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codeName="DieseArbeitsmappe"/>
  <xr:revisionPtr revIDLastSave="0" documentId="8_{33577A54-305E-4825-98C9-57810A70ED38}" xr6:coauthVersionLast="47" xr6:coauthVersionMax="47" xr10:uidLastSave="{00000000-0000-0000-0000-000000000000}"/>
  <bookViews>
    <workbookView xWindow="-120" yWindow="-120" windowWidth="29040" windowHeight="15720" tabRatio="599" activeTab="1" xr2:uid="{00000000-000D-0000-FFFF-FFFF00000000}"/>
  </bookViews>
  <sheets>
    <sheet name="Ausfüllhilfe" sheetId="31" r:id="rId1"/>
    <sheet name="A_Stammdaten" sheetId="4" r:id="rId2"/>
    <sheet name="B_KKAuf" sheetId="29" r:id="rId3"/>
    <sheet name="D_SAV" sheetId="20" r:id="rId4"/>
    <sheet name="D2_BKZ" sheetId="24" r:id="rId5"/>
    <sheet name="D3_WAV" sheetId="27" r:id="rId6"/>
    <sheet name="E_Anmerkungen" sheetId="30" r:id="rId7"/>
    <sheet name="Ausfüllbeispiel AiB" sheetId="32" r:id="rId8"/>
    <sheet name="Changelog" sheetId="28" r:id="rId9"/>
    <sheet name="Listen" sheetId="21" r:id="rId10"/>
    <sheet name="KKauf" sheetId="33" r:id="rId11"/>
  </sheets>
  <definedNames>
    <definedName name="_xlnm._FilterDatabase" localSheetId="3" hidden="1">D_SAV!$B$4:$AK$2004</definedName>
    <definedName name="_Key1" localSheetId="7" hidden="1">#REF!</definedName>
    <definedName name="_Key1" localSheetId="0" hidden="1">#REF!</definedName>
    <definedName name="_Key1" localSheetId="6" hidden="1">#REF!</definedName>
    <definedName name="_Key1" hidden="1">#REF!</definedName>
    <definedName name="_Key2" localSheetId="7" hidden="1">#REF!</definedName>
    <definedName name="_Key2" localSheetId="0" hidden="1">#REF!</definedName>
    <definedName name="_Key2" localSheetId="6" hidden="1">#REF!</definedName>
    <definedName name="_Key2" hidden="1">#REF!</definedName>
    <definedName name="_Order1" hidden="1">255</definedName>
    <definedName name="_Order2" hidden="1">255</definedName>
    <definedName name="_Sort" localSheetId="7" hidden="1">#REF!</definedName>
    <definedName name="_Sort" localSheetId="0" hidden="1">#REF!</definedName>
    <definedName name="_Sort" localSheetId="6" hidden="1">#REF!</definedName>
    <definedName name="_Sort" hidden="1">#REF!</definedName>
    <definedName name="Abschreibungsmethode">linear,degressiv</definedName>
    <definedName name="Anlagengruppen">Listen!$A$2:$A$45</definedName>
    <definedName name="Antragsjahre">Listen!$H$2:$H$6</definedName>
    <definedName name="_xlnm.Print_Area" localSheetId="4">D2_BKZ!$B$1:$I$12</definedName>
    <definedName name="Investitionsjahre">Listen!$L$2:$L$8</definedName>
    <definedName name="NetzIds">OFFSET(A_Stammdaten!$A$16,0,0,COUNTA(A_Stammdaten!$A$16:$A$222),1)</definedName>
    <definedName name="Selbst_geschaffene_gewerbliche_Schutzrechte_und_ähnliche_Rechte_und_Werte">Listen!$M$2:$M$8</definedName>
    <definedName name="WAV_Positionen">Listen!$I$2:$I$7</definedName>
    <definedName name="Zeitreihe_1">Listen!$M$2:$M$8</definedName>
    <definedName name="Zeitreihe_2">Listen!$N$2:$N$14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 i="20" l="1"/>
  <c r="AH6" i="20"/>
  <c r="AG7" i="20"/>
  <c r="AH7" i="20"/>
  <c r="AG8" i="20"/>
  <c r="AH8" i="20"/>
  <c r="AG9" i="20"/>
  <c r="AH9" i="20"/>
  <c r="AG10" i="20"/>
  <c r="AH10" i="20"/>
  <c r="AG11" i="20"/>
  <c r="AH11" i="20"/>
  <c r="AG12" i="20"/>
  <c r="AH12" i="20"/>
  <c r="AG13" i="20"/>
  <c r="AH13" i="20"/>
  <c r="AG14" i="20"/>
  <c r="AH14" i="20"/>
  <c r="AG15" i="20"/>
  <c r="AH15" i="20"/>
  <c r="AG16" i="20"/>
  <c r="AH16" i="20"/>
  <c r="AG17" i="20"/>
  <c r="AH17" i="20"/>
  <c r="AG18" i="20"/>
  <c r="AH18" i="20"/>
  <c r="AG19" i="20"/>
  <c r="AH19" i="20"/>
  <c r="AG20" i="20"/>
  <c r="AH20" i="20"/>
  <c r="AG21" i="20"/>
  <c r="AH21" i="20"/>
  <c r="AG22" i="20"/>
  <c r="AH22" i="20"/>
  <c r="AG23" i="20"/>
  <c r="AH23" i="20"/>
  <c r="AG24" i="20"/>
  <c r="AH24" i="20"/>
  <c r="AG25" i="20"/>
  <c r="AH25" i="20"/>
  <c r="AG26" i="20"/>
  <c r="AH26" i="20"/>
  <c r="AG27" i="20"/>
  <c r="AH27" i="20"/>
  <c r="AG28" i="20"/>
  <c r="AH28" i="20"/>
  <c r="AG29" i="20"/>
  <c r="AH29" i="20"/>
  <c r="AG30" i="20"/>
  <c r="AH30" i="20"/>
  <c r="AG31" i="20"/>
  <c r="AH31" i="20"/>
  <c r="AG32" i="20"/>
  <c r="AH32" i="20"/>
  <c r="AG33" i="20"/>
  <c r="AH33" i="20"/>
  <c r="AG34" i="20"/>
  <c r="AH34" i="20"/>
  <c r="AG35" i="20"/>
  <c r="AH35" i="20"/>
  <c r="AG36" i="20"/>
  <c r="AH36" i="20"/>
  <c r="AG37" i="20"/>
  <c r="AH37" i="20"/>
  <c r="AG38" i="20"/>
  <c r="AH38" i="20"/>
  <c r="AG39" i="20"/>
  <c r="AH39" i="20"/>
  <c r="AG40" i="20"/>
  <c r="AH40" i="20"/>
  <c r="AG41" i="20"/>
  <c r="AH41" i="20"/>
  <c r="AG42" i="20"/>
  <c r="AH42" i="20"/>
  <c r="AG43" i="20"/>
  <c r="AH43" i="20"/>
  <c r="AG44" i="20"/>
  <c r="AH44" i="20"/>
  <c r="AG45" i="20"/>
  <c r="AH45" i="20"/>
  <c r="AG46" i="20"/>
  <c r="AH46" i="20"/>
  <c r="AG47" i="20"/>
  <c r="AH47" i="20"/>
  <c r="AG48" i="20"/>
  <c r="AH48" i="20"/>
  <c r="AG49" i="20"/>
  <c r="AH49" i="20"/>
  <c r="AG50" i="20"/>
  <c r="AH50" i="20"/>
  <c r="AG51" i="20"/>
  <c r="AH51" i="20"/>
  <c r="AG52" i="20"/>
  <c r="AH52" i="20"/>
  <c r="AG53" i="20"/>
  <c r="AH53" i="20"/>
  <c r="AG54" i="20"/>
  <c r="AH54" i="20"/>
  <c r="AG55" i="20"/>
  <c r="AH55" i="20"/>
  <c r="AG56" i="20"/>
  <c r="AH56" i="20"/>
  <c r="AG57" i="20"/>
  <c r="AH57" i="20"/>
  <c r="AG58" i="20"/>
  <c r="AH58" i="20"/>
  <c r="AG59" i="20"/>
  <c r="AH59" i="20"/>
  <c r="AG60" i="20"/>
  <c r="AH60" i="20"/>
  <c r="AG61" i="20"/>
  <c r="AH61" i="20"/>
  <c r="AG62" i="20"/>
  <c r="AH62" i="20"/>
  <c r="AG63" i="20"/>
  <c r="AH63" i="20"/>
  <c r="AG64" i="20"/>
  <c r="AH64" i="20"/>
  <c r="AG65" i="20"/>
  <c r="AH65" i="20"/>
  <c r="AG66" i="20"/>
  <c r="AH66" i="20"/>
  <c r="AG67" i="20"/>
  <c r="AH67" i="20"/>
  <c r="AG68" i="20"/>
  <c r="AH68" i="20"/>
  <c r="AG69" i="20"/>
  <c r="AH69" i="20"/>
  <c r="AG70" i="20"/>
  <c r="AH70" i="20"/>
  <c r="AG71" i="20"/>
  <c r="AH71" i="20"/>
  <c r="AG72" i="20"/>
  <c r="AH72" i="20"/>
  <c r="AG73" i="20"/>
  <c r="AH73" i="20"/>
  <c r="AG74" i="20"/>
  <c r="AH74" i="20"/>
  <c r="AG75" i="20"/>
  <c r="AH75" i="20"/>
  <c r="AG76" i="20"/>
  <c r="AH76" i="20"/>
  <c r="AG77" i="20"/>
  <c r="AH77" i="20"/>
  <c r="AG78" i="20"/>
  <c r="AH78" i="20"/>
  <c r="AG79" i="20"/>
  <c r="AH79" i="20"/>
  <c r="AG80" i="20"/>
  <c r="AH80" i="20"/>
  <c r="AG81" i="20"/>
  <c r="AH81" i="20"/>
  <c r="AG82" i="20"/>
  <c r="AH82" i="20"/>
  <c r="AG83" i="20"/>
  <c r="AH83" i="20"/>
  <c r="AG84" i="20"/>
  <c r="AH84" i="20"/>
  <c r="AG85" i="20"/>
  <c r="AH85" i="20"/>
  <c r="AG86" i="20"/>
  <c r="AH86" i="20"/>
  <c r="AG87" i="20"/>
  <c r="AH87" i="20"/>
  <c r="AG88" i="20"/>
  <c r="AH88" i="20"/>
  <c r="AG89" i="20"/>
  <c r="AH89" i="20"/>
  <c r="AG90" i="20"/>
  <c r="AH90" i="20"/>
  <c r="AG91" i="20"/>
  <c r="AH91" i="20"/>
  <c r="AG92" i="20"/>
  <c r="AH92" i="20"/>
  <c r="AG93" i="20"/>
  <c r="AH93" i="20"/>
  <c r="AG94" i="20"/>
  <c r="AH94" i="20"/>
  <c r="AG95" i="20"/>
  <c r="AH95" i="20"/>
  <c r="AG96" i="20"/>
  <c r="AH96" i="20"/>
  <c r="AG97" i="20"/>
  <c r="AH97" i="20"/>
  <c r="AG98" i="20"/>
  <c r="AH98" i="20"/>
  <c r="AG99" i="20"/>
  <c r="AH99" i="20"/>
  <c r="AG100" i="20"/>
  <c r="AH100" i="20"/>
  <c r="AG101" i="20"/>
  <c r="AH101" i="20"/>
  <c r="AG102" i="20"/>
  <c r="AH102" i="20"/>
  <c r="AG103" i="20"/>
  <c r="AH103" i="20"/>
  <c r="AG104" i="20"/>
  <c r="AH104" i="20"/>
  <c r="AG105" i="20"/>
  <c r="AH105" i="20"/>
  <c r="AG106" i="20"/>
  <c r="AH106" i="20"/>
  <c r="AG107" i="20"/>
  <c r="AH107" i="20"/>
  <c r="AG108" i="20"/>
  <c r="AH108" i="20"/>
  <c r="AG109" i="20"/>
  <c r="AH109" i="20"/>
  <c r="AG110" i="20"/>
  <c r="AH110" i="20"/>
  <c r="AG111" i="20"/>
  <c r="AH111" i="20"/>
  <c r="AG112" i="20"/>
  <c r="AH112" i="20"/>
  <c r="AG113" i="20"/>
  <c r="AH113" i="20"/>
  <c r="AG114" i="20"/>
  <c r="AH114" i="20"/>
  <c r="AG115" i="20"/>
  <c r="AH115" i="20"/>
  <c r="AG116" i="20"/>
  <c r="AH116" i="20"/>
  <c r="AG117" i="20"/>
  <c r="AH117" i="20"/>
  <c r="AG118" i="20"/>
  <c r="AH118" i="20"/>
  <c r="AG119" i="20"/>
  <c r="AH119" i="20"/>
  <c r="AG120" i="20"/>
  <c r="AH120" i="20"/>
  <c r="AG121" i="20"/>
  <c r="AH121" i="20"/>
  <c r="AG122" i="20"/>
  <c r="AH122" i="20"/>
  <c r="AG123" i="20"/>
  <c r="AH123" i="20"/>
  <c r="AG124" i="20"/>
  <c r="AH124" i="20"/>
  <c r="AG125" i="20"/>
  <c r="AH125" i="20"/>
  <c r="AG126" i="20"/>
  <c r="AH126" i="20"/>
  <c r="AG127" i="20"/>
  <c r="AH127" i="20"/>
  <c r="AG128" i="20"/>
  <c r="AH128" i="20"/>
  <c r="AG129" i="20"/>
  <c r="AH129" i="20"/>
  <c r="AG130" i="20"/>
  <c r="AH130" i="20"/>
  <c r="AG131" i="20"/>
  <c r="AH131" i="20"/>
  <c r="AG132" i="20"/>
  <c r="AH132" i="20"/>
  <c r="AG133" i="20"/>
  <c r="AH133" i="20"/>
  <c r="AG134" i="20"/>
  <c r="AH134" i="20"/>
  <c r="AG135" i="20"/>
  <c r="AH135" i="20"/>
  <c r="AG136" i="20"/>
  <c r="AH136" i="20"/>
  <c r="AG137" i="20"/>
  <c r="AH137" i="20"/>
  <c r="AG138" i="20"/>
  <c r="AH138" i="20"/>
  <c r="AG139" i="20"/>
  <c r="AH139" i="20"/>
  <c r="AG140" i="20"/>
  <c r="AH140" i="20"/>
  <c r="AG141" i="20"/>
  <c r="AH141" i="20"/>
  <c r="AG142" i="20"/>
  <c r="AH142" i="20"/>
  <c r="AG143" i="20"/>
  <c r="AH143" i="20"/>
  <c r="AG144" i="20"/>
  <c r="AH144" i="20"/>
  <c r="AG145" i="20"/>
  <c r="AH145" i="20"/>
  <c r="AG146" i="20"/>
  <c r="AH146" i="20"/>
  <c r="AG147" i="20"/>
  <c r="AH147" i="20"/>
  <c r="AG148" i="20"/>
  <c r="AH148" i="20"/>
  <c r="AG149" i="20"/>
  <c r="AH149" i="20"/>
  <c r="AG150" i="20"/>
  <c r="AH150" i="20"/>
  <c r="AG151" i="20"/>
  <c r="AH151" i="20"/>
  <c r="AG152" i="20"/>
  <c r="AH152" i="20"/>
  <c r="AG153" i="20"/>
  <c r="AH153" i="20"/>
  <c r="AG154" i="20"/>
  <c r="AH154" i="20"/>
  <c r="AG155" i="20"/>
  <c r="AH155" i="20"/>
  <c r="AG156" i="20"/>
  <c r="AH156" i="20"/>
  <c r="AG157" i="20"/>
  <c r="AH157" i="20"/>
  <c r="AG158" i="20"/>
  <c r="AH158" i="20"/>
  <c r="AG159" i="20"/>
  <c r="AH159" i="20"/>
  <c r="AG160" i="20"/>
  <c r="AH160" i="20"/>
  <c r="AG161" i="20"/>
  <c r="AH161" i="20"/>
  <c r="AG162" i="20"/>
  <c r="AH162" i="20"/>
  <c r="AG163" i="20"/>
  <c r="AH163" i="20"/>
  <c r="AG164" i="20"/>
  <c r="AH164" i="20"/>
  <c r="AG165" i="20"/>
  <c r="AH165" i="20"/>
  <c r="AG166" i="20"/>
  <c r="AH166" i="20"/>
  <c r="AG167" i="20"/>
  <c r="AH167" i="20"/>
  <c r="AG168" i="20"/>
  <c r="AH168" i="20"/>
  <c r="AG169" i="20"/>
  <c r="AH169" i="20"/>
  <c r="AG170" i="20"/>
  <c r="AH170" i="20"/>
  <c r="AG171" i="20"/>
  <c r="AH171" i="20"/>
  <c r="AG172" i="20"/>
  <c r="AH172" i="20"/>
  <c r="AG173" i="20"/>
  <c r="AH173" i="20"/>
  <c r="AG174" i="20"/>
  <c r="AH174" i="20"/>
  <c r="AG175" i="20"/>
  <c r="AH175" i="20"/>
  <c r="AG176" i="20"/>
  <c r="AH176" i="20"/>
  <c r="AG177" i="20"/>
  <c r="AH177" i="20"/>
  <c r="AG178" i="20"/>
  <c r="AH178" i="20"/>
  <c r="AG179" i="20"/>
  <c r="AH179" i="20"/>
  <c r="AG180" i="20"/>
  <c r="AH180" i="20"/>
  <c r="AG181" i="20"/>
  <c r="AH181" i="20"/>
  <c r="AG182" i="20"/>
  <c r="AH182" i="20"/>
  <c r="AG183" i="20"/>
  <c r="AH183" i="20"/>
  <c r="AG184" i="20"/>
  <c r="AH184" i="20"/>
  <c r="AG185" i="20"/>
  <c r="AH185" i="20"/>
  <c r="AG186" i="20"/>
  <c r="AH186" i="20"/>
  <c r="AG187" i="20"/>
  <c r="AH187" i="20"/>
  <c r="AG188" i="20"/>
  <c r="AH188" i="20"/>
  <c r="AG189" i="20"/>
  <c r="AH189" i="20"/>
  <c r="AG190" i="20"/>
  <c r="AH190" i="20"/>
  <c r="AG191" i="20"/>
  <c r="AH191" i="20"/>
  <c r="AG192" i="20"/>
  <c r="AH192" i="20"/>
  <c r="AG193" i="20"/>
  <c r="AH193" i="20"/>
  <c r="AG194" i="20"/>
  <c r="AH194" i="20"/>
  <c r="AG195" i="20"/>
  <c r="AH195" i="20"/>
  <c r="AG196" i="20"/>
  <c r="AH196" i="20"/>
  <c r="AG197" i="20"/>
  <c r="AH197" i="20"/>
  <c r="AG198" i="20"/>
  <c r="AH198" i="20"/>
  <c r="AG199" i="20"/>
  <c r="AH199" i="20"/>
  <c r="AG200" i="20"/>
  <c r="AH200" i="20"/>
  <c r="AG201" i="20"/>
  <c r="AH201" i="20"/>
  <c r="AG202" i="20"/>
  <c r="AH202" i="20"/>
  <c r="AG203" i="20"/>
  <c r="AH203" i="20"/>
  <c r="AG204" i="20"/>
  <c r="AH204" i="20"/>
  <c r="AG205" i="20"/>
  <c r="AH205" i="20"/>
  <c r="AG206" i="20"/>
  <c r="AH206" i="20"/>
  <c r="AG207" i="20"/>
  <c r="AH207" i="20"/>
  <c r="AG208" i="20"/>
  <c r="AH208" i="20"/>
  <c r="AG209" i="20"/>
  <c r="AH209" i="20"/>
  <c r="AG210" i="20"/>
  <c r="AH210" i="20"/>
  <c r="AG211" i="20"/>
  <c r="AH211" i="20"/>
  <c r="AG212" i="20"/>
  <c r="AH212" i="20"/>
  <c r="AG213" i="20"/>
  <c r="AH213" i="20"/>
  <c r="AG214" i="20"/>
  <c r="AH214" i="20"/>
  <c r="AG215" i="20"/>
  <c r="AH215" i="20"/>
  <c r="AG216" i="20"/>
  <c r="AH216" i="20"/>
  <c r="AG217" i="20"/>
  <c r="AH217" i="20"/>
  <c r="AG218" i="20"/>
  <c r="AH218" i="20"/>
  <c r="AG219" i="20"/>
  <c r="AH219" i="20"/>
  <c r="AG220" i="20"/>
  <c r="AH220" i="20"/>
  <c r="AG221" i="20"/>
  <c r="AH221" i="20"/>
  <c r="AG222" i="20"/>
  <c r="AH222" i="20"/>
  <c r="AG223" i="20"/>
  <c r="AH223" i="20"/>
  <c r="AG224" i="20"/>
  <c r="AH224" i="20"/>
  <c r="AG225" i="20"/>
  <c r="AH225" i="20"/>
  <c r="AG226" i="20"/>
  <c r="AH226" i="20"/>
  <c r="AG227" i="20"/>
  <c r="AH227" i="20"/>
  <c r="AG228" i="20"/>
  <c r="AH228" i="20"/>
  <c r="AG229" i="20"/>
  <c r="AH229" i="20"/>
  <c r="AG230" i="20"/>
  <c r="AH230" i="20"/>
  <c r="AG231" i="20"/>
  <c r="AH231" i="20"/>
  <c r="AG232" i="20"/>
  <c r="AH232" i="20"/>
  <c r="AG233" i="20"/>
  <c r="AH233" i="20"/>
  <c r="AG234" i="20"/>
  <c r="AH234" i="20"/>
  <c r="AG235" i="20"/>
  <c r="AH235" i="20"/>
  <c r="AG236" i="20"/>
  <c r="AH236" i="20"/>
  <c r="AG237" i="20"/>
  <c r="AH237" i="20"/>
  <c r="AG238" i="20"/>
  <c r="AH238" i="20"/>
  <c r="AG239" i="20"/>
  <c r="AH239" i="20"/>
  <c r="AG240" i="20"/>
  <c r="AH240" i="20"/>
  <c r="AG241" i="20"/>
  <c r="AH241" i="20"/>
  <c r="AG242" i="20"/>
  <c r="AH242" i="20"/>
  <c r="AG243" i="20"/>
  <c r="AH243" i="20"/>
  <c r="AG244" i="20"/>
  <c r="AH244" i="20"/>
  <c r="AG245" i="20"/>
  <c r="AH245" i="20"/>
  <c r="AG246" i="20"/>
  <c r="AH246" i="20"/>
  <c r="AG247" i="20"/>
  <c r="AH247" i="20"/>
  <c r="AG248" i="20"/>
  <c r="AH248" i="20"/>
  <c r="AG249" i="20"/>
  <c r="AH249" i="20"/>
  <c r="AG250" i="20"/>
  <c r="AH250" i="20"/>
  <c r="AG251" i="20"/>
  <c r="AH251" i="20"/>
  <c r="AG252" i="20"/>
  <c r="AH252" i="20"/>
  <c r="AG253" i="20"/>
  <c r="AH253" i="20"/>
  <c r="AG254" i="20"/>
  <c r="AH254" i="20"/>
  <c r="AG255" i="20"/>
  <c r="AH255" i="20"/>
  <c r="AG256" i="20"/>
  <c r="AH256" i="20"/>
  <c r="AG257" i="20"/>
  <c r="AH257" i="20"/>
  <c r="AG258" i="20"/>
  <c r="AH258" i="20"/>
  <c r="AG259" i="20"/>
  <c r="AH259" i="20"/>
  <c r="AG260" i="20"/>
  <c r="AH260" i="20"/>
  <c r="AG261" i="20"/>
  <c r="AH261" i="20"/>
  <c r="AG262" i="20"/>
  <c r="AH262" i="20"/>
  <c r="AG263" i="20"/>
  <c r="AH263" i="20"/>
  <c r="AG264" i="20"/>
  <c r="AH264" i="20"/>
  <c r="AG265" i="20"/>
  <c r="AH265" i="20"/>
  <c r="AG266" i="20"/>
  <c r="AH266" i="20"/>
  <c r="AG267" i="20"/>
  <c r="AH267" i="20"/>
  <c r="AG268" i="20"/>
  <c r="AH268" i="20"/>
  <c r="AG269" i="20"/>
  <c r="AH269" i="20"/>
  <c r="AG270" i="20"/>
  <c r="AH270" i="20"/>
  <c r="AG271" i="20"/>
  <c r="AH271" i="20"/>
  <c r="AG272" i="20"/>
  <c r="AH272" i="20"/>
  <c r="AG273" i="20"/>
  <c r="AH273" i="20"/>
  <c r="AG274" i="20"/>
  <c r="AH274" i="20"/>
  <c r="AG275" i="20"/>
  <c r="AH275" i="20"/>
  <c r="AG276" i="20"/>
  <c r="AH276" i="20"/>
  <c r="AG277" i="20"/>
  <c r="AH277" i="20"/>
  <c r="AG278" i="20"/>
  <c r="AH278" i="20"/>
  <c r="AG279" i="20"/>
  <c r="AH279" i="20"/>
  <c r="AG280" i="20"/>
  <c r="AH280" i="20"/>
  <c r="AG281" i="20"/>
  <c r="AH281" i="20"/>
  <c r="AG282" i="20"/>
  <c r="AH282" i="20"/>
  <c r="AG283" i="20"/>
  <c r="AH283" i="20"/>
  <c r="AG284" i="20"/>
  <c r="AH284" i="20"/>
  <c r="AG285" i="20"/>
  <c r="AH285" i="20"/>
  <c r="AG286" i="20"/>
  <c r="AH286" i="20"/>
  <c r="AG287" i="20"/>
  <c r="AH287" i="20"/>
  <c r="AG288" i="20"/>
  <c r="AH288" i="20"/>
  <c r="AG289" i="20"/>
  <c r="AH289" i="20"/>
  <c r="AG290" i="20"/>
  <c r="AH290" i="20"/>
  <c r="AG291" i="20"/>
  <c r="AH291" i="20"/>
  <c r="AG292" i="20"/>
  <c r="AH292" i="20"/>
  <c r="AG293" i="20"/>
  <c r="AH293" i="20"/>
  <c r="AG294" i="20"/>
  <c r="AH294" i="20"/>
  <c r="AG295" i="20"/>
  <c r="AH295" i="20"/>
  <c r="AG296" i="20"/>
  <c r="AH296" i="20"/>
  <c r="AG297" i="20"/>
  <c r="AH297" i="20"/>
  <c r="AG298" i="20"/>
  <c r="AH298" i="20"/>
  <c r="AG299" i="20"/>
  <c r="AH299" i="20"/>
  <c r="AG300" i="20"/>
  <c r="AH300" i="20"/>
  <c r="AG301" i="20"/>
  <c r="AH301" i="20"/>
  <c r="AG302" i="20"/>
  <c r="AH302" i="20"/>
  <c r="AG303" i="20"/>
  <c r="AH303" i="20"/>
  <c r="AG304" i="20"/>
  <c r="AH304" i="20"/>
  <c r="AG305" i="20"/>
  <c r="AH305" i="20"/>
  <c r="AG306" i="20"/>
  <c r="AH306" i="20"/>
  <c r="AG307" i="20"/>
  <c r="AH307" i="20"/>
  <c r="AG308" i="20"/>
  <c r="AH308" i="20"/>
  <c r="AG309" i="20"/>
  <c r="AH309" i="20"/>
  <c r="AG310" i="20"/>
  <c r="AH310" i="20"/>
  <c r="AG311" i="20"/>
  <c r="AH311" i="20"/>
  <c r="AG312" i="20"/>
  <c r="AH312" i="20"/>
  <c r="AG313" i="20"/>
  <c r="AH313" i="20"/>
  <c r="AG314" i="20"/>
  <c r="AH314" i="20"/>
  <c r="AG315" i="20"/>
  <c r="AH315" i="20"/>
  <c r="AG316" i="20"/>
  <c r="AH316" i="20"/>
  <c r="AG317" i="20"/>
  <c r="AH317" i="20"/>
  <c r="AG318" i="20"/>
  <c r="AH318" i="20"/>
  <c r="AG319" i="20"/>
  <c r="AH319" i="20"/>
  <c r="AG320" i="20"/>
  <c r="AH320" i="20"/>
  <c r="AG321" i="20"/>
  <c r="AH321" i="20"/>
  <c r="AG322" i="20"/>
  <c r="AH322" i="20"/>
  <c r="AG323" i="20"/>
  <c r="AH323" i="20"/>
  <c r="AG324" i="20"/>
  <c r="AH324" i="20"/>
  <c r="AG325" i="20"/>
  <c r="AH325" i="20"/>
  <c r="AG326" i="20"/>
  <c r="AH326" i="20"/>
  <c r="AG327" i="20"/>
  <c r="AH327" i="20"/>
  <c r="AG328" i="20"/>
  <c r="AH328" i="20"/>
  <c r="AG329" i="20"/>
  <c r="AH329" i="20"/>
  <c r="AG330" i="20"/>
  <c r="AH330" i="20"/>
  <c r="AG331" i="20"/>
  <c r="AH331" i="20"/>
  <c r="AG332" i="20"/>
  <c r="AH332" i="20"/>
  <c r="AG333" i="20"/>
  <c r="AH333" i="20"/>
  <c r="AG334" i="20"/>
  <c r="AH334" i="20"/>
  <c r="AG335" i="20"/>
  <c r="AH335" i="20"/>
  <c r="AG336" i="20"/>
  <c r="AH336" i="20"/>
  <c r="AG337" i="20"/>
  <c r="AH337" i="20"/>
  <c r="AG338" i="20"/>
  <c r="AH338" i="20"/>
  <c r="AG339" i="20"/>
  <c r="AH339" i="20"/>
  <c r="AG340" i="20"/>
  <c r="AH340" i="20"/>
  <c r="AG341" i="20"/>
  <c r="AH341" i="20"/>
  <c r="AG342" i="20"/>
  <c r="AH342" i="20"/>
  <c r="AG343" i="20"/>
  <c r="AH343" i="20"/>
  <c r="AG344" i="20"/>
  <c r="AH344" i="20"/>
  <c r="AG345" i="20"/>
  <c r="AH345" i="20"/>
  <c r="AG346" i="20"/>
  <c r="AH346" i="20"/>
  <c r="AG347" i="20"/>
  <c r="AH347" i="20"/>
  <c r="AG348" i="20"/>
  <c r="AH348" i="20"/>
  <c r="AG349" i="20"/>
  <c r="AH349" i="20"/>
  <c r="AG350" i="20"/>
  <c r="AH350" i="20"/>
  <c r="AG351" i="20"/>
  <c r="AH351" i="20"/>
  <c r="AG352" i="20"/>
  <c r="AH352" i="20"/>
  <c r="AG353" i="20"/>
  <c r="AH353" i="20"/>
  <c r="AG354" i="20"/>
  <c r="AH354" i="20"/>
  <c r="AG355" i="20"/>
  <c r="AH355" i="20"/>
  <c r="AG356" i="20"/>
  <c r="AH356" i="20"/>
  <c r="AG357" i="20"/>
  <c r="AH357" i="20"/>
  <c r="AG358" i="20"/>
  <c r="AH358" i="20"/>
  <c r="AG359" i="20"/>
  <c r="AH359" i="20"/>
  <c r="AG360" i="20"/>
  <c r="AH360" i="20"/>
  <c r="AG361" i="20"/>
  <c r="AH361" i="20"/>
  <c r="AG362" i="20"/>
  <c r="AH362" i="20"/>
  <c r="AG363" i="20"/>
  <c r="AH363" i="20"/>
  <c r="AG364" i="20"/>
  <c r="AH364" i="20"/>
  <c r="AG365" i="20"/>
  <c r="AH365" i="20"/>
  <c r="AG366" i="20"/>
  <c r="AH366" i="20"/>
  <c r="AG367" i="20"/>
  <c r="AH367" i="20"/>
  <c r="AG368" i="20"/>
  <c r="AH368" i="20"/>
  <c r="AG369" i="20"/>
  <c r="AH369" i="20"/>
  <c r="AG370" i="20"/>
  <c r="AH370" i="20"/>
  <c r="AG371" i="20"/>
  <c r="AH371" i="20"/>
  <c r="AG372" i="20"/>
  <c r="AH372" i="20"/>
  <c r="AG373" i="20"/>
  <c r="AH373" i="20"/>
  <c r="AG374" i="20"/>
  <c r="AH374" i="20"/>
  <c r="AG375" i="20"/>
  <c r="AH375" i="20"/>
  <c r="AG376" i="20"/>
  <c r="AH376" i="20"/>
  <c r="AG377" i="20"/>
  <c r="AH377" i="20"/>
  <c r="AG378" i="20"/>
  <c r="AH378" i="20"/>
  <c r="AG379" i="20"/>
  <c r="AH379" i="20"/>
  <c r="AG380" i="20"/>
  <c r="AH380" i="20"/>
  <c r="AG381" i="20"/>
  <c r="AH381" i="20"/>
  <c r="AG382" i="20"/>
  <c r="AH382" i="20"/>
  <c r="AG383" i="20"/>
  <c r="AH383" i="20"/>
  <c r="AG384" i="20"/>
  <c r="AH384" i="20"/>
  <c r="AG385" i="20"/>
  <c r="AH385" i="20"/>
  <c r="AG386" i="20"/>
  <c r="AH386" i="20"/>
  <c r="AG387" i="20"/>
  <c r="AH387" i="20"/>
  <c r="AG388" i="20"/>
  <c r="AH388" i="20"/>
  <c r="AG389" i="20"/>
  <c r="AH389" i="20"/>
  <c r="AG390" i="20"/>
  <c r="AH390" i="20"/>
  <c r="AG391" i="20"/>
  <c r="AH391" i="20"/>
  <c r="AG392" i="20"/>
  <c r="AH392" i="20"/>
  <c r="AG393" i="20"/>
  <c r="AH393" i="20"/>
  <c r="AG394" i="20"/>
  <c r="AH394" i="20"/>
  <c r="AG395" i="20"/>
  <c r="AH395" i="20"/>
  <c r="AG396" i="20"/>
  <c r="AH396" i="20"/>
  <c r="AG397" i="20"/>
  <c r="AH397" i="20"/>
  <c r="AG398" i="20"/>
  <c r="AH398" i="20"/>
  <c r="AG399" i="20"/>
  <c r="AH399" i="20"/>
  <c r="AG400" i="20"/>
  <c r="AH400" i="20"/>
  <c r="AG401" i="20"/>
  <c r="AH401" i="20"/>
  <c r="AG402" i="20"/>
  <c r="AH402" i="20"/>
  <c r="AG403" i="20"/>
  <c r="AH403" i="20"/>
  <c r="AG404" i="20"/>
  <c r="AH404" i="20"/>
  <c r="AG405" i="20"/>
  <c r="AH405" i="20"/>
  <c r="AG406" i="20"/>
  <c r="AH406" i="20"/>
  <c r="AG407" i="20"/>
  <c r="AH407" i="20"/>
  <c r="AG408" i="20"/>
  <c r="AH408" i="20"/>
  <c r="AG409" i="20"/>
  <c r="AH409" i="20"/>
  <c r="AG410" i="20"/>
  <c r="AH410" i="20"/>
  <c r="AG411" i="20"/>
  <c r="AH411" i="20"/>
  <c r="AG412" i="20"/>
  <c r="AH412" i="20"/>
  <c r="AG413" i="20"/>
  <c r="AH413" i="20"/>
  <c r="AG414" i="20"/>
  <c r="AH414" i="20"/>
  <c r="AG415" i="20"/>
  <c r="AH415" i="20"/>
  <c r="AG416" i="20"/>
  <c r="AH416" i="20"/>
  <c r="AG417" i="20"/>
  <c r="AH417" i="20"/>
  <c r="AG418" i="20"/>
  <c r="AH418" i="20"/>
  <c r="AG419" i="20"/>
  <c r="AH419" i="20"/>
  <c r="AG420" i="20"/>
  <c r="AH420" i="20"/>
  <c r="AG421" i="20"/>
  <c r="AH421" i="20"/>
  <c r="AG422" i="20"/>
  <c r="AH422" i="20"/>
  <c r="AG423" i="20"/>
  <c r="AH423" i="20"/>
  <c r="AG424" i="20"/>
  <c r="AH424" i="20"/>
  <c r="AG425" i="20"/>
  <c r="AH425" i="20"/>
  <c r="AG426" i="20"/>
  <c r="AH426" i="20"/>
  <c r="AG427" i="20"/>
  <c r="AH427" i="20"/>
  <c r="AG428" i="20"/>
  <c r="AH428" i="20"/>
  <c r="AG429" i="20"/>
  <c r="AH429" i="20"/>
  <c r="AG430" i="20"/>
  <c r="AH430" i="20"/>
  <c r="AG431" i="20"/>
  <c r="AH431" i="20"/>
  <c r="AG432" i="20"/>
  <c r="AH432" i="20"/>
  <c r="AG433" i="20"/>
  <c r="AH433" i="20"/>
  <c r="AG434" i="20"/>
  <c r="AH434" i="20"/>
  <c r="AG435" i="20"/>
  <c r="AH435" i="20"/>
  <c r="AG436" i="20"/>
  <c r="AH436" i="20"/>
  <c r="AG437" i="20"/>
  <c r="AH437" i="20"/>
  <c r="AG438" i="20"/>
  <c r="AH438" i="20"/>
  <c r="AG439" i="20"/>
  <c r="AH439" i="20"/>
  <c r="AG440" i="20"/>
  <c r="AH440" i="20"/>
  <c r="AG441" i="20"/>
  <c r="AH441" i="20"/>
  <c r="AG442" i="20"/>
  <c r="AH442" i="20"/>
  <c r="AG443" i="20"/>
  <c r="AH443" i="20"/>
  <c r="AG444" i="20"/>
  <c r="AH444" i="20"/>
  <c r="AG445" i="20"/>
  <c r="AH445" i="20"/>
  <c r="AG446" i="20"/>
  <c r="AH446" i="20"/>
  <c r="AG447" i="20"/>
  <c r="AH447" i="20"/>
  <c r="AG448" i="20"/>
  <c r="AH448" i="20"/>
  <c r="AG449" i="20"/>
  <c r="AH449" i="20"/>
  <c r="AG450" i="20"/>
  <c r="AH450" i="20"/>
  <c r="AG451" i="20"/>
  <c r="AH451" i="20"/>
  <c r="AG452" i="20"/>
  <c r="AH452" i="20"/>
  <c r="AG453" i="20"/>
  <c r="AH453" i="20"/>
  <c r="AG454" i="20"/>
  <c r="AH454" i="20"/>
  <c r="AG455" i="20"/>
  <c r="AH455" i="20"/>
  <c r="AG456" i="20"/>
  <c r="AH456" i="20"/>
  <c r="AG457" i="20"/>
  <c r="AH457" i="20"/>
  <c r="AG458" i="20"/>
  <c r="AH458" i="20"/>
  <c r="AG459" i="20"/>
  <c r="AH459" i="20"/>
  <c r="AG460" i="20"/>
  <c r="AH460" i="20"/>
  <c r="AG461" i="20"/>
  <c r="AH461" i="20"/>
  <c r="AG462" i="20"/>
  <c r="AH462" i="20"/>
  <c r="AG463" i="20"/>
  <c r="AH463" i="20"/>
  <c r="AG464" i="20"/>
  <c r="AH464" i="20"/>
  <c r="AG465" i="20"/>
  <c r="AH465" i="20"/>
  <c r="AG466" i="20"/>
  <c r="AH466" i="20"/>
  <c r="AG467" i="20"/>
  <c r="AH467" i="20"/>
  <c r="AG468" i="20"/>
  <c r="AH468" i="20"/>
  <c r="AG469" i="20"/>
  <c r="AH469" i="20"/>
  <c r="AG470" i="20"/>
  <c r="AH470" i="20"/>
  <c r="AG471" i="20"/>
  <c r="AH471" i="20"/>
  <c r="AG472" i="20"/>
  <c r="AH472" i="20"/>
  <c r="AG473" i="20"/>
  <c r="AH473" i="20"/>
  <c r="AG474" i="20"/>
  <c r="AH474" i="20"/>
  <c r="AG475" i="20"/>
  <c r="AH475" i="20"/>
  <c r="AG476" i="20"/>
  <c r="AH476" i="20"/>
  <c r="AG477" i="20"/>
  <c r="AH477" i="20"/>
  <c r="AG478" i="20"/>
  <c r="AH478" i="20"/>
  <c r="AG479" i="20"/>
  <c r="AH479" i="20"/>
  <c r="AG480" i="20"/>
  <c r="AH480" i="20"/>
  <c r="AG481" i="20"/>
  <c r="AH481" i="20"/>
  <c r="AG482" i="20"/>
  <c r="AH482" i="20"/>
  <c r="AG483" i="20"/>
  <c r="AH483" i="20"/>
  <c r="AG484" i="20"/>
  <c r="AH484" i="20"/>
  <c r="AG485" i="20"/>
  <c r="AH485" i="20"/>
  <c r="AG486" i="20"/>
  <c r="AH486" i="20"/>
  <c r="AG487" i="20"/>
  <c r="AH487" i="20"/>
  <c r="AG488" i="20"/>
  <c r="AH488" i="20"/>
  <c r="AG489" i="20"/>
  <c r="AH489" i="20"/>
  <c r="AG490" i="20"/>
  <c r="AH490" i="20"/>
  <c r="AG491" i="20"/>
  <c r="AH491" i="20"/>
  <c r="AG492" i="20"/>
  <c r="AH492" i="20"/>
  <c r="AG493" i="20"/>
  <c r="AH493" i="20"/>
  <c r="AG494" i="20"/>
  <c r="AH494" i="20"/>
  <c r="AG495" i="20"/>
  <c r="AH495" i="20"/>
  <c r="AG496" i="20"/>
  <c r="AH496" i="20"/>
  <c r="AG497" i="20"/>
  <c r="AH497" i="20"/>
  <c r="AG498" i="20"/>
  <c r="AH498" i="20"/>
  <c r="AG499" i="20"/>
  <c r="AH499" i="20"/>
  <c r="AG500" i="20"/>
  <c r="AH500" i="20"/>
  <c r="AG501" i="20"/>
  <c r="AH501" i="20"/>
  <c r="AG502" i="20"/>
  <c r="AH502" i="20"/>
  <c r="AG503" i="20"/>
  <c r="AH503" i="20"/>
  <c r="AG504" i="20"/>
  <c r="AH504" i="20"/>
  <c r="AG505" i="20"/>
  <c r="AH505" i="20"/>
  <c r="AG506" i="20"/>
  <c r="AH506" i="20"/>
  <c r="AG507" i="20"/>
  <c r="AH507" i="20"/>
  <c r="AG508" i="20"/>
  <c r="AH508" i="20"/>
  <c r="AG509" i="20"/>
  <c r="AH509" i="20"/>
  <c r="AG510" i="20"/>
  <c r="AH510" i="20"/>
  <c r="AG511" i="20"/>
  <c r="AH511" i="20"/>
  <c r="AG512" i="20"/>
  <c r="AH512" i="20"/>
  <c r="AG513" i="20"/>
  <c r="AH513" i="20"/>
  <c r="AG514" i="20"/>
  <c r="AH514" i="20"/>
  <c r="AG515" i="20"/>
  <c r="AH515" i="20"/>
  <c r="AG516" i="20"/>
  <c r="AH516" i="20"/>
  <c r="AG517" i="20"/>
  <c r="AH517" i="20"/>
  <c r="AG518" i="20"/>
  <c r="AH518" i="20"/>
  <c r="AG519" i="20"/>
  <c r="AH519" i="20"/>
  <c r="AG520" i="20"/>
  <c r="AH520" i="20"/>
  <c r="AG521" i="20"/>
  <c r="AH521" i="20"/>
  <c r="AG522" i="20"/>
  <c r="AH522" i="20"/>
  <c r="AG523" i="20"/>
  <c r="AH523" i="20"/>
  <c r="AG524" i="20"/>
  <c r="AH524" i="20"/>
  <c r="AG525" i="20"/>
  <c r="AH525" i="20"/>
  <c r="AG526" i="20"/>
  <c r="AH526" i="20"/>
  <c r="AG527" i="20"/>
  <c r="AH527" i="20"/>
  <c r="AG528" i="20"/>
  <c r="AH528" i="20"/>
  <c r="AG529" i="20"/>
  <c r="AH529" i="20"/>
  <c r="AG530" i="20"/>
  <c r="AH530" i="20"/>
  <c r="AG531" i="20"/>
  <c r="AH531" i="20"/>
  <c r="AG532" i="20"/>
  <c r="AH532" i="20"/>
  <c r="AG533" i="20"/>
  <c r="AH533" i="20"/>
  <c r="AG534" i="20"/>
  <c r="AH534" i="20"/>
  <c r="AG535" i="20"/>
  <c r="AH535" i="20"/>
  <c r="AG536" i="20"/>
  <c r="AH536" i="20"/>
  <c r="AG537" i="20"/>
  <c r="AH537" i="20"/>
  <c r="AG538" i="20"/>
  <c r="AH538" i="20"/>
  <c r="AG539" i="20"/>
  <c r="AH539" i="20"/>
  <c r="AG540" i="20"/>
  <c r="AH540" i="20"/>
  <c r="AG541" i="20"/>
  <c r="AH541" i="20"/>
  <c r="AG542" i="20"/>
  <c r="AH542" i="20"/>
  <c r="AG543" i="20"/>
  <c r="AH543" i="20"/>
  <c r="AG544" i="20"/>
  <c r="AH544" i="20"/>
  <c r="AG545" i="20"/>
  <c r="AH545" i="20"/>
  <c r="AG546" i="20"/>
  <c r="AH546" i="20"/>
  <c r="AG547" i="20"/>
  <c r="AH547" i="20"/>
  <c r="AG548" i="20"/>
  <c r="AH548" i="20"/>
  <c r="AG549" i="20"/>
  <c r="AH549" i="20"/>
  <c r="AG550" i="20"/>
  <c r="AH550" i="20"/>
  <c r="AG551" i="20"/>
  <c r="AH551" i="20"/>
  <c r="AG552" i="20"/>
  <c r="AH552" i="20"/>
  <c r="AG553" i="20"/>
  <c r="AH553" i="20"/>
  <c r="AG554" i="20"/>
  <c r="AH554" i="20"/>
  <c r="AG555" i="20"/>
  <c r="AH555" i="20"/>
  <c r="AG556" i="20"/>
  <c r="AH556" i="20"/>
  <c r="AG557" i="20"/>
  <c r="AH557" i="20"/>
  <c r="AG558" i="20"/>
  <c r="AH558" i="20"/>
  <c r="AG559" i="20"/>
  <c r="AH559" i="20"/>
  <c r="AG560" i="20"/>
  <c r="AH560" i="20"/>
  <c r="AG561" i="20"/>
  <c r="AH561" i="20"/>
  <c r="AG562" i="20"/>
  <c r="AH562" i="20"/>
  <c r="AG563" i="20"/>
  <c r="AH563" i="20"/>
  <c r="AG564" i="20"/>
  <c r="AH564" i="20"/>
  <c r="AG565" i="20"/>
  <c r="AH565" i="20"/>
  <c r="AG566" i="20"/>
  <c r="AH566" i="20"/>
  <c r="AG567" i="20"/>
  <c r="AH567" i="20"/>
  <c r="AG568" i="20"/>
  <c r="AH568" i="20"/>
  <c r="AG569" i="20"/>
  <c r="AH569" i="20"/>
  <c r="AG570" i="20"/>
  <c r="AH570" i="20"/>
  <c r="AG571" i="20"/>
  <c r="AH571" i="20"/>
  <c r="AG572" i="20"/>
  <c r="AH572" i="20"/>
  <c r="AG573" i="20"/>
  <c r="AH573" i="20"/>
  <c r="AG574" i="20"/>
  <c r="AH574" i="20"/>
  <c r="AG575" i="20"/>
  <c r="AH575" i="20"/>
  <c r="AG576" i="20"/>
  <c r="AH576" i="20"/>
  <c r="AG577" i="20"/>
  <c r="AH577" i="20"/>
  <c r="AG578" i="20"/>
  <c r="AH578" i="20"/>
  <c r="AG579" i="20"/>
  <c r="AH579" i="20"/>
  <c r="AG580" i="20"/>
  <c r="AH580" i="20"/>
  <c r="AG581" i="20"/>
  <c r="AH581" i="20"/>
  <c r="AG582" i="20"/>
  <c r="AH582" i="20"/>
  <c r="AG583" i="20"/>
  <c r="AH583" i="20"/>
  <c r="AG584" i="20"/>
  <c r="AH584" i="20"/>
  <c r="AG585" i="20"/>
  <c r="AH585" i="20"/>
  <c r="AG586" i="20"/>
  <c r="AH586" i="20"/>
  <c r="AG587" i="20"/>
  <c r="AH587" i="20"/>
  <c r="AG588" i="20"/>
  <c r="AH588" i="20"/>
  <c r="AG589" i="20"/>
  <c r="AH589" i="20"/>
  <c r="AG590" i="20"/>
  <c r="AH590" i="20"/>
  <c r="AG591" i="20"/>
  <c r="AH591" i="20"/>
  <c r="AG592" i="20"/>
  <c r="AH592" i="20"/>
  <c r="AG593" i="20"/>
  <c r="AH593" i="20"/>
  <c r="AG594" i="20"/>
  <c r="AH594" i="20"/>
  <c r="AG595" i="20"/>
  <c r="AH595" i="20"/>
  <c r="AG596" i="20"/>
  <c r="AH596" i="20"/>
  <c r="AG597" i="20"/>
  <c r="AH597" i="20"/>
  <c r="AG598" i="20"/>
  <c r="AH598" i="20"/>
  <c r="AG599" i="20"/>
  <c r="AH599" i="20"/>
  <c r="AG600" i="20"/>
  <c r="AH600" i="20"/>
  <c r="AG601" i="20"/>
  <c r="AH601" i="20"/>
  <c r="AG602" i="20"/>
  <c r="AH602" i="20"/>
  <c r="AG603" i="20"/>
  <c r="AH603" i="20"/>
  <c r="AG604" i="20"/>
  <c r="AH604" i="20"/>
  <c r="AG605" i="20"/>
  <c r="AH605" i="20"/>
  <c r="AG606" i="20"/>
  <c r="AH606" i="20"/>
  <c r="AG607" i="20"/>
  <c r="AH607" i="20"/>
  <c r="AG608" i="20"/>
  <c r="AH608" i="20"/>
  <c r="AG609" i="20"/>
  <c r="AH609" i="20"/>
  <c r="AG610" i="20"/>
  <c r="AH610" i="20"/>
  <c r="AG611" i="20"/>
  <c r="AH611" i="20"/>
  <c r="AG612" i="20"/>
  <c r="AH612" i="20"/>
  <c r="AG613" i="20"/>
  <c r="AH613" i="20"/>
  <c r="AG614" i="20"/>
  <c r="AH614" i="20"/>
  <c r="AG615" i="20"/>
  <c r="AH615" i="20"/>
  <c r="AG616" i="20"/>
  <c r="AH616" i="20"/>
  <c r="AG617" i="20"/>
  <c r="AH617" i="20"/>
  <c r="AG618" i="20"/>
  <c r="AH618" i="20"/>
  <c r="AG619" i="20"/>
  <c r="AH619" i="20"/>
  <c r="AG620" i="20"/>
  <c r="AH620" i="20"/>
  <c r="AG621" i="20"/>
  <c r="AH621" i="20"/>
  <c r="AG622" i="20"/>
  <c r="AH622" i="20"/>
  <c r="AG623" i="20"/>
  <c r="AH623" i="20"/>
  <c r="AG624" i="20"/>
  <c r="AH624" i="20"/>
  <c r="AG625" i="20"/>
  <c r="AH625" i="20"/>
  <c r="AG626" i="20"/>
  <c r="AH626" i="20"/>
  <c r="AG627" i="20"/>
  <c r="AH627" i="20"/>
  <c r="AG628" i="20"/>
  <c r="AH628" i="20"/>
  <c r="AG629" i="20"/>
  <c r="AH629" i="20"/>
  <c r="AG630" i="20"/>
  <c r="AH630" i="20"/>
  <c r="AG631" i="20"/>
  <c r="AH631" i="20"/>
  <c r="AG632" i="20"/>
  <c r="AH632" i="20"/>
  <c r="AG633" i="20"/>
  <c r="AH633" i="20"/>
  <c r="AG634" i="20"/>
  <c r="AH634" i="20"/>
  <c r="AG635" i="20"/>
  <c r="AH635" i="20"/>
  <c r="AG636" i="20"/>
  <c r="AH636" i="20"/>
  <c r="AG637" i="20"/>
  <c r="AH637" i="20"/>
  <c r="AG638" i="20"/>
  <c r="AH638" i="20"/>
  <c r="AG639" i="20"/>
  <c r="AH639" i="20"/>
  <c r="AG640" i="20"/>
  <c r="AH640" i="20"/>
  <c r="AG641" i="20"/>
  <c r="AH641" i="20"/>
  <c r="AG642" i="20"/>
  <c r="AH642" i="20"/>
  <c r="AG643" i="20"/>
  <c r="AH643" i="20"/>
  <c r="AG644" i="20"/>
  <c r="AH644" i="20"/>
  <c r="AG645" i="20"/>
  <c r="AH645" i="20"/>
  <c r="AG646" i="20"/>
  <c r="AH646" i="20"/>
  <c r="AG647" i="20"/>
  <c r="AH647" i="20"/>
  <c r="AG648" i="20"/>
  <c r="AH648" i="20"/>
  <c r="AG649" i="20"/>
  <c r="AH649" i="20"/>
  <c r="AG650" i="20"/>
  <c r="AH650" i="20"/>
  <c r="AG651" i="20"/>
  <c r="AH651" i="20"/>
  <c r="AG652" i="20"/>
  <c r="AH652" i="20"/>
  <c r="AG653" i="20"/>
  <c r="AH653" i="20"/>
  <c r="AG654" i="20"/>
  <c r="AH654" i="20"/>
  <c r="AG655" i="20"/>
  <c r="AH655" i="20"/>
  <c r="AG656" i="20"/>
  <c r="AH656" i="20"/>
  <c r="AG657" i="20"/>
  <c r="AH657" i="20"/>
  <c r="AG658" i="20"/>
  <c r="AH658" i="20"/>
  <c r="AG659" i="20"/>
  <c r="AH659" i="20"/>
  <c r="AG660" i="20"/>
  <c r="AH660" i="20"/>
  <c r="AG661" i="20"/>
  <c r="AH661" i="20"/>
  <c r="AG662" i="20"/>
  <c r="AH662" i="20"/>
  <c r="AG663" i="20"/>
  <c r="AH663" i="20"/>
  <c r="AG664" i="20"/>
  <c r="AH664" i="20"/>
  <c r="AG665" i="20"/>
  <c r="AH665" i="20"/>
  <c r="AG666" i="20"/>
  <c r="AH666" i="20"/>
  <c r="AG667" i="20"/>
  <c r="AH667" i="20"/>
  <c r="AG668" i="20"/>
  <c r="AH668" i="20"/>
  <c r="AG669" i="20"/>
  <c r="AH669" i="20"/>
  <c r="AG670" i="20"/>
  <c r="AH670" i="20"/>
  <c r="AG671" i="20"/>
  <c r="AH671" i="20"/>
  <c r="AG672" i="20"/>
  <c r="AH672" i="20"/>
  <c r="AG673" i="20"/>
  <c r="AH673" i="20"/>
  <c r="AG674" i="20"/>
  <c r="AH674" i="20"/>
  <c r="AG675" i="20"/>
  <c r="AH675" i="20"/>
  <c r="AG676" i="20"/>
  <c r="AH676" i="20"/>
  <c r="AG677" i="20"/>
  <c r="AH677" i="20"/>
  <c r="AG678" i="20"/>
  <c r="AH678" i="20"/>
  <c r="AG679" i="20"/>
  <c r="AH679" i="20"/>
  <c r="AG680" i="20"/>
  <c r="AH680" i="20"/>
  <c r="AG681" i="20"/>
  <c r="AH681" i="20"/>
  <c r="AG682" i="20"/>
  <c r="AH682" i="20"/>
  <c r="AG683" i="20"/>
  <c r="AH683" i="20"/>
  <c r="AG684" i="20"/>
  <c r="AH684" i="20"/>
  <c r="AG685" i="20"/>
  <c r="AH685" i="20"/>
  <c r="AG686" i="20"/>
  <c r="AH686" i="20"/>
  <c r="AG687" i="20"/>
  <c r="AH687" i="20"/>
  <c r="AG688" i="20"/>
  <c r="AH688" i="20"/>
  <c r="AG689" i="20"/>
  <c r="AH689" i="20"/>
  <c r="AG690" i="20"/>
  <c r="AH690" i="20"/>
  <c r="AG691" i="20"/>
  <c r="AH691" i="20"/>
  <c r="AG692" i="20"/>
  <c r="AH692" i="20"/>
  <c r="AG693" i="20"/>
  <c r="AH693" i="20"/>
  <c r="AG694" i="20"/>
  <c r="AH694" i="20"/>
  <c r="AG695" i="20"/>
  <c r="AH695" i="20"/>
  <c r="AG696" i="20"/>
  <c r="AH696" i="20"/>
  <c r="AG697" i="20"/>
  <c r="AH697" i="20"/>
  <c r="AG698" i="20"/>
  <c r="AH698" i="20"/>
  <c r="AG699" i="20"/>
  <c r="AH699" i="20"/>
  <c r="AG700" i="20"/>
  <c r="AH700" i="20"/>
  <c r="AG701" i="20"/>
  <c r="AH701" i="20"/>
  <c r="AG702" i="20"/>
  <c r="AH702" i="20"/>
  <c r="AG703" i="20"/>
  <c r="AH703" i="20"/>
  <c r="AG704" i="20"/>
  <c r="AH704" i="20"/>
  <c r="AG705" i="20"/>
  <c r="AH705" i="20"/>
  <c r="AG706" i="20"/>
  <c r="AH706" i="20"/>
  <c r="AG707" i="20"/>
  <c r="AH707" i="20"/>
  <c r="AG708" i="20"/>
  <c r="AH708" i="20"/>
  <c r="AG709" i="20"/>
  <c r="AH709" i="20"/>
  <c r="AG710" i="20"/>
  <c r="AH710" i="20"/>
  <c r="AG711" i="20"/>
  <c r="AH711" i="20"/>
  <c r="AG712" i="20"/>
  <c r="AH712" i="20"/>
  <c r="AG713" i="20"/>
  <c r="AH713" i="20"/>
  <c r="AG714" i="20"/>
  <c r="AH714" i="20"/>
  <c r="AG715" i="20"/>
  <c r="AH715" i="20"/>
  <c r="AG716" i="20"/>
  <c r="AH716" i="20"/>
  <c r="AG717" i="20"/>
  <c r="AH717" i="20"/>
  <c r="AG718" i="20"/>
  <c r="AH718" i="20"/>
  <c r="AG719" i="20"/>
  <c r="AH719" i="20"/>
  <c r="AG720" i="20"/>
  <c r="AH720" i="20"/>
  <c r="AG721" i="20"/>
  <c r="AH721" i="20"/>
  <c r="AG722" i="20"/>
  <c r="AH722" i="20"/>
  <c r="AG723" i="20"/>
  <c r="AH723" i="20"/>
  <c r="AG724" i="20"/>
  <c r="AH724" i="20"/>
  <c r="AG725" i="20"/>
  <c r="AH725" i="20"/>
  <c r="AG726" i="20"/>
  <c r="AH726" i="20"/>
  <c r="AG727" i="20"/>
  <c r="AH727" i="20"/>
  <c r="AG728" i="20"/>
  <c r="AH728" i="20"/>
  <c r="AG729" i="20"/>
  <c r="AH729" i="20"/>
  <c r="AG730" i="20"/>
  <c r="AH730" i="20"/>
  <c r="AG731" i="20"/>
  <c r="AH731" i="20"/>
  <c r="AG732" i="20"/>
  <c r="AH732" i="20"/>
  <c r="AG733" i="20"/>
  <c r="AH733" i="20"/>
  <c r="AG734" i="20"/>
  <c r="AH734" i="20"/>
  <c r="AG735" i="20"/>
  <c r="AH735" i="20"/>
  <c r="AG736" i="20"/>
  <c r="AH736" i="20"/>
  <c r="AG737" i="20"/>
  <c r="AH737" i="20"/>
  <c r="AG738" i="20"/>
  <c r="AH738" i="20"/>
  <c r="AG739" i="20"/>
  <c r="AH739" i="20"/>
  <c r="AG740" i="20"/>
  <c r="AH740" i="20"/>
  <c r="AG741" i="20"/>
  <c r="AH741" i="20"/>
  <c r="AG742" i="20"/>
  <c r="AH742" i="20"/>
  <c r="AG743" i="20"/>
  <c r="AH743" i="20"/>
  <c r="AG744" i="20"/>
  <c r="AH744" i="20"/>
  <c r="AG745" i="20"/>
  <c r="AH745" i="20"/>
  <c r="AG746" i="20"/>
  <c r="AH746" i="20"/>
  <c r="AG747" i="20"/>
  <c r="AH747" i="20"/>
  <c r="AG748" i="20"/>
  <c r="AH748" i="20"/>
  <c r="AG749" i="20"/>
  <c r="AH749" i="20"/>
  <c r="AG750" i="20"/>
  <c r="AH750" i="20"/>
  <c r="AG751" i="20"/>
  <c r="AH751" i="20"/>
  <c r="AG752" i="20"/>
  <c r="AH752" i="20"/>
  <c r="AG753" i="20"/>
  <c r="AH753" i="20"/>
  <c r="AG754" i="20"/>
  <c r="AH754" i="20"/>
  <c r="AG755" i="20"/>
  <c r="AH755" i="20"/>
  <c r="AG756" i="20"/>
  <c r="AH756" i="20"/>
  <c r="AG757" i="20"/>
  <c r="AH757" i="20"/>
  <c r="AG758" i="20"/>
  <c r="AH758" i="20"/>
  <c r="AG759" i="20"/>
  <c r="AH759" i="20"/>
  <c r="AG760" i="20"/>
  <c r="AH760" i="20"/>
  <c r="AG761" i="20"/>
  <c r="AH761" i="20"/>
  <c r="AG762" i="20"/>
  <c r="AH762" i="20"/>
  <c r="AG763" i="20"/>
  <c r="AH763" i="20"/>
  <c r="AG764" i="20"/>
  <c r="AH764" i="20"/>
  <c r="AG765" i="20"/>
  <c r="AH765" i="20"/>
  <c r="AG766" i="20"/>
  <c r="AH766" i="20"/>
  <c r="AG767" i="20"/>
  <c r="AH767" i="20"/>
  <c r="AG768" i="20"/>
  <c r="AH768" i="20"/>
  <c r="AG769" i="20"/>
  <c r="AH769" i="20"/>
  <c r="AG770" i="20"/>
  <c r="AH770" i="20"/>
  <c r="AG771" i="20"/>
  <c r="AH771" i="20"/>
  <c r="AG772" i="20"/>
  <c r="AH772" i="20"/>
  <c r="AG773" i="20"/>
  <c r="AH773" i="20"/>
  <c r="AG774" i="20"/>
  <c r="AH774" i="20"/>
  <c r="AG775" i="20"/>
  <c r="AH775" i="20"/>
  <c r="AG776" i="20"/>
  <c r="AH776" i="20"/>
  <c r="AG777" i="20"/>
  <c r="AH777" i="20"/>
  <c r="AG778" i="20"/>
  <c r="AH778" i="20"/>
  <c r="AG779" i="20"/>
  <c r="AH779" i="20"/>
  <c r="AG780" i="20"/>
  <c r="AH780" i="20"/>
  <c r="AG781" i="20"/>
  <c r="AH781" i="20"/>
  <c r="AG782" i="20"/>
  <c r="AH782" i="20"/>
  <c r="AG783" i="20"/>
  <c r="AH783" i="20"/>
  <c r="AG784" i="20"/>
  <c r="AH784" i="20"/>
  <c r="AG785" i="20"/>
  <c r="AH785" i="20"/>
  <c r="AG786" i="20"/>
  <c r="AH786" i="20"/>
  <c r="AG787" i="20"/>
  <c r="AH787" i="20"/>
  <c r="AG788" i="20"/>
  <c r="AH788" i="20"/>
  <c r="AG789" i="20"/>
  <c r="AH789" i="20"/>
  <c r="AG790" i="20"/>
  <c r="AH790" i="20"/>
  <c r="AG791" i="20"/>
  <c r="AH791" i="20"/>
  <c r="AG792" i="20"/>
  <c r="AH792" i="20"/>
  <c r="AG793" i="20"/>
  <c r="AH793" i="20"/>
  <c r="AG794" i="20"/>
  <c r="AH794" i="20"/>
  <c r="AG795" i="20"/>
  <c r="AH795" i="20"/>
  <c r="AG796" i="20"/>
  <c r="AH796" i="20"/>
  <c r="AG797" i="20"/>
  <c r="AH797" i="20"/>
  <c r="AG798" i="20"/>
  <c r="AH798" i="20"/>
  <c r="AG799" i="20"/>
  <c r="AH799" i="20"/>
  <c r="AG800" i="20"/>
  <c r="AH800" i="20"/>
  <c r="AG801" i="20"/>
  <c r="AH801" i="20"/>
  <c r="AG802" i="20"/>
  <c r="AH802" i="20"/>
  <c r="AG803" i="20"/>
  <c r="AH803" i="20"/>
  <c r="AG804" i="20"/>
  <c r="AH804" i="20"/>
  <c r="AG805" i="20"/>
  <c r="AH805" i="20"/>
  <c r="AG806" i="20"/>
  <c r="AH806" i="20"/>
  <c r="AG807" i="20"/>
  <c r="AH807" i="20"/>
  <c r="AG808" i="20"/>
  <c r="AH808" i="20"/>
  <c r="AG809" i="20"/>
  <c r="AH809" i="20"/>
  <c r="AG810" i="20"/>
  <c r="AH810" i="20"/>
  <c r="AG811" i="20"/>
  <c r="AH811" i="20"/>
  <c r="AG812" i="20"/>
  <c r="AH812" i="20"/>
  <c r="AG813" i="20"/>
  <c r="AH813" i="20"/>
  <c r="AG814" i="20"/>
  <c r="AH814" i="20"/>
  <c r="AG815" i="20"/>
  <c r="AH815" i="20"/>
  <c r="AG816" i="20"/>
  <c r="AH816" i="20"/>
  <c r="AG817" i="20"/>
  <c r="AH817" i="20"/>
  <c r="AG818" i="20"/>
  <c r="AH818" i="20"/>
  <c r="AG819" i="20"/>
  <c r="AH819" i="20"/>
  <c r="AG820" i="20"/>
  <c r="AH820" i="20"/>
  <c r="AG821" i="20"/>
  <c r="AH821" i="20"/>
  <c r="AG822" i="20"/>
  <c r="AH822" i="20"/>
  <c r="AG823" i="20"/>
  <c r="AH823" i="20"/>
  <c r="AG824" i="20"/>
  <c r="AH824" i="20"/>
  <c r="AG825" i="20"/>
  <c r="AH825" i="20"/>
  <c r="AG826" i="20"/>
  <c r="AH826" i="20"/>
  <c r="AG827" i="20"/>
  <c r="AH827" i="20"/>
  <c r="AG828" i="20"/>
  <c r="AH828" i="20"/>
  <c r="AG829" i="20"/>
  <c r="AH829" i="20"/>
  <c r="AG830" i="20"/>
  <c r="AH830" i="20"/>
  <c r="AG831" i="20"/>
  <c r="AH831" i="20"/>
  <c r="AG832" i="20"/>
  <c r="AH832" i="20"/>
  <c r="AG833" i="20"/>
  <c r="AH833" i="20"/>
  <c r="AG834" i="20"/>
  <c r="AH834" i="20"/>
  <c r="AG835" i="20"/>
  <c r="AH835" i="20"/>
  <c r="AG836" i="20"/>
  <c r="AH836" i="20"/>
  <c r="AG837" i="20"/>
  <c r="AH837" i="20"/>
  <c r="AG838" i="20"/>
  <c r="AH838" i="20"/>
  <c r="AG839" i="20"/>
  <c r="AH839" i="20"/>
  <c r="AG840" i="20"/>
  <c r="AH840" i="20"/>
  <c r="AG841" i="20"/>
  <c r="AH841" i="20"/>
  <c r="AG842" i="20"/>
  <c r="AH842" i="20"/>
  <c r="AG843" i="20"/>
  <c r="AH843" i="20"/>
  <c r="AG844" i="20"/>
  <c r="AH844" i="20"/>
  <c r="AG845" i="20"/>
  <c r="AH845" i="20"/>
  <c r="AG846" i="20"/>
  <c r="AH846" i="20"/>
  <c r="AG847" i="20"/>
  <c r="AH847" i="20"/>
  <c r="AG848" i="20"/>
  <c r="AH848" i="20"/>
  <c r="AG849" i="20"/>
  <c r="AH849" i="20"/>
  <c r="AG850" i="20"/>
  <c r="AH850" i="20"/>
  <c r="AG851" i="20"/>
  <c r="AH851" i="20"/>
  <c r="AG852" i="20"/>
  <c r="AH852" i="20"/>
  <c r="AG853" i="20"/>
  <c r="AH853" i="20"/>
  <c r="AG854" i="20"/>
  <c r="AH854" i="20"/>
  <c r="AG855" i="20"/>
  <c r="AH855" i="20"/>
  <c r="AG856" i="20"/>
  <c r="AH856" i="20"/>
  <c r="AG857" i="20"/>
  <c r="AH857" i="20"/>
  <c r="AG858" i="20"/>
  <c r="AH858" i="20"/>
  <c r="AG859" i="20"/>
  <c r="AH859" i="20"/>
  <c r="AG860" i="20"/>
  <c r="AH860" i="20"/>
  <c r="AG861" i="20"/>
  <c r="AH861" i="20"/>
  <c r="AG862" i="20"/>
  <c r="AH862" i="20"/>
  <c r="AG863" i="20"/>
  <c r="AH863" i="20"/>
  <c r="AG864" i="20"/>
  <c r="AH864" i="20"/>
  <c r="AG865" i="20"/>
  <c r="AH865" i="20"/>
  <c r="AG866" i="20"/>
  <c r="AH866" i="20"/>
  <c r="AG867" i="20"/>
  <c r="AH867" i="20"/>
  <c r="AG868" i="20"/>
  <c r="AH868" i="20"/>
  <c r="AG869" i="20"/>
  <c r="AH869" i="20"/>
  <c r="AG870" i="20"/>
  <c r="AH870" i="20"/>
  <c r="AG871" i="20"/>
  <c r="AH871" i="20"/>
  <c r="AG872" i="20"/>
  <c r="AH872" i="20"/>
  <c r="AG873" i="20"/>
  <c r="AH873" i="20"/>
  <c r="AG874" i="20"/>
  <c r="AH874" i="20"/>
  <c r="AG875" i="20"/>
  <c r="AH875" i="20"/>
  <c r="AG876" i="20"/>
  <c r="AH876" i="20"/>
  <c r="AG877" i="20"/>
  <c r="AH877" i="20"/>
  <c r="AG878" i="20"/>
  <c r="AH878" i="20"/>
  <c r="AG879" i="20"/>
  <c r="AH879" i="20"/>
  <c r="AG880" i="20"/>
  <c r="AH880" i="20"/>
  <c r="AG881" i="20"/>
  <c r="AH881" i="20"/>
  <c r="AG882" i="20"/>
  <c r="AH882" i="20"/>
  <c r="AG883" i="20"/>
  <c r="AH883" i="20"/>
  <c r="AG884" i="20"/>
  <c r="AH884" i="20"/>
  <c r="AG885" i="20"/>
  <c r="AH885" i="20"/>
  <c r="AG886" i="20"/>
  <c r="AH886" i="20"/>
  <c r="AG887" i="20"/>
  <c r="AH887" i="20"/>
  <c r="AG888" i="20"/>
  <c r="AH888" i="20"/>
  <c r="AG889" i="20"/>
  <c r="AH889" i="20"/>
  <c r="AG890" i="20"/>
  <c r="AH890" i="20"/>
  <c r="AG891" i="20"/>
  <c r="AH891" i="20"/>
  <c r="AG892" i="20"/>
  <c r="AH892" i="20"/>
  <c r="AG893" i="20"/>
  <c r="AH893" i="20"/>
  <c r="AG894" i="20"/>
  <c r="AH894" i="20"/>
  <c r="AG895" i="20"/>
  <c r="AH895" i="20"/>
  <c r="AG896" i="20"/>
  <c r="AH896" i="20"/>
  <c r="AG897" i="20"/>
  <c r="AH897" i="20"/>
  <c r="AG898" i="20"/>
  <c r="AH898" i="20"/>
  <c r="AG899" i="20"/>
  <c r="AH899" i="20"/>
  <c r="AG900" i="20"/>
  <c r="AH900" i="20"/>
  <c r="AG901" i="20"/>
  <c r="AH901" i="20"/>
  <c r="AG902" i="20"/>
  <c r="AH902" i="20"/>
  <c r="AG903" i="20"/>
  <c r="AH903" i="20"/>
  <c r="AG904" i="20"/>
  <c r="AH904" i="20"/>
  <c r="AG905" i="20"/>
  <c r="AH905" i="20"/>
  <c r="AG906" i="20"/>
  <c r="AH906" i="20"/>
  <c r="AG907" i="20"/>
  <c r="AH907" i="20"/>
  <c r="AG908" i="20"/>
  <c r="AH908" i="20"/>
  <c r="AG909" i="20"/>
  <c r="AH909" i="20"/>
  <c r="AG910" i="20"/>
  <c r="AH910" i="20"/>
  <c r="AG911" i="20"/>
  <c r="AH911" i="20"/>
  <c r="AG912" i="20"/>
  <c r="AH912" i="20"/>
  <c r="AG913" i="20"/>
  <c r="AH913" i="20"/>
  <c r="AG914" i="20"/>
  <c r="AH914" i="20"/>
  <c r="AG915" i="20"/>
  <c r="AH915" i="20"/>
  <c r="AG916" i="20"/>
  <c r="AH916" i="20"/>
  <c r="AG917" i="20"/>
  <c r="AH917" i="20"/>
  <c r="AG918" i="20"/>
  <c r="AH918" i="20"/>
  <c r="AG919" i="20"/>
  <c r="AH919" i="20"/>
  <c r="AG920" i="20"/>
  <c r="AH920" i="20"/>
  <c r="AG921" i="20"/>
  <c r="AH921" i="20"/>
  <c r="AG922" i="20"/>
  <c r="AH922" i="20"/>
  <c r="AG923" i="20"/>
  <c r="AH923" i="20"/>
  <c r="AG924" i="20"/>
  <c r="AH924" i="20"/>
  <c r="AG925" i="20"/>
  <c r="AH925" i="20"/>
  <c r="AG926" i="20"/>
  <c r="AH926" i="20"/>
  <c r="AG927" i="20"/>
  <c r="AH927" i="20"/>
  <c r="AG928" i="20"/>
  <c r="AH928" i="20"/>
  <c r="AG929" i="20"/>
  <c r="AH929" i="20"/>
  <c r="AG930" i="20"/>
  <c r="AH930" i="20"/>
  <c r="AG931" i="20"/>
  <c r="AH931" i="20"/>
  <c r="AG932" i="20"/>
  <c r="AH932" i="20"/>
  <c r="AG933" i="20"/>
  <c r="AH933" i="20"/>
  <c r="AG934" i="20"/>
  <c r="AH934" i="20"/>
  <c r="AG935" i="20"/>
  <c r="AH935" i="20"/>
  <c r="AG936" i="20"/>
  <c r="AH936" i="20"/>
  <c r="AG937" i="20"/>
  <c r="AH937" i="20"/>
  <c r="AG938" i="20"/>
  <c r="AH938" i="20"/>
  <c r="AG939" i="20"/>
  <c r="AH939" i="20"/>
  <c r="AG940" i="20"/>
  <c r="AH940" i="20"/>
  <c r="AG941" i="20"/>
  <c r="AH941" i="20"/>
  <c r="AG942" i="20"/>
  <c r="AH942" i="20"/>
  <c r="AG943" i="20"/>
  <c r="AH943" i="20"/>
  <c r="AG944" i="20"/>
  <c r="AH944" i="20"/>
  <c r="AG945" i="20"/>
  <c r="AH945" i="20"/>
  <c r="AG946" i="20"/>
  <c r="AH946" i="20"/>
  <c r="AG947" i="20"/>
  <c r="AH947" i="20"/>
  <c r="AG948" i="20"/>
  <c r="AH948" i="20"/>
  <c r="AG949" i="20"/>
  <c r="AH949" i="20"/>
  <c r="AG950" i="20"/>
  <c r="AH950" i="20"/>
  <c r="AG951" i="20"/>
  <c r="AH951" i="20"/>
  <c r="AG952" i="20"/>
  <c r="AH952" i="20"/>
  <c r="AG953" i="20"/>
  <c r="AH953" i="20"/>
  <c r="AG954" i="20"/>
  <c r="AH954" i="20"/>
  <c r="AG955" i="20"/>
  <c r="AH955" i="20"/>
  <c r="AG956" i="20"/>
  <c r="AH956" i="20"/>
  <c r="AG957" i="20"/>
  <c r="AH957" i="20"/>
  <c r="AG958" i="20"/>
  <c r="AH958" i="20"/>
  <c r="AG959" i="20"/>
  <c r="AH959" i="20"/>
  <c r="AG960" i="20"/>
  <c r="AH960" i="20"/>
  <c r="AG961" i="20"/>
  <c r="AH961" i="20"/>
  <c r="AG962" i="20"/>
  <c r="AH962" i="20"/>
  <c r="AG963" i="20"/>
  <c r="AH963" i="20"/>
  <c r="AG964" i="20"/>
  <c r="AH964" i="20"/>
  <c r="AG965" i="20"/>
  <c r="AH965" i="20"/>
  <c r="AG966" i="20"/>
  <c r="AH966" i="20"/>
  <c r="AG967" i="20"/>
  <c r="AH967" i="20"/>
  <c r="AG968" i="20"/>
  <c r="AH968" i="20"/>
  <c r="AG969" i="20"/>
  <c r="AH969" i="20"/>
  <c r="AG970" i="20"/>
  <c r="AH970" i="20"/>
  <c r="AG971" i="20"/>
  <c r="AH971" i="20"/>
  <c r="AG972" i="20"/>
  <c r="AH972" i="20"/>
  <c r="AG973" i="20"/>
  <c r="AH973" i="20"/>
  <c r="AG974" i="20"/>
  <c r="AH974" i="20"/>
  <c r="AG975" i="20"/>
  <c r="AH975" i="20"/>
  <c r="AG976" i="20"/>
  <c r="AH976" i="20"/>
  <c r="AG977" i="20"/>
  <c r="AH977" i="20"/>
  <c r="AG978" i="20"/>
  <c r="AH978" i="20"/>
  <c r="AG979" i="20"/>
  <c r="AH979" i="20"/>
  <c r="AG980" i="20"/>
  <c r="AH980" i="20"/>
  <c r="AG981" i="20"/>
  <c r="AH981" i="20"/>
  <c r="AG982" i="20"/>
  <c r="AH982" i="20"/>
  <c r="AG983" i="20"/>
  <c r="AH983" i="20"/>
  <c r="AG984" i="20"/>
  <c r="AH984" i="20"/>
  <c r="AG985" i="20"/>
  <c r="AH985" i="20"/>
  <c r="AG986" i="20"/>
  <c r="AH986" i="20"/>
  <c r="AG987" i="20"/>
  <c r="AH987" i="20"/>
  <c r="AG988" i="20"/>
  <c r="AH988" i="20"/>
  <c r="AG989" i="20"/>
  <c r="AH989" i="20"/>
  <c r="AG990" i="20"/>
  <c r="AH990" i="20"/>
  <c r="AG991" i="20"/>
  <c r="AH991" i="20"/>
  <c r="AG992" i="20"/>
  <c r="AH992" i="20"/>
  <c r="AG993" i="20"/>
  <c r="AH993" i="20"/>
  <c r="AG994" i="20"/>
  <c r="AH994" i="20"/>
  <c r="AG995" i="20"/>
  <c r="AH995" i="20"/>
  <c r="AG996" i="20"/>
  <c r="AH996" i="20"/>
  <c r="AG997" i="20"/>
  <c r="AH997" i="20"/>
  <c r="AG998" i="20"/>
  <c r="AH998" i="20"/>
  <c r="AG999" i="20"/>
  <c r="AH999" i="20"/>
  <c r="AG1000" i="20"/>
  <c r="AH1000" i="20"/>
  <c r="AG1001" i="20"/>
  <c r="AH1001" i="20"/>
  <c r="AG1002" i="20"/>
  <c r="AH1002" i="20"/>
  <c r="AG1003" i="20"/>
  <c r="AH1003" i="20"/>
  <c r="AG1004" i="20"/>
  <c r="AH1004" i="20"/>
  <c r="AG1005" i="20"/>
  <c r="AH1005" i="20"/>
  <c r="AG1006" i="20"/>
  <c r="AH1006" i="20"/>
  <c r="AG1007" i="20"/>
  <c r="AH1007" i="20"/>
  <c r="AG1008" i="20"/>
  <c r="AH1008" i="20"/>
  <c r="AG1009" i="20"/>
  <c r="AH1009" i="20"/>
  <c r="AG1010" i="20"/>
  <c r="AH1010" i="20"/>
  <c r="AG1011" i="20"/>
  <c r="AH1011" i="20"/>
  <c r="AG1012" i="20"/>
  <c r="AH1012" i="20"/>
  <c r="AG1013" i="20"/>
  <c r="AH1013" i="20"/>
  <c r="AG1014" i="20"/>
  <c r="AH1014" i="20"/>
  <c r="AG1015" i="20"/>
  <c r="AH1015" i="20"/>
  <c r="AG1016" i="20"/>
  <c r="AH1016" i="20"/>
  <c r="AG1017" i="20"/>
  <c r="AH1017" i="20"/>
  <c r="AG1018" i="20"/>
  <c r="AH1018" i="20"/>
  <c r="AG1019" i="20"/>
  <c r="AH1019" i="20"/>
  <c r="AG1020" i="20"/>
  <c r="AH1020" i="20"/>
  <c r="AG1021" i="20"/>
  <c r="AH1021" i="20"/>
  <c r="AG1022" i="20"/>
  <c r="AH1022" i="20"/>
  <c r="AG1023" i="20"/>
  <c r="AH1023" i="20"/>
  <c r="AG1024" i="20"/>
  <c r="AH1024" i="20"/>
  <c r="AG1025" i="20"/>
  <c r="AH1025" i="20"/>
  <c r="AG1026" i="20"/>
  <c r="AH1026" i="20"/>
  <c r="AG1027" i="20"/>
  <c r="AH1027" i="20"/>
  <c r="AG1028" i="20"/>
  <c r="AH1028" i="20"/>
  <c r="AG1029" i="20"/>
  <c r="AH1029" i="20"/>
  <c r="AG1030" i="20"/>
  <c r="AH1030" i="20"/>
  <c r="AG1031" i="20"/>
  <c r="AH1031" i="20"/>
  <c r="AG1032" i="20"/>
  <c r="AH1032" i="20"/>
  <c r="AG1033" i="20"/>
  <c r="AH1033" i="20"/>
  <c r="AG1034" i="20"/>
  <c r="AH1034" i="20"/>
  <c r="AG1035" i="20"/>
  <c r="AH1035" i="20"/>
  <c r="AG1036" i="20"/>
  <c r="AH1036" i="20"/>
  <c r="AG1037" i="20"/>
  <c r="AH1037" i="20"/>
  <c r="AG1038" i="20"/>
  <c r="AH1038" i="20"/>
  <c r="AG1039" i="20"/>
  <c r="AH1039" i="20"/>
  <c r="AG1040" i="20"/>
  <c r="AH1040" i="20"/>
  <c r="AG1041" i="20"/>
  <c r="AH1041" i="20"/>
  <c r="AG1042" i="20"/>
  <c r="AH1042" i="20"/>
  <c r="AG1043" i="20"/>
  <c r="AH1043" i="20"/>
  <c r="AG1044" i="20"/>
  <c r="AH1044" i="20"/>
  <c r="AG1045" i="20"/>
  <c r="AH1045" i="20"/>
  <c r="AG1046" i="20"/>
  <c r="AH1046" i="20"/>
  <c r="AG1047" i="20"/>
  <c r="AH1047" i="20"/>
  <c r="AG1048" i="20"/>
  <c r="AH1048" i="20"/>
  <c r="AG1049" i="20"/>
  <c r="AH1049" i="20"/>
  <c r="AG1050" i="20"/>
  <c r="AH1050" i="20"/>
  <c r="AG1051" i="20"/>
  <c r="AH1051" i="20"/>
  <c r="AG1052" i="20"/>
  <c r="AH1052" i="20"/>
  <c r="AG1053" i="20"/>
  <c r="AH1053" i="20"/>
  <c r="AG1054" i="20"/>
  <c r="AH1054" i="20"/>
  <c r="AG1055" i="20"/>
  <c r="AH1055" i="20"/>
  <c r="AG1056" i="20"/>
  <c r="AH1056" i="20"/>
  <c r="AG1057" i="20"/>
  <c r="AH1057" i="20"/>
  <c r="AG1058" i="20"/>
  <c r="AH1058" i="20"/>
  <c r="AG1059" i="20"/>
  <c r="AH1059" i="20"/>
  <c r="AG1060" i="20"/>
  <c r="AH1060" i="20"/>
  <c r="AG1061" i="20"/>
  <c r="AH1061" i="20"/>
  <c r="AG1062" i="20"/>
  <c r="AH1062" i="20"/>
  <c r="AG1063" i="20"/>
  <c r="AH1063" i="20"/>
  <c r="AG1064" i="20"/>
  <c r="AH1064" i="20"/>
  <c r="AG1065" i="20"/>
  <c r="AH1065" i="20"/>
  <c r="AG1066" i="20"/>
  <c r="AH1066" i="20"/>
  <c r="AG1067" i="20"/>
  <c r="AH1067" i="20"/>
  <c r="AG1068" i="20"/>
  <c r="AH1068" i="20"/>
  <c r="AG1069" i="20"/>
  <c r="AH1069" i="20"/>
  <c r="AG1070" i="20"/>
  <c r="AH1070" i="20"/>
  <c r="AG1071" i="20"/>
  <c r="AH1071" i="20"/>
  <c r="AG1072" i="20"/>
  <c r="AH1072" i="20"/>
  <c r="AG1073" i="20"/>
  <c r="AH1073" i="20"/>
  <c r="AG1074" i="20"/>
  <c r="AH1074" i="20"/>
  <c r="AG1075" i="20"/>
  <c r="AH1075" i="20"/>
  <c r="AG1076" i="20"/>
  <c r="AH1076" i="20"/>
  <c r="AG1077" i="20"/>
  <c r="AH1077" i="20"/>
  <c r="AG1078" i="20"/>
  <c r="AH1078" i="20"/>
  <c r="AG1079" i="20"/>
  <c r="AH1079" i="20"/>
  <c r="AG1080" i="20"/>
  <c r="AH1080" i="20"/>
  <c r="AG1081" i="20"/>
  <c r="AH1081" i="20"/>
  <c r="AG1082" i="20"/>
  <c r="AH1082" i="20"/>
  <c r="AG1083" i="20"/>
  <c r="AH1083" i="20"/>
  <c r="AG1084" i="20"/>
  <c r="AH1084" i="20"/>
  <c r="AG1085" i="20"/>
  <c r="AH1085" i="20"/>
  <c r="AG1086" i="20"/>
  <c r="AH1086" i="20"/>
  <c r="AG1087" i="20"/>
  <c r="AH1087" i="20"/>
  <c r="AG1088" i="20"/>
  <c r="AH1088" i="20"/>
  <c r="AG1089" i="20"/>
  <c r="AH1089" i="20"/>
  <c r="AG1090" i="20"/>
  <c r="AH1090" i="20"/>
  <c r="AG1091" i="20"/>
  <c r="AH1091" i="20"/>
  <c r="AG1092" i="20"/>
  <c r="AH1092" i="20"/>
  <c r="AG1093" i="20"/>
  <c r="AH1093" i="20"/>
  <c r="AG1094" i="20"/>
  <c r="AH1094" i="20"/>
  <c r="AG1095" i="20"/>
  <c r="AH1095" i="20"/>
  <c r="AG1096" i="20"/>
  <c r="AH1096" i="20"/>
  <c r="AG1097" i="20"/>
  <c r="AH1097" i="20"/>
  <c r="AG1098" i="20"/>
  <c r="AH1098" i="20"/>
  <c r="AG1099" i="20"/>
  <c r="AH1099" i="20"/>
  <c r="AG1100" i="20"/>
  <c r="AH1100" i="20"/>
  <c r="AG1101" i="20"/>
  <c r="AH1101" i="20"/>
  <c r="AG1102" i="20"/>
  <c r="AH1102" i="20"/>
  <c r="AG1103" i="20"/>
  <c r="AH1103" i="20"/>
  <c r="AG1104" i="20"/>
  <c r="AH1104" i="20"/>
  <c r="AG1105" i="20"/>
  <c r="AH1105" i="20"/>
  <c r="AG1106" i="20"/>
  <c r="AH1106" i="20"/>
  <c r="AG1107" i="20"/>
  <c r="AH1107" i="20"/>
  <c r="AG1108" i="20"/>
  <c r="AH1108" i="20"/>
  <c r="AG1109" i="20"/>
  <c r="AH1109" i="20"/>
  <c r="AG1110" i="20"/>
  <c r="AH1110" i="20"/>
  <c r="AG1111" i="20"/>
  <c r="AH1111" i="20"/>
  <c r="AG1112" i="20"/>
  <c r="AH1112" i="20"/>
  <c r="AG1113" i="20"/>
  <c r="AH1113" i="20"/>
  <c r="AG1114" i="20"/>
  <c r="AH1114" i="20"/>
  <c r="AG1115" i="20"/>
  <c r="AH1115" i="20"/>
  <c r="AG1116" i="20"/>
  <c r="AH1116" i="20"/>
  <c r="AG1117" i="20"/>
  <c r="AH1117" i="20"/>
  <c r="AG1118" i="20"/>
  <c r="AH1118" i="20"/>
  <c r="AG1119" i="20"/>
  <c r="AH1119" i="20"/>
  <c r="AG1120" i="20"/>
  <c r="AH1120" i="20"/>
  <c r="AG1121" i="20"/>
  <c r="AH1121" i="20"/>
  <c r="AG1122" i="20"/>
  <c r="AH1122" i="20"/>
  <c r="AG1123" i="20"/>
  <c r="AH1123" i="20"/>
  <c r="AG1124" i="20"/>
  <c r="AH1124" i="20"/>
  <c r="AG1125" i="20"/>
  <c r="AH1125" i="20"/>
  <c r="AG1126" i="20"/>
  <c r="AH1126" i="20"/>
  <c r="AG1127" i="20"/>
  <c r="AH1127" i="20"/>
  <c r="AG1128" i="20"/>
  <c r="AH1128" i="20"/>
  <c r="AG1129" i="20"/>
  <c r="AH1129" i="20"/>
  <c r="AG1130" i="20"/>
  <c r="AH1130" i="20"/>
  <c r="AG1131" i="20"/>
  <c r="AH1131" i="20"/>
  <c r="AG1132" i="20"/>
  <c r="AH1132" i="20"/>
  <c r="AG1133" i="20"/>
  <c r="AH1133" i="20"/>
  <c r="AG1134" i="20"/>
  <c r="AH1134" i="20"/>
  <c r="AG1135" i="20"/>
  <c r="AH1135" i="20"/>
  <c r="AG1136" i="20"/>
  <c r="AH1136" i="20"/>
  <c r="AG1137" i="20"/>
  <c r="AH1137" i="20"/>
  <c r="AG1138" i="20"/>
  <c r="AH1138" i="20"/>
  <c r="AG1139" i="20"/>
  <c r="AH1139" i="20"/>
  <c r="AG1140" i="20"/>
  <c r="AH1140" i="20"/>
  <c r="AG1141" i="20"/>
  <c r="AH1141" i="20"/>
  <c r="AG1142" i="20"/>
  <c r="AH1142" i="20"/>
  <c r="AG1143" i="20"/>
  <c r="AH1143" i="20"/>
  <c r="AG1144" i="20"/>
  <c r="AH1144" i="20"/>
  <c r="AG1145" i="20"/>
  <c r="AH1145" i="20"/>
  <c r="AG1146" i="20"/>
  <c r="AH1146" i="20"/>
  <c r="AG1147" i="20"/>
  <c r="AH1147" i="20"/>
  <c r="AG1148" i="20"/>
  <c r="AH1148" i="20"/>
  <c r="AG1149" i="20"/>
  <c r="AH1149" i="20"/>
  <c r="AG1150" i="20"/>
  <c r="AH1150" i="20"/>
  <c r="AG1151" i="20"/>
  <c r="AH1151" i="20"/>
  <c r="AG1152" i="20"/>
  <c r="AH1152" i="20"/>
  <c r="AG1153" i="20"/>
  <c r="AH1153" i="20"/>
  <c r="AG1154" i="20"/>
  <c r="AH1154" i="20"/>
  <c r="AG1155" i="20"/>
  <c r="AH1155" i="20"/>
  <c r="AG1156" i="20"/>
  <c r="AH1156" i="20"/>
  <c r="AG1157" i="20"/>
  <c r="AH1157" i="20"/>
  <c r="AG1158" i="20"/>
  <c r="AH1158" i="20"/>
  <c r="AG1159" i="20"/>
  <c r="AH1159" i="20"/>
  <c r="AG1160" i="20"/>
  <c r="AH1160" i="20"/>
  <c r="AG1161" i="20"/>
  <c r="AH1161" i="20"/>
  <c r="AG1162" i="20"/>
  <c r="AH1162" i="20"/>
  <c r="AG1163" i="20"/>
  <c r="AH1163" i="20"/>
  <c r="AG1164" i="20"/>
  <c r="AH1164" i="20"/>
  <c r="AG1165" i="20"/>
  <c r="AH1165" i="20"/>
  <c r="AG1166" i="20"/>
  <c r="AH1166" i="20"/>
  <c r="AG1167" i="20"/>
  <c r="AH1167" i="20"/>
  <c r="AG1168" i="20"/>
  <c r="AH1168" i="20"/>
  <c r="AG1169" i="20"/>
  <c r="AH1169" i="20"/>
  <c r="AG1170" i="20"/>
  <c r="AH1170" i="20"/>
  <c r="AG1171" i="20"/>
  <c r="AH1171" i="20"/>
  <c r="AG1172" i="20"/>
  <c r="AH1172" i="20"/>
  <c r="AG1173" i="20"/>
  <c r="AH1173" i="20"/>
  <c r="AG1174" i="20"/>
  <c r="AH1174" i="20"/>
  <c r="AG1175" i="20"/>
  <c r="AH1175" i="20"/>
  <c r="AG1176" i="20"/>
  <c r="AH1176" i="20"/>
  <c r="AG1177" i="20"/>
  <c r="AH1177" i="20"/>
  <c r="AG1178" i="20"/>
  <c r="AH1178" i="20"/>
  <c r="AG1179" i="20"/>
  <c r="AH1179" i="20"/>
  <c r="AG1180" i="20"/>
  <c r="AH1180" i="20"/>
  <c r="AG1181" i="20"/>
  <c r="AH1181" i="20"/>
  <c r="AG1182" i="20"/>
  <c r="AH1182" i="20"/>
  <c r="AG1183" i="20"/>
  <c r="AH1183" i="20"/>
  <c r="AG1184" i="20"/>
  <c r="AH1184" i="20"/>
  <c r="AG1185" i="20"/>
  <c r="AH1185" i="20"/>
  <c r="AG1186" i="20"/>
  <c r="AH1186" i="20"/>
  <c r="AG1187" i="20"/>
  <c r="AH1187" i="20"/>
  <c r="AG1188" i="20"/>
  <c r="AH1188" i="20"/>
  <c r="AG1189" i="20"/>
  <c r="AH1189" i="20"/>
  <c r="AG1190" i="20"/>
  <c r="AH1190" i="20"/>
  <c r="AG1191" i="20"/>
  <c r="AH1191" i="20"/>
  <c r="AG1192" i="20"/>
  <c r="AH1192" i="20"/>
  <c r="AG1193" i="20"/>
  <c r="AH1193" i="20"/>
  <c r="AG1194" i="20"/>
  <c r="AH1194" i="20"/>
  <c r="AG1195" i="20"/>
  <c r="AH1195" i="20"/>
  <c r="AG1196" i="20"/>
  <c r="AH1196" i="20"/>
  <c r="AG1197" i="20"/>
  <c r="AH1197" i="20"/>
  <c r="AG1198" i="20"/>
  <c r="AH1198" i="20"/>
  <c r="AG1199" i="20"/>
  <c r="AH1199" i="20"/>
  <c r="AG1200" i="20"/>
  <c r="AH1200" i="20"/>
  <c r="AG1201" i="20"/>
  <c r="AH1201" i="20"/>
  <c r="AG1202" i="20"/>
  <c r="AH1202" i="20"/>
  <c r="AG1203" i="20"/>
  <c r="AH1203" i="20"/>
  <c r="AG1204" i="20"/>
  <c r="AH1204" i="20"/>
  <c r="AG1205" i="20"/>
  <c r="AH1205" i="20"/>
  <c r="AG1206" i="20"/>
  <c r="AH1206" i="20"/>
  <c r="AG1207" i="20"/>
  <c r="AH1207" i="20"/>
  <c r="AG1208" i="20"/>
  <c r="AH1208" i="20"/>
  <c r="AG1209" i="20"/>
  <c r="AH1209" i="20"/>
  <c r="AG1210" i="20"/>
  <c r="AH1210" i="20"/>
  <c r="AG1211" i="20"/>
  <c r="AH1211" i="20"/>
  <c r="AG1212" i="20"/>
  <c r="AH1212" i="20"/>
  <c r="AG1213" i="20"/>
  <c r="AH1213" i="20"/>
  <c r="AG1214" i="20"/>
  <c r="AH1214" i="20"/>
  <c r="AG1215" i="20"/>
  <c r="AH1215" i="20"/>
  <c r="AG1216" i="20"/>
  <c r="AH1216" i="20"/>
  <c r="AG1217" i="20"/>
  <c r="AH1217" i="20"/>
  <c r="AG1218" i="20"/>
  <c r="AH1218" i="20"/>
  <c r="AG1219" i="20"/>
  <c r="AH1219" i="20"/>
  <c r="AG1220" i="20"/>
  <c r="AH1220" i="20"/>
  <c r="AG1221" i="20"/>
  <c r="AH1221" i="20"/>
  <c r="AG1222" i="20"/>
  <c r="AH1222" i="20"/>
  <c r="AG1223" i="20"/>
  <c r="AH1223" i="20"/>
  <c r="AG1224" i="20"/>
  <c r="AH1224" i="20"/>
  <c r="AG1225" i="20"/>
  <c r="AH1225" i="20"/>
  <c r="AG1226" i="20"/>
  <c r="AH1226" i="20"/>
  <c r="AG1227" i="20"/>
  <c r="AH1227" i="20"/>
  <c r="AG1228" i="20"/>
  <c r="AH1228" i="20"/>
  <c r="AG1229" i="20"/>
  <c r="AH1229" i="20"/>
  <c r="AG1230" i="20"/>
  <c r="AH1230" i="20"/>
  <c r="AG1231" i="20"/>
  <c r="AH1231" i="20"/>
  <c r="AG1232" i="20"/>
  <c r="AH1232" i="20"/>
  <c r="AG1233" i="20"/>
  <c r="AH1233" i="20"/>
  <c r="AG1234" i="20"/>
  <c r="AH1234" i="20"/>
  <c r="AG1235" i="20"/>
  <c r="AH1235" i="20"/>
  <c r="AG1236" i="20"/>
  <c r="AH1236" i="20"/>
  <c r="AG1237" i="20"/>
  <c r="AH1237" i="20"/>
  <c r="AG1238" i="20"/>
  <c r="AH1238" i="20"/>
  <c r="AG1239" i="20"/>
  <c r="AH1239" i="20"/>
  <c r="AG1240" i="20"/>
  <c r="AH1240" i="20"/>
  <c r="AG1241" i="20"/>
  <c r="AH1241" i="20"/>
  <c r="AG1242" i="20"/>
  <c r="AH1242" i="20"/>
  <c r="AG1243" i="20"/>
  <c r="AH1243" i="20"/>
  <c r="AG1244" i="20"/>
  <c r="AH1244" i="20"/>
  <c r="AG1245" i="20"/>
  <c r="AH1245" i="20"/>
  <c r="AG1246" i="20"/>
  <c r="AH1246" i="20"/>
  <c r="AG1247" i="20"/>
  <c r="AH1247" i="20"/>
  <c r="AG1248" i="20"/>
  <c r="AH1248" i="20"/>
  <c r="AG1249" i="20"/>
  <c r="AH1249" i="20"/>
  <c r="AG1250" i="20"/>
  <c r="AH1250" i="20"/>
  <c r="AG1251" i="20"/>
  <c r="AH1251" i="20"/>
  <c r="AG1252" i="20"/>
  <c r="AH1252" i="20"/>
  <c r="AG1253" i="20"/>
  <c r="AH1253" i="20"/>
  <c r="AG1254" i="20"/>
  <c r="AH1254" i="20"/>
  <c r="AG1255" i="20"/>
  <c r="AH1255" i="20"/>
  <c r="AG1256" i="20"/>
  <c r="AH1256" i="20"/>
  <c r="AG1257" i="20"/>
  <c r="AH1257" i="20"/>
  <c r="AG1258" i="20"/>
  <c r="AH1258" i="20"/>
  <c r="AG1259" i="20"/>
  <c r="AH1259" i="20"/>
  <c r="AG1260" i="20"/>
  <c r="AH1260" i="20"/>
  <c r="AG1261" i="20"/>
  <c r="AH1261" i="20"/>
  <c r="AG1262" i="20"/>
  <c r="AH1262" i="20"/>
  <c r="AG1263" i="20"/>
  <c r="AH1263" i="20"/>
  <c r="AG1264" i="20"/>
  <c r="AH1264" i="20"/>
  <c r="AG1265" i="20"/>
  <c r="AH1265" i="20"/>
  <c r="AG1266" i="20"/>
  <c r="AH1266" i="20"/>
  <c r="AG1267" i="20"/>
  <c r="AH1267" i="20"/>
  <c r="AG1268" i="20"/>
  <c r="AH1268" i="20"/>
  <c r="AG1269" i="20"/>
  <c r="AH1269" i="20"/>
  <c r="AG1270" i="20"/>
  <c r="AH1270" i="20"/>
  <c r="AG1271" i="20"/>
  <c r="AH1271" i="20"/>
  <c r="AG1272" i="20"/>
  <c r="AH1272" i="20"/>
  <c r="AG1273" i="20"/>
  <c r="AH1273" i="20"/>
  <c r="AG1274" i="20"/>
  <c r="AH1274" i="20"/>
  <c r="AG1275" i="20"/>
  <c r="AH1275" i="20"/>
  <c r="AG1276" i="20"/>
  <c r="AH1276" i="20"/>
  <c r="AG1277" i="20"/>
  <c r="AH1277" i="20"/>
  <c r="AG1278" i="20"/>
  <c r="AH1278" i="20"/>
  <c r="AG1279" i="20"/>
  <c r="AH1279" i="20"/>
  <c r="AG1280" i="20"/>
  <c r="AH1280" i="20"/>
  <c r="AG1281" i="20"/>
  <c r="AH1281" i="20"/>
  <c r="AG1282" i="20"/>
  <c r="AH1282" i="20"/>
  <c r="AG1283" i="20"/>
  <c r="AH1283" i="20"/>
  <c r="AG1284" i="20"/>
  <c r="AH1284" i="20"/>
  <c r="AG1285" i="20"/>
  <c r="AH1285" i="20"/>
  <c r="AG1286" i="20"/>
  <c r="AH1286" i="20"/>
  <c r="AG1287" i="20"/>
  <c r="AH1287" i="20"/>
  <c r="AG1288" i="20"/>
  <c r="AH1288" i="20"/>
  <c r="AG1289" i="20"/>
  <c r="AH1289" i="20"/>
  <c r="AG1290" i="20"/>
  <c r="AH1290" i="20"/>
  <c r="AG1291" i="20"/>
  <c r="AH1291" i="20"/>
  <c r="AG1292" i="20"/>
  <c r="AH1292" i="20"/>
  <c r="AG1293" i="20"/>
  <c r="AH1293" i="20"/>
  <c r="AG1294" i="20"/>
  <c r="AH1294" i="20"/>
  <c r="AG1295" i="20"/>
  <c r="AH1295" i="20"/>
  <c r="AG1296" i="20"/>
  <c r="AH1296" i="20"/>
  <c r="AG1297" i="20"/>
  <c r="AH1297" i="20"/>
  <c r="AG1298" i="20"/>
  <c r="AH1298" i="20"/>
  <c r="AG1299" i="20"/>
  <c r="AH1299" i="20"/>
  <c r="AG1300" i="20"/>
  <c r="AH1300" i="20"/>
  <c r="AG1301" i="20"/>
  <c r="AH1301" i="20"/>
  <c r="AG1302" i="20"/>
  <c r="AH1302" i="20"/>
  <c r="AG1303" i="20"/>
  <c r="AH1303" i="20"/>
  <c r="AG1304" i="20"/>
  <c r="AH1304" i="20"/>
  <c r="AG1305" i="20"/>
  <c r="AH1305" i="20"/>
  <c r="AG1306" i="20"/>
  <c r="AH1306" i="20"/>
  <c r="AG1307" i="20"/>
  <c r="AH1307" i="20"/>
  <c r="AG1308" i="20"/>
  <c r="AH1308" i="20"/>
  <c r="AG1309" i="20"/>
  <c r="AH1309" i="20"/>
  <c r="AG1310" i="20"/>
  <c r="AH1310" i="20"/>
  <c r="AG1311" i="20"/>
  <c r="AH1311" i="20"/>
  <c r="AG1312" i="20"/>
  <c r="AH1312" i="20"/>
  <c r="AG1313" i="20"/>
  <c r="AH1313" i="20"/>
  <c r="AG1314" i="20"/>
  <c r="AH1314" i="20"/>
  <c r="AG1315" i="20"/>
  <c r="AH1315" i="20"/>
  <c r="AG1316" i="20"/>
  <c r="AH1316" i="20"/>
  <c r="AG1317" i="20"/>
  <c r="AH1317" i="20"/>
  <c r="AG1318" i="20"/>
  <c r="AH1318" i="20"/>
  <c r="AG1319" i="20"/>
  <c r="AH1319" i="20"/>
  <c r="AG1320" i="20"/>
  <c r="AH1320" i="20"/>
  <c r="AG1321" i="20"/>
  <c r="AH1321" i="20"/>
  <c r="AG1322" i="20"/>
  <c r="AH1322" i="20"/>
  <c r="AG1323" i="20"/>
  <c r="AH1323" i="20"/>
  <c r="AG1324" i="20"/>
  <c r="AH1324" i="20"/>
  <c r="AG1325" i="20"/>
  <c r="AH1325" i="20"/>
  <c r="AG1326" i="20"/>
  <c r="AH1326" i="20"/>
  <c r="AG1327" i="20"/>
  <c r="AH1327" i="20"/>
  <c r="AG1328" i="20"/>
  <c r="AH1328" i="20"/>
  <c r="AG1329" i="20"/>
  <c r="AH1329" i="20"/>
  <c r="AG1330" i="20"/>
  <c r="AH1330" i="20"/>
  <c r="AG1331" i="20"/>
  <c r="AH1331" i="20"/>
  <c r="AG1332" i="20"/>
  <c r="AH1332" i="20"/>
  <c r="AG1333" i="20"/>
  <c r="AH1333" i="20"/>
  <c r="AG1334" i="20"/>
  <c r="AH1334" i="20"/>
  <c r="AG1335" i="20"/>
  <c r="AH1335" i="20"/>
  <c r="AG1336" i="20"/>
  <c r="AH1336" i="20"/>
  <c r="AG1337" i="20"/>
  <c r="AH1337" i="20"/>
  <c r="AG1338" i="20"/>
  <c r="AH1338" i="20"/>
  <c r="AG1339" i="20"/>
  <c r="AH1339" i="20"/>
  <c r="AG1340" i="20"/>
  <c r="AH1340" i="20"/>
  <c r="AG1341" i="20"/>
  <c r="AH1341" i="20"/>
  <c r="AG1342" i="20"/>
  <c r="AH1342" i="20"/>
  <c r="AG1343" i="20"/>
  <c r="AH1343" i="20"/>
  <c r="AG1344" i="20"/>
  <c r="AH1344" i="20"/>
  <c r="AG1345" i="20"/>
  <c r="AH1345" i="20"/>
  <c r="AG1346" i="20"/>
  <c r="AH1346" i="20"/>
  <c r="AG1347" i="20"/>
  <c r="AH1347" i="20"/>
  <c r="AG1348" i="20"/>
  <c r="AH1348" i="20"/>
  <c r="AG1349" i="20"/>
  <c r="AH1349" i="20"/>
  <c r="AG1350" i="20"/>
  <c r="AH1350" i="20"/>
  <c r="AG1351" i="20"/>
  <c r="AH1351" i="20"/>
  <c r="AG1352" i="20"/>
  <c r="AH1352" i="20"/>
  <c r="AG1353" i="20"/>
  <c r="AH1353" i="20"/>
  <c r="AG1354" i="20"/>
  <c r="AH1354" i="20"/>
  <c r="AG1355" i="20"/>
  <c r="AH1355" i="20"/>
  <c r="AG1356" i="20"/>
  <c r="AH1356" i="20"/>
  <c r="AG1357" i="20"/>
  <c r="AH1357" i="20"/>
  <c r="AG1358" i="20"/>
  <c r="AH1358" i="20"/>
  <c r="AG1359" i="20"/>
  <c r="AH1359" i="20"/>
  <c r="AG1360" i="20"/>
  <c r="AH1360" i="20"/>
  <c r="AG1361" i="20"/>
  <c r="AH1361" i="20"/>
  <c r="AG1362" i="20"/>
  <c r="AH1362" i="20"/>
  <c r="AG1363" i="20"/>
  <c r="AH1363" i="20"/>
  <c r="AG1364" i="20"/>
  <c r="AH1364" i="20"/>
  <c r="AG1365" i="20"/>
  <c r="AH1365" i="20"/>
  <c r="AG1366" i="20"/>
  <c r="AH1366" i="20"/>
  <c r="AG1367" i="20"/>
  <c r="AH1367" i="20"/>
  <c r="AG1368" i="20"/>
  <c r="AH1368" i="20"/>
  <c r="AG1369" i="20"/>
  <c r="AH1369" i="20"/>
  <c r="AG1370" i="20"/>
  <c r="AH1370" i="20"/>
  <c r="AG1371" i="20"/>
  <c r="AH1371" i="20"/>
  <c r="AG1372" i="20"/>
  <c r="AH1372" i="20"/>
  <c r="AG1373" i="20"/>
  <c r="AH1373" i="20"/>
  <c r="AG1374" i="20"/>
  <c r="AH1374" i="20"/>
  <c r="AG1375" i="20"/>
  <c r="AH1375" i="20"/>
  <c r="AG1376" i="20"/>
  <c r="AH1376" i="20"/>
  <c r="AG1377" i="20"/>
  <c r="AH1377" i="20"/>
  <c r="AG1378" i="20"/>
  <c r="AH1378" i="20"/>
  <c r="AG1379" i="20"/>
  <c r="AH1379" i="20"/>
  <c r="AG1380" i="20"/>
  <c r="AH1380" i="20"/>
  <c r="AG1381" i="20"/>
  <c r="AH1381" i="20"/>
  <c r="AG1382" i="20"/>
  <c r="AH1382" i="20"/>
  <c r="AG1383" i="20"/>
  <c r="AH1383" i="20"/>
  <c r="AG1384" i="20"/>
  <c r="AH1384" i="20"/>
  <c r="AG1385" i="20"/>
  <c r="AH1385" i="20"/>
  <c r="AG1386" i="20"/>
  <c r="AH1386" i="20"/>
  <c r="AG1387" i="20"/>
  <c r="AH1387" i="20"/>
  <c r="AG1388" i="20"/>
  <c r="AH1388" i="20"/>
  <c r="AG1389" i="20"/>
  <c r="AH1389" i="20"/>
  <c r="AG1390" i="20"/>
  <c r="AH1390" i="20"/>
  <c r="AG1391" i="20"/>
  <c r="AH1391" i="20"/>
  <c r="AG1392" i="20"/>
  <c r="AH1392" i="20"/>
  <c r="AG1393" i="20"/>
  <c r="AH1393" i="20"/>
  <c r="AG1394" i="20"/>
  <c r="AH1394" i="20"/>
  <c r="AG1395" i="20"/>
  <c r="AH1395" i="20"/>
  <c r="AG1396" i="20"/>
  <c r="AH1396" i="20"/>
  <c r="AG1397" i="20"/>
  <c r="AH1397" i="20"/>
  <c r="AG1398" i="20"/>
  <c r="AH1398" i="20"/>
  <c r="AG1399" i="20"/>
  <c r="AH1399" i="20"/>
  <c r="AG1400" i="20"/>
  <c r="AH1400" i="20"/>
  <c r="AG1401" i="20"/>
  <c r="AH1401" i="20"/>
  <c r="AG1402" i="20"/>
  <c r="AH1402" i="20"/>
  <c r="AG1403" i="20"/>
  <c r="AH1403" i="20"/>
  <c r="AG1404" i="20"/>
  <c r="AH1404" i="20"/>
  <c r="AG1405" i="20"/>
  <c r="AH1405" i="20"/>
  <c r="AG1406" i="20"/>
  <c r="AH1406" i="20"/>
  <c r="AG1407" i="20"/>
  <c r="AH1407" i="20"/>
  <c r="AG1408" i="20"/>
  <c r="AH1408" i="20"/>
  <c r="AG1409" i="20"/>
  <c r="AH1409" i="20"/>
  <c r="AG1410" i="20"/>
  <c r="AH1410" i="20"/>
  <c r="AG1411" i="20"/>
  <c r="AH1411" i="20"/>
  <c r="AG1412" i="20"/>
  <c r="AH1412" i="20"/>
  <c r="AG1413" i="20"/>
  <c r="AH1413" i="20"/>
  <c r="AG1414" i="20"/>
  <c r="AH1414" i="20"/>
  <c r="AG1415" i="20"/>
  <c r="AH1415" i="20"/>
  <c r="AG1416" i="20"/>
  <c r="AH1416" i="20"/>
  <c r="AG1417" i="20"/>
  <c r="AH1417" i="20"/>
  <c r="AG1418" i="20"/>
  <c r="AH1418" i="20"/>
  <c r="AG1419" i="20"/>
  <c r="AH1419" i="20"/>
  <c r="AG1420" i="20"/>
  <c r="AH1420" i="20"/>
  <c r="AG1421" i="20"/>
  <c r="AH1421" i="20"/>
  <c r="AG1422" i="20"/>
  <c r="AH1422" i="20"/>
  <c r="AG1423" i="20"/>
  <c r="AH1423" i="20"/>
  <c r="AG1424" i="20"/>
  <c r="AH1424" i="20"/>
  <c r="AG1425" i="20"/>
  <c r="AH1425" i="20"/>
  <c r="AG1426" i="20"/>
  <c r="AH1426" i="20"/>
  <c r="AG1427" i="20"/>
  <c r="AH1427" i="20"/>
  <c r="AG1428" i="20"/>
  <c r="AH1428" i="20"/>
  <c r="AG1429" i="20"/>
  <c r="AH1429" i="20"/>
  <c r="AG1430" i="20"/>
  <c r="AH1430" i="20"/>
  <c r="AG1431" i="20"/>
  <c r="AH1431" i="20"/>
  <c r="AG1432" i="20"/>
  <c r="AH1432" i="20"/>
  <c r="AG1433" i="20"/>
  <c r="AH1433" i="20"/>
  <c r="AG1434" i="20"/>
  <c r="AH1434" i="20"/>
  <c r="AG1435" i="20"/>
  <c r="AH1435" i="20"/>
  <c r="AG1436" i="20"/>
  <c r="AH1436" i="20"/>
  <c r="AG1437" i="20"/>
  <c r="AH1437" i="20"/>
  <c r="AG1438" i="20"/>
  <c r="AH1438" i="20"/>
  <c r="AG1439" i="20"/>
  <c r="AH1439" i="20"/>
  <c r="AG1440" i="20"/>
  <c r="AH1440" i="20"/>
  <c r="AG1441" i="20"/>
  <c r="AH1441" i="20"/>
  <c r="AG1442" i="20"/>
  <c r="AH1442" i="20"/>
  <c r="AG1443" i="20"/>
  <c r="AH1443" i="20"/>
  <c r="AG1444" i="20"/>
  <c r="AH1444" i="20"/>
  <c r="AG1445" i="20"/>
  <c r="AH1445" i="20"/>
  <c r="AG1446" i="20"/>
  <c r="AH1446" i="20"/>
  <c r="AG1447" i="20"/>
  <c r="AH1447" i="20"/>
  <c r="AG1448" i="20"/>
  <c r="AH1448" i="20"/>
  <c r="AG1449" i="20"/>
  <c r="AH1449" i="20"/>
  <c r="AG1450" i="20"/>
  <c r="AH1450" i="20"/>
  <c r="AG1451" i="20"/>
  <c r="AH1451" i="20"/>
  <c r="AG1452" i="20"/>
  <c r="AH1452" i="20"/>
  <c r="AG1453" i="20"/>
  <c r="AH1453" i="20"/>
  <c r="AG1454" i="20"/>
  <c r="AH1454" i="20"/>
  <c r="AG1455" i="20"/>
  <c r="AH1455" i="20"/>
  <c r="AG1456" i="20"/>
  <c r="AH1456" i="20"/>
  <c r="AG1457" i="20"/>
  <c r="AH1457" i="20"/>
  <c r="AG1458" i="20"/>
  <c r="AH1458" i="20"/>
  <c r="AG1459" i="20"/>
  <c r="AH1459" i="20"/>
  <c r="AG1460" i="20"/>
  <c r="AH1460" i="20"/>
  <c r="AG1461" i="20"/>
  <c r="AH1461" i="20"/>
  <c r="AG1462" i="20"/>
  <c r="AH1462" i="20"/>
  <c r="AG1463" i="20"/>
  <c r="AH1463" i="20"/>
  <c r="AG1464" i="20"/>
  <c r="AH1464" i="20"/>
  <c r="AG1465" i="20"/>
  <c r="AH1465" i="20"/>
  <c r="AG1466" i="20"/>
  <c r="AH1466" i="20"/>
  <c r="AG1467" i="20"/>
  <c r="AH1467" i="20"/>
  <c r="AG1468" i="20"/>
  <c r="AH1468" i="20"/>
  <c r="AG1469" i="20"/>
  <c r="AH1469" i="20"/>
  <c r="AG1470" i="20"/>
  <c r="AH1470" i="20"/>
  <c r="AG1471" i="20"/>
  <c r="AH1471" i="20"/>
  <c r="AG1472" i="20"/>
  <c r="AH1472" i="20"/>
  <c r="AG1473" i="20"/>
  <c r="AH1473" i="20"/>
  <c r="AG1474" i="20"/>
  <c r="AH1474" i="20"/>
  <c r="AG1475" i="20"/>
  <c r="AH1475" i="20"/>
  <c r="AG1476" i="20"/>
  <c r="AH1476" i="20"/>
  <c r="AG1477" i="20"/>
  <c r="AH1477" i="20"/>
  <c r="AG1478" i="20"/>
  <c r="AH1478" i="20"/>
  <c r="AG1479" i="20"/>
  <c r="AH1479" i="20"/>
  <c r="AG1480" i="20"/>
  <c r="AH1480" i="20"/>
  <c r="AG1481" i="20"/>
  <c r="AH1481" i="20"/>
  <c r="AG1482" i="20"/>
  <c r="AH1482" i="20"/>
  <c r="AG1483" i="20"/>
  <c r="AH1483" i="20"/>
  <c r="AG1484" i="20"/>
  <c r="AH1484" i="20"/>
  <c r="AG1485" i="20"/>
  <c r="AH1485" i="20"/>
  <c r="AG1486" i="20"/>
  <c r="AH1486" i="20"/>
  <c r="AG1487" i="20"/>
  <c r="AH1487" i="20"/>
  <c r="AG1488" i="20"/>
  <c r="AH1488" i="20"/>
  <c r="AG1489" i="20"/>
  <c r="AH1489" i="20"/>
  <c r="AG1490" i="20"/>
  <c r="AH1490" i="20"/>
  <c r="AG1491" i="20"/>
  <c r="AH1491" i="20"/>
  <c r="AG1492" i="20"/>
  <c r="AH1492" i="20"/>
  <c r="AG1493" i="20"/>
  <c r="AH1493" i="20"/>
  <c r="AG1494" i="20"/>
  <c r="AH1494" i="20"/>
  <c r="AG1495" i="20"/>
  <c r="AH1495" i="20"/>
  <c r="AG1496" i="20"/>
  <c r="AH1496" i="20"/>
  <c r="AG1497" i="20"/>
  <c r="AH1497" i="20"/>
  <c r="AG1498" i="20"/>
  <c r="AH1498" i="20"/>
  <c r="AG1499" i="20"/>
  <c r="AH1499" i="20"/>
  <c r="AG1500" i="20"/>
  <c r="AH1500" i="20"/>
  <c r="AG1501" i="20"/>
  <c r="AH1501" i="20"/>
  <c r="AG1502" i="20"/>
  <c r="AH1502" i="20"/>
  <c r="AG1503" i="20"/>
  <c r="AH1503" i="20"/>
  <c r="AG1504" i="20"/>
  <c r="AH1504" i="20"/>
  <c r="AG1505" i="20"/>
  <c r="AH1505" i="20"/>
  <c r="AG1506" i="20"/>
  <c r="AH1506" i="20"/>
  <c r="AG1507" i="20"/>
  <c r="AH1507" i="20"/>
  <c r="AG1508" i="20"/>
  <c r="AH1508" i="20"/>
  <c r="AG1509" i="20"/>
  <c r="AH1509" i="20"/>
  <c r="AG1510" i="20"/>
  <c r="AH1510" i="20"/>
  <c r="AG1511" i="20"/>
  <c r="AH1511" i="20"/>
  <c r="AG1512" i="20"/>
  <c r="AH1512" i="20"/>
  <c r="AG1513" i="20"/>
  <c r="AH1513" i="20"/>
  <c r="AG1514" i="20"/>
  <c r="AH1514" i="20"/>
  <c r="AG1515" i="20"/>
  <c r="AH1515" i="20"/>
  <c r="AG1516" i="20"/>
  <c r="AH1516" i="20"/>
  <c r="AG1517" i="20"/>
  <c r="AH1517" i="20"/>
  <c r="AG1518" i="20"/>
  <c r="AH1518" i="20"/>
  <c r="AG1519" i="20"/>
  <c r="AH1519" i="20"/>
  <c r="AG1520" i="20"/>
  <c r="AH1520" i="20"/>
  <c r="AG1521" i="20"/>
  <c r="AH1521" i="20"/>
  <c r="AG1522" i="20"/>
  <c r="AH1522" i="20"/>
  <c r="AG1523" i="20"/>
  <c r="AH1523" i="20"/>
  <c r="AG1524" i="20"/>
  <c r="AH1524" i="20"/>
  <c r="AG1525" i="20"/>
  <c r="AH1525" i="20"/>
  <c r="AG1526" i="20"/>
  <c r="AH1526" i="20"/>
  <c r="AG1527" i="20"/>
  <c r="AH1527" i="20"/>
  <c r="AG1528" i="20"/>
  <c r="AH1528" i="20"/>
  <c r="AG1529" i="20"/>
  <c r="AH1529" i="20"/>
  <c r="AG1530" i="20"/>
  <c r="AH1530" i="20"/>
  <c r="AG1531" i="20"/>
  <c r="AH1531" i="20"/>
  <c r="AG1532" i="20"/>
  <c r="AH1532" i="20"/>
  <c r="AG1533" i="20"/>
  <c r="AH1533" i="20"/>
  <c r="AG1534" i="20"/>
  <c r="AH1534" i="20"/>
  <c r="AG1535" i="20"/>
  <c r="AH1535" i="20"/>
  <c r="AG1536" i="20"/>
  <c r="AH1536" i="20"/>
  <c r="AG1537" i="20"/>
  <c r="AH1537" i="20"/>
  <c r="AG1538" i="20"/>
  <c r="AH1538" i="20"/>
  <c r="AG1539" i="20"/>
  <c r="AH1539" i="20"/>
  <c r="AG1540" i="20"/>
  <c r="AH1540" i="20"/>
  <c r="AG1541" i="20"/>
  <c r="AH1541" i="20"/>
  <c r="AG1542" i="20"/>
  <c r="AH1542" i="20"/>
  <c r="AG1543" i="20"/>
  <c r="AH1543" i="20"/>
  <c r="AG1544" i="20"/>
  <c r="AH1544" i="20"/>
  <c r="AG1545" i="20"/>
  <c r="AH1545" i="20"/>
  <c r="AG1546" i="20"/>
  <c r="AH1546" i="20"/>
  <c r="AG1547" i="20"/>
  <c r="AH1547" i="20"/>
  <c r="AG1548" i="20"/>
  <c r="AH1548" i="20"/>
  <c r="AG1549" i="20"/>
  <c r="AH1549" i="20"/>
  <c r="AG1550" i="20"/>
  <c r="AH1550" i="20"/>
  <c r="AG1551" i="20"/>
  <c r="AH1551" i="20"/>
  <c r="AG1552" i="20"/>
  <c r="AH1552" i="20"/>
  <c r="AG1553" i="20"/>
  <c r="AH1553" i="20"/>
  <c r="AG1554" i="20"/>
  <c r="AH1554" i="20"/>
  <c r="AG1555" i="20"/>
  <c r="AH1555" i="20"/>
  <c r="AG1556" i="20"/>
  <c r="AH1556" i="20"/>
  <c r="AG1557" i="20"/>
  <c r="AH1557" i="20"/>
  <c r="AG1558" i="20"/>
  <c r="AH1558" i="20"/>
  <c r="AG1559" i="20"/>
  <c r="AH1559" i="20"/>
  <c r="AG1560" i="20"/>
  <c r="AH1560" i="20"/>
  <c r="AG1561" i="20"/>
  <c r="AH1561" i="20"/>
  <c r="AG1562" i="20"/>
  <c r="AH1562" i="20"/>
  <c r="AG1563" i="20"/>
  <c r="AH1563" i="20"/>
  <c r="AG1564" i="20"/>
  <c r="AH1564" i="20"/>
  <c r="AG1565" i="20"/>
  <c r="AH1565" i="20"/>
  <c r="AG1566" i="20"/>
  <c r="AH1566" i="20"/>
  <c r="AG1567" i="20"/>
  <c r="AH1567" i="20"/>
  <c r="AG1568" i="20"/>
  <c r="AH1568" i="20"/>
  <c r="AG1569" i="20"/>
  <c r="AH1569" i="20"/>
  <c r="AG1570" i="20"/>
  <c r="AH1570" i="20"/>
  <c r="AG1571" i="20"/>
  <c r="AH1571" i="20"/>
  <c r="AG1572" i="20"/>
  <c r="AH1572" i="20"/>
  <c r="AG1573" i="20"/>
  <c r="AH1573" i="20"/>
  <c r="AG1574" i="20"/>
  <c r="AH1574" i="20"/>
  <c r="AG1575" i="20"/>
  <c r="AH1575" i="20"/>
  <c r="AG1576" i="20"/>
  <c r="AH1576" i="20"/>
  <c r="AG1577" i="20"/>
  <c r="AH1577" i="20"/>
  <c r="AG1578" i="20"/>
  <c r="AH1578" i="20"/>
  <c r="AG1579" i="20"/>
  <c r="AH1579" i="20"/>
  <c r="AG1580" i="20"/>
  <c r="AH1580" i="20"/>
  <c r="AG1581" i="20"/>
  <c r="AH1581" i="20"/>
  <c r="AG1582" i="20"/>
  <c r="AH1582" i="20"/>
  <c r="AG1583" i="20"/>
  <c r="AH1583" i="20"/>
  <c r="AG1584" i="20"/>
  <c r="AH1584" i="20"/>
  <c r="AG1585" i="20"/>
  <c r="AH1585" i="20"/>
  <c r="AG1586" i="20"/>
  <c r="AH1586" i="20"/>
  <c r="AG1587" i="20"/>
  <c r="AH1587" i="20"/>
  <c r="AG1588" i="20"/>
  <c r="AH1588" i="20"/>
  <c r="AG1589" i="20"/>
  <c r="AH1589" i="20"/>
  <c r="AG1590" i="20"/>
  <c r="AH1590" i="20"/>
  <c r="AG1591" i="20"/>
  <c r="AH1591" i="20"/>
  <c r="AG1592" i="20"/>
  <c r="AH1592" i="20"/>
  <c r="AG1593" i="20"/>
  <c r="AH1593" i="20"/>
  <c r="AG1594" i="20"/>
  <c r="AH1594" i="20"/>
  <c r="AG1595" i="20"/>
  <c r="AH1595" i="20"/>
  <c r="AG1596" i="20"/>
  <c r="AH1596" i="20"/>
  <c r="AG1597" i="20"/>
  <c r="AH1597" i="20"/>
  <c r="AG1598" i="20"/>
  <c r="AH1598" i="20"/>
  <c r="AG1599" i="20"/>
  <c r="AH1599" i="20"/>
  <c r="AG1600" i="20"/>
  <c r="AH1600" i="20"/>
  <c r="AG1601" i="20"/>
  <c r="AH1601" i="20"/>
  <c r="AG1602" i="20"/>
  <c r="AH1602" i="20"/>
  <c r="AG1603" i="20"/>
  <c r="AH1603" i="20"/>
  <c r="AG1604" i="20"/>
  <c r="AH1604" i="20"/>
  <c r="AG1605" i="20"/>
  <c r="AH1605" i="20"/>
  <c r="AG1606" i="20"/>
  <c r="AH1606" i="20"/>
  <c r="AG1607" i="20"/>
  <c r="AH1607" i="20"/>
  <c r="AG1608" i="20"/>
  <c r="AH1608" i="20"/>
  <c r="AG1609" i="20"/>
  <c r="AH1609" i="20"/>
  <c r="AG1610" i="20"/>
  <c r="AH1610" i="20"/>
  <c r="AG1611" i="20"/>
  <c r="AH1611" i="20"/>
  <c r="AG1612" i="20"/>
  <c r="AH1612" i="20"/>
  <c r="AG1613" i="20"/>
  <c r="AH1613" i="20"/>
  <c r="AG1614" i="20"/>
  <c r="AH1614" i="20"/>
  <c r="AG1615" i="20"/>
  <c r="AH1615" i="20"/>
  <c r="AG1616" i="20"/>
  <c r="AH1616" i="20"/>
  <c r="AG1617" i="20"/>
  <c r="AH1617" i="20"/>
  <c r="AG1618" i="20"/>
  <c r="AH1618" i="20"/>
  <c r="AG1619" i="20"/>
  <c r="AH1619" i="20"/>
  <c r="AG1620" i="20"/>
  <c r="AH1620" i="20"/>
  <c r="AG1621" i="20"/>
  <c r="AH1621" i="20"/>
  <c r="AG1622" i="20"/>
  <c r="AH1622" i="20"/>
  <c r="AG1623" i="20"/>
  <c r="AH1623" i="20"/>
  <c r="AG1624" i="20"/>
  <c r="AH1624" i="20"/>
  <c r="AG1625" i="20"/>
  <c r="AH1625" i="20"/>
  <c r="AG1626" i="20"/>
  <c r="AH1626" i="20"/>
  <c r="AG1627" i="20"/>
  <c r="AH1627" i="20"/>
  <c r="AG1628" i="20"/>
  <c r="AH1628" i="20"/>
  <c r="AG1629" i="20"/>
  <c r="AH1629" i="20"/>
  <c r="AG1630" i="20"/>
  <c r="AH1630" i="20"/>
  <c r="AG1631" i="20"/>
  <c r="AH1631" i="20"/>
  <c r="AG1632" i="20"/>
  <c r="AH1632" i="20"/>
  <c r="AG1633" i="20"/>
  <c r="AH1633" i="20"/>
  <c r="AG1634" i="20"/>
  <c r="AH1634" i="20"/>
  <c r="AG1635" i="20"/>
  <c r="AH1635" i="20"/>
  <c r="AG1636" i="20"/>
  <c r="AH1636" i="20"/>
  <c r="AG1637" i="20"/>
  <c r="AH1637" i="20"/>
  <c r="AG1638" i="20"/>
  <c r="AH1638" i="20"/>
  <c r="AG1639" i="20"/>
  <c r="AH1639" i="20"/>
  <c r="AG1640" i="20"/>
  <c r="AH1640" i="20"/>
  <c r="AG1641" i="20"/>
  <c r="AH1641" i="20"/>
  <c r="AG1642" i="20"/>
  <c r="AH1642" i="20"/>
  <c r="AG1643" i="20"/>
  <c r="AH1643" i="20"/>
  <c r="AG1644" i="20"/>
  <c r="AH1644" i="20"/>
  <c r="AG1645" i="20"/>
  <c r="AH1645" i="20"/>
  <c r="AG1646" i="20"/>
  <c r="AH1646" i="20"/>
  <c r="AG1647" i="20"/>
  <c r="AH1647" i="20"/>
  <c r="AG1648" i="20"/>
  <c r="AH1648" i="20"/>
  <c r="AG1649" i="20"/>
  <c r="AH1649" i="20"/>
  <c r="AG1650" i="20"/>
  <c r="AH1650" i="20"/>
  <c r="AG1651" i="20"/>
  <c r="AH1651" i="20"/>
  <c r="AG1652" i="20"/>
  <c r="AH1652" i="20"/>
  <c r="AG1653" i="20"/>
  <c r="AH1653" i="20"/>
  <c r="AG1654" i="20"/>
  <c r="AH1654" i="20"/>
  <c r="AG1655" i="20"/>
  <c r="AH1655" i="20"/>
  <c r="AG1656" i="20"/>
  <c r="AH1656" i="20"/>
  <c r="AG1657" i="20"/>
  <c r="AH1657" i="20"/>
  <c r="AG1658" i="20"/>
  <c r="AH1658" i="20"/>
  <c r="AG1659" i="20"/>
  <c r="AH1659" i="20"/>
  <c r="AG1660" i="20"/>
  <c r="AH1660" i="20"/>
  <c r="AG1661" i="20"/>
  <c r="AH1661" i="20"/>
  <c r="AG1662" i="20"/>
  <c r="AH1662" i="20"/>
  <c r="AG1663" i="20"/>
  <c r="AH1663" i="20"/>
  <c r="AG1664" i="20"/>
  <c r="AH1664" i="20"/>
  <c r="AG1665" i="20"/>
  <c r="AH1665" i="20"/>
  <c r="AG1666" i="20"/>
  <c r="AH1666" i="20"/>
  <c r="AG1667" i="20"/>
  <c r="AH1667" i="20"/>
  <c r="AG1668" i="20"/>
  <c r="AH1668" i="20"/>
  <c r="AG1669" i="20"/>
  <c r="AH1669" i="20"/>
  <c r="AG1670" i="20"/>
  <c r="AH1670" i="20"/>
  <c r="AG1671" i="20"/>
  <c r="AH1671" i="20"/>
  <c r="AG1672" i="20"/>
  <c r="AH1672" i="20"/>
  <c r="AG1673" i="20"/>
  <c r="AH1673" i="20"/>
  <c r="AG1674" i="20"/>
  <c r="AH1674" i="20"/>
  <c r="AG1675" i="20"/>
  <c r="AH1675" i="20"/>
  <c r="AG1676" i="20"/>
  <c r="AH1676" i="20"/>
  <c r="AG1677" i="20"/>
  <c r="AH1677" i="20"/>
  <c r="AG1678" i="20"/>
  <c r="AH1678" i="20"/>
  <c r="AG1679" i="20"/>
  <c r="AH1679" i="20"/>
  <c r="AG1680" i="20"/>
  <c r="AH1680" i="20"/>
  <c r="AG1681" i="20"/>
  <c r="AH1681" i="20"/>
  <c r="AG1682" i="20"/>
  <c r="AH1682" i="20"/>
  <c r="AG1683" i="20"/>
  <c r="AH1683" i="20"/>
  <c r="AG1684" i="20"/>
  <c r="AH1684" i="20"/>
  <c r="AG1685" i="20"/>
  <c r="AH1685" i="20"/>
  <c r="AG1686" i="20"/>
  <c r="AH1686" i="20"/>
  <c r="AG1687" i="20"/>
  <c r="AH1687" i="20"/>
  <c r="AG1688" i="20"/>
  <c r="AH1688" i="20"/>
  <c r="AG1689" i="20"/>
  <c r="AH1689" i="20"/>
  <c r="AG1690" i="20"/>
  <c r="AH1690" i="20"/>
  <c r="AG1691" i="20"/>
  <c r="AH1691" i="20"/>
  <c r="AG1692" i="20"/>
  <c r="AH1692" i="20"/>
  <c r="AG1693" i="20"/>
  <c r="AH1693" i="20"/>
  <c r="AG1694" i="20"/>
  <c r="AH1694" i="20"/>
  <c r="AG1695" i="20"/>
  <c r="AH1695" i="20"/>
  <c r="AG1696" i="20"/>
  <c r="AH1696" i="20"/>
  <c r="AG1697" i="20"/>
  <c r="AH1697" i="20"/>
  <c r="AG1698" i="20"/>
  <c r="AH1698" i="20"/>
  <c r="AG1699" i="20"/>
  <c r="AH1699" i="20"/>
  <c r="AG1700" i="20"/>
  <c r="AH1700" i="20"/>
  <c r="AG1701" i="20"/>
  <c r="AH1701" i="20"/>
  <c r="AG1702" i="20"/>
  <c r="AH1702" i="20"/>
  <c r="AG1703" i="20"/>
  <c r="AH1703" i="20"/>
  <c r="AG1704" i="20"/>
  <c r="AH1704" i="20"/>
  <c r="AG1705" i="20"/>
  <c r="AH1705" i="20"/>
  <c r="AG1706" i="20"/>
  <c r="AH1706" i="20"/>
  <c r="AG1707" i="20"/>
  <c r="AH1707" i="20"/>
  <c r="AG1708" i="20"/>
  <c r="AH1708" i="20"/>
  <c r="AG1709" i="20"/>
  <c r="AH1709" i="20"/>
  <c r="AG1710" i="20"/>
  <c r="AH1710" i="20"/>
  <c r="AG1711" i="20"/>
  <c r="AH1711" i="20"/>
  <c r="AG1712" i="20"/>
  <c r="AH1712" i="20"/>
  <c r="AG1713" i="20"/>
  <c r="AH1713" i="20"/>
  <c r="AG1714" i="20"/>
  <c r="AH1714" i="20"/>
  <c r="AG1715" i="20"/>
  <c r="AH1715" i="20"/>
  <c r="AG1716" i="20"/>
  <c r="AH1716" i="20"/>
  <c r="AG1717" i="20"/>
  <c r="AH1717" i="20"/>
  <c r="AG1718" i="20"/>
  <c r="AH1718" i="20"/>
  <c r="AG1719" i="20"/>
  <c r="AH1719" i="20"/>
  <c r="AG1720" i="20"/>
  <c r="AH1720" i="20"/>
  <c r="AG1721" i="20"/>
  <c r="AH1721" i="20"/>
  <c r="AG1722" i="20"/>
  <c r="AH1722" i="20"/>
  <c r="AG1723" i="20"/>
  <c r="AH1723" i="20"/>
  <c r="AG1724" i="20"/>
  <c r="AH1724" i="20"/>
  <c r="AG1725" i="20"/>
  <c r="AH1725" i="20"/>
  <c r="AG1726" i="20"/>
  <c r="AH1726" i="20"/>
  <c r="AG1727" i="20"/>
  <c r="AH1727" i="20"/>
  <c r="AG1728" i="20"/>
  <c r="AH1728" i="20"/>
  <c r="AG1729" i="20"/>
  <c r="AH1729" i="20"/>
  <c r="AG1730" i="20"/>
  <c r="AH1730" i="20"/>
  <c r="AG1731" i="20"/>
  <c r="AH1731" i="20"/>
  <c r="AG1732" i="20"/>
  <c r="AH1732" i="20"/>
  <c r="AG1733" i="20"/>
  <c r="AH1733" i="20"/>
  <c r="AG1734" i="20"/>
  <c r="AH1734" i="20"/>
  <c r="AG1735" i="20"/>
  <c r="AH1735" i="20"/>
  <c r="AG1736" i="20"/>
  <c r="AH1736" i="20"/>
  <c r="AG1737" i="20"/>
  <c r="AH1737" i="20"/>
  <c r="AG1738" i="20"/>
  <c r="AH1738" i="20"/>
  <c r="AG1739" i="20"/>
  <c r="AH1739" i="20"/>
  <c r="AG1740" i="20"/>
  <c r="AH1740" i="20"/>
  <c r="AG1741" i="20"/>
  <c r="AH1741" i="20"/>
  <c r="AG1742" i="20"/>
  <c r="AH1742" i="20"/>
  <c r="AG1743" i="20"/>
  <c r="AH1743" i="20"/>
  <c r="AG1744" i="20"/>
  <c r="AH1744" i="20"/>
  <c r="AG1745" i="20"/>
  <c r="AH1745" i="20"/>
  <c r="AG1746" i="20"/>
  <c r="AH1746" i="20"/>
  <c r="AG1747" i="20"/>
  <c r="AH1747" i="20"/>
  <c r="AG1748" i="20"/>
  <c r="AH1748" i="20"/>
  <c r="AG1749" i="20"/>
  <c r="AH1749" i="20"/>
  <c r="AG1750" i="20"/>
  <c r="AH1750" i="20"/>
  <c r="AG1751" i="20"/>
  <c r="AH1751" i="20"/>
  <c r="AG1752" i="20"/>
  <c r="AH1752" i="20"/>
  <c r="AG1753" i="20"/>
  <c r="AH1753" i="20"/>
  <c r="AG1754" i="20"/>
  <c r="AH1754" i="20"/>
  <c r="AG1755" i="20"/>
  <c r="AH1755" i="20"/>
  <c r="AG1756" i="20"/>
  <c r="AH1756" i="20"/>
  <c r="AG1757" i="20"/>
  <c r="AH1757" i="20"/>
  <c r="AG1758" i="20"/>
  <c r="AH1758" i="20"/>
  <c r="AG1759" i="20"/>
  <c r="AH1759" i="20"/>
  <c r="AG1760" i="20"/>
  <c r="AH1760" i="20"/>
  <c r="AG1761" i="20"/>
  <c r="AH1761" i="20"/>
  <c r="AG1762" i="20"/>
  <c r="AH1762" i="20"/>
  <c r="AG1763" i="20"/>
  <c r="AH1763" i="20"/>
  <c r="AG1764" i="20"/>
  <c r="AH1764" i="20"/>
  <c r="AG1765" i="20"/>
  <c r="AH1765" i="20"/>
  <c r="AG1766" i="20"/>
  <c r="AH1766" i="20"/>
  <c r="AG1767" i="20"/>
  <c r="AH1767" i="20"/>
  <c r="AG1768" i="20"/>
  <c r="AH1768" i="20"/>
  <c r="AG1769" i="20"/>
  <c r="AH1769" i="20"/>
  <c r="AG1770" i="20"/>
  <c r="AH1770" i="20"/>
  <c r="AG1771" i="20"/>
  <c r="AH1771" i="20"/>
  <c r="AG1772" i="20"/>
  <c r="AH1772" i="20"/>
  <c r="AG1773" i="20"/>
  <c r="AH1773" i="20"/>
  <c r="AG1774" i="20"/>
  <c r="AH1774" i="20"/>
  <c r="AG1775" i="20"/>
  <c r="AH1775" i="20"/>
  <c r="AG1776" i="20"/>
  <c r="AH1776" i="20"/>
  <c r="AG1777" i="20"/>
  <c r="AH1777" i="20"/>
  <c r="AG1778" i="20"/>
  <c r="AH1778" i="20"/>
  <c r="AG1779" i="20"/>
  <c r="AH1779" i="20"/>
  <c r="AG1780" i="20"/>
  <c r="AH1780" i="20"/>
  <c r="AG1781" i="20"/>
  <c r="AH1781" i="20"/>
  <c r="AG1782" i="20"/>
  <c r="AH1782" i="20"/>
  <c r="AG1783" i="20"/>
  <c r="AH1783" i="20"/>
  <c r="AG1784" i="20"/>
  <c r="AH1784" i="20"/>
  <c r="AG1785" i="20"/>
  <c r="AH1785" i="20"/>
  <c r="AG1786" i="20"/>
  <c r="AH1786" i="20"/>
  <c r="AG1787" i="20"/>
  <c r="AH1787" i="20"/>
  <c r="AG1788" i="20"/>
  <c r="AH1788" i="20"/>
  <c r="AG1789" i="20"/>
  <c r="AH1789" i="20"/>
  <c r="AG1790" i="20"/>
  <c r="AH1790" i="20"/>
  <c r="AG1791" i="20"/>
  <c r="AH1791" i="20"/>
  <c r="AG1792" i="20"/>
  <c r="AH1792" i="20"/>
  <c r="AG1793" i="20"/>
  <c r="AH1793" i="20"/>
  <c r="AG1794" i="20"/>
  <c r="AH1794" i="20"/>
  <c r="AG1795" i="20"/>
  <c r="AH1795" i="20"/>
  <c r="AG1796" i="20"/>
  <c r="AH1796" i="20"/>
  <c r="AG1797" i="20"/>
  <c r="AH1797" i="20"/>
  <c r="AG1798" i="20"/>
  <c r="AH1798" i="20"/>
  <c r="AG1799" i="20"/>
  <c r="AH1799" i="20"/>
  <c r="AG1800" i="20"/>
  <c r="AH1800" i="20"/>
  <c r="AG1801" i="20"/>
  <c r="AH1801" i="20"/>
  <c r="AG1802" i="20"/>
  <c r="AH1802" i="20"/>
  <c r="AG1803" i="20"/>
  <c r="AH1803" i="20"/>
  <c r="AG1804" i="20"/>
  <c r="AH1804" i="20"/>
  <c r="AG1805" i="20"/>
  <c r="AH1805" i="20"/>
  <c r="AG1806" i="20"/>
  <c r="AH1806" i="20"/>
  <c r="AG1807" i="20"/>
  <c r="AH1807" i="20"/>
  <c r="AG1808" i="20"/>
  <c r="AH1808" i="20"/>
  <c r="AG1809" i="20"/>
  <c r="AH1809" i="20"/>
  <c r="AG1810" i="20"/>
  <c r="AH1810" i="20"/>
  <c r="AG1811" i="20"/>
  <c r="AH1811" i="20"/>
  <c r="AG1812" i="20"/>
  <c r="AH1812" i="20"/>
  <c r="AG1813" i="20"/>
  <c r="AH1813" i="20"/>
  <c r="AG1814" i="20"/>
  <c r="AH1814" i="20"/>
  <c r="AG1815" i="20"/>
  <c r="AH1815" i="20"/>
  <c r="AG1816" i="20"/>
  <c r="AH1816" i="20"/>
  <c r="AG1817" i="20"/>
  <c r="AH1817" i="20"/>
  <c r="AG1818" i="20"/>
  <c r="AH1818" i="20"/>
  <c r="AG1819" i="20"/>
  <c r="AH1819" i="20"/>
  <c r="AG1820" i="20"/>
  <c r="AH1820" i="20"/>
  <c r="AG1821" i="20"/>
  <c r="AH1821" i="20"/>
  <c r="AG1822" i="20"/>
  <c r="AH1822" i="20"/>
  <c r="AG1823" i="20"/>
  <c r="AH1823" i="20"/>
  <c r="AG1824" i="20"/>
  <c r="AH1824" i="20"/>
  <c r="AG1825" i="20"/>
  <c r="AH1825" i="20"/>
  <c r="AG1826" i="20"/>
  <c r="AH1826" i="20"/>
  <c r="AG1827" i="20"/>
  <c r="AH1827" i="20"/>
  <c r="AG1828" i="20"/>
  <c r="AH1828" i="20"/>
  <c r="AG1829" i="20"/>
  <c r="AH1829" i="20"/>
  <c r="AG1830" i="20"/>
  <c r="AH1830" i="20"/>
  <c r="AG1831" i="20"/>
  <c r="AH1831" i="20"/>
  <c r="AG1832" i="20"/>
  <c r="AH1832" i="20"/>
  <c r="AG1833" i="20"/>
  <c r="AH1833" i="20"/>
  <c r="AG1834" i="20"/>
  <c r="AH1834" i="20"/>
  <c r="AG1835" i="20"/>
  <c r="AH1835" i="20"/>
  <c r="AG1836" i="20"/>
  <c r="AH1836" i="20"/>
  <c r="AG1837" i="20"/>
  <c r="AH1837" i="20"/>
  <c r="AG1838" i="20"/>
  <c r="AH1838" i="20"/>
  <c r="AG1839" i="20"/>
  <c r="AH1839" i="20"/>
  <c r="AG1840" i="20"/>
  <c r="AH1840" i="20"/>
  <c r="AG1841" i="20"/>
  <c r="AH1841" i="20"/>
  <c r="AG1842" i="20"/>
  <c r="AH1842" i="20"/>
  <c r="AG1843" i="20"/>
  <c r="AH1843" i="20"/>
  <c r="AG1844" i="20"/>
  <c r="AH1844" i="20"/>
  <c r="AG1845" i="20"/>
  <c r="AH1845" i="20"/>
  <c r="AG1846" i="20"/>
  <c r="AH1846" i="20"/>
  <c r="AG1847" i="20"/>
  <c r="AH1847" i="20"/>
  <c r="AG1848" i="20"/>
  <c r="AH1848" i="20"/>
  <c r="AG1849" i="20"/>
  <c r="AH1849" i="20"/>
  <c r="AG1850" i="20"/>
  <c r="AH1850" i="20"/>
  <c r="AG1851" i="20"/>
  <c r="AH1851" i="20"/>
  <c r="AG1852" i="20"/>
  <c r="AH1852" i="20"/>
  <c r="AG1853" i="20"/>
  <c r="AH1853" i="20"/>
  <c r="AG1854" i="20"/>
  <c r="AH1854" i="20"/>
  <c r="AG1855" i="20"/>
  <c r="AH1855" i="20"/>
  <c r="AG1856" i="20"/>
  <c r="AH1856" i="20"/>
  <c r="AG1857" i="20"/>
  <c r="AH1857" i="20"/>
  <c r="AG1858" i="20"/>
  <c r="AH1858" i="20"/>
  <c r="AG1859" i="20"/>
  <c r="AH1859" i="20"/>
  <c r="AG1860" i="20"/>
  <c r="AH1860" i="20"/>
  <c r="AG1861" i="20"/>
  <c r="AH1861" i="20"/>
  <c r="AG1862" i="20"/>
  <c r="AH1862" i="20"/>
  <c r="AG1863" i="20"/>
  <c r="AH1863" i="20"/>
  <c r="AG1864" i="20"/>
  <c r="AH1864" i="20"/>
  <c r="AG1865" i="20"/>
  <c r="AH1865" i="20"/>
  <c r="AG1866" i="20"/>
  <c r="AH1866" i="20"/>
  <c r="AG1867" i="20"/>
  <c r="AH1867" i="20"/>
  <c r="AG1868" i="20"/>
  <c r="AH1868" i="20"/>
  <c r="AG1869" i="20"/>
  <c r="AH1869" i="20"/>
  <c r="AG1870" i="20"/>
  <c r="AH1870" i="20"/>
  <c r="AG1871" i="20"/>
  <c r="AH1871" i="20"/>
  <c r="AG1872" i="20"/>
  <c r="AH1872" i="20"/>
  <c r="AG1873" i="20"/>
  <c r="AH1873" i="20"/>
  <c r="AG1874" i="20"/>
  <c r="AH1874" i="20"/>
  <c r="AG1875" i="20"/>
  <c r="AH1875" i="20"/>
  <c r="AG1876" i="20"/>
  <c r="AH1876" i="20"/>
  <c r="AG1877" i="20"/>
  <c r="AH1877" i="20"/>
  <c r="AG1878" i="20"/>
  <c r="AH1878" i="20"/>
  <c r="AG1879" i="20"/>
  <c r="AH1879" i="20"/>
  <c r="AG1880" i="20"/>
  <c r="AH1880" i="20"/>
  <c r="AG1881" i="20"/>
  <c r="AH1881" i="20"/>
  <c r="AG1882" i="20"/>
  <c r="AH1882" i="20"/>
  <c r="AG1883" i="20"/>
  <c r="AH1883" i="20"/>
  <c r="AG1884" i="20"/>
  <c r="AH1884" i="20"/>
  <c r="AG1885" i="20"/>
  <c r="AH1885" i="20"/>
  <c r="AG1886" i="20"/>
  <c r="AH1886" i="20"/>
  <c r="AG1887" i="20"/>
  <c r="AH1887" i="20"/>
  <c r="AG1888" i="20"/>
  <c r="AH1888" i="20"/>
  <c r="AG1889" i="20"/>
  <c r="AH1889" i="20"/>
  <c r="AG1890" i="20"/>
  <c r="AH1890" i="20"/>
  <c r="AG1891" i="20"/>
  <c r="AH1891" i="20"/>
  <c r="AG1892" i="20"/>
  <c r="AH1892" i="20"/>
  <c r="AG1893" i="20"/>
  <c r="AH1893" i="20"/>
  <c r="AG1894" i="20"/>
  <c r="AH1894" i="20"/>
  <c r="AG1895" i="20"/>
  <c r="AH1895" i="20"/>
  <c r="AG1896" i="20"/>
  <c r="AH1896" i="20"/>
  <c r="AG1897" i="20"/>
  <c r="AH1897" i="20"/>
  <c r="AG1898" i="20"/>
  <c r="AH1898" i="20"/>
  <c r="AG1899" i="20"/>
  <c r="AH1899" i="20"/>
  <c r="AG1900" i="20"/>
  <c r="AH1900" i="20"/>
  <c r="AG1901" i="20"/>
  <c r="AH1901" i="20"/>
  <c r="AG1902" i="20"/>
  <c r="AH1902" i="20"/>
  <c r="AG1903" i="20"/>
  <c r="AH1903" i="20"/>
  <c r="AG1904" i="20"/>
  <c r="AH1904" i="20"/>
  <c r="AG1905" i="20"/>
  <c r="AH1905" i="20"/>
  <c r="AG1906" i="20"/>
  <c r="AH1906" i="20"/>
  <c r="AG1907" i="20"/>
  <c r="AH1907" i="20"/>
  <c r="AG1908" i="20"/>
  <c r="AH1908" i="20"/>
  <c r="AG1909" i="20"/>
  <c r="AH1909" i="20"/>
  <c r="AG1910" i="20"/>
  <c r="AH1910" i="20"/>
  <c r="AG1911" i="20"/>
  <c r="AH1911" i="20"/>
  <c r="AG1912" i="20"/>
  <c r="AH1912" i="20"/>
  <c r="AG1913" i="20"/>
  <c r="AH1913" i="20"/>
  <c r="AG1914" i="20"/>
  <c r="AH1914" i="20"/>
  <c r="AG1915" i="20"/>
  <c r="AH1915" i="20"/>
  <c r="AG1916" i="20"/>
  <c r="AH1916" i="20"/>
  <c r="AG1917" i="20"/>
  <c r="AH1917" i="20"/>
  <c r="AG1918" i="20"/>
  <c r="AH1918" i="20"/>
  <c r="AG1919" i="20"/>
  <c r="AH1919" i="20"/>
  <c r="AG1920" i="20"/>
  <c r="AH1920" i="20"/>
  <c r="AG1921" i="20"/>
  <c r="AH1921" i="20"/>
  <c r="AG1922" i="20"/>
  <c r="AH1922" i="20"/>
  <c r="AG1923" i="20"/>
  <c r="AH1923" i="20"/>
  <c r="AG1924" i="20"/>
  <c r="AH1924" i="20"/>
  <c r="AG1925" i="20"/>
  <c r="AH1925" i="20"/>
  <c r="AG1926" i="20"/>
  <c r="AH1926" i="20"/>
  <c r="AG1927" i="20"/>
  <c r="AH1927" i="20"/>
  <c r="AG1928" i="20"/>
  <c r="AH1928" i="20"/>
  <c r="AG1929" i="20"/>
  <c r="AH1929" i="20"/>
  <c r="AG1930" i="20"/>
  <c r="AH1930" i="20"/>
  <c r="AG1931" i="20"/>
  <c r="AH1931" i="20"/>
  <c r="AG1932" i="20"/>
  <c r="AH1932" i="20"/>
  <c r="AG1933" i="20"/>
  <c r="AH1933" i="20"/>
  <c r="AG1934" i="20"/>
  <c r="AH1934" i="20"/>
  <c r="AG1935" i="20"/>
  <c r="AH1935" i="20"/>
  <c r="AG1936" i="20"/>
  <c r="AH1936" i="20"/>
  <c r="AG1937" i="20"/>
  <c r="AH1937" i="20"/>
  <c r="AG1938" i="20"/>
  <c r="AH1938" i="20"/>
  <c r="AG1939" i="20"/>
  <c r="AH1939" i="20"/>
  <c r="AG1940" i="20"/>
  <c r="AH1940" i="20"/>
  <c r="AG1941" i="20"/>
  <c r="AH1941" i="20"/>
  <c r="AG1942" i="20"/>
  <c r="AH1942" i="20"/>
  <c r="AG1943" i="20"/>
  <c r="AH1943" i="20"/>
  <c r="AG1944" i="20"/>
  <c r="AH1944" i="20"/>
  <c r="AG1945" i="20"/>
  <c r="AH1945" i="20"/>
  <c r="AG1946" i="20"/>
  <c r="AH1946" i="20"/>
  <c r="AG1947" i="20"/>
  <c r="AH1947" i="20"/>
  <c r="AG1948" i="20"/>
  <c r="AH1948" i="20"/>
  <c r="AG1949" i="20"/>
  <c r="AH1949" i="20"/>
  <c r="AG1950" i="20"/>
  <c r="AH1950" i="20"/>
  <c r="AG1951" i="20"/>
  <c r="AH1951" i="20"/>
  <c r="AG1952" i="20"/>
  <c r="AH1952" i="20"/>
  <c r="AG1953" i="20"/>
  <c r="AH1953" i="20"/>
  <c r="AG1954" i="20"/>
  <c r="AH1954" i="20"/>
  <c r="AG1955" i="20"/>
  <c r="AH1955" i="20"/>
  <c r="AG1956" i="20"/>
  <c r="AH1956" i="20"/>
  <c r="AG1957" i="20"/>
  <c r="AH1957" i="20"/>
  <c r="AG1958" i="20"/>
  <c r="AH1958" i="20"/>
  <c r="AG1959" i="20"/>
  <c r="AH1959" i="20"/>
  <c r="AG1960" i="20"/>
  <c r="AH1960" i="20"/>
  <c r="AG1961" i="20"/>
  <c r="AH1961" i="20"/>
  <c r="AG1962" i="20"/>
  <c r="AH1962" i="20"/>
  <c r="AG1963" i="20"/>
  <c r="AH1963" i="20"/>
  <c r="AG1964" i="20"/>
  <c r="AH1964" i="20"/>
  <c r="AG1965" i="20"/>
  <c r="AH1965" i="20"/>
  <c r="AG1966" i="20"/>
  <c r="AH1966" i="20"/>
  <c r="AG1967" i="20"/>
  <c r="AH1967" i="20"/>
  <c r="AG1968" i="20"/>
  <c r="AH1968" i="20"/>
  <c r="AG1969" i="20"/>
  <c r="AH1969" i="20"/>
  <c r="AG1970" i="20"/>
  <c r="AH1970" i="20"/>
  <c r="AG1971" i="20"/>
  <c r="AH1971" i="20"/>
  <c r="AG1972" i="20"/>
  <c r="AH1972" i="20"/>
  <c r="AG1973" i="20"/>
  <c r="AH1973" i="20"/>
  <c r="AG1974" i="20"/>
  <c r="AH1974" i="20"/>
  <c r="AG1975" i="20"/>
  <c r="AH1975" i="20"/>
  <c r="AG1976" i="20"/>
  <c r="AH1976" i="20"/>
  <c r="AG1977" i="20"/>
  <c r="AH1977" i="20"/>
  <c r="AG1978" i="20"/>
  <c r="AH1978" i="20"/>
  <c r="AG1979" i="20"/>
  <c r="AH1979" i="20"/>
  <c r="AG1980" i="20"/>
  <c r="AH1980" i="20"/>
  <c r="AG1981" i="20"/>
  <c r="AH1981" i="20"/>
  <c r="AG1982" i="20"/>
  <c r="AH1982" i="20"/>
  <c r="AG1983" i="20"/>
  <c r="AH1983" i="20"/>
  <c r="AG1984" i="20"/>
  <c r="AH1984" i="20"/>
  <c r="AG1985" i="20"/>
  <c r="AH1985" i="20"/>
  <c r="AG1986" i="20"/>
  <c r="AH1986" i="20"/>
  <c r="AG1987" i="20"/>
  <c r="AH1987" i="20"/>
  <c r="AG1988" i="20"/>
  <c r="AH1988" i="20"/>
  <c r="AG1989" i="20"/>
  <c r="AH1989" i="20"/>
  <c r="AG1990" i="20"/>
  <c r="AH1990" i="20"/>
  <c r="AG1991" i="20"/>
  <c r="AH1991" i="20"/>
  <c r="AG1992" i="20"/>
  <c r="AH1992" i="20"/>
  <c r="AG1993" i="20"/>
  <c r="AH1993" i="20"/>
  <c r="AG1994" i="20"/>
  <c r="AH1994" i="20"/>
  <c r="AG1995" i="20"/>
  <c r="AH1995" i="20"/>
  <c r="AG1996" i="20"/>
  <c r="AH1996" i="20"/>
  <c r="AG1997" i="20"/>
  <c r="AH1997" i="20"/>
  <c r="AG1998" i="20"/>
  <c r="AH1998" i="20"/>
  <c r="AG1999" i="20"/>
  <c r="AH1999" i="20"/>
  <c r="AG2000" i="20"/>
  <c r="AH2000" i="20"/>
  <c r="AG2001" i="20"/>
  <c r="AH2001" i="20"/>
  <c r="AG2002" i="20"/>
  <c r="AH2002" i="20"/>
  <c r="AG2003" i="20"/>
  <c r="AH2003" i="20"/>
  <c r="AG2004" i="20"/>
  <c r="AH2004" i="20"/>
  <c r="AG2005" i="20"/>
  <c r="AH2005" i="20"/>
  <c r="AG2006" i="20"/>
  <c r="AH2006" i="20"/>
  <c r="AG2007" i="20"/>
  <c r="AH2007" i="20"/>
  <c r="AG2008" i="20"/>
  <c r="AH2008" i="20"/>
  <c r="AG2009" i="20"/>
  <c r="AH2009" i="20"/>
  <c r="AG2010" i="20"/>
  <c r="AH2010" i="20"/>
  <c r="AG2011" i="20"/>
  <c r="AH2011" i="20"/>
  <c r="AG2012" i="20"/>
  <c r="AH2012" i="20"/>
  <c r="AG2013" i="20"/>
  <c r="AH2013" i="20"/>
  <c r="AG2014" i="20"/>
  <c r="AH2014" i="20"/>
  <c r="AG2015" i="20"/>
  <c r="AH2015" i="20"/>
  <c r="AG2016" i="20"/>
  <c r="AH2016" i="20"/>
  <c r="AG2017" i="20"/>
  <c r="AH2017" i="20"/>
  <c r="AG2018" i="20"/>
  <c r="AH2018" i="20"/>
  <c r="AG2019" i="20"/>
  <c r="AH2019" i="20"/>
  <c r="AG2020" i="20"/>
  <c r="AH2020" i="20"/>
  <c r="AG2021" i="20"/>
  <c r="AH2021" i="20"/>
  <c r="AG2022" i="20"/>
  <c r="AH2022" i="20"/>
  <c r="AG2023" i="20"/>
  <c r="AH2023" i="20"/>
  <c r="AG2024" i="20"/>
  <c r="AH2024" i="20"/>
  <c r="AG2025" i="20"/>
  <c r="AH2025" i="20"/>
  <c r="AG2026" i="20"/>
  <c r="AH2026" i="20"/>
  <c r="AG2027" i="20"/>
  <c r="AH2027" i="20"/>
  <c r="AG2028" i="20"/>
  <c r="AH2028" i="20"/>
  <c r="AG2029" i="20"/>
  <c r="AH2029" i="20"/>
  <c r="AG2030" i="20"/>
  <c r="AH2030" i="20"/>
  <c r="AG2031" i="20"/>
  <c r="AH2031" i="20"/>
  <c r="AG2032" i="20"/>
  <c r="AH2032" i="20"/>
  <c r="AG2033" i="20"/>
  <c r="AH2033" i="20"/>
  <c r="AG2034" i="20"/>
  <c r="AH2034" i="20"/>
  <c r="AG2035" i="20"/>
  <c r="AH2035" i="20"/>
  <c r="AG2036" i="20"/>
  <c r="AH2036" i="20"/>
  <c r="AG2037" i="20"/>
  <c r="AH2037" i="20"/>
  <c r="AG2038" i="20"/>
  <c r="AH2038" i="20"/>
  <c r="AG2039" i="20"/>
  <c r="AH2039" i="20"/>
  <c r="AG2040" i="20"/>
  <c r="AH2040" i="20"/>
  <c r="AG2041" i="20"/>
  <c r="AH2041" i="20"/>
  <c r="AG2042" i="20"/>
  <c r="AH2042" i="20"/>
  <c r="AG2043" i="20"/>
  <c r="AH2043" i="20"/>
  <c r="AG2044" i="20"/>
  <c r="AH2044" i="20"/>
  <c r="AG2045" i="20"/>
  <c r="AH2045" i="20"/>
  <c r="AG2046" i="20"/>
  <c r="AH2046" i="20"/>
  <c r="AG2047" i="20"/>
  <c r="AH2047" i="20"/>
  <c r="AG2048" i="20"/>
  <c r="AH2048" i="20"/>
  <c r="AG2049" i="20"/>
  <c r="AH2049" i="20"/>
  <c r="AG2050" i="20"/>
  <c r="AH2050" i="20"/>
  <c r="AG2051" i="20"/>
  <c r="AH2051" i="20"/>
  <c r="AG2052" i="20"/>
  <c r="AH2052" i="20"/>
  <c r="AG2053" i="20"/>
  <c r="AH2053" i="20"/>
  <c r="AG2054" i="20"/>
  <c r="AH2054" i="20"/>
  <c r="AG2055" i="20"/>
  <c r="AH2055" i="20"/>
  <c r="AG2056" i="20"/>
  <c r="AH2056" i="20"/>
  <c r="AG2057" i="20"/>
  <c r="AH2057" i="20"/>
  <c r="AG2058" i="20"/>
  <c r="AH2058" i="20"/>
  <c r="AG2059" i="20"/>
  <c r="AH2059" i="20"/>
  <c r="AG2060" i="20"/>
  <c r="AH2060" i="20"/>
  <c r="AG2061" i="20"/>
  <c r="AH2061" i="20"/>
  <c r="AG2062" i="20"/>
  <c r="AH2062" i="20"/>
  <c r="AG2063" i="20"/>
  <c r="AH2063" i="20"/>
  <c r="AG2064" i="20"/>
  <c r="AH2064" i="20"/>
  <c r="AG2065" i="20"/>
  <c r="AH2065" i="20"/>
  <c r="AG2066" i="20"/>
  <c r="AH2066" i="20"/>
  <c r="AG2067" i="20"/>
  <c r="AH2067" i="20"/>
  <c r="AG2068" i="20"/>
  <c r="AH2068" i="20"/>
  <c r="AG2069" i="20"/>
  <c r="AH2069" i="20"/>
  <c r="AG2070" i="20"/>
  <c r="AH2070" i="20"/>
  <c r="AG2071" i="20"/>
  <c r="AH2071" i="20"/>
  <c r="AG2072" i="20"/>
  <c r="AH2072" i="20"/>
  <c r="AG2073" i="20"/>
  <c r="AH2073" i="20"/>
  <c r="AG2074" i="20"/>
  <c r="AH2074" i="20"/>
  <c r="AG2075" i="20"/>
  <c r="AH2075" i="20"/>
  <c r="AG2076" i="20"/>
  <c r="AH2076" i="20"/>
  <c r="AG2077" i="20"/>
  <c r="AH2077" i="20"/>
  <c r="AG2078" i="20"/>
  <c r="AH2078" i="20"/>
  <c r="AG2079" i="20"/>
  <c r="AH2079" i="20"/>
  <c r="AG2080" i="20"/>
  <c r="AH2080" i="20"/>
  <c r="AG2081" i="20"/>
  <c r="AH2081" i="20"/>
  <c r="AG2082" i="20"/>
  <c r="AH2082" i="20"/>
  <c r="AG2083" i="20"/>
  <c r="AH2083" i="20"/>
  <c r="AG2084" i="20"/>
  <c r="AH2084" i="20"/>
  <c r="AG2085" i="20"/>
  <c r="AH2085" i="20"/>
  <c r="AG2086" i="20"/>
  <c r="AH2086" i="20"/>
  <c r="AG2087" i="20"/>
  <c r="AH2087" i="20"/>
  <c r="AG2088" i="20"/>
  <c r="AH2088" i="20"/>
  <c r="AG2089" i="20"/>
  <c r="AH2089" i="20"/>
  <c r="AG2090" i="20"/>
  <c r="AH2090" i="20"/>
  <c r="AG2091" i="20"/>
  <c r="AH2091" i="20"/>
  <c r="AG2092" i="20"/>
  <c r="AH2092" i="20"/>
  <c r="AG2093" i="20"/>
  <c r="AH2093" i="20"/>
  <c r="AG2094" i="20"/>
  <c r="AH2094" i="20"/>
  <c r="AG2095" i="20"/>
  <c r="AH2095" i="20"/>
  <c r="AG2096" i="20"/>
  <c r="AH2096" i="20"/>
  <c r="AG2097" i="20"/>
  <c r="AH2097" i="20"/>
  <c r="AG2098" i="20"/>
  <c r="AH2098" i="20"/>
  <c r="AG2099" i="20"/>
  <c r="AH2099" i="20"/>
  <c r="AG2100" i="20"/>
  <c r="AH2100" i="20"/>
  <c r="AG2101" i="20"/>
  <c r="AH2101" i="20"/>
  <c r="AG2102" i="20"/>
  <c r="AH2102" i="20"/>
  <c r="AG2103" i="20"/>
  <c r="AH2103" i="20"/>
  <c r="AG2104" i="20"/>
  <c r="AH2104" i="20"/>
  <c r="AG2105" i="20"/>
  <c r="AH2105" i="20"/>
  <c r="AG2106" i="20"/>
  <c r="AH2106" i="20"/>
  <c r="AG2107" i="20"/>
  <c r="AH2107" i="20"/>
  <c r="AG2108" i="20"/>
  <c r="AH2108" i="20"/>
  <c r="AG2109" i="20"/>
  <c r="AH2109" i="20"/>
  <c r="AG2110" i="20"/>
  <c r="AH2110" i="20"/>
  <c r="AG2111" i="20"/>
  <c r="AH2111" i="20"/>
  <c r="AG2112" i="20"/>
  <c r="AH2112" i="20"/>
  <c r="AG2113" i="20"/>
  <c r="AH2113" i="20"/>
  <c r="AG2114" i="20"/>
  <c r="AH2114" i="20"/>
  <c r="AG2115" i="20"/>
  <c r="AH2115" i="20"/>
  <c r="AG2116" i="20"/>
  <c r="AH2116" i="20"/>
  <c r="AG2117" i="20"/>
  <c r="AH2117" i="20"/>
  <c r="AG2118" i="20"/>
  <c r="AH2118" i="20"/>
  <c r="AG2119" i="20"/>
  <c r="AH2119" i="20"/>
  <c r="AG2120" i="20"/>
  <c r="AH2120" i="20"/>
  <c r="AG2121" i="20"/>
  <c r="AH2121" i="20"/>
  <c r="AG2122" i="20"/>
  <c r="AH2122" i="20"/>
  <c r="AG2123" i="20"/>
  <c r="AH2123" i="20"/>
  <c r="AG2124" i="20"/>
  <c r="AH2124" i="20"/>
  <c r="AG2125" i="20"/>
  <c r="AH2125" i="20"/>
  <c r="AG2126" i="20"/>
  <c r="AH2126" i="20"/>
  <c r="AG2127" i="20"/>
  <c r="AH2127" i="20"/>
  <c r="AG2128" i="20"/>
  <c r="AH2128" i="20"/>
  <c r="AG2129" i="20"/>
  <c r="AH2129" i="20"/>
  <c r="AG2130" i="20"/>
  <c r="AH2130" i="20"/>
  <c r="AG2131" i="20"/>
  <c r="AH2131" i="20"/>
  <c r="AG2132" i="20"/>
  <c r="AH2132" i="20"/>
  <c r="AG2133" i="20"/>
  <c r="AH2133" i="20"/>
  <c r="AG2134" i="20"/>
  <c r="AH2134" i="20"/>
  <c r="AG2135" i="20"/>
  <c r="AH2135" i="20"/>
  <c r="AG2136" i="20"/>
  <c r="AH2136" i="20"/>
  <c r="AG2137" i="20"/>
  <c r="AH2137" i="20"/>
  <c r="AG2138" i="20"/>
  <c r="AH2138" i="20"/>
  <c r="AG2139" i="20"/>
  <c r="AH2139" i="20"/>
  <c r="AG2140" i="20"/>
  <c r="AH2140" i="20"/>
  <c r="AG2141" i="20"/>
  <c r="AH2141" i="20"/>
  <c r="AG2142" i="20"/>
  <c r="AH2142" i="20"/>
  <c r="AG2143" i="20"/>
  <c r="AH2143" i="20"/>
  <c r="AG2144" i="20"/>
  <c r="AH2144" i="20"/>
  <c r="AG2145" i="20"/>
  <c r="AH2145" i="20"/>
  <c r="AG2146" i="20"/>
  <c r="AH2146" i="20"/>
  <c r="AG2147" i="20"/>
  <c r="AH2147" i="20"/>
  <c r="AG2148" i="20"/>
  <c r="AH2148" i="20"/>
  <c r="AG2149" i="20"/>
  <c r="AH2149" i="20"/>
  <c r="AG2150" i="20"/>
  <c r="AH2150" i="20"/>
  <c r="AG2151" i="20"/>
  <c r="AH2151" i="20"/>
  <c r="AG2152" i="20"/>
  <c r="AH2152" i="20"/>
  <c r="AG2153" i="20"/>
  <c r="AH2153" i="20"/>
  <c r="AG2154" i="20"/>
  <c r="AH2154" i="20"/>
  <c r="AG2155" i="20"/>
  <c r="AH2155" i="20"/>
  <c r="AG2156" i="20"/>
  <c r="AH2156" i="20"/>
  <c r="AG2157" i="20"/>
  <c r="AH2157" i="20"/>
  <c r="AG2158" i="20"/>
  <c r="AH2158" i="20"/>
  <c r="AG2159" i="20"/>
  <c r="AH2159" i="20"/>
  <c r="AG2160" i="20"/>
  <c r="AH2160" i="20"/>
  <c r="AG2161" i="20"/>
  <c r="AH2161" i="20"/>
  <c r="AG2162" i="20"/>
  <c r="AH2162" i="20"/>
  <c r="AG2163" i="20"/>
  <c r="AH2163" i="20"/>
  <c r="AG2164" i="20"/>
  <c r="AH2164" i="20"/>
  <c r="AG2165" i="20"/>
  <c r="AH2165" i="20"/>
  <c r="AG2166" i="20"/>
  <c r="AH2166" i="20"/>
  <c r="AG2167" i="20"/>
  <c r="AH2167" i="20"/>
  <c r="AG2168" i="20"/>
  <c r="AH2168" i="20"/>
  <c r="AG2169" i="20"/>
  <c r="AH2169" i="20"/>
  <c r="AG2170" i="20"/>
  <c r="AH2170" i="20"/>
  <c r="AG2171" i="20"/>
  <c r="AH2171" i="20"/>
  <c r="AG2172" i="20"/>
  <c r="AH2172" i="20"/>
  <c r="AG2173" i="20"/>
  <c r="AH2173" i="20"/>
  <c r="AG2174" i="20"/>
  <c r="AH2174" i="20"/>
  <c r="AG2175" i="20"/>
  <c r="AH2175" i="20"/>
  <c r="AG2176" i="20"/>
  <c r="AH2176" i="20"/>
  <c r="AG2177" i="20"/>
  <c r="AH2177" i="20"/>
  <c r="AG2178" i="20"/>
  <c r="AH2178" i="20"/>
  <c r="AG2179" i="20"/>
  <c r="AH2179" i="20"/>
  <c r="AG2180" i="20"/>
  <c r="AH2180" i="20"/>
  <c r="AG2181" i="20"/>
  <c r="AH2181" i="20"/>
  <c r="AG2182" i="20"/>
  <c r="AH2182" i="20"/>
  <c r="AG2183" i="20"/>
  <c r="AH2183" i="20"/>
  <c r="AG2184" i="20"/>
  <c r="AH2184" i="20"/>
  <c r="AG2185" i="20"/>
  <c r="AH2185" i="20"/>
  <c r="AG2186" i="20"/>
  <c r="AH2186" i="20"/>
  <c r="AG2187" i="20"/>
  <c r="AH2187" i="20"/>
  <c r="AG2188" i="20"/>
  <c r="AH2188" i="20"/>
  <c r="AG2189" i="20"/>
  <c r="AH2189" i="20"/>
  <c r="AG2190" i="20"/>
  <c r="AH2190" i="20"/>
  <c r="AG2191" i="20"/>
  <c r="AH2191" i="20"/>
  <c r="AG2192" i="20"/>
  <c r="AH2192" i="20"/>
  <c r="AG2193" i="20"/>
  <c r="AH2193" i="20"/>
  <c r="AG2194" i="20"/>
  <c r="AH2194" i="20"/>
  <c r="AG2195" i="20"/>
  <c r="AH2195" i="20"/>
  <c r="AG2196" i="20"/>
  <c r="AH2196" i="20"/>
  <c r="AG2197" i="20"/>
  <c r="AH2197" i="20"/>
  <c r="AG2198" i="20"/>
  <c r="AH2198" i="20"/>
  <c r="AG2199" i="20"/>
  <c r="AH2199" i="20"/>
  <c r="AG2200" i="20"/>
  <c r="AH2200" i="20"/>
  <c r="AG2201" i="20"/>
  <c r="AH2201" i="20"/>
  <c r="AG2202" i="20"/>
  <c r="AH2202" i="20"/>
  <c r="AG2203" i="20"/>
  <c r="AH2203" i="20"/>
  <c r="AG2204" i="20"/>
  <c r="AH2204" i="20"/>
  <c r="AG2205" i="20"/>
  <c r="AH2205" i="20"/>
  <c r="AG2206" i="20"/>
  <c r="AH2206" i="20"/>
  <c r="AG2207" i="20"/>
  <c r="AH2207" i="20"/>
  <c r="AG2208" i="20"/>
  <c r="AH2208" i="20"/>
  <c r="AG2209" i="20"/>
  <c r="AH2209" i="20"/>
  <c r="AG2210" i="20"/>
  <c r="AH2210" i="20"/>
  <c r="AG2211" i="20"/>
  <c r="AH2211" i="20"/>
  <c r="AG2212" i="20"/>
  <c r="AH2212" i="20"/>
  <c r="AG2213" i="20"/>
  <c r="AH2213" i="20"/>
  <c r="AG2214" i="20"/>
  <c r="AH2214" i="20"/>
  <c r="AG2215" i="20"/>
  <c r="AH2215" i="20"/>
  <c r="AG2216" i="20"/>
  <c r="AH2216" i="20"/>
  <c r="AG2217" i="20"/>
  <c r="AH2217" i="20"/>
  <c r="AG2218" i="20"/>
  <c r="AH2218" i="20"/>
  <c r="AG2219" i="20"/>
  <c r="AH2219" i="20"/>
  <c r="AG2220" i="20"/>
  <c r="AH2220" i="20"/>
  <c r="AG2221" i="20"/>
  <c r="AH2221" i="20"/>
  <c r="AG2222" i="20"/>
  <c r="AH2222" i="20"/>
  <c r="AG2223" i="20"/>
  <c r="AH2223" i="20"/>
  <c r="AG2224" i="20"/>
  <c r="AH2224" i="20"/>
  <c r="AG2225" i="20"/>
  <c r="AH2225" i="20"/>
  <c r="AG2226" i="20"/>
  <c r="AH2226" i="20"/>
  <c r="AG2227" i="20"/>
  <c r="AH2227" i="20"/>
  <c r="AG2228" i="20"/>
  <c r="AH2228" i="20"/>
  <c r="AG2229" i="20"/>
  <c r="AH2229" i="20"/>
  <c r="AG2230" i="20"/>
  <c r="AH2230" i="20"/>
  <c r="AG2231" i="20"/>
  <c r="AH2231" i="20"/>
  <c r="AG2232" i="20"/>
  <c r="AH2232" i="20"/>
  <c r="AG2233" i="20"/>
  <c r="AH2233" i="20"/>
  <c r="AG2234" i="20"/>
  <c r="AH2234" i="20"/>
  <c r="AG2235" i="20"/>
  <c r="AH2235" i="20"/>
  <c r="AG2236" i="20"/>
  <c r="AH2236" i="20"/>
  <c r="AG2237" i="20"/>
  <c r="AH2237" i="20"/>
  <c r="AG2238" i="20"/>
  <c r="AH2238" i="20"/>
  <c r="AG2239" i="20"/>
  <c r="AH2239" i="20"/>
  <c r="AG2240" i="20"/>
  <c r="AH2240" i="20"/>
  <c r="AG2241" i="20"/>
  <c r="AH2241" i="20"/>
  <c r="AG2242" i="20"/>
  <c r="AH2242" i="20"/>
  <c r="AG2243" i="20"/>
  <c r="AH2243" i="20"/>
  <c r="AG2244" i="20"/>
  <c r="AH2244" i="20"/>
  <c r="AG2245" i="20"/>
  <c r="AH2245" i="20"/>
  <c r="AG2246" i="20"/>
  <c r="AH2246" i="20"/>
  <c r="AG2247" i="20"/>
  <c r="AH2247" i="20"/>
  <c r="AG2248" i="20"/>
  <c r="AH2248" i="20"/>
  <c r="AG2249" i="20"/>
  <c r="AH2249" i="20"/>
  <c r="AG2250" i="20"/>
  <c r="AH2250" i="20"/>
  <c r="AG2251" i="20"/>
  <c r="AH2251" i="20"/>
  <c r="AG2252" i="20"/>
  <c r="AH2252" i="20"/>
  <c r="AG2253" i="20"/>
  <c r="AH2253" i="20"/>
  <c r="AG2254" i="20"/>
  <c r="AH2254" i="20"/>
  <c r="AG2255" i="20"/>
  <c r="AH2255" i="20"/>
  <c r="AG2256" i="20"/>
  <c r="AH2256" i="20"/>
  <c r="AG2257" i="20"/>
  <c r="AH2257" i="20"/>
  <c r="AG2258" i="20"/>
  <c r="AH2258" i="20"/>
  <c r="AG2259" i="20"/>
  <c r="AH2259" i="20"/>
  <c r="AG2260" i="20"/>
  <c r="AH2260" i="20"/>
  <c r="AG2261" i="20"/>
  <c r="AH2261" i="20"/>
  <c r="AG2262" i="20"/>
  <c r="AH2262" i="20"/>
  <c r="AG2263" i="20"/>
  <c r="AH2263" i="20"/>
  <c r="AG2264" i="20"/>
  <c r="AH2264" i="20"/>
  <c r="AG2265" i="20"/>
  <c r="AH2265" i="20"/>
  <c r="AG2266" i="20"/>
  <c r="AH2266" i="20"/>
  <c r="AG2267" i="20"/>
  <c r="AH2267" i="20"/>
  <c r="AG2268" i="20"/>
  <c r="AH2268" i="20"/>
  <c r="AG2269" i="20"/>
  <c r="AH2269" i="20"/>
  <c r="AG2270" i="20"/>
  <c r="AH2270" i="20"/>
  <c r="AG2271" i="20"/>
  <c r="AH2271" i="20"/>
  <c r="AG2272" i="20"/>
  <c r="AH2272" i="20"/>
  <c r="AG2273" i="20"/>
  <c r="AH2273" i="20"/>
  <c r="AG2274" i="20"/>
  <c r="AH2274" i="20"/>
  <c r="AG2275" i="20"/>
  <c r="AH2275" i="20"/>
  <c r="AG2276" i="20"/>
  <c r="AH2276" i="20"/>
  <c r="AG2277" i="20"/>
  <c r="AH2277" i="20"/>
  <c r="AG2278" i="20"/>
  <c r="AH2278" i="20"/>
  <c r="AG2279" i="20"/>
  <c r="AH2279" i="20"/>
  <c r="AG2280" i="20"/>
  <c r="AH2280" i="20"/>
  <c r="AG2281" i="20"/>
  <c r="AH2281" i="20"/>
  <c r="AG2282" i="20"/>
  <c r="AH2282" i="20"/>
  <c r="AG2283" i="20"/>
  <c r="AH2283" i="20"/>
  <c r="AG2284" i="20"/>
  <c r="AH2284" i="20"/>
  <c r="AG2285" i="20"/>
  <c r="AH2285" i="20"/>
  <c r="AG2286" i="20"/>
  <c r="AH2286" i="20"/>
  <c r="AG2287" i="20"/>
  <c r="AH2287" i="20"/>
  <c r="AG2288" i="20"/>
  <c r="AH2288" i="20"/>
  <c r="AG2289" i="20"/>
  <c r="AH2289" i="20"/>
  <c r="AG2290" i="20"/>
  <c r="AH2290" i="20"/>
  <c r="AG2291" i="20"/>
  <c r="AH2291" i="20"/>
  <c r="AG2292" i="20"/>
  <c r="AH2292" i="20"/>
  <c r="AG2293" i="20"/>
  <c r="AH2293" i="20"/>
  <c r="AG2294" i="20"/>
  <c r="AH2294" i="20"/>
  <c r="AG2295" i="20"/>
  <c r="AH2295" i="20"/>
  <c r="AG2296" i="20"/>
  <c r="AH2296" i="20"/>
  <c r="AG2297" i="20"/>
  <c r="AH2297" i="20"/>
  <c r="AG2298" i="20"/>
  <c r="AH2298" i="20"/>
  <c r="AG2299" i="20"/>
  <c r="AH2299" i="20"/>
  <c r="AG2300" i="20"/>
  <c r="AH2300" i="20"/>
  <c r="AG2301" i="20"/>
  <c r="AH2301" i="20"/>
  <c r="AG2302" i="20"/>
  <c r="AH2302" i="20"/>
  <c r="AG2303" i="20"/>
  <c r="AH2303" i="20"/>
  <c r="AG2304" i="20"/>
  <c r="AH2304" i="20"/>
  <c r="AG2305" i="20"/>
  <c r="AH2305" i="20"/>
  <c r="AG2306" i="20"/>
  <c r="AH2306" i="20"/>
  <c r="AG2307" i="20"/>
  <c r="AH2307" i="20"/>
  <c r="AG2308" i="20"/>
  <c r="AH2308" i="20"/>
  <c r="AG2309" i="20"/>
  <c r="AH2309" i="20"/>
  <c r="AG2310" i="20"/>
  <c r="AH2310" i="20"/>
  <c r="AG2311" i="20"/>
  <c r="AH2311" i="20"/>
  <c r="AG2312" i="20"/>
  <c r="AH2312" i="20"/>
  <c r="AG2313" i="20"/>
  <c r="AH2313" i="20"/>
  <c r="AG2314" i="20"/>
  <c r="AH2314" i="20"/>
  <c r="AG2315" i="20"/>
  <c r="AH2315" i="20"/>
  <c r="AG2316" i="20"/>
  <c r="AH2316" i="20"/>
  <c r="AG2317" i="20"/>
  <c r="AH2317" i="20"/>
  <c r="AG2318" i="20"/>
  <c r="AH2318" i="20"/>
  <c r="AG2319" i="20"/>
  <c r="AH2319" i="20"/>
  <c r="AG2320" i="20"/>
  <c r="AH2320" i="20"/>
  <c r="AG2321" i="20"/>
  <c r="AH2321" i="20"/>
  <c r="AG2322" i="20"/>
  <c r="AH2322" i="20"/>
  <c r="AG2323" i="20"/>
  <c r="AH2323" i="20"/>
  <c r="AG2324" i="20"/>
  <c r="AH2324" i="20"/>
  <c r="AG2325" i="20"/>
  <c r="AH2325" i="20"/>
  <c r="AG2326" i="20"/>
  <c r="AH2326" i="20"/>
  <c r="AG2327" i="20"/>
  <c r="AH2327" i="20"/>
  <c r="AG2328" i="20"/>
  <c r="AH2328" i="20"/>
  <c r="AG2329" i="20"/>
  <c r="AH2329" i="20"/>
  <c r="AG2330" i="20"/>
  <c r="AH2330" i="20"/>
  <c r="AG2331" i="20"/>
  <c r="AH2331" i="20"/>
  <c r="AG2332" i="20"/>
  <c r="AH2332" i="20"/>
  <c r="AG2333" i="20"/>
  <c r="AH2333" i="20"/>
  <c r="AG2334" i="20"/>
  <c r="AH2334" i="20"/>
  <c r="AG2335" i="20"/>
  <c r="AH2335" i="20"/>
  <c r="AG2336" i="20"/>
  <c r="AH2336" i="20"/>
  <c r="AG2337" i="20"/>
  <c r="AH2337" i="20"/>
  <c r="AG2338" i="20"/>
  <c r="AH2338" i="20"/>
  <c r="AG2339" i="20"/>
  <c r="AH2339" i="20"/>
  <c r="AG2340" i="20"/>
  <c r="AH2340" i="20"/>
  <c r="AG2341" i="20"/>
  <c r="AH2341" i="20"/>
  <c r="AG2342" i="20"/>
  <c r="AH2342" i="20"/>
  <c r="AG2343" i="20"/>
  <c r="AH2343" i="20"/>
  <c r="AG2344" i="20"/>
  <c r="AH2344" i="20"/>
  <c r="AG2345" i="20"/>
  <c r="AH2345" i="20"/>
  <c r="AG2346" i="20"/>
  <c r="AH2346" i="20"/>
  <c r="AG2347" i="20"/>
  <c r="AH2347" i="20"/>
  <c r="AG2348" i="20"/>
  <c r="AH2348" i="20"/>
  <c r="AG2349" i="20"/>
  <c r="AH2349" i="20"/>
  <c r="AG2350" i="20"/>
  <c r="AH2350" i="20"/>
  <c r="AG2351" i="20"/>
  <c r="AH2351" i="20"/>
  <c r="AG2352" i="20"/>
  <c r="AH2352" i="20"/>
  <c r="AG2353" i="20"/>
  <c r="AH2353" i="20"/>
  <c r="AG2354" i="20"/>
  <c r="AH2354" i="20"/>
  <c r="AG2355" i="20"/>
  <c r="AH2355" i="20"/>
  <c r="AG2356" i="20"/>
  <c r="AH2356" i="20"/>
  <c r="AG2357" i="20"/>
  <c r="AH2357" i="20"/>
  <c r="AG2358" i="20"/>
  <c r="AH2358" i="20"/>
  <c r="AG2359" i="20"/>
  <c r="AH2359" i="20"/>
  <c r="AG2360" i="20"/>
  <c r="AH2360" i="20"/>
  <c r="AG2361" i="20"/>
  <c r="AH2361" i="20"/>
  <c r="AG2362" i="20"/>
  <c r="AH2362" i="20"/>
  <c r="AG2363" i="20"/>
  <c r="AH2363" i="20"/>
  <c r="AG2364" i="20"/>
  <c r="AH2364" i="20"/>
  <c r="AG2365" i="20"/>
  <c r="AH2365" i="20"/>
  <c r="AG2366" i="20"/>
  <c r="AH2366" i="20"/>
  <c r="AG2367" i="20"/>
  <c r="AH2367" i="20"/>
  <c r="AG2368" i="20"/>
  <c r="AH2368" i="20"/>
  <c r="AG2369" i="20"/>
  <c r="AH2369" i="20"/>
  <c r="AG2370" i="20"/>
  <c r="AH2370" i="20"/>
  <c r="AG2371" i="20"/>
  <c r="AH2371" i="20"/>
  <c r="AG2372" i="20"/>
  <c r="AH2372" i="20"/>
  <c r="AG2373" i="20"/>
  <c r="AH2373" i="20"/>
  <c r="AG2374" i="20"/>
  <c r="AH2374" i="20"/>
  <c r="AG2375" i="20"/>
  <c r="AH2375" i="20"/>
  <c r="AG2376" i="20"/>
  <c r="AH2376" i="20"/>
  <c r="AG2377" i="20"/>
  <c r="AH2377" i="20"/>
  <c r="AG2378" i="20"/>
  <c r="AH2378" i="20"/>
  <c r="AG2379" i="20"/>
  <c r="AH2379" i="20"/>
  <c r="AG2380" i="20"/>
  <c r="AH2380" i="20"/>
  <c r="AG2381" i="20"/>
  <c r="AH2381" i="20"/>
  <c r="AG2382" i="20"/>
  <c r="AH2382" i="20"/>
  <c r="AG2383" i="20"/>
  <c r="AH2383" i="20"/>
  <c r="AG2384" i="20"/>
  <c r="AH2384" i="20"/>
  <c r="AG2385" i="20"/>
  <c r="AH2385" i="20"/>
  <c r="AG2386" i="20"/>
  <c r="AH2386" i="20"/>
  <c r="AG2387" i="20"/>
  <c r="AH2387" i="20"/>
  <c r="AG2388" i="20"/>
  <c r="AH2388" i="20"/>
  <c r="AG2389" i="20"/>
  <c r="AH2389" i="20"/>
  <c r="AG2390" i="20"/>
  <c r="AH2390" i="20"/>
  <c r="AG2391" i="20"/>
  <c r="AH2391" i="20"/>
  <c r="AG2392" i="20"/>
  <c r="AH2392" i="20"/>
  <c r="AG2393" i="20"/>
  <c r="AH2393" i="20"/>
  <c r="AG2394" i="20"/>
  <c r="AH2394" i="20"/>
  <c r="AG2395" i="20"/>
  <c r="AH2395" i="20"/>
  <c r="AG2396" i="20"/>
  <c r="AH2396" i="20"/>
  <c r="AG2397" i="20"/>
  <c r="AH2397" i="20"/>
  <c r="AG2398" i="20"/>
  <c r="AH2398" i="20"/>
  <c r="AG2399" i="20"/>
  <c r="AH2399" i="20"/>
  <c r="AG2400" i="20"/>
  <c r="AH2400" i="20"/>
  <c r="AG2401" i="20"/>
  <c r="AH2401" i="20"/>
  <c r="AG2402" i="20"/>
  <c r="AH2402" i="20"/>
  <c r="AG2403" i="20"/>
  <c r="AH2403" i="20"/>
  <c r="AG2404" i="20"/>
  <c r="AH2404" i="20"/>
  <c r="AG2405" i="20"/>
  <c r="AH2405" i="20"/>
  <c r="AG2406" i="20"/>
  <c r="AH2406" i="20"/>
  <c r="AG2407" i="20"/>
  <c r="AH2407" i="20"/>
  <c r="AG2408" i="20"/>
  <c r="AH2408" i="20"/>
  <c r="AG2409" i="20"/>
  <c r="AH2409" i="20"/>
  <c r="AG2410" i="20"/>
  <c r="AH2410" i="20"/>
  <c r="AG2411" i="20"/>
  <c r="AH2411" i="20"/>
  <c r="AG2412" i="20"/>
  <c r="AH2412" i="20"/>
  <c r="AG2413" i="20"/>
  <c r="AH2413" i="20"/>
  <c r="AG2414" i="20"/>
  <c r="AH2414" i="20"/>
  <c r="AG2415" i="20"/>
  <c r="AH2415" i="20"/>
  <c r="AG2416" i="20"/>
  <c r="AH2416" i="20"/>
  <c r="AG2417" i="20"/>
  <c r="AH2417" i="20"/>
  <c r="AG2418" i="20"/>
  <c r="AH2418" i="20"/>
  <c r="AG2419" i="20"/>
  <c r="AH2419" i="20"/>
  <c r="AG2420" i="20"/>
  <c r="AH2420" i="20"/>
  <c r="AG2421" i="20"/>
  <c r="AH2421" i="20"/>
  <c r="AG2422" i="20"/>
  <c r="AH2422" i="20"/>
  <c r="AG2423" i="20"/>
  <c r="AH2423" i="20"/>
  <c r="AG2424" i="20"/>
  <c r="AH2424" i="20"/>
  <c r="AG2425" i="20"/>
  <c r="AH2425" i="20"/>
  <c r="AG2426" i="20"/>
  <c r="AH2426" i="20"/>
  <c r="AG2427" i="20"/>
  <c r="AH2427" i="20"/>
  <c r="AG2428" i="20"/>
  <c r="AH2428" i="20"/>
  <c r="AG2429" i="20"/>
  <c r="AH2429" i="20"/>
  <c r="AG2430" i="20"/>
  <c r="AH2430" i="20"/>
  <c r="AG2431" i="20"/>
  <c r="AH2431" i="20"/>
  <c r="AG2432" i="20"/>
  <c r="AH2432" i="20"/>
  <c r="AG2433" i="20"/>
  <c r="AH2433" i="20"/>
  <c r="AG2434" i="20"/>
  <c r="AH2434" i="20"/>
  <c r="AG2435" i="20"/>
  <c r="AH2435" i="20"/>
  <c r="AG2436" i="20"/>
  <c r="AH2436" i="20"/>
  <c r="AG2437" i="20"/>
  <c r="AH2437" i="20"/>
  <c r="AG2438" i="20"/>
  <c r="AH2438" i="20"/>
  <c r="AG2439" i="20"/>
  <c r="AH2439" i="20"/>
  <c r="AG2440" i="20"/>
  <c r="AH2440" i="20"/>
  <c r="AG2441" i="20"/>
  <c r="AH2441" i="20"/>
  <c r="AG2442" i="20"/>
  <c r="AH2442" i="20"/>
  <c r="AG2443" i="20"/>
  <c r="AH2443" i="20"/>
  <c r="AG2444" i="20"/>
  <c r="AH2444" i="20"/>
  <c r="AG2445" i="20"/>
  <c r="AH2445" i="20"/>
  <c r="AG2446" i="20"/>
  <c r="AH2446" i="20"/>
  <c r="AG2447" i="20"/>
  <c r="AH2447" i="20"/>
  <c r="AG2448" i="20"/>
  <c r="AH2448" i="20"/>
  <c r="AG2449" i="20"/>
  <c r="AH2449" i="20"/>
  <c r="AG2450" i="20"/>
  <c r="AH2450" i="20"/>
  <c r="AG2451" i="20"/>
  <c r="AH2451" i="20"/>
  <c r="AG2452" i="20"/>
  <c r="AH2452" i="20"/>
  <c r="AG2453" i="20"/>
  <c r="AH2453" i="20"/>
  <c r="AG2454" i="20"/>
  <c r="AH2454" i="20"/>
  <c r="AG2455" i="20"/>
  <c r="AH2455" i="20"/>
  <c r="AG2456" i="20"/>
  <c r="AH2456" i="20"/>
  <c r="AG2457" i="20"/>
  <c r="AH2457" i="20"/>
  <c r="AG2458" i="20"/>
  <c r="AH2458" i="20"/>
  <c r="AG2459" i="20"/>
  <c r="AH2459" i="20"/>
  <c r="AG2460" i="20"/>
  <c r="AH2460" i="20"/>
  <c r="AG2461" i="20"/>
  <c r="AH2461" i="20"/>
  <c r="AG2462" i="20"/>
  <c r="AH2462" i="20"/>
  <c r="AG2463" i="20"/>
  <c r="AH2463" i="20"/>
  <c r="AG2464" i="20"/>
  <c r="AH2464" i="20"/>
  <c r="AG2465" i="20"/>
  <c r="AH2465" i="20"/>
  <c r="AG2466" i="20"/>
  <c r="AH2466" i="20"/>
  <c r="AG2467" i="20"/>
  <c r="AH2467" i="20"/>
  <c r="AG2468" i="20"/>
  <c r="AH2468" i="20"/>
  <c r="AG2469" i="20"/>
  <c r="AH2469" i="20"/>
  <c r="AG2470" i="20"/>
  <c r="AH2470" i="20"/>
  <c r="AG2471" i="20"/>
  <c r="AH2471" i="20"/>
  <c r="AG2472" i="20"/>
  <c r="AH2472" i="20"/>
  <c r="AG2473" i="20"/>
  <c r="AH2473" i="20"/>
  <c r="AG2474" i="20"/>
  <c r="AH2474" i="20"/>
  <c r="AG2475" i="20"/>
  <c r="AH2475" i="20"/>
  <c r="AG2476" i="20"/>
  <c r="AH2476" i="20"/>
  <c r="AG2477" i="20"/>
  <c r="AH2477" i="20"/>
  <c r="AG2478" i="20"/>
  <c r="AH2478" i="20"/>
  <c r="AG2479" i="20"/>
  <c r="AH2479" i="20"/>
  <c r="AG2480" i="20"/>
  <c r="AH2480" i="20"/>
  <c r="AG2481" i="20"/>
  <c r="AH2481" i="20"/>
  <c r="AG2482" i="20"/>
  <c r="AH2482" i="20"/>
  <c r="AG2483" i="20"/>
  <c r="AH2483" i="20"/>
  <c r="AG2484" i="20"/>
  <c r="AH2484" i="20"/>
  <c r="AG2485" i="20"/>
  <c r="AH2485" i="20"/>
  <c r="AG2486" i="20"/>
  <c r="AH2486" i="20"/>
  <c r="AG2487" i="20"/>
  <c r="AH2487" i="20"/>
  <c r="AG2488" i="20"/>
  <c r="AH2488" i="20"/>
  <c r="AG2489" i="20"/>
  <c r="AH2489" i="20"/>
  <c r="AG2490" i="20"/>
  <c r="AH2490" i="20"/>
  <c r="AG2491" i="20"/>
  <c r="AH2491" i="20"/>
  <c r="AG2492" i="20"/>
  <c r="AH2492" i="20"/>
  <c r="AG2493" i="20"/>
  <c r="AH2493" i="20"/>
  <c r="AG2494" i="20"/>
  <c r="AH2494" i="20"/>
  <c r="AG2495" i="20"/>
  <c r="AH2495" i="20"/>
  <c r="AG2496" i="20"/>
  <c r="AH2496" i="20"/>
  <c r="AG2497" i="20"/>
  <c r="AH2497" i="20"/>
  <c r="AG2498" i="20"/>
  <c r="AH2498" i="20"/>
  <c r="AG2499" i="20"/>
  <c r="AH2499" i="20"/>
  <c r="AG2500" i="20"/>
  <c r="AH2500" i="20"/>
  <c r="AG2501" i="20"/>
  <c r="AH2501" i="20"/>
  <c r="AG2502" i="20"/>
  <c r="AH2502" i="20"/>
  <c r="AG2503" i="20"/>
  <c r="AH2503" i="20"/>
  <c r="AG2504" i="20"/>
  <c r="AH2504" i="20"/>
  <c r="AG2505" i="20"/>
  <c r="AH2505" i="20"/>
  <c r="AG2506" i="20"/>
  <c r="AH2506" i="20"/>
  <c r="AG2507" i="20"/>
  <c r="AH2507" i="20"/>
  <c r="AG2508" i="20"/>
  <c r="AH2508" i="20"/>
  <c r="AG2509" i="20"/>
  <c r="AH2509" i="20"/>
  <c r="AG2510" i="20"/>
  <c r="AH2510" i="20"/>
  <c r="AG2511" i="20"/>
  <c r="AH2511" i="20"/>
  <c r="AG2512" i="20"/>
  <c r="AH2512" i="20"/>
  <c r="AG2513" i="20"/>
  <c r="AH2513" i="20"/>
  <c r="AG2514" i="20"/>
  <c r="AH2514" i="20"/>
  <c r="AG2515" i="20"/>
  <c r="AH2515" i="20"/>
  <c r="AG2516" i="20"/>
  <c r="AH2516" i="20"/>
  <c r="AG2517" i="20"/>
  <c r="AH2517" i="20"/>
  <c r="AG2518" i="20"/>
  <c r="AH2518" i="20"/>
  <c r="AG2519" i="20"/>
  <c r="AH2519" i="20"/>
  <c r="AG2520" i="20"/>
  <c r="AH2520" i="20"/>
  <c r="AG2521" i="20"/>
  <c r="AH2521" i="20"/>
  <c r="AG2522" i="20"/>
  <c r="AH2522" i="20"/>
  <c r="AG2523" i="20"/>
  <c r="AH2523" i="20"/>
  <c r="AG2524" i="20"/>
  <c r="AH2524" i="20"/>
  <c r="AG2525" i="20"/>
  <c r="AH2525" i="20"/>
  <c r="AG2526" i="20"/>
  <c r="AH2526" i="20"/>
  <c r="AG2527" i="20"/>
  <c r="AH2527" i="20"/>
  <c r="AG2528" i="20"/>
  <c r="AH2528" i="20"/>
  <c r="AG2529" i="20"/>
  <c r="AH2529" i="20"/>
  <c r="AG2530" i="20"/>
  <c r="AH2530" i="20"/>
  <c r="AG2531" i="20"/>
  <c r="AH2531" i="20"/>
  <c r="AG2532" i="20"/>
  <c r="AH2532" i="20"/>
  <c r="AG2533" i="20"/>
  <c r="AH2533" i="20"/>
  <c r="AG2534" i="20"/>
  <c r="AH2534" i="20"/>
  <c r="AG2535" i="20"/>
  <c r="AH2535" i="20"/>
  <c r="AG2536" i="20"/>
  <c r="AH2536" i="20"/>
  <c r="AG2537" i="20"/>
  <c r="AH2537" i="20"/>
  <c r="AG2538" i="20"/>
  <c r="AH2538" i="20"/>
  <c r="AG2539" i="20"/>
  <c r="AH2539" i="20"/>
  <c r="AG2540" i="20"/>
  <c r="AH2540" i="20"/>
  <c r="AG2541" i="20"/>
  <c r="AH2541" i="20"/>
  <c r="AG2542" i="20"/>
  <c r="AH2542" i="20"/>
  <c r="AG2543" i="20"/>
  <c r="AH2543" i="20"/>
  <c r="AG2544" i="20"/>
  <c r="AH2544" i="20"/>
  <c r="AG2545" i="20"/>
  <c r="AH2545" i="20"/>
  <c r="AG2546" i="20"/>
  <c r="AH2546" i="20"/>
  <c r="AG2547" i="20"/>
  <c r="AH2547" i="20"/>
  <c r="AG2548" i="20"/>
  <c r="AH2548" i="20"/>
  <c r="AG2549" i="20"/>
  <c r="AH2549" i="20"/>
  <c r="AG2550" i="20"/>
  <c r="AH2550" i="20"/>
  <c r="AG2551" i="20"/>
  <c r="AH2551" i="20"/>
  <c r="AG2552" i="20"/>
  <c r="AH2552" i="20"/>
  <c r="AG2553" i="20"/>
  <c r="AH2553" i="20"/>
  <c r="AG2554" i="20"/>
  <c r="AH2554" i="20"/>
  <c r="AG2555" i="20"/>
  <c r="AH2555" i="20"/>
  <c r="AG2556" i="20"/>
  <c r="AH2556" i="20"/>
  <c r="AG2557" i="20"/>
  <c r="AH2557" i="20"/>
  <c r="AG2558" i="20"/>
  <c r="AH2558" i="20"/>
  <c r="AG2559" i="20"/>
  <c r="AH2559" i="20"/>
  <c r="AG2560" i="20"/>
  <c r="AH2560" i="20"/>
  <c r="AG2561" i="20"/>
  <c r="AH2561" i="20"/>
  <c r="AG2562" i="20"/>
  <c r="AH2562" i="20"/>
  <c r="AG2563" i="20"/>
  <c r="AH2563" i="20"/>
  <c r="AG2564" i="20"/>
  <c r="AH2564" i="20"/>
  <c r="AG2565" i="20"/>
  <c r="AH2565" i="20"/>
  <c r="AG2566" i="20"/>
  <c r="AH2566" i="20"/>
  <c r="AG2567" i="20"/>
  <c r="AH2567" i="20"/>
  <c r="AG2568" i="20"/>
  <c r="AH2568" i="20"/>
  <c r="AG2569" i="20"/>
  <c r="AH2569" i="20"/>
  <c r="AG2570" i="20"/>
  <c r="AH2570" i="20"/>
  <c r="AG2571" i="20"/>
  <c r="AH2571" i="20"/>
  <c r="AG2572" i="20"/>
  <c r="AH2572" i="20"/>
  <c r="AG2573" i="20"/>
  <c r="AH2573" i="20"/>
  <c r="AG2574" i="20"/>
  <c r="AH2574" i="20"/>
  <c r="AG2575" i="20"/>
  <c r="AH2575" i="20"/>
  <c r="AG2576" i="20"/>
  <c r="AH2576" i="20"/>
  <c r="AG2577" i="20"/>
  <c r="AH2577" i="20"/>
  <c r="AG2578" i="20"/>
  <c r="AH2578" i="20"/>
  <c r="AG2579" i="20"/>
  <c r="AH2579" i="20"/>
  <c r="AG2580" i="20"/>
  <c r="AH2580" i="20"/>
  <c r="AG2581" i="20"/>
  <c r="AH2581" i="20"/>
  <c r="AG2582" i="20"/>
  <c r="AH2582" i="20"/>
  <c r="AG2583" i="20"/>
  <c r="AH2583" i="20"/>
  <c r="AG2584" i="20"/>
  <c r="AH2584" i="20"/>
  <c r="AG2585" i="20"/>
  <c r="AH2585" i="20"/>
  <c r="AG2586" i="20"/>
  <c r="AH2586" i="20"/>
  <c r="AG2587" i="20"/>
  <c r="AH2587" i="20"/>
  <c r="AG2588" i="20"/>
  <c r="AH2588" i="20"/>
  <c r="AG2589" i="20"/>
  <c r="AH2589" i="20"/>
  <c r="AG2590" i="20"/>
  <c r="AH2590" i="20"/>
  <c r="AG2591" i="20"/>
  <c r="AH2591" i="20"/>
  <c r="AG2592" i="20"/>
  <c r="AH2592" i="20"/>
  <c r="AG2593" i="20"/>
  <c r="AH2593" i="20"/>
  <c r="AG2594" i="20"/>
  <c r="AH2594" i="20"/>
  <c r="AG2595" i="20"/>
  <c r="AH2595" i="20"/>
  <c r="AG2596" i="20"/>
  <c r="AH2596" i="20"/>
  <c r="AG2597" i="20"/>
  <c r="AH2597" i="20"/>
  <c r="AG2598" i="20"/>
  <c r="AH2598" i="20"/>
  <c r="AG2599" i="20"/>
  <c r="AH2599" i="20"/>
  <c r="AG2600" i="20"/>
  <c r="AH2600" i="20"/>
  <c r="AG2601" i="20"/>
  <c r="AH2601" i="20"/>
  <c r="AG2602" i="20"/>
  <c r="AH2602" i="20"/>
  <c r="AG2603" i="20"/>
  <c r="AH2603" i="20"/>
  <c r="AG2604" i="20"/>
  <c r="AH2604" i="20"/>
  <c r="AG2605" i="20"/>
  <c r="AH2605" i="20"/>
  <c r="AG2606" i="20"/>
  <c r="AH2606" i="20"/>
  <c r="AG2607" i="20"/>
  <c r="AH2607" i="20"/>
  <c r="AG2608" i="20"/>
  <c r="AH2608" i="20"/>
  <c r="AG2609" i="20"/>
  <c r="AH2609" i="20"/>
  <c r="AG2610" i="20"/>
  <c r="AH2610" i="20"/>
  <c r="AG2611" i="20"/>
  <c r="AH2611" i="20"/>
  <c r="AG2612" i="20"/>
  <c r="AH2612" i="20"/>
  <c r="AG2613" i="20"/>
  <c r="AH2613" i="20"/>
  <c r="AG2614" i="20"/>
  <c r="AH2614" i="20"/>
  <c r="AG2615" i="20"/>
  <c r="AH2615" i="20"/>
  <c r="AG2616" i="20"/>
  <c r="AH2616" i="20"/>
  <c r="AG2617" i="20"/>
  <c r="AH2617" i="20"/>
  <c r="AG2618" i="20"/>
  <c r="AH2618" i="20"/>
  <c r="AG2619" i="20"/>
  <c r="AH2619" i="20"/>
  <c r="AG2620" i="20"/>
  <c r="AH2620" i="20"/>
  <c r="AG2621" i="20"/>
  <c r="AH2621" i="20"/>
  <c r="AG2622" i="20"/>
  <c r="AH2622" i="20"/>
  <c r="AG2623" i="20"/>
  <c r="AH2623" i="20"/>
  <c r="AG2624" i="20"/>
  <c r="AH2624" i="20"/>
  <c r="AG2625" i="20"/>
  <c r="AH2625" i="20"/>
  <c r="AG2626" i="20"/>
  <c r="AH2626" i="20"/>
  <c r="AG2627" i="20"/>
  <c r="AH2627" i="20"/>
  <c r="AG2628" i="20"/>
  <c r="AH2628" i="20"/>
  <c r="AG2629" i="20"/>
  <c r="AH2629" i="20"/>
  <c r="AG2630" i="20"/>
  <c r="AH2630" i="20"/>
  <c r="AG2631" i="20"/>
  <c r="AH2631" i="20"/>
  <c r="AG2632" i="20"/>
  <c r="AH2632" i="20"/>
  <c r="AG2633" i="20"/>
  <c r="AH2633" i="20"/>
  <c r="AG2634" i="20"/>
  <c r="AH2634" i="20"/>
  <c r="AG2635" i="20"/>
  <c r="AH2635" i="20"/>
  <c r="AG2636" i="20"/>
  <c r="AH2636" i="20"/>
  <c r="AG2637" i="20"/>
  <c r="AH2637" i="20"/>
  <c r="AG2638" i="20"/>
  <c r="AH2638" i="20"/>
  <c r="AG2639" i="20"/>
  <c r="AH2639" i="20"/>
  <c r="AG2640" i="20"/>
  <c r="AH2640" i="20"/>
  <c r="AG2641" i="20"/>
  <c r="AH2641" i="20"/>
  <c r="AG2642" i="20"/>
  <c r="AH2642" i="20"/>
  <c r="AG2643" i="20"/>
  <c r="AH2643" i="20"/>
  <c r="AG2644" i="20"/>
  <c r="AH2644" i="20"/>
  <c r="AG2645" i="20"/>
  <c r="AH2645" i="20"/>
  <c r="AG2646" i="20"/>
  <c r="AH2646" i="20"/>
  <c r="AG2647" i="20"/>
  <c r="AH2647" i="20"/>
  <c r="AG2648" i="20"/>
  <c r="AH2648" i="20"/>
  <c r="AG2649" i="20"/>
  <c r="AH2649" i="20"/>
  <c r="AG2650" i="20"/>
  <c r="AH2650" i="20"/>
  <c r="AG2651" i="20"/>
  <c r="AH2651" i="20"/>
  <c r="AG2652" i="20"/>
  <c r="AH2652" i="20"/>
  <c r="AG2653" i="20"/>
  <c r="AH2653" i="20"/>
  <c r="AG2654" i="20"/>
  <c r="AH2654" i="20"/>
  <c r="AG2655" i="20"/>
  <c r="AH2655" i="20"/>
  <c r="AG2656" i="20"/>
  <c r="AH2656" i="20"/>
  <c r="AG2657" i="20"/>
  <c r="AH2657" i="20"/>
  <c r="AG2658" i="20"/>
  <c r="AH2658" i="20"/>
  <c r="AG2659" i="20"/>
  <c r="AH2659" i="20"/>
  <c r="AG2660" i="20"/>
  <c r="AH2660" i="20"/>
  <c r="AG2661" i="20"/>
  <c r="AH2661" i="20"/>
  <c r="AG2662" i="20"/>
  <c r="AH2662" i="20"/>
  <c r="AG2663" i="20"/>
  <c r="AH2663" i="20"/>
  <c r="AG2664" i="20"/>
  <c r="AH2664" i="20"/>
  <c r="AG2665" i="20"/>
  <c r="AH2665" i="20"/>
  <c r="AG2666" i="20"/>
  <c r="AH2666" i="20"/>
  <c r="AG2667" i="20"/>
  <c r="AH2667" i="20"/>
  <c r="AG2668" i="20"/>
  <c r="AH2668" i="20"/>
  <c r="AG2669" i="20"/>
  <c r="AH2669" i="20"/>
  <c r="AG2670" i="20"/>
  <c r="AH2670" i="20"/>
  <c r="AG2671" i="20"/>
  <c r="AH2671" i="20"/>
  <c r="AG2672" i="20"/>
  <c r="AH2672" i="20"/>
  <c r="AG2673" i="20"/>
  <c r="AH2673" i="20"/>
  <c r="AG2674" i="20"/>
  <c r="AH2674" i="20"/>
  <c r="AG2675" i="20"/>
  <c r="AH2675" i="20"/>
  <c r="AG2676" i="20"/>
  <c r="AH2676" i="20"/>
  <c r="AG2677" i="20"/>
  <c r="AH2677" i="20"/>
  <c r="AG2678" i="20"/>
  <c r="AH2678" i="20"/>
  <c r="AG2679" i="20"/>
  <c r="AH2679" i="20"/>
  <c r="AG2680" i="20"/>
  <c r="AH2680" i="20"/>
  <c r="AG2681" i="20"/>
  <c r="AH2681" i="20"/>
  <c r="AG2682" i="20"/>
  <c r="AH2682" i="20"/>
  <c r="AG2683" i="20"/>
  <c r="AH2683" i="20"/>
  <c r="AG2684" i="20"/>
  <c r="AH2684" i="20"/>
  <c r="AG2685" i="20"/>
  <c r="AH2685" i="20"/>
  <c r="AG2686" i="20"/>
  <c r="AH2686" i="20"/>
  <c r="AG2687" i="20"/>
  <c r="AH2687" i="20"/>
  <c r="AG2688" i="20"/>
  <c r="AH2688" i="20"/>
  <c r="AG2689" i="20"/>
  <c r="AH2689" i="20"/>
  <c r="AG2690" i="20"/>
  <c r="AH2690" i="20"/>
  <c r="AG2691" i="20"/>
  <c r="AH2691" i="20"/>
  <c r="AG2692" i="20"/>
  <c r="AH2692" i="20"/>
  <c r="AG2693" i="20"/>
  <c r="AH2693" i="20"/>
  <c r="AG2694" i="20"/>
  <c r="AH2694" i="20"/>
  <c r="AG2695" i="20"/>
  <c r="AH2695" i="20"/>
  <c r="AG2696" i="20"/>
  <c r="AH2696" i="20"/>
  <c r="AG2697" i="20"/>
  <c r="AH2697" i="20"/>
  <c r="AG2698" i="20"/>
  <c r="AH2698" i="20"/>
  <c r="AG2699" i="20"/>
  <c r="AH2699" i="20"/>
  <c r="AG2700" i="20"/>
  <c r="AH2700" i="20"/>
  <c r="AG2701" i="20"/>
  <c r="AH2701" i="20"/>
  <c r="AG2702" i="20"/>
  <c r="AH2702" i="20"/>
  <c r="AG2703" i="20"/>
  <c r="AH2703" i="20"/>
  <c r="AG2704" i="20"/>
  <c r="AH2704" i="20"/>
  <c r="AG2705" i="20"/>
  <c r="AH2705" i="20"/>
  <c r="AG2706" i="20"/>
  <c r="AH2706" i="20"/>
  <c r="AG2707" i="20"/>
  <c r="AH2707" i="20"/>
  <c r="AG2708" i="20"/>
  <c r="AH2708" i="20"/>
  <c r="AG2709" i="20"/>
  <c r="AH2709" i="20"/>
  <c r="AG2710" i="20"/>
  <c r="AH2710" i="20"/>
  <c r="AG2711" i="20"/>
  <c r="AH2711" i="20"/>
  <c r="AG2712" i="20"/>
  <c r="AH2712" i="20"/>
  <c r="AG2713" i="20"/>
  <c r="AH2713" i="20"/>
  <c r="AG2714" i="20"/>
  <c r="AH2714" i="20"/>
  <c r="AG2715" i="20"/>
  <c r="AH2715" i="20"/>
  <c r="AG2716" i="20"/>
  <c r="AH2716" i="20"/>
  <c r="AG2717" i="20"/>
  <c r="AH2717" i="20"/>
  <c r="AG2718" i="20"/>
  <c r="AH2718" i="20"/>
  <c r="AG2719" i="20"/>
  <c r="AH2719" i="20"/>
  <c r="AG2720" i="20"/>
  <c r="AH2720" i="20"/>
  <c r="AG2721" i="20"/>
  <c r="AH2721" i="20"/>
  <c r="AG2722" i="20"/>
  <c r="AH2722" i="20"/>
  <c r="AG2723" i="20"/>
  <c r="AH2723" i="20"/>
  <c r="AG2724" i="20"/>
  <c r="AH2724" i="20"/>
  <c r="AG2725" i="20"/>
  <c r="AH2725" i="20"/>
  <c r="AG2726" i="20"/>
  <c r="AH2726" i="20"/>
  <c r="AG2727" i="20"/>
  <c r="AH2727" i="20"/>
  <c r="AG2728" i="20"/>
  <c r="AH2728" i="20"/>
  <c r="AG2729" i="20"/>
  <c r="AH2729" i="20"/>
  <c r="AG2730" i="20"/>
  <c r="AH2730" i="20"/>
  <c r="AG2731" i="20"/>
  <c r="AH2731" i="20"/>
  <c r="AG2732" i="20"/>
  <c r="AH2732" i="20"/>
  <c r="AG2733" i="20"/>
  <c r="AH2733" i="20"/>
  <c r="AG2734" i="20"/>
  <c r="AH2734" i="20"/>
  <c r="AG2735" i="20"/>
  <c r="AH2735" i="20"/>
  <c r="AG2736" i="20"/>
  <c r="AH2736" i="20"/>
  <c r="AG2737" i="20"/>
  <c r="AH2737" i="20"/>
  <c r="AG2738" i="20"/>
  <c r="AH2738" i="20"/>
  <c r="AG2739" i="20"/>
  <c r="AH2739" i="20"/>
  <c r="AG2740" i="20"/>
  <c r="AH2740" i="20"/>
  <c r="AG2741" i="20"/>
  <c r="AH2741" i="20"/>
  <c r="AG2742" i="20"/>
  <c r="AH2742" i="20"/>
  <c r="AG2743" i="20"/>
  <c r="AH2743" i="20"/>
  <c r="AG2744" i="20"/>
  <c r="AH2744" i="20"/>
  <c r="AG2745" i="20"/>
  <c r="AH2745" i="20"/>
  <c r="AG2746" i="20"/>
  <c r="AH2746" i="20"/>
  <c r="AG2747" i="20"/>
  <c r="AH2747" i="20"/>
  <c r="AG2748" i="20"/>
  <c r="AH2748" i="20"/>
  <c r="AG2749" i="20"/>
  <c r="AH2749" i="20"/>
  <c r="AG2750" i="20"/>
  <c r="AH2750" i="20"/>
  <c r="AG2751" i="20"/>
  <c r="AH2751" i="20"/>
  <c r="AG2752" i="20"/>
  <c r="AH2752" i="20"/>
  <c r="AG2753" i="20"/>
  <c r="AH2753" i="20"/>
  <c r="AG2754" i="20"/>
  <c r="AH2754" i="20"/>
  <c r="AG2755" i="20"/>
  <c r="AH2755" i="20"/>
  <c r="AG2756" i="20"/>
  <c r="AH2756" i="20"/>
  <c r="AG2757" i="20"/>
  <c r="AH2757" i="20"/>
  <c r="AG2758" i="20"/>
  <c r="AH2758" i="20"/>
  <c r="AG2759" i="20"/>
  <c r="AH2759" i="20"/>
  <c r="AG2760" i="20"/>
  <c r="AH2760" i="20"/>
  <c r="AG2761" i="20"/>
  <c r="AH2761" i="20"/>
  <c r="AG2762" i="20"/>
  <c r="AH2762" i="20"/>
  <c r="AG2763" i="20"/>
  <c r="AH2763" i="20"/>
  <c r="AG2764" i="20"/>
  <c r="AH2764" i="20"/>
  <c r="AG2765" i="20"/>
  <c r="AH2765" i="20"/>
  <c r="AG2766" i="20"/>
  <c r="AH2766" i="20"/>
  <c r="AG2767" i="20"/>
  <c r="AH2767" i="20"/>
  <c r="AG2768" i="20"/>
  <c r="AH2768" i="20"/>
  <c r="AG2769" i="20"/>
  <c r="AH2769" i="20"/>
  <c r="AG2770" i="20"/>
  <c r="AH2770" i="20"/>
  <c r="AG2771" i="20"/>
  <c r="AH2771" i="20"/>
  <c r="AG2772" i="20"/>
  <c r="AH2772" i="20"/>
  <c r="AG2773" i="20"/>
  <c r="AH2773" i="20"/>
  <c r="AG2774" i="20"/>
  <c r="AH2774" i="20"/>
  <c r="AG2775" i="20"/>
  <c r="AH2775" i="20"/>
  <c r="AG2776" i="20"/>
  <c r="AH2776" i="20"/>
  <c r="AG2777" i="20"/>
  <c r="AH2777" i="20"/>
  <c r="AG2778" i="20"/>
  <c r="AH2778" i="20"/>
  <c r="AG2779" i="20"/>
  <c r="AH2779" i="20"/>
  <c r="AG2780" i="20"/>
  <c r="AH2780" i="20"/>
  <c r="AG2781" i="20"/>
  <c r="AH2781" i="20"/>
  <c r="AG2782" i="20"/>
  <c r="AH2782" i="20"/>
  <c r="AG2783" i="20"/>
  <c r="AH2783" i="20"/>
  <c r="AG2784" i="20"/>
  <c r="AH2784" i="20"/>
  <c r="AG2785" i="20"/>
  <c r="AH2785" i="20"/>
  <c r="AG2786" i="20"/>
  <c r="AH2786" i="20"/>
  <c r="AG2787" i="20"/>
  <c r="AH2787" i="20"/>
  <c r="AG2788" i="20"/>
  <c r="AH2788" i="20"/>
  <c r="AG2789" i="20"/>
  <c r="AH2789" i="20"/>
  <c r="AG2790" i="20"/>
  <c r="AH2790" i="20"/>
  <c r="AG2791" i="20"/>
  <c r="AH2791" i="20"/>
  <c r="AG2792" i="20"/>
  <c r="AH2792" i="20"/>
  <c r="AG2793" i="20"/>
  <c r="AH2793" i="20"/>
  <c r="AG2794" i="20"/>
  <c r="AH2794" i="20"/>
  <c r="AG2795" i="20"/>
  <c r="AH2795" i="20"/>
  <c r="AG2796" i="20"/>
  <c r="AH2796" i="20"/>
  <c r="AG2797" i="20"/>
  <c r="AH2797" i="20"/>
  <c r="AG2798" i="20"/>
  <c r="AH2798" i="20"/>
  <c r="AG2799" i="20"/>
  <c r="AH2799" i="20"/>
  <c r="AG2800" i="20"/>
  <c r="AH2800" i="20"/>
  <c r="AG2801" i="20"/>
  <c r="AH2801" i="20"/>
  <c r="AG2802" i="20"/>
  <c r="AH2802" i="20"/>
  <c r="AG2803" i="20"/>
  <c r="AH2803" i="20"/>
  <c r="AG2804" i="20"/>
  <c r="AH2804" i="20"/>
  <c r="AG2805" i="20"/>
  <c r="AH2805" i="20"/>
  <c r="AG2806" i="20"/>
  <c r="AH2806" i="20"/>
  <c r="AG2807" i="20"/>
  <c r="AH2807" i="20"/>
  <c r="AG2808" i="20"/>
  <c r="AH2808" i="20"/>
  <c r="AG2809" i="20"/>
  <c r="AH2809" i="20"/>
  <c r="AG2810" i="20"/>
  <c r="AH2810" i="20"/>
  <c r="AG2811" i="20"/>
  <c r="AH2811" i="20"/>
  <c r="AG2812" i="20"/>
  <c r="AH2812" i="20"/>
  <c r="AG2813" i="20"/>
  <c r="AH2813" i="20"/>
  <c r="AG2814" i="20"/>
  <c r="AH2814" i="20"/>
  <c r="AG2815" i="20"/>
  <c r="AH2815" i="20"/>
  <c r="AG2816" i="20"/>
  <c r="AH2816" i="20"/>
  <c r="AG2817" i="20"/>
  <c r="AH2817" i="20"/>
  <c r="AG2818" i="20"/>
  <c r="AH2818" i="20"/>
  <c r="AG2819" i="20"/>
  <c r="AH2819" i="20"/>
  <c r="AG2820" i="20"/>
  <c r="AH2820" i="20"/>
  <c r="AG2821" i="20"/>
  <c r="AH2821" i="20"/>
  <c r="AG2822" i="20"/>
  <c r="AH2822" i="20"/>
  <c r="AG2823" i="20"/>
  <c r="AH2823" i="20"/>
  <c r="AG2824" i="20"/>
  <c r="AH2824" i="20"/>
  <c r="AG2825" i="20"/>
  <c r="AH2825" i="20"/>
  <c r="AG2826" i="20"/>
  <c r="AH2826" i="20"/>
  <c r="AG2827" i="20"/>
  <c r="AH2827" i="20"/>
  <c r="AG2828" i="20"/>
  <c r="AH2828" i="20"/>
  <c r="AG2829" i="20"/>
  <c r="AH2829" i="20"/>
  <c r="AG2830" i="20"/>
  <c r="AH2830" i="20"/>
  <c r="AG2831" i="20"/>
  <c r="AH2831" i="20"/>
  <c r="AG2832" i="20"/>
  <c r="AH2832" i="20"/>
  <c r="AG2833" i="20"/>
  <c r="AH2833" i="20"/>
  <c r="AG2834" i="20"/>
  <c r="AH2834" i="20"/>
  <c r="AG2835" i="20"/>
  <c r="AH2835" i="20"/>
  <c r="AG2836" i="20"/>
  <c r="AH2836" i="20"/>
  <c r="AG2837" i="20"/>
  <c r="AH2837" i="20"/>
  <c r="AG2838" i="20"/>
  <c r="AH2838" i="20"/>
  <c r="AG2839" i="20"/>
  <c r="AH2839" i="20"/>
  <c r="AG2840" i="20"/>
  <c r="AH2840" i="20"/>
  <c r="AG2841" i="20"/>
  <c r="AH2841" i="20"/>
  <c r="AG2842" i="20"/>
  <c r="AH2842" i="20"/>
  <c r="AG2843" i="20"/>
  <c r="AH2843" i="20"/>
  <c r="AG2844" i="20"/>
  <c r="AH2844" i="20"/>
  <c r="AG2845" i="20"/>
  <c r="AH2845" i="20"/>
  <c r="AG2846" i="20"/>
  <c r="AH2846" i="20"/>
  <c r="AG2847" i="20"/>
  <c r="AH2847" i="20"/>
  <c r="AG2848" i="20"/>
  <c r="AH2848" i="20"/>
  <c r="AG2849" i="20"/>
  <c r="AH2849" i="20"/>
  <c r="AG2850" i="20"/>
  <c r="AH2850" i="20"/>
  <c r="AG2851" i="20"/>
  <c r="AH2851" i="20"/>
  <c r="AG2852" i="20"/>
  <c r="AH2852" i="20"/>
  <c r="AG2853" i="20"/>
  <c r="AH2853" i="20"/>
  <c r="AG2854" i="20"/>
  <c r="AH2854" i="20"/>
  <c r="AG2855" i="20"/>
  <c r="AH2855" i="20"/>
  <c r="AG2856" i="20"/>
  <c r="AH2856" i="20"/>
  <c r="AG2857" i="20"/>
  <c r="AH2857" i="20"/>
  <c r="AG2858" i="20"/>
  <c r="AH2858" i="20"/>
  <c r="AG2859" i="20"/>
  <c r="AH2859" i="20"/>
  <c r="AG2860" i="20"/>
  <c r="AH2860" i="20"/>
  <c r="AG2861" i="20"/>
  <c r="AH2861" i="20"/>
  <c r="AG2862" i="20"/>
  <c r="AH2862" i="20"/>
  <c r="AG2863" i="20"/>
  <c r="AH2863" i="20"/>
  <c r="AG2864" i="20"/>
  <c r="AH2864" i="20"/>
  <c r="AG2865" i="20"/>
  <c r="AH2865" i="20"/>
  <c r="AG2866" i="20"/>
  <c r="AH2866" i="20"/>
  <c r="AG2867" i="20"/>
  <c r="AH2867" i="20"/>
  <c r="AG2868" i="20"/>
  <c r="AH2868" i="20"/>
  <c r="AG2869" i="20"/>
  <c r="AH2869" i="20"/>
  <c r="AG2870" i="20"/>
  <c r="AH2870" i="20"/>
  <c r="AG2871" i="20"/>
  <c r="AH2871" i="20"/>
  <c r="AG2872" i="20"/>
  <c r="AH2872" i="20"/>
  <c r="AG2873" i="20"/>
  <c r="AH2873" i="20"/>
  <c r="AG2874" i="20"/>
  <c r="AH2874" i="20"/>
  <c r="AG2875" i="20"/>
  <c r="AH2875" i="20"/>
  <c r="AG2876" i="20"/>
  <c r="AH2876" i="20"/>
  <c r="AG2877" i="20"/>
  <c r="AH2877" i="20"/>
  <c r="AG2878" i="20"/>
  <c r="AH2878" i="20"/>
  <c r="AG2879" i="20"/>
  <c r="AH2879" i="20"/>
  <c r="AG2880" i="20"/>
  <c r="AH2880" i="20"/>
  <c r="AG2881" i="20"/>
  <c r="AH2881" i="20"/>
  <c r="AG2882" i="20"/>
  <c r="AH2882" i="20"/>
  <c r="AG2883" i="20"/>
  <c r="AH2883" i="20"/>
  <c r="AG2884" i="20"/>
  <c r="AH2884" i="20"/>
  <c r="AG2885" i="20"/>
  <c r="AH2885" i="20"/>
  <c r="AG2886" i="20"/>
  <c r="AH2886" i="20"/>
  <c r="AG2887" i="20"/>
  <c r="AH2887" i="20"/>
  <c r="AG2888" i="20"/>
  <c r="AH2888" i="20"/>
  <c r="AG2889" i="20"/>
  <c r="AH2889" i="20"/>
  <c r="AG2890" i="20"/>
  <c r="AH2890" i="20"/>
  <c r="AG2891" i="20"/>
  <c r="AH2891" i="20"/>
  <c r="AG2892" i="20"/>
  <c r="AH2892" i="20"/>
  <c r="AG2893" i="20"/>
  <c r="AH2893" i="20"/>
  <c r="AG2894" i="20"/>
  <c r="AH2894" i="20"/>
  <c r="AG2895" i="20"/>
  <c r="AH2895" i="20"/>
  <c r="AG2896" i="20"/>
  <c r="AH2896" i="20"/>
  <c r="AG2897" i="20"/>
  <c r="AH2897" i="20"/>
  <c r="AG2898" i="20"/>
  <c r="AH2898" i="20"/>
  <c r="AG2899" i="20"/>
  <c r="AH2899" i="20"/>
  <c r="AG2900" i="20"/>
  <c r="AH2900" i="20"/>
  <c r="AG2901" i="20"/>
  <c r="AH2901" i="20"/>
  <c r="AG2902" i="20"/>
  <c r="AH2902" i="20"/>
  <c r="AG2903" i="20"/>
  <c r="AH2903" i="20"/>
  <c r="AG2904" i="20"/>
  <c r="AH2904" i="20"/>
  <c r="AG2905" i="20"/>
  <c r="AH2905" i="20"/>
  <c r="AG2906" i="20"/>
  <c r="AH2906" i="20"/>
  <c r="AG2907" i="20"/>
  <c r="AH2907" i="20"/>
  <c r="AG2908" i="20"/>
  <c r="AH2908" i="20"/>
  <c r="AG2909" i="20"/>
  <c r="AH2909" i="20"/>
  <c r="AG2910" i="20"/>
  <c r="AH2910" i="20"/>
  <c r="AG2911" i="20"/>
  <c r="AH2911" i="20"/>
  <c r="AG2912" i="20"/>
  <c r="AH2912" i="20"/>
  <c r="AG2913" i="20"/>
  <c r="AH2913" i="20"/>
  <c r="AG2914" i="20"/>
  <c r="AH2914" i="20"/>
  <c r="AG2915" i="20"/>
  <c r="AH2915" i="20"/>
  <c r="AG2916" i="20"/>
  <c r="AH2916" i="20"/>
  <c r="AG2917" i="20"/>
  <c r="AH2917" i="20"/>
  <c r="AG2918" i="20"/>
  <c r="AH2918" i="20"/>
  <c r="AG2919" i="20"/>
  <c r="AH2919" i="20"/>
  <c r="AG2920" i="20"/>
  <c r="AH2920" i="20"/>
  <c r="AG2921" i="20"/>
  <c r="AH2921" i="20"/>
  <c r="AG2922" i="20"/>
  <c r="AH2922" i="20"/>
  <c r="AG2923" i="20"/>
  <c r="AH2923" i="20"/>
  <c r="AG2924" i="20"/>
  <c r="AH2924" i="20"/>
  <c r="AG2925" i="20"/>
  <c r="AH2925" i="20"/>
  <c r="AG2926" i="20"/>
  <c r="AH2926" i="20"/>
  <c r="AG2927" i="20"/>
  <c r="AH2927" i="20"/>
  <c r="AG2928" i="20"/>
  <c r="AH2928" i="20"/>
  <c r="AG2929" i="20"/>
  <c r="AH2929" i="20"/>
  <c r="AG2930" i="20"/>
  <c r="AH2930" i="20"/>
  <c r="AG2931" i="20"/>
  <c r="AH2931" i="20"/>
  <c r="AG2932" i="20"/>
  <c r="AH2932" i="20"/>
  <c r="AG2933" i="20"/>
  <c r="AH2933" i="20"/>
  <c r="AG2934" i="20"/>
  <c r="AH2934" i="20"/>
  <c r="AG2935" i="20"/>
  <c r="AH2935" i="20"/>
  <c r="AG2936" i="20"/>
  <c r="AH2936" i="20"/>
  <c r="AG2937" i="20"/>
  <c r="AH2937" i="20"/>
  <c r="AG2938" i="20"/>
  <c r="AH2938" i="20"/>
  <c r="AG2939" i="20"/>
  <c r="AH2939" i="20"/>
  <c r="AG2940" i="20"/>
  <c r="AH2940" i="20"/>
  <c r="AG2941" i="20"/>
  <c r="AH2941" i="20"/>
  <c r="AG2942" i="20"/>
  <c r="AH2942" i="20"/>
  <c r="AG2943" i="20"/>
  <c r="AH2943" i="20"/>
  <c r="AG2944" i="20"/>
  <c r="AH2944" i="20"/>
  <c r="AG2945" i="20"/>
  <c r="AH2945" i="20"/>
  <c r="AG2946" i="20"/>
  <c r="AH2946" i="20"/>
  <c r="AG2947" i="20"/>
  <c r="AH2947" i="20"/>
  <c r="AG2948" i="20"/>
  <c r="AH2948" i="20"/>
  <c r="AG2949" i="20"/>
  <c r="AH2949" i="20"/>
  <c r="AG2950" i="20"/>
  <c r="AH2950" i="20"/>
  <c r="AG2951" i="20"/>
  <c r="AH2951" i="20"/>
  <c r="AG2952" i="20"/>
  <c r="AH2952" i="20"/>
  <c r="AG2953" i="20"/>
  <c r="AH2953" i="20"/>
  <c r="AG2954" i="20"/>
  <c r="AH2954" i="20"/>
  <c r="AG2955" i="20"/>
  <c r="AH2955" i="20"/>
  <c r="AG2956" i="20"/>
  <c r="AH2956" i="20"/>
  <c r="AG2957" i="20"/>
  <c r="AH2957" i="20"/>
  <c r="AG2958" i="20"/>
  <c r="AH2958" i="20"/>
  <c r="AG2959" i="20"/>
  <c r="AH2959" i="20"/>
  <c r="AG2960" i="20"/>
  <c r="AH2960" i="20"/>
  <c r="AG2961" i="20"/>
  <c r="AH2961" i="20"/>
  <c r="AG2962" i="20"/>
  <c r="AH2962" i="20"/>
  <c r="AG2963" i="20"/>
  <c r="AH2963" i="20"/>
  <c r="AG2964" i="20"/>
  <c r="AH2964" i="20"/>
  <c r="AG2965" i="20"/>
  <c r="AH2965" i="20"/>
  <c r="AG2966" i="20"/>
  <c r="AH2966" i="20"/>
  <c r="AG2967" i="20"/>
  <c r="AH2967" i="20"/>
  <c r="AG2968" i="20"/>
  <c r="AH2968" i="20"/>
  <c r="AG2969" i="20"/>
  <c r="AH2969" i="20"/>
  <c r="AG2970" i="20"/>
  <c r="AH2970" i="20"/>
  <c r="AG2971" i="20"/>
  <c r="AH2971" i="20"/>
  <c r="AG2972" i="20"/>
  <c r="AH2972" i="20"/>
  <c r="AG2973" i="20"/>
  <c r="AH2973" i="20"/>
  <c r="AG2974" i="20"/>
  <c r="AH2974" i="20"/>
  <c r="AG2975" i="20"/>
  <c r="AH2975" i="20"/>
  <c r="AG2976" i="20"/>
  <c r="AH2976" i="20"/>
  <c r="AG2977" i="20"/>
  <c r="AH2977" i="20"/>
  <c r="AG2978" i="20"/>
  <c r="AH2978" i="20"/>
  <c r="AG2979" i="20"/>
  <c r="AH2979" i="20"/>
  <c r="AG2980" i="20"/>
  <c r="AH2980" i="20"/>
  <c r="AG2981" i="20"/>
  <c r="AH2981" i="20"/>
  <c r="AG2982" i="20"/>
  <c r="AH2982" i="20"/>
  <c r="AG2983" i="20"/>
  <c r="AH2983" i="20"/>
  <c r="AG2984" i="20"/>
  <c r="AH2984" i="20"/>
  <c r="AG2985" i="20"/>
  <c r="AH2985" i="20"/>
  <c r="AG2986" i="20"/>
  <c r="AH2986" i="20"/>
  <c r="AG2987" i="20"/>
  <c r="AH2987" i="20"/>
  <c r="AG2988" i="20"/>
  <c r="AH2988" i="20"/>
  <c r="AG2989" i="20"/>
  <c r="AH2989" i="20"/>
  <c r="AG2990" i="20"/>
  <c r="AH2990" i="20"/>
  <c r="AG2991" i="20"/>
  <c r="AH2991" i="20"/>
  <c r="AG2992" i="20"/>
  <c r="AH2992" i="20"/>
  <c r="AG2993" i="20"/>
  <c r="AH2993" i="20"/>
  <c r="AG2994" i="20"/>
  <c r="AH2994" i="20"/>
  <c r="AG2995" i="20"/>
  <c r="AH2995" i="20"/>
  <c r="AG2996" i="20"/>
  <c r="AH2996" i="20"/>
  <c r="AG2997" i="20"/>
  <c r="AH2997" i="20"/>
  <c r="AG2998" i="20"/>
  <c r="AH2998" i="20"/>
  <c r="AG2999" i="20"/>
  <c r="AH2999" i="20"/>
  <c r="AG3000" i="20"/>
  <c r="AH3000" i="20"/>
  <c r="AG3001" i="20"/>
  <c r="AH3001" i="20"/>
  <c r="AG3002" i="20"/>
  <c r="AH3002" i="20"/>
  <c r="AG3003" i="20"/>
  <c r="AH3003" i="20"/>
  <c r="AG3004" i="20"/>
  <c r="AH3004" i="20"/>
  <c r="AG3005" i="20"/>
  <c r="AH3005" i="20"/>
  <c r="AG3006" i="20"/>
  <c r="AH3006" i="20"/>
  <c r="AG3007" i="20"/>
  <c r="AH3007" i="20"/>
  <c r="AG3008" i="20"/>
  <c r="AH3008" i="20"/>
  <c r="AG3009" i="20"/>
  <c r="AH3009" i="20"/>
  <c r="AG3010" i="20"/>
  <c r="AH3010" i="20"/>
  <c r="AG3011" i="20"/>
  <c r="AH3011" i="20"/>
  <c r="AG3012" i="20"/>
  <c r="AH3012" i="20"/>
  <c r="AG3013" i="20"/>
  <c r="AH3013" i="20"/>
  <c r="AG3014" i="20"/>
  <c r="AH3014" i="20"/>
  <c r="AG3015" i="20"/>
  <c r="AH3015" i="20"/>
  <c r="AG3016" i="20"/>
  <c r="AH3016" i="20"/>
  <c r="AG3017" i="20"/>
  <c r="AH3017" i="20"/>
  <c r="AG3018" i="20"/>
  <c r="AH3018" i="20"/>
  <c r="AG3019" i="20"/>
  <c r="AH3019" i="20"/>
  <c r="AG3020" i="20"/>
  <c r="AH3020" i="20"/>
  <c r="AG3021" i="20"/>
  <c r="AH3021" i="20"/>
  <c r="AG3022" i="20"/>
  <c r="AH3022" i="20"/>
  <c r="AG3023" i="20"/>
  <c r="AH3023" i="20"/>
  <c r="AG3024" i="20"/>
  <c r="AH3024" i="20"/>
  <c r="AG3025" i="20"/>
  <c r="AH3025" i="20"/>
  <c r="AG3026" i="20"/>
  <c r="AH3026" i="20"/>
  <c r="AG3027" i="20"/>
  <c r="AH3027" i="20"/>
  <c r="AG3028" i="20"/>
  <c r="AH3028" i="20"/>
  <c r="AG3029" i="20"/>
  <c r="AH3029" i="20"/>
  <c r="AG3030" i="20"/>
  <c r="AH3030" i="20"/>
  <c r="AG3031" i="20"/>
  <c r="AH3031" i="20"/>
  <c r="AG3032" i="20"/>
  <c r="AH3032" i="20"/>
  <c r="AG3033" i="20"/>
  <c r="AH3033" i="20"/>
  <c r="AG3034" i="20"/>
  <c r="AH3034" i="20"/>
  <c r="AG3035" i="20"/>
  <c r="AH3035" i="20"/>
  <c r="AG3036" i="20"/>
  <c r="AH3036" i="20"/>
  <c r="AG3037" i="20"/>
  <c r="AH3037" i="20"/>
  <c r="AG3038" i="20"/>
  <c r="AH3038" i="20"/>
  <c r="AG3039" i="20"/>
  <c r="AH3039" i="20"/>
  <c r="AG3040" i="20"/>
  <c r="AH3040" i="20"/>
  <c r="AG3041" i="20"/>
  <c r="AH3041" i="20"/>
  <c r="AG3042" i="20"/>
  <c r="AH3042" i="20"/>
  <c r="AG3043" i="20"/>
  <c r="AH3043" i="20"/>
  <c r="AG3044" i="20"/>
  <c r="AH3044" i="20"/>
  <c r="AG3045" i="20"/>
  <c r="AH3045" i="20"/>
  <c r="AG3046" i="20"/>
  <c r="AH3046" i="20"/>
  <c r="AG3047" i="20"/>
  <c r="AH3047" i="20"/>
  <c r="AG3048" i="20"/>
  <c r="AH3048" i="20"/>
  <c r="AG3049" i="20"/>
  <c r="AH3049" i="20"/>
  <c r="AG3050" i="20"/>
  <c r="AH3050" i="20"/>
  <c r="AG3051" i="20"/>
  <c r="AH3051" i="20"/>
  <c r="AG3052" i="20"/>
  <c r="AH3052" i="20"/>
  <c r="AG3053" i="20"/>
  <c r="AH3053" i="20"/>
  <c r="AG3054" i="20"/>
  <c r="AH3054" i="20"/>
  <c r="AG3055" i="20"/>
  <c r="AH3055" i="20"/>
  <c r="AG3056" i="20"/>
  <c r="AH3056" i="20"/>
  <c r="AG3057" i="20"/>
  <c r="AH3057" i="20"/>
  <c r="AG3058" i="20"/>
  <c r="AH3058" i="20"/>
  <c r="AG3059" i="20"/>
  <c r="AH3059" i="20"/>
  <c r="AG3060" i="20"/>
  <c r="AH3060" i="20"/>
  <c r="AG3061" i="20"/>
  <c r="AH3061" i="20"/>
  <c r="AG3062" i="20"/>
  <c r="AH3062" i="20"/>
  <c r="AG3063" i="20"/>
  <c r="AH3063" i="20"/>
  <c r="AG3064" i="20"/>
  <c r="AH3064" i="20"/>
  <c r="AG3065" i="20"/>
  <c r="AH3065" i="20"/>
  <c r="AG3066" i="20"/>
  <c r="AH3066" i="20"/>
  <c r="AG3067" i="20"/>
  <c r="AH3067" i="20"/>
  <c r="AG3068" i="20"/>
  <c r="AH3068" i="20"/>
  <c r="AG3069" i="20"/>
  <c r="AH3069" i="20"/>
  <c r="AG3070" i="20"/>
  <c r="AH3070" i="20"/>
  <c r="AG3071" i="20"/>
  <c r="AH3071" i="20"/>
  <c r="AG3072" i="20"/>
  <c r="AH3072" i="20"/>
  <c r="AG3073" i="20"/>
  <c r="AH3073" i="20"/>
  <c r="AG3074" i="20"/>
  <c r="AH3074" i="20"/>
  <c r="AG3075" i="20"/>
  <c r="AH3075" i="20"/>
  <c r="AG3076" i="20"/>
  <c r="AH3076" i="20"/>
  <c r="AG3077" i="20"/>
  <c r="AH3077" i="20"/>
  <c r="AG3078" i="20"/>
  <c r="AH3078" i="20"/>
  <c r="AG3079" i="20"/>
  <c r="AH3079" i="20"/>
  <c r="AG3080" i="20"/>
  <c r="AH3080" i="20"/>
  <c r="AG3081" i="20"/>
  <c r="AH3081" i="20"/>
  <c r="AG3082" i="20"/>
  <c r="AH3082" i="20"/>
  <c r="AG3083" i="20"/>
  <c r="AH3083" i="20"/>
  <c r="AG3084" i="20"/>
  <c r="AH3084" i="20"/>
  <c r="AG3085" i="20"/>
  <c r="AH3085" i="20"/>
  <c r="AG3086" i="20"/>
  <c r="AH3086" i="20"/>
  <c r="AG3087" i="20"/>
  <c r="AH3087" i="20"/>
  <c r="AG3088" i="20"/>
  <c r="AH3088" i="20"/>
  <c r="AG3089" i="20"/>
  <c r="AH3089" i="20"/>
  <c r="AG3090" i="20"/>
  <c r="AH3090" i="20"/>
  <c r="AG3091" i="20"/>
  <c r="AH3091" i="20"/>
  <c r="AG3092" i="20"/>
  <c r="AH3092" i="20"/>
  <c r="AG3093" i="20"/>
  <c r="AH3093" i="20"/>
  <c r="AG3094" i="20"/>
  <c r="AH3094" i="20"/>
  <c r="AG3095" i="20"/>
  <c r="AH3095" i="20"/>
  <c r="AG3096" i="20"/>
  <c r="AH3096" i="20"/>
  <c r="AG3097" i="20"/>
  <c r="AH3097" i="20"/>
  <c r="AG3098" i="20"/>
  <c r="AH3098" i="20"/>
  <c r="AG3099" i="20"/>
  <c r="AH3099" i="20"/>
  <c r="AG3100" i="20"/>
  <c r="AH3100" i="20"/>
  <c r="AG3101" i="20"/>
  <c r="AH3101" i="20"/>
  <c r="AG3102" i="20"/>
  <c r="AH3102" i="20"/>
  <c r="AG3103" i="20"/>
  <c r="AH3103" i="20"/>
  <c r="AG3104" i="20"/>
  <c r="AH3104" i="20"/>
  <c r="AG3105" i="20"/>
  <c r="AH3105" i="20"/>
  <c r="AG3106" i="20"/>
  <c r="AH3106" i="20"/>
  <c r="AG3107" i="20"/>
  <c r="AH3107" i="20"/>
  <c r="AG3108" i="20"/>
  <c r="AH3108" i="20"/>
  <c r="AG3109" i="20"/>
  <c r="AH3109" i="20"/>
  <c r="AG3110" i="20"/>
  <c r="AH3110" i="20"/>
  <c r="AG3111" i="20"/>
  <c r="AH3111" i="20"/>
  <c r="AG3112" i="20"/>
  <c r="AH3112" i="20"/>
  <c r="AG3113" i="20"/>
  <c r="AH3113" i="20"/>
  <c r="AG3114" i="20"/>
  <c r="AH3114" i="20"/>
  <c r="AG3115" i="20"/>
  <c r="AH3115" i="20"/>
  <c r="AG3116" i="20"/>
  <c r="AH3116" i="20"/>
  <c r="AG3117" i="20"/>
  <c r="AH3117" i="20"/>
  <c r="AG3118" i="20"/>
  <c r="AH3118" i="20"/>
  <c r="AG3119" i="20"/>
  <c r="AH3119" i="20"/>
  <c r="AG3120" i="20"/>
  <c r="AH3120" i="20"/>
  <c r="AG3121" i="20"/>
  <c r="AH3121" i="20"/>
  <c r="AG3122" i="20"/>
  <c r="AH3122" i="20"/>
  <c r="AG3123" i="20"/>
  <c r="AH3123" i="20"/>
  <c r="AG3124" i="20"/>
  <c r="AH3124" i="20"/>
  <c r="AG3125" i="20"/>
  <c r="AH3125" i="20"/>
  <c r="AG3126" i="20"/>
  <c r="AH3126" i="20"/>
  <c r="AG3127" i="20"/>
  <c r="AH3127" i="20"/>
  <c r="AG3128" i="20"/>
  <c r="AH3128" i="20"/>
  <c r="AG3129" i="20"/>
  <c r="AH3129" i="20"/>
  <c r="AG3130" i="20"/>
  <c r="AH3130" i="20"/>
  <c r="AG3131" i="20"/>
  <c r="AH3131" i="20"/>
  <c r="AG3132" i="20"/>
  <c r="AH3132" i="20"/>
  <c r="AG3133" i="20"/>
  <c r="AH3133" i="20"/>
  <c r="AG3134" i="20"/>
  <c r="AH3134" i="20"/>
  <c r="AG3135" i="20"/>
  <c r="AH3135" i="20"/>
  <c r="AG3136" i="20"/>
  <c r="AH3136" i="20"/>
  <c r="AG3137" i="20"/>
  <c r="AH3137" i="20"/>
  <c r="AG3138" i="20"/>
  <c r="AH3138" i="20"/>
  <c r="AG3139" i="20"/>
  <c r="AH3139" i="20"/>
  <c r="AG3140" i="20"/>
  <c r="AH3140" i="20"/>
  <c r="AG3141" i="20"/>
  <c r="AH3141" i="20"/>
  <c r="AG3142" i="20"/>
  <c r="AH3142" i="20"/>
  <c r="AG3143" i="20"/>
  <c r="AH3143" i="20"/>
  <c r="AG3144" i="20"/>
  <c r="AH3144" i="20"/>
  <c r="AG3145" i="20"/>
  <c r="AH3145" i="20"/>
  <c r="AG3146" i="20"/>
  <c r="AH3146" i="20"/>
  <c r="AG3147" i="20"/>
  <c r="AH3147" i="20"/>
  <c r="AG3148" i="20"/>
  <c r="AH3148" i="20"/>
  <c r="AG3149" i="20"/>
  <c r="AH3149" i="20"/>
  <c r="AG3150" i="20"/>
  <c r="AH3150" i="20"/>
  <c r="AG3151" i="20"/>
  <c r="AH3151" i="20"/>
  <c r="AG3152" i="20"/>
  <c r="AH3152" i="20"/>
  <c r="AG3153" i="20"/>
  <c r="AH3153" i="20"/>
  <c r="AG3154" i="20"/>
  <c r="AH3154" i="20"/>
  <c r="AG3155" i="20"/>
  <c r="AH3155" i="20"/>
  <c r="AG3156" i="20"/>
  <c r="AH3156" i="20"/>
  <c r="AG3157" i="20"/>
  <c r="AH3157" i="20"/>
  <c r="AG3158" i="20"/>
  <c r="AH3158" i="20"/>
  <c r="AG3159" i="20"/>
  <c r="AH3159" i="20"/>
  <c r="AG3160" i="20"/>
  <c r="AH3160" i="20"/>
  <c r="AG3161" i="20"/>
  <c r="AH3161" i="20"/>
  <c r="AG3162" i="20"/>
  <c r="AH3162" i="20"/>
  <c r="AG3163" i="20"/>
  <c r="AH3163" i="20"/>
  <c r="AG3164" i="20"/>
  <c r="AH3164" i="20"/>
  <c r="AG3165" i="20"/>
  <c r="AH3165" i="20"/>
  <c r="AG3166" i="20"/>
  <c r="AH3166" i="20"/>
  <c r="AG3167" i="20"/>
  <c r="AH3167" i="20"/>
  <c r="AG3168" i="20"/>
  <c r="AH3168" i="20"/>
  <c r="AG3169" i="20"/>
  <c r="AH3169" i="20"/>
  <c r="AG3170" i="20"/>
  <c r="AH3170" i="20"/>
  <c r="AG3171" i="20"/>
  <c r="AH3171" i="20"/>
  <c r="AG3172" i="20"/>
  <c r="AH3172" i="20"/>
  <c r="AG3173" i="20"/>
  <c r="AH3173" i="20"/>
  <c r="AG3174" i="20"/>
  <c r="AH3174" i="20"/>
  <c r="AG3175" i="20"/>
  <c r="AH3175" i="20"/>
  <c r="AG3176" i="20"/>
  <c r="AH3176" i="20"/>
  <c r="AG3177" i="20"/>
  <c r="AH3177" i="20"/>
  <c r="AG3178" i="20"/>
  <c r="AH3178" i="20"/>
  <c r="AG3179" i="20"/>
  <c r="AH3179" i="20"/>
  <c r="AG3180" i="20"/>
  <c r="AH3180" i="20"/>
  <c r="AG3181" i="20"/>
  <c r="AH3181" i="20"/>
  <c r="AG3182" i="20"/>
  <c r="AH3182" i="20"/>
  <c r="AG3183" i="20"/>
  <c r="AH3183" i="20"/>
  <c r="AG3184" i="20"/>
  <c r="AH3184" i="20"/>
  <c r="AG3185" i="20"/>
  <c r="AH3185" i="20"/>
  <c r="AG3186" i="20"/>
  <c r="AH3186" i="20"/>
  <c r="AG3187" i="20"/>
  <c r="AH3187" i="20"/>
  <c r="AG3188" i="20"/>
  <c r="AH3188" i="20"/>
  <c r="AG3189" i="20"/>
  <c r="AH3189" i="20"/>
  <c r="AG3190" i="20"/>
  <c r="AH3190" i="20"/>
  <c r="AG3191" i="20"/>
  <c r="AH3191" i="20"/>
  <c r="AG3192" i="20"/>
  <c r="AH3192" i="20"/>
  <c r="AG3193" i="20"/>
  <c r="AH3193" i="20"/>
  <c r="AG3194" i="20"/>
  <c r="AH3194" i="20"/>
  <c r="AG3195" i="20"/>
  <c r="AH3195" i="20"/>
  <c r="AG3196" i="20"/>
  <c r="AH3196" i="20"/>
  <c r="AG3197" i="20"/>
  <c r="AH3197" i="20"/>
  <c r="AG3198" i="20"/>
  <c r="AH3198" i="20"/>
  <c r="AG3199" i="20"/>
  <c r="AH3199" i="20"/>
  <c r="AG3200" i="20"/>
  <c r="AH3200" i="20"/>
  <c r="AG3201" i="20"/>
  <c r="AH3201" i="20"/>
  <c r="AG3202" i="20"/>
  <c r="AH3202" i="20"/>
  <c r="AG3203" i="20"/>
  <c r="AH3203" i="20"/>
  <c r="AG3204" i="20"/>
  <c r="AH3204" i="20"/>
  <c r="AG3205" i="20"/>
  <c r="AH3205" i="20"/>
  <c r="AG3206" i="20"/>
  <c r="AH3206" i="20"/>
  <c r="AG3207" i="20"/>
  <c r="AH3207" i="20"/>
  <c r="AG3208" i="20"/>
  <c r="AH3208" i="20"/>
  <c r="AG3209" i="20"/>
  <c r="AH3209" i="20"/>
  <c r="AG3210" i="20"/>
  <c r="AH3210" i="20"/>
  <c r="AG3211" i="20"/>
  <c r="AH3211" i="20"/>
  <c r="AG3212" i="20"/>
  <c r="AH3212" i="20"/>
  <c r="AG3213" i="20"/>
  <c r="AH3213" i="20"/>
  <c r="AG3214" i="20"/>
  <c r="AH3214" i="20"/>
  <c r="AG3215" i="20"/>
  <c r="AH3215" i="20"/>
  <c r="AG3216" i="20"/>
  <c r="AH3216" i="20"/>
  <c r="AG3217" i="20"/>
  <c r="AH3217" i="20"/>
  <c r="AG3218" i="20"/>
  <c r="AH3218" i="20"/>
  <c r="AG3219" i="20"/>
  <c r="AH3219" i="20"/>
  <c r="AG3220" i="20"/>
  <c r="AH3220" i="20"/>
  <c r="AG3221" i="20"/>
  <c r="AH3221" i="20"/>
  <c r="AG3222" i="20"/>
  <c r="AH3222" i="20"/>
  <c r="AG3223" i="20"/>
  <c r="AH3223" i="20"/>
  <c r="AG3224" i="20"/>
  <c r="AH3224" i="20"/>
  <c r="AG3225" i="20"/>
  <c r="AH3225" i="20"/>
  <c r="AG3226" i="20"/>
  <c r="AH3226" i="20"/>
  <c r="AG3227" i="20"/>
  <c r="AH3227" i="20"/>
  <c r="AG3228" i="20"/>
  <c r="AH3228" i="20"/>
  <c r="AG3229" i="20"/>
  <c r="AH3229" i="20"/>
  <c r="AG3230" i="20"/>
  <c r="AH3230" i="20"/>
  <c r="AG3231" i="20"/>
  <c r="AH3231" i="20"/>
  <c r="AG3232" i="20"/>
  <c r="AH3232" i="20"/>
  <c r="AG3233" i="20"/>
  <c r="AH3233" i="20"/>
  <c r="AG3234" i="20"/>
  <c r="AH3234" i="20"/>
  <c r="AG3235" i="20"/>
  <c r="AH3235" i="20"/>
  <c r="AG3236" i="20"/>
  <c r="AH3236" i="20"/>
  <c r="AG3237" i="20"/>
  <c r="AH3237" i="20"/>
  <c r="AG3238" i="20"/>
  <c r="AH3238" i="20"/>
  <c r="AG3239" i="20"/>
  <c r="AH3239" i="20"/>
  <c r="AG3240" i="20"/>
  <c r="AH3240" i="20"/>
  <c r="AG3241" i="20"/>
  <c r="AH3241" i="20"/>
  <c r="AG3242" i="20"/>
  <c r="AH3242" i="20"/>
  <c r="AG3243" i="20"/>
  <c r="AH3243" i="20"/>
  <c r="AG3244" i="20"/>
  <c r="AH3244" i="20"/>
  <c r="AG3245" i="20"/>
  <c r="AH3245" i="20"/>
  <c r="AG3246" i="20"/>
  <c r="AH3246" i="20"/>
  <c r="AG3247" i="20"/>
  <c r="AH3247" i="20"/>
  <c r="AG3248" i="20"/>
  <c r="AH3248" i="20"/>
  <c r="AG3249" i="20"/>
  <c r="AH3249" i="20"/>
  <c r="AG3250" i="20"/>
  <c r="AH3250" i="20"/>
  <c r="AG3251" i="20"/>
  <c r="AH3251" i="20"/>
  <c r="AG3252" i="20"/>
  <c r="AH3252" i="20"/>
  <c r="AG3253" i="20"/>
  <c r="AH3253" i="20"/>
  <c r="AG3254" i="20"/>
  <c r="AH3254" i="20"/>
  <c r="AG3255" i="20"/>
  <c r="AH3255" i="20"/>
  <c r="AG3256" i="20"/>
  <c r="AH3256" i="20"/>
  <c r="AG3257" i="20"/>
  <c r="AH3257" i="20"/>
  <c r="AG3258" i="20"/>
  <c r="AH3258" i="20"/>
  <c r="AG3259" i="20"/>
  <c r="AH3259" i="20"/>
  <c r="AG3260" i="20"/>
  <c r="AH3260" i="20"/>
  <c r="AG3261" i="20"/>
  <c r="AH3261" i="20"/>
  <c r="AG3262" i="20"/>
  <c r="AH3262" i="20"/>
  <c r="AG3263" i="20"/>
  <c r="AH3263" i="20"/>
  <c r="AG3264" i="20"/>
  <c r="AH3264" i="20"/>
  <c r="AG3265" i="20"/>
  <c r="AH3265" i="20"/>
  <c r="AG3266" i="20"/>
  <c r="AH3266" i="20"/>
  <c r="AG3267" i="20"/>
  <c r="AH3267" i="20"/>
  <c r="AG3268" i="20"/>
  <c r="AH3268" i="20"/>
  <c r="AG3269" i="20"/>
  <c r="AH3269" i="20"/>
  <c r="AG3270" i="20"/>
  <c r="AH3270" i="20"/>
  <c r="AG3271" i="20"/>
  <c r="AH3271" i="20"/>
  <c r="AG3272" i="20"/>
  <c r="AH3272" i="20"/>
  <c r="AG3273" i="20"/>
  <c r="AH3273" i="20"/>
  <c r="AG3274" i="20"/>
  <c r="AH3274" i="20"/>
  <c r="AG3275" i="20"/>
  <c r="AH3275" i="20"/>
  <c r="AG3276" i="20"/>
  <c r="AH3276" i="20"/>
  <c r="AG3277" i="20"/>
  <c r="AH3277" i="20"/>
  <c r="AG3278" i="20"/>
  <c r="AH3278" i="20"/>
  <c r="AG3279" i="20"/>
  <c r="AH3279" i="20"/>
  <c r="AG3280" i="20"/>
  <c r="AH3280" i="20"/>
  <c r="AG3281" i="20"/>
  <c r="AH3281" i="20"/>
  <c r="AG3282" i="20"/>
  <c r="AH3282" i="20"/>
  <c r="AG3283" i="20"/>
  <c r="AH3283" i="20"/>
  <c r="AG3284" i="20"/>
  <c r="AH3284" i="20"/>
  <c r="AG3285" i="20"/>
  <c r="AH3285" i="20"/>
  <c r="AG3286" i="20"/>
  <c r="AH3286" i="20"/>
  <c r="AG3287" i="20"/>
  <c r="AH3287" i="20"/>
  <c r="AG3288" i="20"/>
  <c r="AH3288" i="20"/>
  <c r="AG3289" i="20"/>
  <c r="AH3289" i="20"/>
  <c r="AG3290" i="20"/>
  <c r="AH3290" i="20"/>
  <c r="AG3291" i="20"/>
  <c r="AH3291" i="20"/>
  <c r="AG3292" i="20"/>
  <c r="AH3292" i="20"/>
  <c r="AG3293" i="20"/>
  <c r="AH3293" i="20"/>
  <c r="AG3294" i="20"/>
  <c r="AH3294" i="20"/>
  <c r="AG3295" i="20"/>
  <c r="AH3295" i="20"/>
  <c r="AG3296" i="20"/>
  <c r="AH3296" i="20"/>
  <c r="AG3297" i="20"/>
  <c r="AH3297" i="20"/>
  <c r="AG3298" i="20"/>
  <c r="AH3298" i="20"/>
  <c r="AG3299" i="20"/>
  <c r="AH3299" i="20"/>
  <c r="AG3300" i="20"/>
  <c r="AH3300" i="20"/>
  <c r="AG3301" i="20"/>
  <c r="AH3301" i="20"/>
  <c r="AG3302" i="20"/>
  <c r="AH3302" i="20"/>
  <c r="AG3303" i="20"/>
  <c r="AH3303" i="20"/>
  <c r="AG3304" i="20"/>
  <c r="AH3304" i="20"/>
  <c r="AG3305" i="20"/>
  <c r="AH3305" i="20"/>
  <c r="AG3306" i="20"/>
  <c r="AH3306" i="20"/>
  <c r="AG3307" i="20"/>
  <c r="AH3307" i="20"/>
  <c r="AG3308" i="20"/>
  <c r="AH3308" i="20"/>
  <c r="AG3309" i="20"/>
  <c r="AH3309" i="20"/>
  <c r="AG3310" i="20"/>
  <c r="AH3310" i="20"/>
  <c r="AG3311" i="20"/>
  <c r="AH3311" i="20"/>
  <c r="AG3312" i="20"/>
  <c r="AH3312" i="20"/>
  <c r="AG3313" i="20"/>
  <c r="AH3313" i="20"/>
  <c r="AG3314" i="20"/>
  <c r="AH3314" i="20"/>
  <c r="AG3315" i="20"/>
  <c r="AH3315" i="20"/>
  <c r="AG3316" i="20"/>
  <c r="AH3316" i="20"/>
  <c r="AG3317" i="20"/>
  <c r="AH3317" i="20"/>
  <c r="AG3318" i="20"/>
  <c r="AH3318" i="20"/>
  <c r="AG3319" i="20"/>
  <c r="AH3319" i="20"/>
  <c r="AG3320" i="20"/>
  <c r="AH3320" i="20"/>
  <c r="AG3321" i="20"/>
  <c r="AH3321" i="20"/>
  <c r="AG3322" i="20"/>
  <c r="AH3322" i="20"/>
  <c r="AG3323" i="20"/>
  <c r="AH3323" i="20"/>
  <c r="AG3324" i="20"/>
  <c r="AH3324" i="20"/>
  <c r="AG3325" i="20"/>
  <c r="AH3325" i="20"/>
  <c r="AG3326" i="20"/>
  <c r="AH3326" i="20"/>
  <c r="AG3327" i="20"/>
  <c r="AH3327" i="20"/>
  <c r="AG3328" i="20"/>
  <c r="AH3328" i="20"/>
  <c r="AG3329" i="20"/>
  <c r="AH3329" i="20"/>
  <c r="AG3330" i="20"/>
  <c r="AH3330" i="20"/>
  <c r="AG3331" i="20"/>
  <c r="AH3331" i="20"/>
  <c r="AG3332" i="20"/>
  <c r="AH3332" i="20"/>
  <c r="AG3333" i="20"/>
  <c r="AH3333" i="20"/>
  <c r="AG3334" i="20"/>
  <c r="AH3334" i="20"/>
  <c r="AG3335" i="20"/>
  <c r="AH3335" i="20"/>
  <c r="AG3336" i="20"/>
  <c r="AH3336" i="20"/>
  <c r="AG3337" i="20"/>
  <c r="AH3337" i="20"/>
  <c r="AG3338" i="20"/>
  <c r="AH3338" i="20"/>
  <c r="AG3339" i="20"/>
  <c r="AH3339" i="20"/>
  <c r="AG3340" i="20"/>
  <c r="AH3340" i="20"/>
  <c r="AG3341" i="20"/>
  <c r="AH3341" i="20"/>
  <c r="AG3342" i="20"/>
  <c r="AH3342" i="20"/>
  <c r="AG3343" i="20"/>
  <c r="AH3343" i="20"/>
  <c r="AG3344" i="20"/>
  <c r="AH3344" i="20"/>
  <c r="AG3345" i="20"/>
  <c r="AH3345" i="20"/>
  <c r="AG3346" i="20"/>
  <c r="AH3346" i="20"/>
  <c r="AG3347" i="20"/>
  <c r="AH3347" i="20"/>
  <c r="AG3348" i="20"/>
  <c r="AH3348" i="20"/>
  <c r="AG3349" i="20"/>
  <c r="AH3349" i="20"/>
  <c r="AG3350" i="20"/>
  <c r="AH3350" i="20"/>
  <c r="AG3351" i="20"/>
  <c r="AH3351" i="20"/>
  <c r="AG3352" i="20"/>
  <c r="AH3352" i="20"/>
  <c r="AG3353" i="20"/>
  <c r="AH3353" i="20"/>
  <c r="AG3354" i="20"/>
  <c r="AH3354" i="20"/>
  <c r="AG3355" i="20"/>
  <c r="AH3355" i="20"/>
  <c r="AG3356" i="20"/>
  <c r="AH3356" i="20"/>
  <c r="AG3357" i="20"/>
  <c r="AH3357" i="20"/>
  <c r="AG3358" i="20"/>
  <c r="AH3358" i="20"/>
  <c r="AG3359" i="20"/>
  <c r="AH3359" i="20"/>
  <c r="AG3360" i="20"/>
  <c r="AH3360" i="20"/>
  <c r="AG3361" i="20"/>
  <c r="AH3361" i="20"/>
  <c r="AG3362" i="20"/>
  <c r="AH3362" i="20"/>
  <c r="AG3363" i="20"/>
  <c r="AH3363" i="20"/>
  <c r="AG3364" i="20"/>
  <c r="AH3364" i="20"/>
  <c r="AG3365" i="20"/>
  <c r="AH3365" i="20"/>
  <c r="AG3366" i="20"/>
  <c r="AH3366" i="20"/>
  <c r="AG3367" i="20"/>
  <c r="AH3367" i="20"/>
  <c r="AG3368" i="20"/>
  <c r="AH3368" i="20"/>
  <c r="AG3369" i="20"/>
  <c r="AH3369" i="20"/>
  <c r="AG3370" i="20"/>
  <c r="AH3370" i="20"/>
  <c r="AG3371" i="20"/>
  <c r="AH3371" i="20"/>
  <c r="AG3372" i="20"/>
  <c r="AH3372" i="20"/>
  <c r="AG3373" i="20"/>
  <c r="AH3373" i="20"/>
  <c r="AG3374" i="20"/>
  <c r="AH3374" i="20"/>
  <c r="AG3375" i="20"/>
  <c r="AH3375" i="20"/>
  <c r="AG3376" i="20"/>
  <c r="AH3376" i="20"/>
  <c r="AG3377" i="20"/>
  <c r="AH3377" i="20"/>
  <c r="AG3378" i="20"/>
  <c r="AH3378" i="20"/>
  <c r="AG3379" i="20"/>
  <c r="AH3379" i="20"/>
  <c r="AG3380" i="20"/>
  <c r="AH3380" i="20"/>
  <c r="AG3381" i="20"/>
  <c r="AH3381" i="20"/>
  <c r="AG3382" i="20"/>
  <c r="AH3382" i="20"/>
  <c r="AG3383" i="20"/>
  <c r="AH3383" i="20"/>
  <c r="AG3384" i="20"/>
  <c r="AH3384" i="20"/>
  <c r="AG3385" i="20"/>
  <c r="AH3385" i="20"/>
  <c r="AG3386" i="20"/>
  <c r="AH3386" i="20"/>
  <c r="AG3387" i="20"/>
  <c r="AH3387" i="20"/>
  <c r="AG3388" i="20"/>
  <c r="AH3388" i="20"/>
  <c r="AG3389" i="20"/>
  <c r="AH3389" i="20"/>
  <c r="AG3390" i="20"/>
  <c r="AH3390" i="20"/>
  <c r="AG3391" i="20"/>
  <c r="AH3391" i="20"/>
  <c r="AG3392" i="20"/>
  <c r="AH3392" i="20"/>
  <c r="AG3393" i="20"/>
  <c r="AH3393" i="20"/>
  <c r="AG3394" i="20"/>
  <c r="AH3394" i="20"/>
  <c r="AG3395" i="20"/>
  <c r="AH3395" i="20"/>
  <c r="AG3396" i="20"/>
  <c r="AH3396" i="20"/>
  <c r="AG3397" i="20"/>
  <c r="AH3397" i="20"/>
  <c r="AG3398" i="20"/>
  <c r="AH3398" i="20"/>
  <c r="AG3399" i="20"/>
  <c r="AH3399" i="20"/>
  <c r="AG3400" i="20"/>
  <c r="AH3400" i="20"/>
  <c r="AG3401" i="20"/>
  <c r="AH3401" i="20"/>
  <c r="AG3402" i="20"/>
  <c r="AH3402" i="20"/>
  <c r="AG3403" i="20"/>
  <c r="AH3403" i="20"/>
  <c r="AG3404" i="20"/>
  <c r="AH3404" i="20"/>
  <c r="AG3405" i="20"/>
  <c r="AH3405" i="20"/>
  <c r="AG3406" i="20"/>
  <c r="AH3406" i="20"/>
  <c r="AG3407" i="20"/>
  <c r="AH3407" i="20"/>
  <c r="AG3408" i="20"/>
  <c r="AH3408" i="20"/>
  <c r="AG3409" i="20"/>
  <c r="AH3409" i="20"/>
  <c r="AG3410" i="20"/>
  <c r="AH3410" i="20"/>
  <c r="AG3411" i="20"/>
  <c r="AH3411" i="20"/>
  <c r="AG3412" i="20"/>
  <c r="AH3412" i="20"/>
  <c r="AG3413" i="20"/>
  <c r="AH3413" i="20"/>
  <c r="AG3414" i="20"/>
  <c r="AH3414" i="20"/>
  <c r="AG3415" i="20"/>
  <c r="AH3415" i="20"/>
  <c r="AG3416" i="20"/>
  <c r="AH3416" i="20"/>
  <c r="AG3417" i="20"/>
  <c r="AH3417" i="20"/>
  <c r="AG3418" i="20"/>
  <c r="AH3418" i="20"/>
  <c r="AG3419" i="20"/>
  <c r="AH3419" i="20"/>
  <c r="AG3420" i="20"/>
  <c r="AH3420" i="20"/>
  <c r="AG3421" i="20"/>
  <c r="AH3421" i="20"/>
  <c r="AG3422" i="20"/>
  <c r="AH3422" i="20"/>
  <c r="AG3423" i="20"/>
  <c r="AH3423" i="20"/>
  <c r="AG3424" i="20"/>
  <c r="AH3424" i="20"/>
  <c r="AG3425" i="20"/>
  <c r="AH3425" i="20"/>
  <c r="AG3426" i="20"/>
  <c r="AH3426" i="20"/>
  <c r="AG3427" i="20"/>
  <c r="AH3427" i="20"/>
  <c r="AG3428" i="20"/>
  <c r="AH3428" i="20"/>
  <c r="AG3429" i="20"/>
  <c r="AH3429" i="20"/>
  <c r="AG3430" i="20"/>
  <c r="AH3430" i="20"/>
  <c r="AG3431" i="20"/>
  <c r="AH3431" i="20"/>
  <c r="AG3432" i="20"/>
  <c r="AH3432" i="20"/>
  <c r="AG3433" i="20"/>
  <c r="AH3433" i="20"/>
  <c r="AG3434" i="20"/>
  <c r="AH3434" i="20"/>
  <c r="AG3435" i="20"/>
  <c r="AH3435" i="20"/>
  <c r="AG3436" i="20"/>
  <c r="AH3436" i="20"/>
  <c r="AG3437" i="20"/>
  <c r="AH3437" i="20"/>
  <c r="AG3438" i="20"/>
  <c r="AH3438" i="20"/>
  <c r="AG3439" i="20"/>
  <c r="AH3439" i="20"/>
  <c r="AG3440" i="20"/>
  <c r="AH3440" i="20"/>
  <c r="AG3441" i="20"/>
  <c r="AH3441" i="20"/>
  <c r="AG3442" i="20"/>
  <c r="AH3442" i="20"/>
  <c r="AG3443" i="20"/>
  <c r="AH3443" i="20"/>
  <c r="AG3444" i="20"/>
  <c r="AH3444" i="20"/>
  <c r="AG3445" i="20"/>
  <c r="AH3445" i="20"/>
  <c r="AG3446" i="20"/>
  <c r="AH3446" i="20"/>
  <c r="AG3447" i="20"/>
  <c r="AH3447" i="20"/>
  <c r="AG3448" i="20"/>
  <c r="AH3448" i="20"/>
  <c r="AG3449" i="20"/>
  <c r="AH3449" i="20"/>
  <c r="AG3450" i="20"/>
  <c r="AH3450" i="20"/>
  <c r="AG3451" i="20"/>
  <c r="AH3451" i="20"/>
  <c r="AG3452" i="20"/>
  <c r="AH3452" i="20"/>
  <c r="AG3453" i="20"/>
  <c r="AH3453" i="20"/>
  <c r="AG3454" i="20"/>
  <c r="AH3454" i="20"/>
  <c r="AG3455" i="20"/>
  <c r="AH3455" i="20"/>
  <c r="AG3456" i="20"/>
  <c r="AH3456" i="20"/>
  <c r="AG3457" i="20"/>
  <c r="AH3457" i="20"/>
  <c r="AG3458" i="20"/>
  <c r="AH3458" i="20"/>
  <c r="AG3459" i="20"/>
  <c r="AH3459" i="20"/>
  <c r="AG3460" i="20"/>
  <c r="AH3460" i="20"/>
  <c r="AG3461" i="20"/>
  <c r="AH3461" i="20"/>
  <c r="AG3462" i="20"/>
  <c r="AH3462" i="20"/>
  <c r="AG3463" i="20"/>
  <c r="AH3463" i="20"/>
  <c r="AG3464" i="20"/>
  <c r="AH3464" i="20"/>
  <c r="AG3465" i="20"/>
  <c r="AH3465" i="20"/>
  <c r="AG3466" i="20"/>
  <c r="AH3466" i="20"/>
  <c r="AG3467" i="20"/>
  <c r="AH3467" i="20"/>
  <c r="AG3468" i="20"/>
  <c r="AH3468" i="20"/>
  <c r="AG3469" i="20"/>
  <c r="AH3469" i="20"/>
  <c r="AG3470" i="20"/>
  <c r="AH3470" i="20"/>
  <c r="AG3471" i="20"/>
  <c r="AH3471" i="20"/>
  <c r="AG3472" i="20"/>
  <c r="AH3472" i="20"/>
  <c r="AG3473" i="20"/>
  <c r="AH3473" i="20"/>
  <c r="AG3474" i="20"/>
  <c r="AH3474" i="20"/>
  <c r="AG3475" i="20"/>
  <c r="AH3475" i="20"/>
  <c r="AG3476" i="20"/>
  <c r="AH3476" i="20"/>
  <c r="AG3477" i="20"/>
  <c r="AH3477" i="20"/>
  <c r="AG3478" i="20"/>
  <c r="AH3478" i="20"/>
  <c r="AG3479" i="20"/>
  <c r="AH3479" i="20"/>
  <c r="AG3480" i="20"/>
  <c r="AH3480" i="20"/>
  <c r="AG3481" i="20"/>
  <c r="AH3481" i="20"/>
  <c r="AG3482" i="20"/>
  <c r="AH3482" i="20"/>
  <c r="AG3483" i="20"/>
  <c r="AH3483" i="20"/>
  <c r="AG3484" i="20"/>
  <c r="AH3484" i="20"/>
  <c r="AG3485" i="20"/>
  <c r="AH3485" i="20"/>
  <c r="AG3486" i="20"/>
  <c r="AH3486" i="20"/>
  <c r="AG3487" i="20"/>
  <c r="AH3487" i="20"/>
  <c r="AG3488" i="20"/>
  <c r="AH3488" i="20"/>
  <c r="AG3489" i="20"/>
  <c r="AH3489" i="20"/>
  <c r="AG3490" i="20"/>
  <c r="AH3490" i="20"/>
  <c r="AG3491" i="20"/>
  <c r="AH3491" i="20"/>
  <c r="AG3492" i="20"/>
  <c r="AH3492" i="20"/>
  <c r="AG3493" i="20"/>
  <c r="AH3493" i="20"/>
  <c r="AG3494" i="20"/>
  <c r="AH3494" i="20"/>
  <c r="AG3495" i="20"/>
  <c r="AH3495" i="20"/>
  <c r="AG3496" i="20"/>
  <c r="AH3496" i="20"/>
  <c r="AG3497" i="20"/>
  <c r="AH3497" i="20"/>
  <c r="AG3498" i="20"/>
  <c r="AH3498" i="20"/>
  <c r="AG3499" i="20"/>
  <c r="AH3499" i="20"/>
  <c r="AG3500" i="20"/>
  <c r="AH3500" i="20"/>
  <c r="AG3501" i="20"/>
  <c r="AH3501" i="20"/>
  <c r="AG3502" i="20"/>
  <c r="AH3502" i="20"/>
  <c r="AG3503" i="20"/>
  <c r="AH3503" i="20"/>
  <c r="AG3504" i="20"/>
  <c r="AH3504" i="20"/>
  <c r="AG3505" i="20"/>
  <c r="AH3505" i="20"/>
  <c r="AG3506" i="20"/>
  <c r="AH3506" i="20"/>
  <c r="AG3507" i="20"/>
  <c r="AH3507" i="20"/>
  <c r="AG3508" i="20"/>
  <c r="AH3508" i="20"/>
  <c r="AG3509" i="20"/>
  <c r="AH3509" i="20"/>
  <c r="AG3510" i="20"/>
  <c r="AH3510" i="20"/>
  <c r="AG3511" i="20"/>
  <c r="AH3511" i="20"/>
  <c r="AG3512" i="20"/>
  <c r="AH3512" i="20"/>
  <c r="AG3513" i="20"/>
  <c r="AH3513" i="20"/>
  <c r="AG3514" i="20"/>
  <c r="AH3514" i="20"/>
  <c r="AG3515" i="20"/>
  <c r="AH3515" i="20"/>
  <c r="AG3516" i="20"/>
  <c r="AH3516" i="20"/>
  <c r="AG3517" i="20"/>
  <c r="AH3517" i="20"/>
  <c r="AG3518" i="20"/>
  <c r="AH3518" i="20"/>
  <c r="AG3519" i="20"/>
  <c r="AH3519" i="20"/>
  <c r="AG3520" i="20"/>
  <c r="AH3520" i="20"/>
  <c r="AG3521" i="20"/>
  <c r="AH3521" i="20"/>
  <c r="AG3522" i="20"/>
  <c r="AH3522" i="20"/>
  <c r="AG3523" i="20"/>
  <c r="AH3523" i="20"/>
  <c r="AG3524" i="20"/>
  <c r="AH3524" i="20"/>
  <c r="AG3525" i="20"/>
  <c r="AH3525" i="20"/>
  <c r="AG3526" i="20"/>
  <c r="AH3526" i="20"/>
  <c r="AG3527" i="20"/>
  <c r="AH3527" i="20"/>
  <c r="AG3528" i="20"/>
  <c r="AH3528" i="20"/>
  <c r="AG3529" i="20"/>
  <c r="AH3529" i="20"/>
  <c r="AG3530" i="20"/>
  <c r="AH3530" i="20"/>
  <c r="AG3531" i="20"/>
  <c r="AH3531" i="20"/>
  <c r="AG3532" i="20"/>
  <c r="AH3532" i="20"/>
  <c r="AG3533" i="20"/>
  <c r="AH3533" i="20"/>
  <c r="AG3534" i="20"/>
  <c r="AH3534" i="20"/>
  <c r="AG3535" i="20"/>
  <c r="AH3535" i="20"/>
  <c r="AG3536" i="20"/>
  <c r="AH3536" i="20"/>
  <c r="AG3537" i="20"/>
  <c r="AH3537" i="20"/>
  <c r="AG3538" i="20"/>
  <c r="AH3538" i="20"/>
  <c r="AG3539" i="20"/>
  <c r="AH3539" i="20"/>
  <c r="AG3540" i="20"/>
  <c r="AH3540" i="20"/>
  <c r="AG3541" i="20"/>
  <c r="AH3541" i="20"/>
  <c r="AG3542" i="20"/>
  <c r="AH3542" i="20"/>
  <c r="AG3543" i="20"/>
  <c r="AH3543" i="20"/>
  <c r="AG3544" i="20"/>
  <c r="AH3544" i="20"/>
  <c r="AG3545" i="20"/>
  <c r="AH3545" i="20"/>
  <c r="AG3546" i="20"/>
  <c r="AH3546" i="20"/>
  <c r="AG3547" i="20"/>
  <c r="AH3547" i="20"/>
  <c r="AG3548" i="20"/>
  <c r="AH3548" i="20"/>
  <c r="AG3549" i="20"/>
  <c r="AH3549" i="20"/>
  <c r="AG3550" i="20"/>
  <c r="AH3550" i="20"/>
  <c r="AG3551" i="20"/>
  <c r="AH3551" i="20"/>
  <c r="AG3552" i="20"/>
  <c r="AH3552" i="20"/>
  <c r="AG3553" i="20"/>
  <c r="AH3553" i="20"/>
  <c r="AG3554" i="20"/>
  <c r="AH3554" i="20"/>
  <c r="AG3555" i="20"/>
  <c r="AH3555" i="20"/>
  <c r="AG3556" i="20"/>
  <c r="AH3556" i="20"/>
  <c r="AG3557" i="20"/>
  <c r="AH3557" i="20"/>
  <c r="AG3558" i="20"/>
  <c r="AH3558" i="20"/>
  <c r="AG3559" i="20"/>
  <c r="AH3559" i="20"/>
  <c r="AG3560" i="20"/>
  <c r="AH3560" i="20"/>
  <c r="AG3561" i="20"/>
  <c r="AH3561" i="20"/>
  <c r="AG3562" i="20"/>
  <c r="AH3562" i="20"/>
  <c r="AG3563" i="20"/>
  <c r="AH3563" i="20"/>
  <c r="AG3564" i="20"/>
  <c r="AH3564" i="20"/>
  <c r="AG3565" i="20"/>
  <c r="AH3565" i="20"/>
  <c r="AG3566" i="20"/>
  <c r="AH3566" i="20"/>
  <c r="AG3567" i="20"/>
  <c r="AH3567" i="20"/>
  <c r="AG3568" i="20"/>
  <c r="AH3568" i="20"/>
  <c r="AG3569" i="20"/>
  <c r="AH3569" i="20"/>
  <c r="AG3570" i="20"/>
  <c r="AH3570" i="20"/>
  <c r="AG3571" i="20"/>
  <c r="AH3571" i="20"/>
  <c r="AG3572" i="20"/>
  <c r="AH3572" i="20"/>
  <c r="AG3573" i="20"/>
  <c r="AH3573" i="20"/>
  <c r="AG3574" i="20"/>
  <c r="AH3574" i="20"/>
  <c r="AG3575" i="20"/>
  <c r="AH3575" i="20"/>
  <c r="AG3576" i="20"/>
  <c r="AH3576" i="20"/>
  <c r="AG3577" i="20"/>
  <c r="AH3577" i="20"/>
  <c r="AG3578" i="20"/>
  <c r="AH3578" i="20"/>
  <c r="AG3579" i="20"/>
  <c r="AH3579" i="20"/>
  <c r="AG3580" i="20"/>
  <c r="AH3580" i="20"/>
  <c r="AG3581" i="20"/>
  <c r="AH3581" i="20"/>
  <c r="AG3582" i="20"/>
  <c r="AH3582" i="20"/>
  <c r="AG3583" i="20"/>
  <c r="AH3583" i="20"/>
  <c r="AG3584" i="20"/>
  <c r="AH3584" i="20"/>
  <c r="AG3585" i="20"/>
  <c r="AH3585" i="20"/>
  <c r="AG3586" i="20"/>
  <c r="AH3586" i="20"/>
  <c r="AG3587" i="20"/>
  <c r="AH3587" i="20"/>
  <c r="AG3588" i="20"/>
  <c r="AH3588" i="20"/>
  <c r="AG3589" i="20"/>
  <c r="AH3589" i="20"/>
  <c r="AG3590" i="20"/>
  <c r="AH3590" i="20"/>
  <c r="AG3591" i="20"/>
  <c r="AH3591" i="20"/>
  <c r="AG3592" i="20"/>
  <c r="AH3592" i="20"/>
  <c r="AG3593" i="20"/>
  <c r="AH3593" i="20"/>
  <c r="AG3594" i="20"/>
  <c r="AH3594" i="20"/>
  <c r="AG3595" i="20"/>
  <c r="AH3595" i="20"/>
  <c r="AG3596" i="20"/>
  <c r="AH3596" i="20"/>
  <c r="AG3597" i="20"/>
  <c r="AH3597" i="20"/>
  <c r="AG3598" i="20"/>
  <c r="AH3598" i="20"/>
  <c r="AG3599" i="20"/>
  <c r="AH3599" i="20"/>
  <c r="AG3600" i="20"/>
  <c r="AH3600" i="20"/>
  <c r="AG3601" i="20"/>
  <c r="AH3601" i="20"/>
  <c r="AG3602" i="20"/>
  <c r="AH3602" i="20"/>
  <c r="AG3603" i="20"/>
  <c r="AH3603" i="20"/>
  <c r="AG3604" i="20"/>
  <c r="AH3604" i="20"/>
  <c r="AG3605" i="20"/>
  <c r="AH3605" i="20"/>
  <c r="AG3606" i="20"/>
  <c r="AH3606" i="20"/>
  <c r="AG3607" i="20"/>
  <c r="AH3607" i="20"/>
  <c r="AG3608" i="20"/>
  <c r="AH3608" i="20"/>
  <c r="AG3609" i="20"/>
  <c r="AH3609" i="20"/>
  <c r="AG3610" i="20"/>
  <c r="AH3610" i="20"/>
  <c r="AG3611" i="20"/>
  <c r="AH3611" i="20"/>
  <c r="AG3612" i="20"/>
  <c r="AH3612" i="20"/>
  <c r="AG3613" i="20"/>
  <c r="AH3613" i="20"/>
  <c r="AG3614" i="20"/>
  <c r="AH3614" i="20"/>
  <c r="AG3615" i="20"/>
  <c r="AH3615" i="20"/>
  <c r="AG3616" i="20"/>
  <c r="AH3616" i="20"/>
  <c r="AG3617" i="20"/>
  <c r="AH3617" i="20"/>
  <c r="AG3618" i="20"/>
  <c r="AH3618" i="20"/>
  <c r="AG3619" i="20"/>
  <c r="AH3619" i="20"/>
  <c r="AG3620" i="20"/>
  <c r="AH3620" i="20"/>
  <c r="AG3621" i="20"/>
  <c r="AH3621" i="20"/>
  <c r="AG3622" i="20"/>
  <c r="AH3622" i="20"/>
  <c r="AG3623" i="20"/>
  <c r="AH3623" i="20"/>
  <c r="AG3624" i="20"/>
  <c r="AH3624" i="20"/>
  <c r="AG3625" i="20"/>
  <c r="AH3625" i="20"/>
  <c r="AG3626" i="20"/>
  <c r="AH3626" i="20"/>
  <c r="AG3627" i="20"/>
  <c r="AH3627" i="20"/>
  <c r="AG3628" i="20"/>
  <c r="AH3628" i="20"/>
  <c r="AG3629" i="20"/>
  <c r="AH3629" i="20"/>
  <c r="AG3630" i="20"/>
  <c r="AH3630" i="20"/>
  <c r="AG3631" i="20"/>
  <c r="AH3631" i="20"/>
  <c r="AG3632" i="20"/>
  <c r="AH3632" i="20"/>
  <c r="AG3633" i="20"/>
  <c r="AH3633" i="20"/>
  <c r="AG3634" i="20"/>
  <c r="AH3634" i="20"/>
  <c r="AG3635" i="20"/>
  <c r="AH3635" i="20"/>
  <c r="AG3636" i="20"/>
  <c r="AH3636" i="20"/>
  <c r="AG3637" i="20"/>
  <c r="AH3637" i="20"/>
  <c r="AG3638" i="20"/>
  <c r="AH3638" i="20"/>
  <c r="AG3639" i="20"/>
  <c r="AH3639" i="20"/>
  <c r="AG3640" i="20"/>
  <c r="AH3640" i="20"/>
  <c r="AG3641" i="20"/>
  <c r="AH3641" i="20"/>
  <c r="AG3642" i="20"/>
  <c r="AH3642" i="20"/>
  <c r="AG3643" i="20"/>
  <c r="AH3643" i="20"/>
  <c r="AG3644" i="20"/>
  <c r="AH3644" i="20"/>
  <c r="AG3645" i="20"/>
  <c r="AH3645" i="20"/>
  <c r="AG3646" i="20"/>
  <c r="AH3646" i="20"/>
  <c r="AG3647" i="20"/>
  <c r="AH3647" i="20"/>
  <c r="AG3648" i="20"/>
  <c r="AH3648" i="20"/>
  <c r="AG3649" i="20"/>
  <c r="AH3649" i="20"/>
  <c r="AG3650" i="20"/>
  <c r="AH3650" i="20"/>
  <c r="AG3651" i="20"/>
  <c r="AH3651" i="20"/>
  <c r="AG3652" i="20"/>
  <c r="AH3652" i="20"/>
  <c r="AG3653" i="20"/>
  <c r="AH3653" i="20"/>
  <c r="AG3654" i="20"/>
  <c r="AH3654" i="20"/>
  <c r="AG3655" i="20"/>
  <c r="AH3655" i="20"/>
  <c r="AG3656" i="20"/>
  <c r="AH3656" i="20"/>
  <c r="AG3657" i="20"/>
  <c r="AH3657" i="20"/>
  <c r="AG3658" i="20"/>
  <c r="AH3658" i="20"/>
  <c r="AG3659" i="20"/>
  <c r="AH3659" i="20"/>
  <c r="AG3660" i="20"/>
  <c r="AH3660" i="20"/>
  <c r="AG3661" i="20"/>
  <c r="AH3661" i="20"/>
  <c r="AG3662" i="20"/>
  <c r="AH3662" i="20"/>
  <c r="AG3663" i="20"/>
  <c r="AH3663" i="20"/>
  <c r="AG3664" i="20"/>
  <c r="AH3664" i="20"/>
  <c r="AG3665" i="20"/>
  <c r="AH3665" i="20"/>
  <c r="AG3666" i="20"/>
  <c r="AH3666" i="20"/>
  <c r="AG3667" i="20"/>
  <c r="AH3667" i="20"/>
  <c r="AG3668" i="20"/>
  <c r="AH3668" i="20"/>
  <c r="AG3669" i="20"/>
  <c r="AH3669" i="20"/>
  <c r="AG3670" i="20"/>
  <c r="AH3670" i="20"/>
  <c r="AG3671" i="20"/>
  <c r="AH3671" i="20"/>
  <c r="AG3672" i="20"/>
  <c r="AH3672" i="20"/>
  <c r="AG3673" i="20"/>
  <c r="AH3673" i="20"/>
  <c r="AG3674" i="20"/>
  <c r="AH3674" i="20"/>
  <c r="AG3675" i="20"/>
  <c r="AH3675" i="20"/>
  <c r="AG3676" i="20"/>
  <c r="AH3676" i="20"/>
  <c r="AG3677" i="20"/>
  <c r="AH3677" i="20"/>
  <c r="AG3678" i="20"/>
  <c r="AH3678" i="20"/>
  <c r="AG3679" i="20"/>
  <c r="AH3679" i="20"/>
  <c r="AG3680" i="20"/>
  <c r="AH3680" i="20"/>
  <c r="AG3681" i="20"/>
  <c r="AH3681" i="20"/>
  <c r="AG3682" i="20"/>
  <c r="AH3682" i="20"/>
  <c r="AG3683" i="20"/>
  <c r="AH3683" i="20"/>
  <c r="AG3684" i="20"/>
  <c r="AH3684" i="20"/>
  <c r="AG3685" i="20"/>
  <c r="AH3685" i="20"/>
  <c r="AG3686" i="20"/>
  <c r="AH3686" i="20"/>
  <c r="AG3687" i="20"/>
  <c r="AH3687" i="20"/>
  <c r="AG3688" i="20"/>
  <c r="AH3688" i="20"/>
  <c r="AG3689" i="20"/>
  <c r="AH3689" i="20"/>
  <c r="AG3690" i="20"/>
  <c r="AH3690" i="20"/>
  <c r="AG3691" i="20"/>
  <c r="AH3691" i="20"/>
  <c r="AG3692" i="20"/>
  <c r="AH3692" i="20"/>
  <c r="AG3693" i="20"/>
  <c r="AH3693" i="20"/>
  <c r="AG3694" i="20"/>
  <c r="AH3694" i="20"/>
  <c r="AG3695" i="20"/>
  <c r="AH3695" i="20"/>
  <c r="AG3696" i="20"/>
  <c r="AH3696" i="20"/>
  <c r="AG3697" i="20"/>
  <c r="AH3697" i="20"/>
  <c r="AG3698" i="20"/>
  <c r="AH3698" i="20"/>
  <c r="AG3699" i="20"/>
  <c r="AH3699" i="20"/>
  <c r="AG3700" i="20"/>
  <c r="AH3700" i="20"/>
  <c r="AG3701" i="20"/>
  <c r="AH3701" i="20"/>
  <c r="AG3702" i="20"/>
  <c r="AH3702" i="20"/>
  <c r="AG3703" i="20"/>
  <c r="AH3703" i="20"/>
  <c r="AG3704" i="20"/>
  <c r="AH3704" i="20"/>
  <c r="AG3705" i="20"/>
  <c r="AH3705" i="20"/>
  <c r="AG3706" i="20"/>
  <c r="AH3706" i="20"/>
  <c r="AG3707" i="20"/>
  <c r="AH3707" i="20"/>
  <c r="AG3708" i="20"/>
  <c r="AH3708" i="20"/>
  <c r="AG3709" i="20"/>
  <c r="AH3709" i="20"/>
  <c r="AG3710" i="20"/>
  <c r="AH3710" i="20"/>
  <c r="AG3711" i="20"/>
  <c r="AH3711" i="20"/>
  <c r="AG3712" i="20"/>
  <c r="AH3712" i="20"/>
  <c r="AG3713" i="20"/>
  <c r="AH3713" i="20"/>
  <c r="AG3714" i="20"/>
  <c r="AH3714" i="20"/>
  <c r="AG3715" i="20"/>
  <c r="AH3715" i="20"/>
  <c r="AG3716" i="20"/>
  <c r="AH3716" i="20"/>
  <c r="AG3717" i="20"/>
  <c r="AH3717" i="20"/>
  <c r="AG3718" i="20"/>
  <c r="AH3718" i="20"/>
  <c r="AG3719" i="20"/>
  <c r="AH3719" i="20"/>
  <c r="AG3720" i="20"/>
  <c r="AH3720" i="20"/>
  <c r="AG3721" i="20"/>
  <c r="AH3721" i="20"/>
  <c r="AG3722" i="20"/>
  <c r="AH3722" i="20"/>
  <c r="AG3723" i="20"/>
  <c r="AH3723" i="20"/>
  <c r="AG3724" i="20"/>
  <c r="AH3724" i="20"/>
  <c r="AG3725" i="20"/>
  <c r="AH3725" i="20"/>
  <c r="AG3726" i="20"/>
  <c r="AH3726" i="20"/>
  <c r="AG3727" i="20"/>
  <c r="AH3727" i="20"/>
  <c r="AG3728" i="20"/>
  <c r="AH3728" i="20"/>
  <c r="AG3729" i="20"/>
  <c r="AH3729" i="20"/>
  <c r="AG3730" i="20"/>
  <c r="AH3730" i="20"/>
  <c r="AG3731" i="20"/>
  <c r="AH3731" i="20"/>
  <c r="AG3732" i="20"/>
  <c r="AH3732" i="20"/>
  <c r="AG3733" i="20"/>
  <c r="AH3733" i="20"/>
  <c r="AG3734" i="20"/>
  <c r="AH3734" i="20"/>
  <c r="AG3735" i="20"/>
  <c r="AH3735" i="20"/>
  <c r="AG3736" i="20"/>
  <c r="AH3736" i="20"/>
  <c r="AG3737" i="20"/>
  <c r="AH3737" i="20"/>
  <c r="AG3738" i="20"/>
  <c r="AH3738" i="20"/>
  <c r="AG3739" i="20"/>
  <c r="AH3739" i="20"/>
  <c r="AG3740" i="20"/>
  <c r="AH3740" i="20"/>
  <c r="AG3741" i="20"/>
  <c r="AH3741" i="20"/>
  <c r="AG3742" i="20"/>
  <c r="AH3742" i="20"/>
  <c r="AG3743" i="20"/>
  <c r="AH3743" i="20"/>
  <c r="AG3744" i="20"/>
  <c r="AH3744" i="20"/>
  <c r="AG3745" i="20"/>
  <c r="AH3745" i="20"/>
  <c r="AG3746" i="20"/>
  <c r="AH3746" i="20"/>
  <c r="AG3747" i="20"/>
  <c r="AH3747" i="20"/>
  <c r="AG3748" i="20"/>
  <c r="AH3748" i="20"/>
  <c r="AG3749" i="20"/>
  <c r="AH3749" i="20"/>
  <c r="AG3750" i="20"/>
  <c r="AH3750" i="20"/>
  <c r="AG3751" i="20"/>
  <c r="AH3751" i="20"/>
  <c r="AG3752" i="20"/>
  <c r="AH3752" i="20"/>
  <c r="AG3753" i="20"/>
  <c r="AH3753" i="20"/>
  <c r="AG3754" i="20"/>
  <c r="AH3754" i="20"/>
  <c r="AG3755" i="20"/>
  <c r="AH3755" i="20"/>
  <c r="AG3756" i="20"/>
  <c r="AH3756" i="20"/>
  <c r="AG3757" i="20"/>
  <c r="AH3757" i="20"/>
  <c r="AG3758" i="20"/>
  <c r="AH3758" i="20"/>
  <c r="AG3759" i="20"/>
  <c r="AH3759" i="20"/>
  <c r="AG3760" i="20"/>
  <c r="AH3760" i="20"/>
  <c r="AG3761" i="20"/>
  <c r="AH3761" i="20"/>
  <c r="AG3762" i="20"/>
  <c r="AH3762" i="20"/>
  <c r="AG3763" i="20"/>
  <c r="AH3763" i="20"/>
  <c r="AG3764" i="20"/>
  <c r="AH3764" i="20"/>
  <c r="AG3765" i="20"/>
  <c r="AH3765" i="20"/>
  <c r="AG3766" i="20"/>
  <c r="AH3766" i="20"/>
  <c r="AG3767" i="20"/>
  <c r="AH3767" i="20"/>
  <c r="AG3768" i="20"/>
  <c r="AH3768" i="20"/>
  <c r="AG3769" i="20"/>
  <c r="AH3769" i="20"/>
  <c r="AG3770" i="20"/>
  <c r="AH3770" i="20"/>
  <c r="AG3771" i="20"/>
  <c r="AH3771" i="20"/>
  <c r="AG3772" i="20"/>
  <c r="AH3772" i="20"/>
  <c r="AG3773" i="20"/>
  <c r="AH3773" i="20"/>
  <c r="AG3774" i="20"/>
  <c r="AH3774" i="20"/>
  <c r="AG3775" i="20"/>
  <c r="AH3775" i="20"/>
  <c r="AG3776" i="20"/>
  <c r="AH3776" i="20"/>
  <c r="AG3777" i="20"/>
  <c r="AH3777" i="20"/>
  <c r="AG3778" i="20"/>
  <c r="AH3778" i="20"/>
  <c r="AG3779" i="20"/>
  <c r="AH3779" i="20"/>
  <c r="AG3780" i="20"/>
  <c r="AH3780" i="20"/>
  <c r="AG3781" i="20"/>
  <c r="AH3781" i="20"/>
  <c r="AG3782" i="20"/>
  <c r="AH3782" i="20"/>
  <c r="AG3783" i="20"/>
  <c r="AH3783" i="20"/>
  <c r="AG3784" i="20"/>
  <c r="AH3784" i="20"/>
  <c r="AG3785" i="20"/>
  <c r="AH3785" i="20"/>
  <c r="AG3786" i="20"/>
  <c r="AH3786" i="20"/>
  <c r="AG3787" i="20"/>
  <c r="AH3787" i="20"/>
  <c r="AG3788" i="20"/>
  <c r="AH3788" i="20"/>
  <c r="AG3789" i="20"/>
  <c r="AH3789" i="20"/>
  <c r="AG3790" i="20"/>
  <c r="AH3790" i="20"/>
  <c r="AG3791" i="20"/>
  <c r="AH3791" i="20"/>
  <c r="AG3792" i="20"/>
  <c r="AH3792" i="20"/>
  <c r="AG3793" i="20"/>
  <c r="AH3793" i="20"/>
  <c r="AG3794" i="20"/>
  <c r="AH3794" i="20"/>
  <c r="AG3795" i="20"/>
  <c r="AH3795" i="20"/>
  <c r="AG3796" i="20"/>
  <c r="AH3796" i="20"/>
  <c r="AG3797" i="20"/>
  <c r="AH3797" i="20"/>
  <c r="AG3798" i="20"/>
  <c r="AH3798" i="20"/>
  <c r="AG3799" i="20"/>
  <c r="AH3799" i="20"/>
  <c r="AG3800" i="20"/>
  <c r="AH3800" i="20"/>
  <c r="AG3801" i="20"/>
  <c r="AH3801" i="20"/>
  <c r="AG3802" i="20"/>
  <c r="AH3802" i="20"/>
  <c r="AG3803" i="20"/>
  <c r="AH3803" i="20"/>
  <c r="AG3804" i="20"/>
  <c r="AH3804" i="20"/>
  <c r="AG3805" i="20"/>
  <c r="AH3805" i="20"/>
  <c r="AG3806" i="20"/>
  <c r="AH3806" i="20"/>
  <c r="AG3807" i="20"/>
  <c r="AH3807" i="20"/>
  <c r="AG3808" i="20"/>
  <c r="AH3808" i="20"/>
  <c r="AG3809" i="20"/>
  <c r="AH3809" i="20"/>
  <c r="AG3810" i="20"/>
  <c r="AH3810" i="20"/>
  <c r="AG3811" i="20"/>
  <c r="AH3811" i="20"/>
  <c r="AG3812" i="20"/>
  <c r="AH3812" i="20"/>
  <c r="AG3813" i="20"/>
  <c r="AH3813" i="20"/>
  <c r="AG3814" i="20"/>
  <c r="AH3814" i="20"/>
  <c r="AG3815" i="20"/>
  <c r="AH3815" i="20"/>
  <c r="AG3816" i="20"/>
  <c r="AH3816" i="20"/>
  <c r="AG3817" i="20"/>
  <c r="AH3817" i="20"/>
  <c r="AG3818" i="20"/>
  <c r="AH3818" i="20"/>
  <c r="AG3819" i="20"/>
  <c r="AH3819" i="20"/>
  <c r="AG3820" i="20"/>
  <c r="AH3820" i="20"/>
  <c r="AG3821" i="20"/>
  <c r="AH3821" i="20"/>
  <c r="AG3822" i="20"/>
  <c r="AH3822" i="20"/>
  <c r="AG3823" i="20"/>
  <c r="AH3823" i="20"/>
  <c r="AG3824" i="20"/>
  <c r="AH3824" i="20"/>
  <c r="AG3825" i="20"/>
  <c r="AH3825" i="20"/>
  <c r="AG3826" i="20"/>
  <c r="AH3826" i="20"/>
  <c r="AG3827" i="20"/>
  <c r="AH3827" i="20"/>
  <c r="AG3828" i="20"/>
  <c r="AH3828" i="20"/>
  <c r="AG3829" i="20"/>
  <c r="AH3829" i="20"/>
  <c r="AG3830" i="20"/>
  <c r="AH3830" i="20"/>
  <c r="AG3831" i="20"/>
  <c r="AH3831" i="20"/>
  <c r="AG3832" i="20"/>
  <c r="AH3832" i="20"/>
  <c r="AG3833" i="20"/>
  <c r="AH3833" i="20"/>
  <c r="AG3834" i="20"/>
  <c r="AH3834" i="20"/>
  <c r="AG3835" i="20"/>
  <c r="AH3835" i="20"/>
  <c r="AG3836" i="20"/>
  <c r="AH3836" i="20"/>
  <c r="AG3837" i="20"/>
  <c r="AH3837" i="20"/>
  <c r="AG3838" i="20"/>
  <c r="AH3838" i="20"/>
  <c r="AG3839" i="20"/>
  <c r="AH3839" i="20"/>
  <c r="AG3840" i="20"/>
  <c r="AH3840" i="20"/>
  <c r="AG3841" i="20"/>
  <c r="AH3841" i="20"/>
  <c r="AG3842" i="20"/>
  <c r="AH3842" i="20"/>
  <c r="AG3843" i="20"/>
  <c r="AH3843" i="20"/>
  <c r="AG3844" i="20"/>
  <c r="AH3844" i="20"/>
  <c r="AG3845" i="20"/>
  <c r="AH3845" i="20"/>
  <c r="AG3846" i="20"/>
  <c r="AH3846" i="20"/>
  <c r="AG3847" i="20"/>
  <c r="AH3847" i="20"/>
  <c r="AG3848" i="20"/>
  <c r="AH3848" i="20"/>
  <c r="AG3849" i="20"/>
  <c r="AH3849" i="20"/>
  <c r="AG3850" i="20"/>
  <c r="AH3850" i="20"/>
  <c r="AG3851" i="20"/>
  <c r="AH3851" i="20"/>
  <c r="AG3852" i="20"/>
  <c r="AH3852" i="20"/>
  <c r="AG3853" i="20"/>
  <c r="AH3853" i="20"/>
  <c r="AG3854" i="20"/>
  <c r="AH3854" i="20"/>
  <c r="AG3855" i="20"/>
  <c r="AH3855" i="20"/>
  <c r="AG3856" i="20"/>
  <c r="AH3856" i="20"/>
  <c r="AG3857" i="20"/>
  <c r="AH3857" i="20"/>
  <c r="AG3858" i="20"/>
  <c r="AH3858" i="20"/>
  <c r="AG3859" i="20"/>
  <c r="AH3859" i="20"/>
  <c r="AG3860" i="20"/>
  <c r="AH3860" i="20"/>
  <c r="AG3861" i="20"/>
  <c r="AH3861" i="20"/>
  <c r="AG3862" i="20"/>
  <c r="AH3862" i="20"/>
  <c r="AG3863" i="20"/>
  <c r="AH3863" i="20"/>
  <c r="AG3864" i="20"/>
  <c r="AH3864" i="20"/>
  <c r="AG3865" i="20"/>
  <c r="AH3865" i="20"/>
  <c r="AG3866" i="20"/>
  <c r="AH3866" i="20"/>
  <c r="AG3867" i="20"/>
  <c r="AH3867" i="20"/>
  <c r="AG3868" i="20"/>
  <c r="AH3868" i="20"/>
  <c r="AG3869" i="20"/>
  <c r="AH3869" i="20"/>
  <c r="AG3870" i="20"/>
  <c r="AH3870" i="20"/>
  <c r="AG3871" i="20"/>
  <c r="AH3871" i="20"/>
  <c r="AG3872" i="20"/>
  <c r="AH3872" i="20"/>
  <c r="AG3873" i="20"/>
  <c r="AH3873" i="20"/>
  <c r="AG3874" i="20"/>
  <c r="AH3874" i="20"/>
  <c r="AG3875" i="20"/>
  <c r="AH3875" i="20"/>
  <c r="AG3876" i="20"/>
  <c r="AH3876" i="20"/>
  <c r="AG3877" i="20"/>
  <c r="AH3877" i="20"/>
  <c r="AG3878" i="20"/>
  <c r="AH3878" i="20"/>
  <c r="AG3879" i="20"/>
  <c r="AH3879" i="20"/>
  <c r="AG3880" i="20"/>
  <c r="AH3880" i="20"/>
  <c r="AG3881" i="20"/>
  <c r="AH3881" i="20"/>
  <c r="AG3882" i="20"/>
  <c r="AH3882" i="20"/>
  <c r="AG3883" i="20"/>
  <c r="AH3883" i="20"/>
  <c r="AG3884" i="20"/>
  <c r="AH3884" i="20"/>
  <c r="AG3885" i="20"/>
  <c r="AH3885" i="20"/>
  <c r="AG3886" i="20"/>
  <c r="AH3886" i="20"/>
  <c r="AG3887" i="20"/>
  <c r="AH3887" i="20"/>
  <c r="AG3888" i="20"/>
  <c r="AH3888" i="20"/>
  <c r="AG3889" i="20"/>
  <c r="AH3889" i="20"/>
  <c r="AG3890" i="20"/>
  <c r="AH3890" i="20"/>
  <c r="AG3891" i="20"/>
  <c r="AH3891" i="20"/>
  <c r="AG3892" i="20"/>
  <c r="AH3892" i="20"/>
  <c r="AG3893" i="20"/>
  <c r="AH3893" i="20"/>
  <c r="AG3894" i="20"/>
  <c r="AH3894" i="20"/>
  <c r="AG3895" i="20"/>
  <c r="AH3895" i="20"/>
  <c r="AG3896" i="20"/>
  <c r="AH3896" i="20"/>
  <c r="AG3897" i="20"/>
  <c r="AH3897" i="20"/>
  <c r="AG3898" i="20"/>
  <c r="AH3898" i="20"/>
  <c r="AG3899" i="20"/>
  <c r="AH3899" i="20"/>
  <c r="AG3900" i="20"/>
  <c r="AH3900" i="20"/>
  <c r="AG3901" i="20"/>
  <c r="AH3901" i="20"/>
  <c r="AG3902" i="20"/>
  <c r="AH3902" i="20"/>
  <c r="AG3903" i="20"/>
  <c r="AH3903" i="20"/>
  <c r="AG3904" i="20"/>
  <c r="AH3904" i="20"/>
  <c r="AG3905" i="20"/>
  <c r="AH3905" i="20"/>
  <c r="AG3906" i="20"/>
  <c r="AH3906" i="20"/>
  <c r="AG3907" i="20"/>
  <c r="AH3907" i="20"/>
  <c r="AG3908" i="20"/>
  <c r="AH3908" i="20"/>
  <c r="AG3909" i="20"/>
  <c r="AH3909" i="20"/>
  <c r="AG3910" i="20"/>
  <c r="AH3910" i="20"/>
  <c r="AG3911" i="20"/>
  <c r="AH3911" i="20"/>
  <c r="AG3912" i="20"/>
  <c r="AH3912" i="20"/>
  <c r="AG3913" i="20"/>
  <c r="AH3913" i="20"/>
  <c r="AG3914" i="20"/>
  <c r="AH3914" i="20"/>
  <c r="AG3915" i="20"/>
  <c r="AH3915" i="20"/>
  <c r="AG3916" i="20"/>
  <c r="AH3916" i="20"/>
  <c r="AG3917" i="20"/>
  <c r="AH3917" i="20"/>
  <c r="AG3918" i="20"/>
  <c r="AH3918" i="20"/>
  <c r="AG3919" i="20"/>
  <c r="AH3919" i="20"/>
  <c r="AG3920" i="20"/>
  <c r="AH3920" i="20"/>
  <c r="AG3921" i="20"/>
  <c r="AH3921" i="20"/>
  <c r="AG3922" i="20"/>
  <c r="AH3922" i="20"/>
  <c r="AG3923" i="20"/>
  <c r="AH3923" i="20"/>
  <c r="AG3924" i="20"/>
  <c r="AH3924" i="20"/>
  <c r="AG3925" i="20"/>
  <c r="AH3925" i="20"/>
  <c r="AG3926" i="20"/>
  <c r="AH3926" i="20"/>
  <c r="AG3927" i="20"/>
  <c r="AH3927" i="20"/>
  <c r="AG3928" i="20"/>
  <c r="AH3928" i="20"/>
  <c r="AG3929" i="20"/>
  <c r="AH3929" i="20"/>
  <c r="AG3930" i="20"/>
  <c r="AH3930" i="20"/>
  <c r="AG3931" i="20"/>
  <c r="AH3931" i="20"/>
  <c r="AG3932" i="20"/>
  <c r="AH3932" i="20"/>
  <c r="AG3933" i="20"/>
  <c r="AH3933" i="20"/>
  <c r="AG3934" i="20"/>
  <c r="AH3934" i="20"/>
  <c r="AG3935" i="20"/>
  <c r="AH3935" i="20"/>
  <c r="AG3936" i="20"/>
  <c r="AH3936" i="20"/>
  <c r="AG3937" i="20"/>
  <c r="AH3937" i="20"/>
  <c r="AG3938" i="20"/>
  <c r="AH3938" i="20"/>
  <c r="AG3939" i="20"/>
  <c r="AH3939" i="20"/>
  <c r="AG3940" i="20"/>
  <c r="AH3940" i="20"/>
  <c r="AG3941" i="20"/>
  <c r="AH3941" i="20"/>
  <c r="AG3942" i="20"/>
  <c r="AH3942" i="20"/>
  <c r="AG3943" i="20"/>
  <c r="AH3943" i="20"/>
  <c r="AG3944" i="20"/>
  <c r="AH3944" i="20"/>
  <c r="AG3945" i="20"/>
  <c r="AH3945" i="20"/>
  <c r="AG3946" i="20"/>
  <c r="AH3946" i="20"/>
  <c r="AG3947" i="20"/>
  <c r="AH3947" i="20"/>
  <c r="AG3948" i="20"/>
  <c r="AH3948" i="20"/>
  <c r="AG3949" i="20"/>
  <c r="AH3949" i="20"/>
  <c r="AG3950" i="20"/>
  <c r="AH3950" i="20"/>
  <c r="AG3951" i="20"/>
  <c r="AH3951" i="20"/>
  <c r="AG3952" i="20"/>
  <c r="AH3952" i="20"/>
  <c r="AG3953" i="20"/>
  <c r="AH3953" i="20"/>
  <c r="AG3954" i="20"/>
  <c r="AH3954" i="20"/>
  <c r="AG3955" i="20"/>
  <c r="AH3955" i="20"/>
  <c r="AG3956" i="20"/>
  <c r="AH3956" i="20"/>
  <c r="AG3957" i="20"/>
  <c r="AH3957" i="20"/>
  <c r="AG3958" i="20"/>
  <c r="AH3958" i="20"/>
  <c r="AG3959" i="20"/>
  <c r="AH3959" i="20"/>
  <c r="AG3960" i="20"/>
  <c r="AH3960" i="20"/>
  <c r="AG3961" i="20"/>
  <c r="AH3961" i="20"/>
  <c r="AG3962" i="20"/>
  <c r="AH3962" i="20"/>
  <c r="AG3963" i="20"/>
  <c r="AH3963" i="20"/>
  <c r="AG3964" i="20"/>
  <c r="AH3964" i="20"/>
  <c r="AG3965" i="20"/>
  <c r="AH3965" i="20"/>
  <c r="AG3966" i="20"/>
  <c r="AH3966" i="20"/>
  <c r="AG3967" i="20"/>
  <c r="AH3967" i="20"/>
  <c r="AG3968" i="20"/>
  <c r="AH3968" i="20"/>
  <c r="AG3969" i="20"/>
  <c r="AH3969" i="20"/>
  <c r="AG3970" i="20"/>
  <c r="AH3970" i="20"/>
  <c r="AG3971" i="20"/>
  <c r="AH3971" i="20"/>
  <c r="AG3972" i="20"/>
  <c r="AH3972" i="20"/>
  <c r="AG3973" i="20"/>
  <c r="AH3973" i="20"/>
  <c r="AG3974" i="20"/>
  <c r="AH3974" i="20"/>
  <c r="AG3975" i="20"/>
  <c r="AH3975" i="20"/>
  <c r="AG3976" i="20"/>
  <c r="AH3976" i="20"/>
  <c r="AG3977" i="20"/>
  <c r="AH3977" i="20"/>
  <c r="AG3978" i="20"/>
  <c r="AH3978" i="20"/>
  <c r="AG3979" i="20"/>
  <c r="AH3979" i="20"/>
  <c r="AG3980" i="20"/>
  <c r="AH3980" i="20"/>
  <c r="AG3981" i="20"/>
  <c r="AH3981" i="20"/>
  <c r="AG3982" i="20"/>
  <c r="AH3982" i="20"/>
  <c r="AG3983" i="20"/>
  <c r="AH3983" i="20"/>
  <c r="AG3984" i="20"/>
  <c r="AH3984" i="20"/>
  <c r="AG3985" i="20"/>
  <c r="AH3985" i="20"/>
  <c r="AG3986" i="20"/>
  <c r="AH3986" i="20"/>
  <c r="AG3987" i="20"/>
  <c r="AH3987" i="20"/>
  <c r="AG3988" i="20"/>
  <c r="AH3988" i="20"/>
  <c r="AG3989" i="20"/>
  <c r="AH3989" i="20"/>
  <c r="AG3990" i="20"/>
  <c r="AH3990" i="20"/>
  <c r="AG3991" i="20"/>
  <c r="AH3991" i="20"/>
  <c r="AG3992" i="20"/>
  <c r="AH3992" i="20"/>
  <c r="AG3993" i="20"/>
  <c r="AH3993" i="20"/>
  <c r="AG3994" i="20"/>
  <c r="AH3994" i="20"/>
  <c r="AG3995" i="20"/>
  <c r="AH3995" i="20"/>
  <c r="AG3996" i="20"/>
  <c r="AH3996" i="20"/>
  <c r="AG3997" i="20"/>
  <c r="AH3997" i="20"/>
  <c r="AG3998" i="20"/>
  <c r="AH3998" i="20"/>
  <c r="AG3999" i="20"/>
  <c r="AH3999" i="20"/>
  <c r="AG4000" i="20"/>
  <c r="AH4000" i="20"/>
  <c r="AG4001" i="20"/>
  <c r="AH4001" i="20"/>
  <c r="AG4002" i="20"/>
  <c r="AH4002" i="20"/>
  <c r="AG4003" i="20"/>
  <c r="AH4003" i="20"/>
  <c r="AG4004" i="20"/>
  <c r="AH4004" i="20"/>
  <c r="AP6" i="20" l="1"/>
  <c r="AQ6" i="20" s="1"/>
  <c r="AR6" i="20" s="1"/>
  <c r="AS6" i="20" s="1"/>
  <c r="BE6" i="20"/>
  <c r="AP7" i="20"/>
  <c r="AQ7" i="20" s="1"/>
  <c r="BE7" i="20"/>
  <c r="AP8" i="20"/>
  <c r="AQ8" i="20" s="1"/>
  <c r="AR8" i="20" s="1"/>
  <c r="AS8" i="20" s="1"/>
  <c r="BE8" i="20"/>
  <c r="AP9" i="20"/>
  <c r="AQ9" i="20" s="1"/>
  <c r="AR9" i="20" s="1"/>
  <c r="AS9" i="20" s="1"/>
  <c r="BE9" i="20"/>
  <c r="AP10" i="20"/>
  <c r="AQ10" i="20" s="1"/>
  <c r="AR10" i="20" s="1"/>
  <c r="AS10" i="20" s="1"/>
  <c r="BE10" i="20"/>
  <c r="AP11" i="20"/>
  <c r="AQ11" i="20" s="1"/>
  <c r="AR11" i="20" s="1"/>
  <c r="AS11" i="20" s="1"/>
  <c r="BE11" i="20"/>
  <c r="AP12" i="20"/>
  <c r="AQ12" i="20" s="1"/>
  <c r="BE12" i="20"/>
  <c r="AP13" i="20"/>
  <c r="AQ13" i="20" s="1"/>
  <c r="AR13" i="20" s="1"/>
  <c r="AS13" i="20" s="1"/>
  <c r="BE13" i="20"/>
  <c r="AP14" i="20"/>
  <c r="BE14" i="20"/>
  <c r="AP15" i="20"/>
  <c r="AQ15" i="20" s="1"/>
  <c r="BE15" i="20"/>
  <c r="AP16" i="20"/>
  <c r="BE16" i="20"/>
  <c r="AP17" i="20"/>
  <c r="AQ17" i="20" s="1"/>
  <c r="AR17" i="20"/>
  <c r="AS17" i="20" s="1"/>
  <c r="BE17" i="20"/>
  <c r="AP18" i="20"/>
  <c r="BE18" i="20"/>
  <c r="AP19" i="20"/>
  <c r="AQ19" i="20" s="1"/>
  <c r="BE19" i="20"/>
  <c r="AP20" i="20"/>
  <c r="BE20" i="20"/>
  <c r="AP21" i="20"/>
  <c r="BE21" i="20"/>
  <c r="AP22" i="20"/>
  <c r="AQ22" i="20" s="1"/>
  <c r="AR22" i="20"/>
  <c r="AS22" i="20" s="1"/>
  <c r="BE22" i="20"/>
  <c r="AP23" i="20"/>
  <c r="AQ23" i="20" s="1"/>
  <c r="BE23" i="20"/>
  <c r="AP24" i="20"/>
  <c r="BE24" i="20"/>
  <c r="AP25" i="20"/>
  <c r="BE25" i="20"/>
  <c r="AP26" i="20"/>
  <c r="AQ26" i="20" s="1"/>
  <c r="BE26" i="20"/>
  <c r="AP27" i="20"/>
  <c r="AQ27" i="20" s="1"/>
  <c r="BE27" i="20"/>
  <c r="AP28" i="20"/>
  <c r="AQ28" i="20" s="1"/>
  <c r="BE28" i="20"/>
  <c r="AP29" i="20"/>
  <c r="AQ29" i="20" s="1"/>
  <c r="AR29" i="20" s="1"/>
  <c r="AS29" i="20" s="1"/>
  <c r="AT29" i="20" s="1"/>
  <c r="BE29" i="20"/>
  <c r="AP30" i="20"/>
  <c r="AQ30" i="20"/>
  <c r="AR30" i="20" s="1"/>
  <c r="AS30" i="20" s="1"/>
  <c r="BE30" i="20"/>
  <c r="AP31" i="20"/>
  <c r="AQ31" i="20" s="1"/>
  <c r="AR31" i="20" s="1"/>
  <c r="AS31" i="20" s="1"/>
  <c r="AT31" i="20" s="1"/>
  <c r="BE31" i="20"/>
  <c r="AP32" i="20"/>
  <c r="AQ32" i="20"/>
  <c r="AR32" i="20" s="1"/>
  <c r="AS32" i="20" s="1"/>
  <c r="BE32" i="20"/>
  <c r="AP33" i="20"/>
  <c r="AQ33" i="20" s="1"/>
  <c r="AR33" i="20" s="1"/>
  <c r="AS33" i="20" s="1"/>
  <c r="AT33" i="20" s="1"/>
  <c r="BE33" i="20"/>
  <c r="AP34" i="20"/>
  <c r="AQ34" i="20" s="1"/>
  <c r="AR34" i="20"/>
  <c r="AS34" i="20" s="1"/>
  <c r="BE34" i="20"/>
  <c r="AP35" i="20"/>
  <c r="AQ35" i="20" s="1"/>
  <c r="AR35" i="20" s="1"/>
  <c r="AS35" i="20" s="1"/>
  <c r="BE35" i="20"/>
  <c r="AP36" i="20"/>
  <c r="AQ36" i="20" s="1"/>
  <c r="BE36" i="20"/>
  <c r="AP37" i="20"/>
  <c r="AQ37" i="20"/>
  <c r="AR37" i="20" s="1"/>
  <c r="AS37" i="20" s="1"/>
  <c r="AT37" i="20" s="1"/>
  <c r="BE37" i="20"/>
  <c r="AP38" i="20"/>
  <c r="AQ38" i="20" s="1"/>
  <c r="AR38" i="20" s="1"/>
  <c r="AS38" i="20" s="1"/>
  <c r="BE38" i="20"/>
  <c r="AP39" i="20"/>
  <c r="AQ39" i="20" s="1"/>
  <c r="BE39" i="20"/>
  <c r="AP40" i="20"/>
  <c r="AQ40" i="20" s="1"/>
  <c r="AR40" i="20"/>
  <c r="AS40" i="20" s="1"/>
  <c r="AT40" i="20" s="1"/>
  <c r="BE40" i="20"/>
  <c r="AP41" i="20"/>
  <c r="AQ41" i="20" s="1"/>
  <c r="AR41" i="20" s="1"/>
  <c r="AS41" i="20" s="1"/>
  <c r="BE41" i="20"/>
  <c r="AP42" i="20"/>
  <c r="AQ42" i="20" s="1"/>
  <c r="BE42" i="20"/>
  <c r="AP43" i="20"/>
  <c r="AQ43" i="20" s="1"/>
  <c r="BE43" i="20"/>
  <c r="AP44" i="20"/>
  <c r="AQ44" i="20" s="1"/>
  <c r="BE44" i="20"/>
  <c r="AP45" i="20"/>
  <c r="AQ45" i="20" s="1"/>
  <c r="BE45" i="20"/>
  <c r="AP46" i="20"/>
  <c r="AQ46" i="20" s="1"/>
  <c r="BE46" i="20"/>
  <c r="AP47" i="20"/>
  <c r="AQ47" i="20" s="1"/>
  <c r="BE47" i="20"/>
  <c r="AP48" i="20"/>
  <c r="AQ48" i="20" s="1"/>
  <c r="BE48" i="20"/>
  <c r="AP49" i="20"/>
  <c r="AQ49" i="20" s="1"/>
  <c r="BE49" i="20"/>
  <c r="AP50" i="20"/>
  <c r="AQ50" i="20" s="1"/>
  <c r="BE50" i="20"/>
  <c r="AP51" i="20"/>
  <c r="AQ51" i="20" s="1"/>
  <c r="BE51" i="20"/>
  <c r="AP52" i="20"/>
  <c r="AQ52" i="20" s="1"/>
  <c r="AR52" i="20"/>
  <c r="AS52" i="20" s="1"/>
  <c r="AT52" i="20" s="1"/>
  <c r="BE52" i="20"/>
  <c r="AP53" i="20"/>
  <c r="AQ53" i="20" s="1"/>
  <c r="BE53" i="20"/>
  <c r="AP54" i="20"/>
  <c r="AQ54" i="20" s="1"/>
  <c r="BE54" i="20"/>
  <c r="AP55" i="20"/>
  <c r="AQ55" i="20" s="1"/>
  <c r="BE55" i="20"/>
  <c r="AP56" i="20"/>
  <c r="AQ56" i="20" s="1"/>
  <c r="AR56" i="20"/>
  <c r="AS56" i="20" s="1"/>
  <c r="AT56" i="20" s="1"/>
  <c r="BE56" i="20"/>
  <c r="AP57" i="20"/>
  <c r="AQ57" i="20" s="1"/>
  <c r="BE57" i="20"/>
  <c r="AP58" i="20"/>
  <c r="AQ58" i="20" s="1"/>
  <c r="BE58" i="20"/>
  <c r="AP59" i="20"/>
  <c r="AQ59" i="20" s="1"/>
  <c r="BE59" i="20"/>
  <c r="AP60" i="20"/>
  <c r="AQ60" i="20" s="1"/>
  <c r="AR60" i="20" s="1"/>
  <c r="AS60" i="20" s="1"/>
  <c r="AT60" i="20" s="1"/>
  <c r="BE60" i="20"/>
  <c r="AP61" i="20"/>
  <c r="AQ61" i="20" s="1"/>
  <c r="BE61" i="20"/>
  <c r="AP62" i="20"/>
  <c r="AQ62" i="20" s="1"/>
  <c r="AR62" i="20" s="1"/>
  <c r="AS62" i="20" s="1"/>
  <c r="BE62" i="20"/>
  <c r="AP63" i="20"/>
  <c r="AQ63" i="20" s="1"/>
  <c r="BE63" i="20"/>
  <c r="AP64" i="20"/>
  <c r="AQ64" i="20" s="1"/>
  <c r="AR64" i="20" s="1"/>
  <c r="AS64" i="20" s="1"/>
  <c r="BE64" i="20"/>
  <c r="AP65" i="20"/>
  <c r="AQ65" i="20" s="1"/>
  <c r="BE65" i="20"/>
  <c r="AP66" i="20"/>
  <c r="AQ66" i="20" s="1"/>
  <c r="AR66" i="20" s="1"/>
  <c r="AS66" i="20" s="1"/>
  <c r="BE66" i="20"/>
  <c r="AP67" i="20"/>
  <c r="AQ67" i="20" s="1"/>
  <c r="BE67" i="20"/>
  <c r="AP68" i="20"/>
  <c r="AQ68" i="20" s="1"/>
  <c r="AR68" i="20" s="1"/>
  <c r="AS68" i="20"/>
  <c r="BE68" i="20"/>
  <c r="AP69" i="20"/>
  <c r="AQ69" i="20" s="1"/>
  <c r="BE69" i="20"/>
  <c r="AP70" i="20"/>
  <c r="AQ70" i="20" s="1"/>
  <c r="AR70" i="20" s="1"/>
  <c r="AS70" i="20" s="1"/>
  <c r="BE70" i="20"/>
  <c r="AP71" i="20"/>
  <c r="AQ71" i="20" s="1"/>
  <c r="BE71" i="20"/>
  <c r="AP72" i="20"/>
  <c r="AQ72" i="20" s="1"/>
  <c r="AR72" i="20" s="1"/>
  <c r="AS72" i="20" s="1"/>
  <c r="BE72" i="20"/>
  <c r="AP73" i="20"/>
  <c r="AQ73" i="20" s="1"/>
  <c r="AR73" i="20" s="1"/>
  <c r="AS73" i="20" s="1"/>
  <c r="BE73" i="20"/>
  <c r="AP74" i="20"/>
  <c r="AQ74" i="20" s="1"/>
  <c r="AR74" i="20" s="1"/>
  <c r="AS74" i="20" s="1"/>
  <c r="BE74" i="20"/>
  <c r="AP75" i="20"/>
  <c r="AQ75" i="20" s="1"/>
  <c r="AR75" i="20" s="1"/>
  <c r="AS75" i="20" s="1"/>
  <c r="BE75" i="20"/>
  <c r="AP76" i="20"/>
  <c r="AQ76" i="20" s="1"/>
  <c r="BE76" i="20"/>
  <c r="AP77" i="20"/>
  <c r="AQ77" i="20" s="1"/>
  <c r="AR77" i="20" s="1"/>
  <c r="AS77" i="20" s="1"/>
  <c r="BE77" i="20"/>
  <c r="AP78" i="20"/>
  <c r="AQ78" i="20" s="1"/>
  <c r="AR78" i="20" s="1"/>
  <c r="AS78" i="20" s="1"/>
  <c r="BE78" i="20"/>
  <c r="AP79" i="20"/>
  <c r="AQ79" i="20" s="1"/>
  <c r="AR79" i="20" s="1"/>
  <c r="AS79" i="20" s="1"/>
  <c r="BE79" i="20"/>
  <c r="AP80" i="20"/>
  <c r="AQ80" i="20" s="1"/>
  <c r="AR80" i="20" s="1"/>
  <c r="AS80" i="20" s="1"/>
  <c r="BE80" i="20"/>
  <c r="AP81" i="20"/>
  <c r="AQ81" i="20" s="1"/>
  <c r="AR81" i="20"/>
  <c r="AS81" i="20" s="1"/>
  <c r="BE81" i="20"/>
  <c r="AP82" i="20"/>
  <c r="AQ82" i="20" s="1"/>
  <c r="AR82" i="20" s="1"/>
  <c r="AS82" i="20" s="1"/>
  <c r="BE82" i="20"/>
  <c r="AP83" i="20"/>
  <c r="BE83" i="20"/>
  <c r="AP84" i="20"/>
  <c r="AQ84" i="20" s="1"/>
  <c r="BE84" i="20"/>
  <c r="AP85" i="20"/>
  <c r="AQ85" i="20" s="1"/>
  <c r="BE85" i="20"/>
  <c r="AP86" i="20"/>
  <c r="BE86" i="20"/>
  <c r="AP87" i="20"/>
  <c r="BE87" i="20"/>
  <c r="AP88" i="20"/>
  <c r="AQ88" i="20" s="1"/>
  <c r="BE88" i="20"/>
  <c r="AP89" i="20"/>
  <c r="AQ89" i="20" s="1"/>
  <c r="BE89" i="20"/>
  <c r="AP90" i="20"/>
  <c r="BE90" i="20"/>
  <c r="AP91" i="20"/>
  <c r="BE91" i="20"/>
  <c r="AP92" i="20"/>
  <c r="AQ92" i="20" s="1"/>
  <c r="AR92" i="20"/>
  <c r="AS92" i="20" s="1"/>
  <c r="AT92" i="20" s="1"/>
  <c r="BE92" i="20"/>
  <c r="AP93" i="20"/>
  <c r="AQ93" i="20" s="1"/>
  <c r="AR93" i="20"/>
  <c r="AS93" i="20" s="1"/>
  <c r="BE93" i="20"/>
  <c r="AP94" i="20"/>
  <c r="BE94" i="20"/>
  <c r="AP95" i="20"/>
  <c r="BE95" i="20"/>
  <c r="AP96" i="20"/>
  <c r="AQ96" i="20" s="1"/>
  <c r="AR96" i="20"/>
  <c r="AS96" i="20" s="1"/>
  <c r="AT96" i="20" s="1"/>
  <c r="BE96" i="20"/>
  <c r="AP97" i="20"/>
  <c r="AQ97" i="20" s="1"/>
  <c r="AR97" i="20"/>
  <c r="AS97" i="20" s="1"/>
  <c r="BE97" i="20"/>
  <c r="AP98" i="20"/>
  <c r="BE98" i="20"/>
  <c r="AP99" i="20"/>
  <c r="BE99" i="20"/>
  <c r="AP100" i="20"/>
  <c r="AQ100" i="20" s="1"/>
  <c r="BE100" i="20"/>
  <c r="AP101" i="20"/>
  <c r="AQ101" i="20" s="1"/>
  <c r="BE101" i="20"/>
  <c r="AP102" i="20"/>
  <c r="BE102" i="20"/>
  <c r="AP103" i="20"/>
  <c r="BE103" i="20"/>
  <c r="AP104" i="20"/>
  <c r="AQ104" i="20" s="1"/>
  <c r="BE104" i="20"/>
  <c r="AP105" i="20"/>
  <c r="AQ105" i="20" s="1"/>
  <c r="BE105" i="20"/>
  <c r="AP106" i="20"/>
  <c r="BE106" i="20"/>
  <c r="AP107" i="20"/>
  <c r="BE107" i="20"/>
  <c r="AP108" i="20"/>
  <c r="AQ108" i="20" s="1"/>
  <c r="AR108" i="20"/>
  <c r="AS108" i="20" s="1"/>
  <c r="AT108" i="20" s="1"/>
  <c r="BE108" i="20"/>
  <c r="AP109" i="20"/>
  <c r="AQ109" i="20" s="1"/>
  <c r="BE109" i="20"/>
  <c r="AP110" i="20"/>
  <c r="BE110" i="20"/>
  <c r="AP111" i="20"/>
  <c r="AQ111" i="20" s="1"/>
  <c r="BE111" i="20"/>
  <c r="AP112" i="20"/>
  <c r="AQ112" i="20"/>
  <c r="BE112" i="20"/>
  <c r="AP113" i="20"/>
  <c r="AQ113" i="20" s="1"/>
  <c r="BE113" i="20"/>
  <c r="AP114" i="20"/>
  <c r="BE114" i="20"/>
  <c r="AP115" i="20"/>
  <c r="AQ115" i="20"/>
  <c r="BE115" i="20"/>
  <c r="AP116" i="20"/>
  <c r="BE116" i="20"/>
  <c r="AP117" i="20"/>
  <c r="AQ117" i="20" s="1"/>
  <c r="BE117" i="20"/>
  <c r="AP118" i="20"/>
  <c r="AQ118" i="20" s="1"/>
  <c r="BE118" i="20"/>
  <c r="AP119" i="20"/>
  <c r="AQ119" i="20" s="1"/>
  <c r="BE119" i="20"/>
  <c r="AP120" i="20"/>
  <c r="AQ120" i="20" s="1"/>
  <c r="BE120" i="20"/>
  <c r="AP121" i="20"/>
  <c r="AQ121" i="20" s="1"/>
  <c r="BE121" i="20"/>
  <c r="AP122" i="20"/>
  <c r="BE122" i="20"/>
  <c r="AP123" i="20"/>
  <c r="AQ123" i="20" s="1"/>
  <c r="BE123" i="20"/>
  <c r="AP124" i="20"/>
  <c r="BE124" i="20"/>
  <c r="AP125" i="20"/>
  <c r="AQ125" i="20" s="1"/>
  <c r="BE125" i="20"/>
  <c r="AP126" i="20"/>
  <c r="AQ126" i="20" s="1"/>
  <c r="BE126" i="20"/>
  <c r="AP127" i="20"/>
  <c r="AQ127" i="20" s="1"/>
  <c r="BE127" i="20"/>
  <c r="AP128" i="20"/>
  <c r="AQ128" i="20" s="1"/>
  <c r="BE128" i="20"/>
  <c r="AP129" i="20"/>
  <c r="AQ129" i="20" s="1"/>
  <c r="BE129" i="20"/>
  <c r="AP130" i="20"/>
  <c r="AQ130" i="20"/>
  <c r="BE130" i="20"/>
  <c r="AP131" i="20"/>
  <c r="AQ131" i="20"/>
  <c r="BE131" i="20"/>
  <c r="AP132" i="20"/>
  <c r="BE132" i="20"/>
  <c r="AP133" i="20"/>
  <c r="AQ133" i="20" s="1"/>
  <c r="BE133" i="20"/>
  <c r="AP134" i="20"/>
  <c r="AQ134" i="20" s="1"/>
  <c r="BE134" i="20"/>
  <c r="AP135" i="20"/>
  <c r="AQ135" i="20" s="1"/>
  <c r="BE135" i="20"/>
  <c r="AP136" i="20"/>
  <c r="AQ136" i="20"/>
  <c r="BE136" i="20"/>
  <c r="AP137" i="20"/>
  <c r="AQ137" i="20" s="1"/>
  <c r="BE137" i="20"/>
  <c r="AP138" i="20"/>
  <c r="BE138" i="20"/>
  <c r="AP139" i="20"/>
  <c r="AQ139" i="20" s="1"/>
  <c r="BE139" i="20"/>
  <c r="AP140" i="20"/>
  <c r="AQ140" i="20"/>
  <c r="BE140" i="20"/>
  <c r="AP141" i="20"/>
  <c r="AQ141" i="20" s="1"/>
  <c r="BE141" i="20"/>
  <c r="AP142" i="20"/>
  <c r="AQ142" i="20"/>
  <c r="BE142" i="20"/>
  <c r="AP143" i="20"/>
  <c r="AQ143" i="20" s="1"/>
  <c r="BE143" i="20"/>
  <c r="AP144" i="20"/>
  <c r="AQ144" i="20" s="1"/>
  <c r="BE144" i="20"/>
  <c r="AP145" i="20"/>
  <c r="AQ145" i="20"/>
  <c r="BE145" i="20"/>
  <c r="AP146" i="20"/>
  <c r="AQ146" i="20" s="1"/>
  <c r="BE146" i="20"/>
  <c r="AP147" i="20"/>
  <c r="AQ147" i="20" s="1"/>
  <c r="BE147" i="20"/>
  <c r="AP148" i="20"/>
  <c r="AQ148" i="20"/>
  <c r="BE148" i="20"/>
  <c r="AP149" i="20"/>
  <c r="AQ149" i="20" s="1"/>
  <c r="BE149" i="20"/>
  <c r="AP150" i="20"/>
  <c r="AQ150" i="20" s="1"/>
  <c r="BE150" i="20"/>
  <c r="AP151" i="20"/>
  <c r="AQ151" i="20" s="1"/>
  <c r="BE151" i="20"/>
  <c r="AP152" i="20"/>
  <c r="AQ152" i="20" s="1"/>
  <c r="BE152" i="20"/>
  <c r="AP153" i="20"/>
  <c r="AQ153" i="20" s="1"/>
  <c r="BE153" i="20"/>
  <c r="AP154" i="20"/>
  <c r="AQ154" i="20"/>
  <c r="BE154" i="20"/>
  <c r="AP155" i="20"/>
  <c r="AQ155" i="20" s="1"/>
  <c r="BE155" i="20"/>
  <c r="AP156" i="20"/>
  <c r="AQ156" i="20" s="1"/>
  <c r="BE156" i="20"/>
  <c r="AP157" i="20"/>
  <c r="AQ157" i="20"/>
  <c r="BE157" i="20"/>
  <c r="AP158" i="20"/>
  <c r="AQ158" i="20"/>
  <c r="BE158" i="20"/>
  <c r="AP159" i="20"/>
  <c r="AQ159" i="20" s="1"/>
  <c r="BE159" i="20"/>
  <c r="AP160" i="20"/>
  <c r="AQ160" i="20"/>
  <c r="BE160" i="20"/>
  <c r="AP161" i="20"/>
  <c r="AQ161" i="20"/>
  <c r="BE161" i="20"/>
  <c r="AP162" i="20"/>
  <c r="AQ162" i="20"/>
  <c r="BE162" i="20"/>
  <c r="AP163" i="20"/>
  <c r="AQ163" i="20" s="1"/>
  <c r="BE163" i="20"/>
  <c r="AP164" i="20"/>
  <c r="AQ164" i="20"/>
  <c r="BE164" i="20"/>
  <c r="AP165" i="20"/>
  <c r="AQ165" i="20" s="1"/>
  <c r="BE165" i="20"/>
  <c r="AP166" i="20"/>
  <c r="AQ166" i="20"/>
  <c r="AR166" i="20" s="1"/>
  <c r="AS166" i="20" s="1"/>
  <c r="BE166" i="20"/>
  <c r="AP167" i="20"/>
  <c r="AQ167" i="20" s="1"/>
  <c r="AR167" i="20" s="1"/>
  <c r="AS167" i="20" s="1"/>
  <c r="AT167" i="20" s="1"/>
  <c r="BE167" i="20"/>
  <c r="AP168" i="20"/>
  <c r="AQ168" i="20" s="1"/>
  <c r="AR168" i="20" s="1"/>
  <c r="AS168" i="20" s="1"/>
  <c r="BE168" i="20"/>
  <c r="AP169" i="20"/>
  <c r="AQ169" i="20" s="1"/>
  <c r="AR169" i="20" s="1"/>
  <c r="AS169" i="20" s="1"/>
  <c r="BE169" i="20"/>
  <c r="AP170" i="20"/>
  <c r="AQ170" i="20" s="1"/>
  <c r="AR170" i="20" s="1"/>
  <c r="AS170" i="20" s="1"/>
  <c r="BE170" i="20"/>
  <c r="AP171" i="20"/>
  <c r="AQ171" i="20"/>
  <c r="AR171" i="20" s="1"/>
  <c r="AS171" i="20" s="1"/>
  <c r="AT171" i="20" s="1"/>
  <c r="BE171" i="20"/>
  <c r="AP172" i="20"/>
  <c r="AQ172" i="20" s="1"/>
  <c r="AR172" i="20" s="1"/>
  <c r="AS172" i="20" s="1"/>
  <c r="BE172" i="20"/>
  <c r="AP173" i="20"/>
  <c r="AQ173" i="20" s="1"/>
  <c r="AR173" i="20" s="1"/>
  <c r="AS173" i="20" s="1"/>
  <c r="BE173" i="20"/>
  <c r="AP174" i="20"/>
  <c r="AQ174" i="20" s="1"/>
  <c r="AR174" i="20" s="1"/>
  <c r="AS174" i="20" s="1"/>
  <c r="BE174" i="20"/>
  <c r="AP175" i="20"/>
  <c r="AQ175" i="20" s="1"/>
  <c r="AR175" i="20" s="1"/>
  <c r="AS175" i="20" s="1"/>
  <c r="AT175" i="20" s="1"/>
  <c r="BE175" i="20"/>
  <c r="AP176" i="20"/>
  <c r="AQ176" i="20"/>
  <c r="AR176" i="20" s="1"/>
  <c r="AS176" i="20" s="1"/>
  <c r="BE176" i="20"/>
  <c r="AP177" i="20"/>
  <c r="AQ177" i="20" s="1"/>
  <c r="AR177" i="20" s="1"/>
  <c r="AS177" i="20" s="1"/>
  <c r="BE177" i="20"/>
  <c r="AP178" i="20"/>
  <c r="AQ178" i="20" s="1"/>
  <c r="AR178" i="20" s="1"/>
  <c r="AS178" i="20" s="1"/>
  <c r="BE178" i="20"/>
  <c r="AP179" i="20"/>
  <c r="AQ179" i="20" s="1"/>
  <c r="AR179" i="20" s="1"/>
  <c r="AS179" i="20" s="1"/>
  <c r="AT179" i="20" s="1"/>
  <c r="BE179" i="20"/>
  <c r="AP180" i="20"/>
  <c r="AQ180" i="20" s="1"/>
  <c r="AR180" i="20" s="1"/>
  <c r="AS180" i="20" s="1"/>
  <c r="BE180" i="20"/>
  <c r="AP181" i="20"/>
  <c r="AQ181" i="20" s="1"/>
  <c r="AR181" i="20" s="1"/>
  <c r="AS181" i="20" s="1"/>
  <c r="BE181" i="20"/>
  <c r="AP182" i="20"/>
  <c r="AQ182" i="20"/>
  <c r="AR182" i="20" s="1"/>
  <c r="AS182" i="20" s="1"/>
  <c r="BE182" i="20"/>
  <c r="AP183" i="20"/>
  <c r="AQ183" i="20" s="1"/>
  <c r="AR183" i="20" s="1"/>
  <c r="AS183" i="20" s="1"/>
  <c r="AT183" i="20" s="1"/>
  <c r="BE183" i="20"/>
  <c r="AP184" i="20"/>
  <c r="AQ184" i="20" s="1"/>
  <c r="AR184" i="20" s="1"/>
  <c r="AS184" i="20" s="1"/>
  <c r="BE184" i="20"/>
  <c r="AP185" i="20"/>
  <c r="AQ185" i="20" s="1"/>
  <c r="AR185" i="20" s="1"/>
  <c r="AS185" i="20" s="1"/>
  <c r="BE185" i="20"/>
  <c r="AP186" i="20"/>
  <c r="AQ186" i="20" s="1"/>
  <c r="AR186" i="20" s="1"/>
  <c r="AS186" i="20" s="1"/>
  <c r="BE186" i="20"/>
  <c r="AP187" i="20"/>
  <c r="AQ187" i="20" s="1"/>
  <c r="AR187" i="20" s="1"/>
  <c r="AS187" i="20" s="1"/>
  <c r="AT187" i="20" s="1"/>
  <c r="BE187" i="20"/>
  <c r="AP188" i="20"/>
  <c r="AQ188" i="20" s="1"/>
  <c r="AR188" i="20" s="1"/>
  <c r="AS188" i="20"/>
  <c r="BE188" i="20"/>
  <c r="AP189" i="20"/>
  <c r="AQ189" i="20" s="1"/>
  <c r="AR189" i="20" s="1"/>
  <c r="AS189" i="20" s="1"/>
  <c r="BE189" i="20"/>
  <c r="AP190" i="20"/>
  <c r="AQ190" i="20" s="1"/>
  <c r="AR190" i="20" s="1"/>
  <c r="AS190" i="20" s="1"/>
  <c r="BE190" i="20"/>
  <c r="AP191" i="20"/>
  <c r="AQ191" i="20" s="1"/>
  <c r="AR191" i="20" s="1"/>
  <c r="AS191" i="20" s="1"/>
  <c r="AT191" i="20" s="1"/>
  <c r="BE191" i="20"/>
  <c r="AP192" i="20"/>
  <c r="AQ192" i="20" s="1"/>
  <c r="AR192" i="20" s="1"/>
  <c r="AS192" i="20" s="1"/>
  <c r="BE192" i="20"/>
  <c r="AP193" i="20"/>
  <c r="AQ193" i="20"/>
  <c r="AR193" i="20" s="1"/>
  <c r="AS193" i="20" s="1"/>
  <c r="BE193" i="20"/>
  <c r="AP194" i="20"/>
  <c r="AQ194" i="20" s="1"/>
  <c r="AR194" i="20" s="1"/>
  <c r="AS194" i="20" s="1"/>
  <c r="BE194" i="20"/>
  <c r="AP195" i="20"/>
  <c r="AQ195" i="20"/>
  <c r="BE195" i="20"/>
  <c r="AP196" i="20"/>
  <c r="AQ196" i="20" s="1"/>
  <c r="BE196" i="20"/>
  <c r="AP197" i="20"/>
  <c r="AQ197" i="20" s="1"/>
  <c r="BE197" i="20"/>
  <c r="AP198" i="20"/>
  <c r="AQ198" i="20" s="1"/>
  <c r="AR198" i="20" s="1"/>
  <c r="AS198" i="20" s="1"/>
  <c r="BE198" i="20"/>
  <c r="AP199" i="20"/>
  <c r="BE199" i="20"/>
  <c r="AP200" i="20"/>
  <c r="BE200" i="20"/>
  <c r="AP201" i="20"/>
  <c r="AQ201" i="20" s="1"/>
  <c r="BE201" i="20"/>
  <c r="AP202" i="20"/>
  <c r="AQ202" i="20" s="1"/>
  <c r="BE202" i="20"/>
  <c r="AP203" i="20"/>
  <c r="AQ203" i="20" s="1"/>
  <c r="BE203" i="20"/>
  <c r="AP204" i="20"/>
  <c r="AQ204" i="20"/>
  <c r="BE204" i="20"/>
  <c r="AP205" i="20"/>
  <c r="AQ205" i="20"/>
  <c r="BE205" i="20"/>
  <c r="AP206" i="20"/>
  <c r="BE206" i="20"/>
  <c r="AP207" i="20"/>
  <c r="AQ207" i="20"/>
  <c r="BE207" i="20"/>
  <c r="AP208" i="20"/>
  <c r="AQ208" i="20" s="1"/>
  <c r="BE208" i="20"/>
  <c r="AP209" i="20"/>
  <c r="AQ209" i="20" s="1"/>
  <c r="BE209" i="20"/>
  <c r="AP210" i="20"/>
  <c r="AQ210" i="20" s="1"/>
  <c r="BE210" i="20"/>
  <c r="AP211" i="20"/>
  <c r="AQ211" i="20" s="1"/>
  <c r="BE211" i="20"/>
  <c r="AP212" i="20"/>
  <c r="BE212" i="20"/>
  <c r="AP213" i="20"/>
  <c r="AQ213" i="20" s="1"/>
  <c r="BE213" i="20"/>
  <c r="AP214" i="20"/>
  <c r="AQ214" i="20" s="1"/>
  <c r="BE214" i="20"/>
  <c r="AP215" i="20"/>
  <c r="AQ215" i="20" s="1"/>
  <c r="BE215" i="20"/>
  <c r="AP216" i="20"/>
  <c r="BE216" i="20"/>
  <c r="AP217" i="20"/>
  <c r="AQ217" i="20" s="1"/>
  <c r="BE217" i="20"/>
  <c r="AP218" i="20"/>
  <c r="AQ218" i="20" s="1"/>
  <c r="BE218" i="20"/>
  <c r="AP219" i="20"/>
  <c r="AQ219" i="20" s="1"/>
  <c r="AR219" i="20"/>
  <c r="AS219" i="20" s="1"/>
  <c r="BE219" i="20"/>
  <c r="AP220" i="20"/>
  <c r="AQ220" i="20" s="1"/>
  <c r="BE220" i="20"/>
  <c r="AP221" i="20"/>
  <c r="AQ221" i="20" s="1"/>
  <c r="BE221" i="20"/>
  <c r="AP222" i="20"/>
  <c r="AQ222" i="20" s="1"/>
  <c r="BE222" i="20"/>
  <c r="AP223" i="20"/>
  <c r="AQ223" i="20" s="1"/>
  <c r="AR223" i="20" s="1"/>
  <c r="AS223" i="20" s="1"/>
  <c r="BE223" i="20"/>
  <c r="AP224" i="20"/>
  <c r="AQ224" i="20" s="1"/>
  <c r="BE224" i="20"/>
  <c r="AP225" i="20"/>
  <c r="AQ225" i="20" s="1"/>
  <c r="AR225" i="20" s="1"/>
  <c r="AS225" i="20" s="1"/>
  <c r="BE225" i="20"/>
  <c r="AP226" i="20"/>
  <c r="AQ226" i="20" s="1"/>
  <c r="BE226" i="20"/>
  <c r="AP227" i="20"/>
  <c r="AQ227" i="20" s="1"/>
  <c r="AR227" i="20" s="1"/>
  <c r="AS227" i="20" s="1"/>
  <c r="BE227" i="20"/>
  <c r="AP228" i="20"/>
  <c r="AQ228" i="20" s="1"/>
  <c r="AR228" i="20"/>
  <c r="AS228" i="20" s="1"/>
  <c r="BE228" i="20"/>
  <c r="AP229" i="20"/>
  <c r="AQ229" i="20" s="1"/>
  <c r="AR229" i="20" s="1"/>
  <c r="AS229" i="20" s="1"/>
  <c r="BE229" i="20"/>
  <c r="AP230" i="20"/>
  <c r="AQ230" i="20" s="1"/>
  <c r="BE230" i="20"/>
  <c r="AP231" i="20"/>
  <c r="AQ231" i="20" s="1"/>
  <c r="AR231" i="20" s="1"/>
  <c r="AS231" i="20" s="1"/>
  <c r="BE231" i="20"/>
  <c r="AP232" i="20"/>
  <c r="AQ232" i="20" s="1"/>
  <c r="BE232" i="20"/>
  <c r="AP233" i="20"/>
  <c r="AQ233" i="20" s="1"/>
  <c r="AR233" i="20" s="1"/>
  <c r="AS233" i="20" s="1"/>
  <c r="BE233" i="20"/>
  <c r="AP234" i="20"/>
  <c r="AQ234" i="20" s="1"/>
  <c r="BE234" i="20"/>
  <c r="AP235" i="20"/>
  <c r="AQ235" i="20" s="1"/>
  <c r="AR235" i="20" s="1"/>
  <c r="AS235" i="20" s="1"/>
  <c r="BE235" i="20"/>
  <c r="AP236" i="20"/>
  <c r="AQ236" i="20" s="1"/>
  <c r="BE236" i="20"/>
  <c r="AP237" i="20"/>
  <c r="AQ237" i="20" s="1"/>
  <c r="BE237" i="20"/>
  <c r="AP238" i="20"/>
  <c r="AQ238" i="20" s="1"/>
  <c r="BE238" i="20"/>
  <c r="AP239" i="20"/>
  <c r="AQ239" i="20" s="1"/>
  <c r="BE239" i="20"/>
  <c r="AP240" i="20"/>
  <c r="AQ240" i="20" s="1"/>
  <c r="BE240" i="20"/>
  <c r="AP241" i="20"/>
  <c r="AQ241" i="20" s="1"/>
  <c r="BE241" i="20"/>
  <c r="AP242" i="20"/>
  <c r="AQ242" i="20" s="1"/>
  <c r="BE242" i="20"/>
  <c r="AP243" i="20"/>
  <c r="AQ243" i="20" s="1"/>
  <c r="BE243" i="20"/>
  <c r="AP244" i="20"/>
  <c r="AQ244" i="20" s="1"/>
  <c r="BE244" i="20"/>
  <c r="AP245" i="20"/>
  <c r="AQ245" i="20" s="1"/>
  <c r="BE245" i="20"/>
  <c r="AP246" i="20"/>
  <c r="AQ246" i="20" s="1"/>
  <c r="BE246" i="20"/>
  <c r="AP247" i="20"/>
  <c r="AQ247" i="20" s="1"/>
  <c r="BE247" i="20"/>
  <c r="AP248" i="20"/>
  <c r="AQ248" i="20" s="1"/>
  <c r="BE248" i="20"/>
  <c r="AP249" i="20"/>
  <c r="AQ249" i="20" s="1"/>
  <c r="BE249" i="20"/>
  <c r="AP250" i="20"/>
  <c r="AQ250" i="20" s="1"/>
  <c r="BE250" i="20"/>
  <c r="AP251" i="20"/>
  <c r="AQ251" i="20" s="1"/>
  <c r="BE251" i="20"/>
  <c r="AP252" i="20"/>
  <c r="AQ252" i="20" s="1"/>
  <c r="BE252" i="20"/>
  <c r="AP253" i="20"/>
  <c r="AQ253" i="20" s="1"/>
  <c r="BE253" i="20"/>
  <c r="AP254" i="20"/>
  <c r="AQ254" i="20" s="1"/>
  <c r="BE254" i="20"/>
  <c r="AP255" i="20"/>
  <c r="BE255" i="20"/>
  <c r="AP256" i="20"/>
  <c r="BE256" i="20"/>
  <c r="AP257" i="20"/>
  <c r="BE257" i="20"/>
  <c r="AP258" i="20"/>
  <c r="BE258" i="20"/>
  <c r="AP259" i="20"/>
  <c r="BE259" i="20"/>
  <c r="AP260" i="20"/>
  <c r="BE260" i="20"/>
  <c r="AP261" i="20"/>
  <c r="BE261" i="20"/>
  <c r="AP262" i="20"/>
  <c r="BE262" i="20"/>
  <c r="AP263" i="20"/>
  <c r="BE263" i="20"/>
  <c r="AP264" i="20"/>
  <c r="BE264" i="20"/>
  <c r="AP265" i="20"/>
  <c r="BE265" i="20"/>
  <c r="AP266" i="20"/>
  <c r="BE266" i="20"/>
  <c r="AP267" i="20"/>
  <c r="BE267" i="20"/>
  <c r="AP268" i="20"/>
  <c r="BE268" i="20"/>
  <c r="AP269" i="20"/>
  <c r="AQ269" i="20" s="1"/>
  <c r="BE269" i="20"/>
  <c r="AP270" i="20"/>
  <c r="AQ270" i="20" s="1"/>
  <c r="AR270" i="20"/>
  <c r="AS270" i="20" s="1"/>
  <c r="BE270" i="20"/>
  <c r="AP271" i="20"/>
  <c r="AQ271" i="20" s="1"/>
  <c r="BE271" i="20"/>
  <c r="AP272" i="20"/>
  <c r="AQ272" i="20" s="1"/>
  <c r="BE272" i="20"/>
  <c r="AP273" i="20"/>
  <c r="AQ273" i="20" s="1"/>
  <c r="BE273" i="20"/>
  <c r="AP274" i="20"/>
  <c r="AQ274" i="20" s="1"/>
  <c r="BE274" i="20"/>
  <c r="AP275" i="20"/>
  <c r="AQ275" i="20" s="1"/>
  <c r="BE275" i="20"/>
  <c r="AP276" i="20"/>
  <c r="AQ276" i="20" s="1"/>
  <c r="BE276" i="20"/>
  <c r="AP277" i="20"/>
  <c r="AQ277" i="20" s="1"/>
  <c r="BE277" i="20"/>
  <c r="AP278" i="20"/>
  <c r="AQ278" i="20" s="1"/>
  <c r="AR278" i="20"/>
  <c r="AS278" i="20" s="1"/>
  <c r="BE278" i="20"/>
  <c r="AP279" i="20"/>
  <c r="AQ279" i="20" s="1"/>
  <c r="BE279" i="20"/>
  <c r="AP280" i="20"/>
  <c r="AQ280" i="20" s="1"/>
  <c r="BE280" i="20"/>
  <c r="AP281" i="20"/>
  <c r="AQ281" i="20" s="1"/>
  <c r="BE281" i="20"/>
  <c r="AP282" i="20"/>
  <c r="AQ282" i="20" s="1"/>
  <c r="BE282" i="20"/>
  <c r="AP283" i="20"/>
  <c r="AQ283" i="20" s="1"/>
  <c r="BE283" i="20"/>
  <c r="AP284" i="20"/>
  <c r="AQ284" i="20" s="1"/>
  <c r="BE284" i="20"/>
  <c r="AP285" i="20"/>
  <c r="AQ285" i="20" s="1"/>
  <c r="BE285" i="20"/>
  <c r="AP286" i="20"/>
  <c r="AQ286" i="20" s="1"/>
  <c r="AR286" i="20"/>
  <c r="AS286" i="20" s="1"/>
  <c r="BE286" i="20"/>
  <c r="AP287" i="20"/>
  <c r="AQ287" i="20" s="1"/>
  <c r="BE287" i="20"/>
  <c r="AP288" i="20"/>
  <c r="AQ288" i="20" s="1"/>
  <c r="BE288" i="20"/>
  <c r="AP289" i="20"/>
  <c r="AQ289" i="20" s="1"/>
  <c r="BE289" i="20"/>
  <c r="AP290" i="20"/>
  <c r="BE290" i="20"/>
  <c r="AP291" i="20"/>
  <c r="AQ291" i="20" s="1"/>
  <c r="BE291" i="20"/>
  <c r="AP292" i="20"/>
  <c r="AQ292" i="20" s="1"/>
  <c r="BE292" i="20"/>
  <c r="AP293" i="20"/>
  <c r="AQ293" i="20" s="1"/>
  <c r="BE293" i="20"/>
  <c r="AP294" i="20"/>
  <c r="AQ294" i="20" s="1"/>
  <c r="AR294" i="20"/>
  <c r="AS294" i="20" s="1"/>
  <c r="BE294" i="20"/>
  <c r="AP295" i="20"/>
  <c r="AQ295" i="20" s="1"/>
  <c r="BE295" i="20"/>
  <c r="AP296" i="20"/>
  <c r="AQ296" i="20" s="1"/>
  <c r="BE296" i="20"/>
  <c r="AP297" i="20"/>
  <c r="AQ297" i="20" s="1"/>
  <c r="BE297" i="20"/>
  <c r="AP298" i="20"/>
  <c r="AQ298" i="20" s="1"/>
  <c r="BE298" i="20"/>
  <c r="AP299" i="20"/>
  <c r="AQ299" i="20" s="1"/>
  <c r="BE299" i="20"/>
  <c r="AP300" i="20"/>
  <c r="AQ300" i="20" s="1"/>
  <c r="BE300" i="20"/>
  <c r="AP301" i="20"/>
  <c r="AQ301" i="20" s="1"/>
  <c r="BE301" i="20"/>
  <c r="AP302" i="20"/>
  <c r="AQ302" i="20" s="1"/>
  <c r="AR302" i="20"/>
  <c r="AS302" i="20" s="1"/>
  <c r="BE302" i="20"/>
  <c r="AP303" i="20"/>
  <c r="AQ303" i="20" s="1"/>
  <c r="BE303" i="20"/>
  <c r="AP304" i="20"/>
  <c r="AQ304" i="20" s="1"/>
  <c r="BE304" i="20"/>
  <c r="AP305" i="20"/>
  <c r="AQ305" i="20" s="1"/>
  <c r="BE305" i="20"/>
  <c r="AP306" i="20"/>
  <c r="AQ306" i="20" s="1"/>
  <c r="BE306" i="20"/>
  <c r="AP307" i="20"/>
  <c r="AQ307" i="20" s="1"/>
  <c r="BE307" i="20"/>
  <c r="AP308" i="20"/>
  <c r="AQ308" i="20" s="1"/>
  <c r="BE308" i="20"/>
  <c r="AP309" i="20"/>
  <c r="AQ309" i="20" s="1"/>
  <c r="BE309" i="20"/>
  <c r="AP310" i="20"/>
  <c r="AQ310" i="20" s="1"/>
  <c r="AR310" i="20"/>
  <c r="AS310" i="20" s="1"/>
  <c r="BE310" i="20"/>
  <c r="AP311" i="20"/>
  <c r="AQ311" i="20" s="1"/>
  <c r="BE311" i="20"/>
  <c r="AP312" i="20"/>
  <c r="AQ312" i="20" s="1"/>
  <c r="BE312" i="20"/>
  <c r="AP313" i="20"/>
  <c r="AQ313" i="20" s="1"/>
  <c r="BE313" i="20"/>
  <c r="AP314" i="20"/>
  <c r="AQ314" i="20" s="1"/>
  <c r="BE314" i="20"/>
  <c r="AP315" i="20"/>
  <c r="AQ315" i="20" s="1"/>
  <c r="BE315" i="20"/>
  <c r="AP316" i="20"/>
  <c r="AQ316" i="20" s="1"/>
  <c r="BE316" i="20"/>
  <c r="AP317" i="20"/>
  <c r="AQ317" i="20" s="1"/>
  <c r="BE317" i="20"/>
  <c r="AP318" i="20"/>
  <c r="AQ318" i="20" s="1"/>
  <c r="AR318" i="20"/>
  <c r="AS318" i="20" s="1"/>
  <c r="BE318" i="20"/>
  <c r="AP319" i="20"/>
  <c r="AQ319" i="20" s="1"/>
  <c r="BE319" i="20"/>
  <c r="AP320" i="20"/>
  <c r="AQ320" i="20" s="1"/>
  <c r="BE320" i="20"/>
  <c r="AP321" i="20"/>
  <c r="AQ321" i="20" s="1"/>
  <c r="BE321" i="20"/>
  <c r="AP322" i="20"/>
  <c r="BE322" i="20"/>
  <c r="AP323" i="20"/>
  <c r="AQ323" i="20" s="1"/>
  <c r="BE323" i="20"/>
  <c r="AP324" i="20"/>
  <c r="AQ324" i="20" s="1"/>
  <c r="AR324" i="20"/>
  <c r="AS324" i="20" s="1"/>
  <c r="BE324" i="20"/>
  <c r="AP325" i="20"/>
  <c r="AQ325" i="20" s="1"/>
  <c r="BE325" i="20"/>
  <c r="AP326" i="20"/>
  <c r="AQ326" i="20" s="1"/>
  <c r="BE326" i="20"/>
  <c r="AP327" i="20"/>
  <c r="AQ327" i="20" s="1"/>
  <c r="BE327" i="20"/>
  <c r="AP328" i="20"/>
  <c r="AQ328" i="20" s="1"/>
  <c r="AR328" i="20"/>
  <c r="AS328" i="20" s="1"/>
  <c r="BE328" i="20"/>
  <c r="AP329" i="20"/>
  <c r="AQ329" i="20" s="1"/>
  <c r="BE329" i="20"/>
  <c r="AP330" i="20"/>
  <c r="AQ330" i="20" s="1"/>
  <c r="BE330" i="20"/>
  <c r="AP331" i="20"/>
  <c r="AQ331" i="20" s="1"/>
  <c r="AR331" i="20"/>
  <c r="AS331" i="20" s="1"/>
  <c r="BE331" i="20"/>
  <c r="AP332" i="20"/>
  <c r="AQ332" i="20" s="1"/>
  <c r="BE332" i="20"/>
  <c r="AP333" i="20"/>
  <c r="AQ333" i="20" s="1"/>
  <c r="BE333" i="20"/>
  <c r="AP334" i="20"/>
  <c r="AQ334" i="20" s="1"/>
  <c r="BE334" i="20"/>
  <c r="AP335" i="20"/>
  <c r="AQ335" i="20" s="1"/>
  <c r="AR335" i="20" s="1"/>
  <c r="AS335" i="20" s="1"/>
  <c r="BE335" i="20"/>
  <c r="AP336" i="20"/>
  <c r="AQ336" i="20" s="1"/>
  <c r="BE336" i="20"/>
  <c r="AP337" i="20"/>
  <c r="AQ337" i="20" s="1"/>
  <c r="BE337" i="20"/>
  <c r="AP338" i="20"/>
  <c r="BE338" i="20"/>
  <c r="AP339" i="20"/>
  <c r="AQ339" i="20" s="1"/>
  <c r="BE339" i="20"/>
  <c r="AP340" i="20"/>
  <c r="AQ340" i="20" s="1"/>
  <c r="BE340" i="20"/>
  <c r="AP341" i="20"/>
  <c r="AQ341" i="20" s="1"/>
  <c r="BE341" i="20"/>
  <c r="AP342" i="20"/>
  <c r="AQ342" i="20" s="1"/>
  <c r="BE342" i="20"/>
  <c r="AP343" i="20"/>
  <c r="AQ343" i="20" s="1"/>
  <c r="BE343" i="20"/>
  <c r="AP344" i="20"/>
  <c r="AQ344" i="20" s="1"/>
  <c r="BE344" i="20"/>
  <c r="AP345" i="20"/>
  <c r="AQ345" i="20" s="1"/>
  <c r="BE345" i="20"/>
  <c r="AP346" i="20"/>
  <c r="AQ346" i="20" s="1"/>
  <c r="BE346" i="20"/>
  <c r="AP347" i="20"/>
  <c r="AQ347" i="20" s="1"/>
  <c r="AR347" i="20"/>
  <c r="AS347" i="20" s="1"/>
  <c r="BE347" i="20"/>
  <c r="AP348" i="20"/>
  <c r="AQ348" i="20" s="1"/>
  <c r="BE348" i="20"/>
  <c r="AP349" i="20"/>
  <c r="AQ349" i="20" s="1"/>
  <c r="BE349" i="20"/>
  <c r="AP350" i="20"/>
  <c r="AQ350" i="20" s="1"/>
  <c r="AR350" i="20"/>
  <c r="AS350" i="20" s="1"/>
  <c r="AT350" i="20" s="1"/>
  <c r="BE350" i="20"/>
  <c r="AP351" i="20"/>
  <c r="AQ351" i="20" s="1"/>
  <c r="BE351" i="20"/>
  <c r="AP352" i="20"/>
  <c r="AQ352" i="20" s="1"/>
  <c r="BE352" i="20"/>
  <c r="AP353" i="20"/>
  <c r="AQ353" i="20" s="1"/>
  <c r="BE353" i="20"/>
  <c r="AP354" i="20"/>
  <c r="BE354" i="20"/>
  <c r="AP355" i="20"/>
  <c r="AQ355" i="20" s="1"/>
  <c r="BE355" i="20"/>
  <c r="AP356" i="20"/>
  <c r="AQ356" i="20" s="1"/>
  <c r="BE356" i="20"/>
  <c r="AP357" i="20"/>
  <c r="AQ357" i="20" s="1"/>
  <c r="BE357" i="20"/>
  <c r="AP358" i="20"/>
  <c r="AQ358" i="20" s="1"/>
  <c r="AR358" i="20"/>
  <c r="AS358" i="20" s="1"/>
  <c r="AT358" i="20" s="1"/>
  <c r="BE358" i="20"/>
  <c r="AP359" i="20"/>
  <c r="AQ359" i="20" s="1"/>
  <c r="AR359" i="20" s="1"/>
  <c r="AS359" i="20" s="1"/>
  <c r="AT359" i="20" s="1"/>
  <c r="BE359" i="20"/>
  <c r="AP360" i="20"/>
  <c r="AQ360" i="20" s="1"/>
  <c r="BE360" i="20"/>
  <c r="AP361" i="20"/>
  <c r="AQ361" i="20" s="1"/>
  <c r="BE361" i="20"/>
  <c r="AP362" i="20"/>
  <c r="AQ362" i="20" s="1"/>
  <c r="BE362" i="20"/>
  <c r="AP363" i="20"/>
  <c r="AQ363" i="20" s="1"/>
  <c r="BE363" i="20"/>
  <c r="AP364" i="20"/>
  <c r="AQ364" i="20" s="1"/>
  <c r="BE364" i="20"/>
  <c r="AP365" i="20"/>
  <c r="AQ365" i="20" s="1"/>
  <c r="BE365" i="20"/>
  <c r="AP366" i="20"/>
  <c r="AQ366" i="20" s="1"/>
  <c r="BE366" i="20"/>
  <c r="AP367" i="20"/>
  <c r="AQ367" i="20" s="1"/>
  <c r="BE367" i="20"/>
  <c r="AP368" i="20"/>
  <c r="AQ368" i="20" s="1"/>
  <c r="BE368" i="20"/>
  <c r="AP369" i="20"/>
  <c r="AQ369" i="20" s="1"/>
  <c r="BE369" i="20"/>
  <c r="AP370" i="20"/>
  <c r="BE370" i="20"/>
  <c r="AP371" i="20"/>
  <c r="BE371" i="20"/>
  <c r="AP372" i="20"/>
  <c r="BE372" i="20"/>
  <c r="AP373" i="20"/>
  <c r="BE373" i="20"/>
  <c r="AP374" i="20"/>
  <c r="BE374" i="20"/>
  <c r="AP375" i="20"/>
  <c r="BE375" i="20"/>
  <c r="AP376" i="20"/>
  <c r="BE376" i="20"/>
  <c r="AP377" i="20"/>
  <c r="BE377" i="20"/>
  <c r="AP378" i="20"/>
  <c r="BE378" i="20"/>
  <c r="AP379" i="20"/>
  <c r="BE379" i="20"/>
  <c r="AP380" i="20"/>
  <c r="BE380" i="20"/>
  <c r="AP381" i="20"/>
  <c r="BE381" i="20"/>
  <c r="AP382" i="20"/>
  <c r="BE382" i="20"/>
  <c r="AP383" i="20"/>
  <c r="BE383" i="20"/>
  <c r="AP384" i="20"/>
  <c r="BE384" i="20"/>
  <c r="AP385" i="20"/>
  <c r="BE385" i="20"/>
  <c r="AP386" i="20"/>
  <c r="BE386" i="20"/>
  <c r="AP387" i="20"/>
  <c r="BE387" i="20"/>
  <c r="AP388" i="20"/>
  <c r="BE388" i="20"/>
  <c r="AP389" i="20"/>
  <c r="BE389" i="20"/>
  <c r="AP390" i="20"/>
  <c r="BE390" i="20"/>
  <c r="AP391" i="20"/>
  <c r="BE391" i="20"/>
  <c r="AP392" i="20"/>
  <c r="BE392" i="20"/>
  <c r="AP393" i="20"/>
  <c r="AQ393" i="20" s="1"/>
  <c r="BE393" i="20"/>
  <c r="AP394" i="20"/>
  <c r="BE394" i="20"/>
  <c r="AP395" i="20"/>
  <c r="AQ395" i="20"/>
  <c r="BE395" i="20"/>
  <c r="AP396" i="20"/>
  <c r="AQ396" i="20" s="1"/>
  <c r="BE396" i="20"/>
  <c r="AP397" i="20"/>
  <c r="AQ397" i="20" s="1"/>
  <c r="AR397" i="20" s="1"/>
  <c r="AS397" i="20" s="1"/>
  <c r="BE397" i="20"/>
  <c r="AP398" i="20"/>
  <c r="BE398" i="20"/>
  <c r="AP399" i="20"/>
  <c r="AQ399" i="20" s="1"/>
  <c r="BE399" i="20"/>
  <c r="AP400" i="20"/>
  <c r="AQ400" i="20" s="1"/>
  <c r="BE400" i="20"/>
  <c r="AP401" i="20"/>
  <c r="AQ401" i="20" s="1"/>
  <c r="AR401" i="20" s="1"/>
  <c r="AS401" i="20" s="1"/>
  <c r="BE401" i="20"/>
  <c r="AP402" i="20"/>
  <c r="BE402" i="20"/>
  <c r="AP403" i="20"/>
  <c r="AQ403" i="20" s="1"/>
  <c r="BE403" i="20"/>
  <c r="AP404" i="20"/>
  <c r="AQ404" i="20" s="1"/>
  <c r="BE404" i="20"/>
  <c r="AP405" i="20"/>
  <c r="AQ405" i="20" s="1"/>
  <c r="BE405" i="20"/>
  <c r="AP406" i="20"/>
  <c r="AQ406" i="20" s="1"/>
  <c r="BE406" i="20"/>
  <c r="AP407" i="20"/>
  <c r="AQ407" i="20" s="1"/>
  <c r="AR407" i="20"/>
  <c r="AS407" i="20" s="1"/>
  <c r="BE407" i="20"/>
  <c r="AP408" i="20"/>
  <c r="AQ408" i="20" s="1"/>
  <c r="BE408" i="20"/>
  <c r="AP409" i="20"/>
  <c r="AQ409" i="20" s="1"/>
  <c r="AR409" i="20"/>
  <c r="AS409" i="20" s="1"/>
  <c r="BE409" i="20"/>
  <c r="AP410" i="20"/>
  <c r="AQ410" i="20" s="1"/>
  <c r="BE410" i="20"/>
  <c r="AP411" i="20"/>
  <c r="AQ411" i="20" s="1"/>
  <c r="BE411" i="20"/>
  <c r="AP412" i="20"/>
  <c r="AQ412" i="20" s="1"/>
  <c r="BE412" i="20"/>
  <c r="AP413" i="20"/>
  <c r="AQ413" i="20" s="1"/>
  <c r="BE413" i="20"/>
  <c r="AP414" i="20"/>
  <c r="BE414" i="20"/>
  <c r="AP415" i="20"/>
  <c r="AQ415" i="20" s="1"/>
  <c r="AR415" i="20"/>
  <c r="AS415" i="20" s="1"/>
  <c r="BE415" i="20"/>
  <c r="AP416" i="20"/>
  <c r="BE416" i="20"/>
  <c r="AP417" i="20"/>
  <c r="AQ417" i="20" s="1"/>
  <c r="AR417" i="20"/>
  <c r="AS417" i="20" s="1"/>
  <c r="BE417" i="20"/>
  <c r="AP418" i="20"/>
  <c r="BE418" i="20"/>
  <c r="AP419" i="20"/>
  <c r="BE419" i="20"/>
  <c r="AP420" i="20"/>
  <c r="BE420" i="20"/>
  <c r="AP421" i="20"/>
  <c r="AQ421" i="20" s="1"/>
  <c r="BE421" i="20"/>
  <c r="AP422" i="20"/>
  <c r="BE422" i="20"/>
  <c r="AP423" i="20"/>
  <c r="AQ423" i="20" s="1"/>
  <c r="BE423" i="20"/>
  <c r="AP424" i="20"/>
  <c r="BE424" i="20"/>
  <c r="AP425" i="20"/>
  <c r="AQ425" i="20" s="1"/>
  <c r="AR425" i="20"/>
  <c r="AS425" i="20" s="1"/>
  <c r="BE425" i="20"/>
  <c r="AP426" i="20"/>
  <c r="BE426" i="20"/>
  <c r="AP427" i="20"/>
  <c r="AQ427" i="20" s="1"/>
  <c r="BE427" i="20"/>
  <c r="AP428" i="20"/>
  <c r="BE428" i="20"/>
  <c r="AP429" i="20"/>
  <c r="AQ429" i="20" s="1"/>
  <c r="BE429" i="20"/>
  <c r="AP430" i="20"/>
  <c r="BE430" i="20"/>
  <c r="AP431" i="20"/>
  <c r="AQ431" i="20" s="1"/>
  <c r="BE431" i="20"/>
  <c r="AP432" i="20"/>
  <c r="BE432" i="20"/>
  <c r="AP433" i="20"/>
  <c r="AQ433" i="20" s="1"/>
  <c r="AR433" i="20"/>
  <c r="AS433" i="20" s="1"/>
  <c r="BE433" i="20"/>
  <c r="AP434" i="20"/>
  <c r="BE434" i="20"/>
  <c r="AP435" i="20"/>
  <c r="BE435" i="20"/>
  <c r="AP436" i="20"/>
  <c r="BE436" i="20"/>
  <c r="AP437" i="20"/>
  <c r="AQ437" i="20" s="1"/>
  <c r="BE437" i="20"/>
  <c r="AP438" i="20"/>
  <c r="BE438" i="20"/>
  <c r="AP439" i="20"/>
  <c r="AQ439" i="20" s="1"/>
  <c r="BE439" i="20"/>
  <c r="AP440" i="20"/>
  <c r="BE440" i="20"/>
  <c r="AP441" i="20"/>
  <c r="AQ441" i="20" s="1"/>
  <c r="AR441" i="20"/>
  <c r="AS441" i="20" s="1"/>
  <c r="BE441" i="20"/>
  <c r="AP442" i="20"/>
  <c r="BE442" i="20"/>
  <c r="AP443" i="20"/>
  <c r="AQ443" i="20" s="1"/>
  <c r="BE443" i="20"/>
  <c r="AP444" i="20"/>
  <c r="BE444" i="20"/>
  <c r="AP445" i="20"/>
  <c r="AQ445" i="20" s="1"/>
  <c r="AR445" i="20"/>
  <c r="AS445" i="20" s="1"/>
  <c r="BE445" i="20"/>
  <c r="AP446" i="20"/>
  <c r="BE446" i="20"/>
  <c r="AP447" i="20"/>
  <c r="AQ447" i="20" s="1"/>
  <c r="BE447" i="20"/>
  <c r="AP448" i="20"/>
  <c r="BE448" i="20"/>
  <c r="AP449" i="20"/>
  <c r="AQ449" i="20" s="1"/>
  <c r="AR449" i="20"/>
  <c r="AS449" i="20" s="1"/>
  <c r="BE449" i="20"/>
  <c r="AP450" i="20"/>
  <c r="BE450" i="20"/>
  <c r="AP451" i="20"/>
  <c r="BE451" i="20"/>
  <c r="AP452" i="20"/>
  <c r="BE452" i="20"/>
  <c r="AP453" i="20"/>
  <c r="AQ453" i="20" s="1"/>
  <c r="BE453" i="20"/>
  <c r="AP454" i="20"/>
  <c r="BE454" i="20"/>
  <c r="AP455" i="20"/>
  <c r="AQ455" i="20" s="1"/>
  <c r="BE455" i="20"/>
  <c r="AP456" i="20"/>
  <c r="BE456" i="20"/>
  <c r="AP457" i="20"/>
  <c r="AQ457" i="20" s="1"/>
  <c r="AR457" i="20"/>
  <c r="AS457" i="20" s="1"/>
  <c r="BE457" i="20"/>
  <c r="AP458" i="20"/>
  <c r="BE458" i="20"/>
  <c r="AP459" i="20"/>
  <c r="AQ459" i="20" s="1"/>
  <c r="BE459" i="20"/>
  <c r="AP460" i="20"/>
  <c r="BE460" i="20"/>
  <c r="AP461" i="20"/>
  <c r="AQ461" i="20" s="1"/>
  <c r="AR461" i="20"/>
  <c r="AS461" i="20" s="1"/>
  <c r="BE461" i="20"/>
  <c r="AP462" i="20"/>
  <c r="BE462" i="20"/>
  <c r="AP463" i="20"/>
  <c r="AQ463" i="20" s="1"/>
  <c r="BE463" i="20"/>
  <c r="AP464" i="20"/>
  <c r="BE464" i="20"/>
  <c r="AP465" i="20"/>
  <c r="AQ465" i="20" s="1"/>
  <c r="AR465" i="20"/>
  <c r="AS465" i="20" s="1"/>
  <c r="BE465" i="20"/>
  <c r="AP466" i="20"/>
  <c r="BE466" i="20"/>
  <c r="AP467" i="20"/>
  <c r="BE467" i="20"/>
  <c r="AP468" i="20"/>
  <c r="BE468" i="20"/>
  <c r="AP469" i="20"/>
  <c r="AQ469" i="20" s="1"/>
  <c r="BE469" i="20"/>
  <c r="AP470" i="20"/>
  <c r="BE470" i="20"/>
  <c r="AP471" i="20"/>
  <c r="AQ471" i="20" s="1"/>
  <c r="BE471" i="20"/>
  <c r="AP472" i="20"/>
  <c r="AQ472" i="20" s="1"/>
  <c r="AR472" i="20" s="1"/>
  <c r="AS472" i="20" s="1"/>
  <c r="BE472" i="20"/>
  <c r="AP473" i="20"/>
  <c r="BE473" i="20"/>
  <c r="AP474" i="20"/>
  <c r="AQ474" i="20" s="1"/>
  <c r="AR474" i="20" s="1"/>
  <c r="AS474" i="20" s="1"/>
  <c r="BE474" i="20"/>
  <c r="AP475" i="20"/>
  <c r="AQ475" i="20" s="1"/>
  <c r="AR475" i="20"/>
  <c r="AS475" i="20" s="1"/>
  <c r="BE475" i="20"/>
  <c r="AP476" i="20"/>
  <c r="AQ476" i="20" s="1"/>
  <c r="AR476" i="20" s="1"/>
  <c r="AS476" i="20" s="1"/>
  <c r="BE476" i="20"/>
  <c r="AP477" i="20"/>
  <c r="BE477" i="20"/>
  <c r="AP478" i="20"/>
  <c r="AQ478" i="20" s="1"/>
  <c r="AR478" i="20" s="1"/>
  <c r="AS478" i="20" s="1"/>
  <c r="BE478" i="20"/>
  <c r="AP479" i="20"/>
  <c r="AQ479" i="20" s="1"/>
  <c r="BE479" i="20"/>
  <c r="AP480" i="20"/>
  <c r="AQ480" i="20" s="1"/>
  <c r="AR480" i="20" s="1"/>
  <c r="AS480" i="20" s="1"/>
  <c r="BE480" i="20"/>
  <c r="AP481" i="20"/>
  <c r="BE481" i="20"/>
  <c r="AP482" i="20"/>
  <c r="AQ482" i="20" s="1"/>
  <c r="AR482" i="20" s="1"/>
  <c r="AS482" i="20" s="1"/>
  <c r="BE482" i="20"/>
  <c r="AP483" i="20"/>
  <c r="AQ483" i="20" s="1"/>
  <c r="AR483" i="20"/>
  <c r="AS483" i="20" s="1"/>
  <c r="BE483" i="20"/>
  <c r="AP484" i="20"/>
  <c r="AQ484" i="20" s="1"/>
  <c r="AR484" i="20" s="1"/>
  <c r="AS484" i="20" s="1"/>
  <c r="BE484" i="20"/>
  <c r="AP485" i="20"/>
  <c r="BE485" i="20"/>
  <c r="AP486" i="20"/>
  <c r="AQ486" i="20" s="1"/>
  <c r="AR486" i="20" s="1"/>
  <c r="AS486" i="20" s="1"/>
  <c r="BE486" i="20"/>
  <c r="AP487" i="20"/>
  <c r="BE487" i="20"/>
  <c r="AP488" i="20"/>
  <c r="AQ488" i="20" s="1"/>
  <c r="AR488" i="20" s="1"/>
  <c r="AS488" i="20" s="1"/>
  <c r="BE488" i="20"/>
  <c r="AP489" i="20"/>
  <c r="AQ489" i="20" s="1"/>
  <c r="AR489" i="20"/>
  <c r="AS489" i="20" s="1"/>
  <c r="BE489" i="20"/>
  <c r="AP490" i="20"/>
  <c r="AQ490" i="20" s="1"/>
  <c r="AR490" i="20" s="1"/>
  <c r="AS490" i="20" s="1"/>
  <c r="BE490" i="20"/>
  <c r="AP491" i="20"/>
  <c r="BE491" i="20"/>
  <c r="AP492" i="20"/>
  <c r="AQ492" i="20" s="1"/>
  <c r="AR492" i="20" s="1"/>
  <c r="AS492" i="20" s="1"/>
  <c r="BE492" i="20"/>
  <c r="AP493" i="20"/>
  <c r="BE493" i="20"/>
  <c r="AP494" i="20"/>
  <c r="AQ494" i="20" s="1"/>
  <c r="AR494" i="20" s="1"/>
  <c r="AS494" i="20" s="1"/>
  <c r="BE494" i="20"/>
  <c r="AP495" i="20"/>
  <c r="AQ495" i="20" s="1"/>
  <c r="AR495" i="20"/>
  <c r="AS495" i="20" s="1"/>
  <c r="BE495" i="20"/>
  <c r="AP496" i="20"/>
  <c r="AQ496" i="20" s="1"/>
  <c r="AR496" i="20" s="1"/>
  <c r="AS496" i="20" s="1"/>
  <c r="BE496" i="20"/>
  <c r="AP497" i="20"/>
  <c r="BE497" i="20"/>
  <c r="AP498" i="20"/>
  <c r="AQ498" i="20" s="1"/>
  <c r="AR498" i="20" s="1"/>
  <c r="AS498" i="20" s="1"/>
  <c r="BE498" i="20"/>
  <c r="AP499" i="20"/>
  <c r="AQ499" i="20" s="1"/>
  <c r="BE499" i="20"/>
  <c r="AP500" i="20"/>
  <c r="AQ500" i="20" s="1"/>
  <c r="AR500" i="20" s="1"/>
  <c r="AS500" i="20" s="1"/>
  <c r="BE500" i="20"/>
  <c r="AP501" i="20"/>
  <c r="BE501" i="20"/>
  <c r="AP502" i="20"/>
  <c r="AQ502" i="20" s="1"/>
  <c r="AR502" i="20" s="1"/>
  <c r="AS502" i="20" s="1"/>
  <c r="BE502" i="20"/>
  <c r="AP503" i="20"/>
  <c r="AQ503" i="20" s="1"/>
  <c r="AR503" i="20"/>
  <c r="AS503" i="20" s="1"/>
  <c r="BE503" i="20"/>
  <c r="AP504" i="20"/>
  <c r="AQ504" i="20" s="1"/>
  <c r="AR504" i="20" s="1"/>
  <c r="AS504" i="20" s="1"/>
  <c r="BE504" i="20"/>
  <c r="AP505" i="20"/>
  <c r="BE505" i="20"/>
  <c r="AP506" i="20"/>
  <c r="AQ506" i="20" s="1"/>
  <c r="AR506" i="20" s="1"/>
  <c r="AS506" i="20" s="1"/>
  <c r="BE506" i="20"/>
  <c r="AP507" i="20"/>
  <c r="AQ507" i="20" s="1"/>
  <c r="BE507" i="20"/>
  <c r="AP508" i="20"/>
  <c r="AQ508" i="20" s="1"/>
  <c r="AR508" i="20" s="1"/>
  <c r="AS508" i="20" s="1"/>
  <c r="BE508" i="20"/>
  <c r="AP509" i="20"/>
  <c r="AQ509" i="20" s="1"/>
  <c r="BE509" i="20"/>
  <c r="AP510" i="20"/>
  <c r="AQ510" i="20"/>
  <c r="AR510" i="20" s="1"/>
  <c r="AS510" i="20" s="1"/>
  <c r="BE510" i="20"/>
  <c r="AP511" i="20"/>
  <c r="AQ511" i="20" s="1"/>
  <c r="BE511" i="20"/>
  <c r="AP512" i="20"/>
  <c r="AQ512" i="20"/>
  <c r="BE512" i="20"/>
  <c r="AP513" i="20"/>
  <c r="AQ513" i="20" s="1"/>
  <c r="BE513" i="20"/>
  <c r="AP514" i="20"/>
  <c r="AQ514" i="20"/>
  <c r="AR514" i="20" s="1"/>
  <c r="AS514" i="20" s="1"/>
  <c r="BE514" i="20"/>
  <c r="AP515" i="20"/>
  <c r="AQ515" i="20" s="1"/>
  <c r="BE515" i="20"/>
  <c r="AP516" i="20"/>
  <c r="AQ516" i="20"/>
  <c r="BE516" i="20"/>
  <c r="AP517" i="20"/>
  <c r="AQ517" i="20" s="1"/>
  <c r="BE517" i="20"/>
  <c r="AP518" i="20"/>
  <c r="AQ518" i="20" s="1"/>
  <c r="AR518" i="20" s="1"/>
  <c r="AS518" i="20" s="1"/>
  <c r="BE518" i="20"/>
  <c r="AP519" i="20"/>
  <c r="AQ519" i="20" s="1"/>
  <c r="BE519" i="20"/>
  <c r="AP520" i="20"/>
  <c r="AQ520" i="20" s="1"/>
  <c r="BE520" i="20"/>
  <c r="AP521" i="20"/>
  <c r="AQ521" i="20" s="1"/>
  <c r="AR521" i="20"/>
  <c r="AS521" i="20" s="1"/>
  <c r="BE521" i="20"/>
  <c r="AP522" i="20"/>
  <c r="AQ522" i="20"/>
  <c r="AR522" i="20" s="1"/>
  <c r="AS522" i="20"/>
  <c r="BE522" i="20"/>
  <c r="AP523" i="20"/>
  <c r="AQ523" i="20" s="1"/>
  <c r="BE523" i="20"/>
  <c r="AP524" i="20"/>
  <c r="AQ524" i="20" s="1"/>
  <c r="BE524" i="20"/>
  <c r="AP525" i="20"/>
  <c r="AQ525" i="20" s="1"/>
  <c r="BE525" i="20"/>
  <c r="AP526" i="20"/>
  <c r="AQ526" i="20"/>
  <c r="AR526" i="20" s="1"/>
  <c r="AS526" i="20" s="1"/>
  <c r="BE526" i="20"/>
  <c r="AP527" i="20"/>
  <c r="AQ527" i="20" s="1"/>
  <c r="BE527" i="20"/>
  <c r="AP528" i="20"/>
  <c r="AQ528" i="20"/>
  <c r="BE528" i="20"/>
  <c r="AP529" i="20"/>
  <c r="AQ529" i="20" s="1"/>
  <c r="BE529" i="20"/>
  <c r="AP530" i="20"/>
  <c r="AQ530" i="20"/>
  <c r="AR530" i="20" s="1"/>
  <c r="AS530" i="20" s="1"/>
  <c r="BE530" i="20"/>
  <c r="AP531" i="20"/>
  <c r="AQ531" i="20" s="1"/>
  <c r="BE531" i="20"/>
  <c r="AP532" i="20"/>
  <c r="AQ532" i="20"/>
  <c r="BE532" i="20"/>
  <c r="AP533" i="20"/>
  <c r="AQ533" i="20" s="1"/>
  <c r="BE533" i="20"/>
  <c r="AP534" i="20"/>
  <c r="AQ534" i="20" s="1"/>
  <c r="BE534" i="20"/>
  <c r="AP535" i="20"/>
  <c r="AQ535" i="20" s="1"/>
  <c r="AR535" i="20"/>
  <c r="AS535" i="20" s="1"/>
  <c r="BE535" i="20"/>
  <c r="AP536" i="20"/>
  <c r="AQ536" i="20" s="1"/>
  <c r="AR536" i="20" s="1"/>
  <c r="AS536" i="20"/>
  <c r="BE536" i="20"/>
  <c r="AP537" i="20"/>
  <c r="AQ537" i="20" s="1"/>
  <c r="BE537" i="20"/>
  <c r="AP538" i="20"/>
  <c r="AQ538" i="20" s="1"/>
  <c r="BE538" i="20"/>
  <c r="AP539" i="20"/>
  <c r="AQ539" i="20" s="1"/>
  <c r="BE539" i="20"/>
  <c r="AP540" i="20"/>
  <c r="AQ540" i="20" s="1"/>
  <c r="AR540" i="20" s="1"/>
  <c r="AS540" i="20" s="1"/>
  <c r="BE540" i="20"/>
  <c r="AP541" i="20"/>
  <c r="AQ541" i="20" s="1"/>
  <c r="BE541" i="20"/>
  <c r="AP542" i="20"/>
  <c r="AQ542" i="20" s="1"/>
  <c r="AR542" i="20" s="1"/>
  <c r="AS542" i="20" s="1"/>
  <c r="BE542" i="20"/>
  <c r="AP543" i="20"/>
  <c r="AQ543" i="20" s="1"/>
  <c r="BE543" i="20"/>
  <c r="AP544" i="20"/>
  <c r="AQ544" i="20"/>
  <c r="BE544" i="20"/>
  <c r="AP545" i="20"/>
  <c r="AQ545" i="20" s="1"/>
  <c r="BE545" i="20"/>
  <c r="AP546" i="20"/>
  <c r="AQ546" i="20" s="1"/>
  <c r="AR546" i="20" s="1"/>
  <c r="AS546" i="20" s="1"/>
  <c r="BE546" i="20"/>
  <c r="AP547" i="20"/>
  <c r="BE547" i="20"/>
  <c r="AP548" i="20"/>
  <c r="AQ548" i="20" s="1"/>
  <c r="BE548" i="20"/>
  <c r="AP549" i="20"/>
  <c r="AQ549" i="20" s="1"/>
  <c r="BE549" i="20"/>
  <c r="AP550" i="20"/>
  <c r="AQ550" i="20" s="1"/>
  <c r="AR550" i="20" s="1"/>
  <c r="AS550" i="20" s="1"/>
  <c r="BE550" i="20"/>
  <c r="AP551" i="20"/>
  <c r="AR551" i="20" s="1"/>
  <c r="AS551" i="20" s="1"/>
  <c r="AQ551" i="20"/>
  <c r="BE551" i="20"/>
  <c r="AP552" i="20"/>
  <c r="AQ552" i="20"/>
  <c r="BE552" i="20"/>
  <c r="AP553" i="20"/>
  <c r="AQ553" i="20" s="1"/>
  <c r="BE553" i="20"/>
  <c r="AP554" i="20"/>
  <c r="AQ554" i="20" s="1"/>
  <c r="AR554" i="20" s="1"/>
  <c r="AS554" i="20" s="1"/>
  <c r="BE554" i="20"/>
  <c r="AP555" i="20"/>
  <c r="AQ555" i="20" s="1"/>
  <c r="AR555" i="20"/>
  <c r="AS555" i="20" s="1"/>
  <c r="BE555" i="20"/>
  <c r="AP556" i="20"/>
  <c r="AQ556" i="20" s="1"/>
  <c r="BE556" i="20"/>
  <c r="AP557" i="20"/>
  <c r="AQ557" i="20" s="1"/>
  <c r="BE557" i="20"/>
  <c r="AP558" i="20"/>
  <c r="AQ558" i="20" s="1"/>
  <c r="AR558" i="20" s="1"/>
  <c r="AS558" i="20" s="1"/>
  <c r="BE558" i="20"/>
  <c r="AP559" i="20"/>
  <c r="AR559" i="20" s="1"/>
  <c r="AS559" i="20" s="1"/>
  <c r="AQ559" i="20"/>
  <c r="BE559" i="20"/>
  <c r="AP560" i="20"/>
  <c r="AQ560" i="20" s="1"/>
  <c r="BE560" i="20"/>
  <c r="AP561" i="20"/>
  <c r="AQ561" i="20" s="1"/>
  <c r="BE561" i="20"/>
  <c r="AP562" i="20"/>
  <c r="AQ562" i="20" s="1"/>
  <c r="AR562" i="20" s="1"/>
  <c r="AS562" i="20" s="1"/>
  <c r="BE562" i="20"/>
  <c r="AP563" i="20"/>
  <c r="AQ563" i="20" s="1"/>
  <c r="BE563" i="20"/>
  <c r="AP564" i="20"/>
  <c r="BE564" i="20"/>
  <c r="AP565" i="20"/>
  <c r="AQ565" i="20" s="1"/>
  <c r="BE565" i="20"/>
  <c r="AP566" i="20"/>
  <c r="AQ566" i="20" s="1"/>
  <c r="AR566" i="20" s="1"/>
  <c r="AS566" i="20" s="1"/>
  <c r="BE566" i="20"/>
  <c r="AP567" i="20"/>
  <c r="AQ567" i="20"/>
  <c r="BE567" i="20"/>
  <c r="AP568" i="20"/>
  <c r="AQ568" i="20"/>
  <c r="BE568" i="20"/>
  <c r="AP569" i="20"/>
  <c r="AQ569" i="20" s="1"/>
  <c r="BE569" i="20"/>
  <c r="AP570" i="20"/>
  <c r="AQ570" i="20" s="1"/>
  <c r="AR570" i="20" s="1"/>
  <c r="AS570" i="20" s="1"/>
  <c r="BE570" i="20"/>
  <c r="AP571" i="20"/>
  <c r="AQ571" i="20" s="1"/>
  <c r="BE571" i="20"/>
  <c r="AP572" i="20"/>
  <c r="AQ572" i="20"/>
  <c r="BE572" i="20"/>
  <c r="AP573" i="20"/>
  <c r="AQ573" i="20" s="1"/>
  <c r="BE573" i="20"/>
  <c r="AP574" i="20"/>
  <c r="AQ574" i="20" s="1"/>
  <c r="AR574" i="20" s="1"/>
  <c r="AS574" i="20" s="1"/>
  <c r="BE574" i="20"/>
  <c r="AP575" i="20"/>
  <c r="AQ575" i="20" s="1"/>
  <c r="BE575" i="20"/>
  <c r="AP576" i="20"/>
  <c r="AQ576" i="20" s="1"/>
  <c r="AR576" i="20" s="1"/>
  <c r="AS576" i="20" s="1"/>
  <c r="BE576" i="20"/>
  <c r="AP577" i="20"/>
  <c r="AQ577" i="20" s="1"/>
  <c r="BE577" i="20"/>
  <c r="AP578" i="20"/>
  <c r="AQ578" i="20" s="1"/>
  <c r="AR578" i="20" s="1"/>
  <c r="AS578" i="20" s="1"/>
  <c r="BE578" i="20"/>
  <c r="AP579" i="20"/>
  <c r="BE579" i="20"/>
  <c r="AP580" i="20"/>
  <c r="AQ580" i="20" s="1"/>
  <c r="AR580" i="20" s="1"/>
  <c r="AS580" i="20" s="1"/>
  <c r="BE580" i="20"/>
  <c r="AP581" i="20"/>
  <c r="AQ581" i="20"/>
  <c r="BE581" i="20"/>
  <c r="AP582" i="20"/>
  <c r="AQ582" i="20" s="1"/>
  <c r="AR582" i="20" s="1"/>
  <c r="AS582" i="20" s="1"/>
  <c r="BE582" i="20"/>
  <c r="AP583" i="20"/>
  <c r="AQ583" i="20"/>
  <c r="AR583" i="20"/>
  <c r="AS583" i="20" s="1"/>
  <c r="AT583" i="20" s="1"/>
  <c r="BE583" i="20"/>
  <c r="AP584" i="20"/>
  <c r="AQ584" i="20"/>
  <c r="AR584" i="20" s="1"/>
  <c r="AS584" i="20" s="1"/>
  <c r="BE584" i="20"/>
  <c r="AP585" i="20"/>
  <c r="AQ585" i="20" s="1"/>
  <c r="BE585" i="20"/>
  <c r="AP586" i="20"/>
  <c r="AQ586" i="20"/>
  <c r="AR586" i="20" s="1"/>
  <c r="AS586" i="20" s="1"/>
  <c r="BE586" i="20"/>
  <c r="AP587" i="20"/>
  <c r="AQ587" i="20" s="1"/>
  <c r="BE587" i="20"/>
  <c r="AP588" i="20"/>
  <c r="AQ588" i="20" s="1"/>
  <c r="AR588" i="20" s="1"/>
  <c r="AS588" i="20" s="1"/>
  <c r="BE588" i="20"/>
  <c r="AP589" i="20"/>
  <c r="AQ589" i="20" s="1"/>
  <c r="BE589" i="20"/>
  <c r="AP590" i="20"/>
  <c r="AQ590" i="20" s="1"/>
  <c r="AR590" i="20" s="1"/>
  <c r="AS590" i="20" s="1"/>
  <c r="BE590" i="20"/>
  <c r="AP591" i="20"/>
  <c r="BE591" i="20"/>
  <c r="AP592" i="20"/>
  <c r="AQ592" i="20"/>
  <c r="AR592" i="20" s="1"/>
  <c r="AS592" i="20" s="1"/>
  <c r="BE592" i="20"/>
  <c r="AP593" i="20"/>
  <c r="BE593" i="20"/>
  <c r="AP594" i="20"/>
  <c r="AQ594" i="20" s="1"/>
  <c r="AR594" i="20" s="1"/>
  <c r="AS594" i="20" s="1"/>
  <c r="BE594" i="20"/>
  <c r="AP595" i="20"/>
  <c r="AQ595" i="20" s="1"/>
  <c r="BE595" i="20"/>
  <c r="AP596" i="20"/>
  <c r="AQ596" i="20" s="1"/>
  <c r="AR596" i="20" s="1"/>
  <c r="AS596" i="20" s="1"/>
  <c r="BE596" i="20"/>
  <c r="AP597" i="20"/>
  <c r="BE597" i="20"/>
  <c r="AP598" i="20"/>
  <c r="AQ598" i="20" s="1"/>
  <c r="AR598" i="20" s="1"/>
  <c r="AS598" i="20" s="1"/>
  <c r="BE598" i="20"/>
  <c r="AP599" i="20"/>
  <c r="AQ599" i="20" s="1"/>
  <c r="BE599" i="20"/>
  <c r="AP600" i="20"/>
  <c r="AQ600" i="20" s="1"/>
  <c r="AR600" i="20" s="1"/>
  <c r="AS600" i="20" s="1"/>
  <c r="BE600" i="20"/>
  <c r="AP601" i="20"/>
  <c r="AQ601" i="20" s="1"/>
  <c r="BE601" i="20"/>
  <c r="AP602" i="20"/>
  <c r="AQ602" i="20" s="1"/>
  <c r="AR602" i="20" s="1"/>
  <c r="AS602" i="20" s="1"/>
  <c r="BE602" i="20"/>
  <c r="AP603" i="20"/>
  <c r="AQ603" i="20" s="1"/>
  <c r="BE603" i="20"/>
  <c r="AP604" i="20"/>
  <c r="AQ604" i="20" s="1"/>
  <c r="AR604" i="20" s="1"/>
  <c r="AS604" i="20" s="1"/>
  <c r="BE604" i="20"/>
  <c r="AP605" i="20"/>
  <c r="AQ605" i="20"/>
  <c r="AR605" i="20" s="1"/>
  <c r="AS605" i="20" s="1"/>
  <c r="BE605" i="20"/>
  <c r="AP606" i="20"/>
  <c r="AQ606" i="20" s="1"/>
  <c r="AR606" i="20" s="1"/>
  <c r="AS606" i="20" s="1"/>
  <c r="BE606" i="20"/>
  <c r="AP607" i="20"/>
  <c r="AQ607" i="20" s="1"/>
  <c r="BE607" i="20"/>
  <c r="AP608" i="20"/>
  <c r="AQ608" i="20" s="1"/>
  <c r="AR608" i="20" s="1"/>
  <c r="AS608" i="20" s="1"/>
  <c r="BE608" i="20"/>
  <c r="AP609" i="20"/>
  <c r="AQ609" i="20" s="1"/>
  <c r="BE609" i="20"/>
  <c r="AP610" i="20"/>
  <c r="AQ610" i="20" s="1"/>
  <c r="AR610" i="20" s="1"/>
  <c r="AS610" i="20" s="1"/>
  <c r="BE610" i="20"/>
  <c r="AP611" i="20"/>
  <c r="AQ611" i="20" s="1"/>
  <c r="BE611" i="20"/>
  <c r="AP612" i="20"/>
  <c r="AQ612" i="20" s="1"/>
  <c r="AR612" i="20" s="1"/>
  <c r="AS612" i="20" s="1"/>
  <c r="BE612" i="20"/>
  <c r="AP613" i="20"/>
  <c r="AQ613" i="20" s="1"/>
  <c r="BE613" i="20"/>
  <c r="AP614" i="20"/>
  <c r="AQ614" i="20" s="1"/>
  <c r="AR614" i="20" s="1"/>
  <c r="AS614" i="20" s="1"/>
  <c r="BE614" i="20"/>
  <c r="AP615" i="20"/>
  <c r="AQ615" i="20" s="1"/>
  <c r="BE615" i="20"/>
  <c r="AP616" i="20"/>
  <c r="AQ616" i="20" s="1"/>
  <c r="AR616" i="20" s="1"/>
  <c r="AS616" i="20" s="1"/>
  <c r="BE616" i="20"/>
  <c r="AP617" i="20"/>
  <c r="AQ617" i="20" s="1"/>
  <c r="BE617" i="20"/>
  <c r="AP618" i="20"/>
  <c r="AQ618" i="20" s="1"/>
  <c r="AR618" i="20" s="1"/>
  <c r="AS618" i="20" s="1"/>
  <c r="BE618" i="20"/>
  <c r="AP619" i="20"/>
  <c r="AQ619" i="20" s="1"/>
  <c r="AR619" i="20"/>
  <c r="AS619" i="20" s="1"/>
  <c r="BE619" i="20"/>
  <c r="AP620" i="20"/>
  <c r="AQ620" i="20" s="1"/>
  <c r="AR620" i="20" s="1"/>
  <c r="AS620" i="20" s="1"/>
  <c r="BE620" i="20"/>
  <c r="AP621" i="20"/>
  <c r="AQ621" i="20" s="1"/>
  <c r="BE621" i="20"/>
  <c r="AP622" i="20"/>
  <c r="AQ622" i="20" s="1"/>
  <c r="AR622" i="20" s="1"/>
  <c r="AS622" i="20" s="1"/>
  <c r="BE622" i="20"/>
  <c r="AP623" i="20"/>
  <c r="BE623" i="20"/>
  <c r="AP624" i="20"/>
  <c r="AQ624" i="20" s="1"/>
  <c r="AR624" i="20" s="1"/>
  <c r="AS624" i="20" s="1"/>
  <c r="BE624" i="20"/>
  <c r="AP625" i="20"/>
  <c r="AQ625" i="20" s="1"/>
  <c r="BE625" i="20"/>
  <c r="AP626" i="20"/>
  <c r="AQ626" i="20" s="1"/>
  <c r="AR626" i="20" s="1"/>
  <c r="AS626" i="20" s="1"/>
  <c r="BE626" i="20"/>
  <c r="AP627" i="20"/>
  <c r="AQ627" i="20" s="1"/>
  <c r="AR627" i="20"/>
  <c r="AS627" i="20" s="1"/>
  <c r="BE627" i="20"/>
  <c r="AP628" i="20"/>
  <c r="AQ628" i="20" s="1"/>
  <c r="AR628" i="20" s="1"/>
  <c r="AS628" i="20" s="1"/>
  <c r="BE628" i="20"/>
  <c r="AP629" i="20"/>
  <c r="AQ629" i="20" s="1"/>
  <c r="BE629" i="20"/>
  <c r="AP630" i="20"/>
  <c r="AQ630" i="20" s="1"/>
  <c r="AR630" i="20" s="1"/>
  <c r="AS630" i="20" s="1"/>
  <c r="BE630" i="20"/>
  <c r="AP631" i="20"/>
  <c r="AQ631" i="20" s="1"/>
  <c r="BE631" i="20"/>
  <c r="AP632" i="20"/>
  <c r="AQ632" i="20" s="1"/>
  <c r="AR632" i="20" s="1"/>
  <c r="AS632" i="20" s="1"/>
  <c r="BE632" i="20"/>
  <c r="AP633" i="20"/>
  <c r="AQ633" i="20" s="1"/>
  <c r="BE633" i="20"/>
  <c r="AP634" i="20"/>
  <c r="AQ634" i="20" s="1"/>
  <c r="AR634" i="20" s="1"/>
  <c r="AS634" i="20" s="1"/>
  <c r="BE634" i="20"/>
  <c r="AP635" i="20"/>
  <c r="AQ635" i="20" s="1"/>
  <c r="AR635" i="20"/>
  <c r="AS635" i="20" s="1"/>
  <c r="BE635" i="20"/>
  <c r="AP636" i="20"/>
  <c r="AQ636" i="20" s="1"/>
  <c r="AR636" i="20" s="1"/>
  <c r="AS636" i="20" s="1"/>
  <c r="BE636" i="20"/>
  <c r="AP637" i="20"/>
  <c r="AQ637" i="20" s="1"/>
  <c r="BE637" i="20"/>
  <c r="AP638" i="20"/>
  <c r="AQ638" i="20" s="1"/>
  <c r="AR638" i="20" s="1"/>
  <c r="AS638" i="20" s="1"/>
  <c r="BE638" i="20"/>
  <c r="AP639" i="20"/>
  <c r="AQ639" i="20" s="1"/>
  <c r="BE639" i="20"/>
  <c r="AP640" i="20"/>
  <c r="AQ640" i="20" s="1"/>
  <c r="AR640" i="20" s="1"/>
  <c r="AS640" i="20" s="1"/>
  <c r="BE640" i="20"/>
  <c r="AP641" i="20"/>
  <c r="AQ641" i="20" s="1"/>
  <c r="BE641" i="20"/>
  <c r="AP642" i="20"/>
  <c r="AQ642" i="20" s="1"/>
  <c r="AR642" i="20" s="1"/>
  <c r="AS642" i="20" s="1"/>
  <c r="BE642" i="20"/>
  <c r="AP643" i="20"/>
  <c r="AQ643" i="20" s="1"/>
  <c r="AR643" i="20"/>
  <c r="AS643" i="20" s="1"/>
  <c r="BE643" i="20"/>
  <c r="AP644" i="20"/>
  <c r="AQ644" i="20" s="1"/>
  <c r="AR644" i="20" s="1"/>
  <c r="AS644" i="20" s="1"/>
  <c r="BE644" i="20"/>
  <c r="AP645" i="20"/>
  <c r="AQ645" i="20" s="1"/>
  <c r="BE645" i="20"/>
  <c r="AP646" i="20"/>
  <c r="AQ646" i="20" s="1"/>
  <c r="AR646" i="20" s="1"/>
  <c r="AS646" i="20" s="1"/>
  <c r="BE646" i="20"/>
  <c r="AP647" i="20"/>
  <c r="AQ647" i="20" s="1"/>
  <c r="AR647" i="20" s="1"/>
  <c r="AS647" i="20" s="1"/>
  <c r="BE647" i="20"/>
  <c r="AP648" i="20"/>
  <c r="AQ648" i="20" s="1"/>
  <c r="AR648" i="20" s="1"/>
  <c r="AS648" i="20" s="1"/>
  <c r="BE648" i="20"/>
  <c r="AP649" i="20"/>
  <c r="AQ649" i="20" s="1"/>
  <c r="AR649" i="20" s="1"/>
  <c r="AS649" i="20" s="1"/>
  <c r="BE649" i="20"/>
  <c r="AP650" i="20"/>
  <c r="AQ650" i="20" s="1"/>
  <c r="AR650" i="20" s="1"/>
  <c r="AS650" i="20" s="1"/>
  <c r="BE650" i="20"/>
  <c r="AP651" i="20"/>
  <c r="AQ651" i="20" s="1"/>
  <c r="AR651" i="20"/>
  <c r="AS651" i="20" s="1"/>
  <c r="BE651" i="20"/>
  <c r="AP652" i="20"/>
  <c r="AQ652" i="20" s="1"/>
  <c r="AR652" i="20" s="1"/>
  <c r="AS652" i="20" s="1"/>
  <c r="BE652" i="20"/>
  <c r="AP653" i="20"/>
  <c r="AQ653" i="20" s="1"/>
  <c r="AR653" i="20" s="1"/>
  <c r="AS653" i="20" s="1"/>
  <c r="BE653" i="20"/>
  <c r="AP654" i="20"/>
  <c r="AQ654" i="20" s="1"/>
  <c r="AR654" i="20" s="1"/>
  <c r="AS654" i="20" s="1"/>
  <c r="BE654" i="20"/>
  <c r="AP655" i="20"/>
  <c r="AQ655" i="20" s="1"/>
  <c r="BE655" i="20"/>
  <c r="AP656" i="20"/>
  <c r="AQ656" i="20" s="1"/>
  <c r="AR656" i="20" s="1"/>
  <c r="AS656" i="20" s="1"/>
  <c r="BE656" i="20"/>
  <c r="AP657" i="20"/>
  <c r="AQ657" i="20" s="1"/>
  <c r="AR657" i="20" s="1"/>
  <c r="AS657" i="20" s="1"/>
  <c r="BE657" i="20"/>
  <c r="AP658" i="20"/>
  <c r="AQ658" i="20" s="1"/>
  <c r="AR658" i="20" s="1"/>
  <c r="AS658" i="20" s="1"/>
  <c r="BE658" i="20"/>
  <c r="AP659" i="20"/>
  <c r="AQ659" i="20" s="1"/>
  <c r="BE659" i="20"/>
  <c r="AP660" i="20"/>
  <c r="AQ660" i="20" s="1"/>
  <c r="AR660" i="20" s="1"/>
  <c r="AS660" i="20" s="1"/>
  <c r="BE660" i="20"/>
  <c r="AP661" i="20"/>
  <c r="AQ661" i="20" s="1"/>
  <c r="AR661" i="20" s="1"/>
  <c r="AS661" i="20" s="1"/>
  <c r="BE661" i="20"/>
  <c r="AP662" i="20"/>
  <c r="AQ662" i="20" s="1"/>
  <c r="AR662" i="20" s="1"/>
  <c r="AS662" i="20" s="1"/>
  <c r="BE662" i="20"/>
  <c r="AP663" i="20"/>
  <c r="AQ663" i="20" s="1"/>
  <c r="AR663" i="20"/>
  <c r="AS663" i="20" s="1"/>
  <c r="BE663" i="20"/>
  <c r="AP664" i="20"/>
  <c r="AQ664" i="20" s="1"/>
  <c r="AR664" i="20" s="1"/>
  <c r="AS664" i="20" s="1"/>
  <c r="BE664" i="20"/>
  <c r="AP665" i="20"/>
  <c r="AQ665" i="20" s="1"/>
  <c r="AR665" i="20" s="1"/>
  <c r="AS665" i="20" s="1"/>
  <c r="BE665" i="20"/>
  <c r="AP666" i="20"/>
  <c r="AQ666" i="20" s="1"/>
  <c r="AR666" i="20" s="1"/>
  <c r="AS666" i="20" s="1"/>
  <c r="BE666" i="20"/>
  <c r="AP667" i="20"/>
  <c r="AQ667" i="20" s="1"/>
  <c r="AR667" i="20"/>
  <c r="AS667" i="20" s="1"/>
  <c r="BE667" i="20"/>
  <c r="AP668" i="20"/>
  <c r="AQ668" i="20" s="1"/>
  <c r="AR668" i="20" s="1"/>
  <c r="AS668" i="20" s="1"/>
  <c r="BE668" i="20"/>
  <c r="AP669" i="20"/>
  <c r="AQ669" i="20" s="1"/>
  <c r="AR669" i="20" s="1"/>
  <c r="AS669" i="20" s="1"/>
  <c r="BE669" i="20"/>
  <c r="AP670" i="20"/>
  <c r="AQ670" i="20" s="1"/>
  <c r="AR670" i="20" s="1"/>
  <c r="AS670" i="20" s="1"/>
  <c r="BE670" i="20"/>
  <c r="AP671" i="20"/>
  <c r="AQ671" i="20" s="1"/>
  <c r="BE671" i="20"/>
  <c r="AP672" i="20"/>
  <c r="AQ672" i="20" s="1"/>
  <c r="AR672" i="20" s="1"/>
  <c r="AS672" i="20" s="1"/>
  <c r="BE672" i="20"/>
  <c r="AP673" i="20"/>
  <c r="AQ673" i="20" s="1"/>
  <c r="AR673" i="20" s="1"/>
  <c r="AS673" i="20" s="1"/>
  <c r="BE673" i="20"/>
  <c r="AP674" i="20"/>
  <c r="AQ674" i="20" s="1"/>
  <c r="AR674" i="20" s="1"/>
  <c r="AS674" i="20" s="1"/>
  <c r="BE674" i="20"/>
  <c r="AP675" i="20"/>
  <c r="AQ675" i="20" s="1"/>
  <c r="BE675" i="20"/>
  <c r="AP676" i="20"/>
  <c r="AQ676" i="20" s="1"/>
  <c r="AR676" i="20" s="1"/>
  <c r="AS676" i="20" s="1"/>
  <c r="BE676" i="20"/>
  <c r="AP677" i="20"/>
  <c r="AQ677" i="20" s="1"/>
  <c r="AR677" i="20" s="1"/>
  <c r="AS677" i="20" s="1"/>
  <c r="BE677" i="20"/>
  <c r="AP678" i="20"/>
  <c r="AQ678" i="20" s="1"/>
  <c r="AR678" i="20" s="1"/>
  <c r="AS678" i="20" s="1"/>
  <c r="BE678" i="20"/>
  <c r="AP679" i="20"/>
  <c r="AQ679" i="20" s="1"/>
  <c r="AR679" i="20" s="1"/>
  <c r="AS679" i="20" s="1"/>
  <c r="BE679" i="20"/>
  <c r="AP680" i="20"/>
  <c r="AQ680" i="20" s="1"/>
  <c r="AR680" i="20" s="1"/>
  <c r="AS680" i="20" s="1"/>
  <c r="BE680" i="20"/>
  <c r="AP681" i="20"/>
  <c r="AQ681" i="20" s="1"/>
  <c r="AR681" i="20" s="1"/>
  <c r="AS681" i="20" s="1"/>
  <c r="BE681" i="20"/>
  <c r="AP682" i="20"/>
  <c r="AQ682" i="20" s="1"/>
  <c r="AR682" i="20" s="1"/>
  <c r="AS682" i="20" s="1"/>
  <c r="BE682" i="20"/>
  <c r="AP683" i="20"/>
  <c r="AQ683" i="20" s="1"/>
  <c r="AR683" i="20"/>
  <c r="AS683" i="20" s="1"/>
  <c r="BE683" i="20"/>
  <c r="AP684" i="20"/>
  <c r="AQ684" i="20" s="1"/>
  <c r="AR684" i="20" s="1"/>
  <c r="AS684" i="20" s="1"/>
  <c r="BE684" i="20"/>
  <c r="AP685" i="20"/>
  <c r="AQ685" i="20" s="1"/>
  <c r="AR685" i="20" s="1"/>
  <c r="AS685" i="20" s="1"/>
  <c r="BE685" i="20"/>
  <c r="AP686" i="20"/>
  <c r="AQ686" i="20" s="1"/>
  <c r="AR686" i="20" s="1"/>
  <c r="AS686" i="20" s="1"/>
  <c r="BE686" i="20"/>
  <c r="AP687" i="20"/>
  <c r="AQ687" i="20" s="1"/>
  <c r="BE687" i="20"/>
  <c r="AP688" i="20"/>
  <c r="AQ688" i="20" s="1"/>
  <c r="AR688" i="20" s="1"/>
  <c r="AS688" i="20" s="1"/>
  <c r="BE688" i="20"/>
  <c r="AP689" i="20"/>
  <c r="AQ689" i="20" s="1"/>
  <c r="AR689" i="20" s="1"/>
  <c r="AS689" i="20" s="1"/>
  <c r="BE689" i="20"/>
  <c r="AP690" i="20"/>
  <c r="AQ690" i="20" s="1"/>
  <c r="AR690" i="20" s="1"/>
  <c r="AS690" i="20" s="1"/>
  <c r="BE690" i="20"/>
  <c r="AP691" i="20"/>
  <c r="AQ691" i="20" s="1"/>
  <c r="BE691" i="20"/>
  <c r="AP692" i="20"/>
  <c r="AQ692" i="20" s="1"/>
  <c r="AR692" i="20" s="1"/>
  <c r="AS692" i="20" s="1"/>
  <c r="BE692" i="20"/>
  <c r="AP693" i="20"/>
  <c r="AQ693" i="20" s="1"/>
  <c r="AR693" i="20" s="1"/>
  <c r="AS693" i="20" s="1"/>
  <c r="BE693" i="20"/>
  <c r="AP694" i="20"/>
  <c r="AQ694" i="20" s="1"/>
  <c r="BE694" i="20"/>
  <c r="AP695" i="20"/>
  <c r="AQ695" i="20" s="1"/>
  <c r="BE695" i="20"/>
  <c r="AP696" i="20"/>
  <c r="AQ696" i="20" s="1"/>
  <c r="AR696" i="20" s="1"/>
  <c r="AS696" i="20" s="1"/>
  <c r="BE696" i="20"/>
  <c r="AP697" i="20"/>
  <c r="AQ697" i="20" s="1"/>
  <c r="AR697" i="20" s="1"/>
  <c r="AS697" i="20" s="1"/>
  <c r="BE697" i="20"/>
  <c r="AP698" i="20"/>
  <c r="AQ698" i="20" s="1"/>
  <c r="BE698" i="20"/>
  <c r="AP699" i="20"/>
  <c r="BE699" i="20"/>
  <c r="AP700" i="20"/>
  <c r="AQ700" i="20" s="1"/>
  <c r="AR700" i="20" s="1"/>
  <c r="AS700" i="20" s="1"/>
  <c r="BE700" i="20"/>
  <c r="AP701" i="20"/>
  <c r="AQ701" i="20" s="1"/>
  <c r="AR701" i="20" s="1"/>
  <c r="AS701" i="20" s="1"/>
  <c r="BE701" i="20"/>
  <c r="AP702" i="20"/>
  <c r="AQ702" i="20" s="1"/>
  <c r="AR702" i="20"/>
  <c r="AS702" i="20" s="1"/>
  <c r="BE702" i="20"/>
  <c r="AP703" i="20"/>
  <c r="AQ703" i="20" s="1"/>
  <c r="AR703" i="20" s="1"/>
  <c r="AS703" i="20" s="1"/>
  <c r="BE703" i="20"/>
  <c r="AP704" i="20"/>
  <c r="AQ704" i="20" s="1"/>
  <c r="BE704" i="20"/>
  <c r="AP705" i="20"/>
  <c r="AQ705" i="20" s="1"/>
  <c r="BE705" i="20"/>
  <c r="AP706" i="20"/>
  <c r="AQ706" i="20" s="1"/>
  <c r="BE706" i="20"/>
  <c r="AP707" i="20"/>
  <c r="AQ707" i="20" s="1"/>
  <c r="BE707" i="20"/>
  <c r="AP708" i="20"/>
  <c r="AQ708" i="20" s="1"/>
  <c r="BE708" i="20"/>
  <c r="AP709" i="20"/>
  <c r="AQ709" i="20" s="1"/>
  <c r="BE709" i="20"/>
  <c r="AP710" i="20"/>
  <c r="AQ710" i="20" s="1"/>
  <c r="BE710" i="20"/>
  <c r="AP711" i="20"/>
  <c r="AQ711" i="20" s="1"/>
  <c r="BE711" i="20"/>
  <c r="AP712" i="20"/>
  <c r="BE712" i="20"/>
  <c r="AP713" i="20"/>
  <c r="AQ713" i="20" s="1"/>
  <c r="BE713" i="20"/>
  <c r="AP714" i="20"/>
  <c r="AQ714" i="20" s="1"/>
  <c r="BE714" i="20"/>
  <c r="AP715" i="20"/>
  <c r="AQ715" i="20" s="1"/>
  <c r="BE715" i="20"/>
  <c r="AP716" i="20"/>
  <c r="AQ716" i="20" s="1"/>
  <c r="AR716" i="20"/>
  <c r="AS716" i="20" s="1"/>
  <c r="BE716" i="20"/>
  <c r="AP717" i="20"/>
  <c r="AQ717" i="20" s="1"/>
  <c r="BE717" i="20"/>
  <c r="AP718" i="20"/>
  <c r="AQ718" i="20" s="1"/>
  <c r="AR718" i="20"/>
  <c r="AS718" i="20" s="1"/>
  <c r="BE718" i="20"/>
  <c r="AP719" i="20"/>
  <c r="AQ719" i="20" s="1"/>
  <c r="BE719" i="20"/>
  <c r="AP720" i="20"/>
  <c r="AQ720" i="20" s="1"/>
  <c r="BE720" i="20"/>
  <c r="AP721" i="20"/>
  <c r="AQ721" i="20" s="1"/>
  <c r="AR721" i="20"/>
  <c r="AS721" i="20" s="1"/>
  <c r="AT721" i="20" s="1"/>
  <c r="BE721" i="20"/>
  <c r="AP722" i="20"/>
  <c r="AQ722" i="20" s="1"/>
  <c r="AR722" i="20"/>
  <c r="AS722" i="20" s="1"/>
  <c r="AT722" i="20" s="1"/>
  <c r="BE722" i="20"/>
  <c r="AP723" i="20"/>
  <c r="AQ723" i="20" s="1"/>
  <c r="BE723" i="20"/>
  <c r="AP724" i="20"/>
  <c r="AQ724" i="20" s="1"/>
  <c r="AR724" i="20"/>
  <c r="AS724" i="20" s="1"/>
  <c r="AT724" i="20" s="1"/>
  <c r="BE724" i="20"/>
  <c r="AP725" i="20"/>
  <c r="AQ725" i="20" s="1"/>
  <c r="AR725" i="20"/>
  <c r="AS725" i="20" s="1"/>
  <c r="AT725" i="20" s="1"/>
  <c r="BE725" i="20"/>
  <c r="AP726" i="20"/>
  <c r="AQ726" i="20" s="1"/>
  <c r="AR726" i="20"/>
  <c r="AS726" i="20" s="1"/>
  <c r="AT726" i="20" s="1"/>
  <c r="BE726" i="20"/>
  <c r="AP727" i="20"/>
  <c r="AQ727" i="20" s="1"/>
  <c r="BE727" i="20"/>
  <c r="AP728" i="20"/>
  <c r="AQ728" i="20" s="1"/>
  <c r="AR728" i="20"/>
  <c r="AS728" i="20" s="1"/>
  <c r="AT728" i="20" s="1"/>
  <c r="BE728" i="20"/>
  <c r="AP729" i="20"/>
  <c r="AQ729" i="20" s="1"/>
  <c r="AR729" i="20"/>
  <c r="AS729" i="20" s="1"/>
  <c r="AT729" i="20" s="1"/>
  <c r="BE729" i="20"/>
  <c r="AP730" i="20"/>
  <c r="BE730" i="20"/>
  <c r="AP731" i="20"/>
  <c r="AQ731" i="20" s="1"/>
  <c r="BE731" i="20"/>
  <c r="AP732" i="20"/>
  <c r="AQ732" i="20" s="1"/>
  <c r="AR732" i="20"/>
  <c r="AS732" i="20" s="1"/>
  <c r="AT732" i="20" s="1"/>
  <c r="BE732" i="20"/>
  <c r="AP733" i="20"/>
  <c r="BE733" i="20"/>
  <c r="AP734" i="20"/>
  <c r="AQ734" i="20" s="1"/>
  <c r="AR734" i="20"/>
  <c r="AS734" i="20" s="1"/>
  <c r="AT734" i="20" s="1"/>
  <c r="BE734" i="20"/>
  <c r="AP735" i="20"/>
  <c r="AQ735" i="20" s="1"/>
  <c r="BE735" i="20"/>
  <c r="AP736" i="20"/>
  <c r="BE736" i="20"/>
  <c r="AP737" i="20"/>
  <c r="AQ737" i="20" s="1"/>
  <c r="AR737" i="20"/>
  <c r="AS737" i="20" s="1"/>
  <c r="AT737" i="20" s="1"/>
  <c r="BE737" i="20"/>
  <c r="AP738" i="20"/>
  <c r="AQ738" i="20" s="1"/>
  <c r="AR738" i="20"/>
  <c r="AS738" i="20" s="1"/>
  <c r="AT738" i="20" s="1"/>
  <c r="BE738" i="20"/>
  <c r="AP739" i="20"/>
  <c r="AQ739" i="20" s="1"/>
  <c r="BE739" i="20"/>
  <c r="AP740" i="20"/>
  <c r="AQ740" i="20" s="1"/>
  <c r="AR740" i="20"/>
  <c r="AS740" i="20" s="1"/>
  <c r="AT740" i="20" s="1"/>
  <c r="BE740" i="20"/>
  <c r="AP741" i="20"/>
  <c r="AQ741" i="20" s="1"/>
  <c r="AR741" i="20"/>
  <c r="AS741" i="20" s="1"/>
  <c r="AT741" i="20" s="1"/>
  <c r="BE741" i="20"/>
  <c r="AP742" i="20"/>
  <c r="AQ742" i="20" s="1"/>
  <c r="AR742" i="20"/>
  <c r="AS742" i="20" s="1"/>
  <c r="AT742" i="20" s="1"/>
  <c r="BE742" i="20"/>
  <c r="AP743" i="20"/>
  <c r="AQ743" i="20" s="1"/>
  <c r="BE743" i="20"/>
  <c r="AP744" i="20"/>
  <c r="AQ744" i="20" s="1"/>
  <c r="AR744" i="20"/>
  <c r="AS744" i="20" s="1"/>
  <c r="AT744" i="20" s="1"/>
  <c r="BE744" i="20"/>
  <c r="AP745" i="20"/>
  <c r="AQ745" i="20" s="1"/>
  <c r="AR745" i="20"/>
  <c r="AS745" i="20" s="1"/>
  <c r="AT745" i="20" s="1"/>
  <c r="BE745" i="20"/>
  <c r="AP746" i="20"/>
  <c r="AQ746" i="20" s="1"/>
  <c r="AR746" i="20"/>
  <c r="AS746" i="20" s="1"/>
  <c r="AT746" i="20" s="1"/>
  <c r="BE746" i="20"/>
  <c r="AP747" i="20"/>
  <c r="AQ747" i="20" s="1"/>
  <c r="BE747" i="20"/>
  <c r="AP748" i="20"/>
  <c r="AQ748" i="20" s="1"/>
  <c r="AR748" i="20"/>
  <c r="AS748" i="20" s="1"/>
  <c r="AT748" i="20" s="1"/>
  <c r="BE748" i="20"/>
  <c r="AP749" i="20"/>
  <c r="AQ749" i="20" s="1"/>
  <c r="AR749" i="20"/>
  <c r="AS749" i="20" s="1"/>
  <c r="AT749" i="20" s="1"/>
  <c r="BE749" i="20"/>
  <c r="AP750" i="20"/>
  <c r="AQ750" i="20" s="1"/>
  <c r="AR750" i="20"/>
  <c r="AS750" i="20" s="1"/>
  <c r="AT750" i="20" s="1"/>
  <c r="BE750" i="20"/>
  <c r="AP751" i="20"/>
  <c r="AQ751" i="20" s="1"/>
  <c r="AR751" i="20"/>
  <c r="AS751" i="20" s="1"/>
  <c r="AT751" i="20" s="1"/>
  <c r="BE751" i="20"/>
  <c r="AP752" i="20"/>
  <c r="AQ752" i="20" s="1"/>
  <c r="BE752" i="20"/>
  <c r="AP753" i="20"/>
  <c r="BE753" i="20"/>
  <c r="AP754" i="20"/>
  <c r="AQ754" i="20" s="1"/>
  <c r="BE754" i="20"/>
  <c r="AP755" i="20"/>
  <c r="AQ755" i="20" s="1"/>
  <c r="BE755" i="20"/>
  <c r="AP756" i="20"/>
  <c r="BE756" i="20"/>
  <c r="AP757" i="20"/>
  <c r="AQ757" i="20" s="1"/>
  <c r="AR757" i="20"/>
  <c r="AS757" i="20" s="1"/>
  <c r="AT757" i="20" s="1"/>
  <c r="BE757" i="20"/>
  <c r="AP758" i="20"/>
  <c r="AQ758" i="20" s="1"/>
  <c r="BE758" i="20"/>
  <c r="AP759" i="20"/>
  <c r="BE759" i="20"/>
  <c r="AP760" i="20"/>
  <c r="AQ760" i="20" s="1"/>
  <c r="AR760" i="20" s="1"/>
  <c r="AS760" i="20" s="1"/>
  <c r="AT760" i="20" s="1"/>
  <c r="BE760" i="20"/>
  <c r="AP761" i="20"/>
  <c r="AQ761" i="20" s="1"/>
  <c r="AR761" i="20"/>
  <c r="AS761" i="20" s="1"/>
  <c r="AT761" i="20" s="1"/>
  <c r="BE761" i="20"/>
  <c r="AP762" i="20"/>
  <c r="AQ762" i="20" s="1"/>
  <c r="BE762" i="20"/>
  <c r="AP763" i="20"/>
  <c r="AQ763" i="20" s="1"/>
  <c r="BE763" i="20"/>
  <c r="AP764" i="20"/>
  <c r="AQ764" i="20" s="1"/>
  <c r="AR764" i="20" s="1"/>
  <c r="AS764" i="20" s="1"/>
  <c r="BE764" i="20"/>
  <c r="AP765" i="20"/>
  <c r="BE765" i="20"/>
  <c r="AP766" i="20"/>
  <c r="AQ766" i="20" s="1"/>
  <c r="BE766" i="20"/>
  <c r="AP767" i="20"/>
  <c r="AQ767" i="20" s="1"/>
  <c r="BE767" i="20"/>
  <c r="AP768" i="20"/>
  <c r="AQ768" i="20" s="1"/>
  <c r="BE768" i="20"/>
  <c r="AP769" i="20"/>
  <c r="AQ769" i="20" s="1"/>
  <c r="BE769" i="20"/>
  <c r="AP770" i="20"/>
  <c r="AQ770" i="20" s="1"/>
  <c r="BE770" i="20"/>
  <c r="AP771" i="20"/>
  <c r="AQ771" i="20" s="1"/>
  <c r="BE771" i="20"/>
  <c r="AP772" i="20"/>
  <c r="AQ772" i="20" s="1"/>
  <c r="BE772" i="20"/>
  <c r="AP773" i="20"/>
  <c r="AQ773" i="20" s="1"/>
  <c r="BE773" i="20"/>
  <c r="AP774" i="20"/>
  <c r="AQ774" i="20" s="1"/>
  <c r="BE774" i="20"/>
  <c r="AP775" i="20"/>
  <c r="AQ775" i="20" s="1"/>
  <c r="BE775" i="20"/>
  <c r="AP776" i="20"/>
  <c r="AQ776" i="20" s="1"/>
  <c r="BE776" i="20"/>
  <c r="AP777" i="20"/>
  <c r="AQ777" i="20" s="1"/>
  <c r="BE777" i="20"/>
  <c r="AP778" i="20"/>
  <c r="AQ778" i="20" s="1"/>
  <c r="BE778" i="20"/>
  <c r="AP779" i="20"/>
  <c r="AQ779" i="20" s="1"/>
  <c r="BE779" i="20"/>
  <c r="AP780" i="20"/>
  <c r="AQ780" i="20" s="1"/>
  <c r="BE780" i="20"/>
  <c r="AP781" i="20"/>
  <c r="AQ781" i="20" s="1"/>
  <c r="AR781" i="20"/>
  <c r="AS781" i="20" s="1"/>
  <c r="AT781" i="20" s="1"/>
  <c r="BE781" i="20"/>
  <c r="AP782" i="20"/>
  <c r="AQ782" i="20" s="1"/>
  <c r="AR782" i="20"/>
  <c r="AS782" i="20" s="1"/>
  <c r="AT782" i="20" s="1"/>
  <c r="BE782" i="20"/>
  <c r="AP783" i="20"/>
  <c r="AQ783" i="20" s="1"/>
  <c r="BE783" i="20"/>
  <c r="AP784" i="20"/>
  <c r="AQ784" i="20" s="1"/>
  <c r="BE784" i="20"/>
  <c r="AP785" i="20"/>
  <c r="AQ785" i="20" s="1"/>
  <c r="BE785" i="20"/>
  <c r="AP786" i="20"/>
  <c r="AQ786" i="20" s="1"/>
  <c r="BE786" i="20"/>
  <c r="AP787" i="20"/>
  <c r="AQ787" i="20" s="1"/>
  <c r="BE787" i="20"/>
  <c r="AP788" i="20"/>
  <c r="AQ788" i="20" s="1"/>
  <c r="BE788" i="20"/>
  <c r="AP789" i="20"/>
  <c r="AQ789" i="20" s="1"/>
  <c r="AR789" i="20"/>
  <c r="AS789" i="20" s="1"/>
  <c r="AT789" i="20" s="1"/>
  <c r="BE789" i="20"/>
  <c r="AP790" i="20"/>
  <c r="AQ790" i="20" s="1"/>
  <c r="BE790" i="20"/>
  <c r="AP791" i="20"/>
  <c r="AQ791" i="20" s="1"/>
  <c r="BE791" i="20"/>
  <c r="AP792" i="20"/>
  <c r="AQ792" i="20" s="1"/>
  <c r="BE792" i="20"/>
  <c r="AP793" i="20"/>
  <c r="AQ793" i="20" s="1"/>
  <c r="BE793" i="20"/>
  <c r="AP794" i="20"/>
  <c r="AQ794" i="20" s="1"/>
  <c r="BE794" i="20"/>
  <c r="AP795" i="20"/>
  <c r="AQ795" i="20" s="1"/>
  <c r="BE795" i="20"/>
  <c r="AP796" i="20"/>
  <c r="AQ796" i="20" s="1"/>
  <c r="BE796" i="20"/>
  <c r="AP797" i="20"/>
  <c r="BE797" i="20"/>
  <c r="AP798" i="20"/>
  <c r="AQ798" i="20" s="1"/>
  <c r="BE798" i="20"/>
  <c r="AP799" i="20"/>
  <c r="AQ799" i="20" s="1"/>
  <c r="BE799" i="20"/>
  <c r="AP800" i="20"/>
  <c r="AQ800" i="20" s="1"/>
  <c r="BE800" i="20"/>
  <c r="AP801" i="20"/>
  <c r="AQ801" i="20" s="1"/>
  <c r="BE801" i="20"/>
  <c r="AP802" i="20"/>
  <c r="AQ802" i="20" s="1"/>
  <c r="BE802" i="20"/>
  <c r="AP803" i="20"/>
  <c r="AQ803" i="20" s="1"/>
  <c r="BE803" i="20"/>
  <c r="AP804" i="20"/>
  <c r="AQ804" i="20" s="1"/>
  <c r="BE804" i="20"/>
  <c r="AP805" i="20"/>
  <c r="AQ805" i="20" s="1"/>
  <c r="AR805" i="20"/>
  <c r="AS805" i="20" s="1"/>
  <c r="AT805" i="20" s="1"/>
  <c r="BE805" i="20"/>
  <c r="AP806" i="20"/>
  <c r="AQ806" i="20" s="1"/>
  <c r="BE806" i="20"/>
  <c r="AP807" i="20"/>
  <c r="AQ807" i="20" s="1"/>
  <c r="BE807" i="20"/>
  <c r="AP808" i="20"/>
  <c r="AQ808" i="20" s="1"/>
  <c r="BE808" i="20"/>
  <c r="AP809" i="20"/>
  <c r="AQ809" i="20" s="1"/>
  <c r="BE809" i="20"/>
  <c r="AP810" i="20"/>
  <c r="AQ810" i="20" s="1"/>
  <c r="BE810" i="20"/>
  <c r="AP811" i="20"/>
  <c r="AQ811" i="20" s="1"/>
  <c r="BE811" i="20"/>
  <c r="AP812" i="20"/>
  <c r="AQ812" i="20" s="1"/>
  <c r="BE812" i="20"/>
  <c r="AP813" i="20"/>
  <c r="AQ813" i="20" s="1"/>
  <c r="BE813" i="20"/>
  <c r="AP814" i="20"/>
  <c r="AQ814" i="20" s="1"/>
  <c r="BE814" i="20"/>
  <c r="AP815" i="20"/>
  <c r="AQ815" i="20" s="1"/>
  <c r="BE815" i="20"/>
  <c r="AP816" i="20"/>
  <c r="AQ816" i="20" s="1"/>
  <c r="BE816" i="20"/>
  <c r="AP817" i="20"/>
  <c r="AQ817" i="20" s="1"/>
  <c r="BE817" i="20"/>
  <c r="AP818" i="20"/>
  <c r="AQ818" i="20" s="1"/>
  <c r="BE818" i="20"/>
  <c r="AP819" i="20"/>
  <c r="AQ819" i="20" s="1"/>
  <c r="BE819" i="20"/>
  <c r="AP820" i="20"/>
  <c r="AQ820" i="20" s="1"/>
  <c r="BE820" i="20"/>
  <c r="AP821" i="20"/>
  <c r="AQ821" i="20" s="1"/>
  <c r="BE821" i="20"/>
  <c r="AP822" i="20"/>
  <c r="AQ822" i="20" s="1"/>
  <c r="BE822" i="20"/>
  <c r="AP823" i="20"/>
  <c r="AQ823" i="20" s="1"/>
  <c r="BE823" i="20"/>
  <c r="AP824" i="20"/>
  <c r="AQ824" i="20" s="1"/>
  <c r="BE824" i="20"/>
  <c r="AP825" i="20"/>
  <c r="AQ825" i="20" s="1"/>
  <c r="BE825" i="20"/>
  <c r="AP826" i="20"/>
  <c r="AQ826" i="20" s="1"/>
  <c r="BE826" i="20"/>
  <c r="AP827" i="20"/>
  <c r="AQ827" i="20" s="1"/>
  <c r="BE827" i="20"/>
  <c r="AP828" i="20"/>
  <c r="AQ828" i="20" s="1"/>
  <c r="BE828" i="20"/>
  <c r="AP829" i="20"/>
  <c r="AQ829" i="20" s="1"/>
  <c r="BE829" i="20"/>
  <c r="AP830" i="20"/>
  <c r="AQ830" i="20" s="1"/>
  <c r="BE830" i="20"/>
  <c r="AP831" i="20"/>
  <c r="AQ831" i="20" s="1"/>
  <c r="BE831" i="20"/>
  <c r="AP832" i="20"/>
  <c r="AQ832" i="20" s="1"/>
  <c r="BE832" i="20"/>
  <c r="AP833" i="20"/>
  <c r="AQ833" i="20" s="1"/>
  <c r="BE833" i="20"/>
  <c r="AP834" i="20"/>
  <c r="AQ834" i="20" s="1"/>
  <c r="BE834" i="20"/>
  <c r="AP835" i="20"/>
  <c r="AQ835" i="20" s="1"/>
  <c r="BE835" i="20"/>
  <c r="AP836" i="20"/>
  <c r="AQ836" i="20" s="1"/>
  <c r="BE836" i="20"/>
  <c r="AP837" i="20"/>
  <c r="AQ837" i="20" s="1"/>
  <c r="BE837" i="20"/>
  <c r="AP838" i="20"/>
  <c r="AQ838" i="20" s="1"/>
  <c r="BE838" i="20"/>
  <c r="AP839" i="20"/>
  <c r="AQ839" i="20" s="1"/>
  <c r="BE839" i="20"/>
  <c r="AP840" i="20"/>
  <c r="AQ840" i="20" s="1"/>
  <c r="BE840" i="20"/>
  <c r="AP841" i="20"/>
  <c r="AQ841" i="20" s="1"/>
  <c r="BE841" i="20"/>
  <c r="AP842" i="20"/>
  <c r="AQ842" i="20" s="1"/>
  <c r="BE842" i="20"/>
  <c r="AP843" i="20"/>
  <c r="AQ843" i="20" s="1"/>
  <c r="BE843" i="20"/>
  <c r="AP844" i="20"/>
  <c r="AQ844" i="20" s="1"/>
  <c r="BE844" i="20"/>
  <c r="AP845" i="20"/>
  <c r="AQ845" i="20" s="1"/>
  <c r="BE845" i="20"/>
  <c r="AP846" i="20"/>
  <c r="AQ846" i="20" s="1"/>
  <c r="BE846" i="20"/>
  <c r="AP847" i="20"/>
  <c r="AQ847" i="20" s="1"/>
  <c r="BE847" i="20"/>
  <c r="AP848" i="20"/>
  <c r="AQ848" i="20" s="1"/>
  <c r="AR848" i="20"/>
  <c r="AS848" i="20" s="1"/>
  <c r="AT848" i="20" s="1"/>
  <c r="BE848" i="20"/>
  <c r="AP849" i="20"/>
  <c r="BE849" i="20"/>
  <c r="AP850" i="20"/>
  <c r="AQ850" i="20" s="1"/>
  <c r="AR850" i="20"/>
  <c r="AS850" i="20" s="1"/>
  <c r="AT850" i="20" s="1"/>
  <c r="BE850" i="20"/>
  <c r="AP851" i="20"/>
  <c r="AQ851" i="20" s="1"/>
  <c r="BE851" i="20"/>
  <c r="AP852" i="20"/>
  <c r="AQ852" i="20" s="1"/>
  <c r="BE852" i="20"/>
  <c r="AP853" i="20"/>
  <c r="BE853" i="20"/>
  <c r="AP854" i="20"/>
  <c r="AQ854" i="20" s="1"/>
  <c r="AR854" i="20"/>
  <c r="AS854" i="20" s="1"/>
  <c r="AT854" i="20" s="1"/>
  <c r="BE854" i="20"/>
  <c r="AP855" i="20"/>
  <c r="AQ855" i="20" s="1"/>
  <c r="BE855" i="20"/>
  <c r="AP856" i="20"/>
  <c r="BE856" i="20"/>
  <c r="AP857" i="20"/>
  <c r="BE857" i="20"/>
  <c r="AP858" i="20"/>
  <c r="AQ858" i="20" s="1"/>
  <c r="BE858" i="20"/>
  <c r="AP859" i="20"/>
  <c r="AQ859" i="20" s="1"/>
  <c r="BE859" i="20"/>
  <c r="AP860" i="20"/>
  <c r="AQ860" i="20" s="1"/>
  <c r="BE860" i="20"/>
  <c r="AP861" i="20"/>
  <c r="BE861" i="20"/>
  <c r="AP862" i="20"/>
  <c r="BE862" i="20"/>
  <c r="AP863" i="20"/>
  <c r="BE863" i="20"/>
  <c r="AP864" i="20"/>
  <c r="AQ864" i="20" s="1"/>
  <c r="BE864" i="20"/>
  <c r="AP865" i="20"/>
  <c r="BE865" i="20"/>
  <c r="AP866" i="20"/>
  <c r="AQ866" i="20" s="1"/>
  <c r="BE866" i="20"/>
  <c r="AP867" i="20"/>
  <c r="AQ867" i="20"/>
  <c r="BE867" i="20"/>
  <c r="AP868" i="20"/>
  <c r="BE868" i="20"/>
  <c r="AP869" i="20"/>
  <c r="BE869" i="20"/>
  <c r="AP870" i="20"/>
  <c r="AQ870" i="20" s="1"/>
  <c r="BE870" i="20"/>
  <c r="AP871" i="20"/>
  <c r="AQ871" i="20" s="1"/>
  <c r="BE871" i="20"/>
  <c r="AP872" i="20"/>
  <c r="BE872" i="20"/>
  <c r="AP873" i="20"/>
  <c r="AQ873" i="20" s="1"/>
  <c r="BE873" i="20"/>
  <c r="AP874" i="20"/>
  <c r="AQ874" i="20"/>
  <c r="BE874" i="20"/>
  <c r="AP875" i="20"/>
  <c r="AQ875" i="20" s="1"/>
  <c r="BE875" i="20"/>
  <c r="AP876" i="20"/>
  <c r="BE876" i="20"/>
  <c r="AP877" i="20"/>
  <c r="AQ877" i="20"/>
  <c r="BE877" i="20"/>
  <c r="AP878" i="20"/>
  <c r="AQ878" i="20" s="1"/>
  <c r="BE878" i="20"/>
  <c r="AP879" i="20"/>
  <c r="AQ879" i="20" s="1"/>
  <c r="BE879" i="20"/>
  <c r="AP880" i="20"/>
  <c r="AQ880" i="20" s="1"/>
  <c r="BE880" i="20"/>
  <c r="AP881" i="20"/>
  <c r="AQ881" i="20" s="1"/>
  <c r="BE881" i="20"/>
  <c r="AP882" i="20"/>
  <c r="AQ882" i="20" s="1"/>
  <c r="BE882" i="20"/>
  <c r="AP883" i="20"/>
  <c r="AQ883" i="20" s="1"/>
  <c r="BE883" i="20"/>
  <c r="AP884" i="20"/>
  <c r="AQ884" i="20" s="1"/>
  <c r="BE884" i="20"/>
  <c r="AP885" i="20"/>
  <c r="AQ885" i="20" s="1"/>
  <c r="BE885" i="20"/>
  <c r="AP886" i="20"/>
  <c r="AQ886" i="20" s="1"/>
  <c r="BE886" i="20"/>
  <c r="AP887" i="20"/>
  <c r="AQ887" i="20" s="1"/>
  <c r="BE887" i="20"/>
  <c r="AP888" i="20"/>
  <c r="AQ888" i="20" s="1"/>
  <c r="BE888" i="20"/>
  <c r="AP889" i="20"/>
  <c r="AQ889" i="20" s="1"/>
  <c r="BE889" i="20"/>
  <c r="AP890" i="20"/>
  <c r="AQ890" i="20" s="1"/>
  <c r="BE890" i="20"/>
  <c r="AP891" i="20"/>
  <c r="AQ891" i="20" s="1"/>
  <c r="BE891" i="20"/>
  <c r="AP892" i="20"/>
  <c r="AQ892" i="20" s="1"/>
  <c r="BE892" i="20"/>
  <c r="AP893" i="20"/>
  <c r="AQ893" i="20" s="1"/>
  <c r="BE893" i="20"/>
  <c r="AP894" i="20"/>
  <c r="AQ894" i="20" s="1"/>
  <c r="BE894" i="20"/>
  <c r="AP895" i="20"/>
  <c r="AQ895" i="20" s="1"/>
  <c r="BE895" i="20"/>
  <c r="AP896" i="20"/>
  <c r="AQ896" i="20" s="1"/>
  <c r="BE896" i="20"/>
  <c r="AP897" i="20"/>
  <c r="AQ897" i="20" s="1"/>
  <c r="BE897" i="20"/>
  <c r="AP898" i="20"/>
  <c r="AQ898" i="20" s="1"/>
  <c r="BE898" i="20"/>
  <c r="AP899" i="20"/>
  <c r="AQ899" i="20" s="1"/>
  <c r="BE899" i="20"/>
  <c r="AP900" i="20"/>
  <c r="AQ900" i="20" s="1"/>
  <c r="BE900" i="20"/>
  <c r="AP901" i="20"/>
  <c r="AQ901" i="20" s="1"/>
  <c r="BE901" i="20"/>
  <c r="AP902" i="20"/>
  <c r="AQ902" i="20" s="1"/>
  <c r="BE902" i="20"/>
  <c r="AP903" i="20"/>
  <c r="AQ903" i="20" s="1"/>
  <c r="BE903" i="20"/>
  <c r="AP904" i="20"/>
  <c r="AQ904" i="20" s="1"/>
  <c r="BE904" i="20"/>
  <c r="AP905" i="20"/>
  <c r="AQ905" i="20" s="1"/>
  <c r="BE905" i="20"/>
  <c r="AP906" i="20"/>
  <c r="AQ906" i="20" s="1"/>
  <c r="BE906" i="20"/>
  <c r="AP907" i="20"/>
  <c r="AQ907" i="20" s="1"/>
  <c r="BE907" i="20"/>
  <c r="AP908" i="20"/>
  <c r="AQ908" i="20" s="1"/>
  <c r="BE908" i="20"/>
  <c r="AP909" i="20"/>
  <c r="AQ909" i="20" s="1"/>
  <c r="BE909" i="20"/>
  <c r="AP910" i="20"/>
  <c r="AQ910" i="20" s="1"/>
  <c r="BE910" i="20"/>
  <c r="AP911" i="20"/>
  <c r="AQ911" i="20" s="1"/>
  <c r="BE911" i="20"/>
  <c r="AP912" i="20"/>
  <c r="AQ912" i="20" s="1"/>
  <c r="BE912" i="20"/>
  <c r="AP913" i="20"/>
  <c r="AQ913" i="20" s="1"/>
  <c r="BE913" i="20"/>
  <c r="AP914" i="20"/>
  <c r="AQ914" i="20" s="1"/>
  <c r="BE914" i="20"/>
  <c r="AP915" i="20"/>
  <c r="AQ915" i="20" s="1"/>
  <c r="BE915" i="20"/>
  <c r="AP916" i="20"/>
  <c r="AQ916" i="20" s="1"/>
  <c r="BE916" i="20"/>
  <c r="AP917" i="20"/>
  <c r="AQ917" i="20" s="1"/>
  <c r="BE917" i="20"/>
  <c r="AP918" i="20"/>
  <c r="AQ918" i="20" s="1"/>
  <c r="BE918" i="20"/>
  <c r="AP919" i="20"/>
  <c r="AQ919" i="20" s="1"/>
  <c r="BE919" i="20"/>
  <c r="AP920" i="20"/>
  <c r="AQ920" i="20" s="1"/>
  <c r="BE920" i="20"/>
  <c r="AP921" i="20"/>
  <c r="AQ921" i="20" s="1"/>
  <c r="BE921" i="20"/>
  <c r="AP922" i="20"/>
  <c r="AQ922" i="20" s="1"/>
  <c r="BE922" i="20"/>
  <c r="AP923" i="20"/>
  <c r="AQ923" i="20" s="1"/>
  <c r="BE923" i="20"/>
  <c r="AP924" i="20"/>
  <c r="AQ924" i="20" s="1"/>
  <c r="BE924" i="20"/>
  <c r="AP925" i="20"/>
  <c r="AQ925" i="20" s="1"/>
  <c r="BE925" i="20"/>
  <c r="AP926" i="20"/>
  <c r="AQ926" i="20" s="1"/>
  <c r="BE926" i="20"/>
  <c r="AP927" i="20"/>
  <c r="AQ927" i="20" s="1"/>
  <c r="BE927" i="20"/>
  <c r="AP928" i="20"/>
  <c r="AQ928" i="20" s="1"/>
  <c r="BE928" i="20"/>
  <c r="AP929" i="20"/>
  <c r="AQ929" i="20" s="1"/>
  <c r="BE929" i="20"/>
  <c r="AP930" i="20"/>
  <c r="AQ930" i="20" s="1"/>
  <c r="BE930" i="20"/>
  <c r="AP931" i="20"/>
  <c r="AQ931" i="20" s="1"/>
  <c r="BE931" i="20"/>
  <c r="AP932" i="20"/>
  <c r="AQ932" i="20" s="1"/>
  <c r="BE932" i="20"/>
  <c r="AP933" i="20"/>
  <c r="AQ933" i="20" s="1"/>
  <c r="BE933" i="20"/>
  <c r="AP934" i="20"/>
  <c r="AQ934" i="20" s="1"/>
  <c r="BE934" i="20"/>
  <c r="AP935" i="20"/>
  <c r="AQ935" i="20" s="1"/>
  <c r="BE935" i="20"/>
  <c r="AP936" i="20"/>
  <c r="AQ936" i="20" s="1"/>
  <c r="BE936" i="20"/>
  <c r="AP937" i="20"/>
  <c r="AQ937" i="20" s="1"/>
  <c r="BE937" i="20"/>
  <c r="AP938" i="20"/>
  <c r="AQ938" i="20" s="1"/>
  <c r="BE938" i="20"/>
  <c r="AP939" i="20"/>
  <c r="AQ939" i="20" s="1"/>
  <c r="BE939" i="20"/>
  <c r="AP940" i="20"/>
  <c r="AQ940" i="20" s="1"/>
  <c r="BE940" i="20"/>
  <c r="AP941" i="20"/>
  <c r="AQ941" i="20" s="1"/>
  <c r="BE941" i="20"/>
  <c r="AP942" i="20"/>
  <c r="AQ942" i="20" s="1"/>
  <c r="BE942" i="20"/>
  <c r="AP943" i="20"/>
  <c r="AQ943" i="20" s="1"/>
  <c r="BE943" i="20"/>
  <c r="AP944" i="20"/>
  <c r="AQ944" i="20" s="1"/>
  <c r="BE944" i="20"/>
  <c r="AP945" i="20"/>
  <c r="AQ945" i="20" s="1"/>
  <c r="BE945" i="20"/>
  <c r="AP946" i="20"/>
  <c r="AQ946" i="20" s="1"/>
  <c r="BE946" i="20"/>
  <c r="AP947" i="20"/>
  <c r="AQ947" i="20" s="1"/>
  <c r="BE947" i="20"/>
  <c r="AP948" i="20"/>
  <c r="AQ948" i="20" s="1"/>
  <c r="BE948" i="20"/>
  <c r="AP949" i="20"/>
  <c r="AQ949" i="20" s="1"/>
  <c r="BE949" i="20"/>
  <c r="AP950" i="20"/>
  <c r="AQ950" i="20" s="1"/>
  <c r="BE950" i="20"/>
  <c r="AP951" i="20"/>
  <c r="AQ951" i="20" s="1"/>
  <c r="BE951" i="20"/>
  <c r="AP952" i="20"/>
  <c r="AQ952" i="20" s="1"/>
  <c r="BE952" i="20"/>
  <c r="AP953" i="20"/>
  <c r="AQ953" i="20" s="1"/>
  <c r="BE953" i="20"/>
  <c r="AP954" i="20"/>
  <c r="AQ954" i="20" s="1"/>
  <c r="BE954" i="20"/>
  <c r="AP955" i="20"/>
  <c r="AQ955" i="20" s="1"/>
  <c r="BE955" i="20"/>
  <c r="AP956" i="20"/>
  <c r="AQ956" i="20" s="1"/>
  <c r="BE956" i="20"/>
  <c r="AP957" i="20"/>
  <c r="AQ957" i="20" s="1"/>
  <c r="BE957" i="20"/>
  <c r="AP958" i="20"/>
  <c r="AQ958" i="20" s="1"/>
  <c r="BE958" i="20"/>
  <c r="AP959" i="20"/>
  <c r="AQ959" i="20" s="1"/>
  <c r="BE959" i="20"/>
  <c r="AP960" i="20"/>
  <c r="AQ960" i="20" s="1"/>
  <c r="BE960" i="20"/>
  <c r="AP961" i="20"/>
  <c r="AQ961" i="20" s="1"/>
  <c r="BE961" i="20"/>
  <c r="AP962" i="20"/>
  <c r="AQ962" i="20" s="1"/>
  <c r="BE962" i="20"/>
  <c r="AP963" i="20"/>
  <c r="AQ963" i="20" s="1"/>
  <c r="BE963" i="20"/>
  <c r="AP964" i="20"/>
  <c r="AQ964" i="20" s="1"/>
  <c r="BE964" i="20"/>
  <c r="AP965" i="20"/>
  <c r="AQ965" i="20" s="1"/>
  <c r="BE965" i="20"/>
  <c r="AP966" i="20"/>
  <c r="AQ966" i="20" s="1"/>
  <c r="BE966" i="20"/>
  <c r="AP967" i="20"/>
  <c r="AQ967" i="20" s="1"/>
  <c r="BE967" i="20"/>
  <c r="AP968" i="20"/>
  <c r="AQ968" i="20" s="1"/>
  <c r="BE968" i="20"/>
  <c r="AP969" i="20"/>
  <c r="AQ969" i="20" s="1"/>
  <c r="BE969" i="20"/>
  <c r="AP970" i="20"/>
  <c r="AQ970" i="20" s="1"/>
  <c r="BE970" i="20"/>
  <c r="AP971" i="20"/>
  <c r="AQ971" i="20" s="1"/>
  <c r="BE971" i="20"/>
  <c r="AP972" i="20"/>
  <c r="AQ972" i="20" s="1"/>
  <c r="BE972" i="20"/>
  <c r="AP973" i="20"/>
  <c r="AQ973" i="20" s="1"/>
  <c r="BE973" i="20"/>
  <c r="AP974" i="20"/>
  <c r="AQ974" i="20" s="1"/>
  <c r="BE974" i="20"/>
  <c r="AP975" i="20"/>
  <c r="AQ975" i="20" s="1"/>
  <c r="BE975" i="20"/>
  <c r="AP976" i="20"/>
  <c r="AQ976" i="20" s="1"/>
  <c r="BE976" i="20"/>
  <c r="AP977" i="20"/>
  <c r="AQ977" i="20" s="1"/>
  <c r="BE977" i="20"/>
  <c r="AP978" i="20"/>
  <c r="AQ978" i="20" s="1"/>
  <c r="BE978" i="20"/>
  <c r="AP979" i="20"/>
  <c r="AQ979" i="20" s="1"/>
  <c r="BE979" i="20"/>
  <c r="AP980" i="20"/>
  <c r="AQ980" i="20" s="1"/>
  <c r="BE980" i="20"/>
  <c r="AP981" i="20"/>
  <c r="AQ981" i="20" s="1"/>
  <c r="BE981" i="20"/>
  <c r="AP982" i="20"/>
  <c r="AQ982" i="20" s="1"/>
  <c r="BE982" i="20"/>
  <c r="AP983" i="20"/>
  <c r="AQ983" i="20" s="1"/>
  <c r="BE983" i="20"/>
  <c r="AP984" i="20"/>
  <c r="AQ984" i="20" s="1"/>
  <c r="BE984" i="20"/>
  <c r="AP985" i="20"/>
  <c r="AQ985" i="20" s="1"/>
  <c r="BE985" i="20"/>
  <c r="AP986" i="20"/>
  <c r="AQ986" i="20" s="1"/>
  <c r="BE986" i="20"/>
  <c r="AP987" i="20"/>
  <c r="AQ987" i="20" s="1"/>
  <c r="BE987" i="20"/>
  <c r="AP988" i="20"/>
  <c r="AQ988" i="20" s="1"/>
  <c r="BE988" i="20"/>
  <c r="AP989" i="20"/>
  <c r="AQ989" i="20" s="1"/>
  <c r="BE989" i="20"/>
  <c r="AP990" i="20"/>
  <c r="AQ990" i="20" s="1"/>
  <c r="BE990" i="20"/>
  <c r="AP991" i="20"/>
  <c r="AQ991" i="20" s="1"/>
  <c r="BE991" i="20"/>
  <c r="AP992" i="20"/>
  <c r="AQ992" i="20" s="1"/>
  <c r="BE992" i="20"/>
  <c r="AP993" i="20"/>
  <c r="AQ993" i="20" s="1"/>
  <c r="BE993" i="20"/>
  <c r="AP994" i="20"/>
  <c r="AQ994" i="20" s="1"/>
  <c r="BE994" i="20"/>
  <c r="AP995" i="20"/>
  <c r="AQ995" i="20" s="1"/>
  <c r="BE995" i="20"/>
  <c r="AP996" i="20"/>
  <c r="AQ996" i="20" s="1"/>
  <c r="BE996" i="20"/>
  <c r="AP997" i="20"/>
  <c r="AQ997" i="20" s="1"/>
  <c r="BE997" i="20"/>
  <c r="AP998" i="20"/>
  <c r="AQ998" i="20" s="1"/>
  <c r="BE998" i="20"/>
  <c r="AP999" i="20"/>
  <c r="AQ999" i="20" s="1"/>
  <c r="BE999" i="20"/>
  <c r="AP1000" i="20"/>
  <c r="AQ1000" i="20" s="1"/>
  <c r="BE1000" i="20"/>
  <c r="AP1001" i="20"/>
  <c r="AQ1001" i="20" s="1"/>
  <c r="BE1001" i="20"/>
  <c r="AP1002" i="20"/>
  <c r="AQ1002" i="20" s="1"/>
  <c r="BE1002" i="20"/>
  <c r="AP1003" i="20"/>
  <c r="AQ1003" i="20" s="1"/>
  <c r="BE1003" i="20"/>
  <c r="AP1004" i="20"/>
  <c r="AQ1004" i="20" s="1"/>
  <c r="BE1004" i="20"/>
  <c r="AP1005" i="20"/>
  <c r="AQ1005" i="20" s="1"/>
  <c r="BE1005" i="20"/>
  <c r="AP1006" i="20"/>
  <c r="AQ1006" i="20" s="1"/>
  <c r="BE1006" i="20"/>
  <c r="AP1007" i="20"/>
  <c r="AQ1007" i="20" s="1"/>
  <c r="BE1007" i="20"/>
  <c r="AP1008" i="20"/>
  <c r="AQ1008" i="20" s="1"/>
  <c r="BE1008" i="20"/>
  <c r="AP1009" i="20"/>
  <c r="AQ1009" i="20" s="1"/>
  <c r="BE1009" i="20"/>
  <c r="AP1010" i="20"/>
  <c r="AQ1010" i="20" s="1"/>
  <c r="BE1010" i="20"/>
  <c r="AP1011" i="20"/>
  <c r="AQ1011" i="20" s="1"/>
  <c r="BE1011" i="20"/>
  <c r="AP1012" i="20"/>
  <c r="AQ1012" i="20" s="1"/>
  <c r="BE1012" i="20"/>
  <c r="AP1013" i="20"/>
  <c r="AQ1013" i="20" s="1"/>
  <c r="BE1013" i="20"/>
  <c r="AP1014" i="20"/>
  <c r="AQ1014" i="20" s="1"/>
  <c r="BE1014" i="20"/>
  <c r="AP1015" i="20"/>
  <c r="AQ1015" i="20" s="1"/>
  <c r="BE1015" i="20"/>
  <c r="AP1016" i="20"/>
  <c r="AQ1016" i="20" s="1"/>
  <c r="BE1016" i="20"/>
  <c r="AP1017" i="20"/>
  <c r="AQ1017" i="20" s="1"/>
  <c r="BE1017" i="20"/>
  <c r="AP1018" i="20"/>
  <c r="AQ1018" i="20" s="1"/>
  <c r="BE1018" i="20"/>
  <c r="AP1019" i="20"/>
  <c r="AQ1019" i="20" s="1"/>
  <c r="BE1019" i="20"/>
  <c r="AP1020" i="20"/>
  <c r="AQ1020" i="20" s="1"/>
  <c r="BE1020" i="20"/>
  <c r="AP1021" i="20"/>
  <c r="AQ1021" i="20" s="1"/>
  <c r="BE1021" i="20"/>
  <c r="AP1022" i="20"/>
  <c r="AQ1022" i="20" s="1"/>
  <c r="BE1022" i="20"/>
  <c r="AP1023" i="20"/>
  <c r="AQ1023" i="20" s="1"/>
  <c r="BE1023" i="20"/>
  <c r="AP1024" i="20"/>
  <c r="AQ1024" i="20" s="1"/>
  <c r="BE1024" i="20"/>
  <c r="AP1025" i="20"/>
  <c r="AQ1025" i="20" s="1"/>
  <c r="BE1025" i="20"/>
  <c r="AP1026" i="20"/>
  <c r="AQ1026" i="20" s="1"/>
  <c r="BE1026" i="20"/>
  <c r="AP1027" i="20"/>
  <c r="AQ1027" i="20" s="1"/>
  <c r="BE1027" i="20"/>
  <c r="AP1028" i="20"/>
  <c r="AQ1028" i="20" s="1"/>
  <c r="BE1028" i="20"/>
  <c r="AP1029" i="20"/>
  <c r="AQ1029" i="20" s="1"/>
  <c r="BE1029" i="20"/>
  <c r="AP1030" i="20"/>
  <c r="AQ1030" i="20" s="1"/>
  <c r="BE1030" i="20"/>
  <c r="AP1031" i="20"/>
  <c r="AQ1031" i="20" s="1"/>
  <c r="BE1031" i="20"/>
  <c r="AP1032" i="20"/>
  <c r="AQ1032" i="20" s="1"/>
  <c r="BE1032" i="20"/>
  <c r="AP1033" i="20"/>
  <c r="AQ1033" i="20" s="1"/>
  <c r="BE1033" i="20"/>
  <c r="AP1034" i="20"/>
  <c r="AQ1034" i="20" s="1"/>
  <c r="BE1034" i="20"/>
  <c r="AP1035" i="20"/>
  <c r="AQ1035" i="20" s="1"/>
  <c r="BE1035" i="20"/>
  <c r="AP1036" i="20"/>
  <c r="AQ1036" i="20" s="1"/>
  <c r="BE1036" i="20"/>
  <c r="AP1037" i="20"/>
  <c r="AQ1037" i="20" s="1"/>
  <c r="BE1037" i="20"/>
  <c r="AP1038" i="20"/>
  <c r="AQ1038" i="20" s="1"/>
  <c r="BE1038" i="20"/>
  <c r="AP1039" i="20"/>
  <c r="AQ1039" i="20" s="1"/>
  <c r="BE1039" i="20"/>
  <c r="AP1040" i="20"/>
  <c r="AQ1040" i="20" s="1"/>
  <c r="BE1040" i="20"/>
  <c r="AP1041" i="20"/>
  <c r="AQ1041" i="20" s="1"/>
  <c r="BE1041" i="20"/>
  <c r="AP1042" i="20"/>
  <c r="AQ1042" i="20" s="1"/>
  <c r="BE1042" i="20"/>
  <c r="AP1043" i="20"/>
  <c r="AQ1043" i="20" s="1"/>
  <c r="BE1043" i="20"/>
  <c r="AP1044" i="20"/>
  <c r="AQ1044" i="20" s="1"/>
  <c r="BE1044" i="20"/>
  <c r="AP1045" i="20"/>
  <c r="AQ1045" i="20" s="1"/>
  <c r="BE1045" i="20"/>
  <c r="AP1046" i="20"/>
  <c r="AQ1046" i="20" s="1"/>
  <c r="BE1046" i="20"/>
  <c r="AP1047" i="20"/>
  <c r="AQ1047" i="20" s="1"/>
  <c r="BE1047" i="20"/>
  <c r="AP1048" i="20"/>
  <c r="AQ1048" i="20" s="1"/>
  <c r="BE1048" i="20"/>
  <c r="AP1049" i="20"/>
  <c r="AQ1049" i="20" s="1"/>
  <c r="BE1049" i="20"/>
  <c r="AP1050" i="20"/>
  <c r="AQ1050" i="20" s="1"/>
  <c r="BE1050" i="20"/>
  <c r="AP1051" i="20"/>
  <c r="AQ1051" i="20" s="1"/>
  <c r="BE1051" i="20"/>
  <c r="AP1052" i="20"/>
  <c r="AQ1052" i="20" s="1"/>
  <c r="BE1052" i="20"/>
  <c r="AP1053" i="20"/>
  <c r="AQ1053" i="20" s="1"/>
  <c r="BE1053" i="20"/>
  <c r="AP1054" i="20"/>
  <c r="BE1054" i="20"/>
  <c r="AP1055" i="20"/>
  <c r="BE1055" i="20"/>
  <c r="AP1056" i="20"/>
  <c r="BE1056" i="20"/>
  <c r="AP1057" i="20"/>
  <c r="BE1057" i="20"/>
  <c r="AP1058" i="20"/>
  <c r="BE1058" i="20"/>
  <c r="AP1059" i="20"/>
  <c r="BE1059" i="20"/>
  <c r="AP1060" i="20"/>
  <c r="BE1060" i="20"/>
  <c r="AP1061" i="20"/>
  <c r="BE1061" i="20"/>
  <c r="AP1062" i="20"/>
  <c r="BE1062" i="20"/>
  <c r="AP1063" i="20"/>
  <c r="BE1063" i="20"/>
  <c r="AP1064" i="20"/>
  <c r="BE1064" i="20"/>
  <c r="AP1065" i="20"/>
  <c r="BE1065" i="20"/>
  <c r="AP1066" i="20"/>
  <c r="BE1066" i="20"/>
  <c r="AP1067" i="20"/>
  <c r="BE1067" i="20"/>
  <c r="AP1068" i="20"/>
  <c r="BE1068" i="20"/>
  <c r="AP1069" i="20"/>
  <c r="BE1069" i="20"/>
  <c r="AP1070" i="20"/>
  <c r="BE1070" i="20"/>
  <c r="AP1071" i="20"/>
  <c r="BE1071" i="20"/>
  <c r="AP1072" i="20"/>
  <c r="BE1072" i="20"/>
  <c r="AP1073" i="20"/>
  <c r="BE1073" i="20"/>
  <c r="AP1074" i="20"/>
  <c r="BE1074" i="20"/>
  <c r="AP1075" i="20"/>
  <c r="BE1075" i="20"/>
  <c r="AP1076" i="20"/>
  <c r="BE1076" i="20"/>
  <c r="AP1077" i="20"/>
  <c r="BE1077" i="20"/>
  <c r="AP1078" i="20"/>
  <c r="BE1078" i="20"/>
  <c r="AP1079" i="20"/>
  <c r="BE1079" i="20"/>
  <c r="AP1080" i="20"/>
  <c r="BE1080" i="20"/>
  <c r="AP1081" i="20"/>
  <c r="BE1081" i="20"/>
  <c r="AP1082" i="20"/>
  <c r="BE1082" i="20"/>
  <c r="AP1083" i="20"/>
  <c r="BE1083" i="20"/>
  <c r="AP1084" i="20"/>
  <c r="BE1084" i="20"/>
  <c r="AP1085" i="20"/>
  <c r="BE1085" i="20"/>
  <c r="AP1086" i="20"/>
  <c r="BE1086" i="20"/>
  <c r="AP1087" i="20"/>
  <c r="BE1087" i="20"/>
  <c r="AP1088" i="20"/>
  <c r="BE1088" i="20"/>
  <c r="AP1089" i="20"/>
  <c r="BE1089" i="20"/>
  <c r="AP1090" i="20"/>
  <c r="BE1090" i="20"/>
  <c r="AP1091" i="20"/>
  <c r="BE1091" i="20"/>
  <c r="AP1092" i="20"/>
  <c r="BE1092" i="20"/>
  <c r="AP1093" i="20"/>
  <c r="BE1093" i="20"/>
  <c r="AP1094" i="20"/>
  <c r="BE1094" i="20"/>
  <c r="AP1095" i="20"/>
  <c r="BE1095" i="20"/>
  <c r="AP1096" i="20"/>
  <c r="BE1096" i="20"/>
  <c r="AP1097" i="20"/>
  <c r="BE1097" i="20"/>
  <c r="AP1098" i="20"/>
  <c r="BE1098" i="20"/>
  <c r="AP1099" i="20"/>
  <c r="BE1099" i="20"/>
  <c r="AP1100" i="20"/>
  <c r="BE1100" i="20"/>
  <c r="AP1101" i="20"/>
  <c r="BE1101" i="20"/>
  <c r="AP1102" i="20"/>
  <c r="BE1102" i="20"/>
  <c r="AP1103" i="20"/>
  <c r="BE1103" i="20"/>
  <c r="AP1104" i="20"/>
  <c r="BE1104" i="20"/>
  <c r="AP1105" i="20"/>
  <c r="BE1105" i="20"/>
  <c r="AP1106" i="20"/>
  <c r="BE1106" i="20"/>
  <c r="AP1107" i="20"/>
  <c r="BE1107" i="20"/>
  <c r="AP1108" i="20"/>
  <c r="BE1108" i="20"/>
  <c r="AP1109" i="20"/>
  <c r="BE1109" i="20"/>
  <c r="AP1110" i="20"/>
  <c r="BE1110" i="20"/>
  <c r="AP1111" i="20"/>
  <c r="BE1111" i="20"/>
  <c r="AP1112" i="20"/>
  <c r="BE1112" i="20"/>
  <c r="AP1113" i="20"/>
  <c r="BE1113" i="20"/>
  <c r="AP1114" i="20"/>
  <c r="BE1114" i="20"/>
  <c r="AP1115" i="20"/>
  <c r="BE1115" i="20"/>
  <c r="AP1116" i="20"/>
  <c r="BE1116" i="20"/>
  <c r="AP1117" i="20"/>
  <c r="BE1117" i="20"/>
  <c r="AP1118" i="20"/>
  <c r="BE1118" i="20"/>
  <c r="AP1119" i="20"/>
  <c r="BE1119" i="20"/>
  <c r="AP1120" i="20"/>
  <c r="BE1120" i="20"/>
  <c r="AP1121" i="20"/>
  <c r="BE1121" i="20"/>
  <c r="AP1122" i="20"/>
  <c r="BE1122" i="20"/>
  <c r="AP1123" i="20"/>
  <c r="BE1123" i="20"/>
  <c r="AP1124" i="20"/>
  <c r="BE1124" i="20"/>
  <c r="AP1125" i="20"/>
  <c r="BE1125" i="20"/>
  <c r="AP1126" i="20"/>
  <c r="BE1126" i="20"/>
  <c r="AP1127" i="20"/>
  <c r="BE1127" i="20"/>
  <c r="AP1128" i="20"/>
  <c r="BE1128" i="20"/>
  <c r="AP1129" i="20"/>
  <c r="BE1129" i="20"/>
  <c r="AP1130" i="20"/>
  <c r="BE1130" i="20"/>
  <c r="AP1131" i="20"/>
  <c r="BE1131" i="20"/>
  <c r="AP1132" i="20"/>
  <c r="BE1132" i="20"/>
  <c r="AP1133" i="20"/>
  <c r="BE1133" i="20"/>
  <c r="AP1134" i="20"/>
  <c r="BE1134" i="20"/>
  <c r="AP1135" i="20"/>
  <c r="BE1135" i="20"/>
  <c r="AP1136" i="20"/>
  <c r="BE1136" i="20"/>
  <c r="AP1137" i="20"/>
  <c r="BE1137" i="20"/>
  <c r="AP1138" i="20"/>
  <c r="BE1138" i="20"/>
  <c r="AP1139" i="20"/>
  <c r="BE1139" i="20"/>
  <c r="AP1140" i="20"/>
  <c r="BE1140" i="20"/>
  <c r="AP1141" i="20"/>
  <c r="BE1141" i="20"/>
  <c r="AP1142" i="20"/>
  <c r="BE1142" i="20"/>
  <c r="AP1143" i="20"/>
  <c r="BE1143" i="20"/>
  <c r="AP1144" i="20"/>
  <c r="BE1144" i="20"/>
  <c r="AP1145" i="20"/>
  <c r="BE1145" i="20"/>
  <c r="AP1146" i="20"/>
  <c r="BE1146" i="20"/>
  <c r="AP1147" i="20"/>
  <c r="BE1147" i="20"/>
  <c r="AP1148" i="20"/>
  <c r="BE1148" i="20"/>
  <c r="AP1149" i="20"/>
  <c r="BE1149" i="20"/>
  <c r="AP1150" i="20"/>
  <c r="BE1150" i="20"/>
  <c r="AP1151" i="20"/>
  <c r="BE1151" i="20"/>
  <c r="AP1152" i="20"/>
  <c r="BE1152" i="20"/>
  <c r="AP1153" i="20"/>
  <c r="BE1153" i="20"/>
  <c r="AP1154" i="20"/>
  <c r="BE1154" i="20"/>
  <c r="AP1155" i="20"/>
  <c r="BE1155" i="20"/>
  <c r="AP1156" i="20"/>
  <c r="BE1156" i="20"/>
  <c r="AP1157" i="20"/>
  <c r="BE1157" i="20"/>
  <c r="AP1158" i="20"/>
  <c r="BE1158" i="20"/>
  <c r="AP1159" i="20"/>
  <c r="BE1159" i="20"/>
  <c r="AP1160" i="20"/>
  <c r="BE1160" i="20"/>
  <c r="AP1161" i="20"/>
  <c r="BE1161" i="20"/>
  <c r="AP1162" i="20"/>
  <c r="BE1162" i="20"/>
  <c r="AP1163" i="20"/>
  <c r="BE1163" i="20"/>
  <c r="AP1164" i="20"/>
  <c r="BE1164" i="20"/>
  <c r="AP1165" i="20"/>
  <c r="BE1165" i="20"/>
  <c r="AP1166" i="20"/>
  <c r="BE1166" i="20"/>
  <c r="AP1167" i="20"/>
  <c r="BE1167" i="20"/>
  <c r="AP1168" i="20"/>
  <c r="BE1168" i="20"/>
  <c r="AP1169" i="20"/>
  <c r="BE1169" i="20"/>
  <c r="AP1170" i="20"/>
  <c r="BE1170" i="20"/>
  <c r="AP1171" i="20"/>
  <c r="BE1171" i="20"/>
  <c r="AP1172" i="20"/>
  <c r="BE1172" i="20"/>
  <c r="AP1173" i="20"/>
  <c r="BE1173" i="20"/>
  <c r="AP1174" i="20"/>
  <c r="BE1174" i="20"/>
  <c r="AP1175" i="20"/>
  <c r="BE1175" i="20"/>
  <c r="AP1176" i="20"/>
  <c r="BE1176" i="20"/>
  <c r="AP1177" i="20"/>
  <c r="BE1177" i="20"/>
  <c r="AP1178" i="20"/>
  <c r="BE1178" i="20"/>
  <c r="AP1179" i="20"/>
  <c r="BE1179" i="20"/>
  <c r="AP1180" i="20"/>
  <c r="BE1180" i="20"/>
  <c r="AP1181" i="20"/>
  <c r="BE1181" i="20"/>
  <c r="AP1182" i="20"/>
  <c r="BE1182" i="20"/>
  <c r="AP1183" i="20"/>
  <c r="BE1183" i="20"/>
  <c r="AP1184" i="20"/>
  <c r="BE1184" i="20"/>
  <c r="AP1185" i="20"/>
  <c r="BE1185" i="20"/>
  <c r="AP1186" i="20"/>
  <c r="AQ1186" i="20"/>
  <c r="BE1186" i="20"/>
  <c r="AP1187" i="20"/>
  <c r="AQ1187" i="20" s="1"/>
  <c r="BE1187" i="20"/>
  <c r="AP1188" i="20"/>
  <c r="AQ1188" i="20"/>
  <c r="BE1188" i="20"/>
  <c r="AP1189" i="20"/>
  <c r="AQ1189" i="20" s="1"/>
  <c r="BE1189" i="20"/>
  <c r="AP1190" i="20"/>
  <c r="AQ1190" i="20"/>
  <c r="BE1190" i="20"/>
  <c r="AP1191" i="20"/>
  <c r="AQ1191" i="20" s="1"/>
  <c r="BE1191" i="20"/>
  <c r="AP1192" i="20"/>
  <c r="AQ1192" i="20" s="1"/>
  <c r="BE1192" i="20"/>
  <c r="AP1193" i="20"/>
  <c r="AQ1193" i="20" s="1"/>
  <c r="BE1193" i="20"/>
  <c r="AP1194" i="20"/>
  <c r="AQ1194" i="20"/>
  <c r="BE1194" i="20"/>
  <c r="AP1195" i="20"/>
  <c r="AQ1195" i="20" s="1"/>
  <c r="BE1195" i="20"/>
  <c r="AP1196" i="20"/>
  <c r="AQ1196" i="20" s="1"/>
  <c r="BE1196" i="20"/>
  <c r="AP1197" i="20"/>
  <c r="AQ1197" i="20" s="1"/>
  <c r="BE1197" i="20"/>
  <c r="AP1198" i="20"/>
  <c r="AQ1198" i="20" s="1"/>
  <c r="BE1198" i="20"/>
  <c r="AP1199" i="20"/>
  <c r="AQ1199" i="20" s="1"/>
  <c r="BE1199" i="20"/>
  <c r="AP1200" i="20"/>
  <c r="AQ1200" i="20" s="1"/>
  <c r="BE1200" i="20"/>
  <c r="AP1201" i="20"/>
  <c r="AQ1201" i="20" s="1"/>
  <c r="BE1201" i="20"/>
  <c r="AP1202" i="20"/>
  <c r="AQ1202" i="20"/>
  <c r="BE1202" i="20"/>
  <c r="AP1203" i="20"/>
  <c r="AQ1203" i="20" s="1"/>
  <c r="BE1203" i="20"/>
  <c r="AP1204" i="20"/>
  <c r="AQ1204" i="20"/>
  <c r="BE1204" i="20"/>
  <c r="AP1205" i="20"/>
  <c r="AQ1205" i="20" s="1"/>
  <c r="BE1205" i="20"/>
  <c r="AP1206" i="20"/>
  <c r="AQ1206" i="20"/>
  <c r="BE1206" i="20"/>
  <c r="AP1207" i="20"/>
  <c r="AQ1207" i="20" s="1"/>
  <c r="BE1207" i="20"/>
  <c r="AP1208" i="20"/>
  <c r="AQ1208" i="20" s="1"/>
  <c r="BE1208" i="20"/>
  <c r="AP1209" i="20"/>
  <c r="AQ1209" i="20" s="1"/>
  <c r="BE1209" i="20"/>
  <c r="AP1210" i="20"/>
  <c r="AQ1210" i="20"/>
  <c r="BE1210" i="20"/>
  <c r="AP1211" i="20"/>
  <c r="AQ1211" i="20" s="1"/>
  <c r="BE1211" i="20"/>
  <c r="AP1212" i="20"/>
  <c r="AQ1212" i="20" s="1"/>
  <c r="BE1212" i="20"/>
  <c r="AP1213" i="20"/>
  <c r="AQ1213" i="20" s="1"/>
  <c r="BE1213" i="20"/>
  <c r="AP1214" i="20"/>
  <c r="AQ1214" i="20" s="1"/>
  <c r="BE1214" i="20"/>
  <c r="AP1215" i="20"/>
  <c r="AQ1215" i="20" s="1"/>
  <c r="BE1215" i="20"/>
  <c r="AP1216" i="20"/>
  <c r="AQ1216" i="20" s="1"/>
  <c r="BE1216" i="20"/>
  <c r="AP1217" i="20"/>
  <c r="AQ1217" i="20" s="1"/>
  <c r="BE1217" i="20"/>
  <c r="AP1218" i="20"/>
  <c r="AQ1218" i="20"/>
  <c r="BE1218" i="20"/>
  <c r="AP1219" i="20"/>
  <c r="AQ1219" i="20" s="1"/>
  <c r="BE1219" i="20"/>
  <c r="AP1220" i="20"/>
  <c r="AQ1220" i="20"/>
  <c r="BE1220" i="20"/>
  <c r="AP1221" i="20"/>
  <c r="AQ1221" i="20" s="1"/>
  <c r="BE1221" i="20"/>
  <c r="AP1222" i="20"/>
  <c r="AQ1222" i="20"/>
  <c r="BE1222" i="20"/>
  <c r="AP1223" i="20"/>
  <c r="AQ1223" i="20" s="1"/>
  <c r="BE1223" i="20"/>
  <c r="AP1224" i="20"/>
  <c r="AQ1224" i="20" s="1"/>
  <c r="BE1224" i="20"/>
  <c r="AP1225" i="20"/>
  <c r="AQ1225" i="20" s="1"/>
  <c r="BE1225" i="20"/>
  <c r="AP1226" i="20"/>
  <c r="AQ1226" i="20"/>
  <c r="BE1226" i="20"/>
  <c r="AP1227" i="20"/>
  <c r="AQ1227" i="20" s="1"/>
  <c r="BE1227" i="20"/>
  <c r="AP1228" i="20"/>
  <c r="AQ1228" i="20" s="1"/>
  <c r="BE1228" i="20"/>
  <c r="AP1229" i="20"/>
  <c r="AQ1229" i="20" s="1"/>
  <c r="BE1229" i="20"/>
  <c r="AP1230" i="20"/>
  <c r="AQ1230" i="20" s="1"/>
  <c r="BE1230" i="20"/>
  <c r="AP1231" i="20"/>
  <c r="AQ1231" i="20" s="1"/>
  <c r="BE1231" i="20"/>
  <c r="AP1232" i="20"/>
  <c r="AQ1232" i="20" s="1"/>
  <c r="BE1232" i="20"/>
  <c r="AP1233" i="20"/>
  <c r="AQ1233" i="20" s="1"/>
  <c r="BE1233" i="20"/>
  <c r="AP1234" i="20"/>
  <c r="AQ1234" i="20"/>
  <c r="BE1234" i="20"/>
  <c r="AP1235" i="20"/>
  <c r="AQ1235" i="20" s="1"/>
  <c r="BE1235" i="20"/>
  <c r="AP1236" i="20"/>
  <c r="AQ1236" i="20"/>
  <c r="BE1236" i="20"/>
  <c r="AP1237" i="20"/>
  <c r="AQ1237" i="20" s="1"/>
  <c r="BE1237" i="20"/>
  <c r="AP1238" i="20"/>
  <c r="AQ1238" i="20"/>
  <c r="BE1238" i="20"/>
  <c r="AP1239" i="20"/>
  <c r="AQ1239" i="20" s="1"/>
  <c r="BE1239" i="20"/>
  <c r="AP1240" i="20"/>
  <c r="AQ1240" i="20" s="1"/>
  <c r="AR1240" i="20" s="1"/>
  <c r="AS1240" i="20" s="1"/>
  <c r="BE1240" i="20"/>
  <c r="AP1241" i="20"/>
  <c r="AQ1241" i="20" s="1"/>
  <c r="AR1241" i="20" s="1"/>
  <c r="AS1241" i="20" s="1"/>
  <c r="BE1241" i="20"/>
  <c r="AP1242" i="20"/>
  <c r="AQ1242" i="20"/>
  <c r="AR1242" i="20" s="1"/>
  <c r="AS1242" i="20" s="1"/>
  <c r="BE1242" i="20"/>
  <c r="AP1243" i="20"/>
  <c r="AQ1243" i="20" s="1"/>
  <c r="AR1243" i="20" s="1"/>
  <c r="AS1243" i="20" s="1"/>
  <c r="BE1243" i="20"/>
  <c r="AP1244" i="20"/>
  <c r="AQ1244" i="20" s="1"/>
  <c r="AR1244" i="20" s="1"/>
  <c r="AS1244" i="20" s="1"/>
  <c r="BE1244" i="20"/>
  <c r="AP1245" i="20"/>
  <c r="AQ1245" i="20" s="1"/>
  <c r="AR1245" i="20" s="1"/>
  <c r="AS1245" i="20" s="1"/>
  <c r="BE1245" i="20"/>
  <c r="AP1246" i="20"/>
  <c r="AQ1246" i="20" s="1"/>
  <c r="AR1246" i="20" s="1"/>
  <c r="AS1246" i="20" s="1"/>
  <c r="BE1246" i="20"/>
  <c r="AP1247" i="20"/>
  <c r="AQ1247" i="20" s="1"/>
  <c r="AR1247" i="20" s="1"/>
  <c r="AS1247" i="20" s="1"/>
  <c r="BE1247" i="20"/>
  <c r="AP1248" i="20"/>
  <c r="AQ1248" i="20" s="1"/>
  <c r="AR1248" i="20" s="1"/>
  <c r="AS1248" i="20" s="1"/>
  <c r="BE1248" i="20"/>
  <c r="AP1249" i="20"/>
  <c r="AQ1249" i="20" s="1"/>
  <c r="AR1249" i="20" s="1"/>
  <c r="AS1249" i="20" s="1"/>
  <c r="BE1249" i="20"/>
  <c r="AP1250" i="20"/>
  <c r="AQ1250" i="20"/>
  <c r="AR1250" i="20" s="1"/>
  <c r="AS1250" i="20" s="1"/>
  <c r="BE1250" i="20"/>
  <c r="AP1251" i="20"/>
  <c r="AQ1251" i="20" s="1"/>
  <c r="AR1251" i="20" s="1"/>
  <c r="AS1251" i="20" s="1"/>
  <c r="BE1251" i="20"/>
  <c r="AP1252" i="20"/>
  <c r="AQ1252" i="20"/>
  <c r="AR1252" i="20" s="1"/>
  <c r="AS1252" i="20" s="1"/>
  <c r="BE1252" i="20"/>
  <c r="AP1253" i="20"/>
  <c r="AQ1253" i="20" s="1"/>
  <c r="AR1253" i="20" s="1"/>
  <c r="AS1253" i="20" s="1"/>
  <c r="BE1253" i="20"/>
  <c r="AP1254" i="20"/>
  <c r="AQ1254" i="20"/>
  <c r="AR1254" i="20" s="1"/>
  <c r="AS1254" i="20" s="1"/>
  <c r="BE1254" i="20"/>
  <c r="AP1255" i="20"/>
  <c r="AQ1255" i="20" s="1"/>
  <c r="AR1255" i="20" s="1"/>
  <c r="AS1255" i="20" s="1"/>
  <c r="BE1255" i="20"/>
  <c r="AP1256" i="20"/>
  <c r="AQ1256" i="20" s="1"/>
  <c r="AR1256" i="20" s="1"/>
  <c r="AS1256" i="20" s="1"/>
  <c r="BE1256" i="20"/>
  <c r="AP1257" i="20"/>
  <c r="AQ1257" i="20" s="1"/>
  <c r="AR1257" i="20" s="1"/>
  <c r="AS1257" i="20" s="1"/>
  <c r="BE1257" i="20"/>
  <c r="AP1258" i="20"/>
  <c r="AQ1258" i="20"/>
  <c r="AR1258" i="20" s="1"/>
  <c r="AS1258" i="20" s="1"/>
  <c r="BE1258" i="20"/>
  <c r="AP1259" i="20"/>
  <c r="AQ1259" i="20" s="1"/>
  <c r="AR1259" i="20" s="1"/>
  <c r="AS1259" i="20" s="1"/>
  <c r="BE1259" i="20"/>
  <c r="AP1260" i="20"/>
  <c r="AQ1260" i="20" s="1"/>
  <c r="AR1260" i="20" s="1"/>
  <c r="AS1260" i="20" s="1"/>
  <c r="BE1260" i="20"/>
  <c r="AP1261" i="20"/>
  <c r="AQ1261" i="20" s="1"/>
  <c r="AR1261" i="20" s="1"/>
  <c r="AS1261" i="20" s="1"/>
  <c r="BE1261" i="20"/>
  <c r="AP1262" i="20"/>
  <c r="AQ1262" i="20" s="1"/>
  <c r="AR1262" i="20" s="1"/>
  <c r="AS1262" i="20" s="1"/>
  <c r="BE1262" i="20"/>
  <c r="AP1263" i="20"/>
  <c r="AQ1263" i="20" s="1"/>
  <c r="AR1263" i="20" s="1"/>
  <c r="AS1263" i="20" s="1"/>
  <c r="BE1263" i="20"/>
  <c r="AP1264" i="20"/>
  <c r="AQ1264" i="20" s="1"/>
  <c r="AR1264" i="20" s="1"/>
  <c r="AS1264" i="20" s="1"/>
  <c r="BE1264" i="20"/>
  <c r="AP1265" i="20"/>
  <c r="AQ1265" i="20" s="1"/>
  <c r="AR1265" i="20" s="1"/>
  <c r="AS1265" i="20" s="1"/>
  <c r="BE1265" i="20"/>
  <c r="AP1266" i="20"/>
  <c r="AQ1266" i="20"/>
  <c r="AR1266" i="20" s="1"/>
  <c r="AS1266" i="20" s="1"/>
  <c r="BE1266" i="20"/>
  <c r="AP1267" i="20"/>
  <c r="AQ1267" i="20" s="1"/>
  <c r="AR1267" i="20" s="1"/>
  <c r="AS1267" i="20" s="1"/>
  <c r="BE1267" i="20"/>
  <c r="AP1268" i="20"/>
  <c r="AQ1268" i="20"/>
  <c r="AR1268" i="20" s="1"/>
  <c r="AS1268" i="20" s="1"/>
  <c r="BE1268" i="20"/>
  <c r="AP1269" i="20"/>
  <c r="AQ1269" i="20" s="1"/>
  <c r="AR1269" i="20" s="1"/>
  <c r="AS1269" i="20" s="1"/>
  <c r="BE1269" i="20"/>
  <c r="AP1270" i="20"/>
  <c r="AQ1270" i="20"/>
  <c r="AR1270" i="20" s="1"/>
  <c r="AS1270" i="20" s="1"/>
  <c r="BE1270" i="20"/>
  <c r="AP1271" i="20"/>
  <c r="AQ1271" i="20" s="1"/>
  <c r="AR1271" i="20" s="1"/>
  <c r="AS1271" i="20" s="1"/>
  <c r="BE1271" i="20"/>
  <c r="AP1272" i="20"/>
  <c r="AQ1272" i="20" s="1"/>
  <c r="AR1272" i="20" s="1"/>
  <c r="AS1272" i="20" s="1"/>
  <c r="BE1272" i="20"/>
  <c r="AP1273" i="20"/>
  <c r="AQ1273" i="20" s="1"/>
  <c r="AR1273" i="20" s="1"/>
  <c r="AS1273" i="20" s="1"/>
  <c r="BE1273" i="20"/>
  <c r="AP1274" i="20"/>
  <c r="AQ1274" i="20"/>
  <c r="AR1274" i="20" s="1"/>
  <c r="AS1274" i="20" s="1"/>
  <c r="BE1274" i="20"/>
  <c r="AP1275" i="20"/>
  <c r="AQ1275" i="20" s="1"/>
  <c r="AR1275" i="20" s="1"/>
  <c r="AS1275" i="20" s="1"/>
  <c r="BE1275" i="20"/>
  <c r="AP1276" i="20"/>
  <c r="AQ1276" i="20" s="1"/>
  <c r="AR1276" i="20" s="1"/>
  <c r="AS1276" i="20" s="1"/>
  <c r="BE1276" i="20"/>
  <c r="AP1277" i="20"/>
  <c r="AQ1277" i="20" s="1"/>
  <c r="AR1277" i="20" s="1"/>
  <c r="AS1277" i="20" s="1"/>
  <c r="BE1277" i="20"/>
  <c r="AP1278" i="20"/>
  <c r="AQ1278" i="20" s="1"/>
  <c r="AR1278" i="20" s="1"/>
  <c r="AS1278" i="20" s="1"/>
  <c r="BE1278" i="20"/>
  <c r="AP1279" i="20"/>
  <c r="AQ1279" i="20" s="1"/>
  <c r="AR1279" i="20" s="1"/>
  <c r="AS1279" i="20" s="1"/>
  <c r="BE1279" i="20"/>
  <c r="AP1280" i="20"/>
  <c r="AQ1280" i="20" s="1"/>
  <c r="AR1280" i="20" s="1"/>
  <c r="AS1280" i="20" s="1"/>
  <c r="BE1280" i="20"/>
  <c r="AP1281" i="20"/>
  <c r="AQ1281" i="20" s="1"/>
  <c r="AR1281" i="20" s="1"/>
  <c r="AS1281" i="20" s="1"/>
  <c r="BE1281" i="20"/>
  <c r="AP1282" i="20"/>
  <c r="AQ1282" i="20"/>
  <c r="AR1282" i="20" s="1"/>
  <c r="AS1282" i="20" s="1"/>
  <c r="BE1282" i="20"/>
  <c r="AP1283" i="20"/>
  <c r="AQ1283" i="20" s="1"/>
  <c r="AR1283" i="20" s="1"/>
  <c r="AS1283" i="20" s="1"/>
  <c r="BE1283" i="20"/>
  <c r="AP1284" i="20"/>
  <c r="AQ1284" i="20"/>
  <c r="AR1284" i="20" s="1"/>
  <c r="AS1284" i="20" s="1"/>
  <c r="BE1284" i="20"/>
  <c r="AP1285" i="20"/>
  <c r="AQ1285" i="20" s="1"/>
  <c r="AR1285" i="20" s="1"/>
  <c r="AS1285" i="20" s="1"/>
  <c r="BE1285" i="20"/>
  <c r="AP1286" i="20"/>
  <c r="AQ1286" i="20"/>
  <c r="AR1286" i="20" s="1"/>
  <c r="AS1286" i="20" s="1"/>
  <c r="BE1286" i="20"/>
  <c r="AP1287" i="20"/>
  <c r="AQ1287" i="20" s="1"/>
  <c r="AR1287" i="20" s="1"/>
  <c r="AS1287" i="20" s="1"/>
  <c r="BE1287" i="20"/>
  <c r="AP1288" i="20"/>
  <c r="AQ1288" i="20" s="1"/>
  <c r="AR1288" i="20" s="1"/>
  <c r="AS1288" i="20" s="1"/>
  <c r="BE1288" i="20"/>
  <c r="AP1289" i="20"/>
  <c r="AQ1289" i="20" s="1"/>
  <c r="AR1289" i="20" s="1"/>
  <c r="AS1289" i="20" s="1"/>
  <c r="BE1289" i="20"/>
  <c r="AP1290" i="20"/>
  <c r="AQ1290" i="20"/>
  <c r="AR1290" i="20" s="1"/>
  <c r="AS1290" i="20" s="1"/>
  <c r="BE1290" i="20"/>
  <c r="AP1291" i="20"/>
  <c r="AQ1291" i="20" s="1"/>
  <c r="AR1291" i="20" s="1"/>
  <c r="AS1291" i="20" s="1"/>
  <c r="BE1291" i="20"/>
  <c r="AP1292" i="20"/>
  <c r="AQ1292" i="20" s="1"/>
  <c r="AR1292" i="20" s="1"/>
  <c r="AS1292" i="20" s="1"/>
  <c r="BE1292" i="20"/>
  <c r="AP1293" i="20"/>
  <c r="AQ1293" i="20" s="1"/>
  <c r="AR1293" i="20" s="1"/>
  <c r="AS1293" i="20" s="1"/>
  <c r="BE1293" i="20"/>
  <c r="AP1294" i="20"/>
  <c r="AQ1294" i="20" s="1"/>
  <c r="AR1294" i="20" s="1"/>
  <c r="AS1294" i="20" s="1"/>
  <c r="BE1294" i="20"/>
  <c r="AP1295" i="20"/>
  <c r="AQ1295" i="20" s="1"/>
  <c r="AR1295" i="20" s="1"/>
  <c r="AS1295" i="20" s="1"/>
  <c r="BE1295" i="20"/>
  <c r="AP1296" i="20"/>
  <c r="AQ1296" i="20" s="1"/>
  <c r="AR1296" i="20" s="1"/>
  <c r="AS1296" i="20" s="1"/>
  <c r="BE1296" i="20"/>
  <c r="AP1297" i="20"/>
  <c r="AQ1297" i="20" s="1"/>
  <c r="AR1297" i="20" s="1"/>
  <c r="AS1297" i="20" s="1"/>
  <c r="BE1297" i="20"/>
  <c r="AP1298" i="20"/>
  <c r="AQ1298" i="20"/>
  <c r="AR1298" i="20" s="1"/>
  <c r="AS1298" i="20" s="1"/>
  <c r="BE1298" i="20"/>
  <c r="AP1299" i="20"/>
  <c r="AQ1299" i="20" s="1"/>
  <c r="AR1299" i="20" s="1"/>
  <c r="AS1299" i="20" s="1"/>
  <c r="BE1299" i="20"/>
  <c r="AP1300" i="20"/>
  <c r="AQ1300" i="20"/>
  <c r="AR1300" i="20" s="1"/>
  <c r="AS1300" i="20" s="1"/>
  <c r="BE1300" i="20"/>
  <c r="AP1301" i="20"/>
  <c r="AQ1301" i="20" s="1"/>
  <c r="AR1301" i="20" s="1"/>
  <c r="AS1301" i="20" s="1"/>
  <c r="BE1301" i="20"/>
  <c r="AP1302" i="20"/>
  <c r="AQ1302" i="20"/>
  <c r="AR1302" i="20" s="1"/>
  <c r="AS1302" i="20" s="1"/>
  <c r="BE1302" i="20"/>
  <c r="AP1303" i="20"/>
  <c r="AQ1303" i="20" s="1"/>
  <c r="AR1303" i="20" s="1"/>
  <c r="AS1303" i="20" s="1"/>
  <c r="BE1303" i="20"/>
  <c r="AP1304" i="20"/>
  <c r="AQ1304" i="20" s="1"/>
  <c r="AR1304" i="20" s="1"/>
  <c r="AS1304" i="20" s="1"/>
  <c r="BE1304" i="20"/>
  <c r="AP1305" i="20"/>
  <c r="AQ1305" i="20" s="1"/>
  <c r="AR1305" i="20" s="1"/>
  <c r="AS1305" i="20" s="1"/>
  <c r="BE1305" i="20"/>
  <c r="AP1306" i="20"/>
  <c r="AQ1306" i="20"/>
  <c r="AR1306" i="20" s="1"/>
  <c r="AS1306" i="20" s="1"/>
  <c r="BE1306" i="20"/>
  <c r="AP1307" i="20"/>
  <c r="AQ1307" i="20" s="1"/>
  <c r="BE1307" i="20"/>
  <c r="AP1308" i="20"/>
  <c r="AQ1308" i="20" s="1"/>
  <c r="AR1308" i="20" s="1"/>
  <c r="AS1308" i="20" s="1"/>
  <c r="BE1308" i="20"/>
  <c r="AP1309" i="20"/>
  <c r="AQ1309" i="20" s="1"/>
  <c r="BE1309" i="20"/>
  <c r="AP1310" i="20"/>
  <c r="AQ1310" i="20" s="1"/>
  <c r="AR1310" i="20" s="1"/>
  <c r="AS1310" i="20" s="1"/>
  <c r="BE1310" i="20"/>
  <c r="AP1311" i="20"/>
  <c r="AQ1311" i="20" s="1"/>
  <c r="AR1311" i="20" s="1"/>
  <c r="AS1311" i="20" s="1"/>
  <c r="BE1311" i="20"/>
  <c r="AP1312" i="20"/>
  <c r="AQ1312" i="20"/>
  <c r="AR1312" i="20" s="1"/>
  <c r="AS1312" i="20" s="1"/>
  <c r="BE1312" i="20"/>
  <c r="AP1313" i="20"/>
  <c r="AR1313" i="20" s="1"/>
  <c r="AS1313" i="20" s="1"/>
  <c r="AQ1313" i="20"/>
  <c r="BE1313" i="20"/>
  <c r="AP1314" i="20"/>
  <c r="AQ1314" i="20"/>
  <c r="AR1314" i="20" s="1"/>
  <c r="AS1314" i="20" s="1"/>
  <c r="BE1314" i="20"/>
  <c r="AP1315" i="20"/>
  <c r="AQ1315" i="20" s="1"/>
  <c r="BE1315" i="20"/>
  <c r="AP1316" i="20"/>
  <c r="AQ1316" i="20" s="1"/>
  <c r="AR1316" i="20" s="1"/>
  <c r="AS1316" i="20" s="1"/>
  <c r="BE1316" i="20"/>
  <c r="AP1317" i="20"/>
  <c r="AQ1317" i="20" s="1"/>
  <c r="BE1317" i="20"/>
  <c r="AP1318" i="20"/>
  <c r="AQ1318" i="20" s="1"/>
  <c r="AR1318" i="20" s="1"/>
  <c r="AS1318" i="20" s="1"/>
  <c r="BE1318" i="20"/>
  <c r="AP1319" i="20"/>
  <c r="AQ1319" i="20" s="1"/>
  <c r="AR1319" i="20" s="1"/>
  <c r="AS1319" i="20" s="1"/>
  <c r="BE1319" i="20"/>
  <c r="AP1320" i="20"/>
  <c r="AQ1320" i="20"/>
  <c r="AR1320" i="20" s="1"/>
  <c r="AS1320" i="20" s="1"/>
  <c r="BE1320" i="20"/>
  <c r="AP1321" i="20"/>
  <c r="AR1321" i="20" s="1"/>
  <c r="AS1321" i="20" s="1"/>
  <c r="AQ1321" i="20"/>
  <c r="BE1321" i="20"/>
  <c r="AP1322" i="20"/>
  <c r="AQ1322" i="20"/>
  <c r="AR1322" i="20" s="1"/>
  <c r="AS1322" i="20" s="1"/>
  <c r="BE1322" i="20"/>
  <c r="AP1323" i="20"/>
  <c r="AQ1323" i="20" s="1"/>
  <c r="BE1323" i="20"/>
  <c r="AP1324" i="20"/>
  <c r="AQ1324" i="20" s="1"/>
  <c r="AR1324" i="20" s="1"/>
  <c r="AS1324" i="20" s="1"/>
  <c r="BE1324" i="20"/>
  <c r="AP1325" i="20"/>
  <c r="AQ1325" i="20" s="1"/>
  <c r="BE1325" i="20"/>
  <c r="AP1326" i="20"/>
  <c r="AQ1326" i="20" s="1"/>
  <c r="AR1326" i="20" s="1"/>
  <c r="AS1326" i="20" s="1"/>
  <c r="BE1326" i="20"/>
  <c r="AP1327" i="20"/>
  <c r="AQ1327" i="20" s="1"/>
  <c r="AR1327" i="20" s="1"/>
  <c r="AS1327" i="20" s="1"/>
  <c r="BE1327" i="20"/>
  <c r="AP1328" i="20"/>
  <c r="AQ1328" i="20"/>
  <c r="AR1328" i="20" s="1"/>
  <c r="AS1328" i="20" s="1"/>
  <c r="BE1328" i="20"/>
  <c r="AP1329" i="20"/>
  <c r="AR1329" i="20" s="1"/>
  <c r="AS1329" i="20" s="1"/>
  <c r="AQ1329" i="20"/>
  <c r="BE1329" i="20"/>
  <c r="AP1330" i="20"/>
  <c r="AQ1330" i="20"/>
  <c r="AR1330" i="20" s="1"/>
  <c r="AS1330" i="20" s="1"/>
  <c r="BE1330" i="20"/>
  <c r="AP1331" i="20"/>
  <c r="AQ1331" i="20" s="1"/>
  <c r="BE1331" i="20"/>
  <c r="AP1332" i="20"/>
  <c r="AQ1332" i="20" s="1"/>
  <c r="AR1332" i="20" s="1"/>
  <c r="AS1332" i="20" s="1"/>
  <c r="BE1332" i="20"/>
  <c r="AP1333" i="20"/>
  <c r="AQ1333" i="20" s="1"/>
  <c r="BE1333" i="20"/>
  <c r="AP1334" i="20"/>
  <c r="AQ1334" i="20" s="1"/>
  <c r="AR1334" i="20" s="1"/>
  <c r="AS1334" i="20" s="1"/>
  <c r="BE1334" i="20"/>
  <c r="AP1335" i="20"/>
  <c r="AQ1335" i="20" s="1"/>
  <c r="AR1335" i="20" s="1"/>
  <c r="AS1335" i="20" s="1"/>
  <c r="BE1335" i="20"/>
  <c r="AP1336" i="20"/>
  <c r="AQ1336" i="20" s="1"/>
  <c r="BE1336" i="20"/>
  <c r="AP1337" i="20"/>
  <c r="AQ1337" i="20" s="1"/>
  <c r="BE1337" i="20"/>
  <c r="AP1338" i="20"/>
  <c r="AQ1338" i="20" s="1"/>
  <c r="BE1338" i="20"/>
  <c r="AP1339" i="20"/>
  <c r="AQ1339" i="20" s="1"/>
  <c r="BE1339" i="20"/>
  <c r="AP1340" i="20"/>
  <c r="AQ1340" i="20" s="1"/>
  <c r="BE1340" i="20"/>
  <c r="AP1341" i="20"/>
  <c r="AQ1341" i="20" s="1"/>
  <c r="BE1341" i="20"/>
  <c r="AP1342" i="20"/>
  <c r="AQ1342" i="20" s="1"/>
  <c r="BE1342" i="20"/>
  <c r="AP1343" i="20"/>
  <c r="AQ1343" i="20" s="1"/>
  <c r="BE1343" i="20"/>
  <c r="AP1344" i="20"/>
  <c r="AQ1344" i="20" s="1"/>
  <c r="BE1344" i="20"/>
  <c r="AP1345" i="20"/>
  <c r="AQ1345" i="20" s="1"/>
  <c r="BE1345" i="20"/>
  <c r="AP1346" i="20"/>
  <c r="AQ1346" i="20" s="1"/>
  <c r="BE1346" i="20"/>
  <c r="AP1347" i="20"/>
  <c r="AQ1347" i="20" s="1"/>
  <c r="BE1347" i="20"/>
  <c r="AP1348" i="20"/>
  <c r="AQ1348" i="20" s="1"/>
  <c r="BE1348" i="20"/>
  <c r="AP1349" i="20"/>
  <c r="AQ1349" i="20" s="1"/>
  <c r="BE1349" i="20"/>
  <c r="AP1350" i="20"/>
  <c r="AQ1350" i="20" s="1"/>
  <c r="BE1350" i="20"/>
  <c r="AP1351" i="20"/>
  <c r="AQ1351" i="20" s="1"/>
  <c r="BE1351" i="20"/>
  <c r="AP1352" i="20"/>
  <c r="AQ1352" i="20" s="1"/>
  <c r="BE1352" i="20"/>
  <c r="AP1353" i="20"/>
  <c r="AQ1353" i="20" s="1"/>
  <c r="BE1353" i="20"/>
  <c r="AP1354" i="20"/>
  <c r="AQ1354" i="20" s="1"/>
  <c r="BE1354" i="20"/>
  <c r="AP1355" i="20"/>
  <c r="AQ1355" i="20" s="1"/>
  <c r="BE1355" i="20"/>
  <c r="AP1356" i="20"/>
  <c r="AQ1356" i="20" s="1"/>
  <c r="BE1356" i="20"/>
  <c r="AP1357" i="20"/>
  <c r="AQ1357" i="20" s="1"/>
  <c r="BE1357" i="20"/>
  <c r="AP1358" i="20"/>
  <c r="AQ1358" i="20" s="1"/>
  <c r="BE1358" i="20"/>
  <c r="AP1359" i="20"/>
  <c r="AQ1359" i="20" s="1"/>
  <c r="BE1359" i="20"/>
  <c r="AP1360" i="20"/>
  <c r="AQ1360" i="20" s="1"/>
  <c r="BE1360" i="20"/>
  <c r="AP1361" i="20"/>
  <c r="AQ1361" i="20" s="1"/>
  <c r="BE1361" i="20"/>
  <c r="AP1362" i="20"/>
  <c r="AQ1362" i="20" s="1"/>
  <c r="BE1362" i="20"/>
  <c r="AP1363" i="20"/>
  <c r="AQ1363" i="20" s="1"/>
  <c r="BE1363" i="20"/>
  <c r="AP1364" i="20"/>
  <c r="AQ1364" i="20" s="1"/>
  <c r="BE1364" i="20"/>
  <c r="AP1365" i="20"/>
  <c r="AQ1365" i="20" s="1"/>
  <c r="BE1365" i="20"/>
  <c r="AP1366" i="20"/>
  <c r="AQ1366" i="20" s="1"/>
  <c r="BE1366" i="20"/>
  <c r="AP1367" i="20"/>
  <c r="AQ1367" i="20" s="1"/>
  <c r="BE1367" i="20"/>
  <c r="AP1368" i="20"/>
  <c r="AQ1368" i="20" s="1"/>
  <c r="BE1368" i="20"/>
  <c r="AP1369" i="20"/>
  <c r="AQ1369" i="20" s="1"/>
  <c r="BE1369" i="20"/>
  <c r="AP1370" i="20"/>
  <c r="AQ1370" i="20" s="1"/>
  <c r="BE1370" i="20"/>
  <c r="AP1371" i="20"/>
  <c r="AQ1371" i="20" s="1"/>
  <c r="BE1371" i="20"/>
  <c r="AP1372" i="20"/>
  <c r="AQ1372" i="20" s="1"/>
  <c r="BE1372" i="20"/>
  <c r="AP1373" i="20"/>
  <c r="AQ1373" i="20" s="1"/>
  <c r="BE1373" i="20"/>
  <c r="AP1374" i="20"/>
  <c r="AQ1374" i="20" s="1"/>
  <c r="BE1374" i="20"/>
  <c r="AP1375" i="20"/>
  <c r="AQ1375" i="20" s="1"/>
  <c r="BE1375" i="20"/>
  <c r="AP1376" i="20"/>
  <c r="AQ1376" i="20" s="1"/>
  <c r="BE1376" i="20"/>
  <c r="AP1377" i="20"/>
  <c r="AQ1377" i="20" s="1"/>
  <c r="BE1377" i="20"/>
  <c r="AP1378" i="20"/>
  <c r="AQ1378" i="20" s="1"/>
  <c r="BE1378" i="20"/>
  <c r="AP1379" i="20"/>
  <c r="AQ1379" i="20" s="1"/>
  <c r="BE1379" i="20"/>
  <c r="AP1380" i="20"/>
  <c r="AQ1380" i="20" s="1"/>
  <c r="BE1380" i="20"/>
  <c r="AP1381" i="20"/>
  <c r="AQ1381" i="20" s="1"/>
  <c r="BE1381" i="20"/>
  <c r="AP1382" i="20"/>
  <c r="AQ1382" i="20" s="1"/>
  <c r="BE1382" i="20"/>
  <c r="AP1383" i="20"/>
  <c r="AQ1383" i="20" s="1"/>
  <c r="BE1383" i="20"/>
  <c r="AP1384" i="20"/>
  <c r="AQ1384" i="20" s="1"/>
  <c r="BE1384" i="20"/>
  <c r="AP1385" i="20"/>
  <c r="AQ1385" i="20" s="1"/>
  <c r="BE1385" i="20"/>
  <c r="AP1386" i="20"/>
  <c r="AQ1386" i="20" s="1"/>
  <c r="BE1386" i="20"/>
  <c r="AP1387" i="20"/>
  <c r="AQ1387" i="20" s="1"/>
  <c r="BE1387" i="20"/>
  <c r="AP1388" i="20"/>
  <c r="AQ1388" i="20" s="1"/>
  <c r="BE1388" i="20"/>
  <c r="AP1389" i="20"/>
  <c r="AQ1389" i="20" s="1"/>
  <c r="BE1389" i="20"/>
  <c r="AP1390" i="20"/>
  <c r="AQ1390" i="20" s="1"/>
  <c r="BE1390" i="20"/>
  <c r="AP1391" i="20"/>
  <c r="AQ1391" i="20" s="1"/>
  <c r="BE1391" i="20"/>
  <c r="AP1392" i="20"/>
  <c r="AQ1392" i="20" s="1"/>
  <c r="BE1392" i="20"/>
  <c r="AP1393" i="20"/>
  <c r="AQ1393" i="20" s="1"/>
  <c r="BE1393" i="20"/>
  <c r="AP1394" i="20"/>
  <c r="AQ1394" i="20" s="1"/>
  <c r="BE1394" i="20"/>
  <c r="AP1395" i="20"/>
  <c r="AQ1395" i="20" s="1"/>
  <c r="BE1395" i="20"/>
  <c r="AP1396" i="20"/>
  <c r="AQ1396" i="20" s="1"/>
  <c r="BE1396" i="20"/>
  <c r="AP1397" i="20"/>
  <c r="AQ1397" i="20" s="1"/>
  <c r="BE1397" i="20"/>
  <c r="AP1398" i="20"/>
  <c r="AQ1398" i="20" s="1"/>
  <c r="BE1398" i="20"/>
  <c r="AP1399" i="20"/>
  <c r="AQ1399" i="20" s="1"/>
  <c r="BE1399" i="20"/>
  <c r="AP1400" i="20"/>
  <c r="AQ1400" i="20" s="1"/>
  <c r="BE1400" i="20"/>
  <c r="AP1401" i="20"/>
  <c r="AQ1401" i="20" s="1"/>
  <c r="BE1401" i="20"/>
  <c r="AP1402" i="20"/>
  <c r="AQ1402" i="20" s="1"/>
  <c r="BE1402" i="20"/>
  <c r="AP1403" i="20"/>
  <c r="AQ1403" i="20" s="1"/>
  <c r="BE1403" i="20"/>
  <c r="AP1404" i="20"/>
  <c r="AQ1404" i="20" s="1"/>
  <c r="BE1404" i="20"/>
  <c r="AP1405" i="20"/>
  <c r="AQ1405" i="20" s="1"/>
  <c r="BE1405" i="20"/>
  <c r="AP1406" i="20"/>
  <c r="AQ1406" i="20" s="1"/>
  <c r="BE1406" i="20"/>
  <c r="AP1407" i="20"/>
  <c r="AQ1407" i="20" s="1"/>
  <c r="BE1407" i="20"/>
  <c r="AP1408" i="20"/>
  <c r="AQ1408" i="20" s="1"/>
  <c r="BE1408" i="20"/>
  <c r="AP1409" i="20"/>
  <c r="AQ1409" i="20" s="1"/>
  <c r="BE1409" i="20"/>
  <c r="AP1410" i="20"/>
  <c r="AQ1410" i="20" s="1"/>
  <c r="BE1410" i="20"/>
  <c r="AP1411" i="20"/>
  <c r="AQ1411" i="20" s="1"/>
  <c r="BE1411" i="20"/>
  <c r="AP1412" i="20"/>
  <c r="AQ1412" i="20" s="1"/>
  <c r="BE1412" i="20"/>
  <c r="AP1413" i="20"/>
  <c r="AQ1413" i="20" s="1"/>
  <c r="BE1413" i="20"/>
  <c r="AP1414" i="20"/>
  <c r="AQ1414" i="20" s="1"/>
  <c r="BE1414" i="20"/>
  <c r="AP1415" i="20"/>
  <c r="AQ1415" i="20" s="1"/>
  <c r="BE1415" i="20"/>
  <c r="AP1416" i="20"/>
  <c r="AQ1416" i="20" s="1"/>
  <c r="BE1416" i="20"/>
  <c r="AP1417" i="20"/>
  <c r="AQ1417" i="20" s="1"/>
  <c r="BE1417" i="20"/>
  <c r="AP1418" i="20"/>
  <c r="AQ1418" i="20" s="1"/>
  <c r="BE1418" i="20"/>
  <c r="AP1419" i="20"/>
  <c r="AQ1419" i="20" s="1"/>
  <c r="BE1419" i="20"/>
  <c r="AP1420" i="20"/>
  <c r="AQ1420" i="20" s="1"/>
  <c r="BE1420" i="20"/>
  <c r="AP1421" i="20"/>
  <c r="AQ1421" i="20" s="1"/>
  <c r="BE1421" i="20"/>
  <c r="AP1422" i="20"/>
  <c r="AQ1422" i="20" s="1"/>
  <c r="BE1422" i="20"/>
  <c r="AP1423" i="20"/>
  <c r="AQ1423" i="20" s="1"/>
  <c r="BE1423" i="20"/>
  <c r="AP1424" i="20"/>
  <c r="AQ1424" i="20" s="1"/>
  <c r="BE1424" i="20"/>
  <c r="AP1425" i="20"/>
  <c r="AQ1425" i="20" s="1"/>
  <c r="BE1425" i="20"/>
  <c r="AP1426" i="20"/>
  <c r="AQ1426" i="20" s="1"/>
  <c r="BE1426" i="20"/>
  <c r="AP1427" i="20"/>
  <c r="AQ1427" i="20" s="1"/>
  <c r="BE1427" i="20"/>
  <c r="AP1428" i="20"/>
  <c r="AQ1428" i="20" s="1"/>
  <c r="BE1428" i="20"/>
  <c r="AP1429" i="20"/>
  <c r="AQ1429" i="20" s="1"/>
  <c r="BE1429" i="20"/>
  <c r="AP1430" i="20"/>
  <c r="AQ1430" i="20" s="1"/>
  <c r="BE1430" i="20"/>
  <c r="AP1431" i="20"/>
  <c r="AQ1431" i="20" s="1"/>
  <c r="BE1431" i="20"/>
  <c r="AP1432" i="20"/>
  <c r="AQ1432" i="20" s="1"/>
  <c r="BE1432" i="20"/>
  <c r="AP1433" i="20"/>
  <c r="AQ1433" i="20" s="1"/>
  <c r="BE1433" i="20"/>
  <c r="AP1434" i="20"/>
  <c r="AQ1434" i="20" s="1"/>
  <c r="BE1434" i="20"/>
  <c r="AP1435" i="20"/>
  <c r="AQ1435" i="20" s="1"/>
  <c r="BE1435" i="20"/>
  <c r="AP1436" i="20"/>
  <c r="AQ1436" i="20" s="1"/>
  <c r="BE1436" i="20"/>
  <c r="AP1437" i="20"/>
  <c r="AQ1437" i="20" s="1"/>
  <c r="BE1437" i="20"/>
  <c r="AP1438" i="20"/>
  <c r="AQ1438" i="20" s="1"/>
  <c r="BE1438" i="20"/>
  <c r="AP1439" i="20"/>
  <c r="AQ1439" i="20" s="1"/>
  <c r="BE1439" i="20"/>
  <c r="AP1440" i="20"/>
  <c r="AQ1440" i="20" s="1"/>
  <c r="BE1440" i="20"/>
  <c r="AP1441" i="20"/>
  <c r="AQ1441" i="20" s="1"/>
  <c r="BE1441" i="20"/>
  <c r="AP1442" i="20"/>
  <c r="AQ1442" i="20" s="1"/>
  <c r="BE1442" i="20"/>
  <c r="AP1443" i="20"/>
  <c r="AQ1443" i="20" s="1"/>
  <c r="BE1443" i="20"/>
  <c r="AP1444" i="20"/>
  <c r="AQ1444" i="20" s="1"/>
  <c r="BE1444" i="20"/>
  <c r="AP1445" i="20"/>
  <c r="AQ1445" i="20" s="1"/>
  <c r="BE1445" i="20"/>
  <c r="AP1446" i="20"/>
  <c r="AQ1446" i="20" s="1"/>
  <c r="BE1446" i="20"/>
  <c r="AP1447" i="20"/>
  <c r="AQ1447" i="20" s="1"/>
  <c r="BE1447" i="20"/>
  <c r="AP1448" i="20"/>
  <c r="AQ1448" i="20" s="1"/>
  <c r="BE1448" i="20"/>
  <c r="AP1449" i="20"/>
  <c r="AQ1449" i="20" s="1"/>
  <c r="BE1449" i="20"/>
  <c r="AP1450" i="20"/>
  <c r="AQ1450" i="20" s="1"/>
  <c r="BE1450" i="20"/>
  <c r="AP1451" i="20"/>
  <c r="AQ1451" i="20" s="1"/>
  <c r="BE1451" i="20"/>
  <c r="AP1452" i="20"/>
  <c r="AQ1452" i="20" s="1"/>
  <c r="BE1452" i="20"/>
  <c r="AP1453" i="20"/>
  <c r="AQ1453" i="20" s="1"/>
  <c r="BE1453" i="20"/>
  <c r="AP1454" i="20"/>
  <c r="AQ1454" i="20" s="1"/>
  <c r="BE1454" i="20"/>
  <c r="AP1455" i="20"/>
  <c r="AQ1455" i="20" s="1"/>
  <c r="BE1455" i="20"/>
  <c r="AP1456" i="20"/>
  <c r="AQ1456" i="20" s="1"/>
  <c r="BE1456" i="20"/>
  <c r="AP1457" i="20"/>
  <c r="AQ1457" i="20" s="1"/>
  <c r="BE1457" i="20"/>
  <c r="AP1458" i="20"/>
  <c r="BE1458" i="20"/>
  <c r="AP1459" i="20"/>
  <c r="BE1459" i="20"/>
  <c r="AP1460" i="20"/>
  <c r="BE1460" i="20"/>
  <c r="AP1461" i="20"/>
  <c r="BE1461" i="20"/>
  <c r="AP1462" i="20"/>
  <c r="BE1462" i="20"/>
  <c r="AP1463" i="20"/>
  <c r="BE1463" i="20"/>
  <c r="AP1464" i="20"/>
  <c r="BE1464" i="20"/>
  <c r="AP1465" i="20"/>
  <c r="BE1465" i="20"/>
  <c r="AP1466" i="20"/>
  <c r="BE1466" i="20"/>
  <c r="AP1467" i="20"/>
  <c r="BE1467" i="20"/>
  <c r="AP1468" i="20"/>
  <c r="BE1468" i="20"/>
  <c r="AP1469" i="20"/>
  <c r="BE1469" i="20"/>
  <c r="AP1470" i="20"/>
  <c r="BE1470" i="20"/>
  <c r="AP1471" i="20"/>
  <c r="BE1471" i="20"/>
  <c r="AP1472" i="20"/>
  <c r="BE1472" i="20"/>
  <c r="AP1473" i="20"/>
  <c r="BE1473" i="20"/>
  <c r="AP1474" i="20"/>
  <c r="BE1474" i="20"/>
  <c r="AP1475" i="20"/>
  <c r="BE1475" i="20"/>
  <c r="AP1476" i="20"/>
  <c r="BE1476" i="20"/>
  <c r="AP1477" i="20"/>
  <c r="BE1477" i="20"/>
  <c r="AP1478" i="20"/>
  <c r="BE1478" i="20"/>
  <c r="AP1479" i="20"/>
  <c r="BE1479" i="20"/>
  <c r="AP1480" i="20"/>
  <c r="BE1480" i="20"/>
  <c r="AP1481" i="20"/>
  <c r="BE1481" i="20"/>
  <c r="AP1482" i="20"/>
  <c r="BE1482" i="20"/>
  <c r="AP1483" i="20"/>
  <c r="BE1483" i="20"/>
  <c r="AP1484" i="20"/>
  <c r="BE1484" i="20"/>
  <c r="AP1485" i="20"/>
  <c r="BE1485" i="20"/>
  <c r="AP1486" i="20"/>
  <c r="BE1486" i="20"/>
  <c r="AP1487" i="20"/>
  <c r="BE1487" i="20"/>
  <c r="AP1488" i="20"/>
  <c r="BE1488" i="20"/>
  <c r="AP1489" i="20"/>
  <c r="BE1489" i="20"/>
  <c r="AP1490" i="20"/>
  <c r="BE1490" i="20"/>
  <c r="AP1491" i="20"/>
  <c r="BE1491" i="20"/>
  <c r="AP1492" i="20"/>
  <c r="BE1492" i="20"/>
  <c r="AP1493" i="20"/>
  <c r="BE1493" i="20"/>
  <c r="AP1494" i="20"/>
  <c r="BE1494" i="20"/>
  <c r="AP1495" i="20"/>
  <c r="BE1495" i="20"/>
  <c r="AP1496" i="20"/>
  <c r="BE1496" i="20"/>
  <c r="AP1497" i="20"/>
  <c r="BE1497" i="20"/>
  <c r="AP1498" i="20"/>
  <c r="BE1498" i="20"/>
  <c r="AP1499" i="20"/>
  <c r="BE1499" i="20"/>
  <c r="AP1500" i="20"/>
  <c r="BE1500" i="20"/>
  <c r="AP1501" i="20"/>
  <c r="BE1501" i="20"/>
  <c r="AP1502" i="20"/>
  <c r="BE1502" i="20"/>
  <c r="AP1503" i="20"/>
  <c r="BE1503" i="20"/>
  <c r="AP1504" i="20"/>
  <c r="BE1504" i="20"/>
  <c r="AP1505" i="20"/>
  <c r="BE1505" i="20"/>
  <c r="AP1506" i="20"/>
  <c r="BE1506" i="20"/>
  <c r="AP1507" i="20"/>
  <c r="BE1507" i="20"/>
  <c r="AP1508" i="20"/>
  <c r="BE1508" i="20"/>
  <c r="AP1509" i="20"/>
  <c r="BE1509" i="20"/>
  <c r="AP1510" i="20"/>
  <c r="BE1510" i="20"/>
  <c r="AP1511" i="20"/>
  <c r="BE1511" i="20"/>
  <c r="AP1512" i="20"/>
  <c r="BE1512" i="20"/>
  <c r="AP1513" i="20"/>
  <c r="BE1513" i="20"/>
  <c r="AP1514" i="20"/>
  <c r="BE1514" i="20"/>
  <c r="AP1515" i="20"/>
  <c r="BE1515" i="20"/>
  <c r="AP1516" i="20"/>
  <c r="BE1516" i="20"/>
  <c r="AP1517" i="20"/>
  <c r="BE1517" i="20"/>
  <c r="AP1518" i="20"/>
  <c r="BE1518" i="20"/>
  <c r="AP1519" i="20"/>
  <c r="BE1519" i="20"/>
  <c r="AP1520" i="20"/>
  <c r="BE1520" i="20"/>
  <c r="AP1521" i="20"/>
  <c r="BE1521" i="20"/>
  <c r="AP1522" i="20"/>
  <c r="BE1522" i="20"/>
  <c r="AP1523" i="20"/>
  <c r="BE1523" i="20"/>
  <c r="AP1524" i="20"/>
  <c r="BE1524" i="20"/>
  <c r="AP1525" i="20"/>
  <c r="BE1525" i="20"/>
  <c r="AP1526" i="20"/>
  <c r="BE1526" i="20"/>
  <c r="AP1527" i="20"/>
  <c r="BE1527" i="20"/>
  <c r="AP1528" i="20"/>
  <c r="BE1528" i="20"/>
  <c r="AP1529" i="20"/>
  <c r="BE1529" i="20"/>
  <c r="AP1530" i="20"/>
  <c r="BE1530" i="20"/>
  <c r="AP1531" i="20"/>
  <c r="BE1531" i="20"/>
  <c r="AP1532" i="20"/>
  <c r="BE1532" i="20"/>
  <c r="AP1533" i="20"/>
  <c r="BE1533" i="20"/>
  <c r="AP1534" i="20"/>
  <c r="BE1534" i="20"/>
  <c r="AP1535" i="20"/>
  <c r="BE1535" i="20"/>
  <c r="AP1536" i="20"/>
  <c r="BE1536" i="20"/>
  <c r="AP1537" i="20"/>
  <c r="BE1537" i="20"/>
  <c r="AP1538" i="20"/>
  <c r="BE1538" i="20"/>
  <c r="AP1539" i="20"/>
  <c r="BE1539" i="20"/>
  <c r="AP1540" i="20"/>
  <c r="BE1540" i="20"/>
  <c r="AP1541" i="20"/>
  <c r="BE1541" i="20"/>
  <c r="AP1542" i="20"/>
  <c r="BE1542" i="20"/>
  <c r="AP1543" i="20"/>
  <c r="BE1543" i="20"/>
  <c r="AP1544" i="20"/>
  <c r="BE1544" i="20"/>
  <c r="AP1545" i="20"/>
  <c r="BE1545" i="20"/>
  <c r="AP1546" i="20"/>
  <c r="BE1546" i="20"/>
  <c r="AP1547" i="20"/>
  <c r="BE1547" i="20"/>
  <c r="AP1548" i="20"/>
  <c r="BE1548" i="20"/>
  <c r="AP1549" i="20"/>
  <c r="BE1549" i="20"/>
  <c r="AP1550" i="20"/>
  <c r="BE1550" i="20"/>
  <c r="AP1551" i="20"/>
  <c r="BE1551" i="20"/>
  <c r="AP1552" i="20"/>
  <c r="BE1552" i="20"/>
  <c r="AP1553" i="20"/>
  <c r="BE1553" i="20"/>
  <c r="AP1554" i="20"/>
  <c r="BE1554" i="20"/>
  <c r="AP1555" i="20"/>
  <c r="BE1555" i="20"/>
  <c r="AP1556" i="20"/>
  <c r="BE1556" i="20"/>
  <c r="AP1557" i="20"/>
  <c r="BE1557" i="20"/>
  <c r="AP1558" i="20"/>
  <c r="BE1558" i="20"/>
  <c r="AP1559" i="20"/>
  <c r="BE1559" i="20"/>
  <c r="AP1560" i="20"/>
  <c r="BE1560" i="20"/>
  <c r="AP1561" i="20"/>
  <c r="BE1561" i="20"/>
  <c r="AP1562" i="20"/>
  <c r="BE1562" i="20"/>
  <c r="AP1563" i="20"/>
  <c r="BE1563" i="20"/>
  <c r="AP1564" i="20"/>
  <c r="BE1564" i="20"/>
  <c r="AP1565" i="20"/>
  <c r="BE1565" i="20"/>
  <c r="AP1566" i="20"/>
  <c r="BE1566" i="20"/>
  <c r="AP1567" i="20"/>
  <c r="BE1567" i="20"/>
  <c r="AP1568" i="20"/>
  <c r="BE1568" i="20"/>
  <c r="AP1569" i="20"/>
  <c r="BE1569" i="20"/>
  <c r="AP1570" i="20"/>
  <c r="BE1570" i="20"/>
  <c r="AP1571" i="20"/>
  <c r="BE1571" i="20"/>
  <c r="AP1572" i="20"/>
  <c r="BE1572" i="20"/>
  <c r="AP1573" i="20"/>
  <c r="BE1573" i="20"/>
  <c r="AP1574" i="20"/>
  <c r="BE1574" i="20"/>
  <c r="AP1575" i="20"/>
  <c r="BE1575" i="20"/>
  <c r="AP1576" i="20"/>
  <c r="BE1576" i="20"/>
  <c r="AP1577" i="20"/>
  <c r="BE1577" i="20"/>
  <c r="AP1578" i="20"/>
  <c r="BE1578" i="20"/>
  <c r="AP1579" i="20"/>
  <c r="BE1579" i="20"/>
  <c r="AP1580" i="20"/>
  <c r="BE1580" i="20"/>
  <c r="AP1581" i="20"/>
  <c r="BE1581" i="20"/>
  <c r="AP1582" i="20"/>
  <c r="BE1582" i="20"/>
  <c r="AP1583" i="20"/>
  <c r="BE1583" i="20"/>
  <c r="AP1584" i="20"/>
  <c r="BE1584" i="20"/>
  <c r="AP1585" i="20"/>
  <c r="BE1585" i="20"/>
  <c r="AP1586" i="20"/>
  <c r="BE1586" i="20"/>
  <c r="AP1587" i="20"/>
  <c r="BE1587" i="20"/>
  <c r="AP1588" i="20"/>
  <c r="BE1588" i="20"/>
  <c r="AP1589" i="20"/>
  <c r="BE1589" i="20"/>
  <c r="AP1590" i="20"/>
  <c r="BE1590" i="20"/>
  <c r="AP1591" i="20"/>
  <c r="BE1591" i="20"/>
  <c r="AP1592" i="20"/>
  <c r="BE1592" i="20"/>
  <c r="AP1593" i="20"/>
  <c r="BE1593" i="20"/>
  <c r="AP1594" i="20"/>
  <c r="BE1594" i="20"/>
  <c r="AP1595" i="20"/>
  <c r="BE1595" i="20"/>
  <c r="AP1596" i="20"/>
  <c r="BE1596" i="20"/>
  <c r="AP1597" i="20"/>
  <c r="BE1597" i="20"/>
  <c r="AP1598" i="20"/>
  <c r="BE1598" i="20"/>
  <c r="AP1599" i="20"/>
  <c r="BE1599" i="20"/>
  <c r="AP1600" i="20"/>
  <c r="BE1600" i="20"/>
  <c r="AP1601" i="20"/>
  <c r="BE1601" i="20"/>
  <c r="AP1602" i="20"/>
  <c r="BE1602" i="20"/>
  <c r="AP1603" i="20"/>
  <c r="BE1603" i="20"/>
  <c r="AP1604" i="20"/>
  <c r="BE1604" i="20"/>
  <c r="AP1605" i="20"/>
  <c r="BE1605" i="20"/>
  <c r="AP1606" i="20"/>
  <c r="BE1606" i="20"/>
  <c r="AP1607" i="20"/>
  <c r="BE1607" i="20"/>
  <c r="AP1608" i="20"/>
  <c r="BE1608" i="20"/>
  <c r="AP1609" i="20"/>
  <c r="BE1609" i="20"/>
  <c r="AP1610" i="20"/>
  <c r="BE1610" i="20"/>
  <c r="AP1611" i="20"/>
  <c r="BE1611" i="20"/>
  <c r="AP1612" i="20"/>
  <c r="BE1612" i="20"/>
  <c r="AP1613" i="20"/>
  <c r="BE1613" i="20"/>
  <c r="AP1614" i="20"/>
  <c r="BE1614" i="20"/>
  <c r="AP1615" i="20"/>
  <c r="BE1615" i="20"/>
  <c r="AP1616" i="20"/>
  <c r="BE1616" i="20"/>
  <c r="AP1617" i="20"/>
  <c r="BE1617" i="20"/>
  <c r="AP1618" i="20"/>
  <c r="BE1618" i="20"/>
  <c r="AP1619" i="20"/>
  <c r="AQ1619" i="20" s="1"/>
  <c r="BE1619" i="20"/>
  <c r="AP1620" i="20"/>
  <c r="AQ1620" i="20" s="1"/>
  <c r="BE1620" i="20"/>
  <c r="AP1621" i="20"/>
  <c r="AQ1621" i="20" s="1"/>
  <c r="BE1621" i="20"/>
  <c r="AP1622" i="20"/>
  <c r="AQ1622" i="20" s="1"/>
  <c r="BE1622" i="20"/>
  <c r="AP1623" i="20"/>
  <c r="AQ1623" i="20" s="1"/>
  <c r="BE1623" i="20"/>
  <c r="AP1624" i="20"/>
  <c r="AQ1624" i="20"/>
  <c r="AR1624" i="20" s="1"/>
  <c r="AS1624" i="20" s="1"/>
  <c r="BE1624" i="20"/>
  <c r="AP1625" i="20"/>
  <c r="AQ1625" i="20" s="1"/>
  <c r="AR1625" i="20" s="1"/>
  <c r="AS1625" i="20" s="1"/>
  <c r="BE1625" i="20"/>
  <c r="AP1626" i="20"/>
  <c r="AQ1626" i="20" s="1"/>
  <c r="AR1626" i="20" s="1"/>
  <c r="AS1626" i="20" s="1"/>
  <c r="BE1626" i="20"/>
  <c r="AP1627" i="20"/>
  <c r="AQ1627" i="20" s="1"/>
  <c r="AR1627" i="20" s="1"/>
  <c r="AS1627" i="20" s="1"/>
  <c r="BE1627" i="20"/>
  <c r="AP1628" i="20"/>
  <c r="AQ1628" i="20"/>
  <c r="AR1628" i="20" s="1"/>
  <c r="AS1628" i="20" s="1"/>
  <c r="BE1628" i="20"/>
  <c r="AP1629" i="20"/>
  <c r="AQ1629" i="20" s="1"/>
  <c r="AR1629" i="20" s="1"/>
  <c r="AS1629" i="20" s="1"/>
  <c r="BE1629" i="20"/>
  <c r="AP1630" i="20"/>
  <c r="AQ1630" i="20" s="1"/>
  <c r="AR1630" i="20" s="1"/>
  <c r="AS1630" i="20" s="1"/>
  <c r="BE1630" i="20"/>
  <c r="AP1631" i="20"/>
  <c r="AQ1631" i="20" s="1"/>
  <c r="AR1631" i="20" s="1"/>
  <c r="AS1631" i="20" s="1"/>
  <c r="BE1631" i="20"/>
  <c r="AP1632" i="20"/>
  <c r="AQ1632" i="20"/>
  <c r="AR1632" i="20" s="1"/>
  <c r="AS1632" i="20" s="1"/>
  <c r="BE1632" i="20"/>
  <c r="AP1633" i="20"/>
  <c r="AQ1633" i="20" s="1"/>
  <c r="AR1633" i="20" s="1"/>
  <c r="AS1633" i="20" s="1"/>
  <c r="BE1633" i="20"/>
  <c r="AP1634" i="20"/>
  <c r="AQ1634" i="20" s="1"/>
  <c r="AR1634" i="20" s="1"/>
  <c r="AS1634" i="20" s="1"/>
  <c r="BE1634" i="20"/>
  <c r="AP1635" i="20"/>
  <c r="AQ1635" i="20" s="1"/>
  <c r="AR1635" i="20" s="1"/>
  <c r="AS1635" i="20" s="1"/>
  <c r="BE1635" i="20"/>
  <c r="AP1636" i="20"/>
  <c r="AQ1636" i="20" s="1"/>
  <c r="AR1636" i="20" s="1"/>
  <c r="AS1636" i="20" s="1"/>
  <c r="BE1636" i="20"/>
  <c r="AP1637" i="20"/>
  <c r="AQ1637" i="20" s="1"/>
  <c r="AR1637" i="20" s="1"/>
  <c r="AS1637" i="20" s="1"/>
  <c r="BE1637" i="20"/>
  <c r="AP1638" i="20"/>
  <c r="AQ1638" i="20" s="1"/>
  <c r="AR1638" i="20" s="1"/>
  <c r="AS1638" i="20" s="1"/>
  <c r="BE1638" i="20"/>
  <c r="AP1639" i="20"/>
  <c r="AQ1639" i="20" s="1"/>
  <c r="AR1639" i="20" s="1"/>
  <c r="AS1639" i="20" s="1"/>
  <c r="BE1639" i="20"/>
  <c r="AP1640" i="20"/>
  <c r="AQ1640" i="20"/>
  <c r="AR1640" i="20" s="1"/>
  <c r="AS1640" i="20" s="1"/>
  <c r="BE1640" i="20"/>
  <c r="AP1641" i="20"/>
  <c r="AQ1641" i="20" s="1"/>
  <c r="AR1641" i="20" s="1"/>
  <c r="AS1641" i="20" s="1"/>
  <c r="BE1641" i="20"/>
  <c r="AP1642" i="20"/>
  <c r="AQ1642" i="20" s="1"/>
  <c r="BE1642" i="20"/>
  <c r="AP1643" i="20"/>
  <c r="AQ1643" i="20" s="1"/>
  <c r="BE1643" i="20"/>
  <c r="AP1644" i="20"/>
  <c r="AQ1644" i="20" s="1"/>
  <c r="BE1644" i="20"/>
  <c r="AP1645" i="20"/>
  <c r="AQ1645" i="20" s="1"/>
  <c r="BE1645" i="20"/>
  <c r="AP1646" i="20"/>
  <c r="AQ1646" i="20" s="1"/>
  <c r="BE1646" i="20"/>
  <c r="AP1647" i="20"/>
  <c r="AQ1647" i="20"/>
  <c r="BE1647" i="20"/>
  <c r="AP1648" i="20"/>
  <c r="AQ1648" i="20" s="1"/>
  <c r="BE1648" i="20"/>
  <c r="AP1649" i="20"/>
  <c r="AQ1649" i="20" s="1"/>
  <c r="BE1649" i="20"/>
  <c r="AP1650" i="20"/>
  <c r="AQ1650" i="20" s="1"/>
  <c r="BE1650" i="20"/>
  <c r="AP1651" i="20"/>
  <c r="AQ1651" i="20" s="1"/>
  <c r="BE1651" i="20"/>
  <c r="AP1652" i="20"/>
  <c r="AQ1652" i="20" s="1"/>
  <c r="BE1652" i="20"/>
  <c r="AP1653" i="20"/>
  <c r="AQ1653" i="20" s="1"/>
  <c r="BE1653" i="20"/>
  <c r="AP1654" i="20"/>
  <c r="AQ1654" i="20" s="1"/>
  <c r="BE1654" i="20"/>
  <c r="AP1655" i="20"/>
  <c r="AQ1655" i="20"/>
  <c r="BE1655" i="20"/>
  <c r="AP1656" i="20"/>
  <c r="AQ1656" i="20" s="1"/>
  <c r="BE1656" i="20"/>
  <c r="AP1657" i="20"/>
  <c r="AQ1657" i="20" s="1"/>
  <c r="BE1657" i="20"/>
  <c r="AP1658" i="20"/>
  <c r="AQ1658" i="20" s="1"/>
  <c r="BE1658" i="20"/>
  <c r="AP1659" i="20"/>
  <c r="AQ1659" i="20" s="1"/>
  <c r="BE1659" i="20"/>
  <c r="AP1660" i="20"/>
  <c r="AQ1660" i="20" s="1"/>
  <c r="BE1660" i="20"/>
  <c r="AP1661" i="20"/>
  <c r="AQ1661" i="20" s="1"/>
  <c r="BE1661" i="20"/>
  <c r="AP1662" i="20"/>
  <c r="AQ1662" i="20" s="1"/>
  <c r="BE1662" i="20"/>
  <c r="AP1663" i="20"/>
  <c r="AQ1663" i="20"/>
  <c r="BE1663" i="20"/>
  <c r="AP1664" i="20"/>
  <c r="AQ1664" i="20" s="1"/>
  <c r="BE1664" i="20"/>
  <c r="AP1665" i="20"/>
  <c r="AQ1665" i="20" s="1"/>
  <c r="BE1665" i="20"/>
  <c r="AP1666" i="20"/>
  <c r="AQ1666" i="20" s="1"/>
  <c r="BE1666" i="20"/>
  <c r="AP1667" i="20"/>
  <c r="AQ1667" i="20" s="1"/>
  <c r="BE1667" i="20"/>
  <c r="AP1668" i="20"/>
  <c r="AQ1668" i="20" s="1"/>
  <c r="BE1668" i="20"/>
  <c r="AP1669" i="20"/>
  <c r="AQ1669" i="20" s="1"/>
  <c r="BE1669" i="20"/>
  <c r="AP1670" i="20"/>
  <c r="AQ1670" i="20" s="1"/>
  <c r="BE1670" i="20"/>
  <c r="AP1671" i="20"/>
  <c r="AQ1671" i="20"/>
  <c r="BE1671" i="20"/>
  <c r="AP1672" i="20"/>
  <c r="AQ1672" i="20" s="1"/>
  <c r="BE1672" i="20"/>
  <c r="AP1673" i="20"/>
  <c r="AQ1673" i="20" s="1"/>
  <c r="BE1673" i="20"/>
  <c r="AP1674" i="20"/>
  <c r="AQ1674" i="20" s="1"/>
  <c r="BE1674" i="20"/>
  <c r="AP1675" i="20"/>
  <c r="AQ1675" i="20" s="1"/>
  <c r="BE1675" i="20"/>
  <c r="AP1676" i="20"/>
  <c r="AQ1676" i="20" s="1"/>
  <c r="BE1676" i="20"/>
  <c r="AP1677" i="20"/>
  <c r="AQ1677" i="20" s="1"/>
  <c r="BE1677" i="20"/>
  <c r="AP1678" i="20"/>
  <c r="AQ1678" i="20" s="1"/>
  <c r="BE1678" i="20"/>
  <c r="AP1679" i="20"/>
  <c r="AQ1679" i="20"/>
  <c r="BE1679" i="20"/>
  <c r="AP1680" i="20"/>
  <c r="AQ1680" i="20" s="1"/>
  <c r="BE1680" i="20"/>
  <c r="AP1681" i="20"/>
  <c r="AQ1681" i="20" s="1"/>
  <c r="BE1681" i="20"/>
  <c r="AP1682" i="20"/>
  <c r="AQ1682" i="20" s="1"/>
  <c r="BE1682" i="20"/>
  <c r="AP1683" i="20"/>
  <c r="AQ1683" i="20" s="1"/>
  <c r="BE1683" i="20"/>
  <c r="AP1684" i="20"/>
  <c r="AQ1684" i="20" s="1"/>
  <c r="BE1684" i="20"/>
  <c r="AP1685" i="20"/>
  <c r="AQ1685" i="20" s="1"/>
  <c r="BE1685" i="20"/>
  <c r="AP1686" i="20"/>
  <c r="AQ1686" i="20" s="1"/>
  <c r="BE1686" i="20"/>
  <c r="AP1687" i="20"/>
  <c r="AQ1687" i="20"/>
  <c r="BE1687" i="20"/>
  <c r="AP1688" i="20"/>
  <c r="AQ1688" i="20" s="1"/>
  <c r="BE1688" i="20"/>
  <c r="AP1689" i="20"/>
  <c r="AQ1689" i="20" s="1"/>
  <c r="BE1689" i="20"/>
  <c r="AP1690" i="20"/>
  <c r="AQ1690" i="20" s="1"/>
  <c r="BE1690" i="20"/>
  <c r="AP1691" i="20"/>
  <c r="AQ1691" i="20" s="1"/>
  <c r="BE1691" i="20"/>
  <c r="AP1692" i="20"/>
  <c r="AQ1692" i="20" s="1"/>
  <c r="BE1692" i="20"/>
  <c r="AP1693" i="20"/>
  <c r="AQ1693" i="20" s="1"/>
  <c r="BE1693" i="20"/>
  <c r="AP1694" i="20"/>
  <c r="AQ1694" i="20" s="1"/>
  <c r="BE1694" i="20"/>
  <c r="AP1695" i="20"/>
  <c r="AQ1695" i="20"/>
  <c r="BE1695" i="20"/>
  <c r="AP1696" i="20"/>
  <c r="AQ1696" i="20" s="1"/>
  <c r="BE1696" i="20"/>
  <c r="AP1697" i="20"/>
  <c r="AQ1697" i="20" s="1"/>
  <c r="BE1697" i="20"/>
  <c r="AP1698" i="20"/>
  <c r="AQ1698" i="20" s="1"/>
  <c r="BE1698" i="20"/>
  <c r="AP1699" i="20"/>
  <c r="AQ1699" i="20" s="1"/>
  <c r="BE1699" i="20"/>
  <c r="AP1700" i="20"/>
  <c r="AQ1700" i="20" s="1"/>
  <c r="BE1700" i="20"/>
  <c r="AP1701" i="20"/>
  <c r="AQ1701" i="20" s="1"/>
  <c r="BE1701" i="20"/>
  <c r="AP1702" i="20"/>
  <c r="AQ1702" i="20" s="1"/>
  <c r="BE1702" i="20"/>
  <c r="AP1703" i="20"/>
  <c r="AQ1703" i="20"/>
  <c r="BE1703" i="20"/>
  <c r="AP1704" i="20"/>
  <c r="AQ1704" i="20" s="1"/>
  <c r="BE1704" i="20"/>
  <c r="AP1705" i="20"/>
  <c r="AQ1705" i="20" s="1"/>
  <c r="BE1705" i="20"/>
  <c r="AP1706" i="20"/>
  <c r="AQ1706" i="20" s="1"/>
  <c r="BE1706" i="20"/>
  <c r="AP1707" i="20"/>
  <c r="AQ1707" i="20" s="1"/>
  <c r="BE1707" i="20"/>
  <c r="AP1708" i="20"/>
  <c r="AQ1708" i="20" s="1"/>
  <c r="BE1708" i="20"/>
  <c r="AP1709" i="20"/>
  <c r="AQ1709" i="20" s="1"/>
  <c r="BE1709" i="20"/>
  <c r="AP1710" i="20"/>
  <c r="AQ1710" i="20" s="1"/>
  <c r="BE1710" i="20"/>
  <c r="AP1711" i="20"/>
  <c r="AQ1711" i="20"/>
  <c r="BE1711" i="20"/>
  <c r="AP1712" i="20"/>
  <c r="AQ1712" i="20" s="1"/>
  <c r="BE1712" i="20"/>
  <c r="AP1713" i="20"/>
  <c r="AQ1713" i="20" s="1"/>
  <c r="BE1713" i="20"/>
  <c r="AP1714" i="20"/>
  <c r="AQ1714" i="20" s="1"/>
  <c r="BE1714" i="20"/>
  <c r="AP1715" i="20"/>
  <c r="AQ1715" i="20" s="1"/>
  <c r="BE1715" i="20"/>
  <c r="AP1716" i="20"/>
  <c r="AQ1716" i="20" s="1"/>
  <c r="BE1716" i="20"/>
  <c r="AP1717" i="20"/>
  <c r="AQ1717" i="20" s="1"/>
  <c r="BE1717" i="20"/>
  <c r="AP1718" i="20"/>
  <c r="AQ1718" i="20" s="1"/>
  <c r="BE1718" i="20"/>
  <c r="AP1719" i="20"/>
  <c r="AQ1719" i="20"/>
  <c r="BE1719" i="20"/>
  <c r="AP1720" i="20"/>
  <c r="AQ1720" i="20" s="1"/>
  <c r="BE1720" i="20"/>
  <c r="AP1721" i="20"/>
  <c r="AQ1721" i="20" s="1"/>
  <c r="BE1721" i="20"/>
  <c r="AP1722" i="20"/>
  <c r="AQ1722" i="20" s="1"/>
  <c r="BE1722" i="20"/>
  <c r="AP1723" i="20"/>
  <c r="AQ1723" i="20" s="1"/>
  <c r="BE1723" i="20"/>
  <c r="AP1724" i="20"/>
  <c r="AQ1724" i="20" s="1"/>
  <c r="BE1724" i="20"/>
  <c r="AP1725" i="20"/>
  <c r="AQ1725" i="20" s="1"/>
  <c r="BE1725" i="20"/>
  <c r="AP1726" i="20"/>
  <c r="AQ1726" i="20" s="1"/>
  <c r="BE1726" i="20"/>
  <c r="AP1727" i="20"/>
  <c r="AQ1727" i="20"/>
  <c r="BE1727" i="20"/>
  <c r="AP1728" i="20"/>
  <c r="AQ1728" i="20" s="1"/>
  <c r="BE1728" i="20"/>
  <c r="AP1729" i="20"/>
  <c r="AQ1729" i="20" s="1"/>
  <c r="BE1729" i="20"/>
  <c r="AP1730" i="20"/>
  <c r="AQ1730" i="20" s="1"/>
  <c r="BE1730" i="20"/>
  <c r="AP1731" i="20"/>
  <c r="AQ1731" i="20" s="1"/>
  <c r="BE1731" i="20"/>
  <c r="AP1732" i="20"/>
  <c r="AQ1732" i="20" s="1"/>
  <c r="BE1732" i="20"/>
  <c r="AP1733" i="20"/>
  <c r="AQ1733" i="20" s="1"/>
  <c r="BE1733" i="20"/>
  <c r="AP1734" i="20"/>
  <c r="AQ1734" i="20" s="1"/>
  <c r="BE1734" i="20"/>
  <c r="AP1735" i="20"/>
  <c r="AQ1735" i="20"/>
  <c r="BE1735" i="20"/>
  <c r="AP1736" i="20"/>
  <c r="AQ1736" i="20" s="1"/>
  <c r="BE1736" i="20"/>
  <c r="AP1737" i="20"/>
  <c r="AQ1737" i="20" s="1"/>
  <c r="BE1737" i="20"/>
  <c r="AP1738" i="20"/>
  <c r="AQ1738" i="20" s="1"/>
  <c r="BE1738" i="20"/>
  <c r="AP1739" i="20"/>
  <c r="AQ1739" i="20" s="1"/>
  <c r="BE1739" i="20"/>
  <c r="AP1740" i="20"/>
  <c r="AQ1740" i="20" s="1"/>
  <c r="BE1740" i="20"/>
  <c r="AP1741" i="20"/>
  <c r="AQ1741" i="20" s="1"/>
  <c r="BE1741" i="20"/>
  <c r="AP1742" i="20"/>
  <c r="AQ1742" i="20" s="1"/>
  <c r="BE1742" i="20"/>
  <c r="AP1743" i="20"/>
  <c r="AQ1743" i="20"/>
  <c r="BE1743" i="20"/>
  <c r="AP1744" i="20"/>
  <c r="AQ1744" i="20" s="1"/>
  <c r="BE1744" i="20"/>
  <c r="AP1745" i="20"/>
  <c r="AQ1745" i="20" s="1"/>
  <c r="BE1745" i="20"/>
  <c r="AP1746" i="20"/>
  <c r="AQ1746" i="20" s="1"/>
  <c r="BE1746" i="20"/>
  <c r="AP1747" i="20"/>
  <c r="AQ1747" i="20" s="1"/>
  <c r="BE1747" i="20"/>
  <c r="AP1748" i="20"/>
  <c r="AQ1748" i="20" s="1"/>
  <c r="BE1748" i="20"/>
  <c r="AP1749" i="20"/>
  <c r="AQ1749" i="20" s="1"/>
  <c r="BE1749" i="20"/>
  <c r="AP1750" i="20"/>
  <c r="AQ1750" i="20" s="1"/>
  <c r="BE1750" i="20"/>
  <c r="AP1751" i="20"/>
  <c r="AQ1751" i="20"/>
  <c r="BE1751" i="20"/>
  <c r="AP1752" i="20"/>
  <c r="AQ1752" i="20" s="1"/>
  <c r="BE1752" i="20"/>
  <c r="AP1753" i="20"/>
  <c r="AQ1753" i="20" s="1"/>
  <c r="BE1753" i="20"/>
  <c r="AP1754" i="20"/>
  <c r="AQ1754" i="20" s="1"/>
  <c r="BE1754" i="20"/>
  <c r="AP1755" i="20"/>
  <c r="AQ1755" i="20" s="1"/>
  <c r="BE1755" i="20"/>
  <c r="AP1756" i="20"/>
  <c r="AQ1756" i="20" s="1"/>
  <c r="BE1756" i="20"/>
  <c r="AP1757" i="20"/>
  <c r="AQ1757" i="20" s="1"/>
  <c r="BE1757" i="20"/>
  <c r="AP1758" i="20"/>
  <c r="AQ1758" i="20" s="1"/>
  <c r="BE1758" i="20"/>
  <c r="AP1759" i="20"/>
  <c r="AQ1759" i="20"/>
  <c r="BE1759" i="20"/>
  <c r="AP1760" i="20"/>
  <c r="AQ1760" i="20" s="1"/>
  <c r="BE1760" i="20"/>
  <c r="AP1761" i="20"/>
  <c r="AQ1761" i="20" s="1"/>
  <c r="BE1761" i="20"/>
  <c r="AP1762" i="20"/>
  <c r="AQ1762" i="20" s="1"/>
  <c r="BE1762" i="20"/>
  <c r="AP1763" i="20"/>
  <c r="AQ1763" i="20" s="1"/>
  <c r="BE1763" i="20"/>
  <c r="AP1764" i="20"/>
  <c r="AQ1764" i="20" s="1"/>
  <c r="BE1764" i="20"/>
  <c r="AP1765" i="20"/>
  <c r="AQ1765" i="20" s="1"/>
  <c r="BE1765" i="20"/>
  <c r="AP1766" i="20"/>
  <c r="AQ1766" i="20" s="1"/>
  <c r="BE1766" i="20"/>
  <c r="AP1767" i="20"/>
  <c r="AQ1767" i="20"/>
  <c r="BE1767" i="20"/>
  <c r="AP1768" i="20"/>
  <c r="AQ1768" i="20" s="1"/>
  <c r="BE1768" i="20"/>
  <c r="AP1769" i="20"/>
  <c r="AQ1769" i="20" s="1"/>
  <c r="BE1769" i="20"/>
  <c r="AP1770" i="20"/>
  <c r="AQ1770" i="20" s="1"/>
  <c r="BE1770" i="20"/>
  <c r="AP1771" i="20"/>
  <c r="AQ1771" i="20" s="1"/>
  <c r="BE1771" i="20"/>
  <c r="AP1772" i="20"/>
  <c r="AQ1772" i="20" s="1"/>
  <c r="BE1772" i="20"/>
  <c r="AP1773" i="20"/>
  <c r="AQ1773" i="20" s="1"/>
  <c r="BE1773" i="20"/>
  <c r="AP1774" i="20"/>
  <c r="AQ1774" i="20" s="1"/>
  <c r="BE1774" i="20"/>
  <c r="AP1775" i="20"/>
  <c r="AQ1775" i="20"/>
  <c r="BE1775" i="20"/>
  <c r="AP1776" i="20"/>
  <c r="AQ1776" i="20" s="1"/>
  <c r="BE1776" i="20"/>
  <c r="AP1777" i="20"/>
  <c r="AQ1777" i="20" s="1"/>
  <c r="BE1777" i="20"/>
  <c r="AP1778" i="20"/>
  <c r="AQ1778" i="20" s="1"/>
  <c r="BE1778" i="20"/>
  <c r="AP1779" i="20"/>
  <c r="AQ1779" i="20" s="1"/>
  <c r="BE1779" i="20"/>
  <c r="AP1780" i="20"/>
  <c r="AQ1780" i="20" s="1"/>
  <c r="BE1780" i="20"/>
  <c r="AP1781" i="20"/>
  <c r="AQ1781" i="20" s="1"/>
  <c r="BE1781" i="20"/>
  <c r="AP1782" i="20"/>
  <c r="AQ1782" i="20" s="1"/>
  <c r="BE1782" i="20"/>
  <c r="AP1783" i="20"/>
  <c r="AQ1783" i="20"/>
  <c r="BE1783" i="20"/>
  <c r="AP1784" i="20"/>
  <c r="AQ1784" i="20" s="1"/>
  <c r="BE1784" i="20"/>
  <c r="AP1785" i="20"/>
  <c r="AQ1785" i="20" s="1"/>
  <c r="BE1785" i="20"/>
  <c r="AP1786" i="20"/>
  <c r="AQ1786" i="20" s="1"/>
  <c r="BE1786" i="20"/>
  <c r="AP1787" i="20"/>
  <c r="AQ1787" i="20" s="1"/>
  <c r="BE1787" i="20"/>
  <c r="AP1788" i="20"/>
  <c r="AQ1788" i="20" s="1"/>
  <c r="BE1788" i="20"/>
  <c r="AP1789" i="20"/>
  <c r="AQ1789" i="20" s="1"/>
  <c r="BE1789" i="20"/>
  <c r="AP1790" i="20"/>
  <c r="AQ1790" i="20" s="1"/>
  <c r="BE1790" i="20"/>
  <c r="AP1791" i="20"/>
  <c r="AQ1791" i="20"/>
  <c r="BE1791" i="20"/>
  <c r="AP1792" i="20"/>
  <c r="AQ1792" i="20" s="1"/>
  <c r="BE1792" i="20"/>
  <c r="AP1793" i="20"/>
  <c r="AQ1793" i="20" s="1"/>
  <c r="BE1793" i="20"/>
  <c r="AP1794" i="20"/>
  <c r="AQ1794" i="20" s="1"/>
  <c r="BE1794" i="20"/>
  <c r="AP1795" i="20"/>
  <c r="AQ1795" i="20" s="1"/>
  <c r="BE1795" i="20"/>
  <c r="AP1796" i="20"/>
  <c r="AQ1796" i="20" s="1"/>
  <c r="BE1796" i="20"/>
  <c r="AP1797" i="20"/>
  <c r="AQ1797" i="20" s="1"/>
  <c r="BE1797" i="20"/>
  <c r="AP1798" i="20"/>
  <c r="AQ1798" i="20" s="1"/>
  <c r="BE1798" i="20"/>
  <c r="AP1799" i="20"/>
  <c r="AQ1799" i="20" s="1"/>
  <c r="BE1799" i="20"/>
  <c r="AP1800" i="20"/>
  <c r="AQ1800" i="20" s="1"/>
  <c r="BE1800" i="20"/>
  <c r="AP1801" i="20"/>
  <c r="AQ1801" i="20" s="1"/>
  <c r="BE1801" i="20"/>
  <c r="AP1802" i="20"/>
  <c r="AQ1802" i="20" s="1"/>
  <c r="BE1802" i="20"/>
  <c r="AP1803" i="20"/>
  <c r="AQ1803" i="20" s="1"/>
  <c r="AR1803" i="20" s="1"/>
  <c r="AS1803" i="20" s="1"/>
  <c r="BE1803" i="20"/>
  <c r="AP1804" i="20"/>
  <c r="AQ1804" i="20"/>
  <c r="AR1804" i="20" s="1"/>
  <c r="AS1804" i="20" s="1"/>
  <c r="BE1804" i="20"/>
  <c r="AP1805" i="20"/>
  <c r="AQ1805" i="20" s="1"/>
  <c r="BE1805" i="20"/>
  <c r="AP1806" i="20"/>
  <c r="AQ1806" i="20" s="1"/>
  <c r="BE1806" i="20"/>
  <c r="AP1807" i="20"/>
  <c r="AQ1807" i="20" s="1"/>
  <c r="AR1807" i="20" s="1"/>
  <c r="AS1807" i="20" s="1"/>
  <c r="BE1807" i="20"/>
  <c r="AP1808" i="20"/>
  <c r="AQ1808" i="20" s="1"/>
  <c r="AR1808" i="20" s="1"/>
  <c r="AS1808" i="20" s="1"/>
  <c r="BE1808" i="20"/>
  <c r="AP1809" i="20"/>
  <c r="AQ1809" i="20" s="1"/>
  <c r="BE1809" i="20"/>
  <c r="AP1810" i="20"/>
  <c r="AQ1810" i="20" s="1"/>
  <c r="BE1810" i="20"/>
  <c r="AP1811" i="20"/>
  <c r="AQ1811" i="20" s="1"/>
  <c r="AR1811" i="20" s="1"/>
  <c r="AS1811" i="20" s="1"/>
  <c r="BE1811" i="20"/>
  <c r="AP1812" i="20"/>
  <c r="AQ1812" i="20"/>
  <c r="AR1812" i="20" s="1"/>
  <c r="AS1812" i="20" s="1"/>
  <c r="BE1812" i="20"/>
  <c r="AP1813" i="20"/>
  <c r="AQ1813" i="20" s="1"/>
  <c r="BE1813" i="20"/>
  <c r="AP1814" i="20"/>
  <c r="AQ1814" i="20" s="1"/>
  <c r="BE1814" i="20"/>
  <c r="AP1815" i="20"/>
  <c r="AQ1815" i="20" s="1"/>
  <c r="AR1815" i="20" s="1"/>
  <c r="AS1815" i="20" s="1"/>
  <c r="BE1815" i="20"/>
  <c r="AP1816" i="20"/>
  <c r="AQ1816" i="20" s="1"/>
  <c r="AR1816" i="20" s="1"/>
  <c r="AS1816" i="20" s="1"/>
  <c r="BE1816" i="20"/>
  <c r="AP1817" i="20"/>
  <c r="AQ1817" i="20" s="1"/>
  <c r="BE1817" i="20"/>
  <c r="AP1818" i="20"/>
  <c r="AQ1818" i="20" s="1"/>
  <c r="BE1818" i="20"/>
  <c r="AP1819" i="20"/>
  <c r="AQ1819" i="20" s="1"/>
  <c r="AR1819" i="20" s="1"/>
  <c r="AS1819" i="20" s="1"/>
  <c r="BE1819" i="20"/>
  <c r="AP1820" i="20"/>
  <c r="AQ1820" i="20"/>
  <c r="AR1820" i="20" s="1"/>
  <c r="AS1820" i="20" s="1"/>
  <c r="BE1820" i="20"/>
  <c r="AP1821" i="20"/>
  <c r="AQ1821" i="20" s="1"/>
  <c r="BE1821" i="20"/>
  <c r="AP1822" i="20"/>
  <c r="AQ1822" i="20" s="1"/>
  <c r="BE1822" i="20"/>
  <c r="AP1823" i="20"/>
  <c r="AQ1823" i="20" s="1"/>
  <c r="AR1823" i="20" s="1"/>
  <c r="AS1823" i="20" s="1"/>
  <c r="BE1823" i="20"/>
  <c r="AP1824" i="20"/>
  <c r="AQ1824" i="20" s="1"/>
  <c r="AR1824" i="20" s="1"/>
  <c r="AS1824" i="20" s="1"/>
  <c r="BE1824" i="20"/>
  <c r="AP1825" i="20"/>
  <c r="AQ1825" i="20" s="1"/>
  <c r="BE1825" i="20"/>
  <c r="AP1826" i="20"/>
  <c r="AQ1826" i="20" s="1"/>
  <c r="BE1826" i="20"/>
  <c r="AP1827" i="20"/>
  <c r="AQ1827" i="20" s="1"/>
  <c r="AR1827" i="20" s="1"/>
  <c r="AS1827" i="20" s="1"/>
  <c r="BE1827" i="20"/>
  <c r="AP1828" i="20"/>
  <c r="AQ1828" i="20"/>
  <c r="AR1828" i="20" s="1"/>
  <c r="AS1828" i="20" s="1"/>
  <c r="BE1828" i="20"/>
  <c r="AP1829" i="20"/>
  <c r="AQ1829" i="20" s="1"/>
  <c r="BE1829" i="20"/>
  <c r="AP1830" i="20"/>
  <c r="AQ1830" i="20" s="1"/>
  <c r="BE1830" i="20"/>
  <c r="AP1831" i="20"/>
  <c r="AQ1831" i="20" s="1"/>
  <c r="AR1831" i="20" s="1"/>
  <c r="AS1831" i="20" s="1"/>
  <c r="BE1831" i="20"/>
  <c r="AP1832" i="20"/>
  <c r="AQ1832" i="20" s="1"/>
  <c r="AR1832" i="20" s="1"/>
  <c r="AS1832" i="20" s="1"/>
  <c r="BE1832" i="20"/>
  <c r="AP1833" i="20"/>
  <c r="AQ1833" i="20" s="1"/>
  <c r="BE1833" i="20"/>
  <c r="AP1834" i="20"/>
  <c r="AQ1834" i="20" s="1"/>
  <c r="BE1834" i="20"/>
  <c r="AP1835" i="20"/>
  <c r="AQ1835" i="20" s="1"/>
  <c r="AR1835" i="20" s="1"/>
  <c r="AS1835" i="20" s="1"/>
  <c r="BE1835" i="20"/>
  <c r="AP1836" i="20"/>
  <c r="AQ1836" i="20"/>
  <c r="AR1836" i="20" s="1"/>
  <c r="AS1836" i="20" s="1"/>
  <c r="BE1836" i="20"/>
  <c r="AP1837" i="20"/>
  <c r="AQ1837" i="20" s="1"/>
  <c r="BE1837" i="20"/>
  <c r="AP1838" i="20"/>
  <c r="AQ1838" i="20" s="1"/>
  <c r="BE1838" i="20"/>
  <c r="AP1839" i="20"/>
  <c r="AQ1839" i="20" s="1"/>
  <c r="AR1839" i="20" s="1"/>
  <c r="AS1839" i="20" s="1"/>
  <c r="BE1839" i="20"/>
  <c r="AP1840" i="20"/>
  <c r="AQ1840" i="20" s="1"/>
  <c r="BE1840" i="20"/>
  <c r="AP1841" i="20"/>
  <c r="AQ1841" i="20" s="1"/>
  <c r="AR1841" i="20" s="1"/>
  <c r="AS1841" i="20" s="1"/>
  <c r="BE1841" i="20"/>
  <c r="AP1842" i="20"/>
  <c r="AQ1842" i="20" s="1"/>
  <c r="BE1842" i="20"/>
  <c r="AP1843" i="20"/>
  <c r="AQ1843" i="20" s="1"/>
  <c r="AR1843" i="20" s="1"/>
  <c r="AS1843" i="20" s="1"/>
  <c r="BE1843" i="20"/>
  <c r="AP1844" i="20"/>
  <c r="AQ1844" i="20" s="1"/>
  <c r="BE1844" i="20"/>
  <c r="AP1845" i="20"/>
  <c r="AQ1845" i="20" s="1"/>
  <c r="AR1845" i="20" s="1"/>
  <c r="AS1845" i="20" s="1"/>
  <c r="BE1845" i="20"/>
  <c r="AP1846" i="20"/>
  <c r="AQ1846" i="20" s="1"/>
  <c r="BE1846" i="20"/>
  <c r="AP1847" i="20"/>
  <c r="AQ1847" i="20" s="1"/>
  <c r="AR1847" i="20" s="1"/>
  <c r="AS1847" i="20" s="1"/>
  <c r="BE1847" i="20"/>
  <c r="AP1848" i="20"/>
  <c r="AQ1848" i="20" s="1"/>
  <c r="BE1848" i="20"/>
  <c r="AP1849" i="20"/>
  <c r="AQ1849" i="20" s="1"/>
  <c r="AR1849" i="20" s="1"/>
  <c r="AS1849" i="20" s="1"/>
  <c r="BE1849" i="20"/>
  <c r="AP1850" i="20"/>
  <c r="AQ1850" i="20" s="1"/>
  <c r="AR1850" i="20"/>
  <c r="AS1850" i="20" s="1"/>
  <c r="BE1850" i="20"/>
  <c r="AP1851" i="20"/>
  <c r="AQ1851" i="20" s="1"/>
  <c r="BE1851" i="20"/>
  <c r="AP1852" i="20"/>
  <c r="AQ1852" i="20" s="1"/>
  <c r="BE1852" i="20"/>
  <c r="AP1853" i="20"/>
  <c r="AQ1853" i="20" s="1"/>
  <c r="BE1853" i="20"/>
  <c r="AP1854" i="20"/>
  <c r="AQ1854" i="20" s="1"/>
  <c r="BE1854" i="20"/>
  <c r="AP1855" i="20"/>
  <c r="AQ1855" i="20" s="1"/>
  <c r="BE1855" i="20"/>
  <c r="AP1856" i="20"/>
  <c r="AQ1856" i="20" s="1"/>
  <c r="BE1856" i="20"/>
  <c r="AP1857" i="20"/>
  <c r="AQ1857" i="20" s="1"/>
  <c r="BE1857" i="20"/>
  <c r="AP1858" i="20"/>
  <c r="AQ1858" i="20" s="1"/>
  <c r="AR1858" i="20"/>
  <c r="AS1858" i="20" s="1"/>
  <c r="BE1858" i="20"/>
  <c r="AP1859" i="20"/>
  <c r="AQ1859" i="20" s="1"/>
  <c r="BE1859" i="20"/>
  <c r="AP1860" i="20"/>
  <c r="AQ1860" i="20" s="1"/>
  <c r="BE1860" i="20"/>
  <c r="AP1861" i="20"/>
  <c r="AQ1861" i="20" s="1"/>
  <c r="BE1861" i="20"/>
  <c r="AP1862" i="20"/>
  <c r="AQ1862" i="20" s="1"/>
  <c r="BE1862" i="20"/>
  <c r="AP1863" i="20"/>
  <c r="AQ1863" i="20" s="1"/>
  <c r="BE1863" i="20"/>
  <c r="AP1864" i="20"/>
  <c r="AQ1864" i="20" s="1"/>
  <c r="BE1864" i="20"/>
  <c r="AP1865" i="20"/>
  <c r="AQ1865" i="20" s="1"/>
  <c r="BE1865" i="20"/>
  <c r="AP1866" i="20"/>
  <c r="AQ1866" i="20" s="1"/>
  <c r="BE1866" i="20"/>
  <c r="AP1867" i="20"/>
  <c r="AQ1867" i="20" s="1"/>
  <c r="BE1867" i="20"/>
  <c r="AP1868" i="20"/>
  <c r="AQ1868" i="20" s="1"/>
  <c r="BE1868" i="20"/>
  <c r="AP1869" i="20"/>
  <c r="AQ1869" i="20" s="1"/>
  <c r="BE1869" i="20"/>
  <c r="AP1870" i="20"/>
  <c r="AQ1870" i="20" s="1"/>
  <c r="BE1870" i="20"/>
  <c r="AP1871" i="20"/>
  <c r="AQ1871" i="20" s="1"/>
  <c r="BE1871" i="20"/>
  <c r="AP1872" i="20"/>
  <c r="AQ1872" i="20" s="1"/>
  <c r="BE1872" i="20"/>
  <c r="AP1873" i="20"/>
  <c r="AQ1873" i="20" s="1"/>
  <c r="BE1873" i="20"/>
  <c r="AP1874" i="20"/>
  <c r="AQ1874" i="20" s="1"/>
  <c r="BE1874" i="20"/>
  <c r="AP1875" i="20"/>
  <c r="AQ1875" i="20" s="1"/>
  <c r="BE1875" i="20"/>
  <c r="AP1876" i="20"/>
  <c r="AQ1876" i="20" s="1"/>
  <c r="BE1876" i="20"/>
  <c r="AP1877" i="20"/>
  <c r="AQ1877" i="20" s="1"/>
  <c r="BE1877" i="20"/>
  <c r="AP1878" i="20"/>
  <c r="AQ1878" i="20" s="1"/>
  <c r="BE1878" i="20"/>
  <c r="AP1879" i="20"/>
  <c r="AQ1879" i="20" s="1"/>
  <c r="BE1879" i="20"/>
  <c r="AP1880" i="20"/>
  <c r="AQ1880" i="20" s="1"/>
  <c r="BE1880" i="20"/>
  <c r="AP1881" i="20"/>
  <c r="AQ1881" i="20" s="1"/>
  <c r="BE1881" i="20"/>
  <c r="AP1882" i="20"/>
  <c r="AQ1882" i="20" s="1"/>
  <c r="BE1882" i="20"/>
  <c r="AP1883" i="20"/>
  <c r="AQ1883" i="20" s="1"/>
  <c r="BE1883" i="20"/>
  <c r="AP1884" i="20"/>
  <c r="AQ1884" i="20" s="1"/>
  <c r="BE1884" i="20"/>
  <c r="AP1885" i="20"/>
  <c r="AQ1885" i="20" s="1"/>
  <c r="BE1885" i="20"/>
  <c r="AP1886" i="20"/>
  <c r="AQ1886" i="20" s="1"/>
  <c r="BE1886" i="20"/>
  <c r="AP1887" i="20"/>
  <c r="AQ1887" i="20" s="1"/>
  <c r="BE1887" i="20"/>
  <c r="AP1888" i="20"/>
  <c r="AQ1888" i="20" s="1"/>
  <c r="BE1888" i="20"/>
  <c r="AP1889" i="20"/>
  <c r="AQ1889" i="20" s="1"/>
  <c r="BE1889" i="20"/>
  <c r="AP1890" i="20"/>
  <c r="AQ1890" i="20" s="1"/>
  <c r="BE1890" i="20"/>
  <c r="AP1891" i="20"/>
  <c r="AQ1891" i="20" s="1"/>
  <c r="BE1891" i="20"/>
  <c r="AP1892" i="20"/>
  <c r="AQ1892" i="20" s="1"/>
  <c r="BE1892" i="20"/>
  <c r="AP1893" i="20"/>
  <c r="AQ1893" i="20" s="1"/>
  <c r="BE1893" i="20"/>
  <c r="AP1894" i="20"/>
  <c r="AQ1894" i="20" s="1"/>
  <c r="BE1894" i="20"/>
  <c r="AP1895" i="20"/>
  <c r="AQ1895" i="20" s="1"/>
  <c r="BE1895" i="20"/>
  <c r="AP1896" i="20"/>
  <c r="AQ1896" i="20" s="1"/>
  <c r="BE1896" i="20"/>
  <c r="AP1897" i="20"/>
  <c r="AQ1897" i="20" s="1"/>
  <c r="BE1897" i="20"/>
  <c r="AP1898" i="20"/>
  <c r="AQ1898" i="20" s="1"/>
  <c r="BE1898" i="20"/>
  <c r="AP1899" i="20"/>
  <c r="AQ1899" i="20" s="1"/>
  <c r="BE1899" i="20"/>
  <c r="AP1900" i="20"/>
  <c r="AQ1900" i="20" s="1"/>
  <c r="BE1900" i="20"/>
  <c r="AP1901" i="20"/>
  <c r="AQ1901" i="20" s="1"/>
  <c r="BE1901" i="20"/>
  <c r="AP1902" i="20"/>
  <c r="AQ1902" i="20" s="1"/>
  <c r="BE1902" i="20"/>
  <c r="AP1903" i="20"/>
  <c r="AQ1903" i="20" s="1"/>
  <c r="BE1903" i="20"/>
  <c r="AP1904" i="20"/>
  <c r="AQ1904" i="20" s="1"/>
  <c r="BE1904" i="20"/>
  <c r="AP1905" i="20"/>
  <c r="AQ1905" i="20" s="1"/>
  <c r="BE1905" i="20"/>
  <c r="AP1906" i="20"/>
  <c r="AQ1906" i="20" s="1"/>
  <c r="BE1906" i="20"/>
  <c r="AP1907" i="20"/>
  <c r="AQ1907" i="20" s="1"/>
  <c r="BE1907" i="20"/>
  <c r="AP1908" i="20"/>
  <c r="AQ1908" i="20" s="1"/>
  <c r="BE1908" i="20"/>
  <c r="AP1909" i="20"/>
  <c r="AQ1909" i="20" s="1"/>
  <c r="BE1909" i="20"/>
  <c r="AP1910" i="20"/>
  <c r="AQ1910" i="20" s="1"/>
  <c r="BE1910" i="20"/>
  <c r="AP1911" i="20"/>
  <c r="AQ1911" i="20" s="1"/>
  <c r="BE1911" i="20"/>
  <c r="AP1912" i="20"/>
  <c r="AQ1912" i="20" s="1"/>
  <c r="BE1912" i="20"/>
  <c r="AP1913" i="20"/>
  <c r="AQ1913" i="20" s="1"/>
  <c r="BE1913" i="20"/>
  <c r="AP1914" i="20"/>
  <c r="AQ1914" i="20" s="1"/>
  <c r="BE1914" i="20"/>
  <c r="AP1915" i="20"/>
  <c r="AQ1915" i="20" s="1"/>
  <c r="BE1915" i="20"/>
  <c r="AP1916" i="20"/>
  <c r="AQ1916" i="20" s="1"/>
  <c r="BE1916" i="20"/>
  <c r="AP1917" i="20"/>
  <c r="AQ1917" i="20" s="1"/>
  <c r="BE1917" i="20"/>
  <c r="AP1918" i="20"/>
  <c r="AQ1918" i="20" s="1"/>
  <c r="BE1918" i="20"/>
  <c r="AP1919" i="20"/>
  <c r="AQ1919" i="20" s="1"/>
  <c r="BE1919" i="20"/>
  <c r="AP1920" i="20"/>
  <c r="AQ1920" i="20" s="1"/>
  <c r="BE1920" i="20"/>
  <c r="AP1921" i="20"/>
  <c r="AQ1921" i="20" s="1"/>
  <c r="BE1921" i="20"/>
  <c r="AP1922" i="20"/>
  <c r="AQ1922" i="20" s="1"/>
  <c r="BE1922" i="20"/>
  <c r="AP1923" i="20"/>
  <c r="AQ1923" i="20" s="1"/>
  <c r="BE1923" i="20"/>
  <c r="AP1924" i="20"/>
  <c r="AQ1924" i="20" s="1"/>
  <c r="BE1924" i="20"/>
  <c r="AP1925" i="20"/>
  <c r="AQ1925" i="20" s="1"/>
  <c r="BE1925" i="20"/>
  <c r="AP1926" i="20"/>
  <c r="AQ1926" i="20" s="1"/>
  <c r="BE1926" i="20"/>
  <c r="AP1927" i="20"/>
  <c r="AQ1927" i="20" s="1"/>
  <c r="BE1927" i="20"/>
  <c r="AP1928" i="20"/>
  <c r="AQ1928" i="20" s="1"/>
  <c r="BE1928" i="20"/>
  <c r="AP1929" i="20"/>
  <c r="AQ1929" i="20" s="1"/>
  <c r="BE1929" i="20"/>
  <c r="AP1930" i="20"/>
  <c r="AQ1930" i="20" s="1"/>
  <c r="BE1930" i="20"/>
  <c r="AP1931" i="20"/>
  <c r="AQ1931" i="20" s="1"/>
  <c r="BE1931" i="20"/>
  <c r="AP1932" i="20"/>
  <c r="AQ1932" i="20" s="1"/>
  <c r="BE1932" i="20"/>
  <c r="AP1933" i="20"/>
  <c r="AQ1933" i="20" s="1"/>
  <c r="BE1933" i="20"/>
  <c r="AP1934" i="20"/>
  <c r="AQ1934" i="20" s="1"/>
  <c r="BE1934" i="20"/>
  <c r="AP1935" i="20"/>
  <c r="AQ1935" i="20" s="1"/>
  <c r="BE1935" i="20"/>
  <c r="AP1936" i="20"/>
  <c r="AQ1936" i="20" s="1"/>
  <c r="BE1936" i="20"/>
  <c r="AP1937" i="20"/>
  <c r="AQ1937" i="20" s="1"/>
  <c r="BE1937" i="20"/>
  <c r="AP1938" i="20"/>
  <c r="AQ1938" i="20" s="1"/>
  <c r="BE1938" i="20"/>
  <c r="AP1939" i="20"/>
  <c r="AQ1939" i="20" s="1"/>
  <c r="BE1939" i="20"/>
  <c r="AP1940" i="20"/>
  <c r="AQ1940" i="20" s="1"/>
  <c r="BE1940" i="20"/>
  <c r="AP1941" i="20"/>
  <c r="AQ1941" i="20" s="1"/>
  <c r="BE1941" i="20"/>
  <c r="AP1942" i="20"/>
  <c r="AQ1942" i="20" s="1"/>
  <c r="BE1942" i="20"/>
  <c r="AP1943" i="20"/>
  <c r="AQ1943" i="20" s="1"/>
  <c r="BE1943" i="20"/>
  <c r="AP1944" i="20"/>
  <c r="AQ1944" i="20" s="1"/>
  <c r="BE1944" i="20"/>
  <c r="AP1945" i="20"/>
  <c r="AQ1945" i="20" s="1"/>
  <c r="BE1945" i="20"/>
  <c r="AP1946" i="20"/>
  <c r="AQ1946" i="20" s="1"/>
  <c r="BE1946" i="20"/>
  <c r="AP1947" i="20"/>
  <c r="AQ1947" i="20" s="1"/>
  <c r="BE1947" i="20"/>
  <c r="AP1948" i="20"/>
  <c r="AQ1948" i="20" s="1"/>
  <c r="BE1948" i="20"/>
  <c r="AP1949" i="20"/>
  <c r="AQ1949" i="20" s="1"/>
  <c r="BE1949" i="20"/>
  <c r="AP1950" i="20"/>
  <c r="AQ1950" i="20" s="1"/>
  <c r="BE1950" i="20"/>
  <c r="AP1951" i="20"/>
  <c r="AQ1951" i="20" s="1"/>
  <c r="BE1951" i="20"/>
  <c r="AP1952" i="20"/>
  <c r="AQ1952" i="20" s="1"/>
  <c r="BE1952" i="20"/>
  <c r="AP1953" i="20"/>
  <c r="AQ1953" i="20" s="1"/>
  <c r="BE1953" i="20"/>
  <c r="AP1954" i="20"/>
  <c r="AQ1954" i="20" s="1"/>
  <c r="BE1954" i="20"/>
  <c r="AP1955" i="20"/>
  <c r="AQ1955" i="20" s="1"/>
  <c r="BE1955" i="20"/>
  <c r="AP1956" i="20"/>
  <c r="AQ1956" i="20" s="1"/>
  <c r="BE1956" i="20"/>
  <c r="AP1957" i="20"/>
  <c r="AQ1957" i="20" s="1"/>
  <c r="BE1957" i="20"/>
  <c r="AP1958" i="20"/>
  <c r="AQ1958" i="20" s="1"/>
  <c r="BE1958" i="20"/>
  <c r="AP1959" i="20"/>
  <c r="AQ1959" i="20" s="1"/>
  <c r="BE1959" i="20"/>
  <c r="AP1960" i="20"/>
  <c r="AQ1960" i="20" s="1"/>
  <c r="BE1960" i="20"/>
  <c r="AP1961" i="20"/>
  <c r="AQ1961" i="20" s="1"/>
  <c r="BE1961" i="20"/>
  <c r="AP1962" i="20"/>
  <c r="AQ1962" i="20" s="1"/>
  <c r="BE1962" i="20"/>
  <c r="AP1963" i="20"/>
  <c r="AQ1963" i="20" s="1"/>
  <c r="BE1963" i="20"/>
  <c r="AP1964" i="20"/>
  <c r="AQ1964" i="20" s="1"/>
  <c r="BE1964" i="20"/>
  <c r="AP1965" i="20"/>
  <c r="AQ1965" i="20" s="1"/>
  <c r="BE1965" i="20"/>
  <c r="AP1966" i="20"/>
  <c r="AQ1966" i="20" s="1"/>
  <c r="BE1966" i="20"/>
  <c r="AP1967" i="20"/>
  <c r="AQ1967" i="20" s="1"/>
  <c r="BE1967" i="20"/>
  <c r="AP1968" i="20"/>
  <c r="AQ1968" i="20" s="1"/>
  <c r="BE1968" i="20"/>
  <c r="AP1969" i="20"/>
  <c r="AQ1969" i="20" s="1"/>
  <c r="BE1969" i="20"/>
  <c r="AP1970" i="20"/>
  <c r="AQ1970" i="20" s="1"/>
  <c r="BE1970" i="20"/>
  <c r="AP1971" i="20"/>
  <c r="AQ1971" i="20" s="1"/>
  <c r="BE1971" i="20"/>
  <c r="AP1972" i="20"/>
  <c r="AQ1972" i="20" s="1"/>
  <c r="BE1972" i="20"/>
  <c r="AP1973" i="20"/>
  <c r="AQ1973" i="20" s="1"/>
  <c r="BE1973" i="20"/>
  <c r="AP1974" i="20"/>
  <c r="AQ1974" i="20" s="1"/>
  <c r="BE1974" i="20"/>
  <c r="AP1975" i="20"/>
  <c r="AQ1975" i="20" s="1"/>
  <c r="BE1975" i="20"/>
  <c r="AP1976" i="20"/>
  <c r="AQ1976" i="20" s="1"/>
  <c r="BE1976" i="20"/>
  <c r="AP1977" i="20"/>
  <c r="AQ1977" i="20" s="1"/>
  <c r="BE1977" i="20"/>
  <c r="AP1978" i="20"/>
  <c r="AQ1978" i="20" s="1"/>
  <c r="BE1978" i="20"/>
  <c r="AP1979" i="20"/>
  <c r="AQ1979" i="20" s="1"/>
  <c r="BE1979" i="20"/>
  <c r="AP1980" i="20"/>
  <c r="AQ1980" i="20" s="1"/>
  <c r="BE1980" i="20"/>
  <c r="AP1981" i="20"/>
  <c r="AQ1981" i="20" s="1"/>
  <c r="BE1981" i="20"/>
  <c r="AP1982" i="20"/>
  <c r="AQ1982" i="20" s="1"/>
  <c r="BE1982" i="20"/>
  <c r="AP1983" i="20"/>
  <c r="AQ1983" i="20" s="1"/>
  <c r="BE1983" i="20"/>
  <c r="AP1984" i="20"/>
  <c r="AQ1984" i="20" s="1"/>
  <c r="BE1984" i="20"/>
  <c r="AP1985" i="20"/>
  <c r="AQ1985" i="20" s="1"/>
  <c r="BE1985" i="20"/>
  <c r="AP1986" i="20"/>
  <c r="AQ1986" i="20" s="1"/>
  <c r="BE1986" i="20"/>
  <c r="AP1987" i="20"/>
  <c r="AQ1987" i="20" s="1"/>
  <c r="BE1987" i="20"/>
  <c r="AP1988" i="20"/>
  <c r="AQ1988" i="20" s="1"/>
  <c r="BE1988" i="20"/>
  <c r="AP1989" i="20"/>
  <c r="AQ1989" i="20" s="1"/>
  <c r="BE1989" i="20"/>
  <c r="AP1990" i="20"/>
  <c r="AQ1990" i="20" s="1"/>
  <c r="BE1990" i="20"/>
  <c r="AP1991" i="20"/>
  <c r="AQ1991" i="20" s="1"/>
  <c r="BE1991" i="20"/>
  <c r="AP1992" i="20"/>
  <c r="AQ1992" i="20" s="1"/>
  <c r="BE1992" i="20"/>
  <c r="AP1993" i="20"/>
  <c r="AQ1993" i="20" s="1"/>
  <c r="BE1993" i="20"/>
  <c r="AP1994" i="20"/>
  <c r="AQ1994" i="20" s="1"/>
  <c r="BE1994" i="20"/>
  <c r="AP1995" i="20"/>
  <c r="AQ1995" i="20" s="1"/>
  <c r="BE1995" i="20"/>
  <c r="AP1996" i="20"/>
  <c r="AQ1996" i="20" s="1"/>
  <c r="BE1996" i="20"/>
  <c r="AP1997" i="20"/>
  <c r="AQ1997" i="20" s="1"/>
  <c r="BE1997" i="20"/>
  <c r="AP1998" i="20"/>
  <c r="AQ1998" i="20" s="1"/>
  <c r="BE1998" i="20"/>
  <c r="AP1999" i="20"/>
  <c r="AQ1999" i="20" s="1"/>
  <c r="BE1999" i="20"/>
  <c r="AP2000" i="20"/>
  <c r="AQ2000" i="20" s="1"/>
  <c r="BE2000" i="20"/>
  <c r="AP2001" i="20"/>
  <c r="AQ2001" i="20" s="1"/>
  <c r="BE2001" i="20"/>
  <c r="AP2002" i="20"/>
  <c r="AQ2002" i="20" s="1"/>
  <c r="BE2002" i="20"/>
  <c r="AP2003" i="20"/>
  <c r="AQ2003" i="20" s="1"/>
  <c r="BE2003" i="20"/>
  <c r="AP2004" i="20"/>
  <c r="AQ2004" i="20" s="1"/>
  <c r="BE2004" i="20"/>
  <c r="AP2005" i="20"/>
  <c r="AQ2005" i="20" s="1"/>
  <c r="BE2005" i="20"/>
  <c r="AP2006" i="20"/>
  <c r="AQ2006" i="20" s="1"/>
  <c r="BE2006" i="20"/>
  <c r="AP2007" i="20"/>
  <c r="AQ2007" i="20" s="1"/>
  <c r="BE2007" i="20"/>
  <c r="AP2008" i="20"/>
  <c r="AQ2008" i="20" s="1"/>
  <c r="BE2008" i="20"/>
  <c r="AP2009" i="20"/>
  <c r="AQ2009" i="20" s="1"/>
  <c r="BE2009" i="20"/>
  <c r="AP2010" i="20"/>
  <c r="AQ2010" i="20" s="1"/>
  <c r="BE2010" i="20"/>
  <c r="AP2011" i="20"/>
  <c r="AQ2011" i="20" s="1"/>
  <c r="BE2011" i="20"/>
  <c r="AP2012" i="20"/>
  <c r="AQ2012" i="20" s="1"/>
  <c r="BE2012" i="20"/>
  <c r="AP2013" i="20"/>
  <c r="AQ2013" i="20" s="1"/>
  <c r="BE2013" i="20"/>
  <c r="AP2014" i="20"/>
  <c r="AQ2014" i="20" s="1"/>
  <c r="BE2014" i="20"/>
  <c r="AP2015" i="20"/>
  <c r="AQ2015" i="20" s="1"/>
  <c r="BE2015" i="20"/>
  <c r="AP2016" i="20"/>
  <c r="AQ2016" i="20" s="1"/>
  <c r="BE2016" i="20"/>
  <c r="AP2017" i="20"/>
  <c r="AQ2017" i="20" s="1"/>
  <c r="BE2017" i="20"/>
  <c r="AP2018" i="20"/>
  <c r="AQ2018" i="20" s="1"/>
  <c r="BE2018" i="20"/>
  <c r="AP2019" i="20"/>
  <c r="AQ2019" i="20" s="1"/>
  <c r="BE2019" i="20"/>
  <c r="AP2020" i="20"/>
  <c r="AQ2020" i="20" s="1"/>
  <c r="BE2020" i="20"/>
  <c r="AP2021" i="20"/>
  <c r="AQ2021" i="20" s="1"/>
  <c r="BE2021" i="20"/>
  <c r="AP2022" i="20"/>
  <c r="AQ2022" i="20" s="1"/>
  <c r="BE2022" i="20"/>
  <c r="AP2023" i="20"/>
  <c r="AQ2023" i="20" s="1"/>
  <c r="BE2023" i="20"/>
  <c r="AP2024" i="20"/>
  <c r="AQ2024" i="20" s="1"/>
  <c r="BE2024" i="20"/>
  <c r="AP2025" i="20"/>
  <c r="AQ2025" i="20" s="1"/>
  <c r="BE2025" i="20"/>
  <c r="AP2026" i="20"/>
  <c r="AQ2026" i="20" s="1"/>
  <c r="BE2026" i="20"/>
  <c r="AP2027" i="20"/>
  <c r="AQ2027" i="20" s="1"/>
  <c r="BE2027" i="20"/>
  <c r="AP2028" i="20"/>
  <c r="AQ2028" i="20" s="1"/>
  <c r="BE2028" i="20"/>
  <c r="AP2029" i="20"/>
  <c r="AQ2029" i="20" s="1"/>
  <c r="BE2029" i="20"/>
  <c r="AP2030" i="20"/>
  <c r="AQ2030" i="20" s="1"/>
  <c r="BE2030" i="20"/>
  <c r="AP2031" i="20"/>
  <c r="AQ2031" i="20" s="1"/>
  <c r="BE2031" i="20"/>
  <c r="AP2032" i="20"/>
  <c r="AQ2032" i="20" s="1"/>
  <c r="BE2032" i="20"/>
  <c r="AP2033" i="20"/>
  <c r="AQ2033" i="20" s="1"/>
  <c r="BE2033" i="20"/>
  <c r="AP2034" i="20"/>
  <c r="AQ2034" i="20" s="1"/>
  <c r="BE2034" i="20"/>
  <c r="AP2035" i="20"/>
  <c r="AQ2035" i="20" s="1"/>
  <c r="BE2035" i="20"/>
  <c r="AP2036" i="20"/>
  <c r="AQ2036" i="20" s="1"/>
  <c r="BE2036" i="20"/>
  <c r="AP2037" i="20"/>
  <c r="AQ2037" i="20" s="1"/>
  <c r="BE2037" i="20"/>
  <c r="AP2038" i="20"/>
  <c r="AQ2038" i="20" s="1"/>
  <c r="BE2038" i="20"/>
  <c r="AP2039" i="20"/>
  <c r="AQ2039" i="20" s="1"/>
  <c r="BE2039" i="20"/>
  <c r="AP2040" i="20"/>
  <c r="AQ2040" i="20" s="1"/>
  <c r="BE2040" i="20"/>
  <c r="AP2041" i="20"/>
  <c r="AQ2041" i="20" s="1"/>
  <c r="BE2041" i="20"/>
  <c r="AP2042" i="20"/>
  <c r="AQ2042" i="20" s="1"/>
  <c r="BE2042" i="20"/>
  <c r="AP2043" i="20"/>
  <c r="AQ2043" i="20" s="1"/>
  <c r="BE2043" i="20"/>
  <c r="AP2044" i="20"/>
  <c r="AQ2044" i="20" s="1"/>
  <c r="BE2044" i="20"/>
  <c r="AP2045" i="20"/>
  <c r="AQ2045" i="20" s="1"/>
  <c r="BE2045" i="20"/>
  <c r="AP2046" i="20"/>
  <c r="AQ2046" i="20" s="1"/>
  <c r="BE2046" i="20"/>
  <c r="AP2047" i="20"/>
  <c r="AQ2047" i="20" s="1"/>
  <c r="BE2047" i="20"/>
  <c r="AP2048" i="20"/>
  <c r="AQ2048" i="20" s="1"/>
  <c r="BE2048" i="20"/>
  <c r="AP2049" i="20"/>
  <c r="AQ2049" i="20" s="1"/>
  <c r="BE2049" i="20"/>
  <c r="AP2050" i="20"/>
  <c r="AQ2050" i="20" s="1"/>
  <c r="BE2050" i="20"/>
  <c r="AP2051" i="20"/>
  <c r="AQ2051" i="20" s="1"/>
  <c r="BE2051" i="20"/>
  <c r="AP2052" i="20"/>
  <c r="AQ2052" i="20" s="1"/>
  <c r="BE2052" i="20"/>
  <c r="AP2053" i="20"/>
  <c r="AQ2053" i="20" s="1"/>
  <c r="BE2053" i="20"/>
  <c r="AP2054" i="20"/>
  <c r="AQ2054" i="20" s="1"/>
  <c r="BE2054" i="20"/>
  <c r="AP2055" i="20"/>
  <c r="AQ2055" i="20" s="1"/>
  <c r="BE2055" i="20"/>
  <c r="AP2056" i="20"/>
  <c r="AQ2056" i="20" s="1"/>
  <c r="BE2056" i="20"/>
  <c r="AP2057" i="20"/>
  <c r="AQ2057" i="20" s="1"/>
  <c r="BE2057" i="20"/>
  <c r="AP2058" i="20"/>
  <c r="AQ2058" i="20" s="1"/>
  <c r="BE2058" i="20"/>
  <c r="AP2059" i="20"/>
  <c r="AQ2059" i="20" s="1"/>
  <c r="BE2059" i="20"/>
  <c r="AP2060" i="20"/>
  <c r="AQ2060" i="20" s="1"/>
  <c r="BE2060" i="20"/>
  <c r="AP2061" i="20"/>
  <c r="AQ2061" i="20" s="1"/>
  <c r="BE2061" i="20"/>
  <c r="AP2062" i="20"/>
  <c r="AQ2062" i="20" s="1"/>
  <c r="BE2062" i="20"/>
  <c r="AP2063" i="20"/>
  <c r="AQ2063" i="20" s="1"/>
  <c r="BE2063" i="20"/>
  <c r="AP2064" i="20"/>
  <c r="AQ2064" i="20" s="1"/>
  <c r="BE2064" i="20"/>
  <c r="AP2065" i="20"/>
  <c r="AQ2065" i="20" s="1"/>
  <c r="BE2065" i="20"/>
  <c r="AP2066" i="20"/>
  <c r="AQ2066" i="20" s="1"/>
  <c r="BE2066" i="20"/>
  <c r="AP2067" i="20"/>
  <c r="AQ2067" i="20" s="1"/>
  <c r="BE2067" i="20"/>
  <c r="AP2068" i="20"/>
  <c r="AQ2068" i="20" s="1"/>
  <c r="BE2068" i="20"/>
  <c r="AP2069" i="20"/>
  <c r="AQ2069" i="20" s="1"/>
  <c r="BE2069" i="20"/>
  <c r="AP2070" i="20"/>
  <c r="AQ2070" i="20" s="1"/>
  <c r="BE2070" i="20"/>
  <c r="AP2071" i="20"/>
  <c r="AQ2071" i="20" s="1"/>
  <c r="BE2071" i="20"/>
  <c r="AP2072" i="20"/>
  <c r="AQ2072" i="20" s="1"/>
  <c r="BE2072" i="20"/>
  <c r="AP2073" i="20"/>
  <c r="AQ2073" i="20" s="1"/>
  <c r="BE2073" i="20"/>
  <c r="AP2074" i="20"/>
  <c r="AQ2074" i="20" s="1"/>
  <c r="BE2074" i="20"/>
  <c r="AP2075" i="20"/>
  <c r="AQ2075" i="20" s="1"/>
  <c r="BE2075" i="20"/>
  <c r="AP2076" i="20"/>
  <c r="AQ2076" i="20" s="1"/>
  <c r="BE2076" i="20"/>
  <c r="AP2077" i="20"/>
  <c r="AQ2077" i="20" s="1"/>
  <c r="BE2077" i="20"/>
  <c r="AP2078" i="20"/>
  <c r="AQ2078" i="20" s="1"/>
  <c r="BE2078" i="20"/>
  <c r="AP2079" i="20"/>
  <c r="AQ2079" i="20" s="1"/>
  <c r="BE2079" i="20"/>
  <c r="AP2080" i="20"/>
  <c r="AQ2080" i="20" s="1"/>
  <c r="BE2080" i="20"/>
  <c r="AP2081" i="20"/>
  <c r="AQ2081" i="20" s="1"/>
  <c r="BE2081" i="20"/>
  <c r="AP2082" i="20"/>
  <c r="AQ2082" i="20" s="1"/>
  <c r="BE2082" i="20"/>
  <c r="AP2083" i="20"/>
  <c r="AQ2083" i="20" s="1"/>
  <c r="BE2083" i="20"/>
  <c r="AP2084" i="20"/>
  <c r="AQ2084" i="20" s="1"/>
  <c r="BE2084" i="20"/>
  <c r="AP2085" i="20"/>
  <c r="AQ2085" i="20" s="1"/>
  <c r="BE2085" i="20"/>
  <c r="AP2086" i="20"/>
  <c r="AQ2086" i="20" s="1"/>
  <c r="BE2086" i="20"/>
  <c r="AP2087" i="20"/>
  <c r="AQ2087" i="20" s="1"/>
  <c r="BE2087" i="20"/>
  <c r="AP2088" i="20"/>
  <c r="AQ2088" i="20" s="1"/>
  <c r="BE2088" i="20"/>
  <c r="AP2089" i="20"/>
  <c r="AQ2089" i="20" s="1"/>
  <c r="BE2089" i="20"/>
  <c r="AP2090" i="20"/>
  <c r="AQ2090" i="20" s="1"/>
  <c r="BE2090" i="20"/>
  <c r="AP2091" i="20"/>
  <c r="AQ2091" i="20" s="1"/>
  <c r="BE2091" i="20"/>
  <c r="AP2092" i="20"/>
  <c r="AQ2092" i="20" s="1"/>
  <c r="BE2092" i="20"/>
  <c r="AP2093" i="20"/>
  <c r="AQ2093" i="20" s="1"/>
  <c r="BE2093" i="20"/>
  <c r="AP2094" i="20"/>
  <c r="AQ2094" i="20" s="1"/>
  <c r="BE2094" i="20"/>
  <c r="AP2095" i="20"/>
  <c r="AQ2095" i="20" s="1"/>
  <c r="BE2095" i="20"/>
  <c r="AP2096" i="20"/>
  <c r="AQ2096" i="20" s="1"/>
  <c r="BE2096" i="20"/>
  <c r="AP2097" i="20"/>
  <c r="AQ2097" i="20" s="1"/>
  <c r="BE2097" i="20"/>
  <c r="AP2098" i="20"/>
  <c r="AQ2098" i="20" s="1"/>
  <c r="BE2098" i="20"/>
  <c r="AP2099" i="20"/>
  <c r="AQ2099" i="20" s="1"/>
  <c r="BE2099" i="20"/>
  <c r="AP2100" i="20"/>
  <c r="AQ2100" i="20" s="1"/>
  <c r="BE2100" i="20"/>
  <c r="AP2101" i="20"/>
  <c r="AQ2101" i="20" s="1"/>
  <c r="BE2101" i="20"/>
  <c r="AP2102" i="20"/>
  <c r="AQ2102" i="20" s="1"/>
  <c r="BE2102" i="20"/>
  <c r="AP2103" i="20"/>
  <c r="AQ2103" i="20" s="1"/>
  <c r="BE2103" i="20"/>
  <c r="AP2104" i="20"/>
  <c r="AQ2104" i="20" s="1"/>
  <c r="BE2104" i="20"/>
  <c r="AP2105" i="20"/>
  <c r="AQ2105" i="20" s="1"/>
  <c r="BE2105" i="20"/>
  <c r="AP2106" i="20"/>
  <c r="AQ2106" i="20" s="1"/>
  <c r="BE2106" i="20"/>
  <c r="AP2107" i="20"/>
  <c r="AQ2107" i="20" s="1"/>
  <c r="BE2107" i="20"/>
  <c r="AP2108" i="20"/>
  <c r="AQ2108" i="20" s="1"/>
  <c r="BE2108" i="20"/>
  <c r="AP2109" i="20"/>
  <c r="AQ2109" i="20" s="1"/>
  <c r="BE2109" i="20"/>
  <c r="AP2110" i="20"/>
  <c r="AQ2110" i="20" s="1"/>
  <c r="BE2110" i="20"/>
  <c r="AP2111" i="20"/>
  <c r="AQ2111" i="20" s="1"/>
  <c r="BE2111" i="20"/>
  <c r="AP2112" i="20"/>
  <c r="AQ2112" i="20" s="1"/>
  <c r="BE2112" i="20"/>
  <c r="AP2113" i="20"/>
  <c r="AQ2113" i="20" s="1"/>
  <c r="BE2113" i="20"/>
  <c r="AP2114" i="20"/>
  <c r="AQ2114" i="20" s="1"/>
  <c r="BE2114" i="20"/>
  <c r="AP2115" i="20"/>
  <c r="AQ2115" i="20" s="1"/>
  <c r="BE2115" i="20"/>
  <c r="AP2116" i="20"/>
  <c r="AQ2116" i="20" s="1"/>
  <c r="BE2116" i="20"/>
  <c r="AP2117" i="20"/>
  <c r="AQ2117" i="20" s="1"/>
  <c r="BE2117" i="20"/>
  <c r="AP2118" i="20"/>
  <c r="AQ2118" i="20" s="1"/>
  <c r="BE2118" i="20"/>
  <c r="AP2119" i="20"/>
  <c r="AQ2119" i="20" s="1"/>
  <c r="BE2119" i="20"/>
  <c r="AP2120" i="20"/>
  <c r="AQ2120" i="20" s="1"/>
  <c r="BE2120" i="20"/>
  <c r="AP2121" i="20"/>
  <c r="AQ2121" i="20" s="1"/>
  <c r="BE2121" i="20"/>
  <c r="AP2122" i="20"/>
  <c r="AQ2122" i="20" s="1"/>
  <c r="BE2122" i="20"/>
  <c r="AP2123" i="20"/>
  <c r="AQ2123" i="20" s="1"/>
  <c r="BE2123" i="20"/>
  <c r="AP2124" i="20"/>
  <c r="AQ2124" i="20" s="1"/>
  <c r="BE2124" i="20"/>
  <c r="AP2125" i="20"/>
  <c r="AQ2125" i="20" s="1"/>
  <c r="BE2125" i="20"/>
  <c r="AP2126" i="20"/>
  <c r="AQ2126" i="20" s="1"/>
  <c r="BE2126" i="20"/>
  <c r="AP2127" i="20"/>
  <c r="AQ2127" i="20" s="1"/>
  <c r="BE2127" i="20"/>
  <c r="AP2128" i="20"/>
  <c r="AQ2128" i="20" s="1"/>
  <c r="BE2128" i="20"/>
  <c r="AP2129" i="20"/>
  <c r="AQ2129" i="20" s="1"/>
  <c r="BE2129" i="20"/>
  <c r="AP2130" i="20"/>
  <c r="AQ2130" i="20" s="1"/>
  <c r="BE2130" i="20"/>
  <c r="AP2131" i="20"/>
  <c r="AQ2131" i="20" s="1"/>
  <c r="BE2131" i="20"/>
  <c r="AP2132" i="20"/>
  <c r="AQ2132" i="20" s="1"/>
  <c r="BE2132" i="20"/>
  <c r="AP2133" i="20"/>
  <c r="AQ2133" i="20" s="1"/>
  <c r="BE2133" i="20"/>
  <c r="AP2134" i="20"/>
  <c r="AQ2134" i="20" s="1"/>
  <c r="BE2134" i="20"/>
  <c r="AP2135" i="20"/>
  <c r="AQ2135" i="20" s="1"/>
  <c r="BE2135" i="20"/>
  <c r="AP2136" i="20"/>
  <c r="AQ2136" i="20" s="1"/>
  <c r="BE2136" i="20"/>
  <c r="AP2137" i="20"/>
  <c r="AQ2137" i="20" s="1"/>
  <c r="BE2137" i="20"/>
  <c r="AP2138" i="20"/>
  <c r="AQ2138" i="20" s="1"/>
  <c r="BE2138" i="20"/>
  <c r="AP2139" i="20"/>
  <c r="AQ2139" i="20" s="1"/>
  <c r="BE2139" i="20"/>
  <c r="AP2140" i="20"/>
  <c r="AQ2140" i="20" s="1"/>
  <c r="BE2140" i="20"/>
  <c r="AP2141" i="20"/>
  <c r="AQ2141" i="20" s="1"/>
  <c r="BE2141" i="20"/>
  <c r="AP2142" i="20"/>
  <c r="AQ2142" i="20" s="1"/>
  <c r="BE2142" i="20"/>
  <c r="AP2143" i="20"/>
  <c r="AQ2143" i="20" s="1"/>
  <c r="BE2143" i="20"/>
  <c r="AP2144" i="20"/>
  <c r="AQ2144" i="20" s="1"/>
  <c r="BE2144" i="20"/>
  <c r="AP2145" i="20"/>
  <c r="AQ2145" i="20" s="1"/>
  <c r="BE2145" i="20"/>
  <c r="AP2146" i="20"/>
  <c r="AQ2146" i="20" s="1"/>
  <c r="BE2146" i="20"/>
  <c r="AP2147" i="20"/>
  <c r="AQ2147" i="20" s="1"/>
  <c r="BE2147" i="20"/>
  <c r="AP2148" i="20"/>
  <c r="AQ2148" i="20" s="1"/>
  <c r="BE2148" i="20"/>
  <c r="AP2149" i="20"/>
  <c r="AQ2149" i="20" s="1"/>
  <c r="BE2149" i="20"/>
  <c r="AP2150" i="20"/>
  <c r="AQ2150" i="20" s="1"/>
  <c r="BE2150" i="20"/>
  <c r="AP2151" i="20"/>
  <c r="AQ2151" i="20" s="1"/>
  <c r="BE2151" i="20"/>
  <c r="AP2152" i="20"/>
  <c r="AQ2152" i="20" s="1"/>
  <c r="BE2152" i="20"/>
  <c r="AP2153" i="20"/>
  <c r="AQ2153" i="20" s="1"/>
  <c r="BE2153" i="20"/>
  <c r="AP2154" i="20"/>
  <c r="AQ2154" i="20" s="1"/>
  <c r="BE2154" i="20"/>
  <c r="AP2155" i="20"/>
  <c r="AQ2155" i="20" s="1"/>
  <c r="BE2155" i="20"/>
  <c r="AP2156" i="20"/>
  <c r="BE2156" i="20"/>
  <c r="AP2157" i="20"/>
  <c r="BE2157" i="20"/>
  <c r="AP2158" i="20"/>
  <c r="BE2158" i="20"/>
  <c r="AP2159" i="20"/>
  <c r="BE2159" i="20"/>
  <c r="AP2160" i="20"/>
  <c r="BE2160" i="20"/>
  <c r="AP2161" i="20"/>
  <c r="BE2161" i="20"/>
  <c r="AP2162" i="20"/>
  <c r="BE2162" i="20"/>
  <c r="AP2163" i="20"/>
  <c r="BE2163" i="20"/>
  <c r="AP2164" i="20"/>
  <c r="BE2164" i="20"/>
  <c r="AP2165" i="20"/>
  <c r="BE2165" i="20"/>
  <c r="AP2166" i="20"/>
  <c r="BE2166" i="20"/>
  <c r="AP2167" i="20"/>
  <c r="BE2167" i="20"/>
  <c r="AP2168" i="20"/>
  <c r="BE2168" i="20"/>
  <c r="AP2169" i="20"/>
  <c r="BE2169" i="20"/>
  <c r="AP2170" i="20"/>
  <c r="BE2170" i="20"/>
  <c r="AP2171" i="20"/>
  <c r="BE2171" i="20"/>
  <c r="AP2172" i="20"/>
  <c r="BE2172" i="20"/>
  <c r="AP2173" i="20"/>
  <c r="BE2173" i="20"/>
  <c r="AP2174" i="20"/>
  <c r="BE2174" i="20"/>
  <c r="AP2175" i="20"/>
  <c r="BE2175" i="20"/>
  <c r="AP2176" i="20"/>
  <c r="BE2176" i="20"/>
  <c r="AP2177" i="20"/>
  <c r="BE2177" i="20"/>
  <c r="AP2178" i="20"/>
  <c r="BE2178" i="20"/>
  <c r="AP2179" i="20"/>
  <c r="BE2179" i="20"/>
  <c r="AP2180" i="20"/>
  <c r="BE2180" i="20"/>
  <c r="AP2181" i="20"/>
  <c r="BE2181" i="20"/>
  <c r="AP2182" i="20"/>
  <c r="BE2182" i="20"/>
  <c r="AP2183" i="20"/>
  <c r="BE2183" i="20"/>
  <c r="AP2184" i="20"/>
  <c r="BE2184" i="20"/>
  <c r="AP2185" i="20"/>
  <c r="BE2185" i="20"/>
  <c r="AP2186" i="20"/>
  <c r="BE2186" i="20"/>
  <c r="AP2187" i="20"/>
  <c r="BE2187" i="20"/>
  <c r="AP2188" i="20"/>
  <c r="BE2188" i="20"/>
  <c r="AP2189" i="20"/>
  <c r="BE2189" i="20"/>
  <c r="AP2190" i="20"/>
  <c r="BE2190" i="20"/>
  <c r="AP2191" i="20"/>
  <c r="BE2191" i="20"/>
  <c r="AP2192" i="20"/>
  <c r="BE2192" i="20"/>
  <c r="AP2193" i="20"/>
  <c r="BE2193" i="20"/>
  <c r="AP2194" i="20"/>
  <c r="BE2194" i="20"/>
  <c r="AP2195" i="20"/>
  <c r="BE2195" i="20"/>
  <c r="AP2196" i="20"/>
  <c r="BE2196" i="20"/>
  <c r="AP2197" i="20"/>
  <c r="BE2197" i="20"/>
  <c r="AP2198" i="20"/>
  <c r="BE2198" i="20"/>
  <c r="AP2199" i="20"/>
  <c r="BE2199" i="20"/>
  <c r="AP2200" i="20"/>
  <c r="BE2200" i="20"/>
  <c r="AP2201" i="20"/>
  <c r="BE2201" i="20"/>
  <c r="AP2202" i="20"/>
  <c r="BE2202" i="20"/>
  <c r="AP2203" i="20"/>
  <c r="BE2203" i="20"/>
  <c r="AP2204" i="20"/>
  <c r="BE2204" i="20"/>
  <c r="AP2205" i="20"/>
  <c r="BE2205" i="20"/>
  <c r="AP2206" i="20"/>
  <c r="BE2206" i="20"/>
  <c r="AP2207" i="20"/>
  <c r="BE2207" i="20"/>
  <c r="AP2208" i="20"/>
  <c r="BE2208" i="20"/>
  <c r="AP2209" i="20"/>
  <c r="BE2209" i="20"/>
  <c r="AP2210" i="20"/>
  <c r="BE2210" i="20"/>
  <c r="AP2211" i="20"/>
  <c r="BE2211" i="20"/>
  <c r="AP2212" i="20"/>
  <c r="BE2212" i="20"/>
  <c r="AP2213" i="20"/>
  <c r="BE2213" i="20"/>
  <c r="AP2214" i="20"/>
  <c r="BE2214" i="20"/>
  <c r="AP2215" i="20"/>
  <c r="BE2215" i="20"/>
  <c r="AP2216" i="20"/>
  <c r="BE2216" i="20"/>
  <c r="AP2217" i="20"/>
  <c r="BE2217" i="20"/>
  <c r="AP2218" i="20"/>
  <c r="BE2218" i="20"/>
  <c r="AP2219" i="20"/>
  <c r="BE2219" i="20"/>
  <c r="AP2220" i="20"/>
  <c r="BE2220" i="20"/>
  <c r="AP2221" i="20"/>
  <c r="BE2221" i="20"/>
  <c r="AP2222" i="20"/>
  <c r="BE2222" i="20"/>
  <c r="AP2223" i="20"/>
  <c r="BE2223" i="20"/>
  <c r="AP2224" i="20"/>
  <c r="BE2224" i="20"/>
  <c r="AP2225" i="20"/>
  <c r="BE2225" i="20"/>
  <c r="AP2226" i="20"/>
  <c r="BE2226" i="20"/>
  <c r="AP2227" i="20"/>
  <c r="BE2227" i="20"/>
  <c r="AP2228" i="20"/>
  <c r="BE2228" i="20"/>
  <c r="AP2229" i="20"/>
  <c r="BE2229" i="20"/>
  <c r="AP2230" i="20"/>
  <c r="BE2230" i="20"/>
  <c r="AP2231" i="20"/>
  <c r="BE2231" i="20"/>
  <c r="AP2232" i="20"/>
  <c r="BE2232" i="20"/>
  <c r="AP2233" i="20"/>
  <c r="BE2233" i="20"/>
  <c r="AP2234" i="20"/>
  <c r="BE2234" i="20"/>
  <c r="AP2235" i="20"/>
  <c r="BE2235" i="20"/>
  <c r="AP2236" i="20"/>
  <c r="BE2236" i="20"/>
  <c r="AP2237" i="20"/>
  <c r="BE2237" i="20"/>
  <c r="AP2238" i="20"/>
  <c r="BE2238" i="20"/>
  <c r="AP2239" i="20"/>
  <c r="BE2239" i="20"/>
  <c r="AP2240" i="20"/>
  <c r="BE2240" i="20"/>
  <c r="AP2241" i="20"/>
  <c r="BE2241" i="20"/>
  <c r="AP2242" i="20"/>
  <c r="BE2242" i="20"/>
  <c r="AP2243" i="20"/>
  <c r="BE2243" i="20"/>
  <c r="AP2244" i="20"/>
  <c r="BE2244" i="20"/>
  <c r="AP2245" i="20"/>
  <c r="BE2245" i="20"/>
  <c r="AP2246" i="20"/>
  <c r="BE2246" i="20"/>
  <c r="AP2247" i="20"/>
  <c r="BE2247" i="20"/>
  <c r="AP2248" i="20"/>
  <c r="BE2248" i="20"/>
  <c r="AP2249" i="20"/>
  <c r="BE2249" i="20"/>
  <c r="AP2250" i="20"/>
  <c r="BE2250" i="20"/>
  <c r="AP2251" i="20"/>
  <c r="BE2251" i="20"/>
  <c r="AP2252" i="20"/>
  <c r="BE2252" i="20"/>
  <c r="AP2253" i="20"/>
  <c r="BE2253" i="20"/>
  <c r="AP2254" i="20"/>
  <c r="BE2254" i="20"/>
  <c r="AP2255" i="20"/>
  <c r="BE2255" i="20"/>
  <c r="AP2256" i="20"/>
  <c r="BE2256" i="20"/>
  <c r="AP2257" i="20"/>
  <c r="BE2257" i="20"/>
  <c r="AP2258" i="20"/>
  <c r="BE2258" i="20"/>
  <c r="AP2259" i="20"/>
  <c r="BE2259" i="20"/>
  <c r="AP2260" i="20"/>
  <c r="BE2260" i="20"/>
  <c r="AP2261" i="20"/>
  <c r="BE2261" i="20"/>
  <c r="AP2262" i="20"/>
  <c r="BE2262" i="20"/>
  <c r="AP2263" i="20"/>
  <c r="BE2263" i="20"/>
  <c r="AP2264" i="20"/>
  <c r="BE2264" i="20"/>
  <c r="AP2265" i="20"/>
  <c r="BE2265" i="20"/>
  <c r="AP2266" i="20"/>
  <c r="BE2266" i="20"/>
  <c r="AP2267" i="20"/>
  <c r="BE2267" i="20"/>
  <c r="AP2268" i="20"/>
  <c r="BE2268" i="20"/>
  <c r="AP2269" i="20"/>
  <c r="BE2269" i="20"/>
  <c r="AP2270" i="20"/>
  <c r="BE2270" i="20"/>
  <c r="AP2271" i="20"/>
  <c r="BE2271" i="20"/>
  <c r="AP2272" i="20"/>
  <c r="BE2272" i="20"/>
  <c r="AP2273" i="20"/>
  <c r="BE2273" i="20"/>
  <c r="AP2274" i="20"/>
  <c r="BE2274" i="20"/>
  <c r="AP2275" i="20"/>
  <c r="BE2275" i="20"/>
  <c r="AP2276" i="20"/>
  <c r="BE2276" i="20"/>
  <c r="AP2277" i="20"/>
  <c r="BE2277" i="20"/>
  <c r="AP2278" i="20"/>
  <c r="BE2278" i="20"/>
  <c r="AP2279" i="20"/>
  <c r="BE2279" i="20"/>
  <c r="AP2280" i="20"/>
  <c r="BE2280" i="20"/>
  <c r="AP2281" i="20"/>
  <c r="BE2281" i="20"/>
  <c r="AP2282" i="20"/>
  <c r="BE2282" i="20"/>
  <c r="AP2283" i="20"/>
  <c r="BE2283" i="20"/>
  <c r="AP2284" i="20"/>
  <c r="BE2284" i="20"/>
  <c r="AP2285" i="20"/>
  <c r="BE2285" i="20"/>
  <c r="AP2286" i="20"/>
  <c r="BE2286" i="20"/>
  <c r="AP2287" i="20"/>
  <c r="BE2287" i="20"/>
  <c r="AP2288" i="20"/>
  <c r="BE2288" i="20"/>
  <c r="AP2289" i="20"/>
  <c r="BE2289" i="20"/>
  <c r="AP2290" i="20"/>
  <c r="BE2290" i="20"/>
  <c r="AP2291" i="20"/>
  <c r="BE2291" i="20"/>
  <c r="AP2292" i="20"/>
  <c r="BE2292" i="20"/>
  <c r="AP2293" i="20"/>
  <c r="BE2293" i="20"/>
  <c r="AP2294" i="20"/>
  <c r="BE2294" i="20"/>
  <c r="AP2295" i="20"/>
  <c r="BE2295" i="20"/>
  <c r="AP2296" i="20"/>
  <c r="BE2296" i="20"/>
  <c r="AP2297" i="20"/>
  <c r="BE2297" i="20"/>
  <c r="AP2298" i="20"/>
  <c r="BE2298" i="20"/>
  <c r="AP2299" i="20"/>
  <c r="BE2299" i="20"/>
  <c r="AP2300" i="20"/>
  <c r="BE2300" i="20"/>
  <c r="AP2301" i="20"/>
  <c r="BE2301" i="20"/>
  <c r="AP2302" i="20"/>
  <c r="BE2302" i="20"/>
  <c r="AP2303" i="20"/>
  <c r="BE2303" i="20"/>
  <c r="AP2304" i="20"/>
  <c r="BE2304" i="20"/>
  <c r="AP2305" i="20"/>
  <c r="BE2305" i="20"/>
  <c r="AP2306" i="20"/>
  <c r="BE2306" i="20"/>
  <c r="AP2307" i="20"/>
  <c r="BE2307" i="20"/>
  <c r="AP2308" i="20"/>
  <c r="BE2308" i="20"/>
  <c r="AP2309" i="20"/>
  <c r="BE2309" i="20"/>
  <c r="AP2310" i="20"/>
  <c r="BE2310" i="20"/>
  <c r="AP2311" i="20"/>
  <c r="BE2311" i="20"/>
  <c r="AP2312" i="20"/>
  <c r="BE2312" i="20"/>
  <c r="AP2313" i="20"/>
  <c r="BE2313" i="20"/>
  <c r="AP2314" i="20"/>
  <c r="BE2314" i="20"/>
  <c r="AP2315" i="20"/>
  <c r="BE2315" i="20"/>
  <c r="AP2316" i="20"/>
  <c r="BE2316" i="20"/>
  <c r="AP2317" i="20"/>
  <c r="BE2317" i="20"/>
  <c r="AP2318" i="20"/>
  <c r="BE2318" i="20"/>
  <c r="AP2319" i="20"/>
  <c r="BE2319" i="20"/>
  <c r="AP2320" i="20"/>
  <c r="BE2320" i="20"/>
  <c r="AP2321" i="20"/>
  <c r="BE2321" i="20"/>
  <c r="AP2322" i="20"/>
  <c r="BE2322" i="20"/>
  <c r="AP2323" i="20"/>
  <c r="BE2323" i="20"/>
  <c r="AP2324" i="20"/>
  <c r="BE2324" i="20"/>
  <c r="AP2325" i="20"/>
  <c r="BE2325" i="20"/>
  <c r="AP2326" i="20"/>
  <c r="BE2326" i="20"/>
  <c r="AP2327" i="20"/>
  <c r="BE2327" i="20"/>
  <c r="AP2328" i="20"/>
  <c r="BE2328" i="20"/>
  <c r="AP2329" i="20"/>
  <c r="BE2329" i="20"/>
  <c r="AP2330" i="20"/>
  <c r="BE2330" i="20"/>
  <c r="AP2331" i="20"/>
  <c r="BE2331" i="20"/>
  <c r="AP2332" i="20"/>
  <c r="BE2332" i="20"/>
  <c r="AP2333" i="20"/>
  <c r="BE2333" i="20"/>
  <c r="AP2334" i="20"/>
  <c r="BE2334" i="20"/>
  <c r="AP2335" i="20"/>
  <c r="BE2335" i="20"/>
  <c r="AP2336" i="20"/>
  <c r="BE2336" i="20"/>
  <c r="AP2337" i="20"/>
  <c r="BE2337" i="20"/>
  <c r="AP2338" i="20"/>
  <c r="BE2338" i="20"/>
  <c r="AP2339" i="20"/>
  <c r="BE2339" i="20"/>
  <c r="AP2340" i="20"/>
  <c r="BE2340" i="20"/>
  <c r="AP2341" i="20"/>
  <c r="BE2341" i="20"/>
  <c r="AP2342" i="20"/>
  <c r="BE2342" i="20"/>
  <c r="AP2343" i="20"/>
  <c r="BE2343" i="20"/>
  <c r="AP2344" i="20"/>
  <c r="BE2344" i="20"/>
  <c r="AP2345" i="20"/>
  <c r="BE2345" i="20"/>
  <c r="AP2346" i="20"/>
  <c r="BE2346" i="20"/>
  <c r="AP2347" i="20"/>
  <c r="BE2347" i="20"/>
  <c r="AP2348" i="20"/>
  <c r="BE2348" i="20"/>
  <c r="AP2349" i="20"/>
  <c r="BE2349" i="20"/>
  <c r="AP2350" i="20"/>
  <c r="BE2350" i="20"/>
  <c r="AP2351" i="20"/>
  <c r="BE2351" i="20"/>
  <c r="AP2352" i="20"/>
  <c r="BE2352" i="20"/>
  <c r="AP2353" i="20"/>
  <c r="BE2353" i="20"/>
  <c r="AP2354" i="20"/>
  <c r="BE2354" i="20"/>
  <c r="AP2355" i="20"/>
  <c r="BE2355" i="20"/>
  <c r="AP2356" i="20"/>
  <c r="BE2356" i="20"/>
  <c r="AP2357" i="20"/>
  <c r="BE2357" i="20"/>
  <c r="AP2358" i="20"/>
  <c r="BE2358" i="20"/>
  <c r="AP2359" i="20"/>
  <c r="BE2359" i="20"/>
  <c r="AP2360" i="20"/>
  <c r="BE2360" i="20"/>
  <c r="AP2361" i="20"/>
  <c r="BE2361" i="20"/>
  <c r="AP2362" i="20"/>
  <c r="BE2362" i="20"/>
  <c r="AP2363" i="20"/>
  <c r="BE2363" i="20"/>
  <c r="AP2364" i="20"/>
  <c r="BE2364" i="20"/>
  <c r="AP2365" i="20"/>
  <c r="BE2365" i="20"/>
  <c r="AP2366" i="20"/>
  <c r="BE2366" i="20"/>
  <c r="AP2367" i="20"/>
  <c r="BE2367" i="20"/>
  <c r="AP2368" i="20"/>
  <c r="BE2368" i="20"/>
  <c r="AP2369" i="20"/>
  <c r="BE2369" i="20"/>
  <c r="AP2370" i="20"/>
  <c r="BE2370" i="20"/>
  <c r="AP2371" i="20"/>
  <c r="BE2371" i="20"/>
  <c r="AP2372" i="20"/>
  <c r="BE2372" i="20"/>
  <c r="AP2373" i="20"/>
  <c r="BE2373" i="20"/>
  <c r="AP2374" i="20"/>
  <c r="BE2374" i="20"/>
  <c r="AP2375" i="20"/>
  <c r="BE2375" i="20"/>
  <c r="AP2376" i="20"/>
  <c r="BE2376" i="20"/>
  <c r="AP2377" i="20"/>
  <c r="BE2377" i="20"/>
  <c r="AP2378" i="20"/>
  <c r="BE2378" i="20"/>
  <c r="AP2379" i="20"/>
  <c r="BE2379" i="20"/>
  <c r="AP2380" i="20"/>
  <c r="BE2380" i="20"/>
  <c r="AP2381" i="20"/>
  <c r="BE2381" i="20"/>
  <c r="AP2382" i="20"/>
  <c r="BE2382" i="20"/>
  <c r="AP2383" i="20"/>
  <c r="BE2383" i="20"/>
  <c r="AP2384" i="20"/>
  <c r="BE2384" i="20"/>
  <c r="AP2385" i="20"/>
  <c r="BE2385" i="20"/>
  <c r="AP2386" i="20"/>
  <c r="BE2386" i="20"/>
  <c r="AP2387" i="20"/>
  <c r="BE2387" i="20"/>
  <c r="AP2388" i="20"/>
  <c r="BE2388" i="20"/>
  <c r="AP2389" i="20"/>
  <c r="BE2389" i="20"/>
  <c r="AP2390" i="20"/>
  <c r="BE2390" i="20"/>
  <c r="AP2391" i="20"/>
  <c r="BE2391" i="20"/>
  <c r="AP2392" i="20"/>
  <c r="BE2392" i="20"/>
  <c r="AP2393" i="20"/>
  <c r="BE2393" i="20"/>
  <c r="AP2394" i="20"/>
  <c r="BE2394" i="20"/>
  <c r="AP2395" i="20"/>
  <c r="BE2395" i="20"/>
  <c r="AP2396" i="20"/>
  <c r="BE2396" i="20"/>
  <c r="AP2397" i="20"/>
  <c r="BE2397" i="20"/>
  <c r="AP2398" i="20"/>
  <c r="BE2398" i="20"/>
  <c r="AP2399" i="20"/>
  <c r="BE2399" i="20"/>
  <c r="AP2400" i="20"/>
  <c r="BE2400" i="20"/>
  <c r="AP2401" i="20"/>
  <c r="BE2401" i="20"/>
  <c r="AP2402" i="20"/>
  <c r="BE2402" i="20"/>
  <c r="AP2403" i="20"/>
  <c r="BE2403" i="20"/>
  <c r="AP2404" i="20"/>
  <c r="BE2404" i="20"/>
  <c r="AP2405" i="20"/>
  <c r="BE2405" i="20"/>
  <c r="AP2406" i="20"/>
  <c r="BE2406" i="20"/>
  <c r="AP2407" i="20"/>
  <c r="BE2407" i="20"/>
  <c r="AP2408" i="20"/>
  <c r="BE2408" i="20"/>
  <c r="AP2409" i="20"/>
  <c r="BE2409" i="20"/>
  <c r="AP2410" i="20"/>
  <c r="BE2410" i="20"/>
  <c r="AP2411" i="20"/>
  <c r="BE2411" i="20"/>
  <c r="AP2412" i="20"/>
  <c r="BE2412" i="20"/>
  <c r="AP2413" i="20"/>
  <c r="BE2413" i="20"/>
  <c r="AP2414" i="20"/>
  <c r="BE2414" i="20"/>
  <c r="AP2415" i="20"/>
  <c r="BE2415" i="20"/>
  <c r="AP2416" i="20"/>
  <c r="BE2416" i="20"/>
  <c r="AP2417" i="20"/>
  <c r="BE2417" i="20"/>
  <c r="AP2418" i="20"/>
  <c r="BE2418" i="20"/>
  <c r="AP2419" i="20"/>
  <c r="BE2419" i="20"/>
  <c r="AP2420" i="20"/>
  <c r="BE2420" i="20"/>
  <c r="AP2421" i="20"/>
  <c r="BE2421" i="20"/>
  <c r="AP2422" i="20"/>
  <c r="BE2422" i="20"/>
  <c r="AP2423" i="20"/>
  <c r="BE2423" i="20"/>
  <c r="AP2424" i="20"/>
  <c r="BE2424" i="20"/>
  <c r="AP2425" i="20"/>
  <c r="BE2425" i="20"/>
  <c r="AP2426" i="20"/>
  <c r="BE2426" i="20"/>
  <c r="AP2427" i="20"/>
  <c r="BE2427" i="20"/>
  <c r="AP2428" i="20"/>
  <c r="BE2428" i="20"/>
  <c r="AP2429" i="20"/>
  <c r="BE2429" i="20"/>
  <c r="AP2430" i="20"/>
  <c r="BE2430" i="20"/>
  <c r="AP2431" i="20"/>
  <c r="BE2431" i="20"/>
  <c r="AP2432" i="20"/>
  <c r="BE2432" i="20"/>
  <c r="AP2433" i="20"/>
  <c r="BE2433" i="20"/>
  <c r="AP2434" i="20"/>
  <c r="BE2434" i="20"/>
  <c r="AP2435" i="20"/>
  <c r="BE2435" i="20"/>
  <c r="AP2436" i="20"/>
  <c r="BE2436" i="20"/>
  <c r="AP2437" i="20"/>
  <c r="BE2437" i="20"/>
  <c r="AP2438" i="20"/>
  <c r="BE2438" i="20"/>
  <c r="AP2439" i="20"/>
  <c r="BE2439" i="20"/>
  <c r="AP2440" i="20"/>
  <c r="BE2440" i="20"/>
  <c r="AP2441" i="20"/>
  <c r="BE2441" i="20"/>
  <c r="AP2442" i="20"/>
  <c r="BE2442" i="20"/>
  <c r="AP2443" i="20"/>
  <c r="BE2443" i="20"/>
  <c r="AP2444" i="20"/>
  <c r="BE2444" i="20"/>
  <c r="AP2445" i="20"/>
  <c r="BE2445" i="20"/>
  <c r="AP2446" i="20"/>
  <c r="BE2446" i="20"/>
  <c r="AP2447" i="20"/>
  <c r="BE2447" i="20"/>
  <c r="AP2448" i="20"/>
  <c r="BE2448" i="20"/>
  <c r="AP2449" i="20"/>
  <c r="BE2449" i="20"/>
  <c r="AP2450" i="20"/>
  <c r="BE2450" i="20"/>
  <c r="AP2451" i="20"/>
  <c r="BE2451" i="20"/>
  <c r="AP2452" i="20"/>
  <c r="BE2452" i="20"/>
  <c r="AP2453" i="20"/>
  <c r="BE2453" i="20"/>
  <c r="AP2454" i="20"/>
  <c r="BE2454" i="20"/>
  <c r="AP2455" i="20"/>
  <c r="BE2455" i="20"/>
  <c r="AP2456" i="20"/>
  <c r="BE2456" i="20"/>
  <c r="AP2457" i="20"/>
  <c r="BE2457" i="20"/>
  <c r="AP2458" i="20"/>
  <c r="BE2458" i="20"/>
  <c r="AP2459" i="20"/>
  <c r="BE2459" i="20"/>
  <c r="AP2460" i="20"/>
  <c r="BE2460" i="20"/>
  <c r="AP2461" i="20"/>
  <c r="BE2461" i="20"/>
  <c r="AP2462" i="20"/>
  <c r="BE2462" i="20"/>
  <c r="AP2463" i="20"/>
  <c r="BE2463" i="20"/>
  <c r="AP2464" i="20"/>
  <c r="BE2464" i="20"/>
  <c r="AP2465" i="20"/>
  <c r="BE2465" i="20"/>
  <c r="AP2466" i="20"/>
  <c r="BE2466" i="20"/>
  <c r="AP2467" i="20"/>
  <c r="BE2467" i="20"/>
  <c r="AP2468" i="20"/>
  <c r="BE2468" i="20"/>
  <c r="AP2469" i="20"/>
  <c r="BE2469" i="20"/>
  <c r="AP2470" i="20"/>
  <c r="BE2470" i="20"/>
  <c r="AP2471" i="20"/>
  <c r="BE2471" i="20"/>
  <c r="AP2472" i="20"/>
  <c r="BE2472" i="20"/>
  <c r="AP2473" i="20"/>
  <c r="BE2473" i="20"/>
  <c r="AP2474" i="20"/>
  <c r="BE2474" i="20"/>
  <c r="AP2475" i="20"/>
  <c r="BE2475" i="20"/>
  <c r="AP2476" i="20"/>
  <c r="BE2476" i="20"/>
  <c r="AP2477" i="20"/>
  <c r="BE2477" i="20"/>
  <c r="AP2478" i="20"/>
  <c r="BE2478" i="20"/>
  <c r="AP2479" i="20"/>
  <c r="BE2479" i="20"/>
  <c r="AP2480" i="20"/>
  <c r="BE2480" i="20"/>
  <c r="AP2481" i="20"/>
  <c r="BE2481" i="20"/>
  <c r="AP2482" i="20"/>
  <c r="BE2482" i="20"/>
  <c r="AP2483" i="20"/>
  <c r="BE2483" i="20"/>
  <c r="AP2484" i="20"/>
  <c r="BE2484" i="20"/>
  <c r="AP2485" i="20"/>
  <c r="BE2485" i="20"/>
  <c r="AP2486" i="20"/>
  <c r="BE2486" i="20"/>
  <c r="AP2487" i="20"/>
  <c r="BE2487" i="20"/>
  <c r="AP2488" i="20"/>
  <c r="BE2488" i="20"/>
  <c r="AP2489" i="20"/>
  <c r="BE2489" i="20"/>
  <c r="AP2490" i="20"/>
  <c r="BE2490" i="20"/>
  <c r="AP2491" i="20"/>
  <c r="BE2491" i="20"/>
  <c r="AP2492" i="20"/>
  <c r="BE2492" i="20"/>
  <c r="AP2493" i="20"/>
  <c r="BE2493" i="20"/>
  <c r="AP2494" i="20"/>
  <c r="BE2494" i="20"/>
  <c r="AP2495" i="20"/>
  <c r="BE2495" i="20"/>
  <c r="AP2496" i="20"/>
  <c r="BE2496" i="20"/>
  <c r="AP2497" i="20"/>
  <c r="BE2497" i="20"/>
  <c r="AP2498" i="20"/>
  <c r="BE2498" i="20"/>
  <c r="AP2499" i="20"/>
  <c r="BE2499" i="20"/>
  <c r="AP2500" i="20"/>
  <c r="BE2500" i="20"/>
  <c r="AP2501" i="20"/>
  <c r="BE2501" i="20"/>
  <c r="AP2502" i="20"/>
  <c r="BE2502" i="20"/>
  <c r="AP2503" i="20"/>
  <c r="BE2503" i="20"/>
  <c r="AP2504" i="20"/>
  <c r="BE2504" i="20"/>
  <c r="AP2505" i="20"/>
  <c r="BE2505" i="20"/>
  <c r="AP2506" i="20"/>
  <c r="BE2506" i="20"/>
  <c r="AP2507" i="20"/>
  <c r="BE2507" i="20"/>
  <c r="AP2508" i="20"/>
  <c r="BE2508" i="20"/>
  <c r="AP2509" i="20"/>
  <c r="BE2509" i="20"/>
  <c r="AP2510" i="20"/>
  <c r="BE2510" i="20"/>
  <c r="AP2511" i="20"/>
  <c r="BE2511" i="20"/>
  <c r="AP2512" i="20"/>
  <c r="BE2512" i="20"/>
  <c r="AP2513" i="20"/>
  <c r="BE2513" i="20"/>
  <c r="AP2514" i="20"/>
  <c r="BE2514" i="20"/>
  <c r="AP2515" i="20"/>
  <c r="BE2515" i="20"/>
  <c r="AP2516" i="20"/>
  <c r="BE2516" i="20"/>
  <c r="AP2517" i="20"/>
  <c r="BE2517" i="20"/>
  <c r="AP2518" i="20"/>
  <c r="BE2518" i="20"/>
  <c r="AP2519" i="20"/>
  <c r="BE2519" i="20"/>
  <c r="AP2520" i="20"/>
  <c r="BE2520" i="20"/>
  <c r="AP2521" i="20"/>
  <c r="BE2521" i="20"/>
  <c r="AP2522" i="20"/>
  <c r="BE2522" i="20"/>
  <c r="AP2523" i="20"/>
  <c r="BE2523" i="20"/>
  <c r="AP2524" i="20"/>
  <c r="BE2524" i="20"/>
  <c r="AP2525" i="20"/>
  <c r="BE2525" i="20"/>
  <c r="AP2526" i="20"/>
  <c r="BE2526" i="20"/>
  <c r="AP2527" i="20"/>
  <c r="BE2527" i="20"/>
  <c r="AP2528" i="20"/>
  <c r="BE2528" i="20"/>
  <c r="AP2529" i="20"/>
  <c r="BE2529" i="20"/>
  <c r="AP2530" i="20"/>
  <c r="BE2530" i="20"/>
  <c r="AP2531" i="20"/>
  <c r="BE2531" i="20"/>
  <c r="AP2532" i="20"/>
  <c r="BE2532" i="20"/>
  <c r="AP2533" i="20"/>
  <c r="BE2533" i="20"/>
  <c r="AP2534" i="20"/>
  <c r="BE2534" i="20"/>
  <c r="AP2535" i="20"/>
  <c r="BE2535" i="20"/>
  <c r="AP2536" i="20"/>
  <c r="BE2536" i="20"/>
  <c r="AP2537" i="20"/>
  <c r="BE2537" i="20"/>
  <c r="AP2538" i="20"/>
  <c r="BE2538" i="20"/>
  <c r="AP2539" i="20"/>
  <c r="BE2539" i="20"/>
  <c r="AP2540" i="20"/>
  <c r="BE2540" i="20"/>
  <c r="AP2541" i="20"/>
  <c r="BE2541" i="20"/>
  <c r="AP2542" i="20"/>
  <c r="BE2542" i="20"/>
  <c r="AP2543" i="20"/>
  <c r="BE2543" i="20"/>
  <c r="AP2544" i="20"/>
  <c r="BE2544" i="20"/>
  <c r="AP2545" i="20"/>
  <c r="BE2545" i="20"/>
  <c r="AP2546" i="20"/>
  <c r="BE2546" i="20"/>
  <c r="AP2547" i="20"/>
  <c r="BE2547" i="20"/>
  <c r="AP2548" i="20"/>
  <c r="BE2548" i="20"/>
  <c r="AP2549" i="20"/>
  <c r="BE2549" i="20"/>
  <c r="AP2550" i="20"/>
  <c r="BE2550" i="20"/>
  <c r="AP2551" i="20"/>
  <c r="BE2551" i="20"/>
  <c r="AP2552" i="20"/>
  <c r="BE2552" i="20"/>
  <c r="AP2553" i="20"/>
  <c r="BE2553" i="20"/>
  <c r="AP2554" i="20"/>
  <c r="BE2554" i="20"/>
  <c r="AP2555" i="20"/>
  <c r="BE2555" i="20"/>
  <c r="AP2556" i="20"/>
  <c r="BE2556" i="20"/>
  <c r="AP2557" i="20"/>
  <c r="BE2557" i="20"/>
  <c r="AP2558" i="20"/>
  <c r="BE2558" i="20"/>
  <c r="AP2559" i="20"/>
  <c r="BE2559" i="20"/>
  <c r="AP2560" i="20"/>
  <c r="BE2560" i="20"/>
  <c r="AP2561" i="20"/>
  <c r="BE2561" i="20"/>
  <c r="AP2562" i="20"/>
  <c r="BE2562" i="20"/>
  <c r="AP2563" i="20"/>
  <c r="BE2563" i="20"/>
  <c r="AP2564" i="20"/>
  <c r="BE2564" i="20"/>
  <c r="AP2565" i="20"/>
  <c r="BE2565" i="20"/>
  <c r="AP2566" i="20"/>
  <c r="BE2566" i="20"/>
  <c r="AP2567" i="20"/>
  <c r="BE2567" i="20"/>
  <c r="AP2568" i="20"/>
  <c r="BE2568" i="20"/>
  <c r="AP2569" i="20"/>
  <c r="BE2569" i="20"/>
  <c r="AP2570" i="20"/>
  <c r="BE2570" i="20"/>
  <c r="AP2571" i="20"/>
  <c r="BE2571" i="20"/>
  <c r="AP2572" i="20"/>
  <c r="BE2572" i="20"/>
  <c r="AP2573" i="20"/>
  <c r="BE2573" i="20"/>
  <c r="AP2574" i="20"/>
  <c r="BE2574" i="20"/>
  <c r="AP2575" i="20"/>
  <c r="BE2575" i="20"/>
  <c r="AP2576" i="20"/>
  <c r="BE2576" i="20"/>
  <c r="AP2577" i="20"/>
  <c r="BE2577" i="20"/>
  <c r="AP2578" i="20"/>
  <c r="BE2578" i="20"/>
  <c r="AP2579" i="20"/>
  <c r="BE2579" i="20"/>
  <c r="AP2580" i="20"/>
  <c r="BE2580" i="20"/>
  <c r="AP2581" i="20"/>
  <c r="BE2581" i="20"/>
  <c r="AP2582" i="20"/>
  <c r="BE2582" i="20"/>
  <c r="AP2583" i="20"/>
  <c r="BE2583" i="20"/>
  <c r="AP2584" i="20"/>
  <c r="BE2584" i="20"/>
  <c r="AP2585" i="20"/>
  <c r="BE2585" i="20"/>
  <c r="AP2586" i="20"/>
  <c r="BE2586" i="20"/>
  <c r="AP2587" i="20"/>
  <c r="BE2587" i="20"/>
  <c r="AP2588" i="20"/>
  <c r="BE2588" i="20"/>
  <c r="AP2589" i="20"/>
  <c r="BE2589" i="20"/>
  <c r="AP2590" i="20"/>
  <c r="BE2590" i="20"/>
  <c r="AP2591" i="20"/>
  <c r="BE2591" i="20"/>
  <c r="AP2592" i="20"/>
  <c r="BE2592" i="20"/>
  <c r="AP2593" i="20"/>
  <c r="BE2593" i="20"/>
  <c r="AP2594" i="20"/>
  <c r="BE2594" i="20"/>
  <c r="AP2595" i="20"/>
  <c r="BE2595" i="20"/>
  <c r="AP2596" i="20"/>
  <c r="BE2596" i="20"/>
  <c r="AP2597" i="20"/>
  <c r="BE2597" i="20"/>
  <c r="AP2598" i="20"/>
  <c r="BE2598" i="20"/>
  <c r="AP2599" i="20"/>
  <c r="BE2599" i="20"/>
  <c r="AP2600" i="20"/>
  <c r="BE2600" i="20"/>
  <c r="AP2601" i="20"/>
  <c r="BE2601" i="20"/>
  <c r="AP2602" i="20"/>
  <c r="BE2602" i="20"/>
  <c r="AP2603" i="20"/>
  <c r="BE2603" i="20"/>
  <c r="AP2604" i="20"/>
  <c r="BE2604" i="20"/>
  <c r="AP2605" i="20"/>
  <c r="BE2605" i="20"/>
  <c r="AP2606" i="20"/>
  <c r="BE2606" i="20"/>
  <c r="AP2607" i="20"/>
  <c r="BE2607" i="20"/>
  <c r="AP2608" i="20"/>
  <c r="BE2608" i="20"/>
  <c r="AP2609" i="20"/>
  <c r="BE2609" i="20"/>
  <c r="AP2610" i="20"/>
  <c r="BE2610" i="20"/>
  <c r="AP2611" i="20"/>
  <c r="BE2611" i="20"/>
  <c r="AP2612" i="20"/>
  <c r="BE2612" i="20"/>
  <c r="AP2613" i="20"/>
  <c r="BE2613" i="20"/>
  <c r="AP2614" i="20"/>
  <c r="BE2614" i="20"/>
  <c r="AP2615" i="20"/>
  <c r="BE2615" i="20"/>
  <c r="AP2616" i="20"/>
  <c r="BE2616" i="20"/>
  <c r="AP2617" i="20"/>
  <c r="BE2617" i="20"/>
  <c r="AP2618" i="20"/>
  <c r="BE2618" i="20"/>
  <c r="AP2619" i="20"/>
  <c r="BE2619" i="20"/>
  <c r="AP2620" i="20"/>
  <c r="BE2620" i="20"/>
  <c r="AP2621" i="20"/>
  <c r="BE2621" i="20"/>
  <c r="AP2622" i="20"/>
  <c r="BE2622" i="20"/>
  <c r="AP2623" i="20"/>
  <c r="BE2623" i="20"/>
  <c r="AP2624" i="20"/>
  <c r="BE2624" i="20"/>
  <c r="AP2625" i="20"/>
  <c r="BE2625" i="20"/>
  <c r="AP2626" i="20"/>
  <c r="BE2626" i="20"/>
  <c r="AP2627" i="20"/>
  <c r="BE2627" i="20"/>
  <c r="AP2628" i="20"/>
  <c r="BE2628" i="20"/>
  <c r="AP2629" i="20"/>
  <c r="BE2629" i="20"/>
  <c r="AP2630" i="20"/>
  <c r="BE2630" i="20"/>
  <c r="AP2631" i="20"/>
  <c r="BE2631" i="20"/>
  <c r="AP2632" i="20"/>
  <c r="BE2632" i="20"/>
  <c r="AP2633" i="20"/>
  <c r="BE2633" i="20"/>
  <c r="AP2634" i="20"/>
  <c r="BE2634" i="20"/>
  <c r="AP2635" i="20"/>
  <c r="BE2635" i="20"/>
  <c r="AP2636" i="20"/>
  <c r="BE2636" i="20"/>
  <c r="AP2637" i="20"/>
  <c r="BE2637" i="20"/>
  <c r="AP2638" i="20"/>
  <c r="BE2638" i="20"/>
  <c r="AP2639" i="20"/>
  <c r="BE2639" i="20"/>
  <c r="AP2640" i="20"/>
  <c r="BE2640" i="20"/>
  <c r="AP2641" i="20"/>
  <c r="BE2641" i="20"/>
  <c r="AP2642" i="20"/>
  <c r="BE2642" i="20"/>
  <c r="AP2643" i="20"/>
  <c r="BE2643" i="20"/>
  <c r="AP2644" i="20"/>
  <c r="BE2644" i="20"/>
  <c r="AP2645" i="20"/>
  <c r="BE2645" i="20"/>
  <c r="AP2646" i="20"/>
  <c r="BE2646" i="20"/>
  <c r="AP2647" i="20"/>
  <c r="BE2647" i="20"/>
  <c r="AP2648" i="20"/>
  <c r="BE2648" i="20"/>
  <c r="AP2649" i="20"/>
  <c r="BE2649" i="20"/>
  <c r="AP2650" i="20"/>
  <c r="BE2650" i="20"/>
  <c r="AP2651" i="20"/>
  <c r="BE2651" i="20"/>
  <c r="AP2652" i="20"/>
  <c r="BE2652" i="20"/>
  <c r="AP2653" i="20"/>
  <c r="BE2653" i="20"/>
  <c r="AP2654" i="20"/>
  <c r="BE2654" i="20"/>
  <c r="AP2655" i="20"/>
  <c r="BE2655" i="20"/>
  <c r="AP2656" i="20"/>
  <c r="BE2656" i="20"/>
  <c r="AP2657" i="20"/>
  <c r="BE2657" i="20"/>
  <c r="AP2658" i="20"/>
  <c r="BE2658" i="20"/>
  <c r="AP2659" i="20"/>
  <c r="BE2659" i="20"/>
  <c r="AP2660" i="20"/>
  <c r="BE2660" i="20"/>
  <c r="AP2661" i="20"/>
  <c r="BE2661" i="20"/>
  <c r="AP2662" i="20"/>
  <c r="BE2662" i="20"/>
  <c r="AP2663" i="20"/>
  <c r="BE2663" i="20"/>
  <c r="AP2664" i="20"/>
  <c r="BE2664" i="20"/>
  <c r="AP2665" i="20"/>
  <c r="BE2665" i="20"/>
  <c r="AP2666" i="20"/>
  <c r="BE2666" i="20"/>
  <c r="AP2667" i="20"/>
  <c r="BE2667" i="20"/>
  <c r="AP2668" i="20"/>
  <c r="BE2668" i="20"/>
  <c r="AP2669" i="20"/>
  <c r="BE2669" i="20"/>
  <c r="AP2670" i="20"/>
  <c r="BE2670" i="20"/>
  <c r="AP2671" i="20"/>
  <c r="BE2671" i="20"/>
  <c r="AP2672" i="20"/>
  <c r="BE2672" i="20"/>
  <c r="AP2673" i="20"/>
  <c r="BE2673" i="20"/>
  <c r="AP2674" i="20"/>
  <c r="BE2674" i="20"/>
  <c r="AP2675" i="20"/>
  <c r="BE2675" i="20"/>
  <c r="AP2676" i="20"/>
  <c r="BE2676" i="20"/>
  <c r="AP2677" i="20"/>
  <c r="BE2677" i="20"/>
  <c r="AP2678" i="20"/>
  <c r="BE2678" i="20"/>
  <c r="AP2679" i="20"/>
  <c r="BE2679" i="20"/>
  <c r="AP2680" i="20"/>
  <c r="BE2680" i="20"/>
  <c r="AP2681" i="20"/>
  <c r="BE2681" i="20"/>
  <c r="AP2682" i="20"/>
  <c r="BE2682" i="20"/>
  <c r="AP2683" i="20"/>
  <c r="BE2683" i="20"/>
  <c r="AP2684" i="20"/>
  <c r="BE2684" i="20"/>
  <c r="AP2685" i="20"/>
  <c r="BE2685" i="20"/>
  <c r="AP2686" i="20"/>
  <c r="BE2686" i="20"/>
  <c r="AP2687" i="20"/>
  <c r="BE2687" i="20"/>
  <c r="AP2688" i="20"/>
  <c r="BE2688" i="20"/>
  <c r="AP2689" i="20"/>
  <c r="BE2689" i="20"/>
  <c r="AP2690" i="20"/>
  <c r="BE2690" i="20"/>
  <c r="AP2691" i="20"/>
  <c r="BE2691" i="20"/>
  <c r="AP2692" i="20"/>
  <c r="BE2692" i="20"/>
  <c r="AP2693" i="20"/>
  <c r="BE2693" i="20"/>
  <c r="AP2694" i="20"/>
  <c r="BE2694" i="20"/>
  <c r="AP2695" i="20"/>
  <c r="BE2695" i="20"/>
  <c r="AP2696" i="20"/>
  <c r="BE2696" i="20"/>
  <c r="AP2697" i="20"/>
  <c r="BE2697" i="20"/>
  <c r="AP2698" i="20"/>
  <c r="BE2698" i="20"/>
  <c r="AP2699" i="20"/>
  <c r="BE2699" i="20"/>
  <c r="AP2700" i="20"/>
  <c r="BE2700" i="20"/>
  <c r="AP2701" i="20"/>
  <c r="BE2701" i="20"/>
  <c r="AP2702" i="20"/>
  <c r="BE2702" i="20"/>
  <c r="AP2703" i="20"/>
  <c r="BE2703" i="20"/>
  <c r="AP2704" i="20"/>
  <c r="BE2704" i="20"/>
  <c r="AP2705" i="20"/>
  <c r="BE2705" i="20"/>
  <c r="AP2706" i="20"/>
  <c r="BE2706" i="20"/>
  <c r="AP2707" i="20"/>
  <c r="BE2707" i="20"/>
  <c r="AP2708" i="20"/>
  <c r="BE2708" i="20"/>
  <c r="AP2709" i="20"/>
  <c r="BE2709" i="20"/>
  <c r="AP2710" i="20"/>
  <c r="BE2710" i="20"/>
  <c r="AP2711" i="20"/>
  <c r="BE2711" i="20"/>
  <c r="AP2712" i="20"/>
  <c r="BE2712" i="20"/>
  <c r="AP2713" i="20"/>
  <c r="BE2713" i="20"/>
  <c r="AP2714" i="20"/>
  <c r="BE2714" i="20"/>
  <c r="AP2715" i="20"/>
  <c r="BE2715" i="20"/>
  <c r="AP2716" i="20"/>
  <c r="BE2716" i="20"/>
  <c r="AP2717" i="20"/>
  <c r="BE2717" i="20"/>
  <c r="AP2718" i="20"/>
  <c r="BE2718" i="20"/>
  <c r="AP2719" i="20"/>
  <c r="BE2719" i="20"/>
  <c r="AP2720" i="20"/>
  <c r="BE2720" i="20"/>
  <c r="AP2721" i="20"/>
  <c r="BE2721" i="20"/>
  <c r="AP2722" i="20"/>
  <c r="BE2722" i="20"/>
  <c r="AP2723" i="20"/>
  <c r="BE2723" i="20"/>
  <c r="AP2724" i="20"/>
  <c r="BE2724" i="20"/>
  <c r="AP2725" i="20"/>
  <c r="BE2725" i="20"/>
  <c r="AP2726" i="20"/>
  <c r="BE2726" i="20"/>
  <c r="AP2727" i="20"/>
  <c r="BE2727" i="20"/>
  <c r="AP2728" i="20"/>
  <c r="BE2728" i="20"/>
  <c r="AP2729" i="20"/>
  <c r="BE2729" i="20"/>
  <c r="AP2730" i="20"/>
  <c r="BE2730" i="20"/>
  <c r="AP2731" i="20"/>
  <c r="BE2731" i="20"/>
  <c r="AP2732" i="20"/>
  <c r="BE2732" i="20"/>
  <c r="AP2733" i="20"/>
  <c r="BE2733" i="20"/>
  <c r="AP2734" i="20"/>
  <c r="BE2734" i="20"/>
  <c r="AP2735" i="20"/>
  <c r="BE2735" i="20"/>
  <c r="AP2736" i="20"/>
  <c r="BE2736" i="20"/>
  <c r="AP2737" i="20"/>
  <c r="BE2737" i="20"/>
  <c r="AP2738" i="20"/>
  <c r="BE2738" i="20"/>
  <c r="AP2739" i="20"/>
  <c r="BE2739" i="20"/>
  <c r="AP2740" i="20"/>
  <c r="BE2740" i="20"/>
  <c r="AP2741" i="20"/>
  <c r="BE2741" i="20"/>
  <c r="AP2742" i="20"/>
  <c r="BE2742" i="20"/>
  <c r="AP2743" i="20"/>
  <c r="BE2743" i="20"/>
  <c r="AP2744" i="20"/>
  <c r="BE2744" i="20"/>
  <c r="AP2745" i="20"/>
  <c r="BE2745" i="20"/>
  <c r="AP2746" i="20"/>
  <c r="BE2746" i="20"/>
  <c r="AP2747" i="20"/>
  <c r="BE2747" i="20"/>
  <c r="AP2748" i="20"/>
  <c r="BE2748" i="20"/>
  <c r="AP2749" i="20"/>
  <c r="BE2749" i="20"/>
  <c r="AP2750" i="20"/>
  <c r="BE2750" i="20"/>
  <c r="AP2751" i="20"/>
  <c r="BE2751" i="20"/>
  <c r="AP2752" i="20"/>
  <c r="BE2752" i="20"/>
  <c r="AP2753" i="20"/>
  <c r="BE2753" i="20"/>
  <c r="AP2754" i="20"/>
  <c r="BE2754" i="20"/>
  <c r="AP2755" i="20"/>
  <c r="BE2755" i="20"/>
  <c r="AP2756" i="20"/>
  <c r="BE2756" i="20"/>
  <c r="AP2757" i="20"/>
  <c r="BE2757" i="20"/>
  <c r="AP2758" i="20"/>
  <c r="BE2758" i="20"/>
  <c r="AP2759" i="20"/>
  <c r="BE2759" i="20"/>
  <c r="AP2760" i="20"/>
  <c r="BE2760" i="20"/>
  <c r="AP2761" i="20"/>
  <c r="BE2761" i="20"/>
  <c r="AP2762" i="20"/>
  <c r="BE2762" i="20"/>
  <c r="AP2763" i="20"/>
  <c r="BE2763" i="20"/>
  <c r="AP2764" i="20"/>
  <c r="BE2764" i="20"/>
  <c r="AP2765" i="20"/>
  <c r="BE2765" i="20"/>
  <c r="AP2766" i="20"/>
  <c r="BE2766" i="20"/>
  <c r="AP2767" i="20"/>
  <c r="BE2767" i="20"/>
  <c r="AP2768" i="20"/>
  <c r="BE2768" i="20"/>
  <c r="AP2769" i="20"/>
  <c r="BE2769" i="20"/>
  <c r="AP2770" i="20"/>
  <c r="BE2770" i="20"/>
  <c r="AP2771" i="20"/>
  <c r="BE2771" i="20"/>
  <c r="AP2772" i="20"/>
  <c r="BE2772" i="20"/>
  <c r="AP2773" i="20"/>
  <c r="BE2773" i="20"/>
  <c r="AP2774" i="20"/>
  <c r="BE2774" i="20"/>
  <c r="AP2775" i="20"/>
  <c r="BE2775" i="20"/>
  <c r="AP2776" i="20"/>
  <c r="BE2776" i="20"/>
  <c r="AP2777" i="20"/>
  <c r="BE2777" i="20"/>
  <c r="AP2778" i="20"/>
  <c r="BE2778" i="20"/>
  <c r="AP2779" i="20"/>
  <c r="BE2779" i="20"/>
  <c r="AP2780" i="20"/>
  <c r="BE2780" i="20"/>
  <c r="AP2781" i="20"/>
  <c r="BE2781" i="20"/>
  <c r="AP2782" i="20"/>
  <c r="BE2782" i="20"/>
  <c r="AP2783" i="20"/>
  <c r="BE2783" i="20"/>
  <c r="AP2784" i="20"/>
  <c r="BE2784" i="20"/>
  <c r="AP2785" i="20"/>
  <c r="BE2785" i="20"/>
  <c r="AP2786" i="20"/>
  <c r="BE2786" i="20"/>
  <c r="AP2787" i="20"/>
  <c r="BE2787" i="20"/>
  <c r="AP2788" i="20"/>
  <c r="BE2788" i="20"/>
  <c r="AP2789" i="20"/>
  <c r="BE2789" i="20"/>
  <c r="AP2790" i="20"/>
  <c r="BE2790" i="20"/>
  <c r="AP2791" i="20"/>
  <c r="BE2791" i="20"/>
  <c r="AP2792" i="20"/>
  <c r="BE2792" i="20"/>
  <c r="AP2793" i="20"/>
  <c r="BE2793" i="20"/>
  <c r="AP2794" i="20"/>
  <c r="BE2794" i="20"/>
  <c r="AP2795" i="20"/>
  <c r="BE2795" i="20"/>
  <c r="AP2796" i="20"/>
  <c r="BE2796" i="20"/>
  <c r="AP2797" i="20"/>
  <c r="BE2797" i="20"/>
  <c r="AP2798" i="20"/>
  <c r="BE2798" i="20"/>
  <c r="AP2799" i="20"/>
  <c r="BE2799" i="20"/>
  <c r="AP2800" i="20"/>
  <c r="BE2800" i="20"/>
  <c r="AP2801" i="20"/>
  <c r="BE2801" i="20"/>
  <c r="AP2802" i="20"/>
  <c r="BE2802" i="20"/>
  <c r="AP2803" i="20"/>
  <c r="BE2803" i="20"/>
  <c r="AP2804" i="20"/>
  <c r="BE2804" i="20"/>
  <c r="AP2805" i="20"/>
  <c r="BE2805" i="20"/>
  <c r="AP2806" i="20"/>
  <c r="BE2806" i="20"/>
  <c r="AP2807" i="20"/>
  <c r="BE2807" i="20"/>
  <c r="AP2808" i="20"/>
  <c r="BE2808" i="20"/>
  <c r="AP2809" i="20"/>
  <c r="BE2809" i="20"/>
  <c r="AP2810" i="20"/>
  <c r="BE2810" i="20"/>
  <c r="AP2811" i="20"/>
  <c r="BE2811" i="20"/>
  <c r="AP2812" i="20"/>
  <c r="BE2812" i="20"/>
  <c r="AP2813" i="20"/>
  <c r="BE2813" i="20"/>
  <c r="AP2814" i="20"/>
  <c r="BE2814" i="20"/>
  <c r="AP2815" i="20"/>
  <c r="BE2815" i="20"/>
  <c r="AP2816" i="20"/>
  <c r="BE2816" i="20"/>
  <c r="AP2817" i="20"/>
  <c r="BE2817" i="20"/>
  <c r="AP2818" i="20"/>
  <c r="BE2818" i="20"/>
  <c r="AP2819" i="20"/>
  <c r="BE2819" i="20"/>
  <c r="AP2820" i="20"/>
  <c r="BE2820" i="20"/>
  <c r="AP2821" i="20"/>
  <c r="BE2821" i="20"/>
  <c r="AP2822" i="20"/>
  <c r="BE2822" i="20"/>
  <c r="AP2823" i="20"/>
  <c r="BE2823" i="20"/>
  <c r="AP2824" i="20"/>
  <c r="BE2824" i="20"/>
  <c r="AP2825" i="20"/>
  <c r="BE2825" i="20"/>
  <c r="AP2826" i="20"/>
  <c r="BE2826" i="20"/>
  <c r="AP2827" i="20"/>
  <c r="BE2827" i="20"/>
  <c r="AP2828" i="20"/>
  <c r="BE2828" i="20"/>
  <c r="AP2829" i="20"/>
  <c r="BE2829" i="20"/>
  <c r="AP2830" i="20"/>
  <c r="BE2830" i="20"/>
  <c r="AP2831" i="20"/>
  <c r="BE2831" i="20"/>
  <c r="AP2832" i="20"/>
  <c r="BE2832" i="20"/>
  <c r="AP2833" i="20"/>
  <c r="BE2833" i="20"/>
  <c r="AP2834" i="20"/>
  <c r="BE2834" i="20"/>
  <c r="AP2835" i="20"/>
  <c r="BE2835" i="20"/>
  <c r="AP2836" i="20"/>
  <c r="BE2836" i="20"/>
  <c r="AP2837" i="20"/>
  <c r="BE2837" i="20"/>
  <c r="AP2838" i="20"/>
  <c r="BE2838" i="20"/>
  <c r="AP2839" i="20"/>
  <c r="BE2839" i="20"/>
  <c r="AP2840" i="20"/>
  <c r="BE2840" i="20"/>
  <c r="AP2841" i="20"/>
  <c r="BE2841" i="20"/>
  <c r="AP2842" i="20"/>
  <c r="BE2842" i="20"/>
  <c r="AP2843" i="20"/>
  <c r="BE2843" i="20"/>
  <c r="AP2844" i="20"/>
  <c r="BE2844" i="20"/>
  <c r="AP2845" i="20"/>
  <c r="BE2845" i="20"/>
  <c r="AP2846" i="20"/>
  <c r="BE2846" i="20"/>
  <c r="AP2847" i="20"/>
  <c r="BE2847" i="20"/>
  <c r="AP2848" i="20"/>
  <c r="BE2848" i="20"/>
  <c r="AP2849" i="20"/>
  <c r="BE2849" i="20"/>
  <c r="AP2850" i="20"/>
  <c r="BE2850" i="20"/>
  <c r="AP2851" i="20"/>
  <c r="BE2851" i="20"/>
  <c r="AP2852" i="20"/>
  <c r="BE2852" i="20"/>
  <c r="AP2853" i="20"/>
  <c r="BE2853" i="20"/>
  <c r="AP2854" i="20"/>
  <c r="BE2854" i="20"/>
  <c r="AP2855" i="20"/>
  <c r="BE2855" i="20"/>
  <c r="AP2856" i="20"/>
  <c r="BE2856" i="20"/>
  <c r="AP2857" i="20"/>
  <c r="BE2857" i="20"/>
  <c r="AP2858" i="20"/>
  <c r="BE2858" i="20"/>
  <c r="AP2859" i="20"/>
  <c r="BE2859" i="20"/>
  <c r="AP2860" i="20"/>
  <c r="BE2860" i="20"/>
  <c r="AP2861" i="20"/>
  <c r="BE2861" i="20"/>
  <c r="AP2862" i="20"/>
  <c r="BE2862" i="20"/>
  <c r="AP2863" i="20"/>
  <c r="BE2863" i="20"/>
  <c r="AP2864" i="20"/>
  <c r="BE2864" i="20"/>
  <c r="AP2865" i="20"/>
  <c r="BE2865" i="20"/>
  <c r="AP2866" i="20"/>
  <c r="BE2866" i="20"/>
  <c r="AP2867" i="20"/>
  <c r="BE2867" i="20"/>
  <c r="AP2868" i="20"/>
  <c r="BE2868" i="20"/>
  <c r="AP2869" i="20"/>
  <c r="BE2869" i="20"/>
  <c r="AP2870" i="20"/>
  <c r="BE2870" i="20"/>
  <c r="AP2871" i="20"/>
  <c r="BE2871" i="20"/>
  <c r="AP2872" i="20"/>
  <c r="BE2872" i="20"/>
  <c r="AP2873" i="20"/>
  <c r="BE2873" i="20"/>
  <c r="AP2874" i="20"/>
  <c r="BE2874" i="20"/>
  <c r="AP2875" i="20"/>
  <c r="BE2875" i="20"/>
  <c r="AP2876" i="20"/>
  <c r="BE2876" i="20"/>
  <c r="AP2877" i="20"/>
  <c r="BE2877" i="20"/>
  <c r="AP2878" i="20"/>
  <c r="BE2878" i="20"/>
  <c r="AP2879" i="20"/>
  <c r="BE2879" i="20"/>
  <c r="AP2880" i="20"/>
  <c r="BE2880" i="20"/>
  <c r="AP2881" i="20"/>
  <c r="BE2881" i="20"/>
  <c r="AP2882" i="20"/>
  <c r="BE2882" i="20"/>
  <c r="AP2883" i="20"/>
  <c r="BE2883" i="20"/>
  <c r="AP2884" i="20"/>
  <c r="BE2884" i="20"/>
  <c r="AP2885" i="20"/>
  <c r="BE2885" i="20"/>
  <c r="AP2886" i="20"/>
  <c r="BE2886" i="20"/>
  <c r="AP2887" i="20"/>
  <c r="BE2887" i="20"/>
  <c r="AP2888" i="20"/>
  <c r="BE2888" i="20"/>
  <c r="AP2889" i="20"/>
  <c r="BE2889" i="20"/>
  <c r="AP2890" i="20"/>
  <c r="BE2890" i="20"/>
  <c r="AP2891" i="20"/>
  <c r="BE2891" i="20"/>
  <c r="AP2892" i="20"/>
  <c r="BE2892" i="20"/>
  <c r="AP2893" i="20"/>
  <c r="BE2893" i="20"/>
  <c r="AP2894" i="20"/>
  <c r="BE2894" i="20"/>
  <c r="AP2895" i="20"/>
  <c r="BE2895" i="20"/>
  <c r="AP2896" i="20"/>
  <c r="BE2896" i="20"/>
  <c r="AP2897" i="20"/>
  <c r="BE2897" i="20"/>
  <c r="AP2898" i="20"/>
  <c r="BE2898" i="20"/>
  <c r="AP2899" i="20"/>
  <c r="BE2899" i="20"/>
  <c r="AP2900" i="20"/>
  <c r="BE2900" i="20"/>
  <c r="AP2901" i="20"/>
  <c r="BE2901" i="20"/>
  <c r="AP2902" i="20"/>
  <c r="BE2902" i="20"/>
  <c r="AP2903" i="20"/>
  <c r="BE2903" i="20"/>
  <c r="AP2904" i="20"/>
  <c r="BE2904" i="20"/>
  <c r="AP2905" i="20"/>
  <c r="BE2905" i="20"/>
  <c r="AP2906" i="20"/>
  <c r="BE2906" i="20"/>
  <c r="AP2907" i="20"/>
  <c r="BE2907" i="20"/>
  <c r="AP2908" i="20"/>
  <c r="BE2908" i="20"/>
  <c r="AP2909" i="20"/>
  <c r="BE2909" i="20"/>
  <c r="AP2910" i="20"/>
  <c r="BE2910" i="20"/>
  <c r="AP2911" i="20"/>
  <c r="BE2911" i="20"/>
  <c r="AP2912" i="20"/>
  <c r="BE2912" i="20"/>
  <c r="AP2913" i="20"/>
  <c r="BE2913" i="20"/>
  <c r="AP2914" i="20"/>
  <c r="BE2914" i="20"/>
  <c r="AP2915" i="20"/>
  <c r="BE2915" i="20"/>
  <c r="AP2916" i="20"/>
  <c r="BE2916" i="20"/>
  <c r="AP2917" i="20"/>
  <c r="BE2917" i="20"/>
  <c r="AP2918" i="20"/>
  <c r="BE2918" i="20"/>
  <c r="AP2919" i="20"/>
  <c r="BE2919" i="20"/>
  <c r="AP2920" i="20"/>
  <c r="BE2920" i="20"/>
  <c r="AP2921" i="20"/>
  <c r="BE2921" i="20"/>
  <c r="AP2922" i="20"/>
  <c r="BE2922" i="20"/>
  <c r="AP2923" i="20"/>
  <c r="BE2923" i="20"/>
  <c r="AP2924" i="20"/>
  <c r="BE2924" i="20"/>
  <c r="AP2925" i="20"/>
  <c r="BE2925" i="20"/>
  <c r="AP2926" i="20"/>
  <c r="BE2926" i="20"/>
  <c r="AP2927" i="20"/>
  <c r="BE2927" i="20"/>
  <c r="AP2928" i="20"/>
  <c r="BE2928" i="20"/>
  <c r="AP2929" i="20"/>
  <c r="BE2929" i="20"/>
  <c r="AP2930" i="20"/>
  <c r="BE2930" i="20"/>
  <c r="AP2931" i="20"/>
  <c r="BE2931" i="20"/>
  <c r="AP2932" i="20"/>
  <c r="BE2932" i="20"/>
  <c r="AP2933" i="20"/>
  <c r="BE2933" i="20"/>
  <c r="AP2934" i="20"/>
  <c r="BE2934" i="20"/>
  <c r="AP2935" i="20"/>
  <c r="BE2935" i="20"/>
  <c r="AP2936" i="20"/>
  <c r="BE2936" i="20"/>
  <c r="AP2937" i="20"/>
  <c r="BE2937" i="20"/>
  <c r="AP2938" i="20"/>
  <c r="BE2938" i="20"/>
  <c r="AP2939" i="20"/>
  <c r="BE2939" i="20"/>
  <c r="AP2940" i="20"/>
  <c r="BE2940" i="20"/>
  <c r="AP2941" i="20"/>
  <c r="BE2941" i="20"/>
  <c r="AP2942" i="20"/>
  <c r="BE2942" i="20"/>
  <c r="AP2943" i="20"/>
  <c r="BE2943" i="20"/>
  <c r="AP2944" i="20"/>
  <c r="BE2944" i="20"/>
  <c r="AP2945" i="20"/>
  <c r="BE2945" i="20"/>
  <c r="AP2946" i="20"/>
  <c r="BE2946" i="20"/>
  <c r="AP2947" i="20"/>
  <c r="BE2947" i="20"/>
  <c r="AP2948" i="20"/>
  <c r="BE2948" i="20"/>
  <c r="AP2949" i="20"/>
  <c r="BE2949" i="20"/>
  <c r="AP2950" i="20"/>
  <c r="BE2950" i="20"/>
  <c r="AP2951" i="20"/>
  <c r="BE2951" i="20"/>
  <c r="AP2952" i="20"/>
  <c r="BE2952" i="20"/>
  <c r="AP2953" i="20"/>
  <c r="BE2953" i="20"/>
  <c r="AP2954" i="20"/>
  <c r="BE2954" i="20"/>
  <c r="AP2955" i="20"/>
  <c r="BE2955" i="20"/>
  <c r="AP2956" i="20"/>
  <c r="BE2956" i="20"/>
  <c r="AP2957" i="20"/>
  <c r="BE2957" i="20"/>
  <c r="AP2958" i="20"/>
  <c r="BE2958" i="20"/>
  <c r="AP2959" i="20"/>
  <c r="BE2959" i="20"/>
  <c r="AP2960" i="20"/>
  <c r="BE2960" i="20"/>
  <c r="AP2961" i="20"/>
  <c r="BE2961" i="20"/>
  <c r="AP2962" i="20"/>
  <c r="BE2962" i="20"/>
  <c r="AP2963" i="20"/>
  <c r="BE2963" i="20"/>
  <c r="AP2964" i="20"/>
  <c r="BE2964" i="20"/>
  <c r="AP2965" i="20"/>
  <c r="BE2965" i="20"/>
  <c r="AP2966" i="20"/>
  <c r="BE2966" i="20"/>
  <c r="AP2967" i="20"/>
  <c r="BE2967" i="20"/>
  <c r="AP2968" i="20"/>
  <c r="BE2968" i="20"/>
  <c r="AP2969" i="20"/>
  <c r="BE2969" i="20"/>
  <c r="AP2970" i="20"/>
  <c r="BE2970" i="20"/>
  <c r="AP2971" i="20"/>
  <c r="BE2971" i="20"/>
  <c r="AP2972" i="20"/>
  <c r="BE2972" i="20"/>
  <c r="AP2973" i="20"/>
  <c r="BE2973" i="20"/>
  <c r="AP2974" i="20"/>
  <c r="BE2974" i="20"/>
  <c r="AP2975" i="20"/>
  <c r="BE2975" i="20"/>
  <c r="AP2976" i="20"/>
  <c r="BE2976" i="20"/>
  <c r="AP2977" i="20"/>
  <c r="BE2977" i="20"/>
  <c r="AP2978" i="20"/>
  <c r="BE2978" i="20"/>
  <c r="AP2979" i="20"/>
  <c r="BE2979" i="20"/>
  <c r="AP2980" i="20"/>
  <c r="BE2980" i="20"/>
  <c r="AP2981" i="20"/>
  <c r="BE2981" i="20"/>
  <c r="AP2982" i="20"/>
  <c r="BE2982" i="20"/>
  <c r="AP2983" i="20"/>
  <c r="BE2983" i="20"/>
  <c r="AP2984" i="20"/>
  <c r="BE2984" i="20"/>
  <c r="AP2985" i="20"/>
  <c r="BE2985" i="20"/>
  <c r="AP2986" i="20"/>
  <c r="BE2986" i="20"/>
  <c r="AP2987" i="20"/>
  <c r="BE2987" i="20"/>
  <c r="AP2988" i="20"/>
  <c r="BE2988" i="20"/>
  <c r="AP2989" i="20"/>
  <c r="BE2989" i="20"/>
  <c r="AP2990" i="20"/>
  <c r="BE2990" i="20"/>
  <c r="AP2991" i="20"/>
  <c r="BE2991" i="20"/>
  <c r="AP2992" i="20"/>
  <c r="BE2992" i="20"/>
  <c r="AP2993" i="20"/>
  <c r="BE2993" i="20"/>
  <c r="AP2994" i="20"/>
  <c r="BE2994" i="20"/>
  <c r="AP2995" i="20"/>
  <c r="BE2995" i="20"/>
  <c r="AP2996" i="20"/>
  <c r="BE2996" i="20"/>
  <c r="AP2997" i="20"/>
  <c r="BE2997" i="20"/>
  <c r="AP2998" i="20"/>
  <c r="BE2998" i="20"/>
  <c r="AP2999" i="20"/>
  <c r="BE2999" i="20"/>
  <c r="AP3000" i="20"/>
  <c r="BE3000" i="20"/>
  <c r="AP3001" i="20"/>
  <c r="BE3001" i="20"/>
  <c r="AP3002" i="20"/>
  <c r="BE3002" i="20"/>
  <c r="AP3003" i="20"/>
  <c r="BE3003" i="20"/>
  <c r="AP3004" i="20"/>
  <c r="BE3004" i="20"/>
  <c r="AP3005" i="20"/>
  <c r="BE3005" i="20"/>
  <c r="AP3006" i="20"/>
  <c r="BE3006" i="20"/>
  <c r="AP3007" i="20"/>
  <c r="BE3007" i="20"/>
  <c r="AP3008" i="20"/>
  <c r="BE3008" i="20"/>
  <c r="AP3009" i="20"/>
  <c r="BE3009" i="20"/>
  <c r="AP3010" i="20"/>
  <c r="BE3010" i="20"/>
  <c r="AP3011" i="20"/>
  <c r="BE3011" i="20"/>
  <c r="AP3012" i="20"/>
  <c r="BE3012" i="20"/>
  <c r="AP3013" i="20"/>
  <c r="BE3013" i="20"/>
  <c r="AP3014" i="20"/>
  <c r="AQ3014" i="20" s="1"/>
  <c r="BE3014" i="20"/>
  <c r="AP3015" i="20"/>
  <c r="AQ3015" i="20"/>
  <c r="AR3015" i="20" s="1"/>
  <c r="AS3015" i="20" s="1"/>
  <c r="BE3015" i="20"/>
  <c r="AP3016" i="20"/>
  <c r="AQ3016" i="20" s="1"/>
  <c r="AR3016" i="20" s="1"/>
  <c r="AS3016" i="20" s="1"/>
  <c r="BE3016" i="20"/>
  <c r="AP3017" i="20"/>
  <c r="AQ3017" i="20" s="1"/>
  <c r="AR3017" i="20" s="1"/>
  <c r="AS3017" i="20" s="1"/>
  <c r="BE3017" i="20"/>
  <c r="AP3018" i="20"/>
  <c r="AQ3018" i="20" s="1"/>
  <c r="AR3018" i="20" s="1"/>
  <c r="AS3018" i="20" s="1"/>
  <c r="BE3018" i="20"/>
  <c r="AP3019" i="20"/>
  <c r="AQ3019" i="20"/>
  <c r="AR3019" i="20" s="1"/>
  <c r="AS3019" i="20" s="1"/>
  <c r="BE3019" i="20"/>
  <c r="AP3020" i="20"/>
  <c r="AQ3020" i="20" s="1"/>
  <c r="AR3020" i="20" s="1"/>
  <c r="AS3020" i="20" s="1"/>
  <c r="BE3020" i="20"/>
  <c r="AP3021" i="20"/>
  <c r="AQ3021" i="20" s="1"/>
  <c r="AR3021" i="20" s="1"/>
  <c r="AS3021" i="20" s="1"/>
  <c r="BE3021" i="20"/>
  <c r="AP3022" i="20"/>
  <c r="AQ3022" i="20" s="1"/>
  <c r="AR3022" i="20" s="1"/>
  <c r="AS3022" i="20" s="1"/>
  <c r="BE3022" i="20"/>
  <c r="AP3023" i="20"/>
  <c r="AQ3023" i="20"/>
  <c r="AR3023" i="20" s="1"/>
  <c r="AS3023" i="20" s="1"/>
  <c r="BE3023" i="20"/>
  <c r="AP3024" i="20"/>
  <c r="AQ3024" i="20" s="1"/>
  <c r="AR3024" i="20" s="1"/>
  <c r="AS3024" i="20" s="1"/>
  <c r="BE3024" i="20"/>
  <c r="AP3025" i="20"/>
  <c r="AQ3025" i="20" s="1"/>
  <c r="AR3025" i="20" s="1"/>
  <c r="AS3025" i="20" s="1"/>
  <c r="BE3025" i="20"/>
  <c r="AP3026" i="20"/>
  <c r="AQ3026" i="20" s="1"/>
  <c r="AR3026" i="20" s="1"/>
  <c r="AS3026" i="20" s="1"/>
  <c r="BE3026" i="20"/>
  <c r="AP3027" i="20"/>
  <c r="AQ3027" i="20"/>
  <c r="AR3027" i="20" s="1"/>
  <c r="AS3027" i="20" s="1"/>
  <c r="BE3027" i="20"/>
  <c r="AP3028" i="20"/>
  <c r="AQ3028" i="20" s="1"/>
  <c r="AR3028" i="20" s="1"/>
  <c r="AS3028" i="20" s="1"/>
  <c r="BE3028" i="20"/>
  <c r="AP3029" i="20"/>
  <c r="AQ3029" i="20" s="1"/>
  <c r="AR3029" i="20" s="1"/>
  <c r="AS3029" i="20" s="1"/>
  <c r="BE3029" i="20"/>
  <c r="AP3030" i="20"/>
  <c r="AQ3030" i="20" s="1"/>
  <c r="AR3030" i="20" s="1"/>
  <c r="AS3030" i="20" s="1"/>
  <c r="BE3030" i="20"/>
  <c r="AP3031" i="20"/>
  <c r="AQ3031" i="20"/>
  <c r="AR3031" i="20" s="1"/>
  <c r="AS3031" i="20" s="1"/>
  <c r="BE3031" i="20"/>
  <c r="AP3032" i="20"/>
  <c r="AQ3032" i="20" s="1"/>
  <c r="AR3032" i="20" s="1"/>
  <c r="AS3032" i="20" s="1"/>
  <c r="BE3032" i="20"/>
  <c r="AP3033" i="20"/>
  <c r="AQ3033" i="20" s="1"/>
  <c r="AR3033" i="20" s="1"/>
  <c r="AS3033" i="20" s="1"/>
  <c r="BE3033" i="20"/>
  <c r="AP3034" i="20"/>
  <c r="AQ3034" i="20" s="1"/>
  <c r="AR3034" i="20" s="1"/>
  <c r="AS3034" i="20" s="1"/>
  <c r="BE3034" i="20"/>
  <c r="AP3035" i="20"/>
  <c r="AQ3035" i="20"/>
  <c r="AR3035" i="20" s="1"/>
  <c r="AS3035" i="20" s="1"/>
  <c r="BE3035" i="20"/>
  <c r="AP3036" i="20"/>
  <c r="AQ3036" i="20" s="1"/>
  <c r="AR3036" i="20" s="1"/>
  <c r="AS3036" i="20" s="1"/>
  <c r="BE3036" i="20"/>
  <c r="AP3037" i="20"/>
  <c r="AQ3037" i="20" s="1"/>
  <c r="AR3037" i="20" s="1"/>
  <c r="AS3037" i="20" s="1"/>
  <c r="BE3037" i="20"/>
  <c r="AP3038" i="20"/>
  <c r="AQ3038" i="20" s="1"/>
  <c r="AR3038" i="20" s="1"/>
  <c r="AS3038" i="20" s="1"/>
  <c r="BE3038" i="20"/>
  <c r="AP3039" i="20"/>
  <c r="AQ3039" i="20"/>
  <c r="AR3039" i="20" s="1"/>
  <c r="AS3039" i="20" s="1"/>
  <c r="BE3039" i="20"/>
  <c r="AP3040" i="20"/>
  <c r="AQ3040" i="20" s="1"/>
  <c r="AR3040" i="20" s="1"/>
  <c r="AS3040" i="20" s="1"/>
  <c r="BE3040" i="20"/>
  <c r="AP3041" i="20"/>
  <c r="AQ3041" i="20" s="1"/>
  <c r="AR3041" i="20" s="1"/>
  <c r="AS3041" i="20" s="1"/>
  <c r="BE3041" i="20"/>
  <c r="AP3042" i="20"/>
  <c r="AQ3042" i="20" s="1"/>
  <c r="AR3042" i="20" s="1"/>
  <c r="AS3042" i="20" s="1"/>
  <c r="BE3042" i="20"/>
  <c r="AP3043" i="20"/>
  <c r="AQ3043" i="20"/>
  <c r="AR3043" i="20" s="1"/>
  <c r="AS3043" i="20" s="1"/>
  <c r="BE3043" i="20"/>
  <c r="AP3044" i="20"/>
  <c r="AQ3044" i="20" s="1"/>
  <c r="AR3044" i="20" s="1"/>
  <c r="AS3044" i="20" s="1"/>
  <c r="BE3044" i="20"/>
  <c r="AP3045" i="20"/>
  <c r="AQ3045" i="20" s="1"/>
  <c r="AR3045" i="20" s="1"/>
  <c r="AS3045" i="20" s="1"/>
  <c r="BE3045" i="20"/>
  <c r="AP3046" i="20"/>
  <c r="AQ3046" i="20" s="1"/>
  <c r="AR3046" i="20" s="1"/>
  <c r="AS3046" i="20" s="1"/>
  <c r="BE3046" i="20"/>
  <c r="AP3047" i="20"/>
  <c r="AQ3047" i="20"/>
  <c r="AR3047" i="20" s="1"/>
  <c r="AS3047" i="20" s="1"/>
  <c r="BE3047" i="20"/>
  <c r="AP3048" i="20"/>
  <c r="AQ3048" i="20" s="1"/>
  <c r="AR3048" i="20" s="1"/>
  <c r="AS3048" i="20" s="1"/>
  <c r="BE3048" i="20"/>
  <c r="AP3049" i="20"/>
  <c r="AQ3049" i="20" s="1"/>
  <c r="AR3049" i="20" s="1"/>
  <c r="AS3049" i="20" s="1"/>
  <c r="BE3049" i="20"/>
  <c r="AP3050" i="20"/>
  <c r="AQ3050" i="20" s="1"/>
  <c r="AR3050" i="20" s="1"/>
  <c r="AS3050" i="20" s="1"/>
  <c r="BE3050" i="20"/>
  <c r="AP3051" i="20"/>
  <c r="AQ3051" i="20"/>
  <c r="AR3051" i="20" s="1"/>
  <c r="AS3051" i="20" s="1"/>
  <c r="BE3051" i="20"/>
  <c r="AP3052" i="20"/>
  <c r="AQ3052" i="20" s="1"/>
  <c r="AR3052" i="20" s="1"/>
  <c r="AS3052" i="20" s="1"/>
  <c r="BE3052" i="20"/>
  <c r="AP3053" i="20"/>
  <c r="AQ3053" i="20" s="1"/>
  <c r="AR3053" i="20" s="1"/>
  <c r="AS3053" i="20" s="1"/>
  <c r="BE3053" i="20"/>
  <c r="AP3054" i="20"/>
  <c r="AQ3054" i="20" s="1"/>
  <c r="AR3054" i="20" s="1"/>
  <c r="AS3054" i="20" s="1"/>
  <c r="BE3054" i="20"/>
  <c r="AP3055" i="20"/>
  <c r="AQ3055" i="20"/>
  <c r="AR3055" i="20" s="1"/>
  <c r="AS3055" i="20" s="1"/>
  <c r="BE3055" i="20"/>
  <c r="AP3056" i="20"/>
  <c r="AQ3056" i="20" s="1"/>
  <c r="AR3056" i="20" s="1"/>
  <c r="AS3056" i="20" s="1"/>
  <c r="BE3056" i="20"/>
  <c r="AP3057" i="20"/>
  <c r="AQ3057" i="20" s="1"/>
  <c r="AR3057" i="20" s="1"/>
  <c r="AS3057" i="20" s="1"/>
  <c r="BE3057" i="20"/>
  <c r="AP3058" i="20"/>
  <c r="AQ3058" i="20" s="1"/>
  <c r="AR3058" i="20" s="1"/>
  <c r="AS3058" i="20" s="1"/>
  <c r="BE3058" i="20"/>
  <c r="AP3059" i="20"/>
  <c r="AQ3059" i="20"/>
  <c r="AR3059" i="20" s="1"/>
  <c r="AS3059" i="20" s="1"/>
  <c r="BE3059" i="20"/>
  <c r="AP3060" i="20"/>
  <c r="AQ3060" i="20" s="1"/>
  <c r="AR3060" i="20" s="1"/>
  <c r="AS3060" i="20" s="1"/>
  <c r="BE3060" i="20"/>
  <c r="AP3061" i="20"/>
  <c r="AQ3061" i="20" s="1"/>
  <c r="AR3061" i="20" s="1"/>
  <c r="AS3061" i="20" s="1"/>
  <c r="BE3061" i="20"/>
  <c r="AP3062" i="20"/>
  <c r="AQ3062" i="20" s="1"/>
  <c r="AR3062" i="20" s="1"/>
  <c r="AS3062" i="20" s="1"/>
  <c r="BE3062" i="20"/>
  <c r="AP3063" i="20"/>
  <c r="AQ3063" i="20"/>
  <c r="AR3063" i="20" s="1"/>
  <c r="AS3063" i="20" s="1"/>
  <c r="BE3063" i="20"/>
  <c r="AP3064" i="20"/>
  <c r="AQ3064" i="20" s="1"/>
  <c r="AR3064" i="20" s="1"/>
  <c r="AS3064" i="20" s="1"/>
  <c r="BE3064" i="20"/>
  <c r="AP3065" i="20"/>
  <c r="AQ3065" i="20" s="1"/>
  <c r="AR3065" i="20" s="1"/>
  <c r="AS3065" i="20" s="1"/>
  <c r="BE3065" i="20"/>
  <c r="AP3066" i="20"/>
  <c r="AQ3066" i="20" s="1"/>
  <c r="AR3066" i="20" s="1"/>
  <c r="AS3066" i="20" s="1"/>
  <c r="BE3066" i="20"/>
  <c r="AP3067" i="20"/>
  <c r="AQ3067" i="20"/>
  <c r="AR3067" i="20" s="1"/>
  <c r="AS3067" i="20" s="1"/>
  <c r="BE3067" i="20"/>
  <c r="AP3068" i="20"/>
  <c r="AQ3068" i="20" s="1"/>
  <c r="AR3068" i="20" s="1"/>
  <c r="AS3068" i="20" s="1"/>
  <c r="BE3068" i="20"/>
  <c r="AP3069" i="20"/>
  <c r="AQ3069" i="20" s="1"/>
  <c r="AR3069" i="20" s="1"/>
  <c r="AS3069" i="20" s="1"/>
  <c r="BE3069" i="20"/>
  <c r="AP3070" i="20"/>
  <c r="AQ3070" i="20" s="1"/>
  <c r="AR3070" i="20" s="1"/>
  <c r="AS3070" i="20" s="1"/>
  <c r="BE3070" i="20"/>
  <c r="AP3071" i="20"/>
  <c r="AQ3071" i="20"/>
  <c r="AR3071" i="20" s="1"/>
  <c r="AS3071" i="20" s="1"/>
  <c r="BE3071" i="20"/>
  <c r="AP3072" i="20"/>
  <c r="AQ3072" i="20" s="1"/>
  <c r="AR3072" i="20" s="1"/>
  <c r="AS3072" i="20" s="1"/>
  <c r="BE3072" i="20"/>
  <c r="AP3073" i="20"/>
  <c r="AQ3073" i="20" s="1"/>
  <c r="AR3073" i="20" s="1"/>
  <c r="AS3073" i="20" s="1"/>
  <c r="BE3073" i="20"/>
  <c r="AP3074" i="20"/>
  <c r="AQ3074" i="20" s="1"/>
  <c r="AR3074" i="20" s="1"/>
  <c r="AS3074" i="20" s="1"/>
  <c r="BE3074" i="20"/>
  <c r="AP3075" i="20"/>
  <c r="AQ3075" i="20"/>
  <c r="AR3075" i="20" s="1"/>
  <c r="AS3075" i="20" s="1"/>
  <c r="BE3075" i="20"/>
  <c r="AP3076" i="20"/>
  <c r="AQ3076" i="20" s="1"/>
  <c r="AR3076" i="20" s="1"/>
  <c r="AS3076" i="20" s="1"/>
  <c r="BE3076" i="20"/>
  <c r="AP3077" i="20"/>
  <c r="AQ3077" i="20" s="1"/>
  <c r="AR3077" i="20" s="1"/>
  <c r="AS3077" i="20" s="1"/>
  <c r="BE3077" i="20"/>
  <c r="AP3078" i="20"/>
  <c r="AQ3078" i="20" s="1"/>
  <c r="AR3078" i="20" s="1"/>
  <c r="AS3078" i="20" s="1"/>
  <c r="BE3078" i="20"/>
  <c r="AP3079" i="20"/>
  <c r="AQ3079" i="20"/>
  <c r="AR3079" i="20" s="1"/>
  <c r="AS3079" i="20" s="1"/>
  <c r="BE3079" i="20"/>
  <c r="AP3080" i="20"/>
  <c r="AQ3080" i="20" s="1"/>
  <c r="AR3080" i="20" s="1"/>
  <c r="AS3080" i="20" s="1"/>
  <c r="BE3080" i="20"/>
  <c r="AP3081" i="20"/>
  <c r="AQ3081" i="20" s="1"/>
  <c r="AR3081" i="20" s="1"/>
  <c r="AS3081" i="20" s="1"/>
  <c r="BE3081" i="20"/>
  <c r="AP3082" i="20"/>
  <c r="AQ3082" i="20" s="1"/>
  <c r="AR3082" i="20" s="1"/>
  <c r="AS3082" i="20" s="1"/>
  <c r="BE3082" i="20"/>
  <c r="AP3083" i="20"/>
  <c r="AQ3083" i="20"/>
  <c r="AR3083" i="20" s="1"/>
  <c r="AS3083" i="20" s="1"/>
  <c r="BE3083" i="20"/>
  <c r="AP3084" i="20"/>
  <c r="AQ3084" i="20" s="1"/>
  <c r="AR3084" i="20" s="1"/>
  <c r="AS3084" i="20" s="1"/>
  <c r="BE3084" i="20"/>
  <c r="AP3085" i="20"/>
  <c r="AQ3085" i="20" s="1"/>
  <c r="AR3085" i="20" s="1"/>
  <c r="AS3085" i="20" s="1"/>
  <c r="BE3085" i="20"/>
  <c r="AP3086" i="20"/>
  <c r="AQ3086" i="20" s="1"/>
  <c r="AR3086" i="20" s="1"/>
  <c r="AS3086" i="20" s="1"/>
  <c r="BE3086" i="20"/>
  <c r="AP3087" i="20"/>
  <c r="AQ3087" i="20"/>
  <c r="AR3087" i="20" s="1"/>
  <c r="AS3087" i="20" s="1"/>
  <c r="BE3087" i="20"/>
  <c r="AP3088" i="20"/>
  <c r="AQ3088" i="20" s="1"/>
  <c r="AR3088" i="20" s="1"/>
  <c r="AS3088" i="20" s="1"/>
  <c r="BE3088" i="20"/>
  <c r="AP3089" i="20"/>
  <c r="AQ3089" i="20" s="1"/>
  <c r="AR3089" i="20" s="1"/>
  <c r="AS3089" i="20" s="1"/>
  <c r="BE3089" i="20"/>
  <c r="AP3090" i="20"/>
  <c r="AQ3090" i="20" s="1"/>
  <c r="AR3090" i="20" s="1"/>
  <c r="AS3090" i="20" s="1"/>
  <c r="BE3090" i="20"/>
  <c r="AP3091" i="20"/>
  <c r="AQ3091" i="20"/>
  <c r="AR3091" i="20" s="1"/>
  <c r="AS3091" i="20" s="1"/>
  <c r="BE3091" i="20"/>
  <c r="AP3092" i="20"/>
  <c r="AQ3092" i="20" s="1"/>
  <c r="AR3092" i="20" s="1"/>
  <c r="AS3092" i="20" s="1"/>
  <c r="BE3092" i="20"/>
  <c r="AP3093" i="20"/>
  <c r="AQ3093" i="20" s="1"/>
  <c r="AR3093" i="20" s="1"/>
  <c r="AS3093" i="20" s="1"/>
  <c r="BE3093" i="20"/>
  <c r="AP3094" i="20"/>
  <c r="AQ3094" i="20" s="1"/>
  <c r="AR3094" i="20" s="1"/>
  <c r="AS3094" i="20" s="1"/>
  <c r="BE3094" i="20"/>
  <c r="AP3095" i="20"/>
  <c r="AQ3095" i="20"/>
  <c r="AR3095" i="20" s="1"/>
  <c r="AS3095" i="20" s="1"/>
  <c r="BE3095" i="20"/>
  <c r="AP3096" i="20"/>
  <c r="AQ3096" i="20" s="1"/>
  <c r="AR3096" i="20" s="1"/>
  <c r="AS3096" i="20" s="1"/>
  <c r="BE3096" i="20"/>
  <c r="AP3097" i="20"/>
  <c r="AQ3097" i="20" s="1"/>
  <c r="AR3097" i="20" s="1"/>
  <c r="AS3097" i="20" s="1"/>
  <c r="BE3097" i="20"/>
  <c r="AP3098" i="20"/>
  <c r="AQ3098" i="20" s="1"/>
  <c r="AR3098" i="20" s="1"/>
  <c r="AS3098" i="20" s="1"/>
  <c r="BE3098" i="20"/>
  <c r="AP3099" i="20"/>
  <c r="AQ3099" i="20"/>
  <c r="AR3099" i="20" s="1"/>
  <c r="AS3099" i="20" s="1"/>
  <c r="BE3099" i="20"/>
  <c r="AP3100" i="20"/>
  <c r="AQ3100" i="20" s="1"/>
  <c r="AR3100" i="20" s="1"/>
  <c r="AS3100" i="20" s="1"/>
  <c r="BE3100" i="20"/>
  <c r="AP3101" i="20"/>
  <c r="AQ3101" i="20" s="1"/>
  <c r="AR3101" i="20" s="1"/>
  <c r="AS3101" i="20" s="1"/>
  <c r="BE3101" i="20"/>
  <c r="AP3102" i="20"/>
  <c r="AQ3102" i="20" s="1"/>
  <c r="AR3102" i="20" s="1"/>
  <c r="AS3102" i="20" s="1"/>
  <c r="BE3102" i="20"/>
  <c r="AP3103" i="20"/>
  <c r="AQ3103" i="20"/>
  <c r="AR3103" i="20" s="1"/>
  <c r="AS3103" i="20" s="1"/>
  <c r="BE3103" i="20"/>
  <c r="AP3104" i="20"/>
  <c r="AQ3104" i="20" s="1"/>
  <c r="AR3104" i="20" s="1"/>
  <c r="AS3104" i="20" s="1"/>
  <c r="BE3104" i="20"/>
  <c r="AP3105" i="20"/>
  <c r="AQ3105" i="20" s="1"/>
  <c r="AR3105" i="20" s="1"/>
  <c r="AS3105" i="20" s="1"/>
  <c r="BE3105" i="20"/>
  <c r="AP3106" i="20"/>
  <c r="AQ3106" i="20" s="1"/>
  <c r="AR3106" i="20" s="1"/>
  <c r="AS3106" i="20" s="1"/>
  <c r="BE3106" i="20"/>
  <c r="AP3107" i="20"/>
  <c r="AQ3107" i="20"/>
  <c r="AR3107" i="20" s="1"/>
  <c r="AS3107" i="20" s="1"/>
  <c r="BE3107" i="20"/>
  <c r="AP3108" i="20"/>
  <c r="AQ3108" i="20" s="1"/>
  <c r="AR3108" i="20" s="1"/>
  <c r="AS3108" i="20" s="1"/>
  <c r="BE3108" i="20"/>
  <c r="AP3109" i="20"/>
  <c r="AQ3109" i="20" s="1"/>
  <c r="AR3109" i="20" s="1"/>
  <c r="AS3109" i="20" s="1"/>
  <c r="BE3109" i="20"/>
  <c r="AP3110" i="20"/>
  <c r="AQ3110" i="20" s="1"/>
  <c r="AR3110" i="20" s="1"/>
  <c r="AS3110" i="20" s="1"/>
  <c r="BE3110" i="20"/>
  <c r="AP3111" i="20"/>
  <c r="AQ3111" i="20"/>
  <c r="AR3111" i="20" s="1"/>
  <c r="AS3111" i="20" s="1"/>
  <c r="BE3111" i="20"/>
  <c r="AP3112" i="20"/>
  <c r="AQ3112" i="20" s="1"/>
  <c r="AR3112" i="20" s="1"/>
  <c r="AS3112" i="20" s="1"/>
  <c r="BE3112" i="20"/>
  <c r="AP3113" i="20"/>
  <c r="AQ3113" i="20" s="1"/>
  <c r="AR3113" i="20" s="1"/>
  <c r="AS3113" i="20" s="1"/>
  <c r="BE3113" i="20"/>
  <c r="AP3114" i="20"/>
  <c r="AQ3114" i="20" s="1"/>
  <c r="AR3114" i="20" s="1"/>
  <c r="AS3114" i="20" s="1"/>
  <c r="BE3114" i="20"/>
  <c r="AP3115" i="20"/>
  <c r="AQ3115" i="20"/>
  <c r="AR3115" i="20" s="1"/>
  <c r="AS3115" i="20" s="1"/>
  <c r="BE3115" i="20"/>
  <c r="AP3116" i="20"/>
  <c r="AQ3116" i="20" s="1"/>
  <c r="AR3116" i="20" s="1"/>
  <c r="AS3116" i="20" s="1"/>
  <c r="BE3116" i="20"/>
  <c r="AP3117" i="20"/>
  <c r="AQ3117" i="20" s="1"/>
  <c r="AR3117" i="20" s="1"/>
  <c r="AS3117" i="20" s="1"/>
  <c r="BE3117" i="20"/>
  <c r="AP3118" i="20"/>
  <c r="AQ3118" i="20" s="1"/>
  <c r="AR3118" i="20" s="1"/>
  <c r="AS3118" i="20" s="1"/>
  <c r="BE3118" i="20"/>
  <c r="AP3119" i="20"/>
  <c r="AQ3119" i="20"/>
  <c r="AR3119" i="20" s="1"/>
  <c r="AS3119" i="20" s="1"/>
  <c r="BE3119" i="20"/>
  <c r="AP3120" i="20"/>
  <c r="AQ3120" i="20" s="1"/>
  <c r="AR3120" i="20" s="1"/>
  <c r="AS3120" i="20" s="1"/>
  <c r="BE3120" i="20"/>
  <c r="AP3121" i="20"/>
  <c r="AQ3121" i="20" s="1"/>
  <c r="AR3121" i="20" s="1"/>
  <c r="AS3121" i="20" s="1"/>
  <c r="BE3121" i="20"/>
  <c r="AP3122" i="20"/>
  <c r="AQ3122" i="20" s="1"/>
  <c r="AR3122" i="20" s="1"/>
  <c r="AS3122" i="20" s="1"/>
  <c r="BE3122" i="20"/>
  <c r="AP3123" i="20"/>
  <c r="AQ3123" i="20"/>
  <c r="AR3123" i="20" s="1"/>
  <c r="AS3123" i="20" s="1"/>
  <c r="BE3123" i="20"/>
  <c r="AP3124" i="20"/>
  <c r="AQ3124" i="20" s="1"/>
  <c r="AR3124" i="20" s="1"/>
  <c r="AS3124" i="20" s="1"/>
  <c r="BE3124" i="20"/>
  <c r="AP3125" i="20"/>
  <c r="AQ3125" i="20" s="1"/>
  <c r="AR3125" i="20" s="1"/>
  <c r="AS3125" i="20" s="1"/>
  <c r="BE3125" i="20"/>
  <c r="AP3126" i="20"/>
  <c r="AQ3126" i="20" s="1"/>
  <c r="AR3126" i="20" s="1"/>
  <c r="AS3126" i="20" s="1"/>
  <c r="BE3126" i="20"/>
  <c r="AP3127" i="20"/>
  <c r="AQ3127" i="20"/>
  <c r="AR3127" i="20" s="1"/>
  <c r="AS3127" i="20" s="1"/>
  <c r="BE3127" i="20"/>
  <c r="AP3128" i="20"/>
  <c r="AQ3128" i="20" s="1"/>
  <c r="AR3128" i="20" s="1"/>
  <c r="AS3128" i="20" s="1"/>
  <c r="BE3128" i="20"/>
  <c r="AP3129" i="20"/>
  <c r="AQ3129" i="20" s="1"/>
  <c r="AR3129" i="20" s="1"/>
  <c r="AS3129" i="20" s="1"/>
  <c r="BE3129" i="20"/>
  <c r="AP3130" i="20"/>
  <c r="AQ3130" i="20" s="1"/>
  <c r="AR3130" i="20" s="1"/>
  <c r="AS3130" i="20" s="1"/>
  <c r="BE3130" i="20"/>
  <c r="AP3131" i="20"/>
  <c r="AQ3131" i="20"/>
  <c r="AR3131" i="20" s="1"/>
  <c r="AS3131" i="20" s="1"/>
  <c r="BE3131" i="20"/>
  <c r="AP3132" i="20"/>
  <c r="AQ3132" i="20" s="1"/>
  <c r="AR3132" i="20" s="1"/>
  <c r="AS3132" i="20" s="1"/>
  <c r="BE3132" i="20"/>
  <c r="AP3133" i="20"/>
  <c r="AQ3133" i="20" s="1"/>
  <c r="AR3133" i="20" s="1"/>
  <c r="AS3133" i="20" s="1"/>
  <c r="BE3133" i="20"/>
  <c r="AP3134" i="20"/>
  <c r="AQ3134" i="20" s="1"/>
  <c r="AR3134" i="20" s="1"/>
  <c r="AS3134" i="20" s="1"/>
  <c r="BE3134" i="20"/>
  <c r="AP3135" i="20"/>
  <c r="AQ3135" i="20"/>
  <c r="AR3135" i="20" s="1"/>
  <c r="AS3135" i="20" s="1"/>
  <c r="BE3135" i="20"/>
  <c r="AP3136" i="20"/>
  <c r="AQ3136" i="20" s="1"/>
  <c r="AR3136" i="20" s="1"/>
  <c r="AS3136" i="20" s="1"/>
  <c r="BE3136" i="20"/>
  <c r="AP3137" i="20"/>
  <c r="AQ3137" i="20" s="1"/>
  <c r="AR3137" i="20" s="1"/>
  <c r="AS3137" i="20" s="1"/>
  <c r="BE3137" i="20"/>
  <c r="AP3138" i="20"/>
  <c r="AQ3138" i="20" s="1"/>
  <c r="AR3138" i="20" s="1"/>
  <c r="AS3138" i="20" s="1"/>
  <c r="BE3138" i="20"/>
  <c r="AP3139" i="20"/>
  <c r="AQ3139" i="20"/>
  <c r="AR3139" i="20" s="1"/>
  <c r="AS3139" i="20" s="1"/>
  <c r="BE3139" i="20"/>
  <c r="AP3140" i="20"/>
  <c r="AQ3140" i="20" s="1"/>
  <c r="AR3140" i="20" s="1"/>
  <c r="AS3140" i="20" s="1"/>
  <c r="BE3140" i="20"/>
  <c r="AP3141" i="20"/>
  <c r="AQ3141" i="20" s="1"/>
  <c r="AR3141" i="20" s="1"/>
  <c r="AS3141" i="20" s="1"/>
  <c r="BE3141" i="20"/>
  <c r="AP3142" i="20"/>
  <c r="AQ3142" i="20" s="1"/>
  <c r="AR3142" i="20" s="1"/>
  <c r="AS3142" i="20" s="1"/>
  <c r="BE3142" i="20"/>
  <c r="AP3143" i="20"/>
  <c r="AQ3143" i="20"/>
  <c r="AR3143" i="20" s="1"/>
  <c r="AS3143" i="20" s="1"/>
  <c r="BE3143" i="20"/>
  <c r="AP3144" i="20"/>
  <c r="AQ3144" i="20" s="1"/>
  <c r="AR3144" i="20" s="1"/>
  <c r="AS3144" i="20" s="1"/>
  <c r="BE3144" i="20"/>
  <c r="AP3145" i="20"/>
  <c r="AQ3145" i="20" s="1"/>
  <c r="AR3145" i="20" s="1"/>
  <c r="AS3145" i="20" s="1"/>
  <c r="BE3145" i="20"/>
  <c r="AP3146" i="20"/>
  <c r="AQ3146" i="20" s="1"/>
  <c r="AR3146" i="20" s="1"/>
  <c r="AS3146" i="20" s="1"/>
  <c r="BE3146" i="20"/>
  <c r="AP3147" i="20"/>
  <c r="AQ3147" i="20"/>
  <c r="AR3147" i="20" s="1"/>
  <c r="AS3147" i="20" s="1"/>
  <c r="BE3147" i="20"/>
  <c r="AP3148" i="20"/>
  <c r="AQ3148" i="20" s="1"/>
  <c r="AR3148" i="20" s="1"/>
  <c r="AS3148" i="20" s="1"/>
  <c r="BE3148" i="20"/>
  <c r="AP3149" i="20"/>
  <c r="AQ3149" i="20" s="1"/>
  <c r="AR3149" i="20" s="1"/>
  <c r="AS3149" i="20" s="1"/>
  <c r="BE3149" i="20"/>
  <c r="AP3150" i="20"/>
  <c r="AQ3150" i="20" s="1"/>
  <c r="AR3150" i="20" s="1"/>
  <c r="AS3150" i="20" s="1"/>
  <c r="BE3150" i="20"/>
  <c r="AP3151" i="20"/>
  <c r="AQ3151" i="20"/>
  <c r="AR3151" i="20" s="1"/>
  <c r="AS3151" i="20" s="1"/>
  <c r="BE3151" i="20"/>
  <c r="AP3152" i="20"/>
  <c r="AQ3152" i="20" s="1"/>
  <c r="AR3152" i="20" s="1"/>
  <c r="AS3152" i="20" s="1"/>
  <c r="BE3152" i="20"/>
  <c r="AP3153" i="20"/>
  <c r="AQ3153" i="20" s="1"/>
  <c r="AR3153" i="20" s="1"/>
  <c r="AS3153" i="20" s="1"/>
  <c r="BE3153" i="20"/>
  <c r="AP3154" i="20"/>
  <c r="AQ3154" i="20" s="1"/>
  <c r="AR3154" i="20" s="1"/>
  <c r="AS3154" i="20" s="1"/>
  <c r="BE3154" i="20"/>
  <c r="AP3155" i="20"/>
  <c r="AQ3155" i="20"/>
  <c r="AR3155" i="20" s="1"/>
  <c r="AS3155" i="20" s="1"/>
  <c r="BE3155" i="20"/>
  <c r="AP3156" i="20"/>
  <c r="AQ3156" i="20" s="1"/>
  <c r="AR3156" i="20" s="1"/>
  <c r="AS3156" i="20" s="1"/>
  <c r="BE3156" i="20"/>
  <c r="AP3157" i="20"/>
  <c r="AQ3157" i="20" s="1"/>
  <c r="AR3157" i="20" s="1"/>
  <c r="AS3157" i="20" s="1"/>
  <c r="BE3157" i="20"/>
  <c r="AP3158" i="20"/>
  <c r="AQ3158" i="20" s="1"/>
  <c r="AR3158" i="20" s="1"/>
  <c r="AS3158" i="20" s="1"/>
  <c r="BE3158" i="20"/>
  <c r="AP3159" i="20"/>
  <c r="AQ3159" i="20"/>
  <c r="AR3159" i="20" s="1"/>
  <c r="AS3159" i="20" s="1"/>
  <c r="BE3159" i="20"/>
  <c r="AP3160" i="20"/>
  <c r="AQ3160" i="20" s="1"/>
  <c r="AR3160" i="20" s="1"/>
  <c r="AS3160" i="20" s="1"/>
  <c r="BE3160" i="20"/>
  <c r="AP3161" i="20"/>
  <c r="AQ3161" i="20" s="1"/>
  <c r="AR3161" i="20" s="1"/>
  <c r="AS3161" i="20" s="1"/>
  <c r="BE3161" i="20"/>
  <c r="AP3162" i="20"/>
  <c r="AQ3162" i="20" s="1"/>
  <c r="AR3162" i="20" s="1"/>
  <c r="AS3162" i="20" s="1"/>
  <c r="BE3162" i="20"/>
  <c r="AP3163" i="20"/>
  <c r="AQ3163" i="20"/>
  <c r="AR3163" i="20" s="1"/>
  <c r="AS3163" i="20" s="1"/>
  <c r="BE3163" i="20"/>
  <c r="AP3164" i="20"/>
  <c r="AQ3164" i="20" s="1"/>
  <c r="AR3164" i="20" s="1"/>
  <c r="AS3164" i="20" s="1"/>
  <c r="BE3164" i="20"/>
  <c r="AP3165" i="20"/>
  <c r="AQ3165" i="20" s="1"/>
  <c r="AR3165" i="20" s="1"/>
  <c r="AS3165" i="20" s="1"/>
  <c r="BE3165" i="20"/>
  <c r="AP3166" i="20"/>
  <c r="AQ3166" i="20" s="1"/>
  <c r="AR3166" i="20" s="1"/>
  <c r="AS3166" i="20" s="1"/>
  <c r="BE3166" i="20"/>
  <c r="AP3167" i="20"/>
  <c r="AQ3167" i="20"/>
  <c r="AR3167" i="20" s="1"/>
  <c r="AS3167" i="20" s="1"/>
  <c r="BE3167" i="20"/>
  <c r="AP3168" i="20"/>
  <c r="AQ3168" i="20" s="1"/>
  <c r="AR3168" i="20" s="1"/>
  <c r="AS3168" i="20" s="1"/>
  <c r="BE3168" i="20"/>
  <c r="AP3169" i="20"/>
  <c r="AQ3169" i="20" s="1"/>
  <c r="AR3169" i="20" s="1"/>
  <c r="AS3169" i="20" s="1"/>
  <c r="BE3169" i="20"/>
  <c r="AP3170" i="20"/>
  <c r="AQ3170" i="20" s="1"/>
  <c r="AR3170" i="20" s="1"/>
  <c r="AS3170" i="20" s="1"/>
  <c r="BE3170" i="20"/>
  <c r="AP3171" i="20"/>
  <c r="AQ3171" i="20"/>
  <c r="AR3171" i="20" s="1"/>
  <c r="AS3171" i="20" s="1"/>
  <c r="BE3171" i="20"/>
  <c r="AP3172" i="20"/>
  <c r="AQ3172" i="20" s="1"/>
  <c r="AR3172" i="20" s="1"/>
  <c r="AS3172" i="20" s="1"/>
  <c r="BE3172" i="20"/>
  <c r="AP3173" i="20"/>
  <c r="AQ3173" i="20" s="1"/>
  <c r="AR3173" i="20" s="1"/>
  <c r="AS3173" i="20" s="1"/>
  <c r="BE3173" i="20"/>
  <c r="AP3174" i="20"/>
  <c r="AQ3174" i="20" s="1"/>
  <c r="AR3174" i="20" s="1"/>
  <c r="AS3174" i="20" s="1"/>
  <c r="BE3174" i="20"/>
  <c r="AP3175" i="20"/>
  <c r="AQ3175" i="20"/>
  <c r="AR3175" i="20" s="1"/>
  <c r="AS3175" i="20" s="1"/>
  <c r="BE3175" i="20"/>
  <c r="AP3176" i="20"/>
  <c r="AQ3176" i="20" s="1"/>
  <c r="AR3176" i="20" s="1"/>
  <c r="AS3176" i="20" s="1"/>
  <c r="BE3176" i="20"/>
  <c r="AP3177" i="20"/>
  <c r="AQ3177" i="20" s="1"/>
  <c r="AR3177" i="20" s="1"/>
  <c r="AS3177" i="20" s="1"/>
  <c r="BE3177" i="20"/>
  <c r="AP3178" i="20"/>
  <c r="AQ3178" i="20" s="1"/>
  <c r="AR3178" i="20" s="1"/>
  <c r="AS3178" i="20" s="1"/>
  <c r="BE3178" i="20"/>
  <c r="AP3179" i="20"/>
  <c r="AQ3179" i="20"/>
  <c r="AR3179" i="20" s="1"/>
  <c r="AS3179" i="20" s="1"/>
  <c r="BE3179" i="20"/>
  <c r="AP3180" i="20"/>
  <c r="AQ3180" i="20" s="1"/>
  <c r="AR3180" i="20" s="1"/>
  <c r="AS3180" i="20" s="1"/>
  <c r="BE3180" i="20"/>
  <c r="AP3181" i="20"/>
  <c r="AQ3181" i="20" s="1"/>
  <c r="AR3181" i="20" s="1"/>
  <c r="AS3181" i="20" s="1"/>
  <c r="BE3181" i="20"/>
  <c r="AP3182" i="20"/>
  <c r="AQ3182" i="20" s="1"/>
  <c r="AR3182" i="20" s="1"/>
  <c r="AS3182" i="20" s="1"/>
  <c r="BE3182" i="20"/>
  <c r="AP3183" i="20"/>
  <c r="AQ3183" i="20"/>
  <c r="AR3183" i="20" s="1"/>
  <c r="AS3183" i="20" s="1"/>
  <c r="BE3183" i="20"/>
  <c r="AP3184" i="20"/>
  <c r="AQ3184" i="20" s="1"/>
  <c r="AR3184" i="20" s="1"/>
  <c r="AS3184" i="20" s="1"/>
  <c r="BE3184" i="20"/>
  <c r="AP3185" i="20"/>
  <c r="AQ3185" i="20" s="1"/>
  <c r="AR3185" i="20" s="1"/>
  <c r="AS3185" i="20" s="1"/>
  <c r="BE3185" i="20"/>
  <c r="AP3186" i="20"/>
  <c r="AQ3186" i="20" s="1"/>
  <c r="AR3186" i="20" s="1"/>
  <c r="AS3186" i="20" s="1"/>
  <c r="BE3186" i="20"/>
  <c r="AP3187" i="20"/>
  <c r="AQ3187" i="20"/>
  <c r="AR3187" i="20" s="1"/>
  <c r="AS3187" i="20" s="1"/>
  <c r="BE3187" i="20"/>
  <c r="AP3188" i="20"/>
  <c r="AQ3188" i="20" s="1"/>
  <c r="AR3188" i="20" s="1"/>
  <c r="AS3188" i="20" s="1"/>
  <c r="BE3188" i="20"/>
  <c r="AP3189" i="20"/>
  <c r="AQ3189" i="20" s="1"/>
  <c r="AR3189" i="20" s="1"/>
  <c r="AS3189" i="20" s="1"/>
  <c r="BE3189" i="20"/>
  <c r="AP3190" i="20"/>
  <c r="AQ3190" i="20" s="1"/>
  <c r="AR3190" i="20" s="1"/>
  <c r="AS3190" i="20" s="1"/>
  <c r="BE3190" i="20"/>
  <c r="AP3191" i="20"/>
  <c r="AQ3191" i="20"/>
  <c r="AR3191" i="20" s="1"/>
  <c r="AS3191" i="20" s="1"/>
  <c r="BE3191" i="20"/>
  <c r="AP3192" i="20"/>
  <c r="AQ3192" i="20" s="1"/>
  <c r="AR3192" i="20" s="1"/>
  <c r="AS3192" i="20" s="1"/>
  <c r="BE3192" i="20"/>
  <c r="AP3193" i="20"/>
  <c r="AQ3193" i="20" s="1"/>
  <c r="AR3193" i="20" s="1"/>
  <c r="AS3193" i="20" s="1"/>
  <c r="BE3193" i="20"/>
  <c r="AP3194" i="20"/>
  <c r="AQ3194" i="20" s="1"/>
  <c r="AR3194" i="20" s="1"/>
  <c r="AS3194" i="20" s="1"/>
  <c r="BE3194" i="20"/>
  <c r="AP3195" i="20"/>
  <c r="AQ3195" i="20"/>
  <c r="AR3195" i="20" s="1"/>
  <c r="AS3195" i="20" s="1"/>
  <c r="BE3195" i="20"/>
  <c r="AP3196" i="20"/>
  <c r="AQ3196" i="20" s="1"/>
  <c r="AR3196" i="20" s="1"/>
  <c r="AS3196" i="20" s="1"/>
  <c r="BE3196" i="20"/>
  <c r="AP3197" i="20"/>
  <c r="AQ3197" i="20" s="1"/>
  <c r="AR3197" i="20" s="1"/>
  <c r="AS3197" i="20" s="1"/>
  <c r="BE3197" i="20"/>
  <c r="AP3198" i="20"/>
  <c r="AQ3198" i="20" s="1"/>
  <c r="AR3198" i="20" s="1"/>
  <c r="AS3198" i="20" s="1"/>
  <c r="BE3198" i="20"/>
  <c r="AP3199" i="20"/>
  <c r="AQ3199" i="20"/>
  <c r="AR3199" i="20" s="1"/>
  <c r="AS3199" i="20" s="1"/>
  <c r="BE3199" i="20"/>
  <c r="AP3200" i="20"/>
  <c r="AQ3200" i="20" s="1"/>
  <c r="AR3200" i="20" s="1"/>
  <c r="AS3200" i="20" s="1"/>
  <c r="BE3200" i="20"/>
  <c r="AP3201" i="20"/>
  <c r="AQ3201" i="20" s="1"/>
  <c r="AR3201" i="20" s="1"/>
  <c r="AS3201" i="20" s="1"/>
  <c r="BE3201" i="20"/>
  <c r="AP3202" i="20"/>
  <c r="AQ3202" i="20" s="1"/>
  <c r="AR3202" i="20" s="1"/>
  <c r="AS3202" i="20" s="1"/>
  <c r="BE3202" i="20"/>
  <c r="AP3203" i="20"/>
  <c r="AQ3203" i="20"/>
  <c r="AR3203" i="20" s="1"/>
  <c r="AS3203" i="20" s="1"/>
  <c r="BE3203" i="20"/>
  <c r="AP3204" i="20"/>
  <c r="AQ3204" i="20" s="1"/>
  <c r="AR3204" i="20" s="1"/>
  <c r="AS3204" i="20" s="1"/>
  <c r="BE3204" i="20"/>
  <c r="AP3205" i="20"/>
  <c r="AQ3205" i="20" s="1"/>
  <c r="AR3205" i="20" s="1"/>
  <c r="AS3205" i="20" s="1"/>
  <c r="BE3205" i="20"/>
  <c r="AP3206" i="20"/>
  <c r="AQ3206" i="20" s="1"/>
  <c r="AR3206" i="20" s="1"/>
  <c r="AS3206" i="20" s="1"/>
  <c r="BE3206" i="20"/>
  <c r="AP3207" i="20"/>
  <c r="AQ3207" i="20"/>
  <c r="AR3207" i="20" s="1"/>
  <c r="AS3207" i="20" s="1"/>
  <c r="BE3207" i="20"/>
  <c r="AP3208" i="20"/>
  <c r="AQ3208" i="20" s="1"/>
  <c r="AR3208" i="20" s="1"/>
  <c r="AS3208" i="20" s="1"/>
  <c r="BE3208" i="20"/>
  <c r="AP3209" i="20"/>
  <c r="AQ3209" i="20" s="1"/>
  <c r="AR3209" i="20" s="1"/>
  <c r="AS3209" i="20" s="1"/>
  <c r="BE3209" i="20"/>
  <c r="AP3210" i="20"/>
  <c r="AQ3210" i="20" s="1"/>
  <c r="AR3210" i="20" s="1"/>
  <c r="AS3210" i="20" s="1"/>
  <c r="BE3210" i="20"/>
  <c r="AP3211" i="20"/>
  <c r="AQ3211" i="20"/>
  <c r="AR3211" i="20" s="1"/>
  <c r="AS3211" i="20" s="1"/>
  <c r="BE3211" i="20"/>
  <c r="AP3212" i="20"/>
  <c r="AQ3212" i="20" s="1"/>
  <c r="AR3212" i="20" s="1"/>
  <c r="AS3212" i="20" s="1"/>
  <c r="BE3212" i="20"/>
  <c r="AP3213" i="20"/>
  <c r="AQ3213" i="20" s="1"/>
  <c r="AR3213" i="20" s="1"/>
  <c r="AS3213" i="20" s="1"/>
  <c r="BE3213" i="20"/>
  <c r="AP3214" i="20"/>
  <c r="AQ3214" i="20" s="1"/>
  <c r="AR3214" i="20" s="1"/>
  <c r="AS3214" i="20" s="1"/>
  <c r="BE3214" i="20"/>
  <c r="AP3215" i="20"/>
  <c r="AQ3215" i="20"/>
  <c r="AR3215" i="20" s="1"/>
  <c r="AS3215" i="20" s="1"/>
  <c r="BE3215" i="20"/>
  <c r="AP3216" i="20"/>
  <c r="AQ3216" i="20" s="1"/>
  <c r="AR3216" i="20" s="1"/>
  <c r="AS3216" i="20" s="1"/>
  <c r="BE3216" i="20"/>
  <c r="AP3217" i="20"/>
  <c r="AQ3217" i="20" s="1"/>
  <c r="AR3217" i="20" s="1"/>
  <c r="AS3217" i="20" s="1"/>
  <c r="BE3217" i="20"/>
  <c r="AP3218" i="20"/>
  <c r="AQ3218" i="20" s="1"/>
  <c r="AR3218" i="20" s="1"/>
  <c r="AS3218" i="20" s="1"/>
  <c r="BE3218" i="20"/>
  <c r="AP3219" i="20"/>
  <c r="AQ3219" i="20"/>
  <c r="AR3219" i="20" s="1"/>
  <c r="AS3219" i="20" s="1"/>
  <c r="BE3219" i="20"/>
  <c r="AP3220" i="20"/>
  <c r="AQ3220" i="20" s="1"/>
  <c r="AR3220" i="20" s="1"/>
  <c r="AS3220" i="20" s="1"/>
  <c r="BE3220" i="20"/>
  <c r="AP3221" i="20"/>
  <c r="AQ3221" i="20" s="1"/>
  <c r="AR3221" i="20" s="1"/>
  <c r="AS3221" i="20" s="1"/>
  <c r="BE3221" i="20"/>
  <c r="AP3222" i="20"/>
  <c r="AQ3222" i="20" s="1"/>
  <c r="AR3222" i="20" s="1"/>
  <c r="AS3222" i="20" s="1"/>
  <c r="BE3222" i="20"/>
  <c r="AP3223" i="20"/>
  <c r="AQ3223" i="20"/>
  <c r="AR3223" i="20" s="1"/>
  <c r="AS3223" i="20" s="1"/>
  <c r="BE3223" i="20"/>
  <c r="AP3224" i="20"/>
  <c r="AQ3224" i="20" s="1"/>
  <c r="AR3224" i="20" s="1"/>
  <c r="AS3224" i="20" s="1"/>
  <c r="BE3224" i="20"/>
  <c r="AP3225" i="20"/>
  <c r="AQ3225" i="20" s="1"/>
  <c r="AR3225" i="20" s="1"/>
  <c r="AS3225" i="20" s="1"/>
  <c r="BE3225" i="20"/>
  <c r="AP3226" i="20"/>
  <c r="AQ3226" i="20" s="1"/>
  <c r="AR3226" i="20" s="1"/>
  <c r="AS3226" i="20" s="1"/>
  <c r="BE3226" i="20"/>
  <c r="AP3227" i="20"/>
  <c r="AQ3227" i="20"/>
  <c r="AR3227" i="20" s="1"/>
  <c r="AS3227" i="20" s="1"/>
  <c r="BE3227" i="20"/>
  <c r="AP3228" i="20"/>
  <c r="AQ3228" i="20" s="1"/>
  <c r="AR3228" i="20" s="1"/>
  <c r="AS3228" i="20" s="1"/>
  <c r="BE3228" i="20"/>
  <c r="AP3229" i="20"/>
  <c r="AQ3229" i="20" s="1"/>
  <c r="AR3229" i="20" s="1"/>
  <c r="AS3229" i="20" s="1"/>
  <c r="BE3229" i="20"/>
  <c r="AP3230" i="20"/>
  <c r="AQ3230" i="20" s="1"/>
  <c r="AR3230" i="20" s="1"/>
  <c r="AS3230" i="20" s="1"/>
  <c r="BE3230" i="20"/>
  <c r="AP3231" i="20"/>
  <c r="AQ3231" i="20"/>
  <c r="AR3231" i="20" s="1"/>
  <c r="AS3231" i="20" s="1"/>
  <c r="BE3231" i="20"/>
  <c r="AP3232" i="20"/>
  <c r="AQ3232" i="20" s="1"/>
  <c r="AR3232" i="20" s="1"/>
  <c r="AS3232" i="20" s="1"/>
  <c r="BE3232" i="20"/>
  <c r="AP3233" i="20"/>
  <c r="AQ3233" i="20" s="1"/>
  <c r="AR3233" i="20" s="1"/>
  <c r="AS3233" i="20" s="1"/>
  <c r="BE3233" i="20"/>
  <c r="AP3234" i="20"/>
  <c r="AQ3234" i="20" s="1"/>
  <c r="AR3234" i="20" s="1"/>
  <c r="AS3234" i="20" s="1"/>
  <c r="BE3234" i="20"/>
  <c r="AP3235" i="20"/>
  <c r="AQ3235" i="20" s="1"/>
  <c r="AR3235" i="20" s="1"/>
  <c r="AS3235" i="20" s="1"/>
  <c r="BE3235" i="20"/>
  <c r="AP3236" i="20"/>
  <c r="AQ3236" i="20"/>
  <c r="AR3236" i="20" s="1"/>
  <c r="AS3236" i="20" s="1"/>
  <c r="BE3236" i="20"/>
  <c r="AP3237" i="20"/>
  <c r="AQ3237" i="20" s="1"/>
  <c r="AR3237" i="20" s="1"/>
  <c r="AS3237" i="20" s="1"/>
  <c r="BE3237" i="20"/>
  <c r="AP3238" i="20"/>
  <c r="AQ3238" i="20" s="1"/>
  <c r="AR3238" i="20" s="1"/>
  <c r="AS3238" i="20" s="1"/>
  <c r="BE3238" i="20"/>
  <c r="AP3239" i="20"/>
  <c r="AQ3239" i="20" s="1"/>
  <c r="AR3239" i="20" s="1"/>
  <c r="AS3239" i="20" s="1"/>
  <c r="BE3239" i="20"/>
  <c r="AP3240" i="20"/>
  <c r="AQ3240" i="20"/>
  <c r="AR3240" i="20" s="1"/>
  <c r="AS3240" i="20" s="1"/>
  <c r="BE3240" i="20"/>
  <c r="AP3241" i="20"/>
  <c r="AQ3241" i="20" s="1"/>
  <c r="AR3241" i="20" s="1"/>
  <c r="AS3241" i="20" s="1"/>
  <c r="BE3241" i="20"/>
  <c r="AP3242" i="20"/>
  <c r="AQ3242" i="20" s="1"/>
  <c r="AR3242" i="20" s="1"/>
  <c r="AS3242" i="20" s="1"/>
  <c r="BE3242" i="20"/>
  <c r="AP3243" i="20"/>
  <c r="AQ3243" i="20" s="1"/>
  <c r="AR3243" i="20" s="1"/>
  <c r="AS3243" i="20" s="1"/>
  <c r="BE3243" i="20"/>
  <c r="AP3244" i="20"/>
  <c r="AQ3244" i="20"/>
  <c r="AR3244" i="20" s="1"/>
  <c r="AS3244" i="20" s="1"/>
  <c r="BE3244" i="20"/>
  <c r="AP3245" i="20"/>
  <c r="AQ3245" i="20" s="1"/>
  <c r="AR3245" i="20" s="1"/>
  <c r="AS3245" i="20" s="1"/>
  <c r="BE3245" i="20"/>
  <c r="AP3246" i="20"/>
  <c r="AQ3246" i="20" s="1"/>
  <c r="AR3246" i="20" s="1"/>
  <c r="AS3246" i="20" s="1"/>
  <c r="BE3246" i="20"/>
  <c r="AP3247" i="20"/>
  <c r="AQ3247" i="20" s="1"/>
  <c r="AR3247" i="20" s="1"/>
  <c r="AS3247" i="20" s="1"/>
  <c r="BE3247" i="20"/>
  <c r="AP3248" i="20"/>
  <c r="AQ3248" i="20"/>
  <c r="AR3248" i="20" s="1"/>
  <c r="AS3248" i="20" s="1"/>
  <c r="BE3248" i="20"/>
  <c r="AP3249" i="20"/>
  <c r="AQ3249" i="20" s="1"/>
  <c r="AR3249" i="20" s="1"/>
  <c r="AS3249" i="20" s="1"/>
  <c r="BE3249" i="20"/>
  <c r="AP3250" i="20"/>
  <c r="AQ3250" i="20" s="1"/>
  <c r="AR3250" i="20" s="1"/>
  <c r="AS3250" i="20" s="1"/>
  <c r="BE3250" i="20"/>
  <c r="AP3251" i="20"/>
  <c r="AQ3251" i="20" s="1"/>
  <c r="AR3251" i="20" s="1"/>
  <c r="AS3251" i="20" s="1"/>
  <c r="BE3251" i="20"/>
  <c r="AP3252" i="20"/>
  <c r="AQ3252" i="20"/>
  <c r="AR3252" i="20" s="1"/>
  <c r="AS3252" i="20" s="1"/>
  <c r="BE3252" i="20"/>
  <c r="AP3253" i="20"/>
  <c r="AQ3253" i="20" s="1"/>
  <c r="AR3253" i="20" s="1"/>
  <c r="AS3253" i="20" s="1"/>
  <c r="BE3253" i="20"/>
  <c r="AP3254" i="20"/>
  <c r="AQ3254" i="20" s="1"/>
  <c r="AR3254" i="20" s="1"/>
  <c r="AS3254" i="20" s="1"/>
  <c r="BE3254" i="20"/>
  <c r="AP3255" i="20"/>
  <c r="AQ3255" i="20" s="1"/>
  <c r="AR3255" i="20" s="1"/>
  <c r="AS3255" i="20" s="1"/>
  <c r="BE3255" i="20"/>
  <c r="AP3256" i="20"/>
  <c r="AQ3256" i="20"/>
  <c r="AR3256" i="20" s="1"/>
  <c r="AS3256" i="20" s="1"/>
  <c r="BE3256" i="20"/>
  <c r="AP3257" i="20"/>
  <c r="AQ3257" i="20" s="1"/>
  <c r="AR3257" i="20" s="1"/>
  <c r="AS3257" i="20" s="1"/>
  <c r="BE3257" i="20"/>
  <c r="AP3258" i="20"/>
  <c r="AQ3258" i="20" s="1"/>
  <c r="AR3258" i="20" s="1"/>
  <c r="AS3258" i="20" s="1"/>
  <c r="BE3258" i="20"/>
  <c r="AP3259" i="20"/>
  <c r="AQ3259" i="20" s="1"/>
  <c r="AR3259" i="20" s="1"/>
  <c r="AS3259" i="20" s="1"/>
  <c r="BE3259" i="20"/>
  <c r="AP3260" i="20"/>
  <c r="AQ3260" i="20"/>
  <c r="AR3260" i="20" s="1"/>
  <c r="AS3260" i="20" s="1"/>
  <c r="BE3260" i="20"/>
  <c r="AP3261" i="20"/>
  <c r="AQ3261" i="20" s="1"/>
  <c r="AR3261" i="20" s="1"/>
  <c r="AS3261" i="20" s="1"/>
  <c r="BE3261" i="20"/>
  <c r="AP3262" i="20"/>
  <c r="AQ3262" i="20" s="1"/>
  <c r="AR3262" i="20" s="1"/>
  <c r="AS3262" i="20" s="1"/>
  <c r="BE3262" i="20"/>
  <c r="AP3263" i="20"/>
  <c r="AQ3263" i="20" s="1"/>
  <c r="AR3263" i="20" s="1"/>
  <c r="AS3263" i="20" s="1"/>
  <c r="BE3263" i="20"/>
  <c r="AP3264" i="20"/>
  <c r="AQ3264" i="20"/>
  <c r="AR3264" i="20" s="1"/>
  <c r="AS3264" i="20" s="1"/>
  <c r="BE3264" i="20"/>
  <c r="AP3265" i="20"/>
  <c r="AQ3265" i="20" s="1"/>
  <c r="AR3265" i="20" s="1"/>
  <c r="AS3265" i="20" s="1"/>
  <c r="BE3265" i="20"/>
  <c r="AP3266" i="20"/>
  <c r="AQ3266" i="20" s="1"/>
  <c r="AR3266" i="20" s="1"/>
  <c r="AS3266" i="20" s="1"/>
  <c r="BE3266" i="20"/>
  <c r="AP3267" i="20"/>
  <c r="AQ3267" i="20" s="1"/>
  <c r="AR3267" i="20" s="1"/>
  <c r="AS3267" i="20" s="1"/>
  <c r="BE3267" i="20"/>
  <c r="AP3268" i="20"/>
  <c r="AQ3268" i="20"/>
  <c r="AR3268" i="20" s="1"/>
  <c r="AS3268" i="20" s="1"/>
  <c r="BE3268" i="20"/>
  <c r="AP3269" i="20"/>
  <c r="AQ3269" i="20" s="1"/>
  <c r="AR3269" i="20" s="1"/>
  <c r="AS3269" i="20" s="1"/>
  <c r="BE3269" i="20"/>
  <c r="AP3270" i="20"/>
  <c r="AQ3270" i="20" s="1"/>
  <c r="AR3270" i="20" s="1"/>
  <c r="AS3270" i="20" s="1"/>
  <c r="BE3270" i="20"/>
  <c r="AP3271" i="20"/>
  <c r="AQ3271" i="20" s="1"/>
  <c r="AR3271" i="20" s="1"/>
  <c r="AS3271" i="20" s="1"/>
  <c r="BE3271" i="20"/>
  <c r="AP3272" i="20"/>
  <c r="AQ3272" i="20" s="1"/>
  <c r="AR3272" i="20" s="1"/>
  <c r="AS3272" i="20" s="1"/>
  <c r="BE3272" i="20"/>
  <c r="AP3273" i="20"/>
  <c r="AQ3273" i="20"/>
  <c r="AR3273" i="20" s="1"/>
  <c r="AS3273" i="20" s="1"/>
  <c r="BE3273" i="20"/>
  <c r="AP3274" i="20"/>
  <c r="AQ3274" i="20" s="1"/>
  <c r="AR3274" i="20" s="1"/>
  <c r="AS3274" i="20" s="1"/>
  <c r="BE3274" i="20"/>
  <c r="AP3275" i="20"/>
  <c r="AQ3275" i="20" s="1"/>
  <c r="AR3275" i="20" s="1"/>
  <c r="AS3275" i="20" s="1"/>
  <c r="BE3275" i="20"/>
  <c r="AP3276" i="20"/>
  <c r="AQ3276" i="20" s="1"/>
  <c r="AR3276" i="20" s="1"/>
  <c r="AS3276" i="20" s="1"/>
  <c r="BE3276" i="20"/>
  <c r="AP3277" i="20"/>
  <c r="AQ3277" i="20"/>
  <c r="AR3277" i="20" s="1"/>
  <c r="AS3277" i="20" s="1"/>
  <c r="BE3277" i="20"/>
  <c r="AP3278" i="20"/>
  <c r="AQ3278" i="20" s="1"/>
  <c r="AR3278" i="20" s="1"/>
  <c r="AS3278" i="20" s="1"/>
  <c r="BE3278" i="20"/>
  <c r="AP3279" i="20"/>
  <c r="AQ3279" i="20" s="1"/>
  <c r="AR3279" i="20" s="1"/>
  <c r="AS3279" i="20" s="1"/>
  <c r="BE3279" i="20"/>
  <c r="AP3280" i="20"/>
  <c r="AQ3280" i="20" s="1"/>
  <c r="AR3280" i="20" s="1"/>
  <c r="AS3280" i="20" s="1"/>
  <c r="BE3280" i="20"/>
  <c r="AP3281" i="20"/>
  <c r="AQ3281" i="20"/>
  <c r="AR3281" i="20" s="1"/>
  <c r="AS3281" i="20" s="1"/>
  <c r="BE3281" i="20"/>
  <c r="AP3282" i="20"/>
  <c r="AQ3282" i="20" s="1"/>
  <c r="AR3282" i="20" s="1"/>
  <c r="AS3282" i="20" s="1"/>
  <c r="BE3282" i="20"/>
  <c r="AP3283" i="20"/>
  <c r="AQ3283" i="20" s="1"/>
  <c r="AR3283" i="20" s="1"/>
  <c r="AS3283" i="20" s="1"/>
  <c r="BE3283" i="20"/>
  <c r="AP3284" i="20"/>
  <c r="AQ3284" i="20" s="1"/>
  <c r="AR3284" i="20" s="1"/>
  <c r="AS3284" i="20" s="1"/>
  <c r="BE3284" i="20"/>
  <c r="AP3285" i="20"/>
  <c r="AQ3285" i="20"/>
  <c r="AR3285" i="20" s="1"/>
  <c r="AS3285" i="20" s="1"/>
  <c r="BE3285" i="20"/>
  <c r="AP3286" i="20"/>
  <c r="AQ3286" i="20" s="1"/>
  <c r="AR3286" i="20" s="1"/>
  <c r="AS3286" i="20" s="1"/>
  <c r="BE3286" i="20"/>
  <c r="AP3287" i="20"/>
  <c r="AQ3287" i="20" s="1"/>
  <c r="AR3287" i="20" s="1"/>
  <c r="AS3287" i="20" s="1"/>
  <c r="BE3287" i="20"/>
  <c r="AP3288" i="20"/>
  <c r="AQ3288" i="20" s="1"/>
  <c r="AR3288" i="20" s="1"/>
  <c r="AS3288" i="20" s="1"/>
  <c r="BE3288" i="20"/>
  <c r="AP3289" i="20"/>
  <c r="AQ3289" i="20"/>
  <c r="AR3289" i="20" s="1"/>
  <c r="AS3289" i="20" s="1"/>
  <c r="BE3289" i="20"/>
  <c r="AP3290" i="20"/>
  <c r="AQ3290" i="20" s="1"/>
  <c r="AR3290" i="20" s="1"/>
  <c r="AS3290" i="20" s="1"/>
  <c r="BE3290" i="20"/>
  <c r="AP3291" i="20"/>
  <c r="AQ3291" i="20" s="1"/>
  <c r="AR3291" i="20" s="1"/>
  <c r="AS3291" i="20" s="1"/>
  <c r="BE3291" i="20"/>
  <c r="AP3292" i="20"/>
  <c r="AQ3292" i="20" s="1"/>
  <c r="AR3292" i="20" s="1"/>
  <c r="AS3292" i="20" s="1"/>
  <c r="BE3292" i="20"/>
  <c r="AP3293" i="20"/>
  <c r="AQ3293" i="20"/>
  <c r="AR3293" i="20" s="1"/>
  <c r="AS3293" i="20" s="1"/>
  <c r="BE3293" i="20"/>
  <c r="AP3294" i="20"/>
  <c r="AQ3294" i="20" s="1"/>
  <c r="AR3294" i="20" s="1"/>
  <c r="AS3294" i="20" s="1"/>
  <c r="BE3294" i="20"/>
  <c r="AP3295" i="20"/>
  <c r="AQ3295" i="20" s="1"/>
  <c r="AR3295" i="20" s="1"/>
  <c r="AS3295" i="20" s="1"/>
  <c r="BE3295" i="20"/>
  <c r="AP3296" i="20"/>
  <c r="AQ3296" i="20" s="1"/>
  <c r="AR3296" i="20" s="1"/>
  <c r="AS3296" i="20" s="1"/>
  <c r="BE3296" i="20"/>
  <c r="AP3297" i="20"/>
  <c r="AQ3297" i="20"/>
  <c r="AR3297" i="20" s="1"/>
  <c r="AS3297" i="20" s="1"/>
  <c r="BE3297" i="20"/>
  <c r="AP3298" i="20"/>
  <c r="AQ3298" i="20" s="1"/>
  <c r="AR3298" i="20" s="1"/>
  <c r="AS3298" i="20" s="1"/>
  <c r="BE3298" i="20"/>
  <c r="AP3299" i="20"/>
  <c r="AQ3299" i="20" s="1"/>
  <c r="AR3299" i="20" s="1"/>
  <c r="AS3299" i="20" s="1"/>
  <c r="BE3299" i="20"/>
  <c r="AP3300" i="20"/>
  <c r="AQ3300" i="20"/>
  <c r="AR3300" i="20" s="1"/>
  <c r="AS3300" i="20" s="1"/>
  <c r="BE3300" i="20"/>
  <c r="AP3301" i="20"/>
  <c r="AQ3301" i="20" s="1"/>
  <c r="AR3301" i="20" s="1"/>
  <c r="AS3301" i="20" s="1"/>
  <c r="BE3301" i="20"/>
  <c r="AP3302" i="20"/>
  <c r="AQ3302" i="20" s="1"/>
  <c r="AR3302" i="20" s="1"/>
  <c r="AS3302" i="20" s="1"/>
  <c r="BE3302" i="20"/>
  <c r="AP3303" i="20"/>
  <c r="AQ3303" i="20"/>
  <c r="AR3303" i="20" s="1"/>
  <c r="AS3303" i="20" s="1"/>
  <c r="BE3303" i="20"/>
  <c r="AP3304" i="20"/>
  <c r="AQ3304" i="20" s="1"/>
  <c r="AR3304" i="20" s="1"/>
  <c r="AS3304" i="20" s="1"/>
  <c r="BE3304" i="20"/>
  <c r="AP3305" i="20"/>
  <c r="AQ3305" i="20"/>
  <c r="AR3305" i="20" s="1"/>
  <c r="AS3305" i="20" s="1"/>
  <c r="BE3305" i="20"/>
  <c r="AP3306" i="20"/>
  <c r="AQ3306" i="20" s="1"/>
  <c r="AR3306" i="20" s="1"/>
  <c r="AS3306" i="20" s="1"/>
  <c r="BE3306" i="20"/>
  <c r="AP3307" i="20"/>
  <c r="AQ3307" i="20" s="1"/>
  <c r="AR3307" i="20" s="1"/>
  <c r="AS3307" i="20" s="1"/>
  <c r="BE3307" i="20"/>
  <c r="AP3308" i="20"/>
  <c r="AQ3308" i="20"/>
  <c r="AR3308" i="20" s="1"/>
  <c r="AS3308" i="20" s="1"/>
  <c r="BE3308" i="20"/>
  <c r="AP3309" i="20"/>
  <c r="AQ3309" i="20" s="1"/>
  <c r="AR3309" i="20" s="1"/>
  <c r="AS3309" i="20" s="1"/>
  <c r="BE3309" i="20"/>
  <c r="AP3310" i="20"/>
  <c r="AQ3310" i="20" s="1"/>
  <c r="AR3310" i="20" s="1"/>
  <c r="AS3310" i="20" s="1"/>
  <c r="BE3310" i="20"/>
  <c r="AP3311" i="20"/>
  <c r="AQ3311" i="20"/>
  <c r="AR3311" i="20" s="1"/>
  <c r="AS3311" i="20" s="1"/>
  <c r="AT3311" i="20" s="1"/>
  <c r="BE3311" i="20"/>
  <c r="AP3312" i="20"/>
  <c r="AQ3312" i="20" s="1"/>
  <c r="AR3312" i="20" s="1"/>
  <c r="AS3312" i="20" s="1"/>
  <c r="BE3312" i="20"/>
  <c r="AP3313" i="20"/>
  <c r="AQ3313" i="20"/>
  <c r="AR3313" i="20" s="1"/>
  <c r="AS3313" i="20" s="1"/>
  <c r="AT3313" i="20" s="1"/>
  <c r="BE3313" i="20"/>
  <c r="AP3314" i="20"/>
  <c r="AQ3314" i="20"/>
  <c r="AR3314" i="20" s="1"/>
  <c r="AS3314" i="20" s="1"/>
  <c r="BE3314" i="20"/>
  <c r="AP3315" i="20"/>
  <c r="AQ3315" i="20" s="1"/>
  <c r="AR3315" i="20" s="1"/>
  <c r="AS3315" i="20"/>
  <c r="AT3315" i="20" s="1"/>
  <c r="BE3315" i="20"/>
  <c r="AP3316" i="20"/>
  <c r="AQ3316" i="20" s="1"/>
  <c r="AR3316" i="20" s="1"/>
  <c r="AS3316" i="20" s="1"/>
  <c r="BE3316" i="20"/>
  <c r="AP3317" i="20"/>
  <c r="AQ3317" i="20" s="1"/>
  <c r="AR3317" i="20" s="1"/>
  <c r="AS3317" i="20" s="1"/>
  <c r="AT3317" i="20" s="1"/>
  <c r="BE3317" i="20"/>
  <c r="AP3318" i="20"/>
  <c r="AQ3318" i="20" s="1"/>
  <c r="AR3318" i="20" s="1"/>
  <c r="AS3318" i="20" s="1"/>
  <c r="BE3318" i="20"/>
  <c r="AP3319" i="20"/>
  <c r="AQ3319" i="20"/>
  <c r="AR3319" i="20" s="1"/>
  <c r="AS3319" i="20" s="1"/>
  <c r="AT3319" i="20" s="1"/>
  <c r="BE3319" i="20"/>
  <c r="AP3320" i="20"/>
  <c r="AQ3320" i="20" s="1"/>
  <c r="AR3320" i="20" s="1"/>
  <c r="AS3320" i="20" s="1"/>
  <c r="BE3320" i="20"/>
  <c r="AP3321" i="20"/>
  <c r="AQ3321" i="20"/>
  <c r="AR3321" i="20" s="1"/>
  <c r="AS3321" i="20" s="1"/>
  <c r="AT3321" i="20" s="1"/>
  <c r="BE3321" i="20"/>
  <c r="AP3322" i="20"/>
  <c r="AQ3322" i="20"/>
  <c r="AR3322" i="20" s="1"/>
  <c r="AS3322" i="20" s="1"/>
  <c r="BE3322" i="20"/>
  <c r="AP3323" i="20"/>
  <c r="AQ3323" i="20" s="1"/>
  <c r="AR3323" i="20" s="1"/>
  <c r="AS3323" i="20"/>
  <c r="AT3323" i="20" s="1"/>
  <c r="BE3323" i="20"/>
  <c r="AP3324" i="20"/>
  <c r="AQ3324" i="20" s="1"/>
  <c r="AR3324" i="20" s="1"/>
  <c r="AS3324" i="20" s="1"/>
  <c r="BE3324" i="20"/>
  <c r="AP3325" i="20"/>
  <c r="AQ3325" i="20" s="1"/>
  <c r="AR3325" i="20" s="1"/>
  <c r="AS3325" i="20" s="1"/>
  <c r="AT3325" i="20" s="1"/>
  <c r="BE3325" i="20"/>
  <c r="AP3326" i="20"/>
  <c r="AQ3326" i="20" s="1"/>
  <c r="AR3326" i="20" s="1"/>
  <c r="AS3326" i="20" s="1"/>
  <c r="BE3326" i="20"/>
  <c r="AP3327" i="20"/>
  <c r="AQ3327" i="20"/>
  <c r="AR3327" i="20" s="1"/>
  <c r="AS3327" i="20" s="1"/>
  <c r="AT3327" i="20" s="1"/>
  <c r="BE3327" i="20"/>
  <c r="AP3328" i="20"/>
  <c r="AQ3328" i="20" s="1"/>
  <c r="AR3328" i="20" s="1"/>
  <c r="AS3328" i="20" s="1"/>
  <c r="BE3328" i="20"/>
  <c r="AP3329" i="20"/>
  <c r="AQ3329" i="20"/>
  <c r="AR3329" i="20" s="1"/>
  <c r="AS3329" i="20" s="1"/>
  <c r="AT3329" i="20" s="1"/>
  <c r="BE3329" i="20"/>
  <c r="AP3330" i="20"/>
  <c r="AQ3330" i="20"/>
  <c r="AR3330" i="20" s="1"/>
  <c r="AS3330" i="20" s="1"/>
  <c r="BE3330" i="20"/>
  <c r="AP3331" i="20"/>
  <c r="AQ3331" i="20" s="1"/>
  <c r="AR3331" i="20" s="1"/>
  <c r="AS3331" i="20"/>
  <c r="AT3331" i="20" s="1"/>
  <c r="BE3331" i="20"/>
  <c r="AP3332" i="20"/>
  <c r="AQ3332" i="20" s="1"/>
  <c r="AR3332" i="20" s="1"/>
  <c r="AS3332" i="20" s="1"/>
  <c r="BE3332" i="20"/>
  <c r="AP3333" i="20"/>
  <c r="AQ3333" i="20" s="1"/>
  <c r="AR3333" i="20" s="1"/>
  <c r="AS3333" i="20" s="1"/>
  <c r="AT3333" i="20" s="1"/>
  <c r="BE3333" i="20"/>
  <c r="AP3334" i="20"/>
  <c r="AQ3334" i="20" s="1"/>
  <c r="AR3334" i="20" s="1"/>
  <c r="AS3334" i="20" s="1"/>
  <c r="BE3334" i="20"/>
  <c r="AP3335" i="20"/>
  <c r="AQ3335" i="20"/>
  <c r="AR3335" i="20" s="1"/>
  <c r="AS3335" i="20" s="1"/>
  <c r="AT3335" i="20" s="1"/>
  <c r="BE3335" i="20"/>
  <c r="AP3336" i="20"/>
  <c r="AQ3336" i="20" s="1"/>
  <c r="AR3336" i="20" s="1"/>
  <c r="AS3336" i="20" s="1"/>
  <c r="BE3336" i="20"/>
  <c r="AP3337" i="20"/>
  <c r="AQ3337" i="20"/>
  <c r="AR3337" i="20" s="1"/>
  <c r="AS3337" i="20" s="1"/>
  <c r="AT3337" i="20" s="1"/>
  <c r="BE3337" i="20"/>
  <c r="AP3338" i="20"/>
  <c r="AQ3338" i="20"/>
  <c r="AR3338" i="20" s="1"/>
  <c r="AS3338" i="20" s="1"/>
  <c r="BE3338" i="20"/>
  <c r="AP3339" i="20"/>
  <c r="AQ3339" i="20" s="1"/>
  <c r="AR3339" i="20" s="1"/>
  <c r="AS3339" i="20"/>
  <c r="AT3339" i="20" s="1"/>
  <c r="BE3339" i="20"/>
  <c r="AP3340" i="20"/>
  <c r="AQ3340" i="20" s="1"/>
  <c r="AR3340" i="20" s="1"/>
  <c r="AS3340" i="20" s="1"/>
  <c r="BE3340" i="20"/>
  <c r="AP3341" i="20"/>
  <c r="AQ3341" i="20" s="1"/>
  <c r="AR3341" i="20" s="1"/>
  <c r="AS3341" i="20" s="1"/>
  <c r="AT3341" i="20" s="1"/>
  <c r="BE3341" i="20"/>
  <c r="AP3342" i="20"/>
  <c r="AQ3342" i="20" s="1"/>
  <c r="AR3342" i="20" s="1"/>
  <c r="AS3342" i="20" s="1"/>
  <c r="BE3342" i="20"/>
  <c r="AP3343" i="20"/>
  <c r="AQ3343" i="20"/>
  <c r="AR3343" i="20" s="1"/>
  <c r="AS3343" i="20" s="1"/>
  <c r="AT3343" i="20" s="1"/>
  <c r="BE3343" i="20"/>
  <c r="AP3344" i="20"/>
  <c r="AQ3344" i="20"/>
  <c r="AR3344" i="20" s="1"/>
  <c r="AS3344" i="20" s="1"/>
  <c r="BE3344" i="20"/>
  <c r="AP3345" i="20"/>
  <c r="AQ3345" i="20"/>
  <c r="AR3345" i="20" s="1"/>
  <c r="AS3345" i="20" s="1"/>
  <c r="AT3345" i="20" s="1"/>
  <c r="BE3345" i="20"/>
  <c r="AP3346" i="20"/>
  <c r="AQ3346" i="20"/>
  <c r="AR3346" i="20" s="1"/>
  <c r="AS3346" i="20" s="1"/>
  <c r="BE3346" i="20"/>
  <c r="AP3347" i="20"/>
  <c r="AQ3347" i="20" s="1"/>
  <c r="AR3347" i="20" s="1"/>
  <c r="AS3347" i="20" s="1"/>
  <c r="AT3347" i="20" s="1"/>
  <c r="BE3347" i="20"/>
  <c r="AP3348" i="20"/>
  <c r="AQ3348" i="20" s="1"/>
  <c r="AR3348" i="20" s="1"/>
  <c r="AS3348" i="20" s="1"/>
  <c r="BE3348" i="20"/>
  <c r="AP3349" i="20"/>
  <c r="AQ3349" i="20" s="1"/>
  <c r="AR3349" i="20" s="1"/>
  <c r="AS3349" i="20" s="1"/>
  <c r="AT3349" i="20" s="1"/>
  <c r="BE3349" i="20"/>
  <c r="AP3350" i="20"/>
  <c r="AQ3350" i="20" s="1"/>
  <c r="AR3350" i="20" s="1"/>
  <c r="AS3350" i="20" s="1"/>
  <c r="BE3350" i="20"/>
  <c r="AP3351" i="20"/>
  <c r="AQ3351" i="20"/>
  <c r="AR3351" i="20" s="1"/>
  <c r="AS3351" i="20" s="1"/>
  <c r="BE3351" i="20"/>
  <c r="AP3352" i="20"/>
  <c r="AQ3352" i="20"/>
  <c r="AR3352" i="20" s="1"/>
  <c r="AS3352" i="20" s="1"/>
  <c r="BE3352" i="20"/>
  <c r="AP3353" i="20"/>
  <c r="AQ3353" i="20"/>
  <c r="AR3353" i="20" s="1"/>
  <c r="AS3353" i="20" s="1"/>
  <c r="AT3353" i="20" s="1"/>
  <c r="BE3353" i="20"/>
  <c r="AP3354" i="20"/>
  <c r="AQ3354" i="20"/>
  <c r="AR3354" i="20" s="1"/>
  <c r="AS3354" i="20" s="1"/>
  <c r="BE3354" i="20"/>
  <c r="AP3355" i="20"/>
  <c r="AQ3355" i="20" s="1"/>
  <c r="AR3355" i="20" s="1"/>
  <c r="AS3355" i="20" s="1"/>
  <c r="BE3355" i="20"/>
  <c r="AP3356" i="20"/>
  <c r="AQ3356" i="20" s="1"/>
  <c r="AR3356" i="20" s="1"/>
  <c r="AS3356" i="20" s="1"/>
  <c r="BE3356" i="20"/>
  <c r="AP3357" i="20"/>
  <c r="AQ3357" i="20"/>
  <c r="AR3357" i="20" s="1"/>
  <c r="AS3357" i="20"/>
  <c r="AT3357" i="20" s="1"/>
  <c r="BE3357" i="20"/>
  <c r="AP3358" i="20"/>
  <c r="AQ3358" i="20"/>
  <c r="AR3358" i="20" s="1"/>
  <c r="AS3358" i="20" s="1"/>
  <c r="BE3358" i="20"/>
  <c r="AP3359" i="20"/>
  <c r="AQ3359" i="20" s="1"/>
  <c r="AR3359" i="20" s="1"/>
  <c r="AS3359" i="20" s="1"/>
  <c r="BE3359" i="20"/>
  <c r="AP3360" i="20"/>
  <c r="AQ3360" i="20" s="1"/>
  <c r="AR3360" i="20" s="1"/>
  <c r="AS3360" i="20" s="1"/>
  <c r="BE3360" i="20"/>
  <c r="AP3361" i="20"/>
  <c r="AQ3361" i="20"/>
  <c r="AR3361" i="20" s="1"/>
  <c r="AS3361" i="20" s="1"/>
  <c r="AT3361" i="20" s="1"/>
  <c r="BE3361" i="20"/>
  <c r="AP3362" i="20"/>
  <c r="AQ3362" i="20" s="1"/>
  <c r="AR3362" i="20" s="1"/>
  <c r="AS3362" i="20" s="1"/>
  <c r="BE3362" i="20"/>
  <c r="AP3363" i="20"/>
  <c r="AQ3363" i="20" s="1"/>
  <c r="AR3363" i="20" s="1"/>
  <c r="AS3363" i="20" s="1"/>
  <c r="BE3363" i="20"/>
  <c r="AP3364" i="20"/>
  <c r="AQ3364" i="20"/>
  <c r="AR3364" i="20" s="1"/>
  <c r="AS3364" i="20" s="1"/>
  <c r="BE3364" i="20"/>
  <c r="AP3365" i="20"/>
  <c r="AQ3365" i="20" s="1"/>
  <c r="AR3365" i="20" s="1"/>
  <c r="AS3365" i="20" s="1"/>
  <c r="AT3365" i="20" s="1"/>
  <c r="BE3365" i="20"/>
  <c r="AP3366" i="20"/>
  <c r="AQ3366" i="20" s="1"/>
  <c r="AR3366" i="20" s="1"/>
  <c r="AS3366" i="20" s="1"/>
  <c r="BE3366" i="20"/>
  <c r="AP3367" i="20"/>
  <c r="AQ3367" i="20" s="1"/>
  <c r="AR3367" i="20" s="1"/>
  <c r="AS3367" i="20" s="1"/>
  <c r="BE3367" i="20"/>
  <c r="AP3368" i="20"/>
  <c r="AQ3368" i="20"/>
  <c r="AR3368" i="20" s="1"/>
  <c r="AS3368" i="20" s="1"/>
  <c r="BE3368" i="20"/>
  <c r="AP3369" i="20"/>
  <c r="AQ3369" i="20"/>
  <c r="AR3369" i="20" s="1"/>
  <c r="AS3369" i="20" s="1"/>
  <c r="AT3369" i="20" s="1"/>
  <c r="BE3369" i="20"/>
  <c r="AP3370" i="20"/>
  <c r="AQ3370" i="20" s="1"/>
  <c r="AR3370" i="20" s="1"/>
  <c r="AS3370" i="20" s="1"/>
  <c r="BE3370" i="20"/>
  <c r="AP3371" i="20"/>
  <c r="AQ3371" i="20" s="1"/>
  <c r="AR3371" i="20" s="1"/>
  <c r="AS3371" i="20" s="1"/>
  <c r="BE3371" i="20"/>
  <c r="AP3372" i="20"/>
  <c r="AQ3372" i="20" s="1"/>
  <c r="AR3372" i="20" s="1"/>
  <c r="AS3372" i="20" s="1"/>
  <c r="BE3372" i="20"/>
  <c r="AP3373" i="20"/>
  <c r="AQ3373" i="20" s="1"/>
  <c r="AR3373" i="20" s="1"/>
  <c r="AS3373" i="20" s="1"/>
  <c r="AT3373" i="20" s="1"/>
  <c r="BE3373" i="20"/>
  <c r="AP3374" i="20"/>
  <c r="AQ3374" i="20" s="1"/>
  <c r="AR3374" i="20" s="1"/>
  <c r="AS3374" i="20" s="1"/>
  <c r="BE3374" i="20"/>
  <c r="AP3375" i="20"/>
  <c r="AQ3375" i="20" s="1"/>
  <c r="AR3375" i="20" s="1"/>
  <c r="AS3375" i="20" s="1"/>
  <c r="BE3375" i="20"/>
  <c r="AP3376" i="20"/>
  <c r="AQ3376" i="20" s="1"/>
  <c r="AR3376" i="20" s="1"/>
  <c r="AS3376" i="20" s="1"/>
  <c r="BE3376" i="20"/>
  <c r="AP3377" i="20"/>
  <c r="AQ3377" i="20"/>
  <c r="AR3377" i="20" s="1"/>
  <c r="AS3377" i="20" s="1"/>
  <c r="AT3377" i="20" s="1"/>
  <c r="BE3377" i="20"/>
  <c r="AP3378" i="20"/>
  <c r="AQ3378" i="20" s="1"/>
  <c r="AR3378" i="20" s="1"/>
  <c r="AS3378" i="20" s="1"/>
  <c r="BE3378" i="20"/>
  <c r="AP3379" i="20"/>
  <c r="AQ3379" i="20" s="1"/>
  <c r="AR3379" i="20" s="1"/>
  <c r="AS3379" i="20" s="1"/>
  <c r="BE3379" i="20"/>
  <c r="AP3380" i="20"/>
  <c r="AQ3380" i="20"/>
  <c r="AR3380" i="20" s="1"/>
  <c r="AS3380" i="20" s="1"/>
  <c r="BE3380" i="20"/>
  <c r="AP3381" i="20"/>
  <c r="AQ3381" i="20" s="1"/>
  <c r="AR3381" i="20" s="1"/>
  <c r="AS3381" i="20" s="1"/>
  <c r="AT3381" i="20" s="1"/>
  <c r="BE3381" i="20"/>
  <c r="AP3382" i="20"/>
  <c r="AQ3382" i="20" s="1"/>
  <c r="AR3382" i="20" s="1"/>
  <c r="AS3382" i="20" s="1"/>
  <c r="BE3382" i="20"/>
  <c r="AP3383" i="20"/>
  <c r="AQ3383" i="20" s="1"/>
  <c r="AR3383" i="20" s="1"/>
  <c r="AS3383" i="20" s="1"/>
  <c r="BE3383" i="20"/>
  <c r="AP3384" i="20"/>
  <c r="AQ3384" i="20" s="1"/>
  <c r="AR3384" i="20" s="1"/>
  <c r="AS3384" i="20" s="1"/>
  <c r="BE3384" i="20"/>
  <c r="AP3385" i="20"/>
  <c r="AQ3385" i="20"/>
  <c r="AR3385" i="20" s="1"/>
  <c r="AS3385" i="20" s="1"/>
  <c r="AT3385" i="20" s="1"/>
  <c r="BE3385" i="20"/>
  <c r="AP3386" i="20"/>
  <c r="AQ3386" i="20" s="1"/>
  <c r="AR3386" i="20" s="1"/>
  <c r="AS3386" i="20" s="1"/>
  <c r="BE3386" i="20"/>
  <c r="AP3387" i="20"/>
  <c r="AQ3387" i="20" s="1"/>
  <c r="AR3387" i="20" s="1"/>
  <c r="AS3387" i="20" s="1"/>
  <c r="BE3387" i="20"/>
  <c r="AP3388" i="20"/>
  <c r="AQ3388" i="20"/>
  <c r="AR3388" i="20" s="1"/>
  <c r="AS3388" i="20" s="1"/>
  <c r="BE3388" i="20"/>
  <c r="AP3389" i="20"/>
  <c r="AQ3389" i="20" s="1"/>
  <c r="AR3389" i="20" s="1"/>
  <c r="AS3389" i="20" s="1"/>
  <c r="AT3389" i="20" s="1"/>
  <c r="BE3389" i="20"/>
  <c r="AP3390" i="20"/>
  <c r="AQ3390" i="20" s="1"/>
  <c r="AR3390" i="20" s="1"/>
  <c r="AS3390" i="20" s="1"/>
  <c r="BE3390" i="20"/>
  <c r="AP3391" i="20"/>
  <c r="AQ3391" i="20" s="1"/>
  <c r="AR3391" i="20" s="1"/>
  <c r="AS3391" i="20" s="1"/>
  <c r="BE3391" i="20"/>
  <c r="AP3392" i="20"/>
  <c r="AQ3392" i="20" s="1"/>
  <c r="AR3392" i="20" s="1"/>
  <c r="AS3392" i="20" s="1"/>
  <c r="BE3392" i="20"/>
  <c r="AP3393" i="20"/>
  <c r="AQ3393" i="20"/>
  <c r="AR3393" i="20" s="1"/>
  <c r="AS3393" i="20" s="1"/>
  <c r="AT3393" i="20" s="1"/>
  <c r="BE3393" i="20"/>
  <c r="AP3394" i="20"/>
  <c r="AQ3394" i="20" s="1"/>
  <c r="AR3394" i="20" s="1"/>
  <c r="AS3394" i="20" s="1"/>
  <c r="BE3394" i="20"/>
  <c r="AP3395" i="20"/>
  <c r="AQ3395" i="20" s="1"/>
  <c r="AR3395" i="20" s="1"/>
  <c r="AS3395" i="20" s="1"/>
  <c r="BE3395" i="20"/>
  <c r="AP3396" i="20"/>
  <c r="AQ3396" i="20"/>
  <c r="AR3396" i="20" s="1"/>
  <c r="AS3396" i="20" s="1"/>
  <c r="BE3396" i="20"/>
  <c r="AP3397" i="20"/>
  <c r="AQ3397" i="20" s="1"/>
  <c r="AR3397" i="20" s="1"/>
  <c r="AS3397" i="20" s="1"/>
  <c r="AT3397" i="20" s="1"/>
  <c r="BE3397" i="20"/>
  <c r="AP3398" i="20"/>
  <c r="AQ3398" i="20" s="1"/>
  <c r="AR3398" i="20" s="1"/>
  <c r="AS3398" i="20" s="1"/>
  <c r="BE3398" i="20"/>
  <c r="AP3399" i="20"/>
  <c r="AQ3399" i="20" s="1"/>
  <c r="AR3399" i="20" s="1"/>
  <c r="AS3399" i="20" s="1"/>
  <c r="BE3399" i="20"/>
  <c r="AP3400" i="20"/>
  <c r="AQ3400" i="20" s="1"/>
  <c r="AR3400" i="20" s="1"/>
  <c r="AS3400" i="20" s="1"/>
  <c r="BE3400" i="20"/>
  <c r="AP3401" i="20"/>
  <c r="AQ3401" i="20"/>
  <c r="AR3401" i="20" s="1"/>
  <c r="AS3401" i="20" s="1"/>
  <c r="AT3401" i="20" s="1"/>
  <c r="BE3401" i="20"/>
  <c r="AP3402" i="20"/>
  <c r="AQ3402" i="20" s="1"/>
  <c r="AR3402" i="20" s="1"/>
  <c r="AS3402" i="20" s="1"/>
  <c r="BE3402" i="20"/>
  <c r="AP3403" i="20"/>
  <c r="AQ3403" i="20" s="1"/>
  <c r="AR3403" i="20" s="1"/>
  <c r="AS3403" i="20" s="1"/>
  <c r="BE3403" i="20"/>
  <c r="AP3404" i="20"/>
  <c r="AQ3404" i="20"/>
  <c r="AR3404" i="20" s="1"/>
  <c r="AS3404" i="20" s="1"/>
  <c r="BE3404" i="20"/>
  <c r="AP3405" i="20"/>
  <c r="AQ3405" i="20" s="1"/>
  <c r="AR3405" i="20" s="1"/>
  <c r="AS3405" i="20" s="1"/>
  <c r="AT3405" i="20" s="1"/>
  <c r="BE3405" i="20"/>
  <c r="AP3406" i="20"/>
  <c r="AQ3406" i="20" s="1"/>
  <c r="AR3406" i="20" s="1"/>
  <c r="AS3406" i="20" s="1"/>
  <c r="BE3406" i="20"/>
  <c r="AP3407" i="20"/>
  <c r="AQ3407" i="20" s="1"/>
  <c r="AR3407" i="20" s="1"/>
  <c r="AS3407" i="20" s="1"/>
  <c r="BE3407" i="20"/>
  <c r="AP3408" i="20"/>
  <c r="AQ3408" i="20" s="1"/>
  <c r="AR3408" i="20" s="1"/>
  <c r="AS3408" i="20" s="1"/>
  <c r="BE3408" i="20"/>
  <c r="AP3409" i="20"/>
  <c r="AQ3409" i="20"/>
  <c r="AR3409" i="20" s="1"/>
  <c r="AS3409" i="20" s="1"/>
  <c r="AT3409" i="20" s="1"/>
  <c r="BE3409" i="20"/>
  <c r="AP3410" i="20"/>
  <c r="AQ3410" i="20" s="1"/>
  <c r="AR3410" i="20" s="1"/>
  <c r="AS3410" i="20" s="1"/>
  <c r="BE3410" i="20"/>
  <c r="AP3411" i="20"/>
  <c r="AQ3411" i="20" s="1"/>
  <c r="AR3411" i="20" s="1"/>
  <c r="AS3411" i="20" s="1"/>
  <c r="BE3411" i="20"/>
  <c r="AP3412" i="20"/>
  <c r="AQ3412" i="20"/>
  <c r="AR3412" i="20" s="1"/>
  <c r="AS3412" i="20" s="1"/>
  <c r="BE3412" i="20"/>
  <c r="AP3413" i="20"/>
  <c r="AQ3413" i="20" s="1"/>
  <c r="AR3413" i="20" s="1"/>
  <c r="AS3413" i="20" s="1"/>
  <c r="AT3413" i="20" s="1"/>
  <c r="BE3413" i="20"/>
  <c r="AP3414" i="20"/>
  <c r="AQ3414" i="20" s="1"/>
  <c r="AR3414" i="20" s="1"/>
  <c r="AS3414" i="20" s="1"/>
  <c r="BE3414" i="20"/>
  <c r="AP3415" i="20"/>
  <c r="AQ3415" i="20" s="1"/>
  <c r="AR3415" i="20" s="1"/>
  <c r="AS3415" i="20" s="1"/>
  <c r="BE3415" i="20"/>
  <c r="AP3416" i="20"/>
  <c r="AQ3416" i="20" s="1"/>
  <c r="AR3416" i="20" s="1"/>
  <c r="AS3416" i="20" s="1"/>
  <c r="BE3416" i="20"/>
  <c r="AP3417" i="20"/>
  <c r="AQ3417" i="20" s="1"/>
  <c r="AR3417" i="20" s="1"/>
  <c r="AS3417" i="20" s="1"/>
  <c r="AT3417" i="20" s="1"/>
  <c r="BE3417" i="20"/>
  <c r="AP3418" i="20"/>
  <c r="AQ3418" i="20"/>
  <c r="AR3418" i="20" s="1"/>
  <c r="AS3418" i="20" s="1"/>
  <c r="BE3418" i="20"/>
  <c r="AP3419" i="20"/>
  <c r="AQ3419" i="20" s="1"/>
  <c r="AR3419" i="20" s="1"/>
  <c r="AS3419" i="20" s="1"/>
  <c r="BE3419" i="20"/>
  <c r="AP3420" i="20"/>
  <c r="AQ3420" i="20"/>
  <c r="AR3420" i="20" s="1"/>
  <c r="AS3420" i="20" s="1"/>
  <c r="BE3420" i="20"/>
  <c r="AP3421" i="20"/>
  <c r="AQ3421" i="20"/>
  <c r="AR3421" i="20" s="1"/>
  <c r="AS3421" i="20" s="1"/>
  <c r="AT3421" i="20" s="1"/>
  <c r="BE3421" i="20"/>
  <c r="AP3422" i="20"/>
  <c r="AQ3422" i="20" s="1"/>
  <c r="AR3422" i="20" s="1"/>
  <c r="AS3422" i="20" s="1"/>
  <c r="BE3422" i="20"/>
  <c r="AP3423" i="20"/>
  <c r="AQ3423" i="20" s="1"/>
  <c r="AR3423" i="20" s="1"/>
  <c r="AS3423" i="20" s="1"/>
  <c r="BE3423" i="20"/>
  <c r="AP3424" i="20"/>
  <c r="AQ3424" i="20" s="1"/>
  <c r="AR3424" i="20" s="1"/>
  <c r="AS3424" i="20" s="1"/>
  <c r="BE3424" i="20"/>
  <c r="AP3425" i="20"/>
  <c r="AQ3425" i="20"/>
  <c r="AR3425" i="20" s="1"/>
  <c r="AS3425" i="20" s="1"/>
  <c r="AT3425" i="20" s="1"/>
  <c r="BE3425" i="20"/>
  <c r="AP3426" i="20"/>
  <c r="AQ3426" i="20" s="1"/>
  <c r="AR3426" i="20" s="1"/>
  <c r="AS3426" i="20" s="1"/>
  <c r="BE3426" i="20"/>
  <c r="AP3427" i="20"/>
  <c r="AQ3427" i="20" s="1"/>
  <c r="AR3427" i="20" s="1"/>
  <c r="AS3427" i="20" s="1"/>
  <c r="BE3427" i="20"/>
  <c r="AP3428" i="20"/>
  <c r="AQ3428" i="20"/>
  <c r="BE3428" i="20"/>
  <c r="AP3429" i="20"/>
  <c r="AQ3429" i="20" s="1"/>
  <c r="BE3429" i="20"/>
  <c r="AP3430" i="20"/>
  <c r="AQ3430" i="20" s="1"/>
  <c r="BE3430" i="20"/>
  <c r="AP3431" i="20"/>
  <c r="AQ3431" i="20" s="1"/>
  <c r="BE3431" i="20"/>
  <c r="AP3432" i="20"/>
  <c r="AQ3432" i="20" s="1"/>
  <c r="BE3432" i="20"/>
  <c r="AP3433" i="20"/>
  <c r="AQ3433" i="20"/>
  <c r="BE3433" i="20"/>
  <c r="AP3434" i="20"/>
  <c r="AQ3434" i="20" s="1"/>
  <c r="BE3434" i="20"/>
  <c r="AP3435" i="20"/>
  <c r="AQ3435" i="20" s="1"/>
  <c r="BE3435" i="20"/>
  <c r="AP3436" i="20"/>
  <c r="AQ3436" i="20"/>
  <c r="BE3436" i="20"/>
  <c r="AP3437" i="20"/>
  <c r="AQ3437" i="20" s="1"/>
  <c r="BE3437" i="20"/>
  <c r="AP3438" i="20"/>
  <c r="AQ3438" i="20" s="1"/>
  <c r="BE3438" i="20"/>
  <c r="AP3439" i="20"/>
  <c r="AQ3439" i="20"/>
  <c r="BE3439" i="20"/>
  <c r="AP3440" i="20"/>
  <c r="AQ3440" i="20" s="1"/>
  <c r="BE3440" i="20"/>
  <c r="AP3441" i="20"/>
  <c r="AQ3441" i="20" s="1"/>
  <c r="BE3441" i="20"/>
  <c r="AP3442" i="20"/>
  <c r="AQ3442" i="20"/>
  <c r="BE3442" i="20"/>
  <c r="AP3443" i="20"/>
  <c r="AQ3443" i="20" s="1"/>
  <c r="BE3443" i="20"/>
  <c r="AP3444" i="20"/>
  <c r="AQ3444" i="20" s="1"/>
  <c r="BE3444" i="20"/>
  <c r="AP3445" i="20"/>
  <c r="AQ3445" i="20" s="1"/>
  <c r="BE3445" i="20"/>
  <c r="AP3446" i="20"/>
  <c r="AQ3446" i="20" s="1"/>
  <c r="BE3446" i="20"/>
  <c r="AP3447" i="20"/>
  <c r="AQ3447" i="20"/>
  <c r="BE3447" i="20"/>
  <c r="AP3448" i="20"/>
  <c r="AQ3448" i="20" s="1"/>
  <c r="BE3448" i="20"/>
  <c r="AP3449" i="20"/>
  <c r="AQ3449" i="20" s="1"/>
  <c r="BE3449" i="20"/>
  <c r="AP3450" i="20"/>
  <c r="AQ3450" i="20" s="1"/>
  <c r="BE3450" i="20"/>
  <c r="AP3451" i="20"/>
  <c r="AQ3451" i="20" s="1"/>
  <c r="BE3451" i="20"/>
  <c r="AP3452" i="20"/>
  <c r="AQ3452" i="20" s="1"/>
  <c r="BE3452" i="20"/>
  <c r="AP3453" i="20"/>
  <c r="AQ3453" i="20" s="1"/>
  <c r="BE3453" i="20"/>
  <c r="AP3454" i="20"/>
  <c r="AQ3454" i="20" s="1"/>
  <c r="BE3454" i="20"/>
  <c r="AP3455" i="20"/>
  <c r="AQ3455" i="20"/>
  <c r="BE3455" i="20"/>
  <c r="AP3456" i="20"/>
  <c r="AQ3456" i="20" s="1"/>
  <c r="BE3456" i="20"/>
  <c r="AP3457" i="20"/>
  <c r="AQ3457" i="20"/>
  <c r="BE3457" i="20"/>
  <c r="AP3458" i="20"/>
  <c r="AQ3458" i="20"/>
  <c r="BE3458" i="20"/>
  <c r="AP3459" i="20"/>
  <c r="AQ3459" i="20" s="1"/>
  <c r="BE3459" i="20"/>
  <c r="AP3460" i="20"/>
  <c r="AQ3460" i="20"/>
  <c r="BE3460" i="20"/>
  <c r="AP3461" i="20"/>
  <c r="AQ3461" i="20" s="1"/>
  <c r="BE3461" i="20"/>
  <c r="AP3462" i="20"/>
  <c r="AQ3462" i="20" s="1"/>
  <c r="BE3462" i="20"/>
  <c r="AP3463" i="20"/>
  <c r="AQ3463" i="20" s="1"/>
  <c r="BE3463" i="20"/>
  <c r="AP3464" i="20"/>
  <c r="AQ3464" i="20"/>
  <c r="BE3464" i="20"/>
  <c r="AP3465" i="20"/>
  <c r="AQ3465" i="20" s="1"/>
  <c r="BE3465" i="20"/>
  <c r="AP3466" i="20"/>
  <c r="AQ3466" i="20"/>
  <c r="BE3466" i="20"/>
  <c r="AP3467" i="20"/>
  <c r="AQ3467" i="20" s="1"/>
  <c r="BE3467" i="20"/>
  <c r="AP3468" i="20"/>
  <c r="AQ3468" i="20" s="1"/>
  <c r="BE3468" i="20"/>
  <c r="AP3469" i="20"/>
  <c r="AQ3469" i="20" s="1"/>
  <c r="BE3469" i="20"/>
  <c r="AP3470" i="20"/>
  <c r="AQ3470" i="20" s="1"/>
  <c r="BE3470" i="20"/>
  <c r="AP3471" i="20"/>
  <c r="AQ3471" i="20" s="1"/>
  <c r="BE3471" i="20"/>
  <c r="AP3472" i="20"/>
  <c r="AQ3472" i="20" s="1"/>
  <c r="BE3472" i="20"/>
  <c r="AP3473" i="20"/>
  <c r="AQ3473" i="20" s="1"/>
  <c r="BE3473" i="20"/>
  <c r="AP3474" i="20"/>
  <c r="AQ3474" i="20" s="1"/>
  <c r="BE3474" i="20"/>
  <c r="AP3475" i="20"/>
  <c r="AQ3475" i="20" s="1"/>
  <c r="BE3475" i="20"/>
  <c r="AP3476" i="20"/>
  <c r="AQ3476" i="20" s="1"/>
  <c r="BE3476" i="20"/>
  <c r="AP3477" i="20"/>
  <c r="AQ3477" i="20" s="1"/>
  <c r="BE3477" i="20"/>
  <c r="AP3478" i="20"/>
  <c r="AQ3478" i="20" s="1"/>
  <c r="BE3478" i="20"/>
  <c r="AP3479" i="20"/>
  <c r="AQ3479" i="20"/>
  <c r="BE3479" i="20"/>
  <c r="AP3480" i="20"/>
  <c r="AQ3480" i="20" s="1"/>
  <c r="BE3480" i="20"/>
  <c r="AP3481" i="20"/>
  <c r="AQ3481" i="20" s="1"/>
  <c r="BE3481" i="20"/>
  <c r="AP3482" i="20"/>
  <c r="AQ3482" i="20"/>
  <c r="BE3482" i="20"/>
  <c r="AP3483" i="20"/>
  <c r="AQ3483" i="20" s="1"/>
  <c r="BE3483" i="20"/>
  <c r="AP3484" i="20"/>
  <c r="AQ3484" i="20" s="1"/>
  <c r="BE3484" i="20"/>
  <c r="AP3485" i="20"/>
  <c r="AQ3485" i="20" s="1"/>
  <c r="BE3485" i="20"/>
  <c r="AP3486" i="20"/>
  <c r="AQ3486" i="20" s="1"/>
  <c r="BE3486" i="20"/>
  <c r="AP3487" i="20"/>
  <c r="AQ3487" i="20" s="1"/>
  <c r="BE3487" i="20"/>
  <c r="AP3488" i="20"/>
  <c r="AQ3488" i="20" s="1"/>
  <c r="BE3488" i="20"/>
  <c r="AP3489" i="20"/>
  <c r="AQ3489" i="20" s="1"/>
  <c r="BE3489" i="20"/>
  <c r="AP3490" i="20"/>
  <c r="AQ3490" i="20" s="1"/>
  <c r="BE3490" i="20"/>
  <c r="AP3491" i="20"/>
  <c r="AQ3491" i="20" s="1"/>
  <c r="BE3491" i="20"/>
  <c r="AP3492" i="20"/>
  <c r="AQ3492" i="20" s="1"/>
  <c r="BE3492" i="20"/>
  <c r="AP3493" i="20"/>
  <c r="AQ3493" i="20" s="1"/>
  <c r="BE3493" i="20"/>
  <c r="AP3494" i="20"/>
  <c r="AQ3494" i="20" s="1"/>
  <c r="BE3494" i="20"/>
  <c r="AP3495" i="20"/>
  <c r="AQ3495" i="20"/>
  <c r="BE3495" i="20"/>
  <c r="AP3496" i="20"/>
  <c r="AQ3496" i="20"/>
  <c r="BE3496" i="20"/>
  <c r="AP3497" i="20"/>
  <c r="AQ3497" i="20"/>
  <c r="BE3497" i="20"/>
  <c r="AP3498" i="20"/>
  <c r="AQ3498" i="20" s="1"/>
  <c r="BE3498" i="20"/>
  <c r="AP3499" i="20"/>
  <c r="AQ3499" i="20"/>
  <c r="BE3499" i="20"/>
  <c r="AP3500" i="20"/>
  <c r="AQ3500" i="20"/>
  <c r="BE3500" i="20"/>
  <c r="AP3501" i="20"/>
  <c r="AQ3501" i="20" s="1"/>
  <c r="BE3501" i="20"/>
  <c r="AP3502" i="20"/>
  <c r="AQ3502" i="20" s="1"/>
  <c r="BE3502" i="20"/>
  <c r="AP3503" i="20"/>
  <c r="AQ3503" i="20"/>
  <c r="BE3503" i="20"/>
  <c r="AP3504" i="20"/>
  <c r="AQ3504" i="20" s="1"/>
  <c r="BE3504" i="20"/>
  <c r="AP3505" i="20"/>
  <c r="AQ3505" i="20"/>
  <c r="BE3505" i="20"/>
  <c r="AP3506" i="20"/>
  <c r="AQ3506" i="20" s="1"/>
  <c r="BE3506" i="20"/>
  <c r="AP3507" i="20"/>
  <c r="AQ3507" i="20"/>
  <c r="BE3507" i="20"/>
  <c r="AP3508" i="20"/>
  <c r="AQ3508" i="20" s="1"/>
  <c r="BE3508" i="20"/>
  <c r="AP3509" i="20"/>
  <c r="AQ3509" i="20" s="1"/>
  <c r="BE3509" i="20"/>
  <c r="AP3510" i="20"/>
  <c r="AQ3510" i="20" s="1"/>
  <c r="BE3510" i="20"/>
  <c r="AP3511" i="20"/>
  <c r="AQ3511" i="20"/>
  <c r="BE3511" i="20"/>
  <c r="AP3512" i="20"/>
  <c r="AQ3512" i="20" s="1"/>
  <c r="BE3512" i="20"/>
  <c r="AP3513" i="20"/>
  <c r="AQ3513" i="20" s="1"/>
  <c r="BE3513" i="20"/>
  <c r="AP3514" i="20"/>
  <c r="AQ3514" i="20" s="1"/>
  <c r="BE3514" i="20"/>
  <c r="AP3515" i="20"/>
  <c r="AQ3515" i="20" s="1"/>
  <c r="BE3515" i="20"/>
  <c r="AP3516" i="20"/>
  <c r="AQ3516" i="20" s="1"/>
  <c r="BE3516" i="20"/>
  <c r="AP3517" i="20"/>
  <c r="AQ3517" i="20" s="1"/>
  <c r="BE3517" i="20"/>
  <c r="AP3518" i="20"/>
  <c r="AQ3518" i="20" s="1"/>
  <c r="BE3518" i="20"/>
  <c r="AP3519" i="20"/>
  <c r="AQ3519" i="20"/>
  <c r="BE3519" i="20"/>
  <c r="AP3520" i="20"/>
  <c r="AQ3520" i="20" s="1"/>
  <c r="BE3520" i="20"/>
  <c r="AP3521" i="20"/>
  <c r="AQ3521" i="20"/>
  <c r="BE3521" i="20"/>
  <c r="AP3522" i="20"/>
  <c r="AQ3522" i="20" s="1"/>
  <c r="BE3522" i="20"/>
  <c r="AP3523" i="20"/>
  <c r="AQ3523" i="20"/>
  <c r="BE3523" i="20"/>
  <c r="AP3524" i="20"/>
  <c r="AQ3524" i="20"/>
  <c r="BE3524" i="20"/>
  <c r="AP3525" i="20"/>
  <c r="AQ3525" i="20"/>
  <c r="BE3525" i="20"/>
  <c r="AP3526" i="20"/>
  <c r="AQ3526" i="20" s="1"/>
  <c r="BE3526" i="20"/>
  <c r="AP3527" i="20"/>
  <c r="AQ3527" i="20"/>
  <c r="BE3527" i="20"/>
  <c r="AP3528" i="20"/>
  <c r="AQ3528" i="20"/>
  <c r="BE3528" i="20"/>
  <c r="AP3529" i="20"/>
  <c r="AQ3529" i="20" s="1"/>
  <c r="BE3529" i="20"/>
  <c r="AP3530" i="20"/>
  <c r="AQ3530" i="20" s="1"/>
  <c r="BE3530" i="20"/>
  <c r="AP3531" i="20"/>
  <c r="AQ3531" i="20"/>
  <c r="BE3531" i="20"/>
  <c r="AP3532" i="20"/>
  <c r="AQ3532" i="20" s="1"/>
  <c r="BE3532" i="20"/>
  <c r="AP3533" i="20"/>
  <c r="AQ3533" i="20"/>
  <c r="BE3533" i="20"/>
  <c r="AP3534" i="20"/>
  <c r="AQ3534" i="20" s="1"/>
  <c r="BE3534" i="20"/>
  <c r="AP3535" i="20"/>
  <c r="AQ3535" i="20"/>
  <c r="BE3535" i="20"/>
  <c r="AP3536" i="20"/>
  <c r="AQ3536" i="20" s="1"/>
  <c r="BE3536" i="20"/>
  <c r="AP3537" i="20"/>
  <c r="AQ3537" i="20" s="1"/>
  <c r="BE3537" i="20"/>
  <c r="AP3538" i="20"/>
  <c r="AQ3538" i="20" s="1"/>
  <c r="BE3538" i="20"/>
  <c r="AP3539" i="20"/>
  <c r="AQ3539" i="20"/>
  <c r="BE3539" i="20"/>
  <c r="AP3540" i="20"/>
  <c r="AQ3540" i="20" s="1"/>
  <c r="BE3540" i="20"/>
  <c r="AP3541" i="20"/>
  <c r="AQ3541" i="20" s="1"/>
  <c r="BE3541" i="20"/>
  <c r="AP3542" i="20"/>
  <c r="AQ3542" i="20" s="1"/>
  <c r="BE3542" i="20"/>
  <c r="AP3543" i="20"/>
  <c r="AQ3543" i="20" s="1"/>
  <c r="BE3543" i="20"/>
  <c r="AP3544" i="20"/>
  <c r="AQ3544" i="20" s="1"/>
  <c r="BE3544" i="20"/>
  <c r="AP3545" i="20"/>
  <c r="AQ3545" i="20" s="1"/>
  <c r="BE3545" i="20"/>
  <c r="AP3546" i="20"/>
  <c r="AQ3546" i="20" s="1"/>
  <c r="BE3546" i="20"/>
  <c r="AP3547" i="20"/>
  <c r="AQ3547" i="20"/>
  <c r="BE3547" i="20"/>
  <c r="AP3548" i="20"/>
  <c r="AQ3548" i="20" s="1"/>
  <c r="BE3548" i="20"/>
  <c r="AP3549" i="20"/>
  <c r="AQ3549" i="20"/>
  <c r="BE3549" i="20"/>
  <c r="AP3550" i="20"/>
  <c r="AQ3550" i="20" s="1"/>
  <c r="BE3550" i="20"/>
  <c r="AP3551" i="20"/>
  <c r="AQ3551" i="20"/>
  <c r="BE3551" i="20"/>
  <c r="AP3552" i="20"/>
  <c r="AQ3552" i="20"/>
  <c r="BE3552" i="20"/>
  <c r="AP3553" i="20"/>
  <c r="AQ3553" i="20"/>
  <c r="BE3553" i="20"/>
  <c r="AP3554" i="20"/>
  <c r="AQ3554" i="20" s="1"/>
  <c r="BE3554" i="20"/>
  <c r="AP3555" i="20"/>
  <c r="AQ3555" i="20"/>
  <c r="BE3555" i="20"/>
  <c r="AP3556" i="20"/>
  <c r="AQ3556" i="20"/>
  <c r="BE3556" i="20"/>
  <c r="AP3557" i="20"/>
  <c r="AQ3557" i="20" s="1"/>
  <c r="BE3557" i="20"/>
  <c r="AP3558" i="20"/>
  <c r="AQ3558" i="20" s="1"/>
  <c r="BE3558" i="20"/>
  <c r="AP3559" i="20"/>
  <c r="AQ3559" i="20"/>
  <c r="BE3559" i="20"/>
  <c r="AP3560" i="20"/>
  <c r="AQ3560" i="20" s="1"/>
  <c r="BE3560" i="20"/>
  <c r="AP3561" i="20"/>
  <c r="AQ3561" i="20" s="1"/>
  <c r="BE3561" i="20"/>
  <c r="AP3562" i="20"/>
  <c r="AQ3562" i="20" s="1"/>
  <c r="BE3562" i="20"/>
  <c r="AP3563" i="20"/>
  <c r="BE3563" i="20"/>
  <c r="AP3564" i="20"/>
  <c r="AQ3564" i="20" s="1"/>
  <c r="BE3564" i="20"/>
  <c r="AP3565" i="20"/>
  <c r="AQ3565" i="20" s="1"/>
  <c r="BE3565" i="20"/>
  <c r="AP3566" i="20"/>
  <c r="AQ3566" i="20" s="1"/>
  <c r="BE3566" i="20"/>
  <c r="AP3567" i="20"/>
  <c r="AQ3567" i="20" s="1"/>
  <c r="BE3567" i="20"/>
  <c r="AP3568" i="20"/>
  <c r="AQ3568" i="20" s="1"/>
  <c r="BE3568" i="20"/>
  <c r="AP3569" i="20"/>
  <c r="AQ3569" i="20" s="1"/>
  <c r="BE3569" i="20"/>
  <c r="AP3570" i="20"/>
  <c r="AQ3570" i="20" s="1"/>
  <c r="BE3570" i="20"/>
  <c r="AP3571" i="20"/>
  <c r="AQ3571" i="20" s="1"/>
  <c r="BE3571" i="20"/>
  <c r="AP3572" i="20"/>
  <c r="AQ3572" i="20" s="1"/>
  <c r="BE3572" i="20"/>
  <c r="AP3573" i="20"/>
  <c r="AQ3573" i="20" s="1"/>
  <c r="BE3573" i="20"/>
  <c r="AP3574" i="20"/>
  <c r="AQ3574" i="20" s="1"/>
  <c r="BE3574" i="20"/>
  <c r="AP3575" i="20"/>
  <c r="AQ3575" i="20" s="1"/>
  <c r="BE3575" i="20"/>
  <c r="AP3576" i="20"/>
  <c r="AQ3576" i="20" s="1"/>
  <c r="BE3576" i="20"/>
  <c r="AP3577" i="20"/>
  <c r="AQ3577" i="20" s="1"/>
  <c r="BE3577" i="20"/>
  <c r="AP3578" i="20"/>
  <c r="AQ3578" i="20" s="1"/>
  <c r="BE3578" i="20"/>
  <c r="AP3579" i="20"/>
  <c r="AQ3579" i="20" s="1"/>
  <c r="BE3579" i="20"/>
  <c r="AP3580" i="20"/>
  <c r="AQ3580" i="20" s="1"/>
  <c r="BE3580" i="20"/>
  <c r="AP3581" i="20"/>
  <c r="AQ3581" i="20" s="1"/>
  <c r="BE3581" i="20"/>
  <c r="AP3582" i="20"/>
  <c r="AQ3582" i="20" s="1"/>
  <c r="BE3582" i="20"/>
  <c r="AP3583" i="20"/>
  <c r="AQ3583" i="20" s="1"/>
  <c r="BE3583" i="20"/>
  <c r="AP3584" i="20"/>
  <c r="AQ3584" i="20" s="1"/>
  <c r="BE3584" i="20"/>
  <c r="AP3585" i="20"/>
  <c r="AQ3585" i="20" s="1"/>
  <c r="BE3585" i="20"/>
  <c r="AP3586" i="20"/>
  <c r="AQ3586" i="20" s="1"/>
  <c r="BE3586" i="20"/>
  <c r="AP3587" i="20"/>
  <c r="AQ3587" i="20" s="1"/>
  <c r="BE3587" i="20"/>
  <c r="AP3588" i="20"/>
  <c r="AQ3588" i="20" s="1"/>
  <c r="BE3588" i="20"/>
  <c r="AP3589" i="20"/>
  <c r="AQ3589" i="20" s="1"/>
  <c r="BE3589" i="20"/>
  <c r="AP3590" i="20"/>
  <c r="AQ3590" i="20" s="1"/>
  <c r="BE3590" i="20"/>
  <c r="AP3591" i="20"/>
  <c r="AQ3591" i="20" s="1"/>
  <c r="BE3591" i="20"/>
  <c r="AP3592" i="20"/>
  <c r="AQ3592" i="20" s="1"/>
  <c r="BE3592" i="20"/>
  <c r="AP3593" i="20"/>
  <c r="AQ3593" i="20" s="1"/>
  <c r="BE3593" i="20"/>
  <c r="AP3594" i="20"/>
  <c r="AQ3594" i="20" s="1"/>
  <c r="BE3594" i="20"/>
  <c r="AP3595" i="20"/>
  <c r="AQ3595" i="20" s="1"/>
  <c r="BE3595" i="20"/>
  <c r="AP3596" i="20"/>
  <c r="AQ3596" i="20" s="1"/>
  <c r="BE3596" i="20"/>
  <c r="AP3597" i="20"/>
  <c r="AQ3597" i="20" s="1"/>
  <c r="BE3597" i="20"/>
  <c r="AP3598" i="20"/>
  <c r="AQ3598" i="20" s="1"/>
  <c r="BE3598" i="20"/>
  <c r="AP3599" i="20"/>
  <c r="AQ3599" i="20" s="1"/>
  <c r="BE3599" i="20"/>
  <c r="AP3600" i="20"/>
  <c r="AQ3600" i="20" s="1"/>
  <c r="BE3600" i="20"/>
  <c r="AP3601" i="20"/>
  <c r="AQ3601" i="20" s="1"/>
  <c r="BE3601" i="20"/>
  <c r="AP3602" i="20"/>
  <c r="AQ3602" i="20" s="1"/>
  <c r="BE3602" i="20"/>
  <c r="AP3603" i="20"/>
  <c r="AQ3603" i="20" s="1"/>
  <c r="BE3603" i="20"/>
  <c r="AP3604" i="20"/>
  <c r="AQ3604" i="20" s="1"/>
  <c r="BE3604" i="20"/>
  <c r="AP3605" i="20"/>
  <c r="AQ3605" i="20" s="1"/>
  <c r="BE3605" i="20"/>
  <c r="AP3606" i="20"/>
  <c r="AQ3606" i="20" s="1"/>
  <c r="BE3606" i="20"/>
  <c r="AP3607" i="20"/>
  <c r="AQ3607" i="20" s="1"/>
  <c r="BE3607" i="20"/>
  <c r="AP3608" i="20"/>
  <c r="AQ3608" i="20" s="1"/>
  <c r="BE3608" i="20"/>
  <c r="AP3609" i="20"/>
  <c r="AQ3609" i="20" s="1"/>
  <c r="BE3609" i="20"/>
  <c r="AP3610" i="20"/>
  <c r="AQ3610" i="20" s="1"/>
  <c r="BE3610" i="20"/>
  <c r="AP3611" i="20"/>
  <c r="AQ3611" i="20" s="1"/>
  <c r="BE3611" i="20"/>
  <c r="AP3612" i="20"/>
  <c r="AQ3612" i="20" s="1"/>
  <c r="BE3612" i="20"/>
  <c r="AP3613" i="20"/>
  <c r="AQ3613" i="20" s="1"/>
  <c r="BE3613" i="20"/>
  <c r="AP3614" i="20"/>
  <c r="AQ3614" i="20" s="1"/>
  <c r="BE3614" i="20"/>
  <c r="AP3615" i="20"/>
  <c r="AQ3615" i="20" s="1"/>
  <c r="BE3615" i="20"/>
  <c r="AP3616" i="20"/>
  <c r="AQ3616" i="20" s="1"/>
  <c r="BE3616" i="20"/>
  <c r="AP3617" i="20"/>
  <c r="AQ3617" i="20" s="1"/>
  <c r="BE3617" i="20"/>
  <c r="AP3618" i="20"/>
  <c r="AQ3618" i="20" s="1"/>
  <c r="BE3618" i="20"/>
  <c r="AP3619" i="20"/>
  <c r="AQ3619" i="20" s="1"/>
  <c r="BE3619" i="20"/>
  <c r="AP3620" i="20"/>
  <c r="AQ3620" i="20" s="1"/>
  <c r="BE3620" i="20"/>
  <c r="AP3621" i="20"/>
  <c r="AQ3621" i="20" s="1"/>
  <c r="BE3621" i="20"/>
  <c r="AP3622" i="20"/>
  <c r="AQ3622" i="20" s="1"/>
  <c r="BE3622" i="20"/>
  <c r="AP3623" i="20"/>
  <c r="AQ3623" i="20" s="1"/>
  <c r="BE3623" i="20"/>
  <c r="AP3624" i="20"/>
  <c r="AQ3624" i="20" s="1"/>
  <c r="BE3624" i="20"/>
  <c r="AP3625" i="20"/>
  <c r="AQ3625" i="20" s="1"/>
  <c r="BE3625" i="20"/>
  <c r="AP3626" i="20"/>
  <c r="AQ3626" i="20" s="1"/>
  <c r="BE3626" i="20"/>
  <c r="AP3627" i="20"/>
  <c r="AQ3627" i="20" s="1"/>
  <c r="BE3627" i="20"/>
  <c r="AP3628" i="20"/>
  <c r="AQ3628" i="20" s="1"/>
  <c r="BE3628" i="20"/>
  <c r="AP3629" i="20"/>
  <c r="AQ3629" i="20" s="1"/>
  <c r="BE3629" i="20"/>
  <c r="AP3630" i="20"/>
  <c r="AQ3630" i="20" s="1"/>
  <c r="BE3630" i="20"/>
  <c r="AP3631" i="20"/>
  <c r="AQ3631" i="20" s="1"/>
  <c r="BE3631" i="20"/>
  <c r="AP3632" i="20"/>
  <c r="AQ3632" i="20" s="1"/>
  <c r="BE3632" i="20"/>
  <c r="AP3633" i="20"/>
  <c r="AQ3633" i="20" s="1"/>
  <c r="BE3633" i="20"/>
  <c r="AP3634" i="20"/>
  <c r="AQ3634" i="20" s="1"/>
  <c r="BE3634" i="20"/>
  <c r="AP3635" i="20"/>
  <c r="AQ3635" i="20" s="1"/>
  <c r="BE3635" i="20"/>
  <c r="AP3636" i="20"/>
  <c r="AQ3636" i="20" s="1"/>
  <c r="BE3636" i="20"/>
  <c r="AP3637" i="20"/>
  <c r="AQ3637" i="20" s="1"/>
  <c r="BE3637" i="20"/>
  <c r="AP3638" i="20"/>
  <c r="AQ3638" i="20" s="1"/>
  <c r="BE3638" i="20"/>
  <c r="AP3639" i="20"/>
  <c r="AQ3639" i="20" s="1"/>
  <c r="BE3639" i="20"/>
  <c r="AP3640" i="20"/>
  <c r="AQ3640" i="20" s="1"/>
  <c r="BE3640" i="20"/>
  <c r="AP3641" i="20"/>
  <c r="AQ3641" i="20" s="1"/>
  <c r="BE3641" i="20"/>
  <c r="AP3642" i="20"/>
  <c r="AQ3642" i="20" s="1"/>
  <c r="BE3642" i="20"/>
  <c r="AP3643" i="20"/>
  <c r="AQ3643" i="20" s="1"/>
  <c r="BE3643" i="20"/>
  <c r="AP3644" i="20"/>
  <c r="AQ3644" i="20" s="1"/>
  <c r="BE3644" i="20"/>
  <c r="AP3645" i="20"/>
  <c r="AQ3645" i="20" s="1"/>
  <c r="BE3645" i="20"/>
  <c r="AP3646" i="20"/>
  <c r="AQ3646" i="20" s="1"/>
  <c r="BE3646" i="20"/>
  <c r="AP3647" i="20"/>
  <c r="AQ3647" i="20" s="1"/>
  <c r="BE3647" i="20"/>
  <c r="AP3648" i="20"/>
  <c r="AQ3648" i="20" s="1"/>
  <c r="BE3648" i="20"/>
  <c r="AP3649" i="20"/>
  <c r="AQ3649" i="20" s="1"/>
  <c r="BE3649" i="20"/>
  <c r="AP3650" i="20"/>
  <c r="AQ3650" i="20" s="1"/>
  <c r="BE3650" i="20"/>
  <c r="AP3651" i="20"/>
  <c r="AQ3651" i="20" s="1"/>
  <c r="BE3651" i="20"/>
  <c r="AP3652" i="20"/>
  <c r="AQ3652" i="20"/>
  <c r="BE3652" i="20"/>
  <c r="AP3653" i="20"/>
  <c r="AQ3653" i="20" s="1"/>
  <c r="BE3653" i="20"/>
  <c r="AP3654" i="20"/>
  <c r="AQ3654" i="20"/>
  <c r="BE3654" i="20"/>
  <c r="AP3655" i="20"/>
  <c r="AQ3655" i="20" s="1"/>
  <c r="BE3655" i="20"/>
  <c r="AP3656" i="20"/>
  <c r="AQ3656" i="20" s="1"/>
  <c r="BE3656" i="20"/>
  <c r="AP3657" i="20"/>
  <c r="AQ3657" i="20" s="1"/>
  <c r="BE3657" i="20"/>
  <c r="AP3658" i="20"/>
  <c r="AQ3658" i="20"/>
  <c r="BE3658" i="20"/>
  <c r="AP3659" i="20"/>
  <c r="AQ3659" i="20" s="1"/>
  <c r="BE3659" i="20"/>
  <c r="AP3660" i="20"/>
  <c r="AQ3660" i="20" s="1"/>
  <c r="BE3660" i="20"/>
  <c r="AP3661" i="20"/>
  <c r="AQ3661" i="20" s="1"/>
  <c r="BE3661" i="20"/>
  <c r="AP3662" i="20"/>
  <c r="AQ3662" i="20" s="1"/>
  <c r="BE3662" i="20"/>
  <c r="AP3663" i="20"/>
  <c r="AQ3663" i="20" s="1"/>
  <c r="BE3663" i="20"/>
  <c r="AP3664" i="20"/>
  <c r="AQ3664" i="20" s="1"/>
  <c r="BE3664" i="20"/>
  <c r="AP3665" i="20"/>
  <c r="AQ3665" i="20"/>
  <c r="BE3665" i="20"/>
  <c r="AP3666" i="20"/>
  <c r="AQ3666" i="20"/>
  <c r="BE3666" i="20"/>
  <c r="AP3667" i="20"/>
  <c r="AQ3667" i="20" s="1"/>
  <c r="BE3667" i="20"/>
  <c r="AP3668" i="20"/>
  <c r="AQ3668" i="20"/>
  <c r="BE3668" i="20"/>
  <c r="AP3669" i="20"/>
  <c r="AQ3669" i="20" s="1"/>
  <c r="BE3669" i="20"/>
  <c r="AP3670" i="20"/>
  <c r="AQ3670" i="20"/>
  <c r="BE3670" i="20"/>
  <c r="AP3671" i="20"/>
  <c r="AQ3671" i="20" s="1"/>
  <c r="BE3671" i="20"/>
  <c r="AP3672" i="20"/>
  <c r="AQ3672" i="20" s="1"/>
  <c r="BE3672" i="20"/>
  <c r="AP3673" i="20"/>
  <c r="AQ3673" i="20" s="1"/>
  <c r="BE3673" i="20"/>
  <c r="AP3674" i="20"/>
  <c r="AQ3674" i="20"/>
  <c r="BE3674" i="20"/>
  <c r="AP3675" i="20"/>
  <c r="AQ3675" i="20" s="1"/>
  <c r="BE3675" i="20"/>
  <c r="AP3676" i="20"/>
  <c r="AQ3676" i="20" s="1"/>
  <c r="BE3676" i="20"/>
  <c r="AP3677" i="20"/>
  <c r="AQ3677" i="20" s="1"/>
  <c r="BE3677" i="20"/>
  <c r="AP3678" i="20"/>
  <c r="AQ3678" i="20" s="1"/>
  <c r="BE3678" i="20"/>
  <c r="AP3679" i="20"/>
  <c r="AQ3679" i="20" s="1"/>
  <c r="BE3679" i="20"/>
  <c r="AP3680" i="20"/>
  <c r="AQ3680" i="20" s="1"/>
  <c r="BE3680" i="20"/>
  <c r="AP3681" i="20"/>
  <c r="AQ3681" i="20"/>
  <c r="BE3681" i="20"/>
  <c r="AP3682" i="20"/>
  <c r="AQ3682" i="20"/>
  <c r="BE3682" i="20"/>
  <c r="AP3683" i="20"/>
  <c r="AQ3683" i="20" s="1"/>
  <c r="BE3683" i="20"/>
  <c r="AP3684" i="20"/>
  <c r="AQ3684" i="20"/>
  <c r="BE3684" i="20"/>
  <c r="AP3685" i="20"/>
  <c r="AQ3685" i="20" s="1"/>
  <c r="BE3685" i="20"/>
  <c r="AP3686" i="20"/>
  <c r="AQ3686" i="20"/>
  <c r="BE3686" i="20"/>
  <c r="AP3687" i="20"/>
  <c r="AQ3687" i="20" s="1"/>
  <c r="BE3687" i="20"/>
  <c r="AP3688" i="20"/>
  <c r="AQ3688" i="20" s="1"/>
  <c r="BE3688" i="20"/>
  <c r="AP3689" i="20"/>
  <c r="AQ3689" i="20" s="1"/>
  <c r="BE3689" i="20"/>
  <c r="AP3690" i="20"/>
  <c r="AQ3690" i="20"/>
  <c r="BE3690" i="20"/>
  <c r="AP3691" i="20"/>
  <c r="AQ3691" i="20" s="1"/>
  <c r="BE3691" i="20"/>
  <c r="AP3692" i="20"/>
  <c r="AQ3692" i="20" s="1"/>
  <c r="BE3692" i="20"/>
  <c r="AP3693" i="20"/>
  <c r="AQ3693" i="20" s="1"/>
  <c r="BE3693" i="20"/>
  <c r="AP3694" i="20"/>
  <c r="AQ3694" i="20" s="1"/>
  <c r="BE3694" i="20"/>
  <c r="AP3695" i="20"/>
  <c r="AQ3695" i="20" s="1"/>
  <c r="BE3695" i="20"/>
  <c r="AP3696" i="20"/>
  <c r="AQ3696" i="20" s="1"/>
  <c r="BE3696" i="20"/>
  <c r="AP3697" i="20"/>
  <c r="AQ3697" i="20"/>
  <c r="BE3697" i="20"/>
  <c r="AP3698" i="20"/>
  <c r="AQ3698" i="20"/>
  <c r="BE3698" i="20"/>
  <c r="AP3699" i="20"/>
  <c r="AQ3699" i="20" s="1"/>
  <c r="BE3699" i="20"/>
  <c r="AP3700" i="20"/>
  <c r="AQ3700" i="20"/>
  <c r="BE3700" i="20"/>
  <c r="AP3701" i="20"/>
  <c r="AQ3701" i="20" s="1"/>
  <c r="BE3701" i="20"/>
  <c r="AP3702" i="20"/>
  <c r="AQ3702" i="20"/>
  <c r="BE3702" i="20"/>
  <c r="AP3703" i="20"/>
  <c r="AQ3703" i="20" s="1"/>
  <c r="BE3703" i="20"/>
  <c r="AP3704" i="20"/>
  <c r="AQ3704" i="20" s="1"/>
  <c r="BE3704" i="20"/>
  <c r="AP3705" i="20"/>
  <c r="AQ3705" i="20" s="1"/>
  <c r="BE3705" i="20"/>
  <c r="AP3706" i="20"/>
  <c r="AQ3706" i="20"/>
  <c r="BE3706" i="20"/>
  <c r="AP3707" i="20"/>
  <c r="AQ3707" i="20" s="1"/>
  <c r="BE3707" i="20"/>
  <c r="AP3708" i="20"/>
  <c r="AQ3708" i="20" s="1"/>
  <c r="BE3708" i="20"/>
  <c r="AP3709" i="20"/>
  <c r="AQ3709" i="20" s="1"/>
  <c r="BE3709" i="20"/>
  <c r="AP3710" i="20"/>
  <c r="AQ3710" i="20" s="1"/>
  <c r="BE3710" i="20"/>
  <c r="AP3711" i="20"/>
  <c r="AQ3711" i="20" s="1"/>
  <c r="BE3711" i="20"/>
  <c r="AP3712" i="20"/>
  <c r="AQ3712" i="20" s="1"/>
  <c r="BE3712" i="20"/>
  <c r="AP3713" i="20"/>
  <c r="AQ3713" i="20"/>
  <c r="BE3713" i="20"/>
  <c r="AP3714" i="20"/>
  <c r="AQ3714" i="20"/>
  <c r="BE3714" i="20"/>
  <c r="AP3715" i="20"/>
  <c r="AQ3715" i="20" s="1"/>
  <c r="BE3715" i="20"/>
  <c r="AP3716" i="20"/>
  <c r="AQ3716" i="20"/>
  <c r="BE3716" i="20"/>
  <c r="AP3717" i="20"/>
  <c r="AQ3717" i="20" s="1"/>
  <c r="BE3717" i="20"/>
  <c r="AP3718" i="20"/>
  <c r="AQ3718" i="20"/>
  <c r="BE3718" i="20"/>
  <c r="AP3719" i="20"/>
  <c r="AQ3719" i="20" s="1"/>
  <c r="BE3719" i="20"/>
  <c r="AP3720" i="20"/>
  <c r="AQ3720" i="20" s="1"/>
  <c r="BE3720" i="20"/>
  <c r="AP3721" i="20"/>
  <c r="AQ3721" i="20" s="1"/>
  <c r="BE3721" i="20"/>
  <c r="AP3722" i="20"/>
  <c r="AQ3722" i="20"/>
  <c r="BE3722" i="20"/>
  <c r="AP3723" i="20"/>
  <c r="AQ3723" i="20" s="1"/>
  <c r="BE3723" i="20"/>
  <c r="AP3724" i="20"/>
  <c r="AQ3724" i="20" s="1"/>
  <c r="BE3724" i="20"/>
  <c r="AP3725" i="20"/>
  <c r="AQ3725" i="20" s="1"/>
  <c r="BE3725" i="20"/>
  <c r="AP3726" i="20"/>
  <c r="AQ3726" i="20" s="1"/>
  <c r="BE3726" i="20"/>
  <c r="AP3727" i="20"/>
  <c r="AQ3727" i="20" s="1"/>
  <c r="BE3727" i="20"/>
  <c r="AP3728" i="20"/>
  <c r="AQ3728" i="20" s="1"/>
  <c r="BE3728" i="20"/>
  <c r="AP3729" i="20"/>
  <c r="AQ3729" i="20"/>
  <c r="BE3729" i="20"/>
  <c r="AP3730" i="20"/>
  <c r="AQ3730" i="20"/>
  <c r="BE3730" i="20"/>
  <c r="AP3731" i="20"/>
  <c r="AQ3731" i="20" s="1"/>
  <c r="BE3731" i="20"/>
  <c r="AP3732" i="20"/>
  <c r="AQ3732" i="20"/>
  <c r="BE3732" i="20"/>
  <c r="AP3733" i="20"/>
  <c r="AQ3733" i="20"/>
  <c r="BE3733" i="20"/>
  <c r="AP3734" i="20"/>
  <c r="AQ3734" i="20" s="1"/>
  <c r="BE3734" i="20"/>
  <c r="AP3735" i="20"/>
  <c r="AQ3735" i="20" s="1"/>
  <c r="BE3735" i="20"/>
  <c r="AP3736" i="20"/>
  <c r="AQ3736" i="20"/>
  <c r="BE3736" i="20"/>
  <c r="AP3737" i="20"/>
  <c r="AQ3737" i="20" s="1"/>
  <c r="BE3737" i="20"/>
  <c r="AP3738" i="20"/>
  <c r="AQ3738" i="20"/>
  <c r="BE3738" i="20"/>
  <c r="AP3739" i="20"/>
  <c r="AQ3739" i="20" s="1"/>
  <c r="BE3739" i="20"/>
  <c r="AP3740" i="20"/>
  <c r="AQ3740" i="20"/>
  <c r="BE3740" i="20"/>
  <c r="AP3741" i="20"/>
  <c r="AQ3741" i="20" s="1"/>
  <c r="BE3741" i="20"/>
  <c r="AP3742" i="20"/>
  <c r="AQ3742" i="20" s="1"/>
  <c r="BE3742" i="20"/>
  <c r="AP3743" i="20"/>
  <c r="AQ3743" i="20" s="1"/>
  <c r="BE3743" i="20"/>
  <c r="AP3744" i="20"/>
  <c r="AQ3744" i="20" s="1"/>
  <c r="BE3744" i="20"/>
  <c r="AP3745" i="20"/>
  <c r="AQ3745" i="20" s="1"/>
  <c r="BE3745" i="20"/>
  <c r="AP3746" i="20"/>
  <c r="AQ3746" i="20"/>
  <c r="BE3746" i="20"/>
  <c r="AP3747" i="20"/>
  <c r="AQ3747" i="20" s="1"/>
  <c r="BE3747" i="20"/>
  <c r="AP3748" i="20"/>
  <c r="AQ3748" i="20" s="1"/>
  <c r="BE3748" i="20"/>
  <c r="AP3749" i="20"/>
  <c r="AQ3749" i="20" s="1"/>
  <c r="BE3749" i="20"/>
  <c r="AP3750" i="20"/>
  <c r="AQ3750" i="20"/>
  <c r="BE3750" i="20"/>
  <c r="AP3751" i="20"/>
  <c r="AQ3751" i="20" s="1"/>
  <c r="BE3751" i="20"/>
  <c r="AP3752" i="20"/>
  <c r="AQ3752" i="20" s="1"/>
  <c r="BE3752" i="20"/>
  <c r="AP3753" i="20"/>
  <c r="AQ3753" i="20" s="1"/>
  <c r="BE3753" i="20"/>
  <c r="AP3754" i="20"/>
  <c r="AQ3754" i="20"/>
  <c r="BE3754" i="20"/>
  <c r="AP3755" i="20"/>
  <c r="AQ3755" i="20" s="1"/>
  <c r="BE3755" i="20"/>
  <c r="AP3756" i="20"/>
  <c r="AQ3756" i="20" s="1"/>
  <c r="BE3756" i="20"/>
  <c r="AP3757" i="20"/>
  <c r="AQ3757" i="20" s="1"/>
  <c r="BE3757" i="20"/>
  <c r="AP3758" i="20"/>
  <c r="AQ3758" i="20" s="1"/>
  <c r="BE3758" i="20"/>
  <c r="AP3759" i="20"/>
  <c r="AQ3759" i="20" s="1"/>
  <c r="BE3759" i="20"/>
  <c r="AP3760" i="20"/>
  <c r="AQ3760" i="20" s="1"/>
  <c r="BE3760" i="20"/>
  <c r="AP3761" i="20"/>
  <c r="AQ3761" i="20" s="1"/>
  <c r="BE3761" i="20"/>
  <c r="AP3762" i="20"/>
  <c r="AQ3762" i="20"/>
  <c r="BE3762" i="20"/>
  <c r="AP3763" i="20"/>
  <c r="AQ3763" i="20" s="1"/>
  <c r="BE3763" i="20"/>
  <c r="AP3764" i="20"/>
  <c r="AQ3764" i="20" s="1"/>
  <c r="BE3764" i="20"/>
  <c r="AP3765" i="20"/>
  <c r="AQ3765" i="20" s="1"/>
  <c r="BE3765" i="20"/>
  <c r="AP3766" i="20"/>
  <c r="AQ3766" i="20"/>
  <c r="BE3766" i="20"/>
  <c r="AP3767" i="20"/>
  <c r="AQ3767" i="20" s="1"/>
  <c r="BE3767" i="20"/>
  <c r="AP3768" i="20"/>
  <c r="AQ3768" i="20" s="1"/>
  <c r="BE3768" i="20"/>
  <c r="AP3769" i="20"/>
  <c r="AQ3769" i="20" s="1"/>
  <c r="BE3769" i="20"/>
  <c r="AP3770" i="20"/>
  <c r="AQ3770" i="20"/>
  <c r="BE3770" i="20"/>
  <c r="AP3771" i="20"/>
  <c r="AQ3771" i="20" s="1"/>
  <c r="BE3771" i="20"/>
  <c r="AP3772" i="20"/>
  <c r="AQ3772" i="20" s="1"/>
  <c r="BE3772" i="20"/>
  <c r="AP3773" i="20"/>
  <c r="AQ3773" i="20" s="1"/>
  <c r="BE3773" i="20"/>
  <c r="AP3774" i="20"/>
  <c r="AQ3774" i="20" s="1"/>
  <c r="BE3774" i="20"/>
  <c r="AP3775" i="20"/>
  <c r="AQ3775" i="20" s="1"/>
  <c r="BE3775" i="20"/>
  <c r="AP3776" i="20"/>
  <c r="AQ3776" i="20" s="1"/>
  <c r="BE3776" i="20"/>
  <c r="AP3777" i="20"/>
  <c r="AQ3777" i="20" s="1"/>
  <c r="BE3777" i="20"/>
  <c r="AP3778" i="20"/>
  <c r="AQ3778" i="20"/>
  <c r="BE3778" i="20"/>
  <c r="AP3779" i="20"/>
  <c r="AQ3779" i="20" s="1"/>
  <c r="BE3779" i="20"/>
  <c r="AP3780" i="20"/>
  <c r="AQ3780" i="20" s="1"/>
  <c r="BE3780" i="20"/>
  <c r="AP3781" i="20"/>
  <c r="AQ3781" i="20" s="1"/>
  <c r="BE3781" i="20"/>
  <c r="AP3782" i="20"/>
  <c r="AQ3782" i="20"/>
  <c r="BE3782" i="20"/>
  <c r="AP3783" i="20"/>
  <c r="AQ3783" i="20" s="1"/>
  <c r="BE3783" i="20"/>
  <c r="AP3784" i="20"/>
  <c r="AQ3784" i="20" s="1"/>
  <c r="BE3784" i="20"/>
  <c r="AP3785" i="20"/>
  <c r="AQ3785" i="20" s="1"/>
  <c r="BE3785" i="20"/>
  <c r="AP3786" i="20"/>
  <c r="AQ3786" i="20"/>
  <c r="BE3786" i="20"/>
  <c r="AP3787" i="20"/>
  <c r="AQ3787" i="20" s="1"/>
  <c r="BE3787" i="20"/>
  <c r="AP3788" i="20"/>
  <c r="AQ3788" i="20" s="1"/>
  <c r="BE3788" i="20"/>
  <c r="AP3789" i="20"/>
  <c r="AQ3789" i="20" s="1"/>
  <c r="BE3789" i="20"/>
  <c r="AP3790" i="20"/>
  <c r="AQ3790" i="20" s="1"/>
  <c r="BE3790" i="20"/>
  <c r="AP3791" i="20"/>
  <c r="AQ3791" i="20" s="1"/>
  <c r="BE3791" i="20"/>
  <c r="AP3792" i="20"/>
  <c r="AQ3792" i="20" s="1"/>
  <c r="BE3792" i="20"/>
  <c r="AP3793" i="20"/>
  <c r="AQ3793" i="20" s="1"/>
  <c r="BE3793" i="20"/>
  <c r="AP3794" i="20"/>
  <c r="AQ3794" i="20"/>
  <c r="BE3794" i="20"/>
  <c r="AP3795" i="20"/>
  <c r="AQ3795" i="20" s="1"/>
  <c r="BE3795" i="20"/>
  <c r="AP3796" i="20"/>
  <c r="AQ3796" i="20" s="1"/>
  <c r="BE3796" i="20"/>
  <c r="AP3797" i="20"/>
  <c r="AQ3797" i="20" s="1"/>
  <c r="BE3797" i="20"/>
  <c r="AP3798" i="20"/>
  <c r="AQ3798" i="20"/>
  <c r="BE3798" i="20"/>
  <c r="AP3799" i="20"/>
  <c r="AQ3799" i="20" s="1"/>
  <c r="BE3799" i="20"/>
  <c r="AP3800" i="20"/>
  <c r="AQ3800" i="20" s="1"/>
  <c r="BE3800" i="20"/>
  <c r="AP3801" i="20"/>
  <c r="AQ3801" i="20" s="1"/>
  <c r="BE3801" i="20"/>
  <c r="AP3802" i="20"/>
  <c r="AQ3802" i="20"/>
  <c r="BE3802" i="20"/>
  <c r="AP3803" i="20"/>
  <c r="AQ3803" i="20" s="1"/>
  <c r="BE3803" i="20"/>
  <c r="AP3804" i="20"/>
  <c r="AQ3804" i="20" s="1"/>
  <c r="BE3804" i="20"/>
  <c r="AP3805" i="20"/>
  <c r="AQ3805" i="20" s="1"/>
  <c r="BE3805" i="20"/>
  <c r="AP3806" i="20"/>
  <c r="AQ3806" i="20" s="1"/>
  <c r="BE3806" i="20"/>
  <c r="AP3807" i="20"/>
  <c r="AQ3807" i="20" s="1"/>
  <c r="BE3807" i="20"/>
  <c r="AP3808" i="20"/>
  <c r="AQ3808" i="20" s="1"/>
  <c r="BE3808" i="20"/>
  <c r="AP3809" i="20"/>
  <c r="AQ3809" i="20" s="1"/>
  <c r="BE3809" i="20"/>
  <c r="AP3810" i="20"/>
  <c r="AQ3810" i="20"/>
  <c r="BE3810" i="20"/>
  <c r="AP3811" i="20"/>
  <c r="AQ3811" i="20" s="1"/>
  <c r="BE3811" i="20"/>
  <c r="AP3812" i="20"/>
  <c r="AQ3812" i="20" s="1"/>
  <c r="BE3812" i="20"/>
  <c r="AP3813" i="20"/>
  <c r="AQ3813" i="20" s="1"/>
  <c r="BE3813" i="20"/>
  <c r="AP3814" i="20"/>
  <c r="AQ3814" i="20"/>
  <c r="BE3814" i="20"/>
  <c r="AP3815" i="20"/>
  <c r="AQ3815" i="20" s="1"/>
  <c r="BE3815" i="20"/>
  <c r="AP3816" i="20"/>
  <c r="AQ3816" i="20" s="1"/>
  <c r="BE3816" i="20"/>
  <c r="AP3817" i="20"/>
  <c r="AQ3817" i="20" s="1"/>
  <c r="BE3817" i="20"/>
  <c r="AP3818" i="20"/>
  <c r="AQ3818" i="20"/>
  <c r="BE3818" i="20"/>
  <c r="AP3819" i="20"/>
  <c r="AQ3819" i="20" s="1"/>
  <c r="BE3819" i="20"/>
  <c r="AP3820" i="20"/>
  <c r="AQ3820" i="20" s="1"/>
  <c r="BE3820" i="20"/>
  <c r="AP3821" i="20"/>
  <c r="AQ3821" i="20" s="1"/>
  <c r="BE3821" i="20"/>
  <c r="AP3822" i="20"/>
  <c r="AQ3822" i="20" s="1"/>
  <c r="BE3822" i="20"/>
  <c r="AP3823" i="20"/>
  <c r="AQ3823" i="20" s="1"/>
  <c r="BE3823" i="20"/>
  <c r="AP3824" i="20"/>
  <c r="AQ3824" i="20" s="1"/>
  <c r="BE3824" i="20"/>
  <c r="AP3825" i="20"/>
  <c r="AQ3825" i="20" s="1"/>
  <c r="BE3825" i="20"/>
  <c r="AP3826" i="20"/>
  <c r="AQ3826" i="20"/>
  <c r="BE3826" i="20"/>
  <c r="AP3827" i="20"/>
  <c r="AQ3827" i="20" s="1"/>
  <c r="BE3827" i="20"/>
  <c r="AP3828" i="20"/>
  <c r="AQ3828" i="20" s="1"/>
  <c r="BE3828" i="20"/>
  <c r="AP3829" i="20"/>
  <c r="AQ3829" i="20" s="1"/>
  <c r="BE3829" i="20"/>
  <c r="AP3830" i="20"/>
  <c r="AQ3830" i="20"/>
  <c r="BE3830" i="20"/>
  <c r="AP3831" i="20"/>
  <c r="AQ3831" i="20" s="1"/>
  <c r="BE3831" i="20"/>
  <c r="AP3832" i="20"/>
  <c r="AQ3832" i="20" s="1"/>
  <c r="BE3832" i="20"/>
  <c r="AP3833" i="20"/>
  <c r="AQ3833" i="20" s="1"/>
  <c r="BE3833" i="20"/>
  <c r="AP3834" i="20"/>
  <c r="AQ3834" i="20"/>
  <c r="BE3834" i="20"/>
  <c r="AP3835" i="20"/>
  <c r="AQ3835" i="20" s="1"/>
  <c r="BE3835" i="20"/>
  <c r="AP3836" i="20"/>
  <c r="AQ3836" i="20" s="1"/>
  <c r="BE3836" i="20"/>
  <c r="AP3837" i="20"/>
  <c r="AQ3837" i="20" s="1"/>
  <c r="BE3837" i="20"/>
  <c r="AP3838" i="20"/>
  <c r="AQ3838" i="20" s="1"/>
  <c r="BE3838" i="20"/>
  <c r="AP3839" i="20"/>
  <c r="AQ3839" i="20" s="1"/>
  <c r="BE3839" i="20"/>
  <c r="AP3840" i="20"/>
  <c r="AQ3840" i="20" s="1"/>
  <c r="BE3840" i="20"/>
  <c r="AP3841" i="20"/>
  <c r="AQ3841" i="20" s="1"/>
  <c r="BE3841" i="20"/>
  <c r="AP3842" i="20"/>
  <c r="AQ3842" i="20"/>
  <c r="BE3842" i="20"/>
  <c r="AP3843" i="20"/>
  <c r="AQ3843" i="20" s="1"/>
  <c r="BE3843" i="20"/>
  <c r="AP3844" i="20"/>
  <c r="AQ3844" i="20"/>
  <c r="BE3844" i="20"/>
  <c r="AP3845" i="20"/>
  <c r="AQ3845" i="20" s="1"/>
  <c r="BE3845" i="20"/>
  <c r="AP3846" i="20"/>
  <c r="AQ3846" i="20"/>
  <c r="BE3846" i="20"/>
  <c r="AP3847" i="20"/>
  <c r="AQ3847" i="20" s="1"/>
  <c r="BE3847" i="20"/>
  <c r="AP3848" i="20"/>
  <c r="AQ3848" i="20" s="1"/>
  <c r="BE3848" i="20"/>
  <c r="AP3849" i="20"/>
  <c r="AQ3849" i="20" s="1"/>
  <c r="BE3849" i="20"/>
  <c r="AP3850" i="20"/>
  <c r="AQ3850" i="20"/>
  <c r="BE3850" i="20"/>
  <c r="AP3851" i="20"/>
  <c r="AQ3851" i="20" s="1"/>
  <c r="BE3851" i="20"/>
  <c r="AP3852" i="20"/>
  <c r="AQ3852" i="20" s="1"/>
  <c r="BE3852" i="20"/>
  <c r="AP3853" i="20"/>
  <c r="AQ3853" i="20" s="1"/>
  <c r="BE3853" i="20"/>
  <c r="AP3854" i="20"/>
  <c r="AQ3854" i="20" s="1"/>
  <c r="BE3854" i="20"/>
  <c r="AP3855" i="20"/>
  <c r="AQ3855" i="20" s="1"/>
  <c r="BE3855" i="20"/>
  <c r="AP3856" i="20"/>
  <c r="AQ3856" i="20" s="1"/>
  <c r="BE3856" i="20"/>
  <c r="AP3857" i="20"/>
  <c r="AQ3857" i="20" s="1"/>
  <c r="BE3857" i="20"/>
  <c r="AP3858" i="20"/>
  <c r="AQ3858" i="20"/>
  <c r="BE3858" i="20"/>
  <c r="AP3859" i="20"/>
  <c r="AQ3859" i="20" s="1"/>
  <c r="BE3859" i="20"/>
  <c r="AP3860" i="20"/>
  <c r="AQ3860" i="20"/>
  <c r="BE3860" i="20"/>
  <c r="AP3861" i="20"/>
  <c r="AQ3861" i="20" s="1"/>
  <c r="BE3861" i="20"/>
  <c r="AP3862" i="20"/>
  <c r="AQ3862" i="20"/>
  <c r="BE3862" i="20"/>
  <c r="AP3863" i="20"/>
  <c r="AQ3863" i="20" s="1"/>
  <c r="BE3863" i="20"/>
  <c r="AP3864" i="20"/>
  <c r="AQ3864" i="20" s="1"/>
  <c r="BE3864" i="20"/>
  <c r="AP3865" i="20"/>
  <c r="AQ3865" i="20" s="1"/>
  <c r="BE3865" i="20"/>
  <c r="AP3866" i="20"/>
  <c r="AQ3866" i="20"/>
  <c r="BE3866" i="20"/>
  <c r="AP3867" i="20"/>
  <c r="AQ3867" i="20" s="1"/>
  <c r="BE3867" i="20"/>
  <c r="AP3868" i="20"/>
  <c r="AQ3868" i="20" s="1"/>
  <c r="BE3868" i="20"/>
  <c r="AP3869" i="20"/>
  <c r="AQ3869" i="20" s="1"/>
  <c r="BE3869" i="20"/>
  <c r="AP3870" i="20"/>
  <c r="AQ3870" i="20" s="1"/>
  <c r="BE3870" i="20"/>
  <c r="AP3871" i="20"/>
  <c r="AQ3871" i="20" s="1"/>
  <c r="BE3871" i="20"/>
  <c r="AP3872" i="20"/>
  <c r="AQ3872" i="20" s="1"/>
  <c r="BE3872" i="20"/>
  <c r="AP3873" i="20"/>
  <c r="AQ3873" i="20" s="1"/>
  <c r="BE3873" i="20"/>
  <c r="AP3874" i="20"/>
  <c r="AQ3874" i="20"/>
  <c r="BE3874" i="20"/>
  <c r="AP3875" i="20"/>
  <c r="AQ3875" i="20" s="1"/>
  <c r="BE3875" i="20"/>
  <c r="AP3876" i="20"/>
  <c r="AQ3876" i="20"/>
  <c r="BE3876" i="20"/>
  <c r="AP3877" i="20"/>
  <c r="AQ3877" i="20" s="1"/>
  <c r="BE3877" i="20"/>
  <c r="AP3878" i="20"/>
  <c r="AQ3878" i="20"/>
  <c r="BE3878" i="20"/>
  <c r="AP3879" i="20"/>
  <c r="AQ3879" i="20" s="1"/>
  <c r="BE3879" i="20"/>
  <c r="AP3880" i="20"/>
  <c r="AQ3880" i="20" s="1"/>
  <c r="BE3880" i="20"/>
  <c r="AP3881" i="20"/>
  <c r="AQ3881" i="20" s="1"/>
  <c r="BE3881" i="20"/>
  <c r="AP3882" i="20"/>
  <c r="AQ3882" i="20" s="1"/>
  <c r="BE3882" i="20"/>
  <c r="AP3883" i="20"/>
  <c r="AQ3883" i="20" s="1"/>
  <c r="BE3883" i="20"/>
  <c r="AP3884" i="20"/>
  <c r="AQ3884" i="20" s="1"/>
  <c r="BE3884" i="20"/>
  <c r="AP3885" i="20"/>
  <c r="AQ3885" i="20" s="1"/>
  <c r="BE3885" i="20"/>
  <c r="AP3886" i="20"/>
  <c r="AQ3886" i="20" s="1"/>
  <c r="BE3886" i="20"/>
  <c r="AP3887" i="20"/>
  <c r="AQ3887" i="20"/>
  <c r="BE3887" i="20"/>
  <c r="AP3888" i="20"/>
  <c r="AQ3888" i="20" s="1"/>
  <c r="BE3888" i="20"/>
  <c r="AP3889" i="20"/>
  <c r="AQ3889" i="20" s="1"/>
  <c r="BE3889" i="20"/>
  <c r="AP3890" i="20"/>
  <c r="AQ3890" i="20" s="1"/>
  <c r="BE3890" i="20"/>
  <c r="AP3891" i="20"/>
  <c r="AQ3891" i="20"/>
  <c r="BE3891" i="20"/>
  <c r="AP3892" i="20"/>
  <c r="AQ3892" i="20"/>
  <c r="BE3892" i="20"/>
  <c r="AP3893" i="20"/>
  <c r="AQ3893" i="20" s="1"/>
  <c r="BE3893" i="20"/>
  <c r="AP3894" i="20"/>
  <c r="AQ3894" i="20" s="1"/>
  <c r="BE3894" i="20"/>
  <c r="AP3895" i="20"/>
  <c r="AQ3895" i="20"/>
  <c r="BE3895" i="20"/>
  <c r="AP3896" i="20"/>
  <c r="AQ3896" i="20" s="1"/>
  <c r="BE3896" i="20"/>
  <c r="AP3897" i="20"/>
  <c r="AQ3897" i="20" s="1"/>
  <c r="BE3897" i="20"/>
  <c r="AP3898" i="20"/>
  <c r="AQ3898" i="20" s="1"/>
  <c r="BE3898" i="20"/>
  <c r="AP3899" i="20"/>
  <c r="AQ3899" i="20" s="1"/>
  <c r="BE3899" i="20"/>
  <c r="AP3900" i="20"/>
  <c r="AQ3900" i="20" s="1"/>
  <c r="BE3900" i="20"/>
  <c r="AP3901" i="20"/>
  <c r="AQ3901" i="20" s="1"/>
  <c r="BE3901" i="20"/>
  <c r="AP3902" i="20"/>
  <c r="AQ3902" i="20" s="1"/>
  <c r="BE3902" i="20"/>
  <c r="AP3903" i="20"/>
  <c r="AQ3903" i="20"/>
  <c r="BE3903" i="20"/>
  <c r="AP3904" i="20"/>
  <c r="AQ3904" i="20" s="1"/>
  <c r="BE3904" i="20"/>
  <c r="AP3905" i="20"/>
  <c r="AQ3905" i="20" s="1"/>
  <c r="BE3905" i="20"/>
  <c r="AP3906" i="20"/>
  <c r="AQ3906" i="20" s="1"/>
  <c r="BE3906" i="20"/>
  <c r="AP3907" i="20"/>
  <c r="AQ3907" i="20"/>
  <c r="BE3907" i="20"/>
  <c r="AP3908" i="20"/>
  <c r="AQ3908" i="20"/>
  <c r="BE3908" i="20"/>
  <c r="AP3909" i="20"/>
  <c r="AQ3909" i="20" s="1"/>
  <c r="BE3909" i="20"/>
  <c r="AP3910" i="20"/>
  <c r="AQ3910" i="20" s="1"/>
  <c r="BE3910" i="20"/>
  <c r="AP3911" i="20"/>
  <c r="AQ3911" i="20"/>
  <c r="BE3911" i="20"/>
  <c r="AP3912" i="20"/>
  <c r="AQ3912" i="20" s="1"/>
  <c r="BE3912" i="20"/>
  <c r="AP3913" i="20"/>
  <c r="AQ3913" i="20" s="1"/>
  <c r="BE3913" i="20"/>
  <c r="AP3914" i="20"/>
  <c r="AQ3914" i="20" s="1"/>
  <c r="BE3914" i="20"/>
  <c r="AP3915" i="20"/>
  <c r="AQ3915" i="20" s="1"/>
  <c r="BE3915" i="20"/>
  <c r="AP3916" i="20"/>
  <c r="AQ3916" i="20" s="1"/>
  <c r="BE3916" i="20"/>
  <c r="AP3917" i="20"/>
  <c r="AQ3917" i="20" s="1"/>
  <c r="BE3917" i="20"/>
  <c r="AP3918" i="20"/>
  <c r="AQ3918" i="20" s="1"/>
  <c r="BE3918" i="20"/>
  <c r="AP3919" i="20"/>
  <c r="AQ3919" i="20" s="1"/>
  <c r="BE3919" i="20"/>
  <c r="AP3920" i="20"/>
  <c r="AQ3920" i="20"/>
  <c r="BE3920" i="20"/>
  <c r="AP3921" i="20"/>
  <c r="AQ3921" i="20" s="1"/>
  <c r="BE3921" i="20"/>
  <c r="AP3922" i="20"/>
  <c r="AQ3922" i="20" s="1"/>
  <c r="BE3922" i="20"/>
  <c r="AP3923" i="20"/>
  <c r="AQ3923" i="20" s="1"/>
  <c r="BE3923" i="20"/>
  <c r="AP3924" i="20"/>
  <c r="AQ3924" i="20"/>
  <c r="BE3924" i="20"/>
  <c r="AP3925" i="20"/>
  <c r="AQ3925" i="20" s="1"/>
  <c r="BE3925" i="20"/>
  <c r="AP3926" i="20"/>
  <c r="AQ3926" i="20" s="1"/>
  <c r="BE3926" i="20"/>
  <c r="AP3927" i="20"/>
  <c r="AQ3927" i="20" s="1"/>
  <c r="BE3927" i="20"/>
  <c r="AP3928" i="20"/>
  <c r="AQ3928" i="20" s="1"/>
  <c r="BE3928" i="20"/>
  <c r="AP3929" i="20"/>
  <c r="AQ3929" i="20" s="1"/>
  <c r="BE3929" i="20"/>
  <c r="AP3930" i="20"/>
  <c r="AQ3930" i="20" s="1"/>
  <c r="BE3930" i="20"/>
  <c r="AP3931" i="20"/>
  <c r="AQ3931" i="20" s="1"/>
  <c r="BE3931" i="20"/>
  <c r="AP3932" i="20"/>
  <c r="AQ3932" i="20"/>
  <c r="AR3932" i="20" s="1"/>
  <c r="AS3932" i="20" s="1"/>
  <c r="AT3932" i="20" s="1"/>
  <c r="BE3932" i="20"/>
  <c r="AP3933" i="20"/>
  <c r="AQ3933" i="20" s="1"/>
  <c r="BE3933" i="20"/>
  <c r="AP3934" i="20"/>
  <c r="AQ3934" i="20"/>
  <c r="BE3934" i="20"/>
  <c r="AP3935" i="20"/>
  <c r="AQ3935" i="20" s="1"/>
  <c r="AR3935" i="20" s="1"/>
  <c r="AS3935" i="20" s="1"/>
  <c r="AT3935" i="20" s="1"/>
  <c r="BE3935" i="20"/>
  <c r="AP3936" i="20"/>
  <c r="AQ3936" i="20"/>
  <c r="AR3936" i="20" s="1"/>
  <c r="AS3936" i="20" s="1"/>
  <c r="AT3936" i="20" s="1"/>
  <c r="BE3936" i="20"/>
  <c r="AP3937" i="20"/>
  <c r="AQ3937" i="20" s="1"/>
  <c r="BE3937" i="20"/>
  <c r="AP3938" i="20"/>
  <c r="AQ3938" i="20" s="1"/>
  <c r="BE3938" i="20"/>
  <c r="AP3939" i="20"/>
  <c r="AQ3939" i="20" s="1"/>
  <c r="AR3939" i="20" s="1"/>
  <c r="AS3939" i="20" s="1"/>
  <c r="AT3939" i="20" s="1"/>
  <c r="BE3939" i="20"/>
  <c r="AP3940" i="20"/>
  <c r="AQ3940" i="20"/>
  <c r="AR3940" i="20" s="1"/>
  <c r="AS3940" i="20" s="1"/>
  <c r="AT3940" i="20" s="1"/>
  <c r="BE3940" i="20"/>
  <c r="AP3941" i="20"/>
  <c r="AQ3941" i="20" s="1"/>
  <c r="BE3941" i="20"/>
  <c r="AP3942" i="20"/>
  <c r="AQ3942" i="20" s="1"/>
  <c r="BE3942" i="20"/>
  <c r="AP3943" i="20"/>
  <c r="AQ3943" i="20" s="1"/>
  <c r="AR3943" i="20" s="1"/>
  <c r="AS3943" i="20" s="1"/>
  <c r="AT3943" i="20" s="1"/>
  <c r="BE3943" i="20"/>
  <c r="AP3944" i="20"/>
  <c r="AQ3944" i="20" s="1"/>
  <c r="AR3944" i="20" s="1"/>
  <c r="AS3944" i="20" s="1"/>
  <c r="AT3944" i="20" s="1"/>
  <c r="BE3944" i="20"/>
  <c r="AP3945" i="20"/>
  <c r="AQ3945" i="20" s="1"/>
  <c r="BE3945" i="20"/>
  <c r="AP3946" i="20"/>
  <c r="BE3946" i="20"/>
  <c r="AP3947" i="20"/>
  <c r="AQ3947" i="20" s="1"/>
  <c r="AR3947" i="20" s="1"/>
  <c r="AS3947" i="20" s="1"/>
  <c r="AT3947" i="20" s="1"/>
  <c r="BE3947" i="20"/>
  <c r="AP3948" i="20"/>
  <c r="AQ3948" i="20"/>
  <c r="AR3948" i="20" s="1"/>
  <c r="AS3948" i="20" s="1"/>
  <c r="AT3948" i="20" s="1"/>
  <c r="BE3948" i="20"/>
  <c r="AP3949" i="20"/>
  <c r="AQ3949" i="20" s="1"/>
  <c r="BE3949" i="20"/>
  <c r="AP3950" i="20"/>
  <c r="AQ3950" i="20"/>
  <c r="BE3950" i="20"/>
  <c r="AP3951" i="20"/>
  <c r="AQ3951" i="20" s="1"/>
  <c r="AR3951" i="20" s="1"/>
  <c r="AS3951" i="20" s="1"/>
  <c r="AT3951" i="20" s="1"/>
  <c r="BE3951" i="20"/>
  <c r="AP3952" i="20"/>
  <c r="AQ3952" i="20"/>
  <c r="AR3952" i="20" s="1"/>
  <c r="AS3952" i="20" s="1"/>
  <c r="AT3952" i="20" s="1"/>
  <c r="BE3952" i="20"/>
  <c r="AP3953" i="20"/>
  <c r="AQ3953" i="20" s="1"/>
  <c r="BE3953" i="20"/>
  <c r="AP3954" i="20"/>
  <c r="AQ3954" i="20" s="1"/>
  <c r="BE3954" i="20"/>
  <c r="AP3955" i="20"/>
  <c r="AQ3955" i="20" s="1"/>
  <c r="AR3955" i="20" s="1"/>
  <c r="AS3955" i="20" s="1"/>
  <c r="AT3955" i="20" s="1"/>
  <c r="BE3955" i="20"/>
  <c r="AP3956" i="20"/>
  <c r="AQ3956" i="20"/>
  <c r="AR3956" i="20" s="1"/>
  <c r="AS3956" i="20" s="1"/>
  <c r="AT3956" i="20" s="1"/>
  <c r="BE3956" i="20"/>
  <c r="AP3957" i="20"/>
  <c r="AQ3957" i="20" s="1"/>
  <c r="BE3957" i="20"/>
  <c r="AP3958" i="20"/>
  <c r="AQ3958" i="20" s="1"/>
  <c r="BE3958" i="20"/>
  <c r="AP3959" i="20"/>
  <c r="AQ3959" i="20" s="1"/>
  <c r="AR3959" i="20" s="1"/>
  <c r="AS3959" i="20" s="1"/>
  <c r="AT3959" i="20" s="1"/>
  <c r="BE3959" i="20"/>
  <c r="AP3960" i="20"/>
  <c r="AQ3960" i="20" s="1"/>
  <c r="AR3960" i="20" s="1"/>
  <c r="AS3960" i="20" s="1"/>
  <c r="AT3960" i="20" s="1"/>
  <c r="BE3960" i="20"/>
  <c r="AP3961" i="20"/>
  <c r="AQ3961" i="20" s="1"/>
  <c r="BE3961" i="20"/>
  <c r="AP3962" i="20"/>
  <c r="BE3962" i="20"/>
  <c r="AP3963" i="20"/>
  <c r="AQ3963" i="20" s="1"/>
  <c r="AR3963" i="20" s="1"/>
  <c r="AS3963" i="20" s="1"/>
  <c r="AT3963" i="20" s="1"/>
  <c r="BE3963" i="20"/>
  <c r="AP3964" i="20"/>
  <c r="AQ3964" i="20"/>
  <c r="AR3964" i="20" s="1"/>
  <c r="AS3964" i="20" s="1"/>
  <c r="AT3964" i="20" s="1"/>
  <c r="BE3964" i="20"/>
  <c r="AP3965" i="20"/>
  <c r="AQ3965" i="20" s="1"/>
  <c r="BE3965" i="20"/>
  <c r="AP3966" i="20"/>
  <c r="AQ3966" i="20"/>
  <c r="BE3966" i="20"/>
  <c r="AP3967" i="20"/>
  <c r="AQ3967" i="20" s="1"/>
  <c r="AR3967" i="20" s="1"/>
  <c r="AS3967" i="20" s="1"/>
  <c r="AT3967" i="20" s="1"/>
  <c r="BE3967" i="20"/>
  <c r="AP3968" i="20"/>
  <c r="AQ3968" i="20"/>
  <c r="AR3968" i="20" s="1"/>
  <c r="AS3968" i="20" s="1"/>
  <c r="AT3968" i="20" s="1"/>
  <c r="BE3968" i="20"/>
  <c r="AP3969" i="20"/>
  <c r="AQ3969" i="20" s="1"/>
  <c r="BE3969" i="20"/>
  <c r="AP3970" i="20"/>
  <c r="AQ3970" i="20" s="1"/>
  <c r="BE3970" i="20"/>
  <c r="AP3971" i="20"/>
  <c r="AQ3971" i="20" s="1"/>
  <c r="AR3971" i="20" s="1"/>
  <c r="AS3971" i="20" s="1"/>
  <c r="AT3971" i="20" s="1"/>
  <c r="BE3971" i="20"/>
  <c r="AP3972" i="20"/>
  <c r="AQ3972" i="20"/>
  <c r="AR3972" i="20" s="1"/>
  <c r="AS3972" i="20" s="1"/>
  <c r="AT3972" i="20" s="1"/>
  <c r="BE3972" i="20"/>
  <c r="AP3973" i="20"/>
  <c r="AQ3973" i="20" s="1"/>
  <c r="BE3973" i="20"/>
  <c r="AP3974" i="20"/>
  <c r="AQ3974" i="20" s="1"/>
  <c r="BE3974" i="20"/>
  <c r="AP3975" i="20"/>
  <c r="AQ3975" i="20" s="1"/>
  <c r="AR3975" i="20" s="1"/>
  <c r="AS3975" i="20" s="1"/>
  <c r="AT3975" i="20" s="1"/>
  <c r="BE3975" i="20"/>
  <c r="AP3976" i="20"/>
  <c r="AQ3976" i="20" s="1"/>
  <c r="AR3976" i="20" s="1"/>
  <c r="AS3976" i="20" s="1"/>
  <c r="AT3976" i="20" s="1"/>
  <c r="BE3976" i="20"/>
  <c r="AP3977" i="20"/>
  <c r="AQ3977" i="20" s="1"/>
  <c r="BE3977" i="20"/>
  <c r="AP3978" i="20"/>
  <c r="BE3978" i="20"/>
  <c r="AP3979" i="20"/>
  <c r="AQ3979" i="20" s="1"/>
  <c r="AR3979" i="20" s="1"/>
  <c r="AS3979" i="20" s="1"/>
  <c r="AT3979" i="20" s="1"/>
  <c r="BE3979" i="20"/>
  <c r="AP3980" i="20"/>
  <c r="AQ3980" i="20"/>
  <c r="AR3980" i="20" s="1"/>
  <c r="AS3980" i="20" s="1"/>
  <c r="AT3980" i="20" s="1"/>
  <c r="BE3980" i="20"/>
  <c r="AP3981" i="20"/>
  <c r="AQ3981" i="20" s="1"/>
  <c r="BE3981" i="20"/>
  <c r="AP3982" i="20"/>
  <c r="AQ3982" i="20"/>
  <c r="BE3982" i="20"/>
  <c r="AP3983" i="20"/>
  <c r="AQ3983" i="20" s="1"/>
  <c r="AR3983" i="20" s="1"/>
  <c r="AS3983" i="20" s="1"/>
  <c r="AT3983" i="20" s="1"/>
  <c r="BE3983" i="20"/>
  <c r="AP3984" i="20"/>
  <c r="AQ3984" i="20"/>
  <c r="AR3984" i="20" s="1"/>
  <c r="AS3984" i="20" s="1"/>
  <c r="AT3984" i="20" s="1"/>
  <c r="BE3984" i="20"/>
  <c r="AP3985" i="20"/>
  <c r="AQ3985" i="20" s="1"/>
  <c r="BE3985" i="20"/>
  <c r="AP3986" i="20"/>
  <c r="AQ3986" i="20" s="1"/>
  <c r="BE3986" i="20"/>
  <c r="AP3987" i="20"/>
  <c r="AQ3987" i="20" s="1"/>
  <c r="AR3987" i="20" s="1"/>
  <c r="AS3987" i="20" s="1"/>
  <c r="AT3987" i="20" s="1"/>
  <c r="BE3987" i="20"/>
  <c r="AP3988" i="20"/>
  <c r="AQ3988" i="20"/>
  <c r="AR3988" i="20" s="1"/>
  <c r="AS3988" i="20" s="1"/>
  <c r="AT3988" i="20" s="1"/>
  <c r="BE3988" i="20"/>
  <c r="AP3989" i="20"/>
  <c r="AQ3989" i="20" s="1"/>
  <c r="BE3989" i="20"/>
  <c r="AP3990" i="20"/>
  <c r="AQ3990" i="20" s="1"/>
  <c r="AR3990" i="20" s="1"/>
  <c r="AS3990" i="20" s="1"/>
  <c r="AT3990" i="20" s="1"/>
  <c r="BE3990" i="20"/>
  <c r="AP3991" i="20"/>
  <c r="AQ3991" i="20" s="1"/>
  <c r="BE3991" i="20"/>
  <c r="AP3992" i="20"/>
  <c r="AQ3992" i="20"/>
  <c r="BE3992" i="20"/>
  <c r="AP3993" i="20"/>
  <c r="AQ3993" i="20" s="1"/>
  <c r="BE3993" i="20"/>
  <c r="AP3994" i="20"/>
  <c r="AQ3994" i="20" s="1"/>
  <c r="AR3994" i="20" s="1"/>
  <c r="AS3994" i="20" s="1"/>
  <c r="AT3994" i="20" s="1"/>
  <c r="BE3994" i="20"/>
  <c r="AP3995" i="20"/>
  <c r="AQ3995" i="20"/>
  <c r="AR3995" i="20"/>
  <c r="AS3995" i="20" s="1"/>
  <c r="AT3995" i="20" s="1"/>
  <c r="BE3995" i="20"/>
  <c r="AP3996" i="20"/>
  <c r="AQ3996" i="20"/>
  <c r="BE3996" i="20"/>
  <c r="AP3997" i="20"/>
  <c r="AQ3997" i="20" s="1"/>
  <c r="BE3997" i="20"/>
  <c r="AP3998" i="20"/>
  <c r="AQ3998" i="20"/>
  <c r="AR3998" i="20" s="1"/>
  <c r="AS3998" i="20" s="1"/>
  <c r="AT3998" i="20" s="1"/>
  <c r="BE3998" i="20"/>
  <c r="AP3999" i="20"/>
  <c r="AR3999" i="20" s="1"/>
  <c r="AS3999" i="20" s="1"/>
  <c r="AT3999" i="20" s="1"/>
  <c r="AQ3999" i="20"/>
  <c r="BE3999" i="20"/>
  <c r="AP4000" i="20"/>
  <c r="AQ4000" i="20" s="1"/>
  <c r="BE4000" i="20"/>
  <c r="AP4001" i="20"/>
  <c r="AQ4001" i="20" s="1"/>
  <c r="BE4001" i="20"/>
  <c r="AP4002" i="20"/>
  <c r="AQ4002" i="20" s="1"/>
  <c r="BE4002" i="20"/>
  <c r="AP4003" i="20"/>
  <c r="AQ4003" i="20"/>
  <c r="AR4003" i="20" s="1"/>
  <c r="AS4003" i="20" s="1"/>
  <c r="AT4003" i="20" s="1"/>
  <c r="BE4003" i="20"/>
  <c r="AP4004" i="20"/>
  <c r="AQ4004" i="20"/>
  <c r="BE4004" i="20"/>
  <c r="AQ753" i="20" l="1"/>
  <c r="AR753" i="20"/>
  <c r="AS753" i="20" s="1"/>
  <c r="AT753" i="20" s="1"/>
  <c r="AQ290" i="20"/>
  <c r="AR290" i="20"/>
  <c r="AS290" i="20" s="1"/>
  <c r="AR3992" i="20"/>
  <c r="AS3992" i="20" s="1"/>
  <c r="AT3992" i="20" s="1"/>
  <c r="AQ856" i="20"/>
  <c r="AR856" i="20" s="1"/>
  <c r="AS856" i="20" s="1"/>
  <c r="AQ712" i="20"/>
  <c r="AR712" i="20" s="1"/>
  <c r="AS712" i="20" s="1"/>
  <c r="AT712" i="20" s="1"/>
  <c r="AU712" i="20" s="1"/>
  <c r="AV712" i="20" s="1"/>
  <c r="AQ338" i="20"/>
  <c r="AR338" i="20"/>
  <c r="AS338" i="20" s="1"/>
  <c r="AT338" i="20" s="1"/>
  <c r="AR3978" i="20"/>
  <c r="AS3978" i="20" s="1"/>
  <c r="AT3978" i="20" s="1"/>
  <c r="AQ756" i="20"/>
  <c r="AR756" i="20"/>
  <c r="AS756" i="20" s="1"/>
  <c r="AT756" i="20" s="1"/>
  <c r="AQ451" i="20"/>
  <c r="AR451" i="20"/>
  <c r="AS451" i="20" s="1"/>
  <c r="AT451" i="20" s="1"/>
  <c r="AU451" i="20" s="1"/>
  <c r="AV451" i="20" s="1"/>
  <c r="AR3958" i="20"/>
  <c r="AS3958" i="20" s="1"/>
  <c r="AT3958" i="20" s="1"/>
  <c r="AR3942" i="20"/>
  <c r="AS3942" i="20" s="1"/>
  <c r="AT3942" i="20" s="1"/>
  <c r="AR3996" i="20"/>
  <c r="AS3996" i="20" s="1"/>
  <c r="AT3996" i="20" s="1"/>
  <c r="AR3991" i="20"/>
  <c r="AS3991" i="20" s="1"/>
  <c r="AT3991" i="20" s="1"/>
  <c r="AQ797" i="20"/>
  <c r="AR797" i="20"/>
  <c r="AS797" i="20" s="1"/>
  <c r="AT797" i="20" s="1"/>
  <c r="AQ759" i="20"/>
  <c r="AR759" i="20"/>
  <c r="AS759" i="20" s="1"/>
  <c r="AT759" i="20" s="1"/>
  <c r="AQ623" i="20"/>
  <c r="AR623" i="20"/>
  <c r="AS623" i="20" s="1"/>
  <c r="AQ547" i="20"/>
  <c r="AR547" i="20"/>
  <c r="AS547" i="20" s="1"/>
  <c r="AR3974" i="20"/>
  <c r="AS3974" i="20" s="1"/>
  <c r="AT3974" i="20" s="1"/>
  <c r="AR3986" i="20"/>
  <c r="AS3986" i="20" s="1"/>
  <c r="AT3986" i="20" s="1"/>
  <c r="AR3970" i="20"/>
  <c r="AS3970" i="20" s="1"/>
  <c r="AT3970" i="20" s="1"/>
  <c r="AR3954" i="20"/>
  <c r="AS3954" i="20" s="1"/>
  <c r="AT3954" i="20" s="1"/>
  <c r="AR3938" i="20"/>
  <c r="AS3938" i="20" s="1"/>
  <c r="AT3938" i="20" s="1"/>
  <c r="AQ730" i="20"/>
  <c r="AR730" i="20"/>
  <c r="AS730" i="20" s="1"/>
  <c r="AT730" i="20" s="1"/>
  <c r="AQ699" i="20"/>
  <c r="AR699" i="20"/>
  <c r="AS699" i="20" s="1"/>
  <c r="AQ579" i="20"/>
  <c r="AR579" i="20"/>
  <c r="AS579" i="20" s="1"/>
  <c r="AT579" i="20" s="1"/>
  <c r="AQ491" i="20"/>
  <c r="AR491" i="20" s="1"/>
  <c r="AS491" i="20" s="1"/>
  <c r="AT491" i="20" s="1"/>
  <c r="AU491" i="20" s="1"/>
  <c r="AV491" i="20" s="1"/>
  <c r="AQ322" i="20"/>
  <c r="AR322" i="20"/>
  <c r="AS322" i="20" s="1"/>
  <c r="AR3962" i="20"/>
  <c r="AS3962" i="20" s="1"/>
  <c r="AT3962" i="20" s="1"/>
  <c r="AR3946" i="20"/>
  <c r="AS3946" i="20" s="1"/>
  <c r="AT3946" i="20" s="1"/>
  <c r="AR4000" i="20"/>
  <c r="AS4000" i="20" s="1"/>
  <c r="AT4000" i="20" s="1"/>
  <c r="AQ862" i="20"/>
  <c r="AR862" i="20"/>
  <c r="AS862" i="20" s="1"/>
  <c r="AT862" i="20" s="1"/>
  <c r="AQ733" i="20"/>
  <c r="AR733" i="20"/>
  <c r="AS733" i="20" s="1"/>
  <c r="AT733" i="20" s="1"/>
  <c r="AQ564" i="20"/>
  <c r="AR564" i="20" s="1"/>
  <c r="AS564" i="20" s="1"/>
  <c r="AT564" i="20" s="1"/>
  <c r="AU564" i="20" s="1"/>
  <c r="AV564" i="20" s="1"/>
  <c r="AQ435" i="20"/>
  <c r="AR435" i="20"/>
  <c r="AS435" i="20" s="1"/>
  <c r="AR3966" i="20"/>
  <c r="AS3966" i="20" s="1"/>
  <c r="AT3966" i="20" s="1"/>
  <c r="AR3934" i="20"/>
  <c r="AS3934" i="20" s="1"/>
  <c r="AT3934" i="20" s="1"/>
  <c r="AQ765" i="20"/>
  <c r="AR765" i="20"/>
  <c r="AS765" i="20" s="1"/>
  <c r="AT765" i="20" s="1"/>
  <c r="AQ736" i="20"/>
  <c r="AR736" i="20"/>
  <c r="AS736" i="20" s="1"/>
  <c r="AT736" i="20" s="1"/>
  <c r="AR4002" i="20"/>
  <c r="AS4002" i="20" s="1"/>
  <c r="AT4002" i="20" s="1"/>
  <c r="AR3982" i="20"/>
  <c r="AS3982" i="20" s="1"/>
  <c r="AT3982" i="20" s="1"/>
  <c r="AR3950" i="20"/>
  <c r="AS3950" i="20" s="1"/>
  <c r="AT3950" i="20" s="1"/>
  <c r="AR4004" i="20"/>
  <c r="AS4004" i="20" s="1"/>
  <c r="AT4004" i="20" s="1"/>
  <c r="AQ3978" i="20"/>
  <c r="AQ3962" i="20"/>
  <c r="AQ3946" i="20"/>
  <c r="AR567" i="20"/>
  <c r="AS567" i="20" s="1"/>
  <c r="AQ467" i="20"/>
  <c r="AR467" i="20"/>
  <c r="AS467" i="20" s="1"/>
  <c r="AQ419" i="20"/>
  <c r="AR419" i="20"/>
  <c r="AS419" i="20" s="1"/>
  <c r="AT419" i="20" s="1"/>
  <c r="AU419" i="20" s="1"/>
  <c r="AV419" i="20" s="1"/>
  <c r="AQ354" i="20"/>
  <c r="AR354" i="20"/>
  <c r="AS354" i="20" s="1"/>
  <c r="AT354" i="20" s="1"/>
  <c r="AR1862" i="20"/>
  <c r="AS1862" i="20" s="1"/>
  <c r="AR708" i="20"/>
  <c r="AS708" i="20" s="1"/>
  <c r="AR615" i="20"/>
  <c r="AS615" i="20" s="1"/>
  <c r="AR581" i="20"/>
  <c r="AS581" i="20" s="1"/>
  <c r="AR552" i="20"/>
  <c r="AS552" i="20" s="1"/>
  <c r="AR543" i="20"/>
  <c r="AS543" i="20" s="1"/>
  <c r="AT543" i="20" s="1"/>
  <c r="AU543" i="20" s="1"/>
  <c r="AV543" i="20" s="1"/>
  <c r="AR538" i="20"/>
  <c r="AS538" i="20" s="1"/>
  <c r="AR511" i="20"/>
  <c r="AS511" i="20" s="1"/>
  <c r="AR463" i="20"/>
  <c r="AS463" i="20" s="1"/>
  <c r="AR447" i="20"/>
  <c r="AS447" i="20" s="1"/>
  <c r="AR431" i="20"/>
  <c r="AS431" i="20" s="1"/>
  <c r="AR334" i="20"/>
  <c r="AS334" i="20" s="1"/>
  <c r="AT334" i="20" s="1"/>
  <c r="AR314" i="20"/>
  <c r="AS314" i="20" s="1"/>
  <c r="AR282" i="20"/>
  <c r="AS282" i="20" s="1"/>
  <c r="AT282" i="20" s="1"/>
  <c r="AU282" i="20" s="1"/>
  <c r="AV282" i="20" s="1"/>
  <c r="AR67" i="20"/>
  <c r="AS67" i="20" s="1"/>
  <c r="AR61" i="20"/>
  <c r="AS61" i="20" s="1"/>
  <c r="AR45" i="20"/>
  <c r="AS45" i="20" s="1"/>
  <c r="AU33" i="20"/>
  <c r="AV33" i="20" s="1"/>
  <c r="AR12" i="20"/>
  <c r="AS12" i="20" s="1"/>
  <c r="AR864" i="20"/>
  <c r="AS864" i="20" s="1"/>
  <c r="AT864" i="20" s="1"/>
  <c r="AR858" i="20"/>
  <c r="AS858" i="20" s="1"/>
  <c r="AT858" i="20" s="1"/>
  <c r="AR852" i="20"/>
  <c r="AS852" i="20" s="1"/>
  <c r="AT852" i="20" s="1"/>
  <c r="AR806" i="20"/>
  <c r="AS806" i="20" s="1"/>
  <c r="AT806" i="20" s="1"/>
  <c r="AR774" i="20"/>
  <c r="AS774" i="20" s="1"/>
  <c r="AT774" i="20" s="1"/>
  <c r="AR755" i="20"/>
  <c r="AS755" i="20" s="1"/>
  <c r="AT755" i="20" s="1"/>
  <c r="AR752" i="20"/>
  <c r="AS752" i="20" s="1"/>
  <c r="AT752" i="20" s="1"/>
  <c r="AR714" i="20"/>
  <c r="AS714" i="20" s="1"/>
  <c r="AR611" i="20"/>
  <c r="AS611" i="20" s="1"/>
  <c r="AR572" i="20"/>
  <c r="AS572" i="20" s="1"/>
  <c r="AR563" i="20"/>
  <c r="AS563" i="20" s="1"/>
  <c r="AT563" i="20" s="1"/>
  <c r="AU563" i="20" s="1"/>
  <c r="AV563" i="20" s="1"/>
  <c r="AR519" i="20"/>
  <c r="AS519" i="20" s="1"/>
  <c r="AR469" i="20"/>
  <c r="AS469" i="20" s="1"/>
  <c r="AR453" i="20"/>
  <c r="AS453" i="20" s="1"/>
  <c r="AR437" i="20"/>
  <c r="AS437" i="20" s="1"/>
  <c r="AR421" i="20"/>
  <c r="AS421" i="20" s="1"/>
  <c r="AR405" i="20"/>
  <c r="AS405" i="20" s="1"/>
  <c r="AR343" i="20"/>
  <c r="AS343" i="20" s="1"/>
  <c r="AR128" i="20"/>
  <c r="AS128" i="20" s="1"/>
  <c r="AT128" i="20" s="1"/>
  <c r="AR105" i="20"/>
  <c r="AS105" i="20" s="1"/>
  <c r="AR89" i="20"/>
  <c r="AS89" i="20" s="1"/>
  <c r="AR48" i="20"/>
  <c r="AS48" i="20" s="1"/>
  <c r="AT48" i="20" s="1"/>
  <c r="AR26" i="20"/>
  <c r="AS26" i="20" s="1"/>
  <c r="AR1854" i="20"/>
  <c r="AS1854" i="20" s="1"/>
  <c r="AR1333" i="20"/>
  <c r="AS1333" i="20" s="1"/>
  <c r="AR1325" i="20"/>
  <c r="AS1325" i="20" s="1"/>
  <c r="AR1317" i="20"/>
  <c r="AS1317" i="20" s="1"/>
  <c r="AT1317" i="20" s="1"/>
  <c r="AU1317" i="20" s="1"/>
  <c r="AV1317" i="20" s="1"/>
  <c r="AR1309" i="20"/>
  <c r="AS1309" i="20" s="1"/>
  <c r="AR720" i="20"/>
  <c r="AS720" i="20" s="1"/>
  <c r="AT720" i="20" s="1"/>
  <c r="AR704" i="20"/>
  <c r="AS704" i="20" s="1"/>
  <c r="AR639" i="20"/>
  <c r="AS639" i="20" s="1"/>
  <c r="AR607" i="20"/>
  <c r="AS607" i="20" s="1"/>
  <c r="AR575" i="20"/>
  <c r="AS575" i="20" s="1"/>
  <c r="AR560" i="20"/>
  <c r="AS560" i="20" s="1"/>
  <c r="AR527" i="20"/>
  <c r="AS527" i="20" s="1"/>
  <c r="AT527" i="20" s="1"/>
  <c r="AU527" i="20" s="1"/>
  <c r="AV527" i="20" s="1"/>
  <c r="AR516" i="20"/>
  <c r="AS516" i="20" s="1"/>
  <c r="AR513" i="20"/>
  <c r="AS513" i="20" s="1"/>
  <c r="AR507" i="20"/>
  <c r="AS507" i="20" s="1"/>
  <c r="AR479" i="20"/>
  <c r="AS479" i="20" s="1"/>
  <c r="AR459" i="20"/>
  <c r="AS459" i="20" s="1"/>
  <c r="AR443" i="20"/>
  <c r="AS443" i="20" s="1"/>
  <c r="AR427" i="20"/>
  <c r="AS427" i="20" s="1"/>
  <c r="AR411" i="20"/>
  <c r="AS411" i="20" s="1"/>
  <c r="AR346" i="20"/>
  <c r="AS346" i="20" s="1"/>
  <c r="AT346" i="20" s="1"/>
  <c r="AR330" i="20"/>
  <c r="AS330" i="20" s="1"/>
  <c r="AT330" i="20" s="1"/>
  <c r="AR306" i="20"/>
  <c r="AS306" i="20" s="1"/>
  <c r="AR274" i="20"/>
  <c r="AS274" i="20" s="1"/>
  <c r="AR215" i="20"/>
  <c r="AS215" i="20" s="1"/>
  <c r="AR57" i="20"/>
  <c r="AS57" i="20" s="1"/>
  <c r="AR860" i="20"/>
  <c r="AS860" i="20" s="1"/>
  <c r="AT860" i="20" s="1"/>
  <c r="AR798" i="20"/>
  <c r="AS798" i="20" s="1"/>
  <c r="AT798" i="20" s="1"/>
  <c r="AR766" i="20"/>
  <c r="AS766" i="20" s="1"/>
  <c r="AT766" i="20" s="1"/>
  <c r="AR763" i="20"/>
  <c r="AS763" i="20" s="1"/>
  <c r="AT763" i="20" s="1"/>
  <c r="AR710" i="20"/>
  <c r="AS710" i="20" s="1"/>
  <c r="AR589" i="20"/>
  <c r="AS589" i="20" s="1"/>
  <c r="AR587" i="20"/>
  <c r="AS587" i="20" s="1"/>
  <c r="AT587" i="20" s="1"/>
  <c r="AR585" i="20"/>
  <c r="AS585" i="20" s="1"/>
  <c r="AR571" i="20"/>
  <c r="AS571" i="20" s="1"/>
  <c r="AR548" i="20"/>
  <c r="AS548" i="20" s="1"/>
  <c r="AT548" i="20" s="1"/>
  <c r="AU548" i="20" s="1"/>
  <c r="AV548" i="20" s="1"/>
  <c r="AR539" i="20"/>
  <c r="AS539" i="20" s="1"/>
  <c r="AR524" i="20"/>
  <c r="AS524" i="20" s="1"/>
  <c r="AR355" i="20"/>
  <c r="AS355" i="20" s="1"/>
  <c r="AR339" i="20"/>
  <c r="AS339" i="20" s="1"/>
  <c r="AR221" i="20"/>
  <c r="AS221" i="20" s="1"/>
  <c r="AR101" i="20"/>
  <c r="AS101" i="20" s="1"/>
  <c r="AR85" i="20"/>
  <c r="AS85" i="20" s="1"/>
  <c r="AR44" i="20"/>
  <c r="AS44" i="20" s="1"/>
  <c r="AT44" i="20" s="1"/>
  <c r="AR1842" i="20"/>
  <c r="AS1842" i="20" s="1"/>
  <c r="AR773" i="20"/>
  <c r="AS773" i="20" s="1"/>
  <c r="AT773" i="20" s="1"/>
  <c r="AR631" i="20"/>
  <c r="AS631" i="20" s="1"/>
  <c r="AR568" i="20"/>
  <c r="AS568" i="20" s="1"/>
  <c r="AR537" i="20"/>
  <c r="AS537" i="20" s="1"/>
  <c r="AR532" i="20"/>
  <c r="AS532" i="20" s="1"/>
  <c r="AR529" i="20"/>
  <c r="AS529" i="20" s="1"/>
  <c r="AR499" i="20"/>
  <c r="AS499" i="20" s="1"/>
  <c r="AR471" i="20"/>
  <c r="AS471" i="20" s="1"/>
  <c r="AR455" i="20"/>
  <c r="AS455" i="20" s="1"/>
  <c r="AR439" i="20"/>
  <c r="AS439" i="20" s="1"/>
  <c r="AR423" i="20"/>
  <c r="AS423" i="20" s="1"/>
  <c r="AR342" i="20"/>
  <c r="AS342" i="20" s="1"/>
  <c r="AT342" i="20" s="1"/>
  <c r="AR326" i="20"/>
  <c r="AS326" i="20" s="1"/>
  <c r="AR298" i="20"/>
  <c r="AS298" i="20" s="1"/>
  <c r="AR234" i="20"/>
  <c r="AS234" i="20" s="1"/>
  <c r="AT234" i="20" s="1"/>
  <c r="AU234" i="20" s="1"/>
  <c r="AV234" i="20" s="1"/>
  <c r="AR211" i="20"/>
  <c r="AS211" i="20" s="1"/>
  <c r="AR104" i="20"/>
  <c r="AS104" i="20" s="1"/>
  <c r="AT104" i="20" s="1"/>
  <c r="AR88" i="20"/>
  <c r="AS88" i="20" s="1"/>
  <c r="AT88" i="20" s="1"/>
  <c r="AR53" i="20"/>
  <c r="AS53" i="20" s="1"/>
  <c r="AR7" i="20"/>
  <c r="AS7" i="20" s="1"/>
  <c r="AR790" i="20"/>
  <c r="AS790" i="20" s="1"/>
  <c r="AT790" i="20" s="1"/>
  <c r="AR706" i="20"/>
  <c r="AS706" i="20" s="1"/>
  <c r="AR595" i="20"/>
  <c r="AS595" i="20" s="1"/>
  <c r="AR577" i="20"/>
  <c r="AS577" i="20" s="1"/>
  <c r="AR556" i="20"/>
  <c r="AS556" i="20" s="1"/>
  <c r="AR429" i="20"/>
  <c r="AS429" i="20" s="1"/>
  <c r="AR413" i="20"/>
  <c r="AS413" i="20" s="1"/>
  <c r="AR351" i="20"/>
  <c r="AS351" i="20" s="1"/>
  <c r="AR217" i="20"/>
  <c r="AS217" i="20" s="1"/>
  <c r="AR214" i="20"/>
  <c r="AS214" i="20" s="1"/>
  <c r="AR544" i="20"/>
  <c r="AS544" i="20" s="1"/>
  <c r="AR100" i="20"/>
  <c r="AS100" i="20" s="1"/>
  <c r="AT100" i="20" s="1"/>
  <c r="AR84" i="20"/>
  <c r="AS84" i="20" s="1"/>
  <c r="AT84" i="20" s="1"/>
  <c r="AR71" i="20"/>
  <c r="AS71" i="20" s="1"/>
  <c r="AR49" i="20"/>
  <c r="AS49" i="20" s="1"/>
  <c r="AR226" i="20"/>
  <c r="AS226" i="20" s="1"/>
  <c r="AR109" i="20"/>
  <c r="AS109" i="20" s="1"/>
  <c r="AR65" i="20"/>
  <c r="AS65" i="20" s="1"/>
  <c r="AR3993" i="20"/>
  <c r="AS3993" i="20" s="1"/>
  <c r="AT3993" i="20" s="1"/>
  <c r="AR3989" i="20"/>
  <c r="AS3989" i="20" s="1"/>
  <c r="AT3989" i="20" s="1"/>
  <c r="AR3973" i="20"/>
  <c r="AS3973" i="20" s="1"/>
  <c r="AT3973" i="20" s="1"/>
  <c r="AR3969" i="20"/>
  <c r="AS3969" i="20" s="1"/>
  <c r="AT3969" i="20" s="1"/>
  <c r="AR3965" i="20"/>
  <c r="AS3965" i="20" s="1"/>
  <c r="AT3965" i="20" s="1"/>
  <c r="AR3961" i="20"/>
  <c r="AS3961" i="20" s="1"/>
  <c r="AT3961" i="20" s="1"/>
  <c r="AR3957" i="20"/>
  <c r="AS3957" i="20" s="1"/>
  <c r="AT3957" i="20" s="1"/>
  <c r="AR3953" i="20"/>
  <c r="AS3953" i="20" s="1"/>
  <c r="AT3953" i="20" s="1"/>
  <c r="AR3949" i="20"/>
  <c r="AS3949" i="20" s="1"/>
  <c r="AT3949" i="20" s="1"/>
  <c r="AR3945" i="20"/>
  <c r="AS3945" i="20" s="1"/>
  <c r="AT3945" i="20" s="1"/>
  <c r="AR3941" i="20"/>
  <c r="AS3941" i="20" s="1"/>
  <c r="AT3941" i="20" s="1"/>
  <c r="AR3937" i="20"/>
  <c r="AS3937" i="20" s="1"/>
  <c r="AT3937" i="20" s="1"/>
  <c r="AR3933" i="20"/>
  <c r="AS3933" i="20" s="1"/>
  <c r="AT3933" i="20" s="1"/>
  <c r="AR4001" i="20"/>
  <c r="AS4001" i="20" s="1"/>
  <c r="AT4001" i="20" s="1"/>
  <c r="AR3997" i="20"/>
  <c r="AS3997" i="20" s="1"/>
  <c r="AT3997" i="20" s="1"/>
  <c r="AR3985" i="20"/>
  <c r="AS3985" i="20" s="1"/>
  <c r="AT3985" i="20" s="1"/>
  <c r="AR3981" i="20"/>
  <c r="AS3981" i="20" s="1"/>
  <c r="AT3981" i="20" s="1"/>
  <c r="AR3977" i="20"/>
  <c r="AS3977" i="20" s="1"/>
  <c r="AT3977" i="20" s="1"/>
  <c r="AR3559" i="20"/>
  <c r="AS3559" i="20" s="1"/>
  <c r="AR3555" i="20"/>
  <c r="AS3555" i="20" s="1"/>
  <c r="AR3551" i="20"/>
  <c r="AS3551" i="20" s="1"/>
  <c r="AR3547" i="20"/>
  <c r="AS3547" i="20" s="1"/>
  <c r="AR3543" i="20"/>
  <c r="AS3543" i="20" s="1"/>
  <c r="AR3539" i="20"/>
  <c r="AS3539" i="20" s="1"/>
  <c r="AR3535" i="20"/>
  <c r="AS3535" i="20" s="1"/>
  <c r="AT3535" i="20" s="1"/>
  <c r="AU3535" i="20" s="1"/>
  <c r="AV3535" i="20" s="1"/>
  <c r="AR3531" i="20"/>
  <c r="AS3531" i="20" s="1"/>
  <c r="AR3527" i="20"/>
  <c r="AS3527" i="20" s="1"/>
  <c r="AR3523" i="20"/>
  <c r="AS3523" i="20" s="1"/>
  <c r="AR3519" i="20"/>
  <c r="AS3519" i="20" s="1"/>
  <c r="AR3515" i="20"/>
  <c r="AS3515" i="20" s="1"/>
  <c r="AR3511" i="20"/>
  <c r="AS3511" i="20" s="1"/>
  <c r="AR3507" i="20"/>
  <c r="AS3507" i="20" s="1"/>
  <c r="AR3503" i="20"/>
  <c r="AS3503" i="20" s="1"/>
  <c r="AT3503" i="20" s="1"/>
  <c r="AU3503" i="20" s="1"/>
  <c r="AV3503" i="20" s="1"/>
  <c r="AR3499" i="20"/>
  <c r="AS3499" i="20" s="1"/>
  <c r="AR3495" i="20"/>
  <c r="AS3495" i="20" s="1"/>
  <c r="AR3489" i="20"/>
  <c r="AS3489" i="20" s="1"/>
  <c r="AT3489" i="20" s="1"/>
  <c r="AR3484" i="20"/>
  <c r="AS3484" i="20" s="1"/>
  <c r="AR3479" i="20"/>
  <c r="AS3479" i="20" s="1"/>
  <c r="AR3473" i="20"/>
  <c r="AS3473" i="20" s="1"/>
  <c r="AT3473" i="20" s="1"/>
  <c r="AR3468" i="20"/>
  <c r="AS3468" i="20" s="1"/>
  <c r="AR3463" i="20"/>
  <c r="AS3463" i="20" s="1"/>
  <c r="AT3463" i="20" s="1"/>
  <c r="AU3463" i="20" s="1"/>
  <c r="AV3463" i="20" s="1"/>
  <c r="AR3457" i="20"/>
  <c r="AS3457" i="20" s="1"/>
  <c r="AT3457" i="20" s="1"/>
  <c r="AR3452" i="20"/>
  <c r="AS3452" i="20" s="1"/>
  <c r="AR3447" i="20"/>
  <c r="AS3447" i="20" s="1"/>
  <c r="AR3441" i="20"/>
  <c r="AS3441" i="20" s="1"/>
  <c r="AT3441" i="20" s="1"/>
  <c r="AR3436" i="20"/>
  <c r="AS3436" i="20" s="1"/>
  <c r="AR3431" i="20"/>
  <c r="AS3431" i="20" s="1"/>
  <c r="AR3564" i="20"/>
  <c r="AS3564" i="20" s="1"/>
  <c r="AR3560" i="20"/>
  <c r="AS3560" i="20" s="1"/>
  <c r="AT3560" i="20" s="1"/>
  <c r="AU3560" i="20" s="1"/>
  <c r="AV3560" i="20" s="1"/>
  <c r="AR3556" i="20"/>
  <c r="AS3556" i="20" s="1"/>
  <c r="AR3552" i="20"/>
  <c r="AS3552" i="20" s="1"/>
  <c r="AR3548" i="20"/>
  <c r="AS3548" i="20" s="1"/>
  <c r="AR3544" i="20"/>
  <c r="AS3544" i="20" s="1"/>
  <c r="AR3540" i="20"/>
  <c r="AS3540" i="20" s="1"/>
  <c r="AR3536" i="20"/>
  <c r="AS3536" i="20" s="1"/>
  <c r="AR3532" i="20"/>
  <c r="AS3532" i="20" s="1"/>
  <c r="AR3528" i="20"/>
  <c r="AS3528" i="20" s="1"/>
  <c r="AT3528" i="20" s="1"/>
  <c r="AU3528" i="20" s="1"/>
  <c r="AV3528" i="20" s="1"/>
  <c r="AR3524" i="20"/>
  <c r="AS3524" i="20" s="1"/>
  <c r="AR3520" i="20"/>
  <c r="AS3520" i="20" s="1"/>
  <c r="AR3516" i="20"/>
  <c r="AS3516" i="20" s="1"/>
  <c r="AR3512" i="20"/>
  <c r="AS3512" i="20" s="1"/>
  <c r="AR3508" i="20"/>
  <c r="AS3508" i="20" s="1"/>
  <c r="AR3504" i="20"/>
  <c r="AS3504" i="20" s="1"/>
  <c r="AR3500" i="20"/>
  <c r="AS3500" i="20" s="1"/>
  <c r="AR3496" i="20"/>
  <c r="AS3496" i="20" s="1"/>
  <c r="AT3496" i="20" s="1"/>
  <c r="AU3496" i="20" s="1"/>
  <c r="AV3496" i="20" s="1"/>
  <c r="AR3491" i="20"/>
  <c r="AS3491" i="20" s="1"/>
  <c r="AR3485" i="20"/>
  <c r="AS3485" i="20" s="1"/>
  <c r="AT3485" i="20" s="1"/>
  <c r="AR3480" i="20"/>
  <c r="AS3480" i="20" s="1"/>
  <c r="AR3475" i="20"/>
  <c r="AS3475" i="20" s="1"/>
  <c r="AR3469" i="20"/>
  <c r="AS3469" i="20" s="1"/>
  <c r="AT3469" i="20" s="1"/>
  <c r="AR3464" i="20"/>
  <c r="AS3464" i="20" s="1"/>
  <c r="AR3459" i="20"/>
  <c r="AS3459" i="20" s="1"/>
  <c r="AR3453" i="20"/>
  <c r="AS3453" i="20" s="1"/>
  <c r="AT3453" i="20" s="1"/>
  <c r="AR3448" i="20"/>
  <c r="AS3448" i="20" s="1"/>
  <c r="AR3443" i="20"/>
  <c r="AS3443" i="20" s="1"/>
  <c r="AR3437" i="20"/>
  <c r="AS3437" i="20" s="1"/>
  <c r="AT3437" i="20" s="1"/>
  <c r="AR3432" i="20"/>
  <c r="AS3432" i="20" s="1"/>
  <c r="AR3492" i="20"/>
  <c r="AS3492" i="20" s="1"/>
  <c r="AR3487" i="20"/>
  <c r="AS3487" i="20" s="1"/>
  <c r="AR3481" i="20"/>
  <c r="AS3481" i="20" s="1"/>
  <c r="AT3481" i="20" s="1"/>
  <c r="AR3476" i="20"/>
  <c r="AS3476" i="20" s="1"/>
  <c r="AT3476" i="20" s="1"/>
  <c r="AU3476" i="20" s="1"/>
  <c r="AV3476" i="20" s="1"/>
  <c r="AR3471" i="20"/>
  <c r="AS3471" i="20" s="1"/>
  <c r="AR3465" i="20"/>
  <c r="AS3465" i="20" s="1"/>
  <c r="AT3465" i="20" s="1"/>
  <c r="AR3460" i="20"/>
  <c r="AS3460" i="20" s="1"/>
  <c r="AR3455" i="20"/>
  <c r="AS3455" i="20" s="1"/>
  <c r="AR3449" i="20"/>
  <c r="AS3449" i="20" s="1"/>
  <c r="AT3449" i="20" s="1"/>
  <c r="AR3444" i="20"/>
  <c r="AS3444" i="20" s="1"/>
  <c r="AR3439" i="20"/>
  <c r="AS3439" i="20" s="1"/>
  <c r="AR3433" i="20"/>
  <c r="AS3433" i="20" s="1"/>
  <c r="AT3433" i="20" s="1"/>
  <c r="AR3428" i="20"/>
  <c r="AS3428" i="20" s="1"/>
  <c r="AQ3563" i="20"/>
  <c r="AR3563" i="20" s="1"/>
  <c r="AS3563" i="20" s="1"/>
  <c r="AR3493" i="20"/>
  <c r="AS3493" i="20" s="1"/>
  <c r="AT3493" i="20" s="1"/>
  <c r="AR3488" i="20"/>
  <c r="AS3488" i="20" s="1"/>
  <c r="AR3483" i="20"/>
  <c r="AS3483" i="20" s="1"/>
  <c r="AR3477" i="20"/>
  <c r="AS3477" i="20" s="1"/>
  <c r="AT3477" i="20" s="1"/>
  <c r="AR3472" i="20"/>
  <c r="AS3472" i="20" s="1"/>
  <c r="AR3467" i="20"/>
  <c r="AS3467" i="20" s="1"/>
  <c r="AT3467" i="20" s="1"/>
  <c r="AU3467" i="20" s="1"/>
  <c r="AV3467" i="20" s="1"/>
  <c r="AR3461" i="20"/>
  <c r="AS3461" i="20" s="1"/>
  <c r="AT3461" i="20" s="1"/>
  <c r="AR3456" i="20"/>
  <c r="AS3456" i="20" s="1"/>
  <c r="AR3451" i="20"/>
  <c r="AS3451" i="20" s="1"/>
  <c r="AR3445" i="20"/>
  <c r="AS3445" i="20" s="1"/>
  <c r="AT3445" i="20" s="1"/>
  <c r="AR3440" i="20"/>
  <c r="AS3440" i="20" s="1"/>
  <c r="AR3435" i="20"/>
  <c r="AS3435" i="20" s="1"/>
  <c r="AR3429" i="20"/>
  <c r="AS3429" i="20" s="1"/>
  <c r="AT3429" i="20" s="1"/>
  <c r="AR1859" i="20"/>
  <c r="AS1859" i="20" s="1"/>
  <c r="AT1859" i="20" s="1"/>
  <c r="AU1859" i="20" s="1"/>
  <c r="AV1859" i="20" s="1"/>
  <c r="AR1855" i="20"/>
  <c r="AS1855" i="20" s="1"/>
  <c r="AR1851" i="20"/>
  <c r="AS1851" i="20" s="1"/>
  <c r="AR1848" i="20"/>
  <c r="AS1848" i="20" s="1"/>
  <c r="AR1840" i="20"/>
  <c r="AS1840" i="20" s="1"/>
  <c r="AR1834" i="20"/>
  <c r="AS1834" i="20" s="1"/>
  <c r="AR1830" i="20"/>
  <c r="AS1830" i="20" s="1"/>
  <c r="AR1826" i="20"/>
  <c r="AS1826" i="20" s="1"/>
  <c r="AR1822" i="20"/>
  <c r="AS1822" i="20" s="1"/>
  <c r="AT1822" i="20" s="1"/>
  <c r="AU1822" i="20" s="1"/>
  <c r="AV1822" i="20" s="1"/>
  <c r="AR1818" i="20"/>
  <c r="AS1818" i="20" s="1"/>
  <c r="AR1814" i="20"/>
  <c r="AS1814" i="20" s="1"/>
  <c r="AR1810" i="20"/>
  <c r="AS1810" i="20" s="1"/>
  <c r="AR1806" i="20"/>
  <c r="AS1806" i="20" s="1"/>
  <c r="AR1802" i="20"/>
  <c r="AS1802" i="20" s="1"/>
  <c r="AR1795" i="20"/>
  <c r="AS1795" i="20" s="1"/>
  <c r="AR1791" i="20"/>
  <c r="AS1791" i="20" s="1"/>
  <c r="AR1787" i="20"/>
  <c r="AS1787" i="20" s="1"/>
  <c r="AU1787" i="20" s="1"/>
  <c r="AV1787" i="20" s="1"/>
  <c r="AR1783" i="20"/>
  <c r="AS1783" i="20" s="1"/>
  <c r="AR1779" i="20"/>
  <c r="AS1779" i="20" s="1"/>
  <c r="AR1775" i="20"/>
  <c r="AS1775" i="20" s="1"/>
  <c r="AR1771" i="20"/>
  <c r="AS1771" i="20" s="1"/>
  <c r="AR1767" i="20"/>
  <c r="AS1767" i="20" s="1"/>
  <c r="AR1763" i="20"/>
  <c r="AS1763" i="20" s="1"/>
  <c r="AR1759" i="20"/>
  <c r="AS1759" i="20" s="1"/>
  <c r="AR1755" i="20"/>
  <c r="AS1755" i="20" s="1"/>
  <c r="AT1755" i="20" s="1"/>
  <c r="AU1755" i="20" s="1"/>
  <c r="AV1755" i="20" s="1"/>
  <c r="AR1751" i="20"/>
  <c r="AS1751" i="20" s="1"/>
  <c r="AR1747" i="20"/>
  <c r="AS1747" i="20" s="1"/>
  <c r="AR1743" i="20"/>
  <c r="AS1743" i="20" s="1"/>
  <c r="AR1739" i="20"/>
  <c r="AS1739" i="20" s="1"/>
  <c r="AR1735" i="20"/>
  <c r="AS1735" i="20" s="1"/>
  <c r="AR1731" i="20"/>
  <c r="AS1731" i="20" s="1"/>
  <c r="AR1727" i="20"/>
  <c r="AS1727" i="20" s="1"/>
  <c r="AR1723" i="20"/>
  <c r="AS1723" i="20" s="1"/>
  <c r="AU1723" i="20" s="1"/>
  <c r="AV1723" i="20" s="1"/>
  <c r="AR1719" i="20"/>
  <c r="AS1719" i="20" s="1"/>
  <c r="AR1715" i="20"/>
  <c r="AS1715" i="20" s="1"/>
  <c r="AR1711" i="20"/>
  <c r="AS1711" i="20" s="1"/>
  <c r="AR1707" i="20"/>
  <c r="AS1707" i="20" s="1"/>
  <c r="AR1703" i="20"/>
  <c r="AS1703" i="20" s="1"/>
  <c r="AR1699" i="20"/>
  <c r="AS1699" i="20" s="1"/>
  <c r="AR1695" i="20"/>
  <c r="AS1695" i="20" s="1"/>
  <c r="AR1691" i="20"/>
  <c r="AS1691" i="20" s="1"/>
  <c r="AT1691" i="20" s="1"/>
  <c r="AR1687" i="20"/>
  <c r="AS1687" i="20" s="1"/>
  <c r="AR1683" i="20"/>
  <c r="AS1683" i="20" s="1"/>
  <c r="AR1679" i="20"/>
  <c r="AS1679" i="20" s="1"/>
  <c r="AR1675" i="20"/>
  <c r="AS1675" i="20" s="1"/>
  <c r="AR1671" i="20"/>
  <c r="AS1671" i="20" s="1"/>
  <c r="AR1667" i="20"/>
  <c r="AS1667" i="20" s="1"/>
  <c r="AR1663" i="20"/>
  <c r="AS1663" i="20" s="1"/>
  <c r="AR1659" i="20"/>
  <c r="AS1659" i="20" s="1"/>
  <c r="AT1659" i="20" s="1"/>
  <c r="AU1659" i="20" s="1"/>
  <c r="AV1659" i="20" s="1"/>
  <c r="AR1655" i="20"/>
  <c r="AS1655" i="20" s="1"/>
  <c r="AR1651" i="20"/>
  <c r="AS1651" i="20" s="1"/>
  <c r="AR1647" i="20"/>
  <c r="AS1647" i="20" s="1"/>
  <c r="AR1643" i="20"/>
  <c r="AS1643" i="20" s="1"/>
  <c r="AR1860" i="20"/>
  <c r="AS1860" i="20" s="1"/>
  <c r="AR1856" i="20"/>
  <c r="AS1856" i="20" s="1"/>
  <c r="AR1852" i="20"/>
  <c r="AS1852" i="20" s="1"/>
  <c r="AR1846" i="20"/>
  <c r="AS1846" i="20" s="1"/>
  <c r="AT1846" i="20" s="1"/>
  <c r="AU1846" i="20" s="1"/>
  <c r="AV1846" i="20" s="1"/>
  <c r="AR1838" i="20"/>
  <c r="AS1838" i="20" s="1"/>
  <c r="AR1837" i="20"/>
  <c r="AS1837" i="20" s="1"/>
  <c r="AR1833" i="20"/>
  <c r="AS1833" i="20" s="1"/>
  <c r="AR1829" i="20"/>
  <c r="AS1829" i="20" s="1"/>
  <c r="AR1825" i="20"/>
  <c r="AS1825" i="20" s="1"/>
  <c r="AR1821" i="20"/>
  <c r="AS1821" i="20" s="1"/>
  <c r="AR1817" i="20"/>
  <c r="AS1817" i="20" s="1"/>
  <c r="AR1813" i="20"/>
  <c r="AS1813" i="20" s="1"/>
  <c r="AT1813" i="20" s="1"/>
  <c r="AR1809" i="20"/>
  <c r="AS1809" i="20" s="1"/>
  <c r="AR1805" i="20"/>
  <c r="AS1805" i="20" s="1"/>
  <c r="AR1801" i="20"/>
  <c r="AS1801" i="20" s="1"/>
  <c r="AR1800" i="20"/>
  <c r="AS1800" i="20" s="1"/>
  <c r="AR1799" i="20"/>
  <c r="AS1799" i="20" s="1"/>
  <c r="AR1798" i="20"/>
  <c r="AS1798" i="20" s="1"/>
  <c r="AR1796" i="20"/>
  <c r="AS1796" i="20" s="1"/>
  <c r="AR1792" i="20"/>
  <c r="AS1792" i="20" s="1"/>
  <c r="AR1788" i="20"/>
  <c r="AS1788" i="20" s="1"/>
  <c r="AR1784" i="20"/>
  <c r="AS1784" i="20" s="1"/>
  <c r="AR1780" i="20"/>
  <c r="AS1780" i="20" s="1"/>
  <c r="AR1776" i="20"/>
  <c r="AS1776" i="20" s="1"/>
  <c r="AR1772" i="20"/>
  <c r="AS1772" i="20" s="1"/>
  <c r="AR1768" i="20"/>
  <c r="AS1768" i="20" s="1"/>
  <c r="AR1764" i="20"/>
  <c r="AS1764" i="20" s="1"/>
  <c r="AR1760" i="20"/>
  <c r="AS1760" i="20" s="1"/>
  <c r="AT1760" i="20" s="1"/>
  <c r="AU1760" i="20" s="1"/>
  <c r="AV1760" i="20" s="1"/>
  <c r="AR1756" i="20"/>
  <c r="AS1756" i="20" s="1"/>
  <c r="AR1752" i="20"/>
  <c r="AS1752" i="20" s="1"/>
  <c r="AR1748" i="20"/>
  <c r="AS1748" i="20" s="1"/>
  <c r="AR1744" i="20"/>
  <c r="AS1744" i="20" s="1"/>
  <c r="AR1740" i="20"/>
  <c r="AS1740" i="20" s="1"/>
  <c r="AR1736" i="20"/>
  <c r="AS1736" i="20" s="1"/>
  <c r="AR1732" i="20"/>
  <c r="AS1732" i="20" s="1"/>
  <c r="AR1728" i="20"/>
  <c r="AS1728" i="20" s="1"/>
  <c r="AT1728" i="20" s="1"/>
  <c r="AU1728" i="20" s="1"/>
  <c r="AV1728" i="20" s="1"/>
  <c r="AR1724" i="20"/>
  <c r="AS1724" i="20" s="1"/>
  <c r="AR1720" i="20"/>
  <c r="AS1720" i="20" s="1"/>
  <c r="AR1716" i="20"/>
  <c r="AS1716" i="20" s="1"/>
  <c r="AR1712" i="20"/>
  <c r="AS1712" i="20" s="1"/>
  <c r="AR1708" i="20"/>
  <c r="AS1708" i="20" s="1"/>
  <c r="AR1704" i="20"/>
  <c r="AS1704" i="20" s="1"/>
  <c r="AR1700" i="20"/>
  <c r="AS1700" i="20" s="1"/>
  <c r="AR1696" i="20"/>
  <c r="AS1696" i="20" s="1"/>
  <c r="AT1696" i="20" s="1"/>
  <c r="AU1696" i="20" s="1"/>
  <c r="AV1696" i="20" s="1"/>
  <c r="AR1692" i="20"/>
  <c r="AS1692" i="20" s="1"/>
  <c r="AR1688" i="20"/>
  <c r="AS1688" i="20" s="1"/>
  <c r="AR1684" i="20"/>
  <c r="AS1684" i="20" s="1"/>
  <c r="AR1680" i="20"/>
  <c r="AS1680" i="20" s="1"/>
  <c r="AR1676" i="20"/>
  <c r="AS1676" i="20" s="1"/>
  <c r="AR1672" i="20"/>
  <c r="AS1672" i="20" s="1"/>
  <c r="AR1668" i="20"/>
  <c r="AS1668" i="20" s="1"/>
  <c r="AR1664" i="20"/>
  <c r="AS1664" i="20" s="1"/>
  <c r="AT1664" i="20" s="1"/>
  <c r="AU1664" i="20" s="1"/>
  <c r="AV1664" i="20" s="1"/>
  <c r="AR1660" i="20"/>
  <c r="AS1660" i="20" s="1"/>
  <c r="AR1656" i="20"/>
  <c r="AS1656" i="20" s="1"/>
  <c r="AR1652" i="20"/>
  <c r="AS1652" i="20" s="1"/>
  <c r="AR1648" i="20"/>
  <c r="AS1648" i="20" s="1"/>
  <c r="AR1644" i="20"/>
  <c r="AS1644" i="20" s="1"/>
  <c r="AR1861" i="20"/>
  <c r="AS1861" i="20" s="1"/>
  <c r="AR1857" i="20"/>
  <c r="AS1857" i="20" s="1"/>
  <c r="AR1853" i="20"/>
  <c r="AS1853" i="20" s="1"/>
  <c r="AT1853" i="20" s="1"/>
  <c r="AU1853" i="20" s="1"/>
  <c r="AV1853" i="20" s="1"/>
  <c r="AR1844" i="20"/>
  <c r="AS1844" i="20" s="1"/>
  <c r="AR1797" i="20"/>
  <c r="AS1797" i="20" s="1"/>
  <c r="AR1793" i="20"/>
  <c r="AS1793" i="20" s="1"/>
  <c r="AR1789" i="20"/>
  <c r="AS1789" i="20" s="1"/>
  <c r="AR1785" i="20"/>
  <c r="AS1785" i="20" s="1"/>
  <c r="AR1781" i="20"/>
  <c r="AS1781" i="20" s="1"/>
  <c r="AR1777" i="20"/>
  <c r="AS1777" i="20" s="1"/>
  <c r="AR1773" i="20"/>
  <c r="AS1773" i="20" s="1"/>
  <c r="AT1773" i="20" s="1"/>
  <c r="AU1773" i="20" s="1"/>
  <c r="AV1773" i="20" s="1"/>
  <c r="AR1769" i="20"/>
  <c r="AS1769" i="20" s="1"/>
  <c r="AR1765" i="20"/>
  <c r="AS1765" i="20" s="1"/>
  <c r="AR1761" i="20"/>
  <c r="AS1761" i="20" s="1"/>
  <c r="AR1757" i="20"/>
  <c r="AS1757" i="20" s="1"/>
  <c r="AR1753" i="20"/>
  <c r="AS1753" i="20" s="1"/>
  <c r="AR1749" i="20"/>
  <c r="AS1749" i="20" s="1"/>
  <c r="AR1745" i="20"/>
  <c r="AS1745" i="20" s="1"/>
  <c r="AR1741" i="20"/>
  <c r="AS1741" i="20" s="1"/>
  <c r="AR1737" i="20"/>
  <c r="AS1737" i="20" s="1"/>
  <c r="AR1733" i="20"/>
  <c r="AS1733" i="20" s="1"/>
  <c r="AR1729" i="20"/>
  <c r="AS1729" i="20" s="1"/>
  <c r="AR1725" i="20"/>
  <c r="AS1725" i="20" s="1"/>
  <c r="AR1721" i="20"/>
  <c r="AS1721" i="20" s="1"/>
  <c r="AR1717" i="20"/>
  <c r="AS1717" i="20" s="1"/>
  <c r="AR1713" i="20"/>
  <c r="AS1713" i="20" s="1"/>
  <c r="AR1709" i="20"/>
  <c r="AS1709" i="20" s="1"/>
  <c r="AT1709" i="20" s="1"/>
  <c r="AU1709" i="20" s="1"/>
  <c r="AV1709" i="20" s="1"/>
  <c r="AR1705" i="20"/>
  <c r="AS1705" i="20" s="1"/>
  <c r="AR1701" i="20"/>
  <c r="AS1701" i="20" s="1"/>
  <c r="AR1697" i="20"/>
  <c r="AS1697" i="20" s="1"/>
  <c r="AR1693" i="20"/>
  <c r="AS1693" i="20" s="1"/>
  <c r="AR1689" i="20"/>
  <c r="AS1689" i="20" s="1"/>
  <c r="AR1685" i="20"/>
  <c r="AS1685" i="20" s="1"/>
  <c r="AR1681" i="20"/>
  <c r="AS1681" i="20" s="1"/>
  <c r="AR1677" i="20"/>
  <c r="AS1677" i="20" s="1"/>
  <c r="AR1673" i="20"/>
  <c r="AS1673" i="20" s="1"/>
  <c r="AR1669" i="20"/>
  <c r="AS1669" i="20" s="1"/>
  <c r="AR1665" i="20"/>
  <c r="AS1665" i="20" s="1"/>
  <c r="AR1661" i="20"/>
  <c r="AS1661" i="20" s="1"/>
  <c r="AR1657" i="20"/>
  <c r="AS1657" i="20" s="1"/>
  <c r="AR1653" i="20"/>
  <c r="AS1653" i="20" s="1"/>
  <c r="AR1649" i="20"/>
  <c r="AS1649" i="20" s="1"/>
  <c r="AR1645" i="20"/>
  <c r="AS1645" i="20" s="1"/>
  <c r="AT1645" i="20" s="1"/>
  <c r="AU1645" i="20" s="1"/>
  <c r="AV1645" i="20" s="1"/>
  <c r="AR1794" i="20"/>
  <c r="AS1794" i="20" s="1"/>
  <c r="AR1790" i="20"/>
  <c r="AS1790" i="20" s="1"/>
  <c r="AR1786" i="20"/>
  <c r="AS1786" i="20" s="1"/>
  <c r="AR1782" i="20"/>
  <c r="AS1782" i="20" s="1"/>
  <c r="AR1778" i="20"/>
  <c r="AS1778" i="20" s="1"/>
  <c r="AR1774" i="20"/>
  <c r="AS1774" i="20" s="1"/>
  <c r="AR1770" i="20"/>
  <c r="AS1770" i="20" s="1"/>
  <c r="AR1766" i="20"/>
  <c r="AS1766" i="20" s="1"/>
  <c r="AT1766" i="20" s="1"/>
  <c r="AU1766" i="20" s="1"/>
  <c r="AV1766" i="20" s="1"/>
  <c r="AR1762" i="20"/>
  <c r="AS1762" i="20" s="1"/>
  <c r="AR1758" i="20"/>
  <c r="AS1758" i="20" s="1"/>
  <c r="AR1754" i="20"/>
  <c r="AS1754" i="20" s="1"/>
  <c r="AR1750" i="20"/>
  <c r="AS1750" i="20" s="1"/>
  <c r="AR1746" i="20"/>
  <c r="AS1746" i="20" s="1"/>
  <c r="AR1742" i="20"/>
  <c r="AS1742" i="20" s="1"/>
  <c r="AR1738" i="20"/>
  <c r="AS1738" i="20" s="1"/>
  <c r="AR1734" i="20"/>
  <c r="AS1734" i="20" s="1"/>
  <c r="AT1734" i="20" s="1"/>
  <c r="AU1734" i="20" s="1"/>
  <c r="AV1734" i="20" s="1"/>
  <c r="AR1730" i="20"/>
  <c r="AS1730" i="20" s="1"/>
  <c r="AR1726" i="20"/>
  <c r="AS1726" i="20" s="1"/>
  <c r="AR1722" i="20"/>
  <c r="AS1722" i="20" s="1"/>
  <c r="AR1718" i="20"/>
  <c r="AS1718" i="20" s="1"/>
  <c r="AR1714" i="20"/>
  <c r="AS1714" i="20" s="1"/>
  <c r="AR1710" i="20"/>
  <c r="AS1710" i="20" s="1"/>
  <c r="AR1706" i="20"/>
  <c r="AS1706" i="20" s="1"/>
  <c r="AR1702" i="20"/>
  <c r="AS1702" i="20" s="1"/>
  <c r="AR1698" i="20"/>
  <c r="AS1698" i="20" s="1"/>
  <c r="AR1694" i="20"/>
  <c r="AS1694" i="20" s="1"/>
  <c r="AR1690" i="20"/>
  <c r="AS1690" i="20" s="1"/>
  <c r="AR1686" i="20"/>
  <c r="AS1686" i="20" s="1"/>
  <c r="AR1682" i="20"/>
  <c r="AS1682" i="20" s="1"/>
  <c r="AR1678" i="20"/>
  <c r="AS1678" i="20" s="1"/>
  <c r="AR1674" i="20"/>
  <c r="AS1674" i="20" s="1"/>
  <c r="AR1670" i="20"/>
  <c r="AS1670" i="20" s="1"/>
  <c r="AT1670" i="20" s="1"/>
  <c r="AU1670" i="20" s="1"/>
  <c r="AV1670" i="20" s="1"/>
  <c r="AR1666" i="20"/>
  <c r="AS1666" i="20" s="1"/>
  <c r="AR1662" i="20"/>
  <c r="AS1662" i="20" s="1"/>
  <c r="AR1658" i="20"/>
  <c r="AS1658" i="20" s="1"/>
  <c r="AR1654" i="20"/>
  <c r="AS1654" i="20" s="1"/>
  <c r="AR1650" i="20"/>
  <c r="AS1650" i="20" s="1"/>
  <c r="AR1646" i="20"/>
  <c r="AS1646" i="20" s="1"/>
  <c r="AR1642" i="20"/>
  <c r="AS1642" i="20" s="1"/>
  <c r="AQ872" i="20"/>
  <c r="AR872" i="20" s="1"/>
  <c r="AS872" i="20" s="1"/>
  <c r="AQ869" i="20"/>
  <c r="AR869" i="20" s="1"/>
  <c r="AS869" i="20" s="1"/>
  <c r="AT869" i="20" s="1"/>
  <c r="AQ865" i="20"/>
  <c r="AR865" i="20" s="1"/>
  <c r="AS865" i="20" s="1"/>
  <c r="AR1331" i="20"/>
  <c r="AS1331" i="20" s="1"/>
  <c r="AR1323" i="20"/>
  <c r="AS1323" i="20" s="1"/>
  <c r="AR1315" i="20"/>
  <c r="AS1315" i="20" s="1"/>
  <c r="AR1307" i="20"/>
  <c r="AS1307" i="20" s="1"/>
  <c r="AQ876" i="20"/>
  <c r="AR876" i="20" s="1"/>
  <c r="AS876" i="20" s="1"/>
  <c r="AT876" i="20" s="1"/>
  <c r="AU876" i="20" s="1"/>
  <c r="AV876" i="20" s="1"/>
  <c r="AT595" i="20"/>
  <c r="AU595" i="20" s="1"/>
  <c r="AV595" i="20" s="1"/>
  <c r="AW595" i="20" s="1"/>
  <c r="AX595" i="20" s="1"/>
  <c r="AY595" i="20" s="1"/>
  <c r="AQ861" i="20"/>
  <c r="AR861" i="20"/>
  <c r="AS861" i="20" s="1"/>
  <c r="AT861" i="20" s="1"/>
  <c r="AT575" i="20"/>
  <c r="AU575" i="20" s="1"/>
  <c r="AV575" i="20" s="1"/>
  <c r="AW575" i="20" s="1"/>
  <c r="AX575" i="20" s="1"/>
  <c r="AY575" i="20" s="1"/>
  <c r="AQ868" i="20"/>
  <c r="AR868" i="20" s="1"/>
  <c r="AS868" i="20" s="1"/>
  <c r="AQ863" i="20"/>
  <c r="AR863" i="20"/>
  <c r="AS863" i="20" s="1"/>
  <c r="AT863" i="20" s="1"/>
  <c r="AQ857" i="20"/>
  <c r="AR857" i="20" s="1"/>
  <c r="AS857" i="20" s="1"/>
  <c r="AQ853" i="20"/>
  <c r="AR853" i="20"/>
  <c r="AS853" i="20" s="1"/>
  <c r="AT853" i="20" s="1"/>
  <c r="AQ849" i="20"/>
  <c r="AR849" i="20" s="1"/>
  <c r="AS849" i="20" s="1"/>
  <c r="AR874" i="20"/>
  <c r="AS874" i="20" s="1"/>
  <c r="AT874" i="20" s="1"/>
  <c r="AR867" i="20"/>
  <c r="AS867" i="20" s="1"/>
  <c r="AT867" i="20" s="1"/>
  <c r="AR866" i="20"/>
  <c r="AS866" i="20" s="1"/>
  <c r="AR802" i="20"/>
  <c r="AS802" i="20" s="1"/>
  <c r="AT802" i="20" s="1"/>
  <c r="AR801" i="20"/>
  <c r="AS801" i="20" s="1"/>
  <c r="AT801" i="20" s="1"/>
  <c r="AR786" i="20"/>
  <c r="AS786" i="20" s="1"/>
  <c r="AT786" i="20" s="1"/>
  <c r="AR785" i="20"/>
  <c r="AS785" i="20" s="1"/>
  <c r="AT785" i="20" s="1"/>
  <c r="AR770" i="20"/>
  <c r="AS770" i="20" s="1"/>
  <c r="AT770" i="20" s="1"/>
  <c r="AR769" i="20"/>
  <c r="AS769" i="20" s="1"/>
  <c r="AT769" i="20" s="1"/>
  <c r="AR762" i="20"/>
  <c r="AS762" i="20" s="1"/>
  <c r="AT762" i="20" s="1"/>
  <c r="AR754" i="20"/>
  <c r="AS754" i="20" s="1"/>
  <c r="AT754" i="20" s="1"/>
  <c r="AR747" i="20"/>
  <c r="AS747" i="20" s="1"/>
  <c r="AT747" i="20" s="1"/>
  <c r="AR739" i="20"/>
  <c r="AS739" i="20" s="1"/>
  <c r="AT739" i="20" s="1"/>
  <c r="AR731" i="20"/>
  <c r="AS731" i="20" s="1"/>
  <c r="AT731" i="20" s="1"/>
  <c r="AR723" i="20"/>
  <c r="AS723" i="20" s="1"/>
  <c r="AT723" i="20" s="1"/>
  <c r="AR717" i="20"/>
  <c r="AS717" i="20" s="1"/>
  <c r="AR713" i="20"/>
  <c r="AS713" i="20" s="1"/>
  <c r="AR709" i="20"/>
  <c r="AS709" i="20" s="1"/>
  <c r="AR705" i="20"/>
  <c r="AS705" i="20" s="1"/>
  <c r="AR698" i="20"/>
  <c r="AS698" i="20" s="1"/>
  <c r="AT698" i="20" s="1"/>
  <c r="AR695" i="20"/>
  <c r="AS695" i="20" s="1"/>
  <c r="AR694" i="20"/>
  <c r="AS694" i="20" s="1"/>
  <c r="AR691" i="20"/>
  <c r="AS691" i="20" s="1"/>
  <c r="AR671" i="20"/>
  <c r="AS671" i="20" s="1"/>
  <c r="AR659" i="20"/>
  <c r="AS659" i="20" s="1"/>
  <c r="AR641" i="20"/>
  <c r="AS641" i="20" s="1"/>
  <c r="AR633" i="20"/>
  <c r="AS633" i="20" s="1"/>
  <c r="AR625" i="20"/>
  <c r="AS625" i="20" s="1"/>
  <c r="AR617" i="20"/>
  <c r="AS617" i="20" s="1"/>
  <c r="AR609" i="20"/>
  <c r="AS609" i="20" s="1"/>
  <c r="AR601" i="20"/>
  <c r="AS601" i="20" s="1"/>
  <c r="AR599" i="20"/>
  <c r="AS599" i="20" s="1"/>
  <c r="AT599" i="20" s="1"/>
  <c r="AQ597" i="20"/>
  <c r="AR597" i="20" s="1"/>
  <c r="AS597" i="20" s="1"/>
  <c r="AQ593" i="20"/>
  <c r="AR593" i="20" s="1"/>
  <c r="AS593" i="20" s="1"/>
  <c r="AQ591" i="20"/>
  <c r="AR591" i="20" s="1"/>
  <c r="AS591" i="20" s="1"/>
  <c r="AR573" i="20"/>
  <c r="AS573" i="20" s="1"/>
  <c r="AT573" i="20" s="1"/>
  <c r="AU573" i="20" s="1"/>
  <c r="AV573" i="20" s="1"/>
  <c r="AR569" i="20"/>
  <c r="AS569" i="20" s="1"/>
  <c r="AR565" i="20"/>
  <c r="AS565" i="20" s="1"/>
  <c r="AR561" i="20"/>
  <c r="AS561" i="20" s="1"/>
  <c r="AR557" i="20"/>
  <c r="AS557" i="20" s="1"/>
  <c r="AR553" i="20"/>
  <c r="AS553" i="20" s="1"/>
  <c r="AR549" i="20"/>
  <c r="AS549" i="20" s="1"/>
  <c r="AR545" i="20"/>
  <c r="AS545" i="20" s="1"/>
  <c r="AR541" i="20"/>
  <c r="AS541" i="20" s="1"/>
  <c r="AR531" i="20"/>
  <c r="AS531" i="20" s="1"/>
  <c r="AR528" i="20"/>
  <c r="AS528" i="20" s="1"/>
  <c r="AR523" i="20"/>
  <c r="AS523" i="20" s="1"/>
  <c r="AR520" i="20"/>
  <c r="AS520" i="20" s="1"/>
  <c r="AR515" i="20"/>
  <c r="AS515" i="20" s="1"/>
  <c r="AR512" i="20"/>
  <c r="AS512" i="20" s="1"/>
  <c r="AQ501" i="20"/>
  <c r="AR501" i="20" s="1"/>
  <c r="AS501" i="20" s="1"/>
  <c r="AQ487" i="20"/>
  <c r="AR487" i="20" s="1"/>
  <c r="AS487" i="20" s="1"/>
  <c r="AT487" i="20" s="1"/>
  <c r="AU487" i="20" s="1"/>
  <c r="AV487" i="20" s="1"/>
  <c r="AQ473" i="20"/>
  <c r="AR473" i="20" s="1"/>
  <c r="AS473" i="20" s="1"/>
  <c r="AQ468" i="20"/>
  <c r="AR468" i="20" s="1"/>
  <c r="AS468" i="20" s="1"/>
  <c r="AT468" i="20" s="1"/>
  <c r="AU468" i="20" s="1"/>
  <c r="AV468" i="20" s="1"/>
  <c r="AQ460" i="20"/>
  <c r="AR460" i="20" s="1"/>
  <c r="AS460" i="20" s="1"/>
  <c r="AQ452" i="20"/>
  <c r="AR452" i="20"/>
  <c r="AS452" i="20" s="1"/>
  <c r="AQ444" i="20"/>
  <c r="AR444" i="20" s="1"/>
  <c r="AS444" i="20" s="1"/>
  <c r="AT444" i="20" s="1"/>
  <c r="AU444" i="20" s="1"/>
  <c r="AV444" i="20" s="1"/>
  <c r="AQ436" i="20"/>
  <c r="AR436" i="20"/>
  <c r="AS436" i="20" s="1"/>
  <c r="AQ428" i="20"/>
  <c r="AR428" i="20" s="1"/>
  <c r="AS428" i="20" s="1"/>
  <c r="AQ420" i="20"/>
  <c r="AR420" i="20"/>
  <c r="AS420" i="20" s="1"/>
  <c r="AR603" i="20"/>
  <c r="AS603" i="20" s="1"/>
  <c r="AT603" i="20" s="1"/>
  <c r="AU583" i="20"/>
  <c r="AV583" i="20" s="1"/>
  <c r="AU579" i="20"/>
  <c r="AV579" i="20" s="1"/>
  <c r="AW579" i="20" s="1"/>
  <c r="AX579" i="20" s="1"/>
  <c r="AY579" i="20" s="1"/>
  <c r="AR533" i="20"/>
  <c r="AS533" i="20" s="1"/>
  <c r="AR525" i="20"/>
  <c r="AS525" i="20" s="1"/>
  <c r="AR517" i="20"/>
  <c r="AS517" i="20" s="1"/>
  <c r="AR509" i="20"/>
  <c r="AS509" i="20" s="1"/>
  <c r="AQ497" i="20"/>
  <c r="AR497" i="20" s="1"/>
  <c r="AS497" i="20" s="1"/>
  <c r="AQ485" i="20"/>
  <c r="AR485" i="20"/>
  <c r="AS485" i="20" s="1"/>
  <c r="AQ466" i="20"/>
  <c r="AR466" i="20" s="1"/>
  <c r="AS466" i="20" s="1"/>
  <c r="AQ458" i="20"/>
  <c r="AR458" i="20"/>
  <c r="AS458" i="20" s="1"/>
  <c r="AQ450" i="20"/>
  <c r="AR450" i="20" s="1"/>
  <c r="AS450" i="20" s="1"/>
  <c r="AQ442" i="20"/>
  <c r="AR442" i="20"/>
  <c r="AS442" i="20" s="1"/>
  <c r="AQ434" i="20"/>
  <c r="AR434" i="20" s="1"/>
  <c r="AS434" i="20" s="1"/>
  <c r="AQ426" i="20"/>
  <c r="AR426" i="20"/>
  <c r="AS426" i="20" s="1"/>
  <c r="AT426" i="20" s="1"/>
  <c r="AU426" i="20" s="1"/>
  <c r="AV426" i="20" s="1"/>
  <c r="AQ418" i="20"/>
  <c r="AR418" i="20" s="1"/>
  <c r="AS418" i="20" s="1"/>
  <c r="AR871" i="20"/>
  <c r="AS871" i="20" s="1"/>
  <c r="AT871" i="20" s="1"/>
  <c r="AR870" i="20"/>
  <c r="AS870" i="20" s="1"/>
  <c r="AR859" i="20"/>
  <c r="AS859" i="20" s="1"/>
  <c r="AT859" i="20" s="1"/>
  <c r="AR855" i="20"/>
  <c r="AS855" i="20" s="1"/>
  <c r="AT855" i="20" s="1"/>
  <c r="AR851" i="20"/>
  <c r="AS851" i="20" s="1"/>
  <c r="AT851" i="20" s="1"/>
  <c r="AR847" i="20"/>
  <c r="AS847" i="20" s="1"/>
  <c r="AT847" i="20" s="1"/>
  <c r="AR846" i="20"/>
  <c r="AS846" i="20" s="1"/>
  <c r="AT846" i="20" s="1"/>
  <c r="AR845" i="20"/>
  <c r="AS845" i="20" s="1"/>
  <c r="AT845" i="20" s="1"/>
  <c r="AR844" i="20"/>
  <c r="AS844" i="20" s="1"/>
  <c r="AT844" i="20" s="1"/>
  <c r="AR843" i="20"/>
  <c r="AS843" i="20" s="1"/>
  <c r="AT843" i="20" s="1"/>
  <c r="AR842" i="20"/>
  <c r="AS842" i="20" s="1"/>
  <c r="AT842" i="20" s="1"/>
  <c r="AR841" i="20"/>
  <c r="AS841" i="20" s="1"/>
  <c r="AT841" i="20" s="1"/>
  <c r="AR840" i="20"/>
  <c r="AS840" i="20" s="1"/>
  <c r="AT840" i="20" s="1"/>
  <c r="AR839" i="20"/>
  <c r="AS839" i="20" s="1"/>
  <c r="AT839" i="20" s="1"/>
  <c r="AR838" i="20"/>
  <c r="AS838" i="20" s="1"/>
  <c r="AT838" i="20" s="1"/>
  <c r="AR837" i="20"/>
  <c r="AS837" i="20" s="1"/>
  <c r="AT837" i="20" s="1"/>
  <c r="AR836" i="20"/>
  <c r="AS836" i="20" s="1"/>
  <c r="AT836" i="20" s="1"/>
  <c r="AR835" i="20"/>
  <c r="AS835" i="20" s="1"/>
  <c r="AT835" i="20" s="1"/>
  <c r="AR834" i="20"/>
  <c r="AS834" i="20" s="1"/>
  <c r="AT834" i="20" s="1"/>
  <c r="AR833" i="20"/>
  <c r="AS833" i="20" s="1"/>
  <c r="AT833" i="20" s="1"/>
  <c r="AR832" i="20"/>
  <c r="AS832" i="20" s="1"/>
  <c r="AT832" i="20" s="1"/>
  <c r="AR831" i="20"/>
  <c r="AS831" i="20" s="1"/>
  <c r="AT831" i="20" s="1"/>
  <c r="AR830" i="20"/>
  <c r="AS830" i="20" s="1"/>
  <c r="AT830" i="20" s="1"/>
  <c r="AR829" i="20"/>
  <c r="AS829" i="20" s="1"/>
  <c r="AT829" i="20" s="1"/>
  <c r="AR828" i="20"/>
  <c r="AS828" i="20" s="1"/>
  <c r="AT828" i="20" s="1"/>
  <c r="AR827" i="20"/>
  <c r="AS827" i="20" s="1"/>
  <c r="AT827" i="20" s="1"/>
  <c r="AR826" i="20"/>
  <c r="AS826" i="20" s="1"/>
  <c r="AT826" i="20" s="1"/>
  <c r="AR825" i="20"/>
  <c r="AS825" i="20" s="1"/>
  <c r="AT825" i="20" s="1"/>
  <c r="AR824" i="20"/>
  <c r="AS824" i="20" s="1"/>
  <c r="AT824" i="20" s="1"/>
  <c r="AR823" i="20"/>
  <c r="AS823" i="20" s="1"/>
  <c r="AT823" i="20" s="1"/>
  <c r="AR822" i="20"/>
  <c r="AS822" i="20" s="1"/>
  <c r="AT822" i="20" s="1"/>
  <c r="AR821" i="20"/>
  <c r="AS821" i="20" s="1"/>
  <c r="AT821" i="20" s="1"/>
  <c r="AR820" i="20"/>
  <c r="AS820" i="20" s="1"/>
  <c r="AT820" i="20" s="1"/>
  <c r="AR819" i="20"/>
  <c r="AS819" i="20" s="1"/>
  <c r="AT819" i="20" s="1"/>
  <c r="AR818" i="20"/>
  <c r="AS818" i="20" s="1"/>
  <c r="AT818" i="20" s="1"/>
  <c r="AR817" i="20"/>
  <c r="AS817" i="20" s="1"/>
  <c r="AT817" i="20" s="1"/>
  <c r="AR816" i="20"/>
  <c r="AS816" i="20" s="1"/>
  <c r="AT816" i="20" s="1"/>
  <c r="AR815" i="20"/>
  <c r="AS815" i="20" s="1"/>
  <c r="AT815" i="20" s="1"/>
  <c r="AR814" i="20"/>
  <c r="AS814" i="20" s="1"/>
  <c r="AT814" i="20" s="1"/>
  <c r="AR813" i="20"/>
  <c r="AS813" i="20" s="1"/>
  <c r="AT813" i="20" s="1"/>
  <c r="AR812" i="20"/>
  <c r="AS812" i="20" s="1"/>
  <c r="AT812" i="20" s="1"/>
  <c r="AR811" i="20"/>
  <c r="AS811" i="20" s="1"/>
  <c r="AT811" i="20" s="1"/>
  <c r="AR810" i="20"/>
  <c r="AS810" i="20" s="1"/>
  <c r="AT810" i="20" s="1"/>
  <c r="AR809" i="20"/>
  <c r="AS809" i="20" s="1"/>
  <c r="AT809" i="20" s="1"/>
  <c r="AR808" i="20"/>
  <c r="AS808" i="20" s="1"/>
  <c r="AT808" i="20" s="1"/>
  <c r="AR807" i="20"/>
  <c r="AS807" i="20" s="1"/>
  <c r="AT807" i="20" s="1"/>
  <c r="AR794" i="20"/>
  <c r="AS794" i="20" s="1"/>
  <c r="AT794" i="20" s="1"/>
  <c r="AR793" i="20"/>
  <c r="AS793" i="20" s="1"/>
  <c r="AT793" i="20" s="1"/>
  <c r="AR778" i="20"/>
  <c r="AS778" i="20" s="1"/>
  <c r="AT778" i="20" s="1"/>
  <c r="AR777" i="20"/>
  <c r="AS777" i="20" s="1"/>
  <c r="AT777" i="20" s="1"/>
  <c r="AR758" i="20"/>
  <c r="AS758" i="20" s="1"/>
  <c r="AT758" i="20" s="1"/>
  <c r="AR743" i="20"/>
  <c r="AS743" i="20" s="1"/>
  <c r="AT743" i="20" s="1"/>
  <c r="AR735" i="20"/>
  <c r="AS735" i="20" s="1"/>
  <c r="AT735" i="20" s="1"/>
  <c r="AR727" i="20"/>
  <c r="AS727" i="20" s="1"/>
  <c r="AT727" i="20" s="1"/>
  <c r="AR719" i="20"/>
  <c r="AS719" i="20" s="1"/>
  <c r="AT719" i="20" s="1"/>
  <c r="AR715" i="20"/>
  <c r="AS715" i="20" s="1"/>
  <c r="AR711" i="20"/>
  <c r="AS711" i="20" s="1"/>
  <c r="AR707" i="20"/>
  <c r="AS707" i="20" s="1"/>
  <c r="AR687" i="20"/>
  <c r="AS687" i="20" s="1"/>
  <c r="AR675" i="20"/>
  <c r="AS675" i="20" s="1"/>
  <c r="AR655" i="20"/>
  <c r="AS655" i="20" s="1"/>
  <c r="AR645" i="20"/>
  <c r="AS645" i="20" s="1"/>
  <c r="AR637" i="20"/>
  <c r="AS637" i="20" s="1"/>
  <c r="AT637" i="20" s="1"/>
  <c r="AU637" i="20" s="1"/>
  <c r="AV637" i="20" s="1"/>
  <c r="AR629" i="20"/>
  <c r="AS629" i="20" s="1"/>
  <c r="AR621" i="20"/>
  <c r="AS621" i="20" s="1"/>
  <c r="AR613" i="20"/>
  <c r="AS613" i="20" s="1"/>
  <c r="AQ493" i="20"/>
  <c r="AR493" i="20" s="1"/>
  <c r="AS493" i="20" s="1"/>
  <c r="AQ481" i="20"/>
  <c r="AR481" i="20"/>
  <c r="AS481" i="20" s="1"/>
  <c r="AQ464" i="20"/>
  <c r="AR464" i="20" s="1"/>
  <c r="AS464" i="20" s="1"/>
  <c r="AQ456" i="20"/>
  <c r="AR456" i="20" s="1"/>
  <c r="AS456" i="20" s="1"/>
  <c r="AT456" i="20" s="1"/>
  <c r="AU456" i="20" s="1"/>
  <c r="AV456" i="20" s="1"/>
  <c r="AQ448" i="20"/>
  <c r="AR448" i="20" s="1"/>
  <c r="AS448" i="20" s="1"/>
  <c r="AQ440" i="20"/>
  <c r="AR440" i="20" s="1"/>
  <c r="AS440" i="20" s="1"/>
  <c r="AT440" i="20" s="1"/>
  <c r="AU440" i="20" s="1"/>
  <c r="AV440" i="20" s="1"/>
  <c r="AQ432" i="20"/>
  <c r="AR432" i="20" s="1"/>
  <c r="AS432" i="20" s="1"/>
  <c r="AQ424" i="20"/>
  <c r="AR424" i="20"/>
  <c r="AS424" i="20" s="1"/>
  <c r="AQ416" i="20"/>
  <c r="AR416" i="20" s="1"/>
  <c r="AS416" i="20" s="1"/>
  <c r="AT416" i="20" s="1"/>
  <c r="AU416" i="20" s="1"/>
  <c r="AV416" i="20" s="1"/>
  <c r="AR534" i="20"/>
  <c r="AS534" i="20" s="1"/>
  <c r="AQ505" i="20"/>
  <c r="AR505" i="20"/>
  <c r="AS505" i="20" s="1"/>
  <c r="AQ477" i="20"/>
  <c r="AR477" i="20" s="1"/>
  <c r="AS477" i="20" s="1"/>
  <c r="AQ470" i="20"/>
  <c r="AR470" i="20"/>
  <c r="AS470" i="20" s="1"/>
  <c r="AQ462" i="20"/>
  <c r="AR462" i="20" s="1"/>
  <c r="AS462" i="20" s="1"/>
  <c r="AQ454" i="20"/>
  <c r="AR454" i="20" s="1"/>
  <c r="AS454" i="20" s="1"/>
  <c r="AT454" i="20" s="1"/>
  <c r="AU454" i="20" s="1"/>
  <c r="AV454" i="20" s="1"/>
  <c r="AQ446" i="20"/>
  <c r="AR446" i="20" s="1"/>
  <c r="AS446" i="20" s="1"/>
  <c r="AQ438" i="20"/>
  <c r="AR438" i="20" s="1"/>
  <c r="AS438" i="20" s="1"/>
  <c r="AT438" i="20" s="1"/>
  <c r="AU438" i="20" s="1"/>
  <c r="AV438" i="20" s="1"/>
  <c r="AQ430" i="20"/>
  <c r="AR430" i="20" s="1"/>
  <c r="AS430" i="20" s="1"/>
  <c r="AQ422" i="20"/>
  <c r="AR422" i="20"/>
  <c r="AS422" i="20" s="1"/>
  <c r="AQ414" i="20"/>
  <c r="AR414" i="20" s="1"/>
  <c r="AS414" i="20" s="1"/>
  <c r="AT414" i="20" s="1"/>
  <c r="AU414" i="20" s="1"/>
  <c r="AV414" i="20" s="1"/>
  <c r="AR410" i="20"/>
  <c r="AS410" i="20" s="1"/>
  <c r="AR406" i="20"/>
  <c r="AS406" i="20" s="1"/>
  <c r="AR353" i="20"/>
  <c r="AS353" i="20" s="1"/>
  <c r="AT353" i="20" s="1"/>
  <c r="AR352" i="20"/>
  <c r="AS352" i="20" s="1"/>
  <c r="AT352" i="20" s="1"/>
  <c r="AR345" i="20"/>
  <c r="AS345" i="20" s="1"/>
  <c r="AT345" i="20" s="1"/>
  <c r="AR344" i="20"/>
  <c r="AS344" i="20" s="1"/>
  <c r="AT344" i="20" s="1"/>
  <c r="AR337" i="20"/>
  <c r="AS337" i="20" s="1"/>
  <c r="AT337" i="20" s="1"/>
  <c r="AR336" i="20"/>
  <c r="AS336" i="20" s="1"/>
  <c r="AT336" i="20" s="1"/>
  <c r="AR329" i="20"/>
  <c r="AS329" i="20" s="1"/>
  <c r="AR325" i="20"/>
  <c r="AS325" i="20" s="1"/>
  <c r="AR316" i="20"/>
  <c r="AS316" i="20" s="1"/>
  <c r="AT316" i="20" s="1"/>
  <c r="AR308" i="20"/>
  <c r="AS308" i="20" s="1"/>
  <c r="AT308" i="20" s="1"/>
  <c r="AR300" i="20"/>
  <c r="AS300" i="20" s="1"/>
  <c r="AT300" i="20" s="1"/>
  <c r="AR292" i="20"/>
  <c r="AS292" i="20" s="1"/>
  <c r="AT292" i="20" s="1"/>
  <c r="AR284" i="20"/>
  <c r="AS284" i="20" s="1"/>
  <c r="AT284" i="20" s="1"/>
  <c r="AR276" i="20"/>
  <c r="AS276" i="20" s="1"/>
  <c r="AT276" i="20" s="1"/>
  <c r="AR230" i="20"/>
  <c r="AS230" i="20" s="1"/>
  <c r="AR224" i="20"/>
  <c r="AS224" i="20" s="1"/>
  <c r="AR220" i="20"/>
  <c r="AS220" i="20" s="1"/>
  <c r="AQ216" i="20"/>
  <c r="AR216" i="20"/>
  <c r="AS216" i="20" s="1"/>
  <c r="AR213" i="20"/>
  <c r="AS213" i="20" s="1"/>
  <c r="AR210" i="20"/>
  <c r="AS210" i="20" s="1"/>
  <c r="AQ206" i="20"/>
  <c r="AR206" i="20" s="1"/>
  <c r="AS206" i="20" s="1"/>
  <c r="AT206" i="20" s="1"/>
  <c r="AU206" i="20" s="1"/>
  <c r="AV206" i="20" s="1"/>
  <c r="AQ138" i="20"/>
  <c r="AR138" i="20" s="1"/>
  <c r="AS138" i="20" s="1"/>
  <c r="AR130" i="20"/>
  <c r="AS130" i="20" s="1"/>
  <c r="AQ124" i="20"/>
  <c r="AR124" i="20" s="1"/>
  <c r="AS124" i="20" s="1"/>
  <c r="AQ106" i="20"/>
  <c r="AR106" i="20" s="1"/>
  <c r="AS106" i="20" s="1"/>
  <c r="AT106" i="20" s="1"/>
  <c r="AQ103" i="20"/>
  <c r="AR103" i="20"/>
  <c r="AS103" i="20" s="1"/>
  <c r="AT103" i="20" s="1"/>
  <c r="AQ90" i="20"/>
  <c r="AR90" i="20" s="1"/>
  <c r="AS90" i="20" s="1"/>
  <c r="AT90" i="20" s="1"/>
  <c r="AQ87" i="20"/>
  <c r="AR87" i="20" s="1"/>
  <c r="AS87" i="20" s="1"/>
  <c r="AR76" i="20"/>
  <c r="AS76" i="20" s="1"/>
  <c r="AR69" i="20"/>
  <c r="AS69" i="20" s="1"/>
  <c r="AR58" i="20"/>
  <c r="AS58" i="20" s="1"/>
  <c r="AT58" i="20" s="1"/>
  <c r="AR54" i="20"/>
  <c r="AS54" i="20" s="1"/>
  <c r="AT54" i="20" s="1"/>
  <c r="AR50" i="20"/>
  <c r="AS50" i="20" s="1"/>
  <c r="AT50" i="20" s="1"/>
  <c r="AR46" i="20"/>
  <c r="AS46" i="20" s="1"/>
  <c r="AT46" i="20" s="1"/>
  <c r="AR42" i="20"/>
  <c r="AS42" i="20" s="1"/>
  <c r="AT42" i="20" s="1"/>
  <c r="AU31" i="20"/>
  <c r="AV31" i="20" s="1"/>
  <c r="AR28" i="20"/>
  <c r="AS28" i="20" s="1"/>
  <c r="AQ25" i="20"/>
  <c r="AR25" i="20" s="1"/>
  <c r="AS25" i="20" s="1"/>
  <c r="AQ14" i="20"/>
  <c r="AR14" i="20" s="1"/>
  <c r="AS14" i="20" s="1"/>
  <c r="AR202" i="20"/>
  <c r="AS202" i="20" s="1"/>
  <c r="AQ199" i="20"/>
  <c r="AR199" i="20" s="1"/>
  <c r="AS199" i="20" s="1"/>
  <c r="AR134" i="20"/>
  <c r="AS134" i="20" s="1"/>
  <c r="AU134" i="20" s="1"/>
  <c r="AV134" i="20" s="1"/>
  <c r="AQ122" i="20"/>
  <c r="AR122" i="20" s="1"/>
  <c r="AS122" i="20" s="1"/>
  <c r="AQ116" i="20"/>
  <c r="AR116" i="20" s="1"/>
  <c r="AS116" i="20" s="1"/>
  <c r="AQ110" i="20"/>
  <c r="AR110" i="20" s="1"/>
  <c r="AS110" i="20" s="1"/>
  <c r="AT110" i="20" s="1"/>
  <c r="AQ107" i="20"/>
  <c r="AR107" i="20" s="1"/>
  <c r="AS107" i="20" s="1"/>
  <c r="AT107" i="20" s="1"/>
  <c r="AQ94" i="20"/>
  <c r="AR94" i="20" s="1"/>
  <c r="AS94" i="20" s="1"/>
  <c r="AT94" i="20" s="1"/>
  <c r="AQ91" i="20"/>
  <c r="AR91" i="20" s="1"/>
  <c r="AS91" i="20" s="1"/>
  <c r="AT91" i="20" s="1"/>
  <c r="AR59" i="20"/>
  <c r="AS59" i="20" s="1"/>
  <c r="AR55" i="20"/>
  <c r="AS55" i="20" s="1"/>
  <c r="AT55" i="20" s="1"/>
  <c r="AU55" i="20" s="1"/>
  <c r="AV55" i="20" s="1"/>
  <c r="AR51" i="20"/>
  <c r="AS51" i="20" s="1"/>
  <c r="AR47" i="20"/>
  <c r="AS47" i="20" s="1"/>
  <c r="AR43" i="20"/>
  <c r="AS43" i="20" s="1"/>
  <c r="AR412" i="20"/>
  <c r="AS412" i="20" s="1"/>
  <c r="AR408" i="20"/>
  <c r="AS408" i="20" s="1"/>
  <c r="AR404" i="20"/>
  <c r="AS404" i="20" s="1"/>
  <c r="AR400" i="20"/>
  <c r="AS400" i="20" s="1"/>
  <c r="AR396" i="20"/>
  <c r="AS396" i="20" s="1"/>
  <c r="AT396" i="20" s="1"/>
  <c r="AU396" i="20" s="1"/>
  <c r="AV396" i="20" s="1"/>
  <c r="AR357" i="20"/>
  <c r="AS357" i="20" s="1"/>
  <c r="AT357" i="20" s="1"/>
  <c r="AR356" i="20"/>
  <c r="AS356" i="20" s="1"/>
  <c r="AT356" i="20" s="1"/>
  <c r="AR349" i="20"/>
  <c r="AS349" i="20" s="1"/>
  <c r="AT349" i="20" s="1"/>
  <c r="AR348" i="20"/>
  <c r="AS348" i="20" s="1"/>
  <c r="AT348" i="20" s="1"/>
  <c r="AR341" i="20"/>
  <c r="AS341" i="20" s="1"/>
  <c r="AT341" i="20" s="1"/>
  <c r="AR340" i="20"/>
  <c r="AS340" i="20" s="1"/>
  <c r="AT340" i="20" s="1"/>
  <c r="AR333" i="20"/>
  <c r="AS333" i="20" s="1"/>
  <c r="AT333" i="20" s="1"/>
  <c r="AR332" i="20"/>
  <c r="AS332" i="20" s="1"/>
  <c r="AT332" i="20" s="1"/>
  <c r="AR327" i="20"/>
  <c r="AS327" i="20" s="1"/>
  <c r="AR323" i="20"/>
  <c r="AS323" i="20" s="1"/>
  <c r="AR320" i="20"/>
  <c r="AS320" i="20" s="1"/>
  <c r="AT320" i="20" s="1"/>
  <c r="AR312" i="20"/>
  <c r="AS312" i="20" s="1"/>
  <c r="AT312" i="20" s="1"/>
  <c r="AR304" i="20"/>
  <c r="AS304" i="20" s="1"/>
  <c r="AT304" i="20" s="1"/>
  <c r="AR296" i="20"/>
  <c r="AS296" i="20" s="1"/>
  <c r="AT296" i="20" s="1"/>
  <c r="AR288" i="20"/>
  <c r="AS288" i="20" s="1"/>
  <c r="AT288" i="20" s="1"/>
  <c r="AR280" i="20"/>
  <c r="AS280" i="20" s="1"/>
  <c r="AT280" i="20" s="1"/>
  <c r="AR272" i="20"/>
  <c r="AS272" i="20" s="1"/>
  <c r="AT272" i="20" s="1"/>
  <c r="AR232" i="20"/>
  <c r="AS232" i="20" s="1"/>
  <c r="AR222" i="20"/>
  <c r="AS222" i="20" s="1"/>
  <c r="AR218" i="20"/>
  <c r="AS218" i="20" s="1"/>
  <c r="AR207" i="20"/>
  <c r="AS207" i="20" s="1"/>
  <c r="AR203" i="20"/>
  <c r="AS203" i="20" s="1"/>
  <c r="AT203" i="20" s="1"/>
  <c r="AQ200" i="20"/>
  <c r="AR200" i="20" s="1"/>
  <c r="AS200" i="20" s="1"/>
  <c r="AT200" i="20" s="1"/>
  <c r="AU200" i="20" s="1"/>
  <c r="AV200" i="20" s="1"/>
  <c r="AR195" i="20"/>
  <c r="AS195" i="20" s="1"/>
  <c r="AT195" i="20" s="1"/>
  <c r="AQ132" i="20"/>
  <c r="AR132" i="20" s="1"/>
  <c r="AS132" i="20" s="1"/>
  <c r="AQ114" i="20"/>
  <c r="AR114" i="20" s="1"/>
  <c r="AS114" i="20" s="1"/>
  <c r="AQ98" i="20"/>
  <c r="AR98" i="20" s="1"/>
  <c r="AS98" i="20" s="1"/>
  <c r="AT98" i="20" s="1"/>
  <c r="AQ95" i="20"/>
  <c r="AR95" i="20"/>
  <c r="AS95" i="20" s="1"/>
  <c r="AT95" i="20" s="1"/>
  <c r="AR403" i="20"/>
  <c r="AS403" i="20" s="1"/>
  <c r="AT403" i="20" s="1"/>
  <c r="AR399" i="20"/>
  <c r="AS399" i="20" s="1"/>
  <c r="AT399" i="20" s="1"/>
  <c r="AQ212" i="20"/>
  <c r="AR212" i="20"/>
  <c r="AS212" i="20" s="1"/>
  <c r="AR208" i="20"/>
  <c r="AS208" i="20" s="1"/>
  <c r="AR196" i="20"/>
  <c r="AS196" i="20" s="1"/>
  <c r="AR140" i="20"/>
  <c r="AS140" i="20" s="1"/>
  <c r="AQ102" i="20"/>
  <c r="AR102" i="20" s="1"/>
  <c r="AS102" i="20" s="1"/>
  <c r="AT102" i="20" s="1"/>
  <c r="AQ99" i="20"/>
  <c r="AR99" i="20" s="1"/>
  <c r="AS99" i="20" s="1"/>
  <c r="AT99" i="20" s="1"/>
  <c r="AQ86" i="20"/>
  <c r="AR86" i="20" s="1"/>
  <c r="AS86" i="20" s="1"/>
  <c r="AT86" i="20" s="1"/>
  <c r="AQ83" i="20"/>
  <c r="AR83" i="20" s="1"/>
  <c r="AS83" i="20" s="1"/>
  <c r="AT83" i="20" s="1"/>
  <c r="AR63" i="20"/>
  <c r="AS63" i="20" s="1"/>
  <c r="AR39" i="20"/>
  <c r="AS39" i="20" s="1"/>
  <c r="AR36" i="20"/>
  <c r="AS36" i="20" s="1"/>
  <c r="AQ18" i="20"/>
  <c r="AR18" i="20"/>
  <c r="AS18" i="20" s="1"/>
  <c r="AR204" i="20"/>
  <c r="AS204" i="20" s="1"/>
  <c r="AT204" i="20" s="1"/>
  <c r="AU204" i="20" s="1"/>
  <c r="AV204" i="20" s="1"/>
  <c r="AR142" i="20"/>
  <c r="AS142" i="20" s="1"/>
  <c r="AR136" i="20"/>
  <c r="AS136" i="20" s="1"/>
  <c r="AR126" i="20"/>
  <c r="AS126" i="20" s="1"/>
  <c r="AR120" i="20"/>
  <c r="AS120" i="20" s="1"/>
  <c r="AR118" i="20"/>
  <c r="AS118" i="20" s="1"/>
  <c r="AR112" i="20"/>
  <c r="AS112" i="20" s="1"/>
  <c r="AT3492" i="20"/>
  <c r="AU3492" i="20" s="1"/>
  <c r="AV3492" i="20" s="1"/>
  <c r="AT3487" i="20"/>
  <c r="AU3487" i="20" s="1"/>
  <c r="AV3487" i="20" s="1"/>
  <c r="AT3471" i="20"/>
  <c r="AU3471" i="20" s="1"/>
  <c r="AV3471" i="20" s="1"/>
  <c r="AT3460" i="20"/>
  <c r="AU3460" i="20" s="1"/>
  <c r="AV3460" i="20" s="1"/>
  <c r="AT3455" i="20"/>
  <c r="AU3455" i="20" s="1"/>
  <c r="AV3455" i="20" s="1"/>
  <c r="AT3444" i="20"/>
  <c r="AU3444" i="20" s="1"/>
  <c r="AV3444" i="20" s="1"/>
  <c r="AT3439" i="20"/>
  <c r="AU3439" i="20" s="1"/>
  <c r="AV3439" i="20" s="1"/>
  <c r="AT3428" i="20"/>
  <c r="AU3428" i="20" s="1"/>
  <c r="AV3428" i="20" s="1"/>
  <c r="AT3424" i="20"/>
  <c r="AU3424" i="20" s="1"/>
  <c r="AV3424" i="20" s="1"/>
  <c r="AT3419" i="20"/>
  <c r="AU3419" i="20" s="1"/>
  <c r="AV3419" i="20" s="1"/>
  <c r="AT3414" i="20"/>
  <c r="AU3414" i="20" s="1"/>
  <c r="AV3414" i="20" s="1"/>
  <c r="AT3408" i="20"/>
  <c r="AU3408" i="20" s="1"/>
  <c r="AV3408" i="20" s="1"/>
  <c r="AT3403" i="20"/>
  <c r="AU3403" i="20" s="1"/>
  <c r="AV3403" i="20" s="1"/>
  <c r="AT3398" i="20"/>
  <c r="AU3398" i="20" s="1"/>
  <c r="AV3398" i="20" s="1"/>
  <c r="AT3392" i="20"/>
  <c r="AU3392" i="20" s="1"/>
  <c r="AV3392" i="20" s="1"/>
  <c r="AT3387" i="20"/>
  <c r="AU3387" i="20" s="1"/>
  <c r="AV3387" i="20" s="1"/>
  <c r="AT3382" i="20"/>
  <c r="AU3382" i="20" s="1"/>
  <c r="AV3382" i="20" s="1"/>
  <c r="AT3376" i="20"/>
  <c r="AU3376" i="20" s="1"/>
  <c r="AV3376" i="20" s="1"/>
  <c r="AT3371" i="20"/>
  <c r="AU3371" i="20" s="1"/>
  <c r="AV3371" i="20" s="1"/>
  <c r="AT3366" i="20"/>
  <c r="AU3366" i="20" s="1"/>
  <c r="AV3366" i="20" s="1"/>
  <c r="AT3360" i="20"/>
  <c r="AU3360" i="20" s="1"/>
  <c r="AV3360" i="20" s="1"/>
  <c r="AT3355" i="20"/>
  <c r="AU3355" i="20" s="1"/>
  <c r="AV3355" i="20" s="1"/>
  <c r="AT3350" i="20"/>
  <c r="AU3350" i="20" s="1"/>
  <c r="AV3350" i="20" s="1"/>
  <c r="AT3342" i="20"/>
  <c r="AU3342" i="20" s="1"/>
  <c r="AV3342" i="20" s="1"/>
  <c r="AT3334" i="20"/>
  <c r="AU3334" i="20" s="1"/>
  <c r="AV3334" i="20" s="1"/>
  <c r="AT3326" i="20"/>
  <c r="AU3326" i="20" s="1"/>
  <c r="AV3326" i="20" s="1"/>
  <c r="AT3318" i="20"/>
  <c r="AU3318" i="20" s="1"/>
  <c r="AV3318" i="20" s="1"/>
  <c r="AT3310" i="20"/>
  <c r="AU3310" i="20" s="1"/>
  <c r="AV3310" i="20" s="1"/>
  <c r="AT3306" i="20"/>
  <c r="AU3306" i="20" s="1"/>
  <c r="AV3306" i="20" s="1"/>
  <c r="AT3302" i="20"/>
  <c r="AU3302" i="20" s="1"/>
  <c r="AV3302" i="20" s="1"/>
  <c r="AT3298" i="20"/>
  <c r="AU3298" i="20" s="1"/>
  <c r="AV3298" i="20" s="1"/>
  <c r="AU3294" i="20"/>
  <c r="AV3294" i="20" s="1"/>
  <c r="AT3294" i="20"/>
  <c r="AT3290" i="20"/>
  <c r="AU3290" i="20" s="1"/>
  <c r="AV3290" i="20" s="1"/>
  <c r="AT3286" i="20"/>
  <c r="AU3286" i="20" s="1"/>
  <c r="AV3286" i="20" s="1"/>
  <c r="AT3282" i="20"/>
  <c r="AU3282" i="20" s="1"/>
  <c r="AV3282" i="20" s="1"/>
  <c r="AT3278" i="20"/>
  <c r="AU3278" i="20" s="1"/>
  <c r="AV3278" i="20" s="1"/>
  <c r="AT3274" i="20"/>
  <c r="AU3274" i="20" s="1"/>
  <c r="AV3274" i="20" s="1"/>
  <c r="AT3488" i="20"/>
  <c r="AU3488" i="20" s="1"/>
  <c r="AV3488" i="20" s="1"/>
  <c r="AT3483" i="20"/>
  <c r="AU3483" i="20" s="1"/>
  <c r="AV3483" i="20" s="1"/>
  <c r="AT3472" i="20"/>
  <c r="AU3472" i="20" s="1"/>
  <c r="AV3472" i="20" s="1"/>
  <c r="AT3456" i="20"/>
  <c r="AU3456" i="20" s="1"/>
  <c r="AV3456" i="20" s="1"/>
  <c r="AT3451" i="20"/>
  <c r="AU3451" i="20" s="1"/>
  <c r="AV3451" i="20" s="1"/>
  <c r="AT3440" i="20"/>
  <c r="AU3440" i="20" s="1"/>
  <c r="AV3440" i="20" s="1"/>
  <c r="AT3435" i="20"/>
  <c r="AU3435" i="20"/>
  <c r="AV3435" i="20" s="1"/>
  <c r="AT3426" i="20"/>
  <c r="AU3426" i="20" s="1"/>
  <c r="AV3426" i="20" s="1"/>
  <c r="AT3420" i="20"/>
  <c r="AU3420" i="20" s="1"/>
  <c r="AV3420" i="20" s="1"/>
  <c r="AT3415" i="20"/>
  <c r="AU3415" i="20" s="1"/>
  <c r="AV3415" i="20" s="1"/>
  <c r="AT3410" i="20"/>
  <c r="AU3410" i="20" s="1"/>
  <c r="AV3410" i="20" s="1"/>
  <c r="AT3404" i="20"/>
  <c r="AU3404" i="20" s="1"/>
  <c r="AV3404" i="20" s="1"/>
  <c r="AT3399" i="20"/>
  <c r="AU3399" i="20" s="1"/>
  <c r="AV3399" i="20" s="1"/>
  <c r="AT3394" i="20"/>
  <c r="AU3394" i="20" s="1"/>
  <c r="AV3394" i="20" s="1"/>
  <c r="AT3388" i="20"/>
  <c r="AU3388" i="20" s="1"/>
  <c r="AV3388" i="20" s="1"/>
  <c r="AT3383" i="20"/>
  <c r="AU3383" i="20" s="1"/>
  <c r="AV3383" i="20" s="1"/>
  <c r="AT3378" i="20"/>
  <c r="AU3378" i="20"/>
  <c r="AV3378" i="20" s="1"/>
  <c r="AT3372" i="20"/>
  <c r="AU3372" i="20" s="1"/>
  <c r="AV3372" i="20" s="1"/>
  <c r="AT3367" i="20"/>
  <c r="AU3367" i="20" s="1"/>
  <c r="AV3367" i="20" s="1"/>
  <c r="AT3362" i="20"/>
  <c r="AU3362" i="20" s="1"/>
  <c r="AV3362" i="20" s="1"/>
  <c r="AT3356" i="20"/>
  <c r="AU3356" i="20" s="1"/>
  <c r="AV3356" i="20" s="1"/>
  <c r="AT3351" i="20"/>
  <c r="AU3351" i="20" s="1"/>
  <c r="AV3351" i="20" s="1"/>
  <c r="AT3344" i="20"/>
  <c r="AU3344" i="20" s="1"/>
  <c r="AV3344" i="20" s="1"/>
  <c r="AT3336" i="20"/>
  <c r="AU3336" i="20" s="1"/>
  <c r="AV3336" i="20" s="1"/>
  <c r="AT3328" i="20"/>
  <c r="AU3328" i="20"/>
  <c r="AV3328" i="20" s="1"/>
  <c r="AT3320" i="20"/>
  <c r="AU3320" i="20" s="1"/>
  <c r="AV3320" i="20" s="1"/>
  <c r="AT3312" i="20"/>
  <c r="AU3312" i="20" s="1"/>
  <c r="AV3312" i="20" s="1"/>
  <c r="AT3307" i="20"/>
  <c r="AU3307" i="20" s="1"/>
  <c r="AV3307" i="20" s="1"/>
  <c r="AT3303" i="20"/>
  <c r="AU3303" i="20" s="1"/>
  <c r="AV3303" i="20" s="1"/>
  <c r="AT3299" i="20"/>
  <c r="AU3299" i="20" s="1"/>
  <c r="AV3299" i="20" s="1"/>
  <c r="AT3295" i="20"/>
  <c r="AU3295" i="20" s="1"/>
  <c r="AV3295" i="20" s="1"/>
  <c r="AT3291" i="20"/>
  <c r="AU3291" i="20" s="1"/>
  <c r="AV3291" i="20" s="1"/>
  <c r="AT3287" i="20"/>
  <c r="AU3287" i="20" s="1"/>
  <c r="AV3287" i="20" s="1"/>
  <c r="AU3283" i="20"/>
  <c r="AV3283" i="20" s="1"/>
  <c r="AT3283" i="20"/>
  <c r="AT3279" i="20"/>
  <c r="AU3279" i="20" s="1"/>
  <c r="AV3279" i="20" s="1"/>
  <c r="AT3275" i="20"/>
  <c r="AU3275" i="20" s="1"/>
  <c r="AV3275" i="20" s="1"/>
  <c r="AT3559" i="20"/>
  <c r="AU3559" i="20" s="1"/>
  <c r="AV3559" i="20" s="1"/>
  <c r="AT3555" i="20"/>
  <c r="AU3555" i="20" s="1"/>
  <c r="AV3555" i="20" s="1"/>
  <c r="AT3551" i="20"/>
  <c r="AU3551" i="20" s="1"/>
  <c r="AV3551" i="20" s="1"/>
  <c r="AT3547" i="20"/>
  <c r="AU3547" i="20" s="1"/>
  <c r="AV3547" i="20" s="1"/>
  <c r="AT3543" i="20"/>
  <c r="AU3543" i="20" s="1"/>
  <c r="AV3543" i="20" s="1"/>
  <c r="AT3539" i="20"/>
  <c r="AU3539" i="20"/>
  <c r="AV3539" i="20" s="1"/>
  <c r="AT3531" i="20"/>
  <c r="AU3531" i="20" s="1"/>
  <c r="AV3531" i="20" s="1"/>
  <c r="AT3527" i="20"/>
  <c r="AU3527" i="20" s="1"/>
  <c r="AV3527" i="20" s="1"/>
  <c r="AT3523" i="20"/>
  <c r="AU3523" i="20" s="1"/>
  <c r="AV3523" i="20" s="1"/>
  <c r="AT3519" i="20"/>
  <c r="AU3519" i="20" s="1"/>
  <c r="AV3519" i="20" s="1"/>
  <c r="AT3515" i="20"/>
  <c r="AU3515" i="20" s="1"/>
  <c r="AV3515" i="20" s="1"/>
  <c r="AT3511" i="20"/>
  <c r="AU3511" i="20" s="1"/>
  <c r="AV3511" i="20" s="1"/>
  <c r="AT3507" i="20"/>
  <c r="AU3507" i="20" s="1"/>
  <c r="AV3507" i="20" s="1"/>
  <c r="AT3499" i="20"/>
  <c r="AU3499" i="20" s="1"/>
  <c r="AV3499" i="20" s="1"/>
  <c r="AT3495" i="20"/>
  <c r="AU3495" i="20" s="1"/>
  <c r="AV3495" i="20" s="1"/>
  <c r="AT3484" i="20"/>
  <c r="AU3484" i="20" s="1"/>
  <c r="AV3484" i="20" s="1"/>
  <c r="AT3479" i="20"/>
  <c r="AU3479" i="20" s="1"/>
  <c r="AV3479" i="20" s="1"/>
  <c r="AT3468" i="20"/>
  <c r="AU3468" i="20" s="1"/>
  <c r="AV3468" i="20" s="1"/>
  <c r="AT3452" i="20"/>
  <c r="AU3452" i="20"/>
  <c r="AV3452" i="20" s="1"/>
  <c r="AT3447" i="20"/>
  <c r="AU3447" i="20" s="1"/>
  <c r="AV3447" i="20" s="1"/>
  <c r="AT3436" i="20"/>
  <c r="AU3436" i="20" s="1"/>
  <c r="AV3436" i="20" s="1"/>
  <c r="AT3431" i="20"/>
  <c r="AU3431" i="20" s="1"/>
  <c r="AV3431" i="20" s="1"/>
  <c r="AT3427" i="20"/>
  <c r="AU3427" i="20" s="1"/>
  <c r="AV3427" i="20" s="1"/>
  <c r="AT3422" i="20"/>
  <c r="AU3422" i="20" s="1"/>
  <c r="AV3422" i="20" s="1"/>
  <c r="AT3416" i="20"/>
  <c r="AU3416" i="20" s="1"/>
  <c r="AV3416" i="20" s="1"/>
  <c r="AT3411" i="20"/>
  <c r="AU3411" i="20" s="1"/>
  <c r="AV3411" i="20" s="1"/>
  <c r="AT3406" i="20"/>
  <c r="AU3406" i="20"/>
  <c r="AV3406" i="20" s="1"/>
  <c r="AT3400" i="20"/>
  <c r="AU3400" i="20" s="1"/>
  <c r="AV3400" i="20" s="1"/>
  <c r="AT3395" i="20"/>
  <c r="AU3395" i="20" s="1"/>
  <c r="AV3395" i="20" s="1"/>
  <c r="AT3390" i="20"/>
  <c r="AU3390" i="20" s="1"/>
  <c r="AV3390" i="20" s="1"/>
  <c r="AT3384" i="20"/>
  <c r="AU3384" i="20" s="1"/>
  <c r="AV3384" i="20" s="1"/>
  <c r="AT3379" i="20"/>
  <c r="AU3379" i="20" s="1"/>
  <c r="AV3379" i="20" s="1"/>
  <c r="AT3374" i="20"/>
  <c r="AU3374" i="20" s="1"/>
  <c r="AV3374" i="20" s="1"/>
  <c r="AT3368" i="20"/>
  <c r="AU3368" i="20" s="1"/>
  <c r="AV3368" i="20" s="1"/>
  <c r="AT3363" i="20"/>
  <c r="AU3363" i="20"/>
  <c r="AV3363" i="20" s="1"/>
  <c r="AT3358" i="20"/>
  <c r="AU3358" i="20" s="1"/>
  <c r="AV3358" i="20" s="1"/>
  <c r="AT3352" i="20"/>
  <c r="AU3352" i="20" s="1"/>
  <c r="AV3352" i="20" s="1"/>
  <c r="AT3346" i="20"/>
  <c r="AU3346" i="20" s="1"/>
  <c r="AV3346" i="20" s="1"/>
  <c r="AT3338" i="20"/>
  <c r="AU3338" i="20" s="1"/>
  <c r="AV3338" i="20" s="1"/>
  <c r="AT3330" i="20"/>
  <c r="AU3330" i="20" s="1"/>
  <c r="AV3330" i="20" s="1"/>
  <c r="AT3322" i="20"/>
  <c r="AU3322" i="20" s="1"/>
  <c r="AV3322" i="20" s="1"/>
  <c r="AT3314" i="20"/>
  <c r="AU3314" i="20" s="1"/>
  <c r="AV3314" i="20" s="1"/>
  <c r="AT3308" i="20"/>
  <c r="AU3308" i="20" s="1"/>
  <c r="AV3308" i="20" s="1"/>
  <c r="AT3304" i="20"/>
  <c r="AU3304" i="20" s="1"/>
  <c r="AV3304" i="20" s="1"/>
  <c r="AT3300" i="20"/>
  <c r="AU3300" i="20" s="1"/>
  <c r="AV3300" i="20" s="1"/>
  <c r="AT3296" i="20"/>
  <c r="AU3296" i="20" s="1"/>
  <c r="AV3296" i="20" s="1"/>
  <c r="AT3292" i="20"/>
  <c r="AU3292" i="20" s="1"/>
  <c r="AV3292" i="20" s="1"/>
  <c r="AT3288" i="20"/>
  <c r="AU3288" i="20" s="1"/>
  <c r="AV3288" i="20" s="1"/>
  <c r="AT3284" i="20"/>
  <c r="AU3284" i="20" s="1"/>
  <c r="AV3284" i="20" s="1"/>
  <c r="AT3280" i="20"/>
  <c r="AU3280" i="20" s="1"/>
  <c r="AV3280" i="20" s="1"/>
  <c r="AT3276" i="20"/>
  <c r="AU3276" i="20" s="1"/>
  <c r="AV3276" i="20" s="1"/>
  <c r="AT3272" i="20"/>
  <c r="AU3272" i="20" s="1"/>
  <c r="AV3272" i="20" s="1"/>
  <c r="AT3564" i="20"/>
  <c r="AU3564" i="20" s="1"/>
  <c r="AV3564" i="20" s="1"/>
  <c r="AT3556" i="20"/>
  <c r="AU3556" i="20" s="1"/>
  <c r="AV3556" i="20" s="1"/>
  <c r="AT3552" i="20"/>
  <c r="AU3552" i="20" s="1"/>
  <c r="AV3552" i="20" s="1"/>
  <c r="AT3548" i="20"/>
  <c r="AU3548" i="20" s="1"/>
  <c r="AV3548" i="20" s="1"/>
  <c r="AT3544" i="20"/>
  <c r="AU3544" i="20" s="1"/>
  <c r="AV3544" i="20" s="1"/>
  <c r="AT3540" i="20"/>
  <c r="AU3540" i="20"/>
  <c r="AV3540" i="20" s="1"/>
  <c r="AT3536" i="20"/>
  <c r="AU3536" i="20" s="1"/>
  <c r="AV3536" i="20" s="1"/>
  <c r="AT3532" i="20"/>
  <c r="AU3532" i="20" s="1"/>
  <c r="AV3532" i="20" s="1"/>
  <c r="AT3524" i="20"/>
  <c r="AU3524" i="20" s="1"/>
  <c r="AV3524" i="20" s="1"/>
  <c r="AT3520" i="20"/>
  <c r="AU3520" i="20" s="1"/>
  <c r="AV3520" i="20" s="1"/>
  <c r="AT3516" i="20"/>
  <c r="AU3516" i="20" s="1"/>
  <c r="AV3516" i="20" s="1"/>
  <c r="AT3512" i="20"/>
  <c r="AU3512" i="20" s="1"/>
  <c r="AV3512" i="20" s="1"/>
  <c r="AT3508" i="20"/>
  <c r="AU3508" i="20"/>
  <c r="AV3508" i="20" s="1"/>
  <c r="AT3504" i="20"/>
  <c r="AU3504" i="20" s="1"/>
  <c r="AV3504" i="20" s="1"/>
  <c r="AT3500" i="20"/>
  <c r="AU3500" i="20" s="1"/>
  <c r="AV3500" i="20" s="1"/>
  <c r="AT3491" i="20"/>
  <c r="AU3491" i="20" s="1"/>
  <c r="AV3491" i="20" s="1"/>
  <c r="AT3480" i="20"/>
  <c r="AU3480" i="20" s="1"/>
  <c r="AV3480" i="20" s="1"/>
  <c r="AT3475" i="20"/>
  <c r="AU3475" i="20" s="1"/>
  <c r="AV3475" i="20" s="1"/>
  <c r="AT3464" i="20"/>
  <c r="AU3464" i="20" s="1"/>
  <c r="AV3464" i="20" s="1"/>
  <c r="AT3459" i="20"/>
  <c r="AU3459" i="20" s="1"/>
  <c r="AV3459" i="20" s="1"/>
  <c r="AT3448" i="20"/>
  <c r="AU3448" i="20" s="1"/>
  <c r="AV3448" i="20" s="1"/>
  <c r="AT3443" i="20"/>
  <c r="AU3443" i="20" s="1"/>
  <c r="AV3443" i="20" s="1"/>
  <c r="AT3432" i="20"/>
  <c r="AU3432" i="20" s="1"/>
  <c r="AV3432" i="20" s="1"/>
  <c r="AT3423" i="20"/>
  <c r="AU3423" i="20" s="1"/>
  <c r="AV3423" i="20" s="1"/>
  <c r="AT3418" i="20"/>
  <c r="AU3418" i="20" s="1"/>
  <c r="AV3418" i="20" s="1"/>
  <c r="AT3412" i="20"/>
  <c r="AU3412" i="20" s="1"/>
  <c r="AV3412" i="20" s="1"/>
  <c r="AT3407" i="20"/>
  <c r="AU3407" i="20" s="1"/>
  <c r="AV3407" i="20" s="1"/>
  <c r="AT3402" i="20"/>
  <c r="AU3402" i="20"/>
  <c r="AV3402" i="20" s="1"/>
  <c r="AT3396" i="20"/>
  <c r="AU3396" i="20" s="1"/>
  <c r="AV3396" i="20" s="1"/>
  <c r="AT3391" i="20"/>
  <c r="AU3391" i="20" s="1"/>
  <c r="AV3391" i="20" s="1"/>
  <c r="AT3386" i="20"/>
  <c r="AU3386" i="20" s="1"/>
  <c r="AV3386" i="20" s="1"/>
  <c r="AT3380" i="20"/>
  <c r="AU3380" i="20" s="1"/>
  <c r="AV3380" i="20" s="1"/>
  <c r="AT3375" i="20"/>
  <c r="AU3375" i="20" s="1"/>
  <c r="AV3375" i="20" s="1"/>
  <c r="AT3370" i="20"/>
  <c r="AU3370" i="20" s="1"/>
  <c r="AV3370" i="20" s="1"/>
  <c r="AT3364" i="20"/>
  <c r="AU3364" i="20" s="1"/>
  <c r="AV3364" i="20" s="1"/>
  <c r="AT3359" i="20"/>
  <c r="AU3359" i="20" s="1"/>
  <c r="AV3359" i="20" s="1"/>
  <c r="AT3354" i="20"/>
  <c r="AU3354" i="20" s="1"/>
  <c r="AV3354" i="20" s="1"/>
  <c r="AT3348" i="20"/>
  <c r="AU3348" i="20" s="1"/>
  <c r="AV3348" i="20" s="1"/>
  <c r="AT3340" i="20"/>
  <c r="AU3340" i="20" s="1"/>
  <c r="AV3340" i="20" s="1"/>
  <c r="AT3332" i="20"/>
  <c r="AU3332" i="20" s="1"/>
  <c r="AV3332" i="20" s="1"/>
  <c r="AT3324" i="20"/>
  <c r="AU3324" i="20" s="1"/>
  <c r="AV3324" i="20" s="1"/>
  <c r="AT3316" i="20"/>
  <c r="AU3316" i="20" s="1"/>
  <c r="AV3316" i="20" s="1"/>
  <c r="AT3309" i="20"/>
  <c r="AU3309" i="20" s="1"/>
  <c r="AV3309" i="20" s="1"/>
  <c r="AT3305" i="20"/>
  <c r="AU3305" i="20" s="1"/>
  <c r="AV3305" i="20" s="1"/>
  <c r="AU3301" i="20"/>
  <c r="AV3301" i="20" s="1"/>
  <c r="AT3301" i="20"/>
  <c r="AT3297" i="20"/>
  <c r="AU3297" i="20" s="1"/>
  <c r="AV3297" i="20" s="1"/>
  <c r="AT3293" i="20"/>
  <c r="AU3293" i="20" s="1"/>
  <c r="AV3293" i="20" s="1"/>
  <c r="AT3289" i="20"/>
  <c r="AU3289" i="20" s="1"/>
  <c r="AV3289" i="20" s="1"/>
  <c r="AU3285" i="20"/>
  <c r="AV3285" i="20" s="1"/>
  <c r="AT3285" i="20"/>
  <c r="AT3281" i="20"/>
  <c r="AU3281" i="20" s="1"/>
  <c r="AV3281" i="20" s="1"/>
  <c r="AT3277" i="20"/>
  <c r="AU3277" i="20" s="1"/>
  <c r="AV3277" i="20" s="1"/>
  <c r="AT3273" i="20"/>
  <c r="AU3273" i="20" s="1"/>
  <c r="AV3273" i="20" s="1"/>
  <c r="AU4002" i="20"/>
  <c r="AV4002" i="20" s="1"/>
  <c r="AU4000" i="20"/>
  <c r="AV4000" i="20" s="1"/>
  <c r="AU3997" i="20"/>
  <c r="AV3997" i="20" s="1"/>
  <c r="AU3996" i="20"/>
  <c r="AV3996" i="20" s="1"/>
  <c r="AU3995" i="20"/>
  <c r="AV3995" i="20" s="1"/>
  <c r="AU3994" i="20"/>
  <c r="AV3994" i="20" s="1"/>
  <c r="AU3993" i="20"/>
  <c r="AV3993" i="20" s="1"/>
  <c r="AU3992" i="20"/>
  <c r="AV3992" i="20" s="1"/>
  <c r="AU3991" i="20"/>
  <c r="AV3991" i="20" s="1"/>
  <c r="AU3990" i="20"/>
  <c r="AV3990" i="20" s="1"/>
  <c r="AU3989" i="20"/>
  <c r="AV3989" i="20" s="1"/>
  <c r="AU3988" i="20"/>
  <c r="AV3988" i="20" s="1"/>
  <c r="AU3987" i="20"/>
  <c r="AV3987" i="20" s="1"/>
  <c r="AU3986" i="20"/>
  <c r="AV3986" i="20" s="1"/>
  <c r="AU3985" i="20"/>
  <c r="AV3985" i="20" s="1"/>
  <c r="AU3984" i="20"/>
  <c r="AV3984" i="20" s="1"/>
  <c r="AU3983" i="20"/>
  <c r="AV3983" i="20" s="1"/>
  <c r="AU3982" i="20"/>
  <c r="AV3982" i="20" s="1"/>
  <c r="AU3980" i="20"/>
  <c r="AV3980" i="20" s="1"/>
  <c r="AU3979" i="20"/>
  <c r="AV3979" i="20" s="1"/>
  <c r="AU3978" i="20"/>
  <c r="AV3978" i="20" s="1"/>
  <c r="AU3977" i="20"/>
  <c r="AV3977" i="20" s="1"/>
  <c r="AU3976" i="20"/>
  <c r="AV3976" i="20" s="1"/>
  <c r="AU3975" i="20"/>
  <c r="AV3975" i="20" s="1"/>
  <c r="AU3974" i="20"/>
  <c r="AV3974" i="20" s="1"/>
  <c r="AU3973" i="20"/>
  <c r="AV3973" i="20" s="1"/>
  <c r="AU3972" i="20"/>
  <c r="AV3972" i="20" s="1"/>
  <c r="AU3971" i="20"/>
  <c r="AV3971" i="20" s="1"/>
  <c r="AU3970" i="20"/>
  <c r="AV3970" i="20" s="1"/>
  <c r="AU3969" i="20"/>
  <c r="AV3969" i="20" s="1"/>
  <c r="AU3968" i="20"/>
  <c r="AV3968" i="20" s="1"/>
  <c r="AU3967" i="20"/>
  <c r="AV3967" i="20" s="1"/>
  <c r="AU3966" i="20"/>
  <c r="AV3966" i="20" s="1"/>
  <c r="AU3965" i="20"/>
  <c r="AV3965" i="20" s="1"/>
  <c r="AU3964" i="20"/>
  <c r="AV3964" i="20" s="1"/>
  <c r="AU3963" i="20"/>
  <c r="AV3963" i="20" s="1"/>
  <c r="AU3962" i="20"/>
  <c r="AV3962" i="20" s="1"/>
  <c r="AU3961" i="20"/>
  <c r="AV3961" i="20" s="1"/>
  <c r="AU3960" i="20"/>
  <c r="AV3960" i="20" s="1"/>
  <c r="AU3959" i="20"/>
  <c r="AV3959" i="20" s="1"/>
  <c r="AU3958" i="20"/>
  <c r="AV3958" i="20" s="1"/>
  <c r="AU3957" i="20"/>
  <c r="AV3957" i="20" s="1"/>
  <c r="AU3956" i="20"/>
  <c r="AV3956" i="20" s="1"/>
  <c r="AU3955" i="20"/>
  <c r="AV3955" i="20" s="1"/>
  <c r="AU3953" i="20"/>
  <c r="AV3953" i="20" s="1"/>
  <c r="AU3952" i="20"/>
  <c r="AV3952" i="20" s="1"/>
  <c r="AU3951" i="20"/>
  <c r="AV3951" i="20" s="1"/>
  <c r="AU3950" i="20"/>
  <c r="AV3950" i="20" s="1"/>
  <c r="AU3948" i="20"/>
  <c r="AV3948" i="20" s="1"/>
  <c r="AU3947" i="20"/>
  <c r="AV3947" i="20" s="1"/>
  <c r="AU3946" i="20"/>
  <c r="AV3946" i="20" s="1"/>
  <c r="AU3945" i="20"/>
  <c r="AV3945" i="20" s="1"/>
  <c r="AU3944" i="20"/>
  <c r="AV3944" i="20" s="1"/>
  <c r="AU3943" i="20"/>
  <c r="AV3943" i="20" s="1"/>
  <c r="AU3942" i="20"/>
  <c r="AV3942" i="20" s="1"/>
  <c r="AU3941" i="20"/>
  <c r="AV3941" i="20" s="1"/>
  <c r="AU3940" i="20"/>
  <c r="AV3940" i="20" s="1"/>
  <c r="AU3939" i="20"/>
  <c r="AV3939" i="20" s="1"/>
  <c r="AU3938" i="20"/>
  <c r="AV3938" i="20" s="1"/>
  <c r="AU3937" i="20"/>
  <c r="AV3937" i="20" s="1"/>
  <c r="AU3936" i="20"/>
  <c r="AV3936" i="20" s="1"/>
  <c r="AU3935" i="20"/>
  <c r="AV3935" i="20" s="1"/>
  <c r="AU3933" i="20"/>
  <c r="AV3933" i="20" s="1"/>
  <c r="AU3932" i="20"/>
  <c r="AV3932" i="20" s="1"/>
  <c r="AR3562" i="20"/>
  <c r="AS3562" i="20" s="1"/>
  <c r="AR3558" i="20"/>
  <c r="AS3558" i="20" s="1"/>
  <c r="AR3554" i="20"/>
  <c r="AS3554" i="20" s="1"/>
  <c r="AR3550" i="20"/>
  <c r="AS3550" i="20" s="1"/>
  <c r="AR3546" i="20"/>
  <c r="AS3546" i="20" s="1"/>
  <c r="AR3542" i="20"/>
  <c r="AS3542" i="20" s="1"/>
  <c r="AR3538" i="20"/>
  <c r="AS3538" i="20" s="1"/>
  <c r="AR3534" i="20"/>
  <c r="AS3534" i="20" s="1"/>
  <c r="AR3530" i="20"/>
  <c r="AS3530" i="20" s="1"/>
  <c r="AR3526" i="20"/>
  <c r="AS3526" i="20" s="1"/>
  <c r="AR3522" i="20"/>
  <c r="AS3522" i="20" s="1"/>
  <c r="AR3518" i="20"/>
  <c r="AS3518" i="20" s="1"/>
  <c r="AR3514" i="20"/>
  <c r="AS3514" i="20" s="1"/>
  <c r="AR3510" i="20"/>
  <c r="AS3510" i="20" s="1"/>
  <c r="AR3506" i="20"/>
  <c r="AS3506" i="20" s="1"/>
  <c r="AR3502" i="20"/>
  <c r="AS3502" i="20" s="1"/>
  <c r="AR3498" i="20"/>
  <c r="AS3498" i="20" s="1"/>
  <c r="AR3494" i="20"/>
  <c r="AS3494" i="20" s="1"/>
  <c r="AR3490" i="20"/>
  <c r="AS3490" i="20" s="1"/>
  <c r="AR3486" i="20"/>
  <c r="AS3486" i="20" s="1"/>
  <c r="AR3482" i="20"/>
  <c r="AS3482" i="20" s="1"/>
  <c r="AR3478" i="20"/>
  <c r="AS3478" i="20" s="1"/>
  <c r="AR3474" i="20"/>
  <c r="AS3474" i="20" s="1"/>
  <c r="AR3470" i="20"/>
  <c r="AS3470" i="20" s="1"/>
  <c r="AR3466" i="20"/>
  <c r="AS3466" i="20" s="1"/>
  <c r="AR3462" i="20"/>
  <c r="AS3462" i="20" s="1"/>
  <c r="AR3458" i="20"/>
  <c r="AS3458" i="20" s="1"/>
  <c r="AR3454" i="20"/>
  <c r="AS3454" i="20" s="1"/>
  <c r="AR3450" i="20"/>
  <c r="AS3450" i="20" s="1"/>
  <c r="AR3446" i="20"/>
  <c r="AS3446" i="20" s="1"/>
  <c r="AR3442" i="20"/>
  <c r="AS3442" i="20" s="1"/>
  <c r="AR3438" i="20"/>
  <c r="AS3438" i="20" s="1"/>
  <c r="AR3434" i="20"/>
  <c r="AS3434" i="20" s="1"/>
  <c r="AR3430" i="20"/>
  <c r="AS3430" i="20" s="1"/>
  <c r="AU3347" i="20"/>
  <c r="AV3347" i="20" s="1"/>
  <c r="AU3343" i="20"/>
  <c r="AV3343" i="20" s="1"/>
  <c r="AU3339" i="20"/>
  <c r="AV3339" i="20" s="1"/>
  <c r="AU3335" i="20"/>
  <c r="AV3335" i="20" s="1"/>
  <c r="AU3331" i="20"/>
  <c r="AV3331" i="20" s="1"/>
  <c r="AU3327" i="20"/>
  <c r="AV3327" i="20" s="1"/>
  <c r="AU3323" i="20"/>
  <c r="AV3323" i="20" s="1"/>
  <c r="AU3319" i="20"/>
  <c r="AV3319" i="20" s="1"/>
  <c r="AU3315" i="20"/>
  <c r="AV3315" i="20" s="1"/>
  <c r="AU3311" i="20"/>
  <c r="AV3311" i="20" s="1"/>
  <c r="AT3271" i="20"/>
  <c r="AU3271" i="20" s="1"/>
  <c r="AV3271" i="20" s="1"/>
  <c r="AT3269" i="20"/>
  <c r="AU3269" i="20" s="1"/>
  <c r="AV3269" i="20" s="1"/>
  <c r="AT3265" i="20"/>
  <c r="AU3265" i="20" s="1"/>
  <c r="AV3265" i="20" s="1"/>
  <c r="AT3261" i="20"/>
  <c r="AU3261" i="20" s="1"/>
  <c r="AV3261" i="20" s="1"/>
  <c r="AT3257" i="20"/>
  <c r="AU3257" i="20" s="1"/>
  <c r="AV3257" i="20" s="1"/>
  <c r="AT3253" i="20"/>
  <c r="AU3253" i="20" s="1"/>
  <c r="AV3253" i="20" s="1"/>
  <c r="AT3249" i="20"/>
  <c r="AU3249" i="20" s="1"/>
  <c r="AV3249" i="20" s="1"/>
  <c r="AT3245" i="20"/>
  <c r="AU3245" i="20" s="1"/>
  <c r="AV3245" i="20" s="1"/>
  <c r="AT3241" i="20"/>
  <c r="AU3241" i="20" s="1"/>
  <c r="AV3241" i="20" s="1"/>
  <c r="AT3237" i="20"/>
  <c r="AU3237" i="20" s="1"/>
  <c r="AV3237" i="20" s="1"/>
  <c r="AT3233" i="20"/>
  <c r="AU3233" i="20" s="1"/>
  <c r="AV3233" i="20" s="1"/>
  <c r="AU3229" i="20"/>
  <c r="AV3229" i="20" s="1"/>
  <c r="AT3229" i="20"/>
  <c r="AT3225" i="20"/>
  <c r="AU3225" i="20" s="1"/>
  <c r="AV3225" i="20" s="1"/>
  <c r="AT3221" i="20"/>
  <c r="AU3221" i="20" s="1"/>
  <c r="AV3221" i="20" s="1"/>
  <c r="AT3217" i="20"/>
  <c r="AU3217" i="20" s="1"/>
  <c r="AV3217" i="20" s="1"/>
  <c r="AT3213" i="20"/>
  <c r="AU3213" i="20" s="1"/>
  <c r="AV3213" i="20" s="1"/>
  <c r="AT3209" i="20"/>
  <c r="AU3209" i="20" s="1"/>
  <c r="AV3209" i="20" s="1"/>
  <c r="AT3205" i="20"/>
  <c r="AU3205" i="20" s="1"/>
  <c r="AV3205" i="20" s="1"/>
  <c r="AT3201" i="20"/>
  <c r="AU3201" i="20" s="1"/>
  <c r="AV3201" i="20" s="1"/>
  <c r="AT3197" i="20"/>
  <c r="AU3197" i="20" s="1"/>
  <c r="AV3197" i="20" s="1"/>
  <c r="AT3193" i="20"/>
  <c r="AU3193" i="20" s="1"/>
  <c r="AV3193" i="20" s="1"/>
  <c r="AT3189" i="20"/>
  <c r="AU3189" i="20" s="1"/>
  <c r="AV3189" i="20" s="1"/>
  <c r="AT3185" i="20"/>
  <c r="AU3185" i="20" s="1"/>
  <c r="AV3185" i="20" s="1"/>
  <c r="AT3181" i="20"/>
  <c r="AU3181" i="20" s="1"/>
  <c r="AV3181" i="20" s="1"/>
  <c r="AT3177" i="20"/>
  <c r="AU3177" i="20" s="1"/>
  <c r="AV3177" i="20" s="1"/>
  <c r="AU3173" i="20"/>
  <c r="AV3173" i="20" s="1"/>
  <c r="AT3173" i="20"/>
  <c r="AT3169" i="20"/>
  <c r="AU3169" i="20" s="1"/>
  <c r="AV3169" i="20" s="1"/>
  <c r="AT3165" i="20"/>
  <c r="AU3165" i="20" s="1"/>
  <c r="AV3165" i="20" s="1"/>
  <c r="AT3161" i="20"/>
  <c r="AU3161" i="20" s="1"/>
  <c r="AV3161" i="20" s="1"/>
  <c r="AT3157" i="20"/>
  <c r="AU3157" i="20" s="1"/>
  <c r="AV3157" i="20" s="1"/>
  <c r="AT3153" i="20"/>
  <c r="AU3153" i="20" s="1"/>
  <c r="AV3153" i="20" s="1"/>
  <c r="AT3149" i="20"/>
  <c r="AU3149" i="20" s="1"/>
  <c r="AV3149" i="20" s="1"/>
  <c r="AT3145" i="20"/>
  <c r="AU3145" i="20" s="1"/>
  <c r="AV3145" i="20" s="1"/>
  <c r="AU3141" i="20"/>
  <c r="AV3141" i="20" s="1"/>
  <c r="AT3141" i="20"/>
  <c r="AT3137" i="20"/>
  <c r="AU3137" i="20" s="1"/>
  <c r="AV3137" i="20" s="1"/>
  <c r="AT3133" i="20"/>
  <c r="AU3133" i="20" s="1"/>
  <c r="AV3133" i="20" s="1"/>
  <c r="AT3129" i="20"/>
  <c r="AU3129" i="20" s="1"/>
  <c r="AV3129" i="20" s="1"/>
  <c r="AT3125" i="20"/>
  <c r="AU3125" i="20" s="1"/>
  <c r="AV3125" i="20" s="1"/>
  <c r="AT3121" i="20"/>
  <c r="AU3121" i="20" s="1"/>
  <c r="AV3121" i="20" s="1"/>
  <c r="AT3117" i="20"/>
  <c r="AU3117" i="20" s="1"/>
  <c r="AV3117" i="20" s="1"/>
  <c r="AT3113" i="20"/>
  <c r="AU3113" i="20" s="1"/>
  <c r="AV3113" i="20" s="1"/>
  <c r="AT3109" i="20"/>
  <c r="AU3109" i="20" s="1"/>
  <c r="AV3109" i="20" s="1"/>
  <c r="AT3105" i="20"/>
  <c r="AU3105" i="20" s="1"/>
  <c r="AV3105" i="20" s="1"/>
  <c r="AU3101" i="20"/>
  <c r="AV3101" i="20" s="1"/>
  <c r="AT3101" i="20"/>
  <c r="AT3097" i="20"/>
  <c r="AU3097" i="20" s="1"/>
  <c r="AV3097" i="20" s="1"/>
  <c r="AT3093" i="20"/>
  <c r="AU3093" i="20" s="1"/>
  <c r="AV3093" i="20" s="1"/>
  <c r="AT3089" i="20"/>
  <c r="AU3089" i="20" s="1"/>
  <c r="AV3089" i="20" s="1"/>
  <c r="AT3085" i="20"/>
  <c r="AU3085" i="20" s="1"/>
  <c r="AV3085" i="20" s="1"/>
  <c r="AT3081" i="20"/>
  <c r="AU3081" i="20" s="1"/>
  <c r="AV3081" i="20" s="1"/>
  <c r="AT3077" i="20"/>
  <c r="AU3077" i="20" s="1"/>
  <c r="AV3077" i="20" s="1"/>
  <c r="AT3073" i="20"/>
  <c r="AU3073" i="20" s="1"/>
  <c r="AV3073" i="20" s="1"/>
  <c r="AT3069" i="20"/>
  <c r="AU3069" i="20" s="1"/>
  <c r="AV3069" i="20" s="1"/>
  <c r="AT3065" i="20"/>
  <c r="AU3065" i="20" s="1"/>
  <c r="AV3065" i="20" s="1"/>
  <c r="AT3061" i="20"/>
  <c r="AU3061" i="20" s="1"/>
  <c r="AV3061" i="20" s="1"/>
  <c r="AT3057" i="20"/>
  <c r="AU3057" i="20" s="1"/>
  <c r="AV3057" i="20" s="1"/>
  <c r="AT3053" i="20"/>
  <c r="AU3053" i="20" s="1"/>
  <c r="AV3053" i="20" s="1"/>
  <c r="AT3049" i="20"/>
  <c r="AU3049" i="20" s="1"/>
  <c r="AV3049" i="20" s="1"/>
  <c r="AU3045" i="20"/>
  <c r="AV3045" i="20" s="1"/>
  <c r="AT3045" i="20"/>
  <c r="AT3041" i="20"/>
  <c r="AU3041" i="20" s="1"/>
  <c r="AV3041" i="20" s="1"/>
  <c r="AT3037" i="20"/>
  <c r="AU3037" i="20" s="1"/>
  <c r="AV3037" i="20" s="1"/>
  <c r="AT3033" i="20"/>
  <c r="AU3033" i="20" s="1"/>
  <c r="AV3033" i="20" s="1"/>
  <c r="AT3029" i="20"/>
  <c r="AU3029" i="20" s="1"/>
  <c r="AV3029" i="20" s="1"/>
  <c r="AT3025" i="20"/>
  <c r="AU3025" i="20" s="1"/>
  <c r="AV3025" i="20" s="1"/>
  <c r="AT3021" i="20"/>
  <c r="AU3021" i="20" s="1"/>
  <c r="AV3021" i="20" s="1"/>
  <c r="AT3017" i="20"/>
  <c r="AU3017" i="20" s="1"/>
  <c r="AV3017" i="20" s="1"/>
  <c r="AU4003" i="20"/>
  <c r="AV4003" i="20" s="1"/>
  <c r="AU4001" i="20"/>
  <c r="AV4001" i="20" s="1"/>
  <c r="AU3999" i="20"/>
  <c r="AV3999" i="20" s="1"/>
  <c r="AU3998" i="20"/>
  <c r="AV3998" i="20" s="1"/>
  <c r="AR3931" i="20"/>
  <c r="AS3931" i="20" s="1"/>
  <c r="AR3930" i="20"/>
  <c r="AS3930" i="20" s="1"/>
  <c r="AR3929" i="20"/>
  <c r="AS3929" i="20" s="1"/>
  <c r="AR3928" i="20"/>
  <c r="AS3928" i="20" s="1"/>
  <c r="AR3927" i="20"/>
  <c r="AS3927" i="20" s="1"/>
  <c r="AR3926" i="20"/>
  <c r="AS3926" i="20" s="1"/>
  <c r="AR3925" i="20"/>
  <c r="AS3925" i="20" s="1"/>
  <c r="AR3924" i="20"/>
  <c r="AS3924" i="20" s="1"/>
  <c r="AR3923" i="20"/>
  <c r="AS3923" i="20" s="1"/>
  <c r="AR3922" i="20"/>
  <c r="AS3922" i="20" s="1"/>
  <c r="AR3921" i="20"/>
  <c r="AS3921" i="20" s="1"/>
  <c r="AR3920" i="20"/>
  <c r="AS3920" i="20" s="1"/>
  <c r="AR3919" i="20"/>
  <c r="AS3919" i="20" s="1"/>
  <c r="AR3918" i="20"/>
  <c r="AS3918" i="20" s="1"/>
  <c r="AR3917" i="20"/>
  <c r="AS3917" i="20" s="1"/>
  <c r="AR3916" i="20"/>
  <c r="AS3916" i="20" s="1"/>
  <c r="AR3915" i="20"/>
  <c r="AS3915" i="20" s="1"/>
  <c r="AR3914" i="20"/>
  <c r="AS3914" i="20" s="1"/>
  <c r="AR3913" i="20"/>
  <c r="AS3913" i="20" s="1"/>
  <c r="AR3912" i="20"/>
  <c r="AS3912" i="20" s="1"/>
  <c r="AR3911" i="20"/>
  <c r="AS3911" i="20" s="1"/>
  <c r="AR3910" i="20"/>
  <c r="AS3910" i="20" s="1"/>
  <c r="AR3909" i="20"/>
  <c r="AS3909" i="20" s="1"/>
  <c r="AR3908" i="20"/>
  <c r="AS3908" i="20" s="1"/>
  <c r="AR3907" i="20"/>
  <c r="AS3907" i="20" s="1"/>
  <c r="AR3906" i="20"/>
  <c r="AS3906" i="20" s="1"/>
  <c r="AR3905" i="20"/>
  <c r="AS3905" i="20" s="1"/>
  <c r="AR3904" i="20"/>
  <c r="AS3904" i="20" s="1"/>
  <c r="AR3903" i="20"/>
  <c r="AS3903" i="20" s="1"/>
  <c r="AR3902" i="20"/>
  <c r="AS3902" i="20" s="1"/>
  <c r="AR3901" i="20"/>
  <c r="AS3901" i="20" s="1"/>
  <c r="AR3900" i="20"/>
  <c r="AS3900" i="20" s="1"/>
  <c r="AR3899" i="20"/>
  <c r="AS3899" i="20" s="1"/>
  <c r="AR3898" i="20"/>
  <c r="AS3898" i="20" s="1"/>
  <c r="AR3897" i="20"/>
  <c r="AS3897" i="20" s="1"/>
  <c r="AR3896" i="20"/>
  <c r="AS3896" i="20" s="1"/>
  <c r="AR3895" i="20"/>
  <c r="AS3895" i="20" s="1"/>
  <c r="AR3894" i="20"/>
  <c r="AS3894" i="20" s="1"/>
  <c r="AR3893" i="20"/>
  <c r="AS3893" i="20" s="1"/>
  <c r="AR3892" i="20"/>
  <c r="AS3892" i="20" s="1"/>
  <c r="AR3891" i="20"/>
  <c r="AS3891" i="20" s="1"/>
  <c r="AR3890" i="20"/>
  <c r="AS3890" i="20" s="1"/>
  <c r="AR3889" i="20"/>
  <c r="AS3889" i="20" s="1"/>
  <c r="AR3888" i="20"/>
  <c r="AS3888" i="20" s="1"/>
  <c r="AR3887" i="20"/>
  <c r="AS3887" i="20" s="1"/>
  <c r="AR3886" i="20"/>
  <c r="AS3886" i="20" s="1"/>
  <c r="AR3885" i="20"/>
  <c r="AS3885" i="20" s="1"/>
  <c r="AR3884" i="20"/>
  <c r="AS3884" i="20" s="1"/>
  <c r="AR3883" i="20"/>
  <c r="AS3883" i="20" s="1"/>
  <c r="AR3882" i="20"/>
  <c r="AS3882" i="20" s="1"/>
  <c r="AR3881" i="20"/>
  <c r="AS3881" i="20" s="1"/>
  <c r="AR3880" i="20"/>
  <c r="AS3880" i="20" s="1"/>
  <c r="AR3879" i="20"/>
  <c r="AS3879" i="20" s="1"/>
  <c r="AR3878" i="20"/>
  <c r="AS3878" i="20" s="1"/>
  <c r="AR3877" i="20"/>
  <c r="AS3877" i="20" s="1"/>
  <c r="AR3876" i="20"/>
  <c r="AS3876" i="20" s="1"/>
  <c r="AR3875" i="20"/>
  <c r="AS3875" i="20" s="1"/>
  <c r="AR3874" i="20"/>
  <c r="AS3874" i="20" s="1"/>
  <c r="AR3873" i="20"/>
  <c r="AS3873" i="20" s="1"/>
  <c r="AR3872" i="20"/>
  <c r="AS3872" i="20" s="1"/>
  <c r="AR3871" i="20"/>
  <c r="AS3871" i="20" s="1"/>
  <c r="AR3870" i="20"/>
  <c r="AS3870" i="20" s="1"/>
  <c r="AR3869" i="20"/>
  <c r="AS3869" i="20" s="1"/>
  <c r="AR3868" i="20"/>
  <c r="AS3868" i="20" s="1"/>
  <c r="AR3867" i="20"/>
  <c r="AS3867" i="20" s="1"/>
  <c r="AR3866" i="20"/>
  <c r="AS3866" i="20" s="1"/>
  <c r="AR3865" i="20"/>
  <c r="AS3865" i="20" s="1"/>
  <c r="AR3864" i="20"/>
  <c r="AS3864" i="20" s="1"/>
  <c r="AR3863" i="20"/>
  <c r="AS3863" i="20" s="1"/>
  <c r="AR3862" i="20"/>
  <c r="AS3862" i="20" s="1"/>
  <c r="AR3861" i="20"/>
  <c r="AS3861" i="20" s="1"/>
  <c r="AR3860" i="20"/>
  <c r="AS3860" i="20" s="1"/>
  <c r="AR3859" i="20"/>
  <c r="AS3859" i="20" s="1"/>
  <c r="AR3858" i="20"/>
  <c r="AS3858" i="20" s="1"/>
  <c r="AR3857" i="20"/>
  <c r="AS3857" i="20" s="1"/>
  <c r="AR3856" i="20"/>
  <c r="AS3856" i="20" s="1"/>
  <c r="AR3855" i="20"/>
  <c r="AS3855" i="20" s="1"/>
  <c r="AR3854" i="20"/>
  <c r="AS3854" i="20" s="1"/>
  <c r="AR3853" i="20"/>
  <c r="AS3853" i="20" s="1"/>
  <c r="AR3852" i="20"/>
  <c r="AS3852" i="20" s="1"/>
  <c r="AR3851" i="20"/>
  <c r="AS3851" i="20" s="1"/>
  <c r="AR3850" i="20"/>
  <c r="AS3850" i="20" s="1"/>
  <c r="AR3849" i="20"/>
  <c r="AS3849" i="20" s="1"/>
  <c r="AR3848" i="20"/>
  <c r="AS3848" i="20" s="1"/>
  <c r="AR3847" i="20"/>
  <c r="AS3847" i="20" s="1"/>
  <c r="AR3846" i="20"/>
  <c r="AS3846" i="20" s="1"/>
  <c r="AR3845" i="20"/>
  <c r="AS3845" i="20" s="1"/>
  <c r="AR3844" i="20"/>
  <c r="AS3844" i="20" s="1"/>
  <c r="AR3843" i="20"/>
  <c r="AS3843" i="20" s="1"/>
  <c r="AR3842" i="20"/>
  <c r="AS3842" i="20" s="1"/>
  <c r="AR3841" i="20"/>
  <c r="AS3841" i="20" s="1"/>
  <c r="AR3840" i="20"/>
  <c r="AS3840" i="20" s="1"/>
  <c r="AR3839" i="20"/>
  <c r="AS3839" i="20" s="1"/>
  <c r="AR3838" i="20"/>
  <c r="AS3838" i="20" s="1"/>
  <c r="AR3837" i="20"/>
  <c r="AS3837" i="20" s="1"/>
  <c r="AR3836" i="20"/>
  <c r="AS3836" i="20" s="1"/>
  <c r="AR3835" i="20"/>
  <c r="AS3835" i="20" s="1"/>
  <c r="AR3834" i="20"/>
  <c r="AS3834" i="20" s="1"/>
  <c r="AR3833" i="20"/>
  <c r="AS3833" i="20" s="1"/>
  <c r="AR3832" i="20"/>
  <c r="AS3832" i="20" s="1"/>
  <c r="AR3831" i="20"/>
  <c r="AS3831" i="20" s="1"/>
  <c r="AR3830" i="20"/>
  <c r="AS3830" i="20" s="1"/>
  <c r="AR3829" i="20"/>
  <c r="AS3829" i="20" s="1"/>
  <c r="AR3828" i="20"/>
  <c r="AS3828" i="20" s="1"/>
  <c r="AR3827" i="20"/>
  <c r="AS3827" i="20" s="1"/>
  <c r="AR3826" i="20"/>
  <c r="AS3826" i="20" s="1"/>
  <c r="AR3825" i="20"/>
  <c r="AS3825" i="20" s="1"/>
  <c r="AR3824" i="20"/>
  <c r="AS3824" i="20" s="1"/>
  <c r="AR3823" i="20"/>
  <c r="AS3823" i="20" s="1"/>
  <c r="AR3822" i="20"/>
  <c r="AS3822" i="20" s="1"/>
  <c r="AR3821" i="20"/>
  <c r="AS3821" i="20" s="1"/>
  <c r="AR3820" i="20"/>
  <c r="AS3820" i="20" s="1"/>
  <c r="AR3819" i="20"/>
  <c r="AS3819" i="20" s="1"/>
  <c r="AR3818" i="20"/>
  <c r="AS3818" i="20" s="1"/>
  <c r="AR3817" i="20"/>
  <c r="AS3817" i="20" s="1"/>
  <c r="AR3816" i="20"/>
  <c r="AS3816" i="20" s="1"/>
  <c r="AR3815" i="20"/>
  <c r="AS3815" i="20" s="1"/>
  <c r="AR3814" i="20"/>
  <c r="AS3814" i="20" s="1"/>
  <c r="AR3813" i="20"/>
  <c r="AS3813" i="20" s="1"/>
  <c r="AR3812" i="20"/>
  <c r="AS3812" i="20" s="1"/>
  <c r="AR3811" i="20"/>
  <c r="AS3811" i="20" s="1"/>
  <c r="AR3810" i="20"/>
  <c r="AS3810" i="20" s="1"/>
  <c r="AR3809" i="20"/>
  <c r="AS3809" i="20" s="1"/>
  <c r="AR3808" i="20"/>
  <c r="AS3808" i="20" s="1"/>
  <c r="AR3807" i="20"/>
  <c r="AS3807" i="20" s="1"/>
  <c r="AR3806" i="20"/>
  <c r="AS3806" i="20" s="1"/>
  <c r="AR3805" i="20"/>
  <c r="AS3805" i="20" s="1"/>
  <c r="AR3804" i="20"/>
  <c r="AS3804" i="20" s="1"/>
  <c r="AR3803" i="20"/>
  <c r="AS3803" i="20" s="1"/>
  <c r="AR3802" i="20"/>
  <c r="AS3802" i="20" s="1"/>
  <c r="AR3801" i="20"/>
  <c r="AS3801" i="20" s="1"/>
  <c r="AR3800" i="20"/>
  <c r="AS3800" i="20" s="1"/>
  <c r="AR3799" i="20"/>
  <c r="AS3799" i="20" s="1"/>
  <c r="AR3798" i="20"/>
  <c r="AS3798" i="20" s="1"/>
  <c r="AR3797" i="20"/>
  <c r="AS3797" i="20" s="1"/>
  <c r="AR3796" i="20"/>
  <c r="AS3796" i="20" s="1"/>
  <c r="AR3795" i="20"/>
  <c r="AS3795" i="20" s="1"/>
  <c r="AR3794" i="20"/>
  <c r="AS3794" i="20" s="1"/>
  <c r="AR3793" i="20"/>
  <c r="AS3793" i="20" s="1"/>
  <c r="AR3792" i="20"/>
  <c r="AS3792" i="20" s="1"/>
  <c r="AR3791" i="20"/>
  <c r="AS3791" i="20" s="1"/>
  <c r="AR3790" i="20"/>
  <c r="AS3790" i="20" s="1"/>
  <c r="AR3789" i="20"/>
  <c r="AS3789" i="20" s="1"/>
  <c r="AR3788" i="20"/>
  <c r="AS3788" i="20" s="1"/>
  <c r="AR3787" i="20"/>
  <c r="AS3787" i="20" s="1"/>
  <c r="AR3786" i="20"/>
  <c r="AS3786" i="20" s="1"/>
  <c r="AR3785" i="20"/>
  <c r="AS3785" i="20" s="1"/>
  <c r="AR3784" i="20"/>
  <c r="AS3784" i="20" s="1"/>
  <c r="AR3783" i="20"/>
  <c r="AS3783" i="20" s="1"/>
  <c r="AR3782" i="20"/>
  <c r="AS3782" i="20" s="1"/>
  <c r="AR3781" i="20"/>
  <c r="AS3781" i="20" s="1"/>
  <c r="AR3780" i="20"/>
  <c r="AS3780" i="20" s="1"/>
  <c r="AR3779" i="20"/>
  <c r="AS3779" i="20" s="1"/>
  <c r="AR3778" i="20"/>
  <c r="AS3778" i="20" s="1"/>
  <c r="AR3777" i="20"/>
  <c r="AS3777" i="20" s="1"/>
  <c r="AR3776" i="20"/>
  <c r="AS3776" i="20" s="1"/>
  <c r="AR3775" i="20"/>
  <c r="AS3775" i="20" s="1"/>
  <c r="AR3774" i="20"/>
  <c r="AS3774" i="20" s="1"/>
  <c r="AR3773" i="20"/>
  <c r="AS3773" i="20" s="1"/>
  <c r="AR3772" i="20"/>
  <c r="AS3772" i="20" s="1"/>
  <c r="AR3771" i="20"/>
  <c r="AS3771" i="20" s="1"/>
  <c r="AR3770" i="20"/>
  <c r="AS3770" i="20" s="1"/>
  <c r="AR3769" i="20"/>
  <c r="AS3769" i="20" s="1"/>
  <c r="AR3768" i="20"/>
  <c r="AS3768" i="20" s="1"/>
  <c r="AR3767" i="20"/>
  <c r="AS3767" i="20" s="1"/>
  <c r="AR3766" i="20"/>
  <c r="AS3766" i="20" s="1"/>
  <c r="AR3765" i="20"/>
  <c r="AS3765" i="20" s="1"/>
  <c r="AR3764" i="20"/>
  <c r="AS3764" i="20" s="1"/>
  <c r="AR3763" i="20"/>
  <c r="AS3763" i="20" s="1"/>
  <c r="AR3762" i="20"/>
  <c r="AS3762" i="20" s="1"/>
  <c r="AR3761" i="20"/>
  <c r="AS3761" i="20" s="1"/>
  <c r="AR3760" i="20"/>
  <c r="AS3760" i="20" s="1"/>
  <c r="AR3759" i="20"/>
  <c r="AS3759" i="20" s="1"/>
  <c r="AR3758" i="20"/>
  <c r="AS3758" i="20" s="1"/>
  <c r="AR3757" i="20"/>
  <c r="AS3757" i="20" s="1"/>
  <c r="AR3756" i="20"/>
  <c r="AS3756" i="20" s="1"/>
  <c r="AR3755" i="20"/>
  <c r="AS3755" i="20" s="1"/>
  <c r="AR3754" i="20"/>
  <c r="AS3754" i="20" s="1"/>
  <c r="AR3753" i="20"/>
  <c r="AS3753" i="20" s="1"/>
  <c r="AR3752" i="20"/>
  <c r="AS3752" i="20" s="1"/>
  <c r="AR3751" i="20"/>
  <c r="AS3751" i="20" s="1"/>
  <c r="AR3750" i="20"/>
  <c r="AS3750" i="20" s="1"/>
  <c r="AR3749" i="20"/>
  <c r="AS3749" i="20" s="1"/>
  <c r="AR3748" i="20"/>
  <c r="AS3748" i="20" s="1"/>
  <c r="AR3747" i="20"/>
  <c r="AS3747" i="20" s="1"/>
  <c r="AR3746" i="20"/>
  <c r="AS3746" i="20" s="1"/>
  <c r="AR3745" i="20"/>
  <c r="AS3745" i="20" s="1"/>
  <c r="AR3744" i="20"/>
  <c r="AS3744" i="20" s="1"/>
  <c r="AR3743" i="20"/>
  <c r="AS3743" i="20" s="1"/>
  <c r="AR3742" i="20"/>
  <c r="AS3742" i="20" s="1"/>
  <c r="AR3741" i="20"/>
  <c r="AS3741" i="20" s="1"/>
  <c r="AR3740" i="20"/>
  <c r="AS3740" i="20" s="1"/>
  <c r="AR3739" i="20"/>
  <c r="AS3739" i="20" s="1"/>
  <c r="AR3738" i="20"/>
  <c r="AS3738" i="20" s="1"/>
  <c r="AR3737" i="20"/>
  <c r="AS3737" i="20" s="1"/>
  <c r="AR3736" i="20"/>
  <c r="AS3736" i="20" s="1"/>
  <c r="AR3735" i="20"/>
  <c r="AS3735" i="20" s="1"/>
  <c r="AR3734" i="20"/>
  <c r="AS3734" i="20" s="1"/>
  <c r="AR3733" i="20"/>
  <c r="AS3733" i="20" s="1"/>
  <c r="AR3732" i="20"/>
  <c r="AS3732" i="20" s="1"/>
  <c r="AR3731" i="20"/>
  <c r="AS3731" i="20" s="1"/>
  <c r="AR3730" i="20"/>
  <c r="AS3730" i="20" s="1"/>
  <c r="AR3729" i="20"/>
  <c r="AS3729" i="20" s="1"/>
  <c r="AR3728" i="20"/>
  <c r="AS3728" i="20" s="1"/>
  <c r="AR3727" i="20"/>
  <c r="AS3727" i="20" s="1"/>
  <c r="AR3726" i="20"/>
  <c r="AS3726" i="20" s="1"/>
  <c r="AR3725" i="20"/>
  <c r="AS3725" i="20" s="1"/>
  <c r="AR3724" i="20"/>
  <c r="AS3724" i="20" s="1"/>
  <c r="AR3723" i="20"/>
  <c r="AS3723" i="20" s="1"/>
  <c r="AR3722" i="20"/>
  <c r="AS3722" i="20" s="1"/>
  <c r="AR3721" i="20"/>
  <c r="AS3721" i="20" s="1"/>
  <c r="AR3720" i="20"/>
  <c r="AS3720" i="20" s="1"/>
  <c r="AR3719" i="20"/>
  <c r="AS3719" i="20" s="1"/>
  <c r="AR3718" i="20"/>
  <c r="AS3718" i="20" s="1"/>
  <c r="AR3717" i="20"/>
  <c r="AS3717" i="20" s="1"/>
  <c r="AR3716" i="20"/>
  <c r="AS3716" i="20" s="1"/>
  <c r="AR3715" i="20"/>
  <c r="AS3715" i="20" s="1"/>
  <c r="AR3714" i="20"/>
  <c r="AS3714" i="20" s="1"/>
  <c r="AR3713" i="20"/>
  <c r="AS3713" i="20" s="1"/>
  <c r="AR3712" i="20"/>
  <c r="AS3712" i="20" s="1"/>
  <c r="AR3711" i="20"/>
  <c r="AS3711" i="20" s="1"/>
  <c r="AR3710" i="20"/>
  <c r="AS3710" i="20" s="1"/>
  <c r="AR3709" i="20"/>
  <c r="AS3709" i="20" s="1"/>
  <c r="AR3708" i="20"/>
  <c r="AS3708" i="20" s="1"/>
  <c r="AR3707" i="20"/>
  <c r="AS3707" i="20" s="1"/>
  <c r="AR3706" i="20"/>
  <c r="AS3706" i="20" s="1"/>
  <c r="AR3705" i="20"/>
  <c r="AS3705" i="20" s="1"/>
  <c r="AR3704" i="20"/>
  <c r="AS3704" i="20" s="1"/>
  <c r="AR3703" i="20"/>
  <c r="AS3703" i="20" s="1"/>
  <c r="AR3702" i="20"/>
  <c r="AS3702" i="20" s="1"/>
  <c r="AR3701" i="20"/>
  <c r="AS3701" i="20" s="1"/>
  <c r="AR3700" i="20"/>
  <c r="AS3700" i="20" s="1"/>
  <c r="AR3699" i="20"/>
  <c r="AS3699" i="20" s="1"/>
  <c r="AR3698" i="20"/>
  <c r="AS3698" i="20" s="1"/>
  <c r="AR3697" i="20"/>
  <c r="AS3697" i="20" s="1"/>
  <c r="AR3696" i="20"/>
  <c r="AS3696" i="20" s="1"/>
  <c r="AR3695" i="20"/>
  <c r="AS3695" i="20" s="1"/>
  <c r="AR3694" i="20"/>
  <c r="AS3694" i="20" s="1"/>
  <c r="AR3693" i="20"/>
  <c r="AS3693" i="20" s="1"/>
  <c r="AR3692" i="20"/>
  <c r="AS3692" i="20" s="1"/>
  <c r="AR3691" i="20"/>
  <c r="AS3691" i="20" s="1"/>
  <c r="AR3690" i="20"/>
  <c r="AS3690" i="20" s="1"/>
  <c r="AR3689" i="20"/>
  <c r="AS3689" i="20" s="1"/>
  <c r="AR3688" i="20"/>
  <c r="AS3688" i="20" s="1"/>
  <c r="AR3687" i="20"/>
  <c r="AS3687" i="20" s="1"/>
  <c r="AR3686" i="20"/>
  <c r="AS3686" i="20" s="1"/>
  <c r="AR3685" i="20"/>
  <c r="AS3685" i="20" s="1"/>
  <c r="AR3684" i="20"/>
  <c r="AS3684" i="20" s="1"/>
  <c r="AR3683" i="20"/>
  <c r="AS3683" i="20" s="1"/>
  <c r="AR3682" i="20"/>
  <c r="AS3682" i="20" s="1"/>
  <c r="AR3681" i="20"/>
  <c r="AS3681" i="20" s="1"/>
  <c r="AR3680" i="20"/>
  <c r="AS3680" i="20" s="1"/>
  <c r="AR3679" i="20"/>
  <c r="AS3679" i="20" s="1"/>
  <c r="AR3678" i="20"/>
  <c r="AS3678" i="20" s="1"/>
  <c r="AR3677" i="20"/>
  <c r="AS3677" i="20" s="1"/>
  <c r="AR3676" i="20"/>
  <c r="AS3676" i="20" s="1"/>
  <c r="AR3675" i="20"/>
  <c r="AS3675" i="20" s="1"/>
  <c r="AR3674" i="20"/>
  <c r="AS3674" i="20" s="1"/>
  <c r="AR3673" i="20"/>
  <c r="AS3673" i="20" s="1"/>
  <c r="AR3672" i="20"/>
  <c r="AS3672" i="20" s="1"/>
  <c r="AR3671" i="20"/>
  <c r="AS3671" i="20" s="1"/>
  <c r="AR3670" i="20"/>
  <c r="AS3670" i="20" s="1"/>
  <c r="AR3669" i="20"/>
  <c r="AS3669" i="20" s="1"/>
  <c r="AR3668" i="20"/>
  <c r="AS3668" i="20" s="1"/>
  <c r="AR3667" i="20"/>
  <c r="AS3667" i="20" s="1"/>
  <c r="AR3666" i="20"/>
  <c r="AS3666" i="20" s="1"/>
  <c r="AR3665" i="20"/>
  <c r="AS3665" i="20" s="1"/>
  <c r="AR3664" i="20"/>
  <c r="AS3664" i="20" s="1"/>
  <c r="AR3663" i="20"/>
  <c r="AS3663" i="20" s="1"/>
  <c r="AR3662" i="20"/>
  <c r="AS3662" i="20" s="1"/>
  <c r="AR3661" i="20"/>
  <c r="AS3661" i="20" s="1"/>
  <c r="AR3660" i="20"/>
  <c r="AS3660" i="20" s="1"/>
  <c r="AR3659" i="20"/>
  <c r="AS3659" i="20" s="1"/>
  <c r="AR3658" i="20"/>
  <c r="AS3658" i="20" s="1"/>
  <c r="AR3657" i="20"/>
  <c r="AS3657" i="20" s="1"/>
  <c r="AR3656" i="20"/>
  <c r="AS3656" i="20" s="1"/>
  <c r="AR3655" i="20"/>
  <c r="AS3655" i="20" s="1"/>
  <c r="AR3654" i="20"/>
  <c r="AS3654" i="20" s="1"/>
  <c r="AR3653" i="20"/>
  <c r="AS3653" i="20" s="1"/>
  <c r="AR3652" i="20"/>
  <c r="AS3652" i="20" s="1"/>
  <c r="AR3651" i="20"/>
  <c r="AS3651" i="20" s="1"/>
  <c r="AR3650" i="20"/>
  <c r="AS3650" i="20" s="1"/>
  <c r="AR3649" i="20"/>
  <c r="AS3649" i="20" s="1"/>
  <c r="AR3648" i="20"/>
  <c r="AS3648" i="20" s="1"/>
  <c r="AR3647" i="20"/>
  <c r="AS3647" i="20" s="1"/>
  <c r="AR3646" i="20"/>
  <c r="AS3646" i="20" s="1"/>
  <c r="AR3645" i="20"/>
  <c r="AS3645" i="20" s="1"/>
  <c r="AR3644" i="20"/>
  <c r="AS3644" i="20" s="1"/>
  <c r="AR3643" i="20"/>
  <c r="AS3643" i="20" s="1"/>
  <c r="AR3642" i="20"/>
  <c r="AS3642" i="20" s="1"/>
  <c r="AR3641" i="20"/>
  <c r="AS3641" i="20" s="1"/>
  <c r="AR3640" i="20"/>
  <c r="AS3640" i="20" s="1"/>
  <c r="AR3639" i="20"/>
  <c r="AS3639" i="20" s="1"/>
  <c r="AR3638" i="20"/>
  <c r="AS3638" i="20" s="1"/>
  <c r="AR3637" i="20"/>
  <c r="AS3637" i="20" s="1"/>
  <c r="AR3636" i="20"/>
  <c r="AS3636" i="20" s="1"/>
  <c r="AR3635" i="20"/>
  <c r="AS3635" i="20" s="1"/>
  <c r="AR3634" i="20"/>
  <c r="AS3634" i="20" s="1"/>
  <c r="AR3633" i="20"/>
  <c r="AS3633" i="20" s="1"/>
  <c r="AR3632" i="20"/>
  <c r="AS3632" i="20" s="1"/>
  <c r="AR3631" i="20"/>
  <c r="AS3631" i="20" s="1"/>
  <c r="AR3630" i="20"/>
  <c r="AS3630" i="20" s="1"/>
  <c r="AR3629" i="20"/>
  <c r="AS3629" i="20" s="1"/>
  <c r="AR3628" i="20"/>
  <c r="AS3628" i="20" s="1"/>
  <c r="AR3627" i="20"/>
  <c r="AS3627" i="20" s="1"/>
  <c r="AR3626" i="20"/>
  <c r="AS3626" i="20" s="1"/>
  <c r="AR3625" i="20"/>
  <c r="AS3625" i="20" s="1"/>
  <c r="AR3624" i="20"/>
  <c r="AS3624" i="20" s="1"/>
  <c r="AR3623" i="20"/>
  <c r="AS3623" i="20" s="1"/>
  <c r="AR3622" i="20"/>
  <c r="AS3622" i="20" s="1"/>
  <c r="AR3621" i="20"/>
  <c r="AS3621" i="20" s="1"/>
  <c r="AR3620" i="20"/>
  <c r="AS3620" i="20" s="1"/>
  <c r="AR3619" i="20"/>
  <c r="AS3619" i="20" s="1"/>
  <c r="AR3618" i="20"/>
  <c r="AS3618" i="20" s="1"/>
  <c r="AR3617" i="20"/>
  <c r="AS3617" i="20" s="1"/>
  <c r="AR3616" i="20"/>
  <c r="AS3616" i="20" s="1"/>
  <c r="AR3615" i="20"/>
  <c r="AS3615" i="20" s="1"/>
  <c r="AR3614" i="20"/>
  <c r="AS3614" i="20" s="1"/>
  <c r="AR3613" i="20"/>
  <c r="AS3613" i="20" s="1"/>
  <c r="AR3612" i="20"/>
  <c r="AS3612" i="20" s="1"/>
  <c r="AR3611" i="20"/>
  <c r="AS3611" i="20" s="1"/>
  <c r="AR3610" i="20"/>
  <c r="AS3610" i="20" s="1"/>
  <c r="AR3609" i="20"/>
  <c r="AS3609" i="20" s="1"/>
  <c r="AR3608" i="20"/>
  <c r="AS3608" i="20" s="1"/>
  <c r="AR3607" i="20"/>
  <c r="AS3607" i="20" s="1"/>
  <c r="AR3606" i="20"/>
  <c r="AS3606" i="20" s="1"/>
  <c r="AR3605" i="20"/>
  <c r="AS3605" i="20" s="1"/>
  <c r="AR3604" i="20"/>
  <c r="AS3604" i="20" s="1"/>
  <c r="AR3603" i="20"/>
  <c r="AS3603" i="20" s="1"/>
  <c r="AR3602" i="20"/>
  <c r="AS3602" i="20" s="1"/>
  <c r="AR3601" i="20"/>
  <c r="AS3601" i="20" s="1"/>
  <c r="AR3600" i="20"/>
  <c r="AS3600" i="20" s="1"/>
  <c r="AR3599" i="20"/>
  <c r="AS3599" i="20" s="1"/>
  <c r="AR3598" i="20"/>
  <c r="AS3598" i="20" s="1"/>
  <c r="AR3597" i="20"/>
  <c r="AS3597" i="20" s="1"/>
  <c r="AR3596" i="20"/>
  <c r="AS3596" i="20" s="1"/>
  <c r="AR3595" i="20"/>
  <c r="AS3595" i="20" s="1"/>
  <c r="AR3594" i="20"/>
  <c r="AS3594" i="20" s="1"/>
  <c r="AR3593" i="20"/>
  <c r="AS3593" i="20" s="1"/>
  <c r="AR3592" i="20"/>
  <c r="AS3592" i="20" s="1"/>
  <c r="AR3591" i="20"/>
  <c r="AS3591" i="20" s="1"/>
  <c r="AR3590" i="20"/>
  <c r="AS3590" i="20" s="1"/>
  <c r="AR3589" i="20"/>
  <c r="AS3589" i="20" s="1"/>
  <c r="AR3588" i="20"/>
  <c r="AS3588" i="20" s="1"/>
  <c r="AR3587" i="20"/>
  <c r="AS3587" i="20" s="1"/>
  <c r="AR3586" i="20"/>
  <c r="AS3586" i="20" s="1"/>
  <c r="AR3585" i="20"/>
  <c r="AS3585" i="20" s="1"/>
  <c r="AR3584" i="20"/>
  <c r="AS3584" i="20" s="1"/>
  <c r="AR3583" i="20"/>
  <c r="AS3583" i="20" s="1"/>
  <c r="AR3582" i="20"/>
  <c r="AS3582" i="20" s="1"/>
  <c r="AR3581" i="20"/>
  <c r="AS3581" i="20" s="1"/>
  <c r="AR3580" i="20"/>
  <c r="AS3580" i="20" s="1"/>
  <c r="AR3579" i="20"/>
  <c r="AS3579" i="20" s="1"/>
  <c r="AR3578" i="20"/>
  <c r="AS3578" i="20" s="1"/>
  <c r="AR3577" i="20"/>
  <c r="AS3577" i="20" s="1"/>
  <c r="AR3576" i="20"/>
  <c r="AS3576" i="20" s="1"/>
  <c r="AR3575" i="20"/>
  <c r="AS3575" i="20" s="1"/>
  <c r="AR3574" i="20"/>
  <c r="AS3574" i="20" s="1"/>
  <c r="AR3573" i="20"/>
  <c r="AS3573" i="20" s="1"/>
  <c r="AR3572" i="20"/>
  <c r="AS3572" i="20" s="1"/>
  <c r="AR3571" i="20"/>
  <c r="AS3571" i="20" s="1"/>
  <c r="AR3570" i="20"/>
  <c r="AS3570" i="20" s="1"/>
  <c r="AR3569" i="20"/>
  <c r="AS3569" i="20" s="1"/>
  <c r="AR3568" i="20"/>
  <c r="AS3568" i="20" s="1"/>
  <c r="AR3567" i="20"/>
  <c r="AS3567" i="20" s="1"/>
  <c r="AR3566" i="20"/>
  <c r="AS3566" i="20" s="1"/>
  <c r="AR3565" i="20"/>
  <c r="AS3565" i="20" s="1"/>
  <c r="AR3561" i="20"/>
  <c r="AS3561" i="20" s="1"/>
  <c r="AR3557" i="20"/>
  <c r="AS3557" i="20" s="1"/>
  <c r="AR3553" i="20"/>
  <c r="AS3553" i="20" s="1"/>
  <c r="AR3549" i="20"/>
  <c r="AS3549" i="20" s="1"/>
  <c r="AR3545" i="20"/>
  <c r="AS3545" i="20" s="1"/>
  <c r="AR3541" i="20"/>
  <c r="AS3541" i="20" s="1"/>
  <c r="AR3537" i="20"/>
  <c r="AS3537" i="20" s="1"/>
  <c r="AR3533" i="20"/>
  <c r="AS3533" i="20" s="1"/>
  <c r="AR3529" i="20"/>
  <c r="AS3529" i="20" s="1"/>
  <c r="AR3525" i="20"/>
  <c r="AS3525" i="20" s="1"/>
  <c r="AR3521" i="20"/>
  <c r="AS3521" i="20" s="1"/>
  <c r="AR3517" i="20"/>
  <c r="AS3517" i="20" s="1"/>
  <c r="AR3513" i="20"/>
  <c r="AS3513" i="20" s="1"/>
  <c r="AR3509" i="20"/>
  <c r="AS3509" i="20" s="1"/>
  <c r="AR3505" i="20"/>
  <c r="AS3505" i="20" s="1"/>
  <c r="AR3501" i="20"/>
  <c r="AS3501" i="20" s="1"/>
  <c r="AR3497" i="20"/>
  <c r="AS3497" i="20" s="1"/>
  <c r="AT3270" i="20"/>
  <c r="AU3270" i="20" s="1"/>
  <c r="AV3270" i="20" s="1"/>
  <c r="AT3266" i="20"/>
  <c r="AU3266" i="20" s="1"/>
  <c r="AV3266" i="20" s="1"/>
  <c r="AT3262" i="20"/>
  <c r="AU3262" i="20" s="1"/>
  <c r="AV3262" i="20" s="1"/>
  <c r="AT3258" i="20"/>
  <c r="AU3258" i="20" s="1"/>
  <c r="AV3258" i="20" s="1"/>
  <c r="AT3254" i="20"/>
  <c r="AU3254" i="20" s="1"/>
  <c r="AV3254" i="20" s="1"/>
  <c r="AT3250" i="20"/>
  <c r="AU3250" i="20" s="1"/>
  <c r="AV3250" i="20" s="1"/>
  <c r="AT3246" i="20"/>
  <c r="AU3246" i="20" s="1"/>
  <c r="AV3246" i="20" s="1"/>
  <c r="AT3242" i="20"/>
  <c r="AU3242" i="20" s="1"/>
  <c r="AV3242" i="20" s="1"/>
  <c r="AT3238" i="20"/>
  <c r="AU3238" i="20" s="1"/>
  <c r="AV3238" i="20" s="1"/>
  <c r="AT3234" i="20"/>
  <c r="AU3234" i="20" s="1"/>
  <c r="AV3234" i="20" s="1"/>
  <c r="AT3230" i="20"/>
  <c r="AU3230" i="20" s="1"/>
  <c r="AV3230" i="20" s="1"/>
  <c r="AT3226" i="20"/>
  <c r="AU3226" i="20" s="1"/>
  <c r="AV3226" i="20" s="1"/>
  <c r="AT3222" i="20"/>
  <c r="AU3222" i="20" s="1"/>
  <c r="AV3222" i="20" s="1"/>
  <c r="AT3218" i="20"/>
  <c r="AU3218" i="20" s="1"/>
  <c r="AV3218" i="20" s="1"/>
  <c r="AT3214" i="20"/>
  <c r="AU3214" i="20" s="1"/>
  <c r="AV3214" i="20" s="1"/>
  <c r="AT3210" i="20"/>
  <c r="AU3210" i="20" s="1"/>
  <c r="AV3210" i="20" s="1"/>
  <c r="AT3206" i="20"/>
  <c r="AU3206" i="20" s="1"/>
  <c r="AV3206" i="20" s="1"/>
  <c r="AT3202" i="20"/>
  <c r="AU3202" i="20" s="1"/>
  <c r="AV3202" i="20" s="1"/>
  <c r="AT3198" i="20"/>
  <c r="AU3198" i="20" s="1"/>
  <c r="AV3198" i="20" s="1"/>
  <c r="AT3194" i="20"/>
  <c r="AU3194" i="20" s="1"/>
  <c r="AV3194" i="20" s="1"/>
  <c r="AT3190" i="20"/>
  <c r="AU3190" i="20" s="1"/>
  <c r="AV3190" i="20" s="1"/>
  <c r="AT3186" i="20"/>
  <c r="AU3186" i="20" s="1"/>
  <c r="AV3186" i="20" s="1"/>
  <c r="AT3182" i="20"/>
  <c r="AU3182" i="20" s="1"/>
  <c r="AV3182" i="20" s="1"/>
  <c r="AT3178" i="20"/>
  <c r="AU3178" i="20" s="1"/>
  <c r="AV3178" i="20" s="1"/>
  <c r="AT3174" i="20"/>
  <c r="AU3174" i="20" s="1"/>
  <c r="AV3174" i="20" s="1"/>
  <c r="AT3170" i="20"/>
  <c r="AU3170" i="20" s="1"/>
  <c r="AV3170" i="20" s="1"/>
  <c r="AT3166" i="20"/>
  <c r="AU3166" i="20" s="1"/>
  <c r="AV3166" i="20" s="1"/>
  <c r="AT3162" i="20"/>
  <c r="AU3162" i="20" s="1"/>
  <c r="AV3162" i="20" s="1"/>
  <c r="AT3158" i="20"/>
  <c r="AU3158" i="20" s="1"/>
  <c r="AV3158" i="20" s="1"/>
  <c r="AT3154" i="20"/>
  <c r="AU3154" i="20" s="1"/>
  <c r="AV3154" i="20" s="1"/>
  <c r="AT3150" i="20"/>
  <c r="AU3150" i="20" s="1"/>
  <c r="AV3150" i="20" s="1"/>
  <c r="AT3146" i="20"/>
  <c r="AU3146" i="20" s="1"/>
  <c r="AV3146" i="20" s="1"/>
  <c r="AT3142" i="20"/>
  <c r="AU3142" i="20" s="1"/>
  <c r="AV3142" i="20" s="1"/>
  <c r="AT3138" i="20"/>
  <c r="AU3138" i="20" s="1"/>
  <c r="AV3138" i="20" s="1"/>
  <c r="AT3134" i="20"/>
  <c r="AU3134" i="20" s="1"/>
  <c r="AV3134" i="20" s="1"/>
  <c r="AT3130" i="20"/>
  <c r="AU3130" i="20" s="1"/>
  <c r="AV3130" i="20" s="1"/>
  <c r="AT3126" i="20"/>
  <c r="AU3126" i="20" s="1"/>
  <c r="AV3126" i="20" s="1"/>
  <c r="AT3122" i="20"/>
  <c r="AU3122" i="20" s="1"/>
  <c r="AV3122" i="20" s="1"/>
  <c r="AT3118" i="20"/>
  <c r="AU3118" i="20" s="1"/>
  <c r="AV3118" i="20" s="1"/>
  <c r="AT3114" i="20"/>
  <c r="AU3114" i="20" s="1"/>
  <c r="AV3114" i="20" s="1"/>
  <c r="AT3110" i="20"/>
  <c r="AU3110" i="20" s="1"/>
  <c r="AV3110" i="20" s="1"/>
  <c r="AT3106" i="20"/>
  <c r="AU3106" i="20" s="1"/>
  <c r="AV3106" i="20" s="1"/>
  <c r="AT3102" i="20"/>
  <c r="AU3102" i="20" s="1"/>
  <c r="AV3102" i="20" s="1"/>
  <c r="AT3098" i="20"/>
  <c r="AU3098" i="20" s="1"/>
  <c r="AV3098" i="20" s="1"/>
  <c r="AT3094" i="20"/>
  <c r="AU3094" i="20" s="1"/>
  <c r="AV3094" i="20" s="1"/>
  <c r="AT3090" i="20"/>
  <c r="AU3090" i="20" s="1"/>
  <c r="AV3090" i="20" s="1"/>
  <c r="AT3086" i="20"/>
  <c r="AU3086" i="20" s="1"/>
  <c r="AV3086" i="20" s="1"/>
  <c r="AT3082" i="20"/>
  <c r="AU3082" i="20" s="1"/>
  <c r="AV3082" i="20" s="1"/>
  <c r="AT3078" i="20"/>
  <c r="AU3078" i="20" s="1"/>
  <c r="AV3078" i="20" s="1"/>
  <c r="AT3074" i="20"/>
  <c r="AU3074" i="20" s="1"/>
  <c r="AV3074" i="20" s="1"/>
  <c r="AT3070" i="20"/>
  <c r="AU3070" i="20" s="1"/>
  <c r="AV3070" i="20" s="1"/>
  <c r="AT3066" i="20"/>
  <c r="AU3066" i="20" s="1"/>
  <c r="AV3066" i="20" s="1"/>
  <c r="AT3062" i="20"/>
  <c r="AU3062" i="20" s="1"/>
  <c r="AV3062" i="20" s="1"/>
  <c r="AT3058" i="20"/>
  <c r="AU3058" i="20" s="1"/>
  <c r="AV3058" i="20" s="1"/>
  <c r="AT3054" i="20"/>
  <c r="AU3054" i="20" s="1"/>
  <c r="AV3054" i="20" s="1"/>
  <c r="AT3050" i="20"/>
  <c r="AU3050" i="20" s="1"/>
  <c r="AV3050" i="20" s="1"/>
  <c r="AT3046" i="20"/>
  <c r="AU3046" i="20" s="1"/>
  <c r="AV3046" i="20" s="1"/>
  <c r="AT3042" i="20"/>
  <c r="AU3042" i="20" s="1"/>
  <c r="AV3042" i="20" s="1"/>
  <c r="AT3038" i="20"/>
  <c r="AU3038" i="20" s="1"/>
  <c r="AV3038" i="20" s="1"/>
  <c r="AT3034" i="20"/>
  <c r="AU3034" i="20" s="1"/>
  <c r="AV3034" i="20" s="1"/>
  <c r="AT3030" i="20"/>
  <c r="AU3030" i="20" s="1"/>
  <c r="AV3030" i="20" s="1"/>
  <c r="AT3026" i="20"/>
  <c r="AU3026" i="20" s="1"/>
  <c r="AV3026" i="20" s="1"/>
  <c r="AT3022" i="20"/>
  <c r="AU3022" i="20" s="1"/>
  <c r="AV3022" i="20" s="1"/>
  <c r="AT3018" i="20"/>
  <c r="AU3018" i="20" s="1"/>
  <c r="AV3018" i="20" s="1"/>
  <c r="AU3493" i="20"/>
  <c r="AV3493" i="20" s="1"/>
  <c r="AU3489" i="20"/>
  <c r="AV3489" i="20" s="1"/>
  <c r="AU3485" i="20"/>
  <c r="AV3485" i="20" s="1"/>
  <c r="AU3481" i="20"/>
  <c r="AV3481" i="20" s="1"/>
  <c r="AU3477" i="20"/>
  <c r="AV3477" i="20" s="1"/>
  <c r="AU3473" i="20"/>
  <c r="AV3473" i="20" s="1"/>
  <c r="AU3469" i="20"/>
  <c r="AV3469" i="20" s="1"/>
  <c r="AU3465" i="20"/>
  <c r="AV3465" i="20" s="1"/>
  <c r="AU3461" i="20"/>
  <c r="AV3461" i="20" s="1"/>
  <c r="AU3457" i="20"/>
  <c r="AV3457" i="20" s="1"/>
  <c r="AU3449" i="20"/>
  <c r="AV3449" i="20" s="1"/>
  <c r="AU3445" i="20"/>
  <c r="AV3445" i="20" s="1"/>
  <c r="AU3441" i="20"/>
  <c r="AV3441" i="20" s="1"/>
  <c r="AU3437" i="20"/>
  <c r="AV3437" i="20" s="1"/>
  <c r="AU3429" i="20"/>
  <c r="AV3429" i="20" s="1"/>
  <c r="AU3425" i="20"/>
  <c r="AV3425" i="20" s="1"/>
  <c r="AU3421" i="20"/>
  <c r="AV3421" i="20" s="1"/>
  <c r="AU3417" i="20"/>
  <c r="AV3417" i="20" s="1"/>
  <c r="AU3413" i="20"/>
  <c r="AV3413" i="20" s="1"/>
  <c r="AU3409" i="20"/>
  <c r="AV3409" i="20" s="1"/>
  <c r="AU3405" i="20"/>
  <c r="AV3405" i="20" s="1"/>
  <c r="AU3401" i="20"/>
  <c r="AV3401" i="20" s="1"/>
  <c r="AU3397" i="20"/>
  <c r="AV3397" i="20" s="1"/>
  <c r="AU3393" i="20"/>
  <c r="AV3393" i="20" s="1"/>
  <c r="AU3389" i="20"/>
  <c r="AV3389" i="20" s="1"/>
  <c r="AU3385" i="20"/>
  <c r="AV3385" i="20" s="1"/>
  <c r="AU3381" i="20"/>
  <c r="AV3381" i="20" s="1"/>
  <c r="AU3377" i="20"/>
  <c r="AV3377" i="20" s="1"/>
  <c r="AU3373" i="20"/>
  <c r="AV3373" i="20" s="1"/>
  <c r="AU3369" i="20"/>
  <c r="AV3369" i="20" s="1"/>
  <c r="AU3365" i="20"/>
  <c r="AV3365" i="20" s="1"/>
  <c r="AU3361" i="20"/>
  <c r="AV3361" i="20" s="1"/>
  <c r="AU3357" i="20"/>
  <c r="AV3357" i="20" s="1"/>
  <c r="AU3353" i="20"/>
  <c r="AV3353" i="20" s="1"/>
  <c r="AU3349" i="20"/>
  <c r="AV3349" i="20" s="1"/>
  <c r="AU3345" i="20"/>
  <c r="AV3345" i="20" s="1"/>
  <c r="AU3341" i="20"/>
  <c r="AV3341" i="20" s="1"/>
  <c r="AU3337" i="20"/>
  <c r="AV3337" i="20" s="1"/>
  <c r="AU3333" i="20"/>
  <c r="AV3333" i="20" s="1"/>
  <c r="AU3329" i="20"/>
  <c r="AV3329" i="20" s="1"/>
  <c r="AU3325" i="20"/>
  <c r="AV3325" i="20" s="1"/>
  <c r="AU3321" i="20"/>
  <c r="AV3321" i="20" s="1"/>
  <c r="AU3317" i="20"/>
  <c r="AV3317" i="20" s="1"/>
  <c r="AU3313" i="20"/>
  <c r="AV3313" i="20" s="1"/>
  <c r="AT3267" i="20"/>
  <c r="AU3267" i="20" s="1"/>
  <c r="AV3267" i="20" s="1"/>
  <c r="AT3263" i="20"/>
  <c r="AU3263" i="20" s="1"/>
  <c r="AV3263" i="20" s="1"/>
  <c r="AT3259" i="20"/>
  <c r="AU3259" i="20" s="1"/>
  <c r="AV3259" i="20" s="1"/>
  <c r="AT3255" i="20"/>
  <c r="AU3255" i="20" s="1"/>
  <c r="AV3255" i="20" s="1"/>
  <c r="AT3251" i="20"/>
  <c r="AU3251" i="20" s="1"/>
  <c r="AV3251" i="20" s="1"/>
  <c r="AT3247" i="20"/>
  <c r="AU3247" i="20" s="1"/>
  <c r="AV3247" i="20" s="1"/>
  <c r="AT3243" i="20"/>
  <c r="AU3243" i="20" s="1"/>
  <c r="AV3243" i="20" s="1"/>
  <c r="AT3239" i="20"/>
  <c r="AU3239" i="20" s="1"/>
  <c r="AV3239" i="20" s="1"/>
  <c r="AT3235" i="20"/>
  <c r="AU3235" i="20" s="1"/>
  <c r="AV3235" i="20" s="1"/>
  <c r="AT3231" i="20"/>
  <c r="AU3231" i="20" s="1"/>
  <c r="AV3231" i="20" s="1"/>
  <c r="AT3227" i="20"/>
  <c r="AU3227" i="20" s="1"/>
  <c r="AV3227" i="20" s="1"/>
  <c r="AT3223" i="20"/>
  <c r="AU3223" i="20" s="1"/>
  <c r="AV3223" i="20" s="1"/>
  <c r="AT3219" i="20"/>
  <c r="AU3219" i="20" s="1"/>
  <c r="AV3219" i="20" s="1"/>
  <c r="AT3215" i="20"/>
  <c r="AU3215" i="20" s="1"/>
  <c r="AV3215" i="20" s="1"/>
  <c r="AT3211" i="20"/>
  <c r="AU3211" i="20" s="1"/>
  <c r="AV3211" i="20" s="1"/>
  <c r="AT3207" i="20"/>
  <c r="AU3207" i="20" s="1"/>
  <c r="AV3207" i="20" s="1"/>
  <c r="AT3203" i="20"/>
  <c r="AU3203" i="20" s="1"/>
  <c r="AV3203" i="20" s="1"/>
  <c r="AT3199" i="20"/>
  <c r="AU3199" i="20" s="1"/>
  <c r="AV3199" i="20" s="1"/>
  <c r="AT3195" i="20"/>
  <c r="AU3195" i="20" s="1"/>
  <c r="AV3195" i="20" s="1"/>
  <c r="AT3191" i="20"/>
  <c r="AU3191" i="20" s="1"/>
  <c r="AV3191" i="20" s="1"/>
  <c r="AT3187" i="20"/>
  <c r="AU3187" i="20" s="1"/>
  <c r="AV3187" i="20" s="1"/>
  <c r="AT3183" i="20"/>
  <c r="AU3183" i="20" s="1"/>
  <c r="AV3183" i="20" s="1"/>
  <c r="AT3179" i="20"/>
  <c r="AU3179" i="20" s="1"/>
  <c r="AV3179" i="20" s="1"/>
  <c r="AT3175" i="20"/>
  <c r="AU3175" i="20" s="1"/>
  <c r="AV3175" i="20" s="1"/>
  <c r="AT3171" i="20"/>
  <c r="AU3171" i="20" s="1"/>
  <c r="AV3171" i="20" s="1"/>
  <c r="AT3167" i="20"/>
  <c r="AU3167" i="20" s="1"/>
  <c r="AV3167" i="20" s="1"/>
  <c r="AT3163" i="20"/>
  <c r="AU3163" i="20" s="1"/>
  <c r="AV3163" i="20" s="1"/>
  <c r="AT3159" i="20"/>
  <c r="AU3159" i="20" s="1"/>
  <c r="AV3159" i="20" s="1"/>
  <c r="AT3155" i="20"/>
  <c r="AU3155" i="20" s="1"/>
  <c r="AV3155" i="20" s="1"/>
  <c r="AT3151" i="20"/>
  <c r="AU3151" i="20" s="1"/>
  <c r="AV3151" i="20" s="1"/>
  <c r="AT3147" i="20"/>
  <c r="AU3147" i="20" s="1"/>
  <c r="AV3147" i="20" s="1"/>
  <c r="AT3143" i="20"/>
  <c r="AU3143" i="20" s="1"/>
  <c r="AV3143" i="20" s="1"/>
  <c r="AT3139" i="20"/>
  <c r="AU3139" i="20" s="1"/>
  <c r="AV3139" i="20" s="1"/>
  <c r="AT3135" i="20"/>
  <c r="AU3135" i="20" s="1"/>
  <c r="AV3135" i="20" s="1"/>
  <c r="AT3131" i="20"/>
  <c r="AU3131" i="20" s="1"/>
  <c r="AV3131" i="20" s="1"/>
  <c r="AT3127" i="20"/>
  <c r="AU3127" i="20" s="1"/>
  <c r="AV3127" i="20" s="1"/>
  <c r="AT3123" i="20"/>
  <c r="AU3123" i="20" s="1"/>
  <c r="AV3123" i="20" s="1"/>
  <c r="AT3119" i="20"/>
  <c r="AU3119" i="20" s="1"/>
  <c r="AV3119" i="20" s="1"/>
  <c r="AT3115" i="20"/>
  <c r="AU3115" i="20" s="1"/>
  <c r="AV3115" i="20" s="1"/>
  <c r="AT3111" i="20"/>
  <c r="AU3111" i="20" s="1"/>
  <c r="AV3111" i="20" s="1"/>
  <c r="AT3107" i="20"/>
  <c r="AU3107" i="20" s="1"/>
  <c r="AV3107" i="20" s="1"/>
  <c r="AT3103" i="20"/>
  <c r="AU3103" i="20" s="1"/>
  <c r="AV3103" i="20" s="1"/>
  <c r="AT3099" i="20"/>
  <c r="AU3099" i="20" s="1"/>
  <c r="AV3099" i="20" s="1"/>
  <c r="AT3095" i="20"/>
  <c r="AU3095" i="20" s="1"/>
  <c r="AV3095" i="20" s="1"/>
  <c r="AT3091" i="20"/>
  <c r="AU3091" i="20" s="1"/>
  <c r="AV3091" i="20" s="1"/>
  <c r="AT3087" i="20"/>
  <c r="AU3087" i="20" s="1"/>
  <c r="AV3087" i="20" s="1"/>
  <c r="AT3083" i="20"/>
  <c r="AU3083" i="20" s="1"/>
  <c r="AV3083" i="20" s="1"/>
  <c r="AT3079" i="20"/>
  <c r="AU3079" i="20" s="1"/>
  <c r="AV3079" i="20" s="1"/>
  <c r="AT3075" i="20"/>
  <c r="AU3075" i="20" s="1"/>
  <c r="AV3075" i="20" s="1"/>
  <c r="AT3071" i="20"/>
  <c r="AU3071" i="20" s="1"/>
  <c r="AV3071" i="20" s="1"/>
  <c r="AT3067" i="20"/>
  <c r="AU3067" i="20" s="1"/>
  <c r="AV3067" i="20" s="1"/>
  <c r="AT3063" i="20"/>
  <c r="AU3063" i="20" s="1"/>
  <c r="AV3063" i="20" s="1"/>
  <c r="AT3059" i="20"/>
  <c r="AU3059" i="20" s="1"/>
  <c r="AV3059" i="20" s="1"/>
  <c r="AT3055" i="20"/>
  <c r="AU3055" i="20" s="1"/>
  <c r="AV3055" i="20" s="1"/>
  <c r="AT3051" i="20"/>
  <c r="AU3051" i="20" s="1"/>
  <c r="AV3051" i="20" s="1"/>
  <c r="AT3047" i="20"/>
  <c r="AU3047" i="20" s="1"/>
  <c r="AV3047" i="20" s="1"/>
  <c r="AT3043" i="20"/>
  <c r="AU3043" i="20" s="1"/>
  <c r="AV3043" i="20" s="1"/>
  <c r="AT3039" i="20"/>
  <c r="AU3039" i="20" s="1"/>
  <c r="AV3039" i="20" s="1"/>
  <c r="AT3035" i="20"/>
  <c r="AU3035" i="20" s="1"/>
  <c r="AV3035" i="20" s="1"/>
  <c r="AT3031" i="20"/>
  <c r="AU3031" i="20" s="1"/>
  <c r="AV3031" i="20" s="1"/>
  <c r="AT3027" i="20"/>
  <c r="AU3027" i="20" s="1"/>
  <c r="AV3027" i="20" s="1"/>
  <c r="AT3023" i="20"/>
  <c r="AU3023" i="20" s="1"/>
  <c r="AV3023" i="20" s="1"/>
  <c r="AT3019" i="20"/>
  <c r="AU3019" i="20" s="1"/>
  <c r="AV3019" i="20" s="1"/>
  <c r="AT3015" i="20"/>
  <c r="AU3015" i="20" s="1"/>
  <c r="AV3015" i="20" s="1"/>
  <c r="AT3268" i="20"/>
  <c r="AU3268" i="20" s="1"/>
  <c r="AV3268" i="20" s="1"/>
  <c r="AT3264" i="20"/>
  <c r="AU3264" i="20" s="1"/>
  <c r="AV3264" i="20" s="1"/>
  <c r="AT3260" i="20"/>
  <c r="AU3260" i="20" s="1"/>
  <c r="AV3260" i="20" s="1"/>
  <c r="AT3256" i="20"/>
  <c r="AU3256" i="20" s="1"/>
  <c r="AV3256" i="20" s="1"/>
  <c r="AT3252" i="20"/>
  <c r="AU3252" i="20" s="1"/>
  <c r="AV3252" i="20" s="1"/>
  <c r="AT3248" i="20"/>
  <c r="AU3248" i="20" s="1"/>
  <c r="AV3248" i="20" s="1"/>
  <c r="AT3244" i="20"/>
  <c r="AU3244" i="20" s="1"/>
  <c r="AV3244" i="20" s="1"/>
  <c r="AT3240" i="20"/>
  <c r="AU3240" i="20" s="1"/>
  <c r="AV3240" i="20" s="1"/>
  <c r="AT3236" i="20"/>
  <c r="AU3236" i="20" s="1"/>
  <c r="AV3236" i="20" s="1"/>
  <c r="AT3232" i="20"/>
  <c r="AU3232" i="20" s="1"/>
  <c r="AV3232" i="20" s="1"/>
  <c r="AT3228" i="20"/>
  <c r="AU3228" i="20" s="1"/>
  <c r="AV3228" i="20" s="1"/>
  <c r="AT3224" i="20"/>
  <c r="AU3224" i="20" s="1"/>
  <c r="AV3224" i="20" s="1"/>
  <c r="AT3220" i="20"/>
  <c r="AU3220" i="20" s="1"/>
  <c r="AV3220" i="20" s="1"/>
  <c r="AT3216" i="20"/>
  <c r="AU3216" i="20" s="1"/>
  <c r="AV3216" i="20" s="1"/>
  <c r="AT3212" i="20"/>
  <c r="AU3212" i="20" s="1"/>
  <c r="AV3212" i="20" s="1"/>
  <c r="AT3208" i="20"/>
  <c r="AU3208" i="20" s="1"/>
  <c r="AV3208" i="20" s="1"/>
  <c r="AT3204" i="20"/>
  <c r="AU3204" i="20" s="1"/>
  <c r="AV3204" i="20" s="1"/>
  <c r="AT3200" i="20"/>
  <c r="AU3200" i="20" s="1"/>
  <c r="AV3200" i="20" s="1"/>
  <c r="AT3196" i="20"/>
  <c r="AU3196" i="20" s="1"/>
  <c r="AV3196" i="20" s="1"/>
  <c r="AT3192" i="20"/>
  <c r="AU3192" i="20" s="1"/>
  <c r="AV3192" i="20" s="1"/>
  <c r="AT3188" i="20"/>
  <c r="AU3188" i="20" s="1"/>
  <c r="AV3188" i="20" s="1"/>
  <c r="AT3184" i="20"/>
  <c r="AU3184" i="20" s="1"/>
  <c r="AV3184" i="20" s="1"/>
  <c r="AT3180" i="20"/>
  <c r="AU3180" i="20" s="1"/>
  <c r="AV3180" i="20" s="1"/>
  <c r="AT3176" i="20"/>
  <c r="AU3176" i="20" s="1"/>
  <c r="AV3176" i="20" s="1"/>
  <c r="AT3172" i="20"/>
  <c r="AU3172" i="20" s="1"/>
  <c r="AV3172" i="20" s="1"/>
  <c r="AT3168" i="20"/>
  <c r="AU3168" i="20" s="1"/>
  <c r="AV3168" i="20" s="1"/>
  <c r="AT3164" i="20"/>
  <c r="AU3164" i="20" s="1"/>
  <c r="AV3164" i="20" s="1"/>
  <c r="AT3160" i="20"/>
  <c r="AU3160" i="20" s="1"/>
  <c r="AV3160" i="20" s="1"/>
  <c r="AT3156" i="20"/>
  <c r="AU3156" i="20" s="1"/>
  <c r="AV3156" i="20" s="1"/>
  <c r="AT3152" i="20"/>
  <c r="AU3152" i="20" s="1"/>
  <c r="AV3152" i="20" s="1"/>
  <c r="AT3148" i="20"/>
  <c r="AU3148" i="20" s="1"/>
  <c r="AV3148" i="20" s="1"/>
  <c r="AT3144" i="20"/>
  <c r="AU3144" i="20" s="1"/>
  <c r="AV3144" i="20" s="1"/>
  <c r="AT3140" i="20"/>
  <c r="AU3140" i="20" s="1"/>
  <c r="AV3140" i="20" s="1"/>
  <c r="AT3136" i="20"/>
  <c r="AU3136" i="20" s="1"/>
  <c r="AV3136" i="20" s="1"/>
  <c r="AT3132" i="20"/>
  <c r="AU3132" i="20" s="1"/>
  <c r="AV3132" i="20" s="1"/>
  <c r="AT3128" i="20"/>
  <c r="AU3128" i="20" s="1"/>
  <c r="AV3128" i="20" s="1"/>
  <c r="AT3124" i="20"/>
  <c r="AU3124" i="20" s="1"/>
  <c r="AV3124" i="20" s="1"/>
  <c r="AT3120" i="20"/>
  <c r="AU3120" i="20" s="1"/>
  <c r="AV3120" i="20" s="1"/>
  <c r="AT3116" i="20"/>
  <c r="AU3116" i="20" s="1"/>
  <c r="AV3116" i="20" s="1"/>
  <c r="AT3112" i="20"/>
  <c r="AU3112" i="20" s="1"/>
  <c r="AV3112" i="20" s="1"/>
  <c r="AT3108" i="20"/>
  <c r="AU3108" i="20" s="1"/>
  <c r="AV3108" i="20" s="1"/>
  <c r="AT3104" i="20"/>
  <c r="AU3104" i="20" s="1"/>
  <c r="AV3104" i="20" s="1"/>
  <c r="AT3100" i="20"/>
  <c r="AU3100" i="20" s="1"/>
  <c r="AV3100" i="20" s="1"/>
  <c r="AT3096" i="20"/>
  <c r="AU3096" i="20" s="1"/>
  <c r="AV3096" i="20" s="1"/>
  <c r="AT3092" i="20"/>
  <c r="AU3092" i="20" s="1"/>
  <c r="AV3092" i="20" s="1"/>
  <c r="AT3088" i="20"/>
  <c r="AU3088" i="20" s="1"/>
  <c r="AV3088" i="20" s="1"/>
  <c r="AT3084" i="20"/>
  <c r="AU3084" i="20" s="1"/>
  <c r="AV3084" i="20" s="1"/>
  <c r="AT3080" i="20"/>
  <c r="AU3080" i="20" s="1"/>
  <c r="AV3080" i="20" s="1"/>
  <c r="AT3076" i="20"/>
  <c r="AU3076" i="20" s="1"/>
  <c r="AV3076" i="20" s="1"/>
  <c r="AT3072" i="20"/>
  <c r="AU3072" i="20" s="1"/>
  <c r="AV3072" i="20" s="1"/>
  <c r="AT3068" i="20"/>
  <c r="AU3068" i="20" s="1"/>
  <c r="AV3068" i="20" s="1"/>
  <c r="AT3064" i="20"/>
  <c r="AU3064" i="20" s="1"/>
  <c r="AV3064" i="20" s="1"/>
  <c r="AT3060" i="20"/>
  <c r="AU3060" i="20" s="1"/>
  <c r="AV3060" i="20" s="1"/>
  <c r="AT3056" i="20"/>
  <c r="AU3056" i="20" s="1"/>
  <c r="AV3056" i="20" s="1"/>
  <c r="AT3052" i="20"/>
  <c r="AU3052" i="20" s="1"/>
  <c r="AV3052" i="20" s="1"/>
  <c r="AT3048" i="20"/>
  <c r="AU3048" i="20" s="1"/>
  <c r="AV3048" i="20" s="1"/>
  <c r="AT3044" i="20"/>
  <c r="AU3044" i="20" s="1"/>
  <c r="AV3044" i="20" s="1"/>
  <c r="AT3040" i="20"/>
  <c r="AU3040" i="20" s="1"/>
  <c r="AV3040" i="20" s="1"/>
  <c r="AT3036" i="20"/>
  <c r="AU3036" i="20" s="1"/>
  <c r="AV3036" i="20" s="1"/>
  <c r="AT3032" i="20"/>
  <c r="AU3032" i="20" s="1"/>
  <c r="AV3032" i="20" s="1"/>
  <c r="AT3028" i="20"/>
  <c r="AU3028" i="20" s="1"/>
  <c r="AV3028" i="20" s="1"/>
  <c r="AT3024" i="20"/>
  <c r="AU3024" i="20" s="1"/>
  <c r="AV3024" i="20" s="1"/>
  <c r="AT3020" i="20"/>
  <c r="AU3020" i="20" s="1"/>
  <c r="AV3020" i="20" s="1"/>
  <c r="AT3016" i="20"/>
  <c r="AU3016" i="20" s="1"/>
  <c r="AV3016" i="20" s="1"/>
  <c r="AR3014" i="20"/>
  <c r="AS3014" i="20" s="1"/>
  <c r="AQ2804" i="20"/>
  <c r="AR2804" i="20" s="1"/>
  <c r="AS2804" i="20" s="1"/>
  <c r="AQ2800" i="20"/>
  <c r="AR2800" i="20" s="1"/>
  <c r="AS2800" i="20" s="1"/>
  <c r="AQ2796" i="20"/>
  <c r="AR2796" i="20" s="1"/>
  <c r="AS2796" i="20" s="1"/>
  <c r="AQ2792" i="20"/>
  <c r="AR2792" i="20" s="1"/>
  <c r="AS2792" i="20" s="1"/>
  <c r="AQ2788" i="20"/>
  <c r="AR2788" i="20" s="1"/>
  <c r="AS2788" i="20" s="1"/>
  <c r="AQ2784" i="20"/>
  <c r="AR2784" i="20" s="1"/>
  <c r="AS2784" i="20" s="1"/>
  <c r="AQ2780" i="20"/>
  <c r="AR2780" i="20" s="1"/>
  <c r="AS2780" i="20" s="1"/>
  <c r="AQ2776" i="20"/>
  <c r="AR2776" i="20" s="1"/>
  <c r="AS2776" i="20" s="1"/>
  <c r="AQ2772" i="20"/>
  <c r="AR2772" i="20" s="1"/>
  <c r="AS2772" i="20" s="1"/>
  <c r="AQ2768" i="20"/>
  <c r="AR2768" i="20" s="1"/>
  <c r="AS2768" i="20" s="1"/>
  <c r="AQ2764" i="20"/>
  <c r="AR2764" i="20" s="1"/>
  <c r="AS2764" i="20" s="1"/>
  <c r="AQ2760" i="20"/>
  <c r="AR2760" i="20" s="1"/>
  <c r="AS2760" i="20" s="1"/>
  <c r="AQ2756" i="20"/>
  <c r="AR2756" i="20" s="1"/>
  <c r="AS2756" i="20" s="1"/>
  <c r="AQ2752" i="20"/>
  <c r="AR2752" i="20" s="1"/>
  <c r="AS2752" i="20" s="1"/>
  <c r="AQ2748" i="20"/>
  <c r="AR2748" i="20" s="1"/>
  <c r="AS2748" i="20" s="1"/>
  <c r="AQ2744" i="20"/>
  <c r="AR2744" i="20" s="1"/>
  <c r="AS2744" i="20" s="1"/>
  <c r="AQ2740" i="20"/>
  <c r="AR2740" i="20" s="1"/>
  <c r="AS2740" i="20" s="1"/>
  <c r="AQ2736" i="20"/>
  <c r="AR2736" i="20" s="1"/>
  <c r="AS2736" i="20" s="1"/>
  <c r="AQ2732" i="20"/>
  <c r="AR2732" i="20" s="1"/>
  <c r="AS2732" i="20" s="1"/>
  <c r="AQ2728" i="20"/>
  <c r="AR2728" i="20" s="1"/>
  <c r="AS2728" i="20" s="1"/>
  <c r="AQ2724" i="20"/>
  <c r="AR2724" i="20" s="1"/>
  <c r="AS2724" i="20" s="1"/>
  <c r="AQ2720" i="20"/>
  <c r="AR2720" i="20" s="1"/>
  <c r="AS2720" i="20" s="1"/>
  <c r="AQ2716" i="20"/>
  <c r="AR2716" i="20" s="1"/>
  <c r="AS2716" i="20" s="1"/>
  <c r="AQ2712" i="20"/>
  <c r="AR2712" i="20" s="1"/>
  <c r="AS2712" i="20" s="1"/>
  <c r="AQ2708" i="20"/>
  <c r="AR2708" i="20" s="1"/>
  <c r="AS2708" i="20" s="1"/>
  <c r="AQ2704" i="20"/>
  <c r="AR2704" i="20" s="1"/>
  <c r="AS2704" i="20" s="1"/>
  <c r="AQ2700" i="20"/>
  <c r="AR2700" i="20"/>
  <c r="AS2700" i="20" s="1"/>
  <c r="AQ2696" i="20"/>
  <c r="AR2696" i="20" s="1"/>
  <c r="AS2696" i="20" s="1"/>
  <c r="AQ2692" i="20"/>
  <c r="AR2692" i="20" s="1"/>
  <c r="AS2692" i="20" s="1"/>
  <c r="AQ2688" i="20"/>
  <c r="AR2688" i="20" s="1"/>
  <c r="AS2688" i="20" s="1"/>
  <c r="AQ2684" i="20"/>
  <c r="AR2684" i="20" s="1"/>
  <c r="AS2684" i="20" s="1"/>
  <c r="AQ2680" i="20"/>
  <c r="AR2680" i="20" s="1"/>
  <c r="AS2680" i="20" s="1"/>
  <c r="AQ2676" i="20"/>
  <c r="AR2676" i="20" s="1"/>
  <c r="AS2676" i="20" s="1"/>
  <c r="AQ2672" i="20"/>
  <c r="AR2672" i="20" s="1"/>
  <c r="AS2672" i="20" s="1"/>
  <c r="AQ2668" i="20"/>
  <c r="AR2668" i="20"/>
  <c r="AS2668" i="20" s="1"/>
  <c r="AQ2664" i="20"/>
  <c r="AR2664" i="20" s="1"/>
  <c r="AS2664" i="20" s="1"/>
  <c r="AQ2660" i="20"/>
  <c r="AR2660" i="20"/>
  <c r="AS2660" i="20" s="1"/>
  <c r="AQ2656" i="20"/>
  <c r="AR2656" i="20" s="1"/>
  <c r="AS2656" i="20" s="1"/>
  <c r="AQ2652" i="20"/>
  <c r="AR2652" i="20" s="1"/>
  <c r="AS2652" i="20" s="1"/>
  <c r="AQ2648" i="20"/>
  <c r="AR2648" i="20" s="1"/>
  <c r="AS2648" i="20" s="1"/>
  <c r="AQ2644" i="20"/>
  <c r="AR2644" i="20" s="1"/>
  <c r="AS2644" i="20" s="1"/>
  <c r="AQ2640" i="20"/>
  <c r="AR2640" i="20" s="1"/>
  <c r="AS2640" i="20" s="1"/>
  <c r="AQ2636" i="20"/>
  <c r="AR2636" i="20"/>
  <c r="AS2636" i="20" s="1"/>
  <c r="AQ2632" i="20"/>
  <c r="AR2632" i="20" s="1"/>
  <c r="AS2632" i="20" s="1"/>
  <c r="AQ2628" i="20"/>
  <c r="AR2628" i="20" s="1"/>
  <c r="AS2628" i="20" s="1"/>
  <c r="AQ2624" i="20"/>
  <c r="AR2624" i="20" s="1"/>
  <c r="AS2624" i="20" s="1"/>
  <c r="AQ2620" i="20"/>
  <c r="AR2620" i="20" s="1"/>
  <c r="AS2620" i="20" s="1"/>
  <c r="AQ2616" i="20"/>
  <c r="AR2616" i="20" s="1"/>
  <c r="AS2616" i="20" s="1"/>
  <c r="AQ2612" i="20"/>
  <c r="AR2612" i="20" s="1"/>
  <c r="AS2612" i="20" s="1"/>
  <c r="AQ2608" i="20"/>
  <c r="AR2608" i="20" s="1"/>
  <c r="AS2608" i="20" s="1"/>
  <c r="AQ2604" i="20"/>
  <c r="AR2604" i="20" s="1"/>
  <c r="AS2604" i="20" s="1"/>
  <c r="AQ2600" i="20"/>
  <c r="AR2600" i="20" s="1"/>
  <c r="AS2600" i="20" s="1"/>
  <c r="AQ2596" i="20"/>
  <c r="AR2596" i="20" s="1"/>
  <c r="AS2596" i="20" s="1"/>
  <c r="AQ2592" i="20"/>
  <c r="AR2592" i="20" s="1"/>
  <c r="AS2592" i="20" s="1"/>
  <c r="AQ2588" i="20"/>
  <c r="AR2588" i="20" s="1"/>
  <c r="AS2588" i="20" s="1"/>
  <c r="AQ2584" i="20"/>
  <c r="AR2584" i="20" s="1"/>
  <c r="AS2584" i="20" s="1"/>
  <c r="AQ2580" i="20"/>
  <c r="AR2580" i="20" s="1"/>
  <c r="AS2580" i="20" s="1"/>
  <c r="AQ2576" i="20"/>
  <c r="AR2576" i="20" s="1"/>
  <c r="AS2576" i="20" s="1"/>
  <c r="AQ2572" i="20"/>
  <c r="AR2572" i="20" s="1"/>
  <c r="AS2572" i="20" s="1"/>
  <c r="AQ2568" i="20"/>
  <c r="AR2568" i="20" s="1"/>
  <c r="AS2568" i="20" s="1"/>
  <c r="AQ2564" i="20"/>
  <c r="AR2564" i="20" s="1"/>
  <c r="AS2564" i="20" s="1"/>
  <c r="AQ2560" i="20"/>
  <c r="AR2560" i="20" s="1"/>
  <c r="AS2560" i="20" s="1"/>
  <c r="AQ2556" i="20"/>
  <c r="AR2556" i="20" s="1"/>
  <c r="AS2556" i="20" s="1"/>
  <c r="AQ2552" i="20"/>
  <c r="AR2552" i="20" s="1"/>
  <c r="AS2552" i="20" s="1"/>
  <c r="AQ2548" i="20"/>
  <c r="AR2548" i="20" s="1"/>
  <c r="AS2548" i="20" s="1"/>
  <c r="AQ2544" i="20"/>
  <c r="AR2544" i="20" s="1"/>
  <c r="AS2544" i="20" s="1"/>
  <c r="AQ2540" i="20"/>
  <c r="AR2540" i="20" s="1"/>
  <c r="AS2540" i="20" s="1"/>
  <c r="AQ2536" i="20"/>
  <c r="AR2536" i="20" s="1"/>
  <c r="AS2536" i="20" s="1"/>
  <c r="AQ2532" i="20"/>
  <c r="AR2532" i="20" s="1"/>
  <c r="AS2532" i="20" s="1"/>
  <c r="AQ2528" i="20"/>
  <c r="AR2528" i="20" s="1"/>
  <c r="AS2528" i="20" s="1"/>
  <c r="AQ2524" i="20"/>
  <c r="AR2524" i="20" s="1"/>
  <c r="AS2524" i="20" s="1"/>
  <c r="AQ2520" i="20"/>
  <c r="AR2520" i="20" s="1"/>
  <c r="AS2520" i="20" s="1"/>
  <c r="AQ2516" i="20"/>
  <c r="AR2516" i="20" s="1"/>
  <c r="AS2516" i="20" s="1"/>
  <c r="AQ2803" i="20"/>
  <c r="AR2803" i="20" s="1"/>
  <c r="AS2803" i="20" s="1"/>
  <c r="AQ2799" i="20"/>
  <c r="AR2799" i="20" s="1"/>
  <c r="AS2799" i="20" s="1"/>
  <c r="AQ2795" i="20"/>
  <c r="AR2795" i="20" s="1"/>
  <c r="AS2795" i="20" s="1"/>
  <c r="AQ2791" i="20"/>
  <c r="AR2791" i="20" s="1"/>
  <c r="AS2791" i="20" s="1"/>
  <c r="AQ2787" i="20"/>
  <c r="AR2787" i="20" s="1"/>
  <c r="AS2787" i="20" s="1"/>
  <c r="AQ2783" i="20"/>
  <c r="AR2783" i="20" s="1"/>
  <c r="AS2783" i="20" s="1"/>
  <c r="AQ2779" i="20"/>
  <c r="AR2779" i="20" s="1"/>
  <c r="AS2779" i="20" s="1"/>
  <c r="AQ2775" i="20"/>
  <c r="AR2775" i="20" s="1"/>
  <c r="AS2775" i="20" s="1"/>
  <c r="AQ2771" i="20"/>
  <c r="AR2771" i="20" s="1"/>
  <c r="AS2771" i="20" s="1"/>
  <c r="AQ2767" i="20"/>
  <c r="AR2767" i="20" s="1"/>
  <c r="AS2767" i="20" s="1"/>
  <c r="AQ2763" i="20"/>
  <c r="AR2763" i="20" s="1"/>
  <c r="AS2763" i="20" s="1"/>
  <c r="AQ2759" i="20"/>
  <c r="AR2759" i="20" s="1"/>
  <c r="AS2759" i="20" s="1"/>
  <c r="AQ2755" i="20"/>
  <c r="AR2755" i="20" s="1"/>
  <c r="AS2755" i="20" s="1"/>
  <c r="AQ2751" i="20"/>
  <c r="AR2751" i="20" s="1"/>
  <c r="AS2751" i="20" s="1"/>
  <c r="AQ2747" i="20"/>
  <c r="AR2747" i="20" s="1"/>
  <c r="AS2747" i="20" s="1"/>
  <c r="AQ2743" i="20"/>
  <c r="AR2743" i="20" s="1"/>
  <c r="AS2743" i="20" s="1"/>
  <c r="AQ2739" i="20"/>
  <c r="AR2739" i="20" s="1"/>
  <c r="AS2739" i="20" s="1"/>
  <c r="AQ2735" i="20"/>
  <c r="AR2735" i="20" s="1"/>
  <c r="AS2735" i="20" s="1"/>
  <c r="AQ2731" i="20"/>
  <c r="AR2731" i="20" s="1"/>
  <c r="AS2731" i="20" s="1"/>
  <c r="AQ2727" i="20"/>
  <c r="AR2727" i="20" s="1"/>
  <c r="AS2727" i="20" s="1"/>
  <c r="AQ2723" i="20"/>
  <c r="AR2723" i="20" s="1"/>
  <c r="AS2723" i="20" s="1"/>
  <c r="AQ2719" i="20"/>
  <c r="AR2719" i="20" s="1"/>
  <c r="AS2719" i="20" s="1"/>
  <c r="AQ2715" i="20"/>
  <c r="AR2715" i="20" s="1"/>
  <c r="AS2715" i="20" s="1"/>
  <c r="AQ2711" i="20"/>
  <c r="AR2711" i="20" s="1"/>
  <c r="AS2711" i="20" s="1"/>
  <c r="AQ2707" i="20"/>
  <c r="AR2707" i="20" s="1"/>
  <c r="AS2707" i="20" s="1"/>
  <c r="AQ2703" i="20"/>
  <c r="AR2703" i="20" s="1"/>
  <c r="AS2703" i="20" s="1"/>
  <c r="AQ2699" i="20"/>
  <c r="AR2699" i="20" s="1"/>
  <c r="AS2699" i="20" s="1"/>
  <c r="AQ2695" i="20"/>
  <c r="AR2695" i="20" s="1"/>
  <c r="AS2695" i="20" s="1"/>
  <c r="AQ2691" i="20"/>
  <c r="AR2691" i="20" s="1"/>
  <c r="AS2691" i="20" s="1"/>
  <c r="AQ2687" i="20"/>
  <c r="AR2687" i="20" s="1"/>
  <c r="AS2687" i="20" s="1"/>
  <c r="AQ2683" i="20"/>
  <c r="AR2683" i="20" s="1"/>
  <c r="AS2683" i="20" s="1"/>
  <c r="AQ2679" i="20"/>
  <c r="AR2679" i="20" s="1"/>
  <c r="AS2679" i="20" s="1"/>
  <c r="AQ2675" i="20"/>
  <c r="AR2675" i="20" s="1"/>
  <c r="AS2675" i="20" s="1"/>
  <c r="AQ2671" i="20"/>
  <c r="AR2671" i="20" s="1"/>
  <c r="AS2671" i="20" s="1"/>
  <c r="AQ2667" i="20"/>
  <c r="AR2667" i="20" s="1"/>
  <c r="AS2667" i="20" s="1"/>
  <c r="AQ2663" i="20"/>
  <c r="AR2663" i="20" s="1"/>
  <c r="AS2663" i="20" s="1"/>
  <c r="AQ2659" i="20"/>
  <c r="AR2659" i="20" s="1"/>
  <c r="AS2659" i="20" s="1"/>
  <c r="AQ2655" i="20"/>
  <c r="AR2655" i="20" s="1"/>
  <c r="AS2655" i="20" s="1"/>
  <c r="AQ2651" i="20"/>
  <c r="AR2651" i="20" s="1"/>
  <c r="AS2651" i="20" s="1"/>
  <c r="AQ2647" i="20"/>
  <c r="AR2647" i="20" s="1"/>
  <c r="AS2647" i="20" s="1"/>
  <c r="AQ2643" i="20"/>
  <c r="AR2643" i="20" s="1"/>
  <c r="AS2643" i="20" s="1"/>
  <c r="AQ2639" i="20"/>
  <c r="AR2639" i="20" s="1"/>
  <c r="AS2639" i="20" s="1"/>
  <c r="AQ2635" i="20"/>
  <c r="AR2635" i="20" s="1"/>
  <c r="AS2635" i="20" s="1"/>
  <c r="AQ2631" i="20"/>
  <c r="AR2631" i="20" s="1"/>
  <c r="AS2631" i="20" s="1"/>
  <c r="AQ2627" i="20"/>
  <c r="AR2627" i="20" s="1"/>
  <c r="AS2627" i="20" s="1"/>
  <c r="AQ2623" i="20"/>
  <c r="AR2623" i="20" s="1"/>
  <c r="AS2623" i="20" s="1"/>
  <c r="AQ2619" i="20"/>
  <c r="AR2619" i="20" s="1"/>
  <c r="AS2619" i="20" s="1"/>
  <c r="AQ2615" i="20"/>
  <c r="AR2615" i="20" s="1"/>
  <c r="AS2615" i="20" s="1"/>
  <c r="AQ2611" i="20"/>
  <c r="AR2611" i="20" s="1"/>
  <c r="AS2611" i="20" s="1"/>
  <c r="AQ2607" i="20"/>
  <c r="AR2607" i="20" s="1"/>
  <c r="AS2607" i="20" s="1"/>
  <c r="AQ2603" i="20"/>
  <c r="AR2603" i="20" s="1"/>
  <c r="AS2603" i="20" s="1"/>
  <c r="AQ2599" i="20"/>
  <c r="AR2599" i="20" s="1"/>
  <c r="AS2599" i="20" s="1"/>
  <c r="AQ2595" i="20"/>
  <c r="AR2595" i="20" s="1"/>
  <c r="AS2595" i="20" s="1"/>
  <c r="AQ2591" i="20"/>
  <c r="AR2591" i="20" s="1"/>
  <c r="AS2591" i="20" s="1"/>
  <c r="AQ2587" i="20"/>
  <c r="AR2587" i="20" s="1"/>
  <c r="AS2587" i="20" s="1"/>
  <c r="AQ2583" i="20"/>
  <c r="AR2583" i="20" s="1"/>
  <c r="AS2583" i="20" s="1"/>
  <c r="AQ2579" i="20"/>
  <c r="AR2579" i="20" s="1"/>
  <c r="AS2579" i="20" s="1"/>
  <c r="AQ2575" i="20"/>
  <c r="AR2575" i="20" s="1"/>
  <c r="AS2575" i="20" s="1"/>
  <c r="AQ2571" i="20"/>
  <c r="AR2571" i="20" s="1"/>
  <c r="AS2571" i="20" s="1"/>
  <c r="AQ2567" i="20"/>
  <c r="AR2567" i="20" s="1"/>
  <c r="AS2567" i="20" s="1"/>
  <c r="AQ2563" i="20"/>
  <c r="AR2563" i="20" s="1"/>
  <c r="AS2563" i="20" s="1"/>
  <c r="AQ2559" i="20"/>
  <c r="AR2559" i="20" s="1"/>
  <c r="AS2559" i="20" s="1"/>
  <c r="AQ2555" i="20"/>
  <c r="AR2555" i="20" s="1"/>
  <c r="AS2555" i="20" s="1"/>
  <c r="AQ2551" i="20"/>
  <c r="AR2551" i="20" s="1"/>
  <c r="AS2551" i="20" s="1"/>
  <c r="AQ2547" i="20"/>
  <c r="AR2547" i="20" s="1"/>
  <c r="AS2547" i="20" s="1"/>
  <c r="AQ2543" i="20"/>
  <c r="AR2543" i="20" s="1"/>
  <c r="AS2543" i="20" s="1"/>
  <c r="AQ2539" i="20"/>
  <c r="AR2539" i="20" s="1"/>
  <c r="AS2539" i="20" s="1"/>
  <c r="AQ2535" i="20"/>
  <c r="AR2535" i="20" s="1"/>
  <c r="AS2535" i="20" s="1"/>
  <c r="AQ2531" i="20"/>
  <c r="AR2531" i="20" s="1"/>
  <c r="AS2531" i="20" s="1"/>
  <c r="AQ2527" i="20"/>
  <c r="AR2527" i="20" s="1"/>
  <c r="AS2527" i="20" s="1"/>
  <c r="AQ2523" i="20"/>
  <c r="AR2523" i="20" s="1"/>
  <c r="AS2523" i="20" s="1"/>
  <c r="AQ2519" i="20"/>
  <c r="AR2519" i="20" s="1"/>
  <c r="AS2519" i="20" s="1"/>
  <c r="AQ2515" i="20"/>
  <c r="AR2515" i="20" s="1"/>
  <c r="AS2515" i="20" s="1"/>
  <c r="AQ3013" i="20"/>
  <c r="AR3013" i="20" s="1"/>
  <c r="AS3013" i="20" s="1"/>
  <c r="AQ3012" i="20"/>
  <c r="AR3012" i="20" s="1"/>
  <c r="AS3012" i="20" s="1"/>
  <c r="AQ3011" i="20"/>
  <c r="AR3011" i="20" s="1"/>
  <c r="AS3011" i="20" s="1"/>
  <c r="AQ3010" i="20"/>
  <c r="AR3010" i="20" s="1"/>
  <c r="AS3010" i="20" s="1"/>
  <c r="AQ3009" i="20"/>
  <c r="AR3009" i="20" s="1"/>
  <c r="AS3009" i="20" s="1"/>
  <c r="AQ3008" i="20"/>
  <c r="AR3008" i="20" s="1"/>
  <c r="AS3008" i="20" s="1"/>
  <c r="AQ3007" i="20"/>
  <c r="AR3007" i="20" s="1"/>
  <c r="AS3007" i="20" s="1"/>
  <c r="AQ3006" i="20"/>
  <c r="AR3006" i="20" s="1"/>
  <c r="AS3006" i="20" s="1"/>
  <c r="AQ3005" i="20"/>
  <c r="AR3005" i="20" s="1"/>
  <c r="AS3005" i="20" s="1"/>
  <c r="AQ3004" i="20"/>
  <c r="AR3004" i="20" s="1"/>
  <c r="AS3004" i="20" s="1"/>
  <c r="AQ3003" i="20"/>
  <c r="AR3003" i="20" s="1"/>
  <c r="AS3003" i="20" s="1"/>
  <c r="AQ3002" i="20"/>
  <c r="AR3002" i="20" s="1"/>
  <c r="AS3002" i="20" s="1"/>
  <c r="AQ3001" i="20"/>
  <c r="AR3001" i="20" s="1"/>
  <c r="AS3001" i="20" s="1"/>
  <c r="AQ3000" i="20"/>
  <c r="AR3000" i="20" s="1"/>
  <c r="AS3000" i="20" s="1"/>
  <c r="AQ2999" i="20"/>
  <c r="AR2999" i="20" s="1"/>
  <c r="AS2999" i="20" s="1"/>
  <c r="AQ2998" i="20"/>
  <c r="AR2998" i="20" s="1"/>
  <c r="AS2998" i="20" s="1"/>
  <c r="AQ2997" i="20"/>
  <c r="AR2997" i="20" s="1"/>
  <c r="AS2997" i="20" s="1"/>
  <c r="AQ2996" i="20"/>
  <c r="AR2996" i="20" s="1"/>
  <c r="AS2996" i="20" s="1"/>
  <c r="AQ2995" i="20"/>
  <c r="AR2995" i="20" s="1"/>
  <c r="AS2995" i="20" s="1"/>
  <c r="AQ2994" i="20"/>
  <c r="AR2994" i="20" s="1"/>
  <c r="AS2994" i="20" s="1"/>
  <c r="AQ2993" i="20"/>
  <c r="AR2993" i="20" s="1"/>
  <c r="AS2993" i="20" s="1"/>
  <c r="AQ2992" i="20"/>
  <c r="AR2992" i="20" s="1"/>
  <c r="AS2992" i="20" s="1"/>
  <c r="AQ2991" i="20"/>
  <c r="AR2991" i="20" s="1"/>
  <c r="AS2991" i="20" s="1"/>
  <c r="AQ2990" i="20"/>
  <c r="AR2990" i="20" s="1"/>
  <c r="AS2990" i="20" s="1"/>
  <c r="AQ2989" i="20"/>
  <c r="AR2989" i="20" s="1"/>
  <c r="AS2989" i="20" s="1"/>
  <c r="AQ2988" i="20"/>
  <c r="AR2988" i="20" s="1"/>
  <c r="AS2988" i="20" s="1"/>
  <c r="AQ2987" i="20"/>
  <c r="AR2987" i="20" s="1"/>
  <c r="AS2987" i="20" s="1"/>
  <c r="AQ2986" i="20"/>
  <c r="AR2986" i="20" s="1"/>
  <c r="AS2986" i="20" s="1"/>
  <c r="AQ2985" i="20"/>
  <c r="AR2985" i="20" s="1"/>
  <c r="AS2985" i="20" s="1"/>
  <c r="AQ2984" i="20"/>
  <c r="AR2984" i="20" s="1"/>
  <c r="AS2984" i="20" s="1"/>
  <c r="AQ2983" i="20"/>
  <c r="AR2983" i="20" s="1"/>
  <c r="AS2983" i="20" s="1"/>
  <c r="AQ2982" i="20"/>
  <c r="AR2982" i="20" s="1"/>
  <c r="AS2982" i="20" s="1"/>
  <c r="AQ2981" i="20"/>
  <c r="AR2981" i="20" s="1"/>
  <c r="AS2981" i="20" s="1"/>
  <c r="AQ2980" i="20"/>
  <c r="AR2980" i="20" s="1"/>
  <c r="AS2980" i="20" s="1"/>
  <c r="AQ2979" i="20"/>
  <c r="AR2979" i="20" s="1"/>
  <c r="AS2979" i="20" s="1"/>
  <c r="AQ2978" i="20"/>
  <c r="AR2978" i="20" s="1"/>
  <c r="AS2978" i="20" s="1"/>
  <c r="AQ2977" i="20"/>
  <c r="AR2977" i="20" s="1"/>
  <c r="AS2977" i="20" s="1"/>
  <c r="AQ2976" i="20"/>
  <c r="AR2976" i="20" s="1"/>
  <c r="AS2976" i="20" s="1"/>
  <c r="AQ2975" i="20"/>
  <c r="AR2975" i="20" s="1"/>
  <c r="AS2975" i="20" s="1"/>
  <c r="AQ2974" i="20"/>
  <c r="AR2974" i="20" s="1"/>
  <c r="AS2974" i="20" s="1"/>
  <c r="AQ2973" i="20"/>
  <c r="AR2973" i="20" s="1"/>
  <c r="AS2973" i="20" s="1"/>
  <c r="AQ2972" i="20"/>
  <c r="AR2972" i="20" s="1"/>
  <c r="AS2972" i="20" s="1"/>
  <c r="AQ2971" i="20"/>
  <c r="AR2971" i="20" s="1"/>
  <c r="AS2971" i="20" s="1"/>
  <c r="AQ2970" i="20"/>
  <c r="AR2970" i="20" s="1"/>
  <c r="AS2970" i="20" s="1"/>
  <c r="AQ2969" i="20"/>
  <c r="AR2969" i="20" s="1"/>
  <c r="AS2969" i="20" s="1"/>
  <c r="AQ2968" i="20"/>
  <c r="AR2968" i="20" s="1"/>
  <c r="AS2968" i="20" s="1"/>
  <c r="AQ2967" i="20"/>
  <c r="AR2967" i="20" s="1"/>
  <c r="AS2967" i="20" s="1"/>
  <c r="AQ2966" i="20"/>
  <c r="AR2966" i="20" s="1"/>
  <c r="AS2966" i="20" s="1"/>
  <c r="AQ2965" i="20"/>
  <c r="AR2965" i="20" s="1"/>
  <c r="AS2965" i="20" s="1"/>
  <c r="AQ2964" i="20"/>
  <c r="AR2964" i="20" s="1"/>
  <c r="AS2964" i="20" s="1"/>
  <c r="AQ2963" i="20"/>
  <c r="AR2963" i="20" s="1"/>
  <c r="AS2963" i="20" s="1"/>
  <c r="AQ2962" i="20"/>
  <c r="AR2962" i="20" s="1"/>
  <c r="AS2962" i="20" s="1"/>
  <c r="AQ2961" i="20"/>
  <c r="AR2961" i="20" s="1"/>
  <c r="AS2961" i="20" s="1"/>
  <c r="AQ2960" i="20"/>
  <c r="AR2960" i="20" s="1"/>
  <c r="AS2960" i="20" s="1"/>
  <c r="AQ2959" i="20"/>
  <c r="AR2959" i="20" s="1"/>
  <c r="AS2959" i="20" s="1"/>
  <c r="AQ2958" i="20"/>
  <c r="AR2958" i="20" s="1"/>
  <c r="AS2958" i="20" s="1"/>
  <c r="AQ2957" i="20"/>
  <c r="AR2957" i="20" s="1"/>
  <c r="AS2957" i="20" s="1"/>
  <c r="AQ2956" i="20"/>
  <c r="AR2956" i="20" s="1"/>
  <c r="AS2956" i="20" s="1"/>
  <c r="AQ2955" i="20"/>
  <c r="AR2955" i="20" s="1"/>
  <c r="AS2955" i="20" s="1"/>
  <c r="AQ2954" i="20"/>
  <c r="AR2954" i="20" s="1"/>
  <c r="AS2954" i="20" s="1"/>
  <c r="AQ2953" i="20"/>
  <c r="AR2953" i="20" s="1"/>
  <c r="AS2953" i="20" s="1"/>
  <c r="AQ2952" i="20"/>
  <c r="AR2952" i="20" s="1"/>
  <c r="AS2952" i="20" s="1"/>
  <c r="AQ2951" i="20"/>
  <c r="AR2951" i="20" s="1"/>
  <c r="AS2951" i="20" s="1"/>
  <c r="AQ2950" i="20"/>
  <c r="AR2950" i="20" s="1"/>
  <c r="AS2950" i="20" s="1"/>
  <c r="AQ2949" i="20"/>
  <c r="AR2949" i="20" s="1"/>
  <c r="AS2949" i="20" s="1"/>
  <c r="AQ2948" i="20"/>
  <c r="AR2948" i="20" s="1"/>
  <c r="AS2948" i="20" s="1"/>
  <c r="AQ2947" i="20"/>
  <c r="AR2947" i="20" s="1"/>
  <c r="AS2947" i="20" s="1"/>
  <c r="AQ2946" i="20"/>
  <c r="AR2946" i="20" s="1"/>
  <c r="AS2946" i="20" s="1"/>
  <c r="AQ2945" i="20"/>
  <c r="AR2945" i="20" s="1"/>
  <c r="AS2945" i="20" s="1"/>
  <c r="AQ2944" i="20"/>
  <c r="AR2944" i="20" s="1"/>
  <c r="AS2944" i="20" s="1"/>
  <c r="AQ2943" i="20"/>
  <c r="AR2943" i="20" s="1"/>
  <c r="AS2943" i="20" s="1"/>
  <c r="AQ2942" i="20"/>
  <c r="AR2942" i="20" s="1"/>
  <c r="AS2942" i="20" s="1"/>
  <c r="AQ2941" i="20"/>
  <c r="AR2941" i="20" s="1"/>
  <c r="AS2941" i="20" s="1"/>
  <c r="AQ2940" i="20"/>
  <c r="AR2940" i="20" s="1"/>
  <c r="AS2940" i="20" s="1"/>
  <c r="AQ2939" i="20"/>
  <c r="AR2939" i="20" s="1"/>
  <c r="AS2939" i="20" s="1"/>
  <c r="AQ2938" i="20"/>
  <c r="AR2938" i="20" s="1"/>
  <c r="AS2938" i="20" s="1"/>
  <c r="AQ2937" i="20"/>
  <c r="AR2937" i="20" s="1"/>
  <c r="AS2937" i="20" s="1"/>
  <c r="AQ2936" i="20"/>
  <c r="AR2936" i="20" s="1"/>
  <c r="AS2936" i="20" s="1"/>
  <c r="AQ2935" i="20"/>
  <c r="AR2935" i="20" s="1"/>
  <c r="AS2935" i="20" s="1"/>
  <c r="AQ2934" i="20"/>
  <c r="AR2934" i="20" s="1"/>
  <c r="AS2934" i="20" s="1"/>
  <c r="AQ2933" i="20"/>
  <c r="AR2933" i="20" s="1"/>
  <c r="AS2933" i="20" s="1"/>
  <c r="AQ2932" i="20"/>
  <c r="AR2932" i="20" s="1"/>
  <c r="AS2932" i="20" s="1"/>
  <c r="AQ2931" i="20"/>
  <c r="AR2931" i="20" s="1"/>
  <c r="AS2931" i="20" s="1"/>
  <c r="AQ2930" i="20"/>
  <c r="AR2930" i="20" s="1"/>
  <c r="AS2930" i="20" s="1"/>
  <c r="AQ2929" i="20"/>
  <c r="AR2929" i="20" s="1"/>
  <c r="AS2929" i="20" s="1"/>
  <c r="AQ2928" i="20"/>
  <c r="AR2928" i="20" s="1"/>
  <c r="AS2928" i="20" s="1"/>
  <c r="AQ2927" i="20"/>
  <c r="AR2927" i="20" s="1"/>
  <c r="AS2927" i="20" s="1"/>
  <c r="AQ2926" i="20"/>
  <c r="AR2926" i="20" s="1"/>
  <c r="AS2926" i="20" s="1"/>
  <c r="AQ2925" i="20"/>
  <c r="AR2925" i="20" s="1"/>
  <c r="AS2925" i="20" s="1"/>
  <c r="AQ2924" i="20"/>
  <c r="AR2924" i="20" s="1"/>
  <c r="AS2924" i="20" s="1"/>
  <c r="AQ2923" i="20"/>
  <c r="AR2923" i="20" s="1"/>
  <c r="AS2923" i="20" s="1"/>
  <c r="AQ2922" i="20"/>
  <c r="AR2922" i="20" s="1"/>
  <c r="AS2922" i="20" s="1"/>
  <c r="AQ2921" i="20"/>
  <c r="AR2921" i="20" s="1"/>
  <c r="AS2921" i="20" s="1"/>
  <c r="AQ2920" i="20"/>
  <c r="AR2920" i="20" s="1"/>
  <c r="AS2920" i="20" s="1"/>
  <c r="AQ2919" i="20"/>
  <c r="AR2919" i="20" s="1"/>
  <c r="AS2919" i="20" s="1"/>
  <c r="AQ2918" i="20"/>
  <c r="AR2918" i="20" s="1"/>
  <c r="AS2918" i="20" s="1"/>
  <c r="AQ2917" i="20"/>
  <c r="AR2917" i="20" s="1"/>
  <c r="AS2917" i="20" s="1"/>
  <c r="AQ2916" i="20"/>
  <c r="AR2916" i="20" s="1"/>
  <c r="AS2916" i="20" s="1"/>
  <c r="AQ2915" i="20"/>
  <c r="AR2915" i="20" s="1"/>
  <c r="AS2915" i="20" s="1"/>
  <c r="AQ2914" i="20"/>
  <c r="AR2914" i="20" s="1"/>
  <c r="AS2914" i="20" s="1"/>
  <c r="AQ2913" i="20"/>
  <c r="AR2913" i="20" s="1"/>
  <c r="AS2913" i="20" s="1"/>
  <c r="AQ2912" i="20"/>
  <c r="AR2912" i="20" s="1"/>
  <c r="AS2912" i="20" s="1"/>
  <c r="AQ2911" i="20"/>
  <c r="AR2911" i="20" s="1"/>
  <c r="AS2911" i="20" s="1"/>
  <c r="AQ2910" i="20"/>
  <c r="AR2910" i="20" s="1"/>
  <c r="AS2910" i="20" s="1"/>
  <c r="AQ2909" i="20"/>
  <c r="AR2909" i="20" s="1"/>
  <c r="AS2909" i="20" s="1"/>
  <c r="AQ2908" i="20"/>
  <c r="AR2908" i="20" s="1"/>
  <c r="AS2908" i="20" s="1"/>
  <c r="AQ2907" i="20"/>
  <c r="AR2907" i="20" s="1"/>
  <c r="AS2907" i="20" s="1"/>
  <c r="AQ2906" i="20"/>
  <c r="AR2906" i="20" s="1"/>
  <c r="AS2906" i="20" s="1"/>
  <c r="AQ2905" i="20"/>
  <c r="AR2905" i="20" s="1"/>
  <c r="AS2905" i="20" s="1"/>
  <c r="AQ2904" i="20"/>
  <c r="AR2904" i="20" s="1"/>
  <c r="AS2904" i="20" s="1"/>
  <c r="AQ2903" i="20"/>
  <c r="AR2903" i="20" s="1"/>
  <c r="AS2903" i="20" s="1"/>
  <c r="AQ2902" i="20"/>
  <c r="AR2902" i="20" s="1"/>
  <c r="AS2902" i="20" s="1"/>
  <c r="AQ2901" i="20"/>
  <c r="AR2901" i="20" s="1"/>
  <c r="AS2901" i="20" s="1"/>
  <c r="AQ2900" i="20"/>
  <c r="AR2900" i="20" s="1"/>
  <c r="AS2900" i="20" s="1"/>
  <c r="AQ2899" i="20"/>
  <c r="AR2899" i="20" s="1"/>
  <c r="AS2899" i="20" s="1"/>
  <c r="AQ2898" i="20"/>
  <c r="AR2898" i="20" s="1"/>
  <c r="AS2898" i="20" s="1"/>
  <c r="AQ2897" i="20"/>
  <c r="AR2897" i="20" s="1"/>
  <c r="AS2897" i="20" s="1"/>
  <c r="AQ2896" i="20"/>
  <c r="AR2896" i="20" s="1"/>
  <c r="AS2896" i="20" s="1"/>
  <c r="AQ2895" i="20"/>
  <c r="AR2895" i="20" s="1"/>
  <c r="AS2895" i="20" s="1"/>
  <c r="AQ2894" i="20"/>
  <c r="AR2894" i="20" s="1"/>
  <c r="AS2894" i="20" s="1"/>
  <c r="AQ2893" i="20"/>
  <c r="AR2893" i="20" s="1"/>
  <c r="AS2893" i="20" s="1"/>
  <c r="AQ2892" i="20"/>
  <c r="AR2892" i="20" s="1"/>
  <c r="AS2892" i="20" s="1"/>
  <c r="AQ2891" i="20"/>
  <c r="AR2891" i="20" s="1"/>
  <c r="AS2891" i="20" s="1"/>
  <c r="AQ2890" i="20"/>
  <c r="AR2890" i="20" s="1"/>
  <c r="AS2890" i="20" s="1"/>
  <c r="AQ2889" i="20"/>
  <c r="AR2889" i="20" s="1"/>
  <c r="AS2889" i="20" s="1"/>
  <c r="AQ2888" i="20"/>
  <c r="AR2888" i="20" s="1"/>
  <c r="AS2888" i="20" s="1"/>
  <c r="AQ2887" i="20"/>
  <c r="AR2887" i="20" s="1"/>
  <c r="AS2887" i="20" s="1"/>
  <c r="AQ2886" i="20"/>
  <c r="AR2886" i="20" s="1"/>
  <c r="AS2886" i="20" s="1"/>
  <c r="AQ2885" i="20"/>
  <c r="AR2885" i="20" s="1"/>
  <c r="AS2885" i="20" s="1"/>
  <c r="AQ2884" i="20"/>
  <c r="AR2884" i="20" s="1"/>
  <c r="AS2884" i="20" s="1"/>
  <c r="AQ2883" i="20"/>
  <c r="AR2883" i="20" s="1"/>
  <c r="AS2883" i="20" s="1"/>
  <c r="AQ2882" i="20"/>
  <c r="AR2882" i="20" s="1"/>
  <c r="AS2882" i="20" s="1"/>
  <c r="AQ2881" i="20"/>
  <c r="AR2881" i="20" s="1"/>
  <c r="AS2881" i="20" s="1"/>
  <c r="AQ2880" i="20"/>
  <c r="AR2880" i="20" s="1"/>
  <c r="AS2880" i="20" s="1"/>
  <c r="AQ2879" i="20"/>
  <c r="AR2879" i="20" s="1"/>
  <c r="AS2879" i="20" s="1"/>
  <c r="AQ2878" i="20"/>
  <c r="AR2878" i="20" s="1"/>
  <c r="AS2878" i="20" s="1"/>
  <c r="AQ2877" i="20"/>
  <c r="AR2877" i="20" s="1"/>
  <c r="AS2877" i="20" s="1"/>
  <c r="AQ2876" i="20"/>
  <c r="AR2876" i="20" s="1"/>
  <c r="AS2876" i="20" s="1"/>
  <c r="AQ2875" i="20"/>
  <c r="AR2875" i="20" s="1"/>
  <c r="AS2875" i="20" s="1"/>
  <c r="AQ2874" i="20"/>
  <c r="AR2874" i="20" s="1"/>
  <c r="AS2874" i="20" s="1"/>
  <c r="AQ2873" i="20"/>
  <c r="AR2873" i="20" s="1"/>
  <c r="AS2873" i="20" s="1"/>
  <c r="AQ2872" i="20"/>
  <c r="AR2872" i="20" s="1"/>
  <c r="AS2872" i="20" s="1"/>
  <c r="AQ2871" i="20"/>
  <c r="AR2871" i="20" s="1"/>
  <c r="AS2871" i="20" s="1"/>
  <c r="AQ2870" i="20"/>
  <c r="AR2870" i="20" s="1"/>
  <c r="AS2870" i="20" s="1"/>
  <c r="AQ2869" i="20"/>
  <c r="AR2869" i="20" s="1"/>
  <c r="AS2869" i="20" s="1"/>
  <c r="AQ2868" i="20"/>
  <c r="AR2868" i="20" s="1"/>
  <c r="AS2868" i="20" s="1"/>
  <c r="AQ2867" i="20"/>
  <c r="AR2867" i="20" s="1"/>
  <c r="AS2867" i="20" s="1"/>
  <c r="AQ2866" i="20"/>
  <c r="AR2866" i="20" s="1"/>
  <c r="AS2866" i="20" s="1"/>
  <c r="AQ2865" i="20"/>
  <c r="AR2865" i="20" s="1"/>
  <c r="AS2865" i="20" s="1"/>
  <c r="AQ2864" i="20"/>
  <c r="AR2864" i="20" s="1"/>
  <c r="AS2864" i="20" s="1"/>
  <c r="AQ2863" i="20"/>
  <c r="AR2863" i="20" s="1"/>
  <c r="AS2863" i="20" s="1"/>
  <c r="AQ2862" i="20"/>
  <c r="AR2862" i="20" s="1"/>
  <c r="AS2862" i="20" s="1"/>
  <c r="AQ2861" i="20"/>
  <c r="AR2861" i="20" s="1"/>
  <c r="AS2861" i="20" s="1"/>
  <c r="AQ2860" i="20"/>
  <c r="AR2860" i="20" s="1"/>
  <c r="AS2860" i="20" s="1"/>
  <c r="AQ2859" i="20"/>
  <c r="AR2859" i="20" s="1"/>
  <c r="AS2859" i="20" s="1"/>
  <c r="AQ2858" i="20"/>
  <c r="AR2858" i="20" s="1"/>
  <c r="AS2858" i="20" s="1"/>
  <c r="AQ2857" i="20"/>
  <c r="AR2857" i="20" s="1"/>
  <c r="AS2857" i="20" s="1"/>
  <c r="AQ2856" i="20"/>
  <c r="AR2856" i="20" s="1"/>
  <c r="AS2856" i="20" s="1"/>
  <c r="AQ2855" i="20"/>
  <c r="AR2855" i="20" s="1"/>
  <c r="AS2855" i="20" s="1"/>
  <c r="AQ2854" i="20"/>
  <c r="AR2854" i="20" s="1"/>
  <c r="AS2854" i="20" s="1"/>
  <c r="AQ2853" i="20"/>
  <c r="AR2853" i="20" s="1"/>
  <c r="AS2853" i="20" s="1"/>
  <c r="AQ2852" i="20"/>
  <c r="AR2852" i="20" s="1"/>
  <c r="AS2852" i="20" s="1"/>
  <c r="AQ2851" i="20"/>
  <c r="AR2851" i="20" s="1"/>
  <c r="AS2851" i="20" s="1"/>
  <c r="AQ2850" i="20"/>
  <c r="AR2850" i="20" s="1"/>
  <c r="AS2850" i="20" s="1"/>
  <c r="AQ2849" i="20"/>
  <c r="AR2849" i="20" s="1"/>
  <c r="AS2849" i="20" s="1"/>
  <c r="AQ2848" i="20"/>
  <c r="AR2848" i="20" s="1"/>
  <c r="AS2848" i="20" s="1"/>
  <c r="AQ2847" i="20"/>
  <c r="AR2847" i="20" s="1"/>
  <c r="AS2847" i="20" s="1"/>
  <c r="AQ2846" i="20"/>
  <c r="AR2846" i="20" s="1"/>
  <c r="AS2846" i="20" s="1"/>
  <c r="AQ2845" i="20"/>
  <c r="AR2845" i="20" s="1"/>
  <c r="AS2845" i="20" s="1"/>
  <c r="AQ2844" i="20"/>
  <c r="AR2844" i="20" s="1"/>
  <c r="AS2844" i="20" s="1"/>
  <c r="AQ2843" i="20"/>
  <c r="AR2843" i="20" s="1"/>
  <c r="AS2843" i="20" s="1"/>
  <c r="AQ2842" i="20"/>
  <c r="AR2842" i="20" s="1"/>
  <c r="AS2842" i="20" s="1"/>
  <c r="AQ2841" i="20"/>
  <c r="AR2841" i="20" s="1"/>
  <c r="AS2841" i="20" s="1"/>
  <c r="AQ2840" i="20"/>
  <c r="AR2840" i="20" s="1"/>
  <c r="AS2840" i="20" s="1"/>
  <c r="AQ2839" i="20"/>
  <c r="AR2839" i="20" s="1"/>
  <c r="AS2839" i="20" s="1"/>
  <c r="AQ2838" i="20"/>
  <c r="AR2838" i="20" s="1"/>
  <c r="AS2838" i="20" s="1"/>
  <c r="AQ2837" i="20"/>
  <c r="AR2837" i="20" s="1"/>
  <c r="AS2837" i="20" s="1"/>
  <c r="AQ2836" i="20"/>
  <c r="AR2836" i="20" s="1"/>
  <c r="AS2836" i="20" s="1"/>
  <c r="AQ2835" i="20"/>
  <c r="AR2835" i="20" s="1"/>
  <c r="AS2835" i="20" s="1"/>
  <c r="AQ2834" i="20"/>
  <c r="AR2834" i="20" s="1"/>
  <c r="AS2834" i="20" s="1"/>
  <c r="AQ2833" i="20"/>
  <c r="AR2833" i="20" s="1"/>
  <c r="AS2833" i="20" s="1"/>
  <c r="AQ2832" i="20"/>
  <c r="AR2832" i="20" s="1"/>
  <c r="AS2832" i="20" s="1"/>
  <c r="AQ2831" i="20"/>
  <c r="AR2831" i="20" s="1"/>
  <c r="AS2831" i="20" s="1"/>
  <c r="AQ2830" i="20"/>
  <c r="AR2830" i="20" s="1"/>
  <c r="AS2830" i="20" s="1"/>
  <c r="AQ2829" i="20"/>
  <c r="AR2829" i="20" s="1"/>
  <c r="AS2829" i="20" s="1"/>
  <c r="AQ2828" i="20"/>
  <c r="AR2828" i="20" s="1"/>
  <c r="AS2828" i="20" s="1"/>
  <c r="AQ2827" i="20"/>
  <c r="AR2827" i="20" s="1"/>
  <c r="AS2827" i="20" s="1"/>
  <c r="AQ2826" i="20"/>
  <c r="AR2826" i="20" s="1"/>
  <c r="AS2826" i="20" s="1"/>
  <c r="AQ2825" i="20"/>
  <c r="AR2825" i="20" s="1"/>
  <c r="AS2825" i="20" s="1"/>
  <c r="AQ2824" i="20"/>
  <c r="AR2824" i="20" s="1"/>
  <c r="AS2824" i="20" s="1"/>
  <c r="AQ2823" i="20"/>
  <c r="AR2823" i="20" s="1"/>
  <c r="AS2823" i="20" s="1"/>
  <c r="AQ2822" i="20"/>
  <c r="AR2822" i="20" s="1"/>
  <c r="AS2822" i="20" s="1"/>
  <c r="AQ2821" i="20"/>
  <c r="AR2821" i="20" s="1"/>
  <c r="AS2821" i="20" s="1"/>
  <c r="AQ2820" i="20"/>
  <c r="AR2820" i="20" s="1"/>
  <c r="AS2820" i="20" s="1"/>
  <c r="AQ2819" i="20"/>
  <c r="AR2819" i="20" s="1"/>
  <c r="AS2819" i="20" s="1"/>
  <c r="AQ2818" i="20"/>
  <c r="AR2818" i="20" s="1"/>
  <c r="AS2818" i="20" s="1"/>
  <c r="AQ2817" i="20"/>
  <c r="AR2817" i="20" s="1"/>
  <c r="AS2817" i="20" s="1"/>
  <c r="AQ2816" i="20"/>
  <c r="AR2816" i="20" s="1"/>
  <c r="AS2816" i="20" s="1"/>
  <c r="AQ2815" i="20"/>
  <c r="AR2815" i="20" s="1"/>
  <c r="AS2815" i="20" s="1"/>
  <c r="AQ2814" i="20"/>
  <c r="AR2814" i="20" s="1"/>
  <c r="AS2814" i="20" s="1"/>
  <c r="AQ2813" i="20"/>
  <c r="AR2813" i="20" s="1"/>
  <c r="AS2813" i="20" s="1"/>
  <c r="AQ2812" i="20"/>
  <c r="AR2812" i="20" s="1"/>
  <c r="AS2812" i="20" s="1"/>
  <c r="AQ2811" i="20"/>
  <c r="AR2811" i="20" s="1"/>
  <c r="AS2811" i="20" s="1"/>
  <c r="AQ2810" i="20"/>
  <c r="AR2810" i="20" s="1"/>
  <c r="AS2810" i="20" s="1"/>
  <c r="AQ2809" i="20"/>
  <c r="AR2809" i="20" s="1"/>
  <c r="AS2809" i="20" s="1"/>
  <c r="AQ2808" i="20"/>
  <c r="AR2808" i="20" s="1"/>
  <c r="AS2808" i="20" s="1"/>
  <c r="AQ2807" i="20"/>
  <c r="AR2807" i="20" s="1"/>
  <c r="AS2807" i="20" s="1"/>
  <c r="AQ2806" i="20"/>
  <c r="AR2806" i="20" s="1"/>
  <c r="AS2806" i="20" s="1"/>
  <c r="AQ2802" i="20"/>
  <c r="AR2802" i="20" s="1"/>
  <c r="AS2802" i="20" s="1"/>
  <c r="AQ2798" i="20"/>
  <c r="AR2798" i="20" s="1"/>
  <c r="AS2798" i="20" s="1"/>
  <c r="AQ2794" i="20"/>
  <c r="AR2794" i="20" s="1"/>
  <c r="AS2794" i="20" s="1"/>
  <c r="AQ2790" i="20"/>
  <c r="AR2790" i="20" s="1"/>
  <c r="AS2790" i="20" s="1"/>
  <c r="AQ2786" i="20"/>
  <c r="AR2786" i="20" s="1"/>
  <c r="AS2786" i="20" s="1"/>
  <c r="AQ2782" i="20"/>
  <c r="AR2782" i="20" s="1"/>
  <c r="AS2782" i="20" s="1"/>
  <c r="AQ2778" i="20"/>
  <c r="AR2778" i="20" s="1"/>
  <c r="AS2778" i="20" s="1"/>
  <c r="AQ2774" i="20"/>
  <c r="AR2774" i="20" s="1"/>
  <c r="AS2774" i="20" s="1"/>
  <c r="AQ2770" i="20"/>
  <c r="AR2770" i="20" s="1"/>
  <c r="AS2770" i="20" s="1"/>
  <c r="AQ2766" i="20"/>
  <c r="AR2766" i="20" s="1"/>
  <c r="AS2766" i="20" s="1"/>
  <c r="AQ2762" i="20"/>
  <c r="AR2762" i="20" s="1"/>
  <c r="AS2762" i="20" s="1"/>
  <c r="AQ2758" i="20"/>
  <c r="AR2758" i="20" s="1"/>
  <c r="AS2758" i="20" s="1"/>
  <c r="AQ2754" i="20"/>
  <c r="AR2754" i="20" s="1"/>
  <c r="AS2754" i="20" s="1"/>
  <c r="AQ2750" i="20"/>
  <c r="AR2750" i="20" s="1"/>
  <c r="AS2750" i="20" s="1"/>
  <c r="AQ2746" i="20"/>
  <c r="AR2746" i="20" s="1"/>
  <c r="AS2746" i="20" s="1"/>
  <c r="AQ2742" i="20"/>
  <c r="AR2742" i="20" s="1"/>
  <c r="AS2742" i="20" s="1"/>
  <c r="AQ2738" i="20"/>
  <c r="AR2738" i="20" s="1"/>
  <c r="AS2738" i="20" s="1"/>
  <c r="AQ2734" i="20"/>
  <c r="AR2734" i="20" s="1"/>
  <c r="AS2734" i="20" s="1"/>
  <c r="AQ2730" i="20"/>
  <c r="AR2730" i="20" s="1"/>
  <c r="AS2730" i="20" s="1"/>
  <c r="AQ2726" i="20"/>
  <c r="AR2726" i="20" s="1"/>
  <c r="AS2726" i="20" s="1"/>
  <c r="AQ2722" i="20"/>
  <c r="AR2722" i="20" s="1"/>
  <c r="AS2722" i="20" s="1"/>
  <c r="AQ2718" i="20"/>
  <c r="AR2718" i="20" s="1"/>
  <c r="AS2718" i="20" s="1"/>
  <c r="AQ2714" i="20"/>
  <c r="AR2714" i="20" s="1"/>
  <c r="AS2714" i="20" s="1"/>
  <c r="AQ2710" i="20"/>
  <c r="AR2710" i="20" s="1"/>
  <c r="AS2710" i="20" s="1"/>
  <c r="AQ2706" i="20"/>
  <c r="AR2706" i="20" s="1"/>
  <c r="AS2706" i="20" s="1"/>
  <c r="AQ2702" i="20"/>
  <c r="AR2702" i="20" s="1"/>
  <c r="AS2702" i="20" s="1"/>
  <c r="AQ2698" i="20"/>
  <c r="AR2698" i="20" s="1"/>
  <c r="AS2698" i="20" s="1"/>
  <c r="AQ2694" i="20"/>
  <c r="AR2694" i="20" s="1"/>
  <c r="AS2694" i="20" s="1"/>
  <c r="AQ2690" i="20"/>
  <c r="AR2690" i="20" s="1"/>
  <c r="AS2690" i="20" s="1"/>
  <c r="AQ2686" i="20"/>
  <c r="AR2686" i="20" s="1"/>
  <c r="AS2686" i="20" s="1"/>
  <c r="AQ2682" i="20"/>
  <c r="AR2682" i="20" s="1"/>
  <c r="AS2682" i="20" s="1"/>
  <c r="AQ2678" i="20"/>
  <c r="AR2678" i="20" s="1"/>
  <c r="AS2678" i="20" s="1"/>
  <c r="AQ2674" i="20"/>
  <c r="AR2674" i="20" s="1"/>
  <c r="AS2674" i="20" s="1"/>
  <c r="AQ2670" i="20"/>
  <c r="AR2670" i="20" s="1"/>
  <c r="AS2670" i="20" s="1"/>
  <c r="AQ2666" i="20"/>
  <c r="AR2666" i="20" s="1"/>
  <c r="AS2666" i="20" s="1"/>
  <c r="AQ2662" i="20"/>
  <c r="AR2662" i="20" s="1"/>
  <c r="AS2662" i="20" s="1"/>
  <c r="AQ2658" i="20"/>
  <c r="AR2658" i="20" s="1"/>
  <c r="AS2658" i="20" s="1"/>
  <c r="AQ2654" i="20"/>
  <c r="AR2654" i="20" s="1"/>
  <c r="AS2654" i="20" s="1"/>
  <c r="AQ2650" i="20"/>
  <c r="AR2650" i="20" s="1"/>
  <c r="AS2650" i="20" s="1"/>
  <c r="AQ2646" i="20"/>
  <c r="AR2646" i="20" s="1"/>
  <c r="AS2646" i="20" s="1"/>
  <c r="AQ2642" i="20"/>
  <c r="AR2642" i="20" s="1"/>
  <c r="AS2642" i="20" s="1"/>
  <c r="AQ2638" i="20"/>
  <c r="AR2638" i="20" s="1"/>
  <c r="AS2638" i="20" s="1"/>
  <c r="AQ2634" i="20"/>
  <c r="AR2634" i="20" s="1"/>
  <c r="AS2634" i="20" s="1"/>
  <c r="AQ2630" i="20"/>
  <c r="AR2630" i="20" s="1"/>
  <c r="AS2630" i="20" s="1"/>
  <c r="AQ2626" i="20"/>
  <c r="AR2626" i="20" s="1"/>
  <c r="AS2626" i="20" s="1"/>
  <c r="AQ2622" i="20"/>
  <c r="AR2622" i="20" s="1"/>
  <c r="AS2622" i="20" s="1"/>
  <c r="AQ2618" i="20"/>
  <c r="AR2618" i="20" s="1"/>
  <c r="AS2618" i="20" s="1"/>
  <c r="AQ2614" i="20"/>
  <c r="AR2614" i="20" s="1"/>
  <c r="AS2614" i="20" s="1"/>
  <c r="AQ2610" i="20"/>
  <c r="AR2610" i="20" s="1"/>
  <c r="AS2610" i="20" s="1"/>
  <c r="AQ2606" i="20"/>
  <c r="AR2606" i="20" s="1"/>
  <c r="AS2606" i="20" s="1"/>
  <c r="AQ2602" i="20"/>
  <c r="AR2602" i="20" s="1"/>
  <c r="AS2602" i="20" s="1"/>
  <c r="AQ2598" i="20"/>
  <c r="AR2598" i="20" s="1"/>
  <c r="AS2598" i="20" s="1"/>
  <c r="AQ2594" i="20"/>
  <c r="AR2594" i="20" s="1"/>
  <c r="AS2594" i="20" s="1"/>
  <c r="AQ2590" i="20"/>
  <c r="AR2590" i="20" s="1"/>
  <c r="AS2590" i="20" s="1"/>
  <c r="AQ2586" i="20"/>
  <c r="AR2586" i="20" s="1"/>
  <c r="AS2586" i="20" s="1"/>
  <c r="AQ2582" i="20"/>
  <c r="AR2582" i="20" s="1"/>
  <c r="AS2582" i="20" s="1"/>
  <c r="AQ2578" i="20"/>
  <c r="AR2578" i="20" s="1"/>
  <c r="AS2578" i="20" s="1"/>
  <c r="AQ2574" i="20"/>
  <c r="AR2574" i="20" s="1"/>
  <c r="AS2574" i="20" s="1"/>
  <c r="AQ2570" i="20"/>
  <c r="AR2570" i="20" s="1"/>
  <c r="AS2570" i="20" s="1"/>
  <c r="AQ2566" i="20"/>
  <c r="AR2566" i="20" s="1"/>
  <c r="AS2566" i="20" s="1"/>
  <c r="AQ2562" i="20"/>
  <c r="AR2562" i="20" s="1"/>
  <c r="AS2562" i="20" s="1"/>
  <c r="AQ2558" i="20"/>
  <c r="AR2558" i="20" s="1"/>
  <c r="AS2558" i="20" s="1"/>
  <c r="AQ2554" i="20"/>
  <c r="AR2554" i="20" s="1"/>
  <c r="AS2554" i="20" s="1"/>
  <c r="AQ2550" i="20"/>
  <c r="AR2550" i="20" s="1"/>
  <c r="AS2550" i="20" s="1"/>
  <c r="AQ2546" i="20"/>
  <c r="AR2546" i="20" s="1"/>
  <c r="AS2546" i="20" s="1"/>
  <c r="AQ2542" i="20"/>
  <c r="AR2542" i="20" s="1"/>
  <c r="AS2542" i="20" s="1"/>
  <c r="AQ2538" i="20"/>
  <c r="AR2538" i="20" s="1"/>
  <c r="AS2538" i="20" s="1"/>
  <c r="AQ2534" i="20"/>
  <c r="AR2534" i="20" s="1"/>
  <c r="AS2534" i="20" s="1"/>
  <c r="AQ2530" i="20"/>
  <c r="AR2530" i="20" s="1"/>
  <c r="AS2530" i="20" s="1"/>
  <c r="AQ2526" i="20"/>
  <c r="AR2526" i="20" s="1"/>
  <c r="AS2526" i="20" s="1"/>
  <c r="AQ2522" i="20"/>
  <c r="AR2522" i="20" s="1"/>
  <c r="AS2522" i="20" s="1"/>
  <c r="AQ2518" i="20"/>
  <c r="AR2518" i="20" s="1"/>
  <c r="AS2518" i="20" s="1"/>
  <c r="AQ2514" i="20"/>
  <c r="AR2514" i="20" s="1"/>
  <c r="AS2514" i="20" s="1"/>
  <c r="AQ2805" i="20"/>
  <c r="AR2805" i="20" s="1"/>
  <c r="AS2805" i="20" s="1"/>
  <c r="AQ2801" i="20"/>
  <c r="AR2801" i="20" s="1"/>
  <c r="AS2801" i="20" s="1"/>
  <c r="AQ2797" i="20"/>
  <c r="AR2797" i="20" s="1"/>
  <c r="AS2797" i="20" s="1"/>
  <c r="AQ2793" i="20"/>
  <c r="AR2793" i="20" s="1"/>
  <c r="AS2793" i="20" s="1"/>
  <c r="AQ2789" i="20"/>
  <c r="AR2789" i="20" s="1"/>
  <c r="AS2789" i="20" s="1"/>
  <c r="AQ2785" i="20"/>
  <c r="AR2785" i="20" s="1"/>
  <c r="AS2785" i="20" s="1"/>
  <c r="AQ2781" i="20"/>
  <c r="AR2781" i="20" s="1"/>
  <c r="AS2781" i="20" s="1"/>
  <c r="AQ2777" i="20"/>
  <c r="AR2777" i="20" s="1"/>
  <c r="AS2777" i="20" s="1"/>
  <c r="AQ2773" i="20"/>
  <c r="AR2773" i="20" s="1"/>
  <c r="AS2773" i="20" s="1"/>
  <c r="AQ2769" i="20"/>
  <c r="AR2769" i="20" s="1"/>
  <c r="AS2769" i="20" s="1"/>
  <c r="AQ2765" i="20"/>
  <c r="AR2765" i="20" s="1"/>
  <c r="AS2765" i="20" s="1"/>
  <c r="AQ2761" i="20"/>
  <c r="AR2761" i="20" s="1"/>
  <c r="AS2761" i="20" s="1"/>
  <c r="AQ2757" i="20"/>
  <c r="AR2757" i="20" s="1"/>
  <c r="AS2757" i="20" s="1"/>
  <c r="AQ2753" i="20"/>
  <c r="AR2753" i="20" s="1"/>
  <c r="AS2753" i="20" s="1"/>
  <c r="AQ2749" i="20"/>
  <c r="AR2749" i="20" s="1"/>
  <c r="AS2749" i="20" s="1"/>
  <c r="AQ2745" i="20"/>
  <c r="AR2745" i="20" s="1"/>
  <c r="AS2745" i="20" s="1"/>
  <c r="AQ2741" i="20"/>
  <c r="AR2741" i="20" s="1"/>
  <c r="AS2741" i="20" s="1"/>
  <c r="AQ2737" i="20"/>
  <c r="AR2737" i="20" s="1"/>
  <c r="AS2737" i="20" s="1"/>
  <c r="AQ2733" i="20"/>
  <c r="AR2733" i="20" s="1"/>
  <c r="AS2733" i="20" s="1"/>
  <c r="AQ2729" i="20"/>
  <c r="AR2729" i="20" s="1"/>
  <c r="AS2729" i="20" s="1"/>
  <c r="AQ2725" i="20"/>
  <c r="AR2725" i="20" s="1"/>
  <c r="AS2725" i="20" s="1"/>
  <c r="AQ2721" i="20"/>
  <c r="AR2721" i="20" s="1"/>
  <c r="AS2721" i="20" s="1"/>
  <c r="AQ2717" i="20"/>
  <c r="AR2717" i="20" s="1"/>
  <c r="AS2717" i="20" s="1"/>
  <c r="AQ2713" i="20"/>
  <c r="AR2713" i="20" s="1"/>
  <c r="AS2713" i="20" s="1"/>
  <c r="AQ2709" i="20"/>
  <c r="AR2709" i="20" s="1"/>
  <c r="AS2709" i="20" s="1"/>
  <c r="AQ2705" i="20"/>
  <c r="AR2705" i="20" s="1"/>
  <c r="AS2705" i="20" s="1"/>
  <c r="AQ2701" i="20"/>
  <c r="AR2701" i="20" s="1"/>
  <c r="AS2701" i="20" s="1"/>
  <c r="AQ2697" i="20"/>
  <c r="AR2697" i="20" s="1"/>
  <c r="AS2697" i="20" s="1"/>
  <c r="AQ2693" i="20"/>
  <c r="AR2693" i="20" s="1"/>
  <c r="AS2693" i="20" s="1"/>
  <c r="AQ2689" i="20"/>
  <c r="AR2689" i="20" s="1"/>
  <c r="AS2689" i="20" s="1"/>
  <c r="AQ2685" i="20"/>
  <c r="AR2685" i="20" s="1"/>
  <c r="AS2685" i="20" s="1"/>
  <c r="AQ2681" i="20"/>
  <c r="AR2681" i="20" s="1"/>
  <c r="AS2681" i="20" s="1"/>
  <c r="AQ2677" i="20"/>
  <c r="AR2677" i="20" s="1"/>
  <c r="AS2677" i="20" s="1"/>
  <c r="AQ2673" i="20"/>
  <c r="AR2673" i="20" s="1"/>
  <c r="AS2673" i="20" s="1"/>
  <c r="AQ2669" i="20"/>
  <c r="AR2669" i="20" s="1"/>
  <c r="AS2669" i="20" s="1"/>
  <c r="AQ2665" i="20"/>
  <c r="AR2665" i="20" s="1"/>
  <c r="AS2665" i="20" s="1"/>
  <c r="AQ2661" i="20"/>
  <c r="AR2661" i="20" s="1"/>
  <c r="AS2661" i="20" s="1"/>
  <c r="AQ2657" i="20"/>
  <c r="AR2657" i="20" s="1"/>
  <c r="AS2657" i="20" s="1"/>
  <c r="AQ2653" i="20"/>
  <c r="AR2653" i="20" s="1"/>
  <c r="AS2653" i="20" s="1"/>
  <c r="AQ2649" i="20"/>
  <c r="AR2649" i="20" s="1"/>
  <c r="AS2649" i="20" s="1"/>
  <c r="AQ2645" i="20"/>
  <c r="AR2645" i="20" s="1"/>
  <c r="AS2645" i="20" s="1"/>
  <c r="AQ2641" i="20"/>
  <c r="AR2641" i="20" s="1"/>
  <c r="AS2641" i="20" s="1"/>
  <c r="AQ2637" i="20"/>
  <c r="AR2637" i="20" s="1"/>
  <c r="AS2637" i="20" s="1"/>
  <c r="AQ2633" i="20"/>
  <c r="AR2633" i="20" s="1"/>
  <c r="AS2633" i="20" s="1"/>
  <c r="AQ2629" i="20"/>
  <c r="AR2629" i="20" s="1"/>
  <c r="AS2629" i="20" s="1"/>
  <c r="AQ2625" i="20"/>
  <c r="AR2625" i="20" s="1"/>
  <c r="AS2625" i="20" s="1"/>
  <c r="AQ2621" i="20"/>
  <c r="AR2621" i="20" s="1"/>
  <c r="AS2621" i="20" s="1"/>
  <c r="AQ2617" i="20"/>
  <c r="AR2617" i="20" s="1"/>
  <c r="AS2617" i="20" s="1"/>
  <c r="AQ2613" i="20"/>
  <c r="AR2613" i="20" s="1"/>
  <c r="AS2613" i="20" s="1"/>
  <c r="AQ2609" i="20"/>
  <c r="AR2609" i="20" s="1"/>
  <c r="AS2609" i="20" s="1"/>
  <c r="AQ2605" i="20"/>
  <c r="AR2605" i="20" s="1"/>
  <c r="AS2605" i="20" s="1"/>
  <c r="AQ2601" i="20"/>
  <c r="AR2601" i="20" s="1"/>
  <c r="AS2601" i="20" s="1"/>
  <c r="AQ2597" i="20"/>
  <c r="AR2597" i="20" s="1"/>
  <c r="AS2597" i="20" s="1"/>
  <c r="AQ2593" i="20"/>
  <c r="AR2593" i="20" s="1"/>
  <c r="AS2593" i="20" s="1"/>
  <c r="AQ2589" i="20"/>
  <c r="AR2589" i="20" s="1"/>
  <c r="AS2589" i="20" s="1"/>
  <c r="AQ2585" i="20"/>
  <c r="AR2585" i="20" s="1"/>
  <c r="AS2585" i="20" s="1"/>
  <c r="AQ2581" i="20"/>
  <c r="AR2581" i="20" s="1"/>
  <c r="AS2581" i="20" s="1"/>
  <c r="AQ2577" i="20"/>
  <c r="AR2577" i="20" s="1"/>
  <c r="AS2577" i="20" s="1"/>
  <c r="AQ2573" i="20"/>
  <c r="AR2573" i="20" s="1"/>
  <c r="AS2573" i="20" s="1"/>
  <c r="AQ2569" i="20"/>
  <c r="AR2569" i="20" s="1"/>
  <c r="AS2569" i="20" s="1"/>
  <c r="AQ2565" i="20"/>
  <c r="AR2565" i="20" s="1"/>
  <c r="AS2565" i="20" s="1"/>
  <c r="AQ2561" i="20"/>
  <c r="AR2561" i="20" s="1"/>
  <c r="AS2561" i="20" s="1"/>
  <c r="AQ2557" i="20"/>
  <c r="AR2557" i="20" s="1"/>
  <c r="AS2557" i="20" s="1"/>
  <c r="AQ2553" i="20"/>
  <c r="AR2553" i="20" s="1"/>
  <c r="AS2553" i="20" s="1"/>
  <c r="AQ2549" i="20"/>
  <c r="AR2549" i="20" s="1"/>
  <c r="AS2549" i="20" s="1"/>
  <c r="AQ2545" i="20"/>
  <c r="AR2545" i="20" s="1"/>
  <c r="AS2545" i="20" s="1"/>
  <c r="AQ2541" i="20"/>
  <c r="AR2541" i="20" s="1"/>
  <c r="AS2541" i="20" s="1"/>
  <c r="AQ2537" i="20"/>
  <c r="AR2537" i="20" s="1"/>
  <c r="AS2537" i="20" s="1"/>
  <c r="AQ2533" i="20"/>
  <c r="AR2533" i="20" s="1"/>
  <c r="AS2533" i="20" s="1"/>
  <c r="AQ2529" i="20"/>
  <c r="AR2529" i="20" s="1"/>
  <c r="AS2529" i="20" s="1"/>
  <c r="AQ2525" i="20"/>
  <c r="AR2525" i="20" s="1"/>
  <c r="AS2525" i="20" s="1"/>
  <c r="AQ2521" i="20"/>
  <c r="AR2521" i="20" s="1"/>
  <c r="AS2521" i="20" s="1"/>
  <c r="AQ2517" i="20"/>
  <c r="AR2517" i="20" s="1"/>
  <c r="AS2517" i="20" s="1"/>
  <c r="AQ2513" i="20"/>
  <c r="AR2513" i="20" s="1"/>
  <c r="AS2513" i="20" s="1"/>
  <c r="AT1861" i="20"/>
  <c r="AU1861" i="20" s="1"/>
  <c r="AV1861" i="20" s="1"/>
  <c r="AT1857" i="20"/>
  <c r="AU1857" i="20" s="1"/>
  <c r="AV1857" i="20" s="1"/>
  <c r="AT1849" i="20"/>
  <c r="AU1849" i="20" s="1"/>
  <c r="AV1849" i="20" s="1"/>
  <c r="AT1844" i="20"/>
  <c r="AU1844" i="20" s="1"/>
  <c r="AV1844" i="20" s="1"/>
  <c r="AT1841" i="20"/>
  <c r="AU1841" i="20" s="1"/>
  <c r="AV1841" i="20" s="1"/>
  <c r="AT1862" i="20"/>
  <c r="AU1862" i="20" s="1"/>
  <c r="AV1862" i="20" s="1"/>
  <c r="AT1858" i="20"/>
  <c r="AU1858" i="20" s="1"/>
  <c r="AV1858" i="20" s="1"/>
  <c r="AT1854" i="20"/>
  <c r="AU1854" i="20" s="1"/>
  <c r="AV1854" i="20" s="1"/>
  <c r="AT1850" i="20"/>
  <c r="AU1850" i="20" s="1"/>
  <c r="AV1850" i="20" s="1"/>
  <c r="AT1847" i="20"/>
  <c r="AU1847" i="20" s="1"/>
  <c r="AV1847" i="20" s="1"/>
  <c r="AT1842" i="20"/>
  <c r="AU1842" i="20" s="1"/>
  <c r="AV1842" i="20" s="1"/>
  <c r="AT1839" i="20"/>
  <c r="AU1839" i="20" s="1"/>
  <c r="AV1839" i="20" s="1"/>
  <c r="AQ2512" i="20"/>
  <c r="AR2512" i="20" s="1"/>
  <c r="AS2512" i="20" s="1"/>
  <c r="AQ2511" i="20"/>
  <c r="AR2511" i="20" s="1"/>
  <c r="AS2511" i="20" s="1"/>
  <c r="AQ2510" i="20"/>
  <c r="AR2510" i="20" s="1"/>
  <c r="AS2510" i="20" s="1"/>
  <c r="AQ2509" i="20"/>
  <c r="AR2509" i="20" s="1"/>
  <c r="AS2509" i="20" s="1"/>
  <c r="AQ2508" i="20"/>
  <c r="AR2508" i="20" s="1"/>
  <c r="AS2508" i="20" s="1"/>
  <c r="AQ2507" i="20"/>
  <c r="AR2507" i="20" s="1"/>
  <c r="AS2507" i="20" s="1"/>
  <c r="AQ2506" i="20"/>
  <c r="AR2506" i="20" s="1"/>
  <c r="AS2506" i="20" s="1"/>
  <c r="AQ2505" i="20"/>
  <c r="AR2505" i="20" s="1"/>
  <c r="AS2505" i="20" s="1"/>
  <c r="AQ2504" i="20"/>
  <c r="AR2504" i="20" s="1"/>
  <c r="AS2504" i="20" s="1"/>
  <c r="AQ2503" i="20"/>
  <c r="AR2503" i="20" s="1"/>
  <c r="AS2503" i="20" s="1"/>
  <c r="AQ2502" i="20"/>
  <c r="AR2502" i="20" s="1"/>
  <c r="AS2502" i="20" s="1"/>
  <c r="AQ2501" i="20"/>
  <c r="AR2501" i="20" s="1"/>
  <c r="AS2501" i="20" s="1"/>
  <c r="AQ2500" i="20"/>
  <c r="AR2500" i="20" s="1"/>
  <c r="AS2500" i="20" s="1"/>
  <c r="AQ2499" i="20"/>
  <c r="AR2499" i="20" s="1"/>
  <c r="AS2499" i="20" s="1"/>
  <c r="AQ2498" i="20"/>
  <c r="AR2498" i="20" s="1"/>
  <c r="AS2498" i="20" s="1"/>
  <c r="AQ2497" i="20"/>
  <c r="AR2497" i="20" s="1"/>
  <c r="AS2497" i="20" s="1"/>
  <c r="AQ2496" i="20"/>
  <c r="AR2496" i="20" s="1"/>
  <c r="AS2496" i="20" s="1"/>
  <c r="AQ2495" i="20"/>
  <c r="AR2495" i="20" s="1"/>
  <c r="AS2495" i="20" s="1"/>
  <c r="AQ2494" i="20"/>
  <c r="AR2494" i="20" s="1"/>
  <c r="AS2494" i="20" s="1"/>
  <c r="AQ2493" i="20"/>
  <c r="AR2493" i="20" s="1"/>
  <c r="AS2493" i="20" s="1"/>
  <c r="AQ2492" i="20"/>
  <c r="AR2492" i="20" s="1"/>
  <c r="AS2492" i="20" s="1"/>
  <c r="AQ2491" i="20"/>
  <c r="AR2491" i="20" s="1"/>
  <c r="AS2491" i="20" s="1"/>
  <c r="AQ2490" i="20"/>
  <c r="AR2490" i="20" s="1"/>
  <c r="AS2490" i="20" s="1"/>
  <c r="AQ2489" i="20"/>
  <c r="AR2489" i="20" s="1"/>
  <c r="AS2489" i="20" s="1"/>
  <c r="AQ2488" i="20"/>
  <c r="AR2488" i="20" s="1"/>
  <c r="AS2488" i="20" s="1"/>
  <c r="AQ2487" i="20"/>
  <c r="AR2487" i="20" s="1"/>
  <c r="AS2487" i="20" s="1"/>
  <c r="AQ2486" i="20"/>
  <c r="AR2486" i="20" s="1"/>
  <c r="AS2486" i="20" s="1"/>
  <c r="AQ2485" i="20"/>
  <c r="AR2485" i="20" s="1"/>
  <c r="AS2485" i="20" s="1"/>
  <c r="AQ2484" i="20"/>
  <c r="AR2484" i="20" s="1"/>
  <c r="AS2484" i="20" s="1"/>
  <c r="AQ2483" i="20"/>
  <c r="AR2483" i="20" s="1"/>
  <c r="AS2483" i="20" s="1"/>
  <c r="AQ2482" i="20"/>
  <c r="AR2482" i="20" s="1"/>
  <c r="AS2482" i="20" s="1"/>
  <c r="AQ2481" i="20"/>
  <c r="AR2481" i="20" s="1"/>
  <c r="AS2481" i="20" s="1"/>
  <c r="AQ2480" i="20"/>
  <c r="AR2480" i="20" s="1"/>
  <c r="AS2480" i="20" s="1"/>
  <c r="AQ2479" i="20"/>
  <c r="AR2479" i="20" s="1"/>
  <c r="AS2479" i="20" s="1"/>
  <c r="AQ2478" i="20"/>
  <c r="AR2478" i="20" s="1"/>
  <c r="AS2478" i="20" s="1"/>
  <c r="AQ2477" i="20"/>
  <c r="AR2477" i="20" s="1"/>
  <c r="AS2477" i="20" s="1"/>
  <c r="AQ2476" i="20"/>
  <c r="AR2476" i="20" s="1"/>
  <c r="AS2476" i="20" s="1"/>
  <c r="AQ2475" i="20"/>
  <c r="AR2475" i="20" s="1"/>
  <c r="AS2475" i="20" s="1"/>
  <c r="AQ2474" i="20"/>
  <c r="AR2474" i="20" s="1"/>
  <c r="AS2474" i="20" s="1"/>
  <c r="AQ2473" i="20"/>
  <c r="AR2473" i="20" s="1"/>
  <c r="AS2473" i="20" s="1"/>
  <c r="AQ2472" i="20"/>
  <c r="AR2472" i="20" s="1"/>
  <c r="AS2472" i="20" s="1"/>
  <c r="AQ2471" i="20"/>
  <c r="AR2471" i="20" s="1"/>
  <c r="AS2471" i="20" s="1"/>
  <c r="AQ2470" i="20"/>
  <c r="AR2470" i="20" s="1"/>
  <c r="AS2470" i="20" s="1"/>
  <c r="AQ2469" i="20"/>
  <c r="AR2469" i="20" s="1"/>
  <c r="AS2469" i="20" s="1"/>
  <c r="AQ2468" i="20"/>
  <c r="AR2468" i="20" s="1"/>
  <c r="AS2468" i="20" s="1"/>
  <c r="AQ2467" i="20"/>
  <c r="AR2467" i="20" s="1"/>
  <c r="AS2467" i="20" s="1"/>
  <c r="AQ2466" i="20"/>
  <c r="AR2466" i="20" s="1"/>
  <c r="AS2466" i="20" s="1"/>
  <c r="AQ2465" i="20"/>
  <c r="AR2465" i="20"/>
  <c r="AS2465" i="20" s="1"/>
  <c r="AQ2464" i="20"/>
  <c r="AR2464" i="20" s="1"/>
  <c r="AS2464" i="20" s="1"/>
  <c r="AQ2463" i="20"/>
  <c r="AR2463" i="20"/>
  <c r="AS2463" i="20" s="1"/>
  <c r="AQ2462" i="20"/>
  <c r="AR2462" i="20" s="1"/>
  <c r="AS2462" i="20" s="1"/>
  <c r="AQ2461" i="20"/>
  <c r="AR2461" i="20" s="1"/>
  <c r="AS2461" i="20" s="1"/>
  <c r="AQ2460" i="20"/>
  <c r="AR2460" i="20" s="1"/>
  <c r="AS2460" i="20" s="1"/>
  <c r="AQ2459" i="20"/>
  <c r="AR2459" i="20"/>
  <c r="AS2459" i="20" s="1"/>
  <c r="AQ2458" i="20"/>
  <c r="AR2458" i="20" s="1"/>
  <c r="AS2458" i="20" s="1"/>
  <c r="AQ2457" i="20"/>
  <c r="AR2457" i="20"/>
  <c r="AS2457" i="20" s="1"/>
  <c r="AQ2456" i="20"/>
  <c r="AR2456" i="20" s="1"/>
  <c r="AS2456" i="20" s="1"/>
  <c r="AQ2455" i="20"/>
  <c r="AR2455" i="20"/>
  <c r="AS2455" i="20" s="1"/>
  <c r="AQ2454" i="20"/>
  <c r="AR2454" i="20" s="1"/>
  <c r="AS2454" i="20" s="1"/>
  <c r="AQ2453" i="20"/>
  <c r="AR2453" i="20" s="1"/>
  <c r="AS2453" i="20" s="1"/>
  <c r="AQ2452" i="20"/>
  <c r="AR2452" i="20" s="1"/>
  <c r="AS2452" i="20" s="1"/>
  <c r="AQ2451" i="20"/>
  <c r="AR2451" i="20"/>
  <c r="AS2451" i="20" s="1"/>
  <c r="AQ2450" i="20"/>
  <c r="AR2450" i="20" s="1"/>
  <c r="AS2450" i="20" s="1"/>
  <c r="AQ2449" i="20"/>
  <c r="AR2449" i="20"/>
  <c r="AS2449" i="20" s="1"/>
  <c r="AQ2448" i="20"/>
  <c r="AR2448" i="20" s="1"/>
  <c r="AS2448" i="20" s="1"/>
  <c r="AQ2447" i="20"/>
  <c r="AR2447" i="20" s="1"/>
  <c r="AS2447" i="20" s="1"/>
  <c r="AQ2446" i="20"/>
  <c r="AR2446" i="20" s="1"/>
  <c r="AS2446" i="20" s="1"/>
  <c r="AQ2445" i="20"/>
  <c r="AR2445" i="20" s="1"/>
  <c r="AS2445" i="20" s="1"/>
  <c r="AQ2444" i="20"/>
  <c r="AR2444" i="20" s="1"/>
  <c r="AS2444" i="20" s="1"/>
  <c r="AQ2443" i="20"/>
  <c r="AR2443" i="20"/>
  <c r="AS2443" i="20" s="1"/>
  <c r="AQ2442" i="20"/>
  <c r="AR2442" i="20" s="1"/>
  <c r="AS2442" i="20" s="1"/>
  <c r="AQ2441" i="20"/>
  <c r="AR2441" i="20" s="1"/>
  <c r="AS2441" i="20" s="1"/>
  <c r="AQ2440" i="20"/>
  <c r="AR2440" i="20" s="1"/>
  <c r="AS2440" i="20" s="1"/>
  <c r="AQ2439" i="20"/>
  <c r="AR2439" i="20" s="1"/>
  <c r="AS2439" i="20" s="1"/>
  <c r="AQ2438" i="20"/>
  <c r="AR2438" i="20" s="1"/>
  <c r="AS2438" i="20" s="1"/>
  <c r="AQ2437" i="20"/>
  <c r="AR2437" i="20" s="1"/>
  <c r="AS2437" i="20" s="1"/>
  <c r="AQ2436" i="20"/>
  <c r="AR2436" i="20" s="1"/>
  <c r="AS2436" i="20" s="1"/>
  <c r="AQ2435" i="20"/>
  <c r="AR2435" i="20" s="1"/>
  <c r="AS2435" i="20" s="1"/>
  <c r="AQ2434" i="20"/>
  <c r="AR2434" i="20" s="1"/>
  <c r="AS2434" i="20" s="1"/>
  <c r="AQ2433" i="20"/>
  <c r="AR2433" i="20" s="1"/>
  <c r="AS2433" i="20" s="1"/>
  <c r="AQ2432" i="20"/>
  <c r="AR2432" i="20" s="1"/>
  <c r="AS2432" i="20" s="1"/>
  <c r="AQ2431" i="20"/>
  <c r="AR2431" i="20"/>
  <c r="AS2431" i="20" s="1"/>
  <c r="AQ2430" i="20"/>
  <c r="AR2430" i="20" s="1"/>
  <c r="AS2430" i="20" s="1"/>
  <c r="AQ2429" i="20"/>
  <c r="AR2429" i="20" s="1"/>
  <c r="AS2429" i="20" s="1"/>
  <c r="AQ2428" i="20"/>
  <c r="AR2428" i="20" s="1"/>
  <c r="AS2428" i="20" s="1"/>
  <c r="AQ2427" i="20"/>
  <c r="AR2427" i="20" s="1"/>
  <c r="AS2427" i="20" s="1"/>
  <c r="AQ2426" i="20"/>
  <c r="AR2426" i="20" s="1"/>
  <c r="AS2426" i="20" s="1"/>
  <c r="AQ2425" i="20"/>
  <c r="AR2425" i="20"/>
  <c r="AS2425" i="20" s="1"/>
  <c r="AQ2424" i="20"/>
  <c r="AR2424" i="20" s="1"/>
  <c r="AS2424" i="20" s="1"/>
  <c r="AQ2423" i="20"/>
  <c r="AR2423" i="20"/>
  <c r="AS2423" i="20" s="1"/>
  <c r="AQ2422" i="20"/>
  <c r="AR2422" i="20" s="1"/>
  <c r="AS2422" i="20" s="1"/>
  <c r="AQ2421" i="20"/>
  <c r="AR2421" i="20" s="1"/>
  <c r="AS2421" i="20" s="1"/>
  <c r="AQ2420" i="20"/>
  <c r="AR2420" i="20" s="1"/>
  <c r="AS2420" i="20" s="1"/>
  <c r="AQ2419" i="20"/>
  <c r="AR2419" i="20"/>
  <c r="AS2419" i="20" s="1"/>
  <c r="AQ2418" i="20"/>
  <c r="AR2418" i="20" s="1"/>
  <c r="AS2418" i="20" s="1"/>
  <c r="AQ2417" i="20"/>
  <c r="AR2417" i="20"/>
  <c r="AS2417" i="20" s="1"/>
  <c r="AQ2416" i="20"/>
  <c r="AR2416" i="20" s="1"/>
  <c r="AS2416" i="20" s="1"/>
  <c r="AQ2415" i="20"/>
  <c r="AR2415" i="20" s="1"/>
  <c r="AS2415" i="20" s="1"/>
  <c r="AQ2414" i="20"/>
  <c r="AR2414" i="20" s="1"/>
  <c r="AS2414" i="20" s="1"/>
  <c r="AQ2413" i="20"/>
  <c r="AR2413" i="20" s="1"/>
  <c r="AS2413" i="20" s="1"/>
  <c r="AQ2412" i="20"/>
  <c r="AR2412" i="20" s="1"/>
  <c r="AS2412" i="20" s="1"/>
  <c r="AQ2411" i="20"/>
  <c r="AR2411" i="20"/>
  <c r="AS2411" i="20" s="1"/>
  <c r="AQ2410" i="20"/>
  <c r="AR2410" i="20" s="1"/>
  <c r="AS2410" i="20" s="1"/>
  <c r="AQ2409" i="20"/>
  <c r="AR2409" i="20" s="1"/>
  <c r="AS2409" i="20" s="1"/>
  <c r="AQ2408" i="20"/>
  <c r="AR2408" i="20" s="1"/>
  <c r="AS2408" i="20" s="1"/>
  <c r="AQ2407" i="20"/>
  <c r="AR2407" i="20"/>
  <c r="AS2407" i="20" s="1"/>
  <c r="AQ2406" i="20"/>
  <c r="AR2406" i="20" s="1"/>
  <c r="AS2406" i="20" s="1"/>
  <c r="AQ2405" i="20"/>
  <c r="AR2405" i="20" s="1"/>
  <c r="AS2405" i="20" s="1"/>
  <c r="AQ2404" i="20"/>
  <c r="AR2404" i="20" s="1"/>
  <c r="AS2404" i="20" s="1"/>
  <c r="AQ2403" i="20"/>
  <c r="AR2403" i="20" s="1"/>
  <c r="AS2403" i="20" s="1"/>
  <c r="AQ2402" i="20"/>
  <c r="AR2402" i="20" s="1"/>
  <c r="AS2402" i="20" s="1"/>
  <c r="AQ2401" i="20"/>
  <c r="AR2401" i="20"/>
  <c r="AS2401" i="20" s="1"/>
  <c r="AQ2400" i="20"/>
  <c r="AR2400" i="20" s="1"/>
  <c r="AS2400" i="20" s="1"/>
  <c r="AQ2399" i="20"/>
  <c r="AR2399" i="20"/>
  <c r="AS2399" i="20" s="1"/>
  <c r="AQ2398" i="20"/>
  <c r="AR2398" i="20" s="1"/>
  <c r="AS2398" i="20" s="1"/>
  <c r="AQ2397" i="20"/>
  <c r="AR2397" i="20" s="1"/>
  <c r="AS2397" i="20" s="1"/>
  <c r="AQ2396" i="20"/>
  <c r="AR2396" i="20" s="1"/>
  <c r="AS2396" i="20" s="1"/>
  <c r="AQ2395" i="20"/>
  <c r="AR2395" i="20"/>
  <c r="AS2395" i="20" s="1"/>
  <c r="AQ2394" i="20"/>
  <c r="AR2394" i="20" s="1"/>
  <c r="AS2394" i="20" s="1"/>
  <c r="AQ2393" i="20"/>
  <c r="AR2393" i="20"/>
  <c r="AS2393" i="20" s="1"/>
  <c r="AQ2392" i="20"/>
  <c r="AR2392" i="20" s="1"/>
  <c r="AS2392" i="20" s="1"/>
  <c r="AQ2391" i="20"/>
  <c r="AR2391" i="20"/>
  <c r="AS2391" i="20" s="1"/>
  <c r="AQ2390" i="20"/>
  <c r="AR2390" i="20" s="1"/>
  <c r="AS2390" i="20" s="1"/>
  <c r="AQ2389" i="20"/>
  <c r="AR2389" i="20" s="1"/>
  <c r="AS2389" i="20" s="1"/>
  <c r="AQ2388" i="20"/>
  <c r="AR2388" i="20" s="1"/>
  <c r="AS2388" i="20" s="1"/>
  <c r="AQ2387" i="20"/>
  <c r="AR2387" i="20"/>
  <c r="AS2387" i="20" s="1"/>
  <c r="AQ2386" i="20"/>
  <c r="AR2386" i="20" s="1"/>
  <c r="AS2386" i="20" s="1"/>
  <c r="AQ2385" i="20"/>
  <c r="AR2385" i="20"/>
  <c r="AS2385" i="20" s="1"/>
  <c r="AQ2384" i="20"/>
  <c r="AR2384" i="20" s="1"/>
  <c r="AS2384" i="20" s="1"/>
  <c r="AQ2383" i="20"/>
  <c r="AR2383" i="20" s="1"/>
  <c r="AS2383" i="20" s="1"/>
  <c r="AQ2382" i="20"/>
  <c r="AR2382" i="20" s="1"/>
  <c r="AS2382" i="20" s="1"/>
  <c r="AQ2381" i="20"/>
  <c r="AR2381" i="20" s="1"/>
  <c r="AS2381" i="20" s="1"/>
  <c r="AQ2380" i="20"/>
  <c r="AR2380" i="20" s="1"/>
  <c r="AS2380" i="20" s="1"/>
  <c r="AQ2379" i="20"/>
  <c r="AR2379" i="20"/>
  <c r="AS2379" i="20" s="1"/>
  <c r="AQ2378" i="20"/>
  <c r="AR2378" i="20" s="1"/>
  <c r="AS2378" i="20" s="1"/>
  <c r="AQ2377" i="20"/>
  <c r="AR2377" i="20" s="1"/>
  <c r="AS2377" i="20" s="1"/>
  <c r="AQ2376" i="20"/>
  <c r="AR2376" i="20" s="1"/>
  <c r="AS2376" i="20" s="1"/>
  <c r="AQ2375" i="20"/>
  <c r="AR2375" i="20" s="1"/>
  <c r="AS2375" i="20" s="1"/>
  <c r="AQ2374" i="20"/>
  <c r="AR2374" i="20" s="1"/>
  <c r="AS2374" i="20" s="1"/>
  <c r="AQ2373" i="20"/>
  <c r="AR2373" i="20" s="1"/>
  <c r="AS2373" i="20" s="1"/>
  <c r="AQ2372" i="20"/>
  <c r="AR2372" i="20" s="1"/>
  <c r="AS2372" i="20" s="1"/>
  <c r="AQ2371" i="20"/>
  <c r="AR2371" i="20" s="1"/>
  <c r="AS2371" i="20" s="1"/>
  <c r="AQ2370" i="20"/>
  <c r="AR2370" i="20" s="1"/>
  <c r="AS2370" i="20" s="1"/>
  <c r="AQ2369" i="20"/>
  <c r="AR2369" i="20" s="1"/>
  <c r="AS2369" i="20" s="1"/>
  <c r="AQ2368" i="20"/>
  <c r="AR2368" i="20" s="1"/>
  <c r="AS2368" i="20" s="1"/>
  <c r="AQ2367" i="20"/>
  <c r="AR2367" i="20"/>
  <c r="AS2367" i="20" s="1"/>
  <c r="AQ2366" i="20"/>
  <c r="AR2366" i="20" s="1"/>
  <c r="AS2366" i="20" s="1"/>
  <c r="AQ2365" i="20"/>
  <c r="AR2365" i="20" s="1"/>
  <c r="AS2365" i="20" s="1"/>
  <c r="AQ2364" i="20"/>
  <c r="AR2364" i="20" s="1"/>
  <c r="AS2364" i="20" s="1"/>
  <c r="AQ2363" i="20"/>
  <c r="AR2363" i="20" s="1"/>
  <c r="AS2363" i="20" s="1"/>
  <c r="AQ2362" i="20"/>
  <c r="AR2362" i="20" s="1"/>
  <c r="AS2362" i="20" s="1"/>
  <c r="AQ2361" i="20"/>
  <c r="AR2361" i="20"/>
  <c r="AS2361" i="20" s="1"/>
  <c r="AQ2360" i="20"/>
  <c r="AR2360" i="20" s="1"/>
  <c r="AS2360" i="20" s="1"/>
  <c r="AQ2359" i="20"/>
  <c r="AR2359" i="20"/>
  <c r="AS2359" i="20" s="1"/>
  <c r="AQ2358" i="20"/>
  <c r="AR2358" i="20" s="1"/>
  <c r="AS2358" i="20" s="1"/>
  <c r="AQ2357" i="20"/>
  <c r="AR2357" i="20" s="1"/>
  <c r="AS2357" i="20" s="1"/>
  <c r="AQ2356" i="20"/>
  <c r="AR2356" i="20" s="1"/>
  <c r="AS2356" i="20" s="1"/>
  <c r="AQ2355" i="20"/>
  <c r="AR2355" i="20"/>
  <c r="AS2355" i="20" s="1"/>
  <c r="AQ2354" i="20"/>
  <c r="AR2354" i="20" s="1"/>
  <c r="AS2354" i="20" s="1"/>
  <c r="AQ2353" i="20"/>
  <c r="AR2353" i="20"/>
  <c r="AS2353" i="20" s="1"/>
  <c r="AQ2352" i="20"/>
  <c r="AR2352" i="20" s="1"/>
  <c r="AS2352" i="20" s="1"/>
  <c r="AQ2351" i="20"/>
  <c r="AR2351" i="20" s="1"/>
  <c r="AS2351" i="20" s="1"/>
  <c r="AQ2350" i="20"/>
  <c r="AR2350" i="20" s="1"/>
  <c r="AS2350" i="20" s="1"/>
  <c r="AQ2349" i="20"/>
  <c r="AR2349" i="20" s="1"/>
  <c r="AS2349" i="20" s="1"/>
  <c r="AQ2348" i="20"/>
  <c r="AR2348" i="20" s="1"/>
  <c r="AS2348" i="20" s="1"/>
  <c r="AQ2347" i="20"/>
  <c r="AR2347" i="20"/>
  <c r="AS2347" i="20" s="1"/>
  <c r="AQ2346" i="20"/>
  <c r="AR2346" i="20" s="1"/>
  <c r="AS2346" i="20" s="1"/>
  <c r="AQ2345" i="20"/>
  <c r="AR2345" i="20" s="1"/>
  <c r="AS2345" i="20" s="1"/>
  <c r="AQ2344" i="20"/>
  <c r="AR2344" i="20" s="1"/>
  <c r="AS2344" i="20" s="1"/>
  <c r="AQ2343" i="20"/>
  <c r="AR2343" i="20"/>
  <c r="AS2343" i="20" s="1"/>
  <c r="AQ2342" i="20"/>
  <c r="AR2342" i="20" s="1"/>
  <c r="AS2342" i="20" s="1"/>
  <c r="AQ2341" i="20"/>
  <c r="AR2341" i="20" s="1"/>
  <c r="AS2341" i="20" s="1"/>
  <c r="AQ2340" i="20"/>
  <c r="AR2340" i="20" s="1"/>
  <c r="AS2340" i="20" s="1"/>
  <c r="AQ2339" i="20"/>
  <c r="AR2339" i="20" s="1"/>
  <c r="AS2339" i="20" s="1"/>
  <c r="AQ2338" i="20"/>
  <c r="AR2338" i="20" s="1"/>
  <c r="AS2338" i="20" s="1"/>
  <c r="AQ2337" i="20"/>
  <c r="AR2337" i="20"/>
  <c r="AS2337" i="20" s="1"/>
  <c r="AQ2336" i="20"/>
  <c r="AR2336" i="20" s="1"/>
  <c r="AS2336" i="20" s="1"/>
  <c r="AQ2335" i="20"/>
  <c r="AR2335" i="20"/>
  <c r="AS2335" i="20" s="1"/>
  <c r="AQ2334" i="20"/>
  <c r="AR2334" i="20" s="1"/>
  <c r="AS2334" i="20" s="1"/>
  <c r="AQ2333" i="20"/>
  <c r="AR2333" i="20" s="1"/>
  <c r="AS2333" i="20" s="1"/>
  <c r="AQ2332" i="20"/>
  <c r="AR2332" i="20" s="1"/>
  <c r="AS2332" i="20" s="1"/>
  <c r="AQ2331" i="20"/>
  <c r="AR2331" i="20"/>
  <c r="AS2331" i="20" s="1"/>
  <c r="AQ2330" i="20"/>
  <c r="AR2330" i="20" s="1"/>
  <c r="AS2330" i="20" s="1"/>
  <c r="AQ2329" i="20"/>
  <c r="AR2329" i="20"/>
  <c r="AS2329" i="20" s="1"/>
  <c r="AQ2328" i="20"/>
  <c r="AR2328" i="20" s="1"/>
  <c r="AS2328" i="20" s="1"/>
  <c r="AQ2327" i="20"/>
  <c r="AR2327" i="20"/>
  <c r="AS2327" i="20" s="1"/>
  <c r="AQ2326" i="20"/>
  <c r="AR2326" i="20" s="1"/>
  <c r="AS2326" i="20" s="1"/>
  <c r="AQ2325" i="20"/>
  <c r="AR2325" i="20" s="1"/>
  <c r="AS2325" i="20" s="1"/>
  <c r="AQ2324" i="20"/>
  <c r="AR2324" i="20" s="1"/>
  <c r="AS2324" i="20" s="1"/>
  <c r="AQ2323" i="20"/>
  <c r="AR2323" i="20"/>
  <c r="AS2323" i="20" s="1"/>
  <c r="AQ2322" i="20"/>
  <c r="AR2322" i="20" s="1"/>
  <c r="AS2322" i="20" s="1"/>
  <c r="AQ2321" i="20"/>
  <c r="AR2321" i="20"/>
  <c r="AS2321" i="20" s="1"/>
  <c r="AQ2320" i="20"/>
  <c r="AR2320" i="20" s="1"/>
  <c r="AS2320" i="20" s="1"/>
  <c r="AQ2319" i="20"/>
  <c r="AR2319" i="20" s="1"/>
  <c r="AS2319" i="20" s="1"/>
  <c r="AQ2318" i="20"/>
  <c r="AR2318" i="20" s="1"/>
  <c r="AS2318" i="20" s="1"/>
  <c r="AQ2317" i="20"/>
  <c r="AR2317" i="20" s="1"/>
  <c r="AS2317" i="20" s="1"/>
  <c r="AQ2316" i="20"/>
  <c r="AR2316" i="20" s="1"/>
  <c r="AS2316" i="20" s="1"/>
  <c r="AQ2315" i="20"/>
  <c r="AR2315" i="20"/>
  <c r="AS2315" i="20" s="1"/>
  <c r="AQ2314" i="20"/>
  <c r="AR2314" i="20" s="1"/>
  <c r="AS2314" i="20" s="1"/>
  <c r="AQ2313" i="20"/>
  <c r="AR2313" i="20" s="1"/>
  <c r="AS2313" i="20" s="1"/>
  <c r="AQ2312" i="20"/>
  <c r="AR2312" i="20" s="1"/>
  <c r="AS2312" i="20" s="1"/>
  <c r="AQ2311" i="20"/>
  <c r="AR2311" i="20" s="1"/>
  <c r="AS2311" i="20" s="1"/>
  <c r="AQ2310" i="20"/>
  <c r="AR2310" i="20" s="1"/>
  <c r="AS2310" i="20" s="1"/>
  <c r="AQ2309" i="20"/>
  <c r="AR2309" i="20" s="1"/>
  <c r="AS2309" i="20" s="1"/>
  <c r="AQ2308" i="20"/>
  <c r="AR2308" i="20" s="1"/>
  <c r="AS2308" i="20" s="1"/>
  <c r="AQ2307" i="20"/>
  <c r="AR2307" i="20" s="1"/>
  <c r="AS2307" i="20" s="1"/>
  <c r="AQ2306" i="20"/>
  <c r="AR2306" i="20" s="1"/>
  <c r="AS2306" i="20" s="1"/>
  <c r="AQ2305" i="20"/>
  <c r="AR2305" i="20" s="1"/>
  <c r="AS2305" i="20" s="1"/>
  <c r="AQ2304" i="20"/>
  <c r="AR2304" i="20" s="1"/>
  <c r="AS2304" i="20" s="1"/>
  <c r="AQ2303" i="20"/>
  <c r="AR2303" i="20"/>
  <c r="AS2303" i="20" s="1"/>
  <c r="AQ2302" i="20"/>
  <c r="AR2302" i="20" s="1"/>
  <c r="AS2302" i="20" s="1"/>
  <c r="AQ2301" i="20"/>
  <c r="AR2301" i="20" s="1"/>
  <c r="AS2301" i="20" s="1"/>
  <c r="AQ2300" i="20"/>
  <c r="AR2300" i="20" s="1"/>
  <c r="AS2300" i="20" s="1"/>
  <c r="AQ2299" i="20"/>
  <c r="AR2299" i="20" s="1"/>
  <c r="AS2299" i="20" s="1"/>
  <c r="AQ2298" i="20"/>
  <c r="AR2298" i="20" s="1"/>
  <c r="AS2298" i="20" s="1"/>
  <c r="AQ2297" i="20"/>
  <c r="AR2297" i="20"/>
  <c r="AS2297" i="20" s="1"/>
  <c r="AQ2296" i="20"/>
  <c r="AR2296" i="20" s="1"/>
  <c r="AS2296" i="20" s="1"/>
  <c r="AQ2295" i="20"/>
  <c r="AR2295" i="20"/>
  <c r="AS2295" i="20" s="1"/>
  <c r="AQ2294" i="20"/>
  <c r="AR2294" i="20" s="1"/>
  <c r="AS2294" i="20" s="1"/>
  <c r="AQ2293" i="20"/>
  <c r="AR2293" i="20" s="1"/>
  <c r="AS2293" i="20" s="1"/>
  <c r="AQ2292" i="20"/>
  <c r="AR2292" i="20" s="1"/>
  <c r="AS2292" i="20" s="1"/>
  <c r="AQ2291" i="20"/>
  <c r="AR2291" i="20"/>
  <c r="AS2291" i="20" s="1"/>
  <c r="AQ2290" i="20"/>
  <c r="AR2290" i="20" s="1"/>
  <c r="AS2290" i="20" s="1"/>
  <c r="AQ2289" i="20"/>
  <c r="AR2289" i="20"/>
  <c r="AS2289" i="20" s="1"/>
  <c r="AQ2288" i="20"/>
  <c r="AR2288" i="20" s="1"/>
  <c r="AS2288" i="20" s="1"/>
  <c r="AQ2287" i="20"/>
  <c r="AR2287" i="20" s="1"/>
  <c r="AS2287" i="20" s="1"/>
  <c r="AQ2286" i="20"/>
  <c r="AR2286" i="20" s="1"/>
  <c r="AS2286" i="20" s="1"/>
  <c r="AQ2285" i="20"/>
  <c r="AR2285" i="20" s="1"/>
  <c r="AS2285" i="20" s="1"/>
  <c r="AQ2284" i="20"/>
  <c r="AR2284" i="20" s="1"/>
  <c r="AS2284" i="20" s="1"/>
  <c r="AQ2283" i="20"/>
  <c r="AR2283" i="20"/>
  <c r="AS2283" i="20" s="1"/>
  <c r="AQ2282" i="20"/>
  <c r="AR2282" i="20" s="1"/>
  <c r="AS2282" i="20" s="1"/>
  <c r="AQ2281" i="20"/>
  <c r="AR2281" i="20" s="1"/>
  <c r="AS2281" i="20" s="1"/>
  <c r="AQ2280" i="20"/>
  <c r="AR2280" i="20" s="1"/>
  <c r="AS2280" i="20" s="1"/>
  <c r="AQ2279" i="20"/>
  <c r="AR2279" i="20"/>
  <c r="AS2279" i="20" s="1"/>
  <c r="AQ2278" i="20"/>
  <c r="AR2278" i="20" s="1"/>
  <c r="AS2278" i="20" s="1"/>
  <c r="AQ2277" i="20"/>
  <c r="AR2277" i="20" s="1"/>
  <c r="AS2277" i="20" s="1"/>
  <c r="AQ2276" i="20"/>
  <c r="AR2276" i="20" s="1"/>
  <c r="AS2276" i="20" s="1"/>
  <c r="AQ2275" i="20"/>
  <c r="AR2275" i="20" s="1"/>
  <c r="AS2275" i="20" s="1"/>
  <c r="AQ2274" i="20"/>
  <c r="AR2274" i="20" s="1"/>
  <c r="AS2274" i="20" s="1"/>
  <c r="AQ2273" i="20"/>
  <c r="AR2273" i="20"/>
  <c r="AS2273" i="20" s="1"/>
  <c r="AQ2272" i="20"/>
  <c r="AR2272" i="20" s="1"/>
  <c r="AS2272" i="20" s="1"/>
  <c r="AQ2271" i="20"/>
  <c r="AR2271" i="20"/>
  <c r="AS2271" i="20" s="1"/>
  <c r="AQ2270" i="20"/>
  <c r="AR2270" i="20" s="1"/>
  <c r="AS2270" i="20" s="1"/>
  <c r="AQ2269" i="20"/>
  <c r="AR2269" i="20" s="1"/>
  <c r="AS2269" i="20" s="1"/>
  <c r="AQ2268" i="20"/>
  <c r="AR2268" i="20" s="1"/>
  <c r="AS2268" i="20" s="1"/>
  <c r="AQ2267" i="20"/>
  <c r="AR2267" i="20"/>
  <c r="AS2267" i="20" s="1"/>
  <c r="AQ2266" i="20"/>
  <c r="AR2266" i="20" s="1"/>
  <c r="AS2266" i="20" s="1"/>
  <c r="AQ2265" i="20"/>
  <c r="AR2265" i="20"/>
  <c r="AS2265" i="20" s="1"/>
  <c r="AQ2264" i="20"/>
  <c r="AR2264" i="20" s="1"/>
  <c r="AS2264" i="20" s="1"/>
  <c r="AQ2263" i="20"/>
  <c r="AR2263" i="20"/>
  <c r="AS2263" i="20" s="1"/>
  <c r="AQ2262" i="20"/>
  <c r="AR2262" i="20" s="1"/>
  <c r="AS2262" i="20" s="1"/>
  <c r="AQ2261" i="20"/>
  <c r="AR2261" i="20" s="1"/>
  <c r="AS2261" i="20" s="1"/>
  <c r="AQ2260" i="20"/>
  <c r="AR2260" i="20" s="1"/>
  <c r="AS2260" i="20" s="1"/>
  <c r="AQ2259" i="20"/>
  <c r="AR2259" i="20"/>
  <c r="AS2259" i="20" s="1"/>
  <c r="AQ2258" i="20"/>
  <c r="AR2258" i="20" s="1"/>
  <c r="AS2258" i="20" s="1"/>
  <c r="AQ2257" i="20"/>
  <c r="AR2257" i="20"/>
  <c r="AS2257" i="20" s="1"/>
  <c r="AQ2256" i="20"/>
  <c r="AR2256" i="20" s="1"/>
  <c r="AS2256" i="20" s="1"/>
  <c r="AQ2255" i="20"/>
  <c r="AR2255" i="20" s="1"/>
  <c r="AS2255" i="20" s="1"/>
  <c r="AQ2254" i="20"/>
  <c r="AR2254" i="20" s="1"/>
  <c r="AS2254" i="20" s="1"/>
  <c r="AQ2253" i="20"/>
  <c r="AR2253" i="20" s="1"/>
  <c r="AS2253" i="20" s="1"/>
  <c r="AQ2252" i="20"/>
  <c r="AR2252" i="20" s="1"/>
  <c r="AS2252" i="20" s="1"/>
  <c r="AQ2251" i="20"/>
  <c r="AR2251" i="20"/>
  <c r="AS2251" i="20" s="1"/>
  <c r="AQ2250" i="20"/>
  <c r="AR2250" i="20" s="1"/>
  <c r="AS2250" i="20" s="1"/>
  <c r="AQ2249" i="20"/>
  <c r="AR2249" i="20" s="1"/>
  <c r="AS2249" i="20" s="1"/>
  <c r="AQ2248" i="20"/>
  <c r="AR2248" i="20" s="1"/>
  <c r="AS2248" i="20" s="1"/>
  <c r="AQ2247" i="20"/>
  <c r="AR2247" i="20" s="1"/>
  <c r="AS2247" i="20" s="1"/>
  <c r="AQ2246" i="20"/>
  <c r="AR2246" i="20" s="1"/>
  <c r="AS2246" i="20" s="1"/>
  <c r="AQ2245" i="20"/>
  <c r="AR2245" i="20" s="1"/>
  <c r="AS2245" i="20" s="1"/>
  <c r="AQ2244" i="20"/>
  <c r="AR2244" i="20" s="1"/>
  <c r="AS2244" i="20" s="1"/>
  <c r="AQ2243" i="20"/>
  <c r="AR2243" i="20" s="1"/>
  <c r="AS2243" i="20" s="1"/>
  <c r="AQ2242" i="20"/>
  <c r="AR2242" i="20" s="1"/>
  <c r="AS2242" i="20" s="1"/>
  <c r="AQ2241" i="20"/>
  <c r="AR2241" i="20" s="1"/>
  <c r="AS2241" i="20" s="1"/>
  <c r="AQ2240" i="20"/>
  <c r="AR2240" i="20" s="1"/>
  <c r="AS2240" i="20" s="1"/>
  <c r="AQ2239" i="20"/>
  <c r="AR2239" i="20"/>
  <c r="AS2239" i="20" s="1"/>
  <c r="AQ2238" i="20"/>
  <c r="AR2238" i="20" s="1"/>
  <c r="AS2238" i="20" s="1"/>
  <c r="AQ2237" i="20"/>
  <c r="AR2237" i="20" s="1"/>
  <c r="AS2237" i="20" s="1"/>
  <c r="AQ2236" i="20"/>
  <c r="AR2236" i="20" s="1"/>
  <c r="AS2236" i="20" s="1"/>
  <c r="AQ2235" i="20"/>
  <c r="AR2235" i="20" s="1"/>
  <c r="AS2235" i="20" s="1"/>
  <c r="AQ2234" i="20"/>
  <c r="AR2234" i="20" s="1"/>
  <c r="AS2234" i="20" s="1"/>
  <c r="AQ2233" i="20"/>
  <c r="AR2233" i="20"/>
  <c r="AS2233" i="20" s="1"/>
  <c r="AQ2232" i="20"/>
  <c r="AR2232" i="20" s="1"/>
  <c r="AS2232" i="20" s="1"/>
  <c r="AQ2231" i="20"/>
  <c r="AR2231" i="20"/>
  <c r="AS2231" i="20" s="1"/>
  <c r="AQ2230" i="20"/>
  <c r="AR2230" i="20" s="1"/>
  <c r="AS2230" i="20" s="1"/>
  <c r="AQ2229" i="20"/>
  <c r="AR2229" i="20" s="1"/>
  <c r="AS2229" i="20" s="1"/>
  <c r="AQ2228" i="20"/>
  <c r="AR2228" i="20" s="1"/>
  <c r="AS2228" i="20" s="1"/>
  <c r="AQ2227" i="20"/>
  <c r="AR2227" i="20" s="1"/>
  <c r="AS2227" i="20" s="1"/>
  <c r="AQ2226" i="20"/>
  <c r="AR2226" i="20" s="1"/>
  <c r="AS2226" i="20" s="1"/>
  <c r="AQ2225" i="20"/>
  <c r="AR2225" i="20" s="1"/>
  <c r="AS2225" i="20" s="1"/>
  <c r="AQ2224" i="20"/>
  <c r="AR2224" i="20" s="1"/>
  <c r="AS2224" i="20" s="1"/>
  <c r="AQ2223" i="20"/>
  <c r="AR2223" i="20" s="1"/>
  <c r="AS2223" i="20" s="1"/>
  <c r="AQ2222" i="20"/>
  <c r="AR2222" i="20" s="1"/>
  <c r="AS2222" i="20" s="1"/>
  <c r="AQ2221" i="20"/>
  <c r="AR2221" i="20" s="1"/>
  <c r="AS2221" i="20" s="1"/>
  <c r="AQ2220" i="20"/>
  <c r="AR2220" i="20" s="1"/>
  <c r="AS2220" i="20" s="1"/>
  <c r="AQ2219" i="20"/>
  <c r="AR2219" i="20" s="1"/>
  <c r="AS2219" i="20" s="1"/>
  <c r="AQ2218" i="20"/>
  <c r="AR2218" i="20" s="1"/>
  <c r="AS2218" i="20" s="1"/>
  <c r="AQ2217" i="20"/>
  <c r="AR2217" i="20" s="1"/>
  <c r="AS2217" i="20" s="1"/>
  <c r="AQ2216" i="20"/>
  <c r="AR2216" i="20" s="1"/>
  <c r="AS2216" i="20" s="1"/>
  <c r="AQ2215" i="20"/>
  <c r="AR2215" i="20" s="1"/>
  <c r="AS2215" i="20" s="1"/>
  <c r="AQ2214" i="20"/>
  <c r="AR2214" i="20" s="1"/>
  <c r="AS2214" i="20" s="1"/>
  <c r="AQ2213" i="20"/>
  <c r="AR2213" i="20" s="1"/>
  <c r="AS2213" i="20" s="1"/>
  <c r="AQ2212" i="20"/>
  <c r="AR2212" i="20" s="1"/>
  <c r="AS2212" i="20" s="1"/>
  <c r="AQ2211" i="20"/>
  <c r="AR2211" i="20" s="1"/>
  <c r="AS2211" i="20" s="1"/>
  <c r="AQ2210" i="20"/>
  <c r="AR2210" i="20" s="1"/>
  <c r="AS2210" i="20" s="1"/>
  <c r="AQ2209" i="20"/>
  <c r="AR2209" i="20" s="1"/>
  <c r="AS2209" i="20" s="1"/>
  <c r="AQ2208" i="20"/>
  <c r="AR2208" i="20" s="1"/>
  <c r="AS2208" i="20" s="1"/>
  <c r="AQ2207" i="20"/>
  <c r="AR2207" i="20" s="1"/>
  <c r="AS2207" i="20" s="1"/>
  <c r="AQ2206" i="20"/>
  <c r="AR2206" i="20" s="1"/>
  <c r="AS2206" i="20" s="1"/>
  <c r="AQ2205" i="20"/>
  <c r="AR2205" i="20" s="1"/>
  <c r="AS2205" i="20" s="1"/>
  <c r="AQ2204" i="20"/>
  <c r="AR2204" i="20" s="1"/>
  <c r="AS2204" i="20" s="1"/>
  <c r="AQ2203" i="20"/>
  <c r="AR2203" i="20" s="1"/>
  <c r="AS2203" i="20" s="1"/>
  <c r="AQ2202" i="20"/>
  <c r="AR2202" i="20" s="1"/>
  <c r="AS2202" i="20" s="1"/>
  <c r="AQ2201" i="20"/>
  <c r="AR2201" i="20" s="1"/>
  <c r="AS2201" i="20" s="1"/>
  <c r="AQ2200" i="20"/>
  <c r="AR2200" i="20" s="1"/>
  <c r="AS2200" i="20" s="1"/>
  <c r="AQ2199" i="20"/>
  <c r="AR2199" i="20" s="1"/>
  <c r="AS2199" i="20" s="1"/>
  <c r="AQ2198" i="20"/>
  <c r="AR2198" i="20" s="1"/>
  <c r="AS2198" i="20" s="1"/>
  <c r="AQ2197" i="20"/>
  <c r="AR2197" i="20" s="1"/>
  <c r="AS2197" i="20" s="1"/>
  <c r="AQ2196" i="20"/>
  <c r="AR2196" i="20" s="1"/>
  <c r="AS2196" i="20" s="1"/>
  <c r="AQ2195" i="20"/>
  <c r="AR2195" i="20" s="1"/>
  <c r="AS2195" i="20" s="1"/>
  <c r="AQ2194" i="20"/>
  <c r="AR2194" i="20" s="1"/>
  <c r="AS2194" i="20" s="1"/>
  <c r="AQ2193" i="20"/>
  <c r="AR2193" i="20" s="1"/>
  <c r="AS2193" i="20" s="1"/>
  <c r="AQ2192" i="20"/>
  <c r="AR2192" i="20" s="1"/>
  <c r="AS2192" i="20" s="1"/>
  <c r="AQ2191" i="20"/>
  <c r="AR2191" i="20" s="1"/>
  <c r="AS2191" i="20" s="1"/>
  <c r="AQ2190" i="20"/>
  <c r="AR2190" i="20" s="1"/>
  <c r="AS2190" i="20" s="1"/>
  <c r="AQ2189" i="20"/>
  <c r="AR2189" i="20" s="1"/>
  <c r="AS2189" i="20" s="1"/>
  <c r="AQ2188" i="20"/>
  <c r="AR2188" i="20" s="1"/>
  <c r="AS2188" i="20" s="1"/>
  <c r="AQ2187" i="20"/>
  <c r="AR2187" i="20" s="1"/>
  <c r="AS2187" i="20" s="1"/>
  <c r="AQ2186" i="20"/>
  <c r="AR2186" i="20" s="1"/>
  <c r="AS2186" i="20" s="1"/>
  <c r="AQ2185" i="20"/>
  <c r="AR2185" i="20" s="1"/>
  <c r="AS2185" i="20" s="1"/>
  <c r="AQ2184" i="20"/>
  <c r="AR2184" i="20" s="1"/>
  <c r="AS2184" i="20" s="1"/>
  <c r="AQ2183" i="20"/>
  <c r="AR2183" i="20" s="1"/>
  <c r="AS2183" i="20" s="1"/>
  <c r="AQ2182" i="20"/>
  <c r="AR2182" i="20" s="1"/>
  <c r="AS2182" i="20" s="1"/>
  <c r="AQ2181" i="20"/>
  <c r="AR2181" i="20" s="1"/>
  <c r="AS2181" i="20" s="1"/>
  <c r="AQ2180" i="20"/>
  <c r="AR2180" i="20" s="1"/>
  <c r="AS2180" i="20" s="1"/>
  <c r="AQ2179" i="20"/>
  <c r="AR2179" i="20" s="1"/>
  <c r="AS2179" i="20" s="1"/>
  <c r="AQ2178" i="20"/>
  <c r="AR2178" i="20" s="1"/>
  <c r="AS2178" i="20" s="1"/>
  <c r="AQ2177" i="20"/>
  <c r="AR2177" i="20" s="1"/>
  <c r="AS2177" i="20" s="1"/>
  <c r="AQ2176" i="20"/>
  <c r="AR2176" i="20" s="1"/>
  <c r="AS2176" i="20" s="1"/>
  <c r="AQ2175" i="20"/>
  <c r="AR2175" i="20" s="1"/>
  <c r="AS2175" i="20" s="1"/>
  <c r="AQ2174" i="20"/>
  <c r="AR2174" i="20" s="1"/>
  <c r="AS2174" i="20" s="1"/>
  <c r="AQ2173" i="20"/>
  <c r="AR2173" i="20" s="1"/>
  <c r="AS2173" i="20" s="1"/>
  <c r="AQ2172" i="20"/>
  <c r="AR2172" i="20" s="1"/>
  <c r="AS2172" i="20" s="1"/>
  <c r="AQ2171" i="20"/>
  <c r="AR2171" i="20" s="1"/>
  <c r="AS2171" i="20" s="1"/>
  <c r="AQ2170" i="20"/>
  <c r="AR2170" i="20" s="1"/>
  <c r="AS2170" i="20" s="1"/>
  <c r="AQ2169" i="20"/>
  <c r="AR2169" i="20" s="1"/>
  <c r="AS2169" i="20" s="1"/>
  <c r="AQ2168" i="20"/>
  <c r="AR2168" i="20" s="1"/>
  <c r="AS2168" i="20" s="1"/>
  <c r="AQ2167" i="20"/>
  <c r="AR2167" i="20" s="1"/>
  <c r="AS2167" i="20" s="1"/>
  <c r="AQ2166" i="20"/>
  <c r="AR2166" i="20" s="1"/>
  <c r="AS2166" i="20" s="1"/>
  <c r="AQ2165" i="20"/>
  <c r="AR2165" i="20" s="1"/>
  <c r="AS2165" i="20" s="1"/>
  <c r="AQ2164" i="20"/>
  <c r="AR2164" i="20" s="1"/>
  <c r="AS2164" i="20" s="1"/>
  <c r="AQ2163" i="20"/>
  <c r="AR2163" i="20" s="1"/>
  <c r="AS2163" i="20" s="1"/>
  <c r="AQ2162" i="20"/>
  <c r="AR2162" i="20" s="1"/>
  <c r="AS2162" i="20" s="1"/>
  <c r="AQ2161" i="20"/>
  <c r="AR2161" i="20" s="1"/>
  <c r="AS2161" i="20" s="1"/>
  <c r="AQ2160" i="20"/>
  <c r="AR2160" i="20" s="1"/>
  <c r="AS2160" i="20" s="1"/>
  <c r="AQ2159" i="20"/>
  <c r="AR2159" i="20" s="1"/>
  <c r="AS2159" i="20" s="1"/>
  <c r="AQ2158" i="20"/>
  <c r="AR2158" i="20" s="1"/>
  <c r="AS2158" i="20" s="1"/>
  <c r="AQ2157" i="20"/>
  <c r="AR2157" i="20" s="1"/>
  <c r="AS2157" i="20" s="1"/>
  <c r="AQ2156" i="20"/>
  <c r="AR2156" i="20" s="1"/>
  <c r="AS2156" i="20" s="1"/>
  <c r="AT1855" i="20"/>
  <c r="AU1855" i="20" s="1"/>
  <c r="AV1855" i="20" s="1"/>
  <c r="AT1851" i="20"/>
  <c r="AU1851" i="20" s="1"/>
  <c r="AV1851" i="20" s="1"/>
  <c r="AT1848" i="20"/>
  <c r="AU1848" i="20" s="1"/>
  <c r="AV1848" i="20" s="1"/>
  <c r="AT1845" i="20"/>
  <c r="AU1845" i="20" s="1"/>
  <c r="AV1845" i="20" s="1"/>
  <c r="AT1840" i="20"/>
  <c r="AU1840" i="20" s="1"/>
  <c r="AV1840" i="20" s="1"/>
  <c r="AU1860" i="20"/>
  <c r="AV1860" i="20" s="1"/>
  <c r="AT1860" i="20"/>
  <c r="AT1856" i="20"/>
  <c r="AU1856" i="20" s="1"/>
  <c r="AV1856" i="20" s="1"/>
  <c r="AT1852" i="20"/>
  <c r="AU1852" i="20" s="1"/>
  <c r="AV1852" i="20" s="1"/>
  <c r="AT1843" i="20"/>
  <c r="AU1843" i="20" s="1"/>
  <c r="AV1843" i="20" s="1"/>
  <c r="AT1838" i="20"/>
  <c r="AU1838" i="20" s="1"/>
  <c r="AV1838" i="20" s="1"/>
  <c r="AT1797" i="20"/>
  <c r="AU1797" i="20" s="1"/>
  <c r="AV1797" i="20" s="1"/>
  <c r="AT1793" i="20"/>
  <c r="AU1793" i="20" s="1"/>
  <c r="AV1793" i="20" s="1"/>
  <c r="AT1789" i="20"/>
  <c r="AU1789" i="20" s="1"/>
  <c r="AV1789" i="20" s="1"/>
  <c r="AT1785" i="20"/>
  <c r="AU1785" i="20" s="1"/>
  <c r="AV1785" i="20" s="1"/>
  <c r="AT1781" i="20"/>
  <c r="AU1781" i="20" s="1"/>
  <c r="AV1781" i="20" s="1"/>
  <c r="AT1777" i="20"/>
  <c r="AU1777" i="20" s="1"/>
  <c r="AV1777" i="20" s="1"/>
  <c r="AT1638" i="20"/>
  <c r="AU1638" i="20" s="1"/>
  <c r="AV1638" i="20" s="1"/>
  <c r="AT1634" i="20"/>
  <c r="AU1634" i="20" s="1"/>
  <c r="AV1634" i="20" s="1"/>
  <c r="AT1630" i="20"/>
  <c r="AU1630" i="20" s="1"/>
  <c r="AV1630" i="20" s="1"/>
  <c r="AT1626" i="20"/>
  <c r="AU1626" i="20" s="1"/>
  <c r="AV1626" i="20" s="1"/>
  <c r="AR2155" i="20"/>
  <c r="AS2155" i="20" s="1"/>
  <c r="AR2154" i="20"/>
  <c r="AS2154" i="20" s="1"/>
  <c r="AR2153" i="20"/>
  <c r="AS2153" i="20" s="1"/>
  <c r="AR2152" i="20"/>
  <c r="AS2152" i="20" s="1"/>
  <c r="AR2151" i="20"/>
  <c r="AS2151" i="20" s="1"/>
  <c r="AR2150" i="20"/>
  <c r="AS2150" i="20" s="1"/>
  <c r="AR2149" i="20"/>
  <c r="AS2149" i="20" s="1"/>
  <c r="AR2148" i="20"/>
  <c r="AS2148" i="20" s="1"/>
  <c r="AR2147" i="20"/>
  <c r="AS2147" i="20" s="1"/>
  <c r="AR2146" i="20"/>
  <c r="AS2146" i="20" s="1"/>
  <c r="AR2145" i="20"/>
  <c r="AS2145" i="20" s="1"/>
  <c r="AR2144" i="20"/>
  <c r="AS2144" i="20" s="1"/>
  <c r="AR2143" i="20"/>
  <c r="AS2143" i="20" s="1"/>
  <c r="AR2142" i="20"/>
  <c r="AS2142" i="20" s="1"/>
  <c r="AR2141" i="20"/>
  <c r="AS2141" i="20" s="1"/>
  <c r="AR2140" i="20"/>
  <c r="AS2140" i="20" s="1"/>
  <c r="AR2139" i="20"/>
  <c r="AS2139" i="20" s="1"/>
  <c r="AR2138" i="20"/>
  <c r="AS2138" i="20" s="1"/>
  <c r="AR2137" i="20"/>
  <c r="AS2137" i="20" s="1"/>
  <c r="AR2136" i="20"/>
  <c r="AS2136" i="20" s="1"/>
  <c r="AR2135" i="20"/>
  <c r="AS2135" i="20" s="1"/>
  <c r="AR2134" i="20"/>
  <c r="AS2134" i="20" s="1"/>
  <c r="AR2133" i="20"/>
  <c r="AS2133" i="20" s="1"/>
  <c r="AR2132" i="20"/>
  <c r="AS2132" i="20" s="1"/>
  <c r="AR2131" i="20"/>
  <c r="AS2131" i="20" s="1"/>
  <c r="AR2130" i="20"/>
  <c r="AS2130" i="20" s="1"/>
  <c r="AR2129" i="20"/>
  <c r="AS2129" i="20" s="1"/>
  <c r="AR2128" i="20"/>
  <c r="AS2128" i="20" s="1"/>
  <c r="AR2127" i="20"/>
  <c r="AS2127" i="20" s="1"/>
  <c r="AR2126" i="20"/>
  <c r="AS2126" i="20" s="1"/>
  <c r="AR2125" i="20"/>
  <c r="AS2125" i="20" s="1"/>
  <c r="AR2124" i="20"/>
  <c r="AS2124" i="20" s="1"/>
  <c r="AR2123" i="20"/>
  <c r="AS2123" i="20" s="1"/>
  <c r="AR2122" i="20"/>
  <c r="AS2122" i="20" s="1"/>
  <c r="AR2121" i="20"/>
  <c r="AS2121" i="20" s="1"/>
  <c r="AR2120" i="20"/>
  <c r="AS2120" i="20" s="1"/>
  <c r="AR2119" i="20"/>
  <c r="AS2119" i="20" s="1"/>
  <c r="AR2118" i="20"/>
  <c r="AS2118" i="20" s="1"/>
  <c r="AR2117" i="20"/>
  <c r="AS2117" i="20" s="1"/>
  <c r="AR2116" i="20"/>
  <c r="AS2116" i="20" s="1"/>
  <c r="AR2115" i="20"/>
  <c r="AS2115" i="20" s="1"/>
  <c r="AR2114" i="20"/>
  <c r="AS2114" i="20" s="1"/>
  <c r="AR2113" i="20"/>
  <c r="AS2113" i="20" s="1"/>
  <c r="AR2112" i="20"/>
  <c r="AS2112" i="20" s="1"/>
  <c r="AR2111" i="20"/>
  <c r="AS2111" i="20" s="1"/>
  <c r="AR2110" i="20"/>
  <c r="AS2110" i="20" s="1"/>
  <c r="AR2109" i="20"/>
  <c r="AS2109" i="20" s="1"/>
  <c r="AR2108" i="20"/>
  <c r="AS2108" i="20" s="1"/>
  <c r="AR2107" i="20"/>
  <c r="AS2107" i="20" s="1"/>
  <c r="AR2106" i="20"/>
  <c r="AS2106" i="20" s="1"/>
  <c r="AR2105" i="20"/>
  <c r="AS2105" i="20" s="1"/>
  <c r="AR2104" i="20"/>
  <c r="AS2104" i="20" s="1"/>
  <c r="AR2103" i="20"/>
  <c r="AS2103" i="20" s="1"/>
  <c r="AR2102" i="20"/>
  <c r="AS2102" i="20" s="1"/>
  <c r="AR2101" i="20"/>
  <c r="AS2101" i="20" s="1"/>
  <c r="AR2100" i="20"/>
  <c r="AS2100" i="20" s="1"/>
  <c r="AR2099" i="20"/>
  <c r="AS2099" i="20" s="1"/>
  <c r="AR2098" i="20"/>
  <c r="AS2098" i="20" s="1"/>
  <c r="AR2097" i="20"/>
  <c r="AS2097" i="20" s="1"/>
  <c r="AR2096" i="20"/>
  <c r="AS2096" i="20" s="1"/>
  <c r="AR2095" i="20"/>
  <c r="AS2095" i="20" s="1"/>
  <c r="AR2094" i="20"/>
  <c r="AS2094" i="20" s="1"/>
  <c r="AR2093" i="20"/>
  <c r="AS2093" i="20" s="1"/>
  <c r="AR2092" i="20"/>
  <c r="AS2092" i="20" s="1"/>
  <c r="AR2091" i="20"/>
  <c r="AS2091" i="20" s="1"/>
  <c r="AR2090" i="20"/>
  <c r="AS2090" i="20" s="1"/>
  <c r="AR2089" i="20"/>
  <c r="AS2089" i="20" s="1"/>
  <c r="AR2088" i="20"/>
  <c r="AS2088" i="20" s="1"/>
  <c r="AR2087" i="20"/>
  <c r="AS2087" i="20" s="1"/>
  <c r="AR2086" i="20"/>
  <c r="AS2086" i="20" s="1"/>
  <c r="AR2085" i="20"/>
  <c r="AS2085" i="20" s="1"/>
  <c r="AR2084" i="20"/>
  <c r="AS2084" i="20" s="1"/>
  <c r="AR2083" i="20"/>
  <c r="AS2083" i="20" s="1"/>
  <c r="AR2082" i="20"/>
  <c r="AS2082" i="20" s="1"/>
  <c r="AR2081" i="20"/>
  <c r="AS2081" i="20" s="1"/>
  <c r="AR2080" i="20"/>
  <c r="AS2080" i="20" s="1"/>
  <c r="AR2079" i="20"/>
  <c r="AS2079" i="20" s="1"/>
  <c r="AR2078" i="20"/>
  <c r="AS2078" i="20" s="1"/>
  <c r="AR2077" i="20"/>
  <c r="AS2077" i="20" s="1"/>
  <c r="AR2076" i="20"/>
  <c r="AS2076" i="20" s="1"/>
  <c r="AR2075" i="20"/>
  <c r="AS2075" i="20" s="1"/>
  <c r="AR2074" i="20"/>
  <c r="AS2074" i="20" s="1"/>
  <c r="AR2073" i="20"/>
  <c r="AS2073" i="20" s="1"/>
  <c r="AR2072" i="20"/>
  <c r="AS2072" i="20" s="1"/>
  <c r="AR2071" i="20"/>
  <c r="AS2071" i="20" s="1"/>
  <c r="AR2070" i="20"/>
  <c r="AS2070" i="20" s="1"/>
  <c r="AR2069" i="20"/>
  <c r="AS2069" i="20" s="1"/>
  <c r="AR2068" i="20"/>
  <c r="AS2068" i="20" s="1"/>
  <c r="AR2067" i="20"/>
  <c r="AS2067" i="20" s="1"/>
  <c r="AR2066" i="20"/>
  <c r="AS2066" i="20" s="1"/>
  <c r="AR2065" i="20"/>
  <c r="AS2065" i="20" s="1"/>
  <c r="AR2064" i="20"/>
  <c r="AS2064" i="20" s="1"/>
  <c r="AR2063" i="20"/>
  <c r="AS2063" i="20" s="1"/>
  <c r="AR2062" i="20"/>
  <c r="AS2062" i="20" s="1"/>
  <c r="AR2061" i="20"/>
  <c r="AS2061" i="20" s="1"/>
  <c r="AR2060" i="20"/>
  <c r="AS2060" i="20" s="1"/>
  <c r="AR2059" i="20"/>
  <c r="AS2059" i="20" s="1"/>
  <c r="AR2058" i="20"/>
  <c r="AS2058" i="20" s="1"/>
  <c r="AR2057" i="20"/>
  <c r="AS2057" i="20" s="1"/>
  <c r="AR2056" i="20"/>
  <c r="AS2056" i="20" s="1"/>
  <c r="AR2055" i="20"/>
  <c r="AS2055" i="20" s="1"/>
  <c r="AR2054" i="20"/>
  <c r="AS2054" i="20" s="1"/>
  <c r="AR2053" i="20"/>
  <c r="AS2053" i="20" s="1"/>
  <c r="AR2052" i="20"/>
  <c r="AS2052" i="20" s="1"/>
  <c r="AR2051" i="20"/>
  <c r="AS2051" i="20" s="1"/>
  <c r="AR2050" i="20"/>
  <c r="AS2050" i="20" s="1"/>
  <c r="AR2049" i="20"/>
  <c r="AS2049" i="20" s="1"/>
  <c r="AR2048" i="20"/>
  <c r="AS2048" i="20" s="1"/>
  <c r="AR2047" i="20"/>
  <c r="AS2047" i="20" s="1"/>
  <c r="AR2046" i="20"/>
  <c r="AS2046" i="20" s="1"/>
  <c r="AR2045" i="20"/>
  <c r="AS2045" i="20" s="1"/>
  <c r="AR2044" i="20"/>
  <c r="AS2044" i="20" s="1"/>
  <c r="AR2043" i="20"/>
  <c r="AS2043" i="20" s="1"/>
  <c r="AR2042" i="20"/>
  <c r="AS2042" i="20" s="1"/>
  <c r="AR2041" i="20"/>
  <c r="AS2041" i="20" s="1"/>
  <c r="AR2040" i="20"/>
  <c r="AS2040" i="20" s="1"/>
  <c r="AR2039" i="20"/>
  <c r="AS2039" i="20" s="1"/>
  <c r="AR2038" i="20"/>
  <c r="AS2038" i="20" s="1"/>
  <c r="AR2037" i="20"/>
  <c r="AS2037" i="20" s="1"/>
  <c r="AR2036" i="20"/>
  <c r="AS2036" i="20" s="1"/>
  <c r="AR2035" i="20"/>
  <c r="AS2035" i="20" s="1"/>
  <c r="AR2034" i="20"/>
  <c r="AS2034" i="20" s="1"/>
  <c r="AR2033" i="20"/>
  <c r="AS2033" i="20" s="1"/>
  <c r="AR2032" i="20"/>
  <c r="AS2032" i="20" s="1"/>
  <c r="AR2031" i="20"/>
  <c r="AS2031" i="20" s="1"/>
  <c r="AR2030" i="20"/>
  <c r="AS2030" i="20" s="1"/>
  <c r="AR2029" i="20"/>
  <c r="AS2029" i="20" s="1"/>
  <c r="AR2028" i="20"/>
  <c r="AS2028" i="20" s="1"/>
  <c r="AR2027" i="20"/>
  <c r="AS2027" i="20" s="1"/>
  <c r="AR2026" i="20"/>
  <c r="AS2026" i="20" s="1"/>
  <c r="AR2025" i="20"/>
  <c r="AS2025" i="20" s="1"/>
  <c r="AR2024" i="20"/>
  <c r="AS2024" i="20" s="1"/>
  <c r="AR2023" i="20"/>
  <c r="AS2023" i="20" s="1"/>
  <c r="AR2022" i="20"/>
  <c r="AS2022" i="20" s="1"/>
  <c r="AR2021" i="20"/>
  <c r="AS2021" i="20" s="1"/>
  <c r="AR2020" i="20"/>
  <c r="AS2020" i="20" s="1"/>
  <c r="AR2019" i="20"/>
  <c r="AS2019" i="20" s="1"/>
  <c r="AR2018" i="20"/>
  <c r="AS2018" i="20" s="1"/>
  <c r="AR2017" i="20"/>
  <c r="AS2017" i="20" s="1"/>
  <c r="AR2016" i="20"/>
  <c r="AS2016" i="20" s="1"/>
  <c r="AR2015" i="20"/>
  <c r="AS2015" i="20" s="1"/>
  <c r="AR2014" i="20"/>
  <c r="AS2014" i="20" s="1"/>
  <c r="AR2013" i="20"/>
  <c r="AS2013" i="20" s="1"/>
  <c r="AR2012" i="20"/>
  <c r="AS2012" i="20" s="1"/>
  <c r="AR2011" i="20"/>
  <c r="AS2011" i="20" s="1"/>
  <c r="AR2010" i="20"/>
  <c r="AS2010" i="20" s="1"/>
  <c r="AR2009" i="20"/>
  <c r="AS2009" i="20" s="1"/>
  <c r="AR2008" i="20"/>
  <c r="AS2008" i="20" s="1"/>
  <c r="AR2007" i="20"/>
  <c r="AS2007" i="20" s="1"/>
  <c r="AR2006" i="20"/>
  <c r="AS2006" i="20" s="1"/>
  <c r="AR2005" i="20"/>
  <c r="AS2005" i="20" s="1"/>
  <c r="AR2004" i="20"/>
  <c r="AS2004" i="20" s="1"/>
  <c r="AR2003" i="20"/>
  <c r="AS2003" i="20" s="1"/>
  <c r="AR2002" i="20"/>
  <c r="AS2002" i="20" s="1"/>
  <c r="AR2001" i="20"/>
  <c r="AS2001" i="20" s="1"/>
  <c r="AR2000" i="20"/>
  <c r="AS2000" i="20" s="1"/>
  <c r="AR1999" i="20"/>
  <c r="AS1999" i="20" s="1"/>
  <c r="AR1998" i="20"/>
  <c r="AS1998" i="20" s="1"/>
  <c r="AR1997" i="20"/>
  <c r="AS1997" i="20" s="1"/>
  <c r="AR1996" i="20"/>
  <c r="AS1996" i="20" s="1"/>
  <c r="AR1995" i="20"/>
  <c r="AS1995" i="20" s="1"/>
  <c r="AR1994" i="20"/>
  <c r="AS1994" i="20" s="1"/>
  <c r="AR1993" i="20"/>
  <c r="AS1993" i="20" s="1"/>
  <c r="AR1992" i="20"/>
  <c r="AS1992" i="20" s="1"/>
  <c r="AR1991" i="20"/>
  <c r="AS1991" i="20" s="1"/>
  <c r="AR1990" i="20"/>
  <c r="AS1990" i="20" s="1"/>
  <c r="AR1989" i="20"/>
  <c r="AS1989" i="20" s="1"/>
  <c r="AR1988" i="20"/>
  <c r="AS1988" i="20" s="1"/>
  <c r="AR1987" i="20"/>
  <c r="AS1987" i="20" s="1"/>
  <c r="AR1986" i="20"/>
  <c r="AS1986" i="20" s="1"/>
  <c r="AR1985" i="20"/>
  <c r="AS1985" i="20" s="1"/>
  <c r="AR1984" i="20"/>
  <c r="AS1984" i="20" s="1"/>
  <c r="AR1983" i="20"/>
  <c r="AS1983" i="20" s="1"/>
  <c r="AR1982" i="20"/>
  <c r="AS1982" i="20" s="1"/>
  <c r="AR1981" i="20"/>
  <c r="AS1981" i="20" s="1"/>
  <c r="AR1980" i="20"/>
  <c r="AS1980" i="20" s="1"/>
  <c r="AR1979" i="20"/>
  <c r="AS1979" i="20" s="1"/>
  <c r="AR1978" i="20"/>
  <c r="AS1978" i="20" s="1"/>
  <c r="AR1977" i="20"/>
  <c r="AS1977" i="20" s="1"/>
  <c r="AR1976" i="20"/>
  <c r="AS1976" i="20" s="1"/>
  <c r="AR1975" i="20"/>
  <c r="AS1975" i="20" s="1"/>
  <c r="AR1974" i="20"/>
  <c r="AS1974" i="20" s="1"/>
  <c r="AR1973" i="20"/>
  <c r="AS1973" i="20" s="1"/>
  <c r="AR1972" i="20"/>
  <c r="AS1972" i="20" s="1"/>
  <c r="AR1971" i="20"/>
  <c r="AS1971" i="20" s="1"/>
  <c r="AR1970" i="20"/>
  <c r="AS1970" i="20" s="1"/>
  <c r="AR1969" i="20"/>
  <c r="AS1969" i="20" s="1"/>
  <c r="AR1968" i="20"/>
  <c r="AS1968" i="20" s="1"/>
  <c r="AR1967" i="20"/>
  <c r="AS1967" i="20" s="1"/>
  <c r="AR1966" i="20"/>
  <c r="AS1966" i="20" s="1"/>
  <c r="AR1965" i="20"/>
  <c r="AS1965" i="20" s="1"/>
  <c r="AR1964" i="20"/>
  <c r="AS1964" i="20" s="1"/>
  <c r="AR1963" i="20"/>
  <c r="AS1963" i="20" s="1"/>
  <c r="AR1962" i="20"/>
  <c r="AS1962" i="20" s="1"/>
  <c r="AR1961" i="20"/>
  <c r="AS1961" i="20" s="1"/>
  <c r="AR1960" i="20"/>
  <c r="AS1960" i="20" s="1"/>
  <c r="AR1959" i="20"/>
  <c r="AS1959" i="20" s="1"/>
  <c r="AR1958" i="20"/>
  <c r="AS1958" i="20" s="1"/>
  <c r="AR1957" i="20"/>
  <c r="AS1957" i="20" s="1"/>
  <c r="AR1956" i="20"/>
  <c r="AS1956" i="20" s="1"/>
  <c r="AR1955" i="20"/>
  <c r="AS1955" i="20" s="1"/>
  <c r="AR1954" i="20"/>
  <c r="AS1954" i="20" s="1"/>
  <c r="AR1953" i="20"/>
  <c r="AS1953" i="20" s="1"/>
  <c r="AR1952" i="20"/>
  <c r="AS1952" i="20" s="1"/>
  <c r="AR1951" i="20"/>
  <c r="AS1951" i="20" s="1"/>
  <c r="AR1950" i="20"/>
  <c r="AS1950" i="20" s="1"/>
  <c r="AR1949" i="20"/>
  <c r="AS1949" i="20" s="1"/>
  <c r="AR1948" i="20"/>
  <c r="AS1948" i="20" s="1"/>
  <c r="AR1947" i="20"/>
  <c r="AS1947" i="20" s="1"/>
  <c r="AR1946" i="20"/>
  <c r="AS1946" i="20" s="1"/>
  <c r="AR1945" i="20"/>
  <c r="AS1945" i="20" s="1"/>
  <c r="AR1944" i="20"/>
  <c r="AS1944" i="20" s="1"/>
  <c r="AR1943" i="20"/>
  <c r="AS1943" i="20" s="1"/>
  <c r="AR1942" i="20"/>
  <c r="AS1942" i="20" s="1"/>
  <c r="AR1941" i="20"/>
  <c r="AS1941" i="20" s="1"/>
  <c r="AR1940" i="20"/>
  <c r="AS1940" i="20" s="1"/>
  <c r="AR1939" i="20"/>
  <c r="AS1939" i="20" s="1"/>
  <c r="AR1938" i="20"/>
  <c r="AS1938" i="20" s="1"/>
  <c r="AR1937" i="20"/>
  <c r="AS1937" i="20" s="1"/>
  <c r="AR1936" i="20"/>
  <c r="AS1936" i="20" s="1"/>
  <c r="AR1935" i="20"/>
  <c r="AS1935" i="20" s="1"/>
  <c r="AR1934" i="20"/>
  <c r="AS1934" i="20" s="1"/>
  <c r="AR1933" i="20"/>
  <c r="AS1933" i="20" s="1"/>
  <c r="AR1932" i="20"/>
  <c r="AS1932" i="20" s="1"/>
  <c r="AR1931" i="20"/>
  <c r="AS1931" i="20" s="1"/>
  <c r="AR1930" i="20"/>
  <c r="AS1930" i="20" s="1"/>
  <c r="AR1929" i="20"/>
  <c r="AS1929" i="20" s="1"/>
  <c r="AR1928" i="20"/>
  <c r="AS1928" i="20" s="1"/>
  <c r="AR1927" i="20"/>
  <c r="AS1927" i="20" s="1"/>
  <c r="AR1926" i="20"/>
  <c r="AS1926" i="20" s="1"/>
  <c r="AR1925" i="20"/>
  <c r="AS1925" i="20" s="1"/>
  <c r="AR1924" i="20"/>
  <c r="AS1924" i="20" s="1"/>
  <c r="AR1923" i="20"/>
  <c r="AS1923" i="20" s="1"/>
  <c r="AR1922" i="20"/>
  <c r="AS1922" i="20" s="1"/>
  <c r="AR1921" i="20"/>
  <c r="AS1921" i="20" s="1"/>
  <c r="AR1920" i="20"/>
  <c r="AS1920" i="20" s="1"/>
  <c r="AR1919" i="20"/>
  <c r="AS1919" i="20" s="1"/>
  <c r="AR1918" i="20"/>
  <c r="AS1918" i="20" s="1"/>
  <c r="AR1917" i="20"/>
  <c r="AS1917" i="20" s="1"/>
  <c r="AR1916" i="20"/>
  <c r="AS1916" i="20" s="1"/>
  <c r="AR1915" i="20"/>
  <c r="AS1915" i="20" s="1"/>
  <c r="AR1914" i="20"/>
  <c r="AS1914" i="20" s="1"/>
  <c r="AR1913" i="20"/>
  <c r="AS1913" i="20" s="1"/>
  <c r="AR1912" i="20"/>
  <c r="AS1912" i="20" s="1"/>
  <c r="AR1911" i="20"/>
  <c r="AS1911" i="20" s="1"/>
  <c r="AR1910" i="20"/>
  <c r="AS1910" i="20" s="1"/>
  <c r="AR1909" i="20"/>
  <c r="AS1909" i="20" s="1"/>
  <c r="AR1908" i="20"/>
  <c r="AS1908" i="20" s="1"/>
  <c r="AR1907" i="20"/>
  <c r="AS1907" i="20" s="1"/>
  <c r="AR1906" i="20"/>
  <c r="AS1906" i="20" s="1"/>
  <c r="AR1905" i="20"/>
  <c r="AS1905" i="20" s="1"/>
  <c r="AR1904" i="20"/>
  <c r="AS1904" i="20" s="1"/>
  <c r="AR1903" i="20"/>
  <c r="AS1903" i="20" s="1"/>
  <c r="AR1902" i="20"/>
  <c r="AS1902" i="20" s="1"/>
  <c r="AR1901" i="20"/>
  <c r="AS1901" i="20" s="1"/>
  <c r="AR1900" i="20"/>
  <c r="AS1900" i="20" s="1"/>
  <c r="AR1899" i="20"/>
  <c r="AS1899" i="20" s="1"/>
  <c r="AR1898" i="20"/>
  <c r="AS1898" i="20" s="1"/>
  <c r="AR1897" i="20"/>
  <c r="AS1897" i="20" s="1"/>
  <c r="AR1896" i="20"/>
  <c r="AS1896" i="20" s="1"/>
  <c r="AR1895" i="20"/>
  <c r="AS1895" i="20" s="1"/>
  <c r="AR1894" i="20"/>
  <c r="AS1894" i="20" s="1"/>
  <c r="AR1893" i="20"/>
  <c r="AS1893" i="20" s="1"/>
  <c r="AR1892" i="20"/>
  <c r="AS1892" i="20" s="1"/>
  <c r="AR1891" i="20"/>
  <c r="AS1891" i="20" s="1"/>
  <c r="AR1890" i="20"/>
  <c r="AS1890" i="20" s="1"/>
  <c r="AR1889" i="20"/>
  <c r="AS1889" i="20" s="1"/>
  <c r="AR1888" i="20"/>
  <c r="AS1888" i="20" s="1"/>
  <c r="AR1887" i="20"/>
  <c r="AS1887" i="20" s="1"/>
  <c r="AR1886" i="20"/>
  <c r="AS1886" i="20" s="1"/>
  <c r="AR1885" i="20"/>
  <c r="AS1885" i="20" s="1"/>
  <c r="AR1884" i="20"/>
  <c r="AS1884" i="20" s="1"/>
  <c r="AR1883" i="20"/>
  <c r="AS1883" i="20" s="1"/>
  <c r="AR1882" i="20"/>
  <c r="AS1882" i="20" s="1"/>
  <c r="AR1881" i="20"/>
  <c r="AS1881" i="20" s="1"/>
  <c r="AR1880" i="20"/>
  <c r="AS1880" i="20" s="1"/>
  <c r="AR1879" i="20"/>
  <c r="AS1879" i="20" s="1"/>
  <c r="AR1878" i="20"/>
  <c r="AS1878" i="20" s="1"/>
  <c r="AR1877" i="20"/>
  <c r="AS1877" i="20" s="1"/>
  <c r="AR1876" i="20"/>
  <c r="AS1876" i="20" s="1"/>
  <c r="AR1875" i="20"/>
  <c r="AS1875" i="20" s="1"/>
  <c r="AR1874" i="20"/>
  <c r="AS1874" i="20" s="1"/>
  <c r="AR1873" i="20"/>
  <c r="AS1873" i="20" s="1"/>
  <c r="AR1872" i="20"/>
  <c r="AS1872" i="20" s="1"/>
  <c r="AR1871" i="20"/>
  <c r="AS1871" i="20" s="1"/>
  <c r="AR1870" i="20"/>
  <c r="AS1870" i="20" s="1"/>
  <c r="AR1869" i="20"/>
  <c r="AS1869" i="20" s="1"/>
  <c r="AR1868" i="20"/>
  <c r="AS1868" i="20" s="1"/>
  <c r="AR1867" i="20"/>
  <c r="AS1867" i="20" s="1"/>
  <c r="AR1866" i="20"/>
  <c r="AS1866" i="20" s="1"/>
  <c r="AR1865" i="20"/>
  <c r="AS1865" i="20" s="1"/>
  <c r="AR1864" i="20"/>
  <c r="AS1864" i="20" s="1"/>
  <c r="AR1863" i="20"/>
  <c r="AS1863" i="20" s="1"/>
  <c r="AT1836" i="20"/>
  <c r="AU1836" i="20" s="1"/>
  <c r="AV1836" i="20" s="1"/>
  <c r="AT1834" i="20"/>
  <c r="AU1834" i="20" s="1"/>
  <c r="AV1834" i="20" s="1"/>
  <c r="AT1832" i="20"/>
  <c r="AU1832" i="20" s="1"/>
  <c r="AV1832" i="20" s="1"/>
  <c r="AT1830" i="20"/>
  <c r="AU1830" i="20" s="1"/>
  <c r="AV1830" i="20" s="1"/>
  <c r="AT1828" i="20"/>
  <c r="AU1828" i="20"/>
  <c r="AV1828" i="20" s="1"/>
  <c r="AT1826" i="20"/>
  <c r="AU1826" i="20" s="1"/>
  <c r="AV1826" i="20" s="1"/>
  <c r="AT1824" i="20"/>
  <c r="AU1824" i="20" s="1"/>
  <c r="AV1824" i="20" s="1"/>
  <c r="AT1820" i="20"/>
  <c r="AU1820" i="20"/>
  <c r="AV1820" i="20" s="1"/>
  <c r="AT1818" i="20"/>
  <c r="AU1818" i="20" s="1"/>
  <c r="AV1818" i="20" s="1"/>
  <c r="AT1816" i="20"/>
  <c r="AU1816" i="20" s="1"/>
  <c r="AV1816" i="20" s="1"/>
  <c r="AT1814" i="20"/>
  <c r="AU1814" i="20" s="1"/>
  <c r="AV1814" i="20" s="1"/>
  <c r="AT1812" i="20"/>
  <c r="AU1812" i="20" s="1"/>
  <c r="AV1812" i="20" s="1"/>
  <c r="AT1810" i="20"/>
  <c r="AU1810" i="20" s="1"/>
  <c r="AV1810" i="20" s="1"/>
  <c r="AT1808" i="20"/>
  <c r="AU1808" i="20"/>
  <c r="AV1808" i="20" s="1"/>
  <c r="AT1806" i="20"/>
  <c r="AU1806" i="20" s="1"/>
  <c r="AV1806" i="20" s="1"/>
  <c r="AT1804" i="20"/>
  <c r="AU1804" i="20"/>
  <c r="AV1804" i="20" s="1"/>
  <c r="AT1802" i="20"/>
  <c r="AU1802" i="20" s="1"/>
  <c r="AV1802" i="20" s="1"/>
  <c r="AT1798" i="20"/>
  <c r="AU1798" i="20" s="1"/>
  <c r="AV1798" i="20" s="1"/>
  <c r="AT1794" i="20"/>
  <c r="AU1794" i="20" s="1"/>
  <c r="AV1794" i="20" s="1"/>
  <c r="AT1790" i="20"/>
  <c r="AU1790" i="20"/>
  <c r="AV1790" i="20" s="1"/>
  <c r="AT1786" i="20"/>
  <c r="AU1786" i="20" s="1"/>
  <c r="AV1786" i="20" s="1"/>
  <c r="AT1782" i="20"/>
  <c r="AU1782" i="20"/>
  <c r="AV1782" i="20" s="1"/>
  <c r="AT1778" i="20"/>
  <c r="AU1778" i="20" s="1"/>
  <c r="AV1778" i="20" s="1"/>
  <c r="AT1774" i="20"/>
  <c r="AU1774" i="20"/>
  <c r="AV1774" i="20" s="1"/>
  <c r="AT1639" i="20"/>
  <c r="AU1639" i="20" s="1"/>
  <c r="AV1639" i="20" s="1"/>
  <c r="AT1635" i="20"/>
  <c r="AU1635" i="20" s="1"/>
  <c r="AV1635" i="20" s="1"/>
  <c r="AT1631" i="20"/>
  <c r="AU1631" i="20" s="1"/>
  <c r="AV1631" i="20" s="1"/>
  <c r="AT1627" i="20"/>
  <c r="AU1627" i="20"/>
  <c r="AV1627" i="20" s="1"/>
  <c r="AT1799" i="20"/>
  <c r="AU1799" i="20" s="1"/>
  <c r="AV1799" i="20" s="1"/>
  <c r="AT1795" i="20"/>
  <c r="AU1795" i="20"/>
  <c r="AV1795" i="20" s="1"/>
  <c r="AT1791" i="20"/>
  <c r="AU1791" i="20" s="1"/>
  <c r="AV1791" i="20" s="1"/>
  <c r="AT1787" i="20"/>
  <c r="AT1783" i="20"/>
  <c r="AU1783" i="20" s="1"/>
  <c r="AV1783" i="20" s="1"/>
  <c r="AT1779" i="20"/>
  <c r="AU1779" i="20" s="1"/>
  <c r="AV1779" i="20" s="1"/>
  <c r="AT1775" i="20"/>
  <c r="AU1775" i="20" s="1"/>
  <c r="AV1775" i="20" s="1"/>
  <c r="AT1771" i="20"/>
  <c r="AU1771" i="20"/>
  <c r="AV1771" i="20" s="1"/>
  <c r="AT1640" i="20"/>
  <c r="AU1640" i="20" s="1"/>
  <c r="AV1640" i="20" s="1"/>
  <c r="AT1636" i="20"/>
  <c r="AU1636" i="20" s="1"/>
  <c r="AV1636" i="20" s="1"/>
  <c r="AT1632" i="20"/>
  <c r="AU1632" i="20" s="1"/>
  <c r="AV1632" i="20" s="1"/>
  <c r="AT1628" i="20"/>
  <c r="AU1628" i="20" s="1"/>
  <c r="AV1628" i="20" s="1"/>
  <c r="AT1624" i="20"/>
  <c r="AU1624" i="20" s="1"/>
  <c r="AV1624" i="20" s="1"/>
  <c r="AT1837" i="20"/>
  <c r="AU1837" i="20" s="1"/>
  <c r="AV1837" i="20" s="1"/>
  <c r="AT1835" i="20"/>
  <c r="AU1835" i="20" s="1"/>
  <c r="AV1835" i="20" s="1"/>
  <c r="AT1833" i="20"/>
  <c r="AU1833" i="20" s="1"/>
  <c r="AV1833" i="20" s="1"/>
  <c r="AT1831" i="20"/>
  <c r="AU1831" i="20" s="1"/>
  <c r="AV1831" i="20" s="1"/>
  <c r="AT1829" i="20"/>
  <c r="AU1829" i="20" s="1"/>
  <c r="AV1829" i="20" s="1"/>
  <c r="AT1827" i="20"/>
  <c r="AU1827" i="20" s="1"/>
  <c r="AV1827" i="20" s="1"/>
  <c r="AT1825" i="20"/>
  <c r="AU1825" i="20"/>
  <c r="AV1825" i="20" s="1"/>
  <c r="AT1823" i="20"/>
  <c r="AU1823" i="20" s="1"/>
  <c r="AV1823" i="20" s="1"/>
  <c r="AT1821" i="20"/>
  <c r="AU1821" i="20" s="1"/>
  <c r="AV1821" i="20" s="1"/>
  <c r="AT1819" i="20"/>
  <c r="AU1819" i="20" s="1"/>
  <c r="AV1819" i="20" s="1"/>
  <c r="AT1817" i="20"/>
  <c r="AU1817" i="20" s="1"/>
  <c r="AV1817" i="20" s="1"/>
  <c r="AT1815" i="20"/>
  <c r="AU1815" i="20" s="1"/>
  <c r="AV1815" i="20" s="1"/>
  <c r="AT1811" i="20"/>
  <c r="AU1811" i="20" s="1"/>
  <c r="AV1811" i="20" s="1"/>
  <c r="AT1809" i="20"/>
  <c r="AU1809" i="20"/>
  <c r="AV1809" i="20" s="1"/>
  <c r="AT1807" i="20"/>
  <c r="AU1807" i="20" s="1"/>
  <c r="AV1807" i="20" s="1"/>
  <c r="AT1805" i="20"/>
  <c r="AU1805" i="20" s="1"/>
  <c r="AV1805" i="20" s="1"/>
  <c r="AT1803" i="20"/>
  <c r="AU1803" i="20" s="1"/>
  <c r="AV1803" i="20" s="1"/>
  <c r="AT1801" i="20"/>
  <c r="AU1801" i="20"/>
  <c r="AV1801" i="20" s="1"/>
  <c r="AT1800" i="20"/>
  <c r="AU1800" i="20" s="1"/>
  <c r="AV1800" i="20" s="1"/>
  <c r="AT1796" i="20"/>
  <c r="AU1796" i="20"/>
  <c r="AV1796" i="20" s="1"/>
  <c r="AT1792" i="20"/>
  <c r="AU1792" i="20" s="1"/>
  <c r="AV1792" i="20" s="1"/>
  <c r="AT1788" i="20"/>
  <c r="AU1788" i="20"/>
  <c r="AV1788" i="20" s="1"/>
  <c r="AT1784" i="20"/>
  <c r="AU1784" i="20" s="1"/>
  <c r="AV1784" i="20" s="1"/>
  <c r="AT1780" i="20"/>
  <c r="AU1780" i="20" s="1"/>
  <c r="AV1780" i="20" s="1"/>
  <c r="AT1776" i="20"/>
  <c r="AU1776" i="20" s="1"/>
  <c r="AV1776" i="20" s="1"/>
  <c r="AT1772" i="20"/>
  <c r="AU1772" i="20"/>
  <c r="AV1772" i="20" s="1"/>
  <c r="AT1770" i="20"/>
  <c r="AU1770" i="20" s="1"/>
  <c r="AV1770" i="20" s="1"/>
  <c r="AT1769" i="20"/>
  <c r="AU1769" i="20"/>
  <c r="AV1769" i="20" s="1"/>
  <c r="AT1768" i="20"/>
  <c r="AU1768" i="20" s="1"/>
  <c r="AV1768" i="20" s="1"/>
  <c r="AT1767" i="20"/>
  <c r="AU1767" i="20"/>
  <c r="AV1767" i="20" s="1"/>
  <c r="AT1765" i="20"/>
  <c r="AU1765" i="20" s="1"/>
  <c r="AV1765" i="20" s="1"/>
  <c r="AT1764" i="20"/>
  <c r="AU1764" i="20" s="1"/>
  <c r="AV1764" i="20" s="1"/>
  <c r="AT1763" i="20"/>
  <c r="AU1763" i="20"/>
  <c r="AV1763" i="20" s="1"/>
  <c r="AT1762" i="20"/>
  <c r="AU1762" i="20" s="1"/>
  <c r="AV1762" i="20" s="1"/>
  <c r="AT1761" i="20"/>
  <c r="AU1761" i="20"/>
  <c r="AV1761" i="20" s="1"/>
  <c r="AT1759" i="20"/>
  <c r="AU1759" i="20"/>
  <c r="AV1759" i="20" s="1"/>
  <c r="AT1758" i="20"/>
  <c r="AU1758" i="20" s="1"/>
  <c r="AV1758" i="20" s="1"/>
  <c r="AT1757" i="20"/>
  <c r="AU1757" i="20" s="1"/>
  <c r="AV1757" i="20" s="1"/>
  <c r="AT1756" i="20"/>
  <c r="AU1756" i="20" s="1"/>
  <c r="AV1756" i="20" s="1"/>
  <c r="AT1754" i="20"/>
  <c r="AU1754" i="20" s="1"/>
  <c r="AV1754" i="20" s="1"/>
  <c r="AT1753" i="20"/>
  <c r="AU1753" i="20"/>
  <c r="AV1753" i="20" s="1"/>
  <c r="AT1752" i="20"/>
  <c r="AU1752" i="20" s="1"/>
  <c r="AV1752" i="20" s="1"/>
  <c r="AT1751" i="20"/>
  <c r="AU1751" i="20" s="1"/>
  <c r="AV1751" i="20" s="1"/>
  <c r="AT1750" i="20"/>
  <c r="AU1750" i="20" s="1"/>
  <c r="AV1750" i="20" s="1"/>
  <c r="AT1749" i="20"/>
  <c r="AU1749" i="20" s="1"/>
  <c r="AV1749" i="20" s="1"/>
  <c r="AT1748" i="20"/>
  <c r="AU1748" i="20" s="1"/>
  <c r="AV1748" i="20" s="1"/>
  <c r="AT1747" i="20"/>
  <c r="AU1747" i="20"/>
  <c r="AV1747" i="20" s="1"/>
  <c r="AT1746" i="20"/>
  <c r="AU1746" i="20" s="1"/>
  <c r="AV1746" i="20" s="1"/>
  <c r="AT1745" i="20"/>
  <c r="AU1745" i="20" s="1"/>
  <c r="AV1745" i="20" s="1"/>
  <c r="AT1744" i="20"/>
  <c r="AU1744" i="20" s="1"/>
  <c r="AV1744" i="20" s="1"/>
  <c r="AT1743" i="20"/>
  <c r="AU1743" i="20" s="1"/>
  <c r="AV1743" i="20" s="1"/>
  <c r="AT1742" i="20"/>
  <c r="AU1742" i="20" s="1"/>
  <c r="AV1742" i="20" s="1"/>
  <c r="AT1741" i="20"/>
  <c r="AU1741" i="20" s="1"/>
  <c r="AV1741" i="20" s="1"/>
  <c r="AT1740" i="20"/>
  <c r="AU1740" i="20" s="1"/>
  <c r="AV1740" i="20" s="1"/>
  <c r="AT1739" i="20"/>
  <c r="AU1739" i="20" s="1"/>
  <c r="AV1739" i="20" s="1"/>
  <c r="AT1738" i="20"/>
  <c r="AU1738" i="20" s="1"/>
  <c r="AV1738" i="20" s="1"/>
  <c r="AT1737" i="20"/>
  <c r="AU1737" i="20" s="1"/>
  <c r="AV1737" i="20" s="1"/>
  <c r="AT1736" i="20"/>
  <c r="AU1736" i="20" s="1"/>
  <c r="AV1736" i="20" s="1"/>
  <c r="AT1735" i="20"/>
  <c r="AU1735" i="20" s="1"/>
  <c r="AV1735" i="20" s="1"/>
  <c r="AT1733" i="20"/>
  <c r="AU1733" i="20" s="1"/>
  <c r="AV1733" i="20" s="1"/>
  <c r="AT1732" i="20"/>
  <c r="AU1732" i="20" s="1"/>
  <c r="AV1732" i="20" s="1"/>
  <c r="AT1731" i="20"/>
  <c r="AU1731" i="20" s="1"/>
  <c r="AV1731" i="20" s="1"/>
  <c r="AT1730" i="20"/>
  <c r="AU1730" i="20" s="1"/>
  <c r="AV1730" i="20" s="1"/>
  <c r="AT1729" i="20"/>
  <c r="AU1729" i="20" s="1"/>
  <c r="AV1729" i="20" s="1"/>
  <c r="AT1727" i="20"/>
  <c r="AU1727" i="20"/>
  <c r="AV1727" i="20" s="1"/>
  <c r="AT1726" i="20"/>
  <c r="AU1726" i="20" s="1"/>
  <c r="AV1726" i="20" s="1"/>
  <c r="AT1725" i="20"/>
  <c r="AU1725" i="20" s="1"/>
  <c r="AV1725" i="20" s="1"/>
  <c r="AT1724" i="20"/>
  <c r="AU1724" i="20" s="1"/>
  <c r="AV1724" i="20" s="1"/>
  <c r="AT1723" i="20"/>
  <c r="AT1722" i="20"/>
  <c r="AU1722" i="20" s="1"/>
  <c r="AV1722" i="20" s="1"/>
  <c r="AT1721" i="20"/>
  <c r="AU1721" i="20"/>
  <c r="AV1721" i="20" s="1"/>
  <c r="AT1720" i="20"/>
  <c r="AU1720" i="20" s="1"/>
  <c r="AV1720" i="20" s="1"/>
  <c r="AT1719" i="20"/>
  <c r="AU1719" i="20"/>
  <c r="AV1719" i="20" s="1"/>
  <c r="AT1718" i="20"/>
  <c r="AU1718" i="20" s="1"/>
  <c r="AV1718" i="20" s="1"/>
  <c r="AT1717" i="20"/>
  <c r="AU1717" i="20" s="1"/>
  <c r="AV1717" i="20" s="1"/>
  <c r="AT1716" i="20"/>
  <c r="AU1716" i="20" s="1"/>
  <c r="AV1716" i="20" s="1"/>
  <c r="AT1715" i="20"/>
  <c r="AU1715" i="20" s="1"/>
  <c r="AV1715" i="20" s="1"/>
  <c r="AT1714" i="20"/>
  <c r="AU1714" i="20" s="1"/>
  <c r="AV1714" i="20" s="1"/>
  <c r="AT1713" i="20"/>
  <c r="AU1713" i="20" s="1"/>
  <c r="AV1713" i="20" s="1"/>
  <c r="AT1712" i="20"/>
  <c r="AU1712" i="20" s="1"/>
  <c r="AV1712" i="20" s="1"/>
  <c r="AT1711" i="20"/>
  <c r="AU1711" i="20" s="1"/>
  <c r="AV1711" i="20" s="1"/>
  <c r="AT1710" i="20"/>
  <c r="AU1710" i="20" s="1"/>
  <c r="AV1710" i="20" s="1"/>
  <c r="AT1708" i="20"/>
  <c r="AU1708" i="20" s="1"/>
  <c r="AV1708" i="20" s="1"/>
  <c r="AT1707" i="20"/>
  <c r="AU1707" i="20" s="1"/>
  <c r="AV1707" i="20" s="1"/>
  <c r="AT1706" i="20"/>
  <c r="AU1706" i="20" s="1"/>
  <c r="AV1706" i="20" s="1"/>
  <c r="AT1705" i="20"/>
  <c r="AU1705" i="20" s="1"/>
  <c r="AV1705" i="20" s="1"/>
  <c r="AT1704" i="20"/>
  <c r="AU1704" i="20" s="1"/>
  <c r="AV1704" i="20" s="1"/>
  <c r="AT1703" i="20"/>
  <c r="AU1703" i="20"/>
  <c r="AV1703" i="20" s="1"/>
  <c r="AT1702" i="20"/>
  <c r="AU1702" i="20" s="1"/>
  <c r="AV1702" i="20" s="1"/>
  <c r="AT1701" i="20"/>
  <c r="AU1701" i="20" s="1"/>
  <c r="AV1701" i="20" s="1"/>
  <c r="AT1700" i="20"/>
  <c r="AU1700" i="20" s="1"/>
  <c r="AV1700" i="20" s="1"/>
  <c r="AT1699" i="20"/>
  <c r="AU1699" i="20" s="1"/>
  <c r="AV1699" i="20" s="1"/>
  <c r="AT1698" i="20"/>
  <c r="AU1698" i="20" s="1"/>
  <c r="AV1698" i="20" s="1"/>
  <c r="AT1697" i="20"/>
  <c r="AU1697" i="20" s="1"/>
  <c r="AV1697" i="20" s="1"/>
  <c r="AT1695" i="20"/>
  <c r="AU1695" i="20" s="1"/>
  <c r="AV1695" i="20" s="1"/>
  <c r="AT1694" i="20"/>
  <c r="AU1694" i="20" s="1"/>
  <c r="AV1694" i="20" s="1"/>
  <c r="AT1693" i="20"/>
  <c r="AU1693" i="20" s="1"/>
  <c r="AV1693" i="20" s="1"/>
  <c r="AT1692" i="20"/>
  <c r="AU1692" i="20" s="1"/>
  <c r="AV1692" i="20" s="1"/>
  <c r="AT1690" i="20"/>
  <c r="AU1690" i="20" s="1"/>
  <c r="AV1690" i="20" s="1"/>
  <c r="AT1689" i="20"/>
  <c r="AU1689" i="20" s="1"/>
  <c r="AV1689" i="20" s="1"/>
  <c r="AT1688" i="20"/>
  <c r="AU1688" i="20" s="1"/>
  <c r="AV1688" i="20" s="1"/>
  <c r="AT1687" i="20"/>
  <c r="AU1687" i="20" s="1"/>
  <c r="AV1687" i="20" s="1"/>
  <c r="AT1686" i="20"/>
  <c r="AU1686" i="20" s="1"/>
  <c r="AV1686" i="20" s="1"/>
  <c r="AT1685" i="20"/>
  <c r="AU1685" i="20" s="1"/>
  <c r="AV1685" i="20" s="1"/>
  <c r="AT1684" i="20"/>
  <c r="AU1684" i="20" s="1"/>
  <c r="AV1684" i="20" s="1"/>
  <c r="AT1683" i="20"/>
  <c r="AU1683" i="20" s="1"/>
  <c r="AV1683" i="20" s="1"/>
  <c r="AT1682" i="20"/>
  <c r="AU1682" i="20" s="1"/>
  <c r="AV1682" i="20" s="1"/>
  <c r="AT1681" i="20"/>
  <c r="AU1681" i="20"/>
  <c r="AV1681" i="20" s="1"/>
  <c r="AT1680" i="20"/>
  <c r="AU1680" i="20" s="1"/>
  <c r="AV1680" i="20" s="1"/>
  <c r="AT1679" i="20"/>
  <c r="AU1679" i="20" s="1"/>
  <c r="AV1679" i="20" s="1"/>
  <c r="AT1678" i="20"/>
  <c r="AU1678" i="20" s="1"/>
  <c r="AV1678" i="20" s="1"/>
  <c r="AT1677" i="20"/>
  <c r="AU1677" i="20" s="1"/>
  <c r="AV1677" i="20" s="1"/>
  <c r="AT1676" i="20"/>
  <c r="AU1676" i="20" s="1"/>
  <c r="AV1676" i="20" s="1"/>
  <c r="AT1675" i="20"/>
  <c r="AU1675" i="20"/>
  <c r="AV1675" i="20" s="1"/>
  <c r="AT1674" i="20"/>
  <c r="AU1674" i="20" s="1"/>
  <c r="AV1674" i="20" s="1"/>
  <c r="AT1673" i="20"/>
  <c r="AU1673" i="20" s="1"/>
  <c r="AV1673" i="20" s="1"/>
  <c r="AT1672" i="20"/>
  <c r="AU1672" i="20" s="1"/>
  <c r="AV1672" i="20" s="1"/>
  <c r="AT1671" i="20"/>
  <c r="AU1671" i="20" s="1"/>
  <c r="AV1671" i="20" s="1"/>
  <c r="AT1669" i="20"/>
  <c r="AU1669" i="20" s="1"/>
  <c r="AV1669" i="20" s="1"/>
  <c r="AT1668" i="20"/>
  <c r="AU1668" i="20" s="1"/>
  <c r="AV1668" i="20" s="1"/>
  <c r="AT1667" i="20"/>
  <c r="AU1667" i="20" s="1"/>
  <c r="AV1667" i="20" s="1"/>
  <c r="AT1666" i="20"/>
  <c r="AU1666" i="20" s="1"/>
  <c r="AV1666" i="20" s="1"/>
  <c r="AT1665" i="20"/>
  <c r="AU1665" i="20"/>
  <c r="AV1665" i="20" s="1"/>
  <c r="AT1663" i="20"/>
  <c r="AU1663" i="20"/>
  <c r="AV1663" i="20" s="1"/>
  <c r="AT1662" i="20"/>
  <c r="AU1662" i="20" s="1"/>
  <c r="AV1662" i="20" s="1"/>
  <c r="AT1661" i="20"/>
  <c r="AU1661" i="20" s="1"/>
  <c r="AV1661" i="20" s="1"/>
  <c r="AT1660" i="20"/>
  <c r="AU1660" i="20" s="1"/>
  <c r="AV1660" i="20" s="1"/>
  <c r="AT1658" i="20"/>
  <c r="AU1658" i="20" s="1"/>
  <c r="AV1658" i="20" s="1"/>
  <c r="AT1657" i="20"/>
  <c r="AU1657" i="20"/>
  <c r="AV1657" i="20" s="1"/>
  <c r="AT1656" i="20"/>
  <c r="AU1656" i="20" s="1"/>
  <c r="AV1656" i="20" s="1"/>
  <c r="AT1655" i="20"/>
  <c r="AU1655" i="20" s="1"/>
  <c r="AV1655" i="20" s="1"/>
  <c r="AT1654" i="20"/>
  <c r="AU1654" i="20" s="1"/>
  <c r="AV1654" i="20" s="1"/>
  <c r="AT1653" i="20"/>
  <c r="AU1653" i="20" s="1"/>
  <c r="AV1653" i="20" s="1"/>
  <c r="AT1652" i="20"/>
  <c r="AU1652" i="20" s="1"/>
  <c r="AV1652" i="20" s="1"/>
  <c r="AT1651" i="20"/>
  <c r="AU1651" i="20" s="1"/>
  <c r="AV1651" i="20" s="1"/>
  <c r="AT1650" i="20"/>
  <c r="AU1650" i="20" s="1"/>
  <c r="AV1650" i="20" s="1"/>
  <c r="AT1649" i="20"/>
  <c r="AU1649" i="20" s="1"/>
  <c r="AV1649" i="20" s="1"/>
  <c r="AT1648" i="20"/>
  <c r="AU1648" i="20" s="1"/>
  <c r="AV1648" i="20" s="1"/>
  <c r="AT1647" i="20"/>
  <c r="AU1647" i="20"/>
  <c r="AV1647" i="20" s="1"/>
  <c r="AT1646" i="20"/>
  <c r="AU1646" i="20" s="1"/>
  <c r="AV1646" i="20" s="1"/>
  <c r="AT1644" i="20"/>
  <c r="AU1644" i="20" s="1"/>
  <c r="AV1644" i="20" s="1"/>
  <c r="AT1643" i="20"/>
  <c r="AU1643" i="20" s="1"/>
  <c r="AV1643" i="20" s="1"/>
  <c r="AT1642" i="20"/>
  <c r="AU1642" i="20" s="1"/>
  <c r="AV1642" i="20" s="1"/>
  <c r="AT1641" i="20"/>
  <c r="AU1641" i="20"/>
  <c r="AV1641" i="20" s="1"/>
  <c r="AT1637" i="20"/>
  <c r="AU1637" i="20" s="1"/>
  <c r="AV1637" i="20" s="1"/>
  <c r="AT1633" i="20"/>
  <c r="AU1633" i="20"/>
  <c r="AV1633" i="20" s="1"/>
  <c r="AT1629" i="20"/>
  <c r="AU1629" i="20" s="1"/>
  <c r="AV1629" i="20" s="1"/>
  <c r="AT1625" i="20"/>
  <c r="AU1625" i="20" s="1"/>
  <c r="AV1625" i="20" s="1"/>
  <c r="AQ1491" i="20"/>
  <c r="AR1491" i="20" s="1"/>
  <c r="AS1491" i="20" s="1"/>
  <c r="AQ1487" i="20"/>
  <c r="AR1487" i="20" s="1"/>
  <c r="AS1487" i="20" s="1"/>
  <c r="AQ1483" i="20"/>
  <c r="AR1483" i="20" s="1"/>
  <c r="AS1483" i="20" s="1"/>
  <c r="AQ1479" i="20"/>
  <c r="AR1479" i="20"/>
  <c r="AS1479" i="20" s="1"/>
  <c r="AQ1475" i="20"/>
  <c r="AR1475" i="20" s="1"/>
  <c r="AS1475" i="20" s="1"/>
  <c r="AQ1471" i="20"/>
  <c r="AR1471" i="20" s="1"/>
  <c r="AS1471" i="20" s="1"/>
  <c r="AQ1467" i="20"/>
  <c r="AR1467" i="20" s="1"/>
  <c r="AS1467" i="20" s="1"/>
  <c r="AQ1463" i="20"/>
  <c r="AR1463" i="20" s="1"/>
  <c r="AS1463" i="20" s="1"/>
  <c r="AQ1459" i="20"/>
  <c r="AR1459" i="20" s="1"/>
  <c r="AS1459" i="20" s="1"/>
  <c r="AT1333" i="20"/>
  <c r="AU1333" i="20"/>
  <c r="AV1333" i="20" s="1"/>
  <c r="AT1332" i="20"/>
  <c r="AU1332" i="20" s="1"/>
  <c r="AV1332" i="20" s="1"/>
  <c r="AT1325" i="20"/>
  <c r="AU1325" i="20" s="1"/>
  <c r="AV1325" i="20" s="1"/>
  <c r="AT1324" i="20"/>
  <c r="AU1324" i="20" s="1"/>
  <c r="AV1324" i="20" s="1"/>
  <c r="AT1316" i="20"/>
  <c r="AU1316" i="20" s="1"/>
  <c r="AV1316" i="20" s="1"/>
  <c r="AT1309" i="20"/>
  <c r="AU1309" i="20" s="1"/>
  <c r="AV1309" i="20" s="1"/>
  <c r="AT1308" i="20"/>
  <c r="AU1308" i="20" s="1"/>
  <c r="AV1308" i="20" s="1"/>
  <c r="AT1301" i="20"/>
  <c r="AU1301" i="20" s="1"/>
  <c r="AV1301" i="20" s="1"/>
  <c r="AT1297" i="20"/>
  <c r="AU1297" i="20" s="1"/>
  <c r="AV1297" i="20" s="1"/>
  <c r="AT1293" i="20"/>
  <c r="AU1293" i="20"/>
  <c r="AV1293" i="20" s="1"/>
  <c r="AT1289" i="20"/>
  <c r="AU1289" i="20" s="1"/>
  <c r="AV1289" i="20" s="1"/>
  <c r="AT1285" i="20"/>
  <c r="AU1285" i="20"/>
  <c r="AV1285" i="20" s="1"/>
  <c r="AT1281" i="20"/>
  <c r="AU1281" i="20" s="1"/>
  <c r="AV1281" i="20" s="1"/>
  <c r="AT1277" i="20"/>
  <c r="AU1277" i="20" s="1"/>
  <c r="AV1277" i="20" s="1"/>
  <c r="AT1273" i="20"/>
  <c r="AU1273" i="20" s="1"/>
  <c r="AV1273" i="20" s="1"/>
  <c r="AT1269" i="20"/>
  <c r="AU1269" i="20"/>
  <c r="AV1269" i="20" s="1"/>
  <c r="AT1265" i="20"/>
  <c r="AU1265" i="20" s="1"/>
  <c r="AV1265" i="20" s="1"/>
  <c r="AT1261" i="20"/>
  <c r="AU1261" i="20"/>
  <c r="AV1261" i="20" s="1"/>
  <c r="AT1257" i="20"/>
  <c r="AU1257" i="20" s="1"/>
  <c r="AV1257" i="20" s="1"/>
  <c r="AT1253" i="20"/>
  <c r="AU1253" i="20" s="1"/>
  <c r="AV1253" i="20" s="1"/>
  <c r="AT1249" i="20"/>
  <c r="AU1249" i="20" s="1"/>
  <c r="AV1249" i="20" s="1"/>
  <c r="AT1245" i="20"/>
  <c r="AU1245" i="20" s="1"/>
  <c r="AV1245" i="20" s="1"/>
  <c r="AT1241" i="20"/>
  <c r="AU1241" i="20" s="1"/>
  <c r="AV1241" i="20" s="1"/>
  <c r="AQ1490" i="20"/>
  <c r="AR1490" i="20" s="1"/>
  <c r="AS1490" i="20" s="1"/>
  <c r="AQ1486" i="20"/>
  <c r="AR1486" i="20" s="1"/>
  <c r="AS1486" i="20" s="1"/>
  <c r="AQ1482" i="20"/>
  <c r="AR1482" i="20" s="1"/>
  <c r="AS1482" i="20" s="1"/>
  <c r="AQ1478" i="20"/>
  <c r="AR1478" i="20" s="1"/>
  <c r="AS1478" i="20" s="1"/>
  <c r="AQ1474" i="20"/>
  <c r="AR1474" i="20"/>
  <c r="AS1474" i="20" s="1"/>
  <c r="AQ1470" i="20"/>
  <c r="AR1470" i="20" s="1"/>
  <c r="AS1470" i="20" s="1"/>
  <c r="AQ1466" i="20"/>
  <c r="AR1466" i="20"/>
  <c r="AS1466" i="20" s="1"/>
  <c r="AQ1462" i="20"/>
  <c r="AR1462" i="20" s="1"/>
  <c r="AS1462" i="20" s="1"/>
  <c r="AQ1458" i="20"/>
  <c r="AR1458" i="20"/>
  <c r="AS1458" i="20" s="1"/>
  <c r="AT1335" i="20"/>
  <c r="AU1335" i="20" s="1"/>
  <c r="AV1335" i="20" s="1"/>
  <c r="AT1334" i="20"/>
  <c r="AU1334" i="20"/>
  <c r="AV1334" i="20" s="1"/>
  <c r="AT1327" i="20"/>
  <c r="AU1327" i="20" s="1"/>
  <c r="AV1327" i="20" s="1"/>
  <c r="AT1326" i="20"/>
  <c r="AU1326" i="20"/>
  <c r="AV1326" i="20" s="1"/>
  <c r="AT1319" i="20"/>
  <c r="AU1319" i="20" s="1"/>
  <c r="AV1319" i="20" s="1"/>
  <c r="AT1318" i="20"/>
  <c r="AU1318" i="20" s="1"/>
  <c r="AV1318" i="20" s="1"/>
  <c r="AT1311" i="20"/>
  <c r="AU1311" i="20" s="1"/>
  <c r="AV1311" i="20" s="1"/>
  <c r="AT1310" i="20"/>
  <c r="AU1310" i="20" s="1"/>
  <c r="AV1310" i="20" s="1"/>
  <c r="AT1303" i="20"/>
  <c r="AU1303" i="20" s="1"/>
  <c r="AV1303" i="20" s="1"/>
  <c r="AT1302" i="20"/>
  <c r="AU1302" i="20" s="1"/>
  <c r="AV1302" i="20" s="1"/>
  <c r="AT1298" i="20"/>
  <c r="AU1298" i="20" s="1"/>
  <c r="AV1298" i="20" s="1"/>
  <c r="AT1294" i="20"/>
  <c r="AU1294" i="20"/>
  <c r="AV1294" i="20" s="1"/>
  <c r="AT1290" i="20"/>
  <c r="AU1290" i="20" s="1"/>
  <c r="AV1290" i="20" s="1"/>
  <c r="AT1286" i="20"/>
  <c r="AU1286" i="20"/>
  <c r="AV1286" i="20" s="1"/>
  <c r="AT1282" i="20"/>
  <c r="AU1282" i="20" s="1"/>
  <c r="AV1282" i="20" s="1"/>
  <c r="AT1278" i="20"/>
  <c r="AU1278" i="20"/>
  <c r="AV1278" i="20" s="1"/>
  <c r="AT1274" i="20"/>
  <c r="AU1274" i="20" s="1"/>
  <c r="AV1274" i="20" s="1"/>
  <c r="AT1270" i="20"/>
  <c r="AU1270" i="20"/>
  <c r="AV1270" i="20" s="1"/>
  <c r="AT1266" i="20"/>
  <c r="AU1266" i="20" s="1"/>
  <c r="AV1266" i="20" s="1"/>
  <c r="AT1262" i="20"/>
  <c r="AU1262" i="20"/>
  <c r="AV1262" i="20" s="1"/>
  <c r="AT1258" i="20"/>
  <c r="AU1258" i="20" s="1"/>
  <c r="AV1258" i="20" s="1"/>
  <c r="AT1254" i="20"/>
  <c r="AU1254" i="20"/>
  <c r="AV1254" i="20" s="1"/>
  <c r="AT1250" i="20"/>
  <c r="AU1250" i="20" s="1"/>
  <c r="AV1250" i="20" s="1"/>
  <c r="AT1246" i="20"/>
  <c r="AU1246" i="20" s="1"/>
  <c r="AV1246" i="20" s="1"/>
  <c r="AT1242" i="20"/>
  <c r="AU1242" i="20" s="1"/>
  <c r="AV1242" i="20" s="1"/>
  <c r="AQ1489" i="20"/>
  <c r="AR1489" i="20" s="1"/>
  <c r="AS1489" i="20" s="1"/>
  <c r="AQ1485" i="20"/>
  <c r="AR1485" i="20" s="1"/>
  <c r="AS1485" i="20" s="1"/>
  <c r="AQ1481" i="20"/>
  <c r="AR1481" i="20"/>
  <c r="AS1481" i="20" s="1"/>
  <c r="AQ1477" i="20"/>
  <c r="AR1477" i="20" s="1"/>
  <c r="AS1477" i="20" s="1"/>
  <c r="AQ1473" i="20"/>
  <c r="AR1473" i="20"/>
  <c r="AS1473" i="20" s="1"/>
  <c r="AQ1469" i="20"/>
  <c r="AR1469" i="20" s="1"/>
  <c r="AS1469" i="20" s="1"/>
  <c r="AQ1465" i="20"/>
  <c r="AR1465" i="20"/>
  <c r="AS1465" i="20" s="1"/>
  <c r="AQ1461" i="20"/>
  <c r="AR1461" i="20" s="1"/>
  <c r="AS1461" i="20" s="1"/>
  <c r="AT1329" i="20"/>
  <c r="AU1329" i="20"/>
  <c r="AV1329" i="20" s="1"/>
  <c r="AT1328" i="20"/>
  <c r="AU1328" i="20" s="1"/>
  <c r="AV1328" i="20" s="1"/>
  <c r="AT1321" i="20"/>
  <c r="AU1321" i="20"/>
  <c r="AV1321" i="20" s="1"/>
  <c r="AT1320" i="20"/>
  <c r="AU1320" i="20" s="1"/>
  <c r="AV1320" i="20" s="1"/>
  <c r="AT1313" i="20"/>
  <c r="AU1313" i="20" s="1"/>
  <c r="AV1313" i="20" s="1"/>
  <c r="AT1312" i="20"/>
  <c r="AU1312" i="20" s="1"/>
  <c r="AV1312" i="20" s="1"/>
  <c r="AT1305" i="20"/>
  <c r="AU1305" i="20" s="1"/>
  <c r="AV1305" i="20" s="1"/>
  <c r="AT1304" i="20"/>
  <c r="AU1304" i="20" s="1"/>
  <c r="AV1304" i="20" s="1"/>
  <c r="AT1299" i="20"/>
  <c r="AU1299" i="20" s="1"/>
  <c r="AV1299" i="20" s="1"/>
  <c r="AT1295" i="20"/>
  <c r="AU1295" i="20" s="1"/>
  <c r="AV1295" i="20" s="1"/>
  <c r="AT1291" i="20"/>
  <c r="AU1291" i="20"/>
  <c r="AV1291" i="20" s="1"/>
  <c r="AT1287" i="20"/>
  <c r="AU1287" i="20" s="1"/>
  <c r="AV1287" i="20" s="1"/>
  <c r="AT1283" i="20"/>
  <c r="AU1283" i="20"/>
  <c r="AV1283" i="20" s="1"/>
  <c r="AT1279" i="20"/>
  <c r="AU1279" i="20" s="1"/>
  <c r="AV1279" i="20" s="1"/>
  <c r="AT1275" i="20"/>
  <c r="AU1275" i="20"/>
  <c r="AV1275" i="20" s="1"/>
  <c r="AT1271" i="20"/>
  <c r="AU1271" i="20" s="1"/>
  <c r="AV1271" i="20" s="1"/>
  <c r="AT1267" i="20"/>
  <c r="AU1267" i="20"/>
  <c r="AV1267" i="20" s="1"/>
  <c r="AT1263" i="20"/>
  <c r="AU1263" i="20" s="1"/>
  <c r="AV1263" i="20" s="1"/>
  <c r="AT1259" i="20"/>
  <c r="AU1259" i="20"/>
  <c r="AV1259" i="20" s="1"/>
  <c r="AT1255" i="20"/>
  <c r="AU1255" i="20" s="1"/>
  <c r="AV1255" i="20" s="1"/>
  <c r="AT1251" i="20"/>
  <c r="AU1251" i="20" s="1"/>
  <c r="AV1251" i="20" s="1"/>
  <c r="AT1247" i="20"/>
  <c r="AU1247" i="20" s="1"/>
  <c r="AV1247" i="20" s="1"/>
  <c r="AT1243" i="20"/>
  <c r="AU1243" i="20" s="1"/>
  <c r="AV1243" i="20" s="1"/>
  <c r="AR1623" i="20"/>
  <c r="AS1623" i="20" s="1"/>
  <c r="AR1622" i="20"/>
  <c r="AS1622" i="20" s="1"/>
  <c r="AR1621" i="20"/>
  <c r="AS1621" i="20" s="1"/>
  <c r="AR1620" i="20"/>
  <c r="AS1620" i="20" s="1"/>
  <c r="AR1619" i="20"/>
  <c r="AS1619" i="20" s="1"/>
  <c r="AQ1618" i="20"/>
  <c r="AR1618" i="20" s="1"/>
  <c r="AS1618" i="20" s="1"/>
  <c r="AQ1617" i="20"/>
  <c r="AR1617" i="20" s="1"/>
  <c r="AS1617" i="20" s="1"/>
  <c r="AQ1616" i="20"/>
  <c r="AR1616" i="20" s="1"/>
  <c r="AS1616" i="20" s="1"/>
  <c r="AQ1615" i="20"/>
  <c r="AR1615" i="20" s="1"/>
  <c r="AS1615" i="20" s="1"/>
  <c r="AQ1614" i="20"/>
  <c r="AR1614" i="20" s="1"/>
  <c r="AS1614" i="20" s="1"/>
  <c r="AQ1613" i="20"/>
  <c r="AR1613" i="20" s="1"/>
  <c r="AS1613" i="20" s="1"/>
  <c r="AQ1612" i="20"/>
  <c r="AR1612" i="20" s="1"/>
  <c r="AS1612" i="20" s="1"/>
  <c r="AQ1611" i="20"/>
  <c r="AR1611" i="20" s="1"/>
  <c r="AS1611" i="20" s="1"/>
  <c r="AQ1610" i="20"/>
  <c r="AR1610" i="20" s="1"/>
  <c r="AS1610" i="20" s="1"/>
  <c r="AQ1609" i="20"/>
  <c r="AR1609" i="20" s="1"/>
  <c r="AS1609" i="20" s="1"/>
  <c r="AQ1608" i="20"/>
  <c r="AR1608" i="20" s="1"/>
  <c r="AS1608" i="20" s="1"/>
  <c r="AQ1607" i="20"/>
  <c r="AR1607" i="20" s="1"/>
  <c r="AS1607" i="20" s="1"/>
  <c r="AQ1606" i="20"/>
  <c r="AR1606" i="20" s="1"/>
  <c r="AS1606" i="20" s="1"/>
  <c r="AQ1605" i="20"/>
  <c r="AR1605" i="20" s="1"/>
  <c r="AS1605" i="20" s="1"/>
  <c r="AQ1604" i="20"/>
  <c r="AR1604" i="20" s="1"/>
  <c r="AS1604" i="20" s="1"/>
  <c r="AQ1603" i="20"/>
  <c r="AR1603" i="20" s="1"/>
  <c r="AS1603" i="20" s="1"/>
  <c r="AQ1602" i="20"/>
  <c r="AR1602" i="20" s="1"/>
  <c r="AS1602" i="20" s="1"/>
  <c r="AQ1601" i="20"/>
  <c r="AR1601" i="20" s="1"/>
  <c r="AS1601" i="20" s="1"/>
  <c r="AQ1600" i="20"/>
  <c r="AR1600" i="20" s="1"/>
  <c r="AS1600" i="20" s="1"/>
  <c r="AQ1599" i="20"/>
  <c r="AR1599" i="20" s="1"/>
  <c r="AS1599" i="20" s="1"/>
  <c r="AQ1598" i="20"/>
  <c r="AR1598" i="20" s="1"/>
  <c r="AS1598" i="20" s="1"/>
  <c r="AQ1597" i="20"/>
  <c r="AR1597" i="20" s="1"/>
  <c r="AS1597" i="20" s="1"/>
  <c r="AQ1596" i="20"/>
  <c r="AR1596" i="20" s="1"/>
  <c r="AS1596" i="20" s="1"/>
  <c r="AQ1595" i="20"/>
  <c r="AR1595" i="20" s="1"/>
  <c r="AS1595" i="20" s="1"/>
  <c r="AQ1594" i="20"/>
  <c r="AR1594" i="20" s="1"/>
  <c r="AS1594" i="20" s="1"/>
  <c r="AQ1593" i="20"/>
  <c r="AR1593" i="20" s="1"/>
  <c r="AS1593" i="20" s="1"/>
  <c r="AQ1592" i="20"/>
  <c r="AR1592" i="20" s="1"/>
  <c r="AS1592" i="20" s="1"/>
  <c r="AQ1591" i="20"/>
  <c r="AR1591" i="20" s="1"/>
  <c r="AS1591" i="20" s="1"/>
  <c r="AQ1590" i="20"/>
  <c r="AR1590" i="20" s="1"/>
  <c r="AS1590" i="20" s="1"/>
  <c r="AQ1589" i="20"/>
  <c r="AR1589" i="20" s="1"/>
  <c r="AS1589" i="20" s="1"/>
  <c r="AQ1588" i="20"/>
  <c r="AR1588" i="20" s="1"/>
  <c r="AS1588" i="20" s="1"/>
  <c r="AQ1587" i="20"/>
  <c r="AR1587" i="20" s="1"/>
  <c r="AS1587" i="20" s="1"/>
  <c r="AQ1586" i="20"/>
  <c r="AR1586" i="20" s="1"/>
  <c r="AS1586" i="20" s="1"/>
  <c r="AQ1585" i="20"/>
  <c r="AR1585" i="20" s="1"/>
  <c r="AS1585" i="20" s="1"/>
  <c r="AQ1584" i="20"/>
  <c r="AR1584" i="20" s="1"/>
  <c r="AS1584" i="20" s="1"/>
  <c r="AQ1583" i="20"/>
  <c r="AR1583" i="20" s="1"/>
  <c r="AS1583" i="20" s="1"/>
  <c r="AQ1582" i="20"/>
  <c r="AR1582" i="20" s="1"/>
  <c r="AS1582" i="20" s="1"/>
  <c r="AQ1581" i="20"/>
  <c r="AR1581" i="20" s="1"/>
  <c r="AS1581" i="20" s="1"/>
  <c r="AQ1580" i="20"/>
  <c r="AR1580" i="20" s="1"/>
  <c r="AS1580" i="20" s="1"/>
  <c r="AQ1579" i="20"/>
  <c r="AR1579" i="20" s="1"/>
  <c r="AS1579" i="20" s="1"/>
  <c r="AQ1578" i="20"/>
  <c r="AR1578" i="20" s="1"/>
  <c r="AS1578" i="20" s="1"/>
  <c r="AQ1577" i="20"/>
  <c r="AR1577" i="20" s="1"/>
  <c r="AS1577" i="20" s="1"/>
  <c r="AQ1576" i="20"/>
  <c r="AR1576" i="20" s="1"/>
  <c r="AS1576" i="20" s="1"/>
  <c r="AQ1575" i="20"/>
  <c r="AR1575" i="20" s="1"/>
  <c r="AS1575" i="20" s="1"/>
  <c r="AQ1574" i="20"/>
  <c r="AR1574" i="20" s="1"/>
  <c r="AS1574" i="20" s="1"/>
  <c r="AQ1573" i="20"/>
  <c r="AR1573" i="20" s="1"/>
  <c r="AS1573" i="20" s="1"/>
  <c r="AQ1572" i="20"/>
  <c r="AR1572" i="20" s="1"/>
  <c r="AS1572" i="20" s="1"/>
  <c r="AQ1571" i="20"/>
  <c r="AR1571" i="20" s="1"/>
  <c r="AS1571" i="20" s="1"/>
  <c r="AQ1570" i="20"/>
  <c r="AR1570" i="20" s="1"/>
  <c r="AS1570" i="20" s="1"/>
  <c r="AQ1569" i="20"/>
  <c r="AR1569" i="20" s="1"/>
  <c r="AS1569" i="20" s="1"/>
  <c r="AQ1568" i="20"/>
  <c r="AR1568" i="20" s="1"/>
  <c r="AS1568" i="20" s="1"/>
  <c r="AQ1567" i="20"/>
  <c r="AR1567" i="20" s="1"/>
  <c r="AS1567" i="20" s="1"/>
  <c r="AQ1566" i="20"/>
  <c r="AR1566" i="20" s="1"/>
  <c r="AS1566" i="20" s="1"/>
  <c r="AQ1565" i="20"/>
  <c r="AR1565" i="20" s="1"/>
  <c r="AS1565" i="20" s="1"/>
  <c r="AQ1564" i="20"/>
  <c r="AR1564" i="20" s="1"/>
  <c r="AS1564" i="20" s="1"/>
  <c r="AQ1563" i="20"/>
  <c r="AR1563" i="20" s="1"/>
  <c r="AS1563" i="20" s="1"/>
  <c r="AQ1562" i="20"/>
  <c r="AR1562" i="20" s="1"/>
  <c r="AS1562" i="20" s="1"/>
  <c r="AQ1561" i="20"/>
  <c r="AR1561" i="20" s="1"/>
  <c r="AS1561" i="20" s="1"/>
  <c r="AQ1560" i="20"/>
  <c r="AR1560" i="20" s="1"/>
  <c r="AS1560" i="20" s="1"/>
  <c r="AQ1559" i="20"/>
  <c r="AR1559" i="20" s="1"/>
  <c r="AS1559" i="20" s="1"/>
  <c r="AQ1558" i="20"/>
  <c r="AR1558" i="20" s="1"/>
  <c r="AS1558" i="20" s="1"/>
  <c r="AQ1557" i="20"/>
  <c r="AR1557" i="20" s="1"/>
  <c r="AS1557" i="20" s="1"/>
  <c r="AQ1556" i="20"/>
  <c r="AR1556" i="20" s="1"/>
  <c r="AS1556" i="20" s="1"/>
  <c r="AQ1555" i="20"/>
  <c r="AR1555" i="20" s="1"/>
  <c r="AS1555" i="20" s="1"/>
  <c r="AQ1554" i="20"/>
  <c r="AR1554" i="20" s="1"/>
  <c r="AS1554" i="20" s="1"/>
  <c r="AQ1553" i="20"/>
  <c r="AR1553" i="20" s="1"/>
  <c r="AS1553" i="20" s="1"/>
  <c r="AQ1552" i="20"/>
  <c r="AR1552" i="20" s="1"/>
  <c r="AS1552" i="20" s="1"/>
  <c r="AQ1551" i="20"/>
  <c r="AR1551" i="20" s="1"/>
  <c r="AS1551" i="20" s="1"/>
  <c r="AQ1550" i="20"/>
  <c r="AR1550" i="20" s="1"/>
  <c r="AS1550" i="20" s="1"/>
  <c r="AQ1549" i="20"/>
  <c r="AR1549" i="20" s="1"/>
  <c r="AS1549" i="20" s="1"/>
  <c r="AQ1548" i="20"/>
  <c r="AR1548" i="20" s="1"/>
  <c r="AS1548" i="20" s="1"/>
  <c r="AQ1547" i="20"/>
  <c r="AR1547" i="20" s="1"/>
  <c r="AS1547" i="20" s="1"/>
  <c r="AQ1546" i="20"/>
  <c r="AR1546" i="20" s="1"/>
  <c r="AS1546" i="20" s="1"/>
  <c r="AQ1545" i="20"/>
  <c r="AR1545" i="20" s="1"/>
  <c r="AS1545" i="20" s="1"/>
  <c r="AQ1544" i="20"/>
  <c r="AR1544" i="20" s="1"/>
  <c r="AS1544" i="20" s="1"/>
  <c r="AQ1543" i="20"/>
  <c r="AR1543" i="20" s="1"/>
  <c r="AS1543" i="20" s="1"/>
  <c r="AQ1542" i="20"/>
  <c r="AR1542" i="20" s="1"/>
  <c r="AS1542" i="20" s="1"/>
  <c r="AQ1541" i="20"/>
  <c r="AR1541" i="20" s="1"/>
  <c r="AS1541" i="20" s="1"/>
  <c r="AQ1540" i="20"/>
  <c r="AR1540" i="20" s="1"/>
  <c r="AS1540" i="20" s="1"/>
  <c r="AQ1539" i="20"/>
  <c r="AR1539" i="20" s="1"/>
  <c r="AS1539" i="20" s="1"/>
  <c r="AQ1538" i="20"/>
  <c r="AR1538" i="20" s="1"/>
  <c r="AS1538" i="20" s="1"/>
  <c r="AQ1537" i="20"/>
  <c r="AR1537" i="20" s="1"/>
  <c r="AS1537" i="20" s="1"/>
  <c r="AQ1536" i="20"/>
  <c r="AR1536" i="20" s="1"/>
  <c r="AS1536" i="20" s="1"/>
  <c r="AQ1535" i="20"/>
  <c r="AR1535" i="20" s="1"/>
  <c r="AS1535" i="20" s="1"/>
  <c r="AQ1534" i="20"/>
  <c r="AR1534" i="20" s="1"/>
  <c r="AS1534" i="20" s="1"/>
  <c r="AQ1533" i="20"/>
  <c r="AR1533" i="20" s="1"/>
  <c r="AS1533" i="20" s="1"/>
  <c r="AQ1532" i="20"/>
  <c r="AR1532" i="20" s="1"/>
  <c r="AS1532" i="20" s="1"/>
  <c r="AQ1531" i="20"/>
  <c r="AR1531" i="20" s="1"/>
  <c r="AS1531" i="20" s="1"/>
  <c r="AQ1530" i="20"/>
  <c r="AR1530" i="20" s="1"/>
  <c r="AS1530" i="20" s="1"/>
  <c r="AQ1529" i="20"/>
  <c r="AR1529" i="20" s="1"/>
  <c r="AS1529" i="20" s="1"/>
  <c r="AQ1528" i="20"/>
  <c r="AR1528" i="20" s="1"/>
  <c r="AS1528" i="20" s="1"/>
  <c r="AQ1527" i="20"/>
  <c r="AR1527" i="20" s="1"/>
  <c r="AS1527" i="20" s="1"/>
  <c r="AQ1526" i="20"/>
  <c r="AR1526" i="20" s="1"/>
  <c r="AS1526" i="20" s="1"/>
  <c r="AQ1525" i="20"/>
  <c r="AR1525" i="20" s="1"/>
  <c r="AS1525" i="20" s="1"/>
  <c r="AQ1524" i="20"/>
  <c r="AR1524" i="20" s="1"/>
  <c r="AS1524" i="20" s="1"/>
  <c r="AQ1523" i="20"/>
  <c r="AR1523" i="20" s="1"/>
  <c r="AS1523" i="20" s="1"/>
  <c r="AQ1522" i="20"/>
  <c r="AR1522" i="20" s="1"/>
  <c r="AS1522" i="20" s="1"/>
  <c r="AQ1521" i="20"/>
  <c r="AR1521" i="20" s="1"/>
  <c r="AS1521" i="20" s="1"/>
  <c r="AQ1520" i="20"/>
  <c r="AR1520" i="20" s="1"/>
  <c r="AS1520" i="20" s="1"/>
  <c r="AQ1519" i="20"/>
  <c r="AR1519" i="20" s="1"/>
  <c r="AS1519" i="20" s="1"/>
  <c r="AQ1518" i="20"/>
  <c r="AR1518" i="20" s="1"/>
  <c r="AS1518" i="20" s="1"/>
  <c r="AQ1517" i="20"/>
  <c r="AR1517" i="20" s="1"/>
  <c r="AS1517" i="20" s="1"/>
  <c r="AQ1516" i="20"/>
  <c r="AR1516" i="20" s="1"/>
  <c r="AS1516" i="20" s="1"/>
  <c r="AQ1515" i="20"/>
  <c r="AR1515" i="20" s="1"/>
  <c r="AS1515" i="20" s="1"/>
  <c r="AQ1514" i="20"/>
  <c r="AR1514" i="20" s="1"/>
  <c r="AS1514" i="20" s="1"/>
  <c r="AQ1513" i="20"/>
  <c r="AR1513" i="20" s="1"/>
  <c r="AS1513" i="20" s="1"/>
  <c r="AQ1512" i="20"/>
  <c r="AR1512" i="20" s="1"/>
  <c r="AS1512" i="20" s="1"/>
  <c r="AQ1511" i="20"/>
  <c r="AR1511" i="20" s="1"/>
  <c r="AS1511" i="20" s="1"/>
  <c r="AQ1510" i="20"/>
  <c r="AR1510" i="20" s="1"/>
  <c r="AS1510" i="20" s="1"/>
  <c r="AQ1509" i="20"/>
  <c r="AR1509" i="20" s="1"/>
  <c r="AS1509" i="20" s="1"/>
  <c r="AQ1508" i="20"/>
  <c r="AR1508" i="20" s="1"/>
  <c r="AS1508" i="20" s="1"/>
  <c r="AQ1507" i="20"/>
  <c r="AR1507" i="20" s="1"/>
  <c r="AS1507" i="20" s="1"/>
  <c r="AQ1506" i="20"/>
  <c r="AR1506" i="20" s="1"/>
  <c r="AS1506" i="20" s="1"/>
  <c r="AQ1505" i="20"/>
  <c r="AR1505" i="20" s="1"/>
  <c r="AS1505" i="20" s="1"/>
  <c r="AQ1504" i="20"/>
  <c r="AR1504" i="20" s="1"/>
  <c r="AS1504" i="20" s="1"/>
  <c r="AQ1503" i="20"/>
  <c r="AR1503" i="20" s="1"/>
  <c r="AS1503" i="20" s="1"/>
  <c r="AQ1502" i="20"/>
  <c r="AR1502" i="20" s="1"/>
  <c r="AS1502" i="20" s="1"/>
  <c r="AQ1501" i="20"/>
  <c r="AR1501" i="20" s="1"/>
  <c r="AS1501" i="20" s="1"/>
  <c r="AQ1500" i="20"/>
  <c r="AR1500" i="20" s="1"/>
  <c r="AS1500" i="20" s="1"/>
  <c r="AQ1499" i="20"/>
  <c r="AR1499" i="20" s="1"/>
  <c r="AS1499" i="20" s="1"/>
  <c r="AQ1498" i="20"/>
  <c r="AR1498" i="20" s="1"/>
  <c r="AS1498" i="20" s="1"/>
  <c r="AQ1497" i="20"/>
  <c r="AR1497" i="20" s="1"/>
  <c r="AS1497" i="20" s="1"/>
  <c r="AQ1496" i="20"/>
  <c r="AR1496" i="20" s="1"/>
  <c r="AS1496" i="20" s="1"/>
  <c r="AQ1495" i="20"/>
  <c r="AR1495" i="20" s="1"/>
  <c r="AS1495" i="20" s="1"/>
  <c r="AQ1494" i="20"/>
  <c r="AR1494" i="20" s="1"/>
  <c r="AS1494" i="20" s="1"/>
  <c r="AQ1493" i="20"/>
  <c r="AR1493" i="20" s="1"/>
  <c r="AS1493" i="20" s="1"/>
  <c r="AQ1492" i="20"/>
  <c r="AR1492" i="20" s="1"/>
  <c r="AS1492" i="20" s="1"/>
  <c r="AQ1488" i="20"/>
  <c r="AR1488" i="20" s="1"/>
  <c r="AS1488" i="20" s="1"/>
  <c r="AQ1484" i="20"/>
  <c r="AR1484" i="20" s="1"/>
  <c r="AS1484" i="20" s="1"/>
  <c r="AQ1480" i="20"/>
  <c r="AR1480" i="20" s="1"/>
  <c r="AS1480" i="20" s="1"/>
  <c r="AQ1476" i="20"/>
  <c r="AR1476" i="20" s="1"/>
  <c r="AS1476" i="20" s="1"/>
  <c r="AQ1472" i="20"/>
  <c r="AR1472" i="20" s="1"/>
  <c r="AS1472" i="20" s="1"/>
  <c r="AQ1468" i="20"/>
  <c r="AR1468" i="20" s="1"/>
  <c r="AS1468" i="20" s="1"/>
  <c r="AQ1464" i="20"/>
  <c r="AR1464" i="20" s="1"/>
  <c r="AS1464" i="20" s="1"/>
  <c r="AQ1460" i="20"/>
  <c r="AR1460" i="20" s="1"/>
  <c r="AS1460" i="20" s="1"/>
  <c r="AT1331" i="20"/>
  <c r="AU1331" i="20" s="1"/>
  <c r="AV1331" i="20" s="1"/>
  <c r="AT1330" i="20"/>
  <c r="AU1330" i="20" s="1"/>
  <c r="AV1330" i="20" s="1"/>
  <c r="AT1323" i="20"/>
  <c r="AU1323" i="20" s="1"/>
  <c r="AV1323" i="20" s="1"/>
  <c r="AT1322" i="20"/>
  <c r="AU1322" i="20" s="1"/>
  <c r="AV1322" i="20" s="1"/>
  <c r="AT1315" i="20"/>
  <c r="AU1315" i="20" s="1"/>
  <c r="AV1315" i="20" s="1"/>
  <c r="AT1314" i="20"/>
  <c r="AU1314" i="20" s="1"/>
  <c r="AV1314" i="20" s="1"/>
  <c r="AT1307" i="20"/>
  <c r="AU1307" i="20" s="1"/>
  <c r="AV1307" i="20" s="1"/>
  <c r="AT1306" i="20"/>
  <c r="AU1306" i="20" s="1"/>
  <c r="AV1306" i="20" s="1"/>
  <c r="AT1300" i="20"/>
  <c r="AU1300" i="20" s="1"/>
  <c r="AV1300" i="20" s="1"/>
  <c r="AT1296" i="20"/>
  <c r="AU1296" i="20" s="1"/>
  <c r="AV1296" i="20" s="1"/>
  <c r="AT1292" i="20"/>
  <c r="AU1292" i="20" s="1"/>
  <c r="AV1292" i="20" s="1"/>
  <c r="AT1288" i="20"/>
  <c r="AU1288" i="20" s="1"/>
  <c r="AV1288" i="20" s="1"/>
  <c r="AT1284" i="20"/>
  <c r="AU1284" i="20" s="1"/>
  <c r="AV1284" i="20" s="1"/>
  <c r="AT1280" i="20"/>
  <c r="AU1280" i="20" s="1"/>
  <c r="AV1280" i="20" s="1"/>
  <c r="AT1276" i="20"/>
  <c r="AU1276" i="20" s="1"/>
  <c r="AV1276" i="20" s="1"/>
  <c r="AT1272" i="20"/>
  <c r="AU1272" i="20" s="1"/>
  <c r="AV1272" i="20" s="1"/>
  <c r="AT1268" i="20"/>
  <c r="AU1268" i="20" s="1"/>
  <c r="AV1268" i="20" s="1"/>
  <c r="AT1264" i="20"/>
  <c r="AU1264" i="20" s="1"/>
  <c r="AV1264" i="20" s="1"/>
  <c r="AT1260" i="20"/>
  <c r="AU1260" i="20" s="1"/>
  <c r="AV1260" i="20" s="1"/>
  <c r="AT1256" i="20"/>
  <c r="AU1256" i="20" s="1"/>
  <c r="AV1256" i="20" s="1"/>
  <c r="AT1252" i="20"/>
  <c r="AU1252" i="20" s="1"/>
  <c r="AV1252" i="20" s="1"/>
  <c r="AT1248" i="20"/>
  <c r="AU1248" i="20" s="1"/>
  <c r="AV1248" i="20" s="1"/>
  <c r="AT1244" i="20"/>
  <c r="AU1244" i="20" s="1"/>
  <c r="AV1244" i="20" s="1"/>
  <c r="AT1240" i="20"/>
  <c r="AU1240" i="20" s="1"/>
  <c r="AV1240" i="20" s="1"/>
  <c r="AR1457" i="20"/>
  <c r="AS1457" i="20" s="1"/>
  <c r="AR1456" i="20"/>
  <c r="AS1456" i="20" s="1"/>
  <c r="AR1455" i="20"/>
  <c r="AS1455" i="20" s="1"/>
  <c r="AR1454" i="20"/>
  <c r="AS1454" i="20" s="1"/>
  <c r="AR1453" i="20"/>
  <c r="AS1453" i="20" s="1"/>
  <c r="AR1452" i="20"/>
  <c r="AS1452" i="20" s="1"/>
  <c r="AR1451" i="20"/>
  <c r="AS1451" i="20" s="1"/>
  <c r="AR1450" i="20"/>
  <c r="AS1450" i="20" s="1"/>
  <c r="AR1449" i="20"/>
  <c r="AS1449" i="20" s="1"/>
  <c r="AR1448" i="20"/>
  <c r="AS1448" i="20" s="1"/>
  <c r="AR1447" i="20"/>
  <c r="AS1447" i="20" s="1"/>
  <c r="AR1446" i="20"/>
  <c r="AS1446" i="20" s="1"/>
  <c r="AR1445" i="20"/>
  <c r="AS1445" i="20" s="1"/>
  <c r="AR1444" i="20"/>
  <c r="AS1444" i="20" s="1"/>
  <c r="AR1443" i="20"/>
  <c r="AS1443" i="20" s="1"/>
  <c r="AR1442" i="20"/>
  <c r="AS1442" i="20" s="1"/>
  <c r="AR1441" i="20"/>
  <c r="AS1441" i="20" s="1"/>
  <c r="AR1440" i="20"/>
  <c r="AS1440" i="20" s="1"/>
  <c r="AR1439" i="20"/>
  <c r="AS1439" i="20" s="1"/>
  <c r="AR1438" i="20"/>
  <c r="AS1438" i="20" s="1"/>
  <c r="AR1437" i="20"/>
  <c r="AS1437" i="20" s="1"/>
  <c r="AR1436" i="20"/>
  <c r="AS1436" i="20" s="1"/>
  <c r="AR1435" i="20"/>
  <c r="AS1435" i="20" s="1"/>
  <c r="AR1434" i="20"/>
  <c r="AS1434" i="20" s="1"/>
  <c r="AR1433" i="20"/>
  <c r="AS1433" i="20" s="1"/>
  <c r="AR1432" i="20"/>
  <c r="AS1432" i="20" s="1"/>
  <c r="AR1431" i="20"/>
  <c r="AS1431" i="20" s="1"/>
  <c r="AR1430" i="20"/>
  <c r="AS1430" i="20" s="1"/>
  <c r="AR1429" i="20"/>
  <c r="AS1429" i="20" s="1"/>
  <c r="AR1428" i="20"/>
  <c r="AS1428" i="20" s="1"/>
  <c r="AR1427" i="20"/>
  <c r="AS1427" i="20" s="1"/>
  <c r="AR1426" i="20"/>
  <c r="AS1426" i="20" s="1"/>
  <c r="AR1425" i="20"/>
  <c r="AS1425" i="20" s="1"/>
  <c r="AR1424" i="20"/>
  <c r="AS1424" i="20" s="1"/>
  <c r="AR1423" i="20"/>
  <c r="AS1423" i="20" s="1"/>
  <c r="AR1422" i="20"/>
  <c r="AS1422" i="20" s="1"/>
  <c r="AR1421" i="20"/>
  <c r="AS1421" i="20" s="1"/>
  <c r="AR1420" i="20"/>
  <c r="AS1420" i="20" s="1"/>
  <c r="AR1419" i="20"/>
  <c r="AS1419" i="20" s="1"/>
  <c r="AR1418" i="20"/>
  <c r="AS1418" i="20" s="1"/>
  <c r="AR1417" i="20"/>
  <c r="AS1417" i="20" s="1"/>
  <c r="AR1416" i="20"/>
  <c r="AS1416" i="20" s="1"/>
  <c r="AR1415" i="20"/>
  <c r="AS1415" i="20" s="1"/>
  <c r="AR1414" i="20"/>
  <c r="AS1414" i="20" s="1"/>
  <c r="AR1413" i="20"/>
  <c r="AS1413" i="20" s="1"/>
  <c r="AR1412" i="20"/>
  <c r="AS1412" i="20" s="1"/>
  <c r="AR1411" i="20"/>
  <c r="AS1411" i="20" s="1"/>
  <c r="AR1410" i="20"/>
  <c r="AS1410" i="20" s="1"/>
  <c r="AR1409" i="20"/>
  <c r="AS1409" i="20" s="1"/>
  <c r="AR1408" i="20"/>
  <c r="AS1408" i="20" s="1"/>
  <c r="AR1407" i="20"/>
  <c r="AS1407" i="20" s="1"/>
  <c r="AR1406" i="20"/>
  <c r="AS1406" i="20" s="1"/>
  <c r="AR1405" i="20"/>
  <c r="AS1405" i="20" s="1"/>
  <c r="AR1404" i="20"/>
  <c r="AS1404" i="20" s="1"/>
  <c r="AR1403" i="20"/>
  <c r="AS1403" i="20" s="1"/>
  <c r="AR1402" i="20"/>
  <c r="AS1402" i="20" s="1"/>
  <c r="AR1401" i="20"/>
  <c r="AS1401" i="20" s="1"/>
  <c r="AR1400" i="20"/>
  <c r="AS1400" i="20" s="1"/>
  <c r="AR1399" i="20"/>
  <c r="AS1399" i="20" s="1"/>
  <c r="AR1398" i="20"/>
  <c r="AS1398" i="20" s="1"/>
  <c r="AR1397" i="20"/>
  <c r="AS1397" i="20" s="1"/>
  <c r="AR1396" i="20"/>
  <c r="AS1396" i="20" s="1"/>
  <c r="AR1395" i="20"/>
  <c r="AS1395" i="20" s="1"/>
  <c r="AR1394" i="20"/>
  <c r="AS1394" i="20" s="1"/>
  <c r="AR1393" i="20"/>
  <c r="AS1393" i="20" s="1"/>
  <c r="AR1392" i="20"/>
  <c r="AS1392" i="20" s="1"/>
  <c r="AR1391" i="20"/>
  <c r="AS1391" i="20" s="1"/>
  <c r="AR1390" i="20"/>
  <c r="AS1390" i="20" s="1"/>
  <c r="AR1389" i="20"/>
  <c r="AS1389" i="20" s="1"/>
  <c r="AR1388" i="20"/>
  <c r="AS1388" i="20" s="1"/>
  <c r="AR1387" i="20"/>
  <c r="AS1387" i="20" s="1"/>
  <c r="AR1386" i="20"/>
  <c r="AS1386" i="20" s="1"/>
  <c r="AR1385" i="20"/>
  <c r="AS1385" i="20" s="1"/>
  <c r="AR1384" i="20"/>
  <c r="AS1384" i="20" s="1"/>
  <c r="AR1383" i="20"/>
  <c r="AS1383" i="20" s="1"/>
  <c r="AR1382" i="20"/>
  <c r="AS1382" i="20" s="1"/>
  <c r="AR1381" i="20"/>
  <c r="AS1381" i="20" s="1"/>
  <c r="AR1380" i="20"/>
  <c r="AS1380" i="20" s="1"/>
  <c r="AR1379" i="20"/>
  <c r="AS1379" i="20" s="1"/>
  <c r="AR1378" i="20"/>
  <c r="AS1378" i="20" s="1"/>
  <c r="AR1377" i="20"/>
  <c r="AS1377" i="20" s="1"/>
  <c r="AR1376" i="20"/>
  <c r="AS1376" i="20" s="1"/>
  <c r="AR1375" i="20"/>
  <c r="AS1375" i="20" s="1"/>
  <c r="AR1374" i="20"/>
  <c r="AS1374" i="20" s="1"/>
  <c r="AR1373" i="20"/>
  <c r="AS1373" i="20" s="1"/>
  <c r="AR1372" i="20"/>
  <c r="AS1372" i="20" s="1"/>
  <c r="AR1371" i="20"/>
  <c r="AS1371" i="20" s="1"/>
  <c r="AR1370" i="20"/>
  <c r="AS1370" i="20" s="1"/>
  <c r="AR1369" i="20"/>
  <c r="AS1369" i="20" s="1"/>
  <c r="AR1368" i="20"/>
  <c r="AS1368" i="20" s="1"/>
  <c r="AR1367" i="20"/>
  <c r="AS1367" i="20" s="1"/>
  <c r="AR1366" i="20"/>
  <c r="AS1366" i="20" s="1"/>
  <c r="AR1365" i="20"/>
  <c r="AS1365" i="20" s="1"/>
  <c r="AR1364" i="20"/>
  <c r="AS1364" i="20" s="1"/>
  <c r="AR1363" i="20"/>
  <c r="AS1363" i="20" s="1"/>
  <c r="AR1362" i="20"/>
  <c r="AS1362" i="20" s="1"/>
  <c r="AR1361" i="20"/>
  <c r="AS1361" i="20" s="1"/>
  <c r="AR1360" i="20"/>
  <c r="AS1360" i="20" s="1"/>
  <c r="AR1359" i="20"/>
  <c r="AS1359" i="20" s="1"/>
  <c r="AR1358" i="20"/>
  <c r="AS1358" i="20" s="1"/>
  <c r="AR1357" i="20"/>
  <c r="AS1357" i="20" s="1"/>
  <c r="AR1356" i="20"/>
  <c r="AS1356" i="20" s="1"/>
  <c r="AR1355" i="20"/>
  <c r="AS1355" i="20" s="1"/>
  <c r="AR1354" i="20"/>
  <c r="AS1354" i="20" s="1"/>
  <c r="AR1353" i="20"/>
  <c r="AS1353" i="20" s="1"/>
  <c r="AR1352" i="20"/>
  <c r="AS1352" i="20" s="1"/>
  <c r="AR1351" i="20"/>
  <c r="AS1351" i="20" s="1"/>
  <c r="AR1350" i="20"/>
  <c r="AS1350" i="20" s="1"/>
  <c r="AR1349" i="20"/>
  <c r="AS1349" i="20" s="1"/>
  <c r="AR1348" i="20"/>
  <c r="AS1348" i="20" s="1"/>
  <c r="AR1347" i="20"/>
  <c r="AS1347" i="20" s="1"/>
  <c r="AR1346" i="20"/>
  <c r="AS1346" i="20" s="1"/>
  <c r="AR1345" i="20"/>
  <c r="AS1345" i="20" s="1"/>
  <c r="AR1344" i="20"/>
  <c r="AS1344" i="20" s="1"/>
  <c r="AR1343" i="20"/>
  <c r="AS1343" i="20" s="1"/>
  <c r="AR1342" i="20"/>
  <c r="AS1342" i="20" s="1"/>
  <c r="AR1341" i="20"/>
  <c r="AS1341" i="20" s="1"/>
  <c r="AR1340" i="20"/>
  <c r="AS1340" i="20" s="1"/>
  <c r="AR1339" i="20"/>
  <c r="AS1339" i="20" s="1"/>
  <c r="AR1338" i="20"/>
  <c r="AS1338" i="20" s="1"/>
  <c r="AR1337" i="20"/>
  <c r="AS1337" i="20" s="1"/>
  <c r="AR1336" i="20"/>
  <c r="AS1336" i="20" s="1"/>
  <c r="AR1239" i="20"/>
  <c r="AS1239" i="20" s="1"/>
  <c r="AR1238" i="20"/>
  <c r="AS1238" i="20" s="1"/>
  <c r="AR1237" i="20"/>
  <c r="AS1237" i="20" s="1"/>
  <c r="AR1236" i="20"/>
  <c r="AS1236" i="20" s="1"/>
  <c r="AR1235" i="20"/>
  <c r="AS1235" i="20" s="1"/>
  <c r="AR1234" i="20"/>
  <c r="AS1234" i="20" s="1"/>
  <c r="AR1233" i="20"/>
  <c r="AS1233" i="20" s="1"/>
  <c r="AR1232" i="20"/>
  <c r="AS1232" i="20" s="1"/>
  <c r="AR1231" i="20"/>
  <c r="AS1231" i="20" s="1"/>
  <c r="AR1230" i="20"/>
  <c r="AS1230" i="20" s="1"/>
  <c r="AR1229" i="20"/>
  <c r="AS1229" i="20" s="1"/>
  <c r="AR1228" i="20"/>
  <c r="AS1228" i="20" s="1"/>
  <c r="AR1227" i="20"/>
  <c r="AS1227" i="20" s="1"/>
  <c r="AR1226" i="20"/>
  <c r="AS1226" i="20" s="1"/>
  <c r="AR1225" i="20"/>
  <c r="AS1225" i="20" s="1"/>
  <c r="AR1224" i="20"/>
  <c r="AS1224" i="20" s="1"/>
  <c r="AR1223" i="20"/>
  <c r="AS1223" i="20" s="1"/>
  <c r="AR1222" i="20"/>
  <c r="AS1222" i="20" s="1"/>
  <c r="AR1221" i="20"/>
  <c r="AS1221" i="20" s="1"/>
  <c r="AR1220" i="20"/>
  <c r="AS1220" i="20" s="1"/>
  <c r="AR1219" i="20"/>
  <c r="AS1219" i="20" s="1"/>
  <c r="AR1218" i="20"/>
  <c r="AS1218" i="20" s="1"/>
  <c r="AR1217" i="20"/>
  <c r="AS1217" i="20" s="1"/>
  <c r="AR1216" i="20"/>
  <c r="AS1216" i="20" s="1"/>
  <c r="AR1215" i="20"/>
  <c r="AS1215" i="20" s="1"/>
  <c r="AR1214" i="20"/>
  <c r="AS1214" i="20" s="1"/>
  <c r="AR1213" i="20"/>
  <c r="AS1213" i="20" s="1"/>
  <c r="AR1212" i="20"/>
  <c r="AS1212" i="20" s="1"/>
  <c r="AR1211" i="20"/>
  <c r="AS1211" i="20" s="1"/>
  <c r="AR1210" i="20"/>
  <c r="AS1210" i="20" s="1"/>
  <c r="AR1209" i="20"/>
  <c r="AS1209" i="20" s="1"/>
  <c r="AR1208" i="20"/>
  <c r="AS1208" i="20" s="1"/>
  <c r="AR1207" i="20"/>
  <c r="AS1207" i="20" s="1"/>
  <c r="AR1206" i="20"/>
  <c r="AS1206" i="20" s="1"/>
  <c r="AR1205" i="20"/>
  <c r="AS1205" i="20" s="1"/>
  <c r="AR1204" i="20"/>
  <c r="AS1204" i="20" s="1"/>
  <c r="AR1203" i="20"/>
  <c r="AS1203" i="20" s="1"/>
  <c r="AR1202" i="20"/>
  <c r="AS1202" i="20" s="1"/>
  <c r="AR1201" i="20"/>
  <c r="AS1201" i="20" s="1"/>
  <c r="AR1200" i="20"/>
  <c r="AS1200" i="20" s="1"/>
  <c r="AR1199" i="20"/>
  <c r="AS1199" i="20" s="1"/>
  <c r="AR1198" i="20"/>
  <c r="AS1198" i="20" s="1"/>
  <c r="AR1197" i="20"/>
  <c r="AS1197" i="20" s="1"/>
  <c r="AR1196" i="20"/>
  <c r="AS1196" i="20" s="1"/>
  <c r="AR1195" i="20"/>
  <c r="AS1195" i="20" s="1"/>
  <c r="AR1194" i="20"/>
  <c r="AS1194" i="20" s="1"/>
  <c r="AR1193" i="20"/>
  <c r="AS1193" i="20" s="1"/>
  <c r="AR1192" i="20"/>
  <c r="AS1192" i="20" s="1"/>
  <c r="AR1191" i="20"/>
  <c r="AS1191" i="20" s="1"/>
  <c r="AR1190" i="20"/>
  <c r="AS1190" i="20" s="1"/>
  <c r="AR1189" i="20"/>
  <c r="AS1189" i="20" s="1"/>
  <c r="AR1188" i="20"/>
  <c r="AS1188" i="20" s="1"/>
  <c r="AR1187" i="20"/>
  <c r="AS1187" i="20" s="1"/>
  <c r="AR1186" i="20"/>
  <c r="AS1186" i="20" s="1"/>
  <c r="AQ1185" i="20"/>
  <c r="AR1185" i="20" s="1"/>
  <c r="AS1185" i="20" s="1"/>
  <c r="AQ1184" i="20"/>
  <c r="AR1184" i="20" s="1"/>
  <c r="AS1184" i="20" s="1"/>
  <c r="AQ1183" i="20"/>
  <c r="AR1183" i="20" s="1"/>
  <c r="AS1183" i="20" s="1"/>
  <c r="AQ1182" i="20"/>
  <c r="AR1182" i="20" s="1"/>
  <c r="AS1182" i="20" s="1"/>
  <c r="AQ1181" i="20"/>
  <c r="AR1181" i="20" s="1"/>
  <c r="AS1181" i="20" s="1"/>
  <c r="AQ1180" i="20"/>
  <c r="AR1180" i="20" s="1"/>
  <c r="AS1180" i="20" s="1"/>
  <c r="AQ1179" i="20"/>
  <c r="AR1179" i="20" s="1"/>
  <c r="AS1179" i="20" s="1"/>
  <c r="AQ1178" i="20"/>
  <c r="AR1178" i="20" s="1"/>
  <c r="AS1178" i="20" s="1"/>
  <c r="AQ1177" i="20"/>
  <c r="AR1177" i="20" s="1"/>
  <c r="AS1177" i="20" s="1"/>
  <c r="AQ1176" i="20"/>
  <c r="AR1176" i="20" s="1"/>
  <c r="AS1176" i="20" s="1"/>
  <c r="AQ1175" i="20"/>
  <c r="AR1175" i="20" s="1"/>
  <c r="AS1175" i="20" s="1"/>
  <c r="AQ1174" i="20"/>
  <c r="AR1174" i="20" s="1"/>
  <c r="AS1174" i="20" s="1"/>
  <c r="AQ1173" i="20"/>
  <c r="AR1173" i="20" s="1"/>
  <c r="AS1173" i="20" s="1"/>
  <c r="AQ1172" i="20"/>
  <c r="AR1172" i="20" s="1"/>
  <c r="AS1172" i="20" s="1"/>
  <c r="AQ1171" i="20"/>
  <c r="AR1171" i="20" s="1"/>
  <c r="AS1171" i="20" s="1"/>
  <c r="AQ1170" i="20"/>
  <c r="AR1170" i="20" s="1"/>
  <c r="AS1170" i="20" s="1"/>
  <c r="AQ1169" i="20"/>
  <c r="AR1169" i="20" s="1"/>
  <c r="AS1169" i="20" s="1"/>
  <c r="AQ1168" i="20"/>
  <c r="AR1168" i="20" s="1"/>
  <c r="AS1168" i="20" s="1"/>
  <c r="AQ1167" i="20"/>
  <c r="AR1167" i="20" s="1"/>
  <c r="AS1167" i="20" s="1"/>
  <c r="AQ1166" i="20"/>
  <c r="AR1166" i="20" s="1"/>
  <c r="AS1166" i="20" s="1"/>
  <c r="AQ1165" i="20"/>
  <c r="AR1165" i="20" s="1"/>
  <c r="AS1165" i="20" s="1"/>
  <c r="AQ1164" i="20"/>
  <c r="AR1164" i="20" s="1"/>
  <c r="AS1164" i="20" s="1"/>
  <c r="AQ1163" i="20"/>
  <c r="AR1163" i="20" s="1"/>
  <c r="AS1163" i="20" s="1"/>
  <c r="AQ1162" i="20"/>
  <c r="AR1162" i="20" s="1"/>
  <c r="AS1162" i="20" s="1"/>
  <c r="AQ1161" i="20"/>
  <c r="AR1161" i="20" s="1"/>
  <c r="AS1161" i="20" s="1"/>
  <c r="AQ1160" i="20"/>
  <c r="AR1160" i="20" s="1"/>
  <c r="AS1160" i="20" s="1"/>
  <c r="AQ1159" i="20"/>
  <c r="AR1159" i="20" s="1"/>
  <c r="AS1159" i="20" s="1"/>
  <c r="AQ1158" i="20"/>
  <c r="AR1158" i="20" s="1"/>
  <c r="AS1158" i="20" s="1"/>
  <c r="AQ1157" i="20"/>
  <c r="AR1157" i="20" s="1"/>
  <c r="AS1157" i="20" s="1"/>
  <c r="AQ1156" i="20"/>
  <c r="AR1156" i="20" s="1"/>
  <c r="AS1156" i="20" s="1"/>
  <c r="AQ1155" i="20"/>
  <c r="AR1155" i="20" s="1"/>
  <c r="AS1155" i="20" s="1"/>
  <c r="AQ1154" i="20"/>
  <c r="AR1154" i="20" s="1"/>
  <c r="AS1154" i="20" s="1"/>
  <c r="AQ1153" i="20"/>
  <c r="AR1153" i="20" s="1"/>
  <c r="AS1153" i="20" s="1"/>
  <c r="AQ1152" i="20"/>
  <c r="AR1152" i="20" s="1"/>
  <c r="AS1152" i="20" s="1"/>
  <c r="AQ1151" i="20"/>
  <c r="AR1151" i="20" s="1"/>
  <c r="AS1151" i="20" s="1"/>
  <c r="AQ1150" i="20"/>
  <c r="AR1150" i="20" s="1"/>
  <c r="AS1150" i="20" s="1"/>
  <c r="AQ1149" i="20"/>
  <c r="AR1149" i="20" s="1"/>
  <c r="AS1149" i="20" s="1"/>
  <c r="AQ1148" i="20"/>
  <c r="AR1148" i="20" s="1"/>
  <c r="AS1148" i="20" s="1"/>
  <c r="AQ1147" i="20"/>
  <c r="AR1147" i="20" s="1"/>
  <c r="AS1147" i="20" s="1"/>
  <c r="AQ1146" i="20"/>
  <c r="AR1146" i="20" s="1"/>
  <c r="AS1146" i="20" s="1"/>
  <c r="AQ1145" i="20"/>
  <c r="AR1145" i="20" s="1"/>
  <c r="AS1145" i="20" s="1"/>
  <c r="AQ1144" i="20"/>
  <c r="AR1144" i="20" s="1"/>
  <c r="AS1144" i="20" s="1"/>
  <c r="AQ1143" i="20"/>
  <c r="AR1143" i="20" s="1"/>
  <c r="AS1143" i="20" s="1"/>
  <c r="AQ1142" i="20"/>
  <c r="AR1142" i="20" s="1"/>
  <c r="AS1142" i="20" s="1"/>
  <c r="AQ1141" i="20"/>
  <c r="AR1141" i="20" s="1"/>
  <c r="AS1141" i="20" s="1"/>
  <c r="AQ1140" i="20"/>
  <c r="AR1140" i="20" s="1"/>
  <c r="AS1140" i="20" s="1"/>
  <c r="AQ1139" i="20"/>
  <c r="AR1139" i="20" s="1"/>
  <c r="AS1139" i="20" s="1"/>
  <c r="AQ1138" i="20"/>
  <c r="AR1138" i="20" s="1"/>
  <c r="AS1138" i="20" s="1"/>
  <c r="AQ1137" i="20"/>
  <c r="AR1137" i="20" s="1"/>
  <c r="AS1137" i="20" s="1"/>
  <c r="AQ1136" i="20"/>
  <c r="AR1136" i="20" s="1"/>
  <c r="AS1136" i="20" s="1"/>
  <c r="AQ1135" i="20"/>
  <c r="AR1135" i="20" s="1"/>
  <c r="AS1135" i="20" s="1"/>
  <c r="AQ1134" i="20"/>
  <c r="AR1134" i="20" s="1"/>
  <c r="AS1134" i="20" s="1"/>
  <c r="AQ1133" i="20"/>
  <c r="AR1133" i="20" s="1"/>
  <c r="AS1133" i="20" s="1"/>
  <c r="AQ1132" i="20"/>
  <c r="AR1132" i="20" s="1"/>
  <c r="AS1132" i="20" s="1"/>
  <c r="AQ1131" i="20"/>
  <c r="AR1131" i="20" s="1"/>
  <c r="AS1131" i="20" s="1"/>
  <c r="AQ1130" i="20"/>
  <c r="AR1130" i="20" s="1"/>
  <c r="AS1130" i="20" s="1"/>
  <c r="AQ1129" i="20"/>
  <c r="AR1129" i="20" s="1"/>
  <c r="AS1129" i="20" s="1"/>
  <c r="AQ1128" i="20"/>
  <c r="AR1128" i="20" s="1"/>
  <c r="AS1128" i="20" s="1"/>
  <c r="AQ1127" i="20"/>
  <c r="AR1127" i="20" s="1"/>
  <c r="AS1127" i="20" s="1"/>
  <c r="AQ1126" i="20"/>
  <c r="AR1126" i="20" s="1"/>
  <c r="AS1126" i="20" s="1"/>
  <c r="AQ1125" i="20"/>
  <c r="AR1125" i="20" s="1"/>
  <c r="AS1125" i="20" s="1"/>
  <c r="AQ1124" i="20"/>
  <c r="AR1124" i="20" s="1"/>
  <c r="AS1124" i="20" s="1"/>
  <c r="AQ1123" i="20"/>
  <c r="AR1123" i="20" s="1"/>
  <c r="AS1123" i="20" s="1"/>
  <c r="AQ1122" i="20"/>
  <c r="AR1122" i="20" s="1"/>
  <c r="AS1122" i="20" s="1"/>
  <c r="AQ1121" i="20"/>
  <c r="AR1121" i="20" s="1"/>
  <c r="AS1121" i="20" s="1"/>
  <c r="AQ1120" i="20"/>
  <c r="AR1120" i="20" s="1"/>
  <c r="AS1120" i="20" s="1"/>
  <c r="AQ1119" i="20"/>
  <c r="AR1119" i="20" s="1"/>
  <c r="AS1119" i="20" s="1"/>
  <c r="AQ1118" i="20"/>
  <c r="AR1118" i="20" s="1"/>
  <c r="AS1118" i="20" s="1"/>
  <c r="AQ1117" i="20"/>
  <c r="AR1117" i="20" s="1"/>
  <c r="AS1117" i="20" s="1"/>
  <c r="AQ1116" i="20"/>
  <c r="AR1116" i="20" s="1"/>
  <c r="AS1116" i="20" s="1"/>
  <c r="AQ1115" i="20"/>
  <c r="AR1115" i="20" s="1"/>
  <c r="AS1115" i="20" s="1"/>
  <c r="AQ1114" i="20"/>
  <c r="AR1114" i="20" s="1"/>
  <c r="AS1114" i="20" s="1"/>
  <c r="AQ1113" i="20"/>
  <c r="AR1113" i="20" s="1"/>
  <c r="AS1113" i="20" s="1"/>
  <c r="AQ1112" i="20"/>
  <c r="AR1112" i="20" s="1"/>
  <c r="AS1112" i="20" s="1"/>
  <c r="AQ1111" i="20"/>
  <c r="AR1111" i="20" s="1"/>
  <c r="AS1111" i="20" s="1"/>
  <c r="AQ1110" i="20"/>
  <c r="AR1110" i="20" s="1"/>
  <c r="AS1110" i="20" s="1"/>
  <c r="AQ1109" i="20"/>
  <c r="AR1109" i="20" s="1"/>
  <c r="AS1109" i="20" s="1"/>
  <c r="AQ1108" i="20"/>
  <c r="AR1108" i="20" s="1"/>
  <c r="AS1108" i="20" s="1"/>
  <c r="AQ1107" i="20"/>
  <c r="AR1107" i="20" s="1"/>
  <c r="AS1107" i="20" s="1"/>
  <c r="AQ1106" i="20"/>
  <c r="AR1106" i="20" s="1"/>
  <c r="AS1106" i="20" s="1"/>
  <c r="AQ1105" i="20"/>
  <c r="AR1105" i="20" s="1"/>
  <c r="AS1105" i="20" s="1"/>
  <c r="AQ1104" i="20"/>
  <c r="AR1104" i="20" s="1"/>
  <c r="AS1104" i="20" s="1"/>
  <c r="AQ1103" i="20"/>
  <c r="AR1103" i="20" s="1"/>
  <c r="AS1103" i="20" s="1"/>
  <c r="AQ1102" i="20"/>
  <c r="AR1102" i="20" s="1"/>
  <c r="AS1102" i="20" s="1"/>
  <c r="AQ1101" i="20"/>
  <c r="AR1101" i="20" s="1"/>
  <c r="AS1101" i="20" s="1"/>
  <c r="AQ1100" i="20"/>
  <c r="AR1100" i="20" s="1"/>
  <c r="AS1100" i="20" s="1"/>
  <c r="AQ1099" i="20"/>
  <c r="AR1099" i="20" s="1"/>
  <c r="AS1099" i="20" s="1"/>
  <c r="AQ1098" i="20"/>
  <c r="AR1098" i="20" s="1"/>
  <c r="AS1098" i="20" s="1"/>
  <c r="AQ1097" i="20"/>
  <c r="AR1097" i="20" s="1"/>
  <c r="AS1097" i="20" s="1"/>
  <c r="AQ1096" i="20"/>
  <c r="AR1096" i="20" s="1"/>
  <c r="AS1096" i="20" s="1"/>
  <c r="AQ1095" i="20"/>
  <c r="AR1095" i="20" s="1"/>
  <c r="AS1095" i="20" s="1"/>
  <c r="AQ1094" i="20"/>
  <c r="AR1094" i="20" s="1"/>
  <c r="AS1094" i="20" s="1"/>
  <c r="AQ1093" i="20"/>
  <c r="AR1093" i="20" s="1"/>
  <c r="AS1093" i="20" s="1"/>
  <c r="AQ1092" i="20"/>
  <c r="AR1092" i="20" s="1"/>
  <c r="AS1092" i="20" s="1"/>
  <c r="AQ1091" i="20"/>
  <c r="AR1091" i="20" s="1"/>
  <c r="AS1091" i="20" s="1"/>
  <c r="AQ1090" i="20"/>
  <c r="AR1090" i="20" s="1"/>
  <c r="AS1090" i="20" s="1"/>
  <c r="AQ1089" i="20"/>
  <c r="AR1089" i="20" s="1"/>
  <c r="AS1089" i="20" s="1"/>
  <c r="AQ1088" i="20"/>
  <c r="AR1088" i="20" s="1"/>
  <c r="AS1088" i="20" s="1"/>
  <c r="AQ1087" i="20"/>
  <c r="AR1087" i="20" s="1"/>
  <c r="AS1087" i="20" s="1"/>
  <c r="AQ1086" i="20"/>
  <c r="AR1086" i="20" s="1"/>
  <c r="AS1086" i="20" s="1"/>
  <c r="AQ1085" i="20"/>
  <c r="AR1085" i="20" s="1"/>
  <c r="AS1085" i="20" s="1"/>
  <c r="AQ1084" i="20"/>
  <c r="AR1084" i="20" s="1"/>
  <c r="AS1084" i="20" s="1"/>
  <c r="AQ1083" i="20"/>
  <c r="AR1083" i="20" s="1"/>
  <c r="AS1083" i="20" s="1"/>
  <c r="AQ1082" i="20"/>
  <c r="AR1082" i="20" s="1"/>
  <c r="AS1082" i="20" s="1"/>
  <c r="AQ1081" i="20"/>
  <c r="AR1081" i="20" s="1"/>
  <c r="AS1081" i="20" s="1"/>
  <c r="AQ1080" i="20"/>
  <c r="AR1080" i="20" s="1"/>
  <c r="AS1080" i="20" s="1"/>
  <c r="AQ1079" i="20"/>
  <c r="AR1079" i="20" s="1"/>
  <c r="AS1079" i="20" s="1"/>
  <c r="AQ1078" i="20"/>
  <c r="AR1078" i="20" s="1"/>
  <c r="AS1078" i="20" s="1"/>
  <c r="AQ1077" i="20"/>
  <c r="AR1077" i="20" s="1"/>
  <c r="AS1077" i="20" s="1"/>
  <c r="AQ1076" i="20"/>
  <c r="AR1076" i="20" s="1"/>
  <c r="AS1076" i="20" s="1"/>
  <c r="AQ1075" i="20"/>
  <c r="AR1075" i="20" s="1"/>
  <c r="AS1075" i="20" s="1"/>
  <c r="AQ1074" i="20"/>
  <c r="AR1074" i="20" s="1"/>
  <c r="AS1074" i="20" s="1"/>
  <c r="AQ1073" i="20"/>
  <c r="AR1073" i="20" s="1"/>
  <c r="AS1073" i="20" s="1"/>
  <c r="AQ1072" i="20"/>
  <c r="AR1072" i="20" s="1"/>
  <c r="AS1072" i="20" s="1"/>
  <c r="AQ1071" i="20"/>
  <c r="AR1071" i="20" s="1"/>
  <c r="AS1071" i="20" s="1"/>
  <c r="AQ1070" i="20"/>
  <c r="AR1070" i="20" s="1"/>
  <c r="AS1070" i="20" s="1"/>
  <c r="AQ1069" i="20"/>
  <c r="AR1069" i="20" s="1"/>
  <c r="AS1069" i="20" s="1"/>
  <c r="AQ1068" i="20"/>
  <c r="AR1068" i="20" s="1"/>
  <c r="AS1068" i="20" s="1"/>
  <c r="AQ1067" i="20"/>
  <c r="AR1067" i="20" s="1"/>
  <c r="AS1067" i="20" s="1"/>
  <c r="AQ1066" i="20"/>
  <c r="AR1066" i="20" s="1"/>
  <c r="AS1066" i="20" s="1"/>
  <c r="AQ1065" i="20"/>
  <c r="AR1065" i="20" s="1"/>
  <c r="AS1065" i="20" s="1"/>
  <c r="AQ1064" i="20"/>
  <c r="AR1064" i="20" s="1"/>
  <c r="AS1064" i="20" s="1"/>
  <c r="AQ1063" i="20"/>
  <c r="AR1063" i="20" s="1"/>
  <c r="AS1063" i="20" s="1"/>
  <c r="AQ1062" i="20"/>
  <c r="AR1062" i="20" s="1"/>
  <c r="AS1062" i="20" s="1"/>
  <c r="AQ1061" i="20"/>
  <c r="AR1061" i="20" s="1"/>
  <c r="AS1061" i="20" s="1"/>
  <c r="AQ1060" i="20"/>
  <c r="AR1060" i="20" s="1"/>
  <c r="AS1060" i="20" s="1"/>
  <c r="AQ1059" i="20"/>
  <c r="AR1059" i="20" s="1"/>
  <c r="AS1059" i="20" s="1"/>
  <c r="AQ1058" i="20"/>
  <c r="AR1058" i="20" s="1"/>
  <c r="AS1058" i="20" s="1"/>
  <c r="AQ1057" i="20"/>
  <c r="AR1057" i="20" s="1"/>
  <c r="AS1057" i="20" s="1"/>
  <c r="AQ1056" i="20"/>
  <c r="AR1056" i="20" s="1"/>
  <c r="AS1056" i="20" s="1"/>
  <c r="AQ1055" i="20"/>
  <c r="AR1055" i="20" s="1"/>
  <c r="AS1055" i="20" s="1"/>
  <c r="AQ1054" i="20"/>
  <c r="AR1054" i="20" s="1"/>
  <c r="AS1054" i="20" s="1"/>
  <c r="AR1053" i="20"/>
  <c r="AS1053" i="20" s="1"/>
  <c r="AR1052" i="20"/>
  <c r="AS1052" i="20" s="1"/>
  <c r="AR1051" i="20"/>
  <c r="AS1051" i="20" s="1"/>
  <c r="AR1050" i="20"/>
  <c r="AS1050" i="20" s="1"/>
  <c r="AR1049" i="20"/>
  <c r="AS1049" i="20" s="1"/>
  <c r="AR1048" i="20"/>
  <c r="AS1048" i="20" s="1"/>
  <c r="AR1047" i="20"/>
  <c r="AS1047" i="20" s="1"/>
  <c r="AR1046" i="20"/>
  <c r="AS1046" i="20" s="1"/>
  <c r="AR1045" i="20"/>
  <c r="AS1045" i="20" s="1"/>
  <c r="AR1044" i="20"/>
  <c r="AS1044" i="20" s="1"/>
  <c r="AR1043" i="20"/>
  <c r="AS1043" i="20" s="1"/>
  <c r="AR1042" i="20"/>
  <c r="AS1042" i="20" s="1"/>
  <c r="AR1041" i="20"/>
  <c r="AS1041" i="20" s="1"/>
  <c r="AR1040" i="20"/>
  <c r="AS1040" i="20" s="1"/>
  <c r="AR1039" i="20"/>
  <c r="AS1039" i="20" s="1"/>
  <c r="AR1038" i="20"/>
  <c r="AS1038" i="20" s="1"/>
  <c r="AR1037" i="20"/>
  <c r="AS1037" i="20" s="1"/>
  <c r="AR1036" i="20"/>
  <c r="AS1036" i="20" s="1"/>
  <c r="AR1035" i="20"/>
  <c r="AS1035" i="20" s="1"/>
  <c r="AR1034" i="20"/>
  <c r="AS1034" i="20" s="1"/>
  <c r="AR1033" i="20"/>
  <c r="AS1033" i="20" s="1"/>
  <c r="AR1032" i="20"/>
  <c r="AS1032" i="20" s="1"/>
  <c r="AR1031" i="20"/>
  <c r="AS1031" i="20" s="1"/>
  <c r="AR1030" i="20"/>
  <c r="AS1030" i="20" s="1"/>
  <c r="AR1029" i="20"/>
  <c r="AS1029" i="20" s="1"/>
  <c r="AR1028" i="20"/>
  <c r="AS1028" i="20" s="1"/>
  <c r="AR1027" i="20"/>
  <c r="AS1027" i="20" s="1"/>
  <c r="AR1026" i="20"/>
  <c r="AS1026" i="20" s="1"/>
  <c r="AR1025" i="20"/>
  <c r="AS1025" i="20" s="1"/>
  <c r="AR1024" i="20"/>
  <c r="AS1024" i="20" s="1"/>
  <c r="AR1023" i="20"/>
  <c r="AS1023" i="20" s="1"/>
  <c r="AR1022" i="20"/>
  <c r="AS1022" i="20" s="1"/>
  <c r="AR1021" i="20"/>
  <c r="AS1021" i="20" s="1"/>
  <c r="AR1020" i="20"/>
  <c r="AS1020" i="20" s="1"/>
  <c r="AR1019" i="20"/>
  <c r="AS1019" i="20" s="1"/>
  <c r="AR1018" i="20"/>
  <c r="AS1018" i="20" s="1"/>
  <c r="AR1017" i="20"/>
  <c r="AS1017" i="20" s="1"/>
  <c r="AR1016" i="20"/>
  <c r="AS1016" i="20" s="1"/>
  <c r="AR1015" i="20"/>
  <c r="AS1015" i="20" s="1"/>
  <c r="AR1014" i="20"/>
  <c r="AS1014" i="20" s="1"/>
  <c r="AR1013" i="20"/>
  <c r="AS1013" i="20" s="1"/>
  <c r="AR1012" i="20"/>
  <c r="AS1012" i="20" s="1"/>
  <c r="AR1011" i="20"/>
  <c r="AS1011" i="20" s="1"/>
  <c r="AR1010" i="20"/>
  <c r="AS1010" i="20" s="1"/>
  <c r="AR1009" i="20"/>
  <c r="AS1009" i="20" s="1"/>
  <c r="AR1008" i="20"/>
  <c r="AS1008" i="20" s="1"/>
  <c r="AR1007" i="20"/>
  <c r="AS1007" i="20" s="1"/>
  <c r="AR1006" i="20"/>
  <c r="AS1006" i="20" s="1"/>
  <c r="AR1005" i="20"/>
  <c r="AS1005" i="20" s="1"/>
  <c r="AR1004" i="20"/>
  <c r="AS1004" i="20" s="1"/>
  <c r="AR1003" i="20"/>
  <c r="AS1003" i="20" s="1"/>
  <c r="AR1002" i="20"/>
  <c r="AS1002" i="20" s="1"/>
  <c r="AR1001" i="20"/>
  <c r="AS1001" i="20" s="1"/>
  <c r="AR1000" i="20"/>
  <c r="AS1000" i="20" s="1"/>
  <c r="AR999" i="20"/>
  <c r="AS999" i="20" s="1"/>
  <c r="AR998" i="20"/>
  <c r="AS998" i="20" s="1"/>
  <c r="AR997" i="20"/>
  <c r="AS997" i="20" s="1"/>
  <c r="AR996" i="20"/>
  <c r="AS996" i="20" s="1"/>
  <c r="AR995" i="20"/>
  <c r="AS995" i="20" s="1"/>
  <c r="AR994" i="20"/>
  <c r="AS994" i="20" s="1"/>
  <c r="AR993" i="20"/>
  <c r="AS993" i="20" s="1"/>
  <c r="AR992" i="20"/>
  <c r="AS992" i="20" s="1"/>
  <c r="AR991" i="20"/>
  <c r="AS991" i="20" s="1"/>
  <c r="AR990" i="20"/>
  <c r="AS990" i="20" s="1"/>
  <c r="AR989" i="20"/>
  <c r="AS989" i="20" s="1"/>
  <c r="AR988" i="20"/>
  <c r="AS988" i="20" s="1"/>
  <c r="AR987" i="20"/>
  <c r="AS987" i="20" s="1"/>
  <c r="AR986" i="20"/>
  <c r="AS986" i="20" s="1"/>
  <c r="AR985" i="20"/>
  <c r="AS985" i="20" s="1"/>
  <c r="AR984" i="20"/>
  <c r="AS984" i="20" s="1"/>
  <c r="AR983" i="20"/>
  <c r="AS983" i="20" s="1"/>
  <c r="AR982" i="20"/>
  <c r="AS982" i="20" s="1"/>
  <c r="AR981" i="20"/>
  <c r="AS981" i="20" s="1"/>
  <c r="AR980" i="20"/>
  <c r="AS980" i="20" s="1"/>
  <c r="AR979" i="20"/>
  <c r="AS979" i="20" s="1"/>
  <c r="AR978" i="20"/>
  <c r="AS978" i="20" s="1"/>
  <c r="AR977" i="20"/>
  <c r="AS977" i="20" s="1"/>
  <c r="AR877" i="20"/>
  <c r="AS877" i="20" s="1"/>
  <c r="AU874" i="20"/>
  <c r="AV874" i="20" s="1"/>
  <c r="AR873" i="20"/>
  <c r="AS873" i="20" s="1"/>
  <c r="AT764" i="20"/>
  <c r="AU764" i="20" s="1"/>
  <c r="AV764" i="20" s="1"/>
  <c r="AR976" i="20"/>
  <c r="AS976" i="20" s="1"/>
  <c r="AR975" i="20"/>
  <c r="AS975" i="20" s="1"/>
  <c r="AR974" i="20"/>
  <c r="AS974" i="20" s="1"/>
  <c r="AR973" i="20"/>
  <c r="AS973" i="20" s="1"/>
  <c r="AR972" i="20"/>
  <c r="AS972" i="20" s="1"/>
  <c r="AR971" i="20"/>
  <c r="AS971" i="20" s="1"/>
  <c r="AR970" i="20"/>
  <c r="AS970" i="20" s="1"/>
  <c r="AR969" i="20"/>
  <c r="AS969" i="20" s="1"/>
  <c r="AR968" i="20"/>
  <c r="AS968" i="20" s="1"/>
  <c r="AR967" i="20"/>
  <c r="AS967" i="20" s="1"/>
  <c r="AR966" i="20"/>
  <c r="AS966" i="20" s="1"/>
  <c r="AR965" i="20"/>
  <c r="AS965" i="20" s="1"/>
  <c r="AR964" i="20"/>
  <c r="AS964" i="20" s="1"/>
  <c r="AR963" i="20"/>
  <c r="AS963" i="20" s="1"/>
  <c r="AR962" i="20"/>
  <c r="AS962" i="20" s="1"/>
  <c r="AR961" i="20"/>
  <c r="AS961" i="20" s="1"/>
  <c r="AR960" i="20"/>
  <c r="AS960" i="20" s="1"/>
  <c r="AR959" i="20"/>
  <c r="AS959" i="20" s="1"/>
  <c r="AR958" i="20"/>
  <c r="AS958" i="20" s="1"/>
  <c r="AR957" i="20"/>
  <c r="AS957" i="20" s="1"/>
  <c r="AR956" i="20"/>
  <c r="AS956" i="20" s="1"/>
  <c r="AR955" i="20"/>
  <c r="AS955" i="20" s="1"/>
  <c r="AR954" i="20"/>
  <c r="AS954" i="20" s="1"/>
  <c r="AR953" i="20"/>
  <c r="AS953" i="20" s="1"/>
  <c r="AR952" i="20"/>
  <c r="AS952" i="20" s="1"/>
  <c r="AR951" i="20"/>
  <c r="AS951" i="20" s="1"/>
  <c r="AR950" i="20"/>
  <c r="AS950" i="20" s="1"/>
  <c r="AR949" i="20"/>
  <c r="AS949" i="20" s="1"/>
  <c r="AR948" i="20"/>
  <c r="AS948" i="20" s="1"/>
  <c r="AR947" i="20"/>
  <c r="AS947" i="20" s="1"/>
  <c r="AR946" i="20"/>
  <c r="AS946" i="20" s="1"/>
  <c r="AR945" i="20"/>
  <c r="AS945" i="20" s="1"/>
  <c r="AR944" i="20"/>
  <c r="AS944" i="20" s="1"/>
  <c r="AR943" i="20"/>
  <c r="AS943" i="20" s="1"/>
  <c r="AR942" i="20"/>
  <c r="AS942" i="20" s="1"/>
  <c r="AR941" i="20"/>
  <c r="AS941" i="20" s="1"/>
  <c r="AR940" i="20"/>
  <c r="AS940" i="20" s="1"/>
  <c r="AR939" i="20"/>
  <c r="AS939" i="20" s="1"/>
  <c r="AR938" i="20"/>
  <c r="AS938" i="20" s="1"/>
  <c r="AR937" i="20"/>
  <c r="AS937" i="20" s="1"/>
  <c r="AR936" i="20"/>
  <c r="AS936" i="20" s="1"/>
  <c r="AR935" i="20"/>
  <c r="AS935" i="20" s="1"/>
  <c r="AR934" i="20"/>
  <c r="AS934" i="20" s="1"/>
  <c r="AR933" i="20"/>
  <c r="AS933" i="20" s="1"/>
  <c r="AR932" i="20"/>
  <c r="AS932" i="20" s="1"/>
  <c r="AR931" i="20"/>
  <c r="AS931" i="20" s="1"/>
  <c r="AR930" i="20"/>
  <c r="AS930" i="20" s="1"/>
  <c r="AR929" i="20"/>
  <c r="AS929" i="20" s="1"/>
  <c r="AR928" i="20"/>
  <c r="AS928" i="20" s="1"/>
  <c r="AR927" i="20"/>
  <c r="AS927" i="20" s="1"/>
  <c r="AR926" i="20"/>
  <c r="AS926" i="20" s="1"/>
  <c r="AR925" i="20"/>
  <c r="AS925" i="20" s="1"/>
  <c r="AR924" i="20"/>
  <c r="AS924" i="20" s="1"/>
  <c r="AR923" i="20"/>
  <c r="AS923" i="20" s="1"/>
  <c r="AR922" i="20"/>
  <c r="AS922" i="20" s="1"/>
  <c r="AR921" i="20"/>
  <c r="AS921" i="20" s="1"/>
  <c r="AR920" i="20"/>
  <c r="AS920" i="20" s="1"/>
  <c r="AR919" i="20"/>
  <c r="AS919" i="20" s="1"/>
  <c r="AR918" i="20"/>
  <c r="AS918" i="20" s="1"/>
  <c r="AR917" i="20"/>
  <c r="AS917" i="20" s="1"/>
  <c r="AR916" i="20"/>
  <c r="AS916" i="20" s="1"/>
  <c r="AR915" i="20"/>
  <c r="AS915" i="20" s="1"/>
  <c r="AR914" i="20"/>
  <c r="AS914" i="20" s="1"/>
  <c r="AR913" i="20"/>
  <c r="AS913" i="20" s="1"/>
  <c r="AR912" i="20"/>
  <c r="AS912" i="20" s="1"/>
  <c r="AR911" i="20"/>
  <c r="AS911" i="20" s="1"/>
  <c r="AR910" i="20"/>
  <c r="AS910" i="20" s="1"/>
  <c r="AR909" i="20"/>
  <c r="AS909" i="20" s="1"/>
  <c r="AR908" i="20"/>
  <c r="AS908" i="20" s="1"/>
  <c r="AR907" i="20"/>
  <c r="AS907" i="20" s="1"/>
  <c r="AR906" i="20"/>
  <c r="AS906" i="20" s="1"/>
  <c r="AR905" i="20"/>
  <c r="AS905" i="20" s="1"/>
  <c r="AR904" i="20"/>
  <c r="AS904" i="20" s="1"/>
  <c r="AR903" i="20"/>
  <c r="AS903" i="20" s="1"/>
  <c r="AR902" i="20"/>
  <c r="AS902" i="20" s="1"/>
  <c r="AR901" i="20"/>
  <c r="AS901" i="20" s="1"/>
  <c r="AR900" i="20"/>
  <c r="AS900" i="20" s="1"/>
  <c r="AR899" i="20"/>
  <c r="AS899" i="20" s="1"/>
  <c r="AR898" i="20"/>
  <c r="AS898" i="20" s="1"/>
  <c r="AR897" i="20"/>
  <c r="AS897" i="20" s="1"/>
  <c r="AR896" i="20"/>
  <c r="AS896" i="20" s="1"/>
  <c r="AR895" i="20"/>
  <c r="AS895" i="20" s="1"/>
  <c r="AR894" i="20"/>
  <c r="AS894" i="20" s="1"/>
  <c r="AR893" i="20"/>
  <c r="AS893" i="20" s="1"/>
  <c r="AR892" i="20"/>
  <c r="AS892" i="20" s="1"/>
  <c r="AR891" i="20"/>
  <c r="AS891" i="20" s="1"/>
  <c r="AR890" i="20"/>
  <c r="AS890" i="20" s="1"/>
  <c r="AR889" i="20"/>
  <c r="AS889" i="20" s="1"/>
  <c r="AR888" i="20"/>
  <c r="AS888" i="20" s="1"/>
  <c r="AR887" i="20"/>
  <c r="AS887" i="20" s="1"/>
  <c r="AR886" i="20"/>
  <c r="AS886" i="20" s="1"/>
  <c r="AR885" i="20"/>
  <c r="AS885" i="20" s="1"/>
  <c r="AR884" i="20"/>
  <c r="AS884" i="20" s="1"/>
  <c r="AR883" i="20"/>
  <c r="AS883" i="20" s="1"/>
  <c r="AR882" i="20"/>
  <c r="AS882" i="20" s="1"/>
  <c r="AR881" i="20"/>
  <c r="AS881" i="20" s="1"/>
  <c r="AR880" i="20"/>
  <c r="AS880" i="20" s="1"/>
  <c r="AR879" i="20"/>
  <c r="AS879" i="20" s="1"/>
  <c r="AR878" i="20"/>
  <c r="AS878" i="20" s="1"/>
  <c r="AR875" i="20"/>
  <c r="AS875" i="20" s="1"/>
  <c r="AU871" i="20"/>
  <c r="AV871" i="20" s="1"/>
  <c r="AU869" i="20"/>
  <c r="AV869" i="20" s="1"/>
  <c r="AU867" i="20"/>
  <c r="AV867" i="20" s="1"/>
  <c r="AR804" i="20"/>
  <c r="AS804" i="20" s="1"/>
  <c r="AR800" i="20"/>
  <c r="AS800" i="20" s="1"/>
  <c r="AR796" i="20"/>
  <c r="AS796" i="20" s="1"/>
  <c r="AR792" i="20"/>
  <c r="AS792" i="20" s="1"/>
  <c r="AR788" i="20"/>
  <c r="AS788" i="20" s="1"/>
  <c r="AR784" i="20"/>
  <c r="AS784" i="20" s="1"/>
  <c r="AR780" i="20"/>
  <c r="AS780" i="20" s="1"/>
  <c r="AR776" i="20"/>
  <c r="AS776" i="20" s="1"/>
  <c r="AR772" i="20"/>
  <c r="AS772" i="20" s="1"/>
  <c r="AR768" i="20"/>
  <c r="AS768" i="20" s="1"/>
  <c r="AU760" i="20"/>
  <c r="AV760" i="20" s="1"/>
  <c r="AU756" i="20"/>
  <c r="AV756" i="20" s="1"/>
  <c r="AU752" i="20"/>
  <c r="AV752" i="20" s="1"/>
  <c r="AU748" i="20"/>
  <c r="AV748" i="20" s="1"/>
  <c r="AU744" i="20"/>
  <c r="AV744" i="20" s="1"/>
  <c r="AU740" i="20"/>
  <c r="AV740" i="20" s="1"/>
  <c r="AU736" i="20"/>
  <c r="AV736" i="20" s="1"/>
  <c r="AU732" i="20"/>
  <c r="AV732" i="20" s="1"/>
  <c r="AU728" i="20"/>
  <c r="AV728" i="20" s="1"/>
  <c r="AU724" i="20"/>
  <c r="AV724" i="20" s="1"/>
  <c r="AU720" i="20"/>
  <c r="AV720" i="20" s="1"/>
  <c r="AT718" i="20"/>
  <c r="AU718" i="20" s="1"/>
  <c r="AV718" i="20" s="1"/>
  <c r="AT714" i="20"/>
  <c r="AU714" i="20" s="1"/>
  <c r="AV714" i="20" s="1"/>
  <c r="AT710" i="20"/>
  <c r="AU710" i="20" s="1"/>
  <c r="AV710" i="20" s="1"/>
  <c r="AT706" i="20"/>
  <c r="AU706" i="20" s="1"/>
  <c r="AV706" i="20" s="1"/>
  <c r="AT699" i="20"/>
  <c r="AU699" i="20" s="1"/>
  <c r="AV699" i="20" s="1"/>
  <c r="AT692" i="20"/>
  <c r="AU692" i="20" s="1"/>
  <c r="AV692" i="20" s="1"/>
  <c r="AT686" i="20"/>
  <c r="AU686" i="20" s="1"/>
  <c r="AV686" i="20" s="1"/>
  <c r="AT654" i="20"/>
  <c r="AU654" i="20" s="1"/>
  <c r="AV654" i="20" s="1"/>
  <c r="AR803" i="20"/>
  <c r="AS803" i="20" s="1"/>
  <c r="AR799" i="20"/>
  <c r="AS799" i="20" s="1"/>
  <c r="AR795" i="20"/>
  <c r="AS795" i="20" s="1"/>
  <c r="AR791" i="20"/>
  <c r="AS791" i="20" s="1"/>
  <c r="AR787" i="20"/>
  <c r="AS787" i="20" s="1"/>
  <c r="AR783" i="20"/>
  <c r="AS783" i="20" s="1"/>
  <c r="AR779" i="20"/>
  <c r="AS779" i="20" s="1"/>
  <c r="AR775" i="20"/>
  <c r="AS775" i="20" s="1"/>
  <c r="AR771" i="20"/>
  <c r="AS771" i="20" s="1"/>
  <c r="AR767" i="20"/>
  <c r="AS767" i="20" s="1"/>
  <c r="AU761" i="20"/>
  <c r="AV761" i="20" s="1"/>
  <c r="AU757" i="20"/>
  <c r="AV757" i="20" s="1"/>
  <c r="AU753" i="20"/>
  <c r="AV753" i="20" s="1"/>
  <c r="AU749" i="20"/>
  <c r="AV749" i="20" s="1"/>
  <c r="AU743" i="20"/>
  <c r="AV743" i="20" s="1"/>
  <c r="AU739" i="20"/>
  <c r="AV739" i="20" s="1"/>
  <c r="AU735" i="20"/>
  <c r="AV735" i="20" s="1"/>
  <c r="AU731" i="20"/>
  <c r="AV731" i="20" s="1"/>
  <c r="AU727" i="20"/>
  <c r="AV727" i="20" s="1"/>
  <c r="AU723" i="20"/>
  <c r="AV723" i="20" s="1"/>
  <c r="AT715" i="20"/>
  <c r="AU715" i="20" s="1"/>
  <c r="AV715" i="20" s="1"/>
  <c r="AT711" i="20"/>
  <c r="AU711" i="20" s="1"/>
  <c r="AV711" i="20" s="1"/>
  <c r="AT707" i="20"/>
  <c r="AU707" i="20" s="1"/>
  <c r="AV707" i="20" s="1"/>
  <c r="AT703" i="20"/>
  <c r="AU703" i="20" s="1"/>
  <c r="AV703" i="20" s="1"/>
  <c r="AT662" i="20"/>
  <c r="AU662" i="20" s="1"/>
  <c r="AV662" i="20" s="1"/>
  <c r="AU864" i="20"/>
  <c r="AV864" i="20" s="1"/>
  <c r="AU861" i="20"/>
  <c r="AV861" i="20" s="1"/>
  <c r="AU860" i="20"/>
  <c r="AV860" i="20" s="1"/>
  <c r="AU859" i="20"/>
  <c r="AV859" i="20" s="1"/>
  <c r="AU858" i="20"/>
  <c r="AV858" i="20" s="1"/>
  <c r="AU855" i="20"/>
  <c r="AV855" i="20" s="1"/>
  <c r="AU854" i="20"/>
  <c r="AV854" i="20" s="1"/>
  <c r="AU853" i="20"/>
  <c r="AV853" i="20" s="1"/>
  <c r="AU851" i="20"/>
  <c r="AV851" i="20" s="1"/>
  <c r="AU850" i="20"/>
  <c r="AV850" i="20" s="1"/>
  <c r="AU848" i="20"/>
  <c r="AV848" i="20" s="1"/>
  <c r="AU847" i="20"/>
  <c r="AV847" i="20" s="1"/>
  <c r="AU845" i="20"/>
  <c r="AV845" i="20" s="1"/>
  <c r="AU844" i="20"/>
  <c r="AV844" i="20" s="1"/>
  <c r="AU843" i="20"/>
  <c r="AV843" i="20" s="1"/>
  <c r="AU842" i="20"/>
  <c r="AV842" i="20" s="1"/>
  <c r="AU841" i="20"/>
  <c r="AV841" i="20" s="1"/>
  <c r="AU840" i="20"/>
  <c r="AV840" i="20" s="1"/>
  <c r="AU839" i="20"/>
  <c r="AV839" i="20" s="1"/>
  <c r="AU837" i="20"/>
  <c r="AV837" i="20" s="1"/>
  <c r="AU836" i="20"/>
  <c r="AV836" i="20" s="1"/>
  <c r="AU835" i="20"/>
  <c r="AV835" i="20" s="1"/>
  <c r="AU834" i="20"/>
  <c r="AV834" i="20" s="1"/>
  <c r="AU833" i="20"/>
  <c r="AV833" i="20" s="1"/>
  <c r="AU832" i="20"/>
  <c r="AV832" i="20" s="1"/>
  <c r="AU831" i="20"/>
  <c r="AV831" i="20" s="1"/>
  <c r="AU829" i="20"/>
  <c r="AV829" i="20" s="1"/>
  <c r="AU828" i="20"/>
  <c r="AV828" i="20" s="1"/>
  <c r="AU827" i="20"/>
  <c r="AV827" i="20" s="1"/>
  <c r="AU826" i="20"/>
  <c r="AV826" i="20" s="1"/>
  <c r="AU825" i="20"/>
  <c r="AV825" i="20" s="1"/>
  <c r="AU824" i="20"/>
  <c r="AV824" i="20" s="1"/>
  <c r="AU823" i="20"/>
  <c r="AV823" i="20" s="1"/>
  <c r="AU821" i="20"/>
  <c r="AV821" i="20" s="1"/>
  <c r="AU820" i="20"/>
  <c r="AV820" i="20" s="1"/>
  <c r="AU819" i="20"/>
  <c r="AV819" i="20" s="1"/>
  <c r="AU818" i="20"/>
  <c r="AV818" i="20" s="1"/>
  <c r="AU817" i="20"/>
  <c r="AV817" i="20" s="1"/>
  <c r="AU816" i="20"/>
  <c r="AV816" i="20" s="1"/>
  <c r="AU815" i="20"/>
  <c r="AV815" i="20" s="1"/>
  <c r="AU813" i="20"/>
  <c r="AV813" i="20" s="1"/>
  <c r="AU812" i="20"/>
  <c r="AV812" i="20" s="1"/>
  <c r="AU811" i="20"/>
  <c r="AV811" i="20" s="1"/>
  <c r="AU810" i="20"/>
  <c r="AV810" i="20" s="1"/>
  <c r="AU809" i="20"/>
  <c r="AV809" i="20" s="1"/>
  <c r="AU808" i="20"/>
  <c r="AV808" i="20" s="1"/>
  <c r="AU807" i="20"/>
  <c r="AV807" i="20" s="1"/>
  <c r="AU806" i="20"/>
  <c r="AV806" i="20" s="1"/>
  <c r="AU790" i="20"/>
  <c r="AV790" i="20" s="1"/>
  <c r="AU786" i="20"/>
  <c r="AV786" i="20" s="1"/>
  <c r="AU782" i="20"/>
  <c r="AV782" i="20" s="1"/>
  <c r="AU778" i="20"/>
  <c r="AV778" i="20" s="1"/>
  <c r="AU774" i="20"/>
  <c r="AV774" i="20" s="1"/>
  <c r="AU770" i="20"/>
  <c r="AV770" i="20" s="1"/>
  <c r="AU766" i="20"/>
  <c r="AV766" i="20" s="1"/>
  <c r="AU762" i="20"/>
  <c r="AV762" i="20" s="1"/>
  <c r="AU758" i="20"/>
  <c r="AV758" i="20" s="1"/>
  <c r="AU754" i="20"/>
  <c r="AV754" i="20" s="1"/>
  <c r="AU750" i="20"/>
  <c r="AV750" i="20" s="1"/>
  <c r="AU746" i="20"/>
  <c r="AV746" i="20" s="1"/>
  <c r="AU742" i="20"/>
  <c r="AV742" i="20" s="1"/>
  <c r="AU738" i="20"/>
  <c r="AV738" i="20" s="1"/>
  <c r="AU734" i="20"/>
  <c r="AV734" i="20" s="1"/>
  <c r="AU730" i="20"/>
  <c r="AV730" i="20" s="1"/>
  <c r="AU726" i="20"/>
  <c r="AV726" i="20" s="1"/>
  <c r="AU722" i="20"/>
  <c r="AV722" i="20" s="1"/>
  <c r="AT716" i="20"/>
  <c r="AU716" i="20" s="1"/>
  <c r="AV716" i="20" s="1"/>
  <c r="AT708" i="20"/>
  <c r="AU708" i="20" s="1"/>
  <c r="AV708" i="20" s="1"/>
  <c r="AT704" i="20"/>
  <c r="AU704" i="20" s="1"/>
  <c r="AV704" i="20" s="1"/>
  <c r="AT700" i="20"/>
  <c r="AU700" i="20" s="1"/>
  <c r="AV700" i="20" s="1"/>
  <c r="AT697" i="20"/>
  <c r="AU697" i="20" s="1"/>
  <c r="AV697" i="20" s="1"/>
  <c r="AT670" i="20"/>
  <c r="AU670" i="20" s="1"/>
  <c r="AV670" i="20" s="1"/>
  <c r="AU805" i="20"/>
  <c r="AV805" i="20" s="1"/>
  <c r="AU801" i="20"/>
  <c r="AV801" i="20" s="1"/>
  <c r="AU797" i="20"/>
  <c r="AV797" i="20" s="1"/>
  <c r="AU793" i="20"/>
  <c r="AV793" i="20" s="1"/>
  <c r="AU789" i="20"/>
  <c r="AV789" i="20" s="1"/>
  <c r="AU785" i="20"/>
  <c r="AV785" i="20" s="1"/>
  <c r="AU781" i="20"/>
  <c r="AV781" i="20" s="1"/>
  <c r="AU777" i="20"/>
  <c r="AV777" i="20" s="1"/>
  <c r="AU773" i="20"/>
  <c r="AV773" i="20" s="1"/>
  <c r="AU769" i="20"/>
  <c r="AV769" i="20" s="1"/>
  <c r="AU765" i="20"/>
  <c r="AV765" i="20" s="1"/>
  <c r="AU763" i="20"/>
  <c r="AV763" i="20" s="1"/>
  <c r="AU755" i="20"/>
  <c r="AV755" i="20" s="1"/>
  <c r="AU751" i="20"/>
  <c r="AV751" i="20" s="1"/>
  <c r="AU745" i="20"/>
  <c r="AV745" i="20" s="1"/>
  <c r="AU741" i="20"/>
  <c r="AV741" i="20" s="1"/>
  <c r="AU737" i="20"/>
  <c r="AV737" i="20" s="1"/>
  <c r="AU733" i="20"/>
  <c r="AV733" i="20" s="1"/>
  <c r="AU729" i="20"/>
  <c r="AV729" i="20" s="1"/>
  <c r="AU725" i="20"/>
  <c r="AV725" i="20" s="1"/>
  <c r="AU721" i="20"/>
  <c r="AV721" i="20" s="1"/>
  <c r="AT717" i="20"/>
  <c r="AU717" i="20" s="1"/>
  <c r="AV717" i="20" s="1"/>
  <c r="AT713" i="20"/>
  <c r="AU713" i="20" s="1"/>
  <c r="AV713" i="20" s="1"/>
  <c r="AT709" i="20"/>
  <c r="AU709" i="20" s="1"/>
  <c r="AV709" i="20" s="1"/>
  <c r="AT705" i="20"/>
  <c r="AU705" i="20" s="1"/>
  <c r="AV705" i="20" s="1"/>
  <c r="AT695" i="20"/>
  <c r="AU695" i="20" s="1"/>
  <c r="AV695" i="20" s="1"/>
  <c r="AT678" i="20"/>
  <c r="AU678" i="20"/>
  <c r="AV678" i="20" s="1"/>
  <c r="AT693" i="20"/>
  <c r="AU693" i="20" s="1"/>
  <c r="AV693" i="20" s="1"/>
  <c r="AT689" i="20"/>
  <c r="AU689" i="20" s="1"/>
  <c r="AV689" i="20" s="1"/>
  <c r="AT679" i="20"/>
  <c r="AU679" i="20" s="1"/>
  <c r="AV679" i="20" s="1"/>
  <c r="AT676" i="20"/>
  <c r="AU676" i="20" s="1"/>
  <c r="AV676" i="20" s="1"/>
  <c r="AT673" i="20"/>
  <c r="AU673" i="20" s="1"/>
  <c r="AV673" i="20" s="1"/>
  <c r="AT663" i="20"/>
  <c r="AU663" i="20"/>
  <c r="AV663" i="20" s="1"/>
  <c r="AT660" i="20"/>
  <c r="AU660" i="20" s="1"/>
  <c r="AV660" i="20" s="1"/>
  <c r="AT657" i="20"/>
  <c r="AU657" i="20" s="1"/>
  <c r="AV657" i="20" s="1"/>
  <c r="AT647" i="20"/>
  <c r="AU647" i="20" s="1"/>
  <c r="AV647" i="20" s="1"/>
  <c r="AT646" i="20"/>
  <c r="AU646" i="20" s="1"/>
  <c r="AV646" i="20" s="1"/>
  <c r="AT643" i="20"/>
  <c r="AU643" i="20" s="1"/>
  <c r="AV643" i="20" s="1"/>
  <c r="AT642" i="20"/>
  <c r="AU642" i="20" s="1"/>
  <c r="AV642" i="20" s="1"/>
  <c r="AT639" i="20"/>
  <c r="AU639" i="20" s="1"/>
  <c r="AV639" i="20" s="1"/>
  <c r="AT638" i="20"/>
  <c r="AU638" i="20" s="1"/>
  <c r="AV638" i="20" s="1"/>
  <c r="AT635" i="20"/>
  <c r="AU635" i="20" s="1"/>
  <c r="AV635" i="20" s="1"/>
  <c r="AT634" i="20"/>
  <c r="AU634" i="20" s="1"/>
  <c r="AV634" i="20" s="1"/>
  <c r="AT631" i="20"/>
  <c r="AU631" i="20" s="1"/>
  <c r="AV631" i="20" s="1"/>
  <c r="AT630" i="20"/>
  <c r="AU630" i="20" s="1"/>
  <c r="AV630" i="20" s="1"/>
  <c r="AT627" i="20"/>
  <c r="AU627" i="20" s="1"/>
  <c r="AV627" i="20" s="1"/>
  <c r="AT626" i="20"/>
  <c r="AU626" i="20" s="1"/>
  <c r="AV626" i="20" s="1"/>
  <c r="AT620" i="20"/>
  <c r="AU620" i="20" s="1"/>
  <c r="AV620" i="20" s="1"/>
  <c r="AT612" i="20"/>
  <c r="AU612" i="20"/>
  <c r="AV612" i="20" s="1"/>
  <c r="AT576" i="20"/>
  <c r="AU576" i="20" s="1"/>
  <c r="AV576" i="20" s="1"/>
  <c r="AT506" i="20"/>
  <c r="AU506" i="20" s="1"/>
  <c r="AV506" i="20" s="1"/>
  <c r="AT498" i="20"/>
  <c r="AU498" i="20" s="1"/>
  <c r="AV498" i="20" s="1"/>
  <c r="AT702" i="20"/>
  <c r="AU702" i="20" s="1"/>
  <c r="AV702" i="20" s="1"/>
  <c r="AT701" i="20"/>
  <c r="AU701" i="20" s="1"/>
  <c r="AV701" i="20" s="1"/>
  <c r="AT696" i="20"/>
  <c r="AU696" i="20" s="1"/>
  <c r="AV696" i="20" s="1"/>
  <c r="AT694" i="20"/>
  <c r="AU694" i="20" s="1"/>
  <c r="AV694" i="20" s="1"/>
  <c r="AT691" i="20"/>
  <c r="AU691" i="20" s="1"/>
  <c r="AV691" i="20" s="1"/>
  <c r="AT683" i="20"/>
  <c r="AU683" i="20" s="1"/>
  <c r="AV683" i="20" s="1"/>
  <c r="AT682" i="20"/>
  <c r="AU682" i="20"/>
  <c r="AV682" i="20" s="1"/>
  <c r="AT680" i="20"/>
  <c r="AU680" i="20" s="1"/>
  <c r="AV680" i="20" s="1"/>
  <c r="AT677" i="20"/>
  <c r="AU677" i="20" s="1"/>
  <c r="AV677" i="20" s="1"/>
  <c r="AT667" i="20"/>
  <c r="AU667" i="20" s="1"/>
  <c r="AV667" i="20" s="1"/>
  <c r="AT666" i="20"/>
  <c r="AU666" i="20" s="1"/>
  <c r="AV666" i="20" s="1"/>
  <c r="AT664" i="20"/>
  <c r="AU664" i="20" s="1"/>
  <c r="AV664" i="20" s="1"/>
  <c r="AT661" i="20"/>
  <c r="AU661" i="20"/>
  <c r="AV661" i="20" s="1"/>
  <c r="AT651" i="20"/>
  <c r="AU651" i="20" s="1"/>
  <c r="AV651" i="20" s="1"/>
  <c r="AT650" i="20"/>
  <c r="AU650" i="20" s="1"/>
  <c r="AV650" i="20" s="1"/>
  <c r="AT648" i="20"/>
  <c r="AU648" i="20" s="1"/>
  <c r="AV648" i="20" s="1"/>
  <c r="AT618" i="20"/>
  <c r="AU618" i="20" s="1"/>
  <c r="AV618" i="20" s="1"/>
  <c r="AT610" i="20"/>
  <c r="AU610" i="20" s="1"/>
  <c r="AV610" i="20" s="1"/>
  <c r="AT604" i="20"/>
  <c r="AU604" i="20" s="1"/>
  <c r="AV604" i="20" s="1"/>
  <c r="AT687" i="20"/>
  <c r="AU687" i="20" s="1"/>
  <c r="AV687" i="20" s="1"/>
  <c r="AT684" i="20"/>
  <c r="AU684" i="20" s="1"/>
  <c r="AV684" i="20" s="1"/>
  <c r="AT681" i="20"/>
  <c r="AU681" i="20" s="1"/>
  <c r="AV681" i="20" s="1"/>
  <c r="AT671" i="20"/>
  <c r="AU671" i="20" s="1"/>
  <c r="AV671" i="20" s="1"/>
  <c r="AT668" i="20"/>
  <c r="AU668" i="20" s="1"/>
  <c r="AV668" i="20" s="1"/>
  <c r="AT665" i="20"/>
  <c r="AU665" i="20" s="1"/>
  <c r="AV665" i="20" s="1"/>
  <c r="AT655" i="20"/>
  <c r="AU655" i="20"/>
  <c r="AV655" i="20" s="1"/>
  <c r="AT652" i="20"/>
  <c r="AU652" i="20" s="1"/>
  <c r="AV652" i="20" s="1"/>
  <c r="AT649" i="20"/>
  <c r="AU649" i="20"/>
  <c r="AV649" i="20" s="1"/>
  <c r="AT645" i="20"/>
  <c r="AU645" i="20" s="1"/>
  <c r="AV645" i="20" s="1"/>
  <c r="AT644" i="20"/>
  <c r="AU644" i="20" s="1"/>
  <c r="AV644" i="20" s="1"/>
  <c r="AT641" i="20"/>
  <c r="AU641" i="20" s="1"/>
  <c r="AV641" i="20" s="1"/>
  <c r="AT640" i="20"/>
  <c r="AU640" i="20" s="1"/>
  <c r="AV640" i="20" s="1"/>
  <c r="AT636" i="20"/>
  <c r="AU636" i="20" s="1"/>
  <c r="AV636" i="20" s="1"/>
  <c r="AT633" i="20"/>
  <c r="AU633" i="20" s="1"/>
  <c r="AV633" i="20" s="1"/>
  <c r="AT632" i="20"/>
  <c r="AU632" i="20"/>
  <c r="AV632" i="20" s="1"/>
  <c r="AT629" i="20"/>
  <c r="AU629" i="20" s="1"/>
  <c r="AV629" i="20" s="1"/>
  <c r="AT628" i="20"/>
  <c r="AU628" i="20" s="1"/>
  <c r="AV628" i="20" s="1"/>
  <c r="AT625" i="20"/>
  <c r="AU625" i="20" s="1"/>
  <c r="AV625" i="20" s="1"/>
  <c r="AT624" i="20"/>
  <c r="AU624" i="20"/>
  <c r="AV624" i="20" s="1"/>
  <c r="AT616" i="20"/>
  <c r="AU616" i="20" s="1"/>
  <c r="AV616" i="20" s="1"/>
  <c r="AT608" i="20"/>
  <c r="AU608" i="20"/>
  <c r="AV608" i="20" s="1"/>
  <c r="AT592" i="20"/>
  <c r="AU592" i="20" s="1"/>
  <c r="AV592" i="20" s="1"/>
  <c r="AT502" i="20"/>
  <c r="AU502" i="20"/>
  <c r="AV502" i="20" s="1"/>
  <c r="AT494" i="20"/>
  <c r="AU494" i="20" s="1"/>
  <c r="AV494" i="20" s="1"/>
  <c r="AT690" i="20"/>
  <c r="AU690" i="20" s="1"/>
  <c r="AV690" i="20" s="1"/>
  <c r="AT688" i="20"/>
  <c r="AU688" i="20" s="1"/>
  <c r="AV688" i="20" s="1"/>
  <c r="AT685" i="20"/>
  <c r="AU685" i="20" s="1"/>
  <c r="AV685" i="20" s="1"/>
  <c r="AT675" i="20"/>
  <c r="AU675" i="20" s="1"/>
  <c r="AV675" i="20" s="1"/>
  <c r="AT674" i="20"/>
  <c r="AU674" i="20" s="1"/>
  <c r="AV674" i="20" s="1"/>
  <c r="AT672" i="20"/>
  <c r="AU672" i="20" s="1"/>
  <c r="AV672" i="20" s="1"/>
  <c r="AT669" i="20"/>
  <c r="AU669" i="20"/>
  <c r="AV669" i="20" s="1"/>
  <c r="AT659" i="20"/>
  <c r="AU659" i="20" s="1"/>
  <c r="AV659" i="20" s="1"/>
  <c r="AT658" i="20"/>
  <c r="AU658" i="20"/>
  <c r="AV658" i="20" s="1"/>
  <c r="AT656" i="20"/>
  <c r="AU656" i="20" s="1"/>
  <c r="AV656" i="20" s="1"/>
  <c r="AT653" i="20"/>
  <c r="AU653" i="20"/>
  <c r="AV653" i="20" s="1"/>
  <c r="AT622" i="20"/>
  <c r="AU622" i="20" s="1"/>
  <c r="AV622" i="20" s="1"/>
  <c r="AT614" i="20"/>
  <c r="AU614" i="20"/>
  <c r="AV614" i="20" s="1"/>
  <c r="AT606" i="20"/>
  <c r="AU606" i="20" s="1"/>
  <c r="AV606" i="20" s="1"/>
  <c r="AU603" i="20"/>
  <c r="AV603" i="20" s="1"/>
  <c r="AT601" i="20"/>
  <c r="AU601" i="20" s="1"/>
  <c r="AV601" i="20" s="1"/>
  <c r="AT590" i="20"/>
  <c r="AU590" i="20" s="1"/>
  <c r="AV590" i="20" s="1"/>
  <c r="AU587" i="20"/>
  <c r="AV587" i="20" s="1"/>
  <c r="AT585" i="20"/>
  <c r="AU585" i="20"/>
  <c r="AV585" i="20" s="1"/>
  <c r="AT574" i="20"/>
  <c r="AU574" i="20" s="1"/>
  <c r="AV574" i="20" s="1"/>
  <c r="AT481" i="20"/>
  <c r="AU481" i="20"/>
  <c r="AV481" i="20" s="1"/>
  <c r="AT478" i="20"/>
  <c r="AU478" i="20" s="1"/>
  <c r="AV478" i="20" s="1"/>
  <c r="AT473" i="20"/>
  <c r="AU473" i="20"/>
  <c r="AV473" i="20" s="1"/>
  <c r="AT623" i="20"/>
  <c r="AU623" i="20" s="1"/>
  <c r="AV623" i="20" s="1"/>
  <c r="AT621" i="20"/>
  <c r="AU621" i="20"/>
  <c r="AV621" i="20" s="1"/>
  <c r="AT619" i="20"/>
  <c r="AU619" i="20" s="1"/>
  <c r="AV619" i="20" s="1"/>
  <c r="AT617" i="20"/>
  <c r="AU617" i="20"/>
  <c r="AV617" i="20" s="1"/>
  <c r="AT615" i="20"/>
  <c r="AU615" i="20" s="1"/>
  <c r="AV615" i="20" s="1"/>
  <c r="AT613" i="20"/>
  <c r="AU613" i="20" s="1"/>
  <c r="AV613" i="20" s="1"/>
  <c r="AT611" i="20"/>
  <c r="AU611" i="20" s="1"/>
  <c r="AV611" i="20" s="1"/>
  <c r="AT609" i="20"/>
  <c r="AU609" i="20" s="1"/>
  <c r="AV609" i="20" s="1"/>
  <c r="AT607" i="20"/>
  <c r="AU607" i="20" s="1"/>
  <c r="AV607" i="20" s="1"/>
  <c r="AT605" i="20"/>
  <c r="AU605" i="20" s="1"/>
  <c r="AV605" i="20" s="1"/>
  <c r="AT596" i="20"/>
  <c r="AU596" i="20" s="1"/>
  <c r="AV596" i="20" s="1"/>
  <c r="AT594" i="20"/>
  <c r="AU594" i="20"/>
  <c r="AV594" i="20" s="1"/>
  <c r="AT589" i="20"/>
  <c r="AU589" i="20" s="1"/>
  <c r="AV589" i="20" s="1"/>
  <c r="AT580" i="20"/>
  <c r="AU580" i="20" s="1"/>
  <c r="AV580" i="20" s="1"/>
  <c r="AT578" i="20"/>
  <c r="AU578" i="20" s="1"/>
  <c r="AV578" i="20" s="1"/>
  <c r="AT571" i="20"/>
  <c r="AU571" i="20"/>
  <c r="AV571" i="20" s="1"/>
  <c r="AT569" i="20"/>
  <c r="AU569" i="20" s="1"/>
  <c r="AV569" i="20" s="1"/>
  <c r="AT567" i="20"/>
  <c r="AU567" i="20"/>
  <c r="AV567" i="20" s="1"/>
  <c r="AT565" i="20"/>
  <c r="AU565" i="20" s="1"/>
  <c r="AV565" i="20" s="1"/>
  <c r="AT561" i="20"/>
  <c r="AU561" i="20" s="1"/>
  <c r="AV561" i="20" s="1"/>
  <c r="AT559" i="20"/>
  <c r="AU559" i="20" s="1"/>
  <c r="AV559" i="20" s="1"/>
  <c r="AT557" i="20"/>
  <c r="AU557" i="20" s="1"/>
  <c r="AV557" i="20" s="1"/>
  <c r="AT555" i="20"/>
  <c r="AU555" i="20" s="1"/>
  <c r="AV555" i="20" s="1"/>
  <c r="AT553" i="20"/>
  <c r="AU553" i="20" s="1"/>
  <c r="AV553" i="20" s="1"/>
  <c r="AT551" i="20"/>
  <c r="AU551" i="20" s="1"/>
  <c r="AV551" i="20" s="1"/>
  <c r="AT549" i="20"/>
  <c r="AU549" i="20" s="1"/>
  <c r="AV549" i="20" s="1"/>
  <c r="AT547" i="20"/>
  <c r="AU547" i="20" s="1"/>
  <c r="AV547" i="20" s="1"/>
  <c r="AT545" i="20"/>
  <c r="AU545" i="20" s="1"/>
  <c r="AV545" i="20" s="1"/>
  <c r="AT541" i="20"/>
  <c r="AU541" i="20" s="1"/>
  <c r="AV541" i="20" s="1"/>
  <c r="AT539" i="20"/>
  <c r="AU539" i="20" s="1"/>
  <c r="AV539" i="20" s="1"/>
  <c r="AT537" i="20"/>
  <c r="AU537" i="20" s="1"/>
  <c r="AV537" i="20" s="1"/>
  <c r="AT535" i="20"/>
  <c r="AU535" i="20" s="1"/>
  <c r="AV535" i="20" s="1"/>
  <c r="AT533" i="20"/>
  <c r="AU533" i="20" s="1"/>
  <c r="AV533" i="20" s="1"/>
  <c r="AT531" i="20"/>
  <c r="AU531" i="20" s="1"/>
  <c r="AV531" i="20" s="1"/>
  <c r="AT529" i="20"/>
  <c r="AU529" i="20" s="1"/>
  <c r="AV529" i="20" s="1"/>
  <c r="AT525" i="20"/>
  <c r="AU525" i="20" s="1"/>
  <c r="AV525" i="20" s="1"/>
  <c r="AT523" i="20"/>
  <c r="AU523" i="20" s="1"/>
  <c r="AV523" i="20" s="1"/>
  <c r="AT521" i="20"/>
  <c r="AU521" i="20" s="1"/>
  <c r="AV521" i="20" s="1"/>
  <c r="AT519" i="20"/>
  <c r="AU519" i="20" s="1"/>
  <c r="AV519" i="20" s="1"/>
  <c r="AT517" i="20"/>
  <c r="AU517" i="20" s="1"/>
  <c r="AV517" i="20" s="1"/>
  <c r="AT515" i="20"/>
  <c r="AU515" i="20" s="1"/>
  <c r="AV515" i="20" s="1"/>
  <c r="AT513" i="20"/>
  <c r="AU513" i="20" s="1"/>
  <c r="AV513" i="20" s="1"/>
  <c r="AT511" i="20"/>
  <c r="AU511" i="20" s="1"/>
  <c r="AV511" i="20" s="1"/>
  <c r="AT509" i="20"/>
  <c r="AU509" i="20" s="1"/>
  <c r="AV509" i="20" s="1"/>
  <c r="AT484" i="20"/>
  <c r="AU484" i="20" s="1"/>
  <c r="AV484" i="20" s="1"/>
  <c r="AT479" i="20"/>
  <c r="AU479" i="20" s="1"/>
  <c r="AV479" i="20" s="1"/>
  <c r="AT476" i="20"/>
  <c r="AU476" i="20" s="1"/>
  <c r="AV476" i="20" s="1"/>
  <c r="AT600" i="20"/>
  <c r="AU600" i="20" s="1"/>
  <c r="AV600" i="20" s="1"/>
  <c r="AT598" i="20"/>
  <c r="AU598" i="20" s="1"/>
  <c r="AV598" i="20" s="1"/>
  <c r="AT593" i="20"/>
  <c r="AU593" i="20"/>
  <c r="AV593" i="20" s="1"/>
  <c r="AT584" i="20"/>
  <c r="AU584" i="20" s="1"/>
  <c r="AV584" i="20" s="1"/>
  <c r="AT582" i="20"/>
  <c r="AU582" i="20"/>
  <c r="AV582" i="20" s="1"/>
  <c r="AT577" i="20"/>
  <c r="AU577" i="20" s="1"/>
  <c r="AV577" i="20" s="1"/>
  <c r="AT507" i="20"/>
  <c r="AU507" i="20" s="1"/>
  <c r="AV507" i="20" s="1"/>
  <c r="AT503" i="20"/>
  <c r="AU503" i="20" s="1"/>
  <c r="AV503" i="20" s="1"/>
  <c r="AT499" i="20"/>
  <c r="AU499" i="20" s="1"/>
  <c r="AV499" i="20" s="1"/>
  <c r="AT495" i="20"/>
  <c r="AU495" i="20" s="1"/>
  <c r="AV495" i="20" s="1"/>
  <c r="AT490" i="20"/>
  <c r="AU490" i="20" s="1"/>
  <c r="AV490" i="20" s="1"/>
  <c r="AT486" i="20"/>
  <c r="AU486" i="20" s="1"/>
  <c r="AV486" i="20" s="1"/>
  <c r="AT485" i="20"/>
  <c r="AU485" i="20" s="1"/>
  <c r="AV485" i="20" s="1"/>
  <c r="AT482" i="20"/>
  <c r="AU482" i="20" s="1"/>
  <c r="AV482" i="20" s="1"/>
  <c r="AT477" i="20"/>
  <c r="AU477" i="20" s="1"/>
  <c r="AV477" i="20" s="1"/>
  <c r="AT474" i="20"/>
  <c r="AU474" i="20" s="1"/>
  <c r="AV474" i="20" s="1"/>
  <c r="AT602" i="20"/>
  <c r="AU602" i="20" s="1"/>
  <c r="AV602" i="20" s="1"/>
  <c r="AU599" i="20"/>
  <c r="AV599" i="20" s="1"/>
  <c r="AT597" i="20"/>
  <c r="AU597" i="20" s="1"/>
  <c r="AV597" i="20" s="1"/>
  <c r="AT588" i="20"/>
  <c r="AU588" i="20" s="1"/>
  <c r="AV588" i="20" s="1"/>
  <c r="AT586" i="20"/>
  <c r="AU586" i="20" s="1"/>
  <c r="AV586" i="20" s="1"/>
  <c r="AW583" i="20"/>
  <c r="AX583" i="20" s="1"/>
  <c r="AY583" i="20" s="1"/>
  <c r="AT581" i="20"/>
  <c r="AU581" i="20" s="1"/>
  <c r="AV581" i="20" s="1"/>
  <c r="AT508" i="20"/>
  <c r="AU508" i="20" s="1"/>
  <c r="AV508" i="20" s="1"/>
  <c r="AT505" i="20"/>
  <c r="AU505" i="20" s="1"/>
  <c r="AV505" i="20" s="1"/>
  <c r="AT504" i="20"/>
  <c r="AU504" i="20" s="1"/>
  <c r="AV504" i="20" s="1"/>
  <c r="AT501" i="20"/>
  <c r="AU501" i="20" s="1"/>
  <c r="AV501" i="20" s="1"/>
  <c r="AT500" i="20"/>
  <c r="AU500" i="20" s="1"/>
  <c r="AV500" i="20" s="1"/>
  <c r="AT497" i="20"/>
  <c r="AU497" i="20" s="1"/>
  <c r="AV497" i="20" s="1"/>
  <c r="AT496" i="20"/>
  <c r="AU496" i="20" s="1"/>
  <c r="AV496" i="20" s="1"/>
  <c r="AT493" i="20"/>
  <c r="AU493" i="20" s="1"/>
  <c r="AV493" i="20" s="1"/>
  <c r="AT492" i="20"/>
  <c r="AU492" i="20" s="1"/>
  <c r="AV492" i="20" s="1"/>
  <c r="AT489" i="20"/>
  <c r="AU489" i="20" s="1"/>
  <c r="AV489" i="20" s="1"/>
  <c r="AT488" i="20"/>
  <c r="AU488" i="20" s="1"/>
  <c r="AV488" i="20" s="1"/>
  <c r="AT483" i="20"/>
  <c r="AU483" i="20" s="1"/>
  <c r="AV483" i="20" s="1"/>
  <c r="AT480" i="20"/>
  <c r="AU480" i="20" s="1"/>
  <c r="AV480" i="20" s="1"/>
  <c r="AT475" i="20"/>
  <c r="AU475" i="20" s="1"/>
  <c r="AV475" i="20" s="1"/>
  <c r="AT472" i="20"/>
  <c r="AU472" i="20" s="1"/>
  <c r="AV472" i="20" s="1"/>
  <c r="AT470" i="20"/>
  <c r="AU470" i="20" s="1"/>
  <c r="AV470" i="20" s="1"/>
  <c r="AT466" i="20"/>
  <c r="AU466" i="20" s="1"/>
  <c r="AV466" i="20" s="1"/>
  <c r="AT464" i="20"/>
  <c r="AU464" i="20" s="1"/>
  <c r="AV464" i="20" s="1"/>
  <c r="AT462" i="20"/>
  <c r="AU462" i="20" s="1"/>
  <c r="AV462" i="20" s="1"/>
  <c r="AT460" i="20"/>
  <c r="AU460" i="20" s="1"/>
  <c r="AV460" i="20" s="1"/>
  <c r="AT458" i="20"/>
  <c r="AU458" i="20" s="1"/>
  <c r="AV458" i="20" s="1"/>
  <c r="AT452" i="20"/>
  <c r="AU452" i="20" s="1"/>
  <c r="AV452" i="20" s="1"/>
  <c r="AT450" i="20"/>
  <c r="AU450" i="20" s="1"/>
  <c r="AV450" i="20" s="1"/>
  <c r="AT448" i="20"/>
  <c r="AU448" i="20" s="1"/>
  <c r="AV448" i="20" s="1"/>
  <c r="AT446" i="20"/>
  <c r="AU446" i="20" s="1"/>
  <c r="AV446" i="20" s="1"/>
  <c r="AT442" i="20"/>
  <c r="AU442" i="20" s="1"/>
  <c r="AV442" i="20" s="1"/>
  <c r="AT436" i="20"/>
  <c r="AU436" i="20" s="1"/>
  <c r="AV436" i="20" s="1"/>
  <c r="AT434" i="20"/>
  <c r="AU434" i="20" s="1"/>
  <c r="AV434" i="20" s="1"/>
  <c r="AT432" i="20"/>
  <c r="AU432" i="20" s="1"/>
  <c r="AV432" i="20" s="1"/>
  <c r="AT430" i="20"/>
  <c r="AU430" i="20" s="1"/>
  <c r="AV430" i="20" s="1"/>
  <c r="AT428" i="20"/>
  <c r="AU428" i="20" s="1"/>
  <c r="AV428" i="20" s="1"/>
  <c r="AT424" i="20"/>
  <c r="AU424" i="20" s="1"/>
  <c r="AV424" i="20" s="1"/>
  <c r="AT422" i="20"/>
  <c r="AU422" i="20" s="1"/>
  <c r="AV422" i="20" s="1"/>
  <c r="AT420" i="20"/>
  <c r="AU420" i="20" s="1"/>
  <c r="AV420" i="20" s="1"/>
  <c r="AT418" i="20"/>
  <c r="AU418" i="20" s="1"/>
  <c r="AV418" i="20" s="1"/>
  <c r="AT412" i="20"/>
  <c r="AU412" i="20" s="1"/>
  <c r="AV412" i="20" s="1"/>
  <c r="AT410" i="20"/>
  <c r="AU410" i="20" s="1"/>
  <c r="AV410" i="20" s="1"/>
  <c r="AT408" i="20"/>
  <c r="AU408" i="20" s="1"/>
  <c r="AV408" i="20" s="1"/>
  <c r="AT406" i="20"/>
  <c r="AU406" i="20" s="1"/>
  <c r="AV406" i="20" s="1"/>
  <c r="AT404" i="20"/>
  <c r="AU404" i="20" s="1"/>
  <c r="AV404" i="20" s="1"/>
  <c r="AT400" i="20"/>
  <c r="AU400" i="20" s="1"/>
  <c r="AV400" i="20" s="1"/>
  <c r="AQ386" i="20"/>
  <c r="AR386" i="20" s="1"/>
  <c r="AS386" i="20" s="1"/>
  <c r="AQ370" i="20"/>
  <c r="AR370" i="20" s="1"/>
  <c r="AS370" i="20" s="1"/>
  <c r="AT343" i="20"/>
  <c r="AU343" i="20" s="1"/>
  <c r="AV343" i="20" s="1"/>
  <c r="AT329" i="20"/>
  <c r="AU329" i="20" s="1"/>
  <c r="AV329" i="20" s="1"/>
  <c r="AU325" i="20"/>
  <c r="AV325" i="20" s="1"/>
  <c r="AT325" i="20"/>
  <c r="AQ394" i="20"/>
  <c r="AR394" i="20" s="1"/>
  <c r="AS394" i="20" s="1"/>
  <c r="AQ390" i="20"/>
  <c r="AR390" i="20" s="1"/>
  <c r="AS390" i="20" s="1"/>
  <c r="AQ374" i="20"/>
  <c r="AR374" i="20" s="1"/>
  <c r="AS374" i="20" s="1"/>
  <c r="AT347" i="20"/>
  <c r="AU347" i="20" s="1"/>
  <c r="AV347" i="20" s="1"/>
  <c r="AU331" i="20"/>
  <c r="AV331" i="20" s="1"/>
  <c r="AT331" i="20"/>
  <c r="AT572" i="20"/>
  <c r="AU572" i="20" s="1"/>
  <c r="AV572" i="20" s="1"/>
  <c r="AT570" i="20"/>
  <c r="AU570" i="20" s="1"/>
  <c r="AV570" i="20" s="1"/>
  <c r="AT568" i="20"/>
  <c r="AU568" i="20" s="1"/>
  <c r="AV568" i="20" s="1"/>
  <c r="AT566" i="20"/>
  <c r="AU566" i="20" s="1"/>
  <c r="AV566" i="20" s="1"/>
  <c r="AT562" i="20"/>
  <c r="AU562" i="20" s="1"/>
  <c r="AV562" i="20" s="1"/>
  <c r="AT560" i="20"/>
  <c r="AU560" i="20" s="1"/>
  <c r="AV560" i="20" s="1"/>
  <c r="AT558" i="20"/>
  <c r="AU558" i="20" s="1"/>
  <c r="AV558" i="20" s="1"/>
  <c r="AT556" i="20"/>
  <c r="AU556" i="20" s="1"/>
  <c r="AV556" i="20" s="1"/>
  <c r="AT554" i="20"/>
  <c r="AU554" i="20" s="1"/>
  <c r="AV554" i="20" s="1"/>
  <c r="AT552" i="20"/>
  <c r="AU552" i="20" s="1"/>
  <c r="AV552" i="20" s="1"/>
  <c r="AT550" i="20"/>
  <c r="AU550" i="20" s="1"/>
  <c r="AV550" i="20" s="1"/>
  <c r="AT546" i="20"/>
  <c r="AU546" i="20" s="1"/>
  <c r="AV546" i="20" s="1"/>
  <c r="AT544" i="20"/>
  <c r="AU544" i="20" s="1"/>
  <c r="AV544" i="20" s="1"/>
  <c r="AT542" i="20"/>
  <c r="AU542" i="20" s="1"/>
  <c r="AV542" i="20" s="1"/>
  <c r="AT540" i="20"/>
  <c r="AU540" i="20" s="1"/>
  <c r="AV540" i="20" s="1"/>
  <c r="AT538" i="20"/>
  <c r="AU538" i="20" s="1"/>
  <c r="AV538" i="20" s="1"/>
  <c r="AT536" i="20"/>
  <c r="AU536" i="20" s="1"/>
  <c r="AV536" i="20" s="1"/>
  <c r="AT534" i="20"/>
  <c r="AU534" i="20" s="1"/>
  <c r="AV534" i="20" s="1"/>
  <c r="AT532" i="20"/>
  <c r="AU532" i="20" s="1"/>
  <c r="AV532" i="20" s="1"/>
  <c r="AT530" i="20"/>
  <c r="AU530" i="20" s="1"/>
  <c r="AV530" i="20" s="1"/>
  <c r="AT528" i="20"/>
  <c r="AU528" i="20" s="1"/>
  <c r="AV528" i="20" s="1"/>
  <c r="AT526" i="20"/>
  <c r="AU526" i="20" s="1"/>
  <c r="AV526" i="20" s="1"/>
  <c r="AT524" i="20"/>
  <c r="AU524" i="20" s="1"/>
  <c r="AV524" i="20" s="1"/>
  <c r="AT522" i="20"/>
  <c r="AU522" i="20" s="1"/>
  <c r="AV522" i="20" s="1"/>
  <c r="AT520" i="20"/>
  <c r="AU520" i="20" s="1"/>
  <c r="AV520" i="20" s="1"/>
  <c r="AT518" i="20"/>
  <c r="AU518" i="20" s="1"/>
  <c r="AV518" i="20" s="1"/>
  <c r="AT516" i="20"/>
  <c r="AU516" i="20" s="1"/>
  <c r="AV516" i="20" s="1"/>
  <c r="AT514" i="20"/>
  <c r="AU514" i="20" s="1"/>
  <c r="AV514" i="20" s="1"/>
  <c r="AT512" i="20"/>
  <c r="AU512" i="20" s="1"/>
  <c r="AV512" i="20" s="1"/>
  <c r="AT510" i="20"/>
  <c r="AU510" i="20" s="1"/>
  <c r="AV510" i="20" s="1"/>
  <c r="AT471" i="20"/>
  <c r="AU471" i="20" s="1"/>
  <c r="AV471" i="20" s="1"/>
  <c r="AT469" i="20"/>
  <c r="AU469" i="20" s="1"/>
  <c r="AV469" i="20" s="1"/>
  <c r="AT467" i="20"/>
  <c r="AU467" i="20" s="1"/>
  <c r="AV467" i="20" s="1"/>
  <c r="AT465" i="20"/>
  <c r="AU465" i="20" s="1"/>
  <c r="AV465" i="20" s="1"/>
  <c r="AT463" i="20"/>
  <c r="AU463" i="20" s="1"/>
  <c r="AV463" i="20" s="1"/>
  <c r="AT461" i="20"/>
  <c r="AU461" i="20" s="1"/>
  <c r="AV461" i="20" s="1"/>
  <c r="AT459" i="20"/>
  <c r="AU459" i="20" s="1"/>
  <c r="AV459" i="20" s="1"/>
  <c r="AT457" i="20"/>
  <c r="AU457" i="20" s="1"/>
  <c r="AV457" i="20" s="1"/>
  <c r="AT455" i="20"/>
  <c r="AU455" i="20" s="1"/>
  <c r="AV455" i="20" s="1"/>
  <c r="AT453" i="20"/>
  <c r="AU453" i="20" s="1"/>
  <c r="AV453" i="20" s="1"/>
  <c r="AT449" i="20"/>
  <c r="AU449" i="20" s="1"/>
  <c r="AV449" i="20" s="1"/>
  <c r="AT447" i="20"/>
  <c r="AU447" i="20" s="1"/>
  <c r="AV447" i="20" s="1"/>
  <c r="AT445" i="20"/>
  <c r="AU445" i="20" s="1"/>
  <c r="AV445" i="20" s="1"/>
  <c r="AT443" i="20"/>
  <c r="AU443" i="20" s="1"/>
  <c r="AV443" i="20" s="1"/>
  <c r="AT441" i="20"/>
  <c r="AU441" i="20" s="1"/>
  <c r="AV441" i="20" s="1"/>
  <c r="AT439" i="20"/>
  <c r="AU439" i="20" s="1"/>
  <c r="AV439" i="20" s="1"/>
  <c r="AT437" i="20"/>
  <c r="AU437" i="20" s="1"/>
  <c r="AV437" i="20" s="1"/>
  <c r="AT435" i="20"/>
  <c r="AU435" i="20" s="1"/>
  <c r="AV435" i="20" s="1"/>
  <c r="AT433" i="20"/>
  <c r="AU433" i="20" s="1"/>
  <c r="AV433" i="20" s="1"/>
  <c r="AT431" i="20"/>
  <c r="AU431" i="20" s="1"/>
  <c r="AV431" i="20" s="1"/>
  <c r="AT429" i="20"/>
  <c r="AU429" i="20" s="1"/>
  <c r="AV429" i="20" s="1"/>
  <c r="AT427" i="20"/>
  <c r="AU427" i="20" s="1"/>
  <c r="AV427" i="20" s="1"/>
  <c r="AT425" i="20"/>
  <c r="AU425" i="20" s="1"/>
  <c r="AV425" i="20" s="1"/>
  <c r="AT423" i="20"/>
  <c r="AU423" i="20" s="1"/>
  <c r="AV423" i="20" s="1"/>
  <c r="AT421" i="20"/>
  <c r="AU421" i="20" s="1"/>
  <c r="AV421" i="20" s="1"/>
  <c r="AT417" i="20"/>
  <c r="AU417" i="20" s="1"/>
  <c r="AV417" i="20" s="1"/>
  <c r="AT415" i="20"/>
  <c r="AU415" i="20" s="1"/>
  <c r="AV415" i="20" s="1"/>
  <c r="AT413" i="20"/>
  <c r="AU413" i="20" s="1"/>
  <c r="AV413" i="20" s="1"/>
  <c r="AT411" i="20"/>
  <c r="AU411" i="20" s="1"/>
  <c r="AV411" i="20" s="1"/>
  <c r="AT409" i="20"/>
  <c r="AU409" i="20" s="1"/>
  <c r="AV409" i="20" s="1"/>
  <c r="AT407" i="20"/>
  <c r="AU407" i="20" s="1"/>
  <c r="AV407" i="20" s="1"/>
  <c r="AT405" i="20"/>
  <c r="AU405" i="20" s="1"/>
  <c r="AV405" i="20" s="1"/>
  <c r="AQ378" i="20"/>
  <c r="AR378" i="20" s="1"/>
  <c r="AS378" i="20" s="1"/>
  <c r="AT351" i="20"/>
  <c r="AU351" i="20" s="1"/>
  <c r="AV351" i="20" s="1"/>
  <c r="AT335" i="20"/>
  <c r="AU335" i="20" s="1"/>
  <c r="AV335" i="20" s="1"/>
  <c r="AU403" i="20"/>
  <c r="AV403" i="20" s="1"/>
  <c r="AQ402" i="20"/>
  <c r="AR402" i="20" s="1"/>
  <c r="AS402" i="20" s="1"/>
  <c r="AT401" i="20"/>
  <c r="AU401" i="20" s="1"/>
  <c r="AV401" i="20" s="1"/>
  <c r="AU399" i="20"/>
  <c r="AV399" i="20" s="1"/>
  <c r="AQ398" i="20"/>
  <c r="AR398" i="20" s="1"/>
  <c r="AS398" i="20" s="1"/>
  <c r="AT397" i="20"/>
  <c r="AU397" i="20" s="1"/>
  <c r="AV397" i="20" s="1"/>
  <c r="AQ382" i="20"/>
  <c r="AR382" i="20" s="1"/>
  <c r="AS382" i="20" s="1"/>
  <c r="AT355" i="20"/>
  <c r="AU355" i="20" s="1"/>
  <c r="AV355" i="20" s="1"/>
  <c r="AU339" i="20"/>
  <c r="AV339" i="20" s="1"/>
  <c r="AT339" i="20"/>
  <c r="AR393" i="20"/>
  <c r="AS393" i="20" s="1"/>
  <c r="AQ389" i="20"/>
  <c r="AR389" i="20" s="1"/>
  <c r="AS389" i="20" s="1"/>
  <c r="AQ385" i="20"/>
  <c r="AR385" i="20" s="1"/>
  <c r="AS385" i="20" s="1"/>
  <c r="AQ381" i="20"/>
  <c r="AR381" i="20" s="1"/>
  <c r="AS381" i="20" s="1"/>
  <c r="AQ377" i="20"/>
  <c r="AR377" i="20" s="1"/>
  <c r="AS377" i="20" s="1"/>
  <c r="AQ373" i="20"/>
  <c r="AR373" i="20" s="1"/>
  <c r="AS373" i="20" s="1"/>
  <c r="AU359" i="20"/>
  <c r="AV359" i="20" s="1"/>
  <c r="AU358" i="20"/>
  <c r="AV358" i="20" s="1"/>
  <c r="AU354" i="20"/>
  <c r="AV354" i="20" s="1"/>
  <c r="AU350" i="20"/>
  <c r="AV350" i="20" s="1"/>
  <c r="AU346" i="20"/>
  <c r="AV346" i="20" s="1"/>
  <c r="AU342" i="20"/>
  <c r="AV342" i="20" s="1"/>
  <c r="AU338" i="20"/>
  <c r="AV338" i="20" s="1"/>
  <c r="AU334" i="20"/>
  <c r="AV334" i="20" s="1"/>
  <c r="AU330" i="20"/>
  <c r="AV330" i="20" s="1"/>
  <c r="AT326" i="20"/>
  <c r="AU326" i="20" s="1"/>
  <c r="AV326" i="20" s="1"/>
  <c r="AU322" i="20"/>
  <c r="AV322" i="20" s="1"/>
  <c r="AT322" i="20"/>
  <c r="AQ392" i="20"/>
  <c r="AR392" i="20" s="1"/>
  <c r="AS392" i="20" s="1"/>
  <c r="AQ388" i="20"/>
  <c r="AR388" i="20" s="1"/>
  <c r="AS388" i="20" s="1"/>
  <c r="AQ384" i="20"/>
  <c r="AR384" i="20" s="1"/>
  <c r="AS384" i="20" s="1"/>
  <c r="AQ380" i="20"/>
  <c r="AR380" i="20" s="1"/>
  <c r="AS380" i="20" s="1"/>
  <c r="AQ376" i="20"/>
  <c r="AR376" i="20" s="1"/>
  <c r="AS376" i="20" s="1"/>
  <c r="AQ372" i="20"/>
  <c r="AR372" i="20" s="1"/>
  <c r="AS372" i="20" s="1"/>
  <c r="AU357" i="20"/>
  <c r="AV357" i="20" s="1"/>
  <c r="AU353" i="20"/>
  <c r="AV353" i="20" s="1"/>
  <c r="AU349" i="20"/>
  <c r="AV349" i="20" s="1"/>
  <c r="AU345" i="20"/>
  <c r="AV345" i="20" s="1"/>
  <c r="AU341" i="20"/>
  <c r="AV341" i="20" s="1"/>
  <c r="AU337" i="20"/>
  <c r="AV337" i="20" s="1"/>
  <c r="AU333" i="20"/>
  <c r="AV333" i="20" s="1"/>
  <c r="AT327" i="20"/>
  <c r="AU327" i="20" s="1"/>
  <c r="AV327" i="20" s="1"/>
  <c r="AT323" i="20"/>
  <c r="AU323" i="20" s="1"/>
  <c r="AV323" i="20" s="1"/>
  <c r="AR395" i="20"/>
  <c r="AS395" i="20" s="1"/>
  <c r="AQ391" i="20"/>
  <c r="AR391" i="20" s="1"/>
  <c r="AS391" i="20" s="1"/>
  <c r="AQ387" i="20"/>
  <c r="AR387" i="20" s="1"/>
  <c r="AS387" i="20" s="1"/>
  <c r="AQ383" i="20"/>
  <c r="AR383" i="20" s="1"/>
  <c r="AS383" i="20" s="1"/>
  <c r="AQ379" i="20"/>
  <c r="AR379" i="20" s="1"/>
  <c r="AS379" i="20" s="1"/>
  <c r="AQ375" i="20"/>
  <c r="AR375" i="20" s="1"/>
  <c r="AS375" i="20" s="1"/>
  <c r="AQ371" i="20"/>
  <c r="AR371" i="20" s="1"/>
  <c r="AS371" i="20" s="1"/>
  <c r="AU356" i="20"/>
  <c r="AV356" i="20" s="1"/>
  <c r="AU352" i="20"/>
  <c r="AV352" i="20" s="1"/>
  <c r="AU348" i="20"/>
  <c r="AV348" i="20" s="1"/>
  <c r="AU344" i="20"/>
  <c r="AV344" i="20" s="1"/>
  <c r="AU340" i="20"/>
  <c r="AV340" i="20" s="1"/>
  <c r="AT328" i="20"/>
  <c r="AU328" i="20" s="1"/>
  <c r="AV328" i="20" s="1"/>
  <c r="AT324" i="20"/>
  <c r="AU324" i="20" s="1"/>
  <c r="AV324" i="20" s="1"/>
  <c r="AQ266" i="20"/>
  <c r="AR266" i="20" s="1"/>
  <c r="AS266" i="20" s="1"/>
  <c r="AQ262" i="20"/>
  <c r="AR262" i="20" s="1"/>
  <c r="AS262" i="20" s="1"/>
  <c r="AQ258" i="20"/>
  <c r="AR258" i="20" s="1"/>
  <c r="AS258" i="20" s="1"/>
  <c r="AT235" i="20"/>
  <c r="AU235" i="20" s="1"/>
  <c r="AV235" i="20" s="1"/>
  <c r="AT232" i="20"/>
  <c r="AU232" i="20" s="1"/>
  <c r="AV232" i="20" s="1"/>
  <c r="AT231" i="20"/>
  <c r="AU231" i="20" s="1"/>
  <c r="AV231" i="20" s="1"/>
  <c r="AT228" i="20"/>
  <c r="AU228" i="20" s="1"/>
  <c r="AV228" i="20" s="1"/>
  <c r="AT227" i="20"/>
  <c r="AU227" i="20" s="1"/>
  <c r="AV227" i="20" s="1"/>
  <c r="AT224" i="20"/>
  <c r="AU224" i="20" s="1"/>
  <c r="AV224" i="20" s="1"/>
  <c r="AT223" i="20"/>
  <c r="AU223" i="20" s="1"/>
  <c r="AV223" i="20" s="1"/>
  <c r="AT221" i="20"/>
  <c r="AU221" i="20" s="1"/>
  <c r="AV221" i="20" s="1"/>
  <c r="AT213" i="20"/>
  <c r="AU213" i="20" s="1"/>
  <c r="AV213" i="20" s="1"/>
  <c r="AR321" i="20"/>
  <c r="AS321" i="20" s="1"/>
  <c r="AR317" i="20"/>
  <c r="AS317" i="20" s="1"/>
  <c r="AR313" i="20"/>
  <c r="AS313" i="20" s="1"/>
  <c r="AR309" i="20"/>
  <c r="AS309" i="20" s="1"/>
  <c r="AR305" i="20"/>
  <c r="AS305" i="20" s="1"/>
  <c r="AR301" i="20"/>
  <c r="AS301" i="20" s="1"/>
  <c r="AR297" i="20"/>
  <c r="AS297" i="20" s="1"/>
  <c r="AR293" i="20"/>
  <c r="AS293" i="20" s="1"/>
  <c r="AR289" i="20"/>
  <c r="AS289" i="20" s="1"/>
  <c r="AR285" i="20"/>
  <c r="AS285" i="20" s="1"/>
  <c r="AR281" i="20"/>
  <c r="AS281" i="20" s="1"/>
  <c r="AR277" i="20"/>
  <c r="AS277" i="20" s="1"/>
  <c r="AR273" i="20"/>
  <c r="AS273" i="20" s="1"/>
  <c r="AR269" i="20"/>
  <c r="AS269" i="20" s="1"/>
  <c r="AQ267" i="20"/>
  <c r="AR267" i="20" s="1"/>
  <c r="AS267" i="20" s="1"/>
  <c r="AQ263" i="20"/>
  <c r="AR263" i="20" s="1"/>
  <c r="AS263" i="20" s="1"/>
  <c r="AQ259" i="20"/>
  <c r="AR259" i="20" s="1"/>
  <c r="AS259" i="20" s="1"/>
  <c r="AQ255" i="20"/>
  <c r="AR255" i="20" s="1"/>
  <c r="AS255" i="20" s="1"/>
  <c r="AT233" i="20"/>
  <c r="AU233" i="20" s="1"/>
  <c r="AV233" i="20" s="1"/>
  <c r="AT230" i="20"/>
  <c r="AU230" i="20" s="1"/>
  <c r="AV230" i="20" s="1"/>
  <c r="AT229" i="20"/>
  <c r="AU229" i="20" s="1"/>
  <c r="AV229" i="20" s="1"/>
  <c r="AT226" i="20"/>
  <c r="AU226" i="20" s="1"/>
  <c r="AV226" i="20" s="1"/>
  <c r="AT225" i="20"/>
  <c r="AU225" i="20" s="1"/>
  <c r="AV225" i="20" s="1"/>
  <c r="AT222" i="20"/>
  <c r="AU222" i="20" s="1"/>
  <c r="AV222" i="20" s="1"/>
  <c r="AT215" i="20"/>
  <c r="AU215" i="20" s="1"/>
  <c r="AV215" i="20" s="1"/>
  <c r="AT208" i="20"/>
  <c r="AU208" i="20" s="1"/>
  <c r="AV208" i="20" s="1"/>
  <c r="AT192" i="20"/>
  <c r="AU192" i="20" s="1"/>
  <c r="AV192" i="20" s="1"/>
  <c r="AR369" i="20"/>
  <c r="AS369" i="20" s="1"/>
  <c r="AR368" i="20"/>
  <c r="AS368" i="20" s="1"/>
  <c r="AR367" i="20"/>
  <c r="AS367" i="20" s="1"/>
  <c r="AR366" i="20"/>
  <c r="AS366" i="20" s="1"/>
  <c r="AR365" i="20"/>
  <c r="AS365" i="20" s="1"/>
  <c r="AR364" i="20"/>
  <c r="AS364" i="20" s="1"/>
  <c r="AR363" i="20"/>
  <c r="AS363" i="20" s="1"/>
  <c r="AR362" i="20"/>
  <c r="AS362" i="20" s="1"/>
  <c r="AR361" i="20"/>
  <c r="AS361" i="20" s="1"/>
  <c r="AR360" i="20"/>
  <c r="AS360" i="20" s="1"/>
  <c r="AU320" i="20"/>
  <c r="AV320" i="20" s="1"/>
  <c r="AU316" i="20"/>
  <c r="AV316" i="20" s="1"/>
  <c r="AU312" i="20"/>
  <c r="AV312" i="20" s="1"/>
  <c r="AU308" i="20"/>
  <c r="AV308" i="20" s="1"/>
  <c r="AU304" i="20"/>
  <c r="AV304" i="20" s="1"/>
  <c r="AU300" i="20"/>
  <c r="AV300" i="20" s="1"/>
  <c r="AU296" i="20"/>
  <c r="AV296" i="20" s="1"/>
  <c r="AU292" i="20"/>
  <c r="AV292" i="20" s="1"/>
  <c r="AU288" i="20"/>
  <c r="AV288" i="20" s="1"/>
  <c r="AU284" i="20"/>
  <c r="AV284" i="20" s="1"/>
  <c r="AU280" i="20"/>
  <c r="AV280" i="20" s="1"/>
  <c r="AU272" i="20"/>
  <c r="AV272" i="20" s="1"/>
  <c r="AQ268" i="20"/>
  <c r="AR268" i="20" s="1"/>
  <c r="AS268" i="20" s="1"/>
  <c r="AQ264" i="20"/>
  <c r="AR264" i="20" s="1"/>
  <c r="AS264" i="20" s="1"/>
  <c r="AQ260" i="20"/>
  <c r="AR260" i="20" s="1"/>
  <c r="AS260" i="20" s="1"/>
  <c r="AQ256" i="20"/>
  <c r="AR256" i="20" s="1"/>
  <c r="AS256" i="20" s="1"/>
  <c r="AT217" i="20"/>
  <c r="AU217" i="20" s="1"/>
  <c r="AV217" i="20" s="1"/>
  <c r="AT193" i="20"/>
  <c r="AU193" i="20" s="1"/>
  <c r="AV193" i="20" s="1"/>
  <c r="AR319" i="20"/>
  <c r="AS319" i="20" s="1"/>
  <c r="AT318" i="20"/>
  <c r="AU318" i="20" s="1"/>
  <c r="AV318" i="20" s="1"/>
  <c r="AR315" i="20"/>
  <c r="AS315" i="20" s="1"/>
  <c r="AT314" i="20"/>
  <c r="AU314" i="20" s="1"/>
  <c r="AV314" i="20" s="1"/>
  <c r="AR311" i="20"/>
  <c r="AS311" i="20" s="1"/>
  <c r="AT310" i="20"/>
  <c r="AU310" i="20" s="1"/>
  <c r="AV310" i="20" s="1"/>
  <c r="AR307" i="20"/>
  <c r="AS307" i="20" s="1"/>
  <c r="AT306" i="20"/>
  <c r="AU306" i="20" s="1"/>
  <c r="AV306" i="20" s="1"/>
  <c r="AR303" i="20"/>
  <c r="AS303" i="20" s="1"/>
  <c r="AT302" i="20"/>
  <c r="AU302" i="20" s="1"/>
  <c r="AV302" i="20" s="1"/>
  <c r="AR299" i="20"/>
  <c r="AS299" i="20" s="1"/>
  <c r="AT298" i="20"/>
  <c r="AU298" i="20" s="1"/>
  <c r="AV298" i="20" s="1"/>
  <c r="AR295" i="20"/>
  <c r="AS295" i="20" s="1"/>
  <c r="AT294" i="20"/>
  <c r="AU294" i="20" s="1"/>
  <c r="AV294" i="20" s="1"/>
  <c r="AR291" i="20"/>
  <c r="AS291" i="20" s="1"/>
  <c r="AT290" i="20"/>
  <c r="AU290" i="20" s="1"/>
  <c r="AV290" i="20" s="1"/>
  <c r="AR287" i="20"/>
  <c r="AS287" i="20" s="1"/>
  <c r="AT286" i="20"/>
  <c r="AU286" i="20" s="1"/>
  <c r="AV286" i="20" s="1"/>
  <c r="AR283" i="20"/>
  <c r="AS283" i="20" s="1"/>
  <c r="AR279" i="20"/>
  <c r="AS279" i="20" s="1"/>
  <c r="AT278" i="20"/>
  <c r="AU278" i="20" s="1"/>
  <c r="AV278" i="20" s="1"/>
  <c r="AR275" i="20"/>
  <c r="AS275" i="20" s="1"/>
  <c r="AT274" i="20"/>
  <c r="AU274" i="20" s="1"/>
  <c r="AV274" i="20" s="1"/>
  <c r="AR271" i="20"/>
  <c r="AS271" i="20" s="1"/>
  <c r="AT270" i="20"/>
  <c r="AU270" i="20" s="1"/>
  <c r="AV270" i="20" s="1"/>
  <c r="AQ265" i="20"/>
  <c r="AR265" i="20" s="1"/>
  <c r="AS265" i="20" s="1"/>
  <c r="AQ261" i="20"/>
  <c r="AR261" i="20" s="1"/>
  <c r="AS261" i="20" s="1"/>
  <c r="AQ257" i="20"/>
  <c r="AR257" i="20" s="1"/>
  <c r="AS257" i="20" s="1"/>
  <c r="AT219" i="20"/>
  <c r="AU219" i="20" s="1"/>
  <c r="AV219" i="20" s="1"/>
  <c r="AT211" i="20"/>
  <c r="AU211" i="20" s="1"/>
  <c r="AV211" i="20" s="1"/>
  <c r="AT194" i="20"/>
  <c r="AU194" i="20" s="1"/>
  <c r="AV194" i="20" s="1"/>
  <c r="AT220" i="20"/>
  <c r="AU220" i="20" s="1"/>
  <c r="AV220" i="20" s="1"/>
  <c r="AT218" i="20"/>
  <c r="AU218" i="20" s="1"/>
  <c r="AV218" i="20" s="1"/>
  <c r="AT216" i="20"/>
  <c r="AU216" i="20" s="1"/>
  <c r="AV216" i="20" s="1"/>
  <c r="AT214" i="20"/>
  <c r="AU214" i="20" s="1"/>
  <c r="AV214" i="20" s="1"/>
  <c r="AT212" i="20"/>
  <c r="AU212" i="20" s="1"/>
  <c r="AV212" i="20" s="1"/>
  <c r="AT210" i="20"/>
  <c r="AU210" i="20" s="1"/>
  <c r="AV210" i="20" s="1"/>
  <c r="AT198" i="20"/>
  <c r="AU198" i="20" s="1"/>
  <c r="AV198" i="20" s="1"/>
  <c r="AT196" i="20"/>
  <c r="AU196" i="20" s="1"/>
  <c r="AV196" i="20" s="1"/>
  <c r="AT190" i="20"/>
  <c r="AU190" i="20" s="1"/>
  <c r="AV190" i="20" s="1"/>
  <c r="AT189" i="20"/>
  <c r="AU189" i="20" s="1"/>
  <c r="AV189" i="20" s="1"/>
  <c r="AT188" i="20"/>
  <c r="AU188" i="20" s="1"/>
  <c r="AV188" i="20" s="1"/>
  <c r="AT182" i="20"/>
  <c r="AU182" i="20" s="1"/>
  <c r="AV182" i="20" s="1"/>
  <c r="AT181" i="20"/>
  <c r="AU181" i="20" s="1"/>
  <c r="AV181" i="20" s="1"/>
  <c r="AT180" i="20"/>
  <c r="AU180" i="20" s="1"/>
  <c r="AV180" i="20" s="1"/>
  <c r="AT174" i="20"/>
  <c r="AU174" i="20" s="1"/>
  <c r="AV174" i="20" s="1"/>
  <c r="AT173" i="20"/>
  <c r="AU173" i="20" s="1"/>
  <c r="AV173" i="20" s="1"/>
  <c r="AT172" i="20"/>
  <c r="AU172" i="20" s="1"/>
  <c r="AV172" i="20" s="1"/>
  <c r="AT166" i="20"/>
  <c r="AU166" i="20" s="1"/>
  <c r="AV166" i="20" s="1"/>
  <c r="AU203" i="20"/>
  <c r="AV203" i="20" s="1"/>
  <c r="AU195" i="20"/>
  <c r="AV195" i="20" s="1"/>
  <c r="AU187" i="20"/>
  <c r="AV187" i="20" s="1"/>
  <c r="AU179" i="20"/>
  <c r="AV179" i="20" s="1"/>
  <c r="AU171" i="20"/>
  <c r="AV171" i="20" s="1"/>
  <c r="AT130" i="20"/>
  <c r="AU130" i="20" s="1"/>
  <c r="AV130" i="20" s="1"/>
  <c r="AT114" i="20"/>
  <c r="AU114" i="20" s="1"/>
  <c r="AV114" i="20" s="1"/>
  <c r="AT186" i="20"/>
  <c r="AU186" i="20" s="1"/>
  <c r="AV186" i="20" s="1"/>
  <c r="AT185" i="20"/>
  <c r="AU185" i="20" s="1"/>
  <c r="AV185" i="20" s="1"/>
  <c r="AT184" i="20"/>
  <c r="AU184" i="20" s="1"/>
  <c r="AV184" i="20" s="1"/>
  <c r="AT178" i="20"/>
  <c r="AU178" i="20" s="1"/>
  <c r="AV178" i="20" s="1"/>
  <c r="AT177" i="20"/>
  <c r="AU177" i="20" s="1"/>
  <c r="AV177" i="20" s="1"/>
  <c r="AT176" i="20"/>
  <c r="AU176" i="20" s="1"/>
  <c r="AV176" i="20" s="1"/>
  <c r="AT170" i="20"/>
  <c r="AU170" i="20" s="1"/>
  <c r="AV170" i="20" s="1"/>
  <c r="AT169" i="20"/>
  <c r="AU169" i="20" s="1"/>
  <c r="AV169" i="20" s="1"/>
  <c r="AT168" i="20"/>
  <c r="AU168" i="20" s="1"/>
  <c r="AV168" i="20" s="1"/>
  <c r="AT97" i="20"/>
  <c r="AU97" i="20" s="1"/>
  <c r="AV97" i="20" s="1"/>
  <c r="AR254" i="20"/>
  <c r="AS254" i="20" s="1"/>
  <c r="AR253" i="20"/>
  <c r="AS253" i="20" s="1"/>
  <c r="AR252" i="20"/>
  <c r="AS252" i="20" s="1"/>
  <c r="AR251" i="20"/>
  <c r="AS251" i="20" s="1"/>
  <c r="AR250" i="20"/>
  <c r="AS250" i="20" s="1"/>
  <c r="AR249" i="20"/>
  <c r="AS249" i="20" s="1"/>
  <c r="AR248" i="20"/>
  <c r="AS248" i="20" s="1"/>
  <c r="AR247" i="20"/>
  <c r="AS247" i="20" s="1"/>
  <c r="AR246" i="20"/>
  <c r="AS246" i="20" s="1"/>
  <c r="AR245" i="20"/>
  <c r="AS245" i="20" s="1"/>
  <c r="AR244" i="20"/>
  <c r="AS244" i="20" s="1"/>
  <c r="AR243" i="20"/>
  <c r="AS243" i="20" s="1"/>
  <c r="AR242" i="20"/>
  <c r="AS242" i="20" s="1"/>
  <c r="AR241" i="20"/>
  <c r="AS241" i="20" s="1"/>
  <c r="AR240" i="20"/>
  <c r="AS240" i="20" s="1"/>
  <c r="AR239" i="20"/>
  <c r="AS239" i="20" s="1"/>
  <c r="AR238" i="20"/>
  <c r="AS238" i="20" s="1"/>
  <c r="AR237" i="20"/>
  <c r="AS237" i="20" s="1"/>
  <c r="AR236" i="20"/>
  <c r="AS236" i="20" s="1"/>
  <c r="AT202" i="20"/>
  <c r="AU202" i="20" s="1"/>
  <c r="AV202" i="20" s="1"/>
  <c r="AU191" i="20"/>
  <c r="AV191" i="20" s="1"/>
  <c r="AU183" i="20"/>
  <c r="AV183" i="20" s="1"/>
  <c r="AU175" i="20"/>
  <c r="AV175" i="20" s="1"/>
  <c r="AU167" i="20"/>
  <c r="AV167" i="20" s="1"/>
  <c r="AT138" i="20"/>
  <c r="AU138" i="20"/>
  <c r="AV138" i="20" s="1"/>
  <c r="AT122" i="20"/>
  <c r="AU122" i="20"/>
  <c r="AV122" i="20" s="1"/>
  <c r="AR209" i="20"/>
  <c r="AS209" i="20" s="1"/>
  <c r="AR205" i="20"/>
  <c r="AS205" i="20" s="1"/>
  <c r="AR201" i="20"/>
  <c r="AS201" i="20" s="1"/>
  <c r="AR197" i="20"/>
  <c r="AS197" i="20" s="1"/>
  <c r="AT140" i="20"/>
  <c r="AU140" i="20"/>
  <c r="AV140" i="20" s="1"/>
  <c r="AT124" i="20"/>
  <c r="AU124" i="20" s="1"/>
  <c r="AV124" i="20" s="1"/>
  <c r="AT116" i="20"/>
  <c r="AU116" i="20" s="1"/>
  <c r="AV116" i="20" s="1"/>
  <c r="AT109" i="20"/>
  <c r="AU109" i="20" s="1"/>
  <c r="AV109" i="20" s="1"/>
  <c r="AT93" i="20"/>
  <c r="AU93" i="20" s="1"/>
  <c r="AV93" i="20" s="1"/>
  <c r="AT142" i="20"/>
  <c r="AU142" i="20"/>
  <c r="AV142" i="20" s="1"/>
  <c r="AT134" i="20"/>
  <c r="AT126" i="20"/>
  <c r="AU126" i="20" s="1"/>
  <c r="AV126" i="20" s="1"/>
  <c r="AT118" i="20"/>
  <c r="AU118" i="20"/>
  <c r="AV118" i="20" s="1"/>
  <c r="AT105" i="20"/>
  <c r="AU105" i="20" s="1"/>
  <c r="AV105" i="20" s="1"/>
  <c r="AT89" i="20"/>
  <c r="AU89" i="20" s="1"/>
  <c r="AV89" i="20" s="1"/>
  <c r="AT136" i="20"/>
  <c r="AU136" i="20" s="1"/>
  <c r="AV136" i="20" s="1"/>
  <c r="AT120" i="20"/>
  <c r="AU120" i="20"/>
  <c r="AV120" i="20" s="1"/>
  <c r="AT112" i="20"/>
  <c r="AU112" i="20"/>
  <c r="AV112" i="20" s="1"/>
  <c r="AT101" i="20"/>
  <c r="AU101" i="20" s="1"/>
  <c r="AV101" i="20" s="1"/>
  <c r="AT85" i="20"/>
  <c r="AU85" i="20" s="1"/>
  <c r="AV85" i="20" s="1"/>
  <c r="AT82" i="20"/>
  <c r="AU82" i="20" s="1"/>
  <c r="AV82" i="20" s="1"/>
  <c r="AT75" i="20"/>
  <c r="AU75" i="20"/>
  <c r="AV75" i="20" s="1"/>
  <c r="AR141" i="20"/>
  <c r="AS141" i="20" s="1"/>
  <c r="AR137" i="20"/>
  <c r="AS137" i="20" s="1"/>
  <c r="AR133" i="20"/>
  <c r="AS133" i="20" s="1"/>
  <c r="AR129" i="20"/>
  <c r="AS129" i="20" s="1"/>
  <c r="AR125" i="20"/>
  <c r="AS125" i="20" s="1"/>
  <c r="AR121" i="20"/>
  <c r="AS121" i="20" s="1"/>
  <c r="AR117" i="20"/>
  <c r="AS117" i="20" s="1"/>
  <c r="AR113" i="20"/>
  <c r="AS113" i="20" s="1"/>
  <c r="AU110" i="20"/>
  <c r="AV110" i="20" s="1"/>
  <c r="AU106" i="20"/>
  <c r="AV106" i="20" s="1"/>
  <c r="AU102" i="20"/>
  <c r="AV102" i="20" s="1"/>
  <c r="AU98" i="20"/>
  <c r="AV98" i="20" s="1"/>
  <c r="AU94" i="20"/>
  <c r="AV94" i="20" s="1"/>
  <c r="AU90" i="20"/>
  <c r="AV90" i="20" s="1"/>
  <c r="AU86" i="20"/>
  <c r="AV86" i="20" s="1"/>
  <c r="AT81" i="20"/>
  <c r="AU81" i="20" s="1"/>
  <c r="AV81" i="20" s="1"/>
  <c r="AT74" i="20"/>
  <c r="AU74" i="20" s="1"/>
  <c r="AV74" i="20" s="1"/>
  <c r="AT71" i="20"/>
  <c r="AU71" i="20" s="1"/>
  <c r="AV71" i="20" s="1"/>
  <c r="AT49" i="20"/>
  <c r="AU49" i="20" s="1"/>
  <c r="AV49" i="20" s="1"/>
  <c r="AT26" i="20"/>
  <c r="AU26" i="20" s="1"/>
  <c r="AV26" i="20" s="1"/>
  <c r="AU107" i="20"/>
  <c r="AV107" i="20" s="1"/>
  <c r="AU103" i="20"/>
  <c r="AV103" i="20" s="1"/>
  <c r="AU99" i="20"/>
  <c r="AV99" i="20" s="1"/>
  <c r="AU95" i="20"/>
  <c r="AV95" i="20" s="1"/>
  <c r="AU91" i="20"/>
  <c r="AV91" i="20" s="1"/>
  <c r="AU83" i="20"/>
  <c r="AV83" i="20" s="1"/>
  <c r="AT80" i="20"/>
  <c r="AU80" i="20" s="1"/>
  <c r="AV80" i="20" s="1"/>
  <c r="AT79" i="20"/>
  <c r="AU79" i="20"/>
  <c r="AV79" i="20" s="1"/>
  <c r="AT69" i="20"/>
  <c r="AU69" i="20" s="1"/>
  <c r="AV69" i="20" s="1"/>
  <c r="AR165" i="20"/>
  <c r="AS165" i="20" s="1"/>
  <c r="AR164" i="20"/>
  <c r="AS164" i="20" s="1"/>
  <c r="AR163" i="20"/>
  <c r="AS163" i="20" s="1"/>
  <c r="AR162" i="20"/>
  <c r="AS162" i="20" s="1"/>
  <c r="AR161" i="20"/>
  <c r="AS161" i="20" s="1"/>
  <c r="AR160" i="20"/>
  <c r="AS160" i="20" s="1"/>
  <c r="AR159" i="20"/>
  <c r="AS159" i="20" s="1"/>
  <c r="AR158" i="20"/>
  <c r="AS158" i="20" s="1"/>
  <c r="AR157" i="20"/>
  <c r="AS157" i="20" s="1"/>
  <c r="AR156" i="20"/>
  <c r="AS156" i="20" s="1"/>
  <c r="AR155" i="20"/>
  <c r="AS155" i="20" s="1"/>
  <c r="AR154" i="20"/>
  <c r="AS154" i="20" s="1"/>
  <c r="AR153" i="20"/>
  <c r="AS153" i="20" s="1"/>
  <c r="AR152" i="20"/>
  <c r="AS152" i="20" s="1"/>
  <c r="AR151" i="20"/>
  <c r="AS151" i="20" s="1"/>
  <c r="AR150" i="20"/>
  <c r="AS150" i="20" s="1"/>
  <c r="AR149" i="20"/>
  <c r="AS149" i="20" s="1"/>
  <c r="AR148" i="20"/>
  <c r="AS148" i="20" s="1"/>
  <c r="AR147" i="20"/>
  <c r="AS147" i="20" s="1"/>
  <c r="AR146" i="20"/>
  <c r="AS146" i="20" s="1"/>
  <c r="AR145" i="20"/>
  <c r="AS145" i="20" s="1"/>
  <c r="AR144" i="20"/>
  <c r="AS144" i="20" s="1"/>
  <c r="AR143" i="20"/>
  <c r="AS143" i="20" s="1"/>
  <c r="AR139" i="20"/>
  <c r="AS139" i="20" s="1"/>
  <c r="AR135" i="20"/>
  <c r="AS135" i="20" s="1"/>
  <c r="AR131" i="20"/>
  <c r="AS131" i="20" s="1"/>
  <c r="AR127" i="20"/>
  <c r="AS127" i="20" s="1"/>
  <c r="AR123" i="20"/>
  <c r="AS123" i="20" s="1"/>
  <c r="AR119" i="20"/>
  <c r="AS119" i="20" s="1"/>
  <c r="AR115" i="20"/>
  <c r="AS115" i="20" s="1"/>
  <c r="AR111" i="20"/>
  <c r="AS111" i="20" s="1"/>
  <c r="AU108" i="20"/>
  <c r="AV108" i="20" s="1"/>
  <c r="AU104" i="20"/>
  <c r="AV104" i="20" s="1"/>
  <c r="AU100" i="20"/>
  <c r="AV100" i="20" s="1"/>
  <c r="AU96" i="20"/>
  <c r="AV96" i="20" s="1"/>
  <c r="AU92" i="20"/>
  <c r="AV92" i="20" s="1"/>
  <c r="AU88" i="20"/>
  <c r="AV88" i="20" s="1"/>
  <c r="AU84" i="20"/>
  <c r="AV84" i="20" s="1"/>
  <c r="AT78" i="20"/>
  <c r="AU78" i="20"/>
  <c r="AV78" i="20" s="1"/>
  <c r="AT76" i="20"/>
  <c r="AU76" i="20" s="1"/>
  <c r="AV76" i="20" s="1"/>
  <c r="AT67" i="20"/>
  <c r="AU67" i="20" s="1"/>
  <c r="AV67" i="20" s="1"/>
  <c r="AT77" i="20"/>
  <c r="AU77" i="20"/>
  <c r="AV77" i="20" s="1"/>
  <c r="AT70" i="20"/>
  <c r="AU70" i="20"/>
  <c r="AV70" i="20" s="1"/>
  <c r="AT64" i="20"/>
  <c r="AU64" i="20" s="1"/>
  <c r="AV64" i="20" s="1"/>
  <c r="AT41" i="20"/>
  <c r="AU41" i="20" s="1"/>
  <c r="AV41" i="20" s="1"/>
  <c r="AT73" i="20"/>
  <c r="AU73" i="20"/>
  <c r="AV73" i="20" s="1"/>
  <c r="AT72" i="20"/>
  <c r="AU72" i="20"/>
  <c r="AV72" i="20" s="1"/>
  <c r="AT68" i="20"/>
  <c r="AU68" i="20" s="1"/>
  <c r="AV68" i="20" s="1"/>
  <c r="AT57" i="20"/>
  <c r="AU57" i="20" s="1"/>
  <c r="AV57" i="20" s="1"/>
  <c r="AT36" i="20"/>
  <c r="AU36" i="20"/>
  <c r="AV36" i="20" s="1"/>
  <c r="AT62" i="20"/>
  <c r="AU62" i="20"/>
  <c r="AV62" i="20" s="1"/>
  <c r="AT59" i="20"/>
  <c r="AU59" i="20" s="1"/>
  <c r="AV59" i="20" s="1"/>
  <c r="AT51" i="20"/>
  <c r="AU51" i="20" s="1"/>
  <c r="AV51" i="20" s="1"/>
  <c r="AT43" i="20"/>
  <c r="AU43" i="20"/>
  <c r="AV43" i="20" s="1"/>
  <c r="AT38" i="20"/>
  <c r="AU38" i="20"/>
  <c r="AV38" i="20" s="1"/>
  <c r="AT35" i="20"/>
  <c r="AU35" i="20" s="1"/>
  <c r="AV35" i="20" s="1"/>
  <c r="AW33" i="20"/>
  <c r="AX33" i="20" s="1"/>
  <c r="AY33" i="20" s="1"/>
  <c r="AW31" i="20"/>
  <c r="AX31" i="20" s="1"/>
  <c r="AY31" i="20" s="1"/>
  <c r="AT28" i="20"/>
  <c r="AU28" i="20"/>
  <c r="AV28" i="20" s="1"/>
  <c r="AQ21" i="20"/>
  <c r="AR21" i="20"/>
  <c r="AS21" i="20" s="1"/>
  <c r="AT66" i="20"/>
  <c r="AU66" i="20" s="1"/>
  <c r="AV66" i="20" s="1"/>
  <c r="AT61" i="20"/>
  <c r="AU61" i="20" s="1"/>
  <c r="AV61" i="20" s="1"/>
  <c r="AT53" i="20"/>
  <c r="AU53" i="20" s="1"/>
  <c r="AV53" i="20" s="1"/>
  <c r="AT45" i="20"/>
  <c r="AU45" i="20" s="1"/>
  <c r="AV45" i="20" s="1"/>
  <c r="AT32" i="20"/>
  <c r="AU32" i="20" s="1"/>
  <c r="AV32" i="20" s="1"/>
  <c r="AT30" i="20"/>
  <c r="AU30" i="20"/>
  <c r="AV30" i="20" s="1"/>
  <c r="AT10" i="20"/>
  <c r="AU10" i="20" s="1"/>
  <c r="AV10" i="20" s="1"/>
  <c r="AT65" i="20"/>
  <c r="AU65" i="20"/>
  <c r="AV65" i="20" s="1"/>
  <c r="AT47" i="20"/>
  <c r="AU47" i="20"/>
  <c r="AV47" i="20" s="1"/>
  <c r="AQ20" i="20"/>
  <c r="AR20" i="20" s="1"/>
  <c r="AS20" i="20" s="1"/>
  <c r="AT18" i="20"/>
  <c r="AU18" i="20" s="1"/>
  <c r="AV18" i="20" s="1"/>
  <c r="AU60" i="20"/>
  <c r="AV60" i="20" s="1"/>
  <c r="AU58" i="20"/>
  <c r="AV58" i="20" s="1"/>
  <c r="AU56" i="20"/>
  <c r="AV56" i="20" s="1"/>
  <c r="AU54" i="20"/>
  <c r="AV54" i="20" s="1"/>
  <c r="AU52" i="20"/>
  <c r="AV52" i="20" s="1"/>
  <c r="AU50" i="20"/>
  <c r="AV50" i="20" s="1"/>
  <c r="AU48" i="20"/>
  <c r="AV48" i="20" s="1"/>
  <c r="AU46" i="20"/>
  <c r="AV46" i="20" s="1"/>
  <c r="AU44" i="20"/>
  <c r="AV44" i="20" s="1"/>
  <c r="AU40" i="20"/>
  <c r="AV40" i="20" s="1"/>
  <c r="AT34" i="20"/>
  <c r="AU34" i="20" s="1"/>
  <c r="AV34" i="20" s="1"/>
  <c r="AT17" i="20"/>
  <c r="AU17" i="20" s="1"/>
  <c r="AV17" i="20" s="1"/>
  <c r="AT12" i="20"/>
  <c r="AU12" i="20" s="1"/>
  <c r="AV12" i="20" s="1"/>
  <c r="AT11" i="20"/>
  <c r="AU11" i="20" s="1"/>
  <c r="AV11" i="20" s="1"/>
  <c r="AT39" i="20"/>
  <c r="AU39" i="20" s="1"/>
  <c r="AV39" i="20" s="1"/>
  <c r="AU37" i="20"/>
  <c r="AV37" i="20" s="1"/>
  <c r="AU29" i="20"/>
  <c r="AV29" i="20" s="1"/>
  <c r="AQ24" i="20"/>
  <c r="AR24" i="20" s="1"/>
  <c r="AS24" i="20" s="1"/>
  <c r="AT22" i="20"/>
  <c r="AU22" i="20" s="1"/>
  <c r="AV22" i="20" s="1"/>
  <c r="AQ16" i="20"/>
  <c r="AR16" i="20" s="1"/>
  <c r="AS16" i="20" s="1"/>
  <c r="AT14" i="20"/>
  <c r="AU14" i="20" s="1"/>
  <c r="AV14" i="20" s="1"/>
  <c r="AT7" i="20"/>
  <c r="AU7" i="20" s="1"/>
  <c r="AV7" i="20" s="1"/>
  <c r="AT13" i="20"/>
  <c r="AU13" i="20" s="1"/>
  <c r="AV13" i="20" s="1"/>
  <c r="AT8" i="20"/>
  <c r="AU8" i="20" s="1"/>
  <c r="AV8" i="20" s="1"/>
  <c r="AT6" i="20"/>
  <c r="AU6" i="20" s="1"/>
  <c r="AV6" i="20" s="1"/>
  <c r="AR27" i="20"/>
  <c r="AS27" i="20" s="1"/>
  <c r="AR23" i="20"/>
  <c r="AS23" i="20" s="1"/>
  <c r="AR19" i="20"/>
  <c r="AS19" i="20" s="1"/>
  <c r="AR15" i="20"/>
  <c r="AS15" i="20" s="1"/>
  <c r="AT9" i="20"/>
  <c r="AU9" i="20" s="1"/>
  <c r="AV9" i="20" s="1"/>
  <c r="AM8" i="20"/>
  <c r="AM9" i="20"/>
  <c r="AM10" i="20"/>
  <c r="AM11" i="20"/>
  <c r="AM12" i="20"/>
  <c r="AM13" i="20"/>
  <c r="AM14" i="20"/>
  <c r="AM15" i="20"/>
  <c r="AM16" i="20"/>
  <c r="AM17" i="20"/>
  <c r="AM18" i="20"/>
  <c r="AM19" i="20"/>
  <c r="AM20" i="20"/>
  <c r="AM21" i="20"/>
  <c r="AM22" i="20"/>
  <c r="AM23" i="20"/>
  <c r="AM24" i="20"/>
  <c r="AM25" i="20"/>
  <c r="AM26" i="20"/>
  <c r="AM27" i="20"/>
  <c r="AM28" i="20"/>
  <c r="AM29" i="20"/>
  <c r="AM30" i="20"/>
  <c r="AM31" i="20"/>
  <c r="AM32" i="20"/>
  <c r="AM33" i="20"/>
  <c r="AM34" i="20"/>
  <c r="AM35" i="20"/>
  <c r="AM36" i="20"/>
  <c r="AM37" i="20"/>
  <c r="AM38" i="20"/>
  <c r="AM39" i="20"/>
  <c r="AM40" i="20"/>
  <c r="AM41" i="20"/>
  <c r="AM42" i="20"/>
  <c r="AM43" i="20"/>
  <c r="AM44" i="20"/>
  <c r="AM45" i="20"/>
  <c r="AM46" i="20"/>
  <c r="AM47" i="20"/>
  <c r="AM48" i="20"/>
  <c r="AM49" i="20"/>
  <c r="AM50" i="20"/>
  <c r="AM51" i="20"/>
  <c r="AM52" i="20"/>
  <c r="AM53" i="20"/>
  <c r="AM54" i="20"/>
  <c r="AM55" i="20"/>
  <c r="AM56" i="20"/>
  <c r="AM57" i="20"/>
  <c r="AM58" i="20"/>
  <c r="AM59" i="20"/>
  <c r="AM60" i="20"/>
  <c r="AM61" i="20"/>
  <c r="AM62" i="20"/>
  <c r="AM63" i="20"/>
  <c r="AM64" i="20"/>
  <c r="AM65" i="20"/>
  <c r="AM66" i="20"/>
  <c r="AM67" i="20"/>
  <c r="AM68" i="20"/>
  <c r="AM69" i="20"/>
  <c r="AM70" i="20"/>
  <c r="AM71" i="20"/>
  <c r="AM72" i="20"/>
  <c r="AM73" i="20"/>
  <c r="AM74" i="20"/>
  <c r="AM75" i="20"/>
  <c r="AM76" i="20"/>
  <c r="AM77" i="20"/>
  <c r="AM78" i="20"/>
  <c r="AM79" i="20"/>
  <c r="AM80" i="20"/>
  <c r="AM81" i="20"/>
  <c r="AM82" i="20"/>
  <c r="AM83" i="20"/>
  <c r="AM84" i="20"/>
  <c r="AM85" i="20"/>
  <c r="AM86" i="20"/>
  <c r="AM87" i="20"/>
  <c r="AM88" i="20"/>
  <c r="AM89" i="20"/>
  <c r="AM90" i="20"/>
  <c r="AM91" i="20"/>
  <c r="AM92" i="20"/>
  <c r="AM93" i="20"/>
  <c r="AM94" i="20"/>
  <c r="AM95" i="20"/>
  <c r="AM96" i="20"/>
  <c r="AM97" i="20"/>
  <c r="AM98" i="20"/>
  <c r="AM99" i="20"/>
  <c r="AM100" i="20"/>
  <c r="AM101" i="20"/>
  <c r="AM102" i="20"/>
  <c r="AM103" i="20"/>
  <c r="AM104" i="20"/>
  <c r="AM105" i="20"/>
  <c r="AM106" i="20"/>
  <c r="AM107" i="20"/>
  <c r="AM108" i="20"/>
  <c r="AM109" i="20"/>
  <c r="AM110" i="20"/>
  <c r="AM111" i="20"/>
  <c r="AM112" i="20"/>
  <c r="AM113" i="20"/>
  <c r="AM114" i="20"/>
  <c r="AM115" i="20"/>
  <c r="AM116" i="20"/>
  <c r="AM117" i="20"/>
  <c r="AM118" i="20"/>
  <c r="AM119" i="20"/>
  <c r="AM120" i="20"/>
  <c r="AM121" i="20"/>
  <c r="AM122" i="20"/>
  <c r="AM123" i="20"/>
  <c r="AM124" i="20"/>
  <c r="AM125" i="20"/>
  <c r="AM126" i="20"/>
  <c r="AM127" i="20"/>
  <c r="AM128" i="20"/>
  <c r="AM129" i="20"/>
  <c r="AM130" i="20"/>
  <c r="AM131" i="20"/>
  <c r="AM132" i="20"/>
  <c r="AM133" i="20"/>
  <c r="AM134" i="20"/>
  <c r="AM135" i="20"/>
  <c r="AM136" i="20"/>
  <c r="AM137" i="20"/>
  <c r="AM138" i="20"/>
  <c r="AM139" i="20"/>
  <c r="AM140" i="20"/>
  <c r="AM141" i="20"/>
  <c r="AM142" i="20"/>
  <c r="AM143" i="20"/>
  <c r="AM144" i="20"/>
  <c r="AM145" i="20"/>
  <c r="AM146" i="20"/>
  <c r="AM147" i="20"/>
  <c r="AM148" i="20"/>
  <c r="AM149" i="20"/>
  <c r="AM150" i="20"/>
  <c r="AM151" i="20"/>
  <c r="AM152" i="20"/>
  <c r="AM153" i="20"/>
  <c r="AM154" i="20"/>
  <c r="AM155" i="20"/>
  <c r="AM156" i="20"/>
  <c r="AM157" i="20"/>
  <c r="AM158" i="20"/>
  <c r="AM159" i="20"/>
  <c r="AM160" i="20"/>
  <c r="AM161" i="20"/>
  <c r="AM162" i="20"/>
  <c r="AM163" i="20"/>
  <c r="AM164" i="20"/>
  <c r="AM165" i="20"/>
  <c r="AM166" i="20"/>
  <c r="AM167" i="20"/>
  <c r="AM168" i="20"/>
  <c r="AM169" i="20"/>
  <c r="AM170" i="20"/>
  <c r="AM171" i="20"/>
  <c r="AM172" i="20"/>
  <c r="AM173" i="20"/>
  <c r="AM174" i="20"/>
  <c r="AM175" i="20"/>
  <c r="AM176" i="20"/>
  <c r="AM177" i="20"/>
  <c r="AM178" i="20"/>
  <c r="AM179" i="20"/>
  <c r="AM180" i="20"/>
  <c r="AM181" i="20"/>
  <c r="AM182" i="20"/>
  <c r="AM183" i="20"/>
  <c r="AM184" i="20"/>
  <c r="AM185" i="20"/>
  <c r="AM186" i="20"/>
  <c r="AM187" i="20"/>
  <c r="AM188" i="20"/>
  <c r="AM189" i="20"/>
  <c r="AM190" i="20"/>
  <c r="AM191" i="20"/>
  <c r="AM192" i="20"/>
  <c r="AM193" i="20"/>
  <c r="AM194" i="20"/>
  <c r="AM195" i="20"/>
  <c r="AM196" i="20"/>
  <c r="AM197" i="20"/>
  <c r="AM198" i="20"/>
  <c r="AM199" i="20"/>
  <c r="AM200" i="20"/>
  <c r="AM201" i="20"/>
  <c r="AM202" i="20"/>
  <c r="AM203" i="20"/>
  <c r="AM204" i="20"/>
  <c r="AM205" i="20"/>
  <c r="AM206" i="20"/>
  <c r="AM207" i="20"/>
  <c r="AM208" i="20"/>
  <c r="AM209" i="20"/>
  <c r="AM210" i="20"/>
  <c r="AM211" i="20"/>
  <c r="AM212" i="20"/>
  <c r="AM213" i="20"/>
  <c r="AM214" i="20"/>
  <c r="AM215" i="20"/>
  <c r="AM216" i="20"/>
  <c r="AM217" i="20"/>
  <c r="AM218" i="20"/>
  <c r="AM219" i="20"/>
  <c r="AM220" i="20"/>
  <c r="AM221" i="20"/>
  <c r="AM222" i="20"/>
  <c r="AM223" i="20"/>
  <c r="AM224" i="20"/>
  <c r="AM225" i="20"/>
  <c r="AM226" i="20"/>
  <c r="AM227" i="20"/>
  <c r="AM228" i="20"/>
  <c r="AM229" i="20"/>
  <c r="AM230" i="20"/>
  <c r="AM231" i="20"/>
  <c r="AM232" i="20"/>
  <c r="AM233" i="20"/>
  <c r="AM234" i="20"/>
  <c r="AM235" i="20"/>
  <c r="AM236" i="20"/>
  <c r="AM237" i="20"/>
  <c r="AM238" i="20"/>
  <c r="AM239" i="20"/>
  <c r="AM240" i="20"/>
  <c r="AM241" i="20"/>
  <c r="AM242" i="20"/>
  <c r="AM243" i="20"/>
  <c r="AM244" i="20"/>
  <c r="AM245" i="20"/>
  <c r="AM246" i="20"/>
  <c r="AM247" i="20"/>
  <c r="AM248" i="20"/>
  <c r="AM249" i="20"/>
  <c r="AM250" i="20"/>
  <c r="AM251" i="20"/>
  <c r="AM252" i="20"/>
  <c r="AM253" i="20"/>
  <c r="AM254" i="20"/>
  <c r="AM255" i="20"/>
  <c r="AM256" i="20"/>
  <c r="AM257" i="20"/>
  <c r="AM258" i="20"/>
  <c r="AM259" i="20"/>
  <c r="AM260" i="20"/>
  <c r="AM261" i="20"/>
  <c r="AM262" i="20"/>
  <c r="AM263" i="20"/>
  <c r="AM264" i="20"/>
  <c r="AM265" i="20"/>
  <c r="AM266" i="20"/>
  <c r="AM267" i="20"/>
  <c r="AM268" i="20"/>
  <c r="AM269" i="20"/>
  <c r="AM270" i="20"/>
  <c r="AM271" i="20"/>
  <c r="AM272" i="20"/>
  <c r="AM273" i="20"/>
  <c r="AM274" i="20"/>
  <c r="AM275" i="20"/>
  <c r="AM276" i="20"/>
  <c r="AM277" i="20"/>
  <c r="AM278" i="20"/>
  <c r="AM279" i="20"/>
  <c r="AM280" i="20"/>
  <c r="AM281" i="20"/>
  <c r="AM282" i="20"/>
  <c r="AM283" i="20"/>
  <c r="AM284" i="20"/>
  <c r="AM285" i="20"/>
  <c r="AM286" i="20"/>
  <c r="AM287" i="20"/>
  <c r="AM288" i="20"/>
  <c r="AM289" i="20"/>
  <c r="AM290" i="20"/>
  <c r="AM291" i="20"/>
  <c r="AM292" i="20"/>
  <c r="AM293" i="20"/>
  <c r="AM294" i="20"/>
  <c r="AM295" i="20"/>
  <c r="AM296" i="20"/>
  <c r="AM297" i="20"/>
  <c r="AM298" i="20"/>
  <c r="AM299" i="20"/>
  <c r="AM300" i="20"/>
  <c r="AM301" i="20"/>
  <c r="AM302" i="20"/>
  <c r="AM303" i="20"/>
  <c r="AM304" i="20"/>
  <c r="AM305" i="20"/>
  <c r="AM306" i="20"/>
  <c r="AM307" i="20"/>
  <c r="AM308" i="20"/>
  <c r="AM309" i="20"/>
  <c r="AM310" i="20"/>
  <c r="AM311" i="20"/>
  <c r="AM312" i="20"/>
  <c r="AM313" i="20"/>
  <c r="AM314" i="20"/>
  <c r="AM315" i="20"/>
  <c r="AM316" i="20"/>
  <c r="AM317" i="20"/>
  <c r="AM318" i="20"/>
  <c r="AM319" i="20"/>
  <c r="AM320" i="20"/>
  <c r="AM321" i="20"/>
  <c r="AM322" i="20"/>
  <c r="AM323" i="20"/>
  <c r="AM324" i="20"/>
  <c r="AM325" i="20"/>
  <c r="AM326" i="20"/>
  <c r="AM327" i="20"/>
  <c r="AM328" i="20"/>
  <c r="AM329" i="20"/>
  <c r="AM330" i="20"/>
  <c r="AM331" i="20"/>
  <c r="AM332" i="20"/>
  <c r="AM333" i="20"/>
  <c r="AM334" i="20"/>
  <c r="AM335" i="20"/>
  <c r="AM336" i="20"/>
  <c r="AM337" i="20"/>
  <c r="AM338" i="20"/>
  <c r="AM339" i="20"/>
  <c r="AM340" i="20"/>
  <c r="AM341" i="20"/>
  <c r="AM342" i="20"/>
  <c r="AM343" i="20"/>
  <c r="AM344" i="20"/>
  <c r="AM345" i="20"/>
  <c r="AM346" i="20"/>
  <c r="AM347" i="20"/>
  <c r="AM348" i="20"/>
  <c r="AM349" i="20"/>
  <c r="AM350" i="20"/>
  <c r="AM351" i="20"/>
  <c r="AM352" i="20"/>
  <c r="AM353" i="20"/>
  <c r="AM354" i="20"/>
  <c r="AM355" i="20"/>
  <c r="AM356" i="20"/>
  <c r="AM357" i="20"/>
  <c r="AM358" i="20"/>
  <c r="AM359" i="20"/>
  <c r="AM360" i="20"/>
  <c r="AM361" i="20"/>
  <c r="AM362" i="20"/>
  <c r="AM363" i="20"/>
  <c r="AM364" i="20"/>
  <c r="AM365" i="20"/>
  <c r="AM366" i="20"/>
  <c r="AM367" i="20"/>
  <c r="AM368" i="20"/>
  <c r="AM369" i="20"/>
  <c r="AM370" i="20"/>
  <c r="AM371" i="20"/>
  <c r="AM372" i="20"/>
  <c r="AM373" i="20"/>
  <c r="AM374" i="20"/>
  <c r="AM375" i="20"/>
  <c r="AM376" i="20"/>
  <c r="AM377" i="20"/>
  <c r="AM378" i="20"/>
  <c r="AM379" i="20"/>
  <c r="AM380" i="20"/>
  <c r="AM381" i="20"/>
  <c r="AM382" i="20"/>
  <c r="AM383" i="20"/>
  <c r="AM384" i="20"/>
  <c r="AM385" i="20"/>
  <c r="AM386" i="20"/>
  <c r="AM387" i="20"/>
  <c r="AM388" i="20"/>
  <c r="AM389" i="20"/>
  <c r="AM390" i="20"/>
  <c r="AM391" i="20"/>
  <c r="AM392" i="20"/>
  <c r="AM393" i="20"/>
  <c r="AM394" i="20"/>
  <c r="AM395" i="20"/>
  <c r="AM396" i="20"/>
  <c r="AM397" i="20"/>
  <c r="AM398" i="20"/>
  <c r="AM399" i="20"/>
  <c r="AM400" i="20"/>
  <c r="AM401" i="20"/>
  <c r="AM402" i="20"/>
  <c r="AM403" i="20"/>
  <c r="AM404" i="20"/>
  <c r="AM405" i="20"/>
  <c r="AM406" i="20"/>
  <c r="AM407" i="20"/>
  <c r="AM408" i="20"/>
  <c r="AM409" i="20"/>
  <c r="AM410" i="20"/>
  <c r="AM411" i="20"/>
  <c r="AM412" i="20"/>
  <c r="AM413" i="20"/>
  <c r="AM414" i="20"/>
  <c r="AM415" i="20"/>
  <c r="AM416" i="20"/>
  <c r="AM417" i="20"/>
  <c r="AM418" i="20"/>
  <c r="AM419" i="20"/>
  <c r="AM420" i="20"/>
  <c r="AM421" i="20"/>
  <c r="AM422" i="20"/>
  <c r="AM423" i="20"/>
  <c r="AM424" i="20"/>
  <c r="AM425" i="20"/>
  <c r="AM426" i="20"/>
  <c r="AM427" i="20"/>
  <c r="AM428" i="20"/>
  <c r="AM429" i="20"/>
  <c r="AM430" i="20"/>
  <c r="AM431" i="20"/>
  <c r="AM432" i="20"/>
  <c r="AM433" i="20"/>
  <c r="AM434" i="20"/>
  <c r="AM435" i="20"/>
  <c r="AM436" i="20"/>
  <c r="AM437" i="20"/>
  <c r="AM438" i="20"/>
  <c r="AM439" i="20"/>
  <c r="AM440" i="20"/>
  <c r="AM441" i="20"/>
  <c r="AM442" i="20"/>
  <c r="AM443" i="20"/>
  <c r="AM444" i="20"/>
  <c r="AM445" i="20"/>
  <c r="AM446" i="20"/>
  <c r="AM447" i="20"/>
  <c r="AM448" i="20"/>
  <c r="AM449" i="20"/>
  <c r="AM450" i="20"/>
  <c r="AM451" i="20"/>
  <c r="AM452" i="20"/>
  <c r="AM453" i="20"/>
  <c r="AM454" i="20"/>
  <c r="AM455" i="20"/>
  <c r="AM456" i="20"/>
  <c r="AM457" i="20"/>
  <c r="AM458" i="20"/>
  <c r="AM459" i="20"/>
  <c r="AM460" i="20"/>
  <c r="AM461" i="20"/>
  <c r="AM462" i="20"/>
  <c r="AM463" i="20"/>
  <c r="AM464" i="20"/>
  <c r="AM465" i="20"/>
  <c r="AM466" i="20"/>
  <c r="AM467" i="20"/>
  <c r="AM468" i="20"/>
  <c r="AM469" i="20"/>
  <c r="AM470" i="20"/>
  <c r="AM471" i="20"/>
  <c r="AM472" i="20"/>
  <c r="AM473" i="20"/>
  <c r="AM474" i="20"/>
  <c r="AM475" i="20"/>
  <c r="AM476" i="20"/>
  <c r="AM477" i="20"/>
  <c r="AM478" i="20"/>
  <c r="AM479" i="20"/>
  <c r="AM480" i="20"/>
  <c r="AM481" i="20"/>
  <c r="AM482" i="20"/>
  <c r="AM483" i="20"/>
  <c r="AM484" i="20"/>
  <c r="AM485" i="20"/>
  <c r="AM486" i="20"/>
  <c r="AM487" i="20"/>
  <c r="AM488" i="20"/>
  <c r="AM489" i="20"/>
  <c r="AM490" i="20"/>
  <c r="AM491" i="20"/>
  <c r="AM492" i="20"/>
  <c r="AM493" i="20"/>
  <c r="AM494" i="20"/>
  <c r="AM495" i="20"/>
  <c r="AM496" i="20"/>
  <c r="AM497" i="20"/>
  <c r="AM498" i="20"/>
  <c r="AM499" i="20"/>
  <c r="AM500" i="20"/>
  <c r="AM501" i="20"/>
  <c r="AM502" i="20"/>
  <c r="AM503" i="20"/>
  <c r="AM504" i="20"/>
  <c r="AM505" i="20"/>
  <c r="AM506" i="20"/>
  <c r="AM507" i="20"/>
  <c r="AM508" i="20"/>
  <c r="AM509" i="20"/>
  <c r="AM510" i="20"/>
  <c r="AM511" i="20"/>
  <c r="AM512" i="20"/>
  <c r="AM513" i="20"/>
  <c r="AM514" i="20"/>
  <c r="AM515" i="20"/>
  <c r="AM516" i="20"/>
  <c r="AM517" i="20"/>
  <c r="AM518" i="20"/>
  <c r="AM519" i="20"/>
  <c r="AM520" i="20"/>
  <c r="AM521" i="20"/>
  <c r="AM522" i="20"/>
  <c r="AM523" i="20"/>
  <c r="AM524" i="20"/>
  <c r="AM525" i="20"/>
  <c r="AM526" i="20"/>
  <c r="AM527" i="20"/>
  <c r="AM528" i="20"/>
  <c r="AM529" i="20"/>
  <c r="AM530" i="20"/>
  <c r="AM531" i="20"/>
  <c r="AM532" i="20"/>
  <c r="AM533" i="20"/>
  <c r="AM534" i="20"/>
  <c r="AM535" i="20"/>
  <c r="AM536" i="20"/>
  <c r="AM537" i="20"/>
  <c r="AM538" i="20"/>
  <c r="AM539" i="20"/>
  <c r="AM540" i="20"/>
  <c r="AM541" i="20"/>
  <c r="AM542" i="20"/>
  <c r="AM543" i="20"/>
  <c r="AM544" i="20"/>
  <c r="AM545" i="20"/>
  <c r="AM546" i="20"/>
  <c r="AM547" i="20"/>
  <c r="AM548" i="20"/>
  <c r="AM549" i="20"/>
  <c r="AM550" i="20"/>
  <c r="AM551" i="20"/>
  <c r="AM552" i="20"/>
  <c r="AM553" i="20"/>
  <c r="AM554" i="20"/>
  <c r="AM555" i="20"/>
  <c r="AM556" i="20"/>
  <c r="AM557" i="20"/>
  <c r="AM558" i="20"/>
  <c r="AM559" i="20"/>
  <c r="AM560" i="20"/>
  <c r="AM561" i="20"/>
  <c r="AM562" i="20"/>
  <c r="AM563" i="20"/>
  <c r="AM564" i="20"/>
  <c r="AM565" i="20"/>
  <c r="AM566" i="20"/>
  <c r="AM567" i="20"/>
  <c r="AM568" i="20"/>
  <c r="AM569" i="20"/>
  <c r="AM570" i="20"/>
  <c r="AM571" i="20"/>
  <c r="AM572" i="20"/>
  <c r="AM573" i="20"/>
  <c r="AM574" i="20"/>
  <c r="AM575" i="20"/>
  <c r="AM576" i="20"/>
  <c r="AM577" i="20"/>
  <c r="AM578" i="20"/>
  <c r="AM579" i="20"/>
  <c r="AM580" i="20"/>
  <c r="AM581" i="20"/>
  <c r="AM582" i="20"/>
  <c r="AM583" i="20"/>
  <c r="AM584" i="20"/>
  <c r="AM585" i="20"/>
  <c r="AM586" i="20"/>
  <c r="AM587" i="20"/>
  <c r="AM588" i="20"/>
  <c r="AM589" i="20"/>
  <c r="AM590" i="20"/>
  <c r="AM591" i="20"/>
  <c r="AM592" i="20"/>
  <c r="AM593" i="20"/>
  <c r="AM594" i="20"/>
  <c r="AM595" i="20"/>
  <c r="AM596" i="20"/>
  <c r="AM597" i="20"/>
  <c r="AM598" i="20"/>
  <c r="AM599" i="20"/>
  <c r="AM600" i="20"/>
  <c r="AM601" i="20"/>
  <c r="AM602" i="20"/>
  <c r="AM603" i="20"/>
  <c r="AM604" i="20"/>
  <c r="AM605" i="20"/>
  <c r="AM606" i="20"/>
  <c r="AM607" i="20"/>
  <c r="AM608" i="20"/>
  <c r="AM609" i="20"/>
  <c r="AM610" i="20"/>
  <c r="AM611" i="20"/>
  <c r="AM612" i="20"/>
  <c r="AM613" i="20"/>
  <c r="AM614" i="20"/>
  <c r="AM615" i="20"/>
  <c r="AM616" i="20"/>
  <c r="AM617" i="20"/>
  <c r="AM618" i="20"/>
  <c r="AM619" i="20"/>
  <c r="AM620" i="20"/>
  <c r="AM621" i="20"/>
  <c r="AM622" i="20"/>
  <c r="AM623" i="20"/>
  <c r="AM624" i="20"/>
  <c r="AM625" i="20"/>
  <c r="AM626" i="20"/>
  <c r="AM627" i="20"/>
  <c r="AM628" i="20"/>
  <c r="AM629" i="20"/>
  <c r="AM630" i="20"/>
  <c r="AM631" i="20"/>
  <c r="AM632" i="20"/>
  <c r="AM633" i="20"/>
  <c r="AM634" i="20"/>
  <c r="AM635" i="20"/>
  <c r="AM636" i="20"/>
  <c r="AM637" i="20"/>
  <c r="AM638" i="20"/>
  <c r="AM639" i="20"/>
  <c r="AM640" i="20"/>
  <c r="AM641" i="20"/>
  <c r="AM642" i="20"/>
  <c r="AM643" i="20"/>
  <c r="AM644" i="20"/>
  <c r="AM645" i="20"/>
  <c r="AM646" i="20"/>
  <c r="AM647" i="20"/>
  <c r="AM648" i="20"/>
  <c r="AM649" i="20"/>
  <c r="AM650" i="20"/>
  <c r="AM651" i="20"/>
  <c r="AM652" i="20"/>
  <c r="AM653" i="20"/>
  <c r="AM654" i="20"/>
  <c r="AM655" i="20"/>
  <c r="AM656" i="20"/>
  <c r="AM657" i="20"/>
  <c r="AM658" i="20"/>
  <c r="AM659" i="20"/>
  <c r="AM660" i="20"/>
  <c r="AM661" i="20"/>
  <c r="AM662" i="20"/>
  <c r="AM663" i="20"/>
  <c r="AM664" i="20"/>
  <c r="AM665" i="20"/>
  <c r="AM666" i="20"/>
  <c r="AM667" i="20"/>
  <c r="AM668" i="20"/>
  <c r="AM669" i="20"/>
  <c r="AM670" i="20"/>
  <c r="AM671" i="20"/>
  <c r="AM672" i="20"/>
  <c r="AM673" i="20"/>
  <c r="AM674" i="20"/>
  <c r="AM675" i="20"/>
  <c r="AM676" i="20"/>
  <c r="AM677" i="20"/>
  <c r="AM678" i="20"/>
  <c r="AM679" i="20"/>
  <c r="AM680" i="20"/>
  <c r="AM681" i="20"/>
  <c r="AM682" i="20"/>
  <c r="AM683" i="20"/>
  <c r="AM684" i="20"/>
  <c r="AM685" i="20"/>
  <c r="AM686" i="20"/>
  <c r="AM687" i="20"/>
  <c r="AM688" i="20"/>
  <c r="AM689" i="20"/>
  <c r="AM690" i="20"/>
  <c r="AM691" i="20"/>
  <c r="AM692" i="20"/>
  <c r="AM693" i="20"/>
  <c r="AM694" i="20"/>
  <c r="AM695" i="20"/>
  <c r="AM696" i="20"/>
  <c r="AM697" i="20"/>
  <c r="AM698" i="20"/>
  <c r="AM699" i="20"/>
  <c r="AM700" i="20"/>
  <c r="AM701" i="20"/>
  <c r="AM702" i="20"/>
  <c r="AM703" i="20"/>
  <c r="AM704" i="20"/>
  <c r="AM705" i="20"/>
  <c r="AM706" i="20"/>
  <c r="AM707" i="20"/>
  <c r="AM708" i="20"/>
  <c r="AM709" i="20"/>
  <c r="AM710" i="20"/>
  <c r="AM711" i="20"/>
  <c r="AM712" i="20"/>
  <c r="AM713" i="20"/>
  <c r="AM714" i="20"/>
  <c r="AM715" i="20"/>
  <c r="AM716" i="20"/>
  <c r="AM717" i="20"/>
  <c r="AM718" i="20"/>
  <c r="AM719" i="20"/>
  <c r="AM720" i="20"/>
  <c r="AM721" i="20"/>
  <c r="AM722" i="20"/>
  <c r="AM723" i="20"/>
  <c r="AM724" i="20"/>
  <c r="AM725" i="20"/>
  <c r="AM726" i="20"/>
  <c r="AM727" i="20"/>
  <c r="AM728" i="20"/>
  <c r="AM729" i="20"/>
  <c r="AM730" i="20"/>
  <c r="AM731" i="20"/>
  <c r="AM732" i="20"/>
  <c r="AM733" i="20"/>
  <c r="AM734" i="20"/>
  <c r="AM735" i="20"/>
  <c r="AM736" i="20"/>
  <c r="AM737" i="20"/>
  <c r="AM738" i="20"/>
  <c r="AM739" i="20"/>
  <c r="AM740" i="20"/>
  <c r="AM741" i="20"/>
  <c r="AM742" i="20"/>
  <c r="AM743" i="20"/>
  <c r="AM744" i="20"/>
  <c r="AM745" i="20"/>
  <c r="AM746" i="20"/>
  <c r="AM747" i="20"/>
  <c r="AM748" i="20"/>
  <c r="AM749" i="20"/>
  <c r="AM750" i="20"/>
  <c r="AM751" i="20"/>
  <c r="AM752" i="20"/>
  <c r="AM753" i="20"/>
  <c r="AM754" i="20"/>
  <c r="AM755" i="20"/>
  <c r="AM756" i="20"/>
  <c r="AM757" i="20"/>
  <c r="AM758" i="20"/>
  <c r="AM759" i="20"/>
  <c r="AM760" i="20"/>
  <c r="AM761" i="20"/>
  <c r="AM762" i="20"/>
  <c r="AM763" i="20"/>
  <c r="AM764" i="20"/>
  <c r="AM765" i="20"/>
  <c r="AM766" i="20"/>
  <c r="AM767" i="20"/>
  <c r="AM768" i="20"/>
  <c r="AM769" i="20"/>
  <c r="AM770" i="20"/>
  <c r="AM771" i="20"/>
  <c r="AM772" i="20"/>
  <c r="AM773" i="20"/>
  <c r="AM774" i="20"/>
  <c r="AM775" i="20"/>
  <c r="AM776" i="20"/>
  <c r="AM777" i="20"/>
  <c r="AM778" i="20"/>
  <c r="AM779" i="20"/>
  <c r="AM780" i="20"/>
  <c r="AM781" i="20"/>
  <c r="AM782" i="20"/>
  <c r="AM783" i="20"/>
  <c r="AM784" i="20"/>
  <c r="AM785" i="20"/>
  <c r="AM786" i="20"/>
  <c r="AM787" i="20"/>
  <c r="AM788" i="20"/>
  <c r="AM789" i="20"/>
  <c r="AM790" i="20"/>
  <c r="AM791" i="20"/>
  <c r="AM792" i="20"/>
  <c r="AM793" i="20"/>
  <c r="AM794" i="20"/>
  <c r="AM795" i="20"/>
  <c r="AM796" i="20"/>
  <c r="AM797" i="20"/>
  <c r="AM798" i="20"/>
  <c r="AM799" i="20"/>
  <c r="AM800" i="20"/>
  <c r="AM801" i="20"/>
  <c r="AM802" i="20"/>
  <c r="AM803" i="20"/>
  <c r="AM804" i="20"/>
  <c r="AM805" i="20"/>
  <c r="AM806" i="20"/>
  <c r="AM807" i="20"/>
  <c r="AM808" i="20"/>
  <c r="AM809" i="20"/>
  <c r="AM810" i="20"/>
  <c r="AM811" i="20"/>
  <c r="AM812" i="20"/>
  <c r="AM813" i="20"/>
  <c r="AM814" i="20"/>
  <c r="AM815" i="20"/>
  <c r="AM816" i="20"/>
  <c r="AM817" i="20"/>
  <c r="AM818" i="20"/>
  <c r="AM819" i="20"/>
  <c r="AM820" i="20"/>
  <c r="AM821" i="20"/>
  <c r="AM822" i="20"/>
  <c r="AM823" i="20"/>
  <c r="AM824" i="20"/>
  <c r="AM825" i="20"/>
  <c r="AM826" i="20"/>
  <c r="AM827" i="20"/>
  <c r="AM828" i="20"/>
  <c r="AM829" i="20"/>
  <c r="AM830" i="20"/>
  <c r="AM831" i="20"/>
  <c r="AM832" i="20"/>
  <c r="AM833" i="20"/>
  <c r="AM834" i="20"/>
  <c r="AM835" i="20"/>
  <c r="AM836" i="20"/>
  <c r="AM837" i="20"/>
  <c r="AM838" i="20"/>
  <c r="AM839" i="20"/>
  <c r="AM840" i="20"/>
  <c r="AM841" i="20"/>
  <c r="AM842" i="20"/>
  <c r="AM843" i="20"/>
  <c r="AM844" i="20"/>
  <c r="AM845" i="20"/>
  <c r="AM846" i="20"/>
  <c r="AM847" i="20"/>
  <c r="AM848" i="20"/>
  <c r="AM849" i="20"/>
  <c r="AM850" i="20"/>
  <c r="AM851" i="20"/>
  <c r="AM852" i="20"/>
  <c r="AM853" i="20"/>
  <c r="AM854" i="20"/>
  <c r="AM855" i="20"/>
  <c r="AM856" i="20"/>
  <c r="AM857" i="20"/>
  <c r="AM858" i="20"/>
  <c r="AM859" i="20"/>
  <c r="AM860" i="20"/>
  <c r="AM861" i="20"/>
  <c r="AM862" i="20"/>
  <c r="AM863" i="20"/>
  <c r="AM864" i="20"/>
  <c r="AM865" i="20"/>
  <c r="AM866" i="20"/>
  <c r="AM867" i="20"/>
  <c r="AM868" i="20"/>
  <c r="AM869" i="20"/>
  <c r="AM870" i="20"/>
  <c r="AM871" i="20"/>
  <c r="AM872" i="20"/>
  <c r="AM873" i="20"/>
  <c r="AM874" i="20"/>
  <c r="AM875" i="20"/>
  <c r="AM876" i="20"/>
  <c r="AM877" i="20"/>
  <c r="AM878" i="20"/>
  <c r="AM879" i="20"/>
  <c r="AM880" i="20"/>
  <c r="AM881" i="20"/>
  <c r="AM882" i="20"/>
  <c r="AM883" i="20"/>
  <c r="AM884" i="20"/>
  <c r="AM885" i="20"/>
  <c r="AM886" i="20"/>
  <c r="AM887" i="20"/>
  <c r="AM888" i="20"/>
  <c r="AM889" i="20"/>
  <c r="AM890" i="20"/>
  <c r="AM891" i="20"/>
  <c r="AM892" i="20"/>
  <c r="AM893" i="20"/>
  <c r="AM894" i="20"/>
  <c r="AM895" i="20"/>
  <c r="AM896" i="20"/>
  <c r="AM897" i="20"/>
  <c r="AM898" i="20"/>
  <c r="AM899" i="20"/>
  <c r="AM900" i="20"/>
  <c r="AM901" i="20"/>
  <c r="AM902" i="20"/>
  <c r="AM903" i="20"/>
  <c r="AM904" i="20"/>
  <c r="AM905" i="20"/>
  <c r="AM906" i="20"/>
  <c r="AM907" i="20"/>
  <c r="AM908" i="20"/>
  <c r="AM909" i="20"/>
  <c r="AM910" i="20"/>
  <c r="AM911" i="20"/>
  <c r="AM912" i="20"/>
  <c r="AM913" i="20"/>
  <c r="AM914" i="20"/>
  <c r="AM915" i="20"/>
  <c r="AM916" i="20"/>
  <c r="AM917" i="20"/>
  <c r="AM918" i="20"/>
  <c r="AM919" i="20"/>
  <c r="AM920" i="20"/>
  <c r="AM921" i="20"/>
  <c r="AM922" i="20"/>
  <c r="AM923" i="20"/>
  <c r="AM924" i="20"/>
  <c r="AM925" i="20"/>
  <c r="AM926" i="20"/>
  <c r="AM927" i="20"/>
  <c r="AM928" i="20"/>
  <c r="AM929" i="20"/>
  <c r="AM930" i="20"/>
  <c r="AM931" i="20"/>
  <c r="AM932" i="20"/>
  <c r="AM933" i="20"/>
  <c r="AM934" i="20"/>
  <c r="AM935" i="20"/>
  <c r="AM936" i="20"/>
  <c r="AM937" i="20"/>
  <c r="AM938" i="20"/>
  <c r="AM939" i="20"/>
  <c r="AM940" i="20"/>
  <c r="AM941" i="20"/>
  <c r="AM942" i="20"/>
  <c r="AM943" i="20"/>
  <c r="AM944" i="20"/>
  <c r="AM945" i="20"/>
  <c r="AM946" i="20"/>
  <c r="AM947" i="20"/>
  <c r="AM948" i="20"/>
  <c r="AM949" i="20"/>
  <c r="AM950" i="20"/>
  <c r="AM951" i="20"/>
  <c r="AM952" i="20"/>
  <c r="AM953" i="20"/>
  <c r="AM954" i="20"/>
  <c r="AM955" i="20"/>
  <c r="AM956" i="20"/>
  <c r="AM957" i="20"/>
  <c r="AM958" i="20"/>
  <c r="AM959" i="20"/>
  <c r="AM960" i="20"/>
  <c r="AM961" i="20"/>
  <c r="AM962" i="20"/>
  <c r="AM963" i="20"/>
  <c r="AM964" i="20"/>
  <c r="AM965" i="20"/>
  <c r="AM966" i="20"/>
  <c r="AM967" i="20"/>
  <c r="AM968" i="20"/>
  <c r="AM969" i="20"/>
  <c r="AM970" i="20"/>
  <c r="AM971" i="20"/>
  <c r="AM972" i="20"/>
  <c r="AM973" i="20"/>
  <c r="AM974" i="20"/>
  <c r="AM975" i="20"/>
  <c r="AM976" i="20"/>
  <c r="AM977" i="20"/>
  <c r="AM978" i="20"/>
  <c r="AM979" i="20"/>
  <c r="AM980" i="20"/>
  <c r="AM981" i="20"/>
  <c r="AM982" i="20"/>
  <c r="AM983" i="20"/>
  <c r="AM984" i="20"/>
  <c r="AM985" i="20"/>
  <c r="AM986" i="20"/>
  <c r="AM987" i="20"/>
  <c r="AM988" i="20"/>
  <c r="AM989" i="20"/>
  <c r="AM990" i="20"/>
  <c r="AM991" i="20"/>
  <c r="AM992" i="20"/>
  <c r="AM993" i="20"/>
  <c r="AM994" i="20"/>
  <c r="AM995" i="20"/>
  <c r="AM996" i="20"/>
  <c r="AM997" i="20"/>
  <c r="AM998" i="20"/>
  <c r="AM999" i="20"/>
  <c r="AM1000" i="20"/>
  <c r="AM1001" i="20"/>
  <c r="AM1002" i="20"/>
  <c r="AM1003" i="20"/>
  <c r="AM1004" i="20"/>
  <c r="AM1005" i="20"/>
  <c r="AM1006" i="20"/>
  <c r="AM1007" i="20"/>
  <c r="AM1008" i="20"/>
  <c r="AM1009" i="20"/>
  <c r="AM1010" i="20"/>
  <c r="AM1011" i="20"/>
  <c r="AM1012" i="20"/>
  <c r="AM1013" i="20"/>
  <c r="AM1014" i="20"/>
  <c r="AM1015" i="20"/>
  <c r="AM1016" i="20"/>
  <c r="AM1017" i="20"/>
  <c r="AM1018" i="20"/>
  <c r="AM1019" i="20"/>
  <c r="AM1020" i="20"/>
  <c r="AM1021" i="20"/>
  <c r="AM1022" i="20"/>
  <c r="AM1023" i="20"/>
  <c r="AM1024" i="20"/>
  <c r="AM1025" i="20"/>
  <c r="AM1026" i="20"/>
  <c r="AM1027" i="20"/>
  <c r="AM1028" i="20"/>
  <c r="AM1029" i="20"/>
  <c r="AM1030" i="20"/>
  <c r="AM1031" i="20"/>
  <c r="AM1032" i="20"/>
  <c r="AM1033" i="20"/>
  <c r="AM1034" i="20"/>
  <c r="AM1035" i="20"/>
  <c r="AM1036" i="20"/>
  <c r="AM1037" i="20"/>
  <c r="AM1038" i="20"/>
  <c r="AM1039" i="20"/>
  <c r="AM1040" i="20"/>
  <c r="AM1041" i="20"/>
  <c r="AM1042" i="20"/>
  <c r="AM1043" i="20"/>
  <c r="AM1044" i="20"/>
  <c r="AM1045" i="20"/>
  <c r="AM1046" i="20"/>
  <c r="AM1047" i="20"/>
  <c r="AM1048" i="20"/>
  <c r="AM1049" i="20"/>
  <c r="AM1050" i="20"/>
  <c r="AM1051" i="20"/>
  <c r="AM1052" i="20"/>
  <c r="AM1053" i="20"/>
  <c r="AM1054" i="20"/>
  <c r="AM1055" i="20"/>
  <c r="AM1056" i="20"/>
  <c r="AM1057" i="20"/>
  <c r="AM1058" i="20"/>
  <c r="AM1059" i="20"/>
  <c r="AM1060" i="20"/>
  <c r="AM1061" i="20"/>
  <c r="AM1062" i="20"/>
  <c r="AM1063" i="20"/>
  <c r="AM1064" i="20"/>
  <c r="AM1065" i="20"/>
  <c r="AM1066" i="20"/>
  <c r="AM1067" i="20"/>
  <c r="AM1068" i="20"/>
  <c r="AM1069" i="20"/>
  <c r="AM1070" i="20"/>
  <c r="AM1071" i="20"/>
  <c r="AM1072" i="20"/>
  <c r="AM1073" i="20"/>
  <c r="AM1074" i="20"/>
  <c r="AM1075" i="20"/>
  <c r="AM1076" i="20"/>
  <c r="AM1077" i="20"/>
  <c r="AM1078" i="20"/>
  <c r="AM1079" i="20"/>
  <c r="AM1080" i="20"/>
  <c r="AM1081" i="20"/>
  <c r="AM1082" i="20"/>
  <c r="AM1083" i="20"/>
  <c r="AM1084" i="20"/>
  <c r="AM1085" i="20"/>
  <c r="AM1086" i="20"/>
  <c r="AM1087" i="20"/>
  <c r="AM1088" i="20"/>
  <c r="AM1089" i="20"/>
  <c r="AM1090" i="20"/>
  <c r="AM1091" i="20"/>
  <c r="AM1092" i="20"/>
  <c r="AM1093" i="20"/>
  <c r="AM1094" i="20"/>
  <c r="AM1095" i="20"/>
  <c r="AM1096" i="20"/>
  <c r="AM1097" i="20"/>
  <c r="AM1098" i="20"/>
  <c r="AM1099" i="20"/>
  <c r="AM1100" i="20"/>
  <c r="AM1101" i="20"/>
  <c r="AM1102" i="20"/>
  <c r="AM1103" i="20"/>
  <c r="AM1104" i="20"/>
  <c r="AM1105" i="20"/>
  <c r="AM1106" i="20"/>
  <c r="AM1107" i="20"/>
  <c r="AM1108" i="20"/>
  <c r="AM1109" i="20"/>
  <c r="AM1110" i="20"/>
  <c r="AM1111" i="20"/>
  <c r="AM1112" i="20"/>
  <c r="AM1113" i="20"/>
  <c r="AM1114" i="20"/>
  <c r="AM1115" i="20"/>
  <c r="AM1116" i="20"/>
  <c r="AM1117" i="20"/>
  <c r="AM1118" i="20"/>
  <c r="AM1119" i="20"/>
  <c r="AM1120" i="20"/>
  <c r="AM1121" i="20"/>
  <c r="AM1122" i="20"/>
  <c r="AM1123" i="20"/>
  <c r="AM1124" i="20"/>
  <c r="AM1125" i="20"/>
  <c r="AM1126" i="20"/>
  <c r="AM1127" i="20"/>
  <c r="AM1128" i="20"/>
  <c r="AM1129" i="20"/>
  <c r="AM1130" i="20"/>
  <c r="AM1131" i="20"/>
  <c r="AM1132" i="20"/>
  <c r="AM1133" i="20"/>
  <c r="AM1134" i="20"/>
  <c r="AM1135" i="20"/>
  <c r="AM1136" i="20"/>
  <c r="AM1137" i="20"/>
  <c r="AM1138" i="20"/>
  <c r="AM1139" i="20"/>
  <c r="AM1140" i="20"/>
  <c r="AM1141" i="20"/>
  <c r="AM1142" i="20"/>
  <c r="AM1143" i="20"/>
  <c r="AM1144" i="20"/>
  <c r="AM1145" i="20"/>
  <c r="AM1146" i="20"/>
  <c r="AM1147" i="20"/>
  <c r="AM1148" i="20"/>
  <c r="AM1149" i="20"/>
  <c r="AM1150" i="20"/>
  <c r="AM1151" i="20"/>
  <c r="AM1152" i="20"/>
  <c r="AM1153" i="20"/>
  <c r="AM1154" i="20"/>
  <c r="AM1155" i="20"/>
  <c r="AM1156" i="20"/>
  <c r="AM1157" i="20"/>
  <c r="AM1158" i="20"/>
  <c r="AM1159" i="20"/>
  <c r="AM1160" i="20"/>
  <c r="AM1161" i="20"/>
  <c r="AM1162" i="20"/>
  <c r="AM1163" i="20"/>
  <c r="AM1164" i="20"/>
  <c r="AM1165" i="20"/>
  <c r="AM1166" i="20"/>
  <c r="AM1167" i="20"/>
  <c r="AM1168" i="20"/>
  <c r="AM1169" i="20"/>
  <c r="AM1170" i="20"/>
  <c r="AM1171" i="20"/>
  <c r="AM1172" i="20"/>
  <c r="AM1173" i="20"/>
  <c r="AM1174" i="20"/>
  <c r="AM1175" i="20"/>
  <c r="AM1176" i="20"/>
  <c r="AM1177" i="20"/>
  <c r="AM1178" i="20"/>
  <c r="AM1179" i="20"/>
  <c r="AM1180" i="20"/>
  <c r="AM1181" i="20"/>
  <c r="AM1182" i="20"/>
  <c r="AM1183" i="20"/>
  <c r="AM1184" i="20"/>
  <c r="AM1185" i="20"/>
  <c r="AM1186" i="20"/>
  <c r="AM1187" i="20"/>
  <c r="AM1188" i="20"/>
  <c r="AM1189" i="20"/>
  <c r="AM1190" i="20"/>
  <c r="AM1191" i="20"/>
  <c r="AM1192" i="20"/>
  <c r="AM1193" i="20"/>
  <c r="AM1194" i="20"/>
  <c r="AM1195" i="20"/>
  <c r="AM1196" i="20"/>
  <c r="AM1197" i="20"/>
  <c r="AM1198" i="20"/>
  <c r="AM1199" i="20"/>
  <c r="AM1200" i="20"/>
  <c r="AM1201" i="20"/>
  <c r="AM1202" i="20"/>
  <c r="AM1203" i="20"/>
  <c r="AM1204" i="20"/>
  <c r="AM1205" i="20"/>
  <c r="AM1206" i="20"/>
  <c r="AM1207" i="20"/>
  <c r="AM1208" i="20"/>
  <c r="AM1209" i="20"/>
  <c r="AM1210" i="20"/>
  <c r="AM1211" i="20"/>
  <c r="AM1212" i="20"/>
  <c r="AM1213" i="20"/>
  <c r="AM1214" i="20"/>
  <c r="AM1215" i="20"/>
  <c r="AM1216" i="20"/>
  <c r="AM1217" i="20"/>
  <c r="AM1218" i="20"/>
  <c r="AM1219" i="20"/>
  <c r="AM1220" i="20"/>
  <c r="AM1221" i="20"/>
  <c r="AM1222" i="20"/>
  <c r="AM1223" i="20"/>
  <c r="AM1224" i="20"/>
  <c r="AM1225" i="20"/>
  <c r="AM1226" i="20"/>
  <c r="AM1227" i="20"/>
  <c r="AM1228" i="20"/>
  <c r="AM1229" i="20"/>
  <c r="AM1230" i="20"/>
  <c r="AM1231" i="20"/>
  <c r="AM1232" i="20"/>
  <c r="AM1233" i="20"/>
  <c r="AM1234" i="20"/>
  <c r="AM1235" i="20"/>
  <c r="AM1236" i="20"/>
  <c r="AM1237" i="20"/>
  <c r="AM1238" i="20"/>
  <c r="AM1239" i="20"/>
  <c r="AM1240" i="20"/>
  <c r="AM1241" i="20"/>
  <c r="AM1242" i="20"/>
  <c r="AM1243" i="20"/>
  <c r="AM1244" i="20"/>
  <c r="AM1245" i="20"/>
  <c r="AM1246" i="20"/>
  <c r="AM1247" i="20"/>
  <c r="AM1248" i="20"/>
  <c r="AM1249" i="20"/>
  <c r="AM1250" i="20"/>
  <c r="AM1251" i="20"/>
  <c r="AM1252" i="20"/>
  <c r="AM1253" i="20"/>
  <c r="AM1254" i="20"/>
  <c r="AM1255" i="20"/>
  <c r="AM1256" i="20"/>
  <c r="AM1257" i="20"/>
  <c r="AM1258" i="20"/>
  <c r="AM1259" i="20"/>
  <c r="AM1260" i="20"/>
  <c r="AM1261" i="20"/>
  <c r="AM1262" i="20"/>
  <c r="AM1263" i="20"/>
  <c r="AM1264" i="20"/>
  <c r="AM1265" i="20"/>
  <c r="AM1266" i="20"/>
  <c r="AM1267" i="20"/>
  <c r="AM1268" i="20"/>
  <c r="AM1269" i="20"/>
  <c r="AM1270" i="20"/>
  <c r="AM1271" i="20"/>
  <c r="AM1272" i="20"/>
  <c r="AM1273" i="20"/>
  <c r="AM1274" i="20"/>
  <c r="AM1275" i="20"/>
  <c r="AM1276" i="20"/>
  <c r="AM1277" i="20"/>
  <c r="AM1278" i="20"/>
  <c r="AM1279" i="20"/>
  <c r="AM1280" i="20"/>
  <c r="AM1281" i="20"/>
  <c r="AM1282" i="20"/>
  <c r="AM1283" i="20"/>
  <c r="AM1284" i="20"/>
  <c r="AM1285" i="20"/>
  <c r="AM1286" i="20"/>
  <c r="AM1287" i="20"/>
  <c r="AM1288" i="20"/>
  <c r="AM1289" i="20"/>
  <c r="AM1290" i="20"/>
  <c r="AM1291" i="20"/>
  <c r="AM1292" i="20"/>
  <c r="AM1293" i="20"/>
  <c r="AM1294" i="20"/>
  <c r="AM1295" i="20"/>
  <c r="AM1296" i="20"/>
  <c r="AM1297" i="20"/>
  <c r="AM1298" i="20"/>
  <c r="AM1299" i="20"/>
  <c r="AM1300" i="20"/>
  <c r="AM1301" i="20"/>
  <c r="AM1302" i="20"/>
  <c r="AM1303" i="20"/>
  <c r="AM1304" i="20"/>
  <c r="AM1305" i="20"/>
  <c r="AM1306" i="20"/>
  <c r="AM1307" i="20"/>
  <c r="AM1308" i="20"/>
  <c r="AM1309" i="20"/>
  <c r="AM1310" i="20"/>
  <c r="AM1311" i="20"/>
  <c r="AM1312" i="20"/>
  <c r="AM1313" i="20"/>
  <c r="AM1314" i="20"/>
  <c r="AM1315" i="20"/>
  <c r="AM1316" i="20"/>
  <c r="AM1317" i="20"/>
  <c r="AM1318" i="20"/>
  <c r="AM1319" i="20"/>
  <c r="AM1320" i="20"/>
  <c r="AM1321" i="20"/>
  <c r="AM1322" i="20"/>
  <c r="AM1323" i="20"/>
  <c r="AM1324" i="20"/>
  <c r="AM1325" i="20"/>
  <c r="AM1326" i="20"/>
  <c r="AM1327" i="20"/>
  <c r="AM1328" i="20"/>
  <c r="AM1329" i="20"/>
  <c r="AM1330" i="20"/>
  <c r="AM1331" i="20"/>
  <c r="AM1332" i="20"/>
  <c r="AM1333" i="20"/>
  <c r="AM1334" i="20"/>
  <c r="AM1335" i="20"/>
  <c r="AM1336" i="20"/>
  <c r="AM1337" i="20"/>
  <c r="AM1338" i="20"/>
  <c r="AM1339" i="20"/>
  <c r="AM1340" i="20"/>
  <c r="AM1341" i="20"/>
  <c r="AM1342" i="20"/>
  <c r="AM1343" i="20"/>
  <c r="AM1344" i="20"/>
  <c r="AM1345" i="20"/>
  <c r="AM1346" i="20"/>
  <c r="AM1347" i="20"/>
  <c r="AM1348" i="20"/>
  <c r="AM1349" i="20"/>
  <c r="AM1350" i="20"/>
  <c r="AM1351" i="20"/>
  <c r="AM1352" i="20"/>
  <c r="AM1353" i="20"/>
  <c r="AM1354" i="20"/>
  <c r="AM1355" i="20"/>
  <c r="AM1356" i="20"/>
  <c r="AM1357" i="20"/>
  <c r="AM1358" i="20"/>
  <c r="AM1359" i="20"/>
  <c r="AM1360" i="20"/>
  <c r="AM1361" i="20"/>
  <c r="AM1362" i="20"/>
  <c r="AM1363" i="20"/>
  <c r="AM1364" i="20"/>
  <c r="AM1365" i="20"/>
  <c r="AM1366" i="20"/>
  <c r="AM1367" i="20"/>
  <c r="AM1368" i="20"/>
  <c r="AM1369" i="20"/>
  <c r="AM1370" i="20"/>
  <c r="AM1371" i="20"/>
  <c r="AM1372" i="20"/>
  <c r="AM1373" i="20"/>
  <c r="AM1374" i="20"/>
  <c r="AM1375" i="20"/>
  <c r="AM1376" i="20"/>
  <c r="AM1377" i="20"/>
  <c r="AM1378" i="20"/>
  <c r="AM1379" i="20"/>
  <c r="AM1380" i="20"/>
  <c r="AM1381" i="20"/>
  <c r="AM1382" i="20"/>
  <c r="AM1383" i="20"/>
  <c r="AM1384" i="20"/>
  <c r="AM1385" i="20"/>
  <c r="AM1386" i="20"/>
  <c r="AM1387" i="20"/>
  <c r="AM1388" i="20"/>
  <c r="AM1389" i="20"/>
  <c r="AM1390" i="20"/>
  <c r="AM1391" i="20"/>
  <c r="AM1392" i="20"/>
  <c r="AM1393" i="20"/>
  <c r="AM1394" i="20"/>
  <c r="AM1395" i="20"/>
  <c r="AM1396" i="20"/>
  <c r="AM1397" i="20"/>
  <c r="AM1398" i="20"/>
  <c r="AM1399" i="20"/>
  <c r="AM1400" i="20"/>
  <c r="AM1401" i="20"/>
  <c r="AM1402" i="20"/>
  <c r="AM1403" i="20"/>
  <c r="AM1404" i="20"/>
  <c r="AM1405" i="20"/>
  <c r="AM1406" i="20"/>
  <c r="AM1407" i="20"/>
  <c r="AM1408" i="20"/>
  <c r="AM1409" i="20"/>
  <c r="AM1410" i="20"/>
  <c r="AM1411" i="20"/>
  <c r="AM1412" i="20"/>
  <c r="AM1413" i="20"/>
  <c r="AM1414" i="20"/>
  <c r="AM1415" i="20"/>
  <c r="AM1416" i="20"/>
  <c r="AM1417" i="20"/>
  <c r="AM1418" i="20"/>
  <c r="AM1419" i="20"/>
  <c r="AM1420" i="20"/>
  <c r="AM1421" i="20"/>
  <c r="AM1422" i="20"/>
  <c r="AM1423" i="20"/>
  <c r="AM1424" i="20"/>
  <c r="AM1425" i="20"/>
  <c r="AM1426" i="20"/>
  <c r="AM1427" i="20"/>
  <c r="AM1428" i="20"/>
  <c r="AM1429" i="20"/>
  <c r="AM1430" i="20"/>
  <c r="AM1431" i="20"/>
  <c r="AM1432" i="20"/>
  <c r="AM1433" i="20"/>
  <c r="AM1434" i="20"/>
  <c r="AM1435" i="20"/>
  <c r="AM1436" i="20"/>
  <c r="AM1437" i="20"/>
  <c r="AM1438" i="20"/>
  <c r="AM1439" i="20"/>
  <c r="AM1440" i="20"/>
  <c r="AM1441" i="20"/>
  <c r="AM1442" i="20"/>
  <c r="AM1443" i="20"/>
  <c r="AM1444" i="20"/>
  <c r="AM1445" i="20"/>
  <c r="AM1446" i="20"/>
  <c r="AM1447" i="20"/>
  <c r="AM1448" i="20"/>
  <c r="AM1449" i="20"/>
  <c r="AM1450" i="20"/>
  <c r="AM1451" i="20"/>
  <c r="AM1452" i="20"/>
  <c r="AM1453" i="20"/>
  <c r="AM1454" i="20"/>
  <c r="AM1455" i="20"/>
  <c r="AM1456" i="20"/>
  <c r="AM1457" i="20"/>
  <c r="AM1458" i="20"/>
  <c r="AM1459" i="20"/>
  <c r="AM1460" i="20"/>
  <c r="AM1461" i="20"/>
  <c r="AM1462" i="20"/>
  <c r="AM1463" i="20"/>
  <c r="AM1464" i="20"/>
  <c r="AM1465" i="20"/>
  <c r="AM1466" i="20"/>
  <c r="AM1467" i="20"/>
  <c r="AM1468" i="20"/>
  <c r="AM1469" i="20"/>
  <c r="AM1470" i="20"/>
  <c r="AM1471" i="20"/>
  <c r="AM1472" i="20"/>
  <c r="AM1473" i="20"/>
  <c r="AM1474" i="20"/>
  <c r="AM1475" i="20"/>
  <c r="AM1476" i="20"/>
  <c r="AM1477" i="20"/>
  <c r="AM1478" i="20"/>
  <c r="AM1479" i="20"/>
  <c r="AM1480" i="20"/>
  <c r="AM1481" i="20"/>
  <c r="AM1482" i="20"/>
  <c r="AM1483" i="20"/>
  <c r="AM1484" i="20"/>
  <c r="AM1485" i="20"/>
  <c r="AM1486" i="20"/>
  <c r="AM1487" i="20"/>
  <c r="AM1488" i="20"/>
  <c r="AM1489" i="20"/>
  <c r="AM1490" i="20"/>
  <c r="AM1491" i="20"/>
  <c r="AM1492" i="20"/>
  <c r="AM1493" i="20"/>
  <c r="AM1494" i="20"/>
  <c r="AM1495" i="20"/>
  <c r="AM1496" i="20"/>
  <c r="AM1497" i="20"/>
  <c r="AM1498" i="20"/>
  <c r="AM1499" i="20"/>
  <c r="AM1500" i="20"/>
  <c r="AM1501" i="20"/>
  <c r="AM1502" i="20"/>
  <c r="AM1503" i="20"/>
  <c r="AM1504" i="20"/>
  <c r="AM1505" i="20"/>
  <c r="AM1506" i="20"/>
  <c r="AM1507" i="20"/>
  <c r="AM1508" i="20"/>
  <c r="AM1509" i="20"/>
  <c r="AM1510" i="20"/>
  <c r="AM1511" i="20"/>
  <c r="AM1512" i="20"/>
  <c r="AM1513" i="20"/>
  <c r="AM1514" i="20"/>
  <c r="AM1515" i="20"/>
  <c r="AM1516" i="20"/>
  <c r="AM1517" i="20"/>
  <c r="AM1518" i="20"/>
  <c r="AM1519" i="20"/>
  <c r="AM1520" i="20"/>
  <c r="AM1521" i="20"/>
  <c r="AM1522" i="20"/>
  <c r="AM1523" i="20"/>
  <c r="AM1524" i="20"/>
  <c r="AM1525" i="20"/>
  <c r="AM1526" i="20"/>
  <c r="AM1527" i="20"/>
  <c r="AM1528" i="20"/>
  <c r="AM1529" i="20"/>
  <c r="AM1530" i="20"/>
  <c r="AM1531" i="20"/>
  <c r="AM1532" i="20"/>
  <c r="AM1533" i="20"/>
  <c r="AM1534" i="20"/>
  <c r="AM1535" i="20"/>
  <c r="AM1536" i="20"/>
  <c r="AM1537" i="20"/>
  <c r="AM1538" i="20"/>
  <c r="AM1539" i="20"/>
  <c r="AM1540" i="20"/>
  <c r="AM1541" i="20"/>
  <c r="AM1542" i="20"/>
  <c r="AM1543" i="20"/>
  <c r="AM1544" i="20"/>
  <c r="AM1545" i="20"/>
  <c r="AM1546" i="20"/>
  <c r="AM1547" i="20"/>
  <c r="AM1548" i="20"/>
  <c r="AM1549" i="20"/>
  <c r="AM1550" i="20"/>
  <c r="AM1551" i="20"/>
  <c r="AM1552" i="20"/>
  <c r="AM1553" i="20"/>
  <c r="AM1554" i="20"/>
  <c r="AM1555" i="20"/>
  <c r="AM1556" i="20"/>
  <c r="AM1557" i="20"/>
  <c r="AM1558" i="20"/>
  <c r="AM1559" i="20"/>
  <c r="AM1560" i="20"/>
  <c r="AM1561" i="20"/>
  <c r="AM1562" i="20"/>
  <c r="AM1563" i="20"/>
  <c r="AM1564" i="20"/>
  <c r="AM1565" i="20"/>
  <c r="AM1566" i="20"/>
  <c r="AM1567" i="20"/>
  <c r="AM1568" i="20"/>
  <c r="AM1569" i="20"/>
  <c r="AM1570" i="20"/>
  <c r="AM1571" i="20"/>
  <c r="AM1572" i="20"/>
  <c r="AM1573" i="20"/>
  <c r="AM1574" i="20"/>
  <c r="AM1575" i="20"/>
  <c r="AM1576" i="20"/>
  <c r="AM1577" i="20"/>
  <c r="AM1578" i="20"/>
  <c r="AM1579" i="20"/>
  <c r="AM1580" i="20"/>
  <c r="AM1581" i="20"/>
  <c r="AM1582" i="20"/>
  <c r="AM1583" i="20"/>
  <c r="AM1584" i="20"/>
  <c r="AM1585" i="20"/>
  <c r="AM1586" i="20"/>
  <c r="AM1587" i="20"/>
  <c r="AM1588" i="20"/>
  <c r="AM1589" i="20"/>
  <c r="AM1590" i="20"/>
  <c r="AM1591" i="20"/>
  <c r="AM1592" i="20"/>
  <c r="AM1593" i="20"/>
  <c r="AM1594" i="20"/>
  <c r="AM1595" i="20"/>
  <c r="AM1596" i="20"/>
  <c r="AM1597" i="20"/>
  <c r="AM1598" i="20"/>
  <c r="AM1599" i="20"/>
  <c r="AM1600" i="20"/>
  <c r="AM1601" i="20"/>
  <c r="AM1602" i="20"/>
  <c r="AM1603" i="20"/>
  <c r="AM1604" i="20"/>
  <c r="AM1605" i="20"/>
  <c r="AM1606" i="20"/>
  <c r="AM1607" i="20"/>
  <c r="AM1608" i="20"/>
  <c r="AM1609" i="20"/>
  <c r="AM1610" i="20"/>
  <c r="AM1611" i="20"/>
  <c r="AM1612" i="20"/>
  <c r="AM1613" i="20"/>
  <c r="AM1614" i="20"/>
  <c r="AM1615" i="20"/>
  <c r="AM1616" i="20"/>
  <c r="AM1617" i="20"/>
  <c r="AM1618" i="20"/>
  <c r="AM1619" i="20"/>
  <c r="AM1620" i="20"/>
  <c r="AM1621" i="20"/>
  <c r="AM1622" i="20"/>
  <c r="AM1623" i="20"/>
  <c r="AM1624" i="20"/>
  <c r="AM1625" i="20"/>
  <c r="AM1626" i="20"/>
  <c r="AM1627" i="20"/>
  <c r="AM1628" i="20"/>
  <c r="AM1629" i="20"/>
  <c r="AM1630" i="20"/>
  <c r="AM1631" i="20"/>
  <c r="AM1632" i="20"/>
  <c r="AM1633" i="20"/>
  <c r="AM1634" i="20"/>
  <c r="AM1635" i="20"/>
  <c r="AM1636" i="20"/>
  <c r="AM1637" i="20"/>
  <c r="AM1638" i="20"/>
  <c r="AM1639" i="20"/>
  <c r="AM1640" i="20"/>
  <c r="AM1641" i="20"/>
  <c r="AM1642" i="20"/>
  <c r="AM1643" i="20"/>
  <c r="AM1644" i="20"/>
  <c r="AM1645" i="20"/>
  <c r="AM1646" i="20"/>
  <c r="AM1647" i="20"/>
  <c r="AM1648" i="20"/>
  <c r="AM1649" i="20"/>
  <c r="AM1650" i="20"/>
  <c r="AM1651" i="20"/>
  <c r="AM1652" i="20"/>
  <c r="AM1653" i="20"/>
  <c r="AM1654" i="20"/>
  <c r="AM1655" i="20"/>
  <c r="AM1656" i="20"/>
  <c r="AM1657" i="20"/>
  <c r="AM1658" i="20"/>
  <c r="AM1659" i="20"/>
  <c r="AM1660" i="20"/>
  <c r="AM1661" i="20"/>
  <c r="AM1662" i="20"/>
  <c r="AM1663" i="20"/>
  <c r="AM1664" i="20"/>
  <c r="AM1665" i="20"/>
  <c r="AM1666" i="20"/>
  <c r="AM1667" i="20"/>
  <c r="AM1668" i="20"/>
  <c r="AM1669" i="20"/>
  <c r="AM1670" i="20"/>
  <c r="AM1671" i="20"/>
  <c r="AM1672" i="20"/>
  <c r="AM1673" i="20"/>
  <c r="AM1674" i="20"/>
  <c r="AM1675" i="20"/>
  <c r="AM1676" i="20"/>
  <c r="AM1677" i="20"/>
  <c r="AM1678" i="20"/>
  <c r="AM1679" i="20"/>
  <c r="AM1680" i="20"/>
  <c r="AM1681" i="20"/>
  <c r="AM1682" i="20"/>
  <c r="AM1683" i="20"/>
  <c r="AM1684" i="20"/>
  <c r="AM1685" i="20"/>
  <c r="AM1686" i="20"/>
  <c r="AM1687" i="20"/>
  <c r="AM1688" i="20"/>
  <c r="AM1689" i="20"/>
  <c r="AM1690" i="20"/>
  <c r="AM1691" i="20"/>
  <c r="AM1692" i="20"/>
  <c r="AM1693" i="20"/>
  <c r="AM1694" i="20"/>
  <c r="AM1695" i="20"/>
  <c r="AM1696" i="20"/>
  <c r="AM1697" i="20"/>
  <c r="AM1698" i="20"/>
  <c r="AM1699" i="20"/>
  <c r="AM1700" i="20"/>
  <c r="AM1701" i="20"/>
  <c r="AM1702" i="20"/>
  <c r="AM1703" i="20"/>
  <c r="AM1704" i="20"/>
  <c r="AM1705" i="20"/>
  <c r="AM1706" i="20"/>
  <c r="AM1707" i="20"/>
  <c r="AM1708" i="20"/>
  <c r="AM1709" i="20"/>
  <c r="AM1710" i="20"/>
  <c r="AM1711" i="20"/>
  <c r="AM1712" i="20"/>
  <c r="AM1713" i="20"/>
  <c r="AM1714" i="20"/>
  <c r="AM1715" i="20"/>
  <c r="AM1716" i="20"/>
  <c r="AM1717" i="20"/>
  <c r="AM1718" i="20"/>
  <c r="AM1719" i="20"/>
  <c r="AM1720" i="20"/>
  <c r="AM1721" i="20"/>
  <c r="AM1722" i="20"/>
  <c r="AM1723" i="20"/>
  <c r="AM1724" i="20"/>
  <c r="AM1725" i="20"/>
  <c r="AM1726" i="20"/>
  <c r="AM1727" i="20"/>
  <c r="AM1728" i="20"/>
  <c r="AM1729" i="20"/>
  <c r="AM1730" i="20"/>
  <c r="AM1731" i="20"/>
  <c r="AM1732" i="20"/>
  <c r="AM1733" i="20"/>
  <c r="AM1734" i="20"/>
  <c r="AM1735" i="20"/>
  <c r="AM1736" i="20"/>
  <c r="AM1737" i="20"/>
  <c r="AM1738" i="20"/>
  <c r="AM1739" i="20"/>
  <c r="AM1740" i="20"/>
  <c r="AM1741" i="20"/>
  <c r="AM1742" i="20"/>
  <c r="AM1743" i="20"/>
  <c r="AM1744" i="20"/>
  <c r="AM1745" i="20"/>
  <c r="AM1746" i="20"/>
  <c r="AM1747" i="20"/>
  <c r="AM1748" i="20"/>
  <c r="AM1749" i="20"/>
  <c r="AM1750" i="20"/>
  <c r="AM1751" i="20"/>
  <c r="AM1752" i="20"/>
  <c r="AM1753" i="20"/>
  <c r="AM1754" i="20"/>
  <c r="AM1755" i="20"/>
  <c r="AM1756" i="20"/>
  <c r="AM1757" i="20"/>
  <c r="AM1758" i="20"/>
  <c r="AM1759" i="20"/>
  <c r="AM1760" i="20"/>
  <c r="AM1761" i="20"/>
  <c r="AM1762" i="20"/>
  <c r="AM1763" i="20"/>
  <c r="AM1764" i="20"/>
  <c r="AM1765" i="20"/>
  <c r="AM1766" i="20"/>
  <c r="AM1767" i="20"/>
  <c r="AM1768" i="20"/>
  <c r="AM1769" i="20"/>
  <c r="AM1770" i="20"/>
  <c r="AM1771" i="20"/>
  <c r="AM1772" i="20"/>
  <c r="AM1773" i="20"/>
  <c r="AM1774" i="20"/>
  <c r="AM1775" i="20"/>
  <c r="AM1776" i="20"/>
  <c r="AM1777" i="20"/>
  <c r="AM1778" i="20"/>
  <c r="AM1779" i="20"/>
  <c r="AM1780" i="20"/>
  <c r="AM1781" i="20"/>
  <c r="AM1782" i="20"/>
  <c r="AM1783" i="20"/>
  <c r="AM1784" i="20"/>
  <c r="AM1785" i="20"/>
  <c r="AM1786" i="20"/>
  <c r="AM1787" i="20"/>
  <c r="AM1788" i="20"/>
  <c r="AM1789" i="20"/>
  <c r="AM1790" i="20"/>
  <c r="AM1791" i="20"/>
  <c r="AM1792" i="20"/>
  <c r="AM1793" i="20"/>
  <c r="AM1794" i="20"/>
  <c r="AM1795" i="20"/>
  <c r="AM1796" i="20"/>
  <c r="AM1797" i="20"/>
  <c r="AM1798" i="20"/>
  <c r="AM1799" i="20"/>
  <c r="AM1800" i="20"/>
  <c r="AM1801" i="20"/>
  <c r="AM1802" i="20"/>
  <c r="AM1803" i="20"/>
  <c r="AM1804" i="20"/>
  <c r="AM1805" i="20"/>
  <c r="AM1806" i="20"/>
  <c r="AM1807" i="20"/>
  <c r="AM1808" i="20"/>
  <c r="AM1809" i="20"/>
  <c r="AM1810" i="20"/>
  <c r="AM1811" i="20"/>
  <c r="AM1812" i="20"/>
  <c r="AM1813" i="20"/>
  <c r="AM1814" i="20"/>
  <c r="AM1815" i="20"/>
  <c r="AM1816" i="20"/>
  <c r="AM1817" i="20"/>
  <c r="AM1818" i="20"/>
  <c r="AM1819" i="20"/>
  <c r="AM1820" i="20"/>
  <c r="AM1821" i="20"/>
  <c r="AM1822" i="20"/>
  <c r="AM1823" i="20"/>
  <c r="AM1824" i="20"/>
  <c r="AM1825" i="20"/>
  <c r="AM1826" i="20"/>
  <c r="AM1827" i="20"/>
  <c r="AM1828" i="20"/>
  <c r="AM1829" i="20"/>
  <c r="AM1830" i="20"/>
  <c r="AM1831" i="20"/>
  <c r="AM1832" i="20"/>
  <c r="AM1833" i="20"/>
  <c r="AM1834" i="20"/>
  <c r="AM1835" i="20"/>
  <c r="AM1836" i="20"/>
  <c r="AM1837" i="20"/>
  <c r="AM1838" i="20"/>
  <c r="AM1839" i="20"/>
  <c r="AM1840" i="20"/>
  <c r="AM1841" i="20"/>
  <c r="AM1842" i="20"/>
  <c r="AM1843" i="20"/>
  <c r="AM1844" i="20"/>
  <c r="AM1845" i="20"/>
  <c r="AM1846" i="20"/>
  <c r="AM1847" i="20"/>
  <c r="AM1848" i="20"/>
  <c r="AM1849" i="20"/>
  <c r="AM1850" i="20"/>
  <c r="AM1851" i="20"/>
  <c r="AM1852" i="20"/>
  <c r="AM1853" i="20"/>
  <c r="AM1854" i="20"/>
  <c r="AM1855" i="20"/>
  <c r="AM1856" i="20"/>
  <c r="AM1857" i="20"/>
  <c r="AM1858" i="20"/>
  <c r="AM1859" i="20"/>
  <c r="AM1860" i="20"/>
  <c r="AM1861" i="20"/>
  <c r="AM1862" i="20"/>
  <c r="AM1863" i="20"/>
  <c r="AM1864" i="20"/>
  <c r="AM1865" i="20"/>
  <c r="AM1866" i="20"/>
  <c r="AM1867" i="20"/>
  <c r="AM1868" i="20"/>
  <c r="AM1869" i="20"/>
  <c r="AM1870" i="20"/>
  <c r="AM1871" i="20"/>
  <c r="AM1872" i="20"/>
  <c r="AM1873" i="20"/>
  <c r="AM1874" i="20"/>
  <c r="AM1875" i="20"/>
  <c r="AM1876" i="20"/>
  <c r="AM1877" i="20"/>
  <c r="AM1878" i="20"/>
  <c r="AM1879" i="20"/>
  <c r="AM1880" i="20"/>
  <c r="AM1881" i="20"/>
  <c r="AM1882" i="20"/>
  <c r="AM1883" i="20"/>
  <c r="AM1884" i="20"/>
  <c r="AM1885" i="20"/>
  <c r="AM1886" i="20"/>
  <c r="AM1887" i="20"/>
  <c r="AM1888" i="20"/>
  <c r="AM1889" i="20"/>
  <c r="AM1890" i="20"/>
  <c r="AM1891" i="20"/>
  <c r="AM1892" i="20"/>
  <c r="AM1893" i="20"/>
  <c r="AM1894" i="20"/>
  <c r="AM1895" i="20"/>
  <c r="AM1896" i="20"/>
  <c r="AM1897" i="20"/>
  <c r="AM1898" i="20"/>
  <c r="AM1899" i="20"/>
  <c r="AM1900" i="20"/>
  <c r="AM1901" i="20"/>
  <c r="AM1902" i="20"/>
  <c r="AM1903" i="20"/>
  <c r="AM1904" i="20"/>
  <c r="AM1905" i="20"/>
  <c r="AM1906" i="20"/>
  <c r="AM1907" i="20"/>
  <c r="AM1908" i="20"/>
  <c r="AM1909" i="20"/>
  <c r="AM1910" i="20"/>
  <c r="AM1911" i="20"/>
  <c r="AM1912" i="20"/>
  <c r="AM1913" i="20"/>
  <c r="AM1914" i="20"/>
  <c r="AM1915" i="20"/>
  <c r="AM1916" i="20"/>
  <c r="AM1917" i="20"/>
  <c r="AM1918" i="20"/>
  <c r="AM1919" i="20"/>
  <c r="AM1920" i="20"/>
  <c r="AM1921" i="20"/>
  <c r="AM1922" i="20"/>
  <c r="AM1923" i="20"/>
  <c r="AM1924" i="20"/>
  <c r="AM1925" i="20"/>
  <c r="AM1926" i="20"/>
  <c r="AM1927" i="20"/>
  <c r="AM1928" i="20"/>
  <c r="AM1929" i="20"/>
  <c r="AM1930" i="20"/>
  <c r="AM1931" i="20"/>
  <c r="AM1932" i="20"/>
  <c r="AM1933" i="20"/>
  <c r="AM1934" i="20"/>
  <c r="AM1935" i="20"/>
  <c r="AM1936" i="20"/>
  <c r="AM1937" i="20"/>
  <c r="AM1938" i="20"/>
  <c r="AM1939" i="20"/>
  <c r="AM1940" i="20"/>
  <c r="AM1941" i="20"/>
  <c r="AM1942" i="20"/>
  <c r="AM1943" i="20"/>
  <c r="AM1944" i="20"/>
  <c r="AM1945" i="20"/>
  <c r="AM1946" i="20"/>
  <c r="AM1947" i="20"/>
  <c r="AM1948" i="20"/>
  <c r="AM1949" i="20"/>
  <c r="AM1950" i="20"/>
  <c r="AM1951" i="20"/>
  <c r="AM1952" i="20"/>
  <c r="AM1953" i="20"/>
  <c r="AM1954" i="20"/>
  <c r="AM1955" i="20"/>
  <c r="AM1956" i="20"/>
  <c r="AM1957" i="20"/>
  <c r="AM1958" i="20"/>
  <c r="AM1959" i="20"/>
  <c r="AM1960" i="20"/>
  <c r="AM1961" i="20"/>
  <c r="AM1962" i="20"/>
  <c r="AM1963" i="20"/>
  <c r="AM1964" i="20"/>
  <c r="AM1965" i="20"/>
  <c r="AM1966" i="20"/>
  <c r="AM1967" i="20"/>
  <c r="AM1968" i="20"/>
  <c r="AM1969" i="20"/>
  <c r="AM1970" i="20"/>
  <c r="AM1971" i="20"/>
  <c r="AM1972" i="20"/>
  <c r="AM1973" i="20"/>
  <c r="AM1974" i="20"/>
  <c r="AM1975" i="20"/>
  <c r="AM1976" i="20"/>
  <c r="AM1977" i="20"/>
  <c r="AM1978" i="20"/>
  <c r="AM1979" i="20"/>
  <c r="AM1980" i="20"/>
  <c r="AM1981" i="20"/>
  <c r="AM1982" i="20"/>
  <c r="AM1983" i="20"/>
  <c r="AM1984" i="20"/>
  <c r="AM1985" i="20"/>
  <c r="AM1986" i="20"/>
  <c r="AM1987" i="20"/>
  <c r="AM1988" i="20"/>
  <c r="AM1989" i="20"/>
  <c r="AM1990" i="20"/>
  <c r="AM1991" i="20"/>
  <c r="AM1992" i="20"/>
  <c r="AM1993" i="20"/>
  <c r="AM1994" i="20"/>
  <c r="AM1995" i="20"/>
  <c r="AM1996" i="20"/>
  <c r="AM1997" i="20"/>
  <c r="AM1998" i="20"/>
  <c r="AM1999" i="20"/>
  <c r="AM2000" i="20"/>
  <c r="AM2001" i="20"/>
  <c r="AM2002" i="20"/>
  <c r="AM2003" i="20"/>
  <c r="AM2004" i="20"/>
  <c r="AM2005" i="20"/>
  <c r="AM2006" i="20"/>
  <c r="AM2007" i="20"/>
  <c r="AM2008" i="20"/>
  <c r="AM2009" i="20"/>
  <c r="AM2010" i="20"/>
  <c r="AM2011" i="20"/>
  <c r="AM2012" i="20"/>
  <c r="AM2013" i="20"/>
  <c r="AM2014" i="20"/>
  <c r="AM2015" i="20"/>
  <c r="AM2016" i="20"/>
  <c r="AM2017" i="20"/>
  <c r="AM2018" i="20"/>
  <c r="AM2019" i="20"/>
  <c r="AM2020" i="20"/>
  <c r="AM2021" i="20"/>
  <c r="AM2022" i="20"/>
  <c r="AM2023" i="20"/>
  <c r="AM2024" i="20"/>
  <c r="AM2025" i="20"/>
  <c r="AM2026" i="20"/>
  <c r="AM2027" i="20"/>
  <c r="AM2028" i="20"/>
  <c r="AM2029" i="20"/>
  <c r="AM2030" i="20"/>
  <c r="AM2031" i="20"/>
  <c r="AM2032" i="20"/>
  <c r="AM2033" i="20"/>
  <c r="AM2034" i="20"/>
  <c r="AM2035" i="20"/>
  <c r="AM2036" i="20"/>
  <c r="AM2037" i="20"/>
  <c r="AM2038" i="20"/>
  <c r="AM2039" i="20"/>
  <c r="AM2040" i="20"/>
  <c r="AM2041" i="20"/>
  <c r="AM2042" i="20"/>
  <c r="AM2043" i="20"/>
  <c r="AM2044" i="20"/>
  <c r="AM2045" i="20"/>
  <c r="AM2046" i="20"/>
  <c r="AM2047" i="20"/>
  <c r="AM2048" i="20"/>
  <c r="AM2049" i="20"/>
  <c r="AM2050" i="20"/>
  <c r="AM2051" i="20"/>
  <c r="AM2052" i="20"/>
  <c r="AM2053" i="20"/>
  <c r="AM2054" i="20"/>
  <c r="AM2055" i="20"/>
  <c r="AM2056" i="20"/>
  <c r="AM2057" i="20"/>
  <c r="AM2058" i="20"/>
  <c r="AM2059" i="20"/>
  <c r="AM2060" i="20"/>
  <c r="AM2061" i="20"/>
  <c r="AM2062" i="20"/>
  <c r="AM2063" i="20"/>
  <c r="AM2064" i="20"/>
  <c r="AM2065" i="20"/>
  <c r="AM2066" i="20"/>
  <c r="AM2067" i="20"/>
  <c r="AM2068" i="20"/>
  <c r="AM2069" i="20"/>
  <c r="AM2070" i="20"/>
  <c r="AM2071" i="20"/>
  <c r="AM2072" i="20"/>
  <c r="AM2073" i="20"/>
  <c r="AM2074" i="20"/>
  <c r="AM2075" i="20"/>
  <c r="AM2076" i="20"/>
  <c r="AM2077" i="20"/>
  <c r="AM2078" i="20"/>
  <c r="AM2079" i="20"/>
  <c r="AM2080" i="20"/>
  <c r="AM2081" i="20"/>
  <c r="AM2082" i="20"/>
  <c r="AM2083" i="20"/>
  <c r="AM2084" i="20"/>
  <c r="AM2085" i="20"/>
  <c r="AM2086" i="20"/>
  <c r="AM2087" i="20"/>
  <c r="AM2088" i="20"/>
  <c r="AM2089" i="20"/>
  <c r="AM2090" i="20"/>
  <c r="AM2091" i="20"/>
  <c r="AM2092" i="20"/>
  <c r="AM2093" i="20"/>
  <c r="AM2094" i="20"/>
  <c r="AM2095" i="20"/>
  <c r="AM2096" i="20"/>
  <c r="AM2097" i="20"/>
  <c r="AM2098" i="20"/>
  <c r="AM2099" i="20"/>
  <c r="AM2100" i="20"/>
  <c r="AM2101" i="20"/>
  <c r="AM2102" i="20"/>
  <c r="AM2103" i="20"/>
  <c r="AM2104" i="20"/>
  <c r="AM2105" i="20"/>
  <c r="AM2106" i="20"/>
  <c r="AM2107" i="20"/>
  <c r="AM2108" i="20"/>
  <c r="AM2109" i="20"/>
  <c r="AM2110" i="20"/>
  <c r="AM2111" i="20"/>
  <c r="AM2112" i="20"/>
  <c r="AM2113" i="20"/>
  <c r="AM2114" i="20"/>
  <c r="AM2115" i="20"/>
  <c r="AM2116" i="20"/>
  <c r="AM2117" i="20"/>
  <c r="AM2118" i="20"/>
  <c r="AM2119" i="20"/>
  <c r="AM2120" i="20"/>
  <c r="AM2121" i="20"/>
  <c r="AM2122" i="20"/>
  <c r="AM2123" i="20"/>
  <c r="AM2124" i="20"/>
  <c r="AM2125" i="20"/>
  <c r="AM2126" i="20"/>
  <c r="AM2127" i="20"/>
  <c r="AM2128" i="20"/>
  <c r="AM2129" i="20"/>
  <c r="AM2130" i="20"/>
  <c r="AM2131" i="20"/>
  <c r="AM2132" i="20"/>
  <c r="AM2133" i="20"/>
  <c r="AM2134" i="20"/>
  <c r="AM2135" i="20"/>
  <c r="AM2136" i="20"/>
  <c r="AM2137" i="20"/>
  <c r="AM2138" i="20"/>
  <c r="AM2139" i="20"/>
  <c r="AM2140" i="20"/>
  <c r="AM2141" i="20"/>
  <c r="AM2142" i="20"/>
  <c r="AM2143" i="20"/>
  <c r="AM2144" i="20"/>
  <c r="AM2145" i="20"/>
  <c r="AM2146" i="20"/>
  <c r="AM2147" i="20"/>
  <c r="AM2148" i="20"/>
  <c r="AM2149" i="20"/>
  <c r="AM2150" i="20"/>
  <c r="AM2151" i="20"/>
  <c r="AM2152" i="20"/>
  <c r="AM2153" i="20"/>
  <c r="AM2154" i="20"/>
  <c r="AM2155" i="20"/>
  <c r="AM2156" i="20"/>
  <c r="AM2157" i="20"/>
  <c r="AM2158" i="20"/>
  <c r="AM2159" i="20"/>
  <c r="AM2160" i="20"/>
  <c r="AM2161" i="20"/>
  <c r="AM2162" i="20"/>
  <c r="AM2163" i="20"/>
  <c r="AM2164" i="20"/>
  <c r="AM2165" i="20"/>
  <c r="AM2166" i="20"/>
  <c r="AM2167" i="20"/>
  <c r="AM2168" i="20"/>
  <c r="AM2169" i="20"/>
  <c r="AM2170" i="20"/>
  <c r="AM2171" i="20"/>
  <c r="AM2172" i="20"/>
  <c r="AM2173" i="20"/>
  <c r="AM2174" i="20"/>
  <c r="AM2175" i="20"/>
  <c r="AM2176" i="20"/>
  <c r="AM2177" i="20"/>
  <c r="AM2178" i="20"/>
  <c r="AM2179" i="20"/>
  <c r="AM2180" i="20"/>
  <c r="AM2181" i="20"/>
  <c r="AM2182" i="20"/>
  <c r="AM2183" i="20"/>
  <c r="AM2184" i="20"/>
  <c r="AM2185" i="20"/>
  <c r="AM2186" i="20"/>
  <c r="AM2187" i="20"/>
  <c r="AM2188" i="20"/>
  <c r="AM2189" i="20"/>
  <c r="AM2190" i="20"/>
  <c r="AM2191" i="20"/>
  <c r="AM2192" i="20"/>
  <c r="AM2193" i="20"/>
  <c r="AM2194" i="20"/>
  <c r="AM2195" i="20"/>
  <c r="AM2196" i="20"/>
  <c r="AM2197" i="20"/>
  <c r="AM2198" i="20"/>
  <c r="AM2199" i="20"/>
  <c r="AM2200" i="20"/>
  <c r="AM2201" i="20"/>
  <c r="AM2202" i="20"/>
  <c r="AM2203" i="20"/>
  <c r="AM2204" i="20"/>
  <c r="AM2205" i="20"/>
  <c r="AM2206" i="20"/>
  <c r="AM2207" i="20"/>
  <c r="AM2208" i="20"/>
  <c r="AM2209" i="20"/>
  <c r="AM2210" i="20"/>
  <c r="AM2211" i="20"/>
  <c r="AM2212" i="20"/>
  <c r="AM2213" i="20"/>
  <c r="AM2214" i="20"/>
  <c r="AM2215" i="20"/>
  <c r="AM2216" i="20"/>
  <c r="AM2217" i="20"/>
  <c r="AM2218" i="20"/>
  <c r="AM2219" i="20"/>
  <c r="AM2220" i="20"/>
  <c r="AM2221" i="20"/>
  <c r="AM2222" i="20"/>
  <c r="AM2223" i="20"/>
  <c r="AM2224" i="20"/>
  <c r="AM2225" i="20"/>
  <c r="AM2226" i="20"/>
  <c r="AM2227" i="20"/>
  <c r="AM2228" i="20"/>
  <c r="AM2229" i="20"/>
  <c r="AM2230" i="20"/>
  <c r="AM2231" i="20"/>
  <c r="AM2232" i="20"/>
  <c r="AM2233" i="20"/>
  <c r="AM2234" i="20"/>
  <c r="AM2235" i="20"/>
  <c r="AM2236" i="20"/>
  <c r="AM2237" i="20"/>
  <c r="AM2238" i="20"/>
  <c r="AM2239" i="20"/>
  <c r="AM2240" i="20"/>
  <c r="AM2241" i="20"/>
  <c r="AM2242" i="20"/>
  <c r="AM2243" i="20"/>
  <c r="AM2244" i="20"/>
  <c r="AM2245" i="20"/>
  <c r="AM2246" i="20"/>
  <c r="AM2247" i="20"/>
  <c r="AM2248" i="20"/>
  <c r="AM2249" i="20"/>
  <c r="AM2250" i="20"/>
  <c r="AM2251" i="20"/>
  <c r="AM2252" i="20"/>
  <c r="AM2253" i="20"/>
  <c r="AM2254" i="20"/>
  <c r="AM2255" i="20"/>
  <c r="AM2256" i="20"/>
  <c r="AM2257" i="20"/>
  <c r="AM2258" i="20"/>
  <c r="AM2259" i="20"/>
  <c r="AM2260" i="20"/>
  <c r="AM2261" i="20"/>
  <c r="AM2262" i="20"/>
  <c r="AM2263" i="20"/>
  <c r="AM2264" i="20"/>
  <c r="AM2265" i="20"/>
  <c r="AM2266" i="20"/>
  <c r="AM2267" i="20"/>
  <c r="AM2268" i="20"/>
  <c r="AM2269" i="20"/>
  <c r="AM2270" i="20"/>
  <c r="AM2271" i="20"/>
  <c r="AM2272" i="20"/>
  <c r="AM2273" i="20"/>
  <c r="AM2274" i="20"/>
  <c r="AM2275" i="20"/>
  <c r="AM2276" i="20"/>
  <c r="AM2277" i="20"/>
  <c r="AM2278" i="20"/>
  <c r="AM2279" i="20"/>
  <c r="AM2280" i="20"/>
  <c r="AM2281" i="20"/>
  <c r="AM2282" i="20"/>
  <c r="AM2283" i="20"/>
  <c r="AM2284" i="20"/>
  <c r="AM2285" i="20"/>
  <c r="AM2286" i="20"/>
  <c r="AM2287" i="20"/>
  <c r="AM2288" i="20"/>
  <c r="AM2289" i="20"/>
  <c r="AM2290" i="20"/>
  <c r="AM2291" i="20"/>
  <c r="AM2292" i="20"/>
  <c r="AM2293" i="20"/>
  <c r="AM2294" i="20"/>
  <c r="AM2295" i="20"/>
  <c r="AM2296" i="20"/>
  <c r="AM2297" i="20"/>
  <c r="AM2298" i="20"/>
  <c r="AM2299" i="20"/>
  <c r="AM2300" i="20"/>
  <c r="AM2301" i="20"/>
  <c r="AM2302" i="20"/>
  <c r="AM2303" i="20"/>
  <c r="AM2304" i="20"/>
  <c r="AM2305" i="20"/>
  <c r="AM2306" i="20"/>
  <c r="AM2307" i="20"/>
  <c r="AM2308" i="20"/>
  <c r="AM2309" i="20"/>
  <c r="AM2310" i="20"/>
  <c r="AM2311" i="20"/>
  <c r="AM2312" i="20"/>
  <c r="AM2313" i="20"/>
  <c r="AM2314" i="20"/>
  <c r="AM2315" i="20"/>
  <c r="AM2316" i="20"/>
  <c r="AM2317" i="20"/>
  <c r="AM2318" i="20"/>
  <c r="AM2319" i="20"/>
  <c r="AM2320" i="20"/>
  <c r="AM2321" i="20"/>
  <c r="AM2322" i="20"/>
  <c r="AM2323" i="20"/>
  <c r="AM2324" i="20"/>
  <c r="AM2325" i="20"/>
  <c r="AM2326" i="20"/>
  <c r="AM2327" i="20"/>
  <c r="AM2328" i="20"/>
  <c r="AM2329" i="20"/>
  <c r="AM2330" i="20"/>
  <c r="AM2331" i="20"/>
  <c r="AM2332" i="20"/>
  <c r="AM2333" i="20"/>
  <c r="AM2334" i="20"/>
  <c r="AM2335" i="20"/>
  <c r="AM2336" i="20"/>
  <c r="AM2337" i="20"/>
  <c r="AM2338" i="20"/>
  <c r="AM2339" i="20"/>
  <c r="AM2340" i="20"/>
  <c r="AM2341" i="20"/>
  <c r="AM2342" i="20"/>
  <c r="AM2343" i="20"/>
  <c r="AM2344" i="20"/>
  <c r="AM2345" i="20"/>
  <c r="AM2346" i="20"/>
  <c r="AM2347" i="20"/>
  <c r="AM2348" i="20"/>
  <c r="AM2349" i="20"/>
  <c r="AM2350" i="20"/>
  <c r="AM2351" i="20"/>
  <c r="AM2352" i="20"/>
  <c r="AM2353" i="20"/>
  <c r="AM2354" i="20"/>
  <c r="AM2355" i="20"/>
  <c r="AM2356" i="20"/>
  <c r="AM2357" i="20"/>
  <c r="AM2358" i="20"/>
  <c r="AM2359" i="20"/>
  <c r="AM2360" i="20"/>
  <c r="AM2361" i="20"/>
  <c r="AM2362" i="20"/>
  <c r="AM2363" i="20"/>
  <c r="AM2364" i="20"/>
  <c r="AM2365" i="20"/>
  <c r="AM2366" i="20"/>
  <c r="AM2367" i="20"/>
  <c r="AM2368" i="20"/>
  <c r="AM2369" i="20"/>
  <c r="AM2370" i="20"/>
  <c r="AM2371" i="20"/>
  <c r="AM2372" i="20"/>
  <c r="AM2373" i="20"/>
  <c r="AM2374" i="20"/>
  <c r="AM2375" i="20"/>
  <c r="AM2376" i="20"/>
  <c r="AM2377" i="20"/>
  <c r="AM2378" i="20"/>
  <c r="AM2379" i="20"/>
  <c r="AM2380" i="20"/>
  <c r="AM2381" i="20"/>
  <c r="AM2382" i="20"/>
  <c r="AM2383" i="20"/>
  <c r="AM2384" i="20"/>
  <c r="AM2385" i="20"/>
  <c r="AM2386" i="20"/>
  <c r="AM2387" i="20"/>
  <c r="AM2388" i="20"/>
  <c r="AM2389" i="20"/>
  <c r="AM2390" i="20"/>
  <c r="AM2391" i="20"/>
  <c r="AM2392" i="20"/>
  <c r="AM2393" i="20"/>
  <c r="AM2394" i="20"/>
  <c r="AM2395" i="20"/>
  <c r="AM2396" i="20"/>
  <c r="AM2397" i="20"/>
  <c r="AM2398" i="20"/>
  <c r="AM2399" i="20"/>
  <c r="AM2400" i="20"/>
  <c r="AM2401" i="20"/>
  <c r="AM2402" i="20"/>
  <c r="AM2403" i="20"/>
  <c r="AM2404" i="20"/>
  <c r="AM2405" i="20"/>
  <c r="AM2406" i="20"/>
  <c r="AM2407" i="20"/>
  <c r="AM2408" i="20"/>
  <c r="AM2409" i="20"/>
  <c r="AM2410" i="20"/>
  <c r="AM2411" i="20"/>
  <c r="AM2412" i="20"/>
  <c r="AM2413" i="20"/>
  <c r="AM2414" i="20"/>
  <c r="AM2415" i="20"/>
  <c r="AM2416" i="20"/>
  <c r="AM2417" i="20"/>
  <c r="AM2418" i="20"/>
  <c r="AM2419" i="20"/>
  <c r="AM2420" i="20"/>
  <c r="AM2421" i="20"/>
  <c r="AM2422" i="20"/>
  <c r="AM2423" i="20"/>
  <c r="AM2424" i="20"/>
  <c r="AM2425" i="20"/>
  <c r="AM2426" i="20"/>
  <c r="AM2427" i="20"/>
  <c r="AM2428" i="20"/>
  <c r="AM2429" i="20"/>
  <c r="AM2430" i="20"/>
  <c r="AM2431" i="20"/>
  <c r="AM2432" i="20"/>
  <c r="AM2433" i="20"/>
  <c r="AM2434" i="20"/>
  <c r="AM2435" i="20"/>
  <c r="AM2436" i="20"/>
  <c r="AM2437" i="20"/>
  <c r="AM2438" i="20"/>
  <c r="AM2439" i="20"/>
  <c r="AM2440" i="20"/>
  <c r="AM2441" i="20"/>
  <c r="AM2442" i="20"/>
  <c r="AM2443" i="20"/>
  <c r="AM2444" i="20"/>
  <c r="AM2445" i="20"/>
  <c r="AM2446" i="20"/>
  <c r="AM2447" i="20"/>
  <c r="AM2448" i="20"/>
  <c r="AM2449" i="20"/>
  <c r="AM2450" i="20"/>
  <c r="AM2451" i="20"/>
  <c r="AM2452" i="20"/>
  <c r="AM2453" i="20"/>
  <c r="AM2454" i="20"/>
  <c r="AM2455" i="20"/>
  <c r="AM2456" i="20"/>
  <c r="AM2457" i="20"/>
  <c r="AM2458" i="20"/>
  <c r="AM2459" i="20"/>
  <c r="AM2460" i="20"/>
  <c r="AM2461" i="20"/>
  <c r="AM2462" i="20"/>
  <c r="AM2463" i="20"/>
  <c r="AM2464" i="20"/>
  <c r="AM2465" i="20"/>
  <c r="AM2466" i="20"/>
  <c r="AM2467" i="20"/>
  <c r="AM2468" i="20"/>
  <c r="AM2469" i="20"/>
  <c r="AM2470" i="20"/>
  <c r="AM2471" i="20"/>
  <c r="AM2472" i="20"/>
  <c r="AM2473" i="20"/>
  <c r="AM2474" i="20"/>
  <c r="AM2475" i="20"/>
  <c r="AM2476" i="20"/>
  <c r="AM2477" i="20"/>
  <c r="AM2478" i="20"/>
  <c r="AM2479" i="20"/>
  <c r="AM2480" i="20"/>
  <c r="AM2481" i="20"/>
  <c r="AM2482" i="20"/>
  <c r="AM2483" i="20"/>
  <c r="AM2484" i="20"/>
  <c r="AM2485" i="20"/>
  <c r="AM2486" i="20"/>
  <c r="AM2487" i="20"/>
  <c r="AM2488" i="20"/>
  <c r="AM2489" i="20"/>
  <c r="AM2490" i="20"/>
  <c r="AM2491" i="20"/>
  <c r="AM2492" i="20"/>
  <c r="AM2493" i="20"/>
  <c r="AM2494" i="20"/>
  <c r="AM2495" i="20"/>
  <c r="AM2496" i="20"/>
  <c r="AM2497" i="20"/>
  <c r="AM2498" i="20"/>
  <c r="AM2499" i="20"/>
  <c r="AM2500" i="20"/>
  <c r="AM2501" i="20"/>
  <c r="AM2502" i="20"/>
  <c r="AM2503" i="20"/>
  <c r="AM2504" i="20"/>
  <c r="AM2505" i="20"/>
  <c r="AM2506" i="20"/>
  <c r="AM2507" i="20"/>
  <c r="AM2508" i="20"/>
  <c r="AM2509" i="20"/>
  <c r="AM2510" i="20"/>
  <c r="AM2511" i="20"/>
  <c r="AM2512" i="20"/>
  <c r="AM2513" i="20"/>
  <c r="AM2514" i="20"/>
  <c r="AM2515" i="20"/>
  <c r="AM2516" i="20"/>
  <c r="AM2517" i="20"/>
  <c r="AM2518" i="20"/>
  <c r="AM2519" i="20"/>
  <c r="AM2520" i="20"/>
  <c r="AM2521" i="20"/>
  <c r="AM2522" i="20"/>
  <c r="AM2523" i="20"/>
  <c r="AM2524" i="20"/>
  <c r="AM2525" i="20"/>
  <c r="AM2526" i="20"/>
  <c r="AM2527" i="20"/>
  <c r="AM2528" i="20"/>
  <c r="AM2529" i="20"/>
  <c r="AM2530" i="20"/>
  <c r="AM2531" i="20"/>
  <c r="AM2532" i="20"/>
  <c r="AM2533" i="20"/>
  <c r="AM2534" i="20"/>
  <c r="AM2535" i="20"/>
  <c r="AM2536" i="20"/>
  <c r="AM2537" i="20"/>
  <c r="AM2538" i="20"/>
  <c r="AM2539" i="20"/>
  <c r="AM2540" i="20"/>
  <c r="AM2541" i="20"/>
  <c r="AM2542" i="20"/>
  <c r="AM2543" i="20"/>
  <c r="AM2544" i="20"/>
  <c r="AM2545" i="20"/>
  <c r="AM2546" i="20"/>
  <c r="AM2547" i="20"/>
  <c r="AM2548" i="20"/>
  <c r="AM2549" i="20"/>
  <c r="AM2550" i="20"/>
  <c r="AM2551" i="20"/>
  <c r="AM2552" i="20"/>
  <c r="AM2553" i="20"/>
  <c r="AM2554" i="20"/>
  <c r="AM2555" i="20"/>
  <c r="AM2556" i="20"/>
  <c r="AM2557" i="20"/>
  <c r="AM2558" i="20"/>
  <c r="AM2559" i="20"/>
  <c r="AM2560" i="20"/>
  <c r="AM2561" i="20"/>
  <c r="AM2562" i="20"/>
  <c r="AM2563" i="20"/>
  <c r="AM2564" i="20"/>
  <c r="AM2565" i="20"/>
  <c r="AM2566" i="20"/>
  <c r="AM2567" i="20"/>
  <c r="AM2568" i="20"/>
  <c r="AM2569" i="20"/>
  <c r="AM2570" i="20"/>
  <c r="AM2571" i="20"/>
  <c r="AM2572" i="20"/>
  <c r="AM2573" i="20"/>
  <c r="AM2574" i="20"/>
  <c r="AM2575" i="20"/>
  <c r="AM2576" i="20"/>
  <c r="AM2577" i="20"/>
  <c r="AM2578" i="20"/>
  <c r="AM2579" i="20"/>
  <c r="AM2580" i="20"/>
  <c r="AM2581" i="20"/>
  <c r="AM2582" i="20"/>
  <c r="AM2583" i="20"/>
  <c r="AM2584" i="20"/>
  <c r="AM2585" i="20"/>
  <c r="AM2586" i="20"/>
  <c r="AM2587" i="20"/>
  <c r="AM2588" i="20"/>
  <c r="AM2589" i="20"/>
  <c r="AM2590" i="20"/>
  <c r="AM2591" i="20"/>
  <c r="AM2592" i="20"/>
  <c r="AM2593" i="20"/>
  <c r="AM2594" i="20"/>
  <c r="AM2595" i="20"/>
  <c r="AM2596" i="20"/>
  <c r="AM2597" i="20"/>
  <c r="AM2598" i="20"/>
  <c r="AM2599" i="20"/>
  <c r="AM2600" i="20"/>
  <c r="AM2601" i="20"/>
  <c r="AM2602" i="20"/>
  <c r="AM2603" i="20"/>
  <c r="AM2604" i="20"/>
  <c r="AM2605" i="20"/>
  <c r="AM2606" i="20"/>
  <c r="AM2607" i="20"/>
  <c r="AM2608" i="20"/>
  <c r="AM2609" i="20"/>
  <c r="AM2610" i="20"/>
  <c r="AM2611" i="20"/>
  <c r="AM2612" i="20"/>
  <c r="AM2613" i="20"/>
  <c r="AM2614" i="20"/>
  <c r="AM2615" i="20"/>
  <c r="AM2616" i="20"/>
  <c r="AM2617" i="20"/>
  <c r="AM2618" i="20"/>
  <c r="AM2619" i="20"/>
  <c r="AM2620" i="20"/>
  <c r="AM2621" i="20"/>
  <c r="AM2622" i="20"/>
  <c r="AM2623" i="20"/>
  <c r="AM2624" i="20"/>
  <c r="AM2625" i="20"/>
  <c r="AM2626" i="20"/>
  <c r="AM2627" i="20"/>
  <c r="AM2628" i="20"/>
  <c r="AM2629" i="20"/>
  <c r="AM2630" i="20"/>
  <c r="AM2631" i="20"/>
  <c r="AM2632" i="20"/>
  <c r="AM2633" i="20"/>
  <c r="AM2634" i="20"/>
  <c r="AM2635" i="20"/>
  <c r="AM2636" i="20"/>
  <c r="AM2637" i="20"/>
  <c r="AM2638" i="20"/>
  <c r="AM2639" i="20"/>
  <c r="AM2640" i="20"/>
  <c r="AM2641" i="20"/>
  <c r="AM2642" i="20"/>
  <c r="AM2643" i="20"/>
  <c r="AM2644" i="20"/>
  <c r="AM2645" i="20"/>
  <c r="AM2646" i="20"/>
  <c r="AM2647" i="20"/>
  <c r="AM2648" i="20"/>
  <c r="AM2649" i="20"/>
  <c r="AM2650" i="20"/>
  <c r="AM2651" i="20"/>
  <c r="AM2652" i="20"/>
  <c r="AM2653" i="20"/>
  <c r="AM2654" i="20"/>
  <c r="AM2655" i="20"/>
  <c r="AM2656" i="20"/>
  <c r="AM2657" i="20"/>
  <c r="AM2658" i="20"/>
  <c r="AM2659" i="20"/>
  <c r="AM2660" i="20"/>
  <c r="AM2661" i="20"/>
  <c r="AM2662" i="20"/>
  <c r="AM2663" i="20"/>
  <c r="AM2664" i="20"/>
  <c r="AM2665" i="20"/>
  <c r="AM2666" i="20"/>
  <c r="AM2667" i="20"/>
  <c r="AM2668" i="20"/>
  <c r="AM2669" i="20"/>
  <c r="AM2670" i="20"/>
  <c r="AM2671" i="20"/>
  <c r="AM2672" i="20"/>
  <c r="AM2673" i="20"/>
  <c r="AM2674" i="20"/>
  <c r="AM2675" i="20"/>
  <c r="AM2676" i="20"/>
  <c r="AM2677" i="20"/>
  <c r="AM2678" i="20"/>
  <c r="AM2679" i="20"/>
  <c r="AM2680" i="20"/>
  <c r="AM2681" i="20"/>
  <c r="AM2682" i="20"/>
  <c r="AM2683" i="20"/>
  <c r="AM2684" i="20"/>
  <c r="AM2685" i="20"/>
  <c r="AM2686" i="20"/>
  <c r="AM2687" i="20"/>
  <c r="AM2688" i="20"/>
  <c r="AM2689" i="20"/>
  <c r="AM2690" i="20"/>
  <c r="AM2691" i="20"/>
  <c r="AM2692" i="20"/>
  <c r="AM2693" i="20"/>
  <c r="AM2694" i="20"/>
  <c r="AM2695" i="20"/>
  <c r="AM2696" i="20"/>
  <c r="AM2697" i="20"/>
  <c r="AM2698" i="20"/>
  <c r="AM2699" i="20"/>
  <c r="AM2700" i="20"/>
  <c r="AM2701" i="20"/>
  <c r="AM2702" i="20"/>
  <c r="AM2703" i="20"/>
  <c r="AM2704" i="20"/>
  <c r="AM2705" i="20"/>
  <c r="AM2706" i="20"/>
  <c r="AM2707" i="20"/>
  <c r="AM2708" i="20"/>
  <c r="AM2709" i="20"/>
  <c r="AM2710" i="20"/>
  <c r="AM2711" i="20"/>
  <c r="AM2712" i="20"/>
  <c r="AM2713" i="20"/>
  <c r="AM2714" i="20"/>
  <c r="AM2715" i="20"/>
  <c r="AM2716" i="20"/>
  <c r="AM2717" i="20"/>
  <c r="AM2718" i="20"/>
  <c r="AM2719" i="20"/>
  <c r="AM2720" i="20"/>
  <c r="AM2721" i="20"/>
  <c r="AM2722" i="20"/>
  <c r="AM2723" i="20"/>
  <c r="AM2724" i="20"/>
  <c r="AM2725" i="20"/>
  <c r="AM2726" i="20"/>
  <c r="AM2727" i="20"/>
  <c r="AM2728" i="20"/>
  <c r="AM2729" i="20"/>
  <c r="AM2730" i="20"/>
  <c r="AM2731" i="20"/>
  <c r="AM2732" i="20"/>
  <c r="AM2733" i="20"/>
  <c r="AM2734" i="20"/>
  <c r="AM2735" i="20"/>
  <c r="AM2736" i="20"/>
  <c r="AM2737" i="20"/>
  <c r="AM2738" i="20"/>
  <c r="AM2739" i="20"/>
  <c r="AM2740" i="20"/>
  <c r="AM2741" i="20"/>
  <c r="AM2742" i="20"/>
  <c r="AM2743" i="20"/>
  <c r="AM2744" i="20"/>
  <c r="AM2745" i="20"/>
  <c r="AM2746" i="20"/>
  <c r="AM2747" i="20"/>
  <c r="AM2748" i="20"/>
  <c r="AM2749" i="20"/>
  <c r="AM2750" i="20"/>
  <c r="AM2751" i="20"/>
  <c r="AM2752" i="20"/>
  <c r="AM2753" i="20"/>
  <c r="AM2754" i="20"/>
  <c r="AM2755" i="20"/>
  <c r="AM2756" i="20"/>
  <c r="AM2757" i="20"/>
  <c r="AM2758" i="20"/>
  <c r="AM2759" i="20"/>
  <c r="AM2760" i="20"/>
  <c r="AM2761" i="20"/>
  <c r="AM2762" i="20"/>
  <c r="AM2763" i="20"/>
  <c r="AM2764" i="20"/>
  <c r="AM2765" i="20"/>
  <c r="AM2766" i="20"/>
  <c r="AM2767" i="20"/>
  <c r="AM2768" i="20"/>
  <c r="AM2769" i="20"/>
  <c r="AM2770" i="20"/>
  <c r="AM2771" i="20"/>
  <c r="AM2772" i="20"/>
  <c r="AM2773" i="20"/>
  <c r="AM2774" i="20"/>
  <c r="AM2775" i="20"/>
  <c r="AM2776" i="20"/>
  <c r="AM2777" i="20"/>
  <c r="AM2778" i="20"/>
  <c r="AM2779" i="20"/>
  <c r="AM2780" i="20"/>
  <c r="AM2781" i="20"/>
  <c r="AM2782" i="20"/>
  <c r="AM2783" i="20"/>
  <c r="AM2784" i="20"/>
  <c r="AM2785" i="20"/>
  <c r="AM2786" i="20"/>
  <c r="AM2787" i="20"/>
  <c r="AM2788" i="20"/>
  <c r="AM2789" i="20"/>
  <c r="AM2790" i="20"/>
  <c r="AM2791" i="20"/>
  <c r="AM2792" i="20"/>
  <c r="AM2793" i="20"/>
  <c r="AM2794" i="20"/>
  <c r="AM2795" i="20"/>
  <c r="AM2796" i="20"/>
  <c r="AM2797" i="20"/>
  <c r="AM2798" i="20"/>
  <c r="AM2799" i="20"/>
  <c r="AM2800" i="20"/>
  <c r="AM2801" i="20"/>
  <c r="AM2802" i="20"/>
  <c r="AM2803" i="20"/>
  <c r="AM2804" i="20"/>
  <c r="AM2805" i="20"/>
  <c r="AM2806" i="20"/>
  <c r="AM2807" i="20"/>
  <c r="AM2808" i="20"/>
  <c r="AM2809" i="20"/>
  <c r="AM2810" i="20"/>
  <c r="AM2811" i="20"/>
  <c r="AM2812" i="20"/>
  <c r="AM2813" i="20"/>
  <c r="AM2814" i="20"/>
  <c r="AM2815" i="20"/>
  <c r="AM2816" i="20"/>
  <c r="AM2817" i="20"/>
  <c r="AM2818" i="20"/>
  <c r="AM2819" i="20"/>
  <c r="AM2820" i="20"/>
  <c r="AM2821" i="20"/>
  <c r="AM2822" i="20"/>
  <c r="AM2823" i="20"/>
  <c r="AM2824" i="20"/>
  <c r="AM2825" i="20"/>
  <c r="AM2826" i="20"/>
  <c r="AM2827" i="20"/>
  <c r="AM2828" i="20"/>
  <c r="AM2829" i="20"/>
  <c r="AM2830" i="20"/>
  <c r="AM2831" i="20"/>
  <c r="AM2832" i="20"/>
  <c r="AM2833" i="20"/>
  <c r="AM2834" i="20"/>
  <c r="AM2835" i="20"/>
  <c r="AM2836" i="20"/>
  <c r="AM2837" i="20"/>
  <c r="AM2838" i="20"/>
  <c r="AM2839" i="20"/>
  <c r="AM2840" i="20"/>
  <c r="AM2841" i="20"/>
  <c r="AM2842" i="20"/>
  <c r="AM2843" i="20"/>
  <c r="AM2844" i="20"/>
  <c r="AM2845" i="20"/>
  <c r="AM2846" i="20"/>
  <c r="AM2847" i="20"/>
  <c r="AM2848" i="20"/>
  <c r="AM2849" i="20"/>
  <c r="AM2850" i="20"/>
  <c r="AM2851" i="20"/>
  <c r="AM2852" i="20"/>
  <c r="AM2853" i="20"/>
  <c r="AM2854" i="20"/>
  <c r="AM2855" i="20"/>
  <c r="AM2856" i="20"/>
  <c r="AM2857" i="20"/>
  <c r="AM2858" i="20"/>
  <c r="AM2859" i="20"/>
  <c r="AM2860" i="20"/>
  <c r="AM2861" i="20"/>
  <c r="AM2862" i="20"/>
  <c r="AM2863" i="20"/>
  <c r="AM2864" i="20"/>
  <c r="AM2865" i="20"/>
  <c r="AM2866" i="20"/>
  <c r="AM2867" i="20"/>
  <c r="AM2868" i="20"/>
  <c r="AM2869" i="20"/>
  <c r="AM2870" i="20"/>
  <c r="AM2871" i="20"/>
  <c r="AM2872" i="20"/>
  <c r="AM2873" i="20"/>
  <c r="AM2874" i="20"/>
  <c r="AM2875" i="20"/>
  <c r="AM2876" i="20"/>
  <c r="AM2877" i="20"/>
  <c r="AM2878" i="20"/>
  <c r="AM2879" i="20"/>
  <c r="AM2880" i="20"/>
  <c r="AM2881" i="20"/>
  <c r="AM2882" i="20"/>
  <c r="AM2883" i="20"/>
  <c r="AM2884" i="20"/>
  <c r="AM2885" i="20"/>
  <c r="AM2886" i="20"/>
  <c r="AM2887" i="20"/>
  <c r="AM2888" i="20"/>
  <c r="AM2889" i="20"/>
  <c r="AM2890" i="20"/>
  <c r="AM2891" i="20"/>
  <c r="AM2892" i="20"/>
  <c r="AM2893" i="20"/>
  <c r="AM2894" i="20"/>
  <c r="AM2895" i="20"/>
  <c r="AM2896" i="20"/>
  <c r="AM2897" i="20"/>
  <c r="AM2898" i="20"/>
  <c r="AM2899" i="20"/>
  <c r="AM2900" i="20"/>
  <c r="AM2901" i="20"/>
  <c r="AM2902" i="20"/>
  <c r="AM2903" i="20"/>
  <c r="AM2904" i="20"/>
  <c r="AM2905" i="20"/>
  <c r="AM2906" i="20"/>
  <c r="AM2907" i="20"/>
  <c r="AM2908" i="20"/>
  <c r="AM2909" i="20"/>
  <c r="AM2910" i="20"/>
  <c r="AM2911" i="20"/>
  <c r="AM2912" i="20"/>
  <c r="AM2913" i="20"/>
  <c r="AM2914" i="20"/>
  <c r="AM2915" i="20"/>
  <c r="AM2916" i="20"/>
  <c r="AM2917" i="20"/>
  <c r="AM2918" i="20"/>
  <c r="AM2919" i="20"/>
  <c r="AM2920" i="20"/>
  <c r="AM2921" i="20"/>
  <c r="AM2922" i="20"/>
  <c r="AM2923" i="20"/>
  <c r="AM2924" i="20"/>
  <c r="AM2925" i="20"/>
  <c r="AM2926" i="20"/>
  <c r="AM2927" i="20"/>
  <c r="AM2928" i="20"/>
  <c r="AM2929" i="20"/>
  <c r="AM2930" i="20"/>
  <c r="AM2931" i="20"/>
  <c r="AM2932" i="20"/>
  <c r="AM2933" i="20"/>
  <c r="AM2934" i="20"/>
  <c r="AM2935" i="20"/>
  <c r="AM2936" i="20"/>
  <c r="AM2937" i="20"/>
  <c r="AM2938" i="20"/>
  <c r="AM2939" i="20"/>
  <c r="AM2940" i="20"/>
  <c r="AM2941" i="20"/>
  <c r="AM2942" i="20"/>
  <c r="AM2943" i="20"/>
  <c r="AM2944" i="20"/>
  <c r="AM2945" i="20"/>
  <c r="AM2946" i="20"/>
  <c r="AM2947" i="20"/>
  <c r="AM2948" i="20"/>
  <c r="AM2949" i="20"/>
  <c r="AM2950" i="20"/>
  <c r="AM2951" i="20"/>
  <c r="AM2952" i="20"/>
  <c r="AM2953" i="20"/>
  <c r="AM2954" i="20"/>
  <c r="AM2955" i="20"/>
  <c r="AM2956" i="20"/>
  <c r="AM2957" i="20"/>
  <c r="AM2958" i="20"/>
  <c r="AM2959" i="20"/>
  <c r="AM2960" i="20"/>
  <c r="AM2961" i="20"/>
  <c r="AM2962" i="20"/>
  <c r="AM2963" i="20"/>
  <c r="AM2964" i="20"/>
  <c r="AM2965" i="20"/>
  <c r="AM2966" i="20"/>
  <c r="AM2967" i="20"/>
  <c r="AM2968" i="20"/>
  <c r="AM2969" i="20"/>
  <c r="AM2970" i="20"/>
  <c r="AM2971" i="20"/>
  <c r="AM2972" i="20"/>
  <c r="AM2973" i="20"/>
  <c r="AM2974" i="20"/>
  <c r="AM2975" i="20"/>
  <c r="AM2976" i="20"/>
  <c r="AM2977" i="20"/>
  <c r="AM2978" i="20"/>
  <c r="AM2979" i="20"/>
  <c r="AM2980" i="20"/>
  <c r="AM2981" i="20"/>
  <c r="AM2982" i="20"/>
  <c r="AM2983" i="20"/>
  <c r="AM2984" i="20"/>
  <c r="AM2985" i="20"/>
  <c r="AM2986" i="20"/>
  <c r="AM2987" i="20"/>
  <c r="AM2988" i="20"/>
  <c r="AM2989" i="20"/>
  <c r="AM2990" i="20"/>
  <c r="AM2991" i="20"/>
  <c r="AM2992" i="20"/>
  <c r="AM2993" i="20"/>
  <c r="AM2994" i="20"/>
  <c r="AM2995" i="20"/>
  <c r="AM2996" i="20"/>
  <c r="AM2997" i="20"/>
  <c r="AM2998" i="20"/>
  <c r="AM2999" i="20"/>
  <c r="AM3000" i="20"/>
  <c r="AM3001" i="20"/>
  <c r="AM3002" i="20"/>
  <c r="AM3003" i="20"/>
  <c r="AM3004" i="20"/>
  <c r="AM3005" i="20"/>
  <c r="AM3006" i="20"/>
  <c r="AM3007" i="20"/>
  <c r="AM3008" i="20"/>
  <c r="AM3009" i="20"/>
  <c r="AM3010" i="20"/>
  <c r="AM3011" i="20"/>
  <c r="AM3012" i="20"/>
  <c r="AM3013" i="20"/>
  <c r="AM3014" i="20"/>
  <c r="AM3015" i="20"/>
  <c r="AM3016" i="20"/>
  <c r="AM3017" i="20"/>
  <c r="AM3018" i="20"/>
  <c r="AM3019" i="20"/>
  <c r="AM3020" i="20"/>
  <c r="AM3021" i="20"/>
  <c r="AM3022" i="20"/>
  <c r="AM3023" i="20"/>
  <c r="AM3024" i="20"/>
  <c r="AM3025" i="20"/>
  <c r="AM3026" i="20"/>
  <c r="AM3027" i="20"/>
  <c r="AM3028" i="20"/>
  <c r="AM3029" i="20"/>
  <c r="AM3030" i="20"/>
  <c r="AM3031" i="20"/>
  <c r="AM3032" i="20"/>
  <c r="AM3033" i="20"/>
  <c r="AM3034" i="20"/>
  <c r="AM3035" i="20"/>
  <c r="AM3036" i="20"/>
  <c r="AM3037" i="20"/>
  <c r="AM3038" i="20"/>
  <c r="AM3039" i="20"/>
  <c r="AM3040" i="20"/>
  <c r="AM3041" i="20"/>
  <c r="AM3042" i="20"/>
  <c r="AM3043" i="20"/>
  <c r="AM3044" i="20"/>
  <c r="AM3045" i="20"/>
  <c r="AM3046" i="20"/>
  <c r="AM3047" i="20"/>
  <c r="AM3048" i="20"/>
  <c r="AM3049" i="20"/>
  <c r="AM3050" i="20"/>
  <c r="AM3051" i="20"/>
  <c r="AM3052" i="20"/>
  <c r="AM3053" i="20"/>
  <c r="AM3054" i="20"/>
  <c r="AM3055" i="20"/>
  <c r="AM3056" i="20"/>
  <c r="AM3057" i="20"/>
  <c r="AM3058" i="20"/>
  <c r="AM3059" i="20"/>
  <c r="AM3060" i="20"/>
  <c r="AM3061" i="20"/>
  <c r="AM3062" i="20"/>
  <c r="AM3063" i="20"/>
  <c r="AM3064" i="20"/>
  <c r="AM3065" i="20"/>
  <c r="AM3066" i="20"/>
  <c r="AM3067" i="20"/>
  <c r="AM3068" i="20"/>
  <c r="AM3069" i="20"/>
  <c r="AM3070" i="20"/>
  <c r="AM3071" i="20"/>
  <c r="AM3072" i="20"/>
  <c r="AM3073" i="20"/>
  <c r="AM3074" i="20"/>
  <c r="AM3075" i="20"/>
  <c r="AM3076" i="20"/>
  <c r="AM3077" i="20"/>
  <c r="AM3078" i="20"/>
  <c r="AM3079" i="20"/>
  <c r="AM3080" i="20"/>
  <c r="AM3081" i="20"/>
  <c r="AM3082" i="20"/>
  <c r="AM3083" i="20"/>
  <c r="AM3084" i="20"/>
  <c r="AM3085" i="20"/>
  <c r="AM3086" i="20"/>
  <c r="AM3087" i="20"/>
  <c r="AM3088" i="20"/>
  <c r="AM3089" i="20"/>
  <c r="AM3090" i="20"/>
  <c r="AM3091" i="20"/>
  <c r="AM3092" i="20"/>
  <c r="AM3093" i="20"/>
  <c r="AM3094" i="20"/>
  <c r="AM3095" i="20"/>
  <c r="AM3096" i="20"/>
  <c r="AM3097" i="20"/>
  <c r="AM3098" i="20"/>
  <c r="AM3099" i="20"/>
  <c r="AM3100" i="20"/>
  <c r="AM3101" i="20"/>
  <c r="AM3102" i="20"/>
  <c r="AM3103" i="20"/>
  <c r="AM3104" i="20"/>
  <c r="AM3105" i="20"/>
  <c r="AM3106" i="20"/>
  <c r="AM3107" i="20"/>
  <c r="AM3108" i="20"/>
  <c r="AM3109" i="20"/>
  <c r="AM3110" i="20"/>
  <c r="AM3111" i="20"/>
  <c r="AM3112" i="20"/>
  <c r="AM3113" i="20"/>
  <c r="AM3114" i="20"/>
  <c r="AM3115" i="20"/>
  <c r="AM3116" i="20"/>
  <c r="AM3117" i="20"/>
  <c r="AM3118" i="20"/>
  <c r="AM3119" i="20"/>
  <c r="AM3120" i="20"/>
  <c r="AM3121" i="20"/>
  <c r="AM3122" i="20"/>
  <c r="AM3123" i="20"/>
  <c r="AM3124" i="20"/>
  <c r="AM3125" i="20"/>
  <c r="AM3126" i="20"/>
  <c r="AM3127" i="20"/>
  <c r="AM3128" i="20"/>
  <c r="AM3129" i="20"/>
  <c r="AM3130" i="20"/>
  <c r="AM3131" i="20"/>
  <c r="AM3132" i="20"/>
  <c r="AM3133" i="20"/>
  <c r="AM3134" i="20"/>
  <c r="AM3135" i="20"/>
  <c r="AM3136" i="20"/>
  <c r="AM3137" i="20"/>
  <c r="AM3138" i="20"/>
  <c r="AM3139" i="20"/>
  <c r="AM3140" i="20"/>
  <c r="AM3141" i="20"/>
  <c r="AM3142" i="20"/>
  <c r="AM3143" i="20"/>
  <c r="AM3144" i="20"/>
  <c r="AM3145" i="20"/>
  <c r="AM3146" i="20"/>
  <c r="AM3147" i="20"/>
  <c r="AM3148" i="20"/>
  <c r="AM3149" i="20"/>
  <c r="AM3150" i="20"/>
  <c r="AM3151" i="20"/>
  <c r="AM3152" i="20"/>
  <c r="AM3153" i="20"/>
  <c r="AM3154" i="20"/>
  <c r="AM3155" i="20"/>
  <c r="AM3156" i="20"/>
  <c r="AM3157" i="20"/>
  <c r="AM3158" i="20"/>
  <c r="AM3159" i="20"/>
  <c r="AM3160" i="20"/>
  <c r="AM3161" i="20"/>
  <c r="AM3162" i="20"/>
  <c r="AM3163" i="20"/>
  <c r="AM3164" i="20"/>
  <c r="AM3165" i="20"/>
  <c r="AM3166" i="20"/>
  <c r="AM3167" i="20"/>
  <c r="AM3168" i="20"/>
  <c r="AM3169" i="20"/>
  <c r="AM3170" i="20"/>
  <c r="AM3171" i="20"/>
  <c r="AM3172" i="20"/>
  <c r="AM3173" i="20"/>
  <c r="AM3174" i="20"/>
  <c r="AM3175" i="20"/>
  <c r="AM3176" i="20"/>
  <c r="AM3177" i="20"/>
  <c r="AM3178" i="20"/>
  <c r="AM3179" i="20"/>
  <c r="AM3180" i="20"/>
  <c r="AM3181" i="20"/>
  <c r="AM3182" i="20"/>
  <c r="AM3183" i="20"/>
  <c r="AM3184" i="20"/>
  <c r="AM3185" i="20"/>
  <c r="AM3186" i="20"/>
  <c r="AM3187" i="20"/>
  <c r="AM3188" i="20"/>
  <c r="AM3189" i="20"/>
  <c r="AM3190" i="20"/>
  <c r="AM3191" i="20"/>
  <c r="AM3192" i="20"/>
  <c r="AM3193" i="20"/>
  <c r="AM3194" i="20"/>
  <c r="AM3195" i="20"/>
  <c r="AM3196" i="20"/>
  <c r="AM3197" i="20"/>
  <c r="AM3198" i="20"/>
  <c r="AM3199" i="20"/>
  <c r="AM3200" i="20"/>
  <c r="AM3201" i="20"/>
  <c r="AM3202" i="20"/>
  <c r="AM3203" i="20"/>
  <c r="AM3204" i="20"/>
  <c r="AM3205" i="20"/>
  <c r="AM3206" i="20"/>
  <c r="AM3207" i="20"/>
  <c r="AM3208" i="20"/>
  <c r="AM3209" i="20"/>
  <c r="AM3210" i="20"/>
  <c r="AM3211" i="20"/>
  <c r="AM3212" i="20"/>
  <c r="AM3213" i="20"/>
  <c r="AM3214" i="20"/>
  <c r="AM3215" i="20"/>
  <c r="AM3216" i="20"/>
  <c r="AM3217" i="20"/>
  <c r="AM3218" i="20"/>
  <c r="AM3219" i="20"/>
  <c r="AM3220" i="20"/>
  <c r="AM3221" i="20"/>
  <c r="AM3222" i="20"/>
  <c r="AM3223" i="20"/>
  <c r="AM3224" i="20"/>
  <c r="AM3225" i="20"/>
  <c r="AM3226" i="20"/>
  <c r="AM3227" i="20"/>
  <c r="AM3228" i="20"/>
  <c r="AM3229" i="20"/>
  <c r="AM3230" i="20"/>
  <c r="AM3231" i="20"/>
  <c r="AM3232" i="20"/>
  <c r="AM3233" i="20"/>
  <c r="AM3234" i="20"/>
  <c r="AM3235" i="20"/>
  <c r="AM3236" i="20"/>
  <c r="AM3237" i="20"/>
  <c r="AM3238" i="20"/>
  <c r="AM3239" i="20"/>
  <c r="AM3240" i="20"/>
  <c r="AM3241" i="20"/>
  <c r="AM3242" i="20"/>
  <c r="AM3243" i="20"/>
  <c r="AM3244" i="20"/>
  <c r="AM3245" i="20"/>
  <c r="AM3246" i="20"/>
  <c r="AM3247" i="20"/>
  <c r="AM3248" i="20"/>
  <c r="AM3249" i="20"/>
  <c r="AM3250" i="20"/>
  <c r="AM3251" i="20"/>
  <c r="AM3252" i="20"/>
  <c r="AM3253" i="20"/>
  <c r="AM3254" i="20"/>
  <c r="AM3255" i="20"/>
  <c r="AM3256" i="20"/>
  <c r="AM3257" i="20"/>
  <c r="AM3258" i="20"/>
  <c r="AM3259" i="20"/>
  <c r="AM3260" i="20"/>
  <c r="AM3261" i="20"/>
  <c r="AM3262" i="20"/>
  <c r="AM3263" i="20"/>
  <c r="AM3264" i="20"/>
  <c r="AM3265" i="20"/>
  <c r="AM3266" i="20"/>
  <c r="AM3267" i="20"/>
  <c r="AM3268" i="20"/>
  <c r="AM3269" i="20"/>
  <c r="AM3270" i="20"/>
  <c r="AM3271" i="20"/>
  <c r="AM3272" i="20"/>
  <c r="AM3273" i="20"/>
  <c r="AM3274" i="20"/>
  <c r="AM3275" i="20"/>
  <c r="AM3276" i="20"/>
  <c r="AM3277" i="20"/>
  <c r="AM3278" i="20"/>
  <c r="AM3279" i="20"/>
  <c r="AM3280" i="20"/>
  <c r="AM3281" i="20"/>
  <c r="AM3282" i="20"/>
  <c r="AM3283" i="20"/>
  <c r="AM3284" i="20"/>
  <c r="AM3285" i="20"/>
  <c r="AM3286" i="20"/>
  <c r="AM3287" i="20"/>
  <c r="AM3288" i="20"/>
  <c r="AM3289" i="20"/>
  <c r="AM3290" i="20"/>
  <c r="AM3291" i="20"/>
  <c r="AM3292" i="20"/>
  <c r="AM3293" i="20"/>
  <c r="AM3294" i="20"/>
  <c r="AM3295" i="20"/>
  <c r="AM3296" i="20"/>
  <c r="AM3297" i="20"/>
  <c r="AM3298" i="20"/>
  <c r="AM3299" i="20"/>
  <c r="AM3300" i="20"/>
  <c r="AM3301" i="20"/>
  <c r="AM3302" i="20"/>
  <c r="AM3303" i="20"/>
  <c r="AM3304" i="20"/>
  <c r="AM3305" i="20"/>
  <c r="AM3306" i="20"/>
  <c r="AM3307" i="20"/>
  <c r="AM3308" i="20"/>
  <c r="AM3309" i="20"/>
  <c r="AM3310" i="20"/>
  <c r="AM3311" i="20"/>
  <c r="AM3312" i="20"/>
  <c r="AM3313" i="20"/>
  <c r="AM3314" i="20"/>
  <c r="AM3315" i="20"/>
  <c r="AM3316" i="20"/>
  <c r="AM3317" i="20"/>
  <c r="AM3318" i="20"/>
  <c r="AM3319" i="20"/>
  <c r="AM3320" i="20"/>
  <c r="AM3321" i="20"/>
  <c r="AM3322" i="20"/>
  <c r="AM3323" i="20"/>
  <c r="AM3324" i="20"/>
  <c r="AM3325" i="20"/>
  <c r="AM3326" i="20"/>
  <c r="AM3327" i="20"/>
  <c r="AM3328" i="20"/>
  <c r="AM3329" i="20"/>
  <c r="AM3330" i="20"/>
  <c r="AM3331" i="20"/>
  <c r="AM3332" i="20"/>
  <c r="AM3333" i="20"/>
  <c r="AM3334" i="20"/>
  <c r="AM3335" i="20"/>
  <c r="AM3336" i="20"/>
  <c r="AM3337" i="20"/>
  <c r="AM3338" i="20"/>
  <c r="AM3339" i="20"/>
  <c r="AM3340" i="20"/>
  <c r="AM3341" i="20"/>
  <c r="AM3342" i="20"/>
  <c r="AM3343" i="20"/>
  <c r="AM3344" i="20"/>
  <c r="AM3345" i="20"/>
  <c r="AM3346" i="20"/>
  <c r="AM3347" i="20"/>
  <c r="AM3348" i="20"/>
  <c r="AM3349" i="20"/>
  <c r="AM3350" i="20"/>
  <c r="AM3351" i="20"/>
  <c r="AM3352" i="20"/>
  <c r="AM3353" i="20"/>
  <c r="AM3354" i="20"/>
  <c r="AM3355" i="20"/>
  <c r="AM3356" i="20"/>
  <c r="AM3357" i="20"/>
  <c r="AM3358" i="20"/>
  <c r="AM3359" i="20"/>
  <c r="AM3360" i="20"/>
  <c r="AM3361" i="20"/>
  <c r="AM3362" i="20"/>
  <c r="AM3363" i="20"/>
  <c r="AM3364" i="20"/>
  <c r="AM3365" i="20"/>
  <c r="AM3366" i="20"/>
  <c r="AM3367" i="20"/>
  <c r="AM3368" i="20"/>
  <c r="AM3369" i="20"/>
  <c r="AM3370" i="20"/>
  <c r="AM3371" i="20"/>
  <c r="AM3372" i="20"/>
  <c r="AM3373" i="20"/>
  <c r="AM3374" i="20"/>
  <c r="AM3375" i="20"/>
  <c r="AM3376" i="20"/>
  <c r="AM3377" i="20"/>
  <c r="AM3378" i="20"/>
  <c r="AM3379" i="20"/>
  <c r="AM3380" i="20"/>
  <c r="AM3381" i="20"/>
  <c r="AM3382" i="20"/>
  <c r="AM3383" i="20"/>
  <c r="AM3384" i="20"/>
  <c r="AM3385" i="20"/>
  <c r="AM3386" i="20"/>
  <c r="AM3387" i="20"/>
  <c r="AM3388" i="20"/>
  <c r="AM3389" i="20"/>
  <c r="AM3390" i="20"/>
  <c r="AM3391" i="20"/>
  <c r="AM3392" i="20"/>
  <c r="AM3393" i="20"/>
  <c r="AM3394" i="20"/>
  <c r="AM3395" i="20"/>
  <c r="AM3396" i="20"/>
  <c r="AM3397" i="20"/>
  <c r="AM3398" i="20"/>
  <c r="AM3399" i="20"/>
  <c r="AM3400" i="20"/>
  <c r="AM3401" i="20"/>
  <c r="AM3402" i="20"/>
  <c r="AM3403" i="20"/>
  <c r="AM3404" i="20"/>
  <c r="AM3405" i="20"/>
  <c r="AM3406" i="20"/>
  <c r="AM3407" i="20"/>
  <c r="AM3408" i="20"/>
  <c r="AM3409" i="20"/>
  <c r="AM3410" i="20"/>
  <c r="AM3411" i="20"/>
  <c r="AM3412" i="20"/>
  <c r="AM3413" i="20"/>
  <c r="AM3414" i="20"/>
  <c r="AM3415" i="20"/>
  <c r="AM3416" i="20"/>
  <c r="AM3417" i="20"/>
  <c r="AM3418" i="20"/>
  <c r="AM3419" i="20"/>
  <c r="AM3420" i="20"/>
  <c r="AM3421" i="20"/>
  <c r="AM3422" i="20"/>
  <c r="AM3423" i="20"/>
  <c r="AM3424" i="20"/>
  <c r="AM3425" i="20"/>
  <c r="AM3426" i="20"/>
  <c r="AM3427" i="20"/>
  <c r="AM3428" i="20"/>
  <c r="AM3429" i="20"/>
  <c r="AM3430" i="20"/>
  <c r="AM3431" i="20"/>
  <c r="AM3432" i="20"/>
  <c r="AM3433" i="20"/>
  <c r="AM3434" i="20"/>
  <c r="AM3435" i="20"/>
  <c r="AM3436" i="20"/>
  <c r="AM3437" i="20"/>
  <c r="AM3438" i="20"/>
  <c r="AM3439" i="20"/>
  <c r="AM3440" i="20"/>
  <c r="AM3441" i="20"/>
  <c r="AM3442" i="20"/>
  <c r="AM3443" i="20"/>
  <c r="AM3444" i="20"/>
  <c r="AM3445" i="20"/>
  <c r="AM3446" i="20"/>
  <c r="AM3447" i="20"/>
  <c r="AM3448" i="20"/>
  <c r="AM3449" i="20"/>
  <c r="AM3450" i="20"/>
  <c r="AM3451" i="20"/>
  <c r="AM3452" i="20"/>
  <c r="AM3453" i="20"/>
  <c r="AM3454" i="20"/>
  <c r="AM3455" i="20"/>
  <c r="AM3456" i="20"/>
  <c r="AM3457" i="20"/>
  <c r="AM3458" i="20"/>
  <c r="AM3459" i="20"/>
  <c r="AM3460" i="20"/>
  <c r="AM3461" i="20"/>
  <c r="AM3462" i="20"/>
  <c r="AM3463" i="20"/>
  <c r="AM3464" i="20"/>
  <c r="AM3465" i="20"/>
  <c r="AM3466" i="20"/>
  <c r="AM3467" i="20"/>
  <c r="AM3468" i="20"/>
  <c r="AM3469" i="20"/>
  <c r="AM3470" i="20"/>
  <c r="AM3471" i="20"/>
  <c r="AM3472" i="20"/>
  <c r="AM3473" i="20"/>
  <c r="AM3474" i="20"/>
  <c r="AM3475" i="20"/>
  <c r="AM3476" i="20"/>
  <c r="AM3477" i="20"/>
  <c r="AM3478" i="20"/>
  <c r="AM3479" i="20"/>
  <c r="AM3480" i="20"/>
  <c r="AM3481" i="20"/>
  <c r="AM3482" i="20"/>
  <c r="AM3483" i="20"/>
  <c r="AM3484" i="20"/>
  <c r="AM3485" i="20"/>
  <c r="AM3486" i="20"/>
  <c r="AM3487" i="20"/>
  <c r="AM3488" i="20"/>
  <c r="AM3489" i="20"/>
  <c r="AM3490" i="20"/>
  <c r="AM3491" i="20"/>
  <c r="AM3492" i="20"/>
  <c r="AM3493" i="20"/>
  <c r="AM3494" i="20"/>
  <c r="AM3495" i="20"/>
  <c r="AM3496" i="20"/>
  <c r="AM3497" i="20"/>
  <c r="AM3498" i="20"/>
  <c r="AM3499" i="20"/>
  <c r="AM3500" i="20"/>
  <c r="AM3501" i="20"/>
  <c r="AM3502" i="20"/>
  <c r="AM3503" i="20"/>
  <c r="AM3504" i="20"/>
  <c r="AM3505" i="20"/>
  <c r="AM3506" i="20"/>
  <c r="AM3507" i="20"/>
  <c r="AM3508" i="20"/>
  <c r="AM3509" i="20"/>
  <c r="AM3510" i="20"/>
  <c r="AM3511" i="20"/>
  <c r="AM3512" i="20"/>
  <c r="AM3513" i="20"/>
  <c r="AM3514" i="20"/>
  <c r="AM3515" i="20"/>
  <c r="AM3516" i="20"/>
  <c r="AM3517" i="20"/>
  <c r="AM3518" i="20"/>
  <c r="AM3519" i="20"/>
  <c r="AM3520" i="20"/>
  <c r="AM3521" i="20"/>
  <c r="AM3522" i="20"/>
  <c r="AM3523" i="20"/>
  <c r="AM3524" i="20"/>
  <c r="AM3525" i="20"/>
  <c r="AM3526" i="20"/>
  <c r="AM3527" i="20"/>
  <c r="AM3528" i="20"/>
  <c r="AM3529" i="20"/>
  <c r="AM3530" i="20"/>
  <c r="AM3531" i="20"/>
  <c r="AM3532" i="20"/>
  <c r="AM3533" i="20"/>
  <c r="AM3534" i="20"/>
  <c r="AM3535" i="20"/>
  <c r="AM3536" i="20"/>
  <c r="AM3537" i="20"/>
  <c r="AM3538" i="20"/>
  <c r="AM3539" i="20"/>
  <c r="AM3540" i="20"/>
  <c r="AM3541" i="20"/>
  <c r="AM3542" i="20"/>
  <c r="AM3543" i="20"/>
  <c r="AM3544" i="20"/>
  <c r="AM3545" i="20"/>
  <c r="AM3546" i="20"/>
  <c r="AM3547" i="20"/>
  <c r="AM3548" i="20"/>
  <c r="AM3549" i="20"/>
  <c r="AM3550" i="20"/>
  <c r="AM3551" i="20"/>
  <c r="AM3552" i="20"/>
  <c r="AM3553" i="20"/>
  <c r="AM3554" i="20"/>
  <c r="AM3555" i="20"/>
  <c r="AM3556" i="20"/>
  <c r="AM3557" i="20"/>
  <c r="AM3558" i="20"/>
  <c r="AM3559" i="20"/>
  <c r="AM3560" i="20"/>
  <c r="AM3561" i="20"/>
  <c r="AM3562" i="20"/>
  <c r="AM3563" i="20"/>
  <c r="AM3564" i="20"/>
  <c r="AM3565" i="20"/>
  <c r="AM3566" i="20"/>
  <c r="AM3567" i="20"/>
  <c r="AM3568" i="20"/>
  <c r="AM3569" i="20"/>
  <c r="AM3570" i="20"/>
  <c r="AM3571" i="20"/>
  <c r="AM3572" i="20"/>
  <c r="AM3573" i="20"/>
  <c r="AM3574" i="20"/>
  <c r="AM3575" i="20"/>
  <c r="AM3576" i="20"/>
  <c r="AM3577" i="20"/>
  <c r="AM3578" i="20"/>
  <c r="AM3579" i="20"/>
  <c r="AM3580" i="20"/>
  <c r="AM3581" i="20"/>
  <c r="AM3582" i="20"/>
  <c r="AM3583" i="20"/>
  <c r="AM3584" i="20"/>
  <c r="AM3585" i="20"/>
  <c r="AM3586" i="20"/>
  <c r="AM3587" i="20"/>
  <c r="AM3588" i="20"/>
  <c r="AM3589" i="20"/>
  <c r="AM3590" i="20"/>
  <c r="AM3591" i="20"/>
  <c r="AM3592" i="20"/>
  <c r="AM3593" i="20"/>
  <c r="AM3594" i="20"/>
  <c r="AM3595" i="20"/>
  <c r="AM3596" i="20"/>
  <c r="AM3597" i="20"/>
  <c r="AM3598" i="20"/>
  <c r="AM3599" i="20"/>
  <c r="AM3600" i="20"/>
  <c r="AM3601" i="20"/>
  <c r="AM3602" i="20"/>
  <c r="AM3603" i="20"/>
  <c r="AM3604" i="20"/>
  <c r="AM3605" i="20"/>
  <c r="AM3606" i="20"/>
  <c r="AM3607" i="20"/>
  <c r="AM3608" i="20"/>
  <c r="AM3609" i="20"/>
  <c r="AM3610" i="20"/>
  <c r="AM3611" i="20"/>
  <c r="AM3612" i="20"/>
  <c r="AM3613" i="20"/>
  <c r="AM3614" i="20"/>
  <c r="AM3615" i="20"/>
  <c r="AM3616" i="20"/>
  <c r="AM3617" i="20"/>
  <c r="AM3618" i="20"/>
  <c r="AM3619" i="20"/>
  <c r="AM3620" i="20"/>
  <c r="AM3621" i="20"/>
  <c r="AM3622" i="20"/>
  <c r="AM3623" i="20"/>
  <c r="AM3624" i="20"/>
  <c r="AM3625" i="20"/>
  <c r="AM3626" i="20"/>
  <c r="AM3627" i="20"/>
  <c r="AM3628" i="20"/>
  <c r="AM3629" i="20"/>
  <c r="AM3630" i="20"/>
  <c r="AM3631" i="20"/>
  <c r="AM3632" i="20"/>
  <c r="AM3633" i="20"/>
  <c r="AM3634" i="20"/>
  <c r="AM3635" i="20"/>
  <c r="AM3636" i="20"/>
  <c r="AM3637" i="20"/>
  <c r="AM3638" i="20"/>
  <c r="AM3639" i="20"/>
  <c r="AM3640" i="20"/>
  <c r="AM3641" i="20"/>
  <c r="AM3642" i="20"/>
  <c r="AM3643" i="20"/>
  <c r="AM3644" i="20"/>
  <c r="AM3645" i="20"/>
  <c r="AM3646" i="20"/>
  <c r="AM3647" i="20"/>
  <c r="AM3648" i="20"/>
  <c r="AM3649" i="20"/>
  <c r="AM3650" i="20"/>
  <c r="AM3651" i="20"/>
  <c r="AM3652" i="20"/>
  <c r="AM3653" i="20"/>
  <c r="AM3654" i="20"/>
  <c r="AM3655" i="20"/>
  <c r="AM3656" i="20"/>
  <c r="AM3657" i="20"/>
  <c r="AM3658" i="20"/>
  <c r="AM3659" i="20"/>
  <c r="AM3660" i="20"/>
  <c r="AM3661" i="20"/>
  <c r="AM3662" i="20"/>
  <c r="AM3663" i="20"/>
  <c r="AM3664" i="20"/>
  <c r="AM3665" i="20"/>
  <c r="AM3666" i="20"/>
  <c r="AM3667" i="20"/>
  <c r="AM3668" i="20"/>
  <c r="AM3669" i="20"/>
  <c r="AM3670" i="20"/>
  <c r="AM3671" i="20"/>
  <c r="AM3672" i="20"/>
  <c r="AM3673" i="20"/>
  <c r="AM3674" i="20"/>
  <c r="AM3675" i="20"/>
  <c r="AM3676" i="20"/>
  <c r="AM3677" i="20"/>
  <c r="AM3678" i="20"/>
  <c r="AM3679" i="20"/>
  <c r="AM3680" i="20"/>
  <c r="AM3681" i="20"/>
  <c r="AM3682" i="20"/>
  <c r="AM3683" i="20"/>
  <c r="AM3684" i="20"/>
  <c r="AM3685" i="20"/>
  <c r="AM3686" i="20"/>
  <c r="AM3687" i="20"/>
  <c r="AM3688" i="20"/>
  <c r="AM3689" i="20"/>
  <c r="AM3690" i="20"/>
  <c r="AM3691" i="20"/>
  <c r="AM3692" i="20"/>
  <c r="AM3693" i="20"/>
  <c r="AM3694" i="20"/>
  <c r="AM3695" i="20"/>
  <c r="AM3696" i="20"/>
  <c r="AM3697" i="20"/>
  <c r="AM3698" i="20"/>
  <c r="AM3699" i="20"/>
  <c r="AM3700" i="20"/>
  <c r="AM3701" i="20"/>
  <c r="AM3702" i="20"/>
  <c r="AM3703" i="20"/>
  <c r="AM3704" i="20"/>
  <c r="AM3705" i="20"/>
  <c r="AM3706" i="20"/>
  <c r="AM3707" i="20"/>
  <c r="AM3708" i="20"/>
  <c r="AM3709" i="20"/>
  <c r="AM3710" i="20"/>
  <c r="AM3711" i="20"/>
  <c r="AM3712" i="20"/>
  <c r="AM3713" i="20"/>
  <c r="AM3714" i="20"/>
  <c r="AM3715" i="20"/>
  <c r="AM3716" i="20"/>
  <c r="AM3717" i="20"/>
  <c r="AM3718" i="20"/>
  <c r="AM3719" i="20"/>
  <c r="AM3720" i="20"/>
  <c r="AM3721" i="20"/>
  <c r="AM3722" i="20"/>
  <c r="AM3723" i="20"/>
  <c r="AM3724" i="20"/>
  <c r="AM3725" i="20"/>
  <c r="AM3726" i="20"/>
  <c r="AM3727" i="20"/>
  <c r="AM3728" i="20"/>
  <c r="AM3729" i="20"/>
  <c r="AM3730" i="20"/>
  <c r="AM3731" i="20"/>
  <c r="AM3732" i="20"/>
  <c r="AM3733" i="20"/>
  <c r="AM3734" i="20"/>
  <c r="AM3735" i="20"/>
  <c r="AM3736" i="20"/>
  <c r="AM3737" i="20"/>
  <c r="AM3738" i="20"/>
  <c r="AM3739" i="20"/>
  <c r="AM3740" i="20"/>
  <c r="AM3741" i="20"/>
  <c r="AM3742" i="20"/>
  <c r="AM3743" i="20"/>
  <c r="AM3744" i="20"/>
  <c r="AM3745" i="20"/>
  <c r="AM3746" i="20"/>
  <c r="AM3747" i="20"/>
  <c r="AM3748" i="20"/>
  <c r="AM3749" i="20"/>
  <c r="AM3750" i="20"/>
  <c r="AM3751" i="20"/>
  <c r="AM3752" i="20"/>
  <c r="AM3753" i="20"/>
  <c r="AM3754" i="20"/>
  <c r="AM3755" i="20"/>
  <c r="AM3756" i="20"/>
  <c r="AM3757" i="20"/>
  <c r="AM3758" i="20"/>
  <c r="AM3759" i="20"/>
  <c r="AM3760" i="20"/>
  <c r="AM3761" i="20"/>
  <c r="AM3762" i="20"/>
  <c r="AM3763" i="20"/>
  <c r="AM3764" i="20"/>
  <c r="AM3765" i="20"/>
  <c r="AM3766" i="20"/>
  <c r="AM3767" i="20"/>
  <c r="AM3768" i="20"/>
  <c r="AM3769" i="20"/>
  <c r="AM3770" i="20"/>
  <c r="AM3771" i="20"/>
  <c r="AM3772" i="20"/>
  <c r="AM3773" i="20"/>
  <c r="AM3774" i="20"/>
  <c r="AM3775" i="20"/>
  <c r="AM3776" i="20"/>
  <c r="AM3777" i="20"/>
  <c r="AM3778" i="20"/>
  <c r="AM3779" i="20"/>
  <c r="AM3780" i="20"/>
  <c r="AM3781" i="20"/>
  <c r="AM3782" i="20"/>
  <c r="AM3783" i="20"/>
  <c r="AM3784" i="20"/>
  <c r="AM3785" i="20"/>
  <c r="AM3786" i="20"/>
  <c r="AM3787" i="20"/>
  <c r="AM3788" i="20"/>
  <c r="AM3789" i="20"/>
  <c r="AM3790" i="20"/>
  <c r="AM3791" i="20"/>
  <c r="AM3792" i="20"/>
  <c r="AM3793" i="20"/>
  <c r="AM3794" i="20"/>
  <c r="AM3795" i="20"/>
  <c r="AM3796" i="20"/>
  <c r="AM3797" i="20"/>
  <c r="AM3798" i="20"/>
  <c r="AM3799" i="20"/>
  <c r="AM3800" i="20"/>
  <c r="AM3801" i="20"/>
  <c r="AM3802" i="20"/>
  <c r="AM3803" i="20"/>
  <c r="AM3804" i="20"/>
  <c r="AM3805" i="20"/>
  <c r="AM3806" i="20"/>
  <c r="AM3807" i="20"/>
  <c r="AM3808" i="20"/>
  <c r="AM3809" i="20"/>
  <c r="AM3810" i="20"/>
  <c r="AM3811" i="20"/>
  <c r="AM3812" i="20"/>
  <c r="AM3813" i="20"/>
  <c r="AM3814" i="20"/>
  <c r="AM3815" i="20"/>
  <c r="AM3816" i="20"/>
  <c r="AM3817" i="20"/>
  <c r="AM3818" i="20"/>
  <c r="AM3819" i="20"/>
  <c r="AM3820" i="20"/>
  <c r="AM3821" i="20"/>
  <c r="AM3822" i="20"/>
  <c r="AM3823" i="20"/>
  <c r="AM3824" i="20"/>
  <c r="AM3825" i="20"/>
  <c r="AM3826" i="20"/>
  <c r="AM3827" i="20"/>
  <c r="AM3828" i="20"/>
  <c r="AM3829" i="20"/>
  <c r="AM3830" i="20"/>
  <c r="AM3831" i="20"/>
  <c r="AM3832" i="20"/>
  <c r="AM3833" i="20"/>
  <c r="AM3834" i="20"/>
  <c r="AM3835" i="20"/>
  <c r="AM3836" i="20"/>
  <c r="AM3837" i="20"/>
  <c r="AM3838" i="20"/>
  <c r="AM3839" i="20"/>
  <c r="AM3840" i="20"/>
  <c r="AM3841" i="20"/>
  <c r="AM3842" i="20"/>
  <c r="AM3843" i="20"/>
  <c r="AM3844" i="20"/>
  <c r="AM3845" i="20"/>
  <c r="AM3846" i="20"/>
  <c r="AM3847" i="20"/>
  <c r="AM3848" i="20"/>
  <c r="AM3849" i="20"/>
  <c r="AM3850" i="20"/>
  <c r="AM3851" i="20"/>
  <c r="AM3852" i="20"/>
  <c r="AM3853" i="20"/>
  <c r="AM3854" i="20"/>
  <c r="AM3855" i="20"/>
  <c r="AM3856" i="20"/>
  <c r="AM3857" i="20"/>
  <c r="AM3858" i="20"/>
  <c r="AM3859" i="20"/>
  <c r="AM3860" i="20"/>
  <c r="AM3861" i="20"/>
  <c r="AM3862" i="20"/>
  <c r="AM3863" i="20"/>
  <c r="AM3864" i="20"/>
  <c r="AM3865" i="20"/>
  <c r="AM3866" i="20"/>
  <c r="AM3867" i="20"/>
  <c r="AM3868" i="20"/>
  <c r="AM3869" i="20"/>
  <c r="AM3870" i="20"/>
  <c r="AM3871" i="20"/>
  <c r="AM3872" i="20"/>
  <c r="AM3873" i="20"/>
  <c r="AM3874" i="20"/>
  <c r="AM3875" i="20"/>
  <c r="AM3876" i="20"/>
  <c r="AM3877" i="20"/>
  <c r="AM3878" i="20"/>
  <c r="AM3879" i="20"/>
  <c r="AM3880" i="20"/>
  <c r="AM3881" i="20"/>
  <c r="AM3882" i="20"/>
  <c r="AM3883" i="20"/>
  <c r="AM3884" i="20"/>
  <c r="AM3885" i="20"/>
  <c r="AM3886" i="20"/>
  <c r="AM3887" i="20"/>
  <c r="AM3888" i="20"/>
  <c r="AM3889" i="20"/>
  <c r="AM3890" i="20"/>
  <c r="AM3891" i="20"/>
  <c r="AM3892" i="20"/>
  <c r="AM3893" i="20"/>
  <c r="AM3894" i="20"/>
  <c r="AM3895" i="20"/>
  <c r="AM3896" i="20"/>
  <c r="AM3897" i="20"/>
  <c r="AM3898" i="20"/>
  <c r="AM3899" i="20"/>
  <c r="AM3900" i="20"/>
  <c r="AM3901" i="20"/>
  <c r="AM3902" i="20"/>
  <c r="AM3903" i="20"/>
  <c r="AM3904" i="20"/>
  <c r="AM3905" i="20"/>
  <c r="AM3906" i="20"/>
  <c r="AM3907" i="20"/>
  <c r="AM3908" i="20"/>
  <c r="AM3909" i="20"/>
  <c r="AM3910" i="20"/>
  <c r="AM3911" i="20"/>
  <c r="AM3912" i="20"/>
  <c r="AM3913" i="20"/>
  <c r="AM3914" i="20"/>
  <c r="AM3915" i="20"/>
  <c r="AM3916" i="20"/>
  <c r="AM3917" i="20"/>
  <c r="AM3918" i="20"/>
  <c r="AM3919" i="20"/>
  <c r="AM3920" i="20"/>
  <c r="AM3921" i="20"/>
  <c r="AM3922" i="20"/>
  <c r="AM3923" i="20"/>
  <c r="AM3924" i="20"/>
  <c r="AM3925" i="20"/>
  <c r="AM3926" i="20"/>
  <c r="AM3927" i="20"/>
  <c r="AM3928" i="20"/>
  <c r="AM3929" i="20"/>
  <c r="AM3930" i="20"/>
  <c r="AM3931" i="20"/>
  <c r="AM3932" i="20"/>
  <c r="AM3933" i="20"/>
  <c r="AM3934" i="20"/>
  <c r="AM3935" i="20"/>
  <c r="AM3936" i="20"/>
  <c r="AM3937" i="20"/>
  <c r="AM3938" i="20"/>
  <c r="AM3939" i="20"/>
  <c r="AM3940" i="20"/>
  <c r="AM3941" i="20"/>
  <c r="AM3942" i="20"/>
  <c r="AM3943" i="20"/>
  <c r="AM3944" i="20"/>
  <c r="AM3945" i="20"/>
  <c r="AM3946" i="20"/>
  <c r="AM3947" i="20"/>
  <c r="AM3948" i="20"/>
  <c r="AM3949" i="20"/>
  <c r="AM3950" i="20"/>
  <c r="AM3951" i="20"/>
  <c r="AM3952" i="20"/>
  <c r="AM3953" i="20"/>
  <c r="AM3954" i="20"/>
  <c r="AM3955" i="20"/>
  <c r="AM3956" i="20"/>
  <c r="AM3957" i="20"/>
  <c r="AM3958" i="20"/>
  <c r="AM3959" i="20"/>
  <c r="AM3960" i="20"/>
  <c r="AM3961" i="20"/>
  <c r="AM3962" i="20"/>
  <c r="AM3963" i="20"/>
  <c r="AM3964" i="20"/>
  <c r="AM3965" i="20"/>
  <c r="AM3966" i="20"/>
  <c r="AM3967" i="20"/>
  <c r="AM3968" i="20"/>
  <c r="AM3969" i="20"/>
  <c r="AM3970" i="20"/>
  <c r="AM3971" i="20"/>
  <c r="AM3972" i="20"/>
  <c r="AM3973" i="20"/>
  <c r="AM3974" i="20"/>
  <c r="AM3975" i="20"/>
  <c r="AM3976" i="20"/>
  <c r="AM3977" i="20"/>
  <c r="AM3978" i="20"/>
  <c r="AM3979" i="20"/>
  <c r="AM3980" i="20"/>
  <c r="AM3981" i="20"/>
  <c r="AM3982" i="20"/>
  <c r="AM3983" i="20"/>
  <c r="AM3984" i="20"/>
  <c r="AM3985" i="20"/>
  <c r="AM3986" i="20"/>
  <c r="AM3987" i="20"/>
  <c r="AM3988" i="20"/>
  <c r="AM3989" i="20"/>
  <c r="AM3990" i="20"/>
  <c r="AM3991" i="20"/>
  <c r="AM3992" i="20"/>
  <c r="AM3993" i="20"/>
  <c r="AM3994" i="20"/>
  <c r="AM3995" i="20"/>
  <c r="AM3996" i="20"/>
  <c r="AM3997" i="20"/>
  <c r="AM3998" i="20"/>
  <c r="AM3999" i="20"/>
  <c r="AM4000" i="20"/>
  <c r="AM4001" i="20"/>
  <c r="AM4002" i="20"/>
  <c r="AM4003" i="20"/>
  <c r="AM4004" i="20"/>
  <c r="AI8" i="20"/>
  <c r="AJ8" i="20"/>
  <c r="AK8" i="20"/>
  <c r="AI9" i="20"/>
  <c r="AJ9" i="20"/>
  <c r="AK9" i="20"/>
  <c r="AI10" i="20"/>
  <c r="AJ10" i="20"/>
  <c r="AK10" i="20"/>
  <c r="AI11" i="20"/>
  <c r="AJ11" i="20"/>
  <c r="AK11" i="20"/>
  <c r="AI12" i="20"/>
  <c r="AJ12" i="20"/>
  <c r="AK12" i="20"/>
  <c r="AI13" i="20"/>
  <c r="AJ13" i="20"/>
  <c r="AK13" i="20"/>
  <c r="AI14" i="20"/>
  <c r="AJ14" i="20"/>
  <c r="AK14" i="20"/>
  <c r="AI15" i="20"/>
  <c r="AJ15" i="20"/>
  <c r="AK15" i="20"/>
  <c r="AI16" i="20"/>
  <c r="AJ16" i="20"/>
  <c r="AK16" i="20"/>
  <c r="AI17" i="20"/>
  <c r="AJ17" i="20"/>
  <c r="AK17" i="20"/>
  <c r="AI18" i="20"/>
  <c r="AJ18" i="20"/>
  <c r="AK18" i="20"/>
  <c r="AI19" i="20"/>
  <c r="AJ19" i="20"/>
  <c r="AK19" i="20"/>
  <c r="AI20" i="20"/>
  <c r="AJ20" i="20"/>
  <c r="AK20" i="20"/>
  <c r="AI21" i="20"/>
  <c r="AJ21" i="20"/>
  <c r="AK21" i="20"/>
  <c r="AI22" i="20"/>
  <c r="AJ22" i="20"/>
  <c r="AK22" i="20"/>
  <c r="AI23" i="20"/>
  <c r="AJ23" i="20"/>
  <c r="AK23" i="20"/>
  <c r="AI24" i="20"/>
  <c r="AJ24" i="20"/>
  <c r="AK24" i="20"/>
  <c r="AI25" i="20"/>
  <c r="AJ25" i="20"/>
  <c r="AK25" i="20"/>
  <c r="AI26" i="20"/>
  <c r="AJ26" i="20"/>
  <c r="AK26" i="20"/>
  <c r="AI27" i="20"/>
  <c r="AJ27" i="20"/>
  <c r="AK27" i="20"/>
  <c r="AI28" i="20"/>
  <c r="AJ28" i="20"/>
  <c r="AK28" i="20"/>
  <c r="AI29" i="20"/>
  <c r="AJ29" i="20"/>
  <c r="AK29" i="20"/>
  <c r="AI30" i="20"/>
  <c r="AJ30" i="20"/>
  <c r="AK30" i="20"/>
  <c r="AI31" i="20"/>
  <c r="AJ31" i="20"/>
  <c r="AK31" i="20"/>
  <c r="AI32" i="20"/>
  <c r="AJ32" i="20"/>
  <c r="AK32" i="20"/>
  <c r="AI33" i="20"/>
  <c r="AJ33" i="20"/>
  <c r="AK33" i="20"/>
  <c r="AI34" i="20"/>
  <c r="AJ34" i="20"/>
  <c r="AK34" i="20"/>
  <c r="AI35" i="20"/>
  <c r="AJ35" i="20"/>
  <c r="AK35" i="20"/>
  <c r="AI36" i="20"/>
  <c r="AJ36" i="20"/>
  <c r="AK36" i="20"/>
  <c r="AI37" i="20"/>
  <c r="AJ37" i="20"/>
  <c r="AK37" i="20"/>
  <c r="AI38" i="20"/>
  <c r="AJ38" i="20"/>
  <c r="AK38" i="20"/>
  <c r="AI39" i="20"/>
  <c r="AJ39" i="20"/>
  <c r="AK39" i="20"/>
  <c r="AI40" i="20"/>
  <c r="AJ40" i="20"/>
  <c r="AK40" i="20"/>
  <c r="AI41" i="20"/>
  <c r="AJ41" i="20"/>
  <c r="AK41" i="20"/>
  <c r="AI42" i="20"/>
  <c r="AJ42" i="20"/>
  <c r="AK42" i="20"/>
  <c r="AI43" i="20"/>
  <c r="AJ43" i="20"/>
  <c r="AK43" i="20"/>
  <c r="AI44" i="20"/>
  <c r="AJ44" i="20"/>
  <c r="AK44" i="20"/>
  <c r="AI45" i="20"/>
  <c r="AJ45" i="20"/>
  <c r="AK45" i="20"/>
  <c r="AI46" i="20"/>
  <c r="AJ46" i="20"/>
  <c r="AK46" i="20"/>
  <c r="AI47" i="20"/>
  <c r="AJ47" i="20"/>
  <c r="AK47" i="20"/>
  <c r="AI48" i="20"/>
  <c r="AJ48" i="20"/>
  <c r="AK48" i="20"/>
  <c r="AI49" i="20"/>
  <c r="AJ49" i="20"/>
  <c r="AK49" i="20"/>
  <c r="AI50" i="20"/>
  <c r="AJ50" i="20"/>
  <c r="AK50" i="20"/>
  <c r="AI51" i="20"/>
  <c r="AJ51" i="20"/>
  <c r="AK51" i="20"/>
  <c r="AI52" i="20"/>
  <c r="AJ52" i="20"/>
  <c r="AK52" i="20"/>
  <c r="AI53" i="20"/>
  <c r="AJ53" i="20"/>
  <c r="AK53" i="20"/>
  <c r="AI54" i="20"/>
  <c r="AJ54" i="20"/>
  <c r="AK54" i="20"/>
  <c r="AI55" i="20"/>
  <c r="AJ55" i="20"/>
  <c r="AK55" i="20"/>
  <c r="AI56" i="20"/>
  <c r="AJ56" i="20"/>
  <c r="AK56" i="20"/>
  <c r="AI57" i="20"/>
  <c r="AJ57" i="20"/>
  <c r="AK57" i="20"/>
  <c r="AI58" i="20"/>
  <c r="AJ58" i="20"/>
  <c r="AK58" i="20"/>
  <c r="AI59" i="20"/>
  <c r="AJ59" i="20"/>
  <c r="AK59" i="20"/>
  <c r="AI60" i="20"/>
  <c r="AJ60" i="20"/>
  <c r="AK60" i="20"/>
  <c r="AI61" i="20"/>
  <c r="AJ61" i="20"/>
  <c r="AK61" i="20"/>
  <c r="AI62" i="20"/>
  <c r="AJ62" i="20"/>
  <c r="AK62" i="20"/>
  <c r="AI63" i="20"/>
  <c r="AJ63" i="20"/>
  <c r="AK63" i="20"/>
  <c r="AI64" i="20"/>
  <c r="AJ64" i="20"/>
  <c r="AK64" i="20"/>
  <c r="AI65" i="20"/>
  <c r="AJ65" i="20"/>
  <c r="AK65" i="20"/>
  <c r="AI66" i="20"/>
  <c r="AJ66" i="20"/>
  <c r="AK66" i="20"/>
  <c r="AI67" i="20"/>
  <c r="AJ67" i="20"/>
  <c r="AK67" i="20"/>
  <c r="AI68" i="20"/>
  <c r="AJ68" i="20"/>
  <c r="AK68" i="20"/>
  <c r="AI69" i="20"/>
  <c r="AJ69" i="20"/>
  <c r="AK69" i="20"/>
  <c r="AI70" i="20"/>
  <c r="AJ70" i="20"/>
  <c r="AK70" i="20"/>
  <c r="AI71" i="20"/>
  <c r="AJ71" i="20"/>
  <c r="AK71" i="20"/>
  <c r="AI72" i="20"/>
  <c r="AJ72" i="20"/>
  <c r="AK72" i="20"/>
  <c r="AI73" i="20"/>
  <c r="AJ73" i="20"/>
  <c r="AK73" i="20"/>
  <c r="AI74" i="20"/>
  <c r="AJ74" i="20"/>
  <c r="AK74" i="20"/>
  <c r="AI75" i="20"/>
  <c r="AJ75" i="20"/>
  <c r="AK75" i="20"/>
  <c r="AI76" i="20"/>
  <c r="AJ76" i="20"/>
  <c r="AK76" i="20"/>
  <c r="AI77" i="20"/>
  <c r="AJ77" i="20"/>
  <c r="AK77" i="20"/>
  <c r="AI78" i="20"/>
  <c r="AJ78" i="20"/>
  <c r="AK78" i="20"/>
  <c r="AI79" i="20"/>
  <c r="AJ79" i="20"/>
  <c r="AK79" i="20"/>
  <c r="AI80" i="20"/>
  <c r="AJ80" i="20"/>
  <c r="AK80" i="20"/>
  <c r="AI81" i="20"/>
  <c r="AJ81" i="20"/>
  <c r="AK81" i="20"/>
  <c r="AI82" i="20"/>
  <c r="AJ82" i="20"/>
  <c r="AK82" i="20"/>
  <c r="AI83" i="20"/>
  <c r="AJ83" i="20"/>
  <c r="AK83" i="20"/>
  <c r="AI84" i="20"/>
  <c r="AJ84" i="20"/>
  <c r="AK84" i="20"/>
  <c r="AI85" i="20"/>
  <c r="AJ85" i="20"/>
  <c r="AK85" i="20"/>
  <c r="AI86" i="20"/>
  <c r="AJ86" i="20"/>
  <c r="AK86" i="20"/>
  <c r="AI87" i="20"/>
  <c r="AJ87" i="20"/>
  <c r="AK87" i="20"/>
  <c r="AI88" i="20"/>
  <c r="AJ88" i="20"/>
  <c r="AK88" i="20"/>
  <c r="AI89" i="20"/>
  <c r="AJ89" i="20"/>
  <c r="AK89" i="20"/>
  <c r="AI90" i="20"/>
  <c r="AJ90" i="20"/>
  <c r="AK90" i="20"/>
  <c r="AI91" i="20"/>
  <c r="AJ91" i="20"/>
  <c r="AK91" i="20"/>
  <c r="AI92" i="20"/>
  <c r="AJ92" i="20"/>
  <c r="AK92" i="20"/>
  <c r="AI93" i="20"/>
  <c r="AJ93" i="20"/>
  <c r="AK93" i="20"/>
  <c r="AI94" i="20"/>
  <c r="AJ94" i="20"/>
  <c r="AK94" i="20"/>
  <c r="AI95" i="20"/>
  <c r="AJ95" i="20"/>
  <c r="AK95" i="20"/>
  <c r="AI96" i="20"/>
  <c r="AJ96" i="20"/>
  <c r="AK96" i="20"/>
  <c r="AI97" i="20"/>
  <c r="AJ97" i="20"/>
  <c r="AK97" i="20"/>
  <c r="AI98" i="20"/>
  <c r="AJ98" i="20"/>
  <c r="AK98" i="20"/>
  <c r="AI99" i="20"/>
  <c r="AJ99" i="20"/>
  <c r="AK99" i="20"/>
  <c r="AI100" i="20"/>
  <c r="AJ100" i="20"/>
  <c r="AK100" i="20"/>
  <c r="AI101" i="20"/>
  <c r="AJ101" i="20"/>
  <c r="AK101" i="20"/>
  <c r="AI102" i="20"/>
  <c r="AJ102" i="20"/>
  <c r="AK102" i="20"/>
  <c r="AI103" i="20"/>
  <c r="AJ103" i="20"/>
  <c r="AK103" i="20"/>
  <c r="AI104" i="20"/>
  <c r="AJ104" i="20"/>
  <c r="AK104" i="20"/>
  <c r="AI105" i="20"/>
  <c r="AJ105" i="20"/>
  <c r="AK105" i="20"/>
  <c r="AI106" i="20"/>
  <c r="AJ106" i="20"/>
  <c r="AK106" i="20"/>
  <c r="AI107" i="20"/>
  <c r="AJ107" i="20"/>
  <c r="AK107" i="20"/>
  <c r="AI108" i="20"/>
  <c r="AJ108" i="20"/>
  <c r="AK108" i="20"/>
  <c r="AI109" i="20"/>
  <c r="AJ109" i="20"/>
  <c r="AK109" i="20"/>
  <c r="AI110" i="20"/>
  <c r="AJ110" i="20"/>
  <c r="AK110" i="20"/>
  <c r="AI111" i="20"/>
  <c r="AJ111" i="20"/>
  <c r="AK111" i="20"/>
  <c r="AI112" i="20"/>
  <c r="AJ112" i="20"/>
  <c r="AK112" i="20"/>
  <c r="AI113" i="20"/>
  <c r="AJ113" i="20"/>
  <c r="AK113" i="20"/>
  <c r="AI114" i="20"/>
  <c r="AJ114" i="20"/>
  <c r="AK114" i="20"/>
  <c r="AI115" i="20"/>
  <c r="AJ115" i="20"/>
  <c r="AK115" i="20"/>
  <c r="AI116" i="20"/>
  <c r="AJ116" i="20"/>
  <c r="AK116" i="20"/>
  <c r="AI117" i="20"/>
  <c r="AJ117" i="20"/>
  <c r="AK117" i="20"/>
  <c r="AI118" i="20"/>
  <c r="AJ118" i="20"/>
  <c r="AK118" i="20"/>
  <c r="AI119" i="20"/>
  <c r="AJ119" i="20"/>
  <c r="AK119" i="20"/>
  <c r="AI120" i="20"/>
  <c r="AJ120" i="20"/>
  <c r="AK120" i="20"/>
  <c r="AI121" i="20"/>
  <c r="AJ121" i="20"/>
  <c r="AK121" i="20"/>
  <c r="AI122" i="20"/>
  <c r="AJ122" i="20"/>
  <c r="AK122" i="20"/>
  <c r="AI123" i="20"/>
  <c r="AJ123" i="20"/>
  <c r="AK123" i="20"/>
  <c r="AI124" i="20"/>
  <c r="AJ124" i="20"/>
  <c r="AK124" i="20"/>
  <c r="AI125" i="20"/>
  <c r="AJ125" i="20"/>
  <c r="AK125" i="20"/>
  <c r="AI126" i="20"/>
  <c r="AJ126" i="20"/>
  <c r="AK126" i="20"/>
  <c r="AI127" i="20"/>
  <c r="AJ127" i="20"/>
  <c r="AK127" i="20"/>
  <c r="AI128" i="20"/>
  <c r="AJ128" i="20"/>
  <c r="AK128" i="20"/>
  <c r="AI129" i="20"/>
  <c r="AJ129" i="20"/>
  <c r="AK129" i="20"/>
  <c r="AI130" i="20"/>
  <c r="AJ130" i="20"/>
  <c r="AK130" i="20"/>
  <c r="AI131" i="20"/>
  <c r="AJ131" i="20"/>
  <c r="AK131" i="20"/>
  <c r="AI132" i="20"/>
  <c r="AJ132" i="20"/>
  <c r="AK132" i="20"/>
  <c r="AI133" i="20"/>
  <c r="AJ133" i="20"/>
  <c r="AK133" i="20"/>
  <c r="AI134" i="20"/>
  <c r="AJ134" i="20"/>
  <c r="AK134" i="20"/>
  <c r="AI135" i="20"/>
  <c r="AJ135" i="20"/>
  <c r="AK135" i="20"/>
  <c r="AI136" i="20"/>
  <c r="AJ136" i="20"/>
  <c r="AK136" i="20"/>
  <c r="AI137" i="20"/>
  <c r="AJ137" i="20"/>
  <c r="AK137" i="20"/>
  <c r="AI138" i="20"/>
  <c r="AJ138" i="20"/>
  <c r="AK138" i="20"/>
  <c r="AI139" i="20"/>
  <c r="AJ139" i="20"/>
  <c r="AK139" i="20"/>
  <c r="AI140" i="20"/>
  <c r="AJ140" i="20"/>
  <c r="AK140" i="20"/>
  <c r="AI141" i="20"/>
  <c r="AJ141" i="20"/>
  <c r="AK141" i="20"/>
  <c r="AI142" i="20"/>
  <c r="AJ142" i="20"/>
  <c r="AK142" i="20"/>
  <c r="AI143" i="20"/>
  <c r="AJ143" i="20"/>
  <c r="AK143" i="20"/>
  <c r="AI144" i="20"/>
  <c r="AJ144" i="20"/>
  <c r="AK144" i="20"/>
  <c r="AI145" i="20"/>
  <c r="AJ145" i="20"/>
  <c r="AK145" i="20"/>
  <c r="AI146" i="20"/>
  <c r="AJ146" i="20"/>
  <c r="AK146" i="20"/>
  <c r="AI147" i="20"/>
  <c r="AJ147" i="20"/>
  <c r="AK147" i="20"/>
  <c r="AI148" i="20"/>
  <c r="AJ148" i="20"/>
  <c r="AK148" i="20"/>
  <c r="AI149" i="20"/>
  <c r="AJ149" i="20"/>
  <c r="AK149" i="20"/>
  <c r="AI150" i="20"/>
  <c r="AJ150" i="20"/>
  <c r="AK150" i="20"/>
  <c r="AI151" i="20"/>
  <c r="AJ151" i="20"/>
  <c r="AK151" i="20"/>
  <c r="AI152" i="20"/>
  <c r="AJ152" i="20"/>
  <c r="AK152" i="20"/>
  <c r="AI153" i="20"/>
  <c r="AJ153" i="20"/>
  <c r="AK153" i="20"/>
  <c r="AI154" i="20"/>
  <c r="AJ154" i="20"/>
  <c r="AK154" i="20"/>
  <c r="AI155" i="20"/>
  <c r="AJ155" i="20"/>
  <c r="AK155" i="20"/>
  <c r="AI156" i="20"/>
  <c r="AJ156" i="20"/>
  <c r="AK156" i="20"/>
  <c r="AI157" i="20"/>
  <c r="AJ157" i="20"/>
  <c r="AK157" i="20"/>
  <c r="AI158" i="20"/>
  <c r="AJ158" i="20"/>
  <c r="AK158" i="20"/>
  <c r="AI159" i="20"/>
  <c r="AJ159" i="20"/>
  <c r="AK159" i="20"/>
  <c r="AI160" i="20"/>
  <c r="AJ160" i="20"/>
  <c r="AK160" i="20"/>
  <c r="AI161" i="20"/>
  <c r="AJ161" i="20"/>
  <c r="AK161" i="20"/>
  <c r="AI162" i="20"/>
  <c r="AJ162" i="20"/>
  <c r="AK162" i="20"/>
  <c r="AI163" i="20"/>
  <c r="AJ163" i="20"/>
  <c r="AK163" i="20"/>
  <c r="AI164" i="20"/>
  <c r="AJ164" i="20"/>
  <c r="AK164" i="20"/>
  <c r="AI165" i="20"/>
  <c r="AJ165" i="20"/>
  <c r="AK165" i="20"/>
  <c r="AI166" i="20"/>
  <c r="AJ166" i="20"/>
  <c r="AK166" i="20"/>
  <c r="AI167" i="20"/>
  <c r="AJ167" i="20"/>
  <c r="AK167" i="20"/>
  <c r="AI168" i="20"/>
  <c r="AJ168" i="20"/>
  <c r="AK168" i="20"/>
  <c r="AI169" i="20"/>
  <c r="AJ169" i="20"/>
  <c r="AK169" i="20"/>
  <c r="AI170" i="20"/>
  <c r="AJ170" i="20"/>
  <c r="AK170" i="20"/>
  <c r="AI171" i="20"/>
  <c r="AJ171" i="20"/>
  <c r="AK171" i="20"/>
  <c r="AI172" i="20"/>
  <c r="AJ172" i="20"/>
  <c r="AK172" i="20"/>
  <c r="AI173" i="20"/>
  <c r="AJ173" i="20"/>
  <c r="AK173" i="20"/>
  <c r="AI174" i="20"/>
  <c r="AJ174" i="20"/>
  <c r="AK174" i="20"/>
  <c r="AI175" i="20"/>
  <c r="AJ175" i="20"/>
  <c r="AK175" i="20"/>
  <c r="AI176" i="20"/>
  <c r="AJ176" i="20"/>
  <c r="AK176" i="20"/>
  <c r="AI177" i="20"/>
  <c r="AJ177" i="20"/>
  <c r="AK177" i="20"/>
  <c r="AI178" i="20"/>
  <c r="AJ178" i="20"/>
  <c r="AK178" i="20"/>
  <c r="AI179" i="20"/>
  <c r="AJ179" i="20"/>
  <c r="AK179" i="20"/>
  <c r="AI180" i="20"/>
  <c r="AJ180" i="20"/>
  <c r="AK180" i="20"/>
  <c r="AI181" i="20"/>
  <c r="AJ181" i="20"/>
  <c r="AK181" i="20"/>
  <c r="AI182" i="20"/>
  <c r="AJ182" i="20"/>
  <c r="AK182" i="20"/>
  <c r="AI183" i="20"/>
  <c r="AJ183" i="20"/>
  <c r="AK183" i="20"/>
  <c r="AI184" i="20"/>
  <c r="AJ184" i="20"/>
  <c r="AK184" i="20"/>
  <c r="AI185" i="20"/>
  <c r="AJ185" i="20"/>
  <c r="AK185" i="20"/>
  <c r="AI186" i="20"/>
  <c r="AJ186" i="20"/>
  <c r="AK186" i="20"/>
  <c r="AI187" i="20"/>
  <c r="AJ187" i="20"/>
  <c r="AK187" i="20"/>
  <c r="AI188" i="20"/>
  <c r="AJ188" i="20"/>
  <c r="AK188" i="20"/>
  <c r="AI189" i="20"/>
  <c r="AJ189" i="20"/>
  <c r="AK189" i="20"/>
  <c r="AI190" i="20"/>
  <c r="AJ190" i="20"/>
  <c r="AK190" i="20"/>
  <c r="AI191" i="20"/>
  <c r="AJ191" i="20"/>
  <c r="AK191" i="20"/>
  <c r="AI192" i="20"/>
  <c r="AJ192" i="20"/>
  <c r="AK192" i="20"/>
  <c r="AI193" i="20"/>
  <c r="AJ193" i="20"/>
  <c r="AK193" i="20"/>
  <c r="AI194" i="20"/>
  <c r="AJ194" i="20"/>
  <c r="AK194" i="20"/>
  <c r="AI195" i="20"/>
  <c r="AJ195" i="20"/>
  <c r="AK195" i="20"/>
  <c r="AI196" i="20"/>
  <c r="AJ196" i="20"/>
  <c r="AK196" i="20"/>
  <c r="AI197" i="20"/>
  <c r="AJ197" i="20"/>
  <c r="AK197" i="20"/>
  <c r="AI198" i="20"/>
  <c r="AJ198" i="20"/>
  <c r="AK198" i="20"/>
  <c r="AI199" i="20"/>
  <c r="AJ199" i="20"/>
  <c r="AK199" i="20"/>
  <c r="AI200" i="20"/>
  <c r="AJ200" i="20"/>
  <c r="AK200" i="20"/>
  <c r="AI201" i="20"/>
  <c r="AJ201" i="20"/>
  <c r="AK201" i="20"/>
  <c r="AI202" i="20"/>
  <c r="AJ202" i="20"/>
  <c r="AK202" i="20"/>
  <c r="AI203" i="20"/>
  <c r="AJ203" i="20"/>
  <c r="AK203" i="20"/>
  <c r="AI204" i="20"/>
  <c r="AJ204" i="20"/>
  <c r="AK204" i="20"/>
  <c r="AI205" i="20"/>
  <c r="AJ205" i="20"/>
  <c r="AK205" i="20"/>
  <c r="AI206" i="20"/>
  <c r="AJ206" i="20"/>
  <c r="AK206" i="20"/>
  <c r="AI207" i="20"/>
  <c r="AJ207" i="20"/>
  <c r="AK207" i="20"/>
  <c r="AI208" i="20"/>
  <c r="AJ208" i="20"/>
  <c r="AK208" i="20"/>
  <c r="AI209" i="20"/>
  <c r="AJ209" i="20"/>
  <c r="AK209" i="20"/>
  <c r="AI210" i="20"/>
  <c r="AJ210" i="20"/>
  <c r="AK210" i="20"/>
  <c r="AI211" i="20"/>
  <c r="AJ211" i="20"/>
  <c r="AK211" i="20"/>
  <c r="AI212" i="20"/>
  <c r="AJ212" i="20"/>
  <c r="AK212" i="20"/>
  <c r="AI213" i="20"/>
  <c r="AJ213" i="20"/>
  <c r="AK213" i="20"/>
  <c r="AI214" i="20"/>
  <c r="AJ214" i="20"/>
  <c r="AK214" i="20"/>
  <c r="AI215" i="20"/>
  <c r="AJ215" i="20"/>
  <c r="AK215" i="20"/>
  <c r="AI216" i="20"/>
  <c r="AJ216" i="20"/>
  <c r="AK216" i="20"/>
  <c r="AI217" i="20"/>
  <c r="AJ217" i="20"/>
  <c r="AK217" i="20"/>
  <c r="AI218" i="20"/>
  <c r="AJ218" i="20"/>
  <c r="AK218" i="20"/>
  <c r="AI219" i="20"/>
  <c r="AJ219" i="20"/>
  <c r="AK219" i="20"/>
  <c r="AI220" i="20"/>
  <c r="AJ220" i="20"/>
  <c r="AK220" i="20"/>
  <c r="AI221" i="20"/>
  <c r="AJ221" i="20"/>
  <c r="AK221" i="20"/>
  <c r="AI222" i="20"/>
  <c r="AJ222" i="20"/>
  <c r="AK222" i="20"/>
  <c r="AI223" i="20"/>
  <c r="AJ223" i="20"/>
  <c r="AK223" i="20"/>
  <c r="AI224" i="20"/>
  <c r="AJ224" i="20"/>
  <c r="AK224" i="20"/>
  <c r="AI225" i="20"/>
  <c r="AJ225" i="20"/>
  <c r="AK225" i="20"/>
  <c r="AI226" i="20"/>
  <c r="AJ226" i="20"/>
  <c r="AK226" i="20"/>
  <c r="AI227" i="20"/>
  <c r="AJ227" i="20"/>
  <c r="AK227" i="20"/>
  <c r="AI228" i="20"/>
  <c r="AJ228" i="20"/>
  <c r="AK228" i="20"/>
  <c r="AI229" i="20"/>
  <c r="AJ229" i="20"/>
  <c r="AK229" i="20"/>
  <c r="AI230" i="20"/>
  <c r="AJ230" i="20"/>
  <c r="AK230" i="20"/>
  <c r="AI231" i="20"/>
  <c r="AJ231" i="20"/>
  <c r="AK231" i="20"/>
  <c r="AI232" i="20"/>
  <c r="AJ232" i="20"/>
  <c r="AK232" i="20"/>
  <c r="AI233" i="20"/>
  <c r="AJ233" i="20"/>
  <c r="AK233" i="20"/>
  <c r="AI234" i="20"/>
  <c r="AJ234" i="20"/>
  <c r="AK234" i="20"/>
  <c r="AI235" i="20"/>
  <c r="AJ235" i="20"/>
  <c r="AK235" i="20"/>
  <c r="AI236" i="20"/>
  <c r="AJ236" i="20"/>
  <c r="AK236" i="20"/>
  <c r="AI237" i="20"/>
  <c r="AJ237" i="20"/>
  <c r="AK237" i="20"/>
  <c r="AI238" i="20"/>
  <c r="AJ238" i="20"/>
  <c r="AK238" i="20"/>
  <c r="AI239" i="20"/>
  <c r="AJ239" i="20"/>
  <c r="AK239" i="20"/>
  <c r="AI240" i="20"/>
  <c r="AJ240" i="20"/>
  <c r="AK240" i="20"/>
  <c r="AI241" i="20"/>
  <c r="AJ241" i="20"/>
  <c r="AK241" i="20"/>
  <c r="AI242" i="20"/>
  <c r="AJ242" i="20"/>
  <c r="AK242" i="20"/>
  <c r="AI243" i="20"/>
  <c r="AJ243" i="20"/>
  <c r="AK243" i="20"/>
  <c r="AI244" i="20"/>
  <c r="AJ244" i="20"/>
  <c r="AK244" i="20"/>
  <c r="AI245" i="20"/>
  <c r="AJ245" i="20"/>
  <c r="AK245" i="20"/>
  <c r="AI246" i="20"/>
  <c r="AJ246" i="20"/>
  <c r="AK246" i="20"/>
  <c r="AI247" i="20"/>
  <c r="AJ247" i="20"/>
  <c r="AK247" i="20"/>
  <c r="AI248" i="20"/>
  <c r="AJ248" i="20"/>
  <c r="AK248" i="20"/>
  <c r="AI249" i="20"/>
  <c r="AJ249" i="20"/>
  <c r="AK249" i="20"/>
  <c r="AI250" i="20"/>
  <c r="AJ250" i="20"/>
  <c r="AK250" i="20"/>
  <c r="AI251" i="20"/>
  <c r="AJ251" i="20"/>
  <c r="AK251" i="20"/>
  <c r="AI252" i="20"/>
  <c r="AJ252" i="20"/>
  <c r="AK252" i="20"/>
  <c r="AI253" i="20"/>
  <c r="AJ253" i="20"/>
  <c r="AK253" i="20"/>
  <c r="AI254" i="20"/>
  <c r="AJ254" i="20"/>
  <c r="AK254" i="20"/>
  <c r="AI255" i="20"/>
  <c r="AJ255" i="20"/>
  <c r="AK255" i="20"/>
  <c r="AI256" i="20"/>
  <c r="AJ256" i="20"/>
  <c r="AK256" i="20"/>
  <c r="AI257" i="20"/>
  <c r="AJ257" i="20"/>
  <c r="AK257" i="20"/>
  <c r="AI258" i="20"/>
  <c r="AJ258" i="20"/>
  <c r="AK258" i="20"/>
  <c r="AI259" i="20"/>
  <c r="AJ259" i="20"/>
  <c r="AK259" i="20"/>
  <c r="AI260" i="20"/>
  <c r="AJ260" i="20"/>
  <c r="AK260" i="20"/>
  <c r="AI261" i="20"/>
  <c r="AJ261" i="20"/>
  <c r="AK261" i="20"/>
  <c r="AI262" i="20"/>
  <c r="AJ262" i="20"/>
  <c r="AK262" i="20"/>
  <c r="AI263" i="20"/>
  <c r="AJ263" i="20"/>
  <c r="AK263" i="20"/>
  <c r="AI264" i="20"/>
  <c r="AJ264" i="20"/>
  <c r="AK264" i="20"/>
  <c r="AI265" i="20"/>
  <c r="AJ265" i="20"/>
  <c r="AK265" i="20"/>
  <c r="AI266" i="20"/>
  <c r="AJ266" i="20"/>
  <c r="AK266" i="20"/>
  <c r="AI267" i="20"/>
  <c r="AJ267" i="20"/>
  <c r="AK267" i="20"/>
  <c r="AI268" i="20"/>
  <c r="AJ268" i="20"/>
  <c r="AK268" i="20"/>
  <c r="AI269" i="20"/>
  <c r="AJ269" i="20"/>
  <c r="AK269" i="20"/>
  <c r="AI270" i="20"/>
  <c r="AJ270" i="20"/>
  <c r="AK270" i="20"/>
  <c r="AI271" i="20"/>
  <c r="AJ271" i="20"/>
  <c r="AK271" i="20"/>
  <c r="AI272" i="20"/>
  <c r="AJ272" i="20"/>
  <c r="AK272" i="20"/>
  <c r="AI273" i="20"/>
  <c r="AJ273" i="20"/>
  <c r="AK273" i="20"/>
  <c r="AI274" i="20"/>
  <c r="AJ274" i="20"/>
  <c r="AK274" i="20"/>
  <c r="AI275" i="20"/>
  <c r="AJ275" i="20"/>
  <c r="AK275" i="20"/>
  <c r="AI276" i="20"/>
  <c r="AJ276" i="20"/>
  <c r="AK276" i="20"/>
  <c r="AI277" i="20"/>
  <c r="AJ277" i="20"/>
  <c r="AK277" i="20"/>
  <c r="AI278" i="20"/>
  <c r="AJ278" i="20"/>
  <c r="AK278" i="20"/>
  <c r="AI279" i="20"/>
  <c r="AJ279" i="20"/>
  <c r="AK279" i="20"/>
  <c r="AI280" i="20"/>
  <c r="AJ280" i="20"/>
  <c r="AK280" i="20"/>
  <c r="AI281" i="20"/>
  <c r="AJ281" i="20"/>
  <c r="AK281" i="20"/>
  <c r="AI282" i="20"/>
  <c r="AJ282" i="20"/>
  <c r="AK282" i="20"/>
  <c r="AI283" i="20"/>
  <c r="AJ283" i="20"/>
  <c r="AK283" i="20"/>
  <c r="AI284" i="20"/>
  <c r="AJ284" i="20"/>
  <c r="AK284" i="20"/>
  <c r="AI285" i="20"/>
  <c r="AJ285" i="20"/>
  <c r="AK285" i="20"/>
  <c r="AI286" i="20"/>
  <c r="AJ286" i="20"/>
  <c r="AK286" i="20"/>
  <c r="AI287" i="20"/>
  <c r="AJ287" i="20"/>
  <c r="AK287" i="20"/>
  <c r="AI288" i="20"/>
  <c r="AJ288" i="20"/>
  <c r="AK288" i="20"/>
  <c r="AI289" i="20"/>
  <c r="AJ289" i="20"/>
  <c r="AK289" i="20"/>
  <c r="AI290" i="20"/>
  <c r="AJ290" i="20"/>
  <c r="AK290" i="20"/>
  <c r="AI291" i="20"/>
  <c r="AJ291" i="20"/>
  <c r="AK291" i="20"/>
  <c r="AI292" i="20"/>
  <c r="AJ292" i="20"/>
  <c r="AK292" i="20"/>
  <c r="AI293" i="20"/>
  <c r="AJ293" i="20"/>
  <c r="AK293" i="20"/>
  <c r="AI294" i="20"/>
  <c r="AJ294" i="20"/>
  <c r="AK294" i="20"/>
  <c r="AI295" i="20"/>
  <c r="AJ295" i="20"/>
  <c r="AK295" i="20"/>
  <c r="AI296" i="20"/>
  <c r="AJ296" i="20"/>
  <c r="AK296" i="20"/>
  <c r="AI297" i="20"/>
  <c r="AJ297" i="20"/>
  <c r="AK297" i="20"/>
  <c r="AI298" i="20"/>
  <c r="AJ298" i="20"/>
  <c r="AK298" i="20"/>
  <c r="AI299" i="20"/>
  <c r="AJ299" i="20"/>
  <c r="AK299" i="20"/>
  <c r="AI300" i="20"/>
  <c r="AJ300" i="20"/>
  <c r="AK300" i="20"/>
  <c r="AI301" i="20"/>
  <c r="AJ301" i="20"/>
  <c r="AK301" i="20"/>
  <c r="AI302" i="20"/>
  <c r="AJ302" i="20"/>
  <c r="AK302" i="20"/>
  <c r="AI303" i="20"/>
  <c r="AJ303" i="20"/>
  <c r="AK303" i="20"/>
  <c r="AI304" i="20"/>
  <c r="AJ304" i="20"/>
  <c r="AK304" i="20"/>
  <c r="AI305" i="20"/>
  <c r="AJ305" i="20"/>
  <c r="AK305" i="20"/>
  <c r="AI306" i="20"/>
  <c r="AJ306" i="20"/>
  <c r="AK306" i="20"/>
  <c r="AI307" i="20"/>
  <c r="AJ307" i="20"/>
  <c r="AK307" i="20"/>
  <c r="AI308" i="20"/>
  <c r="AJ308" i="20"/>
  <c r="AK308" i="20"/>
  <c r="AI309" i="20"/>
  <c r="AJ309" i="20"/>
  <c r="AK309" i="20"/>
  <c r="AI310" i="20"/>
  <c r="AJ310" i="20"/>
  <c r="AK310" i="20"/>
  <c r="AI311" i="20"/>
  <c r="AJ311" i="20"/>
  <c r="AK311" i="20"/>
  <c r="AI312" i="20"/>
  <c r="AJ312" i="20"/>
  <c r="AK312" i="20"/>
  <c r="AI313" i="20"/>
  <c r="AJ313" i="20"/>
  <c r="AK313" i="20"/>
  <c r="AI314" i="20"/>
  <c r="AJ314" i="20"/>
  <c r="AK314" i="20"/>
  <c r="AI315" i="20"/>
  <c r="AJ315" i="20"/>
  <c r="AK315" i="20"/>
  <c r="AI316" i="20"/>
  <c r="AJ316" i="20"/>
  <c r="AK316" i="20"/>
  <c r="AI317" i="20"/>
  <c r="AJ317" i="20"/>
  <c r="AK317" i="20"/>
  <c r="AI318" i="20"/>
  <c r="AJ318" i="20"/>
  <c r="AK318" i="20"/>
  <c r="AI319" i="20"/>
  <c r="AJ319" i="20"/>
  <c r="AK319" i="20"/>
  <c r="AI320" i="20"/>
  <c r="AJ320" i="20"/>
  <c r="AK320" i="20"/>
  <c r="AI321" i="20"/>
  <c r="AJ321" i="20"/>
  <c r="AK321" i="20"/>
  <c r="AI322" i="20"/>
  <c r="AJ322" i="20"/>
  <c r="AK322" i="20"/>
  <c r="AI323" i="20"/>
  <c r="AJ323" i="20"/>
  <c r="AK323" i="20"/>
  <c r="AI324" i="20"/>
  <c r="AJ324" i="20"/>
  <c r="AK324" i="20"/>
  <c r="AI325" i="20"/>
  <c r="AJ325" i="20"/>
  <c r="AK325" i="20"/>
  <c r="AI326" i="20"/>
  <c r="AJ326" i="20"/>
  <c r="AK326" i="20"/>
  <c r="AI327" i="20"/>
  <c r="AJ327" i="20"/>
  <c r="AK327" i="20"/>
  <c r="AI328" i="20"/>
  <c r="AJ328" i="20"/>
  <c r="AK328" i="20"/>
  <c r="AI329" i="20"/>
  <c r="AJ329" i="20"/>
  <c r="AK329" i="20"/>
  <c r="AI330" i="20"/>
  <c r="AJ330" i="20"/>
  <c r="AK330" i="20"/>
  <c r="AI331" i="20"/>
  <c r="AJ331" i="20"/>
  <c r="AK331" i="20"/>
  <c r="AI332" i="20"/>
  <c r="AJ332" i="20"/>
  <c r="AK332" i="20"/>
  <c r="AI333" i="20"/>
  <c r="AJ333" i="20"/>
  <c r="AK333" i="20"/>
  <c r="AI334" i="20"/>
  <c r="AJ334" i="20"/>
  <c r="AK334" i="20"/>
  <c r="AI335" i="20"/>
  <c r="AJ335" i="20"/>
  <c r="AK335" i="20"/>
  <c r="AI336" i="20"/>
  <c r="AJ336" i="20"/>
  <c r="AK336" i="20"/>
  <c r="AI337" i="20"/>
  <c r="AJ337" i="20"/>
  <c r="AK337" i="20"/>
  <c r="AI338" i="20"/>
  <c r="AJ338" i="20"/>
  <c r="AK338" i="20"/>
  <c r="AI339" i="20"/>
  <c r="AJ339" i="20"/>
  <c r="AK339" i="20"/>
  <c r="AI340" i="20"/>
  <c r="AJ340" i="20"/>
  <c r="AK340" i="20"/>
  <c r="AI341" i="20"/>
  <c r="AJ341" i="20"/>
  <c r="AK341" i="20"/>
  <c r="AI342" i="20"/>
  <c r="AJ342" i="20"/>
  <c r="AK342" i="20"/>
  <c r="AI343" i="20"/>
  <c r="AJ343" i="20"/>
  <c r="AK343" i="20"/>
  <c r="AI344" i="20"/>
  <c r="AJ344" i="20"/>
  <c r="AK344" i="20"/>
  <c r="AI345" i="20"/>
  <c r="AJ345" i="20"/>
  <c r="AK345" i="20"/>
  <c r="AI346" i="20"/>
  <c r="AJ346" i="20"/>
  <c r="AK346" i="20"/>
  <c r="AI347" i="20"/>
  <c r="AJ347" i="20"/>
  <c r="AK347" i="20"/>
  <c r="AI348" i="20"/>
  <c r="AJ348" i="20"/>
  <c r="AK348" i="20"/>
  <c r="AI349" i="20"/>
  <c r="AJ349" i="20"/>
  <c r="AK349" i="20"/>
  <c r="AI350" i="20"/>
  <c r="AJ350" i="20"/>
  <c r="AK350" i="20"/>
  <c r="AI351" i="20"/>
  <c r="AJ351" i="20"/>
  <c r="AK351" i="20"/>
  <c r="AI352" i="20"/>
  <c r="AJ352" i="20"/>
  <c r="AK352" i="20"/>
  <c r="AI353" i="20"/>
  <c r="AJ353" i="20"/>
  <c r="AK353" i="20"/>
  <c r="AI354" i="20"/>
  <c r="AJ354" i="20"/>
  <c r="AK354" i="20"/>
  <c r="AI355" i="20"/>
  <c r="AJ355" i="20"/>
  <c r="AK355" i="20"/>
  <c r="AI356" i="20"/>
  <c r="AJ356" i="20"/>
  <c r="AK356" i="20"/>
  <c r="AI357" i="20"/>
  <c r="AJ357" i="20"/>
  <c r="AK357" i="20"/>
  <c r="AI358" i="20"/>
  <c r="AJ358" i="20"/>
  <c r="AK358" i="20"/>
  <c r="AI359" i="20"/>
  <c r="AJ359" i="20"/>
  <c r="AK359" i="20"/>
  <c r="AI360" i="20"/>
  <c r="AJ360" i="20"/>
  <c r="AK360" i="20"/>
  <c r="AI361" i="20"/>
  <c r="AJ361" i="20"/>
  <c r="AK361" i="20"/>
  <c r="AI362" i="20"/>
  <c r="AJ362" i="20"/>
  <c r="AK362" i="20"/>
  <c r="AI363" i="20"/>
  <c r="AJ363" i="20"/>
  <c r="AK363" i="20"/>
  <c r="AI364" i="20"/>
  <c r="AJ364" i="20"/>
  <c r="AK364" i="20"/>
  <c r="AI365" i="20"/>
  <c r="AJ365" i="20"/>
  <c r="AK365" i="20"/>
  <c r="AI366" i="20"/>
  <c r="AJ366" i="20"/>
  <c r="AK366" i="20"/>
  <c r="AI367" i="20"/>
  <c r="AJ367" i="20"/>
  <c r="AK367" i="20"/>
  <c r="AI368" i="20"/>
  <c r="AJ368" i="20"/>
  <c r="AK368" i="20"/>
  <c r="AI369" i="20"/>
  <c r="AJ369" i="20"/>
  <c r="AK369" i="20"/>
  <c r="AI370" i="20"/>
  <c r="AJ370" i="20"/>
  <c r="AK370" i="20"/>
  <c r="AI371" i="20"/>
  <c r="AJ371" i="20"/>
  <c r="AK371" i="20"/>
  <c r="AI372" i="20"/>
  <c r="AJ372" i="20"/>
  <c r="AK372" i="20"/>
  <c r="AI373" i="20"/>
  <c r="AJ373" i="20"/>
  <c r="AK373" i="20"/>
  <c r="AI374" i="20"/>
  <c r="AJ374" i="20"/>
  <c r="AK374" i="20"/>
  <c r="AI375" i="20"/>
  <c r="AJ375" i="20"/>
  <c r="AK375" i="20"/>
  <c r="AI376" i="20"/>
  <c r="AJ376" i="20"/>
  <c r="AK376" i="20"/>
  <c r="AI377" i="20"/>
  <c r="AJ377" i="20"/>
  <c r="AK377" i="20"/>
  <c r="AI378" i="20"/>
  <c r="AJ378" i="20"/>
  <c r="AK378" i="20"/>
  <c r="AI379" i="20"/>
  <c r="AJ379" i="20"/>
  <c r="AK379" i="20"/>
  <c r="AI380" i="20"/>
  <c r="AJ380" i="20"/>
  <c r="AK380" i="20"/>
  <c r="AI381" i="20"/>
  <c r="AJ381" i="20"/>
  <c r="AK381" i="20"/>
  <c r="AI382" i="20"/>
  <c r="AJ382" i="20"/>
  <c r="AK382" i="20"/>
  <c r="AI383" i="20"/>
  <c r="AJ383" i="20"/>
  <c r="AK383" i="20"/>
  <c r="AI384" i="20"/>
  <c r="AJ384" i="20"/>
  <c r="AK384" i="20"/>
  <c r="AI385" i="20"/>
  <c r="AJ385" i="20"/>
  <c r="AK385" i="20"/>
  <c r="AI386" i="20"/>
  <c r="AJ386" i="20"/>
  <c r="AK386" i="20"/>
  <c r="AI387" i="20"/>
  <c r="AJ387" i="20"/>
  <c r="AK387" i="20"/>
  <c r="AI388" i="20"/>
  <c r="AJ388" i="20"/>
  <c r="AK388" i="20"/>
  <c r="AI389" i="20"/>
  <c r="AJ389" i="20"/>
  <c r="AK389" i="20"/>
  <c r="AI390" i="20"/>
  <c r="AJ390" i="20"/>
  <c r="AK390" i="20"/>
  <c r="AI391" i="20"/>
  <c r="AJ391" i="20"/>
  <c r="AK391" i="20"/>
  <c r="AI392" i="20"/>
  <c r="AJ392" i="20"/>
  <c r="AK392" i="20"/>
  <c r="AI393" i="20"/>
  <c r="AJ393" i="20"/>
  <c r="AK393" i="20"/>
  <c r="AI394" i="20"/>
  <c r="AJ394" i="20"/>
  <c r="AK394" i="20"/>
  <c r="AI395" i="20"/>
  <c r="AJ395" i="20"/>
  <c r="AK395" i="20"/>
  <c r="AI396" i="20"/>
  <c r="AJ396" i="20"/>
  <c r="AK396" i="20"/>
  <c r="AI397" i="20"/>
  <c r="AJ397" i="20"/>
  <c r="AK397" i="20"/>
  <c r="AI398" i="20"/>
  <c r="AJ398" i="20"/>
  <c r="AK398" i="20"/>
  <c r="AI399" i="20"/>
  <c r="AJ399" i="20"/>
  <c r="AK399" i="20"/>
  <c r="AI400" i="20"/>
  <c r="AJ400" i="20"/>
  <c r="AK400" i="20"/>
  <c r="AI401" i="20"/>
  <c r="AJ401" i="20"/>
  <c r="AK401" i="20"/>
  <c r="AI402" i="20"/>
  <c r="AJ402" i="20"/>
  <c r="AK402" i="20"/>
  <c r="AI403" i="20"/>
  <c r="AJ403" i="20"/>
  <c r="AK403" i="20"/>
  <c r="AI404" i="20"/>
  <c r="AJ404" i="20"/>
  <c r="AK404" i="20"/>
  <c r="AI405" i="20"/>
  <c r="AJ405" i="20"/>
  <c r="AK405" i="20"/>
  <c r="AI406" i="20"/>
  <c r="AJ406" i="20"/>
  <c r="AK406" i="20"/>
  <c r="AI407" i="20"/>
  <c r="AJ407" i="20"/>
  <c r="AK407" i="20"/>
  <c r="AI408" i="20"/>
  <c r="AJ408" i="20"/>
  <c r="AK408" i="20"/>
  <c r="AI409" i="20"/>
  <c r="AJ409" i="20"/>
  <c r="AK409" i="20"/>
  <c r="AI410" i="20"/>
  <c r="AJ410" i="20"/>
  <c r="AK410" i="20"/>
  <c r="AI411" i="20"/>
  <c r="AJ411" i="20"/>
  <c r="AK411" i="20"/>
  <c r="AI412" i="20"/>
  <c r="AJ412" i="20"/>
  <c r="AK412" i="20"/>
  <c r="AI413" i="20"/>
  <c r="AJ413" i="20"/>
  <c r="AK413" i="20"/>
  <c r="AI414" i="20"/>
  <c r="AJ414" i="20"/>
  <c r="AK414" i="20"/>
  <c r="AI415" i="20"/>
  <c r="AJ415" i="20"/>
  <c r="AK415" i="20"/>
  <c r="AI416" i="20"/>
  <c r="AJ416" i="20"/>
  <c r="AK416" i="20"/>
  <c r="AI417" i="20"/>
  <c r="AJ417" i="20"/>
  <c r="AK417" i="20"/>
  <c r="AI418" i="20"/>
  <c r="AJ418" i="20"/>
  <c r="AK418" i="20"/>
  <c r="AI419" i="20"/>
  <c r="AJ419" i="20"/>
  <c r="AK419" i="20"/>
  <c r="AI420" i="20"/>
  <c r="AJ420" i="20"/>
  <c r="AK420" i="20"/>
  <c r="AI421" i="20"/>
  <c r="AJ421" i="20"/>
  <c r="AK421" i="20"/>
  <c r="AI422" i="20"/>
  <c r="AJ422" i="20"/>
  <c r="AK422" i="20"/>
  <c r="AI423" i="20"/>
  <c r="AJ423" i="20"/>
  <c r="AK423" i="20"/>
  <c r="AI424" i="20"/>
  <c r="AJ424" i="20"/>
  <c r="AK424" i="20"/>
  <c r="AI425" i="20"/>
  <c r="AJ425" i="20"/>
  <c r="AK425" i="20"/>
  <c r="AI426" i="20"/>
  <c r="AJ426" i="20"/>
  <c r="AK426" i="20"/>
  <c r="AI427" i="20"/>
  <c r="AJ427" i="20"/>
  <c r="AK427" i="20"/>
  <c r="AI428" i="20"/>
  <c r="AJ428" i="20"/>
  <c r="AK428" i="20"/>
  <c r="AI429" i="20"/>
  <c r="AJ429" i="20"/>
  <c r="AK429" i="20"/>
  <c r="AI430" i="20"/>
  <c r="AJ430" i="20"/>
  <c r="AK430" i="20"/>
  <c r="AI431" i="20"/>
  <c r="AJ431" i="20"/>
  <c r="AK431" i="20"/>
  <c r="AI432" i="20"/>
  <c r="AJ432" i="20"/>
  <c r="AK432" i="20"/>
  <c r="AI433" i="20"/>
  <c r="AJ433" i="20"/>
  <c r="AK433" i="20"/>
  <c r="AI434" i="20"/>
  <c r="AJ434" i="20"/>
  <c r="AK434" i="20"/>
  <c r="AI435" i="20"/>
  <c r="AJ435" i="20"/>
  <c r="AK435" i="20"/>
  <c r="AI436" i="20"/>
  <c r="AJ436" i="20"/>
  <c r="AK436" i="20"/>
  <c r="AI437" i="20"/>
  <c r="AJ437" i="20"/>
  <c r="AK437" i="20"/>
  <c r="AI438" i="20"/>
  <c r="AJ438" i="20"/>
  <c r="AK438" i="20"/>
  <c r="AI439" i="20"/>
  <c r="AJ439" i="20"/>
  <c r="AK439" i="20"/>
  <c r="AI440" i="20"/>
  <c r="AJ440" i="20"/>
  <c r="AK440" i="20"/>
  <c r="AI441" i="20"/>
  <c r="AJ441" i="20"/>
  <c r="AK441" i="20"/>
  <c r="AI442" i="20"/>
  <c r="AJ442" i="20"/>
  <c r="AK442" i="20"/>
  <c r="AI443" i="20"/>
  <c r="AJ443" i="20"/>
  <c r="AK443" i="20"/>
  <c r="AI444" i="20"/>
  <c r="AJ444" i="20"/>
  <c r="AK444" i="20"/>
  <c r="AI445" i="20"/>
  <c r="AJ445" i="20"/>
  <c r="AK445" i="20"/>
  <c r="AI446" i="20"/>
  <c r="AJ446" i="20"/>
  <c r="AK446" i="20"/>
  <c r="AI447" i="20"/>
  <c r="AJ447" i="20"/>
  <c r="AK447" i="20"/>
  <c r="AI448" i="20"/>
  <c r="AJ448" i="20"/>
  <c r="AK448" i="20"/>
  <c r="AI449" i="20"/>
  <c r="AJ449" i="20"/>
  <c r="AK449" i="20"/>
  <c r="AI450" i="20"/>
  <c r="AJ450" i="20"/>
  <c r="AK450" i="20"/>
  <c r="AI451" i="20"/>
  <c r="AJ451" i="20"/>
  <c r="AK451" i="20"/>
  <c r="AI452" i="20"/>
  <c r="AJ452" i="20"/>
  <c r="AK452" i="20"/>
  <c r="AI453" i="20"/>
  <c r="AJ453" i="20"/>
  <c r="AK453" i="20"/>
  <c r="AI454" i="20"/>
  <c r="AJ454" i="20"/>
  <c r="AK454" i="20"/>
  <c r="AI455" i="20"/>
  <c r="AJ455" i="20"/>
  <c r="AK455" i="20"/>
  <c r="AI456" i="20"/>
  <c r="AJ456" i="20"/>
  <c r="AK456" i="20"/>
  <c r="AI457" i="20"/>
  <c r="AJ457" i="20"/>
  <c r="AK457" i="20"/>
  <c r="AI458" i="20"/>
  <c r="AJ458" i="20"/>
  <c r="AK458" i="20"/>
  <c r="AI459" i="20"/>
  <c r="AJ459" i="20"/>
  <c r="AK459" i="20"/>
  <c r="AI460" i="20"/>
  <c r="AJ460" i="20"/>
  <c r="AK460" i="20"/>
  <c r="AI461" i="20"/>
  <c r="AJ461" i="20"/>
  <c r="AK461" i="20"/>
  <c r="AI462" i="20"/>
  <c r="AJ462" i="20"/>
  <c r="AK462" i="20"/>
  <c r="AI463" i="20"/>
  <c r="AJ463" i="20"/>
  <c r="AK463" i="20"/>
  <c r="AI464" i="20"/>
  <c r="AJ464" i="20"/>
  <c r="AK464" i="20"/>
  <c r="AI465" i="20"/>
  <c r="AJ465" i="20"/>
  <c r="AK465" i="20"/>
  <c r="AI466" i="20"/>
  <c r="AJ466" i="20"/>
  <c r="AK466" i="20"/>
  <c r="AI467" i="20"/>
  <c r="AJ467" i="20"/>
  <c r="AK467" i="20"/>
  <c r="AI468" i="20"/>
  <c r="AJ468" i="20"/>
  <c r="AK468" i="20"/>
  <c r="AI469" i="20"/>
  <c r="AJ469" i="20"/>
  <c r="AK469" i="20"/>
  <c r="AI470" i="20"/>
  <c r="AJ470" i="20"/>
  <c r="AK470" i="20"/>
  <c r="AI471" i="20"/>
  <c r="AJ471" i="20"/>
  <c r="AK471" i="20"/>
  <c r="AI472" i="20"/>
  <c r="AJ472" i="20"/>
  <c r="AK472" i="20"/>
  <c r="AI473" i="20"/>
  <c r="AJ473" i="20"/>
  <c r="AK473" i="20"/>
  <c r="AI474" i="20"/>
  <c r="AJ474" i="20"/>
  <c r="AK474" i="20"/>
  <c r="AI475" i="20"/>
  <c r="AJ475" i="20"/>
  <c r="AK475" i="20"/>
  <c r="AI476" i="20"/>
  <c r="AJ476" i="20"/>
  <c r="AK476" i="20"/>
  <c r="AI477" i="20"/>
  <c r="AJ477" i="20"/>
  <c r="AK477" i="20"/>
  <c r="AI478" i="20"/>
  <c r="AJ478" i="20"/>
  <c r="AK478" i="20"/>
  <c r="AI479" i="20"/>
  <c r="AJ479" i="20"/>
  <c r="AK479" i="20"/>
  <c r="AI480" i="20"/>
  <c r="AJ480" i="20"/>
  <c r="AK480" i="20"/>
  <c r="AI481" i="20"/>
  <c r="AJ481" i="20"/>
  <c r="AK481" i="20"/>
  <c r="AI482" i="20"/>
  <c r="AJ482" i="20"/>
  <c r="AK482" i="20"/>
  <c r="AI483" i="20"/>
  <c r="AJ483" i="20"/>
  <c r="AK483" i="20"/>
  <c r="AI484" i="20"/>
  <c r="AJ484" i="20"/>
  <c r="AK484" i="20"/>
  <c r="AI485" i="20"/>
  <c r="AJ485" i="20"/>
  <c r="AK485" i="20"/>
  <c r="AI486" i="20"/>
  <c r="AJ486" i="20"/>
  <c r="AK486" i="20"/>
  <c r="AI487" i="20"/>
  <c r="AJ487" i="20"/>
  <c r="AK487" i="20"/>
  <c r="AI488" i="20"/>
  <c r="AJ488" i="20"/>
  <c r="AK488" i="20"/>
  <c r="AI489" i="20"/>
  <c r="AJ489" i="20"/>
  <c r="AK489" i="20"/>
  <c r="AI490" i="20"/>
  <c r="AJ490" i="20"/>
  <c r="AK490" i="20"/>
  <c r="AI491" i="20"/>
  <c r="AJ491" i="20"/>
  <c r="AK491" i="20"/>
  <c r="AI492" i="20"/>
  <c r="AJ492" i="20"/>
  <c r="AK492" i="20"/>
  <c r="AI493" i="20"/>
  <c r="AJ493" i="20"/>
  <c r="AK493" i="20"/>
  <c r="AI494" i="20"/>
  <c r="AJ494" i="20"/>
  <c r="AK494" i="20"/>
  <c r="AI495" i="20"/>
  <c r="AJ495" i="20"/>
  <c r="AK495" i="20"/>
  <c r="AI496" i="20"/>
  <c r="AJ496" i="20"/>
  <c r="AK496" i="20"/>
  <c r="AI497" i="20"/>
  <c r="AJ497" i="20"/>
  <c r="AK497" i="20"/>
  <c r="AI498" i="20"/>
  <c r="AJ498" i="20"/>
  <c r="AK498" i="20"/>
  <c r="AI499" i="20"/>
  <c r="AJ499" i="20"/>
  <c r="AK499" i="20"/>
  <c r="AI500" i="20"/>
  <c r="AJ500" i="20"/>
  <c r="AK500" i="20"/>
  <c r="AI501" i="20"/>
  <c r="AJ501" i="20"/>
  <c r="AK501" i="20"/>
  <c r="AI502" i="20"/>
  <c r="AJ502" i="20"/>
  <c r="AK502" i="20"/>
  <c r="AI503" i="20"/>
  <c r="AJ503" i="20"/>
  <c r="AK503" i="20"/>
  <c r="AI504" i="20"/>
  <c r="AJ504" i="20"/>
  <c r="AK504" i="20"/>
  <c r="AI505" i="20"/>
  <c r="AJ505" i="20"/>
  <c r="AK505" i="20"/>
  <c r="AI506" i="20"/>
  <c r="AJ506" i="20"/>
  <c r="AK506" i="20"/>
  <c r="AI507" i="20"/>
  <c r="AJ507" i="20"/>
  <c r="AK507" i="20"/>
  <c r="AI508" i="20"/>
  <c r="AJ508" i="20"/>
  <c r="AK508" i="20"/>
  <c r="AI509" i="20"/>
  <c r="AJ509" i="20"/>
  <c r="AK509" i="20"/>
  <c r="AI510" i="20"/>
  <c r="AJ510" i="20"/>
  <c r="AK510" i="20"/>
  <c r="AI511" i="20"/>
  <c r="AJ511" i="20"/>
  <c r="AK511" i="20"/>
  <c r="AI512" i="20"/>
  <c r="AJ512" i="20"/>
  <c r="AK512" i="20"/>
  <c r="AI513" i="20"/>
  <c r="AJ513" i="20"/>
  <c r="AK513" i="20"/>
  <c r="AI514" i="20"/>
  <c r="AJ514" i="20"/>
  <c r="AK514" i="20"/>
  <c r="AI515" i="20"/>
  <c r="AJ515" i="20"/>
  <c r="AK515" i="20"/>
  <c r="AI516" i="20"/>
  <c r="AJ516" i="20"/>
  <c r="AK516" i="20"/>
  <c r="AI517" i="20"/>
  <c r="AJ517" i="20"/>
  <c r="AK517" i="20"/>
  <c r="AI518" i="20"/>
  <c r="AJ518" i="20"/>
  <c r="AK518" i="20"/>
  <c r="AI519" i="20"/>
  <c r="AJ519" i="20"/>
  <c r="AK519" i="20"/>
  <c r="AI520" i="20"/>
  <c r="AJ520" i="20"/>
  <c r="AK520" i="20"/>
  <c r="AI521" i="20"/>
  <c r="AJ521" i="20"/>
  <c r="AK521" i="20"/>
  <c r="AI522" i="20"/>
  <c r="AJ522" i="20"/>
  <c r="AK522" i="20"/>
  <c r="AI523" i="20"/>
  <c r="AJ523" i="20"/>
  <c r="AK523" i="20"/>
  <c r="AI524" i="20"/>
  <c r="AJ524" i="20"/>
  <c r="AK524" i="20"/>
  <c r="AI525" i="20"/>
  <c r="AJ525" i="20"/>
  <c r="AK525" i="20"/>
  <c r="AI526" i="20"/>
  <c r="AJ526" i="20"/>
  <c r="AK526" i="20"/>
  <c r="AI527" i="20"/>
  <c r="AJ527" i="20"/>
  <c r="AK527" i="20"/>
  <c r="AI528" i="20"/>
  <c r="AJ528" i="20"/>
  <c r="AK528" i="20"/>
  <c r="AI529" i="20"/>
  <c r="AJ529" i="20"/>
  <c r="AK529" i="20"/>
  <c r="AI530" i="20"/>
  <c r="AJ530" i="20"/>
  <c r="AK530" i="20"/>
  <c r="AI531" i="20"/>
  <c r="AJ531" i="20"/>
  <c r="AK531" i="20"/>
  <c r="AI532" i="20"/>
  <c r="AJ532" i="20"/>
  <c r="AK532" i="20"/>
  <c r="AI533" i="20"/>
  <c r="AJ533" i="20"/>
  <c r="AK533" i="20"/>
  <c r="AI534" i="20"/>
  <c r="AJ534" i="20"/>
  <c r="AK534" i="20"/>
  <c r="AI535" i="20"/>
  <c r="AJ535" i="20"/>
  <c r="AK535" i="20"/>
  <c r="AI536" i="20"/>
  <c r="AJ536" i="20"/>
  <c r="AK536" i="20"/>
  <c r="AI537" i="20"/>
  <c r="AJ537" i="20"/>
  <c r="AK537" i="20"/>
  <c r="AI538" i="20"/>
  <c r="AJ538" i="20"/>
  <c r="AK538" i="20"/>
  <c r="AI539" i="20"/>
  <c r="AJ539" i="20"/>
  <c r="AK539" i="20"/>
  <c r="AI540" i="20"/>
  <c r="AJ540" i="20"/>
  <c r="AK540" i="20"/>
  <c r="AI541" i="20"/>
  <c r="AJ541" i="20"/>
  <c r="AK541" i="20"/>
  <c r="AI542" i="20"/>
  <c r="AJ542" i="20"/>
  <c r="AK542" i="20"/>
  <c r="AI543" i="20"/>
  <c r="AJ543" i="20"/>
  <c r="AK543" i="20"/>
  <c r="AI544" i="20"/>
  <c r="AJ544" i="20"/>
  <c r="AK544" i="20"/>
  <c r="AI545" i="20"/>
  <c r="AJ545" i="20"/>
  <c r="AK545" i="20"/>
  <c r="AI546" i="20"/>
  <c r="AJ546" i="20"/>
  <c r="AK546" i="20"/>
  <c r="AI547" i="20"/>
  <c r="AJ547" i="20"/>
  <c r="AK547" i="20"/>
  <c r="AI548" i="20"/>
  <c r="AJ548" i="20"/>
  <c r="AK548" i="20"/>
  <c r="AI549" i="20"/>
  <c r="AJ549" i="20"/>
  <c r="AK549" i="20"/>
  <c r="AI550" i="20"/>
  <c r="AJ550" i="20"/>
  <c r="AK550" i="20"/>
  <c r="AI551" i="20"/>
  <c r="AJ551" i="20"/>
  <c r="AK551" i="20"/>
  <c r="AI552" i="20"/>
  <c r="AJ552" i="20"/>
  <c r="AK552" i="20"/>
  <c r="AI553" i="20"/>
  <c r="AJ553" i="20"/>
  <c r="AK553" i="20"/>
  <c r="AI554" i="20"/>
  <c r="AJ554" i="20"/>
  <c r="AK554" i="20"/>
  <c r="AI555" i="20"/>
  <c r="AJ555" i="20"/>
  <c r="AK555" i="20"/>
  <c r="AI556" i="20"/>
  <c r="AJ556" i="20"/>
  <c r="AK556" i="20"/>
  <c r="AI557" i="20"/>
  <c r="AJ557" i="20"/>
  <c r="AK557" i="20"/>
  <c r="AI558" i="20"/>
  <c r="AJ558" i="20"/>
  <c r="AK558" i="20"/>
  <c r="AI559" i="20"/>
  <c r="AJ559" i="20"/>
  <c r="AK559" i="20"/>
  <c r="AI560" i="20"/>
  <c r="AJ560" i="20"/>
  <c r="AK560" i="20"/>
  <c r="AI561" i="20"/>
  <c r="AJ561" i="20"/>
  <c r="AK561" i="20"/>
  <c r="AI562" i="20"/>
  <c r="AJ562" i="20"/>
  <c r="AK562" i="20"/>
  <c r="AI563" i="20"/>
  <c r="AJ563" i="20"/>
  <c r="AK563" i="20"/>
  <c r="AI564" i="20"/>
  <c r="AJ564" i="20"/>
  <c r="AK564" i="20"/>
  <c r="AI565" i="20"/>
  <c r="AJ565" i="20"/>
  <c r="AK565" i="20"/>
  <c r="AI566" i="20"/>
  <c r="AJ566" i="20"/>
  <c r="AK566" i="20"/>
  <c r="AI567" i="20"/>
  <c r="AJ567" i="20"/>
  <c r="AK567" i="20"/>
  <c r="AI568" i="20"/>
  <c r="AJ568" i="20"/>
  <c r="AK568" i="20"/>
  <c r="AI569" i="20"/>
  <c r="AJ569" i="20"/>
  <c r="AK569" i="20"/>
  <c r="AI570" i="20"/>
  <c r="AJ570" i="20"/>
  <c r="AK570" i="20"/>
  <c r="AI571" i="20"/>
  <c r="AJ571" i="20"/>
  <c r="AK571" i="20"/>
  <c r="AI572" i="20"/>
  <c r="AJ572" i="20"/>
  <c r="AK572" i="20"/>
  <c r="AI573" i="20"/>
  <c r="AJ573" i="20"/>
  <c r="AK573" i="20"/>
  <c r="AI574" i="20"/>
  <c r="AJ574" i="20"/>
  <c r="AK574" i="20"/>
  <c r="AI575" i="20"/>
  <c r="AJ575" i="20"/>
  <c r="AK575" i="20"/>
  <c r="AI576" i="20"/>
  <c r="AJ576" i="20"/>
  <c r="AK576" i="20"/>
  <c r="AI577" i="20"/>
  <c r="AJ577" i="20"/>
  <c r="AK577" i="20"/>
  <c r="AI578" i="20"/>
  <c r="AJ578" i="20"/>
  <c r="AK578" i="20"/>
  <c r="AI579" i="20"/>
  <c r="AJ579" i="20"/>
  <c r="AK579" i="20"/>
  <c r="AI580" i="20"/>
  <c r="AJ580" i="20"/>
  <c r="AK580" i="20"/>
  <c r="AI581" i="20"/>
  <c r="AJ581" i="20"/>
  <c r="AK581" i="20"/>
  <c r="AI582" i="20"/>
  <c r="AJ582" i="20"/>
  <c r="AK582" i="20"/>
  <c r="AI583" i="20"/>
  <c r="AJ583" i="20"/>
  <c r="AK583" i="20"/>
  <c r="AI584" i="20"/>
  <c r="AJ584" i="20"/>
  <c r="AK584" i="20"/>
  <c r="AI585" i="20"/>
  <c r="AJ585" i="20"/>
  <c r="AK585" i="20"/>
  <c r="AI586" i="20"/>
  <c r="AJ586" i="20"/>
  <c r="AK586" i="20"/>
  <c r="AI587" i="20"/>
  <c r="AJ587" i="20"/>
  <c r="AK587" i="20"/>
  <c r="AI588" i="20"/>
  <c r="AJ588" i="20"/>
  <c r="AK588" i="20"/>
  <c r="AI589" i="20"/>
  <c r="AJ589" i="20"/>
  <c r="AK589" i="20"/>
  <c r="AI590" i="20"/>
  <c r="AJ590" i="20"/>
  <c r="AK590" i="20"/>
  <c r="AI591" i="20"/>
  <c r="AJ591" i="20"/>
  <c r="AK591" i="20"/>
  <c r="AI592" i="20"/>
  <c r="AJ592" i="20"/>
  <c r="AK592" i="20"/>
  <c r="AI593" i="20"/>
  <c r="AJ593" i="20"/>
  <c r="AK593" i="20"/>
  <c r="AI594" i="20"/>
  <c r="AJ594" i="20"/>
  <c r="AK594" i="20"/>
  <c r="AI595" i="20"/>
  <c r="AJ595" i="20"/>
  <c r="AK595" i="20"/>
  <c r="AI596" i="20"/>
  <c r="AJ596" i="20"/>
  <c r="AK596" i="20"/>
  <c r="AI597" i="20"/>
  <c r="AJ597" i="20"/>
  <c r="AK597" i="20"/>
  <c r="AI598" i="20"/>
  <c r="AJ598" i="20"/>
  <c r="AK598" i="20"/>
  <c r="AI599" i="20"/>
  <c r="AJ599" i="20"/>
  <c r="AK599" i="20"/>
  <c r="AI600" i="20"/>
  <c r="AJ600" i="20"/>
  <c r="AK600" i="20"/>
  <c r="AI601" i="20"/>
  <c r="AJ601" i="20"/>
  <c r="AK601" i="20"/>
  <c r="AI602" i="20"/>
  <c r="AJ602" i="20"/>
  <c r="AK602" i="20"/>
  <c r="AI603" i="20"/>
  <c r="AJ603" i="20"/>
  <c r="AK603" i="20"/>
  <c r="AI604" i="20"/>
  <c r="AJ604" i="20"/>
  <c r="AK604" i="20"/>
  <c r="AI605" i="20"/>
  <c r="AJ605" i="20"/>
  <c r="AK605" i="20"/>
  <c r="AI606" i="20"/>
  <c r="AJ606" i="20"/>
  <c r="AK606" i="20"/>
  <c r="AI607" i="20"/>
  <c r="AJ607" i="20"/>
  <c r="AK607" i="20"/>
  <c r="AI608" i="20"/>
  <c r="AJ608" i="20"/>
  <c r="AK608" i="20"/>
  <c r="AI609" i="20"/>
  <c r="AJ609" i="20"/>
  <c r="AK609" i="20"/>
  <c r="AI610" i="20"/>
  <c r="AJ610" i="20"/>
  <c r="AK610" i="20"/>
  <c r="AI611" i="20"/>
  <c r="AJ611" i="20"/>
  <c r="AK611" i="20"/>
  <c r="AI612" i="20"/>
  <c r="AJ612" i="20"/>
  <c r="AK612" i="20"/>
  <c r="AI613" i="20"/>
  <c r="AJ613" i="20"/>
  <c r="AK613" i="20"/>
  <c r="AI614" i="20"/>
  <c r="AJ614" i="20"/>
  <c r="AK614" i="20"/>
  <c r="AI615" i="20"/>
  <c r="AJ615" i="20"/>
  <c r="AK615" i="20"/>
  <c r="AI616" i="20"/>
  <c r="AJ616" i="20"/>
  <c r="AK616" i="20"/>
  <c r="AI617" i="20"/>
  <c r="AJ617" i="20"/>
  <c r="AK617" i="20"/>
  <c r="AI618" i="20"/>
  <c r="AJ618" i="20"/>
  <c r="AK618" i="20"/>
  <c r="AI619" i="20"/>
  <c r="AJ619" i="20"/>
  <c r="AK619" i="20"/>
  <c r="AI620" i="20"/>
  <c r="AJ620" i="20"/>
  <c r="AK620" i="20"/>
  <c r="AI621" i="20"/>
  <c r="AJ621" i="20"/>
  <c r="AK621" i="20"/>
  <c r="AI622" i="20"/>
  <c r="AJ622" i="20"/>
  <c r="AK622" i="20"/>
  <c r="AI623" i="20"/>
  <c r="AJ623" i="20"/>
  <c r="AK623" i="20"/>
  <c r="AI624" i="20"/>
  <c r="AJ624" i="20"/>
  <c r="AK624" i="20"/>
  <c r="AI625" i="20"/>
  <c r="AJ625" i="20"/>
  <c r="AK625" i="20"/>
  <c r="AI626" i="20"/>
  <c r="AJ626" i="20"/>
  <c r="AK626" i="20"/>
  <c r="AI627" i="20"/>
  <c r="AJ627" i="20"/>
  <c r="AK627" i="20"/>
  <c r="AI628" i="20"/>
  <c r="AJ628" i="20"/>
  <c r="AK628" i="20"/>
  <c r="AI629" i="20"/>
  <c r="AJ629" i="20"/>
  <c r="AK629" i="20"/>
  <c r="AI630" i="20"/>
  <c r="AJ630" i="20"/>
  <c r="AK630" i="20"/>
  <c r="AI631" i="20"/>
  <c r="AJ631" i="20"/>
  <c r="AK631" i="20"/>
  <c r="AI632" i="20"/>
  <c r="AJ632" i="20"/>
  <c r="AK632" i="20"/>
  <c r="AI633" i="20"/>
  <c r="AJ633" i="20"/>
  <c r="AK633" i="20"/>
  <c r="AI634" i="20"/>
  <c r="AJ634" i="20"/>
  <c r="AK634" i="20"/>
  <c r="AI635" i="20"/>
  <c r="AJ635" i="20"/>
  <c r="AK635" i="20"/>
  <c r="AI636" i="20"/>
  <c r="AJ636" i="20"/>
  <c r="AK636" i="20"/>
  <c r="AI637" i="20"/>
  <c r="AJ637" i="20"/>
  <c r="AK637" i="20"/>
  <c r="AI638" i="20"/>
  <c r="AJ638" i="20"/>
  <c r="AK638" i="20"/>
  <c r="AI639" i="20"/>
  <c r="AJ639" i="20"/>
  <c r="AK639" i="20"/>
  <c r="AI640" i="20"/>
  <c r="AJ640" i="20"/>
  <c r="AK640" i="20"/>
  <c r="AI641" i="20"/>
  <c r="AJ641" i="20"/>
  <c r="AK641" i="20"/>
  <c r="AI642" i="20"/>
  <c r="AJ642" i="20"/>
  <c r="AK642" i="20"/>
  <c r="AI643" i="20"/>
  <c r="AJ643" i="20"/>
  <c r="AK643" i="20"/>
  <c r="AI644" i="20"/>
  <c r="AJ644" i="20"/>
  <c r="AK644" i="20"/>
  <c r="AI645" i="20"/>
  <c r="AJ645" i="20"/>
  <c r="AK645" i="20"/>
  <c r="AI646" i="20"/>
  <c r="AJ646" i="20"/>
  <c r="AK646" i="20"/>
  <c r="AI647" i="20"/>
  <c r="AJ647" i="20"/>
  <c r="AK647" i="20"/>
  <c r="AI648" i="20"/>
  <c r="AJ648" i="20"/>
  <c r="AK648" i="20"/>
  <c r="AI649" i="20"/>
  <c r="AJ649" i="20"/>
  <c r="AK649" i="20"/>
  <c r="AI650" i="20"/>
  <c r="AJ650" i="20"/>
  <c r="AK650" i="20"/>
  <c r="AI651" i="20"/>
  <c r="AJ651" i="20"/>
  <c r="AK651" i="20"/>
  <c r="AI652" i="20"/>
  <c r="AJ652" i="20"/>
  <c r="AK652" i="20"/>
  <c r="AI653" i="20"/>
  <c r="AJ653" i="20"/>
  <c r="AK653" i="20"/>
  <c r="AI654" i="20"/>
  <c r="AJ654" i="20"/>
  <c r="AK654" i="20"/>
  <c r="AI655" i="20"/>
  <c r="AJ655" i="20"/>
  <c r="AK655" i="20"/>
  <c r="AI656" i="20"/>
  <c r="AJ656" i="20"/>
  <c r="AK656" i="20"/>
  <c r="AI657" i="20"/>
  <c r="AJ657" i="20"/>
  <c r="AK657" i="20"/>
  <c r="AI658" i="20"/>
  <c r="AJ658" i="20"/>
  <c r="AK658" i="20"/>
  <c r="AI659" i="20"/>
  <c r="AJ659" i="20"/>
  <c r="AK659" i="20"/>
  <c r="AI660" i="20"/>
  <c r="AJ660" i="20"/>
  <c r="AK660" i="20"/>
  <c r="AI661" i="20"/>
  <c r="AJ661" i="20"/>
  <c r="AK661" i="20"/>
  <c r="AI662" i="20"/>
  <c r="AJ662" i="20"/>
  <c r="AK662" i="20"/>
  <c r="AI663" i="20"/>
  <c r="AJ663" i="20"/>
  <c r="AK663" i="20"/>
  <c r="AI664" i="20"/>
  <c r="AJ664" i="20"/>
  <c r="AK664" i="20"/>
  <c r="AI665" i="20"/>
  <c r="AJ665" i="20"/>
  <c r="AK665" i="20"/>
  <c r="AI666" i="20"/>
  <c r="AJ666" i="20"/>
  <c r="AK666" i="20"/>
  <c r="AI667" i="20"/>
  <c r="AJ667" i="20"/>
  <c r="AK667" i="20"/>
  <c r="AI668" i="20"/>
  <c r="AJ668" i="20"/>
  <c r="AK668" i="20"/>
  <c r="AI669" i="20"/>
  <c r="AJ669" i="20"/>
  <c r="AK669" i="20"/>
  <c r="AI670" i="20"/>
  <c r="AJ670" i="20"/>
  <c r="AK670" i="20"/>
  <c r="AI671" i="20"/>
  <c r="AJ671" i="20"/>
  <c r="AK671" i="20"/>
  <c r="AI672" i="20"/>
  <c r="AJ672" i="20"/>
  <c r="AK672" i="20"/>
  <c r="AI673" i="20"/>
  <c r="AJ673" i="20"/>
  <c r="AK673" i="20"/>
  <c r="AI674" i="20"/>
  <c r="AJ674" i="20"/>
  <c r="AK674" i="20"/>
  <c r="AI675" i="20"/>
  <c r="AJ675" i="20"/>
  <c r="AK675" i="20"/>
  <c r="AI676" i="20"/>
  <c r="AJ676" i="20"/>
  <c r="AK676" i="20"/>
  <c r="AI677" i="20"/>
  <c r="AJ677" i="20"/>
  <c r="AK677" i="20"/>
  <c r="AI678" i="20"/>
  <c r="AJ678" i="20"/>
  <c r="AK678" i="20"/>
  <c r="AI679" i="20"/>
  <c r="AJ679" i="20"/>
  <c r="AK679" i="20"/>
  <c r="AI680" i="20"/>
  <c r="AJ680" i="20"/>
  <c r="AK680" i="20"/>
  <c r="AI681" i="20"/>
  <c r="AJ681" i="20"/>
  <c r="AK681" i="20"/>
  <c r="AI682" i="20"/>
  <c r="AJ682" i="20"/>
  <c r="AK682" i="20"/>
  <c r="AI683" i="20"/>
  <c r="AJ683" i="20"/>
  <c r="AK683" i="20"/>
  <c r="AI684" i="20"/>
  <c r="AJ684" i="20"/>
  <c r="AK684" i="20"/>
  <c r="AI685" i="20"/>
  <c r="AJ685" i="20"/>
  <c r="AK685" i="20"/>
  <c r="AI686" i="20"/>
  <c r="AJ686" i="20"/>
  <c r="AK686" i="20"/>
  <c r="AI687" i="20"/>
  <c r="AJ687" i="20"/>
  <c r="AK687" i="20"/>
  <c r="AI688" i="20"/>
  <c r="AJ688" i="20"/>
  <c r="AK688" i="20"/>
  <c r="AI689" i="20"/>
  <c r="AJ689" i="20"/>
  <c r="AK689" i="20"/>
  <c r="AI690" i="20"/>
  <c r="AJ690" i="20"/>
  <c r="AK690" i="20"/>
  <c r="AI691" i="20"/>
  <c r="AJ691" i="20"/>
  <c r="AK691" i="20"/>
  <c r="AI692" i="20"/>
  <c r="AJ692" i="20"/>
  <c r="AK692" i="20"/>
  <c r="AI693" i="20"/>
  <c r="AJ693" i="20"/>
  <c r="AK693" i="20"/>
  <c r="AI694" i="20"/>
  <c r="AJ694" i="20"/>
  <c r="AK694" i="20"/>
  <c r="AI695" i="20"/>
  <c r="AJ695" i="20"/>
  <c r="AK695" i="20"/>
  <c r="AI696" i="20"/>
  <c r="AJ696" i="20"/>
  <c r="AK696" i="20"/>
  <c r="AI697" i="20"/>
  <c r="AJ697" i="20"/>
  <c r="AK697" i="20"/>
  <c r="AI698" i="20"/>
  <c r="AJ698" i="20"/>
  <c r="AK698" i="20"/>
  <c r="AI699" i="20"/>
  <c r="AJ699" i="20"/>
  <c r="AK699" i="20"/>
  <c r="AI700" i="20"/>
  <c r="AJ700" i="20"/>
  <c r="AK700" i="20"/>
  <c r="AI701" i="20"/>
  <c r="AJ701" i="20"/>
  <c r="AK701" i="20"/>
  <c r="AI702" i="20"/>
  <c r="AJ702" i="20"/>
  <c r="AK702" i="20"/>
  <c r="AI703" i="20"/>
  <c r="AJ703" i="20"/>
  <c r="AK703" i="20"/>
  <c r="AI704" i="20"/>
  <c r="AJ704" i="20"/>
  <c r="AK704" i="20"/>
  <c r="AI705" i="20"/>
  <c r="AJ705" i="20"/>
  <c r="AK705" i="20"/>
  <c r="AI706" i="20"/>
  <c r="AJ706" i="20"/>
  <c r="AK706" i="20"/>
  <c r="AI707" i="20"/>
  <c r="AJ707" i="20"/>
  <c r="AK707" i="20"/>
  <c r="AI708" i="20"/>
  <c r="AJ708" i="20"/>
  <c r="AK708" i="20"/>
  <c r="AI709" i="20"/>
  <c r="AJ709" i="20"/>
  <c r="AK709" i="20"/>
  <c r="AI710" i="20"/>
  <c r="AJ710" i="20"/>
  <c r="AK710" i="20"/>
  <c r="AI711" i="20"/>
  <c r="AJ711" i="20"/>
  <c r="AK711" i="20"/>
  <c r="AI712" i="20"/>
  <c r="AJ712" i="20"/>
  <c r="AK712" i="20"/>
  <c r="AI713" i="20"/>
  <c r="AJ713" i="20"/>
  <c r="AK713" i="20"/>
  <c r="AI714" i="20"/>
  <c r="AJ714" i="20"/>
  <c r="AK714" i="20"/>
  <c r="AI715" i="20"/>
  <c r="AJ715" i="20"/>
  <c r="AK715" i="20"/>
  <c r="AI716" i="20"/>
  <c r="AJ716" i="20"/>
  <c r="AK716" i="20"/>
  <c r="AI717" i="20"/>
  <c r="AJ717" i="20"/>
  <c r="AK717" i="20"/>
  <c r="AI718" i="20"/>
  <c r="AJ718" i="20"/>
  <c r="AK718" i="20"/>
  <c r="AI719" i="20"/>
  <c r="AJ719" i="20"/>
  <c r="AK719" i="20"/>
  <c r="AI720" i="20"/>
  <c r="AJ720" i="20"/>
  <c r="AK720" i="20"/>
  <c r="AI721" i="20"/>
  <c r="AJ721" i="20"/>
  <c r="AK721" i="20"/>
  <c r="AI722" i="20"/>
  <c r="AJ722" i="20"/>
  <c r="AK722" i="20"/>
  <c r="AI723" i="20"/>
  <c r="AJ723" i="20"/>
  <c r="AK723" i="20"/>
  <c r="AI724" i="20"/>
  <c r="AJ724" i="20"/>
  <c r="AK724" i="20"/>
  <c r="AI725" i="20"/>
  <c r="AJ725" i="20"/>
  <c r="AK725" i="20"/>
  <c r="AI726" i="20"/>
  <c r="AJ726" i="20"/>
  <c r="AK726" i="20"/>
  <c r="AI727" i="20"/>
  <c r="AJ727" i="20"/>
  <c r="AK727" i="20"/>
  <c r="AI728" i="20"/>
  <c r="AJ728" i="20"/>
  <c r="AK728" i="20"/>
  <c r="AI729" i="20"/>
  <c r="AJ729" i="20"/>
  <c r="AK729" i="20"/>
  <c r="AI730" i="20"/>
  <c r="AJ730" i="20"/>
  <c r="AK730" i="20"/>
  <c r="AI731" i="20"/>
  <c r="AJ731" i="20"/>
  <c r="AK731" i="20"/>
  <c r="AI732" i="20"/>
  <c r="AJ732" i="20"/>
  <c r="AK732" i="20"/>
  <c r="AI733" i="20"/>
  <c r="AJ733" i="20"/>
  <c r="AK733" i="20"/>
  <c r="AI734" i="20"/>
  <c r="AJ734" i="20"/>
  <c r="AK734" i="20"/>
  <c r="AI735" i="20"/>
  <c r="AJ735" i="20"/>
  <c r="AK735" i="20"/>
  <c r="AI736" i="20"/>
  <c r="AJ736" i="20"/>
  <c r="AK736" i="20"/>
  <c r="AI737" i="20"/>
  <c r="AJ737" i="20"/>
  <c r="AK737" i="20"/>
  <c r="AI738" i="20"/>
  <c r="AJ738" i="20"/>
  <c r="AK738" i="20"/>
  <c r="AI739" i="20"/>
  <c r="AJ739" i="20"/>
  <c r="AK739" i="20"/>
  <c r="AI740" i="20"/>
  <c r="AJ740" i="20"/>
  <c r="AK740" i="20"/>
  <c r="AI741" i="20"/>
  <c r="AJ741" i="20"/>
  <c r="AK741" i="20"/>
  <c r="AI742" i="20"/>
  <c r="AJ742" i="20"/>
  <c r="AK742" i="20"/>
  <c r="AI743" i="20"/>
  <c r="AJ743" i="20"/>
  <c r="AK743" i="20"/>
  <c r="AI744" i="20"/>
  <c r="AJ744" i="20"/>
  <c r="AK744" i="20"/>
  <c r="AI745" i="20"/>
  <c r="AJ745" i="20"/>
  <c r="AK745" i="20"/>
  <c r="AI746" i="20"/>
  <c r="AJ746" i="20"/>
  <c r="AK746" i="20"/>
  <c r="AI747" i="20"/>
  <c r="AJ747" i="20"/>
  <c r="AK747" i="20"/>
  <c r="AI748" i="20"/>
  <c r="AJ748" i="20"/>
  <c r="AK748" i="20"/>
  <c r="AI749" i="20"/>
  <c r="AJ749" i="20"/>
  <c r="AK749" i="20"/>
  <c r="AI750" i="20"/>
  <c r="AJ750" i="20"/>
  <c r="AK750" i="20"/>
  <c r="AI751" i="20"/>
  <c r="AJ751" i="20"/>
  <c r="AK751" i="20"/>
  <c r="AI752" i="20"/>
  <c r="AJ752" i="20"/>
  <c r="AK752" i="20"/>
  <c r="AI753" i="20"/>
  <c r="AJ753" i="20"/>
  <c r="AK753" i="20"/>
  <c r="AI754" i="20"/>
  <c r="AJ754" i="20"/>
  <c r="AK754" i="20"/>
  <c r="AI755" i="20"/>
  <c r="AJ755" i="20"/>
  <c r="AK755" i="20"/>
  <c r="AI756" i="20"/>
  <c r="AJ756" i="20"/>
  <c r="AK756" i="20"/>
  <c r="AI757" i="20"/>
  <c r="AJ757" i="20"/>
  <c r="AK757" i="20"/>
  <c r="AI758" i="20"/>
  <c r="AJ758" i="20"/>
  <c r="AK758" i="20"/>
  <c r="AI759" i="20"/>
  <c r="AJ759" i="20"/>
  <c r="AK759" i="20"/>
  <c r="AI760" i="20"/>
  <c r="AJ760" i="20"/>
  <c r="AK760" i="20"/>
  <c r="AI761" i="20"/>
  <c r="AJ761" i="20"/>
  <c r="AK761" i="20"/>
  <c r="AI762" i="20"/>
  <c r="AJ762" i="20"/>
  <c r="AK762" i="20"/>
  <c r="AI763" i="20"/>
  <c r="AJ763" i="20"/>
  <c r="AK763" i="20"/>
  <c r="AI764" i="20"/>
  <c r="AJ764" i="20"/>
  <c r="AK764" i="20"/>
  <c r="AI765" i="20"/>
  <c r="AJ765" i="20"/>
  <c r="AK765" i="20"/>
  <c r="AI766" i="20"/>
  <c r="AJ766" i="20"/>
  <c r="AK766" i="20"/>
  <c r="AI767" i="20"/>
  <c r="AJ767" i="20"/>
  <c r="AK767" i="20"/>
  <c r="AI768" i="20"/>
  <c r="AJ768" i="20"/>
  <c r="AK768" i="20"/>
  <c r="AI769" i="20"/>
  <c r="AJ769" i="20"/>
  <c r="AK769" i="20"/>
  <c r="AI770" i="20"/>
  <c r="AJ770" i="20"/>
  <c r="AK770" i="20"/>
  <c r="AI771" i="20"/>
  <c r="AJ771" i="20"/>
  <c r="AK771" i="20"/>
  <c r="AI772" i="20"/>
  <c r="AJ772" i="20"/>
  <c r="AK772" i="20"/>
  <c r="AI773" i="20"/>
  <c r="AJ773" i="20"/>
  <c r="AK773" i="20"/>
  <c r="AI774" i="20"/>
  <c r="AJ774" i="20"/>
  <c r="AK774" i="20"/>
  <c r="AI775" i="20"/>
  <c r="AJ775" i="20"/>
  <c r="AK775" i="20"/>
  <c r="AI776" i="20"/>
  <c r="AJ776" i="20"/>
  <c r="AK776" i="20"/>
  <c r="AI777" i="20"/>
  <c r="AJ777" i="20"/>
  <c r="AK777" i="20"/>
  <c r="AI778" i="20"/>
  <c r="AJ778" i="20"/>
  <c r="AK778" i="20"/>
  <c r="AI779" i="20"/>
  <c r="AJ779" i="20"/>
  <c r="AK779" i="20"/>
  <c r="AI780" i="20"/>
  <c r="AJ780" i="20"/>
  <c r="AK780" i="20"/>
  <c r="AI781" i="20"/>
  <c r="AJ781" i="20"/>
  <c r="AK781" i="20"/>
  <c r="AI782" i="20"/>
  <c r="AJ782" i="20"/>
  <c r="AK782" i="20"/>
  <c r="AI783" i="20"/>
  <c r="AJ783" i="20"/>
  <c r="AK783" i="20"/>
  <c r="AI784" i="20"/>
  <c r="AJ784" i="20"/>
  <c r="AK784" i="20"/>
  <c r="AI785" i="20"/>
  <c r="AJ785" i="20"/>
  <c r="AK785" i="20"/>
  <c r="AI786" i="20"/>
  <c r="AJ786" i="20"/>
  <c r="AK786" i="20"/>
  <c r="AI787" i="20"/>
  <c r="AJ787" i="20"/>
  <c r="AK787" i="20"/>
  <c r="AI788" i="20"/>
  <c r="AJ788" i="20"/>
  <c r="AK788" i="20"/>
  <c r="AI789" i="20"/>
  <c r="AJ789" i="20"/>
  <c r="AK789" i="20"/>
  <c r="AI790" i="20"/>
  <c r="AJ790" i="20"/>
  <c r="AK790" i="20"/>
  <c r="AI791" i="20"/>
  <c r="AJ791" i="20"/>
  <c r="AK791" i="20"/>
  <c r="AI792" i="20"/>
  <c r="AJ792" i="20"/>
  <c r="AK792" i="20"/>
  <c r="AI793" i="20"/>
  <c r="AJ793" i="20"/>
  <c r="AK793" i="20"/>
  <c r="AI794" i="20"/>
  <c r="AJ794" i="20"/>
  <c r="AK794" i="20"/>
  <c r="AI795" i="20"/>
  <c r="AJ795" i="20"/>
  <c r="AK795" i="20"/>
  <c r="AI796" i="20"/>
  <c r="AJ796" i="20"/>
  <c r="AK796" i="20"/>
  <c r="AI797" i="20"/>
  <c r="AJ797" i="20"/>
  <c r="AK797" i="20"/>
  <c r="AI798" i="20"/>
  <c r="AJ798" i="20"/>
  <c r="AK798" i="20"/>
  <c r="AI799" i="20"/>
  <c r="AJ799" i="20"/>
  <c r="AK799" i="20"/>
  <c r="AI800" i="20"/>
  <c r="AJ800" i="20"/>
  <c r="AK800" i="20"/>
  <c r="AI801" i="20"/>
  <c r="AJ801" i="20"/>
  <c r="AK801" i="20"/>
  <c r="AI802" i="20"/>
  <c r="AJ802" i="20"/>
  <c r="AK802" i="20"/>
  <c r="AI803" i="20"/>
  <c r="AJ803" i="20"/>
  <c r="AK803" i="20"/>
  <c r="AI804" i="20"/>
  <c r="AJ804" i="20"/>
  <c r="AK804" i="20"/>
  <c r="AI805" i="20"/>
  <c r="AJ805" i="20"/>
  <c r="AK805" i="20"/>
  <c r="AI806" i="20"/>
  <c r="AJ806" i="20"/>
  <c r="AK806" i="20"/>
  <c r="AI807" i="20"/>
  <c r="AJ807" i="20"/>
  <c r="AK807" i="20"/>
  <c r="AI808" i="20"/>
  <c r="AJ808" i="20"/>
  <c r="AK808" i="20"/>
  <c r="AI809" i="20"/>
  <c r="AJ809" i="20"/>
  <c r="AK809" i="20"/>
  <c r="AI810" i="20"/>
  <c r="AJ810" i="20"/>
  <c r="AK810" i="20"/>
  <c r="AI811" i="20"/>
  <c r="AJ811" i="20"/>
  <c r="AK811" i="20"/>
  <c r="AI812" i="20"/>
  <c r="AJ812" i="20"/>
  <c r="AK812" i="20"/>
  <c r="AI813" i="20"/>
  <c r="AJ813" i="20"/>
  <c r="AK813" i="20"/>
  <c r="AI814" i="20"/>
  <c r="AJ814" i="20"/>
  <c r="AK814" i="20"/>
  <c r="AI815" i="20"/>
  <c r="AJ815" i="20"/>
  <c r="AK815" i="20"/>
  <c r="AI816" i="20"/>
  <c r="AJ816" i="20"/>
  <c r="AK816" i="20"/>
  <c r="AI817" i="20"/>
  <c r="AJ817" i="20"/>
  <c r="AK817" i="20"/>
  <c r="AI818" i="20"/>
  <c r="AJ818" i="20"/>
  <c r="AK818" i="20"/>
  <c r="AI819" i="20"/>
  <c r="AJ819" i="20"/>
  <c r="AK819" i="20"/>
  <c r="AI820" i="20"/>
  <c r="AJ820" i="20"/>
  <c r="AK820" i="20"/>
  <c r="AI821" i="20"/>
  <c r="AJ821" i="20"/>
  <c r="AK821" i="20"/>
  <c r="AI822" i="20"/>
  <c r="AJ822" i="20"/>
  <c r="AK822" i="20"/>
  <c r="AI823" i="20"/>
  <c r="AJ823" i="20"/>
  <c r="AK823" i="20"/>
  <c r="AI824" i="20"/>
  <c r="AJ824" i="20"/>
  <c r="AK824" i="20"/>
  <c r="AI825" i="20"/>
  <c r="AJ825" i="20"/>
  <c r="AK825" i="20"/>
  <c r="AI826" i="20"/>
  <c r="AJ826" i="20"/>
  <c r="AK826" i="20"/>
  <c r="AI827" i="20"/>
  <c r="AJ827" i="20"/>
  <c r="AK827" i="20"/>
  <c r="AI828" i="20"/>
  <c r="AJ828" i="20"/>
  <c r="AK828" i="20"/>
  <c r="AI829" i="20"/>
  <c r="AJ829" i="20"/>
  <c r="AK829" i="20"/>
  <c r="AI830" i="20"/>
  <c r="AJ830" i="20"/>
  <c r="AK830" i="20"/>
  <c r="AI831" i="20"/>
  <c r="AJ831" i="20"/>
  <c r="AK831" i="20"/>
  <c r="AI832" i="20"/>
  <c r="AJ832" i="20"/>
  <c r="AK832" i="20"/>
  <c r="AI833" i="20"/>
  <c r="AJ833" i="20"/>
  <c r="AK833" i="20"/>
  <c r="AI834" i="20"/>
  <c r="AJ834" i="20"/>
  <c r="AK834" i="20"/>
  <c r="AI835" i="20"/>
  <c r="AJ835" i="20"/>
  <c r="AK835" i="20"/>
  <c r="AI836" i="20"/>
  <c r="AJ836" i="20"/>
  <c r="AK836" i="20"/>
  <c r="AI837" i="20"/>
  <c r="AJ837" i="20"/>
  <c r="AK837" i="20"/>
  <c r="AI838" i="20"/>
  <c r="AJ838" i="20"/>
  <c r="AK838" i="20"/>
  <c r="AI839" i="20"/>
  <c r="AJ839" i="20"/>
  <c r="AK839" i="20"/>
  <c r="AI840" i="20"/>
  <c r="AJ840" i="20"/>
  <c r="AK840" i="20"/>
  <c r="AI841" i="20"/>
  <c r="AJ841" i="20"/>
  <c r="AK841" i="20"/>
  <c r="AI842" i="20"/>
  <c r="AJ842" i="20"/>
  <c r="AK842" i="20"/>
  <c r="AI843" i="20"/>
  <c r="AJ843" i="20"/>
  <c r="AK843" i="20"/>
  <c r="AI844" i="20"/>
  <c r="AJ844" i="20"/>
  <c r="AK844" i="20"/>
  <c r="AI845" i="20"/>
  <c r="AJ845" i="20"/>
  <c r="AK845" i="20"/>
  <c r="AI846" i="20"/>
  <c r="AJ846" i="20"/>
  <c r="AK846" i="20"/>
  <c r="AI847" i="20"/>
  <c r="AJ847" i="20"/>
  <c r="AK847" i="20"/>
  <c r="AI848" i="20"/>
  <c r="AJ848" i="20"/>
  <c r="AK848" i="20"/>
  <c r="AI849" i="20"/>
  <c r="AJ849" i="20"/>
  <c r="AK849" i="20"/>
  <c r="AI850" i="20"/>
  <c r="AJ850" i="20"/>
  <c r="AK850" i="20"/>
  <c r="AI851" i="20"/>
  <c r="AJ851" i="20"/>
  <c r="AK851" i="20"/>
  <c r="AI852" i="20"/>
  <c r="AJ852" i="20"/>
  <c r="AK852" i="20"/>
  <c r="AI853" i="20"/>
  <c r="AJ853" i="20"/>
  <c r="AK853" i="20"/>
  <c r="AI854" i="20"/>
  <c r="AJ854" i="20"/>
  <c r="AK854" i="20"/>
  <c r="AI855" i="20"/>
  <c r="AJ855" i="20"/>
  <c r="AK855" i="20"/>
  <c r="AI856" i="20"/>
  <c r="AJ856" i="20"/>
  <c r="AK856" i="20"/>
  <c r="AI857" i="20"/>
  <c r="AJ857" i="20"/>
  <c r="AK857" i="20"/>
  <c r="AI858" i="20"/>
  <c r="AJ858" i="20"/>
  <c r="AK858" i="20"/>
  <c r="AI859" i="20"/>
  <c r="AJ859" i="20"/>
  <c r="AK859" i="20"/>
  <c r="AI860" i="20"/>
  <c r="AJ860" i="20"/>
  <c r="AK860" i="20"/>
  <c r="AI861" i="20"/>
  <c r="AJ861" i="20"/>
  <c r="AK861" i="20"/>
  <c r="AI862" i="20"/>
  <c r="AJ862" i="20"/>
  <c r="AK862" i="20"/>
  <c r="AI863" i="20"/>
  <c r="AJ863" i="20"/>
  <c r="AK863" i="20"/>
  <c r="AI864" i="20"/>
  <c r="AJ864" i="20"/>
  <c r="AK864" i="20"/>
  <c r="AI865" i="20"/>
  <c r="AJ865" i="20"/>
  <c r="AK865" i="20"/>
  <c r="AI866" i="20"/>
  <c r="AJ866" i="20"/>
  <c r="AK866" i="20"/>
  <c r="AI867" i="20"/>
  <c r="AJ867" i="20"/>
  <c r="AK867" i="20"/>
  <c r="AI868" i="20"/>
  <c r="AJ868" i="20"/>
  <c r="AK868" i="20"/>
  <c r="AI869" i="20"/>
  <c r="AJ869" i="20"/>
  <c r="AK869" i="20"/>
  <c r="AI870" i="20"/>
  <c r="AJ870" i="20"/>
  <c r="AK870" i="20"/>
  <c r="AI871" i="20"/>
  <c r="AJ871" i="20"/>
  <c r="AK871" i="20"/>
  <c r="AI872" i="20"/>
  <c r="AJ872" i="20"/>
  <c r="AK872" i="20"/>
  <c r="AI873" i="20"/>
  <c r="AJ873" i="20"/>
  <c r="AK873" i="20"/>
  <c r="AI874" i="20"/>
  <c r="AJ874" i="20"/>
  <c r="AK874" i="20"/>
  <c r="AI875" i="20"/>
  <c r="AJ875" i="20"/>
  <c r="AK875" i="20"/>
  <c r="AI876" i="20"/>
  <c r="AJ876" i="20"/>
  <c r="AK876" i="20"/>
  <c r="AI877" i="20"/>
  <c r="AJ877" i="20"/>
  <c r="AK877" i="20"/>
  <c r="AI878" i="20"/>
  <c r="AJ878" i="20"/>
  <c r="AK878" i="20"/>
  <c r="AI879" i="20"/>
  <c r="AJ879" i="20"/>
  <c r="AK879" i="20"/>
  <c r="AI880" i="20"/>
  <c r="AJ880" i="20"/>
  <c r="AK880" i="20"/>
  <c r="AI881" i="20"/>
  <c r="AJ881" i="20"/>
  <c r="AK881" i="20"/>
  <c r="AI882" i="20"/>
  <c r="AJ882" i="20"/>
  <c r="AK882" i="20"/>
  <c r="AI883" i="20"/>
  <c r="AJ883" i="20"/>
  <c r="AK883" i="20"/>
  <c r="AI884" i="20"/>
  <c r="AJ884" i="20"/>
  <c r="AK884" i="20"/>
  <c r="AI885" i="20"/>
  <c r="AJ885" i="20"/>
  <c r="AK885" i="20"/>
  <c r="AI886" i="20"/>
  <c r="AJ886" i="20"/>
  <c r="AK886" i="20"/>
  <c r="AI887" i="20"/>
  <c r="AJ887" i="20"/>
  <c r="AK887" i="20"/>
  <c r="AI888" i="20"/>
  <c r="AJ888" i="20"/>
  <c r="AK888" i="20"/>
  <c r="AI889" i="20"/>
  <c r="AJ889" i="20"/>
  <c r="AK889" i="20"/>
  <c r="AI890" i="20"/>
  <c r="AJ890" i="20"/>
  <c r="AK890" i="20"/>
  <c r="AI891" i="20"/>
  <c r="AJ891" i="20"/>
  <c r="AK891" i="20"/>
  <c r="AI892" i="20"/>
  <c r="AJ892" i="20"/>
  <c r="AK892" i="20"/>
  <c r="AI893" i="20"/>
  <c r="AJ893" i="20"/>
  <c r="AK893" i="20"/>
  <c r="AI894" i="20"/>
  <c r="AJ894" i="20"/>
  <c r="AK894" i="20"/>
  <c r="AI895" i="20"/>
  <c r="AJ895" i="20"/>
  <c r="AK895" i="20"/>
  <c r="AI896" i="20"/>
  <c r="AJ896" i="20"/>
  <c r="AK896" i="20"/>
  <c r="AI897" i="20"/>
  <c r="AJ897" i="20"/>
  <c r="AK897" i="20"/>
  <c r="AI898" i="20"/>
  <c r="AJ898" i="20"/>
  <c r="AK898" i="20"/>
  <c r="AI899" i="20"/>
  <c r="AJ899" i="20"/>
  <c r="AK899" i="20"/>
  <c r="AI900" i="20"/>
  <c r="AJ900" i="20"/>
  <c r="AK900" i="20"/>
  <c r="AI901" i="20"/>
  <c r="AJ901" i="20"/>
  <c r="AK901" i="20"/>
  <c r="AI902" i="20"/>
  <c r="AJ902" i="20"/>
  <c r="AK902" i="20"/>
  <c r="AI903" i="20"/>
  <c r="AJ903" i="20"/>
  <c r="AK903" i="20"/>
  <c r="AI904" i="20"/>
  <c r="AJ904" i="20"/>
  <c r="AK904" i="20"/>
  <c r="AI905" i="20"/>
  <c r="AJ905" i="20"/>
  <c r="AK905" i="20"/>
  <c r="AI906" i="20"/>
  <c r="AJ906" i="20"/>
  <c r="AK906" i="20"/>
  <c r="AI907" i="20"/>
  <c r="AJ907" i="20"/>
  <c r="AK907" i="20"/>
  <c r="AI908" i="20"/>
  <c r="AJ908" i="20"/>
  <c r="AK908" i="20"/>
  <c r="AI909" i="20"/>
  <c r="AJ909" i="20"/>
  <c r="AK909" i="20"/>
  <c r="AI910" i="20"/>
  <c r="AJ910" i="20"/>
  <c r="AK910" i="20"/>
  <c r="AI911" i="20"/>
  <c r="AJ911" i="20"/>
  <c r="AK911" i="20"/>
  <c r="AI912" i="20"/>
  <c r="AJ912" i="20"/>
  <c r="AK912" i="20"/>
  <c r="AI913" i="20"/>
  <c r="AJ913" i="20"/>
  <c r="AK913" i="20"/>
  <c r="AI914" i="20"/>
  <c r="AJ914" i="20"/>
  <c r="AK914" i="20"/>
  <c r="AI915" i="20"/>
  <c r="AJ915" i="20"/>
  <c r="AK915" i="20"/>
  <c r="AI916" i="20"/>
  <c r="AJ916" i="20"/>
  <c r="AK916" i="20"/>
  <c r="AI917" i="20"/>
  <c r="AJ917" i="20"/>
  <c r="AK917" i="20"/>
  <c r="AI918" i="20"/>
  <c r="AJ918" i="20"/>
  <c r="AK918" i="20"/>
  <c r="AI919" i="20"/>
  <c r="AJ919" i="20"/>
  <c r="AK919" i="20"/>
  <c r="AI920" i="20"/>
  <c r="AJ920" i="20"/>
  <c r="AK920" i="20"/>
  <c r="AI921" i="20"/>
  <c r="AJ921" i="20"/>
  <c r="AK921" i="20"/>
  <c r="AI922" i="20"/>
  <c r="AJ922" i="20"/>
  <c r="AK922" i="20"/>
  <c r="AI923" i="20"/>
  <c r="AJ923" i="20"/>
  <c r="AK923" i="20"/>
  <c r="AI924" i="20"/>
  <c r="AJ924" i="20"/>
  <c r="AK924" i="20"/>
  <c r="AI925" i="20"/>
  <c r="AJ925" i="20"/>
  <c r="AK925" i="20"/>
  <c r="AI926" i="20"/>
  <c r="AJ926" i="20"/>
  <c r="AK926" i="20"/>
  <c r="AI927" i="20"/>
  <c r="AJ927" i="20"/>
  <c r="AK927" i="20"/>
  <c r="AI928" i="20"/>
  <c r="AJ928" i="20"/>
  <c r="AK928" i="20"/>
  <c r="AI929" i="20"/>
  <c r="AJ929" i="20"/>
  <c r="AK929" i="20"/>
  <c r="AI930" i="20"/>
  <c r="AJ930" i="20"/>
  <c r="AK930" i="20"/>
  <c r="AI931" i="20"/>
  <c r="AJ931" i="20"/>
  <c r="AK931" i="20"/>
  <c r="AI932" i="20"/>
  <c r="AJ932" i="20"/>
  <c r="AK932" i="20"/>
  <c r="AI933" i="20"/>
  <c r="AJ933" i="20"/>
  <c r="AK933" i="20"/>
  <c r="AI934" i="20"/>
  <c r="AJ934" i="20"/>
  <c r="AK934" i="20"/>
  <c r="AI935" i="20"/>
  <c r="AJ935" i="20"/>
  <c r="AK935" i="20"/>
  <c r="AI936" i="20"/>
  <c r="AJ936" i="20"/>
  <c r="AK936" i="20"/>
  <c r="AI937" i="20"/>
  <c r="AJ937" i="20"/>
  <c r="AK937" i="20"/>
  <c r="AI938" i="20"/>
  <c r="AJ938" i="20"/>
  <c r="AK938" i="20"/>
  <c r="AI939" i="20"/>
  <c r="AJ939" i="20"/>
  <c r="AK939" i="20"/>
  <c r="AI940" i="20"/>
  <c r="AJ940" i="20"/>
  <c r="AK940" i="20"/>
  <c r="AI941" i="20"/>
  <c r="AJ941" i="20"/>
  <c r="AK941" i="20"/>
  <c r="AI942" i="20"/>
  <c r="AJ942" i="20"/>
  <c r="AK942" i="20"/>
  <c r="AI943" i="20"/>
  <c r="AJ943" i="20"/>
  <c r="AK943" i="20"/>
  <c r="AI944" i="20"/>
  <c r="AJ944" i="20"/>
  <c r="AK944" i="20"/>
  <c r="AI945" i="20"/>
  <c r="AJ945" i="20"/>
  <c r="AK945" i="20"/>
  <c r="AI946" i="20"/>
  <c r="AJ946" i="20"/>
  <c r="AK946" i="20"/>
  <c r="AI947" i="20"/>
  <c r="AJ947" i="20"/>
  <c r="AK947" i="20"/>
  <c r="AI948" i="20"/>
  <c r="AJ948" i="20"/>
  <c r="AK948" i="20"/>
  <c r="AI949" i="20"/>
  <c r="AJ949" i="20"/>
  <c r="AK949" i="20"/>
  <c r="AI950" i="20"/>
  <c r="AJ950" i="20"/>
  <c r="AK950" i="20"/>
  <c r="AI951" i="20"/>
  <c r="AJ951" i="20"/>
  <c r="AK951" i="20"/>
  <c r="AI952" i="20"/>
  <c r="AJ952" i="20"/>
  <c r="AK952" i="20"/>
  <c r="AI953" i="20"/>
  <c r="AJ953" i="20"/>
  <c r="AK953" i="20"/>
  <c r="AI954" i="20"/>
  <c r="AJ954" i="20"/>
  <c r="AK954" i="20"/>
  <c r="AI955" i="20"/>
  <c r="AJ955" i="20"/>
  <c r="AK955" i="20"/>
  <c r="AI956" i="20"/>
  <c r="AJ956" i="20"/>
  <c r="AK956" i="20"/>
  <c r="AI957" i="20"/>
  <c r="AJ957" i="20"/>
  <c r="AK957" i="20"/>
  <c r="AI958" i="20"/>
  <c r="AJ958" i="20"/>
  <c r="AK958" i="20"/>
  <c r="AI959" i="20"/>
  <c r="AJ959" i="20"/>
  <c r="AK959" i="20"/>
  <c r="AI960" i="20"/>
  <c r="AJ960" i="20"/>
  <c r="AK960" i="20"/>
  <c r="AI961" i="20"/>
  <c r="AJ961" i="20"/>
  <c r="AK961" i="20"/>
  <c r="AI962" i="20"/>
  <c r="AJ962" i="20"/>
  <c r="AK962" i="20"/>
  <c r="AI963" i="20"/>
  <c r="AJ963" i="20"/>
  <c r="AK963" i="20"/>
  <c r="AI964" i="20"/>
  <c r="AJ964" i="20"/>
  <c r="AK964" i="20"/>
  <c r="AI965" i="20"/>
  <c r="AJ965" i="20"/>
  <c r="AK965" i="20"/>
  <c r="AI966" i="20"/>
  <c r="AJ966" i="20"/>
  <c r="AK966" i="20"/>
  <c r="AI967" i="20"/>
  <c r="AJ967" i="20"/>
  <c r="AK967" i="20"/>
  <c r="AI968" i="20"/>
  <c r="AJ968" i="20"/>
  <c r="AK968" i="20"/>
  <c r="AI969" i="20"/>
  <c r="AJ969" i="20"/>
  <c r="AK969" i="20"/>
  <c r="AI970" i="20"/>
  <c r="AJ970" i="20"/>
  <c r="AK970" i="20"/>
  <c r="AI971" i="20"/>
  <c r="AJ971" i="20"/>
  <c r="AK971" i="20"/>
  <c r="AI972" i="20"/>
  <c r="AJ972" i="20"/>
  <c r="AK972" i="20"/>
  <c r="AI973" i="20"/>
  <c r="AJ973" i="20"/>
  <c r="AK973" i="20"/>
  <c r="AI974" i="20"/>
  <c r="AJ974" i="20"/>
  <c r="AK974" i="20"/>
  <c r="AI975" i="20"/>
  <c r="AJ975" i="20"/>
  <c r="AK975" i="20"/>
  <c r="AI976" i="20"/>
  <c r="AJ976" i="20"/>
  <c r="AK976" i="20"/>
  <c r="AI977" i="20"/>
  <c r="AJ977" i="20"/>
  <c r="AK977" i="20"/>
  <c r="AI978" i="20"/>
  <c r="AJ978" i="20"/>
  <c r="AK978" i="20"/>
  <c r="AI979" i="20"/>
  <c r="AJ979" i="20"/>
  <c r="AK979" i="20"/>
  <c r="AI980" i="20"/>
  <c r="AJ980" i="20"/>
  <c r="AK980" i="20"/>
  <c r="AI981" i="20"/>
  <c r="AJ981" i="20"/>
  <c r="AK981" i="20"/>
  <c r="AI982" i="20"/>
  <c r="AJ982" i="20"/>
  <c r="AK982" i="20"/>
  <c r="AI983" i="20"/>
  <c r="AJ983" i="20"/>
  <c r="AK983" i="20"/>
  <c r="AI984" i="20"/>
  <c r="AJ984" i="20"/>
  <c r="AK984" i="20"/>
  <c r="AI985" i="20"/>
  <c r="AJ985" i="20"/>
  <c r="AK985" i="20"/>
  <c r="AI986" i="20"/>
  <c r="AJ986" i="20"/>
  <c r="AK986" i="20"/>
  <c r="AI987" i="20"/>
  <c r="AJ987" i="20"/>
  <c r="AK987" i="20"/>
  <c r="AI988" i="20"/>
  <c r="AJ988" i="20"/>
  <c r="AK988" i="20"/>
  <c r="AI989" i="20"/>
  <c r="AJ989" i="20"/>
  <c r="AK989" i="20"/>
  <c r="AI990" i="20"/>
  <c r="AJ990" i="20"/>
  <c r="AK990" i="20"/>
  <c r="AI991" i="20"/>
  <c r="AJ991" i="20"/>
  <c r="AK991" i="20"/>
  <c r="AI992" i="20"/>
  <c r="AJ992" i="20"/>
  <c r="AK992" i="20"/>
  <c r="AI993" i="20"/>
  <c r="AJ993" i="20"/>
  <c r="AK993" i="20"/>
  <c r="AI994" i="20"/>
  <c r="AJ994" i="20"/>
  <c r="AK994" i="20"/>
  <c r="AI995" i="20"/>
  <c r="AJ995" i="20"/>
  <c r="AK995" i="20"/>
  <c r="AI996" i="20"/>
  <c r="AJ996" i="20"/>
  <c r="AK996" i="20"/>
  <c r="AI997" i="20"/>
  <c r="AJ997" i="20"/>
  <c r="AK997" i="20"/>
  <c r="AI998" i="20"/>
  <c r="AJ998" i="20"/>
  <c r="AK998" i="20"/>
  <c r="AI999" i="20"/>
  <c r="AJ999" i="20"/>
  <c r="AK999" i="20"/>
  <c r="AI1000" i="20"/>
  <c r="AJ1000" i="20"/>
  <c r="AK1000" i="20"/>
  <c r="AI1001" i="20"/>
  <c r="AJ1001" i="20"/>
  <c r="AK1001" i="20"/>
  <c r="AI1002" i="20"/>
  <c r="AJ1002" i="20"/>
  <c r="AK1002" i="20"/>
  <c r="AI1003" i="20"/>
  <c r="AJ1003" i="20"/>
  <c r="AK1003" i="20"/>
  <c r="AI1004" i="20"/>
  <c r="AJ1004" i="20"/>
  <c r="AK1004" i="20"/>
  <c r="AI1005" i="20"/>
  <c r="AJ1005" i="20"/>
  <c r="AK1005" i="20"/>
  <c r="AI1006" i="20"/>
  <c r="AJ1006" i="20"/>
  <c r="AK1006" i="20"/>
  <c r="AI1007" i="20"/>
  <c r="AJ1007" i="20"/>
  <c r="AK1007" i="20"/>
  <c r="AI1008" i="20"/>
  <c r="AJ1008" i="20"/>
  <c r="AK1008" i="20"/>
  <c r="AI1009" i="20"/>
  <c r="AJ1009" i="20"/>
  <c r="AK1009" i="20"/>
  <c r="AI1010" i="20"/>
  <c r="AJ1010" i="20"/>
  <c r="AK1010" i="20"/>
  <c r="AI1011" i="20"/>
  <c r="AJ1011" i="20"/>
  <c r="AK1011" i="20"/>
  <c r="AI1012" i="20"/>
  <c r="AJ1012" i="20"/>
  <c r="AK1012" i="20"/>
  <c r="AI1013" i="20"/>
  <c r="AJ1013" i="20"/>
  <c r="AK1013" i="20"/>
  <c r="AI1014" i="20"/>
  <c r="AJ1014" i="20"/>
  <c r="AK1014" i="20"/>
  <c r="AI1015" i="20"/>
  <c r="AJ1015" i="20"/>
  <c r="AK1015" i="20"/>
  <c r="AI1016" i="20"/>
  <c r="AJ1016" i="20"/>
  <c r="AK1016" i="20"/>
  <c r="AI1017" i="20"/>
  <c r="AJ1017" i="20"/>
  <c r="AK1017" i="20"/>
  <c r="AI1018" i="20"/>
  <c r="AJ1018" i="20"/>
  <c r="AK1018" i="20"/>
  <c r="AI1019" i="20"/>
  <c r="AJ1019" i="20"/>
  <c r="AK1019" i="20"/>
  <c r="AI1020" i="20"/>
  <c r="AJ1020" i="20"/>
  <c r="AK1020" i="20"/>
  <c r="AI1021" i="20"/>
  <c r="AJ1021" i="20"/>
  <c r="AK1021" i="20"/>
  <c r="AI1022" i="20"/>
  <c r="AJ1022" i="20"/>
  <c r="AK1022" i="20"/>
  <c r="AI1023" i="20"/>
  <c r="AJ1023" i="20"/>
  <c r="AK1023" i="20"/>
  <c r="AI1024" i="20"/>
  <c r="AJ1024" i="20"/>
  <c r="AK1024" i="20"/>
  <c r="AI1025" i="20"/>
  <c r="AJ1025" i="20"/>
  <c r="AK1025" i="20"/>
  <c r="AI1026" i="20"/>
  <c r="AJ1026" i="20"/>
  <c r="AK1026" i="20"/>
  <c r="AI1027" i="20"/>
  <c r="AJ1027" i="20"/>
  <c r="AK1027" i="20"/>
  <c r="AI1028" i="20"/>
  <c r="AJ1028" i="20"/>
  <c r="AK1028" i="20"/>
  <c r="AI1029" i="20"/>
  <c r="AJ1029" i="20"/>
  <c r="AK1029" i="20"/>
  <c r="AI1030" i="20"/>
  <c r="AJ1030" i="20"/>
  <c r="AK1030" i="20"/>
  <c r="AI1031" i="20"/>
  <c r="AJ1031" i="20"/>
  <c r="AK1031" i="20"/>
  <c r="AI1032" i="20"/>
  <c r="AJ1032" i="20"/>
  <c r="AK1032" i="20"/>
  <c r="AI1033" i="20"/>
  <c r="AJ1033" i="20"/>
  <c r="AK1033" i="20"/>
  <c r="AI1034" i="20"/>
  <c r="AJ1034" i="20"/>
  <c r="AK1034" i="20"/>
  <c r="AI1035" i="20"/>
  <c r="AJ1035" i="20"/>
  <c r="AK1035" i="20"/>
  <c r="AI1036" i="20"/>
  <c r="AJ1036" i="20"/>
  <c r="AK1036" i="20"/>
  <c r="AI1037" i="20"/>
  <c r="AJ1037" i="20"/>
  <c r="AK1037" i="20"/>
  <c r="AI1038" i="20"/>
  <c r="AJ1038" i="20"/>
  <c r="AK1038" i="20"/>
  <c r="AI1039" i="20"/>
  <c r="AJ1039" i="20"/>
  <c r="AK1039" i="20"/>
  <c r="AI1040" i="20"/>
  <c r="AJ1040" i="20"/>
  <c r="AK1040" i="20"/>
  <c r="AI1041" i="20"/>
  <c r="AJ1041" i="20"/>
  <c r="AK1041" i="20"/>
  <c r="AI1042" i="20"/>
  <c r="AJ1042" i="20"/>
  <c r="AK1042" i="20"/>
  <c r="AI1043" i="20"/>
  <c r="AJ1043" i="20"/>
  <c r="AK1043" i="20"/>
  <c r="AI1044" i="20"/>
  <c r="AJ1044" i="20"/>
  <c r="AK1044" i="20"/>
  <c r="AI1045" i="20"/>
  <c r="AJ1045" i="20"/>
  <c r="AK1045" i="20"/>
  <c r="AI1046" i="20"/>
  <c r="AJ1046" i="20"/>
  <c r="AK1046" i="20"/>
  <c r="AI1047" i="20"/>
  <c r="AJ1047" i="20"/>
  <c r="AK1047" i="20"/>
  <c r="AI1048" i="20"/>
  <c r="AJ1048" i="20"/>
  <c r="AK1048" i="20"/>
  <c r="AI1049" i="20"/>
  <c r="AJ1049" i="20"/>
  <c r="AK1049" i="20"/>
  <c r="AI1050" i="20"/>
  <c r="AJ1050" i="20"/>
  <c r="AK1050" i="20"/>
  <c r="AI1051" i="20"/>
  <c r="AJ1051" i="20"/>
  <c r="AK1051" i="20"/>
  <c r="AI1052" i="20"/>
  <c r="AJ1052" i="20"/>
  <c r="AK1052" i="20"/>
  <c r="AI1053" i="20"/>
  <c r="AJ1053" i="20"/>
  <c r="AK1053" i="20"/>
  <c r="AI1054" i="20"/>
  <c r="AJ1054" i="20"/>
  <c r="AK1054" i="20"/>
  <c r="AI1055" i="20"/>
  <c r="AJ1055" i="20"/>
  <c r="AK1055" i="20"/>
  <c r="AI1056" i="20"/>
  <c r="AJ1056" i="20"/>
  <c r="AK1056" i="20"/>
  <c r="AI1057" i="20"/>
  <c r="AJ1057" i="20"/>
  <c r="AK1057" i="20"/>
  <c r="AI1058" i="20"/>
  <c r="AJ1058" i="20"/>
  <c r="AK1058" i="20"/>
  <c r="AI1059" i="20"/>
  <c r="AJ1059" i="20"/>
  <c r="AK1059" i="20"/>
  <c r="AI1060" i="20"/>
  <c r="AJ1060" i="20"/>
  <c r="AK1060" i="20"/>
  <c r="AI1061" i="20"/>
  <c r="AJ1061" i="20"/>
  <c r="AK1061" i="20"/>
  <c r="AI1062" i="20"/>
  <c r="AJ1062" i="20"/>
  <c r="AK1062" i="20"/>
  <c r="AI1063" i="20"/>
  <c r="AJ1063" i="20"/>
  <c r="AK1063" i="20"/>
  <c r="AI1064" i="20"/>
  <c r="AJ1064" i="20"/>
  <c r="AK1064" i="20"/>
  <c r="AI1065" i="20"/>
  <c r="AJ1065" i="20"/>
  <c r="AK1065" i="20"/>
  <c r="AI1066" i="20"/>
  <c r="AJ1066" i="20"/>
  <c r="AK1066" i="20"/>
  <c r="AI1067" i="20"/>
  <c r="AJ1067" i="20"/>
  <c r="AK1067" i="20"/>
  <c r="AI1068" i="20"/>
  <c r="AJ1068" i="20"/>
  <c r="AK1068" i="20"/>
  <c r="AI1069" i="20"/>
  <c r="AJ1069" i="20"/>
  <c r="AK1069" i="20"/>
  <c r="AI1070" i="20"/>
  <c r="AJ1070" i="20"/>
  <c r="AK1070" i="20"/>
  <c r="AI1071" i="20"/>
  <c r="AJ1071" i="20"/>
  <c r="AK1071" i="20"/>
  <c r="AI1072" i="20"/>
  <c r="AJ1072" i="20"/>
  <c r="AK1072" i="20"/>
  <c r="AI1073" i="20"/>
  <c r="AJ1073" i="20"/>
  <c r="AK1073" i="20"/>
  <c r="AI1074" i="20"/>
  <c r="AJ1074" i="20"/>
  <c r="AK1074" i="20"/>
  <c r="AI1075" i="20"/>
  <c r="AJ1075" i="20"/>
  <c r="AK1075" i="20"/>
  <c r="AI1076" i="20"/>
  <c r="AJ1076" i="20"/>
  <c r="AK1076" i="20"/>
  <c r="AI1077" i="20"/>
  <c r="AJ1077" i="20"/>
  <c r="AK1077" i="20"/>
  <c r="AI1078" i="20"/>
  <c r="AJ1078" i="20"/>
  <c r="AK1078" i="20"/>
  <c r="AI1079" i="20"/>
  <c r="AJ1079" i="20"/>
  <c r="AK1079" i="20"/>
  <c r="AI1080" i="20"/>
  <c r="AJ1080" i="20"/>
  <c r="AK1080" i="20"/>
  <c r="AI1081" i="20"/>
  <c r="AJ1081" i="20"/>
  <c r="AK1081" i="20"/>
  <c r="AI1082" i="20"/>
  <c r="AJ1082" i="20"/>
  <c r="AK1082" i="20"/>
  <c r="AI1083" i="20"/>
  <c r="AJ1083" i="20"/>
  <c r="AK1083" i="20"/>
  <c r="AI1084" i="20"/>
  <c r="AJ1084" i="20"/>
  <c r="AK1084" i="20"/>
  <c r="AI1085" i="20"/>
  <c r="AJ1085" i="20"/>
  <c r="AK1085" i="20"/>
  <c r="AI1086" i="20"/>
  <c r="AJ1086" i="20"/>
  <c r="AK1086" i="20"/>
  <c r="AI1087" i="20"/>
  <c r="AJ1087" i="20"/>
  <c r="AK1087" i="20"/>
  <c r="AI1088" i="20"/>
  <c r="AJ1088" i="20"/>
  <c r="AK1088" i="20"/>
  <c r="AI1089" i="20"/>
  <c r="AJ1089" i="20"/>
  <c r="AK1089" i="20"/>
  <c r="AI1090" i="20"/>
  <c r="AJ1090" i="20"/>
  <c r="AK1090" i="20"/>
  <c r="AI1091" i="20"/>
  <c r="AJ1091" i="20"/>
  <c r="AK1091" i="20"/>
  <c r="AI1092" i="20"/>
  <c r="AJ1092" i="20"/>
  <c r="AK1092" i="20"/>
  <c r="AI1093" i="20"/>
  <c r="AJ1093" i="20"/>
  <c r="AK1093" i="20"/>
  <c r="AI1094" i="20"/>
  <c r="AJ1094" i="20"/>
  <c r="AK1094" i="20"/>
  <c r="AI1095" i="20"/>
  <c r="AJ1095" i="20"/>
  <c r="AK1095" i="20"/>
  <c r="AI1096" i="20"/>
  <c r="AJ1096" i="20"/>
  <c r="AK1096" i="20"/>
  <c r="AI1097" i="20"/>
  <c r="AJ1097" i="20"/>
  <c r="AK1097" i="20"/>
  <c r="AI1098" i="20"/>
  <c r="AJ1098" i="20"/>
  <c r="AK1098" i="20"/>
  <c r="AI1099" i="20"/>
  <c r="AJ1099" i="20"/>
  <c r="AK1099" i="20"/>
  <c r="AI1100" i="20"/>
  <c r="AJ1100" i="20"/>
  <c r="AK1100" i="20"/>
  <c r="AI1101" i="20"/>
  <c r="AJ1101" i="20"/>
  <c r="AK1101" i="20"/>
  <c r="AI1102" i="20"/>
  <c r="AJ1102" i="20"/>
  <c r="AK1102" i="20"/>
  <c r="AI1103" i="20"/>
  <c r="AJ1103" i="20"/>
  <c r="AK1103" i="20"/>
  <c r="AI1104" i="20"/>
  <c r="AJ1104" i="20"/>
  <c r="AK1104" i="20"/>
  <c r="AI1105" i="20"/>
  <c r="AJ1105" i="20"/>
  <c r="AK1105" i="20"/>
  <c r="AI1106" i="20"/>
  <c r="AJ1106" i="20"/>
  <c r="AK1106" i="20"/>
  <c r="AI1107" i="20"/>
  <c r="AJ1107" i="20"/>
  <c r="AK1107" i="20"/>
  <c r="AI1108" i="20"/>
  <c r="AJ1108" i="20"/>
  <c r="AK1108" i="20"/>
  <c r="AI1109" i="20"/>
  <c r="AJ1109" i="20"/>
  <c r="AK1109" i="20"/>
  <c r="AI1110" i="20"/>
  <c r="AJ1110" i="20"/>
  <c r="AK1110" i="20"/>
  <c r="AI1111" i="20"/>
  <c r="AJ1111" i="20"/>
  <c r="AK1111" i="20"/>
  <c r="AI1112" i="20"/>
  <c r="AJ1112" i="20"/>
  <c r="AK1112" i="20"/>
  <c r="AI1113" i="20"/>
  <c r="AJ1113" i="20"/>
  <c r="AK1113" i="20"/>
  <c r="AI1114" i="20"/>
  <c r="AJ1114" i="20"/>
  <c r="AK1114" i="20"/>
  <c r="AI1115" i="20"/>
  <c r="AJ1115" i="20"/>
  <c r="AK1115" i="20"/>
  <c r="AI1116" i="20"/>
  <c r="AJ1116" i="20"/>
  <c r="AK1116" i="20"/>
  <c r="AI1117" i="20"/>
  <c r="AJ1117" i="20"/>
  <c r="AK1117" i="20"/>
  <c r="AI1118" i="20"/>
  <c r="AJ1118" i="20"/>
  <c r="AK1118" i="20"/>
  <c r="AI1119" i="20"/>
  <c r="AJ1119" i="20"/>
  <c r="AK1119" i="20"/>
  <c r="AI1120" i="20"/>
  <c r="AJ1120" i="20"/>
  <c r="AK1120" i="20"/>
  <c r="AI1121" i="20"/>
  <c r="AJ1121" i="20"/>
  <c r="AK1121" i="20"/>
  <c r="AI1122" i="20"/>
  <c r="AJ1122" i="20"/>
  <c r="AK1122" i="20"/>
  <c r="AI1123" i="20"/>
  <c r="AJ1123" i="20"/>
  <c r="AK1123" i="20"/>
  <c r="AI1124" i="20"/>
  <c r="AJ1124" i="20"/>
  <c r="AK1124" i="20"/>
  <c r="AI1125" i="20"/>
  <c r="AJ1125" i="20"/>
  <c r="AK1125" i="20"/>
  <c r="AI1126" i="20"/>
  <c r="AJ1126" i="20"/>
  <c r="AK1126" i="20"/>
  <c r="AI1127" i="20"/>
  <c r="AJ1127" i="20"/>
  <c r="AK1127" i="20"/>
  <c r="AI1128" i="20"/>
  <c r="AJ1128" i="20"/>
  <c r="AK1128" i="20"/>
  <c r="AI1129" i="20"/>
  <c r="AJ1129" i="20"/>
  <c r="AK1129" i="20"/>
  <c r="AI1130" i="20"/>
  <c r="AJ1130" i="20"/>
  <c r="AK1130" i="20"/>
  <c r="AI1131" i="20"/>
  <c r="AJ1131" i="20"/>
  <c r="AK1131" i="20"/>
  <c r="AI1132" i="20"/>
  <c r="AJ1132" i="20"/>
  <c r="AK1132" i="20"/>
  <c r="AI1133" i="20"/>
  <c r="AJ1133" i="20"/>
  <c r="AK1133" i="20"/>
  <c r="AI1134" i="20"/>
  <c r="AJ1134" i="20"/>
  <c r="AK1134" i="20"/>
  <c r="AI1135" i="20"/>
  <c r="AJ1135" i="20"/>
  <c r="AK1135" i="20"/>
  <c r="AI1136" i="20"/>
  <c r="AJ1136" i="20"/>
  <c r="AK1136" i="20"/>
  <c r="AI1137" i="20"/>
  <c r="AJ1137" i="20"/>
  <c r="AK1137" i="20"/>
  <c r="AI1138" i="20"/>
  <c r="AJ1138" i="20"/>
  <c r="AK1138" i="20"/>
  <c r="AI1139" i="20"/>
  <c r="AJ1139" i="20"/>
  <c r="AK1139" i="20"/>
  <c r="AI1140" i="20"/>
  <c r="AJ1140" i="20"/>
  <c r="AK1140" i="20"/>
  <c r="AI1141" i="20"/>
  <c r="AJ1141" i="20"/>
  <c r="AK1141" i="20"/>
  <c r="AI1142" i="20"/>
  <c r="AJ1142" i="20"/>
  <c r="AK1142" i="20"/>
  <c r="AI1143" i="20"/>
  <c r="AJ1143" i="20"/>
  <c r="AK1143" i="20"/>
  <c r="AI1144" i="20"/>
  <c r="AJ1144" i="20"/>
  <c r="AK1144" i="20"/>
  <c r="AI1145" i="20"/>
  <c r="AJ1145" i="20"/>
  <c r="AK1145" i="20"/>
  <c r="AI1146" i="20"/>
  <c r="AJ1146" i="20"/>
  <c r="AK1146" i="20"/>
  <c r="AI1147" i="20"/>
  <c r="AJ1147" i="20"/>
  <c r="AK1147" i="20"/>
  <c r="AI1148" i="20"/>
  <c r="AJ1148" i="20"/>
  <c r="AK1148" i="20"/>
  <c r="AI1149" i="20"/>
  <c r="AJ1149" i="20"/>
  <c r="AK1149" i="20"/>
  <c r="AI1150" i="20"/>
  <c r="AJ1150" i="20"/>
  <c r="AK1150" i="20"/>
  <c r="AI1151" i="20"/>
  <c r="AJ1151" i="20"/>
  <c r="AK1151" i="20"/>
  <c r="AI1152" i="20"/>
  <c r="AJ1152" i="20"/>
  <c r="AK1152" i="20"/>
  <c r="AI1153" i="20"/>
  <c r="AJ1153" i="20"/>
  <c r="AK1153" i="20"/>
  <c r="AI1154" i="20"/>
  <c r="AJ1154" i="20"/>
  <c r="AK1154" i="20"/>
  <c r="AI1155" i="20"/>
  <c r="AJ1155" i="20"/>
  <c r="AK1155" i="20"/>
  <c r="AI1156" i="20"/>
  <c r="AJ1156" i="20"/>
  <c r="AK1156" i="20"/>
  <c r="AI1157" i="20"/>
  <c r="AJ1157" i="20"/>
  <c r="AK1157" i="20"/>
  <c r="AI1158" i="20"/>
  <c r="AJ1158" i="20"/>
  <c r="AK1158" i="20"/>
  <c r="AI1159" i="20"/>
  <c r="AJ1159" i="20"/>
  <c r="AK1159" i="20"/>
  <c r="AI1160" i="20"/>
  <c r="AJ1160" i="20"/>
  <c r="AK1160" i="20"/>
  <c r="AI1161" i="20"/>
  <c r="AJ1161" i="20"/>
  <c r="AK1161" i="20"/>
  <c r="AI1162" i="20"/>
  <c r="AJ1162" i="20"/>
  <c r="AK1162" i="20"/>
  <c r="AI1163" i="20"/>
  <c r="AJ1163" i="20"/>
  <c r="AK1163" i="20"/>
  <c r="AI1164" i="20"/>
  <c r="AJ1164" i="20"/>
  <c r="AK1164" i="20"/>
  <c r="AI1165" i="20"/>
  <c r="AJ1165" i="20"/>
  <c r="AK1165" i="20"/>
  <c r="AI1166" i="20"/>
  <c r="AJ1166" i="20"/>
  <c r="AK1166" i="20"/>
  <c r="AI1167" i="20"/>
  <c r="AJ1167" i="20"/>
  <c r="AK1167" i="20"/>
  <c r="AI1168" i="20"/>
  <c r="AJ1168" i="20"/>
  <c r="AK1168" i="20"/>
  <c r="AI1169" i="20"/>
  <c r="AJ1169" i="20"/>
  <c r="AK1169" i="20"/>
  <c r="AI1170" i="20"/>
  <c r="AJ1170" i="20"/>
  <c r="AK1170" i="20"/>
  <c r="AI1171" i="20"/>
  <c r="AJ1171" i="20"/>
  <c r="AK1171" i="20"/>
  <c r="AI1172" i="20"/>
  <c r="AJ1172" i="20"/>
  <c r="AK1172" i="20"/>
  <c r="AI1173" i="20"/>
  <c r="AJ1173" i="20"/>
  <c r="AK1173" i="20"/>
  <c r="AI1174" i="20"/>
  <c r="AJ1174" i="20"/>
  <c r="AK1174" i="20"/>
  <c r="AI1175" i="20"/>
  <c r="AJ1175" i="20"/>
  <c r="AK1175" i="20"/>
  <c r="AI1176" i="20"/>
  <c r="AJ1176" i="20"/>
  <c r="AK1176" i="20"/>
  <c r="AI1177" i="20"/>
  <c r="AJ1177" i="20"/>
  <c r="AK1177" i="20"/>
  <c r="AI1178" i="20"/>
  <c r="AJ1178" i="20"/>
  <c r="AK1178" i="20"/>
  <c r="AI1179" i="20"/>
  <c r="AJ1179" i="20"/>
  <c r="AK1179" i="20"/>
  <c r="AI1180" i="20"/>
  <c r="AJ1180" i="20"/>
  <c r="AK1180" i="20"/>
  <c r="AI1181" i="20"/>
  <c r="AJ1181" i="20"/>
  <c r="AK1181" i="20"/>
  <c r="AI1182" i="20"/>
  <c r="AJ1182" i="20"/>
  <c r="AK1182" i="20"/>
  <c r="AI1183" i="20"/>
  <c r="AJ1183" i="20"/>
  <c r="AK1183" i="20"/>
  <c r="AI1184" i="20"/>
  <c r="AJ1184" i="20"/>
  <c r="AK1184" i="20"/>
  <c r="AI1185" i="20"/>
  <c r="AJ1185" i="20"/>
  <c r="AK1185" i="20"/>
  <c r="AI1186" i="20"/>
  <c r="AJ1186" i="20"/>
  <c r="AK1186" i="20"/>
  <c r="AI1187" i="20"/>
  <c r="AJ1187" i="20"/>
  <c r="AK1187" i="20"/>
  <c r="AI1188" i="20"/>
  <c r="AJ1188" i="20"/>
  <c r="AK1188" i="20"/>
  <c r="AI1189" i="20"/>
  <c r="AJ1189" i="20"/>
  <c r="AK1189" i="20"/>
  <c r="AI1190" i="20"/>
  <c r="AJ1190" i="20"/>
  <c r="AK1190" i="20"/>
  <c r="AI1191" i="20"/>
  <c r="AJ1191" i="20"/>
  <c r="AK1191" i="20"/>
  <c r="AI1192" i="20"/>
  <c r="AJ1192" i="20"/>
  <c r="AK1192" i="20"/>
  <c r="AI1193" i="20"/>
  <c r="AJ1193" i="20"/>
  <c r="AK1193" i="20"/>
  <c r="AI1194" i="20"/>
  <c r="AJ1194" i="20"/>
  <c r="AK1194" i="20"/>
  <c r="AI1195" i="20"/>
  <c r="AJ1195" i="20"/>
  <c r="AK1195" i="20"/>
  <c r="AI1196" i="20"/>
  <c r="AJ1196" i="20"/>
  <c r="AK1196" i="20"/>
  <c r="AI1197" i="20"/>
  <c r="AJ1197" i="20"/>
  <c r="AK1197" i="20"/>
  <c r="AI1198" i="20"/>
  <c r="AJ1198" i="20"/>
  <c r="AK1198" i="20"/>
  <c r="AI1199" i="20"/>
  <c r="AJ1199" i="20"/>
  <c r="AK1199" i="20"/>
  <c r="AI1200" i="20"/>
  <c r="AJ1200" i="20"/>
  <c r="AK1200" i="20"/>
  <c r="AI1201" i="20"/>
  <c r="AJ1201" i="20"/>
  <c r="AK1201" i="20"/>
  <c r="AI1202" i="20"/>
  <c r="AJ1202" i="20"/>
  <c r="AK1202" i="20"/>
  <c r="AI1203" i="20"/>
  <c r="AJ1203" i="20"/>
  <c r="AK1203" i="20"/>
  <c r="AI1204" i="20"/>
  <c r="AJ1204" i="20"/>
  <c r="AK1204" i="20"/>
  <c r="AI1205" i="20"/>
  <c r="AJ1205" i="20"/>
  <c r="AK1205" i="20"/>
  <c r="AI1206" i="20"/>
  <c r="AJ1206" i="20"/>
  <c r="AK1206" i="20"/>
  <c r="AI1207" i="20"/>
  <c r="AJ1207" i="20"/>
  <c r="AK1207" i="20"/>
  <c r="AI1208" i="20"/>
  <c r="AJ1208" i="20"/>
  <c r="AK1208" i="20"/>
  <c r="AI1209" i="20"/>
  <c r="AJ1209" i="20"/>
  <c r="AK1209" i="20"/>
  <c r="AI1210" i="20"/>
  <c r="AJ1210" i="20"/>
  <c r="AK1210" i="20"/>
  <c r="AI1211" i="20"/>
  <c r="AJ1211" i="20"/>
  <c r="AK1211" i="20"/>
  <c r="AI1212" i="20"/>
  <c r="AJ1212" i="20"/>
  <c r="AK1212" i="20"/>
  <c r="AI1213" i="20"/>
  <c r="AJ1213" i="20"/>
  <c r="AK1213" i="20"/>
  <c r="AI1214" i="20"/>
  <c r="AJ1214" i="20"/>
  <c r="AK1214" i="20"/>
  <c r="AI1215" i="20"/>
  <c r="AJ1215" i="20"/>
  <c r="AK1215" i="20"/>
  <c r="AI1216" i="20"/>
  <c r="AJ1216" i="20"/>
  <c r="AK1216" i="20"/>
  <c r="AI1217" i="20"/>
  <c r="AJ1217" i="20"/>
  <c r="AK1217" i="20"/>
  <c r="AI1218" i="20"/>
  <c r="AJ1218" i="20"/>
  <c r="AK1218" i="20"/>
  <c r="AI1219" i="20"/>
  <c r="AJ1219" i="20"/>
  <c r="AK1219" i="20"/>
  <c r="AI1220" i="20"/>
  <c r="AJ1220" i="20"/>
  <c r="AK1220" i="20"/>
  <c r="AI1221" i="20"/>
  <c r="AJ1221" i="20"/>
  <c r="AK1221" i="20"/>
  <c r="AI1222" i="20"/>
  <c r="AJ1222" i="20"/>
  <c r="AK1222" i="20"/>
  <c r="AI1223" i="20"/>
  <c r="AJ1223" i="20"/>
  <c r="AK1223" i="20"/>
  <c r="AI1224" i="20"/>
  <c r="AJ1224" i="20"/>
  <c r="AK1224" i="20"/>
  <c r="AI1225" i="20"/>
  <c r="AJ1225" i="20"/>
  <c r="AK1225" i="20"/>
  <c r="AI1226" i="20"/>
  <c r="AJ1226" i="20"/>
  <c r="AK1226" i="20"/>
  <c r="AI1227" i="20"/>
  <c r="AJ1227" i="20"/>
  <c r="AK1227" i="20"/>
  <c r="AI1228" i="20"/>
  <c r="AJ1228" i="20"/>
  <c r="AK1228" i="20"/>
  <c r="AI1229" i="20"/>
  <c r="AJ1229" i="20"/>
  <c r="AK1229" i="20"/>
  <c r="AI1230" i="20"/>
  <c r="AJ1230" i="20"/>
  <c r="AK1230" i="20"/>
  <c r="AI1231" i="20"/>
  <c r="AJ1231" i="20"/>
  <c r="AK1231" i="20"/>
  <c r="AI1232" i="20"/>
  <c r="AJ1232" i="20"/>
  <c r="AK1232" i="20"/>
  <c r="AI1233" i="20"/>
  <c r="AJ1233" i="20"/>
  <c r="AK1233" i="20"/>
  <c r="AI1234" i="20"/>
  <c r="AJ1234" i="20"/>
  <c r="AK1234" i="20"/>
  <c r="AI1235" i="20"/>
  <c r="AJ1235" i="20"/>
  <c r="AK1235" i="20"/>
  <c r="AI1236" i="20"/>
  <c r="AJ1236" i="20"/>
  <c r="AK1236" i="20"/>
  <c r="AI1237" i="20"/>
  <c r="AJ1237" i="20"/>
  <c r="AK1237" i="20"/>
  <c r="AI1238" i="20"/>
  <c r="AJ1238" i="20"/>
  <c r="AK1238" i="20"/>
  <c r="AI1239" i="20"/>
  <c r="AJ1239" i="20"/>
  <c r="AK1239" i="20"/>
  <c r="AI1240" i="20"/>
  <c r="AJ1240" i="20"/>
  <c r="AK1240" i="20"/>
  <c r="AI1241" i="20"/>
  <c r="AJ1241" i="20"/>
  <c r="AK1241" i="20"/>
  <c r="AI1242" i="20"/>
  <c r="AJ1242" i="20"/>
  <c r="AK1242" i="20"/>
  <c r="AI1243" i="20"/>
  <c r="AJ1243" i="20"/>
  <c r="AK1243" i="20"/>
  <c r="AI1244" i="20"/>
  <c r="AJ1244" i="20"/>
  <c r="AK1244" i="20"/>
  <c r="AI1245" i="20"/>
  <c r="AJ1245" i="20"/>
  <c r="AK1245" i="20"/>
  <c r="AI1246" i="20"/>
  <c r="AJ1246" i="20"/>
  <c r="AK1246" i="20"/>
  <c r="AI1247" i="20"/>
  <c r="AJ1247" i="20"/>
  <c r="AK1247" i="20"/>
  <c r="AI1248" i="20"/>
  <c r="AJ1248" i="20"/>
  <c r="AK1248" i="20"/>
  <c r="AI1249" i="20"/>
  <c r="AJ1249" i="20"/>
  <c r="AK1249" i="20"/>
  <c r="AI1250" i="20"/>
  <c r="AJ1250" i="20"/>
  <c r="AK1250" i="20"/>
  <c r="AI1251" i="20"/>
  <c r="AJ1251" i="20"/>
  <c r="AK1251" i="20"/>
  <c r="AI1252" i="20"/>
  <c r="AJ1252" i="20"/>
  <c r="AK1252" i="20"/>
  <c r="AI1253" i="20"/>
  <c r="AJ1253" i="20"/>
  <c r="AK1253" i="20"/>
  <c r="AI1254" i="20"/>
  <c r="AJ1254" i="20"/>
  <c r="AK1254" i="20"/>
  <c r="AI1255" i="20"/>
  <c r="AJ1255" i="20"/>
  <c r="AK1255" i="20"/>
  <c r="AI1256" i="20"/>
  <c r="AJ1256" i="20"/>
  <c r="AK1256" i="20"/>
  <c r="AI1257" i="20"/>
  <c r="AJ1257" i="20"/>
  <c r="AK1257" i="20"/>
  <c r="AI1258" i="20"/>
  <c r="AJ1258" i="20"/>
  <c r="AK1258" i="20"/>
  <c r="AI1259" i="20"/>
  <c r="AJ1259" i="20"/>
  <c r="AK1259" i="20"/>
  <c r="AI1260" i="20"/>
  <c r="AJ1260" i="20"/>
  <c r="AK1260" i="20"/>
  <c r="AI1261" i="20"/>
  <c r="AJ1261" i="20"/>
  <c r="AK1261" i="20"/>
  <c r="AI1262" i="20"/>
  <c r="AJ1262" i="20"/>
  <c r="AK1262" i="20"/>
  <c r="AI1263" i="20"/>
  <c r="AJ1263" i="20"/>
  <c r="AK1263" i="20"/>
  <c r="AI1264" i="20"/>
  <c r="AJ1264" i="20"/>
  <c r="AK1264" i="20"/>
  <c r="AI1265" i="20"/>
  <c r="AJ1265" i="20"/>
  <c r="AK1265" i="20"/>
  <c r="AI1266" i="20"/>
  <c r="AJ1266" i="20"/>
  <c r="AK1266" i="20"/>
  <c r="AI1267" i="20"/>
  <c r="AJ1267" i="20"/>
  <c r="AK1267" i="20"/>
  <c r="AI1268" i="20"/>
  <c r="AJ1268" i="20"/>
  <c r="AK1268" i="20"/>
  <c r="AI1269" i="20"/>
  <c r="AJ1269" i="20"/>
  <c r="AK1269" i="20"/>
  <c r="AI1270" i="20"/>
  <c r="AJ1270" i="20"/>
  <c r="AK1270" i="20"/>
  <c r="AI1271" i="20"/>
  <c r="AJ1271" i="20"/>
  <c r="AK1271" i="20"/>
  <c r="AI1272" i="20"/>
  <c r="AJ1272" i="20"/>
  <c r="AK1272" i="20"/>
  <c r="AI1273" i="20"/>
  <c r="AJ1273" i="20"/>
  <c r="AK1273" i="20"/>
  <c r="AI1274" i="20"/>
  <c r="AJ1274" i="20"/>
  <c r="AK1274" i="20"/>
  <c r="AI1275" i="20"/>
  <c r="AJ1275" i="20"/>
  <c r="AK1275" i="20"/>
  <c r="AI1276" i="20"/>
  <c r="AJ1276" i="20"/>
  <c r="AK1276" i="20"/>
  <c r="AI1277" i="20"/>
  <c r="AJ1277" i="20"/>
  <c r="AK1277" i="20"/>
  <c r="AI1278" i="20"/>
  <c r="AJ1278" i="20"/>
  <c r="AK1278" i="20"/>
  <c r="AI1279" i="20"/>
  <c r="AJ1279" i="20"/>
  <c r="AK1279" i="20"/>
  <c r="AI1280" i="20"/>
  <c r="AJ1280" i="20"/>
  <c r="AK1280" i="20"/>
  <c r="AI1281" i="20"/>
  <c r="AJ1281" i="20"/>
  <c r="AK1281" i="20"/>
  <c r="AI1282" i="20"/>
  <c r="AJ1282" i="20"/>
  <c r="AK1282" i="20"/>
  <c r="AI1283" i="20"/>
  <c r="AJ1283" i="20"/>
  <c r="AK1283" i="20"/>
  <c r="AI1284" i="20"/>
  <c r="AJ1284" i="20"/>
  <c r="AK1284" i="20"/>
  <c r="AI1285" i="20"/>
  <c r="AJ1285" i="20"/>
  <c r="AK1285" i="20"/>
  <c r="AI1286" i="20"/>
  <c r="AJ1286" i="20"/>
  <c r="AK1286" i="20"/>
  <c r="AI1287" i="20"/>
  <c r="AJ1287" i="20"/>
  <c r="AK1287" i="20"/>
  <c r="AI1288" i="20"/>
  <c r="AJ1288" i="20"/>
  <c r="AK1288" i="20"/>
  <c r="AI1289" i="20"/>
  <c r="AJ1289" i="20"/>
  <c r="AK1289" i="20"/>
  <c r="AI1290" i="20"/>
  <c r="AJ1290" i="20"/>
  <c r="AK1290" i="20"/>
  <c r="AI1291" i="20"/>
  <c r="AJ1291" i="20"/>
  <c r="AK1291" i="20"/>
  <c r="AI1292" i="20"/>
  <c r="AJ1292" i="20"/>
  <c r="AK1292" i="20"/>
  <c r="AI1293" i="20"/>
  <c r="AJ1293" i="20"/>
  <c r="AK1293" i="20"/>
  <c r="AI1294" i="20"/>
  <c r="AJ1294" i="20"/>
  <c r="AK1294" i="20"/>
  <c r="AI1295" i="20"/>
  <c r="AJ1295" i="20"/>
  <c r="AK1295" i="20"/>
  <c r="AI1296" i="20"/>
  <c r="AJ1296" i="20"/>
  <c r="AK1296" i="20"/>
  <c r="AI1297" i="20"/>
  <c r="AJ1297" i="20"/>
  <c r="AK1297" i="20"/>
  <c r="AI1298" i="20"/>
  <c r="AJ1298" i="20"/>
  <c r="AK1298" i="20"/>
  <c r="AI1299" i="20"/>
  <c r="AJ1299" i="20"/>
  <c r="AK1299" i="20"/>
  <c r="AI1300" i="20"/>
  <c r="AJ1300" i="20"/>
  <c r="AK1300" i="20"/>
  <c r="AI1301" i="20"/>
  <c r="AJ1301" i="20"/>
  <c r="AK1301" i="20"/>
  <c r="AI1302" i="20"/>
  <c r="AJ1302" i="20"/>
  <c r="AK1302" i="20"/>
  <c r="AI1303" i="20"/>
  <c r="AJ1303" i="20"/>
  <c r="AK1303" i="20"/>
  <c r="AI1304" i="20"/>
  <c r="AJ1304" i="20"/>
  <c r="AK1304" i="20"/>
  <c r="AI1305" i="20"/>
  <c r="AJ1305" i="20"/>
  <c r="AK1305" i="20"/>
  <c r="AI1306" i="20"/>
  <c r="AJ1306" i="20"/>
  <c r="AK1306" i="20"/>
  <c r="AI1307" i="20"/>
  <c r="AJ1307" i="20"/>
  <c r="AK1307" i="20"/>
  <c r="AI1308" i="20"/>
  <c r="AJ1308" i="20"/>
  <c r="AK1308" i="20"/>
  <c r="AI1309" i="20"/>
  <c r="AJ1309" i="20"/>
  <c r="AK1309" i="20"/>
  <c r="AI1310" i="20"/>
  <c r="AJ1310" i="20"/>
  <c r="AK1310" i="20"/>
  <c r="AI1311" i="20"/>
  <c r="AJ1311" i="20"/>
  <c r="AK1311" i="20"/>
  <c r="AI1312" i="20"/>
  <c r="AJ1312" i="20"/>
  <c r="AK1312" i="20"/>
  <c r="AI1313" i="20"/>
  <c r="AJ1313" i="20"/>
  <c r="AK1313" i="20"/>
  <c r="AI1314" i="20"/>
  <c r="AJ1314" i="20"/>
  <c r="AK1314" i="20"/>
  <c r="AI1315" i="20"/>
  <c r="AJ1315" i="20"/>
  <c r="AK1315" i="20"/>
  <c r="AI1316" i="20"/>
  <c r="AJ1316" i="20"/>
  <c r="AK1316" i="20"/>
  <c r="AI1317" i="20"/>
  <c r="AJ1317" i="20"/>
  <c r="AK1317" i="20"/>
  <c r="AI1318" i="20"/>
  <c r="AJ1318" i="20"/>
  <c r="AK1318" i="20"/>
  <c r="AI1319" i="20"/>
  <c r="AJ1319" i="20"/>
  <c r="AK1319" i="20"/>
  <c r="AI1320" i="20"/>
  <c r="AJ1320" i="20"/>
  <c r="AK1320" i="20"/>
  <c r="AI1321" i="20"/>
  <c r="AJ1321" i="20"/>
  <c r="AK1321" i="20"/>
  <c r="AI1322" i="20"/>
  <c r="AJ1322" i="20"/>
  <c r="AK1322" i="20"/>
  <c r="AI1323" i="20"/>
  <c r="AJ1323" i="20"/>
  <c r="AK1323" i="20"/>
  <c r="AI1324" i="20"/>
  <c r="AJ1324" i="20"/>
  <c r="AK1324" i="20"/>
  <c r="AI1325" i="20"/>
  <c r="AJ1325" i="20"/>
  <c r="AK1325" i="20"/>
  <c r="AI1326" i="20"/>
  <c r="AJ1326" i="20"/>
  <c r="AK1326" i="20"/>
  <c r="AI1327" i="20"/>
  <c r="AJ1327" i="20"/>
  <c r="AK1327" i="20"/>
  <c r="AI1328" i="20"/>
  <c r="AJ1328" i="20"/>
  <c r="AK1328" i="20"/>
  <c r="AI1329" i="20"/>
  <c r="AJ1329" i="20"/>
  <c r="AK1329" i="20"/>
  <c r="AI1330" i="20"/>
  <c r="AJ1330" i="20"/>
  <c r="AK1330" i="20"/>
  <c r="AI1331" i="20"/>
  <c r="AJ1331" i="20"/>
  <c r="AK1331" i="20"/>
  <c r="AI1332" i="20"/>
  <c r="AJ1332" i="20"/>
  <c r="AK1332" i="20"/>
  <c r="AI1333" i="20"/>
  <c r="AJ1333" i="20"/>
  <c r="AK1333" i="20"/>
  <c r="AI1334" i="20"/>
  <c r="AJ1334" i="20"/>
  <c r="AK1334" i="20"/>
  <c r="AI1335" i="20"/>
  <c r="AJ1335" i="20"/>
  <c r="AK1335" i="20"/>
  <c r="AI1336" i="20"/>
  <c r="AJ1336" i="20"/>
  <c r="AK1336" i="20"/>
  <c r="AI1337" i="20"/>
  <c r="AJ1337" i="20"/>
  <c r="AK1337" i="20"/>
  <c r="AI1338" i="20"/>
  <c r="AJ1338" i="20"/>
  <c r="AK1338" i="20"/>
  <c r="AI1339" i="20"/>
  <c r="AJ1339" i="20"/>
  <c r="AK1339" i="20"/>
  <c r="AI1340" i="20"/>
  <c r="AJ1340" i="20"/>
  <c r="AK1340" i="20"/>
  <c r="AI1341" i="20"/>
  <c r="AJ1341" i="20"/>
  <c r="AK1341" i="20"/>
  <c r="AI1342" i="20"/>
  <c r="AJ1342" i="20"/>
  <c r="AK1342" i="20"/>
  <c r="AI1343" i="20"/>
  <c r="AJ1343" i="20"/>
  <c r="AK1343" i="20"/>
  <c r="AI1344" i="20"/>
  <c r="AJ1344" i="20"/>
  <c r="AK1344" i="20"/>
  <c r="AI1345" i="20"/>
  <c r="AJ1345" i="20"/>
  <c r="AK1345" i="20"/>
  <c r="AI1346" i="20"/>
  <c r="AJ1346" i="20"/>
  <c r="AK1346" i="20"/>
  <c r="AI1347" i="20"/>
  <c r="AJ1347" i="20"/>
  <c r="AK1347" i="20"/>
  <c r="AI1348" i="20"/>
  <c r="AJ1348" i="20"/>
  <c r="AK1348" i="20"/>
  <c r="AI1349" i="20"/>
  <c r="AJ1349" i="20"/>
  <c r="AK1349" i="20"/>
  <c r="AI1350" i="20"/>
  <c r="AJ1350" i="20"/>
  <c r="AK1350" i="20"/>
  <c r="AI1351" i="20"/>
  <c r="AJ1351" i="20"/>
  <c r="AK1351" i="20"/>
  <c r="AI1352" i="20"/>
  <c r="AJ1352" i="20"/>
  <c r="AK1352" i="20"/>
  <c r="AI1353" i="20"/>
  <c r="AJ1353" i="20"/>
  <c r="AK1353" i="20"/>
  <c r="AI1354" i="20"/>
  <c r="AJ1354" i="20"/>
  <c r="AK1354" i="20"/>
  <c r="AI1355" i="20"/>
  <c r="AJ1355" i="20"/>
  <c r="AK1355" i="20"/>
  <c r="AI1356" i="20"/>
  <c r="AJ1356" i="20"/>
  <c r="AK1356" i="20"/>
  <c r="AI1357" i="20"/>
  <c r="AJ1357" i="20"/>
  <c r="AK1357" i="20"/>
  <c r="AI1358" i="20"/>
  <c r="AJ1358" i="20"/>
  <c r="AK1358" i="20"/>
  <c r="AI1359" i="20"/>
  <c r="AJ1359" i="20"/>
  <c r="AK1359" i="20"/>
  <c r="AI1360" i="20"/>
  <c r="AJ1360" i="20"/>
  <c r="AK1360" i="20"/>
  <c r="AI1361" i="20"/>
  <c r="AJ1361" i="20"/>
  <c r="AK1361" i="20"/>
  <c r="AI1362" i="20"/>
  <c r="AJ1362" i="20"/>
  <c r="AK1362" i="20"/>
  <c r="AI1363" i="20"/>
  <c r="AJ1363" i="20"/>
  <c r="AK1363" i="20"/>
  <c r="AI1364" i="20"/>
  <c r="AJ1364" i="20"/>
  <c r="AK1364" i="20"/>
  <c r="AI1365" i="20"/>
  <c r="AJ1365" i="20"/>
  <c r="AK1365" i="20"/>
  <c r="AI1366" i="20"/>
  <c r="AJ1366" i="20"/>
  <c r="AK1366" i="20"/>
  <c r="AI1367" i="20"/>
  <c r="AJ1367" i="20"/>
  <c r="AK1367" i="20"/>
  <c r="AI1368" i="20"/>
  <c r="AJ1368" i="20"/>
  <c r="AK1368" i="20"/>
  <c r="AI1369" i="20"/>
  <c r="AJ1369" i="20"/>
  <c r="AK1369" i="20"/>
  <c r="AI1370" i="20"/>
  <c r="AJ1370" i="20"/>
  <c r="AK1370" i="20"/>
  <c r="AI1371" i="20"/>
  <c r="AJ1371" i="20"/>
  <c r="AK1371" i="20"/>
  <c r="AI1372" i="20"/>
  <c r="AJ1372" i="20"/>
  <c r="AK1372" i="20"/>
  <c r="AI1373" i="20"/>
  <c r="AJ1373" i="20"/>
  <c r="AK1373" i="20"/>
  <c r="AI1374" i="20"/>
  <c r="AJ1374" i="20"/>
  <c r="AK1374" i="20"/>
  <c r="AI1375" i="20"/>
  <c r="AJ1375" i="20"/>
  <c r="AK1375" i="20"/>
  <c r="AI1376" i="20"/>
  <c r="AJ1376" i="20"/>
  <c r="AK1376" i="20"/>
  <c r="AI1377" i="20"/>
  <c r="AJ1377" i="20"/>
  <c r="AK1377" i="20"/>
  <c r="AI1378" i="20"/>
  <c r="AJ1378" i="20"/>
  <c r="AK1378" i="20"/>
  <c r="AI1379" i="20"/>
  <c r="AJ1379" i="20"/>
  <c r="AK1379" i="20"/>
  <c r="AI1380" i="20"/>
  <c r="AJ1380" i="20"/>
  <c r="AK1380" i="20"/>
  <c r="AI1381" i="20"/>
  <c r="AJ1381" i="20"/>
  <c r="AK1381" i="20"/>
  <c r="AI1382" i="20"/>
  <c r="AJ1382" i="20"/>
  <c r="AK1382" i="20"/>
  <c r="AI1383" i="20"/>
  <c r="AJ1383" i="20"/>
  <c r="AK1383" i="20"/>
  <c r="AI1384" i="20"/>
  <c r="AJ1384" i="20"/>
  <c r="AK1384" i="20"/>
  <c r="AI1385" i="20"/>
  <c r="AJ1385" i="20"/>
  <c r="AK1385" i="20"/>
  <c r="AI1386" i="20"/>
  <c r="AJ1386" i="20"/>
  <c r="AK1386" i="20"/>
  <c r="AI1387" i="20"/>
  <c r="AJ1387" i="20"/>
  <c r="AK1387" i="20"/>
  <c r="AI1388" i="20"/>
  <c r="AJ1388" i="20"/>
  <c r="AK1388" i="20"/>
  <c r="AI1389" i="20"/>
  <c r="AJ1389" i="20"/>
  <c r="AK1389" i="20"/>
  <c r="AI1390" i="20"/>
  <c r="AJ1390" i="20"/>
  <c r="AK1390" i="20"/>
  <c r="AI1391" i="20"/>
  <c r="AJ1391" i="20"/>
  <c r="AK1391" i="20"/>
  <c r="AI1392" i="20"/>
  <c r="AJ1392" i="20"/>
  <c r="AK1392" i="20"/>
  <c r="AI1393" i="20"/>
  <c r="AJ1393" i="20"/>
  <c r="AK1393" i="20"/>
  <c r="AI1394" i="20"/>
  <c r="AJ1394" i="20"/>
  <c r="AK1394" i="20"/>
  <c r="AI1395" i="20"/>
  <c r="AJ1395" i="20"/>
  <c r="AK1395" i="20"/>
  <c r="AI1396" i="20"/>
  <c r="AJ1396" i="20"/>
  <c r="AK1396" i="20"/>
  <c r="AI1397" i="20"/>
  <c r="AJ1397" i="20"/>
  <c r="AK1397" i="20"/>
  <c r="AI1398" i="20"/>
  <c r="AJ1398" i="20"/>
  <c r="AK1398" i="20"/>
  <c r="AI1399" i="20"/>
  <c r="AJ1399" i="20"/>
  <c r="AK1399" i="20"/>
  <c r="AI1400" i="20"/>
  <c r="AJ1400" i="20"/>
  <c r="AK1400" i="20"/>
  <c r="AI1401" i="20"/>
  <c r="AJ1401" i="20"/>
  <c r="AK1401" i="20"/>
  <c r="AI1402" i="20"/>
  <c r="AJ1402" i="20"/>
  <c r="AK1402" i="20"/>
  <c r="AI1403" i="20"/>
  <c r="AJ1403" i="20"/>
  <c r="AK1403" i="20"/>
  <c r="AI1404" i="20"/>
  <c r="AJ1404" i="20"/>
  <c r="AK1404" i="20"/>
  <c r="AI1405" i="20"/>
  <c r="AJ1405" i="20"/>
  <c r="AK1405" i="20"/>
  <c r="AI1406" i="20"/>
  <c r="AJ1406" i="20"/>
  <c r="AK1406" i="20"/>
  <c r="AI1407" i="20"/>
  <c r="AJ1407" i="20"/>
  <c r="AK1407" i="20"/>
  <c r="AI1408" i="20"/>
  <c r="AJ1408" i="20"/>
  <c r="AK1408" i="20"/>
  <c r="AI1409" i="20"/>
  <c r="AJ1409" i="20"/>
  <c r="AK1409" i="20"/>
  <c r="AI1410" i="20"/>
  <c r="AJ1410" i="20"/>
  <c r="AK1410" i="20"/>
  <c r="AI1411" i="20"/>
  <c r="AJ1411" i="20"/>
  <c r="AK1411" i="20"/>
  <c r="AI1412" i="20"/>
  <c r="AJ1412" i="20"/>
  <c r="AK1412" i="20"/>
  <c r="AI1413" i="20"/>
  <c r="AJ1413" i="20"/>
  <c r="AK1413" i="20"/>
  <c r="AI1414" i="20"/>
  <c r="AJ1414" i="20"/>
  <c r="AK1414" i="20"/>
  <c r="AI1415" i="20"/>
  <c r="AJ1415" i="20"/>
  <c r="AK1415" i="20"/>
  <c r="AI1416" i="20"/>
  <c r="AJ1416" i="20"/>
  <c r="AK1416" i="20"/>
  <c r="AI1417" i="20"/>
  <c r="AJ1417" i="20"/>
  <c r="AK1417" i="20"/>
  <c r="AI1418" i="20"/>
  <c r="AJ1418" i="20"/>
  <c r="AK1418" i="20"/>
  <c r="AI1419" i="20"/>
  <c r="AJ1419" i="20"/>
  <c r="AK1419" i="20"/>
  <c r="AI1420" i="20"/>
  <c r="AJ1420" i="20"/>
  <c r="AK1420" i="20"/>
  <c r="AI1421" i="20"/>
  <c r="AJ1421" i="20"/>
  <c r="AK1421" i="20"/>
  <c r="AI1422" i="20"/>
  <c r="AJ1422" i="20"/>
  <c r="AK1422" i="20"/>
  <c r="AI1423" i="20"/>
  <c r="AJ1423" i="20"/>
  <c r="AK1423" i="20"/>
  <c r="AI1424" i="20"/>
  <c r="AJ1424" i="20"/>
  <c r="AK1424" i="20"/>
  <c r="AI1425" i="20"/>
  <c r="AJ1425" i="20"/>
  <c r="AK1425" i="20"/>
  <c r="AI1426" i="20"/>
  <c r="AJ1426" i="20"/>
  <c r="AK1426" i="20"/>
  <c r="AI1427" i="20"/>
  <c r="AJ1427" i="20"/>
  <c r="AK1427" i="20"/>
  <c r="AI1428" i="20"/>
  <c r="AJ1428" i="20"/>
  <c r="AK1428" i="20"/>
  <c r="AI1429" i="20"/>
  <c r="AJ1429" i="20"/>
  <c r="AK1429" i="20"/>
  <c r="AI1430" i="20"/>
  <c r="AJ1430" i="20"/>
  <c r="AK1430" i="20"/>
  <c r="AI1431" i="20"/>
  <c r="AJ1431" i="20"/>
  <c r="AK1431" i="20"/>
  <c r="AI1432" i="20"/>
  <c r="AJ1432" i="20"/>
  <c r="AK1432" i="20"/>
  <c r="AI1433" i="20"/>
  <c r="AJ1433" i="20"/>
  <c r="AK1433" i="20"/>
  <c r="AI1434" i="20"/>
  <c r="AJ1434" i="20"/>
  <c r="AK1434" i="20"/>
  <c r="AI1435" i="20"/>
  <c r="AJ1435" i="20"/>
  <c r="AK1435" i="20"/>
  <c r="AI1436" i="20"/>
  <c r="AJ1436" i="20"/>
  <c r="AK1436" i="20"/>
  <c r="AI1437" i="20"/>
  <c r="AJ1437" i="20"/>
  <c r="AK1437" i="20"/>
  <c r="AI1438" i="20"/>
  <c r="AJ1438" i="20"/>
  <c r="AK1438" i="20"/>
  <c r="AI1439" i="20"/>
  <c r="AJ1439" i="20"/>
  <c r="AK1439" i="20"/>
  <c r="AI1440" i="20"/>
  <c r="AJ1440" i="20"/>
  <c r="AK1440" i="20"/>
  <c r="AI1441" i="20"/>
  <c r="AJ1441" i="20"/>
  <c r="AK1441" i="20"/>
  <c r="AI1442" i="20"/>
  <c r="AJ1442" i="20"/>
  <c r="AK1442" i="20"/>
  <c r="AI1443" i="20"/>
  <c r="AJ1443" i="20"/>
  <c r="AK1443" i="20"/>
  <c r="AI1444" i="20"/>
  <c r="AJ1444" i="20"/>
  <c r="AK1444" i="20"/>
  <c r="AI1445" i="20"/>
  <c r="AJ1445" i="20"/>
  <c r="AK1445" i="20"/>
  <c r="AI1446" i="20"/>
  <c r="AJ1446" i="20"/>
  <c r="AK1446" i="20"/>
  <c r="AI1447" i="20"/>
  <c r="AJ1447" i="20"/>
  <c r="AK1447" i="20"/>
  <c r="AI1448" i="20"/>
  <c r="AJ1448" i="20"/>
  <c r="AK1448" i="20"/>
  <c r="AI1449" i="20"/>
  <c r="AJ1449" i="20"/>
  <c r="AK1449" i="20"/>
  <c r="AI1450" i="20"/>
  <c r="AJ1450" i="20"/>
  <c r="AK1450" i="20"/>
  <c r="AI1451" i="20"/>
  <c r="AJ1451" i="20"/>
  <c r="AK1451" i="20"/>
  <c r="AI1452" i="20"/>
  <c r="AJ1452" i="20"/>
  <c r="AK1452" i="20"/>
  <c r="AI1453" i="20"/>
  <c r="AJ1453" i="20"/>
  <c r="AK1453" i="20"/>
  <c r="AI1454" i="20"/>
  <c r="AJ1454" i="20"/>
  <c r="AK1454" i="20"/>
  <c r="AI1455" i="20"/>
  <c r="AJ1455" i="20"/>
  <c r="AK1455" i="20"/>
  <c r="AI1456" i="20"/>
  <c r="AJ1456" i="20"/>
  <c r="AK1456" i="20"/>
  <c r="AI1457" i="20"/>
  <c r="AJ1457" i="20"/>
  <c r="AK1457" i="20"/>
  <c r="AI1458" i="20"/>
  <c r="AJ1458" i="20"/>
  <c r="AK1458" i="20"/>
  <c r="AI1459" i="20"/>
  <c r="AJ1459" i="20"/>
  <c r="AK1459" i="20"/>
  <c r="AI1460" i="20"/>
  <c r="AJ1460" i="20"/>
  <c r="AK1460" i="20"/>
  <c r="AI1461" i="20"/>
  <c r="AJ1461" i="20"/>
  <c r="AK1461" i="20"/>
  <c r="AI1462" i="20"/>
  <c r="AJ1462" i="20"/>
  <c r="AK1462" i="20"/>
  <c r="AI1463" i="20"/>
  <c r="AJ1463" i="20"/>
  <c r="AK1463" i="20"/>
  <c r="AI1464" i="20"/>
  <c r="AJ1464" i="20"/>
  <c r="AK1464" i="20"/>
  <c r="AI1465" i="20"/>
  <c r="AJ1465" i="20"/>
  <c r="AK1465" i="20"/>
  <c r="AI1466" i="20"/>
  <c r="AJ1466" i="20"/>
  <c r="AK1466" i="20"/>
  <c r="AI1467" i="20"/>
  <c r="AJ1467" i="20"/>
  <c r="AK1467" i="20"/>
  <c r="AI1468" i="20"/>
  <c r="AJ1468" i="20"/>
  <c r="AK1468" i="20"/>
  <c r="AI1469" i="20"/>
  <c r="AJ1469" i="20"/>
  <c r="AK1469" i="20"/>
  <c r="AI1470" i="20"/>
  <c r="AJ1470" i="20"/>
  <c r="AK1470" i="20"/>
  <c r="AI1471" i="20"/>
  <c r="AJ1471" i="20"/>
  <c r="AK1471" i="20"/>
  <c r="AI1472" i="20"/>
  <c r="AJ1472" i="20"/>
  <c r="AK1472" i="20"/>
  <c r="AI1473" i="20"/>
  <c r="AJ1473" i="20"/>
  <c r="AK1473" i="20"/>
  <c r="AI1474" i="20"/>
  <c r="AJ1474" i="20"/>
  <c r="AK1474" i="20"/>
  <c r="AI1475" i="20"/>
  <c r="AJ1475" i="20"/>
  <c r="AK1475" i="20"/>
  <c r="AI1476" i="20"/>
  <c r="AJ1476" i="20"/>
  <c r="AK1476" i="20"/>
  <c r="AI1477" i="20"/>
  <c r="AJ1477" i="20"/>
  <c r="AK1477" i="20"/>
  <c r="AI1478" i="20"/>
  <c r="AJ1478" i="20"/>
  <c r="AK1478" i="20"/>
  <c r="AI1479" i="20"/>
  <c r="AJ1479" i="20"/>
  <c r="AK1479" i="20"/>
  <c r="AI1480" i="20"/>
  <c r="AJ1480" i="20"/>
  <c r="AK1480" i="20"/>
  <c r="AI1481" i="20"/>
  <c r="AJ1481" i="20"/>
  <c r="AK1481" i="20"/>
  <c r="AI1482" i="20"/>
  <c r="AJ1482" i="20"/>
  <c r="AK1482" i="20"/>
  <c r="AI1483" i="20"/>
  <c r="AJ1483" i="20"/>
  <c r="AK1483" i="20"/>
  <c r="AI1484" i="20"/>
  <c r="AJ1484" i="20"/>
  <c r="AK1484" i="20"/>
  <c r="AI1485" i="20"/>
  <c r="AJ1485" i="20"/>
  <c r="AK1485" i="20"/>
  <c r="AI1486" i="20"/>
  <c r="AJ1486" i="20"/>
  <c r="AK1486" i="20"/>
  <c r="AI1487" i="20"/>
  <c r="AJ1487" i="20"/>
  <c r="AK1487" i="20"/>
  <c r="AI1488" i="20"/>
  <c r="AJ1488" i="20"/>
  <c r="AK1488" i="20"/>
  <c r="AI1489" i="20"/>
  <c r="AJ1489" i="20"/>
  <c r="AK1489" i="20"/>
  <c r="AI1490" i="20"/>
  <c r="AJ1490" i="20"/>
  <c r="AK1490" i="20"/>
  <c r="AI1491" i="20"/>
  <c r="AJ1491" i="20"/>
  <c r="AK1491" i="20"/>
  <c r="AI1492" i="20"/>
  <c r="AJ1492" i="20"/>
  <c r="AK1492" i="20"/>
  <c r="AI1493" i="20"/>
  <c r="AJ1493" i="20"/>
  <c r="AK1493" i="20"/>
  <c r="AI1494" i="20"/>
  <c r="AJ1494" i="20"/>
  <c r="AK1494" i="20"/>
  <c r="AI1495" i="20"/>
  <c r="AJ1495" i="20"/>
  <c r="AK1495" i="20"/>
  <c r="AI1496" i="20"/>
  <c r="AJ1496" i="20"/>
  <c r="AK1496" i="20"/>
  <c r="AI1497" i="20"/>
  <c r="AJ1497" i="20"/>
  <c r="AK1497" i="20"/>
  <c r="AI1498" i="20"/>
  <c r="AJ1498" i="20"/>
  <c r="AK1498" i="20"/>
  <c r="AI1499" i="20"/>
  <c r="AJ1499" i="20"/>
  <c r="AK1499" i="20"/>
  <c r="AI1500" i="20"/>
  <c r="AJ1500" i="20"/>
  <c r="AK1500" i="20"/>
  <c r="AI1501" i="20"/>
  <c r="AJ1501" i="20"/>
  <c r="AK1501" i="20"/>
  <c r="AI1502" i="20"/>
  <c r="AJ1502" i="20"/>
  <c r="AK1502" i="20"/>
  <c r="AI1503" i="20"/>
  <c r="AJ1503" i="20"/>
  <c r="AK1503" i="20"/>
  <c r="AI1504" i="20"/>
  <c r="AJ1504" i="20"/>
  <c r="AK1504" i="20"/>
  <c r="AI1505" i="20"/>
  <c r="AJ1505" i="20"/>
  <c r="AK1505" i="20"/>
  <c r="AI1506" i="20"/>
  <c r="AJ1506" i="20"/>
  <c r="AK1506" i="20"/>
  <c r="AI1507" i="20"/>
  <c r="AJ1507" i="20"/>
  <c r="AK1507" i="20"/>
  <c r="AI1508" i="20"/>
  <c r="AJ1508" i="20"/>
  <c r="AK1508" i="20"/>
  <c r="AI1509" i="20"/>
  <c r="AJ1509" i="20"/>
  <c r="AK1509" i="20"/>
  <c r="AI1510" i="20"/>
  <c r="AJ1510" i="20"/>
  <c r="AK1510" i="20"/>
  <c r="AI1511" i="20"/>
  <c r="AJ1511" i="20"/>
  <c r="AK1511" i="20"/>
  <c r="AI1512" i="20"/>
  <c r="AJ1512" i="20"/>
  <c r="AK1512" i="20"/>
  <c r="AI1513" i="20"/>
  <c r="AJ1513" i="20"/>
  <c r="AK1513" i="20"/>
  <c r="AI1514" i="20"/>
  <c r="AJ1514" i="20"/>
  <c r="AK1514" i="20"/>
  <c r="AI1515" i="20"/>
  <c r="AJ1515" i="20"/>
  <c r="AK1515" i="20"/>
  <c r="AI1516" i="20"/>
  <c r="AJ1516" i="20"/>
  <c r="AK1516" i="20"/>
  <c r="AI1517" i="20"/>
  <c r="AJ1517" i="20"/>
  <c r="AK1517" i="20"/>
  <c r="AI1518" i="20"/>
  <c r="AJ1518" i="20"/>
  <c r="AK1518" i="20"/>
  <c r="AI1519" i="20"/>
  <c r="AJ1519" i="20"/>
  <c r="AK1519" i="20"/>
  <c r="AI1520" i="20"/>
  <c r="AJ1520" i="20"/>
  <c r="AK1520" i="20"/>
  <c r="AI1521" i="20"/>
  <c r="AJ1521" i="20"/>
  <c r="AK1521" i="20"/>
  <c r="AI1522" i="20"/>
  <c r="AJ1522" i="20"/>
  <c r="AK1522" i="20"/>
  <c r="AI1523" i="20"/>
  <c r="AJ1523" i="20"/>
  <c r="AK1523" i="20"/>
  <c r="AI1524" i="20"/>
  <c r="AJ1524" i="20"/>
  <c r="AK1524" i="20"/>
  <c r="AI1525" i="20"/>
  <c r="AJ1525" i="20"/>
  <c r="AK1525" i="20"/>
  <c r="AI1526" i="20"/>
  <c r="AJ1526" i="20"/>
  <c r="AK1526" i="20"/>
  <c r="AI1527" i="20"/>
  <c r="AJ1527" i="20"/>
  <c r="AK1527" i="20"/>
  <c r="AI1528" i="20"/>
  <c r="AJ1528" i="20"/>
  <c r="AK1528" i="20"/>
  <c r="AI1529" i="20"/>
  <c r="AJ1529" i="20"/>
  <c r="AK1529" i="20"/>
  <c r="AI1530" i="20"/>
  <c r="AJ1530" i="20"/>
  <c r="AK1530" i="20"/>
  <c r="AI1531" i="20"/>
  <c r="AJ1531" i="20"/>
  <c r="AK1531" i="20"/>
  <c r="AI1532" i="20"/>
  <c r="AJ1532" i="20"/>
  <c r="AK1532" i="20"/>
  <c r="AI1533" i="20"/>
  <c r="AJ1533" i="20"/>
  <c r="AK1533" i="20"/>
  <c r="AI1534" i="20"/>
  <c r="AJ1534" i="20"/>
  <c r="AK1534" i="20"/>
  <c r="AI1535" i="20"/>
  <c r="AJ1535" i="20"/>
  <c r="AK1535" i="20"/>
  <c r="AI1536" i="20"/>
  <c r="AJ1536" i="20"/>
  <c r="AK1536" i="20"/>
  <c r="AI1537" i="20"/>
  <c r="AJ1537" i="20"/>
  <c r="AK1537" i="20"/>
  <c r="AI1538" i="20"/>
  <c r="AJ1538" i="20"/>
  <c r="AK1538" i="20"/>
  <c r="AI1539" i="20"/>
  <c r="AJ1539" i="20"/>
  <c r="AK1539" i="20"/>
  <c r="AI1540" i="20"/>
  <c r="AJ1540" i="20"/>
  <c r="AK1540" i="20"/>
  <c r="AI1541" i="20"/>
  <c r="AJ1541" i="20"/>
  <c r="AK1541" i="20"/>
  <c r="AI1542" i="20"/>
  <c r="AJ1542" i="20"/>
  <c r="AK1542" i="20"/>
  <c r="AI1543" i="20"/>
  <c r="AJ1543" i="20"/>
  <c r="AK1543" i="20"/>
  <c r="AI1544" i="20"/>
  <c r="AJ1544" i="20"/>
  <c r="AK1544" i="20"/>
  <c r="AI1545" i="20"/>
  <c r="AJ1545" i="20"/>
  <c r="AK1545" i="20"/>
  <c r="AI1546" i="20"/>
  <c r="AJ1546" i="20"/>
  <c r="AK1546" i="20"/>
  <c r="AI1547" i="20"/>
  <c r="AJ1547" i="20"/>
  <c r="AK1547" i="20"/>
  <c r="AI1548" i="20"/>
  <c r="AJ1548" i="20"/>
  <c r="AK1548" i="20"/>
  <c r="AI1549" i="20"/>
  <c r="AJ1549" i="20"/>
  <c r="AK1549" i="20"/>
  <c r="AI1550" i="20"/>
  <c r="AJ1550" i="20"/>
  <c r="AK1550" i="20"/>
  <c r="AI1551" i="20"/>
  <c r="AJ1551" i="20"/>
  <c r="AK1551" i="20"/>
  <c r="AI1552" i="20"/>
  <c r="AJ1552" i="20"/>
  <c r="AK1552" i="20"/>
  <c r="AI1553" i="20"/>
  <c r="AJ1553" i="20"/>
  <c r="AK1553" i="20"/>
  <c r="AI1554" i="20"/>
  <c r="AJ1554" i="20"/>
  <c r="AK1554" i="20"/>
  <c r="AI1555" i="20"/>
  <c r="AJ1555" i="20"/>
  <c r="AK1555" i="20"/>
  <c r="AI1556" i="20"/>
  <c r="AJ1556" i="20"/>
  <c r="AK1556" i="20"/>
  <c r="AI1557" i="20"/>
  <c r="AJ1557" i="20"/>
  <c r="AK1557" i="20"/>
  <c r="AI1558" i="20"/>
  <c r="AJ1558" i="20"/>
  <c r="AK1558" i="20"/>
  <c r="AI1559" i="20"/>
  <c r="AJ1559" i="20"/>
  <c r="AK1559" i="20"/>
  <c r="AI1560" i="20"/>
  <c r="AJ1560" i="20"/>
  <c r="AK1560" i="20"/>
  <c r="AI1561" i="20"/>
  <c r="AJ1561" i="20"/>
  <c r="AK1561" i="20"/>
  <c r="AI1562" i="20"/>
  <c r="AJ1562" i="20"/>
  <c r="AK1562" i="20"/>
  <c r="AI1563" i="20"/>
  <c r="AJ1563" i="20"/>
  <c r="AK1563" i="20"/>
  <c r="AI1564" i="20"/>
  <c r="AJ1564" i="20"/>
  <c r="AK1564" i="20"/>
  <c r="AI1565" i="20"/>
  <c r="AJ1565" i="20"/>
  <c r="AK1565" i="20"/>
  <c r="AI1566" i="20"/>
  <c r="AJ1566" i="20"/>
  <c r="AK1566" i="20"/>
  <c r="AI1567" i="20"/>
  <c r="AJ1567" i="20"/>
  <c r="AK1567" i="20"/>
  <c r="AI1568" i="20"/>
  <c r="AJ1568" i="20"/>
  <c r="AK1568" i="20"/>
  <c r="AI1569" i="20"/>
  <c r="AJ1569" i="20"/>
  <c r="AK1569" i="20"/>
  <c r="AI1570" i="20"/>
  <c r="AJ1570" i="20"/>
  <c r="AK1570" i="20"/>
  <c r="AI1571" i="20"/>
  <c r="AJ1571" i="20"/>
  <c r="AK1571" i="20"/>
  <c r="AI1572" i="20"/>
  <c r="AJ1572" i="20"/>
  <c r="AK1572" i="20"/>
  <c r="AI1573" i="20"/>
  <c r="AJ1573" i="20"/>
  <c r="AK1573" i="20"/>
  <c r="AI1574" i="20"/>
  <c r="AJ1574" i="20"/>
  <c r="AK1574" i="20"/>
  <c r="AI1575" i="20"/>
  <c r="AJ1575" i="20"/>
  <c r="AK1575" i="20"/>
  <c r="AI1576" i="20"/>
  <c r="AJ1576" i="20"/>
  <c r="AK1576" i="20"/>
  <c r="AI1577" i="20"/>
  <c r="AJ1577" i="20"/>
  <c r="AK1577" i="20"/>
  <c r="AI1578" i="20"/>
  <c r="AJ1578" i="20"/>
  <c r="AK1578" i="20"/>
  <c r="AI1579" i="20"/>
  <c r="AJ1579" i="20"/>
  <c r="AK1579" i="20"/>
  <c r="AI1580" i="20"/>
  <c r="AJ1580" i="20"/>
  <c r="AK1580" i="20"/>
  <c r="AI1581" i="20"/>
  <c r="AJ1581" i="20"/>
  <c r="AK1581" i="20"/>
  <c r="AI1582" i="20"/>
  <c r="AJ1582" i="20"/>
  <c r="AK1582" i="20"/>
  <c r="AI1583" i="20"/>
  <c r="AJ1583" i="20"/>
  <c r="AK1583" i="20"/>
  <c r="AI1584" i="20"/>
  <c r="AJ1584" i="20"/>
  <c r="AK1584" i="20"/>
  <c r="AI1585" i="20"/>
  <c r="AJ1585" i="20"/>
  <c r="AK1585" i="20"/>
  <c r="AI1586" i="20"/>
  <c r="AJ1586" i="20"/>
  <c r="AK1586" i="20"/>
  <c r="AI1587" i="20"/>
  <c r="AJ1587" i="20"/>
  <c r="AK1587" i="20"/>
  <c r="AI1588" i="20"/>
  <c r="AJ1588" i="20"/>
  <c r="AK1588" i="20"/>
  <c r="AI1589" i="20"/>
  <c r="AJ1589" i="20"/>
  <c r="AK1589" i="20"/>
  <c r="AI1590" i="20"/>
  <c r="AJ1590" i="20"/>
  <c r="AK1590" i="20"/>
  <c r="AI1591" i="20"/>
  <c r="AJ1591" i="20"/>
  <c r="AK1591" i="20"/>
  <c r="AI1592" i="20"/>
  <c r="AJ1592" i="20"/>
  <c r="AK1592" i="20"/>
  <c r="AI1593" i="20"/>
  <c r="AJ1593" i="20"/>
  <c r="AK1593" i="20"/>
  <c r="AI1594" i="20"/>
  <c r="AJ1594" i="20"/>
  <c r="AK1594" i="20"/>
  <c r="AI1595" i="20"/>
  <c r="AJ1595" i="20"/>
  <c r="AK1595" i="20"/>
  <c r="AI1596" i="20"/>
  <c r="AJ1596" i="20"/>
  <c r="AK1596" i="20"/>
  <c r="AI1597" i="20"/>
  <c r="AJ1597" i="20"/>
  <c r="AK1597" i="20"/>
  <c r="AI1598" i="20"/>
  <c r="AJ1598" i="20"/>
  <c r="AK1598" i="20"/>
  <c r="AI1599" i="20"/>
  <c r="AJ1599" i="20"/>
  <c r="AK1599" i="20"/>
  <c r="AI1600" i="20"/>
  <c r="AJ1600" i="20"/>
  <c r="AK1600" i="20"/>
  <c r="AI1601" i="20"/>
  <c r="AJ1601" i="20"/>
  <c r="AK1601" i="20"/>
  <c r="AI1602" i="20"/>
  <c r="AJ1602" i="20"/>
  <c r="AK1602" i="20"/>
  <c r="AI1603" i="20"/>
  <c r="AJ1603" i="20"/>
  <c r="AK1603" i="20"/>
  <c r="AI1604" i="20"/>
  <c r="AJ1604" i="20"/>
  <c r="AK1604" i="20"/>
  <c r="AI1605" i="20"/>
  <c r="AJ1605" i="20"/>
  <c r="AK1605" i="20"/>
  <c r="AI1606" i="20"/>
  <c r="AJ1606" i="20"/>
  <c r="AK1606" i="20"/>
  <c r="AI1607" i="20"/>
  <c r="AJ1607" i="20"/>
  <c r="AK1607" i="20"/>
  <c r="AI1608" i="20"/>
  <c r="AJ1608" i="20"/>
  <c r="AK1608" i="20"/>
  <c r="AI1609" i="20"/>
  <c r="AJ1609" i="20"/>
  <c r="AK1609" i="20"/>
  <c r="AI1610" i="20"/>
  <c r="AJ1610" i="20"/>
  <c r="AK1610" i="20"/>
  <c r="AI1611" i="20"/>
  <c r="AJ1611" i="20"/>
  <c r="AK1611" i="20"/>
  <c r="AI1612" i="20"/>
  <c r="AJ1612" i="20"/>
  <c r="AK1612" i="20"/>
  <c r="AI1613" i="20"/>
  <c r="AJ1613" i="20"/>
  <c r="AK1613" i="20"/>
  <c r="AI1614" i="20"/>
  <c r="AJ1614" i="20"/>
  <c r="AK1614" i="20"/>
  <c r="AI1615" i="20"/>
  <c r="AJ1615" i="20"/>
  <c r="AK1615" i="20"/>
  <c r="AI1616" i="20"/>
  <c r="AJ1616" i="20"/>
  <c r="AK1616" i="20"/>
  <c r="AI1617" i="20"/>
  <c r="AJ1617" i="20"/>
  <c r="AK1617" i="20"/>
  <c r="AI1618" i="20"/>
  <c r="AJ1618" i="20"/>
  <c r="AK1618" i="20"/>
  <c r="AI1619" i="20"/>
  <c r="AJ1619" i="20"/>
  <c r="AK1619" i="20"/>
  <c r="AI1620" i="20"/>
  <c r="AJ1620" i="20"/>
  <c r="AK1620" i="20"/>
  <c r="AI1621" i="20"/>
  <c r="AJ1621" i="20"/>
  <c r="AK1621" i="20"/>
  <c r="AI1622" i="20"/>
  <c r="AJ1622" i="20"/>
  <c r="AK1622" i="20"/>
  <c r="AI1623" i="20"/>
  <c r="AJ1623" i="20"/>
  <c r="AK1623" i="20"/>
  <c r="AI1624" i="20"/>
  <c r="AJ1624" i="20"/>
  <c r="AK1624" i="20"/>
  <c r="AI1625" i="20"/>
  <c r="AJ1625" i="20"/>
  <c r="AK1625" i="20"/>
  <c r="AI1626" i="20"/>
  <c r="AJ1626" i="20"/>
  <c r="AK1626" i="20"/>
  <c r="AI1627" i="20"/>
  <c r="AJ1627" i="20"/>
  <c r="AK1627" i="20"/>
  <c r="AI1628" i="20"/>
  <c r="AJ1628" i="20"/>
  <c r="AK1628" i="20"/>
  <c r="AI1629" i="20"/>
  <c r="AJ1629" i="20"/>
  <c r="AK1629" i="20"/>
  <c r="AI1630" i="20"/>
  <c r="AJ1630" i="20"/>
  <c r="AK1630" i="20"/>
  <c r="AI1631" i="20"/>
  <c r="AJ1631" i="20"/>
  <c r="AK1631" i="20"/>
  <c r="AI1632" i="20"/>
  <c r="AJ1632" i="20"/>
  <c r="AK1632" i="20"/>
  <c r="AI1633" i="20"/>
  <c r="AJ1633" i="20"/>
  <c r="AK1633" i="20"/>
  <c r="AI1634" i="20"/>
  <c r="AJ1634" i="20"/>
  <c r="AK1634" i="20"/>
  <c r="AI1635" i="20"/>
  <c r="AJ1635" i="20"/>
  <c r="AK1635" i="20"/>
  <c r="AI1636" i="20"/>
  <c r="AJ1636" i="20"/>
  <c r="AK1636" i="20"/>
  <c r="AI1637" i="20"/>
  <c r="AJ1637" i="20"/>
  <c r="AK1637" i="20"/>
  <c r="AI1638" i="20"/>
  <c r="AJ1638" i="20"/>
  <c r="AK1638" i="20"/>
  <c r="AI1639" i="20"/>
  <c r="AJ1639" i="20"/>
  <c r="AK1639" i="20"/>
  <c r="AI1640" i="20"/>
  <c r="AJ1640" i="20"/>
  <c r="AK1640" i="20"/>
  <c r="AI1641" i="20"/>
  <c r="AJ1641" i="20"/>
  <c r="AK1641" i="20"/>
  <c r="AI1642" i="20"/>
  <c r="AJ1642" i="20"/>
  <c r="AK1642" i="20"/>
  <c r="AI1643" i="20"/>
  <c r="AJ1643" i="20"/>
  <c r="AK1643" i="20"/>
  <c r="AI1644" i="20"/>
  <c r="AJ1644" i="20"/>
  <c r="AK1644" i="20"/>
  <c r="AI1645" i="20"/>
  <c r="AJ1645" i="20"/>
  <c r="AK1645" i="20"/>
  <c r="AI1646" i="20"/>
  <c r="AJ1646" i="20"/>
  <c r="AK1646" i="20"/>
  <c r="AI1647" i="20"/>
  <c r="AJ1647" i="20"/>
  <c r="AK1647" i="20"/>
  <c r="AI1648" i="20"/>
  <c r="AJ1648" i="20"/>
  <c r="AK1648" i="20"/>
  <c r="AI1649" i="20"/>
  <c r="AJ1649" i="20"/>
  <c r="AK1649" i="20"/>
  <c r="AI1650" i="20"/>
  <c r="AJ1650" i="20"/>
  <c r="AK1650" i="20"/>
  <c r="AI1651" i="20"/>
  <c r="AJ1651" i="20"/>
  <c r="AK1651" i="20"/>
  <c r="AI1652" i="20"/>
  <c r="AJ1652" i="20"/>
  <c r="AK1652" i="20"/>
  <c r="AI1653" i="20"/>
  <c r="AJ1653" i="20"/>
  <c r="AK1653" i="20"/>
  <c r="AI1654" i="20"/>
  <c r="AJ1654" i="20"/>
  <c r="AK1654" i="20"/>
  <c r="AI1655" i="20"/>
  <c r="AJ1655" i="20"/>
  <c r="AK1655" i="20"/>
  <c r="AI1656" i="20"/>
  <c r="AJ1656" i="20"/>
  <c r="AK1656" i="20"/>
  <c r="AI1657" i="20"/>
  <c r="AJ1657" i="20"/>
  <c r="AK1657" i="20"/>
  <c r="AI1658" i="20"/>
  <c r="AJ1658" i="20"/>
  <c r="AK1658" i="20"/>
  <c r="AI1659" i="20"/>
  <c r="AJ1659" i="20"/>
  <c r="AK1659" i="20"/>
  <c r="AI1660" i="20"/>
  <c r="AJ1660" i="20"/>
  <c r="AK1660" i="20"/>
  <c r="AI1661" i="20"/>
  <c r="AJ1661" i="20"/>
  <c r="AK1661" i="20"/>
  <c r="AI1662" i="20"/>
  <c r="AJ1662" i="20"/>
  <c r="AK1662" i="20"/>
  <c r="AI1663" i="20"/>
  <c r="AJ1663" i="20"/>
  <c r="AK1663" i="20"/>
  <c r="AI1664" i="20"/>
  <c r="AJ1664" i="20"/>
  <c r="AK1664" i="20"/>
  <c r="AI1665" i="20"/>
  <c r="AJ1665" i="20"/>
  <c r="AK1665" i="20"/>
  <c r="AI1666" i="20"/>
  <c r="AJ1666" i="20"/>
  <c r="AK1666" i="20"/>
  <c r="AI1667" i="20"/>
  <c r="AJ1667" i="20"/>
  <c r="AK1667" i="20"/>
  <c r="AI1668" i="20"/>
  <c r="AJ1668" i="20"/>
  <c r="AK1668" i="20"/>
  <c r="AI1669" i="20"/>
  <c r="AJ1669" i="20"/>
  <c r="AK1669" i="20"/>
  <c r="AI1670" i="20"/>
  <c r="AJ1670" i="20"/>
  <c r="AK1670" i="20"/>
  <c r="AI1671" i="20"/>
  <c r="AJ1671" i="20"/>
  <c r="AK1671" i="20"/>
  <c r="AI1672" i="20"/>
  <c r="AJ1672" i="20"/>
  <c r="AK1672" i="20"/>
  <c r="AI1673" i="20"/>
  <c r="AJ1673" i="20"/>
  <c r="AK1673" i="20"/>
  <c r="AI1674" i="20"/>
  <c r="AJ1674" i="20"/>
  <c r="AK1674" i="20"/>
  <c r="AI1675" i="20"/>
  <c r="AJ1675" i="20"/>
  <c r="AK1675" i="20"/>
  <c r="AI1676" i="20"/>
  <c r="AJ1676" i="20"/>
  <c r="AK1676" i="20"/>
  <c r="AI1677" i="20"/>
  <c r="AJ1677" i="20"/>
  <c r="AK1677" i="20"/>
  <c r="AI1678" i="20"/>
  <c r="AJ1678" i="20"/>
  <c r="AK1678" i="20"/>
  <c r="AI1679" i="20"/>
  <c r="AJ1679" i="20"/>
  <c r="AK1679" i="20"/>
  <c r="AI1680" i="20"/>
  <c r="AJ1680" i="20"/>
  <c r="AK1680" i="20"/>
  <c r="AI1681" i="20"/>
  <c r="AJ1681" i="20"/>
  <c r="AK1681" i="20"/>
  <c r="AI1682" i="20"/>
  <c r="AJ1682" i="20"/>
  <c r="AK1682" i="20"/>
  <c r="AI1683" i="20"/>
  <c r="AJ1683" i="20"/>
  <c r="AK1683" i="20"/>
  <c r="AI1684" i="20"/>
  <c r="AJ1684" i="20"/>
  <c r="AK1684" i="20"/>
  <c r="AI1685" i="20"/>
  <c r="AJ1685" i="20"/>
  <c r="AK1685" i="20"/>
  <c r="AI1686" i="20"/>
  <c r="AJ1686" i="20"/>
  <c r="AK1686" i="20"/>
  <c r="AI1687" i="20"/>
  <c r="AJ1687" i="20"/>
  <c r="AK1687" i="20"/>
  <c r="AI1688" i="20"/>
  <c r="AJ1688" i="20"/>
  <c r="AK1688" i="20"/>
  <c r="AI1689" i="20"/>
  <c r="AJ1689" i="20"/>
  <c r="AK1689" i="20"/>
  <c r="AI1690" i="20"/>
  <c r="AJ1690" i="20"/>
  <c r="AK1690" i="20"/>
  <c r="AI1691" i="20"/>
  <c r="AJ1691" i="20"/>
  <c r="AK1691" i="20"/>
  <c r="AI1692" i="20"/>
  <c r="AJ1692" i="20"/>
  <c r="AK1692" i="20"/>
  <c r="AI1693" i="20"/>
  <c r="AJ1693" i="20"/>
  <c r="AK1693" i="20"/>
  <c r="AI1694" i="20"/>
  <c r="AJ1694" i="20"/>
  <c r="AK1694" i="20"/>
  <c r="AI1695" i="20"/>
  <c r="AJ1695" i="20"/>
  <c r="AK1695" i="20"/>
  <c r="AI1696" i="20"/>
  <c r="AJ1696" i="20"/>
  <c r="AK1696" i="20"/>
  <c r="AI1697" i="20"/>
  <c r="AJ1697" i="20"/>
  <c r="AK1697" i="20"/>
  <c r="AI1698" i="20"/>
  <c r="AJ1698" i="20"/>
  <c r="AK1698" i="20"/>
  <c r="AI1699" i="20"/>
  <c r="AJ1699" i="20"/>
  <c r="AK1699" i="20"/>
  <c r="AI1700" i="20"/>
  <c r="AJ1700" i="20"/>
  <c r="AK1700" i="20"/>
  <c r="AI1701" i="20"/>
  <c r="AJ1701" i="20"/>
  <c r="AK1701" i="20"/>
  <c r="AI1702" i="20"/>
  <c r="AJ1702" i="20"/>
  <c r="AK1702" i="20"/>
  <c r="AI1703" i="20"/>
  <c r="AJ1703" i="20"/>
  <c r="AK1703" i="20"/>
  <c r="AI1704" i="20"/>
  <c r="AJ1704" i="20"/>
  <c r="AK1704" i="20"/>
  <c r="AI1705" i="20"/>
  <c r="AJ1705" i="20"/>
  <c r="AK1705" i="20"/>
  <c r="AI1706" i="20"/>
  <c r="AJ1706" i="20"/>
  <c r="AK1706" i="20"/>
  <c r="AI1707" i="20"/>
  <c r="AJ1707" i="20"/>
  <c r="AK1707" i="20"/>
  <c r="AI1708" i="20"/>
  <c r="AJ1708" i="20"/>
  <c r="AK1708" i="20"/>
  <c r="AI1709" i="20"/>
  <c r="AJ1709" i="20"/>
  <c r="AK1709" i="20"/>
  <c r="AI1710" i="20"/>
  <c r="AJ1710" i="20"/>
  <c r="AK1710" i="20"/>
  <c r="AI1711" i="20"/>
  <c r="AJ1711" i="20"/>
  <c r="AK1711" i="20"/>
  <c r="AI1712" i="20"/>
  <c r="AJ1712" i="20"/>
  <c r="AK1712" i="20"/>
  <c r="AI1713" i="20"/>
  <c r="AJ1713" i="20"/>
  <c r="AK1713" i="20"/>
  <c r="AI1714" i="20"/>
  <c r="AJ1714" i="20"/>
  <c r="AK1714" i="20"/>
  <c r="AI1715" i="20"/>
  <c r="AJ1715" i="20"/>
  <c r="AK1715" i="20"/>
  <c r="AI1716" i="20"/>
  <c r="AJ1716" i="20"/>
  <c r="AK1716" i="20"/>
  <c r="AI1717" i="20"/>
  <c r="AJ1717" i="20"/>
  <c r="AK1717" i="20"/>
  <c r="AI1718" i="20"/>
  <c r="AJ1718" i="20"/>
  <c r="AK1718" i="20"/>
  <c r="AI1719" i="20"/>
  <c r="AJ1719" i="20"/>
  <c r="AK1719" i="20"/>
  <c r="AI1720" i="20"/>
  <c r="AJ1720" i="20"/>
  <c r="AK1720" i="20"/>
  <c r="AI1721" i="20"/>
  <c r="AJ1721" i="20"/>
  <c r="AK1721" i="20"/>
  <c r="AI1722" i="20"/>
  <c r="AJ1722" i="20"/>
  <c r="AK1722" i="20"/>
  <c r="AI1723" i="20"/>
  <c r="AJ1723" i="20"/>
  <c r="AK1723" i="20"/>
  <c r="AI1724" i="20"/>
  <c r="AJ1724" i="20"/>
  <c r="AK1724" i="20"/>
  <c r="AI1725" i="20"/>
  <c r="AJ1725" i="20"/>
  <c r="AK1725" i="20"/>
  <c r="AI1726" i="20"/>
  <c r="AJ1726" i="20"/>
  <c r="AK1726" i="20"/>
  <c r="AI1727" i="20"/>
  <c r="AJ1727" i="20"/>
  <c r="AK1727" i="20"/>
  <c r="AI1728" i="20"/>
  <c r="AJ1728" i="20"/>
  <c r="AK1728" i="20"/>
  <c r="AI1729" i="20"/>
  <c r="AJ1729" i="20"/>
  <c r="AK1729" i="20"/>
  <c r="AI1730" i="20"/>
  <c r="AJ1730" i="20"/>
  <c r="AK1730" i="20"/>
  <c r="AI1731" i="20"/>
  <c r="AJ1731" i="20"/>
  <c r="AK1731" i="20"/>
  <c r="AI1732" i="20"/>
  <c r="AJ1732" i="20"/>
  <c r="AK1732" i="20"/>
  <c r="AI1733" i="20"/>
  <c r="AJ1733" i="20"/>
  <c r="AK1733" i="20"/>
  <c r="AI1734" i="20"/>
  <c r="AJ1734" i="20"/>
  <c r="AK1734" i="20"/>
  <c r="AI1735" i="20"/>
  <c r="AJ1735" i="20"/>
  <c r="AK1735" i="20"/>
  <c r="AI1736" i="20"/>
  <c r="AJ1736" i="20"/>
  <c r="AK1736" i="20"/>
  <c r="AI1737" i="20"/>
  <c r="AJ1737" i="20"/>
  <c r="AK1737" i="20"/>
  <c r="AI1738" i="20"/>
  <c r="AJ1738" i="20"/>
  <c r="AK1738" i="20"/>
  <c r="AI1739" i="20"/>
  <c r="AJ1739" i="20"/>
  <c r="AK1739" i="20"/>
  <c r="AI1740" i="20"/>
  <c r="AJ1740" i="20"/>
  <c r="AK1740" i="20"/>
  <c r="AI1741" i="20"/>
  <c r="AJ1741" i="20"/>
  <c r="AK1741" i="20"/>
  <c r="AI1742" i="20"/>
  <c r="AJ1742" i="20"/>
  <c r="AK1742" i="20"/>
  <c r="AI1743" i="20"/>
  <c r="AJ1743" i="20"/>
  <c r="AK1743" i="20"/>
  <c r="AI1744" i="20"/>
  <c r="AJ1744" i="20"/>
  <c r="AK1744" i="20"/>
  <c r="AI1745" i="20"/>
  <c r="AJ1745" i="20"/>
  <c r="AK1745" i="20"/>
  <c r="AI1746" i="20"/>
  <c r="AJ1746" i="20"/>
  <c r="AK1746" i="20"/>
  <c r="AI1747" i="20"/>
  <c r="AJ1747" i="20"/>
  <c r="AK1747" i="20"/>
  <c r="AI1748" i="20"/>
  <c r="AJ1748" i="20"/>
  <c r="AK1748" i="20"/>
  <c r="AI1749" i="20"/>
  <c r="AJ1749" i="20"/>
  <c r="AK1749" i="20"/>
  <c r="AI1750" i="20"/>
  <c r="AJ1750" i="20"/>
  <c r="AK1750" i="20"/>
  <c r="AI1751" i="20"/>
  <c r="AJ1751" i="20"/>
  <c r="AK1751" i="20"/>
  <c r="AI1752" i="20"/>
  <c r="AJ1752" i="20"/>
  <c r="AK1752" i="20"/>
  <c r="AI1753" i="20"/>
  <c r="AJ1753" i="20"/>
  <c r="AK1753" i="20"/>
  <c r="AI1754" i="20"/>
  <c r="AJ1754" i="20"/>
  <c r="AK1754" i="20"/>
  <c r="AI1755" i="20"/>
  <c r="AJ1755" i="20"/>
  <c r="AK1755" i="20"/>
  <c r="AI1756" i="20"/>
  <c r="AJ1756" i="20"/>
  <c r="AK1756" i="20"/>
  <c r="AI1757" i="20"/>
  <c r="AJ1757" i="20"/>
  <c r="AK1757" i="20"/>
  <c r="AI1758" i="20"/>
  <c r="AJ1758" i="20"/>
  <c r="AK1758" i="20"/>
  <c r="AI1759" i="20"/>
  <c r="AJ1759" i="20"/>
  <c r="AK1759" i="20"/>
  <c r="AI1760" i="20"/>
  <c r="AJ1760" i="20"/>
  <c r="AK1760" i="20"/>
  <c r="AI1761" i="20"/>
  <c r="AJ1761" i="20"/>
  <c r="AK1761" i="20"/>
  <c r="AI1762" i="20"/>
  <c r="AJ1762" i="20"/>
  <c r="AK1762" i="20"/>
  <c r="AI1763" i="20"/>
  <c r="AJ1763" i="20"/>
  <c r="AK1763" i="20"/>
  <c r="AI1764" i="20"/>
  <c r="AJ1764" i="20"/>
  <c r="AK1764" i="20"/>
  <c r="AI1765" i="20"/>
  <c r="AJ1765" i="20"/>
  <c r="AK1765" i="20"/>
  <c r="AI1766" i="20"/>
  <c r="AJ1766" i="20"/>
  <c r="AK1766" i="20"/>
  <c r="AI1767" i="20"/>
  <c r="AJ1767" i="20"/>
  <c r="AK1767" i="20"/>
  <c r="AI1768" i="20"/>
  <c r="AJ1768" i="20"/>
  <c r="AK1768" i="20"/>
  <c r="AI1769" i="20"/>
  <c r="AJ1769" i="20"/>
  <c r="AK1769" i="20"/>
  <c r="AI1770" i="20"/>
  <c r="AJ1770" i="20"/>
  <c r="AK1770" i="20"/>
  <c r="AI1771" i="20"/>
  <c r="AJ1771" i="20"/>
  <c r="AK1771" i="20"/>
  <c r="AI1772" i="20"/>
  <c r="AJ1772" i="20"/>
  <c r="AK1772" i="20"/>
  <c r="AI1773" i="20"/>
  <c r="AJ1773" i="20"/>
  <c r="AK1773" i="20"/>
  <c r="AI1774" i="20"/>
  <c r="AJ1774" i="20"/>
  <c r="AK1774" i="20"/>
  <c r="AI1775" i="20"/>
  <c r="AJ1775" i="20"/>
  <c r="AK1775" i="20"/>
  <c r="AI1776" i="20"/>
  <c r="AJ1776" i="20"/>
  <c r="AK1776" i="20"/>
  <c r="AI1777" i="20"/>
  <c r="AJ1777" i="20"/>
  <c r="AK1777" i="20"/>
  <c r="AI1778" i="20"/>
  <c r="AJ1778" i="20"/>
  <c r="AK1778" i="20"/>
  <c r="AI1779" i="20"/>
  <c r="AJ1779" i="20"/>
  <c r="AK1779" i="20"/>
  <c r="AI1780" i="20"/>
  <c r="AJ1780" i="20"/>
  <c r="AK1780" i="20"/>
  <c r="AI1781" i="20"/>
  <c r="AJ1781" i="20"/>
  <c r="AK1781" i="20"/>
  <c r="AI1782" i="20"/>
  <c r="AJ1782" i="20"/>
  <c r="AK1782" i="20"/>
  <c r="AI1783" i="20"/>
  <c r="AJ1783" i="20"/>
  <c r="AK1783" i="20"/>
  <c r="AI1784" i="20"/>
  <c r="AJ1784" i="20"/>
  <c r="AK1784" i="20"/>
  <c r="AI1785" i="20"/>
  <c r="AJ1785" i="20"/>
  <c r="AK1785" i="20"/>
  <c r="AI1786" i="20"/>
  <c r="AJ1786" i="20"/>
  <c r="AK1786" i="20"/>
  <c r="AI1787" i="20"/>
  <c r="AJ1787" i="20"/>
  <c r="AK1787" i="20"/>
  <c r="AI1788" i="20"/>
  <c r="AJ1788" i="20"/>
  <c r="AK1788" i="20"/>
  <c r="AI1789" i="20"/>
  <c r="AJ1789" i="20"/>
  <c r="AK1789" i="20"/>
  <c r="AI1790" i="20"/>
  <c r="AJ1790" i="20"/>
  <c r="AK1790" i="20"/>
  <c r="AI1791" i="20"/>
  <c r="AJ1791" i="20"/>
  <c r="AK1791" i="20"/>
  <c r="AI1792" i="20"/>
  <c r="AJ1792" i="20"/>
  <c r="AK1792" i="20"/>
  <c r="AI1793" i="20"/>
  <c r="AJ1793" i="20"/>
  <c r="AK1793" i="20"/>
  <c r="AI1794" i="20"/>
  <c r="AJ1794" i="20"/>
  <c r="AK1794" i="20"/>
  <c r="AI1795" i="20"/>
  <c r="AJ1795" i="20"/>
  <c r="AK1795" i="20"/>
  <c r="AI1796" i="20"/>
  <c r="AJ1796" i="20"/>
  <c r="AK1796" i="20"/>
  <c r="AI1797" i="20"/>
  <c r="AJ1797" i="20"/>
  <c r="AK1797" i="20"/>
  <c r="AI1798" i="20"/>
  <c r="AJ1798" i="20"/>
  <c r="AK1798" i="20"/>
  <c r="AI1799" i="20"/>
  <c r="AJ1799" i="20"/>
  <c r="AK1799" i="20"/>
  <c r="AI1800" i="20"/>
  <c r="AJ1800" i="20"/>
  <c r="AK1800" i="20"/>
  <c r="AI1801" i="20"/>
  <c r="AJ1801" i="20"/>
  <c r="AK1801" i="20"/>
  <c r="AI1802" i="20"/>
  <c r="AJ1802" i="20"/>
  <c r="AK1802" i="20"/>
  <c r="AI1803" i="20"/>
  <c r="AJ1803" i="20"/>
  <c r="AK1803" i="20"/>
  <c r="AI1804" i="20"/>
  <c r="AJ1804" i="20"/>
  <c r="AK1804" i="20"/>
  <c r="AI1805" i="20"/>
  <c r="AJ1805" i="20"/>
  <c r="AK1805" i="20"/>
  <c r="AI1806" i="20"/>
  <c r="AJ1806" i="20"/>
  <c r="AK1806" i="20"/>
  <c r="AI1807" i="20"/>
  <c r="AJ1807" i="20"/>
  <c r="AK1807" i="20"/>
  <c r="AI1808" i="20"/>
  <c r="AJ1808" i="20"/>
  <c r="AK1808" i="20"/>
  <c r="AI1809" i="20"/>
  <c r="AJ1809" i="20"/>
  <c r="AK1809" i="20"/>
  <c r="AI1810" i="20"/>
  <c r="AJ1810" i="20"/>
  <c r="AK1810" i="20"/>
  <c r="AI1811" i="20"/>
  <c r="AJ1811" i="20"/>
  <c r="AK1811" i="20"/>
  <c r="AI1812" i="20"/>
  <c r="AJ1812" i="20"/>
  <c r="AK1812" i="20"/>
  <c r="AI1813" i="20"/>
  <c r="AJ1813" i="20"/>
  <c r="AK1813" i="20"/>
  <c r="AI1814" i="20"/>
  <c r="AJ1814" i="20"/>
  <c r="AK1814" i="20"/>
  <c r="AI1815" i="20"/>
  <c r="AJ1815" i="20"/>
  <c r="AK1815" i="20"/>
  <c r="AI1816" i="20"/>
  <c r="AJ1816" i="20"/>
  <c r="AK1816" i="20"/>
  <c r="AI1817" i="20"/>
  <c r="AJ1817" i="20"/>
  <c r="AK1817" i="20"/>
  <c r="AI1818" i="20"/>
  <c r="AJ1818" i="20"/>
  <c r="AK1818" i="20"/>
  <c r="AI1819" i="20"/>
  <c r="AJ1819" i="20"/>
  <c r="AK1819" i="20"/>
  <c r="AI1820" i="20"/>
  <c r="AJ1820" i="20"/>
  <c r="AK1820" i="20"/>
  <c r="AI1821" i="20"/>
  <c r="AJ1821" i="20"/>
  <c r="AK1821" i="20"/>
  <c r="AI1822" i="20"/>
  <c r="AJ1822" i="20"/>
  <c r="AK1822" i="20"/>
  <c r="AI1823" i="20"/>
  <c r="AJ1823" i="20"/>
  <c r="AK1823" i="20"/>
  <c r="AI1824" i="20"/>
  <c r="AJ1824" i="20"/>
  <c r="AK1824" i="20"/>
  <c r="AI1825" i="20"/>
  <c r="AJ1825" i="20"/>
  <c r="AK1825" i="20"/>
  <c r="AI1826" i="20"/>
  <c r="AJ1826" i="20"/>
  <c r="AK1826" i="20"/>
  <c r="AI1827" i="20"/>
  <c r="AJ1827" i="20"/>
  <c r="AK1827" i="20"/>
  <c r="AI1828" i="20"/>
  <c r="AJ1828" i="20"/>
  <c r="AK1828" i="20"/>
  <c r="AI1829" i="20"/>
  <c r="AJ1829" i="20"/>
  <c r="AK1829" i="20"/>
  <c r="AI1830" i="20"/>
  <c r="AJ1830" i="20"/>
  <c r="AK1830" i="20"/>
  <c r="AI1831" i="20"/>
  <c r="AJ1831" i="20"/>
  <c r="AK1831" i="20"/>
  <c r="AI1832" i="20"/>
  <c r="AJ1832" i="20"/>
  <c r="AK1832" i="20"/>
  <c r="AI1833" i="20"/>
  <c r="AJ1833" i="20"/>
  <c r="AK1833" i="20"/>
  <c r="AI1834" i="20"/>
  <c r="AJ1834" i="20"/>
  <c r="AK1834" i="20"/>
  <c r="AI1835" i="20"/>
  <c r="AJ1835" i="20"/>
  <c r="AK1835" i="20"/>
  <c r="AI1836" i="20"/>
  <c r="AJ1836" i="20"/>
  <c r="AK1836" i="20"/>
  <c r="AI1837" i="20"/>
  <c r="AJ1837" i="20"/>
  <c r="AK1837" i="20"/>
  <c r="AI1838" i="20"/>
  <c r="AJ1838" i="20"/>
  <c r="AK1838" i="20"/>
  <c r="AI1839" i="20"/>
  <c r="AJ1839" i="20"/>
  <c r="AK1839" i="20"/>
  <c r="AI1840" i="20"/>
  <c r="AJ1840" i="20"/>
  <c r="AK1840" i="20"/>
  <c r="AI1841" i="20"/>
  <c r="AJ1841" i="20"/>
  <c r="AK1841" i="20"/>
  <c r="AI1842" i="20"/>
  <c r="AJ1842" i="20"/>
  <c r="AK1842" i="20"/>
  <c r="AI1843" i="20"/>
  <c r="AJ1843" i="20"/>
  <c r="AK1843" i="20"/>
  <c r="AI1844" i="20"/>
  <c r="AJ1844" i="20"/>
  <c r="AK1844" i="20"/>
  <c r="AI1845" i="20"/>
  <c r="AJ1845" i="20"/>
  <c r="AK1845" i="20"/>
  <c r="AI1846" i="20"/>
  <c r="AJ1846" i="20"/>
  <c r="AK1846" i="20"/>
  <c r="AI1847" i="20"/>
  <c r="AJ1847" i="20"/>
  <c r="AK1847" i="20"/>
  <c r="AI1848" i="20"/>
  <c r="AJ1848" i="20"/>
  <c r="AK1848" i="20"/>
  <c r="AI1849" i="20"/>
  <c r="AJ1849" i="20"/>
  <c r="AK1849" i="20"/>
  <c r="AI1850" i="20"/>
  <c r="AJ1850" i="20"/>
  <c r="AK1850" i="20"/>
  <c r="AI1851" i="20"/>
  <c r="AJ1851" i="20"/>
  <c r="AK1851" i="20"/>
  <c r="AI1852" i="20"/>
  <c r="AJ1852" i="20"/>
  <c r="AK1852" i="20"/>
  <c r="AI1853" i="20"/>
  <c r="AJ1853" i="20"/>
  <c r="AK1853" i="20"/>
  <c r="AI1854" i="20"/>
  <c r="AJ1854" i="20"/>
  <c r="AK1854" i="20"/>
  <c r="AI1855" i="20"/>
  <c r="AJ1855" i="20"/>
  <c r="AK1855" i="20"/>
  <c r="AI1856" i="20"/>
  <c r="AJ1856" i="20"/>
  <c r="AK1856" i="20"/>
  <c r="AI1857" i="20"/>
  <c r="AJ1857" i="20"/>
  <c r="AK1857" i="20"/>
  <c r="AI1858" i="20"/>
  <c r="AJ1858" i="20"/>
  <c r="AK1858" i="20"/>
  <c r="AI1859" i="20"/>
  <c r="AJ1859" i="20"/>
  <c r="AK1859" i="20"/>
  <c r="AI1860" i="20"/>
  <c r="AJ1860" i="20"/>
  <c r="AK1860" i="20"/>
  <c r="AI1861" i="20"/>
  <c r="AJ1861" i="20"/>
  <c r="AK1861" i="20"/>
  <c r="AI1862" i="20"/>
  <c r="AJ1862" i="20"/>
  <c r="AK1862" i="20"/>
  <c r="AI1863" i="20"/>
  <c r="AJ1863" i="20"/>
  <c r="AK1863" i="20"/>
  <c r="AI1864" i="20"/>
  <c r="AJ1864" i="20"/>
  <c r="AK1864" i="20"/>
  <c r="AI1865" i="20"/>
  <c r="AJ1865" i="20"/>
  <c r="AK1865" i="20"/>
  <c r="AI1866" i="20"/>
  <c r="AJ1866" i="20"/>
  <c r="AK1866" i="20"/>
  <c r="AI1867" i="20"/>
  <c r="AJ1867" i="20"/>
  <c r="AK1867" i="20"/>
  <c r="AI1868" i="20"/>
  <c r="AJ1868" i="20"/>
  <c r="AK1868" i="20"/>
  <c r="AI1869" i="20"/>
  <c r="AJ1869" i="20"/>
  <c r="AK1869" i="20"/>
  <c r="AI1870" i="20"/>
  <c r="AJ1870" i="20"/>
  <c r="AK1870" i="20"/>
  <c r="AI1871" i="20"/>
  <c r="AJ1871" i="20"/>
  <c r="AK1871" i="20"/>
  <c r="AI1872" i="20"/>
  <c r="AJ1872" i="20"/>
  <c r="AK1872" i="20"/>
  <c r="AI1873" i="20"/>
  <c r="AJ1873" i="20"/>
  <c r="AK1873" i="20"/>
  <c r="AI1874" i="20"/>
  <c r="AJ1874" i="20"/>
  <c r="AK1874" i="20"/>
  <c r="AI1875" i="20"/>
  <c r="AJ1875" i="20"/>
  <c r="AK1875" i="20"/>
  <c r="AI1876" i="20"/>
  <c r="AJ1876" i="20"/>
  <c r="AK1876" i="20"/>
  <c r="AI1877" i="20"/>
  <c r="AJ1877" i="20"/>
  <c r="AK1877" i="20"/>
  <c r="AI1878" i="20"/>
  <c r="AJ1878" i="20"/>
  <c r="AK1878" i="20"/>
  <c r="AI1879" i="20"/>
  <c r="AJ1879" i="20"/>
  <c r="AK1879" i="20"/>
  <c r="AI1880" i="20"/>
  <c r="AJ1880" i="20"/>
  <c r="AK1880" i="20"/>
  <c r="AI1881" i="20"/>
  <c r="AJ1881" i="20"/>
  <c r="AK1881" i="20"/>
  <c r="AI1882" i="20"/>
  <c r="AJ1882" i="20"/>
  <c r="AK1882" i="20"/>
  <c r="AI1883" i="20"/>
  <c r="AJ1883" i="20"/>
  <c r="AK1883" i="20"/>
  <c r="AI1884" i="20"/>
  <c r="AJ1884" i="20"/>
  <c r="AK1884" i="20"/>
  <c r="AI1885" i="20"/>
  <c r="AJ1885" i="20"/>
  <c r="AK1885" i="20"/>
  <c r="AI1886" i="20"/>
  <c r="AJ1886" i="20"/>
  <c r="AK1886" i="20"/>
  <c r="AI1887" i="20"/>
  <c r="AJ1887" i="20"/>
  <c r="AK1887" i="20"/>
  <c r="AI1888" i="20"/>
  <c r="AJ1888" i="20"/>
  <c r="AK1888" i="20"/>
  <c r="AI1889" i="20"/>
  <c r="AJ1889" i="20"/>
  <c r="AK1889" i="20"/>
  <c r="AI1890" i="20"/>
  <c r="AJ1890" i="20"/>
  <c r="AK1890" i="20"/>
  <c r="AI1891" i="20"/>
  <c r="AJ1891" i="20"/>
  <c r="AK1891" i="20"/>
  <c r="AI1892" i="20"/>
  <c r="AJ1892" i="20"/>
  <c r="AK1892" i="20"/>
  <c r="AI1893" i="20"/>
  <c r="AJ1893" i="20"/>
  <c r="AK1893" i="20"/>
  <c r="AI1894" i="20"/>
  <c r="AJ1894" i="20"/>
  <c r="AK1894" i="20"/>
  <c r="AI1895" i="20"/>
  <c r="AJ1895" i="20"/>
  <c r="AK1895" i="20"/>
  <c r="AI1896" i="20"/>
  <c r="AJ1896" i="20"/>
  <c r="AK1896" i="20"/>
  <c r="AI1897" i="20"/>
  <c r="AJ1897" i="20"/>
  <c r="AK1897" i="20"/>
  <c r="AI1898" i="20"/>
  <c r="AJ1898" i="20"/>
  <c r="AK1898" i="20"/>
  <c r="AI1899" i="20"/>
  <c r="AJ1899" i="20"/>
  <c r="AK1899" i="20"/>
  <c r="AI1900" i="20"/>
  <c r="AJ1900" i="20"/>
  <c r="AK1900" i="20"/>
  <c r="AI1901" i="20"/>
  <c r="AJ1901" i="20"/>
  <c r="AK1901" i="20"/>
  <c r="AI1902" i="20"/>
  <c r="AJ1902" i="20"/>
  <c r="AK1902" i="20"/>
  <c r="AI1903" i="20"/>
  <c r="AJ1903" i="20"/>
  <c r="AK1903" i="20"/>
  <c r="AI1904" i="20"/>
  <c r="AJ1904" i="20"/>
  <c r="AK1904" i="20"/>
  <c r="AI1905" i="20"/>
  <c r="AJ1905" i="20"/>
  <c r="AK1905" i="20"/>
  <c r="AI1906" i="20"/>
  <c r="AJ1906" i="20"/>
  <c r="AK1906" i="20"/>
  <c r="AI1907" i="20"/>
  <c r="AJ1907" i="20"/>
  <c r="AK1907" i="20"/>
  <c r="AI1908" i="20"/>
  <c r="AJ1908" i="20"/>
  <c r="AK1908" i="20"/>
  <c r="AI1909" i="20"/>
  <c r="AJ1909" i="20"/>
  <c r="AK1909" i="20"/>
  <c r="AI1910" i="20"/>
  <c r="AJ1910" i="20"/>
  <c r="AK1910" i="20"/>
  <c r="AI1911" i="20"/>
  <c r="AJ1911" i="20"/>
  <c r="AK1911" i="20"/>
  <c r="AI1912" i="20"/>
  <c r="AJ1912" i="20"/>
  <c r="AK1912" i="20"/>
  <c r="AI1913" i="20"/>
  <c r="AJ1913" i="20"/>
  <c r="AK1913" i="20"/>
  <c r="AI1914" i="20"/>
  <c r="AJ1914" i="20"/>
  <c r="AK1914" i="20"/>
  <c r="AI1915" i="20"/>
  <c r="AJ1915" i="20"/>
  <c r="AK1915" i="20"/>
  <c r="AI1916" i="20"/>
  <c r="AJ1916" i="20"/>
  <c r="AK1916" i="20"/>
  <c r="AI1917" i="20"/>
  <c r="AJ1917" i="20"/>
  <c r="AK1917" i="20"/>
  <c r="AI1918" i="20"/>
  <c r="AJ1918" i="20"/>
  <c r="AK1918" i="20"/>
  <c r="AI1919" i="20"/>
  <c r="AJ1919" i="20"/>
  <c r="AK1919" i="20"/>
  <c r="AI1920" i="20"/>
  <c r="AJ1920" i="20"/>
  <c r="AK1920" i="20"/>
  <c r="AI1921" i="20"/>
  <c r="AJ1921" i="20"/>
  <c r="AK1921" i="20"/>
  <c r="AI1922" i="20"/>
  <c r="AJ1922" i="20"/>
  <c r="AK1922" i="20"/>
  <c r="AI1923" i="20"/>
  <c r="AJ1923" i="20"/>
  <c r="AK1923" i="20"/>
  <c r="AI1924" i="20"/>
  <c r="AJ1924" i="20"/>
  <c r="AK1924" i="20"/>
  <c r="AI1925" i="20"/>
  <c r="AJ1925" i="20"/>
  <c r="AK1925" i="20"/>
  <c r="AI1926" i="20"/>
  <c r="AJ1926" i="20"/>
  <c r="AK1926" i="20"/>
  <c r="AI1927" i="20"/>
  <c r="AJ1927" i="20"/>
  <c r="AK1927" i="20"/>
  <c r="AI1928" i="20"/>
  <c r="AJ1928" i="20"/>
  <c r="AK1928" i="20"/>
  <c r="AI1929" i="20"/>
  <c r="AJ1929" i="20"/>
  <c r="AK1929" i="20"/>
  <c r="AI1930" i="20"/>
  <c r="AJ1930" i="20"/>
  <c r="AK1930" i="20"/>
  <c r="AI1931" i="20"/>
  <c r="AJ1931" i="20"/>
  <c r="AK1931" i="20"/>
  <c r="AI1932" i="20"/>
  <c r="AJ1932" i="20"/>
  <c r="AK1932" i="20"/>
  <c r="AI1933" i="20"/>
  <c r="AJ1933" i="20"/>
  <c r="AK1933" i="20"/>
  <c r="AI1934" i="20"/>
  <c r="AJ1934" i="20"/>
  <c r="AK1934" i="20"/>
  <c r="AI1935" i="20"/>
  <c r="AJ1935" i="20"/>
  <c r="AK1935" i="20"/>
  <c r="AI1936" i="20"/>
  <c r="AJ1936" i="20"/>
  <c r="AK1936" i="20"/>
  <c r="AI1937" i="20"/>
  <c r="AJ1937" i="20"/>
  <c r="AK1937" i="20"/>
  <c r="AI1938" i="20"/>
  <c r="AJ1938" i="20"/>
  <c r="AK1938" i="20"/>
  <c r="AI1939" i="20"/>
  <c r="AJ1939" i="20"/>
  <c r="AK1939" i="20"/>
  <c r="AI1940" i="20"/>
  <c r="AJ1940" i="20"/>
  <c r="AK1940" i="20"/>
  <c r="AI1941" i="20"/>
  <c r="AJ1941" i="20"/>
  <c r="AK1941" i="20"/>
  <c r="AI1942" i="20"/>
  <c r="AJ1942" i="20"/>
  <c r="AK1942" i="20"/>
  <c r="AI1943" i="20"/>
  <c r="AJ1943" i="20"/>
  <c r="AK1943" i="20"/>
  <c r="AI1944" i="20"/>
  <c r="AJ1944" i="20"/>
  <c r="AK1944" i="20"/>
  <c r="AI1945" i="20"/>
  <c r="AJ1945" i="20"/>
  <c r="AK1945" i="20"/>
  <c r="AI1946" i="20"/>
  <c r="AJ1946" i="20"/>
  <c r="AK1946" i="20"/>
  <c r="AI1947" i="20"/>
  <c r="AJ1947" i="20"/>
  <c r="AK1947" i="20"/>
  <c r="AI1948" i="20"/>
  <c r="AJ1948" i="20"/>
  <c r="AK1948" i="20"/>
  <c r="AI1949" i="20"/>
  <c r="AJ1949" i="20"/>
  <c r="AK1949" i="20"/>
  <c r="AI1950" i="20"/>
  <c r="AJ1950" i="20"/>
  <c r="AK1950" i="20"/>
  <c r="AI1951" i="20"/>
  <c r="AJ1951" i="20"/>
  <c r="AK1951" i="20"/>
  <c r="AI1952" i="20"/>
  <c r="AJ1952" i="20"/>
  <c r="AK1952" i="20"/>
  <c r="AI1953" i="20"/>
  <c r="AJ1953" i="20"/>
  <c r="AK1953" i="20"/>
  <c r="AI1954" i="20"/>
  <c r="AJ1954" i="20"/>
  <c r="AK1954" i="20"/>
  <c r="AI1955" i="20"/>
  <c r="AJ1955" i="20"/>
  <c r="AK1955" i="20"/>
  <c r="AI1956" i="20"/>
  <c r="AJ1956" i="20"/>
  <c r="AK1956" i="20"/>
  <c r="AI1957" i="20"/>
  <c r="AJ1957" i="20"/>
  <c r="AK1957" i="20"/>
  <c r="AI1958" i="20"/>
  <c r="AJ1958" i="20"/>
  <c r="AK1958" i="20"/>
  <c r="AI1959" i="20"/>
  <c r="AJ1959" i="20"/>
  <c r="AK1959" i="20"/>
  <c r="AI1960" i="20"/>
  <c r="AJ1960" i="20"/>
  <c r="AK1960" i="20"/>
  <c r="AI1961" i="20"/>
  <c r="AJ1961" i="20"/>
  <c r="AK1961" i="20"/>
  <c r="AI1962" i="20"/>
  <c r="AJ1962" i="20"/>
  <c r="AK1962" i="20"/>
  <c r="AI1963" i="20"/>
  <c r="AJ1963" i="20"/>
  <c r="AK1963" i="20"/>
  <c r="AI1964" i="20"/>
  <c r="AJ1964" i="20"/>
  <c r="AK1964" i="20"/>
  <c r="AI1965" i="20"/>
  <c r="AJ1965" i="20"/>
  <c r="AK1965" i="20"/>
  <c r="AI1966" i="20"/>
  <c r="AJ1966" i="20"/>
  <c r="AK1966" i="20"/>
  <c r="AI1967" i="20"/>
  <c r="AJ1967" i="20"/>
  <c r="AK1967" i="20"/>
  <c r="AI1968" i="20"/>
  <c r="AJ1968" i="20"/>
  <c r="AK1968" i="20"/>
  <c r="AI1969" i="20"/>
  <c r="AJ1969" i="20"/>
  <c r="AK1969" i="20"/>
  <c r="AI1970" i="20"/>
  <c r="AJ1970" i="20"/>
  <c r="AK1970" i="20"/>
  <c r="AI1971" i="20"/>
  <c r="AJ1971" i="20"/>
  <c r="AK1971" i="20"/>
  <c r="AI1972" i="20"/>
  <c r="AJ1972" i="20"/>
  <c r="AK1972" i="20"/>
  <c r="AI1973" i="20"/>
  <c r="AJ1973" i="20"/>
  <c r="AK1973" i="20"/>
  <c r="AI1974" i="20"/>
  <c r="AJ1974" i="20"/>
  <c r="AK1974" i="20"/>
  <c r="AI1975" i="20"/>
  <c r="AJ1975" i="20"/>
  <c r="AK1975" i="20"/>
  <c r="AI1976" i="20"/>
  <c r="AJ1976" i="20"/>
  <c r="AK1976" i="20"/>
  <c r="AI1977" i="20"/>
  <c r="AJ1977" i="20"/>
  <c r="AK1977" i="20"/>
  <c r="AI1978" i="20"/>
  <c r="AJ1978" i="20"/>
  <c r="AK1978" i="20"/>
  <c r="AI1979" i="20"/>
  <c r="AJ1979" i="20"/>
  <c r="AK1979" i="20"/>
  <c r="AI1980" i="20"/>
  <c r="AJ1980" i="20"/>
  <c r="AK1980" i="20"/>
  <c r="AI1981" i="20"/>
  <c r="AJ1981" i="20"/>
  <c r="AK1981" i="20"/>
  <c r="AI1982" i="20"/>
  <c r="AJ1982" i="20"/>
  <c r="AK1982" i="20"/>
  <c r="AI1983" i="20"/>
  <c r="AJ1983" i="20"/>
  <c r="AK1983" i="20"/>
  <c r="AI1984" i="20"/>
  <c r="AJ1984" i="20"/>
  <c r="AK1984" i="20"/>
  <c r="AI1985" i="20"/>
  <c r="AJ1985" i="20"/>
  <c r="AK1985" i="20"/>
  <c r="AI1986" i="20"/>
  <c r="AJ1986" i="20"/>
  <c r="AK1986" i="20"/>
  <c r="AI1987" i="20"/>
  <c r="AJ1987" i="20"/>
  <c r="AK1987" i="20"/>
  <c r="AI1988" i="20"/>
  <c r="AJ1988" i="20"/>
  <c r="AK1988" i="20"/>
  <c r="AI1989" i="20"/>
  <c r="AJ1989" i="20"/>
  <c r="AK1989" i="20"/>
  <c r="AI1990" i="20"/>
  <c r="AJ1990" i="20"/>
  <c r="AK1990" i="20"/>
  <c r="AI1991" i="20"/>
  <c r="AJ1991" i="20"/>
  <c r="AK1991" i="20"/>
  <c r="AI1992" i="20"/>
  <c r="AJ1992" i="20"/>
  <c r="AK1992" i="20"/>
  <c r="AI1993" i="20"/>
  <c r="AJ1993" i="20"/>
  <c r="AK1993" i="20"/>
  <c r="AI1994" i="20"/>
  <c r="AJ1994" i="20"/>
  <c r="AK1994" i="20"/>
  <c r="AI1995" i="20"/>
  <c r="AJ1995" i="20"/>
  <c r="AK1995" i="20"/>
  <c r="AI1996" i="20"/>
  <c r="AJ1996" i="20"/>
  <c r="AK1996" i="20"/>
  <c r="AI1997" i="20"/>
  <c r="AJ1997" i="20"/>
  <c r="AK1997" i="20"/>
  <c r="AI1998" i="20"/>
  <c r="AJ1998" i="20"/>
  <c r="AK1998" i="20"/>
  <c r="AI1999" i="20"/>
  <c r="AJ1999" i="20"/>
  <c r="AK1999" i="20"/>
  <c r="AI2000" i="20"/>
  <c r="AJ2000" i="20"/>
  <c r="AK2000" i="20"/>
  <c r="AI2001" i="20"/>
  <c r="AJ2001" i="20"/>
  <c r="AK2001" i="20"/>
  <c r="AI2002" i="20"/>
  <c r="AJ2002" i="20"/>
  <c r="AK2002" i="20"/>
  <c r="AI2003" i="20"/>
  <c r="AJ2003" i="20"/>
  <c r="AK2003" i="20"/>
  <c r="AI2004" i="20"/>
  <c r="AJ2004" i="20"/>
  <c r="AK2004" i="20"/>
  <c r="AI2005" i="20"/>
  <c r="AJ2005" i="20"/>
  <c r="AK2005" i="20"/>
  <c r="AI2006" i="20"/>
  <c r="AJ2006" i="20"/>
  <c r="AK2006" i="20"/>
  <c r="AI2007" i="20"/>
  <c r="AJ2007" i="20"/>
  <c r="AK2007" i="20"/>
  <c r="AI2008" i="20"/>
  <c r="AJ2008" i="20"/>
  <c r="AK2008" i="20"/>
  <c r="AI2009" i="20"/>
  <c r="AJ2009" i="20"/>
  <c r="AK2009" i="20"/>
  <c r="AI2010" i="20"/>
  <c r="AJ2010" i="20"/>
  <c r="AK2010" i="20"/>
  <c r="AI2011" i="20"/>
  <c r="AJ2011" i="20"/>
  <c r="AK2011" i="20"/>
  <c r="AI2012" i="20"/>
  <c r="AJ2012" i="20"/>
  <c r="AK2012" i="20"/>
  <c r="AI2013" i="20"/>
  <c r="AJ2013" i="20"/>
  <c r="AK2013" i="20"/>
  <c r="AI2014" i="20"/>
  <c r="AJ2014" i="20"/>
  <c r="AK2014" i="20"/>
  <c r="AI2015" i="20"/>
  <c r="AJ2015" i="20"/>
  <c r="AK2015" i="20"/>
  <c r="AI2016" i="20"/>
  <c r="AJ2016" i="20"/>
  <c r="AK2016" i="20"/>
  <c r="AI2017" i="20"/>
  <c r="AJ2017" i="20"/>
  <c r="AK2017" i="20"/>
  <c r="AI2018" i="20"/>
  <c r="AJ2018" i="20"/>
  <c r="AK2018" i="20"/>
  <c r="AI2019" i="20"/>
  <c r="AJ2019" i="20"/>
  <c r="AK2019" i="20"/>
  <c r="AI2020" i="20"/>
  <c r="AJ2020" i="20"/>
  <c r="AK2020" i="20"/>
  <c r="AI2021" i="20"/>
  <c r="AJ2021" i="20"/>
  <c r="AK2021" i="20"/>
  <c r="AI2022" i="20"/>
  <c r="AJ2022" i="20"/>
  <c r="AK2022" i="20"/>
  <c r="AI2023" i="20"/>
  <c r="AJ2023" i="20"/>
  <c r="AK2023" i="20"/>
  <c r="AI2024" i="20"/>
  <c r="AJ2024" i="20"/>
  <c r="AK2024" i="20"/>
  <c r="AI2025" i="20"/>
  <c r="AJ2025" i="20"/>
  <c r="AK2025" i="20"/>
  <c r="AI2026" i="20"/>
  <c r="AJ2026" i="20"/>
  <c r="AK2026" i="20"/>
  <c r="AI2027" i="20"/>
  <c r="AJ2027" i="20"/>
  <c r="AK2027" i="20"/>
  <c r="AI2028" i="20"/>
  <c r="AJ2028" i="20"/>
  <c r="AK2028" i="20"/>
  <c r="AI2029" i="20"/>
  <c r="AJ2029" i="20"/>
  <c r="AK2029" i="20"/>
  <c r="AI2030" i="20"/>
  <c r="AJ2030" i="20"/>
  <c r="AK2030" i="20"/>
  <c r="AI2031" i="20"/>
  <c r="AJ2031" i="20"/>
  <c r="AK2031" i="20"/>
  <c r="AI2032" i="20"/>
  <c r="AJ2032" i="20"/>
  <c r="AK2032" i="20"/>
  <c r="AI2033" i="20"/>
  <c r="AJ2033" i="20"/>
  <c r="AK2033" i="20"/>
  <c r="AI2034" i="20"/>
  <c r="AJ2034" i="20"/>
  <c r="AK2034" i="20"/>
  <c r="AI2035" i="20"/>
  <c r="AJ2035" i="20"/>
  <c r="AK2035" i="20"/>
  <c r="AI2036" i="20"/>
  <c r="AJ2036" i="20"/>
  <c r="AK2036" i="20"/>
  <c r="AI2037" i="20"/>
  <c r="AJ2037" i="20"/>
  <c r="AK2037" i="20"/>
  <c r="AI2038" i="20"/>
  <c r="AJ2038" i="20"/>
  <c r="AK2038" i="20"/>
  <c r="AI2039" i="20"/>
  <c r="AJ2039" i="20"/>
  <c r="AK2039" i="20"/>
  <c r="AI2040" i="20"/>
  <c r="AJ2040" i="20"/>
  <c r="AK2040" i="20"/>
  <c r="AI2041" i="20"/>
  <c r="AJ2041" i="20"/>
  <c r="AK2041" i="20"/>
  <c r="AI2042" i="20"/>
  <c r="AJ2042" i="20"/>
  <c r="AK2042" i="20"/>
  <c r="AI2043" i="20"/>
  <c r="AJ2043" i="20"/>
  <c r="AK2043" i="20"/>
  <c r="AI2044" i="20"/>
  <c r="AJ2044" i="20"/>
  <c r="AK2044" i="20"/>
  <c r="AI2045" i="20"/>
  <c r="AJ2045" i="20"/>
  <c r="AK2045" i="20"/>
  <c r="AI2046" i="20"/>
  <c r="AJ2046" i="20"/>
  <c r="AK2046" i="20"/>
  <c r="AI2047" i="20"/>
  <c r="AJ2047" i="20"/>
  <c r="AK2047" i="20"/>
  <c r="AI2048" i="20"/>
  <c r="AJ2048" i="20"/>
  <c r="AK2048" i="20"/>
  <c r="AI2049" i="20"/>
  <c r="AJ2049" i="20"/>
  <c r="AK2049" i="20"/>
  <c r="AI2050" i="20"/>
  <c r="AJ2050" i="20"/>
  <c r="AK2050" i="20"/>
  <c r="AI2051" i="20"/>
  <c r="AJ2051" i="20"/>
  <c r="AK2051" i="20"/>
  <c r="AI2052" i="20"/>
  <c r="AJ2052" i="20"/>
  <c r="AK2052" i="20"/>
  <c r="AI2053" i="20"/>
  <c r="AJ2053" i="20"/>
  <c r="AK2053" i="20"/>
  <c r="AI2054" i="20"/>
  <c r="AJ2054" i="20"/>
  <c r="AK2054" i="20"/>
  <c r="AI2055" i="20"/>
  <c r="AJ2055" i="20"/>
  <c r="AK2055" i="20"/>
  <c r="AI2056" i="20"/>
  <c r="AJ2056" i="20"/>
  <c r="AK2056" i="20"/>
  <c r="AI2057" i="20"/>
  <c r="AJ2057" i="20"/>
  <c r="AK2057" i="20"/>
  <c r="AI2058" i="20"/>
  <c r="AJ2058" i="20"/>
  <c r="AK2058" i="20"/>
  <c r="AI2059" i="20"/>
  <c r="AJ2059" i="20"/>
  <c r="AK2059" i="20"/>
  <c r="AI2060" i="20"/>
  <c r="AJ2060" i="20"/>
  <c r="AK2060" i="20"/>
  <c r="AI2061" i="20"/>
  <c r="AJ2061" i="20"/>
  <c r="AK2061" i="20"/>
  <c r="AI2062" i="20"/>
  <c r="AJ2062" i="20"/>
  <c r="AK2062" i="20"/>
  <c r="AI2063" i="20"/>
  <c r="AJ2063" i="20"/>
  <c r="AK2063" i="20"/>
  <c r="AI2064" i="20"/>
  <c r="AJ2064" i="20"/>
  <c r="AK2064" i="20"/>
  <c r="AI2065" i="20"/>
  <c r="AJ2065" i="20"/>
  <c r="AK2065" i="20"/>
  <c r="AI2066" i="20"/>
  <c r="AJ2066" i="20"/>
  <c r="AK2066" i="20"/>
  <c r="AI2067" i="20"/>
  <c r="AJ2067" i="20"/>
  <c r="AK2067" i="20"/>
  <c r="AI2068" i="20"/>
  <c r="AJ2068" i="20"/>
  <c r="AK2068" i="20"/>
  <c r="AI2069" i="20"/>
  <c r="AJ2069" i="20"/>
  <c r="AK2069" i="20"/>
  <c r="AI2070" i="20"/>
  <c r="AJ2070" i="20"/>
  <c r="AK2070" i="20"/>
  <c r="AI2071" i="20"/>
  <c r="AJ2071" i="20"/>
  <c r="AK2071" i="20"/>
  <c r="AI2072" i="20"/>
  <c r="AJ2072" i="20"/>
  <c r="AK2072" i="20"/>
  <c r="AI2073" i="20"/>
  <c r="AJ2073" i="20"/>
  <c r="AK2073" i="20"/>
  <c r="AI2074" i="20"/>
  <c r="AJ2074" i="20"/>
  <c r="AK2074" i="20"/>
  <c r="AI2075" i="20"/>
  <c r="AJ2075" i="20"/>
  <c r="AK2075" i="20"/>
  <c r="AI2076" i="20"/>
  <c r="AJ2076" i="20"/>
  <c r="AK2076" i="20"/>
  <c r="AI2077" i="20"/>
  <c r="AJ2077" i="20"/>
  <c r="AK2077" i="20"/>
  <c r="AI2078" i="20"/>
  <c r="AJ2078" i="20"/>
  <c r="AK2078" i="20"/>
  <c r="AI2079" i="20"/>
  <c r="AJ2079" i="20"/>
  <c r="AK2079" i="20"/>
  <c r="AI2080" i="20"/>
  <c r="AJ2080" i="20"/>
  <c r="AK2080" i="20"/>
  <c r="AI2081" i="20"/>
  <c r="AJ2081" i="20"/>
  <c r="AK2081" i="20"/>
  <c r="AI2082" i="20"/>
  <c r="AJ2082" i="20"/>
  <c r="AK2082" i="20"/>
  <c r="AI2083" i="20"/>
  <c r="AJ2083" i="20"/>
  <c r="AK2083" i="20"/>
  <c r="AI2084" i="20"/>
  <c r="AJ2084" i="20"/>
  <c r="AK2084" i="20"/>
  <c r="AI2085" i="20"/>
  <c r="AJ2085" i="20"/>
  <c r="AK2085" i="20"/>
  <c r="AI2086" i="20"/>
  <c r="AJ2086" i="20"/>
  <c r="AK2086" i="20"/>
  <c r="AI2087" i="20"/>
  <c r="AJ2087" i="20"/>
  <c r="AK2087" i="20"/>
  <c r="AI2088" i="20"/>
  <c r="AJ2088" i="20"/>
  <c r="AK2088" i="20"/>
  <c r="AI2089" i="20"/>
  <c r="AJ2089" i="20"/>
  <c r="AK2089" i="20"/>
  <c r="AI2090" i="20"/>
  <c r="AJ2090" i="20"/>
  <c r="AK2090" i="20"/>
  <c r="AI2091" i="20"/>
  <c r="AJ2091" i="20"/>
  <c r="AK2091" i="20"/>
  <c r="AI2092" i="20"/>
  <c r="AJ2092" i="20"/>
  <c r="AK2092" i="20"/>
  <c r="AI2093" i="20"/>
  <c r="AJ2093" i="20"/>
  <c r="AK2093" i="20"/>
  <c r="AI2094" i="20"/>
  <c r="AJ2094" i="20"/>
  <c r="AK2094" i="20"/>
  <c r="AI2095" i="20"/>
  <c r="AJ2095" i="20"/>
  <c r="AK2095" i="20"/>
  <c r="AI2096" i="20"/>
  <c r="AJ2096" i="20"/>
  <c r="AK2096" i="20"/>
  <c r="AI2097" i="20"/>
  <c r="AJ2097" i="20"/>
  <c r="AK2097" i="20"/>
  <c r="AI2098" i="20"/>
  <c r="AJ2098" i="20"/>
  <c r="AK2098" i="20"/>
  <c r="AI2099" i="20"/>
  <c r="AJ2099" i="20"/>
  <c r="AK2099" i="20"/>
  <c r="AI2100" i="20"/>
  <c r="AJ2100" i="20"/>
  <c r="AK2100" i="20"/>
  <c r="AI2101" i="20"/>
  <c r="AJ2101" i="20"/>
  <c r="AK2101" i="20"/>
  <c r="AI2102" i="20"/>
  <c r="AJ2102" i="20"/>
  <c r="AK2102" i="20"/>
  <c r="AI2103" i="20"/>
  <c r="AJ2103" i="20"/>
  <c r="AK2103" i="20"/>
  <c r="AI2104" i="20"/>
  <c r="AJ2104" i="20"/>
  <c r="AK2104" i="20"/>
  <c r="AI2105" i="20"/>
  <c r="AJ2105" i="20"/>
  <c r="AK2105" i="20"/>
  <c r="AI2106" i="20"/>
  <c r="AJ2106" i="20"/>
  <c r="AK2106" i="20"/>
  <c r="AI2107" i="20"/>
  <c r="AJ2107" i="20"/>
  <c r="AK2107" i="20"/>
  <c r="AI2108" i="20"/>
  <c r="AJ2108" i="20"/>
  <c r="AK2108" i="20"/>
  <c r="AI2109" i="20"/>
  <c r="AJ2109" i="20"/>
  <c r="AK2109" i="20"/>
  <c r="AI2110" i="20"/>
  <c r="AJ2110" i="20"/>
  <c r="AK2110" i="20"/>
  <c r="AI2111" i="20"/>
  <c r="AJ2111" i="20"/>
  <c r="AK2111" i="20"/>
  <c r="AI2112" i="20"/>
  <c r="AJ2112" i="20"/>
  <c r="AK2112" i="20"/>
  <c r="AI2113" i="20"/>
  <c r="AJ2113" i="20"/>
  <c r="AK2113" i="20"/>
  <c r="AI2114" i="20"/>
  <c r="AJ2114" i="20"/>
  <c r="AK2114" i="20"/>
  <c r="AI2115" i="20"/>
  <c r="AJ2115" i="20"/>
  <c r="AK2115" i="20"/>
  <c r="AI2116" i="20"/>
  <c r="AJ2116" i="20"/>
  <c r="AK2116" i="20"/>
  <c r="AI2117" i="20"/>
  <c r="AJ2117" i="20"/>
  <c r="AK2117" i="20"/>
  <c r="AI2118" i="20"/>
  <c r="AJ2118" i="20"/>
  <c r="AK2118" i="20"/>
  <c r="AI2119" i="20"/>
  <c r="AJ2119" i="20"/>
  <c r="AK2119" i="20"/>
  <c r="AI2120" i="20"/>
  <c r="AJ2120" i="20"/>
  <c r="AK2120" i="20"/>
  <c r="AI2121" i="20"/>
  <c r="AJ2121" i="20"/>
  <c r="AK2121" i="20"/>
  <c r="AI2122" i="20"/>
  <c r="AJ2122" i="20"/>
  <c r="AK2122" i="20"/>
  <c r="AI2123" i="20"/>
  <c r="AJ2123" i="20"/>
  <c r="AK2123" i="20"/>
  <c r="AI2124" i="20"/>
  <c r="AJ2124" i="20"/>
  <c r="AK2124" i="20"/>
  <c r="AI2125" i="20"/>
  <c r="AJ2125" i="20"/>
  <c r="AK2125" i="20"/>
  <c r="AI2126" i="20"/>
  <c r="AJ2126" i="20"/>
  <c r="AK2126" i="20"/>
  <c r="AI2127" i="20"/>
  <c r="AJ2127" i="20"/>
  <c r="AK2127" i="20"/>
  <c r="AI2128" i="20"/>
  <c r="AJ2128" i="20"/>
  <c r="AK2128" i="20"/>
  <c r="AI2129" i="20"/>
  <c r="AJ2129" i="20"/>
  <c r="AK2129" i="20"/>
  <c r="AI2130" i="20"/>
  <c r="AJ2130" i="20"/>
  <c r="AK2130" i="20"/>
  <c r="AI2131" i="20"/>
  <c r="AJ2131" i="20"/>
  <c r="AK2131" i="20"/>
  <c r="AI2132" i="20"/>
  <c r="AJ2132" i="20"/>
  <c r="AK2132" i="20"/>
  <c r="AI2133" i="20"/>
  <c r="AJ2133" i="20"/>
  <c r="AK2133" i="20"/>
  <c r="AI2134" i="20"/>
  <c r="AJ2134" i="20"/>
  <c r="AK2134" i="20"/>
  <c r="AI2135" i="20"/>
  <c r="AJ2135" i="20"/>
  <c r="AK2135" i="20"/>
  <c r="AI2136" i="20"/>
  <c r="AJ2136" i="20"/>
  <c r="AK2136" i="20"/>
  <c r="AI2137" i="20"/>
  <c r="AJ2137" i="20"/>
  <c r="AK2137" i="20"/>
  <c r="AI2138" i="20"/>
  <c r="AJ2138" i="20"/>
  <c r="AK2138" i="20"/>
  <c r="AI2139" i="20"/>
  <c r="AJ2139" i="20"/>
  <c r="AK2139" i="20"/>
  <c r="AI2140" i="20"/>
  <c r="AJ2140" i="20"/>
  <c r="AK2140" i="20"/>
  <c r="AI2141" i="20"/>
  <c r="AJ2141" i="20"/>
  <c r="AK2141" i="20"/>
  <c r="AI2142" i="20"/>
  <c r="AJ2142" i="20"/>
  <c r="AK2142" i="20"/>
  <c r="AI2143" i="20"/>
  <c r="AJ2143" i="20"/>
  <c r="AK2143" i="20"/>
  <c r="AI2144" i="20"/>
  <c r="AJ2144" i="20"/>
  <c r="AK2144" i="20"/>
  <c r="AI2145" i="20"/>
  <c r="AJ2145" i="20"/>
  <c r="AK2145" i="20"/>
  <c r="AI2146" i="20"/>
  <c r="AJ2146" i="20"/>
  <c r="AK2146" i="20"/>
  <c r="AI2147" i="20"/>
  <c r="AJ2147" i="20"/>
  <c r="AK2147" i="20"/>
  <c r="AI2148" i="20"/>
  <c r="AJ2148" i="20"/>
  <c r="AK2148" i="20"/>
  <c r="AI2149" i="20"/>
  <c r="AJ2149" i="20"/>
  <c r="AK2149" i="20"/>
  <c r="AI2150" i="20"/>
  <c r="AJ2150" i="20"/>
  <c r="AK2150" i="20"/>
  <c r="AI2151" i="20"/>
  <c r="AJ2151" i="20"/>
  <c r="AK2151" i="20"/>
  <c r="AI2152" i="20"/>
  <c r="AJ2152" i="20"/>
  <c r="AK2152" i="20"/>
  <c r="AI2153" i="20"/>
  <c r="AJ2153" i="20"/>
  <c r="AK2153" i="20"/>
  <c r="AI2154" i="20"/>
  <c r="AJ2154" i="20"/>
  <c r="AK2154" i="20"/>
  <c r="AI2155" i="20"/>
  <c r="AJ2155" i="20"/>
  <c r="AK2155" i="20"/>
  <c r="AI2156" i="20"/>
  <c r="AJ2156" i="20"/>
  <c r="AK2156" i="20"/>
  <c r="AI2157" i="20"/>
  <c r="AJ2157" i="20"/>
  <c r="AK2157" i="20"/>
  <c r="AI2158" i="20"/>
  <c r="AJ2158" i="20"/>
  <c r="AK2158" i="20"/>
  <c r="AI2159" i="20"/>
  <c r="AJ2159" i="20"/>
  <c r="AK2159" i="20"/>
  <c r="AI2160" i="20"/>
  <c r="AJ2160" i="20"/>
  <c r="AK2160" i="20"/>
  <c r="AI2161" i="20"/>
  <c r="AJ2161" i="20"/>
  <c r="AK2161" i="20"/>
  <c r="AI2162" i="20"/>
  <c r="AJ2162" i="20"/>
  <c r="AK2162" i="20"/>
  <c r="AI2163" i="20"/>
  <c r="AJ2163" i="20"/>
  <c r="AK2163" i="20"/>
  <c r="AI2164" i="20"/>
  <c r="AJ2164" i="20"/>
  <c r="AK2164" i="20"/>
  <c r="AI2165" i="20"/>
  <c r="AJ2165" i="20"/>
  <c r="AK2165" i="20"/>
  <c r="AI2166" i="20"/>
  <c r="AJ2166" i="20"/>
  <c r="AK2166" i="20"/>
  <c r="AI2167" i="20"/>
  <c r="AJ2167" i="20"/>
  <c r="AK2167" i="20"/>
  <c r="AI2168" i="20"/>
  <c r="AJ2168" i="20"/>
  <c r="AK2168" i="20"/>
  <c r="AI2169" i="20"/>
  <c r="AJ2169" i="20"/>
  <c r="AK2169" i="20"/>
  <c r="AI2170" i="20"/>
  <c r="AJ2170" i="20"/>
  <c r="AK2170" i="20"/>
  <c r="AI2171" i="20"/>
  <c r="AJ2171" i="20"/>
  <c r="AK2171" i="20"/>
  <c r="AI2172" i="20"/>
  <c r="AJ2172" i="20"/>
  <c r="AK2172" i="20"/>
  <c r="AI2173" i="20"/>
  <c r="AJ2173" i="20"/>
  <c r="AK2173" i="20"/>
  <c r="AI2174" i="20"/>
  <c r="AJ2174" i="20"/>
  <c r="AK2174" i="20"/>
  <c r="AI2175" i="20"/>
  <c r="AJ2175" i="20"/>
  <c r="AK2175" i="20"/>
  <c r="AI2176" i="20"/>
  <c r="AJ2176" i="20"/>
  <c r="AK2176" i="20"/>
  <c r="AI2177" i="20"/>
  <c r="AJ2177" i="20"/>
  <c r="AK2177" i="20"/>
  <c r="AI2178" i="20"/>
  <c r="AJ2178" i="20"/>
  <c r="AK2178" i="20"/>
  <c r="AI2179" i="20"/>
  <c r="AJ2179" i="20"/>
  <c r="AK2179" i="20"/>
  <c r="AI2180" i="20"/>
  <c r="AJ2180" i="20"/>
  <c r="AK2180" i="20"/>
  <c r="AI2181" i="20"/>
  <c r="AJ2181" i="20"/>
  <c r="AK2181" i="20"/>
  <c r="AI2182" i="20"/>
  <c r="AJ2182" i="20"/>
  <c r="AK2182" i="20"/>
  <c r="AI2183" i="20"/>
  <c r="AJ2183" i="20"/>
  <c r="AK2183" i="20"/>
  <c r="AI2184" i="20"/>
  <c r="AJ2184" i="20"/>
  <c r="AK2184" i="20"/>
  <c r="AI2185" i="20"/>
  <c r="AJ2185" i="20"/>
  <c r="AK2185" i="20"/>
  <c r="AI2186" i="20"/>
  <c r="AJ2186" i="20"/>
  <c r="AK2186" i="20"/>
  <c r="AI2187" i="20"/>
  <c r="AJ2187" i="20"/>
  <c r="AK2187" i="20"/>
  <c r="AI2188" i="20"/>
  <c r="AJ2188" i="20"/>
  <c r="AK2188" i="20"/>
  <c r="AI2189" i="20"/>
  <c r="AJ2189" i="20"/>
  <c r="AK2189" i="20"/>
  <c r="AI2190" i="20"/>
  <c r="AJ2190" i="20"/>
  <c r="AK2190" i="20"/>
  <c r="AI2191" i="20"/>
  <c r="AJ2191" i="20"/>
  <c r="AK2191" i="20"/>
  <c r="AI2192" i="20"/>
  <c r="AJ2192" i="20"/>
  <c r="AK2192" i="20"/>
  <c r="AI2193" i="20"/>
  <c r="AJ2193" i="20"/>
  <c r="AK2193" i="20"/>
  <c r="AI2194" i="20"/>
  <c r="AJ2194" i="20"/>
  <c r="AK2194" i="20"/>
  <c r="AI2195" i="20"/>
  <c r="AJ2195" i="20"/>
  <c r="AK2195" i="20"/>
  <c r="AI2196" i="20"/>
  <c r="AJ2196" i="20"/>
  <c r="AK2196" i="20"/>
  <c r="AI2197" i="20"/>
  <c r="AJ2197" i="20"/>
  <c r="AK2197" i="20"/>
  <c r="AI2198" i="20"/>
  <c r="AJ2198" i="20"/>
  <c r="AK2198" i="20"/>
  <c r="AI2199" i="20"/>
  <c r="AJ2199" i="20"/>
  <c r="AK2199" i="20"/>
  <c r="AI2200" i="20"/>
  <c r="AJ2200" i="20"/>
  <c r="AK2200" i="20"/>
  <c r="AI2201" i="20"/>
  <c r="AJ2201" i="20"/>
  <c r="AK2201" i="20"/>
  <c r="AI2202" i="20"/>
  <c r="AJ2202" i="20"/>
  <c r="AK2202" i="20"/>
  <c r="AI2203" i="20"/>
  <c r="AJ2203" i="20"/>
  <c r="AK2203" i="20"/>
  <c r="AI2204" i="20"/>
  <c r="AJ2204" i="20"/>
  <c r="AK2204" i="20"/>
  <c r="AI2205" i="20"/>
  <c r="AJ2205" i="20"/>
  <c r="AK2205" i="20"/>
  <c r="AI2206" i="20"/>
  <c r="AJ2206" i="20"/>
  <c r="AK2206" i="20"/>
  <c r="AI2207" i="20"/>
  <c r="AJ2207" i="20"/>
  <c r="AK2207" i="20"/>
  <c r="AI2208" i="20"/>
  <c r="AJ2208" i="20"/>
  <c r="AK2208" i="20"/>
  <c r="AI2209" i="20"/>
  <c r="AJ2209" i="20"/>
  <c r="AK2209" i="20"/>
  <c r="AI2210" i="20"/>
  <c r="AJ2210" i="20"/>
  <c r="AK2210" i="20"/>
  <c r="AI2211" i="20"/>
  <c r="AJ2211" i="20"/>
  <c r="AK2211" i="20"/>
  <c r="AI2212" i="20"/>
  <c r="AJ2212" i="20"/>
  <c r="AK2212" i="20"/>
  <c r="AI2213" i="20"/>
  <c r="AJ2213" i="20"/>
  <c r="AK2213" i="20"/>
  <c r="AI2214" i="20"/>
  <c r="AJ2214" i="20"/>
  <c r="AK2214" i="20"/>
  <c r="AI2215" i="20"/>
  <c r="AJ2215" i="20"/>
  <c r="AK2215" i="20"/>
  <c r="AI2216" i="20"/>
  <c r="AJ2216" i="20"/>
  <c r="AK2216" i="20"/>
  <c r="AI2217" i="20"/>
  <c r="AJ2217" i="20"/>
  <c r="AK2217" i="20"/>
  <c r="AI2218" i="20"/>
  <c r="AJ2218" i="20"/>
  <c r="AK2218" i="20"/>
  <c r="AI2219" i="20"/>
  <c r="AJ2219" i="20"/>
  <c r="AK2219" i="20"/>
  <c r="AI2220" i="20"/>
  <c r="AJ2220" i="20"/>
  <c r="AK2220" i="20"/>
  <c r="AI2221" i="20"/>
  <c r="AJ2221" i="20"/>
  <c r="AK2221" i="20"/>
  <c r="AI2222" i="20"/>
  <c r="AJ2222" i="20"/>
  <c r="AK2222" i="20"/>
  <c r="AI2223" i="20"/>
  <c r="AJ2223" i="20"/>
  <c r="AK2223" i="20"/>
  <c r="AI2224" i="20"/>
  <c r="AJ2224" i="20"/>
  <c r="AK2224" i="20"/>
  <c r="AI2225" i="20"/>
  <c r="AJ2225" i="20"/>
  <c r="AK2225" i="20"/>
  <c r="AI2226" i="20"/>
  <c r="AJ2226" i="20"/>
  <c r="AK2226" i="20"/>
  <c r="AI2227" i="20"/>
  <c r="AJ2227" i="20"/>
  <c r="AK2227" i="20"/>
  <c r="AI2228" i="20"/>
  <c r="AJ2228" i="20"/>
  <c r="AK2228" i="20"/>
  <c r="AI2229" i="20"/>
  <c r="AJ2229" i="20"/>
  <c r="AK2229" i="20"/>
  <c r="AI2230" i="20"/>
  <c r="AJ2230" i="20"/>
  <c r="AK2230" i="20"/>
  <c r="AI2231" i="20"/>
  <c r="AJ2231" i="20"/>
  <c r="AK2231" i="20"/>
  <c r="AI2232" i="20"/>
  <c r="AJ2232" i="20"/>
  <c r="AK2232" i="20"/>
  <c r="AI2233" i="20"/>
  <c r="AJ2233" i="20"/>
  <c r="AK2233" i="20"/>
  <c r="AI2234" i="20"/>
  <c r="AJ2234" i="20"/>
  <c r="AK2234" i="20"/>
  <c r="AI2235" i="20"/>
  <c r="AJ2235" i="20"/>
  <c r="AK2235" i="20"/>
  <c r="AI2236" i="20"/>
  <c r="AJ2236" i="20"/>
  <c r="AK2236" i="20"/>
  <c r="AI2237" i="20"/>
  <c r="AJ2237" i="20"/>
  <c r="AK2237" i="20"/>
  <c r="AI2238" i="20"/>
  <c r="AJ2238" i="20"/>
  <c r="AK2238" i="20"/>
  <c r="AI2239" i="20"/>
  <c r="AJ2239" i="20"/>
  <c r="AK2239" i="20"/>
  <c r="AI2240" i="20"/>
  <c r="AJ2240" i="20"/>
  <c r="AK2240" i="20"/>
  <c r="AI2241" i="20"/>
  <c r="AJ2241" i="20"/>
  <c r="AK2241" i="20"/>
  <c r="AI2242" i="20"/>
  <c r="AJ2242" i="20"/>
  <c r="AK2242" i="20"/>
  <c r="AI2243" i="20"/>
  <c r="AJ2243" i="20"/>
  <c r="AK2243" i="20"/>
  <c r="AI2244" i="20"/>
  <c r="AJ2244" i="20"/>
  <c r="AK2244" i="20"/>
  <c r="AI2245" i="20"/>
  <c r="AJ2245" i="20"/>
  <c r="AK2245" i="20"/>
  <c r="AI2246" i="20"/>
  <c r="AJ2246" i="20"/>
  <c r="AK2246" i="20"/>
  <c r="AI2247" i="20"/>
  <c r="AJ2247" i="20"/>
  <c r="AK2247" i="20"/>
  <c r="AI2248" i="20"/>
  <c r="AJ2248" i="20"/>
  <c r="AK2248" i="20"/>
  <c r="AI2249" i="20"/>
  <c r="AJ2249" i="20"/>
  <c r="AK2249" i="20"/>
  <c r="AI2250" i="20"/>
  <c r="AJ2250" i="20"/>
  <c r="AK2250" i="20"/>
  <c r="AI2251" i="20"/>
  <c r="AJ2251" i="20"/>
  <c r="AK2251" i="20"/>
  <c r="AI2252" i="20"/>
  <c r="AJ2252" i="20"/>
  <c r="AK2252" i="20"/>
  <c r="AI2253" i="20"/>
  <c r="AJ2253" i="20"/>
  <c r="AK2253" i="20"/>
  <c r="AI2254" i="20"/>
  <c r="AJ2254" i="20"/>
  <c r="AK2254" i="20"/>
  <c r="AI2255" i="20"/>
  <c r="AJ2255" i="20"/>
  <c r="AK2255" i="20"/>
  <c r="AI2256" i="20"/>
  <c r="AJ2256" i="20"/>
  <c r="AK2256" i="20"/>
  <c r="AI2257" i="20"/>
  <c r="AJ2257" i="20"/>
  <c r="AK2257" i="20"/>
  <c r="AI2258" i="20"/>
  <c r="AJ2258" i="20"/>
  <c r="AK2258" i="20"/>
  <c r="AI2259" i="20"/>
  <c r="AJ2259" i="20"/>
  <c r="AK2259" i="20"/>
  <c r="AI2260" i="20"/>
  <c r="AJ2260" i="20"/>
  <c r="AK2260" i="20"/>
  <c r="AI2261" i="20"/>
  <c r="AJ2261" i="20"/>
  <c r="AK2261" i="20"/>
  <c r="AI2262" i="20"/>
  <c r="AJ2262" i="20"/>
  <c r="AK2262" i="20"/>
  <c r="AI2263" i="20"/>
  <c r="AJ2263" i="20"/>
  <c r="AK2263" i="20"/>
  <c r="AI2264" i="20"/>
  <c r="AJ2264" i="20"/>
  <c r="AK2264" i="20"/>
  <c r="AI2265" i="20"/>
  <c r="AJ2265" i="20"/>
  <c r="AK2265" i="20"/>
  <c r="AI2266" i="20"/>
  <c r="AJ2266" i="20"/>
  <c r="AK2266" i="20"/>
  <c r="AI2267" i="20"/>
  <c r="AJ2267" i="20"/>
  <c r="AK2267" i="20"/>
  <c r="AI2268" i="20"/>
  <c r="AJ2268" i="20"/>
  <c r="AK2268" i="20"/>
  <c r="AI2269" i="20"/>
  <c r="AJ2269" i="20"/>
  <c r="AK2269" i="20"/>
  <c r="AI2270" i="20"/>
  <c r="AJ2270" i="20"/>
  <c r="AK2270" i="20"/>
  <c r="AI2271" i="20"/>
  <c r="AJ2271" i="20"/>
  <c r="AK2271" i="20"/>
  <c r="AI2272" i="20"/>
  <c r="AJ2272" i="20"/>
  <c r="AK2272" i="20"/>
  <c r="AI2273" i="20"/>
  <c r="AJ2273" i="20"/>
  <c r="AK2273" i="20"/>
  <c r="AI2274" i="20"/>
  <c r="AJ2274" i="20"/>
  <c r="AK2274" i="20"/>
  <c r="AI2275" i="20"/>
  <c r="AJ2275" i="20"/>
  <c r="AK2275" i="20"/>
  <c r="AI2276" i="20"/>
  <c r="AJ2276" i="20"/>
  <c r="AK2276" i="20"/>
  <c r="AI2277" i="20"/>
  <c r="AJ2277" i="20"/>
  <c r="AK2277" i="20"/>
  <c r="AI2278" i="20"/>
  <c r="AJ2278" i="20"/>
  <c r="AK2278" i="20"/>
  <c r="AI2279" i="20"/>
  <c r="AJ2279" i="20"/>
  <c r="AK2279" i="20"/>
  <c r="AI2280" i="20"/>
  <c r="AJ2280" i="20"/>
  <c r="AK2280" i="20"/>
  <c r="AI2281" i="20"/>
  <c r="AJ2281" i="20"/>
  <c r="AK2281" i="20"/>
  <c r="AI2282" i="20"/>
  <c r="AJ2282" i="20"/>
  <c r="AK2282" i="20"/>
  <c r="AI2283" i="20"/>
  <c r="AJ2283" i="20"/>
  <c r="AK2283" i="20"/>
  <c r="AI2284" i="20"/>
  <c r="AJ2284" i="20"/>
  <c r="AK2284" i="20"/>
  <c r="AI2285" i="20"/>
  <c r="AJ2285" i="20"/>
  <c r="AK2285" i="20"/>
  <c r="AI2286" i="20"/>
  <c r="AJ2286" i="20"/>
  <c r="AK2286" i="20"/>
  <c r="AI2287" i="20"/>
  <c r="AJ2287" i="20"/>
  <c r="AK2287" i="20"/>
  <c r="AI2288" i="20"/>
  <c r="AJ2288" i="20"/>
  <c r="AK2288" i="20"/>
  <c r="AI2289" i="20"/>
  <c r="AJ2289" i="20"/>
  <c r="AK2289" i="20"/>
  <c r="AI2290" i="20"/>
  <c r="AJ2290" i="20"/>
  <c r="AK2290" i="20"/>
  <c r="AI2291" i="20"/>
  <c r="AJ2291" i="20"/>
  <c r="AK2291" i="20"/>
  <c r="AI2292" i="20"/>
  <c r="AJ2292" i="20"/>
  <c r="AK2292" i="20"/>
  <c r="AI2293" i="20"/>
  <c r="AJ2293" i="20"/>
  <c r="AK2293" i="20"/>
  <c r="AI2294" i="20"/>
  <c r="AJ2294" i="20"/>
  <c r="AK2294" i="20"/>
  <c r="AI2295" i="20"/>
  <c r="AJ2295" i="20"/>
  <c r="AK2295" i="20"/>
  <c r="AI2296" i="20"/>
  <c r="AJ2296" i="20"/>
  <c r="AK2296" i="20"/>
  <c r="AI2297" i="20"/>
  <c r="AJ2297" i="20"/>
  <c r="AK2297" i="20"/>
  <c r="AI2298" i="20"/>
  <c r="AJ2298" i="20"/>
  <c r="AK2298" i="20"/>
  <c r="AI2299" i="20"/>
  <c r="AJ2299" i="20"/>
  <c r="AK2299" i="20"/>
  <c r="AI2300" i="20"/>
  <c r="AJ2300" i="20"/>
  <c r="AK2300" i="20"/>
  <c r="AI2301" i="20"/>
  <c r="AJ2301" i="20"/>
  <c r="AK2301" i="20"/>
  <c r="AI2302" i="20"/>
  <c r="AJ2302" i="20"/>
  <c r="AK2302" i="20"/>
  <c r="AI2303" i="20"/>
  <c r="AJ2303" i="20"/>
  <c r="AK2303" i="20"/>
  <c r="AI2304" i="20"/>
  <c r="AJ2304" i="20"/>
  <c r="AK2304" i="20"/>
  <c r="AI2305" i="20"/>
  <c r="AJ2305" i="20"/>
  <c r="AK2305" i="20"/>
  <c r="AI2306" i="20"/>
  <c r="AJ2306" i="20"/>
  <c r="AK2306" i="20"/>
  <c r="AI2307" i="20"/>
  <c r="AJ2307" i="20"/>
  <c r="AK2307" i="20"/>
  <c r="AI2308" i="20"/>
  <c r="AJ2308" i="20"/>
  <c r="AK2308" i="20"/>
  <c r="AI2309" i="20"/>
  <c r="AJ2309" i="20"/>
  <c r="AK2309" i="20"/>
  <c r="AI2310" i="20"/>
  <c r="AJ2310" i="20"/>
  <c r="AK2310" i="20"/>
  <c r="AI2311" i="20"/>
  <c r="AJ2311" i="20"/>
  <c r="AK2311" i="20"/>
  <c r="AI2312" i="20"/>
  <c r="AJ2312" i="20"/>
  <c r="AK2312" i="20"/>
  <c r="AI2313" i="20"/>
  <c r="AJ2313" i="20"/>
  <c r="AK2313" i="20"/>
  <c r="AI2314" i="20"/>
  <c r="AJ2314" i="20"/>
  <c r="AK2314" i="20"/>
  <c r="AI2315" i="20"/>
  <c r="AJ2315" i="20"/>
  <c r="AK2315" i="20"/>
  <c r="AI2316" i="20"/>
  <c r="AJ2316" i="20"/>
  <c r="AK2316" i="20"/>
  <c r="AI2317" i="20"/>
  <c r="AJ2317" i="20"/>
  <c r="AK2317" i="20"/>
  <c r="AI2318" i="20"/>
  <c r="AJ2318" i="20"/>
  <c r="AK2318" i="20"/>
  <c r="AI2319" i="20"/>
  <c r="AJ2319" i="20"/>
  <c r="AK2319" i="20"/>
  <c r="AI2320" i="20"/>
  <c r="AJ2320" i="20"/>
  <c r="AK2320" i="20"/>
  <c r="AI2321" i="20"/>
  <c r="AJ2321" i="20"/>
  <c r="AK2321" i="20"/>
  <c r="AI2322" i="20"/>
  <c r="AJ2322" i="20"/>
  <c r="AK2322" i="20"/>
  <c r="AI2323" i="20"/>
  <c r="AJ2323" i="20"/>
  <c r="AK2323" i="20"/>
  <c r="AI2324" i="20"/>
  <c r="AJ2324" i="20"/>
  <c r="AK2324" i="20"/>
  <c r="AI2325" i="20"/>
  <c r="AJ2325" i="20"/>
  <c r="AK2325" i="20"/>
  <c r="AI2326" i="20"/>
  <c r="AJ2326" i="20"/>
  <c r="AK2326" i="20"/>
  <c r="AI2327" i="20"/>
  <c r="AJ2327" i="20"/>
  <c r="AK2327" i="20"/>
  <c r="AI2328" i="20"/>
  <c r="AJ2328" i="20"/>
  <c r="AK2328" i="20"/>
  <c r="AI2329" i="20"/>
  <c r="AJ2329" i="20"/>
  <c r="AK2329" i="20"/>
  <c r="AI2330" i="20"/>
  <c r="AJ2330" i="20"/>
  <c r="AK2330" i="20"/>
  <c r="AI2331" i="20"/>
  <c r="AJ2331" i="20"/>
  <c r="AK2331" i="20"/>
  <c r="AI2332" i="20"/>
  <c r="AJ2332" i="20"/>
  <c r="AK2332" i="20"/>
  <c r="AI2333" i="20"/>
  <c r="AJ2333" i="20"/>
  <c r="AK2333" i="20"/>
  <c r="AI2334" i="20"/>
  <c r="AJ2334" i="20"/>
  <c r="AK2334" i="20"/>
  <c r="AI2335" i="20"/>
  <c r="AJ2335" i="20"/>
  <c r="AK2335" i="20"/>
  <c r="AI2336" i="20"/>
  <c r="AJ2336" i="20"/>
  <c r="AK2336" i="20"/>
  <c r="AI2337" i="20"/>
  <c r="AJ2337" i="20"/>
  <c r="AK2337" i="20"/>
  <c r="AI2338" i="20"/>
  <c r="AJ2338" i="20"/>
  <c r="AK2338" i="20"/>
  <c r="AI2339" i="20"/>
  <c r="AJ2339" i="20"/>
  <c r="AK2339" i="20"/>
  <c r="AI2340" i="20"/>
  <c r="AJ2340" i="20"/>
  <c r="AK2340" i="20"/>
  <c r="AI2341" i="20"/>
  <c r="AJ2341" i="20"/>
  <c r="AK2341" i="20"/>
  <c r="AI2342" i="20"/>
  <c r="AJ2342" i="20"/>
  <c r="AK2342" i="20"/>
  <c r="AI2343" i="20"/>
  <c r="AJ2343" i="20"/>
  <c r="AK2343" i="20"/>
  <c r="AI2344" i="20"/>
  <c r="AJ2344" i="20"/>
  <c r="AK2344" i="20"/>
  <c r="AI2345" i="20"/>
  <c r="AJ2345" i="20"/>
  <c r="AK2345" i="20"/>
  <c r="AI2346" i="20"/>
  <c r="AJ2346" i="20"/>
  <c r="AK2346" i="20"/>
  <c r="AI2347" i="20"/>
  <c r="AJ2347" i="20"/>
  <c r="AK2347" i="20"/>
  <c r="AI2348" i="20"/>
  <c r="AJ2348" i="20"/>
  <c r="AK2348" i="20"/>
  <c r="AI2349" i="20"/>
  <c r="AJ2349" i="20"/>
  <c r="AK2349" i="20"/>
  <c r="AI2350" i="20"/>
  <c r="AJ2350" i="20"/>
  <c r="AK2350" i="20"/>
  <c r="AI2351" i="20"/>
  <c r="AJ2351" i="20"/>
  <c r="AK2351" i="20"/>
  <c r="AI2352" i="20"/>
  <c r="AJ2352" i="20"/>
  <c r="AK2352" i="20"/>
  <c r="AI2353" i="20"/>
  <c r="AJ2353" i="20"/>
  <c r="AK2353" i="20"/>
  <c r="AI2354" i="20"/>
  <c r="AJ2354" i="20"/>
  <c r="AK2354" i="20"/>
  <c r="AI2355" i="20"/>
  <c r="AJ2355" i="20"/>
  <c r="AK2355" i="20"/>
  <c r="AI2356" i="20"/>
  <c r="AJ2356" i="20"/>
  <c r="AK2356" i="20"/>
  <c r="AI2357" i="20"/>
  <c r="AJ2357" i="20"/>
  <c r="AK2357" i="20"/>
  <c r="AI2358" i="20"/>
  <c r="AJ2358" i="20"/>
  <c r="AK2358" i="20"/>
  <c r="AI2359" i="20"/>
  <c r="AJ2359" i="20"/>
  <c r="AK2359" i="20"/>
  <c r="AI2360" i="20"/>
  <c r="AJ2360" i="20"/>
  <c r="AK2360" i="20"/>
  <c r="AI2361" i="20"/>
  <c r="AJ2361" i="20"/>
  <c r="AK2361" i="20"/>
  <c r="AI2362" i="20"/>
  <c r="AJ2362" i="20"/>
  <c r="AK2362" i="20"/>
  <c r="AI2363" i="20"/>
  <c r="AJ2363" i="20"/>
  <c r="AK2363" i="20"/>
  <c r="AI2364" i="20"/>
  <c r="AJ2364" i="20"/>
  <c r="AK2364" i="20"/>
  <c r="AI2365" i="20"/>
  <c r="AJ2365" i="20"/>
  <c r="AK2365" i="20"/>
  <c r="AI2366" i="20"/>
  <c r="AJ2366" i="20"/>
  <c r="AK2366" i="20"/>
  <c r="AI2367" i="20"/>
  <c r="AJ2367" i="20"/>
  <c r="AK2367" i="20"/>
  <c r="AI2368" i="20"/>
  <c r="AJ2368" i="20"/>
  <c r="AK2368" i="20"/>
  <c r="AI2369" i="20"/>
  <c r="AJ2369" i="20"/>
  <c r="AK2369" i="20"/>
  <c r="AI2370" i="20"/>
  <c r="AJ2370" i="20"/>
  <c r="AK2370" i="20"/>
  <c r="AI2371" i="20"/>
  <c r="AJ2371" i="20"/>
  <c r="AK2371" i="20"/>
  <c r="AI2372" i="20"/>
  <c r="AJ2372" i="20"/>
  <c r="AK2372" i="20"/>
  <c r="AI2373" i="20"/>
  <c r="AJ2373" i="20"/>
  <c r="AK2373" i="20"/>
  <c r="AI2374" i="20"/>
  <c r="AJ2374" i="20"/>
  <c r="AK2374" i="20"/>
  <c r="AI2375" i="20"/>
  <c r="AJ2375" i="20"/>
  <c r="AK2375" i="20"/>
  <c r="AI2376" i="20"/>
  <c r="AJ2376" i="20"/>
  <c r="AK2376" i="20"/>
  <c r="AI2377" i="20"/>
  <c r="AJ2377" i="20"/>
  <c r="AK2377" i="20"/>
  <c r="AI2378" i="20"/>
  <c r="AJ2378" i="20"/>
  <c r="AK2378" i="20"/>
  <c r="AI2379" i="20"/>
  <c r="AJ2379" i="20"/>
  <c r="AK2379" i="20"/>
  <c r="AI2380" i="20"/>
  <c r="AJ2380" i="20"/>
  <c r="AK2380" i="20"/>
  <c r="AI2381" i="20"/>
  <c r="AJ2381" i="20"/>
  <c r="AK2381" i="20"/>
  <c r="AI2382" i="20"/>
  <c r="AJ2382" i="20"/>
  <c r="AK2382" i="20"/>
  <c r="AI2383" i="20"/>
  <c r="AJ2383" i="20"/>
  <c r="AK2383" i="20"/>
  <c r="AI2384" i="20"/>
  <c r="AJ2384" i="20"/>
  <c r="AK2384" i="20"/>
  <c r="AI2385" i="20"/>
  <c r="AJ2385" i="20"/>
  <c r="AK2385" i="20"/>
  <c r="AI2386" i="20"/>
  <c r="AJ2386" i="20"/>
  <c r="AK2386" i="20"/>
  <c r="AI2387" i="20"/>
  <c r="AJ2387" i="20"/>
  <c r="AK2387" i="20"/>
  <c r="AI2388" i="20"/>
  <c r="AJ2388" i="20"/>
  <c r="AK2388" i="20"/>
  <c r="AI2389" i="20"/>
  <c r="AJ2389" i="20"/>
  <c r="AK2389" i="20"/>
  <c r="AI2390" i="20"/>
  <c r="AJ2390" i="20"/>
  <c r="AK2390" i="20"/>
  <c r="AI2391" i="20"/>
  <c r="AJ2391" i="20"/>
  <c r="AK2391" i="20"/>
  <c r="AI2392" i="20"/>
  <c r="AJ2392" i="20"/>
  <c r="AK2392" i="20"/>
  <c r="AI2393" i="20"/>
  <c r="AJ2393" i="20"/>
  <c r="AK2393" i="20"/>
  <c r="AI2394" i="20"/>
  <c r="AJ2394" i="20"/>
  <c r="AK2394" i="20"/>
  <c r="AI2395" i="20"/>
  <c r="AJ2395" i="20"/>
  <c r="AK2395" i="20"/>
  <c r="AI2396" i="20"/>
  <c r="AJ2396" i="20"/>
  <c r="AK2396" i="20"/>
  <c r="AI2397" i="20"/>
  <c r="AJ2397" i="20"/>
  <c r="AK2397" i="20"/>
  <c r="AI2398" i="20"/>
  <c r="AJ2398" i="20"/>
  <c r="AK2398" i="20"/>
  <c r="AI2399" i="20"/>
  <c r="AJ2399" i="20"/>
  <c r="AK2399" i="20"/>
  <c r="AI2400" i="20"/>
  <c r="AJ2400" i="20"/>
  <c r="AK2400" i="20"/>
  <c r="AI2401" i="20"/>
  <c r="AJ2401" i="20"/>
  <c r="AK2401" i="20"/>
  <c r="AI2402" i="20"/>
  <c r="AJ2402" i="20"/>
  <c r="AK2402" i="20"/>
  <c r="AI2403" i="20"/>
  <c r="AJ2403" i="20"/>
  <c r="AK2403" i="20"/>
  <c r="AI2404" i="20"/>
  <c r="AJ2404" i="20"/>
  <c r="AK2404" i="20"/>
  <c r="AI2405" i="20"/>
  <c r="AJ2405" i="20"/>
  <c r="AK2405" i="20"/>
  <c r="AI2406" i="20"/>
  <c r="AJ2406" i="20"/>
  <c r="AK2406" i="20"/>
  <c r="AI2407" i="20"/>
  <c r="AJ2407" i="20"/>
  <c r="AK2407" i="20"/>
  <c r="AI2408" i="20"/>
  <c r="AJ2408" i="20"/>
  <c r="AK2408" i="20"/>
  <c r="AI2409" i="20"/>
  <c r="AJ2409" i="20"/>
  <c r="AK2409" i="20"/>
  <c r="AI2410" i="20"/>
  <c r="AJ2410" i="20"/>
  <c r="AK2410" i="20"/>
  <c r="AI2411" i="20"/>
  <c r="AJ2411" i="20"/>
  <c r="AK2411" i="20"/>
  <c r="AI2412" i="20"/>
  <c r="AJ2412" i="20"/>
  <c r="AK2412" i="20"/>
  <c r="AI2413" i="20"/>
  <c r="AJ2413" i="20"/>
  <c r="AK2413" i="20"/>
  <c r="AI2414" i="20"/>
  <c r="AJ2414" i="20"/>
  <c r="AK2414" i="20"/>
  <c r="AI2415" i="20"/>
  <c r="AJ2415" i="20"/>
  <c r="AK2415" i="20"/>
  <c r="AI2416" i="20"/>
  <c r="AJ2416" i="20"/>
  <c r="AK2416" i="20"/>
  <c r="AI2417" i="20"/>
  <c r="AJ2417" i="20"/>
  <c r="AK2417" i="20"/>
  <c r="AI2418" i="20"/>
  <c r="AJ2418" i="20"/>
  <c r="AK2418" i="20"/>
  <c r="AI2419" i="20"/>
  <c r="AJ2419" i="20"/>
  <c r="AK2419" i="20"/>
  <c r="AI2420" i="20"/>
  <c r="AJ2420" i="20"/>
  <c r="AK2420" i="20"/>
  <c r="AI2421" i="20"/>
  <c r="AJ2421" i="20"/>
  <c r="AK2421" i="20"/>
  <c r="AI2422" i="20"/>
  <c r="AJ2422" i="20"/>
  <c r="AK2422" i="20"/>
  <c r="AI2423" i="20"/>
  <c r="AJ2423" i="20"/>
  <c r="AK2423" i="20"/>
  <c r="AI2424" i="20"/>
  <c r="AJ2424" i="20"/>
  <c r="AK2424" i="20"/>
  <c r="AI2425" i="20"/>
  <c r="AJ2425" i="20"/>
  <c r="AK2425" i="20"/>
  <c r="AI2426" i="20"/>
  <c r="AJ2426" i="20"/>
  <c r="AK2426" i="20"/>
  <c r="AI2427" i="20"/>
  <c r="AJ2427" i="20"/>
  <c r="AK2427" i="20"/>
  <c r="AI2428" i="20"/>
  <c r="AJ2428" i="20"/>
  <c r="AK2428" i="20"/>
  <c r="AI2429" i="20"/>
  <c r="AJ2429" i="20"/>
  <c r="AK2429" i="20"/>
  <c r="AI2430" i="20"/>
  <c r="AJ2430" i="20"/>
  <c r="AK2430" i="20"/>
  <c r="AI2431" i="20"/>
  <c r="AJ2431" i="20"/>
  <c r="AK2431" i="20"/>
  <c r="AI2432" i="20"/>
  <c r="AJ2432" i="20"/>
  <c r="AK2432" i="20"/>
  <c r="AI2433" i="20"/>
  <c r="AJ2433" i="20"/>
  <c r="AK2433" i="20"/>
  <c r="AI2434" i="20"/>
  <c r="AJ2434" i="20"/>
  <c r="AK2434" i="20"/>
  <c r="AI2435" i="20"/>
  <c r="AJ2435" i="20"/>
  <c r="AK2435" i="20"/>
  <c r="AI2436" i="20"/>
  <c r="AJ2436" i="20"/>
  <c r="AK2436" i="20"/>
  <c r="AI2437" i="20"/>
  <c r="AJ2437" i="20"/>
  <c r="AK2437" i="20"/>
  <c r="AI2438" i="20"/>
  <c r="AJ2438" i="20"/>
  <c r="AK2438" i="20"/>
  <c r="AI2439" i="20"/>
  <c r="AJ2439" i="20"/>
  <c r="AK2439" i="20"/>
  <c r="AI2440" i="20"/>
  <c r="AJ2440" i="20"/>
  <c r="AK2440" i="20"/>
  <c r="AI2441" i="20"/>
  <c r="AJ2441" i="20"/>
  <c r="AK2441" i="20"/>
  <c r="AI2442" i="20"/>
  <c r="AJ2442" i="20"/>
  <c r="AK2442" i="20"/>
  <c r="AI2443" i="20"/>
  <c r="AJ2443" i="20"/>
  <c r="AK2443" i="20"/>
  <c r="AI2444" i="20"/>
  <c r="AJ2444" i="20"/>
  <c r="AK2444" i="20"/>
  <c r="AI2445" i="20"/>
  <c r="AJ2445" i="20"/>
  <c r="AK2445" i="20"/>
  <c r="AI2446" i="20"/>
  <c r="AJ2446" i="20"/>
  <c r="AK2446" i="20"/>
  <c r="AI2447" i="20"/>
  <c r="AJ2447" i="20"/>
  <c r="AK2447" i="20"/>
  <c r="AI2448" i="20"/>
  <c r="AJ2448" i="20"/>
  <c r="AK2448" i="20"/>
  <c r="AI2449" i="20"/>
  <c r="AJ2449" i="20"/>
  <c r="AK2449" i="20"/>
  <c r="AI2450" i="20"/>
  <c r="AJ2450" i="20"/>
  <c r="AK2450" i="20"/>
  <c r="AI2451" i="20"/>
  <c r="AJ2451" i="20"/>
  <c r="AK2451" i="20"/>
  <c r="AI2452" i="20"/>
  <c r="AJ2452" i="20"/>
  <c r="AK2452" i="20"/>
  <c r="AI2453" i="20"/>
  <c r="AJ2453" i="20"/>
  <c r="AK2453" i="20"/>
  <c r="AI2454" i="20"/>
  <c r="AJ2454" i="20"/>
  <c r="AK2454" i="20"/>
  <c r="AI2455" i="20"/>
  <c r="AJ2455" i="20"/>
  <c r="AK2455" i="20"/>
  <c r="AI2456" i="20"/>
  <c r="AJ2456" i="20"/>
  <c r="AK2456" i="20"/>
  <c r="AI2457" i="20"/>
  <c r="AJ2457" i="20"/>
  <c r="AK2457" i="20"/>
  <c r="AI2458" i="20"/>
  <c r="AJ2458" i="20"/>
  <c r="AK2458" i="20"/>
  <c r="AI2459" i="20"/>
  <c r="AJ2459" i="20"/>
  <c r="AK2459" i="20"/>
  <c r="AI2460" i="20"/>
  <c r="AJ2460" i="20"/>
  <c r="AK2460" i="20"/>
  <c r="AI2461" i="20"/>
  <c r="AJ2461" i="20"/>
  <c r="AK2461" i="20"/>
  <c r="AI2462" i="20"/>
  <c r="AJ2462" i="20"/>
  <c r="AK2462" i="20"/>
  <c r="AI2463" i="20"/>
  <c r="AJ2463" i="20"/>
  <c r="AK2463" i="20"/>
  <c r="AI2464" i="20"/>
  <c r="AJ2464" i="20"/>
  <c r="AK2464" i="20"/>
  <c r="AI2465" i="20"/>
  <c r="AJ2465" i="20"/>
  <c r="AK2465" i="20"/>
  <c r="AI2466" i="20"/>
  <c r="AJ2466" i="20"/>
  <c r="AK2466" i="20"/>
  <c r="AI2467" i="20"/>
  <c r="AJ2467" i="20"/>
  <c r="AK2467" i="20"/>
  <c r="AI2468" i="20"/>
  <c r="AJ2468" i="20"/>
  <c r="AK2468" i="20"/>
  <c r="AI2469" i="20"/>
  <c r="AJ2469" i="20"/>
  <c r="AK2469" i="20"/>
  <c r="AI2470" i="20"/>
  <c r="AJ2470" i="20"/>
  <c r="AK2470" i="20"/>
  <c r="AI2471" i="20"/>
  <c r="AJ2471" i="20"/>
  <c r="AK2471" i="20"/>
  <c r="AI2472" i="20"/>
  <c r="AJ2472" i="20"/>
  <c r="AK2472" i="20"/>
  <c r="AI2473" i="20"/>
  <c r="AJ2473" i="20"/>
  <c r="AK2473" i="20"/>
  <c r="AI2474" i="20"/>
  <c r="AJ2474" i="20"/>
  <c r="AK2474" i="20"/>
  <c r="AI2475" i="20"/>
  <c r="AJ2475" i="20"/>
  <c r="AK2475" i="20"/>
  <c r="AI2476" i="20"/>
  <c r="AJ2476" i="20"/>
  <c r="AK2476" i="20"/>
  <c r="AI2477" i="20"/>
  <c r="AJ2477" i="20"/>
  <c r="AK2477" i="20"/>
  <c r="AI2478" i="20"/>
  <c r="AJ2478" i="20"/>
  <c r="AK2478" i="20"/>
  <c r="AI2479" i="20"/>
  <c r="AJ2479" i="20"/>
  <c r="AK2479" i="20"/>
  <c r="AI2480" i="20"/>
  <c r="AJ2480" i="20"/>
  <c r="AK2480" i="20"/>
  <c r="AI2481" i="20"/>
  <c r="AJ2481" i="20"/>
  <c r="AK2481" i="20"/>
  <c r="AI2482" i="20"/>
  <c r="AJ2482" i="20"/>
  <c r="AK2482" i="20"/>
  <c r="AI2483" i="20"/>
  <c r="AJ2483" i="20"/>
  <c r="AK2483" i="20"/>
  <c r="AI2484" i="20"/>
  <c r="AJ2484" i="20"/>
  <c r="AK2484" i="20"/>
  <c r="AI2485" i="20"/>
  <c r="AJ2485" i="20"/>
  <c r="AK2485" i="20"/>
  <c r="AI2486" i="20"/>
  <c r="AJ2486" i="20"/>
  <c r="AK2486" i="20"/>
  <c r="AI2487" i="20"/>
  <c r="AJ2487" i="20"/>
  <c r="AK2487" i="20"/>
  <c r="AI2488" i="20"/>
  <c r="AJ2488" i="20"/>
  <c r="AK2488" i="20"/>
  <c r="AI2489" i="20"/>
  <c r="AJ2489" i="20"/>
  <c r="AK2489" i="20"/>
  <c r="AI2490" i="20"/>
  <c r="AJ2490" i="20"/>
  <c r="AK2490" i="20"/>
  <c r="AI2491" i="20"/>
  <c r="AJ2491" i="20"/>
  <c r="AK2491" i="20"/>
  <c r="AI2492" i="20"/>
  <c r="AJ2492" i="20"/>
  <c r="AK2492" i="20"/>
  <c r="AI2493" i="20"/>
  <c r="AJ2493" i="20"/>
  <c r="AK2493" i="20"/>
  <c r="AI2494" i="20"/>
  <c r="AJ2494" i="20"/>
  <c r="AK2494" i="20"/>
  <c r="AI2495" i="20"/>
  <c r="AJ2495" i="20"/>
  <c r="AK2495" i="20"/>
  <c r="AI2496" i="20"/>
  <c r="AJ2496" i="20"/>
  <c r="AK2496" i="20"/>
  <c r="AI2497" i="20"/>
  <c r="AJ2497" i="20"/>
  <c r="AK2497" i="20"/>
  <c r="AI2498" i="20"/>
  <c r="AJ2498" i="20"/>
  <c r="AK2498" i="20"/>
  <c r="AI2499" i="20"/>
  <c r="AJ2499" i="20"/>
  <c r="AK2499" i="20"/>
  <c r="AI2500" i="20"/>
  <c r="AJ2500" i="20"/>
  <c r="AK2500" i="20"/>
  <c r="AI2501" i="20"/>
  <c r="AJ2501" i="20"/>
  <c r="AK2501" i="20"/>
  <c r="AI2502" i="20"/>
  <c r="AJ2502" i="20"/>
  <c r="AK2502" i="20"/>
  <c r="AI2503" i="20"/>
  <c r="AJ2503" i="20"/>
  <c r="AK2503" i="20"/>
  <c r="AI2504" i="20"/>
  <c r="AJ2504" i="20"/>
  <c r="AK2504" i="20"/>
  <c r="AI2505" i="20"/>
  <c r="AJ2505" i="20"/>
  <c r="AK2505" i="20"/>
  <c r="AI2506" i="20"/>
  <c r="AJ2506" i="20"/>
  <c r="AK2506" i="20"/>
  <c r="AI2507" i="20"/>
  <c r="AJ2507" i="20"/>
  <c r="AK2507" i="20"/>
  <c r="AI2508" i="20"/>
  <c r="AJ2508" i="20"/>
  <c r="AK2508" i="20"/>
  <c r="AI2509" i="20"/>
  <c r="AJ2509" i="20"/>
  <c r="AK2509" i="20"/>
  <c r="AI2510" i="20"/>
  <c r="AJ2510" i="20"/>
  <c r="AK2510" i="20"/>
  <c r="AI2511" i="20"/>
  <c r="AJ2511" i="20"/>
  <c r="AK2511" i="20"/>
  <c r="AI2512" i="20"/>
  <c r="AJ2512" i="20"/>
  <c r="AK2512" i="20"/>
  <c r="AI2513" i="20"/>
  <c r="AJ2513" i="20"/>
  <c r="AK2513" i="20"/>
  <c r="AI2514" i="20"/>
  <c r="AJ2514" i="20"/>
  <c r="AK2514" i="20"/>
  <c r="AI2515" i="20"/>
  <c r="AJ2515" i="20"/>
  <c r="AK2515" i="20"/>
  <c r="AI2516" i="20"/>
  <c r="AJ2516" i="20"/>
  <c r="AK2516" i="20"/>
  <c r="AI2517" i="20"/>
  <c r="AJ2517" i="20"/>
  <c r="AK2517" i="20"/>
  <c r="AI2518" i="20"/>
  <c r="AJ2518" i="20"/>
  <c r="AK2518" i="20"/>
  <c r="AI2519" i="20"/>
  <c r="AJ2519" i="20"/>
  <c r="AK2519" i="20"/>
  <c r="AI2520" i="20"/>
  <c r="AJ2520" i="20"/>
  <c r="AK2520" i="20"/>
  <c r="AI2521" i="20"/>
  <c r="AJ2521" i="20"/>
  <c r="AK2521" i="20"/>
  <c r="AI2522" i="20"/>
  <c r="AJ2522" i="20"/>
  <c r="AK2522" i="20"/>
  <c r="AI2523" i="20"/>
  <c r="AJ2523" i="20"/>
  <c r="AK2523" i="20"/>
  <c r="AI2524" i="20"/>
  <c r="AJ2524" i="20"/>
  <c r="AK2524" i="20"/>
  <c r="AI2525" i="20"/>
  <c r="AJ2525" i="20"/>
  <c r="AK2525" i="20"/>
  <c r="AI2526" i="20"/>
  <c r="AJ2526" i="20"/>
  <c r="AK2526" i="20"/>
  <c r="AI2527" i="20"/>
  <c r="AJ2527" i="20"/>
  <c r="AK2527" i="20"/>
  <c r="AI2528" i="20"/>
  <c r="AJ2528" i="20"/>
  <c r="AK2528" i="20"/>
  <c r="AI2529" i="20"/>
  <c r="AJ2529" i="20"/>
  <c r="AK2529" i="20"/>
  <c r="AI2530" i="20"/>
  <c r="AJ2530" i="20"/>
  <c r="AK2530" i="20"/>
  <c r="AI2531" i="20"/>
  <c r="AJ2531" i="20"/>
  <c r="AK2531" i="20"/>
  <c r="AI2532" i="20"/>
  <c r="AJ2532" i="20"/>
  <c r="AK2532" i="20"/>
  <c r="AI2533" i="20"/>
  <c r="AJ2533" i="20"/>
  <c r="AK2533" i="20"/>
  <c r="AI2534" i="20"/>
  <c r="AJ2534" i="20"/>
  <c r="AK2534" i="20"/>
  <c r="AI2535" i="20"/>
  <c r="AJ2535" i="20"/>
  <c r="AK2535" i="20"/>
  <c r="AI2536" i="20"/>
  <c r="AJ2536" i="20"/>
  <c r="AK2536" i="20"/>
  <c r="AI2537" i="20"/>
  <c r="AJ2537" i="20"/>
  <c r="AK2537" i="20"/>
  <c r="AI2538" i="20"/>
  <c r="AJ2538" i="20"/>
  <c r="AK2538" i="20"/>
  <c r="AI2539" i="20"/>
  <c r="AJ2539" i="20"/>
  <c r="AK2539" i="20"/>
  <c r="AI2540" i="20"/>
  <c r="AJ2540" i="20"/>
  <c r="AK2540" i="20"/>
  <c r="AI2541" i="20"/>
  <c r="AJ2541" i="20"/>
  <c r="AK2541" i="20"/>
  <c r="AI2542" i="20"/>
  <c r="AJ2542" i="20"/>
  <c r="AK2542" i="20"/>
  <c r="AI2543" i="20"/>
  <c r="AJ2543" i="20"/>
  <c r="AK2543" i="20"/>
  <c r="AI2544" i="20"/>
  <c r="AJ2544" i="20"/>
  <c r="AK2544" i="20"/>
  <c r="AI2545" i="20"/>
  <c r="AJ2545" i="20"/>
  <c r="AK2545" i="20"/>
  <c r="AI2546" i="20"/>
  <c r="AJ2546" i="20"/>
  <c r="AK2546" i="20"/>
  <c r="AI2547" i="20"/>
  <c r="AJ2547" i="20"/>
  <c r="AK2547" i="20"/>
  <c r="AI2548" i="20"/>
  <c r="AJ2548" i="20"/>
  <c r="AK2548" i="20"/>
  <c r="AI2549" i="20"/>
  <c r="AJ2549" i="20"/>
  <c r="AK2549" i="20"/>
  <c r="AI2550" i="20"/>
  <c r="AJ2550" i="20"/>
  <c r="AK2550" i="20"/>
  <c r="AI2551" i="20"/>
  <c r="AJ2551" i="20"/>
  <c r="AK2551" i="20"/>
  <c r="AI2552" i="20"/>
  <c r="AJ2552" i="20"/>
  <c r="AK2552" i="20"/>
  <c r="AI2553" i="20"/>
  <c r="AJ2553" i="20"/>
  <c r="AK2553" i="20"/>
  <c r="AI2554" i="20"/>
  <c r="AJ2554" i="20"/>
  <c r="AK2554" i="20"/>
  <c r="AI2555" i="20"/>
  <c r="AJ2555" i="20"/>
  <c r="AK2555" i="20"/>
  <c r="AI2556" i="20"/>
  <c r="AJ2556" i="20"/>
  <c r="AK2556" i="20"/>
  <c r="AI2557" i="20"/>
  <c r="AJ2557" i="20"/>
  <c r="AK2557" i="20"/>
  <c r="AI2558" i="20"/>
  <c r="AJ2558" i="20"/>
  <c r="AK2558" i="20"/>
  <c r="AI2559" i="20"/>
  <c r="AJ2559" i="20"/>
  <c r="AK2559" i="20"/>
  <c r="AI2560" i="20"/>
  <c r="AJ2560" i="20"/>
  <c r="AK2560" i="20"/>
  <c r="AI2561" i="20"/>
  <c r="AJ2561" i="20"/>
  <c r="AK2561" i="20"/>
  <c r="AI2562" i="20"/>
  <c r="AJ2562" i="20"/>
  <c r="AK2562" i="20"/>
  <c r="AI2563" i="20"/>
  <c r="AJ2563" i="20"/>
  <c r="AK2563" i="20"/>
  <c r="AI2564" i="20"/>
  <c r="AJ2564" i="20"/>
  <c r="AK2564" i="20"/>
  <c r="AI2565" i="20"/>
  <c r="AJ2565" i="20"/>
  <c r="AK2565" i="20"/>
  <c r="AI2566" i="20"/>
  <c r="AJ2566" i="20"/>
  <c r="AK2566" i="20"/>
  <c r="AI2567" i="20"/>
  <c r="AJ2567" i="20"/>
  <c r="AK2567" i="20"/>
  <c r="AI2568" i="20"/>
  <c r="AJ2568" i="20"/>
  <c r="AK2568" i="20"/>
  <c r="AI2569" i="20"/>
  <c r="AJ2569" i="20"/>
  <c r="AK2569" i="20"/>
  <c r="AI2570" i="20"/>
  <c r="AJ2570" i="20"/>
  <c r="AK2570" i="20"/>
  <c r="AI2571" i="20"/>
  <c r="AJ2571" i="20"/>
  <c r="AK2571" i="20"/>
  <c r="AI2572" i="20"/>
  <c r="AJ2572" i="20"/>
  <c r="AK2572" i="20"/>
  <c r="AI2573" i="20"/>
  <c r="AJ2573" i="20"/>
  <c r="AK2573" i="20"/>
  <c r="AI2574" i="20"/>
  <c r="AJ2574" i="20"/>
  <c r="AK2574" i="20"/>
  <c r="AI2575" i="20"/>
  <c r="AJ2575" i="20"/>
  <c r="AK2575" i="20"/>
  <c r="AI2576" i="20"/>
  <c r="AJ2576" i="20"/>
  <c r="AK2576" i="20"/>
  <c r="AI2577" i="20"/>
  <c r="AJ2577" i="20"/>
  <c r="AK2577" i="20"/>
  <c r="AI2578" i="20"/>
  <c r="AJ2578" i="20"/>
  <c r="AK2578" i="20"/>
  <c r="AI2579" i="20"/>
  <c r="AJ2579" i="20"/>
  <c r="AK2579" i="20"/>
  <c r="AI2580" i="20"/>
  <c r="AJ2580" i="20"/>
  <c r="AK2580" i="20"/>
  <c r="AI2581" i="20"/>
  <c r="AJ2581" i="20"/>
  <c r="AK2581" i="20"/>
  <c r="AI2582" i="20"/>
  <c r="AJ2582" i="20"/>
  <c r="AK2582" i="20"/>
  <c r="AI2583" i="20"/>
  <c r="AJ2583" i="20"/>
  <c r="AK2583" i="20"/>
  <c r="AI2584" i="20"/>
  <c r="AJ2584" i="20"/>
  <c r="AK2584" i="20"/>
  <c r="AI2585" i="20"/>
  <c r="AJ2585" i="20"/>
  <c r="AK2585" i="20"/>
  <c r="AI2586" i="20"/>
  <c r="AJ2586" i="20"/>
  <c r="AK2586" i="20"/>
  <c r="AI2587" i="20"/>
  <c r="AJ2587" i="20"/>
  <c r="AK2587" i="20"/>
  <c r="AI2588" i="20"/>
  <c r="AJ2588" i="20"/>
  <c r="AK2588" i="20"/>
  <c r="AI2589" i="20"/>
  <c r="AJ2589" i="20"/>
  <c r="AK2589" i="20"/>
  <c r="AI2590" i="20"/>
  <c r="AJ2590" i="20"/>
  <c r="AK2590" i="20"/>
  <c r="AI2591" i="20"/>
  <c r="AJ2591" i="20"/>
  <c r="AK2591" i="20"/>
  <c r="AI2592" i="20"/>
  <c r="AJ2592" i="20"/>
  <c r="AK2592" i="20"/>
  <c r="AI2593" i="20"/>
  <c r="AJ2593" i="20"/>
  <c r="AK2593" i="20"/>
  <c r="AI2594" i="20"/>
  <c r="AJ2594" i="20"/>
  <c r="AK2594" i="20"/>
  <c r="AI2595" i="20"/>
  <c r="AJ2595" i="20"/>
  <c r="AK2595" i="20"/>
  <c r="AI2596" i="20"/>
  <c r="AJ2596" i="20"/>
  <c r="AK2596" i="20"/>
  <c r="AI2597" i="20"/>
  <c r="AJ2597" i="20"/>
  <c r="AK2597" i="20"/>
  <c r="AI2598" i="20"/>
  <c r="AJ2598" i="20"/>
  <c r="AK2598" i="20"/>
  <c r="AI2599" i="20"/>
  <c r="AJ2599" i="20"/>
  <c r="AK2599" i="20"/>
  <c r="AI2600" i="20"/>
  <c r="AJ2600" i="20"/>
  <c r="AK2600" i="20"/>
  <c r="AI2601" i="20"/>
  <c r="AJ2601" i="20"/>
  <c r="AK2601" i="20"/>
  <c r="AI2602" i="20"/>
  <c r="AJ2602" i="20"/>
  <c r="AK2602" i="20"/>
  <c r="AI2603" i="20"/>
  <c r="AJ2603" i="20"/>
  <c r="AK2603" i="20"/>
  <c r="AI2604" i="20"/>
  <c r="AJ2604" i="20"/>
  <c r="AK2604" i="20"/>
  <c r="AI2605" i="20"/>
  <c r="AJ2605" i="20"/>
  <c r="AK2605" i="20"/>
  <c r="AI2606" i="20"/>
  <c r="AJ2606" i="20"/>
  <c r="AK2606" i="20"/>
  <c r="AI2607" i="20"/>
  <c r="AJ2607" i="20"/>
  <c r="AK2607" i="20"/>
  <c r="AI2608" i="20"/>
  <c r="AJ2608" i="20"/>
  <c r="AK2608" i="20"/>
  <c r="AI2609" i="20"/>
  <c r="AJ2609" i="20"/>
  <c r="AK2609" i="20"/>
  <c r="AI2610" i="20"/>
  <c r="AJ2610" i="20"/>
  <c r="AK2610" i="20"/>
  <c r="AI2611" i="20"/>
  <c r="AJ2611" i="20"/>
  <c r="AK2611" i="20"/>
  <c r="AI2612" i="20"/>
  <c r="AJ2612" i="20"/>
  <c r="AK2612" i="20"/>
  <c r="AI2613" i="20"/>
  <c r="AJ2613" i="20"/>
  <c r="AK2613" i="20"/>
  <c r="AI2614" i="20"/>
  <c r="AJ2614" i="20"/>
  <c r="AK2614" i="20"/>
  <c r="AI2615" i="20"/>
  <c r="AJ2615" i="20"/>
  <c r="AK2615" i="20"/>
  <c r="AI2616" i="20"/>
  <c r="AJ2616" i="20"/>
  <c r="AK2616" i="20"/>
  <c r="AI2617" i="20"/>
  <c r="AJ2617" i="20"/>
  <c r="AK2617" i="20"/>
  <c r="AI2618" i="20"/>
  <c r="AJ2618" i="20"/>
  <c r="AK2618" i="20"/>
  <c r="AI2619" i="20"/>
  <c r="AJ2619" i="20"/>
  <c r="AK2619" i="20"/>
  <c r="AI2620" i="20"/>
  <c r="AJ2620" i="20"/>
  <c r="AK2620" i="20"/>
  <c r="AI2621" i="20"/>
  <c r="AJ2621" i="20"/>
  <c r="AK2621" i="20"/>
  <c r="AI2622" i="20"/>
  <c r="AJ2622" i="20"/>
  <c r="AK2622" i="20"/>
  <c r="AI2623" i="20"/>
  <c r="AJ2623" i="20"/>
  <c r="AK2623" i="20"/>
  <c r="AI2624" i="20"/>
  <c r="AJ2624" i="20"/>
  <c r="AK2624" i="20"/>
  <c r="AI2625" i="20"/>
  <c r="AJ2625" i="20"/>
  <c r="AK2625" i="20"/>
  <c r="AI2626" i="20"/>
  <c r="AJ2626" i="20"/>
  <c r="AK2626" i="20"/>
  <c r="AI2627" i="20"/>
  <c r="AJ2627" i="20"/>
  <c r="AK2627" i="20"/>
  <c r="AI2628" i="20"/>
  <c r="AJ2628" i="20"/>
  <c r="AK2628" i="20"/>
  <c r="AI2629" i="20"/>
  <c r="AJ2629" i="20"/>
  <c r="AK2629" i="20"/>
  <c r="AI2630" i="20"/>
  <c r="AJ2630" i="20"/>
  <c r="AK2630" i="20"/>
  <c r="AI2631" i="20"/>
  <c r="AJ2631" i="20"/>
  <c r="AK2631" i="20"/>
  <c r="AI2632" i="20"/>
  <c r="AJ2632" i="20"/>
  <c r="AK2632" i="20"/>
  <c r="AI2633" i="20"/>
  <c r="AJ2633" i="20"/>
  <c r="AK2633" i="20"/>
  <c r="AI2634" i="20"/>
  <c r="AJ2634" i="20"/>
  <c r="AK2634" i="20"/>
  <c r="AI2635" i="20"/>
  <c r="AJ2635" i="20"/>
  <c r="AK2635" i="20"/>
  <c r="AI2636" i="20"/>
  <c r="AJ2636" i="20"/>
  <c r="AK2636" i="20"/>
  <c r="AI2637" i="20"/>
  <c r="AJ2637" i="20"/>
  <c r="AK2637" i="20"/>
  <c r="AI2638" i="20"/>
  <c r="AJ2638" i="20"/>
  <c r="AK2638" i="20"/>
  <c r="AI2639" i="20"/>
  <c r="AJ2639" i="20"/>
  <c r="AK2639" i="20"/>
  <c r="AI2640" i="20"/>
  <c r="AJ2640" i="20"/>
  <c r="AK2640" i="20"/>
  <c r="AI2641" i="20"/>
  <c r="AJ2641" i="20"/>
  <c r="AK2641" i="20"/>
  <c r="AI2642" i="20"/>
  <c r="AJ2642" i="20"/>
  <c r="AK2642" i="20"/>
  <c r="AI2643" i="20"/>
  <c r="AJ2643" i="20"/>
  <c r="AK2643" i="20"/>
  <c r="AI2644" i="20"/>
  <c r="AJ2644" i="20"/>
  <c r="AK2644" i="20"/>
  <c r="AI2645" i="20"/>
  <c r="AJ2645" i="20"/>
  <c r="AK2645" i="20"/>
  <c r="AI2646" i="20"/>
  <c r="AJ2646" i="20"/>
  <c r="AK2646" i="20"/>
  <c r="AI2647" i="20"/>
  <c r="AJ2647" i="20"/>
  <c r="AK2647" i="20"/>
  <c r="AI2648" i="20"/>
  <c r="AJ2648" i="20"/>
  <c r="AK2648" i="20"/>
  <c r="AI2649" i="20"/>
  <c r="AJ2649" i="20"/>
  <c r="AK2649" i="20"/>
  <c r="AI2650" i="20"/>
  <c r="AJ2650" i="20"/>
  <c r="AK2650" i="20"/>
  <c r="AI2651" i="20"/>
  <c r="AJ2651" i="20"/>
  <c r="AK2651" i="20"/>
  <c r="AI2652" i="20"/>
  <c r="AJ2652" i="20"/>
  <c r="AK2652" i="20"/>
  <c r="AI2653" i="20"/>
  <c r="AJ2653" i="20"/>
  <c r="AK2653" i="20"/>
  <c r="AI2654" i="20"/>
  <c r="AJ2654" i="20"/>
  <c r="AK2654" i="20"/>
  <c r="AI2655" i="20"/>
  <c r="AJ2655" i="20"/>
  <c r="AK2655" i="20"/>
  <c r="AI2656" i="20"/>
  <c r="AJ2656" i="20"/>
  <c r="AK2656" i="20"/>
  <c r="AI2657" i="20"/>
  <c r="AJ2657" i="20"/>
  <c r="AK2657" i="20"/>
  <c r="AI2658" i="20"/>
  <c r="AJ2658" i="20"/>
  <c r="AK2658" i="20"/>
  <c r="AI2659" i="20"/>
  <c r="AJ2659" i="20"/>
  <c r="AK2659" i="20"/>
  <c r="AI2660" i="20"/>
  <c r="AJ2660" i="20"/>
  <c r="AK2660" i="20"/>
  <c r="AI2661" i="20"/>
  <c r="AJ2661" i="20"/>
  <c r="AK2661" i="20"/>
  <c r="AI2662" i="20"/>
  <c r="AJ2662" i="20"/>
  <c r="AK2662" i="20"/>
  <c r="AI2663" i="20"/>
  <c r="AJ2663" i="20"/>
  <c r="AK2663" i="20"/>
  <c r="AI2664" i="20"/>
  <c r="AJ2664" i="20"/>
  <c r="AK2664" i="20"/>
  <c r="AI2665" i="20"/>
  <c r="AJ2665" i="20"/>
  <c r="AK2665" i="20"/>
  <c r="AI2666" i="20"/>
  <c r="AJ2666" i="20"/>
  <c r="AK2666" i="20"/>
  <c r="AI2667" i="20"/>
  <c r="AJ2667" i="20"/>
  <c r="AK2667" i="20"/>
  <c r="AI2668" i="20"/>
  <c r="AJ2668" i="20"/>
  <c r="AK2668" i="20"/>
  <c r="AI2669" i="20"/>
  <c r="AJ2669" i="20"/>
  <c r="AK2669" i="20"/>
  <c r="AI2670" i="20"/>
  <c r="AJ2670" i="20"/>
  <c r="AK2670" i="20"/>
  <c r="AI2671" i="20"/>
  <c r="AJ2671" i="20"/>
  <c r="AK2671" i="20"/>
  <c r="AI2672" i="20"/>
  <c r="AJ2672" i="20"/>
  <c r="AK2672" i="20"/>
  <c r="AI2673" i="20"/>
  <c r="AJ2673" i="20"/>
  <c r="AK2673" i="20"/>
  <c r="AI2674" i="20"/>
  <c r="AJ2674" i="20"/>
  <c r="AK2674" i="20"/>
  <c r="AI2675" i="20"/>
  <c r="AJ2675" i="20"/>
  <c r="AK2675" i="20"/>
  <c r="AI2676" i="20"/>
  <c r="AJ2676" i="20"/>
  <c r="AK2676" i="20"/>
  <c r="AI2677" i="20"/>
  <c r="AJ2677" i="20"/>
  <c r="AK2677" i="20"/>
  <c r="AI2678" i="20"/>
  <c r="AJ2678" i="20"/>
  <c r="AK2678" i="20"/>
  <c r="AI2679" i="20"/>
  <c r="AJ2679" i="20"/>
  <c r="AK2679" i="20"/>
  <c r="AI2680" i="20"/>
  <c r="AJ2680" i="20"/>
  <c r="AK2680" i="20"/>
  <c r="AI2681" i="20"/>
  <c r="AJ2681" i="20"/>
  <c r="AK2681" i="20"/>
  <c r="AI2682" i="20"/>
  <c r="AJ2682" i="20"/>
  <c r="AK2682" i="20"/>
  <c r="AI2683" i="20"/>
  <c r="AJ2683" i="20"/>
  <c r="AK2683" i="20"/>
  <c r="AI2684" i="20"/>
  <c r="AJ2684" i="20"/>
  <c r="AK2684" i="20"/>
  <c r="AI2685" i="20"/>
  <c r="AJ2685" i="20"/>
  <c r="AK2685" i="20"/>
  <c r="AI2686" i="20"/>
  <c r="AJ2686" i="20"/>
  <c r="AK2686" i="20"/>
  <c r="AI2687" i="20"/>
  <c r="AJ2687" i="20"/>
  <c r="AK2687" i="20"/>
  <c r="AI2688" i="20"/>
  <c r="AJ2688" i="20"/>
  <c r="AK2688" i="20"/>
  <c r="AI2689" i="20"/>
  <c r="AJ2689" i="20"/>
  <c r="AK2689" i="20"/>
  <c r="AI2690" i="20"/>
  <c r="AJ2690" i="20"/>
  <c r="AK2690" i="20"/>
  <c r="AI2691" i="20"/>
  <c r="AJ2691" i="20"/>
  <c r="AK2691" i="20"/>
  <c r="AI2692" i="20"/>
  <c r="AJ2692" i="20"/>
  <c r="AK2692" i="20"/>
  <c r="AI2693" i="20"/>
  <c r="AJ2693" i="20"/>
  <c r="AK2693" i="20"/>
  <c r="AI2694" i="20"/>
  <c r="AJ2694" i="20"/>
  <c r="AK2694" i="20"/>
  <c r="AI2695" i="20"/>
  <c r="AJ2695" i="20"/>
  <c r="AK2695" i="20"/>
  <c r="AI2696" i="20"/>
  <c r="AJ2696" i="20"/>
  <c r="AK2696" i="20"/>
  <c r="AI2697" i="20"/>
  <c r="AJ2697" i="20"/>
  <c r="AK2697" i="20"/>
  <c r="AI2698" i="20"/>
  <c r="AJ2698" i="20"/>
  <c r="AK2698" i="20"/>
  <c r="AI2699" i="20"/>
  <c r="AJ2699" i="20"/>
  <c r="AK2699" i="20"/>
  <c r="AI2700" i="20"/>
  <c r="AJ2700" i="20"/>
  <c r="AK2700" i="20"/>
  <c r="AI2701" i="20"/>
  <c r="AJ2701" i="20"/>
  <c r="AK2701" i="20"/>
  <c r="AI2702" i="20"/>
  <c r="AJ2702" i="20"/>
  <c r="AK2702" i="20"/>
  <c r="AI2703" i="20"/>
  <c r="AJ2703" i="20"/>
  <c r="AK2703" i="20"/>
  <c r="AI2704" i="20"/>
  <c r="AJ2704" i="20"/>
  <c r="AK2704" i="20"/>
  <c r="AI2705" i="20"/>
  <c r="AJ2705" i="20"/>
  <c r="AK2705" i="20"/>
  <c r="AI2706" i="20"/>
  <c r="AJ2706" i="20"/>
  <c r="AK2706" i="20"/>
  <c r="AI2707" i="20"/>
  <c r="AJ2707" i="20"/>
  <c r="AK2707" i="20"/>
  <c r="AI2708" i="20"/>
  <c r="AJ2708" i="20"/>
  <c r="AK2708" i="20"/>
  <c r="AI2709" i="20"/>
  <c r="AJ2709" i="20"/>
  <c r="AK2709" i="20"/>
  <c r="AI2710" i="20"/>
  <c r="AJ2710" i="20"/>
  <c r="AK2710" i="20"/>
  <c r="AI2711" i="20"/>
  <c r="AJ2711" i="20"/>
  <c r="AK2711" i="20"/>
  <c r="AI2712" i="20"/>
  <c r="AJ2712" i="20"/>
  <c r="AK2712" i="20"/>
  <c r="AI2713" i="20"/>
  <c r="AJ2713" i="20"/>
  <c r="AK2713" i="20"/>
  <c r="AI2714" i="20"/>
  <c r="AJ2714" i="20"/>
  <c r="AK2714" i="20"/>
  <c r="AI2715" i="20"/>
  <c r="AJ2715" i="20"/>
  <c r="AK2715" i="20"/>
  <c r="AI2716" i="20"/>
  <c r="AJ2716" i="20"/>
  <c r="AK2716" i="20"/>
  <c r="AI2717" i="20"/>
  <c r="AJ2717" i="20"/>
  <c r="AK2717" i="20"/>
  <c r="AI2718" i="20"/>
  <c r="AJ2718" i="20"/>
  <c r="AK2718" i="20"/>
  <c r="AI2719" i="20"/>
  <c r="AJ2719" i="20"/>
  <c r="AK2719" i="20"/>
  <c r="AI2720" i="20"/>
  <c r="AJ2720" i="20"/>
  <c r="AK2720" i="20"/>
  <c r="AI2721" i="20"/>
  <c r="AJ2721" i="20"/>
  <c r="AK2721" i="20"/>
  <c r="AI2722" i="20"/>
  <c r="AJ2722" i="20"/>
  <c r="AK2722" i="20"/>
  <c r="AI2723" i="20"/>
  <c r="AJ2723" i="20"/>
  <c r="AK2723" i="20"/>
  <c r="AI2724" i="20"/>
  <c r="AJ2724" i="20"/>
  <c r="AK2724" i="20"/>
  <c r="AI2725" i="20"/>
  <c r="AJ2725" i="20"/>
  <c r="AK2725" i="20"/>
  <c r="AI2726" i="20"/>
  <c r="AJ2726" i="20"/>
  <c r="AK2726" i="20"/>
  <c r="AI2727" i="20"/>
  <c r="AJ2727" i="20"/>
  <c r="AK2727" i="20"/>
  <c r="AI2728" i="20"/>
  <c r="AJ2728" i="20"/>
  <c r="AK2728" i="20"/>
  <c r="AI2729" i="20"/>
  <c r="AJ2729" i="20"/>
  <c r="AK2729" i="20"/>
  <c r="AI2730" i="20"/>
  <c r="AJ2730" i="20"/>
  <c r="AK2730" i="20"/>
  <c r="AI2731" i="20"/>
  <c r="AJ2731" i="20"/>
  <c r="AK2731" i="20"/>
  <c r="AI2732" i="20"/>
  <c r="AJ2732" i="20"/>
  <c r="AK2732" i="20"/>
  <c r="AI2733" i="20"/>
  <c r="AJ2733" i="20"/>
  <c r="AK2733" i="20"/>
  <c r="AI2734" i="20"/>
  <c r="AJ2734" i="20"/>
  <c r="AK2734" i="20"/>
  <c r="AI2735" i="20"/>
  <c r="AJ2735" i="20"/>
  <c r="AK2735" i="20"/>
  <c r="AI2736" i="20"/>
  <c r="AJ2736" i="20"/>
  <c r="AK2736" i="20"/>
  <c r="AI2737" i="20"/>
  <c r="AJ2737" i="20"/>
  <c r="AK2737" i="20"/>
  <c r="AI2738" i="20"/>
  <c r="AJ2738" i="20"/>
  <c r="AK2738" i="20"/>
  <c r="AI2739" i="20"/>
  <c r="AJ2739" i="20"/>
  <c r="AK2739" i="20"/>
  <c r="AI2740" i="20"/>
  <c r="AJ2740" i="20"/>
  <c r="AK2740" i="20"/>
  <c r="AI2741" i="20"/>
  <c r="AJ2741" i="20"/>
  <c r="AK2741" i="20"/>
  <c r="AI2742" i="20"/>
  <c r="AJ2742" i="20"/>
  <c r="AK2742" i="20"/>
  <c r="AI2743" i="20"/>
  <c r="AJ2743" i="20"/>
  <c r="AK2743" i="20"/>
  <c r="AI2744" i="20"/>
  <c r="AJ2744" i="20"/>
  <c r="AK2744" i="20"/>
  <c r="AI2745" i="20"/>
  <c r="AJ2745" i="20"/>
  <c r="AK2745" i="20"/>
  <c r="AI2746" i="20"/>
  <c r="AJ2746" i="20"/>
  <c r="AK2746" i="20"/>
  <c r="AI2747" i="20"/>
  <c r="AJ2747" i="20"/>
  <c r="AK2747" i="20"/>
  <c r="AI2748" i="20"/>
  <c r="AJ2748" i="20"/>
  <c r="AK2748" i="20"/>
  <c r="AI2749" i="20"/>
  <c r="AJ2749" i="20"/>
  <c r="AK2749" i="20"/>
  <c r="AI2750" i="20"/>
  <c r="AJ2750" i="20"/>
  <c r="AK2750" i="20"/>
  <c r="AI2751" i="20"/>
  <c r="AJ2751" i="20"/>
  <c r="AK2751" i="20"/>
  <c r="AI2752" i="20"/>
  <c r="AJ2752" i="20"/>
  <c r="AK2752" i="20"/>
  <c r="AI2753" i="20"/>
  <c r="AJ2753" i="20"/>
  <c r="AK2753" i="20"/>
  <c r="AI2754" i="20"/>
  <c r="AJ2754" i="20"/>
  <c r="AK2754" i="20"/>
  <c r="AI2755" i="20"/>
  <c r="AJ2755" i="20"/>
  <c r="AK2755" i="20"/>
  <c r="AI2756" i="20"/>
  <c r="AJ2756" i="20"/>
  <c r="AK2756" i="20"/>
  <c r="AI2757" i="20"/>
  <c r="AJ2757" i="20"/>
  <c r="AK2757" i="20"/>
  <c r="AI2758" i="20"/>
  <c r="AJ2758" i="20"/>
  <c r="AK2758" i="20"/>
  <c r="AI2759" i="20"/>
  <c r="AJ2759" i="20"/>
  <c r="AK2759" i="20"/>
  <c r="AI2760" i="20"/>
  <c r="AJ2760" i="20"/>
  <c r="AK2760" i="20"/>
  <c r="AI2761" i="20"/>
  <c r="AJ2761" i="20"/>
  <c r="AK2761" i="20"/>
  <c r="AI2762" i="20"/>
  <c r="AJ2762" i="20"/>
  <c r="AK2762" i="20"/>
  <c r="AI2763" i="20"/>
  <c r="AJ2763" i="20"/>
  <c r="AK2763" i="20"/>
  <c r="AI2764" i="20"/>
  <c r="AJ2764" i="20"/>
  <c r="AK2764" i="20"/>
  <c r="AI2765" i="20"/>
  <c r="AJ2765" i="20"/>
  <c r="AK2765" i="20"/>
  <c r="AI2766" i="20"/>
  <c r="AJ2766" i="20"/>
  <c r="AK2766" i="20"/>
  <c r="AI2767" i="20"/>
  <c r="AJ2767" i="20"/>
  <c r="AK2767" i="20"/>
  <c r="AI2768" i="20"/>
  <c r="AJ2768" i="20"/>
  <c r="AK2768" i="20"/>
  <c r="AI2769" i="20"/>
  <c r="AJ2769" i="20"/>
  <c r="AK2769" i="20"/>
  <c r="AI2770" i="20"/>
  <c r="AJ2770" i="20"/>
  <c r="AK2770" i="20"/>
  <c r="AI2771" i="20"/>
  <c r="AJ2771" i="20"/>
  <c r="AK2771" i="20"/>
  <c r="AI2772" i="20"/>
  <c r="AJ2772" i="20"/>
  <c r="AK2772" i="20"/>
  <c r="AI2773" i="20"/>
  <c r="AJ2773" i="20"/>
  <c r="AK2773" i="20"/>
  <c r="AI2774" i="20"/>
  <c r="AJ2774" i="20"/>
  <c r="AK2774" i="20"/>
  <c r="AI2775" i="20"/>
  <c r="AJ2775" i="20"/>
  <c r="AK2775" i="20"/>
  <c r="AI2776" i="20"/>
  <c r="AJ2776" i="20"/>
  <c r="AK2776" i="20"/>
  <c r="AI2777" i="20"/>
  <c r="AJ2777" i="20"/>
  <c r="AK2777" i="20"/>
  <c r="AI2778" i="20"/>
  <c r="AJ2778" i="20"/>
  <c r="AK2778" i="20"/>
  <c r="AI2779" i="20"/>
  <c r="AJ2779" i="20"/>
  <c r="AK2779" i="20"/>
  <c r="AI2780" i="20"/>
  <c r="AJ2780" i="20"/>
  <c r="AK2780" i="20"/>
  <c r="AI2781" i="20"/>
  <c r="AJ2781" i="20"/>
  <c r="AK2781" i="20"/>
  <c r="AI2782" i="20"/>
  <c r="AJ2782" i="20"/>
  <c r="AK2782" i="20"/>
  <c r="AI2783" i="20"/>
  <c r="AJ2783" i="20"/>
  <c r="AK2783" i="20"/>
  <c r="AI2784" i="20"/>
  <c r="AJ2784" i="20"/>
  <c r="AK2784" i="20"/>
  <c r="AI2785" i="20"/>
  <c r="AJ2785" i="20"/>
  <c r="AK2785" i="20"/>
  <c r="AI2786" i="20"/>
  <c r="AJ2786" i="20"/>
  <c r="AK2786" i="20"/>
  <c r="AI2787" i="20"/>
  <c r="AJ2787" i="20"/>
  <c r="AK2787" i="20"/>
  <c r="AI2788" i="20"/>
  <c r="AJ2788" i="20"/>
  <c r="AK2788" i="20"/>
  <c r="AI2789" i="20"/>
  <c r="AJ2789" i="20"/>
  <c r="AK2789" i="20"/>
  <c r="AI2790" i="20"/>
  <c r="AJ2790" i="20"/>
  <c r="AK2790" i="20"/>
  <c r="AI2791" i="20"/>
  <c r="AJ2791" i="20"/>
  <c r="AK2791" i="20"/>
  <c r="AI2792" i="20"/>
  <c r="AJ2792" i="20"/>
  <c r="AK2792" i="20"/>
  <c r="AI2793" i="20"/>
  <c r="AJ2793" i="20"/>
  <c r="AK2793" i="20"/>
  <c r="AI2794" i="20"/>
  <c r="AJ2794" i="20"/>
  <c r="AK2794" i="20"/>
  <c r="AI2795" i="20"/>
  <c r="AJ2795" i="20"/>
  <c r="AK2795" i="20"/>
  <c r="AI2796" i="20"/>
  <c r="AJ2796" i="20"/>
  <c r="AK2796" i="20"/>
  <c r="AI2797" i="20"/>
  <c r="AJ2797" i="20"/>
  <c r="AK2797" i="20"/>
  <c r="AI2798" i="20"/>
  <c r="AJ2798" i="20"/>
  <c r="AK2798" i="20"/>
  <c r="AI2799" i="20"/>
  <c r="AJ2799" i="20"/>
  <c r="AK2799" i="20"/>
  <c r="AI2800" i="20"/>
  <c r="AJ2800" i="20"/>
  <c r="AK2800" i="20"/>
  <c r="AI2801" i="20"/>
  <c r="AJ2801" i="20"/>
  <c r="AK2801" i="20"/>
  <c r="AI2802" i="20"/>
  <c r="AJ2802" i="20"/>
  <c r="AK2802" i="20"/>
  <c r="AI2803" i="20"/>
  <c r="AJ2803" i="20"/>
  <c r="AK2803" i="20"/>
  <c r="AI2804" i="20"/>
  <c r="AJ2804" i="20"/>
  <c r="AK2804" i="20"/>
  <c r="AI2805" i="20"/>
  <c r="AJ2805" i="20"/>
  <c r="AK2805" i="20"/>
  <c r="AI2806" i="20"/>
  <c r="AJ2806" i="20"/>
  <c r="AK2806" i="20"/>
  <c r="AI2807" i="20"/>
  <c r="AJ2807" i="20"/>
  <c r="AK2807" i="20"/>
  <c r="AI2808" i="20"/>
  <c r="AJ2808" i="20"/>
  <c r="AK2808" i="20"/>
  <c r="AI2809" i="20"/>
  <c r="AJ2809" i="20"/>
  <c r="AK2809" i="20"/>
  <c r="AI2810" i="20"/>
  <c r="AJ2810" i="20"/>
  <c r="AK2810" i="20"/>
  <c r="AI2811" i="20"/>
  <c r="AJ2811" i="20"/>
  <c r="AK2811" i="20"/>
  <c r="AI2812" i="20"/>
  <c r="AJ2812" i="20"/>
  <c r="AK2812" i="20"/>
  <c r="AI2813" i="20"/>
  <c r="AJ2813" i="20"/>
  <c r="AK2813" i="20"/>
  <c r="AI2814" i="20"/>
  <c r="AJ2814" i="20"/>
  <c r="AK2814" i="20"/>
  <c r="AI2815" i="20"/>
  <c r="AJ2815" i="20"/>
  <c r="AK2815" i="20"/>
  <c r="AI2816" i="20"/>
  <c r="AJ2816" i="20"/>
  <c r="AK2816" i="20"/>
  <c r="AI2817" i="20"/>
  <c r="AJ2817" i="20"/>
  <c r="AK2817" i="20"/>
  <c r="AI2818" i="20"/>
  <c r="AJ2818" i="20"/>
  <c r="AK2818" i="20"/>
  <c r="AI2819" i="20"/>
  <c r="AJ2819" i="20"/>
  <c r="AK2819" i="20"/>
  <c r="AI2820" i="20"/>
  <c r="AJ2820" i="20"/>
  <c r="AK2820" i="20"/>
  <c r="AI2821" i="20"/>
  <c r="AJ2821" i="20"/>
  <c r="AK2821" i="20"/>
  <c r="AI2822" i="20"/>
  <c r="AJ2822" i="20"/>
  <c r="AK2822" i="20"/>
  <c r="AI2823" i="20"/>
  <c r="AJ2823" i="20"/>
  <c r="AK2823" i="20"/>
  <c r="AI2824" i="20"/>
  <c r="AJ2824" i="20"/>
  <c r="AK2824" i="20"/>
  <c r="AI2825" i="20"/>
  <c r="AJ2825" i="20"/>
  <c r="AK2825" i="20"/>
  <c r="AI2826" i="20"/>
  <c r="AJ2826" i="20"/>
  <c r="AK2826" i="20"/>
  <c r="AI2827" i="20"/>
  <c r="AJ2827" i="20"/>
  <c r="AK2827" i="20"/>
  <c r="AI2828" i="20"/>
  <c r="AJ2828" i="20"/>
  <c r="AK2828" i="20"/>
  <c r="AI2829" i="20"/>
  <c r="AJ2829" i="20"/>
  <c r="AK2829" i="20"/>
  <c r="AI2830" i="20"/>
  <c r="AJ2830" i="20"/>
  <c r="AK2830" i="20"/>
  <c r="AI2831" i="20"/>
  <c r="AJ2831" i="20"/>
  <c r="AK2831" i="20"/>
  <c r="AI2832" i="20"/>
  <c r="AJ2832" i="20"/>
  <c r="AK2832" i="20"/>
  <c r="AI2833" i="20"/>
  <c r="AJ2833" i="20"/>
  <c r="AK2833" i="20"/>
  <c r="AI2834" i="20"/>
  <c r="AJ2834" i="20"/>
  <c r="AK2834" i="20"/>
  <c r="AI2835" i="20"/>
  <c r="AJ2835" i="20"/>
  <c r="AK2835" i="20"/>
  <c r="AI2836" i="20"/>
  <c r="AJ2836" i="20"/>
  <c r="AK2836" i="20"/>
  <c r="AI2837" i="20"/>
  <c r="AJ2837" i="20"/>
  <c r="AK2837" i="20"/>
  <c r="AI2838" i="20"/>
  <c r="AJ2838" i="20"/>
  <c r="AK2838" i="20"/>
  <c r="AI2839" i="20"/>
  <c r="AJ2839" i="20"/>
  <c r="AK2839" i="20"/>
  <c r="AI2840" i="20"/>
  <c r="AJ2840" i="20"/>
  <c r="AK2840" i="20"/>
  <c r="AI2841" i="20"/>
  <c r="AJ2841" i="20"/>
  <c r="AK2841" i="20"/>
  <c r="AI2842" i="20"/>
  <c r="AJ2842" i="20"/>
  <c r="AK2842" i="20"/>
  <c r="AI2843" i="20"/>
  <c r="AJ2843" i="20"/>
  <c r="AK2843" i="20"/>
  <c r="AI2844" i="20"/>
  <c r="AJ2844" i="20"/>
  <c r="AK2844" i="20"/>
  <c r="AI2845" i="20"/>
  <c r="AJ2845" i="20"/>
  <c r="AK2845" i="20"/>
  <c r="AI2846" i="20"/>
  <c r="AJ2846" i="20"/>
  <c r="AK2846" i="20"/>
  <c r="AI2847" i="20"/>
  <c r="AJ2847" i="20"/>
  <c r="AK2847" i="20"/>
  <c r="AI2848" i="20"/>
  <c r="AJ2848" i="20"/>
  <c r="AK2848" i="20"/>
  <c r="AI2849" i="20"/>
  <c r="AJ2849" i="20"/>
  <c r="AK2849" i="20"/>
  <c r="AI2850" i="20"/>
  <c r="AJ2850" i="20"/>
  <c r="AK2850" i="20"/>
  <c r="AI2851" i="20"/>
  <c r="AJ2851" i="20"/>
  <c r="AK2851" i="20"/>
  <c r="AI2852" i="20"/>
  <c r="AJ2852" i="20"/>
  <c r="AK2852" i="20"/>
  <c r="AI2853" i="20"/>
  <c r="AJ2853" i="20"/>
  <c r="AK2853" i="20"/>
  <c r="AI2854" i="20"/>
  <c r="AJ2854" i="20"/>
  <c r="AK2854" i="20"/>
  <c r="AI2855" i="20"/>
  <c r="AJ2855" i="20"/>
  <c r="AK2855" i="20"/>
  <c r="AI2856" i="20"/>
  <c r="AJ2856" i="20"/>
  <c r="AK2856" i="20"/>
  <c r="AI2857" i="20"/>
  <c r="AJ2857" i="20"/>
  <c r="AK2857" i="20"/>
  <c r="AI2858" i="20"/>
  <c r="AJ2858" i="20"/>
  <c r="AK2858" i="20"/>
  <c r="AI2859" i="20"/>
  <c r="AJ2859" i="20"/>
  <c r="AK2859" i="20"/>
  <c r="AI2860" i="20"/>
  <c r="AJ2860" i="20"/>
  <c r="AK2860" i="20"/>
  <c r="AI2861" i="20"/>
  <c r="AJ2861" i="20"/>
  <c r="AK2861" i="20"/>
  <c r="AI2862" i="20"/>
  <c r="AJ2862" i="20"/>
  <c r="AK2862" i="20"/>
  <c r="AI2863" i="20"/>
  <c r="AJ2863" i="20"/>
  <c r="AK2863" i="20"/>
  <c r="AI2864" i="20"/>
  <c r="AJ2864" i="20"/>
  <c r="AK2864" i="20"/>
  <c r="AI2865" i="20"/>
  <c r="AJ2865" i="20"/>
  <c r="AK2865" i="20"/>
  <c r="AI2866" i="20"/>
  <c r="AJ2866" i="20"/>
  <c r="AK2866" i="20"/>
  <c r="AI2867" i="20"/>
  <c r="AJ2867" i="20"/>
  <c r="AK2867" i="20"/>
  <c r="AI2868" i="20"/>
  <c r="AJ2868" i="20"/>
  <c r="AK2868" i="20"/>
  <c r="AI2869" i="20"/>
  <c r="AJ2869" i="20"/>
  <c r="AK2869" i="20"/>
  <c r="AI2870" i="20"/>
  <c r="AJ2870" i="20"/>
  <c r="AK2870" i="20"/>
  <c r="AI2871" i="20"/>
  <c r="AJ2871" i="20"/>
  <c r="AK2871" i="20"/>
  <c r="AI2872" i="20"/>
  <c r="AJ2872" i="20"/>
  <c r="AK2872" i="20"/>
  <c r="AI2873" i="20"/>
  <c r="AJ2873" i="20"/>
  <c r="AK2873" i="20"/>
  <c r="AI2874" i="20"/>
  <c r="AJ2874" i="20"/>
  <c r="AK2874" i="20"/>
  <c r="AI2875" i="20"/>
  <c r="AJ2875" i="20"/>
  <c r="AK2875" i="20"/>
  <c r="AI2876" i="20"/>
  <c r="AJ2876" i="20"/>
  <c r="AK2876" i="20"/>
  <c r="AI2877" i="20"/>
  <c r="AJ2877" i="20"/>
  <c r="AK2877" i="20"/>
  <c r="AI2878" i="20"/>
  <c r="AJ2878" i="20"/>
  <c r="AK2878" i="20"/>
  <c r="AI2879" i="20"/>
  <c r="AJ2879" i="20"/>
  <c r="AK2879" i="20"/>
  <c r="AI2880" i="20"/>
  <c r="AJ2880" i="20"/>
  <c r="AK2880" i="20"/>
  <c r="AI2881" i="20"/>
  <c r="AJ2881" i="20"/>
  <c r="AK2881" i="20"/>
  <c r="AI2882" i="20"/>
  <c r="AJ2882" i="20"/>
  <c r="AK2882" i="20"/>
  <c r="AI2883" i="20"/>
  <c r="AJ2883" i="20"/>
  <c r="AK2883" i="20"/>
  <c r="AI2884" i="20"/>
  <c r="AJ2884" i="20"/>
  <c r="AK2884" i="20"/>
  <c r="AI2885" i="20"/>
  <c r="AJ2885" i="20"/>
  <c r="AK2885" i="20"/>
  <c r="AI2886" i="20"/>
  <c r="AJ2886" i="20"/>
  <c r="AK2886" i="20"/>
  <c r="AI2887" i="20"/>
  <c r="AJ2887" i="20"/>
  <c r="AK2887" i="20"/>
  <c r="AI2888" i="20"/>
  <c r="AJ2888" i="20"/>
  <c r="AK2888" i="20"/>
  <c r="AI2889" i="20"/>
  <c r="AJ2889" i="20"/>
  <c r="AK2889" i="20"/>
  <c r="AI2890" i="20"/>
  <c r="AJ2890" i="20"/>
  <c r="AK2890" i="20"/>
  <c r="AI2891" i="20"/>
  <c r="AJ2891" i="20"/>
  <c r="AK2891" i="20"/>
  <c r="AI2892" i="20"/>
  <c r="AJ2892" i="20"/>
  <c r="AK2892" i="20"/>
  <c r="AI2893" i="20"/>
  <c r="AJ2893" i="20"/>
  <c r="AK2893" i="20"/>
  <c r="AI2894" i="20"/>
  <c r="AJ2894" i="20"/>
  <c r="AK2894" i="20"/>
  <c r="AI2895" i="20"/>
  <c r="AJ2895" i="20"/>
  <c r="AK2895" i="20"/>
  <c r="AI2896" i="20"/>
  <c r="AJ2896" i="20"/>
  <c r="AK2896" i="20"/>
  <c r="AI2897" i="20"/>
  <c r="AJ2897" i="20"/>
  <c r="AK2897" i="20"/>
  <c r="AI2898" i="20"/>
  <c r="AJ2898" i="20"/>
  <c r="AK2898" i="20"/>
  <c r="AI2899" i="20"/>
  <c r="AJ2899" i="20"/>
  <c r="AK2899" i="20"/>
  <c r="AI2900" i="20"/>
  <c r="AJ2900" i="20"/>
  <c r="AK2900" i="20"/>
  <c r="AI2901" i="20"/>
  <c r="AJ2901" i="20"/>
  <c r="AK2901" i="20"/>
  <c r="AI2902" i="20"/>
  <c r="AJ2902" i="20"/>
  <c r="AK2902" i="20"/>
  <c r="AI2903" i="20"/>
  <c r="AJ2903" i="20"/>
  <c r="AK2903" i="20"/>
  <c r="AI2904" i="20"/>
  <c r="AJ2904" i="20"/>
  <c r="AK2904" i="20"/>
  <c r="AI2905" i="20"/>
  <c r="AJ2905" i="20"/>
  <c r="AK2905" i="20"/>
  <c r="AI2906" i="20"/>
  <c r="AJ2906" i="20"/>
  <c r="AK2906" i="20"/>
  <c r="AI2907" i="20"/>
  <c r="AJ2907" i="20"/>
  <c r="AK2907" i="20"/>
  <c r="AI2908" i="20"/>
  <c r="AJ2908" i="20"/>
  <c r="AK2908" i="20"/>
  <c r="AI2909" i="20"/>
  <c r="AJ2909" i="20"/>
  <c r="AK2909" i="20"/>
  <c r="AI2910" i="20"/>
  <c r="AJ2910" i="20"/>
  <c r="AK2910" i="20"/>
  <c r="AI2911" i="20"/>
  <c r="AJ2911" i="20"/>
  <c r="AK2911" i="20"/>
  <c r="AI2912" i="20"/>
  <c r="AJ2912" i="20"/>
  <c r="AK2912" i="20"/>
  <c r="AI2913" i="20"/>
  <c r="AJ2913" i="20"/>
  <c r="AK2913" i="20"/>
  <c r="AI2914" i="20"/>
  <c r="AJ2914" i="20"/>
  <c r="AK2914" i="20"/>
  <c r="AI2915" i="20"/>
  <c r="AJ2915" i="20"/>
  <c r="AK2915" i="20"/>
  <c r="AI2916" i="20"/>
  <c r="AJ2916" i="20"/>
  <c r="AK2916" i="20"/>
  <c r="AI2917" i="20"/>
  <c r="AJ2917" i="20"/>
  <c r="AK2917" i="20"/>
  <c r="AI2918" i="20"/>
  <c r="AJ2918" i="20"/>
  <c r="AK2918" i="20"/>
  <c r="AI2919" i="20"/>
  <c r="AJ2919" i="20"/>
  <c r="AK2919" i="20"/>
  <c r="AI2920" i="20"/>
  <c r="AJ2920" i="20"/>
  <c r="AK2920" i="20"/>
  <c r="AI2921" i="20"/>
  <c r="AJ2921" i="20"/>
  <c r="AK2921" i="20"/>
  <c r="AI2922" i="20"/>
  <c r="AJ2922" i="20"/>
  <c r="AK2922" i="20"/>
  <c r="AI2923" i="20"/>
  <c r="AJ2923" i="20"/>
  <c r="AK2923" i="20"/>
  <c r="AI2924" i="20"/>
  <c r="AJ2924" i="20"/>
  <c r="AK2924" i="20"/>
  <c r="AI2925" i="20"/>
  <c r="AJ2925" i="20"/>
  <c r="AK2925" i="20"/>
  <c r="AI2926" i="20"/>
  <c r="AJ2926" i="20"/>
  <c r="AK2926" i="20"/>
  <c r="AI2927" i="20"/>
  <c r="AJ2927" i="20"/>
  <c r="AK2927" i="20"/>
  <c r="AI2928" i="20"/>
  <c r="AJ2928" i="20"/>
  <c r="AK2928" i="20"/>
  <c r="AI2929" i="20"/>
  <c r="AJ2929" i="20"/>
  <c r="AK2929" i="20"/>
  <c r="AI2930" i="20"/>
  <c r="AJ2930" i="20"/>
  <c r="AK2930" i="20"/>
  <c r="AI2931" i="20"/>
  <c r="AJ2931" i="20"/>
  <c r="AK2931" i="20"/>
  <c r="AI2932" i="20"/>
  <c r="AJ2932" i="20"/>
  <c r="AK2932" i="20"/>
  <c r="AI2933" i="20"/>
  <c r="AJ2933" i="20"/>
  <c r="AK2933" i="20"/>
  <c r="AI2934" i="20"/>
  <c r="AJ2934" i="20"/>
  <c r="AK2934" i="20"/>
  <c r="AI2935" i="20"/>
  <c r="AJ2935" i="20"/>
  <c r="AK2935" i="20"/>
  <c r="AI2936" i="20"/>
  <c r="AJ2936" i="20"/>
  <c r="AK2936" i="20"/>
  <c r="AI2937" i="20"/>
  <c r="AJ2937" i="20"/>
  <c r="AK2937" i="20"/>
  <c r="AI2938" i="20"/>
  <c r="AJ2938" i="20"/>
  <c r="AK2938" i="20"/>
  <c r="AI2939" i="20"/>
  <c r="AJ2939" i="20"/>
  <c r="AK2939" i="20"/>
  <c r="AI2940" i="20"/>
  <c r="AJ2940" i="20"/>
  <c r="AK2940" i="20"/>
  <c r="AI2941" i="20"/>
  <c r="AJ2941" i="20"/>
  <c r="AK2941" i="20"/>
  <c r="AI2942" i="20"/>
  <c r="AJ2942" i="20"/>
  <c r="AK2942" i="20"/>
  <c r="AI2943" i="20"/>
  <c r="AJ2943" i="20"/>
  <c r="AK2943" i="20"/>
  <c r="AI2944" i="20"/>
  <c r="AJ2944" i="20"/>
  <c r="AK2944" i="20"/>
  <c r="AI2945" i="20"/>
  <c r="AJ2945" i="20"/>
  <c r="AK2945" i="20"/>
  <c r="AI2946" i="20"/>
  <c r="AJ2946" i="20"/>
  <c r="AK2946" i="20"/>
  <c r="AI2947" i="20"/>
  <c r="AJ2947" i="20"/>
  <c r="AK2947" i="20"/>
  <c r="AI2948" i="20"/>
  <c r="AJ2948" i="20"/>
  <c r="AK2948" i="20"/>
  <c r="AI2949" i="20"/>
  <c r="AJ2949" i="20"/>
  <c r="AK2949" i="20"/>
  <c r="AI2950" i="20"/>
  <c r="AJ2950" i="20"/>
  <c r="AK2950" i="20"/>
  <c r="AI2951" i="20"/>
  <c r="AJ2951" i="20"/>
  <c r="AK2951" i="20"/>
  <c r="AI2952" i="20"/>
  <c r="AJ2952" i="20"/>
  <c r="AK2952" i="20"/>
  <c r="AI2953" i="20"/>
  <c r="AJ2953" i="20"/>
  <c r="AK2953" i="20"/>
  <c r="AI2954" i="20"/>
  <c r="AJ2954" i="20"/>
  <c r="AK2954" i="20"/>
  <c r="AI2955" i="20"/>
  <c r="AJ2955" i="20"/>
  <c r="AK2955" i="20"/>
  <c r="AI2956" i="20"/>
  <c r="AJ2956" i="20"/>
  <c r="AK2956" i="20"/>
  <c r="AI2957" i="20"/>
  <c r="AJ2957" i="20"/>
  <c r="AK2957" i="20"/>
  <c r="AI2958" i="20"/>
  <c r="AJ2958" i="20"/>
  <c r="AK2958" i="20"/>
  <c r="AI2959" i="20"/>
  <c r="AJ2959" i="20"/>
  <c r="AK2959" i="20"/>
  <c r="AI2960" i="20"/>
  <c r="AJ2960" i="20"/>
  <c r="AK2960" i="20"/>
  <c r="AI2961" i="20"/>
  <c r="AJ2961" i="20"/>
  <c r="AK2961" i="20"/>
  <c r="AI2962" i="20"/>
  <c r="AJ2962" i="20"/>
  <c r="AK2962" i="20"/>
  <c r="AI2963" i="20"/>
  <c r="AJ2963" i="20"/>
  <c r="AK2963" i="20"/>
  <c r="AI2964" i="20"/>
  <c r="AJ2964" i="20"/>
  <c r="AK2964" i="20"/>
  <c r="AI2965" i="20"/>
  <c r="AJ2965" i="20"/>
  <c r="AK2965" i="20"/>
  <c r="AI2966" i="20"/>
  <c r="AJ2966" i="20"/>
  <c r="AK2966" i="20"/>
  <c r="AI2967" i="20"/>
  <c r="AJ2967" i="20"/>
  <c r="AK2967" i="20"/>
  <c r="AI2968" i="20"/>
  <c r="AJ2968" i="20"/>
  <c r="AK2968" i="20"/>
  <c r="AI2969" i="20"/>
  <c r="AJ2969" i="20"/>
  <c r="AK2969" i="20"/>
  <c r="AI2970" i="20"/>
  <c r="AJ2970" i="20"/>
  <c r="AK2970" i="20"/>
  <c r="AI2971" i="20"/>
  <c r="AJ2971" i="20"/>
  <c r="AK2971" i="20"/>
  <c r="AI2972" i="20"/>
  <c r="AJ2972" i="20"/>
  <c r="AK2972" i="20"/>
  <c r="AI2973" i="20"/>
  <c r="AJ2973" i="20"/>
  <c r="AK2973" i="20"/>
  <c r="AI2974" i="20"/>
  <c r="AJ2974" i="20"/>
  <c r="AK2974" i="20"/>
  <c r="AI2975" i="20"/>
  <c r="AJ2975" i="20"/>
  <c r="AK2975" i="20"/>
  <c r="AI2976" i="20"/>
  <c r="AJ2976" i="20"/>
  <c r="AK2976" i="20"/>
  <c r="AI2977" i="20"/>
  <c r="AJ2977" i="20"/>
  <c r="AK2977" i="20"/>
  <c r="AI2978" i="20"/>
  <c r="AJ2978" i="20"/>
  <c r="AK2978" i="20"/>
  <c r="AI2979" i="20"/>
  <c r="AJ2979" i="20"/>
  <c r="AK2979" i="20"/>
  <c r="AI2980" i="20"/>
  <c r="AJ2980" i="20"/>
  <c r="AK2980" i="20"/>
  <c r="AI2981" i="20"/>
  <c r="AJ2981" i="20"/>
  <c r="AK2981" i="20"/>
  <c r="AI2982" i="20"/>
  <c r="AJ2982" i="20"/>
  <c r="AK2982" i="20"/>
  <c r="AI2983" i="20"/>
  <c r="AJ2983" i="20"/>
  <c r="AK2983" i="20"/>
  <c r="AI2984" i="20"/>
  <c r="AJ2984" i="20"/>
  <c r="AK2984" i="20"/>
  <c r="AI2985" i="20"/>
  <c r="AJ2985" i="20"/>
  <c r="AK2985" i="20"/>
  <c r="AI2986" i="20"/>
  <c r="AJ2986" i="20"/>
  <c r="AK2986" i="20"/>
  <c r="AI2987" i="20"/>
  <c r="AJ2987" i="20"/>
  <c r="AK2987" i="20"/>
  <c r="AI2988" i="20"/>
  <c r="AJ2988" i="20"/>
  <c r="AK2988" i="20"/>
  <c r="AI2989" i="20"/>
  <c r="AJ2989" i="20"/>
  <c r="AK2989" i="20"/>
  <c r="AI2990" i="20"/>
  <c r="AJ2990" i="20"/>
  <c r="AK2990" i="20"/>
  <c r="AI2991" i="20"/>
  <c r="AJ2991" i="20"/>
  <c r="AK2991" i="20"/>
  <c r="AI2992" i="20"/>
  <c r="AJ2992" i="20"/>
  <c r="AK2992" i="20"/>
  <c r="AI2993" i="20"/>
  <c r="AJ2993" i="20"/>
  <c r="AK2993" i="20"/>
  <c r="AI2994" i="20"/>
  <c r="AJ2994" i="20"/>
  <c r="AK2994" i="20"/>
  <c r="AI2995" i="20"/>
  <c r="AJ2995" i="20"/>
  <c r="AK2995" i="20"/>
  <c r="AI2996" i="20"/>
  <c r="AJ2996" i="20"/>
  <c r="AK2996" i="20"/>
  <c r="AI2997" i="20"/>
  <c r="AJ2997" i="20"/>
  <c r="AK2997" i="20"/>
  <c r="AI2998" i="20"/>
  <c r="AJ2998" i="20"/>
  <c r="AK2998" i="20"/>
  <c r="AI2999" i="20"/>
  <c r="AJ2999" i="20"/>
  <c r="AK2999" i="20"/>
  <c r="AI3000" i="20"/>
  <c r="AJ3000" i="20"/>
  <c r="AK3000" i="20"/>
  <c r="AI3001" i="20"/>
  <c r="AJ3001" i="20"/>
  <c r="AK3001" i="20"/>
  <c r="AI3002" i="20"/>
  <c r="AJ3002" i="20"/>
  <c r="AK3002" i="20"/>
  <c r="AI3003" i="20"/>
  <c r="AJ3003" i="20"/>
  <c r="AK3003" i="20"/>
  <c r="AI3004" i="20"/>
  <c r="AJ3004" i="20"/>
  <c r="AK3004" i="20"/>
  <c r="AI3005" i="20"/>
  <c r="AJ3005" i="20"/>
  <c r="AK3005" i="20"/>
  <c r="AI3006" i="20"/>
  <c r="AJ3006" i="20"/>
  <c r="AK3006" i="20"/>
  <c r="AI3007" i="20"/>
  <c r="AJ3007" i="20"/>
  <c r="AK3007" i="20"/>
  <c r="AI3008" i="20"/>
  <c r="AJ3008" i="20"/>
  <c r="AK3008" i="20"/>
  <c r="AI3009" i="20"/>
  <c r="AJ3009" i="20"/>
  <c r="AK3009" i="20"/>
  <c r="AI3010" i="20"/>
  <c r="AJ3010" i="20"/>
  <c r="AK3010" i="20"/>
  <c r="AI3011" i="20"/>
  <c r="AJ3011" i="20"/>
  <c r="AK3011" i="20"/>
  <c r="AI3012" i="20"/>
  <c r="AJ3012" i="20"/>
  <c r="AK3012" i="20"/>
  <c r="AI3013" i="20"/>
  <c r="AJ3013" i="20"/>
  <c r="AK3013" i="20"/>
  <c r="AI3014" i="20"/>
  <c r="AJ3014" i="20"/>
  <c r="AK3014" i="20"/>
  <c r="AI3015" i="20"/>
  <c r="AJ3015" i="20"/>
  <c r="AK3015" i="20"/>
  <c r="AI3016" i="20"/>
  <c r="AJ3016" i="20"/>
  <c r="AK3016" i="20"/>
  <c r="AI3017" i="20"/>
  <c r="AJ3017" i="20"/>
  <c r="AK3017" i="20"/>
  <c r="AI3018" i="20"/>
  <c r="AJ3018" i="20"/>
  <c r="AK3018" i="20"/>
  <c r="AI3019" i="20"/>
  <c r="AJ3019" i="20"/>
  <c r="AK3019" i="20"/>
  <c r="AI3020" i="20"/>
  <c r="AJ3020" i="20"/>
  <c r="AK3020" i="20"/>
  <c r="AI3021" i="20"/>
  <c r="AJ3021" i="20"/>
  <c r="AK3021" i="20"/>
  <c r="AI3022" i="20"/>
  <c r="AJ3022" i="20"/>
  <c r="AK3022" i="20"/>
  <c r="AI3023" i="20"/>
  <c r="AJ3023" i="20"/>
  <c r="AK3023" i="20"/>
  <c r="AI3024" i="20"/>
  <c r="AJ3024" i="20"/>
  <c r="AK3024" i="20"/>
  <c r="AI3025" i="20"/>
  <c r="AJ3025" i="20"/>
  <c r="AK3025" i="20"/>
  <c r="AI3026" i="20"/>
  <c r="AJ3026" i="20"/>
  <c r="AK3026" i="20"/>
  <c r="AI3027" i="20"/>
  <c r="AJ3027" i="20"/>
  <c r="AK3027" i="20"/>
  <c r="AI3028" i="20"/>
  <c r="AJ3028" i="20"/>
  <c r="AK3028" i="20"/>
  <c r="AI3029" i="20"/>
  <c r="AJ3029" i="20"/>
  <c r="AK3029" i="20"/>
  <c r="AI3030" i="20"/>
  <c r="AJ3030" i="20"/>
  <c r="AK3030" i="20"/>
  <c r="AI3031" i="20"/>
  <c r="AJ3031" i="20"/>
  <c r="AK3031" i="20"/>
  <c r="AI3032" i="20"/>
  <c r="AJ3032" i="20"/>
  <c r="AK3032" i="20"/>
  <c r="AI3033" i="20"/>
  <c r="AJ3033" i="20"/>
  <c r="AK3033" i="20"/>
  <c r="AI3034" i="20"/>
  <c r="AJ3034" i="20"/>
  <c r="AK3034" i="20"/>
  <c r="AI3035" i="20"/>
  <c r="AJ3035" i="20"/>
  <c r="AK3035" i="20"/>
  <c r="AI3036" i="20"/>
  <c r="AJ3036" i="20"/>
  <c r="AK3036" i="20"/>
  <c r="AI3037" i="20"/>
  <c r="AJ3037" i="20"/>
  <c r="AK3037" i="20"/>
  <c r="AI3038" i="20"/>
  <c r="AJ3038" i="20"/>
  <c r="AK3038" i="20"/>
  <c r="AI3039" i="20"/>
  <c r="AJ3039" i="20"/>
  <c r="AK3039" i="20"/>
  <c r="AI3040" i="20"/>
  <c r="AJ3040" i="20"/>
  <c r="AK3040" i="20"/>
  <c r="AI3041" i="20"/>
  <c r="AJ3041" i="20"/>
  <c r="AK3041" i="20"/>
  <c r="AI3042" i="20"/>
  <c r="AJ3042" i="20"/>
  <c r="AK3042" i="20"/>
  <c r="AI3043" i="20"/>
  <c r="AJ3043" i="20"/>
  <c r="AK3043" i="20"/>
  <c r="AI3044" i="20"/>
  <c r="AJ3044" i="20"/>
  <c r="AK3044" i="20"/>
  <c r="AI3045" i="20"/>
  <c r="AJ3045" i="20"/>
  <c r="AK3045" i="20"/>
  <c r="AI3046" i="20"/>
  <c r="AJ3046" i="20"/>
  <c r="AK3046" i="20"/>
  <c r="AI3047" i="20"/>
  <c r="AJ3047" i="20"/>
  <c r="AK3047" i="20"/>
  <c r="AI3048" i="20"/>
  <c r="AJ3048" i="20"/>
  <c r="AK3048" i="20"/>
  <c r="AI3049" i="20"/>
  <c r="AJ3049" i="20"/>
  <c r="AK3049" i="20"/>
  <c r="AI3050" i="20"/>
  <c r="AJ3050" i="20"/>
  <c r="AK3050" i="20"/>
  <c r="AI3051" i="20"/>
  <c r="AJ3051" i="20"/>
  <c r="AK3051" i="20"/>
  <c r="AI3052" i="20"/>
  <c r="AJ3052" i="20"/>
  <c r="AK3052" i="20"/>
  <c r="AI3053" i="20"/>
  <c r="AJ3053" i="20"/>
  <c r="AK3053" i="20"/>
  <c r="AI3054" i="20"/>
  <c r="AJ3054" i="20"/>
  <c r="AK3054" i="20"/>
  <c r="AI3055" i="20"/>
  <c r="AJ3055" i="20"/>
  <c r="AK3055" i="20"/>
  <c r="AI3056" i="20"/>
  <c r="AJ3056" i="20"/>
  <c r="AK3056" i="20"/>
  <c r="AI3057" i="20"/>
  <c r="AJ3057" i="20"/>
  <c r="AK3057" i="20"/>
  <c r="AI3058" i="20"/>
  <c r="AJ3058" i="20"/>
  <c r="AK3058" i="20"/>
  <c r="AI3059" i="20"/>
  <c r="AJ3059" i="20"/>
  <c r="AK3059" i="20"/>
  <c r="AI3060" i="20"/>
  <c r="AJ3060" i="20"/>
  <c r="AK3060" i="20"/>
  <c r="AI3061" i="20"/>
  <c r="AJ3061" i="20"/>
  <c r="AK3061" i="20"/>
  <c r="AI3062" i="20"/>
  <c r="AJ3062" i="20"/>
  <c r="AK3062" i="20"/>
  <c r="AI3063" i="20"/>
  <c r="AJ3063" i="20"/>
  <c r="AK3063" i="20"/>
  <c r="AI3064" i="20"/>
  <c r="AJ3064" i="20"/>
  <c r="AK3064" i="20"/>
  <c r="AI3065" i="20"/>
  <c r="AJ3065" i="20"/>
  <c r="AK3065" i="20"/>
  <c r="AI3066" i="20"/>
  <c r="AJ3066" i="20"/>
  <c r="AK3066" i="20"/>
  <c r="AI3067" i="20"/>
  <c r="AJ3067" i="20"/>
  <c r="AK3067" i="20"/>
  <c r="AI3068" i="20"/>
  <c r="AJ3068" i="20"/>
  <c r="AK3068" i="20"/>
  <c r="AI3069" i="20"/>
  <c r="AJ3069" i="20"/>
  <c r="AK3069" i="20"/>
  <c r="AI3070" i="20"/>
  <c r="AJ3070" i="20"/>
  <c r="AK3070" i="20"/>
  <c r="AI3071" i="20"/>
  <c r="AJ3071" i="20"/>
  <c r="AK3071" i="20"/>
  <c r="AI3072" i="20"/>
  <c r="AJ3072" i="20"/>
  <c r="AK3072" i="20"/>
  <c r="AI3073" i="20"/>
  <c r="AJ3073" i="20"/>
  <c r="AK3073" i="20"/>
  <c r="AI3074" i="20"/>
  <c r="AJ3074" i="20"/>
  <c r="AK3074" i="20"/>
  <c r="AI3075" i="20"/>
  <c r="AJ3075" i="20"/>
  <c r="AK3075" i="20"/>
  <c r="AI3076" i="20"/>
  <c r="AJ3076" i="20"/>
  <c r="AK3076" i="20"/>
  <c r="AI3077" i="20"/>
  <c r="AJ3077" i="20"/>
  <c r="AK3077" i="20"/>
  <c r="AI3078" i="20"/>
  <c r="AJ3078" i="20"/>
  <c r="AK3078" i="20"/>
  <c r="AI3079" i="20"/>
  <c r="AJ3079" i="20"/>
  <c r="AK3079" i="20"/>
  <c r="AI3080" i="20"/>
  <c r="AJ3080" i="20"/>
  <c r="AK3080" i="20"/>
  <c r="AI3081" i="20"/>
  <c r="AJ3081" i="20"/>
  <c r="AK3081" i="20"/>
  <c r="AI3082" i="20"/>
  <c r="AJ3082" i="20"/>
  <c r="AK3082" i="20"/>
  <c r="AI3083" i="20"/>
  <c r="AJ3083" i="20"/>
  <c r="AK3083" i="20"/>
  <c r="AI3084" i="20"/>
  <c r="AJ3084" i="20"/>
  <c r="AK3084" i="20"/>
  <c r="AI3085" i="20"/>
  <c r="AJ3085" i="20"/>
  <c r="AK3085" i="20"/>
  <c r="AI3086" i="20"/>
  <c r="AJ3086" i="20"/>
  <c r="AK3086" i="20"/>
  <c r="AI3087" i="20"/>
  <c r="AJ3087" i="20"/>
  <c r="AK3087" i="20"/>
  <c r="AI3088" i="20"/>
  <c r="AJ3088" i="20"/>
  <c r="AK3088" i="20"/>
  <c r="AI3089" i="20"/>
  <c r="AJ3089" i="20"/>
  <c r="AK3089" i="20"/>
  <c r="AI3090" i="20"/>
  <c r="AJ3090" i="20"/>
  <c r="AK3090" i="20"/>
  <c r="AI3091" i="20"/>
  <c r="AJ3091" i="20"/>
  <c r="AK3091" i="20"/>
  <c r="AI3092" i="20"/>
  <c r="AJ3092" i="20"/>
  <c r="AK3092" i="20"/>
  <c r="AI3093" i="20"/>
  <c r="AJ3093" i="20"/>
  <c r="AK3093" i="20"/>
  <c r="AI3094" i="20"/>
  <c r="AJ3094" i="20"/>
  <c r="AK3094" i="20"/>
  <c r="AI3095" i="20"/>
  <c r="AJ3095" i="20"/>
  <c r="AK3095" i="20"/>
  <c r="AI3096" i="20"/>
  <c r="AJ3096" i="20"/>
  <c r="AK3096" i="20"/>
  <c r="AI3097" i="20"/>
  <c r="AJ3097" i="20"/>
  <c r="AK3097" i="20"/>
  <c r="AI3098" i="20"/>
  <c r="AJ3098" i="20"/>
  <c r="AK3098" i="20"/>
  <c r="AI3099" i="20"/>
  <c r="AJ3099" i="20"/>
  <c r="AK3099" i="20"/>
  <c r="AI3100" i="20"/>
  <c r="AJ3100" i="20"/>
  <c r="AK3100" i="20"/>
  <c r="AI3101" i="20"/>
  <c r="AJ3101" i="20"/>
  <c r="AK3101" i="20"/>
  <c r="AI3102" i="20"/>
  <c r="AJ3102" i="20"/>
  <c r="AK3102" i="20"/>
  <c r="AI3103" i="20"/>
  <c r="AJ3103" i="20"/>
  <c r="AK3103" i="20"/>
  <c r="AI3104" i="20"/>
  <c r="AJ3104" i="20"/>
  <c r="AK3104" i="20"/>
  <c r="AI3105" i="20"/>
  <c r="AJ3105" i="20"/>
  <c r="AK3105" i="20"/>
  <c r="AI3106" i="20"/>
  <c r="AJ3106" i="20"/>
  <c r="AK3106" i="20"/>
  <c r="AI3107" i="20"/>
  <c r="AJ3107" i="20"/>
  <c r="AK3107" i="20"/>
  <c r="AI3108" i="20"/>
  <c r="AJ3108" i="20"/>
  <c r="AK3108" i="20"/>
  <c r="AI3109" i="20"/>
  <c r="AJ3109" i="20"/>
  <c r="AK3109" i="20"/>
  <c r="AI3110" i="20"/>
  <c r="AJ3110" i="20"/>
  <c r="AK3110" i="20"/>
  <c r="AI3111" i="20"/>
  <c r="AJ3111" i="20"/>
  <c r="AK3111" i="20"/>
  <c r="AI3112" i="20"/>
  <c r="AJ3112" i="20"/>
  <c r="AK3112" i="20"/>
  <c r="AI3113" i="20"/>
  <c r="AJ3113" i="20"/>
  <c r="AK3113" i="20"/>
  <c r="AI3114" i="20"/>
  <c r="AJ3114" i="20"/>
  <c r="AK3114" i="20"/>
  <c r="AI3115" i="20"/>
  <c r="AJ3115" i="20"/>
  <c r="AK3115" i="20"/>
  <c r="AI3116" i="20"/>
  <c r="AJ3116" i="20"/>
  <c r="AK3116" i="20"/>
  <c r="AI3117" i="20"/>
  <c r="AJ3117" i="20"/>
  <c r="AK3117" i="20"/>
  <c r="AI3118" i="20"/>
  <c r="AJ3118" i="20"/>
  <c r="AK3118" i="20"/>
  <c r="AI3119" i="20"/>
  <c r="AJ3119" i="20"/>
  <c r="AK3119" i="20"/>
  <c r="AI3120" i="20"/>
  <c r="AJ3120" i="20"/>
  <c r="AK3120" i="20"/>
  <c r="AI3121" i="20"/>
  <c r="AJ3121" i="20"/>
  <c r="AK3121" i="20"/>
  <c r="AI3122" i="20"/>
  <c r="AJ3122" i="20"/>
  <c r="AK3122" i="20"/>
  <c r="AI3123" i="20"/>
  <c r="AJ3123" i="20"/>
  <c r="AK3123" i="20"/>
  <c r="AI3124" i="20"/>
  <c r="AJ3124" i="20"/>
  <c r="AK3124" i="20"/>
  <c r="AI3125" i="20"/>
  <c r="AJ3125" i="20"/>
  <c r="AK3125" i="20"/>
  <c r="AI3126" i="20"/>
  <c r="AJ3126" i="20"/>
  <c r="AK3126" i="20"/>
  <c r="AI3127" i="20"/>
  <c r="AJ3127" i="20"/>
  <c r="AK3127" i="20"/>
  <c r="AI3128" i="20"/>
  <c r="AJ3128" i="20"/>
  <c r="AK3128" i="20"/>
  <c r="AI3129" i="20"/>
  <c r="AJ3129" i="20"/>
  <c r="AK3129" i="20"/>
  <c r="AI3130" i="20"/>
  <c r="AJ3130" i="20"/>
  <c r="AK3130" i="20"/>
  <c r="AI3131" i="20"/>
  <c r="AJ3131" i="20"/>
  <c r="AK3131" i="20"/>
  <c r="AI3132" i="20"/>
  <c r="AJ3132" i="20"/>
  <c r="AK3132" i="20"/>
  <c r="AI3133" i="20"/>
  <c r="AJ3133" i="20"/>
  <c r="AK3133" i="20"/>
  <c r="AI3134" i="20"/>
  <c r="AJ3134" i="20"/>
  <c r="AK3134" i="20"/>
  <c r="AI3135" i="20"/>
  <c r="AJ3135" i="20"/>
  <c r="AK3135" i="20"/>
  <c r="AI3136" i="20"/>
  <c r="AJ3136" i="20"/>
  <c r="AK3136" i="20"/>
  <c r="AI3137" i="20"/>
  <c r="AJ3137" i="20"/>
  <c r="AK3137" i="20"/>
  <c r="AI3138" i="20"/>
  <c r="AJ3138" i="20"/>
  <c r="AK3138" i="20"/>
  <c r="AI3139" i="20"/>
  <c r="AJ3139" i="20"/>
  <c r="AK3139" i="20"/>
  <c r="AI3140" i="20"/>
  <c r="AJ3140" i="20"/>
  <c r="AK3140" i="20"/>
  <c r="AI3141" i="20"/>
  <c r="AJ3141" i="20"/>
  <c r="AK3141" i="20"/>
  <c r="AI3142" i="20"/>
  <c r="AJ3142" i="20"/>
  <c r="AK3142" i="20"/>
  <c r="AI3143" i="20"/>
  <c r="AJ3143" i="20"/>
  <c r="AK3143" i="20"/>
  <c r="AI3144" i="20"/>
  <c r="AJ3144" i="20"/>
  <c r="AK3144" i="20"/>
  <c r="AI3145" i="20"/>
  <c r="AJ3145" i="20"/>
  <c r="AK3145" i="20"/>
  <c r="AI3146" i="20"/>
  <c r="AJ3146" i="20"/>
  <c r="AK3146" i="20"/>
  <c r="AI3147" i="20"/>
  <c r="AJ3147" i="20"/>
  <c r="AK3147" i="20"/>
  <c r="AI3148" i="20"/>
  <c r="AJ3148" i="20"/>
  <c r="AK3148" i="20"/>
  <c r="AI3149" i="20"/>
  <c r="AJ3149" i="20"/>
  <c r="AK3149" i="20"/>
  <c r="AI3150" i="20"/>
  <c r="AJ3150" i="20"/>
  <c r="AK3150" i="20"/>
  <c r="AI3151" i="20"/>
  <c r="AJ3151" i="20"/>
  <c r="AK3151" i="20"/>
  <c r="AI3152" i="20"/>
  <c r="AJ3152" i="20"/>
  <c r="AK3152" i="20"/>
  <c r="AI3153" i="20"/>
  <c r="AJ3153" i="20"/>
  <c r="AK3153" i="20"/>
  <c r="AI3154" i="20"/>
  <c r="AJ3154" i="20"/>
  <c r="AK3154" i="20"/>
  <c r="AI3155" i="20"/>
  <c r="AJ3155" i="20"/>
  <c r="AK3155" i="20"/>
  <c r="AI3156" i="20"/>
  <c r="AJ3156" i="20"/>
  <c r="AK3156" i="20"/>
  <c r="AI3157" i="20"/>
  <c r="AJ3157" i="20"/>
  <c r="AK3157" i="20"/>
  <c r="AI3158" i="20"/>
  <c r="AJ3158" i="20"/>
  <c r="AK3158" i="20"/>
  <c r="AI3159" i="20"/>
  <c r="AJ3159" i="20"/>
  <c r="AK3159" i="20"/>
  <c r="AI3160" i="20"/>
  <c r="AJ3160" i="20"/>
  <c r="AK3160" i="20"/>
  <c r="AI3161" i="20"/>
  <c r="AJ3161" i="20"/>
  <c r="AK3161" i="20"/>
  <c r="AI3162" i="20"/>
  <c r="AJ3162" i="20"/>
  <c r="AK3162" i="20"/>
  <c r="AI3163" i="20"/>
  <c r="AJ3163" i="20"/>
  <c r="AK3163" i="20"/>
  <c r="AI3164" i="20"/>
  <c r="AJ3164" i="20"/>
  <c r="AK3164" i="20"/>
  <c r="AI3165" i="20"/>
  <c r="AJ3165" i="20"/>
  <c r="AK3165" i="20"/>
  <c r="AI3166" i="20"/>
  <c r="AJ3166" i="20"/>
  <c r="AK3166" i="20"/>
  <c r="AI3167" i="20"/>
  <c r="AJ3167" i="20"/>
  <c r="AK3167" i="20"/>
  <c r="AI3168" i="20"/>
  <c r="AJ3168" i="20"/>
  <c r="AK3168" i="20"/>
  <c r="AI3169" i="20"/>
  <c r="AJ3169" i="20"/>
  <c r="AK3169" i="20"/>
  <c r="AI3170" i="20"/>
  <c r="AJ3170" i="20"/>
  <c r="AK3170" i="20"/>
  <c r="AI3171" i="20"/>
  <c r="AJ3171" i="20"/>
  <c r="AK3171" i="20"/>
  <c r="AI3172" i="20"/>
  <c r="AJ3172" i="20"/>
  <c r="AK3172" i="20"/>
  <c r="AI3173" i="20"/>
  <c r="AJ3173" i="20"/>
  <c r="AK3173" i="20"/>
  <c r="AI3174" i="20"/>
  <c r="AJ3174" i="20"/>
  <c r="AK3174" i="20"/>
  <c r="AI3175" i="20"/>
  <c r="AJ3175" i="20"/>
  <c r="AK3175" i="20"/>
  <c r="AI3176" i="20"/>
  <c r="AJ3176" i="20"/>
  <c r="AK3176" i="20"/>
  <c r="AI3177" i="20"/>
  <c r="AJ3177" i="20"/>
  <c r="AK3177" i="20"/>
  <c r="AI3178" i="20"/>
  <c r="AJ3178" i="20"/>
  <c r="AK3178" i="20"/>
  <c r="AI3179" i="20"/>
  <c r="AJ3179" i="20"/>
  <c r="AK3179" i="20"/>
  <c r="AI3180" i="20"/>
  <c r="AJ3180" i="20"/>
  <c r="AK3180" i="20"/>
  <c r="AI3181" i="20"/>
  <c r="AJ3181" i="20"/>
  <c r="AK3181" i="20"/>
  <c r="AI3182" i="20"/>
  <c r="AJ3182" i="20"/>
  <c r="AK3182" i="20"/>
  <c r="AI3183" i="20"/>
  <c r="AJ3183" i="20"/>
  <c r="AK3183" i="20"/>
  <c r="AI3184" i="20"/>
  <c r="AJ3184" i="20"/>
  <c r="AK3184" i="20"/>
  <c r="AI3185" i="20"/>
  <c r="AJ3185" i="20"/>
  <c r="AK3185" i="20"/>
  <c r="AI3186" i="20"/>
  <c r="AJ3186" i="20"/>
  <c r="AK3186" i="20"/>
  <c r="AI3187" i="20"/>
  <c r="AJ3187" i="20"/>
  <c r="AK3187" i="20"/>
  <c r="AI3188" i="20"/>
  <c r="AJ3188" i="20"/>
  <c r="AK3188" i="20"/>
  <c r="AI3189" i="20"/>
  <c r="AJ3189" i="20"/>
  <c r="AK3189" i="20"/>
  <c r="AI3190" i="20"/>
  <c r="AJ3190" i="20"/>
  <c r="AK3190" i="20"/>
  <c r="AI3191" i="20"/>
  <c r="AJ3191" i="20"/>
  <c r="AK3191" i="20"/>
  <c r="AI3192" i="20"/>
  <c r="AJ3192" i="20"/>
  <c r="AK3192" i="20"/>
  <c r="AI3193" i="20"/>
  <c r="AJ3193" i="20"/>
  <c r="AK3193" i="20"/>
  <c r="AI3194" i="20"/>
  <c r="AJ3194" i="20"/>
  <c r="AK3194" i="20"/>
  <c r="AI3195" i="20"/>
  <c r="AJ3195" i="20"/>
  <c r="AK3195" i="20"/>
  <c r="AI3196" i="20"/>
  <c r="AJ3196" i="20"/>
  <c r="AK3196" i="20"/>
  <c r="AI3197" i="20"/>
  <c r="AJ3197" i="20"/>
  <c r="AK3197" i="20"/>
  <c r="AI3198" i="20"/>
  <c r="AJ3198" i="20"/>
  <c r="AK3198" i="20"/>
  <c r="AI3199" i="20"/>
  <c r="AJ3199" i="20"/>
  <c r="AK3199" i="20"/>
  <c r="AI3200" i="20"/>
  <c r="AJ3200" i="20"/>
  <c r="AK3200" i="20"/>
  <c r="AI3201" i="20"/>
  <c r="AJ3201" i="20"/>
  <c r="AK3201" i="20"/>
  <c r="AI3202" i="20"/>
  <c r="AJ3202" i="20"/>
  <c r="AK3202" i="20"/>
  <c r="AI3203" i="20"/>
  <c r="AJ3203" i="20"/>
  <c r="AK3203" i="20"/>
  <c r="AI3204" i="20"/>
  <c r="AJ3204" i="20"/>
  <c r="AK3204" i="20"/>
  <c r="AI3205" i="20"/>
  <c r="AJ3205" i="20"/>
  <c r="AK3205" i="20"/>
  <c r="AI3206" i="20"/>
  <c r="AJ3206" i="20"/>
  <c r="AK3206" i="20"/>
  <c r="AI3207" i="20"/>
  <c r="AJ3207" i="20"/>
  <c r="AK3207" i="20"/>
  <c r="AI3208" i="20"/>
  <c r="AJ3208" i="20"/>
  <c r="AK3208" i="20"/>
  <c r="AI3209" i="20"/>
  <c r="AJ3209" i="20"/>
  <c r="AK3209" i="20"/>
  <c r="AI3210" i="20"/>
  <c r="AJ3210" i="20"/>
  <c r="AK3210" i="20"/>
  <c r="AI3211" i="20"/>
  <c r="AJ3211" i="20"/>
  <c r="AK3211" i="20"/>
  <c r="AI3212" i="20"/>
  <c r="AJ3212" i="20"/>
  <c r="AK3212" i="20"/>
  <c r="AI3213" i="20"/>
  <c r="AJ3213" i="20"/>
  <c r="AK3213" i="20"/>
  <c r="AI3214" i="20"/>
  <c r="AJ3214" i="20"/>
  <c r="AK3214" i="20"/>
  <c r="AI3215" i="20"/>
  <c r="AJ3215" i="20"/>
  <c r="AK3215" i="20"/>
  <c r="AI3216" i="20"/>
  <c r="AJ3216" i="20"/>
  <c r="AK3216" i="20"/>
  <c r="AI3217" i="20"/>
  <c r="AJ3217" i="20"/>
  <c r="AK3217" i="20"/>
  <c r="AI3218" i="20"/>
  <c r="AJ3218" i="20"/>
  <c r="AK3218" i="20"/>
  <c r="AI3219" i="20"/>
  <c r="AJ3219" i="20"/>
  <c r="AK3219" i="20"/>
  <c r="AI3220" i="20"/>
  <c r="AJ3220" i="20"/>
  <c r="AK3220" i="20"/>
  <c r="AI3221" i="20"/>
  <c r="AJ3221" i="20"/>
  <c r="AK3221" i="20"/>
  <c r="AI3222" i="20"/>
  <c r="AJ3222" i="20"/>
  <c r="AK3222" i="20"/>
  <c r="AI3223" i="20"/>
  <c r="AJ3223" i="20"/>
  <c r="AK3223" i="20"/>
  <c r="AI3224" i="20"/>
  <c r="AJ3224" i="20"/>
  <c r="AK3224" i="20"/>
  <c r="AI3225" i="20"/>
  <c r="AJ3225" i="20"/>
  <c r="AK3225" i="20"/>
  <c r="AI3226" i="20"/>
  <c r="AJ3226" i="20"/>
  <c r="AK3226" i="20"/>
  <c r="AI3227" i="20"/>
  <c r="AJ3227" i="20"/>
  <c r="AK3227" i="20"/>
  <c r="AI3228" i="20"/>
  <c r="AJ3228" i="20"/>
  <c r="AK3228" i="20"/>
  <c r="AI3229" i="20"/>
  <c r="AJ3229" i="20"/>
  <c r="AK3229" i="20"/>
  <c r="AI3230" i="20"/>
  <c r="AJ3230" i="20"/>
  <c r="AK3230" i="20"/>
  <c r="AI3231" i="20"/>
  <c r="AJ3231" i="20"/>
  <c r="AK3231" i="20"/>
  <c r="AI3232" i="20"/>
  <c r="AJ3232" i="20"/>
  <c r="AK3232" i="20"/>
  <c r="AI3233" i="20"/>
  <c r="AJ3233" i="20"/>
  <c r="AK3233" i="20"/>
  <c r="AI3234" i="20"/>
  <c r="AJ3234" i="20"/>
  <c r="AK3234" i="20"/>
  <c r="AI3235" i="20"/>
  <c r="AJ3235" i="20"/>
  <c r="AK3235" i="20"/>
  <c r="AI3236" i="20"/>
  <c r="AJ3236" i="20"/>
  <c r="AK3236" i="20"/>
  <c r="AI3237" i="20"/>
  <c r="AJ3237" i="20"/>
  <c r="AK3237" i="20"/>
  <c r="AI3238" i="20"/>
  <c r="AJ3238" i="20"/>
  <c r="AK3238" i="20"/>
  <c r="AI3239" i="20"/>
  <c r="AJ3239" i="20"/>
  <c r="AK3239" i="20"/>
  <c r="AI3240" i="20"/>
  <c r="AJ3240" i="20"/>
  <c r="AK3240" i="20"/>
  <c r="AI3241" i="20"/>
  <c r="AJ3241" i="20"/>
  <c r="AK3241" i="20"/>
  <c r="AI3242" i="20"/>
  <c r="AJ3242" i="20"/>
  <c r="AK3242" i="20"/>
  <c r="AI3243" i="20"/>
  <c r="AJ3243" i="20"/>
  <c r="AK3243" i="20"/>
  <c r="AI3244" i="20"/>
  <c r="AJ3244" i="20"/>
  <c r="AK3244" i="20"/>
  <c r="AI3245" i="20"/>
  <c r="AJ3245" i="20"/>
  <c r="AK3245" i="20"/>
  <c r="AI3246" i="20"/>
  <c r="AJ3246" i="20"/>
  <c r="AK3246" i="20"/>
  <c r="AI3247" i="20"/>
  <c r="AJ3247" i="20"/>
  <c r="AK3247" i="20"/>
  <c r="AI3248" i="20"/>
  <c r="AJ3248" i="20"/>
  <c r="AK3248" i="20"/>
  <c r="AI3249" i="20"/>
  <c r="AJ3249" i="20"/>
  <c r="AK3249" i="20"/>
  <c r="AI3250" i="20"/>
  <c r="AJ3250" i="20"/>
  <c r="AK3250" i="20"/>
  <c r="AI3251" i="20"/>
  <c r="AJ3251" i="20"/>
  <c r="AK3251" i="20"/>
  <c r="AI3252" i="20"/>
  <c r="AJ3252" i="20"/>
  <c r="AK3252" i="20"/>
  <c r="AI3253" i="20"/>
  <c r="AJ3253" i="20"/>
  <c r="AK3253" i="20"/>
  <c r="AI3254" i="20"/>
  <c r="AJ3254" i="20"/>
  <c r="AK3254" i="20"/>
  <c r="AI3255" i="20"/>
  <c r="AJ3255" i="20"/>
  <c r="AK3255" i="20"/>
  <c r="AI3256" i="20"/>
  <c r="AJ3256" i="20"/>
  <c r="AK3256" i="20"/>
  <c r="AI3257" i="20"/>
  <c r="AJ3257" i="20"/>
  <c r="AK3257" i="20"/>
  <c r="AI3258" i="20"/>
  <c r="AJ3258" i="20"/>
  <c r="AK3258" i="20"/>
  <c r="AI3259" i="20"/>
  <c r="AJ3259" i="20"/>
  <c r="AK3259" i="20"/>
  <c r="AI3260" i="20"/>
  <c r="AJ3260" i="20"/>
  <c r="AK3260" i="20"/>
  <c r="AI3261" i="20"/>
  <c r="AJ3261" i="20"/>
  <c r="AK3261" i="20"/>
  <c r="AI3262" i="20"/>
  <c r="AJ3262" i="20"/>
  <c r="AK3262" i="20"/>
  <c r="AI3263" i="20"/>
  <c r="AJ3263" i="20"/>
  <c r="AK3263" i="20"/>
  <c r="AI3264" i="20"/>
  <c r="AJ3264" i="20"/>
  <c r="AK3264" i="20"/>
  <c r="AI3265" i="20"/>
  <c r="AJ3265" i="20"/>
  <c r="AK3265" i="20"/>
  <c r="AI3266" i="20"/>
  <c r="AJ3266" i="20"/>
  <c r="AK3266" i="20"/>
  <c r="AI3267" i="20"/>
  <c r="AJ3267" i="20"/>
  <c r="AK3267" i="20"/>
  <c r="AI3268" i="20"/>
  <c r="AJ3268" i="20"/>
  <c r="AK3268" i="20"/>
  <c r="AI3269" i="20"/>
  <c r="AJ3269" i="20"/>
  <c r="AK3269" i="20"/>
  <c r="AI3270" i="20"/>
  <c r="AJ3270" i="20"/>
  <c r="AK3270" i="20"/>
  <c r="AI3271" i="20"/>
  <c r="AJ3271" i="20"/>
  <c r="AK3271" i="20"/>
  <c r="AI3272" i="20"/>
  <c r="AJ3272" i="20"/>
  <c r="AK3272" i="20"/>
  <c r="AI3273" i="20"/>
  <c r="AJ3273" i="20"/>
  <c r="AK3273" i="20"/>
  <c r="AI3274" i="20"/>
  <c r="AJ3274" i="20"/>
  <c r="AK3274" i="20"/>
  <c r="AI3275" i="20"/>
  <c r="AJ3275" i="20"/>
  <c r="AK3275" i="20"/>
  <c r="AI3276" i="20"/>
  <c r="AJ3276" i="20"/>
  <c r="AK3276" i="20"/>
  <c r="AI3277" i="20"/>
  <c r="AJ3277" i="20"/>
  <c r="AK3277" i="20"/>
  <c r="AI3278" i="20"/>
  <c r="AJ3278" i="20"/>
  <c r="AK3278" i="20"/>
  <c r="AI3279" i="20"/>
  <c r="AJ3279" i="20"/>
  <c r="AK3279" i="20"/>
  <c r="AI3280" i="20"/>
  <c r="AJ3280" i="20"/>
  <c r="AK3280" i="20"/>
  <c r="AI3281" i="20"/>
  <c r="AJ3281" i="20"/>
  <c r="AK3281" i="20"/>
  <c r="AI3282" i="20"/>
  <c r="AJ3282" i="20"/>
  <c r="AK3282" i="20"/>
  <c r="AI3283" i="20"/>
  <c r="AJ3283" i="20"/>
  <c r="AK3283" i="20"/>
  <c r="AI3284" i="20"/>
  <c r="AJ3284" i="20"/>
  <c r="AK3284" i="20"/>
  <c r="AI3285" i="20"/>
  <c r="AJ3285" i="20"/>
  <c r="AK3285" i="20"/>
  <c r="AI3286" i="20"/>
  <c r="AJ3286" i="20"/>
  <c r="AK3286" i="20"/>
  <c r="AI3287" i="20"/>
  <c r="AJ3287" i="20"/>
  <c r="AK3287" i="20"/>
  <c r="AI3288" i="20"/>
  <c r="AJ3288" i="20"/>
  <c r="AK3288" i="20"/>
  <c r="AI3289" i="20"/>
  <c r="AJ3289" i="20"/>
  <c r="AK3289" i="20"/>
  <c r="AI3290" i="20"/>
  <c r="AJ3290" i="20"/>
  <c r="AK3290" i="20"/>
  <c r="AI3291" i="20"/>
  <c r="AJ3291" i="20"/>
  <c r="AK3291" i="20"/>
  <c r="AI3292" i="20"/>
  <c r="AJ3292" i="20"/>
  <c r="AK3292" i="20"/>
  <c r="AI3293" i="20"/>
  <c r="AJ3293" i="20"/>
  <c r="AK3293" i="20"/>
  <c r="AI3294" i="20"/>
  <c r="AJ3294" i="20"/>
  <c r="AK3294" i="20"/>
  <c r="AI3295" i="20"/>
  <c r="AJ3295" i="20"/>
  <c r="AK3295" i="20"/>
  <c r="AI3296" i="20"/>
  <c r="AJ3296" i="20"/>
  <c r="AK3296" i="20"/>
  <c r="AI3297" i="20"/>
  <c r="AJ3297" i="20"/>
  <c r="AK3297" i="20"/>
  <c r="AI3298" i="20"/>
  <c r="AJ3298" i="20"/>
  <c r="AK3298" i="20"/>
  <c r="AI3299" i="20"/>
  <c r="AJ3299" i="20"/>
  <c r="AK3299" i="20"/>
  <c r="AI3300" i="20"/>
  <c r="AJ3300" i="20"/>
  <c r="AK3300" i="20"/>
  <c r="AI3301" i="20"/>
  <c r="AJ3301" i="20"/>
  <c r="AK3301" i="20"/>
  <c r="AI3302" i="20"/>
  <c r="AJ3302" i="20"/>
  <c r="AK3302" i="20"/>
  <c r="AI3303" i="20"/>
  <c r="AJ3303" i="20"/>
  <c r="AK3303" i="20"/>
  <c r="AI3304" i="20"/>
  <c r="AJ3304" i="20"/>
  <c r="AK3304" i="20"/>
  <c r="AI3305" i="20"/>
  <c r="AJ3305" i="20"/>
  <c r="AK3305" i="20"/>
  <c r="AI3306" i="20"/>
  <c r="AJ3306" i="20"/>
  <c r="AK3306" i="20"/>
  <c r="AI3307" i="20"/>
  <c r="AJ3307" i="20"/>
  <c r="AK3307" i="20"/>
  <c r="AI3308" i="20"/>
  <c r="AJ3308" i="20"/>
  <c r="AK3308" i="20"/>
  <c r="AI3309" i="20"/>
  <c r="AJ3309" i="20"/>
  <c r="AK3309" i="20"/>
  <c r="AI3310" i="20"/>
  <c r="AJ3310" i="20"/>
  <c r="AK3310" i="20"/>
  <c r="AI3311" i="20"/>
  <c r="AJ3311" i="20"/>
  <c r="AK3311" i="20"/>
  <c r="AI3312" i="20"/>
  <c r="AJ3312" i="20"/>
  <c r="AK3312" i="20"/>
  <c r="AI3313" i="20"/>
  <c r="AJ3313" i="20"/>
  <c r="AK3313" i="20"/>
  <c r="AI3314" i="20"/>
  <c r="AJ3314" i="20"/>
  <c r="AK3314" i="20"/>
  <c r="AI3315" i="20"/>
  <c r="AJ3315" i="20"/>
  <c r="AK3315" i="20"/>
  <c r="AI3316" i="20"/>
  <c r="AJ3316" i="20"/>
  <c r="AK3316" i="20"/>
  <c r="AI3317" i="20"/>
  <c r="AJ3317" i="20"/>
  <c r="AK3317" i="20"/>
  <c r="AI3318" i="20"/>
  <c r="AJ3318" i="20"/>
  <c r="AK3318" i="20"/>
  <c r="AI3319" i="20"/>
  <c r="AJ3319" i="20"/>
  <c r="AK3319" i="20"/>
  <c r="AI3320" i="20"/>
  <c r="AJ3320" i="20"/>
  <c r="AK3320" i="20"/>
  <c r="AI3321" i="20"/>
  <c r="AJ3321" i="20"/>
  <c r="AK3321" i="20"/>
  <c r="AI3322" i="20"/>
  <c r="AJ3322" i="20"/>
  <c r="AK3322" i="20"/>
  <c r="AI3323" i="20"/>
  <c r="AJ3323" i="20"/>
  <c r="AK3323" i="20"/>
  <c r="AI3324" i="20"/>
  <c r="AJ3324" i="20"/>
  <c r="AK3324" i="20"/>
  <c r="AI3325" i="20"/>
  <c r="AJ3325" i="20"/>
  <c r="AK3325" i="20"/>
  <c r="AI3326" i="20"/>
  <c r="AJ3326" i="20"/>
  <c r="AK3326" i="20"/>
  <c r="AI3327" i="20"/>
  <c r="AJ3327" i="20"/>
  <c r="AK3327" i="20"/>
  <c r="AI3328" i="20"/>
  <c r="AJ3328" i="20"/>
  <c r="AK3328" i="20"/>
  <c r="AI3329" i="20"/>
  <c r="AJ3329" i="20"/>
  <c r="AK3329" i="20"/>
  <c r="AI3330" i="20"/>
  <c r="AJ3330" i="20"/>
  <c r="AK3330" i="20"/>
  <c r="AI3331" i="20"/>
  <c r="AJ3331" i="20"/>
  <c r="AK3331" i="20"/>
  <c r="AI3332" i="20"/>
  <c r="AJ3332" i="20"/>
  <c r="AK3332" i="20"/>
  <c r="AI3333" i="20"/>
  <c r="AJ3333" i="20"/>
  <c r="AK3333" i="20"/>
  <c r="AI3334" i="20"/>
  <c r="AJ3334" i="20"/>
  <c r="AK3334" i="20"/>
  <c r="AI3335" i="20"/>
  <c r="AJ3335" i="20"/>
  <c r="AK3335" i="20"/>
  <c r="AI3336" i="20"/>
  <c r="AJ3336" i="20"/>
  <c r="AK3336" i="20"/>
  <c r="AI3337" i="20"/>
  <c r="AJ3337" i="20"/>
  <c r="AK3337" i="20"/>
  <c r="AI3338" i="20"/>
  <c r="AJ3338" i="20"/>
  <c r="AK3338" i="20"/>
  <c r="AI3339" i="20"/>
  <c r="AJ3339" i="20"/>
  <c r="AK3339" i="20"/>
  <c r="AI3340" i="20"/>
  <c r="AJ3340" i="20"/>
  <c r="AK3340" i="20"/>
  <c r="AI3341" i="20"/>
  <c r="AJ3341" i="20"/>
  <c r="AK3341" i="20"/>
  <c r="AI3342" i="20"/>
  <c r="AJ3342" i="20"/>
  <c r="AK3342" i="20"/>
  <c r="AI3343" i="20"/>
  <c r="AJ3343" i="20"/>
  <c r="AK3343" i="20"/>
  <c r="AI3344" i="20"/>
  <c r="AJ3344" i="20"/>
  <c r="AK3344" i="20"/>
  <c r="AI3345" i="20"/>
  <c r="AJ3345" i="20"/>
  <c r="AK3345" i="20"/>
  <c r="AI3346" i="20"/>
  <c r="AJ3346" i="20"/>
  <c r="AK3346" i="20"/>
  <c r="AI3347" i="20"/>
  <c r="AJ3347" i="20"/>
  <c r="AK3347" i="20"/>
  <c r="AI3348" i="20"/>
  <c r="AJ3348" i="20"/>
  <c r="AK3348" i="20"/>
  <c r="AI3349" i="20"/>
  <c r="AJ3349" i="20"/>
  <c r="AK3349" i="20"/>
  <c r="AI3350" i="20"/>
  <c r="AJ3350" i="20"/>
  <c r="AK3350" i="20"/>
  <c r="AI3351" i="20"/>
  <c r="AJ3351" i="20"/>
  <c r="AK3351" i="20"/>
  <c r="AI3352" i="20"/>
  <c r="AJ3352" i="20"/>
  <c r="AK3352" i="20"/>
  <c r="AI3353" i="20"/>
  <c r="AJ3353" i="20"/>
  <c r="AK3353" i="20"/>
  <c r="AI3354" i="20"/>
  <c r="AJ3354" i="20"/>
  <c r="AK3354" i="20"/>
  <c r="AI3355" i="20"/>
  <c r="AJ3355" i="20"/>
  <c r="AK3355" i="20"/>
  <c r="AI3356" i="20"/>
  <c r="AJ3356" i="20"/>
  <c r="AK3356" i="20"/>
  <c r="AI3357" i="20"/>
  <c r="AJ3357" i="20"/>
  <c r="AK3357" i="20"/>
  <c r="AI3358" i="20"/>
  <c r="AJ3358" i="20"/>
  <c r="AK3358" i="20"/>
  <c r="AI3359" i="20"/>
  <c r="AJ3359" i="20"/>
  <c r="AK3359" i="20"/>
  <c r="AI3360" i="20"/>
  <c r="AJ3360" i="20"/>
  <c r="AK3360" i="20"/>
  <c r="AI3361" i="20"/>
  <c r="AJ3361" i="20"/>
  <c r="AK3361" i="20"/>
  <c r="AI3362" i="20"/>
  <c r="AJ3362" i="20"/>
  <c r="AK3362" i="20"/>
  <c r="AI3363" i="20"/>
  <c r="AJ3363" i="20"/>
  <c r="AK3363" i="20"/>
  <c r="AI3364" i="20"/>
  <c r="AJ3364" i="20"/>
  <c r="AK3364" i="20"/>
  <c r="AI3365" i="20"/>
  <c r="AJ3365" i="20"/>
  <c r="AK3365" i="20"/>
  <c r="AI3366" i="20"/>
  <c r="AJ3366" i="20"/>
  <c r="AK3366" i="20"/>
  <c r="AI3367" i="20"/>
  <c r="AJ3367" i="20"/>
  <c r="AK3367" i="20"/>
  <c r="AI3368" i="20"/>
  <c r="AJ3368" i="20"/>
  <c r="AK3368" i="20"/>
  <c r="AI3369" i="20"/>
  <c r="AJ3369" i="20"/>
  <c r="AK3369" i="20"/>
  <c r="AI3370" i="20"/>
  <c r="AJ3370" i="20"/>
  <c r="AK3370" i="20"/>
  <c r="AI3371" i="20"/>
  <c r="AJ3371" i="20"/>
  <c r="AK3371" i="20"/>
  <c r="AI3372" i="20"/>
  <c r="AJ3372" i="20"/>
  <c r="AK3372" i="20"/>
  <c r="AI3373" i="20"/>
  <c r="AJ3373" i="20"/>
  <c r="AK3373" i="20"/>
  <c r="AI3374" i="20"/>
  <c r="AJ3374" i="20"/>
  <c r="AK3374" i="20"/>
  <c r="AI3375" i="20"/>
  <c r="AJ3375" i="20"/>
  <c r="AK3375" i="20"/>
  <c r="AI3376" i="20"/>
  <c r="AJ3376" i="20"/>
  <c r="AK3376" i="20"/>
  <c r="AI3377" i="20"/>
  <c r="AJ3377" i="20"/>
  <c r="AK3377" i="20"/>
  <c r="AI3378" i="20"/>
  <c r="AJ3378" i="20"/>
  <c r="AK3378" i="20"/>
  <c r="AI3379" i="20"/>
  <c r="AJ3379" i="20"/>
  <c r="AK3379" i="20"/>
  <c r="AI3380" i="20"/>
  <c r="AJ3380" i="20"/>
  <c r="AK3380" i="20"/>
  <c r="AI3381" i="20"/>
  <c r="AJ3381" i="20"/>
  <c r="AK3381" i="20"/>
  <c r="AI3382" i="20"/>
  <c r="AJ3382" i="20"/>
  <c r="AK3382" i="20"/>
  <c r="AI3383" i="20"/>
  <c r="AJ3383" i="20"/>
  <c r="AK3383" i="20"/>
  <c r="AI3384" i="20"/>
  <c r="AJ3384" i="20"/>
  <c r="AK3384" i="20"/>
  <c r="AI3385" i="20"/>
  <c r="AJ3385" i="20"/>
  <c r="AK3385" i="20"/>
  <c r="AI3386" i="20"/>
  <c r="AJ3386" i="20"/>
  <c r="AK3386" i="20"/>
  <c r="AI3387" i="20"/>
  <c r="AJ3387" i="20"/>
  <c r="AK3387" i="20"/>
  <c r="AI3388" i="20"/>
  <c r="AJ3388" i="20"/>
  <c r="AK3388" i="20"/>
  <c r="AI3389" i="20"/>
  <c r="AJ3389" i="20"/>
  <c r="AK3389" i="20"/>
  <c r="AI3390" i="20"/>
  <c r="AJ3390" i="20"/>
  <c r="AK3390" i="20"/>
  <c r="AI3391" i="20"/>
  <c r="AJ3391" i="20"/>
  <c r="AK3391" i="20"/>
  <c r="AI3392" i="20"/>
  <c r="AJ3392" i="20"/>
  <c r="AK3392" i="20"/>
  <c r="AI3393" i="20"/>
  <c r="AJ3393" i="20"/>
  <c r="AK3393" i="20"/>
  <c r="AI3394" i="20"/>
  <c r="AJ3394" i="20"/>
  <c r="AK3394" i="20"/>
  <c r="AI3395" i="20"/>
  <c r="AJ3395" i="20"/>
  <c r="AK3395" i="20"/>
  <c r="AI3396" i="20"/>
  <c r="AJ3396" i="20"/>
  <c r="AK3396" i="20"/>
  <c r="AI3397" i="20"/>
  <c r="AJ3397" i="20"/>
  <c r="AK3397" i="20"/>
  <c r="AI3398" i="20"/>
  <c r="AJ3398" i="20"/>
  <c r="AK3398" i="20"/>
  <c r="AI3399" i="20"/>
  <c r="AJ3399" i="20"/>
  <c r="AK3399" i="20"/>
  <c r="AI3400" i="20"/>
  <c r="AJ3400" i="20"/>
  <c r="AK3400" i="20"/>
  <c r="AI3401" i="20"/>
  <c r="AJ3401" i="20"/>
  <c r="AK3401" i="20"/>
  <c r="AI3402" i="20"/>
  <c r="AJ3402" i="20"/>
  <c r="AK3402" i="20"/>
  <c r="AI3403" i="20"/>
  <c r="AJ3403" i="20"/>
  <c r="AK3403" i="20"/>
  <c r="AI3404" i="20"/>
  <c r="AJ3404" i="20"/>
  <c r="AK3404" i="20"/>
  <c r="AI3405" i="20"/>
  <c r="AJ3405" i="20"/>
  <c r="AK3405" i="20"/>
  <c r="AI3406" i="20"/>
  <c r="AJ3406" i="20"/>
  <c r="AK3406" i="20"/>
  <c r="AI3407" i="20"/>
  <c r="AJ3407" i="20"/>
  <c r="AK3407" i="20"/>
  <c r="AI3408" i="20"/>
  <c r="AJ3408" i="20"/>
  <c r="AK3408" i="20"/>
  <c r="AI3409" i="20"/>
  <c r="AJ3409" i="20"/>
  <c r="AK3409" i="20"/>
  <c r="AI3410" i="20"/>
  <c r="AJ3410" i="20"/>
  <c r="AK3410" i="20"/>
  <c r="AI3411" i="20"/>
  <c r="AJ3411" i="20"/>
  <c r="AK3411" i="20"/>
  <c r="AI3412" i="20"/>
  <c r="AJ3412" i="20"/>
  <c r="AK3412" i="20"/>
  <c r="AI3413" i="20"/>
  <c r="AJ3413" i="20"/>
  <c r="AK3413" i="20"/>
  <c r="AI3414" i="20"/>
  <c r="AJ3414" i="20"/>
  <c r="AK3414" i="20"/>
  <c r="AI3415" i="20"/>
  <c r="AJ3415" i="20"/>
  <c r="AK3415" i="20"/>
  <c r="AI3416" i="20"/>
  <c r="AJ3416" i="20"/>
  <c r="AK3416" i="20"/>
  <c r="AI3417" i="20"/>
  <c r="AJ3417" i="20"/>
  <c r="AK3417" i="20"/>
  <c r="AI3418" i="20"/>
  <c r="AJ3418" i="20"/>
  <c r="AK3418" i="20"/>
  <c r="AI3419" i="20"/>
  <c r="AJ3419" i="20"/>
  <c r="AK3419" i="20"/>
  <c r="AI3420" i="20"/>
  <c r="AJ3420" i="20"/>
  <c r="AK3420" i="20"/>
  <c r="AI3421" i="20"/>
  <c r="AJ3421" i="20"/>
  <c r="AK3421" i="20"/>
  <c r="AI3422" i="20"/>
  <c r="AJ3422" i="20"/>
  <c r="AK3422" i="20"/>
  <c r="AI3423" i="20"/>
  <c r="AJ3423" i="20"/>
  <c r="AK3423" i="20"/>
  <c r="AI3424" i="20"/>
  <c r="AJ3424" i="20"/>
  <c r="AK3424" i="20"/>
  <c r="AI3425" i="20"/>
  <c r="AJ3425" i="20"/>
  <c r="AK3425" i="20"/>
  <c r="AI3426" i="20"/>
  <c r="AJ3426" i="20"/>
  <c r="AK3426" i="20"/>
  <c r="AI3427" i="20"/>
  <c r="AJ3427" i="20"/>
  <c r="AK3427" i="20"/>
  <c r="AI3428" i="20"/>
  <c r="AJ3428" i="20"/>
  <c r="AK3428" i="20"/>
  <c r="AI3429" i="20"/>
  <c r="AJ3429" i="20"/>
  <c r="AK3429" i="20"/>
  <c r="AI3430" i="20"/>
  <c r="AJ3430" i="20"/>
  <c r="AK3430" i="20"/>
  <c r="AI3431" i="20"/>
  <c r="AJ3431" i="20"/>
  <c r="AK3431" i="20"/>
  <c r="AI3432" i="20"/>
  <c r="AJ3432" i="20"/>
  <c r="AK3432" i="20"/>
  <c r="AI3433" i="20"/>
  <c r="AJ3433" i="20"/>
  <c r="AK3433" i="20"/>
  <c r="AI3434" i="20"/>
  <c r="AJ3434" i="20"/>
  <c r="AK3434" i="20"/>
  <c r="AI3435" i="20"/>
  <c r="AJ3435" i="20"/>
  <c r="AK3435" i="20"/>
  <c r="AI3436" i="20"/>
  <c r="AJ3436" i="20"/>
  <c r="AK3436" i="20"/>
  <c r="AI3437" i="20"/>
  <c r="AJ3437" i="20"/>
  <c r="AK3437" i="20"/>
  <c r="AI3438" i="20"/>
  <c r="AJ3438" i="20"/>
  <c r="AK3438" i="20"/>
  <c r="AI3439" i="20"/>
  <c r="AJ3439" i="20"/>
  <c r="AK3439" i="20"/>
  <c r="AI3440" i="20"/>
  <c r="AJ3440" i="20"/>
  <c r="AK3440" i="20"/>
  <c r="AI3441" i="20"/>
  <c r="AJ3441" i="20"/>
  <c r="AK3441" i="20"/>
  <c r="AI3442" i="20"/>
  <c r="AJ3442" i="20"/>
  <c r="AK3442" i="20"/>
  <c r="AI3443" i="20"/>
  <c r="AJ3443" i="20"/>
  <c r="AK3443" i="20"/>
  <c r="AI3444" i="20"/>
  <c r="AJ3444" i="20"/>
  <c r="AK3444" i="20"/>
  <c r="AI3445" i="20"/>
  <c r="AJ3445" i="20"/>
  <c r="AK3445" i="20"/>
  <c r="AI3446" i="20"/>
  <c r="AJ3446" i="20"/>
  <c r="AK3446" i="20"/>
  <c r="AI3447" i="20"/>
  <c r="AJ3447" i="20"/>
  <c r="AK3447" i="20"/>
  <c r="AI3448" i="20"/>
  <c r="AJ3448" i="20"/>
  <c r="AK3448" i="20"/>
  <c r="AI3449" i="20"/>
  <c r="AJ3449" i="20"/>
  <c r="AK3449" i="20"/>
  <c r="AI3450" i="20"/>
  <c r="AJ3450" i="20"/>
  <c r="AK3450" i="20"/>
  <c r="AI3451" i="20"/>
  <c r="AJ3451" i="20"/>
  <c r="AK3451" i="20"/>
  <c r="AI3452" i="20"/>
  <c r="AJ3452" i="20"/>
  <c r="AK3452" i="20"/>
  <c r="AI3453" i="20"/>
  <c r="AJ3453" i="20"/>
  <c r="AK3453" i="20"/>
  <c r="AI3454" i="20"/>
  <c r="AJ3454" i="20"/>
  <c r="AK3454" i="20"/>
  <c r="AI3455" i="20"/>
  <c r="AJ3455" i="20"/>
  <c r="AK3455" i="20"/>
  <c r="AI3456" i="20"/>
  <c r="AJ3456" i="20"/>
  <c r="AK3456" i="20"/>
  <c r="AI3457" i="20"/>
  <c r="AJ3457" i="20"/>
  <c r="AK3457" i="20"/>
  <c r="AI3458" i="20"/>
  <c r="AJ3458" i="20"/>
  <c r="AK3458" i="20"/>
  <c r="AI3459" i="20"/>
  <c r="AJ3459" i="20"/>
  <c r="AK3459" i="20"/>
  <c r="AI3460" i="20"/>
  <c r="AJ3460" i="20"/>
  <c r="AK3460" i="20"/>
  <c r="AI3461" i="20"/>
  <c r="AJ3461" i="20"/>
  <c r="AK3461" i="20"/>
  <c r="AI3462" i="20"/>
  <c r="AJ3462" i="20"/>
  <c r="AK3462" i="20"/>
  <c r="AI3463" i="20"/>
  <c r="AJ3463" i="20"/>
  <c r="AK3463" i="20"/>
  <c r="AI3464" i="20"/>
  <c r="AJ3464" i="20"/>
  <c r="AK3464" i="20"/>
  <c r="AI3465" i="20"/>
  <c r="AJ3465" i="20"/>
  <c r="AK3465" i="20"/>
  <c r="AI3466" i="20"/>
  <c r="AJ3466" i="20"/>
  <c r="AK3466" i="20"/>
  <c r="AI3467" i="20"/>
  <c r="AJ3467" i="20"/>
  <c r="AK3467" i="20"/>
  <c r="AI3468" i="20"/>
  <c r="AJ3468" i="20"/>
  <c r="AK3468" i="20"/>
  <c r="AI3469" i="20"/>
  <c r="AJ3469" i="20"/>
  <c r="AK3469" i="20"/>
  <c r="AI3470" i="20"/>
  <c r="AJ3470" i="20"/>
  <c r="AK3470" i="20"/>
  <c r="AI3471" i="20"/>
  <c r="AJ3471" i="20"/>
  <c r="AK3471" i="20"/>
  <c r="AI3472" i="20"/>
  <c r="AJ3472" i="20"/>
  <c r="AK3472" i="20"/>
  <c r="AI3473" i="20"/>
  <c r="AJ3473" i="20"/>
  <c r="AK3473" i="20"/>
  <c r="AI3474" i="20"/>
  <c r="AJ3474" i="20"/>
  <c r="AK3474" i="20"/>
  <c r="AI3475" i="20"/>
  <c r="AJ3475" i="20"/>
  <c r="AK3475" i="20"/>
  <c r="AI3476" i="20"/>
  <c r="AJ3476" i="20"/>
  <c r="AK3476" i="20"/>
  <c r="AI3477" i="20"/>
  <c r="AJ3477" i="20"/>
  <c r="AK3477" i="20"/>
  <c r="AI3478" i="20"/>
  <c r="AJ3478" i="20"/>
  <c r="AK3478" i="20"/>
  <c r="AI3479" i="20"/>
  <c r="AJ3479" i="20"/>
  <c r="AK3479" i="20"/>
  <c r="AI3480" i="20"/>
  <c r="AJ3480" i="20"/>
  <c r="AK3480" i="20"/>
  <c r="AI3481" i="20"/>
  <c r="AJ3481" i="20"/>
  <c r="AK3481" i="20"/>
  <c r="AI3482" i="20"/>
  <c r="AJ3482" i="20"/>
  <c r="AK3482" i="20"/>
  <c r="AI3483" i="20"/>
  <c r="AJ3483" i="20"/>
  <c r="AK3483" i="20"/>
  <c r="AI3484" i="20"/>
  <c r="AJ3484" i="20"/>
  <c r="AK3484" i="20"/>
  <c r="AI3485" i="20"/>
  <c r="AJ3485" i="20"/>
  <c r="AK3485" i="20"/>
  <c r="AI3486" i="20"/>
  <c r="AJ3486" i="20"/>
  <c r="AK3486" i="20"/>
  <c r="AI3487" i="20"/>
  <c r="AJ3487" i="20"/>
  <c r="AK3487" i="20"/>
  <c r="AI3488" i="20"/>
  <c r="AJ3488" i="20"/>
  <c r="AK3488" i="20"/>
  <c r="AI3489" i="20"/>
  <c r="AJ3489" i="20"/>
  <c r="AK3489" i="20"/>
  <c r="AI3490" i="20"/>
  <c r="AJ3490" i="20"/>
  <c r="AK3490" i="20"/>
  <c r="AI3491" i="20"/>
  <c r="AJ3491" i="20"/>
  <c r="AK3491" i="20"/>
  <c r="AI3492" i="20"/>
  <c r="AJ3492" i="20"/>
  <c r="AK3492" i="20"/>
  <c r="AI3493" i="20"/>
  <c r="AJ3493" i="20"/>
  <c r="AK3493" i="20"/>
  <c r="AI3494" i="20"/>
  <c r="AJ3494" i="20"/>
  <c r="AK3494" i="20"/>
  <c r="AI3495" i="20"/>
  <c r="AJ3495" i="20"/>
  <c r="AK3495" i="20"/>
  <c r="AI3496" i="20"/>
  <c r="AJ3496" i="20"/>
  <c r="AK3496" i="20"/>
  <c r="AI3497" i="20"/>
  <c r="AJ3497" i="20"/>
  <c r="AK3497" i="20"/>
  <c r="AI3498" i="20"/>
  <c r="AJ3498" i="20"/>
  <c r="AK3498" i="20"/>
  <c r="AI3499" i="20"/>
  <c r="AJ3499" i="20"/>
  <c r="AK3499" i="20"/>
  <c r="AI3500" i="20"/>
  <c r="AJ3500" i="20"/>
  <c r="AK3500" i="20"/>
  <c r="AI3501" i="20"/>
  <c r="AJ3501" i="20"/>
  <c r="AK3501" i="20"/>
  <c r="AI3502" i="20"/>
  <c r="AJ3502" i="20"/>
  <c r="AK3502" i="20"/>
  <c r="AI3503" i="20"/>
  <c r="AJ3503" i="20"/>
  <c r="AK3503" i="20"/>
  <c r="AI3504" i="20"/>
  <c r="AJ3504" i="20"/>
  <c r="AK3504" i="20"/>
  <c r="AI3505" i="20"/>
  <c r="AJ3505" i="20"/>
  <c r="AK3505" i="20"/>
  <c r="AI3506" i="20"/>
  <c r="AJ3506" i="20"/>
  <c r="AK3506" i="20"/>
  <c r="AI3507" i="20"/>
  <c r="AJ3507" i="20"/>
  <c r="AK3507" i="20"/>
  <c r="AI3508" i="20"/>
  <c r="AJ3508" i="20"/>
  <c r="AK3508" i="20"/>
  <c r="AI3509" i="20"/>
  <c r="AJ3509" i="20"/>
  <c r="AK3509" i="20"/>
  <c r="AI3510" i="20"/>
  <c r="AJ3510" i="20"/>
  <c r="AK3510" i="20"/>
  <c r="AI3511" i="20"/>
  <c r="AJ3511" i="20"/>
  <c r="AK3511" i="20"/>
  <c r="AI3512" i="20"/>
  <c r="AJ3512" i="20"/>
  <c r="AK3512" i="20"/>
  <c r="AI3513" i="20"/>
  <c r="AJ3513" i="20"/>
  <c r="AK3513" i="20"/>
  <c r="AI3514" i="20"/>
  <c r="AJ3514" i="20"/>
  <c r="AK3514" i="20"/>
  <c r="AI3515" i="20"/>
  <c r="AJ3515" i="20"/>
  <c r="AK3515" i="20"/>
  <c r="AI3516" i="20"/>
  <c r="AJ3516" i="20"/>
  <c r="AK3516" i="20"/>
  <c r="AI3517" i="20"/>
  <c r="AJ3517" i="20"/>
  <c r="AK3517" i="20"/>
  <c r="AI3518" i="20"/>
  <c r="AJ3518" i="20"/>
  <c r="AK3518" i="20"/>
  <c r="AI3519" i="20"/>
  <c r="AJ3519" i="20"/>
  <c r="AK3519" i="20"/>
  <c r="AI3520" i="20"/>
  <c r="AJ3520" i="20"/>
  <c r="AK3520" i="20"/>
  <c r="AI3521" i="20"/>
  <c r="AJ3521" i="20"/>
  <c r="AK3521" i="20"/>
  <c r="AI3522" i="20"/>
  <c r="AJ3522" i="20"/>
  <c r="AK3522" i="20"/>
  <c r="AI3523" i="20"/>
  <c r="AJ3523" i="20"/>
  <c r="AK3523" i="20"/>
  <c r="AI3524" i="20"/>
  <c r="AJ3524" i="20"/>
  <c r="AK3524" i="20"/>
  <c r="AI3525" i="20"/>
  <c r="AJ3525" i="20"/>
  <c r="AK3525" i="20"/>
  <c r="AI3526" i="20"/>
  <c r="AJ3526" i="20"/>
  <c r="AK3526" i="20"/>
  <c r="AI3527" i="20"/>
  <c r="AJ3527" i="20"/>
  <c r="AK3527" i="20"/>
  <c r="AI3528" i="20"/>
  <c r="AJ3528" i="20"/>
  <c r="AK3528" i="20"/>
  <c r="AI3529" i="20"/>
  <c r="AJ3529" i="20"/>
  <c r="AK3529" i="20"/>
  <c r="AI3530" i="20"/>
  <c r="AJ3530" i="20"/>
  <c r="AK3530" i="20"/>
  <c r="AI3531" i="20"/>
  <c r="AJ3531" i="20"/>
  <c r="AK3531" i="20"/>
  <c r="AI3532" i="20"/>
  <c r="AJ3532" i="20"/>
  <c r="AK3532" i="20"/>
  <c r="AI3533" i="20"/>
  <c r="AJ3533" i="20"/>
  <c r="AK3533" i="20"/>
  <c r="AI3534" i="20"/>
  <c r="AJ3534" i="20"/>
  <c r="AK3534" i="20"/>
  <c r="AI3535" i="20"/>
  <c r="AJ3535" i="20"/>
  <c r="AK3535" i="20"/>
  <c r="AI3536" i="20"/>
  <c r="AJ3536" i="20"/>
  <c r="AK3536" i="20"/>
  <c r="AI3537" i="20"/>
  <c r="AJ3537" i="20"/>
  <c r="AK3537" i="20"/>
  <c r="AI3538" i="20"/>
  <c r="AJ3538" i="20"/>
  <c r="AK3538" i="20"/>
  <c r="AI3539" i="20"/>
  <c r="AJ3539" i="20"/>
  <c r="AK3539" i="20"/>
  <c r="AI3540" i="20"/>
  <c r="AJ3540" i="20"/>
  <c r="AK3540" i="20"/>
  <c r="AI3541" i="20"/>
  <c r="AJ3541" i="20"/>
  <c r="AK3541" i="20"/>
  <c r="AI3542" i="20"/>
  <c r="AJ3542" i="20"/>
  <c r="AK3542" i="20"/>
  <c r="AI3543" i="20"/>
  <c r="AJ3543" i="20"/>
  <c r="AK3543" i="20"/>
  <c r="AI3544" i="20"/>
  <c r="AJ3544" i="20"/>
  <c r="AK3544" i="20"/>
  <c r="AI3545" i="20"/>
  <c r="AJ3545" i="20"/>
  <c r="AK3545" i="20"/>
  <c r="AI3546" i="20"/>
  <c r="AJ3546" i="20"/>
  <c r="AK3546" i="20"/>
  <c r="AI3547" i="20"/>
  <c r="AJ3547" i="20"/>
  <c r="AK3547" i="20"/>
  <c r="AI3548" i="20"/>
  <c r="AJ3548" i="20"/>
  <c r="AK3548" i="20"/>
  <c r="AI3549" i="20"/>
  <c r="AJ3549" i="20"/>
  <c r="AK3549" i="20"/>
  <c r="AI3550" i="20"/>
  <c r="AJ3550" i="20"/>
  <c r="AK3550" i="20"/>
  <c r="AI3551" i="20"/>
  <c r="AJ3551" i="20"/>
  <c r="AK3551" i="20"/>
  <c r="AI3552" i="20"/>
  <c r="AJ3552" i="20"/>
  <c r="AK3552" i="20"/>
  <c r="AI3553" i="20"/>
  <c r="AJ3553" i="20"/>
  <c r="AK3553" i="20"/>
  <c r="AI3554" i="20"/>
  <c r="AJ3554" i="20"/>
  <c r="AK3554" i="20"/>
  <c r="AI3555" i="20"/>
  <c r="AJ3555" i="20"/>
  <c r="AK3555" i="20"/>
  <c r="AI3556" i="20"/>
  <c r="AJ3556" i="20"/>
  <c r="AK3556" i="20"/>
  <c r="AI3557" i="20"/>
  <c r="AJ3557" i="20"/>
  <c r="AK3557" i="20"/>
  <c r="AI3558" i="20"/>
  <c r="AJ3558" i="20"/>
  <c r="AK3558" i="20"/>
  <c r="AI3559" i="20"/>
  <c r="AJ3559" i="20"/>
  <c r="AK3559" i="20"/>
  <c r="AI3560" i="20"/>
  <c r="AJ3560" i="20"/>
  <c r="AK3560" i="20"/>
  <c r="AI3561" i="20"/>
  <c r="AJ3561" i="20"/>
  <c r="AK3561" i="20"/>
  <c r="AI3562" i="20"/>
  <c r="AJ3562" i="20"/>
  <c r="AK3562" i="20"/>
  <c r="AI3563" i="20"/>
  <c r="AJ3563" i="20"/>
  <c r="AK3563" i="20"/>
  <c r="AI3564" i="20"/>
  <c r="AJ3564" i="20"/>
  <c r="AK3564" i="20"/>
  <c r="AI3565" i="20"/>
  <c r="AJ3565" i="20"/>
  <c r="AK3565" i="20"/>
  <c r="AI3566" i="20"/>
  <c r="AJ3566" i="20"/>
  <c r="AK3566" i="20"/>
  <c r="AI3567" i="20"/>
  <c r="AJ3567" i="20"/>
  <c r="AK3567" i="20"/>
  <c r="AI3568" i="20"/>
  <c r="AJ3568" i="20"/>
  <c r="AK3568" i="20"/>
  <c r="AI3569" i="20"/>
  <c r="AJ3569" i="20"/>
  <c r="AK3569" i="20"/>
  <c r="AI3570" i="20"/>
  <c r="AJ3570" i="20"/>
  <c r="AK3570" i="20"/>
  <c r="AI3571" i="20"/>
  <c r="AJ3571" i="20"/>
  <c r="AK3571" i="20"/>
  <c r="AI3572" i="20"/>
  <c r="AJ3572" i="20"/>
  <c r="AK3572" i="20"/>
  <c r="AI3573" i="20"/>
  <c r="AJ3573" i="20"/>
  <c r="AK3573" i="20"/>
  <c r="AI3574" i="20"/>
  <c r="AJ3574" i="20"/>
  <c r="AK3574" i="20"/>
  <c r="AI3575" i="20"/>
  <c r="AJ3575" i="20"/>
  <c r="AK3575" i="20"/>
  <c r="AI3576" i="20"/>
  <c r="AJ3576" i="20"/>
  <c r="AK3576" i="20"/>
  <c r="AI3577" i="20"/>
  <c r="AJ3577" i="20"/>
  <c r="AK3577" i="20"/>
  <c r="AI3578" i="20"/>
  <c r="AJ3578" i="20"/>
  <c r="AK3578" i="20"/>
  <c r="AI3579" i="20"/>
  <c r="AJ3579" i="20"/>
  <c r="AK3579" i="20"/>
  <c r="AI3580" i="20"/>
  <c r="AJ3580" i="20"/>
  <c r="AK3580" i="20"/>
  <c r="AI3581" i="20"/>
  <c r="AJ3581" i="20"/>
  <c r="AK3581" i="20"/>
  <c r="AI3582" i="20"/>
  <c r="AJ3582" i="20"/>
  <c r="AK3582" i="20"/>
  <c r="AI3583" i="20"/>
  <c r="AJ3583" i="20"/>
  <c r="AK3583" i="20"/>
  <c r="AI3584" i="20"/>
  <c r="AJ3584" i="20"/>
  <c r="AK3584" i="20"/>
  <c r="AI3585" i="20"/>
  <c r="AJ3585" i="20"/>
  <c r="AK3585" i="20"/>
  <c r="AI3586" i="20"/>
  <c r="AJ3586" i="20"/>
  <c r="AK3586" i="20"/>
  <c r="AI3587" i="20"/>
  <c r="AJ3587" i="20"/>
  <c r="AK3587" i="20"/>
  <c r="AI3588" i="20"/>
  <c r="AJ3588" i="20"/>
  <c r="AK3588" i="20"/>
  <c r="AI3589" i="20"/>
  <c r="AJ3589" i="20"/>
  <c r="AK3589" i="20"/>
  <c r="AI3590" i="20"/>
  <c r="AJ3590" i="20"/>
  <c r="AK3590" i="20"/>
  <c r="AI3591" i="20"/>
  <c r="AJ3591" i="20"/>
  <c r="AK3591" i="20"/>
  <c r="AI3592" i="20"/>
  <c r="AJ3592" i="20"/>
  <c r="AK3592" i="20"/>
  <c r="AI3593" i="20"/>
  <c r="AJ3593" i="20"/>
  <c r="AK3593" i="20"/>
  <c r="AI3594" i="20"/>
  <c r="AJ3594" i="20"/>
  <c r="AK3594" i="20"/>
  <c r="AI3595" i="20"/>
  <c r="AJ3595" i="20"/>
  <c r="AK3595" i="20"/>
  <c r="AI3596" i="20"/>
  <c r="AJ3596" i="20"/>
  <c r="AK3596" i="20"/>
  <c r="AI3597" i="20"/>
  <c r="AJ3597" i="20"/>
  <c r="AK3597" i="20"/>
  <c r="AI3598" i="20"/>
  <c r="AJ3598" i="20"/>
  <c r="AK3598" i="20"/>
  <c r="AI3599" i="20"/>
  <c r="AJ3599" i="20"/>
  <c r="AK3599" i="20"/>
  <c r="AI3600" i="20"/>
  <c r="AJ3600" i="20"/>
  <c r="AK3600" i="20"/>
  <c r="AI3601" i="20"/>
  <c r="AJ3601" i="20"/>
  <c r="AK3601" i="20"/>
  <c r="AI3602" i="20"/>
  <c r="AJ3602" i="20"/>
  <c r="AK3602" i="20"/>
  <c r="AI3603" i="20"/>
  <c r="AJ3603" i="20"/>
  <c r="AK3603" i="20"/>
  <c r="AI3604" i="20"/>
  <c r="AJ3604" i="20"/>
  <c r="AK3604" i="20"/>
  <c r="AI3605" i="20"/>
  <c r="AJ3605" i="20"/>
  <c r="AK3605" i="20"/>
  <c r="AI3606" i="20"/>
  <c r="AJ3606" i="20"/>
  <c r="AK3606" i="20"/>
  <c r="AI3607" i="20"/>
  <c r="AJ3607" i="20"/>
  <c r="AK3607" i="20"/>
  <c r="AI3608" i="20"/>
  <c r="AJ3608" i="20"/>
  <c r="AK3608" i="20"/>
  <c r="AI3609" i="20"/>
  <c r="AJ3609" i="20"/>
  <c r="AK3609" i="20"/>
  <c r="AI3610" i="20"/>
  <c r="AJ3610" i="20"/>
  <c r="AK3610" i="20"/>
  <c r="AI3611" i="20"/>
  <c r="AJ3611" i="20"/>
  <c r="AK3611" i="20"/>
  <c r="AI3612" i="20"/>
  <c r="AJ3612" i="20"/>
  <c r="AK3612" i="20"/>
  <c r="AI3613" i="20"/>
  <c r="AJ3613" i="20"/>
  <c r="AK3613" i="20"/>
  <c r="AI3614" i="20"/>
  <c r="AJ3614" i="20"/>
  <c r="AK3614" i="20"/>
  <c r="AI3615" i="20"/>
  <c r="AJ3615" i="20"/>
  <c r="AK3615" i="20"/>
  <c r="AI3616" i="20"/>
  <c r="AJ3616" i="20"/>
  <c r="AK3616" i="20"/>
  <c r="AI3617" i="20"/>
  <c r="AJ3617" i="20"/>
  <c r="AK3617" i="20"/>
  <c r="AI3618" i="20"/>
  <c r="AJ3618" i="20"/>
  <c r="AK3618" i="20"/>
  <c r="AI3619" i="20"/>
  <c r="AJ3619" i="20"/>
  <c r="AK3619" i="20"/>
  <c r="AI3620" i="20"/>
  <c r="AJ3620" i="20"/>
  <c r="AK3620" i="20"/>
  <c r="AI3621" i="20"/>
  <c r="AJ3621" i="20"/>
  <c r="AK3621" i="20"/>
  <c r="AI3622" i="20"/>
  <c r="AJ3622" i="20"/>
  <c r="AK3622" i="20"/>
  <c r="AI3623" i="20"/>
  <c r="AJ3623" i="20"/>
  <c r="AK3623" i="20"/>
  <c r="AI3624" i="20"/>
  <c r="AJ3624" i="20"/>
  <c r="AK3624" i="20"/>
  <c r="AI3625" i="20"/>
  <c r="AJ3625" i="20"/>
  <c r="AK3625" i="20"/>
  <c r="AI3626" i="20"/>
  <c r="AJ3626" i="20"/>
  <c r="AK3626" i="20"/>
  <c r="AI3627" i="20"/>
  <c r="AJ3627" i="20"/>
  <c r="AK3627" i="20"/>
  <c r="AI3628" i="20"/>
  <c r="AJ3628" i="20"/>
  <c r="AK3628" i="20"/>
  <c r="AI3629" i="20"/>
  <c r="AJ3629" i="20"/>
  <c r="AK3629" i="20"/>
  <c r="AI3630" i="20"/>
  <c r="AJ3630" i="20"/>
  <c r="AK3630" i="20"/>
  <c r="AI3631" i="20"/>
  <c r="AJ3631" i="20"/>
  <c r="AK3631" i="20"/>
  <c r="AI3632" i="20"/>
  <c r="AJ3632" i="20"/>
  <c r="AK3632" i="20"/>
  <c r="AI3633" i="20"/>
  <c r="AJ3633" i="20"/>
  <c r="AK3633" i="20"/>
  <c r="AI3634" i="20"/>
  <c r="AJ3634" i="20"/>
  <c r="AK3634" i="20"/>
  <c r="AI3635" i="20"/>
  <c r="AJ3635" i="20"/>
  <c r="AK3635" i="20"/>
  <c r="AI3636" i="20"/>
  <c r="AJ3636" i="20"/>
  <c r="AK3636" i="20"/>
  <c r="AI3637" i="20"/>
  <c r="AJ3637" i="20"/>
  <c r="AK3637" i="20"/>
  <c r="AI3638" i="20"/>
  <c r="AJ3638" i="20"/>
  <c r="AK3638" i="20"/>
  <c r="AI3639" i="20"/>
  <c r="AJ3639" i="20"/>
  <c r="AK3639" i="20"/>
  <c r="AI3640" i="20"/>
  <c r="AJ3640" i="20"/>
  <c r="AK3640" i="20"/>
  <c r="AI3641" i="20"/>
  <c r="AJ3641" i="20"/>
  <c r="AK3641" i="20"/>
  <c r="AI3642" i="20"/>
  <c r="AJ3642" i="20"/>
  <c r="AK3642" i="20"/>
  <c r="AI3643" i="20"/>
  <c r="AJ3643" i="20"/>
  <c r="AK3643" i="20"/>
  <c r="AI3644" i="20"/>
  <c r="AJ3644" i="20"/>
  <c r="AK3644" i="20"/>
  <c r="AI3645" i="20"/>
  <c r="AJ3645" i="20"/>
  <c r="AK3645" i="20"/>
  <c r="AI3646" i="20"/>
  <c r="AJ3646" i="20"/>
  <c r="AK3646" i="20"/>
  <c r="AI3647" i="20"/>
  <c r="AJ3647" i="20"/>
  <c r="AK3647" i="20"/>
  <c r="AI3648" i="20"/>
  <c r="AJ3648" i="20"/>
  <c r="AK3648" i="20"/>
  <c r="AI3649" i="20"/>
  <c r="AJ3649" i="20"/>
  <c r="AK3649" i="20"/>
  <c r="AI3650" i="20"/>
  <c r="AJ3650" i="20"/>
  <c r="AK3650" i="20"/>
  <c r="AI3651" i="20"/>
  <c r="AJ3651" i="20"/>
  <c r="AK3651" i="20"/>
  <c r="AI3652" i="20"/>
  <c r="AJ3652" i="20"/>
  <c r="AK3652" i="20"/>
  <c r="AI3653" i="20"/>
  <c r="AJ3653" i="20"/>
  <c r="AK3653" i="20"/>
  <c r="AI3654" i="20"/>
  <c r="AJ3654" i="20"/>
  <c r="AK3654" i="20"/>
  <c r="AI3655" i="20"/>
  <c r="AJ3655" i="20"/>
  <c r="AK3655" i="20"/>
  <c r="AI3656" i="20"/>
  <c r="AJ3656" i="20"/>
  <c r="AK3656" i="20"/>
  <c r="AI3657" i="20"/>
  <c r="AJ3657" i="20"/>
  <c r="AK3657" i="20"/>
  <c r="AI3658" i="20"/>
  <c r="AJ3658" i="20"/>
  <c r="AK3658" i="20"/>
  <c r="AI3659" i="20"/>
  <c r="AJ3659" i="20"/>
  <c r="AK3659" i="20"/>
  <c r="AI3660" i="20"/>
  <c r="AJ3660" i="20"/>
  <c r="AK3660" i="20"/>
  <c r="AI3661" i="20"/>
  <c r="AJ3661" i="20"/>
  <c r="AK3661" i="20"/>
  <c r="AI3662" i="20"/>
  <c r="AJ3662" i="20"/>
  <c r="AK3662" i="20"/>
  <c r="AI3663" i="20"/>
  <c r="AJ3663" i="20"/>
  <c r="AK3663" i="20"/>
  <c r="AI3664" i="20"/>
  <c r="AJ3664" i="20"/>
  <c r="AK3664" i="20"/>
  <c r="AI3665" i="20"/>
  <c r="AJ3665" i="20"/>
  <c r="AK3665" i="20"/>
  <c r="AI3666" i="20"/>
  <c r="AJ3666" i="20"/>
  <c r="AK3666" i="20"/>
  <c r="AI3667" i="20"/>
  <c r="AJ3667" i="20"/>
  <c r="AK3667" i="20"/>
  <c r="AI3668" i="20"/>
  <c r="AJ3668" i="20"/>
  <c r="AK3668" i="20"/>
  <c r="AI3669" i="20"/>
  <c r="AJ3669" i="20"/>
  <c r="AK3669" i="20"/>
  <c r="AI3670" i="20"/>
  <c r="AJ3670" i="20"/>
  <c r="AK3670" i="20"/>
  <c r="AI3671" i="20"/>
  <c r="AJ3671" i="20"/>
  <c r="AK3671" i="20"/>
  <c r="AI3672" i="20"/>
  <c r="AJ3672" i="20"/>
  <c r="AK3672" i="20"/>
  <c r="AI3673" i="20"/>
  <c r="AJ3673" i="20"/>
  <c r="AK3673" i="20"/>
  <c r="AI3674" i="20"/>
  <c r="AJ3674" i="20"/>
  <c r="AK3674" i="20"/>
  <c r="AI3675" i="20"/>
  <c r="AJ3675" i="20"/>
  <c r="AK3675" i="20"/>
  <c r="AI3676" i="20"/>
  <c r="AJ3676" i="20"/>
  <c r="AK3676" i="20"/>
  <c r="AI3677" i="20"/>
  <c r="AJ3677" i="20"/>
  <c r="AK3677" i="20"/>
  <c r="AI3678" i="20"/>
  <c r="AJ3678" i="20"/>
  <c r="AK3678" i="20"/>
  <c r="AI3679" i="20"/>
  <c r="AJ3679" i="20"/>
  <c r="AK3679" i="20"/>
  <c r="AI3680" i="20"/>
  <c r="AJ3680" i="20"/>
  <c r="AK3680" i="20"/>
  <c r="AI3681" i="20"/>
  <c r="AJ3681" i="20"/>
  <c r="AK3681" i="20"/>
  <c r="AI3682" i="20"/>
  <c r="AJ3682" i="20"/>
  <c r="AK3682" i="20"/>
  <c r="AI3683" i="20"/>
  <c r="AJ3683" i="20"/>
  <c r="AK3683" i="20"/>
  <c r="AI3684" i="20"/>
  <c r="AJ3684" i="20"/>
  <c r="AK3684" i="20"/>
  <c r="AI3685" i="20"/>
  <c r="AJ3685" i="20"/>
  <c r="AK3685" i="20"/>
  <c r="AI3686" i="20"/>
  <c r="AJ3686" i="20"/>
  <c r="AK3686" i="20"/>
  <c r="AI3687" i="20"/>
  <c r="AJ3687" i="20"/>
  <c r="AK3687" i="20"/>
  <c r="AI3688" i="20"/>
  <c r="AJ3688" i="20"/>
  <c r="AK3688" i="20"/>
  <c r="AI3689" i="20"/>
  <c r="AJ3689" i="20"/>
  <c r="AK3689" i="20"/>
  <c r="AI3690" i="20"/>
  <c r="AJ3690" i="20"/>
  <c r="AK3690" i="20"/>
  <c r="AI3691" i="20"/>
  <c r="AJ3691" i="20"/>
  <c r="AK3691" i="20"/>
  <c r="AI3692" i="20"/>
  <c r="AJ3692" i="20"/>
  <c r="AK3692" i="20"/>
  <c r="AI3693" i="20"/>
  <c r="AJ3693" i="20"/>
  <c r="AK3693" i="20"/>
  <c r="AI3694" i="20"/>
  <c r="AJ3694" i="20"/>
  <c r="AK3694" i="20"/>
  <c r="AI3695" i="20"/>
  <c r="AJ3695" i="20"/>
  <c r="AK3695" i="20"/>
  <c r="AI3696" i="20"/>
  <c r="AJ3696" i="20"/>
  <c r="AK3696" i="20"/>
  <c r="AI3697" i="20"/>
  <c r="AJ3697" i="20"/>
  <c r="AK3697" i="20"/>
  <c r="AI3698" i="20"/>
  <c r="AJ3698" i="20"/>
  <c r="AK3698" i="20"/>
  <c r="AI3699" i="20"/>
  <c r="AJ3699" i="20"/>
  <c r="AK3699" i="20"/>
  <c r="AI3700" i="20"/>
  <c r="AJ3700" i="20"/>
  <c r="AK3700" i="20"/>
  <c r="AI3701" i="20"/>
  <c r="AJ3701" i="20"/>
  <c r="AK3701" i="20"/>
  <c r="AI3702" i="20"/>
  <c r="AJ3702" i="20"/>
  <c r="AK3702" i="20"/>
  <c r="AI3703" i="20"/>
  <c r="AJ3703" i="20"/>
  <c r="AK3703" i="20"/>
  <c r="AI3704" i="20"/>
  <c r="AJ3704" i="20"/>
  <c r="AK3704" i="20"/>
  <c r="AI3705" i="20"/>
  <c r="AJ3705" i="20"/>
  <c r="AK3705" i="20"/>
  <c r="AI3706" i="20"/>
  <c r="AJ3706" i="20"/>
  <c r="AK3706" i="20"/>
  <c r="AI3707" i="20"/>
  <c r="AJ3707" i="20"/>
  <c r="AK3707" i="20"/>
  <c r="AI3708" i="20"/>
  <c r="AJ3708" i="20"/>
  <c r="AK3708" i="20"/>
  <c r="AI3709" i="20"/>
  <c r="AJ3709" i="20"/>
  <c r="AK3709" i="20"/>
  <c r="AI3710" i="20"/>
  <c r="AJ3710" i="20"/>
  <c r="AK3710" i="20"/>
  <c r="AI3711" i="20"/>
  <c r="AJ3711" i="20"/>
  <c r="AK3711" i="20"/>
  <c r="AI3712" i="20"/>
  <c r="AJ3712" i="20"/>
  <c r="AK3712" i="20"/>
  <c r="AI3713" i="20"/>
  <c r="AJ3713" i="20"/>
  <c r="AK3713" i="20"/>
  <c r="AI3714" i="20"/>
  <c r="AJ3714" i="20"/>
  <c r="AK3714" i="20"/>
  <c r="AI3715" i="20"/>
  <c r="AJ3715" i="20"/>
  <c r="AK3715" i="20"/>
  <c r="AI3716" i="20"/>
  <c r="AJ3716" i="20"/>
  <c r="AK3716" i="20"/>
  <c r="AI3717" i="20"/>
  <c r="AJ3717" i="20"/>
  <c r="AK3717" i="20"/>
  <c r="AI3718" i="20"/>
  <c r="AJ3718" i="20"/>
  <c r="AK3718" i="20"/>
  <c r="AI3719" i="20"/>
  <c r="AJ3719" i="20"/>
  <c r="AK3719" i="20"/>
  <c r="AI3720" i="20"/>
  <c r="AJ3720" i="20"/>
  <c r="AK3720" i="20"/>
  <c r="AI3721" i="20"/>
  <c r="AJ3721" i="20"/>
  <c r="AK3721" i="20"/>
  <c r="AI3722" i="20"/>
  <c r="AJ3722" i="20"/>
  <c r="AK3722" i="20"/>
  <c r="AI3723" i="20"/>
  <c r="AJ3723" i="20"/>
  <c r="AK3723" i="20"/>
  <c r="AI3724" i="20"/>
  <c r="AJ3724" i="20"/>
  <c r="AK3724" i="20"/>
  <c r="AI3725" i="20"/>
  <c r="AJ3725" i="20"/>
  <c r="AK3725" i="20"/>
  <c r="AI3726" i="20"/>
  <c r="AJ3726" i="20"/>
  <c r="AK3726" i="20"/>
  <c r="AI3727" i="20"/>
  <c r="AJ3727" i="20"/>
  <c r="AK3727" i="20"/>
  <c r="AI3728" i="20"/>
  <c r="AJ3728" i="20"/>
  <c r="AK3728" i="20"/>
  <c r="AI3729" i="20"/>
  <c r="AJ3729" i="20"/>
  <c r="AK3729" i="20"/>
  <c r="AI3730" i="20"/>
  <c r="AJ3730" i="20"/>
  <c r="AK3730" i="20"/>
  <c r="AI3731" i="20"/>
  <c r="AJ3731" i="20"/>
  <c r="AK3731" i="20"/>
  <c r="AI3732" i="20"/>
  <c r="AJ3732" i="20"/>
  <c r="AK3732" i="20"/>
  <c r="AI3733" i="20"/>
  <c r="AJ3733" i="20"/>
  <c r="AK3733" i="20"/>
  <c r="AI3734" i="20"/>
  <c r="AJ3734" i="20"/>
  <c r="AK3734" i="20"/>
  <c r="AI3735" i="20"/>
  <c r="AJ3735" i="20"/>
  <c r="AK3735" i="20"/>
  <c r="AI3736" i="20"/>
  <c r="AJ3736" i="20"/>
  <c r="AK3736" i="20"/>
  <c r="AI3737" i="20"/>
  <c r="AJ3737" i="20"/>
  <c r="AK3737" i="20"/>
  <c r="AI3738" i="20"/>
  <c r="AJ3738" i="20"/>
  <c r="AK3738" i="20"/>
  <c r="AI3739" i="20"/>
  <c r="AJ3739" i="20"/>
  <c r="AK3739" i="20"/>
  <c r="AI3740" i="20"/>
  <c r="AJ3740" i="20"/>
  <c r="AK3740" i="20"/>
  <c r="AI3741" i="20"/>
  <c r="AJ3741" i="20"/>
  <c r="AK3741" i="20"/>
  <c r="AI3742" i="20"/>
  <c r="AJ3742" i="20"/>
  <c r="AK3742" i="20"/>
  <c r="AI3743" i="20"/>
  <c r="AJ3743" i="20"/>
  <c r="AK3743" i="20"/>
  <c r="AI3744" i="20"/>
  <c r="AJ3744" i="20"/>
  <c r="AK3744" i="20"/>
  <c r="AI3745" i="20"/>
  <c r="AJ3745" i="20"/>
  <c r="AK3745" i="20"/>
  <c r="AI3746" i="20"/>
  <c r="AJ3746" i="20"/>
  <c r="AK3746" i="20"/>
  <c r="AI3747" i="20"/>
  <c r="AJ3747" i="20"/>
  <c r="AK3747" i="20"/>
  <c r="AI3748" i="20"/>
  <c r="AJ3748" i="20"/>
  <c r="AK3748" i="20"/>
  <c r="AI3749" i="20"/>
  <c r="AJ3749" i="20"/>
  <c r="AK3749" i="20"/>
  <c r="AI3750" i="20"/>
  <c r="AJ3750" i="20"/>
  <c r="AK3750" i="20"/>
  <c r="AI3751" i="20"/>
  <c r="AJ3751" i="20"/>
  <c r="AK3751" i="20"/>
  <c r="AI3752" i="20"/>
  <c r="AJ3752" i="20"/>
  <c r="AK3752" i="20"/>
  <c r="AI3753" i="20"/>
  <c r="AJ3753" i="20"/>
  <c r="AK3753" i="20"/>
  <c r="AI3754" i="20"/>
  <c r="AJ3754" i="20"/>
  <c r="AK3754" i="20"/>
  <c r="AI3755" i="20"/>
  <c r="AJ3755" i="20"/>
  <c r="AK3755" i="20"/>
  <c r="AI3756" i="20"/>
  <c r="AJ3756" i="20"/>
  <c r="AK3756" i="20"/>
  <c r="AI3757" i="20"/>
  <c r="AJ3757" i="20"/>
  <c r="AK3757" i="20"/>
  <c r="AI3758" i="20"/>
  <c r="AJ3758" i="20"/>
  <c r="AK3758" i="20"/>
  <c r="AI3759" i="20"/>
  <c r="AJ3759" i="20"/>
  <c r="AK3759" i="20"/>
  <c r="AI3760" i="20"/>
  <c r="AJ3760" i="20"/>
  <c r="AK3760" i="20"/>
  <c r="AI3761" i="20"/>
  <c r="AJ3761" i="20"/>
  <c r="AK3761" i="20"/>
  <c r="AI3762" i="20"/>
  <c r="AJ3762" i="20"/>
  <c r="AK3762" i="20"/>
  <c r="AI3763" i="20"/>
  <c r="AJ3763" i="20"/>
  <c r="AK3763" i="20"/>
  <c r="AI3764" i="20"/>
  <c r="AJ3764" i="20"/>
  <c r="AK3764" i="20"/>
  <c r="AI3765" i="20"/>
  <c r="AJ3765" i="20"/>
  <c r="AK3765" i="20"/>
  <c r="AI3766" i="20"/>
  <c r="AJ3766" i="20"/>
  <c r="AK3766" i="20"/>
  <c r="AI3767" i="20"/>
  <c r="AJ3767" i="20"/>
  <c r="AK3767" i="20"/>
  <c r="AI3768" i="20"/>
  <c r="AJ3768" i="20"/>
  <c r="AK3768" i="20"/>
  <c r="AI3769" i="20"/>
  <c r="AJ3769" i="20"/>
  <c r="AK3769" i="20"/>
  <c r="AI3770" i="20"/>
  <c r="AJ3770" i="20"/>
  <c r="AK3770" i="20"/>
  <c r="AI3771" i="20"/>
  <c r="AJ3771" i="20"/>
  <c r="AK3771" i="20"/>
  <c r="AI3772" i="20"/>
  <c r="AJ3772" i="20"/>
  <c r="AK3772" i="20"/>
  <c r="AI3773" i="20"/>
  <c r="AJ3773" i="20"/>
  <c r="AK3773" i="20"/>
  <c r="AI3774" i="20"/>
  <c r="AJ3774" i="20"/>
  <c r="AK3774" i="20"/>
  <c r="AI3775" i="20"/>
  <c r="AJ3775" i="20"/>
  <c r="AK3775" i="20"/>
  <c r="AI3776" i="20"/>
  <c r="AJ3776" i="20"/>
  <c r="AK3776" i="20"/>
  <c r="AI3777" i="20"/>
  <c r="AJ3777" i="20"/>
  <c r="AK3777" i="20"/>
  <c r="AI3778" i="20"/>
  <c r="AJ3778" i="20"/>
  <c r="AK3778" i="20"/>
  <c r="AI3779" i="20"/>
  <c r="AJ3779" i="20"/>
  <c r="AK3779" i="20"/>
  <c r="AI3780" i="20"/>
  <c r="AJ3780" i="20"/>
  <c r="AK3780" i="20"/>
  <c r="AI3781" i="20"/>
  <c r="AJ3781" i="20"/>
  <c r="AK3781" i="20"/>
  <c r="AI3782" i="20"/>
  <c r="AJ3782" i="20"/>
  <c r="AK3782" i="20"/>
  <c r="AI3783" i="20"/>
  <c r="AJ3783" i="20"/>
  <c r="AK3783" i="20"/>
  <c r="AI3784" i="20"/>
  <c r="AJ3784" i="20"/>
  <c r="AK3784" i="20"/>
  <c r="AI3785" i="20"/>
  <c r="AJ3785" i="20"/>
  <c r="AK3785" i="20"/>
  <c r="AI3786" i="20"/>
  <c r="AJ3786" i="20"/>
  <c r="AK3786" i="20"/>
  <c r="AI3787" i="20"/>
  <c r="AJ3787" i="20"/>
  <c r="AK3787" i="20"/>
  <c r="AI3788" i="20"/>
  <c r="AJ3788" i="20"/>
  <c r="AK3788" i="20"/>
  <c r="AI3789" i="20"/>
  <c r="AJ3789" i="20"/>
  <c r="AK3789" i="20"/>
  <c r="AI3790" i="20"/>
  <c r="AJ3790" i="20"/>
  <c r="AK3790" i="20"/>
  <c r="AI3791" i="20"/>
  <c r="AJ3791" i="20"/>
  <c r="AK3791" i="20"/>
  <c r="AI3792" i="20"/>
  <c r="AJ3792" i="20"/>
  <c r="AK3792" i="20"/>
  <c r="AI3793" i="20"/>
  <c r="AJ3793" i="20"/>
  <c r="AK3793" i="20"/>
  <c r="AI3794" i="20"/>
  <c r="AJ3794" i="20"/>
  <c r="AK3794" i="20"/>
  <c r="AI3795" i="20"/>
  <c r="AJ3795" i="20"/>
  <c r="AK3795" i="20"/>
  <c r="AI3796" i="20"/>
  <c r="AJ3796" i="20"/>
  <c r="AK3796" i="20"/>
  <c r="AI3797" i="20"/>
  <c r="AJ3797" i="20"/>
  <c r="AK3797" i="20"/>
  <c r="AI3798" i="20"/>
  <c r="AJ3798" i="20"/>
  <c r="AK3798" i="20"/>
  <c r="AI3799" i="20"/>
  <c r="AJ3799" i="20"/>
  <c r="AK3799" i="20"/>
  <c r="AI3800" i="20"/>
  <c r="AJ3800" i="20"/>
  <c r="AK3800" i="20"/>
  <c r="AI3801" i="20"/>
  <c r="AJ3801" i="20"/>
  <c r="AK3801" i="20"/>
  <c r="AI3802" i="20"/>
  <c r="AJ3802" i="20"/>
  <c r="AK3802" i="20"/>
  <c r="AI3803" i="20"/>
  <c r="AJ3803" i="20"/>
  <c r="AK3803" i="20"/>
  <c r="AI3804" i="20"/>
  <c r="AJ3804" i="20"/>
  <c r="AK3804" i="20"/>
  <c r="AI3805" i="20"/>
  <c r="AJ3805" i="20"/>
  <c r="AK3805" i="20"/>
  <c r="AI3806" i="20"/>
  <c r="AJ3806" i="20"/>
  <c r="AK3806" i="20"/>
  <c r="AI3807" i="20"/>
  <c r="AJ3807" i="20"/>
  <c r="AK3807" i="20"/>
  <c r="AI3808" i="20"/>
  <c r="AJ3808" i="20"/>
  <c r="AK3808" i="20"/>
  <c r="AI3809" i="20"/>
  <c r="AJ3809" i="20"/>
  <c r="AK3809" i="20"/>
  <c r="AI3810" i="20"/>
  <c r="AJ3810" i="20"/>
  <c r="AK3810" i="20"/>
  <c r="AI3811" i="20"/>
  <c r="AJ3811" i="20"/>
  <c r="AK3811" i="20"/>
  <c r="AI3812" i="20"/>
  <c r="AJ3812" i="20"/>
  <c r="AK3812" i="20"/>
  <c r="AI3813" i="20"/>
  <c r="AJ3813" i="20"/>
  <c r="AK3813" i="20"/>
  <c r="AI3814" i="20"/>
  <c r="AJ3814" i="20"/>
  <c r="AK3814" i="20"/>
  <c r="AI3815" i="20"/>
  <c r="AJ3815" i="20"/>
  <c r="AK3815" i="20"/>
  <c r="AI3816" i="20"/>
  <c r="AJ3816" i="20"/>
  <c r="AK3816" i="20"/>
  <c r="AI3817" i="20"/>
  <c r="AJ3817" i="20"/>
  <c r="AK3817" i="20"/>
  <c r="AI3818" i="20"/>
  <c r="AJ3818" i="20"/>
  <c r="AK3818" i="20"/>
  <c r="AI3819" i="20"/>
  <c r="AJ3819" i="20"/>
  <c r="AK3819" i="20"/>
  <c r="AI3820" i="20"/>
  <c r="AJ3820" i="20"/>
  <c r="AK3820" i="20"/>
  <c r="AI3821" i="20"/>
  <c r="AJ3821" i="20"/>
  <c r="AK3821" i="20"/>
  <c r="AI3822" i="20"/>
  <c r="AJ3822" i="20"/>
  <c r="AK3822" i="20"/>
  <c r="AI3823" i="20"/>
  <c r="AJ3823" i="20"/>
  <c r="AK3823" i="20"/>
  <c r="AI3824" i="20"/>
  <c r="AJ3824" i="20"/>
  <c r="AK3824" i="20"/>
  <c r="AI3825" i="20"/>
  <c r="AJ3825" i="20"/>
  <c r="AK3825" i="20"/>
  <c r="AI3826" i="20"/>
  <c r="AJ3826" i="20"/>
  <c r="AK3826" i="20"/>
  <c r="AI3827" i="20"/>
  <c r="AJ3827" i="20"/>
  <c r="AK3827" i="20"/>
  <c r="AI3828" i="20"/>
  <c r="AJ3828" i="20"/>
  <c r="AK3828" i="20"/>
  <c r="AI3829" i="20"/>
  <c r="AJ3829" i="20"/>
  <c r="AK3829" i="20"/>
  <c r="AI3830" i="20"/>
  <c r="AJ3830" i="20"/>
  <c r="AK3830" i="20"/>
  <c r="AI3831" i="20"/>
  <c r="AJ3831" i="20"/>
  <c r="AK3831" i="20"/>
  <c r="AI3832" i="20"/>
  <c r="AJ3832" i="20"/>
  <c r="AK3832" i="20"/>
  <c r="AI3833" i="20"/>
  <c r="AJ3833" i="20"/>
  <c r="AK3833" i="20"/>
  <c r="AI3834" i="20"/>
  <c r="AJ3834" i="20"/>
  <c r="AK3834" i="20"/>
  <c r="AI3835" i="20"/>
  <c r="AJ3835" i="20"/>
  <c r="AK3835" i="20"/>
  <c r="AI3836" i="20"/>
  <c r="AJ3836" i="20"/>
  <c r="AK3836" i="20"/>
  <c r="AI3837" i="20"/>
  <c r="AJ3837" i="20"/>
  <c r="AK3837" i="20"/>
  <c r="AI3838" i="20"/>
  <c r="AJ3838" i="20"/>
  <c r="AK3838" i="20"/>
  <c r="AI3839" i="20"/>
  <c r="AJ3839" i="20"/>
  <c r="AK3839" i="20"/>
  <c r="AI3840" i="20"/>
  <c r="AJ3840" i="20"/>
  <c r="AK3840" i="20"/>
  <c r="AI3841" i="20"/>
  <c r="AJ3841" i="20"/>
  <c r="AK3841" i="20"/>
  <c r="AI3842" i="20"/>
  <c r="AJ3842" i="20"/>
  <c r="AK3842" i="20"/>
  <c r="AI3843" i="20"/>
  <c r="AJ3843" i="20"/>
  <c r="AK3843" i="20"/>
  <c r="AI3844" i="20"/>
  <c r="AJ3844" i="20"/>
  <c r="AK3844" i="20"/>
  <c r="AI3845" i="20"/>
  <c r="AJ3845" i="20"/>
  <c r="AK3845" i="20"/>
  <c r="AI3846" i="20"/>
  <c r="AJ3846" i="20"/>
  <c r="AK3846" i="20"/>
  <c r="AI3847" i="20"/>
  <c r="AJ3847" i="20"/>
  <c r="AK3847" i="20"/>
  <c r="AI3848" i="20"/>
  <c r="AJ3848" i="20"/>
  <c r="AK3848" i="20"/>
  <c r="AI3849" i="20"/>
  <c r="AJ3849" i="20"/>
  <c r="AK3849" i="20"/>
  <c r="AI3850" i="20"/>
  <c r="AJ3850" i="20"/>
  <c r="AK3850" i="20"/>
  <c r="AI3851" i="20"/>
  <c r="AJ3851" i="20"/>
  <c r="AK3851" i="20"/>
  <c r="AI3852" i="20"/>
  <c r="AJ3852" i="20"/>
  <c r="AK3852" i="20"/>
  <c r="AI3853" i="20"/>
  <c r="AJ3853" i="20"/>
  <c r="AK3853" i="20"/>
  <c r="AI3854" i="20"/>
  <c r="AJ3854" i="20"/>
  <c r="AK3854" i="20"/>
  <c r="AI3855" i="20"/>
  <c r="AJ3855" i="20"/>
  <c r="AK3855" i="20"/>
  <c r="AI3856" i="20"/>
  <c r="AJ3856" i="20"/>
  <c r="AK3856" i="20"/>
  <c r="AI3857" i="20"/>
  <c r="AJ3857" i="20"/>
  <c r="AK3857" i="20"/>
  <c r="AI3858" i="20"/>
  <c r="AJ3858" i="20"/>
  <c r="AK3858" i="20"/>
  <c r="AI3859" i="20"/>
  <c r="AJ3859" i="20"/>
  <c r="AK3859" i="20"/>
  <c r="AI3860" i="20"/>
  <c r="AJ3860" i="20"/>
  <c r="AK3860" i="20"/>
  <c r="AI3861" i="20"/>
  <c r="AJ3861" i="20"/>
  <c r="AK3861" i="20"/>
  <c r="AI3862" i="20"/>
  <c r="AJ3862" i="20"/>
  <c r="AK3862" i="20"/>
  <c r="AI3863" i="20"/>
  <c r="AJ3863" i="20"/>
  <c r="AK3863" i="20"/>
  <c r="AI3864" i="20"/>
  <c r="AJ3864" i="20"/>
  <c r="AK3864" i="20"/>
  <c r="AI3865" i="20"/>
  <c r="AJ3865" i="20"/>
  <c r="AK3865" i="20"/>
  <c r="AI3866" i="20"/>
  <c r="AJ3866" i="20"/>
  <c r="AK3866" i="20"/>
  <c r="AI3867" i="20"/>
  <c r="AJ3867" i="20"/>
  <c r="AK3867" i="20"/>
  <c r="AI3868" i="20"/>
  <c r="AJ3868" i="20"/>
  <c r="AK3868" i="20"/>
  <c r="AI3869" i="20"/>
  <c r="AJ3869" i="20"/>
  <c r="AK3869" i="20"/>
  <c r="AI3870" i="20"/>
  <c r="AJ3870" i="20"/>
  <c r="AK3870" i="20"/>
  <c r="AI3871" i="20"/>
  <c r="AJ3871" i="20"/>
  <c r="AK3871" i="20"/>
  <c r="AI3872" i="20"/>
  <c r="AJ3872" i="20"/>
  <c r="AK3872" i="20"/>
  <c r="AI3873" i="20"/>
  <c r="AJ3873" i="20"/>
  <c r="AK3873" i="20"/>
  <c r="AI3874" i="20"/>
  <c r="AJ3874" i="20"/>
  <c r="AK3874" i="20"/>
  <c r="AI3875" i="20"/>
  <c r="AJ3875" i="20"/>
  <c r="AK3875" i="20"/>
  <c r="AI3876" i="20"/>
  <c r="AJ3876" i="20"/>
  <c r="AK3876" i="20"/>
  <c r="AI3877" i="20"/>
  <c r="AJ3877" i="20"/>
  <c r="AK3877" i="20"/>
  <c r="AI3878" i="20"/>
  <c r="AJ3878" i="20"/>
  <c r="AK3878" i="20"/>
  <c r="AI3879" i="20"/>
  <c r="AJ3879" i="20"/>
  <c r="AK3879" i="20"/>
  <c r="AI3880" i="20"/>
  <c r="AJ3880" i="20"/>
  <c r="AK3880" i="20"/>
  <c r="AI3881" i="20"/>
  <c r="AJ3881" i="20"/>
  <c r="AK3881" i="20"/>
  <c r="AI3882" i="20"/>
  <c r="AJ3882" i="20"/>
  <c r="AK3882" i="20"/>
  <c r="AI3883" i="20"/>
  <c r="AJ3883" i="20"/>
  <c r="AK3883" i="20"/>
  <c r="AI3884" i="20"/>
  <c r="AJ3884" i="20"/>
  <c r="AK3884" i="20"/>
  <c r="AI3885" i="20"/>
  <c r="AJ3885" i="20"/>
  <c r="AK3885" i="20"/>
  <c r="AI3886" i="20"/>
  <c r="AJ3886" i="20"/>
  <c r="AK3886" i="20"/>
  <c r="AI3887" i="20"/>
  <c r="AJ3887" i="20"/>
  <c r="AK3887" i="20"/>
  <c r="AI3888" i="20"/>
  <c r="AJ3888" i="20"/>
  <c r="AK3888" i="20"/>
  <c r="AI3889" i="20"/>
  <c r="AJ3889" i="20"/>
  <c r="AK3889" i="20"/>
  <c r="AI3890" i="20"/>
  <c r="AJ3890" i="20"/>
  <c r="AK3890" i="20"/>
  <c r="AI3891" i="20"/>
  <c r="AJ3891" i="20"/>
  <c r="AK3891" i="20"/>
  <c r="AI3892" i="20"/>
  <c r="AJ3892" i="20"/>
  <c r="AK3892" i="20"/>
  <c r="AI3893" i="20"/>
  <c r="AJ3893" i="20"/>
  <c r="AK3893" i="20"/>
  <c r="AI3894" i="20"/>
  <c r="AJ3894" i="20"/>
  <c r="AK3894" i="20"/>
  <c r="AI3895" i="20"/>
  <c r="AJ3895" i="20"/>
  <c r="AK3895" i="20"/>
  <c r="AI3896" i="20"/>
  <c r="AJ3896" i="20"/>
  <c r="AK3896" i="20"/>
  <c r="AI3897" i="20"/>
  <c r="AJ3897" i="20"/>
  <c r="AK3897" i="20"/>
  <c r="AI3898" i="20"/>
  <c r="AJ3898" i="20"/>
  <c r="AK3898" i="20"/>
  <c r="AI3899" i="20"/>
  <c r="AJ3899" i="20"/>
  <c r="AK3899" i="20"/>
  <c r="AI3900" i="20"/>
  <c r="AJ3900" i="20"/>
  <c r="AK3900" i="20"/>
  <c r="AI3901" i="20"/>
  <c r="AJ3901" i="20"/>
  <c r="AK3901" i="20"/>
  <c r="AI3902" i="20"/>
  <c r="AJ3902" i="20"/>
  <c r="AK3902" i="20"/>
  <c r="AI3903" i="20"/>
  <c r="AJ3903" i="20"/>
  <c r="AK3903" i="20"/>
  <c r="AI3904" i="20"/>
  <c r="AJ3904" i="20"/>
  <c r="AK3904" i="20"/>
  <c r="AI3905" i="20"/>
  <c r="AJ3905" i="20"/>
  <c r="AK3905" i="20"/>
  <c r="AI3906" i="20"/>
  <c r="AJ3906" i="20"/>
  <c r="AK3906" i="20"/>
  <c r="AI3907" i="20"/>
  <c r="AJ3907" i="20"/>
  <c r="AK3907" i="20"/>
  <c r="AI3908" i="20"/>
  <c r="AJ3908" i="20"/>
  <c r="AK3908" i="20"/>
  <c r="AI3909" i="20"/>
  <c r="AJ3909" i="20"/>
  <c r="AK3909" i="20"/>
  <c r="AI3910" i="20"/>
  <c r="AJ3910" i="20"/>
  <c r="AK3910" i="20"/>
  <c r="AI3911" i="20"/>
  <c r="AJ3911" i="20"/>
  <c r="AK3911" i="20"/>
  <c r="AI3912" i="20"/>
  <c r="AJ3912" i="20"/>
  <c r="AK3912" i="20"/>
  <c r="AI3913" i="20"/>
  <c r="AJ3913" i="20"/>
  <c r="AK3913" i="20"/>
  <c r="AI3914" i="20"/>
  <c r="AJ3914" i="20"/>
  <c r="AK3914" i="20"/>
  <c r="AI3915" i="20"/>
  <c r="AJ3915" i="20"/>
  <c r="AK3915" i="20"/>
  <c r="AI3916" i="20"/>
  <c r="AJ3916" i="20"/>
  <c r="AK3916" i="20"/>
  <c r="AI3917" i="20"/>
  <c r="AJ3917" i="20"/>
  <c r="AK3917" i="20"/>
  <c r="AI3918" i="20"/>
  <c r="AJ3918" i="20"/>
  <c r="AK3918" i="20"/>
  <c r="AI3919" i="20"/>
  <c r="AJ3919" i="20"/>
  <c r="AK3919" i="20"/>
  <c r="AI3920" i="20"/>
  <c r="AJ3920" i="20"/>
  <c r="AK3920" i="20"/>
  <c r="AI3921" i="20"/>
  <c r="AJ3921" i="20"/>
  <c r="AK3921" i="20"/>
  <c r="AI3922" i="20"/>
  <c r="AJ3922" i="20"/>
  <c r="AK3922" i="20"/>
  <c r="AI3923" i="20"/>
  <c r="AJ3923" i="20"/>
  <c r="AK3923" i="20"/>
  <c r="AI3924" i="20"/>
  <c r="AJ3924" i="20"/>
  <c r="AK3924" i="20"/>
  <c r="AI3925" i="20"/>
  <c r="AJ3925" i="20"/>
  <c r="AK3925" i="20"/>
  <c r="AI3926" i="20"/>
  <c r="AJ3926" i="20"/>
  <c r="AK3926" i="20"/>
  <c r="AI3927" i="20"/>
  <c r="AJ3927" i="20"/>
  <c r="AK3927" i="20"/>
  <c r="AI3928" i="20"/>
  <c r="AJ3928" i="20"/>
  <c r="AK3928" i="20"/>
  <c r="AI3929" i="20"/>
  <c r="AJ3929" i="20"/>
  <c r="AK3929" i="20"/>
  <c r="AI3930" i="20"/>
  <c r="AJ3930" i="20"/>
  <c r="AK3930" i="20"/>
  <c r="AI3931" i="20"/>
  <c r="AJ3931" i="20"/>
  <c r="AK3931" i="20"/>
  <c r="AI3932" i="20"/>
  <c r="AJ3932" i="20"/>
  <c r="AK3932" i="20"/>
  <c r="AI3933" i="20"/>
  <c r="AJ3933" i="20"/>
  <c r="AK3933" i="20"/>
  <c r="AI3934" i="20"/>
  <c r="AJ3934" i="20"/>
  <c r="AK3934" i="20"/>
  <c r="AI3935" i="20"/>
  <c r="AJ3935" i="20"/>
  <c r="AK3935" i="20"/>
  <c r="AI3936" i="20"/>
  <c r="AJ3936" i="20"/>
  <c r="AK3936" i="20"/>
  <c r="AI3937" i="20"/>
  <c r="AJ3937" i="20"/>
  <c r="AK3937" i="20"/>
  <c r="AI3938" i="20"/>
  <c r="AJ3938" i="20"/>
  <c r="AK3938" i="20"/>
  <c r="AI3939" i="20"/>
  <c r="AJ3939" i="20"/>
  <c r="AK3939" i="20"/>
  <c r="AI3940" i="20"/>
  <c r="AJ3940" i="20"/>
  <c r="AK3940" i="20"/>
  <c r="AI3941" i="20"/>
  <c r="AJ3941" i="20"/>
  <c r="AK3941" i="20"/>
  <c r="AI3942" i="20"/>
  <c r="AJ3942" i="20"/>
  <c r="AK3942" i="20"/>
  <c r="AI3943" i="20"/>
  <c r="AJ3943" i="20"/>
  <c r="AK3943" i="20"/>
  <c r="AI3944" i="20"/>
  <c r="AJ3944" i="20"/>
  <c r="AK3944" i="20"/>
  <c r="AI3945" i="20"/>
  <c r="AJ3945" i="20"/>
  <c r="AK3945" i="20"/>
  <c r="AI3946" i="20"/>
  <c r="AJ3946" i="20"/>
  <c r="AK3946" i="20"/>
  <c r="AI3947" i="20"/>
  <c r="AJ3947" i="20"/>
  <c r="AK3947" i="20"/>
  <c r="AI3948" i="20"/>
  <c r="AJ3948" i="20"/>
  <c r="AK3948" i="20"/>
  <c r="AI3949" i="20"/>
  <c r="AJ3949" i="20"/>
  <c r="AK3949" i="20"/>
  <c r="AI3950" i="20"/>
  <c r="AJ3950" i="20"/>
  <c r="AK3950" i="20"/>
  <c r="AI3951" i="20"/>
  <c r="AJ3951" i="20"/>
  <c r="AK3951" i="20"/>
  <c r="AI3952" i="20"/>
  <c r="AJ3952" i="20"/>
  <c r="AK3952" i="20"/>
  <c r="AI3953" i="20"/>
  <c r="AJ3953" i="20"/>
  <c r="AK3953" i="20"/>
  <c r="AI3954" i="20"/>
  <c r="AJ3954" i="20"/>
  <c r="AK3954" i="20"/>
  <c r="AI3955" i="20"/>
  <c r="AJ3955" i="20"/>
  <c r="AK3955" i="20"/>
  <c r="AI3956" i="20"/>
  <c r="AJ3956" i="20"/>
  <c r="AK3956" i="20"/>
  <c r="AI3957" i="20"/>
  <c r="AJ3957" i="20"/>
  <c r="AK3957" i="20"/>
  <c r="AI3958" i="20"/>
  <c r="AJ3958" i="20"/>
  <c r="AK3958" i="20"/>
  <c r="AI3959" i="20"/>
  <c r="AJ3959" i="20"/>
  <c r="AK3959" i="20"/>
  <c r="AI3960" i="20"/>
  <c r="AJ3960" i="20"/>
  <c r="AK3960" i="20"/>
  <c r="AI3961" i="20"/>
  <c r="AJ3961" i="20"/>
  <c r="AK3961" i="20"/>
  <c r="AI3962" i="20"/>
  <c r="AJ3962" i="20"/>
  <c r="AK3962" i="20"/>
  <c r="AI3963" i="20"/>
  <c r="AJ3963" i="20"/>
  <c r="AK3963" i="20"/>
  <c r="AI3964" i="20"/>
  <c r="AJ3964" i="20"/>
  <c r="AK3964" i="20"/>
  <c r="AI3965" i="20"/>
  <c r="AJ3965" i="20"/>
  <c r="AK3965" i="20"/>
  <c r="AI3966" i="20"/>
  <c r="AJ3966" i="20"/>
  <c r="AK3966" i="20"/>
  <c r="AI3967" i="20"/>
  <c r="AJ3967" i="20"/>
  <c r="AK3967" i="20"/>
  <c r="AI3968" i="20"/>
  <c r="AJ3968" i="20"/>
  <c r="AK3968" i="20"/>
  <c r="AI3969" i="20"/>
  <c r="AJ3969" i="20"/>
  <c r="AK3969" i="20"/>
  <c r="AI3970" i="20"/>
  <c r="AJ3970" i="20"/>
  <c r="AK3970" i="20"/>
  <c r="AI3971" i="20"/>
  <c r="AJ3971" i="20"/>
  <c r="AK3971" i="20"/>
  <c r="AI3972" i="20"/>
  <c r="AJ3972" i="20"/>
  <c r="AK3972" i="20"/>
  <c r="AI3973" i="20"/>
  <c r="AJ3973" i="20"/>
  <c r="AK3973" i="20"/>
  <c r="AI3974" i="20"/>
  <c r="AJ3974" i="20"/>
  <c r="AK3974" i="20"/>
  <c r="AI3975" i="20"/>
  <c r="AJ3975" i="20"/>
  <c r="AK3975" i="20"/>
  <c r="AI3976" i="20"/>
  <c r="AJ3976" i="20"/>
  <c r="AK3976" i="20"/>
  <c r="AI3977" i="20"/>
  <c r="AJ3977" i="20"/>
  <c r="AK3977" i="20"/>
  <c r="AI3978" i="20"/>
  <c r="AJ3978" i="20"/>
  <c r="AK3978" i="20"/>
  <c r="AI3979" i="20"/>
  <c r="AJ3979" i="20"/>
  <c r="AK3979" i="20"/>
  <c r="AI3980" i="20"/>
  <c r="AJ3980" i="20"/>
  <c r="AK3980" i="20"/>
  <c r="AI3981" i="20"/>
  <c r="AJ3981" i="20"/>
  <c r="AK3981" i="20"/>
  <c r="AI3982" i="20"/>
  <c r="AJ3982" i="20"/>
  <c r="AK3982" i="20"/>
  <c r="AI3983" i="20"/>
  <c r="AJ3983" i="20"/>
  <c r="AK3983" i="20"/>
  <c r="AI3984" i="20"/>
  <c r="AJ3984" i="20"/>
  <c r="AK3984" i="20"/>
  <c r="AI3985" i="20"/>
  <c r="AJ3985" i="20"/>
  <c r="AK3985" i="20"/>
  <c r="AI3986" i="20"/>
  <c r="AJ3986" i="20"/>
  <c r="AK3986" i="20"/>
  <c r="AI3987" i="20"/>
  <c r="AJ3987" i="20"/>
  <c r="AK3987" i="20"/>
  <c r="AI3988" i="20"/>
  <c r="AJ3988" i="20"/>
  <c r="AK3988" i="20"/>
  <c r="AI3989" i="20"/>
  <c r="AJ3989" i="20"/>
  <c r="AK3989" i="20"/>
  <c r="AI3990" i="20"/>
  <c r="AJ3990" i="20"/>
  <c r="AK3990" i="20"/>
  <c r="AI3991" i="20"/>
  <c r="AJ3991" i="20"/>
  <c r="AK3991" i="20"/>
  <c r="AI3992" i="20"/>
  <c r="AJ3992" i="20"/>
  <c r="AK3992" i="20"/>
  <c r="AI3993" i="20"/>
  <c r="AJ3993" i="20"/>
  <c r="AK3993" i="20"/>
  <c r="AI3994" i="20"/>
  <c r="AJ3994" i="20"/>
  <c r="AK3994" i="20"/>
  <c r="AI3995" i="20"/>
  <c r="AJ3995" i="20"/>
  <c r="AK3995" i="20"/>
  <c r="AI3996" i="20"/>
  <c r="AJ3996" i="20"/>
  <c r="AK3996" i="20"/>
  <c r="AI3997" i="20"/>
  <c r="AJ3997" i="20"/>
  <c r="AK3997" i="20"/>
  <c r="AI3998" i="20"/>
  <c r="AJ3998" i="20"/>
  <c r="AK3998" i="20"/>
  <c r="AI3999" i="20"/>
  <c r="AJ3999" i="20"/>
  <c r="AK3999" i="20"/>
  <c r="AI4000" i="20"/>
  <c r="AJ4000" i="20"/>
  <c r="AK4000" i="20"/>
  <c r="AI4001" i="20"/>
  <c r="AJ4001" i="20"/>
  <c r="AK4001" i="20"/>
  <c r="AI4002" i="20"/>
  <c r="AJ4002" i="20"/>
  <c r="AK4002" i="20"/>
  <c r="AI4003" i="20"/>
  <c r="AJ4003" i="20"/>
  <c r="AK4003" i="20"/>
  <c r="AI4004" i="20"/>
  <c r="AJ4004" i="20"/>
  <c r="AK4004" i="20"/>
  <c r="AT25" i="20" l="1"/>
  <c r="AU25" i="20" s="1"/>
  <c r="AV25" i="20" s="1"/>
  <c r="AT856" i="20"/>
  <c r="AU856" i="20" s="1"/>
  <c r="AV856" i="20" s="1"/>
  <c r="AW856" i="20" s="1"/>
  <c r="AX856" i="20" s="1"/>
  <c r="AY856" i="20" s="1"/>
  <c r="AT87" i="20"/>
  <c r="AU87" i="20"/>
  <c r="AV87" i="20" s="1"/>
  <c r="AW87" i="20" s="1"/>
  <c r="AX87" i="20" s="1"/>
  <c r="AY87" i="20" s="1"/>
  <c r="AT132" i="20"/>
  <c r="AU132" i="20"/>
  <c r="AV132" i="20" s="1"/>
  <c r="AW132" i="20" s="1"/>
  <c r="AX132" i="20" s="1"/>
  <c r="AY132" i="20" s="1"/>
  <c r="AU332" i="20"/>
  <c r="AV332" i="20" s="1"/>
  <c r="AU794" i="20"/>
  <c r="AV794" i="20" s="1"/>
  <c r="AU852" i="20"/>
  <c r="AV852" i="20" s="1"/>
  <c r="AU1813" i="20"/>
  <c r="AV1813" i="20" s="1"/>
  <c r="AU3954" i="20"/>
  <c r="AV3954" i="20" s="1"/>
  <c r="AU128" i="20"/>
  <c r="AV128" i="20" s="1"/>
  <c r="AU336" i="20"/>
  <c r="AV336" i="20" s="1"/>
  <c r="AU759" i="20"/>
  <c r="AV759" i="20" s="1"/>
  <c r="AW759" i="20" s="1"/>
  <c r="AX759" i="20" s="1"/>
  <c r="AY759" i="20" s="1"/>
  <c r="AU798" i="20"/>
  <c r="AV798" i="20" s="1"/>
  <c r="AU862" i="20"/>
  <c r="AV862" i="20" s="1"/>
  <c r="AU747" i="20"/>
  <c r="AV747" i="20" s="1"/>
  <c r="AU1691" i="20"/>
  <c r="AV1691" i="20" s="1"/>
  <c r="AU3433" i="20"/>
  <c r="AV3433" i="20" s="1"/>
  <c r="AU698" i="20"/>
  <c r="AV698" i="20" s="1"/>
  <c r="AU802" i="20"/>
  <c r="AV802" i="20" s="1"/>
  <c r="AU863" i="20"/>
  <c r="AV863" i="20" s="1"/>
  <c r="AW863" i="20" s="1"/>
  <c r="AX863" i="20" s="1"/>
  <c r="AY863" i="20" s="1"/>
  <c r="AU719" i="20"/>
  <c r="AV719" i="20" s="1"/>
  <c r="AU42" i="20"/>
  <c r="AV42" i="20" s="1"/>
  <c r="AU814" i="20"/>
  <c r="AV814" i="20" s="1"/>
  <c r="AU822" i="20"/>
  <c r="AV822" i="20" s="1"/>
  <c r="AU830" i="20"/>
  <c r="AV830" i="20" s="1"/>
  <c r="AU838" i="20"/>
  <c r="AV838" i="20" s="1"/>
  <c r="AU846" i="20"/>
  <c r="AV846" i="20" s="1"/>
  <c r="AU3949" i="20"/>
  <c r="AV3949" i="20" s="1"/>
  <c r="AW3949" i="20" s="1"/>
  <c r="AX3949" i="20" s="1"/>
  <c r="AY3949" i="20" s="1"/>
  <c r="AU3981" i="20"/>
  <c r="AV3981" i="20" s="1"/>
  <c r="AU3934" i="20"/>
  <c r="AV3934" i="20" s="1"/>
  <c r="AU276" i="20"/>
  <c r="AV276" i="20" s="1"/>
  <c r="AU3453" i="20"/>
  <c r="AV3453" i="20" s="1"/>
  <c r="AU4004" i="20"/>
  <c r="AV4004" i="20" s="1"/>
  <c r="AT199" i="20"/>
  <c r="AU199" i="20" s="1"/>
  <c r="AV199" i="20" s="1"/>
  <c r="AW199" i="20" s="1"/>
  <c r="AX199" i="20" s="1"/>
  <c r="AY199" i="20" s="1"/>
  <c r="AT591" i="20"/>
  <c r="AU591" i="20" s="1"/>
  <c r="AV591" i="20" s="1"/>
  <c r="AW591" i="20" s="1"/>
  <c r="AX591" i="20" s="1"/>
  <c r="AY591" i="20" s="1"/>
  <c r="AZ591" i="20" s="1"/>
  <c r="BA591" i="20" s="1"/>
  <c r="BB591" i="20" s="1"/>
  <c r="AT865" i="20"/>
  <c r="AU865" i="20"/>
  <c r="AV865" i="20" s="1"/>
  <c r="AT3563" i="20"/>
  <c r="AU3563" i="20" s="1"/>
  <c r="AV3563" i="20" s="1"/>
  <c r="AT857" i="20"/>
  <c r="AU857" i="20"/>
  <c r="AV857" i="20" s="1"/>
  <c r="AT849" i="20"/>
  <c r="AU849" i="20"/>
  <c r="AV849" i="20" s="1"/>
  <c r="AT872" i="20"/>
  <c r="AU872" i="20" s="1"/>
  <c r="AV872" i="20" s="1"/>
  <c r="AW872" i="20" s="1"/>
  <c r="AX872" i="20" s="1"/>
  <c r="AY872" i="20" s="1"/>
  <c r="AT866" i="20"/>
  <c r="AU866" i="20" s="1"/>
  <c r="AV866" i="20" s="1"/>
  <c r="AW866" i="20" s="1"/>
  <c r="AX866" i="20" s="1"/>
  <c r="AY866" i="20" s="1"/>
  <c r="AZ866" i="20" s="1"/>
  <c r="BA866" i="20" s="1"/>
  <c r="BB866" i="20" s="1"/>
  <c r="AT868" i="20"/>
  <c r="AU868" i="20"/>
  <c r="AV868" i="20" s="1"/>
  <c r="AW868" i="20" s="1"/>
  <c r="AX868" i="20" s="1"/>
  <c r="AY868" i="20" s="1"/>
  <c r="AZ868" i="20" s="1"/>
  <c r="BA868" i="20" s="1"/>
  <c r="BB868" i="20" s="1"/>
  <c r="AT63" i="20"/>
  <c r="AU63" i="20"/>
  <c r="AV63" i="20" s="1"/>
  <c r="AW63" i="20" s="1"/>
  <c r="AX63" i="20" s="1"/>
  <c r="AY63" i="20" s="1"/>
  <c r="AZ63" i="20" s="1"/>
  <c r="BA63" i="20" s="1"/>
  <c r="BB63" i="20" s="1"/>
  <c r="AT207" i="20"/>
  <c r="AU207" i="20" s="1"/>
  <c r="AV207" i="20" s="1"/>
  <c r="AW207" i="20" s="1"/>
  <c r="AX207" i="20" s="1"/>
  <c r="AY207" i="20" s="1"/>
  <c r="AZ207" i="20" s="1"/>
  <c r="BA207" i="20" s="1"/>
  <c r="BB207" i="20" s="1"/>
  <c r="AT870" i="20"/>
  <c r="AU870" i="20" s="1"/>
  <c r="AV870" i="20" s="1"/>
  <c r="AW870" i="20" s="1"/>
  <c r="AX870" i="20" s="1"/>
  <c r="AY870" i="20" s="1"/>
  <c r="AW8" i="20"/>
  <c r="AX8" i="20" s="1"/>
  <c r="AY8" i="20" s="1"/>
  <c r="AT24" i="20"/>
  <c r="AU24" i="20" s="1"/>
  <c r="AV24" i="20" s="1"/>
  <c r="AW11" i="20"/>
  <c r="AX11" i="20" s="1"/>
  <c r="AY11" i="20" s="1"/>
  <c r="AW71" i="20"/>
  <c r="AX71" i="20" s="1"/>
  <c r="AY71" i="20" s="1"/>
  <c r="AW89" i="20"/>
  <c r="AX89" i="20" s="1"/>
  <c r="AY89" i="20" s="1"/>
  <c r="AW176" i="20"/>
  <c r="AX176" i="20" s="1"/>
  <c r="AY176" i="20" s="1"/>
  <c r="AW185" i="20"/>
  <c r="AX185" i="20" s="1"/>
  <c r="AY185" i="20" s="1"/>
  <c r="AW208" i="20"/>
  <c r="AX208" i="20" s="1"/>
  <c r="AY208" i="20" s="1"/>
  <c r="AW226" i="20"/>
  <c r="AX226" i="20" s="1"/>
  <c r="AY226" i="20" s="1"/>
  <c r="AW234" i="20"/>
  <c r="AX234" i="20" s="1"/>
  <c r="AY234" i="20" s="1"/>
  <c r="AT267" i="20"/>
  <c r="AU267" i="20" s="1"/>
  <c r="AV267" i="20" s="1"/>
  <c r="AW221" i="20"/>
  <c r="AX221" i="20" s="1"/>
  <c r="AY221" i="20" s="1"/>
  <c r="AW228" i="20"/>
  <c r="AX228" i="20" s="1"/>
  <c r="AY228" i="20" s="1"/>
  <c r="AW324" i="20"/>
  <c r="AX324" i="20" s="1"/>
  <c r="AY324" i="20" s="1"/>
  <c r="AT383" i="20"/>
  <c r="AU383" i="20" s="1"/>
  <c r="AV383" i="20" s="1"/>
  <c r="AW323" i="20"/>
  <c r="AX323" i="20" s="1"/>
  <c r="AY323" i="20" s="1"/>
  <c r="AT384" i="20"/>
  <c r="AU384" i="20" s="1"/>
  <c r="AV384" i="20" s="1"/>
  <c r="AW397" i="20"/>
  <c r="AX397" i="20" s="1"/>
  <c r="AY397" i="20" s="1"/>
  <c r="AT378" i="20"/>
  <c r="AU378" i="20" s="1"/>
  <c r="AV378" i="20" s="1"/>
  <c r="AW411" i="20"/>
  <c r="AX411" i="20" s="1"/>
  <c r="AY411" i="20" s="1"/>
  <c r="AW419" i="20"/>
  <c r="AX419" i="20" s="1"/>
  <c r="AY419" i="20" s="1"/>
  <c r="AW427" i="20"/>
  <c r="AX427" i="20" s="1"/>
  <c r="AY427" i="20" s="1"/>
  <c r="AW435" i="20"/>
  <c r="AX435" i="20" s="1"/>
  <c r="AY435" i="20" s="1"/>
  <c r="AW443" i="20"/>
  <c r="AX443" i="20" s="1"/>
  <c r="AY443" i="20" s="1"/>
  <c r="AW451" i="20"/>
  <c r="AX451" i="20" s="1"/>
  <c r="AY451" i="20" s="1"/>
  <c r="AW459" i="20"/>
  <c r="AX459" i="20" s="1"/>
  <c r="AY459" i="20" s="1"/>
  <c r="AW467" i="20"/>
  <c r="AX467" i="20" s="1"/>
  <c r="AY467" i="20" s="1"/>
  <c r="AW512" i="20"/>
  <c r="AX512" i="20" s="1"/>
  <c r="AY512" i="20" s="1"/>
  <c r="AW520" i="20"/>
  <c r="AX520" i="20" s="1"/>
  <c r="AY520" i="20" s="1"/>
  <c r="AW528" i="20"/>
  <c r="AX528" i="20" s="1"/>
  <c r="AY528" i="20" s="1"/>
  <c r="AW536" i="20"/>
  <c r="AX536" i="20" s="1"/>
  <c r="AY536" i="20" s="1"/>
  <c r="AW544" i="20"/>
  <c r="AX544" i="20" s="1"/>
  <c r="AY544" i="20" s="1"/>
  <c r="AW552" i="20"/>
  <c r="AX552" i="20" s="1"/>
  <c r="AY552" i="20" s="1"/>
  <c r="AW560" i="20"/>
  <c r="AX560" i="20" s="1"/>
  <c r="AY560" i="20" s="1"/>
  <c r="AW568" i="20"/>
  <c r="AX568" i="20" s="1"/>
  <c r="AY568" i="20" s="1"/>
  <c r="AT390" i="20"/>
  <c r="AU390" i="20" s="1"/>
  <c r="AV390" i="20" s="1"/>
  <c r="AW400" i="20"/>
  <c r="AX400" i="20" s="1"/>
  <c r="AY400" i="20" s="1"/>
  <c r="AW410" i="20"/>
  <c r="AX410" i="20" s="1"/>
  <c r="AY410" i="20" s="1"/>
  <c r="AW418" i="20"/>
  <c r="AX418" i="20" s="1"/>
  <c r="AY418" i="20" s="1"/>
  <c r="AW426" i="20"/>
  <c r="AX426" i="20" s="1"/>
  <c r="AY426" i="20" s="1"/>
  <c r="AW434" i="20"/>
  <c r="AX434" i="20"/>
  <c r="AY434" i="20" s="1"/>
  <c r="AW442" i="20"/>
  <c r="AX442" i="20" s="1"/>
  <c r="AY442" i="20" s="1"/>
  <c r="AW450" i="20"/>
  <c r="AX450" i="20" s="1"/>
  <c r="AY450" i="20" s="1"/>
  <c r="AW458" i="20"/>
  <c r="AX458" i="20" s="1"/>
  <c r="AY458" i="20" s="1"/>
  <c r="AW466" i="20"/>
  <c r="AX466" i="20" s="1"/>
  <c r="AY466" i="20" s="1"/>
  <c r="AW475" i="20"/>
  <c r="AX475" i="20" s="1"/>
  <c r="AY475" i="20" s="1"/>
  <c r="AW489" i="20"/>
  <c r="AX489" i="20" s="1"/>
  <c r="AY489" i="20" s="1"/>
  <c r="AW497" i="20"/>
  <c r="AX497" i="20" s="1"/>
  <c r="AY497" i="20" s="1"/>
  <c r="AW505" i="20"/>
  <c r="AX505" i="20" s="1"/>
  <c r="AY505" i="20" s="1"/>
  <c r="AZ595" i="20"/>
  <c r="BA595" i="20" s="1"/>
  <c r="BB595" i="20" s="1"/>
  <c r="AX590" i="20"/>
  <c r="AY590" i="20" s="1"/>
  <c r="AW590" i="20"/>
  <c r="AW717" i="20"/>
  <c r="AX717" i="20" s="1"/>
  <c r="AY717" i="20" s="1"/>
  <c r="AW716" i="20"/>
  <c r="AX716" i="20" s="1"/>
  <c r="AY716" i="20" s="1"/>
  <c r="AW654" i="20"/>
  <c r="AX654" i="20" s="1"/>
  <c r="AY654" i="20" s="1"/>
  <c r="AT1056" i="20"/>
  <c r="AU1056" i="20" s="1"/>
  <c r="AV1056" i="20" s="1"/>
  <c r="AT1060" i="20"/>
  <c r="AU1060" i="20" s="1"/>
  <c r="AV1060" i="20" s="1"/>
  <c r="AT1064" i="20"/>
  <c r="AU1064" i="20" s="1"/>
  <c r="AV1064" i="20" s="1"/>
  <c r="AU1068" i="20"/>
  <c r="AV1068" i="20" s="1"/>
  <c r="AT1068" i="20"/>
  <c r="AT1072" i="20"/>
  <c r="AU1072" i="20" s="1"/>
  <c r="AV1072" i="20" s="1"/>
  <c r="AT1076" i="20"/>
  <c r="AU1076" i="20" s="1"/>
  <c r="AV1076" i="20" s="1"/>
  <c r="AT1080" i="20"/>
  <c r="AU1080" i="20" s="1"/>
  <c r="AV1080" i="20" s="1"/>
  <c r="AU1084" i="20"/>
  <c r="AV1084" i="20" s="1"/>
  <c r="AT1084" i="20"/>
  <c r="AT1088" i="20"/>
  <c r="AU1088" i="20" s="1"/>
  <c r="AV1088" i="20" s="1"/>
  <c r="AT1092" i="20"/>
  <c r="AU1092" i="20" s="1"/>
  <c r="AV1092" i="20" s="1"/>
  <c r="AT1096" i="20"/>
  <c r="AU1096" i="20" s="1"/>
  <c r="AV1096" i="20" s="1"/>
  <c r="AT1100" i="20"/>
  <c r="AU1100" i="20" s="1"/>
  <c r="AV1100" i="20" s="1"/>
  <c r="AT1104" i="20"/>
  <c r="AU1104" i="20" s="1"/>
  <c r="AV1104" i="20" s="1"/>
  <c r="AT1108" i="20"/>
  <c r="AU1108" i="20" s="1"/>
  <c r="AV1108" i="20" s="1"/>
  <c r="AT1112" i="20"/>
  <c r="AU1112" i="20" s="1"/>
  <c r="AV1112" i="20" s="1"/>
  <c r="AT1116" i="20"/>
  <c r="AU1116" i="20" s="1"/>
  <c r="AV1116" i="20" s="1"/>
  <c r="AT1120" i="20"/>
  <c r="AU1120" i="20" s="1"/>
  <c r="AV1120" i="20" s="1"/>
  <c r="AT1124" i="20"/>
  <c r="AU1124" i="20" s="1"/>
  <c r="AV1124" i="20" s="1"/>
  <c r="AT1128" i="20"/>
  <c r="AU1128" i="20" s="1"/>
  <c r="AV1128" i="20" s="1"/>
  <c r="AT1132" i="20"/>
  <c r="AU1132" i="20" s="1"/>
  <c r="AV1132" i="20" s="1"/>
  <c r="AT1136" i="20"/>
  <c r="AU1136" i="20" s="1"/>
  <c r="AV1136" i="20" s="1"/>
  <c r="AT1140" i="20"/>
  <c r="AU1140" i="20" s="1"/>
  <c r="AV1140" i="20" s="1"/>
  <c r="AT1144" i="20"/>
  <c r="AU1144" i="20" s="1"/>
  <c r="AV1144" i="20" s="1"/>
  <c r="AT1148" i="20"/>
  <c r="AU1148" i="20" s="1"/>
  <c r="AV1148" i="20" s="1"/>
  <c r="AT1152" i="20"/>
  <c r="AU1152" i="20" s="1"/>
  <c r="AV1152" i="20" s="1"/>
  <c r="AT1156" i="20"/>
  <c r="AU1156" i="20" s="1"/>
  <c r="AV1156" i="20" s="1"/>
  <c r="AT1160" i="20"/>
  <c r="AU1160" i="20" s="1"/>
  <c r="AV1160" i="20" s="1"/>
  <c r="AT1164" i="20"/>
  <c r="AU1164" i="20" s="1"/>
  <c r="AV1164" i="20" s="1"/>
  <c r="AT1168" i="20"/>
  <c r="AU1168" i="20" s="1"/>
  <c r="AV1168" i="20" s="1"/>
  <c r="AT1172" i="20"/>
  <c r="AU1172" i="20" s="1"/>
  <c r="AV1172" i="20" s="1"/>
  <c r="AT1176" i="20"/>
  <c r="AU1176" i="20" s="1"/>
  <c r="AV1176" i="20" s="1"/>
  <c r="AU1180" i="20"/>
  <c r="AV1180" i="20" s="1"/>
  <c r="AT1180" i="20"/>
  <c r="AT1184" i="20"/>
  <c r="AU1184" i="20" s="1"/>
  <c r="AV1184" i="20" s="1"/>
  <c r="AW876" i="20"/>
  <c r="AX876" i="20" s="1"/>
  <c r="AY876" i="20" s="1"/>
  <c r="AW1244" i="20"/>
  <c r="AX1244" i="20" s="1"/>
  <c r="AY1244" i="20" s="1"/>
  <c r="AW1260" i="20"/>
  <c r="AX1260" i="20" s="1"/>
  <c r="AY1260" i="20" s="1"/>
  <c r="AW1276" i="20"/>
  <c r="AX1276" i="20" s="1"/>
  <c r="AY1276" i="20" s="1"/>
  <c r="AW1292" i="20"/>
  <c r="AX1292" i="20" s="1"/>
  <c r="AY1292" i="20" s="1"/>
  <c r="AW1307" i="20"/>
  <c r="AX1307" i="20" s="1"/>
  <c r="AY1307" i="20" s="1"/>
  <c r="AW1323" i="20"/>
  <c r="AX1323" i="20" s="1"/>
  <c r="AY1323" i="20" s="1"/>
  <c r="AT1464" i="20"/>
  <c r="AU1464" i="20" s="1"/>
  <c r="AV1464" i="20" s="1"/>
  <c r="AT1480" i="20"/>
  <c r="AU1480" i="20" s="1"/>
  <c r="AV1480" i="20" s="1"/>
  <c r="AT1493" i="20"/>
  <c r="AU1493" i="20" s="1"/>
  <c r="AV1493" i="20" s="1"/>
  <c r="AT1497" i="20"/>
  <c r="AU1497" i="20" s="1"/>
  <c r="AV1497" i="20" s="1"/>
  <c r="AT1501" i="20"/>
  <c r="AU1501" i="20" s="1"/>
  <c r="AV1501" i="20" s="1"/>
  <c r="AT1505" i="20"/>
  <c r="AU1505" i="20" s="1"/>
  <c r="AV1505" i="20" s="1"/>
  <c r="AT1509" i="20"/>
  <c r="AU1509" i="20" s="1"/>
  <c r="AV1509" i="20" s="1"/>
  <c r="AT1513" i="20"/>
  <c r="AU1513" i="20" s="1"/>
  <c r="AV1513" i="20" s="1"/>
  <c r="AT1517" i="20"/>
  <c r="AU1517" i="20" s="1"/>
  <c r="AV1517" i="20" s="1"/>
  <c r="AT1521" i="20"/>
  <c r="AU1521" i="20" s="1"/>
  <c r="AV1521" i="20" s="1"/>
  <c r="AT1525" i="20"/>
  <c r="AU1525" i="20" s="1"/>
  <c r="AV1525" i="20" s="1"/>
  <c r="AT1529" i="20"/>
  <c r="AU1529" i="20" s="1"/>
  <c r="AV1529" i="20" s="1"/>
  <c r="AT1533" i="20"/>
  <c r="AU1533" i="20" s="1"/>
  <c r="AV1533" i="20" s="1"/>
  <c r="AT1537" i="20"/>
  <c r="AU1537" i="20" s="1"/>
  <c r="AV1537" i="20" s="1"/>
  <c r="AT1541" i="20"/>
  <c r="AU1541" i="20" s="1"/>
  <c r="AV1541" i="20" s="1"/>
  <c r="AT1545" i="20"/>
  <c r="AU1545" i="20" s="1"/>
  <c r="AV1545" i="20" s="1"/>
  <c r="AT1549" i="20"/>
  <c r="AU1549" i="20" s="1"/>
  <c r="AV1549" i="20" s="1"/>
  <c r="AT1553" i="20"/>
  <c r="AU1553" i="20" s="1"/>
  <c r="AV1553" i="20" s="1"/>
  <c r="AT1557" i="20"/>
  <c r="AU1557" i="20" s="1"/>
  <c r="AV1557" i="20" s="1"/>
  <c r="AU1561" i="20"/>
  <c r="AV1561" i="20" s="1"/>
  <c r="AT1561" i="20"/>
  <c r="AT1565" i="20"/>
  <c r="AU1565" i="20" s="1"/>
  <c r="AV1565" i="20" s="1"/>
  <c r="AT1569" i="20"/>
  <c r="AU1569" i="20" s="1"/>
  <c r="AV1569" i="20" s="1"/>
  <c r="AT1573" i="20"/>
  <c r="AU1573" i="20" s="1"/>
  <c r="AV1573" i="20" s="1"/>
  <c r="AT1577" i="20"/>
  <c r="AU1577" i="20" s="1"/>
  <c r="AV1577" i="20" s="1"/>
  <c r="AT1581" i="20"/>
  <c r="AU1581" i="20" s="1"/>
  <c r="AV1581" i="20" s="1"/>
  <c r="AT1585" i="20"/>
  <c r="AU1585" i="20" s="1"/>
  <c r="AV1585" i="20" s="1"/>
  <c r="AT1589" i="20"/>
  <c r="AU1589" i="20" s="1"/>
  <c r="AV1589" i="20" s="1"/>
  <c r="AT1593" i="20"/>
  <c r="AU1593" i="20" s="1"/>
  <c r="AV1593" i="20" s="1"/>
  <c r="AT1597" i="20"/>
  <c r="AU1597" i="20" s="1"/>
  <c r="AV1597" i="20" s="1"/>
  <c r="AT1601" i="20"/>
  <c r="AU1601" i="20" s="1"/>
  <c r="AV1601" i="20" s="1"/>
  <c r="AT1605" i="20"/>
  <c r="AU1605" i="20" s="1"/>
  <c r="AV1605" i="20" s="1"/>
  <c r="AT1609" i="20"/>
  <c r="AU1609" i="20" s="1"/>
  <c r="AV1609" i="20" s="1"/>
  <c r="AT1613" i="20"/>
  <c r="AU1613" i="20" s="1"/>
  <c r="AV1613" i="20" s="1"/>
  <c r="AT1617" i="20"/>
  <c r="AU1617" i="20" s="1"/>
  <c r="AV1617" i="20" s="1"/>
  <c r="AW1241" i="20"/>
  <c r="AX1241" i="20" s="1"/>
  <c r="AY1241" i="20" s="1"/>
  <c r="AW1273" i="20"/>
  <c r="AX1273" i="20" s="1"/>
  <c r="AY1273" i="20" s="1"/>
  <c r="AW1308" i="20"/>
  <c r="AX1308" i="20" s="1"/>
  <c r="AY1308" i="20" s="1"/>
  <c r="AT1459" i="20"/>
  <c r="AU1459" i="20" s="1"/>
  <c r="AV1459" i="20" s="1"/>
  <c r="AT1491" i="20"/>
  <c r="AU1491" i="20" s="1"/>
  <c r="AV1491" i="20" s="1"/>
  <c r="AW1644" i="20"/>
  <c r="AX1644" i="20" s="1"/>
  <c r="AY1644" i="20" s="1"/>
  <c r="AW1652" i="20"/>
  <c r="AX1652" i="20"/>
  <c r="AY1652" i="20" s="1"/>
  <c r="AW1660" i="20"/>
  <c r="AX1660" i="20" s="1"/>
  <c r="AY1660" i="20" s="1"/>
  <c r="AW1668" i="20"/>
  <c r="AX1668" i="20" s="1"/>
  <c r="AY1668" i="20" s="1"/>
  <c r="AW1676" i="20"/>
  <c r="AX1676" i="20" s="1"/>
  <c r="AY1676" i="20" s="1"/>
  <c r="AW1684" i="20"/>
  <c r="AX1684" i="20" s="1"/>
  <c r="AY1684" i="20" s="1"/>
  <c r="AW1692" i="20"/>
  <c r="AX1692" i="20" s="1"/>
  <c r="AY1692" i="20" s="1"/>
  <c r="AW1700" i="20"/>
  <c r="AX1700" i="20" s="1"/>
  <c r="AY1700" i="20" s="1"/>
  <c r="AW1708" i="20"/>
  <c r="AX1708" i="20" s="1"/>
  <c r="AY1708" i="20" s="1"/>
  <c r="AW1716" i="20"/>
  <c r="AX1716" i="20" s="1"/>
  <c r="AY1716" i="20" s="1"/>
  <c r="AW1724" i="20"/>
  <c r="AX1724" i="20" s="1"/>
  <c r="AY1724" i="20" s="1"/>
  <c r="AW1732" i="20"/>
  <c r="AX1732" i="20" s="1"/>
  <c r="AY1732" i="20" s="1"/>
  <c r="AW1740" i="20"/>
  <c r="AX1740" i="20" s="1"/>
  <c r="AY1740" i="20" s="1"/>
  <c r="AW1748" i="20"/>
  <c r="AX1748" i="20" s="1"/>
  <c r="AY1748" i="20" s="1"/>
  <c r="AW1756" i="20"/>
  <c r="AX1756" i="20" s="1"/>
  <c r="AY1756" i="20" s="1"/>
  <c r="AW1764" i="20"/>
  <c r="AX1764" i="20" s="1"/>
  <c r="AY1764" i="20" s="1"/>
  <c r="AW1776" i="20"/>
  <c r="AX1776" i="20" s="1"/>
  <c r="AY1776" i="20" s="1"/>
  <c r="AW1803" i="20"/>
  <c r="AX1803" i="20" s="1"/>
  <c r="AY1803" i="20" s="1"/>
  <c r="AW1819" i="20"/>
  <c r="AX1819" i="20" s="1"/>
  <c r="AY1819" i="20" s="1"/>
  <c r="AW1835" i="20"/>
  <c r="AX1835" i="20" s="1"/>
  <c r="AY1835" i="20" s="1"/>
  <c r="AW1775" i="20"/>
  <c r="AX1775" i="20" s="1"/>
  <c r="AY1775" i="20" s="1"/>
  <c r="AW1631" i="20"/>
  <c r="AX1631" i="20" s="1"/>
  <c r="AY1631" i="20" s="1"/>
  <c r="AW1794" i="20"/>
  <c r="AX1794" i="20" s="1"/>
  <c r="AY1794" i="20" s="1"/>
  <c r="AW1814" i="20"/>
  <c r="AX1814" i="20" s="1"/>
  <c r="AY1814" i="20" s="1"/>
  <c r="AW1830" i="20"/>
  <c r="AX1830" i="20" s="1"/>
  <c r="AY1830" i="20" s="1"/>
  <c r="AW1630" i="20"/>
  <c r="AX1630" i="20" s="1"/>
  <c r="AY1630" i="20" s="1"/>
  <c r="AW1777" i="20"/>
  <c r="AX1777" i="20" s="1"/>
  <c r="AY1777" i="20" s="1"/>
  <c r="AW1793" i="20"/>
  <c r="AX1793" i="20" s="1"/>
  <c r="AY1793" i="20" s="1"/>
  <c r="AW1846" i="20"/>
  <c r="AX1846" i="20" s="1"/>
  <c r="AY1846" i="20" s="1"/>
  <c r="AW1845" i="20"/>
  <c r="AX1845" i="20" s="1"/>
  <c r="AY1845" i="20" s="1"/>
  <c r="AT2156" i="20"/>
  <c r="AU2156" i="20" s="1"/>
  <c r="AV2156" i="20" s="1"/>
  <c r="AT2160" i="20"/>
  <c r="AU2160" i="20" s="1"/>
  <c r="AV2160" i="20" s="1"/>
  <c r="AT2164" i="20"/>
  <c r="AU2164" i="20" s="1"/>
  <c r="AV2164" i="20" s="1"/>
  <c r="AT2168" i="20"/>
  <c r="AU2168" i="20" s="1"/>
  <c r="AV2168" i="20" s="1"/>
  <c r="AT2172" i="20"/>
  <c r="AU2172" i="20" s="1"/>
  <c r="AV2172" i="20" s="1"/>
  <c r="AT2176" i="20"/>
  <c r="AU2176" i="20" s="1"/>
  <c r="AV2176" i="20" s="1"/>
  <c r="AT2180" i="20"/>
  <c r="AU2180" i="20" s="1"/>
  <c r="AV2180" i="20" s="1"/>
  <c r="AT2184" i="20"/>
  <c r="AU2184" i="20" s="1"/>
  <c r="AV2184" i="20" s="1"/>
  <c r="AT2188" i="20"/>
  <c r="AU2188" i="20" s="1"/>
  <c r="AV2188" i="20" s="1"/>
  <c r="AT2192" i="20"/>
  <c r="AU2192" i="20" s="1"/>
  <c r="AV2192" i="20" s="1"/>
  <c r="AT2196" i="20"/>
  <c r="AU2196" i="20" s="1"/>
  <c r="AV2196" i="20" s="1"/>
  <c r="AT2200" i="20"/>
  <c r="AU2200" i="20" s="1"/>
  <c r="AV2200" i="20" s="1"/>
  <c r="AT2204" i="20"/>
  <c r="AU2204" i="20" s="1"/>
  <c r="AV2204" i="20" s="1"/>
  <c r="AT2208" i="20"/>
  <c r="AU2208" i="20" s="1"/>
  <c r="AV2208" i="20" s="1"/>
  <c r="AT2212" i="20"/>
  <c r="AU2212" i="20" s="1"/>
  <c r="AV2212" i="20" s="1"/>
  <c r="AT2216" i="20"/>
  <c r="AU2216" i="20" s="1"/>
  <c r="AV2216" i="20" s="1"/>
  <c r="AT2220" i="20"/>
  <c r="AU2220" i="20" s="1"/>
  <c r="AV2220" i="20" s="1"/>
  <c r="AT2224" i="20"/>
  <c r="AU2224" i="20" s="1"/>
  <c r="AV2224" i="20" s="1"/>
  <c r="AT2228" i="20"/>
  <c r="AU2228" i="20" s="1"/>
  <c r="AV2228" i="20" s="1"/>
  <c r="AT2236" i="20"/>
  <c r="AU2236" i="20" s="1"/>
  <c r="AV2236" i="20" s="1"/>
  <c r="AT2244" i="20"/>
  <c r="AU2244" i="20" s="1"/>
  <c r="AV2244" i="20" s="1"/>
  <c r="AT2252" i="20"/>
  <c r="AU2252" i="20" s="1"/>
  <c r="AV2252" i="20" s="1"/>
  <c r="AT2260" i="20"/>
  <c r="AU2260" i="20" s="1"/>
  <c r="AV2260" i="20" s="1"/>
  <c r="AT2268" i="20"/>
  <c r="AU2268" i="20" s="1"/>
  <c r="AV2268" i="20" s="1"/>
  <c r="AT2276" i="20"/>
  <c r="AU2276" i="20" s="1"/>
  <c r="AV2276" i="20" s="1"/>
  <c r="AT2284" i="20"/>
  <c r="AU2284" i="20" s="1"/>
  <c r="AV2284" i="20" s="1"/>
  <c r="AT2292" i="20"/>
  <c r="AU2292" i="20" s="1"/>
  <c r="AV2292" i="20" s="1"/>
  <c r="AT2300" i="20"/>
  <c r="AU2300" i="20" s="1"/>
  <c r="AV2300" i="20" s="1"/>
  <c r="AT2308" i="20"/>
  <c r="AU2308" i="20" s="1"/>
  <c r="AV2308" i="20" s="1"/>
  <c r="AT2316" i="20"/>
  <c r="AU2316" i="20" s="1"/>
  <c r="AV2316" i="20" s="1"/>
  <c r="AT2324" i="20"/>
  <c r="AU2324" i="20" s="1"/>
  <c r="AV2324" i="20" s="1"/>
  <c r="AT2332" i="20"/>
  <c r="AU2332" i="20" s="1"/>
  <c r="AV2332" i="20" s="1"/>
  <c r="AT2340" i="20"/>
  <c r="AU2340" i="20" s="1"/>
  <c r="AV2340" i="20" s="1"/>
  <c r="AT2348" i="20"/>
  <c r="AU2348" i="20" s="1"/>
  <c r="AV2348" i="20" s="1"/>
  <c r="AT2356" i="20"/>
  <c r="AU2356" i="20" s="1"/>
  <c r="AV2356" i="20" s="1"/>
  <c r="AT2364" i="20"/>
  <c r="AU2364" i="20" s="1"/>
  <c r="AV2364" i="20" s="1"/>
  <c r="AT2372" i="20"/>
  <c r="AU2372" i="20" s="1"/>
  <c r="AV2372" i="20" s="1"/>
  <c r="AT2380" i="20"/>
  <c r="AU2380" i="20" s="1"/>
  <c r="AV2380" i="20" s="1"/>
  <c r="AT2388" i="20"/>
  <c r="AU2388" i="20" s="1"/>
  <c r="AV2388" i="20" s="1"/>
  <c r="AT2396" i="20"/>
  <c r="AU2396" i="20" s="1"/>
  <c r="AV2396" i="20" s="1"/>
  <c r="AT2404" i="20"/>
  <c r="AU2404" i="20" s="1"/>
  <c r="AV2404" i="20" s="1"/>
  <c r="AT2412" i="20"/>
  <c r="AU2412" i="20" s="1"/>
  <c r="AV2412" i="20" s="1"/>
  <c r="AT2420" i="20"/>
  <c r="AU2420" i="20" s="1"/>
  <c r="AV2420" i="20" s="1"/>
  <c r="AT2428" i="20"/>
  <c r="AU2428" i="20" s="1"/>
  <c r="AV2428" i="20" s="1"/>
  <c r="AT2436" i="20"/>
  <c r="AU2436" i="20" s="1"/>
  <c r="AV2436" i="20" s="1"/>
  <c r="AT2444" i="20"/>
  <c r="AU2444" i="20" s="1"/>
  <c r="AV2444" i="20" s="1"/>
  <c r="AT2452" i="20"/>
  <c r="AU2452" i="20" s="1"/>
  <c r="AV2452" i="20" s="1"/>
  <c r="AT2460" i="20"/>
  <c r="AU2460" i="20" s="1"/>
  <c r="AV2460" i="20" s="1"/>
  <c r="AT2468" i="20"/>
  <c r="AU2468" i="20" s="1"/>
  <c r="AV2468" i="20" s="1"/>
  <c r="AT2471" i="20"/>
  <c r="AU2471" i="20" s="1"/>
  <c r="AV2471" i="20" s="1"/>
  <c r="AT2475" i="20"/>
  <c r="AU2475" i="20" s="1"/>
  <c r="AV2475" i="20" s="1"/>
  <c r="AT2479" i="20"/>
  <c r="AU2479" i="20" s="1"/>
  <c r="AV2479" i="20" s="1"/>
  <c r="AT2483" i="20"/>
  <c r="AU2483" i="20" s="1"/>
  <c r="AV2483" i="20" s="1"/>
  <c r="AT2487" i="20"/>
  <c r="AU2487" i="20" s="1"/>
  <c r="AV2487" i="20" s="1"/>
  <c r="AT2491" i="20"/>
  <c r="AU2491" i="20" s="1"/>
  <c r="AV2491" i="20" s="1"/>
  <c r="AT2495" i="20"/>
  <c r="AU2495" i="20" s="1"/>
  <c r="AV2495" i="20" s="1"/>
  <c r="AT2499" i="20"/>
  <c r="AU2499" i="20" s="1"/>
  <c r="AV2499" i="20" s="1"/>
  <c r="AT2503" i="20"/>
  <c r="AU2503" i="20" s="1"/>
  <c r="AV2503" i="20" s="1"/>
  <c r="AU2507" i="20"/>
  <c r="AV2507" i="20" s="1"/>
  <c r="AT2507" i="20"/>
  <c r="AT2511" i="20"/>
  <c r="AU2511" i="20" s="1"/>
  <c r="AV2511" i="20" s="1"/>
  <c r="AW1847" i="20"/>
  <c r="AX1847" i="20" s="1"/>
  <c r="AY1847" i="20" s="1"/>
  <c r="AW1844" i="20"/>
  <c r="AX1844" i="20" s="1"/>
  <c r="AY1844" i="20" s="1"/>
  <c r="AT2513" i="20"/>
  <c r="AU2513" i="20" s="1"/>
  <c r="AV2513" i="20" s="1"/>
  <c r="AT2529" i="20"/>
  <c r="AU2529" i="20" s="1"/>
  <c r="AV2529" i="20" s="1"/>
  <c r="AT2545" i="20"/>
  <c r="AU2545" i="20" s="1"/>
  <c r="AV2545" i="20" s="1"/>
  <c r="AT2561" i="20"/>
  <c r="AU2561" i="20" s="1"/>
  <c r="AV2561" i="20" s="1"/>
  <c r="AU2577" i="20"/>
  <c r="AV2577" i="20" s="1"/>
  <c r="AT2577" i="20"/>
  <c r="AT2593" i="20"/>
  <c r="AU2593" i="20" s="1"/>
  <c r="AV2593" i="20" s="1"/>
  <c r="AT2609" i="20"/>
  <c r="AU2609" i="20" s="1"/>
  <c r="AV2609" i="20" s="1"/>
  <c r="AT2625" i="20"/>
  <c r="AU2625" i="20" s="1"/>
  <c r="AV2625" i="20" s="1"/>
  <c r="AT2641" i="20"/>
  <c r="AU2641" i="20" s="1"/>
  <c r="AV2641" i="20" s="1"/>
  <c r="AT2657" i="20"/>
  <c r="AU2657" i="20" s="1"/>
  <c r="AV2657" i="20" s="1"/>
  <c r="AT2673" i="20"/>
  <c r="AU2673" i="20" s="1"/>
  <c r="AV2673" i="20" s="1"/>
  <c r="AT2689" i="20"/>
  <c r="AU2689" i="20" s="1"/>
  <c r="AV2689" i="20" s="1"/>
  <c r="AT2705" i="20"/>
  <c r="AU2705" i="20" s="1"/>
  <c r="AV2705" i="20" s="1"/>
  <c r="AT2721" i="20"/>
  <c r="AU2721" i="20" s="1"/>
  <c r="AV2721" i="20" s="1"/>
  <c r="AT2737" i="20"/>
  <c r="AU2737" i="20" s="1"/>
  <c r="AV2737" i="20" s="1"/>
  <c r="AT2753" i="20"/>
  <c r="AU2753" i="20" s="1"/>
  <c r="AV2753" i="20" s="1"/>
  <c r="AT2769" i="20"/>
  <c r="AU2769" i="20" s="1"/>
  <c r="AV2769" i="20" s="1"/>
  <c r="AT2785" i="20"/>
  <c r="AU2785" i="20" s="1"/>
  <c r="AV2785" i="20" s="1"/>
  <c r="AT2801" i="20"/>
  <c r="AU2801" i="20" s="1"/>
  <c r="AV2801" i="20" s="1"/>
  <c r="AT2522" i="20"/>
  <c r="AU2522" i="20" s="1"/>
  <c r="AV2522" i="20" s="1"/>
  <c r="AT2538" i="20"/>
  <c r="AU2538" i="20" s="1"/>
  <c r="AV2538" i="20" s="1"/>
  <c r="AT2554" i="20"/>
  <c r="AU2554" i="20" s="1"/>
  <c r="AV2554" i="20" s="1"/>
  <c r="AT2570" i="20"/>
  <c r="AU2570" i="20" s="1"/>
  <c r="AV2570" i="20" s="1"/>
  <c r="AT2586" i="20"/>
  <c r="AU2586" i="20" s="1"/>
  <c r="AV2586" i="20" s="1"/>
  <c r="AT2602" i="20"/>
  <c r="AU2602" i="20" s="1"/>
  <c r="AV2602" i="20" s="1"/>
  <c r="AT2618" i="20"/>
  <c r="AU2618" i="20" s="1"/>
  <c r="AV2618" i="20" s="1"/>
  <c r="AT2634" i="20"/>
  <c r="AU2634" i="20" s="1"/>
  <c r="AV2634" i="20" s="1"/>
  <c r="AT2650" i="20"/>
  <c r="AU2650" i="20" s="1"/>
  <c r="AV2650" i="20" s="1"/>
  <c r="AT2666" i="20"/>
  <c r="AU2666" i="20" s="1"/>
  <c r="AV2666" i="20" s="1"/>
  <c r="AT2682" i="20"/>
  <c r="AU2682" i="20" s="1"/>
  <c r="AV2682" i="20" s="1"/>
  <c r="AT2698" i="20"/>
  <c r="AU2698" i="20" s="1"/>
  <c r="AV2698" i="20" s="1"/>
  <c r="AT2714" i="20"/>
  <c r="AU2714" i="20" s="1"/>
  <c r="AV2714" i="20" s="1"/>
  <c r="AT2730" i="20"/>
  <c r="AU2730" i="20" s="1"/>
  <c r="AV2730" i="20" s="1"/>
  <c r="AT2746" i="20"/>
  <c r="AU2746" i="20" s="1"/>
  <c r="AV2746" i="20" s="1"/>
  <c r="AT2762" i="20"/>
  <c r="AU2762" i="20" s="1"/>
  <c r="AV2762" i="20" s="1"/>
  <c r="AT2778" i="20"/>
  <c r="AU2778" i="20" s="1"/>
  <c r="AV2778" i="20" s="1"/>
  <c r="AT2794" i="20"/>
  <c r="AU2794" i="20" s="1"/>
  <c r="AV2794" i="20" s="1"/>
  <c r="AT2807" i="20"/>
  <c r="AU2807" i="20" s="1"/>
  <c r="AV2807" i="20" s="1"/>
  <c r="AT2811" i="20"/>
  <c r="AU2811" i="20" s="1"/>
  <c r="AV2811" i="20" s="1"/>
  <c r="AT2815" i="20"/>
  <c r="AU2815" i="20" s="1"/>
  <c r="AV2815" i="20" s="1"/>
  <c r="AT2819" i="20"/>
  <c r="AU2819" i="20" s="1"/>
  <c r="AV2819" i="20" s="1"/>
  <c r="AT2823" i="20"/>
  <c r="AU2823" i="20" s="1"/>
  <c r="AV2823" i="20" s="1"/>
  <c r="AT2827" i="20"/>
  <c r="AU2827" i="20" s="1"/>
  <c r="AV2827" i="20" s="1"/>
  <c r="AT2831" i="20"/>
  <c r="AU2831" i="20" s="1"/>
  <c r="AV2831" i="20" s="1"/>
  <c r="AT2835" i="20"/>
  <c r="AU2835" i="20" s="1"/>
  <c r="AV2835" i="20" s="1"/>
  <c r="AT2839" i="20"/>
  <c r="AU2839" i="20" s="1"/>
  <c r="AV2839" i="20" s="1"/>
  <c r="AT2843" i="20"/>
  <c r="AU2843" i="20" s="1"/>
  <c r="AV2843" i="20" s="1"/>
  <c r="AT2847" i="20"/>
  <c r="AU2847" i="20" s="1"/>
  <c r="AV2847" i="20" s="1"/>
  <c r="AT2851" i="20"/>
  <c r="AU2851" i="20" s="1"/>
  <c r="AV2851" i="20" s="1"/>
  <c r="AT2855" i="20"/>
  <c r="AU2855" i="20" s="1"/>
  <c r="AV2855" i="20" s="1"/>
  <c r="AT2859" i="20"/>
  <c r="AU2859" i="20" s="1"/>
  <c r="AV2859" i="20" s="1"/>
  <c r="AT2863" i="20"/>
  <c r="AU2863" i="20" s="1"/>
  <c r="AV2863" i="20" s="1"/>
  <c r="AT2867" i="20"/>
  <c r="AU2867" i="20" s="1"/>
  <c r="AV2867" i="20" s="1"/>
  <c r="AT2871" i="20"/>
  <c r="AU2871" i="20" s="1"/>
  <c r="AV2871" i="20" s="1"/>
  <c r="AT2875" i="20"/>
  <c r="AU2875" i="20" s="1"/>
  <c r="AV2875" i="20" s="1"/>
  <c r="AT2879" i="20"/>
  <c r="AU2879" i="20" s="1"/>
  <c r="AV2879" i="20" s="1"/>
  <c r="AT2883" i="20"/>
  <c r="AU2883" i="20" s="1"/>
  <c r="AV2883" i="20" s="1"/>
  <c r="AT2887" i="20"/>
  <c r="AU2887" i="20" s="1"/>
  <c r="AV2887" i="20" s="1"/>
  <c r="AT2891" i="20"/>
  <c r="AU2891" i="20" s="1"/>
  <c r="AV2891" i="20" s="1"/>
  <c r="AT2895" i="20"/>
  <c r="AU2895" i="20" s="1"/>
  <c r="AV2895" i="20" s="1"/>
  <c r="AT2899" i="20"/>
  <c r="AU2899" i="20" s="1"/>
  <c r="AV2899" i="20" s="1"/>
  <c r="AT2903" i="20"/>
  <c r="AU2903" i="20" s="1"/>
  <c r="AV2903" i="20" s="1"/>
  <c r="AT2907" i="20"/>
  <c r="AU2907" i="20" s="1"/>
  <c r="AV2907" i="20" s="1"/>
  <c r="AT2911" i="20"/>
  <c r="AU2911" i="20" s="1"/>
  <c r="AV2911" i="20" s="1"/>
  <c r="AT2915" i="20"/>
  <c r="AU2915" i="20" s="1"/>
  <c r="AV2915" i="20" s="1"/>
  <c r="AT2919" i="20"/>
  <c r="AU2919" i="20" s="1"/>
  <c r="AV2919" i="20" s="1"/>
  <c r="AT2923" i="20"/>
  <c r="AU2923" i="20" s="1"/>
  <c r="AV2923" i="20" s="1"/>
  <c r="AT2927" i="20"/>
  <c r="AU2927" i="20" s="1"/>
  <c r="AV2927" i="20" s="1"/>
  <c r="AT2931" i="20"/>
  <c r="AU2931" i="20" s="1"/>
  <c r="AV2931" i="20" s="1"/>
  <c r="AT2935" i="20"/>
  <c r="AU2935" i="20" s="1"/>
  <c r="AV2935" i="20" s="1"/>
  <c r="AT2939" i="20"/>
  <c r="AU2939" i="20" s="1"/>
  <c r="AV2939" i="20" s="1"/>
  <c r="AT2943" i="20"/>
  <c r="AU2943" i="20" s="1"/>
  <c r="AV2943" i="20" s="1"/>
  <c r="AT2947" i="20"/>
  <c r="AU2947" i="20" s="1"/>
  <c r="AV2947" i="20" s="1"/>
  <c r="AT2951" i="20"/>
  <c r="AU2951" i="20" s="1"/>
  <c r="AV2951" i="20" s="1"/>
  <c r="AT2955" i="20"/>
  <c r="AU2955" i="20" s="1"/>
  <c r="AV2955" i="20" s="1"/>
  <c r="AT2959" i="20"/>
  <c r="AU2959" i="20" s="1"/>
  <c r="AV2959" i="20" s="1"/>
  <c r="AT2963" i="20"/>
  <c r="AU2963" i="20" s="1"/>
  <c r="AV2963" i="20" s="1"/>
  <c r="AT2967" i="20"/>
  <c r="AU2967" i="20" s="1"/>
  <c r="AV2967" i="20" s="1"/>
  <c r="AT2971" i="20"/>
  <c r="AU2971" i="20" s="1"/>
  <c r="AV2971" i="20" s="1"/>
  <c r="AT2975" i="20"/>
  <c r="AU2975" i="20" s="1"/>
  <c r="AV2975" i="20" s="1"/>
  <c r="AT2979" i="20"/>
  <c r="AU2979" i="20" s="1"/>
  <c r="AV2979" i="20" s="1"/>
  <c r="AT2983" i="20"/>
  <c r="AU2983" i="20" s="1"/>
  <c r="AV2983" i="20" s="1"/>
  <c r="AT2987" i="20"/>
  <c r="AU2987" i="20" s="1"/>
  <c r="AV2987" i="20" s="1"/>
  <c r="AT2991" i="20"/>
  <c r="AU2991" i="20" s="1"/>
  <c r="AV2991" i="20" s="1"/>
  <c r="AT2995" i="20"/>
  <c r="AU2995" i="20" s="1"/>
  <c r="AV2995" i="20" s="1"/>
  <c r="AT2999" i="20"/>
  <c r="AU2999" i="20" s="1"/>
  <c r="AV2999" i="20" s="1"/>
  <c r="AT3003" i="20"/>
  <c r="AU3003" i="20" s="1"/>
  <c r="AV3003" i="20" s="1"/>
  <c r="AT3007" i="20"/>
  <c r="AU3007" i="20" s="1"/>
  <c r="AV3007" i="20" s="1"/>
  <c r="AT3011" i="20"/>
  <c r="AU3011" i="20" s="1"/>
  <c r="AV3011" i="20" s="1"/>
  <c r="AT2519" i="20"/>
  <c r="AU2519" i="20" s="1"/>
  <c r="AV2519" i="20" s="1"/>
  <c r="AT2535" i="20"/>
  <c r="AU2535" i="20" s="1"/>
  <c r="AV2535" i="20" s="1"/>
  <c r="AT2551" i="20"/>
  <c r="AU2551" i="20" s="1"/>
  <c r="AV2551" i="20" s="1"/>
  <c r="AT2567" i="20"/>
  <c r="AU2567" i="20" s="1"/>
  <c r="AV2567" i="20" s="1"/>
  <c r="AT2583" i="20"/>
  <c r="AU2583" i="20" s="1"/>
  <c r="AV2583" i="20" s="1"/>
  <c r="AT2599" i="20"/>
  <c r="AU2599" i="20" s="1"/>
  <c r="AV2599" i="20" s="1"/>
  <c r="AT2615" i="20"/>
  <c r="AU2615" i="20" s="1"/>
  <c r="AV2615" i="20" s="1"/>
  <c r="AT2631" i="20"/>
  <c r="AU2631" i="20" s="1"/>
  <c r="AV2631" i="20" s="1"/>
  <c r="AT2647" i="20"/>
  <c r="AU2647" i="20" s="1"/>
  <c r="AV2647" i="20" s="1"/>
  <c r="AT2663" i="20"/>
  <c r="AU2663" i="20" s="1"/>
  <c r="AV2663" i="20" s="1"/>
  <c r="AT2679" i="20"/>
  <c r="AU2679" i="20" s="1"/>
  <c r="AV2679" i="20" s="1"/>
  <c r="AT2695" i="20"/>
  <c r="AU2695" i="20" s="1"/>
  <c r="AV2695" i="20" s="1"/>
  <c r="AT2711" i="20"/>
  <c r="AU2711" i="20" s="1"/>
  <c r="AV2711" i="20" s="1"/>
  <c r="AT2727" i="20"/>
  <c r="AU2727" i="20" s="1"/>
  <c r="AV2727" i="20" s="1"/>
  <c r="AT2743" i="20"/>
  <c r="AU2743" i="20" s="1"/>
  <c r="AV2743" i="20" s="1"/>
  <c r="AT2759" i="20"/>
  <c r="AU2759" i="20" s="1"/>
  <c r="AV2759" i="20" s="1"/>
  <c r="AT2775" i="20"/>
  <c r="AU2775" i="20" s="1"/>
  <c r="AV2775" i="20" s="1"/>
  <c r="AT2791" i="20"/>
  <c r="AU2791" i="20" s="1"/>
  <c r="AV2791" i="20" s="1"/>
  <c r="AT2516" i="20"/>
  <c r="AU2516" i="20" s="1"/>
  <c r="AV2516" i="20" s="1"/>
  <c r="AT2532" i="20"/>
  <c r="AU2532" i="20" s="1"/>
  <c r="AV2532" i="20" s="1"/>
  <c r="AT2548" i="20"/>
  <c r="AU2548" i="20" s="1"/>
  <c r="AV2548" i="20" s="1"/>
  <c r="AT2564" i="20"/>
  <c r="AU2564" i="20" s="1"/>
  <c r="AV2564" i="20" s="1"/>
  <c r="AT2580" i="20"/>
  <c r="AU2580" i="20" s="1"/>
  <c r="AV2580" i="20" s="1"/>
  <c r="AT2596" i="20"/>
  <c r="AU2596" i="20" s="1"/>
  <c r="AV2596" i="20" s="1"/>
  <c r="AT2612" i="20"/>
  <c r="AU2612" i="20" s="1"/>
  <c r="AV2612" i="20" s="1"/>
  <c r="AT2628" i="20"/>
  <c r="AU2628" i="20" s="1"/>
  <c r="AV2628" i="20" s="1"/>
  <c r="AT2640" i="20"/>
  <c r="AU2640" i="20" s="1"/>
  <c r="AV2640" i="20" s="1"/>
  <c r="AT2672" i="20"/>
  <c r="AU2672" i="20" s="1"/>
  <c r="AV2672" i="20" s="1"/>
  <c r="AT2704" i="20"/>
  <c r="AU2704" i="20" s="1"/>
  <c r="AV2704" i="20" s="1"/>
  <c r="AT2736" i="20"/>
  <c r="AU2736" i="20" s="1"/>
  <c r="AV2736" i="20" s="1"/>
  <c r="AT2748" i="20"/>
  <c r="AU2748" i="20" s="1"/>
  <c r="AV2748" i="20" s="1"/>
  <c r="AT2764" i="20"/>
  <c r="AU2764" i="20" s="1"/>
  <c r="AV2764" i="20" s="1"/>
  <c r="AT2780" i="20"/>
  <c r="AU2780" i="20" s="1"/>
  <c r="AV2780" i="20" s="1"/>
  <c r="AT2796" i="20"/>
  <c r="AU2796" i="20" s="1"/>
  <c r="AV2796" i="20" s="1"/>
  <c r="AW3016" i="20"/>
  <c r="AX3016" i="20" s="1"/>
  <c r="AY3016" i="20" s="1"/>
  <c r="AW3032" i="20"/>
  <c r="AX3032" i="20" s="1"/>
  <c r="AY3032" i="20" s="1"/>
  <c r="AW3048" i="20"/>
  <c r="AX3048" i="20" s="1"/>
  <c r="AY3048" i="20" s="1"/>
  <c r="AW3064" i="20"/>
  <c r="AX3064" i="20" s="1"/>
  <c r="AY3064" i="20" s="1"/>
  <c r="AW3080" i="20"/>
  <c r="AX3080" i="20" s="1"/>
  <c r="AY3080" i="20" s="1"/>
  <c r="AW3096" i="20"/>
  <c r="AX3096" i="20" s="1"/>
  <c r="AY3096" i="20" s="1"/>
  <c r="AW3112" i="20"/>
  <c r="AX3112" i="20"/>
  <c r="AY3112" i="20" s="1"/>
  <c r="AW3128" i="20"/>
  <c r="AX3128" i="20" s="1"/>
  <c r="AY3128" i="20" s="1"/>
  <c r="AW3144" i="20"/>
  <c r="AX3144" i="20" s="1"/>
  <c r="AY3144" i="20" s="1"/>
  <c r="AW3160" i="20"/>
  <c r="AX3160" i="20" s="1"/>
  <c r="AY3160" i="20" s="1"/>
  <c r="AW3176" i="20"/>
  <c r="AX3176" i="20" s="1"/>
  <c r="AY3176" i="20" s="1"/>
  <c r="AW3192" i="20"/>
  <c r="AX3192" i="20" s="1"/>
  <c r="AY3192" i="20" s="1"/>
  <c r="AW3208" i="20"/>
  <c r="AX3208" i="20" s="1"/>
  <c r="AY3208" i="20" s="1"/>
  <c r="AW3224" i="20"/>
  <c r="AX3224" i="20" s="1"/>
  <c r="AY3224" i="20" s="1"/>
  <c r="AW3240" i="20"/>
  <c r="AX3240" i="20" s="1"/>
  <c r="AY3240" i="20" s="1"/>
  <c r="AW3256" i="20"/>
  <c r="AX3256" i="20" s="1"/>
  <c r="AY3256" i="20" s="1"/>
  <c r="AW3015" i="20"/>
  <c r="AX3015" i="20" s="1"/>
  <c r="AY3015" i="20" s="1"/>
  <c r="AW3031" i="20"/>
  <c r="AX3031" i="20" s="1"/>
  <c r="AY3031" i="20" s="1"/>
  <c r="AW3047" i="20"/>
  <c r="AX3047" i="20" s="1"/>
  <c r="AY3047" i="20" s="1"/>
  <c r="AW3063" i="20"/>
  <c r="AX3063" i="20" s="1"/>
  <c r="AY3063" i="20" s="1"/>
  <c r="AW3079" i="20"/>
  <c r="AX3079" i="20" s="1"/>
  <c r="AY3079" i="20" s="1"/>
  <c r="AW3095" i="20"/>
  <c r="AX3095" i="20" s="1"/>
  <c r="AY3095" i="20" s="1"/>
  <c r="AW3111" i="20"/>
  <c r="AX3111" i="20"/>
  <c r="AY3111" i="20" s="1"/>
  <c r="AW3127" i="20"/>
  <c r="AX3127" i="20" s="1"/>
  <c r="AY3127" i="20" s="1"/>
  <c r="AW3143" i="20"/>
  <c r="AX3143" i="20" s="1"/>
  <c r="AY3143" i="20" s="1"/>
  <c r="AW3159" i="20"/>
  <c r="AX3159" i="20" s="1"/>
  <c r="AY3159" i="20" s="1"/>
  <c r="AW3175" i="20"/>
  <c r="AX3175" i="20" s="1"/>
  <c r="AY3175" i="20" s="1"/>
  <c r="AW3191" i="20"/>
  <c r="AX3191" i="20" s="1"/>
  <c r="AY3191" i="20" s="1"/>
  <c r="AW3207" i="20"/>
  <c r="AX3207" i="20" s="1"/>
  <c r="AY3207" i="20" s="1"/>
  <c r="AW3223" i="20"/>
  <c r="AX3223" i="20"/>
  <c r="AY3223" i="20" s="1"/>
  <c r="AW3239" i="20"/>
  <c r="AX3239" i="20" s="1"/>
  <c r="AY3239" i="20" s="1"/>
  <c r="AW3255" i="20"/>
  <c r="AX3255" i="20" s="1"/>
  <c r="AY3255" i="20" s="1"/>
  <c r="AW3026" i="20"/>
  <c r="AX3026" i="20" s="1"/>
  <c r="AY3026" i="20" s="1"/>
  <c r="AW3042" i="20"/>
  <c r="AX3042" i="20" s="1"/>
  <c r="AY3042" i="20" s="1"/>
  <c r="AW3058" i="20"/>
  <c r="AX3058" i="20" s="1"/>
  <c r="AY3058" i="20" s="1"/>
  <c r="AW3074" i="20"/>
  <c r="AX3074" i="20" s="1"/>
  <c r="AY3074" i="20" s="1"/>
  <c r="AW3090" i="20"/>
  <c r="AX3090" i="20" s="1"/>
  <c r="AY3090" i="20" s="1"/>
  <c r="AW3106" i="20"/>
  <c r="AX3106" i="20" s="1"/>
  <c r="AY3106" i="20" s="1"/>
  <c r="AW3122" i="20"/>
  <c r="AX3122" i="20" s="1"/>
  <c r="AY3122" i="20" s="1"/>
  <c r="AW3138" i="20"/>
  <c r="AX3138" i="20" s="1"/>
  <c r="AY3138" i="20" s="1"/>
  <c r="AW3154" i="20"/>
  <c r="AX3154" i="20" s="1"/>
  <c r="AY3154" i="20" s="1"/>
  <c r="AW3170" i="20"/>
  <c r="AX3170" i="20" s="1"/>
  <c r="AY3170" i="20" s="1"/>
  <c r="AW3186" i="20"/>
  <c r="AX3186" i="20" s="1"/>
  <c r="AY3186" i="20" s="1"/>
  <c r="AW3202" i="20"/>
  <c r="AX3202" i="20" s="1"/>
  <c r="AY3202" i="20" s="1"/>
  <c r="AW3218" i="20"/>
  <c r="AX3218" i="20" s="1"/>
  <c r="AY3218" i="20" s="1"/>
  <c r="AW3234" i="20"/>
  <c r="AX3234" i="20"/>
  <c r="AY3234" i="20" s="1"/>
  <c r="AW3250" i="20"/>
  <c r="AX3250" i="20" s="1"/>
  <c r="AY3250" i="20" s="1"/>
  <c r="AW3266" i="20"/>
  <c r="AX3266" i="20" s="1"/>
  <c r="AY3266" i="20" s="1"/>
  <c r="AW3033" i="20"/>
  <c r="AX3033" i="20" s="1"/>
  <c r="AY3033" i="20" s="1"/>
  <c r="AW3065" i="20"/>
  <c r="AX3065" i="20"/>
  <c r="AY3065" i="20" s="1"/>
  <c r="AW3097" i="20"/>
  <c r="AX3097" i="20" s="1"/>
  <c r="AY3097" i="20" s="1"/>
  <c r="AW3129" i="20"/>
  <c r="AX3129" i="20" s="1"/>
  <c r="AY3129" i="20" s="1"/>
  <c r="AW3161" i="20"/>
  <c r="AX3161" i="20" s="1"/>
  <c r="AY3161" i="20" s="1"/>
  <c r="AW3193" i="20"/>
  <c r="AX3193" i="20"/>
  <c r="AY3193" i="20" s="1"/>
  <c r="AW3225" i="20"/>
  <c r="AX3225" i="20" s="1"/>
  <c r="AY3225" i="20" s="1"/>
  <c r="AW3257" i="20"/>
  <c r="AX3257" i="20" s="1"/>
  <c r="AY3257" i="20" s="1"/>
  <c r="AW3316" i="20"/>
  <c r="AX3316" i="20" s="1"/>
  <c r="AY3316" i="20" s="1"/>
  <c r="AW3348" i="20"/>
  <c r="AX3348" i="20" s="1"/>
  <c r="AY3348" i="20" s="1"/>
  <c r="AW3370" i="20"/>
  <c r="AX3370" i="20" s="1"/>
  <c r="AY3370" i="20" s="1"/>
  <c r="AW3418" i="20"/>
  <c r="AX3418" i="20" s="1"/>
  <c r="AY3418" i="20" s="1"/>
  <c r="AW3480" i="20"/>
  <c r="AX3480" i="20" s="1"/>
  <c r="AY3480" i="20" s="1"/>
  <c r="AW3520" i="20"/>
  <c r="AX3520" i="20" s="1"/>
  <c r="AY3520" i="20" s="1"/>
  <c r="AW3552" i="20"/>
  <c r="AX3552" i="20" s="1"/>
  <c r="AY3552" i="20" s="1"/>
  <c r="AW3276" i="20"/>
  <c r="AX3276" i="20" s="1"/>
  <c r="AY3276" i="20" s="1"/>
  <c r="AW3308" i="20"/>
  <c r="AX3308" i="20" s="1"/>
  <c r="AY3308" i="20" s="1"/>
  <c r="AW3330" i="20"/>
  <c r="AX3330" i="20" s="1"/>
  <c r="AY3330" i="20" s="1"/>
  <c r="AW3379" i="20"/>
  <c r="AX3379" i="20" s="1"/>
  <c r="AY3379" i="20" s="1"/>
  <c r="AW3422" i="20"/>
  <c r="AX3422" i="20" s="1"/>
  <c r="AY3422" i="20" s="1"/>
  <c r="AW3479" i="20"/>
  <c r="AX3479" i="20" s="1"/>
  <c r="AY3479" i="20" s="1"/>
  <c r="AW3519" i="20"/>
  <c r="AX3519" i="20" s="1"/>
  <c r="AY3519" i="20" s="1"/>
  <c r="AW3551" i="20"/>
  <c r="AX3551" i="20" s="1"/>
  <c r="AY3551" i="20" s="1"/>
  <c r="AW3279" i="20"/>
  <c r="AX3279" i="20" s="1"/>
  <c r="AY3279" i="20" s="1"/>
  <c r="AW3351" i="20"/>
  <c r="AX3351" i="20" s="1"/>
  <c r="AY3351" i="20" s="1"/>
  <c r="AW3394" i="20"/>
  <c r="AX3394" i="20" s="1"/>
  <c r="AY3394" i="20" s="1"/>
  <c r="AW3440" i="20"/>
  <c r="AX3440" i="20" s="1"/>
  <c r="AY3440" i="20" s="1"/>
  <c r="AW3290" i="20"/>
  <c r="AX3290" i="20" s="1"/>
  <c r="AY3290" i="20" s="1"/>
  <c r="AW3318" i="20"/>
  <c r="AX3318" i="20" s="1"/>
  <c r="AY3318" i="20" s="1"/>
  <c r="AW3350" i="20"/>
  <c r="AX3350" i="20" s="1"/>
  <c r="AY3350" i="20" s="1"/>
  <c r="AW3371" i="20"/>
  <c r="AX3371" i="20" s="1"/>
  <c r="AY3371" i="20" s="1"/>
  <c r="AW3392" i="20"/>
  <c r="AX3392" i="20" s="1"/>
  <c r="AY3392" i="20" s="1"/>
  <c r="AW3414" i="20"/>
  <c r="AX3414" i="20" s="1"/>
  <c r="AY3414" i="20" s="1"/>
  <c r="AW3439" i="20"/>
  <c r="AX3439" i="20" s="1"/>
  <c r="AY3439" i="20" s="1"/>
  <c r="AW3471" i="20"/>
  <c r="AX3471" i="20" s="1"/>
  <c r="AY3471" i="20" s="1"/>
  <c r="AW13" i="20"/>
  <c r="AX13" i="20" s="1"/>
  <c r="AY13" i="20" s="1"/>
  <c r="AT16" i="20"/>
  <c r="AU16" i="20" s="1"/>
  <c r="AV16" i="20" s="1"/>
  <c r="AW12" i="20"/>
  <c r="AX12" i="20" s="1"/>
  <c r="AY12" i="20" s="1"/>
  <c r="AW74" i="20"/>
  <c r="AX74" i="20" s="1"/>
  <c r="AY74" i="20" s="1"/>
  <c r="AW105" i="20"/>
  <c r="AX105" i="20" s="1"/>
  <c r="AY105" i="20" s="1"/>
  <c r="AW168" i="20"/>
  <c r="AX168" i="20" s="1"/>
  <c r="AY168" i="20" s="1"/>
  <c r="AW177" i="20"/>
  <c r="AX177" i="20" s="1"/>
  <c r="AY177" i="20" s="1"/>
  <c r="AW186" i="20"/>
  <c r="AX186" i="20" s="1"/>
  <c r="AY186" i="20" s="1"/>
  <c r="AW270" i="20"/>
  <c r="AX270" i="20" s="1"/>
  <c r="AY270" i="20" s="1"/>
  <c r="AW278" i="20"/>
  <c r="AX278" i="20" s="1"/>
  <c r="AY278" i="20" s="1"/>
  <c r="AW286" i="20"/>
  <c r="AX286" i="20" s="1"/>
  <c r="AY286" i="20" s="1"/>
  <c r="AW294" i="20"/>
  <c r="AX294" i="20" s="1"/>
  <c r="AY294" i="20" s="1"/>
  <c r="AW302" i="20"/>
  <c r="AX302" i="20" s="1"/>
  <c r="AY302" i="20" s="1"/>
  <c r="AW310" i="20"/>
  <c r="AX310" i="20" s="1"/>
  <c r="AY310" i="20" s="1"/>
  <c r="AW318" i="20"/>
  <c r="AX318" i="20" s="1"/>
  <c r="AY318" i="20" s="1"/>
  <c r="AW215" i="20"/>
  <c r="AX215" i="20" s="1"/>
  <c r="AY215" i="20" s="1"/>
  <c r="AW229" i="20"/>
  <c r="AX229" i="20" s="1"/>
  <c r="AY229" i="20" s="1"/>
  <c r="AT255" i="20"/>
  <c r="AU255" i="20" s="1"/>
  <c r="AV255" i="20" s="1"/>
  <c r="AW223" i="20"/>
  <c r="AX223" i="20" s="1"/>
  <c r="AY223" i="20" s="1"/>
  <c r="AW231" i="20"/>
  <c r="AX231" i="20" s="1"/>
  <c r="AY231" i="20" s="1"/>
  <c r="AT258" i="20"/>
  <c r="AU258" i="20" s="1"/>
  <c r="AV258" i="20" s="1"/>
  <c r="AW328" i="20"/>
  <c r="AX328" i="20" s="1"/>
  <c r="AY328" i="20" s="1"/>
  <c r="AT371" i="20"/>
  <c r="AU371" i="20" s="1"/>
  <c r="AV371" i="20" s="1"/>
  <c r="AT387" i="20"/>
  <c r="AU387" i="20" s="1"/>
  <c r="AV387" i="20" s="1"/>
  <c r="AW327" i="20"/>
  <c r="AX327" i="20" s="1"/>
  <c r="AY327" i="20" s="1"/>
  <c r="AT372" i="20"/>
  <c r="AU372" i="20" s="1"/>
  <c r="AV372" i="20" s="1"/>
  <c r="AT388" i="20"/>
  <c r="AU388" i="20" s="1"/>
  <c r="AV388" i="20" s="1"/>
  <c r="AT398" i="20"/>
  <c r="AU398" i="20" s="1"/>
  <c r="AV398" i="20" s="1"/>
  <c r="AW405" i="20"/>
  <c r="AX405" i="20" s="1"/>
  <c r="AY405" i="20" s="1"/>
  <c r="AW413" i="20"/>
  <c r="AX413" i="20" s="1"/>
  <c r="AY413" i="20" s="1"/>
  <c r="AW421" i="20"/>
  <c r="AX421" i="20" s="1"/>
  <c r="AY421" i="20" s="1"/>
  <c r="AW429" i="20"/>
  <c r="AX429" i="20" s="1"/>
  <c r="AY429" i="20" s="1"/>
  <c r="AW437" i="20"/>
  <c r="AX437" i="20" s="1"/>
  <c r="AY437" i="20" s="1"/>
  <c r="AW445" i="20"/>
  <c r="AX445" i="20" s="1"/>
  <c r="AY445" i="20" s="1"/>
  <c r="AW453" i="20"/>
  <c r="AX453" i="20" s="1"/>
  <c r="AY453" i="20" s="1"/>
  <c r="AW461" i="20"/>
  <c r="AX461" i="20" s="1"/>
  <c r="AY461" i="20" s="1"/>
  <c r="AW469" i="20"/>
  <c r="AX469" i="20" s="1"/>
  <c r="AY469" i="20" s="1"/>
  <c r="AW514" i="20"/>
  <c r="AX514" i="20" s="1"/>
  <c r="AY514" i="20" s="1"/>
  <c r="AW522" i="20"/>
  <c r="AX522" i="20" s="1"/>
  <c r="AY522" i="20" s="1"/>
  <c r="AW530" i="20"/>
  <c r="AX530" i="20" s="1"/>
  <c r="AY530" i="20" s="1"/>
  <c r="AW538" i="20"/>
  <c r="AX538" i="20" s="1"/>
  <c r="AY538" i="20" s="1"/>
  <c r="AW546" i="20"/>
  <c r="AX546" i="20" s="1"/>
  <c r="AY546" i="20" s="1"/>
  <c r="AW554" i="20"/>
  <c r="AX554" i="20" s="1"/>
  <c r="AY554" i="20" s="1"/>
  <c r="AW562" i="20"/>
  <c r="AX562" i="20" s="1"/>
  <c r="AY562" i="20" s="1"/>
  <c r="AW570" i="20"/>
  <c r="AX570" i="20" s="1"/>
  <c r="AY570" i="20" s="1"/>
  <c r="AT370" i="20"/>
  <c r="AU370" i="20" s="1"/>
  <c r="AV370" i="20" s="1"/>
  <c r="AW404" i="20"/>
  <c r="AX404" i="20" s="1"/>
  <c r="AY404" i="20" s="1"/>
  <c r="AW412" i="20"/>
  <c r="AX412" i="20"/>
  <c r="AY412" i="20" s="1"/>
  <c r="AW420" i="20"/>
  <c r="AX420" i="20" s="1"/>
  <c r="AY420" i="20" s="1"/>
  <c r="AW428" i="20"/>
  <c r="AX428" i="20"/>
  <c r="AY428" i="20" s="1"/>
  <c r="AW436" i="20"/>
  <c r="AX436" i="20" s="1"/>
  <c r="AY436" i="20" s="1"/>
  <c r="AW444" i="20"/>
  <c r="AX444" i="20"/>
  <c r="AY444" i="20" s="1"/>
  <c r="AW452" i="20"/>
  <c r="AX452" i="20" s="1"/>
  <c r="AY452" i="20" s="1"/>
  <c r="AW460" i="20"/>
  <c r="AX460" i="20" s="1"/>
  <c r="AY460" i="20" s="1"/>
  <c r="AW468" i="20"/>
  <c r="AX468" i="20" s="1"/>
  <c r="AY468" i="20" s="1"/>
  <c r="AW480" i="20"/>
  <c r="AX480" i="20" s="1"/>
  <c r="AY480" i="20" s="1"/>
  <c r="AW492" i="20"/>
  <c r="AX492" i="20" s="1"/>
  <c r="AY492" i="20" s="1"/>
  <c r="AW500" i="20"/>
  <c r="AX500" i="20" s="1"/>
  <c r="AY500" i="20" s="1"/>
  <c r="AW508" i="20"/>
  <c r="AX508" i="20" s="1"/>
  <c r="AY508" i="20" s="1"/>
  <c r="AW586" i="20"/>
  <c r="AX586" i="20" s="1"/>
  <c r="AY586" i="20" s="1"/>
  <c r="AZ579" i="20"/>
  <c r="BA579" i="20" s="1"/>
  <c r="BB579" i="20" s="1"/>
  <c r="AZ575" i="20"/>
  <c r="BA575" i="20" s="1"/>
  <c r="BB575" i="20" s="1"/>
  <c r="AW601" i="20"/>
  <c r="AX601" i="20" s="1"/>
  <c r="AY601" i="20" s="1"/>
  <c r="AW705" i="20"/>
  <c r="AX705" i="20" s="1"/>
  <c r="AY705" i="20" s="1"/>
  <c r="AW704" i="20"/>
  <c r="AX704" i="20" s="1"/>
  <c r="AY704" i="20" s="1"/>
  <c r="AW686" i="20"/>
  <c r="AX686" i="20" s="1"/>
  <c r="AY686" i="20" s="1"/>
  <c r="AZ872" i="20"/>
  <c r="AT1057" i="20"/>
  <c r="AU1057" i="20" s="1"/>
  <c r="AV1057" i="20" s="1"/>
  <c r="AT1061" i="20"/>
  <c r="AU1061" i="20" s="1"/>
  <c r="AV1061" i="20" s="1"/>
  <c r="AT1065" i="20"/>
  <c r="AU1065" i="20" s="1"/>
  <c r="AV1065" i="20" s="1"/>
  <c r="AT1069" i="20"/>
  <c r="AU1069" i="20" s="1"/>
  <c r="AV1069" i="20" s="1"/>
  <c r="AT1073" i="20"/>
  <c r="AU1073" i="20" s="1"/>
  <c r="AV1073" i="20" s="1"/>
  <c r="AT1077" i="20"/>
  <c r="AU1077" i="20" s="1"/>
  <c r="AV1077" i="20" s="1"/>
  <c r="AT1081" i="20"/>
  <c r="AU1081" i="20" s="1"/>
  <c r="AV1081" i="20" s="1"/>
  <c r="AT1085" i="20"/>
  <c r="AU1085" i="20" s="1"/>
  <c r="AV1085" i="20" s="1"/>
  <c r="AT1089" i="20"/>
  <c r="AU1089" i="20" s="1"/>
  <c r="AV1089" i="20" s="1"/>
  <c r="AT1093" i="20"/>
  <c r="AU1093" i="20" s="1"/>
  <c r="AV1093" i="20" s="1"/>
  <c r="AT1097" i="20"/>
  <c r="AU1097" i="20" s="1"/>
  <c r="AV1097" i="20" s="1"/>
  <c r="AT1101" i="20"/>
  <c r="AU1101" i="20" s="1"/>
  <c r="AV1101" i="20" s="1"/>
  <c r="AT1105" i="20"/>
  <c r="AU1105" i="20" s="1"/>
  <c r="AV1105" i="20" s="1"/>
  <c r="AT1109" i="20"/>
  <c r="AU1109" i="20" s="1"/>
  <c r="AV1109" i="20" s="1"/>
  <c r="AT1113" i="20"/>
  <c r="AU1113" i="20" s="1"/>
  <c r="AV1113" i="20" s="1"/>
  <c r="AT1117" i="20"/>
  <c r="AU1117" i="20" s="1"/>
  <c r="AV1117" i="20" s="1"/>
  <c r="AT1121" i="20"/>
  <c r="AU1121" i="20" s="1"/>
  <c r="AV1121" i="20" s="1"/>
  <c r="AT1125" i="20"/>
  <c r="AU1125" i="20" s="1"/>
  <c r="AV1125" i="20" s="1"/>
  <c r="AT1129" i="20"/>
  <c r="AU1129" i="20" s="1"/>
  <c r="AV1129" i="20" s="1"/>
  <c r="AT1133" i="20"/>
  <c r="AU1133" i="20" s="1"/>
  <c r="AV1133" i="20" s="1"/>
  <c r="AT1137" i="20"/>
  <c r="AU1137" i="20" s="1"/>
  <c r="AV1137" i="20" s="1"/>
  <c r="AT1141" i="20"/>
  <c r="AU1141" i="20" s="1"/>
  <c r="AV1141" i="20" s="1"/>
  <c r="AT1145" i="20"/>
  <c r="AU1145" i="20" s="1"/>
  <c r="AV1145" i="20" s="1"/>
  <c r="AT1149" i="20"/>
  <c r="AU1149" i="20" s="1"/>
  <c r="AV1149" i="20" s="1"/>
  <c r="AT1153" i="20"/>
  <c r="AU1153" i="20" s="1"/>
  <c r="AV1153" i="20" s="1"/>
  <c r="AT1157" i="20"/>
  <c r="AU1157" i="20" s="1"/>
  <c r="AV1157" i="20" s="1"/>
  <c r="AT1161" i="20"/>
  <c r="AU1161" i="20" s="1"/>
  <c r="AV1161" i="20" s="1"/>
  <c r="AT1165" i="20"/>
  <c r="AU1165" i="20" s="1"/>
  <c r="AV1165" i="20" s="1"/>
  <c r="AT1169" i="20"/>
  <c r="AU1169" i="20" s="1"/>
  <c r="AV1169" i="20" s="1"/>
  <c r="AT1173" i="20"/>
  <c r="AU1173" i="20" s="1"/>
  <c r="AV1173" i="20" s="1"/>
  <c r="AT1177" i="20"/>
  <c r="AU1177" i="20" s="1"/>
  <c r="AV1177" i="20" s="1"/>
  <c r="AT1181" i="20"/>
  <c r="AU1181" i="20" s="1"/>
  <c r="AV1181" i="20" s="1"/>
  <c r="AT1185" i="20"/>
  <c r="AU1185" i="20" s="1"/>
  <c r="AV1185" i="20" s="1"/>
  <c r="AW1248" i="20"/>
  <c r="AX1248" i="20" s="1"/>
  <c r="AY1248" i="20" s="1"/>
  <c r="AW1264" i="20"/>
  <c r="AX1264" i="20" s="1"/>
  <c r="AY1264" i="20" s="1"/>
  <c r="AW1280" i="20"/>
  <c r="AX1280" i="20" s="1"/>
  <c r="AY1280" i="20" s="1"/>
  <c r="AW1296" i="20"/>
  <c r="AX1296" i="20" s="1"/>
  <c r="AY1296" i="20" s="1"/>
  <c r="AW1314" i="20"/>
  <c r="AX1314" i="20" s="1"/>
  <c r="AY1314" i="20" s="1"/>
  <c r="AW1330" i="20"/>
  <c r="AX1330" i="20" s="1"/>
  <c r="AY1330" i="20" s="1"/>
  <c r="AT1468" i="20"/>
  <c r="AU1468" i="20" s="1"/>
  <c r="AV1468" i="20" s="1"/>
  <c r="AT1484" i="20"/>
  <c r="AU1484" i="20" s="1"/>
  <c r="AV1484" i="20" s="1"/>
  <c r="AT1494" i="20"/>
  <c r="AU1494" i="20" s="1"/>
  <c r="AV1494" i="20" s="1"/>
  <c r="AT1498" i="20"/>
  <c r="AU1498" i="20" s="1"/>
  <c r="AV1498" i="20" s="1"/>
  <c r="AT1502" i="20"/>
  <c r="AU1502" i="20" s="1"/>
  <c r="AV1502" i="20" s="1"/>
  <c r="AT1506" i="20"/>
  <c r="AU1506" i="20" s="1"/>
  <c r="AV1506" i="20" s="1"/>
  <c r="AT1510" i="20"/>
  <c r="AU1510" i="20" s="1"/>
  <c r="AV1510" i="20" s="1"/>
  <c r="AT1514" i="20"/>
  <c r="AU1514" i="20" s="1"/>
  <c r="AV1514" i="20" s="1"/>
  <c r="AT1518" i="20"/>
  <c r="AU1518" i="20" s="1"/>
  <c r="AV1518" i="20" s="1"/>
  <c r="AT1522" i="20"/>
  <c r="AU1522" i="20" s="1"/>
  <c r="AV1522" i="20" s="1"/>
  <c r="AT1526" i="20"/>
  <c r="AU1526" i="20" s="1"/>
  <c r="AV1526" i="20" s="1"/>
  <c r="AT1530" i="20"/>
  <c r="AU1530" i="20" s="1"/>
  <c r="AV1530" i="20" s="1"/>
  <c r="AT1534" i="20"/>
  <c r="AU1534" i="20" s="1"/>
  <c r="AV1534" i="20" s="1"/>
  <c r="AT1538" i="20"/>
  <c r="AU1538" i="20" s="1"/>
  <c r="AV1538" i="20" s="1"/>
  <c r="AT1542" i="20"/>
  <c r="AU1542" i="20" s="1"/>
  <c r="AV1542" i="20" s="1"/>
  <c r="AT1546" i="20"/>
  <c r="AU1546" i="20" s="1"/>
  <c r="AV1546" i="20" s="1"/>
  <c r="AT1550" i="20"/>
  <c r="AU1550" i="20" s="1"/>
  <c r="AV1550" i="20" s="1"/>
  <c r="AT1554" i="20"/>
  <c r="AU1554" i="20" s="1"/>
  <c r="AV1554" i="20" s="1"/>
  <c r="AT1558" i="20"/>
  <c r="AU1558" i="20" s="1"/>
  <c r="AV1558" i="20" s="1"/>
  <c r="AT1562" i="20"/>
  <c r="AU1562" i="20" s="1"/>
  <c r="AV1562" i="20" s="1"/>
  <c r="AT1566" i="20"/>
  <c r="AU1566" i="20" s="1"/>
  <c r="AV1566" i="20" s="1"/>
  <c r="AT1570" i="20"/>
  <c r="AU1570" i="20" s="1"/>
  <c r="AV1570" i="20" s="1"/>
  <c r="AT1574" i="20"/>
  <c r="AU1574" i="20" s="1"/>
  <c r="AV1574" i="20" s="1"/>
  <c r="AT1578" i="20"/>
  <c r="AU1578" i="20" s="1"/>
  <c r="AV1578" i="20" s="1"/>
  <c r="AT1582" i="20"/>
  <c r="AU1582" i="20" s="1"/>
  <c r="AV1582" i="20" s="1"/>
  <c r="AT1586" i="20"/>
  <c r="AU1586" i="20" s="1"/>
  <c r="AV1586" i="20" s="1"/>
  <c r="AT1590" i="20"/>
  <c r="AU1590" i="20" s="1"/>
  <c r="AV1590" i="20" s="1"/>
  <c r="AT1594" i="20"/>
  <c r="AU1594" i="20" s="1"/>
  <c r="AV1594" i="20" s="1"/>
  <c r="AT1598" i="20"/>
  <c r="AU1598" i="20" s="1"/>
  <c r="AV1598" i="20" s="1"/>
  <c r="AT1602" i="20"/>
  <c r="AU1602" i="20" s="1"/>
  <c r="AV1602" i="20" s="1"/>
  <c r="AU1606" i="20"/>
  <c r="AV1606" i="20" s="1"/>
  <c r="AT1606" i="20"/>
  <c r="AT1610" i="20"/>
  <c r="AU1610" i="20" s="1"/>
  <c r="AV1610" i="20" s="1"/>
  <c r="AT1614" i="20"/>
  <c r="AU1614" i="20" s="1"/>
  <c r="AV1614" i="20" s="1"/>
  <c r="AT1618" i="20"/>
  <c r="AU1618" i="20" s="1"/>
  <c r="AV1618" i="20" s="1"/>
  <c r="AT1486" i="20"/>
  <c r="AU1486" i="20" s="1"/>
  <c r="AV1486" i="20" s="1"/>
  <c r="AW1265" i="20"/>
  <c r="AX1265" i="20" s="1"/>
  <c r="AY1265" i="20" s="1"/>
  <c r="AW1297" i="20"/>
  <c r="AX1297" i="20" s="1"/>
  <c r="AY1297" i="20" s="1"/>
  <c r="AW1332" i="20"/>
  <c r="AX1332" i="20" s="1"/>
  <c r="AY1332" i="20" s="1"/>
  <c r="AT1483" i="20"/>
  <c r="AU1483" i="20" s="1"/>
  <c r="AV1483" i="20" s="1"/>
  <c r="AW1642" i="20"/>
  <c r="AX1642" i="20" s="1"/>
  <c r="AY1642" i="20" s="1"/>
  <c r="AW1650" i="20"/>
  <c r="AX1650" i="20" s="1"/>
  <c r="AY1650" i="20" s="1"/>
  <c r="AW1658" i="20"/>
  <c r="AX1658" i="20"/>
  <c r="AY1658" i="20" s="1"/>
  <c r="AW1666" i="20"/>
  <c r="AX1666" i="20" s="1"/>
  <c r="AY1666" i="20" s="1"/>
  <c r="AW1674" i="20"/>
  <c r="AX1674" i="20" s="1"/>
  <c r="AY1674" i="20" s="1"/>
  <c r="AW1682" i="20"/>
  <c r="AX1682" i="20" s="1"/>
  <c r="AY1682" i="20" s="1"/>
  <c r="AW1690" i="20"/>
  <c r="AX1690" i="20" s="1"/>
  <c r="AY1690" i="20" s="1"/>
  <c r="AW1698" i="20"/>
  <c r="AX1698" i="20" s="1"/>
  <c r="AY1698" i="20" s="1"/>
  <c r="AW1706" i="20"/>
  <c r="AX1706" i="20" s="1"/>
  <c r="AY1706" i="20" s="1"/>
  <c r="AW1714" i="20"/>
  <c r="AX1714" i="20" s="1"/>
  <c r="AY1714" i="20" s="1"/>
  <c r="AW1722" i="20"/>
  <c r="AX1722" i="20" s="1"/>
  <c r="AY1722" i="20" s="1"/>
  <c r="AW1730" i="20"/>
  <c r="AX1730" i="20" s="1"/>
  <c r="AY1730" i="20" s="1"/>
  <c r="AW1738" i="20"/>
  <c r="AX1738" i="20" s="1"/>
  <c r="AY1738" i="20" s="1"/>
  <c r="AW1746" i="20"/>
  <c r="AX1746" i="20" s="1"/>
  <c r="AY1746" i="20" s="1"/>
  <c r="AW1754" i="20"/>
  <c r="AX1754" i="20" s="1"/>
  <c r="AY1754" i="20" s="1"/>
  <c r="AW1762" i="20"/>
  <c r="AX1762" i="20" s="1"/>
  <c r="AY1762" i="20" s="1"/>
  <c r="AW1770" i="20"/>
  <c r="AX1770" i="20" s="1"/>
  <c r="AY1770" i="20" s="1"/>
  <c r="AW1800" i="20"/>
  <c r="AX1800" i="20" s="1"/>
  <c r="AY1800" i="20" s="1"/>
  <c r="AW1815" i="20"/>
  <c r="AX1815" i="20" s="1"/>
  <c r="AY1815" i="20" s="1"/>
  <c r="AW1831" i="20"/>
  <c r="AX1831" i="20" s="1"/>
  <c r="AY1831" i="20" s="1"/>
  <c r="AW1640" i="20"/>
  <c r="AX1640" i="20" s="1"/>
  <c r="AY1640" i="20" s="1"/>
  <c r="AW1799" i="20"/>
  <c r="AX1799" i="20" s="1"/>
  <c r="AY1799" i="20" s="1"/>
  <c r="AW1786" i="20"/>
  <c r="AX1786" i="20" s="1"/>
  <c r="AY1786" i="20" s="1"/>
  <c r="AW1810" i="20"/>
  <c r="AX1810" i="20" s="1"/>
  <c r="AY1810" i="20" s="1"/>
  <c r="AW1826" i="20"/>
  <c r="AX1826" i="20" s="1"/>
  <c r="AY1826" i="20" s="1"/>
  <c r="AW1634" i="20"/>
  <c r="AX1634" i="20" s="1"/>
  <c r="AY1634" i="20" s="1"/>
  <c r="AW1781" i="20"/>
  <c r="AX1781" i="20" s="1"/>
  <c r="AY1781" i="20" s="1"/>
  <c r="AW1797" i="20"/>
  <c r="AX1797" i="20" s="1"/>
  <c r="AY1797" i="20" s="1"/>
  <c r="AW1848" i="20"/>
  <c r="AX1848" i="20" s="1"/>
  <c r="AY1848" i="20" s="1"/>
  <c r="AT2157" i="20"/>
  <c r="AU2157" i="20" s="1"/>
  <c r="AV2157" i="20" s="1"/>
  <c r="AT2161" i="20"/>
  <c r="AU2161" i="20" s="1"/>
  <c r="AV2161" i="20" s="1"/>
  <c r="AT2165" i="20"/>
  <c r="AU2165" i="20" s="1"/>
  <c r="AV2165" i="20" s="1"/>
  <c r="AT2169" i="20"/>
  <c r="AU2169" i="20" s="1"/>
  <c r="AV2169" i="20" s="1"/>
  <c r="AT2173" i="20"/>
  <c r="AU2173" i="20" s="1"/>
  <c r="AV2173" i="20" s="1"/>
  <c r="AT2177" i="20"/>
  <c r="AU2177" i="20" s="1"/>
  <c r="AV2177" i="20" s="1"/>
  <c r="AT2181" i="20"/>
  <c r="AU2181" i="20" s="1"/>
  <c r="AV2181" i="20" s="1"/>
  <c r="AT2185" i="20"/>
  <c r="AU2185" i="20" s="1"/>
  <c r="AV2185" i="20" s="1"/>
  <c r="AT2189" i="20"/>
  <c r="AU2189" i="20" s="1"/>
  <c r="AV2189" i="20" s="1"/>
  <c r="AT2193" i="20"/>
  <c r="AU2193" i="20" s="1"/>
  <c r="AV2193" i="20" s="1"/>
  <c r="AT2197" i="20"/>
  <c r="AU2197" i="20" s="1"/>
  <c r="AV2197" i="20" s="1"/>
  <c r="AT2201" i="20"/>
  <c r="AU2201" i="20" s="1"/>
  <c r="AV2201" i="20" s="1"/>
  <c r="AU2205" i="20"/>
  <c r="AV2205" i="20" s="1"/>
  <c r="AT2205" i="20"/>
  <c r="AT2209" i="20"/>
  <c r="AU2209" i="20" s="1"/>
  <c r="AV2209" i="20" s="1"/>
  <c r="AU2213" i="20"/>
  <c r="AV2213" i="20" s="1"/>
  <c r="AT2213" i="20"/>
  <c r="AT2217" i="20"/>
  <c r="AU2217" i="20" s="1"/>
  <c r="AV2217" i="20" s="1"/>
  <c r="AT2221" i="20"/>
  <c r="AU2221" i="20" s="1"/>
  <c r="AV2221" i="20" s="1"/>
  <c r="AT2225" i="20"/>
  <c r="AU2225" i="20" s="1"/>
  <c r="AV2225" i="20" s="1"/>
  <c r="AT2234" i="20"/>
  <c r="AU2234" i="20" s="1"/>
  <c r="AV2234" i="20" s="1"/>
  <c r="AT2242" i="20"/>
  <c r="AU2242" i="20" s="1"/>
  <c r="AV2242" i="20" s="1"/>
  <c r="AT2250" i="20"/>
  <c r="AU2250" i="20" s="1"/>
  <c r="AV2250" i="20" s="1"/>
  <c r="AT2258" i="20"/>
  <c r="AU2258" i="20" s="1"/>
  <c r="AV2258" i="20" s="1"/>
  <c r="AT2266" i="20"/>
  <c r="AU2266" i="20" s="1"/>
  <c r="AV2266" i="20" s="1"/>
  <c r="AT2274" i="20"/>
  <c r="AU2274" i="20" s="1"/>
  <c r="AV2274" i="20" s="1"/>
  <c r="AT2282" i="20"/>
  <c r="AU2282" i="20" s="1"/>
  <c r="AV2282" i="20" s="1"/>
  <c r="AT2290" i="20"/>
  <c r="AU2290" i="20" s="1"/>
  <c r="AV2290" i="20" s="1"/>
  <c r="AT2298" i="20"/>
  <c r="AU2298" i="20" s="1"/>
  <c r="AV2298" i="20" s="1"/>
  <c r="AT2306" i="20"/>
  <c r="AU2306" i="20" s="1"/>
  <c r="AV2306" i="20" s="1"/>
  <c r="AT2314" i="20"/>
  <c r="AU2314" i="20" s="1"/>
  <c r="AV2314" i="20" s="1"/>
  <c r="AT2322" i="20"/>
  <c r="AU2322" i="20" s="1"/>
  <c r="AV2322" i="20" s="1"/>
  <c r="AU2330" i="20"/>
  <c r="AV2330" i="20" s="1"/>
  <c r="AT2330" i="20"/>
  <c r="AT2338" i="20"/>
  <c r="AU2338" i="20" s="1"/>
  <c r="AV2338" i="20" s="1"/>
  <c r="AT2346" i="20"/>
  <c r="AU2346" i="20" s="1"/>
  <c r="AV2346" i="20" s="1"/>
  <c r="AT2354" i="20"/>
  <c r="AU2354" i="20" s="1"/>
  <c r="AV2354" i="20" s="1"/>
  <c r="AT2362" i="20"/>
  <c r="AU2362" i="20" s="1"/>
  <c r="AV2362" i="20" s="1"/>
  <c r="AT2370" i="20"/>
  <c r="AU2370" i="20" s="1"/>
  <c r="AV2370" i="20" s="1"/>
  <c r="AT2378" i="20"/>
  <c r="AU2378" i="20" s="1"/>
  <c r="AV2378" i="20" s="1"/>
  <c r="AT2386" i="20"/>
  <c r="AU2386" i="20" s="1"/>
  <c r="AV2386" i="20" s="1"/>
  <c r="AT2394" i="20"/>
  <c r="AU2394" i="20" s="1"/>
  <c r="AV2394" i="20" s="1"/>
  <c r="AT2402" i="20"/>
  <c r="AU2402" i="20" s="1"/>
  <c r="AV2402" i="20" s="1"/>
  <c r="AT2410" i="20"/>
  <c r="AU2410" i="20" s="1"/>
  <c r="AV2410" i="20" s="1"/>
  <c r="AT2418" i="20"/>
  <c r="AU2418" i="20" s="1"/>
  <c r="AV2418" i="20" s="1"/>
  <c r="AT2426" i="20"/>
  <c r="AU2426" i="20" s="1"/>
  <c r="AV2426" i="20" s="1"/>
  <c r="AT2434" i="20"/>
  <c r="AU2434" i="20" s="1"/>
  <c r="AV2434" i="20" s="1"/>
  <c r="AT2442" i="20"/>
  <c r="AU2442" i="20" s="1"/>
  <c r="AV2442" i="20" s="1"/>
  <c r="AT2450" i="20"/>
  <c r="AU2450" i="20" s="1"/>
  <c r="AV2450" i="20" s="1"/>
  <c r="AT2458" i="20"/>
  <c r="AU2458" i="20" s="1"/>
  <c r="AV2458" i="20" s="1"/>
  <c r="AT2466" i="20"/>
  <c r="AU2466" i="20" s="1"/>
  <c r="AV2466" i="20" s="1"/>
  <c r="AT2472" i="20"/>
  <c r="AU2472" i="20" s="1"/>
  <c r="AV2472" i="20" s="1"/>
  <c r="AT2476" i="20"/>
  <c r="AU2476" i="20" s="1"/>
  <c r="AV2476" i="20" s="1"/>
  <c r="AT2480" i="20"/>
  <c r="AU2480" i="20" s="1"/>
  <c r="AV2480" i="20" s="1"/>
  <c r="AT2484" i="20"/>
  <c r="AU2484" i="20" s="1"/>
  <c r="AV2484" i="20" s="1"/>
  <c r="AT2488" i="20"/>
  <c r="AU2488" i="20" s="1"/>
  <c r="AV2488" i="20" s="1"/>
  <c r="AT2492" i="20"/>
  <c r="AU2492" i="20" s="1"/>
  <c r="AV2492" i="20" s="1"/>
  <c r="AU2496" i="20"/>
  <c r="AV2496" i="20" s="1"/>
  <c r="AT2496" i="20"/>
  <c r="AT2500" i="20"/>
  <c r="AU2500" i="20" s="1"/>
  <c r="AV2500" i="20" s="1"/>
  <c r="AT2504" i="20"/>
  <c r="AU2504" i="20" s="1"/>
  <c r="AV2504" i="20" s="1"/>
  <c r="AT2508" i="20"/>
  <c r="AU2508" i="20" s="1"/>
  <c r="AV2508" i="20" s="1"/>
  <c r="AT2512" i="20"/>
  <c r="AU2512" i="20" s="1"/>
  <c r="AV2512" i="20" s="1"/>
  <c r="AW1850" i="20"/>
  <c r="AX1850" i="20" s="1"/>
  <c r="AY1850" i="20" s="1"/>
  <c r="AW1849" i="20"/>
  <c r="AX1849" i="20" s="1"/>
  <c r="AY1849" i="20" s="1"/>
  <c r="AT2517" i="20"/>
  <c r="AU2517" i="20" s="1"/>
  <c r="AV2517" i="20" s="1"/>
  <c r="AT2533" i="20"/>
  <c r="AU2533" i="20" s="1"/>
  <c r="AV2533" i="20" s="1"/>
  <c r="AT2549" i="20"/>
  <c r="AU2549" i="20" s="1"/>
  <c r="AV2549" i="20" s="1"/>
  <c r="AT2565" i="20"/>
  <c r="AU2565" i="20" s="1"/>
  <c r="AV2565" i="20" s="1"/>
  <c r="AT2581" i="20"/>
  <c r="AU2581" i="20" s="1"/>
  <c r="AV2581" i="20" s="1"/>
  <c r="AT2597" i="20"/>
  <c r="AU2597" i="20" s="1"/>
  <c r="AV2597" i="20" s="1"/>
  <c r="AT2613" i="20"/>
  <c r="AU2613" i="20" s="1"/>
  <c r="AV2613" i="20" s="1"/>
  <c r="AU2629" i="20"/>
  <c r="AV2629" i="20" s="1"/>
  <c r="AT2629" i="20"/>
  <c r="AT2645" i="20"/>
  <c r="AU2645" i="20" s="1"/>
  <c r="AV2645" i="20" s="1"/>
  <c r="AU2661" i="20"/>
  <c r="AV2661" i="20" s="1"/>
  <c r="AT2661" i="20"/>
  <c r="AT2677" i="20"/>
  <c r="AU2677" i="20" s="1"/>
  <c r="AV2677" i="20" s="1"/>
  <c r="AT2693" i="20"/>
  <c r="AU2693" i="20" s="1"/>
  <c r="AV2693" i="20" s="1"/>
  <c r="AT2709" i="20"/>
  <c r="AU2709" i="20" s="1"/>
  <c r="AV2709" i="20" s="1"/>
  <c r="AT2725" i="20"/>
  <c r="AU2725" i="20" s="1"/>
  <c r="AV2725" i="20" s="1"/>
  <c r="AT2741" i="20"/>
  <c r="AU2741" i="20" s="1"/>
  <c r="AV2741" i="20" s="1"/>
  <c r="AT2757" i="20"/>
  <c r="AU2757" i="20" s="1"/>
  <c r="AV2757" i="20" s="1"/>
  <c r="AT2773" i="20"/>
  <c r="AU2773" i="20" s="1"/>
  <c r="AV2773" i="20" s="1"/>
  <c r="AT2789" i="20"/>
  <c r="AU2789" i="20" s="1"/>
  <c r="AV2789" i="20" s="1"/>
  <c r="AT2805" i="20"/>
  <c r="AU2805" i="20" s="1"/>
  <c r="AV2805" i="20" s="1"/>
  <c r="AT2526" i="20"/>
  <c r="AU2526" i="20" s="1"/>
  <c r="AV2526" i="20" s="1"/>
  <c r="AT2542" i="20"/>
  <c r="AU2542" i="20" s="1"/>
  <c r="AV2542" i="20" s="1"/>
  <c r="AT2558" i="20"/>
  <c r="AU2558" i="20" s="1"/>
  <c r="AV2558" i="20" s="1"/>
  <c r="AT2574" i="20"/>
  <c r="AU2574" i="20" s="1"/>
  <c r="AV2574" i="20" s="1"/>
  <c r="AT2590" i="20"/>
  <c r="AU2590" i="20" s="1"/>
  <c r="AV2590" i="20" s="1"/>
  <c r="AT2606" i="20"/>
  <c r="AU2606" i="20" s="1"/>
  <c r="AV2606" i="20" s="1"/>
  <c r="AU2622" i="20"/>
  <c r="AV2622" i="20" s="1"/>
  <c r="AT2622" i="20"/>
  <c r="AT2638" i="20"/>
  <c r="AU2638" i="20" s="1"/>
  <c r="AV2638" i="20" s="1"/>
  <c r="AT2654" i="20"/>
  <c r="AU2654" i="20" s="1"/>
  <c r="AV2654" i="20" s="1"/>
  <c r="AT2670" i="20"/>
  <c r="AU2670" i="20" s="1"/>
  <c r="AV2670" i="20" s="1"/>
  <c r="AT2686" i="20"/>
  <c r="AU2686" i="20" s="1"/>
  <c r="AV2686" i="20" s="1"/>
  <c r="AT2702" i="20"/>
  <c r="AU2702" i="20" s="1"/>
  <c r="AV2702" i="20" s="1"/>
  <c r="AT2718" i="20"/>
  <c r="AU2718" i="20" s="1"/>
  <c r="AV2718" i="20" s="1"/>
  <c r="AT2734" i="20"/>
  <c r="AU2734" i="20" s="1"/>
  <c r="AV2734" i="20" s="1"/>
  <c r="AT2750" i="20"/>
  <c r="AU2750" i="20" s="1"/>
  <c r="AV2750" i="20" s="1"/>
  <c r="AT2766" i="20"/>
  <c r="AU2766" i="20" s="1"/>
  <c r="AV2766" i="20" s="1"/>
  <c r="AT2782" i="20"/>
  <c r="AU2782" i="20" s="1"/>
  <c r="AV2782" i="20" s="1"/>
  <c r="AT2798" i="20"/>
  <c r="AU2798" i="20" s="1"/>
  <c r="AV2798" i="20" s="1"/>
  <c r="AT2808" i="20"/>
  <c r="AU2808" i="20" s="1"/>
  <c r="AV2808" i="20" s="1"/>
  <c r="AT2812" i="20"/>
  <c r="AU2812" i="20" s="1"/>
  <c r="AV2812" i="20" s="1"/>
  <c r="AT2816" i="20"/>
  <c r="AU2816" i="20" s="1"/>
  <c r="AV2816" i="20" s="1"/>
  <c r="AT2820" i="20"/>
  <c r="AU2820" i="20" s="1"/>
  <c r="AV2820" i="20" s="1"/>
  <c r="AT2824" i="20"/>
  <c r="AU2824" i="20" s="1"/>
  <c r="AV2824" i="20" s="1"/>
  <c r="AT2828" i="20"/>
  <c r="AU2828" i="20" s="1"/>
  <c r="AV2828" i="20" s="1"/>
  <c r="AT2832" i="20"/>
  <c r="AU2832" i="20" s="1"/>
  <c r="AV2832" i="20" s="1"/>
  <c r="AT2836" i="20"/>
  <c r="AU2836" i="20" s="1"/>
  <c r="AV2836" i="20" s="1"/>
  <c r="AT2840" i="20"/>
  <c r="AU2840" i="20" s="1"/>
  <c r="AV2840" i="20" s="1"/>
  <c r="AT2844" i="20"/>
  <c r="AU2844" i="20" s="1"/>
  <c r="AV2844" i="20" s="1"/>
  <c r="AT2848" i="20"/>
  <c r="AU2848" i="20" s="1"/>
  <c r="AV2848" i="20" s="1"/>
  <c r="AT2852" i="20"/>
  <c r="AU2852" i="20" s="1"/>
  <c r="AV2852" i="20" s="1"/>
  <c r="AT2856" i="20"/>
  <c r="AU2856" i="20" s="1"/>
  <c r="AV2856" i="20" s="1"/>
  <c r="AT2860" i="20"/>
  <c r="AU2860" i="20" s="1"/>
  <c r="AV2860" i="20" s="1"/>
  <c r="AT2864" i="20"/>
  <c r="AU2864" i="20" s="1"/>
  <c r="AV2864" i="20" s="1"/>
  <c r="AT2868" i="20"/>
  <c r="AU2868" i="20" s="1"/>
  <c r="AV2868" i="20" s="1"/>
  <c r="AT2872" i="20"/>
  <c r="AU2872" i="20" s="1"/>
  <c r="AV2872" i="20" s="1"/>
  <c r="AT2876" i="20"/>
  <c r="AU2876" i="20" s="1"/>
  <c r="AV2876" i="20" s="1"/>
  <c r="AT2880" i="20"/>
  <c r="AU2880" i="20" s="1"/>
  <c r="AV2880" i="20" s="1"/>
  <c r="AT2884" i="20"/>
  <c r="AU2884" i="20" s="1"/>
  <c r="AV2884" i="20" s="1"/>
  <c r="AT2888" i="20"/>
  <c r="AU2888" i="20" s="1"/>
  <c r="AV2888" i="20" s="1"/>
  <c r="AT2892" i="20"/>
  <c r="AU2892" i="20" s="1"/>
  <c r="AV2892" i="20" s="1"/>
  <c r="AT2896" i="20"/>
  <c r="AU2896" i="20" s="1"/>
  <c r="AV2896" i="20" s="1"/>
  <c r="AT2900" i="20"/>
  <c r="AU2900" i="20" s="1"/>
  <c r="AV2900" i="20" s="1"/>
  <c r="AT2904" i="20"/>
  <c r="AU2904" i="20" s="1"/>
  <c r="AV2904" i="20" s="1"/>
  <c r="AT2908" i="20"/>
  <c r="AU2908" i="20" s="1"/>
  <c r="AV2908" i="20" s="1"/>
  <c r="AT2912" i="20"/>
  <c r="AU2912" i="20" s="1"/>
  <c r="AV2912" i="20" s="1"/>
  <c r="AT2916" i="20"/>
  <c r="AU2916" i="20" s="1"/>
  <c r="AV2916" i="20" s="1"/>
  <c r="AT2920" i="20"/>
  <c r="AU2920" i="20" s="1"/>
  <c r="AV2920" i="20" s="1"/>
  <c r="AT2924" i="20"/>
  <c r="AU2924" i="20" s="1"/>
  <c r="AV2924" i="20" s="1"/>
  <c r="AT2928" i="20"/>
  <c r="AU2928" i="20" s="1"/>
  <c r="AV2928" i="20" s="1"/>
  <c r="AT2932" i="20"/>
  <c r="AU2932" i="20" s="1"/>
  <c r="AV2932" i="20" s="1"/>
  <c r="AT2936" i="20"/>
  <c r="AU2936" i="20" s="1"/>
  <c r="AV2936" i="20" s="1"/>
  <c r="AT2940" i="20"/>
  <c r="AU2940" i="20" s="1"/>
  <c r="AV2940" i="20" s="1"/>
  <c r="AT2944" i="20"/>
  <c r="AU2944" i="20" s="1"/>
  <c r="AV2944" i="20" s="1"/>
  <c r="AT2948" i="20"/>
  <c r="AU2948" i="20" s="1"/>
  <c r="AV2948" i="20" s="1"/>
  <c r="AU2952" i="20"/>
  <c r="AV2952" i="20" s="1"/>
  <c r="AT2952" i="20"/>
  <c r="AT2956" i="20"/>
  <c r="AU2956" i="20" s="1"/>
  <c r="AV2956" i="20" s="1"/>
  <c r="AT2960" i="20"/>
  <c r="AU2960" i="20" s="1"/>
  <c r="AV2960" i="20" s="1"/>
  <c r="AT2964" i="20"/>
  <c r="AU2964" i="20" s="1"/>
  <c r="AV2964" i="20" s="1"/>
  <c r="AT2968" i="20"/>
  <c r="AU2968" i="20" s="1"/>
  <c r="AV2968" i="20" s="1"/>
  <c r="AT2972" i="20"/>
  <c r="AU2972" i="20" s="1"/>
  <c r="AV2972" i="20" s="1"/>
  <c r="AT2976" i="20"/>
  <c r="AU2976" i="20" s="1"/>
  <c r="AV2976" i="20" s="1"/>
  <c r="AT2980" i="20"/>
  <c r="AU2980" i="20" s="1"/>
  <c r="AV2980" i="20" s="1"/>
  <c r="AT2984" i="20"/>
  <c r="AU2984" i="20" s="1"/>
  <c r="AV2984" i="20" s="1"/>
  <c r="AT2988" i="20"/>
  <c r="AU2988" i="20" s="1"/>
  <c r="AV2988" i="20" s="1"/>
  <c r="AT2992" i="20"/>
  <c r="AU2992" i="20" s="1"/>
  <c r="AV2992" i="20" s="1"/>
  <c r="AT2996" i="20"/>
  <c r="AU2996" i="20" s="1"/>
  <c r="AV2996" i="20" s="1"/>
  <c r="AT3000" i="20"/>
  <c r="AU3000" i="20" s="1"/>
  <c r="AV3000" i="20" s="1"/>
  <c r="AT3004" i="20"/>
  <c r="AU3004" i="20" s="1"/>
  <c r="AV3004" i="20" s="1"/>
  <c r="AT3008" i="20"/>
  <c r="AU3008" i="20" s="1"/>
  <c r="AV3008" i="20" s="1"/>
  <c r="AT3012" i="20"/>
  <c r="AU3012" i="20" s="1"/>
  <c r="AV3012" i="20" s="1"/>
  <c r="AU2523" i="20"/>
  <c r="AV2523" i="20" s="1"/>
  <c r="AT2523" i="20"/>
  <c r="AT2539" i="20"/>
  <c r="AU2539" i="20" s="1"/>
  <c r="AV2539" i="20" s="1"/>
  <c r="AT2555" i="20"/>
  <c r="AU2555" i="20" s="1"/>
  <c r="AV2555" i="20" s="1"/>
  <c r="AT2571" i="20"/>
  <c r="AU2571" i="20" s="1"/>
  <c r="AV2571" i="20" s="1"/>
  <c r="AT2587" i="20"/>
  <c r="AU2587" i="20" s="1"/>
  <c r="AV2587" i="20" s="1"/>
  <c r="AT2603" i="20"/>
  <c r="AU2603" i="20" s="1"/>
  <c r="AV2603" i="20" s="1"/>
  <c r="AT2619" i="20"/>
  <c r="AU2619" i="20" s="1"/>
  <c r="AV2619" i="20" s="1"/>
  <c r="AT2635" i="20"/>
  <c r="AU2635" i="20" s="1"/>
  <c r="AV2635" i="20" s="1"/>
  <c r="AT2651" i="20"/>
  <c r="AU2651" i="20" s="1"/>
  <c r="AV2651" i="20" s="1"/>
  <c r="AT2667" i="20"/>
  <c r="AU2667" i="20" s="1"/>
  <c r="AV2667" i="20" s="1"/>
  <c r="AT2683" i="20"/>
  <c r="AU2683" i="20" s="1"/>
  <c r="AV2683" i="20" s="1"/>
  <c r="AT2699" i="20"/>
  <c r="AU2699" i="20" s="1"/>
  <c r="AV2699" i="20" s="1"/>
  <c r="AT2715" i="20"/>
  <c r="AU2715" i="20" s="1"/>
  <c r="AV2715" i="20" s="1"/>
  <c r="AT2731" i="20"/>
  <c r="AU2731" i="20" s="1"/>
  <c r="AV2731" i="20" s="1"/>
  <c r="AT2747" i="20"/>
  <c r="AU2747" i="20" s="1"/>
  <c r="AV2747" i="20" s="1"/>
  <c r="AT2763" i="20"/>
  <c r="AU2763" i="20" s="1"/>
  <c r="AV2763" i="20" s="1"/>
  <c r="AT2779" i="20"/>
  <c r="AU2779" i="20" s="1"/>
  <c r="AV2779" i="20" s="1"/>
  <c r="AT2795" i="20"/>
  <c r="AU2795" i="20" s="1"/>
  <c r="AV2795" i="20" s="1"/>
  <c r="AT2520" i="20"/>
  <c r="AU2520" i="20" s="1"/>
  <c r="AV2520" i="20" s="1"/>
  <c r="AT2536" i="20"/>
  <c r="AU2536" i="20" s="1"/>
  <c r="AV2536" i="20" s="1"/>
  <c r="AT2552" i="20"/>
  <c r="AU2552" i="20" s="1"/>
  <c r="AV2552" i="20" s="1"/>
  <c r="AT2568" i="20"/>
  <c r="AU2568" i="20" s="1"/>
  <c r="AV2568" i="20" s="1"/>
  <c r="AT2584" i="20"/>
  <c r="AU2584" i="20" s="1"/>
  <c r="AV2584" i="20" s="1"/>
  <c r="AT2600" i="20"/>
  <c r="AU2600" i="20" s="1"/>
  <c r="AV2600" i="20" s="1"/>
  <c r="AT2616" i="20"/>
  <c r="AU2616" i="20" s="1"/>
  <c r="AV2616" i="20" s="1"/>
  <c r="AT2632" i="20"/>
  <c r="AU2632" i="20" s="1"/>
  <c r="AV2632" i="20" s="1"/>
  <c r="AT2664" i="20"/>
  <c r="AU2664" i="20" s="1"/>
  <c r="AV2664" i="20" s="1"/>
  <c r="AT2696" i="20"/>
  <c r="AU2696" i="20" s="1"/>
  <c r="AV2696" i="20" s="1"/>
  <c r="AT2728" i="20"/>
  <c r="AU2728" i="20" s="1"/>
  <c r="AV2728" i="20" s="1"/>
  <c r="AT2752" i="20"/>
  <c r="AU2752" i="20" s="1"/>
  <c r="AV2752" i="20" s="1"/>
  <c r="AT2768" i="20"/>
  <c r="AU2768" i="20" s="1"/>
  <c r="AV2768" i="20" s="1"/>
  <c r="AT2784" i="20"/>
  <c r="AU2784" i="20" s="1"/>
  <c r="AV2784" i="20" s="1"/>
  <c r="AT2800" i="20"/>
  <c r="AU2800" i="20" s="1"/>
  <c r="AV2800" i="20" s="1"/>
  <c r="AW3020" i="20"/>
  <c r="AX3020" i="20" s="1"/>
  <c r="AY3020" i="20" s="1"/>
  <c r="AW3036" i="20"/>
  <c r="AX3036" i="20" s="1"/>
  <c r="AY3036" i="20" s="1"/>
  <c r="AW3052" i="20"/>
  <c r="AX3052" i="20" s="1"/>
  <c r="AY3052" i="20" s="1"/>
  <c r="AW3068" i="20"/>
  <c r="AX3068" i="20" s="1"/>
  <c r="AY3068" i="20" s="1"/>
  <c r="AW3084" i="20"/>
  <c r="AX3084" i="20" s="1"/>
  <c r="AY3084" i="20" s="1"/>
  <c r="AW3100" i="20"/>
  <c r="AX3100" i="20" s="1"/>
  <c r="AY3100" i="20" s="1"/>
  <c r="AW3116" i="20"/>
  <c r="AX3116" i="20"/>
  <c r="AY3116" i="20" s="1"/>
  <c r="AW3132" i="20"/>
  <c r="AX3132" i="20" s="1"/>
  <c r="AY3132" i="20" s="1"/>
  <c r="AW3148" i="20"/>
  <c r="AX3148" i="20" s="1"/>
  <c r="AY3148" i="20" s="1"/>
  <c r="AW3164" i="20"/>
  <c r="AX3164" i="20" s="1"/>
  <c r="AY3164" i="20" s="1"/>
  <c r="AW3180" i="20"/>
  <c r="AX3180" i="20" s="1"/>
  <c r="AY3180" i="20" s="1"/>
  <c r="AW3196" i="20"/>
  <c r="AX3196" i="20" s="1"/>
  <c r="AY3196" i="20" s="1"/>
  <c r="AW3212" i="20"/>
  <c r="AX3212" i="20" s="1"/>
  <c r="AY3212" i="20" s="1"/>
  <c r="AW3228" i="20"/>
  <c r="AX3228" i="20" s="1"/>
  <c r="AY3228" i="20" s="1"/>
  <c r="AW3244" i="20"/>
  <c r="AX3244" i="20" s="1"/>
  <c r="AY3244" i="20" s="1"/>
  <c r="AW3260" i="20"/>
  <c r="AX3260" i="20" s="1"/>
  <c r="AY3260" i="20" s="1"/>
  <c r="AW3019" i="20"/>
  <c r="AX3019" i="20" s="1"/>
  <c r="AY3019" i="20" s="1"/>
  <c r="AW3035" i="20"/>
  <c r="AX3035" i="20" s="1"/>
  <c r="AY3035" i="20" s="1"/>
  <c r="AW3051" i="20"/>
  <c r="AX3051" i="20" s="1"/>
  <c r="AY3051" i="20" s="1"/>
  <c r="AW3067" i="20"/>
  <c r="AX3067" i="20" s="1"/>
  <c r="AY3067" i="20" s="1"/>
  <c r="AW3083" i="20"/>
  <c r="AX3083" i="20" s="1"/>
  <c r="AY3083" i="20" s="1"/>
  <c r="AW3099" i="20"/>
  <c r="AX3099" i="20" s="1"/>
  <c r="AY3099" i="20" s="1"/>
  <c r="AW3115" i="20"/>
  <c r="AX3115" i="20" s="1"/>
  <c r="AY3115" i="20" s="1"/>
  <c r="AW3131" i="20"/>
  <c r="AX3131" i="20" s="1"/>
  <c r="AY3131" i="20" s="1"/>
  <c r="AW3147" i="20"/>
  <c r="AX3147" i="20" s="1"/>
  <c r="AY3147" i="20" s="1"/>
  <c r="AW3163" i="20"/>
  <c r="AX3163" i="20" s="1"/>
  <c r="AY3163" i="20" s="1"/>
  <c r="AW3179" i="20"/>
  <c r="AX3179" i="20" s="1"/>
  <c r="AY3179" i="20" s="1"/>
  <c r="AW3195" i="20"/>
  <c r="AX3195" i="20" s="1"/>
  <c r="AY3195" i="20" s="1"/>
  <c r="AW3211" i="20"/>
  <c r="AX3211" i="20" s="1"/>
  <c r="AY3211" i="20" s="1"/>
  <c r="AW3227" i="20"/>
  <c r="AX3227" i="20" s="1"/>
  <c r="AY3227" i="20" s="1"/>
  <c r="AW3243" i="20"/>
  <c r="AX3243" i="20" s="1"/>
  <c r="AY3243" i="20" s="1"/>
  <c r="AW3259" i="20"/>
  <c r="AX3259" i="20" s="1"/>
  <c r="AY3259" i="20" s="1"/>
  <c r="AW3030" i="20"/>
  <c r="AX3030" i="20" s="1"/>
  <c r="AY3030" i="20" s="1"/>
  <c r="AW3046" i="20"/>
  <c r="AX3046" i="20" s="1"/>
  <c r="AY3046" i="20" s="1"/>
  <c r="AW3062" i="20"/>
  <c r="AX3062" i="20" s="1"/>
  <c r="AY3062" i="20" s="1"/>
  <c r="AW3078" i="20"/>
  <c r="AX3078" i="20" s="1"/>
  <c r="AY3078" i="20" s="1"/>
  <c r="AW3094" i="20"/>
  <c r="AX3094" i="20" s="1"/>
  <c r="AY3094" i="20" s="1"/>
  <c r="AW3110" i="20"/>
  <c r="AX3110" i="20" s="1"/>
  <c r="AY3110" i="20" s="1"/>
  <c r="AW3126" i="20"/>
  <c r="AX3126" i="20" s="1"/>
  <c r="AY3126" i="20" s="1"/>
  <c r="AW3142" i="20"/>
  <c r="AX3142" i="20" s="1"/>
  <c r="AY3142" i="20" s="1"/>
  <c r="AW3158" i="20"/>
  <c r="AX3158" i="20"/>
  <c r="AY3158" i="20" s="1"/>
  <c r="AW3174" i="20"/>
  <c r="AX3174" i="20" s="1"/>
  <c r="AY3174" i="20" s="1"/>
  <c r="AW3190" i="20"/>
  <c r="AX3190" i="20" s="1"/>
  <c r="AY3190" i="20" s="1"/>
  <c r="AW3206" i="20"/>
  <c r="AX3206" i="20" s="1"/>
  <c r="AY3206" i="20" s="1"/>
  <c r="AW3222" i="20"/>
  <c r="AX3222" i="20" s="1"/>
  <c r="AY3222" i="20" s="1"/>
  <c r="AW3238" i="20"/>
  <c r="AX3238" i="20" s="1"/>
  <c r="AY3238" i="20" s="1"/>
  <c r="AW3254" i="20"/>
  <c r="AX3254" i="20"/>
  <c r="AY3254" i="20" s="1"/>
  <c r="AW3270" i="20"/>
  <c r="AX3270" i="20" s="1"/>
  <c r="AY3270" i="20" s="1"/>
  <c r="AW3025" i="20"/>
  <c r="AX3025" i="20" s="1"/>
  <c r="AY3025" i="20" s="1"/>
  <c r="AW3057" i="20"/>
  <c r="AX3057" i="20" s="1"/>
  <c r="AY3057" i="20" s="1"/>
  <c r="AW3089" i="20"/>
  <c r="AX3089" i="20" s="1"/>
  <c r="AY3089" i="20" s="1"/>
  <c r="AW3121" i="20"/>
  <c r="AX3121" i="20" s="1"/>
  <c r="AY3121" i="20" s="1"/>
  <c r="AW3153" i="20"/>
  <c r="AX3153" i="20" s="1"/>
  <c r="AY3153" i="20" s="1"/>
  <c r="AW3185" i="20"/>
  <c r="AX3185" i="20" s="1"/>
  <c r="AY3185" i="20" s="1"/>
  <c r="AW3217" i="20"/>
  <c r="AX3217" i="20" s="1"/>
  <c r="AY3217" i="20" s="1"/>
  <c r="AW3249" i="20"/>
  <c r="AX3249" i="20" s="1"/>
  <c r="AY3249" i="20" s="1"/>
  <c r="AW3324" i="20"/>
  <c r="AX3324" i="20" s="1"/>
  <c r="AY3324" i="20" s="1"/>
  <c r="AW3354" i="20"/>
  <c r="AX3354" i="20" s="1"/>
  <c r="AY3354" i="20" s="1"/>
  <c r="AW3375" i="20"/>
  <c r="AX3375" i="20" s="1"/>
  <c r="AY3375" i="20" s="1"/>
  <c r="AW3407" i="20"/>
  <c r="AX3407" i="20" s="1"/>
  <c r="AY3407" i="20" s="1"/>
  <c r="AW3464" i="20"/>
  <c r="AX3464" i="20" s="1"/>
  <c r="AY3464" i="20" s="1"/>
  <c r="AW3512" i="20"/>
  <c r="AX3512" i="20" s="1"/>
  <c r="AY3512" i="20" s="1"/>
  <c r="AW3544" i="20"/>
  <c r="AX3544" i="20" s="1"/>
  <c r="AY3544" i="20" s="1"/>
  <c r="AW3300" i="20"/>
  <c r="AX3300" i="20" s="1"/>
  <c r="AY3300" i="20" s="1"/>
  <c r="AW3314" i="20"/>
  <c r="AX3314" i="20" s="1"/>
  <c r="AY3314" i="20" s="1"/>
  <c r="AW3368" i="20"/>
  <c r="AX3368" i="20" s="1"/>
  <c r="AY3368" i="20" s="1"/>
  <c r="AW3411" i="20"/>
  <c r="AX3411" i="20" s="1"/>
  <c r="AY3411" i="20" s="1"/>
  <c r="AW3463" i="20"/>
  <c r="AX3463" i="20" s="1"/>
  <c r="AY3463" i="20" s="1"/>
  <c r="AW3511" i="20"/>
  <c r="AX3511" i="20" s="1"/>
  <c r="AY3511" i="20" s="1"/>
  <c r="AW3543" i="20"/>
  <c r="AX3543" i="20" s="1"/>
  <c r="AY3543" i="20" s="1"/>
  <c r="AW3303" i="20"/>
  <c r="AX3303" i="20" s="1"/>
  <c r="AY3303" i="20" s="1"/>
  <c r="AW3336" i="20"/>
  <c r="AX3336" i="20" s="1"/>
  <c r="AY3336" i="20" s="1"/>
  <c r="AW3383" i="20"/>
  <c r="AX3383" i="20" s="1"/>
  <c r="AY3383" i="20" s="1"/>
  <c r="AW3426" i="20"/>
  <c r="AX3426" i="20" s="1"/>
  <c r="AY3426" i="20" s="1"/>
  <c r="AW3488" i="20"/>
  <c r="AX3488" i="20" s="1"/>
  <c r="AY3488" i="20" s="1"/>
  <c r="AW3282" i="20"/>
  <c r="AX3282" i="20" s="1"/>
  <c r="AY3282" i="20" s="1"/>
  <c r="AW3326" i="20"/>
  <c r="AX3326" i="20" s="1"/>
  <c r="AY3326" i="20" s="1"/>
  <c r="AW3355" i="20"/>
  <c r="AX3355" i="20" s="1"/>
  <c r="AY3355" i="20" s="1"/>
  <c r="AW3376" i="20"/>
  <c r="AX3376" i="20" s="1"/>
  <c r="AY3376" i="20" s="1"/>
  <c r="AW3398" i="20"/>
  <c r="AX3398" i="20" s="1"/>
  <c r="AY3398" i="20" s="1"/>
  <c r="AW3419" i="20"/>
  <c r="AX3419" i="20" s="1"/>
  <c r="AY3419" i="20" s="1"/>
  <c r="AW3444" i="20"/>
  <c r="AX3444" i="20" s="1"/>
  <c r="AY3444" i="20" s="1"/>
  <c r="AW3476" i="20"/>
  <c r="AX3476" i="20" s="1"/>
  <c r="AY3476" i="20" s="1"/>
  <c r="AW9" i="20"/>
  <c r="AX9" i="20" s="1"/>
  <c r="AY9" i="20" s="1"/>
  <c r="AW7" i="20"/>
  <c r="AX7" i="20" s="1"/>
  <c r="AY7" i="20" s="1"/>
  <c r="AW34" i="20"/>
  <c r="AX34" i="20" s="1"/>
  <c r="AY34" i="20" s="1"/>
  <c r="AW18" i="20"/>
  <c r="AX18" i="20" s="1"/>
  <c r="AY18" i="20" s="1"/>
  <c r="AW81" i="20"/>
  <c r="AX81" i="20" s="1"/>
  <c r="AY81" i="20" s="1"/>
  <c r="AW85" i="20"/>
  <c r="AX85" i="20" s="1"/>
  <c r="AY85" i="20" s="1"/>
  <c r="AW93" i="20"/>
  <c r="AX93" i="20" s="1"/>
  <c r="AY93" i="20" s="1"/>
  <c r="AW169" i="20"/>
  <c r="AX169" i="20" s="1"/>
  <c r="AY169" i="20" s="1"/>
  <c r="AW178" i="20"/>
  <c r="AX178" i="20" s="1"/>
  <c r="AY178" i="20" s="1"/>
  <c r="AW114" i="20"/>
  <c r="AX114" i="20" s="1"/>
  <c r="AY114" i="20" s="1"/>
  <c r="AX192" i="20"/>
  <c r="AY192" i="20" s="1"/>
  <c r="AW192" i="20"/>
  <c r="AW222" i="20"/>
  <c r="AX222" i="20" s="1"/>
  <c r="AY222" i="20" s="1"/>
  <c r="AW230" i="20"/>
  <c r="AX230" i="20" s="1"/>
  <c r="AY230" i="20" s="1"/>
  <c r="AT259" i="20"/>
  <c r="AU259" i="20" s="1"/>
  <c r="AV259" i="20" s="1"/>
  <c r="AW224" i="20"/>
  <c r="AX224" i="20" s="1"/>
  <c r="AY224" i="20" s="1"/>
  <c r="AW232" i="20"/>
  <c r="AX232" i="20" s="1"/>
  <c r="AY232" i="20" s="1"/>
  <c r="AT262" i="20"/>
  <c r="AU262" i="20" s="1"/>
  <c r="AV262" i="20" s="1"/>
  <c r="AT375" i="20"/>
  <c r="AU375" i="20" s="1"/>
  <c r="AV375" i="20" s="1"/>
  <c r="AT391" i="20"/>
  <c r="AU391" i="20" s="1"/>
  <c r="AV391" i="20" s="1"/>
  <c r="AT376" i="20"/>
  <c r="AU376" i="20" s="1"/>
  <c r="AV376" i="20" s="1"/>
  <c r="AT392" i="20"/>
  <c r="AU392" i="20" s="1"/>
  <c r="AV392" i="20" s="1"/>
  <c r="AW407" i="20"/>
  <c r="AX407" i="20" s="1"/>
  <c r="AY407" i="20" s="1"/>
  <c r="AW415" i="20"/>
  <c r="AX415" i="20" s="1"/>
  <c r="AY415" i="20" s="1"/>
  <c r="AW423" i="20"/>
  <c r="AX423" i="20" s="1"/>
  <c r="AY423" i="20" s="1"/>
  <c r="AW431" i="20"/>
  <c r="AX431" i="20" s="1"/>
  <c r="AY431" i="20" s="1"/>
  <c r="AW439" i="20"/>
  <c r="AX439" i="20" s="1"/>
  <c r="AY439" i="20" s="1"/>
  <c r="AW447" i="20"/>
  <c r="AX447" i="20" s="1"/>
  <c r="AY447" i="20" s="1"/>
  <c r="AW455" i="20"/>
  <c r="AX455" i="20" s="1"/>
  <c r="AY455" i="20" s="1"/>
  <c r="AW463" i="20"/>
  <c r="AX463" i="20" s="1"/>
  <c r="AY463" i="20" s="1"/>
  <c r="AW471" i="20"/>
  <c r="AX471" i="20" s="1"/>
  <c r="AY471" i="20" s="1"/>
  <c r="AW516" i="20"/>
  <c r="AX516" i="20" s="1"/>
  <c r="AY516" i="20" s="1"/>
  <c r="AW524" i="20"/>
  <c r="AX524" i="20" s="1"/>
  <c r="AY524" i="20" s="1"/>
  <c r="AW532" i="20"/>
  <c r="AX532" i="20" s="1"/>
  <c r="AY532" i="20" s="1"/>
  <c r="AW540" i="20"/>
  <c r="AX540" i="20" s="1"/>
  <c r="AY540" i="20" s="1"/>
  <c r="AW548" i="20"/>
  <c r="AX548" i="20" s="1"/>
  <c r="AY548" i="20" s="1"/>
  <c r="AW556" i="20"/>
  <c r="AX556" i="20" s="1"/>
  <c r="AY556" i="20" s="1"/>
  <c r="AW564" i="20"/>
  <c r="AX564" i="20" s="1"/>
  <c r="AY564" i="20" s="1"/>
  <c r="AW572" i="20"/>
  <c r="AX572" i="20" s="1"/>
  <c r="AY572" i="20" s="1"/>
  <c r="AT386" i="20"/>
  <c r="AU386" i="20" s="1"/>
  <c r="AV386" i="20" s="1"/>
  <c r="AW406" i="20"/>
  <c r="AX406" i="20" s="1"/>
  <c r="AY406" i="20" s="1"/>
  <c r="AW414" i="20"/>
  <c r="AX414" i="20" s="1"/>
  <c r="AY414" i="20" s="1"/>
  <c r="AW422" i="20"/>
  <c r="AX422" i="20" s="1"/>
  <c r="AY422" i="20" s="1"/>
  <c r="AW430" i="20"/>
  <c r="AX430" i="20" s="1"/>
  <c r="AY430" i="20" s="1"/>
  <c r="AW438" i="20"/>
  <c r="AX438" i="20"/>
  <c r="AY438" i="20" s="1"/>
  <c r="AW446" i="20"/>
  <c r="AX446" i="20" s="1"/>
  <c r="AY446" i="20" s="1"/>
  <c r="AW454" i="20"/>
  <c r="AX454" i="20" s="1"/>
  <c r="AY454" i="20" s="1"/>
  <c r="AW462" i="20"/>
  <c r="AX462" i="20" s="1"/>
  <c r="AY462" i="20" s="1"/>
  <c r="AW470" i="20"/>
  <c r="AX470" i="20" s="1"/>
  <c r="AY470" i="20" s="1"/>
  <c r="AW483" i="20"/>
  <c r="AX483" i="20" s="1"/>
  <c r="AY483" i="20" s="1"/>
  <c r="AW493" i="20"/>
  <c r="AX493" i="20" s="1"/>
  <c r="AY493" i="20" s="1"/>
  <c r="AW501" i="20"/>
  <c r="AX501" i="20" s="1"/>
  <c r="AY501" i="20" s="1"/>
  <c r="AW581" i="20"/>
  <c r="AX581" i="20" s="1"/>
  <c r="AY581" i="20" s="1"/>
  <c r="AW588" i="20"/>
  <c r="AX588" i="20" s="1"/>
  <c r="AY588" i="20" s="1"/>
  <c r="AW709" i="20"/>
  <c r="AX709" i="20" s="1"/>
  <c r="AY709" i="20" s="1"/>
  <c r="AW708" i="20"/>
  <c r="AX708" i="20" s="1"/>
  <c r="AY708" i="20" s="1"/>
  <c r="AW662" i="20"/>
  <c r="AX662" i="20" s="1"/>
  <c r="AY662" i="20" s="1"/>
  <c r="AW692" i="20"/>
  <c r="AX692" i="20" s="1"/>
  <c r="AY692" i="20" s="1"/>
  <c r="AT1054" i="20"/>
  <c r="AU1054" i="20" s="1"/>
  <c r="AV1054" i="20" s="1"/>
  <c r="AT1058" i="20"/>
  <c r="AU1058" i="20" s="1"/>
  <c r="AV1058" i="20" s="1"/>
  <c r="AT1062" i="20"/>
  <c r="AU1062" i="20" s="1"/>
  <c r="AV1062" i="20" s="1"/>
  <c r="AT1066" i="20"/>
  <c r="AU1066" i="20" s="1"/>
  <c r="AV1066" i="20" s="1"/>
  <c r="AU1070" i="20"/>
  <c r="AV1070" i="20" s="1"/>
  <c r="AT1070" i="20"/>
  <c r="AT1074" i="20"/>
  <c r="AU1074" i="20" s="1"/>
  <c r="AV1074" i="20" s="1"/>
  <c r="AT1078" i="20"/>
  <c r="AU1078" i="20" s="1"/>
  <c r="AV1078" i="20" s="1"/>
  <c r="AT1082" i="20"/>
  <c r="AU1082" i="20" s="1"/>
  <c r="AV1082" i="20" s="1"/>
  <c r="AT1086" i="20"/>
  <c r="AU1086" i="20" s="1"/>
  <c r="AV1086" i="20" s="1"/>
  <c r="AT1090" i="20"/>
  <c r="AU1090" i="20" s="1"/>
  <c r="AV1090" i="20" s="1"/>
  <c r="AT1094" i="20"/>
  <c r="AU1094" i="20" s="1"/>
  <c r="AV1094" i="20" s="1"/>
  <c r="AT1098" i="20"/>
  <c r="AU1098" i="20" s="1"/>
  <c r="AV1098" i="20" s="1"/>
  <c r="AT1102" i="20"/>
  <c r="AU1102" i="20" s="1"/>
  <c r="AV1102" i="20" s="1"/>
  <c r="AT1106" i="20"/>
  <c r="AU1106" i="20" s="1"/>
  <c r="AV1106" i="20" s="1"/>
  <c r="AT1110" i="20"/>
  <c r="AU1110" i="20" s="1"/>
  <c r="AV1110" i="20" s="1"/>
  <c r="AT1114" i="20"/>
  <c r="AU1114" i="20" s="1"/>
  <c r="AV1114" i="20" s="1"/>
  <c r="AT1118" i="20"/>
  <c r="AU1118" i="20" s="1"/>
  <c r="AV1118" i="20" s="1"/>
  <c r="AT1122" i="20"/>
  <c r="AU1122" i="20" s="1"/>
  <c r="AV1122" i="20" s="1"/>
  <c r="AT1126" i="20"/>
  <c r="AU1126" i="20" s="1"/>
  <c r="AV1126" i="20" s="1"/>
  <c r="AT1130" i="20"/>
  <c r="AU1130" i="20" s="1"/>
  <c r="AV1130" i="20" s="1"/>
  <c r="AT1134" i="20"/>
  <c r="AU1134" i="20" s="1"/>
  <c r="AV1134" i="20" s="1"/>
  <c r="AT1138" i="20"/>
  <c r="AU1138" i="20" s="1"/>
  <c r="AV1138" i="20" s="1"/>
  <c r="AT1142" i="20"/>
  <c r="AU1142" i="20" s="1"/>
  <c r="AV1142" i="20" s="1"/>
  <c r="AT1146" i="20"/>
  <c r="AU1146" i="20" s="1"/>
  <c r="AV1146" i="20" s="1"/>
  <c r="AT1150" i="20"/>
  <c r="AU1150" i="20" s="1"/>
  <c r="AV1150" i="20" s="1"/>
  <c r="AT1154" i="20"/>
  <c r="AU1154" i="20" s="1"/>
  <c r="AV1154" i="20" s="1"/>
  <c r="AT1158" i="20"/>
  <c r="AU1158" i="20" s="1"/>
  <c r="AV1158" i="20" s="1"/>
  <c r="AT1162" i="20"/>
  <c r="AU1162" i="20" s="1"/>
  <c r="AV1162" i="20" s="1"/>
  <c r="AT1166" i="20"/>
  <c r="AU1166" i="20" s="1"/>
  <c r="AV1166" i="20" s="1"/>
  <c r="AT1170" i="20"/>
  <c r="AU1170" i="20" s="1"/>
  <c r="AV1170" i="20" s="1"/>
  <c r="AT1174" i="20"/>
  <c r="AU1174" i="20" s="1"/>
  <c r="AV1174" i="20" s="1"/>
  <c r="AT1178" i="20"/>
  <c r="AU1178" i="20" s="1"/>
  <c r="AV1178" i="20" s="1"/>
  <c r="AT1182" i="20"/>
  <c r="AU1182" i="20" s="1"/>
  <c r="AV1182" i="20" s="1"/>
  <c r="AW1252" i="20"/>
  <c r="AX1252" i="20" s="1"/>
  <c r="AY1252" i="20" s="1"/>
  <c r="AW1268" i="20"/>
  <c r="AX1268" i="20" s="1"/>
  <c r="AY1268" i="20" s="1"/>
  <c r="AW1284" i="20"/>
  <c r="AX1284" i="20" s="1"/>
  <c r="AY1284" i="20" s="1"/>
  <c r="AW1300" i="20"/>
  <c r="AX1300" i="20" s="1"/>
  <c r="AY1300" i="20" s="1"/>
  <c r="AW1315" i="20"/>
  <c r="AX1315" i="20" s="1"/>
  <c r="AY1315" i="20" s="1"/>
  <c r="AW1331" i="20"/>
  <c r="AX1331" i="20" s="1"/>
  <c r="AY1331" i="20" s="1"/>
  <c r="AT1472" i="20"/>
  <c r="AU1472" i="20" s="1"/>
  <c r="AV1472" i="20" s="1"/>
  <c r="AT1488" i="20"/>
  <c r="AU1488" i="20" s="1"/>
  <c r="AV1488" i="20" s="1"/>
  <c r="AT1495" i="20"/>
  <c r="AU1495" i="20" s="1"/>
  <c r="AV1495" i="20" s="1"/>
  <c r="AT1499" i="20"/>
  <c r="AU1499" i="20" s="1"/>
  <c r="AV1499" i="20" s="1"/>
  <c r="AT1503" i="20"/>
  <c r="AU1503" i="20" s="1"/>
  <c r="AV1503" i="20" s="1"/>
  <c r="AT1507" i="20"/>
  <c r="AU1507" i="20" s="1"/>
  <c r="AV1507" i="20" s="1"/>
  <c r="AT1511" i="20"/>
  <c r="AU1511" i="20" s="1"/>
  <c r="AV1511" i="20" s="1"/>
  <c r="AT1515" i="20"/>
  <c r="AU1515" i="20" s="1"/>
  <c r="AV1515" i="20" s="1"/>
  <c r="AT1519" i="20"/>
  <c r="AU1519" i="20" s="1"/>
  <c r="AV1519" i="20" s="1"/>
  <c r="AT1523" i="20"/>
  <c r="AU1523" i="20" s="1"/>
  <c r="AV1523" i="20" s="1"/>
  <c r="AT1527" i="20"/>
  <c r="AU1527" i="20" s="1"/>
  <c r="AV1527" i="20" s="1"/>
  <c r="AT1531" i="20"/>
  <c r="AU1531" i="20" s="1"/>
  <c r="AV1531" i="20" s="1"/>
  <c r="AT1535" i="20"/>
  <c r="AU1535" i="20" s="1"/>
  <c r="AV1535" i="20" s="1"/>
  <c r="AT1539" i="20"/>
  <c r="AU1539" i="20" s="1"/>
  <c r="AV1539" i="20" s="1"/>
  <c r="AT1543" i="20"/>
  <c r="AU1543" i="20" s="1"/>
  <c r="AV1543" i="20" s="1"/>
  <c r="AT1547" i="20"/>
  <c r="AU1547" i="20" s="1"/>
  <c r="AV1547" i="20" s="1"/>
  <c r="AT1551" i="20"/>
  <c r="AU1551" i="20" s="1"/>
  <c r="AV1551" i="20" s="1"/>
  <c r="AT1555" i="20"/>
  <c r="AU1555" i="20" s="1"/>
  <c r="AV1555" i="20" s="1"/>
  <c r="AT1559" i="20"/>
  <c r="AU1559" i="20" s="1"/>
  <c r="AV1559" i="20" s="1"/>
  <c r="AT1563" i="20"/>
  <c r="AU1563" i="20" s="1"/>
  <c r="AV1563" i="20" s="1"/>
  <c r="AT1567" i="20"/>
  <c r="AU1567" i="20" s="1"/>
  <c r="AV1567" i="20" s="1"/>
  <c r="AU1571" i="20"/>
  <c r="AV1571" i="20" s="1"/>
  <c r="AT1571" i="20"/>
  <c r="AT1575" i="20"/>
  <c r="AU1575" i="20" s="1"/>
  <c r="AV1575" i="20" s="1"/>
  <c r="AT1579" i="20"/>
  <c r="AU1579" i="20" s="1"/>
  <c r="AV1579" i="20" s="1"/>
  <c r="AT1583" i="20"/>
  <c r="AU1583" i="20" s="1"/>
  <c r="AV1583" i="20" s="1"/>
  <c r="AT1587" i="20"/>
  <c r="AU1587" i="20" s="1"/>
  <c r="AV1587" i="20" s="1"/>
  <c r="AT1591" i="20"/>
  <c r="AU1591" i="20" s="1"/>
  <c r="AV1591" i="20" s="1"/>
  <c r="AT1595" i="20"/>
  <c r="AU1595" i="20" s="1"/>
  <c r="AV1595" i="20" s="1"/>
  <c r="AT1599" i="20"/>
  <c r="AU1599" i="20" s="1"/>
  <c r="AV1599" i="20" s="1"/>
  <c r="AT1603" i="20"/>
  <c r="AU1603" i="20" s="1"/>
  <c r="AV1603" i="20" s="1"/>
  <c r="AT1607" i="20"/>
  <c r="AU1607" i="20" s="1"/>
  <c r="AV1607" i="20" s="1"/>
  <c r="AT1611" i="20"/>
  <c r="AU1611" i="20" s="1"/>
  <c r="AV1611" i="20" s="1"/>
  <c r="AT1615" i="20"/>
  <c r="AU1615" i="20" s="1"/>
  <c r="AV1615" i="20" s="1"/>
  <c r="AW1257" i="20"/>
  <c r="AX1257" i="20" s="1"/>
  <c r="AY1257" i="20" s="1"/>
  <c r="AW1289" i="20"/>
  <c r="AX1289" i="20" s="1"/>
  <c r="AY1289" i="20" s="1"/>
  <c r="AW1324" i="20"/>
  <c r="AX1324" i="20" s="1"/>
  <c r="AY1324" i="20" s="1"/>
  <c r="AT1475" i="20"/>
  <c r="AU1475" i="20" s="1"/>
  <c r="AV1475" i="20" s="1"/>
  <c r="AW1637" i="20"/>
  <c r="AX1637" i="20" s="1"/>
  <c r="AY1637" i="20" s="1"/>
  <c r="AW1648" i="20"/>
  <c r="AX1648" i="20" s="1"/>
  <c r="AY1648" i="20" s="1"/>
  <c r="AW1656" i="20"/>
  <c r="AX1656" i="20" s="1"/>
  <c r="AY1656" i="20" s="1"/>
  <c r="AW1664" i="20"/>
  <c r="AX1664" i="20" s="1"/>
  <c r="AY1664" i="20" s="1"/>
  <c r="AW1672" i="20"/>
  <c r="AX1672" i="20" s="1"/>
  <c r="AY1672" i="20" s="1"/>
  <c r="AW1680" i="20"/>
  <c r="AX1680" i="20"/>
  <c r="AY1680" i="20" s="1"/>
  <c r="AW1688" i="20"/>
  <c r="AX1688" i="20" s="1"/>
  <c r="AY1688" i="20" s="1"/>
  <c r="AW1696" i="20"/>
  <c r="AX1696" i="20" s="1"/>
  <c r="AY1696" i="20" s="1"/>
  <c r="AW1704" i="20"/>
  <c r="AX1704" i="20" s="1"/>
  <c r="AY1704" i="20" s="1"/>
  <c r="AW1712" i="20"/>
  <c r="AX1712" i="20" s="1"/>
  <c r="AY1712" i="20" s="1"/>
  <c r="AW1720" i="20"/>
  <c r="AX1720" i="20" s="1"/>
  <c r="AY1720" i="20" s="1"/>
  <c r="AW1728" i="20"/>
  <c r="AX1728" i="20" s="1"/>
  <c r="AY1728" i="20" s="1"/>
  <c r="AW1736" i="20"/>
  <c r="AX1736" i="20" s="1"/>
  <c r="AY1736" i="20" s="1"/>
  <c r="AW1744" i="20"/>
  <c r="AX1744" i="20" s="1"/>
  <c r="AY1744" i="20" s="1"/>
  <c r="AW1752" i="20"/>
  <c r="AX1752" i="20" s="1"/>
  <c r="AY1752" i="20" s="1"/>
  <c r="AW1760" i="20"/>
  <c r="AX1760" i="20" s="1"/>
  <c r="AY1760" i="20" s="1"/>
  <c r="AW1768" i="20"/>
  <c r="AX1768" i="20" s="1"/>
  <c r="AY1768" i="20" s="1"/>
  <c r="AW1792" i="20"/>
  <c r="AX1792" i="20" s="1"/>
  <c r="AY1792" i="20" s="1"/>
  <c r="AW1811" i="20"/>
  <c r="AX1811" i="20" s="1"/>
  <c r="AY1811" i="20" s="1"/>
  <c r="AW1827" i="20"/>
  <c r="AX1827" i="20" s="1"/>
  <c r="AY1827" i="20" s="1"/>
  <c r="AW1632" i="20"/>
  <c r="AX1632" i="20" s="1"/>
  <c r="AY1632" i="20" s="1"/>
  <c r="AW1791" i="20"/>
  <c r="AX1791" i="20"/>
  <c r="AY1791" i="20" s="1"/>
  <c r="AW1778" i="20"/>
  <c r="AX1778" i="20" s="1"/>
  <c r="AY1778" i="20" s="1"/>
  <c r="AW1806" i="20"/>
  <c r="AX1806" i="20" s="1"/>
  <c r="AY1806" i="20" s="1"/>
  <c r="AW1822" i="20"/>
  <c r="AX1822" i="20" s="1"/>
  <c r="AY1822" i="20" s="1"/>
  <c r="AW1638" i="20"/>
  <c r="AX1638" i="20" s="1"/>
  <c r="AY1638" i="20" s="1"/>
  <c r="AW1785" i="20"/>
  <c r="AX1785" i="20" s="1"/>
  <c r="AY1785" i="20" s="1"/>
  <c r="AW1838" i="20"/>
  <c r="AX1838" i="20" s="1"/>
  <c r="AY1838" i="20" s="1"/>
  <c r="AT2158" i="20"/>
  <c r="AU2158" i="20" s="1"/>
  <c r="AV2158" i="20" s="1"/>
  <c r="AT2162" i="20"/>
  <c r="AU2162" i="20" s="1"/>
  <c r="AV2162" i="20" s="1"/>
  <c r="AT2166" i="20"/>
  <c r="AU2166" i="20" s="1"/>
  <c r="AV2166" i="20" s="1"/>
  <c r="AT2170" i="20"/>
  <c r="AU2170" i="20" s="1"/>
  <c r="AV2170" i="20" s="1"/>
  <c r="AT2174" i="20"/>
  <c r="AU2174" i="20" s="1"/>
  <c r="AV2174" i="20" s="1"/>
  <c r="AT2178" i="20"/>
  <c r="AU2178" i="20" s="1"/>
  <c r="AV2178" i="20" s="1"/>
  <c r="AT2182" i="20"/>
  <c r="AU2182" i="20" s="1"/>
  <c r="AV2182" i="20" s="1"/>
  <c r="AT2186" i="20"/>
  <c r="AU2186" i="20" s="1"/>
  <c r="AV2186" i="20" s="1"/>
  <c r="AT2190" i="20"/>
  <c r="AU2190" i="20" s="1"/>
  <c r="AV2190" i="20" s="1"/>
  <c r="AT2194" i="20"/>
  <c r="AU2194" i="20" s="1"/>
  <c r="AV2194" i="20" s="1"/>
  <c r="AT2198" i="20"/>
  <c r="AU2198" i="20" s="1"/>
  <c r="AV2198" i="20" s="1"/>
  <c r="AT2202" i="20"/>
  <c r="AU2202" i="20" s="1"/>
  <c r="AV2202" i="20" s="1"/>
  <c r="AT2206" i="20"/>
  <c r="AU2206" i="20" s="1"/>
  <c r="AV2206" i="20" s="1"/>
  <c r="AT2210" i="20"/>
  <c r="AU2210" i="20" s="1"/>
  <c r="AV2210" i="20" s="1"/>
  <c r="AT2214" i="20"/>
  <c r="AU2214" i="20" s="1"/>
  <c r="AV2214" i="20" s="1"/>
  <c r="AT2218" i="20"/>
  <c r="AU2218" i="20" s="1"/>
  <c r="AV2218" i="20" s="1"/>
  <c r="AT2222" i="20"/>
  <c r="AU2222" i="20" s="1"/>
  <c r="AV2222" i="20" s="1"/>
  <c r="AT2226" i="20"/>
  <c r="AU2226" i="20" s="1"/>
  <c r="AV2226" i="20" s="1"/>
  <c r="AU2232" i="20"/>
  <c r="AV2232" i="20" s="1"/>
  <c r="AT2232" i="20"/>
  <c r="AT2240" i="20"/>
  <c r="AU2240" i="20" s="1"/>
  <c r="AV2240" i="20" s="1"/>
  <c r="AT2248" i="20"/>
  <c r="AU2248" i="20" s="1"/>
  <c r="AV2248" i="20" s="1"/>
  <c r="AT2256" i="20"/>
  <c r="AU2256" i="20" s="1"/>
  <c r="AV2256" i="20" s="1"/>
  <c r="AT2264" i="20"/>
  <c r="AU2264" i="20" s="1"/>
  <c r="AV2264" i="20" s="1"/>
  <c r="AT2272" i="20"/>
  <c r="AU2272" i="20" s="1"/>
  <c r="AV2272" i="20" s="1"/>
  <c r="AT2280" i="20"/>
  <c r="AU2280" i="20" s="1"/>
  <c r="AV2280" i="20" s="1"/>
  <c r="AT2288" i="20"/>
  <c r="AU2288" i="20" s="1"/>
  <c r="AV2288" i="20" s="1"/>
  <c r="AT2296" i="20"/>
  <c r="AU2296" i="20" s="1"/>
  <c r="AV2296" i="20" s="1"/>
  <c r="AT2304" i="20"/>
  <c r="AU2304" i="20" s="1"/>
  <c r="AV2304" i="20" s="1"/>
  <c r="AT2312" i="20"/>
  <c r="AU2312" i="20" s="1"/>
  <c r="AV2312" i="20" s="1"/>
  <c r="AT2320" i="20"/>
  <c r="AU2320" i="20" s="1"/>
  <c r="AV2320" i="20" s="1"/>
  <c r="AT2328" i="20"/>
  <c r="AU2328" i="20" s="1"/>
  <c r="AV2328" i="20" s="1"/>
  <c r="AT2336" i="20"/>
  <c r="AU2336" i="20" s="1"/>
  <c r="AV2336" i="20" s="1"/>
  <c r="AT2344" i="20"/>
  <c r="AU2344" i="20" s="1"/>
  <c r="AV2344" i="20" s="1"/>
  <c r="AT2352" i="20"/>
  <c r="AU2352" i="20" s="1"/>
  <c r="AV2352" i="20" s="1"/>
  <c r="AT2360" i="20"/>
  <c r="AU2360" i="20" s="1"/>
  <c r="AV2360" i="20" s="1"/>
  <c r="AT2368" i="20"/>
  <c r="AU2368" i="20" s="1"/>
  <c r="AV2368" i="20" s="1"/>
  <c r="AT2376" i="20"/>
  <c r="AU2376" i="20" s="1"/>
  <c r="AV2376" i="20" s="1"/>
  <c r="AT2384" i="20"/>
  <c r="AU2384" i="20" s="1"/>
  <c r="AV2384" i="20" s="1"/>
  <c r="AT2392" i="20"/>
  <c r="AU2392" i="20" s="1"/>
  <c r="AV2392" i="20" s="1"/>
  <c r="AT2400" i="20"/>
  <c r="AU2400" i="20" s="1"/>
  <c r="AV2400" i="20" s="1"/>
  <c r="AT2408" i="20"/>
  <c r="AU2408" i="20" s="1"/>
  <c r="AV2408" i="20" s="1"/>
  <c r="AT2416" i="20"/>
  <c r="AU2416" i="20" s="1"/>
  <c r="AV2416" i="20" s="1"/>
  <c r="AU2424" i="20"/>
  <c r="AV2424" i="20" s="1"/>
  <c r="AT2424" i="20"/>
  <c r="AT2432" i="20"/>
  <c r="AU2432" i="20" s="1"/>
  <c r="AV2432" i="20" s="1"/>
  <c r="AT2440" i="20"/>
  <c r="AU2440" i="20" s="1"/>
  <c r="AV2440" i="20" s="1"/>
  <c r="AT2448" i="20"/>
  <c r="AU2448" i="20" s="1"/>
  <c r="AV2448" i="20" s="1"/>
  <c r="AT2456" i="20"/>
  <c r="AU2456" i="20" s="1"/>
  <c r="AV2456" i="20" s="1"/>
  <c r="AT2464" i="20"/>
  <c r="AU2464" i="20" s="1"/>
  <c r="AV2464" i="20" s="1"/>
  <c r="AT2473" i="20"/>
  <c r="AU2473" i="20" s="1"/>
  <c r="AV2473" i="20" s="1"/>
  <c r="AT2477" i="20"/>
  <c r="AU2477" i="20" s="1"/>
  <c r="AV2477" i="20" s="1"/>
  <c r="AT2481" i="20"/>
  <c r="AU2481" i="20" s="1"/>
  <c r="AV2481" i="20" s="1"/>
  <c r="AT2485" i="20"/>
  <c r="AU2485" i="20" s="1"/>
  <c r="AV2485" i="20" s="1"/>
  <c r="AT2489" i="20"/>
  <c r="AU2489" i="20" s="1"/>
  <c r="AV2489" i="20" s="1"/>
  <c r="AT2493" i="20"/>
  <c r="AU2493" i="20" s="1"/>
  <c r="AV2493" i="20" s="1"/>
  <c r="AT2497" i="20"/>
  <c r="AU2497" i="20" s="1"/>
  <c r="AV2497" i="20" s="1"/>
  <c r="AT2501" i="20"/>
  <c r="AU2501" i="20" s="1"/>
  <c r="AV2501" i="20" s="1"/>
  <c r="AT2505" i="20"/>
  <c r="AU2505" i="20" s="1"/>
  <c r="AV2505" i="20" s="1"/>
  <c r="AT2509" i="20"/>
  <c r="AU2509" i="20" s="1"/>
  <c r="AV2509" i="20" s="1"/>
  <c r="AW1839" i="20"/>
  <c r="AX1839" i="20" s="1"/>
  <c r="AY1839" i="20" s="1"/>
  <c r="AW1862" i="20"/>
  <c r="AX1862" i="20" s="1"/>
  <c r="AY1862" i="20" s="1"/>
  <c r="AT2521" i="20"/>
  <c r="AU2521" i="20" s="1"/>
  <c r="AV2521" i="20" s="1"/>
  <c r="AT2537" i="20"/>
  <c r="AU2537" i="20" s="1"/>
  <c r="AV2537" i="20" s="1"/>
  <c r="AT2553" i="20"/>
  <c r="AU2553" i="20" s="1"/>
  <c r="AV2553" i="20" s="1"/>
  <c r="AT2569" i="20"/>
  <c r="AU2569" i="20" s="1"/>
  <c r="AV2569" i="20" s="1"/>
  <c r="AT2585" i="20"/>
  <c r="AU2585" i="20" s="1"/>
  <c r="AV2585" i="20" s="1"/>
  <c r="AT2601" i="20"/>
  <c r="AU2601" i="20" s="1"/>
  <c r="AV2601" i="20" s="1"/>
  <c r="AT2617" i="20"/>
  <c r="AU2617" i="20" s="1"/>
  <c r="AV2617" i="20" s="1"/>
  <c r="AT2633" i="20"/>
  <c r="AU2633" i="20" s="1"/>
  <c r="AV2633" i="20" s="1"/>
  <c r="AT2649" i="20"/>
  <c r="AU2649" i="20" s="1"/>
  <c r="AV2649" i="20" s="1"/>
  <c r="AT2665" i="20"/>
  <c r="AU2665" i="20" s="1"/>
  <c r="AV2665" i="20" s="1"/>
  <c r="AT2681" i="20"/>
  <c r="AU2681" i="20" s="1"/>
  <c r="AV2681" i="20" s="1"/>
  <c r="AT2697" i="20"/>
  <c r="AU2697" i="20" s="1"/>
  <c r="AV2697" i="20" s="1"/>
  <c r="AT2713" i="20"/>
  <c r="AU2713" i="20" s="1"/>
  <c r="AV2713" i="20" s="1"/>
  <c r="AT2729" i="20"/>
  <c r="AU2729" i="20" s="1"/>
  <c r="AV2729" i="20" s="1"/>
  <c r="AT2745" i="20"/>
  <c r="AU2745" i="20" s="1"/>
  <c r="AV2745" i="20" s="1"/>
  <c r="AT2761" i="20"/>
  <c r="AU2761" i="20" s="1"/>
  <c r="AV2761" i="20" s="1"/>
  <c r="AT2777" i="20"/>
  <c r="AU2777" i="20" s="1"/>
  <c r="AV2777" i="20" s="1"/>
  <c r="AT2793" i="20"/>
  <c r="AU2793" i="20" s="1"/>
  <c r="AV2793" i="20" s="1"/>
  <c r="AT2514" i="20"/>
  <c r="AU2514" i="20" s="1"/>
  <c r="AV2514" i="20" s="1"/>
  <c r="AT2530" i="20"/>
  <c r="AU2530" i="20" s="1"/>
  <c r="AV2530" i="20" s="1"/>
  <c r="AT2546" i="20"/>
  <c r="AU2546" i="20" s="1"/>
  <c r="AV2546" i="20" s="1"/>
  <c r="AT2562" i="20"/>
  <c r="AU2562" i="20" s="1"/>
  <c r="AV2562" i="20" s="1"/>
  <c r="AT2578" i="20"/>
  <c r="AU2578" i="20" s="1"/>
  <c r="AV2578" i="20" s="1"/>
  <c r="AT2594" i="20"/>
  <c r="AU2594" i="20" s="1"/>
  <c r="AV2594" i="20" s="1"/>
  <c r="AT2610" i="20"/>
  <c r="AU2610" i="20" s="1"/>
  <c r="AV2610" i="20" s="1"/>
  <c r="AT2626" i="20"/>
  <c r="AU2626" i="20" s="1"/>
  <c r="AV2626" i="20" s="1"/>
  <c r="AT2642" i="20"/>
  <c r="AU2642" i="20" s="1"/>
  <c r="AV2642" i="20" s="1"/>
  <c r="AT2658" i="20"/>
  <c r="AU2658" i="20" s="1"/>
  <c r="AV2658" i="20" s="1"/>
  <c r="AT2674" i="20"/>
  <c r="AU2674" i="20" s="1"/>
  <c r="AV2674" i="20" s="1"/>
  <c r="AT2690" i="20"/>
  <c r="AU2690" i="20" s="1"/>
  <c r="AV2690" i="20" s="1"/>
  <c r="AT2706" i="20"/>
  <c r="AU2706" i="20" s="1"/>
  <c r="AV2706" i="20" s="1"/>
  <c r="AT2722" i="20"/>
  <c r="AU2722" i="20" s="1"/>
  <c r="AV2722" i="20" s="1"/>
  <c r="AT2738" i="20"/>
  <c r="AU2738" i="20" s="1"/>
  <c r="AV2738" i="20" s="1"/>
  <c r="AT2754" i="20"/>
  <c r="AU2754" i="20" s="1"/>
  <c r="AV2754" i="20" s="1"/>
  <c r="AT2770" i="20"/>
  <c r="AU2770" i="20" s="1"/>
  <c r="AV2770" i="20" s="1"/>
  <c r="AT2786" i="20"/>
  <c r="AU2786" i="20" s="1"/>
  <c r="AV2786" i="20" s="1"/>
  <c r="AT2802" i="20"/>
  <c r="AU2802" i="20" s="1"/>
  <c r="AV2802" i="20" s="1"/>
  <c r="AT2809" i="20"/>
  <c r="AU2809" i="20" s="1"/>
  <c r="AV2809" i="20" s="1"/>
  <c r="AT2813" i="20"/>
  <c r="AU2813" i="20" s="1"/>
  <c r="AV2813" i="20" s="1"/>
  <c r="AT2817" i="20"/>
  <c r="AU2817" i="20" s="1"/>
  <c r="AV2817" i="20" s="1"/>
  <c r="AT2821" i="20"/>
  <c r="AU2821" i="20" s="1"/>
  <c r="AV2821" i="20" s="1"/>
  <c r="AT2825" i="20"/>
  <c r="AU2825" i="20" s="1"/>
  <c r="AV2825" i="20" s="1"/>
  <c r="AT2829" i="20"/>
  <c r="AU2829" i="20" s="1"/>
  <c r="AV2829" i="20" s="1"/>
  <c r="AT2833" i="20"/>
  <c r="AU2833" i="20" s="1"/>
  <c r="AV2833" i="20" s="1"/>
  <c r="AT2837" i="20"/>
  <c r="AU2837" i="20" s="1"/>
  <c r="AV2837" i="20" s="1"/>
  <c r="AT2841" i="20"/>
  <c r="AU2841" i="20" s="1"/>
  <c r="AV2841" i="20" s="1"/>
  <c r="AT2845" i="20"/>
  <c r="AU2845" i="20" s="1"/>
  <c r="AV2845" i="20" s="1"/>
  <c r="AT2849" i="20"/>
  <c r="AU2849" i="20" s="1"/>
  <c r="AV2849" i="20" s="1"/>
  <c r="AT2853" i="20"/>
  <c r="AU2853" i="20" s="1"/>
  <c r="AV2853" i="20" s="1"/>
  <c r="AT2857" i="20"/>
  <c r="AU2857" i="20" s="1"/>
  <c r="AV2857" i="20" s="1"/>
  <c r="AT2861" i="20"/>
  <c r="AU2861" i="20" s="1"/>
  <c r="AV2861" i="20" s="1"/>
  <c r="AT2865" i="20"/>
  <c r="AU2865" i="20" s="1"/>
  <c r="AV2865" i="20" s="1"/>
  <c r="AT2869" i="20"/>
  <c r="AU2869" i="20" s="1"/>
  <c r="AV2869" i="20" s="1"/>
  <c r="AT2873" i="20"/>
  <c r="AU2873" i="20" s="1"/>
  <c r="AV2873" i="20" s="1"/>
  <c r="AT2877" i="20"/>
  <c r="AU2877" i="20" s="1"/>
  <c r="AV2877" i="20" s="1"/>
  <c r="AT2881" i="20"/>
  <c r="AU2881" i="20" s="1"/>
  <c r="AV2881" i="20" s="1"/>
  <c r="AT2885" i="20"/>
  <c r="AU2885" i="20" s="1"/>
  <c r="AV2885" i="20" s="1"/>
  <c r="AT2889" i="20"/>
  <c r="AU2889" i="20" s="1"/>
  <c r="AV2889" i="20" s="1"/>
  <c r="AT2893" i="20"/>
  <c r="AU2893" i="20" s="1"/>
  <c r="AV2893" i="20" s="1"/>
  <c r="AT2897" i="20"/>
  <c r="AU2897" i="20" s="1"/>
  <c r="AV2897" i="20" s="1"/>
  <c r="AT2901" i="20"/>
  <c r="AU2901" i="20" s="1"/>
  <c r="AV2901" i="20" s="1"/>
  <c r="AT2905" i="20"/>
  <c r="AU2905" i="20" s="1"/>
  <c r="AV2905" i="20" s="1"/>
  <c r="AT2909" i="20"/>
  <c r="AU2909" i="20" s="1"/>
  <c r="AV2909" i="20" s="1"/>
  <c r="AT2913" i="20"/>
  <c r="AU2913" i="20" s="1"/>
  <c r="AV2913" i="20" s="1"/>
  <c r="AT2917" i="20"/>
  <c r="AU2917" i="20" s="1"/>
  <c r="AV2917" i="20" s="1"/>
  <c r="AT2921" i="20"/>
  <c r="AU2921" i="20" s="1"/>
  <c r="AV2921" i="20" s="1"/>
  <c r="AT2925" i="20"/>
  <c r="AU2925" i="20" s="1"/>
  <c r="AV2925" i="20" s="1"/>
  <c r="AT2929" i="20"/>
  <c r="AU2929" i="20" s="1"/>
  <c r="AV2929" i="20" s="1"/>
  <c r="AT2933" i="20"/>
  <c r="AU2933" i="20" s="1"/>
  <c r="AV2933" i="20" s="1"/>
  <c r="AT2937" i="20"/>
  <c r="AU2937" i="20" s="1"/>
  <c r="AV2937" i="20" s="1"/>
  <c r="AT2941" i="20"/>
  <c r="AU2941" i="20" s="1"/>
  <c r="AV2941" i="20" s="1"/>
  <c r="AT2945" i="20"/>
  <c r="AU2945" i="20" s="1"/>
  <c r="AV2945" i="20" s="1"/>
  <c r="AT2949" i="20"/>
  <c r="AU2949" i="20" s="1"/>
  <c r="AV2949" i="20" s="1"/>
  <c r="AT2953" i="20"/>
  <c r="AU2953" i="20" s="1"/>
  <c r="AV2953" i="20" s="1"/>
  <c r="AT2957" i="20"/>
  <c r="AU2957" i="20" s="1"/>
  <c r="AV2957" i="20" s="1"/>
  <c r="AT2961" i="20"/>
  <c r="AU2961" i="20" s="1"/>
  <c r="AV2961" i="20" s="1"/>
  <c r="AT2965" i="20"/>
  <c r="AU2965" i="20" s="1"/>
  <c r="AV2965" i="20" s="1"/>
  <c r="AT2969" i="20"/>
  <c r="AU2969" i="20" s="1"/>
  <c r="AV2969" i="20" s="1"/>
  <c r="AT2973" i="20"/>
  <c r="AU2973" i="20" s="1"/>
  <c r="AV2973" i="20" s="1"/>
  <c r="AT2977" i="20"/>
  <c r="AU2977" i="20" s="1"/>
  <c r="AV2977" i="20" s="1"/>
  <c r="AT2981" i="20"/>
  <c r="AU2981" i="20" s="1"/>
  <c r="AV2981" i="20" s="1"/>
  <c r="AT2985" i="20"/>
  <c r="AU2985" i="20" s="1"/>
  <c r="AV2985" i="20" s="1"/>
  <c r="AT2989" i="20"/>
  <c r="AU2989" i="20" s="1"/>
  <c r="AV2989" i="20" s="1"/>
  <c r="AT2993" i="20"/>
  <c r="AU2993" i="20" s="1"/>
  <c r="AV2993" i="20" s="1"/>
  <c r="AT2997" i="20"/>
  <c r="AU2997" i="20" s="1"/>
  <c r="AV2997" i="20" s="1"/>
  <c r="AT3001" i="20"/>
  <c r="AU3001" i="20" s="1"/>
  <c r="AV3001" i="20" s="1"/>
  <c r="AT3005" i="20"/>
  <c r="AU3005" i="20" s="1"/>
  <c r="AV3005" i="20" s="1"/>
  <c r="AT3009" i="20"/>
  <c r="AU3009" i="20" s="1"/>
  <c r="AV3009" i="20" s="1"/>
  <c r="AT3013" i="20"/>
  <c r="AU3013" i="20" s="1"/>
  <c r="AV3013" i="20" s="1"/>
  <c r="AT2527" i="20"/>
  <c r="AU2527" i="20" s="1"/>
  <c r="AV2527" i="20" s="1"/>
  <c r="AT2543" i="20"/>
  <c r="AU2543" i="20" s="1"/>
  <c r="AV2543" i="20" s="1"/>
  <c r="AT2559" i="20"/>
  <c r="AU2559" i="20" s="1"/>
  <c r="AV2559" i="20" s="1"/>
  <c r="AT2575" i="20"/>
  <c r="AU2575" i="20" s="1"/>
  <c r="AV2575" i="20" s="1"/>
  <c r="AT2591" i="20"/>
  <c r="AU2591" i="20" s="1"/>
  <c r="AV2591" i="20" s="1"/>
  <c r="AT2607" i="20"/>
  <c r="AU2607" i="20" s="1"/>
  <c r="AV2607" i="20" s="1"/>
  <c r="AT2623" i="20"/>
  <c r="AU2623" i="20" s="1"/>
  <c r="AV2623" i="20" s="1"/>
  <c r="AT2639" i="20"/>
  <c r="AU2639" i="20" s="1"/>
  <c r="AV2639" i="20" s="1"/>
  <c r="AT2655" i="20"/>
  <c r="AU2655" i="20" s="1"/>
  <c r="AV2655" i="20" s="1"/>
  <c r="AT2671" i="20"/>
  <c r="AU2671" i="20" s="1"/>
  <c r="AV2671" i="20" s="1"/>
  <c r="AT2687" i="20"/>
  <c r="AU2687" i="20" s="1"/>
  <c r="AV2687" i="20" s="1"/>
  <c r="AT2703" i="20"/>
  <c r="AU2703" i="20" s="1"/>
  <c r="AV2703" i="20" s="1"/>
  <c r="AT2719" i="20"/>
  <c r="AU2719" i="20" s="1"/>
  <c r="AV2719" i="20" s="1"/>
  <c r="AT2735" i="20"/>
  <c r="AU2735" i="20" s="1"/>
  <c r="AV2735" i="20" s="1"/>
  <c r="AT2751" i="20"/>
  <c r="AU2751" i="20" s="1"/>
  <c r="AV2751" i="20" s="1"/>
  <c r="AT2767" i="20"/>
  <c r="AU2767" i="20" s="1"/>
  <c r="AV2767" i="20" s="1"/>
  <c r="AT2783" i="20"/>
  <c r="AU2783" i="20" s="1"/>
  <c r="AV2783" i="20" s="1"/>
  <c r="AT2799" i="20"/>
  <c r="AU2799" i="20" s="1"/>
  <c r="AV2799" i="20" s="1"/>
  <c r="AT2524" i="20"/>
  <c r="AU2524" i="20" s="1"/>
  <c r="AV2524" i="20" s="1"/>
  <c r="AT2540" i="20"/>
  <c r="AU2540" i="20" s="1"/>
  <c r="AV2540" i="20" s="1"/>
  <c r="AT2556" i="20"/>
  <c r="AU2556" i="20" s="1"/>
  <c r="AV2556" i="20" s="1"/>
  <c r="AT2572" i="20"/>
  <c r="AU2572" i="20" s="1"/>
  <c r="AV2572" i="20" s="1"/>
  <c r="AT2588" i="20"/>
  <c r="AU2588" i="20" s="1"/>
  <c r="AV2588" i="20" s="1"/>
  <c r="AT2604" i="20"/>
  <c r="AU2604" i="20" s="1"/>
  <c r="AV2604" i="20" s="1"/>
  <c r="AT2620" i="20"/>
  <c r="AU2620" i="20" s="1"/>
  <c r="AV2620" i="20" s="1"/>
  <c r="AT2656" i="20"/>
  <c r="AU2656" i="20" s="1"/>
  <c r="AV2656" i="20" s="1"/>
  <c r="AT2688" i="20"/>
  <c r="AU2688" i="20" s="1"/>
  <c r="AV2688" i="20" s="1"/>
  <c r="AT2720" i="20"/>
  <c r="AU2720" i="20" s="1"/>
  <c r="AV2720" i="20" s="1"/>
  <c r="AT2756" i="20"/>
  <c r="AU2756" i="20" s="1"/>
  <c r="AV2756" i="20" s="1"/>
  <c r="AT2772" i="20"/>
  <c r="AU2772" i="20" s="1"/>
  <c r="AV2772" i="20" s="1"/>
  <c r="AT2788" i="20"/>
  <c r="AU2788" i="20" s="1"/>
  <c r="AV2788" i="20" s="1"/>
  <c r="AT2804" i="20"/>
  <c r="AU2804" i="20" s="1"/>
  <c r="AV2804" i="20" s="1"/>
  <c r="AW3024" i="20"/>
  <c r="AX3024" i="20" s="1"/>
  <c r="AY3024" i="20" s="1"/>
  <c r="AW3040" i="20"/>
  <c r="AX3040" i="20" s="1"/>
  <c r="AY3040" i="20" s="1"/>
  <c r="AW3056" i="20"/>
  <c r="AX3056" i="20" s="1"/>
  <c r="AY3056" i="20" s="1"/>
  <c r="AW3072" i="20"/>
  <c r="AX3072" i="20" s="1"/>
  <c r="AY3072" i="20" s="1"/>
  <c r="AW3088" i="20"/>
  <c r="AX3088" i="20" s="1"/>
  <c r="AY3088" i="20" s="1"/>
  <c r="AW3104" i="20"/>
  <c r="AX3104" i="20" s="1"/>
  <c r="AY3104" i="20" s="1"/>
  <c r="AW3120" i="20"/>
  <c r="AX3120" i="20" s="1"/>
  <c r="AY3120" i="20" s="1"/>
  <c r="AW3136" i="20"/>
  <c r="AX3136" i="20" s="1"/>
  <c r="AY3136" i="20" s="1"/>
  <c r="AW3152" i="20"/>
  <c r="AX3152" i="20"/>
  <c r="AY3152" i="20" s="1"/>
  <c r="AW3168" i="20"/>
  <c r="AX3168" i="20" s="1"/>
  <c r="AY3168" i="20" s="1"/>
  <c r="AW3184" i="20"/>
  <c r="AX3184" i="20" s="1"/>
  <c r="AY3184" i="20" s="1"/>
  <c r="AW3200" i="20"/>
  <c r="AX3200" i="20" s="1"/>
  <c r="AY3200" i="20" s="1"/>
  <c r="AW3216" i="20"/>
  <c r="AX3216" i="20" s="1"/>
  <c r="AY3216" i="20" s="1"/>
  <c r="AW3232" i="20"/>
  <c r="AX3232" i="20" s="1"/>
  <c r="AY3232" i="20" s="1"/>
  <c r="AW3248" i="20"/>
  <c r="AX3248" i="20" s="1"/>
  <c r="AY3248" i="20" s="1"/>
  <c r="AW3264" i="20"/>
  <c r="AX3264" i="20"/>
  <c r="AY3264" i="20" s="1"/>
  <c r="AW3023" i="20"/>
  <c r="AX3023" i="20" s="1"/>
  <c r="AY3023" i="20" s="1"/>
  <c r="AW3039" i="20"/>
  <c r="AX3039" i="20" s="1"/>
  <c r="AY3039" i="20" s="1"/>
  <c r="AW3055" i="20"/>
  <c r="AX3055" i="20" s="1"/>
  <c r="AY3055" i="20" s="1"/>
  <c r="AW3071" i="20"/>
  <c r="AX3071" i="20" s="1"/>
  <c r="AY3071" i="20" s="1"/>
  <c r="AW3087" i="20"/>
  <c r="AX3087" i="20" s="1"/>
  <c r="AY3087" i="20" s="1"/>
  <c r="AW3103" i="20"/>
  <c r="AX3103" i="20" s="1"/>
  <c r="AY3103" i="20" s="1"/>
  <c r="AW3119" i="20"/>
  <c r="AX3119" i="20" s="1"/>
  <c r="AY3119" i="20" s="1"/>
  <c r="AW3135" i="20"/>
  <c r="AX3135" i="20" s="1"/>
  <c r="AY3135" i="20" s="1"/>
  <c r="AW3151" i="20"/>
  <c r="AX3151" i="20" s="1"/>
  <c r="AY3151" i="20" s="1"/>
  <c r="AW3167" i="20"/>
  <c r="AX3167" i="20" s="1"/>
  <c r="AY3167" i="20" s="1"/>
  <c r="AW3183" i="20"/>
  <c r="AX3183" i="20" s="1"/>
  <c r="AY3183" i="20" s="1"/>
  <c r="AW3199" i="20"/>
  <c r="AX3199" i="20" s="1"/>
  <c r="AY3199" i="20" s="1"/>
  <c r="AW3215" i="20"/>
  <c r="AX3215" i="20"/>
  <c r="AY3215" i="20" s="1"/>
  <c r="AW3231" i="20"/>
  <c r="AX3231" i="20" s="1"/>
  <c r="AY3231" i="20" s="1"/>
  <c r="AW3247" i="20"/>
  <c r="AX3247" i="20" s="1"/>
  <c r="AY3247" i="20" s="1"/>
  <c r="AW3263" i="20"/>
  <c r="AX3263" i="20" s="1"/>
  <c r="AY3263" i="20" s="1"/>
  <c r="AW3018" i="20"/>
  <c r="AX3018" i="20" s="1"/>
  <c r="AY3018" i="20" s="1"/>
  <c r="AW3034" i="20"/>
  <c r="AX3034" i="20" s="1"/>
  <c r="AY3034" i="20" s="1"/>
  <c r="AW3050" i="20"/>
  <c r="AX3050" i="20" s="1"/>
  <c r="AY3050" i="20" s="1"/>
  <c r="AW3066" i="20"/>
  <c r="AX3066" i="20" s="1"/>
  <c r="AY3066" i="20" s="1"/>
  <c r="AW3082" i="20"/>
  <c r="AX3082" i="20" s="1"/>
  <c r="AY3082" i="20" s="1"/>
  <c r="AW3098" i="20"/>
  <c r="AX3098" i="20" s="1"/>
  <c r="AY3098" i="20" s="1"/>
  <c r="AW3114" i="20"/>
  <c r="AX3114" i="20" s="1"/>
  <c r="AY3114" i="20" s="1"/>
  <c r="AW3130" i="20"/>
  <c r="AX3130" i="20" s="1"/>
  <c r="AY3130" i="20" s="1"/>
  <c r="AW3146" i="20"/>
  <c r="AX3146" i="20" s="1"/>
  <c r="AY3146" i="20" s="1"/>
  <c r="AW3162" i="20"/>
  <c r="AX3162" i="20" s="1"/>
  <c r="AY3162" i="20" s="1"/>
  <c r="AW3178" i="20"/>
  <c r="AX3178" i="20" s="1"/>
  <c r="AY3178" i="20" s="1"/>
  <c r="AW3194" i="20"/>
  <c r="AX3194" i="20" s="1"/>
  <c r="AY3194" i="20" s="1"/>
  <c r="AW3210" i="20"/>
  <c r="AX3210" i="20"/>
  <c r="AY3210" i="20" s="1"/>
  <c r="AW3226" i="20"/>
  <c r="AX3226" i="20" s="1"/>
  <c r="AY3226" i="20" s="1"/>
  <c r="AW3242" i="20"/>
  <c r="AX3242" i="20" s="1"/>
  <c r="AY3242" i="20" s="1"/>
  <c r="AW3258" i="20"/>
  <c r="AX3258" i="20" s="1"/>
  <c r="AY3258" i="20" s="1"/>
  <c r="AW3017" i="20"/>
  <c r="AX3017" i="20" s="1"/>
  <c r="AY3017" i="20" s="1"/>
  <c r="AW3049" i="20"/>
  <c r="AX3049" i="20" s="1"/>
  <c r="AY3049" i="20" s="1"/>
  <c r="AW3081" i="20"/>
  <c r="AX3081" i="20" s="1"/>
  <c r="AY3081" i="20" s="1"/>
  <c r="AW3113" i="20"/>
  <c r="AX3113" i="20" s="1"/>
  <c r="AY3113" i="20" s="1"/>
  <c r="AW3145" i="20"/>
  <c r="AX3145" i="20" s="1"/>
  <c r="AY3145" i="20" s="1"/>
  <c r="AW3177" i="20"/>
  <c r="AX3177" i="20" s="1"/>
  <c r="AY3177" i="20" s="1"/>
  <c r="AW3209" i="20"/>
  <c r="AX3209" i="20" s="1"/>
  <c r="AY3209" i="20" s="1"/>
  <c r="AW3241" i="20"/>
  <c r="AX3241" i="20" s="1"/>
  <c r="AY3241" i="20" s="1"/>
  <c r="AW3271" i="20"/>
  <c r="AX3271" i="20" s="1"/>
  <c r="AY3271" i="20" s="1"/>
  <c r="AW3332" i="20"/>
  <c r="AX3332" i="20" s="1"/>
  <c r="AY3332" i="20" s="1"/>
  <c r="AW3359" i="20"/>
  <c r="AX3359" i="20" s="1"/>
  <c r="AY3359" i="20" s="1"/>
  <c r="AW3380" i="20"/>
  <c r="AX3380" i="20" s="1"/>
  <c r="AY3380" i="20" s="1"/>
  <c r="AW3396" i="20"/>
  <c r="AX3396" i="20" s="1"/>
  <c r="AY3396" i="20" s="1"/>
  <c r="AW3448" i="20"/>
  <c r="AX3448" i="20" s="1"/>
  <c r="AY3448" i="20" s="1"/>
  <c r="AW3504" i="20"/>
  <c r="AX3504" i="20" s="1"/>
  <c r="AY3504" i="20" s="1"/>
  <c r="AW3536" i="20"/>
  <c r="AX3536" i="20" s="1"/>
  <c r="AY3536" i="20" s="1"/>
  <c r="AW3292" i="20"/>
  <c r="AX3292" i="20" s="1"/>
  <c r="AY3292" i="20" s="1"/>
  <c r="AW3358" i="20"/>
  <c r="AX3358" i="20" s="1"/>
  <c r="AY3358" i="20" s="1"/>
  <c r="AW3400" i="20"/>
  <c r="AX3400" i="20" s="1"/>
  <c r="AY3400" i="20" s="1"/>
  <c r="AW3447" i="20"/>
  <c r="AX3447" i="20" s="1"/>
  <c r="AY3447" i="20" s="1"/>
  <c r="AW3503" i="20"/>
  <c r="AX3503" i="20" s="1"/>
  <c r="AY3503" i="20" s="1"/>
  <c r="AW3535" i="20"/>
  <c r="AX3535" i="20" s="1"/>
  <c r="AY3535" i="20" s="1"/>
  <c r="AW3295" i="20"/>
  <c r="AX3295" i="20" s="1"/>
  <c r="AY3295" i="20" s="1"/>
  <c r="AW3320" i="20"/>
  <c r="AX3320" i="20" s="1"/>
  <c r="AY3320" i="20" s="1"/>
  <c r="AW3372" i="20"/>
  <c r="AX3372" i="20" s="1"/>
  <c r="AY3372" i="20" s="1"/>
  <c r="AW3415" i="20"/>
  <c r="AX3415" i="20" s="1"/>
  <c r="AY3415" i="20" s="1"/>
  <c r="AW3472" i="20"/>
  <c r="AX3472" i="20" s="1"/>
  <c r="AY3472" i="20" s="1"/>
  <c r="AW3274" i="20"/>
  <c r="AX3274" i="20" s="1"/>
  <c r="AY3274" i="20" s="1"/>
  <c r="AW3306" i="20"/>
  <c r="AX3306" i="20" s="1"/>
  <c r="AY3306" i="20" s="1"/>
  <c r="AW3334" i="20"/>
  <c r="AX3334" i="20" s="1"/>
  <c r="AY3334" i="20" s="1"/>
  <c r="AW3360" i="20"/>
  <c r="AX3360" i="20" s="1"/>
  <c r="AY3360" i="20" s="1"/>
  <c r="AW3382" i="20"/>
  <c r="AX3382" i="20" s="1"/>
  <c r="AY3382" i="20" s="1"/>
  <c r="AW3403" i="20"/>
  <c r="AX3403" i="20" s="1"/>
  <c r="AY3403" i="20" s="1"/>
  <c r="AW3424" i="20"/>
  <c r="AX3424" i="20" s="1"/>
  <c r="AY3424" i="20" s="1"/>
  <c r="AW3455" i="20"/>
  <c r="AX3455" i="20" s="1"/>
  <c r="AY3455" i="20" s="1"/>
  <c r="AW3487" i="20"/>
  <c r="AX3487" i="20" s="1"/>
  <c r="AY3487" i="20" s="1"/>
  <c r="AW6" i="20"/>
  <c r="AX6" i="20" s="1"/>
  <c r="AY6" i="20" s="1"/>
  <c r="AW39" i="20"/>
  <c r="AX39" i="20" s="1"/>
  <c r="AY39" i="20" s="1"/>
  <c r="AW49" i="20"/>
  <c r="AX49" i="20" s="1"/>
  <c r="AY49" i="20" s="1"/>
  <c r="AW101" i="20"/>
  <c r="AX101" i="20" s="1"/>
  <c r="AY101" i="20" s="1"/>
  <c r="AW109" i="20"/>
  <c r="AX109" i="20" s="1"/>
  <c r="AY109" i="20" s="1"/>
  <c r="AW170" i="20"/>
  <c r="AX170" i="20" s="1"/>
  <c r="AY170" i="20" s="1"/>
  <c r="AW184" i="20"/>
  <c r="AX184" i="20" s="1"/>
  <c r="AY184" i="20" s="1"/>
  <c r="AW130" i="20"/>
  <c r="AX130" i="20" s="1"/>
  <c r="AY130" i="20" s="1"/>
  <c r="AW274" i="20"/>
  <c r="AX274" i="20" s="1"/>
  <c r="AY274" i="20" s="1"/>
  <c r="AW282" i="20"/>
  <c r="AX282" i="20" s="1"/>
  <c r="AY282" i="20" s="1"/>
  <c r="AW290" i="20"/>
  <c r="AX290" i="20" s="1"/>
  <c r="AY290" i="20" s="1"/>
  <c r="AW298" i="20"/>
  <c r="AX298" i="20" s="1"/>
  <c r="AY298" i="20" s="1"/>
  <c r="AW306" i="20"/>
  <c r="AX306" i="20"/>
  <c r="AY306" i="20" s="1"/>
  <c r="AW314" i="20"/>
  <c r="AX314" i="20" s="1"/>
  <c r="AY314" i="20" s="1"/>
  <c r="AW200" i="20"/>
  <c r="AX200" i="20" s="1"/>
  <c r="AY200" i="20" s="1"/>
  <c r="AW225" i="20"/>
  <c r="AX225" i="20" s="1"/>
  <c r="AY225" i="20" s="1"/>
  <c r="AW233" i="20"/>
  <c r="AX233" i="20" s="1"/>
  <c r="AY233" i="20" s="1"/>
  <c r="AT263" i="20"/>
  <c r="AU263" i="20" s="1"/>
  <c r="AV263" i="20" s="1"/>
  <c r="AW213" i="20"/>
  <c r="AX213" i="20" s="1"/>
  <c r="AY213" i="20" s="1"/>
  <c r="AW227" i="20"/>
  <c r="AX227" i="20" s="1"/>
  <c r="AY227" i="20" s="1"/>
  <c r="AT266" i="20"/>
  <c r="AU266" i="20" s="1"/>
  <c r="AV266" i="20" s="1"/>
  <c r="AT379" i="20"/>
  <c r="AU379" i="20" s="1"/>
  <c r="AV379" i="20" s="1"/>
  <c r="AT380" i="20"/>
  <c r="AU380" i="20" s="1"/>
  <c r="AV380" i="20" s="1"/>
  <c r="AT382" i="20"/>
  <c r="AU382" i="20" s="1"/>
  <c r="AV382" i="20" s="1"/>
  <c r="AW409" i="20"/>
  <c r="AX409" i="20" s="1"/>
  <c r="AY409" i="20" s="1"/>
  <c r="AW417" i="20"/>
  <c r="AX417" i="20" s="1"/>
  <c r="AY417" i="20" s="1"/>
  <c r="AW425" i="20"/>
  <c r="AX425" i="20" s="1"/>
  <c r="AY425" i="20" s="1"/>
  <c r="AW433" i="20"/>
  <c r="AX433" i="20" s="1"/>
  <c r="AY433" i="20" s="1"/>
  <c r="AW441" i="20"/>
  <c r="AX441" i="20" s="1"/>
  <c r="AY441" i="20" s="1"/>
  <c r="AW449" i="20"/>
  <c r="AX449" i="20" s="1"/>
  <c r="AY449" i="20" s="1"/>
  <c r="AW457" i="20"/>
  <c r="AX457" i="20" s="1"/>
  <c r="AY457" i="20" s="1"/>
  <c r="AW465" i="20"/>
  <c r="AX465" i="20" s="1"/>
  <c r="AY465" i="20" s="1"/>
  <c r="AW510" i="20"/>
  <c r="AX510" i="20" s="1"/>
  <c r="AY510" i="20" s="1"/>
  <c r="AW518" i="20"/>
  <c r="AX518" i="20" s="1"/>
  <c r="AY518" i="20" s="1"/>
  <c r="AW526" i="20"/>
  <c r="AX526" i="20" s="1"/>
  <c r="AY526" i="20" s="1"/>
  <c r="AW534" i="20"/>
  <c r="AX534" i="20" s="1"/>
  <c r="AY534" i="20" s="1"/>
  <c r="AW542" i="20"/>
  <c r="AX542" i="20" s="1"/>
  <c r="AY542" i="20" s="1"/>
  <c r="AW550" i="20"/>
  <c r="AX550" i="20" s="1"/>
  <c r="AY550" i="20" s="1"/>
  <c r="AW558" i="20"/>
  <c r="AX558" i="20" s="1"/>
  <c r="AY558" i="20" s="1"/>
  <c r="AW566" i="20"/>
  <c r="AX566" i="20" s="1"/>
  <c r="AY566" i="20" s="1"/>
  <c r="AT374" i="20"/>
  <c r="AU374" i="20" s="1"/>
  <c r="AV374" i="20" s="1"/>
  <c r="AW396" i="20"/>
  <c r="AX396" i="20" s="1"/>
  <c r="AY396" i="20" s="1"/>
  <c r="AW408" i="20"/>
  <c r="AX408" i="20" s="1"/>
  <c r="AY408" i="20" s="1"/>
  <c r="AW416" i="20"/>
  <c r="AX416" i="20" s="1"/>
  <c r="AY416" i="20" s="1"/>
  <c r="AW424" i="20"/>
  <c r="AX424" i="20" s="1"/>
  <c r="AY424" i="20" s="1"/>
  <c r="AW432" i="20"/>
  <c r="AX432" i="20" s="1"/>
  <c r="AY432" i="20" s="1"/>
  <c r="AW440" i="20"/>
  <c r="AX440" i="20" s="1"/>
  <c r="AY440" i="20" s="1"/>
  <c r="AW448" i="20"/>
  <c r="AX448" i="20" s="1"/>
  <c r="AY448" i="20" s="1"/>
  <c r="AW456" i="20"/>
  <c r="AX456" i="20" s="1"/>
  <c r="AY456" i="20" s="1"/>
  <c r="AW464" i="20"/>
  <c r="AX464" i="20" s="1"/>
  <c r="AY464" i="20" s="1"/>
  <c r="AW472" i="20"/>
  <c r="AX472" i="20" s="1"/>
  <c r="AY472" i="20" s="1"/>
  <c r="AW488" i="20"/>
  <c r="AX488" i="20" s="1"/>
  <c r="AY488" i="20" s="1"/>
  <c r="AW496" i="20"/>
  <c r="AX496" i="20" s="1"/>
  <c r="AY496" i="20" s="1"/>
  <c r="AW504" i="20"/>
  <c r="AX504" i="20" s="1"/>
  <c r="AY504" i="20" s="1"/>
  <c r="AW597" i="20"/>
  <c r="AX597" i="20" s="1"/>
  <c r="AY597" i="20" s="1"/>
  <c r="AW713" i="20"/>
  <c r="AX713" i="20" s="1"/>
  <c r="AY713" i="20" s="1"/>
  <c r="AW712" i="20"/>
  <c r="AX712" i="20" s="1"/>
  <c r="AY712" i="20" s="1"/>
  <c r="AW703" i="20"/>
  <c r="AX703" i="20" s="1"/>
  <c r="AY703" i="20" s="1"/>
  <c r="AW699" i="20"/>
  <c r="AX699" i="20" s="1"/>
  <c r="AY699" i="20" s="1"/>
  <c r="AT1055" i="20"/>
  <c r="AU1055" i="20" s="1"/>
  <c r="AV1055" i="20" s="1"/>
  <c r="AT1059" i="20"/>
  <c r="AU1059" i="20" s="1"/>
  <c r="AV1059" i="20" s="1"/>
  <c r="AT1063" i="20"/>
  <c r="AU1063" i="20" s="1"/>
  <c r="AV1063" i="20" s="1"/>
  <c r="AT1067" i="20"/>
  <c r="AU1067" i="20" s="1"/>
  <c r="AV1067" i="20" s="1"/>
  <c r="AT1071" i="20"/>
  <c r="AU1071" i="20" s="1"/>
  <c r="AV1071" i="20" s="1"/>
  <c r="AT1075" i="20"/>
  <c r="AU1075" i="20" s="1"/>
  <c r="AV1075" i="20" s="1"/>
  <c r="AT1079" i="20"/>
  <c r="AU1079" i="20" s="1"/>
  <c r="AV1079" i="20" s="1"/>
  <c r="AT1083" i="20"/>
  <c r="AU1083" i="20" s="1"/>
  <c r="AV1083" i="20" s="1"/>
  <c r="AT1087" i="20"/>
  <c r="AU1087" i="20" s="1"/>
  <c r="AV1087" i="20" s="1"/>
  <c r="AT1091" i="20"/>
  <c r="AU1091" i="20" s="1"/>
  <c r="AV1091" i="20" s="1"/>
  <c r="AT1095" i="20"/>
  <c r="AU1095" i="20" s="1"/>
  <c r="AV1095" i="20" s="1"/>
  <c r="AT1099" i="20"/>
  <c r="AU1099" i="20" s="1"/>
  <c r="AV1099" i="20" s="1"/>
  <c r="AT1103" i="20"/>
  <c r="AU1103" i="20" s="1"/>
  <c r="AV1103" i="20" s="1"/>
  <c r="AT1107" i="20"/>
  <c r="AU1107" i="20" s="1"/>
  <c r="AV1107" i="20" s="1"/>
  <c r="AT1111" i="20"/>
  <c r="AU1111" i="20" s="1"/>
  <c r="AV1111" i="20" s="1"/>
  <c r="AT1115" i="20"/>
  <c r="AU1115" i="20" s="1"/>
  <c r="AV1115" i="20" s="1"/>
  <c r="AT1119" i="20"/>
  <c r="AU1119" i="20" s="1"/>
  <c r="AV1119" i="20" s="1"/>
  <c r="AT1123" i="20"/>
  <c r="AU1123" i="20" s="1"/>
  <c r="AV1123" i="20" s="1"/>
  <c r="AT1127" i="20"/>
  <c r="AU1127" i="20" s="1"/>
  <c r="AV1127" i="20" s="1"/>
  <c r="AT1131" i="20"/>
  <c r="AU1131" i="20" s="1"/>
  <c r="AV1131" i="20" s="1"/>
  <c r="AT1135" i="20"/>
  <c r="AU1135" i="20" s="1"/>
  <c r="AV1135" i="20" s="1"/>
  <c r="AT1139" i="20"/>
  <c r="AU1139" i="20" s="1"/>
  <c r="AV1139" i="20" s="1"/>
  <c r="AT1143" i="20"/>
  <c r="AU1143" i="20" s="1"/>
  <c r="AV1143" i="20" s="1"/>
  <c r="AT1147" i="20"/>
  <c r="AU1147" i="20" s="1"/>
  <c r="AV1147" i="20" s="1"/>
  <c r="AT1151" i="20"/>
  <c r="AU1151" i="20" s="1"/>
  <c r="AV1151" i="20" s="1"/>
  <c r="AT1155" i="20"/>
  <c r="AU1155" i="20" s="1"/>
  <c r="AV1155" i="20" s="1"/>
  <c r="AT1159" i="20"/>
  <c r="AU1159" i="20" s="1"/>
  <c r="AV1159" i="20" s="1"/>
  <c r="AT1163" i="20"/>
  <c r="AU1163" i="20" s="1"/>
  <c r="AV1163" i="20" s="1"/>
  <c r="AT1167" i="20"/>
  <c r="AU1167" i="20" s="1"/>
  <c r="AV1167" i="20" s="1"/>
  <c r="AT1171" i="20"/>
  <c r="AU1171" i="20" s="1"/>
  <c r="AV1171" i="20" s="1"/>
  <c r="AT1175" i="20"/>
  <c r="AU1175" i="20" s="1"/>
  <c r="AV1175" i="20" s="1"/>
  <c r="AT1179" i="20"/>
  <c r="AU1179" i="20" s="1"/>
  <c r="AV1179" i="20" s="1"/>
  <c r="AT1183" i="20"/>
  <c r="AU1183" i="20" s="1"/>
  <c r="AV1183" i="20" s="1"/>
  <c r="AW1240" i="20"/>
  <c r="AX1240" i="20" s="1"/>
  <c r="AY1240" i="20" s="1"/>
  <c r="AW1256" i="20"/>
  <c r="AX1256" i="20" s="1"/>
  <c r="AY1256" i="20" s="1"/>
  <c r="AW1272" i="20"/>
  <c r="AX1272" i="20"/>
  <c r="AY1272" i="20" s="1"/>
  <c r="AW1288" i="20"/>
  <c r="AX1288" i="20" s="1"/>
  <c r="AY1288" i="20" s="1"/>
  <c r="AW1306" i="20"/>
  <c r="AX1306" i="20" s="1"/>
  <c r="AY1306" i="20" s="1"/>
  <c r="AW1322" i="20"/>
  <c r="AX1322" i="20" s="1"/>
  <c r="AY1322" i="20" s="1"/>
  <c r="AT1460" i="20"/>
  <c r="AU1460" i="20" s="1"/>
  <c r="AV1460" i="20" s="1"/>
  <c r="AT1476" i="20"/>
  <c r="AU1476" i="20" s="1"/>
  <c r="AV1476" i="20" s="1"/>
  <c r="AT1492" i="20"/>
  <c r="AU1492" i="20" s="1"/>
  <c r="AV1492" i="20" s="1"/>
  <c r="AT1496" i="20"/>
  <c r="AU1496" i="20" s="1"/>
  <c r="AV1496" i="20" s="1"/>
  <c r="AT1500" i="20"/>
  <c r="AU1500" i="20" s="1"/>
  <c r="AV1500" i="20" s="1"/>
  <c r="AT1504" i="20"/>
  <c r="AU1504" i="20" s="1"/>
  <c r="AV1504" i="20" s="1"/>
  <c r="AT1508" i="20"/>
  <c r="AU1508" i="20" s="1"/>
  <c r="AV1508" i="20" s="1"/>
  <c r="AT1512" i="20"/>
  <c r="AU1512" i="20" s="1"/>
  <c r="AV1512" i="20" s="1"/>
  <c r="AT1516" i="20"/>
  <c r="AU1516" i="20" s="1"/>
  <c r="AV1516" i="20" s="1"/>
  <c r="AT1520" i="20"/>
  <c r="AU1520" i="20" s="1"/>
  <c r="AV1520" i="20" s="1"/>
  <c r="AT1524" i="20"/>
  <c r="AU1524" i="20" s="1"/>
  <c r="AV1524" i="20" s="1"/>
  <c r="AT1528" i="20"/>
  <c r="AU1528" i="20" s="1"/>
  <c r="AV1528" i="20" s="1"/>
  <c r="AT1532" i="20"/>
  <c r="AU1532" i="20" s="1"/>
  <c r="AV1532" i="20" s="1"/>
  <c r="AT1536" i="20"/>
  <c r="AU1536" i="20" s="1"/>
  <c r="AV1536" i="20" s="1"/>
  <c r="AT1540" i="20"/>
  <c r="AU1540" i="20" s="1"/>
  <c r="AV1540" i="20" s="1"/>
  <c r="AT1544" i="20"/>
  <c r="AU1544" i="20" s="1"/>
  <c r="AV1544" i="20" s="1"/>
  <c r="AT1548" i="20"/>
  <c r="AU1548" i="20" s="1"/>
  <c r="AV1548" i="20" s="1"/>
  <c r="AT1552" i="20"/>
  <c r="AU1552" i="20" s="1"/>
  <c r="AV1552" i="20" s="1"/>
  <c r="AT1556" i="20"/>
  <c r="AU1556" i="20" s="1"/>
  <c r="AV1556" i="20" s="1"/>
  <c r="AT1560" i="20"/>
  <c r="AU1560" i="20" s="1"/>
  <c r="AV1560" i="20" s="1"/>
  <c r="AT1564" i="20"/>
  <c r="AU1564" i="20" s="1"/>
  <c r="AV1564" i="20" s="1"/>
  <c r="AT1568" i="20"/>
  <c r="AU1568" i="20" s="1"/>
  <c r="AV1568" i="20" s="1"/>
  <c r="AT1572" i="20"/>
  <c r="AU1572" i="20" s="1"/>
  <c r="AV1572" i="20" s="1"/>
  <c r="AT1576" i="20"/>
  <c r="AU1576" i="20" s="1"/>
  <c r="AV1576" i="20" s="1"/>
  <c r="AT1580" i="20"/>
  <c r="AU1580" i="20" s="1"/>
  <c r="AV1580" i="20" s="1"/>
  <c r="AT1584" i="20"/>
  <c r="AU1584" i="20" s="1"/>
  <c r="AV1584" i="20" s="1"/>
  <c r="AT1588" i="20"/>
  <c r="AU1588" i="20" s="1"/>
  <c r="AV1588" i="20" s="1"/>
  <c r="AT1592" i="20"/>
  <c r="AU1592" i="20" s="1"/>
  <c r="AV1592" i="20" s="1"/>
  <c r="AT1596" i="20"/>
  <c r="AU1596" i="20" s="1"/>
  <c r="AV1596" i="20" s="1"/>
  <c r="AT1600" i="20"/>
  <c r="AU1600" i="20" s="1"/>
  <c r="AV1600" i="20" s="1"/>
  <c r="AT1604" i="20"/>
  <c r="AU1604" i="20" s="1"/>
  <c r="AV1604" i="20" s="1"/>
  <c r="AT1608" i="20"/>
  <c r="AU1608" i="20" s="1"/>
  <c r="AV1608" i="20" s="1"/>
  <c r="AT1612" i="20"/>
  <c r="AU1612" i="20" s="1"/>
  <c r="AV1612" i="20" s="1"/>
  <c r="AT1616" i="20"/>
  <c r="AU1616" i="20" s="1"/>
  <c r="AV1616" i="20" s="1"/>
  <c r="AW1249" i="20"/>
  <c r="AX1249" i="20" s="1"/>
  <c r="AY1249" i="20" s="1"/>
  <c r="AW1281" i="20"/>
  <c r="AX1281" i="20" s="1"/>
  <c r="AY1281" i="20" s="1"/>
  <c r="AW1316" i="20"/>
  <c r="AX1316" i="20" s="1"/>
  <c r="AY1316" i="20" s="1"/>
  <c r="AT1467" i="20"/>
  <c r="AU1467" i="20" s="1"/>
  <c r="AV1467" i="20" s="1"/>
  <c r="AW1629" i="20"/>
  <c r="AX1629" i="20" s="1"/>
  <c r="AY1629" i="20" s="1"/>
  <c r="AW1646" i="20"/>
  <c r="AX1646" i="20" s="1"/>
  <c r="AY1646" i="20" s="1"/>
  <c r="AW1654" i="20"/>
  <c r="AX1654" i="20" s="1"/>
  <c r="AY1654" i="20" s="1"/>
  <c r="AW1662" i="20"/>
  <c r="AX1662" i="20" s="1"/>
  <c r="AY1662" i="20" s="1"/>
  <c r="AW1670" i="20"/>
  <c r="AX1670" i="20" s="1"/>
  <c r="AY1670" i="20" s="1"/>
  <c r="AW1678" i="20"/>
  <c r="AX1678" i="20" s="1"/>
  <c r="AY1678" i="20" s="1"/>
  <c r="AW1686" i="20"/>
  <c r="AX1686" i="20" s="1"/>
  <c r="AY1686" i="20" s="1"/>
  <c r="AW1694" i="20"/>
  <c r="AX1694" i="20" s="1"/>
  <c r="AY1694" i="20" s="1"/>
  <c r="AW1702" i="20"/>
  <c r="AX1702" i="20" s="1"/>
  <c r="AY1702" i="20" s="1"/>
  <c r="AW1710" i="20"/>
  <c r="AX1710" i="20" s="1"/>
  <c r="AY1710" i="20" s="1"/>
  <c r="AW1718" i="20"/>
  <c r="AX1718" i="20" s="1"/>
  <c r="AY1718" i="20" s="1"/>
  <c r="AW1726" i="20"/>
  <c r="AX1726" i="20"/>
  <c r="AY1726" i="20" s="1"/>
  <c r="AW1734" i="20"/>
  <c r="AX1734" i="20" s="1"/>
  <c r="AY1734" i="20" s="1"/>
  <c r="AW1742" i="20"/>
  <c r="AX1742" i="20" s="1"/>
  <c r="AY1742" i="20" s="1"/>
  <c r="AW1750" i="20"/>
  <c r="AX1750" i="20" s="1"/>
  <c r="AY1750" i="20" s="1"/>
  <c r="AW1758" i="20"/>
  <c r="AX1758" i="20" s="1"/>
  <c r="AY1758" i="20" s="1"/>
  <c r="AW1766" i="20"/>
  <c r="AX1766" i="20" s="1"/>
  <c r="AY1766" i="20" s="1"/>
  <c r="AW1784" i="20"/>
  <c r="AX1784" i="20" s="1"/>
  <c r="AY1784" i="20" s="1"/>
  <c r="AW1807" i="20"/>
  <c r="AX1807" i="20" s="1"/>
  <c r="AY1807" i="20" s="1"/>
  <c r="AW1823" i="20"/>
  <c r="AX1823" i="20" s="1"/>
  <c r="AY1823" i="20" s="1"/>
  <c r="AW1624" i="20"/>
  <c r="AX1624" i="20" s="1"/>
  <c r="AY1624" i="20" s="1"/>
  <c r="AW1783" i="20"/>
  <c r="AX1783" i="20" s="1"/>
  <c r="AY1783" i="20" s="1"/>
  <c r="AW1639" i="20"/>
  <c r="AX1639" i="20" s="1"/>
  <c r="AY1639" i="20" s="1"/>
  <c r="AW1802" i="20"/>
  <c r="AX1802" i="20" s="1"/>
  <c r="AY1802" i="20" s="1"/>
  <c r="AW1818" i="20"/>
  <c r="AX1818" i="20" s="1"/>
  <c r="AY1818" i="20" s="1"/>
  <c r="AW1834" i="20"/>
  <c r="AX1834" i="20" s="1"/>
  <c r="AY1834" i="20" s="1"/>
  <c r="AW1626" i="20"/>
  <c r="AX1626" i="20"/>
  <c r="AY1626" i="20" s="1"/>
  <c r="AW1773" i="20"/>
  <c r="AX1773" i="20"/>
  <c r="AY1773" i="20" s="1"/>
  <c r="AW1789" i="20"/>
  <c r="AX1789" i="20"/>
  <c r="AY1789" i="20" s="1"/>
  <c r="AW1843" i="20"/>
  <c r="AX1843" i="20" s="1"/>
  <c r="AY1843" i="20" s="1"/>
  <c r="AW1840" i="20"/>
  <c r="AX1840" i="20" s="1"/>
  <c r="AY1840" i="20" s="1"/>
  <c r="AT2159" i="20"/>
  <c r="AU2159" i="20" s="1"/>
  <c r="AV2159" i="20" s="1"/>
  <c r="AT2163" i="20"/>
  <c r="AU2163" i="20" s="1"/>
  <c r="AV2163" i="20" s="1"/>
  <c r="AT2167" i="20"/>
  <c r="AU2167" i="20" s="1"/>
  <c r="AV2167" i="20" s="1"/>
  <c r="AT2171" i="20"/>
  <c r="AU2171" i="20" s="1"/>
  <c r="AV2171" i="20" s="1"/>
  <c r="AT2175" i="20"/>
  <c r="AU2175" i="20" s="1"/>
  <c r="AV2175" i="20" s="1"/>
  <c r="AT2179" i="20"/>
  <c r="AU2179" i="20" s="1"/>
  <c r="AV2179" i="20" s="1"/>
  <c r="AT2183" i="20"/>
  <c r="AU2183" i="20" s="1"/>
  <c r="AV2183" i="20" s="1"/>
  <c r="AT2187" i="20"/>
  <c r="AU2187" i="20" s="1"/>
  <c r="AV2187" i="20" s="1"/>
  <c r="AT2191" i="20"/>
  <c r="AU2191" i="20" s="1"/>
  <c r="AV2191" i="20" s="1"/>
  <c r="AT2195" i="20"/>
  <c r="AU2195" i="20" s="1"/>
  <c r="AV2195" i="20" s="1"/>
  <c r="AT2199" i="20"/>
  <c r="AU2199" i="20" s="1"/>
  <c r="AV2199" i="20" s="1"/>
  <c r="AT2203" i="20"/>
  <c r="AU2203" i="20" s="1"/>
  <c r="AV2203" i="20" s="1"/>
  <c r="AT2207" i="20"/>
  <c r="AU2207" i="20" s="1"/>
  <c r="AV2207" i="20" s="1"/>
  <c r="AT2211" i="20"/>
  <c r="AU2211" i="20" s="1"/>
  <c r="AV2211" i="20" s="1"/>
  <c r="AT2215" i="20"/>
  <c r="AU2215" i="20" s="1"/>
  <c r="AV2215" i="20" s="1"/>
  <c r="AT2219" i="20"/>
  <c r="AU2219" i="20" s="1"/>
  <c r="AV2219" i="20" s="1"/>
  <c r="AT2223" i="20"/>
  <c r="AU2223" i="20" s="1"/>
  <c r="AV2223" i="20" s="1"/>
  <c r="AT2227" i="20"/>
  <c r="AU2227" i="20" s="1"/>
  <c r="AV2227" i="20" s="1"/>
  <c r="AT2230" i="20"/>
  <c r="AU2230" i="20" s="1"/>
  <c r="AV2230" i="20" s="1"/>
  <c r="AT2238" i="20"/>
  <c r="AU2238" i="20" s="1"/>
  <c r="AV2238" i="20" s="1"/>
  <c r="AT2246" i="20"/>
  <c r="AU2246" i="20" s="1"/>
  <c r="AV2246" i="20" s="1"/>
  <c r="AT2254" i="20"/>
  <c r="AU2254" i="20" s="1"/>
  <c r="AV2254" i="20" s="1"/>
  <c r="AT2262" i="20"/>
  <c r="AU2262" i="20" s="1"/>
  <c r="AV2262" i="20" s="1"/>
  <c r="AT2270" i="20"/>
  <c r="AU2270" i="20" s="1"/>
  <c r="AV2270" i="20" s="1"/>
  <c r="AT2278" i="20"/>
  <c r="AU2278" i="20" s="1"/>
  <c r="AV2278" i="20" s="1"/>
  <c r="AT2286" i="20"/>
  <c r="AU2286" i="20" s="1"/>
  <c r="AV2286" i="20" s="1"/>
  <c r="AT2294" i="20"/>
  <c r="AU2294" i="20" s="1"/>
  <c r="AV2294" i="20" s="1"/>
  <c r="AT2302" i="20"/>
  <c r="AU2302" i="20" s="1"/>
  <c r="AV2302" i="20" s="1"/>
  <c r="AT2310" i="20"/>
  <c r="AU2310" i="20" s="1"/>
  <c r="AV2310" i="20" s="1"/>
  <c r="AT2318" i="20"/>
  <c r="AU2318" i="20" s="1"/>
  <c r="AV2318" i="20" s="1"/>
  <c r="AT2326" i="20"/>
  <c r="AU2326" i="20" s="1"/>
  <c r="AV2326" i="20" s="1"/>
  <c r="AT2334" i="20"/>
  <c r="AU2334" i="20" s="1"/>
  <c r="AV2334" i="20" s="1"/>
  <c r="AT2342" i="20"/>
  <c r="AU2342" i="20" s="1"/>
  <c r="AV2342" i="20" s="1"/>
  <c r="AT2350" i="20"/>
  <c r="AU2350" i="20" s="1"/>
  <c r="AV2350" i="20" s="1"/>
  <c r="AT2358" i="20"/>
  <c r="AU2358" i="20" s="1"/>
  <c r="AV2358" i="20" s="1"/>
  <c r="AT2366" i="20"/>
  <c r="AU2366" i="20" s="1"/>
  <c r="AV2366" i="20" s="1"/>
  <c r="AT2374" i="20"/>
  <c r="AU2374" i="20" s="1"/>
  <c r="AV2374" i="20" s="1"/>
  <c r="AT2382" i="20"/>
  <c r="AU2382" i="20" s="1"/>
  <c r="AV2382" i="20" s="1"/>
  <c r="AT2390" i="20"/>
  <c r="AU2390" i="20" s="1"/>
  <c r="AV2390" i="20" s="1"/>
  <c r="AT2398" i="20"/>
  <c r="AU2398" i="20" s="1"/>
  <c r="AV2398" i="20" s="1"/>
  <c r="AT2406" i="20"/>
  <c r="AU2406" i="20" s="1"/>
  <c r="AV2406" i="20" s="1"/>
  <c r="AT2414" i="20"/>
  <c r="AU2414" i="20" s="1"/>
  <c r="AV2414" i="20" s="1"/>
  <c r="AT2422" i="20"/>
  <c r="AU2422" i="20" s="1"/>
  <c r="AV2422" i="20" s="1"/>
  <c r="AT2430" i="20"/>
  <c r="AU2430" i="20" s="1"/>
  <c r="AV2430" i="20" s="1"/>
  <c r="AT2438" i="20"/>
  <c r="AU2438" i="20" s="1"/>
  <c r="AV2438" i="20" s="1"/>
  <c r="AT2446" i="20"/>
  <c r="AU2446" i="20" s="1"/>
  <c r="AV2446" i="20" s="1"/>
  <c r="AT2454" i="20"/>
  <c r="AU2454" i="20" s="1"/>
  <c r="AV2454" i="20" s="1"/>
  <c r="AT2462" i="20"/>
  <c r="AU2462" i="20" s="1"/>
  <c r="AV2462" i="20" s="1"/>
  <c r="AT2470" i="20"/>
  <c r="AU2470" i="20" s="1"/>
  <c r="AV2470" i="20" s="1"/>
  <c r="AT2474" i="20"/>
  <c r="AU2474" i="20" s="1"/>
  <c r="AV2474" i="20" s="1"/>
  <c r="AT2478" i="20"/>
  <c r="AU2478" i="20" s="1"/>
  <c r="AV2478" i="20" s="1"/>
  <c r="AT2482" i="20"/>
  <c r="AU2482" i="20" s="1"/>
  <c r="AV2482" i="20" s="1"/>
  <c r="AT2486" i="20"/>
  <c r="AU2486" i="20" s="1"/>
  <c r="AV2486" i="20" s="1"/>
  <c r="AT2490" i="20"/>
  <c r="AU2490" i="20" s="1"/>
  <c r="AV2490" i="20" s="1"/>
  <c r="AT2494" i="20"/>
  <c r="AU2494" i="20" s="1"/>
  <c r="AV2494" i="20" s="1"/>
  <c r="AT2498" i="20"/>
  <c r="AU2498" i="20" s="1"/>
  <c r="AV2498" i="20" s="1"/>
  <c r="AT2502" i="20"/>
  <c r="AU2502" i="20" s="1"/>
  <c r="AV2502" i="20" s="1"/>
  <c r="AT2506" i="20"/>
  <c r="AU2506" i="20" s="1"/>
  <c r="AV2506" i="20" s="1"/>
  <c r="AT2510" i="20"/>
  <c r="AU2510" i="20" s="1"/>
  <c r="AV2510" i="20" s="1"/>
  <c r="AW1842" i="20"/>
  <c r="AX1842" i="20" s="1"/>
  <c r="AY1842" i="20" s="1"/>
  <c r="AW1841" i="20"/>
  <c r="AX1841" i="20" s="1"/>
  <c r="AY1841" i="20" s="1"/>
  <c r="AT2525" i="20"/>
  <c r="AU2525" i="20" s="1"/>
  <c r="AV2525" i="20" s="1"/>
  <c r="AT2541" i="20"/>
  <c r="AU2541" i="20" s="1"/>
  <c r="AV2541" i="20" s="1"/>
  <c r="AT2557" i="20"/>
  <c r="AU2557" i="20" s="1"/>
  <c r="AV2557" i="20" s="1"/>
  <c r="AT2573" i="20"/>
  <c r="AU2573" i="20" s="1"/>
  <c r="AV2573" i="20" s="1"/>
  <c r="AT2589" i="20"/>
  <c r="AU2589" i="20" s="1"/>
  <c r="AV2589" i="20" s="1"/>
  <c r="AT2605" i="20"/>
  <c r="AU2605" i="20" s="1"/>
  <c r="AV2605" i="20" s="1"/>
  <c r="AT2621" i="20"/>
  <c r="AU2621" i="20" s="1"/>
  <c r="AV2621" i="20" s="1"/>
  <c r="AT2637" i="20"/>
  <c r="AU2637" i="20" s="1"/>
  <c r="AV2637" i="20" s="1"/>
  <c r="AT2653" i="20"/>
  <c r="AU2653" i="20" s="1"/>
  <c r="AV2653" i="20" s="1"/>
  <c r="AT2669" i="20"/>
  <c r="AU2669" i="20" s="1"/>
  <c r="AV2669" i="20" s="1"/>
  <c r="AT2685" i="20"/>
  <c r="AU2685" i="20" s="1"/>
  <c r="AV2685" i="20" s="1"/>
  <c r="AT2701" i="20"/>
  <c r="AU2701" i="20" s="1"/>
  <c r="AV2701" i="20" s="1"/>
  <c r="AT2717" i="20"/>
  <c r="AU2717" i="20" s="1"/>
  <c r="AV2717" i="20" s="1"/>
  <c r="AT2733" i="20"/>
  <c r="AU2733" i="20" s="1"/>
  <c r="AV2733" i="20" s="1"/>
  <c r="AT2749" i="20"/>
  <c r="AU2749" i="20" s="1"/>
  <c r="AV2749" i="20" s="1"/>
  <c r="AT2765" i="20"/>
  <c r="AU2765" i="20" s="1"/>
  <c r="AV2765" i="20" s="1"/>
  <c r="AT2781" i="20"/>
  <c r="AU2781" i="20" s="1"/>
  <c r="AV2781" i="20" s="1"/>
  <c r="AT2797" i="20"/>
  <c r="AU2797" i="20" s="1"/>
  <c r="AV2797" i="20" s="1"/>
  <c r="AT2518" i="20"/>
  <c r="AU2518" i="20" s="1"/>
  <c r="AV2518" i="20" s="1"/>
  <c r="AT2534" i="20"/>
  <c r="AU2534" i="20" s="1"/>
  <c r="AV2534" i="20" s="1"/>
  <c r="AT2550" i="20"/>
  <c r="AU2550" i="20" s="1"/>
  <c r="AV2550" i="20" s="1"/>
  <c r="AT2566" i="20"/>
  <c r="AU2566" i="20" s="1"/>
  <c r="AV2566" i="20" s="1"/>
  <c r="AT2582" i="20"/>
  <c r="AU2582" i="20" s="1"/>
  <c r="AV2582" i="20" s="1"/>
  <c r="AT2598" i="20"/>
  <c r="AU2598" i="20" s="1"/>
  <c r="AV2598" i="20" s="1"/>
  <c r="AT2614" i="20"/>
  <c r="AU2614" i="20" s="1"/>
  <c r="AV2614" i="20" s="1"/>
  <c r="AT2630" i="20"/>
  <c r="AU2630" i="20" s="1"/>
  <c r="AV2630" i="20" s="1"/>
  <c r="AT2646" i="20"/>
  <c r="AU2646" i="20" s="1"/>
  <c r="AV2646" i="20" s="1"/>
  <c r="AT2662" i="20"/>
  <c r="AU2662" i="20" s="1"/>
  <c r="AV2662" i="20" s="1"/>
  <c r="AT2678" i="20"/>
  <c r="AU2678" i="20" s="1"/>
  <c r="AV2678" i="20" s="1"/>
  <c r="AT2694" i="20"/>
  <c r="AU2694" i="20" s="1"/>
  <c r="AV2694" i="20" s="1"/>
  <c r="AT2710" i="20"/>
  <c r="AU2710" i="20" s="1"/>
  <c r="AV2710" i="20" s="1"/>
  <c r="AT2726" i="20"/>
  <c r="AU2726" i="20" s="1"/>
  <c r="AV2726" i="20" s="1"/>
  <c r="AT2742" i="20"/>
  <c r="AU2742" i="20" s="1"/>
  <c r="AV2742" i="20" s="1"/>
  <c r="AT2758" i="20"/>
  <c r="AU2758" i="20" s="1"/>
  <c r="AV2758" i="20" s="1"/>
  <c r="AT2774" i="20"/>
  <c r="AU2774" i="20" s="1"/>
  <c r="AV2774" i="20" s="1"/>
  <c r="AT2790" i="20"/>
  <c r="AU2790" i="20" s="1"/>
  <c r="AV2790" i="20" s="1"/>
  <c r="AT2806" i="20"/>
  <c r="AU2806" i="20" s="1"/>
  <c r="AV2806" i="20" s="1"/>
  <c r="AT2810" i="20"/>
  <c r="AU2810" i="20" s="1"/>
  <c r="AV2810" i="20" s="1"/>
  <c r="AT2814" i="20"/>
  <c r="AU2814" i="20" s="1"/>
  <c r="AV2814" i="20" s="1"/>
  <c r="AT2818" i="20"/>
  <c r="AU2818" i="20" s="1"/>
  <c r="AV2818" i="20" s="1"/>
  <c r="AT2822" i="20"/>
  <c r="AU2822" i="20" s="1"/>
  <c r="AV2822" i="20" s="1"/>
  <c r="AT2826" i="20"/>
  <c r="AU2826" i="20" s="1"/>
  <c r="AV2826" i="20" s="1"/>
  <c r="AT2830" i="20"/>
  <c r="AU2830" i="20" s="1"/>
  <c r="AV2830" i="20" s="1"/>
  <c r="AT2834" i="20"/>
  <c r="AU2834" i="20" s="1"/>
  <c r="AV2834" i="20" s="1"/>
  <c r="AU2838" i="20"/>
  <c r="AV2838" i="20" s="1"/>
  <c r="AT2838" i="20"/>
  <c r="AT2842" i="20"/>
  <c r="AU2842" i="20" s="1"/>
  <c r="AV2842" i="20" s="1"/>
  <c r="AT2846" i="20"/>
  <c r="AU2846" i="20" s="1"/>
  <c r="AV2846" i="20" s="1"/>
  <c r="AT2850" i="20"/>
  <c r="AU2850" i="20" s="1"/>
  <c r="AV2850" i="20" s="1"/>
  <c r="AT2854" i="20"/>
  <c r="AU2854" i="20" s="1"/>
  <c r="AV2854" i="20" s="1"/>
  <c r="AT2858" i="20"/>
  <c r="AU2858" i="20" s="1"/>
  <c r="AV2858" i="20" s="1"/>
  <c r="AT2862" i="20"/>
  <c r="AU2862" i="20" s="1"/>
  <c r="AV2862" i="20" s="1"/>
  <c r="AT2866" i="20"/>
  <c r="AU2866" i="20" s="1"/>
  <c r="AV2866" i="20" s="1"/>
  <c r="AT2870" i="20"/>
  <c r="AU2870" i="20" s="1"/>
  <c r="AV2870" i="20" s="1"/>
  <c r="AT2874" i="20"/>
  <c r="AU2874" i="20" s="1"/>
  <c r="AV2874" i="20" s="1"/>
  <c r="AT2878" i="20"/>
  <c r="AU2878" i="20" s="1"/>
  <c r="AV2878" i="20" s="1"/>
  <c r="AT2882" i="20"/>
  <c r="AU2882" i="20" s="1"/>
  <c r="AV2882" i="20" s="1"/>
  <c r="AT2886" i="20"/>
  <c r="AU2886" i="20" s="1"/>
  <c r="AV2886" i="20" s="1"/>
  <c r="AT2890" i="20"/>
  <c r="AU2890" i="20" s="1"/>
  <c r="AV2890" i="20" s="1"/>
  <c r="AT2894" i="20"/>
  <c r="AU2894" i="20" s="1"/>
  <c r="AV2894" i="20" s="1"/>
  <c r="AT2898" i="20"/>
  <c r="AU2898" i="20" s="1"/>
  <c r="AV2898" i="20" s="1"/>
  <c r="AU2902" i="20"/>
  <c r="AV2902" i="20" s="1"/>
  <c r="AT2902" i="20"/>
  <c r="AT2906" i="20"/>
  <c r="AU2906" i="20" s="1"/>
  <c r="AV2906" i="20" s="1"/>
  <c r="AT2910" i="20"/>
  <c r="AU2910" i="20" s="1"/>
  <c r="AV2910" i="20" s="1"/>
  <c r="AT2914" i="20"/>
  <c r="AU2914" i="20" s="1"/>
  <c r="AV2914" i="20" s="1"/>
  <c r="AT2918" i="20"/>
  <c r="AU2918" i="20" s="1"/>
  <c r="AV2918" i="20" s="1"/>
  <c r="AT2922" i="20"/>
  <c r="AU2922" i="20" s="1"/>
  <c r="AV2922" i="20" s="1"/>
  <c r="AT2926" i="20"/>
  <c r="AU2926" i="20" s="1"/>
  <c r="AV2926" i="20" s="1"/>
  <c r="AT2930" i="20"/>
  <c r="AU2930" i="20" s="1"/>
  <c r="AV2930" i="20" s="1"/>
  <c r="AT2934" i="20"/>
  <c r="AU2934" i="20" s="1"/>
  <c r="AV2934" i="20" s="1"/>
  <c r="AT2938" i="20"/>
  <c r="AU2938" i="20" s="1"/>
  <c r="AV2938" i="20" s="1"/>
  <c r="AT2942" i="20"/>
  <c r="AU2942" i="20" s="1"/>
  <c r="AV2942" i="20" s="1"/>
  <c r="AT2946" i="20"/>
  <c r="AU2946" i="20" s="1"/>
  <c r="AV2946" i="20" s="1"/>
  <c r="AT2950" i="20"/>
  <c r="AU2950" i="20" s="1"/>
  <c r="AV2950" i="20" s="1"/>
  <c r="AT2954" i="20"/>
  <c r="AU2954" i="20" s="1"/>
  <c r="AV2954" i="20" s="1"/>
  <c r="AT2958" i="20"/>
  <c r="AU2958" i="20" s="1"/>
  <c r="AV2958" i="20" s="1"/>
  <c r="AT2962" i="20"/>
  <c r="AU2962" i="20" s="1"/>
  <c r="AV2962" i="20" s="1"/>
  <c r="AT2966" i="20"/>
  <c r="AU2966" i="20" s="1"/>
  <c r="AV2966" i="20" s="1"/>
  <c r="AT2970" i="20"/>
  <c r="AU2970" i="20" s="1"/>
  <c r="AV2970" i="20" s="1"/>
  <c r="AT2974" i="20"/>
  <c r="AU2974" i="20" s="1"/>
  <c r="AV2974" i="20" s="1"/>
  <c r="AT2978" i="20"/>
  <c r="AU2978" i="20" s="1"/>
  <c r="AV2978" i="20" s="1"/>
  <c r="AT2982" i="20"/>
  <c r="AU2982" i="20" s="1"/>
  <c r="AV2982" i="20" s="1"/>
  <c r="AT2986" i="20"/>
  <c r="AU2986" i="20" s="1"/>
  <c r="AV2986" i="20" s="1"/>
  <c r="AT2990" i="20"/>
  <c r="AU2990" i="20" s="1"/>
  <c r="AV2990" i="20" s="1"/>
  <c r="AT2994" i="20"/>
  <c r="AU2994" i="20" s="1"/>
  <c r="AV2994" i="20" s="1"/>
  <c r="AT2998" i="20"/>
  <c r="AU2998" i="20" s="1"/>
  <c r="AV2998" i="20" s="1"/>
  <c r="AT3002" i="20"/>
  <c r="AU3002" i="20" s="1"/>
  <c r="AV3002" i="20" s="1"/>
  <c r="AT3006" i="20"/>
  <c r="AU3006" i="20" s="1"/>
  <c r="AV3006" i="20" s="1"/>
  <c r="AT3010" i="20"/>
  <c r="AU3010" i="20" s="1"/>
  <c r="AV3010" i="20" s="1"/>
  <c r="AT2515" i="20"/>
  <c r="AU2515" i="20" s="1"/>
  <c r="AV2515" i="20" s="1"/>
  <c r="AT2531" i="20"/>
  <c r="AU2531" i="20" s="1"/>
  <c r="AV2531" i="20" s="1"/>
  <c r="AT2547" i="20"/>
  <c r="AU2547" i="20" s="1"/>
  <c r="AV2547" i="20" s="1"/>
  <c r="AT2563" i="20"/>
  <c r="AU2563" i="20" s="1"/>
  <c r="AV2563" i="20" s="1"/>
  <c r="AT2579" i="20"/>
  <c r="AU2579" i="20" s="1"/>
  <c r="AV2579" i="20" s="1"/>
  <c r="AT2595" i="20"/>
  <c r="AU2595" i="20" s="1"/>
  <c r="AV2595" i="20" s="1"/>
  <c r="AT2611" i="20"/>
  <c r="AU2611" i="20" s="1"/>
  <c r="AV2611" i="20" s="1"/>
  <c r="AT2627" i="20"/>
  <c r="AU2627" i="20" s="1"/>
  <c r="AV2627" i="20" s="1"/>
  <c r="AT2643" i="20"/>
  <c r="AU2643" i="20" s="1"/>
  <c r="AV2643" i="20" s="1"/>
  <c r="AT2659" i="20"/>
  <c r="AU2659" i="20" s="1"/>
  <c r="AV2659" i="20" s="1"/>
  <c r="AT2675" i="20"/>
  <c r="AU2675" i="20" s="1"/>
  <c r="AV2675" i="20" s="1"/>
  <c r="AT2691" i="20"/>
  <c r="AU2691" i="20" s="1"/>
  <c r="AV2691" i="20" s="1"/>
  <c r="AT2707" i="20"/>
  <c r="AU2707" i="20" s="1"/>
  <c r="AV2707" i="20" s="1"/>
  <c r="AT2723" i="20"/>
  <c r="AU2723" i="20" s="1"/>
  <c r="AV2723" i="20" s="1"/>
  <c r="AT2739" i="20"/>
  <c r="AU2739" i="20" s="1"/>
  <c r="AV2739" i="20" s="1"/>
  <c r="AT2755" i="20"/>
  <c r="AU2755" i="20" s="1"/>
  <c r="AV2755" i="20" s="1"/>
  <c r="AT2771" i="20"/>
  <c r="AU2771" i="20" s="1"/>
  <c r="AV2771" i="20" s="1"/>
  <c r="AT2787" i="20"/>
  <c r="AU2787" i="20" s="1"/>
  <c r="AV2787" i="20" s="1"/>
  <c r="AT2803" i="20"/>
  <c r="AU2803" i="20" s="1"/>
  <c r="AV2803" i="20" s="1"/>
  <c r="AT2528" i="20"/>
  <c r="AU2528" i="20" s="1"/>
  <c r="AV2528" i="20" s="1"/>
  <c r="AU2544" i="20"/>
  <c r="AV2544" i="20" s="1"/>
  <c r="AT2544" i="20"/>
  <c r="AT2560" i="20"/>
  <c r="AU2560" i="20" s="1"/>
  <c r="AV2560" i="20" s="1"/>
  <c r="AT2576" i="20"/>
  <c r="AU2576" i="20" s="1"/>
  <c r="AV2576" i="20" s="1"/>
  <c r="AT2592" i="20"/>
  <c r="AU2592" i="20" s="1"/>
  <c r="AV2592" i="20" s="1"/>
  <c r="AT2608" i="20"/>
  <c r="AU2608" i="20" s="1"/>
  <c r="AV2608" i="20" s="1"/>
  <c r="AT2624" i="20"/>
  <c r="AU2624" i="20" s="1"/>
  <c r="AV2624" i="20" s="1"/>
  <c r="AT2648" i="20"/>
  <c r="AU2648" i="20" s="1"/>
  <c r="AV2648" i="20" s="1"/>
  <c r="AT2680" i="20"/>
  <c r="AU2680" i="20" s="1"/>
  <c r="AV2680" i="20" s="1"/>
  <c r="AT2712" i="20"/>
  <c r="AU2712" i="20" s="1"/>
  <c r="AV2712" i="20" s="1"/>
  <c r="AT2744" i="20"/>
  <c r="AU2744" i="20" s="1"/>
  <c r="AV2744" i="20" s="1"/>
  <c r="AT2760" i="20"/>
  <c r="AU2760" i="20" s="1"/>
  <c r="AV2760" i="20" s="1"/>
  <c r="AT2776" i="20"/>
  <c r="AU2776" i="20" s="1"/>
  <c r="AV2776" i="20" s="1"/>
  <c r="AT2792" i="20"/>
  <c r="AU2792" i="20" s="1"/>
  <c r="AV2792" i="20" s="1"/>
  <c r="AW3028" i="20"/>
  <c r="AX3028" i="20" s="1"/>
  <c r="AY3028" i="20" s="1"/>
  <c r="AW3044" i="20"/>
  <c r="AX3044" i="20" s="1"/>
  <c r="AY3044" i="20" s="1"/>
  <c r="AW3060" i="20"/>
  <c r="AX3060" i="20" s="1"/>
  <c r="AY3060" i="20" s="1"/>
  <c r="AW3076" i="20"/>
  <c r="AX3076" i="20" s="1"/>
  <c r="AY3076" i="20" s="1"/>
  <c r="AW3092" i="20"/>
  <c r="AX3092" i="20" s="1"/>
  <c r="AY3092" i="20" s="1"/>
  <c r="AW3108" i="20"/>
  <c r="AX3108" i="20" s="1"/>
  <c r="AY3108" i="20" s="1"/>
  <c r="AW3124" i="20"/>
  <c r="AX3124" i="20" s="1"/>
  <c r="AY3124" i="20" s="1"/>
  <c r="AW3140" i="20"/>
  <c r="AX3140" i="20" s="1"/>
  <c r="AY3140" i="20" s="1"/>
  <c r="AW3156" i="20"/>
  <c r="AX3156" i="20" s="1"/>
  <c r="AY3156" i="20" s="1"/>
  <c r="AW3172" i="20"/>
  <c r="AX3172" i="20" s="1"/>
  <c r="AY3172" i="20" s="1"/>
  <c r="AW3188" i="20"/>
  <c r="AX3188" i="20" s="1"/>
  <c r="AY3188" i="20" s="1"/>
  <c r="AW3204" i="20"/>
  <c r="AX3204" i="20" s="1"/>
  <c r="AY3204" i="20" s="1"/>
  <c r="AW3220" i="20"/>
  <c r="AX3220" i="20" s="1"/>
  <c r="AY3220" i="20" s="1"/>
  <c r="AW3236" i="20"/>
  <c r="AX3236" i="20" s="1"/>
  <c r="AY3236" i="20" s="1"/>
  <c r="AW3252" i="20"/>
  <c r="AX3252" i="20" s="1"/>
  <c r="AY3252" i="20" s="1"/>
  <c r="AW3268" i="20"/>
  <c r="AX3268" i="20" s="1"/>
  <c r="AY3268" i="20" s="1"/>
  <c r="AW3027" i="20"/>
  <c r="AX3027" i="20" s="1"/>
  <c r="AY3027" i="20" s="1"/>
  <c r="AW3043" i="20"/>
  <c r="AX3043" i="20" s="1"/>
  <c r="AY3043" i="20" s="1"/>
  <c r="AW3059" i="20"/>
  <c r="AX3059" i="20"/>
  <c r="AY3059" i="20" s="1"/>
  <c r="AW3075" i="20"/>
  <c r="AX3075" i="20" s="1"/>
  <c r="AY3075" i="20" s="1"/>
  <c r="AW3091" i="20"/>
  <c r="AX3091" i="20"/>
  <c r="AY3091" i="20" s="1"/>
  <c r="AW3107" i="20"/>
  <c r="AX3107" i="20" s="1"/>
  <c r="AY3107" i="20" s="1"/>
  <c r="AW3123" i="20"/>
  <c r="AX3123" i="20" s="1"/>
  <c r="AY3123" i="20" s="1"/>
  <c r="AW3139" i="20"/>
  <c r="AX3139" i="20" s="1"/>
  <c r="AY3139" i="20" s="1"/>
  <c r="AW3155" i="20"/>
  <c r="AX3155" i="20" s="1"/>
  <c r="AY3155" i="20" s="1"/>
  <c r="AW3171" i="20"/>
  <c r="AX3171" i="20" s="1"/>
  <c r="AY3171" i="20" s="1"/>
  <c r="AW3187" i="20"/>
  <c r="AX3187" i="20" s="1"/>
  <c r="AY3187" i="20" s="1"/>
  <c r="AW3203" i="20"/>
  <c r="AX3203" i="20" s="1"/>
  <c r="AY3203" i="20" s="1"/>
  <c r="AW3219" i="20"/>
  <c r="AX3219" i="20" s="1"/>
  <c r="AY3219" i="20" s="1"/>
  <c r="AW3235" i="20"/>
  <c r="AX3235" i="20" s="1"/>
  <c r="AY3235" i="20" s="1"/>
  <c r="AW3251" i="20"/>
  <c r="AX3251" i="20" s="1"/>
  <c r="AY3251" i="20" s="1"/>
  <c r="AW3267" i="20"/>
  <c r="AX3267" i="20" s="1"/>
  <c r="AY3267" i="20" s="1"/>
  <c r="AW3022" i="20"/>
  <c r="AX3022" i="20" s="1"/>
  <c r="AY3022" i="20" s="1"/>
  <c r="AW3038" i="20"/>
  <c r="AX3038" i="20" s="1"/>
  <c r="AY3038" i="20" s="1"/>
  <c r="AW3054" i="20"/>
  <c r="AX3054" i="20" s="1"/>
  <c r="AY3054" i="20" s="1"/>
  <c r="AW3070" i="20"/>
  <c r="AX3070" i="20" s="1"/>
  <c r="AY3070" i="20" s="1"/>
  <c r="AW3086" i="20"/>
  <c r="AX3086" i="20" s="1"/>
  <c r="AY3086" i="20" s="1"/>
  <c r="AW3102" i="20"/>
  <c r="AX3102" i="20" s="1"/>
  <c r="AY3102" i="20" s="1"/>
  <c r="AW3118" i="20"/>
  <c r="AX3118" i="20" s="1"/>
  <c r="AY3118" i="20" s="1"/>
  <c r="AW3134" i="20"/>
  <c r="AX3134" i="20" s="1"/>
  <c r="AY3134" i="20" s="1"/>
  <c r="AW3150" i="20"/>
  <c r="AX3150" i="20" s="1"/>
  <c r="AY3150" i="20" s="1"/>
  <c r="AW3166" i="20"/>
  <c r="AX3166" i="20" s="1"/>
  <c r="AY3166" i="20" s="1"/>
  <c r="AW3182" i="20"/>
  <c r="AX3182" i="20"/>
  <c r="AY3182" i="20" s="1"/>
  <c r="AW3198" i="20"/>
  <c r="AX3198" i="20" s="1"/>
  <c r="AY3198" i="20" s="1"/>
  <c r="AW3214" i="20"/>
  <c r="AX3214" i="20" s="1"/>
  <c r="AY3214" i="20" s="1"/>
  <c r="AW3230" i="20"/>
  <c r="AX3230" i="20" s="1"/>
  <c r="AY3230" i="20" s="1"/>
  <c r="AW3246" i="20"/>
  <c r="AX3246" i="20" s="1"/>
  <c r="AY3246" i="20" s="1"/>
  <c r="AW3262" i="20"/>
  <c r="AX3262" i="20" s="1"/>
  <c r="AY3262" i="20" s="1"/>
  <c r="AW3041" i="20"/>
  <c r="AX3041" i="20" s="1"/>
  <c r="AY3041" i="20" s="1"/>
  <c r="AW3073" i="20"/>
  <c r="AX3073" i="20" s="1"/>
  <c r="AY3073" i="20" s="1"/>
  <c r="AW3105" i="20"/>
  <c r="AX3105" i="20" s="1"/>
  <c r="AY3105" i="20" s="1"/>
  <c r="AW3137" i="20"/>
  <c r="AX3137" i="20" s="1"/>
  <c r="AY3137" i="20" s="1"/>
  <c r="AW3169" i="20"/>
  <c r="AX3169" i="20"/>
  <c r="AY3169" i="20" s="1"/>
  <c r="AW3201" i="20"/>
  <c r="AX3201" i="20" s="1"/>
  <c r="AY3201" i="20" s="1"/>
  <c r="AW3233" i="20"/>
  <c r="AX3233" i="20" s="1"/>
  <c r="AY3233" i="20" s="1"/>
  <c r="AW3265" i="20"/>
  <c r="AX3265" i="20" s="1"/>
  <c r="AY3265" i="20" s="1"/>
  <c r="AW3340" i="20"/>
  <c r="AX3340" i="20" s="1"/>
  <c r="AY3340" i="20" s="1"/>
  <c r="AW3364" i="20"/>
  <c r="AX3364" i="20" s="1"/>
  <c r="AY3364" i="20" s="1"/>
  <c r="AW3386" i="20"/>
  <c r="AX3386" i="20" s="1"/>
  <c r="AY3386" i="20" s="1"/>
  <c r="AW3432" i="20"/>
  <c r="AX3432" i="20" s="1"/>
  <c r="AY3432" i="20" s="1"/>
  <c r="AW3496" i="20"/>
  <c r="AX3496" i="20" s="1"/>
  <c r="AY3496" i="20" s="1"/>
  <c r="AW3528" i="20"/>
  <c r="AX3528" i="20" s="1"/>
  <c r="AY3528" i="20" s="1"/>
  <c r="AW3560" i="20"/>
  <c r="AX3560" i="20" s="1"/>
  <c r="AY3560" i="20" s="1"/>
  <c r="AW3284" i="20"/>
  <c r="AX3284" i="20" s="1"/>
  <c r="AY3284" i="20" s="1"/>
  <c r="AW3346" i="20"/>
  <c r="AX3346" i="20" s="1"/>
  <c r="AY3346" i="20" s="1"/>
  <c r="AW3390" i="20"/>
  <c r="AX3390" i="20" s="1"/>
  <c r="AY3390" i="20" s="1"/>
  <c r="AW3431" i="20"/>
  <c r="AX3431" i="20" s="1"/>
  <c r="AY3431" i="20" s="1"/>
  <c r="AX3495" i="20"/>
  <c r="AY3495" i="20" s="1"/>
  <c r="AW3495" i="20"/>
  <c r="AW3527" i="20"/>
  <c r="AX3527" i="20" s="1"/>
  <c r="AY3527" i="20" s="1"/>
  <c r="AW3559" i="20"/>
  <c r="AX3559" i="20" s="1"/>
  <c r="AY3559" i="20" s="1"/>
  <c r="AW3287" i="20"/>
  <c r="AX3287" i="20" s="1"/>
  <c r="AY3287" i="20" s="1"/>
  <c r="AW3362" i="20"/>
  <c r="AX3362" i="20" s="1"/>
  <c r="AY3362" i="20" s="1"/>
  <c r="AW3404" i="20"/>
  <c r="AX3404" i="20" s="1"/>
  <c r="AY3404" i="20" s="1"/>
  <c r="AW3456" i="20"/>
  <c r="AX3456" i="20" s="1"/>
  <c r="AY3456" i="20" s="1"/>
  <c r="AW3298" i="20"/>
  <c r="AX3298" i="20" s="1"/>
  <c r="AY3298" i="20" s="1"/>
  <c r="AW3310" i="20"/>
  <c r="AX3310" i="20" s="1"/>
  <c r="AY3310" i="20" s="1"/>
  <c r="AW3342" i="20"/>
  <c r="AX3342" i="20" s="1"/>
  <c r="AY3342" i="20" s="1"/>
  <c r="AW3366" i="20"/>
  <c r="AX3366" i="20" s="1"/>
  <c r="AY3366" i="20" s="1"/>
  <c r="AW3387" i="20"/>
  <c r="AX3387" i="20" s="1"/>
  <c r="AY3387" i="20" s="1"/>
  <c r="AW3408" i="20"/>
  <c r="AX3408" i="20" s="1"/>
  <c r="AY3408" i="20" s="1"/>
  <c r="AW3428" i="20"/>
  <c r="AX3428" i="20" s="1"/>
  <c r="AY3428" i="20" s="1"/>
  <c r="AW3460" i="20"/>
  <c r="AX3460" i="20" s="1"/>
  <c r="AY3460" i="20" s="1"/>
  <c r="AW3492" i="20"/>
  <c r="AX3492" i="20" s="1"/>
  <c r="AY3492" i="20" s="1"/>
  <c r="AU15" i="20"/>
  <c r="AV15" i="20" s="1"/>
  <c r="AT15" i="20"/>
  <c r="AW29" i="20"/>
  <c r="AX29" i="20"/>
  <c r="AY29" i="20" s="1"/>
  <c r="AW44" i="20"/>
  <c r="AX44" i="20" s="1"/>
  <c r="AY44" i="20" s="1"/>
  <c r="AW52" i="20"/>
  <c r="AX52" i="20"/>
  <c r="AY52" i="20" s="1"/>
  <c r="AW60" i="20"/>
  <c r="AX60" i="20" s="1"/>
  <c r="AY60" i="20" s="1"/>
  <c r="AW88" i="20"/>
  <c r="AX88" i="20" s="1"/>
  <c r="AY88" i="20" s="1"/>
  <c r="AW104" i="20"/>
  <c r="AX104" i="20" s="1"/>
  <c r="AY104" i="20" s="1"/>
  <c r="AT119" i="20"/>
  <c r="AU119" i="20"/>
  <c r="AV119" i="20" s="1"/>
  <c r="AT135" i="20"/>
  <c r="AU135" i="20" s="1"/>
  <c r="AV135" i="20" s="1"/>
  <c r="AT145" i="20"/>
  <c r="AU145" i="20" s="1"/>
  <c r="AV145" i="20" s="1"/>
  <c r="AT149" i="20"/>
  <c r="AU149" i="20" s="1"/>
  <c r="AV149" i="20" s="1"/>
  <c r="AT153" i="20"/>
  <c r="AU153" i="20" s="1"/>
  <c r="AV153" i="20" s="1"/>
  <c r="AT157" i="20"/>
  <c r="AU157" i="20" s="1"/>
  <c r="AV157" i="20" s="1"/>
  <c r="AT161" i="20"/>
  <c r="AU161" i="20" s="1"/>
  <c r="AV161" i="20" s="1"/>
  <c r="AT165" i="20"/>
  <c r="AU165" i="20" s="1"/>
  <c r="AV165" i="20" s="1"/>
  <c r="AW103" i="20"/>
  <c r="AX103" i="20" s="1"/>
  <c r="AY103" i="20" s="1"/>
  <c r="AW86" i="20"/>
  <c r="AX86" i="20" s="1"/>
  <c r="AY86" i="20" s="1"/>
  <c r="AW102" i="20"/>
  <c r="AX102" i="20" s="1"/>
  <c r="AY102" i="20" s="1"/>
  <c r="AT117" i="20"/>
  <c r="AU117" i="20"/>
  <c r="AV117" i="20" s="1"/>
  <c r="AT133" i="20"/>
  <c r="AU133" i="20" s="1"/>
  <c r="AV133" i="20" s="1"/>
  <c r="AT201" i="20"/>
  <c r="AU201" i="20" s="1"/>
  <c r="AV201" i="20" s="1"/>
  <c r="AW175" i="20"/>
  <c r="AX175" i="20" s="1"/>
  <c r="AY175" i="20" s="1"/>
  <c r="AT239" i="20"/>
  <c r="AU239" i="20" s="1"/>
  <c r="AV239" i="20" s="1"/>
  <c r="AT243" i="20"/>
  <c r="AU243" i="20" s="1"/>
  <c r="AV243" i="20" s="1"/>
  <c r="AT247" i="20"/>
  <c r="AU247" i="20" s="1"/>
  <c r="AV247" i="20" s="1"/>
  <c r="AT251" i="20"/>
  <c r="AU251" i="20" s="1"/>
  <c r="AV251" i="20" s="1"/>
  <c r="AW171" i="20"/>
  <c r="AX171" i="20" s="1"/>
  <c r="AY171" i="20" s="1"/>
  <c r="AW203" i="20"/>
  <c r="AX203" i="20" s="1"/>
  <c r="AY203" i="20" s="1"/>
  <c r="AT275" i="20"/>
  <c r="AU275" i="20" s="1"/>
  <c r="AV275" i="20" s="1"/>
  <c r="AT283" i="20"/>
  <c r="AU283" i="20" s="1"/>
  <c r="AV283" i="20" s="1"/>
  <c r="AT291" i="20"/>
  <c r="AU291" i="20" s="1"/>
  <c r="AV291" i="20" s="1"/>
  <c r="AT299" i="20"/>
  <c r="AU299" i="20" s="1"/>
  <c r="AV299" i="20" s="1"/>
  <c r="AT307" i="20"/>
  <c r="AU307" i="20" s="1"/>
  <c r="AV307" i="20" s="1"/>
  <c r="AT315" i="20"/>
  <c r="AU315" i="20" s="1"/>
  <c r="AV315" i="20" s="1"/>
  <c r="AW276" i="20"/>
  <c r="AX276" i="20"/>
  <c r="AY276" i="20" s="1"/>
  <c r="AW292" i="20"/>
  <c r="AX292" i="20" s="1"/>
  <c r="AY292" i="20" s="1"/>
  <c r="AW308" i="20"/>
  <c r="AX308" i="20" s="1"/>
  <c r="AY308" i="20" s="1"/>
  <c r="AT360" i="20"/>
  <c r="AU360" i="20" s="1"/>
  <c r="AV360" i="20" s="1"/>
  <c r="AT364" i="20"/>
  <c r="AU364" i="20" s="1"/>
  <c r="AV364" i="20" s="1"/>
  <c r="AT368" i="20"/>
  <c r="AU368" i="20" s="1"/>
  <c r="AV368" i="20" s="1"/>
  <c r="AT269" i="20"/>
  <c r="AU269" i="20" s="1"/>
  <c r="AV269" i="20" s="1"/>
  <c r="AT285" i="20"/>
  <c r="AU285" i="20" s="1"/>
  <c r="AV285" i="20" s="1"/>
  <c r="AT301" i="20"/>
  <c r="AU301" i="20" s="1"/>
  <c r="AV301" i="20" s="1"/>
  <c r="AT317" i="20"/>
  <c r="AU317" i="20" s="1"/>
  <c r="AV317" i="20" s="1"/>
  <c r="AW336" i="20"/>
  <c r="AX336" i="20"/>
  <c r="AY336" i="20" s="1"/>
  <c r="AW352" i="20"/>
  <c r="AX352" i="20" s="1"/>
  <c r="AY352" i="20" s="1"/>
  <c r="AW337" i="20"/>
  <c r="AX337" i="20" s="1"/>
  <c r="AY337" i="20" s="1"/>
  <c r="AW353" i="20"/>
  <c r="AX353" i="20" s="1"/>
  <c r="AY353" i="20" s="1"/>
  <c r="AW338" i="20"/>
  <c r="AX338" i="20" s="1"/>
  <c r="AY338" i="20" s="1"/>
  <c r="AW354" i="20"/>
  <c r="AX354" i="20" s="1"/>
  <c r="AY354" i="20" s="1"/>
  <c r="AW399" i="20"/>
  <c r="AX399" i="20" s="1"/>
  <c r="AY399" i="20" s="1"/>
  <c r="AW599" i="20"/>
  <c r="AX599" i="20" s="1"/>
  <c r="AY599" i="20" s="1"/>
  <c r="AW603" i="20"/>
  <c r="AX603" i="20" s="1"/>
  <c r="AY603" i="20" s="1"/>
  <c r="AW725" i="20"/>
  <c r="AX725" i="20" s="1"/>
  <c r="AY725" i="20" s="1"/>
  <c r="AW741" i="20"/>
  <c r="AX741" i="20" s="1"/>
  <c r="AY741" i="20" s="1"/>
  <c r="AW773" i="20"/>
  <c r="AX773" i="20" s="1"/>
  <c r="AY773" i="20" s="1"/>
  <c r="AW789" i="20"/>
  <c r="AX789" i="20" s="1"/>
  <c r="AY789" i="20" s="1"/>
  <c r="AW805" i="20"/>
  <c r="AX805" i="20" s="1"/>
  <c r="AY805" i="20" s="1"/>
  <c r="AW726" i="20"/>
  <c r="AX726" i="20" s="1"/>
  <c r="AY726" i="20" s="1"/>
  <c r="AW742" i="20"/>
  <c r="AX742" i="20" s="1"/>
  <c r="AY742" i="20" s="1"/>
  <c r="AW758" i="20"/>
  <c r="AX758" i="20" s="1"/>
  <c r="AY758" i="20" s="1"/>
  <c r="AW774" i="20"/>
  <c r="AX774" i="20" s="1"/>
  <c r="AY774" i="20" s="1"/>
  <c r="AW790" i="20"/>
  <c r="AX790" i="20" s="1"/>
  <c r="AY790" i="20" s="1"/>
  <c r="AW806" i="20"/>
  <c r="AX806" i="20" s="1"/>
  <c r="AY806" i="20" s="1"/>
  <c r="AW810" i="20"/>
  <c r="AX810" i="20" s="1"/>
  <c r="AY810" i="20" s="1"/>
  <c r="AW814" i="20"/>
  <c r="AX814" i="20" s="1"/>
  <c r="AY814" i="20" s="1"/>
  <c r="AW818" i="20"/>
  <c r="AX818" i="20" s="1"/>
  <c r="AY818" i="20" s="1"/>
  <c r="AW822" i="20"/>
  <c r="AX822" i="20" s="1"/>
  <c r="AY822" i="20" s="1"/>
  <c r="AW826" i="20"/>
  <c r="AX826" i="20" s="1"/>
  <c r="AY826" i="20" s="1"/>
  <c r="AW830" i="20"/>
  <c r="AX830" i="20" s="1"/>
  <c r="AY830" i="20" s="1"/>
  <c r="AW834" i="20"/>
  <c r="AX834" i="20" s="1"/>
  <c r="AY834" i="20" s="1"/>
  <c r="AW838" i="20"/>
  <c r="AX838" i="20" s="1"/>
  <c r="AY838" i="20" s="1"/>
  <c r="AW842" i="20"/>
  <c r="AX842" i="20" s="1"/>
  <c r="AY842" i="20" s="1"/>
  <c r="AW846" i="20"/>
  <c r="AX846" i="20" s="1"/>
  <c r="AY846" i="20" s="1"/>
  <c r="AW850" i="20"/>
  <c r="AX850" i="20" s="1"/>
  <c r="AY850" i="20" s="1"/>
  <c r="AW854" i="20"/>
  <c r="AX854" i="20" s="1"/>
  <c r="AY854" i="20" s="1"/>
  <c r="AW858" i="20"/>
  <c r="AX858" i="20" s="1"/>
  <c r="AY858" i="20" s="1"/>
  <c r="AW862" i="20"/>
  <c r="AX862" i="20" s="1"/>
  <c r="AY862" i="20" s="1"/>
  <c r="AW727" i="20"/>
  <c r="AX727" i="20" s="1"/>
  <c r="AY727" i="20" s="1"/>
  <c r="AW743" i="20"/>
  <c r="AX743" i="20" s="1"/>
  <c r="AY743" i="20" s="1"/>
  <c r="AW757" i="20"/>
  <c r="AX757" i="20" s="1"/>
  <c r="AY757" i="20" s="1"/>
  <c r="AT775" i="20"/>
  <c r="AU775" i="20" s="1"/>
  <c r="AV775" i="20" s="1"/>
  <c r="AT791" i="20"/>
  <c r="AU791" i="20" s="1"/>
  <c r="AV791" i="20" s="1"/>
  <c r="AW720" i="20"/>
  <c r="AX720" i="20" s="1"/>
  <c r="AY720" i="20" s="1"/>
  <c r="AW736" i="20"/>
  <c r="AX736" i="20" s="1"/>
  <c r="AY736" i="20" s="1"/>
  <c r="AW752" i="20"/>
  <c r="AX752" i="20" s="1"/>
  <c r="AY752" i="20" s="1"/>
  <c r="AT772" i="20"/>
  <c r="AU772" i="20" s="1"/>
  <c r="AV772" i="20" s="1"/>
  <c r="AT788" i="20"/>
  <c r="AU788" i="20" s="1"/>
  <c r="AV788" i="20" s="1"/>
  <c r="AT804" i="20"/>
  <c r="AU804" i="20" s="1"/>
  <c r="AV804" i="20" s="1"/>
  <c r="AT875" i="20"/>
  <c r="AU875" i="20"/>
  <c r="AV875" i="20" s="1"/>
  <c r="AT881" i="20"/>
  <c r="AU881" i="20" s="1"/>
  <c r="AV881" i="20" s="1"/>
  <c r="AT885" i="20"/>
  <c r="AU885" i="20" s="1"/>
  <c r="AV885" i="20" s="1"/>
  <c r="AT889" i="20"/>
  <c r="AU889" i="20" s="1"/>
  <c r="AV889" i="20" s="1"/>
  <c r="AT893" i="20"/>
  <c r="AU893" i="20" s="1"/>
  <c r="AV893" i="20" s="1"/>
  <c r="AT897" i="20"/>
  <c r="AU897" i="20" s="1"/>
  <c r="AV897" i="20" s="1"/>
  <c r="AT901" i="20"/>
  <c r="AU901" i="20" s="1"/>
  <c r="AV901" i="20" s="1"/>
  <c r="AT905" i="20"/>
  <c r="AU905" i="20" s="1"/>
  <c r="AV905" i="20" s="1"/>
  <c r="AT909" i="20"/>
  <c r="AU909" i="20"/>
  <c r="AV909" i="20" s="1"/>
  <c r="AT913" i="20"/>
  <c r="AU913" i="20" s="1"/>
  <c r="AV913" i="20" s="1"/>
  <c r="AT917" i="20"/>
  <c r="AU917" i="20" s="1"/>
  <c r="AV917" i="20" s="1"/>
  <c r="AT921" i="20"/>
  <c r="AU921" i="20" s="1"/>
  <c r="AV921" i="20" s="1"/>
  <c r="AT925" i="20"/>
  <c r="AU925" i="20" s="1"/>
  <c r="AV925" i="20" s="1"/>
  <c r="AT929" i="20"/>
  <c r="AU929" i="20" s="1"/>
  <c r="AV929" i="20" s="1"/>
  <c r="AT933" i="20"/>
  <c r="AU933" i="20" s="1"/>
  <c r="AV933" i="20" s="1"/>
  <c r="AT937" i="20"/>
  <c r="AU937" i="20" s="1"/>
  <c r="AV937" i="20" s="1"/>
  <c r="AT941" i="20"/>
  <c r="AU941" i="20" s="1"/>
  <c r="AV941" i="20" s="1"/>
  <c r="AT945" i="20"/>
  <c r="AU945" i="20" s="1"/>
  <c r="AV945" i="20" s="1"/>
  <c r="AT949" i="20"/>
  <c r="AU949" i="20" s="1"/>
  <c r="AV949" i="20" s="1"/>
  <c r="AT953" i="20"/>
  <c r="AU953" i="20" s="1"/>
  <c r="AV953" i="20" s="1"/>
  <c r="AT957" i="20"/>
  <c r="AU957" i="20" s="1"/>
  <c r="AV957" i="20" s="1"/>
  <c r="AT961" i="20"/>
  <c r="AU961" i="20" s="1"/>
  <c r="AV961" i="20" s="1"/>
  <c r="AT965" i="20"/>
  <c r="AU965" i="20" s="1"/>
  <c r="AV965" i="20" s="1"/>
  <c r="AT969" i="20"/>
  <c r="AU969" i="20" s="1"/>
  <c r="AV969" i="20" s="1"/>
  <c r="AT973" i="20"/>
  <c r="AU973" i="20" s="1"/>
  <c r="AV973" i="20" s="1"/>
  <c r="AT877" i="20"/>
  <c r="AU877" i="20" s="1"/>
  <c r="AV877" i="20" s="1"/>
  <c r="AT980" i="20"/>
  <c r="AU980" i="20" s="1"/>
  <c r="AV980" i="20" s="1"/>
  <c r="AT984" i="20"/>
  <c r="AU984" i="20" s="1"/>
  <c r="AV984" i="20" s="1"/>
  <c r="AT988" i="20"/>
  <c r="AU988" i="20" s="1"/>
  <c r="AV988" i="20" s="1"/>
  <c r="AT992" i="20"/>
  <c r="AU992" i="20" s="1"/>
  <c r="AV992" i="20" s="1"/>
  <c r="AT996" i="20"/>
  <c r="AU996" i="20" s="1"/>
  <c r="AV996" i="20" s="1"/>
  <c r="AT1000" i="20"/>
  <c r="AU1000" i="20" s="1"/>
  <c r="AV1000" i="20" s="1"/>
  <c r="AT1004" i="20"/>
  <c r="AU1004" i="20" s="1"/>
  <c r="AV1004" i="20" s="1"/>
  <c r="AT1008" i="20"/>
  <c r="AU1008" i="20" s="1"/>
  <c r="AV1008" i="20" s="1"/>
  <c r="AT1012" i="20"/>
  <c r="AU1012" i="20"/>
  <c r="AV1012" i="20" s="1"/>
  <c r="AT1016" i="20"/>
  <c r="AU1016" i="20" s="1"/>
  <c r="AV1016" i="20" s="1"/>
  <c r="AT1020" i="20"/>
  <c r="AU1020" i="20" s="1"/>
  <c r="AV1020" i="20" s="1"/>
  <c r="AT1024" i="20"/>
  <c r="AU1024" i="20" s="1"/>
  <c r="AV1024" i="20" s="1"/>
  <c r="AT1028" i="20"/>
  <c r="AU1028" i="20" s="1"/>
  <c r="AV1028" i="20" s="1"/>
  <c r="AT1032" i="20"/>
  <c r="AU1032" i="20" s="1"/>
  <c r="AV1032" i="20" s="1"/>
  <c r="AT1036" i="20"/>
  <c r="AU1036" i="20" s="1"/>
  <c r="AV1036" i="20" s="1"/>
  <c r="AT1040" i="20"/>
  <c r="AU1040" i="20" s="1"/>
  <c r="AV1040" i="20" s="1"/>
  <c r="AT1044" i="20"/>
  <c r="AU1044" i="20" s="1"/>
  <c r="AV1044" i="20" s="1"/>
  <c r="AT1048" i="20"/>
  <c r="AU1048" i="20" s="1"/>
  <c r="AV1048" i="20" s="1"/>
  <c r="AT1052" i="20"/>
  <c r="AU1052" i="20" s="1"/>
  <c r="AV1052" i="20" s="1"/>
  <c r="AT1188" i="20"/>
  <c r="AU1188" i="20" s="1"/>
  <c r="AV1188" i="20" s="1"/>
  <c r="AT1192" i="20"/>
  <c r="AU1192" i="20"/>
  <c r="AV1192" i="20" s="1"/>
  <c r="AT1196" i="20"/>
  <c r="AU1196" i="20" s="1"/>
  <c r="AV1196" i="20" s="1"/>
  <c r="AT1200" i="20"/>
  <c r="AU1200" i="20" s="1"/>
  <c r="AV1200" i="20" s="1"/>
  <c r="AT1204" i="20"/>
  <c r="AU1204" i="20" s="1"/>
  <c r="AV1204" i="20" s="1"/>
  <c r="AT1208" i="20"/>
  <c r="AU1208" i="20" s="1"/>
  <c r="AV1208" i="20" s="1"/>
  <c r="AT1212" i="20"/>
  <c r="AU1212" i="20" s="1"/>
  <c r="AV1212" i="20" s="1"/>
  <c r="AT1216" i="20"/>
  <c r="AU1216" i="20"/>
  <c r="AV1216" i="20" s="1"/>
  <c r="AT1220" i="20"/>
  <c r="AU1220" i="20" s="1"/>
  <c r="AV1220" i="20" s="1"/>
  <c r="AT1224" i="20"/>
  <c r="AU1224" i="20" s="1"/>
  <c r="AV1224" i="20" s="1"/>
  <c r="AT1228" i="20"/>
  <c r="AU1228" i="20" s="1"/>
  <c r="AV1228" i="20" s="1"/>
  <c r="AT1232" i="20"/>
  <c r="AU1232" i="20" s="1"/>
  <c r="AV1232" i="20" s="1"/>
  <c r="AT1236" i="20"/>
  <c r="AU1236" i="20" s="1"/>
  <c r="AV1236" i="20" s="1"/>
  <c r="AT1338" i="20"/>
  <c r="AU1338" i="20"/>
  <c r="AV1338" i="20" s="1"/>
  <c r="AT1342" i="20"/>
  <c r="AU1342" i="20" s="1"/>
  <c r="AV1342" i="20" s="1"/>
  <c r="AT1346" i="20"/>
  <c r="AU1346" i="20" s="1"/>
  <c r="AV1346" i="20" s="1"/>
  <c r="AT1350" i="20"/>
  <c r="AU1350" i="20" s="1"/>
  <c r="AV1350" i="20" s="1"/>
  <c r="AT1354" i="20"/>
  <c r="AU1354" i="20" s="1"/>
  <c r="AV1354" i="20" s="1"/>
  <c r="AT1358" i="20"/>
  <c r="AU1358" i="20" s="1"/>
  <c r="AV1358" i="20" s="1"/>
  <c r="AT1362" i="20"/>
  <c r="AU1362" i="20" s="1"/>
  <c r="AV1362" i="20" s="1"/>
  <c r="AT1366" i="20"/>
  <c r="AU1366" i="20" s="1"/>
  <c r="AV1366" i="20" s="1"/>
  <c r="AT1370" i="20"/>
  <c r="AU1370" i="20"/>
  <c r="AV1370" i="20" s="1"/>
  <c r="AT1374" i="20"/>
  <c r="AU1374" i="20" s="1"/>
  <c r="AV1374" i="20" s="1"/>
  <c r="AT1378" i="20"/>
  <c r="AU1378" i="20" s="1"/>
  <c r="AV1378" i="20" s="1"/>
  <c r="AT1382" i="20"/>
  <c r="AU1382" i="20" s="1"/>
  <c r="AV1382" i="20" s="1"/>
  <c r="AT1386" i="20"/>
  <c r="AU1386" i="20" s="1"/>
  <c r="AV1386" i="20" s="1"/>
  <c r="AT1390" i="20"/>
  <c r="AU1390" i="20" s="1"/>
  <c r="AV1390" i="20" s="1"/>
  <c r="AT1394" i="20"/>
  <c r="AU1394" i="20" s="1"/>
  <c r="AV1394" i="20" s="1"/>
  <c r="AT1398" i="20"/>
  <c r="AU1398" i="20" s="1"/>
  <c r="AV1398" i="20" s="1"/>
  <c r="AT1402" i="20"/>
  <c r="AU1402" i="20" s="1"/>
  <c r="AV1402" i="20" s="1"/>
  <c r="AT1406" i="20"/>
  <c r="AU1406" i="20" s="1"/>
  <c r="AV1406" i="20" s="1"/>
  <c r="AT1410" i="20"/>
  <c r="AU1410" i="20" s="1"/>
  <c r="AV1410" i="20" s="1"/>
  <c r="AT1414" i="20"/>
  <c r="AU1414" i="20" s="1"/>
  <c r="AV1414" i="20" s="1"/>
  <c r="AT1418" i="20"/>
  <c r="AU1418" i="20" s="1"/>
  <c r="AV1418" i="20" s="1"/>
  <c r="AT1422" i="20"/>
  <c r="AU1422" i="20" s="1"/>
  <c r="AV1422" i="20" s="1"/>
  <c r="AT1426" i="20"/>
  <c r="AU1426" i="20" s="1"/>
  <c r="AV1426" i="20" s="1"/>
  <c r="AT1430" i="20"/>
  <c r="AU1430" i="20" s="1"/>
  <c r="AV1430" i="20" s="1"/>
  <c r="AT1434" i="20"/>
  <c r="AU1434" i="20" s="1"/>
  <c r="AV1434" i="20" s="1"/>
  <c r="AT1438" i="20"/>
  <c r="AU1438" i="20" s="1"/>
  <c r="AV1438" i="20" s="1"/>
  <c r="AT1442" i="20"/>
  <c r="AU1442" i="20" s="1"/>
  <c r="AV1442" i="20" s="1"/>
  <c r="AT1446" i="20"/>
  <c r="AU1446" i="20" s="1"/>
  <c r="AV1446" i="20" s="1"/>
  <c r="AT1450" i="20"/>
  <c r="AU1450" i="20" s="1"/>
  <c r="AV1450" i="20" s="1"/>
  <c r="AT1454" i="20"/>
  <c r="AU1454" i="20" s="1"/>
  <c r="AV1454" i="20" s="1"/>
  <c r="AT1621" i="20"/>
  <c r="AU1621" i="20" s="1"/>
  <c r="AV1621" i="20" s="1"/>
  <c r="AT1866" i="20"/>
  <c r="AU1866" i="20" s="1"/>
  <c r="AV1866" i="20" s="1"/>
  <c r="AT1870" i="20"/>
  <c r="AU1870" i="20"/>
  <c r="AV1870" i="20" s="1"/>
  <c r="AT1874" i="20"/>
  <c r="AU1874" i="20" s="1"/>
  <c r="AV1874" i="20" s="1"/>
  <c r="AT1878" i="20"/>
  <c r="AU1878" i="20" s="1"/>
  <c r="AV1878" i="20" s="1"/>
  <c r="AT1882" i="20"/>
  <c r="AU1882" i="20" s="1"/>
  <c r="AV1882" i="20" s="1"/>
  <c r="AT1886" i="20"/>
  <c r="AU1886" i="20" s="1"/>
  <c r="AV1886" i="20" s="1"/>
  <c r="AT1890" i="20"/>
  <c r="AU1890" i="20" s="1"/>
  <c r="AV1890" i="20" s="1"/>
  <c r="AT1894" i="20"/>
  <c r="AU1894" i="20" s="1"/>
  <c r="AV1894" i="20" s="1"/>
  <c r="AT1898" i="20"/>
  <c r="AU1898" i="20" s="1"/>
  <c r="AV1898" i="20" s="1"/>
  <c r="AT1902" i="20"/>
  <c r="AU1902" i="20" s="1"/>
  <c r="AV1902" i="20" s="1"/>
  <c r="AT1906" i="20"/>
  <c r="AU1906" i="20" s="1"/>
  <c r="AV1906" i="20" s="1"/>
  <c r="AT1910" i="20"/>
  <c r="AU1910" i="20" s="1"/>
  <c r="AV1910" i="20" s="1"/>
  <c r="AT1914" i="20"/>
  <c r="AU1914" i="20" s="1"/>
  <c r="AV1914" i="20" s="1"/>
  <c r="AT1918" i="20"/>
  <c r="AU1918" i="20" s="1"/>
  <c r="AV1918" i="20" s="1"/>
  <c r="AT1922" i="20"/>
  <c r="AU1922" i="20" s="1"/>
  <c r="AV1922" i="20" s="1"/>
  <c r="AT1926" i="20"/>
  <c r="AU1926" i="20"/>
  <c r="AV1926" i="20" s="1"/>
  <c r="AT1930" i="20"/>
  <c r="AU1930" i="20" s="1"/>
  <c r="AV1930" i="20" s="1"/>
  <c r="AT1934" i="20"/>
  <c r="AU1934" i="20" s="1"/>
  <c r="AV1934" i="20" s="1"/>
  <c r="AT1938" i="20"/>
  <c r="AU1938" i="20" s="1"/>
  <c r="AV1938" i="20" s="1"/>
  <c r="AT1942" i="20"/>
  <c r="AU1942" i="20" s="1"/>
  <c r="AV1942" i="20" s="1"/>
  <c r="AT1946" i="20"/>
  <c r="AU1946" i="20" s="1"/>
  <c r="AV1946" i="20" s="1"/>
  <c r="AT1950" i="20"/>
  <c r="AU1950" i="20"/>
  <c r="AV1950" i="20" s="1"/>
  <c r="AT1954" i="20"/>
  <c r="AU1954" i="20" s="1"/>
  <c r="AV1954" i="20" s="1"/>
  <c r="AT1958" i="20"/>
  <c r="AU1958" i="20" s="1"/>
  <c r="AV1958" i="20" s="1"/>
  <c r="AT1962" i="20"/>
  <c r="AU1962" i="20" s="1"/>
  <c r="AV1962" i="20" s="1"/>
  <c r="AT1966" i="20"/>
  <c r="AU1966" i="20" s="1"/>
  <c r="AV1966" i="20" s="1"/>
  <c r="AT1970" i="20"/>
  <c r="AU1970" i="20" s="1"/>
  <c r="AV1970" i="20" s="1"/>
  <c r="AT1974" i="20"/>
  <c r="AU1974" i="20" s="1"/>
  <c r="AV1974" i="20" s="1"/>
  <c r="AT1978" i="20"/>
  <c r="AU1978" i="20" s="1"/>
  <c r="AV1978" i="20" s="1"/>
  <c r="AT1982" i="20"/>
  <c r="AU1982" i="20" s="1"/>
  <c r="AV1982" i="20" s="1"/>
  <c r="AT1986" i="20"/>
  <c r="AU1986" i="20" s="1"/>
  <c r="AV1986" i="20" s="1"/>
  <c r="AT1990" i="20"/>
  <c r="AU1990" i="20" s="1"/>
  <c r="AV1990" i="20" s="1"/>
  <c r="AT1994" i="20"/>
  <c r="AU1994" i="20" s="1"/>
  <c r="AV1994" i="20" s="1"/>
  <c r="AT1998" i="20"/>
  <c r="AU1998" i="20"/>
  <c r="AV1998" i="20" s="1"/>
  <c r="AT2002" i="20"/>
  <c r="AU2002" i="20" s="1"/>
  <c r="AV2002" i="20" s="1"/>
  <c r="AT2006" i="20"/>
  <c r="AU2006" i="20" s="1"/>
  <c r="AV2006" i="20" s="1"/>
  <c r="AT2010" i="20"/>
  <c r="AU2010" i="20" s="1"/>
  <c r="AV2010" i="20" s="1"/>
  <c r="AT2014" i="20"/>
  <c r="AU2014" i="20" s="1"/>
  <c r="AV2014" i="20" s="1"/>
  <c r="AT2018" i="20"/>
  <c r="AU2018" i="20" s="1"/>
  <c r="AV2018" i="20" s="1"/>
  <c r="AT2022" i="20"/>
  <c r="AU2022" i="20"/>
  <c r="AV2022" i="20" s="1"/>
  <c r="AT2026" i="20"/>
  <c r="AU2026" i="20" s="1"/>
  <c r="AV2026" i="20" s="1"/>
  <c r="AT2030" i="20"/>
  <c r="AU2030" i="20" s="1"/>
  <c r="AV2030" i="20" s="1"/>
  <c r="AT2034" i="20"/>
  <c r="AU2034" i="20" s="1"/>
  <c r="AV2034" i="20" s="1"/>
  <c r="AT2038" i="20"/>
  <c r="AU2038" i="20" s="1"/>
  <c r="AV2038" i="20" s="1"/>
  <c r="AT2042" i="20"/>
  <c r="AU2042" i="20" s="1"/>
  <c r="AV2042" i="20" s="1"/>
  <c r="AT2046" i="20"/>
  <c r="AU2046" i="20" s="1"/>
  <c r="AV2046" i="20" s="1"/>
  <c r="AT2050" i="20"/>
  <c r="AU2050" i="20" s="1"/>
  <c r="AV2050" i="20" s="1"/>
  <c r="AT2054" i="20"/>
  <c r="AU2054" i="20"/>
  <c r="AV2054" i="20" s="1"/>
  <c r="AT2058" i="20"/>
  <c r="AU2058" i="20" s="1"/>
  <c r="AV2058" i="20" s="1"/>
  <c r="AT2062" i="20"/>
  <c r="AU2062" i="20" s="1"/>
  <c r="AV2062" i="20" s="1"/>
  <c r="AT2066" i="20"/>
  <c r="AU2066" i="20" s="1"/>
  <c r="AV2066" i="20" s="1"/>
  <c r="AT2070" i="20"/>
  <c r="AU2070" i="20" s="1"/>
  <c r="AV2070" i="20" s="1"/>
  <c r="AT2074" i="20"/>
  <c r="AU2074" i="20" s="1"/>
  <c r="AV2074" i="20" s="1"/>
  <c r="AT2078" i="20"/>
  <c r="AU2078" i="20"/>
  <c r="AV2078" i="20" s="1"/>
  <c r="AT2082" i="20"/>
  <c r="AU2082" i="20" s="1"/>
  <c r="AV2082" i="20" s="1"/>
  <c r="AT2086" i="20"/>
  <c r="AU2086" i="20" s="1"/>
  <c r="AV2086" i="20" s="1"/>
  <c r="AT2090" i="20"/>
  <c r="AU2090" i="20" s="1"/>
  <c r="AV2090" i="20" s="1"/>
  <c r="AT2094" i="20"/>
  <c r="AU2094" i="20"/>
  <c r="AV2094" i="20" s="1"/>
  <c r="AT2098" i="20"/>
  <c r="AU2098" i="20" s="1"/>
  <c r="AV2098" i="20" s="1"/>
  <c r="AT2102" i="20"/>
  <c r="AU2102" i="20" s="1"/>
  <c r="AV2102" i="20" s="1"/>
  <c r="AT2106" i="20"/>
  <c r="AU2106" i="20" s="1"/>
  <c r="AV2106" i="20" s="1"/>
  <c r="AT2110" i="20"/>
  <c r="AU2110" i="20" s="1"/>
  <c r="AV2110" i="20" s="1"/>
  <c r="AT2114" i="20"/>
  <c r="AU2114" i="20" s="1"/>
  <c r="AV2114" i="20" s="1"/>
  <c r="AT2118" i="20"/>
  <c r="AU2118" i="20" s="1"/>
  <c r="AV2118" i="20" s="1"/>
  <c r="AT2122" i="20"/>
  <c r="AU2122" i="20" s="1"/>
  <c r="AV2122" i="20" s="1"/>
  <c r="AT2126" i="20"/>
  <c r="AU2126" i="20" s="1"/>
  <c r="AV2126" i="20" s="1"/>
  <c r="AT2130" i="20"/>
  <c r="AU2130" i="20" s="1"/>
  <c r="AV2130" i="20" s="1"/>
  <c r="AT2134" i="20"/>
  <c r="AU2134" i="20" s="1"/>
  <c r="AV2134" i="20" s="1"/>
  <c r="AT2138" i="20"/>
  <c r="AU2138" i="20" s="1"/>
  <c r="AV2138" i="20" s="1"/>
  <c r="AT2142" i="20"/>
  <c r="AU2142" i="20" s="1"/>
  <c r="AV2142" i="20" s="1"/>
  <c r="AT2146" i="20"/>
  <c r="AU2146" i="20" s="1"/>
  <c r="AV2146" i="20" s="1"/>
  <c r="AT2150" i="20"/>
  <c r="AU2150" i="20"/>
  <c r="AV2150" i="20" s="1"/>
  <c r="AT2154" i="20"/>
  <c r="AU2154" i="20" s="1"/>
  <c r="AV2154" i="20" s="1"/>
  <c r="AT2636" i="20"/>
  <c r="AU2636" i="20" s="1"/>
  <c r="AV2636" i="20" s="1"/>
  <c r="AT2644" i="20"/>
  <c r="AU2644" i="20" s="1"/>
  <c r="AV2644" i="20" s="1"/>
  <c r="AT2652" i="20"/>
  <c r="AU2652" i="20" s="1"/>
  <c r="AV2652" i="20" s="1"/>
  <c r="AT2660" i="20"/>
  <c r="AU2660" i="20" s="1"/>
  <c r="AV2660" i="20" s="1"/>
  <c r="AT2668" i="20"/>
  <c r="AU2668" i="20" s="1"/>
  <c r="AV2668" i="20" s="1"/>
  <c r="AT2676" i="20"/>
  <c r="AU2676" i="20" s="1"/>
  <c r="AV2676" i="20" s="1"/>
  <c r="AT2684" i="20"/>
  <c r="AU2684" i="20" s="1"/>
  <c r="AV2684" i="20" s="1"/>
  <c r="AT2692" i="20"/>
  <c r="AU2692" i="20" s="1"/>
  <c r="AV2692" i="20" s="1"/>
  <c r="AT2700" i="20"/>
  <c r="AU2700" i="20" s="1"/>
  <c r="AV2700" i="20" s="1"/>
  <c r="AT2708" i="20"/>
  <c r="AU2708" i="20" s="1"/>
  <c r="AV2708" i="20" s="1"/>
  <c r="AT2716" i="20"/>
  <c r="AU2716" i="20" s="1"/>
  <c r="AV2716" i="20" s="1"/>
  <c r="AT2724" i="20"/>
  <c r="AU2724" i="20" s="1"/>
  <c r="AV2724" i="20" s="1"/>
  <c r="AT2732" i="20"/>
  <c r="AU2732" i="20" s="1"/>
  <c r="AV2732" i="20" s="1"/>
  <c r="AT2740" i="20"/>
  <c r="AU2740" i="20" s="1"/>
  <c r="AV2740" i="20" s="1"/>
  <c r="AW3317" i="20"/>
  <c r="AX3317" i="20" s="1"/>
  <c r="AY3317" i="20" s="1"/>
  <c r="AW3333" i="20"/>
  <c r="AX3333" i="20" s="1"/>
  <c r="AY3333" i="20" s="1"/>
  <c r="AW3349" i="20"/>
  <c r="AX3349" i="20" s="1"/>
  <c r="AY3349" i="20" s="1"/>
  <c r="AW3365" i="20"/>
  <c r="AX3365" i="20" s="1"/>
  <c r="AY3365" i="20" s="1"/>
  <c r="AW3381" i="20"/>
  <c r="AX3381" i="20" s="1"/>
  <c r="AY3381" i="20" s="1"/>
  <c r="AW3397" i="20"/>
  <c r="AX3397" i="20" s="1"/>
  <c r="AY3397" i="20" s="1"/>
  <c r="AW3413" i="20"/>
  <c r="AX3413" i="20" s="1"/>
  <c r="AY3413" i="20" s="1"/>
  <c r="AW3429" i="20"/>
  <c r="AX3429" i="20" s="1"/>
  <c r="AY3429" i="20" s="1"/>
  <c r="AW3445" i="20"/>
  <c r="AX3445" i="20" s="1"/>
  <c r="AY3445" i="20" s="1"/>
  <c r="AW3461" i="20"/>
  <c r="AX3461" i="20" s="1"/>
  <c r="AY3461" i="20" s="1"/>
  <c r="AW3477" i="20"/>
  <c r="AX3477" i="20" s="1"/>
  <c r="AY3477" i="20" s="1"/>
  <c r="AW3493" i="20"/>
  <c r="AX3493" i="20" s="1"/>
  <c r="AY3493" i="20" s="1"/>
  <c r="AT3509" i="20"/>
  <c r="AU3509" i="20" s="1"/>
  <c r="AV3509" i="20" s="1"/>
  <c r="AT3525" i="20"/>
  <c r="AU3525" i="20" s="1"/>
  <c r="AV3525" i="20" s="1"/>
  <c r="AT3541" i="20"/>
  <c r="AU3541" i="20" s="1"/>
  <c r="AV3541" i="20" s="1"/>
  <c r="AT3557" i="20"/>
  <c r="AU3557" i="20" s="1"/>
  <c r="AV3557" i="20" s="1"/>
  <c r="AT3567" i="20"/>
  <c r="AU3567" i="20" s="1"/>
  <c r="AV3567" i="20" s="1"/>
  <c r="AT3571" i="20"/>
  <c r="AU3571" i="20" s="1"/>
  <c r="AV3571" i="20" s="1"/>
  <c r="AT3575" i="20"/>
  <c r="AU3575" i="20"/>
  <c r="AV3575" i="20" s="1"/>
  <c r="AT3579" i="20"/>
  <c r="AU3579" i="20" s="1"/>
  <c r="AV3579" i="20" s="1"/>
  <c r="AT3583" i="20"/>
  <c r="AU3583" i="20" s="1"/>
  <c r="AV3583" i="20" s="1"/>
  <c r="AT3587" i="20"/>
  <c r="AU3587" i="20" s="1"/>
  <c r="AV3587" i="20" s="1"/>
  <c r="AT3591" i="20"/>
  <c r="AU3591" i="20" s="1"/>
  <c r="AV3591" i="20" s="1"/>
  <c r="AT3595" i="20"/>
  <c r="AU3595" i="20" s="1"/>
  <c r="AV3595" i="20" s="1"/>
  <c r="AT3599" i="20"/>
  <c r="AU3599" i="20" s="1"/>
  <c r="AV3599" i="20" s="1"/>
  <c r="AT3603" i="20"/>
  <c r="AU3603" i="20" s="1"/>
  <c r="AV3603" i="20" s="1"/>
  <c r="AT3607" i="20"/>
  <c r="AU3607" i="20" s="1"/>
  <c r="AV3607" i="20" s="1"/>
  <c r="AT3611" i="20"/>
  <c r="AU3611" i="20" s="1"/>
  <c r="AV3611" i="20" s="1"/>
  <c r="AT3615" i="20"/>
  <c r="AU3615" i="20" s="1"/>
  <c r="AV3615" i="20" s="1"/>
  <c r="AT3619" i="20"/>
  <c r="AU3619" i="20" s="1"/>
  <c r="AV3619" i="20" s="1"/>
  <c r="AT3623" i="20"/>
  <c r="AU3623" i="20"/>
  <c r="AV3623" i="20" s="1"/>
  <c r="AT3627" i="20"/>
  <c r="AU3627" i="20" s="1"/>
  <c r="AV3627" i="20" s="1"/>
  <c r="AT3631" i="20"/>
  <c r="AU3631" i="20" s="1"/>
  <c r="AV3631" i="20" s="1"/>
  <c r="AT3635" i="20"/>
  <c r="AU3635" i="20" s="1"/>
  <c r="AV3635" i="20" s="1"/>
  <c r="AT3639" i="20"/>
  <c r="AU3639" i="20" s="1"/>
  <c r="AV3639" i="20" s="1"/>
  <c r="AT3643" i="20"/>
  <c r="AU3643" i="20" s="1"/>
  <c r="AV3643" i="20" s="1"/>
  <c r="AT3647" i="20"/>
  <c r="AU3647" i="20" s="1"/>
  <c r="AV3647" i="20" s="1"/>
  <c r="AT3651" i="20"/>
  <c r="AU3651" i="20" s="1"/>
  <c r="AV3651" i="20" s="1"/>
  <c r="AT3655" i="20"/>
  <c r="AU3655" i="20"/>
  <c r="AV3655" i="20" s="1"/>
  <c r="AT3659" i="20"/>
  <c r="AU3659" i="20" s="1"/>
  <c r="AV3659" i="20" s="1"/>
  <c r="AT3663" i="20"/>
  <c r="AU3663" i="20" s="1"/>
  <c r="AV3663" i="20" s="1"/>
  <c r="AT3667" i="20"/>
  <c r="AU3667" i="20" s="1"/>
  <c r="AV3667" i="20" s="1"/>
  <c r="AT3671" i="20"/>
  <c r="AU3671" i="20" s="1"/>
  <c r="AV3671" i="20" s="1"/>
  <c r="AT3675" i="20"/>
  <c r="AU3675" i="20" s="1"/>
  <c r="AV3675" i="20" s="1"/>
  <c r="AT3679" i="20"/>
  <c r="AU3679" i="20" s="1"/>
  <c r="AV3679" i="20" s="1"/>
  <c r="AT3683" i="20"/>
  <c r="AU3683" i="20" s="1"/>
  <c r="AV3683" i="20" s="1"/>
  <c r="AT3687" i="20"/>
  <c r="AU3687" i="20" s="1"/>
  <c r="AV3687" i="20" s="1"/>
  <c r="AT3691" i="20"/>
  <c r="AU3691" i="20" s="1"/>
  <c r="AV3691" i="20" s="1"/>
  <c r="AT3695" i="20"/>
  <c r="AU3695" i="20"/>
  <c r="AV3695" i="20" s="1"/>
  <c r="AT3699" i="20"/>
  <c r="AU3699" i="20" s="1"/>
  <c r="AV3699" i="20" s="1"/>
  <c r="AT3703" i="20"/>
  <c r="AU3703" i="20" s="1"/>
  <c r="AV3703" i="20" s="1"/>
  <c r="AT3707" i="20"/>
  <c r="AU3707" i="20" s="1"/>
  <c r="AV3707" i="20" s="1"/>
  <c r="AT3711" i="20"/>
  <c r="AU3711" i="20"/>
  <c r="AV3711" i="20" s="1"/>
  <c r="AT3715" i="20"/>
  <c r="AU3715" i="20" s="1"/>
  <c r="AV3715" i="20" s="1"/>
  <c r="AT3719" i="20"/>
  <c r="AU3719" i="20" s="1"/>
  <c r="AV3719" i="20" s="1"/>
  <c r="AT3723" i="20"/>
  <c r="AU3723" i="20" s="1"/>
  <c r="AV3723" i="20" s="1"/>
  <c r="AT3727" i="20"/>
  <c r="AU3727" i="20" s="1"/>
  <c r="AV3727" i="20" s="1"/>
  <c r="AT3731" i="20"/>
  <c r="AU3731" i="20" s="1"/>
  <c r="AV3731" i="20" s="1"/>
  <c r="AT3735" i="20"/>
  <c r="AU3735" i="20" s="1"/>
  <c r="AV3735" i="20" s="1"/>
  <c r="AT3739" i="20"/>
  <c r="AU3739" i="20" s="1"/>
  <c r="AV3739" i="20" s="1"/>
  <c r="AT3743" i="20"/>
  <c r="AU3743" i="20" s="1"/>
  <c r="AV3743" i="20" s="1"/>
  <c r="AT3747" i="20"/>
  <c r="AU3747" i="20" s="1"/>
  <c r="AV3747" i="20" s="1"/>
  <c r="AT3751" i="20"/>
  <c r="AU3751" i="20"/>
  <c r="AV3751" i="20" s="1"/>
  <c r="AT3755" i="20"/>
  <c r="AU3755" i="20" s="1"/>
  <c r="AV3755" i="20" s="1"/>
  <c r="AT3759" i="20"/>
  <c r="AU3759" i="20" s="1"/>
  <c r="AV3759" i="20" s="1"/>
  <c r="AU3763" i="20"/>
  <c r="AV3763" i="20" s="1"/>
  <c r="AT3763" i="20"/>
  <c r="AT3767" i="20"/>
  <c r="AU3767" i="20" s="1"/>
  <c r="AV3767" i="20" s="1"/>
  <c r="AT3771" i="20"/>
  <c r="AU3771" i="20" s="1"/>
  <c r="AV3771" i="20" s="1"/>
  <c r="AT3775" i="20"/>
  <c r="AU3775" i="20" s="1"/>
  <c r="AV3775" i="20" s="1"/>
  <c r="AT3779" i="20"/>
  <c r="AU3779" i="20" s="1"/>
  <c r="AV3779" i="20" s="1"/>
  <c r="AT3783" i="20"/>
  <c r="AU3783" i="20" s="1"/>
  <c r="AV3783" i="20" s="1"/>
  <c r="AT3787" i="20"/>
  <c r="AU3787" i="20" s="1"/>
  <c r="AV3787" i="20" s="1"/>
  <c r="AT3791" i="20"/>
  <c r="AU3791" i="20" s="1"/>
  <c r="AV3791" i="20" s="1"/>
  <c r="AT3795" i="20"/>
  <c r="AU3795" i="20" s="1"/>
  <c r="AV3795" i="20" s="1"/>
  <c r="AT3799" i="20"/>
  <c r="AU3799" i="20" s="1"/>
  <c r="AV3799" i="20" s="1"/>
  <c r="AT3803" i="20"/>
  <c r="AU3803" i="20" s="1"/>
  <c r="AV3803" i="20" s="1"/>
  <c r="AT3807" i="20"/>
  <c r="AU3807" i="20" s="1"/>
  <c r="AV3807" i="20" s="1"/>
  <c r="AT3811" i="20"/>
  <c r="AU3811" i="20" s="1"/>
  <c r="AV3811" i="20" s="1"/>
  <c r="AT3815" i="20"/>
  <c r="AU3815" i="20" s="1"/>
  <c r="AV3815" i="20" s="1"/>
  <c r="AT3819" i="20"/>
  <c r="AU3819" i="20" s="1"/>
  <c r="AV3819" i="20" s="1"/>
  <c r="AT3823" i="20"/>
  <c r="AU3823" i="20" s="1"/>
  <c r="AV3823" i="20" s="1"/>
  <c r="AT3827" i="20"/>
  <c r="AU3827" i="20" s="1"/>
  <c r="AV3827" i="20" s="1"/>
  <c r="AT3831" i="20"/>
  <c r="AU3831" i="20" s="1"/>
  <c r="AV3831" i="20" s="1"/>
  <c r="AT3835" i="20"/>
  <c r="AU3835" i="20" s="1"/>
  <c r="AV3835" i="20" s="1"/>
  <c r="AT3839" i="20"/>
  <c r="AU3839" i="20" s="1"/>
  <c r="AV3839" i="20" s="1"/>
  <c r="AT3843" i="20"/>
  <c r="AU3843" i="20" s="1"/>
  <c r="AV3843" i="20" s="1"/>
  <c r="AT3847" i="20"/>
  <c r="AU3847" i="20" s="1"/>
  <c r="AV3847" i="20" s="1"/>
  <c r="AT3851" i="20"/>
  <c r="AU3851" i="20" s="1"/>
  <c r="AV3851" i="20" s="1"/>
  <c r="AT3855" i="20"/>
  <c r="AU3855" i="20" s="1"/>
  <c r="AV3855" i="20" s="1"/>
  <c r="AT3859" i="20"/>
  <c r="AU3859" i="20" s="1"/>
  <c r="AV3859" i="20" s="1"/>
  <c r="AT3863" i="20"/>
  <c r="AU3863" i="20" s="1"/>
  <c r="AV3863" i="20" s="1"/>
  <c r="AT3867" i="20"/>
  <c r="AU3867" i="20" s="1"/>
  <c r="AV3867" i="20" s="1"/>
  <c r="AT3871" i="20"/>
  <c r="AU3871" i="20" s="1"/>
  <c r="AV3871" i="20" s="1"/>
  <c r="AT3875" i="20"/>
  <c r="AU3875" i="20" s="1"/>
  <c r="AV3875" i="20" s="1"/>
  <c r="AT3879" i="20"/>
  <c r="AU3879" i="20" s="1"/>
  <c r="AV3879" i="20" s="1"/>
  <c r="AT3883" i="20"/>
  <c r="AU3883" i="20" s="1"/>
  <c r="AV3883" i="20" s="1"/>
  <c r="AT3887" i="20"/>
  <c r="AU3887" i="20" s="1"/>
  <c r="AV3887" i="20" s="1"/>
  <c r="AT3891" i="20"/>
  <c r="AU3891" i="20" s="1"/>
  <c r="AV3891" i="20" s="1"/>
  <c r="AT3895" i="20"/>
  <c r="AU3895" i="20" s="1"/>
  <c r="AV3895" i="20" s="1"/>
  <c r="AT3899" i="20"/>
  <c r="AU3899" i="20" s="1"/>
  <c r="AV3899" i="20" s="1"/>
  <c r="AT3903" i="20"/>
  <c r="AU3903" i="20" s="1"/>
  <c r="AV3903" i="20" s="1"/>
  <c r="AT3907" i="20"/>
  <c r="AU3907" i="20" s="1"/>
  <c r="AV3907" i="20" s="1"/>
  <c r="AT3911" i="20"/>
  <c r="AU3911" i="20"/>
  <c r="AV3911" i="20" s="1"/>
  <c r="AT3915" i="20"/>
  <c r="AU3915" i="20" s="1"/>
  <c r="AV3915" i="20" s="1"/>
  <c r="AT3919" i="20"/>
  <c r="AU3919" i="20" s="1"/>
  <c r="AV3919" i="20" s="1"/>
  <c r="AT3923" i="20"/>
  <c r="AU3923" i="20" s="1"/>
  <c r="AV3923" i="20" s="1"/>
  <c r="AT3927" i="20"/>
  <c r="AU3927" i="20" s="1"/>
  <c r="AV3927" i="20" s="1"/>
  <c r="AT3931" i="20"/>
  <c r="AU3931" i="20" s="1"/>
  <c r="AV3931" i="20" s="1"/>
  <c r="AW4003" i="20"/>
  <c r="AX4003" i="20" s="1"/>
  <c r="AY4003" i="20" s="1"/>
  <c r="AW3021" i="20"/>
  <c r="AX3021" i="20" s="1"/>
  <c r="AY3021" i="20" s="1"/>
  <c r="AW3029" i="20"/>
  <c r="AX3029" i="20" s="1"/>
  <c r="AY3029" i="20" s="1"/>
  <c r="AW3037" i="20"/>
  <c r="AX3037" i="20" s="1"/>
  <c r="AY3037" i="20" s="1"/>
  <c r="AW3045" i="20"/>
  <c r="AX3045" i="20" s="1"/>
  <c r="AY3045" i="20" s="1"/>
  <c r="AW3053" i="20"/>
  <c r="AX3053" i="20" s="1"/>
  <c r="AY3053" i="20" s="1"/>
  <c r="AW3061" i="20"/>
  <c r="AX3061" i="20" s="1"/>
  <c r="AY3061" i="20" s="1"/>
  <c r="AW3069" i="20"/>
  <c r="AX3069" i="20"/>
  <c r="AY3069" i="20" s="1"/>
  <c r="AW3077" i="20"/>
  <c r="AX3077" i="20" s="1"/>
  <c r="AY3077" i="20" s="1"/>
  <c r="AW3085" i="20"/>
  <c r="AX3085" i="20"/>
  <c r="AY3085" i="20" s="1"/>
  <c r="AW3093" i="20"/>
  <c r="AX3093" i="20" s="1"/>
  <c r="AY3093" i="20" s="1"/>
  <c r="AW3101" i="20"/>
  <c r="AX3101" i="20"/>
  <c r="AY3101" i="20" s="1"/>
  <c r="AW3109" i="20"/>
  <c r="AX3109" i="20" s="1"/>
  <c r="AY3109" i="20" s="1"/>
  <c r="AW3117" i="20"/>
  <c r="AX3117" i="20" s="1"/>
  <c r="AY3117" i="20" s="1"/>
  <c r="AW3125" i="20"/>
  <c r="AX3125" i="20" s="1"/>
  <c r="AY3125" i="20" s="1"/>
  <c r="AW3133" i="20"/>
  <c r="AX3133" i="20" s="1"/>
  <c r="AY3133" i="20" s="1"/>
  <c r="AW3141" i="20"/>
  <c r="AX3141" i="20" s="1"/>
  <c r="AY3141" i="20" s="1"/>
  <c r="AW3149" i="20"/>
  <c r="AX3149" i="20" s="1"/>
  <c r="AY3149" i="20" s="1"/>
  <c r="AW3157" i="20"/>
  <c r="AX3157" i="20" s="1"/>
  <c r="AY3157" i="20" s="1"/>
  <c r="AW3165" i="20"/>
  <c r="AX3165" i="20"/>
  <c r="AY3165" i="20" s="1"/>
  <c r="AW3173" i="20"/>
  <c r="AX3173" i="20" s="1"/>
  <c r="AY3173" i="20" s="1"/>
  <c r="AW3181" i="20"/>
  <c r="AX3181" i="20" s="1"/>
  <c r="AY3181" i="20" s="1"/>
  <c r="AW3189" i="20"/>
  <c r="AX3189" i="20" s="1"/>
  <c r="AY3189" i="20" s="1"/>
  <c r="AW3197" i="20"/>
  <c r="AX3197" i="20"/>
  <c r="AY3197" i="20" s="1"/>
  <c r="AW3205" i="20"/>
  <c r="AX3205" i="20" s="1"/>
  <c r="AY3205" i="20" s="1"/>
  <c r="AW3213" i="20"/>
  <c r="AX3213" i="20"/>
  <c r="AY3213" i="20" s="1"/>
  <c r="AW3221" i="20"/>
  <c r="AX3221" i="20" s="1"/>
  <c r="AY3221" i="20" s="1"/>
  <c r="AW3229" i="20"/>
  <c r="AX3229" i="20"/>
  <c r="AY3229" i="20" s="1"/>
  <c r="AW3237" i="20"/>
  <c r="AX3237" i="20" s="1"/>
  <c r="AY3237" i="20" s="1"/>
  <c r="AW3245" i="20"/>
  <c r="AX3245" i="20" s="1"/>
  <c r="AY3245" i="20" s="1"/>
  <c r="AW3253" i="20"/>
  <c r="AX3253" i="20" s="1"/>
  <c r="AY3253" i="20" s="1"/>
  <c r="AW3261" i="20"/>
  <c r="AX3261" i="20" s="1"/>
  <c r="AY3261" i="20" s="1"/>
  <c r="AW3269" i="20"/>
  <c r="AX3269" i="20" s="1"/>
  <c r="AY3269" i="20" s="1"/>
  <c r="AW3315" i="20"/>
  <c r="AX3315" i="20" s="1"/>
  <c r="AY3315" i="20" s="1"/>
  <c r="AW3331" i="20"/>
  <c r="AX3331" i="20" s="1"/>
  <c r="AY3331" i="20" s="1"/>
  <c r="AW3347" i="20"/>
  <c r="AX3347" i="20" s="1"/>
  <c r="AY3347" i="20" s="1"/>
  <c r="AT3442" i="20"/>
  <c r="AU3442" i="20" s="1"/>
  <c r="AV3442" i="20" s="1"/>
  <c r="AT3458" i="20"/>
  <c r="AU3458" i="20" s="1"/>
  <c r="AV3458" i="20" s="1"/>
  <c r="AT3474" i="20"/>
  <c r="AU3474" i="20" s="1"/>
  <c r="AV3474" i="20" s="1"/>
  <c r="AT3490" i="20"/>
  <c r="AU3490" i="20" s="1"/>
  <c r="AV3490" i="20" s="1"/>
  <c r="AT3506" i="20"/>
  <c r="AU3506" i="20" s="1"/>
  <c r="AV3506" i="20" s="1"/>
  <c r="AT3522" i="20"/>
  <c r="AU3522" i="20" s="1"/>
  <c r="AV3522" i="20" s="1"/>
  <c r="AT3538" i="20"/>
  <c r="AU3538" i="20" s="1"/>
  <c r="AV3538" i="20" s="1"/>
  <c r="AT3554" i="20"/>
  <c r="AU3554" i="20" s="1"/>
  <c r="AV3554" i="20" s="1"/>
  <c r="AW3933" i="20"/>
  <c r="AX3933" i="20" s="1"/>
  <c r="AY3933" i="20" s="1"/>
  <c r="AW3937" i="20"/>
  <c r="AX3937" i="20" s="1"/>
  <c r="AY3937" i="20" s="1"/>
  <c r="AW3941" i="20"/>
  <c r="AX3941" i="20" s="1"/>
  <c r="AY3941" i="20" s="1"/>
  <c r="AW3945" i="20"/>
  <c r="AX3945" i="20" s="1"/>
  <c r="AY3945" i="20" s="1"/>
  <c r="AW3953" i="20"/>
  <c r="AX3953" i="20" s="1"/>
  <c r="AY3953" i="20" s="1"/>
  <c r="AW3957" i="20"/>
  <c r="AX3957" i="20" s="1"/>
  <c r="AY3957" i="20" s="1"/>
  <c r="AW3961" i="20"/>
  <c r="AX3961" i="20" s="1"/>
  <c r="AY3961" i="20" s="1"/>
  <c r="AW3965" i="20"/>
  <c r="AX3965" i="20" s="1"/>
  <c r="AY3965" i="20" s="1"/>
  <c r="AW3969" i="20"/>
  <c r="AX3969" i="20" s="1"/>
  <c r="AY3969" i="20" s="1"/>
  <c r="AW3973" i="20"/>
  <c r="AX3973" i="20" s="1"/>
  <c r="AY3973" i="20" s="1"/>
  <c r="AW3977" i="20"/>
  <c r="AX3977" i="20"/>
  <c r="AY3977" i="20" s="1"/>
  <c r="AW3981" i="20"/>
  <c r="AX3981" i="20" s="1"/>
  <c r="AY3981" i="20" s="1"/>
  <c r="AW3985" i="20"/>
  <c r="AX3985" i="20" s="1"/>
  <c r="AY3985" i="20" s="1"/>
  <c r="AW3989" i="20"/>
  <c r="AX3989" i="20" s="1"/>
  <c r="AY3989" i="20" s="1"/>
  <c r="AW3993" i="20"/>
  <c r="AX3993" i="20" s="1"/>
  <c r="AY3993" i="20" s="1"/>
  <c r="AW3997" i="20"/>
  <c r="AX3997" i="20" s="1"/>
  <c r="AY3997" i="20" s="1"/>
  <c r="AW3391" i="20"/>
  <c r="AX3391" i="20" s="1"/>
  <c r="AY3391" i="20" s="1"/>
  <c r="AW3402" i="20"/>
  <c r="AX3402" i="20" s="1"/>
  <c r="AY3402" i="20" s="1"/>
  <c r="AW3412" i="20"/>
  <c r="AX3412" i="20" s="1"/>
  <c r="AY3412" i="20" s="1"/>
  <c r="AW3423" i="20"/>
  <c r="AX3423" i="20" s="1"/>
  <c r="AY3423" i="20" s="1"/>
  <c r="AW3443" i="20"/>
  <c r="AX3443" i="20" s="1"/>
  <c r="AY3443" i="20" s="1"/>
  <c r="AW3459" i="20"/>
  <c r="AX3459" i="20" s="1"/>
  <c r="AY3459" i="20" s="1"/>
  <c r="AW3475" i="20"/>
  <c r="AX3475" i="20" s="1"/>
  <c r="AY3475" i="20" s="1"/>
  <c r="AW3491" i="20"/>
  <c r="AX3491" i="20" s="1"/>
  <c r="AY3491" i="20" s="1"/>
  <c r="AW3500" i="20"/>
  <c r="AX3500" i="20" s="1"/>
  <c r="AY3500" i="20" s="1"/>
  <c r="AW3508" i="20"/>
  <c r="AX3508" i="20" s="1"/>
  <c r="AY3508" i="20" s="1"/>
  <c r="AW3516" i="20"/>
  <c r="AX3516" i="20" s="1"/>
  <c r="AY3516" i="20" s="1"/>
  <c r="AW3524" i="20"/>
  <c r="AX3524" i="20" s="1"/>
  <c r="AY3524" i="20" s="1"/>
  <c r="AW3532" i="20"/>
  <c r="AX3532" i="20" s="1"/>
  <c r="AY3532" i="20" s="1"/>
  <c r="AW3540" i="20"/>
  <c r="AX3540" i="20" s="1"/>
  <c r="AY3540" i="20" s="1"/>
  <c r="AW3548" i="20"/>
  <c r="AX3548" i="20" s="1"/>
  <c r="AY3548" i="20" s="1"/>
  <c r="AW3556" i="20"/>
  <c r="AX3556" i="20" s="1"/>
  <c r="AY3556" i="20" s="1"/>
  <c r="AW3564" i="20"/>
  <c r="AX3564" i="20" s="1"/>
  <c r="AY3564" i="20" s="1"/>
  <c r="AW3322" i="20"/>
  <c r="AX3322" i="20" s="1"/>
  <c r="AY3322" i="20" s="1"/>
  <c r="AW3338" i="20"/>
  <c r="AX3338" i="20" s="1"/>
  <c r="AY3338" i="20" s="1"/>
  <c r="AW3352" i="20"/>
  <c r="AX3352" i="20" s="1"/>
  <c r="AY3352" i="20" s="1"/>
  <c r="AW3363" i="20"/>
  <c r="AX3363" i="20" s="1"/>
  <c r="AY3363" i="20" s="1"/>
  <c r="AW3374" i="20"/>
  <c r="AX3374" i="20" s="1"/>
  <c r="AY3374" i="20" s="1"/>
  <c r="AW3384" i="20"/>
  <c r="AX3384" i="20" s="1"/>
  <c r="AY3384" i="20" s="1"/>
  <c r="AW3395" i="20"/>
  <c r="AX3395" i="20" s="1"/>
  <c r="AY3395" i="20" s="1"/>
  <c r="AW3406" i="20"/>
  <c r="AX3406" i="20" s="1"/>
  <c r="AY3406" i="20" s="1"/>
  <c r="AW3416" i="20"/>
  <c r="AX3416" i="20" s="1"/>
  <c r="AY3416" i="20" s="1"/>
  <c r="AW3427" i="20"/>
  <c r="AX3427" i="20" s="1"/>
  <c r="AY3427" i="20" s="1"/>
  <c r="AW3436" i="20"/>
  <c r="AX3436" i="20" s="1"/>
  <c r="AY3436" i="20" s="1"/>
  <c r="AW3452" i="20"/>
  <c r="AX3452" i="20" s="1"/>
  <c r="AY3452" i="20" s="1"/>
  <c r="AW3468" i="20"/>
  <c r="AX3468" i="20" s="1"/>
  <c r="AY3468" i="20" s="1"/>
  <c r="AW3484" i="20"/>
  <c r="AX3484" i="20" s="1"/>
  <c r="AY3484" i="20" s="1"/>
  <c r="AW3499" i="20"/>
  <c r="AX3499" i="20" s="1"/>
  <c r="AY3499" i="20" s="1"/>
  <c r="AW3507" i="20"/>
  <c r="AX3507" i="20" s="1"/>
  <c r="AY3507" i="20" s="1"/>
  <c r="AW3515" i="20"/>
  <c r="AX3515" i="20" s="1"/>
  <c r="AY3515" i="20" s="1"/>
  <c r="AW3523" i="20"/>
  <c r="AX3523" i="20" s="1"/>
  <c r="AY3523" i="20" s="1"/>
  <c r="AW3531" i="20"/>
  <c r="AX3531" i="20" s="1"/>
  <c r="AY3531" i="20" s="1"/>
  <c r="AW3539" i="20"/>
  <c r="AX3539" i="20" s="1"/>
  <c r="AY3539" i="20" s="1"/>
  <c r="AW3547" i="20"/>
  <c r="AX3547" i="20" s="1"/>
  <c r="AY3547" i="20" s="1"/>
  <c r="AW3555" i="20"/>
  <c r="AX3555" i="20" s="1"/>
  <c r="AY3555" i="20" s="1"/>
  <c r="AW3563" i="20"/>
  <c r="AX3563" i="20" s="1"/>
  <c r="AY3563" i="20" s="1"/>
  <c r="AW3312" i="20"/>
  <c r="AX3312" i="20" s="1"/>
  <c r="AY3312" i="20" s="1"/>
  <c r="AW3328" i="20"/>
  <c r="AX3328" i="20" s="1"/>
  <c r="AY3328" i="20" s="1"/>
  <c r="AW3344" i="20"/>
  <c r="AX3344" i="20" s="1"/>
  <c r="AY3344" i="20" s="1"/>
  <c r="AW3356" i="20"/>
  <c r="AX3356" i="20" s="1"/>
  <c r="AY3356" i="20" s="1"/>
  <c r="AW3367" i="20"/>
  <c r="AX3367" i="20" s="1"/>
  <c r="AY3367" i="20" s="1"/>
  <c r="AW3378" i="20"/>
  <c r="AX3378" i="20" s="1"/>
  <c r="AY3378" i="20" s="1"/>
  <c r="AW3388" i="20"/>
  <c r="AX3388" i="20" s="1"/>
  <c r="AY3388" i="20" s="1"/>
  <c r="AW3399" i="20"/>
  <c r="AX3399" i="20" s="1"/>
  <c r="AY3399" i="20" s="1"/>
  <c r="AW3410" i="20"/>
  <c r="AX3410" i="20" s="1"/>
  <c r="AY3410" i="20" s="1"/>
  <c r="AW3420" i="20"/>
  <c r="AX3420" i="20" s="1"/>
  <c r="AY3420" i="20" s="1"/>
  <c r="AW3435" i="20"/>
  <c r="AX3435" i="20" s="1"/>
  <c r="AY3435" i="20" s="1"/>
  <c r="AW3451" i="20"/>
  <c r="AX3451" i="20" s="1"/>
  <c r="AY3451" i="20" s="1"/>
  <c r="AW3467" i="20"/>
  <c r="AX3467" i="20" s="1"/>
  <c r="AY3467" i="20" s="1"/>
  <c r="AW3483" i="20"/>
  <c r="AX3483" i="20" s="1"/>
  <c r="AY3483" i="20" s="1"/>
  <c r="AT19" i="20"/>
  <c r="AU19" i="20" s="1"/>
  <c r="AV19" i="20" s="1"/>
  <c r="AW14" i="20"/>
  <c r="AX14" i="20" s="1"/>
  <c r="AY14" i="20" s="1"/>
  <c r="AW22" i="20"/>
  <c r="AX22" i="20" s="1"/>
  <c r="AY22" i="20" s="1"/>
  <c r="AW37" i="20"/>
  <c r="AX37" i="20" s="1"/>
  <c r="AY37" i="20" s="1"/>
  <c r="AW17" i="20"/>
  <c r="AX17" i="20" s="1"/>
  <c r="AY17" i="20" s="1"/>
  <c r="AW46" i="20"/>
  <c r="AX46" i="20" s="1"/>
  <c r="AY46" i="20" s="1"/>
  <c r="AW54" i="20"/>
  <c r="AX54" i="20" s="1"/>
  <c r="AY54" i="20" s="1"/>
  <c r="AW47" i="20"/>
  <c r="AX47" i="20" s="1"/>
  <c r="AY47" i="20" s="1"/>
  <c r="AW65" i="20"/>
  <c r="AX65" i="20" s="1"/>
  <c r="AY65" i="20" s="1"/>
  <c r="AW30" i="20"/>
  <c r="AX30" i="20" s="1"/>
  <c r="AY30" i="20" s="1"/>
  <c r="AW45" i="20"/>
  <c r="AX45" i="20" s="1"/>
  <c r="AY45" i="20" s="1"/>
  <c r="AW61" i="20"/>
  <c r="AX61" i="20" s="1"/>
  <c r="AY61" i="20" s="1"/>
  <c r="AW66" i="20"/>
  <c r="AX66" i="20" s="1"/>
  <c r="AY66" i="20" s="1"/>
  <c r="AW28" i="20"/>
  <c r="AX28" i="20" s="1"/>
  <c r="AY28" i="20" s="1"/>
  <c r="AZ33" i="20"/>
  <c r="BA33" i="20" s="1"/>
  <c r="BB33" i="20" s="1"/>
  <c r="AW38" i="20"/>
  <c r="AX38" i="20" s="1"/>
  <c r="AY38" i="20" s="1"/>
  <c r="AW51" i="20"/>
  <c r="AX51" i="20" s="1"/>
  <c r="AY51" i="20" s="1"/>
  <c r="AW62" i="20"/>
  <c r="AX62" i="20" s="1"/>
  <c r="AY62" i="20" s="1"/>
  <c r="AW57" i="20"/>
  <c r="AX57" i="20" s="1"/>
  <c r="AY57" i="20" s="1"/>
  <c r="AW72" i="20"/>
  <c r="AX72" i="20" s="1"/>
  <c r="AY72" i="20" s="1"/>
  <c r="AW41" i="20"/>
  <c r="AX41" i="20" s="1"/>
  <c r="AY41" i="20" s="1"/>
  <c r="AW70" i="20"/>
  <c r="AX70" i="20" s="1"/>
  <c r="AY70" i="20" s="1"/>
  <c r="AW67" i="20"/>
  <c r="AX67" i="20" s="1"/>
  <c r="AY67" i="20" s="1"/>
  <c r="AW78" i="20"/>
  <c r="AX78" i="20" s="1"/>
  <c r="AY78" i="20" s="1"/>
  <c r="AW92" i="20"/>
  <c r="AX92" i="20" s="1"/>
  <c r="AY92" i="20" s="1"/>
  <c r="AW108" i="20"/>
  <c r="AX108" i="20" s="1"/>
  <c r="AY108" i="20" s="1"/>
  <c r="AT123" i="20"/>
  <c r="AU123" i="20" s="1"/>
  <c r="AV123" i="20" s="1"/>
  <c r="AT139" i="20"/>
  <c r="AU139" i="20" s="1"/>
  <c r="AV139" i="20" s="1"/>
  <c r="AT146" i="20"/>
  <c r="AU146" i="20" s="1"/>
  <c r="AV146" i="20" s="1"/>
  <c r="AT150" i="20"/>
  <c r="AU150" i="20" s="1"/>
  <c r="AV150" i="20" s="1"/>
  <c r="AT154" i="20"/>
  <c r="AU154" i="20" s="1"/>
  <c r="AV154" i="20" s="1"/>
  <c r="AT158" i="20"/>
  <c r="AU158" i="20" s="1"/>
  <c r="AV158" i="20" s="1"/>
  <c r="AT162" i="20"/>
  <c r="AU162" i="20" s="1"/>
  <c r="AV162" i="20" s="1"/>
  <c r="AW69" i="20"/>
  <c r="AX69" i="20" s="1"/>
  <c r="AY69" i="20" s="1"/>
  <c r="AW80" i="20"/>
  <c r="AX80" i="20" s="1"/>
  <c r="AY80" i="20" s="1"/>
  <c r="AW91" i="20"/>
  <c r="AX91" i="20" s="1"/>
  <c r="AY91" i="20" s="1"/>
  <c r="AW107" i="20"/>
  <c r="AX107" i="20" s="1"/>
  <c r="AY107" i="20" s="1"/>
  <c r="AW90" i="20"/>
  <c r="AX90" i="20" s="1"/>
  <c r="AY90" i="20" s="1"/>
  <c r="AW106" i="20"/>
  <c r="AX106" i="20" s="1"/>
  <c r="AY106" i="20" s="1"/>
  <c r="AT121" i="20"/>
  <c r="AU121" i="20" s="1"/>
  <c r="AV121" i="20" s="1"/>
  <c r="AT137" i="20"/>
  <c r="AU137" i="20" s="1"/>
  <c r="AV137" i="20" s="1"/>
  <c r="AW82" i="20"/>
  <c r="AX82" i="20" s="1"/>
  <c r="AY82" i="20" s="1"/>
  <c r="AW120" i="20"/>
  <c r="AX120" i="20" s="1"/>
  <c r="AY120" i="20" s="1"/>
  <c r="AW136" i="20"/>
  <c r="AX136" i="20" s="1"/>
  <c r="AY136" i="20" s="1"/>
  <c r="AW126" i="20"/>
  <c r="AX126" i="20" s="1"/>
  <c r="AY126" i="20" s="1"/>
  <c r="AW142" i="20"/>
  <c r="AX142" i="20" s="1"/>
  <c r="AY142" i="20" s="1"/>
  <c r="AW124" i="20"/>
  <c r="AX124" i="20" s="1"/>
  <c r="AY124" i="20" s="1"/>
  <c r="AW140" i="20"/>
  <c r="AX140" i="20" s="1"/>
  <c r="AY140" i="20" s="1"/>
  <c r="AT205" i="20"/>
  <c r="AU205" i="20" s="1"/>
  <c r="AV205" i="20" s="1"/>
  <c r="AW138" i="20"/>
  <c r="AX138" i="20" s="1"/>
  <c r="AY138" i="20" s="1"/>
  <c r="AW183" i="20"/>
  <c r="AX183" i="20" s="1"/>
  <c r="AY183" i="20" s="1"/>
  <c r="AW202" i="20"/>
  <c r="AX202" i="20" s="1"/>
  <c r="AY202" i="20" s="1"/>
  <c r="AT236" i="20"/>
  <c r="AU236" i="20" s="1"/>
  <c r="AV236" i="20" s="1"/>
  <c r="AT240" i="20"/>
  <c r="AU240" i="20" s="1"/>
  <c r="AV240" i="20" s="1"/>
  <c r="AT244" i="20"/>
  <c r="AU244" i="20" s="1"/>
  <c r="AV244" i="20" s="1"/>
  <c r="AT248" i="20"/>
  <c r="AU248" i="20" s="1"/>
  <c r="AV248" i="20" s="1"/>
  <c r="AT252" i="20"/>
  <c r="AU252" i="20" s="1"/>
  <c r="AV252" i="20" s="1"/>
  <c r="AW97" i="20"/>
  <c r="AX97" i="20" s="1"/>
  <c r="AY97" i="20" s="1"/>
  <c r="AW179" i="20"/>
  <c r="AX179" i="20" s="1"/>
  <c r="AY179" i="20" s="1"/>
  <c r="AW206" i="20"/>
  <c r="AX206" i="20" s="1"/>
  <c r="AY206" i="20" s="1"/>
  <c r="AW172" i="20"/>
  <c r="AX172" i="20" s="1"/>
  <c r="AY172" i="20" s="1"/>
  <c r="AW174" i="20"/>
  <c r="AX174" i="20" s="1"/>
  <c r="AY174" i="20" s="1"/>
  <c r="AW181" i="20"/>
  <c r="AX181" i="20" s="1"/>
  <c r="AY181" i="20" s="1"/>
  <c r="AW188" i="20"/>
  <c r="AX188" i="20" s="1"/>
  <c r="AY188" i="20" s="1"/>
  <c r="AW190" i="20"/>
  <c r="AX190" i="20" s="1"/>
  <c r="AY190" i="20" s="1"/>
  <c r="AW198" i="20"/>
  <c r="AX198" i="20" s="1"/>
  <c r="AY198" i="20" s="1"/>
  <c r="AW210" i="20"/>
  <c r="AX210" i="20" s="1"/>
  <c r="AY210" i="20" s="1"/>
  <c r="AW214" i="20"/>
  <c r="AX214" i="20" s="1"/>
  <c r="AY214" i="20" s="1"/>
  <c r="AW218" i="20"/>
  <c r="AX218" i="20"/>
  <c r="AY218" i="20" s="1"/>
  <c r="AW194" i="20"/>
  <c r="AX194" i="20" s="1"/>
  <c r="AY194" i="20" s="1"/>
  <c r="AW219" i="20"/>
  <c r="AX219" i="20" s="1"/>
  <c r="AY219" i="20" s="1"/>
  <c r="AT261" i="20"/>
  <c r="AU261" i="20" s="1"/>
  <c r="AV261" i="20" s="1"/>
  <c r="AW217" i="20"/>
  <c r="AX217" i="20" s="1"/>
  <c r="AY217" i="20" s="1"/>
  <c r="AT260" i="20"/>
  <c r="AU260" i="20" s="1"/>
  <c r="AV260" i="20" s="1"/>
  <c r="AT268" i="20"/>
  <c r="AU268" i="20" s="1"/>
  <c r="AV268" i="20" s="1"/>
  <c r="AW280" i="20"/>
  <c r="AX280" i="20" s="1"/>
  <c r="AY280" i="20" s="1"/>
  <c r="AW296" i="20"/>
  <c r="AX296" i="20" s="1"/>
  <c r="AY296" i="20" s="1"/>
  <c r="AW312" i="20"/>
  <c r="AX312" i="20" s="1"/>
  <c r="AY312" i="20" s="1"/>
  <c r="AT361" i="20"/>
  <c r="AU361" i="20" s="1"/>
  <c r="AV361" i="20" s="1"/>
  <c r="AT365" i="20"/>
  <c r="AU365" i="20" s="1"/>
  <c r="AV365" i="20" s="1"/>
  <c r="AT369" i="20"/>
  <c r="AU369" i="20" s="1"/>
  <c r="AV369" i="20" s="1"/>
  <c r="AT273" i="20"/>
  <c r="AU273" i="20" s="1"/>
  <c r="AV273" i="20" s="1"/>
  <c r="AT289" i="20"/>
  <c r="AU289" i="20" s="1"/>
  <c r="AV289" i="20" s="1"/>
  <c r="AT305" i="20"/>
  <c r="AU305" i="20" s="1"/>
  <c r="AV305" i="20" s="1"/>
  <c r="AT321" i="20"/>
  <c r="AU321" i="20" s="1"/>
  <c r="AV321" i="20" s="1"/>
  <c r="AW340" i="20"/>
  <c r="AX340" i="20" s="1"/>
  <c r="AY340" i="20" s="1"/>
  <c r="AW356" i="20"/>
  <c r="AX356" i="20" s="1"/>
  <c r="AY356" i="20" s="1"/>
  <c r="AW341" i="20"/>
  <c r="AX341" i="20" s="1"/>
  <c r="AY341" i="20" s="1"/>
  <c r="AW357" i="20"/>
  <c r="AX357" i="20" s="1"/>
  <c r="AY357" i="20" s="1"/>
  <c r="AW326" i="20"/>
  <c r="AX326" i="20" s="1"/>
  <c r="AY326" i="20" s="1"/>
  <c r="AW342" i="20"/>
  <c r="AX342" i="20" s="1"/>
  <c r="AY342" i="20" s="1"/>
  <c r="AW358" i="20"/>
  <c r="AX358" i="20" s="1"/>
  <c r="AY358" i="20" s="1"/>
  <c r="AT377" i="20"/>
  <c r="AU377" i="20" s="1"/>
  <c r="AV377" i="20" s="1"/>
  <c r="AT385" i="20"/>
  <c r="AU385" i="20" s="1"/>
  <c r="AV385" i="20" s="1"/>
  <c r="AT393" i="20"/>
  <c r="AU393" i="20" s="1"/>
  <c r="AV393" i="20" s="1"/>
  <c r="AW355" i="20"/>
  <c r="AX355" i="20" s="1"/>
  <c r="AY355" i="20" s="1"/>
  <c r="AW401" i="20"/>
  <c r="AX401" i="20" s="1"/>
  <c r="AY401" i="20" s="1"/>
  <c r="AW403" i="20"/>
  <c r="AX403" i="20" s="1"/>
  <c r="AY403" i="20" s="1"/>
  <c r="AW351" i="20"/>
  <c r="AX351" i="20" s="1"/>
  <c r="AY351" i="20" s="1"/>
  <c r="AW331" i="20"/>
  <c r="AX331" i="20" s="1"/>
  <c r="AY331" i="20" s="1"/>
  <c r="AT394" i="20"/>
  <c r="AU394" i="20" s="1"/>
  <c r="AV394" i="20" s="1"/>
  <c r="AW329" i="20"/>
  <c r="AX329" i="20" s="1"/>
  <c r="AY329" i="20" s="1"/>
  <c r="AZ583" i="20"/>
  <c r="BA583" i="20" s="1"/>
  <c r="BB583" i="20" s="1"/>
  <c r="AW602" i="20"/>
  <c r="AX602" i="20" s="1"/>
  <c r="AY602" i="20" s="1"/>
  <c r="AW477" i="20"/>
  <c r="AX477" i="20" s="1"/>
  <c r="AY477" i="20" s="1"/>
  <c r="AW485" i="20"/>
  <c r="AX485" i="20" s="1"/>
  <c r="AY485" i="20" s="1"/>
  <c r="AW487" i="20"/>
  <c r="AX487" i="20" s="1"/>
  <c r="AY487" i="20" s="1"/>
  <c r="AW491" i="20"/>
  <c r="AX491" i="20" s="1"/>
  <c r="AY491" i="20" s="1"/>
  <c r="AW499" i="20"/>
  <c r="AX499" i="20" s="1"/>
  <c r="AY499" i="20" s="1"/>
  <c r="AW507" i="20"/>
  <c r="AX507" i="20" s="1"/>
  <c r="AY507" i="20" s="1"/>
  <c r="AW584" i="20"/>
  <c r="AX584" i="20" s="1"/>
  <c r="AY584" i="20" s="1"/>
  <c r="AW600" i="20"/>
  <c r="AX600" i="20" s="1"/>
  <c r="AY600" i="20" s="1"/>
  <c r="AW479" i="20"/>
  <c r="AX479" i="20" s="1"/>
  <c r="AY479" i="20" s="1"/>
  <c r="AW509" i="20"/>
  <c r="AX509" i="20" s="1"/>
  <c r="AY509" i="20" s="1"/>
  <c r="AW513" i="20"/>
  <c r="AX513" i="20" s="1"/>
  <c r="AY513" i="20" s="1"/>
  <c r="AW517" i="20"/>
  <c r="AX517" i="20" s="1"/>
  <c r="AY517" i="20" s="1"/>
  <c r="AW521" i="20"/>
  <c r="AX521" i="20" s="1"/>
  <c r="AY521" i="20" s="1"/>
  <c r="AW525" i="20"/>
  <c r="AX525" i="20" s="1"/>
  <c r="AY525" i="20" s="1"/>
  <c r="AW529" i="20"/>
  <c r="AX529" i="20" s="1"/>
  <c r="AY529" i="20" s="1"/>
  <c r="AW533" i="20"/>
  <c r="AX533" i="20" s="1"/>
  <c r="AY533" i="20" s="1"/>
  <c r="AW537" i="20"/>
  <c r="AX537" i="20" s="1"/>
  <c r="AY537" i="20" s="1"/>
  <c r="AW541" i="20"/>
  <c r="AX541" i="20" s="1"/>
  <c r="AY541" i="20" s="1"/>
  <c r="AW545" i="20"/>
  <c r="AX545" i="20" s="1"/>
  <c r="AY545" i="20" s="1"/>
  <c r="AW549" i="20"/>
  <c r="AX549" i="20" s="1"/>
  <c r="AY549" i="20" s="1"/>
  <c r="AW553" i="20"/>
  <c r="AX553" i="20" s="1"/>
  <c r="AY553" i="20" s="1"/>
  <c r="AW557" i="20"/>
  <c r="AX557" i="20" s="1"/>
  <c r="AY557" i="20" s="1"/>
  <c r="AW561" i="20"/>
  <c r="AX561" i="20" s="1"/>
  <c r="AY561" i="20" s="1"/>
  <c r="AW565" i="20"/>
  <c r="AX565" i="20" s="1"/>
  <c r="AY565" i="20" s="1"/>
  <c r="AW569" i="20"/>
  <c r="AX569" i="20" s="1"/>
  <c r="AY569" i="20" s="1"/>
  <c r="AW573" i="20"/>
  <c r="AX573" i="20" s="1"/>
  <c r="AY573" i="20" s="1"/>
  <c r="AW578" i="20"/>
  <c r="AX578" i="20" s="1"/>
  <c r="AY578" i="20" s="1"/>
  <c r="AW589" i="20"/>
  <c r="AX589" i="20" s="1"/>
  <c r="AY589" i="20" s="1"/>
  <c r="AW594" i="20"/>
  <c r="AX594" i="20" s="1"/>
  <c r="AY594" i="20" s="1"/>
  <c r="AW605" i="20"/>
  <c r="AX605" i="20"/>
  <c r="AY605" i="20" s="1"/>
  <c r="AW609" i="20"/>
  <c r="AX609" i="20" s="1"/>
  <c r="AY609" i="20" s="1"/>
  <c r="AW613" i="20"/>
  <c r="AX613" i="20" s="1"/>
  <c r="AY613" i="20" s="1"/>
  <c r="AW617" i="20"/>
  <c r="AX617" i="20" s="1"/>
  <c r="AY617" i="20" s="1"/>
  <c r="AW621" i="20"/>
  <c r="AX621" i="20" s="1"/>
  <c r="AY621" i="20" s="1"/>
  <c r="AW473" i="20"/>
  <c r="AX473" i="20" s="1"/>
  <c r="AY473" i="20" s="1"/>
  <c r="AW481" i="20"/>
  <c r="AX481" i="20" s="1"/>
  <c r="AY481" i="20" s="1"/>
  <c r="AW585" i="20"/>
  <c r="AX585" i="20" s="1"/>
  <c r="AY585" i="20" s="1"/>
  <c r="AW606" i="20"/>
  <c r="AX606" i="20" s="1"/>
  <c r="AY606" i="20" s="1"/>
  <c r="AW622" i="20"/>
  <c r="AX622" i="20" s="1"/>
  <c r="AY622" i="20" s="1"/>
  <c r="AW656" i="20"/>
  <c r="AX656" i="20" s="1"/>
  <c r="AY656" i="20" s="1"/>
  <c r="AW659" i="20"/>
  <c r="AX659" i="20" s="1"/>
  <c r="AY659" i="20" s="1"/>
  <c r="AW672" i="20"/>
  <c r="AX672" i="20" s="1"/>
  <c r="AY672" i="20" s="1"/>
  <c r="AW675" i="20"/>
  <c r="AX675" i="20" s="1"/>
  <c r="AY675" i="20" s="1"/>
  <c r="AW688" i="20"/>
  <c r="AX688" i="20" s="1"/>
  <c r="AY688" i="20" s="1"/>
  <c r="AW494" i="20"/>
  <c r="AX494" i="20" s="1"/>
  <c r="AY494" i="20" s="1"/>
  <c r="AW592" i="20"/>
  <c r="AX592" i="20" s="1"/>
  <c r="AY592" i="20" s="1"/>
  <c r="AW616" i="20"/>
  <c r="AX616" i="20" s="1"/>
  <c r="AY616" i="20" s="1"/>
  <c r="AW625" i="20"/>
  <c r="AX625" i="20" s="1"/>
  <c r="AY625" i="20" s="1"/>
  <c r="AW629" i="20"/>
  <c r="AX629" i="20" s="1"/>
  <c r="AY629" i="20" s="1"/>
  <c r="AW633" i="20"/>
  <c r="AX633" i="20" s="1"/>
  <c r="AY633" i="20" s="1"/>
  <c r="AW637" i="20"/>
  <c r="AX637" i="20" s="1"/>
  <c r="AY637" i="20" s="1"/>
  <c r="AW641" i="20"/>
  <c r="AX641" i="20" s="1"/>
  <c r="AY641" i="20" s="1"/>
  <c r="AW645" i="20"/>
  <c r="AX645" i="20" s="1"/>
  <c r="AY645" i="20" s="1"/>
  <c r="AW652" i="20"/>
  <c r="AX652" i="20" s="1"/>
  <c r="AY652" i="20" s="1"/>
  <c r="AW665" i="20"/>
  <c r="AX665" i="20" s="1"/>
  <c r="AY665" i="20" s="1"/>
  <c r="AW671" i="20"/>
  <c r="AX671" i="20" s="1"/>
  <c r="AY671" i="20" s="1"/>
  <c r="AW684" i="20"/>
  <c r="AX684" i="20" s="1"/>
  <c r="AY684" i="20" s="1"/>
  <c r="AW604" i="20"/>
  <c r="AX604" i="20" s="1"/>
  <c r="AY604" i="20" s="1"/>
  <c r="AW618" i="20"/>
  <c r="AX618" i="20" s="1"/>
  <c r="AY618" i="20" s="1"/>
  <c r="AW650" i="20"/>
  <c r="AX650" i="20" s="1"/>
  <c r="AY650" i="20" s="1"/>
  <c r="AW661" i="20"/>
  <c r="AX661" i="20" s="1"/>
  <c r="AY661" i="20" s="1"/>
  <c r="AW666" i="20"/>
  <c r="AX666" i="20" s="1"/>
  <c r="AY666" i="20" s="1"/>
  <c r="AW677" i="20"/>
  <c r="AX677" i="20" s="1"/>
  <c r="AY677" i="20" s="1"/>
  <c r="AW682" i="20"/>
  <c r="AX682" i="20" s="1"/>
  <c r="AY682" i="20" s="1"/>
  <c r="AW691" i="20"/>
  <c r="AX691" i="20" s="1"/>
  <c r="AY691" i="20" s="1"/>
  <c r="AW696" i="20"/>
  <c r="AX696" i="20" s="1"/>
  <c r="AY696" i="20" s="1"/>
  <c r="AW702" i="20"/>
  <c r="AX702" i="20" s="1"/>
  <c r="AY702" i="20" s="1"/>
  <c r="AW506" i="20"/>
  <c r="AX506" i="20" s="1"/>
  <c r="AY506" i="20" s="1"/>
  <c r="AW612" i="20"/>
  <c r="AX612" i="20" s="1"/>
  <c r="AY612" i="20" s="1"/>
  <c r="AW626" i="20"/>
  <c r="AX626" i="20" s="1"/>
  <c r="AY626" i="20" s="1"/>
  <c r="AW630" i="20"/>
  <c r="AX630" i="20" s="1"/>
  <c r="AY630" i="20" s="1"/>
  <c r="AW634" i="20"/>
  <c r="AX634" i="20" s="1"/>
  <c r="AY634" i="20" s="1"/>
  <c r="AW638" i="20"/>
  <c r="AX638" i="20" s="1"/>
  <c r="AY638" i="20" s="1"/>
  <c r="AW642" i="20"/>
  <c r="AX642" i="20" s="1"/>
  <c r="AY642" i="20" s="1"/>
  <c r="AW646" i="20"/>
  <c r="AX646" i="20" s="1"/>
  <c r="AY646" i="20" s="1"/>
  <c r="AW657" i="20"/>
  <c r="AX657" i="20" s="1"/>
  <c r="AY657" i="20" s="1"/>
  <c r="AW663" i="20"/>
  <c r="AX663" i="20" s="1"/>
  <c r="AY663" i="20" s="1"/>
  <c r="AW676" i="20"/>
  <c r="AX676" i="20" s="1"/>
  <c r="AY676" i="20" s="1"/>
  <c r="AW689" i="20"/>
  <c r="AX689" i="20" s="1"/>
  <c r="AY689" i="20" s="1"/>
  <c r="AW678" i="20"/>
  <c r="AX678" i="20" s="1"/>
  <c r="AY678" i="20" s="1"/>
  <c r="AW698" i="20"/>
  <c r="AW729" i="20"/>
  <c r="AX729" i="20" s="1"/>
  <c r="AY729" i="20" s="1"/>
  <c r="AW745" i="20"/>
  <c r="AX745" i="20" s="1"/>
  <c r="AY745" i="20" s="1"/>
  <c r="AW763" i="20"/>
  <c r="AX763" i="20" s="1"/>
  <c r="AY763" i="20" s="1"/>
  <c r="AW777" i="20"/>
  <c r="AX777" i="20" s="1"/>
  <c r="AY777" i="20" s="1"/>
  <c r="AW793" i="20"/>
  <c r="AX793" i="20" s="1"/>
  <c r="AY793" i="20" s="1"/>
  <c r="AW670" i="20"/>
  <c r="AX670" i="20" s="1"/>
  <c r="AY670" i="20" s="1"/>
  <c r="AW700" i="20"/>
  <c r="AX700" i="20" s="1"/>
  <c r="AY700" i="20" s="1"/>
  <c r="AW730" i="20"/>
  <c r="AX730" i="20" s="1"/>
  <c r="AY730" i="20" s="1"/>
  <c r="AW746" i="20"/>
  <c r="AX746" i="20"/>
  <c r="AY746" i="20" s="1"/>
  <c r="AW762" i="20"/>
  <c r="AX762" i="20" s="1"/>
  <c r="AY762" i="20" s="1"/>
  <c r="AW778" i="20"/>
  <c r="AX778" i="20" s="1"/>
  <c r="AY778" i="20" s="1"/>
  <c r="AW794" i="20"/>
  <c r="AX794" i="20" s="1"/>
  <c r="AY794" i="20" s="1"/>
  <c r="AW807" i="20"/>
  <c r="AX807" i="20" s="1"/>
  <c r="AY807" i="20" s="1"/>
  <c r="AW811" i="20"/>
  <c r="AX811" i="20" s="1"/>
  <c r="AY811" i="20" s="1"/>
  <c r="AW815" i="20"/>
  <c r="AX815" i="20" s="1"/>
  <c r="AY815" i="20" s="1"/>
  <c r="AW819" i="20"/>
  <c r="AX819" i="20" s="1"/>
  <c r="AY819" i="20" s="1"/>
  <c r="AW823" i="20"/>
  <c r="AX823" i="20" s="1"/>
  <c r="AY823" i="20" s="1"/>
  <c r="AW827" i="20"/>
  <c r="AX827" i="20" s="1"/>
  <c r="AY827" i="20" s="1"/>
  <c r="AW831" i="20"/>
  <c r="AX831" i="20" s="1"/>
  <c r="AY831" i="20" s="1"/>
  <c r="AW835" i="20"/>
  <c r="AX835" i="20" s="1"/>
  <c r="AY835" i="20" s="1"/>
  <c r="AW839" i="20"/>
  <c r="AX839" i="20" s="1"/>
  <c r="AY839" i="20" s="1"/>
  <c r="AW843" i="20"/>
  <c r="AX843" i="20" s="1"/>
  <c r="AY843" i="20" s="1"/>
  <c r="AW847" i="20"/>
  <c r="AX847" i="20"/>
  <c r="AY847" i="20" s="1"/>
  <c r="AW851" i="20"/>
  <c r="AX851" i="20" s="1"/>
  <c r="AY851" i="20" s="1"/>
  <c r="AW855" i="20"/>
  <c r="AX855" i="20" s="1"/>
  <c r="AY855" i="20" s="1"/>
  <c r="AW859" i="20"/>
  <c r="AX859" i="20" s="1"/>
  <c r="AY859" i="20" s="1"/>
  <c r="AW707" i="20"/>
  <c r="AX707" i="20" s="1"/>
  <c r="AY707" i="20" s="1"/>
  <c r="AW715" i="20"/>
  <c r="AX715" i="20" s="1"/>
  <c r="AY715" i="20" s="1"/>
  <c r="AW731" i="20"/>
  <c r="AX731" i="20" s="1"/>
  <c r="AY731" i="20" s="1"/>
  <c r="AW747" i="20"/>
  <c r="AX747" i="20" s="1"/>
  <c r="AY747" i="20" s="1"/>
  <c r="AW761" i="20"/>
  <c r="AX761" i="20" s="1"/>
  <c r="AY761" i="20" s="1"/>
  <c r="AT779" i="20"/>
  <c r="AU779" i="20" s="1"/>
  <c r="AV779" i="20" s="1"/>
  <c r="AT795" i="20"/>
  <c r="AU795" i="20" s="1"/>
  <c r="AV795" i="20" s="1"/>
  <c r="AW706" i="20"/>
  <c r="AX706" i="20" s="1"/>
  <c r="AY706" i="20" s="1"/>
  <c r="AW714" i="20"/>
  <c r="AX714" i="20" s="1"/>
  <c r="AY714" i="20" s="1"/>
  <c r="AW724" i="20"/>
  <c r="AX724" i="20" s="1"/>
  <c r="AY724" i="20" s="1"/>
  <c r="AW740" i="20"/>
  <c r="AX740" i="20" s="1"/>
  <c r="AY740" i="20" s="1"/>
  <c r="AW756" i="20"/>
  <c r="AX756" i="20" s="1"/>
  <c r="AY756" i="20" s="1"/>
  <c r="AT776" i="20"/>
  <c r="AU776" i="20" s="1"/>
  <c r="AV776" i="20" s="1"/>
  <c r="AT792" i="20"/>
  <c r="AU792" i="20" s="1"/>
  <c r="AV792" i="20" s="1"/>
  <c r="AW867" i="20"/>
  <c r="AX867" i="20" s="1"/>
  <c r="AY867" i="20" s="1"/>
  <c r="AT878" i="20"/>
  <c r="AU878" i="20" s="1"/>
  <c r="AV878" i="20" s="1"/>
  <c r="AT882" i="20"/>
  <c r="AU882" i="20" s="1"/>
  <c r="AV882" i="20" s="1"/>
  <c r="AT886" i="20"/>
  <c r="AU886" i="20" s="1"/>
  <c r="AV886" i="20" s="1"/>
  <c r="AT890" i="20"/>
  <c r="AU890" i="20" s="1"/>
  <c r="AV890" i="20" s="1"/>
  <c r="AT894" i="20"/>
  <c r="AU894" i="20" s="1"/>
  <c r="AV894" i="20" s="1"/>
  <c r="AT898" i="20"/>
  <c r="AU898" i="20" s="1"/>
  <c r="AV898" i="20" s="1"/>
  <c r="AT902" i="20"/>
  <c r="AU902" i="20"/>
  <c r="AV902" i="20" s="1"/>
  <c r="AT906" i="20"/>
  <c r="AU906" i="20" s="1"/>
  <c r="AV906" i="20" s="1"/>
  <c r="AT910" i="20"/>
  <c r="AU910" i="20" s="1"/>
  <c r="AV910" i="20" s="1"/>
  <c r="AT914" i="20"/>
  <c r="AU914" i="20" s="1"/>
  <c r="AV914" i="20" s="1"/>
  <c r="AT918" i="20"/>
  <c r="AU918" i="20"/>
  <c r="AV918" i="20" s="1"/>
  <c r="AT922" i="20"/>
  <c r="AU922" i="20" s="1"/>
  <c r="AV922" i="20" s="1"/>
  <c r="AT926" i="20"/>
  <c r="AU926" i="20" s="1"/>
  <c r="AV926" i="20" s="1"/>
  <c r="AT930" i="20"/>
  <c r="AU930" i="20" s="1"/>
  <c r="AV930" i="20" s="1"/>
  <c r="AT934" i="20"/>
  <c r="AU934" i="20"/>
  <c r="AV934" i="20" s="1"/>
  <c r="AT938" i="20"/>
  <c r="AU938" i="20" s="1"/>
  <c r="AV938" i="20" s="1"/>
  <c r="AT942" i="20"/>
  <c r="AU942" i="20" s="1"/>
  <c r="AV942" i="20" s="1"/>
  <c r="AT946" i="20"/>
  <c r="AU946" i="20" s="1"/>
  <c r="AV946" i="20" s="1"/>
  <c r="AT950" i="20"/>
  <c r="AU950" i="20"/>
  <c r="AV950" i="20" s="1"/>
  <c r="AT954" i="20"/>
  <c r="AU954" i="20" s="1"/>
  <c r="AV954" i="20" s="1"/>
  <c r="AT958" i="20"/>
  <c r="AU958" i="20" s="1"/>
  <c r="AV958" i="20" s="1"/>
  <c r="AT962" i="20"/>
  <c r="AU962" i="20" s="1"/>
  <c r="AV962" i="20" s="1"/>
  <c r="AT966" i="20"/>
  <c r="AU966" i="20" s="1"/>
  <c r="AV966" i="20" s="1"/>
  <c r="AT970" i="20"/>
  <c r="AU970" i="20" s="1"/>
  <c r="AV970" i="20" s="1"/>
  <c r="AT974" i="20"/>
  <c r="AU974" i="20" s="1"/>
  <c r="AV974" i="20" s="1"/>
  <c r="AW764" i="20"/>
  <c r="AX764" i="20" s="1"/>
  <c r="AY764" i="20" s="1"/>
  <c r="AT977" i="20"/>
  <c r="AU977" i="20" s="1"/>
  <c r="AV977" i="20" s="1"/>
  <c r="AT981" i="20"/>
  <c r="AU981" i="20" s="1"/>
  <c r="AV981" i="20" s="1"/>
  <c r="AT985" i="20"/>
  <c r="AU985" i="20"/>
  <c r="AV985" i="20" s="1"/>
  <c r="AT989" i="20"/>
  <c r="AU989" i="20"/>
  <c r="AV989" i="20" s="1"/>
  <c r="AT993" i="20"/>
  <c r="AU993" i="20" s="1"/>
  <c r="AV993" i="20" s="1"/>
  <c r="AT997" i="20"/>
  <c r="AU997" i="20" s="1"/>
  <c r="AV997" i="20" s="1"/>
  <c r="AT1001" i="20"/>
  <c r="AU1001" i="20"/>
  <c r="AV1001" i="20" s="1"/>
  <c r="AT1005" i="20"/>
  <c r="AU1005" i="20"/>
  <c r="AV1005" i="20" s="1"/>
  <c r="AT1009" i="20"/>
  <c r="AU1009" i="20" s="1"/>
  <c r="AV1009" i="20" s="1"/>
  <c r="AT1013" i="20"/>
  <c r="AU1013" i="20" s="1"/>
  <c r="AV1013" i="20" s="1"/>
  <c r="AT1017" i="20"/>
  <c r="AU1017" i="20"/>
  <c r="AV1017" i="20" s="1"/>
  <c r="AT1021" i="20"/>
  <c r="AU1021" i="20"/>
  <c r="AV1021" i="20" s="1"/>
  <c r="AT1025" i="20"/>
  <c r="AU1025" i="20" s="1"/>
  <c r="AV1025" i="20" s="1"/>
  <c r="AT1029" i="20"/>
  <c r="AU1029" i="20" s="1"/>
  <c r="AV1029" i="20" s="1"/>
  <c r="AT1033" i="20"/>
  <c r="AU1033" i="20"/>
  <c r="AV1033" i="20" s="1"/>
  <c r="AT1037" i="20"/>
  <c r="AU1037" i="20"/>
  <c r="AV1037" i="20" s="1"/>
  <c r="AT1041" i="20"/>
  <c r="AU1041" i="20" s="1"/>
  <c r="AV1041" i="20" s="1"/>
  <c r="AT1045" i="20"/>
  <c r="AU1045" i="20" s="1"/>
  <c r="AV1045" i="20" s="1"/>
  <c r="AT1049" i="20"/>
  <c r="AU1049" i="20"/>
  <c r="AV1049" i="20" s="1"/>
  <c r="AT1053" i="20"/>
  <c r="AU1053" i="20"/>
  <c r="AV1053" i="20" s="1"/>
  <c r="AT1189" i="20"/>
  <c r="AU1189" i="20" s="1"/>
  <c r="AV1189" i="20" s="1"/>
  <c r="AT1193" i="20"/>
  <c r="AU1193" i="20" s="1"/>
  <c r="AV1193" i="20" s="1"/>
  <c r="AT1197" i="20"/>
  <c r="AU1197" i="20"/>
  <c r="AV1197" i="20" s="1"/>
  <c r="AT1201" i="20"/>
  <c r="AU1201" i="20"/>
  <c r="AV1201" i="20" s="1"/>
  <c r="AT1205" i="20"/>
  <c r="AU1205" i="20" s="1"/>
  <c r="AV1205" i="20" s="1"/>
  <c r="AT1209" i="20"/>
  <c r="AU1209" i="20" s="1"/>
  <c r="AV1209" i="20" s="1"/>
  <c r="AT1213" i="20"/>
  <c r="AU1213" i="20"/>
  <c r="AV1213" i="20" s="1"/>
  <c r="AT1217" i="20"/>
  <c r="AU1217" i="20"/>
  <c r="AV1217" i="20" s="1"/>
  <c r="AT1221" i="20"/>
  <c r="AU1221" i="20" s="1"/>
  <c r="AV1221" i="20" s="1"/>
  <c r="AT1225" i="20"/>
  <c r="AU1225" i="20" s="1"/>
  <c r="AV1225" i="20" s="1"/>
  <c r="AT1229" i="20"/>
  <c r="AU1229" i="20" s="1"/>
  <c r="AV1229" i="20" s="1"/>
  <c r="AT1233" i="20"/>
  <c r="AU1233" i="20" s="1"/>
  <c r="AV1233" i="20" s="1"/>
  <c r="AT1237" i="20"/>
  <c r="AU1237" i="20" s="1"/>
  <c r="AV1237" i="20" s="1"/>
  <c r="AT1339" i="20"/>
  <c r="AU1339" i="20" s="1"/>
  <c r="AV1339" i="20" s="1"/>
  <c r="AT1343" i="20"/>
  <c r="AU1343" i="20" s="1"/>
  <c r="AV1343" i="20" s="1"/>
  <c r="AT1347" i="20"/>
  <c r="AU1347" i="20" s="1"/>
  <c r="AV1347" i="20" s="1"/>
  <c r="AT1351" i="20"/>
  <c r="AU1351" i="20" s="1"/>
  <c r="AV1351" i="20" s="1"/>
  <c r="AT1355" i="20"/>
  <c r="AU1355" i="20" s="1"/>
  <c r="AV1355" i="20" s="1"/>
  <c r="AT1359" i="20"/>
  <c r="AU1359" i="20" s="1"/>
  <c r="AV1359" i="20" s="1"/>
  <c r="AT1363" i="20"/>
  <c r="AU1363" i="20" s="1"/>
  <c r="AV1363" i="20" s="1"/>
  <c r="AT1367" i="20"/>
  <c r="AU1367" i="20" s="1"/>
  <c r="AV1367" i="20" s="1"/>
  <c r="AT1371" i="20"/>
  <c r="AU1371" i="20" s="1"/>
  <c r="AV1371" i="20" s="1"/>
  <c r="AT1375" i="20"/>
  <c r="AU1375" i="20" s="1"/>
  <c r="AV1375" i="20" s="1"/>
  <c r="AT1379" i="20"/>
  <c r="AU1379" i="20" s="1"/>
  <c r="AV1379" i="20" s="1"/>
  <c r="AT1383" i="20"/>
  <c r="AU1383" i="20" s="1"/>
  <c r="AV1383" i="20" s="1"/>
  <c r="AT1387" i="20"/>
  <c r="AU1387" i="20" s="1"/>
  <c r="AV1387" i="20" s="1"/>
  <c r="AT1391" i="20"/>
  <c r="AU1391" i="20" s="1"/>
  <c r="AV1391" i="20" s="1"/>
  <c r="AT1395" i="20"/>
  <c r="AU1395" i="20" s="1"/>
  <c r="AV1395" i="20" s="1"/>
  <c r="AT1399" i="20"/>
  <c r="AU1399" i="20" s="1"/>
  <c r="AV1399" i="20" s="1"/>
  <c r="AT1403" i="20"/>
  <c r="AU1403" i="20" s="1"/>
  <c r="AV1403" i="20" s="1"/>
  <c r="AT1407" i="20"/>
  <c r="AU1407" i="20" s="1"/>
  <c r="AV1407" i="20" s="1"/>
  <c r="AT1411" i="20"/>
  <c r="AU1411" i="20" s="1"/>
  <c r="AV1411" i="20" s="1"/>
  <c r="AT1415" i="20"/>
  <c r="AU1415" i="20" s="1"/>
  <c r="AV1415" i="20" s="1"/>
  <c r="AT1419" i="20"/>
  <c r="AU1419" i="20" s="1"/>
  <c r="AV1419" i="20" s="1"/>
  <c r="AT1423" i="20"/>
  <c r="AU1423" i="20" s="1"/>
  <c r="AV1423" i="20" s="1"/>
  <c r="AT1427" i="20"/>
  <c r="AU1427" i="20" s="1"/>
  <c r="AV1427" i="20" s="1"/>
  <c r="AT1431" i="20"/>
  <c r="AU1431" i="20" s="1"/>
  <c r="AV1431" i="20" s="1"/>
  <c r="AT1435" i="20"/>
  <c r="AU1435" i="20" s="1"/>
  <c r="AV1435" i="20" s="1"/>
  <c r="AT1439" i="20"/>
  <c r="AU1439" i="20" s="1"/>
  <c r="AV1439" i="20" s="1"/>
  <c r="AT1443" i="20"/>
  <c r="AU1443" i="20" s="1"/>
  <c r="AV1443" i="20" s="1"/>
  <c r="AT1447" i="20"/>
  <c r="AU1447" i="20" s="1"/>
  <c r="AV1447" i="20" s="1"/>
  <c r="AT1451" i="20"/>
  <c r="AU1451" i="20" s="1"/>
  <c r="AV1451" i="20" s="1"/>
  <c r="AT1455" i="20"/>
  <c r="AU1455" i="20" s="1"/>
  <c r="AV1455" i="20" s="1"/>
  <c r="AT1622" i="20"/>
  <c r="AU1622" i="20" s="1"/>
  <c r="AV1622" i="20" s="1"/>
  <c r="AW1247" i="20"/>
  <c r="AX1247" i="20"/>
  <c r="AY1247" i="20" s="1"/>
  <c r="AW1255" i="20"/>
  <c r="AX1255" i="20" s="1"/>
  <c r="AY1255" i="20" s="1"/>
  <c r="AW1263" i="20"/>
  <c r="AX1263" i="20" s="1"/>
  <c r="AY1263" i="20" s="1"/>
  <c r="AW1271" i="20"/>
  <c r="AX1271" i="20" s="1"/>
  <c r="AY1271" i="20" s="1"/>
  <c r="AW1279" i="20"/>
  <c r="AX1279" i="20" s="1"/>
  <c r="AY1279" i="20" s="1"/>
  <c r="AW1287" i="20"/>
  <c r="AX1287" i="20"/>
  <c r="AY1287" i="20" s="1"/>
  <c r="AW1295" i="20"/>
  <c r="AX1295" i="20" s="1"/>
  <c r="AY1295" i="20" s="1"/>
  <c r="AW1304" i="20"/>
  <c r="AX1304" i="20" s="1"/>
  <c r="AY1304" i="20" s="1"/>
  <c r="AW1312" i="20"/>
  <c r="AX1312" i="20" s="1"/>
  <c r="AY1312" i="20" s="1"/>
  <c r="AW1320" i="20"/>
  <c r="AX1320" i="20" s="1"/>
  <c r="AY1320" i="20" s="1"/>
  <c r="AW1328" i="20"/>
  <c r="AX1328" i="20" s="1"/>
  <c r="AY1328" i="20" s="1"/>
  <c r="AT1461" i="20"/>
  <c r="AU1461" i="20" s="1"/>
  <c r="AV1461" i="20" s="1"/>
  <c r="AT1469" i="20"/>
  <c r="AU1469" i="20" s="1"/>
  <c r="AV1469" i="20" s="1"/>
  <c r="AT1477" i="20"/>
  <c r="AU1477" i="20" s="1"/>
  <c r="AV1477" i="20" s="1"/>
  <c r="AT1485" i="20"/>
  <c r="AU1485" i="20" s="1"/>
  <c r="AV1485" i="20" s="1"/>
  <c r="AW1242" i="20"/>
  <c r="AX1242" i="20"/>
  <c r="AY1242" i="20" s="1"/>
  <c r="AW1250" i="20"/>
  <c r="AX1250" i="20" s="1"/>
  <c r="AY1250" i="20" s="1"/>
  <c r="AW1258" i="20"/>
  <c r="AX1258" i="20"/>
  <c r="AY1258" i="20" s="1"/>
  <c r="AW1266" i="20"/>
  <c r="AX1266" i="20" s="1"/>
  <c r="AY1266" i="20" s="1"/>
  <c r="AW1274" i="20"/>
  <c r="AX1274" i="20"/>
  <c r="AY1274" i="20" s="1"/>
  <c r="AW1282" i="20"/>
  <c r="AX1282" i="20" s="1"/>
  <c r="AY1282" i="20" s="1"/>
  <c r="AW1290" i="20"/>
  <c r="AX1290" i="20" s="1"/>
  <c r="AY1290" i="20" s="1"/>
  <c r="AW1298" i="20"/>
  <c r="AX1298" i="20" s="1"/>
  <c r="AY1298" i="20" s="1"/>
  <c r="AW1303" i="20"/>
  <c r="AX1303" i="20" s="1"/>
  <c r="AY1303" i="20" s="1"/>
  <c r="AW1311" i="20"/>
  <c r="AX1311" i="20" s="1"/>
  <c r="AY1311" i="20" s="1"/>
  <c r="AW1319" i="20"/>
  <c r="AX1319" i="20" s="1"/>
  <c r="AY1319" i="20" s="1"/>
  <c r="AW1327" i="20"/>
  <c r="AX1327" i="20" s="1"/>
  <c r="AY1327" i="20" s="1"/>
  <c r="AW1335" i="20"/>
  <c r="AX1335" i="20" s="1"/>
  <c r="AY1335" i="20" s="1"/>
  <c r="AT1462" i="20"/>
  <c r="AU1462" i="20" s="1"/>
  <c r="AV1462" i="20" s="1"/>
  <c r="AT1470" i="20"/>
  <c r="AU1470" i="20" s="1"/>
  <c r="AV1470" i="20" s="1"/>
  <c r="AT1478" i="20"/>
  <c r="AU1478" i="20" s="1"/>
  <c r="AV1478" i="20" s="1"/>
  <c r="AT1863" i="20"/>
  <c r="AU1863" i="20" s="1"/>
  <c r="AV1863" i="20" s="1"/>
  <c r="AT1867" i="20"/>
  <c r="AU1867" i="20"/>
  <c r="AV1867" i="20" s="1"/>
  <c r="AT1871" i="20"/>
  <c r="AU1871" i="20"/>
  <c r="AV1871" i="20" s="1"/>
  <c r="AT1875" i="20"/>
  <c r="AU1875" i="20" s="1"/>
  <c r="AV1875" i="20" s="1"/>
  <c r="AT1879" i="20"/>
  <c r="AU1879" i="20" s="1"/>
  <c r="AV1879" i="20" s="1"/>
  <c r="AT1883" i="20"/>
  <c r="AU1883" i="20"/>
  <c r="AV1883" i="20" s="1"/>
  <c r="AT1887" i="20"/>
  <c r="AU1887" i="20"/>
  <c r="AV1887" i="20" s="1"/>
  <c r="AT1891" i="20"/>
  <c r="AU1891" i="20" s="1"/>
  <c r="AV1891" i="20" s="1"/>
  <c r="AT1895" i="20"/>
  <c r="AU1895" i="20" s="1"/>
  <c r="AV1895" i="20" s="1"/>
  <c r="AT1899" i="20"/>
  <c r="AU1899" i="20"/>
  <c r="AV1899" i="20" s="1"/>
  <c r="AT1903" i="20"/>
  <c r="AU1903" i="20"/>
  <c r="AV1903" i="20" s="1"/>
  <c r="AT1907" i="20"/>
  <c r="AU1907" i="20" s="1"/>
  <c r="AV1907" i="20" s="1"/>
  <c r="AT1911" i="20"/>
  <c r="AU1911" i="20" s="1"/>
  <c r="AV1911" i="20" s="1"/>
  <c r="AT1915" i="20"/>
  <c r="AU1915" i="20"/>
  <c r="AV1915" i="20" s="1"/>
  <c r="AT1919" i="20"/>
  <c r="AU1919" i="20"/>
  <c r="AV1919" i="20" s="1"/>
  <c r="AT1923" i="20"/>
  <c r="AU1923" i="20" s="1"/>
  <c r="AV1923" i="20" s="1"/>
  <c r="AT1927" i="20"/>
  <c r="AU1927" i="20" s="1"/>
  <c r="AV1927" i="20" s="1"/>
  <c r="AT1931" i="20"/>
  <c r="AU1931" i="20"/>
  <c r="AV1931" i="20" s="1"/>
  <c r="AT1935" i="20"/>
  <c r="AU1935" i="20"/>
  <c r="AV1935" i="20" s="1"/>
  <c r="AT1939" i="20"/>
  <c r="AU1939" i="20" s="1"/>
  <c r="AV1939" i="20" s="1"/>
  <c r="AT1943" i="20"/>
  <c r="AU1943" i="20" s="1"/>
  <c r="AV1943" i="20" s="1"/>
  <c r="AT1947" i="20"/>
  <c r="AU1947" i="20"/>
  <c r="AV1947" i="20" s="1"/>
  <c r="AT1951" i="20"/>
  <c r="AU1951" i="20"/>
  <c r="AV1951" i="20" s="1"/>
  <c r="AT1955" i="20"/>
  <c r="AU1955" i="20" s="1"/>
  <c r="AV1955" i="20" s="1"/>
  <c r="AT1959" i="20"/>
  <c r="AU1959" i="20" s="1"/>
  <c r="AV1959" i="20" s="1"/>
  <c r="AT1963" i="20"/>
  <c r="AU1963" i="20"/>
  <c r="AV1963" i="20" s="1"/>
  <c r="AT1967" i="20"/>
  <c r="AU1967" i="20"/>
  <c r="AV1967" i="20" s="1"/>
  <c r="AT1971" i="20"/>
  <c r="AU1971" i="20" s="1"/>
  <c r="AV1971" i="20" s="1"/>
  <c r="AT1975" i="20"/>
  <c r="AU1975" i="20" s="1"/>
  <c r="AV1975" i="20" s="1"/>
  <c r="AT1979" i="20"/>
  <c r="AU1979" i="20"/>
  <c r="AV1979" i="20" s="1"/>
  <c r="AT1983" i="20"/>
  <c r="AU1983" i="20"/>
  <c r="AV1983" i="20" s="1"/>
  <c r="AT1987" i="20"/>
  <c r="AU1987" i="20" s="1"/>
  <c r="AV1987" i="20" s="1"/>
  <c r="AT1991" i="20"/>
  <c r="AU1991" i="20" s="1"/>
  <c r="AV1991" i="20" s="1"/>
  <c r="AT1995" i="20"/>
  <c r="AU1995" i="20"/>
  <c r="AV1995" i="20" s="1"/>
  <c r="AT1999" i="20"/>
  <c r="AU1999" i="20"/>
  <c r="AV1999" i="20" s="1"/>
  <c r="AT2003" i="20"/>
  <c r="AU2003" i="20" s="1"/>
  <c r="AV2003" i="20" s="1"/>
  <c r="AT2007" i="20"/>
  <c r="AU2007" i="20" s="1"/>
  <c r="AV2007" i="20" s="1"/>
  <c r="AT2011" i="20"/>
  <c r="AU2011" i="20"/>
  <c r="AV2011" i="20" s="1"/>
  <c r="AT2015" i="20"/>
  <c r="AU2015" i="20"/>
  <c r="AV2015" i="20" s="1"/>
  <c r="AT2019" i="20"/>
  <c r="AU2019" i="20" s="1"/>
  <c r="AV2019" i="20" s="1"/>
  <c r="AT2023" i="20"/>
  <c r="AU2023" i="20" s="1"/>
  <c r="AV2023" i="20" s="1"/>
  <c r="AT2027" i="20"/>
  <c r="AU2027" i="20"/>
  <c r="AV2027" i="20" s="1"/>
  <c r="AT2031" i="20"/>
  <c r="AU2031" i="20"/>
  <c r="AV2031" i="20" s="1"/>
  <c r="AT2035" i="20"/>
  <c r="AU2035" i="20" s="1"/>
  <c r="AV2035" i="20" s="1"/>
  <c r="AT2039" i="20"/>
  <c r="AU2039" i="20" s="1"/>
  <c r="AV2039" i="20" s="1"/>
  <c r="AT2043" i="20"/>
  <c r="AU2043" i="20"/>
  <c r="AV2043" i="20" s="1"/>
  <c r="AT2047" i="20"/>
  <c r="AU2047" i="20"/>
  <c r="AV2047" i="20" s="1"/>
  <c r="AT2051" i="20"/>
  <c r="AU2051" i="20" s="1"/>
  <c r="AV2051" i="20" s="1"/>
  <c r="AT2055" i="20"/>
  <c r="AU2055" i="20" s="1"/>
  <c r="AV2055" i="20" s="1"/>
  <c r="AT2059" i="20"/>
  <c r="AU2059" i="20"/>
  <c r="AV2059" i="20" s="1"/>
  <c r="AT2063" i="20"/>
  <c r="AU2063" i="20"/>
  <c r="AV2063" i="20" s="1"/>
  <c r="AT2067" i="20"/>
  <c r="AU2067" i="20" s="1"/>
  <c r="AV2067" i="20" s="1"/>
  <c r="AT2071" i="20"/>
  <c r="AU2071" i="20" s="1"/>
  <c r="AV2071" i="20" s="1"/>
  <c r="AT2075" i="20"/>
  <c r="AU2075" i="20"/>
  <c r="AV2075" i="20" s="1"/>
  <c r="AT2079" i="20"/>
  <c r="AU2079" i="20"/>
  <c r="AV2079" i="20" s="1"/>
  <c r="AT2083" i="20"/>
  <c r="AU2083" i="20" s="1"/>
  <c r="AV2083" i="20" s="1"/>
  <c r="AT2087" i="20"/>
  <c r="AU2087" i="20" s="1"/>
  <c r="AV2087" i="20" s="1"/>
  <c r="AT2091" i="20"/>
  <c r="AU2091" i="20"/>
  <c r="AV2091" i="20" s="1"/>
  <c r="AT2095" i="20"/>
  <c r="AU2095" i="20"/>
  <c r="AV2095" i="20" s="1"/>
  <c r="AT2099" i="20"/>
  <c r="AU2099" i="20" s="1"/>
  <c r="AV2099" i="20" s="1"/>
  <c r="AT2103" i="20"/>
  <c r="AU2103" i="20" s="1"/>
  <c r="AV2103" i="20" s="1"/>
  <c r="AT2107" i="20"/>
  <c r="AU2107" i="20"/>
  <c r="AV2107" i="20" s="1"/>
  <c r="AT2111" i="20"/>
  <c r="AU2111" i="20"/>
  <c r="AV2111" i="20" s="1"/>
  <c r="AT2115" i="20"/>
  <c r="AU2115" i="20" s="1"/>
  <c r="AV2115" i="20" s="1"/>
  <c r="AT2119" i="20"/>
  <c r="AU2119" i="20" s="1"/>
  <c r="AV2119" i="20" s="1"/>
  <c r="AT2123" i="20"/>
  <c r="AU2123" i="20"/>
  <c r="AV2123" i="20" s="1"/>
  <c r="AT2127" i="20"/>
  <c r="AU2127" i="20"/>
  <c r="AV2127" i="20" s="1"/>
  <c r="AT2131" i="20"/>
  <c r="AU2131" i="20" s="1"/>
  <c r="AV2131" i="20" s="1"/>
  <c r="AT2135" i="20"/>
  <c r="AU2135" i="20" s="1"/>
  <c r="AV2135" i="20" s="1"/>
  <c r="AT2139" i="20"/>
  <c r="AU2139" i="20"/>
  <c r="AV2139" i="20" s="1"/>
  <c r="AT2143" i="20"/>
  <c r="AU2143" i="20"/>
  <c r="AV2143" i="20" s="1"/>
  <c r="AT2147" i="20"/>
  <c r="AU2147" i="20" s="1"/>
  <c r="AV2147" i="20" s="1"/>
  <c r="AT2151" i="20"/>
  <c r="AU2151" i="20" s="1"/>
  <c r="AV2151" i="20" s="1"/>
  <c r="AT2155" i="20"/>
  <c r="AU2155" i="20" s="1"/>
  <c r="AV2155" i="20" s="1"/>
  <c r="AW1856" i="20"/>
  <c r="AX1856" i="20" s="1"/>
  <c r="AY1856" i="20" s="1"/>
  <c r="AW1855" i="20"/>
  <c r="AX1855" i="20" s="1"/>
  <c r="AY1855" i="20" s="1"/>
  <c r="AW1858" i="20"/>
  <c r="AX1858" i="20" s="1"/>
  <c r="AY1858" i="20" s="1"/>
  <c r="AW1857" i="20"/>
  <c r="AX1857" i="20" s="1"/>
  <c r="AY1857" i="20" s="1"/>
  <c r="AW3321" i="20"/>
  <c r="AX3321" i="20" s="1"/>
  <c r="AY3321" i="20" s="1"/>
  <c r="AW3337" i="20"/>
  <c r="AX3337" i="20" s="1"/>
  <c r="AY3337" i="20" s="1"/>
  <c r="AW3353" i="20"/>
  <c r="AX3353" i="20" s="1"/>
  <c r="AY3353" i="20" s="1"/>
  <c r="AW3369" i="20"/>
  <c r="AX3369" i="20" s="1"/>
  <c r="AY3369" i="20" s="1"/>
  <c r="AW3385" i="20"/>
  <c r="AX3385" i="20" s="1"/>
  <c r="AY3385" i="20" s="1"/>
  <c r="AW3401" i="20"/>
  <c r="AX3401" i="20" s="1"/>
  <c r="AY3401" i="20" s="1"/>
  <c r="AW3417" i="20"/>
  <c r="AX3417" i="20" s="1"/>
  <c r="AY3417" i="20" s="1"/>
  <c r="AW3433" i="20"/>
  <c r="AX3433" i="20" s="1"/>
  <c r="AY3433" i="20" s="1"/>
  <c r="AW3449" i="20"/>
  <c r="AX3449" i="20" s="1"/>
  <c r="AY3449" i="20" s="1"/>
  <c r="AW3465" i="20"/>
  <c r="AX3465" i="20" s="1"/>
  <c r="AY3465" i="20" s="1"/>
  <c r="AW3481" i="20"/>
  <c r="AX3481" i="20" s="1"/>
  <c r="AY3481" i="20" s="1"/>
  <c r="AT3497" i="20"/>
  <c r="AU3497" i="20"/>
  <c r="AV3497" i="20" s="1"/>
  <c r="AT3513" i="20"/>
  <c r="AU3513" i="20"/>
  <c r="AV3513" i="20" s="1"/>
  <c r="AT3529" i="20"/>
  <c r="AU3529" i="20" s="1"/>
  <c r="AV3529" i="20" s="1"/>
  <c r="AT3545" i="20"/>
  <c r="AU3545" i="20" s="1"/>
  <c r="AV3545" i="20" s="1"/>
  <c r="AT3561" i="20"/>
  <c r="AU3561" i="20"/>
  <c r="AV3561" i="20" s="1"/>
  <c r="AT3568" i="20"/>
  <c r="AU3568" i="20"/>
  <c r="AV3568" i="20" s="1"/>
  <c r="AT3572" i="20"/>
  <c r="AU3572" i="20" s="1"/>
  <c r="AV3572" i="20" s="1"/>
  <c r="AT3576" i="20"/>
  <c r="AU3576" i="20" s="1"/>
  <c r="AV3576" i="20" s="1"/>
  <c r="AT3580" i="20"/>
  <c r="AU3580" i="20"/>
  <c r="AV3580" i="20" s="1"/>
  <c r="AT3584" i="20"/>
  <c r="AU3584" i="20"/>
  <c r="AV3584" i="20" s="1"/>
  <c r="AT3588" i="20"/>
  <c r="AU3588" i="20" s="1"/>
  <c r="AV3588" i="20" s="1"/>
  <c r="AT3592" i="20"/>
  <c r="AU3592" i="20" s="1"/>
  <c r="AV3592" i="20" s="1"/>
  <c r="AT3596" i="20"/>
  <c r="AU3596" i="20"/>
  <c r="AV3596" i="20" s="1"/>
  <c r="AT3600" i="20"/>
  <c r="AU3600" i="20"/>
  <c r="AV3600" i="20" s="1"/>
  <c r="AT3604" i="20"/>
  <c r="AU3604" i="20" s="1"/>
  <c r="AV3604" i="20" s="1"/>
  <c r="AT3608" i="20"/>
  <c r="AU3608" i="20" s="1"/>
  <c r="AV3608" i="20" s="1"/>
  <c r="AT3612" i="20"/>
  <c r="AU3612" i="20"/>
  <c r="AV3612" i="20" s="1"/>
  <c r="AT3616" i="20"/>
  <c r="AU3616" i="20"/>
  <c r="AV3616" i="20" s="1"/>
  <c r="AT3620" i="20"/>
  <c r="AU3620" i="20" s="1"/>
  <c r="AV3620" i="20" s="1"/>
  <c r="AT3624" i="20"/>
  <c r="AU3624" i="20" s="1"/>
  <c r="AV3624" i="20" s="1"/>
  <c r="AT3628" i="20"/>
  <c r="AU3628" i="20"/>
  <c r="AV3628" i="20" s="1"/>
  <c r="AT3632" i="20"/>
  <c r="AU3632" i="20"/>
  <c r="AV3632" i="20" s="1"/>
  <c r="AT3636" i="20"/>
  <c r="AU3636" i="20" s="1"/>
  <c r="AV3636" i="20" s="1"/>
  <c r="AT3640" i="20"/>
  <c r="AU3640" i="20" s="1"/>
  <c r="AV3640" i="20" s="1"/>
  <c r="AT3644" i="20"/>
  <c r="AU3644" i="20"/>
  <c r="AV3644" i="20" s="1"/>
  <c r="AT3648" i="20"/>
  <c r="AU3648" i="20"/>
  <c r="AV3648" i="20" s="1"/>
  <c r="AT3652" i="20"/>
  <c r="AU3652" i="20" s="1"/>
  <c r="AV3652" i="20" s="1"/>
  <c r="AT3656" i="20"/>
  <c r="AU3656" i="20" s="1"/>
  <c r="AV3656" i="20" s="1"/>
  <c r="AT3660" i="20"/>
  <c r="AU3660" i="20"/>
  <c r="AV3660" i="20" s="1"/>
  <c r="AT3664" i="20"/>
  <c r="AU3664" i="20"/>
  <c r="AV3664" i="20" s="1"/>
  <c r="AT3668" i="20"/>
  <c r="AU3668" i="20" s="1"/>
  <c r="AV3668" i="20" s="1"/>
  <c r="AT3672" i="20"/>
  <c r="AU3672" i="20" s="1"/>
  <c r="AV3672" i="20" s="1"/>
  <c r="AT3676" i="20"/>
  <c r="AU3676" i="20"/>
  <c r="AV3676" i="20" s="1"/>
  <c r="AT3680" i="20"/>
  <c r="AU3680" i="20"/>
  <c r="AV3680" i="20" s="1"/>
  <c r="AT3684" i="20"/>
  <c r="AU3684" i="20" s="1"/>
  <c r="AV3684" i="20" s="1"/>
  <c r="AT3688" i="20"/>
  <c r="AU3688" i="20" s="1"/>
  <c r="AV3688" i="20" s="1"/>
  <c r="AT3692" i="20"/>
  <c r="AU3692" i="20"/>
  <c r="AV3692" i="20" s="1"/>
  <c r="AT3696" i="20"/>
  <c r="AU3696" i="20"/>
  <c r="AV3696" i="20" s="1"/>
  <c r="AT3700" i="20"/>
  <c r="AU3700" i="20" s="1"/>
  <c r="AV3700" i="20" s="1"/>
  <c r="AT3704" i="20"/>
  <c r="AU3704" i="20" s="1"/>
  <c r="AV3704" i="20" s="1"/>
  <c r="AT3708" i="20"/>
  <c r="AU3708" i="20"/>
  <c r="AV3708" i="20" s="1"/>
  <c r="AT3712" i="20"/>
  <c r="AU3712" i="20"/>
  <c r="AV3712" i="20" s="1"/>
  <c r="AT3716" i="20"/>
  <c r="AU3716" i="20" s="1"/>
  <c r="AV3716" i="20" s="1"/>
  <c r="AT3720" i="20"/>
  <c r="AU3720" i="20" s="1"/>
  <c r="AV3720" i="20" s="1"/>
  <c r="AT3724" i="20"/>
  <c r="AU3724" i="20" s="1"/>
  <c r="AV3724" i="20" s="1"/>
  <c r="AT3728" i="20"/>
  <c r="AU3728" i="20"/>
  <c r="AV3728" i="20" s="1"/>
  <c r="AT3732" i="20"/>
  <c r="AU3732" i="20" s="1"/>
  <c r="AV3732" i="20" s="1"/>
  <c r="AT3736" i="20"/>
  <c r="AU3736" i="20" s="1"/>
  <c r="AV3736" i="20" s="1"/>
  <c r="AT3740" i="20"/>
  <c r="AU3740" i="20" s="1"/>
  <c r="AV3740" i="20" s="1"/>
  <c r="AT3744" i="20"/>
  <c r="AU3744" i="20" s="1"/>
  <c r="AV3744" i="20" s="1"/>
  <c r="AT3748" i="20"/>
  <c r="AU3748" i="20" s="1"/>
  <c r="AV3748" i="20" s="1"/>
  <c r="AT3752" i="20"/>
  <c r="AU3752" i="20"/>
  <c r="AV3752" i="20" s="1"/>
  <c r="AT3756" i="20"/>
  <c r="AU3756" i="20" s="1"/>
  <c r="AV3756" i="20" s="1"/>
  <c r="AT3760" i="20"/>
  <c r="AU3760" i="20" s="1"/>
  <c r="AV3760" i="20" s="1"/>
  <c r="AT3764" i="20"/>
  <c r="AU3764" i="20" s="1"/>
  <c r="AV3764" i="20" s="1"/>
  <c r="AT3768" i="20"/>
  <c r="AU3768" i="20" s="1"/>
  <c r="AV3768" i="20" s="1"/>
  <c r="AT3772" i="20"/>
  <c r="AU3772" i="20" s="1"/>
  <c r="AV3772" i="20" s="1"/>
  <c r="AT3776" i="20"/>
  <c r="AU3776" i="20"/>
  <c r="AV3776" i="20" s="1"/>
  <c r="AT3780" i="20"/>
  <c r="AU3780" i="20" s="1"/>
  <c r="AV3780" i="20" s="1"/>
  <c r="AT3784" i="20"/>
  <c r="AU3784" i="20" s="1"/>
  <c r="AV3784" i="20" s="1"/>
  <c r="AT3788" i="20"/>
  <c r="AU3788" i="20" s="1"/>
  <c r="AV3788" i="20" s="1"/>
  <c r="AT3792" i="20"/>
  <c r="AU3792" i="20" s="1"/>
  <c r="AV3792" i="20" s="1"/>
  <c r="AT3796" i="20"/>
  <c r="AU3796" i="20" s="1"/>
  <c r="AV3796" i="20" s="1"/>
  <c r="AT3800" i="20"/>
  <c r="AU3800" i="20"/>
  <c r="AV3800" i="20" s="1"/>
  <c r="AT3804" i="20"/>
  <c r="AU3804" i="20" s="1"/>
  <c r="AV3804" i="20" s="1"/>
  <c r="AT3808" i="20"/>
  <c r="AU3808" i="20" s="1"/>
  <c r="AV3808" i="20" s="1"/>
  <c r="AT3812" i="20"/>
  <c r="AU3812" i="20" s="1"/>
  <c r="AV3812" i="20" s="1"/>
  <c r="AT3816" i="20"/>
  <c r="AU3816" i="20"/>
  <c r="AV3816" i="20" s="1"/>
  <c r="AT3820" i="20"/>
  <c r="AU3820" i="20"/>
  <c r="AV3820" i="20" s="1"/>
  <c r="AT3824" i="20"/>
  <c r="AU3824" i="20" s="1"/>
  <c r="AV3824" i="20" s="1"/>
  <c r="AT3828" i="20"/>
  <c r="AU3828" i="20" s="1"/>
  <c r="AV3828" i="20" s="1"/>
  <c r="AT3832" i="20"/>
  <c r="AU3832" i="20"/>
  <c r="AV3832" i="20" s="1"/>
  <c r="AT3836" i="20"/>
  <c r="AU3836" i="20" s="1"/>
  <c r="AV3836" i="20" s="1"/>
  <c r="AT3840" i="20"/>
  <c r="AU3840" i="20" s="1"/>
  <c r="AV3840" i="20" s="1"/>
  <c r="AT3844" i="20"/>
  <c r="AU3844" i="20" s="1"/>
  <c r="AV3844" i="20" s="1"/>
  <c r="AT3848" i="20"/>
  <c r="AU3848" i="20" s="1"/>
  <c r="AV3848" i="20" s="1"/>
  <c r="AT3852" i="20"/>
  <c r="AU3852" i="20" s="1"/>
  <c r="AV3852" i="20" s="1"/>
  <c r="AT3856" i="20"/>
  <c r="AU3856" i="20" s="1"/>
  <c r="AV3856" i="20" s="1"/>
  <c r="AT3860" i="20"/>
  <c r="AU3860" i="20" s="1"/>
  <c r="AV3860" i="20" s="1"/>
  <c r="AT3864" i="20"/>
  <c r="AU3864" i="20"/>
  <c r="AV3864" i="20" s="1"/>
  <c r="AT3868" i="20"/>
  <c r="AU3868" i="20" s="1"/>
  <c r="AV3868" i="20" s="1"/>
  <c r="AT3872" i="20"/>
  <c r="AU3872" i="20" s="1"/>
  <c r="AV3872" i="20" s="1"/>
  <c r="AT3876" i="20"/>
  <c r="AU3876" i="20" s="1"/>
  <c r="AV3876" i="20" s="1"/>
  <c r="AT3880" i="20"/>
  <c r="AU3880" i="20" s="1"/>
  <c r="AV3880" i="20" s="1"/>
  <c r="AT3884" i="20"/>
  <c r="AU3884" i="20" s="1"/>
  <c r="AV3884" i="20" s="1"/>
  <c r="AT3888" i="20"/>
  <c r="AU3888" i="20" s="1"/>
  <c r="AV3888" i="20" s="1"/>
  <c r="AT3892" i="20"/>
  <c r="AU3892" i="20" s="1"/>
  <c r="AV3892" i="20" s="1"/>
  <c r="AT3896" i="20"/>
  <c r="AU3896" i="20" s="1"/>
  <c r="AV3896" i="20" s="1"/>
  <c r="AT3900" i="20"/>
  <c r="AU3900" i="20" s="1"/>
  <c r="AV3900" i="20" s="1"/>
  <c r="AT3904" i="20"/>
  <c r="AU3904" i="20" s="1"/>
  <c r="AV3904" i="20" s="1"/>
  <c r="AT3908" i="20"/>
  <c r="AU3908" i="20" s="1"/>
  <c r="AV3908" i="20" s="1"/>
  <c r="AT3912" i="20"/>
  <c r="AU3912" i="20" s="1"/>
  <c r="AV3912" i="20" s="1"/>
  <c r="AT3916" i="20"/>
  <c r="AU3916" i="20" s="1"/>
  <c r="AV3916" i="20" s="1"/>
  <c r="AT3920" i="20"/>
  <c r="AU3920" i="20" s="1"/>
  <c r="AV3920" i="20" s="1"/>
  <c r="AT3924" i="20"/>
  <c r="AU3924" i="20" s="1"/>
  <c r="AV3924" i="20" s="1"/>
  <c r="AT3928" i="20"/>
  <c r="AU3928" i="20" s="1"/>
  <c r="AV3928" i="20" s="1"/>
  <c r="AW3998" i="20"/>
  <c r="AX3998" i="20" s="1"/>
  <c r="AY3998" i="20" s="1"/>
  <c r="AW3319" i="20"/>
  <c r="AX3319" i="20" s="1"/>
  <c r="AY3319" i="20" s="1"/>
  <c r="AW3335" i="20"/>
  <c r="AX3335" i="20" s="1"/>
  <c r="AY3335" i="20" s="1"/>
  <c r="AT3430" i="20"/>
  <c r="AU3430" i="20"/>
  <c r="AV3430" i="20" s="1"/>
  <c r="AT3446" i="20"/>
  <c r="AU3446" i="20" s="1"/>
  <c r="AV3446" i="20" s="1"/>
  <c r="AT3462" i="20"/>
  <c r="AU3462" i="20" s="1"/>
  <c r="AV3462" i="20" s="1"/>
  <c r="AT3478" i="20"/>
  <c r="AU3478" i="20"/>
  <c r="AV3478" i="20" s="1"/>
  <c r="AT3494" i="20"/>
  <c r="AU3494" i="20"/>
  <c r="AV3494" i="20" s="1"/>
  <c r="AT3510" i="20"/>
  <c r="AU3510" i="20" s="1"/>
  <c r="AV3510" i="20" s="1"/>
  <c r="AT3526" i="20"/>
  <c r="AU3526" i="20" s="1"/>
  <c r="AV3526" i="20" s="1"/>
  <c r="AT3542" i="20"/>
  <c r="AU3542" i="20"/>
  <c r="AV3542" i="20" s="1"/>
  <c r="AT3558" i="20"/>
  <c r="AU3558" i="20"/>
  <c r="AV3558" i="20" s="1"/>
  <c r="AW3934" i="20"/>
  <c r="AX3934" i="20" s="1"/>
  <c r="AY3934" i="20" s="1"/>
  <c r="AW3938" i="20"/>
  <c r="AX3938" i="20" s="1"/>
  <c r="AY3938" i="20" s="1"/>
  <c r="AW3942" i="20"/>
  <c r="AX3942" i="20" s="1"/>
  <c r="AY3942" i="20" s="1"/>
  <c r="AW3946" i="20"/>
  <c r="AX3946" i="20" s="1"/>
  <c r="AY3946" i="20" s="1"/>
  <c r="AW3950" i="20"/>
  <c r="AX3950" i="20" s="1"/>
  <c r="AY3950" i="20" s="1"/>
  <c r="AW3954" i="20"/>
  <c r="AX3954" i="20" s="1"/>
  <c r="AY3954" i="20" s="1"/>
  <c r="AW3958" i="20"/>
  <c r="AX3958" i="20" s="1"/>
  <c r="AY3958" i="20" s="1"/>
  <c r="AW3962" i="20"/>
  <c r="AX3962" i="20"/>
  <c r="AY3962" i="20" s="1"/>
  <c r="AW3966" i="20"/>
  <c r="AX3966" i="20" s="1"/>
  <c r="AY3966" i="20" s="1"/>
  <c r="AW3970" i="20"/>
  <c r="AX3970" i="20" s="1"/>
  <c r="AY3970" i="20" s="1"/>
  <c r="AW3974" i="20"/>
  <c r="AX3974" i="20" s="1"/>
  <c r="AY3974" i="20" s="1"/>
  <c r="AW3978" i="20"/>
  <c r="AX3978" i="20" s="1"/>
  <c r="AY3978" i="20" s="1"/>
  <c r="AW3982" i="20"/>
  <c r="AX3982" i="20"/>
  <c r="AY3982" i="20" s="1"/>
  <c r="AW3986" i="20"/>
  <c r="AX3986" i="20" s="1"/>
  <c r="AY3986" i="20" s="1"/>
  <c r="AW3990" i="20"/>
  <c r="AX3990" i="20" s="1"/>
  <c r="AY3990" i="20" s="1"/>
  <c r="AW3994" i="20"/>
  <c r="AX3994" i="20" s="1"/>
  <c r="AY3994" i="20" s="1"/>
  <c r="AW4000" i="20"/>
  <c r="AX4000" i="20" s="1"/>
  <c r="AY4000" i="20" s="1"/>
  <c r="AW3273" i="20"/>
  <c r="AX3273" i="20" s="1"/>
  <c r="AY3273" i="20" s="1"/>
  <c r="AW3281" i="20"/>
  <c r="AX3281" i="20" s="1"/>
  <c r="AY3281" i="20" s="1"/>
  <c r="AW3289" i="20"/>
  <c r="AX3289" i="20" s="1"/>
  <c r="AY3289" i="20" s="1"/>
  <c r="AW3297" i="20"/>
  <c r="AX3297" i="20" s="1"/>
  <c r="AY3297" i="20" s="1"/>
  <c r="AW3305" i="20"/>
  <c r="AX3305" i="20" s="1"/>
  <c r="AY3305" i="20" s="1"/>
  <c r="AT23" i="20"/>
  <c r="AU23" i="20" s="1"/>
  <c r="AV23" i="20" s="1"/>
  <c r="AW40" i="20"/>
  <c r="AX40" i="20" s="1"/>
  <c r="AY40" i="20" s="1"/>
  <c r="AW48" i="20"/>
  <c r="AX48" i="20" s="1"/>
  <c r="AY48" i="20" s="1"/>
  <c r="AW56" i="20"/>
  <c r="AX56" i="20" s="1"/>
  <c r="AY56" i="20" s="1"/>
  <c r="AW96" i="20"/>
  <c r="AX96" i="20" s="1"/>
  <c r="AY96" i="20" s="1"/>
  <c r="AT111" i="20"/>
  <c r="AU111" i="20" s="1"/>
  <c r="AV111" i="20" s="1"/>
  <c r="AT127" i="20"/>
  <c r="AU127" i="20"/>
  <c r="AV127" i="20" s="1"/>
  <c r="AT143" i="20"/>
  <c r="AU143" i="20" s="1"/>
  <c r="AV143" i="20" s="1"/>
  <c r="AT147" i="20"/>
  <c r="AU147" i="20" s="1"/>
  <c r="AV147" i="20" s="1"/>
  <c r="AU151" i="20"/>
  <c r="AV151" i="20" s="1"/>
  <c r="AT151" i="20"/>
  <c r="AT155" i="20"/>
  <c r="AU155" i="20" s="1"/>
  <c r="AV155" i="20" s="1"/>
  <c r="AT159" i="20"/>
  <c r="AU159" i="20" s="1"/>
  <c r="AV159" i="20" s="1"/>
  <c r="AT163" i="20"/>
  <c r="AU163" i="20" s="1"/>
  <c r="AV163" i="20" s="1"/>
  <c r="AX95" i="20"/>
  <c r="AY95" i="20" s="1"/>
  <c r="AW95" i="20"/>
  <c r="AW94" i="20"/>
  <c r="AX94" i="20" s="1"/>
  <c r="AY94" i="20" s="1"/>
  <c r="AW110" i="20"/>
  <c r="AX110" i="20" s="1"/>
  <c r="AY110" i="20" s="1"/>
  <c r="AT125" i="20"/>
  <c r="AU125" i="20"/>
  <c r="AV125" i="20" s="1"/>
  <c r="AT141" i="20"/>
  <c r="AU141" i="20" s="1"/>
  <c r="AV141" i="20" s="1"/>
  <c r="AT209" i="20"/>
  <c r="AU209" i="20" s="1"/>
  <c r="AV209" i="20" s="1"/>
  <c r="AX191" i="20"/>
  <c r="AY191" i="20" s="1"/>
  <c r="AW191" i="20"/>
  <c r="AT237" i="20"/>
  <c r="AU237" i="20" s="1"/>
  <c r="AV237" i="20" s="1"/>
  <c r="AT241" i="20"/>
  <c r="AU241" i="20" s="1"/>
  <c r="AV241" i="20" s="1"/>
  <c r="AT245" i="20"/>
  <c r="AU245" i="20" s="1"/>
  <c r="AV245" i="20" s="1"/>
  <c r="AT249" i="20"/>
  <c r="AU249" i="20" s="1"/>
  <c r="AV249" i="20" s="1"/>
  <c r="AT253" i="20"/>
  <c r="AU253" i="20" s="1"/>
  <c r="AV253" i="20" s="1"/>
  <c r="AW187" i="20"/>
  <c r="AX187" i="20" s="1"/>
  <c r="AY187" i="20" s="1"/>
  <c r="AT271" i="20"/>
  <c r="AU271" i="20" s="1"/>
  <c r="AV271" i="20" s="1"/>
  <c r="AT279" i="20"/>
  <c r="AU279" i="20" s="1"/>
  <c r="AV279" i="20" s="1"/>
  <c r="AT287" i="20"/>
  <c r="AU287" i="20" s="1"/>
  <c r="AV287" i="20" s="1"/>
  <c r="AT295" i="20"/>
  <c r="AU295" i="20" s="1"/>
  <c r="AV295" i="20" s="1"/>
  <c r="AT303" i="20"/>
  <c r="AU303" i="20" s="1"/>
  <c r="AV303" i="20" s="1"/>
  <c r="AT311" i="20"/>
  <c r="AU311" i="20" s="1"/>
  <c r="AV311" i="20" s="1"/>
  <c r="AT319" i="20"/>
  <c r="AU319" i="20" s="1"/>
  <c r="AV319" i="20" s="1"/>
  <c r="AW284" i="20"/>
  <c r="AX284" i="20" s="1"/>
  <c r="AY284" i="20" s="1"/>
  <c r="AW300" i="20"/>
  <c r="AX300" i="20" s="1"/>
  <c r="AY300" i="20" s="1"/>
  <c r="AW316" i="20"/>
  <c r="AX316" i="20" s="1"/>
  <c r="AY316" i="20" s="1"/>
  <c r="AT362" i="20"/>
  <c r="AU362" i="20" s="1"/>
  <c r="AV362" i="20" s="1"/>
  <c r="AU366" i="20"/>
  <c r="AV366" i="20" s="1"/>
  <c r="AT366" i="20"/>
  <c r="AT277" i="20"/>
  <c r="AU277" i="20" s="1"/>
  <c r="AV277" i="20" s="1"/>
  <c r="AT293" i="20"/>
  <c r="AU293" i="20" s="1"/>
  <c r="AV293" i="20" s="1"/>
  <c r="AT309" i="20"/>
  <c r="AU309" i="20" s="1"/>
  <c r="AV309" i="20" s="1"/>
  <c r="AW344" i="20"/>
  <c r="AX344" i="20" s="1"/>
  <c r="AY344" i="20" s="1"/>
  <c r="AT395" i="20"/>
  <c r="AU395" i="20" s="1"/>
  <c r="AV395" i="20" s="1"/>
  <c r="AW345" i="20"/>
  <c r="AX345" i="20" s="1"/>
  <c r="AY345" i="20" s="1"/>
  <c r="AW330" i="20"/>
  <c r="AX330" i="20" s="1"/>
  <c r="AY330" i="20" s="1"/>
  <c r="AW346" i="20"/>
  <c r="AX346" i="20" s="1"/>
  <c r="AY346" i="20" s="1"/>
  <c r="AW359" i="20"/>
  <c r="AX359" i="20" s="1"/>
  <c r="AY359" i="20" s="1"/>
  <c r="AW733" i="20"/>
  <c r="AX733" i="20" s="1"/>
  <c r="AY733" i="20" s="1"/>
  <c r="AW751" i="20"/>
  <c r="AX751" i="20" s="1"/>
  <c r="AY751" i="20" s="1"/>
  <c r="AW765" i="20"/>
  <c r="AX765" i="20" s="1"/>
  <c r="AY765" i="20" s="1"/>
  <c r="AW781" i="20"/>
  <c r="AX781" i="20" s="1"/>
  <c r="AY781" i="20" s="1"/>
  <c r="AW797" i="20"/>
  <c r="AX797" i="20" s="1"/>
  <c r="AY797" i="20" s="1"/>
  <c r="AW734" i="20"/>
  <c r="AX734" i="20" s="1"/>
  <c r="AY734" i="20" s="1"/>
  <c r="AW750" i="20"/>
  <c r="AX750" i="20" s="1"/>
  <c r="AY750" i="20" s="1"/>
  <c r="AW766" i="20"/>
  <c r="AX766" i="20" s="1"/>
  <c r="AY766" i="20" s="1"/>
  <c r="AW782" i="20"/>
  <c r="AX782" i="20" s="1"/>
  <c r="AY782" i="20" s="1"/>
  <c r="AW798" i="20"/>
  <c r="AX798" i="20" s="1"/>
  <c r="AY798" i="20" s="1"/>
  <c r="AW808" i="20"/>
  <c r="AX808" i="20" s="1"/>
  <c r="AY808" i="20" s="1"/>
  <c r="AW812" i="20"/>
  <c r="AX812" i="20" s="1"/>
  <c r="AY812" i="20" s="1"/>
  <c r="AW816" i="20"/>
  <c r="AX816" i="20" s="1"/>
  <c r="AY816" i="20" s="1"/>
  <c r="AW820" i="20"/>
  <c r="AX820" i="20" s="1"/>
  <c r="AY820" i="20" s="1"/>
  <c r="AW824" i="20"/>
  <c r="AX824" i="20" s="1"/>
  <c r="AY824" i="20" s="1"/>
  <c r="AW828" i="20"/>
  <c r="AX828" i="20" s="1"/>
  <c r="AY828" i="20" s="1"/>
  <c r="AW832" i="20"/>
  <c r="AX832" i="20" s="1"/>
  <c r="AY832" i="20" s="1"/>
  <c r="AW836" i="20"/>
  <c r="AX836" i="20" s="1"/>
  <c r="AY836" i="20" s="1"/>
  <c r="AW840" i="20"/>
  <c r="AX840" i="20" s="1"/>
  <c r="AY840" i="20" s="1"/>
  <c r="AW844" i="20"/>
  <c r="AX844" i="20" s="1"/>
  <c r="AY844" i="20" s="1"/>
  <c r="AW848" i="20"/>
  <c r="AX848" i="20" s="1"/>
  <c r="AY848" i="20" s="1"/>
  <c r="AW852" i="20"/>
  <c r="AX852" i="20" s="1"/>
  <c r="AY852" i="20" s="1"/>
  <c r="AW860" i="20"/>
  <c r="AX860" i="20" s="1"/>
  <c r="AY860" i="20" s="1"/>
  <c r="AW864" i="20"/>
  <c r="AX864" i="20" s="1"/>
  <c r="AY864" i="20" s="1"/>
  <c r="AW719" i="20"/>
  <c r="AX719" i="20" s="1"/>
  <c r="AY719" i="20" s="1"/>
  <c r="AW735" i="20"/>
  <c r="AX735" i="20" s="1"/>
  <c r="AY735" i="20" s="1"/>
  <c r="AW749" i="20"/>
  <c r="AX749" i="20" s="1"/>
  <c r="AY749" i="20" s="1"/>
  <c r="AT767" i="20"/>
  <c r="AU767" i="20" s="1"/>
  <c r="AV767" i="20" s="1"/>
  <c r="AT783" i="20"/>
  <c r="AU783" i="20" s="1"/>
  <c r="AV783" i="20" s="1"/>
  <c r="AT799" i="20"/>
  <c r="AU799" i="20" s="1"/>
  <c r="AV799" i="20" s="1"/>
  <c r="AW728" i="20"/>
  <c r="AX728" i="20" s="1"/>
  <c r="AY728" i="20" s="1"/>
  <c r="AW744" i="20"/>
  <c r="AX744" i="20" s="1"/>
  <c r="AY744" i="20" s="1"/>
  <c r="AW760" i="20"/>
  <c r="AX760" i="20" s="1"/>
  <c r="AY760" i="20" s="1"/>
  <c r="AT780" i="20"/>
  <c r="AU780" i="20" s="1"/>
  <c r="AV780" i="20" s="1"/>
  <c r="AT796" i="20"/>
  <c r="AU796" i="20" s="1"/>
  <c r="AV796" i="20" s="1"/>
  <c r="AW869" i="20"/>
  <c r="AX869" i="20" s="1"/>
  <c r="AY869" i="20" s="1"/>
  <c r="AT879" i="20"/>
  <c r="AU879" i="20" s="1"/>
  <c r="AV879" i="20" s="1"/>
  <c r="AT883" i="20"/>
  <c r="AU883" i="20" s="1"/>
  <c r="AV883" i="20" s="1"/>
  <c r="AT887" i="20"/>
  <c r="AU887" i="20" s="1"/>
  <c r="AV887" i="20" s="1"/>
  <c r="AT891" i="20"/>
  <c r="AU891" i="20" s="1"/>
  <c r="AV891" i="20" s="1"/>
  <c r="AT895" i="20"/>
  <c r="AU895" i="20" s="1"/>
  <c r="AV895" i="20" s="1"/>
  <c r="AT899" i="20"/>
  <c r="AU899" i="20" s="1"/>
  <c r="AV899" i="20" s="1"/>
  <c r="AT903" i="20"/>
  <c r="AU903" i="20" s="1"/>
  <c r="AV903" i="20" s="1"/>
  <c r="AT907" i="20"/>
  <c r="AU907" i="20" s="1"/>
  <c r="AV907" i="20" s="1"/>
  <c r="AT911" i="20"/>
  <c r="AU911" i="20" s="1"/>
  <c r="AV911" i="20" s="1"/>
  <c r="AT915" i="20"/>
  <c r="AU915" i="20" s="1"/>
  <c r="AV915" i="20" s="1"/>
  <c r="AT919" i="20"/>
  <c r="AU919" i="20" s="1"/>
  <c r="AV919" i="20" s="1"/>
  <c r="AT923" i="20"/>
  <c r="AU923" i="20" s="1"/>
  <c r="AV923" i="20" s="1"/>
  <c r="AT927" i="20"/>
  <c r="AU927" i="20"/>
  <c r="AV927" i="20" s="1"/>
  <c r="AT931" i="20"/>
  <c r="AU931" i="20" s="1"/>
  <c r="AV931" i="20" s="1"/>
  <c r="AT935" i="20"/>
  <c r="AU935" i="20" s="1"/>
  <c r="AV935" i="20" s="1"/>
  <c r="AT939" i="20"/>
  <c r="AU939" i="20" s="1"/>
  <c r="AV939" i="20" s="1"/>
  <c r="AT943" i="20"/>
  <c r="AU943" i="20"/>
  <c r="AV943" i="20" s="1"/>
  <c r="AT947" i="20"/>
  <c r="AU947" i="20" s="1"/>
  <c r="AV947" i="20" s="1"/>
  <c r="AT951" i="20"/>
  <c r="AU951" i="20" s="1"/>
  <c r="AV951" i="20" s="1"/>
  <c r="AT955" i="20"/>
  <c r="AU955" i="20" s="1"/>
  <c r="AV955" i="20" s="1"/>
  <c r="AT959" i="20"/>
  <c r="AU959" i="20"/>
  <c r="AV959" i="20" s="1"/>
  <c r="AT963" i="20"/>
  <c r="AU963" i="20" s="1"/>
  <c r="AV963" i="20" s="1"/>
  <c r="AT967" i="20"/>
  <c r="AU967" i="20" s="1"/>
  <c r="AV967" i="20" s="1"/>
  <c r="AT971" i="20"/>
  <c r="AU971" i="20" s="1"/>
  <c r="AV971" i="20" s="1"/>
  <c r="AT975" i="20"/>
  <c r="AU975" i="20" s="1"/>
  <c r="AV975" i="20" s="1"/>
  <c r="AT873" i="20"/>
  <c r="AU873" i="20" s="1"/>
  <c r="AV873" i="20" s="1"/>
  <c r="AT978" i="20"/>
  <c r="AU978" i="20" s="1"/>
  <c r="AV978" i="20" s="1"/>
  <c r="AT982" i="20"/>
  <c r="AU982" i="20" s="1"/>
  <c r="AV982" i="20" s="1"/>
  <c r="AT986" i="20"/>
  <c r="AU986" i="20" s="1"/>
  <c r="AV986" i="20" s="1"/>
  <c r="AT990" i="20"/>
  <c r="AU990" i="20" s="1"/>
  <c r="AV990" i="20" s="1"/>
  <c r="AT994" i="20"/>
  <c r="AU994" i="20" s="1"/>
  <c r="AV994" i="20" s="1"/>
  <c r="AT998" i="20"/>
  <c r="AU998" i="20" s="1"/>
  <c r="AV998" i="20" s="1"/>
  <c r="AT1002" i="20"/>
  <c r="AU1002" i="20" s="1"/>
  <c r="AV1002" i="20" s="1"/>
  <c r="AT1006" i="20"/>
  <c r="AU1006" i="20" s="1"/>
  <c r="AV1006" i="20" s="1"/>
  <c r="AT1010" i="20"/>
  <c r="AU1010" i="20" s="1"/>
  <c r="AV1010" i="20" s="1"/>
  <c r="AT1014" i="20"/>
  <c r="AU1014" i="20" s="1"/>
  <c r="AV1014" i="20" s="1"/>
  <c r="AT1018" i="20"/>
  <c r="AU1018" i="20" s="1"/>
  <c r="AV1018" i="20" s="1"/>
  <c r="AT1022" i="20"/>
  <c r="AU1022" i="20" s="1"/>
  <c r="AV1022" i="20" s="1"/>
  <c r="AT1026" i="20"/>
  <c r="AU1026" i="20"/>
  <c r="AV1026" i="20" s="1"/>
  <c r="AT1030" i="20"/>
  <c r="AU1030" i="20" s="1"/>
  <c r="AV1030" i="20" s="1"/>
  <c r="AT1034" i="20"/>
  <c r="AU1034" i="20" s="1"/>
  <c r="AV1034" i="20" s="1"/>
  <c r="AT1038" i="20"/>
  <c r="AU1038" i="20" s="1"/>
  <c r="AV1038" i="20" s="1"/>
  <c r="AT1042" i="20"/>
  <c r="AU1042" i="20"/>
  <c r="AV1042" i="20" s="1"/>
  <c r="AT1046" i="20"/>
  <c r="AU1046" i="20" s="1"/>
  <c r="AV1046" i="20" s="1"/>
  <c r="AT1050" i="20"/>
  <c r="AU1050" i="20" s="1"/>
  <c r="AV1050" i="20" s="1"/>
  <c r="AT1186" i="20"/>
  <c r="AU1186" i="20" s="1"/>
  <c r="AV1186" i="20" s="1"/>
  <c r="AT1190" i="20"/>
  <c r="AU1190" i="20"/>
  <c r="AV1190" i="20" s="1"/>
  <c r="AT1194" i="20"/>
  <c r="AU1194" i="20" s="1"/>
  <c r="AV1194" i="20" s="1"/>
  <c r="AT1198" i="20"/>
  <c r="AU1198" i="20" s="1"/>
  <c r="AV1198" i="20" s="1"/>
  <c r="AT1202" i="20"/>
  <c r="AU1202" i="20" s="1"/>
  <c r="AV1202" i="20" s="1"/>
  <c r="AT1206" i="20"/>
  <c r="AU1206" i="20" s="1"/>
  <c r="AV1206" i="20" s="1"/>
  <c r="AT1210" i="20"/>
  <c r="AU1210" i="20" s="1"/>
  <c r="AV1210" i="20" s="1"/>
  <c r="AT1214" i="20"/>
  <c r="AU1214" i="20" s="1"/>
  <c r="AV1214" i="20" s="1"/>
  <c r="AT1218" i="20"/>
  <c r="AU1218" i="20" s="1"/>
  <c r="AV1218" i="20" s="1"/>
  <c r="AT1222" i="20"/>
  <c r="AU1222" i="20" s="1"/>
  <c r="AV1222" i="20" s="1"/>
  <c r="AT1226" i="20"/>
  <c r="AU1226" i="20" s="1"/>
  <c r="AV1226" i="20" s="1"/>
  <c r="AT1230" i="20"/>
  <c r="AU1230" i="20" s="1"/>
  <c r="AV1230" i="20" s="1"/>
  <c r="AT1234" i="20"/>
  <c r="AU1234" i="20" s="1"/>
  <c r="AV1234" i="20" s="1"/>
  <c r="AT1238" i="20"/>
  <c r="AU1238" i="20" s="1"/>
  <c r="AV1238" i="20" s="1"/>
  <c r="AT1336" i="20"/>
  <c r="AU1336" i="20" s="1"/>
  <c r="AV1336" i="20" s="1"/>
  <c r="AT1340" i="20"/>
  <c r="AU1340" i="20" s="1"/>
  <c r="AV1340" i="20" s="1"/>
  <c r="AT1344" i="20"/>
  <c r="AU1344" i="20" s="1"/>
  <c r="AV1344" i="20" s="1"/>
  <c r="AT1348" i="20"/>
  <c r="AU1348" i="20" s="1"/>
  <c r="AV1348" i="20" s="1"/>
  <c r="AT1352" i="20"/>
  <c r="AU1352" i="20" s="1"/>
  <c r="AV1352" i="20" s="1"/>
  <c r="AT1356" i="20"/>
  <c r="AU1356" i="20" s="1"/>
  <c r="AV1356" i="20" s="1"/>
  <c r="AT1360" i="20"/>
  <c r="AU1360" i="20" s="1"/>
  <c r="AV1360" i="20" s="1"/>
  <c r="AT1364" i="20"/>
  <c r="AU1364" i="20" s="1"/>
  <c r="AV1364" i="20" s="1"/>
  <c r="AT1368" i="20"/>
  <c r="AU1368" i="20" s="1"/>
  <c r="AV1368" i="20" s="1"/>
  <c r="AT1372" i="20"/>
  <c r="AU1372" i="20" s="1"/>
  <c r="AV1372" i="20" s="1"/>
  <c r="AT1376" i="20"/>
  <c r="AU1376" i="20" s="1"/>
  <c r="AV1376" i="20" s="1"/>
  <c r="AT1380" i="20"/>
  <c r="AU1380" i="20"/>
  <c r="AV1380" i="20" s="1"/>
  <c r="AT1384" i="20"/>
  <c r="AU1384" i="20" s="1"/>
  <c r="AV1384" i="20" s="1"/>
  <c r="AT1388" i="20"/>
  <c r="AU1388" i="20" s="1"/>
  <c r="AV1388" i="20" s="1"/>
  <c r="AT1392" i="20"/>
  <c r="AU1392" i="20" s="1"/>
  <c r="AV1392" i="20" s="1"/>
  <c r="AT1396" i="20"/>
  <c r="AU1396" i="20"/>
  <c r="AV1396" i="20" s="1"/>
  <c r="AT1400" i="20"/>
  <c r="AU1400" i="20" s="1"/>
  <c r="AV1400" i="20" s="1"/>
  <c r="AT1404" i="20"/>
  <c r="AU1404" i="20" s="1"/>
  <c r="AV1404" i="20" s="1"/>
  <c r="AT1408" i="20"/>
  <c r="AU1408" i="20" s="1"/>
  <c r="AV1408" i="20" s="1"/>
  <c r="AT1412" i="20"/>
  <c r="AU1412" i="20"/>
  <c r="AV1412" i="20" s="1"/>
  <c r="AT1416" i="20"/>
  <c r="AU1416" i="20" s="1"/>
  <c r="AV1416" i="20" s="1"/>
  <c r="AT1420" i="20"/>
  <c r="AU1420" i="20" s="1"/>
  <c r="AV1420" i="20" s="1"/>
  <c r="AT1424" i="20"/>
  <c r="AU1424" i="20" s="1"/>
  <c r="AV1424" i="20" s="1"/>
  <c r="AT1428" i="20"/>
  <c r="AU1428" i="20" s="1"/>
  <c r="AV1428" i="20" s="1"/>
  <c r="AT1432" i="20"/>
  <c r="AU1432" i="20" s="1"/>
  <c r="AV1432" i="20" s="1"/>
  <c r="AT1436" i="20"/>
  <c r="AU1436" i="20" s="1"/>
  <c r="AV1436" i="20" s="1"/>
  <c r="AT1440" i="20"/>
  <c r="AU1440" i="20" s="1"/>
  <c r="AV1440" i="20" s="1"/>
  <c r="AT1444" i="20"/>
  <c r="AU1444" i="20"/>
  <c r="AV1444" i="20" s="1"/>
  <c r="AT1448" i="20"/>
  <c r="AU1448" i="20" s="1"/>
  <c r="AV1448" i="20" s="1"/>
  <c r="AT1452" i="20"/>
  <c r="AU1452" i="20" s="1"/>
  <c r="AV1452" i="20" s="1"/>
  <c r="AT1456" i="20"/>
  <c r="AU1456" i="20" s="1"/>
  <c r="AV1456" i="20" s="1"/>
  <c r="AT1619" i="20"/>
  <c r="AU1619" i="20" s="1"/>
  <c r="AV1619" i="20" s="1"/>
  <c r="AT1623" i="20"/>
  <c r="AU1623" i="20" s="1"/>
  <c r="AV1623" i="20" s="1"/>
  <c r="AT1864" i="20"/>
  <c r="AU1864" i="20" s="1"/>
  <c r="AV1864" i="20" s="1"/>
  <c r="AT1868" i="20"/>
  <c r="AU1868" i="20" s="1"/>
  <c r="AV1868" i="20" s="1"/>
  <c r="AT1872" i="20"/>
  <c r="AU1872" i="20" s="1"/>
  <c r="AV1872" i="20" s="1"/>
  <c r="AT1876" i="20"/>
  <c r="AU1876" i="20" s="1"/>
  <c r="AV1876" i="20" s="1"/>
  <c r="AT1880" i="20"/>
  <c r="AU1880" i="20"/>
  <c r="AV1880" i="20" s="1"/>
  <c r="AT1884" i="20"/>
  <c r="AU1884" i="20" s="1"/>
  <c r="AV1884" i="20" s="1"/>
  <c r="AT1888" i="20"/>
  <c r="AU1888" i="20" s="1"/>
  <c r="AV1888" i="20" s="1"/>
  <c r="AT1892" i="20"/>
  <c r="AU1892" i="20" s="1"/>
  <c r="AV1892" i="20" s="1"/>
  <c r="AT1896" i="20"/>
  <c r="AU1896" i="20"/>
  <c r="AV1896" i="20" s="1"/>
  <c r="AT1900" i="20"/>
  <c r="AU1900" i="20" s="1"/>
  <c r="AV1900" i="20" s="1"/>
  <c r="AT1904" i="20"/>
  <c r="AU1904" i="20" s="1"/>
  <c r="AV1904" i="20" s="1"/>
  <c r="AT1908" i="20"/>
  <c r="AU1908" i="20" s="1"/>
  <c r="AV1908" i="20" s="1"/>
  <c r="AT1912" i="20"/>
  <c r="AU1912" i="20"/>
  <c r="AV1912" i="20" s="1"/>
  <c r="AT1916" i="20"/>
  <c r="AU1916" i="20" s="1"/>
  <c r="AV1916" i="20" s="1"/>
  <c r="AT1920" i="20"/>
  <c r="AU1920" i="20" s="1"/>
  <c r="AV1920" i="20" s="1"/>
  <c r="AT1924" i="20"/>
  <c r="AU1924" i="20" s="1"/>
  <c r="AV1924" i="20" s="1"/>
  <c r="AT1928" i="20"/>
  <c r="AU1928" i="20" s="1"/>
  <c r="AV1928" i="20" s="1"/>
  <c r="AT1932" i="20"/>
  <c r="AU1932" i="20" s="1"/>
  <c r="AV1932" i="20" s="1"/>
  <c r="AT1936" i="20"/>
  <c r="AU1936" i="20" s="1"/>
  <c r="AV1936" i="20" s="1"/>
  <c r="AT1940" i="20"/>
  <c r="AU1940" i="20" s="1"/>
  <c r="AV1940" i="20" s="1"/>
  <c r="AT1944" i="20"/>
  <c r="AU1944" i="20" s="1"/>
  <c r="AV1944" i="20" s="1"/>
  <c r="AT1948" i="20"/>
  <c r="AU1948" i="20" s="1"/>
  <c r="AV1948" i="20" s="1"/>
  <c r="AT1952" i="20"/>
  <c r="AU1952" i="20" s="1"/>
  <c r="AV1952" i="20" s="1"/>
  <c r="AT1956" i="20"/>
  <c r="AU1956" i="20" s="1"/>
  <c r="AV1956" i="20" s="1"/>
  <c r="AT1960" i="20"/>
  <c r="AU1960" i="20" s="1"/>
  <c r="AV1960" i="20" s="1"/>
  <c r="AT1964" i="20"/>
  <c r="AU1964" i="20" s="1"/>
  <c r="AV1964" i="20" s="1"/>
  <c r="AT1968" i="20"/>
  <c r="AU1968" i="20" s="1"/>
  <c r="AV1968" i="20" s="1"/>
  <c r="AT1972" i="20"/>
  <c r="AU1972" i="20" s="1"/>
  <c r="AV1972" i="20" s="1"/>
  <c r="AT1976" i="20"/>
  <c r="AU1976" i="20" s="1"/>
  <c r="AV1976" i="20" s="1"/>
  <c r="AT1980" i="20"/>
  <c r="AU1980" i="20" s="1"/>
  <c r="AV1980" i="20" s="1"/>
  <c r="AT1984" i="20"/>
  <c r="AU1984" i="20" s="1"/>
  <c r="AV1984" i="20" s="1"/>
  <c r="AT1988" i="20"/>
  <c r="AU1988" i="20" s="1"/>
  <c r="AV1988" i="20" s="1"/>
  <c r="AT1992" i="20"/>
  <c r="AU1992" i="20" s="1"/>
  <c r="AV1992" i="20" s="1"/>
  <c r="AT1996" i="20"/>
  <c r="AU1996" i="20" s="1"/>
  <c r="AV1996" i="20" s="1"/>
  <c r="AT2000" i="20"/>
  <c r="AU2000" i="20" s="1"/>
  <c r="AV2000" i="20" s="1"/>
  <c r="AT2004" i="20"/>
  <c r="AU2004" i="20" s="1"/>
  <c r="AV2004" i="20" s="1"/>
  <c r="AT2008" i="20"/>
  <c r="AU2008" i="20"/>
  <c r="AV2008" i="20" s="1"/>
  <c r="AT2012" i="20"/>
  <c r="AU2012" i="20" s="1"/>
  <c r="AV2012" i="20" s="1"/>
  <c r="AT2016" i="20"/>
  <c r="AU2016" i="20" s="1"/>
  <c r="AV2016" i="20" s="1"/>
  <c r="AT2020" i="20"/>
  <c r="AU2020" i="20" s="1"/>
  <c r="AV2020" i="20" s="1"/>
  <c r="AT2024" i="20"/>
  <c r="AU2024" i="20"/>
  <c r="AV2024" i="20" s="1"/>
  <c r="AT2028" i="20"/>
  <c r="AU2028" i="20" s="1"/>
  <c r="AV2028" i="20" s="1"/>
  <c r="AT2032" i="20"/>
  <c r="AU2032" i="20" s="1"/>
  <c r="AV2032" i="20" s="1"/>
  <c r="AT2036" i="20"/>
  <c r="AU2036" i="20" s="1"/>
  <c r="AV2036" i="20" s="1"/>
  <c r="AT2040" i="20"/>
  <c r="AU2040" i="20"/>
  <c r="AV2040" i="20" s="1"/>
  <c r="AT2044" i="20"/>
  <c r="AU2044" i="20" s="1"/>
  <c r="AV2044" i="20" s="1"/>
  <c r="AT2048" i="20"/>
  <c r="AU2048" i="20" s="1"/>
  <c r="AV2048" i="20" s="1"/>
  <c r="AT2052" i="20"/>
  <c r="AU2052" i="20" s="1"/>
  <c r="AV2052" i="20" s="1"/>
  <c r="AT2056" i="20"/>
  <c r="AU2056" i="20" s="1"/>
  <c r="AV2056" i="20" s="1"/>
  <c r="AT2060" i="20"/>
  <c r="AU2060" i="20" s="1"/>
  <c r="AV2060" i="20" s="1"/>
  <c r="AT2064" i="20"/>
  <c r="AU2064" i="20" s="1"/>
  <c r="AV2064" i="20" s="1"/>
  <c r="AT2068" i="20"/>
  <c r="AU2068" i="20" s="1"/>
  <c r="AV2068" i="20" s="1"/>
  <c r="AT2072" i="20"/>
  <c r="AU2072" i="20"/>
  <c r="AV2072" i="20" s="1"/>
  <c r="AT2076" i="20"/>
  <c r="AU2076" i="20" s="1"/>
  <c r="AV2076" i="20" s="1"/>
  <c r="AT2080" i="20"/>
  <c r="AU2080" i="20" s="1"/>
  <c r="AV2080" i="20" s="1"/>
  <c r="AT2084" i="20"/>
  <c r="AU2084" i="20" s="1"/>
  <c r="AV2084" i="20" s="1"/>
  <c r="AT2088" i="20"/>
  <c r="AU2088" i="20" s="1"/>
  <c r="AV2088" i="20" s="1"/>
  <c r="AT2092" i="20"/>
  <c r="AU2092" i="20" s="1"/>
  <c r="AV2092" i="20" s="1"/>
  <c r="AT2096" i="20"/>
  <c r="AU2096" i="20" s="1"/>
  <c r="AV2096" i="20" s="1"/>
  <c r="AT2100" i="20"/>
  <c r="AU2100" i="20" s="1"/>
  <c r="AV2100" i="20" s="1"/>
  <c r="AT2104" i="20"/>
  <c r="AU2104" i="20" s="1"/>
  <c r="AV2104" i="20" s="1"/>
  <c r="AT2108" i="20"/>
  <c r="AU2108" i="20" s="1"/>
  <c r="AV2108" i="20" s="1"/>
  <c r="AT2112" i="20"/>
  <c r="AU2112" i="20" s="1"/>
  <c r="AV2112" i="20" s="1"/>
  <c r="AT2116" i="20"/>
  <c r="AU2116" i="20" s="1"/>
  <c r="AV2116" i="20" s="1"/>
  <c r="AT2120" i="20"/>
  <c r="AU2120" i="20" s="1"/>
  <c r="AV2120" i="20" s="1"/>
  <c r="AT2124" i="20"/>
  <c r="AU2124" i="20" s="1"/>
  <c r="AV2124" i="20" s="1"/>
  <c r="AT2128" i="20"/>
  <c r="AU2128" i="20" s="1"/>
  <c r="AV2128" i="20" s="1"/>
  <c r="AT2132" i="20"/>
  <c r="AU2132" i="20" s="1"/>
  <c r="AV2132" i="20" s="1"/>
  <c r="AT2136" i="20"/>
  <c r="AU2136" i="20"/>
  <c r="AV2136" i="20" s="1"/>
  <c r="AT2140" i="20"/>
  <c r="AU2140" i="20" s="1"/>
  <c r="AV2140" i="20" s="1"/>
  <c r="AT2144" i="20"/>
  <c r="AU2144" i="20" s="1"/>
  <c r="AV2144" i="20" s="1"/>
  <c r="AT2148" i="20"/>
  <c r="AU2148" i="20" s="1"/>
  <c r="AV2148" i="20" s="1"/>
  <c r="AT2152" i="20"/>
  <c r="AU2152" i="20"/>
  <c r="AV2152" i="20" s="1"/>
  <c r="AT2229" i="20"/>
  <c r="AU2229" i="20" s="1"/>
  <c r="AV2229" i="20" s="1"/>
  <c r="AT2231" i="20"/>
  <c r="AU2231" i="20" s="1"/>
  <c r="AV2231" i="20" s="1"/>
  <c r="AT2233" i="20"/>
  <c r="AU2233" i="20" s="1"/>
  <c r="AV2233" i="20" s="1"/>
  <c r="AT2235" i="20"/>
  <c r="AU2235" i="20" s="1"/>
  <c r="AV2235" i="20" s="1"/>
  <c r="AT2237" i="20"/>
  <c r="AU2237" i="20" s="1"/>
  <c r="AV2237" i="20" s="1"/>
  <c r="AT2239" i="20"/>
  <c r="AU2239" i="20" s="1"/>
  <c r="AV2239" i="20" s="1"/>
  <c r="AT2241" i="20"/>
  <c r="AU2241" i="20" s="1"/>
  <c r="AV2241" i="20" s="1"/>
  <c r="AT2243" i="20"/>
  <c r="AU2243" i="20" s="1"/>
  <c r="AV2243" i="20" s="1"/>
  <c r="AT2245" i="20"/>
  <c r="AU2245" i="20" s="1"/>
  <c r="AV2245" i="20" s="1"/>
  <c r="AT2247" i="20"/>
  <c r="AU2247" i="20" s="1"/>
  <c r="AV2247" i="20" s="1"/>
  <c r="AT2249" i="20"/>
  <c r="AU2249" i="20" s="1"/>
  <c r="AV2249" i="20" s="1"/>
  <c r="AT2251" i="20"/>
  <c r="AU2251" i="20" s="1"/>
  <c r="AV2251" i="20" s="1"/>
  <c r="AT2253" i="20"/>
  <c r="AU2253" i="20" s="1"/>
  <c r="AV2253" i="20" s="1"/>
  <c r="AT2255" i="20"/>
  <c r="AU2255" i="20" s="1"/>
  <c r="AV2255" i="20" s="1"/>
  <c r="AT2257" i="20"/>
  <c r="AU2257" i="20" s="1"/>
  <c r="AV2257" i="20" s="1"/>
  <c r="AT2259" i="20"/>
  <c r="AU2259" i="20" s="1"/>
  <c r="AV2259" i="20" s="1"/>
  <c r="AT2261" i="20"/>
  <c r="AU2261" i="20" s="1"/>
  <c r="AV2261" i="20" s="1"/>
  <c r="AT2263" i="20"/>
  <c r="AU2263" i="20" s="1"/>
  <c r="AV2263" i="20" s="1"/>
  <c r="AT2265" i="20"/>
  <c r="AU2265" i="20" s="1"/>
  <c r="AV2265" i="20" s="1"/>
  <c r="AT2267" i="20"/>
  <c r="AU2267" i="20" s="1"/>
  <c r="AV2267" i="20" s="1"/>
  <c r="AT2269" i="20"/>
  <c r="AU2269" i="20" s="1"/>
  <c r="AV2269" i="20" s="1"/>
  <c r="AT2271" i="20"/>
  <c r="AU2271" i="20" s="1"/>
  <c r="AV2271" i="20" s="1"/>
  <c r="AT2273" i="20"/>
  <c r="AU2273" i="20" s="1"/>
  <c r="AV2273" i="20" s="1"/>
  <c r="AT2275" i="20"/>
  <c r="AU2275" i="20" s="1"/>
  <c r="AV2275" i="20" s="1"/>
  <c r="AT2277" i="20"/>
  <c r="AU2277" i="20" s="1"/>
  <c r="AV2277" i="20" s="1"/>
  <c r="AT2279" i="20"/>
  <c r="AU2279" i="20" s="1"/>
  <c r="AV2279" i="20" s="1"/>
  <c r="AT2281" i="20"/>
  <c r="AU2281" i="20" s="1"/>
  <c r="AV2281" i="20" s="1"/>
  <c r="AT2283" i="20"/>
  <c r="AU2283" i="20" s="1"/>
  <c r="AV2283" i="20" s="1"/>
  <c r="AT2285" i="20"/>
  <c r="AU2285" i="20" s="1"/>
  <c r="AV2285" i="20" s="1"/>
  <c r="AT2287" i="20"/>
  <c r="AU2287" i="20" s="1"/>
  <c r="AV2287" i="20" s="1"/>
  <c r="AT2289" i="20"/>
  <c r="AU2289" i="20" s="1"/>
  <c r="AV2289" i="20" s="1"/>
  <c r="AT2291" i="20"/>
  <c r="AU2291" i="20" s="1"/>
  <c r="AV2291" i="20" s="1"/>
  <c r="AT2293" i="20"/>
  <c r="AU2293" i="20" s="1"/>
  <c r="AV2293" i="20" s="1"/>
  <c r="AT2295" i="20"/>
  <c r="AU2295" i="20" s="1"/>
  <c r="AV2295" i="20" s="1"/>
  <c r="AT2297" i="20"/>
  <c r="AU2297" i="20" s="1"/>
  <c r="AV2297" i="20" s="1"/>
  <c r="AT2299" i="20"/>
  <c r="AU2299" i="20" s="1"/>
  <c r="AV2299" i="20" s="1"/>
  <c r="AT2301" i="20"/>
  <c r="AU2301" i="20" s="1"/>
  <c r="AV2301" i="20" s="1"/>
  <c r="AT2303" i="20"/>
  <c r="AU2303" i="20" s="1"/>
  <c r="AV2303" i="20" s="1"/>
  <c r="AT2305" i="20"/>
  <c r="AU2305" i="20" s="1"/>
  <c r="AV2305" i="20" s="1"/>
  <c r="AT2307" i="20"/>
  <c r="AU2307" i="20" s="1"/>
  <c r="AV2307" i="20" s="1"/>
  <c r="AT2309" i="20"/>
  <c r="AU2309" i="20" s="1"/>
  <c r="AV2309" i="20" s="1"/>
  <c r="AT2311" i="20"/>
  <c r="AU2311" i="20" s="1"/>
  <c r="AV2311" i="20" s="1"/>
  <c r="AT2313" i="20"/>
  <c r="AU2313" i="20" s="1"/>
  <c r="AV2313" i="20" s="1"/>
  <c r="AT2315" i="20"/>
  <c r="AU2315" i="20" s="1"/>
  <c r="AV2315" i="20" s="1"/>
  <c r="AT2317" i="20"/>
  <c r="AU2317" i="20" s="1"/>
  <c r="AV2317" i="20" s="1"/>
  <c r="AT2319" i="20"/>
  <c r="AU2319" i="20" s="1"/>
  <c r="AV2319" i="20" s="1"/>
  <c r="AT2321" i="20"/>
  <c r="AU2321" i="20" s="1"/>
  <c r="AV2321" i="20" s="1"/>
  <c r="AT2323" i="20"/>
  <c r="AU2323" i="20" s="1"/>
  <c r="AV2323" i="20" s="1"/>
  <c r="AT2325" i="20"/>
  <c r="AU2325" i="20" s="1"/>
  <c r="AV2325" i="20" s="1"/>
  <c r="AT2327" i="20"/>
  <c r="AU2327" i="20" s="1"/>
  <c r="AV2327" i="20" s="1"/>
  <c r="AT2329" i="20"/>
  <c r="AU2329" i="20" s="1"/>
  <c r="AV2329" i="20" s="1"/>
  <c r="AT2331" i="20"/>
  <c r="AU2331" i="20" s="1"/>
  <c r="AV2331" i="20" s="1"/>
  <c r="AT2333" i="20"/>
  <c r="AU2333" i="20" s="1"/>
  <c r="AV2333" i="20" s="1"/>
  <c r="AT2335" i="20"/>
  <c r="AU2335" i="20" s="1"/>
  <c r="AV2335" i="20" s="1"/>
  <c r="AT2337" i="20"/>
  <c r="AU2337" i="20" s="1"/>
  <c r="AV2337" i="20" s="1"/>
  <c r="AT2339" i="20"/>
  <c r="AU2339" i="20" s="1"/>
  <c r="AV2339" i="20" s="1"/>
  <c r="AT2341" i="20"/>
  <c r="AU2341" i="20" s="1"/>
  <c r="AV2341" i="20" s="1"/>
  <c r="AT2343" i="20"/>
  <c r="AU2343" i="20" s="1"/>
  <c r="AV2343" i="20" s="1"/>
  <c r="AT2345" i="20"/>
  <c r="AU2345" i="20" s="1"/>
  <c r="AV2345" i="20" s="1"/>
  <c r="AT2347" i="20"/>
  <c r="AU2347" i="20" s="1"/>
  <c r="AV2347" i="20" s="1"/>
  <c r="AT2349" i="20"/>
  <c r="AU2349" i="20" s="1"/>
  <c r="AV2349" i="20" s="1"/>
  <c r="AT2351" i="20"/>
  <c r="AU2351" i="20" s="1"/>
  <c r="AV2351" i="20" s="1"/>
  <c r="AT2353" i="20"/>
  <c r="AU2353" i="20" s="1"/>
  <c r="AV2353" i="20" s="1"/>
  <c r="AT2355" i="20"/>
  <c r="AU2355" i="20" s="1"/>
  <c r="AV2355" i="20" s="1"/>
  <c r="AT2357" i="20"/>
  <c r="AU2357" i="20" s="1"/>
  <c r="AV2357" i="20" s="1"/>
  <c r="AT2359" i="20"/>
  <c r="AU2359" i="20" s="1"/>
  <c r="AV2359" i="20" s="1"/>
  <c r="AT2361" i="20"/>
  <c r="AU2361" i="20" s="1"/>
  <c r="AV2361" i="20" s="1"/>
  <c r="AT2363" i="20"/>
  <c r="AU2363" i="20" s="1"/>
  <c r="AV2363" i="20" s="1"/>
  <c r="AT2365" i="20"/>
  <c r="AU2365" i="20" s="1"/>
  <c r="AV2365" i="20" s="1"/>
  <c r="AT2367" i="20"/>
  <c r="AU2367" i="20" s="1"/>
  <c r="AV2367" i="20" s="1"/>
  <c r="AT2369" i="20"/>
  <c r="AU2369" i="20" s="1"/>
  <c r="AV2369" i="20" s="1"/>
  <c r="AT2371" i="20"/>
  <c r="AU2371" i="20" s="1"/>
  <c r="AV2371" i="20" s="1"/>
  <c r="AT2373" i="20"/>
  <c r="AU2373" i="20" s="1"/>
  <c r="AV2373" i="20" s="1"/>
  <c r="AT2375" i="20"/>
  <c r="AU2375" i="20" s="1"/>
  <c r="AV2375" i="20" s="1"/>
  <c r="AT2377" i="20"/>
  <c r="AU2377" i="20" s="1"/>
  <c r="AV2377" i="20" s="1"/>
  <c r="AT2379" i="20"/>
  <c r="AU2379" i="20" s="1"/>
  <c r="AV2379" i="20" s="1"/>
  <c r="AU2381" i="20"/>
  <c r="AV2381" i="20" s="1"/>
  <c r="AT2381" i="20"/>
  <c r="AT2383" i="20"/>
  <c r="AU2383" i="20" s="1"/>
  <c r="AV2383" i="20" s="1"/>
  <c r="AT2385" i="20"/>
  <c r="AU2385" i="20" s="1"/>
  <c r="AV2385" i="20" s="1"/>
  <c r="AT2387" i="20"/>
  <c r="AU2387" i="20" s="1"/>
  <c r="AV2387" i="20" s="1"/>
  <c r="AT2389" i="20"/>
  <c r="AU2389" i="20" s="1"/>
  <c r="AV2389" i="20" s="1"/>
  <c r="AT2391" i="20"/>
  <c r="AU2391" i="20" s="1"/>
  <c r="AV2391" i="20" s="1"/>
  <c r="AT2393" i="20"/>
  <c r="AU2393" i="20" s="1"/>
  <c r="AV2393" i="20" s="1"/>
  <c r="AT2395" i="20"/>
  <c r="AU2395" i="20" s="1"/>
  <c r="AV2395" i="20" s="1"/>
  <c r="AT2397" i="20"/>
  <c r="AU2397" i="20" s="1"/>
  <c r="AV2397" i="20" s="1"/>
  <c r="AT2399" i="20"/>
  <c r="AU2399" i="20" s="1"/>
  <c r="AV2399" i="20" s="1"/>
  <c r="AT2401" i="20"/>
  <c r="AU2401" i="20" s="1"/>
  <c r="AV2401" i="20" s="1"/>
  <c r="AT2403" i="20"/>
  <c r="AU2403" i="20" s="1"/>
  <c r="AV2403" i="20" s="1"/>
  <c r="AT2405" i="20"/>
  <c r="AU2405" i="20" s="1"/>
  <c r="AV2405" i="20" s="1"/>
  <c r="AT2407" i="20"/>
  <c r="AU2407" i="20" s="1"/>
  <c r="AV2407" i="20" s="1"/>
  <c r="AT2409" i="20"/>
  <c r="AU2409" i="20" s="1"/>
  <c r="AV2409" i="20" s="1"/>
  <c r="AT2411" i="20"/>
  <c r="AU2411" i="20" s="1"/>
  <c r="AV2411" i="20" s="1"/>
  <c r="AU2413" i="20"/>
  <c r="AV2413" i="20" s="1"/>
  <c r="AT2413" i="20"/>
  <c r="AT2415" i="20"/>
  <c r="AU2415" i="20" s="1"/>
  <c r="AV2415" i="20" s="1"/>
  <c r="AT2417" i="20"/>
  <c r="AU2417" i="20" s="1"/>
  <c r="AV2417" i="20" s="1"/>
  <c r="AT2419" i="20"/>
  <c r="AU2419" i="20" s="1"/>
  <c r="AV2419" i="20" s="1"/>
  <c r="AT2421" i="20"/>
  <c r="AU2421" i="20" s="1"/>
  <c r="AV2421" i="20" s="1"/>
  <c r="AT2423" i="20"/>
  <c r="AU2423" i="20" s="1"/>
  <c r="AV2423" i="20" s="1"/>
  <c r="AT2425" i="20"/>
  <c r="AU2425" i="20" s="1"/>
  <c r="AV2425" i="20" s="1"/>
  <c r="AT2427" i="20"/>
  <c r="AU2427" i="20" s="1"/>
  <c r="AV2427" i="20" s="1"/>
  <c r="AT2429" i="20"/>
  <c r="AU2429" i="20" s="1"/>
  <c r="AV2429" i="20" s="1"/>
  <c r="AT2431" i="20"/>
  <c r="AU2431" i="20" s="1"/>
  <c r="AV2431" i="20" s="1"/>
  <c r="AT2433" i="20"/>
  <c r="AU2433" i="20" s="1"/>
  <c r="AV2433" i="20" s="1"/>
  <c r="AT2435" i="20"/>
  <c r="AU2435" i="20" s="1"/>
  <c r="AV2435" i="20" s="1"/>
  <c r="AT2437" i="20"/>
  <c r="AU2437" i="20" s="1"/>
  <c r="AV2437" i="20" s="1"/>
  <c r="AT2439" i="20"/>
  <c r="AU2439" i="20" s="1"/>
  <c r="AV2439" i="20" s="1"/>
  <c r="AT2441" i="20"/>
  <c r="AU2441" i="20" s="1"/>
  <c r="AV2441" i="20" s="1"/>
  <c r="AT2443" i="20"/>
  <c r="AU2443" i="20" s="1"/>
  <c r="AV2443" i="20" s="1"/>
  <c r="AT2445" i="20"/>
  <c r="AU2445" i="20" s="1"/>
  <c r="AV2445" i="20" s="1"/>
  <c r="AT2447" i="20"/>
  <c r="AU2447" i="20" s="1"/>
  <c r="AV2447" i="20" s="1"/>
  <c r="AT2449" i="20"/>
  <c r="AU2449" i="20" s="1"/>
  <c r="AV2449" i="20" s="1"/>
  <c r="AT2451" i="20"/>
  <c r="AU2451" i="20" s="1"/>
  <c r="AV2451" i="20" s="1"/>
  <c r="AT2453" i="20"/>
  <c r="AU2453" i="20" s="1"/>
  <c r="AV2453" i="20" s="1"/>
  <c r="AT2455" i="20"/>
  <c r="AU2455" i="20" s="1"/>
  <c r="AV2455" i="20" s="1"/>
  <c r="AT2457" i="20"/>
  <c r="AU2457" i="20" s="1"/>
  <c r="AV2457" i="20" s="1"/>
  <c r="AT2459" i="20"/>
  <c r="AU2459" i="20" s="1"/>
  <c r="AV2459" i="20" s="1"/>
  <c r="AT2461" i="20"/>
  <c r="AU2461" i="20" s="1"/>
  <c r="AV2461" i="20" s="1"/>
  <c r="AT2463" i="20"/>
  <c r="AU2463" i="20" s="1"/>
  <c r="AV2463" i="20" s="1"/>
  <c r="AT2465" i="20"/>
  <c r="AU2465" i="20" s="1"/>
  <c r="AV2465" i="20" s="1"/>
  <c r="AT2467" i="20"/>
  <c r="AU2467" i="20" s="1"/>
  <c r="AV2467" i="20" s="1"/>
  <c r="AT2469" i="20"/>
  <c r="AU2469" i="20" s="1"/>
  <c r="AV2469" i="20" s="1"/>
  <c r="AT3014" i="20"/>
  <c r="AU3014" i="20" s="1"/>
  <c r="AV3014" i="20" s="1"/>
  <c r="AW3325" i="20"/>
  <c r="AX3325" i="20" s="1"/>
  <c r="AY3325" i="20" s="1"/>
  <c r="AW3341" i="20"/>
  <c r="AX3341" i="20" s="1"/>
  <c r="AY3341" i="20" s="1"/>
  <c r="AW3357" i="20"/>
  <c r="AX3357" i="20" s="1"/>
  <c r="AY3357" i="20" s="1"/>
  <c r="AW3373" i="20"/>
  <c r="AX3373" i="20" s="1"/>
  <c r="AY3373" i="20" s="1"/>
  <c r="AW3389" i="20"/>
  <c r="AX3389" i="20" s="1"/>
  <c r="AY3389" i="20" s="1"/>
  <c r="AW3405" i="20"/>
  <c r="AX3405" i="20" s="1"/>
  <c r="AY3405" i="20" s="1"/>
  <c r="AW3421" i="20"/>
  <c r="AX3421" i="20" s="1"/>
  <c r="AY3421" i="20" s="1"/>
  <c r="AW3437" i="20"/>
  <c r="AX3437" i="20" s="1"/>
  <c r="AY3437" i="20" s="1"/>
  <c r="AW3453" i="20"/>
  <c r="AX3453" i="20" s="1"/>
  <c r="AY3453" i="20" s="1"/>
  <c r="AW3469" i="20"/>
  <c r="AX3469" i="20" s="1"/>
  <c r="AY3469" i="20" s="1"/>
  <c r="AW3485" i="20"/>
  <c r="AX3485" i="20" s="1"/>
  <c r="AY3485" i="20" s="1"/>
  <c r="AT3501" i="20"/>
  <c r="AU3501" i="20" s="1"/>
  <c r="AV3501" i="20" s="1"/>
  <c r="AT3517" i="20"/>
  <c r="AU3517" i="20" s="1"/>
  <c r="AV3517" i="20" s="1"/>
  <c r="AT3533" i="20"/>
  <c r="AU3533" i="20" s="1"/>
  <c r="AV3533" i="20" s="1"/>
  <c r="AT3549" i="20"/>
  <c r="AU3549" i="20" s="1"/>
  <c r="AV3549" i="20" s="1"/>
  <c r="AT3565" i="20"/>
  <c r="AU3565" i="20" s="1"/>
  <c r="AV3565" i="20" s="1"/>
  <c r="AT3569" i="20"/>
  <c r="AU3569" i="20" s="1"/>
  <c r="AV3569" i="20" s="1"/>
  <c r="AT3573" i="20"/>
  <c r="AU3573" i="20" s="1"/>
  <c r="AV3573" i="20" s="1"/>
  <c r="AT3577" i="20"/>
  <c r="AU3577" i="20" s="1"/>
  <c r="AV3577" i="20" s="1"/>
  <c r="AT3581" i="20"/>
  <c r="AU3581" i="20" s="1"/>
  <c r="AV3581" i="20" s="1"/>
  <c r="AT3585" i="20"/>
  <c r="AU3585" i="20" s="1"/>
  <c r="AV3585" i="20" s="1"/>
  <c r="AT3589" i="20"/>
  <c r="AU3589" i="20" s="1"/>
  <c r="AV3589" i="20" s="1"/>
  <c r="AT3593" i="20"/>
  <c r="AU3593" i="20" s="1"/>
  <c r="AV3593" i="20" s="1"/>
  <c r="AT3597" i="20"/>
  <c r="AU3597" i="20" s="1"/>
  <c r="AV3597" i="20" s="1"/>
  <c r="AT3601" i="20"/>
  <c r="AU3601" i="20" s="1"/>
  <c r="AV3601" i="20" s="1"/>
  <c r="AT3605" i="20"/>
  <c r="AU3605" i="20" s="1"/>
  <c r="AV3605" i="20" s="1"/>
  <c r="AT3609" i="20"/>
  <c r="AU3609" i="20" s="1"/>
  <c r="AV3609" i="20" s="1"/>
  <c r="AT3613" i="20"/>
  <c r="AU3613" i="20" s="1"/>
  <c r="AV3613" i="20" s="1"/>
  <c r="AT3617" i="20"/>
  <c r="AU3617" i="20" s="1"/>
  <c r="AV3617" i="20" s="1"/>
  <c r="AT3621" i="20"/>
  <c r="AU3621" i="20" s="1"/>
  <c r="AV3621" i="20" s="1"/>
  <c r="AT3625" i="20"/>
  <c r="AU3625" i="20" s="1"/>
  <c r="AV3625" i="20" s="1"/>
  <c r="AT3629" i="20"/>
  <c r="AU3629" i="20" s="1"/>
  <c r="AV3629" i="20" s="1"/>
  <c r="AT3633" i="20"/>
  <c r="AU3633" i="20" s="1"/>
  <c r="AV3633" i="20" s="1"/>
  <c r="AT3637" i="20"/>
  <c r="AU3637" i="20" s="1"/>
  <c r="AV3637" i="20" s="1"/>
  <c r="AT3641" i="20"/>
  <c r="AU3641" i="20" s="1"/>
  <c r="AV3641" i="20" s="1"/>
  <c r="AT3645" i="20"/>
  <c r="AU3645" i="20" s="1"/>
  <c r="AV3645" i="20" s="1"/>
  <c r="AT3649" i="20"/>
  <c r="AU3649" i="20" s="1"/>
  <c r="AV3649" i="20" s="1"/>
  <c r="AT3653" i="20"/>
  <c r="AU3653" i="20" s="1"/>
  <c r="AV3653" i="20" s="1"/>
  <c r="AT3657" i="20"/>
  <c r="AU3657" i="20" s="1"/>
  <c r="AV3657" i="20" s="1"/>
  <c r="AT3661" i="20"/>
  <c r="AU3661" i="20" s="1"/>
  <c r="AV3661" i="20" s="1"/>
  <c r="AT3665" i="20"/>
  <c r="AU3665" i="20" s="1"/>
  <c r="AV3665" i="20" s="1"/>
  <c r="AT3669" i="20"/>
  <c r="AU3669" i="20" s="1"/>
  <c r="AV3669" i="20" s="1"/>
  <c r="AT3673" i="20"/>
  <c r="AU3673" i="20" s="1"/>
  <c r="AV3673" i="20" s="1"/>
  <c r="AT3677" i="20"/>
  <c r="AU3677" i="20" s="1"/>
  <c r="AV3677" i="20" s="1"/>
  <c r="AT3681" i="20"/>
  <c r="AU3681" i="20" s="1"/>
  <c r="AV3681" i="20" s="1"/>
  <c r="AT3685" i="20"/>
  <c r="AU3685" i="20" s="1"/>
  <c r="AV3685" i="20" s="1"/>
  <c r="AT3689" i="20"/>
  <c r="AU3689" i="20" s="1"/>
  <c r="AV3689" i="20" s="1"/>
  <c r="AT3693" i="20"/>
  <c r="AU3693" i="20" s="1"/>
  <c r="AV3693" i="20" s="1"/>
  <c r="AT3697" i="20"/>
  <c r="AU3697" i="20" s="1"/>
  <c r="AV3697" i="20" s="1"/>
  <c r="AT3701" i="20"/>
  <c r="AU3701" i="20" s="1"/>
  <c r="AV3701" i="20" s="1"/>
  <c r="AT3705" i="20"/>
  <c r="AU3705" i="20" s="1"/>
  <c r="AV3705" i="20" s="1"/>
  <c r="AT3709" i="20"/>
  <c r="AU3709" i="20" s="1"/>
  <c r="AV3709" i="20" s="1"/>
  <c r="AT3713" i="20"/>
  <c r="AU3713" i="20" s="1"/>
  <c r="AV3713" i="20" s="1"/>
  <c r="AT3717" i="20"/>
  <c r="AU3717" i="20" s="1"/>
  <c r="AV3717" i="20" s="1"/>
  <c r="AT3721" i="20"/>
  <c r="AU3721" i="20" s="1"/>
  <c r="AV3721" i="20" s="1"/>
  <c r="AT3725" i="20"/>
  <c r="AU3725" i="20" s="1"/>
  <c r="AV3725" i="20" s="1"/>
  <c r="AT3729" i="20"/>
  <c r="AU3729" i="20" s="1"/>
  <c r="AV3729" i="20" s="1"/>
  <c r="AT3733" i="20"/>
  <c r="AU3733" i="20" s="1"/>
  <c r="AV3733" i="20" s="1"/>
  <c r="AT3737" i="20"/>
  <c r="AU3737" i="20" s="1"/>
  <c r="AV3737" i="20" s="1"/>
  <c r="AT3741" i="20"/>
  <c r="AU3741" i="20" s="1"/>
  <c r="AV3741" i="20" s="1"/>
  <c r="AT3745" i="20"/>
  <c r="AU3745" i="20" s="1"/>
  <c r="AV3745" i="20" s="1"/>
  <c r="AT3749" i="20"/>
  <c r="AU3749" i="20" s="1"/>
  <c r="AV3749" i="20" s="1"/>
  <c r="AT3753" i="20"/>
  <c r="AU3753" i="20" s="1"/>
  <c r="AV3753" i="20" s="1"/>
  <c r="AT3757" i="20"/>
  <c r="AU3757" i="20"/>
  <c r="AV3757" i="20" s="1"/>
  <c r="AT3761" i="20"/>
  <c r="AU3761" i="20" s="1"/>
  <c r="AV3761" i="20" s="1"/>
  <c r="AT3765" i="20"/>
  <c r="AU3765" i="20" s="1"/>
  <c r="AV3765" i="20" s="1"/>
  <c r="AT3769" i="20"/>
  <c r="AU3769" i="20" s="1"/>
  <c r="AV3769" i="20" s="1"/>
  <c r="AT3773" i="20"/>
  <c r="AU3773" i="20" s="1"/>
  <c r="AV3773" i="20" s="1"/>
  <c r="AT3777" i="20"/>
  <c r="AU3777" i="20" s="1"/>
  <c r="AV3777" i="20" s="1"/>
  <c r="AT3781" i="20"/>
  <c r="AU3781" i="20" s="1"/>
  <c r="AV3781" i="20" s="1"/>
  <c r="AT3785" i="20"/>
  <c r="AU3785" i="20" s="1"/>
  <c r="AV3785" i="20" s="1"/>
  <c r="AT3789" i="20"/>
  <c r="AU3789" i="20" s="1"/>
  <c r="AV3789" i="20" s="1"/>
  <c r="AT3793" i="20"/>
  <c r="AU3793" i="20" s="1"/>
  <c r="AV3793" i="20" s="1"/>
  <c r="AT3797" i="20"/>
  <c r="AU3797" i="20" s="1"/>
  <c r="AV3797" i="20" s="1"/>
  <c r="AT3801" i="20"/>
  <c r="AU3801" i="20" s="1"/>
  <c r="AV3801" i="20" s="1"/>
  <c r="AT3805" i="20"/>
  <c r="AU3805" i="20" s="1"/>
  <c r="AV3805" i="20" s="1"/>
  <c r="AT3809" i="20"/>
  <c r="AU3809" i="20" s="1"/>
  <c r="AV3809" i="20" s="1"/>
  <c r="AT3813" i="20"/>
  <c r="AU3813" i="20" s="1"/>
  <c r="AV3813" i="20" s="1"/>
  <c r="AT3817" i="20"/>
  <c r="AU3817" i="20" s="1"/>
  <c r="AV3817" i="20" s="1"/>
  <c r="AT3821" i="20"/>
  <c r="AU3821" i="20" s="1"/>
  <c r="AV3821" i="20" s="1"/>
  <c r="AT3825" i="20"/>
  <c r="AU3825" i="20" s="1"/>
  <c r="AV3825" i="20" s="1"/>
  <c r="AT3829" i="20"/>
  <c r="AU3829" i="20" s="1"/>
  <c r="AV3829" i="20" s="1"/>
  <c r="AT3833" i="20"/>
  <c r="AU3833" i="20" s="1"/>
  <c r="AV3833" i="20" s="1"/>
  <c r="AT3837" i="20"/>
  <c r="AU3837" i="20" s="1"/>
  <c r="AV3837" i="20" s="1"/>
  <c r="AT3841" i="20"/>
  <c r="AU3841" i="20" s="1"/>
  <c r="AV3841" i="20" s="1"/>
  <c r="AT3845" i="20"/>
  <c r="AU3845" i="20" s="1"/>
  <c r="AV3845" i="20" s="1"/>
  <c r="AT3849" i="20"/>
  <c r="AU3849" i="20" s="1"/>
  <c r="AV3849" i="20" s="1"/>
  <c r="AT3853" i="20"/>
  <c r="AU3853" i="20" s="1"/>
  <c r="AV3853" i="20" s="1"/>
  <c r="AT3857" i="20"/>
  <c r="AU3857" i="20" s="1"/>
  <c r="AV3857" i="20" s="1"/>
  <c r="AT3861" i="20"/>
  <c r="AU3861" i="20" s="1"/>
  <c r="AV3861" i="20" s="1"/>
  <c r="AT3865" i="20"/>
  <c r="AU3865" i="20" s="1"/>
  <c r="AV3865" i="20" s="1"/>
  <c r="AT3869" i="20"/>
  <c r="AU3869" i="20" s="1"/>
  <c r="AV3869" i="20" s="1"/>
  <c r="AT3873" i="20"/>
  <c r="AU3873" i="20" s="1"/>
  <c r="AV3873" i="20" s="1"/>
  <c r="AT3877" i="20"/>
  <c r="AU3877" i="20" s="1"/>
  <c r="AV3877" i="20" s="1"/>
  <c r="AT3881" i="20"/>
  <c r="AU3881" i="20" s="1"/>
  <c r="AV3881" i="20" s="1"/>
  <c r="AT3885" i="20"/>
  <c r="AU3885" i="20" s="1"/>
  <c r="AV3885" i="20" s="1"/>
  <c r="AT3889" i="20"/>
  <c r="AU3889" i="20" s="1"/>
  <c r="AV3889" i="20" s="1"/>
  <c r="AT3893" i="20"/>
  <c r="AU3893" i="20" s="1"/>
  <c r="AV3893" i="20" s="1"/>
  <c r="AT3897" i="20"/>
  <c r="AU3897" i="20" s="1"/>
  <c r="AV3897" i="20" s="1"/>
  <c r="AT3901" i="20"/>
  <c r="AU3901" i="20" s="1"/>
  <c r="AV3901" i="20" s="1"/>
  <c r="AT3905" i="20"/>
  <c r="AU3905" i="20" s="1"/>
  <c r="AV3905" i="20" s="1"/>
  <c r="AT3909" i="20"/>
  <c r="AU3909" i="20"/>
  <c r="AV3909" i="20" s="1"/>
  <c r="AT3913" i="20"/>
  <c r="AU3913" i="20" s="1"/>
  <c r="AV3913" i="20" s="1"/>
  <c r="AT3917" i="20"/>
  <c r="AU3917" i="20" s="1"/>
  <c r="AV3917" i="20" s="1"/>
  <c r="AT3921" i="20"/>
  <c r="AU3921" i="20" s="1"/>
  <c r="AV3921" i="20" s="1"/>
  <c r="AT3925" i="20"/>
  <c r="AU3925" i="20" s="1"/>
  <c r="AV3925" i="20" s="1"/>
  <c r="AT3929" i="20"/>
  <c r="AU3929" i="20" s="1"/>
  <c r="AV3929" i="20" s="1"/>
  <c r="AW3999" i="20"/>
  <c r="AX3999" i="20" s="1"/>
  <c r="AY3999" i="20" s="1"/>
  <c r="AW3323" i="20"/>
  <c r="AX3323" i="20" s="1"/>
  <c r="AY3323" i="20" s="1"/>
  <c r="AW3339" i="20"/>
  <c r="AX3339" i="20" s="1"/>
  <c r="AY3339" i="20" s="1"/>
  <c r="AT3434" i="20"/>
  <c r="AU3434" i="20" s="1"/>
  <c r="AV3434" i="20" s="1"/>
  <c r="AT3450" i="20"/>
  <c r="AU3450" i="20" s="1"/>
  <c r="AV3450" i="20" s="1"/>
  <c r="AT3466" i="20"/>
  <c r="AU3466" i="20" s="1"/>
  <c r="AV3466" i="20" s="1"/>
  <c r="AT3482" i="20"/>
  <c r="AU3482" i="20" s="1"/>
  <c r="AV3482" i="20" s="1"/>
  <c r="AT3498" i="20"/>
  <c r="AU3498" i="20" s="1"/>
  <c r="AV3498" i="20" s="1"/>
  <c r="AT3514" i="20"/>
  <c r="AU3514" i="20" s="1"/>
  <c r="AV3514" i="20" s="1"/>
  <c r="AT3530" i="20"/>
  <c r="AU3530" i="20" s="1"/>
  <c r="AV3530" i="20" s="1"/>
  <c r="AT3546" i="20"/>
  <c r="AU3546" i="20" s="1"/>
  <c r="AV3546" i="20" s="1"/>
  <c r="AT3562" i="20"/>
  <c r="AU3562" i="20" s="1"/>
  <c r="AV3562" i="20" s="1"/>
  <c r="AW3935" i="20"/>
  <c r="AX3935" i="20" s="1"/>
  <c r="AY3935" i="20" s="1"/>
  <c r="AW3939" i="20"/>
  <c r="AX3939" i="20" s="1"/>
  <c r="AY3939" i="20" s="1"/>
  <c r="AW3943" i="20"/>
  <c r="AX3943" i="20" s="1"/>
  <c r="AY3943" i="20" s="1"/>
  <c r="AW3947" i="20"/>
  <c r="AX3947" i="20" s="1"/>
  <c r="AY3947" i="20" s="1"/>
  <c r="AW3951" i="20"/>
  <c r="AX3951" i="20" s="1"/>
  <c r="AY3951" i="20" s="1"/>
  <c r="AW3955" i="20"/>
  <c r="AX3955" i="20" s="1"/>
  <c r="AY3955" i="20" s="1"/>
  <c r="AW3959" i="20"/>
  <c r="AX3959" i="20" s="1"/>
  <c r="AY3959" i="20" s="1"/>
  <c r="AW3963" i="20"/>
  <c r="AX3963" i="20" s="1"/>
  <c r="AY3963" i="20" s="1"/>
  <c r="AW3967" i="20"/>
  <c r="AX3967" i="20" s="1"/>
  <c r="AY3967" i="20" s="1"/>
  <c r="AW3971" i="20"/>
  <c r="AX3971" i="20" s="1"/>
  <c r="AY3971" i="20" s="1"/>
  <c r="AW3975" i="20"/>
  <c r="AX3975" i="20" s="1"/>
  <c r="AY3975" i="20" s="1"/>
  <c r="AW3979" i="20"/>
  <c r="AX3979" i="20" s="1"/>
  <c r="AY3979" i="20" s="1"/>
  <c r="AW3983" i="20"/>
  <c r="AX3983" i="20" s="1"/>
  <c r="AY3983" i="20" s="1"/>
  <c r="AW3987" i="20"/>
  <c r="AX3987" i="20" s="1"/>
  <c r="AY3987" i="20" s="1"/>
  <c r="AW3991" i="20"/>
  <c r="AX3991" i="20" s="1"/>
  <c r="AY3991" i="20" s="1"/>
  <c r="AW3995" i="20"/>
  <c r="AX3995" i="20" s="1"/>
  <c r="AY3995" i="20" s="1"/>
  <c r="AW4002" i="20"/>
  <c r="AX4002" i="20" s="1"/>
  <c r="AY4002" i="20" s="1"/>
  <c r="AT27" i="20"/>
  <c r="AU27" i="20" s="1"/>
  <c r="AV27" i="20" s="1"/>
  <c r="AW25" i="20"/>
  <c r="AX25" i="20" s="1"/>
  <c r="AY25" i="20" s="1"/>
  <c r="AW42" i="20"/>
  <c r="AX42" i="20" s="1"/>
  <c r="AY42" i="20" s="1"/>
  <c r="AW50" i="20"/>
  <c r="AX50" i="20" s="1"/>
  <c r="AY50" i="20" s="1"/>
  <c r="AW58" i="20"/>
  <c r="AX58" i="20" s="1"/>
  <c r="AY58" i="20" s="1"/>
  <c r="AT20" i="20"/>
  <c r="AU20" i="20" s="1"/>
  <c r="AV20" i="20" s="1"/>
  <c r="AW55" i="20"/>
  <c r="AX55" i="20" s="1"/>
  <c r="AY55" i="20" s="1"/>
  <c r="AW10" i="20"/>
  <c r="AX10" i="20" s="1"/>
  <c r="AY10" i="20" s="1"/>
  <c r="AW32" i="20"/>
  <c r="AX32" i="20" s="1"/>
  <c r="AY32" i="20" s="1"/>
  <c r="AW53" i="20"/>
  <c r="AX53" i="20" s="1"/>
  <c r="AY53" i="20" s="1"/>
  <c r="AT21" i="20"/>
  <c r="AU21" i="20" s="1"/>
  <c r="AV21" i="20" s="1"/>
  <c r="AZ31" i="20"/>
  <c r="BA31" i="20" s="1"/>
  <c r="BB31" i="20" s="1"/>
  <c r="AW35" i="20"/>
  <c r="AX35" i="20" s="1"/>
  <c r="AY35" i="20" s="1"/>
  <c r="AW43" i="20"/>
  <c r="AX43" i="20" s="1"/>
  <c r="AY43" i="20" s="1"/>
  <c r="AW59" i="20"/>
  <c r="AX59" i="20" s="1"/>
  <c r="AY59" i="20" s="1"/>
  <c r="AW36" i="20"/>
  <c r="AX36" i="20" s="1"/>
  <c r="AY36" i="20" s="1"/>
  <c r="AW68" i="20"/>
  <c r="AX68" i="20" s="1"/>
  <c r="AY68" i="20" s="1"/>
  <c r="AW73" i="20"/>
  <c r="AX73" i="20" s="1"/>
  <c r="AY73" i="20" s="1"/>
  <c r="AW64" i="20"/>
  <c r="AX64" i="20" s="1"/>
  <c r="AY64" i="20" s="1"/>
  <c r="AW77" i="20"/>
  <c r="AX77" i="20" s="1"/>
  <c r="AY77" i="20" s="1"/>
  <c r="AW76" i="20"/>
  <c r="AX76" i="20" s="1"/>
  <c r="AY76" i="20" s="1"/>
  <c r="AW84" i="20"/>
  <c r="AX84" i="20" s="1"/>
  <c r="AY84" i="20" s="1"/>
  <c r="AW100" i="20"/>
  <c r="AX100" i="20" s="1"/>
  <c r="AY100" i="20" s="1"/>
  <c r="AT115" i="20"/>
  <c r="AU115" i="20"/>
  <c r="AV115" i="20" s="1"/>
  <c r="AT131" i="20"/>
  <c r="AU131" i="20"/>
  <c r="AV131" i="20" s="1"/>
  <c r="AT144" i="20"/>
  <c r="AU144" i="20" s="1"/>
  <c r="AV144" i="20" s="1"/>
  <c r="AT148" i="20"/>
  <c r="AU148" i="20" s="1"/>
  <c r="AV148" i="20" s="1"/>
  <c r="AT152" i="20"/>
  <c r="AU152" i="20" s="1"/>
  <c r="AV152" i="20" s="1"/>
  <c r="AT156" i="20"/>
  <c r="AU156" i="20" s="1"/>
  <c r="AV156" i="20" s="1"/>
  <c r="AT160" i="20"/>
  <c r="AU160" i="20" s="1"/>
  <c r="AV160" i="20" s="1"/>
  <c r="AT164" i="20"/>
  <c r="AU164" i="20" s="1"/>
  <c r="AV164" i="20" s="1"/>
  <c r="AW79" i="20"/>
  <c r="AX79" i="20" s="1"/>
  <c r="AY79" i="20" s="1"/>
  <c r="AW83" i="20"/>
  <c r="AX83" i="20" s="1"/>
  <c r="AY83" i="20" s="1"/>
  <c r="AW99" i="20"/>
  <c r="AX99" i="20" s="1"/>
  <c r="AY99" i="20" s="1"/>
  <c r="AW26" i="20"/>
  <c r="AX26" i="20" s="1"/>
  <c r="AY26" i="20" s="1"/>
  <c r="AW98" i="20"/>
  <c r="AX98" i="20" s="1"/>
  <c r="AY98" i="20" s="1"/>
  <c r="AT113" i="20"/>
  <c r="AU113" i="20" s="1"/>
  <c r="AV113" i="20" s="1"/>
  <c r="AT129" i="20"/>
  <c r="AU129" i="20" s="1"/>
  <c r="AV129" i="20" s="1"/>
  <c r="AW75" i="20"/>
  <c r="AX75" i="20" s="1"/>
  <c r="AY75" i="20" s="1"/>
  <c r="AW112" i="20"/>
  <c r="AX112" i="20" s="1"/>
  <c r="AY112" i="20" s="1"/>
  <c r="AW128" i="20"/>
  <c r="AX128" i="20" s="1"/>
  <c r="AY128" i="20" s="1"/>
  <c r="AW118" i="20"/>
  <c r="AX118" i="20" s="1"/>
  <c r="AY118" i="20" s="1"/>
  <c r="AW134" i="20"/>
  <c r="AX134" i="20" s="1"/>
  <c r="AY134" i="20" s="1"/>
  <c r="AW116" i="20"/>
  <c r="AX116" i="20" s="1"/>
  <c r="AY116" i="20" s="1"/>
  <c r="AT197" i="20"/>
  <c r="AU197" i="20"/>
  <c r="AV197" i="20" s="1"/>
  <c r="AW122" i="20"/>
  <c r="AX122" i="20" s="1"/>
  <c r="AY122" i="20" s="1"/>
  <c r="AW167" i="20"/>
  <c r="AX167" i="20" s="1"/>
  <c r="AY167" i="20" s="1"/>
  <c r="AT238" i="20"/>
  <c r="AU238" i="20" s="1"/>
  <c r="AV238" i="20" s="1"/>
  <c r="AT242" i="20"/>
  <c r="AU242" i="20" s="1"/>
  <c r="AV242" i="20" s="1"/>
  <c r="AT246" i="20"/>
  <c r="AU246" i="20" s="1"/>
  <c r="AV246" i="20" s="1"/>
  <c r="AT250" i="20"/>
  <c r="AU250" i="20" s="1"/>
  <c r="AV250" i="20" s="1"/>
  <c r="AT254" i="20"/>
  <c r="AU254" i="20" s="1"/>
  <c r="AV254" i="20" s="1"/>
  <c r="AW195" i="20"/>
  <c r="AX195" i="20" s="1"/>
  <c r="AY195" i="20" s="1"/>
  <c r="AW166" i="20"/>
  <c r="AX166" i="20" s="1"/>
  <c r="AY166" i="20" s="1"/>
  <c r="AW173" i="20"/>
  <c r="AX173" i="20" s="1"/>
  <c r="AY173" i="20" s="1"/>
  <c r="AW180" i="20"/>
  <c r="AX180" i="20" s="1"/>
  <c r="AY180" i="20" s="1"/>
  <c r="AW182" i="20"/>
  <c r="AX182" i="20" s="1"/>
  <c r="AY182" i="20" s="1"/>
  <c r="AW189" i="20"/>
  <c r="AX189" i="20" s="1"/>
  <c r="AY189" i="20" s="1"/>
  <c r="AW196" i="20"/>
  <c r="AX196" i="20" s="1"/>
  <c r="AY196" i="20" s="1"/>
  <c r="AW204" i="20"/>
  <c r="AX204" i="20" s="1"/>
  <c r="AY204" i="20" s="1"/>
  <c r="AW212" i="20"/>
  <c r="AX212" i="20" s="1"/>
  <c r="AY212" i="20" s="1"/>
  <c r="AW216" i="20"/>
  <c r="AX216" i="20" s="1"/>
  <c r="AY216" i="20" s="1"/>
  <c r="AW220" i="20"/>
  <c r="AX220" i="20" s="1"/>
  <c r="AY220" i="20" s="1"/>
  <c r="AW211" i="20"/>
  <c r="AX211" i="20" s="1"/>
  <c r="AY211" i="20" s="1"/>
  <c r="AT257" i="20"/>
  <c r="AU257" i="20" s="1"/>
  <c r="AV257" i="20" s="1"/>
  <c r="AT265" i="20"/>
  <c r="AU265" i="20" s="1"/>
  <c r="AV265" i="20" s="1"/>
  <c r="AW193" i="20"/>
  <c r="AX193" i="20" s="1"/>
  <c r="AY193" i="20" s="1"/>
  <c r="AT256" i="20"/>
  <c r="AU256" i="20" s="1"/>
  <c r="AV256" i="20" s="1"/>
  <c r="AT264" i="20"/>
  <c r="AU264" i="20" s="1"/>
  <c r="AV264" i="20" s="1"/>
  <c r="AW272" i="20"/>
  <c r="AX272" i="20"/>
  <c r="AY272" i="20" s="1"/>
  <c r="AW288" i="20"/>
  <c r="AX288" i="20" s="1"/>
  <c r="AY288" i="20" s="1"/>
  <c r="AW304" i="20"/>
  <c r="AX304" i="20"/>
  <c r="AY304" i="20" s="1"/>
  <c r="AW320" i="20"/>
  <c r="AX320" i="20" s="1"/>
  <c r="AY320" i="20" s="1"/>
  <c r="AT363" i="20"/>
  <c r="AU363" i="20" s="1"/>
  <c r="AV363" i="20" s="1"/>
  <c r="AT367" i="20"/>
  <c r="AU367" i="20" s="1"/>
  <c r="AV367" i="20" s="1"/>
  <c r="AT281" i="20"/>
  <c r="AU281" i="20" s="1"/>
  <c r="AV281" i="20" s="1"/>
  <c r="AT297" i="20"/>
  <c r="AU297" i="20" s="1"/>
  <c r="AV297" i="20" s="1"/>
  <c r="AT313" i="20"/>
  <c r="AU313" i="20" s="1"/>
  <c r="AV313" i="20" s="1"/>
  <c r="AW235" i="20"/>
  <c r="AX235" i="20" s="1"/>
  <c r="AY235" i="20" s="1"/>
  <c r="AW332" i="20"/>
  <c r="AX332" i="20" s="1"/>
  <c r="AY332" i="20" s="1"/>
  <c r="AW348" i="20"/>
  <c r="AX348" i="20" s="1"/>
  <c r="AY348" i="20" s="1"/>
  <c r="AW333" i="20"/>
  <c r="AX333" i="20" s="1"/>
  <c r="AY333" i="20" s="1"/>
  <c r="AW349" i="20"/>
  <c r="AX349" i="20" s="1"/>
  <c r="AY349" i="20" s="1"/>
  <c r="AW322" i="20"/>
  <c r="AX322" i="20" s="1"/>
  <c r="AY322" i="20" s="1"/>
  <c r="AW334" i="20"/>
  <c r="AX334" i="20" s="1"/>
  <c r="AY334" i="20" s="1"/>
  <c r="AW350" i="20"/>
  <c r="AX350" i="20" s="1"/>
  <c r="AY350" i="20" s="1"/>
  <c r="AT373" i="20"/>
  <c r="AU373" i="20" s="1"/>
  <c r="AV373" i="20" s="1"/>
  <c r="AT381" i="20"/>
  <c r="AU381" i="20" s="1"/>
  <c r="AV381" i="20" s="1"/>
  <c r="AT389" i="20"/>
  <c r="AU389" i="20" s="1"/>
  <c r="AV389" i="20" s="1"/>
  <c r="AW339" i="20"/>
  <c r="AX339" i="20"/>
  <c r="AY339" i="20" s="1"/>
  <c r="AT402" i="20"/>
  <c r="AU402" i="20"/>
  <c r="AV402" i="20" s="1"/>
  <c r="AW335" i="20"/>
  <c r="AX335" i="20" s="1"/>
  <c r="AY335" i="20" s="1"/>
  <c r="AW347" i="20"/>
  <c r="AX347" i="20" s="1"/>
  <c r="AY347" i="20" s="1"/>
  <c r="AW325" i="20"/>
  <c r="AX325" i="20" s="1"/>
  <c r="AY325" i="20" s="1"/>
  <c r="AW343" i="20"/>
  <c r="AX343" i="20" s="1"/>
  <c r="AY343" i="20" s="1"/>
  <c r="AW474" i="20"/>
  <c r="AX474" i="20" s="1"/>
  <c r="AY474" i="20" s="1"/>
  <c r="AW482" i="20"/>
  <c r="AX482" i="20" s="1"/>
  <c r="AY482" i="20" s="1"/>
  <c r="AW486" i="20"/>
  <c r="AX486" i="20" s="1"/>
  <c r="AY486" i="20" s="1"/>
  <c r="AW490" i="20"/>
  <c r="AX490" i="20" s="1"/>
  <c r="AY490" i="20" s="1"/>
  <c r="AW495" i="20"/>
  <c r="AX495" i="20" s="1"/>
  <c r="AY495" i="20" s="1"/>
  <c r="AW503" i="20"/>
  <c r="AX503" i="20" s="1"/>
  <c r="AY503" i="20" s="1"/>
  <c r="AW577" i="20"/>
  <c r="AX577" i="20" s="1"/>
  <c r="AY577" i="20" s="1"/>
  <c r="AW582" i="20"/>
  <c r="AX582" i="20" s="1"/>
  <c r="AY582" i="20" s="1"/>
  <c r="AW593" i="20"/>
  <c r="AX593" i="20" s="1"/>
  <c r="AY593" i="20" s="1"/>
  <c r="AW598" i="20"/>
  <c r="AX598" i="20" s="1"/>
  <c r="AY598" i="20" s="1"/>
  <c r="AW476" i="20"/>
  <c r="AX476" i="20" s="1"/>
  <c r="AY476" i="20" s="1"/>
  <c r="AW484" i="20"/>
  <c r="AX484" i="20" s="1"/>
  <c r="AY484" i="20" s="1"/>
  <c r="AW511" i="20"/>
  <c r="AX511" i="20" s="1"/>
  <c r="AY511" i="20" s="1"/>
  <c r="AW515" i="20"/>
  <c r="AX515" i="20" s="1"/>
  <c r="AY515" i="20" s="1"/>
  <c r="AW519" i="20"/>
  <c r="AX519" i="20" s="1"/>
  <c r="AY519" i="20" s="1"/>
  <c r="AW523" i="20"/>
  <c r="AX523" i="20" s="1"/>
  <c r="AY523" i="20" s="1"/>
  <c r="AW527" i="20"/>
  <c r="AX527" i="20" s="1"/>
  <c r="AY527" i="20" s="1"/>
  <c r="AW531" i="20"/>
  <c r="AX531" i="20" s="1"/>
  <c r="AY531" i="20" s="1"/>
  <c r="AW535" i="20"/>
  <c r="AX535" i="20" s="1"/>
  <c r="AY535" i="20" s="1"/>
  <c r="AW539" i="20"/>
  <c r="AX539" i="20" s="1"/>
  <c r="AY539" i="20" s="1"/>
  <c r="AW543" i="20"/>
  <c r="AX543" i="20" s="1"/>
  <c r="AY543" i="20" s="1"/>
  <c r="AW547" i="20"/>
  <c r="AX547" i="20" s="1"/>
  <c r="AY547" i="20" s="1"/>
  <c r="AW551" i="20"/>
  <c r="AX551" i="20" s="1"/>
  <c r="AY551" i="20" s="1"/>
  <c r="AW555" i="20"/>
  <c r="AX555" i="20" s="1"/>
  <c r="AY555" i="20" s="1"/>
  <c r="AW559" i="20"/>
  <c r="AX559" i="20" s="1"/>
  <c r="AY559" i="20" s="1"/>
  <c r="AW563" i="20"/>
  <c r="AX563" i="20" s="1"/>
  <c r="AY563" i="20" s="1"/>
  <c r="AW567" i="20"/>
  <c r="AX567" i="20" s="1"/>
  <c r="AY567" i="20" s="1"/>
  <c r="AW571" i="20"/>
  <c r="AX571" i="20" s="1"/>
  <c r="AY571" i="20" s="1"/>
  <c r="AW580" i="20"/>
  <c r="AX580" i="20" s="1"/>
  <c r="AY580" i="20" s="1"/>
  <c r="AW596" i="20"/>
  <c r="AX596" i="20" s="1"/>
  <c r="AY596" i="20" s="1"/>
  <c r="AW607" i="20"/>
  <c r="AX607" i="20" s="1"/>
  <c r="AY607" i="20" s="1"/>
  <c r="AW611" i="20"/>
  <c r="AX611" i="20" s="1"/>
  <c r="AY611" i="20" s="1"/>
  <c r="AW615" i="20"/>
  <c r="AX615" i="20" s="1"/>
  <c r="AY615" i="20" s="1"/>
  <c r="AW619" i="20"/>
  <c r="AX619" i="20" s="1"/>
  <c r="AY619" i="20" s="1"/>
  <c r="AW623" i="20"/>
  <c r="AX623" i="20" s="1"/>
  <c r="AY623" i="20" s="1"/>
  <c r="AW478" i="20"/>
  <c r="AX478" i="20" s="1"/>
  <c r="AY478" i="20" s="1"/>
  <c r="AW574" i="20"/>
  <c r="AX574" i="20" s="1"/>
  <c r="AY574" i="20" s="1"/>
  <c r="AW587" i="20"/>
  <c r="AX587" i="20" s="1"/>
  <c r="AY587" i="20" s="1"/>
  <c r="AW614" i="20"/>
  <c r="AX614" i="20" s="1"/>
  <c r="AY614" i="20" s="1"/>
  <c r="AW653" i="20"/>
  <c r="AX653" i="20" s="1"/>
  <c r="AY653" i="20" s="1"/>
  <c r="AW658" i="20"/>
  <c r="AX658" i="20" s="1"/>
  <c r="AY658" i="20" s="1"/>
  <c r="AW669" i="20"/>
  <c r="AX669" i="20" s="1"/>
  <c r="AY669" i="20" s="1"/>
  <c r="AW674" i="20"/>
  <c r="AX674" i="20" s="1"/>
  <c r="AY674" i="20" s="1"/>
  <c r="AW685" i="20"/>
  <c r="AX685" i="20" s="1"/>
  <c r="AY685" i="20" s="1"/>
  <c r="AW690" i="20"/>
  <c r="AX690" i="20" s="1"/>
  <c r="AY690" i="20" s="1"/>
  <c r="AW502" i="20"/>
  <c r="AX502" i="20" s="1"/>
  <c r="AY502" i="20" s="1"/>
  <c r="AW608" i="20"/>
  <c r="AX608" i="20" s="1"/>
  <c r="AY608" i="20" s="1"/>
  <c r="AW624" i="20"/>
  <c r="AX624" i="20" s="1"/>
  <c r="AY624" i="20" s="1"/>
  <c r="AW628" i="20"/>
  <c r="AX628" i="20" s="1"/>
  <c r="AY628" i="20" s="1"/>
  <c r="AW632" i="20"/>
  <c r="AX632" i="20" s="1"/>
  <c r="AY632" i="20" s="1"/>
  <c r="AW636" i="20"/>
  <c r="AX636" i="20" s="1"/>
  <c r="AY636" i="20" s="1"/>
  <c r="AW640" i="20"/>
  <c r="AX640" i="20" s="1"/>
  <c r="AY640" i="20" s="1"/>
  <c r="AW644" i="20"/>
  <c r="AX644" i="20" s="1"/>
  <c r="AY644" i="20" s="1"/>
  <c r="AW649" i="20"/>
  <c r="AX649" i="20" s="1"/>
  <c r="AY649" i="20" s="1"/>
  <c r="AW655" i="20"/>
  <c r="AX655" i="20" s="1"/>
  <c r="AY655" i="20" s="1"/>
  <c r="AW668" i="20"/>
  <c r="AX668" i="20" s="1"/>
  <c r="AY668" i="20" s="1"/>
  <c r="AW681" i="20"/>
  <c r="AX681" i="20" s="1"/>
  <c r="AY681" i="20" s="1"/>
  <c r="AW687" i="20"/>
  <c r="AX687" i="20" s="1"/>
  <c r="AY687" i="20" s="1"/>
  <c r="AW610" i="20"/>
  <c r="AX610" i="20" s="1"/>
  <c r="AY610" i="20" s="1"/>
  <c r="AW648" i="20"/>
  <c r="AX648" i="20" s="1"/>
  <c r="AY648" i="20" s="1"/>
  <c r="AW651" i="20"/>
  <c r="AX651" i="20" s="1"/>
  <c r="AY651" i="20" s="1"/>
  <c r="AW664" i="20"/>
  <c r="AX664" i="20" s="1"/>
  <c r="AY664" i="20" s="1"/>
  <c r="AW667" i="20"/>
  <c r="AX667" i="20" s="1"/>
  <c r="AY667" i="20" s="1"/>
  <c r="AW680" i="20"/>
  <c r="AX680" i="20" s="1"/>
  <c r="AY680" i="20" s="1"/>
  <c r="AW683" i="20"/>
  <c r="AX683" i="20" s="1"/>
  <c r="AY683" i="20" s="1"/>
  <c r="AW694" i="20"/>
  <c r="AX694" i="20" s="1"/>
  <c r="AY694" i="20" s="1"/>
  <c r="AW701" i="20"/>
  <c r="AX701" i="20" s="1"/>
  <c r="AY701" i="20" s="1"/>
  <c r="AW498" i="20"/>
  <c r="AX498" i="20" s="1"/>
  <c r="AY498" i="20" s="1"/>
  <c r="AW576" i="20"/>
  <c r="AX576" i="20" s="1"/>
  <c r="AY576" i="20" s="1"/>
  <c r="AW620" i="20"/>
  <c r="AX620" i="20" s="1"/>
  <c r="AY620" i="20" s="1"/>
  <c r="AW627" i="20"/>
  <c r="AX627" i="20" s="1"/>
  <c r="AY627" i="20" s="1"/>
  <c r="AW631" i="20"/>
  <c r="AX631" i="20" s="1"/>
  <c r="AY631" i="20" s="1"/>
  <c r="AW635" i="20"/>
  <c r="AX635" i="20" s="1"/>
  <c r="AY635" i="20" s="1"/>
  <c r="AW639" i="20"/>
  <c r="AX639" i="20" s="1"/>
  <c r="AY639" i="20" s="1"/>
  <c r="AW643" i="20"/>
  <c r="AX643" i="20" s="1"/>
  <c r="AY643" i="20" s="1"/>
  <c r="AW647" i="20"/>
  <c r="AX647" i="20" s="1"/>
  <c r="AY647" i="20" s="1"/>
  <c r="AW660" i="20"/>
  <c r="AX660" i="20" s="1"/>
  <c r="AY660" i="20" s="1"/>
  <c r="AW673" i="20"/>
  <c r="AX673" i="20" s="1"/>
  <c r="AY673" i="20" s="1"/>
  <c r="AW679" i="20"/>
  <c r="AX679" i="20" s="1"/>
  <c r="AY679" i="20" s="1"/>
  <c r="AW693" i="20"/>
  <c r="AX693" i="20" s="1"/>
  <c r="AY693" i="20" s="1"/>
  <c r="AW695" i="20"/>
  <c r="AX695" i="20" s="1"/>
  <c r="AY695" i="20" s="1"/>
  <c r="AW721" i="20"/>
  <c r="AX721" i="20" s="1"/>
  <c r="AY721" i="20" s="1"/>
  <c r="AW737" i="20"/>
  <c r="AX737" i="20" s="1"/>
  <c r="AY737" i="20" s="1"/>
  <c r="AW755" i="20"/>
  <c r="AX755" i="20" s="1"/>
  <c r="AY755" i="20" s="1"/>
  <c r="AW769" i="20"/>
  <c r="AX769" i="20" s="1"/>
  <c r="AY769" i="20" s="1"/>
  <c r="AW785" i="20"/>
  <c r="AX785" i="20" s="1"/>
  <c r="AY785" i="20" s="1"/>
  <c r="AW801" i="20"/>
  <c r="AX801" i="20" s="1"/>
  <c r="AY801" i="20" s="1"/>
  <c r="AW697" i="20"/>
  <c r="AX697" i="20" s="1"/>
  <c r="AY697" i="20" s="1"/>
  <c r="AW722" i="20"/>
  <c r="AX722" i="20" s="1"/>
  <c r="AY722" i="20" s="1"/>
  <c r="AW738" i="20"/>
  <c r="AX738" i="20" s="1"/>
  <c r="AY738" i="20" s="1"/>
  <c r="AW754" i="20"/>
  <c r="AX754" i="20" s="1"/>
  <c r="AY754" i="20" s="1"/>
  <c r="AW770" i="20"/>
  <c r="AX770" i="20" s="1"/>
  <c r="AY770" i="20" s="1"/>
  <c r="AW786" i="20"/>
  <c r="AX786" i="20" s="1"/>
  <c r="AY786" i="20" s="1"/>
  <c r="AW802" i="20"/>
  <c r="AX802" i="20" s="1"/>
  <c r="AY802" i="20" s="1"/>
  <c r="AW809" i="20"/>
  <c r="AX809" i="20" s="1"/>
  <c r="AY809" i="20" s="1"/>
  <c r="AW813" i="20"/>
  <c r="AX813" i="20" s="1"/>
  <c r="AY813" i="20" s="1"/>
  <c r="AW817" i="20"/>
  <c r="AX817" i="20"/>
  <c r="AY817" i="20" s="1"/>
  <c r="AW821" i="20"/>
  <c r="AX821" i="20" s="1"/>
  <c r="AY821" i="20" s="1"/>
  <c r="AW825" i="20"/>
  <c r="AX825" i="20" s="1"/>
  <c r="AY825" i="20" s="1"/>
  <c r="AW829" i="20"/>
  <c r="AX829" i="20" s="1"/>
  <c r="AY829" i="20" s="1"/>
  <c r="AW833" i="20"/>
  <c r="AX833" i="20"/>
  <c r="AY833" i="20" s="1"/>
  <c r="AW837" i="20"/>
  <c r="AX837" i="20" s="1"/>
  <c r="AY837" i="20" s="1"/>
  <c r="AW841" i="20"/>
  <c r="AX841" i="20" s="1"/>
  <c r="AY841" i="20" s="1"/>
  <c r="AW845" i="20"/>
  <c r="AX845" i="20" s="1"/>
  <c r="AY845" i="20" s="1"/>
  <c r="AW853" i="20"/>
  <c r="AX853" i="20" s="1"/>
  <c r="AY853" i="20" s="1"/>
  <c r="AW861" i="20"/>
  <c r="AX861" i="20" s="1"/>
  <c r="AY861" i="20" s="1"/>
  <c r="AW865" i="20"/>
  <c r="AX865" i="20"/>
  <c r="AY865" i="20" s="1"/>
  <c r="AW711" i="20"/>
  <c r="AX711" i="20" s="1"/>
  <c r="AY711" i="20" s="1"/>
  <c r="AW723" i="20"/>
  <c r="AX723" i="20"/>
  <c r="AY723" i="20" s="1"/>
  <c r="AW739" i="20"/>
  <c r="AX739" i="20" s="1"/>
  <c r="AY739" i="20" s="1"/>
  <c r="AW753" i="20"/>
  <c r="AX753" i="20" s="1"/>
  <c r="AY753" i="20" s="1"/>
  <c r="AT771" i="20"/>
  <c r="AU771" i="20" s="1"/>
  <c r="AV771" i="20" s="1"/>
  <c r="AT787" i="20"/>
  <c r="AU787" i="20" s="1"/>
  <c r="AV787" i="20" s="1"/>
  <c r="AT803" i="20"/>
  <c r="AU803" i="20" s="1"/>
  <c r="AV803" i="20" s="1"/>
  <c r="AW710" i="20"/>
  <c r="AX710" i="20" s="1"/>
  <c r="AY710" i="20" s="1"/>
  <c r="AW718" i="20"/>
  <c r="AX718" i="20" s="1"/>
  <c r="AY718" i="20" s="1"/>
  <c r="AW732" i="20"/>
  <c r="AX732" i="20" s="1"/>
  <c r="AY732" i="20" s="1"/>
  <c r="AW748" i="20"/>
  <c r="AX748" i="20" s="1"/>
  <c r="AY748" i="20" s="1"/>
  <c r="AT768" i="20"/>
  <c r="AU768" i="20" s="1"/>
  <c r="AV768" i="20" s="1"/>
  <c r="AT784" i="20"/>
  <c r="AU784" i="20" s="1"/>
  <c r="AV784" i="20" s="1"/>
  <c r="AT800" i="20"/>
  <c r="AU800" i="20" s="1"/>
  <c r="AV800" i="20" s="1"/>
  <c r="AW871" i="20"/>
  <c r="AX871" i="20" s="1"/>
  <c r="AY871" i="20" s="1"/>
  <c r="AT880" i="20"/>
  <c r="AU880" i="20"/>
  <c r="AV880" i="20" s="1"/>
  <c r="AT884" i="20"/>
  <c r="AU884" i="20" s="1"/>
  <c r="AV884" i="20" s="1"/>
  <c r="AT888" i="20"/>
  <c r="AU888" i="20" s="1"/>
  <c r="AV888" i="20" s="1"/>
  <c r="AT892" i="20"/>
  <c r="AU892" i="20" s="1"/>
  <c r="AV892" i="20" s="1"/>
  <c r="AT896" i="20"/>
  <c r="AU896" i="20"/>
  <c r="AV896" i="20" s="1"/>
  <c r="AT900" i="20"/>
  <c r="AU900" i="20" s="1"/>
  <c r="AV900" i="20" s="1"/>
  <c r="AT904" i="20"/>
  <c r="AU904" i="20" s="1"/>
  <c r="AV904" i="20" s="1"/>
  <c r="AT908" i="20"/>
  <c r="AU908" i="20" s="1"/>
  <c r="AV908" i="20" s="1"/>
  <c r="AT912" i="20"/>
  <c r="AU912" i="20"/>
  <c r="AV912" i="20" s="1"/>
  <c r="AT916" i="20"/>
  <c r="AU916" i="20" s="1"/>
  <c r="AV916" i="20" s="1"/>
  <c r="AT920" i="20"/>
  <c r="AU920" i="20" s="1"/>
  <c r="AV920" i="20" s="1"/>
  <c r="AT924" i="20"/>
  <c r="AU924" i="20" s="1"/>
  <c r="AV924" i="20" s="1"/>
  <c r="AT928" i="20"/>
  <c r="AU928" i="20"/>
  <c r="AV928" i="20" s="1"/>
  <c r="AT932" i="20"/>
  <c r="AU932" i="20" s="1"/>
  <c r="AV932" i="20" s="1"/>
  <c r="AT936" i="20"/>
  <c r="AU936" i="20" s="1"/>
  <c r="AV936" i="20" s="1"/>
  <c r="AT940" i="20"/>
  <c r="AU940" i="20" s="1"/>
  <c r="AV940" i="20" s="1"/>
  <c r="AT944" i="20"/>
  <c r="AU944" i="20"/>
  <c r="AV944" i="20" s="1"/>
  <c r="AT948" i="20"/>
  <c r="AU948" i="20" s="1"/>
  <c r="AV948" i="20" s="1"/>
  <c r="AT952" i="20"/>
  <c r="AU952" i="20" s="1"/>
  <c r="AV952" i="20" s="1"/>
  <c r="AT956" i="20"/>
  <c r="AU956" i="20" s="1"/>
  <c r="AV956" i="20" s="1"/>
  <c r="AT960" i="20"/>
  <c r="AU960" i="20"/>
  <c r="AV960" i="20" s="1"/>
  <c r="AT964" i="20"/>
  <c r="AU964" i="20" s="1"/>
  <c r="AV964" i="20" s="1"/>
  <c r="AT968" i="20"/>
  <c r="AU968" i="20" s="1"/>
  <c r="AV968" i="20" s="1"/>
  <c r="AT972" i="20"/>
  <c r="AU972" i="20" s="1"/>
  <c r="AV972" i="20" s="1"/>
  <c r="AT976" i="20"/>
  <c r="AU976" i="20" s="1"/>
  <c r="AV976" i="20" s="1"/>
  <c r="AW874" i="20"/>
  <c r="AX874" i="20" s="1"/>
  <c r="AY874" i="20" s="1"/>
  <c r="AT979" i="20"/>
  <c r="AU979" i="20"/>
  <c r="AV979" i="20" s="1"/>
  <c r="AT983" i="20"/>
  <c r="AU983" i="20" s="1"/>
  <c r="AV983" i="20" s="1"/>
  <c r="AT987" i="20"/>
  <c r="AU987" i="20" s="1"/>
  <c r="AV987" i="20" s="1"/>
  <c r="AT991" i="20"/>
  <c r="AU991" i="20" s="1"/>
  <c r="AV991" i="20" s="1"/>
  <c r="AT995" i="20"/>
  <c r="AU995" i="20"/>
  <c r="AV995" i="20" s="1"/>
  <c r="AT999" i="20"/>
  <c r="AU999" i="20" s="1"/>
  <c r="AV999" i="20" s="1"/>
  <c r="AT1003" i="20"/>
  <c r="AU1003" i="20" s="1"/>
  <c r="AV1003" i="20" s="1"/>
  <c r="AT1007" i="20"/>
  <c r="AU1007" i="20" s="1"/>
  <c r="AV1007" i="20" s="1"/>
  <c r="AT1011" i="20"/>
  <c r="AU1011" i="20"/>
  <c r="AV1011" i="20" s="1"/>
  <c r="AT1015" i="20"/>
  <c r="AU1015" i="20" s="1"/>
  <c r="AV1015" i="20" s="1"/>
  <c r="AT1019" i="20"/>
  <c r="AU1019" i="20" s="1"/>
  <c r="AV1019" i="20" s="1"/>
  <c r="AT1023" i="20"/>
  <c r="AU1023" i="20" s="1"/>
  <c r="AV1023" i="20" s="1"/>
  <c r="AT1027" i="20"/>
  <c r="AU1027" i="20"/>
  <c r="AV1027" i="20" s="1"/>
  <c r="AT1031" i="20"/>
  <c r="AU1031" i="20" s="1"/>
  <c r="AV1031" i="20" s="1"/>
  <c r="AT1035" i="20"/>
  <c r="AU1035" i="20" s="1"/>
  <c r="AV1035" i="20" s="1"/>
  <c r="AT1039" i="20"/>
  <c r="AU1039" i="20" s="1"/>
  <c r="AV1039" i="20" s="1"/>
  <c r="AT1043" i="20"/>
  <c r="AU1043" i="20"/>
  <c r="AV1043" i="20" s="1"/>
  <c r="AT1047" i="20"/>
  <c r="AU1047" i="20" s="1"/>
  <c r="AV1047" i="20" s="1"/>
  <c r="AT1051" i="20"/>
  <c r="AU1051" i="20" s="1"/>
  <c r="AV1051" i="20" s="1"/>
  <c r="AT1187" i="20"/>
  <c r="AU1187" i="20" s="1"/>
  <c r="AV1187" i="20" s="1"/>
  <c r="AT1191" i="20"/>
  <c r="AU1191" i="20"/>
  <c r="AV1191" i="20" s="1"/>
  <c r="AT1195" i="20"/>
  <c r="AU1195" i="20" s="1"/>
  <c r="AV1195" i="20" s="1"/>
  <c r="AT1199" i="20"/>
  <c r="AU1199" i="20" s="1"/>
  <c r="AV1199" i="20" s="1"/>
  <c r="AT1203" i="20"/>
  <c r="AU1203" i="20" s="1"/>
  <c r="AV1203" i="20" s="1"/>
  <c r="AT1207" i="20"/>
  <c r="AU1207" i="20"/>
  <c r="AV1207" i="20" s="1"/>
  <c r="AT1211" i="20"/>
  <c r="AU1211" i="20" s="1"/>
  <c r="AV1211" i="20" s="1"/>
  <c r="AT1215" i="20"/>
  <c r="AU1215" i="20" s="1"/>
  <c r="AV1215" i="20" s="1"/>
  <c r="AT1219" i="20"/>
  <c r="AU1219" i="20" s="1"/>
  <c r="AV1219" i="20" s="1"/>
  <c r="AT1223" i="20"/>
  <c r="AU1223" i="20"/>
  <c r="AV1223" i="20" s="1"/>
  <c r="AT1227" i="20"/>
  <c r="AU1227" i="20" s="1"/>
  <c r="AV1227" i="20" s="1"/>
  <c r="AT1231" i="20"/>
  <c r="AU1231" i="20" s="1"/>
  <c r="AV1231" i="20" s="1"/>
  <c r="AT1235" i="20"/>
  <c r="AU1235" i="20" s="1"/>
  <c r="AV1235" i="20" s="1"/>
  <c r="AT1239" i="20"/>
  <c r="AU1239" i="20" s="1"/>
  <c r="AV1239" i="20" s="1"/>
  <c r="AT1337" i="20"/>
  <c r="AU1337" i="20" s="1"/>
  <c r="AV1337" i="20" s="1"/>
  <c r="AT1341" i="20"/>
  <c r="AU1341" i="20"/>
  <c r="AV1341" i="20" s="1"/>
  <c r="AT1345" i="20"/>
  <c r="AU1345" i="20" s="1"/>
  <c r="AV1345" i="20" s="1"/>
  <c r="AT1349" i="20"/>
  <c r="AU1349" i="20" s="1"/>
  <c r="AV1349" i="20" s="1"/>
  <c r="AT1353" i="20"/>
  <c r="AU1353" i="20" s="1"/>
  <c r="AV1353" i="20" s="1"/>
  <c r="AT1357" i="20"/>
  <c r="AU1357" i="20"/>
  <c r="AV1357" i="20" s="1"/>
  <c r="AT1361" i="20"/>
  <c r="AU1361" i="20" s="1"/>
  <c r="AV1361" i="20" s="1"/>
  <c r="AT1365" i="20"/>
  <c r="AU1365" i="20" s="1"/>
  <c r="AV1365" i="20" s="1"/>
  <c r="AT1369" i="20"/>
  <c r="AU1369" i="20" s="1"/>
  <c r="AV1369" i="20" s="1"/>
  <c r="AT1373" i="20"/>
  <c r="AU1373" i="20"/>
  <c r="AV1373" i="20" s="1"/>
  <c r="AT1377" i="20"/>
  <c r="AU1377" i="20"/>
  <c r="AV1377" i="20" s="1"/>
  <c r="AT1381" i="20"/>
  <c r="AU1381" i="20" s="1"/>
  <c r="AV1381" i="20" s="1"/>
  <c r="AT1385" i="20"/>
  <c r="AU1385" i="20"/>
  <c r="AV1385" i="20" s="1"/>
  <c r="AT1389" i="20"/>
  <c r="AU1389" i="20"/>
  <c r="AV1389" i="20" s="1"/>
  <c r="AT1393" i="20"/>
  <c r="AU1393" i="20"/>
  <c r="AV1393" i="20" s="1"/>
  <c r="AT1397" i="20"/>
  <c r="AU1397" i="20" s="1"/>
  <c r="AV1397" i="20" s="1"/>
  <c r="AT1401" i="20"/>
  <c r="AU1401" i="20"/>
  <c r="AV1401" i="20" s="1"/>
  <c r="AT1405" i="20"/>
  <c r="AU1405" i="20"/>
  <c r="AV1405" i="20" s="1"/>
  <c r="AT1409" i="20"/>
  <c r="AU1409" i="20"/>
  <c r="AV1409" i="20" s="1"/>
  <c r="AT1413" i="20"/>
  <c r="AU1413" i="20" s="1"/>
  <c r="AV1413" i="20" s="1"/>
  <c r="AT1417" i="20"/>
  <c r="AU1417" i="20"/>
  <c r="AV1417" i="20" s="1"/>
  <c r="AT1421" i="20"/>
  <c r="AU1421" i="20"/>
  <c r="AV1421" i="20" s="1"/>
  <c r="AT1425" i="20"/>
  <c r="AU1425" i="20"/>
  <c r="AV1425" i="20" s="1"/>
  <c r="AT1429" i="20"/>
  <c r="AU1429" i="20" s="1"/>
  <c r="AV1429" i="20" s="1"/>
  <c r="AT1433" i="20"/>
  <c r="AU1433" i="20"/>
  <c r="AV1433" i="20" s="1"/>
  <c r="AT1437" i="20"/>
  <c r="AU1437" i="20"/>
  <c r="AV1437" i="20" s="1"/>
  <c r="AT1441" i="20"/>
  <c r="AU1441" i="20"/>
  <c r="AV1441" i="20" s="1"/>
  <c r="AT1445" i="20"/>
  <c r="AU1445" i="20" s="1"/>
  <c r="AV1445" i="20" s="1"/>
  <c r="AT1449" i="20"/>
  <c r="AU1449" i="20"/>
  <c r="AV1449" i="20" s="1"/>
  <c r="AT1453" i="20"/>
  <c r="AU1453" i="20"/>
  <c r="AV1453" i="20" s="1"/>
  <c r="AT1457" i="20"/>
  <c r="AU1457" i="20"/>
  <c r="AV1457" i="20" s="1"/>
  <c r="AT1620" i="20"/>
  <c r="AU1620" i="20" s="1"/>
  <c r="AV1620" i="20" s="1"/>
  <c r="AW1243" i="20"/>
  <c r="AX1243" i="20" s="1"/>
  <c r="AY1243" i="20" s="1"/>
  <c r="AW1251" i="20"/>
  <c r="AX1251" i="20" s="1"/>
  <c r="AY1251" i="20" s="1"/>
  <c r="AW1259" i="20"/>
  <c r="AX1259" i="20" s="1"/>
  <c r="AY1259" i="20" s="1"/>
  <c r="AW1267" i="20"/>
  <c r="AX1267" i="20" s="1"/>
  <c r="AY1267" i="20" s="1"/>
  <c r="AW1275" i="20"/>
  <c r="AX1275" i="20" s="1"/>
  <c r="AY1275" i="20" s="1"/>
  <c r="AW1283" i="20"/>
  <c r="AX1283" i="20" s="1"/>
  <c r="AY1283" i="20" s="1"/>
  <c r="AW1291" i="20"/>
  <c r="AX1291" i="20" s="1"/>
  <c r="AY1291" i="20" s="1"/>
  <c r="AW1299" i="20"/>
  <c r="AX1299" i="20" s="1"/>
  <c r="AY1299" i="20" s="1"/>
  <c r="AW1305" i="20"/>
  <c r="AX1305" i="20" s="1"/>
  <c r="AY1305" i="20" s="1"/>
  <c r="AW1313" i="20"/>
  <c r="AX1313" i="20" s="1"/>
  <c r="AY1313" i="20" s="1"/>
  <c r="AW1321" i="20"/>
  <c r="AX1321" i="20" s="1"/>
  <c r="AY1321" i="20" s="1"/>
  <c r="AW1329" i="20"/>
  <c r="AX1329" i="20" s="1"/>
  <c r="AY1329" i="20" s="1"/>
  <c r="AT1465" i="20"/>
  <c r="AU1465" i="20" s="1"/>
  <c r="AV1465" i="20" s="1"/>
  <c r="AT1473" i="20"/>
  <c r="AU1473" i="20" s="1"/>
  <c r="AV1473" i="20" s="1"/>
  <c r="AT1481" i="20"/>
  <c r="AU1481" i="20" s="1"/>
  <c r="AV1481" i="20" s="1"/>
  <c r="AT1489" i="20"/>
  <c r="AU1489" i="20" s="1"/>
  <c r="AV1489" i="20" s="1"/>
  <c r="AW1246" i="20"/>
  <c r="AX1246" i="20" s="1"/>
  <c r="AY1246" i="20" s="1"/>
  <c r="AW1254" i="20"/>
  <c r="AX1254" i="20" s="1"/>
  <c r="AY1254" i="20" s="1"/>
  <c r="AW1262" i="20"/>
  <c r="AX1262" i="20" s="1"/>
  <c r="AY1262" i="20" s="1"/>
  <c r="AW1270" i="20"/>
  <c r="AX1270" i="20" s="1"/>
  <c r="AY1270" i="20" s="1"/>
  <c r="AW1278" i="20"/>
  <c r="AX1278" i="20" s="1"/>
  <c r="AY1278" i="20" s="1"/>
  <c r="AW1286" i="20"/>
  <c r="AX1286" i="20" s="1"/>
  <c r="AY1286" i="20" s="1"/>
  <c r="AW1294" i="20"/>
  <c r="AX1294" i="20" s="1"/>
  <c r="AY1294" i="20" s="1"/>
  <c r="AW1302" i="20"/>
  <c r="AX1302" i="20" s="1"/>
  <c r="AY1302" i="20" s="1"/>
  <c r="AW1310" i="20"/>
  <c r="AX1310" i="20" s="1"/>
  <c r="AY1310" i="20" s="1"/>
  <c r="AW1318" i="20"/>
  <c r="AX1318" i="20" s="1"/>
  <c r="AY1318" i="20" s="1"/>
  <c r="AW1326" i="20"/>
  <c r="AX1326" i="20" s="1"/>
  <c r="AY1326" i="20" s="1"/>
  <c r="AW1334" i="20"/>
  <c r="AX1334" i="20" s="1"/>
  <c r="AY1334" i="20" s="1"/>
  <c r="AT1458" i="20"/>
  <c r="AU1458" i="20" s="1"/>
  <c r="AV1458" i="20" s="1"/>
  <c r="AT1466" i="20"/>
  <c r="AU1466" i="20" s="1"/>
  <c r="AV1466" i="20" s="1"/>
  <c r="AT1474" i="20"/>
  <c r="AU1474" i="20" s="1"/>
  <c r="AV1474" i="20" s="1"/>
  <c r="AT1482" i="20"/>
  <c r="AU1482" i="20" s="1"/>
  <c r="AV1482" i="20" s="1"/>
  <c r="AT1490" i="20"/>
  <c r="AU1490" i="20" s="1"/>
  <c r="AV1490" i="20" s="1"/>
  <c r="AW1245" i="20"/>
  <c r="AX1245" i="20"/>
  <c r="AY1245" i="20" s="1"/>
  <c r="AW1253" i="20"/>
  <c r="AX1253" i="20" s="1"/>
  <c r="AY1253" i="20" s="1"/>
  <c r="AW1261" i="20"/>
  <c r="AX1261" i="20"/>
  <c r="AY1261" i="20" s="1"/>
  <c r="AW1269" i="20"/>
  <c r="AX1269" i="20" s="1"/>
  <c r="AY1269" i="20" s="1"/>
  <c r="AW1277" i="20"/>
  <c r="AX1277" i="20" s="1"/>
  <c r="AY1277" i="20" s="1"/>
  <c r="AW1285" i="20"/>
  <c r="AX1285" i="20" s="1"/>
  <c r="AY1285" i="20" s="1"/>
  <c r="AW1293" i="20"/>
  <c r="AX1293" i="20" s="1"/>
  <c r="AY1293" i="20" s="1"/>
  <c r="AW1301" i="20"/>
  <c r="AX1301" i="20" s="1"/>
  <c r="AY1301" i="20" s="1"/>
  <c r="AW1309" i="20"/>
  <c r="AX1309" i="20" s="1"/>
  <c r="AY1309" i="20" s="1"/>
  <c r="AW1317" i="20"/>
  <c r="AX1317" i="20" s="1"/>
  <c r="AY1317" i="20" s="1"/>
  <c r="AW1325" i="20"/>
  <c r="AX1325" i="20" s="1"/>
  <c r="AY1325" i="20" s="1"/>
  <c r="AW1333" i="20"/>
  <c r="AX1333" i="20" s="1"/>
  <c r="AY1333" i="20" s="1"/>
  <c r="AT1463" i="20"/>
  <c r="AU1463" i="20" s="1"/>
  <c r="AV1463" i="20" s="1"/>
  <c r="AT1471" i="20"/>
  <c r="AU1471" i="20" s="1"/>
  <c r="AV1471" i="20" s="1"/>
  <c r="AT1479" i="20"/>
  <c r="AU1479" i="20" s="1"/>
  <c r="AV1479" i="20" s="1"/>
  <c r="AT1487" i="20"/>
  <c r="AU1487" i="20" s="1"/>
  <c r="AV1487" i="20" s="1"/>
  <c r="AW1625" i="20"/>
  <c r="AX1625" i="20"/>
  <c r="AY1625" i="20" s="1"/>
  <c r="AW1633" i="20"/>
  <c r="AX1633" i="20" s="1"/>
  <c r="AY1633" i="20" s="1"/>
  <c r="AW1641" i="20"/>
  <c r="AX1641" i="20" s="1"/>
  <c r="AY1641" i="20" s="1"/>
  <c r="AW1643" i="20"/>
  <c r="AX1643" i="20" s="1"/>
  <c r="AY1643" i="20" s="1"/>
  <c r="AW1645" i="20"/>
  <c r="AX1645" i="20"/>
  <c r="AY1645" i="20" s="1"/>
  <c r="AW1647" i="20"/>
  <c r="AX1647" i="20" s="1"/>
  <c r="AY1647" i="20" s="1"/>
  <c r="AW1649" i="20"/>
  <c r="AX1649" i="20"/>
  <c r="AY1649" i="20" s="1"/>
  <c r="AW1651" i="20"/>
  <c r="AX1651" i="20" s="1"/>
  <c r="AY1651" i="20" s="1"/>
  <c r="AW1653" i="20"/>
  <c r="AX1653" i="20"/>
  <c r="AY1653" i="20" s="1"/>
  <c r="AW1655" i="20"/>
  <c r="AX1655" i="20" s="1"/>
  <c r="AY1655" i="20" s="1"/>
  <c r="AW1657" i="20"/>
  <c r="AX1657" i="20"/>
  <c r="AY1657" i="20" s="1"/>
  <c r="AW1659" i="20"/>
  <c r="AX1659" i="20" s="1"/>
  <c r="AY1659" i="20" s="1"/>
  <c r="AW1661" i="20"/>
  <c r="AX1661" i="20" s="1"/>
  <c r="AY1661" i="20" s="1"/>
  <c r="AW1663" i="20"/>
  <c r="AX1663" i="20" s="1"/>
  <c r="AY1663" i="20" s="1"/>
  <c r="AW1665" i="20"/>
  <c r="AX1665" i="20" s="1"/>
  <c r="AY1665" i="20" s="1"/>
  <c r="AW1667" i="20"/>
  <c r="AX1667" i="20" s="1"/>
  <c r="AY1667" i="20" s="1"/>
  <c r="AW1669" i="20"/>
  <c r="AX1669" i="20"/>
  <c r="AY1669" i="20" s="1"/>
  <c r="AW1671" i="20"/>
  <c r="AX1671" i="20" s="1"/>
  <c r="AY1671" i="20" s="1"/>
  <c r="AW1673" i="20"/>
  <c r="AX1673" i="20" s="1"/>
  <c r="AY1673" i="20" s="1"/>
  <c r="AW1675" i="20"/>
  <c r="AX1675" i="20" s="1"/>
  <c r="AY1675" i="20" s="1"/>
  <c r="AW1677" i="20"/>
  <c r="AX1677" i="20"/>
  <c r="AY1677" i="20" s="1"/>
  <c r="AW1679" i="20"/>
  <c r="AX1679" i="20" s="1"/>
  <c r="AY1679" i="20" s="1"/>
  <c r="AW1681" i="20"/>
  <c r="AX1681" i="20"/>
  <c r="AY1681" i="20" s="1"/>
  <c r="AW1683" i="20"/>
  <c r="AX1683" i="20" s="1"/>
  <c r="AY1683" i="20" s="1"/>
  <c r="AW1685" i="20"/>
  <c r="AX1685" i="20"/>
  <c r="AY1685" i="20" s="1"/>
  <c r="AW1687" i="20"/>
  <c r="AX1687" i="20" s="1"/>
  <c r="AY1687" i="20" s="1"/>
  <c r="AW1689" i="20"/>
  <c r="AX1689" i="20"/>
  <c r="AY1689" i="20" s="1"/>
  <c r="AW1691" i="20"/>
  <c r="AX1691" i="20" s="1"/>
  <c r="AY1691" i="20" s="1"/>
  <c r="AW1693" i="20"/>
  <c r="AX1693" i="20" s="1"/>
  <c r="AY1693" i="20" s="1"/>
  <c r="AW1695" i="20"/>
  <c r="AX1695" i="20" s="1"/>
  <c r="AY1695" i="20" s="1"/>
  <c r="AW1697" i="20"/>
  <c r="AX1697" i="20" s="1"/>
  <c r="AY1697" i="20" s="1"/>
  <c r="AW1699" i="20"/>
  <c r="AX1699" i="20" s="1"/>
  <c r="AY1699" i="20" s="1"/>
  <c r="AW1701" i="20"/>
  <c r="AX1701" i="20"/>
  <c r="AY1701" i="20" s="1"/>
  <c r="AW1703" i="20"/>
  <c r="AX1703" i="20" s="1"/>
  <c r="AY1703" i="20" s="1"/>
  <c r="AW1705" i="20"/>
  <c r="AX1705" i="20" s="1"/>
  <c r="AY1705" i="20" s="1"/>
  <c r="AW1707" i="20"/>
  <c r="AX1707" i="20" s="1"/>
  <c r="AY1707" i="20" s="1"/>
  <c r="AW1709" i="20"/>
  <c r="AX1709" i="20"/>
  <c r="AY1709" i="20" s="1"/>
  <c r="AW1711" i="20"/>
  <c r="AX1711" i="20" s="1"/>
  <c r="AY1711" i="20" s="1"/>
  <c r="AW1713" i="20"/>
  <c r="AX1713" i="20"/>
  <c r="AY1713" i="20" s="1"/>
  <c r="AW1715" i="20"/>
  <c r="AX1715" i="20" s="1"/>
  <c r="AY1715" i="20" s="1"/>
  <c r="AW1717" i="20"/>
  <c r="AX1717" i="20"/>
  <c r="AY1717" i="20" s="1"/>
  <c r="AW1719" i="20"/>
  <c r="AX1719" i="20" s="1"/>
  <c r="AY1719" i="20" s="1"/>
  <c r="AW1721" i="20"/>
  <c r="AX1721" i="20"/>
  <c r="AY1721" i="20" s="1"/>
  <c r="AW1723" i="20"/>
  <c r="AX1723" i="20" s="1"/>
  <c r="AY1723" i="20" s="1"/>
  <c r="AW1725" i="20"/>
  <c r="AX1725" i="20" s="1"/>
  <c r="AY1725" i="20" s="1"/>
  <c r="AW1727" i="20"/>
  <c r="AX1727" i="20" s="1"/>
  <c r="AY1727" i="20" s="1"/>
  <c r="AW1729" i="20"/>
  <c r="AX1729" i="20" s="1"/>
  <c r="AY1729" i="20" s="1"/>
  <c r="AW1731" i="20"/>
  <c r="AX1731" i="20" s="1"/>
  <c r="AY1731" i="20" s="1"/>
  <c r="AW1733" i="20"/>
  <c r="AX1733" i="20"/>
  <c r="AY1733" i="20" s="1"/>
  <c r="AW1735" i="20"/>
  <c r="AX1735" i="20" s="1"/>
  <c r="AY1735" i="20" s="1"/>
  <c r="AW1737" i="20"/>
  <c r="AX1737" i="20" s="1"/>
  <c r="AY1737" i="20" s="1"/>
  <c r="AW1739" i="20"/>
  <c r="AX1739" i="20" s="1"/>
  <c r="AY1739" i="20" s="1"/>
  <c r="AW1741" i="20"/>
  <c r="AX1741" i="20"/>
  <c r="AY1741" i="20" s="1"/>
  <c r="AW1743" i="20"/>
  <c r="AX1743" i="20" s="1"/>
  <c r="AY1743" i="20" s="1"/>
  <c r="AW1745" i="20"/>
  <c r="AX1745" i="20"/>
  <c r="AY1745" i="20" s="1"/>
  <c r="AW1747" i="20"/>
  <c r="AX1747" i="20" s="1"/>
  <c r="AY1747" i="20" s="1"/>
  <c r="AW1749" i="20"/>
  <c r="AX1749" i="20"/>
  <c r="AY1749" i="20" s="1"/>
  <c r="AW1751" i="20"/>
  <c r="AX1751" i="20" s="1"/>
  <c r="AY1751" i="20" s="1"/>
  <c r="AW1753" i="20"/>
  <c r="AX1753" i="20"/>
  <c r="AY1753" i="20" s="1"/>
  <c r="AW1755" i="20"/>
  <c r="AX1755" i="20" s="1"/>
  <c r="AY1755" i="20" s="1"/>
  <c r="AW1757" i="20"/>
  <c r="AX1757" i="20" s="1"/>
  <c r="AY1757" i="20" s="1"/>
  <c r="AW1759" i="20"/>
  <c r="AX1759" i="20" s="1"/>
  <c r="AY1759" i="20" s="1"/>
  <c r="AW1761" i="20"/>
  <c r="AX1761" i="20" s="1"/>
  <c r="AY1761" i="20" s="1"/>
  <c r="AW1763" i="20"/>
  <c r="AX1763" i="20" s="1"/>
  <c r="AY1763" i="20" s="1"/>
  <c r="AW1765" i="20"/>
  <c r="AX1765" i="20"/>
  <c r="AY1765" i="20" s="1"/>
  <c r="AW1767" i="20"/>
  <c r="AX1767" i="20" s="1"/>
  <c r="AY1767" i="20" s="1"/>
  <c r="AW1769" i="20"/>
  <c r="AX1769" i="20" s="1"/>
  <c r="AY1769" i="20" s="1"/>
  <c r="AW1772" i="20"/>
  <c r="AX1772" i="20" s="1"/>
  <c r="AY1772" i="20" s="1"/>
  <c r="AW1780" i="20"/>
  <c r="AX1780" i="20"/>
  <c r="AY1780" i="20" s="1"/>
  <c r="AW1788" i="20"/>
  <c r="AX1788" i="20" s="1"/>
  <c r="AY1788" i="20" s="1"/>
  <c r="AW1796" i="20"/>
  <c r="AX1796" i="20"/>
  <c r="AY1796" i="20" s="1"/>
  <c r="AW1801" i="20"/>
  <c r="AX1801" i="20" s="1"/>
  <c r="AY1801" i="20" s="1"/>
  <c r="AW1805" i="20"/>
  <c r="AX1805" i="20" s="1"/>
  <c r="AY1805" i="20" s="1"/>
  <c r="AW1809" i="20"/>
  <c r="AX1809" i="20" s="1"/>
  <c r="AY1809" i="20" s="1"/>
  <c r="AW1813" i="20"/>
  <c r="AX1813" i="20" s="1"/>
  <c r="AY1813" i="20" s="1"/>
  <c r="AW1817" i="20"/>
  <c r="AX1817" i="20" s="1"/>
  <c r="AY1817" i="20" s="1"/>
  <c r="AW1821" i="20"/>
  <c r="AX1821" i="20" s="1"/>
  <c r="AY1821" i="20" s="1"/>
  <c r="AW1825" i="20"/>
  <c r="AX1825" i="20" s="1"/>
  <c r="AY1825" i="20" s="1"/>
  <c r="AW1829" i="20"/>
  <c r="AX1829" i="20" s="1"/>
  <c r="AY1829" i="20" s="1"/>
  <c r="AW1833" i="20"/>
  <c r="AX1833" i="20" s="1"/>
  <c r="AY1833" i="20" s="1"/>
  <c r="AW1837" i="20"/>
  <c r="AX1837" i="20" s="1"/>
  <c r="AY1837" i="20" s="1"/>
  <c r="AW1628" i="20"/>
  <c r="AX1628" i="20" s="1"/>
  <c r="AY1628" i="20" s="1"/>
  <c r="AW1636" i="20"/>
  <c r="AX1636" i="20" s="1"/>
  <c r="AY1636" i="20" s="1"/>
  <c r="AW1771" i="20"/>
  <c r="AX1771" i="20"/>
  <c r="AY1771" i="20" s="1"/>
  <c r="AW1779" i="20"/>
  <c r="AX1779" i="20" s="1"/>
  <c r="AY1779" i="20" s="1"/>
  <c r="AW1787" i="20"/>
  <c r="AX1787" i="20" s="1"/>
  <c r="AY1787" i="20" s="1"/>
  <c r="AW1795" i="20"/>
  <c r="AX1795" i="20" s="1"/>
  <c r="AY1795" i="20" s="1"/>
  <c r="AW1627" i="20"/>
  <c r="AX1627" i="20"/>
  <c r="AY1627" i="20" s="1"/>
  <c r="AW1635" i="20"/>
  <c r="AX1635" i="20" s="1"/>
  <c r="AY1635" i="20" s="1"/>
  <c r="AW1774" i="20"/>
  <c r="AX1774" i="20"/>
  <c r="AY1774" i="20" s="1"/>
  <c r="AW1782" i="20"/>
  <c r="AX1782" i="20" s="1"/>
  <c r="AY1782" i="20" s="1"/>
  <c r="AW1790" i="20"/>
  <c r="AX1790" i="20"/>
  <c r="AY1790" i="20" s="1"/>
  <c r="AW1798" i="20"/>
  <c r="AX1798" i="20" s="1"/>
  <c r="AY1798" i="20" s="1"/>
  <c r="AW1804" i="20"/>
  <c r="AX1804" i="20" s="1"/>
  <c r="AY1804" i="20" s="1"/>
  <c r="AW1808" i="20"/>
  <c r="AX1808" i="20" s="1"/>
  <c r="AY1808" i="20" s="1"/>
  <c r="AW1812" i="20"/>
  <c r="AX1812" i="20" s="1"/>
  <c r="AY1812" i="20" s="1"/>
  <c r="AW1816" i="20"/>
  <c r="AX1816" i="20" s="1"/>
  <c r="AY1816" i="20" s="1"/>
  <c r="AW1820" i="20"/>
  <c r="AX1820" i="20" s="1"/>
  <c r="AY1820" i="20" s="1"/>
  <c r="AW1824" i="20"/>
  <c r="AX1824" i="20" s="1"/>
  <c r="AY1824" i="20" s="1"/>
  <c r="AW1828" i="20"/>
  <c r="AX1828" i="20" s="1"/>
  <c r="AY1828" i="20" s="1"/>
  <c r="AW1832" i="20"/>
  <c r="AX1832" i="20" s="1"/>
  <c r="AY1832" i="20" s="1"/>
  <c r="AW1836" i="20"/>
  <c r="AX1836" i="20" s="1"/>
  <c r="AY1836" i="20" s="1"/>
  <c r="AT1865" i="20"/>
  <c r="AU1865" i="20" s="1"/>
  <c r="AV1865" i="20" s="1"/>
  <c r="AT1869" i="20"/>
  <c r="AU1869" i="20" s="1"/>
  <c r="AV1869" i="20" s="1"/>
  <c r="AT1873" i="20"/>
  <c r="AU1873" i="20" s="1"/>
  <c r="AV1873" i="20" s="1"/>
  <c r="AT1877" i="20"/>
  <c r="AU1877" i="20" s="1"/>
  <c r="AV1877" i="20" s="1"/>
  <c r="AT1881" i="20"/>
  <c r="AU1881" i="20" s="1"/>
  <c r="AV1881" i="20" s="1"/>
  <c r="AT1885" i="20"/>
  <c r="AU1885" i="20" s="1"/>
  <c r="AV1885" i="20" s="1"/>
  <c r="AT1889" i="20"/>
  <c r="AU1889" i="20" s="1"/>
  <c r="AV1889" i="20" s="1"/>
  <c r="AT1893" i="20"/>
  <c r="AU1893" i="20" s="1"/>
  <c r="AV1893" i="20" s="1"/>
  <c r="AT1897" i="20"/>
  <c r="AU1897" i="20" s="1"/>
  <c r="AV1897" i="20" s="1"/>
  <c r="AT1901" i="20"/>
  <c r="AU1901" i="20" s="1"/>
  <c r="AV1901" i="20" s="1"/>
  <c r="AT1905" i="20"/>
  <c r="AU1905" i="20" s="1"/>
  <c r="AV1905" i="20" s="1"/>
  <c r="AT1909" i="20"/>
  <c r="AU1909" i="20" s="1"/>
  <c r="AV1909" i="20" s="1"/>
  <c r="AT1913" i="20"/>
  <c r="AU1913" i="20" s="1"/>
  <c r="AV1913" i="20" s="1"/>
  <c r="AT1917" i="20"/>
  <c r="AU1917" i="20" s="1"/>
  <c r="AV1917" i="20" s="1"/>
  <c r="AT1921" i="20"/>
  <c r="AU1921" i="20" s="1"/>
  <c r="AV1921" i="20" s="1"/>
  <c r="AT1925" i="20"/>
  <c r="AU1925" i="20" s="1"/>
  <c r="AV1925" i="20" s="1"/>
  <c r="AT1929" i="20"/>
  <c r="AU1929" i="20" s="1"/>
  <c r="AV1929" i="20" s="1"/>
  <c r="AT1933" i="20"/>
  <c r="AU1933" i="20" s="1"/>
  <c r="AV1933" i="20" s="1"/>
  <c r="AT1937" i="20"/>
  <c r="AU1937" i="20" s="1"/>
  <c r="AV1937" i="20" s="1"/>
  <c r="AT1941" i="20"/>
  <c r="AU1941" i="20" s="1"/>
  <c r="AV1941" i="20" s="1"/>
  <c r="AT1945" i="20"/>
  <c r="AU1945" i="20" s="1"/>
  <c r="AV1945" i="20" s="1"/>
  <c r="AT1949" i="20"/>
  <c r="AU1949" i="20" s="1"/>
  <c r="AV1949" i="20" s="1"/>
  <c r="AT1953" i="20"/>
  <c r="AU1953" i="20" s="1"/>
  <c r="AV1953" i="20" s="1"/>
  <c r="AT1957" i="20"/>
  <c r="AU1957" i="20" s="1"/>
  <c r="AV1957" i="20" s="1"/>
  <c r="AT1961" i="20"/>
  <c r="AU1961" i="20" s="1"/>
  <c r="AV1961" i="20" s="1"/>
  <c r="AT1965" i="20"/>
  <c r="AU1965" i="20" s="1"/>
  <c r="AV1965" i="20" s="1"/>
  <c r="AT1969" i="20"/>
  <c r="AU1969" i="20" s="1"/>
  <c r="AV1969" i="20" s="1"/>
  <c r="AT1973" i="20"/>
  <c r="AU1973" i="20" s="1"/>
  <c r="AV1973" i="20" s="1"/>
  <c r="AT1977" i="20"/>
  <c r="AU1977" i="20" s="1"/>
  <c r="AV1977" i="20" s="1"/>
  <c r="AT1981" i="20"/>
  <c r="AU1981" i="20" s="1"/>
  <c r="AV1981" i="20" s="1"/>
  <c r="AT1985" i="20"/>
  <c r="AU1985" i="20" s="1"/>
  <c r="AV1985" i="20" s="1"/>
  <c r="AT1989" i="20"/>
  <c r="AU1989" i="20" s="1"/>
  <c r="AV1989" i="20" s="1"/>
  <c r="AT1993" i="20"/>
  <c r="AU1993" i="20" s="1"/>
  <c r="AV1993" i="20" s="1"/>
  <c r="AT1997" i="20"/>
  <c r="AU1997" i="20" s="1"/>
  <c r="AV1997" i="20" s="1"/>
  <c r="AT2001" i="20"/>
  <c r="AU2001" i="20" s="1"/>
  <c r="AV2001" i="20" s="1"/>
  <c r="AT2005" i="20"/>
  <c r="AU2005" i="20" s="1"/>
  <c r="AV2005" i="20" s="1"/>
  <c r="AT2009" i="20"/>
  <c r="AU2009" i="20" s="1"/>
  <c r="AV2009" i="20" s="1"/>
  <c r="AT2013" i="20"/>
  <c r="AU2013" i="20" s="1"/>
  <c r="AV2013" i="20" s="1"/>
  <c r="AT2017" i="20"/>
  <c r="AU2017" i="20" s="1"/>
  <c r="AV2017" i="20" s="1"/>
  <c r="AT2021" i="20"/>
  <c r="AU2021" i="20" s="1"/>
  <c r="AV2021" i="20" s="1"/>
  <c r="AT2025" i="20"/>
  <c r="AU2025" i="20" s="1"/>
  <c r="AV2025" i="20" s="1"/>
  <c r="AT2029" i="20"/>
  <c r="AU2029" i="20" s="1"/>
  <c r="AV2029" i="20" s="1"/>
  <c r="AT2033" i="20"/>
  <c r="AU2033" i="20" s="1"/>
  <c r="AV2033" i="20" s="1"/>
  <c r="AT2037" i="20"/>
  <c r="AU2037" i="20" s="1"/>
  <c r="AV2037" i="20" s="1"/>
  <c r="AT2041" i="20"/>
  <c r="AU2041" i="20" s="1"/>
  <c r="AV2041" i="20" s="1"/>
  <c r="AT2045" i="20"/>
  <c r="AU2045" i="20" s="1"/>
  <c r="AV2045" i="20" s="1"/>
  <c r="AT2049" i="20"/>
  <c r="AU2049" i="20" s="1"/>
  <c r="AV2049" i="20" s="1"/>
  <c r="AT2053" i="20"/>
  <c r="AU2053" i="20" s="1"/>
  <c r="AV2053" i="20" s="1"/>
  <c r="AT2057" i="20"/>
  <c r="AU2057" i="20" s="1"/>
  <c r="AV2057" i="20" s="1"/>
  <c r="AT2061" i="20"/>
  <c r="AU2061" i="20" s="1"/>
  <c r="AV2061" i="20" s="1"/>
  <c r="AT2065" i="20"/>
  <c r="AU2065" i="20" s="1"/>
  <c r="AV2065" i="20" s="1"/>
  <c r="AT2069" i="20"/>
  <c r="AU2069" i="20" s="1"/>
  <c r="AV2069" i="20" s="1"/>
  <c r="AT2073" i="20"/>
  <c r="AU2073" i="20" s="1"/>
  <c r="AV2073" i="20" s="1"/>
  <c r="AT2077" i="20"/>
  <c r="AU2077" i="20" s="1"/>
  <c r="AV2077" i="20" s="1"/>
  <c r="AT2081" i="20"/>
  <c r="AU2081" i="20" s="1"/>
  <c r="AV2081" i="20" s="1"/>
  <c r="AT2085" i="20"/>
  <c r="AU2085" i="20" s="1"/>
  <c r="AV2085" i="20" s="1"/>
  <c r="AT2089" i="20"/>
  <c r="AU2089" i="20" s="1"/>
  <c r="AV2089" i="20" s="1"/>
  <c r="AT2093" i="20"/>
  <c r="AU2093" i="20" s="1"/>
  <c r="AV2093" i="20" s="1"/>
  <c r="AT2097" i="20"/>
  <c r="AU2097" i="20" s="1"/>
  <c r="AV2097" i="20" s="1"/>
  <c r="AT2101" i="20"/>
  <c r="AU2101" i="20" s="1"/>
  <c r="AV2101" i="20" s="1"/>
  <c r="AT2105" i="20"/>
  <c r="AU2105" i="20" s="1"/>
  <c r="AV2105" i="20" s="1"/>
  <c r="AT2109" i="20"/>
  <c r="AU2109" i="20" s="1"/>
  <c r="AV2109" i="20" s="1"/>
  <c r="AT2113" i="20"/>
  <c r="AU2113" i="20" s="1"/>
  <c r="AV2113" i="20" s="1"/>
  <c r="AT2117" i="20"/>
  <c r="AU2117" i="20" s="1"/>
  <c r="AV2117" i="20" s="1"/>
  <c r="AT2121" i="20"/>
  <c r="AU2121" i="20" s="1"/>
  <c r="AV2121" i="20" s="1"/>
  <c r="AT2125" i="20"/>
  <c r="AU2125" i="20" s="1"/>
  <c r="AV2125" i="20" s="1"/>
  <c r="AT2129" i="20"/>
  <c r="AU2129" i="20" s="1"/>
  <c r="AV2129" i="20" s="1"/>
  <c r="AT2133" i="20"/>
  <c r="AU2133" i="20" s="1"/>
  <c r="AV2133" i="20" s="1"/>
  <c r="AT2137" i="20"/>
  <c r="AU2137" i="20" s="1"/>
  <c r="AV2137" i="20" s="1"/>
  <c r="AT2141" i="20"/>
  <c r="AU2141" i="20" s="1"/>
  <c r="AV2141" i="20" s="1"/>
  <c r="AT2145" i="20"/>
  <c r="AU2145" i="20" s="1"/>
  <c r="AV2145" i="20" s="1"/>
  <c r="AT2149" i="20"/>
  <c r="AU2149" i="20" s="1"/>
  <c r="AV2149" i="20" s="1"/>
  <c r="AT2153" i="20"/>
  <c r="AU2153" i="20" s="1"/>
  <c r="AV2153" i="20" s="1"/>
  <c r="AW1852" i="20"/>
  <c r="AX1852" i="20" s="1"/>
  <c r="AY1852" i="20" s="1"/>
  <c r="AW1860" i="20"/>
  <c r="AX1860" i="20" s="1"/>
  <c r="AY1860" i="20" s="1"/>
  <c r="AW1851" i="20"/>
  <c r="AX1851" i="20" s="1"/>
  <c r="AY1851" i="20" s="1"/>
  <c r="AW1859" i="20"/>
  <c r="AX1859" i="20" s="1"/>
  <c r="AY1859" i="20" s="1"/>
  <c r="AW1854" i="20"/>
  <c r="AX1854" i="20" s="1"/>
  <c r="AY1854" i="20" s="1"/>
  <c r="AW1853" i="20"/>
  <c r="AX1853" i="20" s="1"/>
  <c r="AY1853" i="20" s="1"/>
  <c r="AW1861" i="20"/>
  <c r="AX1861" i="20" s="1"/>
  <c r="AY1861" i="20" s="1"/>
  <c r="AW3313" i="20"/>
  <c r="AX3313" i="20" s="1"/>
  <c r="AY3313" i="20" s="1"/>
  <c r="AW3329" i="20"/>
  <c r="AX3329" i="20" s="1"/>
  <c r="AY3329" i="20" s="1"/>
  <c r="AW3345" i="20"/>
  <c r="AX3345" i="20" s="1"/>
  <c r="AY3345" i="20" s="1"/>
  <c r="AW3361" i="20"/>
  <c r="AX3361" i="20" s="1"/>
  <c r="AY3361" i="20" s="1"/>
  <c r="AW3377" i="20"/>
  <c r="AX3377" i="20" s="1"/>
  <c r="AY3377" i="20" s="1"/>
  <c r="AW3393" i="20"/>
  <c r="AX3393" i="20" s="1"/>
  <c r="AY3393" i="20" s="1"/>
  <c r="AW3409" i="20"/>
  <c r="AX3409" i="20" s="1"/>
  <c r="AY3409" i="20" s="1"/>
  <c r="AW3425" i="20"/>
  <c r="AX3425" i="20" s="1"/>
  <c r="AY3425" i="20" s="1"/>
  <c r="AW3441" i="20"/>
  <c r="AX3441" i="20" s="1"/>
  <c r="AY3441" i="20" s="1"/>
  <c r="AW3457" i="20"/>
  <c r="AX3457" i="20" s="1"/>
  <c r="AY3457" i="20" s="1"/>
  <c r="AW3473" i="20"/>
  <c r="AX3473" i="20" s="1"/>
  <c r="AY3473" i="20" s="1"/>
  <c r="AW3489" i="20"/>
  <c r="AX3489" i="20" s="1"/>
  <c r="AY3489" i="20" s="1"/>
  <c r="AT3505" i="20"/>
  <c r="AU3505" i="20" s="1"/>
  <c r="AV3505" i="20" s="1"/>
  <c r="AT3521" i="20"/>
  <c r="AU3521" i="20" s="1"/>
  <c r="AV3521" i="20" s="1"/>
  <c r="AT3537" i="20"/>
  <c r="AU3537" i="20" s="1"/>
  <c r="AV3537" i="20" s="1"/>
  <c r="AT3553" i="20"/>
  <c r="AU3553" i="20" s="1"/>
  <c r="AV3553" i="20" s="1"/>
  <c r="AT3566" i="20"/>
  <c r="AU3566" i="20" s="1"/>
  <c r="AV3566" i="20" s="1"/>
  <c r="AT3570" i="20"/>
  <c r="AU3570" i="20" s="1"/>
  <c r="AV3570" i="20" s="1"/>
  <c r="AT3574" i="20"/>
  <c r="AU3574" i="20" s="1"/>
  <c r="AV3574" i="20" s="1"/>
  <c r="AT3578" i="20"/>
  <c r="AU3578" i="20" s="1"/>
  <c r="AV3578" i="20" s="1"/>
  <c r="AT3582" i="20"/>
  <c r="AU3582" i="20" s="1"/>
  <c r="AV3582" i="20" s="1"/>
  <c r="AT3586" i="20"/>
  <c r="AU3586" i="20" s="1"/>
  <c r="AV3586" i="20" s="1"/>
  <c r="AT3590" i="20"/>
  <c r="AU3590" i="20" s="1"/>
  <c r="AV3590" i="20" s="1"/>
  <c r="AT3594" i="20"/>
  <c r="AU3594" i="20" s="1"/>
  <c r="AV3594" i="20" s="1"/>
  <c r="AT3598" i="20"/>
  <c r="AU3598" i="20" s="1"/>
  <c r="AV3598" i="20" s="1"/>
  <c r="AT3602" i="20"/>
  <c r="AU3602" i="20" s="1"/>
  <c r="AV3602" i="20" s="1"/>
  <c r="AT3606" i="20"/>
  <c r="AU3606" i="20" s="1"/>
  <c r="AV3606" i="20" s="1"/>
  <c r="AT3610" i="20"/>
  <c r="AU3610" i="20" s="1"/>
  <c r="AV3610" i="20" s="1"/>
  <c r="AT3614" i="20"/>
  <c r="AU3614" i="20" s="1"/>
  <c r="AV3614" i="20" s="1"/>
  <c r="AT3618" i="20"/>
  <c r="AU3618" i="20" s="1"/>
  <c r="AV3618" i="20" s="1"/>
  <c r="AT3622" i="20"/>
  <c r="AU3622" i="20" s="1"/>
  <c r="AV3622" i="20" s="1"/>
  <c r="AT3626" i="20"/>
  <c r="AU3626" i="20" s="1"/>
  <c r="AV3626" i="20" s="1"/>
  <c r="AT3630" i="20"/>
  <c r="AU3630" i="20" s="1"/>
  <c r="AV3630" i="20" s="1"/>
  <c r="AT3634" i="20"/>
  <c r="AU3634" i="20" s="1"/>
  <c r="AV3634" i="20" s="1"/>
  <c r="AT3638" i="20"/>
  <c r="AU3638" i="20" s="1"/>
  <c r="AV3638" i="20" s="1"/>
  <c r="AT3642" i="20"/>
  <c r="AU3642" i="20" s="1"/>
  <c r="AV3642" i="20" s="1"/>
  <c r="AT3646" i="20"/>
  <c r="AU3646" i="20" s="1"/>
  <c r="AV3646" i="20" s="1"/>
  <c r="AT3650" i="20"/>
  <c r="AU3650" i="20" s="1"/>
  <c r="AV3650" i="20" s="1"/>
  <c r="AT3654" i="20"/>
  <c r="AU3654" i="20" s="1"/>
  <c r="AV3654" i="20" s="1"/>
  <c r="AT3658" i="20"/>
  <c r="AU3658" i="20" s="1"/>
  <c r="AV3658" i="20" s="1"/>
  <c r="AT3662" i="20"/>
  <c r="AU3662" i="20" s="1"/>
  <c r="AV3662" i="20" s="1"/>
  <c r="AT3666" i="20"/>
  <c r="AU3666" i="20" s="1"/>
  <c r="AV3666" i="20" s="1"/>
  <c r="AT3670" i="20"/>
  <c r="AU3670" i="20" s="1"/>
  <c r="AV3670" i="20" s="1"/>
  <c r="AT3674" i="20"/>
  <c r="AU3674" i="20" s="1"/>
  <c r="AV3674" i="20" s="1"/>
  <c r="AT3678" i="20"/>
  <c r="AU3678" i="20" s="1"/>
  <c r="AV3678" i="20" s="1"/>
  <c r="AT3682" i="20"/>
  <c r="AU3682" i="20" s="1"/>
  <c r="AV3682" i="20" s="1"/>
  <c r="AT3686" i="20"/>
  <c r="AU3686" i="20" s="1"/>
  <c r="AV3686" i="20" s="1"/>
  <c r="AT3690" i="20"/>
  <c r="AU3690" i="20" s="1"/>
  <c r="AV3690" i="20" s="1"/>
  <c r="AT3694" i="20"/>
  <c r="AU3694" i="20" s="1"/>
  <c r="AV3694" i="20" s="1"/>
  <c r="AT3698" i="20"/>
  <c r="AU3698" i="20" s="1"/>
  <c r="AV3698" i="20" s="1"/>
  <c r="AT3702" i="20"/>
  <c r="AU3702" i="20" s="1"/>
  <c r="AV3702" i="20" s="1"/>
  <c r="AT3706" i="20"/>
  <c r="AU3706" i="20" s="1"/>
  <c r="AV3706" i="20" s="1"/>
  <c r="AT3710" i="20"/>
  <c r="AU3710" i="20"/>
  <c r="AV3710" i="20" s="1"/>
  <c r="AT3714" i="20"/>
  <c r="AU3714" i="20" s="1"/>
  <c r="AV3714" i="20" s="1"/>
  <c r="AT3718" i="20"/>
  <c r="AU3718" i="20"/>
  <c r="AV3718" i="20" s="1"/>
  <c r="AT3722" i="20"/>
  <c r="AU3722" i="20" s="1"/>
  <c r="AV3722" i="20" s="1"/>
  <c r="AT3726" i="20"/>
  <c r="AU3726" i="20" s="1"/>
  <c r="AV3726" i="20" s="1"/>
  <c r="AT3730" i="20"/>
  <c r="AU3730" i="20" s="1"/>
  <c r="AV3730" i="20" s="1"/>
  <c r="AT3734" i="20"/>
  <c r="AU3734" i="20" s="1"/>
  <c r="AV3734" i="20" s="1"/>
  <c r="AT3738" i="20"/>
  <c r="AU3738" i="20" s="1"/>
  <c r="AV3738" i="20" s="1"/>
  <c r="AT3742" i="20"/>
  <c r="AU3742" i="20" s="1"/>
  <c r="AV3742" i="20" s="1"/>
  <c r="AT3746" i="20"/>
  <c r="AU3746" i="20"/>
  <c r="AV3746" i="20" s="1"/>
  <c r="AT3750" i="20"/>
  <c r="AU3750" i="20" s="1"/>
  <c r="AV3750" i="20" s="1"/>
  <c r="AT3754" i="20"/>
  <c r="AU3754" i="20" s="1"/>
  <c r="AV3754" i="20" s="1"/>
  <c r="AT3758" i="20"/>
  <c r="AU3758" i="20" s="1"/>
  <c r="AV3758" i="20" s="1"/>
  <c r="AT3762" i="20"/>
  <c r="AU3762" i="20" s="1"/>
  <c r="AV3762" i="20" s="1"/>
  <c r="AT3766" i="20"/>
  <c r="AU3766" i="20"/>
  <c r="AV3766" i="20" s="1"/>
  <c r="AT3770" i="20"/>
  <c r="AU3770" i="20"/>
  <c r="AV3770" i="20" s="1"/>
  <c r="AT3774" i="20"/>
  <c r="AU3774" i="20" s="1"/>
  <c r="AV3774" i="20" s="1"/>
  <c r="AT3778" i="20"/>
  <c r="AU3778" i="20" s="1"/>
  <c r="AV3778" i="20" s="1"/>
  <c r="AT3782" i="20"/>
  <c r="AU3782" i="20" s="1"/>
  <c r="AV3782" i="20" s="1"/>
  <c r="AT3786" i="20"/>
  <c r="AU3786" i="20" s="1"/>
  <c r="AV3786" i="20" s="1"/>
  <c r="AT3790" i="20"/>
  <c r="AU3790" i="20" s="1"/>
  <c r="AV3790" i="20" s="1"/>
  <c r="AT3794" i="20"/>
  <c r="AU3794" i="20"/>
  <c r="AV3794" i="20" s="1"/>
  <c r="AT3798" i="20"/>
  <c r="AU3798" i="20" s="1"/>
  <c r="AV3798" i="20" s="1"/>
  <c r="AT3802" i="20"/>
  <c r="AU3802" i="20"/>
  <c r="AV3802" i="20" s="1"/>
  <c r="AT3806" i="20"/>
  <c r="AU3806" i="20" s="1"/>
  <c r="AV3806" i="20" s="1"/>
  <c r="AT3810" i="20"/>
  <c r="AU3810" i="20" s="1"/>
  <c r="AV3810" i="20" s="1"/>
  <c r="AT3814" i="20"/>
  <c r="AU3814" i="20"/>
  <c r="AV3814" i="20" s="1"/>
  <c r="AT3818" i="20"/>
  <c r="AU3818" i="20" s="1"/>
  <c r="AV3818" i="20" s="1"/>
  <c r="AT3822" i="20"/>
  <c r="AU3822" i="20" s="1"/>
  <c r="AV3822" i="20" s="1"/>
  <c r="AT3826" i="20"/>
  <c r="AU3826" i="20"/>
  <c r="AV3826" i="20" s="1"/>
  <c r="AT3830" i="20"/>
  <c r="AU3830" i="20" s="1"/>
  <c r="AV3830" i="20" s="1"/>
  <c r="AT3834" i="20"/>
  <c r="AU3834" i="20" s="1"/>
  <c r="AV3834" i="20" s="1"/>
  <c r="AT3838" i="20"/>
  <c r="AU3838" i="20" s="1"/>
  <c r="AV3838" i="20" s="1"/>
  <c r="AT3842" i="20"/>
  <c r="AU3842" i="20" s="1"/>
  <c r="AV3842" i="20" s="1"/>
  <c r="AT3846" i="20"/>
  <c r="AU3846" i="20" s="1"/>
  <c r="AV3846" i="20" s="1"/>
  <c r="AT3850" i="20"/>
  <c r="AU3850" i="20" s="1"/>
  <c r="AV3850" i="20" s="1"/>
  <c r="AT3854" i="20"/>
  <c r="AU3854" i="20" s="1"/>
  <c r="AV3854" i="20" s="1"/>
  <c r="AT3858" i="20"/>
  <c r="AU3858" i="20" s="1"/>
  <c r="AV3858" i="20" s="1"/>
  <c r="AT3862" i="20"/>
  <c r="AU3862" i="20" s="1"/>
  <c r="AV3862" i="20" s="1"/>
  <c r="AT3866" i="20"/>
  <c r="AU3866" i="20" s="1"/>
  <c r="AV3866" i="20" s="1"/>
  <c r="AT3870" i="20"/>
  <c r="AU3870" i="20" s="1"/>
  <c r="AV3870" i="20" s="1"/>
  <c r="AT3874" i="20"/>
  <c r="AU3874" i="20" s="1"/>
  <c r="AV3874" i="20" s="1"/>
  <c r="AT3878" i="20"/>
  <c r="AU3878" i="20" s="1"/>
  <c r="AV3878" i="20" s="1"/>
  <c r="AT3882" i="20"/>
  <c r="AU3882" i="20" s="1"/>
  <c r="AV3882" i="20" s="1"/>
  <c r="AT3886" i="20"/>
  <c r="AU3886" i="20" s="1"/>
  <c r="AV3886" i="20" s="1"/>
  <c r="AT3890" i="20"/>
  <c r="AU3890" i="20" s="1"/>
  <c r="AV3890" i="20" s="1"/>
  <c r="AT3894" i="20"/>
  <c r="AU3894" i="20" s="1"/>
  <c r="AV3894" i="20" s="1"/>
  <c r="AT3898" i="20"/>
  <c r="AU3898" i="20"/>
  <c r="AV3898" i="20" s="1"/>
  <c r="AT3902" i="20"/>
  <c r="AU3902" i="20" s="1"/>
  <c r="AV3902" i="20" s="1"/>
  <c r="AT3906" i="20"/>
  <c r="AU3906" i="20" s="1"/>
  <c r="AV3906" i="20" s="1"/>
  <c r="AT3910" i="20"/>
  <c r="AU3910" i="20" s="1"/>
  <c r="AV3910" i="20" s="1"/>
  <c r="AT3914" i="20"/>
  <c r="AU3914" i="20" s="1"/>
  <c r="AV3914" i="20" s="1"/>
  <c r="AT3918" i="20"/>
  <c r="AU3918" i="20" s="1"/>
  <c r="AV3918" i="20" s="1"/>
  <c r="AT3922" i="20"/>
  <c r="AU3922" i="20" s="1"/>
  <c r="AV3922" i="20" s="1"/>
  <c r="AT3926" i="20"/>
  <c r="AU3926" i="20" s="1"/>
  <c r="AV3926" i="20" s="1"/>
  <c r="AT3930" i="20"/>
  <c r="AU3930" i="20" s="1"/>
  <c r="AV3930" i="20" s="1"/>
  <c r="AW4001" i="20"/>
  <c r="AX4001" i="20" s="1"/>
  <c r="AY4001" i="20" s="1"/>
  <c r="AW3311" i="20"/>
  <c r="AX3311" i="20" s="1"/>
  <c r="AY3311" i="20" s="1"/>
  <c r="AW3327" i="20"/>
  <c r="AX3327" i="20" s="1"/>
  <c r="AY3327" i="20" s="1"/>
  <c r="AW3343" i="20"/>
  <c r="AX3343" i="20" s="1"/>
  <c r="AY3343" i="20" s="1"/>
  <c r="AT3438" i="20"/>
  <c r="AU3438" i="20" s="1"/>
  <c r="AV3438" i="20" s="1"/>
  <c r="AT3454" i="20"/>
  <c r="AU3454" i="20"/>
  <c r="AV3454" i="20" s="1"/>
  <c r="AT3470" i="20"/>
  <c r="AU3470" i="20" s="1"/>
  <c r="AV3470" i="20" s="1"/>
  <c r="AT3486" i="20"/>
  <c r="AU3486" i="20"/>
  <c r="AV3486" i="20" s="1"/>
  <c r="AT3502" i="20"/>
  <c r="AU3502" i="20" s="1"/>
  <c r="AV3502" i="20" s="1"/>
  <c r="AT3518" i="20"/>
  <c r="AU3518" i="20"/>
  <c r="AV3518" i="20" s="1"/>
  <c r="AT3534" i="20"/>
  <c r="AU3534" i="20" s="1"/>
  <c r="AV3534" i="20" s="1"/>
  <c r="AT3550" i="20"/>
  <c r="AU3550" i="20"/>
  <c r="AV3550" i="20" s="1"/>
  <c r="AW3932" i="20"/>
  <c r="AX3932" i="20" s="1"/>
  <c r="AY3932" i="20" s="1"/>
  <c r="AW3936" i="20"/>
  <c r="AX3936" i="20" s="1"/>
  <c r="AY3936" i="20" s="1"/>
  <c r="AW3940" i="20"/>
  <c r="AX3940" i="20"/>
  <c r="AY3940" i="20" s="1"/>
  <c r="AW3944" i="20"/>
  <c r="AX3944" i="20" s="1"/>
  <c r="AY3944" i="20" s="1"/>
  <c r="AW3948" i="20"/>
  <c r="AX3948" i="20" s="1"/>
  <c r="AY3948" i="20" s="1"/>
  <c r="AW3952" i="20"/>
  <c r="AX3952" i="20" s="1"/>
  <c r="AY3952" i="20" s="1"/>
  <c r="AW3956" i="20"/>
  <c r="AX3956" i="20" s="1"/>
  <c r="AY3956" i="20" s="1"/>
  <c r="AW3960" i="20"/>
  <c r="AX3960" i="20" s="1"/>
  <c r="AY3960" i="20" s="1"/>
  <c r="AW3964" i="20"/>
  <c r="AX3964" i="20"/>
  <c r="AY3964" i="20" s="1"/>
  <c r="AW3968" i="20"/>
  <c r="AX3968" i="20" s="1"/>
  <c r="AY3968" i="20" s="1"/>
  <c r="AW3972" i="20"/>
  <c r="AX3972" i="20" s="1"/>
  <c r="AY3972" i="20" s="1"/>
  <c r="AW3976" i="20"/>
  <c r="AX3976" i="20" s="1"/>
  <c r="AY3976" i="20" s="1"/>
  <c r="AW3980" i="20"/>
  <c r="AX3980" i="20" s="1"/>
  <c r="AY3980" i="20" s="1"/>
  <c r="AW3984" i="20"/>
  <c r="AX3984" i="20" s="1"/>
  <c r="AY3984" i="20" s="1"/>
  <c r="AW3988" i="20"/>
  <c r="AX3988" i="20" s="1"/>
  <c r="AY3988" i="20" s="1"/>
  <c r="AW3992" i="20"/>
  <c r="AX3992" i="20" s="1"/>
  <c r="AY3992" i="20" s="1"/>
  <c r="AW3996" i="20"/>
  <c r="AX3996" i="20" s="1"/>
  <c r="AY3996" i="20" s="1"/>
  <c r="AW4004" i="20"/>
  <c r="AX4004" i="20" s="1"/>
  <c r="AY4004" i="20" s="1"/>
  <c r="AW3277" i="20"/>
  <c r="AX3277" i="20" s="1"/>
  <c r="AY3277" i="20" s="1"/>
  <c r="AW3285" i="20"/>
  <c r="AX3285" i="20" s="1"/>
  <c r="AY3285" i="20" s="1"/>
  <c r="AW3293" i="20"/>
  <c r="AX3293" i="20" s="1"/>
  <c r="AY3293" i="20" s="1"/>
  <c r="AW3301" i="20"/>
  <c r="AX3301" i="20" s="1"/>
  <c r="AY3301" i="20" s="1"/>
  <c r="AW3309" i="20"/>
  <c r="AX3309" i="20" s="1"/>
  <c r="AY3309" i="20" s="1"/>
  <c r="AW3272" i="20"/>
  <c r="AX3272" i="20" s="1"/>
  <c r="AY3272" i="20" s="1"/>
  <c r="AW3280" i="20"/>
  <c r="AX3280" i="20" s="1"/>
  <c r="AY3280" i="20" s="1"/>
  <c r="AW3288" i="20"/>
  <c r="AX3288" i="20" s="1"/>
  <c r="AY3288" i="20" s="1"/>
  <c r="AW3296" i="20"/>
  <c r="AX3296" i="20" s="1"/>
  <c r="AY3296" i="20" s="1"/>
  <c r="AW3304" i="20"/>
  <c r="AX3304" i="20" s="1"/>
  <c r="AY3304" i="20" s="1"/>
  <c r="AW3275" i="20"/>
  <c r="AX3275" i="20" s="1"/>
  <c r="AY3275" i="20" s="1"/>
  <c r="AW3283" i="20"/>
  <c r="AX3283" i="20" s="1"/>
  <c r="AY3283" i="20" s="1"/>
  <c r="AW3291" i="20"/>
  <c r="AX3291" i="20" s="1"/>
  <c r="AY3291" i="20" s="1"/>
  <c r="AW3299" i="20"/>
  <c r="AX3299" i="20" s="1"/>
  <c r="AY3299" i="20" s="1"/>
  <c r="AW3307" i="20"/>
  <c r="AX3307" i="20" s="1"/>
  <c r="AY3307" i="20" s="1"/>
  <c r="AW3278" i="20"/>
  <c r="AX3278" i="20" s="1"/>
  <c r="AY3278" i="20" s="1"/>
  <c r="AW3286" i="20"/>
  <c r="AX3286" i="20" s="1"/>
  <c r="AY3286" i="20" s="1"/>
  <c r="AW3294" i="20"/>
  <c r="AX3294" i="20" s="1"/>
  <c r="AY3294" i="20" s="1"/>
  <c r="AW3302" i="20"/>
  <c r="AX3302" i="20" s="1"/>
  <c r="AY3302" i="20" s="1"/>
  <c r="AA7" i="20"/>
  <c r="AA8" i="20"/>
  <c r="AA9" i="20"/>
  <c r="AA10" i="20"/>
  <c r="AA11" i="20"/>
  <c r="AA12" i="20"/>
  <c r="AA13" i="20"/>
  <c r="AA14" i="20"/>
  <c r="AA15" i="20"/>
  <c r="AA16" i="20"/>
  <c r="AA17" i="20"/>
  <c r="AA18" i="20"/>
  <c r="AA19" i="20"/>
  <c r="AA20" i="20"/>
  <c r="AA21" i="20"/>
  <c r="AA22" i="20"/>
  <c r="AA23" i="20"/>
  <c r="AA24" i="20"/>
  <c r="AA25" i="20"/>
  <c r="AA26" i="20"/>
  <c r="AA27" i="20"/>
  <c r="AA28" i="20"/>
  <c r="AA29" i="20"/>
  <c r="AA30" i="20"/>
  <c r="AA31" i="20"/>
  <c r="AA32" i="20"/>
  <c r="AA33" i="20"/>
  <c r="AA34" i="20"/>
  <c r="AA35" i="20"/>
  <c r="AA36" i="20"/>
  <c r="AA37" i="20"/>
  <c r="AA38" i="20"/>
  <c r="AA39" i="20"/>
  <c r="AA40" i="20"/>
  <c r="AA41" i="20"/>
  <c r="AA42" i="20"/>
  <c r="AA43" i="20"/>
  <c r="AA44" i="20"/>
  <c r="AA45" i="20"/>
  <c r="AA46" i="20"/>
  <c r="AA47" i="20"/>
  <c r="AA48" i="20"/>
  <c r="AA49" i="20"/>
  <c r="AA50" i="20"/>
  <c r="AA51" i="20"/>
  <c r="AA52" i="20"/>
  <c r="AA53" i="20"/>
  <c r="AA54" i="20"/>
  <c r="AA55" i="20"/>
  <c r="AA56" i="20"/>
  <c r="AA57" i="20"/>
  <c r="AA58" i="20"/>
  <c r="AA59" i="20"/>
  <c r="AA60" i="20"/>
  <c r="AA61" i="20"/>
  <c r="AA62" i="20"/>
  <c r="AA63" i="20"/>
  <c r="AA64" i="20"/>
  <c r="AA65" i="20"/>
  <c r="AA66" i="20"/>
  <c r="AA67" i="20"/>
  <c r="AA68" i="20"/>
  <c r="AA69" i="20"/>
  <c r="AA70" i="20"/>
  <c r="AA71" i="20"/>
  <c r="AA72" i="20"/>
  <c r="AA73" i="20"/>
  <c r="AA74" i="20"/>
  <c r="AA75" i="20"/>
  <c r="AA76" i="20"/>
  <c r="AA77" i="20"/>
  <c r="AA78" i="20"/>
  <c r="AA79" i="20"/>
  <c r="AA80" i="20"/>
  <c r="AA81" i="20"/>
  <c r="AA82" i="20"/>
  <c r="AA83" i="20"/>
  <c r="AA84" i="20"/>
  <c r="AA85" i="20"/>
  <c r="AA86" i="20"/>
  <c r="AA87" i="20"/>
  <c r="AA88" i="20"/>
  <c r="AA89" i="20"/>
  <c r="AA90" i="20"/>
  <c r="AA91" i="20"/>
  <c r="AA92" i="20"/>
  <c r="AA93" i="20"/>
  <c r="AA94" i="20"/>
  <c r="AA95" i="20"/>
  <c r="AA96" i="20"/>
  <c r="AA97" i="20"/>
  <c r="AA98" i="20"/>
  <c r="AA99" i="20"/>
  <c r="AA100" i="20"/>
  <c r="AA101" i="20"/>
  <c r="AA102" i="20"/>
  <c r="AA103" i="20"/>
  <c r="AA104" i="20"/>
  <c r="AA105" i="20"/>
  <c r="AA106" i="20"/>
  <c r="AA107" i="20"/>
  <c r="AA108" i="20"/>
  <c r="AA109" i="20"/>
  <c r="AA110" i="20"/>
  <c r="AA111" i="20"/>
  <c r="AA112" i="20"/>
  <c r="AA113" i="20"/>
  <c r="AA114" i="20"/>
  <c r="AA115" i="20"/>
  <c r="AA116" i="20"/>
  <c r="AA117" i="20"/>
  <c r="AA118" i="20"/>
  <c r="AA119" i="20"/>
  <c r="AA120" i="20"/>
  <c r="AA121" i="20"/>
  <c r="AA122" i="20"/>
  <c r="AA123" i="20"/>
  <c r="AA124" i="20"/>
  <c r="AA125" i="20"/>
  <c r="AA126" i="20"/>
  <c r="AA127" i="20"/>
  <c r="AA128" i="20"/>
  <c r="AA129" i="20"/>
  <c r="AA130" i="20"/>
  <c r="AA131" i="20"/>
  <c r="AA132" i="20"/>
  <c r="AA133" i="20"/>
  <c r="AA134" i="20"/>
  <c r="AA135" i="20"/>
  <c r="AA136" i="20"/>
  <c r="AA137" i="20"/>
  <c r="AA138" i="20"/>
  <c r="AA139" i="20"/>
  <c r="AA140" i="20"/>
  <c r="AA141" i="20"/>
  <c r="AA142" i="20"/>
  <c r="AA143" i="20"/>
  <c r="AA144" i="20"/>
  <c r="AA145" i="20"/>
  <c r="AA146" i="20"/>
  <c r="AA147" i="20"/>
  <c r="AA148" i="20"/>
  <c r="AA149" i="20"/>
  <c r="AA150" i="20"/>
  <c r="AA151" i="20"/>
  <c r="AA152" i="20"/>
  <c r="AA153" i="20"/>
  <c r="AA154" i="20"/>
  <c r="AA155" i="20"/>
  <c r="AA156" i="20"/>
  <c r="AA157" i="20"/>
  <c r="AA158" i="20"/>
  <c r="AA159" i="20"/>
  <c r="AA160" i="20"/>
  <c r="AA161" i="20"/>
  <c r="AA162" i="20"/>
  <c r="AA163" i="20"/>
  <c r="AA164" i="20"/>
  <c r="AA165" i="20"/>
  <c r="AA166" i="20"/>
  <c r="AA167" i="20"/>
  <c r="AA168" i="20"/>
  <c r="AA169" i="20"/>
  <c r="AA170" i="20"/>
  <c r="AA171" i="20"/>
  <c r="AA172" i="20"/>
  <c r="AA173" i="20"/>
  <c r="AA174" i="20"/>
  <c r="AA175" i="20"/>
  <c r="AA176" i="20"/>
  <c r="AA177" i="20"/>
  <c r="AA178" i="20"/>
  <c r="AA179" i="20"/>
  <c r="AA180" i="20"/>
  <c r="AA181" i="20"/>
  <c r="AA182" i="20"/>
  <c r="AA183" i="20"/>
  <c r="AA184" i="20"/>
  <c r="AA185" i="20"/>
  <c r="AA186" i="20"/>
  <c r="AA187" i="20"/>
  <c r="AA188" i="20"/>
  <c r="AA189" i="20"/>
  <c r="AA190" i="20"/>
  <c r="AA191" i="20"/>
  <c r="AA192" i="20"/>
  <c r="AA193" i="20"/>
  <c r="AA194" i="20"/>
  <c r="AA195" i="20"/>
  <c r="AA196" i="20"/>
  <c r="AA197" i="20"/>
  <c r="AA198" i="20"/>
  <c r="AA199" i="20"/>
  <c r="AA200" i="20"/>
  <c r="AA201" i="20"/>
  <c r="AA202" i="20"/>
  <c r="AA203" i="20"/>
  <c r="AA204" i="20"/>
  <c r="AA205" i="20"/>
  <c r="AA206" i="20"/>
  <c r="AA207" i="20"/>
  <c r="AA208" i="20"/>
  <c r="AA209" i="20"/>
  <c r="AA210" i="20"/>
  <c r="AA211" i="20"/>
  <c r="AA212" i="20"/>
  <c r="AA213" i="20"/>
  <c r="AA214" i="20"/>
  <c r="AA215" i="20"/>
  <c r="AA216" i="20"/>
  <c r="AA217" i="20"/>
  <c r="AA218" i="20"/>
  <c r="AA219" i="20"/>
  <c r="AA220" i="20"/>
  <c r="AA221" i="20"/>
  <c r="AA222" i="20"/>
  <c r="AA223" i="20"/>
  <c r="AA224" i="20"/>
  <c r="AA225" i="20"/>
  <c r="AA226" i="20"/>
  <c r="AA227" i="20"/>
  <c r="AA228" i="20"/>
  <c r="AA229" i="20"/>
  <c r="AA230" i="20"/>
  <c r="AA231" i="20"/>
  <c r="AA232" i="20"/>
  <c r="AA233" i="20"/>
  <c r="AA234" i="20"/>
  <c r="AA235" i="20"/>
  <c r="AA236" i="20"/>
  <c r="AA237" i="20"/>
  <c r="AA238" i="20"/>
  <c r="AA239" i="20"/>
  <c r="AA240" i="20"/>
  <c r="AA241" i="20"/>
  <c r="AA242" i="20"/>
  <c r="AA243" i="20"/>
  <c r="AA244" i="20"/>
  <c r="AA245" i="20"/>
  <c r="AA246" i="20"/>
  <c r="AA247" i="20"/>
  <c r="AA248" i="20"/>
  <c r="AA249" i="20"/>
  <c r="AA250" i="20"/>
  <c r="AA251" i="20"/>
  <c r="AA252" i="20"/>
  <c r="AA253" i="20"/>
  <c r="AA254" i="20"/>
  <c r="AA255" i="20"/>
  <c r="AA256" i="20"/>
  <c r="AA257" i="20"/>
  <c r="AA258" i="20"/>
  <c r="AA259" i="20"/>
  <c r="AA260" i="20"/>
  <c r="AA261" i="20"/>
  <c r="AA262" i="20"/>
  <c r="AA263" i="20"/>
  <c r="AA264" i="20"/>
  <c r="AA265" i="20"/>
  <c r="AA266" i="20"/>
  <c r="AA267" i="20"/>
  <c r="AA268" i="20"/>
  <c r="AA269" i="20"/>
  <c r="AA270" i="20"/>
  <c r="AA271" i="20"/>
  <c r="AA272" i="20"/>
  <c r="AA273" i="20"/>
  <c r="AA274" i="20"/>
  <c r="AA275" i="20"/>
  <c r="AA276" i="20"/>
  <c r="AA277" i="20"/>
  <c r="AA278" i="20"/>
  <c r="AA279" i="20"/>
  <c r="AA280" i="20"/>
  <c r="AA281" i="20"/>
  <c r="AA282" i="20"/>
  <c r="AA283" i="20"/>
  <c r="AA284" i="20"/>
  <c r="AA285" i="20"/>
  <c r="AA286" i="20"/>
  <c r="AA287" i="20"/>
  <c r="AA288" i="20"/>
  <c r="AA289" i="20"/>
  <c r="AA290" i="20"/>
  <c r="AA291" i="20"/>
  <c r="AA292" i="20"/>
  <c r="AA293" i="20"/>
  <c r="AA294" i="20"/>
  <c r="AA295" i="20"/>
  <c r="AA296" i="20"/>
  <c r="AA297" i="20"/>
  <c r="AA298" i="20"/>
  <c r="AA299" i="20"/>
  <c r="AA300" i="20"/>
  <c r="AA301" i="20"/>
  <c r="AA302" i="20"/>
  <c r="AA303" i="20"/>
  <c r="AA304" i="20"/>
  <c r="AA305" i="20"/>
  <c r="AA306" i="20"/>
  <c r="AA307" i="20"/>
  <c r="AA308" i="20"/>
  <c r="AA309" i="20"/>
  <c r="AA310" i="20"/>
  <c r="AA311" i="20"/>
  <c r="AA312" i="20"/>
  <c r="AA313" i="20"/>
  <c r="AA314" i="20"/>
  <c r="AA315" i="20"/>
  <c r="AA316" i="20"/>
  <c r="AA317" i="20"/>
  <c r="AA318" i="20"/>
  <c r="AA319" i="20"/>
  <c r="AA320" i="20"/>
  <c r="AA321" i="20"/>
  <c r="AA322" i="20"/>
  <c r="AA323" i="20"/>
  <c r="AA324" i="20"/>
  <c r="AA325" i="20"/>
  <c r="AA326" i="20"/>
  <c r="AA327" i="20"/>
  <c r="AA328" i="20"/>
  <c r="AA329" i="20"/>
  <c r="AA330" i="20"/>
  <c r="AA331" i="20"/>
  <c r="AA332" i="20"/>
  <c r="AA333" i="20"/>
  <c r="AA334" i="20"/>
  <c r="AA335" i="20"/>
  <c r="AA336" i="20"/>
  <c r="AA337" i="20"/>
  <c r="AA338" i="20"/>
  <c r="AA339" i="20"/>
  <c r="AA340" i="20"/>
  <c r="AA341" i="20"/>
  <c r="AA342" i="20"/>
  <c r="AA343" i="20"/>
  <c r="AA344" i="20"/>
  <c r="AA345" i="20"/>
  <c r="AA346" i="20"/>
  <c r="AA347" i="20"/>
  <c r="AA348" i="20"/>
  <c r="AA349" i="20"/>
  <c r="AA350" i="20"/>
  <c r="AA351" i="20"/>
  <c r="AA352" i="20"/>
  <c r="AA353" i="20"/>
  <c r="AA354" i="20"/>
  <c r="AA355" i="20"/>
  <c r="AA356" i="20"/>
  <c r="AA357" i="20"/>
  <c r="AA358" i="20"/>
  <c r="AA359" i="20"/>
  <c r="AA360" i="20"/>
  <c r="AA361" i="20"/>
  <c r="AA362" i="20"/>
  <c r="AA363" i="20"/>
  <c r="AA364" i="20"/>
  <c r="AA365" i="20"/>
  <c r="AA366" i="20"/>
  <c r="AA367" i="20"/>
  <c r="AA368" i="20"/>
  <c r="AA369" i="20"/>
  <c r="AA370" i="20"/>
  <c r="AA371" i="20"/>
  <c r="AA372" i="20"/>
  <c r="AA373" i="20"/>
  <c r="AA374" i="20"/>
  <c r="AA375" i="20"/>
  <c r="AA376" i="20"/>
  <c r="AA377" i="20"/>
  <c r="AA378" i="20"/>
  <c r="AA379" i="20"/>
  <c r="AA380" i="20"/>
  <c r="AA381" i="20"/>
  <c r="AA382" i="20"/>
  <c r="AA383" i="20"/>
  <c r="AA384" i="20"/>
  <c r="AA385" i="20"/>
  <c r="AA386" i="20"/>
  <c r="AA387" i="20"/>
  <c r="AA388" i="20"/>
  <c r="AA389" i="20"/>
  <c r="AA390" i="20"/>
  <c r="AA391" i="20"/>
  <c r="AA392" i="20"/>
  <c r="AA393" i="20"/>
  <c r="AA394" i="20"/>
  <c r="AA395" i="20"/>
  <c r="AA396" i="20"/>
  <c r="AA397" i="20"/>
  <c r="AA398" i="20"/>
  <c r="AA399" i="20"/>
  <c r="AA400" i="20"/>
  <c r="AA401" i="20"/>
  <c r="AA402" i="20"/>
  <c r="AA403" i="20"/>
  <c r="AA404" i="20"/>
  <c r="AA405" i="20"/>
  <c r="AA406" i="20"/>
  <c r="AA407" i="20"/>
  <c r="AA408" i="20"/>
  <c r="AA409" i="20"/>
  <c r="AA410" i="20"/>
  <c r="AA411" i="20"/>
  <c r="AA412" i="20"/>
  <c r="AA413" i="20"/>
  <c r="AA414" i="20"/>
  <c r="AA415" i="20"/>
  <c r="AA416" i="20"/>
  <c r="AA417" i="20"/>
  <c r="AA418" i="20"/>
  <c r="AA419" i="20"/>
  <c r="AA420" i="20"/>
  <c r="AA421" i="20"/>
  <c r="AA422" i="20"/>
  <c r="AA423" i="20"/>
  <c r="AA424" i="20"/>
  <c r="AA425" i="20"/>
  <c r="AA426" i="20"/>
  <c r="AA427" i="20"/>
  <c r="AA428" i="20"/>
  <c r="AA429" i="20"/>
  <c r="AA430" i="20"/>
  <c r="AA431" i="20"/>
  <c r="AA432" i="20"/>
  <c r="AA433" i="20"/>
  <c r="AA434" i="20"/>
  <c r="AA435" i="20"/>
  <c r="AA436" i="20"/>
  <c r="AA437" i="20"/>
  <c r="AA438" i="20"/>
  <c r="AA439" i="20"/>
  <c r="AA440" i="20"/>
  <c r="AA441" i="20"/>
  <c r="AA442" i="20"/>
  <c r="AA443" i="20"/>
  <c r="AA444" i="20"/>
  <c r="AA445" i="20"/>
  <c r="AA446" i="20"/>
  <c r="AA447" i="20"/>
  <c r="AA448" i="20"/>
  <c r="AA449" i="20"/>
  <c r="AA450" i="20"/>
  <c r="AA451" i="20"/>
  <c r="AA452" i="20"/>
  <c r="AA453" i="20"/>
  <c r="AA454" i="20"/>
  <c r="AA455" i="20"/>
  <c r="AA456" i="20"/>
  <c r="AA457" i="20"/>
  <c r="AA458" i="20"/>
  <c r="AA459" i="20"/>
  <c r="AA460" i="20"/>
  <c r="AA461" i="20"/>
  <c r="AA462" i="20"/>
  <c r="AA463" i="20"/>
  <c r="AA464" i="20"/>
  <c r="AA465" i="20"/>
  <c r="AA466" i="20"/>
  <c r="AA467" i="20"/>
  <c r="AA468" i="20"/>
  <c r="AA469" i="20"/>
  <c r="AA470" i="20"/>
  <c r="AA471" i="20"/>
  <c r="AA472" i="20"/>
  <c r="AA473" i="20"/>
  <c r="AA474" i="20"/>
  <c r="AA475" i="20"/>
  <c r="AA476" i="20"/>
  <c r="AA477" i="20"/>
  <c r="AA478" i="20"/>
  <c r="AA479" i="20"/>
  <c r="AA480" i="20"/>
  <c r="AA481" i="20"/>
  <c r="AA482" i="20"/>
  <c r="AA483" i="20"/>
  <c r="AA484" i="20"/>
  <c r="AA485" i="20"/>
  <c r="AA486" i="20"/>
  <c r="AA487" i="20"/>
  <c r="AA488" i="20"/>
  <c r="AA489" i="20"/>
  <c r="AA490" i="20"/>
  <c r="AA491" i="20"/>
  <c r="AA492" i="20"/>
  <c r="AA493" i="20"/>
  <c r="AA494" i="20"/>
  <c r="AA495" i="20"/>
  <c r="AA496" i="20"/>
  <c r="AA497" i="20"/>
  <c r="AA498" i="20"/>
  <c r="AA499" i="20"/>
  <c r="AA500" i="20"/>
  <c r="AA501" i="20"/>
  <c r="AA502" i="20"/>
  <c r="AA503" i="20"/>
  <c r="AA504" i="20"/>
  <c r="AA505" i="20"/>
  <c r="AA506" i="20"/>
  <c r="AA507" i="20"/>
  <c r="AA508" i="20"/>
  <c r="AA509" i="20"/>
  <c r="AA510" i="20"/>
  <c r="AA511" i="20"/>
  <c r="AA512" i="20"/>
  <c r="AA513" i="20"/>
  <c r="AA514" i="20"/>
  <c r="AA515" i="20"/>
  <c r="AA516" i="20"/>
  <c r="AA517" i="20"/>
  <c r="AA518" i="20"/>
  <c r="AA519" i="20"/>
  <c r="AA520" i="20"/>
  <c r="AA521" i="20"/>
  <c r="AA522" i="20"/>
  <c r="AA523" i="20"/>
  <c r="AA524" i="20"/>
  <c r="AA525" i="20"/>
  <c r="AA526" i="20"/>
  <c r="AA527" i="20"/>
  <c r="AA528" i="20"/>
  <c r="AA529" i="20"/>
  <c r="AA530" i="20"/>
  <c r="AA531" i="20"/>
  <c r="AA532" i="20"/>
  <c r="AA533" i="20"/>
  <c r="AA534" i="20"/>
  <c r="AA535" i="20"/>
  <c r="AA536" i="20"/>
  <c r="AA537" i="20"/>
  <c r="AA538" i="20"/>
  <c r="AA539" i="20"/>
  <c r="AA540" i="20"/>
  <c r="AA541" i="20"/>
  <c r="AA542" i="20"/>
  <c r="AA543" i="20"/>
  <c r="AA544" i="20"/>
  <c r="AA545" i="20"/>
  <c r="AA546" i="20"/>
  <c r="AA547" i="20"/>
  <c r="AA548" i="20"/>
  <c r="AA549" i="20"/>
  <c r="AA550" i="20"/>
  <c r="AA551" i="20"/>
  <c r="AA552" i="20"/>
  <c r="AA553" i="20"/>
  <c r="AA554" i="20"/>
  <c r="AA555" i="20"/>
  <c r="AA556" i="20"/>
  <c r="AA557" i="20"/>
  <c r="AA558" i="20"/>
  <c r="AA559" i="20"/>
  <c r="AA560" i="20"/>
  <c r="AA561" i="20"/>
  <c r="AA562" i="20"/>
  <c r="AA563" i="20"/>
  <c r="AA564" i="20"/>
  <c r="AA565" i="20"/>
  <c r="AA566" i="20"/>
  <c r="AA567" i="20"/>
  <c r="AA568" i="20"/>
  <c r="AA569" i="20"/>
  <c r="AA570" i="20"/>
  <c r="AA571" i="20"/>
  <c r="AA572" i="20"/>
  <c r="AA573" i="20"/>
  <c r="AA574" i="20"/>
  <c r="AA575" i="20"/>
  <c r="AA576" i="20"/>
  <c r="AA577" i="20"/>
  <c r="AA578" i="20"/>
  <c r="AA579" i="20"/>
  <c r="AA580" i="20"/>
  <c r="AA581" i="20"/>
  <c r="AA582" i="20"/>
  <c r="AA583" i="20"/>
  <c r="AA584" i="20"/>
  <c r="AA585" i="20"/>
  <c r="AA586" i="20"/>
  <c r="AA587" i="20"/>
  <c r="AA588" i="20"/>
  <c r="AA589" i="20"/>
  <c r="AA590" i="20"/>
  <c r="AA591" i="20"/>
  <c r="AA592" i="20"/>
  <c r="AA593" i="20"/>
  <c r="AA594" i="20"/>
  <c r="AA595" i="20"/>
  <c r="AA596" i="20"/>
  <c r="AA597" i="20"/>
  <c r="AA598" i="20"/>
  <c r="AA599" i="20"/>
  <c r="AA600" i="20"/>
  <c r="AA601" i="20"/>
  <c r="AA602" i="20"/>
  <c r="AA603" i="20"/>
  <c r="AA604" i="20"/>
  <c r="AA605" i="20"/>
  <c r="AA606" i="20"/>
  <c r="AA607" i="20"/>
  <c r="AA608" i="20"/>
  <c r="AA609" i="20"/>
  <c r="AA610" i="20"/>
  <c r="AA611" i="20"/>
  <c r="AA612" i="20"/>
  <c r="AA613" i="20"/>
  <c r="AA614" i="20"/>
  <c r="AA615" i="20"/>
  <c r="AA616" i="20"/>
  <c r="AA617" i="20"/>
  <c r="AA618" i="20"/>
  <c r="AA619" i="20"/>
  <c r="AA620" i="20"/>
  <c r="AA621" i="20"/>
  <c r="AA622" i="20"/>
  <c r="AA623" i="20"/>
  <c r="AA624" i="20"/>
  <c r="AA625" i="20"/>
  <c r="AA626" i="20"/>
  <c r="AA627" i="20"/>
  <c r="AA628" i="20"/>
  <c r="AA629" i="20"/>
  <c r="AA630" i="20"/>
  <c r="AA631" i="20"/>
  <c r="AA632" i="20"/>
  <c r="AA633" i="20"/>
  <c r="AA634" i="20"/>
  <c r="AA635" i="20"/>
  <c r="AA636" i="20"/>
  <c r="AA637" i="20"/>
  <c r="AA638" i="20"/>
  <c r="AA639" i="20"/>
  <c r="AA640" i="20"/>
  <c r="AA641" i="20"/>
  <c r="AA642" i="20"/>
  <c r="AA643" i="20"/>
  <c r="AA644" i="20"/>
  <c r="AA645" i="20"/>
  <c r="AA646" i="20"/>
  <c r="AA647" i="20"/>
  <c r="AA648" i="20"/>
  <c r="AA649" i="20"/>
  <c r="AA650" i="20"/>
  <c r="AA651" i="20"/>
  <c r="AA652" i="20"/>
  <c r="AA653" i="20"/>
  <c r="AA654" i="20"/>
  <c r="AA655" i="20"/>
  <c r="AA656" i="20"/>
  <c r="AA657" i="20"/>
  <c r="AA658" i="20"/>
  <c r="AA659" i="20"/>
  <c r="AA660" i="20"/>
  <c r="AA661" i="20"/>
  <c r="AA662" i="20"/>
  <c r="AA663" i="20"/>
  <c r="AA664" i="20"/>
  <c r="AA665" i="20"/>
  <c r="AA666" i="20"/>
  <c r="AA667" i="20"/>
  <c r="AA668" i="20"/>
  <c r="AA669" i="20"/>
  <c r="AA670" i="20"/>
  <c r="AA671" i="20"/>
  <c r="AA672" i="20"/>
  <c r="AA673" i="20"/>
  <c r="AA674" i="20"/>
  <c r="AA675" i="20"/>
  <c r="AA676" i="20"/>
  <c r="AA677" i="20"/>
  <c r="AA678" i="20"/>
  <c r="AA679" i="20"/>
  <c r="AA680" i="20"/>
  <c r="AA681" i="20"/>
  <c r="AA682" i="20"/>
  <c r="AA683" i="20"/>
  <c r="AA684" i="20"/>
  <c r="AA685" i="20"/>
  <c r="AA686" i="20"/>
  <c r="AA687" i="20"/>
  <c r="AA688" i="20"/>
  <c r="AA689" i="20"/>
  <c r="AA690" i="20"/>
  <c r="AA691" i="20"/>
  <c r="AA692" i="20"/>
  <c r="AA693" i="20"/>
  <c r="AA694" i="20"/>
  <c r="AA695" i="20"/>
  <c r="AA696" i="20"/>
  <c r="AA697" i="20"/>
  <c r="AA698" i="20"/>
  <c r="AA699" i="20"/>
  <c r="AA700" i="20"/>
  <c r="AA701" i="20"/>
  <c r="AA702" i="20"/>
  <c r="AA703" i="20"/>
  <c r="AA704" i="20"/>
  <c r="AA705" i="20"/>
  <c r="AA706" i="20"/>
  <c r="AA707" i="20"/>
  <c r="AA708" i="20"/>
  <c r="AA709" i="20"/>
  <c r="AA710" i="20"/>
  <c r="AA711" i="20"/>
  <c r="AA712" i="20"/>
  <c r="AA713" i="20"/>
  <c r="AA714" i="20"/>
  <c r="AA715" i="20"/>
  <c r="AA716" i="20"/>
  <c r="AA717" i="20"/>
  <c r="AA718" i="20"/>
  <c r="AA719" i="20"/>
  <c r="AA720" i="20"/>
  <c r="AA721" i="20"/>
  <c r="AA722" i="20"/>
  <c r="AA723" i="20"/>
  <c r="AA724" i="20"/>
  <c r="AA725" i="20"/>
  <c r="AA726" i="20"/>
  <c r="AA727" i="20"/>
  <c r="AA728" i="20"/>
  <c r="AA729" i="20"/>
  <c r="AA730" i="20"/>
  <c r="AA731" i="20"/>
  <c r="AA732" i="20"/>
  <c r="AA733" i="20"/>
  <c r="AA734" i="20"/>
  <c r="AA735" i="20"/>
  <c r="AA736" i="20"/>
  <c r="AA737" i="20"/>
  <c r="AA738" i="20"/>
  <c r="AA739" i="20"/>
  <c r="AA740" i="20"/>
  <c r="AA741" i="20"/>
  <c r="AA742" i="20"/>
  <c r="AA743" i="20"/>
  <c r="AA744" i="20"/>
  <c r="AA745" i="20"/>
  <c r="AA746" i="20"/>
  <c r="AA747" i="20"/>
  <c r="AA748" i="20"/>
  <c r="AA749" i="20"/>
  <c r="AA750" i="20"/>
  <c r="AA751" i="20"/>
  <c r="AA752" i="20"/>
  <c r="AA753" i="20"/>
  <c r="AA754" i="20"/>
  <c r="AA755" i="20"/>
  <c r="AA756" i="20"/>
  <c r="AA757" i="20"/>
  <c r="AA758" i="20"/>
  <c r="AA759" i="20"/>
  <c r="AA760" i="20"/>
  <c r="AA761" i="20"/>
  <c r="AA762" i="20"/>
  <c r="AA763" i="20"/>
  <c r="AA764" i="20"/>
  <c r="AA765" i="20"/>
  <c r="AA766" i="20"/>
  <c r="AA767" i="20"/>
  <c r="AA768" i="20"/>
  <c r="AA769" i="20"/>
  <c r="AA770" i="20"/>
  <c r="AA771" i="20"/>
  <c r="AA772" i="20"/>
  <c r="AA773" i="20"/>
  <c r="AA774" i="20"/>
  <c r="AA775" i="20"/>
  <c r="AA776" i="20"/>
  <c r="AA777" i="20"/>
  <c r="AA778" i="20"/>
  <c r="AA779" i="20"/>
  <c r="AA780" i="20"/>
  <c r="AA781" i="20"/>
  <c r="AA782" i="20"/>
  <c r="AA783" i="20"/>
  <c r="AA784" i="20"/>
  <c r="AA785" i="20"/>
  <c r="AA786" i="20"/>
  <c r="AA787" i="20"/>
  <c r="AA788" i="20"/>
  <c r="AA789" i="20"/>
  <c r="AA790" i="20"/>
  <c r="AA791" i="20"/>
  <c r="AA792" i="20"/>
  <c r="AA793" i="20"/>
  <c r="AA794" i="20"/>
  <c r="AA795" i="20"/>
  <c r="AA796" i="20"/>
  <c r="AA797" i="20"/>
  <c r="AA798" i="20"/>
  <c r="AA799" i="20"/>
  <c r="AA800" i="20"/>
  <c r="AA801" i="20"/>
  <c r="AA802" i="20"/>
  <c r="AA803" i="20"/>
  <c r="AA804" i="20"/>
  <c r="AA805" i="20"/>
  <c r="AA806" i="20"/>
  <c r="AA807" i="20"/>
  <c r="AA808" i="20"/>
  <c r="AA809" i="20"/>
  <c r="AA810" i="20"/>
  <c r="AA811" i="20"/>
  <c r="AA812" i="20"/>
  <c r="AA813" i="20"/>
  <c r="AA814" i="20"/>
  <c r="AA815" i="20"/>
  <c r="AA816" i="20"/>
  <c r="AA817" i="20"/>
  <c r="AA818" i="20"/>
  <c r="AA819" i="20"/>
  <c r="AA820" i="20"/>
  <c r="AA821" i="20"/>
  <c r="AA822" i="20"/>
  <c r="AA823" i="20"/>
  <c r="AA824" i="20"/>
  <c r="AA825" i="20"/>
  <c r="AA826" i="20"/>
  <c r="AA827" i="20"/>
  <c r="AA828" i="20"/>
  <c r="AA829" i="20"/>
  <c r="AA830" i="20"/>
  <c r="AA831" i="20"/>
  <c r="AA832" i="20"/>
  <c r="AA833" i="20"/>
  <c r="AA834" i="20"/>
  <c r="AA835" i="20"/>
  <c r="AA836" i="20"/>
  <c r="AA837" i="20"/>
  <c r="AA838" i="20"/>
  <c r="AA839" i="20"/>
  <c r="AA840" i="20"/>
  <c r="AA841" i="20"/>
  <c r="AA842" i="20"/>
  <c r="AA843" i="20"/>
  <c r="AA844" i="20"/>
  <c r="AA845" i="20"/>
  <c r="AA846" i="20"/>
  <c r="AA847" i="20"/>
  <c r="AA848" i="20"/>
  <c r="AA849" i="20"/>
  <c r="AA850" i="20"/>
  <c r="AA851" i="20"/>
  <c r="AA852" i="20"/>
  <c r="AA853" i="20"/>
  <c r="AA854" i="20"/>
  <c r="AA855" i="20"/>
  <c r="AA856" i="20"/>
  <c r="AA857" i="20"/>
  <c r="AA858" i="20"/>
  <c r="AA859" i="20"/>
  <c r="AA860" i="20"/>
  <c r="AA861" i="20"/>
  <c r="AA862" i="20"/>
  <c r="AA863" i="20"/>
  <c r="AA864" i="20"/>
  <c r="AA865" i="20"/>
  <c r="AA866" i="20"/>
  <c r="AA867" i="20"/>
  <c r="AA868" i="20"/>
  <c r="AA869" i="20"/>
  <c r="AA870" i="20"/>
  <c r="AA871" i="20"/>
  <c r="AA872" i="20"/>
  <c r="AA873" i="20"/>
  <c r="AA874" i="20"/>
  <c r="AA875" i="20"/>
  <c r="AA876" i="20"/>
  <c r="AA877" i="20"/>
  <c r="AA878" i="20"/>
  <c r="AA879" i="20"/>
  <c r="AA880" i="20"/>
  <c r="AA881" i="20"/>
  <c r="AA882" i="20"/>
  <c r="AA883" i="20"/>
  <c r="AA884" i="20"/>
  <c r="AA885" i="20"/>
  <c r="AA886" i="20"/>
  <c r="AA887" i="20"/>
  <c r="AA888" i="20"/>
  <c r="AA889" i="20"/>
  <c r="AA890" i="20"/>
  <c r="AA891" i="20"/>
  <c r="AA892" i="20"/>
  <c r="AA893" i="20"/>
  <c r="AA894" i="20"/>
  <c r="AA895" i="20"/>
  <c r="AA896" i="20"/>
  <c r="AA897" i="20"/>
  <c r="AA898" i="20"/>
  <c r="AA899" i="20"/>
  <c r="AA900" i="20"/>
  <c r="AA901" i="20"/>
  <c r="AA902" i="20"/>
  <c r="AA903" i="20"/>
  <c r="AA904" i="20"/>
  <c r="AA905" i="20"/>
  <c r="AA906" i="20"/>
  <c r="AA907" i="20"/>
  <c r="AA908" i="20"/>
  <c r="AA909" i="20"/>
  <c r="AA910" i="20"/>
  <c r="AA911" i="20"/>
  <c r="AA912" i="20"/>
  <c r="AA913" i="20"/>
  <c r="AA914" i="20"/>
  <c r="AA915" i="20"/>
  <c r="AA916" i="20"/>
  <c r="AA917" i="20"/>
  <c r="AA918" i="20"/>
  <c r="AA919" i="20"/>
  <c r="AA920" i="20"/>
  <c r="AA921" i="20"/>
  <c r="AA922" i="20"/>
  <c r="AA923" i="20"/>
  <c r="AA924" i="20"/>
  <c r="AA925" i="20"/>
  <c r="AA926" i="20"/>
  <c r="AA927" i="20"/>
  <c r="AA928" i="20"/>
  <c r="AA929" i="20"/>
  <c r="AA930" i="20"/>
  <c r="AA931" i="20"/>
  <c r="AA932" i="20"/>
  <c r="AA933" i="20"/>
  <c r="AA934" i="20"/>
  <c r="AA935" i="20"/>
  <c r="AA936" i="20"/>
  <c r="AA937" i="20"/>
  <c r="AA938" i="20"/>
  <c r="AA939" i="20"/>
  <c r="AA940" i="20"/>
  <c r="AA941" i="20"/>
  <c r="AA942" i="20"/>
  <c r="AA943" i="20"/>
  <c r="AA944" i="20"/>
  <c r="AA945" i="20"/>
  <c r="AA946" i="20"/>
  <c r="AA947" i="20"/>
  <c r="AA948" i="20"/>
  <c r="AA949" i="20"/>
  <c r="AA950" i="20"/>
  <c r="AA951" i="20"/>
  <c r="AA952" i="20"/>
  <c r="AA953" i="20"/>
  <c r="AA954" i="20"/>
  <c r="AA955" i="20"/>
  <c r="AA956" i="20"/>
  <c r="AA957" i="20"/>
  <c r="AA958" i="20"/>
  <c r="AA959" i="20"/>
  <c r="AA960" i="20"/>
  <c r="AA961" i="20"/>
  <c r="AA962" i="20"/>
  <c r="AA963" i="20"/>
  <c r="AA964" i="20"/>
  <c r="AA965" i="20"/>
  <c r="AA966" i="20"/>
  <c r="AA967" i="20"/>
  <c r="AA968" i="20"/>
  <c r="AA969" i="20"/>
  <c r="AA970" i="20"/>
  <c r="AA971" i="20"/>
  <c r="AA972" i="20"/>
  <c r="AA973" i="20"/>
  <c r="AA974" i="20"/>
  <c r="AA975" i="20"/>
  <c r="AA976" i="20"/>
  <c r="AA977" i="20"/>
  <c r="AA978" i="20"/>
  <c r="AA979" i="20"/>
  <c r="AA980" i="20"/>
  <c r="AA981" i="20"/>
  <c r="AA982" i="20"/>
  <c r="AA983" i="20"/>
  <c r="AA984" i="20"/>
  <c r="AA985" i="20"/>
  <c r="AA986" i="20"/>
  <c r="AA987" i="20"/>
  <c r="AA988" i="20"/>
  <c r="AA989" i="20"/>
  <c r="AA990" i="20"/>
  <c r="AA991" i="20"/>
  <c r="AA992" i="20"/>
  <c r="AA993" i="20"/>
  <c r="AA994" i="20"/>
  <c r="AA995" i="20"/>
  <c r="AA996" i="20"/>
  <c r="AA997" i="20"/>
  <c r="AA998" i="20"/>
  <c r="AA999" i="20"/>
  <c r="AA1000" i="20"/>
  <c r="AA1001" i="20"/>
  <c r="AA1002" i="20"/>
  <c r="AA1003" i="20"/>
  <c r="AA1004" i="20"/>
  <c r="AA1005" i="20"/>
  <c r="AA1006" i="20"/>
  <c r="AA1007" i="20"/>
  <c r="AA1008" i="20"/>
  <c r="AA1009" i="20"/>
  <c r="AA1010" i="20"/>
  <c r="AA1011" i="20"/>
  <c r="AA1012" i="20"/>
  <c r="AA1013" i="20"/>
  <c r="AA1014" i="20"/>
  <c r="AA1015" i="20"/>
  <c r="AA1016" i="20"/>
  <c r="AA1017" i="20"/>
  <c r="AA1018" i="20"/>
  <c r="AA1019" i="20"/>
  <c r="AA1020" i="20"/>
  <c r="AA1021" i="20"/>
  <c r="AA1022" i="20"/>
  <c r="AA1023" i="20"/>
  <c r="AA1024" i="20"/>
  <c r="AA1025" i="20"/>
  <c r="AA1026" i="20"/>
  <c r="AA1027" i="20"/>
  <c r="AA1028" i="20"/>
  <c r="AA1029" i="20"/>
  <c r="AA1030" i="20"/>
  <c r="AA1031" i="20"/>
  <c r="AA1032" i="20"/>
  <c r="AA1033" i="20"/>
  <c r="AA1034" i="20"/>
  <c r="AA1035" i="20"/>
  <c r="AA1036" i="20"/>
  <c r="AA1037" i="20"/>
  <c r="AA1038" i="20"/>
  <c r="AA1039" i="20"/>
  <c r="AA1040" i="20"/>
  <c r="AA1041" i="20"/>
  <c r="AA1042" i="20"/>
  <c r="AA1043" i="20"/>
  <c r="AA1044" i="20"/>
  <c r="AA1045" i="20"/>
  <c r="AA1046" i="20"/>
  <c r="AA1047" i="20"/>
  <c r="AA1048" i="20"/>
  <c r="AA1049" i="20"/>
  <c r="AA1050" i="20"/>
  <c r="AA1051" i="20"/>
  <c r="AA1052" i="20"/>
  <c r="AA1053" i="20"/>
  <c r="AA1054" i="20"/>
  <c r="AA1055" i="20"/>
  <c r="AA1056" i="20"/>
  <c r="AA1057" i="20"/>
  <c r="AA1058" i="20"/>
  <c r="AA1059" i="20"/>
  <c r="AA1060" i="20"/>
  <c r="AA1061" i="20"/>
  <c r="AA1062" i="20"/>
  <c r="AA1063" i="20"/>
  <c r="AA1064" i="20"/>
  <c r="AA1065" i="20"/>
  <c r="AA1066" i="20"/>
  <c r="AA1067" i="20"/>
  <c r="AA1068" i="20"/>
  <c r="AA1069" i="20"/>
  <c r="AA1070" i="20"/>
  <c r="AA1071" i="20"/>
  <c r="AA1072" i="20"/>
  <c r="AA1073" i="20"/>
  <c r="AA1074" i="20"/>
  <c r="AA1075" i="20"/>
  <c r="AA1076" i="20"/>
  <c r="AA1077" i="20"/>
  <c r="AA1078" i="20"/>
  <c r="AA1079" i="20"/>
  <c r="AA1080" i="20"/>
  <c r="AA1081" i="20"/>
  <c r="AA1082" i="20"/>
  <c r="AA1083" i="20"/>
  <c r="AA1084" i="20"/>
  <c r="AA1085" i="20"/>
  <c r="AA1086" i="20"/>
  <c r="AA1087" i="20"/>
  <c r="AA1088" i="20"/>
  <c r="AA1089" i="20"/>
  <c r="AA1090" i="20"/>
  <c r="AA1091" i="20"/>
  <c r="AA1092" i="20"/>
  <c r="AA1093" i="20"/>
  <c r="AA1094" i="20"/>
  <c r="AA1095" i="20"/>
  <c r="AA1096" i="20"/>
  <c r="AA1097" i="20"/>
  <c r="AA1098" i="20"/>
  <c r="AA1099" i="20"/>
  <c r="AA1100" i="20"/>
  <c r="AA1101" i="20"/>
  <c r="AA1102" i="20"/>
  <c r="AA1103" i="20"/>
  <c r="AA1104" i="20"/>
  <c r="AA1105" i="20"/>
  <c r="AA1106" i="20"/>
  <c r="AA1107" i="20"/>
  <c r="AA1108" i="20"/>
  <c r="AA1109" i="20"/>
  <c r="AA1110" i="20"/>
  <c r="AA1111" i="20"/>
  <c r="AA1112" i="20"/>
  <c r="AA1113" i="20"/>
  <c r="AA1114" i="20"/>
  <c r="AA1115" i="20"/>
  <c r="AA1116" i="20"/>
  <c r="AA1117" i="20"/>
  <c r="AA1118" i="20"/>
  <c r="AA1119" i="20"/>
  <c r="AA1120" i="20"/>
  <c r="AA1121" i="20"/>
  <c r="AA1122" i="20"/>
  <c r="AA1123" i="20"/>
  <c r="AA1124" i="20"/>
  <c r="AA1125" i="20"/>
  <c r="AA1126" i="20"/>
  <c r="AA1127" i="20"/>
  <c r="AA1128" i="20"/>
  <c r="AA1129" i="20"/>
  <c r="AA1130" i="20"/>
  <c r="AA1131" i="20"/>
  <c r="AA1132" i="20"/>
  <c r="AA1133" i="20"/>
  <c r="AA1134" i="20"/>
  <c r="AA1135" i="20"/>
  <c r="AA1136" i="20"/>
  <c r="AA1137" i="20"/>
  <c r="AA1138" i="20"/>
  <c r="AA1139" i="20"/>
  <c r="AA1140" i="20"/>
  <c r="AA1141" i="20"/>
  <c r="AA1142" i="20"/>
  <c r="AA1143" i="20"/>
  <c r="AA1144" i="20"/>
  <c r="AA1145" i="20"/>
  <c r="AA1146" i="20"/>
  <c r="AA1147" i="20"/>
  <c r="AA1148" i="20"/>
  <c r="AA1149" i="20"/>
  <c r="AA1150" i="20"/>
  <c r="AA1151" i="20"/>
  <c r="AA1152" i="20"/>
  <c r="AA1153" i="20"/>
  <c r="AA1154" i="20"/>
  <c r="AA1155" i="20"/>
  <c r="AA1156" i="20"/>
  <c r="AA1157" i="20"/>
  <c r="AA1158" i="20"/>
  <c r="AA1159" i="20"/>
  <c r="AA1160" i="20"/>
  <c r="AA1161" i="20"/>
  <c r="AA1162" i="20"/>
  <c r="AA1163" i="20"/>
  <c r="AA1164" i="20"/>
  <c r="AA1165" i="20"/>
  <c r="AA1166" i="20"/>
  <c r="AA1167" i="20"/>
  <c r="AA1168" i="20"/>
  <c r="AA1169" i="20"/>
  <c r="AA1170" i="20"/>
  <c r="AA1171" i="20"/>
  <c r="AA1172" i="20"/>
  <c r="AA1173" i="20"/>
  <c r="AA1174" i="20"/>
  <c r="AA1175" i="20"/>
  <c r="AA1176" i="20"/>
  <c r="AA1177" i="20"/>
  <c r="AA1178" i="20"/>
  <c r="AA1179" i="20"/>
  <c r="AA1180" i="20"/>
  <c r="AA1181" i="20"/>
  <c r="AA1182" i="20"/>
  <c r="AA1183" i="20"/>
  <c r="AA1184" i="20"/>
  <c r="AA1185" i="20"/>
  <c r="AA1186" i="20"/>
  <c r="AA1187" i="20"/>
  <c r="AA1188" i="20"/>
  <c r="AA1189" i="20"/>
  <c r="AA1190" i="20"/>
  <c r="AA1191" i="20"/>
  <c r="AA1192" i="20"/>
  <c r="AA1193" i="20"/>
  <c r="AA1194" i="20"/>
  <c r="AA1195" i="20"/>
  <c r="AA1196" i="20"/>
  <c r="AA1197" i="20"/>
  <c r="AA1198" i="20"/>
  <c r="AA1199" i="20"/>
  <c r="AA1200" i="20"/>
  <c r="AA1201" i="20"/>
  <c r="AA1202" i="20"/>
  <c r="AA1203" i="20"/>
  <c r="AA1204" i="20"/>
  <c r="AA1205" i="20"/>
  <c r="AA1206" i="20"/>
  <c r="AA1207" i="20"/>
  <c r="AA1208" i="20"/>
  <c r="AA1209" i="20"/>
  <c r="AA1210" i="20"/>
  <c r="AA1211" i="20"/>
  <c r="AA1212" i="20"/>
  <c r="AA1213" i="20"/>
  <c r="AA1214" i="20"/>
  <c r="AA1215" i="20"/>
  <c r="AA1216" i="20"/>
  <c r="AA1217" i="20"/>
  <c r="AA1218" i="20"/>
  <c r="AA1219" i="20"/>
  <c r="AA1220" i="20"/>
  <c r="AA1221" i="20"/>
  <c r="AA1222" i="20"/>
  <c r="AA1223" i="20"/>
  <c r="AA1224" i="20"/>
  <c r="AA1225" i="20"/>
  <c r="AA1226" i="20"/>
  <c r="AA1227" i="20"/>
  <c r="AA1228" i="20"/>
  <c r="AA1229" i="20"/>
  <c r="AA1230" i="20"/>
  <c r="AA1231" i="20"/>
  <c r="AA1232" i="20"/>
  <c r="AA1233" i="20"/>
  <c r="AA1234" i="20"/>
  <c r="AA1235" i="20"/>
  <c r="AA1236" i="20"/>
  <c r="AA1237" i="20"/>
  <c r="AA1238" i="20"/>
  <c r="AA1239" i="20"/>
  <c r="AA1240" i="20"/>
  <c r="AA1241" i="20"/>
  <c r="AA1242" i="20"/>
  <c r="AA1243" i="20"/>
  <c r="AA1244" i="20"/>
  <c r="AA1245" i="20"/>
  <c r="AA1246" i="20"/>
  <c r="AA1247" i="20"/>
  <c r="AA1248" i="20"/>
  <c r="AA1249" i="20"/>
  <c r="AA1250" i="20"/>
  <c r="AA1251" i="20"/>
  <c r="AA1252" i="20"/>
  <c r="AA1253" i="20"/>
  <c r="AA1254" i="20"/>
  <c r="AA1255" i="20"/>
  <c r="AA1256" i="20"/>
  <c r="AA1257" i="20"/>
  <c r="AA1258" i="20"/>
  <c r="AA1259" i="20"/>
  <c r="AA1260" i="20"/>
  <c r="AA1261" i="20"/>
  <c r="AA1262" i="20"/>
  <c r="AA1263" i="20"/>
  <c r="AA1264" i="20"/>
  <c r="AA1265" i="20"/>
  <c r="AA1266" i="20"/>
  <c r="AA1267" i="20"/>
  <c r="AA1268" i="20"/>
  <c r="AA1269" i="20"/>
  <c r="AA1270" i="20"/>
  <c r="AA1271" i="20"/>
  <c r="AA1272" i="20"/>
  <c r="AA1273" i="20"/>
  <c r="AA1274" i="20"/>
  <c r="AA1275" i="20"/>
  <c r="AA1276" i="20"/>
  <c r="AA1277" i="20"/>
  <c r="AA1278" i="20"/>
  <c r="AA1279" i="20"/>
  <c r="AA1280" i="20"/>
  <c r="AA1281" i="20"/>
  <c r="AA1282" i="20"/>
  <c r="AA1283" i="20"/>
  <c r="AA1284" i="20"/>
  <c r="AA1285" i="20"/>
  <c r="AA1286" i="20"/>
  <c r="AA1287" i="20"/>
  <c r="AA1288" i="20"/>
  <c r="AA1289" i="20"/>
  <c r="AA1290" i="20"/>
  <c r="AA1291" i="20"/>
  <c r="AA1292" i="20"/>
  <c r="AA1293" i="20"/>
  <c r="AA1294" i="20"/>
  <c r="AA1295" i="20"/>
  <c r="AA1296" i="20"/>
  <c r="AA1297" i="20"/>
  <c r="AA1298" i="20"/>
  <c r="AA1299" i="20"/>
  <c r="AA1300" i="20"/>
  <c r="AA1301" i="20"/>
  <c r="AA1302" i="20"/>
  <c r="AA1303" i="20"/>
  <c r="AA1304" i="20"/>
  <c r="AA1305" i="20"/>
  <c r="AA1306" i="20"/>
  <c r="AA1307" i="20"/>
  <c r="AA1308" i="20"/>
  <c r="AA1309" i="20"/>
  <c r="AA1310" i="20"/>
  <c r="AA1311" i="20"/>
  <c r="AA1312" i="20"/>
  <c r="AA1313" i="20"/>
  <c r="AA1314" i="20"/>
  <c r="AA1315" i="20"/>
  <c r="AA1316" i="20"/>
  <c r="AA1317" i="20"/>
  <c r="AA1318" i="20"/>
  <c r="AA1319" i="20"/>
  <c r="AA1320" i="20"/>
  <c r="AA1321" i="20"/>
  <c r="AA1322" i="20"/>
  <c r="AA1323" i="20"/>
  <c r="AA1324" i="20"/>
  <c r="AA1325" i="20"/>
  <c r="AA1326" i="20"/>
  <c r="AA1327" i="20"/>
  <c r="AA1328" i="20"/>
  <c r="AA1329" i="20"/>
  <c r="AA1330" i="20"/>
  <c r="AA1331" i="20"/>
  <c r="AA1332" i="20"/>
  <c r="AA1333" i="20"/>
  <c r="AA1334" i="20"/>
  <c r="AA1335" i="20"/>
  <c r="AA1336" i="20"/>
  <c r="AA1337" i="20"/>
  <c r="AA1338" i="20"/>
  <c r="AA1339" i="20"/>
  <c r="AA1340" i="20"/>
  <c r="AA1341" i="20"/>
  <c r="AA1342" i="20"/>
  <c r="AA1343" i="20"/>
  <c r="AA1344" i="20"/>
  <c r="AA1345" i="20"/>
  <c r="AA1346" i="20"/>
  <c r="AA1347" i="20"/>
  <c r="AA1348" i="20"/>
  <c r="AA1349" i="20"/>
  <c r="AA1350" i="20"/>
  <c r="AA1351" i="20"/>
  <c r="AA1352" i="20"/>
  <c r="AA1353" i="20"/>
  <c r="AA1354" i="20"/>
  <c r="AA1355" i="20"/>
  <c r="AA1356" i="20"/>
  <c r="AA1357" i="20"/>
  <c r="AA1358" i="20"/>
  <c r="AA1359" i="20"/>
  <c r="AA1360" i="20"/>
  <c r="AA1361" i="20"/>
  <c r="AA1362" i="20"/>
  <c r="AA1363" i="20"/>
  <c r="AA1364" i="20"/>
  <c r="AA1365" i="20"/>
  <c r="AA1366" i="20"/>
  <c r="AA1367" i="20"/>
  <c r="AA1368" i="20"/>
  <c r="AA1369" i="20"/>
  <c r="AA1370" i="20"/>
  <c r="AA1371" i="20"/>
  <c r="AA1372" i="20"/>
  <c r="AA1373" i="20"/>
  <c r="AA1374" i="20"/>
  <c r="AA1375" i="20"/>
  <c r="AA1376" i="20"/>
  <c r="AA1377" i="20"/>
  <c r="AA1378" i="20"/>
  <c r="AA1379" i="20"/>
  <c r="AA1380" i="20"/>
  <c r="AA1381" i="20"/>
  <c r="AA1382" i="20"/>
  <c r="AA1383" i="20"/>
  <c r="AA1384" i="20"/>
  <c r="AA1385" i="20"/>
  <c r="AA1386" i="20"/>
  <c r="AA1387" i="20"/>
  <c r="AA1388" i="20"/>
  <c r="AA1389" i="20"/>
  <c r="AA1390" i="20"/>
  <c r="AA1391" i="20"/>
  <c r="AA1392" i="20"/>
  <c r="AA1393" i="20"/>
  <c r="AA1394" i="20"/>
  <c r="AA1395" i="20"/>
  <c r="AA1396" i="20"/>
  <c r="AA1397" i="20"/>
  <c r="AA1398" i="20"/>
  <c r="AA1399" i="20"/>
  <c r="AA1400" i="20"/>
  <c r="AA1401" i="20"/>
  <c r="AA1402" i="20"/>
  <c r="AA1403" i="20"/>
  <c r="AA1404" i="20"/>
  <c r="AA1405" i="20"/>
  <c r="AA1406" i="20"/>
  <c r="AA1407" i="20"/>
  <c r="AA1408" i="20"/>
  <c r="AA1409" i="20"/>
  <c r="AA1410" i="20"/>
  <c r="AA1411" i="20"/>
  <c r="AA1412" i="20"/>
  <c r="AA1413" i="20"/>
  <c r="AA1414" i="20"/>
  <c r="AA1415" i="20"/>
  <c r="AA1416" i="20"/>
  <c r="AA1417" i="20"/>
  <c r="AA1418" i="20"/>
  <c r="AA1419" i="20"/>
  <c r="AA1420" i="20"/>
  <c r="AA1421" i="20"/>
  <c r="AA1422" i="20"/>
  <c r="AA1423" i="20"/>
  <c r="AA1424" i="20"/>
  <c r="AA1425" i="20"/>
  <c r="AA1426" i="20"/>
  <c r="AA1427" i="20"/>
  <c r="AA1428" i="20"/>
  <c r="AA1429" i="20"/>
  <c r="AA1430" i="20"/>
  <c r="AA1431" i="20"/>
  <c r="AA1432" i="20"/>
  <c r="AA1433" i="20"/>
  <c r="AA1434" i="20"/>
  <c r="AA1435" i="20"/>
  <c r="AA1436" i="20"/>
  <c r="AA1437" i="20"/>
  <c r="AA1438" i="20"/>
  <c r="AA1439" i="20"/>
  <c r="AA1440" i="20"/>
  <c r="AA1441" i="20"/>
  <c r="AA1442" i="20"/>
  <c r="AA1443" i="20"/>
  <c r="AA1444" i="20"/>
  <c r="AA1445" i="20"/>
  <c r="AA1446" i="20"/>
  <c r="AA1447" i="20"/>
  <c r="AA1448" i="20"/>
  <c r="AA1449" i="20"/>
  <c r="AA1450" i="20"/>
  <c r="AA1451" i="20"/>
  <c r="AA1452" i="20"/>
  <c r="AA1453" i="20"/>
  <c r="AA1454" i="20"/>
  <c r="AA1455" i="20"/>
  <c r="AA1456" i="20"/>
  <c r="AA1457" i="20"/>
  <c r="AA1458" i="20"/>
  <c r="AA1459" i="20"/>
  <c r="AA1460" i="20"/>
  <c r="AA1461" i="20"/>
  <c r="AA1462" i="20"/>
  <c r="AA1463" i="20"/>
  <c r="AA1464" i="20"/>
  <c r="AA1465" i="20"/>
  <c r="AA1466" i="20"/>
  <c r="AA1467" i="20"/>
  <c r="AA1468" i="20"/>
  <c r="AA1469" i="20"/>
  <c r="AA1470" i="20"/>
  <c r="AA1471" i="20"/>
  <c r="AA1472" i="20"/>
  <c r="AA1473" i="20"/>
  <c r="AA1474" i="20"/>
  <c r="AA1475" i="20"/>
  <c r="AA1476" i="20"/>
  <c r="AA1477" i="20"/>
  <c r="AA1478" i="20"/>
  <c r="AA1479" i="20"/>
  <c r="AA1480" i="20"/>
  <c r="AA1481" i="20"/>
  <c r="AA1482" i="20"/>
  <c r="AA1483" i="20"/>
  <c r="AA1484" i="20"/>
  <c r="AA1485" i="20"/>
  <c r="AA1486" i="20"/>
  <c r="AA1487" i="20"/>
  <c r="AA1488" i="20"/>
  <c r="AA1489" i="20"/>
  <c r="AA1490" i="20"/>
  <c r="AA1491" i="20"/>
  <c r="AA1492" i="20"/>
  <c r="AA1493" i="20"/>
  <c r="AA1494" i="20"/>
  <c r="AA1495" i="20"/>
  <c r="AA1496" i="20"/>
  <c r="AA1497" i="20"/>
  <c r="AA1498" i="20"/>
  <c r="AA1499" i="20"/>
  <c r="AA1500" i="20"/>
  <c r="AA1501" i="20"/>
  <c r="AA1502" i="20"/>
  <c r="AA1503" i="20"/>
  <c r="AA1504" i="20"/>
  <c r="AA1505" i="20"/>
  <c r="AA1506" i="20"/>
  <c r="AA1507" i="20"/>
  <c r="AA1508" i="20"/>
  <c r="AA1509" i="20"/>
  <c r="AA1510" i="20"/>
  <c r="AA1511" i="20"/>
  <c r="AA1512" i="20"/>
  <c r="AA1513" i="20"/>
  <c r="AA1514" i="20"/>
  <c r="AA1515" i="20"/>
  <c r="AA1516" i="20"/>
  <c r="AA1517" i="20"/>
  <c r="AA1518" i="20"/>
  <c r="AA1519" i="20"/>
  <c r="AA1520" i="20"/>
  <c r="AA1521" i="20"/>
  <c r="AA1522" i="20"/>
  <c r="AA1523" i="20"/>
  <c r="AA1524" i="20"/>
  <c r="AA1525" i="20"/>
  <c r="AA1526" i="20"/>
  <c r="AA1527" i="20"/>
  <c r="AA1528" i="20"/>
  <c r="AA1529" i="20"/>
  <c r="AA1530" i="20"/>
  <c r="AA1531" i="20"/>
  <c r="AA1532" i="20"/>
  <c r="AA1533" i="20"/>
  <c r="AA1534" i="20"/>
  <c r="AA1535" i="20"/>
  <c r="AA1536" i="20"/>
  <c r="AA1537" i="20"/>
  <c r="AA1538" i="20"/>
  <c r="AA1539" i="20"/>
  <c r="AA1540" i="20"/>
  <c r="AA1541" i="20"/>
  <c r="AA1542" i="20"/>
  <c r="AA1543" i="20"/>
  <c r="AA1544" i="20"/>
  <c r="AA1545" i="20"/>
  <c r="AA1546" i="20"/>
  <c r="AA1547" i="20"/>
  <c r="AA1548" i="20"/>
  <c r="AA1549" i="20"/>
  <c r="AA1550" i="20"/>
  <c r="AA1551" i="20"/>
  <c r="AA1552" i="20"/>
  <c r="AA1553" i="20"/>
  <c r="AA1554" i="20"/>
  <c r="AA1555" i="20"/>
  <c r="AA1556" i="20"/>
  <c r="AA1557" i="20"/>
  <c r="AA1558" i="20"/>
  <c r="AA1559" i="20"/>
  <c r="AA1560" i="20"/>
  <c r="AA1561" i="20"/>
  <c r="AA1562" i="20"/>
  <c r="AA1563" i="20"/>
  <c r="AA1564" i="20"/>
  <c r="AA1565" i="20"/>
  <c r="AA1566" i="20"/>
  <c r="AA1567" i="20"/>
  <c r="AA1568" i="20"/>
  <c r="AA1569" i="20"/>
  <c r="AA1570" i="20"/>
  <c r="AA1571" i="20"/>
  <c r="AA1572" i="20"/>
  <c r="AA1573" i="20"/>
  <c r="AA1574" i="20"/>
  <c r="AA1575" i="20"/>
  <c r="AA1576" i="20"/>
  <c r="AA1577" i="20"/>
  <c r="AA1578" i="20"/>
  <c r="AA1579" i="20"/>
  <c r="AA1580" i="20"/>
  <c r="AA1581" i="20"/>
  <c r="AA1582" i="20"/>
  <c r="AA1583" i="20"/>
  <c r="AA1584" i="20"/>
  <c r="AA1585" i="20"/>
  <c r="AA1586" i="20"/>
  <c r="AA1587" i="20"/>
  <c r="AA1588" i="20"/>
  <c r="AA1589" i="20"/>
  <c r="AA1590" i="20"/>
  <c r="AA1591" i="20"/>
  <c r="AA1592" i="20"/>
  <c r="AA1593" i="20"/>
  <c r="AA1594" i="20"/>
  <c r="AA1595" i="20"/>
  <c r="AA1596" i="20"/>
  <c r="AA1597" i="20"/>
  <c r="AA1598" i="20"/>
  <c r="AA1599" i="20"/>
  <c r="AA1600" i="20"/>
  <c r="AA1601" i="20"/>
  <c r="AA1602" i="20"/>
  <c r="AA1603" i="20"/>
  <c r="AA1604" i="20"/>
  <c r="AA1605" i="20"/>
  <c r="AA1606" i="20"/>
  <c r="AA1607" i="20"/>
  <c r="AA1608" i="20"/>
  <c r="AA1609" i="20"/>
  <c r="AA1610" i="20"/>
  <c r="AA1611" i="20"/>
  <c r="AA1612" i="20"/>
  <c r="AA1613" i="20"/>
  <c r="AA1614" i="20"/>
  <c r="AA1615" i="20"/>
  <c r="AA1616" i="20"/>
  <c r="AA1617" i="20"/>
  <c r="AA1618" i="20"/>
  <c r="AA1619" i="20"/>
  <c r="AA1620" i="20"/>
  <c r="AA1621" i="20"/>
  <c r="AA1622" i="20"/>
  <c r="AA1623" i="20"/>
  <c r="AA1624" i="20"/>
  <c r="AA1625" i="20"/>
  <c r="AA1626" i="20"/>
  <c r="AA1627" i="20"/>
  <c r="AA1628" i="20"/>
  <c r="AA1629" i="20"/>
  <c r="AA1630" i="20"/>
  <c r="AA1631" i="20"/>
  <c r="AA1632" i="20"/>
  <c r="AA1633" i="20"/>
  <c r="AA1634" i="20"/>
  <c r="AA1635" i="20"/>
  <c r="AA1636" i="20"/>
  <c r="AA1637" i="20"/>
  <c r="AA1638" i="20"/>
  <c r="AA1639" i="20"/>
  <c r="AA1640" i="20"/>
  <c r="AA1641" i="20"/>
  <c r="AA1642" i="20"/>
  <c r="AA1643" i="20"/>
  <c r="AA1644" i="20"/>
  <c r="AA1645" i="20"/>
  <c r="AA1646" i="20"/>
  <c r="AA1647" i="20"/>
  <c r="AA1648" i="20"/>
  <c r="AA1649" i="20"/>
  <c r="AA1650" i="20"/>
  <c r="AA1651" i="20"/>
  <c r="AA1652" i="20"/>
  <c r="AA1653" i="20"/>
  <c r="AA1654" i="20"/>
  <c r="AA1655" i="20"/>
  <c r="AA1656" i="20"/>
  <c r="AA1657" i="20"/>
  <c r="AA1658" i="20"/>
  <c r="AA1659" i="20"/>
  <c r="AA1660" i="20"/>
  <c r="AA1661" i="20"/>
  <c r="AA1662" i="20"/>
  <c r="AA1663" i="20"/>
  <c r="AA1664" i="20"/>
  <c r="AA1665" i="20"/>
  <c r="AA1666" i="20"/>
  <c r="AA1667" i="20"/>
  <c r="AA1668" i="20"/>
  <c r="AA1669" i="20"/>
  <c r="AA1670" i="20"/>
  <c r="AA1671" i="20"/>
  <c r="AA1672" i="20"/>
  <c r="AA1673" i="20"/>
  <c r="AA1674" i="20"/>
  <c r="AA1675" i="20"/>
  <c r="AA1676" i="20"/>
  <c r="AA1677" i="20"/>
  <c r="AA1678" i="20"/>
  <c r="AA1679" i="20"/>
  <c r="AA1680" i="20"/>
  <c r="AA1681" i="20"/>
  <c r="AA1682" i="20"/>
  <c r="AA1683" i="20"/>
  <c r="AA1684" i="20"/>
  <c r="AA1685" i="20"/>
  <c r="AA1686" i="20"/>
  <c r="AA1687" i="20"/>
  <c r="AA1688" i="20"/>
  <c r="AA1689" i="20"/>
  <c r="AA1690" i="20"/>
  <c r="AA1691" i="20"/>
  <c r="AA1692" i="20"/>
  <c r="AA1693" i="20"/>
  <c r="AA1694" i="20"/>
  <c r="AA1695" i="20"/>
  <c r="AA1696" i="20"/>
  <c r="AA1697" i="20"/>
  <c r="AA1698" i="20"/>
  <c r="AA1699" i="20"/>
  <c r="AA1700" i="20"/>
  <c r="AA1701" i="20"/>
  <c r="AA1702" i="20"/>
  <c r="AA1703" i="20"/>
  <c r="AA1704" i="20"/>
  <c r="AA1705" i="20"/>
  <c r="AA1706" i="20"/>
  <c r="AA1707" i="20"/>
  <c r="AA1708" i="20"/>
  <c r="AA1709" i="20"/>
  <c r="AA1710" i="20"/>
  <c r="AA1711" i="20"/>
  <c r="AA1712" i="20"/>
  <c r="AA1713" i="20"/>
  <c r="AA1714" i="20"/>
  <c r="AA1715" i="20"/>
  <c r="AA1716" i="20"/>
  <c r="AA1717" i="20"/>
  <c r="AA1718" i="20"/>
  <c r="AA1719" i="20"/>
  <c r="AA1720" i="20"/>
  <c r="AA1721" i="20"/>
  <c r="AA1722" i="20"/>
  <c r="AA1723" i="20"/>
  <c r="AA1724" i="20"/>
  <c r="AA1725" i="20"/>
  <c r="AA1726" i="20"/>
  <c r="AA1727" i="20"/>
  <c r="AA1728" i="20"/>
  <c r="AA1729" i="20"/>
  <c r="AA1730" i="20"/>
  <c r="AA1731" i="20"/>
  <c r="AA1732" i="20"/>
  <c r="AA1733" i="20"/>
  <c r="AA1734" i="20"/>
  <c r="AA1735" i="20"/>
  <c r="AA1736" i="20"/>
  <c r="AA1737" i="20"/>
  <c r="AA1738" i="20"/>
  <c r="AA1739" i="20"/>
  <c r="AA1740" i="20"/>
  <c r="AA1741" i="20"/>
  <c r="AA1742" i="20"/>
  <c r="AA1743" i="20"/>
  <c r="AA1744" i="20"/>
  <c r="AA1745" i="20"/>
  <c r="AA1746" i="20"/>
  <c r="AA1747" i="20"/>
  <c r="AA1748" i="20"/>
  <c r="AA1749" i="20"/>
  <c r="AA1750" i="20"/>
  <c r="AA1751" i="20"/>
  <c r="AA1752" i="20"/>
  <c r="AA1753" i="20"/>
  <c r="AA1754" i="20"/>
  <c r="AA1755" i="20"/>
  <c r="AA1756" i="20"/>
  <c r="AA1757" i="20"/>
  <c r="AA1758" i="20"/>
  <c r="AA1759" i="20"/>
  <c r="AA1760" i="20"/>
  <c r="AA1761" i="20"/>
  <c r="AA1762" i="20"/>
  <c r="AA1763" i="20"/>
  <c r="AA1764" i="20"/>
  <c r="AA1765" i="20"/>
  <c r="AA1766" i="20"/>
  <c r="AA1767" i="20"/>
  <c r="AA1768" i="20"/>
  <c r="AA1769" i="20"/>
  <c r="AA1770" i="20"/>
  <c r="AA1771" i="20"/>
  <c r="AA1772" i="20"/>
  <c r="AA1773" i="20"/>
  <c r="AA1774" i="20"/>
  <c r="AA1775" i="20"/>
  <c r="AA1776" i="20"/>
  <c r="AA1777" i="20"/>
  <c r="AA1778" i="20"/>
  <c r="AA1779" i="20"/>
  <c r="AA1780" i="20"/>
  <c r="AA1781" i="20"/>
  <c r="AA1782" i="20"/>
  <c r="AA1783" i="20"/>
  <c r="AA1784" i="20"/>
  <c r="AA1785" i="20"/>
  <c r="AA1786" i="20"/>
  <c r="AA1787" i="20"/>
  <c r="AA1788" i="20"/>
  <c r="AA1789" i="20"/>
  <c r="AA1790" i="20"/>
  <c r="AA1791" i="20"/>
  <c r="AA1792" i="20"/>
  <c r="AA1793" i="20"/>
  <c r="AA1794" i="20"/>
  <c r="AA1795" i="20"/>
  <c r="AA1796" i="20"/>
  <c r="AA1797" i="20"/>
  <c r="AA1798" i="20"/>
  <c r="AA1799" i="20"/>
  <c r="AA1800" i="20"/>
  <c r="AA1801" i="20"/>
  <c r="AA1802" i="20"/>
  <c r="AA1803" i="20"/>
  <c r="AA1804" i="20"/>
  <c r="AA1805" i="20"/>
  <c r="AA1806" i="20"/>
  <c r="AA1807" i="20"/>
  <c r="AA1808" i="20"/>
  <c r="AA1809" i="20"/>
  <c r="AA1810" i="20"/>
  <c r="AA1811" i="20"/>
  <c r="AA1812" i="20"/>
  <c r="AA1813" i="20"/>
  <c r="AA1814" i="20"/>
  <c r="AA1815" i="20"/>
  <c r="AA1816" i="20"/>
  <c r="AA1817" i="20"/>
  <c r="AA1818" i="20"/>
  <c r="AA1819" i="20"/>
  <c r="AA1820" i="20"/>
  <c r="AA1821" i="20"/>
  <c r="AA1822" i="20"/>
  <c r="AA1823" i="20"/>
  <c r="AA1824" i="20"/>
  <c r="AA1825" i="20"/>
  <c r="AA1826" i="20"/>
  <c r="AA1827" i="20"/>
  <c r="AA1828" i="20"/>
  <c r="AA1829" i="20"/>
  <c r="AA1830" i="20"/>
  <c r="AA1831" i="20"/>
  <c r="AA1832" i="20"/>
  <c r="AA1833" i="20"/>
  <c r="AA1834" i="20"/>
  <c r="AA1835" i="20"/>
  <c r="AA1836" i="20"/>
  <c r="AA1837" i="20"/>
  <c r="AA1838" i="20"/>
  <c r="AA1839" i="20"/>
  <c r="AA1840" i="20"/>
  <c r="AA1841" i="20"/>
  <c r="AA1842" i="20"/>
  <c r="AA1843" i="20"/>
  <c r="AA1844" i="20"/>
  <c r="AA1845" i="20"/>
  <c r="AA1846" i="20"/>
  <c r="AA1847" i="20"/>
  <c r="AA1848" i="20"/>
  <c r="AA1849" i="20"/>
  <c r="AA1850" i="20"/>
  <c r="AA1851" i="20"/>
  <c r="AA1852" i="20"/>
  <c r="AA1853" i="20"/>
  <c r="AA1854" i="20"/>
  <c r="AA1855" i="20"/>
  <c r="AA1856" i="20"/>
  <c r="AA1857" i="20"/>
  <c r="AA1858" i="20"/>
  <c r="AA1859" i="20"/>
  <c r="AA1860" i="20"/>
  <c r="AA1861" i="20"/>
  <c r="AA1862" i="20"/>
  <c r="AA1863" i="20"/>
  <c r="AA1864" i="20"/>
  <c r="AA1865" i="20"/>
  <c r="AA1866" i="20"/>
  <c r="AA1867" i="20"/>
  <c r="AA1868" i="20"/>
  <c r="AA1869" i="20"/>
  <c r="AA1870" i="20"/>
  <c r="AA1871" i="20"/>
  <c r="AA1872" i="20"/>
  <c r="AA1873" i="20"/>
  <c r="AA1874" i="20"/>
  <c r="AA1875" i="20"/>
  <c r="AA1876" i="20"/>
  <c r="AA1877" i="20"/>
  <c r="AA1878" i="20"/>
  <c r="AA1879" i="20"/>
  <c r="AA1880" i="20"/>
  <c r="AA1881" i="20"/>
  <c r="AA1882" i="20"/>
  <c r="AA1883" i="20"/>
  <c r="AA1884" i="20"/>
  <c r="AA1885" i="20"/>
  <c r="AA1886" i="20"/>
  <c r="AA1887" i="20"/>
  <c r="AA1888" i="20"/>
  <c r="AA1889" i="20"/>
  <c r="AA1890" i="20"/>
  <c r="AA1891" i="20"/>
  <c r="AA1892" i="20"/>
  <c r="AA1893" i="20"/>
  <c r="AA1894" i="20"/>
  <c r="AA1895" i="20"/>
  <c r="AA1896" i="20"/>
  <c r="AA1897" i="20"/>
  <c r="AA1898" i="20"/>
  <c r="AA1899" i="20"/>
  <c r="AA1900" i="20"/>
  <c r="AA1901" i="20"/>
  <c r="AA1902" i="20"/>
  <c r="AA1903" i="20"/>
  <c r="AA1904" i="20"/>
  <c r="AA1905" i="20"/>
  <c r="AA1906" i="20"/>
  <c r="AA1907" i="20"/>
  <c r="AA1908" i="20"/>
  <c r="AA1909" i="20"/>
  <c r="AA1910" i="20"/>
  <c r="AA1911" i="20"/>
  <c r="AA1912" i="20"/>
  <c r="AA1913" i="20"/>
  <c r="AA1914" i="20"/>
  <c r="AA1915" i="20"/>
  <c r="AA1916" i="20"/>
  <c r="AA1917" i="20"/>
  <c r="AA1918" i="20"/>
  <c r="AA1919" i="20"/>
  <c r="AA1920" i="20"/>
  <c r="AA1921" i="20"/>
  <c r="AA1922" i="20"/>
  <c r="AA1923" i="20"/>
  <c r="AA1924" i="20"/>
  <c r="AA1925" i="20"/>
  <c r="AA1926" i="20"/>
  <c r="AA1927" i="20"/>
  <c r="AA1928" i="20"/>
  <c r="AA1929" i="20"/>
  <c r="AA1930" i="20"/>
  <c r="AA1931" i="20"/>
  <c r="AA1932" i="20"/>
  <c r="AA1933" i="20"/>
  <c r="AA1934" i="20"/>
  <c r="AA1935" i="20"/>
  <c r="AA1936" i="20"/>
  <c r="AA1937" i="20"/>
  <c r="AA1938" i="20"/>
  <c r="AA1939" i="20"/>
  <c r="AA1940" i="20"/>
  <c r="AA1941" i="20"/>
  <c r="AA1942" i="20"/>
  <c r="AA1943" i="20"/>
  <c r="AA1944" i="20"/>
  <c r="AA1945" i="20"/>
  <c r="AA1946" i="20"/>
  <c r="AA1947" i="20"/>
  <c r="AA1948" i="20"/>
  <c r="AA1949" i="20"/>
  <c r="AA1950" i="20"/>
  <c r="AA1951" i="20"/>
  <c r="AA1952" i="20"/>
  <c r="AA1953" i="20"/>
  <c r="AA1954" i="20"/>
  <c r="AA1955" i="20"/>
  <c r="AA1956" i="20"/>
  <c r="AA1957" i="20"/>
  <c r="AA1958" i="20"/>
  <c r="AA1959" i="20"/>
  <c r="AA1960" i="20"/>
  <c r="AA1961" i="20"/>
  <c r="AA1962" i="20"/>
  <c r="AA1963" i="20"/>
  <c r="AA1964" i="20"/>
  <c r="AA1965" i="20"/>
  <c r="AA1966" i="20"/>
  <c r="AA1967" i="20"/>
  <c r="AA1968" i="20"/>
  <c r="AA1969" i="20"/>
  <c r="AA1970" i="20"/>
  <c r="AA1971" i="20"/>
  <c r="AA1972" i="20"/>
  <c r="AA1973" i="20"/>
  <c r="AA1974" i="20"/>
  <c r="AA1975" i="20"/>
  <c r="AA1976" i="20"/>
  <c r="AA1977" i="20"/>
  <c r="AA1978" i="20"/>
  <c r="AA1979" i="20"/>
  <c r="AA1980" i="20"/>
  <c r="AA1981" i="20"/>
  <c r="AA1982" i="20"/>
  <c r="AA1983" i="20"/>
  <c r="AA1984" i="20"/>
  <c r="AA1985" i="20"/>
  <c r="AA1986" i="20"/>
  <c r="AA1987" i="20"/>
  <c r="AA1988" i="20"/>
  <c r="AA1989" i="20"/>
  <c r="AA1990" i="20"/>
  <c r="AA1991" i="20"/>
  <c r="AA1992" i="20"/>
  <c r="AA1993" i="20"/>
  <c r="AA1994" i="20"/>
  <c r="AA1995" i="20"/>
  <c r="AA1996" i="20"/>
  <c r="AA1997" i="20"/>
  <c r="AA1998" i="20"/>
  <c r="AA1999" i="20"/>
  <c r="AA2000" i="20"/>
  <c r="AA2001" i="20"/>
  <c r="AA2002" i="20"/>
  <c r="AA2003" i="20"/>
  <c r="AA2004" i="20"/>
  <c r="AA2005" i="20"/>
  <c r="AA2006" i="20"/>
  <c r="AA2007" i="20"/>
  <c r="AA2008" i="20"/>
  <c r="AA2009" i="20"/>
  <c r="AA2010" i="20"/>
  <c r="AA2011" i="20"/>
  <c r="AA2012" i="20"/>
  <c r="AA2013" i="20"/>
  <c r="AA2014" i="20"/>
  <c r="AA2015" i="20"/>
  <c r="AA2016" i="20"/>
  <c r="AA2017" i="20"/>
  <c r="AA2018" i="20"/>
  <c r="AA2019" i="20"/>
  <c r="AA2020" i="20"/>
  <c r="AA2021" i="20"/>
  <c r="AA2022" i="20"/>
  <c r="AA2023" i="20"/>
  <c r="AA2024" i="20"/>
  <c r="AA2025" i="20"/>
  <c r="AA2026" i="20"/>
  <c r="AA2027" i="20"/>
  <c r="AA2028" i="20"/>
  <c r="AA2029" i="20"/>
  <c r="AA2030" i="20"/>
  <c r="AA2031" i="20"/>
  <c r="AA2032" i="20"/>
  <c r="AA2033" i="20"/>
  <c r="AA2034" i="20"/>
  <c r="AA2035" i="20"/>
  <c r="AA2036" i="20"/>
  <c r="AA2037" i="20"/>
  <c r="AA2038" i="20"/>
  <c r="AA2039" i="20"/>
  <c r="AA2040" i="20"/>
  <c r="AA2041" i="20"/>
  <c r="AA2042" i="20"/>
  <c r="AA2043" i="20"/>
  <c r="AA2044" i="20"/>
  <c r="AA2045" i="20"/>
  <c r="AA2046" i="20"/>
  <c r="AA2047" i="20"/>
  <c r="AA2048" i="20"/>
  <c r="AA2049" i="20"/>
  <c r="AA2050" i="20"/>
  <c r="AA2051" i="20"/>
  <c r="AA2052" i="20"/>
  <c r="AA2053" i="20"/>
  <c r="AA2054" i="20"/>
  <c r="AA2055" i="20"/>
  <c r="AA2056" i="20"/>
  <c r="AA2057" i="20"/>
  <c r="AA2058" i="20"/>
  <c r="AA2059" i="20"/>
  <c r="AA2060" i="20"/>
  <c r="AA2061" i="20"/>
  <c r="AA2062" i="20"/>
  <c r="AA2063" i="20"/>
  <c r="AA2064" i="20"/>
  <c r="AA2065" i="20"/>
  <c r="AA2066" i="20"/>
  <c r="AA2067" i="20"/>
  <c r="AA2068" i="20"/>
  <c r="AA2069" i="20"/>
  <c r="AA2070" i="20"/>
  <c r="AA2071" i="20"/>
  <c r="AA2072" i="20"/>
  <c r="AA2073" i="20"/>
  <c r="AA2074" i="20"/>
  <c r="AA2075" i="20"/>
  <c r="AA2076" i="20"/>
  <c r="AA2077" i="20"/>
  <c r="AA2078" i="20"/>
  <c r="AA2079" i="20"/>
  <c r="AA2080" i="20"/>
  <c r="AA2081" i="20"/>
  <c r="AA2082" i="20"/>
  <c r="AA2083" i="20"/>
  <c r="AA2084" i="20"/>
  <c r="AA2085" i="20"/>
  <c r="AA2086" i="20"/>
  <c r="AA2087" i="20"/>
  <c r="AA2088" i="20"/>
  <c r="AA2089" i="20"/>
  <c r="AA2090" i="20"/>
  <c r="AA2091" i="20"/>
  <c r="AA2092" i="20"/>
  <c r="AA2093" i="20"/>
  <c r="AA2094" i="20"/>
  <c r="AA2095" i="20"/>
  <c r="AA2096" i="20"/>
  <c r="AA2097" i="20"/>
  <c r="AA2098" i="20"/>
  <c r="AA2099" i="20"/>
  <c r="AA2100" i="20"/>
  <c r="AA2101" i="20"/>
  <c r="AA2102" i="20"/>
  <c r="AA2103" i="20"/>
  <c r="AA2104" i="20"/>
  <c r="AA2105" i="20"/>
  <c r="AA2106" i="20"/>
  <c r="AA2107" i="20"/>
  <c r="AA2108" i="20"/>
  <c r="AA2109" i="20"/>
  <c r="AA2110" i="20"/>
  <c r="AA2111" i="20"/>
  <c r="AA2112" i="20"/>
  <c r="AA2113" i="20"/>
  <c r="AA2114" i="20"/>
  <c r="AA2115" i="20"/>
  <c r="AA2116" i="20"/>
  <c r="AA2117" i="20"/>
  <c r="AA2118" i="20"/>
  <c r="AA2119" i="20"/>
  <c r="AA2120" i="20"/>
  <c r="AA2121" i="20"/>
  <c r="AA2122" i="20"/>
  <c r="AA2123" i="20"/>
  <c r="AA2124" i="20"/>
  <c r="AA2125" i="20"/>
  <c r="AA2126" i="20"/>
  <c r="AA2127" i="20"/>
  <c r="AA2128" i="20"/>
  <c r="AA2129" i="20"/>
  <c r="AA2130" i="20"/>
  <c r="AA2131" i="20"/>
  <c r="AA2132" i="20"/>
  <c r="AA2133" i="20"/>
  <c r="AA2134" i="20"/>
  <c r="AA2135" i="20"/>
  <c r="AA2136" i="20"/>
  <c r="AA2137" i="20"/>
  <c r="AA2138" i="20"/>
  <c r="AA2139" i="20"/>
  <c r="AA2140" i="20"/>
  <c r="AA2141" i="20"/>
  <c r="AA2142" i="20"/>
  <c r="AA2143" i="20"/>
  <c r="AA2144" i="20"/>
  <c r="AA2145" i="20"/>
  <c r="AA2146" i="20"/>
  <c r="AA2147" i="20"/>
  <c r="AA2148" i="20"/>
  <c r="AA2149" i="20"/>
  <c r="AA2150" i="20"/>
  <c r="AA2151" i="20"/>
  <c r="AA2152" i="20"/>
  <c r="AA2153" i="20"/>
  <c r="AA2154" i="20"/>
  <c r="AA2155" i="20"/>
  <c r="AA2156" i="20"/>
  <c r="AA2157" i="20"/>
  <c r="AA2158" i="20"/>
  <c r="AA2159" i="20"/>
  <c r="AA2160" i="20"/>
  <c r="AA2161" i="20"/>
  <c r="AA2162" i="20"/>
  <c r="AA2163" i="20"/>
  <c r="AA2164" i="20"/>
  <c r="AA2165" i="20"/>
  <c r="AA2166" i="20"/>
  <c r="AA2167" i="20"/>
  <c r="AA2168" i="20"/>
  <c r="AA2169" i="20"/>
  <c r="AA2170" i="20"/>
  <c r="AA2171" i="20"/>
  <c r="AA2172" i="20"/>
  <c r="AA2173" i="20"/>
  <c r="AA2174" i="20"/>
  <c r="AA2175" i="20"/>
  <c r="AA2176" i="20"/>
  <c r="AA2177" i="20"/>
  <c r="AA2178" i="20"/>
  <c r="AA2179" i="20"/>
  <c r="AA2180" i="20"/>
  <c r="AA2181" i="20"/>
  <c r="AA2182" i="20"/>
  <c r="AA2183" i="20"/>
  <c r="AA2184" i="20"/>
  <c r="AA2185" i="20"/>
  <c r="AA2186" i="20"/>
  <c r="AA2187" i="20"/>
  <c r="AA2188" i="20"/>
  <c r="AA2189" i="20"/>
  <c r="AA2190" i="20"/>
  <c r="AA2191" i="20"/>
  <c r="AA2192" i="20"/>
  <c r="AA2193" i="20"/>
  <c r="AA2194" i="20"/>
  <c r="AA2195" i="20"/>
  <c r="AA2196" i="20"/>
  <c r="AA2197" i="20"/>
  <c r="AA2198" i="20"/>
  <c r="AA2199" i="20"/>
  <c r="AA2200" i="20"/>
  <c r="AA2201" i="20"/>
  <c r="AA2202" i="20"/>
  <c r="AA2203" i="20"/>
  <c r="AA2204" i="20"/>
  <c r="AA2205" i="20"/>
  <c r="AA2206" i="20"/>
  <c r="AA2207" i="20"/>
  <c r="AA2208" i="20"/>
  <c r="AA2209" i="20"/>
  <c r="AA2210" i="20"/>
  <c r="AA2211" i="20"/>
  <c r="AA2212" i="20"/>
  <c r="AA2213" i="20"/>
  <c r="AA2214" i="20"/>
  <c r="AA2215" i="20"/>
  <c r="AA2216" i="20"/>
  <c r="AA2217" i="20"/>
  <c r="AA2218" i="20"/>
  <c r="AA2219" i="20"/>
  <c r="AA2220" i="20"/>
  <c r="AA2221" i="20"/>
  <c r="AA2222" i="20"/>
  <c r="AA2223" i="20"/>
  <c r="AA2224" i="20"/>
  <c r="AA2225" i="20"/>
  <c r="AA2226" i="20"/>
  <c r="AA2227" i="20"/>
  <c r="AA2228" i="20"/>
  <c r="AA2229" i="20"/>
  <c r="AA2230" i="20"/>
  <c r="AA2231" i="20"/>
  <c r="AA2232" i="20"/>
  <c r="AA2233" i="20"/>
  <c r="AA2234" i="20"/>
  <c r="AA2235" i="20"/>
  <c r="AA2236" i="20"/>
  <c r="AA2237" i="20"/>
  <c r="AA2238" i="20"/>
  <c r="AA2239" i="20"/>
  <c r="AA2240" i="20"/>
  <c r="AA2241" i="20"/>
  <c r="AA2242" i="20"/>
  <c r="AA2243" i="20"/>
  <c r="AA2244" i="20"/>
  <c r="AA2245" i="20"/>
  <c r="AA2246" i="20"/>
  <c r="AA2247" i="20"/>
  <c r="AA2248" i="20"/>
  <c r="AA2249" i="20"/>
  <c r="AA2250" i="20"/>
  <c r="AA2251" i="20"/>
  <c r="AA2252" i="20"/>
  <c r="AA2253" i="20"/>
  <c r="AA2254" i="20"/>
  <c r="AA2255" i="20"/>
  <c r="AA2256" i="20"/>
  <c r="AA2257" i="20"/>
  <c r="AA2258" i="20"/>
  <c r="AA2259" i="20"/>
  <c r="AA2260" i="20"/>
  <c r="AA2261" i="20"/>
  <c r="AA2262" i="20"/>
  <c r="AA2263" i="20"/>
  <c r="AA2264" i="20"/>
  <c r="AA2265" i="20"/>
  <c r="AA2266" i="20"/>
  <c r="AA2267" i="20"/>
  <c r="AA2268" i="20"/>
  <c r="AA2269" i="20"/>
  <c r="AA2270" i="20"/>
  <c r="AA2271" i="20"/>
  <c r="AA2272" i="20"/>
  <c r="AA2273" i="20"/>
  <c r="AA2274" i="20"/>
  <c r="AA2275" i="20"/>
  <c r="AA2276" i="20"/>
  <c r="AA2277" i="20"/>
  <c r="AA2278" i="20"/>
  <c r="AA2279" i="20"/>
  <c r="AA2280" i="20"/>
  <c r="AA2281" i="20"/>
  <c r="AA2282" i="20"/>
  <c r="AA2283" i="20"/>
  <c r="AA2284" i="20"/>
  <c r="AA2285" i="20"/>
  <c r="AA2286" i="20"/>
  <c r="AA2287" i="20"/>
  <c r="AA2288" i="20"/>
  <c r="AA2289" i="20"/>
  <c r="AA2290" i="20"/>
  <c r="AA2291" i="20"/>
  <c r="AA2292" i="20"/>
  <c r="AA2293" i="20"/>
  <c r="AA2294" i="20"/>
  <c r="AA2295" i="20"/>
  <c r="AA2296" i="20"/>
  <c r="AA2297" i="20"/>
  <c r="AA2298" i="20"/>
  <c r="AA2299" i="20"/>
  <c r="AA2300" i="20"/>
  <c r="AA2301" i="20"/>
  <c r="AA2302" i="20"/>
  <c r="AA2303" i="20"/>
  <c r="AA2304" i="20"/>
  <c r="AA2305" i="20"/>
  <c r="AA2306" i="20"/>
  <c r="AA2307" i="20"/>
  <c r="AA2308" i="20"/>
  <c r="AA2309" i="20"/>
  <c r="AA2310" i="20"/>
  <c r="AA2311" i="20"/>
  <c r="AA2312" i="20"/>
  <c r="AA2313" i="20"/>
  <c r="AA2314" i="20"/>
  <c r="AA2315" i="20"/>
  <c r="AA2316" i="20"/>
  <c r="AA2317" i="20"/>
  <c r="AA2318" i="20"/>
  <c r="AA2319" i="20"/>
  <c r="AA2320" i="20"/>
  <c r="AA2321" i="20"/>
  <c r="AA2322" i="20"/>
  <c r="AA2323" i="20"/>
  <c r="AA2324" i="20"/>
  <c r="AA2325" i="20"/>
  <c r="AA2326" i="20"/>
  <c r="AA2327" i="20"/>
  <c r="AA2328" i="20"/>
  <c r="AA2329" i="20"/>
  <c r="AA2330" i="20"/>
  <c r="AA2331" i="20"/>
  <c r="AA2332" i="20"/>
  <c r="AA2333" i="20"/>
  <c r="AA2334" i="20"/>
  <c r="AA2335" i="20"/>
  <c r="AA2336" i="20"/>
  <c r="AA2337" i="20"/>
  <c r="AA2338" i="20"/>
  <c r="AA2339" i="20"/>
  <c r="AA2340" i="20"/>
  <c r="AA2341" i="20"/>
  <c r="AA2342" i="20"/>
  <c r="AA2343" i="20"/>
  <c r="AA2344" i="20"/>
  <c r="AA2345" i="20"/>
  <c r="AA2346" i="20"/>
  <c r="AA2347" i="20"/>
  <c r="AA2348" i="20"/>
  <c r="AA2349" i="20"/>
  <c r="AA2350" i="20"/>
  <c r="AA2351" i="20"/>
  <c r="AA2352" i="20"/>
  <c r="AA2353" i="20"/>
  <c r="AA2354" i="20"/>
  <c r="AA2355" i="20"/>
  <c r="AA2356" i="20"/>
  <c r="AA2357" i="20"/>
  <c r="AA2358" i="20"/>
  <c r="AA2359" i="20"/>
  <c r="AA2360" i="20"/>
  <c r="AA2361" i="20"/>
  <c r="AA2362" i="20"/>
  <c r="AA2363" i="20"/>
  <c r="AA2364" i="20"/>
  <c r="AA2365" i="20"/>
  <c r="AA2366" i="20"/>
  <c r="AA2367" i="20"/>
  <c r="AA2368" i="20"/>
  <c r="AA2369" i="20"/>
  <c r="AA2370" i="20"/>
  <c r="AA2371" i="20"/>
  <c r="AA2372" i="20"/>
  <c r="AA2373" i="20"/>
  <c r="AA2374" i="20"/>
  <c r="AA2375" i="20"/>
  <c r="AA2376" i="20"/>
  <c r="AA2377" i="20"/>
  <c r="AA2378" i="20"/>
  <c r="AA2379" i="20"/>
  <c r="AA2380" i="20"/>
  <c r="AA2381" i="20"/>
  <c r="AA2382" i="20"/>
  <c r="AA2383" i="20"/>
  <c r="AA2384" i="20"/>
  <c r="AA2385" i="20"/>
  <c r="AA2386" i="20"/>
  <c r="AA2387" i="20"/>
  <c r="AA2388" i="20"/>
  <c r="AA2389" i="20"/>
  <c r="AA2390" i="20"/>
  <c r="AA2391" i="20"/>
  <c r="AA2392" i="20"/>
  <c r="AA2393" i="20"/>
  <c r="AA2394" i="20"/>
  <c r="AA2395" i="20"/>
  <c r="AA2396" i="20"/>
  <c r="AA2397" i="20"/>
  <c r="AA2398" i="20"/>
  <c r="AA2399" i="20"/>
  <c r="AA2400" i="20"/>
  <c r="AA2401" i="20"/>
  <c r="AA2402" i="20"/>
  <c r="AA2403" i="20"/>
  <c r="AA2404" i="20"/>
  <c r="AA2405" i="20"/>
  <c r="AA2406" i="20"/>
  <c r="AA2407" i="20"/>
  <c r="AA2408" i="20"/>
  <c r="AA2409" i="20"/>
  <c r="AA2410" i="20"/>
  <c r="AA2411" i="20"/>
  <c r="AA2412" i="20"/>
  <c r="AA2413" i="20"/>
  <c r="AA2414" i="20"/>
  <c r="AA2415" i="20"/>
  <c r="AA2416" i="20"/>
  <c r="AA2417" i="20"/>
  <c r="AA2418" i="20"/>
  <c r="AA2419" i="20"/>
  <c r="AA2420" i="20"/>
  <c r="AA2421" i="20"/>
  <c r="AA2422" i="20"/>
  <c r="AA2423" i="20"/>
  <c r="AA2424" i="20"/>
  <c r="AA2425" i="20"/>
  <c r="AA2426" i="20"/>
  <c r="AA2427" i="20"/>
  <c r="AA2428" i="20"/>
  <c r="AA2429" i="20"/>
  <c r="AA2430" i="20"/>
  <c r="AA2431" i="20"/>
  <c r="AA2432" i="20"/>
  <c r="AA2433" i="20"/>
  <c r="AA2434" i="20"/>
  <c r="AA2435" i="20"/>
  <c r="AA2436" i="20"/>
  <c r="AA2437" i="20"/>
  <c r="AA2438" i="20"/>
  <c r="AA2439" i="20"/>
  <c r="AA2440" i="20"/>
  <c r="AA2441" i="20"/>
  <c r="AA2442" i="20"/>
  <c r="AA2443" i="20"/>
  <c r="AA2444" i="20"/>
  <c r="AA2445" i="20"/>
  <c r="AA2446" i="20"/>
  <c r="AA2447" i="20"/>
  <c r="AA2448" i="20"/>
  <c r="AA2449" i="20"/>
  <c r="AA2450" i="20"/>
  <c r="AA2451" i="20"/>
  <c r="AA2452" i="20"/>
  <c r="AA2453" i="20"/>
  <c r="AA2454" i="20"/>
  <c r="AA2455" i="20"/>
  <c r="AA2456" i="20"/>
  <c r="AA2457" i="20"/>
  <c r="AA2458" i="20"/>
  <c r="AA2459" i="20"/>
  <c r="AA2460" i="20"/>
  <c r="AA2461" i="20"/>
  <c r="AA2462" i="20"/>
  <c r="AA2463" i="20"/>
  <c r="AA2464" i="20"/>
  <c r="AA2465" i="20"/>
  <c r="AA2466" i="20"/>
  <c r="AA2467" i="20"/>
  <c r="AA2468" i="20"/>
  <c r="AA2469" i="20"/>
  <c r="AA2470" i="20"/>
  <c r="AA2471" i="20"/>
  <c r="AA2472" i="20"/>
  <c r="AA2473" i="20"/>
  <c r="AA2474" i="20"/>
  <c r="AA2475" i="20"/>
  <c r="AA2476" i="20"/>
  <c r="AA2477" i="20"/>
  <c r="AA2478" i="20"/>
  <c r="AA2479" i="20"/>
  <c r="AA2480" i="20"/>
  <c r="AA2481" i="20"/>
  <c r="AA2482" i="20"/>
  <c r="AA2483" i="20"/>
  <c r="AA2484" i="20"/>
  <c r="AA2485" i="20"/>
  <c r="AA2486" i="20"/>
  <c r="AA2487" i="20"/>
  <c r="AA2488" i="20"/>
  <c r="AA2489" i="20"/>
  <c r="AA2490" i="20"/>
  <c r="AA2491" i="20"/>
  <c r="AA2492" i="20"/>
  <c r="AA2493" i="20"/>
  <c r="AA2494" i="20"/>
  <c r="AA2495" i="20"/>
  <c r="AA2496" i="20"/>
  <c r="AA2497" i="20"/>
  <c r="AA2498" i="20"/>
  <c r="AA2499" i="20"/>
  <c r="AA2500" i="20"/>
  <c r="AA2501" i="20"/>
  <c r="AA2502" i="20"/>
  <c r="AA2503" i="20"/>
  <c r="AA2504" i="20"/>
  <c r="AA2505" i="20"/>
  <c r="AA2506" i="20"/>
  <c r="AA2507" i="20"/>
  <c r="AA2508" i="20"/>
  <c r="AA2509" i="20"/>
  <c r="AA2510" i="20"/>
  <c r="AA2511" i="20"/>
  <c r="AA2512" i="20"/>
  <c r="AA2513" i="20"/>
  <c r="AA2514" i="20"/>
  <c r="AA2515" i="20"/>
  <c r="AA2516" i="20"/>
  <c r="AA2517" i="20"/>
  <c r="AA2518" i="20"/>
  <c r="AA2519" i="20"/>
  <c r="AA2520" i="20"/>
  <c r="AA2521" i="20"/>
  <c r="AA2522" i="20"/>
  <c r="AA2523" i="20"/>
  <c r="AA2524" i="20"/>
  <c r="AA2525" i="20"/>
  <c r="AA2526" i="20"/>
  <c r="AA2527" i="20"/>
  <c r="AA2528" i="20"/>
  <c r="AA2529" i="20"/>
  <c r="AA2530" i="20"/>
  <c r="AA2531" i="20"/>
  <c r="AA2532" i="20"/>
  <c r="AA2533" i="20"/>
  <c r="AA2534" i="20"/>
  <c r="AA2535" i="20"/>
  <c r="AA2536" i="20"/>
  <c r="AA2537" i="20"/>
  <c r="AA2538" i="20"/>
  <c r="AA2539" i="20"/>
  <c r="AA2540" i="20"/>
  <c r="AA2541" i="20"/>
  <c r="AA2542" i="20"/>
  <c r="AA2543" i="20"/>
  <c r="AA2544" i="20"/>
  <c r="AA2545" i="20"/>
  <c r="AA2546" i="20"/>
  <c r="AA2547" i="20"/>
  <c r="AA2548" i="20"/>
  <c r="AA2549" i="20"/>
  <c r="AA2550" i="20"/>
  <c r="AA2551" i="20"/>
  <c r="AA2552" i="20"/>
  <c r="AA2553" i="20"/>
  <c r="AA2554" i="20"/>
  <c r="AA2555" i="20"/>
  <c r="AA2556" i="20"/>
  <c r="AA2557" i="20"/>
  <c r="AA2558" i="20"/>
  <c r="AA2559" i="20"/>
  <c r="AA2560" i="20"/>
  <c r="AA2561" i="20"/>
  <c r="AA2562" i="20"/>
  <c r="AA2563" i="20"/>
  <c r="AA2564" i="20"/>
  <c r="AA2565" i="20"/>
  <c r="AA2566" i="20"/>
  <c r="AA2567" i="20"/>
  <c r="AA2568" i="20"/>
  <c r="AA2569" i="20"/>
  <c r="AA2570" i="20"/>
  <c r="AA2571" i="20"/>
  <c r="AA2572" i="20"/>
  <c r="AA2573" i="20"/>
  <c r="AA2574" i="20"/>
  <c r="AA2575" i="20"/>
  <c r="AA2576" i="20"/>
  <c r="AA2577" i="20"/>
  <c r="AA2578" i="20"/>
  <c r="AA2579" i="20"/>
  <c r="AA2580" i="20"/>
  <c r="AA2581" i="20"/>
  <c r="AA2582" i="20"/>
  <c r="AA2583" i="20"/>
  <c r="AA2584" i="20"/>
  <c r="AA2585" i="20"/>
  <c r="AA2586" i="20"/>
  <c r="AA2587" i="20"/>
  <c r="AA2588" i="20"/>
  <c r="AA2589" i="20"/>
  <c r="AA2590" i="20"/>
  <c r="AA2591" i="20"/>
  <c r="AA2592" i="20"/>
  <c r="AA2593" i="20"/>
  <c r="AA2594" i="20"/>
  <c r="AA2595" i="20"/>
  <c r="AA2596" i="20"/>
  <c r="AA2597" i="20"/>
  <c r="AA2598" i="20"/>
  <c r="AA2599" i="20"/>
  <c r="AA2600" i="20"/>
  <c r="AA2601" i="20"/>
  <c r="AA2602" i="20"/>
  <c r="AA2603" i="20"/>
  <c r="AA2604" i="20"/>
  <c r="AA2605" i="20"/>
  <c r="AA2606" i="20"/>
  <c r="AA2607" i="20"/>
  <c r="AA2608" i="20"/>
  <c r="AA2609" i="20"/>
  <c r="AA2610" i="20"/>
  <c r="AA2611" i="20"/>
  <c r="AA2612" i="20"/>
  <c r="AA2613" i="20"/>
  <c r="AA2614" i="20"/>
  <c r="AA2615" i="20"/>
  <c r="AA2616" i="20"/>
  <c r="AA2617" i="20"/>
  <c r="AA2618" i="20"/>
  <c r="AA2619" i="20"/>
  <c r="AA2620" i="20"/>
  <c r="AA2621" i="20"/>
  <c r="AA2622" i="20"/>
  <c r="AA2623" i="20"/>
  <c r="AA2624" i="20"/>
  <c r="AA2625" i="20"/>
  <c r="AA2626" i="20"/>
  <c r="AA2627" i="20"/>
  <c r="AA2628" i="20"/>
  <c r="AA2629" i="20"/>
  <c r="AA2630" i="20"/>
  <c r="AA2631" i="20"/>
  <c r="AA2632" i="20"/>
  <c r="AA2633" i="20"/>
  <c r="AA2634" i="20"/>
  <c r="AA2635" i="20"/>
  <c r="AA2636" i="20"/>
  <c r="AA2637" i="20"/>
  <c r="AA2638" i="20"/>
  <c r="AA2639" i="20"/>
  <c r="AA2640" i="20"/>
  <c r="AA2641" i="20"/>
  <c r="AA2642" i="20"/>
  <c r="AA2643" i="20"/>
  <c r="AA2644" i="20"/>
  <c r="AA2645" i="20"/>
  <c r="AA2646" i="20"/>
  <c r="AA2647" i="20"/>
  <c r="AA2648" i="20"/>
  <c r="AA2649" i="20"/>
  <c r="AA2650" i="20"/>
  <c r="AA2651" i="20"/>
  <c r="AA2652" i="20"/>
  <c r="AA2653" i="20"/>
  <c r="AA2654" i="20"/>
  <c r="AA2655" i="20"/>
  <c r="AA2656" i="20"/>
  <c r="AA2657" i="20"/>
  <c r="AA2658" i="20"/>
  <c r="AA2659" i="20"/>
  <c r="AA2660" i="20"/>
  <c r="AA2661" i="20"/>
  <c r="AA2662" i="20"/>
  <c r="AA2663" i="20"/>
  <c r="AA2664" i="20"/>
  <c r="AA2665" i="20"/>
  <c r="AA2666" i="20"/>
  <c r="AA2667" i="20"/>
  <c r="AA2668" i="20"/>
  <c r="AA2669" i="20"/>
  <c r="AA2670" i="20"/>
  <c r="AA2671" i="20"/>
  <c r="AA2672" i="20"/>
  <c r="AA2673" i="20"/>
  <c r="AA2674" i="20"/>
  <c r="AA2675" i="20"/>
  <c r="AA2676" i="20"/>
  <c r="AA2677" i="20"/>
  <c r="AA2678" i="20"/>
  <c r="AA2679" i="20"/>
  <c r="AA2680" i="20"/>
  <c r="AA2681" i="20"/>
  <c r="AA2682" i="20"/>
  <c r="AA2683" i="20"/>
  <c r="AA2684" i="20"/>
  <c r="AA2685" i="20"/>
  <c r="AA2686" i="20"/>
  <c r="AA2687" i="20"/>
  <c r="AA2688" i="20"/>
  <c r="AA2689" i="20"/>
  <c r="AA2690" i="20"/>
  <c r="AA2691" i="20"/>
  <c r="AA2692" i="20"/>
  <c r="AA2693" i="20"/>
  <c r="AA2694" i="20"/>
  <c r="AA2695" i="20"/>
  <c r="AA2696" i="20"/>
  <c r="AA2697" i="20"/>
  <c r="AA2698" i="20"/>
  <c r="AA2699" i="20"/>
  <c r="AA2700" i="20"/>
  <c r="AA2701" i="20"/>
  <c r="AA2702" i="20"/>
  <c r="AA2703" i="20"/>
  <c r="AA2704" i="20"/>
  <c r="AA2705" i="20"/>
  <c r="AA2706" i="20"/>
  <c r="AA2707" i="20"/>
  <c r="AA2708" i="20"/>
  <c r="AA2709" i="20"/>
  <c r="AA2710" i="20"/>
  <c r="AA2711" i="20"/>
  <c r="AA2712" i="20"/>
  <c r="AA2713" i="20"/>
  <c r="AA2714" i="20"/>
  <c r="AA2715" i="20"/>
  <c r="AA2716" i="20"/>
  <c r="AA2717" i="20"/>
  <c r="AA2718" i="20"/>
  <c r="AA2719" i="20"/>
  <c r="AA2720" i="20"/>
  <c r="AA2721" i="20"/>
  <c r="AA2722" i="20"/>
  <c r="AA2723" i="20"/>
  <c r="AA2724" i="20"/>
  <c r="AA2725" i="20"/>
  <c r="AA2726" i="20"/>
  <c r="AA2727" i="20"/>
  <c r="AA2728" i="20"/>
  <c r="AA2729" i="20"/>
  <c r="AA2730" i="20"/>
  <c r="AA2731" i="20"/>
  <c r="AA2732" i="20"/>
  <c r="AA2733" i="20"/>
  <c r="AA2734" i="20"/>
  <c r="AA2735" i="20"/>
  <c r="AA2736" i="20"/>
  <c r="AA2737" i="20"/>
  <c r="AA2738" i="20"/>
  <c r="AA2739" i="20"/>
  <c r="AA2740" i="20"/>
  <c r="AA2741" i="20"/>
  <c r="AA2742" i="20"/>
  <c r="AA2743" i="20"/>
  <c r="AA2744" i="20"/>
  <c r="AA2745" i="20"/>
  <c r="AA2746" i="20"/>
  <c r="AA2747" i="20"/>
  <c r="AA2748" i="20"/>
  <c r="AA2749" i="20"/>
  <c r="AA2750" i="20"/>
  <c r="AA2751" i="20"/>
  <c r="AA2752" i="20"/>
  <c r="AA2753" i="20"/>
  <c r="AA2754" i="20"/>
  <c r="AA2755" i="20"/>
  <c r="AA2756" i="20"/>
  <c r="AA2757" i="20"/>
  <c r="AA2758" i="20"/>
  <c r="AA2759" i="20"/>
  <c r="AA2760" i="20"/>
  <c r="AA2761" i="20"/>
  <c r="AA2762" i="20"/>
  <c r="AA2763" i="20"/>
  <c r="AA2764" i="20"/>
  <c r="AA2765" i="20"/>
  <c r="AA2766" i="20"/>
  <c r="AA2767" i="20"/>
  <c r="AA2768" i="20"/>
  <c r="AA2769" i="20"/>
  <c r="AA2770" i="20"/>
  <c r="AA2771" i="20"/>
  <c r="AA2772" i="20"/>
  <c r="AA2773" i="20"/>
  <c r="AA2774" i="20"/>
  <c r="AA2775" i="20"/>
  <c r="AA2776" i="20"/>
  <c r="AA2777" i="20"/>
  <c r="AA2778" i="20"/>
  <c r="AA2779" i="20"/>
  <c r="AA2780" i="20"/>
  <c r="AA2781" i="20"/>
  <c r="AA2782" i="20"/>
  <c r="AA2783" i="20"/>
  <c r="AA2784" i="20"/>
  <c r="AA2785" i="20"/>
  <c r="AA2786" i="20"/>
  <c r="AA2787" i="20"/>
  <c r="AA2788" i="20"/>
  <c r="AA2789" i="20"/>
  <c r="AA2790" i="20"/>
  <c r="AA2791" i="20"/>
  <c r="AA2792" i="20"/>
  <c r="AA2793" i="20"/>
  <c r="AA2794" i="20"/>
  <c r="AA2795" i="20"/>
  <c r="AA2796" i="20"/>
  <c r="AA2797" i="20"/>
  <c r="AA2798" i="20"/>
  <c r="AA2799" i="20"/>
  <c r="AA2800" i="20"/>
  <c r="AA2801" i="20"/>
  <c r="AA2802" i="20"/>
  <c r="AA2803" i="20"/>
  <c r="AA2804" i="20"/>
  <c r="AA2805" i="20"/>
  <c r="AA2806" i="20"/>
  <c r="AA2807" i="20"/>
  <c r="AA2808" i="20"/>
  <c r="AA2809" i="20"/>
  <c r="AA2810" i="20"/>
  <c r="AA2811" i="20"/>
  <c r="AA2812" i="20"/>
  <c r="AA2813" i="20"/>
  <c r="AA2814" i="20"/>
  <c r="AA2815" i="20"/>
  <c r="AA2816" i="20"/>
  <c r="AA2817" i="20"/>
  <c r="AA2818" i="20"/>
  <c r="AA2819" i="20"/>
  <c r="AA2820" i="20"/>
  <c r="AA2821" i="20"/>
  <c r="AA2822" i="20"/>
  <c r="AA2823" i="20"/>
  <c r="AA2824" i="20"/>
  <c r="AA2825" i="20"/>
  <c r="AA2826" i="20"/>
  <c r="AA2827" i="20"/>
  <c r="AA2828" i="20"/>
  <c r="AA2829" i="20"/>
  <c r="AA2830" i="20"/>
  <c r="AA2831" i="20"/>
  <c r="AA2832" i="20"/>
  <c r="AA2833" i="20"/>
  <c r="AA2834" i="20"/>
  <c r="AA2835" i="20"/>
  <c r="AA2836" i="20"/>
  <c r="AA2837" i="20"/>
  <c r="AA2838" i="20"/>
  <c r="AA2839" i="20"/>
  <c r="AA2840" i="20"/>
  <c r="AA2841" i="20"/>
  <c r="AA2842" i="20"/>
  <c r="AA2843" i="20"/>
  <c r="AA2844" i="20"/>
  <c r="AA2845" i="20"/>
  <c r="AA2846" i="20"/>
  <c r="AA2847" i="20"/>
  <c r="AA2848" i="20"/>
  <c r="AA2849" i="20"/>
  <c r="AA2850" i="20"/>
  <c r="AA2851" i="20"/>
  <c r="AA2852" i="20"/>
  <c r="AA2853" i="20"/>
  <c r="AA2854" i="20"/>
  <c r="AA2855" i="20"/>
  <c r="AA2856" i="20"/>
  <c r="AA2857" i="20"/>
  <c r="AA2858" i="20"/>
  <c r="AA2859" i="20"/>
  <c r="AA2860" i="20"/>
  <c r="AA2861" i="20"/>
  <c r="AA2862" i="20"/>
  <c r="AA2863" i="20"/>
  <c r="AA2864" i="20"/>
  <c r="AA2865" i="20"/>
  <c r="AA2866" i="20"/>
  <c r="AA2867" i="20"/>
  <c r="AA2868" i="20"/>
  <c r="AA2869" i="20"/>
  <c r="AA2870" i="20"/>
  <c r="AA2871" i="20"/>
  <c r="AA2872" i="20"/>
  <c r="AA2873" i="20"/>
  <c r="AA2874" i="20"/>
  <c r="AA2875" i="20"/>
  <c r="AA2876" i="20"/>
  <c r="AA2877" i="20"/>
  <c r="AA2878" i="20"/>
  <c r="AA2879" i="20"/>
  <c r="AA2880" i="20"/>
  <c r="AA2881" i="20"/>
  <c r="AA2882" i="20"/>
  <c r="AA2883" i="20"/>
  <c r="AA2884" i="20"/>
  <c r="AA2885" i="20"/>
  <c r="AA2886" i="20"/>
  <c r="AA2887" i="20"/>
  <c r="AA2888" i="20"/>
  <c r="AA2889" i="20"/>
  <c r="AA2890" i="20"/>
  <c r="AA2891" i="20"/>
  <c r="AA2892" i="20"/>
  <c r="AA2893" i="20"/>
  <c r="AA2894" i="20"/>
  <c r="AA2895" i="20"/>
  <c r="AA2896" i="20"/>
  <c r="AA2897" i="20"/>
  <c r="AA2898" i="20"/>
  <c r="AA2899" i="20"/>
  <c r="AA2900" i="20"/>
  <c r="AA2901" i="20"/>
  <c r="AA2902" i="20"/>
  <c r="AA2903" i="20"/>
  <c r="AA2904" i="20"/>
  <c r="AA2905" i="20"/>
  <c r="AA2906" i="20"/>
  <c r="AA2907" i="20"/>
  <c r="AA2908" i="20"/>
  <c r="AA2909" i="20"/>
  <c r="AA2910" i="20"/>
  <c r="AA2911" i="20"/>
  <c r="AA2912" i="20"/>
  <c r="AA2913" i="20"/>
  <c r="AA2914" i="20"/>
  <c r="AA2915" i="20"/>
  <c r="AA2916" i="20"/>
  <c r="AA2917" i="20"/>
  <c r="AA2918" i="20"/>
  <c r="AA2919" i="20"/>
  <c r="AA2920" i="20"/>
  <c r="AA2921" i="20"/>
  <c r="AA2922" i="20"/>
  <c r="AA2923" i="20"/>
  <c r="AA2924" i="20"/>
  <c r="AA2925" i="20"/>
  <c r="AA2926" i="20"/>
  <c r="AA2927" i="20"/>
  <c r="AA2928" i="20"/>
  <c r="AA2929" i="20"/>
  <c r="AA2930" i="20"/>
  <c r="AA2931" i="20"/>
  <c r="AA2932" i="20"/>
  <c r="AA2933" i="20"/>
  <c r="AA2934" i="20"/>
  <c r="AA2935" i="20"/>
  <c r="AA2936" i="20"/>
  <c r="AA2937" i="20"/>
  <c r="AA2938" i="20"/>
  <c r="AA2939" i="20"/>
  <c r="AA2940" i="20"/>
  <c r="AA2941" i="20"/>
  <c r="AA2942" i="20"/>
  <c r="AA2943" i="20"/>
  <c r="AA2944" i="20"/>
  <c r="AA2945" i="20"/>
  <c r="AA2946" i="20"/>
  <c r="AA2947" i="20"/>
  <c r="AA2948" i="20"/>
  <c r="AA2949" i="20"/>
  <c r="AA2950" i="20"/>
  <c r="AA2951" i="20"/>
  <c r="AA2952" i="20"/>
  <c r="AA2953" i="20"/>
  <c r="AA2954" i="20"/>
  <c r="AA2955" i="20"/>
  <c r="AA2956" i="20"/>
  <c r="AA2957" i="20"/>
  <c r="AA2958" i="20"/>
  <c r="AA2959" i="20"/>
  <c r="AA2960" i="20"/>
  <c r="AA2961" i="20"/>
  <c r="AA2962" i="20"/>
  <c r="AA2963" i="20"/>
  <c r="AA2964" i="20"/>
  <c r="AA2965" i="20"/>
  <c r="AA2966" i="20"/>
  <c r="AA2967" i="20"/>
  <c r="AA2968" i="20"/>
  <c r="AA2969" i="20"/>
  <c r="AA2970" i="20"/>
  <c r="AA2971" i="20"/>
  <c r="AA2972" i="20"/>
  <c r="AA2973" i="20"/>
  <c r="AA2974" i="20"/>
  <c r="AA2975" i="20"/>
  <c r="AA2976" i="20"/>
  <c r="AA2977" i="20"/>
  <c r="AA2978" i="20"/>
  <c r="AA2979" i="20"/>
  <c r="AA2980" i="20"/>
  <c r="AA2981" i="20"/>
  <c r="AA2982" i="20"/>
  <c r="AA2983" i="20"/>
  <c r="AA2984" i="20"/>
  <c r="AA2985" i="20"/>
  <c r="AA2986" i="20"/>
  <c r="AA2987" i="20"/>
  <c r="AA2988" i="20"/>
  <c r="AA2989" i="20"/>
  <c r="AA2990" i="20"/>
  <c r="AA2991" i="20"/>
  <c r="AA2992" i="20"/>
  <c r="AA2993" i="20"/>
  <c r="AA2994" i="20"/>
  <c r="AA2995" i="20"/>
  <c r="AA2996" i="20"/>
  <c r="AA2997" i="20"/>
  <c r="AA2998" i="20"/>
  <c r="AA2999" i="20"/>
  <c r="AA3000" i="20"/>
  <c r="AA3001" i="20"/>
  <c r="AA3002" i="20"/>
  <c r="AA3003" i="20"/>
  <c r="AA3004" i="20"/>
  <c r="AA3005" i="20"/>
  <c r="AA3006" i="20"/>
  <c r="AA3007" i="20"/>
  <c r="AA3008" i="20"/>
  <c r="AA3009" i="20"/>
  <c r="AA3010" i="20"/>
  <c r="AA3011" i="20"/>
  <c r="AA3012" i="20"/>
  <c r="AA3013" i="20"/>
  <c r="AA3014" i="20"/>
  <c r="AA3015" i="20"/>
  <c r="AA3016" i="20"/>
  <c r="AA3017" i="20"/>
  <c r="AA3018" i="20"/>
  <c r="AA3019" i="20"/>
  <c r="AA3020" i="20"/>
  <c r="AA3021" i="20"/>
  <c r="AA3022" i="20"/>
  <c r="AA3023" i="20"/>
  <c r="AA3024" i="20"/>
  <c r="AA3025" i="20"/>
  <c r="AA3026" i="20"/>
  <c r="AA3027" i="20"/>
  <c r="AA3028" i="20"/>
  <c r="AA3029" i="20"/>
  <c r="AA3030" i="20"/>
  <c r="AA3031" i="20"/>
  <c r="AA3032" i="20"/>
  <c r="AA3033" i="20"/>
  <c r="AA3034" i="20"/>
  <c r="AA3035" i="20"/>
  <c r="AA3036" i="20"/>
  <c r="AA3037" i="20"/>
  <c r="AA3038" i="20"/>
  <c r="AA3039" i="20"/>
  <c r="AA3040" i="20"/>
  <c r="AA3041" i="20"/>
  <c r="AA3042" i="20"/>
  <c r="AA3043" i="20"/>
  <c r="AA3044" i="20"/>
  <c r="AA3045" i="20"/>
  <c r="AA3046" i="20"/>
  <c r="AA3047" i="20"/>
  <c r="AA3048" i="20"/>
  <c r="AA3049" i="20"/>
  <c r="AA3050" i="20"/>
  <c r="AA3051" i="20"/>
  <c r="AA3052" i="20"/>
  <c r="AA3053" i="20"/>
  <c r="AA3054" i="20"/>
  <c r="AA3055" i="20"/>
  <c r="AA3056" i="20"/>
  <c r="AA3057" i="20"/>
  <c r="AA3058" i="20"/>
  <c r="AA3059" i="20"/>
  <c r="AA3060" i="20"/>
  <c r="AA3061" i="20"/>
  <c r="AA3062" i="20"/>
  <c r="AA3063" i="20"/>
  <c r="AA3064" i="20"/>
  <c r="AA3065" i="20"/>
  <c r="AA3066" i="20"/>
  <c r="AA3067" i="20"/>
  <c r="AA3068" i="20"/>
  <c r="AA3069" i="20"/>
  <c r="AA3070" i="20"/>
  <c r="AA3071" i="20"/>
  <c r="AA3072" i="20"/>
  <c r="AA3073" i="20"/>
  <c r="AA3074" i="20"/>
  <c r="AA3075" i="20"/>
  <c r="AA3076" i="20"/>
  <c r="AA3077" i="20"/>
  <c r="AA3078" i="20"/>
  <c r="AA3079" i="20"/>
  <c r="AA3080" i="20"/>
  <c r="AA3081" i="20"/>
  <c r="AA3082" i="20"/>
  <c r="AA3083" i="20"/>
  <c r="AA3084" i="20"/>
  <c r="AA3085" i="20"/>
  <c r="AA3086" i="20"/>
  <c r="AA3087" i="20"/>
  <c r="AA3088" i="20"/>
  <c r="AA3089" i="20"/>
  <c r="AA3090" i="20"/>
  <c r="AA3091" i="20"/>
  <c r="AA3092" i="20"/>
  <c r="AA3093" i="20"/>
  <c r="AA3094" i="20"/>
  <c r="AA3095" i="20"/>
  <c r="AA3096" i="20"/>
  <c r="AA3097" i="20"/>
  <c r="AA3098" i="20"/>
  <c r="AA3099" i="20"/>
  <c r="AA3100" i="20"/>
  <c r="AA3101" i="20"/>
  <c r="AA3102" i="20"/>
  <c r="AA3103" i="20"/>
  <c r="AA3104" i="20"/>
  <c r="AA3105" i="20"/>
  <c r="AA3106" i="20"/>
  <c r="AA3107" i="20"/>
  <c r="AA3108" i="20"/>
  <c r="AA3109" i="20"/>
  <c r="AA3110" i="20"/>
  <c r="AA3111" i="20"/>
  <c r="AA3112" i="20"/>
  <c r="AA3113" i="20"/>
  <c r="AA3114" i="20"/>
  <c r="AA3115" i="20"/>
  <c r="AA3116" i="20"/>
  <c r="AA3117" i="20"/>
  <c r="AA3118" i="20"/>
  <c r="AA3119" i="20"/>
  <c r="AA3120" i="20"/>
  <c r="AA3121" i="20"/>
  <c r="AA3122" i="20"/>
  <c r="AA3123" i="20"/>
  <c r="AA3124" i="20"/>
  <c r="AA3125" i="20"/>
  <c r="AA3126" i="20"/>
  <c r="AA3127" i="20"/>
  <c r="AA3128" i="20"/>
  <c r="AA3129" i="20"/>
  <c r="AA3130" i="20"/>
  <c r="AA3131" i="20"/>
  <c r="AA3132" i="20"/>
  <c r="AA3133" i="20"/>
  <c r="AA3134" i="20"/>
  <c r="AA3135" i="20"/>
  <c r="AA3136" i="20"/>
  <c r="AA3137" i="20"/>
  <c r="AA3138" i="20"/>
  <c r="AA3139" i="20"/>
  <c r="AA3140" i="20"/>
  <c r="AA3141" i="20"/>
  <c r="AA3142" i="20"/>
  <c r="AA3143" i="20"/>
  <c r="AA3144" i="20"/>
  <c r="AA3145" i="20"/>
  <c r="AA3146" i="20"/>
  <c r="AA3147" i="20"/>
  <c r="AA3148" i="20"/>
  <c r="AA3149" i="20"/>
  <c r="AA3150" i="20"/>
  <c r="AA3151" i="20"/>
  <c r="AA3152" i="20"/>
  <c r="AA3153" i="20"/>
  <c r="AA3154" i="20"/>
  <c r="AA3155" i="20"/>
  <c r="AA3156" i="20"/>
  <c r="AA3157" i="20"/>
  <c r="AA3158" i="20"/>
  <c r="AA3159" i="20"/>
  <c r="AA3160" i="20"/>
  <c r="AA3161" i="20"/>
  <c r="AA3162" i="20"/>
  <c r="AA3163" i="20"/>
  <c r="AA3164" i="20"/>
  <c r="AA3165" i="20"/>
  <c r="AA3166" i="20"/>
  <c r="AA3167" i="20"/>
  <c r="AA3168" i="20"/>
  <c r="AA3169" i="20"/>
  <c r="AA3170" i="20"/>
  <c r="AA3171" i="20"/>
  <c r="AA3172" i="20"/>
  <c r="AA3173" i="20"/>
  <c r="AA3174" i="20"/>
  <c r="AA3175" i="20"/>
  <c r="AA3176" i="20"/>
  <c r="AA3177" i="20"/>
  <c r="AA3178" i="20"/>
  <c r="AA3179" i="20"/>
  <c r="AA3180" i="20"/>
  <c r="AA3181" i="20"/>
  <c r="AA3182" i="20"/>
  <c r="AA3183" i="20"/>
  <c r="AA3184" i="20"/>
  <c r="AA3185" i="20"/>
  <c r="AA3186" i="20"/>
  <c r="AA3187" i="20"/>
  <c r="AA3188" i="20"/>
  <c r="AA3189" i="20"/>
  <c r="AA3190" i="20"/>
  <c r="AA3191" i="20"/>
  <c r="AA3192" i="20"/>
  <c r="AA3193" i="20"/>
  <c r="AA3194" i="20"/>
  <c r="AA3195" i="20"/>
  <c r="AA3196" i="20"/>
  <c r="AA3197" i="20"/>
  <c r="AA3198" i="20"/>
  <c r="AA3199" i="20"/>
  <c r="AA3200" i="20"/>
  <c r="AA3201" i="20"/>
  <c r="AA3202" i="20"/>
  <c r="AA3203" i="20"/>
  <c r="AA3204" i="20"/>
  <c r="AA3205" i="20"/>
  <c r="AA3206" i="20"/>
  <c r="AA3207" i="20"/>
  <c r="AA3208" i="20"/>
  <c r="AA3209" i="20"/>
  <c r="AA3210" i="20"/>
  <c r="AA3211" i="20"/>
  <c r="AA3212" i="20"/>
  <c r="AA3213" i="20"/>
  <c r="AA3214" i="20"/>
  <c r="AA3215" i="20"/>
  <c r="AA3216" i="20"/>
  <c r="AA3217" i="20"/>
  <c r="AA3218" i="20"/>
  <c r="AA3219" i="20"/>
  <c r="AA3220" i="20"/>
  <c r="AA3221" i="20"/>
  <c r="AA3222" i="20"/>
  <c r="AA3223" i="20"/>
  <c r="AA3224" i="20"/>
  <c r="AA3225" i="20"/>
  <c r="AA3226" i="20"/>
  <c r="AA3227" i="20"/>
  <c r="AA3228" i="20"/>
  <c r="AA3229" i="20"/>
  <c r="AA3230" i="20"/>
  <c r="AA3231" i="20"/>
  <c r="AA3232" i="20"/>
  <c r="AA3233" i="20"/>
  <c r="AA3234" i="20"/>
  <c r="AA3235" i="20"/>
  <c r="AA3236" i="20"/>
  <c r="AA3237" i="20"/>
  <c r="AA3238" i="20"/>
  <c r="AA3239" i="20"/>
  <c r="AA3240" i="20"/>
  <c r="AA3241" i="20"/>
  <c r="AA3242" i="20"/>
  <c r="AA3243" i="20"/>
  <c r="AA3244" i="20"/>
  <c r="AA3245" i="20"/>
  <c r="AA3246" i="20"/>
  <c r="AA3247" i="20"/>
  <c r="AA3248" i="20"/>
  <c r="AA3249" i="20"/>
  <c r="AA3250" i="20"/>
  <c r="AA3251" i="20"/>
  <c r="AA3252" i="20"/>
  <c r="AA3253" i="20"/>
  <c r="AA3254" i="20"/>
  <c r="AA3255" i="20"/>
  <c r="AA3256" i="20"/>
  <c r="AA3257" i="20"/>
  <c r="AA3258" i="20"/>
  <c r="AA3259" i="20"/>
  <c r="AA3260" i="20"/>
  <c r="AA3261" i="20"/>
  <c r="AA3262" i="20"/>
  <c r="AA3263" i="20"/>
  <c r="AA3264" i="20"/>
  <c r="AA3265" i="20"/>
  <c r="AA3266" i="20"/>
  <c r="AA3267" i="20"/>
  <c r="AA3268" i="20"/>
  <c r="AA3269" i="20"/>
  <c r="AA3270" i="20"/>
  <c r="AA3271" i="20"/>
  <c r="AA3272" i="20"/>
  <c r="AA3273" i="20"/>
  <c r="AA3274" i="20"/>
  <c r="AA3275" i="20"/>
  <c r="AA3276" i="20"/>
  <c r="AA3277" i="20"/>
  <c r="AA3278" i="20"/>
  <c r="AA3279" i="20"/>
  <c r="AA3280" i="20"/>
  <c r="AA3281" i="20"/>
  <c r="AA3282" i="20"/>
  <c r="AA3283" i="20"/>
  <c r="AA3284" i="20"/>
  <c r="AA3285" i="20"/>
  <c r="AA3286" i="20"/>
  <c r="AA3287" i="20"/>
  <c r="AA3288" i="20"/>
  <c r="AA3289" i="20"/>
  <c r="AA3290" i="20"/>
  <c r="AA3291" i="20"/>
  <c r="AA3292" i="20"/>
  <c r="AA3293" i="20"/>
  <c r="AA3294" i="20"/>
  <c r="AA3295" i="20"/>
  <c r="AA3296" i="20"/>
  <c r="AA3297" i="20"/>
  <c r="AA3298" i="20"/>
  <c r="AA3299" i="20"/>
  <c r="AA3300" i="20"/>
  <c r="AA3301" i="20"/>
  <c r="AA3302" i="20"/>
  <c r="AA3303" i="20"/>
  <c r="AA3304" i="20"/>
  <c r="AA3305" i="20"/>
  <c r="AA3306" i="20"/>
  <c r="AA3307" i="20"/>
  <c r="AA3308" i="20"/>
  <c r="AA3309" i="20"/>
  <c r="AA3310" i="20"/>
  <c r="AA3311" i="20"/>
  <c r="AA3312" i="20"/>
  <c r="AA3313" i="20"/>
  <c r="AA3314" i="20"/>
  <c r="AA3315" i="20"/>
  <c r="AA3316" i="20"/>
  <c r="AA3317" i="20"/>
  <c r="AA3318" i="20"/>
  <c r="AA3319" i="20"/>
  <c r="AA3320" i="20"/>
  <c r="AA3321" i="20"/>
  <c r="AA3322" i="20"/>
  <c r="AA3323" i="20"/>
  <c r="AA3324" i="20"/>
  <c r="AA3325" i="20"/>
  <c r="AA3326" i="20"/>
  <c r="AA3327" i="20"/>
  <c r="AA3328" i="20"/>
  <c r="AA3329" i="20"/>
  <c r="AA3330" i="20"/>
  <c r="AA3331" i="20"/>
  <c r="AA3332" i="20"/>
  <c r="AA3333" i="20"/>
  <c r="AA3334" i="20"/>
  <c r="AA3335" i="20"/>
  <c r="AA3336" i="20"/>
  <c r="AA3337" i="20"/>
  <c r="AA3338" i="20"/>
  <c r="AA3339" i="20"/>
  <c r="AA3340" i="20"/>
  <c r="AA3341" i="20"/>
  <c r="AA3342" i="20"/>
  <c r="AA3343" i="20"/>
  <c r="AA3344" i="20"/>
  <c r="AA3345" i="20"/>
  <c r="AA3346" i="20"/>
  <c r="AA3347" i="20"/>
  <c r="AA3348" i="20"/>
  <c r="AA3349" i="20"/>
  <c r="AA3350" i="20"/>
  <c r="AA3351" i="20"/>
  <c r="AA3352" i="20"/>
  <c r="AA3353" i="20"/>
  <c r="AA3354" i="20"/>
  <c r="AA3355" i="20"/>
  <c r="AA3356" i="20"/>
  <c r="AA3357" i="20"/>
  <c r="AA3358" i="20"/>
  <c r="AA3359" i="20"/>
  <c r="AA3360" i="20"/>
  <c r="AA3361" i="20"/>
  <c r="AA3362" i="20"/>
  <c r="AA3363" i="20"/>
  <c r="AA3364" i="20"/>
  <c r="AA3365" i="20"/>
  <c r="AA3366" i="20"/>
  <c r="AA3367" i="20"/>
  <c r="AA3368" i="20"/>
  <c r="AA3369" i="20"/>
  <c r="AA3370" i="20"/>
  <c r="AA3371" i="20"/>
  <c r="AA3372" i="20"/>
  <c r="AA3373" i="20"/>
  <c r="AA3374" i="20"/>
  <c r="AA3375" i="20"/>
  <c r="AA3376" i="20"/>
  <c r="AA3377" i="20"/>
  <c r="AA3378" i="20"/>
  <c r="AA3379" i="20"/>
  <c r="AA3380" i="20"/>
  <c r="AA3381" i="20"/>
  <c r="AA3382" i="20"/>
  <c r="AA3383" i="20"/>
  <c r="AA3384" i="20"/>
  <c r="AA3385" i="20"/>
  <c r="AA3386" i="20"/>
  <c r="AA3387" i="20"/>
  <c r="AA3388" i="20"/>
  <c r="AA3389" i="20"/>
  <c r="AA3390" i="20"/>
  <c r="AA3391" i="20"/>
  <c r="AA3392" i="20"/>
  <c r="AA3393" i="20"/>
  <c r="AA3394" i="20"/>
  <c r="AA3395" i="20"/>
  <c r="AA3396" i="20"/>
  <c r="AA3397" i="20"/>
  <c r="AA3398" i="20"/>
  <c r="AA3399" i="20"/>
  <c r="AA3400" i="20"/>
  <c r="AA3401" i="20"/>
  <c r="AA3402" i="20"/>
  <c r="AA3403" i="20"/>
  <c r="AA3404" i="20"/>
  <c r="AA3405" i="20"/>
  <c r="AA3406" i="20"/>
  <c r="AA3407" i="20"/>
  <c r="AA3408" i="20"/>
  <c r="AA3409" i="20"/>
  <c r="AA3410" i="20"/>
  <c r="AA3411" i="20"/>
  <c r="AA3412" i="20"/>
  <c r="AA3413" i="20"/>
  <c r="AA3414" i="20"/>
  <c r="AA3415" i="20"/>
  <c r="AA3416" i="20"/>
  <c r="AA3417" i="20"/>
  <c r="AA3418" i="20"/>
  <c r="AA3419" i="20"/>
  <c r="AA3420" i="20"/>
  <c r="AA3421" i="20"/>
  <c r="AA3422" i="20"/>
  <c r="AA3423" i="20"/>
  <c r="AA3424" i="20"/>
  <c r="AA3425" i="20"/>
  <c r="AA3426" i="20"/>
  <c r="AA3427" i="20"/>
  <c r="AA3428" i="20"/>
  <c r="AA3429" i="20"/>
  <c r="AA3430" i="20"/>
  <c r="AA3431" i="20"/>
  <c r="AA3432" i="20"/>
  <c r="AA3433" i="20"/>
  <c r="AA3434" i="20"/>
  <c r="AA3435" i="20"/>
  <c r="AA3436" i="20"/>
  <c r="AA3437" i="20"/>
  <c r="AA3438" i="20"/>
  <c r="AA3439" i="20"/>
  <c r="AA3440" i="20"/>
  <c r="AA3441" i="20"/>
  <c r="AA3442" i="20"/>
  <c r="AA3443" i="20"/>
  <c r="AA3444" i="20"/>
  <c r="AA3445" i="20"/>
  <c r="AA3446" i="20"/>
  <c r="AA3447" i="20"/>
  <c r="AA3448" i="20"/>
  <c r="AA3449" i="20"/>
  <c r="AA3450" i="20"/>
  <c r="AA3451" i="20"/>
  <c r="AA3452" i="20"/>
  <c r="AA3453" i="20"/>
  <c r="AA3454" i="20"/>
  <c r="AA3455" i="20"/>
  <c r="AA3456" i="20"/>
  <c r="AA3457" i="20"/>
  <c r="AA3458" i="20"/>
  <c r="AA3459" i="20"/>
  <c r="AA3460" i="20"/>
  <c r="AA3461" i="20"/>
  <c r="AA3462" i="20"/>
  <c r="AA3463" i="20"/>
  <c r="AA3464" i="20"/>
  <c r="AA3465" i="20"/>
  <c r="AA3466" i="20"/>
  <c r="AA3467" i="20"/>
  <c r="AA3468" i="20"/>
  <c r="AA3469" i="20"/>
  <c r="AA3470" i="20"/>
  <c r="AA3471" i="20"/>
  <c r="AA3472" i="20"/>
  <c r="AA3473" i="20"/>
  <c r="AA3474" i="20"/>
  <c r="AA3475" i="20"/>
  <c r="AA3476" i="20"/>
  <c r="AA3477" i="20"/>
  <c r="AA3478" i="20"/>
  <c r="AA3479" i="20"/>
  <c r="AA3480" i="20"/>
  <c r="AA3481" i="20"/>
  <c r="AA3482" i="20"/>
  <c r="AA3483" i="20"/>
  <c r="AA3484" i="20"/>
  <c r="AA3485" i="20"/>
  <c r="AA3486" i="20"/>
  <c r="AA3487" i="20"/>
  <c r="AA3488" i="20"/>
  <c r="AA3489" i="20"/>
  <c r="AA3490" i="20"/>
  <c r="AA3491" i="20"/>
  <c r="AA3492" i="20"/>
  <c r="AA3493" i="20"/>
  <c r="AA3494" i="20"/>
  <c r="AA3495" i="20"/>
  <c r="AA3496" i="20"/>
  <c r="AA3497" i="20"/>
  <c r="AA3498" i="20"/>
  <c r="AA3499" i="20"/>
  <c r="AA3500" i="20"/>
  <c r="AA3501" i="20"/>
  <c r="AA3502" i="20"/>
  <c r="AA3503" i="20"/>
  <c r="AA3504" i="20"/>
  <c r="AA3505" i="20"/>
  <c r="AA3506" i="20"/>
  <c r="AA3507" i="20"/>
  <c r="AA3508" i="20"/>
  <c r="AA3509" i="20"/>
  <c r="AA3510" i="20"/>
  <c r="AA3511" i="20"/>
  <c r="AA3512" i="20"/>
  <c r="AA3513" i="20"/>
  <c r="AA3514" i="20"/>
  <c r="AA3515" i="20"/>
  <c r="AA3516" i="20"/>
  <c r="AA3517" i="20"/>
  <c r="AA3518" i="20"/>
  <c r="AA3519" i="20"/>
  <c r="AA3520" i="20"/>
  <c r="AA3521" i="20"/>
  <c r="AA3522" i="20"/>
  <c r="AA3523" i="20"/>
  <c r="AA3524" i="20"/>
  <c r="AA3525" i="20"/>
  <c r="AA3526" i="20"/>
  <c r="AA3527" i="20"/>
  <c r="AA3528" i="20"/>
  <c r="AA3529" i="20"/>
  <c r="AA3530" i="20"/>
  <c r="AA3531" i="20"/>
  <c r="AA3532" i="20"/>
  <c r="AA3533" i="20"/>
  <c r="AA3534" i="20"/>
  <c r="AA3535" i="20"/>
  <c r="AA3536" i="20"/>
  <c r="AA3537" i="20"/>
  <c r="AA3538" i="20"/>
  <c r="AA3539" i="20"/>
  <c r="AA3540" i="20"/>
  <c r="AA3541" i="20"/>
  <c r="AA3542" i="20"/>
  <c r="AA3543" i="20"/>
  <c r="AA3544" i="20"/>
  <c r="AA3545" i="20"/>
  <c r="AA3546" i="20"/>
  <c r="AA3547" i="20"/>
  <c r="AA3548" i="20"/>
  <c r="AA3549" i="20"/>
  <c r="AA3550" i="20"/>
  <c r="AA3551" i="20"/>
  <c r="AA3552" i="20"/>
  <c r="AA3553" i="20"/>
  <c r="AA3554" i="20"/>
  <c r="AA3555" i="20"/>
  <c r="AA3556" i="20"/>
  <c r="AA3557" i="20"/>
  <c r="AA3558" i="20"/>
  <c r="AA3559" i="20"/>
  <c r="AA3560" i="20"/>
  <c r="AA3561" i="20"/>
  <c r="AA3562" i="20"/>
  <c r="AA3563" i="20"/>
  <c r="AA3564" i="20"/>
  <c r="AA3565" i="20"/>
  <c r="AA3566" i="20"/>
  <c r="AA3567" i="20"/>
  <c r="AA3568" i="20"/>
  <c r="AA3569" i="20"/>
  <c r="AA3570" i="20"/>
  <c r="AA3571" i="20"/>
  <c r="AA3572" i="20"/>
  <c r="AA3573" i="20"/>
  <c r="AA3574" i="20"/>
  <c r="AA3575" i="20"/>
  <c r="AA3576" i="20"/>
  <c r="AA3577" i="20"/>
  <c r="AA3578" i="20"/>
  <c r="AA3579" i="20"/>
  <c r="AA3580" i="20"/>
  <c r="AA3581" i="20"/>
  <c r="AA3582" i="20"/>
  <c r="AA3583" i="20"/>
  <c r="AA3584" i="20"/>
  <c r="AA3585" i="20"/>
  <c r="AA3586" i="20"/>
  <c r="AA3587" i="20"/>
  <c r="AA3588" i="20"/>
  <c r="AA3589" i="20"/>
  <c r="AA3590" i="20"/>
  <c r="AA3591" i="20"/>
  <c r="AA3592" i="20"/>
  <c r="AA3593" i="20"/>
  <c r="AA3594" i="20"/>
  <c r="AA3595" i="20"/>
  <c r="AA3596" i="20"/>
  <c r="AA3597" i="20"/>
  <c r="AA3598" i="20"/>
  <c r="AA3599" i="20"/>
  <c r="AA3600" i="20"/>
  <c r="AA3601" i="20"/>
  <c r="AA3602" i="20"/>
  <c r="AA3603" i="20"/>
  <c r="AA3604" i="20"/>
  <c r="AA3605" i="20"/>
  <c r="AA3606" i="20"/>
  <c r="AA3607" i="20"/>
  <c r="AA3608" i="20"/>
  <c r="AA3609" i="20"/>
  <c r="AA3610" i="20"/>
  <c r="AA3611" i="20"/>
  <c r="AA3612" i="20"/>
  <c r="AA3613" i="20"/>
  <c r="AA3614" i="20"/>
  <c r="AA3615" i="20"/>
  <c r="AA3616" i="20"/>
  <c r="AA3617" i="20"/>
  <c r="AA3618" i="20"/>
  <c r="AA3619" i="20"/>
  <c r="AA3620" i="20"/>
  <c r="AA3621" i="20"/>
  <c r="AA3622" i="20"/>
  <c r="AA3623" i="20"/>
  <c r="AA3624" i="20"/>
  <c r="AA3625" i="20"/>
  <c r="AA3626" i="20"/>
  <c r="AA3627" i="20"/>
  <c r="AA3628" i="20"/>
  <c r="AA3629" i="20"/>
  <c r="AA3630" i="20"/>
  <c r="AA3631" i="20"/>
  <c r="AA3632" i="20"/>
  <c r="AA3633" i="20"/>
  <c r="AA3634" i="20"/>
  <c r="AA3635" i="20"/>
  <c r="AA3636" i="20"/>
  <c r="AA3637" i="20"/>
  <c r="AA3638" i="20"/>
  <c r="AA3639" i="20"/>
  <c r="AA3640" i="20"/>
  <c r="AA3641" i="20"/>
  <c r="AA3642" i="20"/>
  <c r="AA3643" i="20"/>
  <c r="AA3644" i="20"/>
  <c r="AA3645" i="20"/>
  <c r="AA3646" i="20"/>
  <c r="AA3647" i="20"/>
  <c r="AA3648" i="20"/>
  <c r="AA3649" i="20"/>
  <c r="AA3650" i="20"/>
  <c r="AA3651" i="20"/>
  <c r="AA3652" i="20"/>
  <c r="AA3653" i="20"/>
  <c r="AA3654" i="20"/>
  <c r="AA3655" i="20"/>
  <c r="AA3656" i="20"/>
  <c r="AA3657" i="20"/>
  <c r="AA3658" i="20"/>
  <c r="AA3659" i="20"/>
  <c r="AA3660" i="20"/>
  <c r="AA3661" i="20"/>
  <c r="AA3662" i="20"/>
  <c r="AA3663" i="20"/>
  <c r="AA3664" i="20"/>
  <c r="AA3665" i="20"/>
  <c r="AA3666" i="20"/>
  <c r="AA3667" i="20"/>
  <c r="AA3668" i="20"/>
  <c r="AA3669" i="20"/>
  <c r="AA3670" i="20"/>
  <c r="AA3671" i="20"/>
  <c r="AA3672" i="20"/>
  <c r="AA3673" i="20"/>
  <c r="AA3674" i="20"/>
  <c r="AA3675" i="20"/>
  <c r="AA3676" i="20"/>
  <c r="AA3677" i="20"/>
  <c r="AA3678" i="20"/>
  <c r="AA3679" i="20"/>
  <c r="AA3680" i="20"/>
  <c r="AA3681" i="20"/>
  <c r="AA3682" i="20"/>
  <c r="AA3683" i="20"/>
  <c r="AA3684" i="20"/>
  <c r="AA3685" i="20"/>
  <c r="AA3686" i="20"/>
  <c r="AA3687" i="20"/>
  <c r="AA3688" i="20"/>
  <c r="AA3689" i="20"/>
  <c r="AA3690" i="20"/>
  <c r="AA3691" i="20"/>
  <c r="AA3692" i="20"/>
  <c r="AA3693" i="20"/>
  <c r="AA3694" i="20"/>
  <c r="AA3695" i="20"/>
  <c r="AA3696" i="20"/>
  <c r="AA3697" i="20"/>
  <c r="AA3698" i="20"/>
  <c r="AA3699" i="20"/>
  <c r="AA3700" i="20"/>
  <c r="AA3701" i="20"/>
  <c r="AA3702" i="20"/>
  <c r="AA3703" i="20"/>
  <c r="AA3704" i="20"/>
  <c r="AA3705" i="20"/>
  <c r="AA3706" i="20"/>
  <c r="AA3707" i="20"/>
  <c r="AA3708" i="20"/>
  <c r="AA3709" i="20"/>
  <c r="AA3710" i="20"/>
  <c r="AA3711" i="20"/>
  <c r="AA3712" i="20"/>
  <c r="AA3713" i="20"/>
  <c r="AA3714" i="20"/>
  <c r="AA3715" i="20"/>
  <c r="AA3716" i="20"/>
  <c r="AA3717" i="20"/>
  <c r="AA3718" i="20"/>
  <c r="AA3719" i="20"/>
  <c r="AA3720" i="20"/>
  <c r="AA3721" i="20"/>
  <c r="AA3722" i="20"/>
  <c r="AA3723" i="20"/>
  <c r="AA3724" i="20"/>
  <c r="AA3725" i="20"/>
  <c r="AA3726" i="20"/>
  <c r="AA3727" i="20"/>
  <c r="AA3728" i="20"/>
  <c r="AA3729" i="20"/>
  <c r="AA3730" i="20"/>
  <c r="AA3731" i="20"/>
  <c r="AA3732" i="20"/>
  <c r="AA3733" i="20"/>
  <c r="AA3734" i="20"/>
  <c r="AA3735" i="20"/>
  <c r="AA3736" i="20"/>
  <c r="AA3737" i="20"/>
  <c r="AA3738" i="20"/>
  <c r="AA3739" i="20"/>
  <c r="AA3740" i="20"/>
  <c r="AA3741" i="20"/>
  <c r="AA3742" i="20"/>
  <c r="AA3743" i="20"/>
  <c r="AA3744" i="20"/>
  <c r="AA3745" i="20"/>
  <c r="AA3746" i="20"/>
  <c r="AA3747" i="20"/>
  <c r="AA3748" i="20"/>
  <c r="AA3749" i="20"/>
  <c r="AA3750" i="20"/>
  <c r="AA3751" i="20"/>
  <c r="AA3752" i="20"/>
  <c r="AA3753" i="20"/>
  <c r="AA3754" i="20"/>
  <c r="AA3755" i="20"/>
  <c r="AA3756" i="20"/>
  <c r="AA3757" i="20"/>
  <c r="AA3758" i="20"/>
  <c r="AA3759" i="20"/>
  <c r="AA3760" i="20"/>
  <c r="AA3761" i="20"/>
  <c r="AA3762" i="20"/>
  <c r="AA3763" i="20"/>
  <c r="AA3764" i="20"/>
  <c r="AA3765" i="20"/>
  <c r="AA3766" i="20"/>
  <c r="AA3767" i="20"/>
  <c r="AA3768" i="20"/>
  <c r="AA3769" i="20"/>
  <c r="AA3770" i="20"/>
  <c r="AA3771" i="20"/>
  <c r="AA3772" i="20"/>
  <c r="AA3773" i="20"/>
  <c r="AA3774" i="20"/>
  <c r="AA3775" i="20"/>
  <c r="AA3776" i="20"/>
  <c r="AA3777" i="20"/>
  <c r="AA3778" i="20"/>
  <c r="AA3779" i="20"/>
  <c r="AA3780" i="20"/>
  <c r="AA3781" i="20"/>
  <c r="AA3782" i="20"/>
  <c r="AA3783" i="20"/>
  <c r="AA3784" i="20"/>
  <c r="AA3785" i="20"/>
  <c r="AA3786" i="20"/>
  <c r="AA3787" i="20"/>
  <c r="AA3788" i="20"/>
  <c r="AA3789" i="20"/>
  <c r="AA3790" i="20"/>
  <c r="AA3791" i="20"/>
  <c r="AA3792" i="20"/>
  <c r="AA3793" i="20"/>
  <c r="AA3794" i="20"/>
  <c r="AA3795" i="20"/>
  <c r="AA3796" i="20"/>
  <c r="AA3797" i="20"/>
  <c r="AA3798" i="20"/>
  <c r="AA3799" i="20"/>
  <c r="AA3800" i="20"/>
  <c r="AA3801" i="20"/>
  <c r="AA3802" i="20"/>
  <c r="AA3803" i="20"/>
  <c r="AA3804" i="20"/>
  <c r="AA3805" i="20"/>
  <c r="AA3806" i="20"/>
  <c r="AA3807" i="20"/>
  <c r="AA3808" i="20"/>
  <c r="AA3809" i="20"/>
  <c r="AA3810" i="20"/>
  <c r="AA3811" i="20"/>
  <c r="AA3812" i="20"/>
  <c r="AA3813" i="20"/>
  <c r="AA3814" i="20"/>
  <c r="AA3815" i="20"/>
  <c r="AA3816" i="20"/>
  <c r="AA3817" i="20"/>
  <c r="AA3818" i="20"/>
  <c r="AA3819" i="20"/>
  <c r="AA3820" i="20"/>
  <c r="AA3821" i="20"/>
  <c r="AA3822" i="20"/>
  <c r="AA3823" i="20"/>
  <c r="AA3824" i="20"/>
  <c r="AA3825" i="20"/>
  <c r="AA3826" i="20"/>
  <c r="AA3827" i="20"/>
  <c r="AA3828" i="20"/>
  <c r="AA3829" i="20"/>
  <c r="AA3830" i="20"/>
  <c r="AA3831" i="20"/>
  <c r="AA3832" i="20"/>
  <c r="AA3833" i="20"/>
  <c r="AA3834" i="20"/>
  <c r="AA3835" i="20"/>
  <c r="AA3836" i="20"/>
  <c r="AA3837" i="20"/>
  <c r="AA3838" i="20"/>
  <c r="AA3839" i="20"/>
  <c r="AA3840" i="20"/>
  <c r="AA3841" i="20"/>
  <c r="AA3842" i="20"/>
  <c r="AA3843" i="20"/>
  <c r="AA3844" i="20"/>
  <c r="AA3845" i="20"/>
  <c r="AA3846" i="20"/>
  <c r="AA3847" i="20"/>
  <c r="AA3848" i="20"/>
  <c r="AA3849" i="20"/>
  <c r="AA3850" i="20"/>
  <c r="AA3851" i="20"/>
  <c r="AA3852" i="20"/>
  <c r="AA3853" i="20"/>
  <c r="AA3854" i="20"/>
  <c r="AA3855" i="20"/>
  <c r="AA3856" i="20"/>
  <c r="AA3857" i="20"/>
  <c r="AA3858" i="20"/>
  <c r="AA3859" i="20"/>
  <c r="AA3860" i="20"/>
  <c r="AA3861" i="20"/>
  <c r="AA3862" i="20"/>
  <c r="AA3863" i="20"/>
  <c r="AA3864" i="20"/>
  <c r="AA3865" i="20"/>
  <c r="AA3866" i="20"/>
  <c r="AA3867" i="20"/>
  <c r="AA3868" i="20"/>
  <c r="AA3869" i="20"/>
  <c r="AA3870" i="20"/>
  <c r="AA3871" i="20"/>
  <c r="AA3872" i="20"/>
  <c r="AA3873" i="20"/>
  <c r="AA3874" i="20"/>
  <c r="AA3875" i="20"/>
  <c r="AA3876" i="20"/>
  <c r="AA3877" i="20"/>
  <c r="AA3878" i="20"/>
  <c r="AA3879" i="20"/>
  <c r="AA3880" i="20"/>
  <c r="AA3881" i="20"/>
  <c r="AA3882" i="20"/>
  <c r="AA3883" i="20"/>
  <c r="AA3884" i="20"/>
  <c r="AA3885" i="20"/>
  <c r="AA3886" i="20"/>
  <c r="AA3887" i="20"/>
  <c r="AA3888" i="20"/>
  <c r="AA3889" i="20"/>
  <c r="AA3890" i="20"/>
  <c r="AA3891" i="20"/>
  <c r="AA3892" i="20"/>
  <c r="AA3893" i="20"/>
  <c r="AA3894" i="20"/>
  <c r="AA3895" i="20"/>
  <c r="AA3896" i="20"/>
  <c r="AA3897" i="20"/>
  <c r="AA3898" i="20"/>
  <c r="AA3899" i="20"/>
  <c r="AA3900" i="20"/>
  <c r="AA3901" i="20"/>
  <c r="AA3902" i="20"/>
  <c r="AA3903" i="20"/>
  <c r="AA3904" i="20"/>
  <c r="AA3905" i="20"/>
  <c r="AA3906" i="20"/>
  <c r="AA3907" i="20"/>
  <c r="AA3908" i="20"/>
  <c r="AA3909" i="20"/>
  <c r="AA3910" i="20"/>
  <c r="AA3911" i="20"/>
  <c r="AA3912" i="20"/>
  <c r="AA3913" i="20"/>
  <c r="AA3914" i="20"/>
  <c r="AA3915" i="20"/>
  <c r="AA3916" i="20"/>
  <c r="AA3917" i="20"/>
  <c r="AA3918" i="20"/>
  <c r="AA3919" i="20"/>
  <c r="AA3920" i="20"/>
  <c r="AA3921" i="20"/>
  <c r="AA3922" i="20"/>
  <c r="AA3923" i="20"/>
  <c r="AA3924" i="20"/>
  <c r="AA3925" i="20"/>
  <c r="AA3926" i="20"/>
  <c r="AA3927" i="20"/>
  <c r="AA3928" i="20"/>
  <c r="AA3929" i="20"/>
  <c r="AA3930" i="20"/>
  <c r="AA3931" i="20"/>
  <c r="AA3932" i="20"/>
  <c r="AA3933" i="20"/>
  <c r="AA3934" i="20"/>
  <c r="AA3935" i="20"/>
  <c r="AA3936" i="20"/>
  <c r="AA3937" i="20"/>
  <c r="AA3938" i="20"/>
  <c r="AA3939" i="20"/>
  <c r="AA3940" i="20"/>
  <c r="AA3941" i="20"/>
  <c r="AA3942" i="20"/>
  <c r="AA3943" i="20"/>
  <c r="AA3944" i="20"/>
  <c r="AA3945" i="20"/>
  <c r="AA3946" i="20"/>
  <c r="AA3947" i="20"/>
  <c r="AA3948" i="20"/>
  <c r="AA3949" i="20"/>
  <c r="AA3950" i="20"/>
  <c r="AA3951" i="20"/>
  <c r="AA3952" i="20"/>
  <c r="AA3953" i="20"/>
  <c r="AA3954" i="20"/>
  <c r="AA3955" i="20"/>
  <c r="AA3956" i="20"/>
  <c r="AA3957" i="20"/>
  <c r="AA3958" i="20"/>
  <c r="AA3959" i="20"/>
  <c r="AA3960" i="20"/>
  <c r="AA3961" i="20"/>
  <c r="AA3962" i="20"/>
  <c r="AA3963" i="20"/>
  <c r="AA3964" i="20"/>
  <c r="AA3965" i="20"/>
  <c r="AA3966" i="20"/>
  <c r="AA3967" i="20"/>
  <c r="AA3968" i="20"/>
  <c r="AA3969" i="20"/>
  <c r="AA3970" i="20"/>
  <c r="AA3971" i="20"/>
  <c r="AA3972" i="20"/>
  <c r="AA3973" i="20"/>
  <c r="AA3974" i="20"/>
  <c r="AA3975" i="20"/>
  <c r="AA3976" i="20"/>
  <c r="AA3977" i="20"/>
  <c r="AA3978" i="20"/>
  <c r="AA3979" i="20"/>
  <c r="AA3980" i="20"/>
  <c r="AA3981" i="20"/>
  <c r="AA3982" i="20"/>
  <c r="AA3983" i="20"/>
  <c r="AA3984" i="20"/>
  <c r="AA3985" i="20"/>
  <c r="AA3986" i="20"/>
  <c r="AA3987" i="20"/>
  <c r="AA3988" i="20"/>
  <c r="AA3989" i="20"/>
  <c r="AA3990" i="20"/>
  <c r="AA3991" i="20"/>
  <c r="AA3992" i="20"/>
  <c r="AA3993" i="20"/>
  <c r="AA3994" i="20"/>
  <c r="AA3995" i="20"/>
  <c r="AA3996" i="20"/>
  <c r="AA3997" i="20"/>
  <c r="AA3998" i="20"/>
  <c r="AA3999" i="20"/>
  <c r="AA4000" i="20"/>
  <c r="AA4001" i="20"/>
  <c r="AA4002" i="20"/>
  <c r="AA4003" i="20"/>
  <c r="AA4004" i="20"/>
  <c r="AB7" i="20"/>
  <c r="AB8" i="20"/>
  <c r="AB9" i="20"/>
  <c r="AB10" i="20"/>
  <c r="AB11" i="20"/>
  <c r="AB12" i="20"/>
  <c r="AB13" i="20"/>
  <c r="AB14" i="20"/>
  <c r="AB15" i="20"/>
  <c r="AB16" i="20"/>
  <c r="AB17" i="20"/>
  <c r="AB18" i="20"/>
  <c r="AB19" i="20"/>
  <c r="AB20" i="20"/>
  <c r="AB21" i="20"/>
  <c r="AB22" i="20"/>
  <c r="AB23" i="20"/>
  <c r="AB24" i="20"/>
  <c r="AB25" i="20"/>
  <c r="AB26" i="20"/>
  <c r="AB27" i="20"/>
  <c r="AB28" i="20"/>
  <c r="AB29" i="20"/>
  <c r="AB30" i="20"/>
  <c r="AB31" i="20"/>
  <c r="AB32" i="20"/>
  <c r="AB33" i="20"/>
  <c r="AB34" i="20"/>
  <c r="AB35" i="20"/>
  <c r="AB36" i="20"/>
  <c r="AB37" i="20"/>
  <c r="AB38" i="20"/>
  <c r="AB39" i="20"/>
  <c r="AB40" i="20"/>
  <c r="AB41" i="20"/>
  <c r="AB42" i="20"/>
  <c r="AB43" i="20"/>
  <c r="AB44" i="20"/>
  <c r="AB45" i="20"/>
  <c r="AB46" i="20"/>
  <c r="AB47" i="20"/>
  <c r="AB48" i="20"/>
  <c r="AB49" i="20"/>
  <c r="AB50" i="20"/>
  <c r="AB51" i="20"/>
  <c r="AB52" i="20"/>
  <c r="AB53" i="20"/>
  <c r="AB54" i="20"/>
  <c r="AB55" i="20"/>
  <c r="AB56" i="20"/>
  <c r="AB57" i="20"/>
  <c r="AB58" i="20"/>
  <c r="AB59" i="20"/>
  <c r="AB60" i="20"/>
  <c r="AB61" i="20"/>
  <c r="AB62" i="20"/>
  <c r="AB63" i="20"/>
  <c r="AB64" i="20"/>
  <c r="AB65" i="20"/>
  <c r="AB66" i="20"/>
  <c r="AB67" i="20"/>
  <c r="AB68" i="20"/>
  <c r="AB69" i="20"/>
  <c r="AB70" i="20"/>
  <c r="AB71" i="20"/>
  <c r="AB72" i="20"/>
  <c r="AB73" i="20"/>
  <c r="AB74" i="20"/>
  <c r="AB75" i="20"/>
  <c r="AB76" i="20"/>
  <c r="AB77" i="20"/>
  <c r="AB78" i="20"/>
  <c r="AB79" i="20"/>
  <c r="AB80" i="20"/>
  <c r="AB81" i="20"/>
  <c r="AB82" i="20"/>
  <c r="AB83" i="20"/>
  <c r="AB84" i="20"/>
  <c r="AB85" i="20"/>
  <c r="AB86" i="20"/>
  <c r="AB87" i="20"/>
  <c r="AB88" i="20"/>
  <c r="AB89" i="20"/>
  <c r="AB90" i="20"/>
  <c r="AB91" i="20"/>
  <c r="AB92" i="20"/>
  <c r="AB93" i="20"/>
  <c r="AB94" i="20"/>
  <c r="AB95" i="20"/>
  <c r="AB96" i="20"/>
  <c r="AB97" i="20"/>
  <c r="AB98" i="20"/>
  <c r="AB99" i="20"/>
  <c r="AB100" i="20"/>
  <c r="AB101" i="20"/>
  <c r="AB102" i="20"/>
  <c r="AB103" i="20"/>
  <c r="AB104" i="20"/>
  <c r="AB105" i="20"/>
  <c r="AB106" i="20"/>
  <c r="AB107" i="20"/>
  <c r="AB108" i="20"/>
  <c r="AB109" i="20"/>
  <c r="AB110" i="20"/>
  <c r="AB111" i="20"/>
  <c r="AB112" i="20"/>
  <c r="AB113" i="20"/>
  <c r="AB114" i="20"/>
  <c r="AB115" i="20"/>
  <c r="AB116" i="20"/>
  <c r="AB117" i="20"/>
  <c r="AB118" i="20"/>
  <c r="AB119" i="20"/>
  <c r="AB120" i="20"/>
  <c r="AB121" i="20"/>
  <c r="AB122" i="20"/>
  <c r="AB123" i="20"/>
  <c r="AB124" i="20"/>
  <c r="AB125" i="20"/>
  <c r="AB126" i="20"/>
  <c r="AB127" i="20"/>
  <c r="AB128" i="20"/>
  <c r="AB129" i="20"/>
  <c r="AB130" i="20"/>
  <c r="AB131" i="20"/>
  <c r="AB132" i="20"/>
  <c r="AB133" i="20"/>
  <c r="AB134" i="20"/>
  <c r="AB135" i="20"/>
  <c r="AB136" i="20"/>
  <c r="AB137" i="20"/>
  <c r="AB138" i="20"/>
  <c r="AB139" i="20"/>
  <c r="AB140" i="20"/>
  <c r="AB141" i="20"/>
  <c r="AB142" i="20"/>
  <c r="AB143" i="20"/>
  <c r="AB144" i="20"/>
  <c r="AB145" i="20"/>
  <c r="AB146" i="20"/>
  <c r="AB147" i="20"/>
  <c r="AB148" i="20"/>
  <c r="AB149" i="20"/>
  <c r="AB150" i="20"/>
  <c r="AB151" i="20"/>
  <c r="AB152" i="20"/>
  <c r="AB153" i="20"/>
  <c r="AB154" i="20"/>
  <c r="AB155" i="20"/>
  <c r="AB156" i="20"/>
  <c r="AB157" i="20"/>
  <c r="AB158" i="20"/>
  <c r="AB159" i="20"/>
  <c r="AB160" i="20"/>
  <c r="AB161" i="20"/>
  <c r="AB162" i="20"/>
  <c r="AB163" i="20"/>
  <c r="AB164" i="20"/>
  <c r="AB165" i="20"/>
  <c r="AB166" i="20"/>
  <c r="AB167" i="20"/>
  <c r="AB168" i="20"/>
  <c r="AB169" i="20"/>
  <c r="AB170" i="20"/>
  <c r="AB171" i="20"/>
  <c r="AB172" i="20"/>
  <c r="AB173" i="20"/>
  <c r="AB174" i="20"/>
  <c r="AB175" i="20"/>
  <c r="AB176" i="20"/>
  <c r="AB177" i="20"/>
  <c r="AB178" i="20"/>
  <c r="AB179" i="20"/>
  <c r="AB180" i="20"/>
  <c r="AB181" i="20"/>
  <c r="AB182" i="20"/>
  <c r="AB183" i="20"/>
  <c r="AB184" i="20"/>
  <c r="AB185" i="20"/>
  <c r="AB186" i="20"/>
  <c r="AB187" i="20"/>
  <c r="AB188" i="20"/>
  <c r="AB189" i="20"/>
  <c r="AB190" i="20"/>
  <c r="AB191" i="20"/>
  <c r="AB192" i="20"/>
  <c r="AB193" i="20"/>
  <c r="AB194" i="20"/>
  <c r="AB195" i="20"/>
  <c r="AB196" i="20"/>
  <c r="AB197" i="20"/>
  <c r="AB198" i="20"/>
  <c r="AB199" i="20"/>
  <c r="AB200" i="20"/>
  <c r="AB201" i="20"/>
  <c r="AB202" i="20"/>
  <c r="AB203" i="20"/>
  <c r="AB204" i="20"/>
  <c r="AB205" i="20"/>
  <c r="AB206" i="20"/>
  <c r="AB207" i="20"/>
  <c r="AB208" i="20"/>
  <c r="AB209" i="20"/>
  <c r="AB210" i="20"/>
  <c r="AB211" i="20"/>
  <c r="AB212" i="20"/>
  <c r="AB213" i="20"/>
  <c r="AB214" i="20"/>
  <c r="AB215" i="20"/>
  <c r="AB216" i="20"/>
  <c r="AB217" i="20"/>
  <c r="AB218" i="20"/>
  <c r="AB219" i="20"/>
  <c r="AB220" i="20"/>
  <c r="AB221" i="20"/>
  <c r="AB222" i="20"/>
  <c r="AB223" i="20"/>
  <c r="AB224" i="20"/>
  <c r="AB225" i="20"/>
  <c r="AB226" i="20"/>
  <c r="AB227" i="20"/>
  <c r="AB228" i="20"/>
  <c r="AB229" i="20"/>
  <c r="AB230" i="20"/>
  <c r="AB231" i="20"/>
  <c r="AB232" i="20"/>
  <c r="AB233" i="20"/>
  <c r="AB234" i="20"/>
  <c r="AB235" i="20"/>
  <c r="AB236" i="20"/>
  <c r="AB237" i="20"/>
  <c r="AB238" i="20"/>
  <c r="AB239" i="20"/>
  <c r="AB240" i="20"/>
  <c r="AB241" i="20"/>
  <c r="AB242" i="20"/>
  <c r="AB243" i="20"/>
  <c r="AB244" i="20"/>
  <c r="AB245" i="20"/>
  <c r="AB246" i="20"/>
  <c r="AB247" i="20"/>
  <c r="AB248" i="20"/>
  <c r="AB249" i="20"/>
  <c r="AB250" i="20"/>
  <c r="AB251" i="20"/>
  <c r="AB252" i="20"/>
  <c r="AB253" i="20"/>
  <c r="AB254" i="20"/>
  <c r="AB255" i="20"/>
  <c r="AB256" i="20"/>
  <c r="AB257" i="20"/>
  <c r="AB258" i="20"/>
  <c r="AB259" i="20"/>
  <c r="AB260" i="20"/>
  <c r="AB261" i="20"/>
  <c r="AB262" i="20"/>
  <c r="AB263" i="20"/>
  <c r="AB264" i="20"/>
  <c r="AB265" i="20"/>
  <c r="AB266" i="20"/>
  <c r="AB267" i="20"/>
  <c r="AB268" i="20"/>
  <c r="AB269" i="20"/>
  <c r="AB270" i="20"/>
  <c r="AB271" i="20"/>
  <c r="AB272" i="20"/>
  <c r="AB273" i="20"/>
  <c r="AB274" i="20"/>
  <c r="AB275" i="20"/>
  <c r="AB276" i="20"/>
  <c r="AB277" i="20"/>
  <c r="AB278" i="20"/>
  <c r="AB279" i="20"/>
  <c r="AB280" i="20"/>
  <c r="AB281" i="20"/>
  <c r="AB282" i="20"/>
  <c r="AB283" i="20"/>
  <c r="AB284" i="20"/>
  <c r="AB285" i="20"/>
  <c r="AB286" i="20"/>
  <c r="AB287" i="20"/>
  <c r="AB288" i="20"/>
  <c r="AB289" i="20"/>
  <c r="AB290" i="20"/>
  <c r="AB291" i="20"/>
  <c r="AB292" i="20"/>
  <c r="AB293" i="20"/>
  <c r="AB294" i="20"/>
  <c r="AB295" i="20"/>
  <c r="AB296" i="20"/>
  <c r="AB297" i="20"/>
  <c r="AB298" i="20"/>
  <c r="AB299" i="20"/>
  <c r="AB300" i="20"/>
  <c r="AB301" i="20"/>
  <c r="AB302" i="20"/>
  <c r="AB303" i="20"/>
  <c r="AB304" i="20"/>
  <c r="AB305" i="20"/>
  <c r="AB306" i="20"/>
  <c r="AB307" i="20"/>
  <c r="AB308" i="20"/>
  <c r="AB309" i="20"/>
  <c r="AB310" i="20"/>
  <c r="AB311" i="20"/>
  <c r="AB312" i="20"/>
  <c r="AB313" i="20"/>
  <c r="AB314" i="20"/>
  <c r="AB315" i="20"/>
  <c r="AB316" i="20"/>
  <c r="AB317" i="20"/>
  <c r="AB318" i="20"/>
  <c r="AB319" i="20"/>
  <c r="AB320" i="20"/>
  <c r="AB321" i="20"/>
  <c r="AB322" i="20"/>
  <c r="AB323" i="20"/>
  <c r="AB324" i="20"/>
  <c r="AB325" i="20"/>
  <c r="AB326" i="20"/>
  <c r="AB327" i="20"/>
  <c r="AB328" i="20"/>
  <c r="AB329" i="20"/>
  <c r="AB330" i="20"/>
  <c r="AB331" i="20"/>
  <c r="AB332" i="20"/>
  <c r="AB333" i="20"/>
  <c r="AB334" i="20"/>
  <c r="AB335" i="20"/>
  <c r="AB336" i="20"/>
  <c r="AB337" i="20"/>
  <c r="AB338" i="20"/>
  <c r="AB339" i="20"/>
  <c r="AB340" i="20"/>
  <c r="AB341" i="20"/>
  <c r="AB342" i="20"/>
  <c r="AB343" i="20"/>
  <c r="AB344" i="20"/>
  <c r="AB345" i="20"/>
  <c r="AB346" i="20"/>
  <c r="AB347" i="20"/>
  <c r="AB348" i="20"/>
  <c r="AB349" i="20"/>
  <c r="AB350" i="20"/>
  <c r="AB351" i="20"/>
  <c r="AB352" i="20"/>
  <c r="AB353" i="20"/>
  <c r="AB354" i="20"/>
  <c r="AB355" i="20"/>
  <c r="AB356" i="20"/>
  <c r="AB357" i="20"/>
  <c r="AB358" i="20"/>
  <c r="AB359" i="20"/>
  <c r="AB360" i="20"/>
  <c r="AB361" i="20"/>
  <c r="AB362" i="20"/>
  <c r="AB363" i="20"/>
  <c r="AB364" i="20"/>
  <c r="AB365" i="20"/>
  <c r="AB366" i="20"/>
  <c r="AB367" i="20"/>
  <c r="AB368" i="20"/>
  <c r="AB369" i="20"/>
  <c r="AB370" i="20"/>
  <c r="AB371" i="20"/>
  <c r="AB372" i="20"/>
  <c r="AB373" i="20"/>
  <c r="AB374" i="20"/>
  <c r="AB375" i="20"/>
  <c r="AB376" i="20"/>
  <c r="AB377" i="20"/>
  <c r="AB378" i="20"/>
  <c r="AB379" i="20"/>
  <c r="AB380" i="20"/>
  <c r="AB381" i="20"/>
  <c r="AB382" i="20"/>
  <c r="AB383" i="20"/>
  <c r="AB384" i="20"/>
  <c r="AB385" i="20"/>
  <c r="AB386" i="20"/>
  <c r="AB387" i="20"/>
  <c r="AB388" i="20"/>
  <c r="AB389" i="20"/>
  <c r="AB390" i="20"/>
  <c r="AB391" i="20"/>
  <c r="AB392" i="20"/>
  <c r="AB393" i="20"/>
  <c r="AB394" i="20"/>
  <c r="AB395" i="20"/>
  <c r="AB396" i="20"/>
  <c r="AB397" i="20"/>
  <c r="AB398" i="20"/>
  <c r="AB399" i="20"/>
  <c r="AB400" i="20"/>
  <c r="AB401" i="20"/>
  <c r="AB402" i="20"/>
  <c r="AB403" i="20"/>
  <c r="AB404" i="20"/>
  <c r="AB405" i="20"/>
  <c r="AB406" i="20"/>
  <c r="AB407" i="20"/>
  <c r="AB408" i="20"/>
  <c r="AB409" i="20"/>
  <c r="AB410" i="20"/>
  <c r="AB411" i="20"/>
  <c r="AB412" i="20"/>
  <c r="AB413" i="20"/>
  <c r="AB414" i="20"/>
  <c r="AB415" i="20"/>
  <c r="AB416" i="20"/>
  <c r="AB417" i="20"/>
  <c r="AB418" i="20"/>
  <c r="AB419" i="20"/>
  <c r="AB420" i="20"/>
  <c r="AB421" i="20"/>
  <c r="AB422" i="20"/>
  <c r="AB423" i="20"/>
  <c r="AB424" i="20"/>
  <c r="AB425" i="20"/>
  <c r="AB426" i="20"/>
  <c r="AB427" i="20"/>
  <c r="AB428" i="20"/>
  <c r="AB429" i="20"/>
  <c r="AB430" i="20"/>
  <c r="AB431" i="20"/>
  <c r="AB432" i="20"/>
  <c r="AB433" i="20"/>
  <c r="AB434" i="20"/>
  <c r="AB435" i="20"/>
  <c r="AB436" i="20"/>
  <c r="AB437" i="20"/>
  <c r="AB438" i="20"/>
  <c r="AB439" i="20"/>
  <c r="AB440" i="20"/>
  <c r="AB441" i="20"/>
  <c r="AB442" i="20"/>
  <c r="AB443" i="20"/>
  <c r="AB444" i="20"/>
  <c r="AB445" i="20"/>
  <c r="AB446" i="20"/>
  <c r="AB447" i="20"/>
  <c r="AB448" i="20"/>
  <c r="AB449" i="20"/>
  <c r="AB450" i="20"/>
  <c r="AB451" i="20"/>
  <c r="AB452" i="20"/>
  <c r="AB453" i="20"/>
  <c r="AB454" i="20"/>
  <c r="AB455" i="20"/>
  <c r="AB456" i="20"/>
  <c r="AB457" i="20"/>
  <c r="AB458" i="20"/>
  <c r="AB459" i="20"/>
  <c r="AB460" i="20"/>
  <c r="AB461" i="20"/>
  <c r="AB462" i="20"/>
  <c r="AB463" i="20"/>
  <c r="AB464" i="20"/>
  <c r="AB465" i="20"/>
  <c r="AB466" i="20"/>
  <c r="AB467" i="20"/>
  <c r="AB468" i="20"/>
  <c r="AB469" i="20"/>
  <c r="AB470" i="20"/>
  <c r="AB471" i="20"/>
  <c r="AB472" i="20"/>
  <c r="AB473" i="20"/>
  <c r="AB474" i="20"/>
  <c r="AB475" i="20"/>
  <c r="AB476" i="20"/>
  <c r="AB477" i="20"/>
  <c r="AB478" i="20"/>
  <c r="AB479" i="20"/>
  <c r="AB480" i="20"/>
  <c r="AB481" i="20"/>
  <c r="AB482" i="20"/>
  <c r="AB483" i="20"/>
  <c r="AB484" i="20"/>
  <c r="AB485" i="20"/>
  <c r="AB486" i="20"/>
  <c r="AB487" i="20"/>
  <c r="AB488" i="20"/>
  <c r="AB489" i="20"/>
  <c r="AB490" i="20"/>
  <c r="AB491" i="20"/>
  <c r="AB492" i="20"/>
  <c r="AB493" i="20"/>
  <c r="AB494" i="20"/>
  <c r="AB495" i="20"/>
  <c r="AB496" i="20"/>
  <c r="AB497" i="20"/>
  <c r="AB498" i="20"/>
  <c r="AB499" i="20"/>
  <c r="AB500" i="20"/>
  <c r="AB501" i="20"/>
  <c r="AB502" i="20"/>
  <c r="AB503" i="20"/>
  <c r="AB504" i="20"/>
  <c r="AB505" i="20"/>
  <c r="AB506" i="20"/>
  <c r="AB507" i="20"/>
  <c r="AB508" i="20"/>
  <c r="AB509" i="20"/>
  <c r="AB510" i="20"/>
  <c r="AB511" i="20"/>
  <c r="AB512" i="20"/>
  <c r="AB513" i="20"/>
  <c r="AB514" i="20"/>
  <c r="AB515" i="20"/>
  <c r="AB516" i="20"/>
  <c r="AB517" i="20"/>
  <c r="AB518" i="20"/>
  <c r="AB519" i="20"/>
  <c r="AB520" i="20"/>
  <c r="AB521" i="20"/>
  <c r="AB522" i="20"/>
  <c r="AB523" i="20"/>
  <c r="AB524" i="20"/>
  <c r="AB525" i="20"/>
  <c r="AB526" i="20"/>
  <c r="AB527" i="20"/>
  <c r="AB528" i="20"/>
  <c r="AB529" i="20"/>
  <c r="AB530" i="20"/>
  <c r="AB531" i="20"/>
  <c r="AB532" i="20"/>
  <c r="AB533" i="20"/>
  <c r="AB534" i="20"/>
  <c r="AB535" i="20"/>
  <c r="AB536" i="20"/>
  <c r="AB537" i="20"/>
  <c r="AB538" i="20"/>
  <c r="AB539" i="20"/>
  <c r="AB540" i="20"/>
  <c r="AB541" i="20"/>
  <c r="AB542" i="20"/>
  <c r="AB543" i="20"/>
  <c r="AB544" i="20"/>
  <c r="AB545" i="20"/>
  <c r="AB546" i="20"/>
  <c r="AB547" i="20"/>
  <c r="AB548" i="20"/>
  <c r="AB549" i="20"/>
  <c r="AB550" i="20"/>
  <c r="AB551" i="20"/>
  <c r="AB552" i="20"/>
  <c r="AB553" i="20"/>
  <c r="AB554" i="20"/>
  <c r="AB555" i="20"/>
  <c r="AB556" i="20"/>
  <c r="AB557" i="20"/>
  <c r="AB558" i="20"/>
  <c r="AB559" i="20"/>
  <c r="AB560" i="20"/>
  <c r="AB561" i="20"/>
  <c r="AB562" i="20"/>
  <c r="AB563" i="20"/>
  <c r="AB564" i="20"/>
  <c r="AB565" i="20"/>
  <c r="AB566" i="20"/>
  <c r="AB567" i="20"/>
  <c r="AB568" i="20"/>
  <c r="AB569" i="20"/>
  <c r="AB570" i="20"/>
  <c r="AB571" i="20"/>
  <c r="AB572" i="20"/>
  <c r="AB573" i="20"/>
  <c r="AB574" i="20"/>
  <c r="AB575" i="20"/>
  <c r="AB576" i="20"/>
  <c r="AB577" i="20"/>
  <c r="AB578" i="20"/>
  <c r="AB579" i="20"/>
  <c r="AB580" i="20"/>
  <c r="AB581" i="20"/>
  <c r="AB582" i="20"/>
  <c r="AB583" i="20"/>
  <c r="AB584" i="20"/>
  <c r="AB585" i="20"/>
  <c r="AB586" i="20"/>
  <c r="AB587" i="20"/>
  <c r="AB588" i="20"/>
  <c r="AB589" i="20"/>
  <c r="AB590" i="20"/>
  <c r="AB591" i="20"/>
  <c r="AB592" i="20"/>
  <c r="AB593" i="20"/>
  <c r="AB594" i="20"/>
  <c r="AB595" i="20"/>
  <c r="AB596" i="20"/>
  <c r="AB597" i="20"/>
  <c r="AB598" i="20"/>
  <c r="AB599" i="20"/>
  <c r="AB600" i="20"/>
  <c r="AB601" i="20"/>
  <c r="AB602" i="20"/>
  <c r="AB603" i="20"/>
  <c r="AB604" i="20"/>
  <c r="AB605" i="20"/>
  <c r="AB606" i="20"/>
  <c r="AB607" i="20"/>
  <c r="AB608" i="20"/>
  <c r="AB609" i="20"/>
  <c r="AB610" i="20"/>
  <c r="AB611" i="20"/>
  <c r="AB612" i="20"/>
  <c r="AB613" i="20"/>
  <c r="AB614" i="20"/>
  <c r="AB615" i="20"/>
  <c r="AB616" i="20"/>
  <c r="AB617" i="20"/>
  <c r="AB618" i="20"/>
  <c r="AB619" i="20"/>
  <c r="AB620" i="20"/>
  <c r="AB621" i="20"/>
  <c r="AB622" i="20"/>
  <c r="AB623" i="20"/>
  <c r="AB624" i="20"/>
  <c r="AB625" i="20"/>
  <c r="AB626" i="20"/>
  <c r="AB627" i="20"/>
  <c r="AB628" i="20"/>
  <c r="AB629" i="20"/>
  <c r="AB630" i="20"/>
  <c r="AB631" i="20"/>
  <c r="AB632" i="20"/>
  <c r="AB633" i="20"/>
  <c r="AB634" i="20"/>
  <c r="AB635" i="20"/>
  <c r="AB636" i="20"/>
  <c r="AB637" i="20"/>
  <c r="AB638" i="20"/>
  <c r="AB639" i="20"/>
  <c r="AB640" i="20"/>
  <c r="AB641" i="20"/>
  <c r="AB642" i="20"/>
  <c r="AB643" i="20"/>
  <c r="AB644" i="20"/>
  <c r="AB645" i="20"/>
  <c r="AB646" i="20"/>
  <c r="AB647" i="20"/>
  <c r="AB648" i="20"/>
  <c r="AB649" i="20"/>
  <c r="AB650" i="20"/>
  <c r="AB651" i="20"/>
  <c r="AB652" i="20"/>
  <c r="AB653" i="20"/>
  <c r="AB654" i="20"/>
  <c r="AB655" i="20"/>
  <c r="AB656" i="20"/>
  <c r="AB657" i="20"/>
  <c r="AB658" i="20"/>
  <c r="AB659" i="20"/>
  <c r="AB660" i="20"/>
  <c r="AB661" i="20"/>
  <c r="AB662" i="20"/>
  <c r="AB663" i="20"/>
  <c r="AB664" i="20"/>
  <c r="AB665" i="20"/>
  <c r="AB666" i="20"/>
  <c r="AB667" i="20"/>
  <c r="AB668" i="20"/>
  <c r="AB669" i="20"/>
  <c r="AB670" i="20"/>
  <c r="AB671" i="20"/>
  <c r="AB672" i="20"/>
  <c r="AB673" i="20"/>
  <c r="AB674" i="20"/>
  <c r="AB675" i="20"/>
  <c r="AB676" i="20"/>
  <c r="AB677" i="20"/>
  <c r="AB678" i="20"/>
  <c r="AB679" i="20"/>
  <c r="AB680" i="20"/>
  <c r="AB681" i="20"/>
  <c r="AB682" i="20"/>
  <c r="AB683" i="20"/>
  <c r="AB684" i="20"/>
  <c r="AB685" i="20"/>
  <c r="AB686" i="20"/>
  <c r="AB687" i="20"/>
  <c r="AB688" i="20"/>
  <c r="AB689" i="20"/>
  <c r="AB690" i="20"/>
  <c r="AB691" i="20"/>
  <c r="AB692" i="20"/>
  <c r="AB693" i="20"/>
  <c r="AB694" i="20"/>
  <c r="AB695" i="20"/>
  <c r="AB696" i="20"/>
  <c r="AB697" i="20"/>
  <c r="AB698" i="20"/>
  <c r="AB699" i="20"/>
  <c r="AB700" i="20"/>
  <c r="AB701" i="20"/>
  <c r="AB702" i="20"/>
  <c r="AB703" i="20"/>
  <c r="AB704" i="20"/>
  <c r="AB705" i="20"/>
  <c r="AB706" i="20"/>
  <c r="AB707" i="20"/>
  <c r="AB708" i="20"/>
  <c r="AB709" i="20"/>
  <c r="AB710" i="20"/>
  <c r="AB711" i="20"/>
  <c r="AB712" i="20"/>
  <c r="AB713" i="20"/>
  <c r="AB714" i="20"/>
  <c r="AB715" i="20"/>
  <c r="AB716" i="20"/>
  <c r="AB717" i="20"/>
  <c r="AB718" i="20"/>
  <c r="AB719" i="20"/>
  <c r="AB720" i="20"/>
  <c r="AB721" i="20"/>
  <c r="AB722" i="20"/>
  <c r="AB723" i="20"/>
  <c r="AB724" i="20"/>
  <c r="AB725" i="20"/>
  <c r="AB726" i="20"/>
  <c r="AB727" i="20"/>
  <c r="AB728" i="20"/>
  <c r="AB729" i="20"/>
  <c r="AB730" i="20"/>
  <c r="AB731" i="20"/>
  <c r="AB732" i="20"/>
  <c r="AB733" i="20"/>
  <c r="AB734" i="20"/>
  <c r="AB735" i="20"/>
  <c r="AB736" i="20"/>
  <c r="AB737" i="20"/>
  <c r="AB738" i="20"/>
  <c r="AB739" i="20"/>
  <c r="AB740" i="20"/>
  <c r="AB741" i="20"/>
  <c r="AB742" i="20"/>
  <c r="AB743" i="20"/>
  <c r="AB744" i="20"/>
  <c r="AB745" i="20"/>
  <c r="AB746" i="20"/>
  <c r="AB747" i="20"/>
  <c r="AB748" i="20"/>
  <c r="AB749" i="20"/>
  <c r="AB750" i="20"/>
  <c r="AB751" i="20"/>
  <c r="AB752" i="20"/>
  <c r="AB753" i="20"/>
  <c r="AB754" i="20"/>
  <c r="AB755" i="20"/>
  <c r="AB756" i="20"/>
  <c r="AB757" i="20"/>
  <c r="AB758" i="20"/>
  <c r="AB759" i="20"/>
  <c r="AB760" i="20"/>
  <c r="AB761" i="20"/>
  <c r="AB762" i="20"/>
  <c r="AB763" i="20"/>
  <c r="AB764" i="20"/>
  <c r="AB765" i="20"/>
  <c r="AB766" i="20"/>
  <c r="AB767" i="20"/>
  <c r="AB768" i="20"/>
  <c r="AB769" i="20"/>
  <c r="AB770" i="20"/>
  <c r="AB771" i="20"/>
  <c r="AB772" i="20"/>
  <c r="AB773" i="20"/>
  <c r="AB774" i="20"/>
  <c r="AB775" i="20"/>
  <c r="AB776" i="20"/>
  <c r="AB777" i="20"/>
  <c r="AB778" i="20"/>
  <c r="AB779" i="20"/>
  <c r="AB780" i="20"/>
  <c r="AB781" i="20"/>
  <c r="AB782" i="20"/>
  <c r="AB783" i="20"/>
  <c r="AB784" i="20"/>
  <c r="AB785" i="20"/>
  <c r="AB786" i="20"/>
  <c r="AB787" i="20"/>
  <c r="AB788" i="20"/>
  <c r="AB789" i="20"/>
  <c r="AB790" i="20"/>
  <c r="AB791" i="20"/>
  <c r="AB792" i="20"/>
  <c r="AB793" i="20"/>
  <c r="AB794" i="20"/>
  <c r="AB795" i="20"/>
  <c r="AB796" i="20"/>
  <c r="AB797" i="20"/>
  <c r="AB798" i="20"/>
  <c r="AB799" i="20"/>
  <c r="AB800" i="20"/>
  <c r="AB801" i="20"/>
  <c r="AB802" i="20"/>
  <c r="AB803" i="20"/>
  <c r="AB804" i="20"/>
  <c r="AB805" i="20"/>
  <c r="AB806" i="20"/>
  <c r="AB807" i="20"/>
  <c r="AB808" i="20"/>
  <c r="AB809" i="20"/>
  <c r="AB810" i="20"/>
  <c r="AB811" i="20"/>
  <c r="AB812" i="20"/>
  <c r="AB813" i="20"/>
  <c r="AB814" i="20"/>
  <c r="AB815" i="20"/>
  <c r="AB816" i="20"/>
  <c r="AB817" i="20"/>
  <c r="AB818" i="20"/>
  <c r="AB819" i="20"/>
  <c r="AB820" i="20"/>
  <c r="AB821" i="20"/>
  <c r="AB822" i="20"/>
  <c r="AB823" i="20"/>
  <c r="AB824" i="20"/>
  <c r="AB825" i="20"/>
  <c r="AB826" i="20"/>
  <c r="AB827" i="20"/>
  <c r="AB828" i="20"/>
  <c r="AB829" i="20"/>
  <c r="AB830" i="20"/>
  <c r="AB831" i="20"/>
  <c r="AB832" i="20"/>
  <c r="AB833" i="20"/>
  <c r="AB834" i="20"/>
  <c r="AB835" i="20"/>
  <c r="AB836" i="20"/>
  <c r="AB837" i="20"/>
  <c r="AB838" i="20"/>
  <c r="AB839" i="20"/>
  <c r="AB840" i="20"/>
  <c r="AB841" i="20"/>
  <c r="AB842" i="20"/>
  <c r="AB843" i="20"/>
  <c r="AB844" i="20"/>
  <c r="AB845" i="20"/>
  <c r="AB846" i="20"/>
  <c r="AB847" i="20"/>
  <c r="AB848" i="20"/>
  <c r="AB849" i="20"/>
  <c r="AB850" i="20"/>
  <c r="AB851" i="20"/>
  <c r="AB852" i="20"/>
  <c r="AB853" i="20"/>
  <c r="AB854" i="20"/>
  <c r="AB855" i="20"/>
  <c r="AB856" i="20"/>
  <c r="AB857" i="20"/>
  <c r="AB858" i="20"/>
  <c r="AB859" i="20"/>
  <c r="AB860" i="20"/>
  <c r="AB861" i="20"/>
  <c r="AB862" i="20"/>
  <c r="AB863" i="20"/>
  <c r="AB864" i="20"/>
  <c r="AB865" i="20"/>
  <c r="AB866" i="20"/>
  <c r="AB867" i="20"/>
  <c r="AB868" i="20"/>
  <c r="AB869" i="20"/>
  <c r="AB870" i="20"/>
  <c r="AB871" i="20"/>
  <c r="AB872" i="20"/>
  <c r="AB873" i="20"/>
  <c r="AB874" i="20"/>
  <c r="AB875" i="20"/>
  <c r="AB876" i="20"/>
  <c r="AB877" i="20"/>
  <c r="AB878" i="20"/>
  <c r="AB879" i="20"/>
  <c r="AB880" i="20"/>
  <c r="AB881" i="20"/>
  <c r="AB882" i="20"/>
  <c r="AB883" i="20"/>
  <c r="AB884" i="20"/>
  <c r="AB885" i="20"/>
  <c r="AB886" i="20"/>
  <c r="AB887" i="20"/>
  <c r="AB888" i="20"/>
  <c r="AB889" i="20"/>
  <c r="AB890" i="20"/>
  <c r="AB891" i="20"/>
  <c r="AB892" i="20"/>
  <c r="AB893" i="20"/>
  <c r="AB894" i="20"/>
  <c r="AB895" i="20"/>
  <c r="AB896" i="20"/>
  <c r="AB897" i="20"/>
  <c r="AB898" i="20"/>
  <c r="AB899" i="20"/>
  <c r="AB900" i="20"/>
  <c r="AB901" i="20"/>
  <c r="AB902" i="20"/>
  <c r="AB903" i="20"/>
  <c r="AB904" i="20"/>
  <c r="AB905" i="20"/>
  <c r="AB906" i="20"/>
  <c r="AB907" i="20"/>
  <c r="AB908" i="20"/>
  <c r="AB909" i="20"/>
  <c r="AB910" i="20"/>
  <c r="AB911" i="20"/>
  <c r="AB912" i="20"/>
  <c r="AB913" i="20"/>
  <c r="AB914" i="20"/>
  <c r="AB915" i="20"/>
  <c r="AB916" i="20"/>
  <c r="AB917" i="20"/>
  <c r="AB918" i="20"/>
  <c r="AB919" i="20"/>
  <c r="AB920" i="20"/>
  <c r="AB921" i="20"/>
  <c r="AB922" i="20"/>
  <c r="AB923" i="20"/>
  <c r="AB924" i="20"/>
  <c r="AB925" i="20"/>
  <c r="AB926" i="20"/>
  <c r="AB927" i="20"/>
  <c r="AB928" i="20"/>
  <c r="AB929" i="20"/>
  <c r="AB930" i="20"/>
  <c r="AB931" i="20"/>
  <c r="AB932" i="20"/>
  <c r="AB933" i="20"/>
  <c r="AB934" i="20"/>
  <c r="AB935" i="20"/>
  <c r="AB936" i="20"/>
  <c r="AB937" i="20"/>
  <c r="AB938" i="20"/>
  <c r="AB939" i="20"/>
  <c r="AB940" i="20"/>
  <c r="AB941" i="20"/>
  <c r="AB942" i="20"/>
  <c r="AB943" i="20"/>
  <c r="AB944" i="20"/>
  <c r="AB945" i="20"/>
  <c r="AB946" i="20"/>
  <c r="AB947" i="20"/>
  <c r="AB948" i="20"/>
  <c r="AB949" i="20"/>
  <c r="AB950" i="20"/>
  <c r="AB951" i="20"/>
  <c r="AB952" i="20"/>
  <c r="AB953" i="20"/>
  <c r="AB954" i="20"/>
  <c r="AB955" i="20"/>
  <c r="AB956" i="20"/>
  <c r="AB957" i="20"/>
  <c r="AB958" i="20"/>
  <c r="AB959" i="20"/>
  <c r="AB960" i="20"/>
  <c r="AB961" i="20"/>
  <c r="AB962" i="20"/>
  <c r="AB963" i="20"/>
  <c r="AB964" i="20"/>
  <c r="AB965" i="20"/>
  <c r="AB966" i="20"/>
  <c r="AB967" i="20"/>
  <c r="AB968" i="20"/>
  <c r="AB969" i="20"/>
  <c r="AB970" i="20"/>
  <c r="AB971" i="20"/>
  <c r="AB972" i="20"/>
  <c r="AB973" i="20"/>
  <c r="AB974" i="20"/>
  <c r="AB975" i="20"/>
  <c r="AB976" i="20"/>
  <c r="AB977" i="20"/>
  <c r="AB978" i="20"/>
  <c r="AB979" i="20"/>
  <c r="AB980" i="20"/>
  <c r="AB981" i="20"/>
  <c r="AB982" i="20"/>
  <c r="AB983" i="20"/>
  <c r="AB984" i="20"/>
  <c r="AB985" i="20"/>
  <c r="AB986" i="20"/>
  <c r="AB987" i="20"/>
  <c r="AB988" i="20"/>
  <c r="AB989" i="20"/>
  <c r="AB990" i="20"/>
  <c r="AB991" i="20"/>
  <c r="AB992" i="20"/>
  <c r="AB993" i="20"/>
  <c r="AB994" i="20"/>
  <c r="AB995" i="20"/>
  <c r="AB996" i="20"/>
  <c r="AB997" i="20"/>
  <c r="AB998" i="20"/>
  <c r="AB999" i="20"/>
  <c r="AB1000" i="20"/>
  <c r="AB1001" i="20"/>
  <c r="AB1002" i="20"/>
  <c r="AB1003" i="20"/>
  <c r="AB1004" i="20"/>
  <c r="AB1005" i="20"/>
  <c r="AB1006" i="20"/>
  <c r="AB1007" i="20"/>
  <c r="AB1008" i="20"/>
  <c r="AB1009" i="20"/>
  <c r="AB1010" i="20"/>
  <c r="AB1011" i="20"/>
  <c r="AB1012" i="20"/>
  <c r="AB1013" i="20"/>
  <c r="AB1014" i="20"/>
  <c r="AB1015" i="20"/>
  <c r="AB1016" i="20"/>
  <c r="AB1017" i="20"/>
  <c r="AB1018" i="20"/>
  <c r="AB1019" i="20"/>
  <c r="AB1020" i="20"/>
  <c r="AB1021" i="20"/>
  <c r="AB1022" i="20"/>
  <c r="AB1023" i="20"/>
  <c r="AB1024" i="20"/>
  <c r="AB1025" i="20"/>
  <c r="AB1026" i="20"/>
  <c r="AB1027" i="20"/>
  <c r="AB1028" i="20"/>
  <c r="AB1029" i="20"/>
  <c r="AB1030" i="20"/>
  <c r="AB1031" i="20"/>
  <c r="AB1032" i="20"/>
  <c r="AB1033" i="20"/>
  <c r="AB1034" i="20"/>
  <c r="AB1035" i="20"/>
  <c r="AB1036" i="20"/>
  <c r="AB1037" i="20"/>
  <c r="AB1038" i="20"/>
  <c r="AB1039" i="20"/>
  <c r="AB1040" i="20"/>
  <c r="AB1041" i="20"/>
  <c r="AB1042" i="20"/>
  <c r="AB1043" i="20"/>
  <c r="AB1044" i="20"/>
  <c r="AB1045" i="20"/>
  <c r="AB1046" i="20"/>
  <c r="AB1047" i="20"/>
  <c r="AB1048" i="20"/>
  <c r="AB1049" i="20"/>
  <c r="AB1050" i="20"/>
  <c r="AB1051" i="20"/>
  <c r="AB1052" i="20"/>
  <c r="AB1053" i="20"/>
  <c r="AB1054" i="20"/>
  <c r="AB1055" i="20"/>
  <c r="AB1056" i="20"/>
  <c r="AB1057" i="20"/>
  <c r="AB1058" i="20"/>
  <c r="AB1059" i="20"/>
  <c r="AB1060" i="20"/>
  <c r="AB1061" i="20"/>
  <c r="AB1062" i="20"/>
  <c r="AB1063" i="20"/>
  <c r="AB1064" i="20"/>
  <c r="AB1065" i="20"/>
  <c r="AB1066" i="20"/>
  <c r="AB1067" i="20"/>
  <c r="AB1068" i="20"/>
  <c r="AB1069" i="20"/>
  <c r="AB1070" i="20"/>
  <c r="AB1071" i="20"/>
  <c r="AB1072" i="20"/>
  <c r="AB1073" i="20"/>
  <c r="AB1074" i="20"/>
  <c r="AB1075" i="20"/>
  <c r="AB1076" i="20"/>
  <c r="AB1077" i="20"/>
  <c r="AB1078" i="20"/>
  <c r="AB1079" i="20"/>
  <c r="AB1080" i="20"/>
  <c r="AB1081" i="20"/>
  <c r="AB1082" i="20"/>
  <c r="AB1083" i="20"/>
  <c r="AB1084" i="20"/>
  <c r="AB1085" i="20"/>
  <c r="AB1086" i="20"/>
  <c r="AB1087" i="20"/>
  <c r="AB1088" i="20"/>
  <c r="AB1089" i="20"/>
  <c r="AB1090" i="20"/>
  <c r="AB1091" i="20"/>
  <c r="AB1092" i="20"/>
  <c r="AB1093" i="20"/>
  <c r="AB1094" i="20"/>
  <c r="AB1095" i="20"/>
  <c r="AB1096" i="20"/>
  <c r="AB1097" i="20"/>
  <c r="AB1098" i="20"/>
  <c r="AB1099" i="20"/>
  <c r="AB1100" i="20"/>
  <c r="AB1101" i="20"/>
  <c r="AB1102" i="20"/>
  <c r="AB1103" i="20"/>
  <c r="AB1104" i="20"/>
  <c r="AB1105" i="20"/>
  <c r="AB1106" i="20"/>
  <c r="AB1107" i="20"/>
  <c r="AB1108" i="20"/>
  <c r="AB1109" i="20"/>
  <c r="AB1110" i="20"/>
  <c r="AB1111" i="20"/>
  <c r="AB1112" i="20"/>
  <c r="AB1113" i="20"/>
  <c r="AB1114" i="20"/>
  <c r="AB1115" i="20"/>
  <c r="AB1116" i="20"/>
  <c r="AB1117" i="20"/>
  <c r="AB1118" i="20"/>
  <c r="AB1119" i="20"/>
  <c r="AB1120" i="20"/>
  <c r="AB1121" i="20"/>
  <c r="AB1122" i="20"/>
  <c r="AB1123" i="20"/>
  <c r="AB1124" i="20"/>
  <c r="AB1125" i="20"/>
  <c r="AB1126" i="20"/>
  <c r="AB1127" i="20"/>
  <c r="AB1128" i="20"/>
  <c r="AB1129" i="20"/>
  <c r="AB1130" i="20"/>
  <c r="AB1131" i="20"/>
  <c r="AB1132" i="20"/>
  <c r="AB1133" i="20"/>
  <c r="AB1134" i="20"/>
  <c r="AB1135" i="20"/>
  <c r="AB1136" i="20"/>
  <c r="AB1137" i="20"/>
  <c r="AB1138" i="20"/>
  <c r="AB1139" i="20"/>
  <c r="AB1140" i="20"/>
  <c r="AB1141" i="20"/>
  <c r="AB1142" i="20"/>
  <c r="AB1143" i="20"/>
  <c r="AB1144" i="20"/>
  <c r="AB1145" i="20"/>
  <c r="AB1146" i="20"/>
  <c r="AB1147" i="20"/>
  <c r="AB1148" i="20"/>
  <c r="AB1149" i="20"/>
  <c r="AB1150" i="20"/>
  <c r="AB1151" i="20"/>
  <c r="AB1152" i="20"/>
  <c r="AB1153" i="20"/>
  <c r="AB1154" i="20"/>
  <c r="AB1155" i="20"/>
  <c r="AB1156" i="20"/>
  <c r="AB1157" i="20"/>
  <c r="AB1158" i="20"/>
  <c r="AB1159" i="20"/>
  <c r="AB1160" i="20"/>
  <c r="AB1161" i="20"/>
  <c r="AB1162" i="20"/>
  <c r="AB1163" i="20"/>
  <c r="AB1164" i="20"/>
  <c r="AB1165" i="20"/>
  <c r="AB1166" i="20"/>
  <c r="AB1167" i="20"/>
  <c r="AB1168" i="20"/>
  <c r="AB1169" i="20"/>
  <c r="AB1170" i="20"/>
  <c r="AB1171" i="20"/>
  <c r="AB1172" i="20"/>
  <c r="AB1173" i="20"/>
  <c r="AB1174" i="20"/>
  <c r="AB1175" i="20"/>
  <c r="AB1176" i="20"/>
  <c r="AB1177" i="20"/>
  <c r="AB1178" i="20"/>
  <c r="AB1179" i="20"/>
  <c r="AB1180" i="20"/>
  <c r="AB1181" i="20"/>
  <c r="AB1182" i="20"/>
  <c r="AB1183" i="20"/>
  <c r="AB1184" i="20"/>
  <c r="AB1185" i="20"/>
  <c r="AB1186" i="20"/>
  <c r="AB1187" i="20"/>
  <c r="AB1188" i="20"/>
  <c r="AB1189" i="20"/>
  <c r="AB1190" i="20"/>
  <c r="AB1191" i="20"/>
  <c r="AB1192" i="20"/>
  <c r="AB1193" i="20"/>
  <c r="AB1194" i="20"/>
  <c r="AB1195" i="20"/>
  <c r="AB1196" i="20"/>
  <c r="AB1197" i="20"/>
  <c r="AB1198" i="20"/>
  <c r="AB1199" i="20"/>
  <c r="AB1200" i="20"/>
  <c r="AB1201" i="20"/>
  <c r="AB1202" i="20"/>
  <c r="AB1203" i="20"/>
  <c r="AB1204" i="20"/>
  <c r="AB1205" i="20"/>
  <c r="AB1206" i="20"/>
  <c r="AB1207" i="20"/>
  <c r="AB1208" i="20"/>
  <c r="AB1209" i="20"/>
  <c r="AB1210" i="20"/>
  <c r="AB1211" i="20"/>
  <c r="AB1212" i="20"/>
  <c r="AB1213" i="20"/>
  <c r="AB1214" i="20"/>
  <c r="AB1215" i="20"/>
  <c r="AB1216" i="20"/>
  <c r="AB1217" i="20"/>
  <c r="AB1218" i="20"/>
  <c r="AB1219" i="20"/>
  <c r="AB1220" i="20"/>
  <c r="AB1221" i="20"/>
  <c r="AB1222" i="20"/>
  <c r="AB1223" i="20"/>
  <c r="AB1224" i="20"/>
  <c r="AB1225" i="20"/>
  <c r="AB1226" i="20"/>
  <c r="AB1227" i="20"/>
  <c r="AB1228" i="20"/>
  <c r="AB1229" i="20"/>
  <c r="AB1230" i="20"/>
  <c r="AB1231" i="20"/>
  <c r="AB1232" i="20"/>
  <c r="AB1233" i="20"/>
  <c r="AB1234" i="20"/>
  <c r="AB1235" i="20"/>
  <c r="AB1236" i="20"/>
  <c r="AB1237" i="20"/>
  <c r="AB1238" i="20"/>
  <c r="AB1239" i="20"/>
  <c r="AB1240" i="20"/>
  <c r="AB1241" i="20"/>
  <c r="AB1242" i="20"/>
  <c r="AB1243" i="20"/>
  <c r="AB1244" i="20"/>
  <c r="AB1245" i="20"/>
  <c r="AB1246" i="20"/>
  <c r="AB1247" i="20"/>
  <c r="AB1248" i="20"/>
  <c r="AB1249" i="20"/>
  <c r="AB1250" i="20"/>
  <c r="AB1251" i="20"/>
  <c r="AB1252" i="20"/>
  <c r="AB1253" i="20"/>
  <c r="AB1254" i="20"/>
  <c r="AB1255" i="20"/>
  <c r="AB1256" i="20"/>
  <c r="AB1257" i="20"/>
  <c r="AB1258" i="20"/>
  <c r="AB1259" i="20"/>
  <c r="AB1260" i="20"/>
  <c r="AB1261" i="20"/>
  <c r="AB1262" i="20"/>
  <c r="AB1263" i="20"/>
  <c r="AB1264" i="20"/>
  <c r="AB1265" i="20"/>
  <c r="AB1266" i="20"/>
  <c r="AB1267" i="20"/>
  <c r="AB1268" i="20"/>
  <c r="AB1269" i="20"/>
  <c r="AB1270" i="20"/>
  <c r="AB1271" i="20"/>
  <c r="AB1272" i="20"/>
  <c r="AB1273" i="20"/>
  <c r="AB1274" i="20"/>
  <c r="AB1275" i="20"/>
  <c r="AB1276" i="20"/>
  <c r="AB1277" i="20"/>
  <c r="AB1278" i="20"/>
  <c r="AB1279" i="20"/>
  <c r="AB1280" i="20"/>
  <c r="AB1281" i="20"/>
  <c r="AB1282" i="20"/>
  <c r="AB1283" i="20"/>
  <c r="AB1284" i="20"/>
  <c r="AB1285" i="20"/>
  <c r="AB1286" i="20"/>
  <c r="AB1287" i="20"/>
  <c r="AB1288" i="20"/>
  <c r="AB1289" i="20"/>
  <c r="AB1290" i="20"/>
  <c r="AB1291" i="20"/>
  <c r="AB1292" i="20"/>
  <c r="AB1293" i="20"/>
  <c r="AB1294" i="20"/>
  <c r="AB1295" i="20"/>
  <c r="AB1296" i="20"/>
  <c r="AB1297" i="20"/>
  <c r="AB1298" i="20"/>
  <c r="AB1299" i="20"/>
  <c r="AB1300" i="20"/>
  <c r="AB1301" i="20"/>
  <c r="AB1302" i="20"/>
  <c r="AB1303" i="20"/>
  <c r="AB1304" i="20"/>
  <c r="AB1305" i="20"/>
  <c r="AB1306" i="20"/>
  <c r="AB1307" i="20"/>
  <c r="AB1308" i="20"/>
  <c r="AB1309" i="20"/>
  <c r="AB1310" i="20"/>
  <c r="AB1311" i="20"/>
  <c r="AB1312" i="20"/>
  <c r="AB1313" i="20"/>
  <c r="AB1314" i="20"/>
  <c r="AB1315" i="20"/>
  <c r="AB1316" i="20"/>
  <c r="AB1317" i="20"/>
  <c r="AB1318" i="20"/>
  <c r="AB1319" i="20"/>
  <c r="AB1320" i="20"/>
  <c r="AB1321" i="20"/>
  <c r="AB1322" i="20"/>
  <c r="AB1323" i="20"/>
  <c r="AB1324" i="20"/>
  <c r="AB1325" i="20"/>
  <c r="AB1326" i="20"/>
  <c r="AB1327" i="20"/>
  <c r="AB1328" i="20"/>
  <c r="AB1329" i="20"/>
  <c r="AB1330" i="20"/>
  <c r="AB1331" i="20"/>
  <c r="AB1332" i="20"/>
  <c r="AB1333" i="20"/>
  <c r="AB1334" i="20"/>
  <c r="AB1335" i="20"/>
  <c r="AB1336" i="20"/>
  <c r="AB1337" i="20"/>
  <c r="AB1338" i="20"/>
  <c r="AB1339" i="20"/>
  <c r="AB1340" i="20"/>
  <c r="AB1341" i="20"/>
  <c r="AB1342" i="20"/>
  <c r="AB1343" i="20"/>
  <c r="AB1344" i="20"/>
  <c r="AB1345" i="20"/>
  <c r="AB1346" i="20"/>
  <c r="AB1347" i="20"/>
  <c r="AB1348" i="20"/>
  <c r="AB1349" i="20"/>
  <c r="AB1350" i="20"/>
  <c r="AB1351" i="20"/>
  <c r="AB1352" i="20"/>
  <c r="AB1353" i="20"/>
  <c r="AB1354" i="20"/>
  <c r="AB1355" i="20"/>
  <c r="AB1356" i="20"/>
  <c r="AB1357" i="20"/>
  <c r="AB1358" i="20"/>
  <c r="AB1359" i="20"/>
  <c r="AB1360" i="20"/>
  <c r="AB1361" i="20"/>
  <c r="AB1362" i="20"/>
  <c r="AB1363" i="20"/>
  <c r="AB1364" i="20"/>
  <c r="AB1365" i="20"/>
  <c r="AB1366" i="20"/>
  <c r="AB1367" i="20"/>
  <c r="AB1368" i="20"/>
  <c r="AB1369" i="20"/>
  <c r="AB1370" i="20"/>
  <c r="AB1371" i="20"/>
  <c r="AB1372" i="20"/>
  <c r="AB1373" i="20"/>
  <c r="AB1374" i="20"/>
  <c r="AB1375" i="20"/>
  <c r="AB1376" i="20"/>
  <c r="AB1377" i="20"/>
  <c r="AB1378" i="20"/>
  <c r="AB1379" i="20"/>
  <c r="AB1380" i="20"/>
  <c r="AB1381" i="20"/>
  <c r="AB1382" i="20"/>
  <c r="AB1383" i="20"/>
  <c r="AB1384" i="20"/>
  <c r="AB1385" i="20"/>
  <c r="AB1386" i="20"/>
  <c r="AB1387" i="20"/>
  <c r="AB1388" i="20"/>
  <c r="AB1389" i="20"/>
  <c r="AB1390" i="20"/>
  <c r="AB1391" i="20"/>
  <c r="AB1392" i="20"/>
  <c r="AB1393" i="20"/>
  <c r="AB1394" i="20"/>
  <c r="AB1395" i="20"/>
  <c r="AB1396" i="20"/>
  <c r="AB1397" i="20"/>
  <c r="AB1398" i="20"/>
  <c r="AB1399" i="20"/>
  <c r="AB1400" i="20"/>
  <c r="AB1401" i="20"/>
  <c r="AB1402" i="20"/>
  <c r="AB1403" i="20"/>
  <c r="AB1404" i="20"/>
  <c r="AB1405" i="20"/>
  <c r="AB1406" i="20"/>
  <c r="AB1407" i="20"/>
  <c r="AB1408" i="20"/>
  <c r="AB1409" i="20"/>
  <c r="AB1410" i="20"/>
  <c r="AB1411" i="20"/>
  <c r="AB1412" i="20"/>
  <c r="AB1413" i="20"/>
  <c r="AB1414" i="20"/>
  <c r="AB1415" i="20"/>
  <c r="AB1416" i="20"/>
  <c r="AB1417" i="20"/>
  <c r="AB1418" i="20"/>
  <c r="AB1419" i="20"/>
  <c r="AB1420" i="20"/>
  <c r="AB1421" i="20"/>
  <c r="AB1422" i="20"/>
  <c r="AB1423" i="20"/>
  <c r="AB1424" i="20"/>
  <c r="AB1425" i="20"/>
  <c r="AB1426" i="20"/>
  <c r="AB1427" i="20"/>
  <c r="AB1428" i="20"/>
  <c r="AB1429" i="20"/>
  <c r="AB1430" i="20"/>
  <c r="AB1431" i="20"/>
  <c r="AB1432" i="20"/>
  <c r="AB1433" i="20"/>
  <c r="AB1434" i="20"/>
  <c r="AB1435" i="20"/>
  <c r="AB1436" i="20"/>
  <c r="AB1437" i="20"/>
  <c r="AB1438" i="20"/>
  <c r="AB1439" i="20"/>
  <c r="AB1440" i="20"/>
  <c r="AB1441" i="20"/>
  <c r="AB1442" i="20"/>
  <c r="AB1443" i="20"/>
  <c r="AB1444" i="20"/>
  <c r="AB1445" i="20"/>
  <c r="AB1446" i="20"/>
  <c r="AB1447" i="20"/>
  <c r="AB1448" i="20"/>
  <c r="AB1449" i="20"/>
  <c r="AB1450" i="20"/>
  <c r="AB1451" i="20"/>
  <c r="AB1452" i="20"/>
  <c r="AB1453" i="20"/>
  <c r="AB1454" i="20"/>
  <c r="AB1455" i="20"/>
  <c r="AB1456" i="20"/>
  <c r="AB1457" i="20"/>
  <c r="AB1458" i="20"/>
  <c r="AB1459" i="20"/>
  <c r="AB1460" i="20"/>
  <c r="AB1461" i="20"/>
  <c r="AB1462" i="20"/>
  <c r="AB1463" i="20"/>
  <c r="AB1464" i="20"/>
  <c r="AB1465" i="20"/>
  <c r="AB1466" i="20"/>
  <c r="AB1467" i="20"/>
  <c r="AB1468" i="20"/>
  <c r="AB1469" i="20"/>
  <c r="AB1470" i="20"/>
  <c r="AB1471" i="20"/>
  <c r="AB1472" i="20"/>
  <c r="AB1473" i="20"/>
  <c r="AB1474" i="20"/>
  <c r="AB1475" i="20"/>
  <c r="AB1476" i="20"/>
  <c r="AB1477" i="20"/>
  <c r="AB1478" i="20"/>
  <c r="AB1479" i="20"/>
  <c r="AB1480" i="20"/>
  <c r="AB1481" i="20"/>
  <c r="AB1482" i="20"/>
  <c r="AB1483" i="20"/>
  <c r="AB1484" i="20"/>
  <c r="AB1485" i="20"/>
  <c r="AB1486" i="20"/>
  <c r="AB1487" i="20"/>
  <c r="AB1488" i="20"/>
  <c r="AB1489" i="20"/>
  <c r="AB1490" i="20"/>
  <c r="AB1491" i="20"/>
  <c r="AB1492" i="20"/>
  <c r="AB1493" i="20"/>
  <c r="AB1494" i="20"/>
  <c r="AB1495" i="20"/>
  <c r="AB1496" i="20"/>
  <c r="AB1497" i="20"/>
  <c r="AB1498" i="20"/>
  <c r="AB1499" i="20"/>
  <c r="AB1500" i="20"/>
  <c r="AB1501" i="20"/>
  <c r="AB1502" i="20"/>
  <c r="AB1503" i="20"/>
  <c r="AB1504" i="20"/>
  <c r="AB1505" i="20"/>
  <c r="AB1506" i="20"/>
  <c r="AB1507" i="20"/>
  <c r="AB1508" i="20"/>
  <c r="AB1509" i="20"/>
  <c r="AB1510" i="20"/>
  <c r="AB1511" i="20"/>
  <c r="AB1512" i="20"/>
  <c r="AB1513" i="20"/>
  <c r="AB1514" i="20"/>
  <c r="AB1515" i="20"/>
  <c r="AB1516" i="20"/>
  <c r="AB1517" i="20"/>
  <c r="AB1518" i="20"/>
  <c r="AB1519" i="20"/>
  <c r="AB1520" i="20"/>
  <c r="AB1521" i="20"/>
  <c r="AB1522" i="20"/>
  <c r="AB1523" i="20"/>
  <c r="AB1524" i="20"/>
  <c r="AB1525" i="20"/>
  <c r="AB1526" i="20"/>
  <c r="AB1527" i="20"/>
  <c r="AB1528" i="20"/>
  <c r="AB1529" i="20"/>
  <c r="AB1530" i="20"/>
  <c r="AB1531" i="20"/>
  <c r="AB1532" i="20"/>
  <c r="AB1533" i="20"/>
  <c r="AB1534" i="20"/>
  <c r="AB1535" i="20"/>
  <c r="AB1536" i="20"/>
  <c r="AB1537" i="20"/>
  <c r="AB1538" i="20"/>
  <c r="AB1539" i="20"/>
  <c r="AB1540" i="20"/>
  <c r="AB1541" i="20"/>
  <c r="AB1542" i="20"/>
  <c r="AB1543" i="20"/>
  <c r="AB1544" i="20"/>
  <c r="AB1545" i="20"/>
  <c r="AB1546" i="20"/>
  <c r="AB1547" i="20"/>
  <c r="AB1548" i="20"/>
  <c r="AB1549" i="20"/>
  <c r="AB1550" i="20"/>
  <c r="AB1551" i="20"/>
  <c r="AB1552" i="20"/>
  <c r="AB1553" i="20"/>
  <c r="AB1554" i="20"/>
  <c r="AB1555" i="20"/>
  <c r="AB1556" i="20"/>
  <c r="AB1557" i="20"/>
  <c r="AB1558" i="20"/>
  <c r="AB1559" i="20"/>
  <c r="AB1560" i="20"/>
  <c r="AB1561" i="20"/>
  <c r="AB1562" i="20"/>
  <c r="AB1563" i="20"/>
  <c r="AB1564" i="20"/>
  <c r="AB1565" i="20"/>
  <c r="AB1566" i="20"/>
  <c r="AB1567" i="20"/>
  <c r="AB1568" i="20"/>
  <c r="AB1569" i="20"/>
  <c r="AB1570" i="20"/>
  <c r="AB1571" i="20"/>
  <c r="AB1572" i="20"/>
  <c r="AB1573" i="20"/>
  <c r="AB1574" i="20"/>
  <c r="AB1575" i="20"/>
  <c r="AB1576" i="20"/>
  <c r="AB1577" i="20"/>
  <c r="AB1578" i="20"/>
  <c r="AB1579" i="20"/>
  <c r="AB1580" i="20"/>
  <c r="AB1581" i="20"/>
  <c r="AB1582" i="20"/>
  <c r="AB1583" i="20"/>
  <c r="AB1584" i="20"/>
  <c r="AB1585" i="20"/>
  <c r="AB1586" i="20"/>
  <c r="AB1587" i="20"/>
  <c r="AB1588" i="20"/>
  <c r="AB1589" i="20"/>
  <c r="AB1590" i="20"/>
  <c r="AB1591" i="20"/>
  <c r="AB1592" i="20"/>
  <c r="AB1593" i="20"/>
  <c r="AB1594" i="20"/>
  <c r="AB1595" i="20"/>
  <c r="AB1596" i="20"/>
  <c r="AB1597" i="20"/>
  <c r="AB1598" i="20"/>
  <c r="AB1599" i="20"/>
  <c r="AB1600" i="20"/>
  <c r="AB1601" i="20"/>
  <c r="AB1602" i="20"/>
  <c r="AB1603" i="20"/>
  <c r="AB1604" i="20"/>
  <c r="AB1605" i="20"/>
  <c r="AB1606" i="20"/>
  <c r="AB1607" i="20"/>
  <c r="AB1608" i="20"/>
  <c r="AB1609" i="20"/>
  <c r="AB1610" i="20"/>
  <c r="AB1611" i="20"/>
  <c r="AB1612" i="20"/>
  <c r="AB1613" i="20"/>
  <c r="AB1614" i="20"/>
  <c r="AB1615" i="20"/>
  <c r="AB1616" i="20"/>
  <c r="AB1617" i="20"/>
  <c r="AB1618" i="20"/>
  <c r="AB1619" i="20"/>
  <c r="AB1620" i="20"/>
  <c r="AB1621" i="20"/>
  <c r="AB1622" i="20"/>
  <c r="AB1623" i="20"/>
  <c r="AB1624" i="20"/>
  <c r="AB1625" i="20"/>
  <c r="AB1626" i="20"/>
  <c r="AB1627" i="20"/>
  <c r="AB1628" i="20"/>
  <c r="AB1629" i="20"/>
  <c r="AB1630" i="20"/>
  <c r="AB1631" i="20"/>
  <c r="AB1632" i="20"/>
  <c r="AB1633" i="20"/>
  <c r="AB1634" i="20"/>
  <c r="AB1635" i="20"/>
  <c r="AB1636" i="20"/>
  <c r="AB1637" i="20"/>
  <c r="AB1638" i="20"/>
  <c r="AB1639" i="20"/>
  <c r="AB1640" i="20"/>
  <c r="AB1641" i="20"/>
  <c r="AB1642" i="20"/>
  <c r="AB1643" i="20"/>
  <c r="AB1644" i="20"/>
  <c r="AB1645" i="20"/>
  <c r="AB1646" i="20"/>
  <c r="AB1647" i="20"/>
  <c r="AB1648" i="20"/>
  <c r="AB1649" i="20"/>
  <c r="AB1650" i="20"/>
  <c r="AB1651" i="20"/>
  <c r="AB1652" i="20"/>
  <c r="AB1653" i="20"/>
  <c r="AB1654" i="20"/>
  <c r="AB1655" i="20"/>
  <c r="AB1656" i="20"/>
  <c r="AB1657" i="20"/>
  <c r="AB1658" i="20"/>
  <c r="AB1659" i="20"/>
  <c r="AB1660" i="20"/>
  <c r="AB1661" i="20"/>
  <c r="AB1662" i="20"/>
  <c r="AB1663" i="20"/>
  <c r="AB1664" i="20"/>
  <c r="AB1665" i="20"/>
  <c r="AB1666" i="20"/>
  <c r="AB1667" i="20"/>
  <c r="AB1668" i="20"/>
  <c r="AB1669" i="20"/>
  <c r="AB1670" i="20"/>
  <c r="AB1671" i="20"/>
  <c r="AB1672" i="20"/>
  <c r="AB1673" i="20"/>
  <c r="AB1674" i="20"/>
  <c r="AB1675" i="20"/>
  <c r="AB1676" i="20"/>
  <c r="AB1677" i="20"/>
  <c r="AB1678" i="20"/>
  <c r="AB1679" i="20"/>
  <c r="AB1680" i="20"/>
  <c r="AB1681" i="20"/>
  <c r="AB1682" i="20"/>
  <c r="AB1683" i="20"/>
  <c r="AB1684" i="20"/>
  <c r="AB1685" i="20"/>
  <c r="AB1686" i="20"/>
  <c r="AB1687" i="20"/>
  <c r="AB1688" i="20"/>
  <c r="AB1689" i="20"/>
  <c r="AB1690" i="20"/>
  <c r="AB1691" i="20"/>
  <c r="AB1692" i="20"/>
  <c r="AB1693" i="20"/>
  <c r="AB1694" i="20"/>
  <c r="AB1695" i="20"/>
  <c r="AB1696" i="20"/>
  <c r="AB1697" i="20"/>
  <c r="AB1698" i="20"/>
  <c r="AB1699" i="20"/>
  <c r="AB1700" i="20"/>
  <c r="AB1701" i="20"/>
  <c r="AB1702" i="20"/>
  <c r="AB1703" i="20"/>
  <c r="AB1704" i="20"/>
  <c r="AB1705" i="20"/>
  <c r="AB1706" i="20"/>
  <c r="AB1707" i="20"/>
  <c r="AB1708" i="20"/>
  <c r="AB1709" i="20"/>
  <c r="AB1710" i="20"/>
  <c r="AB1711" i="20"/>
  <c r="AB1712" i="20"/>
  <c r="AB1713" i="20"/>
  <c r="AB1714" i="20"/>
  <c r="AB1715" i="20"/>
  <c r="AB1716" i="20"/>
  <c r="AB1717" i="20"/>
  <c r="AB1718" i="20"/>
  <c r="AB1719" i="20"/>
  <c r="AB1720" i="20"/>
  <c r="AB1721" i="20"/>
  <c r="AB1722" i="20"/>
  <c r="AB1723" i="20"/>
  <c r="AB1724" i="20"/>
  <c r="AB1725" i="20"/>
  <c r="AB1726" i="20"/>
  <c r="AB1727" i="20"/>
  <c r="AB1728" i="20"/>
  <c r="AB1729" i="20"/>
  <c r="AB1730" i="20"/>
  <c r="AB1731" i="20"/>
  <c r="AB1732" i="20"/>
  <c r="AB1733" i="20"/>
  <c r="AB1734" i="20"/>
  <c r="AB1735" i="20"/>
  <c r="AB1736" i="20"/>
  <c r="AB1737" i="20"/>
  <c r="AB1738" i="20"/>
  <c r="AB1739" i="20"/>
  <c r="AB1740" i="20"/>
  <c r="AB1741" i="20"/>
  <c r="AB1742" i="20"/>
  <c r="AB1743" i="20"/>
  <c r="AB1744" i="20"/>
  <c r="AB1745" i="20"/>
  <c r="AB1746" i="20"/>
  <c r="AB1747" i="20"/>
  <c r="AB1748" i="20"/>
  <c r="AB1749" i="20"/>
  <c r="AB1750" i="20"/>
  <c r="AB1751" i="20"/>
  <c r="AB1752" i="20"/>
  <c r="AB1753" i="20"/>
  <c r="AB1754" i="20"/>
  <c r="AB1755" i="20"/>
  <c r="AB1756" i="20"/>
  <c r="AB1757" i="20"/>
  <c r="AB1758" i="20"/>
  <c r="AB1759" i="20"/>
  <c r="AB1760" i="20"/>
  <c r="AB1761" i="20"/>
  <c r="AB1762" i="20"/>
  <c r="AB1763" i="20"/>
  <c r="AB1764" i="20"/>
  <c r="AB1765" i="20"/>
  <c r="AB1766" i="20"/>
  <c r="AB1767" i="20"/>
  <c r="AB1768" i="20"/>
  <c r="AB1769" i="20"/>
  <c r="AB1770" i="20"/>
  <c r="AB1771" i="20"/>
  <c r="AB1772" i="20"/>
  <c r="AB1773" i="20"/>
  <c r="AB1774" i="20"/>
  <c r="AB1775" i="20"/>
  <c r="AB1776" i="20"/>
  <c r="AB1777" i="20"/>
  <c r="AB1778" i="20"/>
  <c r="AB1779" i="20"/>
  <c r="AB1780" i="20"/>
  <c r="AB1781" i="20"/>
  <c r="AB1782" i="20"/>
  <c r="AB1783" i="20"/>
  <c r="AB1784" i="20"/>
  <c r="AB1785" i="20"/>
  <c r="AB1786" i="20"/>
  <c r="AB1787" i="20"/>
  <c r="AB1788" i="20"/>
  <c r="AB1789" i="20"/>
  <c r="AB1790" i="20"/>
  <c r="AB1791" i="20"/>
  <c r="AB1792" i="20"/>
  <c r="AB1793" i="20"/>
  <c r="AB1794" i="20"/>
  <c r="AB1795" i="20"/>
  <c r="AB1796" i="20"/>
  <c r="AB1797" i="20"/>
  <c r="AB1798" i="20"/>
  <c r="AB1799" i="20"/>
  <c r="AB1800" i="20"/>
  <c r="AB1801" i="20"/>
  <c r="AB1802" i="20"/>
  <c r="AB1803" i="20"/>
  <c r="AB1804" i="20"/>
  <c r="AB1805" i="20"/>
  <c r="AB1806" i="20"/>
  <c r="AB1807" i="20"/>
  <c r="AB1808" i="20"/>
  <c r="AB1809" i="20"/>
  <c r="AB1810" i="20"/>
  <c r="AB1811" i="20"/>
  <c r="AB1812" i="20"/>
  <c r="AB1813" i="20"/>
  <c r="AB1814" i="20"/>
  <c r="AB1815" i="20"/>
  <c r="AB1816" i="20"/>
  <c r="AB1817" i="20"/>
  <c r="AB1818" i="20"/>
  <c r="AB1819" i="20"/>
  <c r="AB1820" i="20"/>
  <c r="AB1821" i="20"/>
  <c r="AB1822" i="20"/>
  <c r="AB1823" i="20"/>
  <c r="AB1824" i="20"/>
  <c r="AB1825" i="20"/>
  <c r="AB1826" i="20"/>
  <c r="AB1827" i="20"/>
  <c r="AB1828" i="20"/>
  <c r="AB1829" i="20"/>
  <c r="AB1830" i="20"/>
  <c r="AB1831" i="20"/>
  <c r="AB1832" i="20"/>
  <c r="AB1833" i="20"/>
  <c r="AB1834" i="20"/>
  <c r="AB1835" i="20"/>
  <c r="AB1836" i="20"/>
  <c r="AB1837" i="20"/>
  <c r="AB1838" i="20"/>
  <c r="AB1839" i="20"/>
  <c r="AB1840" i="20"/>
  <c r="AB1841" i="20"/>
  <c r="AB1842" i="20"/>
  <c r="AB1843" i="20"/>
  <c r="AB1844" i="20"/>
  <c r="AB1845" i="20"/>
  <c r="AB1846" i="20"/>
  <c r="AB1847" i="20"/>
  <c r="AB1848" i="20"/>
  <c r="AB1849" i="20"/>
  <c r="AB1850" i="20"/>
  <c r="AB1851" i="20"/>
  <c r="AB1852" i="20"/>
  <c r="AB1853" i="20"/>
  <c r="AB1854" i="20"/>
  <c r="AB1855" i="20"/>
  <c r="AB1856" i="20"/>
  <c r="AB1857" i="20"/>
  <c r="AB1858" i="20"/>
  <c r="AB1859" i="20"/>
  <c r="AB1860" i="20"/>
  <c r="AB1861" i="20"/>
  <c r="AB1862" i="20"/>
  <c r="AB1863" i="20"/>
  <c r="AB1864" i="20"/>
  <c r="AB1865" i="20"/>
  <c r="AB1866" i="20"/>
  <c r="AB1867" i="20"/>
  <c r="AB1868" i="20"/>
  <c r="AB1869" i="20"/>
  <c r="AB1870" i="20"/>
  <c r="AB1871" i="20"/>
  <c r="AB1872" i="20"/>
  <c r="AB1873" i="20"/>
  <c r="AB1874" i="20"/>
  <c r="AB1875" i="20"/>
  <c r="AB1876" i="20"/>
  <c r="AB1877" i="20"/>
  <c r="AB1878" i="20"/>
  <c r="AB1879" i="20"/>
  <c r="AB1880" i="20"/>
  <c r="AB1881" i="20"/>
  <c r="AB1882" i="20"/>
  <c r="AB1883" i="20"/>
  <c r="AB1884" i="20"/>
  <c r="AB1885" i="20"/>
  <c r="AB1886" i="20"/>
  <c r="AB1887" i="20"/>
  <c r="AB1888" i="20"/>
  <c r="AB1889" i="20"/>
  <c r="AB1890" i="20"/>
  <c r="AB1891" i="20"/>
  <c r="AB1892" i="20"/>
  <c r="AB1893" i="20"/>
  <c r="AB1894" i="20"/>
  <c r="AB1895" i="20"/>
  <c r="AB1896" i="20"/>
  <c r="AB1897" i="20"/>
  <c r="AB1898" i="20"/>
  <c r="AB1899" i="20"/>
  <c r="AB1900" i="20"/>
  <c r="AB1901" i="20"/>
  <c r="AB1902" i="20"/>
  <c r="AB1903" i="20"/>
  <c r="AB1904" i="20"/>
  <c r="AB1905" i="20"/>
  <c r="AB1906" i="20"/>
  <c r="AB1907" i="20"/>
  <c r="AB1908" i="20"/>
  <c r="AB1909" i="20"/>
  <c r="AB1910" i="20"/>
  <c r="AB1911" i="20"/>
  <c r="AB1912" i="20"/>
  <c r="AB1913" i="20"/>
  <c r="AB1914" i="20"/>
  <c r="AB1915" i="20"/>
  <c r="AB1916" i="20"/>
  <c r="AB1917" i="20"/>
  <c r="AB1918" i="20"/>
  <c r="AB1919" i="20"/>
  <c r="AB1920" i="20"/>
  <c r="AB1921" i="20"/>
  <c r="AB1922" i="20"/>
  <c r="AB1923" i="20"/>
  <c r="AB1924" i="20"/>
  <c r="AB1925" i="20"/>
  <c r="AB1926" i="20"/>
  <c r="AB1927" i="20"/>
  <c r="AB1928" i="20"/>
  <c r="AB1929" i="20"/>
  <c r="AB1930" i="20"/>
  <c r="AB1931" i="20"/>
  <c r="AB1932" i="20"/>
  <c r="AB1933" i="20"/>
  <c r="AB1934" i="20"/>
  <c r="AB1935" i="20"/>
  <c r="AB1936" i="20"/>
  <c r="AB1937" i="20"/>
  <c r="AB1938" i="20"/>
  <c r="AB1939" i="20"/>
  <c r="AB1940" i="20"/>
  <c r="AB1941" i="20"/>
  <c r="AB1942" i="20"/>
  <c r="AB1943" i="20"/>
  <c r="AB1944" i="20"/>
  <c r="AB1945" i="20"/>
  <c r="AB1946" i="20"/>
  <c r="AB1947" i="20"/>
  <c r="AB1948" i="20"/>
  <c r="AB1949" i="20"/>
  <c r="AB1950" i="20"/>
  <c r="AB1951" i="20"/>
  <c r="AB1952" i="20"/>
  <c r="AB1953" i="20"/>
  <c r="AB1954" i="20"/>
  <c r="AB1955" i="20"/>
  <c r="AB1956" i="20"/>
  <c r="AB1957" i="20"/>
  <c r="AB1958" i="20"/>
  <c r="AB1959" i="20"/>
  <c r="AB1960" i="20"/>
  <c r="AB1961" i="20"/>
  <c r="AB1962" i="20"/>
  <c r="AB1963" i="20"/>
  <c r="AB1964" i="20"/>
  <c r="AB1965" i="20"/>
  <c r="AB1966" i="20"/>
  <c r="AB1967" i="20"/>
  <c r="AB1968" i="20"/>
  <c r="AB1969" i="20"/>
  <c r="AB1970" i="20"/>
  <c r="AB1971" i="20"/>
  <c r="AB1972" i="20"/>
  <c r="AB1973" i="20"/>
  <c r="AB1974" i="20"/>
  <c r="AB1975" i="20"/>
  <c r="AB1976" i="20"/>
  <c r="AB1977" i="20"/>
  <c r="AB1978" i="20"/>
  <c r="AB1979" i="20"/>
  <c r="AB1980" i="20"/>
  <c r="AB1981" i="20"/>
  <c r="AB1982" i="20"/>
  <c r="AB1983" i="20"/>
  <c r="AB1984" i="20"/>
  <c r="AB1985" i="20"/>
  <c r="AB1986" i="20"/>
  <c r="AB1987" i="20"/>
  <c r="AB1988" i="20"/>
  <c r="AB1989" i="20"/>
  <c r="AB1990" i="20"/>
  <c r="AB1991" i="20"/>
  <c r="AB1992" i="20"/>
  <c r="AB1993" i="20"/>
  <c r="AB1994" i="20"/>
  <c r="AB1995" i="20"/>
  <c r="AB1996" i="20"/>
  <c r="AB1997" i="20"/>
  <c r="AB1998" i="20"/>
  <c r="AB1999" i="20"/>
  <c r="AB2000" i="20"/>
  <c r="AB2001" i="20"/>
  <c r="AB2002" i="20"/>
  <c r="AB2003" i="20"/>
  <c r="AB2004" i="20"/>
  <c r="AB2005" i="20"/>
  <c r="AB2006" i="20"/>
  <c r="AB2007" i="20"/>
  <c r="AB2008" i="20"/>
  <c r="AB2009" i="20"/>
  <c r="AB2010" i="20"/>
  <c r="AB2011" i="20"/>
  <c r="AB2012" i="20"/>
  <c r="AB2013" i="20"/>
  <c r="AB2014" i="20"/>
  <c r="AB2015" i="20"/>
  <c r="AB2016" i="20"/>
  <c r="AB2017" i="20"/>
  <c r="AB2018" i="20"/>
  <c r="AB2019" i="20"/>
  <c r="AB2020" i="20"/>
  <c r="AB2021" i="20"/>
  <c r="AB2022" i="20"/>
  <c r="AB2023" i="20"/>
  <c r="AB2024" i="20"/>
  <c r="AB2025" i="20"/>
  <c r="AB2026" i="20"/>
  <c r="AB2027" i="20"/>
  <c r="AB2028" i="20"/>
  <c r="AB2029" i="20"/>
  <c r="AB2030" i="20"/>
  <c r="AB2031" i="20"/>
  <c r="AB2032" i="20"/>
  <c r="AB2033" i="20"/>
  <c r="AB2034" i="20"/>
  <c r="AB2035" i="20"/>
  <c r="AB2036" i="20"/>
  <c r="AB2037" i="20"/>
  <c r="AB2038" i="20"/>
  <c r="AB2039" i="20"/>
  <c r="AB2040" i="20"/>
  <c r="AB2041" i="20"/>
  <c r="AB2042" i="20"/>
  <c r="AB2043" i="20"/>
  <c r="AB2044" i="20"/>
  <c r="AB2045" i="20"/>
  <c r="AB2046" i="20"/>
  <c r="AB2047" i="20"/>
  <c r="AB2048" i="20"/>
  <c r="AB2049" i="20"/>
  <c r="AB2050" i="20"/>
  <c r="AB2051" i="20"/>
  <c r="AB2052" i="20"/>
  <c r="AB2053" i="20"/>
  <c r="AB2054" i="20"/>
  <c r="AB2055" i="20"/>
  <c r="AB2056" i="20"/>
  <c r="AB2057" i="20"/>
  <c r="AB2058" i="20"/>
  <c r="AB2059" i="20"/>
  <c r="AB2060" i="20"/>
  <c r="AB2061" i="20"/>
  <c r="AB2062" i="20"/>
  <c r="AB2063" i="20"/>
  <c r="AB2064" i="20"/>
  <c r="AB2065" i="20"/>
  <c r="AB2066" i="20"/>
  <c r="AB2067" i="20"/>
  <c r="AB2068" i="20"/>
  <c r="AB2069" i="20"/>
  <c r="AB2070" i="20"/>
  <c r="AB2071" i="20"/>
  <c r="AB2072" i="20"/>
  <c r="AB2073" i="20"/>
  <c r="AB2074" i="20"/>
  <c r="AB2075" i="20"/>
  <c r="AB2076" i="20"/>
  <c r="AB2077" i="20"/>
  <c r="AB2078" i="20"/>
  <c r="AB2079" i="20"/>
  <c r="AB2080" i="20"/>
  <c r="AB2081" i="20"/>
  <c r="AB2082" i="20"/>
  <c r="AB2083" i="20"/>
  <c r="AB2084" i="20"/>
  <c r="AB2085" i="20"/>
  <c r="AB2086" i="20"/>
  <c r="AB2087" i="20"/>
  <c r="AB2088" i="20"/>
  <c r="AB2089" i="20"/>
  <c r="AB2090" i="20"/>
  <c r="AB2091" i="20"/>
  <c r="AB2092" i="20"/>
  <c r="AB2093" i="20"/>
  <c r="AB2094" i="20"/>
  <c r="AB2095" i="20"/>
  <c r="AB2096" i="20"/>
  <c r="AB2097" i="20"/>
  <c r="AB2098" i="20"/>
  <c r="AB2099" i="20"/>
  <c r="AB2100" i="20"/>
  <c r="AB2101" i="20"/>
  <c r="AB2102" i="20"/>
  <c r="AB2103" i="20"/>
  <c r="AB2104" i="20"/>
  <c r="AB2105" i="20"/>
  <c r="AB2106" i="20"/>
  <c r="AB2107" i="20"/>
  <c r="AB2108" i="20"/>
  <c r="AB2109" i="20"/>
  <c r="AB2110" i="20"/>
  <c r="AB2111" i="20"/>
  <c r="AB2112" i="20"/>
  <c r="AB2113" i="20"/>
  <c r="AB2114" i="20"/>
  <c r="AB2115" i="20"/>
  <c r="AB2116" i="20"/>
  <c r="AB2117" i="20"/>
  <c r="AB2118" i="20"/>
  <c r="AB2119" i="20"/>
  <c r="AB2120" i="20"/>
  <c r="AB2121" i="20"/>
  <c r="AB2122" i="20"/>
  <c r="AB2123" i="20"/>
  <c r="AB2124" i="20"/>
  <c r="AB2125" i="20"/>
  <c r="AB2126" i="20"/>
  <c r="AB2127" i="20"/>
  <c r="AB2128" i="20"/>
  <c r="AB2129" i="20"/>
  <c r="AB2130" i="20"/>
  <c r="AB2131" i="20"/>
  <c r="AB2132" i="20"/>
  <c r="AB2133" i="20"/>
  <c r="AB2134" i="20"/>
  <c r="AB2135" i="20"/>
  <c r="AB2136" i="20"/>
  <c r="AB2137" i="20"/>
  <c r="AB2138" i="20"/>
  <c r="AB2139" i="20"/>
  <c r="AB2140" i="20"/>
  <c r="AB2141" i="20"/>
  <c r="AB2142" i="20"/>
  <c r="AB2143" i="20"/>
  <c r="AB2144" i="20"/>
  <c r="AB2145" i="20"/>
  <c r="AB2146" i="20"/>
  <c r="AB2147" i="20"/>
  <c r="AB2148" i="20"/>
  <c r="AB2149" i="20"/>
  <c r="AB2150" i="20"/>
  <c r="AB2151" i="20"/>
  <c r="AB2152" i="20"/>
  <c r="AB2153" i="20"/>
  <c r="AB2154" i="20"/>
  <c r="AB2155" i="20"/>
  <c r="AB2156" i="20"/>
  <c r="AB2157" i="20"/>
  <c r="AB2158" i="20"/>
  <c r="AB2159" i="20"/>
  <c r="AB2160" i="20"/>
  <c r="AB2161" i="20"/>
  <c r="AB2162" i="20"/>
  <c r="AB2163" i="20"/>
  <c r="AB2164" i="20"/>
  <c r="AB2165" i="20"/>
  <c r="AB2166" i="20"/>
  <c r="AB2167" i="20"/>
  <c r="AB2168" i="20"/>
  <c r="AB2169" i="20"/>
  <c r="AB2170" i="20"/>
  <c r="AB2171" i="20"/>
  <c r="AB2172" i="20"/>
  <c r="AB2173" i="20"/>
  <c r="AB2174" i="20"/>
  <c r="AB2175" i="20"/>
  <c r="AB2176" i="20"/>
  <c r="AB2177" i="20"/>
  <c r="AB2178" i="20"/>
  <c r="AB2179" i="20"/>
  <c r="AB2180" i="20"/>
  <c r="AB2181" i="20"/>
  <c r="AB2182" i="20"/>
  <c r="AB2183" i="20"/>
  <c r="AB2184" i="20"/>
  <c r="AB2185" i="20"/>
  <c r="AB2186" i="20"/>
  <c r="AB2187" i="20"/>
  <c r="AB2188" i="20"/>
  <c r="AB2189" i="20"/>
  <c r="AB2190" i="20"/>
  <c r="AB2191" i="20"/>
  <c r="AB2192" i="20"/>
  <c r="AB2193" i="20"/>
  <c r="AB2194" i="20"/>
  <c r="AB2195" i="20"/>
  <c r="AB2196" i="20"/>
  <c r="AB2197" i="20"/>
  <c r="AB2198" i="20"/>
  <c r="AB2199" i="20"/>
  <c r="AB2200" i="20"/>
  <c r="AB2201" i="20"/>
  <c r="AB2202" i="20"/>
  <c r="AB2203" i="20"/>
  <c r="AB2204" i="20"/>
  <c r="AB2205" i="20"/>
  <c r="AB2206" i="20"/>
  <c r="AB2207" i="20"/>
  <c r="AB2208" i="20"/>
  <c r="AB2209" i="20"/>
  <c r="AB2210" i="20"/>
  <c r="AB2211" i="20"/>
  <c r="AB2212" i="20"/>
  <c r="AB2213" i="20"/>
  <c r="AB2214" i="20"/>
  <c r="AB2215" i="20"/>
  <c r="AB2216" i="20"/>
  <c r="AB2217" i="20"/>
  <c r="AB2218" i="20"/>
  <c r="AB2219" i="20"/>
  <c r="AB2220" i="20"/>
  <c r="AB2221" i="20"/>
  <c r="AB2222" i="20"/>
  <c r="AB2223" i="20"/>
  <c r="AB2224" i="20"/>
  <c r="AB2225" i="20"/>
  <c r="AB2226" i="20"/>
  <c r="AB2227" i="20"/>
  <c r="AB2228" i="20"/>
  <c r="AB2229" i="20"/>
  <c r="AB2230" i="20"/>
  <c r="AB2231" i="20"/>
  <c r="AB2232" i="20"/>
  <c r="AB2233" i="20"/>
  <c r="AB2234" i="20"/>
  <c r="AB2235" i="20"/>
  <c r="AB2236" i="20"/>
  <c r="AB2237" i="20"/>
  <c r="AB2238" i="20"/>
  <c r="AB2239" i="20"/>
  <c r="AB2240" i="20"/>
  <c r="AB2241" i="20"/>
  <c r="AB2242" i="20"/>
  <c r="AB2243" i="20"/>
  <c r="AB2244" i="20"/>
  <c r="AB2245" i="20"/>
  <c r="AB2246" i="20"/>
  <c r="AB2247" i="20"/>
  <c r="AB2248" i="20"/>
  <c r="AB2249" i="20"/>
  <c r="AB2250" i="20"/>
  <c r="AB2251" i="20"/>
  <c r="AB2252" i="20"/>
  <c r="AB2253" i="20"/>
  <c r="AB2254" i="20"/>
  <c r="AB2255" i="20"/>
  <c r="AB2256" i="20"/>
  <c r="AB2257" i="20"/>
  <c r="AB2258" i="20"/>
  <c r="AB2259" i="20"/>
  <c r="AB2260" i="20"/>
  <c r="AB2261" i="20"/>
  <c r="AB2262" i="20"/>
  <c r="AB2263" i="20"/>
  <c r="AB2264" i="20"/>
  <c r="AB2265" i="20"/>
  <c r="AB2266" i="20"/>
  <c r="AB2267" i="20"/>
  <c r="AB2268" i="20"/>
  <c r="AB2269" i="20"/>
  <c r="AB2270" i="20"/>
  <c r="AB2271" i="20"/>
  <c r="AB2272" i="20"/>
  <c r="AB2273" i="20"/>
  <c r="AB2274" i="20"/>
  <c r="AB2275" i="20"/>
  <c r="AB2276" i="20"/>
  <c r="AB2277" i="20"/>
  <c r="AB2278" i="20"/>
  <c r="AB2279" i="20"/>
  <c r="AB2280" i="20"/>
  <c r="AB2281" i="20"/>
  <c r="AB2282" i="20"/>
  <c r="AB2283" i="20"/>
  <c r="AB2284" i="20"/>
  <c r="AB2285" i="20"/>
  <c r="AB2286" i="20"/>
  <c r="AB2287" i="20"/>
  <c r="AB2288" i="20"/>
  <c r="AB2289" i="20"/>
  <c r="AB2290" i="20"/>
  <c r="AB2291" i="20"/>
  <c r="AB2292" i="20"/>
  <c r="AB2293" i="20"/>
  <c r="AB2294" i="20"/>
  <c r="AB2295" i="20"/>
  <c r="AB2296" i="20"/>
  <c r="AB2297" i="20"/>
  <c r="AB2298" i="20"/>
  <c r="AB2299" i="20"/>
  <c r="AB2300" i="20"/>
  <c r="AB2301" i="20"/>
  <c r="AB2302" i="20"/>
  <c r="AB2303" i="20"/>
  <c r="AB2304" i="20"/>
  <c r="AB2305" i="20"/>
  <c r="AB2306" i="20"/>
  <c r="AB2307" i="20"/>
  <c r="AB2308" i="20"/>
  <c r="AB2309" i="20"/>
  <c r="AB2310" i="20"/>
  <c r="AB2311" i="20"/>
  <c r="AB2312" i="20"/>
  <c r="AB2313" i="20"/>
  <c r="AB2314" i="20"/>
  <c r="AB2315" i="20"/>
  <c r="AB2316" i="20"/>
  <c r="AB2317" i="20"/>
  <c r="AB2318" i="20"/>
  <c r="AB2319" i="20"/>
  <c r="AB2320" i="20"/>
  <c r="AB2321" i="20"/>
  <c r="AB2322" i="20"/>
  <c r="AB2323" i="20"/>
  <c r="AB2324" i="20"/>
  <c r="AB2325" i="20"/>
  <c r="AB2326" i="20"/>
  <c r="AB2327" i="20"/>
  <c r="AB2328" i="20"/>
  <c r="AB2329" i="20"/>
  <c r="AB2330" i="20"/>
  <c r="AB2331" i="20"/>
  <c r="AB2332" i="20"/>
  <c r="AB2333" i="20"/>
  <c r="AB2334" i="20"/>
  <c r="AB2335" i="20"/>
  <c r="AB2336" i="20"/>
  <c r="AB2337" i="20"/>
  <c r="AB2338" i="20"/>
  <c r="AB2339" i="20"/>
  <c r="AB2340" i="20"/>
  <c r="AB2341" i="20"/>
  <c r="AB2342" i="20"/>
  <c r="AB2343" i="20"/>
  <c r="AB2344" i="20"/>
  <c r="AB2345" i="20"/>
  <c r="AB2346" i="20"/>
  <c r="AB2347" i="20"/>
  <c r="AB2348" i="20"/>
  <c r="AB2349" i="20"/>
  <c r="AB2350" i="20"/>
  <c r="AB2351" i="20"/>
  <c r="AB2352" i="20"/>
  <c r="AB2353" i="20"/>
  <c r="AB2354" i="20"/>
  <c r="AB2355" i="20"/>
  <c r="AB2356" i="20"/>
  <c r="AB2357" i="20"/>
  <c r="AB2358" i="20"/>
  <c r="AB2359" i="20"/>
  <c r="AB2360" i="20"/>
  <c r="AB2361" i="20"/>
  <c r="AB2362" i="20"/>
  <c r="AB2363" i="20"/>
  <c r="AB2364" i="20"/>
  <c r="AB2365" i="20"/>
  <c r="AB2366" i="20"/>
  <c r="AB2367" i="20"/>
  <c r="AB2368" i="20"/>
  <c r="AB2369" i="20"/>
  <c r="AB2370" i="20"/>
  <c r="AB2371" i="20"/>
  <c r="AB2372" i="20"/>
  <c r="AB2373" i="20"/>
  <c r="AB2374" i="20"/>
  <c r="AB2375" i="20"/>
  <c r="AB2376" i="20"/>
  <c r="AB2377" i="20"/>
  <c r="AB2378" i="20"/>
  <c r="AB2379" i="20"/>
  <c r="AB2380" i="20"/>
  <c r="AB2381" i="20"/>
  <c r="AB2382" i="20"/>
  <c r="AB2383" i="20"/>
  <c r="AB2384" i="20"/>
  <c r="AB2385" i="20"/>
  <c r="AB2386" i="20"/>
  <c r="AB2387" i="20"/>
  <c r="AB2388" i="20"/>
  <c r="AB2389" i="20"/>
  <c r="AB2390" i="20"/>
  <c r="AB2391" i="20"/>
  <c r="AB2392" i="20"/>
  <c r="AB2393" i="20"/>
  <c r="AB2394" i="20"/>
  <c r="AB2395" i="20"/>
  <c r="AB2396" i="20"/>
  <c r="AB2397" i="20"/>
  <c r="AB2398" i="20"/>
  <c r="AB2399" i="20"/>
  <c r="AB2400" i="20"/>
  <c r="AB2401" i="20"/>
  <c r="AB2402" i="20"/>
  <c r="AB2403" i="20"/>
  <c r="AB2404" i="20"/>
  <c r="AB2405" i="20"/>
  <c r="AB2406" i="20"/>
  <c r="AB2407" i="20"/>
  <c r="AB2408" i="20"/>
  <c r="AB2409" i="20"/>
  <c r="AB2410" i="20"/>
  <c r="AB2411" i="20"/>
  <c r="AB2412" i="20"/>
  <c r="AB2413" i="20"/>
  <c r="AB2414" i="20"/>
  <c r="AB2415" i="20"/>
  <c r="AB2416" i="20"/>
  <c r="AB2417" i="20"/>
  <c r="AB2418" i="20"/>
  <c r="AB2419" i="20"/>
  <c r="AB2420" i="20"/>
  <c r="AB2421" i="20"/>
  <c r="AB2422" i="20"/>
  <c r="AB2423" i="20"/>
  <c r="AB2424" i="20"/>
  <c r="AB2425" i="20"/>
  <c r="AB2426" i="20"/>
  <c r="AB2427" i="20"/>
  <c r="AB2428" i="20"/>
  <c r="AB2429" i="20"/>
  <c r="AB2430" i="20"/>
  <c r="AB2431" i="20"/>
  <c r="AB2432" i="20"/>
  <c r="AB2433" i="20"/>
  <c r="AB2434" i="20"/>
  <c r="AB2435" i="20"/>
  <c r="AB2436" i="20"/>
  <c r="AB2437" i="20"/>
  <c r="AB2438" i="20"/>
  <c r="AB2439" i="20"/>
  <c r="AB2440" i="20"/>
  <c r="AB2441" i="20"/>
  <c r="AB2442" i="20"/>
  <c r="AB2443" i="20"/>
  <c r="AB2444" i="20"/>
  <c r="AB2445" i="20"/>
  <c r="AB2446" i="20"/>
  <c r="AB2447" i="20"/>
  <c r="AB2448" i="20"/>
  <c r="AB2449" i="20"/>
  <c r="AB2450" i="20"/>
  <c r="AB2451" i="20"/>
  <c r="AB2452" i="20"/>
  <c r="AB2453" i="20"/>
  <c r="AB2454" i="20"/>
  <c r="AB2455" i="20"/>
  <c r="AB2456" i="20"/>
  <c r="AB2457" i="20"/>
  <c r="AB2458" i="20"/>
  <c r="AB2459" i="20"/>
  <c r="AB2460" i="20"/>
  <c r="AB2461" i="20"/>
  <c r="AB2462" i="20"/>
  <c r="AB2463" i="20"/>
  <c r="AB2464" i="20"/>
  <c r="AB2465" i="20"/>
  <c r="AB2466" i="20"/>
  <c r="AB2467" i="20"/>
  <c r="AB2468" i="20"/>
  <c r="AB2469" i="20"/>
  <c r="AB2470" i="20"/>
  <c r="AB2471" i="20"/>
  <c r="AB2472" i="20"/>
  <c r="AB2473" i="20"/>
  <c r="AB2474" i="20"/>
  <c r="AB2475" i="20"/>
  <c r="AB2476" i="20"/>
  <c r="AB2477" i="20"/>
  <c r="AB2478" i="20"/>
  <c r="AB2479" i="20"/>
  <c r="AB2480" i="20"/>
  <c r="AB2481" i="20"/>
  <c r="AB2482" i="20"/>
  <c r="AB2483" i="20"/>
  <c r="AB2484" i="20"/>
  <c r="AB2485" i="20"/>
  <c r="AB2486" i="20"/>
  <c r="AB2487" i="20"/>
  <c r="AB2488" i="20"/>
  <c r="AB2489" i="20"/>
  <c r="AB2490" i="20"/>
  <c r="AB2491" i="20"/>
  <c r="AB2492" i="20"/>
  <c r="AB2493" i="20"/>
  <c r="AB2494" i="20"/>
  <c r="AB2495" i="20"/>
  <c r="AB2496" i="20"/>
  <c r="AB2497" i="20"/>
  <c r="AB2498" i="20"/>
  <c r="AB2499" i="20"/>
  <c r="AB2500" i="20"/>
  <c r="AB2501" i="20"/>
  <c r="AB2502" i="20"/>
  <c r="AB2503" i="20"/>
  <c r="AB2504" i="20"/>
  <c r="AB2505" i="20"/>
  <c r="AB2506" i="20"/>
  <c r="AB2507" i="20"/>
  <c r="AB2508" i="20"/>
  <c r="AB2509" i="20"/>
  <c r="AB2510" i="20"/>
  <c r="AB2511" i="20"/>
  <c r="AB2512" i="20"/>
  <c r="AB2513" i="20"/>
  <c r="AB2514" i="20"/>
  <c r="AB2515" i="20"/>
  <c r="AB2516" i="20"/>
  <c r="AB2517" i="20"/>
  <c r="AB2518" i="20"/>
  <c r="AB2519" i="20"/>
  <c r="AB2520" i="20"/>
  <c r="AB2521" i="20"/>
  <c r="AB2522" i="20"/>
  <c r="AB2523" i="20"/>
  <c r="AB2524" i="20"/>
  <c r="AB2525" i="20"/>
  <c r="AB2526" i="20"/>
  <c r="AB2527" i="20"/>
  <c r="AB2528" i="20"/>
  <c r="AB2529" i="20"/>
  <c r="AB2530" i="20"/>
  <c r="AB2531" i="20"/>
  <c r="AB2532" i="20"/>
  <c r="AB2533" i="20"/>
  <c r="AB2534" i="20"/>
  <c r="AB2535" i="20"/>
  <c r="AB2536" i="20"/>
  <c r="AB2537" i="20"/>
  <c r="AB2538" i="20"/>
  <c r="AB2539" i="20"/>
  <c r="AB2540" i="20"/>
  <c r="AB2541" i="20"/>
  <c r="AB2542" i="20"/>
  <c r="AB2543" i="20"/>
  <c r="AB2544" i="20"/>
  <c r="AB2545" i="20"/>
  <c r="AB2546" i="20"/>
  <c r="AB2547" i="20"/>
  <c r="AB2548" i="20"/>
  <c r="AB2549" i="20"/>
  <c r="AB2550" i="20"/>
  <c r="AB2551" i="20"/>
  <c r="AB2552" i="20"/>
  <c r="AB2553" i="20"/>
  <c r="AB2554" i="20"/>
  <c r="AB2555" i="20"/>
  <c r="AB2556" i="20"/>
  <c r="AB2557" i="20"/>
  <c r="AB2558" i="20"/>
  <c r="AB2559" i="20"/>
  <c r="AB2560" i="20"/>
  <c r="AB2561" i="20"/>
  <c r="AB2562" i="20"/>
  <c r="AB2563" i="20"/>
  <c r="AB2564" i="20"/>
  <c r="AB2565" i="20"/>
  <c r="AB2566" i="20"/>
  <c r="AB2567" i="20"/>
  <c r="AB2568" i="20"/>
  <c r="AB2569" i="20"/>
  <c r="AB2570" i="20"/>
  <c r="AB2571" i="20"/>
  <c r="AB2572" i="20"/>
  <c r="AB2573" i="20"/>
  <c r="AB2574" i="20"/>
  <c r="AB2575" i="20"/>
  <c r="AB2576" i="20"/>
  <c r="AB2577" i="20"/>
  <c r="AB2578" i="20"/>
  <c r="AB2579" i="20"/>
  <c r="AB2580" i="20"/>
  <c r="AB2581" i="20"/>
  <c r="AB2582" i="20"/>
  <c r="AB2583" i="20"/>
  <c r="AB2584" i="20"/>
  <c r="AB2585" i="20"/>
  <c r="AB2586" i="20"/>
  <c r="AB2587" i="20"/>
  <c r="AB2588" i="20"/>
  <c r="AB2589" i="20"/>
  <c r="AB2590" i="20"/>
  <c r="AB2591" i="20"/>
  <c r="AB2592" i="20"/>
  <c r="AB2593" i="20"/>
  <c r="AB2594" i="20"/>
  <c r="AB2595" i="20"/>
  <c r="AB2596" i="20"/>
  <c r="AB2597" i="20"/>
  <c r="AB2598" i="20"/>
  <c r="AB2599" i="20"/>
  <c r="AB2600" i="20"/>
  <c r="AB2601" i="20"/>
  <c r="AB2602" i="20"/>
  <c r="AB2603" i="20"/>
  <c r="AB2604" i="20"/>
  <c r="AB2605" i="20"/>
  <c r="AB2606" i="20"/>
  <c r="AB2607" i="20"/>
  <c r="AB2608" i="20"/>
  <c r="AB2609" i="20"/>
  <c r="AB2610" i="20"/>
  <c r="AB2611" i="20"/>
  <c r="AB2612" i="20"/>
  <c r="AB2613" i="20"/>
  <c r="AB2614" i="20"/>
  <c r="AB2615" i="20"/>
  <c r="AB2616" i="20"/>
  <c r="AB2617" i="20"/>
  <c r="AB2618" i="20"/>
  <c r="AB2619" i="20"/>
  <c r="AB2620" i="20"/>
  <c r="AB2621" i="20"/>
  <c r="AB2622" i="20"/>
  <c r="AB2623" i="20"/>
  <c r="AB2624" i="20"/>
  <c r="AB2625" i="20"/>
  <c r="AB2626" i="20"/>
  <c r="AB2627" i="20"/>
  <c r="AB2628" i="20"/>
  <c r="AB2629" i="20"/>
  <c r="AB2630" i="20"/>
  <c r="AB2631" i="20"/>
  <c r="AB2632" i="20"/>
  <c r="AB2633" i="20"/>
  <c r="AB2634" i="20"/>
  <c r="AB2635" i="20"/>
  <c r="AB2636" i="20"/>
  <c r="AB2637" i="20"/>
  <c r="AB2638" i="20"/>
  <c r="AB2639" i="20"/>
  <c r="AB2640" i="20"/>
  <c r="AB2641" i="20"/>
  <c r="AB2642" i="20"/>
  <c r="AB2643" i="20"/>
  <c r="AB2644" i="20"/>
  <c r="AB2645" i="20"/>
  <c r="AB2646" i="20"/>
  <c r="AB2647" i="20"/>
  <c r="AB2648" i="20"/>
  <c r="AB2649" i="20"/>
  <c r="AB2650" i="20"/>
  <c r="AB2651" i="20"/>
  <c r="AB2652" i="20"/>
  <c r="AB2653" i="20"/>
  <c r="AB2654" i="20"/>
  <c r="AB2655" i="20"/>
  <c r="AB2656" i="20"/>
  <c r="AB2657" i="20"/>
  <c r="AB2658" i="20"/>
  <c r="AB2659" i="20"/>
  <c r="AB2660" i="20"/>
  <c r="AB2661" i="20"/>
  <c r="AB2662" i="20"/>
  <c r="AB2663" i="20"/>
  <c r="AB2664" i="20"/>
  <c r="AB2665" i="20"/>
  <c r="AB2666" i="20"/>
  <c r="AB2667" i="20"/>
  <c r="AB2668" i="20"/>
  <c r="AB2669" i="20"/>
  <c r="AB2670" i="20"/>
  <c r="AB2671" i="20"/>
  <c r="AB2672" i="20"/>
  <c r="AB2673" i="20"/>
  <c r="AB2674" i="20"/>
  <c r="AB2675" i="20"/>
  <c r="AB2676" i="20"/>
  <c r="AB2677" i="20"/>
  <c r="AB2678" i="20"/>
  <c r="AB2679" i="20"/>
  <c r="AB2680" i="20"/>
  <c r="AB2681" i="20"/>
  <c r="AB2682" i="20"/>
  <c r="AB2683" i="20"/>
  <c r="AB2684" i="20"/>
  <c r="AB2685" i="20"/>
  <c r="AB2686" i="20"/>
  <c r="AB2687" i="20"/>
  <c r="AB2688" i="20"/>
  <c r="AB2689" i="20"/>
  <c r="AB2690" i="20"/>
  <c r="AB2691" i="20"/>
  <c r="AB2692" i="20"/>
  <c r="AB2693" i="20"/>
  <c r="AB2694" i="20"/>
  <c r="AB2695" i="20"/>
  <c r="AB2696" i="20"/>
  <c r="AB2697" i="20"/>
  <c r="AB2698" i="20"/>
  <c r="AB2699" i="20"/>
  <c r="AB2700" i="20"/>
  <c r="AB2701" i="20"/>
  <c r="AB2702" i="20"/>
  <c r="AB2703" i="20"/>
  <c r="AB2704" i="20"/>
  <c r="AB2705" i="20"/>
  <c r="AB2706" i="20"/>
  <c r="AB2707" i="20"/>
  <c r="AB2708" i="20"/>
  <c r="AB2709" i="20"/>
  <c r="AB2710" i="20"/>
  <c r="AB2711" i="20"/>
  <c r="AB2712" i="20"/>
  <c r="AB2713" i="20"/>
  <c r="AB2714" i="20"/>
  <c r="AB2715" i="20"/>
  <c r="AB2716" i="20"/>
  <c r="AB2717" i="20"/>
  <c r="AB2718" i="20"/>
  <c r="AB2719" i="20"/>
  <c r="AB2720" i="20"/>
  <c r="AB2721" i="20"/>
  <c r="AB2722" i="20"/>
  <c r="AB2723" i="20"/>
  <c r="AB2724" i="20"/>
  <c r="AB2725" i="20"/>
  <c r="AB2726" i="20"/>
  <c r="AB2727" i="20"/>
  <c r="AB2728" i="20"/>
  <c r="AB2729" i="20"/>
  <c r="AB2730" i="20"/>
  <c r="AB2731" i="20"/>
  <c r="AB2732" i="20"/>
  <c r="AB2733" i="20"/>
  <c r="AB2734" i="20"/>
  <c r="AB2735" i="20"/>
  <c r="AB2736" i="20"/>
  <c r="AB2737" i="20"/>
  <c r="AB2738" i="20"/>
  <c r="AB2739" i="20"/>
  <c r="AB2740" i="20"/>
  <c r="AB2741" i="20"/>
  <c r="AB2742" i="20"/>
  <c r="AB2743" i="20"/>
  <c r="AB2744" i="20"/>
  <c r="AB2745" i="20"/>
  <c r="AB2746" i="20"/>
  <c r="AB2747" i="20"/>
  <c r="AB2748" i="20"/>
  <c r="AB2749" i="20"/>
  <c r="AB2750" i="20"/>
  <c r="AB2751" i="20"/>
  <c r="AB2752" i="20"/>
  <c r="AB2753" i="20"/>
  <c r="AB2754" i="20"/>
  <c r="AB2755" i="20"/>
  <c r="AB2756" i="20"/>
  <c r="AB2757" i="20"/>
  <c r="AB2758" i="20"/>
  <c r="AB2759" i="20"/>
  <c r="AB2760" i="20"/>
  <c r="AB2761" i="20"/>
  <c r="AB2762" i="20"/>
  <c r="AB2763" i="20"/>
  <c r="AB2764" i="20"/>
  <c r="AB2765" i="20"/>
  <c r="AB2766" i="20"/>
  <c r="AB2767" i="20"/>
  <c r="AB2768" i="20"/>
  <c r="AB2769" i="20"/>
  <c r="AB2770" i="20"/>
  <c r="AB2771" i="20"/>
  <c r="AB2772" i="20"/>
  <c r="AB2773" i="20"/>
  <c r="AB2774" i="20"/>
  <c r="AB2775" i="20"/>
  <c r="AB2776" i="20"/>
  <c r="AB2777" i="20"/>
  <c r="AB2778" i="20"/>
  <c r="AB2779" i="20"/>
  <c r="AB2780" i="20"/>
  <c r="AB2781" i="20"/>
  <c r="AB2782" i="20"/>
  <c r="AB2783" i="20"/>
  <c r="AB2784" i="20"/>
  <c r="AB2785" i="20"/>
  <c r="AB2786" i="20"/>
  <c r="AB2787" i="20"/>
  <c r="AB2788" i="20"/>
  <c r="AB2789" i="20"/>
  <c r="AB2790" i="20"/>
  <c r="AB2791" i="20"/>
  <c r="AB2792" i="20"/>
  <c r="AB2793" i="20"/>
  <c r="AB2794" i="20"/>
  <c r="AB2795" i="20"/>
  <c r="AB2796" i="20"/>
  <c r="AB2797" i="20"/>
  <c r="AB2798" i="20"/>
  <c r="AB2799" i="20"/>
  <c r="AB2800" i="20"/>
  <c r="AB2801" i="20"/>
  <c r="AB2802" i="20"/>
  <c r="AB2803" i="20"/>
  <c r="AB2804" i="20"/>
  <c r="AB2805" i="20"/>
  <c r="AB2806" i="20"/>
  <c r="AB2807" i="20"/>
  <c r="AB2808" i="20"/>
  <c r="AB2809" i="20"/>
  <c r="AB2810" i="20"/>
  <c r="AB2811" i="20"/>
  <c r="AB2812" i="20"/>
  <c r="AB2813" i="20"/>
  <c r="AB2814" i="20"/>
  <c r="AB2815" i="20"/>
  <c r="AB2816" i="20"/>
  <c r="AB2817" i="20"/>
  <c r="AB2818" i="20"/>
  <c r="AB2819" i="20"/>
  <c r="AB2820" i="20"/>
  <c r="AB2821" i="20"/>
  <c r="AB2822" i="20"/>
  <c r="AB2823" i="20"/>
  <c r="AB2824" i="20"/>
  <c r="AB2825" i="20"/>
  <c r="AB2826" i="20"/>
  <c r="AB2827" i="20"/>
  <c r="AB2828" i="20"/>
  <c r="AB2829" i="20"/>
  <c r="AB2830" i="20"/>
  <c r="AB2831" i="20"/>
  <c r="AB2832" i="20"/>
  <c r="AB2833" i="20"/>
  <c r="AB2834" i="20"/>
  <c r="AB2835" i="20"/>
  <c r="AB2836" i="20"/>
  <c r="AB2837" i="20"/>
  <c r="AB2838" i="20"/>
  <c r="AB2839" i="20"/>
  <c r="AB2840" i="20"/>
  <c r="AB2841" i="20"/>
  <c r="AB2842" i="20"/>
  <c r="AB2843" i="20"/>
  <c r="AB2844" i="20"/>
  <c r="AB2845" i="20"/>
  <c r="AB2846" i="20"/>
  <c r="AB2847" i="20"/>
  <c r="AB2848" i="20"/>
  <c r="AB2849" i="20"/>
  <c r="AB2850" i="20"/>
  <c r="AB2851" i="20"/>
  <c r="AB2852" i="20"/>
  <c r="AB2853" i="20"/>
  <c r="AB2854" i="20"/>
  <c r="AB2855" i="20"/>
  <c r="AB2856" i="20"/>
  <c r="AB2857" i="20"/>
  <c r="AB2858" i="20"/>
  <c r="AB2859" i="20"/>
  <c r="AB2860" i="20"/>
  <c r="AB2861" i="20"/>
  <c r="AB2862" i="20"/>
  <c r="AB2863" i="20"/>
  <c r="AB2864" i="20"/>
  <c r="AB2865" i="20"/>
  <c r="AB2866" i="20"/>
  <c r="AB2867" i="20"/>
  <c r="AB2868" i="20"/>
  <c r="AB2869" i="20"/>
  <c r="AB2870" i="20"/>
  <c r="AB2871" i="20"/>
  <c r="AB2872" i="20"/>
  <c r="AB2873" i="20"/>
  <c r="AB2874" i="20"/>
  <c r="AB2875" i="20"/>
  <c r="AB2876" i="20"/>
  <c r="AB2877" i="20"/>
  <c r="AB2878" i="20"/>
  <c r="AB2879" i="20"/>
  <c r="AB2880" i="20"/>
  <c r="AB2881" i="20"/>
  <c r="AB2882" i="20"/>
  <c r="AB2883" i="20"/>
  <c r="AB2884" i="20"/>
  <c r="AB2885" i="20"/>
  <c r="AB2886" i="20"/>
  <c r="AB2887" i="20"/>
  <c r="AB2888" i="20"/>
  <c r="AB2889" i="20"/>
  <c r="AB2890" i="20"/>
  <c r="AB2891" i="20"/>
  <c r="AB2892" i="20"/>
  <c r="AB2893" i="20"/>
  <c r="AB2894" i="20"/>
  <c r="AB2895" i="20"/>
  <c r="AB2896" i="20"/>
  <c r="AB2897" i="20"/>
  <c r="AB2898" i="20"/>
  <c r="AB2899" i="20"/>
  <c r="AB2900" i="20"/>
  <c r="AB2901" i="20"/>
  <c r="AB2902" i="20"/>
  <c r="AB2903" i="20"/>
  <c r="AB2904" i="20"/>
  <c r="AB2905" i="20"/>
  <c r="AB2906" i="20"/>
  <c r="AB2907" i="20"/>
  <c r="AB2908" i="20"/>
  <c r="AB2909" i="20"/>
  <c r="AB2910" i="20"/>
  <c r="AB2911" i="20"/>
  <c r="AB2912" i="20"/>
  <c r="AB2913" i="20"/>
  <c r="AB2914" i="20"/>
  <c r="AB2915" i="20"/>
  <c r="AB2916" i="20"/>
  <c r="AB2917" i="20"/>
  <c r="AB2918" i="20"/>
  <c r="AB2919" i="20"/>
  <c r="AB2920" i="20"/>
  <c r="AB2921" i="20"/>
  <c r="AB2922" i="20"/>
  <c r="AB2923" i="20"/>
  <c r="AB2924" i="20"/>
  <c r="AB2925" i="20"/>
  <c r="AB2926" i="20"/>
  <c r="AB2927" i="20"/>
  <c r="AB2928" i="20"/>
  <c r="AB2929" i="20"/>
  <c r="AB2930" i="20"/>
  <c r="AB2931" i="20"/>
  <c r="AB2932" i="20"/>
  <c r="AB2933" i="20"/>
  <c r="AB2934" i="20"/>
  <c r="AB2935" i="20"/>
  <c r="AB2936" i="20"/>
  <c r="AB2937" i="20"/>
  <c r="AB2938" i="20"/>
  <c r="AB2939" i="20"/>
  <c r="AB2940" i="20"/>
  <c r="AB2941" i="20"/>
  <c r="AB2942" i="20"/>
  <c r="AB2943" i="20"/>
  <c r="AB2944" i="20"/>
  <c r="AB2945" i="20"/>
  <c r="AB2946" i="20"/>
  <c r="AB2947" i="20"/>
  <c r="AB2948" i="20"/>
  <c r="AB2949" i="20"/>
  <c r="AB2950" i="20"/>
  <c r="AB2951" i="20"/>
  <c r="AB2952" i="20"/>
  <c r="AB2953" i="20"/>
  <c r="AB2954" i="20"/>
  <c r="AB2955" i="20"/>
  <c r="AB2956" i="20"/>
  <c r="AB2957" i="20"/>
  <c r="AB2958" i="20"/>
  <c r="AB2959" i="20"/>
  <c r="AB2960" i="20"/>
  <c r="AB2961" i="20"/>
  <c r="AB2962" i="20"/>
  <c r="AB2963" i="20"/>
  <c r="AB2964" i="20"/>
  <c r="AB2965" i="20"/>
  <c r="AB2966" i="20"/>
  <c r="AB2967" i="20"/>
  <c r="AB2968" i="20"/>
  <c r="AB2969" i="20"/>
  <c r="AB2970" i="20"/>
  <c r="AB2971" i="20"/>
  <c r="AB2972" i="20"/>
  <c r="AB2973" i="20"/>
  <c r="AB2974" i="20"/>
  <c r="AB2975" i="20"/>
  <c r="AB2976" i="20"/>
  <c r="AB2977" i="20"/>
  <c r="AB2978" i="20"/>
  <c r="AB2979" i="20"/>
  <c r="AB2980" i="20"/>
  <c r="AB2981" i="20"/>
  <c r="AB2982" i="20"/>
  <c r="AB2983" i="20"/>
  <c r="AB2984" i="20"/>
  <c r="AB2985" i="20"/>
  <c r="AB2986" i="20"/>
  <c r="AB2987" i="20"/>
  <c r="AB2988" i="20"/>
  <c r="AB2989" i="20"/>
  <c r="AB2990" i="20"/>
  <c r="AB2991" i="20"/>
  <c r="AB2992" i="20"/>
  <c r="AB2993" i="20"/>
  <c r="AB2994" i="20"/>
  <c r="AB2995" i="20"/>
  <c r="AB2996" i="20"/>
  <c r="AB2997" i="20"/>
  <c r="AB2998" i="20"/>
  <c r="AB2999" i="20"/>
  <c r="AB3000" i="20"/>
  <c r="AB3001" i="20"/>
  <c r="AB3002" i="20"/>
  <c r="AB3003" i="20"/>
  <c r="AB3004" i="20"/>
  <c r="AB3005" i="20"/>
  <c r="AB3006" i="20"/>
  <c r="AB3007" i="20"/>
  <c r="AB3008" i="20"/>
  <c r="AB3009" i="20"/>
  <c r="AB3010" i="20"/>
  <c r="AB3011" i="20"/>
  <c r="AB3012" i="20"/>
  <c r="AB3013" i="20"/>
  <c r="AB3014" i="20"/>
  <c r="AB3015" i="20"/>
  <c r="AB3016" i="20"/>
  <c r="AB3017" i="20"/>
  <c r="AB3018" i="20"/>
  <c r="AB3019" i="20"/>
  <c r="AB3020" i="20"/>
  <c r="AB3021" i="20"/>
  <c r="AB3022" i="20"/>
  <c r="AB3023" i="20"/>
  <c r="AB3024" i="20"/>
  <c r="AB3025" i="20"/>
  <c r="AB3026" i="20"/>
  <c r="AB3027" i="20"/>
  <c r="AB3028" i="20"/>
  <c r="AB3029" i="20"/>
  <c r="AB3030" i="20"/>
  <c r="AB3031" i="20"/>
  <c r="AB3032" i="20"/>
  <c r="AB3033" i="20"/>
  <c r="AB3034" i="20"/>
  <c r="AB3035" i="20"/>
  <c r="AB3036" i="20"/>
  <c r="AB3037" i="20"/>
  <c r="AB3038" i="20"/>
  <c r="AB3039" i="20"/>
  <c r="AB3040" i="20"/>
  <c r="AB3041" i="20"/>
  <c r="AB3042" i="20"/>
  <c r="AB3043" i="20"/>
  <c r="AB3044" i="20"/>
  <c r="AB3045" i="20"/>
  <c r="AB3046" i="20"/>
  <c r="AB3047" i="20"/>
  <c r="AB3048" i="20"/>
  <c r="AB3049" i="20"/>
  <c r="AB3050" i="20"/>
  <c r="AB3051" i="20"/>
  <c r="AB3052" i="20"/>
  <c r="AB3053" i="20"/>
  <c r="AB3054" i="20"/>
  <c r="AB3055" i="20"/>
  <c r="AB3056" i="20"/>
  <c r="AB3057" i="20"/>
  <c r="AB3058" i="20"/>
  <c r="AB3059" i="20"/>
  <c r="AB3060" i="20"/>
  <c r="AB3061" i="20"/>
  <c r="AB3062" i="20"/>
  <c r="AB3063" i="20"/>
  <c r="AB3064" i="20"/>
  <c r="AB3065" i="20"/>
  <c r="AB3066" i="20"/>
  <c r="AB3067" i="20"/>
  <c r="AB3068" i="20"/>
  <c r="AB3069" i="20"/>
  <c r="AB3070" i="20"/>
  <c r="AB3071" i="20"/>
  <c r="AB3072" i="20"/>
  <c r="AB3073" i="20"/>
  <c r="AB3074" i="20"/>
  <c r="AB3075" i="20"/>
  <c r="AB3076" i="20"/>
  <c r="AB3077" i="20"/>
  <c r="AB3078" i="20"/>
  <c r="AB3079" i="20"/>
  <c r="AB3080" i="20"/>
  <c r="AB3081" i="20"/>
  <c r="AB3082" i="20"/>
  <c r="AB3083" i="20"/>
  <c r="AB3084" i="20"/>
  <c r="AB3085" i="20"/>
  <c r="AB3086" i="20"/>
  <c r="AB3087" i="20"/>
  <c r="AB3088" i="20"/>
  <c r="AB3089" i="20"/>
  <c r="AB3090" i="20"/>
  <c r="AB3091" i="20"/>
  <c r="AB3092" i="20"/>
  <c r="AB3093" i="20"/>
  <c r="AB3094" i="20"/>
  <c r="AB3095" i="20"/>
  <c r="AB3096" i="20"/>
  <c r="AB3097" i="20"/>
  <c r="AB3098" i="20"/>
  <c r="AB3099" i="20"/>
  <c r="AB3100" i="20"/>
  <c r="AB3101" i="20"/>
  <c r="AB3102" i="20"/>
  <c r="AB3103" i="20"/>
  <c r="AB3104" i="20"/>
  <c r="AB3105" i="20"/>
  <c r="AB3106" i="20"/>
  <c r="AB3107" i="20"/>
  <c r="AB3108" i="20"/>
  <c r="AB3109" i="20"/>
  <c r="AB3110" i="20"/>
  <c r="AB3111" i="20"/>
  <c r="AB3112" i="20"/>
  <c r="AB3113" i="20"/>
  <c r="AB3114" i="20"/>
  <c r="AB3115" i="20"/>
  <c r="AB3116" i="20"/>
  <c r="AB3117" i="20"/>
  <c r="AB3118" i="20"/>
  <c r="AB3119" i="20"/>
  <c r="AB3120" i="20"/>
  <c r="AB3121" i="20"/>
  <c r="AB3122" i="20"/>
  <c r="AB3123" i="20"/>
  <c r="AB3124" i="20"/>
  <c r="AB3125" i="20"/>
  <c r="AB3126" i="20"/>
  <c r="AB3127" i="20"/>
  <c r="AB3128" i="20"/>
  <c r="AB3129" i="20"/>
  <c r="AB3130" i="20"/>
  <c r="AB3131" i="20"/>
  <c r="AB3132" i="20"/>
  <c r="AB3133" i="20"/>
  <c r="AB3134" i="20"/>
  <c r="AB3135" i="20"/>
  <c r="AB3136" i="20"/>
  <c r="AB3137" i="20"/>
  <c r="AB3138" i="20"/>
  <c r="AB3139" i="20"/>
  <c r="AB3140" i="20"/>
  <c r="AB3141" i="20"/>
  <c r="AB3142" i="20"/>
  <c r="AB3143" i="20"/>
  <c r="AB3144" i="20"/>
  <c r="AB3145" i="20"/>
  <c r="AB3146" i="20"/>
  <c r="AB3147" i="20"/>
  <c r="AB3148" i="20"/>
  <c r="AB3149" i="20"/>
  <c r="AB3150" i="20"/>
  <c r="AB3151" i="20"/>
  <c r="AB3152" i="20"/>
  <c r="AB3153" i="20"/>
  <c r="AB3154" i="20"/>
  <c r="AB3155" i="20"/>
  <c r="AB3156" i="20"/>
  <c r="AB3157" i="20"/>
  <c r="AB3158" i="20"/>
  <c r="AB3159" i="20"/>
  <c r="AB3160" i="20"/>
  <c r="AB3161" i="20"/>
  <c r="AB3162" i="20"/>
  <c r="AB3163" i="20"/>
  <c r="AB3164" i="20"/>
  <c r="AB3165" i="20"/>
  <c r="AB3166" i="20"/>
  <c r="AB3167" i="20"/>
  <c r="AB3168" i="20"/>
  <c r="AB3169" i="20"/>
  <c r="AB3170" i="20"/>
  <c r="AB3171" i="20"/>
  <c r="AB3172" i="20"/>
  <c r="AB3173" i="20"/>
  <c r="AB3174" i="20"/>
  <c r="AB3175" i="20"/>
  <c r="AB3176" i="20"/>
  <c r="AB3177" i="20"/>
  <c r="AB3178" i="20"/>
  <c r="AB3179" i="20"/>
  <c r="AB3180" i="20"/>
  <c r="AB3181" i="20"/>
  <c r="AB3182" i="20"/>
  <c r="AB3183" i="20"/>
  <c r="AB3184" i="20"/>
  <c r="AB3185" i="20"/>
  <c r="AB3186" i="20"/>
  <c r="AB3187" i="20"/>
  <c r="AB3188" i="20"/>
  <c r="AB3189" i="20"/>
  <c r="AB3190" i="20"/>
  <c r="AB3191" i="20"/>
  <c r="AB3192" i="20"/>
  <c r="AB3193" i="20"/>
  <c r="AB3194" i="20"/>
  <c r="AB3195" i="20"/>
  <c r="AB3196" i="20"/>
  <c r="AB3197" i="20"/>
  <c r="AB3198" i="20"/>
  <c r="AB3199" i="20"/>
  <c r="AB3200" i="20"/>
  <c r="AB3201" i="20"/>
  <c r="AB3202" i="20"/>
  <c r="AB3203" i="20"/>
  <c r="AB3204" i="20"/>
  <c r="AB3205" i="20"/>
  <c r="AB3206" i="20"/>
  <c r="AB3207" i="20"/>
  <c r="AB3208" i="20"/>
  <c r="AB3209" i="20"/>
  <c r="AB3210" i="20"/>
  <c r="AB3211" i="20"/>
  <c r="AB3212" i="20"/>
  <c r="AB3213" i="20"/>
  <c r="AB3214" i="20"/>
  <c r="AB3215" i="20"/>
  <c r="AB3216" i="20"/>
  <c r="AB3217" i="20"/>
  <c r="AB3218" i="20"/>
  <c r="AB3219" i="20"/>
  <c r="AB3220" i="20"/>
  <c r="AB3221" i="20"/>
  <c r="AB3222" i="20"/>
  <c r="AB3223" i="20"/>
  <c r="AB3224" i="20"/>
  <c r="AB3225" i="20"/>
  <c r="AB3226" i="20"/>
  <c r="AB3227" i="20"/>
  <c r="AB3228" i="20"/>
  <c r="AB3229" i="20"/>
  <c r="AB3230" i="20"/>
  <c r="AB3231" i="20"/>
  <c r="AB3232" i="20"/>
  <c r="AB3233" i="20"/>
  <c r="AB3234" i="20"/>
  <c r="AB3235" i="20"/>
  <c r="AB3236" i="20"/>
  <c r="AB3237" i="20"/>
  <c r="AB3238" i="20"/>
  <c r="AB3239" i="20"/>
  <c r="AB3240" i="20"/>
  <c r="AB3241" i="20"/>
  <c r="AB3242" i="20"/>
  <c r="AB3243" i="20"/>
  <c r="AB3244" i="20"/>
  <c r="AB3245" i="20"/>
  <c r="AB3246" i="20"/>
  <c r="AB3247" i="20"/>
  <c r="AB3248" i="20"/>
  <c r="AB3249" i="20"/>
  <c r="AB3250" i="20"/>
  <c r="AB3251" i="20"/>
  <c r="AB3252" i="20"/>
  <c r="AB3253" i="20"/>
  <c r="AB3254" i="20"/>
  <c r="AB3255" i="20"/>
  <c r="AB3256" i="20"/>
  <c r="AB3257" i="20"/>
  <c r="AB3258" i="20"/>
  <c r="AB3259" i="20"/>
  <c r="AB3260" i="20"/>
  <c r="AB3261" i="20"/>
  <c r="AB3262" i="20"/>
  <c r="AB3263" i="20"/>
  <c r="AB3264" i="20"/>
  <c r="AB3265" i="20"/>
  <c r="AB3266" i="20"/>
  <c r="AB3267" i="20"/>
  <c r="AB3268" i="20"/>
  <c r="AB3269" i="20"/>
  <c r="AB3270" i="20"/>
  <c r="AB3271" i="20"/>
  <c r="AB3272" i="20"/>
  <c r="AB3273" i="20"/>
  <c r="AB3274" i="20"/>
  <c r="AB3275" i="20"/>
  <c r="AB3276" i="20"/>
  <c r="AB3277" i="20"/>
  <c r="AB3278" i="20"/>
  <c r="AB3279" i="20"/>
  <c r="AB3280" i="20"/>
  <c r="AB3281" i="20"/>
  <c r="AB3282" i="20"/>
  <c r="AB3283" i="20"/>
  <c r="AB3284" i="20"/>
  <c r="AB3285" i="20"/>
  <c r="AB3286" i="20"/>
  <c r="AB3287" i="20"/>
  <c r="AB3288" i="20"/>
  <c r="AB3289" i="20"/>
  <c r="AB3290" i="20"/>
  <c r="AB3291" i="20"/>
  <c r="AB3292" i="20"/>
  <c r="AB3293" i="20"/>
  <c r="AB3294" i="20"/>
  <c r="AB3295" i="20"/>
  <c r="AB3296" i="20"/>
  <c r="AB3297" i="20"/>
  <c r="AB3298" i="20"/>
  <c r="AB3299" i="20"/>
  <c r="AB3300" i="20"/>
  <c r="AB3301" i="20"/>
  <c r="AB3302" i="20"/>
  <c r="AB3303" i="20"/>
  <c r="AB3304" i="20"/>
  <c r="AB3305" i="20"/>
  <c r="AB3306" i="20"/>
  <c r="AB3307" i="20"/>
  <c r="AB3308" i="20"/>
  <c r="AB3309" i="20"/>
  <c r="AB3310" i="20"/>
  <c r="AB3311" i="20"/>
  <c r="AB3312" i="20"/>
  <c r="AB3313" i="20"/>
  <c r="AB3314" i="20"/>
  <c r="AB3315" i="20"/>
  <c r="AB3316" i="20"/>
  <c r="AB3317" i="20"/>
  <c r="AB3318" i="20"/>
  <c r="AB3319" i="20"/>
  <c r="AB3320" i="20"/>
  <c r="AB3321" i="20"/>
  <c r="AB3322" i="20"/>
  <c r="AB3323" i="20"/>
  <c r="AB3324" i="20"/>
  <c r="AB3325" i="20"/>
  <c r="AB3326" i="20"/>
  <c r="AB3327" i="20"/>
  <c r="AB3328" i="20"/>
  <c r="AB3329" i="20"/>
  <c r="AB3330" i="20"/>
  <c r="AB3331" i="20"/>
  <c r="AB3332" i="20"/>
  <c r="AB3333" i="20"/>
  <c r="AB3334" i="20"/>
  <c r="AB3335" i="20"/>
  <c r="AB3336" i="20"/>
  <c r="AB3337" i="20"/>
  <c r="AB3338" i="20"/>
  <c r="AB3339" i="20"/>
  <c r="AB3340" i="20"/>
  <c r="AB3341" i="20"/>
  <c r="AB3342" i="20"/>
  <c r="AB3343" i="20"/>
  <c r="AB3344" i="20"/>
  <c r="AB3345" i="20"/>
  <c r="AB3346" i="20"/>
  <c r="AB3347" i="20"/>
  <c r="AB3348" i="20"/>
  <c r="AB3349" i="20"/>
  <c r="AB3350" i="20"/>
  <c r="AB3351" i="20"/>
  <c r="AB3352" i="20"/>
  <c r="AB3353" i="20"/>
  <c r="AB3354" i="20"/>
  <c r="AB3355" i="20"/>
  <c r="AB3356" i="20"/>
  <c r="AB3357" i="20"/>
  <c r="AB3358" i="20"/>
  <c r="AB3359" i="20"/>
  <c r="AB3360" i="20"/>
  <c r="AB3361" i="20"/>
  <c r="AB3362" i="20"/>
  <c r="AB3363" i="20"/>
  <c r="AB3364" i="20"/>
  <c r="AB3365" i="20"/>
  <c r="AB3366" i="20"/>
  <c r="AB3367" i="20"/>
  <c r="AB3368" i="20"/>
  <c r="AB3369" i="20"/>
  <c r="AB3370" i="20"/>
  <c r="AB3371" i="20"/>
  <c r="AB3372" i="20"/>
  <c r="AB3373" i="20"/>
  <c r="AB3374" i="20"/>
  <c r="AB3375" i="20"/>
  <c r="AB3376" i="20"/>
  <c r="AB3377" i="20"/>
  <c r="AB3378" i="20"/>
  <c r="AB3379" i="20"/>
  <c r="AB3380" i="20"/>
  <c r="AB3381" i="20"/>
  <c r="AB3382" i="20"/>
  <c r="AB3383" i="20"/>
  <c r="AB3384" i="20"/>
  <c r="AB3385" i="20"/>
  <c r="AB3386" i="20"/>
  <c r="AB3387" i="20"/>
  <c r="AB3388" i="20"/>
  <c r="AB3389" i="20"/>
  <c r="AB3390" i="20"/>
  <c r="AB3391" i="20"/>
  <c r="AB3392" i="20"/>
  <c r="AB3393" i="20"/>
  <c r="AB3394" i="20"/>
  <c r="AB3395" i="20"/>
  <c r="AB3396" i="20"/>
  <c r="AB3397" i="20"/>
  <c r="AB3398" i="20"/>
  <c r="AB3399" i="20"/>
  <c r="AB3400" i="20"/>
  <c r="AB3401" i="20"/>
  <c r="AB3402" i="20"/>
  <c r="AB3403" i="20"/>
  <c r="AB3404" i="20"/>
  <c r="AB3405" i="20"/>
  <c r="AB3406" i="20"/>
  <c r="AB3407" i="20"/>
  <c r="AB3408" i="20"/>
  <c r="AB3409" i="20"/>
  <c r="AB3410" i="20"/>
  <c r="AB3411" i="20"/>
  <c r="AB3412" i="20"/>
  <c r="AB3413" i="20"/>
  <c r="AB3414" i="20"/>
  <c r="AB3415" i="20"/>
  <c r="AB3416" i="20"/>
  <c r="AB3417" i="20"/>
  <c r="AB3418" i="20"/>
  <c r="AB3419" i="20"/>
  <c r="AB3420" i="20"/>
  <c r="AB3421" i="20"/>
  <c r="AB3422" i="20"/>
  <c r="AB3423" i="20"/>
  <c r="AB3424" i="20"/>
  <c r="AB3425" i="20"/>
  <c r="AB3426" i="20"/>
  <c r="AB3427" i="20"/>
  <c r="AB3428" i="20"/>
  <c r="AB3429" i="20"/>
  <c r="AB3430" i="20"/>
  <c r="AB3431" i="20"/>
  <c r="AB3432" i="20"/>
  <c r="AB3433" i="20"/>
  <c r="AB3434" i="20"/>
  <c r="AB3435" i="20"/>
  <c r="AB3436" i="20"/>
  <c r="AB3437" i="20"/>
  <c r="AB3438" i="20"/>
  <c r="AB3439" i="20"/>
  <c r="AB3440" i="20"/>
  <c r="AB3441" i="20"/>
  <c r="AB3442" i="20"/>
  <c r="AB3443" i="20"/>
  <c r="AB3444" i="20"/>
  <c r="AB3445" i="20"/>
  <c r="AB3446" i="20"/>
  <c r="AB3447" i="20"/>
  <c r="AB3448" i="20"/>
  <c r="AB3449" i="20"/>
  <c r="AB3450" i="20"/>
  <c r="AB3451" i="20"/>
  <c r="AB3452" i="20"/>
  <c r="AB3453" i="20"/>
  <c r="AB3454" i="20"/>
  <c r="AB3455" i="20"/>
  <c r="AB3456" i="20"/>
  <c r="AB3457" i="20"/>
  <c r="AB3458" i="20"/>
  <c r="AB3459" i="20"/>
  <c r="AB3460" i="20"/>
  <c r="AB3461" i="20"/>
  <c r="AB3462" i="20"/>
  <c r="AB3463" i="20"/>
  <c r="AB3464" i="20"/>
  <c r="AB3465" i="20"/>
  <c r="AB3466" i="20"/>
  <c r="AB3467" i="20"/>
  <c r="AB3468" i="20"/>
  <c r="AB3469" i="20"/>
  <c r="AB3470" i="20"/>
  <c r="AB3471" i="20"/>
  <c r="AB3472" i="20"/>
  <c r="AB3473" i="20"/>
  <c r="AB3474" i="20"/>
  <c r="AB3475" i="20"/>
  <c r="AB3476" i="20"/>
  <c r="AB3477" i="20"/>
  <c r="AB3478" i="20"/>
  <c r="AB3479" i="20"/>
  <c r="AB3480" i="20"/>
  <c r="AB3481" i="20"/>
  <c r="AB3482" i="20"/>
  <c r="AB3483" i="20"/>
  <c r="AB3484" i="20"/>
  <c r="AB3485" i="20"/>
  <c r="AB3486" i="20"/>
  <c r="AB3487" i="20"/>
  <c r="AB3488" i="20"/>
  <c r="AB3489" i="20"/>
  <c r="AB3490" i="20"/>
  <c r="AB3491" i="20"/>
  <c r="AB3492" i="20"/>
  <c r="AB3493" i="20"/>
  <c r="AB3494" i="20"/>
  <c r="AB3495" i="20"/>
  <c r="AB3496" i="20"/>
  <c r="AB3497" i="20"/>
  <c r="AB3498" i="20"/>
  <c r="AB3499" i="20"/>
  <c r="AB3500" i="20"/>
  <c r="AB3501" i="20"/>
  <c r="AB3502" i="20"/>
  <c r="AB3503" i="20"/>
  <c r="AB3504" i="20"/>
  <c r="AB3505" i="20"/>
  <c r="AB3506" i="20"/>
  <c r="AB3507" i="20"/>
  <c r="AB3508" i="20"/>
  <c r="AB3509" i="20"/>
  <c r="AB3510" i="20"/>
  <c r="AB3511" i="20"/>
  <c r="AB3512" i="20"/>
  <c r="AB3513" i="20"/>
  <c r="AB3514" i="20"/>
  <c r="AB3515" i="20"/>
  <c r="AB3516" i="20"/>
  <c r="AB3517" i="20"/>
  <c r="AB3518" i="20"/>
  <c r="AB3519" i="20"/>
  <c r="AB3520" i="20"/>
  <c r="AB3521" i="20"/>
  <c r="AB3522" i="20"/>
  <c r="AB3523" i="20"/>
  <c r="AB3524" i="20"/>
  <c r="AB3525" i="20"/>
  <c r="AB3526" i="20"/>
  <c r="AB3527" i="20"/>
  <c r="AB3528" i="20"/>
  <c r="AB3529" i="20"/>
  <c r="AB3530" i="20"/>
  <c r="AB3531" i="20"/>
  <c r="AB3532" i="20"/>
  <c r="AB3533" i="20"/>
  <c r="AB3534" i="20"/>
  <c r="AB3535" i="20"/>
  <c r="AB3536" i="20"/>
  <c r="AB3537" i="20"/>
  <c r="AB3538" i="20"/>
  <c r="AB3539" i="20"/>
  <c r="AB3540" i="20"/>
  <c r="AB3541" i="20"/>
  <c r="AB3542" i="20"/>
  <c r="AB3543" i="20"/>
  <c r="AB3544" i="20"/>
  <c r="AB3545" i="20"/>
  <c r="AB3546" i="20"/>
  <c r="AB3547" i="20"/>
  <c r="AB3548" i="20"/>
  <c r="AB3549" i="20"/>
  <c r="AB3550" i="20"/>
  <c r="AB3551" i="20"/>
  <c r="AB3552" i="20"/>
  <c r="AB3553" i="20"/>
  <c r="AB3554" i="20"/>
  <c r="AB3555" i="20"/>
  <c r="AB3556" i="20"/>
  <c r="AB3557" i="20"/>
  <c r="AB3558" i="20"/>
  <c r="AB3559" i="20"/>
  <c r="AB3560" i="20"/>
  <c r="AB3561" i="20"/>
  <c r="AB3562" i="20"/>
  <c r="AB3563" i="20"/>
  <c r="AB3564" i="20"/>
  <c r="AB3565" i="20"/>
  <c r="AB3566" i="20"/>
  <c r="AB3567" i="20"/>
  <c r="AB3568" i="20"/>
  <c r="AB3569" i="20"/>
  <c r="AB3570" i="20"/>
  <c r="AB3571" i="20"/>
  <c r="AB3572" i="20"/>
  <c r="AB3573" i="20"/>
  <c r="AB3574" i="20"/>
  <c r="AB3575" i="20"/>
  <c r="AB3576" i="20"/>
  <c r="AB3577" i="20"/>
  <c r="AB3578" i="20"/>
  <c r="AB3579" i="20"/>
  <c r="AB3580" i="20"/>
  <c r="AB3581" i="20"/>
  <c r="AB3582" i="20"/>
  <c r="AB3583" i="20"/>
  <c r="AB3584" i="20"/>
  <c r="AB3585" i="20"/>
  <c r="AB3586" i="20"/>
  <c r="AB3587" i="20"/>
  <c r="AB3588" i="20"/>
  <c r="AB3589" i="20"/>
  <c r="AB3590" i="20"/>
  <c r="AB3591" i="20"/>
  <c r="AB3592" i="20"/>
  <c r="AB3593" i="20"/>
  <c r="AB3594" i="20"/>
  <c r="AB3595" i="20"/>
  <c r="AB3596" i="20"/>
  <c r="AB3597" i="20"/>
  <c r="AB3598" i="20"/>
  <c r="AB3599" i="20"/>
  <c r="AB3600" i="20"/>
  <c r="AB3601" i="20"/>
  <c r="AB3602" i="20"/>
  <c r="AB3603" i="20"/>
  <c r="AB3604" i="20"/>
  <c r="AB3605" i="20"/>
  <c r="AB3606" i="20"/>
  <c r="AB3607" i="20"/>
  <c r="AB3608" i="20"/>
  <c r="AB3609" i="20"/>
  <c r="AB3610" i="20"/>
  <c r="AB3611" i="20"/>
  <c r="AB3612" i="20"/>
  <c r="AB3613" i="20"/>
  <c r="AB3614" i="20"/>
  <c r="AB3615" i="20"/>
  <c r="AB3616" i="20"/>
  <c r="AB3617" i="20"/>
  <c r="AB3618" i="20"/>
  <c r="AB3619" i="20"/>
  <c r="AB3620" i="20"/>
  <c r="AB3621" i="20"/>
  <c r="AB3622" i="20"/>
  <c r="AB3623" i="20"/>
  <c r="AB3624" i="20"/>
  <c r="AB3625" i="20"/>
  <c r="AB3626" i="20"/>
  <c r="AB3627" i="20"/>
  <c r="AB3628" i="20"/>
  <c r="AB3629" i="20"/>
  <c r="AB3630" i="20"/>
  <c r="AB3631" i="20"/>
  <c r="AB3632" i="20"/>
  <c r="AB3633" i="20"/>
  <c r="AB3634" i="20"/>
  <c r="AB3635" i="20"/>
  <c r="AB3636" i="20"/>
  <c r="AB3637" i="20"/>
  <c r="AB3638" i="20"/>
  <c r="AB3639" i="20"/>
  <c r="AB3640" i="20"/>
  <c r="AB3641" i="20"/>
  <c r="AB3642" i="20"/>
  <c r="AB3643" i="20"/>
  <c r="AB3644" i="20"/>
  <c r="AB3645" i="20"/>
  <c r="AB3646" i="20"/>
  <c r="AB3647" i="20"/>
  <c r="AB3648" i="20"/>
  <c r="AB3649" i="20"/>
  <c r="AB3650" i="20"/>
  <c r="AB3651" i="20"/>
  <c r="AB3652" i="20"/>
  <c r="AB3653" i="20"/>
  <c r="AB3654" i="20"/>
  <c r="AB3655" i="20"/>
  <c r="AB3656" i="20"/>
  <c r="AB3657" i="20"/>
  <c r="AB3658" i="20"/>
  <c r="AB3659" i="20"/>
  <c r="AB3660" i="20"/>
  <c r="AB3661" i="20"/>
  <c r="AB3662" i="20"/>
  <c r="AB3663" i="20"/>
  <c r="AB3664" i="20"/>
  <c r="AB3665" i="20"/>
  <c r="AB3666" i="20"/>
  <c r="AB3667" i="20"/>
  <c r="AB3668" i="20"/>
  <c r="AB3669" i="20"/>
  <c r="AB3670" i="20"/>
  <c r="AB3671" i="20"/>
  <c r="AB3672" i="20"/>
  <c r="AB3673" i="20"/>
  <c r="AB3674" i="20"/>
  <c r="AB3675" i="20"/>
  <c r="AB3676" i="20"/>
  <c r="AB3677" i="20"/>
  <c r="AB3678" i="20"/>
  <c r="AB3679" i="20"/>
  <c r="AB3680" i="20"/>
  <c r="AB3681" i="20"/>
  <c r="AB3682" i="20"/>
  <c r="AB3683" i="20"/>
  <c r="AB3684" i="20"/>
  <c r="AB3685" i="20"/>
  <c r="AB3686" i="20"/>
  <c r="AB3687" i="20"/>
  <c r="AB3688" i="20"/>
  <c r="AB3689" i="20"/>
  <c r="AB3690" i="20"/>
  <c r="AB3691" i="20"/>
  <c r="AB3692" i="20"/>
  <c r="AB3693" i="20"/>
  <c r="AB3694" i="20"/>
  <c r="AB3695" i="20"/>
  <c r="AB3696" i="20"/>
  <c r="AB3697" i="20"/>
  <c r="AB3698" i="20"/>
  <c r="AB3699" i="20"/>
  <c r="AB3700" i="20"/>
  <c r="AB3701" i="20"/>
  <c r="AB3702" i="20"/>
  <c r="AB3703" i="20"/>
  <c r="AB3704" i="20"/>
  <c r="AB3705" i="20"/>
  <c r="AB3706" i="20"/>
  <c r="AB3707" i="20"/>
  <c r="AB3708" i="20"/>
  <c r="AB3709" i="20"/>
  <c r="AB3710" i="20"/>
  <c r="AB3711" i="20"/>
  <c r="AB3712" i="20"/>
  <c r="AB3713" i="20"/>
  <c r="AB3714" i="20"/>
  <c r="AB3715" i="20"/>
  <c r="AB3716" i="20"/>
  <c r="AB3717" i="20"/>
  <c r="AB3718" i="20"/>
  <c r="AB3719" i="20"/>
  <c r="AB3720" i="20"/>
  <c r="AB3721" i="20"/>
  <c r="AB3722" i="20"/>
  <c r="AB3723" i="20"/>
  <c r="AB3724" i="20"/>
  <c r="AB3725" i="20"/>
  <c r="AB3726" i="20"/>
  <c r="AB3727" i="20"/>
  <c r="AB3728" i="20"/>
  <c r="AB3729" i="20"/>
  <c r="AB3730" i="20"/>
  <c r="AB3731" i="20"/>
  <c r="AB3732" i="20"/>
  <c r="AB3733" i="20"/>
  <c r="AB3734" i="20"/>
  <c r="AB3735" i="20"/>
  <c r="AB3736" i="20"/>
  <c r="AB3737" i="20"/>
  <c r="AB3738" i="20"/>
  <c r="AB3739" i="20"/>
  <c r="AB3740" i="20"/>
  <c r="AB3741" i="20"/>
  <c r="AB3742" i="20"/>
  <c r="AB3743" i="20"/>
  <c r="AB3744" i="20"/>
  <c r="AB3745" i="20"/>
  <c r="AB3746" i="20"/>
  <c r="AB3747" i="20"/>
  <c r="AB3748" i="20"/>
  <c r="AB3749" i="20"/>
  <c r="AB3750" i="20"/>
  <c r="AB3751" i="20"/>
  <c r="AB3752" i="20"/>
  <c r="AB3753" i="20"/>
  <c r="AB3754" i="20"/>
  <c r="AB3755" i="20"/>
  <c r="AB3756" i="20"/>
  <c r="AB3757" i="20"/>
  <c r="AB3758" i="20"/>
  <c r="AB3759" i="20"/>
  <c r="AB3760" i="20"/>
  <c r="AB3761" i="20"/>
  <c r="AB3762" i="20"/>
  <c r="AB3763" i="20"/>
  <c r="AB3764" i="20"/>
  <c r="AB3765" i="20"/>
  <c r="AB3766" i="20"/>
  <c r="AB3767" i="20"/>
  <c r="AB3768" i="20"/>
  <c r="AB3769" i="20"/>
  <c r="AB3770" i="20"/>
  <c r="AB3771" i="20"/>
  <c r="AB3772" i="20"/>
  <c r="AB3773" i="20"/>
  <c r="AB3774" i="20"/>
  <c r="AB3775" i="20"/>
  <c r="AB3776" i="20"/>
  <c r="AB3777" i="20"/>
  <c r="AB3778" i="20"/>
  <c r="AB3779" i="20"/>
  <c r="AB3780" i="20"/>
  <c r="AB3781" i="20"/>
  <c r="AB3782" i="20"/>
  <c r="AB3783" i="20"/>
  <c r="AB3784" i="20"/>
  <c r="AB3785" i="20"/>
  <c r="AB3786" i="20"/>
  <c r="AB3787" i="20"/>
  <c r="AB3788" i="20"/>
  <c r="AB3789" i="20"/>
  <c r="AB3790" i="20"/>
  <c r="AB3791" i="20"/>
  <c r="AB3792" i="20"/>
  <c r="AB3793" i="20"/>
  <c r="AB3794" i="20"/>
  <c r="AB3795" i="20"/>
  <c r="AB3796" i="20"/>
  <c r="AB3797" i="20"/>
  <c r="AB3798" i="20"/>
  <c r="AB3799" i="20"/>
  <c r="AB3800" i="20"/>
  <c r="AB3801" i="20"/>
  <c r="AB3802" i="20"/>
  <c r="AB3803" i="20"/>
  <c r="AB3804" i="20"/>
  <c r="AB3805" i="20"/>
  <c r="AB3806" i="20"/>
  <c r="AB3807" i="20"/>
  <c r="AB3808" i="20"/>
  <c r="AB3809" i="20"/>
  <c r="AB3810" i="20"/>
  <c r="AB3811" i="20"/>
  <c r="AB3812" i="20"/>
  <c r="AB3813" i="20"/>
  <c r="AB3814" i="20"/>
  <c r="AB3815" i="20"/>
  <c r="AB3816" i="20"/>
  <c r="AB3817" i="20"/>
  <c r="AB3818" i="20"/>
  <c r="AB3819" i="20"/>
  <c r="AB3820" i="20"/>
  <c r="AB3821" i="20"/>
  <c r="AB3822" i="20"/>
  <c r="AB3823" i="20"/>
  <c r="AB3824" i="20"/>
  <c r="AB3825" i="20"/>
  <c r="AB3826" i="20"/>
  <c r="AB3827" i="20"/>
  <c r="AB3828" i="20"/>
  <c r="AB3829" i="20"/>
  <c r="AB3830" i="20"/>
  <c r="AB3831" i="20"/>
  <c r="AB3832" i="20"/>
  <c r="AB3833" i="20"/>
  <c r="AB3834" i="20"/>
  <c r="AB3835" i="20"/>
  <c r="AB3836" i="20"/>
  <c r="AB3837" i="20"/>
  <c r="AB3838" i="20"/>
  <c r="AB3839" i="20"/>
  <c r="AB3840" i="20"/>
  <c r="AB3841" i="20"/>
  <c r="AB3842" i="20"/>
  <c r="AB3843" i="20"/>
  <c r="AB3844" i="20"/>
  <c r="AB3845" i="20"/>
  <c r="AB3846" i="20"/>
  <c r="AB3847" i="20"/>
  <c r="AB3848" i="20"/>
  <c r="AB3849" i="20"/>
  <c r="AB3850" i="20"/>
  <c r="AB3851" i="20"/>
  <c r="AB3852" i="20"/>
  <c r="AB3853" i="20"/>
  <c r="AB3854" i="20"/>
  <c r="AB3855" i="20"/>
  <c r="AB3856" i="20"/>
  <c r="AB3857" i="20"/>
  <c r="AB3858" i="20"/>
  <c r="AB3859" i="20"/>
  <c r="AB3860" i="20"/>
  <c r="AB3861" i="20"/>
  <c r="AB3862" i="20"/>
  <c r="AB3863" i="20"/>
  <c r="AB3864" i="20"/>
  <c r="AB3865" i="20"/>
  <c r="AB3866" i="20"/>
  <c r="AB3867" i="20"/>
  <c r="AB3868" i="20"/>
  <c r="AB3869" i="20"/>
  <c r="AB3870" i="20"/>
  <c r="AB3871" i="20"/>
  <c r="AB3872" i="20"/>
  <c r="AB3873" i="20"/>
  <c r="AB3874" i="20"/>
  <c r="AB3875" i="20"/>
  <c r="AB3876" i="20"/>
  <c r="AB3877" i="20"/>
  <c r="AB3878" i="20"/>
  <c r="AB3879" i="20"/>
  <c r="AB3880" i="20"/>
  <c r="AB3881" i="20"/>
  <c r="AB3882" i="20"/>
  <c r="AB3883" i="20"/>
  <c r="AB3884" i="20"/>
  <c r="AB3885" i="20"/>
  <c r="AB3886" i="20"/>
  <c r="AB3887" i="20"/>
  <c r="AB3888" i="20"/>
  <c r="AB3889" i="20"/>
  <c r="AB3890" i="20"/>
  <c r="AB3891" i="20"/>
  <c r="AB3892" i="20"/>
  <c r="AB3893" i="20"/>
  <c r="AB3894" i="20"/>
  <c r="AB3895" i="20"/>
  <c r="AB3896" i="20"/>
  <c r="AB3897" i="20"/>
  <c r="AB3898" i="20"/>
  <c r="AB3899" i="20"/>
  <c r="AB3900" i="20"/>
  <c r="AB3901" i="20"/>
  <c r="AB3902" i="20"/>
  <c r="AB3903" i="20"/>
  <c r="AB3904" i="20"/>
  <c r="AB3905" i="20"/>
  <c r="AB3906" i="20"/>
  <c r="AB3907" i="20"/>
  <c r="AB3908" i="20"/>
  <c r="AB3909" i="20"/>
  <c r="AB3910" i="20"/>
  <c r="AB3911" i="20"/>
  <c r="AB3912" i="20"/>
  <c r="AB3913" i="20"/>
  <c r="AB3914" i="20"/>
  <c r="AB3915" i="20"/>
  <c r="AB3916" i="20"/>
  <c r="AB3917" i="20"/>
  <c r="AB3918" i="20"/>
  <c r="AB3919" i="20"/>
  <c r="AB3920" i="20"/>
  <c r="AB3921" i="20"/>
  <c r="AB3922" i="20"/>
  <c r="AB3923" i="20"/>
  <c r="AB3924" i="20"/>
  <c r="AB3925" i="20"/>
  <c r="AB3926" i="20"/>
  <c r="AB3927" i="20"/>
  <c r="AB3928" i="20"/>
  <c r="AB3929" i="20"/>
  <c r="AB3930" i="20"/>
  <c r="AB3931" i="20"/>
  <c r="AB3932" i="20"/>
  <c r="AB3933" i="20"/>
  <c r="AB3934" i="20"/>
  <c r="AB3935" i="20"/>
  <c r="AB3936" i="20"/>
  <c r="AB3937" i="20"/>
  <c r="AB3938" i="20"/>
  <c r="AB3939" i="20"/>
  <c r="AB3940" i="20"/>
  <c r="AB3941" i="20"/>
  <c r="AB3942" i="20"/>
  <c r="AB3943" i="20"/>
  <c r="AB3944" i="20"/>
  <c r="AB3945" i="20"/>
  <c r="AB3946" i="20"/>
  <c r="AB3947" i="20"/>
  <c r="AB3948" i="20"/>
  <c r="AB3949" i="20"/>
  <c r="AB3950" i="20"/>
  <c r="AB3951" i="20"/>
  <c r="AB3952" i="20"/>
  <c r="AB3953" i="20"/>
  <c r="AB3954" i="20"/>
  <c r="AB3955" i="20"/>
  <c r="AB3956" i="20"/>
  <c r="AB3957" i="20"/>
  <c r="AB3958" i="20"/>
  <c r="AB3959" i="20"/>
  <c r="AB3960" i="20"/>
  <c r="AB3961" i="20"/>
  <c r="AB3962" i="20"/>
  <c r="AB3963" i="20"/>
  <c r="AB3964" i="20"/>
  <c r="AB3965" i="20"/>
  <c r="AB3966" i="20"/>
  <c r="AB3967" i="20"/>
  <c r="AB3968" i="20"/>
  <c r="AB3969" i="20"/>
  <c r="AB3970" i="20"/>
  <c r="AB3971" i="20"/>
  <c r="AB3972" i="20"/>
  <c r="AB3973" i="20"/>
  <c r="AB3974" i="20"/>
  <c r="AB3975" i="20"/>
  <c r="AB3976" i="20"/>
  <c r="AB3977" i="20"/>
  <c r="AB3978" i="20"/>
  <c r="AB3979" i="20"/>
  <c r="AB3980" i="20"/>
  <c r="AB3981" i="20"/>
  <c r="AB3982" i="20"/>
  <c r="AB3983" i="20"/>
  <c r="AB3984" i="20"/>
  <c r="AB3985" i="20"/>
  <c r="AB3986" i="20"/>
  <c r="AB3987" i="20"/>
  <c r="AB3988" i="20"/>
  <c r="AB3989" i="20"/>
  <c r="AB3990" i="20"/>
  <c r="AB3991" i="20"/>
  <c r="AB3992" i="20"/>
  <c r="AB3993" i="20"/>
  <c r="AB3994" i="20"/>
  <c r="AB3995" i="20"/>
  <c r="AB3996" i="20"/>
  <c r="AB3997" i="20"/>
  <c r="AB3998" i="20"/>
  <c r="AB3999" i="20"/>
  <c r="AB4000" i="20"/>
  <c r="AB4001" i="20"/>
  <c r="AB4002" i="20"/>
  <c r="AB4003" i="20"/>
  <c r="AB4004" i="20"/>
  <c r="AD4004" i="20"/>
  <c r="AC4004" i="20"/>
  <c r="AD4003" i="20"/>
  <c r="AC4003" i="20"/>
  <c r="AD4002" i="20"/>
  <c r="AC4002" i="20"/>
  <c r="AD4001" i="20"/>
  <c r="AC4001" i="20"/>
  <c r="AD4000" i="20"/>
  <c r="AC4000" i="20"/>
  <c r="AD3999" i="20"/>
  <c r="AC3999" i="20"/>
  <c r="AD3998" i="20"/>
  <c r="AC3998" i="20"/>
  <c r="AD3997" i="20"/>
  <c r="AC3997" i="20"/>
  <c r="AD3996" i="20"/>
  <c r="AC3996" i="20"/>
  <c r="AD3995" i="20"/>
  <c r="AC3995" i="20"/>
  <c r="AD3994" i="20"/>
  <c r="AC3994" i="20"/>
  <c r="AD3993" i="20"/>
  <c r="AC3993" i="20"/>
  <c r="AD3992" i="20"/>
  <c r="AC3992" i="20"/>
  <c r="AD3991" i="20"/>
  <c r="AC3991" i="20"/>
  <c r="AD3990" i="20"/>
  <c r="AC3990" i="20"/>
  <c r="AD3989" i="20"/>
  <c r="AC3989" i="20"/>
  <c r="AD3988" i="20"/>
  <c r="AC3988" i="20"/>
  <c r="AD3987" i="20"/>
  <c r="AC3987" i="20"/>
  <c r="AD3986" i="20"/>
  <c r="AC3986" i="20"/>
  <c r="AD3985" i="20"/>
  <c r="AC3985" i="20"/>
  <c r="AD3984" i="20"/>
  <c r="AC3984" i="20"/>
  <c r="AD3983" i="20"/>
  <c r="AC3983" i="20"/>
  <c r="AD3982" i="20"/>
  <c r="AC3982" i="20"/>
  <c r="AD3981" i="20"/>
  <c r="AC3981" i="20"/>
  <c r="AD3980" i="20"/>
  <c r="AC3980" i="20"/>
  <c r="AD3979" i="20"/>
  <c r="AC3979" i="20"/>
  <c r="AD3978" i="20"/>
  <c r="AC3978" i="20"/>
  <c r="AD3977" i="20"/>
  <c r="AC3977" i="20"/>
  <c r="AD3976" i="20"/>
  <c r="AC3976" i="20"/>
  <c r="AD3975" i="20"/>
  <c r="AC3975" i="20"/>
  <c r="AD3974" i="20"/>
  <c r="AC3974" i="20"/>
  <c r="AD3973" i="20"/>
  <c r="AC3973" i="20"/>
  <c r="AD3972" i="20"/>
  <c r="AC3972" i="20"/>
  <c r="AD3971" i="20"/>
  <c r="AC3971" i="20"/>
  <c r="AD3970" i="20"/>
  <c r="AC3970" i="20"/>
  <c r="AD3969" i="20"/>
  <c r="AC3969" i="20"/>
  <c r="AD3968" i="20"/>
  <c r="AC3968" i="20"/>
  <c r="AD3967" i="20"/>
  <c r="AC3967" i="20"/>
  <c r="AD3966" i="20"/>
  <c r="AC3966" i="20"/>
  <c r="AD3965" i="20"/>
  <c r="AC3965" i="20"/>
  <c r="AD3964" i="20"/>
  <c r="AC3964" i="20"/>
  <c r="AD3963" i="20"/>
  <c r="AC3963" i="20"/>
  <c r="AD3962" i="20"/>
  <c r="AC3962" i="20"/>
  <c r="AD3961" i="20"/>
  <c r="AC3961" i="20"/>
  <c r="AD3960" i="20"/>
  <c r="AC3960" i="20"/>
  <c r="AD3959" i="20"/>
  <c r="AC3959" i="20"/>
  <c r="AD3958" i="20"/>
  <c r="AC3958" i="20"/>
  <c r="AD3957" i="20"/>
  <c r="AC3957" i="20"/>
  <c r="AD3956" i="20"/>
  <c r="AC3956" i="20"/>
  <c r="AD3955" i="20"/>
  <c r="AC3955" i="20"/>
  <c r="AD3954" i="20"/>
  <c r="AC3954" i="20"/>
  <c r="AD3953" i="20"/>
  <c r="AC3953" i="20"/>
  <c r="AD3952" i="20"/>
  <c r="AC3952" i="20"/>
  <c r="AD3951" i="20"/>
  <c r="AC3951" i="20"/>
  <c r="AD3950" i="20"/>
  <c r="AC3950" i="20"/>
  <c r="AD3949" i="20"/>
  <c r="AC3949" i="20"/>
  <c r="AD3948" i="20"/>
  <c r="AC3948" i="20"/>
  <c r="AD3947" i="20"/>
  <c r="AC3947" i="20"/>
  <c r="AD3946" i="20"/>
  <c r="AC3946" i="20"/>
  <c r="AD3945" i="20"/>
  <c r="AC3945" i="20"/>
  <c r="AD3944" i="20"/>
  <c r="AC3944" i="20"/>
  <c r="AD3943" i="20"/>
  <c r="AC3943" i="20"/>
  <c r="AD3942" i="20"/>
  <c r="AC3942" i="20"/>
  <c r="AD3941" i="20"/>
  <c r="AC3941" i="20"/>
  <c r="AD3940" i="20"/>
  <c r="AC3940" i="20"/>
  <c r="AD3939" i="20"/>
  <c r="AC3939" i="20"/>
  <c r="AD3938" i="20"/>
  <c r="AC3938" i="20"/>
  <c r="AD3937" i="20"/>
  <c r="AC3937" i="20"/>
  <c r="AD3936" i="20"/>
  <c r="AC3936" i="20"/>
  <c r="AD3935" i="20"/>
  <c r="AC3935" i="20"/>
  <c r="AD3934" i="20"/>
  <c r="AC3934" i="20"/>
  <c r="AD3933" i="20"/>
  <c r="AC3933" i="20"/>
  <c r="AD3932" i="20"/>
  <c r="AC3932" i="20"/>
  <c r="AD3931" i="20"/>
  <c r="AC3931" i="20"/>
  <c r="AD3930" i="20"/>
  <c r="AC3930" i="20"/>
  <c r="AD3929" i="20"/>
  <c r="AC3929" i="20"/>
  <c r="AD3928" i="20"/>
  <c r="AC3928" i="20"/>
  <c r="AD3927" i="20"/>
  <c r="AC3927" i="20"/>
  <c r="AD3926" i="20"/>
  <c r="AC3926" i="20"/>
  <c r="AD3925" i="20"/>
  <c r="AC3925" i="20"/>
  <c r="AD3924" i="20"/>
  <c r="AC3924" i="20"/>
  <c r="AD3923" i="20"/>
  <c r="AC3923" i="20"/>
  <c r="AD3922" i="20"/>
  <c r="AC3922" i="20"/>
  <c r="AD3921" i="20"/>
  <c r="AC3921" i="20"/>
  <c r="AD3920" i="20"/>
  <c r="AC3920" i="20"/>
  <c r="AD3919" i="20"/>
  <c r="AC3919" i="20"/>
  <c r="AD3918" i="20"/>
  <c r="AC3918" i="20"/>
  <c r="AD3917" i="20"/>
  <c r="AC3917" i="20"/>
  <c r="AD3916" i="20"/>
  <c r="AC3916" i="20"/>
  <c r="AD3915" i="20"/>
  <c r="AC3915" i="20"/>
  <c r="AD3914" i="20"/>
  <c r="AC3914" i="20"/>
  <c r="AD3913" i="20"/>
  <c r="AC3913" i="20"/>
  <c r="AD3912" i="20"/>
  <c r="AC3912" i="20"/>
  <c r="AD3911" i="20"/>
  <c r="AC3911" i="20"/>
  <c r="AD3910" i="20"/>
  <c r="AC3910" i="20"/>
  <c r="AD3909" i="20"/>
  <c r="AC3909" i="20"/>
  <c r="AD3908" i="20"/>
  <c r="AC3908" i="20"/>
  <c r="AD3907" i="20"/>
  <c r="AC3907" i="20"/>
  <c r="AD3906" i="20"/>
  <c r="AC3906" i="20"/>
  <c r="AD3905" i="20"/>
  <c r="AC3905" i="20"/>
  <c r="AD3904" i="20"/>
  <c r="AC3904" i="20"/>
  <c r="AD3903" i="20"/>
  <c r="AC3903" i="20"/>
  <c r="AD3902" i="20"/>
  <c r="AC3902" i="20"/>
  <c r="AD3901" i="20"/>
  <c r="AC3901" i="20"/>
  <c r="AD3900" i="20"/>
  <c r="AC3900" i="20"/>
  <c r="AD3899" i="20"/>
  <c r="AC3899" i="20"/>
  <c r="AD3898" i="20"/>
  <c r="AC3898" i="20"/>
  <c r="AD3897" i="20"/>
  <c r="AC3897" i="20"/>
  <c r="AD3896" i="20"/>
  <c r="AC3896" i="20"/>
  <c r="AD3895" i="20"/>
  <c r="AC3895" i="20"/>
  <c r="AD3894" i="20"/>
  <c r="AC3894" i="20"/>
  <c r="AD3893" i="20"/>
  <c r="AC3893" i="20"/>
  <c r="AD3892" i="20"/>
  <c r="AC3892" i="20"/>
  <c r="AD3891" i="20"/>
  <c r="AC3891" i="20"/>
  <c r="AD3890" i="20"/>
  <c r="AC3890" i="20"/>
  <c r="AD3889" i="20"/>
  <c r="AC3889" i="20"/>
  <c r="AD3888" i="20"/>
  <c r="AC3888" i="20"/>
  <c r="AD3887" i="20"/>
  <c r="AC3887" i="20"/>
  <c r="AD3886" i="20"/>
  <c r="AC3886" i="20"/>
  <c r="AD3885" i="20"/>
  <c r="AC3885" i="20"/>
  <c r="AD3884" i="20"/>
  <c r="AC3884" i="20"/>
  <c r="AD3883" i="20"/>
  <c r="AC3883" i="20"/>
  <c r="AD3882" i="20"/>
  <c r="AC3882" i="20"/>
  <c r="AD3881" i="20"/>
  <c r="AC3881" i="20"/>
  <c r="AD3880" i="20"/>
  <c r="AC3880" i="20"/>
  <c r="AD3879" i="20"/>
  <c r="AC3879" i="20"/>
  <c r="AD3878" i="20"/>
  <c r="AC3878" i="20"/>
  <c r="AD3877" i="20"/>
  <c r="AC3877" i="20"/>
  <c r="AD3876" i="20"/>
  <c r="AC3876" i="20"/>
  <c r="AD3875" i="20"/>
  <c r="AC3875" i="20"/>
  <c r="AD3874" i="20"/>
  <c r="AC3874" i="20"/>
  <c r="AD3873" i="20"/>
  <c r="AC3873" i="20"/>
  <c r="AD3872" i="20"/>
  <c r="AC3872" i="20"/>
  <c r="AD3871" i="20"/>
  <c r="AC3871" i="20"/>
  <c r="AD3870" i="20"/>
  <c r="AC3870" i="20"/>
  <c r="AD3869" i="20"/>
  <c r="AC3869" i="20"/>
  <c r="AD3868" i="20"/>
  <c r="AC3868" i="20"/>
  <c r="AD3867" i="20"/>
  <c r="AC3867" i="20"/>
  <c r="AD3866" i="20"/>
  <c r="AC3866" i="20"/>
  <c r="AD3865" i="20"/>
  <c r="AC3865" i="20"/>
  <c r="AD3864" i="20"/>
  <c r="AC3864" i="20"/>
  <c r="AD3863" i="20"/>
  <c r="AC3863" i="20"/>
  <c r="AD3862" i="20"/>
  <c r="AC3862" i="20"/>
  <c r="AD3861" i="20"/>
  <c r="AC3861" i="20"/>
  <c r="AD3860" i="20"/>
  <c r="AC3860" i="20"/>
  <c r="AD3859" i="20"/>
  <c r="AC3859" i="20"/>
  <c r="AD3858" i="20"/>
  <c r="AC3858" i="20"/>
  <c r="AD3857" i="20"/>
  <c r="AC3857" i="20"/>
  <c r="AD3856" i="20"/>
  <c r="AC3856" i="20"/>
  <c r="AD3855" i="20"/>
  <c r="AC3855" i="20"/>
  <c r="AD3854" i="20"/>
  <c r="AC3854" i="20"/>
  <c r="AD3853" i="20"/>
  <c r="AC3853" i="20"/>
  <c r="AD3852" i="20"/>
  <c r="AC3852" i="20"/>
  <c r="AD3851" i="20"/>
  <c r="AC3851" i="20"/>
  <c r="AD3850" i="20"/>
  <c r="AC3850" i="20"/>
  <c r="AD3849" i="20"/>
  <c r="AC3849" i="20"/>
  <c r="AD3848" i="20"/>
  <c r="AC3848" i="20"/>
  <c r="AD3847" i="20"/>
  <c r="AC3847" i="20"/>
  <c r="AD3846" i="20"/>
  <c r="AC3846" i="20"/>
  <c r="AD3845" i="20"/>
  <c r="AC3845" i="20"/>
  <c r="AD3844" i="20"/>
  <c r="AC3844" i="20"/>
  <c r="AD3843" i="20"/>
  <c r="AC3843" i="20"/>
  <c r="AD3842" i="20"/>
  <c r="AC3842" i="20"/>
  <c r="AD3841" i="20"/>
  <c r="AC3841" i="20"/>
  <c r="AD3840" i="20"/>
  <c r="AC3840" i="20"/>
  <c r="AD3839" i="20"/>
  <c r="AC3839" i="20"/>
  <c r="AD3838" i="20"/>
  <c r="AC3838" i="20"/>
  <c r="AD3837" i="20"/>
  <c r="AC3837" i="20"/>
  <c r="AD3836" i="20"/>
  <c r="AC3836" i="20"/>
  <c r="AD3835" i="20"/>
  <c r="AC3835" i="20"/>
  <c r="AD3834" i="20"/>
  <c r="AC3834" i="20"/>
  <c r="AD3833" i="20"/>
  <c r="AC3833" i="20"/>
  <c r="AD3832" i="20"/>
  <c r="AC3832" i="20"/>
  <c r="AD3831" i="20"/>
  <c r="AC3831" i="20"/>
  <c r="AD3830" i="20"/>
  <c r="AC3830" i="20"/>
  <c r="AD3829" i="20"/>
  <c r="AC3829" i="20"/>
  <c r="AD3828" i="20"/>
  <c r="AC3828" i="20"/>
  <c r="AD3827" i="20"/>
  <c r="AC3827" i="20"/>
  <c r="AD3826" i="20"/>
  <c r="AC3826" i="20"/>
  <c r="AD3825" i="20"/>
  <c r="AC3825" i="20"/>
  <c r="AD3824" i="20"/>
  <c r="AC3824" i="20"/>
  <c r="AD3823" i="20"/>
  <c r="AC3823" i="20"/>
  <c r="AD3822" i="20"/>
  <c r="AC3822" i="20"/>
  <c r="AD3821" i="20"/>
  <c r="AC3821" i="20"/>
  <c r="AD3820" i="20"/>
  <c r="AC3820" i="20"/>
  <c r="AD3819" i="20"/>
  <c r="AC3819" i="20"/>
  <c r="AD3818" i="20"/>
  <c r="AC3818" i="20"/>
  <c r="AD3817" i="20"/>
  <c r="AC3817" i="20"/>
  <c r="AD3816" i="20"/>
  <c r="AC3816" i="20"/>
  <c r="AD3815" i="20"/>
  <c r="AC3815" i="20"/>
  <c r="AD3814" i="20"/>
  <c r="AC3814" i="20"/>
  <c r="AD3813" i="20"/>
  <c r="AC3813" i="20"/>
  <c r="AD3812" i="20"/>
  <c r="AC3812" i="20"/>
  <c r="AD3811" i="20"/>
  <c r="AC3811" i="20"/>
  <c r="AD3810" i="20"/>
  <c r="AC3810" i="20"/>
  <c r="AD3809" i="20"/>
  <c r="AC3809" i="20"/>
  <c r="AD3808" i="20"/>
  <c r="AC3808" i="20"/>
  <c r="AD3807" i="20"/>
  <c r="AC3807" i="20"/>
  <c r="AD3806" i="20"/>
  <c r="AC3806" i="20"/>
  <c r="AD3805" i="20"/>
  <c r="AC3805" i="20"/>
  <c r="AD3804" i="20"/>
  <c r="AC3804" i="20"/>
  <c r="AD3803" i="20"/>
  <c r="AC3803" i="20"/>
  <c r="AD3802" i="20"/>
  <c r="AC3802" i="20"/>
  <c r="AD3801" i="20"/>
  <c r="AC3801" i="20"/>
  <c r="AD3800" i="20"/>
  <c r="AC3800" i="20"/>
  <c r="AD3799" i="20"/>
  <c r="AC3799" i="20"/>
  <c r="AD3798" i="20"/>
  <c r="AC3798" i="20"/>
  <c r="AD3797" i="20"/>
  <c r="AC3797" i="20"/>
  <c r="AD3796" i="20"/>
  <c r="AC3796" i="20"/>
  <c r="AD3795" i="20"/>
  <c r="AC3795" i="20"/>
  <c r="AD3794" i="20"/>
  <c r="AC3794" i="20"/>
  <c r="AD3793" i="20"/>
  <c r="AC3793" i="20"/>
  <c r="AD3792" i="20"/>
  <c r="AC3792" i="20"/>
  <c r="AD3791" i="20"/>
  <c r="AC3791" i="20"/>
  <c r="AD3790" i="20"/>
  <c r="AC3790" i="20"/>
  <c r="AD3789" i="20"/>
  <c r="AC3789" i="20"/>
  <c r="AD3788" i="20"/>
  <c r="AC3788" i="20"/>
  <c r="AD3787" i="20"/>
  <c r="AC3787" i="20"/>
  <c r="AD3786" i="20"/>
  <c r="AC3786" i="20"/>
  <c r="AD3785" i="20"/>
  <c r="AC3785" i="20"/>
  <c r="AD3784" i="20"/>
  <c r="AC3784" i="20"/>
  <c r="AD3783" i="20"/>
  <c r="AC3783" i="20"/>
  <c r="AD3782" i="20"/>
  <c r="AC3782" i="20"/>
  <c r="AD3781" i="20"/>
  <c r="AC3781" i="20"/>
  <c r="AD3780" i="20"/>
  <c r="AC3780" i="20"/>
  <c r="AD3779" i="20"/>
  <c r="AC3779" i="20"/>
  <c r="AD3778" i="20"/>
  <c r="AC3778" i="20"/>
  <c r="AD3777" i="20"/>
  <c r="AC3777" i="20"/>
  <c r="AD3776" i="20"/>
  <c r="AC3776" i="20"/>
  <c r="AD3775" i="20"/>
  <c r="AC3775" i="20"/>
  <c r="AD3774" i="20"/>
  <c r="AC3774" i="20"/>
  <c r="AD3773" i="20"/>
  <c r="AC3773" i="20"/>
  <c r="AD3772" i="20"/>
  <c r="AC3772" i="20"/>
  <c r="AD3771" i="20"/>
  <c r="AC3771" i="20"/>
  <c r="AD3770" i="20"/>
  <c r="AC3770" i="20"/>
  <c r="AD3769" i="20"/>
  <c r="AC3769" i="20"/>
  <c r="AD3768" i="20"/>
  <c r="AC3768" i="20"/>
  <c r="AD3767" i="20"/>
  <c r="AC3767" i="20"/>
  <c r="AD3766" i="20"/>
  <c r="AC3766" i="20"/>
  <c r="AD3765" i="20"/>
  <c r="AC3765" i="20"/>
  <c r="AD3764" i="20"/>
  <c r="AC3764" i="20"/>
  <c r="AD3763" i="20"/>
  <c r="AC3763" i="20"/>
  <c r="AD3762" i="20"/>
  <c r="AC3762" i="20"/>
  <c r="AD3761" i="20"/>
  <c r="AC3761" i="20"/>
  <c r="AD3760" i="20"/>
  <c r="AC3760" i="20"/>
  <c r="AD3759" i="20"/>
  <c r="AC3759" i="20"/>
  <c r="AD3758" i="20"/>
  <c r="AC3758" i="20"/>
  <c r="AD3757" i="20"/>
  <c r="AC3757" i="20"/>
  <c r="AD3756" i="20"/>
  <c r="AC3756" i="20"/>
  <c r="AD3755" i="20"/>
  <c r="AC3755" i="20"/>
  <c r="AD3754" i="20"/>
  <c r="AC3754" i="20"/>
  <c r="AD3753" i="20"/>
  <c r="AC3753" i="20"/>
  <c r="AD3752" i="20"/>
  <c r="AC3752" i="20"/>
  <c r="AD3751" i="20"/>
  <c r="AC3751" i="20"/>
  <c r="AD3750" i="20"/>
  <c r="AC3750" i="20"/>
  <c r="AD3749" i="20"/>
  <c r="AC3749" i="20"/>
  <c r="AD3748" i="20"/>
  <c r="AC3748" i="20"/>
  <c r="AD3747" i="20"/>
  <c r="AC3747" i="20"/>
  <c r="AD3746" i="20"/>
  <c r="AC3746" i="20"/>
  <c r="AD3745" i="20"/>
  <c r="AC3745" i="20"/>
  <c r="AD3744" i="20"/>
  <c r="AC3744" i="20"/>
  <c r="AD3743" i="20"/>
  <c r="AC3743" i="20"/>
  <c r="AD3742" i="20"/>
  <c r="AC3742" i="20"/>
  <c r="AD3741" i="20"/>
  <c r="AC3741" i="20"/>
  <c r="AD3740" i="20"/>
  <c r="AC3740" i="20"/>
  <c r="AD3739" i="20"/>
  <c r="AC3739" i="20"/>
  <c r="AD3738" i="20"/>
  <c r="AC3738" i="20"/>
  <c r="AD3737" i="20"/>
  <c r="AC3737" i="20"/>
  <c r="AD3736" i="20"/>
  <c r="AC3736" i="20"/>
  <c r="AD3735" i="20"/>
  <c r="AC3735" i="20"/>
  <c r="AD3734" i="20"/>
  <c r="AC3734" i="20"/>
  <c r="AD3733" i="20"/>
  <c r="AC3733" i="20"/>
  <c r="AD3732" i="20"/>
  <c r="AC3732" i="20"/>
  <c r="AD3731" i="20"/>
  <c r="AC3731" i="20"/>
  <c r="AD3730" i="20"/>
  <c r="AC3730" i="20"/>
  <c r="AD3729" i="20"/>
  <c r="AC3729" i="20"/>
  <c r="AD3728" i="20"/>
  <c r="AC3728" i="20"/>
  <c r="AD3727" i="20"/>
  <c r="AC3727" i="20"/>
  <c r="AD3726" i="20"/>
  <c r="AC3726" i="20"/>
  <c r="AD3725" i="20"/>
  <c r="AC3725" i="20"/>
  <c r="AD3724" i="20"/>
  <c r="AC3724" i="20"/>
  <c r="AD3723" i="20"/>
  <c r="AC3723" i="20"/>
  <c r="AD3722" i="20"/>
  <c r="AC3722" i="20"/>
  <c r="AD3721" i="20"/>
  <c r="AC3721" i="20"/>
  <c r="AD3720" i="20"/>
  <c r="AC3720" i="20"/>
  <c r="AD3719" i="20"/>
  <c r="AC3719" i="20"/>
  <c r="AD3718" i="20"/>
  <c r="AC3718" i="20"/>
  <c r="AD3717" i="20"/>
  <c r="AC3717" i="20"/>
  <c r="AD3716" i="20"/>
  <c r="AC3716" i="20"/>
  <c r="AD3715" i="20"/>
  <c r="AC3715" i="20"/>
  <c r="AD3714" i="20"/>
  <c r="AC3714" i="20"/>
  <c r="AD3713" i="20"/>
  <c r="AC3713" i="20"/>
  <c r="AD3712" i="20"/>
  <c r="AC3712" i="20"/>
  <c r="AD3711" i="20"/>
  <c r="AC3711" i="20"/>
  <c r="AD3710" i="20"/>
  <c r="AC3710" i="20"/>
  <c r="AD3709" i="20"/>
  <c r="AC3709" i="20"/>
  <c r="AD3708" i="20"/>
  <c r="AC3708" i="20"/>
  <c r="AD3707" i="20"/>
  <c r="AC3707" i="20"/>
  <c r="AD3706" i="20"/>
  <c r="AC3706" i="20"/>
  <c r="AD3705" i="20"/>
  <c r="AC3705" i="20"/>
  <c r="AD3704" i="20"/>
  <c r="AC3704" i="20"/>
  <c r="AD3703" i="20"/>
  <c r="AC3703" i="20"/>
  <c r="AD3702" i="20"/>
  <c r="AC3702" i="20"/>
  <c r="AD3701" i="20"/>
  <c r="AC3701" i="20"/>
  <c r="AD3700" i="20"/>
  <c r="AC3700" i="20"/>
  <c r="AD3699" i="20"/>
  <c r="AC3699" i="20"/>
  <c r="AD3698" i="20"/>
  <c r="AC3698" i="20"/>
  <c r="AD3697" i="20"/>
  <c r="AC3697" i="20"/>
  <c r="AD3696" i="20"/>
  <c r="AC3696" i="20"/>
  <c r="AD3695" i="20"/>
  <c r="AC3695" i="20"/>
  <c r="AD3694" i="20"/>
  <c r="AC3694" i="20"/>
  <c r="AD3693" i="20"/>
  <c r="AC3693" i="20"/>
  <c r="AD3692" i="20"/>
  <c r="AC3692" i="20"/>
  <c r="AD3691" i="20"/>
  <c r="AC3691" i="20"/>
  <c r="AD3690" i="20"/>
  <c r="AC3690" i="20"/>
  <c r="AD3689" i="20"/>
  <c r="AC3689" i="20"/>
  <c r="AD3688" i="20"/>
  <c r="AC3688" i="20"/>
  <c r="AD3687" i="20"/>
  <c r="AC3687" i="20"/>
  <c r="AD3686" i="20"/>
  <c r="AC3686" i="20"/>
  <c r="AD3685" i="20"/>
  <c r="AC3685" i="20"/>
  <c r="AD3684" i="20"/>
  <c r="AC3684" i="20"/>
  <c r="AD3683" i="20"/>
  <c r="AC3683" i="20"/>
  <c r="AD3682" i="20"/>
  <c r="AC3682" i="20"/>
  <c r="AD3681" i="20"/>
  <c r="AC3681" i="20"/>
  <c r="AD3680" i="20"/>
  <c r="AC3680" i="20"/>
  <c r="AD3679" i="20"/>
  <c r="AC3679" i="20"/>
  <c r="AD3678" i="20"/>
  <c r="AC3678" i="20"/>
  <c r="AD3677" i="20"/>
  <c r="AC3677" i="20"/>
  <c r="AD3676" i="20"/>
  <c r="AC3676" i="20"/>
  <c r="AD3675" i="20"/>
  <c r="AC3675" i="20"/>
  <c r="AD3674" i="20"/>
  <c r="AC3674" i="20"/>
  <c r="AD3673" i="20"/>
  <c r="AC3673" i="20"/>
  <c r="AD3672" i="20"/>
  <c r="AC3672" i="20"/>
  <c r="AD3671" i="20"/>
  <c r="AC3671" i="20"/>
  <c r="AD3670" i="20"/>
  <c r="AC3670" i="20"/>
  <c r="AD3669" i="20"/>
  <c r="AC3669" i="20"/>
  <c r="AD3668" i="20"/>
  <c r="AC3668" i="20"/>
  <c r="AD3667" i="20"/>
  <c r="AC3667" i="20"/>
  <c r="AD3666" i="20"/>
  <c r="AC3666" i="20"/>
  <c r="AD3665" i="20"/>
  <c r="AC3665" i="20"/>
  <c r="AD3664" i="20"/>
  <c r="AC3664" i="20"/>
  <c r="AD3663" i="20"/>
  <c r="AC3663" i="20"/>
  <c r="AD3662" i="20"/>
  <c r="AC3662" i="20"/>
  <c r="AD3661" i="20"/>
  <c r="AC3661" i="20"/>
  <c r="AD3660" i="20"/>
  <c r="AC3660" i="20"/>
  <c r="AD3659" i="20"/>
  <c r="AC3659" i="20"/>
  <c r="AD3658" i="20"/>
  <c r="AC3658" i="20"/>
  <c r="AD3657" i="20"/>
  <c r="AC3657" i="20"/>
  <c r="AD3656" i="20"/>
  <c r="AC3656" i="20"/>
  <c r="AD3655" i="20"/>
  <c r="AC3655" i="20"/>
  <c r="AD3654" i="20"/>
  <c r="AC3654" i="20"/>
  <c r="AD3653" i="20"/>
  <c r="AC3653" i="20"/>
  <c r="AD3652" i="20"/>
  <c r="AC3652" i="20"/>
  <c r="AD3651" i="20"/>
  <c r="AC3651" i="20"/>
  <c r="AD3650" i="20"/>
  <c r="AC3650" i="20"/>
  <c r="AD3649" i="20"/>
  <c r="AC3649" i="20"/>
  <c r="AD3648" i="20"/>
  <c r="AC3648" i="20"/>
  <c r="AD3647" i="20"/>
  <c r="AC3647" i="20"/>
  <c r="AD3646" i="20"/>
  <c r="AC3646" i="20"/>
  <c r="AD3645" i="20"/>
  <c r="AC3645" i="20"/>
  <c r="AD3644" i="20"/>
  <c r="AC3644" i="20"/>
  <c r="AD3643" i="20"/>
  <c r="AC3643" i="20"/>
  <c r="AD3642" i="20"/>
  <c r="AC3642" i="20"/>
  <c r="AD3641" i="20"/>
  <c r="AC3641" i="20"/>
  <c r="AD3640" i="20"/>
  <c r="AC3640" i="20"/>
  <c r="AD3639" i="20"/>
  <c r="AC3639" i="20"/>
  <c r="AD3638" i="20"/>
  <c r="AC3638" i="20"/>
  <c r="AD3637" i="20"/>
  <c r="AC3637" i="20"/>
  <c r="AD3636" i="20"/>
  <c r="AC3636" i="20"/>
  <c r="AD3635" i="20"/>
  <c r="AC3635" i="20"/>
  <c r="AD3634" i="20"/>
  <c r="AC3634" i="20"/>
  <c r="AD3633" i="20"/>
  <c r="AC3633" i="20"/>
  <c r="AD3632" i="20"/>
  <c r="AC3632" i="20"/>
  <c r="AD3631" i="20"/>
  <c r="AC3631" i="20"/>
  <c r="AD3630" i="20"/>
  <c r="AC3630" i="20"/>
  <c r="AD3629" i="20"/>
  <c r="AC3629" i="20"/>
  <c r="AD3628" i="20"/>
  <c r="AC3628" i="20"/>
  <c r="AD3627" i="20"/>
  <c r="AC3627" i="20"/>
  <c r="AD3626" i="20"/>
  <c r="AC3626" i="20"/>
  <c r="AD3625" i="20"/>
  <c r="AC3625" i="20"/>
  <c r="AD3624" i="20"/>
  <c r="AC3624" i="20"/>
  <c r="AD3623" i="20"/>
  <c r="AC3623" i="20"/>
  <c r="AD3622" i="20"/>
  <c r="AC3622" i="20"/>
  <c r="AD3621" i="20"/>
  <c r="AC3621" i="20"/>
  <c r="AD3620" i="20"/>
  <c r="AC3620" i="20"/>
  <c r="AD3619" i="20"/>
  <c r="AC3619" i="20"/>
  <c r="AD3618" i="20"/>
  <c r="AC3618" i="20"/>
  <c r="AD3617" i="20"/>
  <c r="AC3617" i="20"/>
  <c r="AD3616" i="20"/>
  <c r="AC3616" i="20"/>
  <c r="AD3615" i="20"/>
  <c r="AC3615" i="20"/>
  <c r="AD3614" i="20"/>
  <c r="AC3614" i="20"/>
  <c r="AD3613" i="20"/>
  <c r="AC3613" i="20"/>
  <c r="AD3612" i="20"/>
  <c r="AC3612" i="20"/>
  <c r="AD3611" i="20"/>
  <c r="AC3611" i="20"/>
  <c r="AD3610" i="20"/>
  <c r="AC3610" i="20"/>
  <c r="AD3609" i="20"/>
  <c r="AC3609" i="20"/>
  <c r="AD3608" i="20"/>
  <c r="AC3608" i="20"/>
  <c r="AD3607" i="20"/>
  <c r="AC3607" i="20"/>
  <c r="AD3606" i="20"/>
  <c r="AC3606" i="20"/>
  <c r="AD3605" i="20"/>
  <c r="AC3605" i="20"/>
  <c r="AD3604" i="20"/>
  <c r="AC3604" i="20"/>
  <c r="AD3603" i="20"/>
  <c r="AC3603" i="20"/>
  <c r="AD3602" i="20"/>
  <c r="AC3602" i="20"/>
  <c r="AD3601" i="20"/>
  <c r="AC3601" i="20"/>
  <c r="AD3600" i="20"/>
  <c r="AC3600" i="20"/>
  <c r="AD3599" i="20"/>
  <c r="AC3599" i="20"/>
  <c r="AD3598" i="20"/>
  <c r="AC3598" i="20"/>
  <c r="AD3597" i="20"/>
  <c r="AC3597" i="20"/>
  <c r="AD3596" i="20"/>
  <c r="AC3596" i="20"/>
  <c r="AD3595" i="20"/>
  <c r="AC3595" i="20"/>
  <c r="AD3594" i="20"/>
  <c r="AC3594" i="20"/>
  <c r="AD3593" i="20"/>
  <c r="AC3593" i="20"/>
  <c r="AD3592" i="20"/>
  <c r="AC3592" i="20"/>
  <c r="AD3591" i="20"/>
  <c r="AC3591" i="20"/>
  <c r="AD3590" i="20"/>
  <c r="AC3590" i="20"/>
  <c r="AD3589" i="20"/>
  <c r="AC3589" i="20"/>
  <c r="AD3588" i="20"/>
  <c r="AC3588" i="20"/>
  <c r="AD3587" i="20"/>
  <c r="AC3587" i="20"/>
  <c r="AD3586" i="20"/>
  <c r="AC3586" i="20"/>
  <c r="AD3585" i="20"/>
  <c r="AC3585" i="20"/>
  <c r="AD3584" i="20"/>
  <c r="AC3584" i="20"/>
  <c r="AD3583" i="20"/>
  <c r="AC3583" i="20"/>
  <c r="AD3582" i="20"/>
  <c r="AC3582" i="20"/>
  <c r="AD3581" i="20"/>
  <c r="AC3581" i="20"/>
  <c r="AD3580" i="20"/>
  <c r="AC3580" i="20"/>
  <c r="AD3579" i="20"/>
  <c r="AC3579" i="20"/>
  <c r="AD3578" i="20"/>
  <c r="AC3578" i="20"/>
  <c r="AD3577" i="20"/>
  <c r="AC3577" i="20"/>
  <c r="AD3576" i="20"/>
  <c r="AC3576" i="20"/>
  <c r="AD3575" i="20"/>
  <c r="AC3575" i="20"/>
  <c r="AD3574" i="20"/>
  <c r="AC3574" i="20"/>
  <c r="AD3573" i="20"/>
  <c r="AC3573" i="20"/>
  <c r="AD3572" i="20"/>
  <c r="AC3572" i="20"/>
  <c r="AD3571" i="20"/>
  <c r="AC3571" i="20"/>
  <c r="AD3570" i="20"/>
  <c r="AC3570" i="20"/>
  <c r="AD3569" i="20"/>
  <c r="AC3569" i="20"/>
  <c r="AD3568" i="20"/>
  <c r="AC3568" i="20"/>
  <c r="AD3567" i="20"/>
  <c r="AC3567" i="20"/>
  <c r="AD3566" i="20"/>
  <c r="AC3566" i="20"/>
  <c r="AD3565" i="20"/>
  <c r="AC3565" i="20"/>
  <c r="AD3564" i="20"/>
  <c r="AC3564" i="20"/>
  <c r="AD3563" i="20"/>
  <c r="AC3563" i="20"/>
  <c r="AD3562" i="20"/>
  <c r="AC3562" i="20"/>
  <c r="AD3561" i="20"/>
  <c r="AC3561" i="20"/>
  <c r="AD3560" i="20"/>
  <c r="AC3560" i="20"/>
  <c r="AD3559" i="20"/>
  <c r="AC3559" i="20"/>
  <c r="AD3558" i="20"/>
  <c r="AC3558" i="20"/>
  <c r="AD3557" i="20"/>
  <c r="AC3557" i="20"/>
  <c r="AD3556" i="20"/>
  <c r="AC3556" i="20"/>
  <c r="AD3555" i="20"/>
  <c r="AC3555" i="20"/>
  <c r="AD3554" i="20"/>
  <c r="AC3554" i="20"/>
  <c r="AD3553" i="20"/>
  <c r="AC3553" i="20"/>
  <c r="AD3552" i="20"/>
  <c r="AC3552" i="20"/>
  <c r="AD3551" i="20"/>
  <c r="AC3551" i="20"/>
  <c r="AD3550" i="20"/>
  <c r="AC3550" i="20"/>
  <c r="AD3549" i="20"/>
  <c r="AC3549" i="20"/>
  <c r="AD3548" i="20"/>
  <c r="AC3548" i="20"/>
  <c r="AD3547" i="20"/>
  <c r="AC3547" i="20"/>
  <c r="AD3546" i="20"/>
  <c r="AC3546" i="20"/>
  <c r="AD3545" i="20"/>
  <c r="AC3545" i="20"/>
  <c r="AD3544" i="20"/>
  <c r="AC3544" i="20"/>
  <c r="AD3543" i="20"/>
  <c r="AC3543" i="20"/>
  <c r="AD3542" i="20"/>
  <c r="AC3542" i="20"/>
  <c r="AD3541" i="20"/>
  <c r="AC3541" i="20"/>
  <c r="AD3540" i="20"/>
  <c r="AC3540" i="20"/>
  <c r="AD3539" i="20"/>
  <c r="AC3539" i="20"/>
  <c r="AD3538" i="20"/>
  <c r="AC3538" i="20"/>
  <c r="AD3537" i="20"/>
  <c r="AC3537" i="20"/>
  <c r="AD3536" i="20"/>
  <c r="AC3536" i="20"/>
  <c r="AD3535" i="20"/>
  <c r="AC3535" i="20"/>
  <c r="AD3534" i="20"/>
  <c r="AC3534" i="20"/>
  <c r="AD3533" i="20"/>
  <c r="AC3533" i="20"/>
  <c r="AD3532" i="20"/>
  <c r="AC3532" i="20"/>
  <c r="AD3531" i="20"/>
  <c r="AC3531" i="20"/>
  <c r="AD3530" i="20"/>
  <c r="AC3530" i="20"/>
  <c r="AD3529" i="20"/>
  <c r="AC3529" i="20"/>
  <c r="AD3528" i="20"/>
  <c r="AC3528" i="20"/>
  <c r="AD3527" i="20"/>
  <c r="AC3527" i="20"/>
  <c r="AD3526" i="20"/>
  <c r="AC3526" i="20"/>
  <c r="AD3525" i="20"/>
  <c r="AC3525" i="20"/>
  <c r="AD3524" i="20"/>
  <c r="AC3524" i="20"/>
  <c r="AD3523" i="20"/>
  <c r="AC3523" i="20"/>
  <c r="AD3522" i="20"/>
  <c r="AC3522" i="20"/>
  <c r="AD3521" i="20"/>
  <c r="AC3521" i="20"/>
  <c r="AD3520" i="20"/>
  <c r="AC3520" i="20"/>
  <c r="AD3519" i="20"/>
  <c r="AC3519" i="20"/>
  <c r="AD3518" i="20"/>
  <c r="AC3518" i="20"/>
  <c r="AD3517" i="20"/>
  <c r="AC3517" i="20"/>
  <c r="AD3516" i="20"/>
  <c r="AC3516" i="20"/>
  <c r="AD3515" i="20"/>
  <c r="AC3515" i="20"/>
  <c r="AD3514" i="20"/>
  <c r="AC3514" i="20"/>
  <c r="AD3513" i="20"/>
  <c r="AC3513" i="20"/>
  <c r="AD3512" i="20"/>
  <c r="AC3512" i="20"/>
  <c r="AD3511" i="20"/>
  <c r="AC3511" i="20"/>
  <c r="AD3510" i="20"/>
  <c r="AC3510" i="20"/>
  <c r="AD3509" i="20"/>
  <c r="AC3509" i="20"/>
  <c r="AD3508" i="20"/>
  <c r="AC3508" i="20"/>
  <c r="AD3507" i="20"/>
  <c r="AC3507" i="20"/>
  <c r="AD3506" i="20"/>
  <c r="AC3506" i="20"/>
  <c r="AD3505" i="20"/>
  <c r="AC3505" i="20"/>
  <c r="AD3504" i="20"/>
  <c r="AC3504" i="20"/>
  <c r="AD3503" i="20"/>
  <c r="AC3503" i="20"/>
  <c r="AD3502" i="20"/>
  <c r="AC3502" i="20"/>
  <c r="AD3501" i="20"/>
  <c r="AC3501" i="20"/>
  <c r="AD3500" i="20"/>
  <c r="AC3500" i="20"/>
  <c r="AD3499" i="20"/>
  <c r="AC3499" i="20"/>
  <c r="AD3498" i="20"/>
  <c r="AC3498" i="20"/>
  <c r="AD3497" i="20"/>
  <c r="AC3497" i="20"/>
  <c r="AD3496" i="20"/>
  <c r="AC3496" i="20"/>
  <c r="AD3495" i="20"/>
  <c r="AC3495" i="20"/>
  <c r="AD3494" i="20"/>
  <c r="AC3494" i="20"/>
  <c r="AD3493" i="20"/>
  <c r="AC3493" i="20"/>
  <c r="AD3492" i="20"/>
  <c r="AC3492" i="20"/>
  <c r="AD3491" i="20"/>
  <c r="AC3491" i="20"/>
  <c r="AD3490" i="20"/>
  <c r="AC3490" i="20"/>
  <c r="AD3489" i="20"/>
  <c r="AC3489" i="20"/>
  <c r="AD3488" i="20"/>
  <c r="AC3488" i="20"/>
  <c r="AD3487" i="20"/>
  <c r="AC3487" i="20"/>
  <c r="AD3486" i="20"/>
  <c r="AC3486" i="20"/>
  <c r="AD3485" i="20"/>
  <c r="AC3485" i="20"/>
  <c r="AD3484" i="20"/>
  <c r="AC3484" i="20"/>
  <c r="AD3483" i="20"/>
  <c r="AC3483" i="20"/>
  <c r="AD3482" i="20"/>
  <c r="AC3482" i="20"/>
  <c r="AD3481" i="20"/>
  <c r="AC3481" i="20"/>
  <c r="AD3480" i="20"/>
  <c r="AC3480" i="20"/>
  <c r="AD3479" i="20"/>
  <c r="AC3479" i="20"/>
  <c r="AD3478" i="20"/>
  <c r="AC3478" i="20"/>
  <c r="AD3477" i="20"/>
  <c r="AC3477" i="20"/>
  <c r="AD3476" i="20"/>
  <c r="AC3476" i="20"/>
  <c r="AD3475" i="20"/>
  <c r="AC3475" i="20"/>
  <c r="AD3474" i="20"/>
  <c r="AC3474" i="20"/>
  <c r="AD3473" i="20"/>
  <c r="AC3473" i="20"/>
  <c r="AD3472" i="20"/>
  <c r="AC3472" i="20"/>
  <c r="AD3471" i="20"/>
  <c r="AC3471" i="20"/>
  <c r="AD3470" i="20"/>
  <c r="AC3470" i="20"/>
  <c r="AD3469" i="20"/>
  <c r="AC3469" i="20"/>
  <c r="AD3468" i="20"/>
  <c r="AC3468" i="20"/>
  <c r="AD3467" i="20"/>
  <c r="AC3467" i="20"/>
  <c r="AD3466" i="20"/>
  <c r="AC3466" i="20"/>
  <c r="AD3465" i="20"/>
  <c r="AC3465" i="20"/>
  <c r="AD3464" i="20"/>
  <c r="AC3464" i="20"/>
  <c r="AD3463" i="20"/>
  <c r="AC3463" i="20"/>
  <c r="AD3462" i="20"/>
  <c r="AC3462" i="20"/>
  <c r="AD3461" i="20"/>
  <c r="AC3461" i="20"/>
  <c r="AD3460" i="20"/>
  <c r="AC3460" i="20"/>
  <c r="AD3459" i="20"/>
  <c r="AC3459" i="20"/>
  <c r="AD3458" i="20"/>
  <c r="AC3458" i="20"/>
  <c r="AD3457" i="20"/>
  <c r="AC3457" i="20"/>
  <c r="AD3456" i="20"/>
  <c r="AC3456" i="20"/>
  <c r="AD3455" i="20"/>
  <c r="AC3455" i="20"/>
  <c r="AD3454" i="20"/>
  <c r="AC3454" i="20"/>
  <c r="AD3453" i="20"/>
  <c r="AC3453" i="20"/>
  <c r="AD3452" i="20"/>
  <c r="AC3452" i="20"/>
  <c r="AD3451" i="20"/>
  <c r="AC3451" i="20"/>
  <c r="AD3450" i="20"/>
  <c r="AC3450" i="20"/>
  <c r="AD3449" i="20"/>
  <c r="AC3449" i="20"/>
  <c r="AD3448" i="20"/>
  <c r="AC3448" i="20"/>
  <c r="AD3447" i="20"/>
  <c r="AC3447" i="20"/>
  <c r="AD3446" i="20"/>
  <c r="AC3446" i="20"/>
  <c r="AD3445" i="20"/>
  <c r="AC3445" i="20"/>
  <c r="AD3444" i="20"/>
  <c r="AC3444" i="20"/>
  <c r="AD3443" i="20"/>
  <c r="AC3443" i="20"/>
  <c r="AD3442" i="20"/>
  <c r="AC3442" i="20"/>
  <c r="AD3441" i="20"/>
  <c r="AC3441" i="20"/>
  <c r="AD3440" i="20"/>
  <c r="AC3440" i="20"/>
  <c r="AD3439" i="20"/>
  <c r="AC3439" i="20"/>
  <c r="AD3438" i="20"/>
  <c r="AC3438" i="20"/>
  <c r="AD3437" i="20"/>
  <c r="AC3437" i="20"/>
  <c r="AD3436" i="20"/>
  <c r="AC3436" i="20"/>
  <c r="AD3435" i="20"/>
  <c r="AC3435" i="20"/>
  <c r="AD3434" i="20"/>
  <c r="AC3434" i="20"/>
  <c r="AD3433" i="20"/>
  <c r="AC3433" i="20"/>
  <c r="AD3432" i="20"/>
  <c r="AC3432" i="20"/>
  <c r="AD3431" i="20"/>
  <c r="AC3431" i="20"/>
  <c r="AD3430" i="20"/>
  <c r="AC3430" i="20"/>
  <c r="AD3429" i="20"/>
  <c r="AC3429" i="20"/>
  <c r="AD3428" i="20"/>
  <c r="AC3428" i="20"/>
  <c r="AD3427" i="20"/>
  <c r="AC3427" i="20"/>
  <c r="AD3426" i="20"/>
  <c r="AC3426" i="20"/>
  <c r="AD3425" i="20"/>
  <c r="AC3425" i="20"/>
  <c r="AD3424" i="20"/>
  <c r="AC3424" i="20"/>
  <c r="AD3423" i="20"/>
  <c r="AC3423" i="20"/>
  <c r="AD3422" i="20"/>
  <c r="AC3422" i="20"/>
  <c r="AD3421" i="20"/>
  <c r="AC3421" i="20"/>
  <c r="AD3420" i="20"/>
  <c r="AC3420" i="20"/>
  <c r="AD3419" i="20"/>
  <c r="AC3419" i="20"/>
  <c r="AD3418" i="20"/>
  <c r="AC3418" i="20"/>
  <c r="AD3417" i="20"/>
  <c r="AC3417" i="20"/>
  <c r="AD3416" i="20"/>
  <c r="AC3416" i="20"/>
  <c r="AD3415" i="20"/>
  <c r="AC3415" i="20"/>
  <c r="AD3414" i="20"/>
  <c r="AC3414" i="20"/>
  <c r="AD3413" i="20"/>
  <c r="AC3413" i="20"/>
  <c r="AD3412" i="20"/>
  <c r="AC3412" i="20"/>
  <c r="AD3411" i="20"/>
  <c r="AC3411" i="20"/>
  <c r="AD3410" i="20"/>
  <c r="AC3410" i="20"/>
  <c r="AD3409" i="20"/>
  <c r="AC3409" i="20"/>
  <c r="AD3408" i="20"/>
  <c r="AC3408" i="20"/>
  <c r="AD3407" i="20"/>
  <c r="AC3407" i="20"/>
  <c r="AD3406" i="20"/>
  <c r="AC3406" i="20"/>
  <c r="AD3405" i="20"/>
  <c r="AC3405" i="20"/>
  <c r="AD3404" i="20"/>
  <c r="AC3404" i="20"/>
  <c r="AD3403" i="20"/>
  <c r="AC3403" i="20"/>
  <c r="AD3402" i="20"/>
  <c r="AC3402" i="20"/>
  <c r="AD3401" i="20"/>
  <c r="AC3401" i="20"/>
  <c r="AD3400" i="20"/>
  <c r="AC3400" i="20"/>
  <c r="AD3399" i="20"/>
  <c r="AC3399" i="20"/>
  <c r="AD3398" i="20"/>
  <c r="AC3398" i="20"/>
  <c r="AD3397" i="20"/>
  <c r="AC3397" i="20"/>
  <c r="AD3396" i="20"/>
  <c r="AC3396" i="20"/>
  <c r="AD3395" i="20"/>
  <c r="AC3395" i="20"/>
  <c r="AD3394" i="20"/>
  <c r="AC3394" i="20"/>
  <c r="AD3393" i="20"/>
  <c r="AC3393" i="20"/>
  <c r="AD3392" i="20"/>
  <c r="AC3392" i="20"/>
  <c r="AD3391" i="20"/>
  <c r="AC3391" i="20"/>
  <c r="AD3390" i="20"/>
  <c r="AC3390" i="20"/>
  <c r="AD3389" i="20"/>
  <c r="AC3389" i="20"/>
  <c r="AD3388" i="20"/>
  <c r="AC3388" i="20"/>
  <c r="AD3387" i="20"/>
  <c r="AC3387" i="20"/>
  <c r="AD3386" i="20"/>
  <c r="AC3386" i="20"/>
  <c r="AD3385" i="20"/>
  <c r="AC3385" i="20"/>
  <c r="AD3384" i="20"/>
  <c r="AC3384" i="20"/>
  <c r="AD3383" i="20"/>
  <c r="AC3383" i="20"/>
  <c r="AD3382" i="20"/>
  <c r="AC3382" i="20"/>
  <c r="AD3381" i="20"/>
  <c r="AC3381" i="20"/>
  <c r="AD3380" i="20"/>
  <c r="AC3380" i="20"/>
  <c r="AD3379" i="20"/>
  <c r="AC3379" i="20"/>
  <c r="AD3378" i="20"/>
  <c r="AC3378" i="20"/>
  <c r="AD3377" i="20"/>
  <c r="AC3377" i="20"/>
  <c r="AD3376" i="20"/>
  <c r="AC3376" i="20"/>
  <c r="AD3375" i="20"/>
  <c r="AC3375" i="20"/>
  <c r="AD3374" i="20"/>
  <c r="AC3374" i="20"/>
  <c r="AD3373" i="20"/>
  <c r="AC3373" i="20"/>
  <c r="AD3372" i="20"/>
  <c r="AC3372" i="20"/>
  <c r="AD3371" i="20"/>
  <c r="AC3371" i="20"/>
  <c r="AD3370" i="20"/>
  <c r="AC3370" i="20"/>
  <c r="AD3369" i="20"/>
  <c r="AC3369" i="20"/>
  <c r="AD3368" i="20"/>
  <c r="AC3368" i="20"/>
  <c r="AD3367" i="20"/>
  <c r="AC3367" i="20"/>
  <c r="AD3366" i="20"/>
  <c r="AC3366" i="20"/>
  <c r="AD3365" i="20"/>
  <c r="AC3365" i="20"/>
  <c r="AD3364" i="20"/>
  <c r="AC3364" i="20"/>
  <c r="AD3363" i="20"/>
  <c r="AC3363" i="20"/>
  <c r="AD3362" i="20"/>
  <c r="AC3362" i="20"/>
  <c r="AD3361" i="20"/>
  <c r="AC3361" i="20"/>
  <c r="AD3360" i="20"/>
  <c r="AC3360" i="20"/>
  <c r="AD3359" i="20"/>
  <c r="AC3359" i="20"/>
  <c r="AD3358" i="20"/>
  <c r="AC3358" i="20"/>
  <c r="AD3357" i="20"/>
  <c r="AC3357" i="20"/>
  <c r="AD3356" i="20"/>
  <c r="AC3356" i="20"/>
  <c r="AD3355" i="20"/>
  <c r="AC3355" i="20"/>
  <c r="AD3354" i="20"/>
  <c r="AC3354" i="20"/>
  <c r="AD3353" i="20"/>
  <c r="AC3353" i="20"/>
  <c r="AD3352" i="20"/>
  <c r="AC3352" i="20"/>
  <c r="AD3351" i="20"/>
  <c r="AC3351" i="20"/>
  <c r="AD3350" i="20"/>
  <c r="AC3350" i="20"/>
  <c r="AD3349" i="20"/>
  <c r="AC3349" i="20"/>
  <c r="AD3348" i="20"/>
  <c r="AC3348" i="20"/>
  <c r="AD3347" i="20"/>
  <c r="AC3347" i="20"/>
  <c r="AD3346" i="20"/>
  <c r="AC3346" i="20"/>
  <c r="AD3345" i="20"/>
  <c r="AC3345" i="20"/>
  <c r="AD3344" i="20"/>
  <c r="AC3344" i="20"/>
  <c r="AD3343" i="20"/>
  <c r="AC3343" i="20"/>
  <c r="AD3342" i="20"/>
  <c r="AC3342" i="20"/>
  <c r="AD3341" i="20"/>
  <c r="AC3341" i="20"/>
  <c r="AD3340" i="20"/>
  <c r="AC3340" i="20"/>
  <c r="AD3339" i="20"/>
  <c r="AC3339" i="20"/>
  <c r="AD3338" i="20"/>
  <c r="AC3338" i="20"/>
  <c r="AD3337" i="20"/>
  <c r="AC3337" i="20"/>
  <c r="AD3336" i="20"/>
  <c r="AC3336" i="20"/>
  <c r="AD3335" i="20"/>
  <c r="AC3335" i="20"/>
  <c r="AD3334" i="20"/>
  <c r="AC3334" i="20"/>
  <c r="AD3333" i="20"/>
  <c r="AC3333" i="20"/>
  <c r="AD3332" i="20"/>
  <c r="AC3332" i="20"/>
  <c r="AD3331" i="20"/>
  <c r="AC3331" i="20"/>
  <c r="AD3330" i="20"/>
  <c r="AC3330" i="20"/>
  <c r="AD3329" i="20"/>
  <c r="AC3329" i="20"/>
  <c r="AD3328" i="20"/>
  <c r="AC3328" i="20"/>
  <c r="AD3327" i="20"/>
  <c r="AC3327" i="20"/>
  <c r="AD3326" i="20"/>
  <c r="AC3326" i="20"/>
  <c r="AD3325" i="20"/>
  <c r="AC3325" i="20"/>
  <c r="AD3324" i="20"/>
  <c r="AC3324" i="20"/>
  <c r="AD3323" i="20"/>
  <c r="AC3323" i="20"/>
  <c r="AD3322" i="20"/>
  <c r="AC3322" i="20"/>
  <c r="AD3321" i="20"/>
  <c r="AC3321" i="20"/>
  <c r="AD3320" i="20"/>
  <c r="AC3320" i="20"/>
  <c r="AD3319" i="20"/>
  <c r="AC3319" i="20"/>
  <c r="AD3318" i="20"/>
  <c r="AC3318" i="20"/>
  <c r="AD3317" i="20"/>
  <c r="AC3317" i="20"/>
  <c r="AD3316" i="20"/>
  <c r="AC3316" i="20"/>
  <c r="AD3315" i="20"/>
  <c r="AC3315" i="20"/>
  <c r="AD3314" i="20"/>
  <c r="AC3314" i="20"/>
  <c r="AD3313" i="20"/>
  <c r="AC3313" i="20"/>
  <c r="AD3312" i="20"/>
  <c r="AC3312" i="20"/>
  <c r="AD3311" i="20"/>
  <c r="AC3311" i="20"/>
  <c r="AD3310" i="20"/>
  <c r="AC3310" i="20"/>
  <c r="AD3309" i="20"/>
  <c r="AC3309" i="20"/>
  <c r="AD3308" i="20"/>
  <c r="AC3308" i="20"/>
  <c r="AD3307" i="20"/>
  <c r="AC3307" i="20"/>
  <c r="AD3306" i="20"/>
  <c r="AC3306" i="20"/>
  <c r="AD3305" i="20"/>
  <c r="AC3305" i="20"/>
  <c r="AD3304" i="20"/>
  <c r="AC3304" i="20"/>
  <c r="AD3303" i="20"/>
  <c r="AC3303" i="20"/>
  <c r="AD3302" i="20"/>
  <c r="AC3302" i="20"/>
  <c r="AD3301" i="20"/>
  <c r="AC3301" i="20"/>
  <c r="AD3300" i="20"/>
  <c r="AC3300" i="20"/>
  <c r="AD3299" i="20"/>
  <c r="AC3299" i="20"/>
  <c r="AD3298" i="20"/>
  <c r="AC3298" i="20"/>
  <c r="AD3297" i="20"/>
  <c r="AC3297" i="20"/>
  <c r="AD3296" i="20"/>
  <c r="AC3296" i="20"/>
  <c r="AD3295" i="20"/>
  <c r="AC3295" i="20"/>
  <c r="AD3294" i="20"/>
  <c r="AC3294" i="20"/>
  <c r="AD3293" i="20"/>
  <c r="AC3293" i="20"/>
  <c r="AD3292" i="20"/>
  <c r="AC3292" i="20"/>
  <c r="AD3291" i="20"/>
  <c r="AC3291" i="20"/>
  <c r="AD3290" i="20"/>
  <c r="AC3290" i="20"/>
  <c r="AD3289" i="20"/>
  <c r="AC3289" i="20"/>
  <c r="AD3288" i="20"/>
  <c r="AC3288" i="20"/>
  <c r="AD3287" i="20"/>
  <c r="AC3287" i="20"/>
  <c r="AD3286" i="20"/>
  <c r="AC3286" i="20"/>
  <c r="AD3285" i="20"/>
  <c r="AC3285" i="20"/>
  <c r="AD3284" i="20"/>
  <c r="AC3284" i="20"/>
  <c r="AD3283" i="20"/>
  <c r="AC3283" i="20"/>
  <c r="AD3282" i="20"/>
  <c r="AC3282" i="20"/>
  <c r="AD3281" i="20"/>
  <c r="AC3281" i="20"/>
  <c r="AD3280" i="20"/>
  <c r="AC3280" i="20"/>
  <c r="AD3279" i="20"/>
  <c r="AC3279" i="20"/>
  <c r="AD3278" i="20"/>
  <c r="AC3278" i="20"/>
  <c r="AD3277" i="20"/>
  <c r="AC3277" i="20"/>
  <c r="AD3276" i="20"/>
  <c r="AC3276" i="20"/>
  <c r="AD3275" i="20"/>
  <c r="AC3275" i="20"/>
  <c r="AD3274" i="20"/>
  <c r="AC3274" i="20"/>
  <c r="AD3273" i="20"/>
  <c r="AC3273" i="20"/>
  <c r="AD3272" i="20"/>
  <c r="AC3272" i="20"/>
  <c r="AD3271" i="20"/>
  <c r="AC3271" i="20"/>
  <c r="AD3270" i="20"/>
  <c r="AC3270" i="20"/>
  <c r="AD3269" i="20"/>
  <c r="AC3269" i="20"/>
  <c r="AD3268" i="20"/>
  <c r="AC3268" i="20"/>
  <c r="AD3267" i="20"/>
  <c r="AC3267" i="20"/>
  <c r="AD3266" i="20"/>
  <c r="AC3266" i="20"/>
  <c r="AD3265" i="20"/>
  <c r="AC3265" i="20"/>
  <c r="AD3264" i="20"/>
  <c r="AC3264" i="20"/>
  <c r="AD3263" i="20"/>
  <c r="AC3263" i="20"/>
  <c r="AD3262" i="20"/>
  <c r="AC3262" i="20"/>
  <c r="AD3261" i="20"/>
  <c r="AC3261" i="20"/>
  <c r="AD3260" i="20"/>
  <c r="AC3260" i="20"/>
  <c r="AD3259" i="20"/>
  <c r="AC3259" i="20"/>
  <c r="AD3258" i="20"/>
  <c r="AC3258" i="20"/>
  <c r="AD3257" i="20"/>
  <c r="AC3257" i="20"/>
  <c r="AD3256" i="20"/>
  <c r="AC3256" i="20"/>
  <c r="AD3255" i="20"/>
  <c r="AC3255" i="20"/>
  <c r="AD3254" i="20"/>
  <c r="AC3254" i="20"/>
  <c r="AD3253" i="20"/>
  <c r="AC3253" i="20"/>
  <c r="AD3252" i="20"/>
  <c r="AC3252" i="20"/>
  <c r="AD3251" i="20"/>
  <c r="AC3251" i="20"/>
  <c r="AD3250" i="20"/>
  <c r="AC3250" i="20"/>
  <c r="AD3249" i="20"/>
  <c r="AC3249" i="20"/>
  <c r="AD3248" i="20"/>
  <c r="AC3248" i="20"/>
  <c r="AD3247" i="20"/>
  <c r="AC3247" i="20"/>
  <c r="AD3246" i="20"/>
  <c r="AC3246" i="20"/>
  <c r="AD3245" i="20"/>
  <c r="AC3245" i="20"/>
  <c r="AD3244" i="20"/>
  <c r="AC3244" i="20"/>
  <c r="AD3243" i="20"/>
  <c r="AC3243" i="20"/>
  <c r="AD3242" i="20"/>
  <c r="AC3242" i="20"/>
  <c r="AD3241" i="20"/>
  <c r="AC3241" i="20"/>
  <c r="AD3240" i="20"/>
  <c r="AC3240" i="20"/>
  <c r="AD3239" i="20"/>
  <c r="AC3239" i="20"/>
  <c r="AD3238" i="20"/>
  <c r="AC3238" i="20"/>
  <c r="AD3237" i="20"/>
  <c r="AC3237" i="20"/>
  <c r="AD3236" i="20"/>
  <c r="AC3236" i="20"/>
  <c r="AD3235" i="20"/>
  <c r="AC3235" i="20"/>
  <c r="AD3234" i="20"/>
  <c r="AC3234" i="20"/>
  <c r="AD3233" i="20"/>
  <c r="AC3233" i="20"/>
  <c r="AD3232" i="20"/>
  <c r="AC3232" i="20"/>
  <c r="AD3231" i="20"/>
  <c r="AC3231" i="20"/>
  <c r="AD3230" i="20"/>
  <c r="AC3230" i="20"/>
  <c r="AD3229" i="20"/>
  <c r="AC3229" i="20"/>
  <c r="AD3228" i="20"/>
  <c r="AC3228" i="20"/>
  <c r="AD3227" i="20"/>
  <c r="AC3227" i="20"/>
  <c r="AD3226" i="20"/>
  <c r="AC3226" i="20"/>
  <c r="AD3225" i="20"/>
  <c r="AC3225" i="20"/>
  <c r="AD3224" i="20"/>
  <c r="AC3224" i="20"/>
  <c r="AD3223" i="20"/>
  <c r="AC3223" i="20"/>
  <c r="AD3222" i="20"/>
  <c r="AC3222" i="20"/>
  <c r="AD3221" i="20"/>
  <c r="AC3221" i="20"/>
  <c r="AD3220" i="20"/>
  <c r="AC3220" i="20"/>
  <c r="AD3219" i="20"/>
  <c r="AC3219" i="20"/>
  <c r="AD3218" i="20"/>
  <c r="AC3218" i="20"/>
  <c r="AD3217" i="20"/>
  <c r="AC3217" i="20"/>
  <c r="AD3216" i="20"/>
  <c r="AC3216" i="20"/>
  <c r="AD3215" i="20"/>
  <c r="AC3215" i="20"/>
  <c r="AD3214" i="20"/>
  <c r="AC3214" i="20"/>
  <c r="AD3213" i="20"/>
  <c r="AC3213" i="20"/>
  <c r="AD3212" i="20"/>
  <c r="AC3212" i="20"/>
  <c r="AD3211" i="20"/>
  <c r="AC3211" i="20"/>
  <c r="AD3210" i="20"/>
  <c r="AC3210" i="20"/>
  <c r="AD3209" i="20"/>
  <c r="AC3209" i="20"/>
  <c r="AD3208" i="20"/>
  <c r="AC3208" i="20"/>
  <c r="AD3207" i="20"/>
  <c r="AC3207" i="20"/>
  <c r="AD3206" i="20"/>
  <c r="AC3206" i="20"/>
  <c r="AD3205" i="20"/>
  <c r="AC3205" i="20"/>
  <c r="AD3204" i="20"/>
  <c r="AC3204" i="20"/>
  <c r="AD3203" i="20"/>
  <c r="AC3203" i="20"/>
  <c r="AD3202" i="20"/>
  <c r="AC3202" i="20"/>
  <c r="AD3201" i="20"/>
  <c r="AC3201" i="20"/>
  <c r="AD3200" i="20"/>
  <c r="AC3200" i="20"/>
  <c r="AD3199" i="20"/>
  <c r="AC3199" i="20"/>
  <c r="AD3198" i="20"/>
  <c r="AC3198" i="20"/>
  <c r="AD3197" i="20"/>
  <c r="AC3197" i="20"/>
  <c r="AD3196" i="20"/>
  <c r="AC3196" i="20"/>
  <c r="AD3195" i="20"/>
  <c r="AC3195" i="20"/>
  <c r="AD3194" i="20"/>
  <c r="AC3194" i="20"/>
  <c r="AD3193" i="20"/>
  <c r="AC3193" i="20"/>
  <c r="AD3192" i="20"/>
  <c r="AC3192" i="20"/>
  <c r="AD3191" i="20"/>
  <c r="AC3191" i="20"/>
  <c r="AD3190" i="20"/>
  <c r="AC3190" i="20"/>
  <c r="AD3189" i="20"/>
  <c r="AC3189" i="20"/>
  <c r="AD3188" i="20"/>
  <c r="AC3188" i="20"/>
  <c r="AD3187" i="20"/>
  <c r="AC3187" i="20"/>
  <c r="AD3186" i="20"/>
  <c r="AC3186" i="20"/>
  <c r="AD3185" i="20"/>
  <c r="AC3185" i="20"/>
  <c r="AD3184" i="20"/>
  <c r="AC3184" i="20"/>
  <c r="AD3183" i="20"/>
  <c r="AC3183" i="20"/>
  <c r="AD3182" i="20"/>
  <c r="AC3182" i="20"/>
  <c r="AD3181" i="20"/>
  <c r="AC3181" i="20"/>
  <c r="AD3180" i="20"/>
  <c r="AC3180" i="20"/>
  <c r="AD3179" i="20"/>
  <c r="AC3179" i="20"/>
  <c r="AD3178" i="20"/>
  <c r="AC3178" i="20"/>
  <c r="AD3177" i="20"/>
  <c r="AC3177" i="20"/>
  <c r="AD3176" i="20"/>
  <c r="AC3176" i="20"/>
  <c r="AD3175" i="20"/>
  <c r="AC3175" i="20"/>
  <c r="AD3174" i="20"/>
  <c r="AC3174" i="20"/>
  <c r="AD3173" i="20"/>
  <c r="AC3173" i="20"/>
  <c r="AD3172" i="20"/>
  <c r="AC3172" i="20"/>
  <c r="AD3171" i="20"/>
  <c r="AC3171" i="20"/>
  <c r="AD3170" i="20"/>
  <c r="AC3170" i="20"/>
  <c r="AD3169" i="20"/>
  <c r="AC3169" i="20"/>
  <c r="AD3168" i="20"/>
  <c r="AC3168" i="20"/>
  <c r="AD3167" i="20"/>
  <c r="AC3167" i="20"/>
  <c r="AD3166" i="20"/>
  <c r="AC3166" i="20"/>
  <c r="AD3165" i="20"/>
  <c r="AC3165" i="20"/>
  <c r="AD3164" i="20"/>
  <c r="AC3164" i="20"/>
  <c r="AD3163" i="20"/>
  <c r="AC3163" i="20"/>
  <c r="AD3162" i="20"/>
  <c r="AC3162" i="20"/>
  <c r="AD3161" i="20"/>
  <c r="AC3161" i="20"/>
  <c r="AD3160" i="20"/>
  <c r="AC3160" i="20"/>
  <c r="AD3159" i="20"/>
  <c r="AC3159" i="20"/>
  <c r="AD3158" i="20"/>
  <c r="AC3158" i="20"/>
  <c r="AD3157" i="20"/>
  <c r="AC3157" i="20"/>
  <c r="AD3156" i="20"/>
  <c r="AC3156" i="20"/>
  <c r="AD3155" i="20"/>
  <c r="AC3155" i="20"/>
  <c r="AD3154" i="20"/>
  <c r="AC3154" i="20"/>
  <c r="AD3153" i="20"/>
  <c r="AC3153" i="20"/>
  <c r="AD3152" i="20"/>
  <c r="AC3152" i="20"/>
  <c r="AD3151" i="20"/>
  <c r="AC3151" i="20"/>
  <c r="AD3150" i="20"/>
  <c r="AC3150" i="20"/>
  <c r="AD3149" i="20"/>
  <c r="AC3149" i="20"/>
  <c r="AD3148" i="20"/>
  <c r="AC3148" i="20"/>
  <c r="AD3147" i="20"/>
  <c r="AC3147" i="20"/>
  <c r="AD3146" i="20"/>
  <c r="AC3146" i="20"/>
  <c r="AD3145" i="20"/>
  <c r="AC3145" i="20"/>
  <c r="AD3144" i="20"/>
  <c r="AC3144" i="20"/>
  <c r="AD3143" i="20"/>
  <c r="AC3143" i="20"/>
  <c r="AD3142" i="20"/>
  <c r="AC3142" i="20"/>
  <c r="AD3141" i="20"/>
  <c r="AC3141" i="20"/>
  <c r="AD3140" i="20"/>
  <c r="AC3140" i="20"/>
  <c r="AD3139" i="20"/>
  <c r="AC3139" i="20"/>
  <c r="AD3138" i="20"/>
  <c r="AC3138" i="20"/>
  <c r="AD3137" i="20"/>
  <c r="AC3137" i="20"/>
  <c r="AD3136" i="20"/>
  <c r="AC3136" i="20"/>
  <c r="AD3135" i="20"/>
  <c r="AC3135" i="20"/>
  <c r="AD3134" i="20"/>
  <c r="AC3134" i="20"/>
  <c r="AD3133" i="20"/>
  <c r="AC3133" i="20"/>
  <c r="AD3132" i="20"/>
  <c r="AC3132" i="20"/>
  <c r="AD3131" i="20"/>
  <c r="AC3131" i="20"/>
  <c r="AD3130" i="20"/>
  <c r="AC3130" i="20"/>
  <c r="AD3129" i="20"/>
  <c r="AC3129" i="20"/>
  <c r="AD3128" i="20"/>
  <c r="AC3128" i="20"/>
  <c r="AD3127" i="20"/>
  <c r="AC3127" i="20"/>
  <c r="AD3126" i="20"/>
  <c r="AC3126" i="20"/>
  <c r="AD3125" i="20"/>
  <c r="AC3125" i="20"/>
  <c r="AD3124" i="20"/>
  <c r="AC3124" i="20"/>
  <c r="AD3123" i="20"/>
  <c r="AC3123" i="20"/>
  <c r="AD3122" i="20"/>
  <c r="AC3122" i="20"/>
  <c r="AD3121" i="20"/>
  <c r="AC3121" i="20"/>
  <c r="AD3120" i="20"/>
  <c r="AC3120" i="20"/>
  <c r="AD3119" i="20"/>
  <c r="AC3119" i="20"/>
  <c r="AD3118" i="20"/>
  <c r="AC3118" i="20"/>
  <c r="AD3117" i="20"/>
  <c r="AC3117" i="20"/>
  <c r="AD3116" i="20"/>
  <c r="AC3116" i="20"/>
  <c r="AD3115" i="20"/>
  <c r="AC3115" i="20"/>
  <c r="AD3114" i="20"/>
  <c r="AC3114" i="20"/>
  <c r="AD3113" i="20"/>
  <c r="AC3113" i="20"/>
  <c r="AD3112" i="20"/>
  <c r="AC3112" i="20"/>
  <c r="AD3111" i="20"/>
  <c r="AC3111" i="20"/>
  <c r="AD3110" i="20"/>
  <c r="AC3110" i="20"/>
  <c r="AD3109" i="20"/>
  <c r="AC3109" i="20"/>
  <c r="AD3108" i="20"/>
  <c r="AC3108" i="20"/>
  <c r="AD3107" i="20"/>
  <c r="AC3107" i="20"/>
  <c r="AD3106" i="20"/>
  <c r="AC3106" i="20"/>
  <c r="AD3105" i="20"/>
  <c r="AC3105" i="20"/>
  <c r="AD3104" i="20"/>
  <c r="AC3104" i="20"/>
  <c r="AD3103" i="20"/>
  <c r="AC3103" i="20"/>
  <c r="AD3102" i="20"/>
  <c r="AC3102" i="20"/>
  <c r="AD3101" i="20"/>
  <c r="AC3101" i="20"/>
  <c r="AD3100" i="20"/>
  <c r="AC3100" i="20"/>
  <c r="AD3099" i="20"/>
  <c r="AC3099" i="20"/>
  <c r="AD3098" i="20"/>
  <c r="AC3098" i="20"/>
  <c r="AD3097" i="20"/>
  <c r="AC3097" i="20"/>
  <c r="AD3096" i="20"/>
  <c r="AC3096" i="20"/>
  <c r="AD3095" i="20"/>
  <c r="AC3095" i="20"/>
  <c r="AD3094" i="20"/>
  <c r="AC3094" i="20"/>
  <c r="AD3093" i="20"/>
  <c r="AC3093" i="20"/>
  <c r="AD3092" i="20"/>
  <c r="AC3092" i="20"/>
  <c r="AD3091" i="20"/>
  <c r="AC3091" i="20"/>
  <c r="AD3090" i="20"/>
  <c r="AC3090" i="20"/>
  <c r="AD3089" i="20"/>
  <c r="AC3089" i="20"/>
  <c r="AD3088" i="20"/>
  <c r="AC3088" i="20"/>
  <c r="AD3087" i="20"/>
  <c r="AC3087" i="20"/>
  <c r="AD3086" i="20"/>
  <c r="AC3086" i="20"/>
  <c r="AD3085" i="20"/>
  <c r="AC3085" i="20"/>
  <c r="AD3084" i="20"/>
  <c r="AC3084" i="20"/>
  <c r="AD3083" i="20"/>
  <c r="AC3083" i="20"/>
  <c r="AD3082" i="20"/>
  <c r="AC3082" i="20"/>
  <c r="AD3081" i="20"/>
  <c r="AC3081" i="20"/>
  <c r="AD3080" i="20"/>
  <c r="AC3080" i="20"/>
  <c r="AD3079" i="20"/>
  <c r="AC3079" i="20"/>
  <c r="AD3078" i="20"/>
  <c r="AC3078" i="20"/>
  <c r="AD3077" i="20"/>
  <c r="AC3077" i="20"/>
  <c r="AD3076" i="20"/>
  <c r="AC3076" i="20"/>
  <c r="AD3075" i="20"/>
  <c r="AC3075" i="20"/>
  <c r="AD3074" i="20"/>
  <c r="AC3074" i="20"/>
  <c r="AD3073" i="20"/>
  <c r="AC3073" i="20"/>
  <c r="AD3072" i="20"/>
  <c r="AC3072" i="20"/>
  <c r="AD3071" i="20"/>
  <c r="AC3071" i="20"/>
  <c r="AD3070" i="20"/>
  <c r="AC3070" i="20"/>
  <c r="AD3069" i="20"/>
  <c r="AC3069" i="20"/>
  <c r="AD3068" i="20"/>
  <c r="AC3068" i="20"/>
  <c r="AD3067" i="20"/>
  <c r="AC3067" i="20"/>
  <c r="AD3066" i="20"/>
  <c r="AC3066" i="20"/>
  <c r="AD3065" i="20"/>
  <c r="AC3065" i="20"/>
  <c r="AD3064" i="20"/>
  <c r="AC3064" i="20"/>
  <c r="AD3063" i="20"/>
  <c r="AC3063" i="20"/>
  <c r="AD3062" i="20"/>
  <c r="AC3062" i="20"/>
  <c r="AD3061" i="20"/>
  <c r="AC3061" i="20"/>
  <c r="AD3060" i="20"/>
  <c r="AC3060" i="20"/>
  <c r="AD3059" i="20"/>
  <c r="AC3059" i="20"/>
  <c r="AD3058" i="20"/>
  <c r="AC3058" i="20"/>
  <c r="AD3057" i="20"/>
  <c r="AC3057" i="20"/>
  <c r="AD3056" i="20"/>
  <c r="AC3056" i="20"/>
  <c r="AD3055" i="20"/>
  <c r="AC3055" i="20"/>
  <c r="AD3054" i="20"/>
  <c r="AC3054" i="20"/>
  <c r="AD3053" i="20"/>
  <c r="AC3053" i="20"/>
  <c r="AD3052" i="20"/>
  <c r="AC3052" i="20"/>
  <c r="AD3051" i="20"/>
  <c r="AC3051" i="20"/>
  <c r="AD3050" i="20"/>
  <c r="AC3050" i="20"/>
  <c r="AD3049" i="20"/>
  <c r="AC3049" i="20"/>
  <c r="AD3048" i="20"/>
  <c r="AC3048" i="20"/>
  <c r="AD3047" i="20"/>
  <c r="AC3047" i="20"/>
  <c r="AD3046" i="20"/>
  <c r="AC3046" i="20"/>
  <c r="AD3045" i="20"/>
  <c r="AC3045" i="20"/>
  <c r="AD3044" i="20"/>
  <c r="AC3044" i="20"/>
  <c r="AD3043" i="20"/>
  <c r="AC3043" i="20"/>
  <c r="AD3042" i="20"/>
  <c r="AC3042" i="20"/>
  <c r="AD3041" i="20"/>
  <c r="AC3041" i="20"/>
  <c r="AD3040" i="20"/>
  <c r="AC3040" i="20"/>
  <c r="AD3039" i="20"/>
  <c r="AC3039" i="20"/>
  <c r="AD3038" i="20"/>
  <c r="AC3038" i="20"/>
  <c r="AD3037" i="20"/>
  <c r="AC3037" i="20"/>
  <c r="AD3036" i="20"/>
  <c r="AC3036" i="20"/>
  <c r="AD3035" i="20"/>
  <c r="AC3035" i="20"/>
  <c r="AD3034" i="20"/>
  <c r="AC3034" i="20"/>
  <c r="AD3033" i="20"/>
  <c r="AC3033" i="20"/>
  <c r="AD3032" i="20"/>
  <c r="AC3032" i="20"/>
  <c r="AD3031" i="20"/>
  <c r="AC3031" i="20"/>
  <c r="AD3030" i="20"/>
  <c r="AC3030" i="20"/>
  <c r="AD3029" i="20"/>
  <c r="AC3029" i="20"/>
  <c r="AD3028" i="20"/>
  <c r="AC3028" i="20"/>
  <c r="AD3027" i="20"/>
  <c r="AC3027" i="20"/>
  <c r="AD3026" i="20"/>
  <c r="AC3026" i="20"/>
  <c r="AD3025" i="20"/>
  <c r="AC3025" i="20"/>
  <c r="AD3024" i="20"/>
  <c r="AC3024" i="20"/>
  <c r="AD3023" i="20"/>
  <c r="AC3023" i="20"/>
  <c r="AD3022" i="20"/>
  <c r="AC3022" i="20"/>
  <c r="AD3021" i="20"/>
  <c r="AC3021" i="20"/>
  <c r="AD3020" i="20"/>
  <c r="AC3020" i="20"/>
  <c r="AD3019" i="20"/>
  <c r="AC3019" i="20"/>
  <c r="AD3018" i="20"/>
  <c r="AC3018" i="20"/>
  <c r="AD3017" i="20"/>
  <c r="AC3017" i="20"/>
  <c r="AD3016" i="20"/>
  <c r="AC3016" i="20"/>
  <c r="AD3015" i="20"/>
  <c r="AC3015" i="20"/>
  <c r="AD3014" i="20"/>
  <c r="AC3014" i="20"/>
  <c r="AD3013" i="20"/>
  <c r="AC3013" i="20"/>
  <c r="AD3012" i="20"/>
  <c r="AC3012" i="20"/>
  <c r="AD3011" i="20"/>
  <c r="AC3011" i="20"/>
  <c r="AD3010" i="20"/>
  <c r="AC3010" i="20"/>
  <c r="AD3009" i="20"/>
  <c r="AC3009" i="20"/>
  <c r="AD3008" i="20"/>
  <c r="AC3008" i="20"/>
  <c r="AD3007" i="20"/>
  <c r="AC3007" i="20"/>
  <c r="AD3006" i="20"/>
  <c r="AC3006" i="20"/>
  <c r="AD3005" i="20"/>
  <c r="AC3005" i="20"/>
  <c r="AD3004" i="20"/>
  <c r="AC3004" i="20"/>
  <c r="AD3003" i="20"/>
  <c r="AC3003" i="20"/>
  <c r="AD3002" i="20"/>
  <c r="AC3002" i="20"/>
  <c r="AD3001" i="20"/>
  <c r="AC3001" i="20"/>
  <c r="AD3000" i="20"/>
  <c r="AC3000" i="20"/>
  <c r="AD2999" i="20"/>
  <c r="AC2999" i="20"/>
  <c r="AD2998" i="20"/>
  <c r="AC2998" i="20"/>
  <c r="AD2997" i="20"/>
  <c r="AC2997" i="20"/>
  <c r="AD2996" i="20"/>
  <c r="AC2996" i="20"/>
  <c r="AD2995" i="20"/>
  <c r="AC2995" i="20"/>
  <c r="AD2994" i="20"/>
  <c r="AC2994" i="20"/>
  <c r="AD2993" i="20"/>
  <c r="AC2993" i="20"/>
  <c r="AD2992" i="20"/>
  <c r="AC2992" i="20"/>
  <c r="AD2991" i="20"/>
  <c r="AC2991" i="20"/>
  <c r="AD2990" i="20"/>
  <c r="AC2990" i="20"/>
  <c r="AD2989" i="20"/>
  <c r="AC2989" i="20"/>
  <c r="AD2988" i="20"/>
  <c r="AC2988" i="20"/>
  <c r="AD2987" i="20"/>
  <c r="AC2987" i="20"/>
  <c r="AD2986" i="20"/>
  <c r="AC2986" i="20"/>
  <c r="AD2985" i="20"/>
  <c r="AC2985" i="20"/>
  <c r="AD2984" i="20"/>
  <c r="AC2984" i="20"/>
  <c r="AD2983" i="20"/>
  <c r="AC2983" i="20"/>
  <c r="AD2982" i="20"/>
  <c r="AC2982" i="20"/>
  <c r="AD2981" i="20"/>
  <c r="AC2981" i="20"/>
  <c r="AD2980" i="20"/>
  <c r="AC2980" i="20"/>
  <c r="AD2979" i="20"/>
  <c r="AC2979" i="20"/>
  <c r="AD2978" i="20"/>
  <c r="AC2978" i="20"/>
  <c r="AD2977" i="20"/>
  <c r="AC2977" i="20"/>
  <c r="AD2976" i="20"/>
  <c r="AC2976" i="20"/>
  <c r="AD2975" i="20"/>
  <c r="AC2975" i="20"/>
  <c r="AD2974" i="20"/>
  <c r="AC2974" i="20"/>
  <c r="AD2973" i="20"/>
  <c r="AC2973" i="20"/>
  <c r="AD2972" i="20"/>
  <c r="AC2972" i="20"/>
  <c r="AD2971" i="20"/>
  <c r="AC2971" i="20"/>
  <c r="AD2970" i="20"/>
  <c r="AC2970" i="20"/>
  <c r="AD2969" i="20"/>
  <c r="AC2969" i="20"/>
  <c r="AD2968" i="20"/>
  <c r="AC2968" i="20"/>
  <c r="AD2967" i="20"/>
  <c r="AC2967" i="20"/>
  <c r="AD2966" i="20"/>
  <c r="AC2966" i="20"/>
  <c r="AD2965" i="20"/>
  <c r="AC2965" i="20"/>
  <c r="AD2964" i="20"/>
  <c r="AC2964" i="20"/>
  <c r="AD2963" i="20"/>
  <c r="AC2963" i="20"/>
  <c r="AD2962" i="20"/>
  <c r="AC2962" i="20"/>
  <c r="AD2961" i="20"/>
  <c r="AC2961" i="20"/>
  <c r="AD2960" i="20"/>
  <c r="AC2960" i="20"/>
  <c r="AD2959" i="20"/>
  <c r="AC2959" i="20"/>
  <c r="AD2958" i="20"/>
  <c r="AC2958" i="20"/>
  <c r="AD2957" i="20"/>
  <c r="AC2957" i="20"/>
  <c r="AD2956" i="20"/>
  <c r="AC2956" i="20"/>
  <c r="AD2955" i="20"/>
  <c r="AC2955" i="20"/>
  <c r="AD2954" i="20"/>
  <c r="AC2954" i="20"/>
  <c r="AD2953" i="20"/>
  <c r="AC2953" i="20"/>
  <c r="AD2952" i="20"/>
  <c r="AC2952" i="20"/>
  <c r="AD2951" i="20"/>
  <c r="AC2951" i="20"/>
  <c r="AD2950" i="20"/>
  <c r="AC2950" i="20"/>
  <c r="AD2949" i="20"/>
  <c r="AC2949" i="20"/>
  <c r="AD2948" i="20"/>
  <c r="AC2948" i="20"/>
  <c r="AD2947" i="20"/>
  <c r="AC2947" i="20"/>
  <c r="AD2946" i="20"/>
  <c r="AC2946" i="20"/>
  <c r="AD2945" i="20"/>
  <c r="AC2945" i="20"/>
  <c r="AD2944" i="20"/>
  <c r="AC2944" i="20"/>
  <c r="AD2943" i="20"/>
  <c r="AC2943" i="20"/>
  <c r="AD2942" i="20"/>
  <c r="AC2942" i="20"/>
  <c r="AD2941" i="20"/>
  <c r="AC2941" i="20"/>
  <c r="AD2940" i="20"/>
  <c r="AC2940" i="20"/>
  <c r="AD2939" i="20"/>
  <c r="AC2939" i="20"/>
  <c r="AD2938" i="20"/>
  <c r="AC2938" i="20"/>
  <c r="AD2937" i="20"/>
  <c r="AC2937" i="20"/>
  <c r="AD2936" i="20"/>
  <c r="AC2936" i="20"/>
  <c r="AD2935" i="20"/>
  <c r="AC2935" i="20"/>
  <c r="AD2934" i="20"/>
  <c r="AC2934" i="20"/>
  <c r="AD2933" i="20"/>
  <c r="AC2933" i="20"/>
  <c r="AD2932" i="20"/>
  <c r="AC2932" i="20"/>
  <c r="AD2931" i="20"/>
  <c r="AC2931" i="20"/>
  <c r="AD2930" i="20"/>
  <c r="AC2930" i="20"/>
  <c r="AD2929" i="20"/>
  <c r="AC2929" i="20"/>
  <c r="AD2928" i="20"/>
  <c r="AC2928" i="20"/>
  <c r="AD2927" i="20"/>
  <c r="AC2927" i="20"/>
  <c r="AD2926" i="20"/>
  <c r="AC2926" i="20"/>
  <c r="AD2925" i="20"/>
  <c r="AC2925" i="20"/>
  <c r="AD2924" i="20"/>
  <c r="AC2924" i="20"/>
  <c r="AD2923" i="20"/>
  <c r="AC2923" i="20"/>
  <c r="AD2922" i="20"/>
  <c r="AC2922" i="20"/>
  <c r="AD2921" i="20"/>
  <c r="AC2921" i="20"/>
  <c r="AD2920" i="20"/>
  <c r="AC2920" i="20"/>
  <c r="AD2919" i="20"/>
  <c r="AC2919" i="20"/>
  <c r="AD2918" i="20"/>
  <c r="AC2918" i="20"/>
  <c r="AD2917" i="20"/>
  <c r="AC2917" i="20"/>
  <c r="AD2916" i="20"/>
  <c r="AC2916" i="20"/>
  <c r="AD2915" i="20"/>
  <c r="AC2915" i="20"/>
  <c r="AD2914" i="20"/>
  <c r="AC2914" i="20"/>
  <c r="AD2913" i="20"/>
  <c r="AC2913" i="20"/>
  <c r="AD2912" i="20"/>
  <c r="AC2912" i="20"/>
  <c r="AD2911" i="20"/>
  <c r="AC2911" i="20"/>
  <c r="AD2910" i="20"/>
  <c r="AC2910" i="20"/>
  <c r="AD2909" i="20"/>
  <c r="AC2909" i="20"/>
  <c r="AD2908" i="20"/>
  <c r="AC2908" i="20"/>
  <c r="AD2907" i="20"/>
  <c r="AC2907" i="20"/>
  <c r="AD2906" i="20"/>
  <c r="AC2906" i="20"/>
  <c r="AD2905" i="20"/>
  <c r="AC2905" i="20"/>
  <c r="AD2904" i="20"/>
  <c r="AC2904" i="20"/>
  <c r="AD2903" i="20"/>
  <c r="AC2903" i="20"/>
  <c r="AD2902" i="20"/>
  <c r="AC2902" i="20"/>
  <c r="AD2901" i="20"/>
  <c r="AC2901" i="20"/>
  <c r="AD2900" i="20"/>
  <c r="AC2900" i="20"/>
  <c r="AD2899" i="20"/>
  <c r="AC2899" i="20"/>
  <c r="AD2898" i="20"/>
  <c r="AC2898" i="20"/>
  <c r="AD2897" i="20"/>
  <c r="AC2897" i="20"/>
  <c r="AD2896" i="20"/>
  <c r="AC2896" i="20"/>
  <c r="AD2895" i="20"/>
  <c r="AC2895" i="20"/>
  <c r="AD2894" i="20"/>
  <c r="AC2894" i="20"/>
  <c r="AD2893" i="20"/>
  <c r="AC2893" i="20"/>
  <c r="AD2892" i="20"/>
  <c r="AC2892" i="20"/>
  <c r="AD2891" i="20"/>
  <c r="AC2891" i="20"/>
  <c r="AD2890" i="20"/>
  <c r="AC2890" i="20"/>
  <c r="AD2889" i="20"/>
  <c r="AC2889" i="20"/>
  <c r="AD2888" i="20"/>
  <c r="AC2888" i="20"/>
  <c r="AD2887" i="20"/>
  <c r="AC2887" i="20"/>
  <c r="AD2886" i="20"/>
  <c r="AC2886" i="20"/>
  <c r="AD2885" i="20"/>
  <c r="AC2885" i="20"/>
  <c r="AD2884" i="20"/>
  <c r="AC2884" i="20"/>
  <c r="AD2883" i="20"/>
  <c r="AC2883" i="20"/>
  <c r="AD2882" i="20"/>
  <c r="AC2882" i="20"/>
  <c r="AD2881" i="20"/>
  <c r="AC2881" i="20"/>
  <c r="AD2880" i="20"/>
  <c r="AC2880" i="20"/>
  <c r="AD2879" i="20"/>
  <c r="AC2879" i="20"/>
  <c r="AD2878" i="20"/>
  <c r="AC2878" i="20"/>
  <c r="AD2877" i="20"/>
  <c r="AC2877" i="20"/>
  <c r="AD2876" i="20"/>
  <c r="AC2876" i="20"/>
  <c r="AD2875" i="20"/>
  <c r="AC2875" i="20"/>
  <c r="AD2874" i="20"/>
  <c r="AC2874" i="20"/>
  <c r="AD2873" i="20"/>
  <c r="AC2873" i="20"/>
  <c r="AD2872" i="20"/>
  <c r="AC2872" i="20"/>
  <c r="AD2871" i="20"/>
  <c r="AC2871" i="20"/>
  <c r="AD2870" i="20"/>
  <c r="AC2870" i="20"/>
  <c r="AD2869" i="20"/>
  <c r="AC2869" i="20"/>
  <c r="AD2868" i="20"/>
  <c r="AC2868" i="20"/>
  <c r="AD2867" i="20"/>
  <c r="AC2867" i="20"/>
  <c r="AD2866" i="20"/>
  <c r="AC2866" i="20"/>
  <c r="AD2865" i="20"/>
  <c r="AC2865" i="20"/>
  <c r="AD2864" i="20"/>
  <c r="AC2864" i="20"/>
  <c r="AD2863" i="20"/>
  <c r="AC2863" i="20"/>
  <c r="AD2862" i="20"/>
  <c r="AC2862" i="20"/>
  <c r="AD2861" i="20"/>
  <c r="AC2861" i="20"/>
  <c r="AD2860" i="20"/>
  <c r="AC2860" i="20"/>
  <c r="AD2859" i="20"/>
  <c r="AC2859" i="20"/>
  <c r="AD2858" i="20"/>
  <c r="AC2858" i="20"/>
  <c r="AD2857" i="20"/>
  <c r="AC2857" i="20"/>
  <c r="AD2856" i="20"/>
  <c r="AC2856" i="20"/>
  <c r="AD2855" i="20"/>
  <c r="AC2855" i="20"/>
  <c r="AD2854" i="20"/>
  <c r="AC2854" i="20"/>
  <c r="AD2853" i="20"/>
  <c r="AC2853" i="20"/>
  <c r="AD2852" i="20"/>
  <c r="AC2852" i="20"/>
  <c r="AD2851" i="20"/>
  <c r="AC2851" i="20"/>
  <c r="AD2850" i="20"/>
  <c r="AC2850" i="20"/>
  <c r="AD2849" i="20"/>
  <c r="AC2849" i="20"/>
  <c r="AD2848" i="20"/>
  <c r="AC2848" i="20"/>
  <c r="AD2847" i="20"/>
  <c r="AC2847" i="20"/>
  <c r="AD2846" i="20"/>
  <c r="AC2846" i="20"/>
  <c r="AD2845" i="20"/>
  <c r="AC2845" i="20"/>
  <c r="AD2844" i="20"/>
  <c r="AC2844" i="20"/>
  <c r="AD2843" i="20"/>
  <c r="AC2843" i="20"/>
  <c r="AD2842" i="20"/>
  <c r="AC2842" i="20"/>
  <c r="AD2841" i="20"/>
  <c r="AC2841" i="20"/>
  <c r="AD2840" i="20"/>
  <c r="AC2840" i="20"/>
  <c r="AD2839" i="20"/>
  <c r="AC2839" i="20"/>
  <c r="AD2838" i="20"/>
  <c r="AC2838" i="20"/>
  <c r="AD2837" i="20"/>
  <c r="AC2837" i="20"/>
  <c r="AD2836" i="20"/>
  <c r="AC2836" i="20"/>
  <c r="AD2835" i="20"/>
  <c r="AC2835" i="20"/>
  <c r="AD2834" i="20"/>
  <c r="AC2834" i="20"/>
  <c r="AD2833" i="20"/>
  <c r="AC2833" i="20"/>
  <c r="AD2832" i="20"/>
  <c r="AC2832" i="20"/>
  <c r="AD2831" i="20"/>
  <c r="AC2831" i="20"/>
  <c r="AD2830" i="20"/>
  <c r="AC2830" i="20"/>
  <c r="AD2829" i="20"/>
  <c r="AC2829" i="20"/>
  <c r="AD2828" i="20"/>
  <c r="AC2828" i="20"/>
  <c r="AD2827" i="20"/>
  <c r="AC2827" i="20"/>
  <c r="AD2826" i="20"/>
  <c r="AC2826" i="20"/>
  <c r="AD2825" i="20"/>
  <c r="AC2825" i="20"/>
  <c r="AD2824" i="20"/>
  <c r="AC2824" i="20"/>
  <c r="AD2823" i="20"/>
  <c r="AC2823" i="20"/>
  <c r="AD2822" i="20"/>
  <c r="AC2822" i="20"/>
  <c r="AD2821" i="20"/>
  <c r="AC2821" i="20"/>
  <c r="AD2820" i="20"/>
  <c r="AC2820" i="20"/>
  <c r="AD2819" i="20"/>
  <c r="AC2819" i="20"/>
  <c r="AD2818" i="20"/>
  <c r="AC2818" i="20"/>
  <c r="AD2817" i="20"/>
  <c r="AC2817" i="20"/>
  <c r="AD2816" i="20"/>
  <c r="AC2816" i="20"/>
  <c r="AD2815" i="20"/>
  <c r="AC2815" i="20"/>
  <c r="AD2814" i="20"/>
  <c r="AC2814" i="20"/>
  <c r="AD2813" i="20"/>
  <c r="AC2813" i="20"/>
  <c r="AD2812" i="20"/>
  <c r="AC2812" i="20"/>
  <c r="AD2811" i="20"/>
  <c r="AC2811" i="20"/>
  <c r="AD2810" i="20"/>
  <c r="AC2810" i="20"/>
  <c r="AD2809" i="20"/>
  <c r="AC2809" i="20"/>
  <c r="AD2808" i="20"/>
  <c r="AC2808" i="20"/>
  <c r="AD2807" i="20"/>
  <c r="AC2807" i="20"/>
  <c r="AD2806" i="20"/>
  <c r="AC2806" i="20"/>
  <c r="AD2805" i="20"/>
  <c r="AC2805" i="20"/>
  <c r="AD2804" i="20"/>
  <c r="AC2804" i="20"/>
  <c r="AD2803" i="20"/>
  <c r="AC2803" i="20"/>
  <c r="AD2802" i="20"/>
  <c r="AC2802" i="20"/>
  <c r="AD2801" i="20"/>
  <c r="AC2801" i="20"/>
  <c r="AD2800" i="20"/>
  <c r="AC2800" i="20"/>
  <c r="AD2799" i="20"/>
  <c r="AC2799" i="20"/>
  <c r="AD2798" i="20"/>
  <c r="AC2798" i="20"/>
  <c r="AD2797" i="20"/>
  <c r="AC2797" i="20"/>
  <c r="AD2796" i="20"/>
  <c r="AC2796" i="20"/>
  <c r="AD2795" i="20"/>
  <c r="AC2795" i="20"/>
  <c r="AD2794" i="20"/>
  <c r="AC2794" i="20"/>
  <c r="AD2793" i="20"/>
  <c r="AC2793" i="20"/>
  <c r="AD2792" i="20"/>
  <c r="AC2792" i="20"/>
  <c r="AD2791" i="20"/>
  <c r="AC2791" i="20"/>
  <c r="AD2790" i="20"/>
  <c r="AC2790" i="20"/>
  <c r="AD2789" i="20"/>
  <c r="AC2789" i="20"/>
  <c r="AD2788" i="20"/>
  <c r="AC2788" i="20"/>
  <c r="AD2787" i="20"/>
  <c r="AC2787" i="20"/>
  <c r="AD2786" i="20"/>
  <c r="AC2786" i="20"/>
  <c r="AD2785" i="20"/>
  <c r="AC2785" i="20"/>
  <c r="AD2784" i="20"/>
  <c r="AC2784" i="20"/>
  <c r="AD2783" i="20"/>
  <c r="AC2783" i="20"/>
  <c r="AD2782" i="20"/>
  <c r="AC2782" i="20"/>
  <c r="AD2781" i="20"/>
  <c r="AC2781" i="20"/>
  <c r="AD2780" i="20"/>
  <c r="AC2780" i="20"/>
  <c r="AD2779" i="20"/>
  <c r="AC2779" i="20"/>
  <c r="AD2778" i="20"/>
  <c r="AC2778" i="20"/>
  <c r="AD2777" i="20"/>
  <c r="AC2777" i="20"/>
  <c r="AD2776" i="20"/>
  <c r="AC2776" i="20"/>
  <c r="AD2775" i="20"/>
  <c r="AC2775" i="20"/>
  <c r="AD2774" i="20"/>
  <c r="AC2774" i="20"/>
  <c r="AD2773" i="20"/>
  <c r="AC2773" i="20"/>
  <c r="AD2772" i="20"/>
  <c r="AC2772" i="20"/>
  <c r="AD2771" i="20"/>
  <c r="AC2771" i="20"/>
  <c r="AD2770" i="20"/>
  <c r="AC2770" i="20"/>
  <c r="AD2769" i="20"/>
  <c r="AC2769" i="20"/>
  <c r="AD2768" i="20"/>
  <c r="AC2768" i="20"/>
  <c r="AD2767" i="20"/>
  <c r="AC2767" i="20"/>
  <c r="AD2766" i="20"/>
  <c r="AC2766" i="20"/>
  <c r="AD2765" i="20"/>
  <c r="AC2765" i="20"/>
  <c r="AD2764" i="20"/>
  <c r="AC2764" i="20"/>
  <c r="AD2763" i="20"/>
  <c r="AC2763" i="20"/>
  <c r="AD2762" i="20"/>
  <c r="AC2762" i="20"/>
  <c r="AD2761" i="20"/>
  <c r="AC2761" i="20"/>
  <c r="AD2760" i="20"/>
  <c r="AC2760" i="20"/>
  <c r="AD2759" i="20"/>
  <c r="AC2759" i="20"/>
  <c r="AD2758" i="20"/>
  <c r="AC2758" i="20"/>
  <c r="AD2757" i="20"/>
  <c r="AC2757" i="20"/>
  <c r="AD2756" i="20"/>
  <c r="AC2756" i="20"/>
  <c r="AD2755" i="20"/>
  <c r="AC2755" i="20"/>
  <c r="AD2754" i="20"/>
  <c r="AC2754" i="20"/>
  <c r="AD2753" i="20"/>
  <c r="AC2753" i="20"/>
  <c r="AD2752" i="20"/>
  <c r="AC2752" i="20"/>
  <c r="AD2751" i="20"/>
  <c r="AC2751" i="20"/>
  <c r="AD2750" i="20"/>
  <c r="AC2750" i="20"/>
  <c r="AD2749" i="20"/>
  <c r="AC2749" i="20"/>
  <c r="AD2748" i="20"/>
  <c r="AC2748" i="20"/>
  <c r="AD2747" i="20"/>
  <c r="AC2747" i="20"/>
  <c r="AD2746" i="20"/>
  <c r="AC2746" i="20"/>
  <c r="AD2745" i="20"/>
  <c r="AC2745" i="20"/>
  <c r="AD2744" i="20"/>
  <c r="AC2744" i="20"/>
  <c r="AD2743" i="20"/>
  <c r="AC2743" i="20"/>
  <c r="AD2742" i="20"/>
  <c r="AC2742" i="20"/>
  <c r="AD2741" i="20"/>
  <c r="AC2741" i="20"/>
  <c r="AD2740" i="20"/>
  <c r="AC2740" i="20"/>
  <c r="AD2739" i="20"/>
  <c r="AC2739" i="20"/>
  <c r="AD2738" i="20"/>
  <c r="AC2738" i="20"/>
  <c r="AD2737" i="20"/>
  <c r="AC2737" i="20"/>
  <c r="AD2736" i="20"/>
  <c r="AC2736" i="20"/>
  <c r="AD2735" i="20"/>
  <c r="AC2735" i="20"/>
  <c r="AD2734" i="20"/>
  <c r="AC2734" i="20"/>
  <c r="AD2733" i="20"/>
  <c r="AC2733" i="20"/>
  <c r="AD2732" i="20"/>
  <c r="AC2732" i="20"/>
  <c r="AD2731" i="20"/>
  <c r="AC2731" i="20"/>
  <c r="AD2730" i="20"/>
  <c r="AC2730" i="20"/>
  <c r="AD2729" i="20"/>
  <c r="AC2729" i="20"/>
  <c r="AD2728" i="20"/>
  <c r="AC2728" i="20"/>
  <c r="AD2727" i="20"/>
  <c r="AC2727" i="20"/>
  <c r="AD2726" i="20"/>
  <c r="AC2726" i="20"/>
  <c r="AD2725" i="20"/>
  <c r="AC2725" i="20"/>
  <c r="AD2724" i="20"/>
  <c r="AC2724" i="20"/>
  <c r="AD2723" i="20"/>
  <c r="AC2723" i="20"/>
  <c r="AD2722" i="20"/>
  <c r="AC2722" i="20"/>
  <c r="AD2721" i="20"/>
  <c r="AC2721" i="20"/>
  <c r="AD2720" i="20"/>
  <c r="AC2720" i="20"/>
  <c r="AD2719" i="20"/>
  <c r="AC2719" i="20"/>
  <c r="AD2718" i="20"/>
  <c r="AC2718" i="20"/>
  <c r="AD2717" i="20"/>
  <c r="AC2717" i="20"/>
  <c r="AD2716" i="20"/>
  <c r="AC2716" i="20"/>
  <c r="AD2715" i="20"/>
  <c r="AC2715" i="20"/>
  <c r="AD2714" i="20"/>
  <c r="AC2714" i="20"/>
  <c r="AD2713" i="20"/>
  <c r="AC2713" i="20"/>
  <c r="AD2712" i="20"/>
  <c r="AC2712" i="20"/>
  <c r="AD2711" i="20"/>
  <c r="AC2711" i="20"/>
  <c r="AD2710" i="20"/>
  <c r="AC2710" i="20"/>
  <c r="AD2709" i="20"/>
  <c r="AC2709" i="20"/>
  <c r="AD2708" i="20"/>
  <c r="AC2708" i="20"/>
  <c r="AD2707" i="20"/>
  <c r="AC2707" i="20"/>
  <c r="AD2706" i="20"/>
  <c r="AC2706" i="20"/>
  <c r="AD2705" i="20"/>
  <c r="AC2705" i="20"/>
  <c r="AD2704" i="20"/>
  <c r="AC2704" i="20"/>
  <c r="AD2703" i="20"/>
  <c r="AC2703" i="20"/>
  <c r="AD2702" i="20"/>
  <c r="AC2702" i="20"/>
  <c r="AD2701" i="20"/>
  <c r="AC2701" i="20"/>
  <c r="AD2700" i="20"/>
  <c r="AC2700" i="20"/>
  <c r="AD2699" i="20"/>
  <c r="AC2699" i="20"/>
  <c r="AD2698" i="20"/>
  <c r="AC2698" i="20"/>
  <c r="AD2697" i="20"/>
  <c r="AC2697" i="20"/>
  <c r="AD2696" i="20"/>
  <c r="AC2696" i="20"/>
  <c r="AD2695" i="20"/>
  <c r="AC2695" i="20"/>
  <c r="AD2694" i="20"/>
  <c r="AC2694" i="20"/>
  <c r="AD2693" i="20"/>
  <c r="AC2693" i="20"/>
  <c r="AD2692" i="20"/>
  <c r="AC2692" i="20"/>
  <c r="AD2691" i="20"/>
  <c r="AC2691" i="20"/>
  <c r="AD2690" i="20"/>
  <c r="AC2690" i="20"/>
  <c r="AD2689" i="20"/>
  <c r="AC2689" i="20"/>
  <c r="AD2688" i="20"/>
  <c r="AC2688" i="20"/>
  <c r="AD2687" i="20"/>
  <c r="AC2687" i="20"/>
  <c r="AD2686" i="20"/>
  <c r="AC2686" i="20"/>
  <c r="AD2685" i="20"/>
  <c r="AC2685" i="20"/>
  <c r="AD2684" i="20"/>
  <c r="AC2684" i="20"/>
  <c r="AD2683" i="20"/>
  <c r="AC2683" i="20"/>
  <c r="AD2682" i="20"/>
  <c r="AC2682" i="20"/>
  <c r="AD2681" i="20"/>
  <c r="AC2681" i="20"/>
  <c r="AD2680" i="20"/>
  <c r="AC2680" i="20"/>
  <c r="AD2679" i="20"/>
  <c r="AC2679" i="20"/>
  <c r="AD2678" i="20"/>
  <c r="AC2678" i="20"/>
  <c r="AD2677" i="20"/>
  <c r="AC2677" i="20"/>
  <c r="AD2676" i="20"/>
  <c r="AC2676" i="20"/>
  <c r="AD2675" i="20"/>
  <c r="AC2675" i="20"/>
  <c r="AD2674" i="20"/>
  <c r="AC2674" i="20"/>
  <c r="AD2673" i="20"/>
  <c r="AC2673" i="20"/>
  <c r="AD2672" i="20"/>
  <c r="AC2672" i="20"/>
  <c r="AD2671" i="20"/>
  <c r="AC2671" i="20"/>
  <c r="AD2670" i="20"/>
  <c r="AC2670" i="20"/>
  <c r="AD2669" i="20"/>
  <c r="AC2669" i="20"/>
  <c r="AD2668" i="20"/>
  <c r="AC2668" i="20"/>
  <c r="AD2667" i="20"/>
  <c r="AC2667" i="20"/>
  <c r="AD2666" i="20"/>
  <c r="AC2666" i="20"/>
  <c r="AD2665" i="20"/>
  <c r="AC2665" i="20"/>
  <c r="AD2664" i="20"/>
  <c r="AC2664" i="20"/>
  <c r="AD2663" i="20"/>
  <c r="AC2663" i="20"/>
  <c r="AD2662" i="20"/>
  <c r="AC2662" i="20"/>
  <c r="AD2661" i="20"/>
  <c r="AC2661" i="20"/>
  <c r="AD2660" i="20"/>
  <c r="AC2660" i="20"/>
  <c r="AD2659" i="20"/>
  <c r="AC2659" i="20"/>
  <c r="AD2658" i="20"/>
  <c r="AC2658" i="20"/>
  <c r="AD2657" i="20"/>
  <c r="AC2657" i="20"/>
  <c r="AD2656" i="20"/>
  <c r="AC2656" i="20"/>
  <c r="AD2655" i="20"/>
  <c r="AC2655" i="20"/>
  <c r="AD2654" i="20"/>
  <c r="AC2654" i="20"/>
  <c r="AD2653" i="20"/>
  <c r="AC2653" i="20"/>
  <c r="AD2652" i="20"/>
  <c r="AC2652" i="20"/>
  <c r="AD2651" i="20"/>
  <c r="AC2651" i="20"/>
  <c r="AD2650" i="20"/>
  <c r="AC2650" i="20"/>
  <c r="AD2649" i="20"/>
  <c r="AC2649" i="20"/>
  <c r="AD2648" i="20"/>
  <c r="AC2648" i="20"/>
  <c r="AD2647" i="20"/>
  <c r="AC2647" i="20"/>
  <c r="AD2646" i="20"/>
  <c r="AC2646" i="20"/>
  <c r="AD2645" i="20"/>
  <c r="AC2645" i="20"/>
  <c r="AD2644" i="20"/>
  <c r="AC2644" i="20"/>
  <c r="AD2643" i="20"/>
  <c r="AC2643" i="20"/>
  <c r="AD2642" i="20"/>
  <c r="AC2642" i="20"/>
  <c r="AD2641" i="20"/>
  <c r="AC2641" i="20"/>
  <c r="AD2640" i="20"/>
  <c r="AC2640" i="20"/>
  <c r="AD2639" i="20"/>
  <c r="AC2639" i="20"/>
  <c r="AD2638" i="20"/>
  <c r="AC2638" i="20"/>
  <c r="AD2637" i="20"/>
  <c r="AC2637" i="20"/>
  <c r="AD2636" i="20"/>
  <c r="AC2636" i="20"/>
  <c r="AD2635" i="20"/>
  <c r="AC2635" i="20"/>
  <c r="AD2634" i="20"/>
  <c r="AC2634" i="20"/>
  <c r="AD2633" i="20"/>
  <c r="AC2633" i="20"/>
  <c r="AD2632" i="20"/>
  <c r="AC2632" i="20"/>
  <c r="AD2631" i="20"/>
  <c r="AC2631" i="20"/>
  <c r="AD2630" i="20"/>
  <c r="AC2630" i="20"/>
  <c r="AD2629" i="20"/>
  <c r="AC2629" i="20"/>
  <c r="AD2628" i="20"/>
  <c r="AC2628" i="20"/>
  <c r="AD2627" i="20"/>
  <c r="AC2627" i="20"/>
  <c r="AD2626" i="20"/>
  <c r="AC2626" i="20"/>
  <c r="AD2625" i="20"/>
  <c r="AC2625" i="20"/>
  <c r="AD2624" i="20"/>
  <c r="AC2624" i="20"/>
  <c r="AD2623" i="20"/>
  <c r="AC2623" i="20"/>
  <c r="AD2622" i="20"/>
  <c r="AC2622" i="20"/>
  <c r="AD2621" i="20"/>
  <c r="AC2621" i="20"/>
  <c r="AD2620" i="20"/>
  <c r="AC2620" i="20"/>
  <c r="AD2619" i="20"/>
  <c r="AC2619" i="20"/>
  <c r="AD2618" i="20"/>
  <c r="AC2618" i="20"/>
  <c r="AD2617" i="20"/>
  <c r="AC2617" i="20"/>
  <c r="AD2616" i="20"/>
  <c r="AC2616" i="20"/>
  <c r="AD2615" i="20"/>
  <c r="AC2615" i="20"/>
  <c r="AD2614" i="20"/>
  <c r="AC2614" i="20"/>
  <c r="AD2613" i="20"/>
  <c r="AC2613" i="20"/>
  <c r="AD2612" i="20"/>
  <c r="AC2612" i="20"/>
  <c r="AD2611" i="20"/>
  <c r="AC2611" i="20"/>
  <c r="AD2610" i="20"/>
  <c r="AC2610" i="20"/>
  <c r="AD2609" i="20"/>
  <c r="AC2609" i="20"/>
  <c r="AD2608" i="20"/>
  <c r="AC2608" i="20"/>
  <c r="AD2607" i="20"/>
  <c r="AC2607" i="20"/>
  <c r="AD2606" i="20"/>
  <c r="AC2606" i="20"/>
  <c r="AD2605" i="20"/>
  <c r="AC2605" i="20"/>
  <c r="AD2604" i="20"/>
  <c r="AC2604" i="20"/>
  <c r="AD2603" i="20"/>
  <c r="AC2603" i="20"/>
  <c r="AD2602" i="20"/>
  <c r="AC2602" i="20"/>
  <c r="AD2601" i="20"/>
  <c r="AC2601" i="20"/>
  <c r="AD2600" i="20"/>
  <c r="AC2600" i="20"/>
  <c r="AD2599" i="20"/>
  <c r="AC2599" i="20"/>
  <c r="AD2598" i="20"/>
  <c r="AC2598" i="20"/>
  <c r="AD2597" i="20"/>
  <c r="AC2597" i="20"/>
  <c r="AD2596" i="20"/>
  <c r="AC2596" i="20"/>
  <c r="AD2595" i="20"/>
  <c r="AC2595" i="20"/>
  <c r="AD2594" i="20"/>
  <c r="AC2594" i="20"/>
  <c r="AD2593" i="20"/>
  <c r="AC2593" i="20"/>
  <c r="AD2592" i="20"/>
  <c r="AC2592" i="20"/>
  <c r="AD2591" i="20"/>
  <c r="AC2591" i="20"/>
  <c r="AD2590" i="20"/>
  <c r="AC2590" i="20"/>
  <c r="AD2589" i="20"/>
  <c r="AC2589" i="20"/>
  <c r="AD2588" i="20"/>
  <c r="AC2588" i="20"/>
  <c r="AD2587" i="20"/>
  <c r="AC2587" i="20"/>
  <c r="AD2586" i="20"/>
  <c r="AC2586" i="20"/>
  <c r="AD2585" i="20"/>
  <c r="AC2585" i="20"/>
  <c r="AD2584" i="20"/>
  <c r="AC2584" i="20"/>
  <c r="AD2583" i="20"/>
  <c r="AC2583" i="20"/>
  <c r="AD2582" i="20"/>
  <c r="AC2582" i="20"/>
  <c r="AD2581" i="20"/>
  <c r="AC2581" i="20"/>
  <c r="AD2580" i="20"/>
  <c r="AC2580" i="20"/>
  <c r="AD2579" i="20"/>
  <c r="AC2579" i="20"/>
  <c r="AD2578" i="20"/>
  <c r="AC2578" i="20"/>
  <c r="AD2577" i="20"/>
  <c r="AC2577" i="20"/>
  <c r="AD2576" i="20"/>
  <c r="AC2576" i="20"/>
  <c r="AD2575" i="20"/>
  <c r="AC2575" i="20"/>
  <c r="AD2574" i="20"/>
  <c r="AC2574" i="20"/>
  <c r="AD2573" i="20"/>
  <c r="AC2573" i="20"/>
  <c r="AD2572" i="20"/>
  <c r="AC2572" i="20"/>
  <c r="AD2571" i="20"/>
  <c r="AC2571" i="20"/>
  <c r="AD2570" i="20"/>
  <c r="AC2570" i="20"/>
  <c r="AD2569" i="20"/>
  <c r="AC2569" i="20"/>
  <c r="AD2568" i="20"/>
  <c r="AC2568" i="20"/>
  <c r="AD2567" i="20"/>
  <c r="AC2567" i="20"/>
  <c r="AD2566" i="20"/>
  <c r="AC2566" i="20"/>
  <c r="AD2565" i="20"/>
  <c r="AC2565" i="20"/>
  <c r="AD2564" i="20"/>
  <c r="AC2564" i="20"/>
  <c r="AD2563" i="20"/>
  <c r="AC2563" i="20"/>
  <c r="AD2562" i="20"/>
  <c r="AC2562" i="20"/>
  <c r="AD2561" i="20"/>
  <c r="AC2561" i="20"/>
  <c r="AD2560" i="20"/>
  <c r="AC2560" i="20"/>
  <c r="AD2559" i="20"/>
  <c r="AC2559" i="20"/>
  <c r="AD2558" i="20"/>
  <c r="AC2558" i="20"/>
  <c r="AD2557" i="20"/>
  <c r="AC2557" i="20"/>
  <c r="AD2556" i="20"/>
  <c r="AC2556" i="20"/>
  <c r="AD2555" i="20"/>
  <c r="AC2555" i="20"/>
  <c r="AD2554" i="20"/>
  <c r="AC2554" i="20"/>
  <c r="AD2553" i="20"/>
  <c r="AC2553" i="20"/>
  <c r="AD2552" i="20"/>
  <c r="AC2552" i="20"/>
  <c r="AD2551" i="20"/>
  <c r="AC2551" i="20"/>
  <c r="AD2550" i="20"/>
  <c r="AC2550" i="20"/>
  <c r="AD2549" i="20"/>
  <c r="AC2549" i="20"/>
  <c r="AD2548" i="20"/>
  <c r="AC2548" i="20"/>
  <c r="AD2547" i="20"/>
  <c r="AC2547" i="20"/>
  <c r="AD2546" i="20"/>
  <c r="AC2546" i="20"/>
  <c r="AD2545" i="20"/>
  <c r="AC2545" i="20"/>
  <c r="AD2544" i="20"/>
  <c r="AC2544" i="20"/>
  <c r="AD2543" i="20"/>
  <c r="AC2543" i="20"/>
  <c r="AD2542" i="20"/>
  <c r="AC2542" i="20"/>
  <c r="AD2541" i="20"/>
  <c r="AC2541" i="20"/>
  <c r="AD2540" i="20"/>
  <c r="AC2540" i="20"/>
  <c r="AD2539" i="20"/>
  <c r="AC2539" i="20"/>
  <c r="AD2538" i="20"/>
  <c r="AC2538" i="20"/>
  <c r="AD2537" i="20"/>
  <c r="AC2537" i="20"/>
  <c r="AD2536" i="20"/>
  <c r="AC2536" i="20"/>
  <c r="AD2535" i="20"/>
  <c r="AC2535" i="20"/>
  <c r="AD2534" i="20"/>
  <c r="AC2534" i="20"/>
  <c r="AD2533" i="20"/>
  <c r="AC2533" i="20"/>
  <c r="AD2532" i="20"/>
  <c r="AC2532" i="20"/>
  <c r="AD2531" i="20"/>
  <c r="AC2531" i="20"/>
  <c r="AD2530" i="20"/>
  <c r="AC2530" i="20"/>
  <c r="AD2529" i="20"/>
  <c r="AC2529" i="20"/>
  <c r="AD2528" i="20"/>
  <c r="AC2528" i="20"/>
  <c r="AD2527" i="20"/>
  <c r="AC2527" i="20"/>
  <c r="AD2526" i="20"/>
  <c r="AC2526" i="20"/>
  <c r="AD2525" i="20"/>
  <c r="AC2525" i="20"/>
  <c r="AD2524" i="20"/>
  <c r="AC2524" i="20"/>
  <c r="AD2523" i="20"/>
  <c r="AC2523" i="20"/>
  <c r="AD2522" i="20"/>
  <c r="AC2522" i="20"/>
  <c r="AD2521" i="20"/>
  <c r="AC2521" i="20"/>
  <c r="AD2520" i="20"/>
  <c r="AC2520" i="20"/>
  <c r="AD2519" i="20"/>
  <c r="AC2519" i="20"/>
  <c r="AD2518" i="20"/>
  <c r="AC2518" i="20"/>
  <c r="AD2517" i="20"/>
  <c r="AC2517" i="20"/>
  <c r="AD2516" i="20"/>
  <c r="AC2516" i="20"/>
  <c r="AD2515" i="20"/>
  <c r="AC2515" i="20"/>
  <c r="AD2514" i="20"/>
  <c r="AC2514" i="20"/>
  <c r="AD2513" i="20"/>
  <c r="AC2513" i="20"/>
  <c r="AD2512" i="20"/>
  <c r="AC2512" i="20"/>
  <c r="AD2511" i="20"/>
  <c r="AC2511" i="20"/>
  <c r="AD2510" i="20"/>
  <c r="AC2510" i="20"/>
  <c r="AD2509" i="20"/>
  <c r="AC2509" i="20"/>
  <c r="AD2508" i="20"/>
  <c r="AC2508" i="20"/>
  <c r="AD2507" i="20"/>
  <c r="AC2507" i="20"/>
  <c r="AD2506" i="20"/>
  <c r="AC2506" i="20"/>
  <c r="AD2505" i="20"/>
  <c r="AC2505" i="20"/>
  <c r="AD2504" i="20"/>
  <c r="AC2504" i="20"/>
  <c r="AD2503" i="20"/>
  <c r="AC2503" i="20"/>
  <c r="AD2502" i="20"/>
  <c r="AC2502" i="20"/>
  <c r="AD2501" i="20"/>
  <c r="AC2501" i="20"/>
  <c r="AD2500" i="20"/>
  <c r="AC2500" i="20"/>
  <c r="AD2499" i="20"/>
  <c r="AC2499" i="20"/>
  <c r="AD2498" i="20"/>
  <c r="AC2498" i="20"/>
  <c r="AD2497" i="20"/>
  <c r="AC2497" i="20"/>
  <c r="AD2496" i="20"/>
  <c r="AC2496" i="20"/>
  <c r="AD2495" i="20"/>
  <c r="AC2495" i="20"/>
  <c r="AD2494" i="20"/>
  <c r="AC2494" i="20"/>
  <c r="AD2493" i="20"/>
  <c r="AC2493" i="20"/>
  <c r="AD2492" i="20"/>
  <c r="AC2492" i="20"/>
  <c r="AD2491" i="20"/>
  <c r="AC2491" i="20"/>
  <c r="AD2490" i="20"/>
  <c r="AC2490" i="20"/>
  <c r="AD2489" i="20"/>
  <c r="AC2489" i="20"/>
  <c r="AD2488" i="20"/>
  <c r="AC2488" i="20"/>
  <c r="AD2487" i="20"/>
  <c r="AC2487" i="20"/>
  <c r="AD2486" i="20"/>
  <c r="AC2486" i="20"/>
  <c r="AD2485" i="20"/>
  <c r="AC2485" i="20"/>
  <c r="AD2484" i="20"/>
  <c r="AC2484" i="20"/>
  <c r="AD2483" i="20"/>
  <c r="AC2483" i="20"/>
  <c r="AD2482" i="20"/>
  <c r="AC2482" i="20"/>
  <c r="AD2481" i="20"/>
  <c r="AC2481" i="20"/>
  <c r="AD2480" i="20"/>
  <c r="AC2480" i="20"/>
  <c r="AD2479" i="20"/>
  <c r="AC2479" i="20"/>
  <c r="AD2478" i="20"/>
  <c r="AC2478" i="20"/>
  <c r="AD2477" i="20"/>
  <c r="AC2477" i="20"/>
  <c r="AD2476" i="20"/>
  <c r="AC2476" i="20"/>
  <c r="AD2475" i="20"/>
  <c r="AC2475" i="20"/>
  <c r="AD2474" i="20"/>
  <c r="AC2474" i="20"/>
  <c r="AD2473" i="20"/>
  <c r="AC2473" i="20"/>
  <c r="AD2472" i="20"/>
  <c r="AC2472" i="20"/>
  <c r="AD2471" i="20"/>
  <c r="AC2471" i="20"/>
  <c r="AD2470" i="20"/>
  <c r="AC2470" i="20"/>
  <c r="AD2469" i="20"/>
  <c r="AC2469" i="20"/>
  <c r="AD2468" i="20"/>
  <c r="AC2468" i="20"/>
  <c r="AD2467" i="20"/>
  <c r="AC2467" i="20"/>
  <c r="AD2466" i="20"/>
  <c r="AC2466" i="20"/>
  <c r="AD2465" i="20"/>
  <c r="AC2465" i="20"/>
  <c r="AD2464" i="20"/>
  <c r="AC2464" i="20"/>
  <c r="AD2463" i="20"/>
  <c r="AC2463" i="20"/>
  <c r="AD2462" i="20"/>
  <c r="AC2462" i="20"/>
  <c r="AD2461" i="20"/>
  <c r="AC2461" i="20"/>
  <c r="AD2460" i="20"/>
  <c r="AC2460" i="20"/>
  <c r="AD2459" i="20"/>
  <c r="AC2459" i="20"/>
  <c r="AD2458" i="20"/>
  <c r="AC2458" i="20"/>
  <c r="AD2457" i="20"/>
  <c r="AC2457" i="20"/>
  <c r="AD2456" i="20"/>
  <c r="AC2456" i="20"/>
  <c r="AD2455" i="20"/>
  <c r="AC2455" i="20"/>
  <c r="AD2454" i="20"/>
  <c r="AC2454" i="20"/>
  <c r="AD2453" i="20"/>
  <c r="AC2453" i="20"/>
  <c r="AD2452" i="20"/>
  <c r="AC2452" i="20"/>
  <c r="AD2451" i="20"/>
  <c r="AC2451" i="20"/>
  <c r="AD2450" i="20"/>
  <c r="AC2450" i="20"/>
  <c r="AD2449" i="20"/>
  <c r="AC2449" i="20"/>
  <c r="AD2448" i="20"/>
  <c r="AC2448" i="20"/>
  <c r="AD2447" i="20"/>
  <c r="AC2447" i="20"/>
  <c r="AD2446" i="20"/>
  <c r="AC2446" i="20"/>
  <c r="AD2445" i="20"/>
  <c r="AC2445" i="20"/>
  <c r="AD2444" i="20"/>
  <c r="AC2444" i="20"/>
  <c r="AD2443" i="20"/>
  <c r="AC2443" i="20"/>
  <c r="AD2442" i="20"/>
  <c r="AC2442" i="20"/>
  <c r="AD2441" i="20"/>
  <c r="AC2441" i="20"/>
  <c r="AD2440" i="20"/>
  <c r="AC2440" i="20"/>
  <c r="AD2439" i="20"/>
  <c r="AC2439" i="20"/>
  <c r="AD2438" i="20"/>
  <c r="AC2438" i="20"/>
  <c r="AD2437" i="20"/>
  <c r="AC2437" i="20"/>
  <c r="AD2436" i="20"/>
  <c r="AC2436" i="20"/>
  <c r="AD2435" i="20"/>
  <c r="AC2435" i="20"/>
  <c r="AD2434" i="20"/>
  <c r="AC2434" i="20"/>
  <c r="AD2433" i="20"/>
  <c r="AC2433" i="20"/>
  <c r="AD2432" i="20"/>
  <c r="AC2432" i="20"/>
  <c r="AD2431" i="20"/>
  <c r="AC2431" i="20"/>
  <c r="AD2430" i="20"/>
  <c r="AC2430" i="20"/>
  <c r="AD2429" i="20"/>
  <c r="AC2429" i="20"/>
  <c r="AD2428" i="20"/>
  <c r="AC2428" i="20"/>
  <c r="AD2427" i="20"/>
  <c r="AC2427" i="20"/>
  <c r="AD2426" i="20"/>
  <c r="AC2426" i="20"/>
  <c r="AD2425" i="20"/>
  <c r="AC2425" i="20"/>
  <c r="AD2424" i="20"/>
  <c r="AC2424" i="20"/>
  <c r="AD2423" i="20"/>
  <c r="AC2423" i="20"/>
  <c r="AD2422" i="20"/>
  <c r="AC2422" i="20"/>
  <c r="AD2421" i="20"/>
  <c r="AC2421" i="20"/>
  <c r="AD2420" i="20"/>
  <c r="AC2420" i="20"/>
  <c r="AD2419" i="20"/>
  <c r="AC2419" i="20"/>
  <c r="AD2418" i="20"/>
  <c r="AC2418" i="20"/>
  <c r="AD2417" i="20"/>
  <c r="AC2417" i="20"/>
  <c r="AD2416" i="20"/>
  <c r="AC2416" i="20"/>
  <c r="AD2415" i="20"/>
  <c r="AC2415" i="20"/>
  <c r="AD2414" i="20"/>
  <c r="AC2414" i="20"/>
  <c r="AD2413" i="20"/>
  <c r="AC2413" i="20"/>
  <c r="AD2412" i="20"/>
  <c r="AC2412" i="20"/>
  <c r="AD2411" i="20"/>
  <c r="AC2411" i="20"/>
  <c r="AD2410" i="20"/>
  <c r="AC2410" i="20"/>
  <c r="AD2409" i="20"/>
  <c r="AC2409" i="20"/>
  <c r="AD2408" i="20"/>
  <c r="AC2408" i="20"/>
  <c r="AD2407" i="20"/>
  <c r="AC2407" i="20"/>
  <c r="AD2406" i="20"/>
  <c r="AC2406" i="20"/>
  <c r="AD2405" i="20"/>
  <c r="AC2405" i="20"/>
  <c r="AD2404" i="20"/>
  <c r="AC2404" i="20"/>
  <c r="AD2403" i="20"/>
  <c r="AC2403" i="20"/>
  <c r="AD2402" i="20"/>
  <c r="AC2402" i="20"/>
  <c r="AD2401" i="20"/>
  <c r="AC2401" i="20"/>
  <c r="AD2400" i="20"/>
  <c r="AC2400" i="20"/>
  <c r="AD2399" i="20"/>
  <c r="AC2399" i="20"/>
  <c r="AD2398" i="20"/>
  <c r="AC2398" i="20"/>
  <c r="AD2397" i="20"/>
  <c r="AC2397" i="20"/>
  <c r="AD2396" i="20"/>
  <c r="AC2396" i="20"/>
  <c r="AD2395" i="20"/>
  <c r="AC2395" i="20"/>
  <c r="AD2394" i="20"/>
  <c r="AC2394" i="20"/>
  <c r="AD2393" i="20"/>
  <c r="AC2393" i="20"/>
  <c r="AD2392" i="20"/>
  <c r="AC2392" i="20"/>
  <c r="AD2391" i="20"/>
  <c r="AC2391" i="20"/>
  <c r="AD2390" i="20"/>
  <c r="AC2390" i="20"/>
  <c r="AD2389" i="20"/>
  <c r="AC2389" i="20"/>
  <c r="AD2388" i="20"/>
  <c r="AC2388" i="20"/>
  <c r="AD2387" i="20"/>
  <c r="AC2387" i="20"/>
  <c r="AD2386" i="20"/>
  <c r="AC2386" i="20"/>
  <c r="AD2385" i="20"/>
  <c r="AC2385" i="20"/>
  <c r="AD2384" i="20"/>
  <c r="AC2384" i="20"/>
  <c r="AD2383" i="20"/>
  <c r="AC2383" i="20"/>
  <c r="AD2382" i="20"/>
  <c r="AC2382" i="20"/>
  <c r="AD2381" i="20"/>
  <c r="AC2381" i="20"/>
  <c r="AD2380" i="20"/>
  <c r="AC2380" i="20"/>
  <c r="AD2379" i="20"/>
  <c r="AC2379" i="20"/>
  <c r="AD2378" i="20"/>
  <c r="AC2378" i="20"/>
  <c r="AD2377" i="20"/>
  <c r="AC2377" i="20"/>
  <c r="AD2376" i="20"/>
  <c r="AC2376" i="20"/>
  <c r="AD2375" i="20"/>
  <c r="AC2375" i="20"/>
  <c r="AD2374" i="20"/>
  <c r="AC2374" i="20"/>
  <c r="AD2373" i="20"/>
  <c r="AC2373" i="20"/>
  <c r="AD2372" i="20"/>
  <c r="AC2372" i="20"/>
  <c r="AD2371" i="20"/>
  <c r="AC2371" i="20"/>
  <c r="AD2370" i="20"/>
  <c r="AC2370" i="20"/>
  <c r="AD2369" i="20"/>
  <c r="AC2369" i="20"/>
  <c r="AD2368" i="20"/>
  <c r="AC2368" i="20"/>
  <c r="AD2367" i="20"/>
  <c r="AC2367" i="20"/>
  <c r="AD2366" i="20"/>
  <c r="AC2366" i="20"/>
  <c r="AD2365" i="20"/>
  <c r="AC2365" i="20"/>
  <c r="AD2364" i="20"/>
  <c r="AC2364" i="20"/>
  <c r="AD2363" i="20"/>
  <c r="AC2363" i="20"/>
  <c r="AD2362" i="20"/>
  <c r="AC2362" i="20"/>
  <c r="AD2361" i="20"/>
  <c r="AC2361" i="20"/>
  <c r="AD2360" i="20"/>
  <c r="AC2360" i="20"/>
  <c r="AD2359" i="20"/>
  <c r="AC2359" i="20"/>
  <c r="AD2358" i="20"/>
  <c r="AC2358" i="20"/>
  <c r="AD2357" i="20"/>
  <c r="AC2357" i="20"/>
  <c r="AD2356" i="20"/>
  <c r="AC2356" i="20"/>
  <c r="AD2355" i="20"/>
  <c r="AC2355" i="20"/>
  <c r="AD2354" i="20"/>
  <c r="AC2354" i="20"/>
  <c r="AD2353" i="20"/>
  <c r="AC2353" i="20"/>
  <c r="AD2352" i="20"/>
  <c r="AC2352" i="20"/>
  <c r="AD2351" i="20"/>
  <c r="AC2351" i="20"/>
  <c r="AD2350" i="20"/>
  <c r="AC2350" i="20"/>
  <c r="AD2349" i="20"/>
  <c r="AC2349" i="20"/>
  <c r="AD2348" i="20"/>
  <c r="AC2348" i="20"/>
  <c r="AD2347" i="20"/>
  <c r="AC2347" i="20"/>
  <c r="AD2346" i="20"/>
  <c r="AC2346" i="20"/>
  <c r="AD2345" i="20"/>
  <c r="AC2345" i="20"/>
  <c r="AD2344" i="20"/>
  <c r="AC2344" i="20"/>
  <c r="AD2343" i="20"/>
  <c r="AC2343" i="20"/>
  <c r="AD2342" i="20"/>
  <c r="AC2342" i="20"/>
  <c r="AD2341" i="20"/>
  <c r="AC2341" i="20"/>
  <c r="AD2340" i="20"/>
  <c r="AC2340" i="20"/>
  <c r="AD2339" i="20"/>
  <c r="AC2339" i="20"/>
  <c r="AD2338" i="20"/>
  <c r="AC2338" i="20"/>
  <c r="AD2337" i="20"/>
  <c r="AC2337" i="20"/>
  <c r="AD2336" i="20"/>
  <c r="AC2336" i="20"/>
  <c r="AD2335" i="20"/>
  <c r="AC2335" i="20"/>
  <c r="AD2334" i="20"/>
  <c r="AC2334" i="20"/>
  <c r="AD2333" i="20"/>
  <c r="AC2333" i="20"/>
  <c r="AD2332" i="20"/>
  <c r="AC2332" i="20"/>
  <c r="AD2331" i="20"/>
  <c r="AC2331" i="20"/>
  <c r="AD2330" i="20"/>
  <c r="AC2330" i="20"/>
  <c r="AD2329" i="20"/>
  <c r="AC2329" i="20"/>
  <c r="AD2328" i="20"/>
  <c r="AC2328" i="20"/>
  <c r="AD2327" i="20"/>
  <c r="AC2327" i="20"/>
  <c r="AD2326" i="20"/>
  <c r="AC2326" i="20"/>
  <c r="AD2325" i="20"/>
  <c r="AC2325" i="20"/>
  <c r="AD2324" i="20"/>
  <c r="AC2324" i="20"/>
  <c r="AD2323" i="20"/>
  <c r="AC2323" i="20"/>
  <c r="AD2322" i="20"/>
  <c r="AC2322" i="20"/>
  <c r="AD2321" i="20"/>
  <c r="AC2321" i="20"/>
  <c r="AD2320" i="20"/>
  <c r="AC2320" i="20"/>
  <c r="AD2319" i="20"/>
  <c r="AC2319" i="20"/>
  <c r="AD2318" i="20"/>
  <c r="AC2318" i="20"/>
  <c r="AD2317" i="20"/>
  <c r="AC2317" i="20"/>
  <c r="AD2316" i="20"/>
  <c r="AC2316" i="20"/>
  <c r="AD2315" i="20"/>
  <c r="AC2315" i="20"/>
  <c r="AD2314" i="20"/>
  <c r="AC2314" i="20"/>
  <c r="AD2313" i="20"/>
  <c r="AC2313" i="20"/>
  <c r="AD2312" i="20"/>
  <c r="AC2312" i="20"/>
  <c r="AD2311" i="20"/>
  <c r="AC2311" i="20"/>
  <c r="AD2310" i="20"/>
  <c r="AC2310" i="20"/>
  <c r="AD2309" i="20"/>
  <c r="AC2309" i="20"/>
  <c r="AD2308" i="20"/>
  <c r="AC2308" i="20"/>
  <c r="AD2307" i="20"/>
  <c r="AC2307" i="20"/>
  <c r="AD2306" i="20"/>
  <c r="AC2306" i="20"/>
  <c r="AD2305" i="20"/>
  <c r="AC2305" i="20"/>
  <c r="AD2304" i="20"/>
  <c r="AC2304" i="20"/>
  <c r="AD2303" i="20"/>
  <c r="AC2303" i="20"/>
  <c r="AD2302" i="20"/>
  <c r="AC2302" i="20"/>
  <c r="AD2301" i="20"/>
  <c r="AC2301" i="20"/>
  <c r="AD2300" i="20"/>
  <c r="AC2300" i="20"/>
  <c r="AD2299" i="20"/>
  <c r="AC2299" i="20"/>
  <c r="AD2298" i="20"/>
  <c r="AC2298" i="20"/>
  <c r="AD2297" i="20"/>
  <c r="AC2297" i="20"/>
  <c r="AD2296" i="20"/>
  <c r="AC2296" i="20"/>
  <c r="AD2295" i="20"/>
  <c r="AC2295" i="20"/>
  <c r="AD2294" i="20"/>
  <c r="AC2294" i="20"/>
  <c r="AD2293" i="20"/>
  <c r="AC2293" i="20"/>
  <c r="AD2292" i="20"/>
  <c r="AC2292" i="20"/>
  <c r="AD2291" i="20"/>
  <c r="AC2291" i="20"/>
  <c r="AD2290" i="20"/>
  <c r="AC2290" i="20"/>
  <c r="AD2289" i="20"/>
  <c r="AC2289" i="20"/>
  <c r="AD2288" i="20"/>
  <c r="AC2288" i="20"/>
  <c r="AD2287" i="20"/>
  <c r="AC2287" i="20"/>
  <c r="AD2286" i="20"/>
  <c r="AC2286" i="20"/>
  <c r="AD2285" i="20"/>
  <c r="AC2285" i="20"/>
  <c r="AD2284" i="20"/>
  <c r="AC2284" i="20"/>
  <c r="AD2283" i="20"/>
  <c r="AC2283" i="20"/>
  <c r="AD2282" i="20"/>
  <c r="AC2282" i="20"/>
  <c r="AD2281" i="20"/>
  <c r="AC2281" i="20"/>
  <c r="AD2280" i="20"/>
  <c r="AC2280" i="20"/>
  <c r="AD2279" i="20"/>
  <c r="AC2279" i="20"/>
  <c r="AD2278" i="20"/>
  <c r="AC2278" i="20"/>
  <c r="AD2277" i="20"/>
  <c r="AC2277" i="20"/>
  <c r="AD2276" i="20"/>
  <c r="AC2276" i="20"/>
  <c r="AD2275" i="20"/>
  <c r="AC2275" i="20"/>
  <c r="AD2274" i="20"/>
  <c r="AC2274" i="20"/>
  <c r="AD2273" i="20"/>
  <c r="AC2273" i="20"/>
  <c r="AD2272" i="20"/>
  <c r="AC2272" i="20"/>
  <c r="AD2271" i="20"/>
  <c r="AC2271" i="20"/>
  <c r="AD2270" i="20"/>
  <c r="AC2270" i="20"/>
  <c r="AD2269" i="20"/>
  <c r="AC2269" i="20"/>
  <c r="AD2268" i="20"/>
  <c r="AC2268" i="20"/>
  <c r="AD2267" i="20"/>
  <c r="AC2267" i="20"/>
  <c r="AD2266" i="20"/>
  <c r="AC2266" i="20"/>
  <c r="AD2265" i="20"/>
  <c r="AC2265" i="20"/>
  <c r="AD2264" i="20"/>
  <c r="AC2264" i="20"/>
  <c r="AD2263" i="20"/>
  <c r="AC2263" i="20"/>
  <c r="AD2262" i="20"/>
  <c r="AC2262" i="20"/>
  <c r="AD2261" i="20"/>
  <c r="AC2261" i="20"/>
  <c r="AD2260" i="20"/>
  <c r="AC2260" i="20"/>
  <c r="AD2259" i="20"/>
  <c r="AC2259" i="20"/>
  <c r="AD2258" i="20"/>
  <c r="AC2258" i="20"/>
  <c r="AD2257" i="20"/>
  <c r="AC2257" i="20"/>
  <c r="AD2256" i="20"/>
  <c r="AC2256" i="20"/>
  <c r="AD2255" i="20"/>
  <c r="AC2255" i="20"/>
  <c r="AD2254" i="20"/>
  <c r="AC2254" i="20"/>
  <c r="AD2253" i="20"/>
  <c r="AC2253" i="20"/>
  <c r="AD2252" i="20"/>
  <c r="AC2252" i="20"/>
  <c r="AD2251" i="20"/>
  <c r="AC2251" i="20"/>
  <c r="AD2250" i="20"/>
  <c r="AC2250" i="20"/>
  <c r="AD2249" i="20"/>
  <c r="AC2249" i="20"/>
  <c r="AD2248" i="20"/>
  <c r="AC2248" i="20"/>
  <c r="AD2247" i="20"/>
  <c r="AC2247" i="20"/>
  <c r="AD2246" i="20"/>
  <c r="AC2246" i="20"/>
  <c r="AD2245" i="20"/>
  <c r="AC2245" i="20"/>
  <c r="AD2244" i="20"/>
  <c r="AC2244" i="20"/>
  <c r="AD2243" i="20"/>
  <c r="AC2243" i="20"/>
  <c r="AD2242" i="20"/>
  <c r="AC2242" i="20"/>
  <c r="AD2241" i="20"/>
  <c r="AC2241" i="20"/>
  <c r="AD2240" i="20"/>
  <c r="AC2240" i="20"/>
  <c r="AD2239" i="20"/>
  <c r="AC2239" i="20"/>
  <c r="AD2238" i="20"/>
  <c r="AC2238" i="20"/>
  <c r="AD2237" i="20"/>
  <c r="AC2237" i="20"/>
  <c r="AD2236" i="20"/>
  <c r="AC2236" i="20"/>
  <c r="AD2235" i="20"/>
  <c r="AC2235" i="20"/>
  <c r="AD2234" i="20"/>
  <c r="AC2234" i="20"/>
  <c r="AD2233" i="20"/>
  <c r="AC2233" i="20"/>
  <c r="AD2232" i="20"/>
  <c r="AC2232" i="20"/>
  <c r="AD2231" i="20"/>
  <c r="AC2231" i="20"/>
  <c r="AD2230" i="20"/>
  <c r="AC2230" i="20"/>
  <c r="AD2229" i="20"/>
  <c r="AC2229" i="20"/>
  <c r="AD2228" i="20"/>
  <c r="AC2228" i="20"/>
  <c r="AD2227" i="20"/>
  <c r="AC2227" i="20"/>
  <c r="AD2226" i="20"/>
  <c r="AC2226" i="20"/>
  <c r="AD2225" i="20"/>
  <c r="AC2225" i="20"/>
  <c r="AD2224" i="20"/>
  <c r="AC2224" i="20"/>
  <c r="AD2223" i="20"/>
  <c r="AC2223" i="20"/>
  <c r="AD2222" i="20"/>
  <c r="AC2222" i="20"/>
  <c r="AD2221" i="20"/>
  <c r="AC2221" i="20"/>
  <c r="AD2220" i="20"/>
  <c r="AC2220" i="20"/>
  <c r="AD2219" i="20"/>
  <c r="AC2219" i="20"/>
  <c r="AD2218" i="20"/>
  <c r="AC2218" i="20"/>
  <c r="AD2217" i="20"/>
  <c r="AC2217" i="20"/>
  <c r="AD2216" i="20"/>
  <c r="AC2216" i="20"/>
  <c r="AD2215" i="20"/>
  <c r="AC2215" i="20"/>
  <c r="AD2214" i="20"/>
  <c r="AC2214" i="20"/>
  <c r="AD2213" i="20"/>
  <c r="AC2213" i="20"/>
  <c r="AD2212" i="20"/>
  <c r="AC2212" i="20"/>
  <c r="AD2211" i="20"/>
  <c r="AC2211" i="20"/>
  <c r="AD2210" i="20"/>
  <c r="AC2210" i="20"/>
  <c r="AD2209" i="20"/>
  <c r="AC2209" i="20"/>
  <c r="AD2208" i="20"/>
  <c r="AC2208" i="20"/>
  <c r="AD2207" i="20"/>
  <c r="AC2207" i="20"/>
  <c r="AD2206" i="20"/>
  <c r="AC2206" i="20"/>
  <c r="AD2205" i="20"/>
  <c r="AC2205" i="20"/>
  <c r="AD2204" i="20"/>
  <c r="AC2204" i="20"/>
  <c r="AD2203" i="20"/>
  <c r="AC2203" i="20"/>
  <c r="AD2202" i="20"/>
  <c r="AC2202" i="20"/>
  <c r="AD2201" i="20"/>
  <c r="AC2201" i="20"/>
  <c r="AD2200" i="20"/>
  <c r="AC2200" i="20"/>
  <c r="AD2199" i="20"/>
  <c r="AC2199" i="20"/>
  <c r="AD2198" i="20"/>
  <c r="AC2198" i="20"/>
  <c r="AD2197" i="20"/>
  <c r="AC2197" i="20"/>
  <c r="AD2196" i="20"/>
  <c r="AC2196" i="20"/>
  <c r="AD2195" i="20"/>
  <c r="AC2195" i="20"/>
  <c r="AD2194" i="20"/>
  <c r="AC2194" i="20"/>
  <c r="AD2193" i="20"/>
  <c r="AC2193" i="20"/>
  <c r="AD2192" i="20"/>
  <c r="AC2192" i="20"/>
  <c r="AD2191" i="20"/>
  <c r="AC2191" i="20"/>
  <c r="AD2190" i="20"/>
  <c r="AC2190" i="20"/>
  <c r="AD2189" i="20"/>
  <c r="AC2189" i="20"/>
  <c r="AD2188" i="20"/>
  <c r="AC2188" i="20"/>
  <c r="AD2187" i="20"/>
  <c r="AC2187" i="20"/>
  <c r="AD2186" i="20"/>
  <c r="AC2186" i="20"/>
  <c r="AD2185" i="20"/>
  <c r="AC2185" i="20"/>
  <c r="AD2184" i="20"/>
  <c r="AC2184" i="20"/>
  <c r="AD2183" i="20"/>
  <c r="AC2183" i="20"/>
  <c r="AD2182" i="20"/>
  <c r="AC2182" i="20"/>
  <c r="AD2181" i="20"/>
  <c r="AC2181" i="20"/>
  <c r="AD2180" i="20"/>
  <c r="AC2180" i="20"/>
  <c r="AD2179" i="20"/>
  <c r="AC2179" i="20"/>
  <c r="AD2178" i="20"/>
  <c r="AC2178" i="20"/>
  <c r="AD2177" i="20"/>
  <c r="AC2177" i="20"/>
  <c r="AD2176" i="20"/>
  <c r="AC2176" i="20"/>
  <c r="AD2175" i="20"/>
  <c r="AC2175" i="20"/>
  <c r="AD2174" i="20"/>
  <c r="AC2174" i="20"/>
  <c r="AD2173" i="20"/>
  <c r="AC2173" i="20"/>
  <c r="AD2172" i="20"/>
  <c r="AC2172" i="20"/>
  <c r="AD2171" i="20"/>
  <c r="AC2171" i="20"/>
  <c r="AD2170" i="20"/>
  <c r="AC2170" i="20"/>
  <c r="AD2169" i="20"/>
  <c r="AC2169" i="20"/>
  <c r="AD2168" i="20"/>
  <c r="AC2168" i="20"/>
  <c r="AD2167" i="20"/>
  <c r="AC2167" i="20"/>
  <c r="AD2166" i="20"/>
  <c r="AC2166" i="20"/>
  <c r="AD2165" i="20"/>
  <c r="AC2165" i="20"/>
  <c r="AD2164" i="20"/>
  <c r="AC2164" i="20"/>
  <c r="AD2163" i="20"/>
  <c r="AC2163" i="20"/>
  <c r="AD2162" i="20"/>
  <c r="AC2162" i="20"/>
  <c r="AD2161" i="20"/>
  <c r="AC2161" i="20"/>
  <c r="AD2160" i="20"/>
  <c r="AC2160" i="20"/>
  <c r="AD2159" i="20"/>
  <c r="AC2159" i="20"/>
  <c r="AD2158" i="20"/>
  <c r="AC2158" i="20"/>
  <c r="AD2157" i="20"/>
  <c r="AC2157" i="20"/>
  <c r="AD2156" i="20"/>
  <c r="AC2156" i="20"/>
  <c r="AD2155" i="20"/>
  <c r="AC2155" i="20"/>
  <c r="AD2154" i="20"/>
  <c r="AC2154" i="20"/>
  <c r="AD2153" i="20"/>
  <c r="AC2153" i="20"/>
  <c r="AD2152" i="20"/>
  <c r="AC2152" i="20"/>
  <c r="AD2151" i="20"/>
  <c r="AC2151" i="20"/>
  <c r="AD2150" i="20"/>
  <c r="AC2150" i="20"/>
  <c r="AD2149" i="20"/>
  <c r="AC2149" i="20"/>
  <c r="AD2148" i="20"/>
  <c r="AC2148" i="20"/>
  <c r="AD2147" i="20"/>
  <c r="AC2147" i="20"/>
  <c r="AD2146" i="20"/>
  <c r="AC2146" i="20"/>
  <c r="AD2145" i="20"/>
  <c r="AC2145" i="20"/>
  <c r="AD2144" i="20"/>
  <c r="AC2144" i="20"/>
  <c r="AD2143" i="20"/>
  <c r="AC2143" i="20"/>
  <c r="AD2142" i="20"/>
  <c r="AC2142" i="20"/>
  <c r="AD2141" i="20"/>
  <c r="AC2141" i="20"/>
  <c r="AD2140" i="20"/>
  <c r="AC2140" i="20"/>
  <c r="AD2139" i="20"/>
  <c r="AC2139" i="20"/>
  <c r="AD2138" i="20"/>
  <c r="AC2138" i="20"/>
  <c r="AD2137" i="20"/>
  <c r="AC2137" i="20"/>
  <c r="AD2136" i="20"/>
  <c r="AC2136" i="20"/>
  <c r="AD2135" i="20"/>
  <c r="AC2135" i="20"/>
  <c r="AD2134" i="20"/>
  <c r="AC2134" i="20"/>
  <c r="AD2133" i="20"/>
  <c r="AC2133" i="20"/>
  <c r="AD2132" i="20"/>
  <c r="AC2132" i="20"/>
  <c r="AD2131" i="20"/>
  <c r="AC2131" i="20"/>
  <c r="AD2130" i="20"/>
  <c r="AC2130" i="20"/>
  <c r="AD2129" i="20"/>
  <c r="AC2129" i="20"/>
  <c r="AD2128" i="20"/>
  <c r="AC2128" i="20"/>
  <c r="AD2127" i="20"/>
  <c r="AC2127" i="20"/>
  <c r="AD2126" i="20"/>
  <c r="AC2126" i="20"/>
  <c r="AD2125" i="20"/>
  <c r="AC2125" i="20"/>
  <c r="AD2124" i="20"/>
  <c r="AC2124" i="20"/>
  <c r="AD2123" i="20"/>
  <c r="AC2123" i="20"/>
  <c r="AD2122" i="20"/>
  <c r="AC2122" i="20"/>
  <c r="AD2121" i="20"/>
  <c r="AC2121" i="20"/>
  <c r="AD2120" i="20"/>
  <c r="AC2120" i="20"/>
  <c r="AD2119" i="20"/>
  <c r="AC2119" i="20"/>
  <c r="AD2118" i="20"/>
  <c r="AC2118" i="20"/>
  <c r="AD2117" i="20"/>
  <c r="AC2117" i="20"/>
  <c r="AD2116" i="20"/>
  <c r="AC2116" i="20"/>
  <c r="AD2115" i="20"/>
  <c r="AC2115" i="20"/>
  <c r="AD2114" i="20"/>
  <c r="AC2114" i="20"/>
  <c r="AD2113" i="20"/>
  <c r="AC2113" i="20"/>
  <c r="AD2112" i="20"/>
  <c r="AC2112" i="20"/>
  <c r="AD2111" i="20"/>
  <c r="AC2111" i="20"/>
  <c r="AD2110" i="20"/>
  <c r="AC2110" i="20"/>
  <c r="AD2109" i="20"/>
  <c r="AC2109" i="20"/>
  <c r="AD2108" i="20"/>
  <c r="AC2108" i="20"/>
  <c r="AD2107" i="20"/>
  <c r="AC2107" i="20"/>
  <c r="AD2106" i="20"/>
  <c r="AC2106" i="20"/>
  <c r="AD2105" i="20"/>
  <c r="AC2105" i="20"/>
  <c r="AD2104" i="20"/>
  <c r="AC2104" i="20"/>
  <c r="AD2103" i="20"/>
  <c r="AC2103" i="20"/>
  <c r="AD2102" i="20"/>
  <c r="AC2102" i="20"/>
  <c r="AD2101" i="20"/>
  <c r="AC2101" i="20"/>
  <c r="AD2100" i="20"/>
  <c r="AC2100" i="20"/>
  <c r="AD2099" i="20"/>
  <c r="AC2099" i="20"/>
  <c r="AD2098" i="20"/>
  <c r="AC2098" i="20"/>
  <c r="AD2097" i="20"/>
  <c r="AC2097" i="20"/>
  <c r="AD2096" i="20"/>
  <c r="AC2096" i="20"/>
  <c r="AD2095" i="20"/>
  <c r="AC2095" i="20"/>
  <c r="AD2094" i="20"/>
  <c r="AC2094" i="20"/>
  <c r="AD2093" i="20"/>
  <c r="AC2093" i="20"/>
  <c r="AD2092" i="20"/>
  <c r="AC2092" i="20"/>
  <c r="AD2091" i="20"/>
  <c r="AC2091" i="20"/>
  <c r="AD2090" i="20"/>
  <c r="AC2090" i="20"/>
  <c r="AD2089" i="20"/>
  <c r="AC2089" i="20"/>
  <c r="AD2088" i="20"/>
  <c r="AC2088" i="20"/>
  <c r="AD2087" i="20"/>
  <c r="AC2087" i="20"/>
  <c r="AD2086" i="20"/>
  <c r="AC2086" i="20"/>
  <c r="AD2085" i="20"/>
  <c r="AC2085" i="20"/>
  <c r="AD2084" i="20"/>
  <c r="AC2084" i="20"/>
  <c r="AD2083" i="20"/>
  <c r="AC2083" i="20"/>
  <c r="AD2082" i="20"/>
  <c r="AC2082" i="20"/>
  <c r="AD2081" i="20"/>
  <c r="AC2081" i="20"/>
  <c r="AD2080" i="20"/>
  <c r="AC2080" i="20"/>
  <c r="AD2079" i="20"/>
  <c r="AC2079" i="20"/>
  <c r="AD2078" i="20"/>
  <c r="AC2078" i="20"/>
  <c r="AD2077" i="20"/>
  <c r="AC2077" i="20"/>
  <c r="AD2076" i="20"/>
  <c r="AC2076" i="20"/>
  <c r="AD2075" i="20"/>
  <c r="AC2075" i="20"/>
  <c r="AD2074" i="20"/>
  <c r="AC2074" i="20"/>
  <c r="AD2073" i="20"/>
  <c r="AC2073" i="20"/>
  <c r="AD2072" i="20"/>
  <c r="AC2072" i="20"/>
  <c r="AD2071" i="20"/>
  <c r="AC2071" i="20"/>
  <c r="AD2070" i="20"/>
  <c r="AC2070" i="20"/>
  <c r="AD2069" i="20"/>
  <c r="AC2069" i="20"/>
  <c r="AD2068" i="20"/>
  <c r="AC2068" i="20"/>
  <c r="AD2067" i="20"/>
  <c r="AC2067" i="20"/>
  <c r="AD2066" i="20"/>
  <c r="AC2066" i="20"/>
  <c r="AD2065" i="20"/>
  <c r="AC2065" i="20"/>
  <c r="AD2064" i="20"/>
  <c r="AC2064" i="20"/>
  <c r="AD2063" i="20"/>
  <c r="AC2063" i="20"/>
  <c r="AD2062" i="20"/>
  <c r="AC2062" i="20"/>
  <c r="AD2061" i="20"/>
  <c r="AC2061" i="20"/>
  <c r="AD2060" i="20"/>
  <c r="AC2060" i="20"/>
  <c r="AD2059" i="20"/>
  <c r="AC2059" i="20"/>
  <c r="AD2058" i="20"/>
  <c r="AC2058" i="20"/>
  <c r="AD2057" i="20"/>
  <c r="AC2057" i="20"/>
  <c r="AD2056" i="20"/>
  <c r="AC2056" i="20"/>
  <c r="AD2055" i="20"/>
  <c r="AC2055" i="20"/>
  <c r="AD2054" i="20"/>
  <c r="AC2054" i="20"/>
  <c r="AD2053" i="20"/>
  <c r="AC2053" i="20"/>
  <c r="AD2052" i="20"/>
  <c r="AC2052" i="20"/>
  <c r="AD2051" i="20"/>
  <c r="AC2051" i="20"/>
  <c r="AD2050" i="20"/>
  <c r="AC2050" i="20"/>
  <c r="AD2049" i="20"/>
  <c r="AC2049" i="20"/>
  <c r="AD2048" i="20"/>
  <c r="AC2048" i="20"/>
  <c r="AD2047" i="20"/>
  <c r="AC2047" i="20"/>
  <c r="AD2046" i="20"/>
  <c r="AC2046" i="20"/>
  <c r="AD2045" i="20"/>
  <c r="AC2045" i="20"/>
  <c r="AD2044" i="20"/>
  <c r="AC2044" i="20"/>
  <c r="AD2043" i="20"/>
  <c r="AC2043" i="20"/>
  <c r="AD2042" i="20"/>
  <c r="AC2042" i="20"/>
  <c r="AD2041" i="20"/>
  <c r="AC2041" i="20"/>
  <c r="AD2040" i="20"/>
  <c r="AC2040" i="20"/>
  <c r="AD2039" i="20"/>
  <c r="AC2039" i="20"/>
  <c r="AD2038" i="20"/>
  <c r="AC2038" i="20"/>
  <c r="AD2037" i="20"/>
  <c r="AC2037" i="20"/>
  <c r="AD2036" i="20"/>
  <c r="AC2036" i="20"/>
  <c r="AD2035" i="20"/>
  <c r="AC2035" i="20"/>
  <c r="AD2034" i="20"/>
  <c r="AC2034" i="20"/>
  <c r="AD2033" i="20"/>
  <c r="AC2033" i="20"/>
  <c r="AD2032" i="20"/>
  <c r="AC2032" i="20"/>
  <c r="AD2031" i="20"/>
  <c r="AC2031" i="20"/>
  <c r="AD2030" i="20"/>
  <c r="AC2030" i="20"/>
  <c r="AD2029" i="20"/>
  <c r="AC2029" i="20"/>
  <c r="AD2028" i="20"/>
  <c r="AC2028" i="20"/>
  <c r="AD2027" i="20"/>
  <c r="AC2027" i="20"/>
  <c r="AD2026" i="20"/>
  <c r="AC2026" i="20"/>
  <c r="AD2025" i="20"/>
  <c r="AC2025" i="20"/>
  <c r="AD2024" i="20"/>
  <c r="AC2024" i="20"/>
  <c r="AD2023" i="20"/>
  <c r="AC2023" i="20"/>
  <c r="AD2022" i="20"/>
  <c r="AC2022" i="20"/>
  <c r="AD2021" i="20"/>
  <c r="AC2021" i="20"/>
  <c r="AD2020" i="20"/>
  <c r="AC2020" i="20"/>
  <c r="AD2019" i="20"/>
  <c r="AC2019" i="20"/>
  <c r="AD2018" i="20"/>
  <c r="AC2018" i="20"/>
  <c r="AD2017" i="20"/>
  <c r="AC2017" i="20"/>
  <c r="AD2016" i="20"/>
  <c r="AC2016" i="20"/>
  <c r="AD2015" i="20"/>
  <c r="AC2015" i="20"/>
  <c r="AD2014" i="20"/>
  <c r="AC2014" i="20"/>
  <c r="AD2013" i="20"/>
  <c r="AC2013" i="20"/>
  <c r="AD2012" i="20"/>
  <c r="AC2012" i="20"/>
  <c r="AD2011" i="20"/>
  <c r="AC2011" i="20"/>
  <c r="AD2010" i="20"/>
  <c r="AC2010" i="20"/>
  <c r="AD2009" i="20"/>
  <c r="AC2009" i="20"/>
  <c r="AD2008" i="20"/>
  <c r="AC2008" i="20"/>
  <c r="AD2007" i="20"/>
  <c r="AC2007" i="20"/>
  <c r="AD2006" i="20"/>
  <c r="AC2006" i="20"/>
  <c r="AD2005" i="20"/>
  <c r="AC2005" i="20"/>
  <c r="AD2004" i="20"/>
  <c r="AC2004" i="20"/>
  <c r="AD2003" i="20"/>
  <c r="AC2003" i="20"/>
  <c r="AD2002" i="20"/>
  <c r="AC2002" i="20"/>
  <c r="AD2001" i="20"/>
  <c r="AC2001" i="20"/>
  <c r="AD2000" i="20"/>
  <c r="AC2000" i="20"/>
  <c r="AD1999" i="20"/>
  <c r="AC1999" i="20"/>
  <c r="AD1998" i="20"/>
  <c r="AC1998" i="20"/>
  <c r="AD1997" i="20"/>
  <c r="AC1997" i="20"/>
  <c r="AD1996" i="20"/>
  <c r="AC1996" i="20"/>
  <c r="AD1995" i="20"/>
  <c r="AC1995" i="20"/>
  <c r="AD1994" i="20"/>
  <c r="AC1994" i="20"/>
  <c r="AD1993" i="20"/>
  <c r="AC1993" i="20"/>
  <c r="AD1992" i="20"/>
  <c r="AC1992" i="20"/>
  <c r="AD1991" i="20"/>
  <c r="AC1991" i="20"/>
  <c r="AD1990" i="20"/>
  <c r="AC1990" i="20"/>
  <c r="AD1989" i="20"/>
  <c r="AC1989" i="20"/>
  <c r="AD1988" i="20"/>
  <c r="AC1988" i="20"/>
  <c r="AD1987" i="20"/>
  <c r="AC1987" i="20"/>
  <c r="AD1986" i="20"/>
  <c r="AC1986" i="20"/>
  <c r="AD1985" i="20"/>
  <c r="AC1985" i="20"/>
  <c r="AD1984" i="20"/>
  <c r="AC1984" i="20"/>
  <c r="AD1983" i="20"/>
  <c r="AC1983" i="20"/>
  <c r="AD1982" i="20"/>
  <c r="AC1982" i="20"/>
  <c r="AD1981" i="20"/>
  <c r="AC1981" i="20"/>
  <c r="AD1980" i="20"/>
  <c r="AC1980" i="20"/>
  <c r="AD1979" i="20"/>
  <c r="AC1979" i="20"/>
  <c r="AD1978" i="20"/>
  <c r="AC1978" i="20"/>
  <c r="AD1977" i="20"/>
  <c r="AC1977" i="20"/>
  <c r="AD1976" i="20"/>
  <c r="AC1976" i="20"/>
  <c r="AD1975" i="20"/>
  <c r="AC1975" i="20"/>
  <c r="AD1974" i="20"/>
  <c r="AC1974" i="20"/>
  <c r="AD1973" i="20"/>
  <c r="AC1973" i="20"/>
  <c r="AD1972" i="20"/>
  <c r="AC1972" i="20"/>
  <c r="AD1971" i="20"/>
  <c r="AC1971" i="20"/>
  <c r="AD1970" i="20"/>
  <c r="AC1970" i="20"/>
  <c r="AD1969" i="20"/>
  <c r="AC1969" i="20"/>
  <c r="AD1968" i="20"/>
  <c r="AC1968" i="20"/>
  <c r="AD1967" i="20"/>
  <c r="AC1967" i="20"/>
  <c r="AD1966" i="20"/>
  <c r="AC1966" i="20"/>
  <c r="AD1965" i="20"/>
  <c r="AC1965" i="20"/>
  <c r="AD1964" i="20"/>
  <c r="AC1964" i="20"/>
  <c r="AD1963" i="20"/>
  <c r="AC1963" i="20"/>
  <c r="AD1962" i="20"/>
  <c r="AC1962" i="20"/>
  <c r="AD1961" i="20"/>
  <c r="AC1961" i="20"/>
  <c r="AD1960" i="20"/>
  <c r="AC1960" i="20"/>
  <c r="AD1959" i="20"/>
  <c r="AC1959" i="20"/>
  <c r="AD1958" i="20"/>
  <c r="AC1958" i="20"/>
  <c r="AD1957" i="20"/>
  <c r="AC1957" i="20"/>
  <c r="AD1956" i="20"/>
  <c r="AC1956" i="20"/>
  <c r="AD1955" i="20"/>
  <c r="AC1955" i="20"/>
  <c r="AD1954" i="20"/>
  <c r="AC1954" i="20"/>
  <c r="AD1953" i="20"/>
  <c r="AC1953" i="20"/>
  <c r="AD1952" i="20"/>
  <c r="AC1952" i="20"/>
  <c r="AD1951" i="20"/>
  <c r="AC1951" i="20"/>
  <c r="AD1950" i="20"/>
  <c r="AC1950" i="20"/>
  <c r="AD1949" i="20"/>
  <c r="AC1949" i="20"/>
  <c r="AD1948" i="20"/>
  <c r="AC1948" i="20"/>
  <c r="AD1947" i="20"/>
  <c r="AC1947" i="20"/>
  <c r="AD1946" i="20"/>
  <c r="AC1946" i="20"/>
  <c r="AD1945" i="20"/>
  <c r="AC1945" i="20"/>
  <c r="AD1944" i="20"/>
  <c r="AC1944" i="20"/>
  <c r="AD1943" i="20"/>
  <c r="AC1943" i="20"/>
  <c r="AD1942" i="20"/>
  <c r="AC1942" i="20"/>
  <c r="AD1941" i="20"/>
  <c r="AC1941" i="20"/>
  <c r="AD1940" i="20"/>
  <c r="AC1940" i="20"/>
  <c r="AD1939" i="20"/>
  <c r="AC1939" i="20"/>
  <c r="AD1938" i="20"/>
  <c r="AC1938" i="20"/>
  <c r="AD1937" i="20"/>
  <c r="AC1937" i="20"/>
  <c r="AD1936" i="20"/>
  <c r="AC1936" i="20"/>
  <c r="AD1935" i="20"/>
  <c r="AC1935" i="20"/>
  <c r="AD1934" i="20"/>
  <c r="AC1934" i="20"/>
  <c r="AD1933" i="20"/>
  <c r="AC1933" i="20"/>
  <c r="AD1932" i="20"/>
  <c r="AC1932" i="20"/>
  <c r="AD1931" i="20"/>
  <c r="AC1931" i="20"/>
  <c r="AD1930" i="20"/>
  <c r="AC1930" i="20"/>
  <c r="AD1929" i="20"/>
  <c r="AC1929" i="20"/>
  <c r="AD1928" i="20"/>
  <c r="AC1928" i="20"/>
  <c r="AD1927" i="20"/>
  <c r="AC1927" i="20"/>
  <c r="AD1926" i="20"/>
  <c r="AC1926" i="20"/>
  <c r="AD1925" i="20"/>
  <c r="AC1925" i="20"/>
  <c r="AD1924" i="20"/>
  <c r="AC1924" i="20"/>
  <c r="AD1923" i="20"/>
  <c r="AC1923" i="20"/>
  <c r="AD1922" i="20"/>
  <c r="AC1922" i="20"/>
  <c r="AD1921" i="20"/>
  <c r="AC1921" i="20"/>
  <c r="AD1920" i="20"/>
  <c r="AC1920" i="20"/>
  <c r="AD1919" i="20"/>
  <c r="AC1919" i="20"/>
  <c r="AD1918" i="20"/>
  <c r="AC1918" i="20"/>
  <c r="AD1917" i="20"/>
  <c r="AC1917" i="20"/>
  <c r="AD1916" i="20"/>
  <c r="AC1916" i="20"/>
  <c r="AD1915" i="20"/>
  <c r="AC1915" i="20"/>
  <c r="AD1914" i="20"/>
  <c r="AC1914" i="20"/>
  <c r="AD1913" i="20"/>
  <c r="AC1913" i="20"/>
  <c r="AD1912" i="20"/>
  <c r="AC1912" i="20"/>
  <c r="AD1911" i="20"/>
  <c r="AC1911" i="20"/>
  <c r="AD1910" i="20"/>
  <c r="AC1910" i="20"/>
  <c r="AD1909" i="20"/>
  <c r="AC1909" i="20"/>
  <c r="AD1908" i="20"/>
  <c r="AC1908" i="20"/>
  <c r="AD1907" i="20"/>
  <c r="AC1907" i="20"/>
  <c r="AD1906" i="20"/>
  <c r="AC1906" i="20"/>
  <c r="AD1905" i="20"/>
  <c r="AC1905" i="20"/>
  <c r="AD1904" i="20"/>
  <c r="AC1904" i="20"/>
  <c r="AD1903" i="20"/>
  <c r="AC1903" i="20"/>
  <c r="AD1902" i="20"/>
  <c r="AC1902" i="20"/>
  <c r="AD1901" i="20"/>
  <c r="AC1901" i="20"/>
  <c r="AD1900" i="20"/>
  <c r="AC1900" i="20"/>
  <c r="AD1899" i="20"/>
  <c r="AC1899" i="20"/>
  <c r="AD1898" i="20"/>
  <c r="AC1898" i="20"/>
  <c r="AD1897" i="20"/>
  <c r="AC1897" i="20"/>
  <c r="AD1896" i="20"/>
  <c r="AC1896" i="20"/>
  <c r="AD1895" i="20"/>
  <c r="AC1895" i="20"/>
  <c r="AD1894" i="20"/>
  <c r="AC1894" i="20"/>
  <c r="AD1893" i="20"/>
  <c r="AC1893" i="20"/>
  <c r="AD1892" i="20"/>
  <c r="AC1892" i="20"/>
  <c r="AD1891" i="20"/>
  <c r="AC1891" i="20"/>
  <c r="AD1890" i="20"/>
  <c r="AC1890" i="20"/>
  <c r="AD1889" i="20"/>
  <c r="AC1889" i="20"/>
  <c r="AD1888" i="20"/>
  <c r="AC1888" i="20"/>
  <c r="AD1887" i="20"/>
  <c r="AC1887" i="20"/>
  <c r="AD1886" i="20"/>
  <c r="AC1886" i="20"/>
  <c r="AD1885" i="20"/>
  <c r="AC1885" i="20"/>
  <c r="AD1884" i="20"/>
  <c r="AC1884" i="20"/>
  <c r="AD1883" i="20"/>
  <c r="AC1883" i="20"/>
  <c r="AD1882" i="20"/>
  <c r="AC1882" i="20"/>
  <c r="AD1881" i="20"/>
  <c r="AC1881" i="20"/>
  <c r="AD1880" i="20"/>
  <c r="AC1880" i="20"/>
  <c r="AD1879" i="20"/>
  <c r="AC1879" i="20"/>
  <c r="AD1878" i="20"/>
  <c r="AC1878" i="20"/>
  <c r="AD1877" i="20"/>
  <c r="AC1877" i="20"/>
  <c r="AD1876" i="20"/>
  <c r="AC1876" i="20"/>
  <c r="AD1875" i="20"/>
  <c r="AC1875" i="20"/>
  <c r="AD1874" i="20"/>
  <c r="AC1874" i="20"/>
  <c r="AD1873" i="20"/>
  <c r="AC1873" i="20"/>
  <c r="AD1872" i="20"/>
  <c r="AC1872" i="20"/>
  <c r="AD1871" i="20"/>
  <c r="AC1871" i="20"/>
  <c r="AD1870" i="20"/>
  <c r="AC1870" i="20"/>
  <c r="AD1869" i="20"/>
  <c r="AC1869" i="20"/>
  <c r="AD1868" i="20"/>
  <c r="AC1868" i="20"/>
  <c r="AD1867" i="20"/>
  <c r="AC1867" i="20"/>
  <c r="AD1866" i="20"/>
  <c r="AC1866" i="20"/>
  <c r="AD1865" i="20"/>
  <c r="AC1865" i="20"/>
  <c r="AD1864" i="20"/>
  <c r="AC1864" i="20"/>
  <c r="AD1863" i="20"/>
  <c r="AC1863" i="20"/>
  <c r="AD1862" i="20"/>
  <c r="AC1862" i="20"/>
  <c r="AD1861" i="20"/>
  <c r="AC1861" i="20"/>
  <c r="AD1860" i="20"/>
  <c r="AC1860" i="20"/>
  <c r="AD1859" i="20"/>
  <c r="AC1859" i="20"/>
  <c r="AD1858" i="20"/>
  <c r="AC1858" i="20"/>
  <c r="AD1857" i="20"/>
  <c r="AC1857" i="20"/>
  <c r="AD1856" i="20"/>
  <c r="AC1856" i="20"/>
  <c r="AD1855" i="20"/>
  <c r="AC1855" i="20"/>
  <c r="AD1854" i="20"/>
  <c r="AC1854" i="20"/>
  <c r="AD1853" i="20"/>
  <c r="AC1853" i="20"/>
  <c r="AD1852" i="20"/>
  <c r="AC1852" i="20"/>
  <c r="AD1851" i="20"/>
  <c r="AC1851" i="20"/>
  <c r="AD1850" i="20"/>
  <c r="AC1850" i="20"/>
  <c r="AD1849" i="20"/>
  <c r="AC1849" i="20"/>
  <c r="AD1848" i="20"/>
  <c r="AC1848" i="20"/>
  <c r="AD1847" i="20"/>
  <c r="AC1847" i="20"/>
  <c r="AD1846" i="20"/>
  <c r="AC1846" i="20"/>
  <c r="AD1845" i="20"/>
  <c r="AC1845" i="20"/>
  <c r="AD1844" i="20"/>
  <c r="AC1844" i="20"/>
  <c r="AD1843" i="20"/>
  <c r="AC1843" i="20"/>
  <c r="AD1842" i="20"/>
  <c r="AC1842" i="20"/>
  <c r="AD1841" i="20"/>
  <c r="AC1841" i="20"/>
  <c r="AD1840" i="20"/>
  <c r="AC1840" i="20"/>
  <c r="AD1839" i="20"/>
  <c r="AC1839" i="20"/>
  <c r="AD1838" i="20"/>
  <c r="AC1838" i="20"/>
  <c r="AD1837" i="20"/>
  <c r="AC1837" i="20"/>
  <c r="AD1836" i="20"/>
  <c r="AC1836" i="20"/>
  <c r="AD1835" i="20"/>
  <c r="AC1835" i="20"/>
  <c r="AD1834" i="20"/>
  <c r="AC1834" i="20"/>
  <c r="AD1833" i="20"/>
  <c r="AC1833" i="20"/>
  <c r="AD1832" i="20"/>
  <c r="AC1832" i="20"/>
  <c r="AD1831" i="20"/>
  <c r="AC1831" i="20"/>
  <c r="AD1830" i="20"/>
  <c r="AC1830" i="20"/>
  <c r="AD1829" i="20"/>
  <c r="AC1829" i="20"/>
  <c r="AD1828" i="20"/>
  <c r="AC1828" i="20"/>
  <c r="AD1827" i="20"/>
  <c r="AC1827" i="20"/>
  <c r="AD1826" i="20"/>
  <c r="AC1826" i="20"/>
  <c r="AD1825" i="20"/>
  <c r="AC1825" i="20"/>
  <c r="AD1824" i="20"/>
  <c r="AC1824" i="20"/>
  <c r="AD1823" i="20"/>
  <c r="AC1823" i="20"/>
  <c r="AD1822" i="20"/>
  <c r="AC1822" i="20"/>
  <c r="AD1821" i="20"/>
  <c r="AC1821" i="20"/>
  <c r="AD1820" i="20"/>
  <c r="AC1820" i="20"/>
  <c r="AD1819" i="20"/>
  <c r="AC1819" i="20"/>
  <c r="AD1818" i="20"/>
  <c r="AC1818" i="20"/>
  <c r="AD1817" i="20"/>
  <c r="AC1817" i="20"/>
  <c r="AD1816" i="20"/>
  <c r="AC1816" i="20"/>
  <c r="AD1815" i="20"/>
  <c r="AC1815" i="20"/>
  <c r="AD1814" i="20"/>
  <c r="AC1814" i="20"/>
  <c r="AD1813" i="20"/>
  <c r="AC1813" i="20"/>
  <c r="AD1812" i="20"/>
  <c r="AC1812" i="20"/>
  <c r="AD1811" i="20"/>
  <c r="AC1811" i="20"/>
  <c r="AD1810" i="20"/>
  <c r="AC1810" i="20"/>
  <c r="AD1809" i="20"/>
  <c r="AC1809" i="20"/>
  <c r="AD1808" i="20"/>
  <c r="AC1808" i="20"/>
  <c r="AD1807" i="20"/>
  <c r="AC1807" i="20"/>
  <c r="AD1806" i="20"/>
  <c r="AC1806" i="20"/>
  <c r="AD1805" i="20"/>
  <c r="AC1805" i="20"/>
  <c r="AD1804" i="20"/>
  <c r="AC1804" i="20"/>
  <c r="AD1803" i="20"/>
  <c r="AC1803" i="20"/>
  <c r="AD1802" i="20"/>
  <c r="AC1802" i="20"/>
  <c r="AD1801" i="20"/>
  <c r="AC1801" i="20"/>
  <c r="AD1800" i="20"/>
  <c r="AC1800" i="20"/>
  <c r="AD1799" i="20"/>
  <c r="AC1799" i="20"/>
  <c r="AD1798" i="20"/>
  <c r="AC1798" i="20"/>
  <c r="AD1797" i="20"/>
  <c r="AC1797" i="20"/>
  <c r="AD1796" i="20"/>
  <c r="AC1796" i="20"/>
  <c r="AD1795" i="20"/>
  <c r="AC1795" i="20"/>
  <c r="AD1794" i="20"/>
  <c r="AC1794" i="20"/>
  <c r="AD1793" i="20"/>
  <c r="AC1793" i="20"/>
  <c r="AD1792" i="20"/>
  <c r="AC1792" i="20"/>
  <c r="AD1791" i="20"/>
  <c r="AC1791" i="20"/>
  <c r="AD1790" i="20"/>
  <c r="AC1790" i="20"/>
  <c r="AD1789" i="20"/>
  <c r="AC1789" i="20"/>
  <c r="AD1788" i="20"/>
  <c r="AC1788" i="20"/>
  <c r="AD1787" i="20"/>
  <c r="AC1787" i="20"/>
  <c r="AD1786" i="20"/>
  <c r="AC1786" i="20"/>
  <c r="AD1785" i="20"/>
  <c r="AC1785" i="20"/>
  <c r="AD1784" i="20"/>
  <c r="AC1784" i="20"/>
  <c r="AD1783" i="20"/>
  <c r="AC1783" i="20"/>
  <c r="AD1782" i="20"/>
  <c r="AC1782" i="20"/>
  <c r="AD1781" i="20"/>
  <c r="AC1781" i="20"/>
  <c r="AD1780" i="20"/>
  <c r="AC1780" i="20"/>
  <c r="AD1779" i="20"/>
  <c r="AC1779" i="20"/>
  <c r="AD1778" i="20"/>
  <c r="AC1778" i="20"/>
  <c r="AD1777" i="20"/>
  <c r="AC1777" i="20"/>
  <c r="AD1776" i="20"/>
  <c r="AC1776" i="20"/>
  <c r="AD1775" i="20"/>
  <c r="AC1775" i="20"/>
  <c r="AD1774" i="20"/>
  <c r="AC1774" i="20"/>
  <c r="AD1773" i="20"/>
  <c r="AC1773" i="20"/>
  <c r="AD1772" i="20"/>
  <c r="AC1772" i="20"/>
  <c r="AD1771" i="20"/>
  <c r="AC1771" i="20"/>
  <c r="AD1770" i="20"/>
  <c r="AC1770" i="20"/>
  <c r="AD1769" i="20"/>
  <c r="AC1769" i="20"/>
  <c r="AD1768" i="20"/>
  <c r="AC1768" i="20"/>
  <c r="AD1767" i="20"/>
  <c r="AC1767" i="20"/>
  <c r="AD1766" i="20"/>
  <c r="AC1766" i="20"/>
  <c r="AD1765" i="20"/>
  <c r="AC1765" i="20"/>
  <c r="AD1764" i="20"/>
  <c r="AC1764" i="20"/>
  <c r="AD1763" i="20"/>
  <c r="AC1763" i="20"/>
  <c r="AD1762" i="20"/>
  <c r="AC1762" i="20"/>
  <c r="AD1761" i="20"/>
  <c r="AC1761" i="20"/>
  <c r="AD1760" i="20"/>
  <c r="AC1760" i="20"/>
  <c r="AD1759" i="20"/>
  <c r="AC1759" i="20"/>
  <c r="AD1758" i="20"/>
  <c r="AC1758" i="20"/>
  <c r="AD1757" i="20"/>
  <c r="AC1757" i="20"/>
  <c r="AD1756" i="20"/>
  <c r="AC1756" i="20"/>
  <c r="AD1755" i="20"/>
  <c r="AC1755" i="20"/>
  <c r="AD1754" i="20"/>
  <c r="AC1754" i="20"/>
  <c r="AD1753" i="20"/>
  <c r="AC1753" i="20"/>
  <c r="AD1752" i="20"/>
  <c r="AC1752" i="20"/>
  <c r="AD1751" i="20"/>
  <c r="AC1751" i="20"/>
  <c r="AD1750" i="20"/>
  <c r="AC1750" i="20"/>
  <c r="AD1749" i="20"/>
  <c r="AC1749" i="20"/>
  <c r="AD1748" i="20"/>
  <c r="AC1748" i="20"/>
  <c r="AD1747" i="20"/>
  <c r="AC1747" i="20"/>
  <c r="AD1746" i="20"/>
  <c r="AC1746" i="20"/>
  <c r="AD1745" i="20"/>
  <c r="AC1745" i="20"/>
  <c r="AD1744" i="20"/>
  <c r="AC1744" i="20"/>
  <c r="AD1743" i="20"/>
  <c r="AC1743" i="20"/>
  <c r="AD1742" i="20"/>
  <c r="AC1742" i="20"/>
  <c r="AD1741" i="20"/>
  <c r="AC1741" i="20"/>
  <c r="AD1740" i="20"/>
  <c r="AC1740" i="20"/>
  <c r="AD1739" i="20"/>
  <c r="AC1739" i="20"/>
  <c r="AD1738" i="20"/>
  <c r="AC1738" i="20"/>
  <c r="AD1737" i="20"/>
  <c r="AC1737" i="20"/>
  <c r="AD1736" i="20"/>
  <c r="AC1736" i="20"/>
  <c r="AD1735" i="20"/>
  <c r="AC1735" i="20"/>
  <c r="AD1734" i="20"/>
  <c r="AC1734" i="20"/>
  <c r="AD1733" i="20"/>
  <c r="AC1733" i="20"/>
  <c r="AD1732" i="20"/>
  <c r="AC1732" i="20"/>
  <c r="AD1731" i="20"/>
  <c r="AC1731" i="20"/>
  <c r="AD1730" i="20"/>
  <c r="AC1730" i="20"/>
  <c r="AD1729" i="20"/>
  <c r="AC1729" i="20"/>
  <c r="AD1728" i="20"/>
  <c r="AC1728" i="20"/>
  <c r="AD1727" i="20"/>
  <c r="AC1727" i="20"/>
  <c r="AD1726" i="20"/>
  <c r="AC1726" i="20"/>
  <c r="AD1725" i="20"/>
  <c r="AC1725" i="20"/>
  <c r="AD1724" i="20"/>
  <c r="AC1724" i="20"/>
  <c r="AD1723" i="20"/>
  <c r="AC1723" i="20"/>
  <c r="AD1722" i="20"/>
  <c r="AC1722" i="20"/>
  <c r="AD1721" i="20"/>
  <c r="AC1721" i="20"/>
  <c r="AD1720" i="20"/>
  <c r="AC1720" i="20"/>
  <c r="AD1719" i="20"/>
  <c r="AC1719" i="20"/>
  <c r="AD1718" i="20"/>
  <c r="AC1718" i="20"/>
  <c r="AD1717" i="20"/>
  <c r="AC1717" i="20"/>
  <c r="AD1716" i="20"/>
  <c r="AC1716" i="20"/>
  <c r="AD1715" i="20"/>
  <c r="AC1715" i="20"/>
  <c r="AD1714" i="20"/>
  <c r="AC1714" i="20"/>
  <c r="AD1713" i="20"/>
  <c r="AC1713" i="20"/>
  <c r="AD1712" i="20"/>
  <c r="AC1712" i="20"/>
  <c r="AD1711" i="20"/>
  <c r="AC1711" i="20"/>
  <c r="AD1710" i="20"/>
  <c r="AC1710" i="20"/>
  <c r="AD1709" i="20"/>
  <c r="AC1709" i="20"/>
  <c r="AD1708" i="20"/>
  <c r="AC1708" i="20"/>
  <c r="AD1707" i="20"/>
  <c r="AC1707" i="20"/>
  <c r="AD1706" i="20"/>
  <c r="AC1706" i="20"/>
  <c r="AD1705" i="20"/>
  <c r="AC1705" i="20"/>
  <c r="AD1704" i="20"/>
  <c r="AC1704" i="20"/>
  <c r="AD1703" i="20"/>
  <c r="AC1703" i="20"/>
  <c r="AD1702" i="20"/>
  <c r="AC1702" i="20"/>
  <c r="AD1701" i="20"/>
  <c r="AC1701" i="20"/>
  <c r="AD1700" i="20"/>
  <c r="AC1700" i="20"/>
  <c r="AD1699" i="20"/>
  <c r="AC1699" i="20"/>
  <c r="AD1698" i="20"/>
  <c r="AC1698" i="20"/>
  <c r="AD1697" i="20"/>
  <c r="AC1697" i="20"/>
  <c r="AD1696" i="20"/>
  <c r="AC1696" i="20"/>
  <c r="AD1695" i="20"/>
  <c r="AC1695" i="20"/>
  <c r="AD1694" i="20"/>
  <c r="AC1694" i="20"/>
  <c r="AD1693" i="20"/>
  <c r="AC1693" i="20"/>
  <c r="AD1692" i="20"/>
  <c r="AC1692" i="20"/>
  <c r="AD1691" i="20"/>
  <c r="AC1691" i="20"/>
  <c r="AD1690" i="20"/>
  <c r="AC1690" i="20"/>
  <c r="AD1689" i="20"/>
  <c r="AC1689" i="20"/>
  <c r="AD1688" i="20"/>
  <c r="AC1688" i="20"/>
  <c r="AD1687" i="20"/>
  <c r="AC1687" i="20"/>
  <c r="AD1686" i="20"/>
  <c r="AC1686" i="20"/>
  <c r="AD1685" i="20"/>
  <c r="AC1685" i="20"/>
  <c r="AD1684" i="20"/>
  <c r="AC1684" i="20"/>
  <c r="AD1683" i="20"/>
  <c r="AC1683" i="20"/>
  <c r="AD1682" i="20"/>
  <c r="AC1682" i="20"/>
  <c r="AD1681" i="20"/>
  <c r="AC1681" i="20"/>
  <c r="AD1680" i="20"/>
  <c r="AC1680" i="20"/>
  <c r="AD1679" i="20"/>
  <c r="AC1679" i="20"/>
  <c r="AD1678" i="20"/>
  <c r="AC1678" i="20"/>
  <c r="AD1677" i="20"/>
  <c r="AC1677" i="20"/>
  <c r="AD1676" i="20"/>
  <c r="AC1676" i="20"/>
  <c r="AD1675" i="20"/>
  <c r="AC1675" i="20"/>
  <c r="AD1674" i="20"/>
  <c r="AC1674" i="20"/>
  <c r="AD1673" i="20"/>
  <c r="AC1673" i="20"/>
  <c r="AD1672" i="20"/>
  <c r="AC1672" i="20"/>
  <c r="AD1671" i="20"/>
  <c r="AC1671" i="20"/>
  <c r="AD1670" i="20"/>
  <c r="AC1670" i="20"/>
  <c r="AD1669" i="20"/>
  <c r="AC1669" i="20"/>
  <c r="AD1668" i="20"/>
  <c r="AC1668" i="20"/>
  <c r="AD1667" i="20"/>
  <c r="AC1667" i="20"/>
  <c r="AD1666" i="20"/>
  <c r="AC1666" i="20"/>
  <c r="AD1665" i="20"/>
  <c r="AC1665" i="20"/>
  <c r="AD1664" i="20"/>
  <c r="AC1664" i="20"/>
  <c r="AD1663" i="20"/>
  <c r="AC1663" i="20"/>
  <c r="AD1662" i="20"/>
  <c r="AC1662" i="20"/>
  <c r="AD1661" i="20"/>
  <c r="AC1661" i="20"/>
  <c r="AD1660" i="20"/>
  <c r="AC1660" i="20"/>
  <c r="AD1659" i="20"/>
  <c r="AC1659" i="20"/>
  <c r="AD1658" i="20"/>
  <c r="AC1658" i="20"/>
  <c r="AD1657" i="20"/>
  <c r="AC1657" i="20"/>
  <c r="AD1656" i="20"/>
  <c r="AC1656" i="20"/>
  <c r="AD1655" i="20"/>
  <c r="AC1655" i="20"/>
  <c r="AD1654" i="20"/>
  <c r="AC1654" i="20"/>
  <c r="AD1653" i="20"/>
  <c r="AC1653" i="20"/>
  <c r="AD1652" i="20"/>
  <c r="AC1652" i="20"/>
  <c r="AD1651" i="20"/>
  <c r="AC1651" i="20"/>
  <c r="AD1650" i="20"/>
  <c r="AC1650" i="20"/>
  <c r="AD1649" i="20"/>
  <c r="AC1649" i="20"/>
  <c r="AD1648" i="20"/>
  <c r="AC1648" i="20"/>
  <c r="AD1647" i="20"/>
  <c r="AC1647" i="20"/>
  <c r="AD1646" i="20"/>
  <c r="AC1646" i="20"/>
  <c r="AD1645" i="20"/>
  <c r="AC1645" i="20"/>
  <c r="AD1644" i="20"/>
  <c r="AC1644" i="20"/>
  <c r="AD1643" i="20"/>
  <c r="AC1643" i="20"/>
  <c r="AD1642" i="20"/>
  <c r="AC1642" i="20"/>
  <c r="AD1641" i="20"/>
  <c r="AC1641" i="20"/>
  <c r="AD1640" i="20"/>
  <c r="AC1640" i="20"/>
  <c r="AD1639" i="20"/>
  <c r="AC1639" i="20"/>
  <c r="AD1638" i="20"/>
  <c r="AC1638" i="20"/>
  <c r="AD1637" i="20"/>
  <c r="AC1637" i="20"/>
  <c r="AD1636" i="20"/>
  <c r="AC1636" i="20"/>
  <c r="AD1635" i="20"/>
  <c r="AC1635" i="20"/>
  <c r="AD1634" i="20"/>
  <c r="AC1634" i="20"/>
  <c r="AD1633" i="20"/>
  <c r="AC1633" i="20"/>
  <c r="AD1632" i="20"/>
  <c r="AC1632" i="20"/>
  <c r="AD1631" i="20"/>
  <c r="AC1631" i="20"/>
  <c r="AD1630" i="20"/>
  <c r="AC1630" i="20"/>
  <c r="AD1629" i="20"/>
  <c r="AC1629" i="20"/>
  <c r="AD1628" i="20"/>
  <c r="AC1628" i="20"/>
  <c r="AD1627" i="20"/>
  <c r="AC1627" i="20"/>
  <c r="AD1626" i="20"/>
  <c r="AC1626" i="20"/>
  <c r="AD1625" i="20"/>
  <c r="AC1625" i="20"/>
  <c r="AD1624" i="20"/>
  <c r="AC1624" i="20"/>
  <c r="AD1623" i="20"/>
  <c r="AC1623" i="20"/>
  <c r="AD1622" i="20"/>
  <c r="AC1622" i="20"/>
  <c r="AD1621" i="20"/>
  <c r="AC1621" i="20"/>
  <c r="AD1620" i="20"/>
  <c r="AC1620" i="20"/>
  <c r="AD1619" i="20"/>
  <c r="AC1619" i="20"/>
  <c r="AD1618" i="20"/>
  <c r="AC1618" i="20"/>
  <c r="AD1617" i="20"/>
  <c r="AC1617" i="20"/>
  <c r="AD1616" i="20"/>
  <c r="AC1616" i="20"/>
  <c r="AD1615" i="20"/>
  <c r="AC1615" i="20"/>
  <c r="AD1614" i="20"/>
  <c r="AC1614" i="20"/>
  <c r="AD1613" i="20"/>
  <c r="AC1613" i="20"/>
  <c r="AD1612" i="20"/>
  <c r="AC1612" i="20"/>
  <c r="AD1611" i="20"/>
  <c r="AC1611" i="20"/>
  <c r="AD1610" i="20"/>
  <c r="AC1610" i="20"/>
  <c r="AD1609" i="20"/>
  <c r="AC1609" i="20"/>
  <c r="AD1608" i="20"/>
  <c r="AC1608" i="20"/>
  <c r="AD1607" i="20"/>
  <c r="AC1607" i="20"/>
  <c r="AD1606" i="20"/>
  <c r="AC1606" i="20"/>
  <c r="AD1605" i="20"/>
  <c r="AC1605" i="20"/>
  <c r="AD1604" i="20"/>
  <c r="AC1604" i="20"/>
  <c r="AD1603" i="20"/>
  <c r="AC1603" i="20"/>
  <c r="AD1602" i="20"/>
  <c r="AC1602" i="20"/>
  <c r="AD1601" i="20"/>
  <c r="AC1601" i="20"/>
  <c r="AD1600" i="20"/>
  <c r="AC1600" i="20"/>
  <c r="AD1599" i="20"/>
  <c r="AC1599" i="20"/>
  <c r="AD1598" i="20"/>
  <c r="AC1598" i="20"/>
  <c r="AD1597" i="20"/>
  <c r="AC1597" i="20"/>
  <c r="AD1596" i="20"/>
  <c r="AC1596" i="20"/>
  <c r="AD1595" i="20"/>
  <c r="AC1595" i="20"/>
  <c r="AD1594" i="20"/>
  <c r="AC1594" i="20"/>
  <c r="AD1593" i="20"/>
  <c r="AC1593" i="20"/>
  <c r="AD1592" i="20"/>
  <c r="AC1592" i="20"/>
  <c r="AD1591" i="20"/>
  <c r="AC1591" i="20"/>
  <c r="AD1590" i="20"/>
  <c r="AC1590" i="20"/>
  <c r="AD1589" i="20"/>
  <c r="AC1589" i="20"/>
  <c r="AD1588" i="20"/>
  <c r="AC1588" i="20"/>
  <c r="AD1587" i="20"/>
  <c r="AC1587" i="20"/>
  <c r="AD1586" i="20"/>
  <c r="AC1586" i="20"/>
  <c r="AD1585" i="20"/>
  <c r="AC1585" i="20"/>
  <c r="AD1584" i="20"/>
  <c r="AC1584" i="20"/>
  <c r="AD1583" i="20"/>
  <c r="AC1583" i="20"/>
  <c r="AD1582" i="20"/>
  <c r="AC1582" i="20"/>
  <c r="AD1581" i="20"/>
  <c r="AC1581" i="20"/>
  <c r="AD1580" i="20"/>
  <c r="AC1580" i="20"/>
  <c r="AD1579" i="20"/>
  <c r="AC1579" i="20"/>
  <c r="AD1578" i="20"/>
  <c r="AC1578" i="20"/>
  <c r="AD1577" i="20"/>
  <c r="AC1577" i="20"/>
  <c r="AD1576" i="20"/>
  <c r="AC1576" i="20"/>
  <c r="AD1575" i="20"/>
  <c r="AC1575" i="20"/>
  <c r="AD1574" i="20"/>
  <c r="AC1574" i="20"/>
  <c r="AD1573" i="20"/>
  <c r="AC1573" i="20"/>
  <c r="AD1572" i="20"/>
  <c r="AC1572" i="20"/>
  <c r="AD1571" i="20"/>
  <c r="AC1571" i="20"/>
  <c r="AD1570" i="20"/>
  <c r="AC1570" i="20"/>
  <c r="AD1569" i="20"/>
  <c r="AC1569" i="20"/>
  <c r="AD1568" i="20"/>
  <c r="AC1568" i="20"/>
  <c r="AD1567" i="20"/>
  <c r="AC1567" i="20"/>
  <c r="AD1566" i="20"/>
  <c r="AC1566" i="20"/>
  <c r="AD1565" i="20"/>
  <c r="AC1565" i="20"/>
  <c r="AD1564" i="20"/>
  <c r="AC1564" i="20"/>
  <c r="AD1563" i="20"/>
  <c r="AC1563" i="20"/>
  <c r="AD1562" i="20"/>
  <c r="AC1562" i="20"/>
  <c r="AD1561" i="20"/>
  <c r="AC1561" i="20"/>
  <c r="AD1560" i="20"/>
  <c r="AC1560" i="20"/>
  <c r="AD1559" i="20"/>
  <c r="AC1559" i="20"/>
  <c r="AD1558" i="20"/>
  <c r="AC1558" i="20"/>
  <c r="AD1557" i="20"/>
  <c r="AC1557" i="20"/>
  <c r="AD1556" i="20"/>
  <c r="AC1556" i="20"/>
  <c r="AD1555" i="20"/>
  <c r="AC1555" i="20"/>
  <c r="AD1554" i="20"/>
  <c r="AC1554" i="20"/>
  <c r="AD1553" i="20"/>
  <c r="AC1553" i="20"/>
  <c r="AD1552" i="20"/>
  <c r="AC1552" i="20"/>
  <c r="AD1551" i="20"/>
  <c r="AC1551" i="20"/>
  <c r="AD1550" i="20"/>
  <c r="AC1550" i="20"/>
  <c r="AD1549" i="20"/>
  <c r="AC1549" i="20"/>
  <c r="AD1548" i="20"/>
  <c r="AC1548" i="20"/>
  <c r="AD1547" i="20"/>
  <c r="AC1547" i="20"/>
  <c r="AD1546" i="20"/>
  <c r="AC1546" i="20"/>
  <c r="AD1545" i="20"/>
  <c r="AC1545" i="20"/>
  <c r="AD1544" i="20"/>
  <c r="AC1544" i="20"/>
  <c r="AD1543" i="20"/>
  <c r="AC1543" i="20"/>
  <c r="AD1542" i="20"/>
  <c r="AC1542" i="20"/>
  <c r="AD1541" i="20"/>
  <c r="AC1541" i="20"/>
  <c r="AD1540" i="20"/>
  <c r="AC1540" i="20"/>
  <c r="AD1539" i="20"/>
  <c r="AC1539" i="20"/>
  <c r="AD1538" i="20"/>
  <c r="AC1538" i="20"/>
  <c r="AD1537" i="20"/>
  <c r="AC1537" i="20"/>
  <c r="AD1536" i="20"/>
  <c r="AC1536" i="20"/>
  <c r="AD1535" i="20"/>
  <c r="AC1535" i="20"/>
  <c r="AD1534" i="20"/>
  <c r="AC1534" i="20"/>
  <c r="AD1533" i="20"/>
  <c r="AC1533" i="20"/>
  <c r="AD1532" i="20"/>
  <c r="AC1532" i="20"/>
  <c r="AD1531" i="20"/>
  <c r="AC1531" i="20"/>
  <c r="AD1530" i="20"/>
  <c r="AC1530" i="20"/>
  <c r="AD1529" i="20"/>
  <c r="AC1529" i="20"/>
  <c r="AD1528" i="20"/>
  <c r="AC1528" i="20"/>
  <c r="AD1527" i="20"/>
  <c r="AC1527" i="20"/>
  <c r="AD1526" i="20"/>
  <c r="AC1526" i="20"/>
  <c r="AD1525" i="20"/>
  <c r="AC1525" i="20"/>
  <c r="AD1524" i="20"/>
  <c r="AC1524" i="20"/>
  <c r="AD1523" i="20"/>
  <c r="AC1523" i="20"/>
  <c r="AD1522" i="20"/>
  <c r="AC1522" i="20"/>
  <c r="AD1521" i="20"/>
  <c r="AC1521" i="20"/>
  <c r="AD1520" i="20"/>
  <c r="AC1520" i="20"/>
  <c r="AD1519" i="20"/>
  <c r="AC1519" i="20"/>
  <c r="AD1518" i="20"/>
  <c r="AC1518" i="20"/>
  <c r="AD1517" i="20"/>
  <c r="AC1517" i="20"/>
  <c r="AD1516" i="20"/>
  <c r="AC1516" i="20"/>
  <c r="AD1515" i="20"/>
  <c r="AC1515" i="20"/>
  <c r="AD1514" i="20"/>
  <c r="AC1514" i="20"/>
  <c r="AD1513" i="20"/>
  <c r="AC1513" i="20"/>
  <c r="AD1512" i="20"/>
  <c r="AC1512" i="20"/>
  <c r="AD1511" i="20"/>
  <c r="AC1511" i="20"/>
  <c r="AD1510" i="20"/>
  <c r="AC1510" i="20"/>
  <c r="AD1509" i="20"/>
  <c r="AC1509" i="20"/>
  <c r="AD1508" i="20"/>
  <c r="AC1508" i="20"/>
  <c r="AD1507" i="20"/>
  <c r="AC1507" i="20"/>
  <c r="AD1506" i="20"/>
  <c r="AC1506" i="20"/>
  <c r="AD1505" i="20"/>
  <c r="AC1505" i="20"/>
  <c r="AD1504" i="20"/>
  <c r="AC1504" i="20"/>
  <c r="AD1503" i="20"/>
  <c r="AC1503" i="20"/>
  <c r="AD1502" i="20"/>
  <c r="AC1502" i="20"/>
  <c r="AD1501" i="20"/>
  <c r="AC1501" i="20"/>
  <c r="AD1500" i="20"/>
  <c r="AC1500" i="20"/>
  <c r="AD1499" i="20"/>
  <c r="AC1499" i="20"/>
  <c r="AD1498" i="20"/>
  <c r="AC1498" i="20"/>
  <c r="AD1497" i="20"/>
  <c r="AC1497" i="20"/>
  <c r="AD1496" i="20"/>
  <c r="AC1496" i="20"/>
  <c r="AD1495" i="20"/>
  <c r="AC1495" i="20"/>
  <c r="AD1494" i="20"/>
  <c r="AC1494" i="20"/>
  <c r="AD1493" i="20"/>
  <c r="AC1493" i="20"/>
  <c r="AD1492" i="20"/>
  <c r="AC1492" i="20"/>
  <c r="AD1491" i="20"/>
  <c r="AC1491" i="20"/>
  <c r="AD1490" i="20"/>
  <c r="AC1490" i="20"/>
  <c r="AD1489" i="20"/>
  <c r="AC1489" i="20"/>
  <c r="AD1488" i="20"/>
  <c r="AC1488" i="20"/>
  <c r="AD1487" i="20"/>
  <c r="AC1487" i="20"/>
  <c r="AD1486" i="20"/>
  <c r="AC1486" i="20"/>
  <c r="AD1485" i="20"/>
  <c r="AC1485" i="20"/>
  <c r="AD1484" i="20"/>
  <c r="AC1484" i="20"/>
  <c r="AD1483" i="20"/>
  <c r="AC1483" i="20"/>
  <c r="AD1482" i="20"/>
  <c r="AC1482" i="20"/>
  <c r="AD1481" i="20"/>
  <c r="AC1481" i="20"/>
  <c r="AD1480" i="20"/>
  <c r="AC1480" i="20"/>
  <c r="AD1479" i="20"/>
  <c r="AC1479" i="20"/>
  <c r="AD1478" i="20"/>
  <c r="AC1478" i="20"/>
  <c r="AD1477" i="20"/>
  <c r="AC1477" i="20"/>
  <c r="AD1476" i="20"/>
  <c r="AC1476" i="20"/>
  <c r="AD1475" i="20"/>
  <c r="AC1475" i="20"/>
  <c r="AD1474" i="20"/>
  <c r="AC1474" i="20"/>
  <c r="AD1473" i="20"/>
  <c r="AC1473" i="20"/>
  <c r="AD1472" i="20"/>
  <c r="AC1472" i="20"/>
  <c r="AD1471" i="20"/>
  <c r="AC1471" i="20"/>
  <c r="AD1470" i="20"/>
  <c r="AC1470" i="20"/>
  <c r="AD1469" i="20"/>
  <c r="AC1469" i="20"/>
  <c r="AD1468" i="20"/>
  <c r="AC1468" i="20"/>
  <c r="AD1467" i="20"/>
  <c r="AC1467" i="20"/>
  <c r="AD1466" i="20"/>
  <c r="AC1466" i="20"/>
  <c r="AD1465" i="20"/>
  <c r="AC1465" i="20"/>
  <c r="AD1464" i="20"/>
  <c r="AC1464" i="20"/>
  <c r="AD1463" i="20"/>
  <c r="AC1463" i="20"/>
  <c r="AD1462" i="20"/>
  <c r="AC1462" i="20"/>
  <c r="AD1461" i="20"/>
  <c r="AC1461" i="20"/>
  <c r="AD1460" i="20"/>
  <c r="AC1460" i="20"/>
  <c r="AD1459" i="20"/>
  <c r="AC1459" i="20"/>
  <c r="AD1458" i="20"/>
  <c r="AC1458" i="20"/>
  <c r="AD1457" i="20"/>
  <c r="AC1457" i="20"/>
  <c r="AD1456" i="20"/>
  <c r="AC1456" i="20"/>
  <c r="AD1455" i="20"/>
  <c r="AC1455" i="20"/>
  <c r="AD1454" i="20"/>
  <c r="AC1454" i="20"/>
  <c r="AD1453" i="20"/>
  <c r="AC1453" i="20"/>
  <c r="AD1452" i="20"/>
  <c r="AC1452" i="20"/>
  <c r="AD1451" i="20"/>
  <c r="AC1451" i="20"/>
  <c r="AD1450" i="20"/>
  <c r="AC1450" i="20"/>
  <c r="AD1449" i="20"/>
  <c r="AC1449" i="20"/>
  <c r="AD1448" i="20"/>
  <c r="AC1448" i="20"/>
  <c r="AD1447" i="20"/>
  <c r="AC1447" i="20"/>
  <c r="AD1446" i="20"/>
  <c r="AC1446" i="20"/>
  <c r="AD1445" i="20"/>
  <c r="AC1445" i="20"/>
  <c r="AD1444" i="20"/>
  <c r="AC1444" i="20"/>
  <c r="AD1443" i="20"/>
  <c r="AC1443" i="20"/>
  <c r="AD1442" i="20"/>
  <c r="AC1442" i="20"/>
  <c r="AD1441" i="20"/>
  <c r="AC1441" i="20"/>
  <c r="AD1440" i="20"/>
  <c r="AC1440" i="20"/>
  <c r="AD1439" i="20"/>
  <c r="AC1439" i="20"/>
  <c r="AD1438" i="20"/>
  <c r="AC1438" i="20"/>
  <c r="AD1437" i="20"/>
  <c r="AC1437" i="20"/>
  <c r="AD1436" i="20"/>
  <c r="AC1436" i="20"/>
  <c r="AD1435" i="20"/>
  <c r="AC1435" i="20"/>
  <c r="AD1434" i="20"/>
  <c r="AC1434" i="20"/>
  <c r="AD1433" i="20"/>
  <c r="AC1433" i="20"/>
  <c r="AD1432" i="20"/>
  <c r="AC1432" i="20"/>
  <c r="AD1431" i="20"/>
  <c r="AC1431" i="20"/>
  <c r="AD1430" i="20"/>
  <c r="AC1430" i="20"/>
  <c r="AD1429" i="20"/>
  <c r="AC1429" i="20"/>
  <c r="AD1428" i="20"/>
  <c r="AC1428" i="20"/>
  <c r="AD1427" i="20"/>
  <c r="AC1427" i="20"/>
  <c r="AD1426" i="20"/>
  <c r="AC1426" i="20"/>
  <c r="AD1425" i="20"/>
  <c r="AC1425" i="20"/>
  <c r="AD1424" i="20"/>
  <c r="AC1424" i="20"/>
  <c r="AD1423" i="20"/>
  <c r="AC1423" i="20"/>
  <c r="AD1422" i="20"/>
  <c r="AC1422" i="20"/>
  <c r="AD1421" i="20"/>
  <c r="AC1421" i="20"/>
  <c r="AD1420" i="20"/>
  <c r="AC1420" i="20"/>
  <c r="AD1419" i="20"/>
  <c r="AC1419" i="20"/>
  <c r="AD1418" i="20"/>
  <c r="AC1418" i="20"/>
  <c r="AD1417" i="20"/>
  <c r="AC1417" i="20"/>
  <c r="AD1416" i="20"/>
  <c r="AC1416" i="20"/>
  <c r="AD1415" i="20"/>
  <c r="AC1415" i="20"/>
  <c r="AD1414" i="20"/>
  <c r="AC1414" i="20"/>
  <c r="AD1413" i="20"/>
  <c r="AC1413" i="20"/>
  <c r="AD1412" i="20"/>
  <c r="AC1412" i="20"/>
  <c r="AD1411" i="20"/>
  <c r="AC1411" i="20"/>
  <c r="AD1410" i="20"/>
  <c r="AC1410" i="20"/>
  <c r="AD1409" i="20"/>
  <c r="AC1409" i="20"/>
  <c r="AD1408" i="20"/>
  <c r="AC1408" i="20"/>
  <c r="AD1407" i="20"/>
  <c r="AC1407" i="20"/>
  <c r="AD1406" i="20"/>
  <c r="AC1406" i="20"/>
  <c r="AD1405" i="20"/>
  <c r="AC1405" i="20"/>
  <c r="AD1404" i="20"/>
  <c r="AC1404" i="20"/>
  <c r="AD1403" i="20"/>
  <c r="AC1403" i="20"/>
  <c r="AD1402" i="20"/>
  <c r="AC1402" i="20"/>
  <c r="AD1401" i="20"/>
  <c r="AC1401" i="20"/>
  <c r="AD1400" i="20"/>
  <c r="AC1400" i="20"/>
  <c r="AD1399" i="20"/>
  <c r="AC1399" i="20"/>
  <c r="AD1398" i="20"/>
  <c r="AC1398" i="20"/>
  <c r="AD1397" i="20"/>
  <c r="AC1397" i="20"/>
  <c r="AD1396" i="20"/>
  <c r="AC1396" i="20"/>
  <c r="AD1395" i="20"/>
  <c r="AC1395" i="20"/>
  <c r="AD1394" i="20"/>
  <c r="AC1394" i="20"/>
  <c r="AD1393" i="20"/>
  <c r="AC1393" i="20"/>
  <c r="AD1392" i="20"/>
  <c r="AC1392" i="20"/>
  <c r="AD1391" i="20"/>
  <c r="AC1391" i="20"/>
  <c r="AD1390" i="20"/>
  <c r="AC1390" i="20"/>
  <c r="AD1389" i="20"/>
  <c r="AC1389" i="20"/>
  <c r="AD1388" i="20"/>
  <c r="AC1388" i="20"/>
  <c r="AD1387" i="20"/>
  <c r="AC1387" i="20"/>
  <c r="AD1386" i="20"/>
  <c r="AC1386" i="20"/>
  <c r="AD1385" i="20"/>
  <c r="AC1385" i="20"/>
  <c r="AD1384" i="20"/>
  <c r="AC1384" i="20"/>
  <c r="AD1383" i="20"/>
  <c r="AC1383" i="20"/>
  <c r="AD1382" i="20"/>
  <c r="AC1382" i="20"/>
  <c r="AD1381" i="20"/>
  <c r="AC1381" i="20"/>
  <c r="AD1380" i="20"/>
  <c r="AC1380" i="20"/>
  <c r="AD1379" i="20"/>
  <c r="AC1379" i="20"/>
  <c r="AD1378" i="20"/>
  <c r="AC1378" i="20"/>
  <c r="AD1377" i="20"/>
  <c r="AC1377" i="20"/>
  <c r="AD1376" i="20"/>
  <c r="AC1376" i="20"/>
  <c r="AD1375" i="20"/>
  <c r="AC1375" i="20"/>
  <c r="AD1374" i="20"/>
  <c r="AC1374" i="20"/>
  <c r="AD1373" i="20"/>
  <c r="AC1373" i="20"/>
  <c r="AD1372" i="20"/>
  <c r="AC1372" i="20"/>
  <c r="AD1371" i="20"/>
  <c r="AC1371" i="20"/>
  <c r="AD1370" i="20"/>
  <c r="AC1370" i="20"/>
  <c r="AD1369" i="20"/>
  <c r="AC1369" i="20"/>
  <c r="AD1368" i="20"/>
  <c r="AC1368" i="20"/>
  <c r="AD1367" i="20"/>
  <c r="AC1367" i="20"/>
  <c r="AD1366" i="20"/>
  <c r="AC1366" i="20"/>
  <c r="AD1365" i="20"/>
  <c r="AC1365" i="20"/>
  <c r="AD1364" i="20"/>
  <c r="AC1364" i="20"/>
  <c r="AD1363" i="20"/>
  <c r="AC1363" i="20"/>
  <c r="AD1362" i="20"/>
  <c r="AC1362" i="20"/>
  <c r="AD1361" i="20"/>
  <c r="AC1361" i="20"/>
  <c r="AD1360" i="20"/>
  <c r="AC1360" i="20"/>
  <c r="AD1359" i="20"/>
  <c r="AC1359" i="20"/>
  <c r="AD1358" i="20"/>
  <c r="AC1358" i="20"/>
  <c r="AD1357" i="20"/>
  <c r="AC1357" i="20"/>
  <c r="AD1356" i="20"/>
  <c r="AC1356" i="20"/>
  <c r="AD1355" i="20"/>
  <c r="AC1355" i="20"/>
  <c r="AD1354" i="20"/>
  <c r="AC1354" i="20"/>
  <c r="AD1353" i="20"/>
  <c r="AC1353" i="20"/>
  <c r="AD1352" i="20"/>
  <c r="AC1352" i="20"/>
  <c r="AD1351" i="20"/>
  <c r="AC1351" i="20"/>
  <c r="AD1350" i="20"/>
  <c r="AC1350" i="20"/>
  <c r="AD1349" i="20"/>
  <c r="AC1349" i="20"/>
  <c r="AD1348" i="20"/>
  <c r="AC1348" i="20"/>
  <c r="AD1347" i="20"/>
  <c r="AC1347" i="20"/>
  <c r="AD1346" i="20"/>
  <c r="AC1346" i="20"/>
  <c r="AD1345" i="20"/>
  <c r="AC1345" i="20"/>
  <c r="AD1344" i="20"/>
  <c r="AC1344" i="20"/>
  <c r="AD1343" i="20"/>
  <c r="AC1343" i="20"/>
  <c r="AD1342" i="20"/>
  <c r="AC1342" i="20"/>
  <c r="AD1341" i="20"/>
  <c r="AC1341" i="20"/>
  <c r="AD1340" i="20"/>
  <c r="AC1340" i="20"/>
  <c r="AD1339" i="20"/>
  <c r="AC1339" i="20"/>
  <c r="AD1338" i="20"/>
  <c r="AC1338" i="20"/>
  <c r="AD1337" i="20"/>
  <c r="AC1337" i="20"/>
  <c r="AD1336" i="20"/>
  <c r="AC1336" i="20"/>
  <c r="AD1335" i="20"/>
  <c r="AC1335" i="20"/>
  <c r="AD1334" i="20"/>
  <c r="AC1334" i="20"/>
  <c r="AD1333" i="20"/>
  <c r="AC1333" i="20"/>
  <c r="AD1332" i="20"/>
  <c r="AC1332" i="20"/>
  <c r="AD1331" i="20"/>
  <c r="AC1331" i="20"/>
  <c r="AD1330" i="20"/>
  <c r="AC1330" i="20"/>
  <c r="AD1329" i="20"/>
  <c r="AC1329" i="20"/>
  <c r="AD1328" i="20"/>
  <c r="AC1328" i="20"/>
  <c r="AD1327" i="20"/>
  <c r="AC1327" i="20"/>
  <c r="AD1326" i="20"/>
  <c r="AC1326" i="20"/>
  <c r="AD1325" i="20"/>
  <c r="AC1325" i="20"/>
  <c r="AD1324" i="20"/>
  <c r="AC1324" i="20"/>
  <c r="AD1323" i="20"/>
  <c r="AC1323" i="20"/>
  <c r="AD1322" i="20"/>
  <c r="AC1322" i="20"/>
  <c r="AD1321" i="20"/>
  <c r="AC1321" i="20"/>
  <c r="AD1320" i="20"/>
  <c r="AC1320" i="20"/>
  <c r="AD1319" i="20"/>
  <c r="AC1319" i="20"/>
  <c r="AD1318" i="20"/>
  <c r="AC1318" i="20"/>
  <c r="AD1317" i="20"/>
  <c r="AC1317" i="20"/>
  <c r="AD1316" i="20"/>
  <c r="AC1316" i="20"/>
  <c r="AD1315" i="20"/>
  <c r="AC1315" i="20"/>
  <c r="AD1314" i="20"/>
  <c r="AC1314" i="20"/>
  <c r="AD1313" i="20"/>
  <c r="AC1313" i="20"/>
  <c r="AD1312" i="20"/>
  <c r="AC1312" i="20"/>
  <c r="AD1311" i="20"/>
  <c r="AC1311" i="20"/>
  <c r="AD1310" i="20"/>
  <c r="AC1310" i="20"/>
  <c r="AD1309" i="20"/>
  <c r="AC1309" i="20"/>
  <c r="AD1308" i="20"/>
  <c r="AC1308" i="20"/>
  <c r="AD1307" i="20"/>
  <c r="AC1307" i="20"/>
  <c r="AD1306" i="20"/>
  <c r="AC1306" i="20"/>
  <c r="AD1305" i="20"/>
  <c r="AC1305" i="20"/>
  <c r="AD1304" i="20"/>
  <c r="AC1304" i="20"/>
  <c r="AD1303" i="20"/>
  <c r="AC1303" i="20"/>
  <c r="AD1302" i="20"/>
  <c r="AC1302" i="20"/>
  <c r="AD1301" i="20"/>
  <c r="AC1301" i="20"/>
  <c r="AD1300" i="20"/>
  <c r="AC1300" i="20"/>
  <c r="AD1299" i="20"/>
  <c r="AC1299" i="20"/>
  <c r="AD1298" i="20"/>
  <c r="AC1298" i="20"/>
  <c r="AD1297" i="20"/>
  <c r="AC1297" i="20"/>
  <c r="AD1296" i="20"/>
  <c r="AC1296" i="20"/>
  <c r="AD1295" i="20"/>
  <c r="AC1295" i="20"/>
  <c r="AD1294" i="20"/>
  <c r="AC1294" i="20"/>
  <c r="AD1293" i="20"/>
  <c r="AC1293" i="20"/>
  <c r="AD1292" i="20"/>
  <c r="AC1292" i="20"/>
  <c r="AD1291" i="20"/>
  <c r="AC1291" i="20"/>
  <c r="AD1290" i="20"/>
  <c r="AC1290" i="20"/>
  <c r="AD1289" i="20"/>
  <c r="AC1289" i="20"/>
  <c r="AD1288" i="20"/>
  <c r="AC1288" i="20"/>
  <c r="AD1287" i="20"/>
  <c r="AC1287" i="20"/>
  <c r="AD1286" i="20"/>
  <c r="AC1286" i="20"/>
  <c r="AD1285" i="20"/>
  <c r="AC1285" i="20"/>
  <c r="AD1284" i="20"/>
  <c r="AC1284" i="20"/>
  <c r="AD1283" i="20"/>
  <c r="AC1283" i="20"/>
  <c r="AD1282" i="20"/>
  <c r="AC1282" i="20"/>
  <c r="AD1281" i="20"/>
  <c r="AC1281" i="20"/>
  <c r="AD1280" i="20"/>
  <c r="AC1280" i="20"/>
  <c r="AD1279" i="20"/>
  <c r="AC1279" i="20"/>
  <c r="AD1278" i="20"/>
  <c r="AC1278" i="20"/>
  <c r="AD1277" i="20"/>
  <c r="AC1277" i="20"/>
  <c r="AD1276" i="20"/>
  <c r="AC1276" i="20"/>
  <c r="AD1275" i="20"/>
  <c r="AC1275" i="20"/>
  <c r="AD1274" i="20"/>
  <c r="AC1274" i="20"/>
  <c r="AD1273" i="20"/>
  <c r="AC1273" i="20"/>
  <c r="AD1272" i="20"/>
  <c r="AC1272" i="20"/>
  <c r="AD1271" i="20"/>
  <c r="AC1271" i="20"/>
  <c r="AD1270" i="20"/>
  <c r="AC1270" i="20"/>
  <c r="AD1269" i="20"/>
  <c r="AC1269" i="20"/>
  <c r="AD1268" i="20"/>
  <c r="AC1268" i="20"/>
  <c r="AD1267" i="20"/>
  <c r="AC1267" i="20"/>
  <c r="AD1266" i="20"/>
  <c r="AC1266" i="20"/>
  <c r="AD1265" i="20"/>
  <c r="AC1265" i="20"/>
  <c r="AD1264" i="20"/>
  <c r="AC1264" i="20"/>
  <c r="AD1263" i="20"/>
  <c r="AC1263" i="20"/>
  <c r="AD1262" i="20"/>
  <c r="AC1262" i="20"/>
  <c r="AD1261" i="20"/>
  <c r="AC1261" i="20"/>
  <c r="AD1260" i="20"/>
  <c r="AC1260" i="20"/>
  <c r="AD1259" i="20"/>
  <c r="AC1259" i="20"/>
  <c r="AD1258" i="20"/>
  <c r="AC1258" i="20"/>
  <c r="AD1257" i="20"/>
  <c r="AC1257" i="20"/>
  <c r="AD1256" i="20"/>
  <c r="AC1256" i="20"/>
  <c r="AD1255" i="20"/>
  <c r="AC1255" i="20"/>
  <c r="AD1254" i="20"/>
  <c r="AC1254" i="20"/>
  <c r="AD1253" i="20"/>
  <c r="AC1253" i="20"/>
  <c r="AD1252" i="20"/>
  <c r="AC1252" i="20"/>
  <c r="AD1251" i="20"/>
  <c r="AC1251" i="20"/>
  <c r="AD1250" i="20"/>
  <c r="AC1250" i="20"/>
  <c r="AD1249" i="20"/>
  <c r="AC1249" i="20"/>
  <c r="AD1248" i="20"/>
  <c r="AC1248" i="20"/>
  <c r="AD1247" i="20"/>
  <c r="AC1247" i="20"/>
  <c r="AD1246" i="20"/>
  <c r="AC1246" i="20"/>
  <c r="AD1245" i="20"/>
  <c r="AC1245" i="20"/>
  <c r="AD1244" i="20"/>
  <c r="AC1244" i="20"/>
  <c r="AD1243" i="20"/>
  <c r="AC1243" i="20"/>
  <c r="AD1242" i="20"/>
  <c r="AC1242" i="20"/>
  <c r="AD1241" i="20"/>
  <c r="AC1241" i="20"/>
  <c r="AD1240" i="20"/>
  <c r="AC1240" i="20"/>
  <c r="AD1239" i="20"/>
  <c r="AC1239" i="20"/>
  <c r="AD1238" i="20"/>
  <c r="AC1238" i="20"/>
  <c r="AD1237" i="20"/>
  <c r="AC1237" i="20"/>
  <c r="AD1236" i="20"/>
  <c r="AC1236" i="20"/>
  <c r="AD1235" i="20"/>
  <c r="AC1235" i="20"/>
  <c r="AD1234" i="20"/>
  <c r="AC1234" i="20"/>
  <c r="AD1233" i="20"/>
  <c r="AC1233" i="20"/>
  <c r="AD1232" i="20"/>
  <c r="AC1232" i="20"/>
  <c r="AD1231" i="20"/>
  <c r="AC1231" i="20"/>
  <c r="AD1230" i="20"/>
  <c r="AC1230" i="20"/>
  <c r="AD1229" i="20"/>
  <c r="AC1229" i="20"/>
  <c r="AD1228" i="20"/>
  <c r="AC1228" i="20"/>
  <c r="AD1227" i="20"/>
  <c r="AC1227" i="20"/>
  <c r="AD1226" i="20"/>
  <c r="AC1226" i="20"/>
  <c r="AD1225" i="20"/>
  <c r="AC1225" i="20"/>
  <c r="AD1224" i="20"/>
  <c r="AC1224" i="20"/>
  <c r="AD1223" i="20"/>
  <c r="AC1223" i="20"/>
  <c r="AD1222" i="20"/>
  <c r="AC1222" i="20"/>
  <c r="AD1221" i="20"/>
  <c r="AC1221" i="20"/>
  <c r="AD1220" i="20"/>
  <c r="AC1220" i="20"/>
  <c r="AD1219" i="20"/>
  <c r="AC1219" i="20"/>
  <c r="AD1218" i="20"/>
  <c r="AC1218" i="20"/>
  <c r="AD1217" i="20"/>
  <c r="AC1217" i="20"/>
  <c r="AD1216" i="20"/>
  <c r="AC1216" i="20"/>
  <c r="AD1215" i="20"/>
  <c r="AC1215" i="20"/>
  <c r="AD1214" i="20"/>
  <c r="AC1214" i="20"/>
  <c r="AD1213" i="20"/>
  <c r="AC1213" i="20"/>
  <c r="AD1212" i="20"/>
  <c r="AC1212" i="20"/>
  <c r="AD1211" i="20"/>
  <c r="AC1211" i="20"/>
  <c r="AD1210" i="20"/>
  <c r="AC1210" i="20"/>
  <c r="AD1209" i="20"/>
  <c r="AC1209" i="20"/>
  <c r="AD1208" i="20"/>
  <c r="AC1208" i="20"/>
  <c r="AD1207" i="20"/>
  <c r="AC1207" i="20"/>
  <c r="AD1206" i="20"/>
  <c r="AC1206" i="20"/>
  <c r="AD1205" i="20"/>
  <c r="AC1205" i="20"/>
  <c r="AD1204" i="20"/>
  <c r="AC1204" i="20"/>
  <c r="AD1203" i="20"/>
  <c r="AC1203" i="20"/>
  <c r="AD1202" i="20"/>
  <c r="AC1202" i="20"/>
  <c r="AD1201" i="20"/>
  <c r="AC1201" i="20"/>
  <c r="AD1200" i="20"/>
  <c r="AC1200" i="20"/>
  <c r="AD1199" i="20"/>
  <c r="AC1199" i="20"/>
  <c r="AD1198" i="20"/>
  <c r="AC1198" i="20"/>
  <c r="AD1197" i="20"/>
  <c r="AC1197" i="20"/>
  <c r="AD1196" i="20"/>
  <c r="AC1196" i="20"/>
  <c r="AD1195" i="20"/>
  <c r="AC1195" i="20"/>
  <c r="AD1194" i="20"/>
  <c r="AC1194" i="20"/>
  <c r="AD1193" i="20"/>
  <c r="AC1193" i="20"/>
  <c r="AD1192" i="20"/>
  <c r="AC1192" i="20"/>
  <c r="AD1191" i="20"/>
  <c r="AC1191" i="20"/>
  <c r="AD1190" i="20"/>
  <c r="AC1190" i="20"/>
  <c r="AD1189" i="20"/>
  <c r="AC1189" i="20"/>
  <c r="AD1188" i="20"/>
  <c r="AC1188" i="20"/>
  <c r="AD1187" i="20"/>
  <c r="AC1187" i="20"/>
  <c r="AD1186" i="20"/>
  <c r="AC1186" i="20"/>
  <c r="AD1185" i="20"/>
  <c r="AC1185" i="20"/>
  <c r="AD1184" i="20"/>
  <c r="AC1184" i="20"/>
  <c r="AD1183" i="20"/>
  <c r="AC1183" i="20"/>
  <c r="AD1182" i="20"/>
  <c r="AC1182" i="20"/>
  <c r="AD1181" i="20"/>
  <c r="AC1181" i="20"/>
  <c r="AD1180" i="20"/>
  <c r="AC1180" i="20"/>
  <c r="AD1179" i="20"/>
  <c r="AC1179" i="20"/>
  <c r="AD1178" i="20"/>
  <c r="AC1178" i="20"/>
  <c r="AD1177" i="20"/>
  <c r="AC1177" i="20"/>
  <c r="AD1176" i="20"/>
  <c r="AC1176" i="20"/>
  <c r="AD1175" i="20"/>
  <c r="AC1175" i="20"/>
  <c r="AD1174" i="20"/>
  <c r="AC1174" i="20"/>
  <c r="AD1173" i="20"/>
  <c r="AC1173" i="20"/>
  <c r="AD1172" i="20"/>
  <c r="AC1172" i="20"/>
  <c r="AD1171" i="20"/>
  <c r="AC1171" i="20"/>
  <c r="AD1170" i="20"/>
  <c r="AC1170" i="20"/>
  <c r="AD1169" i="20"/>
  <c r="AC1169" i="20"/>
  <c r="AD1168" i="20"/>
  <c r="AC1168" i="20"/>
  <c r="AD1167" i="20"/>
  <c r="AC1167" i="20"/>
  <c r="AD1166" i="20"/>
  <c r="AC1166" i="20"/>
  <c r="AD1165" i="20"/>
  <c r="AC1165" i="20"/>
  <c r="AD1164" i="20"/>
  <c r="AC1164" i="20"/>
  <c r="AD1163" i="20"/>
  <c r="AC1163" i="20"/>
  <c r="AD1162" i="20"/>
  <c r="AC1162" i="20"/>
  <c r="AD1161" i="20"/>
  <c r="AC1161" i="20"/>
  <c r="AD1160" i="20"/>
  <c r="AC1160" i="20"/>
  <c r="AD1159" i="20"/>
  <c r="AC1159" i="20"/>
  <c r="AD1158" i="20"/>
  <c r="AC1158" i="20"/>
  <c r="AD1157" i="20"/>
  <c r="AC1157" i="20"/>
  <c r="AD1156" i="20"/>
  <c r="AC1156" i="20"/>
  <c r="AD1155" i="20"/>
  <c r="AC1155" i="20"/>
  <c r="AD1154" i="20"/>
  <c r="AC1154" i="20"/>
  <c r="AD1153" i="20"/>
  <c r="AC1153" i="20"/>
  <c r="AD1152" i="20"/>
  <c r="AC1152" i="20"/>
  <c r="AD1151" i="20"/>
  <c r="AC1151" i="20"/>
  <c r="AD1150" i="20"/>
  <c r="AC1150" i="20"/>
  <c r="AD1149" i="20"/>
  <c r="AC1149" i="20"/>
  <c r="AD1148" i="20"/>
  <c r="AC1148" i="20"/>
  <c r="AD1147" i="20"/>
  <c r="AC1147" i="20"/>
  <c r="AD1146" i="20"/>
  <c r="AC1146" i="20"/>
  <c r="AD1145" i="20"/>
  <c r="AC1145" i="20"/>
  <c r="AD1144" i="20"/>
  <c r="AC1144" i="20"/>
  <c r="AD1143" i="20"/>
  <c r="AC1143" i="20"/>
  <c r="AD1142" i="20"/>
  <c r="AC1142" i="20"/>
  <c r="AD1141" i="20"/>
  <c r="AC1141" i="20"/>
  <c r="AD1140" i="20"/>
  <c r="AC1140" i="20"/>
  <c r="AD1139" i="20"/>
  <c r="AC1139" i="20"/>
  <c r="AD1138" i="20"/>
  <c r="AC1138" i="20"/>
  <c r="AD1137" i="20"/>
  <c r="AC1137" i="20"/>
  <c r="AD1136" i="20"/>
  <c r="AC1136" i="20"/>
  <c r="AD1135" i="20"/>
  <c r="AC1135" i="20"/>
  <c r="AD1134" i="20"/>
  <c r="AC1134" i="20"/>
  <c r="AD1133" i="20"/>
  <c r="AC1133" i="20"/>
  <c r="AD1132" i="20"/>
  <c r="AC1132" i="20"/>
  <c r="AD1131" i="20"/>
  <c r="AC1131" i="20"/>
  <c r="AD1130" i="20"/>
  <c r="AC1130" i="20"/>
  <c r="AD1129" i="20"/>
  <c r="AC1129" i="20"/>
  <c r="AD1128" i="20"/>
  <c r="AC1128" i="20"/>
  <c r="AD1127" i="20"/>
  <c r="AC1127" i="20"/>
  <c r="AD1126" i="20"/>
  <c r="AC1126" i="20"/>
  <c r="AD1125" i="20"/>
  <c r="AC1125" i="20"/>
  <c r="AD1124" i="20"/>
  <c r="AC1124" i="20"/>
  <c r="AD1123" i="20"/>
  <c r="AC1123" i="20"/>
  <c r="AD1122" i="20"/>
  <c r="AC1122" i="20"/>
  <c r="AD1121" i="20"/>
  <c r="AC1121" i="20"/>
  <c r="AD1120" i="20"/>
  <c r="AC1120" i="20"/>
  <c r="AD1119" i="20"/>
  <c r="AC1119" i="20"/>
  <c r="AD1118" i="20"/>
  <c r="AC1118" i="20"/>
  <c r="AD1117" i="20"/>
  <c r="AC1117" i="20"/>
  <c r="AD1116" i="20"/>
  <c r="AC1116" i="20"/>
  <c r="AD1115" i="20"/>
  <c r="AC1115" i="20"/>
  <c r="AD1114" i="20"/>
  <c r="AC1114" i="20"/>
  <c r="AD1113" i="20"/>
  <c r="AC1113" i="20"/>
  <c r="AD1112" i="20"/>
  <c r="AC1112" i="20"/>
  <c r="AD1111" i="20"/>
  <c r="AC1111" i="20"/>
  <c r="AD1110" i="20"/>
  <c r="AC1110" i="20"/>
  <c r="AD1109" i="20"/>
  <c r="AC1109" i="20"/>
  <c r="AD1108" i="20"/>
  <c r="AC1108" i="20"/>
  <c r="AD1107" i="20"/>
  <c r="AC1107" i="20"/>
  <c r="AD1106" i="20"/>
  <c r="AC1106" i="20"/>
  <c r="AD1105" i="20"/>
  <c r="AC1105" i="20"/>
  <c r="AD1104" i="20"/>
  <c r="AC1104" i="20"/>
  <c r="AD1103" i="20"/>
  <c r="AC1103" i="20"/>
  <c r="AD1102" i="20"/>
  <c r="AC1102" i="20"/>
  <c r="AD1101" i="20"/>
  <c r="AC1101" i="20"/>
  <c r="AD1100" i="20"/>
  <c r="AC1100" i="20"/>
  <c r="AD1099" i="20"/>
  <c r="AC1099" i="20"/>
  <c r="AD1098" i="20"/>
  <c r="AC1098" i="20"/>
  <c r="AD1097" i="20"/>
  <c r="AC1097" i="20"/>
  <c r="AD1096" i="20"/>
  <c r="AC1096" i="20"/>
  <c r="AD1095" i="20"/>
  <c r="AC1095" i="20"/>
  <c r="AD1094" i="20"/>
  <c r="AC1094" i="20"/>
  <c r="AD1093" i="20"/>
  <c r="AC1093" i="20"/>
  <c r="AD1092" i="20"/>
  <c r="AC1092" i="20"/>
  <c r="AD1091" i="20"/>
  <c r="AC1091" i="20"/>
  <c r="AD1090" i="20"/>
  <c r="AC1090" i="20"/>
  <c r="AD1089" i="20"/>
  <c r="AC1089" i="20"/>
  <c r="AD1088" i="20"/>
  <c r="AC1088" i="20"/>
  <c r="AD1087" i="20"/>
  <c r="AC1087" i="20"/>
  <c r="AD1086" i="20"/>
  <c r="AC1086" i="20"/>
  <c r="AD1085" i="20"/>
  <c r="AC1085" i="20"/>
  <c r="AD1084" i="20"/>
  <c r="AC1084" i="20"/>
  <c r="AD1083" i="20"/>
  <c r="AC1083" i="20"/>
  <c r="AD1082" i="20"/>
  <c r="AC1082" i="20"/>
  <c r="AD1081" i="20"/>
  <c r="AC1081" i="20"/>
  <c r="AD1080" i="20"/>
  <c r="AC1080" i="20"/>
  <c r="AD1079" i="20"/>
  <c r="AC1079" i="20"/>
  <c r="AD1078" i="20"/>
  <c r="AC1078" i="20"/>
  <c r="AD1077" i="20"/>
  <c r="AC1077" i="20"/>
  <c r="AD1076" i="20"/>
  <c r="AC1076" i="20"/>
  <c r="AD1075" i="20"/>
  <c r="AC1075" i="20"/>
  <c r="AD1074" i="20"/>
  <c r="AC1074" i="20"/>
  <c r="AD1073" i="20"/>
  <c r="AC1073" i="20"/>
  <c r="AD1072" i="20"/>
  <c r="AC1072" i="20"/>
  <c r="AD1071" i="20"/>
  <c r="AC1071" i="20"/>
  <c r="AD1070" i="20"/>
  <c r="AC1070" i="20"/>
  <c r="AD1069" i="20"/>
  <c r="AC1069" i="20"/>
  <c r="AD1068" i="20"/>
  <c r="AC1068" i="20"/>
  <c r="AD1067" i="20"/>
  <c r="AC1067" i="20"/>
  <c r="AD1066" i="20"/>
  <c r="AC1066" i="20"/>
  <c r="AD1065" i="20"/>
  <c r="AC1065" i="20"/>
  <c r="AD1064" i="20"/>
  <c r="AC1064" i="20"/>
  <c r="AD1063" i="20"/>
  <c r="AC1063" i="20"/>
  <c r="AD1062" i="20"/>
  <c r="AC1062" i="20"/>
  <c r="AD1061" i="20"/>
  <c r="AC1061" i="20"/>
  <c r="AD1060" i="20"/>
  <c r="AC1060" i="20"/>
  <c r="AD1059" i="20"/>
  <c r="AC1059" i="20"/>
  <c r="AD1058" i="20"/>
  <c r="AC1058" i="20"/>
  <c r="AD1057" i="20"/>
  <c r="AC1057" i="20"/>
  <c r="AD1056" i="20"/>
  <c r="AC1056" i="20"/>
  <c r="AD1055" i="20"/>
  <c r="AC1055" i="20"/>
  <c r="AD1054" i="20"/>
  <c r="AC1054" i="20"/>
  <c r="AD1053" i="20"/>
  <c r="AC1053" i="20"/>
  <c r="AD1052" i="20"/>
  <c r="AC1052" i="20"/>
  <c r="AD1051" i="20"/>
  <c r="AC1051" i="20"/>
  <c r="AD1050" i="20"/>
  <c r="AC1050" i="20"/>
  <c r="AD1049" i="20"/>
  <c r="AC1049" i="20"/>
  <c r="AD1048" i="20"/>
  <c r="AC1048" i="20"/>
  <c r="AD1047" i="20"/>
  <c r="AC1047" i="20"/>
  <c r="AD1046" i="20"/>
  <c r="AC1046" i="20"/>
  <c r="AD1045" i="20"/>
  <c r="AC1045" i="20"/>
  <c r="AD1044" i="20"/>
  <c r="AC1044" i="20"/>
  <c r="AD1043" i="20"/>
  <c r="AC1043" i="20"/>
  <c r="AD1042" i="20"/>
  <c r="AC1042" i="20"/>
  <c r="AD1041" i="20"/>
  <c r="AC1041" i="20"/>
  <c r="AD1040" i="20"/>
  <c r="AC1040" i="20"/>
  <c r="AD1039" i="20"/>
  <c r="AC1039" i="20"/>
  <c r="AD1038" i="20"/>
  <c r="AC1038" i="20"/>
  <c r="AD1037" i="20"/>
  <c r="AC1037" i="20"/>
  <c r="AD1036" i="20"/>
  <c r="AC1036" i="20"/>
  <c r="AD1035" i="20"/>
  <c r="AC1035" i="20"/>
  <c r="AD1034" i="20"/>
  <c r="AC1034" i="20"/>
  <c r="AD1033" i="20"/>
  <c r="AC1033" i="20"/>
  <c r="AD1032" i="20"/>
  <c r="AC1032" i="20"/>
  <c r="AD1031" i="20"/>
  <c r="AC1031" i="20"/>
  <c r="AD1030" i="20"/>
  <c r="AC1030" i="20"/>
  <c r="AD1029" i="20"/>
  <c r="AC1029" i="20"/>
  <c r="AD1028" i="20"/>
  <c r="AC1028" i="20"/>
  <c r="AD1027" i="20"/>
  <c r="AC1027" i="20"/>
  <c r="AD1026" i="20"/>
  <c r="AC1026" i="20"/>
  <c r="AD1025" i="20"/>
  <c r="AC1025" i="20"/>
  <c r="AD1024" i="20"/>
  <c r="AC1024" i="20"/>
  <c r="AD1023" i="20"/>
  <c r="AC1023" i="20"/>
  <c r="AD1022" i="20"/>
  <c r="AC1022" i="20"/>
  <c r="AD1021" i="20"/>
  <c r="AC1021" i="20"/>
  <c r="AD1020" i="20"/>
  <c r="AC1020" i="20"/>
  <c r="AD1019" i="20"/>
  <c r="AC1019" i="20"/>
  <c r="AD1018" i="20"/>
  <c r="AC1018" i="20"/>
  <c r="AD1017" i="20"/>
  <c r="AC1017" i="20"/>
  <c r="AD1016" i="20"/>
  <c r="AC1016" i="20"/>
  <c r="AD1015" i="20"/>
  <c r="AC1015" i="20"/>
  <c r="AD1014" i="20"/>
  <c r="AC1014" i="20"/>
  <c r="AD1013" i="20"/>
  <c r="AC1013" i="20"/>
  <c r="AD1012" i="20"/>
  <c r="AC1012" i="20"/>
  <c r="AD1011" i="20"/>
  <c r="AC1011" i="20"/>
  <c r="AD1010" i="20"/>
  <c r="AC1010" i="20"/>
  <c r="AD1009" i="20"/>
  <c r="AC1009" i="20"/>
  <c r="AD1008" i="20"/>
  <c r="AC1008" i="20"/>
  <c r="AD1007" i="20"/>
  <c r="AC1007" i="20"/>
  <c r="AD1006" i="20"/>
  <c r="AC1006" i="20"/>
  <c r="AD1005" i="20"/>
  <c r="AC1005" i="20"/>
  <c r="AD1004" i="20"/>
  <c r="AC1004" i="20"/>
  <c r="AD1003" i="20"/>
  <c r="AC1003" i="20"/>
  <c r="AD1002" i="20"/>
  <c r="AC1002" i="20"/>
  <c r="AD1001" i="20"/>
  <c r="AC1001" i="20"/>
  <c r="AD1000" i="20"/>
  <c r="AC1000" i="20"/>
  <c r="AD999" i="20"/>
  <c r="AC999" i="20"/>
  <c r="AD998" i="20"/>
  <c r="AC998" i="20"/>
  <c r="AD997" i="20"/>
  <c r="AC997" i="20"/>
  <c r="AD996" i="20"/>
  <c r="AC996" i="20"/>
  <c r="AD995" i="20"/>
  <c r="AC995" i="20"/>
  <c r="AD994" i="20"/>
  <c r="AC994" i="20"/>
  <c r="AD993" i="20"/>
  <c r="AC993" i="20"/>
  <c r="AD992" i="20"/>
  <c r="AC992" i="20"/>
  <c r="AD991" i="20"/>
  <c r="AC991" i="20"/>
  <c r="AD990" i="20"/>
  <c r="AC990" i="20"/>
  <c r="AD989" i="20"/>
  <c r="AC989" i="20"/>
  <c r="AD988" i="20"/>
  <c r="AC988" i="20"/>
  <c r="AD987" i="20"/>
  <c r="AC987" i="20"/>
  <c r="AD986" i="20"/>
  <c r="AC986" i="20"/>
  <c r="AD985" i="20"/>
  <c r="AC985" i="20"/>
  <c r="AD984" i="20"/>
  <c r="AC984" i="20"/>
  <c r="AD983" i="20"/>
  <c r="AC983" i="20"/>
  <c r="AD982" i="20"/>
  <c r="AC982" i="20"/>
  <c r="AD981" i="20"/>
  <c r="AC981" i="20"/>
  <c r="AD980" i="20"/>
  <c r="AC980" i="20"/>
  <c r="AD979" i="20"/>
  <c r="AC979" i="20"/>
  <c r="AD978" i="20"/>
  <c r="AC978" i="20"/>
  <c r="AD977" i="20"/>
  <c r="AC977" i="20"/>
  <c r="AD976" i="20"/>
  <c r="AC976" i="20"/>
  <c r="AD975" i="20"/>
  <c r="AC975" i="20"/>
  <c r="AD974" i="20"/>
  <c r="AC974" i="20"/>
  <c r="AD973" i="20"/>
  <c r="AC973" i="20"/>
  <c r="AD972" i="20"/>
  <c r="AC972" i="20"/>
  <c r="AD971" i="20"/>
  <c r="AC971" i="20"/>
  <c r="AD970" i="20"/>
  <c r="AC970" i="20"/>
  <c r="AD969" i="20"/>
  <c r="AC969" i="20"/>
  <c r="AD968" i="20"/>
  <c r="AC968" i="20"/>
  <c r="AD967" i="20"/>
  <c r="AC967" i="20"/>
  <c r="AD966" i="20"/>
  <c r="AC966" i="20"/>
  <c r="AD965" i="20"/>
  <c r="AC965" i="20"/>
  <c r="AD964" i="20"/>
  <c r="AC964" i="20"/>
  <c r="AD963" i="20"/>
  <c r="AC963" i="20"/>
  <c r="AD962" i="20"/>
  <c r="AC962" i="20"/>
  <c r="AD961" i="20"/>
  <c r="AC961" i="20"/>
  <c r="AD960" i="20"/>
  <c r="AC960" i="20"/>
  <c r="AD959" i="20"/>
  <c r="AC959" i="20"/>
  <c r="AD958" i="20"/>
  <c r="AC958" i="20"/>
  <c r="AD957" i="20"/>
  <c r="AC957" i="20"/>
  <c r="AD956" i="20"/>
  <c r="AC956" i="20"/>
  <c r="AD955" i="20"/>
  <c r="AC955" i="20"/>
  <c r="AD954" i="20"/>
  <c r="AC954" i="20"/>
  <c r="AD953" i="20"/>
  <c r="AC953" i="20"/>
  <c r="AD952" i="20"/>
  <c r="AC952" i="20"/>
  <c r="AD951" i="20"/>
  <c r="AC951" i="20"/>
  <c r="AD950" i="20"/>
  <c r="AC950" i="20"/>
  <c r="AD949" i="20"/>
  <c r="AC949" i="20"/>
  <c r="AD948" i="20"/>
  <c r="AC948" i="20"/>
  <c r="AD947" i="20"/>
  <c r="AC947" i="20"/>
  <c r="AD946" i="20"/>
  <c r="AC946" i="20"/>
  <c r="AD945" i="20"/>
  <c r="AC945" i="20"/>
  <c r="AD944" i="20"/>
  <c r="AC944" i="20"/>
  <c r="AD943" i="20"/>
  <c r="AC943" i="20"/>
  <c r="AD942" i="20"/>
  <c r="AC942" i="20"/>
  <c r="AD941" i="20"/>
  <c r="AC941" i="20"/>
  <c r="AD940" i="20"/>
  <c r="AC940" i="20"/>
  <c r="AD939" i="20"/>
  <c r="AC939" i="20"/>
  <c r="AD938" i="20"/>
  <c r="AC938" i="20"/>
  <c r="AD937" i="20"/>
  <c r="AC937" i="20"/>
  <c r="AD936" i="20"/>
  <c r="AC936" i="20"/>
  <c r="AD935" i="20"/>
  <c r="AC935" i="20"/>
  <c r="AD934" i="20"/>
  <c r="AC934" i="20"/>
  <c r="AD933" i="20"/>
  <c r="AC933" i="20"/>
  <c r="AD932" i="20"/>
  <c r="AC932" i="20"/>
  <c r="AD931" i="20"/>
  <c r="AC931" i="20"/>
  <c r="AD930" i="20"/>
  <c r="AC930" i="20"/>
  <c r="AD929" i="20"/>
  <c r="AC929" i="20"/>
  <c r="AD928" i="20"/>
  <c r="AC928" i="20"/>
  <c r="AD927" i="20"/>
  <c r="AC927" i="20"/>
  <c r="AD926" i="20"/>
  <c r="AC926" i="20"/>
  <c r="AD925" i="20"/>
  <c r="AC925" i="20"/>
  <c r="AD924" i="20"/>
  <c r="AC924" i="20"/>
  <c r="AD923" i="20"/>
  <c r="AC923" i="20"/>
  <c r="AD922" i="20"/>
  <c r="AC922" i="20"/>
  <c r="AD921" i="20"/>
  <c r="AC921" i="20"/>
  <c r="AD920" i="20"/>
  <c r="AC920" i="20"/>
  <c r="AD919" i="20"/>
  <c r="AC919" i="20"/>
  <c r="AD918" i="20"/>
  <c r="AC918" i="20"/>
  <c r="AD917" i="20"/>
  <c r="AC917" i="20"/>
  <c r="AD916" i="20"/>
  <c r="AC916" i="20"/>
  <c r="AD915" i="20"/>
  <c r="AC915" i="20"/>
  <c r="AD914" i="20"/>
  <c r="AC914" i="20"/>
  <c r="AD913" i="20"/>
  <c r="AC913" i="20"/>
  <c r="AD912" i="20"/>
  <c r="AC912" i="20"/>
  <c r="AD911" i="20"/>
  <c r="AC911" i="20"/>
  <c r="AD910" i="20"/>
  <c r="AC910" i="20"/>
  <c r="AD909" i="20"/>
  <c r="AC909" i="20"/>
  <c r="AD908" i="20"/>
  <c r="AC908" i="20"/>
  <c r="AD907" i="20"/>
  <c r="AC907" i="20"/>
  <c r="AD906" i="20"/>
  <c r="AC906" i="20"/>
  <c r="AD905" i="20"/>
  <c r="AC905" i="20"/>
  <c r="AD904" i="20"/>
  <c r="AC904" i="20"/>
  <c r="AD903" i="20"/>
  <c r="AC903" i="20"/>
  <c r="AD902" i="20"/>
  <c r="AC902" i="20"/>
  <c r="AD901" i="20"/>
  <c r="AC901" i="20"/>
  <c r="AD900" i="20"/>
  <c r="AC900" i="20"/>
  <c r="AD899" i="20"/>
  <c r="AC899" i="20"/>
  <c r="AD898" i="20"/>
  <c r="AC898" i="20"/>
  <c r="AD897" i="20"/>
  <c r="AC897" i="20"/>
  <c r="AD896" i="20"/>
  <c r="AC896" i="20"/>
  <c r="AD895" i="20"/>
  <c r="AC895" i="20"/>
  <c r="AD894" i="20"/>
  <c r="AC894" i="20"/>
  <c r="AD893" i="20"/>
  <c r="AC893" i="20"/>
  <c r="AD892" i="20"/>
  <c r="AC892" i="20"/>
  <c r="AD891" i="20"/>
  <c r="AC891" i="20"/>
  <c r="AD890" i="20"/>
  <c r="AC890" i="20"/>
  <c r="AD889" i="20"/>
  <c r="AC889" i="20"/>
  <c r="AD888" i="20"/>
  <c r="AC888" i="20"/>
  <c r="AD887" i="20"/>
  <c r="AC887" i="20"/>
  <c r="AD886" i="20"/>
  <c r="AC886" i="20"/>
  <c r="AD885" i="20"/>
  <c r="AC885" i="20"/>
  <c r="AD884" i="20"/>
  <c r="AC884" i="20"/>
  <c r="AD883" i="20"/>
  <c r="AC883" i="20"/>
  <c r="AD882" i="20"/>
  <c r="AC882" i="20"/>
  <c r="AD881" i="20"/>
  <c r="AC881" i="20"/>
  <c r="AD880" i="20"/>
  <c r="AC880" i="20"/>
  <c r="AD879" i="20"/>
  <c r="AC879" i="20"/>
  <c r="AD878" i="20"/>
  <c r="AC878" i="20"/>
  <c r="AD877" i="20"/>
  <c r="AC877" i="20"/>
  <c r="AD876" i="20"/>
  <c r="AC876" i="20"/>
  <c r="AD875" i="20"/>
  <c r="AC875" i="20"/>
  <c r="AD874" i="20"/>
  <c r="AC874" i="20"/>
  <c r="AD873" i="20"/>
  <c r="AC873" i="20"/>
  <c r="AD872" i="20"/>
  <c r="AC872" i="20"/>
  <c r="AD871" i="20"/>
  <c r="AC871" i="20"/>
  <c r="AD870" i="20"/>
  <c r="AC870" i="20"/>
  <c r="AD869" i="20"/>
  <c r="AC869" i="20"/>
  <c r="AD868" i="20"/>
  <c r="AC868" i="20"/>
  <c r="AD867" i="20"/>
  <c r="AC867" i="20"/>
  <c r="AD866" i="20"/>
  <c r="AC866" i="20"/>
  <c r="AD865" i="20"/>
  <c r="AC865" i="20"/>
  <c r="AD864" i="20"/>
  <c r="AC864" i="20"/>
  <c r="AD863" i="20"/>
  <c r="AC863" i="20"/>
  <c r="AD862" i="20"/>
  <c r="AC862" i="20"/>
  <c r="AD861" i="20"/>
  <c r="AC861" i="20"/>
  <c r="AD860" i="20"/>
  <c r="AC860" i="20"/>
  <c r="AD859" i="20"/>
  <c r="AC859" i="20"/>
  <c r="AD858" i="20"/>
  <c r="AC858" i="20"/>
  <c r="AD857" i="20"/>
  <c r="AC857" i="20"/>
  <c r="AD856" i="20"/>
  <c r="AC856" i="20"/>
  <c r="AD855" i="20"/>
  <c r="AC855" i="20"/>
  <c r="AD854" i="20"/>
  <c r="AC854" i="20"/>
  <c r="AD853" i="20"/>
  <c r="AC853" i="20"/>
  <c r="AD852" i="20"/>
  <c r="AC852" i="20"/>
  <c r="AD851" i="20"/>
  <c r="AC851" i="20"/>
  <c r="AD850" i="20"/>
  <c r="AC850" i="20"/>
  <c r="AD849" i="20"/>
  <c r="AC849" i="20"/>
  <c r="AD848" i="20"/>
  <c r="AC848" i="20"/>
  <c r="AD847" i="20"/>
  <c r="AC847" i="20"/>
  <c r="AD846" i="20"/>
  <c r="AC846" i="20"/>
  <c r="AD845" i="20"/>
  <c r="AC845" i="20"/>
  <c r="AD844" i="20"/>
  <c r="AC844" i="20"/>
  <c r="AD843" i="20"/>
  <c r="AC843" i="20"/>
  <c r="AD842" i="20"/>
  <c r="AC842" i="20"/>
  <c r="AD841" i="20"/>
  <c r="AC841" i="20"/>
  <c r="AD840" i="20"/>
  <c r="AC840" i="20"/>
  <c r="AD839" i="20"/>
  <c r="AC839" i="20"/>
  <c r="AD838" i="20"/>
  <c r="AC838" i="20"/>
  <c r="AD837" i="20"/>
  <c r="AC837" i="20"/>
  <c r="AD836" i="20"/>
  <c r="AC836" i="20"/>
  <c r="AD835" i="20"/>
  <c r="AC835" i="20"/>
  <c r="AD834" i="20"/>
  <c r="AC834" i="20"/>
  <c r="AD833" i="20"/>
  <c r="AC833" i="20"/>
  <c r="AD832" i="20"/>
  <c r="AC832" i="20"/>
  <c r="AD831" i="20"/>
  <c r="AC831" i="20"/>
  <c r="AD830" i="20"/>
  <c r="AC830" i="20"/>
  <c r="AD829" i="20"/>
  <c r="AC829" i="20"/>
  <c r="AD828" i="20"/>
  <c r="AC828" i="20"/>
  <c r="AD827" i="20"/>
  <c r="AC827" i="20"/>
  <c r="AD826" i="20"/>
  <c r="AC826" i="20"/>
  <c r="AD825" i="20"/>
  <c r="AC825" i="20"/>
  <c r="AD824" i="20"/>
  <c r="AC824" i="20"/>
  <c r="AD823" i="20"/>
  <c r="AC823" i="20"/>
  <c r="AD822" i="20"/>
  <c r="AC822" i="20"/>
  <c r="AD821" i="20"/>
  <c r="AC821" i="20"/>
  <c r="AD820" i="20"/>
  <c r="AC820" i="20"/>
  <c r="AD819" i="20"/>
  <c r="AC819" i="20"/>
  <c r="AD818" i="20"/>
  <c r="AC818" i="20"/>
  <c r="AD817" i="20"/>
  <c r="AC817" i="20"/>
  <c r="AD816" i="20"/>
  <c r="AC816" i="20"/>
  <c r="AD815" i="20"/>
  <c r="AC815" i="20"/>
  <c r="AD814" i="20"/>
  <c r="AC814" i="20"/>
  <c r="AD813" i="20"/>
  <c r="AC813" i="20"/>
  <c r="AD812" i="20"/>
  <c r="AC812" i="20"/>
  <c r="AD811" i="20"/>
  <c r="AC811" i="20"/>
  <c r="AD810" i="20"/>
  <c r="AC810" i="20"/>
  <c r="AD809" i="20"/>
  <c r="AC809" i="20"/>
  <c r="AD808" i="20"/>
  <c r="AC808" i="20"/>
  <c r="AD807" i="20"/>
  <c r="AC807" i="20"/>
  <c r="AD806" i="20"/>
  <c r="AC806" i="20"/>
  <c r="AD805" i="20"/>
  <c r="AC805" i="20"/>
  <c r="AD804" i="20"/>
  <c r="AC804" i="20"/>
  <c r="AD803" i="20"/>
  <c r="AC803" i="20"/>
  <c r="AD802" i="20"/>
  <c r="AC802" i="20"/>
  <c r="AD801" i="20"/>
  <c r="AC801" i="20"/>
  <c r="AD800" i="20"/>
  <c r="AC800" i="20"/>
  <c r="AD799" i="20"/>
  <c r="AC799" i="20"/>
  <c r="AD798" i="20"/>
  <c r="AC798" i="20"/>
  <c r="AD797" i="20"/>
  <c r="AC797" i="20"/>
  <c r="AD796" i="20"/>
  <c r="AC796" i="20"/>
  <c r="AD795" i="20"/>
  <c r="AC795" i="20"/>
  <c r="AD794" i="20"/>
  <c r="AC794" i="20"/>
  <c r="AD793" i="20"/>
  <c r="AC793" i="20"/>
  <c r="AD792" i="20"/>
  <c r="AC792" i="20"/>
  <c r="AD791" i="20"/>
  <c r="AC791" i="20"/>
  <c r="AD790" i="20"/>
  <c r="AC790" i="20"/>
  <c r="AD789" i="20"/>
  <c r="AC789" i="20"/>
  <c r="AD788" i="20"/>
  <c r="AC788" i="20"/>
  <c r="AD787" i="20"/>
  <c r="AC787" i="20"/>
  <c r="AD786" i="20"/>
  <c r="AC786" i="20"/>
  <c r="AD785" i="20"/>
  <c r="AC785" i="20"/>
  <c r="AD784" i="20"/>
  <c r="AC784" i="20"/>
  <c r="AD783" i="20"/>
  <c r="AC783" i="20"/>
  <c r="AD782" i="20"/>
  <c r="AC782" i="20"/>
  <c r="AD781" i="20"/>
  <c r="AC781" i="20"/>
  <c r="AD780" i="20"/>
  <c r="AC780" i="20"/>
  <c r="AD779" i="20"/>
  <c r="AC779" i="20"/>
  <c r="AD778" i="20"/>
  <c r="AC778" i="20"/>
  <c r="AD777" i="20"/>
  <c r="AC777" i="20"/>
  <c r="AD776" i="20"/>
  <c r="AC776" i="20"/>
  <c r="AD775" i="20"/>
  <c r="AC775" i="20"/>
  <c r="AD774" i="20"/>
  <c r="AC774" i="20"/>
  <c r="AD773" i="20"/>
  <c r="AC773" i="20"/>
  <c r="AD772" i="20"/>
  <c r="AC772" i="20"/>
  <c r="AD771" i="20"/>
  <c r="AC771" i="20"/>
  <c r="AD770" i="20"/>
  <c r="AC770" i="20"/>
  <c r="AD769" i="20"/>
  <c r="AC769" i="20"/>
  <c r="AD768" i="20"/>
  <c r="AC768" i="20"/>
  <c r="AD767" i="20"/>
  <c r="AC767" i="20"/>
  <c r="AD766" i="20"/>
  <c r="AC766" i="20"/>
  <c r="AD765" i="20"/>
  <c r="AC765" i="20"/>
  <c r="AD764" i="20"/>
  <c r="AC764" i="20"/>
  <c r="AD763" i="20"/>
  <c r="AC763" i="20"/>
  <c r="AD762" i="20"/>
  <c r="AC762" i="20"/>
  <c r="AD761" i="20"/>
  <c r="AC761" i="20"/>
  <c r="AD760" i="20"/>
  <c r="AC760" i="20"/>
  <c r="AD759" i="20"/>
  <c r="AC759" i="20"/>
  <c r="AD758" i="20"/>
  <c r="AC758" i="20"/>
  <c r="AD757" i="20"/>
  <c r="AC757" i="20"/>
  <c r="AD756" i="20"/>
  <c r="AC756" i="20"/>
  <c r="AD755" i="20"/>
  <c r="AC755" i="20"/>
  <c r="AD754" i="20"/>
  <c r="AC754" i="20"/>
  <c r="AD753" i="20"/>
  <c r="AC753" i="20"/>
  <c r="AD752" i="20"/>
  <c r="AC752" i="20"/>
  <c r="AD751" i="20"/>
  <c r="AC751" i="20"/>
  <c r="AD750" i="20"/>
  <c r="AC750" i="20"/>
  <c r="AD749" i="20"/>
  <c r="AC749" i="20"/>
  <c r="AD748" i="20"/>
  <c r="AC748" i="20"/>
  <c r="AD747" i="20"/>
  <c r="AC747" i="20"/>
  <c r="AD746" i="20"/>
  <c r="AC746" i="20"/>
  <c r="AD745" i="20"/>
  <c r="AC745" i="20"/>
  <c r="AD744" i="20"/>
  <c r="AC744" i="20"/>
  <c r="AD743" i="20"/>
  <c r="AC743" i="20"/>
  <c r="AD742" i="20"/>
  <c r="AC742" i="20"/>
  <c r="AD741" i="20"/>
  <c r="AC741" i="20"/>
  <c r="AD740" i="20"/>
  <c r="AC740" i="20"/>
  <c r="AD739" i="20"/>
  <c r="AC739" i="20"/>
  <c r="AD738" i="20"/>
  <c r="AC738" i="20"/>
  <c r="AD737" i="20"/>
  <c r="AC737" i="20"/>
  <c r="AD736" i="20"/>
  <c r="AC736" i="20"/>
  <c r="AD735" i="20"/>
  <c r="AC735" i="20"/>
  <c r="AD734" i="20"/>
  <c r="AC734" i="20"/>
  <c r="AD733" i="20"/>
  <c r="AC733" i="20"/>
  <c r="AD732" i="20"/>
  <c r="AC732" i="20"/>
  <c r="AD731" i="20"/>
  <c r="AC731" i="20"/>
  <c r="AD730" i="20"/>
  <c r="AC730" i="20"/>
  <c r="AD729" i="20"/>
  <c r="AC729" i="20"/>
  <c r="AD728" i="20"/>
  <c r="AC728" i="20"/>
  <c r="AD727" i="20"/>
  <c r="AC727" i="20"/>
  <c r="AD726" i="20"/>
  <c r="AC726" i="20"/>
  <c r="AD725" i="20"/>
  <c r="AC725" i="20"/>
  <c r="AD724" i="20"/>
  <c r="AC724" i="20"/>
  <c r="AD723" i="20"/>
  <c r="AC723" i="20"/>
  <c r="AD722" i="20"/>
  <c r="AC722" i="20"/>
  <c r="AD721" i="20"/>
  <c r="AC721" i="20"/>
  <c r="AD720" i="20"/>
  <c r="AC720" i="20"/>
  <c r="AD719" i="20"/>
  <c r="AC719" i="20"/>
  <c r="AD718" i="20"/>
  <c r="AC718" i="20"/>
  <c r="AD717" i="20"/>
  <c r="AC717" i="20"/>
  <c r="AD716" i="20"/>
  <c r="AC716" i="20"/>
  <c r="AD715" i="20"/>
  <c r="AC715" i="20"/>
  <c r="AD714" i="20"/>
  <c r="AC714" i="20"/>
  <c r="AD713" i="20"/>
  <c r="AC713" i="20"/>
  <c r="AD712" i="20"/>
  <c r="AC712" i="20"/>
  <c r="AD711" i="20"/>
  <c r="AC711" i="20"/>
  <c r="AD710" i="20"/>
  <c r="AC710" i="20"/>
  <c r="AD709" i="20"/>
  <c r="AC709" i="20"/>
  <c r="AD708" i="20"/>
  <c r="AC708" i="20"/>
  <c r="AD707" i="20"/>
  <c r="AC707" i="20"/>
  <c r="AD706" i="20"/>
  <c r="AC706" i="20"/>
  <c r="AD705" i="20"/>
  <c r="AC705" i="20"/>
  <c r="AD704" i="20"/>
  <c r="AC704" i="20"/>
  <c r="AD703" i="20"/>
  <c r="AC703" i="20"/>
  <c r="AD702" i="20"/>
  <c r="AC702" i="20"/>
  <c r="AD701" i="20"/>
  <c r="AC701" i="20"/>
  <c r="AD700" i="20"/>
  <c r="AC700" i="20"/>
  <c r="AD699" i="20"/>
  <c r="AC699" i="20"/>
  <c r="AD698" i="20"/>
  <c r="AC698" i="20"/>
  <c r="AD697" i="20"/>
  <c r="AC697" i="20"/>
  <c r="AD696" i="20"/>
  <c r="AC696" i="20"/>
  <c r="AD695" i="20"/>
  <c r="AC695" i="20"/>
  <c r="AD694" i="20"/>
  <c r="AC694" i="20"/>
  <c r="AD693" i="20"/>
  <c r="AC693" i="20"/>
  <c r="AD692" i="20"/>
  <c r="AC692" i="20"/>
  <c r="AD691" i="20"/>
  <c r="AC691" i="20"/>
  <c r="AD690" i="20"/>
  <c r="AC690" i="20"/>
  <c r="AD689" i="20"/>
  <c r="AC689" i="20"/>
  <c r="AD688" i="20"/>
  <c r="AC688" i="20"/>
  <c r="AD687" i="20"/>
  <c r="AC687" i="20"/>
  <c r="AD686" i="20"/>
  <c r="AC686" i="20"/>
  <c r="AD685" i="20"/>
  <c r="AC685" i="20"/>
  <c r="AD684" i="20"/>
  <c r="AC684" i="20"/>
  <c r="AD683" i="20"/>
  <c r="AC683" i="20"/>
  <c r="AD682" i="20"/>
  <c r="AC682" i="20"/>
  <c r="AD681" i="20"/>
  <c r="AC681" i="20"/>
  <c r="AD680" i="20"/>
  <c r="AC680" i="20"/>
  <c r="AD679" i="20"/>
  <c r="AC679" i="20"/>
  <c r="AD678" i="20"/>
  <c r="AC678" i="20"/>
  <c r="AD677" i="20"/>
  <c r="AC677" i="20"/>
  <c r="AD676" i="20"/>
  <c r="AC676" i="20"/>
  <c r="AD675" i="20"/>
  <c r="AC675" i="20"/>
  <c r="AD674" i="20"/>
  <c r="AC674" i="20"/>
  <c r="AD673" i="20"/>
  <c r="AC673" i="20"/>
  <c r="AD672" i="20"/>
  <c r="AC672" i="20"/>
  <c r="AD671" i="20"/>
  <c r="AC671" i="20"/>
  <c r="AD670" i="20"/>
  <c r="AC670" i="20"/>
  <c r="AD669" i="20"/>
  <c r="AC669" i="20"/>
  <c r="AD668" i="20"/>
  <c r="AC668" i="20"/>
  <c r="AD667" i="20"/>
  <c r="AC667" i="20"/>
  <c r="AD666" i="20"/>
  <c r="AC666" i="20"/>
  <c r="AD665" i="20"/>
  <c r="AC665" i="20"/>
  <c r="AD664" i="20"/>
  <c r="AC664" i="20"/>
  <c r="AD663" i="20"/>
  <c r="AC663" i="20"/>
  <c r="AD662" i="20"/>
  <c r="AC662" i="20"/>
  <c r="AD661" i="20"/>
  <c r="AC661" i="20"/>
  <c r="AD660" i="20"/>
  <c r="AC660" i="20"/>
  <c r="AD659" i="20"/>
  <c r="AC659" i="20"/>
  <c r="AD658" i="20"/>
  <c r="AC658" i="20"/>
  <c r="AD657" i="20"/>
  <c r="AC657" i="20"/>
  <c r="AD656" i="20"/>
  <c r="AC656" i="20"/>
  <c r="AD655" i="20"/>
  <c r="AC655" i="20"/>
  <c r="AD654" i="20"/>
  <c r="AC654" i="20"/>
  <c r="AD653" i="20"/>
  <c r="AC653" i="20"/>
  <c r="AD652" i="20"/>
  <c r="AC652" i="20"/>
  <c r="AD651" i="20"/>
  <c r="AC651" i="20"/>
  <c r="AD650" i="20"/>
  <c r="AC650" i="20"/>
  <c r="AD649" i="20"/>
  <c r="AC649" i="20"/>
  <c r="AD648" i="20"/>
  <c r="AC648" i="20"/>
  <c r="AD647" i="20"/>
  <c r="AC647" i="20"/>
  <c r="AD646" i="20"/>
  <c r="AC646" i="20"/>
  <c r="AD645" i="20"/>
  <c r="AC645" i="20"/>
  <c r="AD644" i="20"/>
  <c r="AC644" i="20"/>
  <c r="AD643" i="20"/>
  <c r="AC643" i="20"/>
  <c r="AD642" i="20"/>
  <c r="AC642" i="20"/>
  <c r="AD641" i="20"/>
  <c r="AC641" i="20"/>
  <c r="AD640" i="20"/>
  <c r="AC640" i="20"/>
  <c r="AD639" i="20"/>
  <c r="AC639" i="20"/>
  <c r="AD638" i="20"/>
  <c r="AC638" i="20"/>
  <c r="AD637" i="20"/>
  <c r="AC637" i="20"/>
  <c r="AD636" i="20"/>
  <c r="AC636" i="20"/>
  <c r="AD635" i="20"/>
  <c r="AC635" i="20"/>
  <c r="AD634" i="20"/>
  <c r="AC634" i="20"/>
  <c r="AD633" i="20"/>
  <c r="AC633" i="20"/>
  <c r="AD632" i="20"/>
  <c r="AC632" i="20"/>
  <c r="AD631" i="20"/>
  <c r="AC631" i="20"/>
  <c r="AD630" i="20"/>
  <c r="AC630" i="20"/>
  <c r="AD629" i="20"/>
  <c r="AC629" i="20"/>
  <c r="AD628" i="20"/>
  <c r="AC628" i="20"/>
  <c r="AD627" i="20"/>
  <c r="AC627" i="20"/>
  <c r="AD626" i="20"/>
  <c r="AC626" i="20"/>
  <c r="AD625" i="20"/>
  <c r="AC625" i="20"/>
  <c r="AD624" i="20"/>
  <c r="AC624" i="20"/>
  <c r="AD623" i="20"/>
  <c r="AC623" i="20"/>
  <c r="AD622" i="20"/>
  <c r="AC622" i="20"/>
  <c r="AD621" i="20"/>
  <c r="AC621" i="20"/>
  <c r="AD620" i="20"/>
  <c r="AC620" i="20"/>
  <c r="AD619" i="20"/>
  <c r="AC619" i="20"/>
  <c r="AD618" i="20"/>
  <c r="AC618" i="20"/>
  <c r="AD617" i="20"/>
  <c r="AC617" i="20"/>
  <c r="AD616" i="20"/>
  <c r="AC616" i="20"/>
  <c r="AD615" i="20"/>
  <c r="AC615" i="20"/>
  <c r="AD614" i="20"/>
  <c r="AC614" i="20"/>
  <c r="AD613" i="20"/>
  <c r="AC613" i="20"/>
  <c r="AD612" i="20"/>
  <c r="AC612" i="20"/>
  <c r="AD611" i="20"/>
  <c r="AC611" i="20"/>
  <c r="AD610" i="20"/>
  <c r="AC610" i="20"/>
  <c r="AD609" i="20"/>
  <c r="AC609" i="20"/>
  <c r="AD608" i="20"/>
  <c r="AC608" i="20"/>
  <c r="AD607" i="20"/>
  <c r="AC607" i="20"/>
  <c r="AD606" i="20"/>
  <c r="AC606" i="20"/>
  <c r="AD605" i="20"/>
  <c r="AC605" i="20"/>
  <c r="AD604" i="20"/>
  <c r="AC604" i="20"/>
  <c r="AD603" i="20"/>
  <c r="AC603" i="20"/>
  <c r="AD602" i="20"/>
  <c r="AC602" i="20"/>
  <c r="AD601" i="20"/>
  <c r="AC601" i="20"/>
  <c r="AD600" i="20"/>
  <c r="AC600" i="20"/>
  <c r="AD599" i="20"/>
  <c r="AC599" i="20"/>
  <c r="AD598" i="20"/>
  <c r="AC598" i="20"/>
  <c r="AD597" i="20"/>
  <c r="AC597" i="20"/>
  <c r="AD596" i="20"/>
  <c r="AC596" i="20"/>
  <c r="AD595" i="20"/>
  <c r="AC595" i="20"/>
  <c r="AD594" i="20"/>
  <c r="AC594" i="20"/>
  <c r="AD593" i="20"/>
  <c r="AC593" i="20"/>
  <c r="AD592" i="20"/>
  <c r="AC592" i="20"/>
  <c r="AD591" i="20"/>
  <c r="AC591" i="20"/>
  <c r="AD590" i="20"/>
  <c r="AC590" i="20"/>
  <c r="AD589" i="20"/>
  <c r="AC589" i="20"/>
  <c r="AD588" i="20"/>
  <c r="AC588" i="20"/>
  <c r="AD587" i="20"/>
  <c r="AC587" i="20"/>
  <c r="AD586" i="20"/>
  <c r="AC586" i="20"/>
  <c r="AD585" i="20"/>
  <c r="AC585" i="20"/>
  <c r="AD584" i="20"/>
  <c r="AC584" i="20"/>
  <c r="AD583" i="20"/>
  <c r="AC583" i="20"/>
  <c r="AD582" i="20"/>
  <c r="AC582" i="20"/>
  <c r="AD581" i="20"/>
  <c r="AC581" i="20"/>
  <c r="AD580" i="20"/>
  <c r="AC580" i="20"/>
  <c r="AD579" i="20"/>
  <c r="AC579" i="20"/>
  <c r="AD578" i="20"/>
  <c r="AC578" i="20"/>
  <c r="AD577" i="20"/>
  <c r="AC577" i="20"/>
  <c r="AD576" i="20"/>
  <c r="AC576" i="20"/>
  <c r="AD575" i="20"/>
  <c r="AC575" i="20"/>
  <c r="AD574" i="20"/>
  <c r="AC574" i="20"/>
  <c r="AD573" i="20"/>
  <c r="AC573" i="20"/>
  <c r="AD572" i="20"/>
  <c r="AC572" i="20"/>
  <c r="AD571" i="20"/>
  <c r="AC571" i="20"/>
  <c r="AD570" i="20"/>
  <c r="AC570" i="20"/>
  <c r="AD569" i="20"/>
  <c r="AC569" i="20"/>
  <c r="AD568" i="20"/>
  <c r="AC568" i="20"/>
  <c r="AD567" i="20"/>
  <c r="AC567" i="20"/>
  <c r="AD566" i="20"/>
  <c r="AC566" i="20"/>
  <c r="AD565" i="20"/>
  <c r="AC565" i="20"/>
  <c r="AD564" i="20"/>
  <c r="AC564" i="20"/>
  <c r="AD563" i="20"/>
  <c r="AC563" i="20"/>
  <c r="AD562" i="20"/>
  <c r="AC562" i="20"/>
  <c r="AD561" i="20"/>
  <c r="AC561" i="20"/>
  <c r="AD560" i="20"/>
  <c r="AC560" i="20"/>
  <c r="AD559" i="20"/>
  <c r="AC559" i="20"/>
  <c r="AD558" i="20"/>
  <c r="AC558" i="20"/>
  <c r="AD557" i="20"/>
  <c r="AC557" i="20"/>
  <c r="AD556" i="20"/>
  <c r="AC556" i="20"/>
  <c r="AD555" i="20"/>
  <c r="AC555" i="20"/>
  <c r="AD554" i="20"/>
  <c r="AC554" i="20"/>
  <c r="AD553" i="20"/>
  <c r="AC553" i="20"/>
  <c r="AD552" i="20"/>
  <c r="AC552" i="20"/>
  <c r="AD551" i="20"/>
  <c r="AC551" i="20"/>
  <c r="AD550" i="20"/>
  <c r="AC550" i="20"/>
  <c r="AD549" i="20"/>
  <c r="AC549" i="20"/>
  <c r="AD548" i="20"/>
  <c r="AC548" i="20"/>
  <c r="AD547" i="20"/>
  <c r="AC547" i="20"/>
  <c r="AD546" i="20"/>
  <c r="AC546" i="20"/>
  <c r="AD545" i="20"/>
  <c r="AC545" i="20"/>
  <c r="AD544" i="20"/>
  <c r="AC544" i="20"/>
  <c r="AD543" i="20"/>
  <c r="AC543" i="20"/>
  <c r="AD542" i="20"/>
  <c r="AC542" i="20"/>
  <c r="AD541" i="20"/>
  <c r="AC541" i="20"/>
  <c r="AD540" i="20"/>
  <c r="AC540" i="20"/>
  <c r="AD539" i="20"/>
  <c r="AC539" i="20"/>
  <c r="AD538" i="20"/>
  <c r="AC538" i="20"/>
  <c r="AD537" i="20"/>
  <c r="AC537" i="20"/>
  <c r="AD536" i="20"/>
  <c r="AC536" i="20"/>
  <c r="AD535" i="20"/>
  <c r="AC535" i="20"/>
  <c r="AD534" i="20"/>
  <c r="AC534" i="20"/>
  <c r="AD533" i="20"/>
  <c r="AC533" i="20"/>
  <c r="AD532" i="20"/>
  <c r="AC532" i="20"/>
  <c r="AD531" i="20"/>
  <c r="AC531" i="20"/>
  <c r="AD530" i="20"/>
  <c r="AC530" i="20"/>
  <c r="AD529" i="20"/>
  <c r="AC529" i="20"/>
  <c r="AD528" i="20"/>
  <c r="AC528" i="20"/>
  <c r="AD527" i="20"/>
  <c r="AC527" i="20"/>
  <c r="AD526" i="20"/>
  <c r="AC526" i="20"/>
  <c r="AD525" i="20"/>
  <c r="AC525" i="20"/>
  <c r="AD524" i="20"/>
  <c r="AC524" i="20"/>
  <c r="AD523" i="20"/>
  <c r="AC523" i="20"/>
  <c r="AD522" i="20"/>
  <c r="AC522" i="20"/>
  <c r="AD521" i="20"/>
  <c r="AC521" i="20"/>
  <c r="AD520" i="20"/>
  <c r="AC520" i="20"/>
  <c r="AD519" i="20"/>
  <c r="AC519" i="20"/>
  <c r="AD518" i="20"/>
  <c r="AC518" i="20"/>
  <c r="AD517" i="20"/>
  <c r="AC517" i="20"/>
  <c r="AD516" i="20"/>
  <c r="AC516" i="20"/>
  <c r="AD515" i="20"/>
  <c r="AC515" i="20"/>
  <c r="AD514" i="20"/>
  <c r="AC514" i="20"/>
  <c r="AD513" i="20"/>
  <c r="AC513" i="20"/>
  <c r="AD512" i="20"/>
  <c r="AC512" i="20"/>
  <c r="AD511" i="20"/>
  <c r="AC511" i="20"/>
  <c r="AD510" i="20"/>
  <c r="AC510" i="20"/>
  <c r="AD509" i="20"/>
  <c r="AC509" i="20"/>
  <c r="AD508" i="20"/>
  <c r="AC508" i="20"/>
  <c r="AD507" i="20"/>
  <c r="AC507" i="20"/>
  <c r="AD506" i="20"/>
  <c r="AC506" i="20"/>
  <c r="AD505" i="20"/>
  <c r="AC505" i="20"/>
  <c r="AD504" i="20"/>
  <c r="AC504" i="20"/>
  <c r="AD503" i="20"/>
  <c r="AC503" i="20"/>
  <c r="AD502" i="20"/>
  <c r="AC502" i="20"/>
  <c r="AD501" i="20"/>
  <c r="AC501" i="20"/>
  <c r="AD500" i="20"/>
  <c r="AC500" i="20"/>
  <c r="AD499" i="20"/>
  <c r="AC499" i="20"/>
  <c r="AD498" i="20"/>
  <c r="AC498" i="20"/>
  <c r="AD497" i="20"/>
  <c r="AC497" i="20"/>
  <c r="AD496" i="20"/>
  <c r="AC496" i="20"/>
  <c r="AD495" i="20"/>
  <c r="AC495" i="20"/>
  <c r="AD494" i="20"/>
  <c r="AC494" i="20"/>
  <c r="AD493" i="20"/>
  <c r="AC493" i="20"/>
  <c r="AD492" i="20"/>
  <c r="AC492" i="20"/>
  <c r="AD491" i="20"/>
  <c r="AC491" i="20"/>
  <c r="AD490" i="20"/>
  <c r="AC490" i="20"/>
  <c r="AD489" i="20"/>
  <c r="AC489" i="20"/>
  <c r="AD488" i="20"/>
  <c r="AC488" i="20"/>
  <c r="AD487" i="20"/>
  <c r="AC487" i="20"/>
  <c r="AD486" i="20"/>
  <c r="AC486" i="20"/>
  <c r="AD485" i="20"/>
  <c r="AC485" i="20"/>
  <c r="AD484" i="20"/>
  <c r="AC484" i="20"/>
  <c r="AD483" i="20"/>
  <c r="AC483" i="20"/>
  <c r="AD482" i="20"/>
  <c r="AC482" i="20"/>
  <c r="AD481" i="20"/>
  <c r="AC481" i="20"/>
  <c r="AD480" i="20"/>
  <c r="AC480" i="20"/>
  <c r="AD479" i="20"/>
  <c r="AC479" i="20"/>
  <c r="AD478" i="20"/>
  <c r="AC478" i="20"/>
  <c r="AD477" i="20"/>
  <c r="AC477" i="20"/>
  <c r="AD476" i="20"/>
  <c r="AC476" i="20"/>
  <c r="AD475" i="20"/>
  <c r="AC475" i="20"/>
  <c r="AD474" i="20"/>
  <c r="AC474" i="20"/>
  <c r="AD473" i="20"/>
  <c r="AC473" i="20"/>
  <c r="AD472" i="20"/>
  <c r="AC472" i="20"/>
  <c r="AD471" i="20"/>
  <c r="AC471" i="20"/>
  <c r="AD470" i="20"/>
  <c r="AC470" i="20"/>
  <c r="AD469" i="20"/>
  <c r="AC469" i="20"/>
  <c r="AD468" i="20"/>
  <c r="AC468" i="20"/>
  <c r="AD467" i="20"/>
  <c r="AC467" i="20"/>
  <c r="AD466" i="20"/>
  <c r="AC466" i="20"/>
  <c r="AD465" i="20"/>
  <c r="AC465" i="20"/>
  <c r="AD464" i="20"/>
  <c r="AC464" i="20"/>
  <c r="AD463" i="20"/>
  <c r="AC463" i="20"/>
  <c r="AD462" i="20"/>
  <c r="AC462" i="20"/>
  <c r="AD461" i="20"/>
  <c r="AC461" i="20"/>
  <c r="AD460" i="20"/>
  <c r="AC460" i="20"/>
  <c r="AD459" i="20"/>
  <c r="AC459" i="20"/>
  <c r="AD458" i="20"/>
  <c r="AC458" i="20"/>
  <c r="AD457" i="20"/>
  <c r="AC457" i="20"/>
  <c r="AD456" i="20"/>
  <c r="AC456" i="20"/>
  <c r="AD455" i="20"/>
  <c r="AC455" i="20"/>
  <c r="AD454" i="20"/>
  <c r="AC454" i="20"/>
  <c r="AD453" i="20"/>
  <c r="AC453" i="20"/>
  <c r="AD452" i="20"/>
  <c r="AC452" i="20"/>
  <c r="AD451" i="20"/>
  <c r="AC451" i="20"/>
  <c r="AD450" i="20"/>
  <c r="AC450" i="20"/>
  <c r="AD449" i="20"/>
  <c r="AC449" i="20"/>
  <c r="AD448" i="20"/>
  <c r="AC448" i="20"/>
  <c r="AD447" i="20"/>
  <c r="AC447" i="20"/>
  <c r="AD446" i="20"/>
  <c r="AC446" i="20"/>
  <c r="AD445" i="20"/>
  <c r="AC445" i="20"/>
  <c r="AD444" i="20"/>
  <c r="AC444" i="20"/>
  <c r="AD443" i="20"/>
  <c r="AC443" i="20"/>
  <c r="AD442" i="20"/>
  <c r="AC442" i="20"/>
  <c r="AD441" i="20"/>
  <c r="AC441" i="20"/>
  <c r="AD440" i="20"/>
  <c r="AC440" i="20"/>
  <c r="AD439" i="20"/>
  <c r="AC439" i="20"/>
  <c r="AD438" i="20"/>
  <c r="AC438" i="20"/>
  <c r="AD437" i="20"/>
  <c r="AC437" i="20"/>
  <c r="AD436" i="20"/>
  <c r="AC436" i="20"/>
  <c r="AD435" i="20"/>
  <c r="AC435" i="20"/>
  <c r="AD434" i="20"/>
  <c r="AC434" i="20"/>
  <c r="AD433" i="20"/>
  <c r="AC433" i="20"/>
  <c r="AD432" i="20"/>
  <c r="AC432" i="20"/>
  <c r="AD431" i="20"/>
  <c r="AC431" i="20"/>
  <c r="AD430" i="20"/>
  <c r="AC430" i="20"/>
  <c r="AD429" i="20"/>
  <c r="AC429" i="20"/>
  <c r="AD428" i="20"/>
  <c r="AC428" i="20"/>
  <c r="AD427" i="20"/>
  <c r="AC427" i="20"/>
  <c r="AD426" i="20"/>
  <c r="AC426" i="20"/>
  <c r="AD425" i="20"/>
  <c r="AC425" i="20"/>
  <c r="AD424" i="20"/>
  <c r="AC424" i="20"/>
  <c r="AD423" i="20"/>
  <c r="AC423" i="20"/>
  <c r="AD422" i="20"/>
  <c r="AC422" i="20"/>
  <c r="AD421" i="20"/>
  <c r="AC421" i="20"/>
  <c r="AD420" i="20"/>
  <c r="AC420" i="20"/>
  <c r="AD419" i="20"/>
  <c r="AC419" i="20"/>
  <c r="AD418" i="20"/>
  <c r="AC418" i="20"/>
  <c r="AD417" i="20"/>
  <c r="AC417" i="20"/>
  <c r="AD416" i="20"/>
  <c r="AC416" i="20"/>
  <c r="AD415" i="20"/>
  <c r="AC415" i="20"/>
  <c r="AD414" i="20"/>
  <c r="AC414" i="20"/>
  <c r="AD413" i="20"/>
  <c r="AC413" i="20"/>
  <c r="AD412" i="20"/>
  <c r="AC412" i="20"/>
  <c r="AD411" i="20"/>
  <c r="AC411" i="20"/>
  <c r="AD410" i="20"/>
  <c r="AC410" i="20"/>
  <c r="AD409" i="20"/>
  <c r="AC409" i="20"/>
  <c r="AD408" i="20"/>
  <c r="AC408" i="20"/>
  <c r="AD407" i="20"/>
  <c r="AC407" i="20"/>
  <c r="AD406" i="20"/>
  <c r="AC406" i="20"/>
  <c r="AD405" i="20"/>
  <c r="AC405" i="20"/>
  <c r="AD404" i="20"/>
  <c r="AC404" i="20"/>
  <c r="AD403" i="20"/>
  <c r="AC403" i="20"/>
  <c r="AD402" i="20"/>
  <c r="AC402" i="20"/>
  <c r="AD401" i="20"/>
  <c r="AC401" i="20"/>
  <c r="AD400" i="20"/>
  <c r="AC400" i="20"/>
  <c r="AD399" i="20"/>
  <c r="AC399" i="20"/>
  <c r="AD398" i="20"/>
  <c r="AC398" i="20"/>
  <c r="AD397" i="20"/>
  <c r="AC397" i="20"/>
  <c r="AD396" i="20"/>
  <c r="AC396" i="20"/>
  <c r="AD395" i="20"/>
  <c r="AC395" i="20"/>
  <c r="AD394" i="20"/>
  <c r="AC394" i="20"/>
  <c r="AD393" i="20"/>
  <c r="AC393" i="20"/>
  <c r="AD392" i="20"/>
  <c r="AC392" i="20"/>
  <c r="AD391" i="20"/>
  <c r="AC391" i="20"/>
  <c r="AD390" i="20"/>
  <c r="AC390" i="20"/>
  <c r="AD389" i="20"/>
  <c r="AC389" i="20"/>
  <c r="AD388" i="20"/>
  <c r="AC388" i="20"/>
  <c r="AD387" i="20"/>
  <c r="AC387" i="20"/>
  <c r="AD386" i="20"/>
  <c r="AC386" i="20"/>
  <c r="AD385" i="20"/>
  <c r="AC385" i="20"/>
  <c r="AD384" i="20"/>
  <c r="AC384" i="20"/>
  <c r="AD383" i="20"/>
  <c r="AC383" i="20"/>
  <c r="AD382" i="20"/>
  <c r="AC382" i="20"/>
  <c r="AD381" i="20"/>
  <c r="AC381" i="20"/>
  <c r="AD380" i="20"/>
  <c r="AC380" i="20"/>
  <c r="AD379" i="20"/>
  <c r="AC379" i="20"/>
  <c r="AD378" i="20"/>
  <c r="AC378" i="20"/>
  <c r="AD377" i="20"/>
  <c r="AC377" i="20"/>
  <c r="AD376" i="20"/>
  <c r="AC376" i="20"/>
  <c r="AD375" i="20"/>
  <c r="AC375" i="20"/>
  <c r="AD374" i="20"/>
  <c r="AC374" i="20"/>
  <c r="AD373" i="20"/>
  <c r="AC373" i="20"/>
  <c r="AD372" i="20"/>
  <c r="AC372" i="20"/>
  <c r="AD371" i="20"/>
  <c r="AC371" i="20"/>
  <c r="AD370" i="20"/>
  <c r="AC370" i="20"/>
  <c r="AD369" i="20"/>
  <c r="AC369" i="20"/>
  <c r="AD368" i="20"/>
  <c r="AC368" i="20"/>
  <c r="AD367" i="20"/>
  <c r="AC367" i="20"/>
  <c r="AD366" i="20"/>
  <c r="AC366" i="20"/>
  <c r="AD365" i="20"/>
  <c r="AC365" i="20"/>
  <c r="AD364" i="20"/>
  <c r="AC364" i="20"/>
  <c r="AD363" i="20"/>
  <c r="AC363" i="20"/>
  <c r="AD362" i="20"/>
  <c r="AC362" i="20"/>
  <c r="AD361" i="20"/>
  <c r="AC361" i="20"/>
  <c r="AD360" i="20"/>
  <c r="AC360" i="20"/>
  <c r="AD359" i="20"/>
  <c r="AC359" i="20"/>
  <c r="AD358" i="20"/>
  <c r="AC358" i="20"/>
  <c r="AD357" i="20"/>
  <c r="AC357" i="20"/>
  <c r="AD356" i="20"/>
  <c r="AC356" i="20"/>
  <c r="AD355" i="20"/>
  <c r="AC355" i="20"/>
  <c r="AD354" i="20"/>
  <c r="AC354" i="20"/>
  <c r="AD353" i="20"/>
  <c r="AC353" i="20"/>
  <c r="AD352" i="20"/>
  <c r="AC352" i="20"/>
  <c r="AD351" i="20"/>
  <c r="AC351" i="20"/>
  <c r="AD350" i="20"/>
  <c r="AC350" i="20"/>
  <c r="AD349" i="20"/>
  <c r="AC349" i="20"/>
  <c r="AD348" i="20"/>
  <c r="AC348" i="20"/>
  <c r="AD347" i="20"/>
  <c r="AC347" i="20"/>
  <c r="AD346" i="20"/>
  <c r="AC346" i="20"/>
  <c r="AD345" i="20"/>
  <c r="AC345" i="20"/>
  <c r="AD344" i="20"/>
  <c r="AC344" i="20"/>
  <c r="AD343" i="20"/>
  <c r="AC343" i="20"/>
  <c r="AD342" i="20"/>
  <c r="AC342" i="20"/>
  <c r="AD341" i="20"/>
  <c r="AC341" i="20"/>
  <c r="AD340" i="20"/>
  <c r="AC340" i="20"/>
  <c r="AD339" i="20"/>
  <c r="AC339" i="20"/>
  <c r="AD338" i="20"/>
  <c r="AC338" i="20"/>
  <c r="AD337" i="20"/>
  <c r="AC337" i="20"/>
  <c r="AD336" i="20"/>
  <c r="AC336" i="20"/>
  <c r="AD335" i="20"/>
  <c r="AC335" i="20"/>
  <c r="AD334" i="20"/>
  <c r="AC334" i="20"/>
  <c r="AD333" i="20"/>
  <c r="AC333" i="20"/>
  <c r="AD332" i="20"/>
  <c r="AC332" i="20"/>
  <c r="AD331" i="20"/>
  <c r="AC331" i="20"/>
  <c r="AD330" i="20"/>
  <c r="AC330" i="20"/>
  <c r="AD329" i="20"/>
  <c r="AC329" i="20"/>
  <c r="AD328" i="20"/>
  <c r="AC328" i="20"/>
  <c r="AD327" i="20"/>
  <c r="AC327" i="20"/>
  <c r="AD326" i="20"/>
  <c r="AC326" i="20"/>
  <c r="AD325" i="20"/>
  <c r="AC325" i="20"/>
  <c r="AD324" i="20"/>
  <c r="AC324" i="20"/>
  <c r="AD323" i="20"/>
  <c r="AC323" i="20"/>
  <c r="AD322" i="20"/>
  <c r="AC322" i="20"/>
  <c r="AD321" i="20"/>
  <c r="AC321" i="20"/>
  <c r="AD320" i="20"/>
  <c r="AC320" i="20"/>
  <c r="AD319" i="20"/>
  <c r="AC319" i="20"/>
  <c r="AD318" i="20"/>
  <c r="AC318" i="20"/>
  <c r="AD317" i="20"/>
  <c r="AC317" i="20"/>
  <c r="AD316" i="20"/>
  <c r="AC316" i="20"/>
  <c r="AD315" i="20"/>
  <c r="AC315" i="20"/>
  <c r="AD314" i="20"/>
  <c r="AC314" i="20"/>
  <c r="AD313" i="20"/>
  <c r="AC313" i="20"/>
  <c r="AD312" i="20"/>
  <c r="AC312" i="20"/>
  <c r="AD311" i="20"/>
  <c r="AC311" i="20"/>
  <c r="AD310" i="20"/>
  <c r="AC310" i="20"/>
  <c r="AD309" i="20"/>
  <c r="AC309" i="20"/>
  <c r="AD308" i="20"/>
  <c r="AC308" i="20"/>
  <c r="AD307" i="20"/>
  <c r="AC307" i="20"/>
  <c r="AD306" i="20"/>
  <c r="AC306" i="20"/>
  <c r="AD305" i="20"/>
  <c r="AC305" i="20"/>
  <c r="AD304" i="20"/>
  <c r="AC304" i="20"/>
  <c r="AD303" i="20"/>
  <c r="AC303" i="20"/>
  <c r="AD302" i="20"/>
  <c r="AC302" i="20"/>
  <c r="AD301" i="20"/>
  <c r="AC301" i="20"/>
  <c r="AD300" i="20"/>
  <c r="AC300" i="20"/>
  <c r="AD299" i="20"/>
  <c r="AC299" i="20"/>
  <c r="AD298" i="20"/>
  <c r="AC298" i="20"/>
  <c r="AD297" i="20"/>
  <c r="AC297" i="20"/>
  <c r="AD296" i="20"/>
  <c r="AC296" i="20"/>
  <c r="AD295" i="20"/>
  <c r="AC295" i="20"/>
  <c r="AD294" i="20"/>
  <c r="AC294" i="20"/>
  <c r="AD293" i="20"/>
  <c r="AC293" i="20"/>
  <c r="AD292" i="20"/>
  <c r="AC292" i="20"/>
  <c r="AD291" i="20"/>
  <c r="AC291" i="20"/>
  <c r="AD290" i="20"/>
  <c r="AC290" i="20"/>
  <c r="AD289" i="20"/>
  <c r="AC289" i="20"/>
  <c r="AD288" i="20"/>
  <c r="AC288" i="20"/>
  <c r="AD287" i="20"/>
  <c r="AC287" i="20"/>
  <c r="AD286" i="20"/>
  <c r="AC286" i="20"/>
  <c r="AD285" i="20"/>
  <c r="AC285" i="20"/>
  <c r="AD284" i="20"/>
  <c r="AC284" i="20"/>
  <c r="AD283" i="20"/>
  <c r="AC283" i="20"/>
  <c r="AD282" i="20"/>
  <c r="AC282" i="20"/>
  <c r="AD281" i="20"/>
  <c r="AC281" i="20"/>
  <c r="AD280" i="20"/>
  <c r="AC280" i="20"/>
  <c r="AD279" i="20"/>
  <c r="AC279" i="20"/>
  <c r="AD278" i="20"/>
  <c r="AC278" i="20"/>
  <c r="AD277" i="20"/>
  <c r="AC277" i="20"/>
  <c r="AD276" i="20"/>
  <c r="AC276" i="20"/>
  <c r="AD275" i="20"/>
  <c r="AC275" i="20"/>
  <c r="AD274" i="20"/>
  <c r="AC274" i="20"/>
  <c r="AD273" i="20"/>
  <c r="AC273" i="20"/>
  <c r="AD272" i="20"/>
  <c r="AC272" i="20"/>
  <c r="AD271" i="20"/>
  <c r="AC271" i="20"/>
  <c r="AD270" i="20"/>
  <c r="AC270" i="20"/>
  <c r="AD269" i="20"/>
  <c r="AC269" i="20"/>
  <c r="AD268" i="20"/>
  <c r="AC268" i="20"/>
  <c r="AD267" i="20"/>
  <c r="AC267" i="20"/>
  <c r="AD266" i="20"/>
  <c r="AC266" i="20"/>
  <c r="AD265" i="20"/>
  <c r="AC265" i="20"/>
  <c r="AD264" i="20"/>
  <c r="AC264" i="20"/>
  <c r="AD263" i="20"/>
  <c r="AC263" i="20"/>
  <c r="AD262" i="20"/>
  <c r="AC262" i="20"/>
  <c r="AD261" i="20"/>
  <c r="AC261" i="20"/>
  <c r="AD260" i="20"/>
  <c r="AC260" i="20"/>
  <c r="AD259" i="20"/>
  <c r="AC259" i="20"/>
  <c r="AD258" i="20"/>
  <c r="AC258" i="20"/>
  <c r="AD257" i="20"/>
  <c r="AC257" i="20"/>
  <c r="AD256" i="20"/>
  <c r="AC256" i="20"/>
  <c r="AD255" i="20"/>
  <c r="AC255" i="20"/>
  <c r="AD254" i="20"/>
  <c r="AC254" i="20"/>
  <c r="AD253" i="20"/>
  <c r="AC253" i="20"/>
  <c r="AD252" i="20"/>
  <c r="AC252" i="20"/>
  <c r="AD251" i="20"/>
  <c r="AC251" i="20"/>
  <c r="AD250" i="20"/>
  <c r="AC250" i="20"/>
  <c r="AD249" i="20"/>
  <c r="AC249" i="20"/>
  <c r="AD248" i="20"/>
  <c r="AC248" i="20"/>
  <c r="AD247" i="20"/>
  <c r="AC247" i="20"/>
  <c r="AD246" i="20"/>
  <c r="AC246" i="20"/>
  <c r="AD245" i="20"/>
  <c r="AC245" i="20"/>
  <c r="AD244" i="20"/>
  <c r="AC244" i="20"/>
  <c r="AD243" i="20"/>
  <c r="AC243" i="20"/>
  <c r="AD242" i="20"/>
  <c r="AC242" i="20"/>
  <c r="AD241" i="20"/>
  <c r="AC241" i="20"/>
  <c r="AD240" i="20"/>
  <c r="AC240" i="20"/>
  <c r="AD239" i="20"/>
  <c r="AC239" i="20"/>
  <c r="AD238" i="20"/>
  <c r="AC238" i="20"/>
  <c r="AD237" i="20"/>
  <c r="AC237" i="20"/>
  <c r="AD236" i="20"/>
  <c r="AC236" i="20"/>
  <c r="AD235" i="20"/>
  <c r="AC235" i="20"/>
  <c r="AD234" i="20"/>
  <c r="AC234" i="20"/>
  <c r="AD233" i="20"/>
  <c r="AC233" i="20"/>
  <c r="AD232" i="20"/>
  <c r="AC232" i="20"/>
  <c r="AD231" i="20"/>
  <c r="AC231" i="20"/>
  <c r="AD230" i="20"/>
  <c r="AC230" i="20"/>
  <c r="AD229" i="20"/>
  <c r="AC229" i="20"/>
  <c r="AD228" i="20"/>
  <c r="AC228" i="20"/>
  <c r="AD227" i="20"/>
  <c r="AC227" i="20"/>
  <c r="AD226" i="20"/>
  <c r="AC226" i="20"/>
  <c r="AD225" i="20"/>
  <c r="AC225" i="20"/>
  <c r="AD224" i="20"/>
  <c r="AC224" i="20"/>
  <c r="AD223" i="20"/>
  <c r="AC223" i="20"/>
  <c r="AD222" i="20"/>
  <c r="AC222" i="20"/>
  <c r="AD221" i="20"/>
  <c r="AC221" i="20"/>
  <c r="AD220" i="20"/>
  <c r="AC220" i="20"/>
  <c r="AD219" i="20"/>
  <c r="AC219" i="20"/>
  <c r="AD218" i="20"/>
  <c r="AC218" i="20"/>
  <c r="AD217" i="20"/>
  <c r="AC217" i="20"/>
  <c r="AD216" i="20"/>
  <c r="AC216" i="20"/>
  <c r="AD215" i="20"/>
  <c r="AC215" i="20"/>
  <c r="AD214" i="20"/>
  <c r="AC214" i="20"/>
  <c r="AD213" i="20"/>
  <c r="AC213" i="20"/>
  <c r="AD212" i="20"/>
  <c r="AC212" i="20"/>
  <c r="AD211" i="20"/>
  <c r="AC211" i="20"/>
  <c r="AD210" i="20"/>
  <c r="AC210" i="20"/>
  <c r="AD209" i="20"/>
  <c r="AC209" i="20"/>
  <c r="AD208" i="20"/>
  <c r="AC208" i="20"/>
  <c r="AD207" i="20"/>
  <c r="AC207" i="20"/>
  <c r="AD206" i="20"/>
  <c r="AC206" i="20"/>
  <c r="AD205" i="20"/>
  <c r="AC205" i="20"/>
  <c r="AD204" i="20"/>
  <c r="AC204" i="20"/>
  <c r="AD203" i="20"/>
  <c r="AC203" i="20"/>
  <c r="AD202" i="20"/>
  <c r="AC202" i="20"/>
  <c r="AD201" i="20"/>
  <c r="AC201" i="20"/>
  <c r="AD200" i="20"/>
  <c r="AC200" i="20"/>
  <c r="AD199" i="20"/>
  <c r="AC199" i="20"/>
  <c r="AD198" i="20"/>
  <c r="AC198" i="20"/>
  <c r="AD197" i="20"/>
  <c r="AC197" i="20"/>
  <c r="AD196" i="20"/>
  <c r="AC196" i="20"/>
  <c r="AD195" i="20"/>
  <c r="AC195" i="20"/>
  <c r="AD194" i="20"/>
  <c r="AC194" i="20"/>
  <c r="AD193" i="20"/>
  <c r="AC193" i="20"/>
  <c r="AD192" i="20"/>
  <c r="AC192" i="20"/>
  <c r="AD191" i="20"/>
  <c r="AC191" i="20"/>
  <c r="AD190" i="20"/>
  <c r="AC190" i="20"/>
  <c r="AD189" i="20"/>
  <c r="AC189" i="20"/>
  <c r="AD188" i="20"/>
  <c r="AC188" i="20"/>
  <c r="AD187" i="20"/>
  <c r="AC187" i="20"/>
  <c r="AD186" i="20"/>
  <c r="AC186" i="20"/>
  <c r="AD185" i="20"/>
  <c r="AC185" i="20"/>
  <c r="AD184" i="20"/>
  <c r="AC184" i="20"/>
  <c r="AD183" i="20"/>
  <c r="AC183" i="20"/>
  <c r="AD182" i="20"/>
  <c r="AC182" i="20"/>
  <c r="AD181" i="20"/>
  <c r="AC181" i="20"/>
  <c r="AD180" i="20"/>
  <c r="AC180" i="20"/>
  <c r="AD179" i="20"/>
  <c r="AC179" i="20"/>
  <c r="AD178" i="20"/>
  <c r="AC178" i="20"/>
  <c r="AD177" i="20"/>
  <c r="AC177" i="20"/>
  <c r="AD176" i="20"/>
  <c r="AC176" i="20"/>
  <c r="AD175" i="20"/>
  <c r="AC175" i="20"/>
  <c r="AD174" i="20"/>
  <c r="AC174" i="20"/>
  <c r="AD173" i="20"/>
  <c r="AC173" i="20"/>
  <c r="AD172" i="20"/>
  <c r="AC172" i="20"/>
  <c r="AD171" i="20"/>
  <c r="AC171" i="20"/>
  <c r="AD170" i="20"/>
  <c r="AC170" i="20"/>
  <c r="AD169" i="20"/>
  <c r="AC169" i="20"/>
  <c r="AD168" i="20"/>
  <c r="AC168" i="20"/>
  <c r="AD167" i="20"/>
  <c r="AC167" i="20"/>
  <c r="AD166" i="20"/>
  <c r="AC166" i="20"/>
  <c r="AD165" i="20"/>
  <c r="AC165" i="20"/>
  <c r="AD164" i="20"/>
  <c r="AC164" i="20"/>
  <c r="AD163" i="20"/>
  <c r="AC163" i="20"/>
  <c r="AD162" i="20"/>
  <c r="AC162" i="20"/>
  <c r="AD161" i="20"/>
  <c r="AC161" i="20"/>
  <c r="AD160" i="20"/>
  <c r="AC160" i="20"/>
  <c r="AD159" i="20"/>
  <c r="AC159" i="20"/>
  <c r="AD158" i="20"/>
  <c r="AC158" i="20"/>
  <c r="AD157" i="20"/>
  <c r="AC157" i="20"/>
  <c r="AD156" i="20"/>
  <c r="AC156" i="20"/>
  <c r="AD155" i="20"/>
  <c r="AC155" i="20"/>
  <c r="AD154" i="20"/>
  <c r="AC154" i="20"/>
  <c r="AD153" i="20"/>
  <c r="AC153" i="20"/>
  <c r="AD152" i="20"/>
  <c r="AC152" i="20"/>
  <c r="AD151" i="20"/>
  <c r="AC151" i="20"/>
  <c r="AD150" i="20"/>
  <c r="AC150" i="20"/>
  <c r="AD149" i="20"/>
  <c r="AC149" i="20"/>
  <c r="AD148" i="20"/>
  <c r="AC148" i="20"/>
  <c r="AD147" i="20"/>
  <c r="AC147" i="20"/>
  <c r="AD146" i="20"/>
  <c r="AC146" i="20"/>
  <c r="AD145" i="20"/>
  <c r="AC145" i="20"/>
  <c r="AD144" i="20"/>
  <c r="AC144" i="20"/>
  <c r="AD143" i="20"/>
  <c r="AC143" i="20"/>
  <c r="AD142" i="20"/>
  <c r="AC142" i="20"/>
  <c r="AD141" i="20"/>
  <c r="AC141" i="20"/>
  <c r="AD140" i="20"/>
  <c r="AC140" i="20"/>
  <c r="AD139" i="20"/>
  <c r="AC139" i="20"/>
  <c r="AD138" i="20"/>
  <c r="AC138" i="20"/>
  <c r="AD137" i="20"/>
  <c r="AC137" i="20"/>
  <c r="AD136" i="20"/>
  <c r="AC136" i="20"/>
  <c r="AD135" i="20"/>
  <c r="AC135" i="20"/>
  <c r="AD134" i="20"/>
  <c r="AC134" i="20"/>
  <c r="AD133" i="20"/>
  <c r="AC133" i="20"/>
  <c r="AD132" i="20"/>
  <c r="AC132" i="20"/>
  <c r="AD131" i="20"/>
  <c r="AC131" i="20"/>
  <c r="AD130" i="20"/>
  <c r="AC130" i="20"/>
  <c r="AD129" i="20"/>
  <c r="AC129" i="20"/>
  <c r="AD128" i="20"/>
  <c r="AC128" i="20"/>
  <c r="AD127" i="20"/>
  <c r="AC127" i="20"/>
  <c r="AD126" i="20"/>
  <c r="AC126" i="20"/>
  <c r="AD125" i="20"/>
  <c r="AC125" i="20"/>
  <c r="AD124" i="20"/>
  <c r="AC124" i="20"/>
  <c r="AD123" i="20"/>
  <c r="AC123" i="20"/>
  <c r="AD122" i="20"/>
  <c r="AC122" i="20"/>
  <c r="AD121" i="20"/>
  <c r="AC121" i="20"/>
  <c r="AD120" i="20"/>
  <c r="AC120" i="20"/>
  <c r="AD119" i="20"/>
  <c r="AC119" i="20"/>
  <c r="AD118" i="20"/>
  <c r="AC118" i="20"/>
  <c r="AD117" i="20"/>
  <c r="AC117" i="20"/>
  <c r="AD116" i="20"/>
  <c r="AC116" i="20"/>
  <c r="AD115" i="20"/>
  <c r="AC115" i="20"/>
  <c r="AD114" i="20"/>
  <c r="AC114" i="20"/>
  <c r="AD113" i="20"/>
  <c r="AC113" i="20"/>
  <c r="AD112" i="20"/>
  <c r="AC112" i="20"/>
  <c r="AD111" i="20"/>
  <c r="AC111" i="20"/>
  <c r="AD110" i="20"/>
  <c r="AC110" i="20"/>
  <c r="AD109" i="20"/>
  <c r="AC109" i="20"/>
  <c r="AD108" i="20"/>
  <c r="AC108" i="20"/>
  <c r="AD107" i="20"/>
  <c r="AC107" i="20"/>
  <c r="AD106" i="20"/>
  <c r="AC106" i="20"/>
  <c r="AD105" i="20"/>
  <c r="AC105" i="20"/>
  <c r="AD104" i="20"/>
  <c r="AC104" i="20"/>
  <c r="AD103" i="20"/>
  <c r="AC103" i="20"/>
  <c r="AD102" i="20"/>
  <c r="AC102" i="20"/>
  <c r="AD101" i="20"/>
  <c r="AC101" i="20"/>
  <c r="AD100" i="20"/>
  <c r="AC100" i="20"/>
  <c r="AD99" i="20"/>
  <c r="AC99" i="20"/>
  <c r="AD98" i="20"/>
  <c r="AC98" i="20"/>
  <c r="AD97" i="20"/>
  <c r="AC97" i="20"/>
  <c r="AD96" i="20"/>
  <c r="AC96" i="20"/>
  <c r="AD95" i="20"/>
  <c r="AC95" i="20"/>
  <c r="AD94" i="20"/>
  <c r="AC94" i="20"/>
  <c r="AD93" i="20"/>
  <c r="AC93" i="20"/>
  <c r="AD92" i="20"/>
  <c r="AC92" i="20"/>
  <c r="AD91" i="20"/>
  <c r="AC91" i="20"/>
  <c r="AD90" i="20"/>
  <c r="AC90" i="20"/>
  <c r="AD89" i="20"/>
  <c r="AC89" i="20"/>
  <c r="AD88" i="20"/>
  <c r="AC88" i="20"/>
  <c r="AD87" i="20"/>
  <c r="AC87" i="20"/>
  <c r="AD86" i="20"/>
  <c r="AC86" i="20"/>
  <c r="AD85" i="20"/>
  <c r="AC85" i="20"/>
  <c r="AD84" i="20"/>
  <c r="AC84" i="20"/>
  <c r="AD83" i="20"/>
  <c r="AC83" i="20"/>
  <c r="AD82" i="20"/>
  <c r="AC82" i="20"/>
  <c r="AD81" i="20"/>
  <c r="AC81" i="20"/>
  <c r="AD80" i="20"/>
  <c r="AC80" i="20"/>
  <c r="AD79" i="20"/>
  <c r="AC79" i="20"/>
  <c r="AD78" i="20"/>
  <c r="AC78" i="20"/>
  <c r="AD77" i="20"/>
  <c r="AC77" i="20"/>
  <c r="AD76" i="20"/>
  <c r="AC76" i="20"/>
  <c r="AD75" i="20"/>
  <c r="AC75" i="20"/>
  <c r="AD74" i="20"/>
  <c r="AC74" i="20"/>
  <c r="AD73" i="20"/>
  <c r="AC73" i="20"/>
  <c r="AD72" i="20"/>
  <c r="AC72" i="20"/>
  <c r="AD71" i="20"/>
  <c r="AC71" i="20"/>
  <c r="AD70" i="20"/>
  <c r="AC70" i="20"/>
  <c r="AD69" i="20"/>
  <c r="AC69" i="20"/>
  <c r="AD68" i="20"/>
  <c r="AC68" i="20"/>
  <c r="AD67" i="20"/>
  <c r="AC67" i="20"/>
  <c r="AD66" i="20"/>
  <c r="AC66" i="20"/>
  <c r="AD65" i="20"/>
  <c r="AC65" i="20"/>
  <c r="AD64" i="20"/>
  <c r="AC64" i="20"/>
  <c r="AD63" i="20"/>
  <c r="AC63" i="20"/>
  <c r="AD62" i="20"/>
  <c r="AC62" i="20"/>
  <c r="AD61" i="20"/>
  <c r="AC61" i="20"/>
  <c r="AD60" i="20"/>
  <c r="AC60" i="20"/>
  <c r="AD59" i="20"/>
  <c r="AC59" i="20"/>
  <c r="AD58" i="20"/>
  <c r="AC58" i="20"/>
  <c r="AD57" i="20"/>
  <c r="AC57" i="20"/>
  <c r="AD56" i="20"/>
  <c r="AC56" i="20"/>
  <c r="AD55" i="20"/>
  <c r="AC55" i="20"/>
  <c r="AD54" i="20"/>
  <c r="AC54" i="20"/>
  <c r="AD53" i="20"/>
  <c r="AC53" i="20"/>
  <c r="AD52" i="20"/>
  <c r="AC52" i="20"/>
  <c r="AD51" i="20"/>
  <c r="AC51" i="20"/>
  <c r="AD50" i="20"/>
  <c r="AC50" i="20"/>
  <c r="AD49" i="20"/>
  <c r="AC49" i="20"/>
  <c r="AD48" i="20"/>
  <c r="AC48" i="20"/>
  <c r="AD47" i="20"/>
  <c r="AC47" i="20"/>
  <c r="AD46" i="20"/>
  <c r="AC46" i="20"/>
  <c r="AD45" i="20"/>
  <c r="AC45" i="20"/>
  <c r="AD44" i="20"/>
  <c r="AC44" i="20"/>
  <c r="AD43" i="20"/>
  <c r="AC43" i="20"/>
  <c r="AD42" i="20"/>
  <c r="AC42" i="20"/>
  <c r="AD41" i="20"/>
  <c r="AC41" i="20"/>
  <c r="AD40" i="20"/>
  <c r="AC40" i="20"/>
  <c r="AD39" i="20"/>
  <c r="AC39" i="20"/>
  <c r="AD38" i="20"/>
  <c r="AC38" i="20"/>
  <c r="AD37" i="20"/>
  <c r="AC37" i="20"/>
  <c r="AD36" i="20"/>
  <c r="AC36" i="20"/>
  <c r="AD35" i="20"/>
  <c r="AC35" i="20"/>
  <c r="AD34" i="20"/>
  <c r="AC34" i="20"/>
  <c r="AD33" i="20"/>
  <c r="AC33" i="20"/>
  <c r="AD32" i="20"/>
  <c r="AC32" i="20"/>
  <c r="AD31" i="20"/>
  <c r="AC31" i="20"/>
  <c r="AD30" i="20"/>
  <c r="AC30" i="20"/>
  <c r="AD29" i="20"/>
  <c r="AC29" i="20"/>
  <c r="AD28" i="20"/>
  <c r="AC28" i="20"/>
  <c r="AD27" i="20"/>
  <c r="AC27" i="20"/>
  <c r="AD26" i="20"/>
  <c r="AC26" i="20"/>
  <c r="AD25" i="20"/>
  <c r="AC25" i="20"/>
  <c r="AD24" i="20"/>
  <c r="AC24" i="20"/>
  <c r="AD23" i="20"/>
  <c r="AC23" i="20"/>
  <c r="AD22" i="20"/>
  <c r="AC22" i="20"/>
  <c r="AD21" i="20"/>
  <c r="AC21" i="20"/>
  <c r="AD20" i="20"/>
  <c r="AC20" i="20"/>
  <c r="AD19" i="20"/>
  <c r="AC19" i="20"/>
  <c r="AD18" i="20"/>
  <c r="AC18" i="20"/>
  <c r="AD17" i="20"/>
  <c r="AC17" i="20"/>
  <c r="AD16" i="20"/>
  <c r="AC16" i="20"/>
  <c r="AD15" i="20"/>
  <c r="AC15" i="20"/>
  <c r="AD14" i="20"/>
  <c r="AC14" i="20"/>
  <c r="AD13" i="20"/>
  <c r="AC13" i="20"/>
  <c r="AD12" i="20"/>
  <c r="AC12" i="20"/>
  <c r="AD11" i="20"/>
  <c r="AC11" i="20"/>
  <c r="AD10" i="20"/>
  <c r="AC10" i="20"/>
  <c r="AD9" i="20"/>
  <c r="AC9" i="20"/>
  <c r="AD8" i="20"/>
  <c r="AC8" i="20"/>
  <c r="AD7" i="20"/>
  <c r="AC7" i="20"/>
  <c r="AD6" i="20"/>
  <c r="AC6" i="20"/>
  <c r="BA872" i="20" l="1"/>
  <c r="BB872" i="20" s="1"/>
  <c r="AW849" i="20"/>
  <c r="AX849" i="20"/>
  <c r="AY849" i="20" s="1"/>
  <c r="AZ849" i="20" s="1"/>
  <c r="BA849" i="20" s="1"/>
  <c r="BB849" i="20" s="1"/>
  <c r="AX698" i="20"/>
  <c r="AY698" i="20" s="1"/>
  <c r="AW857" i="20"/>
  <c r="AX857" i="20"/>
  <c r="AY857" i="20" s="1"/>
  <c r="AZ199" i="20"/>
  <c r="BA199" i="20" s="1"/>
  <c r="BB199" i="20" s="1"/>
  <c r="AZ870" i="20"/>
  <c r="BA870" i="20" s="1"/>
  <c r="BB870" i="20" s="1"/>
  <c r="AZ3307" i="20"/>
  <c r="BA3307" i="20" s="1"/>
  <c r="BB3307" i="20" s="1"/>
  <c r="AZ3293" i="20"/>
  <c r="BA3293" i="20"/>
  <c r="BB3293" i="20" s="1"/>
  <c r="AZ3327" i="20"/>
  <c r="BA3327" i="20" s="1"/>
  <c r="BB3327" i="20" s="1"/>
  <c r="AW3890" i="20"/>
  <c r="AX3890" i="20" s="1"/>
  <c r="AY3890" i="20" s="1"/>
  <c r="AW3830" i="20"/>
  <c r="AX3830" i="20" s="1"/>
  <c r="AY3830" i="20" s="1"/>
  <c r="AW3758" i="20"/>
  <c r="AX3758" i="20" s="1"/>
  <c r="AY3758" i="20" s="1"/>
  <c r="AZ3457" i="20"/>
  <c r="BA3457" i="20"/>
  <c r="BB3457" i="20" s="1"/>
  <c r="AZ1833" i="20"/>
  <c r="BA1833" i="20" s="1"/>
  <c r="BB1833" i="20" s="1"/>
  <c r="AW1479" i="20"/>
  <c r="AX1479" i="20" s="1"/>
  <c r="AY1479" i="20" s="1"/>
  <c r="AZ1334" i="20"/>
  <c r="BA1334" i="20" s="1"/>
  <c r="BB1334" i="20" s="1"/>
  <c r="AW1620" i="20"/>
  <c r="AX1620" i="20"/>
  <c r="AY1620" i="20" s="1"/>
  <c r="AZ753" i="20"/>
  <c r="BA753" i="20" s="1"/>
  <c r="BB753" i="20" s="1"/>
  <c r="AZ576" i="20"/>
  <c r="BA576" i="20" s="1"/>
  <c r="BB576" i="20" s="1"/>
  <c r="AZ687" i="20"/>
  <c r="BA687" i="20" s="1"/>
  <c r="BB687" i="20" s="1"/>
  <c r="AZ567" i="20"/>
  <c r="BA567" i="20" s="1"/>
  <c r="BB567" i="20" s="1"/>
  <c r="AZ476" i="20"/>
  <c r="BA476" i="20" s="1"/>
  <c r="BB476" i="20" s="1"/>
  <c r="AW381" i="20"/>
  <c r="AX381" i="20" s="1"/>
  <c r="AY381" i="20" s="1"/>
  <c r="AW256" i="20"/>
  <c r="AX256" i="20" s="1"/>
  <c r="AY256" i="20" s="1"/>
  <c r="AZ180" i="20"/>
  <c r="BA180" i="20" s="1"/>
  <c r="BB180" i="20" s="1"/>
  <c r="AZ118" i="20"/>
  <c r="BA118" i="20"/>
  <c r="BB118" i="20" s="1"/>
  <c r="AW152" i="20"/>
  <c r="AX152" i="20" s="1"/>
  <c r="AY152" i="20" s="1"/>
  <c r="AZ10" i="20"/>
  <c r="BA10" i="20" s="1"/>
  <c r="BB10" i="20" s="1"/>
  <c r="AW3865" i="20"/>
  <c r="AX3865" i="20" s="1"/>
  <c r="AY3865" i="20" s="1"/>
  <c r="AW3829" i="20"/>
  <c r="AX3829" i="20" s="1"/>
  <c r="AY3829" i="20" s="1"/>
  <c r="AW3761" i="20"/>
  <c r="AX3761" i="20" s="1"/>
  <c r="AY3761" i="20" s="1"/>
  <c r="AZ3453" i="20"/>
  <c r="BA3453" i="20" s="1"/>
  <c r="BB3453" i="20" s="1"/>
  <c r="AW2457" i="20"/>
  <c r="AX2457" i="20" s="1"/>
  <c r="AY2457" i="20" s="1"/>
  <c r="AW2433" i="20"/>
  <c r="AX2433" i="20" s="1"/>
  <c r="AY2433" i="20" s="1"/>
  <c r="AW2411" i="20"/>
  <c r="AX2411" i="20" s="1"/>
  <c r="AY2411" i="20" s="1"/>
  <c r="AW2373" i="20"/>
  <c r="AX2373" i="20" s="1"/>
  <c r="AY2373" i="20" s="1"/>
  <c r="AW2349" i="20"/>
  <c r="AX2349" i="20" s="1"/>
  <c r="AY2349" i="20" s="1"/>
  <c r="AW2325" i="20"/>
  <c r="AX2325" i="20" s="1"/>
  <c r="AY2325" i="20" s="1"/>
  <c r="AW2293" i="20"/>
  <c r="AX2293" i="20" s="1"/>
  <c r="AY2293" i="20" s="1"/>
  <c r="AW2253" i="20"/>
  <c r="AX2253" i="20" s="1"/>
  <c r="AY2253" i="20" s="1"/>
  <c r="AW2229" i="20"/>
  <c r="AX2229" i="20" s="1"/>
  <c r="AY2229" i="20" s="1"/>
  <c r="AW2060" i="20"/>
  <c r="AX2060" i="20" s="1"/>
  <c r="AY2060" i="20" s="1"/>
  <c r="AW1964" i="20"/>
  <c r="AX1964" i="20" s="1"/>
  <c r="AY1964" i="20" s="1"/>
  <c r="AW1900" i="20"/>
  <c r="AX1900" i="20" s="1"/>
  <c r="AY1900" i="20" s="1"/>
  <c r="AW1448" i="20"/>
  <c r="AX1448" i="20" s="1"/>
  <c r="AY1448" i="20" s="1"/>
  <c r="AW1194" i="20"/>
  <c r="AX1194" i="20" s="1"/>
  <c r="AY1194" i="20" s="1"/>
  <c r="AW998" i="20"/>
  <c r="AX998" i="20" s="1"/>
  <c r="AY998" i="20" s="1"/>
  <c r="AW883" i="20"/>
  <c r="AX883" i="20" s="1"/>
  <c r="AY883" i="20" s="1"/>
  <c r="AZ744" i="20"/>
  <c r="BA744" i="20" s="1"/>
  <c r="BB744" i="20" s="1"/>
  <c r="AZ832" i="20"/>
  <c r="BA832" i="20" s="1"/>
  <c r="BB832" i="20" s="1"/>
  <c r="AW362" i="20"/>
  <c r="AX362" i="20" s="1"/>
  <c r="AY362" i="20" s="1"/>
  <c r="AW245" i="20"/>
  <c r="AX245" i="20" s="1"/>
  <c r="AY245" i="20" s="1"/>
  <c r="AZ96" i="20"/>
  <c r="BA96" i="20" s="1"/>
  <c r="BB96" i="20" s="1"/>
  <c r="AZ3297" i="20"/>
  <c r="BA3297" i="20" s="1"/>
  <c r="BB3297" i="20" s="1"/>
  <c r="AW3928" i="20"/>
  <c r="AX3928" i="20" s="1"/>
  <c r="AY3928" i="20" s="1"/>
  <c r="AW3808" i="20"/>
  <c r="AX3808" i="20" s="1"/>
  <c r="AY3808" i="20" s="1"/>
  <c r="AZ3337" i="20"/>
  <c r="BA3337" i="20" s="1"/>
  <c r="BB3337" i="20" s="1"/>
  <c r="AZ1335" i="20"/>
  <c r="BA1335" i="20"/>
  <c r="BB1335" i="20" s="1"/>
  <c r="AZ1304" i="20"/>
  <c r="BA1304" i="20" s="1"/>
  <c r="BB1304" i="20" s="1"/>
  <c r="AW1237" i="20"/>
  <c r="AX1237" i="20"/>
  <c r="AY1237" i="20" s="1"/>
  <c r="AW954" i="20"/>
  <c r="AX954" i="20" s="1"/>
  <c r="AY954" i="20" s="1"/>
  <c r="AZ731" i="20"/>
  <c r="BA731" i="20" s="1"/>
  <c r="BB731" i="20" s="1"/>
  <c r="AZ612" i="20"/>
  <c r="BA612" i="20" s="1"/>
  <c r="BB612" i="20" s="1"/>
  <c r="AZ684" i="20"/>
  <c r="BA684" i="20" s="1"/>
  <c r="BB684" i="20" s="1"/>
  <c r="AZ656" i="20"/>
  <c r="BA656" i="20" s="1"/>
  <c r="BB656" i="20" s="1"/>
  <c r="AZ609" i="20"/>
  <c r="BA609" i="20" s="1"/>
  <c r="BB609" i="20" s="1"/>
  <c r="AZ549" i="20"/>
  <c r="BA549" i="20" s="1"/>
  <c r="BB549" i="20" s="1"/>
  <c r="AZ491" i="20"/>
  <c r="BA491" i="20" s="1"/>
  <c r="BB491" i="20" s="1"/>
  <c r="AW289" i="20"/>
  <c r="AX289" i="20" s="1"/>
  <c r="AY289" i="20" s="1"/>
  <c r="AZ179" i="20"/>
  <c r="BA179" i="20"/>
  <c r="BB179" i="20" s="1"/>
  <c r="AZ140" i="20"/>
  <c r="BA140" i="20" s="1"/>
  <c r="BB140" i="20" s="1"/>
  <c r="AW150" i="20"/>
  <c r="AX150" i="20" s="1"/>
  <c r="AY150" i="20" s="1"/>
  <c r="AZ62" i="20"/>
  <c r="BA62" i="20" s="1"/>
  <c r="BB62" i="20" s="1"/>
  <c r="AZ17" i="20"/>
  <c r="BA17" i="20" s="1"/>
  <c r="BB17" i="20" s="1"/>
  <c r="AZ3388" i="20"/>
  <c r="BA3388" i="20" s="1"/>
  <c r="BB3388" i="20" s="1"/>
  <c r="AZ3523" i="20"/>
  <c r="BA3523" i="20" s="1"/>
  <c r="BB3523" i="20" s="1"/>
  <c r="AZ3427" i="20"/>
  <c r="BA3427" i="20" s="1"/>
  <c r="BB3427" i="20" s="1"/>
  <c r="AZ3548" i="20"/>
  <c r="BA3548" i="20" s="1"/>
  <c r="BB3548" i="20" s="1"/>
  <c r="AZ3412" i="20"/>
  <c r="BA3412" i="20" s="1"/>
  <c r="BB3412" i="20" s="1"/>
  <c r="AZ3347" i="20"/>
  <c r="BA3347" i="20" s="1"/>
  <c r="BB3347" i="20" s="1"/>
  <c r="AW3891" i="20"/>
  <c r="AX3891" i="20" s="1"/>
  <c r="AY3891" i="20" s="1"/>
  <c r="AW3839" i="20"/>
  <c r="AX3839" i="20" s="1"/>
  <c r="AY3839" i="20" s="1"/>
  <c r="AW3791" i="20"/>
  <c r="AX3791" i="20" s="1"/>
  <c r="AY3791" i="20" s="1"/>
  <c r="AW3731" i="20"/>
  <c r="AX3731" i="20" s="1"/>
  <c r="AY3731" i="20" s="1"/>
  <c r="AW3699" i="20"/>
  <c r="AX3699" i="20" s="1"/>
  <c r="AY3699" i="20" s="1"/>
  <c r="AW3627" i="20"/>
  <c r="AX3627" i="20" s="1"/>
  <c r="AY3627" i="20" s="1"/>
  <c r="AZ3413" i="20"/>
  <c r="BA3413" i="20" s="1"/>
  <c r="BB3413" i="20" s="1"/>
  <c r="AW2154" i="20"/>
  <c r="AX2154" i="20" s="1"/>
  <c r="AY2154" i="20" s="1"/>
  <c r="AW2058" i="20"/>
  <c r="AX2058" i="20" s="1"/>
  <c r="AY2058" i="20" s="1"/>
  <c r="AW1994" i="20"/>
  <c r="AX1994" i="20" s="1"/>
  <c r="AY1994" i="20" s="1"/>
  <c r="AW1898" i="20"/>
  <c r="AX1898" i="20" s="1"/>
  <c r="AY1898" i="20" s="1"/>
  <c r="AW1406" i="20"/>
  <c r="AX1406" i="20" s="1"/>
  <c r="AY1406" i="20" s="1"/>
  <c r="AW1232" i="20"/>
  <c r="AX1232" i="20" s="1"/>
  <c r="AY1232" i="20" s="1"/>
  <c r="AW992" i="20"/>
  <c r="AX992" i="20" s="1"/>
  <c r="AY992" i="20" s="1"/>
  <c r="AW905" i="20"/>
  <c r="AX905" i="20" s="1"/>
  <c r="AY905" i="20" s="1"/>
  <c r="AZ736" i="20"/>
  <c r="BA736" i="20" s="1"/>
  <c r="BB736" i="20" s="1"/>
  <c r="AZ790" i="20"/>
  <c r="BA790" i="20" s="1"/>
  <c r="BB790" i="20" s="1"/>
  <c r="AZ725" i="20"/>
  <c r="BA725" i="20" s="1"/>
  <c r="BB725" i="20" s="1"/>
  <c r="AW269" i="20"/>
  <c r="AX269" i="20" s="1"/>
  <c r="AY269" i="20" s="1"/>
  <c r="AW291" i="20"/>
  <c r="AX291" i="20" s="1"/>
  <c r="AY291" i="20" s="1"/>
  <c r="AW239" i="20"/>
  <c r="AX239" i="20" s="1"/>
  <c r="AY239" i="20" s="1"/>
  <c r="AZ88" i="20"/>
  <c r="BA88" i="20" s="1"/>
  <c r="BB88" i="20" s="1"/>
  <c r="AZ44" i="20"/>
  <c r="BA44" i="20" s="1"/>
  <c r="BB44" i="20" s="1"/>
  <c r="AZ3428" i="20"/>
  <c r="BA3428" i="20" s="1"/>
  <c r="BB3428" i="20" s="1"/>
  <c r="AZ3404" i="20"/>
  <c r="BA3404" i="20" s="1"/>
  <c r="BB3404" i="20" s="1"/>
  <c r="AZ3346" i="20"/>
  <c r="BA3346" i="20" s="1"/>
  <c r="BB3346" i="20" s="1"/>
  <c r="AZ3340" i="20"/>
  <c r="BA3340" i="20" s="1"/>
  <c r="BB3340" i="20" s="1"/>
  <c r="AZ3201" i="20"/>
  <c r="BA3201" i="20" s="1"/>
  <c r="BB3201" i="20" s="1"/>
  <c r="AZ3230" i="20"/>
  <c r="BA3230" i="20" s="1"/>
  <c r="BB3230" i="20" s="1"/>
  <c r="AZ3102" i="20"/>
  <c r="BA3102" i="20" s="1"/>
  <c r="BB3102" i="20" s="1"/>
  <c r="AZ3235" i="20"/>
  <c r="BA3235" i="20" s="1"/>
  <c r="BB3235" i="20" s="1"/>
  <c r="AZ3107" i="20"/>
  <c r="BA3107" i="20" s="1"/>
  <c r="BB3107" i="20" s="1"/>
  <c r="AZ3236" i="20"/>
  <c r="BA3236" i="20" s="1"/>
  <c r="BB3236" i="20" s="1"/>
  <c r="AZ3108" i="20"/>
  <c r="BA3108" i="20" s="1"/>
  <c r="BB3108" i="20" s="1"/>
  <c r="AW2624" i="20"/>
  <c r="AX2624" i="20" s="1"/>
  <c r="AY2624" i="20" s="1"/>
  <c r="AW2787" i="20"/>
  <c r="AX2787" i="20" s="1"/>
  <c r="AY2787" i="20" s="1"/>
  <c r="AW2659" i="20"/>
  <c r="AX2659" i="20" s="1"/>
  <c r="AY2659" i="20" s="1"/>
  <c r="AW2531" i="20"/>
  <c r="AX2531" i="20" s="1"/>
  <c r="AY2531" i="20" s="1"/>
  <c r="AW2986" i="20"/>
  <c r="AX2986" i="20" s="1"/>
  <c r="AY2986" i="20" s="1"/>
  <c r="AW2954" i="20"/>
  <c r="AX2954" i="20" s="1"/>
  <c r="AY2954" i="20" s="1"/>
  <c r="AW2922" i="20"/>
  <c r="AX2922" i="20" s="1"/>
  <c r="AY2922" i="20" s="1"/>
  <c r="AW2890" i="20"/>
  <c r="AX2890" i="20" s="1"/>
  <c r="AY2890" i="20" s="1"/>
  <c r="AW2858" i="20"/>
  <c r="AX2858" i="20" s="1"/>
  <c r="AY2858" i="20" s="1"/>
  <c r="AW2822" i="20"/>
  <c r="AX2822" i="20" s="1"/>
  <c r="AY2822" i="20" s="1"/>
  <c r="AW2806" i="20"/>
  <c r="AX2806" i="20" s="1"/>
  <c r="AY2806" i="20" s="1"/>
  <c r="AW2742" i="20"/>
  <c r="AX2742" i="20" s="1"/>
  <c r="AY2742" i="20" s="1"/>
  <c r="AW2678" i="20"/>
  <c r="AX2678" i="20" s="1"/>
  <c r="AY2678" i="20" s="1"/>
  <c r="AW2614" i="20"/>
  <c r="AX2614" i="20" s="1"/>
  <c r="AY2614" i="20" s="1"/>
  <c r="AW2550" i="20"/>
  <c r="AX2550" i="20" s="1"/>
  <c r="AY2550" i="20" s="1"/>
  <c r="AW2781" i="20"/>
  <c r="AX2781" i="20" s="1"/>
  <c r="AY2781" i="20" s="1"/>
  <c r="AW2717" i="20"/>
  <c r="AX2717" i="20" s="1"/>
  <c r="AY2717" i="20" s="1"/>
  <c r="AW2653" i="20"/>
  <c r="AX2653" i="20" s="1"/>
  <c r="AY2653" i="20" s="1"/>
  <c r="AW2589" i="20"/>
  <c r="AX2589" i="20" s="1"/>
  <c r="AY2589" i="20" s="1"/>
  <c r="AW2525" i="20"/>
  <c r="AX2525" i="20" s="1"/>
  <c r="AY2525" i="20" s="1"/>
  <c r="AW2506" i="20"/>
  <c r="AX2506" i="20" s="1"/>
  <c r="AY2506" i="20" s="1"/>
  <c r="AW2490" i="20"/>
  <c r="AX2490" i="20" s="1"/>
  <c r="AY2490" i="20" s="1"/>
  <c r="AW2474" i="20"/>
  <c r="AX2474" i="20" s="1"/>
  <c r="AY2474" i="20" s="1"/>
  <c r="AW2446" i="20"/>
  <c r="AX2446" i="20" s="1"/>
  <c r="AY2446" i="20" s="1"/>
  <c r="AW2414" i="20"/>
  <c r="AX2414" i="20" s="1"/>
  <c r="AY2414" i="20" s="1"/>
  <c r="AW2382" i="20"/>
  <c r="AX2382" i="20" s="1"/>
  <c r="AY2382" i="20" s="1"/>
  <c r="AW2350" i="20"/>
  <c r="AX2350" i="20"/>
  <c r="AY2350" i="20" s="1"/>
  <c r="AW2318" i="20"/>
  <c r="AX2318" i="20" s="1"/>
  <c r="AY2318" i="20" s="1"/>
  <c r="AW2286" i="20"/>
  <c r="AX2286" i="20"/>
  <c r="AY2286" i="20" s="1"/>
  <c r="AW2254" i="20"/>
  <c r="AX2254" i="20" s="1"/>
  <c r="AY2254" i="20" s="1"/>
  <c r="AW2227" i="20"/>
  <c r="AX2227" i="20"/>
  <c r="AY2227" i="20" s="1"/>
  <c r="AW2211" i="20"/>
  <c r="AX2211" i="20" s="1"/>
  <c r="AY2211" i="20" s="1"/>
  <c r="AW2195" i="20"/>
  <c r="AX2195" i="20" s="1"/>
  <c r="AY2195" i="20" s="1"/>
  <c r="AW2179" i="20"/>
  <c r="AX2179" i="20" s="1"/>
  <c r="AY2179" i="20" s="1"/>
  <c r="AW2163" i="20"/>
  <c r="AX2163" i="20" s="1"/>
  <c r="AY2163" i="20" s="1"/>
  <c r="AZ1802" i="20"/>
  <c r="BA1802" i="20" s="1"/>
  <c r="BB1802" i="20" s="1"/>
  <c r="AZ1807" i="20"/>
  <c r="BA1807" i="20" s="1"/>
  <c r="BB1807" i="20" s="1"/>
  <c r="AW1612" i="20"/>
  <c r="AX1612" i="20" s="1"/>
  <c r="AY1612" i="20" s="1"/>
  <c r="AW1596" i="20"/>
  <c r="AX1596" i="20" s="1"/>
  <c r="AY1596" i="20" s="1"/>
  <c r="AW1580" i="20"/>
  <c r="AX1580" i="20" s="1"/>
  <c r="AY1580" i="20" s="1"/>
  <c r="AW1564" i="20"/>
  <c r="AX1564" i="20" s="1"/>
  <c r="AY1564" i="20" s="1"/>
  <c r="AW1548" i="20"/>
  <c r="AX1548" i="20" s="1"/>
  <c r="AY1548" i="20" s="1"/>
  <c r="AW1532" i="20"/>
  <c r="AX1532" i="20" s="1"/>
  <c r="AY1532" i="20" s="1"/>
  <c r="AW1516" i="20"/>
  <c r="AX1516" i="20" s="1"/>
  <c r="AY1516" i="20" s="1"/>
  <c r="AW1500" i="20"/>
  <c r="AX1500" i="20" s="1"/>
  <c r="AY1500" i="20" s="1"/>
  <c r="AW1460" i="20"/>
  <c r="AX1460" i="20" s="1"/>
  <c r="AY1460" i="20" s="1"/>
  <c r="AW1179" i="20"/>
  <c r="AX1179" i="20" s="1"/>
  <c r="AY1179" i="20" s="1"/>
  <c r="AW1163" i="20"/>
  <c r="AX1163" i="20" s="1"/>
  <c r="AY1163" i="20" s="1"/>
  <c r="AW1147" i="20"/>
  <c r="AX1147" i="20" s="1"/>
  <c r="AY1147" i="20" s="1"/>
  <c r="AW1131" i="20"/>
  <c r="AX1131" i="20" s="1"/>
  <c r="AY1131" i="20" s="1"/>
  <c r="AW1115" i="20"/>
  <c r="AX1115" i="20" s="1"/>
  <c r="AY1115" i="20" s="1"/>
  <c r="AW1099" i="20"/>
  <c r="AX1099" i="20" s="1"/>
  <c r="AY1099" i="20" s="1"/>
  <c r="AW1083" i="20"/>
  <c r="AX1083" i="20" s="1"/>
  <c r="AY1083" i="20" s="1"/>
  <c r="AW1067" i="20"/>
  <c r="AX1067" i="20" s="1"/>
  <c r="AY1067" i="20" s="1"/>
  <c r="BD868" i="20"/>
  <c r="BC868" i="20"/>
  <c r="AZ504" i="20"/>
  <c r="BA504" i="20" s="1"/>
  <c r="BB504" i="20" s="1"/>
  <c r="AZ558" i="20"/>
  <c r="BA558" i="20" s="1"/>
  <c r="BB558" i="20" s="1"/>
  <c r="AZ526" i="20"/>
  <c r="BA526" i="20" s="1"/>
  <c r="BB526" i="20" s="1"/>
  <c r="AW380" i="20"/>
  <c r="AX380" i="20" s="1"/>
  <c r="AY380" i="20" s="1"/>
  <c r="AZ225" i="20"/>
  <c r="BA225" i="20" s="1"/>
  <c r="BB225" i="20" s="1"/>
  <c r="AZ170" i="20"/>
  <c r="BA170" i="20" s="1"/>
  <c r="BB170" i="20" s="1"/>
  <c r="AZ101" i="20"/>
  <c r="BA101" i="20" s="1"/>
  <c r="BB101" i="20" s="1"/>
  <c r="AZ39" i="20"/>
  <c r="BA39" i="20" s="1"/>
  <c r="BB39" i="20" s="1"/>
  <c r="AZ3424" i="20"/>
  <c r="BA3424" i="20" s="1"/>
  <c r="BB3424" i="20" s="1"/>
  <c r="AZ3334" i="20"/>
  <c r="BA3334" i="20" s="1"/>
  <c r="BB3334" i="20" s="1"/>
  <c r="AZ3415" i="20"/>
  <c r="BA3415" i="20" s="1"/>
  <c r="BB3415" i="20" s="1"/>
  <c r="AZ3535" i="20"/>
  <c r="BA3535" i="20"/>
  <c r="BB3535" i="20" s="1"/>
  <c r="AZ3358" i="20"/>
  <c r="BA3358" i="20" s="1"/>
  <c r="BB3358" i="20" s="1"/>
  <c r="AZ3448" i="20"/>
  <c r="BA3448" i="20"/>
  <c r="BB3448" i="20" s="1"/>
  <c r="AZ3332" i="20"/>
  <c r="BA3332" i="20" s="1"/>
  <c r="BB3332" i="20" s="1"/>
  <c r="AW2772" i="20"/>
  <c r="AX2772" i="20" s="1"/>
  <c r="AY2772" i="20" s="1"/>
  <c r="AW2656" i="20"/>
  <c r="AX2656" i="20" s="1"/>
  <c r="AY2656" i="20" s="1"/>
  <c r="AW2572" i="20"/>
  <c r="AX2572" i="20"/>
  <c r="AY2572" i="20" s="1"/>
  <c r="AW2799" i="20"/>
  <c r="AX2799" i="20" s="1"/>
  <c r="AY2799" i="20" s="1"/>
  <c r="AW2735" i="20"/>
  <c r="AX2735" i="20"/>
  <c r="AY2735" i="20" s="1"/>
  <c r="AW2671" i="20"/>
  <c r="AX2671" i="20" s="1"/>
  <c r="AY2671" i="20" s="1"/>
  <c r="AW2607" i="20"/>
  <c r="AX2607" i="20"/>
  <c r="AY2607" i="20" s="1"/>
  <c r="AW2543" i="20"/>
  <c r="AX2543" i="20" s="1"/>
  <c r="AY2543" i="20" s="1"/>
  <c r="AW3005" i="20"/>
  <c r="AX3005" i="20" s="1"/>
  <c r="AY3005" i="20" s="1"/>
  <c r="AW2989" i="20"/>
  <c r="AX2989" i="20" s="1"/>
  <c r="AY2989" i="20" s="1"/>
  <c r="AW2973" i="20"/>
  <c r="AX2973" i="20" s="1"/>
  <c r="AY2973" i="20" s="1"/>
  <c r="AW2957" i="20"/>
  <c r="AX2957" i="20" s="1"/>
  <c r="AY2957" i="20" s="1"/>
  <c r="AW2941" i="20"/>
  <c r="AX2941" i="20"/>
  <c r="AY2941" i="20" s="1"/>
  <c r="AW2925" i="20"/>
  <c r="AX2925" i="20" s="1"/>
  <c r="AY2925" i="20" s="1"/>
  <c r="AW2909" i="20"/>
  <c r="AX2909" i="20"/>
  <c r="AY2909" i="20" s="1"/>
  <c r="AW2893" i="20"/>
  <c r="AX2893" i="20" s="1"/>
  <c r="AY2893" i="20" s="1"/>
  <c r="AW2877" i="20"/>
  <c r="AX2877" i="20" s="1"/>
  <c r="AY2877" i="20" s="1"/>
  <c r="AW2861" i="20"/>
  <c r="AX2861" i="20"/>
  <c r="AY2861" i="20" s="1"/>
  <c r="AW2845" i="20"/>
  <c r="AX2845" i="20" s="1"/>
  <c r="AY2845" i="20" s="1"/>
  <c r="AW2829" i="20"/>
  <c r="AX2829" i="20"/>
  <c r="AY2829" i="20" s="1"/>
  <c r="AW2813" i="20"/>
  <c r="AX2813" i="20" s="1"/>
  <c r="AY2813" i="20" s="1"/>
  <c r="AW2770" i="20"/>
  <c r="AX2770" i="20"/>
  <c r="AY2770" i="20" s="1"/>
  <c r="AW2706" i="20"/>
  <c r="AX2706" i="20" s="1"/>
  <c r="AY2706" i="20" s="1"/>
  <c r="AW2642" i="20"/>
  <c r="AX2642" i="20"/>
  <c r="AY2642" i="20" s="1"/>
  <c r="AW2578" i="20"/>
  <c r="AX2578" i="20" s="1"/>
  <c r="AY2578" i="20" s="1"/>
  <c r="AW2514" i="20"/>
  <c r="AX2514" i="20"/>
  <c r="AY2514" i="20" s="1"/>
  <c r="AW2745" i="20"/>
  <c r="AX2745" i="20" s="1"/>
  <c r="AY2745" i="20" s="1"/>
  <c r="AW2681" i="20"/>
  <c r="AX2681" i="20"/>
  <c r="AY2681" i="20" s="1"/>
  <c r="AW2617" i="20"/>
  <c r="AX2617" i="20" s="1"/>
  <c r="AY2617" i="20" s="1"/>
  <c r="AW2569" i="20"/>
  <c r="AX2569" i="20"/>
  <c r="AY2569" i="20" s="1"/>
  <c r="AW2501" i="20"/>
  <c r="AX2501" i="20" s="1"/>
  <c r="AY2501" i="20" s="1"/>
  <c r="AW2464" i="20"/>
  <c r="AX2464" i="20" s="1"/>
  <c r="AY2464" i="20" s="1"/>
  <c r="AW2400" i="20"/>
  <c r="AX2400" i="20"/>
  <c r="AY2400" i="20" s="1"/>
  <c r="AW2336" i="20"/>
  <c r="AX2336" i="20" s="1"/>
  <c r="AY2336" i="20" s="1"/>
  <c r="AW2272" i="20"/>
  <c r="AX2272" i="20"/>
  <c r="AY2272" i="20" s="1"/>
  <c r="AW2218" i="20"/>
  <c r="AX2218" i="20" s="1"/>
  <c r="AY2218" i="20" s="1"/>
  <c r="AW2186" i="20"/>
  <c r="AX2186" i="20"/>
  <c r="AY2186" i="20" s="1"/>
  <c r="AZ1838" i="20"/>
  <c r="BA1838" i="20" s="1"/>
  <c r="BB1838" i="20" s="1"/>
  <c r="AZ1768" i="20"/>
  <c r="BA1768" i="20"/>
  <c r="BB1768" i="20" s="1"/>
  <c r="AZ1704" i="20"/>
  <c r="BA1704" i="20" s="1"/>
  <c r="BB1704" i="20" s="1"/>
  <c r="AZ1637" i="20"/>
  <c r="BA1637" i="20"/>
  <c r="BB1637" i="20" s="1"/>
  <c r="AW1591" i="20"/>
  <c r="AX1591" i="20" s="1"/>
  <c r="AY1591" i="20" s="1"/>
  <c r="AW1559" i="20"/>
  <c r="AX1559" i="20" s="1"/>
  <c r="AY1559" i="20" s="1"/>
  <c r="AW1527" i="20"/>
  <c r="AX1527" i="20" s="1"/>
  <c r="AY1527" i="20" s="1"/>
  <c r="AW1495" i="20"/>
  <c r="AX1495" i="20" s="1"/>
  <c r="AY1495" i="20" s="1"/>
  <c r="AW1154" i="20"/>
  <c r="AX1154" i="20" s="1"/>
  <c r="AY1154" i="20" s="1"/>
  <c r="AW1122" i="20"/>
  <c r="AX1122" i="20" s="1"/>
  <c r="AY1122" i="20" s="1"/>
  <c r="AW1090" i="20"/>
  <c r="AX1090" i="20" s="1"/>
  <c r="AY1090" i="20" s="1"/>
  <c r="AW1058" i="20"/>
  <c r="AX1058" i="20" s="1"/>
  <c r="AY1058" i="20" s="1"/>
  <c r="AZ581" i="20"/>
  <c r="BA581" i="20" s="1"/>
  <c r="BB581" i="20" s="1"/>
  <c r="AZ462" i="20"/>
  <c r="BA462" i="20" s="1"/>
  <c r="BB462" i="20" s="1"/>
  <c r="AZ540" i="20"/>
  <c r="BA540" i="20" s="1"/>
  <c r="BB540" i="20" s="1"/>
  <c r="AZ463" i="20"/>
  <c r="BA463" i="20" s="1"/>
  <c r="BB463" i="20" s="1"/>
  <c r="AZ232" i="20"/>
  <c r="BA232" i="20" s="1"/>
  <c r="BB232" i="20" s="1"/>
  <c r="AZ7" i="20"/>
  <c r="BA7" i="20" s="1"/>
  <c r="BB7" i="20" s="1"/>
  <c r="AZ3326" i="20"/>
  <c r="BA3326" i="20" s="1"/>
  <c r="BB3326" i="20" s="1"/>
  <c r="AZ3511" i="20"/>
  <c r="BA3511" i="20" s="1"/>
  <c r="BB3511" i="20" s="1"/>
  <c r="AZ3464" i="20"/>
  <c r="BA3464" i="20" s="1"/>
  <c r="BB3464" i="20" s="1"/>
  <c r="AZ3057" i="20"/>
  <c r="BA3057" i="20" s="1"/>
  <c r="BB3057" i="20" s="1"/>
  <c r="AZ3174" i="20"/>
  <c r="BA3174" i="20" s="1"/>
  <c r="BB3174" i="20" s="1"/>
  <c r="AZ3046" i="20"/>
  <c r="BA3046" i="20" s="1"/>
  <c r="BB3046" i="20" s="1"/>
  <c r="AZ3163" i="20"/>
  <c r="BA3163" i="20" s="1"/>
  <c r="BB3163" i="20" s="1"/>
  <c r="AZ3035" i="20"/>
  <c r="BA3035" i="20" s="1"/>
  <c r="BB3035" i="20" s="1"/>
  <c r="AZ3164" i="20"/>
  <c r="BA3164" i="20" s="1"/>
  <c r="BB3164" i="20" s="1"/>
  <c r="AZ3036" i="20"/>
  <c r="BA3036" i="20" s="1"/>
  <c r="BB3036" i="20" s="1"/>
  <c r="AW2752" i="20"/>
  <c r="AX2752" i="20" s="1"/>
  <c r="AY2752" i="20" s="1"/>
  <c r="AW2568" i="20"/>
  <c r="AX2568" i="20" s="1"/>
  <c r="AY2568" i="20" s="1"/>
  <c r="AW2731" i="20"/>
  <c r="AX2731" i="20" s="1"/>
  <c r="AY2731" i="20" s="1"/>
  <c r="AW2603" i="20"/>
  <c r="AX2603" i="20" s="1"/>
  <c r="AY2603" i="20" s="1"/>
  <c r="AW3004" i="20"/>
  <c r="AX3004" i="20" s="1"/>
  <c r="AY3004" i="20" s="1"/>
  <c r="AW2972" i="20"/>
  <c r="AX2972" i="20" s="1"/>
  <c r="AY2972" i="20" s="1"/>
  <c r="AW2940" i="20"/>
  <c r="AX2940" i="20" s="1"/>
  <c r="AY2940" i="20" s="1"/>
  <c r="AW2908" i="20"/>
  <c r="AX2908" i="20" s="1"/>
  <c r="AY2908" i="20" s="1"/>
  <c r="AW2876" i="20"/>
  <c r="AX2876" i="20" s="1"/>
  <c r="AY2876" i="20" s="1"/>
  <c r="AW2844" i="20"/>
  <c r="AX2844" i="20" s="1"/>
  <c r="AY2844" i="20" s="1"/>
  <c r="AW2812" i="20"/>
  <c r="AX2812" i="20" s="1"/>
  <c r="AY2812" i="20" s="1"/>
  <c r="AW2702" i="20"/>
  <c r="AX2702" i="20" s="1"/>
  <c r="AY2702" i="20" s="1"/>
  <c r="AW2574" i="20"/>
  <c r="AX2574" i="20" s="1"/>
  <c r="AY2574" i="20" s="1"/>
  <c r="AW2741" i="20"/>
  <c r="AX2741" i="20" s="1"/>
  <c r="AY2741" i="20" s="1"/>
  <c r="AW2613" i="20"/>
  <c r="AX2613" i="20" s="1"/>
  <c r="AY2613" i="20" s="1"/>
  <c r="AZ1850" i="20"/>
  <c r="BA1850" i="20" s="1"/>
  <c r="BB1850" i="20" s="1"/>
  <c r="AW2484" i="20"/>
  <c r="AX2484" i="20" s="1"/>
  <c r="AY2484" i="20" s="1"/>
  <c r="AW2434" i="20"/>
  <c r="AX2434" i="20" s="1"/>
  <c r="AY2434" i="20" s="1"/>
  <c r="AW2370" i="20"/>
  <c r="AX2370" i="20" s="1"/>
  <c r="AY2370" i="20" s="1"/>
  <c r="AW2306" i="20"/>
  <c r="AX2306" i="20" s="1"/>
  <c r="AY2306" i="20" s="1"/>
  <c r="AW2242" i="20"/>
  <c r="AX2242" i="20" s="1"/>
  <c r="AY2242" i="20" s="1"/>
  <c r="AW2201" i="20"/>
  <c r="AX2201" i="20" s="1"/>
  <c r="AY2201" i="20" s="1"/>
  <c r="AW2169" i="20"/>
  <c r="AX2169" i="20" s="1"/>
  <c r="AY2169" i="20" s="1"/>
  <c r="AZ1810" i="20"/>
  <c r="BA1810" i="20" s="1"/>
  <c r="BB1810" i="20" s="1"/>
  <c r="AZ1800" i="20"/>
  <c r="BA1800" i="20" s="1"/>
  <c r="BB1800" i="20" s="1"/>
  <c r="AZ1714" i="20"/>
  <c r="BA1714" i="20"/>
  <c r="BB1714" i="20" s="1"/>
  <c r="AZ1650" i="20"/>
  <c r="BA1650" i="20" s="1"/>
  <c r="BB1650" i="20" s="1"/>
  <c r="AW1594" i="20"/>
  <c r="AX1594" i="20" s="1"/>
  <c r="AY1594" i="20" s="1"/>
  <c r="AW1558" i="20"/>
  <c r="AX1558" i="20" s="1"/>
  <c r="AY1558" i="20" s="1"/>
  <c r="AW1542" i="20"/>
  <c r="AX1542" i="20" s="1"/>
  <c r="AY1542" i="20" s="1"/>
  <c r="AW1526" i="20"/>
  <c r="AX1526" i="20" s="1"/>
  <c r="AY1526" i="20" s="1"/>
  <c r="AW1510" i="20"/>
  <c r="AX1510" i="20" s="1"/>
  <c r="AY1510" i="20" s="1"/>
  <c r="AW1494" i="20"/>
  <c r="AX1494" i="20" s="1"/>
  <c r="AY1494" i="20" s="1"/>
  <c r="AZ1314" i="20"/>
  <c r="BA1314" i="20" s="1"/>
  <c r="BB1314" i="20" s="1"/>
  <c r="AW1181" i="20"/>
  <c r="AX1181" i="20" s="1"/>
  <c r="AY1181" i="20" s="1"/>
  <c r="AW1165" i="20"/>
  <c r="AX1165" i="20" s="1"/>
  <c r="AY1165" i="20" s="1"/>
  <c r="AW1149" i="20"/>
  <c r="AX1149" i="20" s="1"/>
  <c r="AY1149" i="20" s="1"/>
  <c r="AW1133" i="20"/>
  <c r="AX1133" i="20" s="1"/>
  <c r="AY1133" i="20" s="1"/>
  <c r="AW1117" i="20"/>
  <c r="AX1117" i="20" s="1"/>
  <c r="AY1117" i="20" s="1"/>
  <c r="AW1101" i="20"/>
  <c r="AX1101" i="20" s="1"/>
  <c r="AY1101" i="20" s="1"/>
  <c r="AW1085" i="20"/>
  <c r="AX1085" i="20" s="1"/>
  <c r="AY1085" i="20" s="1"/>
  <c r="AW1069" i="20"/>
  <c r="AX1069" i="20" s="1"/>
  <c r="AY1069" i="20" s="1"/>
  <c r="BC579" i="20"/>
  <c r="BD579" i="20"/>
  <c r="AZ492" i="20"/>
  <c r="BA492" i="20" s="1"/>
  <c r="BB492" i="20" s="1"/>
  <c r="AW370" i="20"/>
  <c r="AX370" i="20" s="1"/>
  <c r="AY370" i="20" s="1"/>
  <c r="AZ546" i="20"/>
  <c r="BA546" i="20" s="1"/>
  <c r="BB546" i="20" s="1"/>
  <c r="AZ514" i="20"/>
  <c r="BA514" i="20" s="1"/>
  <c r="BB514" i="20" s="1"/>
  <c r="AW255" i="20"/>
  <c r="AX255" i="20" s="1"/>
  <c r="AY255" i="20" s="1"/>
  <c r="AZ168" i="20"/>
  <c r="BA168" i="20" s="1"/>
  <c r="BB168" i="20" s="1"/>
  <c r="AW16" i="20"/>
  <c r="AX16" i="20" s="1"/>
  <c r="AY16" i="20" s="1"/>
  <c r="AZ3414" i="20"/>
  <c r="BA3414" i="20"/>
  <c r="BB3414" i="20" s="1"/>
  <c r="AZ3318" i="20"/>
  <c r="BA3318" i="20" s="1"/>
  <c r="BB3318" i="20" s="1"/>
  <c r="AZ3351" i="20"/>
  <c r="BA3351" i="20" s="1"/>
  <c r="BB3351" i="20" s="1"/>
  <c r="AZ3479" i="20"/>
  <c r="BA3479" i="20" s="1"/>
  <c r="BB3479" i="20" s="1"/>
  <c r="AZ3308" i="20"/>
  <c r="BA3308" i="20"/>
  <c r="BB3308" i="20" s="1"/>
  <c r="AZ3480" i="20"/>
  <c r="BA3480" i="20" s="1"/>
  <c r="BB3480" i="20" s="1"/>
  <c r="AZ3316" i="20"/>
  <c r="BA3316" i="20"/>
  <c r="BB3316" i="20" s="1"/>
  <c r="AZ3127" i="20"/>
  <c r="BA3127" i="20" s="1"/>
  <c r="BB3127" i="20" s="1"/>
  <c r="AZ3256" i="20"/>
  <c r="BA3256" i="20"/>
  <c r="BB3256" i="20" s="1"/>
  <c r="AZ3128" i="20"/>
  <c r="BA3128" i="20" s="1"/>
  <c r="BB3128" i="20" s="1"/>
  <c r="AW2796" i="20"/>
  <c r="AX2796" i="20" s="1"/>
  <c r="AY2796" i="20" s="1"/>
  <c r="AW2736" i="20"/>
  <c r="AX2736" i="20" s="1"/>
  <c r="AY2736" i="20" s="1"/>
  <c r="AW2628" i="20"/>
  <c r="AX2628" i="20"/>
  <c r="AY2628" i="20" s="1"/>
  <c r="AW2564" i="20"/>
  <c r="AX2564" i="20" s="1"/>
  <c r="AY2564" i="20" s="1"/>
  <c r="AW2791" i="20"/>
  <c r="AX2791" i="20"/>
  <c r="AY2791" i="20" s="1"/>
  <c r="AW2727" i="20"/>
  <c r="AX2727" i="20" s="1"/>
  <c r="AY2727" i="20" s="1"/>
  <c r="AW2663" i="20"/>
  <c r="AX2663" i="20"/>
  <c r="AY2663" i="20" s="1"/>
  <c r="AW2599" i="20"/>
  <c r="AX2599" i="20" s="1"/>
  <c r="AY2599" i="20" s="1"/>
  <c r="AW2535" i="20"/>
  <c r="AX2535" i="20" s="1"/>
  <c r="AY2535" i="20" s="1"/>
  <c r="AW3003" i="20"/>
  <c r="AX3003" i="20" s="1"/>
  <c r="AY3003" i="20" s="1"/>
  <c r="AW2987" i="20"/>
  <c r="AX2987" i="20"/>
  <c r="AY2987" i="20" s="1"/>
  <c r="AW2971" i="20"/>
  <c r="AX2971" i="20" s="1"/>
  <c r="AY2971" i="20" s="1"/>
  <c r="AW2955" i="20"/>
  <c r="AX2955" i="20"/>
  <c r="AY2955" i="20" s="1"/>
  <c r="AW2939" i="20"/>
  <c r="AX2939" i="20" s="1"/>
  <c r="AY2939" i="20" s="1"/>
  <c r="AW2923" i="20"/>
  <c r="AX2923" i="20"/>
  <c r="AY2923" i="20" s="1"/>
  <c r="AW2907" i="20"/>
  <c r="AX2907" i="20" s="1"/>
  <c r="AY2907" i="20" s="1"/>
  <c r="AW2891" i="20"/>
  <c r="AX2891" i="20" s="1"/>
  <c r="AY2891" i="20" s="1"/>
  <c r="AW2875" i="20"/>
  <c r="AX2875" i="20" s="1"/>
  <c r="AY2875" i="20" s="1"/>
  <c r="AW2859" i="20"/>
  <c r="AX2859" i="20"/>
  <c r="AY2859" i="20" s="1"/>
  <c r="AW2843" i="20"/>
  <c r="AX2843" i="20" s="1"/>
  <c r="AY2843" i="20" s="1"/>
  <c r="AW2827" i="20"/>
  <c r="AX2827" i="20"/>
  <c r="AY2827" i="20" s="1"/>
  <c r="AW2811" i="20"/>
  <c r="AX2811" i="20" s="1"/>
  <c r="AY2811" i="20" s="1"/>
  <c r="AW2762" i="20"/>
  <c r="AX2762" i="20"/>
  <c r="AY2762" i="20" s="1"/>
  <c r="AW2698" i="20"/>
  <c r="AX2698" i="20" s="1"/>
  <c r="AY2698" i="20" s="1"/>
  <c r="AW2634" i="20"/>
  <c r="AX2634" i="20" s="1"/>
  <c r="AY2634" i="20" s="1"/>
  <c r="AW2570" i="20"/>
  <c r="AX2570" i="20" s="1"/>
  <c r="AY2570" i="20" s="1"/>
  <c r="AW2801" i="20"/>
  <c r="AX2801" i="20"/>
  <c r="AY2801" i="20" s="1"/>
  <c r="AW2657" i="20"/>
  <c r="AX2657" i="20" s="1"/>
  <c r="AY2657" i="20" s="1"/>
  <c r="AW2529" i="20"/>
  <c r="AX2529" i="20"/>
  <c r="AY2529" i="20" s="1"/>
  <c r="AW2495" i="20"/>
  <c r="AX2495" i="20" s="1"/>
  <c r="AY2495" i="20" s="1"/>
  <c r="AW2471" i="20"/>
  <c r="AX2471" i="20" s="1"/>
  <c r="AY2471" i="20" s="1"/>
  <c r="AW2444" i="20"/>
  <c r="AX2444" i="20" s="1"/>
  <c r="AY2444" i="20" s="1"/>
  <c r="AW2412" i="20"/>
  <c r="AX2412" i="20" s="1"/>
  <c r="AY2412" i="20" s="1"/>
  <c r="AW2380" i="20"/>
  <c r="AX2380" i="20" s="1"/>
  <c r="AY2380" i="20" s="1"/>
  <c r="AW2348" i="20"/>
  <c r="AX2348" i="20" s="1"/>
  <c r="AY2348" i="20" s="1"/>
  <c r="AW2316" i="20"/>
  <c r="AX2316" i="20" s="1"/>
  <c r="AY2316" i="20" s="1"/>
  <c r="AW2284" i="20"/>
  <c r="AX2284" i="20" s="1"/>
  <c r="AY2284" i="20" s="1"/>
  <c r="AW2252" i="20"/>
  <c r="AX2252" i="20" s="1"/>
  <c r="AY2252" i="20" s="1"/>
  <c r="AW2224" i="20"/>
  <c r="AX2224" i="20" s="1"/>
  <c r="AY2224" i="20" s="1"/>
  <c r="AW2208" i="20"/>
  <c r="AX2208" i="20" s="1"/>
  <c r="AY2208" i="20" s="1"/>
  <c r="AW2192" i="20"/>
  <c r="AX2192" i="20" s="1"/>
  <c r="AY2192" i="20" s="1"/>
  <c r="AW2176" i="20"/>
  <c r="AX2176" i="20" s="1"/>
  <c r="AY2176" i="20" s="1"/>
  <c r="AW2160" i="20"/>
  <c r="AX2160" i="20" s="1"/>
  <c r="AY2160" i="20" s="1"/>
  <c r="AZ1819" i="20"/>
  <c r="BA1819" i="20" s="1"/>
  <c r="BB1819" i="20" s="1"/>
  <c r="AZ1740" i="20"/>
  <c r="BA1740" i="20" s="1"/>
  <c r="BB1740" i="20" s="1"/>
  <c r="AZ1676" i="20"/>
  <c r="BA1676" i="20" s="1"/>
  <c r="BB1676" i="20" s="1"/>
  <c r="AW1613" i="20"/>
  <c r="AX1613" i="20" s="1"/>
  <c r="AY1613" i="20" s="1"/>
  <c r="AW1581" i="20"/>
  <c r="AX1581" i="20" s="1"/>
  <c r="AY1581" i="20" s="1"/>
  <c r="AW1549" i="20"/>
  <c r="AX1549" i="20" s="1"/>
  <c r="AY1549" i="20" s="1"/>
  <c r="AW1517" i="20"/>
  <c r="AX1517" i="20" s="1"/>
  <c r="AY1517" i="20" s="1"/>
  <c r="AW1464" i="20"/>
  <c r="AX1464" i="20" s="1"/>
  <c r="AY1464" i="20" s="1"/>
  <c r="AZ1292" i="20"/>
  <c r="BA1292" i="20" s="1"/>
  <c r="BB1292" i="20" s="1"/>
  <c r="AW1184" i="20"/>
  <c r="AX1184" i="20" s="1"/>
  <c r="AY1184" i="20" s="1"/>
  <c r="AW1152" i="20"/>
  <c r="AX1152" i="20" s="1"/>
  <c r="AY1152" i="20" s="1"/>
  <c r="AW1120" i="20"/>
  <c r="AX1120" i="20" s="1"/>
  <c r="AY1120" i="20" s="1"/>
  <c r="AW1088" i="20"/>
  <c r="AX1088" i="20" s="1"/>
  <c r="AY1088" i="20" s="1"/>
  <c r="AW1056" i="20"/>
  <c r="AX1056" i="20" s="1"/>
  <c r="AY1056" i="20" s="1"/>
  <c r="AZ716" i="20"/>
  <c r="BA716" i="20" s="1"/>
  <c r="BB716" i="20" s="1"/>
  <c r="AZ505" i="20"/>
  <c r="BA505" i="20" s="1"/>
  <c r="BB505" i="20" s="1"/>
  <c r="AZ458" i="20"/>
  <c r="BA458" i="20" s="1"/>
  <c r="BB458" i="20" s="1"/>
  <c r="AZ528" i="20"/>
  <c r="BA528" i="20" s="1"/>
  <c r="BB528" i="20" s="1"/>
  <c r="AZ443" i="20"/>
  <c r="BA443" i="20" s="1"/>
  <c r="BB443" i="20" s="1"/>
  <c r="AZ397" i="20"/>
  <c r="BA397" i="20" s="1"/>
  <c r="BB397" i="20" s="1"/>
  <c r="AZ324" i="20"/>
  <c r="BA324" i="20" s="1"/>
  <c r="BB324" i="20" s="1"/>
  <c r="AZ234" i="20"/>
  <c r="BA234" i="20" s="1"/>
  <c r="BB234" i="20" s="1"/>
  <c r="AZ176" i="20"/>
  <c r="BA176" i="20" s="1"/>
  <c r="BB176" i="20" s="1"/>
  <c r="AZ71" i="20"/>
  <c r="BA71" i="20" s="1"/>
  <c r="BB71" i="20" s="1"/>
  <c r="AZ3275" i="20"/>
  <c r="BA3275" i="20" s="1"/>
  <c r="BB3275" i="20" s="1"/>
  <c r="AZ3984" i="20"/>
  <c r="BA3984" i="20" s="1"/>
  <c r="BB3984" i="20" s="1"/>
  <c r="AW3918" i="20"/>
  <c r="AX3918" i="20" s="1"/>
  <c r="AY3918" i="20" s="1"/>
  <c r="AW3874" i="20"/>
  <c r="AX3874" i="20"/>
  <c r="AY3874" i="20" s="1"/>
  <c r="AW3806" i="20"/>
  <c r="AX3806" i="20" s="1"/>
  <c r="AY3806" i="20" s="1"/>
  <c r="AZ3329" i="20"/>
  <c r="BA3329" i="20" s="1"/>
  <c r="BB3329" i="20" s="1"/>
  <c r="AZ1828" i="20"/>
  <c r="BA1828" i="20" s="1"/>
  <c r="BB1828" i="20" s="1"/>
  <c r="AZ1801" i="20"/>
  <c r="BA1801" i="20" s="1"/>
  <c r="BB1801" i="20" s="1"/>
  <c r="AZ1325" i="20"/>
  <c r="BA1325" i="20" s="1"/>
  <c r="BB1325" i="20" s="1"/>
  <c r="AW1489" i="20"/>
  <c r="AX1489" i="20"/>
  <c r="AY1489" i="20" s="1"/>
  <c r="AW968" i="20"/>
  <c r="AX968" i="20" s="1"/>
  <c r="AY968" i="20" s="1"/>
  <c r="AZ769" i="20"/>
  <c r="BA769" i="20"/>
  <c r="BB769" i="20" s="1"/>
  <c r="AZ651" i="20"/>
  <c r="BA651" i="20" s="1"/>
  <c r="BB651" i="20" s="1"/>
  <c r="AZ658" i="20"/>
  <c r="BA658" i="20" s="1"/>
  <c r="BB658" i="20" s="1"/>
  <c r="AZ551" i="20"/>
  <c r="BA551" i="20" s="1"/>
  <c r="BB551" i="20" s="1"/>
  <c r="AZ519" i="20"/>
  <c r="BA519" i="20" s="1"/>
  <c r="BB519" i="20" s="1"/>
  <c r="AZ486" i="20"/>
  <c r="BA486" i="20" s="1"/>
  <c r="BB486" i="20" s="1"/>
  <c r="AZ204" i="20"/>
  <c r="BA204" i="20" s="1"/>
  <c r="BB204" i="20" s="1"/>
  <c r="AW238" i="20"/>
  <c r="AX238" i="20" s="1"/>
  <c r="AY238" i="20" s="1"/>
  <c r="AZ98" i="20"/>
  <c r="BA98" i="20" s="1"/>
  <c r="BB98" i="20" s="1"/>
  <c r="AZ84" i="20"/>
  <c r="BA84" i="20" s="1"/>
  <c r="BB84" i="20" s="1"/>
  <c r="AZ3991" i="20"/>
  <c r="BA3991" i="20" s="1"/>
  <c r="BB3991" i="20" s="1"/>
  <c r="AZ3339" i="20"/>
  <c r="BA3339" i="20" s="1"/>
  <c r="BB3339" i="20" s="1"/>
  <c r="AW3893" i="20"/>
  <c r="AX3893" i="20" s="1"/>
  <c r="AY3893" i="20" s="1"/>
  <c r="AW3841" i="20"/>
  <c r="AX3841" i="20" s="1"/>
  <c r="AY3841" i="20" s="1"/>
  <c r="AW3785" i="20"/>
  <c r="AX3785" i="20" s="1"/>
  <c r="AY3785" i="20" s="1"/>
  <c r="AZ3389" i="20"/>
  <c r="BA3389" i="20"/>
  <c r="BB3389" i="20" s="1"/>
  <c r="AW2449" i="20"/>
  <c r="AX2449" i="20" s="1"/>
  <c r="AY2449" i="20" s="1"/>
  <c r="AW2425" i="20"/>
  <c r="AX2425" i="20" s="1"/>
  <c r="AY2425" i="20" s="1"/>
  <c r="AW2395" i="20"/>
  <c r="AX2395" i="20"/>
  <c r="AY2395" i="20" s="1"/>
  <c r="AW2365" i="20"/>
  <c r="AX2365" i="20" s="1"/>
  <c r="AY2365" i="20" s="1"/>
  <c r="AW2341" i="20"/>
  <c r="AX2341" i="20" s="1"/>
  <c r="AY2341" i="20" s="1"/>
  <c r="AW2317" i="20"/>
  <c r="AX2317" i="20" s="1"/>
  <c r="AY2317" i="20" s="1"/>
  <c r="AW2301" i="20"/>
  <c r="AX2301" i="20"/>
  <c r="AY2301" i="20" s="1"/>
  <c r="AW2269" i="20"/>
  <c r="AX2269" i="20" s="1"/>
  <c r="AY2269" i="20" s="1"/>
  <c r="AW2237" i="20"/>
  <c r="AX2237" i="20"/>
  <c r="AY2237" i="20" s="1"/>
  <c r="AW2092" i="20"/>
  <c r="AX2092" i="20" s="1"/>
  <c r="AY2092" i="20" s="1"/>
  <c r="AW1996" i="20"/>
  <c r="AX1996" i="20" s="1"/>
  <c r="AY1996" i="20" s="1"/>
  <c r="AW1868" i="20"/>
  <c r="AX1868" i="20" s="1"/>
  <c r="AY1868" i="20" s="1"/>
  <c r="AW1416" i="20"/>
  <c r="AX1416" i="20" s="1"/>
  <c r="AY1416" i="20" s="1"/>
  <c r="AW1352" i="20"/>
  <c r="AX1352" i="20" s="1"/>
  <c r="AY1352" i="20" s="1"/>
  <c r="AW947" i="20"/>
  <c r="AX947" i="20" s="1"/>
  <c r="AY947" i="20" s="1"/>
  <c r="AW796" i="20"/>
  <c r="AX796" i="20" s="1"/>
  <c r="AY796" i="20" s="1"/>
  <c r="AZ749" i="20"/>
  <c r="BA749" i="20" s="1"/>
  <c r="BB749" i="20" s="1"/>
  <c r="AZ781" i="20"/>
  <c r="BA781" i="20" s="1"/>
  <c r="BB781" i="20" s="1"/>
  <c r="AW303" i="20"/>
  <c r="AX303" i="20" s="1"/>
  <c r="AY303" i="20" s="1"/>
  <c r="AW141" i="20"/>
  <c r="AX141" i="20" s="1"/>
  <c r="AY141" i="20" s="1"/>
  <c r="AZ40" i="20"/>
  <c r="BA40" i="20" s="1"/>
  <c r="BB40" i="20" s="1"/>
  <c r="AZ3950" i="20"/>
  <c r="BA3950" i="20" s="1"/>
  <c r="BB3950" i="20" s="1"/>
  <c r="AW3836" i="20"/>
  <c r="AX3836" i="20" s="1"/>
  <c r="AY3836" i="20" s="1"/>
  <c r="AZ3401" i="20"/>
  <c r="BA3401" i="20"/>
  <c r="BB3401" i="20" s="1"/>
  <c r="AW1461" i="20"/>
  <c r="AX1461" i="20" s="1"/>
  <c r="AY1461" i="20" s="1"/>
  <c r="AW922" i="20"/>
  <c r="AX922" i="20"/>
  <c r="AY922" i="20" s="1"/>
  <c r="AZ835" i="20"/>
  <c r="BA835" i="20" s="1"/>
  <c r="BB835" i="20" s="1"/>
  <c r="AZ691" i="20"/>
  <c r="BA691" i="20" s="1"/>
  <c r="BB691" i="20" s="1"/>
  <c r="AZ645" i="20"/>
  <c r="BA645" i="20" s="1"/>
  <c r="BB645" i="20" s="1"/>
  <c r="AZ585" i="20"/>
  <c r="BA585" i="20" s="1"/>
  <c r="BB585" i="20" s="1"/>
  <c r="AZ589" i="20"/>
  <c r="BA589" i="20"/>
  <c r="BB589" i="20" s="1"/>
  <c r="AZ533" i="20"/>
  <c r="BA533" i="20" s="1"/>
  <c r="BB533" i="20" s="1"/>
  <c r="AZ600" i="20"/>
  <c r="BA600" i="20"/>
  <c r="BB600" i="20" s="1"/>
  <c r="AW361" i="20"/>
  <c r="AX361" i="20" s="1"/>
  <c r="AY361" i="20" s="1"/>
  <c r="AW244" i="20"/>
  <c r="AX244" i="20"/>
  <c r="AY244" i="20" s="1"/>
  <c r="AZ136" i="20"/>
  <c r="BA136" i="20" s="1"/>
  <c r="BB136" i="20" s="1"/>
  <c r="AZ90" i="20"/>
  <c r="BA90" i="20" s="1"/>
  <c r="BB90" i="20" s="1"/>
  <c r="AZ78" i="20"/>
  <c r="BA78" i="20" s="1"/>
  <c r="BB78" i="20" s="1"/>
  <c r="AZ61" i="20"/>
  <c r="BA61" i="20" s="1"/>
  <c r="BB61" i="20" s="1"/>
  <c r="AZ3435" i="20"/>
  <c r="BA3435" i="20"/>
  <c r="BB3435" i="20" s="1"/>
  <c r="AZ3344" i="20"/>
  <c r="BA3344" i="20" s="1"/>
  <c r="BB3344" i="20" s="1"/>
  <c r="AZ3484" i="20"/>
  <c r="BA3484" i="20"/>
  <c r="BB3484" i="20" s="1"/>
  <c r="AZ3338" i="20"/>
  <c r="BA3338" i="20" s="1"/>
  <c r="BB3338" i="20" s="1"/>
  <c r="AZ3475" i="20"/>
  <c r="BA3475" i="20"/>
  <c r="BB3475" i="20" s="1"/>
  <c r="AZ3981" i="20"/>
  <c r="BA3981" i="20" s="1"/>
  <c r="BB3981" i="20" s="1"/>
  <c r="AW3927" i="20"/>
  <c r="AX3927" i="20" s="1"/>
  <c r="AY3927" i="20" s="1"/>
  <c r="AW3859" i="20"/>
  <c r="AX3859" i="20"/>
  <c r="AY3859" i="20" s="1"/>
  <c r="AW3779" i="20"/>
  <c r="AX3779" i="20" s="1"/>
  <c r="AY3779" i="20" s="1"/>
  <c r="AW3719" i="20"/>
  <c r="AX3719" i="20" s="1"/>
  <c r="AY3719" i="20" s="1"/>
  <c r="AW3659" i="20"/>
  <c r="AX3659" i="20" s="1"/>
  <c r="AY3659" i="20" s="1"/>
  <c r="AW2732" i="20"/>
  <c r="AX2732" i="20" s="1"/>
  <c r="AY2732" i="20" s="1"/>
  <c r="AW2122" i="20"/>
  <c r="AX2122" i="20" s="1"/>
  <c r="AY2122" i="20" s="1"/>
  <c r="AW2026" i="20"/>
  <c r="AX2026" i="20" s="1"/>
  <c r="AY2026" i="20" s="1"/>
  <c r="AW1930" i="20"/>
  <c r="AX1930" i="20" s="1"/>
  <c r="AY1930" i="20" s="1"/>
  <c r="AW1438" i="20"/>
  <c r="AX1438" i="20" s="1"/>
  <c r="AY1438" i="20" s="1"/>
  <c r="AW1374" i="20"/>
  <c r="AX1374" i="20" s="1"/>
  <c r="AY1374" i="20" s="1"/>
  <c r="AW1220" i="20"/>
  <c r="AX1220" i="20" s="1"/>
  <c r="AY1220" i="20" s="1"/>
  <c r="AW1024" i="20"/>
  <c r="AX1024" i="20" s="1"/>
  <c r="AY1024" i="20" s="1"/>
  <c r="AW775" i="20"/>
  <c r="AX775" i="20" s="1"/>
  <c r="AY775" i="20" s="1"/>
  <c r="AZ169" i="20"/>
  <c r="BA169" i="20" s="1"/>
  <c r="BB169" i="20" s="1"/>
  <c r="AZ3294" i="20"/>
  <c r="BA3294" i="20" s="1"/>
  <c r="BB3294" i="20" s="1"/>
  <c r="AZ3299" i="20"/>
  <c r="BA3299" i="20" s="1"/>
  <c r="BB3299" i="20" s="1"/>
  <c r="AZ3304" i="20"/>
  <c r="BA3304" i="20" s="1"/>
  <c r="BB3304" i="20" s="1"/>
  <c r="AZ3272" i="20"/>
  <c r="BA3272" i="20" s="1"/>
  <c r="BB3272" i="20" s="1"/>
  <c r="AZ3285" i="20"/>
  <c r="BA3285" i="20" s="1"/>
  <c r="BB3285" i="20" s="1"/>
  <c r="AZ3996" i="20"/>
  <c r="BA3996" i="20" s="1"/>
  <c r="BB3996" i="20" s="1"/>
  <c r="AZ3980" i="20"/>
  <c r="BA3980" i="20" s="1"/>
  <c r="BB3980" i="20" s="1"/>
  <c r="AZ3948" i="20"/>
  <c r="BA3948" i="20" s="1"/>
  <c r="BB3948" i="20" s="1"/>
  <c r="AZ3936" i="20"/>
  <c r="BA3936" i="20" s="1"/>
  <c r="BB3936" i="20" s="1"/>
  <c r="AZ3311" i="20"/>
  <c r="BA3311" i="20" s="1"/>
  <c r="BB3311" i="20" s="1"/>
  <c r="AW3914" i="20"/>
  <c r="AX3914" i="20" s="1"/>
  <c r="AY3914" i="20" s="1"/>
  <c r="AW3886" i="20"/>
  <c r="AX3886" i="20" s="1"/>
  <c r="AY3886" i="20" s="1"/>
  <c r="AW3870" i="20"/>
  <c r="AX3870" i="20" s="1"/>
  <c r="AY3870" i="20" s="1"/>
  <c r="AW3858" i="20"/>
  <c r="AX3858" i="20" s="1"/>
  <c r="AY3858" i="20" s="1"/>
  <c r="AW3754" i="20"/>
  <c r="AX3754" i="20" s="1"/>
  <c r="AY3754" i="20" s="1"/>
  <c r="AW3742" i="20"/>
  <c r="AX3742" i="20" s="1"/>
  <c r="AY3742" i="20" s="1"/>
  <c r="AW3730" i="20"/>
  <c r="AX3730" i="20" s="1"/>
  <c r="AY3730" i="20" s="1"/>
  <c r="AZ3441" i="20"/>
  <c r="BA3441" i="20" s="1"/>
  <c r="BB3441" i="20" s="1"/>
  <c r="AZ3377" i="20"/>
  <c r="BA3377" i="20" s="1"/>
  <c r="BB3377" i="20" s="1"/>
  <c r="AZ3313" i="20"/>
  <c r="BA3313" i="20" s="1"/>
  <c r="BB3313" i="20" s="1"/>
  <c r="AZ1824" i="20"/>
  <c r="BA1824" i="20" s="1"/>
  <c r="BB1824" i="20" s="1"/>
  <c r="AZ1808" i="20"/>
  <c r="BA1808" i="20" s="1"/>
  <c r="BB1808" i="20" s="1"/>
  <c r="AZ1829" i="20"/>
  <c r="BA1829" i="20" s="1"/>
  <c r="BB1829" i="20" s="1"/>
  <c r="AZ1813" i="20"/>
  <c r="BA1813" i="20" s="1"/>
  <c r="BB1813" i="20" s="1"/>
  <c r="AW1471" i="20"/>
  <c r="AX1471" i="20" s="1"/>
  <c r="AY1471" i="20" s="1"/>
  <c r="AZ1317" i="20"/>
  <c r="BA1317" i="20" s="1"/>
  <c r="BB1317" i="20" s="1"/>
  <c r="AW1474" i="20"/>
  <c r="AX1474" i="20" s="1"/>
  <c r="AY1474" i="20" s="1"/>
  <c r="AZ1326" i="20"/>
  <c r="BA1326" i="20" s="1"/>
  <c r="BB1326" i="20" s="1"/>
  <c r="AW1481" i="20"/>
  <c r="AX1481" i="20" s="1"/>
  <c r="AY1481" i="20" s="1"/>
  <c r="AZ1321" i="20"/>
  <c r="BA1321" i="20" s="1"/>
  <c r="BB1321" i="20" s="1"/>
  <c r="AW1231" i="20"/>
  <c r="AX1231" i="20" s="1"/>
  <c r="AY1231" i="20" s="1"/>
  <c r="AZ874" i="20"/>
  <c r="BA874" i="20" s="1"/>
  <c r="BB874" i="20" s="1"/>
  <c r="AW768" i="20"/>
  <c r="AX768" i="20" s="1"/>
  <c r="AY768" i="20" s="1"/>
  <c r="AW803" i="20"/>
  <c r="AX803" i="20" s="1"/>
  <c r="AY803" i="20" s="1"/>
  <c r="AZ802" i="20"/>
  <c r="BA802" i="20" s="1"/>
  <c r="BB802" i="20" s="1"/>
  <c r="AZ697" i="20"/>
  <c r="BA697" i="20" s="1"/>
  <c r="BB697" i="20" s="1"/>
  <c r="AZ755" i="20"/>
  <c r="BA755" i="20" s="1"/>
  <c r="BB755" i="20" s="1"/>
  <c r="AZ673" i="20"/>
  <c r="BA673" i="20" s="1"/>
  <c r="BB673" i="20" s="1"/>
  <c r="AZ498" i="20"/>
  <c r="BA498" i="20" s="1"/>
  <c r="BB498" i="20" s="1"/>
  <c r="AZ680" i="20"/>
  <c r="BA680" i="20" s="1"/>
  <c r="BB680" i="20" s="1"/>
  <c r="AZ648" i="20"/>
  <c r="BA648" i="20" s="1"/>
  <c r="BB648" i="20" s="1"/>
  <c r="AZ681" i="20"/>
  <c r="BA681" i="20" s="1"/>
  <c r="BB681" i="20" s="1"/>
  <c r="AZ685" i="20"/>
  <c r="BA685" i="20" s="1"/>
  <c r="BB685" i="20" s="1"/>
  <c r="AZ653" i="20"/>
  <c r="BA653" i="20" s="1"/>
  <c r="BB653" i="20" s="1"/>
  <c r="AZ574" i="20"/>
  <c r="BA574" i="20" s="1"/>
  <c r="BB574" i="20" s="1"/>
  <c r="AZ596" i="20"/>
  <c r="BA596" i="20" s="1"/>
  <c r="BB596" i="20" s="1"/>
  <c r="AZ563" i="20"/>
  <c r="BA563" i="20" s="1"/>
  <c r="BB563" i="20" s="1"/>
  <c r="AZ547" i="20"/>
  <c r="BA547" i="20" s="1"/>
  <c r="BB547" i="20" s="1"/>
  <c r="AZ531" i="20"/>
  <c r="BA531" i="20" s="1"/>
  <c r="BB531" i="20" s="1"/>
  <c r="AZ515" i="20"/>
  <c r="BA515" i="20" s="1"/>
  <c r="BB515" i="20" s="1"/>
  <c r="AZ598" i="20"/>
  <c r="BA598" i="20" s="1"/>
  <c r="BB598" i="20" s="1"/>
  <c r="AZ503" i="20"/>
  <c r="BA503" i="20" s="1"/>
  <c r="BB503" i="20" s="1"/>
  <c r="AZ482" i="20"/>
  <c r="BA482" i="20" s="1"/>
  <c r="BB482" i="20" s="1"/>
  <c r="AW373" i="20"/>
  <c r="AX373" i="20" s="1"/>
  <c r="AY373" i="20" s="1"/>
  <c r="AW367" i="20"/>
  <c r="AX367" i="20" s="1"/>
  <c r="AY367" i="20" s="1"/>
  <c r="AZ193" i="20"/>
  <c r="BA193" i="20" s="1"/>
  <c r="BB193" i="20" s="1"/>
  <c r="AZ196" i="20"/>
  <c r="BA196" i="20" s="1"/>
  <c r="BB196" i="20" s="1"/>
  <c r="AZ173" i="20"/>
  <c r="BA173" i="20" s="1"/>
  <c r="BB173" i="20" s="1"/>
  <c r="AW250" i="20"/>
  <c r="AX250" i="20" s="1"/>
  <c r="AY250" i="20" s="1"/>
  <c r="AZ167" i="20"/>
  <c r="BA167" i="20" s="1"/>
  <c r="BB167" i="20" s="1"/>
  <c r="AZ132" i="20"/>
  <c r="BA132" i="20" s="1"/>
  <c r="BB132" i="20" s="1"/>
  <c r="AZ128" i="20"/>
  <c r="BA128" i="20"/>
  <c r="BB128" i="20" s="1"/>
  <c r="AZ26" i="20"/>
  <c r="BA26" i="20" s="1"/>
  <c r="BB26" i="20" s="1"/>
  <c r="AW164" i="20"/>
  <c r="AX164" i="20" s="1"/>
  <c r="AY164" i="20" s="1"/>
  <c r="AW148" i="20"/>
  <c r="AX148" i="20" s="1"/>
  <c r="AY148" i="20" s="1"/>
  <c r="AZ76" i="20"/>
  <c r="BA76" i="20" s="1"/>
  <c r="BB76" i="20" s="1"/>
  <c r="AZ68" i="20"/>
  <c r="BA68" i="20" s="1"/>
  <c r="BB68" i="20" s="1"/>
  <c r="AZ4002" i="20"/>
  <c r="BA4002" i="20" s="1"/>
  <c r="BB4002" i="20" s="1"/>
  <c r="AZ3987" i="20"/>
  <c r="BA3987" i="20" s="1"/>
  <c r="BB3987" i="20" s="1"/>
  <c r="AZ3943" i="20"/>
  <c r="BA3943" i="20" s="1"/>
  <c r="BB3943" i="20" s="1"/>
  <c r="AZ3323" i="20"/>
  <c r="BA3323" i="20" s="1"/>
  <c r="BB3323" i="20" s="1"/>
  <c r="AW3905" i="20"/>
  <c r="AX3905" i="20" s="1"/>
  <c r="AY3905" i="20" s="1"/>
  <c r="AW3889" i="20"/>
  <c r="AX3889" i="20" s="1"/>
  <c r="AY3889" i="20" s="1"/>
  <c r="AW3805" i="20"/>
  <c r="AX3805" i="20" s="1"/>
  <c r="AY3805" i="20" s="1"/>
  <c r="AZ3437" i="20"/>
  <c r="BA3437" i="20" s="1"/>
  <c r="BB3437" i="20" s="1"/>
  <c r="AZ3373" i="20"/>
  <c r="BA3373" i="20" s="1"/>
  <c r="BB3373" i="20" s="1"/>
  <c r="AW3014" i="20"/>
  <c r="AX3014" i="20" s="1"/>
  <c r="AY3014" i="20" s="1"/>
  <c r="AW2463" i="20"/>
  <c r="AX2463" i="20" s="1"/>
  <c r="AY2463" i="20" s="1"/>
  <c r="AW2455" i="20"/>
  <c r="AX2455" i="20" s="1"/>
  <c r="AY2455" i="20" s="1"/>
  <c r="AW2447" i="20"/>
  <c r="AX2447" i="20" s="1"/>
  <c r="AY2447" i="20" s="1"/>
  <c r="AW2439" i="20"/>
  <c r="AX2439" i="20" s="1"/>
  <c r="AY2439" i="20" s="1"/>
  <c r="AW2431" i="20"/>
  <c r="AX2431" i="20" s="1"/>
  <c r="AY2431" i="20" s="1"/>
  <c r="AW2423" i="20"/>
  <c r="AX2423" i="20" s="1"/>
  <c r="AY2423" i="20" s="1"/>
  <c r="AW2415" i="20"/>
  <c r="AX2415" i="20" s="1"/>
  <c r="AY2415" i="20" s="1"/>
  <c r="AW2399" i="20"/>
  <c r="AX2399" i="20" s="1"/>
  <c r="AY2399" i="20" s="1"/>
  <c r="AW2383" i="20"/>
  <c r="AX2383" i="20" s="1"/>
  <c r="AY2383" i="20" s="1"/>
  <c r="AW2371" i="20"/>
  <c r="AX2371" i="20" s="1"/>
  <c r="AY2371" i="20" s="1"/>
  <c r="AW2363" i="20"/>
  <c r="AX2363" i="20" s="1"/>
  <c r="AY2363" i="20" s="1"/>
  <c r="AW2355" i="20"/>
  <c r="AX2355" i="20" s="1"/>
  <c r="AY2355" i="20" s="1"/>
  <c r="AW2347" i="20"/>
  <c r="AX2347" i="20" s="1"/>
  <c r="AY2347" i="20" s="1"/>
  <c r="AW2339" i="20"/>
  <c r="AX2339" i="20" s="1"/>
  <c r="AY2339" i="20" s="1"/>
  <c r="AW2331" i="20"/>
  <c r="AX2331" i="20" s="1"/>
  <c r="AY2331" i="20" s="1"/>
  <c r="AW2323" i="20"/>
  <c r="AX2323" i="20" s="1"/>
  <c r="AY2323" i="20" s="1"/>
  <c r="AW2315" i="20"/>
  <c r="AX2315" i="20" s="1"/>
  <c r="AY2315" i="20" s="1"/>
  <c r="AW2307" i="20"/>
  <c r="AX2307" i="20" s="1"/>
  <c r="AY2307" i="20" s="1"/>
  <c r="AW2299" i="20"/>
  <c r="AX2299" i="20" s="1"/>
  <c r="AY2299" i="20" s="1"/>
  <c r="AW2291" i="20"/>
  <c r="AX2291" i="20" s="1"/>
  <c r="AY2291" i="20" s="1"/>
  <c r="AW2283" i="20"/>
  <c r="AX2283" i="20" s="1"/>
  <c r="AY2283" i="20" s="1"/>
  <c r="AW2275" i="20"/>
  <c r="AX2275" i="20" s="1"/>
  <c r="AY2275" i="20" s="1"/>
  <c r="AW2267" i="20"/>
  <c r="AX2267" i="20" s="1"/>
  <c r="AY2267" i="20" s="1"/>
  <c r="AW2259" i="20"/>
  <c r="AX2259" i="20" s="1"/>
  <c r="AY2259" i="20" s="1"/>
  <c r="AW2251" i="20"/>
  <c r="AX2251" i="20" s="1"/>
  <c r="AY2251" i="20" s="1"/>
  <c r="AW2243" i="20"/>
  <c r="AX2243" i="20" s="1"/>
  <c r="AY2243" i="20" s="1"/>
  <c r="AW2235" i="20"/>
  <c r="AX2235" i="20" s="1"/>
  <c r="AY2235" i="20" s="1"/>
  <c r="AW2132" i="20"/>
  <c r="AX2132" i="20" s="1"/>
  <c r="AY2132" i="20" s="1"/>
  <c r="AW2100" i="20"/>
  <c r="AX2100" i="20" s="1"/>
  <c r="AY2100" i="20" s="1"/>
  <c r="AW2068" i="20"/>
  <c r="AX2068" i="20" s="1"/>
  <c r="AY2068" i="20" s="1"/>
  <c r="AW2036" i="20"/>
  <c r="AX2036" i="20" s="1"/>
  <c r="AY2036" i="20" s="1"/>
  <c r="AW2004" i="20"/>
  <c r="AX2004" i="20" s="1"/>
  <c r="AY2004" i="20" s="1"/>
  <c r="AW1972" i="20"/>
  <c r="AX1972" i="20" s="1"/>
  <c r="AY1972" i="20" s="1"/>
  <c r="AW1940" i="20"/>
  <c r="AX1940" i="20" s="1"/>
  <c r="AY1940" i="20" s="1"/>
  <c r="AW1908" i="20"/>
  <c r="AX1908" i="20" s="1"/>
  <c r="AY1908" i="20" s="1"/>
  <c r="AW1876" i="20"/>
  <c r="AX1876" i="20" s="1"/>
  <c r="AY1876" i="20" s="1"/>
  <c r="AW1456" i="20"/>
  <c r="AX1456" i="20" s="1"/>
  <c r="AY1456" i="20" s="1"/>
  <c r="AW1424" i="20"/>
  <c r="AX1424" i="20" s="1"/>
  <c r="AY1424" i="20" s="1"/>
  <c r="AW1392" i="20"/>
  <c r="AX1392" i="20" s="1"/>
  <c r="AY1392" i="20" s="1"/>
  <c r="AW1360" i="20"/>
  <c r="AX1360" i="20" s="1"/>
  <c r="AY1360" i="20" s="1"/>
  <c r="AW1202" i="20"/>
  <c r="AX1202" i="20" s="1"/>
  <c r="AY1202" i="20" s="1"/>
  <c r="AW1038" i="20"/>
  <c r="AX1038" i="20" s="1"/>
  <c r="AY1038" i="20" s="1"/>
  <c r="AW1006" i="20"/>
  <c r="AX1006" i="20" s="1"/>
  <c r="AY1006" i="20" s="1"/>
  <c r="AW873" i="20"/>
  <c r="AX873" i="20" s="1"/>
  <c r="AY873" i="20" s="1"/>
  <c r="AW967" i="20"/>
  <c r="AX967" i="20" s="1"/>
  <c r="AY967" i="20" s="1"/>
  <c r="AW955" i="20"/>
  <c r="AX955" i="20" s="1"/>
  <c r="AY955" i="20" s="1"/>
  <c r="AW923" i="20"/>
  <c r="AX923" i="20" s="1"/>
  <c r="AY923" i="20" s="1"/>
  <c r="AW891" i="20"/>
  <c r="AX891" i="20" s="1"/>
  <c r="AY891" i="20" s="1"/>
  <c r="AW783" i="20"/>
  <c r="AX783" i="20" s="1"/>
  <c r="AY783" i="20" s="1"/>
  <c r="AZ735" i="20"/>
  <c r="BA735" i="20" s="1"/>
  <c r="BB735" i="20" s="1"/>
  <c r="AZ840" i="20"/>
  <c r="BA840" i="20" s="1"/>
  <c r="BB840" i="20" s="1"/>
  <c r="AZ808" i="20"/>
  <c r="BA808" i="20" s="1"/>
  <c r="BB808" i="20" s="1"/>
  <c r="AZ766" i="20"/>
  <c r="BA766" i="20" s="1"/>
  <c r="BB766" i="20" s="1"/>
  <c r="AZ344" i="20"/>
  <c r="BA344" i="20" s="1"/>
  <c r="BB344" i="20" s="1"/>
  <c r="AW277" i="20"/>
  <c r="AX277" i="20" s="1"/>
  <c r="AY277" i="20" s="1"/>
  <c r="AZ316" i="20"/>
  <c r="BA316" i="20" s="1"/>
  <c r="BB316" i="20" s="1"/>
  <c r="AW319" i="20"/>
  <c r="AX319" i="20" s="1"/>
  <c r="AY319" i="20" s="1"/>
  <c r="AW253" i="20"/>
  <c r="AX253" i="20" s="1"/>
  <c r="AY253" i="20" s="1"/>
  <c r="AZ94" i="20"/>
  <c r="BA94" i="20" s="1"/>
  <c r="BB94" i="20" s="1"/>
  <c r="AZ56" i="20"/>
  <c r="BA56" i="20" s="1"/>
  <c r="BB56" i="20" s="1"/>
  <c r="AW23" i="20"/>
  <c r="AX23" i="20" s="1"/>
  <c r="AY23" i="20" s="1"/>
  <c r="AZ4000" i="20"/>
  <c r="BA4000" i="20" s="1"/>
  <c r="BB4000" i="20" s="1"/>
  <c r="AZ3970" i="20"/>
  <c r="BA3970" i="20"/>
  <c r="BB3970" i="20" s="1"/>
  <c r="AZ3958" i="20"/>
  <c r="BA3958" i="20" s="1"/>
  <c r="BB3958" i="20" s="1"/>
  <c r="AZ3946" i="20"/>
  <c r="BA3946" i="20" s="1"/>
  <c r="BB3946" i="20" s="1"/>
  <c r="AZ3335" i="20"/>
  <c r="BA3335" i="20" s="1"/>
  <c r="BB3335" i="20" s="1"/>
  <c r="AW3884" i="20"/>
  <c r="AX3884" i="20" s="1"/>
  <c r="AY3884" i="20" s="1"/>
  <c r="AW3872" i="20"/>
  <c r="AX3872" i="20" s="1"/>
  <c r="AY3872" i="20" s="1"/>
  <c r="AW3852" i="20"/>
  <c r="AX3852" i="20" s="1"/>
  <c r="AY3852" i="20" s="1"/>
  <c r="AW3796" i="20"/>
  <c r="AX3796" i="20" s="1"/>
  <c r="AY3796" i="20" s="1"/>
  <c r="AW3784" i="20"/>
  <c r="AX3784" i="20" s="1"/>
  <c r="AY3784" i="20" s="1"/>
  <c r="AW3772" i="20"/>
  <c r="AX3772" i="20" s="1"/>
  <c r="AY3772" i="20" s="1"/>
  <c r="AW3748" i="20"/>
  <c r="AX3748" i="20" s="1"/>
  <c r="AY3748" i="20" s="1"/>
  <c r="AZ3449" i="20"/>
  <c r="BA3449" i="20" s="1"/>
  <c r="BB3449" i="20" s="1"/>
  <c r="AZ3385" i="20"/>
  <c r="BA3385" i="20" s="1"/>
  <c r="BB3385" i="20" s="1"/>
  <c r="AZ3321" i="20"/>
  <c r="BA3321" i="20" s="1"/>
  <c r="BB3321" i="20" s="1"/>
  <c r="AW1478" i="20"/>
  <c r="AX1478" i="20" s="1"/>
  <c r="AY1478" i="20" s="1"/>
  <c r="AZ1327" i="20"/>
  <c r="BA1327" i="20" s="1"/>
  <c r="BB1327" i="20" s="1"/>
  <c r="AW1485" i="20"/>
  <c r="AX1485" i="20" s="1"/>
  <c r="AY1485" i="20" s="1"/>
  <c r="AZ1328" i="20"/>
  <c r="BA1328" i="20" s="1"/>
  <c r="BB1328" i="20" s="1"/>
  <c r="AW1233" i="20"/>
  <c r="AX1233" i="20" s="1"/>
  <c r="AY1233" i="20" s="1"/>
  <c r="AW962" i="20"/>
  <c r="AX962" i="20" s="1"/>
  <c r="AY962" i="20" s="1"/>
  <c r="AW930" i="20"/>
  <c r="AX930" i="20" s="1"/>
  <c r="AY930" i="20" s="1"/>
  <c r="AW898" i="20"/>
  <c r="AX898" i="20" s="1"/>
  <c r="AY898" i="20" s="1"/>
  <c r="AZ843" i="20"/>
  <c r="BA843" i="20" s="1"/>
  <c r="BB843" i="20" s="1"/>
  <c r="AZ811" i="20"/>
  <c r="BA811" i="20" s="1"/>
  <c r="BB811" i="20" s="1"/>
  <c r="AZ630" i="20"/>
  <c r="BA630" i="20" s="1"/>
  <c r="BB630" i="20" s="1"/>
  <c r="AZ506" i="20"/>
  <c r="BA506" i="20" s="1"/>
  <c r="BB506" i="20" s="1"/>
  <c r="AZ682" i="20"/>
  <c r="BA682" i="20" s="1"/>
  <c r="BB682" i="20" s="1"/>
  <c r="AZ650" i="20"/>
  <c r="BA650" i="20" s="1"/>
  <c r="BB650" i="20" s="1"/>
  <c r="AZ671" i="20"/>
  <c r="BA671" i="20" s="1"/>
  <c r="BB671" i="20" s="1"/>
  <c r="AZ616" i="20"/>
  <c r="BA616" i="20" s="1"/>
  <c r="BB616" i="20" s="1"/>
  <c r="AZ675" i="20"/>
  <c r="BA675" i="20" s="1"/>
  <c r="BB675" i="20" s="1"/>
  <c r="AZ622" i="20"/>
  <c r="BA622" i="20" s="1"/>
  <c r="BB622" i="20" s="1"/>
  <c r="AZ481" i="20"/>
  <c r="BA481" i="20" s="1"/>
  <c r="BB481" i="20" s="1"/>
  <c r="AZ617" i="20"/>
  <c r="BA617" i="20" s="1"/>
  <c r="BB617" i="20" s="1"/>
  <c r="AZ578" i="20"/>
  <c r="BA578" i="20" s="1"/>
  <c r="BB578" i="20" s="1"/>
  <c r="AZ561" i="20"/>
  <c r="BA561" i="20" s="1"/>
  <c r="BB561" i="20" s="1"/>
  <c r="AZ545" i="20"/>
  <c r="BA545" i="20" s="1"/>
  <c r="BB545" i="20" s="1"/>
  <c r="AZ529" i="20"/>
  <c r="BA529" i="20" s="1"/>
  <c r="BB529" i="20" s="1"/>
  <c r="AZ513" i="20"/>
  <c r="BA513" i="20" s="1"/>
  <c r="BB513" i="20" s="1"/>
  <c r="AZ584" i="20"/>
  <c r="BA584" i="20" s="1"/>
  <c r="BB584" i="20" s="1"/>
  <c r="AZ487" i="20"/>
  <c r="BA487" i="20" s="1"/>
  <c r="BB487" i="20" s="1"/>
  <c r="BC583" i="20"/>
  <c r="BD583" i="20"/>
  <c r="AW273" i="20"/>
  <c r="AX273" i="20" s="1"/>
  <c r="AY273" i="20" s="1"/>
  <c r="AZ198" i="20"/>
  <c r="BA198" i="20" s="1"/>
  <c r="BB198" i="20" s="1"/>
  <c r="AZ174" i="20"/>
  <c r="BA174" i="20" s="1"/>
  <c r="BB174" i="20" s="1"/>
  <c r="AZ97" i="20"/>
  <c r="BA97" i="20" s="1"/>
  <c r="BB97" i="20" s="1"/>
  <c r="AW240" i="20"/>
  <c r="AX240" i="20" s="1"/>
  <c r="AY240" i="20" s="1"/>
  <c r="AZ138" i="20"/>
  <c r="BA138" i="20" s="1"/>
  <c r="BB138" i="20" s="1"/>
  <c r="AZ124" i="20"/>
  <c r="BA124" i="20" s="1"/>
  <c r="BB124" i="20" s="1"/>
  <c r="AZ120" i="20"/>
  <c r="BA120" i="20" s="1"/>
  <c r="BB120" i="20" s="1"/>
  <c r="AZ107" i="20"/>
  <c r="BA107" i="20" s="1"/>
  <c r="BB107" i="20" s="1"/>
  <c r="AW162" i="20"/>
  <c r="AX162" i="20" s="1"/>
  <c r="AY162" i="20" s="1"/>
  <c r="AW146" i="20"/>
  <c r="AX146" i="20" s="1"/>
  <c r="AY146" i="20" s="1"/>
  <c r="AZ67" i="20"/>
  <c r="BA67" i="20" s="1"/>
  <c r="BB67" i="20" s="1"/>
  <c r="AZ72" i="20"/>
  <c r="BA72" i="20" s="1"/>
  <c r="BB72" i="20" s="1"/>
  <c r="AZ65" i="20"/>
  <c r="BA65" i="20" s="1"/>
  <c r="BB65" i="20" s="1"/>
  <c r="AZ37" i="20"/>
  <c r="BA37" i="20" s="1"/>
  <c r="BB37" i="20" s="1"/>
  <c r="AZ3483" i="20"/>
  <c r="BA3483" i="20" s="1"/>
  <c r="BB3483" i="20" s="1"/>
  <c r="AZ3420" i="20"/>
  <c r="BA3420" i="20" s="1"/>
  <c r="BB3420" i="20" s="1"/>
  <c r="AZ3378" i="20"/>
  <c r="BA3378" i="20" s="1"/>
  <c r="BB3378" i="20" s="1"/>
  <c r="AZ3328" i="20"/>
  <c r="BA3328" i="20" s="1"/>
  <c r="BB3328" i="20" s="1"/>
  <c r="AZ3547" i="20"/>
  <c r="BA3547" i="20" s="1"/>
  <c r="BB3547" i="20" s="1"/>
  <c r="AZ3515" i="20"/>
  <c r="BA3515" i="20" s="1"/>
  <c r="BB3515" i="20" s="1"/>
  <c r="AZ3468" i="20"/>
  <c r="BA3468" i="20" s="1"/>
  <c r="BB3468" i="20" s="1"/>
  <c r="AZ3416" i="20"/>
  <c r="BA3416" i="20" s="1"/>
  <c r="BB3416" i="20" s="1"/>
  <c r="AZ3374" i="20"/>
  <c r="BA3374" i="20" s="1"/>
  <c r="BB3374" i="20" s="1"/>
  <c r="AZ3322" i="20"/>
  <c r="BA3322" i="20" s="1"/>
  <c r="BB3322" i="20" s="1"/>
  <c r="AZ3540" i="20"/>
  <c r="BA3540" i="20"/>
  <c r="BB3540" i="20" s="1"/>
  <c r="AZ3508" i="20"/>
  <c r="BA3508" i="20" s="1"/>
  <c r="BB3508" i="20" s="1"/>
  <c r="AZ3459" i="20"/>
  <c r="BA3459" i="20"/>
  <c r="BB3459" i="20" s="1"/>
  <c r="AZ3402" i="20"/>
  <c r="BA3402" i="20" s="1"/>
  <c r="BB3402" i="20" s="1"/>
  <c r="AZ3937" i="20"/>
  <c r="BA3937" i="20"/>
  <c r="BB3937" i="20" s="1"/>
  <c r="AZ3331" i="20"/>
  <c r="BA3331" i="20" s="1"/>
  <c r="BB3331" i="20" s="1"/>
  <c r="AZ3021" i="20"/>
  <c r="BA3021" i="20" s="1"/>
  <c r="BB3021" i="20" s="1"/>
  <c r="AW3923" i="20"/>
  <c r="AX3923" i="20" s="1"/>
  <c r="AY3923" i="20" s="1"/>
  <c r="AW3887" i="20"/>
  <c r="AX3887" i="20" s="1"/>
  <c r="AY3887" i="20" s="1"/>
  <c r="AW3871" i="20"/>
  <c r="AX3871" i="20" s="1"/>
  <c r="AY3871" i="20" s="1"/>
  <c r="AW3855" i="20"/>
  <c r="AX3855" i="20" s="1"/>
  <c r="AY3855" i="20" s="1"/>
  <c r="AW3799" i="20"/>
  <c r="AX3799" i="20" s="1"/>
  <c r="AY3799" i="20" s="1"/>
  <c r="AW3787" i="20"/>
  <c r="AX3787" i="20" s="1"/>
  <c r="AY3787" i="20" s="1"/>
  <c r="AW3775" i="20"/>
  <c r="AX3775" i="20" s="1"/>
  <c r="AY3775" i="20" s="1"/>
  <c r="AW3707" i="20"/>
  <c r="AX3707" i="20" s="1"/>
  <c r="AY3707" i="20" s="1"/>
  <c r="AW3667" i="20"/>
  <c r="AX3667" i="20" s="1"/>
  <c r="AY3667" i="20" s="1"/>
  <c r="AW3635" i="20"/>
  <c r="AX3635" i="20" s="1"/>
  <c r="AY3635" i="20" s="1"/>
  <c r="AW3587" i="20"/>
  <c r="AX3587" i="20" s="1"/>
  <c r="AY3587" i="20" s="1"/>
  <c r="AW3525" i="20"/>
  <c r="AX3525" i="20" s="1"/>
  <c r="AY3525" i="20" s="1"/>
  <c r="AZ3445" i="20"/>
  <c r="BA3445" i="20" s="1"/>
  <c r="BB3445" i="20" s="1"/>
  <c r="AZ3317" i="20"/>
  <c r="BA3317" i="20" s="1"/>
  <c r="BB3317" i="20" s="1"/>
  <c r="AW2684" i="20"/>
  <c r="AX2684" i="20" s="1"/>
  <c r="AY2684" i="20" s="1"/>
  <c r="AW2652" i="20"/>
  <c r="AX2652" i="20" s="1"/>
  <c r="AY2652" i="20" s="1"/>
  <c r="AW2130" i="20"/>
  <c r="AX2130" i="20" s="1"/>
  <c r="AY2130" i="20" s="1"/>
  <c r="AW2098" i="20"/>
  <c r="AX2098" i="20" s="1"/>
  <c r="AY2098" i="20" s="1"/>
  <c r="AW2066" i="20"/>
  <c r="AX2066" i="20" s="1"/>
  <c r="AY2066" i="20" s="1"/>
  <c r="AW2034" i="20"/>
  <c r="AX2034" i="20" s="1"/>
  <c r="AY2034" i="20" s="1"/>
  <c r="AW2002" i="20"/>
  <c r="AX2002" i="20" s="1"/>
  <c r="AY2002" i="20" s="1"/>
  <c r="AW1970" i="20"/>
  <c r="AX1970" i="20" s="1"/>
  <c r="AY1970" i="20" s="1"/>
  <c r="AW1938" i="20"/>
  <c r="AX1938" i="20" s="1"/>
  <c r="AY1938" i="20" s="1"/>
  <c r="AW1906" i="20"/>
  <c r="AX1906" i="20" s="1"/>
  <c r="AY1906" i="20" s="1"/>
  <c r="AW1874" i="20"/>
  <c r="AX1874" i="20" s="1"/>
  <c r="AY1874" i="20" s="1"/>
  <c r="AW1621" i="20"/>
  <c r="AX1621" i="20" s="1"/>
  <c r="AY1621" i="20" s="1"/>
  <c r="AW1446" i="20"/>
  <c r="AX1446" i="20" s="1"/>
  <c r="AY1446" i="20" s="1"/>
  <c r="AW1414" i="20"/>
  <c r="AX1414" i="20" s="1"/>
  <c r="AY1414" i="20" s="1"/>
  <c r="AW1382" i="20"/>
  <c r="AX1382" i="20" s="1"/>
  <c r="AY1382" i="20" s="1"/>
  <c r="AW1350" i="20"/>
  <c r="AX1350" i="20" s="1"/>
  <c r="AY1350" i="20" s="1"/>
  <c r="AW1228" i="20"/>
  <c r="AX1228" i="20" s="1"/>
  <c r="AY1228" i="20" s="1"/>
  <c r="AW1196" i="20"/>
  <c r="AX1196" i="20"/>
  <c r="AY1196" i="20" s="1"/>
  <c r="AW1032" i="20"/>
  <c r="AX1032" i="20" s="1"/>
  <c r="AY1032" i="20" s="1"/>
  <c r="AW1000" i="20"/>
  <c r="AX1000" i="20" s="1"/>
  <c r="AY1000" i="20" s="1"/>
  <c r="AW945" i="20"/>
  <c r="AX945" i="20"/>
  <c r="AY945" i="20" s="1"/>
  <c r="AW913" i="20"/>
  <c r="AX913" i="20" s="1"/>
  <c r="AY913" i="20" s="1"/>
  <c r="AW881" i="20"/>
  <c r="AX881" i="20"/>
  <c r="AY881" i="20" s="1"/>
  <c r="AW788" i="20"/>
  <c r="AX788" i="20" s="1"/>
  <c r="AY788" i="20" s="1"/>
  <c r="AZ757" i="20"/>
  <c r="BA757" i="20" s="1"/>
  <c r="BB757" i="20" s="1"/>
  <c r="AZ842" i="20"/>
  <c r="BA842" i="20"/>
  <c r="BB842" i="20" s="1"/>
  <c r="AZ810" i="20"/>
  <c r="BA810" i="20" s="1"/>
  <c r="BB810" i="20" s="1"/>
  <c r="AZ774" i="20"/>
  <c r="BA774" i="20"/>
  <c r="BB774" i="20" s="1"/>
  <c r="AZ726" i="20"/>
  <c r="BA726" i="20" s="1"/>
  <c r="BB726" i="20" s="1"/>
  <c r="AZ759" i="20"/>
  <c r="BA759" i="20" s="1"/>
  <c r="BB759" i="20" s="1"/>
  <c r="AZ603" i="20"/>
  <c r="BA603" i="20" s="1"/>
  <c r="BB603" i="20" s="1"/>
  <c r="AZ353" i="20"/>
  <c r="BA353" i="20" s="1"/>
  <c r="BB353" i="20" s="1"/>
  <c r="AW301" i="20"/>
  <c r="AX301" i="20" s="1"/>
  <c r="AY301" i="20" s="1"/>
  <c r="AW307" i="20"/>
  <c r="AX307" i="20" s="1"/>
  <c r="AY307" i="20" s="1"/>
  <c r="AW247" i="20"/>
  <c r="AX247" i="20" s="1"/>
  <c r="AY247" i="20" s="1"/>
  <c r="AW133" i="20"/>
  <c r="AX133" i="20" s="1"/>
  <c r="AY133" i="20" s="1"/>
  <c r="AZ87" i="20"/>
  <c r="BA87" i="20" s="1"/>
  <c r="BB87" i="20" s="1"/>
  <c r="AZ60" i="20"/>
  <c r="BA60" i="20" s="1"/>
  <c r="BB60" i="20" s="1"/>
  <c r="AZ3492" i="20"/>
  <c r="BA3492" i="20" s="1"/>
  <c r="BB3492" i="20" s="1"/>
  <c r="AZ3298" i="20"/>
  <c r="BA3298" i="20" s="1"/>
  <c r="BB3298" i="20" s="1"/>
  <c r="AZ3431" i="20"/>
  <c r="BA3431" i="20" s="1"/>
  <c r="BB3431" i="20" s="1"/>
  <c r="AZ3386" i="20"/>
  <c r="BA3386" i="20" s="1"/>
  <c r="BB3386" i="20" s="1"/>
  <c r="AZ3265" i="20"/>
  <c r="BA3265" i="20" s="1"/>
  <c r="BB3265" i="20" s="1"/>
  <c r="AZ3262" i="20"/>
  <c r="BA3262" i="20" s="1"/>
  <c r="BB3262" i="20" s="1"/>
  <c r="AZ3134" i="20"/>
  <c r="BA3134" i="20" s="1"/>
  <c r="BB3134" i="20" s="1"/>
  <c r="AZ3267" i="20"/>
  <c r="BA3267" i="20" s="1"/>
  <c r="BB3267" i="20" s="1"/>
  <c r="AZ3139" i="20"/>
  <c r="BA3139" i="20" s="1"/>
  <c r="BB3139" i="20" s="1"/>
  <c r="AZ3268" i="20"/>
  <c r="BA3268" i="20" s="1"/>
  <c r="BB3268" i="20" s="1"/>
  <c r="AZ3140" i="20"/>
  <c r="BA3140" i="20" s="1"/>
  <c r="BB3140" i="20" s="1"/>
  <c r="AW2680" i="20"/>
  <c r="AX2680" i="20" s="1"/>
  <c r="AY2680" i="20" s="1"/>
  <c r="AW2528" i="20"/>
  <c r="AX2528" i="20" s="1"/>
  <c r="AY2528" i="20" s="1"/>
  <c r="AW2691" i="20"/>
  <c r="AX2691" i="20" s="1"/>
  <c r="AY2691" i="20" s="1"/>
  <c r="AW2563" i="20"/>
  <c r="AX2563" i="20" s="1"/>
  <c r="AY2563" i="20" s="1"/>
  <c r="AW2994" i="20"/>
  <c r="AX2994" i="20" s="1"/>
  <c r="AY2994" i="20" s="1"/>
  <c r="AW2962" i="20"/>
  <c r="AX2962" i="20" s="1"/>
  <c r="AY2962" i="20" s="1"/>
  <c r="AW2930" i="20"/>
  <c r="AX2930" i="20" s="1"/>
  <c r="AY2930" i="20" s="1"/>
  <c r="AW2898" i="20"/>
  <c r="AX2898" i="20" s="1"/>
  <c r="AY2898" i="20" s="1"/>
  <c r="AW2866" i="20"/>
  <c r="AX2866" i="20" s="1"/>
  <c r="AY2866" i="20" s="1"/>
  <c r="AW2834" i="20"/>
  <c r="AX2834" i="20" s="1"/>
  <c r="AY2834" i="20" s="1"/>
  <c r="AW2818" i="20"/>
  <c r="AX2818" i="20" s="1"/>
  <c r="AY2818" i="20" s="1"/>
  <c r="AW2790" i="20"/>
  <c r="AX2790" i="20" s="1"/>
  <c r="AY2790" i="20" s="1"/>
  <c r="AW2726" i="20"/>
  <c r="AX2726" i="20" s="1"/>
  <c r="AY2726" i="20" s="1"/>
  <c r="AW2662" i="20"/>
  <c r="AX2662" i="20" s="1"/>
  <c r="AY2662" i="20" s="1"/>
  <c r="AW2598" i="20"/>
  <c r="AX2598" i="20" s="1"/>
  <c r="AY2598" i="20" s="1"/>
  <c r="AW2534" i="20"/>
  <c r="AX2534" i="20" s="1"/>
  <c r="AY2534" i="20" s="1"/>
  <c r="AW2765" i="20"/>
  <c r="AX2765" i="20" s="1"/>
  <c r="AY2765" i="20" s="1"/>
  <c r="AW2701" i="20"/>
  <c r="AX2701" i="20" s="1"/>
  <c r="AY2701" i="20" s="1"/>
  <c r="AW2637" i="20"/>
  <c r="AX2637" i="20" s="1"/>
  <c r="AY2637" i="20" s="1"/>
  <c r="AW2573" i="20"/>
  <c r="AX2573" i="20" s="1"/>
  <c r="AY2573" i="20" s="1"/>
  <c r="AZ1841" i="20"/>
  <c r="BA1841" i="20" s="1"/>
  <c r="BB1841" i="20" s="1"/>
  <c r="AW2502" i="20"/>
  <c r="AX2502" i="20" s="1"/>
  <c r="AY2502" i="20" s="1"/>
  <c r="AW2486" i="20"/>
  <c r="AX2486" i="20" s="1"/>
  <c r="AY2486" i="20" s="1"/>
  <c r="AW2470" i="20"/>
  <c r="AX2470" i="20" s="1"/>
  <c r="AY2470" i="20" s="1"/>
  <c r="AW2438" i="20"/>
  <c r="AX2438" i="20" s="1"/>
  <c r="AY2438" i="20" s="1"/>
  <c r="AW2406" i="20"/>
  <c r="AX2406" i="20"/>
  <c r="AY2406" i="20" s="1"/>
  <c r="AW2374" i="20"/>
  <c r="AX2374" i="20" s="1"/>
  <c r="AY2374" i="20" s="1"/>
  <c r="AW2342" i="20"/>
  <c r="AX2342" i="20"/>
  <c r="AY2342" i="20" s="1"/>
  <c r="AW2310" i="20"/>
  <c r="AX2310" i="20" s="1"/>
  <c r="AY2310" i="20" s="1"/>
  <c r="AW2278" i="20"/>
  <c r="AX2278" i="20"/>
  <c r="AY2278" i="20" s="1"/>
  <c r="AW2246" i="20"/>
  <c r="AX2246" i="20" s="1"/>
  <c r="AY2246" i="20" s="1"/>
  <c r="AW2223" i="20"/>
  <c r="AX2223" i="20"/>
  <c r="AY2223" i="20" s="1"/>
  <c r="AW2207" i="20"/>
  <c r="AX2207" i="20" s="1"/>
  <c r="AY2207" i="20" s="1"/>
  <c r="AW2191" i="20"/>
  <c r="AX2191" i="20"/>
  <c r="AY2191" i="20" s="1"/>
  <c r="AW2175" i="20"/>
  <c r="AX2175" i="20" s="1"/>
  <c r="AY2175" i="20" s="1"/>
  <c r="AW2159" i="20"/>
  <c r="AX2159" i="20"/>
  <c r="AY2159" i="20" s="1"/>
  <c r="AW1467" i="20"/>
  <c r="AX1467" i="20" s="1"/>
  <c r="AY1467" i="20" s="1"/>
  <c r="AW1608" i="20"/>
  <c r="AX1608" i="20" s="1"/>
  <c r="AY1608" i="20" s="1"/>
  <c r="AW1592" i="20"/>
  <c r="AX1592" i="20" s="1"/>
  <c r="AY1592" i="20" s="1"/>
  <c r="AW1576" i="20"/>
  <c r="AX1576" i="20" s="1"/>
  <c r="AY1576" i="20" s="1"/>
  <c r="AW1560" i="20"/>
  <c r="AX1560" i="20" s="1"/>
  <c r="AY1560" i="20" s="1"/>
  <c r="AW1544" i="20"/>
  <c r="AX1544" i="20" s="1"/>
  <c r="AY1544" i="20" s="1"/>
  <c r="AW1528" i="20"/>
  <c r="AX1528" i="20" s="1"/>
  <c r="AY1528" i="20" s="1"/>
  <c r="AW1512" i="20"/>
  <c r="AX1512" i="20" s="1"/>
  <c r="AY1512" i="20" s="1"/>
  <c r="AW1496" i="20"/>
  <c r="AX1496" i="20" s="1"/>
  <c r="AY1496" i="20" s="1"/>
  <c r="AZ1322" i="20"/>
  <c r="BA1322" i="20" s="1"/>
  <c r="BB1322" i="20" s="1"/>
  <c r="AW1175" i="20"/>
  <c r="AX1175" i="20" s="1"/>
  <c r="AY1175" i="20" s="1"/>
  <c r="AW1159" i="20"/>
  <c r="AX1159" i="20" s="1"/>
  <c r="AY1159" i="20" s="1"/>
  <c r="AW1143" i="20"/>
  <c r="AX1143" i="20" s="1"/>
  <c r="AY1143" i="20" s="1"/>
  <c r="AW1127" i="20"/>
  <c r="AX1127" i="20" s="1"/>
  <c r="AY1127" i="20" s="1"/>
  <c r="AW1111" i="20"/>
  <c r="AX1111" i="20" s="1"/>
  <c r="AY1111" i="20" s="1"/>
  <c r="AW1095" i="20"/>
  <c r="AX1095" i="20" s="1"/>
  <c r="AY1095" i="20" s="1"/>
  <c r="AW1079" i="20"/>
  <c r="AX1079" i="20" s="1"/>
  <c r="AY1079" i="20" s="1"/>
  <c r="AW1063" i="20"/>
  <c r="AX1063" i="20" s="1"/>
  <c r="AY1063" i="20" s="1"/>
  <c r="AZ699" i="20"/>
  <c r="BA699" i="20" s="1"/>
  <c r="BB699" i="20" s="1"/>
  <c r="AZ496" i="20"/>
  <c r="BA496" i="20" s="1"/>
  <c r="BB496" i="20" s="1"/>
  <c r="AZ550" i="20"/>
  <c r="BA550" i="20"/>
  <c r="BB550" i="20" s="1"/>
  <c r="AZ518" i="20"/>
  <c r="BA518" i="20" s="1"/>
  <c r="BB518" i="20" s="1"/>
  <c r="AW379" i="20"/>
  <c r="AX379" i="20"/>
  <c r="AY379" i="20" s="1"/>
  <c r="AZ200" i="20"/>
  <c r="BA200" i="20" s="1"/>
  <c r="BB200" i="20" s="1"/>
  <c r="AZ6" i="20"/>
  <c r="BA6" i="20"/>
  <c r="BB6" i="20" s="1"/>
  <c r="AZ3403" i="20"/>
  <c r="BA3403" i="20" s="1"/>
  <c r="BB3403" i="20" s="1"/>
  <c r="AZ3306" i="20"/>
  <c r="BA3306" i="20"/>
  <c r="BB3306" i="20" s="1"/>
  <c r="AZ3372" i="20"/>
  <c r="BA3372" i="20" s="1"/>
  <c r="BB3372" i="20" s="1"/>
  <c r="AZ3503" i="20"/>
  <c r="BA3503" i="20"/>
  <c r="BB3503" i="20" s="1"/>
  <c r="AZ3292" i="20"/>
  <c r="BA3292" i="20" s="1"/>
  <c r="BB3292" i="20" s="1"/>
  <c r="AZ3396" i="20"/>
  <c r="BA3396" i="20"/>
  <c r="BB3396" i="20" s="1"/>
  <c r="AZ3271" i="20"/>
  <c r="BA3271" i="20" s="1"/>
  <c r="BB3271" i="20" s="1"/>
  <c r="AW2756" i="20"/>
  <c r="AX2756" i="20"/>
  <c r="AY2756" i="20" s="1"/>
  <c r="AW2620" i="20"/>
  <c r="AX2620" i="20" s="1"/>
  <c r="AY2620" i="20" s="1"/>
  <c r="AW2556" i="20"/>
  <c r="AX2556" i="20"/>
  <c r="AY2556" i="20" s="1"/>
  <c r="AW2783" i="20"/>
  <c r="AX2783" i="20" s="1"/>
  <c r="AY2783" i="20" s="1"/>
  <c r="AW2719" i="20"/>
  <c r="AX2719" i="20"/>
  <c r="AY2719" i="20" s="1"/>
  <c r="AW2655" i="20"/>
  <c r="AX2655" i="20" s="1"/>
  <c r="AY2655" i="20" s="1"/>
  <c r="AW2591" i="20"/>
  <c r="AX2591" i="20"/>
  <c r="AY2591" i="20" s="1"/>
  <c r="AW2527" i="20"/>
  <c r="AX2527" i="20" s="1"/>
  <c r="AY2527" i="20" s="1"/>
  <c r="AW3001" i="20"/>
  <c r="AX3001" i="20"/>
  <c r="AY3001" i="20" s="1"/>
  <c r="AW2985" i="20"/>
  <c r="AX2985" i="20" s="1"/>
  <c r="AY2985" i="20" s="1"/>
  <c r="AW2969" i="20"/>
  <c r="AX2969" i="20"/>
  <c r="AY2969" i="20" s="1"/>
  <c r="AW2953" i="20"/>
  <c r="AX2953" i="20" s="1"/>
  <c r="AY2953" i="20" s="1"/>
  <c r="AW2937" i="20"/>
  <c r="AX2937" i="20"/>
  <c r="AY2937" i="20" s="1"/>
  <c r="AW2921" i="20"/>
  <c r="AX2921" i="20" s="1"/>
  <c r="AY2921" i="20" s="1"/>
  <c r="AW2905" i="20"/>
  <c r="AX2905" i="20"/>
  <c r="AY2905" i="20" s="1"/>
  <c r="AW2889" i="20"/>
  <c r="AX2889" i="20" s="1"/>
  <c r="AY2889" i="20" s="1"/>
  <c r="AW2873" i="20"/>
  <c r="AX2873" i="20"/>
  <c r="AY2873" i="20" s="1"/>
  <c r="AW2857" i="20"/>
  <c r="AX2857" i="20" s="1"/>
  <c r="AY2857" i="20" s="1"/>
  <c r="AW2841" i="20"/>
  <c r="AX2841" i="20"/>
  <c r="AY2841" i="20" s="1"/>
  <c r="AW2825" i="20"/>
  <c r="AX2825" i="20" s="1"/>
  <c r="AY2825" i="20" s="1"/>
  <c r="AW2809" i="20"/>
  <c r="AX2809" i="20"/>
  <c r="AY2809" i="20" s="1"/>
  <c r="AW2754" i="20"/>
  <c r="AX2754" i="20" s="1"/>
  <c r="AY2754" i="20" s="1"/>
  <c r="AW2690" i="20"/>
  <c r="AX2690" i="20"/>
  <c r="AY2690" i="20" s="1"/>
  <c r="AW2626" i="20"/>
  <c r="AX2626" i="20" s="1"/>
  <c r="AY2626" i="20" s="1"/>
  <c r="AW2562" i="20"/>
  <c r="AX2562" i="20"/>
  <c r="AY2562" i="20" s="1"/>
  <c r="AW2793" i="20"/>
  <c r="AX2793" i="20" s="1"/>
  <c r="AY2793" i="20" s="1"/>
  <c r="AW2729" i="20"/>
  <c r="AX2729" i="20"/>
  <c r="AY2729" i="20" s="1"/>
  <c r="AW2665" i="20"/>
  <c r="AX2665" i="20" s="1"/>
  <c r="AY2665" i="20" s="1"/>
  <c r="AW2601" i="20"/>
  <c r="AX2601" i="20"/>
  <c r="AY2601" i="20" s="1"/>
  <c r="AW2509" i="20"/>
  <c r="AX2509" i="20" s="1"/>
  <c r="AY2509" i="20" s="1"/>
  <c r="AW2477" i="20"/>
  <c r="AX2477" i="20" s="1"/>
  <c r="AY2477" i="20" s="1"/>
  <c r="AW2416" i="20"/>
  <c r="AX2416" i="20" s="1"/>
  <c r="AY2416" i="20" s="1"/>
  <c r="AW2352" i="20"/>
  <c r="AX2352" i="20" s="1"/>
  <c r="AY2352" i="20" s="1"/>
  <c r="AW2288" i="20"/>
  <c r="AX2288" i="20" s="1"/>
  <c r="AY2288" i="20" s="1"/>
  <c r="AW2226" i="20"/>
  <c r="AX2226" i="20" s="1"/>
  <c r="AY2226" i="20" s="1"/>
  <c r="AW2194" i="20"/>
  <c r="AX2194" i="20" s="1"/>
  <c r="AY2194" i="20" s="1"/>
  <c r="AW2162" i="20"/>
  <c r="AX2162" i="20" s="1"/>
  <c r="AY2162" i="20" s="1"/>
  <c r="AZ1785" i="20"/>
  <c r="BA1785" i="20" s="1"/>
  <c r="BB1785" i="20" s="1"/>
  <c r="AZ1720" i="20"/>
  <c r="BA1720" i="20" s="1"/>
  <c r="BB1720" i="20" s="1"/>
  <c r="AZ1656" i="20"/>
  <c r="BA1656" i="20" s="1"/>
  <c r="BB1656" i="20" s="1"/>
  <c r="AW1475" i="20"/>
  <c r="AX1475" i="20" s="1"/>
  <c r="AY1475" i="20" s="1"/>
  <c r="AW1599" i="20"/>
  <c r="AX1599" i="20" s="1"/>
  <c r="AY1599" i="20" s="1"/>
  <c r="AW1567" i="20"/>
  <c r="AX1567" i="20" s="1"/>
  <c r="AY1567" i="20" s="1"/>
  <c r="AW1535" i="20"/>
  <c r="AX1535" i="20" s="1"/>
  <c r="AY1535" i="20" s="1"/>
  <c r="AW1503" i="20"/>
  <c r="AX1503" i="20" s="1"/>
  <c r="AY1503" i="20" s="1"/>
  <c r="AW1162" i="20"/>
  <c r="AX1162" i="20" s="1"/>
  <c r="AY1162" i="20" s="1"/>
  <c r="AW1130" i="20"/>
  <c r="AX1130" i="20" s="1"/>
  <c r="AY1130" i="20" s="1"/>
  <c r="AW1098" i="20"/>
  <c r="AX1098" i="20" s="1"/>
  <c r="AY1098" i="20" s="1"/>
  <c r="AW1066" i="20"/>
  <c r="AX1066" i="20" s="1"/>
  <c r="AY1066" i="20" s="1"/>
  <c r="AZ414" i="20"/>
  <c r="BA414" i="20" s="1"/>
  <c r="BB414" i="20" s="1"/>
  <c r="AZ556" i="20"/>
  <c r="BA556" i="20" s="1"/>
  <c r="BB556" i="20" s="1"/>
  <c r="AZ415" i="20"/>
  <c r="BA415" i="20" s="1"/>
  <c r="BB415" i="20" s="1"/>
  <c r="AW375" i="20"/>
  <c r="AX375" i="20"/>
  <c r="AY375" i="20" s="1"/>
  <c r="AZ114" i="20"/>
  <c r="BA114" i="20"/>
  <c r="BB114" i="20" s="1"/>
  <c r="AZ3376" i="20"/>
  <c r="BA3376" i="20"/>
  <c r="BB3376" i="20" s="1"/>
  <c r="AZ3303" i="20"/>
  <c r="BA3303" i="20"/>
  <c r="BB3303" i="20" s="1"/>
  <c r="AZ3544" i="20"/>
  <c r="BA3544" i="20"/>
  <c r="BB3544" i="20" s="1"/>
  <c r="AZ3121" i="20"/>
  <c r="BA3121" i="20"/>
  <c r="BB3121" i="20" s="1"/>
  <c r="AZ3206" i="20"/>
  <c r="BA3206" i="20"/>
  <c r="BB3206" i="20" s="1"/>
  <c r="AZ3078" i="20"/>
  <c r="BA3078" i="20"/>
  <c r="BB3078" i="20" s="1"/>
  <c r="AZ3195" i="20"/>
  <c r="BA3195" i="20"/>
  <c r="BB3195" i="20" s="1"/>
  <c r="AZ3067" i="20"/>
  <c r="BA3067" i="20"/>
  <c r="BB3067" i="20" s="1"/>
  <c r="AZ3196" i="20"/>
  <c r="BA3196" i="20"/>
  <c r="BB3196" i="20" s="1"/>
  <c r="AZ3068" i="20"/>
  <c r="BA3068" i="20"/>
  <c r="BB3068" i="20" s="1"/>
  <c r="AW2784" i="20"/>
  <c r="AX2784" i="20"/>
  <c r="AY2784" i="20" s="1"/>
  <c r="AW2600" i="20"/>
  <c r="AX2600" i="20"/>
  <c r="AY2600" i="20" s="1"/>
  <c r="AW2763" i="20"/>
  <c r="AX2763" i="20"/>
  <c r="AY2763" i="20" s="1"/>
  <c r="AW2635" i="20"/>
  <c r="AX2635" i="20"/>
  <c r="AY2635" i="20" s="1"/>
  <c r="AW3012" i="20"/>
  <c r="AX3012" i="20"/>
  <c r="AY3012" i="20" s="1"/>
  <c r="AW2980" i="20"/>
  <c r="AX2980" i="20"/>
  <c r="AY2980" i="20" s="1"/>
  <c r="AW2948" i="20"/>
  <c r="AX2948" i="20"/>
  <c r="AY2948" i="20" s="1"/>
  <c r="AW2916" i="20"/>
  <c r="AX2916" i="20"/>
  <c r="AY2916" i="20" s="1"/>
  <c r="AW2884" i="20"/>
  <c r="AX2884" i="20"/>
  <c r="AY2884" i="20" s="1"/>
  <c r="AW2852" i="20"/>
  <c r="AX2852" i="20"/>
  <c r="AY2852" i="20" s="1"/>
  <c r="AW2820" i="20"/>
  <c r="AX2820" i="20"/>
  <c r="AY2820" i="20" s="1"/>
  <c r="AW2734" i="20"/>
  <c r="AX2734" i="20"/>
  <c r="AY2734" i="20" s="1"/>
  <c r="AW2606" i="20"/>
  <c r="AX2606" i="20"/>
  <c r="AY2606" i="20" s="1"/>
  <c r="AW2773" i="20"/>
  <c r="AX2773" i="20"/>
  <c r="AY2773" i="20" s="1"/>
  <c r="AW2645" i="20"/>
  <c r="AX2645" i="20"/>
  <c r="AY2645" i="20" s="1"/>
  <c r="AW2517" i="20"/>
  <c r="AX2517" i="20"/>
  <c r="AY2517" i="20" s="1"/>
  <c r="AW2492" i="20"/>
  <c r="AX2492" i="20" s="1"/>
  <c r="AY2492" i="20" s="1"/>
  <c r="AW2450" i="20"/>
  <c r="AX2450" i="20" s="1"/>
  <c r="AY2450" i="20" s="1"/>
  <c r="AW2386" i="20"/>
  <c r="AX2386" i="20"/>
  <c r="AY2386" i="20" s="1"/>
  <c r="AW2322" i="20"/>
  <c r="AX2322" i="20"/>
  <c r="AY2322" i="20" s="1"/>
  <c r="AW2258" i="20"/>
  <c r="AX2258" i="20"/>
  <c r="AY2258" i="20" s="1"/>
  <c r="AW2209" i="20"/>
  <c r="AX2209" i="20"/>
  <c r="AY2209" i="20" s="1"/>
  <c r="AW2177" i="20"/>
  <c r="AX2177" i="20"/>
  <c r="AY2177" i="20" s="1"/>
  <c r="AZ1730" i="20"/>
  <c r="BA1730" i="20"/>
  <c r="BB1730" i="20" s="1"/>
  <c r="AZ1666" i="20"/>
  <c r="BA1666" i="20"/>
  <c r="BB1666" i="20" s="1"/>
  <c r="AZ1332" i="20"/>
  <c r="BA1332" i="20"/>
  <c r="BB1332" i="20" s="1"/>
  <c r="AW1602" i="20"/>
  <c r="AX1602" i="20" s="1"/>
  <c r="AY1602" i="20" s="1"/>
  <c r="AW1570" i="20"/>
  <c r="AX1570" i="20" s="1"/>
  <c r="AY1570" i="20" s="1"/>
  <c r="AW1554" i="20"/>
  <c r="AX1554" i="20" s="1"/>
  <c r="AY1554" i="20" s="1"/>
  <c r="AW1538" i="20"/>
  <c r="AX1538" i="20" s="1"/>
  <c r="AY1538" i="20" s="1"/>
  <c r="AW1522" i="20"/>
  <c r="AX1522" i="20" s="1"/>
  <c r="AY1522" i="20" s="1"/>
  <c r="AW1506" i="20"/>
  <c r="AX1506" i="20" s="1"/>
  <c r="AY1506" i="20" s="1"/>
  <c r="AW1484" i="20"/>
  <c r="AX1484" i="20"/>
  <c r="AY1484" i="20" s="1"/>
  <c r="AW1177" i="20"/>
  <c r="AX1177" i="20" s="1"/>
  <c r="AY1177" i="20" s="1"/>
  <c r="AW1161" i="20"/>
  <c r="AX1161" i="20" s="1"/>
  <c r="AY1161" i="20" s="1"/>
  <c r="AW1145" i="20"/>
  <c r="AX1145" i="20" s="1"/>
  <c r="AY1145" i="20" s="1"/>
  <c r="AW1129" i="20"/>
  <c r="AX1129" i="20" s="1"/>
  <c r="AY1129" i="20" s="1"/>
  <c r="AW1113" i="20"/>
  <c r="AX1113" i="20" s="1"/>
  <c r="AY1113" i="20" s="1"/>
  <c r="AW1097" i="20"/>
  <c r="AX1097" i="20" s="1"/>
  <c r="AY1097" i="20" s="1"/>
  <c r="AW1081" i="20"/>
  <c r="AX1081" i="20" s="1"/>
  <c r="AY1081" i="20" s="1"/>
  <c r="AW1065" i="20"/>
  <c r="AX1065" i="20" s="1"/>
  <c r="AY1065" i="20" s="1"/>
  <c r="AZ705" i="20"/>
  <c r="BA705" i="20" s="1"/>
  <c r="BB705" i="20" s="1"/>
  <c r="AZ586" i="20"/>
  <c r="BA586" i="20" s="1"/>
  <c r="BB586" i="20" s="1"/>
  <c r="AZ480" i="20"/>
  <c r="BA480" i="20" s="1"/>
  <c r="BB480" i="20" s="1"/>
  <c r="AZ570" i="20"/>
  <c r="BA570" i="20" s="1"/>
  <c r="BB570" i="20" s="1"/>
  <c r="AZ538" i="20"/>
  <c r="BA538" i="20" s="1"/>
  <c r="BB538" i="20" s="1"/>
  <c r="AW388" i="20"/>
  <c r="AX388" i="20" s="1"/>
  <c r="AY388" i="20" s="1"/>
  <c r="AW387" i="20"/>
  <c r="AX387" i="20" s="1"/>
  <c r="AY387" i="20" s="1"/>
  <c r="AW258" i="20"/>
  <c r="AX258" i="20" s="1"/>
  <c r="AY258" i="20" s="1"/>
  <c r="AZ229" i="20"/>
  <c r="BA229" i="20" s="1"/>
  <c r="BB229" i="20" s="1"/>
  <c r="AZ105" i="20"/>
  <c r="BA105" i="20" s="1"/>
  <c r="BB105" i="20" s="1"/>
  <c r="AZ13" i="20"/>
  <c r="BA13" i="20"/>
  <c r="BB13" i="20" s="1"/>
  <c r="AZ3392" i="20"/>
  <c r="BA3392" i="20"/>
  <c r="BB3392" i="20" s="1"/>
  <c r="AZ3290" i="20"/>
  <c r="BA3290" i="20"/>
  <c r="BB3290" i="20" s="1"/>
  <c r="AZ3279" i="20"/>
  <c r="BA3279" i="20"/>
  <c r="BB3279" i="20" s="1"/>
  <c r="AZ3422" i="20"/>
  <c r="BA3422" i="20"/>
  <c r="BB3422" i="20" s="1"/>
  <c r="AZ3276" i="20"/>
  <c r="BA3276" i="20"/>
  <c r="BB3276" i="20" s="1"/>
  <c r="AZ3418" i="20"/>
  <c r="BA3418" i="20"/>
  <c r="BB3418" i="20" s="1"/>
  <c r="AZ3159" i="20"/>
  <c r="BA3159" i="20"/>
  <c r="BB3159" i="20" s="1"/>
  <c r="AZ3031" i="20"/>
  <c r="BA3031" i="20"/>
  <c r="BB3031" i="20" s="1"/>
  <c r="AZ3160" i="20"/>
  <c r="BA3160" i="20"/>
  <c r="BB3160" i="20" s="1"/>
  <c r="AZ3032" i="20"/>
  <c r="BA3032" i="20"/>
  <c r="BB3032" i="20" s="1"/>
  <c r="AW2780" i="20"/>
  <c r="AX2780" i="20"/>
  <c r="AY2780" i="20" s="1"/>
  <c r="AW2704" i="20"/>
  <c r="AX2704" i="20"/>
  <c r="AY2704" i="20" s="1"/>
  <c r="AW2612" i="20"/>
  <c r="AX2612" i="20"/>
  <c r="AY2612" i="20" s="1"/>
  <c r="AW2548" i="20"/>
  <c r="AX2548" i="20"/>
  <c r="AY2548" i="20" s="1"/>
  <c r="AW2775" i="20"/>
  <c r="AX2775" i="20"/>
  <c r="AY2775" i="20" s="1"/>
  <c r="AW2711" i="20"/>
  <c r="AX2711" i="20"/>
  <c r="AY2711" i="20" s="1"/>
  <c r="AW2647" i="20"/>
  <c r="AX2647" i="20"/>
  <c r="AY2647" i="20" s="1"/>
  <c r="AW2583" i="20"/>
  <c r="AX2583" i="20"/>
  <c r="AY2583" i="20" s="1"/>
  <c r="AW2519" i="20"/>
  <c r="AX2519" i="20"/>
  <c r="AY2519" i="20" s="1"/>
  <c r="AW2999" i="20"/>
  <c r="AX2999" i="20"/>
  <c r="AY2999" i="20" s="1"/>
  <c r="AW2983" i="20"/>
  <c r="AX2983" i="20"/>
  <c r="AY2983" i="20" s="1"/>
  <c r="AW2967" i="20"/>
  <c r="AX2967" i="20"/>
  <c r="AY2967" i="20" s="1"/>
  <c r="AW2951" i="20"/>
  <c r="AX2951" i="20"/>
  <c r="AY2951" i="20" s="1"/>
  <c r="AW2935" i="20"/>
  <c r="AX2935" i="20"/>
  <c r="AY2935" i="20" s="1"/>
  <c r="AW2919" i="20"/>
  <c r="AX2919" i="20"/>
  <c r="AY2919" i="20" s="1"/>
  <c r="AW2903" i="20"/>
  <c r="AX2903" i="20"/>
  <c r="AY2903" i="20" s="1"/>
  <c r="AW2887" i="20"/>
  <c r="AX2887" i="20"/>
  <c r="AY2887" i="20" s="1"/>
  <c r="AW2871" i="20"/>
  <c r="AX2871" i="20"/>
  <c r="AY2871" i="20" s="1"/>
  <c r="AW2855" i="20"/>
  <c r="AX2855" i="20"/>
  <c r="AY2855" i="20" s="1"/>
  <c r="AW2839" i="20"/>
  <c r="AX2839" i="20"/>
  <c r="AY2839" i="20" s="1"/>
  <c r="AW2823" i="20"/>
  <c r="AX2823" i="20"/>
  <c r="AY2823" i="20" s="1"/>
  <c r="AW2807" i="20"/>
  <c r="AX2807" i="20"/>
  <c r="AY2807" i="20" s="1"/>
  <c r="AW2746" i="20"/>
  <c r="AX2746" i="20"/>
  <c r="AY2746" i="20" s="1"/>
  <c r="AW2682" i="20"/>
  <c r="AX2682" i="20"/>
  <c r="AY2682" i="20" s="1"/>
  <c r="AW2618" i="20"/>
  <c r="AX2618" i="20"/>
  <c r="AY2618" i="20" s="1"/>
  <c r="AW2554" i="20"/>
  <c r="AX2554" i="20"/>
  <c r="AY2554" i="20" s="1"/>
  <c r="AW2785" i="20"/>
  <c r="AX2785" i="20"/>
  <c r="AY2785" i="20" s="1"/>
  <c r="AW2689" i="20"/>
  <c r="AX2689" i="20"/>
  <c r="AY2689" i="20" s="1"/>
  <c r="AW2561" i="20"/>
  <c r="AX2561" i="20"/>
  <c r="AY2561" i="20" s="1"/>
  <c r="AW2503" i="20"/>
  <c r="AX2503" i="20" s="1"/>
  <c r="AY2503" i="20" s="1"/>
  <c r="AW2468" i="20"/>
  <c r="AX2468" i="20" s="1"/>
  <c r="AY2468" i="20" s="1"/>
  <c r="AW2436" i="20"/>
  <c r="AX2436" i="20" s="1"/>
  <c r="AY2436" i="20" s="1"/>
  <c r="AW2404" i="20"/>
  <c r="AX2404" i="20" s="1"/>
  <c r="AY2404" i="20" s="1"/>
  <c r="AW2372" i="20"/>
  <c r="AX2372" i="20" s="1"/>
  <c r="AY2372" i="20" s="1"/>
  <c r="AW2340" i="20"/>
  <c r="AX2340" i="20" s="1"/>
  <c r="AY2340" i="20" s="1"/>
  <c r="AW2308" i="20"/>
  <c r="AX2308" i="20" s="1"/>
  <c r="AY2308" i="20" s="1"/>
  <c r="AW2276" i="20"/>
  <c r="AX2276" i="20" s="1"/>
  <c r="AY2276" i="20" s="1"/>
  <c r="AW2244" i="20"/>
  <c r="AX2244" i="20" s="1"/>
  <c r="AY2244" i="20" s="1"/>
  <c r="AW2220" i="20"/>
  <c r="AX2220" i="20" s="1"/>
  <c r="AY2220" i="20" s="1"/>
  <c r="AW2204" i="20"/>
  <c r="AX2204" i="20" s="1"/>
  <c r="AY2204" i="20" s="1"/>
  <c r="AW2188" i="20"/>
  <c r="AX2188" i="20" s="1"/>
  <c r="AY2188" i="20" s="1"/>
  <c r="AW2172" i="20"/>
  <c r="AX2172" i="20" s="1"/>
  <c r="AY2172" i="20" s="1"/>
  <c r="AW2156" i="20"/>
  <c r="AX2156" i="20" s="1"/>
  <c r="AY2156" i="20" s="1"/>
  <c r="AZ1830" i="20"/>
  <c r="BA1830" i="20" s="1"/>
  <c r="BB1830" i="20" s="1"/>
  <c r="AZ1803" i="20"/>
  <c r="BA1803" i="20" s="1"/>
  <c r="BB1803" i="20" s="1"/>
  <c r="AZ1756" i="20"/>
  <c r="BA1756" i="20"/>
  <c r="BB1756" i="20" s="1"/>
  <c r="AZ1692" i="20"/>
  <c r="BA1692" i="20"/>
  <c r="BB1692" i="20" s="1"/>
  <c r="AW1589" i="20"/>
  <c r="AX1589" i="20" s="1"/>
  <c r="AY1589" i="20" s="1"/>
  <c r="AW1557" i="20"/>
  <c r="AX1557" i="20" s="1"/>
  <c r="AY1557" i="20" s="1"/>
  <c r="AW1525" i="20"/>
  <c r="AX1525" i="20" s="1"/>
  <c r="AY1525" i="20" s="1"/>
  <c r="AW1493" i="20"/>
  <c r="AX1493" i="20" s="1"/>
  <c r="AY1493" i="20" s="1"/>
  <c r="AW1160" i="20"/>
  <c r="AX1160" i="20" s="1"/>
  <c r="AY1160" i="20" s="1"/>
  <c r="AW1128" i="20"/>
  <c r="AX1128" i="20" s="1"/>
  <c r="AY1128" i="20" s="1"/>
  <c r="AW1096" i="20"/>
  <c r="AX1096" i="20" s="1"/>
  <c r="AY1096" i="20" s="1"/>
  <c r="AW1064" i="20"/>
  <c r="AX1064" i="20" s="1"/>
  <c r="AY1064" i="20" s="1"/>
  <c r="BC591" i="20"/>
  <c r="BD591" i="20"/>
  <c r="AZ410" i="20"/>
  <c r="BA410" i="20" s="1"/>
  <c r="BB410" i="20" s="1"/>
  <c r="AZ552" i="20"/>
  <c r="BA552" i="20" s="1"/>
  <c r="BB552" i="20" s="1"/>
  <c r="AZ520" i="20"/>
  <c r="BA520" i="20" s="1"/>
  <c r="BB520" i="20" s="1"/>
  <c r="AZ459" i="20"/>
  <c r="BA459" i="20" s="1"/>
  <c r="BB459" i="20" s="1"/>
  <c r="AW384" i="20"/>
  <c r="AX384" i="20"/>
  <c r="AY384" i="20" s="1"/>
  <c r="AZ228" i="20"/>
  <c r="BA228" i="20" s="1"/>
  <c r="BB228" i="20" s="1"/>
  <c r="AZ226" i="20"/>
  <c r="BA226" i="20" s="1"/>
  <c r="BB226" i="20" s="1"/>
  <c r="AZ11" i="20"/>
  <c r="BA11" i="20" s="1"/>
  <c r="BB11" i="20" s="1"/>
  <c r="AZ3302" i="20"/>
  <c r="BA3302" i="20" s="1"/>
  <c r="BB3302" i="20" s="1"/>
  <c r="AZ3280" i="20"/>
  <c r="BA3280" i="20" s="1"/>
  <c r="BB3280" i="20" s="1"/>
  <c r="AZ3952" i="20"/>
  <c r="BA3952" i="20" s="1"/>
  <c r="BB3952" i="20" s="1"/>
  <c r="AW3902" i="20"/>
  <c r="AX3902" i="20" s="1"/>
  <c r="AY3902" i="20" s="1"/>
  <c r="AW3818" i="20"/>
  <c r="AX3818" i="20" s="1"/>
  <c r="AY3818" i="20" s="1"/>
  <c r="AW3722" i="20"/>
  <c r="AX3722" i="20" s="1"/>
  <c r="AY3722" i="20" s="1"/>
  <c r="AZ3393" i="20"/>
  <c r="BA3393" i="20" s="1"/>
  <c r="BB3393" i="20" s="1"/>
  <c r="AZ1812" i="20"/>
  <c r="BA1812" i="20" s="1"/>
  <c r="BB1812" i="20" s="1"/>
  <c r="AZ1817" i="20"/>
  <c r="BA1817" i="20" s="1"/>
  <c r="BB1817" i="20" s="1"/>
  <c r="AW1482" i="20"/>
  <c r="AX1482" i="20" s="1"/>
  <c r="AY1482" i="20" s="1"/>
  <c r="AZ1329" i="20"/>
  <c r="BA1329" i="20" s="1"/>
  <c r="BB1329" i="20" s="1"/>
  <c r="AW1235" i="20"/>
  <c r="AX1235" i="20" s="1"/>
  <c r="AY1235" i="20" s="1"/>
  <c r="AW784" i="20"/>
  <c r="AX784" i="20" s="1"/>
  <c r="AY784" i="20" s="1"/>
  <c r="AZ754" i="20"/>
  <c r="BA754" i="20" s="1"/>
  <c r="BB754" i="20" s="1"/>
  <c r="AZ679" i="20"/>
  <c r="BA679" i="20" s="1"/>
  <c r="BB679" i="20" s="1"/>
  <c r="AZ683" i="20"/>
  <c r="BA683" i="20" s="1"/>
  <c r="BB683" i="20" s="1"/>
  <c r="AZ649" i="20"/>
  <c r="BA649" i="20" s="1"/>
  <c r="BB649" i="20" s="1"/>
  <c r="AZ690" i="20"/>
  <c r="BA690" i="20" s="1"/>
  <c r="BB690" i="20" s="1"/>
  <c r="AZ587" i="20"/>
  <c r="BA587" i="20" s="1"/>
  <c r="BB587" i="20" s="1"/>
  <c r="AZ535" i="20"/>
  <c r="BA535" i="20"/>
  <c r="BB535" i="20" s="1"/>
  <c r="AZ577" i="20"/>
  <c r="BA577" i="20"/>
  <c r="BB577" i="20" s="1"/>
  <c r="AW281" i="20"/>
  <c r="AX281" i="20"/>
  <c r="AY281" i="20" s="1"/>
  <c r="AW254" i="20"/>
  <c r="AX254" i="20"/>
  <c r="AY254" i="20" s="1"/>
  <c r="AZ79" i="20"/>
  <c r="BA79" i="20"/>
  <c r="BB79" i="20" s="1"/>
  <c r="AZ73" i="20"/>
  <c r="BA73" i="20"/>
  <c r="BB73" i="20" s="1"/>
  <c r="AW3917" i="20"/>
  <c r="AX3917" i="20" s="1"/>
  <c r="AY3917" i="20" s="1"/>
  <c r="AW3853" i="20"/>
  <c r="AX3853" i="20" s="1"/>
  <c r="AY3853" i="20" s="1"/>
  <c r="AW3809" i="20"/>
  <c r="AX3809" i="20" s="1"/>
  <c r="AY3809" i="20" s="1"/>
  <c r="AW3729" i="20"/>
  <c r="AX3729" i="20" s="1"/>
  <c r="AY3729" i="20" s="1"/>
  <c r="AZ3325" i="20"/>
  <c r="BA3325" i="20" s="1"/>
  <c r="BB3325" i="20" s="1"/>
  <c r="AW2465" i="20"/>
  <c r="AX2465" i="20" s="1"/>
  <c r="AY2465" i="20" s="1"/>
  <c r="AW2441" i="20"/>
  <c r="AX2441" i="20" s="1"/>
  <c r="AY2441" i="20" s="1"/>
  <c r="AW2417" i="20"/>
  <c r="AX2417" i="20" s="1"/>
  <c r="AY2417" i="20" s="1"/>
  <c r="AW2379" i="20"/>
  <c r="AX2379" i="20"/>
  <c r="AY2379" i="20" s="1"/>
  <c r="AW2357" i="20"/>
  <c r="AX2357" i="20"/>
  <c r="AY2357" i="20" s="1"/>
  <c r="AW2333" i="20"/>
  <c r="AX2333" i="20"/>
  <c r="AY2333" i="20" s="1"/>
  <c r="AW2309" i="20"/>
  <c r="AX2309" i="20"/>
  <c r="AY2309" i="20" s="1"/>
  <c r="AW2285" i="20"/>
  <c r="AX2285" i="20"/>
  <c r="AY2285" i="20" s="1"/>
  <c r="AW2261" i="20"/>
  <c r="AX2261" i="20"/>
  <c r="AY2261" i="20" s="1"/>
  <c r="AW2245" i="20"/>
  <c r="AX2245" i="20"/>
  <c r="AY2245" i="20" s="1"/>
  <c r="AW2124" i="20"/>
  <c r="AX2124" i="20" s="1"/>
  <c r="AY2124" i="20" s="1"/>
  <c r="AW2028" i="20"/>
  <c r="AX2028" i="20" s="1"/>
  <c r="AY2028" i="20" s="1"/>
  <c r="AW1932" i="20"/>
  <c r="AX1932" i="20" s="1"/>
  <c r="AY1932" i="20" s="1"/>
  <c r="AW1619" i="20"/>
  <c r="AX1619" i="20" s="1"/>
  <c r="AY1619" i="20" s="1"/>
  <c r="AW1384" i="20"/>
  <c r="AX1384" i="20" s="1"/>
  <c r="AY1384" i="20" s="1"/>
  <c r="AW1030" i="20"/>
  <c r="AX1030" i="20" s="1"/>
  <c r="AY1030" i="20" s="1"/>
  <c r="AW915" i="20"/>
  <c r="AX915" i="20" s="1"/>
  <c r="AY915" i="20" s="1"/>
  <c r="AZ864" i="20"/>
  <c r="BA864" i="20" s="1"/>
  <c r="BB864" i="20" s="1"/>
  <c r="AZ733" i="20"/>
  <c r="BA733" i="20" s="1"/>
  <c r="BB733" i="20" s="1"/>
  <c r="AZ284" i="20"/>
  <c r="BA284" i="20" s="1"/>
  <c r="BB284" i="20" s="1"/>
  <c r="AW163" i="20"/>
  <c r="AX163" i="20" s="1"/>
  <c r="AY163" i="20" s="1"/>
  <c r="AZ3273" i="20"/>
  <c r="BA3273" i="20" s="1"/>
  <c r="BB3273" i="20" s="1"/>
  <c r="AW3888" i="20"/>
  <c r="AX3888" i="20" s="1"/>
  <c r="AY3888" i="20" s="1"/>
  <c r="AW3760" i="20"/>
  <c r="AX3760" i="20" s="1"/>
  <c r="AY3760" i="20" s="1"/>
  <c r="AZ3465" i="20"/>
  <c r="BA3465" i="20" s="1"/>
  <c r="BB3465" i="20" s="1"/>
  <c r="AZ1303" i="20"/>
  <c r="BA1303" i="20" s="1"/>
  <c r="BB1303" i="20" s="1"/>
  <c r="AW974" i="20"/>
  <c r="AX974" i="20" s="1"/>
  <c r="AY974" i="20" s="1"/>
  <c r="AW890" i="20"/>
  <c r="AX890" i="20" s="1"/>
  <c r="AY890" i="20" s="1"/>
  <c r="AZ700" i="20"/>
  <c r="BA700" i="20" s="1"/>
  <c r="BB700" i="20" s="1"/>
  <c r="AZ678" i="20"/>
  <c r="BA678" i="20" s="1"/>
  <c r="BB678" i="20" s="1"/>
  <c r="AZ661" i="20"/>
  <c r="BA661" i="20" s="1"/>
  <c r="BB661" i="20" s="1"/>
  <c r="AZ688" i="20"/>
  <c r="BA688" i="20" s="1"/>
  <c r="BB688" i="20" s="1"/>
  <c r="AZ565" i="20"/>
  <c r="BA565" i="20" s="1"/>
  <c r="BB565" i="20" s="1"/>
  <c r="AZ517" i="20"/>
  <c r="BA517" i="20" s="1"/>
  <c r="BB517" i="20" s="1"/>
  <c r="AZ602" i="20"/>
  <c r="BA602" i="20" s="1"/>
  <c r="BB602" i="20" s="1"/>
  <c r="AW260" i="20"/>
  <c r="AX260" i="20" s="1"/>
  <c r="AY260" i="20" s="1"/>
  <c r="AZ181" i="20"/>
  <c r="BA181" i="20" s="1"/>
  <c r="BB181" i="20" s="1"/>
  <c r="AZ183" i="20"/>
  <c r="BA183" i="20" s="1"/>
  <c r="BB183" i="20" s="1"/>
  <c r="AZ69" i="20"/>
  <c r="BA69" i="20" s="1"/>
  <c r="BB69" i="20" s="1"/>
  <c r="BC33" i="20"/>
  <c r="BD33" i="20"/>
  <c r="AW19" i="20"/>
  <c r="AX19" i="20" s="1"/>
  <c r="AY19" i="20" s="1"/>
  <c r="AZ3555" i="20"/>
  <c r="BA3555" i="20" s="1"/>
  <c r="BB3555" i="20" s="1"/>
  <c r="AZ3384" i="20"/>
  <c r="BA3384" i="20" s="1"/>
  <c r="BB3384" i="20" s="1"/>
  <c r="AZ3516" i="20"/>
  <c r="BA3516" i="20" s="1"/>
  <c r="BB3516" i="20" s="1"/>
  <c r="AZ3969" i="20"/>
  <c r="BA3969" i="20" s="1"/>
  <c r="BB3969" i="20" s="1"/>
  <c r="AW3875" i="20"/>
  <c r="AX3875" i="20" s="1"/>
  <c r="AY3875" i="20" s="1"/>
  <c r="AW3579" i="20"/>
  <c r="AX3579" i="20" s="1"/>
  <c r="AY3579" i="20" s="1"/>
  <c r="AW2660" i="20"/>
  <c r="AX2660" i="20"/>
  <c r="AY2660" i="20" s="1"/>
  <c r="AW2090" i="20"/>
  <c r="AX2090" i="20" s="1"/>
  <c r="AY2090" i="20" s="1"/>
  <c r="AW1962" i="20"/>
  <c r="AX1962" i="20" s="1"/>
  <c r="AY1962" i="20" s="1"/>
  <c r="AW1866" i="20"/>
  <c r="AX1866" i="20" s="1"/>
  <c r="AY1866" i="20" s="1"/>
  <c r="AW1342" i="20"/>
  <c r="AX1342" i="20" s="1"/>
  <c r="AY1342" i="20" s="1"/>
  <c r="AW1188" i="20"/>
  <c r="AX1188" i="20"/>
  <c r="AY1188" i="20" s="1"/>
  <c r="AW969" i="20"/>
  <c r="AX969" i="20"/>
  <c r="AY969" i="20" s="1"/>
  <c r="AW937" i="20"/>
  <c r="AX937" i="20"/>
  <c r="AY937" i="20" s="1"/>
  <c r="AW804" i="20"/>
  <c r="AX804" i="20" s="1"/>
  <c r="AY804" i="20" s="1"/>
  <c r="AZ727" i="20"/>
  <c r="BA727" i="20" s="1"/>
  <c r="BB727" i="20" s="1"/>
  <c r="AZ834" i="20"/>
  <c r="BA834" i="20"/>
  <c r="BB834" i="20" s="1"/>
  <c r="AZ773" i="20"/>
  <c r="BA773" i="20"/>
  <c r="BB773" i="20" s="1"/>
  <c r="AZ352" i="20"/>
  <c r="BA352" i="20" s="1"/>
  <c r="BB352" i="20" s="1"/>
  <c r="AZ292" i="20"/>
  <c r="BA292" i="20" s="1"/>
  <c r="BB292" i="20" s="1"/>
  <c r="AW161" i="20"/>
  <c r="AX161" i="20" s="1"/>
  <c r="AY161" i="20" s="1"/>
  <c r="AZ3286" i="20"/>
  <c r="BA3286" i="20" s="1"/>
  <c r="BB3286" i="20" s="1"/>
  <c r="AZ3291" i="20"/>
  <c r="BA3291" i="20" s="1"/>
  <c r="BB3291" i="20" s="1"/>
  <c r="AZ3296" i="20"/>
  <c r="BA3296" i="20" s="1"/>
  <c r="BB3296" i="20" s="1"/>
  <c r="AZ3309" i="20"/>
  <c r="BA3309" i="20" s="1"/>
  <c r="BB3309" i="20" s="1"/>
  <c r="AZ3277" i="20"/>
  <c r="BA3277" i="20" s="1"/>
  <c r="BB3277" i="20" s="1"/>
  <c r="AZ3992" i="20"/>
  <c r="BA3992" i="20" s="1"/>
  <c r="BB3992" i="20" s="1"/>
  <c r="AZ3968" i="20"/>
  <c r="BA3968" i="20" s="1"/>
  <c r="BB3968" i="20" s="1"/>
  <c r="AZ3944" i="20"/>
  <c r="BA3944" i="20" s="1"/>
  <c r="BB3944" i="20" s="1"/>
  <c r="AZ3932" i="20"/>
  <c r="BA3932" i="20" s="1"/>
  <c r="BB3932" i="20" s="1"/>
  <c r="AZ4001" i="20"/>
  <c r="BA4001" i="20" s="1"/>
  <c r="BB4001" i="20" s="1"/>
  <c r="AW3910" i="20"/>
  <c r="AX3910" i="20" s="1"/>
  <c r="AY3910" i="20" s="1"/>
  <c r="AW3882" i="20"/>
  <c r="AX3882" i="20" s="1"/>
  <c r="AY3882" i="20" s="1"/>
  <c r="AW3866" i="20"/>
  <c r="AX3866" i="20" s="1"/>
  <c r="AY3866" i="20" s="1"/>
  <c r="AW3846" i="20"/>
  <c r="AX3846" i="20" s="1"/>
  <c r="AY3846" i="20" s="1"/>
  <c r="AW3774" i="20"/>
  <c r="AX3774" i="20" s="1"/>
  <c r="AY3774" i="20" s="1"/>
  <c r="AW3750" i="20"/>
  <c r="AX3750" i="20" s="1"/>
  <c r="AY3750" i="20" s="1"/>
  <c r="AW3738" i="20"/>
  <c r="AX3738" i="20" s="1"/>
  <c r="AY3738" i="20" s="1"/>
  <c r="AZ3489" i="20"/>
  <c r="BA3489" i="20" s="1"/>
  <c r="BB3489" i="20" s="1"/>
  <c r="AZ3425" i="20"/>
  <c r="BA3425" i="20" s="1"/>
  <c r="BB3425" i="20" s="1"/>
  <c r="AZ3361" i="20"/>
  <c r="BA3361" i="20" s="1"/>
  <c r="BB3361" i="20" s="1"/>
  <c r="AZ1836" i="20"/>
  <c r="BA1836" i="20" s="1"/>
  <c r="BB1836" i="20" s="1"/>
  <c r="AZ1820" i="20"/>
  <c r="BA1820" i="20" s="1"/>
  <c r="BB1820" i="20" s="1"/>
  <c r="AZ1804" i="20"/>
  <c r="BA1804" i="20" s="1"/>
  <c r="BB1804" i="20" s="1"/>
  <c r="AZ1825" i="20"/>
  <c r="BA1825" i="20" s="1"/>
  <c r="BB1825" i="20" s="1"/>
  <c r="AZ1809" i="20"/>
  <c r="BA1809" i="20" s="1"/>
  <c r="BB1809" i="20" s="1"/>
  <c r="AW1463" i="20"/>
  <c r="AX1463" i="20" s="1"/>
  <c r="AY1463" i="20" s="1"/>
  <c r="AZ1309" i="20"/>
  <c r="BA1309" i="20" s="1"/>
  <c r="BB1309" i="20" s="1"/>
  <c r="AW1466" i="20"/>
  <c r="AX1466" i="20" s="1"/>
  <c r="AY1466" i="20" s="1"/>
  <c r="AZ1318" i="20"/>
  <c r="BA1318" i="20" s="1"/>
  <c r="BB1318" i="20" s="1"/>
  <c r="AW1473" i="20"/>
  <c r="AX1473" i="20"/>
  <c r="AY1473" i="20" s="1"/>
  <c r="AZ1313" i="20"/>
  <c r="BA1313" i="20"/>
  <c r="BB1313" i="20" s="1"/>
  <c r="AW1227" i="20"/>
  <c r="AX1227" i="20"/>
  <c r="AY1227" i="20" s="1"/>
  <c r="AW976" i="20"/>
  <c r="AX976" i="20"/>
  <c r="AY976" i="20" s="1"/>
  <c r="AZ748" i="20"/>
  <c r="BA748" i="20" s="1"/>
  <c r="BB748" i="20" s="1"/>
  <c r="AW787" i="20"/>
  <c r="AX787" i="20" s="1"/>
  <c r="AY787" i="20" s="1"/>
  <c r="AZ786" i="20"/>
  <c r="BA786" i="20"/>
  <c r="BB786" i="20" s="1"/>
  <c r="AZ801" i="20"/>
  <c r="BA801" i="20"/>
  <c r="BB801" i="20" s="1"/>
  <c r="AZ695" i="20"/>
  <c r="BA695" i="20"/>
  <c r="BB695" i="20" s="1"/>
  <c r="AZ660" i="20"/>
  <c r="BA660" i="20" s="1"/>
  <c r="BB660" i="20" s="1"/>
  <c r="AZ701" i="20"/>
  <c r="BA701" i="20" s="1"/>
  <c r="BB701" i="20" s="1"/>
  <c r="AZ667" i="20"/>
  <c r="BA667" i="20" s="1"/>
  <c r="BB667" i="20" s="1"/>
  <c r="AZ668" i="20"/>
  <c r="BA668" i="20" s="1"/>
  <c r="BB668" i="20" s="1"/>
  <c r="AZ674" i="20"/>
  <c r="BA674" i="20" s="1"/>
  <c r="BB674" i="20" s="1"/>
  <c r="AZ478" i="20"/>
  <c r="BA478" i="20" s="1"/>
  <c r="BB478" i="20" s="1"/>
  <c r="AZ580" i="20"/>
  <c r="BA580" i="20" s="1"/>
  <c r="BB580" i="20" s="1"/>
  <c r="AZ559" i="20"/>
  <c r="BA559" i="20" s="1"/>
  <c r="BB559" i="20" s="1"/>
  <c r="AZ543" i="20"/>
  <c r="BA543" i="20" s="1"/>
  <c r="BB543" i="20" s="1"/>
  <c r="AZ527" i="20"/>
  <c r="BA527" i="20" s="1"/>
  <c r="BB527" i="20" s="1"/>
  <c r="AZ511" i="20"/>
  <c r="BA511" i="20" s="1"/>
  <c r="BB511" i="20" s="1"/>
  <c r="AZ593" i="20"/>
  <c r="BA593" i="20" s="1"/>
  <c r="BB593" i="20" s="1"/>
  <c r="AZ495" i="20"/>
  <c r="BA495" i="20" s="1"/>
  <c r="BB495" i="20" s="1"/>
  <c r="AZ474" i="20"/>
  <c r="BA474" i="20" s="1"/>
  <c r="BB474" i="20" s="1"/>
  <c r="AW313" i="20"/>
  <c r="AX313" i="20" s="1"/>
  <c r="AY313" i="20" s="1"/>
  <c r="AW363" i="20"/>
  <c r="AX363" i="20" s="1"/>
  <c r="AY363" i="20" s="1"/>
  <c r="AW265" i="20"/>
  <c r="AX265" i="20" s="1"/>
  <c r="AY265" i="20" s="1"/>
  <c r="AZ189" i="20"/>
  <c r="BA189" i="20" s="1"/>
  <c r="BB189" i="20" s="1"/>
  <c r="AZ166" i="20"/>
  <c r="BA166" i="20" s="1"/>
  <c r="BB166" i="20" s="1"/>
  <c r="AW246" i="20"/>
  <c r="AX246" i="20" s="1"/>
  <c r="AY246" i="20" s="1"/>
  <c r="AZ122" i="20"/>
  <c r="BA122" i="20" s="1"/>
  <c r="BB122" i="20" s="1"/>
  <c r="AZ116" i="20"/>
  <c r="BA116" i="20" s="1"/>
  <c r="BB116" i="20" s="1"/>
  <c r="AZ112" i="20"/>
  <c r="BA112" i="20" s="1"/>
  <c r="BB112" i="20" s="1"/>
  <c r="AZ99" i="20"/>
  <c r="BA99" i="20" s="1"/>
  <c r="BB99" i="20" s="1"/>
  <c r="AW160" i="20"/>
  <c r="AX160" i="20" s="1"/>
  <c r="AY160" i="20" s="1"/>
  <c r="AW144" i="20"/>
  <c r="AX144" i="20" s="1"/>
  <c r="AY144" i="20" s="1"/>
  <c r="AZ77" i="20"/>
  <c r="BA77" i="20" s="1"/>
  <c r="BB77" i="20" s="1"/>
  <c r="BC31" i="20"/>
  <c r="BD31" i="20"/>
  <c r="AZ25" i="20"/>
  <c r="BA25" i="20" s="1"/>
  <c r="BB25" i="20" s="1"/>
  <c r="AZ3975" i="20"/>
  <c r="BA3975" i="20" s="1"/>
  <c r="BB3975" i="20" s="1"/>
  <c r="AZ3963" i="20"/>
  <c r="BA3963" i="20" s="1"/>
  <c r="BB3963" i="20" s="1"/>
  <c r="AZ3951" i="20"/>
  <c r="BA3951" i="20" s="1"/>
  <c r="BB3951" i="20" s="1"/>
  <c r="AW3925" i="20"/>
  <c r="AX3925" i="20" s="1"/>
  <c r="AY3925" i="20" s="1"/>
  <c r="AW3901" i="20"/>
  <c r="AX3901" i="20" s="1"/>
  <c r="AY3901" i="20" s="1"/>
  <c r="AW3885" i="20"/>
  <c r="AX3885" i="20" s="1"/>
  <c r="AY3885" i="20" s="1"/>
  <c r="AW3873" i="20"/>
  <c r="AX3873" i="20" s="1"/>
  <c r="AY3873" i="20" s="1"/>
  <c r="AW3793" i="20"/>
  <c r="AX3793" i="20" s="1"/>
  <c r="AY3793" i="20" s="1"/>
  <c r="AW3769" i="20"/>
  <c r="AX3769" i="20" s="1"/>
  <c r="AY3769" i="20" s="1"/>
  <c r="AW3745" i="20"/>
  <c r="AX3745" i="20" s="1"/>
  <c r="AY3745" i="20" s="1"/>
  <c r="AZ3485" i="20"/>
  <c r="BA3485" i="20" s="1"/>
  <c r="BB3485" i="20" s="1"/>
  <c r="AZ3421" i="20"/>
  <c r="BA3421" i="20" s="1"/>
  <c r="BB3421" i="20" s="1"/>
  <c r="AZ3357" i="20"/>
  <c r="BA3357" i="20" s="1"/>
  <c r="BB3357" i="20" s="1"/>
  <c r="AW2469" i="20"/>
  <c r="AX2469" i="20" s="1"/>
  <c r="AY2469" i="20" s="1"/>
  <c r="AW2461" i="20"/>
  <c r="AX2461" i="20" s="1"/>
  <c r="AY2461" i="20" s="1"/>
  <c r="AW2453" i="20"/>
  <c r="AX2453" i="20" s="1"/>
  <c r="AY2453" i="20" s="1"/>
  <c r="AW2445" i="20"/>
  <c r="AX2445" i="20" s="1"/>
  <c r="AY2445" i="20" s="1"/>
  <c r="AW2437" i="20"/>
  <c r="AX2437" i="20" s="1"/>
  <c r="AY2437" i="20" s="1"/>
  <c r="AW2429" i="20"/>
  <c r="AX2429" i="20" s="1"/>
  <c r="AY2429" i="20" s="1"/>
  <c r="AW2421" i="20"/>
  <c r="AX2421" i="20" s="1"/>
  <c r="AY2421" i="20" s="1"/>
  <c r="AW2403" i="20"/>
  <c r="AX2403" i="20" s="1"/>
  <c r="AY2403" i="20" s="1"/>
  <c r="AW2387" i="20"/>
  <c r="AX2387" i="20"/>
  <c r="AY2387" i="20" s="1"/>
  <c r="AW2369" i="20"/>
  <c r="AX2369" i="20" s="1"/>
  <c r="AY2369" i="20" s="1"/>
  <c r="AW2361" i="20"/>
  <c r="AX2361" i="20"/>
  <c r="AY2361" i="20" s="1"/>
  <c r="AW2353" i="20"/>
  <c r="AX2353" i="20" s="1"/>
  <c r="AY2353" i="20" s="1"/>
  <c r="AW2345" i="20"/>
  <c r="AX2345" i="20" s="1"/>
  <c r="AY2345" i="20" s="1"/>
  <c r="AW2337" i="20"/>
  <c r="AX2337" i="20" s="1"/>
  <c r="AY2337" i="20" s="1"/>
  <c r="AW2329" i="20"/>
  <c r="AX2329" i="20"/>
  <c r="AY2329" i="20" s="1"/>
  <c r="AW2321" i="20"/>
  <c r="AX2321" i="20" s="1"/>
  <c r="AY2321" i="20" s="1"/>
  <c r="AW2313" i="20"/>
  <c r="AX2313" i="20"/>
  <c r="AY2313" i="20" s="1"/>
  <c r="AW2305" i="20"/>
  <c r="AX2305" i="20" s="1"/>
  <c r="AY2305" i="20" s="1"/>
  <c r="AW2297" i="20"/>
  <c r="AX2297" i="20"/>
  <c r="AY2297" i="20" s="1"/>
  <c r="AW2289" i="20"/>
  <c r="AX2289" i="20" s="1"/>
  <c r="AY2289" i="20" s="1"/>
  <c r="AW2281" i="20"/>
  <c r="AX2281" i="20" s="1"/>
  <c r="AY2281" i="20" s="1"/>
  <c r="AW2273" i="20"/>
  <c r="AX2273" i="20" s="1"/>
  <c r="AY2273" i="20" s="1"/>
  <c r="AW2265" i="20"/>
  <c r="AX2265" i="20"/>
  <c r="AY2265" i="20" s="1"/>
  <c r="AW2257" i="20"/>
  <c r="AX2257" i="20" s="1"/>
  <c r="AY2257" i="20" s="1"/>
  <c r="AW2249" i="20"/>
  <c r="AX2249" i="20"/>
  <c r="AY2249" i="20" s="1"/>
  <c r="AW2241" i="20"/>
  <c r="AX2241" i="20" s="1"/>
  <c r="AY2241" i="20" s="1"/>
  <c r="AW2233" i="20"/>
  <c r="AX2233" i="20"/>
  <c r="AY2233" i="20" s="1"/>
  <c r="AW2140" i="20"/>
  <c r="AX2140" i="20" s="1"/>
  <c r="AY2140" i="20" s="1"/>
  <c r="AW2108" i="20"/>
  <c r="AX2108" i="20" s="1"/>
  <c r="AY2108" i="20" s="1"/>
  <c r="AW2076" i="20"/>
  <c r="AX2076" i="20" s="1"/>
  <c r="AY2076" i="20" s="1"/>
  <c r="AW2044" i="20"/>
  <c r="AX2044" i="20" s="1"/>
  <c r="AY2044" i="20" s="1"/>
  <c r="AW2012" i="20"/>
  <c r="AX2012" i="20" s="1"/>
  <c r="AY2012" i="20" s="1"/>
  <c r="AW1980" i="20"/>
  <c r="AX1980" i="20" s="1"/>
  <c r="AY1980" i="20" s="1"/>
  <c r="AW1948" i="20"/>
  <c r="AX1948" i="20" s="1"/>
  <c r="AY1948" i="20" s="1"/>
  <c r="AW1916" i="20"/>
  <c r="AX1916" i="20" s="1"/>
  <c r="AY1916" i="20" s="1"/>
  <c r="AW1884" i="20"/>
  <c r="AX1884" i="20" s="1"/>
  <c r="AY1884" i="20" s="1"/>
  <c r="AW1432" i="20"/>
  <c r="AX1432" i="20" s="1"/>
  <c r="AY1432" i="20" s="1"/>
  <c r="AW1400" i="20"/>
  <c r="AX1400" i="20" s="1"/>
  <c r="AY1400" i="20" s="1"/>
  <c r="AW1368" i="20"/>
  <c r="AX1368" i="20" s="1"/>
  <c r="AY1368" i="20" s="1"/>
  <c r="AW1336" i="20"/>
  <c r="AX1336" i="20" s="1"/>
  <c r="AY1336" i="20" s="1"/>
  <c r="AW1230" i="20"/>
  <c r="AX1230" i="20" s="1"/>
  <c r="AY1230" i="20" s="1"/>
  <c r="AW1210" i="20"/>
  <c r="AX1210" i="20" s="1"/>
  <c r="AY1210" i="20" s="1"/>
  <c r="AW1046" i="20"/>
  <c r="AX1046" i="20" s="1"/>
  <c r="AY1046" i="20" s="1"/>
  <c r="AW1014" i="20"/>
  <c r="AX1014" i="20" s="1"/>
  <c r="AY1014" i="20" s="1"/>
  <c r="AW982" i="20"/>
  <c r="AX982" i="20" s="1"/>
  <c r="AY982" i="20" s="1"/>
  <c r="AW975" i="20"/>
  <c r="AX975" i="20"/>
  <c r="AY975" i="20" s="1"/>
  <c r="AW963" i="20"/>
  <c r="AX963" i="20" s="1"/>
  <c r="AY963" i="20" s="1"/>
  <c r="AW931" i="20"/>
  <c r="AX931" i="20" s="1"/>
  <c r="AY931" i="20" s="1"/>
  <c r="AW899" i="20"/>
  <c r="AX899" i="20" s="1"/>
  <c r="AY899" i="20" s="1"/>
  <c r="AZ848" i="20"/>
  <c r="BA848" i="20"/>
  <c r="BB848" i="20" s="1"/>
  <c r="AZ816" i="20"/>
  <c r="BA816" i="20" s="1"/>
  <c r="BB816" i="20" s="1"/>
  <c r="AZ798" i="20"/>
  <c r="BA798" i="20"/>
  <c r="BB798" i="20" s="1"/>
  <c r="AZ345" i="20"/>
  <c r="BA345" i="20" s="1"/>
  <c r="BB345" i="20" s="1"/>
  <c r="AW309" i="20"/>
  <c r="AX309" i="20" s="1"/>
  <c r="AY309" i="20" s="1"/>
  <c r="AW271" i="20"/>
  <c r="AX271" i="20" s="1"/>
  <c r="AY271" i="20" s="1"/>
  <c r="AW147" i="20"/>
  <c r="AX147" i="20" s="1"/>
  <c r="AY147" i="20" s="1"/>
  <c r="AZ3994" i="20"/>
  <c r="BA3994" i="20" s="1"/>
  <c r="BB3994" i="20" s="1"/>
  <c r="AZ3966" i="20"/>
  <c r="BA3966" i="20" s="1"/>
  <c r="BB3966" i="20" s="1"/>
  <c r="AZ3934" i="20"/>
  <c r="BA3934" i="20" s="1"/>
  <c r="BB3934" i="20" s="1"/>
  <c r="AZ3319" i="20"/>
  <c r="BA3319" i="20" s="1"/>
  <c r="BB3319" i="20" s="1"/>
  <c r="AW3904" i="20"/>
  <c r="AX3904" i="20" s="1"/>
  <c r="AY3904" i="20" s="1"/>
  <c r="AW3880" i="20"/>
  <c r="AX3880" i="20" s="1"/>
  <c r="AY3880" i="20" s="1"/>
  <c r="AW3868" i="20"/>
  <c r="AX3868" i="20" s="1"/>
  <c r="AY3868" i="20" s="1"/>
  <c r="AW3792" i="20"/>
  <c r="AX3792" i="20" s="1"/>
  <c r="AY3792" i="20" s="1"/>
  <c r="AW3780" i="20"/>
  <c r="AX3780" i="20" s="1"/>
  <c r="AY3780" i="20" s="1"/>
  <c r="AW3768" i="20"/>
  <c r="AX3768" i="20" s="1"/>
  <c r="AY3768" i="20" s="1"/>
  <c r="AW3736" i="20"/>
  <c r="AX3736" i="20" s="1"/>
  <c r="AY3736" i="20" s="1"/>
  <c r="AW3716" i="20"/>
  <c r="AX3716" i="20" s="1"/>
  <c r="AY3716" i="20" s="1"/>
  <c r="AZ3433" i="20"/>
  <c r="BA3433" i="20" s="1"/>
  <c r="BB3433" i="20" s="1"/>
  <c r="AZ3369" i="20"/>
  <c r="BA3369" i="20" s="1"/>
  <c r="BB3369" i="20" s="1"/>
  <c r="AW2155" i="20"/>
  <c r="AX2155" i="20" s="1"/>
  <c r="AY2155" i="20" s="1"/>
  <c r="AW1470" i="20"/>
  <c r="AX1470" i="20" s="1"/>
  <c r="AY1470" i="20" s="1"/>
  <c r="AZ1319" i="20"/>
  <c r="BA1319" i="20" s="1"/>
  <c r="BB1319" i="20" s="1"/>
  <c r="AW1477" i="20"/>
  <c r="AX1477" i="20" s="1"/>
  <c r="AY1477" i="20" s="1"/>
  <c r="AZ1320" i="20"/>
  <c r="BA1320" i="20" s="1"/>
  <c r="BB1320" i="20" s="1"/>
  <c r="AW1229" i="20"/>
  <c r="AX1229" i="20" s="1"/>
  <c r="AY1229" i="20" s="1"/>
  <c r="AW938" i="20"/>
  <c r="AX938" i="20" s="1"/>
  <c r="AY938" i="20" s="1"/>
  <c r="AW906" i="20"/>
  <c r="AX906" i="20" s="1"/>
  <c r="AY906" i="20" s="1"/>
  <c r="AZ867" i="20"/>
  <c r="BA867" i="20" s="1"/>
  <c r="BB867" i="20" s="1"/>
  <c r="AZ756" i="20"/>
  <c r="BA756" i="20" s="1"/>
  <c r="BB756" i="20" s="1"/>
  <c r="AZ714" i="20"/>
  <c r="BA714" i="20" s="1"/>
  <c r="BB714" i="20" s="1"/>
  <c r="AZ851" i="20"/>
  <c r="BA851" i="20" s="1"/>
  <c r="BB851" i="20" s="1"/>
  <c r="AZ819" i="20"/>
  <c r="BA819" i="20" s="1"/>
  <c r="BB819" i="20" s="1"/>
  <c r="AZ778" i="20"/>
  <c r="BA778" i="20" s="1"/>
  <c r="BB778" i="20" s="1"/>
  <c r="AZ763" i="20"/>
  <c r="BA763" i="20" s="1"/>
  <c r="BB763" i="20" s="1"/>
  <c r="AZ657" i="20"/>
  <c r="BA657" i="20" s="1"/>
  <c r="BB657" i="20" s="1"/>
  <c r="AZ638" i="20"/>
  <c r="BA638" i="20" s="1"/>
  <c r="BB638" i="20" s="1"/>
  <c r="AZ702" i="20"/>
  <c r="BA702" i="20" s="1"/>
  <c r="BB702" i="20" s="1"/>
  <c r="AZ677" i="20"/>
  <c r="BA677" i="20" s="1"/>
  <c r="BB677" i="20" s="1"/>
  <c r="AZ618" i="20"/>
  <c r="BA618" i="20" s="1"/>
  <c r="BB618" i="20" s="1"/>
  <c r="AZ665" i="20"/>
  <c r="BA665" i="20" s="1"/>
  <c r="BB665" i="20" s="1"/>
  <c r="AZ629" i="20"/>
  <c r="BA629" i="20" s="1"/>
  <c r="BB629" i="20" s="1"/>
  <c r="AZ592" i="20"/>
  <c r="BA592" i="20" s="1"/>
  <c r="BB592" i="20" s="1"/>
  <c r="AZ672" i="20"/>
  <c r="BA672" i="20" s="1"/>
  <c r="BB672" i="20" s="1"/>
  <c r="AZ473" i="20"/>
  <c r="BA473" i="20"/>
  <c r="BB473" i="20" s="1"/>
  <c r="AZ573" i="20"/>
  <c r="BA573" i="20" s="1"/>
  <c r="BB573" i="20" s="1"/>
  <c r="AZ557" i="20"/>
  <c r="BA557" i="20"/>
  <c r="BB557" i="20" s="1"/>
  <c r="AZ541" i="20"/>
  <c r="BA541" i="20" s="1"/>
  <c r="BB541" i="20" s="1"/>
  <c r="AZ525" i="20"/>
  <c r="BA525" i="20" s="1"/>
  <c r="BB525" i="20" s="1"/>
  <c r="AZ509" i="20"/>
  <c r="BA509" i="20" s="1"/>
  <c r="BB509" i="20" s="1"/>
  <c r="AZ507" i="20"/>
  <c r="BA507" i="20" s="1"/>
  <c r="BB507" i="20" s="1"/>
  <c r="AZ485" i="20"/>
  <c r="BA485" i="20" s="1"/>
  <c r="BB485" i="20" s="1"/>
  <c r="AW385" i="20"/>
  <c r="AX385" i="20" s="1"/>
  <c r="AY385" i="20" s="1"/>
  <c r="AW321" i="20"/>
  <c r="AX321" i="20" s="1"/>
  <c r="AY321" i="20" s="1"/>
  <c r="AW369" i="20"/>
  <c r="AX369" i="20" s="1"/>
  <c r="AY369" i="20" s="1"/>
  <c r="AZ194" i="20"/>
  <c r="BA194" i="20" s="1"/>
  <c r="BB194" i="20" s="1"/>
  <c r="AZ190" i="20"/>
  <c r="BA190" i="20" s="1"/>
  <c r="BB190" i="20" s="1"/>
  <c r="AZ172" i="20"/>
  <c r="BA172" i="20" s="1"/>
  <c r="BB172" i="20" s="1"/>
  <c r="AW252" i="20"/>
  <c r="AX252" i="20" s="1"/>
  <c r="AY252" i="20" s="1"/>
  <c r="AW236" i="20"/>
  <c r="AX236" i="20" s="1"/>
  <c r="AY236" i="20" s="1"/>
  <c r="AZ142" i="20"/>
  <c r="BA142" i="20" s="1"/>
  <c r="BB142" i="20" s="1"/>
  <c r="AZ82" i="20"/>
  <c r="BA82" i="20" s="1"/>
  <c r="BB82" i="20" s="1"/>
  <c r="AZ91" i="20"/>
  <c r="BA91" i="20" s="1"/>
  <c r="BB91" i="20" s="1"/>
  <c r="AW158" i="20"/>
  <c r="AX158" i="20" s="1"/>
  <c r="AY158" i="20" s="1"/>
  <c r="AZ108" i="20"/>
  <c r="BA108" i="20" s="1"/>
  <c r="BB108" i="20" s="1"/>
  <c r="AZ70" i="20"/>
  <c r="BA70" i="20" s="1"/>
  <c r="BB70" i="20" s="1"/>
  <c r="AZ22" i="20"/>
  <c r="BA22" i="20" s="1"/>
  <c r="BB22" i="20" s="1"/>
  <c r="AZ3467" i="20"/>
  <c r="BA3467" i="20" s="1"/>
  <c r="BB3467" i="20" s="1"/>
  <c r="AZ3410" i="20"/>
  <c r="BA3410" i="20" s="1"/>
  <c r="BB3410" i="20" s="1"/>
  <c r="AZ3367" i="20"/>
  <c r="BA3367" i="20" s="1"/>
  <c r="BB3367" i="20" s="1"/>
  <c r="AZ3312" i="20"/>
  <c r="BA3312" i="20" s="1"/>
  <c r="BB3312" i="20" s="1"/>
  <c r="AZ3539" i="20"/>
  <c r="BA3539" i="20" s="1"/>
  <c r="BB3539" i="20" s="1"/>
  <c r="AZ3507" i="20"/>
  <c r="BA3507" i="20" s="1"/>
  <c r="BB3507" i="20" s="1"/>
  <c r="AZ3452" i="20"/>
  <c r="BA3452" i="20" s="1"/>
  <c r="BB3452" i="20" s="1"/>
  <c r="AZ3406" i="20"/>
  <c r="BA3406" i="20" s="1"/>
  <c r="BB3406" i="20" s="1"/>
  <c r="AZ3363" i="20"/>
  <c r="BA3363" i="20" s="1"/>
  <c r="BB3363" i="20" s="1"/>
  <c r="AZ3564" i="20"/>
  <c r="BA3564" i="20" s="1"/>
  <c r="BB3564" i="20" s="1"/>
  <c r="AZ3532" i="20"/>
  <c r="BA3532" i="20" s="1"/>
  <c r="BB3532" i="20" s="1"/>
  <c r="AZ3500" i="20"/>
  <c r="BA3500" i="20"/>
  <c r="BB3500" i="20" s="1"/>
  <c r="AZ3443" i="20"/>
  <c r="BA3443" i="20" s="1"/>
  <c r="BB3443" i="20" s="1"/>
  <c r="AZ3391" i="20"/>
  <c r="BA3391" i="20"/>
  <c r="BB3391" i="20" s="1"/>
  <c r="AZ3989" i="20"/>
  <c r="BA3989" i="20" s="1"/>
  <c r="BB3989" i="20" s="1"/>
  <c r="AZ3945" i="20"/>
  <c r="BA3945" i="20" s="1"/>
  <c r="BB3945" i="20" s="1"/>
  <c r="AZ3315" i="20"/>
  <c r="BA3315" i="20" s="1"/>
  <c r="BB3315" i="20" s="1"/>
  <c r="AZ4003" i="20"/>
  <c r="BA4003" i="20" s="1"/>
  <c r="BB4003" i="20" s="1"/>
  <c r="AW3919" i="20"/>
  <c r="AX3919" i="20" s="1"/>
  <c r="AY3919" i="20" s="1"/>
  <c r="AW3899" i="20"/>
  <c r="AX3899" i="20" s="1"/>
  <c r="AY3899" i="20" s="1"/>
  <c r="AW3883" i="20"/>
  <c r="AX3883" i="20" s="1"/>
  <c r="AY3883" i="20" s="1"/>
  <c r="AW3867" i="20"/>
  <c r="AX3867" i="20" s="1"/>
  <c r="AY3867" i="20" s="1"/>
  <c r="AW3807" i="20"/>
  <c r="AX3807" i="20" s="1"/>
  <c r="AY3807" i="20" s="1"/>
  <c r="AW3771" i="20"/>
  <c r="AX3771" i="20" s="1"/>
  <c r="AY3771" i="20" s="1"/>
  <c r="AW3759" i="20"/>
  <c r="AX3759" i="20" s="1"/>
  <c r="AY3759" i="20" s="1"/>
  <c r="AW3739" i="20"/>
  <c r="AX3739" i="20" s="1"/>
  <c r="AY3739" i="20" s="1"/>
  <c r="AW3683" i="20"/>
  <c r="AX3683" i="20" s="1"/>
  <c r="AY3683" i="20" s="1"/>
  <c r="AW3643" i="20"/>
  <c r="AX3643" i="20" s="1"/>
  <c r="AY3643" i="20" s="1"/>
  <c r="AW3611" i="20"/>
  <c r="AX3611" i="20" s="1"/>
  <c r="AY3611" i="20" s="1"/>
  <c r="AW3557" i="20"/>
  <c r="AX3557" i="20" s="1"/>
  <c r="AY3557" i="20" s="1"/>
  <c r="AZ3477" i="20"/>
  <c r="BA3477" i="20" s="1"/>
  <c r="BB3477" i="20" s="1"/>
  <c r="AZ3349" i="20"/>
  <c r="BA3349" i="20" s="1"/>
  <c r="BB3349" i="20" s="1"/>
  <c r="AW2700" i="20"/>
  <c r="AX2700" i="20" s="1"/>
  <c r="AY2700" i="20" s="1"/>
  <c r="AW2676" i="20"/>
  <c r="AX2676" i="20" s="1"/>
  <c r="AY2676" i="20" s="1"/>
  <c r="AW2644" i="20"/>
  <c r="AX2644" i="20" s="1"/>
  <c r="AY2644" i="20" s="1"/>
  <c r="AW2138" i="20"/>
  <c r="AX2138" i="20" s="1"/>
  <c r="AY2138" i="20" s="1"/>
  <c r="AW2106" i="20"/>
  <c r="AX2106" i="20" s="1"/>
  <c r="AY2106" i="20" s="1"/>
  <c r="AW2074" i="20"/>
  <c r="AX2074" i="20" s="1"/>
  <c r="AY2074" i="20" s="1"/>
  <c r="AW2042" i="20"/>
  <c r="AX2042" i="20" s="1"/>
  <c r="AY2042" i="20" s="1"/>
  <c r="AW2010" i="20"/>
  <c r="AX2010" i="20" s="1"/>
  <c r="AY2010" i="20" s="1"/>
  <c r="AW1978" i="20"/>
  <c r="AX1978" i="20" s="1"/>
  <c r="AY1978" i="20" s="1"/>
  <c r="AW1946" i="20"/>
  <c r="AX1946" i="20" s="1"/>
  <c r="AY1946" i="20" s="1"/>
  <c r="AW1914" i="20"/>
  <c r="AX1914" i="20" s="1"/>
  <c r="AY1914" i="20" s="1"/>
  <c r="AW1882" i="20"/>
  <c r="AX1882" i="20" s="1"/>
  <c r="AY1882" i="20" s="1"/>
  <c r="AW1454" i="20"/>
  <c r="AX1454" i="20" s="1"/>
  <c r="AY1454" i="20" s="1"/>
  <c r="AW1422" i="20"/>
  <c r="AX1422" i="20" s="1"/>
  <c r="AY1422" i="20" s="1"/>
  <c r="AW1390" i="20"/>
  <c r="AX1390" i="20" s="1"/>
  <c r="AY1390" i="20" s="1"/>
  <c r="AW1358" i="20"/>
  <c r="AX1358" i="20" s="1"/>
  <c r="AY1358" i="20" s="1"/>
  <c r="AW1204" i="20"/>
  <c r="AX1204" i="20"/>
  <c r="AY1204" i="20" s="1"/>
  <c r="AW1040" i="20"/>
  <c r="AX1040" i="20" s="1"/>
  <c r="AY1040" i="20" s="1"/>
  <c r="AW1008" i="20"/>
  <c r="AX1008" i="20" s="1"/>
  <c r="AY1008" i="20" s="1"/>
  <c r="AW877" i="20"/>
  <c r="AX877" i="20" s="1"/>
  <c r="AY877" i="20" s="1"/>
  <c r="AW953" i="20"/>
  <c r="AX953" i="20" s="1"/>
  <c r="AY953" i="20" s="1"/>
  <c r="AW921" i="20"/>
  <c r="AX921" i="20" s="1"/>
  <c r="AY921" i="20" s="1"/>
  <c r="AW889" i="20"/>
  <c r="AX889" i="20" s="1"/>
  <c r="AY889" i="20" s="1"/>
  <c r="AW772" i="20"/>
  <c r="AX772" i="20" s="1"/>
  <c r="AY772" i="20" s="1"/>
  <c r="AZ850" i="20"/>
  <c r="BA850" i="20"/>
  <c r="BB850" i="20" s="1"/>
  <c r="AZ818" i="20"/>
  <c r="BA818" i="20" s="1"/>
  <c r="BB818" i="20" s="1"/>
  <c r="AZ758" i="20"/>
  <c r="BA758" i="20" s="1"/>
  <c r="BB758" i="20" s="1"/>
  <c r="AZ805" i="20"/>
  <c r="BA805" i="20" s="1"/>
  <c r="BB805" i="20" s="1"/>
  <c r="AZ354" i="20"/>
  <c r="BA354" i="20" s="1"/>
  <c r="BB354" i="20" s="1"/>
  <c r="AZ171" i="20"/>
  <c r="BA171" i="20"/>
  <c r="BB171" i="20" s="1"/>
  <c r="AZ86" i="20"/>
  <c r="BA86" i="20" s="1"/>
  <c r="BB86" i="20" s="1"/>
  <c r="AW145" i="20"/>
  <c r="AX145" i="20" s="1"/>
  <c r="AY145" i="20" s="1"/>
  <c r="AZ3342" i="20"/>
  <c r="BA3342" i="20"/>
  <c r="BB3342" i="20" s="1"/>
  <c r="AZ3527" i="20"/>
  <c r="BA3527" i="20" s="1"/>
  <c r="BB3527" i="20" s="1"/>
  <c r="AZ3496" i="20"/>
  <c r="BA3496" i="20" s="1"/>
  <c r="BB3496" i="20" s="1"/>
  <c r="AZ3073" i="20"/>
  <c r="BA3073" i="20" s="1"/>
  <c r="BB3073" i="20" s="1"/>
  <c r="AZ3166" i="20"/>
  <c r="BA3166" i="20" s="1"/>
  <c r="BB3166" i="20" s="1"/>
  <c r="AZ3038" i="20"/>
  <c r="BA3038" i="20" s="1"/>
  <c r="BB3038" i="20" s="1"/>
  <c r="AZ3171" i="20"/>
  <c r="BA3171" i="20" s="1"/>
  <c r="BB3171" i="20" s="1"/>
  <c r="AZ3043" i="20"/>
  <c r="BA3043" i="20" s="1"/>
  <c r="BB3043" i="20" s="1"/>
  <c r="AZ3172" i="20"/>
  <c r="BA3172" i="20" s="1"/>
  <c r="BB3172" i="20" s="1"/>
  <c r="AZ3044" i="20"/>
  <c r="BA3044" i="20" s="1"/>
  <c r="BB3044" i="20" s="1"/>
  <c r="AW2744" i="20"/>
  <c r="AX2744" i="20" s="1"/>
  <c r="AY2744" i="20" s="1"/>
  <c r="AW2560" i="20"/>
  <c r="AX2560" i="20" s="1"/>
  <c r="AY2560" i="20" s="1"/>
  <c r="AW2723" i="20"/>
  <c r="AX2723" i="20" s="1"/>
  <c r="AY2723" i="20" s="1"/>
  <c r="AW2595" i="20"/>
  <c r="AX2595" i="20" s="1"/>
  <c r="AY2595" i="20" s="1"/>
  <c r="AW3002" i="20"/>
  <c r="AX3002" i="20"/>
  <c r="AY3002" i="20" s="1"/>
  <c r="AW2970" i="20"/>
  <c r="AX2970" i="20" s="1"/>
  <c r="AY2970" i="20" s="1"/>
  <c r="AW2938" i="20"/>
  <c r="AX2938" i="20"/>
  <c r="AY2938" i="20" s="1"/>
  <c r="AW2906" i="20"/>
  <c r="AX2906" i="20" s="1"/>
  <c r="AY2906" i="20" s="1"/>
  <c r="AW2874" i="20"/>
  <c r="AX2874" i="20" s="1"/>
  <c r="AY2874" i="20" s="1"/>
  <c r="AW2842" i="20"/>
  <c r="AX2842" i="20" s="1"/>
  <c r="AY2842" i="20" s="1"/>
  <c r="AW2830" i="20"/>
  <c r="AX2830" i="20" s="1"/>
  <c r="AY2830" i="20" s="1"/>
  <c r="AW2814" i="20"/>
  <c r="AX2814" i="20" s="1"/>
  <c r="AY2814" i="20" s="1"/>
  <c r="AW2774" i="20"/>
  <c r="AX2774" i="20" s="1"/>
  <c r="AY2774" i="20" s="1"/>
  <c r="AW2710" i="20"/>
  <c r="AX2710" i="20" s="1"/>
  <c r="AY2710" i="20" s="1"/>
  <c r="AW2646" i="20"/>
  <c r="AX2646" i="20" s="1"/>
  <c r="AY2646" i="20" s="1"/>
  <c r="AW2582" i="20"/>
  <c r="AX2582" i="20" s="1"/>
  <c r="AY2582" i="20" s="1"/>
  <c r="AW2518" i="20"/>
  <c r="AX2518" i="20" s="1"/>
  <c r="AY2518" i="20" s="1"/>
  <c r="AW2749" i="20"/>
  <c r="AX2749" i="20" s="1"/>
  <c r="AY2749" i="20" s="1"/>
  <c r="AW2685" i="20"/>
  <c r="AX2685" i="20" s="1"/>
  <c r="AY2685" i="20" s="1"/>
  <c r="AW2621" i="20"/>
  <c r="AX2621" i="20" s="1"/>
  <c r="AY2621" i="20" s="1"/>
  <c r="AW2557" i="20"/>
  <c r="AX2557" i="20"/>
  <c r="AY2557" i="20" s="1"/>
  <c r="AZ1842" i="20"/>
  <c r="BA1842" i="20" s="1"/>
  <c r="BB1842" i="20" s="1"/>
  <c r="AW2498" i="20"/>
  <c r="AX2498" i="20" s="1"/>
  <c r="AY2498" i="20" s="1"/>
  <c r="AW2482" i="20"/>
  <c r="AX2482" i="20" s="1"/>
  <c r="AY2482" i="20" s="1"/>
  <c r="AW2462" i="20"/>
  <c r="AX2462" i="20" s="1"/>
  <c r="AY2462" i="20" s="1"/>
  <c r="AW2430" i="20"/>
  <c r="AX2430" i="20" s="1"/>
  <c r="AY2430" i="20" s="1"/>
  <c r="AW2398" i="20"/>
  <c r="AX2398" i="20"/>
  <c r="AY2398" i="20" s="1"/>
  <c r="AW2366" i="20"/>
  <c r="AX2366" i="20" s="1"/>
  <c r="AY2366" i="20" s="1"/>
  <c r="AW2334" i="20"/>
  <c r="AX2334" i="20" s="1"/>
  <c r="AY2334" i="20" s="1"/>
  <c r="AW2302" i="20"/>
  <c r="AX2302" i="20" s="1"/>
  <c r="AY2302" i="20" s="1"/>
  <c r="AW2270" i="20"/>
  <c r="AX2270" i="20" s="1"/>
  <c r="AY2270" i="20" s="1"/>
  <c r="AW2238" i="20"/>
  <c r="AX2238" i="20" s="1"/>
  <c r="AY2238" i="20" s="1"/>
  <c r="AW2219" i="20"/>
  <c r="AX2219" i="20" s="1"/>
  <c r="AY2219" i="20" s="1"/>
  <c r="AW2203" i="20"/>
  <c r="AX2203" i="20" s="1"/>
  <c r="AY2203" i="20" s="1"/>
  <c r="AW2187" i="20"/>
  <c r="AX2187" i="20" s="1"/>
  <c r="AY2187" i="20" s="1"/>
  <c r="AW2171" i="20"/>
  <c r="AX2171" i="20" s="1"/>
  <c r="AY2171" i="20" s="1"/>
  <c r="AZ1840" i="20"/>
  <c r="BA1840" i="20" s="1"/>
  <c r="BB1840" i="20" s="1"/>
  <c r="AZ1834" i="20"/>
  <c r="BA1834" i="20" s="1"/>
  <c r="BB1834" i="20" s="1"/>
  <c r="AZ1316" i="20"/>
  <c r="BA1316" i="20" s="1"/>
  <c r="BB1316" i="20" s="1"/>
  <c r="AW1604" i="20"/>
  <c r="AX1604" i="20" s="1"/>
  <c r="AY1604" i="20" s="1"/>
  <c r="AW1588" i="20"/>
  <c r="AX1588" i="20" s="1"/>
  <c r="AY1588" i="20" s="1"/>
  <c r="AW1572" i="20"/>
  <c r="AX1572" i="20" s="1"/>
  <c r="AY1572" i="20" s="1"/>
  <c r="AW1556" i="20"/>
  <c r="AX1556" i="20" s="1"/>
  <c r="AY1556" i="20" s="1"/>
  <c r="AW1540" i="20"/>
  <c r="AX1540" i="20" s="1"/>
  <c r="AY1540" i="20" s="1"/>
  <c r="AW1524" i="20"/>
  <c r="AX1524" i="20" s="1"/>
  <c r="AY1524" i="20" s="1"/>
  <c r="AW1508" i="20"/>
  <c r="AX1508" i="20" s="1"/>
  <c r="AY1508" i="20" s="1"/>
  <c r="AW1492" i="20"/>
  <c r="AX1492" i="20" s="1"/>
  <c r="AY1492" i="20" s="1"/>
  <c r="AZ1306" i="20"/>
  <c r="BA1306" i="20" s="1"/>
  <c r="BB1306" i="20" s="1"/>
  <c r="AW1171" i="20"/>
  <c r="AX1171" i="20" s="1"/>
  <c r="AY1171" i="20" s="1"/>
  <c r="AW1155" i="20"/>
  <c r="AX1155" i="20" s="1"/>
  <c r="AY1155" i="20" s="1"/>
  <c r="AW1139" i="20"/>
  <c r="AX1139" i="20" s="1"/>
  <c r="AY1139" i="20" s="1"/>
  <c r="AW1123" i="20"/>
  <c r="AX1123" i="20" s="1"/>
  <c r="AY1123" i="20" s="1"/>
  <c r="AW1107" i="20"/>
  <c r="AX1107" i="20" s="1"/>
  <c r="AY1107" i="20" s="1"/>
  <c r="AW1091" i="20"/>
  <c r="AX1091" i="20" s="1"/>
  <c r="AY1091" i="20" s="1"/>
  <c r="AW1075" i="20"/>
  <c r="AX1075" i="20" s="1"/>
  <c r="AY1075" i="20" s="1"/>
  <c r="AW1059" i="20"/>
  <c r="AX1059" i="20" s="1"/>
  <c r="AY1059" i="20" s="1"/>
  <c r="AZ703" i="20"/>
  <c r="BA703" i="20" s="1"/>
  <c r="BB703" i="20" s="1"/>
  <c r="AZ488" i="20"/>
  <c r="BA488" i="20" s="1"/>
  <c r="BB488" i="20" s="1"/>
  <c r="AW374" i="20"/>
  <c r="AX374" i="20" s="1"/>
  <c r="AY374" i="20" s="1"/>
  <c r="AZ542" i="20"/>
  <c r="BA542" i="20"/>
  <c r="BB542" i="20" s="1"/>
  <c r="AZ510" i="20"/>
  <c r="BA510" i="20" s="1"/>
  <c r="BB510" i="20" s="1"/>
  <c r="AW266" i="20"/>
  <c r="AX266" i="20" s="1"/>
  <c r="AY266" i="20" s="1"/>
  <c r="AW263" i="20"/>
  <c r="AX263" i="20" s="1"/>
  <c r="AY263" i="20" s="1"/>
  <c r="AZ130" i="20"/>
  <c r="BA130" i="20" s="1"/>
  <c r="BB130" i="20" s="1"/>
  <c r="AZ3487" i="20"/>
  <c r="BA3487" i="20" s="1"/>
  <c r="BB3487" i="20" s="1"/>
  <c r="AZ3382" i="20"/>
  <c r="BA3382" i="20" s="1"/>
  <c r="BB3382" i="20" s="1"/>
  <c r="AZ3274" i="20"/>
  <c r="BA3274" i="20" s="1"/>
  <c r="BB3274" i="20" s="1"/>
  <c r="AZ3320" i="20"/>
  <c r="BA3320" i="20" s="1"/>
  <c r="BB3320" i="20" s="1"/>
  <c r="AZ3447" i="20"/>
  <c r="BA3447" i="20" s="1"/>
  <c r="BB3447" i="20" s="1"/>
  <c r="AZ3536" i="20"/>
  <c r="BA3536" i="20"/>
  <c r="BB3536" i="20" s="1"/>
  <c r="AZ3380" i="20"/>
  <c r="BA3380" i="20" s="1"/>
  <c r="BB3380" i="20" s="1"/>
  <c r="AW2804" i="20"/>
  <c r="AX2804" i="20" s="1"/>
  <c r="AY2804" i="20" s="1"/>
  <c r="AW2720" i="20"/>
  <c r="AX2720" i="20" s="1"/>
  <c r="AY2720" i="20" s="1"/>
  <c r="AW2604" i="20"/>
  <c r="AX2604" i="20" s="1"/>
  <c r="AY2604" i="20" s="1"/>
  <c r="AW2540" i="20"/>
  <c r="AX2540" i="20" s="1"/>
  <c r="AY2540" i="20" s="1"/>
  <c r="AW2767" i="20"/>
  <c r="AX2767" i="20"/>
  <c r="AY2767" i="20" s="1"/>
  <c r="AW2703" i="20"/>
  <c r="AX2703" i="20" s="1"/>
  <c r="AY2703" i="20" s="1"/>
  <c r="AW2639" i="20"/>
  <c r="AX2639" i="20" s="1"/>
  <c r="AY2639" i="20" s="1"/>
  <c r="AW2575" i="20"/>
  <c r="AX2575" i="20" s="1"/>
  <c r="AY2575" i="20" s="1"/>
  <c r="AW3013" i="20"/>
  <c r="AX3013" i="20" s="1"/>
  <c r="AY3013" i="20" s="1"/>
  <c r="AW2997" i="20"/>
  <c r="AX2997" i="20" s="1"/>
  <c r="AY2997" i="20" s="1"/>
  <c r="AW2981" i="20"/>
  <c r="AX2981" i="20" s="1"/>
  <c r="AY2981" i="20" s="1"/>
  <c r="AW2965" i="20"/>
  <c r="AX2965" i="20" s="1"/>
  <c r="AY2965" i="20" s="1"/>
  <c r="AW2949" i="20"/>
  <c r="AX2949" i="20" s="1"/>
  <c r="AY2949" i="20" s="1"/>
  <c r="AW2933" i="20"/>
  <c r="AX2933" i="20" s="1"/>
  <c r="AY2933" i="20" s="1"/>
  <c r="AW2917" i="20"/>
  <c r="AX2917" i="20"/>
  <c r="AY2917" i="20" s="1"/>
  <c r="AW2901" i="20"/>
  <c r="AX2901" i="20" s="1"/>
  <c r="AY2901" i="20" s="1"/>
  <c r="AW2885" i="20"/>
  <c r="AX2885" i="20" s="1"/>
  <c r="AY2885" i="20" s="1"/>
  <c r="AW2869" i="20"/>
  <c r="AX2869" i="20" s="1"/>
  <c r="AY2869" i="20" s="1"/>
  <c r="AW2853" i="20"/>
  <c r="AX2853" i="20" s="1"/>
  <c r="AY2853" i="20" s="1"/>
  <c r="AW2837" i="20"/>
  <c r="AX2837" i="20" s="1"/>
  <c r="AY2837" i="20" s="1"/>
  <c r="AW2821" i="20"/>
  <c r="AX2821" i="20"/>
  <c r="AY2821" i="20" s="1"/>
  <c r="AW2802" i="20"/>
  <c r="AX2802" i="20" s="1"/>
  <c r="AY2802" i="20" s="1"/>
  <c r="AW2738" i="20"/>
  <c r="AX2738" i="20"/>
  <c r="AY2738" i="20" s="1"/>
  <c r="AW2674" i="20"/>
  <c r="AX2674" i="20" s="1"/>
  <c r="AY2674" i="20" s="1"/>
  <c r="AW2610" i="20"/>
  <c r="AX2610" i="20" s="1"/>
  <c r="AY2610" i="20" s="1"/>
  <c r="AW2546" i="20"/>
  <c r="AX2546" i="20" s="1"/>
  <c r="AY2546" i="20" s="1"/>
  <c r="AW2777" i="20"/>
  <c r="AX2777" i="20" s="1"/>
  <c r="AY2777" i="20" s="1"/>
  <c r="AW2713" i="20"/>
  <c r="AX2713" i="20"/>
  <c r="AY2713" i="20" s="1"/>
  <c r="AW2649" i="20"/>
  <c r="AX2649" i="20" s="1"/>
  <c r="AY2649" i="20" s="1"/>
  <c r="AZ1862" i="20"/>
  <c r="BA1862" i="20"/>
  <c r="BB1862" i="20" s="1"/>
  <c r="AW2485" i="20"/>
  <c r="AX2485" i="20" s="1"/>
  <c r="AY2485" i="20" s="1"/>
  <c r="AW2432" i="20"/>
  <c r="AX2432" i="20" s="1"/>
  <c r="AY2432" i="20" s="1"/>
  <c r="AW2368" i="20"/>
  <c r="AX2368" i="20"/>
  <c r="AY2368" i="20" s="1"/>
  <c r="AW2304" i="20"/>
  <c r="AX2304" i="20" s="1"/>
  <c r="AY2304" i="20" s="1"/>
  <c r="AW2240" i="20"/>
  <c r="AX2240" i="20"/>
  <c r="AY2240" i="20" s="1"/>
  <c r="AW2202" i="20"/>
  <c r="AX2202" i="20" s="1"/>
  <c r="AY2202" i="20" s="1"/>
  <c r="AW2170" i="20"/>
  <c r="AX2170" i="20" s="1"/>
  <c r="AY2170" i="20" s="1"/>
  <c r="AZ1806" i="20"/>
  <c r="BA1806" i="20" s="1"/>
  <c r="BB1806" i="20" s="1"/>
  <c r="AZ1632" i="20"/>
  <c r="BA1632" i="20"/>
  <c r="BB1632" i="20" s="1"/>
  <c r="AZ1736" i="20"/>
  <c r="BA1736" i="20" s="1"/>
  <c r="BB1736" i="20" s="1"/>
  <c r="AZ1672" i="20"/>
  <c r="BA1672" i="20"/>
  <c r="BB1672" i="20" s="1"/>
  <c r="AZ1257" i="20"/>
  <c r="BA1257" i="20" s="1"/>
  <c r="BB1257" i="20" s="1"/>
  <c r="AW1607" i="20"/>
  <c r="AX1607" i="20" s="1"/>
  <c r="AY1607" i="20" s="1"/>
  <c r="AW1575" i="20"/>
  <c r="AX1575" i="20" s="1"/>
  <c r="AY1575" i="20" s="1"/>
  <c r="AW1543" i="20"/>
  <c r="AX1543" i="20" s="1"/>
  <c r="AY1543" i="20" s="1"/>
  <c r="AW1511" i="20"/>
  <c r="AX1511" i="20" s="1"/>
  <c r="AY1511" i="20" s="1"/>
  <c r="AZ1315" i="20"/>
  <c r="BA1315" i="20" s="1"/>
  <c r="BB1315" i="20" s="1"/>
  <c r="AZ1268" i="20"/>
  <c r="BA1268" i="20" s="1"/>
  <c r="BB1268" i="20" s="1"/>
  <c r="AW1170" i="20"/>
  <c r="AX1170" i="20" s="1"/>
  <c r="AY1170" i="20" s="1"/>
  <c r="AW1138" i="20"/>
  <c r="AX1138" i="20" s="1"/>
  <c r="AY1138" i="20" s="1"/>
  <c r="AW1106" i="20"/>
  <c r="AX1106" i="20" s="1"/>
  <c r="AY1106" i="20" s="1"/>
  <c r="AW1074" i="20"/>
  <c r="AX1074" i="20" s="1"/>
  <c r="AY1074" i="20" s="1"/>
  <c r="AZ662" i="20"/>
  <c r="BA662" i="20"/>
  <c r="BB662" i="20" s="1"/>
  <c r="AZ430" i="20"/>
  <c r="BA430" i="20" s="1"/>
  <c r="BB430" i="20" s="1"/>
  <c r="AZ572" i="20"/>
  <c r="BA572" i="20" s="1"/>
  <c r="BB572" i="20" s="1"/>
  <c r="AZ431" i="20"/>
  <c r="BA431" i="20" s="1"/>
  <c r="BB431" i="20" s="1"/>
  <c r="AW376" i="20"/>
  <c r="AX376" i="20" s="1"/>
  <c r="AY376" i="20" s="1"/>
  <c r="AZ222" i="20"/>
  <c r="BA222" i="20" s="1"/>
  <c r="BB222" i="20" s="1"/>
  <c r="AZ18" i="20"/>
  <c r="BA18" i="20" s="1"/>
  <c r="BB18" i="20" s="1"/>
  <c r="AZ3419" i="20"/>
  <c r="BA3419" i="20" s="1"/>
  <c r="BB3419" i="20" s="1"/>
  <c r="AZ3383" i="20"/>
  <c r="BA3383" i="20" s="1"/>
  <c r="BB3383" i="20" s="1"/>
  <c r="AZ3314" i="20"/>
  <c r="BA3314" i="20" s="1"/>
  <c r="BB3314" i="20" s="1"/>
  <c r="AZ3324" i="20"/>
  <c r="BA3324" i="20" s="1"/>
  <c r="BB3324" i="20" s="1"/>
  <c r="AZ3185" i="20"/>
  <c r="BA3185" i="20" s="1"/>
  <c r="BB3185" i="20" s="1"/>
  <c r="AZ3238" i="20"/>
  <c r="BA3238" i="20" s="1"/>
  <c r="BB3238" i="20" s="1"/>
  <c r="AZ3110" i="20"/>
  <c r="BA3110" i="20" s="1"/>
  <c r="BB3110" i="20" s="1"/>
  <c r="AZ3227" i="20"/>
  <c r="BA3227" i="20" s="1"/>
  <c r="BB3227" i="20" s="1"/>
  <c r="AZ3099" i="20"/>
  <c r="BA3099" i="20" s="1"/>
  <c r="BB3099" i="20" s="1"/>
  <c r="AZ3228" i="20"/>
  <c r="BA3228" i="20" s="1"/>
  <c r="BB3228" i="20" s="1"/>
  <c r="AZ3100" i="20"/>
  <c r="BA3100" i="20" s="1"/>
  <c r="BB3100" i="20" s="1"/>
  <c r="AW2632" i="20"/>
  <c r="AX2632" i="20" s="1"/>
  <c r="AY2632" i="20" s="1"/>
  <c r="AW2795" i="20"/>
  <c r="AX2795" i="20" s="1"/>
  <c r="AY2795" i="20" s="1"/>
  <c r="AW2667" i="20"/>
  <c r="AX2667" i="20" s="1"/>
  <c r="AY2667" i="20" s="1"/>
  <c r="AW2539" i="20"/>
  <c r="AX2539" i="20" s="1"/>
  <c r="AY2539" i="20" s="1"/>
  <c r="AW2988" i="20"/>
  <c r="AX2988" i="20" s="1"/>
  <c r="AY2988" i="20" s="1"/>
  <c r="AW2956" i="20"/>
  <c r="AX2956" i="20" s="1"/>
  <c r="AY2956" i="20" s="1"/>
  <c r="AW2924" i="20"/>
  <c r="AX2924" i="20" s="1"/>
  <c r="AY2924" i="20" s="1"/>
  <c r="AW2892" i="20"/>
  <c r="AX2892" i="20" s="1"/>
  <c r="AY2892" i="20" s="1"/>
  <c r="AW2860" i="20"/>
  <c r="AX2860" i="20" s="1"/>
  <c r="AY2860" i="20" s="1"/>
  <c r="AW2828" i="20"/>
  <c r="AX2828" i="20" s="1"/>
  <c r="AY2828" i="20" s="1"/>
  <c r="AW2766" i="20"/>
  <c r="AX2766" i="20" s="1"/>
  <c r="AY2766" i="20" s="1"/>
  <c r="AW2638" i="20"/>
  <c r="AX2638" i="20" s="1"/>
  <c r="AY2638" i="20" s="1"/>
  <c r="AW2805" i="20"/>
  <c r="AX2805" i="20" s="1"/>
  <c r="AY2805" i="20" s="1"/>
  <c r="AW2677" i="20"/>
  <c r="AX2677" i="20" s="1"/>
  <c r="AY2677" i="20" s="1"/>
  <c r="AW2549" i="20"/>
  <c r="AX2549" i="20" s="1"/>
  <c r="AY2549" i="20" s="1"/>
  <c r="AW2500" i="20"/>
  <c r="AX2500" i="20" s="1"/>
  <c r="AY2500" i="20" s="1"/>
  <c r="AW2466" i="20"/>
  <c r="AX2466" i="20" s="1"/>
  <c r="AY2466" i="20" s="1"/>
  <c r="AW2402" i="20"/>
  <c r="AX2402" i="20" s="1"/>
  <c r="AY2402" i="20" s="1"/>
  <c r="AW2338" i="20"/>
  <c r="AX2338" i="20" s="1"/>
  <c r="AY2338" i="20" s="1"/>
  <c r="AW2274" i="20"/>
  <c r="AX2274" i="20" s="1"/>
  <c r="AY2274" i="20" s="1"/>
  <c r="AW2217" i="20"/>
  <c r="AX2217" i="20" s="1"/>
  <c r="AY2217" i="20" s="1"/>
  <c r="AW2185" i="20"/>
  <c r="AX2185" i="20" s="1"/>
  <c r="AY2185" i="20" s="1"/>
  <c r="AZ1848" i="20"/>
  <c r="BA1848" i="20" s="1"/>
  <c r="BB1848" i="20" s="1"/>
  <c r="AZ1634" i="20"/>
  <c r="BA1634" i="20" s="1"/>
  <c r="BB1634" i="20" s="1"/>
  <c r="AZ1831" i="20"/>
  <c r="BA1831" i="20" s="1"/>
  <c r="BB1831" i="20" s="1"/>
  <c r="AZ1746" i="20"/>
  <c r="BA1746" i="20" s="1"/>
  <c r="BB1746" i="20" s="1"/>
  <c r="AZ1682" i="20"/>
  <c r="BA1682" i="20" s="1"/>
  <c r="BB1682" i="20" s="1"/>
  <c r="AZ1297" i="20"/>
  <c r="BA1297" i="20" s="1"/>
  <c r="BB1297" i="20" s="1"/>
  <c r="AW1610" i="20"/>
  <c r="AX1610" i="20" s="1"/>
  <c r="AY1610" i="20" s="1"/>
  <c r="AW1578" i="20"/>
  <c r="AX1578" i="20" s="1"/>
  <c r="AY1578" i="20" s="1"/>
  <c r="AW1566" i="20"/>
  <c r="AX1566" i="20" s="1"/>
  <c r="AY1566" i="20" s="1"/>
  <c r="AW1550" i="20"/>
  <c r="AX1550" i="20" s="1"/>
  <c r="AY1550" i="20" s="1"/>
  <c r="AW1534" i="20"/>
  <c r="AX1534" i="20" s="1"/>
  <c r="AY1534" i="20" s="1"/>
  <c r="AW1518" i="20"/>
  <c r="AX1518" i="20" s="1"/>
  <c r="AY1518" i="20" s="1"/>
  <c r="AW1502" i="20"/>
  <c r="AX1502" i="20" s="1"/>
  <c r="AY1502" i="20" s="1"/>
  <c r="AW1468" i="20"/>
  <c r="AX1468" i="20" s="1"/>
  <c r="AY1468" i="20" s="1"/>
  <c r="AZ1248" i="20"/>
  <c r="BA1248" i="20" s="1"/>
  <c r="BB1248" i="20" s="1"/>
  <c r="AW1173" i="20"/>
  <c r="AX1173" i="20" s="1"/>
  <c r="AY1173" i="20" s="1"/>
  <c r="AW1157" i="20"/>
  <c r="AX1157" i="20" s="1"/>
  <c r="AY1157" i="20" s="1"/>
  <c r="AW1141" i="20"/>
  <c r="AX1141" i="20" s="1"/>
  <c r="AY1141" i="20" s="1"/>
  <c r="AW1125" i="20"/>
  <c r="AX1125" i="20" s="1"/>
  <c r="AY1125" i="20" s="1"/>
  <c r="AW1109" i="20"/>
  <c r="AX1109" i="20" s="1"/>
  <c r="AY1109" i="20" s="1"/>
  <c r="AW1093" i="20"/>
  <c r="AX1093" i="20" s="1"/>
  <c r="AY1093" i="20" s="1"/>
  <c r="AW1077" i="20"/>
  <c r="AX1077" i="20" s="1"/>
  <c r="AY1077" i="20" s="1"/>
  <c r="AW1061" i="20"/>
  <c r="AX1061" i="20" s="1"/>
  <c r="AY1061" i="20" s="1"/>
  <c r="AZ686" i="20"/>
  <c r="BA686" i="20" s="1"/>
  <c r="BB686" i="20" s="1"/>
  <c r="AZ601" i="20"/>
  <c r="BA601" i="20" s="1"/>
  <c r="BB601" i="20" s="1"/>
  <c r="AZ508" i="20"/>
  <c r="BA508" i="20" s="1"/>
  <c r="BB508" i="20" s="1"/>
  <c r="AZ562" i="20"/>
  <c r="BA562" i="20" s="1"/>
  <c r="BB562" i="20" s="1"/>
  <c r="AZ530" i="20"/>
  <c r="BA530" i="20" s="1"/>
  <c r="BB530" i="20" s="1"/>
  <c r="AW372" i="20"/>
  <c r="AX372" i="20" s="1"/>
  <c r="AY372" i="20" s="1"/>
  <c r="AW371" i="20"/>
  <c r="AX371" i="20" s="1"/>
  <c r="AY371" i="20" s="1"/>
  <c r="AZ231" i="20"/>
  <c r="BA231" i="20" s="1"/>
  <c r="BB231" i="20" s="1"/>
  <c r="AZ186" i="20"/>
  <c r="BA186" i="20" s="1"/>
  <c r="BB186" i="20" s="1"/>
  <c r="AZ74" i="20"/>
  <c r="BA74" i="20" s="1"/>
  <c r="BB74" i="20" s="1"/>
  <c r="AZ3471" i="20"/>
  <c r="BA3471" i="20" s="1"/>
  <c r="BB3471" i="20" s="1"/>
  <c r="AZ3371" i="20"/>
  <c r="BA3371" i="20"/>
  <c r="BB3371" i="20" s="1"/>
  <c r="AZ3440" i="20"/>
  <c r="BA3440" i="20" s="1"/>
  <c r="BB3440" i="20" s="1"/>
  <c r="AZ3551" i="20"/>
  <c r="BA3551" i="20" s="1"/>
  <c r="BB3551" i="20" s="1"/>
  <c r="AZ3379" i="20"/>
  <c r="BA3379" i="20" s="1"/>
  <c r="BB3379" i="20" s="1"/>
  <c r="AZ3552" i="20"/>
  <c r="BA3552" i="20" s="1"/>
  <c r="BB3552" i="20" s="1"/>
  <c r="AZ3370" i="20"/>
  <c r="BA3370" i="20" s="1"/>
  <c r="BB3370" i="20" s="1"/>
  <c r="AZ3063" i="20"/>
  <c r="BA3063" i="20"/>
  <c r="BB3063" i="20" s="1"/>
  <c r="AZ3192" i="20"/>
  <c r="BA3192" i="20" s="1"/>
  <c r="BB3192" i="20" s="1"/>
  <c r="AZ3064" i="20"/>
  <c r="BA3064" i="20"/>
  <c r="BB3064" i="20" s="1"/>
  <c r="AW2764" i="20"/>
  <c r="AX2764" i="20" s="1"/>
  <c r="AY2764" i="20" s="1"/>
  <c r="AW2672" i="20"/>
  <c r="AX2672" i="20" s="1"/>
  <c r="AY2672" i="20" s="1"/>
  <c r="AW2596" i="20"/>
  <c r="AX2596" i="20" s="1"/>
  <c r="AY2596" i="20" s="1"/>
  <c r="AW2532" i="20"/>
  <c r="AX2532" i="20" s="1"/>
  <c r="AY2532" i="20" s="1"/>
  <c r="AW2759" i="20"/>
  <c r="AX2759" i="20" s="1"/>
  <c r="AY2759" i="20" s="1"/>
  <c r="AW2695" i="20"/>
  <c r="AX2695" i="20"/>
  <c r="AY2695" i="20" s="1"/>
  <c r="AW2631" i="20"/>
  <c r="AX2631" i="20" s="1"/>
  <c r="AY2631" i="20" s="1"/>
  <c r="AW2567" i="20"/>
  <c r="AX2567" i="20"/>
  <c r="AY2567" i="20" s="1"/>
  <c r="AW3011" i="20"/>
  <c r="AX3011" i="20" s="1"/>
  <c r="AY3011" i="20" s="1"/>
  <c r="AW2995" i="20"/>
  <c r="AX2995" i="20" s="1"/>
  <c r="AY2995" i="20" s="1"/>
  <c r="AW2979" i="20"/>
  <c r="AX2979" i="20" s="1"/>
  <c r="AY2979" i="20" s="1"/>
  <c r="AW2963" i="20"/>
  <c r="AX2963" i="20" s="1"/>
  <c r="AY2963" i="20" s="1"/>
  <c r="AW2947" i="20"/>
  <c r="AX2947" i="20" s="1"/>
  <c r="AY2947" i="20" s="1"/>
  <c r="AW2931" i="20"/>
  <c r="AX2931" i="20"/>
  <c r="AY2931" i="20" s="1"/>
  <c r="AW2915" i="20"/>
  <c r="AX2915" i="20" s="1"/>
  <c r="AY2915" i="20" s="1"/>
  <c r="AW2899" i="20"/>
  <c r="AX2899" i="20"/>
  <c r="AY2899" i="20" s="1"/>
  <c r="AW2883" i="20"/>
  <c r="AX2883" i="20" s="1"/>
  <c r="AY2883" i="20" s="1"/>
  <c r="AW2867" i="20"/>
  <c r="AX2867" i="20" s="1"/>
  <c r="AY2867" i="20" s="1"/>
  <c r="AW2851" i="20"/>
  <c r="AX2851" i="20" s="1"/>
  <c r="AY2851" i="20" s="1"/>
  <c r="AW2835" i="20"/>
  <c r="AX2835" i="20" s="1"/>
  <c r="AY2835" i="20" s="1"/>
  <c r="AW2819" i="20"/>
  <c r="AX2819" i="20" s="1"/>
  <c r="AY2819" i="20" s="1"/>
  <c r="AW2794" i="20"/>
  <c r="AX2794" i="20"/>
  <c r="AY2794" i="20" s="1"/>
  <c r="AW2730" i="20"/>
  <c r="AX2730" i="20" s="1"/>
  <c r="AY2730" i="20" s="1"/>
  <c r="AW2666" i="20"/>
  <c r="AX2666" i="20"/>
  <c r="AY2666" i="20" s="1"/>
  <c r="AW2602" i="20"/>
  <c r="AX2602" i="20" s="1"/>
  <c r="AY2602" i="20" s="1"/>
  <c r="AW2538" i="20"/>
  <c r="AX2538" i="20" s="1"/>
  <c r="AY2538" i="20" s="1"/>
  <c r="AW2769" i="20"/>
  <c r="AX2769" i="20" s="1"/>
  <c r="AY2769" i="20" s="1"/>
  <c r="AW2721" i="20"/>
  <c r="AX2721" i="20" s="1"/>
  <c r="AY2721" i="20" s="1"/>
  <c r="AW2593" i="20"/>
  <c r="AX2593" i="20" s="1"/>
  <c r="AY2593" i="20" s="1"/>
  <c r="AW2511" i="20"/>
  <c r="AX2511" i="20" s="1"/>
  <c r="AY2511" i="20" s="1"/>
  <c r="AW2479" i="20"/>
  <c r="AX2479" i="20" s="1"/>
  <c r="AY2479" i="20" s="1"/>
  <c r="AW2460" i="20"/>
  <c r="AX2460" i="20" s="1"/>
  <c r="AY2460" i="20" s="1"/>
  <c r="AW2428" i="20"/>
  <c r="AX2428" i="20" s="1"/>
  <c r="AY2428" i="20" s="1"/>
  <c r="AW2396" i="20"/>
  <c r="AX2396" i="20"/>
  <c r="AY2396" i="20" s="1"/>
  <c r="AW2364" i="20"/>
  <c r="AX2364" i="20" s="1"/>
  <c r="AY2364" i="20" s="1"/>
  <c r="AW2332" i="20"/>
  <c r="AX2332" i="20"/>
  <c r="AY2332" i="20" s="1"/>
  <c r="AW2300" i="20"/>
  <c r="AX2300" i="20" s="1"/>
  <c r="AY2300" i="20" s="1"/>
  <c r="AW2268" i="20"/>
  <c r="AX2268" i="20" s="1"/>
  <c r="AY2268" i="20" s="1"/>
  <c r="AW2236" i="20"/>
  <c r="AX2236" i="20" s="1"/>
  <c r="AY2236" i="20" s="1"/>
  <c r="AW2216" i="20"/>
  <c r="AX2216" i="20" s="1"/>
  <c r="AY2216" i="20" s="1"/>
  <c r="AW2200" i="20"/>
  <c r="AX2200" i="20" s="1"/>
  <c r="AY2200" i="20" s="1"/>
  <c r="AW2184" i="20"/>
  <c r="AX2184" i="20"/>
  <c r="AY2184" i="20" s="1"/>
  <c r="AW2168" i="20"/>
  <c r="AX2168" i="20" s="1"/>
  <c r="AY2168" i="20" s="1"/>
  <c r="AZ1845" i="20"/>
  <c r="BA1845" i="20" s="1"/>
  <c r="BB1845" i="20" s="1"/>
  <c r="AZ1777" i="20"/>
  <c r="BA1777" i="20" s="1"/>
  <c r="BB1777" i="20" s="1"/>
  <c r="AZ1814" i="20"/>
  <c r="BA1814" i="20" s="1"/>
  <c r="BB1814" i="20" s="1"/>
  <c r="AZ1775" i="20"/>
  <c r="BA1775" i="20" s="1"/>
  <c r="BB1775" i="20" s="1"/>
  <c r="AZ1776" i="20"/>
  <c r="BA1776" i="20" s="1"/>
  <c r="BB1776" i="20" s="1"/>
  <c r="AZ1708" i="20"/>
  <c r="BA1708" i="20" s="1"/>
  <c r="BB1708" i="20" s="1"/>
  <c r="AZ1644" i="20"/>
  <c r="BA1644" i="20" s="1"/>
  <c r="BB1644" i="20" s="1"/>
  <c r="AZ1308" i="20"/>
  <c r="BA1308" i="20" s="1"/>
  <c r="BB1308" i="20" s="1"/>
  <c r="AW1597" i="20"/>
  <c r="AX1597" i="20" s="1"/>
  <c r="AY1597" i="20" s="1"/>
  <c r="AW1565" i="20"/>
  <c r="AX1565" i="20" s="1"/>
  <c r="AY1565" i="20" s="1"/>
  <c r="AW1533" i="20"/>
  <c r="AX1533" i="20" s="1"/>
  <c r="AY1533" i="20" s="1"/>
  <c r="AW1501" i="20"/>
  <c r="AX1501" i="20" s="1"/>
  <c r="AY1501" i="20" s="1"/>
  <c r="AW1168" i="20"/>
  <c r="AX1168" i="20" s="1"/>
  <c r="AY1168" i="20" s="1"/>
  <c r="AW1136" i="20"/>
  <c r="AX1136" i="20" s="1"/>
  <c r="AY1136" i="20" s="1"/>
  <c r="AW1104" i="20"/>
  <c r="AX1104" i="20" s="1"/>
  <c r="AY1104" i="20" s="1"/>
  <c r="AW1072" i="20"/>
  <c r="AX1072" i="20" s="1"/>
  <c r="AY1072" i="20" s="1"/>
  <c r="AZ426" i="20"/>
  <c r="BA426" i="20" s="1"/>
  <c r="BB426" i="20" s="1"/>
  <c r="AZ568" i="20"/>
  <c r="BA568" i="20" s="1"/>
  <c r="BB568" i="20" s="1"/>
  <c r="AZ544" i="20"/>
  <c r="BA544" i="20" s="1"/>
  <c r="BB544" i="20" s="1"/>
  <c r="AZ512" i="20"/>
  <c r="BA512" i="20" s="1"/>
  <c r="BB512" i="20" s="1"/>
  <c r="AZ411" i="20"/>
  <c r="BA411" i="20" s="1"/>
  <c r="BB411" i="20" s="1"/>
  <c r="AZ323" i="20"/>
  <c r="BA323" i="20" s="1"/>
  <c r="BB323" i="20" s="1"/>
  <c r="AZ221" i="20"/>
  <c r="BA221" i="20" s="1"/>
  <c r="BB221" i="20" s="1"/>
  <c r="AZ208" i="20"/>
  <c r="BA208" i="20"/>
  <c r="BB208" i="20" s="1"/>
  <c r="AW24" i="20"/>
  <c r="AX24" i="20" s="1"/>
  <c r="AY24" i="20" s="1"/>
  <c r="AW2277" i="20"/>
  <c r="AX2277" i="20" s="1"/>
  <c r="AY2277" i="20" s="1"/>
  <c r="AZ3278" i="20"/>
  <c r="BA3278" i="20" s="1"/>
  <c r="BB3278" i="20" s="1"/>
  <c r="AZ3283" i="20"/>
  <c r="BA3283" i="20" s="1"/>
  <c r="BB3283" i="20" s="1"/>
  <c r="AZ3288" i="20"/>
  <c r="BA3288" i="20" s="1"/>
  <c r="BB3288" i="20" s="1"/>
  <c r="AZ3301" i="20"/>
  <c r="BA3301" i="20" s="1"/>
  <c r="BB3301" i="20" s="1"/>
  <c r="AZ3988" i="20"/>
  <c r="BA3988" i="20" s="1"/>
  <c r="BB3988" i="20" s="1"/>
  <c r="AZ3956" i="20"/>
  <c r="BA3956" i="20" s="1"/>
  <c r="BB3956" i="20" s="1"/>
  <c r="AZ3343" i="20"/>
  <c r="BA3343" i="20" s="1"/>
  <c r="BB3343" i="20" s="1"/>
  <c r="AW3930" i="20"/>
  <c r="AX3930" i="20" s="1"/>
  <c r="AY3930" i="20" s="1"/>
  <c r="AW3906" i="20"/>
  <c r="AX3906" i="20" s="1"/>
  <c r="AY3906" i="20" s="1"/>
  <c r="AW3894" i="20"/>
  <c r="AX3894" i="20" s="1"/>
  <c r="AY3894" i="20" s="1"/>
  <c r="AW3878" i="20"/>
  <c r="AX3878" i="20" s="1"/>
  <c r="AY3878" i="20" s="1"/>
  <c r="AW3842" i="20"/>
  <c r="AX3842" i="20" s="1"/>
  <c r="AY3842" i="20" s="1"/>
  <c r="AW3822" i="20"/>
  <c r="AX3822" i="20" s="1"/>
  <c r="AY3822" i="20" s="1"/>
  <c r="AW3810" i="20"/>
  <c r="AX3810" i="20" s="1"/>
  <c r="AY3810" i="20" s="1"/>
  <c r="AW3790" i="20"/>
  <c r="AX3790" i="20" s="1"/>
  <c r="AY3790" i="20" s="1"/>
  <c r="AW3762" i="20"/>
  <c r="AX3762" i="20" s="1"/>
  <c r="AY3762" i="20" s="1"/>
  <c r="AW3706" i="20"/>
  <c r="AX3706" i="20" s="1"/>
  <c r="AY3706" i="20" s="1"/>
  <c r="AZ3473" i="20"/>
  <c r="BA3473" i="20" s="1"/>
  <c r="BB3473" i="20" s="1"/>
  <c r="AZ3409" i="20"/>
  <c r="BA3409" i="20" s="1"/>
  <c r="BB3409" i="20" s="1"/>
  <c r="AZ3345" i="20"/>
  <c r="BA3345" i="20" s="1"/>
  <c r="BB3345" i="20" s="1"/>
  <c r="AZ1832" i="20"/>
  <c r="BA1832" i="20" s="1"/>
  <c r="BB1832" i="20" s="1"/>
  <c r="AZ1816" i="20"/>
  <c r="BA1816" i="20" s="1"/>
  <c r="BB1816" i="20" s="1"/>
  <c r="AZ1837" i="20"/>
  <c r="BA1837" i="20" s="1"/>
  <c r="BB1837" i="20" s="1"/>
  <c r="AZ1821" i="20"/>
  <c r="BA1821" i="20" s="1"/>
  <c r="BB1821" i="20" s="1"/>
  <c r="AZ1805" i="20"/>
  <c r="BA1805" i="20" s="1"/>
  <c r="BB1805" i="20" s="1"/>
  <c r="AW1487" i="20"/>
  <c r="AX1487" i="20" s="1"/>
  <c r="AY1487" i="20" s="1"/>
  <c r="AZ1333" i="20"/>
  <c r="BA1333" i="20" s="1"/>
  <c r="BB1333" i="20" s="1"/>
  <c r="AW1490" i="20"/>
  <c r="AX1490" i="20" s="1"/>
  <c r="AY1490" i="20" s="1"/>
  <c r="AW1458" i="20"/>
  <c r="AX1458" i="20"/>
  <c r="AY1458" i="20" s="1"/>
  <c r="AZ1310" i="20"/>
  <c r="BA1310" i="20" s="1"/>
  <c r="BB1310" i="20" s="1"/>
  <c r="AW1465" i="20"/>
  <c r="AX1465" i="20" s="1"/>
  <c r="AY1465" i="20" s="1"/>
  <c r="AZ1305" i="20"/>
  <c r="BA1305" i="20" s="1"/>
  <c r="BB1305" i="20" s="1"/>
  <c r="AW1239" i="20"/>
  <c r="AX1239" i="20" s="1"/>
  <c r="AY1239" i="20" s="1"/>
  <c r="AW972" i="20"/>
  <c r="AX972" i="20" s="1"/>
  <c r="AY972" i="20" s="1"/>
  <c r="AW800" i="20"/>
  <c r="AX800" i="20" s="1"/>
  <c r="AY800" i="20" s="1"/>
  <c r="AW771" i="20"/>
  <c r="AX771" i="20" s="1"/>
  <c r="AY771" i="20" s="1"/>
  <c r="AZ770" i="20"/>
  <c r="BA770" i="20" s="1"/>
  <c r="BB770" i="20" s="1"/>
  <c r="AZ785" i="20"/>
  <c r="BA785" i="20" s="1"/>
  <c r="BB785" i="20" s="1"/>
  <c r="AZ693" i="20"/>
  <c r="BA693" i="20" s="1"/>
  <c r="BB693" i="20" s="1"/>
  <c r="AZ647" i="20"/>
  <c r="BA647" i="20" s="1"/>
  <c r="BB647" i="20" s="1"/>
  <c r="AZ694" i="20"/>
  <c r="BA694" i="20" s="1"/>
  <c r="BB694" i="20" s="1"/>
  <c r="AZ664" i="20"/>
  <c r="BA664" i="20" s="1"/>
  <c r="BB664" i="20" s="1"/>
  <c r="AZ655" i="20"/>
  <c r="BA655" i="20" s="1"/>
  <c r="BB655" i="20" s="1"/>
  <c r="AZ502" i="20"/>
  <c r="BA502" i="20" s="1"/>
  <c r="BB502" i="20" s="1"/>
  <c r="AZ669" i="20"/>
  <c r="BA669" i="20" s="1"/>
  <c r="BB669" i="20" s="1"/>
  <c r="AZ571" i="20"/>
  <c r="BA571" i="20" s="1"/>
  <c r="BB571" i="20" s="1"/>
  <c r="AZ555" i="20"/>
  <c r="BA555" i="20" s="1"/>
  <c r="BB555" i="20" s="1"/>
  <c r="AZ539" i="20"/>
  <c r="BA539" i="20" s="1"/>
  <c r="BB539" i="20" s="1"/>
  <c r="AZ523" i="20"/>
  <c r="BA523" i="20" s="1"/>
  <c r="BB523" i="20" s="1"/>
  <c r="AZ484" i="20"/>
  <c r="BA484" i="20" s="1"/>
  <c r="BB484" i="20" s="1"/>
  <c r="AZ582" i="20"/>
  <c r="BA582" i="20" s="1"/>
  <c r="BB582" i="20" s="1"/>
  <c r="AZ490" i="20"/>
  <c r="BA490" i="20" s="1"/>
  <c r="BB490" i="20" s="1"/>
  <c r="AW389" i="20"/>
  <c r="AX389" i="20" s="1"/>
  <c r="AY389" i="20" s="1"/>
  <c r="AW297" i="20"/>
  <c r="AX297" i="20" s="1"/>
  <c r="AY297" i="20" s="1"/>
  <c r="AW264" i="20"/>
  <c r="AX264" i="20" s="1"/>
  <c r="AY264" i="20" s="1"/>
  <c r="AW257" i="20"/>
  <c r="AX257" i="20" s="1"/>
  <c r="AY257" i="20" s="1"/>
  <c r="AZ182" i="20"/>
  <c r="BA182" i="20" s="1"/>
  <c r="BB182" i="20" s="1"/>
  <c r="AZ195" i="20"/>
  <c r="BA195" i="20" s="1"/>
  <c r="BB195" i="20" s="1"/>
  <c r="AW242" i="20"/>
  <c r="AX242" i="20" s="1"/>
  <c r="AY242" i="20" s="1"/>
  <c r="AZ134" i="20"/>
  <c r="BA134" i="20" s="1"/>
  <c r="BB134" i="20" s="1"/>
  <c r="AZ75" i="20"/>
  <c r="BA75" i="20" s="1"/>
  <c r="BB75" i="20" s="1"/>
  <c r="AZ83" i="20"/>
  <c r="BA83" i="20" s="1"/>
  <c r="BB83" i="20" s="1"/>
  <c r="AW156" i="20"/>
  <c r="AX156" i="20" s="1"/>
  <c r="AY156" i="20" s="1"/>
  <c r="AZ100" i="20"/>
  <c r="BA100" i="20" s="1"/>
  <c r="BB100" i="20" s="1"/>
  <c r="AZ64" i="20"/>
  <c r="BA64" i="20" s="1"/>
  <c r="BB64" i="20" s="1"/>
  <c r="AW21" i="20"/>
  <c r="AX21" i="20" s="1"/>
  <c r="AY21" i="20" s="1"/>
  <c r="AW20" i="20"/>
  <c r="AX20" i="20" s="1"/>
  <c r="AY20" i="20" s="1"/>
  <c r="AZ3971" i="20"/>
  <c r="BA3971" i="20" s="1"/>
  <c r="BB3971" i="20" s="1"/>
  <c r="AZ3959" i="20"/>
  <c r="BA3959" i="20" s="1"/>
  <c r="BB3959" i="20" s="1"/>
  <c r="AW3921" i="20"/>
  <c r="AX3921" i="20" s="1"/>
  <c r="AY3921" i="20" s="1"/>
  <c r="AW3897" i="20"/>
  <c r="AX3897" i="20" s="1"/>
  <c r="AY3897" i="20" s="1"/>
  <c r="AW3881" i="20"/>
  <c r="AX3881" i="20" s="1"/>
  <c r="AY3881" i="20" s="1"/>
  <c r="AW3869" i="20"/>
  <c r="AX3869" i="20" s="1"/>
  <c r="AY3869" i="20" s="1"/>
  <c r="AW3857" i="20"/>
  <c r="AX3857" i="20" s="1"/>
  <c r="AY3857" i="20" s="1"/>
  <c r="AW3845" i="20"/>
  <c r="AX3845" i="20" s="1"/>
  <c r="AY3845" i="20" s="1"/>
  <c r="AW3833" i="20"/>
  <c r="AX3833" i="20" s="1"/>
  <c r="AY3833" i="20" s="1"/>
  <c r="AW3821" i="20"/>
  <c r="AX3821" i="20" s="1"/>
  <c r="AY3821" i="20" s="1"/>
  <c r="AW3789" i="20"/>
  <c r="AX3789" i="20" s="1"/>
  <c r="AY3789" i="20" s="1"/>
  <c r="AW3777" i="20"/>
  <c r="AX3777" i="20" s="1"/>
  <c r="AY3777" i="20" s="1"/>
  <c r="AW3765" i="20"/>
  <c r="AX3765" i="20" s="1"/>
  <c r="AY3765" i="20" s="1"/>
  <c r="AW3753" i="20"/>
  <c r="AX3753" i="20" s="1"/>
  <c r="AY3753" i="20" s="1"/>
  <c r="AW3741" i="20"/>
  <c r="AX3741" i="20" s="1"/>
  <c r="AY3741" i="20" s="1"/>
  <c r="AW3721" i="20"/>
  <c r="AX3721" i="20" s="1"/>
  <c r="AY3721" i="20" s="1"/>
  <c r="AZ3469" i="20"/>
  <c r="BA3469" i="20" s="1"/>
  <c r="BB3469" i="20" s="1"/>
  <c r="AZ3405" i="20"/>
  <c r="BA3405" i="20" s="1"/>
  <c r="BB3405" i="20" s="1"/>
  <c r="AZ3341" i="20"/>
  <c r="BA3341" i="20" s="1"/>
  <c r="BB3341" i="20" s="1"/>
  <c r="AW2467" i="20"/>
  <c r="AX2467" i="20" s="1"/>
  <c r="AY2467" i="20" s="1"/>
  <c r="AW2459" i="20"/>
  <c r="AX2459" i="20" s="1"/>
  <c r="AY2459" i="20" s="1"/>
  <c r="AW2451" i="20"/>
  <c r="AX2451" i="20" s="1"/>
  <c r="AY2451" i="20" s="1"/>
  <c r="AW2443" i="20"/>
  <c r="AX2443" i="20" s="1"/>
  <c r="AY2443" i="20" s="1"/>
  <c r="AW2435" i="20"/>
  <c r="AX2435" i="20" s="1"/>
  <c r="AY2435" i="20" s="1"/>
  <c r="AW2427" i="20"/>
  <c r="AX2427" i="20" s="1"/>
  <c r="AY2427" i="20" s="1"/>
  <c r="AW2419" i="20"/>
  <c r="AX2419" i="20" s="1"/>
  <c r="AY2419" i="20" s="1"/>
  <c r="AW2407" i="20"/>
  <c r="AX2407" i="20" s="1"/>
  <c r="AY2407" i="20" s="1"/>
  <c r="AW2391" i="20"/>
  <c r="AX2391" i="20" s="1"/>
  <c r="AY2391" i="20" s="1"/>
  <c r="AW2375" i="20"/>
  <c r="AX2375" i="20" s="1"/>
  <c r="AY2375" i="20" s="1"/>
  <c r="AW2367" i="20"/>
  <c r="AX2367" i="20" s="1"/>
  <c r="AY2367" i="20" s="1"/>
  <c r="AW2359" i="20"/>
  <c r="AX2359" i="20" s="1"/>
  <c r="AY2359" i="20" s="1"/>
  <c r="AW2351" i="20"/>
  <c r="AX2351" i="20" s="1"/>
  <c r="AY2351" i="20" s="1"/>
  <c r="AW2343" i="20"/>
  <c r="AX2343" i="20" s="1"/>
  <c r="AY2343" i="20" s="1"/>
  <c r="AW2335" i="20"/>
  <c r="AX2335" i="20" s="1"/>
  <c r="AY2335" i="20" s="1"/>
  <c r="AW2327" i="20"/>
  <c r="AX2327" i="20" s="1"/>
  <c r="AY2327" i="20" s="1"/>
  <c r="AW2319" i="20"/>
  <c r="AX2319" i="20" s="1"/>
  <c r="AY2319" i="20" s="1"/>
  <c r="AW2311" i="20"/>
  <c r="AX2311" i="20" s="1"/>
  <c r="AY2311" i="20" s="1"/>
  <c r="AW2303" i="20"/>
  <c r="AX2303" i="20" s="1"/>
  <c r="AY2303" i="20" s="1"/>
  <c r="AW2295" i="20"/>
  <c r="AX2295" i="20" s="1"/>
  <c r="AY2295" i="20" s="1"/>
  <c r="AW2287" i="20"/>
  <c r="AX2287" i="20" s="1"/>
  <c r="AY2287" i="20" s="1"/>
  <c r="AW2279" i="20"/>
  <c r="AX2279" i="20" s="1"/>
  <c r="AY2279" i="20" s="1"/>
  <c r="AW2271" i="20"/>
  <c r="AX2271" i="20" s="1"/>
  <c r="AY2271" i="20" s="1"/>
  <c r="AW2263" i="20"/>
  <c r="AX2263" i="20" s="1"/>
  <c r="AY2263" i="20" s="1"/>
  <c r="AW2255" i="20"/>
  <c r="AX2255" i="20" s="1"/>
  <c r="AY2255" i="20" s="1"/>
  <c r="AW2247" i="20"/>
  <c r="AX2247" i="20" s="1"/>
  <c r="AY2247" i="20" s="1"/>
  <c r="AW2239" i="20"/>
  <c r="AX2239" i="20" s="1"/>
  <c r="AY2239" i="20" s="1"/>
  <c r="AW2231" i="20"/>
  <c r="AX2231" i="20" s="1"/>
  <c r="AY2231" i="20" s="1"/>
  <c r="AW2148" i="20"/>
  <c r="AX2148" i="20" s="1"/>
  <c r="AY2148" i="20" s="1"/>
  <c r="AW2116" i="20"/>
  <c r="AX2116" i="20" s="1"/>
  <c r="AY2116" i="20" s="1"/>
  <c r="AW2084" i="20"/>
  <c r="AX2084" i="20" s="1"/>
  <c r="AY2084" i="20" s="1"/>
  <c r="AW2052" i="20"/>
  <c r="AX2052" i="20" s="1"/>
  <c r="AY2052" i="20" s="1"/>
  <c r="AW2020" i="20"/>
  <c r="AX2020" i="20" s="1"/>
  <c r="AY2020" i="20" s="1"/>
  <c r="AW1988" i="20"/>
  <c r="AX1988" i="20" s="1"/>
  <c r="AY1988" i="20" s="1"/>
  <c r="AW1956" i="20"/>
  <c r="AX1956" i="20" s="1"/>
  <c r="AY1956" i="20" s="1"/>
  <c r="AW1924" i="20"/>
  <c r="AX1924" i="20" s="1"/>
  <c r="AY1924" i="20" s="1"/>
  <c r="AW1892" i="20"/>
  <c r="AX1892" i="20" s="1"/>
  <c r="AY1892" i="20" s="1"/>
  <c r="AW1623" i="20"/>
  <c r="AX1623" i="20" s="1"/>
  <c r="AY1623" i="20" s="1"/>
  <c r="AW1440" i="20"/>
  <c r="AX1440" i="20" s="1"/>
  <c r="AY1440" i="20" s="1"/>
  <c r="AW1408" i="20"/>
  <c r="AX1408" i="20" s="1"/>
  <c r="AY1408" i="20" s="1"/>
  <c r="AW1376" i="20"/>
  <c r="AX1376" i="20" s="1"/>
  <c r="AY1376" i="20" s="1"/>
  <c r="AW1344" i="20"/>
  <c r="AX1344" i="20" s="1"/>
  <c r="AY1344" i="20" s="1"/>
  <c r="AW1238" i="20"/>
  <c r="AX1238" i="20" s="1"/>
  <c r="AY1238" i="20" s="1"/>
  <c r="AW1218" i="20"/>
  <c r="AX1218" i="20" s="1"/>
  <c r="AY1218" i="20" s="1"/>
  <c r="AW1186" i="20"/>
  <c r="AX1186" i="20" s="1"/>
  <c r="AY1186" i="20" s="1"/>
  <c r="AW1022" i="20"/>
  <c r="AX1022" i="20" s="1"/>
  <c r="AY1022" i="20" s="1"/>
  <c r="AW990" i="20"/>
  <c r="AX990" i="20" s="1"/>
  <c r="AY990" i="20" s="1"/>
  <c r="AW939" i="20"/>
  <c r="AX939" i="20" s="1"/>
  <c r="AY939" i="20" s="1"/>
  <c r="AW907" i="20"/>
  <c r="AX907" i="20" s="1"/>
  <c r="AY907" i="20" s="1"/>
  <c r="AZ869" i="20"/>
  <c r="BA869" i="20" s="1"/>
  <c r="BB869" i="20" s="1"/>
  <c r="AZ760" i="20"/>
  <c r="BA760" i="20" s="1"/>
  <c r="BB760" i="20" s="1"/>
  <c r="AZ856" i="20"/>
  <c r="BA856" i="20" s="1"/>
  <c r="BB856" i="20" s="1"/>
  <c r="AZ824" i="20"/>
  <c r="BA824" i="20" s="1"/>
  <c r="BB824" i="20" s="1"/>
  <c r="AZ751" i="20"/>
  <c r="BA751" i="20" s="1"/>
  <c r="BB751" i="20" s="1"/>
  <c r="AZ346" i="20"/>
  <c r="BA346" i="20" s="1"/>
  <c r="BB346" i="20" s="1"/>
  <c r="AW287" i="20"/>
  <c r="AX287" i="20" s="1"/>
  <c r="AY287" i="20" s="1"/>
  <c r="AW237" i="20"/>
  <c r="AX237" i="20" s="1"/>
  <c r="AY237" i="20" s="1"/>
  <c r="AW155" i="20"/>
  <c r="AX155" i="20" s="1"/>
  <c r="AY155" i="20" s="1"/>
  <c r="AW111" i="20"/>
  <c r="AX111" i="20" s="1"/>
  <c r="AY111" i="20" s="1"/>
  <c r="AZ3281" i="20"/>
  <c r="BA3281" i="20" s="1"/>
  <c r="BB3281" i="20" s="1"/>
  <c r="AZ3998" i="20"/>
  <c r="BA3998" i="20" s="1"/>
  <c r="BB3998" i="20" s="1"/>
  <c r="AW3920" i="20"/>
  <c r="AX3920" i="20" s="1"/>
  <c r="AY3920" i="20" s="1"/>
  <c r="AW3900" i="20"/>
  <c r="AX3900" i="20" s="1"/>
  <c r="AY3900" i="20" s="1"/>
  <c r="AW3812" i="20"/>
  <c r="AX3812" i="20" s="1"/>
  <c r="AY3812" i="20" s="1"/>
  <c r="AW3764" i="20"/>
  <c r="AX3764" i="20" s="1"/>
  <c r="AY3764" i="20" s="1"/>
  <c r="AW3724" i="20"/>
  <c r="AX3724" i="20" s="1"/>
  <c r="AY3724" i="20" s="1"/>
  <c r="AZ3481" i="20"/>
  <c r="BA3481" i="20" s="1"/>
  <c r="BB3481" i="20" s="1"/>
  <c r="AZ3417" i="20"/>
  <c r="BA3417" i="20" s="1"/>
  <c r="BB3417" i="20" s="1"/>
  <c r="AZ3353" i="20"/>
  <c r="BA3353" i="20" s="1"/>
  <c r="BB3353" i="20" s="1"/>
  <c r="AW1462" i="20"/>
  <c r="AX1462" i="20" s="1"/>
  <c r="AY1462" i="20" s="1"/>
  <c r="AZ1311" i="20"/>
  <c r="BA1311" i="20" s="1"/>
  <c r="BB1311" i="20" s="1"/>
  <c r="AW1469" i="20"/>
  <c r="AX1469" i="20" s="1"/>
  <c r="AY1469" i="20" s="1"/>
  <c r="AZ1312" i="20"/>
  <c r="BA1312" i="20" s="1"/>
  <c r="BB1312" i="20" s="1"/>
  <c r="AW1622" i="20"/>
  <c r="AX1622" i="20" s="1"/>
  <c r="AY1622" i="20" s="1"/>
  <c r="AZ764" i="20"/>
  <c r="BA764" i="20" s="1"/>
  <c r="BB764" i="20" s="1"/>
  <c r="AW946" i="20"/>
  <c r="AX946" i="20" s="1"/>
  <c r="AY946" i="20" s="1"/>
  <c r="AW914" i="20"/>
  <c r="AX914" i="20" s="1"/>
  <c r="AY914" i="20" s="1"/>
  <c r="AW882" i="20"/>
  <c r="AX882" i="20" s="1"/>
  <c r="AY882" i="20" s="1"/>
  <c r="AW792" i="20"/>
  <c r="AX792" i="20" s="1"/>
  <c r="AY792" i="20" s="1"/>
  <c r="AZ740" i="20"/>
  <c r="BA740" i="20" s="1"/>
  <c r="BB740" i="20" s="1"/>
  <c r="AW779" i="20"/>
  <c r="AX779" i="20" s="1"/>
  <c r="AY779" i="20" s="1"/>
  <c r="AZ859" i="20"/>
  <c r="BA859" i="20" s="1"/>
  <c r="BB859" i="20" s="1"/>
  <c r="AZ827" i="20"/>
  <c r="BA827" i="20" s="1"/>
  <c r="BB827" i="20" s="1"/>
  <c r="AZ730" i="20"/>
  <c r="BA730" i="20" s="1"/>
  <c r="BB730" i="20" s="1"/>
  <c r="AZ793" i="20"/>
  <c r="BA793" i="20" s="1"/>
  <c r="BB793" i="20" s="1"/>
  <c r="AZ745" i="20"/>
  <c r="BA745" i="20" s="1"/>
  <c r="BB745" i="20" s="1"/>
  <c r="AZ676" i="20"/>
  <c r="BA676" i="20" s="1"/>
  <c r="BB676" i="20" s="1"/>
  <c r="AZ646" i="20"/>
  <c r="BA646" i="20" s="1"/>
  <c r="BB646" i="20" s="1"/>
  <c r="AZ696" i="20"/>
  <c r="BA696" i="20" s="1"/>
  <c r="BB696" i="20" s="1"/>
  <c r="AZ666" i="20"/>
  <c r="BA666" i="20" s="1"/>
  <c r="BB666" i="20" s="1"/>
  <c r="AZ604" i="20"/>
  <c r="BA604" i="20" s="1"/>
  <c r="BB604" i="20" s="1"/>
  <c r="AZ652" i="20"/>
  <c r="BA652" i="20" s="1"/>
  <c r="BB652" i="20" s="1"/>
  <c r="AZ637" i="20"/>
  <c r="BA637" i="20" s="1"/>
  <c r="BB637" i="20" s="1"/>
  <c r="AZ494" i="20"/>
  <c r="BA494" i="20" s="1"/>
  <c r="BB494" i="20" s="1"/>
  <c r="AZ659" i="20"/>
  <c r="BA659" i="20" s="1"/>
  <c r="BB659" i="20" s="1"/>
  <c r="AZ594" i="20"/>
  <c r="BA594" i="20" s="1"/>
  <c r="BB594" i="20" s="1"/>
  <c r="AZ569" i="20"/>
  <c r="BA569" i="20" s="1"/>
  <c r="BB569" i="20" s="1"/>
  <c r="AZ553" i="20"/>
  <c r="BA553" i="20" s="1"/>
  <c r="BB553" i="20" s="1"/>
  <c r="AZ537" i="20"/>
  <c r="BA537" i="20" s="1"/>
  <c r="BB537" i="20" s="1"/>
  <c r="AZ521" i="20"/>
  <c r="BA521" i="20" s="1"/>
  <c r="BB521" i="20" s="1"/>
  <c r="AZ479" i="20"/>
  <c r="BA479" i="20" s="1"/>
  <c r="BB479" i="20" s="1"/>
  <c r="AZ499" i="20"/>
  <c r="BA499" i="20" s="1"/>
  <c r="BB499" i="20" s="1"/>
  <c r="AZ477" i="20"/>
  <c r="BA477" i="20" s="1"/>
  <c r="BB477" i="20" s="1"/>
  <c r="AW377" i="20"/>
  <c r="AX377" i="20" s="1"/>
  <c r="AY377" i="20" s="1"/>
  <c r="AW305" i="20"/>
  <c r="AX305" i="20" s="1"/>
  <c r="AY305" i="20" s="1"/>
  <c r="AW365" i="20"/>
  <c r="AX365" i="20" s="1"/>
  <c r="AY365" i="20" s="1"/>
  <c r="AW268" i="20"/>
  <c r="AX268" i="20" s="1"/>
  <c r="AY268" i="20" s="1"/>
  <c r="AW261" i="20"/>
  <c r="AX261" i="20" s="1"/>
  <c r="AY261" i="20" s="1"/>
  <c r="AZ188" i="20"/>
  <c r="BA188" i="20" s="1"/>
  <c r="BB188" i="20" s="1"/>
  <c r="AZ206" i="20"/>
  <c r="BA206" i="20" s="1"/>
  <c r="BB206" i="20" s="1"/>
  <c r="AW248" i="20"/>
  <c r="AX248" i="20" s="1"/>
  <c r="AY248" i="20" s="1"/>
  <c r="AZ202" i="20"/>
  <c r="BA202" i="20" s="1"/>
  <c r="BB202" i="20" s="1"/>
  <c r="AZ126" i="20"/>
  <c r="BA126" i="20" s="1"/>
  <c r="BB126" i="20" s="1"/>
  <c r="AZ106" i="20"/>
  <c r="BA106" i="20" s="1"/>
  <c r="BB106" i="20" s="1"/>
  <c r="AZ80" i="20"/>
  <c r="BA80" i="20" s="1"/>
  <c r="BB80" i="20" s="1"/>
  <c r="AW154" i="20"/>
  <c r="AX154" i="20" s="1"/>
  <c r="AY154" i="20" s="1"/>
  <c r="AZ92" i="20"/>
  <c r="BA92" i="20" s="1"/>
  <c r="BB92" i="20" s="1"/>
  <c r="AZ38" i="20"/>
  <c r="BA38" i="20" s="1"/>
  <c r="BB38" i="20" s="1"/>
  <c r="AZ66" i="20"/>
  <c r="BA66" i="20" s="1"/>
  <c r="BB66" i="20" s="1"/>
  <c r="AZ14" i="20"/>
  <c r="BA14" i="20" s="1"/>
  <c r="BB14" i="20" s="1"/>
  <c r="AZ3451" i="20"/>
  <c r="BA3451" i="20" s="1"/>
  <c r="BB3451" i="20" s="1"/>
  <c r="AZ3399" i="20"/>
  <c r="BA3399" i="20" s="1"/>
  <c r="BB3399" i="20" s="1"/>
  <c r="AZ3356" i="20"/>
  <c r="BA3356" i="20" s="1"/>
  <c r="BB3356" i="20" s="1"/>
  <c r="AZ3563" i="20"/>
  <c r="BA3563" i="20" s="1"/>
  <c r="BB3563" i="20" s="1"/>
  <c r="AZ3531" i="20"/>
  <c r="BA3531" i="20" s="1"/>
  <c r="BB3531" i="20" s="1"/>
  <c r="AZ3499" i="20"/>
  <c r="BA3499" i="20" s="1"/>
  <c r="BB3499" i="20" s="1"/>
  <c r="AZ3436" i="20"/>
  <c r="BA3436" i="20" s="1"/>
  <c r="BB3436" i="20" s="1"/>
  <c r="AZ3395" i="20"/>
  <c r="BA3395" i="20" s="1"/>
  <c r="BB3395" i="20" s="1"/>
  <c r="AZ3352" i="20"/>
  <c r="BA3352" i="20" s="1"/>
  <c r="BB3352" i="20" s="1"/>
  <c r="AZ3556" i="20"/>
  <c r="BA3556" i="20" s="1"/>
  <c r="BB3556" i="20" s="1"/>
  <c r="AZ3524" i="20"/>
  <c r="BA3524" i="20" s="1"/>
  <c r="BB3524" i="20" s="1"/>
  <c r="AZ3491" i="20"/>
  <c r="BA3491" i="20" s="1"/>
  <c r="BB3491" i="20" s="1"/>
  <c r="AZ3423" i="20"/>
  <c r="BA3423" i="20" s="1"/>
  <c r="BB3423" i="20" s="1"/>
  <c r="AZ3997" i="20"/>
  <c r="BA3997" i="20" s="1"/>
  <c r="BB3997" i="20" s="1"/>
  <c r="AZ3985" i="20"/>
  <c r="BA3985" i="20" s="1"/>
  <c r="BB3985" i="20" s="1"/>
  <c r="AZ3973" i="20"/>
  <c r="BA3973" i="20" s="1"/>
  <c r="BB3973" i="20" s="1"/>
  <c r="AZ3961" i="20"/>
  <c r="BA3961" i="20"/>
  <c r="BB3961" i="20" s="1"/>
  <c r="AW3931" i="20"/>
  <c r="AX3931" i="20" s="1"/>
  <c r="AY3931" i="20" s="1"/>
  <c r="AW3907" i="20"/>
  <c r="AX3907" i="20" s="1"/>
  <c r="AY3907" i="20" s="1"/>
  <c r="AW3895" i="20"/>
  <c r="AX3895" i="20"/>
  <c r="AY3895" i="20" s="1"/>
  <c r="AW3879" i="20"/>
  <c r="AX3879" i="20" s="1"/>
  <c r="AY3879" i="20" s="1"/>
  <c r="AW3863" i="20"/>
  <c r="AX3863" i="20" s="1"/>
  <c r="AY3863" i="20" s="1"/>
  <c r="AW3823" i="20"/>
  <c r="AX3823" i="20" s="1"/>
  <c r="AY3823" i="20" s="1"/>
  <c r="AW3767" i="20"/>
  <c r="AX3767" i="20" s="1"/>
  <c r="AY3767" i="20" s="1"/>
  <c r="AW3747" i="20"/>
  <c r="AX3747" i="20" s="1"/>
  <c r="AY3747" i="20" s="1"/>
  <c r="AW3735" i="20"/>
  <c r="AX3735" i="20" s="1"/>
  <c r="AY3735" i="20" s="1"/>
  <c r="AW3723" i="20"/>
  <c r="AX3723" i="20" s="1"/>
  <c r="AY3723" i="20" s="1"/>
  <c r="AW3691" i="20"/>
  <c r="AX3691" i="20" s="1"/>
  <c r="AY3691" i="20" s="1"/>
  <c r="AW3651" i="20"/>
  <c r="AX3651" i="20" s="1"/>
  <c r="AY3651" i="20" s="1"/>
  <c r="AW3619" i="20"/>
  <c r="AX3619" i="20" s="1"/>
  <c r="AY3619" i="20" s="1"/>
  <c r="AW3571" i="20"/>
  <c r="AX3571" i="20" s="1"/>
  <c r="AY3571" i="20" s="1"/>
  <c r="AZ3381" i="20"/>
  <c r="BA3381" i="20" s="1"/>
  <c r="BB3381" i="20" s="1"/>
  <c r="AW2716" i="20"/>
  <c r="AX2716" i="20" s="1"/>
  <c r="AY2716" i="20" s="1"/>
  <c r="AW2668" i="20"/>
  <c r="AX2668" i="20" s="1"/>
  <c r="AY2668" i="20" s="1"/>
  <c r="AW2636" i="20"/>
  <c r="AX2636" i="20" s="1"/>
  <c r="AY2636" i="20" s="1"/>
  <c r="AW2146" i="20"/>
  <c r="AX2146" i="20" s="1"/>
  <c r="AY2146" i="20" s="1"/>
  <c r="AW2114" i="20"/>
  <c r="AX2114" i="20" s="1"/>
  <c r="AY2114" i="20" s="1"/>
  <c r="AW2082" i="20"/>
  <c r="AX2082" i="20" s="1"/>
  <c r="AY2082" i="20" s="1"/>
  <c r="AW2050" i="20"/>
  <c r="AX2050" i="20" s="1"/>
  <c r="AY2050" i="20" s="1"/>
  <c r="AW2018" i="20"/>
  <c r="AX2018" i="20" s="1"/>
  <c r="AY2018" i="20" s="1"/>
  <c r="AW1986" i="20"/>
  <c r="AX1986" i="20" s="1"/>
  <c r="AY1986" i="20" s="1"/>
  <c r="AW1954" i="20"/>
  <c r="AX1954" i="20" s="1"/>
  <c r="AY1954" i="20" s="1"/>
  <c r="AW1922" i="20"/>
  <c r="AX1922" i="20" s="1"/>
  <c r="AY1922" i="20" s="1"/>
  <c r="AW1890" i="20"/>
  <c r="AX1890" i="20" s="1"/>
  <c r="AY1890" i="20" s="1"/>
  <c r="AW1430" i="20"/>
  <c r="AX1430" i="20" s="1"/>
  <c r="AY1430" i="20" s="1"/>
  <c r="AW1398" i="20"/>
  <c r="AX1398" i="20" s="1"/>
  <c r="AY1398" i="20" s="1"/>
  <c r="AW1366" i="20"/>
  <c r="AX1366" i="20" s="1"/>
  <c r="AY1366" i="20" s="1"/>
  <c r="AW1236" i="20"/>
  <c r="AX1236" i="20" s="1"/>
  <c r="AY1236" i="20" s="1"/>
  <c r="AW1212" i="20"/>
  <c r="AX1212" i="20" s="1"/>
  <c r="AY1212" i="20" s="1"/>
  <c r="AW1048" i="20"/>
  <c r="AX1048" i="20" s="1"/>
  <c r="AY1048" i="20" s="1"/>
  <c r="AW1016" i="20"/>
  <c r="AX1016" i="20" s="1"/>
  <c r="AY1016" i="20" s="1"/>
  <c r="AW984" i="20"/>
  <c r="AX984" i="20" s="1"/>
  <c r="AY984" i="20" s="1"/>
  <c r="AW973" i="20"/>
  <c r="AX973" i="20" s="1"/>
  <c r="AY973" i="20" s="1"/>
  <c r="AW961" i="20"/>
  <c r="AX961" i="20" s="1"/>
  <c r="AY961" i="20" s="1"/>
  <c r="AW929" i="20"/>
  <c r="AX929" i="20"/>
  <c r="AY929" i="20" s="1"/>
  <c r="AW897" i="20"/>
  <c r="AX897" i="20" s="1"/>
  <c r="AY897" i="20" s="1"/>
  <c r="AZ752" i="20"/>
  <c r="BA752" i="20" s="1"/>
  <c r="BB752" i="20" s="1"/>
  <c r="AW791" i="20"/>
  <c r="AX791" i="20" s="1"/>
  <c r="AY791" i="20" s="1"/>
  <c r="AZ858" i="20"/>
  <c r="BA858" i="20" s="1"/>
  <c r="BB858" i="20" s="1"/>
  <c r="AZ826" i="20"/>
  <c r="BA826" i="20"/>
  <c r="BB826" i="20" s="1"/>
  <c r="AZ789" i="20"/>
  <c r="BA789" i="20" s="1"/>
  <c r="BB789" i="20" s="1"/>
  <c r="AW364" i="20"/>
  <c r="AX364" i="20" s="1"/>
  <c r="AY364" i="20" s="1"/>
  <c r="AW275" i="20"/>
  <c r="AX275" i="20" s="1"/>
  <c r="AY275" i="20" s="1"/>
  <c r="AW153" i="20"/>
  <c r="AX153" i="20" s="1"/>
  <c r="AY153" i="20" s="1"/>
  <c r="AW135" i="20"/>
  <c r="AX135" i="20" s="1"/>
  <c r="AY135" i="20" s="1"/>
  <c r="AZ3387" i="20"/>
  <c r="BA3387" i="20" s="1"/>
  <c r="BB3387" i="20" s="1"/>
  <c r="AZ3287" i="20"/>
  <c r="BA3287" i="20"/>
  <c r="BB3287" i="20" s="1"/>
  <c r="AZ3560" i="20"/>
  <c r="BA3560" i="20" s="1"/>
  <c r="BB3560" i="20" s="1"/>
  <c r="AZ3137" i="20"/>
  <c r="BA3137" i="20"/>
  <c r="BB3137" i="20" s="1"/>
  <c r="AZ3198" i="20"/>
  <c r="BA3198" i="20" s="1"/>
  <c r="BB3198" i="20" s="1"/>
  <c r="AZ3070" i="20"/>
  <c r="BA3070" i="20" s="1"/>
  <c r="BB3070" i="20" s="1"/>
  <c r="AZ3203" i="20"/>
  <c r="BA3203" i="20" s="1"/>
  <c r="BB3203" i="20" s="1"/>
  <c r="AZ3075" i="20"/>
  <c r="BA3075" i="20"/>
  <c r="BB3075" i="20" s="1"/>
  <c r="AZ3204" i="20"/>
  <c r="BA3204" i="20" s="1"/>
  <c r="BB3204" i="20" s="1"/>
  <c r="AZ3076" i="20"/>
  <c r="BA3076" i="20"/>
  <c r="BB3076" i="20" s="1"/>
  <c r="AW2776" i="20"/>
  <c r="AX2776" i="20" s="1"/>
  <c r="AY2776" i="20" s="1"/>
  <c r="AW2592" i="20"/>
  <c r="AX2592" i="20"/>
  <c r="AY2592" i="20" s="1"/>
  <c r="AW2755" i="20"/>
  <c r="AX2755" i="20" s="1"/>
  <c r="AY2755" i="20" s="1"/>
  <c r="AW2627" i="20"/>
  <c r="AX2627" i="20" s="1"/>
  <c r="AY2627" i="20" s="1"/>
  <c r="AW3010" i="20"/>
  <c r="AX3010" i="20" s="1"/>
  <c r="AY3010" i="20" s="1"/>
  <c r="AW2978" i="20"/>
  <c r="AX2978" i="20"/>
  <c r="AY2978" i="20" s="1"/>
  <c r="AW2946" i="20"/>
  <c r="AX2946" i="20" s="1"/>
  <c r="AY2946" i="20" s="1"/>
  <c r="AW2914" i="20"/>
  <c r="AX2914" i="20"/>
  <c r="AY2914" i="20" s="1"/>
  <c r="AW2882" i="20"/>
  <c r="AX2882" i="20" s="1"/>
  <c r="AY2882" i="20" s="1"/>
  <c r="AW2850" i="20"/>
  <c r="AX2850" i="20"/>
  <c r="AY2850" i="20" s="1"/>
  <c r="AW2826" i="20"/>
  <c r="AX2826" i="20" s="1"/>
  <c r="AY2826" i="20" s="1"/>
  <c r="AW2810" i="20"/>
  <c r="AX2810" i="20" s="1"/>
  <c r="AY2810" i="20" s="1"/>
  <c r="AW2758" i="20"/>
  <c r="AX2758" i="20" s="1"/>
  <c r="AY2758" i="20" s="1"/>
  <c r="AW2694" i="20"/>
  <c r="AX2694" i="20"/>
  <c r="AY2694" i="20" s="1"/>
  <c r="AW2630" i="20"/>
  <c r="AX2630" i="20" s="1"/>
  <c r="AY2630" i="20" s="1"/>
  <c r="AW2566" i="20"/>
  <c r="AX2566" i="20"/>
  <c r="AY2566" i="20" s="1"/>
  <c r="AW2797" i="20"/>
  <c r="AX2797" i="20" s="1"/>
  <c r="AY2797" i="20" s="1"/>
  <c r="AW2733" i="20"/>
  <c r="AX2733" i="20"/>
  <c r="AY2733" i="20" s="1"/>
  <c r="AW2669" i="20"/>
  <c r="AX2669" i="20" s="1"/>
  <c r="AY2669" i="20" s="1"/>
  <c r="AW2605" i="20"/>
  <c r="AX2605" i="20" s="1"/>
  <c r="AY2605" i="20" s="1"/>
  <c r="AW2541" i="20"/>
  <c r="AX2541" i="20" s="1"/>
  <c r="AY2541" i="20" s="1"/>
  <c r="AW2510" i="20"/>
  <c r="AX2510" i="20" s="1"/>
  <c r="AY2510" i="20" s="1"/>
  <c r="AW2494" i="20"/>
  <c r="AX2494" i="20" s="1"/>
  <c r="AY2494" i="20" s="1"/>
  <c r="AW2478" i="20"/>
  <c r="AX2478" i="20" s="1"/>
  <c r="AY2478" i="20" s="1"/>
  <c r="AW2454" i="20"/>
  <c r="AX2454" i="20" s="1"/>
  <c r="AY2454" i="20" s="1"/>
  <c r="AW2422" i="20"/>
  <c r="AX2422" i="20" s="1"/>
  <c r="AY2422" i="20" s="1"/>
  <c r="AW2390" i="20"/>
  <c r="AX2390" i="20" s="1"/>
  <c r="AY2390" i="20" s="1"/>
  <c r="AW2358" i="20"/>
  <c r="AX2358" i="20" s="1"/>
  <c r="AY2358" i="20" s="1"/>
  <c r="AW2326" i="20"/>
  <c r="AX2326" i="20" s="1"/>
  <c r="AY2326" i="20" s="1"/>
  <c r="AW2294" i="20"/>
  <c r="AX2294" i="20" s="1"/>
  <c r="AY2294" i="20" s="1"/>
  <c r="AW2262" i="20"/>
  <c r="AX2262" i="20" s="1"/>
  <c r="AY2262" i="20" s="1"/>
  <c r="AW2230" i="20"/>
  <c r="AX2230" i="20" s="1"/>
  <c r="AY2230" i="20" s="1"/>
  <c r="AW2215" i="20"/>
  <c r="AX2215" i="20" s="1"/>
  <c r="AY2215" i="20" s="1"/>
  <c r="AW2199" i="20"/>
  <c r="AX2199" i="20" s="1"/>
  <c r="AY2199" i="20" s="1"/>
  <c r="AW2183" i="20"/>
  <c r="AX2183" i="20" s="1"/>
  <c r="AY2183" i="20" s="1"/>
  <c r="AW2167" i="20"/>
  <c r="AX2167" i="20" s="1"/>
  <c r="AY2167" i="20" s="1"/>
  <c r="AZ1843" i="20"/>
  <c r="BA1843" i="20" s="1"/>
  <c r="BB1843" i="20" s="1"/>
  <c r="AZ1818" i="20"/>
  <c r="BA1818" i="20" s="1"/>
  <c r="BB1818" i="20" s="1"/>
  <c r="AZ1823" i="20"/>
  <c r="BA1823" i="20" s="1"/>
  <c r="BB1823" i="20" s="1"/>
  <c r="AW1616" i="20"/>
  <c r="AX1616" i="20" s="1"/>
  <c r="AY1616" i="20" s="1"/>
  <c r="AW1600" i="20"/>
  <c r="AX1600" i="20" s="1"/>
  <c r="AY1600" i="20" s="1"/>
  <c r="AW1584" i="20"/>
  <c r="AX1584" i="20" s="1"/>
  <c r="AY1584" i="20" s="1"/>
  <c r="AW1568" i="20"/>
  <c r="AX1568" i="20" s="1"/>
  <c r="AY1568" i="20" s="1"/>
  <c r="AW1552" i="20"/>
  <c r="AX1552" i="20" s="1"/>
  <c r="AY1552" i="20" s="1"/>
  <c r="AW1536" i="20"/>
  <c r="AX1536" i="20" s="1"/>
  <c r="AY1536" i="20" s="1"/>
  <c r="AW1520" i="20"/>
  <c r="AX1520" i="20" s="1"/>
  <c r="AY1520" i="20" s="1"/>
  <c r="AW1504" i="20"/>
  <c r="AX1504" i="20" s="1"/>
  <c r="AY1504" i="20" s="1"/>
  <c r="AW1476" i="20"/>
  <c r="AX1476" i="20" s="1"/>
  <c r="AY1476" i="20" s="1"/>
  <c r="AW1183" i="20"/>
  <c r="AX1183" i="20" s="1"/>
  <c r="AY1183" i="20" s="1"/>
  <c r="AW1167" i="20"/>
  <c r="AX1167" i="20" s="1"/>
  <c r="AY1167" i="20" s="1"/>
  <c r="AW1151" i="20"/>
  <c r="AX1151" i="20" s="1"/>
  <c r="AY1151" i="20" s="1"/>
  <c r="AW1135" i="20"/>
  <c r="AX1135" i="20" s="1"/>
  <c r="AY1135" i="20" s="1"/>
  <c r="AW1119" i="20"/>
  <c r="AX1119" i="20" s="1"/>
  <c r="AY1119" i="20" s="1"/>
  <c r="AW1103" i="20"/>
  <c r="AX1103" i="20" s="1"/>
  <c r="AY1103" i="20" s="1"/>
  <c r="AW1087" i="20"/>
  <c r="AX1087" i="20" s="1"/>
  <c r="AY1087" i="20" s="1"/>
  <c r="AW1071" i="20"/>
  <c r="AX1071" i="20" s="1"/>
  <c r="AY1071" i="20" s="1"/>
  <c r="AW1055" i="20"/>
  <c r="AX1055" i="20" s="1"/>
  <c r="AY1055" i="20" s="1"/>
  <c r="AZ597" i="20"/>
  <c r="BA597" i="20" s="1"/>
  <c r="BB597" i="20" s="1"/>
  <c r="AZ472" i="20"/>
  <c r="BA472" i="20" s="1"/>
  <c r="BB472" i="20" s="1"/>
  <c r="AZ566" i="20"/>
  <c r="BA566" i="20" s="1"/>
  <c r="BB566" i="20" s="1"/>
  <c r="AZ534" i="20"/>
  <c r="BA534" i="20" s="1"/>
  <c r="BB534" i="20" s="1"/>
  <c r="AW382" i="20"/>
  <c r="AX382" i="20" s="1"/>
  <c r="AY382" i="20" s="1"/>
  <c r="AZ227" i="20"/>
  <c r="BA227" i="20" s="1"/>
  <c r="BB227" i="20" s="1"/>
  <c r="AZ233" i="20"/>
  <c r="BA233" i="20" s="1"/>
  <c r="BB233" i="20" s="1"/>
  <c r="AZ184" i="20"/>
  <c r="BA184" i="20" s="1"/>
  <c r="BB184" i="20" s="1"/>
  <c r="AZ109" i="20"/>
  <c r="BA109" i="20" s="1"/>
  <c r="BB109" i="20" s="1"/>
  <c r="BC63" i="20"/>
  <c r="BD63" i="20"/>
  <c r="AZ3455" i="20"/>
  <c r="BA3455" i="20"/>
  <c r="BB3455" i="20" s="1"/>
  <c r="AZ3360" i="20"/>
  <c r="BA3360" i="20" s="1"/>
  <c r="BB3360" i="20" s="1"/>
  <c r="AZ3472" i="20"/>
  <c r="BA3472" i="20" s="1"/>
  <c r="BB3472" i="20" s="1"/>
  <c r="AZ3295" i="20"/>
  <c r="BA3295" i="20" s="1"/>
  <c r="BB3295" i="20" s="1"/>
  <c r="AZ3400" i="20"/>
  <c r="BA3400" i="20" s="1"/>
  <c r="BB3400" i="20" s="1"/>
  <c r="AZ3504" i="20"/>
  <c r="BA3504" i="20" s="1"/>
  <c r="BB3504" i="20" s="1"/>
  <c r="AZ3359" i="20"/>
  <c r="BA3359" i="20"/>
  <c r="BB3359" i="20" s="1"/>
  <c r="AW2788" i="20"/>
  <c r="AX2788" i="20" s="1"/>
  <c r="AY2788" i="20" s="1"/>
  <c r="AW2688" i="20"/>
  <c r="AX2688" i="20"/>
  <c r="AY2688" i="20" s="1"/>
  <c r="AW2588" i="20"/>
  <c r="AX2588" i="20" s="1"/>
  <c r="AY2588" i="20" s="1"/>
  <c r="AW2524" i="20"/>
  <c r="AX2524" i="20" s="1"/>
  <c r="AY2524" i="20" s="1"/>
  <c r="AW2751" i="20"/>
  <c r="AX2751" i="20" s="1"/>
  <c r="AY2751" i="20" s="1"/>
  <c r="AW2687" i="20"/>
  <c r="AX2687" i="20" s="1"/>
  <c r="AY2687" i="20" s="1"/>
  <c r="AW2623" i="20"/>
  <c r="AX2623" i="20" s="1"/>
  <c r="AY2623" i="20" s="1"/>
  <c r="AW2559" i="20"/>
  <c r="AX2559" i="20"/>
  <c r="AY2559" i="20" s="1"/>
  <c r="AW3009" i="20"/>
  <c r="AX3009" i="20" s="1"/>
  <c r="AY3009" i="20" s="1"/>
  <c r="AW2993" i="20"/>
  <c r="AX2993" i="20"/>
  <c r="AY2993" i="20" s="1"/>
  <c r="AW2977" i="20"/>
  <c r="AX2977" i="20" s="1"/>
  <c r="AY2977" i="20" s="1"/>
  <c r="AW2961" i="20"/>
  <c r="AX2961" i="20"/>
  <c r="AY2961" i="20" s="1"/>
  <c r="AW2945" i="20"/>
  <c r="AX2945" i="20" s="1"/>
  <c r="AY2945" i="20" s="1"/>
  <c r="AW2929" i="20"/>
  <c r="AX2929" i="20" s="1"/>
  <c r="AY2929" i="20" s="1"/>
  <c r="AW2913" i="20"/>
  <c r="AX2913" i="20" s="1"/>
  <c r="AY2913" i="20" s="1"/>
  <c r="AW2897" i="20"/>
  <c r="AX2897" i="20"/>
  <c r="AY2897" i="20" s="1"/>
  <c r="AW2881" i="20"/>
  <c r="AX2881" i="20" s="1"/>
  <c r="AY2881" i="20" s="1"/>
  <c r="AW2865" i="20"/>
  <c r="AX2865" i="20"/>
  <c r="AY2865" i="20" s="1"/>
  <c r="AW2849" i="20"/>
  <c r="AX2849" i="20" s="1"/>
  <c r="AY2849" i="20" s="1"/>
  <c r="AW2833" i="20"/>
  <c r="AX2833" i="20"/>
  <c r="AY2833" i="20" s="1"/>
  <c r="AW2817" i="20"/>
  <c r="AX2817" i="20" s="1"/>
  <c r="AY2817" i="20" s="1"/>
  <c r="AW2786" i="20"/>
  <c r="AX2786" i="20" s="1"/>
  <c r="AY2786" i="20" s="1"/>
  <c r="AW2722" i="20"/>
  <c r="AX2722" i="20" s="1"/>
  <c r="AY2722" i="20" s="1"/>
  <c r="AW2658" i="20"/>
  <c r="AX2658" i="20"/>
  <c r="AY2658" i="20" s="1"/>
  <c r="AW2594" i="20"/>
  <c r="AX2594" i="20" s="1"/>
  <c r="AY2594" i="20" s="1"/>
  <c r="AW2530" i="20"/>
  <c r="AX2530" i="20"/>
  <c r="AY2530" i="20" s="1"/>
  <c r="AW2761" i="20"/>
  <c r="AX2761" i="20" s="1"/>
  <c r="AY2761" i="20" s="1"/>
  <c r="AW2697" i="20"/>
  <c r="AX2697" i="20"/>
  <c r="AY2697" i="20" s="1"/>
  <c r="AW2633" i="20"/>
  <c r="AX2633" i="20" s="1"/>
  <c r="AY2633" i="20" s="1"/>
  <c r="AW2537" i="20"/>
  <c r="AX2537" i="20" s="1"/>
  <c r="AY2537" i="20" s="1"/>
  <c r="AW2493" i="20"/>
  <c r="AX2493" i="20" s="1"/>
  <c r="AY2493" i="20" s="1"/>
  <c r="AW2448" i="20"/>
  <c r="AX2448" i="20" s="1"/>
  <c r="AY2448" i="20" s="1"/>
  <c r="AW2384" i="20"/>
  <c r="AX2384" i="20" s="1"/>
  <c r="AY2384" i="20" s="1"/>
  <c r="AW2320" i="20"/>
  <c r="AX2320" i="20" s="1"/>
  <c r="AY2320" i="20" s="1"/>
  <c r="AW2256" i="20"/>
  <c r="AX2256" i="20"/>
  <c r="AY2256" i="20" s="1"/>
  <c r="AW2210" i="20"/>
  <c r="AX2210" i="20" s="1"/>
  <c r="AY2210" i="20" s="1"/>
  <c r="AW2178" i="20"/>
  <c r="AX2178" i="20"/>
  <c r="AY2178" i="20" s="1"/>
  <c r="AZ1778" i="20"/>
  <c r="BA1778" i="20" s="1"/>
  <c r="BB1778" i="20" s="1"/>
  <c r="AZ1827" i="20"/>
  <c r="BA1827" i="20" s="1"/>
  <c r="BB1827" i="20" s="1"/>
  <c r="AZ1752" i="20"/>
  <c r="BA1752" i="20"/>
  <c r="BB1752" i="20" s="1"/>
  <c r="AZ1688" i="20"/>
  <c r="BA1688" i="20" s="1"/>
  <c r="BB1688" i="20" s="1"/>
  <c r="AW1615" i="20"/>
  <c r="AX1615" i="20" s="1"/>
  <c r="AY1615" i="20" s="1"/>
  <c r="AW1583" i="20"/>
  <c r="AX1583" i="20" s="1"/>
  <c r="AY1583" i="20" s="1"/>
  <c r="AW1551" i="20"/>
  <c r="AX1551" i="20" s="1"/>
  <c r="AY1551" i="20" s="1"/>
  <c r="AW1519" i="20"/>
  <c r="AX1519" i="20" s="1"/>
  <c r="AY1519" i="20" s="1"/>
  <c r="AW1472" i="20"/>
  <c r="AX1472" i="20"/>
  <c r="AY1472" i="20" s="1"/>
  <c r="AZ1300" i="20"/>
  <c r="BA1300" i="20" s="1"/>
  <c r="BB1300" i="20" s="1"/>
  <c r="AW1178" i="20"/>
  <c r="AX1178" i="20" s="1"/>
  <c r="AY1178" i="20" s="1"/>
  <c r="AW1146" i="20"/>
  <c r="AX1146" i="20" s="1"/>
  <c r="AY1146" i="20" s="1"/>
  <c r="AW1114" i="20"/>
  <c r="AX1114" i="20" s="1"/>
  <c r="AY1114" i="20" s="1"/>
  <c r="AW1082" i="20"/>
  <c r="AX1082" i="20" s="1"/>
  <c r="AY1082" i="20" s="1"/>
  <c r="BD866" i="20"/>
  <c r="BC866" i="20"/>
  <c r="AZ708" i="20"/>
  <c r="BA708" i="20" s="1"/>
  <c r="BB708" i="20" s="1"/>
  <c r="AZ493" i="20"/>
  <c r="BA493" i="20" s="1"/>
  <c r="BB493" i="20" s="1"/>
  <c r="AZ446" i="20"/>
  <c r="BA446" i="20" s="1"/>
  <c r="BB446" i="20" s="1"/>
  <c r="AZ524" i="20"/>
  <c r="BA524" i="20" s="1"/>
  <c r="BB524" i="20" s="1"/>
  <c r="AZ447" i="20"/>
  <c r="BA447" i="20" s="1"/>
  <c r="BB447" i="20" s="1"/>
  <c r="AW259" i="20"/>
  <c r="AX259" i="20" s="1"/>
  <c r="AY259" i="20" s="1"/>
  <c r="AZ85" i="20"/>
  <c r="BA85" i="20" s="1"/>
  <c r="BB85" i="20" s="1"/>
  <c r="AZ34" i="20"/>
  <c r="BA34" i="20" s="1"/>
  <c r="BB34" i="20" s="1"/>
  <c r="AZ3476" i="20"/>
  <c r="BA3476" i="20" s="1"/>
  <c r="BB3476" i="20" s="1"/>
  <c r="AZ3488" i="20"/>
  <c r="BA3488" i="20" s="1"/>
  <c r="BB3488" i="20" s="1"/>
  <c r="AZ3411" i="20"/>
  <c r="BA3411" i="20" s="1"/>
  <c r="BB3411" i="20" s="1"/>
  <c r="AZ3375" i="20"/>
  <c r="BA3375" i="20" s="1"/>
  <c r="BB3375" i="20" s="1"/>
  <c r="AZ3249" i="20"/>
  <c r="BA3249" i="20" s="1"/>
  <c r="BB3249" i="20" s="1"/>
  <c r="AZ3270" i="20"/>
  <c r="BA3270" i="20" s="1"/>
  <c r="BB3270" i="20" s="1"/>
  <c r="AZ3142" i="20"/>
  <c r="BA3142" i="20" s="1"/>
  <c r="BB3142" i="20" s="1"/>
  <c r="AZ3259" i="20"/>
  <c r="BA3259" i="20" s="1"/>
  <c r="BB3259" i="20" s="1"/>
  <c r="AZ3131" i="20"/>
  <c r="BA3131" i="20" s="1"/>
  <c r="BB3131" i="20" s="1"/>
  <c r="AZ3260" i="20"/>
  <c r="BA3260" i="20" s="1"/>
  <c r="BB3260" i="20" s="1"/>
  <c r="AZ3132" i="20"/>
  <c r="BA3132" i="20" s="1"/>
  <c r="BB3132" i="20" s="1"/>
  <c r="AW2696" i="20"/>
  <c r="AX2696" i="20" s="1"/>
  <c r="AY2696" i="20" s="1"/>
  <c r="AW2536" i="20"/>
  <c r="AX2536" i="20" s="1"/>
  <c r="AY2536" i="20" s="1"/>
  <c r="AW2699" i="20"/>
  <c r="AX2699" i="20" s="1"/>
  <c r="AY2699" i="20" s="1"/>
  <c r="AW2571" i="20"/>
  <c r="AX2571" i="20" s="1"/>
  <c r="AY2571" i="20" s="1"/>
  <c r="AW2996" i="20"/>
  <c r="AX2996" i="20" s="1"/>
  <c r="AY2996" i="20" s="1"/>
  <c r="AW2964" i="20"/>
  <c r="AX2964" i="20" s="1"/>
  <c r="AY2964" i="20" s="1"/>
  <c r="AW2932" i="20"/>
  <c r="AX2932" i="20" s="1"/>
  <c r="AY2932" i="20" s="1"/>
  <c r="AW2900" i="20"/>
  <c r="AX2900" i="20" s="1"/>
  <c r="AY2900" i="20" s="1"/>
  <c r="AW2868" i="20"/>
  <c r="AX2868" i="20" s="1"/>
  <c r="AY2868" i="20" s="1"/>
  <c r="AW2836" i="20"/>
  <c r="AX2836" i="20" s="1"/>
  <c r="AY2836" i="20" s="1"/>
  <c r="AW2798" i="20"/>
  <c r="AX2798" i="20" s="1"/>
  <c r="AY2798" i="20" s="1"/>
  <c r="AW2670" i="20"/>
  <c r="AX2670" i="20" s="1"/>
  <c r="AY2670" i="20" s="1"/>
  <c r="AW2542" i="20"/>
  <c r="AX2542" i="20" s="1"/>
  <c r="AY2542" i="20" s="1"/>
  <c r="AW2709" i="20"/>
  <c r="AX2709" i="20" s="1"/>
  <c r="AY2709" i="20" s="1"/>
  <c r="AW2581" i="20"/>
  <c r="AX2581" i="20" s="1"/>
  <c r="AY2581" i="20" s="1"/>
  <c r="AW2508" i="20"/>
  <c r="AX2508" i="20" s="1"/>
  <c r="AY2508" i="20" s="1"/>
  <c r="AW2476" i="20"/>
  <c r="AX2476" i="20" s="1"/>
  <c r="AY2476" i="20" s="1"/>
  <c r="AW2418" i="20"/>
  <c r="AX2418" i="20" s="1"/>
  <c r="AY2418" i="20" s="1"/>
  <c r="AW2354" i="20"/>
  <c r="AX2354" i="20" s="1"/>
  <c r="AY2354" i="20" s="1"/>
  <c r="AW2290" i="20"/>
  <c r="AX2290" i="20" s="1"/>
  <c r="AY2290" i="20" s="1"/>
  <c r="AW2225" i="20"/>
  <c r="AX2225" i="20" s="1"/>
  <c r="AY2225" i="20" s="1"/>
  <c r="AW2193" i="20"/>
  <c r="AX2193" i="20" s="1"/>
  <c r="AY2193" i="20" s="1"/>
  <c r="AW2161" i="20"/>
  <c r="AX2161" i="20" s="1"/>
  <c r="AY2161" i="20" s="1"/>
  <c r="AZ1797" i="20"/>
  <c r="BA1797" i="20" s="1"/>
  <c r="BB1797" i="20" s="1"/>
  <c r="AZ1826" i="20"/>
  <c r="BA1826" i="20" s="1"/>
  <c r="BB1826" i="20" s="1"/>
  <c r="AZ1799" i="20"/>
  <c r="BA1799" i="20" s="1"/>
  <c r="BB1799" i="20" s="1"/>
  <c r="AZ1815" i="20"/>
  <c r="BA1815" i="20" s="1"/>
  <c r="BB1815" i="20" s="1"/>
  <c r="AZ1762" i="20"/>
  <c r="BA1762" i="20" s="1"/>
  <c r="BB1762" i="20" s="1"/>
  <c r="AZ1698" i="20"/>
  <c r="BA1698" i="20" s="1"/>
  <c r="BB1698" i="20" s="1"/>
  <c r="AW1618" i="20"/>
  <c r="AX1618" i="20" s="1"/>
  <c r="AY1618" i="20" s="1"/>
  <c r="AW1586" i="20"/>
  <c r="AX1586" i="20" s="1"/>
  <c r="AY1586" i="20" s="1"/>
  <c r="AW1562" i="20"/>
  <c r="AX1562" i="20" s="1"/>
  <c r="AY1562" i="20" s="1"/>
  <c r="AW1546" i="20"/>
  <c r="AX1546" i="20" s="1"/>
  <c r="AY1546" i="20" s="1"/>
  <c r="AW1530" i="20"/>
  <c r="AX1530" i="20" s="1"/>
  <c r="AY1530" i="20" s="1"/>
  <c r="AW1514" i="20"/>
  <c r="AX1514" i="20" s="1"/>
  <c r="AY1514" i="20" s="1"/>
  <c r="AW1498" i="20"/>
  <c r="AX1498" i="20" s="1"/>
  <c r="AY1498" i="20" s="1"/>
  <c r="AZ1330" i="20"/>
  <c r="BA1330" i="20" s="1"/>
  <c r="BB1330" i="20" s="1"/>
  <c r="AZ1280" i="20"/>
  <c r="BA1280" i="20" s="1"/>
  <c r="BB1280" i="20" s="1"/>
  <c r="AW1185" i="20"/>
  <c r="AX1185" i="20" s="1"/>
  <c r="AY1185" i="20" s="1"/>
  <c r="AW1169" i="20"/>
  <c r="AX1169" i="20" s="1"/>
  <c r="AY1169" i="20" s="1"/>
  <c r="AW1153" i="20"/>
  <c r="AX1153" i="20" s="1"/>
  <c r="AY1153" i="20" s="1"/>
  <c r="AW1137" i="20"/>
  <c r="AX1137" i="20" s="1"/>
  <c r="AY1137" i="20" s="1"/>
  <c r="AW1121" i="20"/>
  <c r="AX1121" i="20" s="1"/>
  <c r="AY1121" i="20" s="1"/>
  <c r="AW1105" i="20"/>
  <c r="AX1105" i="20" s="1"/>
  <c r="AY1105" i="20" s="1"/>
  <c r="AW1089" i="20"/>
  <c r="AX1089" i="20" s="1"/>
  <c r="AY1089" i="20" s="1"/>
  <c r="AW1073" i="20"/>
  <c r="AX1073" i="20" s="1"/>
  <c r="AY1073" i="20" s="1"/>
  <c r="AW1057" i="20"/>
  <c r="AX1057" i="20" s="1"/>
  <c r="AY1057" i="20" s="1"/>
  <c r="BC575" i="20"/>
  <c r="BD575" i="20"/>
  <c r="AZ500" i="20"/>
  <c r="BA500" i="20" s="1"/>
  <c r="BB500" i="20" s="1"/>
  <c r="AZ554" i="20"/>
  <c r="BA554" i="20" s="1"/>
  <c r="BB554" i="20" s="1"/>
  <c r="AZ522" i="20"/>
  <c r="BA522" i="20" s="1"/>
  <c r="BB522" i="20" s="1"/>
  <c r="AZ223" i="20"/>
  <c r="BA223" i="20" s="1"/>
  <c r="BB223" i="20" s="1"/>
  <c r="AZ177" i="20"/>
  <c r="BA177" i="20"/>
  <c r="BB177" i="20" s="1"/>
  <c r="AZ12" i="20"/>
  <c r="BA12" i="20" s="1"/>
  <c r="BB12" i="20" s="1"/>
  <c r="AZ3439" i="20"/>
  <c r="BA3439" i="20" s="1"/>
  <c r="BB3439" i="20" s="1"/>
  <c r="AZ3350" i="20"/>
  <c r="BA3350" i="20" s="1"/>
  <c r="BB3350" i="20" s="1"/>
  <c r="AZ3394" i="20"/>
  <c r="BA3394" i="20" s="1"/>
  <c r="BB3394" i="20" s="1"/>
  <c r="AZ3519" i="20"/>
  <c r="BA3519" i="20"/>
  <c r="BB3519" i="20" s="1"/>
  <c r="AZ3330" i="20"/>
  <c r="BA3330" i="20" s="1"/>
  <c r="BB3330" i="20" s="1"/>
  <c r="AZ3520" i="20"/>
  <c r="BA3520" i="20" s="1"/>
  <c r="BB3520" i="20" s="1"/>
  <c r="AZ3348" i="20"/>
  <c r="BA3348" i="20" s="1"/>
  <c r="BB3348" i="20" s="1"/>
  <c r="AZ3095" i="20"/>
  <c r="BA3095" i="20" s="1"/>
  <c r="BB3095" i="20" s="1"/>
  <c r="AZ3224" i="20"/>
  <c r="BA3224" i="20" s="1"/>
  <c r="BB3224" i="20" s="1"/>
  <c r="AZ3096" i="20"/>
  <c r="BA3096" i="20" s="1"/>
  <c r="BB3096" i="20" s="1"/>
  <c r="AW2748" i="20"/>
  <c r="AX2748" i="20" s="1"/>
  <c r="AY2748" i="20" s="1"/>
  <c r="AW2640" i="20"/>
  <c r="AX2640" i="20" s="1"/>
  <c r="AY2640" i="20" s="1"/>
  <c r="AW2580" i="20"/>
  <c r="AX2580" i="20" s="1"/>
  <c r="AY2580" i="20" s="1"/>
  <c r="AW2516" i="20"/>
  <c r="AX2516" i="20" s="1"/>
  <c r="AY2516" i="20" s="1"/>
  <c r="AW2743" i="20"/>
  <c r="AX2743" i="20" s="1"/>
  <c r="AY2743" i="20" s="1"/>
  <c r="AW2679" i="20"/>
  <c r="AX2679" i="20" s="1"/>
  <c r="AY2679" i="20" s="1"/>
  <c r="AW2615" i="20"/>
  <c r="AX2615" i="20" s="1"/>
  <c r="AY2615" i="20" s="1"/>
  <c r="AW2551" i="20"/>
  <c r="AX2551" i="20" s="1"/>
  <c r="AY2551" i="20" s="1"/>
  <c r="AW3007" i="20"/>
  <c r="AX3007" i="20" s="1"/>
  <c r="AY3007" i="20" s="1"/>
  <c r="AW2991" i="20"/>
  <c r="AX2991" i="20"/>
  <c r="AY2991" i="20" s="1"/>
  <c r="AW2975" i="20"/>
  <c r="AX2975" i="20" s="1"/>
  <c r="AY2975" i="20" s="1"/>
  <c r="AW2959" i="20"/>
  <c r="AX2959" i="20" s="1"/>
  <c r="AY2959" i="20" s="1"/>
  <c r="AW2943" i="20"/>
  <c r="AX2943" i="20" s="1"/>
  <c r="AY2943" i="20" s="1"/>
  <c r="AW2927" i="20"/>
  <c r="AX2927" i="20" s="1"/>
  <c r="AY2927" i="20" s="1"/>
  <c r="AW2911" i="20"/>
  <c r="AX2911" i="20" s="1"/>
  <c r="AY2911" i="20" s="1"/>
  <c r="AW2895" i="20"/>
  <c r="AX2895" i="20" s="1"/>
  <c r="AY2895" i="20" s="1"/>
  <c r="AW2879" i="20"/>
  <c r="AX2879" i="20" s="1"/>
  <c r="AY2879" i="20" s="1"/>
  <c r="AW2863" i="20"/>
  <c r="AX2863" i="20"/>
  <c r="AY2863" i="20" s="1"/>
  <c r="AW2847" i="20"/>
  <c r="AX2847" i="20" s="1"/>
  <c r="AY2847" i="20" s="1"/>
  <c r="AW2831" i="20"/>
  <c r="AX2831" i="20" s="1"/>
  <c r="AY2831" i="20" s="1"/>
  <c r="AW2815" i="20"/>
  <c r="AX2815" i="20" s="1"/>
  <c r="AY2815" i="20" s="1"/>
  <c r="AW2778" i="20"/>
  <c r="AX2778" i="20" s="1"/>
  <c r="AY2778" i="20" s="1"/>
  <c r="AW2714" i="20"/>
  <c r="AX2714" i="20" s="1"/>
  <c r="AY2714" i="20" s="1"/>
  <c r="AW2650" i="20"/>
  <c r="AX2650" i="20" s="1"/>
  <c r="AY2650" i="20" s="1"/>
  <c r="AW2586" i="20"/>
  <c r="AX2586" i="20" s="1"/>
  <c r="AY2586" i="20" s="1"/>
  <c r="AW2522" i="20"/>
  <c r="AX2522" i="20" s="1"/>
  <c r="AY2522" i="20" s="1"/>
  <c r="AW2753" i="20"/>
  <c r="AX2753" i="20" s="1"/>
  <c r="AY2753" i="20" s="1"/>
  <c r="AW2625" i="20"/>
  <c r="AX2625" i="20" s="1"/>
  <c r="AY2625" i="20" s="1"/>
  <c r="AZ1844" i="20"/>
  <c r="BA1844" i="20" s="1"/>
  <c r="BB1844" i="20" s="1"/>
  <c r="AW2487" i="20"/>
  <c r="AX2487" i="20" s="1"/>
  <c r="AY2487" i="20" s="1"/>
  <c r="AW2475" i="20"/>
  <c r="AX2475" i="20" s="1"/>
  <c r="AY2475" i="20" s="1"/>
  <c r="AW2452" i="20"/>
  <c r="AX2452" i="20" s="1"/>
  <c r="AY2452" i="20" s="1"/>
  <c r="AW2420" i="20"/>
  <c r="AX2420" i="20" s="1"/>
  <c r="AY2420" i="20" s="1"/>
  <c r="AW2388" i="20"/>
  <c r="AX2388" i="20" s="1"/>
  <c r="AY2388" i="20" s="1"/>
  <c r="AW2356" i="20"/>
  <c r="AX2356" i="20" s="1"/>
  <c r="AY2356" i="20" s="1"/>
  <c r="AW2324" i="20"/>
  <c r="AX2324" i="20" s="1"/>
  <c r="AY2324" i="20" s="1"/>
  <c r="AW2292" i="20"/>
  <c r="AX2292" i="20" s="1"/>
  <c r="AY2292" i="20" s="1"/>
  <c r="AW2260" i="20"/>
  <c r="AX2260" i="20" s="1"/>
  <c r="AY2260" i="20" s="1"/>
  <c r="AW2228" i="20"/>
  <c r="AX2228" i="20" s="1"/>
  <c r="AY2228" i="20" s="1"/>
  <c r="AW2212" i="20"/>
  <c r="AX2212" i="20" s="1"/>
  <c r="AY2212" i="20" s="1"/>
  <c r="AW2196" i="20"/>
  <c r="AX2196" i="20" s="1"/>
  <c r="AY2196" i="20" s="1"/>
  <c r="AW2180" i="20"/>
  <c r="AX2180" i="20" s="1"/>
  <c r="AY2180" i="20" s="1"/>
  <c r="AW2164" i="20"/>
  <c r="AX2164" i="20" s="1"/>
  <c r="AY2164" i="20" s="1"/>
  <c r="AZ1846" i="20"/>
  <c r="BA1846" i="20" s="1"/>
  <c r="BB1846" i="20" s="1"/>
  <c r="AZ1794" i="20"/>
  <c r="BA1794" i="20" s="1"/>
  <c r="BB1794" i="20" s="1"/>
  <c r="AZ1835" i="20"/>
  <c r="BA1835" i="20" s="1"/>
  <c r="BB1835" i="20" s="1"/>
  <c r="AZ1724" i="20"/>
  <c r="BA1724" i="20" s="1"/>
  <c r="BB1724" i="20" s="1"/>
  <c r="AZ1660" i="20"/>
  <c r="BA1660" i="20" s="1"/>
  <c r="BB1660" i="20" s="1"/>
  <c r="AW1491" i="20"/>
  <c r="AX1491" i="20" s="1"/>
  <c r="AY1491" i="20" s="1"/>
  <c r="AZ1273" i="20"/>
  <c r="BA1273" i="20" s="1"/>
  <c r="BB1273" i="20" s="1"/>
  <c r="AW1605" i="20"/>
  <c r="AX1605" i="20" s="1"/>
  <c r="AY1605" i="20" s="1"/>
  <c r="AW1573" i="20"/>
  <c r="AX1573" i="20" s="1"/>
  <c r="AY1573" i="20" s="1"/>
  <c r="AW1541" i="20"/>
  <c r="AX1541" i="20" s="1"/>
  <c r="AY1541" i="20" s="1"/>
  <c r="AW1509" i="20"/>
  <c r="AX1509" i="20" s="1"/>
  <c r="AY1509" i="20" s="1"/>
  <c r="AZ1307" i="20"/>
  <c r="BA1307" i="20" s="1"/>
  <c r="BB1307" i="20" s="1"/>
  <c r="AZ1260" i="20"/>
  <c r="BA1260" i="20" s="1"/>
  <c r="BB1260" i="20" s="1"/>
  <c r="AW1176" i="20"/>
  <c r="AX1176" i="20" s="1"/>
  <c r="AY1176" i="20" s="1"/>
  <c r="AW1144" i="20"/>
  <c r="AX1144" i="20" s="1"/>
  <c r="AY1144" i="20" s="1"/>
  <c r="AW1112" i="20"/>
  <c r="AX1112" i="20" s="1"/>
  <c r="AY1112" i="20" s="1"/>
  <c r="AW1080" i="20"/>
  <c r="AX1080" i="20" s="1"/>
  <c r="AY1080" i="20" s="1"/>
  <c r="AZ654" i="20"/>
  <c r="BA654" i="20" s="1"/>
  <c r="BB654" i="20" s="1"/>
  <c r="AZ489" i="20"/>
  <c r="BA489" i="20" s="1"/>
  <c r="BB489" i="20" s="1"/>
  <c r="AZ442" i="20"/>
  <c r="BA442" i="20" s="1"/>
  <c r="BB442" i="20" s="1"/>
  <c r="AZ536" i="20"/>
  <c r="BA536" i="20" s="1"/>
  <c r="BB536" i="20" s="1"/>
  <c r="AZ427" i="20"/>
  <c r="BA427" i="20" s="1"/>
  <c r="BB427" i="20" s="1"/>
  <c r="AW378" i="20"/>
  <c r="AX378" i="20" s="1"/>
  <c r="AY378" i="20" s="1"/>
  <c r="AW383" i="20"/>
  <c r="AX383" i="20" s="1"/>
  <c r="AY383" i="20" s="1"/>
  <c r="AW267" i="20"/>
  <c r="AX267" i="20" s="1"/>
  <c r="AY267" i="20" s="1"/>
  <c r="AZ185" i="20"/>
  <c r="BA185" i="20" s="1"/>
  <c r="BB185" i="20" s="1"/>
  <c r="AZ89" i="20"/>
  <c r="BA89" i="20" s="1"/>
  <c r="BB89" i="20" s="1"/>
  <c r="AZ8" i="20"/>
  <c r="BA8" i="20" s="1"/>
  <c r="BB8" i="20" s="1"/>
  <c r="AZ340" i="20"/>
  <c r="BA340" i="20" s="1"/>
  <c r="BB340" i="20" s="1"/>
  <c r="AZ312" i="20"/>
  <c r="BA312" i="20" s="1"/>
  <c r="BB312" i="20" s="1"/>
  <c r="AZ280" i="20"/>
  <c r="BA280" i="20" s="1"/>
  <c r="BB280" i="20" s="1"/>
  <c r="AZ214" i="20"/>
  <c r="BA214" i="20" s="1"/>
  <c r="BB214" i="20" s="1"/>
  <c r="AW121" i="20"/>
  <c r="AX121" i="20" s="1"/>
  <c r="AY121" i="20" s="1"/>
  <c r="AW139" i="20"/>
  <c r="AX139" i="20" s="1"/>
  <c r="AY139" i="20" s="1"/>
  <c r="AZ28" i="20"/>
  <c r="BA28" i="20" s="1"/>
  <c r="BB28" i="20" s="1"/>
  <c r="AZ30" i="20"/>
  <c r="BA30" i="20" s="1"/>
  <c r="BB30" i="20" s="1"/>
  <c r="AZ47" i="20"/>
  <c r="BA47" i="20" s="1"/>
  <c r="BB47" i="20" s="1"/>
  <c r="AZ46" i="20"/>
  <c r="BA46" i="20" s="1"/>
  <c r="BB46" i="20" s="1"/>
  <c r="AZ3965" i="20"/>
  <c r="BA3965" i="20" s="1"/>
  <c r="BB3965" i="20" s="1"/>
  <c r="AZ3957" i="20"/>
  <c r="BA3957" i="20" s="1"/>
  <c r="BB3957" i="20" s="1"/>
  <c r="AZ3949" i="20"/>
  <c r="BA3949" i="20" s="1"/>
  <c r="BB3949" i="20" s="1"/>
  <c r="AZ3941" i="20"/>
  <c r="BA3941" i="20" s="1"/>
  <c r="BB3941" i="20" s="1"/>
  <c r="AZ3933" i="20"/>
  <c r="BA3933" i="20" s="1"/>
  <c r="BB3933" i="20" s="1"/>
  <c r="AW3538" i="20"/>
  <c r="AX3538" i="20" s="1"/>
  <c r="AY3538" i="20" s="1"/>
  <c r="AW3506" i="20"/>
  <c r="AX3506" i="20" s="1"/>
  <c r="AY3506" i="20" s="1"/>
  <c r="AW3474" i="20"/>
  <c r="AX3474" i="20" s="1"/>
  <c r="AY3474" i="20" s="1"/>
  <c r="AW3442" i="20"/>
  <c r="AX3442" i="20" s="1"/>
  <c r="AY3442" i="20" s="1"/>
  <c r="AZ3269" i="20"/>
  <c r="BA3269" i="20" s="1"/>
  <c r="BB3269" i="20" s="1"/>
  <c r="AZ3253" i="20"/>
  <c r="BA3253" i="20" s="1"/>
  <c r="BB3253" i="20" s="1"/>
  <c r="AZ3237" i="20"/>
  <c r="BA3237" i="20" s="1"/>
  <c r="BB3237" i="20" s="1"/>
  <c r="AZ3221" i="20"/>
  <c r="BA3221" i="20" s="1"/>
  <c r="BB3221" i="20" s="1"/>
  <c r="AZ3205" i="20"/>
  <c r="BA3205" i="20" s="1"/>
  <c r="BB3205" i="20" s="1"/>
  <c r="AZ3189" i="20"/>
  <c r="BA3189" i="20" s="1"/>
  <c r="BB3189" i="20" s="1"/>
  <c r="AZ3173" i="20"/>
  <c r="BA3173" i="20" s="1"/>
  <c r="BB3173" i="20" s="1"/>
  <c r="AZ3157" i="20"/>
  <c r="BA3157" i="20" s="1"/>
  <c r="BB3157" i="20" s="1"/>
  <c r="AZ3141" i="20"/>
  <c r="BA3141" i="20" s="1"/>
  <c r="BB3141" i="20" s="1"/>
  <c r="AZ3125" i="20"/>
  <c r="BA3125" i="20" s="1"/>
  <c r="BB3125" i="20" s="1"/>
  <c r="AZ3109" i="20"/>
  <c r="BA3109" i="20" s="1"/>
  <c r="BB3109" i="20" s="1"/>
  <c r="AZ3093" i="20"/>
  <c r="BA3093" i="20" s="1"/>
  <c r="BB3093" i="20" s="1"/>
  <c r="AZ3077" i="20"/>
  <c r="BA3077" i="20" s="1"/>
  <c r="BB3077" i="20" s="1"/>
  <c r="AZ3061" i="20"/>
  <c r="BA3061" i="20" s="1"/>
  <c r="BB3061" i="20" s="1"/>
  <c r="AZ3045" i="20"/>
  <c r="BA3045" i="20" s="1"/>
  <c r="BB3045" i="20" s="1"/>
  <c r="AZ3029" i="20"/>
  <c r="BA3029" i="20" s="1"/>
  <c r="BB3029" i="20" s="1"/>
  <c r="AW3911" i="20"/>
  <c r="AX3911" i="20" s="1"/>
  <c r="AY3911" i="20" s="1"/>
  <c r="AW3903" i="20"/>
  <c r="AX3903" i="20" s="1"/>
  <c r="AY3903" i="20" s="1"/>
  <c r="AW3847" i="20"/>
  <c r="AX3847" i="20" s="1"/>
  <c r="AY3847" i="20" s="1"/>
  <c r="AW3831" i="20"/>
  <c r="AX3831" i="20" s="1"/>
  <c r="AY3831" i="20" s="1"/>
  <c r="AW3815" i="20"/>
  <c r="AX3815" i="20" s="1"/>
  <c r="AY3815" i="20" s="1"/>
  <c r="AW3783" i="20"/>
  <c r="AX3783" i="20" s="1"/>
  <c r="AY3783" i="20" s="1"/>
  <c r="AW3751" i="20"/>
  <c r="AX3751" i="20" s="1"/>
  <c r="AY3751" i="20" s="1"/>
  <c r="AW3743" i="20"/>
  <c r="AX3743" i="20" s="1"/>
  <c r="AY3743" i="20" s="1"/>
  <c r="AW3727" i="20"/>
  <c r="AX3727" i="20" s="1"/>
  <c r="AY3727" i="20" s="1"/>
  <c r="AW3711" i="20"/>
  <c r="AX3711" i="20" s="1"/>
  <c r="AY3711" i="20" s="1"/>
  <c r="AW3703" i="20"/>
  <c r="AX3703" i="20" s="1"/>
  <c r="AY3703" i="20" s="1"/>
  <c r="AW3695" i="20"/>
  <c r="AX3695" i="20" s="1"/>
  <c r="AY3695" i="20" s="1"/>
  <c r="AW3687" i="20"/>
  <c r="AX3687" i="20" s="1"/>
  <c r="AY3687" i="20" s="1"/>
  <c r="AW3679" i="20"/>
  <c r="AX3679" i="20" s="1"/>
  <c r="AY3679" i="20" s="1"/>
  <c r="AW3671" i="20"/>
  <c r="AX3671" i="20" s="1"/>
  <c r="AY3671" i="20" s="1"/>
  <c r="AW3663" i="20"/>
  <c r="AX3663" i="20" s="1"/>
  <c r="AY3663" i="20" s="1"/>
  <c r="AW3655" i="20"/>
  <c r="AX3655" i="20" s="1"/>
  <c r="AY3655" i="20" s="1"/>
  <c r="AW3647" i="20"/>
  <c r="AX3647" i="20" s="1"/>
  <c r="AY3647" i="20" s="1"/>
  <c r="AW3639" i="20"/>
  <c r="AX3639" i="20" s="1"/>
  <c r="AY3639" i="20" s="1"/>
  <c r="AW3631" i="20"/>
  <c r="AX3631" i="20" s="1"/>
  <c r="AY3631" i="20" s="1"/>
  <c r="AW3623" i="20"/>
  <c r="AX3623" i="20" s="1"/>
  <c r="AY3623" i="20" s="1"/>
  <c r="AW3615" i="20"/>
  <c r="AX3615" i="20" s="1"/>
  <c r="AY3615" i="20" s="1"/>
  <c r="AW3607" i="20"/>
  <c r="AX3607" i="20" s="1"/>
  <c r="AY3607" i="20" s="1"/>
  <c r="AW3599" i="20"/>
  <c r="AX3599" i="20" s="1"/>
  <c r="AY3599" i="20" s="1"/>
  <c r="AW3591" i="20"/>
  <c r="AX3591" i="20" s="1"/>
  <c r="AY3591" i="20" s="1"/>
  <c r="AW3583" i="20"/>
  <c r="AX3583" i="20" s="1"/>
  <c r="AY3583" i="20" s="1"/>
  <c r="AW3575" i="20"/>
  <c r="AX3575" i="20" s="1"/>
  <c r="AY3575" i="20" s="1"/>
  <c r="AW3567" i="20"/>
  <c r="AX3567" i="20" s="1"/>
  <c r="AY3567" i="20" s="1"/>
  <c r="AW3541" i="20"/>
  <c r="AX3541" i="20" s="1"/>
  <c r="AY3541" i="20" s="1"/>
  <c r="AW3509" i="20"/>
  <c r="AX3509" i="20" s="1"/>
  <c r="AY3509" i="20" s="1"/>
  <c r="AW2150" i="20"/>
  <c r="AX2150" i="20" s="1"/>
  <c r="AY2150" i="20" s="1"/>
  <c r="AW2142" i="20"/>
  <c r="AX2142" i="20" s="1"/>
  <c r="AY2142" i="20" s="1"/>
  <c r="AW2134" i="20"/>
  <c r="AX2134" i="20" s="1"/>
  <c r="AY2134" i="20" s="1"/>
  <c r="AW2126" i="20"/>
  <c r="AX2126" i="20" s="1"/>
  <c r="AY2126" i="20" s="1"/>
  <c r="AW2118" i="20"/>
  <c r="AX2118" i="20" s="1"/>
  <c r="AY2118" i="20" s="1"/>
  <c r="AW2110" i="20"/>
  <c r="AX2110" i="20" s="1"/>
  <c r="AY2110" i="20" s="1"/>
  <c r="AW2102" i="20"/>
  <c r="AX2102" i="20" s="1"/>
  <c r="AY2102" i="20" s="1"/>
  <c r="AW2094" i="20"/>
  <c r="AX2094" i="20" s="1"/>
  <c r="AY2094" i="20" s="1"/>
  <c r="AW2086" i="20"/>
  <c r="AX2086" i="20" s="1"/>
  <c r="AY2086" i="20" s="1"/>
  <c r="AW2078" i="20"/>
  <c r="AX2078" i="20" s="1"/>
  <c r="AY2078" i="20" s="1"/>
  <c r="AW2070" i="20"/>
  <c r="AX2070" i="20" s="1"/>
  <c r="AY2070" i="20" s="1"/>
  <c r="AW2062" i="20"/>
  <c r="AX2062" i="20" s="1"/>
  <c r="AY2062" i="20" s="1"/>
  <c r="AW2054" i="20"/>
  <c r="AX2054" i="20" s="1"/>
  <c r="AY2054" i="20" s="1"/>
  <c r="AW2046" i="20"/>
  <c r="AX2046" i="20" s="1"/>
  <c r="AY2046" i="20" s="1"/>
  <c r="AW2038" i="20"/>
  <c r="AX2038" i="20" s="1"/>
  <c r="AY2038" i="20" s="1"/>
  <c r="AW2030" i="20"/>
  <c r="AX2030" i="20" s="1"/>
  <c r="AY2030" i="20" s="1"/>
  <c r="AW2022" i="20"/>
  <c r="AX2022" i="20" s="1"/>
  <c r="AY2022" i="20" s="1"/>
  <c r="AW2014" i="20"/>
  <c r="AX2014" i="20" s="1"/>
  <c r="AY2014" i="20" s="1"/>
  <c r="AW2006" i="20"/>
  <c r="AX2006" i="20" s="1"/>
  <c r="AY2006" i="20" s="1"/>
  <c r="AW1998" i="20"/>
  <c r="AX1998" i="20" s="1"/>
  <c r="AY1998" i="20" s="1"/>
  <c r="AW1990" i="20"/>
  <c r="AX1990" i="20" s="1"/>
  <c r="AY1990" i="20" s="1"/>
  <c r="AW1982" i="20"/>
  <c r="AX1982" i="20" s="1"/>
  <c r="AY1982" i="20" s="1"/>
  <c r="AW1974" i="20"/>
  <c r="AX1974" i="20" s="1"/>
  <c r="AY1974" i="20" s="1"/>
  <c r="AW1966" i="20"/>
  <c r="AX1966" i="20" s="1"/>
  <c r="AY1966" i="20" s="1"/>
  <c r="AW1958" i="20"/>
  <c r="AX1958" i="20" s="1"/>
  <c r="AY1958" i="20" s="1"/>
  <c r="AW1950" i="20"/>
  <c r="AX1950" i="20" s="1"/>
  <c r="AY1950" i="20" s="1"/>
  <c r="AW1942" i="20"/>
  <c r="AX1942" i="20" s="1"/>
  <c r="AY1942" i="20" s="1"/>
  <c r="AW1934" i="20"/>
  <c r="AX1934" i="20" s="1"/>
  <c r="AY1934" i="20" s="1"/>
  <c r="AW1926" i="20"/>
  <c r="AX1926" i="20" s="1"/>
  <c r="AY1926" i="20" s="1"/>
  <c r="AW1918" i="20"/>
  <c r="AX1918" i="20" s="1"/>
  <c r="AY1918" i="20" s="1"/>
  <c r="AW1910" i="20"/>
  <c r="AX1910" i="20" s="1"/>
  <c r="AY1910" i="20" s="1"/>
  <c r="AW1902" i="20"/>
  <c r="AX1902" i="20" s="1"/>
  <c r="AY1902" i="20" s="1"/>
  <c r="AW1894" i="20"/>
  <c r="AX1894" i="20" s="1"/>
  <c r="AY1894" i="20" s="1"/>
  <c r="AW1886" i="20"/>
  <c r="AX1886" i="20" s="1"/>
  <c r="AY1886" i="20" s="1"/>
  <c r="AW1878" i="20"/>
  <c r="AX1878" i="20" s="1"/>
  <c r="AY1878" i="20" s="1"/>
  <c r="AW1870" i="20"/>
  <c r="AX1870" i="20" s="1"/>
  <c r="AY1870" i="20" s="1"/>
  <c r="AW1450" i="20"/>
  <c r="AX1450" i="20" s="1"/>
  <c r="AY1450" i="20" s="1"/>
  <c r="AW1442" i="20"/>
  <c r="AX1442" i="20" s="1"/>
  <c r="AY1442" i="20" s="1"/>
  <c r="AW1434" i="20"/>
  <c r="AX1434" i="20" s="1"/>
  <c r="AY1434" i="20" s="1"/>
  <c r="AW1426" i="20"/>
  <c r="AX1426" i="20" s="1"/>
  <c r="AY1426" i="20" s="1"/>
  <c r="AW1418" i="20"/>
  <c r="AX1418" i="20" s="1"/>
  <c r="AY1418" i="20" s="1"/>
  <c r="AW1410" i="20"/>
  <c r="AX1410" i="20" s="1"/>
  <c r="AY1410" i="20" s="1"/>
  <c r="AW1402" i="20"/>
  <c r="AX1402" i="20" s="1"/>
  <c r="AY1402" i="20" s="1"/>
  <c r="AW1394" i="20"/>
  <c r="AX1394" i="20" s="1"/>
  <c r="AY1394" i="20" s="1"/>
  <c r="AW1386" i="20"/>
  <c r="AX1386" i="20" s="1"/>
  <c r="AY1386" i="20" s="1"/>
  <c r="AW1378" i="20"/>
  <c r="AX1378" i="20" s="1"/>
  <c r="AY1378" i="20" s="1"/>
  <c r="AW1370" i="20"/>
  <c r="AX1370" i="20" s="1"/>
  <c r="AY1370" i="20" s="1"/>
  <c r="AW1362" i="20"/>
  <c r="AX1362" i="20" s="1"/>
  <c r="AY1362" i="20" s="1"/>
  <c r="AW1354" i="20"/>
  <c r="AX1354" i="20" s="1"/>
  <c r="AY1354" i="20" s="1"/>
  <c r="AW1346" i="20"/>
  <c r="AX1346" i="20" s="1"/>
  <c r="AY1346" i="20" s="1"/>
  <c r="AW1338" i="20"/>
  <c r="AX1338" i="20" s="1"/>
  <c r="AY1338" i="20" s="1"/>
  <c r="AW1224" i="20"/>
  <c r="AX1224" i="20" s="1"/>
  <c r="AY1224" i="20" s="1"/>
  <c r="AW1216" i="20"/>
  <c r="AX1216" i="20" s="1"/>
  <c r="AY1216" i="20" s="1"/>
  <c r="AW1208" i="20"/>
  <c r="AX1208" i="20"/>
  <c r="AY1208" i="20" s="1"/>
  <c r="AW1200" i="20"/>
  <c r="AX1200" i="20" s="1"/>
  <c r="AY1200" i="20" s="1"/>
  <c r="AW1192" i="20"/>
  <c r="AX1192" i="20" s="1"/>
  <c r="AY1192" i="20" s="1"/>
  <c r="AW1052" i="20"/>
  <c r="AX1052" i="20" s="1"/>
  <c r="AY1052" i="20" s="1"/>
  <c r="AW1044" i="20"/>
  <c r="AX1044" i="20" s="1"/>
  <c r="AY1044" i="20" s="1"/>
  <c r="AW1036" i="20"/>
  <c r="AX1036" i="20" s="1"/>
  <c r="AY1036" i="20" s="1"/>
  <c r="AW1028" i="20"/>
  <c r="AX1028" i="20" s="1"/>
  <c r="AY1028" i="20" s="1"/>
  <c r="AW1020" i="20"/>
  <c r="AX1020" i="20" s="1"/>
  <c r="AY1020" i="20" s="1"/>
  <c r="AW1012" i="20"/>
  <c r="AX1012" i="20" s="1"/>
  <c r="AY1012" i="20" s="1"/>
  <c r="AW1004" i="20"/>
  <c r="AX1004" i="20" s="1"/>
  <c r="AY1004" i="20" s="1"/>
  <c r="AW996" i="20"/>
  <c r="AX996" i="20" s="1"/>
  <c r="AY996" i="20" s="1"/>
  <c r="AW988" i="20"/>
  <c r="AX988" i="20" s="1"/>
  <c r="AY988" i="20" s="1"/>
  <c r="AW980" i="20"/>
  <c r="AX980" i="20" s="1"/>
  <c r="AY980" i="20" s="1"/>
  <c r="AW965" i="20"/>
  <c r="AX965" i="20" s="1"/>
  <c r="AY965" i="20" s="1"/>
  <c r="AW957" i="20"/>
  <c r="AX957" i="20" s="1"/>
  <c r="AY957" i="20" s="1"/>
  <c r="AW949" i="20"/>
  <c r="AX949" i="20" s="1"/>
  <c r="AY949" i="20" s="1"/>
  <c r="AW941" i="20"/>
  <c r="AX941" i="20" s="1"/>
  <c r="AY941" i="20" s="1"/>
  <c r="AW933" i="20"/>
  <c r="AX933" i="20" s="1"/>
  <c r="AY933" i="20" s="1"/>
  <c r="AW925" i="20"/>
  <c r="AX925" i="20" s="1"/>
  <c r="AY925" i="20" s="1"/>
  <c r="AW917" i="20"/>
  <c r="AX917" i="20" s="1"/>
  <c r="AY917" i="20" s="1"/>
  <c r="AW909" i="20"/>
  <c r="AX909" i="20" s="1"/>
  <c r="AY909" i="20" s="1"/>
  <c r="AW901" i="20"/>
  <c r="AX901" i="20" s="1"/>
  <c r="AY901" i="20" s="1"/>
  <c r="AW893" i="20"/>
  <c r="AX893" i="20" s="1"/>
  <c r="AY893" i="20" s="1"/>
  <c r="AW885" i="20"/>
  <c r="AX885" i="20" s="1"/>
  <c r="AY885" i="20" s="1"/>
  <c r="AW875" i="20"/>
  <c r="AX875" i="20" s="1"/>
  <c r="AY875" i="20" s="1"/>
  <c r="AZ720" i="20"/>
  <c r="BA720" i="20" s="1"/>
  <c r="BB720" i="20" s="1"/>
  <c r="AZ743" i="20"/>
  <c r="BA743" i="20" s="1"/>
  <c r="BB743" i="20" s="1"/>
  <c r="AZ862" i="20"/>
  <c r="BA862" i="20" s="1"/>
  <c r="BB862" i="20" s="1"/>
  <c r="AZ854" i="20"/>
  <c r="BA854" i="20" s="1"/>
  <c r="BB854" i="20" s="1"/>
  <c r="AZ846" i="20"/>
  <c r="BA846" i="20" s="1"/>
  <c r="BB846" i="20" s="1"/>
  <c r="AZ838" i="20"/>
  <c r="BA838" i="20" s="1"/>
  <c r="BB838" i="20" s="1"/>
  <c r="AZ830" i="20"/>
  <c r="BA830" i="20" s="1"/>
  <c r="BB830" i="20" s="1"/>
  <c r="AZ822" i="20"/>
  <c r="BA822" i="20" s="1"/>
  <c r="BB822" i="20" s="1"/>
  <c r="AZ814" i="20"/>
  <c r="BA814" i="20" s="1"/>
  <c r="BB814" i="20" s="1"/>
  <c r="AZ806" i="20"/>
  <c r="BA806" i="20" s="1"/>
  <c r="BB806" i="20" s="1"/>
  <c r="AZ742" i="20"/>
  <c r="BA742" i="20" s="1"/>
  <c r="BB742" i="20" s="1"/>
  <c r="AZ741" i="20"/>
  <c r="BA741" i="20" s="1"/>
  <c r="BB741" i="20" s="1"/>
  <c r="AZ399" i="20"/>
  <c r="BA399" i="20" s="1"/>
  <c r="BB399" i="20" s="1"/>
  <c r="AZ338" i="20"/>
  <c r="BA338" i="20" s="1"/>
  <c r="BB338" i="20" s="1"/>
  <c r="AZ337" i="20"/>
  <c r="BA337" i="20" s="1"/>
  <c r="BB337" i="20" s="1"/>
  <c r="AZ336" i="20"/>
  <c r="BA336" i="20" s="1"/>
  <c r="BB336" i="20" s="1"/>
  <c r="AZ308" i="20"/>
  <c r="BA308" i="20" s="1"/>
  <c r="BB308" i="20" s="1"/>
  <c r="AZ276" i="20"/>
  <c r="BA276" i="20" s="1"/>
  <c r="BB276" i="20" s="1"/>
  <c r="AW201" i="20"/>
  <c r="AX201" i="20" s="1"/>
  <c r="AY201" i="20" s="1"/>
  <c r="AW117" i="20"/>
  <c r="AX117" i="20" s="1"/>
  <c r="AY117" i="20" s="1"/>
  <c r="AW119" i="20"/>
  <c r="AX119" i="20" s="1"/>
  <c r="AY119" i="20" s="1"/>
  <c r="AZ52" i="20"/>
  <c r="BA52" i="20" s="1"/>
  <c r="BB52" i="20" s="1"/>
  <c r="AZ29" i="20"/>
  <c r="BA29" i="20" s="1"/>
  <c r="BB29" i="20" s="1"/>
  <c r="AZ3233" i="20"/>
  <c r="BA3233" i="20" s="1"/>
  <c r="BB3233" i="20" s="1"/>
  <c r="AZ3169" i="20"/>
  <c r="BA3169" i="20" s="1"/>
  <c r="BB3169" i="20" s="1"/>
  <c r="AZ3105" i="20"/>
  <c r="BA3105" i="20" s="1"/>
  <c r="BB3105" i="20" s="1"/>
  <c r="AZ3041" i="20"/>
  <c r="BA3041" i="20" s="1"/>
  <c r="BB3041" i="20" s="1"/>
  <c r="AZ3246" i="20"/>
  <c r="BA3246" i="20" s="1"/>
  <c r="BB3246" i="20" s="1"/>
  <c r="AZ3214" i="20"/>
  <c r="BA3214" i="20" s="1"/>
  <c r="BB3214" i="20" s="1"/>
  <c r="AZ3182" i="20"/>
  <c r="BA3182" i="20" s="1"/>
  <c r="BB3182" i="20" s="1"/>
  <c r="AZ3150" i="20"/>
  <c r="BA3150" i="20" s="1"/>
  <c r="BB3150" i="20" s="1"/>
  <c r="AZ3118" i="20"/>
  <c r="BA3118" i="20" s="1"/>
  <c r="BB3118" i="20" s="1"/>
  <c r="AZ3086" i="20"/>
  <c r="BA3086" i="20" s="1"/>
  <c r="BB3086" i="20" s="1"/>
  <c r="AZ3054" i="20"/>
  <c r="BA3054" i="20"/>
  <c r="BB3054" i="20" s="1"/>
  <c r="AZ3022" i="20"/>
  <c r="BA3022" i="20" s="1"/>
  <c r="BB3022" i="20" s="1"/>
  <c r="AZ3251" i="20"/>
  <c r="BA3251" i="20" s="1"/>
  <c r="BB3251" i="20" s="1"/>
  <c r="AZ3219" i="20"/>
  <c r="BA3219" i="20" s="1"/>
  <c r="BB3219" i="20" s="1"/>
  <c r="AZ3187" i="20"/>
  <c r="BA3187" i="20" s="1"/>
  <c r="BB3187" i="20" s="1"/>
  <c r="AZ3155" i="20"/>
  <c r="BA3155" i="20" s="1"/>
  <c r="BB3155" i="20" s="1"/>
  <c r="AZ3123" i="20"/>
  <c r="BA3123" i="20" s="1"/>
  <c r="BB3123" i="20" s="1"/>
  <c r="AZ3091" i="20"/>
  <c r="BA3091" i="20" s="1"/>
  <c r="BB3091" i="20" s="1"/>
  <c r="AZ3059" i="20"/>
  <c r="BA3059" i="20" s="1"/>
  <c r="BB3059" i="20" s="1"/>
  <c r="AZ3027" i="20"/>
  <c r="BA3027" i="20" s="1"/>
  <c r="BB3027" i="20" s="1"/>
  <c r="AZ3252" i="20"/>
  <c r="BA3252" i="20" s="1"/>
  <c r="BB3252" i="20" s="1"/>
  <c r="AZ3220" i="20"/>
  <c r="BA3220" i="20" s="1"/>
  <c r="BB3220" i="20" s="1"/>
  <c r="AZ3188" i="20"/>
  <c r="BA3188" i="20" s="1"/>
  <c r="BB3188" i="20" s="1"/>
  <c r="AZ3156" i="20"/>
  <c r="BA3156" i="20" s="1"/>
  <c r="BB3156" i="20" s="1"/>
  <c r="AZ3124" i="20"/>
  <c r="BA3124" i="20" s="1"/>
  <c r="BB3124" i="20" s="1"/>
  <c r="AZ3092" i="20"/>
  <c r="BA3092" i="20" s="1"/>
  <c r="BB3092" i="20" s="1"/>
  <c r="AZ3060" i="20"/>
  <c r="BA3060" i="20"/>
  <c r="BB3060" i="20" s="1"/>
  <c r="AZ3028" i="20"/>
  <c r="BA3028" i="20" s="1"/>
  <c r="BB3028" i="20" s="1"/>
  <c r="AZ1773" i="20"/>
  <c r="BA1773" i="20" s="1"/>
  <c r="BB1773" i="20" s="1"/>
  <c r="AZ1783" i="20"/>
  <c r="BA1783" i="20" s="1"/>
  <c r="BB1783" i="20" s="1"/>
  <c r="AZ1784" i="20"/>
  <c r="BA1784" i="20" s="1"/>
  <c r="BB1784" i="20" s="1"/>
  <c r="AZ1758" i="20"/>
  <c r="BA1758" i="20" s="1"/>
  <c r="BB1758" i="20" s="1"/>
  <c r="AZ1742" i="20"/>
  <c r="BA1742" i="20" s="1"/>
  <c r="BB1742" i="20" s="1"/>
  <c r="AZ1726" i="20"/>
  <c r="BA1726" i="20" s="1"/>
  <c r="BB1726" i="20" s="1"/>
  <c r="AZ1710" i="20"/>
  <c r="BA1710" i="20" s="1"/>
  <c r="BB1710" i="20" s="1"/>
  <c r="AZ1694" i="20"/>
  <c r="BA1694" i="20" s="1"/>
  <c r="BB1694" i="20" s="1"/>
  <c r="AZ1678" i="20"/>
  <c r="BA1678" i="20" s="1"/>
  <c r="BB1678" i="20" s="1"/>
  <c r="AZ1662" i="20"/>
  <c r="BA1662" i="20" s="1"/>
  <c r="BB1662" i="20" s="1"/>
  <c r="AZ1646" i="20"/>
  <c r="BA1646" i="20" s="1"/>
  <c r="BB1646" i="20" s="1"/>
  <c r="AZ1281" i="20"/>
  <c r="BA1281" i="20" s="1"/>
  <c r="BB1281" i="20" s="1"/>
  <c r="AZ1288" i="20"/>
  <c r="BA1288" i="20" s="1"/>
  <c r="BB1288" i="20" s="1"/>
  <c r="AZ1256" i="20"/>
  <c r="BA1256" i="20" s="1"/>
  <c r="BB1256" i="20" s="1"/>
  <c r="AZ712" i="20"/>
  <c r="BA712" i="20" s="1"/>
  <c r="BB712" i="20" s="1"/>
  <c r="AZ456" i="20"/>
  <c r="BA456" i="20" s="1"/>
  <c r="BB456" i="20" s="1"/>
  <c r="AZ440" i="20"/>
  <c r="BA440" i="20" s="1"/>
  <c r="BB440" i="20" s="1"/>
  <c r="AZ424" i="20"/>
  <c r="BA424" i="20" s="1"/>
  <c r="BB424" i="20" s="1"/>
  <c r="AZ408" i="20"/>
  <c r="BA408" i="20" s="1"/>
  <c r="BB408" i="20" s="1"/>
  <c r="AZ457" i="20"/>
  <c r="BA457" i="20" s="1"/>
  <c r="BB457" i="20" s="1"/>
  <c r="AZ441" i="20"/>
  <c r="BA441" i="20" s="1"/>
  <c r="BB441" i="20" s="1"/>
  <c r="AZ425" i="20"/>
  <c r="BA425" i="20" s="1"/>
  <c r="BB425" i="20" s="1"/>
  <c r="AZ409" i="20"/>
  <c r="BA409" i="20" s="1"/>
  <c r="BB409" i="20" s="1"/>
  <c r="AZ213" i="20"/>
  <c r="BA213" i="20" s="1"/>
  <c r="BB213" i="20" s="1"/>
  <c r="AZ306" i="20"/>
  <c r="BA306" i="20" s="1"/>
  <c r="BB306" i="20" s="1"/>
  <c r="AZ290" i="20"/>
  <c r="BA290" i="20" s="1"/>
  <c r="BB290" i="20" s="1"/>
  <c r="AZ274" i="20"/>
  <c r="BA274" i="20" s="1"/>
  <c r="BB274" i="20" s="1"/>
  <c r="BD207" i="20"/>
  <c r="BC207" i="20"/>
  <c r="AZ3209" i="20"/>
  <c r="BA3209" i="20" s="1"/>
  <c r="BB3209" i="20" s="1"/>
  <c r="AZ3145" i="20"/>
  <c r="BA3145" i="20" s="1"/>
  <c r="BB3145" i="20" s="1"/>
  <c r="AZ3081" i="20"/>
  <c r="BA3081" i="20" s="1"/>
  <c r="BB3081" i="20" s="1"/>
  <c r="AZ3017" i="20"/>
  <c r="BA3017" i="20"/>
  <c r="BB3017" i="20" s="1"/>
  <c r="AZ3242" i="20"/>
  <c r="BA3242" i="20" s="1"/>
  <c r="BB3242" i="20" s="1"/>
  <c r="AZ3210" i="20"/>
  <c r="BA3210" i="20" s="1"/>
  <c r="BB3210" i="20" s="1"/>
  <c r="AZ3178" i="20"/>
  <c r="BA3178" i="20" s="1"/>
  <c r="BB3178" i="20" s="1"/>
  <c r="AZ3146" i="20"/>
  <c r="BA3146" i="20"/>
  <c r="BB3146" i="20" s="1"/>
  <c r="AZ3114" i="20"/>
  <c r="BA3114" i="20" s="1"/>
  <c r="BB3114" i="20" s="1"/>
  <c r="AZ3082" i="20"/>
  <c r="BA3082" i="20" s="1"/>
  <c r="BB3082" i="20" s="1"/>
  <c r="AZ3050" i="20"/>
  <c r="BA3050" i="20" s="1"/>
  <c r="BB3050" i="20" s="1"/>
  <c r="AZ3018" i="20"/>
  <c r="BA3018" i="20" s="1"/>
  <c r="BB3018" i="20" s="1"/>
  <c r="AZ3247" i="20"/>
  <c r="BA3247" i="20" s="1"/>
  <c r="BB3247" i="20" s="1"/>
  <c r="AZ3215" i="20"/>
  <c r="BA3215" i="20" s="1"/>
  <c r="BB3215" i="20" s="1"/>
  <c r="AZ3183" i="20"/>
  <c r="BA3183" i="20" s="1"/>
  <c r="BB3183" i="20" s="1"/>
  <c r="AZ3151" i="20"/>
  <c r="BA3151" i="20" s="1"/>
  <c r="BB3151" i="20" s="1"/>
  <c r="AZ3119" i="20"/>
  <c r="BA3119" i="20" s="1"/>
  <c r="BB3119" i="20" s="1"/>
  <c r="AZ3087" i="20"/>
  <c r="BA3087" i="20" s="1"/>
  <c r="BB3087" i="20" s="1"/>
  <c r="AZ3055" i="20"/>
  <c r="BA3055" i="20" s="1"/>
  <c r="BB3055" i="20" s="1"/>
  <c r="AZ3023" i="20"/>
  <c r="BA3023" i="20" s="1"/>
  <c r="BB3023" i="20" s="1"/>
  <c r="AZ3248" i="20"/>
  <c r="BA3248" i="20" s="1"/>
  <c r="BB3248" i="20" s="1"/>
  <c r="AZ3216" i="20"/>
  <c r="BA3216" i="20" s="1"/>
  <c r="BB3216" i="20" s="1"/>
  <c r="AZ3184" i="20"/>
  <c r="BA3184" i="20" s="1"/>
  <c r="BB3184" i="20" s="1"/>
  <c r="AZ3152" i="20"/>
  <c r="BA3152" i="20"/>
  <c r="BB3152" i="20" s="1"/>
  <c r="AZ3120" i="20"/>
  <c r="BA3120" i="20" s="1"/>
  <c r="BB3120" i="20" s="1"/>
  <c r="AZ3088" i="20"/>
  <c r="BA3088" i="20" s="1"/>
  <c r="BB3088" i="20" s="1"/>
  <c r="AZ3056" i="20"/>
  <c r="BA3056" i="20" s="1"/>
  <c r="BB3056" i="20" s="1"/>
  <c r="AZ3024" i="20"/>
  <c r="BA3024" i="20" s="1"/>
  <c r="BB3024" i="20" s="1"/>
  <c r="AZ1638" i="20"/>
  <c r="BA1638" i="20" s="1"/>
  <c r="BB1638" i="20" s="1"/>
  <c r="AZ1791" i="20"/>
  <c r="BA1791" i="20" s="1"/>
  <c r="BB1791" i="20" s="1"/>
  <c r="AZ1792" i="20"/>
  <c r="BA1792" i="20" s="1"/>
  <c r="BB1792" i="20" s="1"/>
  <c r="AZ1760" i="20"/>
  <c r="BA1760" i="20" s="1"/>
  <c r="BB1760" i="20" s="1"/>
  <c r="AZ1744" i="20"/>
  <c r="BA1744" i="20" s="1"/>
  <c r="BB1744" i="20" s="1"/>
  <c r="AZ1728" i="20"/>
  <c r="BA1728" i="20" s="1"/>
  <c r="BB1728" i="20" s="1"/>
  <c r="AZ1712" i="20"/>
  <c r="BA1712" i="20" s="1"/>
  <c r="BB1712" i="20" s="1"/>
  <c r="AZ1696" i="20"/>
  <c r="BA1696" i="20" s="1"/>
  <c r="BB1696" i="20" s="1"/>
  <c r="AZ1680" i="20"/>
  <c r="BA1680" i="20"/>
  <c r="BB1680" i="20" s="1"/>
  <c r="AZ1664" i="20"/>
  <c r="BA1664" i="20" s="1"/>
  <c r="BB1664" i="20" s="1"/>
  <c r="AZ1648" i="20"/>
  <c r="BA1648" i="20" s="1"/>
  <c r="BB1648" i="20" s="1"/>
  <c r="AZ1289" i="20"/>
  <c r="BA1289" i="20" s="1"/>
  <c r="BB1289" i="20" s="1"/>
  <c r="AZ1284" i="20"/>
  <c r="BA1284" i="20" s="1"/>
  <c r="BB1284" i="20" s="1"/>
  <c r="AZ1252" i="20"/>
  <c r="BA1252" i="20" s="1"/>
  <c r="BB1252" i="20" s="1"/>
  <c r="AZ709" i="20"/>
  <c r="BA709" i="20" s="1"/>
  <c r="BB709" i="20" s="1"/>
  <c r="AZ470" i="20"/>
  <c r="BA470" i="20" s="1"/>
  <c r="BB470" i="20" s="1"/>
  <c r="AZ454" i="20"/>
  <c r="BA454" i="20" s="1"/>
  <c r="BB454" i="20" s="1"/>
  <c r="AZ438" i="20"/>
  <c r="BA438" i="20" s="1"/>
  <c r="BB438" i="20" s="1"/>
  <c r="AZ422" i="20"/>
  <c r="BA422" i="20" s="1"/>
  <c r="BB422" i="20" s="1"/>
  <c r="AZ406" i="20"/>
  <c r="BA406" i="20" s="1"/>
  <c r="BB406" i="20" s="1"/>
  <c r="AZ471" i="20"/>
  <c r="BA471" i="20" s="1"/>
  <c r="BB471" i="20" s="1"/>
  <c r="AZ455" i="20"/>
  <c r="BA455" i="20" s="1"/>
  <c r="BB455" i="20" s="1"/>
  <c r="AZ439" i="20"/>
  <c r="BA439" i="20" s="1"/>
  <c r="BB439" i="20" s="1"/>
  <c r="AZ423" i="20"/>
  <c r="BA423" i="20" s="1"/>
  <c r="BB423" i="20" s="1"/>
  <c r="AZ407" i="20"/>
  <c r="BA407" i="20" s="1"/>
  <c r="BB407" i="20" s="1"/>
  <c r="AZ3217" i="20"/>
  <c r="BA3217" i="20" s="1"/>
  <c r="BB3217" i="20" s="1"/>
  <c r="AZ3153" i="20"/>
  <c r="BA3153" i="20" s="1"/>
  <c r="BB3153" i="20" s="1"/>
  <c r="AZ3089" i="20"/>
  <c r="BA3089" i="20" s="1"/>
  <c r="BB3089" i="20" s="1"/>
  <c r="AZ3025" i="20"/>
  <c r="BA3025" i="20" s="1"/>
  <c r="BB3025" i="20" s="1"/>
  <c r="AZ3254" i="20"/>
  <c r="BA3254" i="20" s="1"/>
  <c r="BB3254" i="20" s="1"/>
  <c r="AZ3222" i="20"/>
  <c r="BA3222" i="20" s="1"/>
  <c r="BB3222" i="20" s="1"/>
  <c r="AZ3190" i="20"/>
  <c r="BA3190" i="20" s="1"/>
  <c r="BB3190" i="20" s="1"/>
  <c r="AZ3158" i="20"/>
  <c r="BA3158" i="20" s="1"/>
  <c r="BB3158" i="20" s="1"/>
  <c r="AZ3126" i="20"/>
  <c r="BA3126" i="20" s="1"/>
  <c r="BB3126" i="20" s="1"/>
  <c r="AZ3094" i="20"/>
  <c r="BA3094" i="20" s="1"/>
  <c r="BB3094" i="20" s="1"/>
  <c r="AZ3062" i="20"/>
  <c r="BA3062" i="20" s="1"/>
  <c r="BB3062" i="20" s="1"/>
  <c r="AZ3030" i="20"/>
  <c r="BA3030" i="20" s="1"/>
  <c r="BB3030" i="20" s="1"/>
  <c r="AZ3243" i="20"/>
  <c r="BA3243" i="20" s="1"/>
  <c r="BB3243" i="20" s="1"/>
  <c r="AZ3211" i="20"/>
  <c r="BA3211" i="20" s="1"/>
  <c r="BB3211" i="20" s="1"/>
  <c r="AZ3179" i="20"/>
  <c r="BA3179" i="20" s="1"/>
  <c r="BB3179" i="20" s="1"/>
  <c r="AZ3147" i="20"/>
  <c r="BA3147" i="20" s="1"/>
  <c r="BB3147" i="20" s="1"/>
  <c r="AZ3115" i="20"/>
  <c r="BA3115" i="20" s="1"/>
  <c r="BB3115" i="20" s="1"/>
  <c r="AZ3083" i="20"/>
  <c r="BA3083" i="20" s="1"/>
  <c r="BB3083" i="20" s="1"/>
  <c r="AZ3051" i="20"/>
  <c r="BA3051" i="20" s="1"/>
  <c r="BB3051" i="20" s="1"/>
  <c r="AZ3019" i="20"/>
  <c r="BA3019" i="20" s="1"/>
  <c r="BB3019" i="20" s="1"/>
  <c r="AZ3244" i="20"/>
  <c r="BA3244" i="20" s="1"/>
  <c r="BB3244" i="20" s="1"/>
  <c r="AZ3212" i="20"/>
  <c r="BA3212" i="20" s="1"/>
  <c r="BB3212" i="20" s="1"/>
  <c r="AZ3180" i="20"/>
  <c r="BA3180" i="20" s="1"/>
  <c r="BB3180" i="20" s="1"/>
  <c r="AZ3148" i="20"/>
  <c r="BA3148" i="20" s="1"/>
  <c r="BB3148" i="20" s="1"/>
  <c r="AZ3116" i="20"/>
  <c r="BA3116" i="20" s="1"/>
  <c r="BB3116" i="20" s="1"/>
  <c r="AZ3084" i="20"/>
  <c r="BA3084" i="20" s="1"/>
  <c r="BB3084" i="20" s="1"/>
  <c r="AZ3052" i="20"/>
  <c r="BA3052" i="20" s="1"/>
  <c r="BB3052" i="20" s="1"/>
  <c r="AZ3020" i="20"/>
  <c r="BA3020" i="20" s="1"/>
  <c r="BB3020" i="20" s="1"/>
  <c r="AZ1781" i="20"/>
  <c r="BA1781" i="20" s="1"/>
  <c r="BB1781" i="20" s="1"/>
  <c r="AZ1786" i="20"/>
  <c r="BA1786" i="20" s="1"/>
  <c r="BB1786" i="20" s="1"/>
  <c r="AZ1640" i="20"/>
  <c r="BA1640" i="20" s="1"/>
  <c r="BB1640" i="20" s="1"/>
  <c r="AZ1770" i="20"/>
  <c r="BA1770" i="20" s="1"/>
  <c r="BB1770" i="20" s="1"/>
  <c r="AZ1754" i="20"/>
  <c r="BA1754" i="20" s="1"/>
  <c r="BB1754" i="20" s="1"/>
  <c r="AZ1738" i="20"/>
  <c r="BA1738" i="20" s="1"/>
  <c r="BB1738" i="20" s="1"/>
  <c r="AZ1722" i="20"/>
  <c r="BA1722" i="20" s="1"/>
  <c r="BB1722" i="20" s="1"/>
  <c r="AZ1706" i="20"/>
  <c r="BA1706" i="20" s="1"/>
  <c r="BB1706" i="20" s="1"/>
  <c r="AZ1690" i="20"/>
  <c r="BA1690" i="20" s="1"/>
  <c r="BB1690" i="20" s="1"/>
  <c r="AZ1674" i="20"/>
  <c r="BA1674" i="20" s="1"/>
  <c r="BB1674" i="20" s="1"/>
  <c r="AZ1658" i="20"/>
  <c r="BA1658" i="20" s="1"/>
  <c r="BB1658" i="20" s="1"/>
  <c r="AZ1642" i="20"/>
  <c r="BA1642" i="20" s="1"/>
  <c r="BB1642" i="20" s="1"/>
  <c r="AZ1265" i="20"/>
  <c r="BA1265" i="20" s="1"/>
  <c r="BB1265" i="20" s="1"/>
  <c r="AZ1296" i="20"/>
  <c r="BA1296" i="20" s="1"/>
  <c r="BB1296" i="20" s="1"/>
  <c r="AZ1264" i="20"/>
  <c r="BA1264" i="20" s="1"/>
  <c r="BB1264" i="20" s="1"/>
  <c r="AZ460" i="20"/>
  <c r="BA460" i="20" s="1"/>
  <c r="BB460" i="20" s="1"/>
  <c r="AZ444" i="20"/>
  <c r="BA444" i="20" s="1"/>
  <c r="BB444" i="20" s="1"/>
  <c r="AZ428" i="20"/>
  <c r="BA428" i="20" s="1"/>
  <c r="BB428" i="20" s="1"/>
  <c r="AZ412" i="20"/>
  <c r="BA412" i="20" s="1"/>
  <c r="BB412" i="20" s="1"/>
  <c r="AZ461" i="20"/>
  <c r="BA461" i="20" s="1"/>
  <c r="BB461" i="20" s="1"/>
  <c r="AZ445" i="20"/>
  <c r="BA445" i="20" s="1"/>
  <c r="BB445" i="20" s="1"/>
  <c r="AZ429" i="20"/>
  <c r="BA429" i="20" s="1"/>
  <c r="BB429" i="20" s="1"/>
  <c r="AZ413" i="20"/>
  <c r="BA413" i="20" s="1"/>
  <c r="BB413" i="20" s="1"/>
  <c r="AW398" i="20"/>
  <c r="AX398" i="20" s="1"/>
  <c r="AY398" i="20" s="1"/>
  <c r="AZ328" i="20"/>
  <c r="BA328" i="20" s="1"/>
  <c r="BB328" i="20" s="1"/>
  <c r="AZ215" i="20"/>
  <c r="BA215" i="20" s="1"/>
  <c r="BB215" i="20" s="1"/>
  <c r="AZ310" i="20"/>
  <c r="BA310" i="20" s="1"/>
  <c r="BB310" i="20" s="1"/>
  <c r="AZ294" i="20"/>
  <c r="BA294" i="20" s="1"/>
  <c r="BB294" i="20" s="1"/>
  <c r="AZ278" i="20"/>
  <c r="BA278" i="20" s="1"/>
  <c r="BB278" i="20" s="1"/>
  <c r="AZ3225" i="20"/>
  <c r="BA3225" i="20" s="1"/>
  <c r="BB3225" i="20" s="1"/>
  <c r="AZ3161" i="20"/>
  <c r="BA3161" i="20" s="1"/>
  <c r="BB3161" i="20" s="1"/>
  <c r="AZ3097" i="20"/>
  <c r="BA3097" i="20" s="1"/>
  <c r="BB3097" i="20" s="1"/>
  <c r="AZ3033" i="20"/>
  <c r="BA3033" i="20" s="1"/>
  <c r="BB3033" i="20" s="1"/>
  <c r="AZ3250" i="20"/>
  <c r="BA3250" i="20" s="1"/>
  <c r="BB3250" i="20" s="1"/>
  <c r="AZ3218" i="20"/>
  <c r="BA3218" i="20" s="1"/>
  <c r="BB3218" i="20" s="1"/>
  <c r="AZ3186" i="20"/>
  <c r="BA3186" i="20" s="1"/>
  <c r="BB3186" i="20" s="1"/>
  <c r="AZ3154" i="20"/>
  <c r="BA3154" i="20" s="1"/>
  <c r="BB3154" i="20" s="1"/>
  <c r="AZ3122" i="20"/>
  <c r="BA3122" i="20" s="1"/>
  <c r="BB3122" i="20" s="1"/>
  <c r="AZ3090" i="20"/>
  <c r="BA3090" i="20" s="1"/>
  <c r="BB3090" i="20" s="1"/>
  <c r="AZ3058" i="20"/>
  <c r="BA3058" i="20" s="1"/>
  <c r="BB3058" i="20" s="1"/>
  <c r="AZ3026" i="20"/>
  <c r="BA3026" i="20" s="1"/>
  <c r="BB3026" i="20" s="1"/>
  <c r="AZ3239" i="20"/>
  <c r="BA3239" i="20" s="1"/>
  <c r="BB3239" i="20" s="1"/>
  <c r="AZ3207" i="20"/>
  <c r="BA3207" i="20" s="1"/>
  <c r="BB3207" i="20" s="1"/>
  <c r="AZ3175" i="20"/>
  <c r="BA3175" i="20" s="1"/>
  <c r="BB3175" i="20" s="1"/>
  <c r="AZ3143" i="20"/>
  <c r="BA3143" i="20" s="1"/>
  <c r="BB3143" i="20" s="1"/>
  <c r="AZ3111" i="20"/>
  <c r="BA3111" i="20" s="1"/>
  <c r="BB3111" i="20" s="1"/>
  <c r="AZ3079" i="20"/>
  <c r="BA3079" i="20" s="1"/>
  <c r="BB3079" i="20" s="1"/>
  <c r="AZ3047" i="20"/>
  <c r="BA3047" i="20" s="1"/>
  <c r="BB3047" i="20" s="1"/>
  <c r="AZ3015" i="20"/>
  <c r="BA3015" i="20" s="1"/>
  <c r="BB3015" i="20" s="1"/>
  <c r="AZ3240" i="20"/>
  <c r="BA3240" i="20" s="1"/>
  <c r="BB3240" i="20" s="1"/>
  <c r="AZ3208" i="20"/>
  <c r="BA3208" i="20" s="1"/>
  <c r="BB3208" i="20" s="1"/>
  <c r="AZ3176" i="20"/>
  <c r="BA3176" i="20" s="1"/>
  <c r="BB3176" i="20" s="1"/>
  <c r="AZ3144" i="20"/>
  <c r="BA3144" i="20" s="1"/>
  <c r="BB3144" i="20" s="1"/>
  <c r="AZ3112" i="20"/>
  <c r="BA3112" i="20" s="1"/>
  <c r="BB3112" i="20" s="1"/>
  <c r="AZ3080" i="20"/>
  <c r="BA3080" i="20" s="1"/>
  <c r="BB3080" i="20" s="1"/>
  <c r="AZ3048" i="20"/>
  <c r="BA3048" i="20" s="1"/>
  <c r="BB3048" i="20" s="1"/>
  <c r="AZ3016" i="20"/>
  <c r="BA3016" i="20" s="1"/>
  <c r="BB3016" i="20" s="1"/>
  <c r="AZ1793" i="20"/>
  <c r="BA1793" i="20" s="1"/>
  <c r="BB1793" i="20" s="1"/>
  <c r="AZ1630" i="20"/>
  <c r="BA1630" i="20" s="1"/>
  <c r="BB1630" i="20" s="1"/>
  <c r="AZ1631" i="20"/>
  <c r="BA1631" i="20" s="1"/>
  <c r="BB1631" i="20" s="1"/>
  <c r="AZ1764" i="20"/>
  <c r="BA1764" i="20" s="1"/>
  <c r="BB1764" i="20" s="1"/>
  <c r="AZ1748" i="20"/>
  <c r="BA1748" i="20" s="1"/>
  <c r="BB1748" i="20" s="1"/>
  <c r="AZ1732" i="20"/>
  <c r="BA1732" i="20" s="1"/>
  <c r="BB1732" i="20" s="1"/>
  <c r="AZ1716" i="20"/>
  <c r="BA1716" i="20" s="1"/>
  <c r="BB1716" i="20" s="1"/>
  <c r="AZ1700" i="20"/>
  <c r="BA1700" i="20" s="1"/>
  <c r="BB1700" i="20" s="1"/>
  <c r="AZ1684" i="20"/>
  <c r="BA1684" i="20" s="1"/>
  <c r="BB1684" i="20" s="1"/>
  <c r="AZ1668" i="20"/>
  <c r="BA1668" i="20" s="1"/>
  <c r="BB1668" i="20" s="1"/>
  <c r="AZ1652" i="20"/>
  <c r="BA1652" i="20"/>
  <c r="BB1652" i="20" s="1"/>
  <c r="AZ1241" i="20"/>
  <c r="BA1241" i="20" s="1"/>
  <c r="BB1241" i="20" s="1"/>
  <c r="AZ1276" i="20"/>
  <c r="BA1276" i="20" s="1"/>
  <c r="BB1276" i="20" s="1"/>
  <c r="AZ1244" i="20"/>
  <c r="BA1244" i="20" s="1"/>
  <c r="BB1244" i="20" s="1"/>
  <c r="AZ717" i="20"/>
  <c r="BA717" i="20" s="1"/>
  <c r="BB717" i="20" s="1"/>
  <c r="AZ466" i="20"/>
  <c r="BA466" i="20" s="1"/>
  <c r="BB466" i="20" s="1"/>
  <c r="AZ450" i="20"/>
  <c r="BA450" i="20" s="1"/>
  <c r="BB450" i="20" s="1"/>
  <c r="AZ434" i="20"/>
  <c r="BA434" i="20" s="1"/>
  <c r="BB434" i="20" s="1"/>
  <c r="AZ418" i="20"/>
  <c r="BA418" i="20" s="1"/>
  <c r="BB418" i="20" s="1"/>
  <c r="AZ400" i="20"/>
  <c r="BA400" i="20" s="1"/>
  <c r="BB400" i="20" s="1"/>
  <c r="AZ467" i="20"/>
  <c r="BA467" i="20" s="1"/>
  <c r="BB467" i="20" s="1"/>
  <c r="AZ451" i="20"/>
  <c r="BA451" i="20" s="1"/>
  <c r="BB451" i="20" s="1"/>
  <c r="AZ435" i="20"/>
  <c r="BA435" i="20" s="1"/>
  <c r="BB435" i="20" s="1"/>
  <c r="AZ419" i="20"/>
  <c r="BA419" i="20" s="1"/>
  <c r="BB419" i="20" s="1"/>
  <c r="BD199" i="20"/>
  <c r="BC199" i="20"/>
  <c r="AZ4004" i="20"/>
  <c r="BA4004" i="20" s="1"/>
  <c r="BB4004" i="20" s="1"/>
  <c r="AZ3976" i="20"/>
  <c r="BA3976" i="20" s="1"/>
  <c r="BB3976" i="20" s="1"/>
  <c r="AW3454" i="20"/>
  <c r="AX3454" i="20" s="1"/>
  <c r="AY3454" i="20" s="1"/>
  <c r="AW3922" i="20"/>
  <c r="AX3922" i="20" s="1"/>
  <c r="AY3922" i="20" s="1"/>
  <c r="AW3898" i="20"/>
  <c r="AX3898" i="20" s="1"/>
  <c r="AY3898" i="20" s="1"/>
  <c r="AW3850" i="20"/>
  <c r="AX3850" i="20" s="1"/>
  <c r="AY3850" i="20" s="1"/>
  <c r="AW3794" i="20"/>
  <c r="AX3794" i="20" s="1"/>
  <c r="AY3794" i="20" s="1"/>
  <c r="AW3770" i="20"/>
  <c r="AX3770" i="20" s="1"/>
  <c r="AY3770" i="20" s="1"/>
  <c r="AW3682" i="20"/>
  <c r="AX3682" i="20" s="1"/>
  <c r="AY3682" i="20" s="1"/>
  <c r="AW3658" i="20"/>
  <c r="AX3658" i="20" s="1"/>
  <c r="AY3658" i="20" s="1"/>
  <c r="AW3634" i="20"/>
  <c r="AX3634" i="20" s="1"/>
  <c r="AY3634" i="20" s="1"/>
  <c r="AW3618" i="20"/>
  <c r="AX3618" i="20" s="1"/>
  <c r="AY3618" i="20" s="1"/>
  <c r="AW3594" i="20"/>
  <c r="AX3594" i="20" s="1"/>
  <c r="AY3594" i="20" s="1"/>
  <c r="AW3578" i="20"/>
  <c r="AX3578" i="20" s="1"/>
  <c r="AY3578" i="20" s="1"/>
  <c r="AW3553" i="20"/>
  <c r="AX3553" i="20" s="1"/>
  <c r="AY3553" i="20" s="1"/>
  <c r="AZ1861" i="20"/>
  <c r="BA1861" i="20" s="1"/>
  <c r="BB1861" i="20" s="1"/>
  <c r="AZ1852" i="20"/>
  <c r="BA1852" i="20" s="1"/>
  <c r="BB1852" i="20" s="1"/>
  <c r="AW2133" i="20"/>
  <c r="AX2133" i="20" s="1"/>
  <c r="AY2133" i="20" s="1"/>
  <c r="AW2117" i="20"/>
  <c r="AX2117" i="20" s="1"/>
  <c r="AY2117" i="20" s="1"/>
  <c r="AW2093" i="20"/>
  <c r="AX2093" i="20" s="1"/>
  <c r="AY2093" i="20" s="1"/>
  <c r="AW2085" i="20"/>
  <c r="AX2085" i="20" s="1"/>
  <c r="AY2085" i="20" s="1"/>
  <c r="AW2061" i="20"/>
  <c r="AX2061" i="20" s="1"/>
  <c r="AY2061" i="20" s="1"/>
  <c r="AW2045" i="20"/>
  <c r="AX2045" i="20" s="1"/>
  <c r="AY2045" i="20" s="1"/>
  <c r="AW2021" i="20"/>
  <c r="AX2021" i="20" s="1"/>
  <c r="AY2021" i="20" s="1"/>
  <c r="AW2005" i="20"/>
  <c r="AX2005" i="20" s="1"/>
  <c r="AY2005" i="20" s="1"/>
  <c r="AW1989" i="20"/>
  <c r="AX1989" i="20" s="1"/>
  <c r="AY1989" i="20" s="1"/>
  <c r="AW1965" i="20"/>
  <c r="AX1965" i="20" s="1"/>
  <c r="AY1965" i="20" s="1"/>
  <c r="AW1949" i="20"/>
  <c r="AX1949" i="20" s="1"/>
  <c r="AY1949" i="20" s="1"/>
  <c r="AW1917" i="20"/>
  <c r="AX1917" i="20" s="1"/>
  <c r="AY1917" i="20" s="1"/>
  <c r="AW1893" i="20"/>
  <c r="AX1893" i="20" s="1"/>
  <c r="AY1893" i="20" s="1"/>
  <c r="AW1869" i="20"/>
  <c r="AX1869" i="20" s="1"/>
  <c r="AY1869" i="20" s="1"/>
  <c r="AZ1627" i="20"/>
  <c r="BA1627" i="20" s="1"/>
  <c r="BB1627" i="20" s="1"/>
  <c r="AZ1628" i="20"/>
  <c r="BA1628" i="20" s="1"/>
  <c r="BB1628" i="20" s="1"/>
  <c r="AZ1788" i="20"/>
  <c r="BA1788" i="20" s="1"/>
  <c r="BB1788" i="20" s="1"/>
  <c r="AZ1763" i="20"/>
  <c r="BA1763" i="20" s="1"/>
  <c r="BB1763" i="20" s="1"/>
  <c r="AZ1751" i="20"/>
  <c r="BA1751" i="20" s="1"/>
  <c r="BB1751" i="20" s="1"/>
  <c r="AZ1739" i="20"/>
  <c r="BA1739" i="20"/>
  <c r="BB1739" i="20" s="1"/>
  <c r="AZ1727" i="20"/>
  <c r="BA1727" i="20" s="1"/>
  <c r="BB1727" i="20" s="1"/>
  <c r="AZ1719" i="20"/>
  <c r="BA1719" i="20" s="1"/>
  <c r="BB1719" i="20" s="1"/>
  <c r="AZ1707" i="20"/>
  <c r="BA1707" i="20" s="1"/>
  <c r="BB1707" i="20" s="1"/>
  <c r="AZ1695" i="20"/>
  <c r="BA1695" i="20" s="1"/>
  <c r="BB1695" i="20" s="1"/>
  <c r="AZ1691" i="20"/>
  <c r="BA1691" i="20" s="1"/>
  <c r="BB1691" i="20" s="1"/>
  <c r="AZ1679" i="20"/>
  <c r="BA1679" i="20"/>
  <c r="BB1679" i="20" s="1"/>
  <c r="AZ1667" i="20"/>
  <c r="BA1667" i="20" s="1"/>
  <c r="BB1667" i="20" s="1"/>
  <c r="AZ1663" i="20"/>
  <c r="BA1663" i="20"/>
  <c r="BB1663" i="20" s="1"/>
  <c r="AZ1651" i="20"/>
  <c r="BA1651" i="20" s="1"/>
  <c r="BB1651" i="20" s="1"/>
  <c r="AZ1647" i="20"/>
  <c r="BA1647" i="20" s="1"/>
  <c r="BB1647" i="20" s="1"/>
  <c r="AZ1285" i="20"/>
  <c r="BA1285" i="20" s="1"/>
  <c r="BB1285" i="20" s="1"/>
  <c r="AZ1262" i="20"/>
  <c r="BA1262" i="20" s="1"/>
  <c r="BB1262" i="20" s="1"/>
  <c r="AZ1291" i="20"/>
  <c r="BA1291" i="20" s="1"/>
  <c r="BB1291" i="20" s="1"/>
  <c r="AZ1243" i="20"/>
  <c r="BA1243" i="20" s="1"/>
  <c r="BB1243" i="20" s="1"/>
  <c r="AW1449" i="20"/>
  <c r="AX1449" i="20" s="1"/>
  <c r="AY1449" i="20" s="1"/>
  <c r="AW1425" i="20"/>
  <c r="AX1425" i="20" s="1"/>
  <c r="AY1425" i="20" s="1"/>
  <c r="AW1377" i="20"/>
  <c r="AX1377" i="20" s="1"/>
  <c r="AY1377" i="20" s="1"/>
  <c r="AW3518" i="20"/>
  <c r="AX3518" i="20" s="1"/>
  <c r="AY3518" i="20" s="1"/>
  <c r="AW3834" i="20"/>
  <c r="AX3834" i="20" s="1"/>
  <c r="AY3834" i="20" s="1"/>
  <c r="AW3786" i="20"/>
  <c r="AX3786" i="20" s="1"/>
  <c r="AY3786" i="20" s="1"/>
  <c r="AW3746" i="20"/>
  <c r="AX3746" i="20" s="1"/>
  <c r="AY3746" i="20" s="1"/>
  <c r="AW3714" i="20"/>
  <c r="AX3714" i="20" s="1"/>
  <c r="AY3714" i="20" s="1"/>
  <c r="AW3690" i="20"/>
  <c r="AX3690" i="20" s="1"/>
  <c r="AY3690" i="20" s="1"/>
  <c r="AW3666" i="20"/>
  <c r="AX3666" i="20" s="1"/>
  <c r="AY3666" i="20" s="1"/>
  <c r="AW3642" i="20"/>
  <c r="AX3642" i="20" s="1"/>
  <c r="AY3642" i="20" s="1"/>
  <c r="AW3610" i="20"/>
  <c r="AX3610" i="20" s="1"/>
  <c r="AY3610" i="20" s="1"/>
  <c r="AW3586" i="20"/>
  <c r="AX3586" i="20" s="1"/>
  <c r="AY3586" i="20" s="1"/>
  <c r="AW3521" i="20"/>
  <c r="AX3521" i="20" s="1"/>
  <c r="AY3521" i="20" s="1"/>
  <c r="AZ1854" i="20"/>
  <c r="BA1854" i="20" s="1"/>
  <c r="BB1854" i="20" s="1"/>
  <c r="AW2149" i="20"/>
  <c r="AX2149" i="20" s="1"/>
  <c r="AY2149" i="20" s="1"/>
  <c r="AW2125" i="20"/>
  <c r="AX2125" i="20" s="1"/>
  <c r="AY2125" i="20" s="1"/>
  <c r="AW2101" i="20"/>
  <c r="AX2101" i="20" s="1"/>
  <c r="AY2101" i="20" s="1"/>
  <c r="AW2069" i="20"/>
  <c r="AX2069" i="20" s="1"/>
  <c r="AY2069" i="20" s="1"/>
  <c r="AW2037" i="20"/>
  <c r="AX2037" i="20" s="1"/>
  <c r="AY2037" i="20" s="1"/>
  <c r="AW2013" i="20"/>
  <c r="AX2013" i="20" s="1"/>
  <c r="AY2013" i="20" s="1"/>
  <c r="AW1981" i="20"/>
  <c r="AX1981" i="20" s="1"/>
  <c r="AY1981" i="20" s="1"/>
  <c r="AW1957" i="20"/>
  <c r="AX1957" i="20" s="1"/>
  <c r="AY1957" i="20" s="1"/>
  <c r="AW1933" i="20"/>
  <c r="AX1933" i="20" s="1"/>
  <c r="AY1933" i="20" s="1"/>
  <c r="AW1909" i="20"/>
  <c r="AX1909" i="20" s="1"/>
  <c r="AY1909" i="20" s="1"/>
  <c r="AW1885" i="20"/>
  <c r="AX1885" i="20" s="1"/>
  <c r="AY1885" i="20" s="1"/>
  <c r="AZ1790" i="20"/>
  <c r="BA1790" i="20" s="1"/>
  <c r="BB1790" i="20" s="1"/>
  <c r="AZ1787" i="20"/>
  <c r="BA1787" i="20" s="1"/>
  <c r="BB1787" i="20" s="1"/>
  <c r="AZ1772" i="20"/>
  <c r="BA1772" i="20" s="1"/>
  <c r="BB1772" i="20" s="1"/>
  <c r="AZ1759" i="20"/>
  <c r="BA1759" i="20" s="1"/>
  <c r="BB1759" i="20" s="1"/>
  <c r="AZ1747" i="20"/>
  <c r="BA1747" i="20" s="1"/>
  <c r="BB1747" i="20" s="1"/>
  <c r="AZ1735" i="20"/>
  <c r="BA1735" i="20" s="1"/>
  <c r="BB1735" i="20" s="1"/>
  <c r="AZ1723" i="20"/>
  <c r="BA1723" i="20" s="1"/>
  <c r="BB1723" i="20" s="1"/>
  <c r="AZ1711" i="20"/>
  <c r="BA1711" i="20" s="1"/>
  <c r="BB1711" i="20" s="1"/>
  <c r="AZ1699" i="20"/>
  <c r="BA1699" i="20" s="1"/>
  <c r="BB1699" i="20" s="1"/>
  <c r="AZ1683" i="20"/>
  <c r="BA1683" i="20" s="1"/>
  <c r="BB1683" i="20" s="1"/>
  <c r="AZ1675" i="20"/>
  <c r="BA1675" i="20" s="1"/>
  <c r="BB1675" i="20" s="1"/>
  <c r="AZ1659" i="20"/>
  <c r="BA1659" i="20" s="1"/>
  <c r="BB1659" i="20" s="1"/>
  <c r="AZ1643" i="20"/>
  <c r="BA1643" i="20" s="1"/>
  <c r="BB1643" i="20" s="1"/>
  <c r="AZ1301" i="20"/>
  <c r="BA1301" i="20" s="1"/>
  <c r="BB1301" i="20" s="1"/>
  <c r="AZ1269" i="20"/>
  <c r="BA1269" i="20" s="1"/>
  <c r="BB1269" i="20" s="1"/>
  <c r="AZ1278" i="20"/>
  <c r="BA1278" i="20" s="1"/>
  <c r="BB1278" i="20" s="1"/>
  <c r="AZ1275" i="20"/>
  <c r="BA1275" i="20" s="1"/>
  <c r="BB1275" i="20" s="1"/>
  <c r="AW1457" i="20"/>
  <c r="AX1457" i="20" s="1"/>
  <c r="AY1457" i="20" s="1"/>
  <c r="AW1433" i="20"/>
  <c r="AX1433" i="20" s="1"/>
  <c r="AY1433" i="20" s="1"/>
  <c r="AW1409" i="20"/>
  <c r="AX1409" i="20" s="1"/>
  <c r="AY1409" i="20" s="1"/>
  <c r="AW1401" i="20"/>
  <c r="AX1401" i="20" s="1"/>
  <c r="AY1401" i="20" s="1"/>
  <c r="AW1393" i="20"/>
  <c r="AX1393" i="20" s="1"/>
  <c r="AY1393" i="20" s="1"/>
  <c r="AW1369" i="20"/>
  <c r="AX1369" i="20" s="1"/>
  <c r="AY1369" i="20" s="1"/>
  <c r="AW1361" i="20"/>
  <c r="AX1361" i="20" s="1"/>
  <c r="AY1361" i="20" s="1"/>
  <c r="AW1345" i="20"/>
  <c r="AX1345" i="20" s="1"/>
  <c r="AY1345" i="20" s="1"/>
  <c r="AW1211" i="20"/>
  <c r="AX1211" i="20" s="1"/>
  <c r="AY1211" i="20" s="1"/>
  <c r="AW1195" i="20"/>
  <c r="AX1195" i="20"/>
  <c r="AY1195" i="20" s="1"/>
  <c r="AW1047" i="20"/>
  <c r="AX1047" i="20" s="1"/>
  <c r="AY1047" i="20" s="1"/>
  <c r="AW1031" i="20"/>
  <c r="AX1031" i="20" s="1"/>
  <c r="AY1031" i="20" s="1"/>
  <c r="AW1015" i="20"/>
  <c r="AX1015" i="20" s="1"/>
  <c r="AY1015" i="20" s="1"/>
  <c r="AW999" i="20"/>
  <c r="AX999" i="20" s="1"/>
  <c r="AY999" i="20" s="1"/>
  <c r="AW983" i="20"/>
  <c r="AX983" i="20" s="1"/>
  <c r="AY983" i="20" s="1"/>
  <c r="AW956" i="20"/>
  <c r="AX956" i="20" s="1"/>
  <c r="AY956" i="20" s="1"/>
  <c r="AW940" i="20"/>
  <c r="AX940" i="20" s="1"/>
  <c r="AY940" i="20" s="1"/>
  <c r="AW924" i="20"/>
  <c r="AX924" i="20" s="1"/>
  <c r="AY924" i="20" s="1"/>
  <c r="AW908" i="20"/>
  <c r="AX908" i="20" s="1"/>
  <c r="AY908" i="20" s="1"/>
  <c r="AW892" i="20"/>
  <c r="AX892" i="20" s="1"/>
  <c r="AY892" i="20" s="1"/>
  <c r="AZ871" i="20"/>
  <c r="BA871" i="20" s="1"/>
  <c r="BB871" i="20" s="1"/>
  <c r="AZ718" i="20"/>
  <c r="BA718" i="20" s="1"/>
  <c r="BB718" i="20" s="1"/>
  <c r="AZ711" i="20"/>
  <c r="BA711" i="20" s="1"/>
  <c r="BB711" i="20" s="1"/>
  <c r="AZ861" i="20"/>
  <c r="BA861" i="20" s="1"/>
  <c r="BB861" i="20" s="1"/>
  <c r="AZ845" i="20"/>
  <c r="BA845" i="20" s="1"/>
  <c r="BB845" i="20" s="1"/>
  <c r="AZ829" i="20"/>
  <c r="BA829" i="20" s="1"/>
  <c r="BB829" i="20" s="1"/>
  <c r="AZ821" i="20"/>
  <c r="BA821" i="20"/>
  <c r="BB821" i="20" s="1"/>
  <c r="AZ738" i="20"/>
  <c r="BA738" i="20" s="1"/>
  <c r="BB738" i="20" s="1"/>
  <c r="AZ639" i="20"/>
  <c r="BA639" i="20" s="1"/>
  <c r="BB639" i="20" s="1"/>
  <c r="AZ620" i="20"/>
  <c r="BA620" i="20" s="1"/>
  <c r="BB620" i="20" s="1"/>
  <c r="AZ632" i="20"/>
  <c r="BA632" i="20" s="1"/>
  <c r="BB632" i="20" s="1"/>
  <c r="AZ611" i="20"/>
  <c r="BA611" i="20" s="1"/>
  <c r="BB611" i="20" s="1"/>
  <c r="AZ343" i="20"/>
  <c r="BA343" i="20" s="1"/>
  <c r="BB343" i="20" s="1"/>
  <c r="AZ347" i="20"/>
  <c r="BA347" i="20" s="1"/>
  <c r="BB347" i="20" s="1"/>
  <c r="AZ349" i="20"/>
  <c r="BA349" i="20" s="1"/>
  <c r="BB349" i="20" s="1"/>
  <c r="AZ348" i="20"/>
  <c r="BA348" i="20" s="1"/>
  <c r="BB348" i="20" s="1"/>
  <c r="AZ320" i="20"/>
  <c r="BA320" i="20" s="1"/>
  <c r="BB320" i="20" s="1"/>
  <c r="AZ220" i="20"/>
  <c r="BA220" i="20" s="1"/>
  <c r="BB220" i="20" s="1"/>
  <c r="AW197" i="20"/>
  <c r="AX197" i="20" s="1"/>
  <c r="AY197" i="20" s="1"/>
  <c r="AZ43" i="20"/>
  <c r="BA43" i="20" s="1"/>
  <c r="BB43" i="20" s="1"/>
  <c r="AZ53" i="20"/>
  <c r="BA53" i="20" s="1"/>
  <c r="BB53" i="20" s="1"/>
  <c r="AZ3983" i="20"/>
  <c r="BA3983" i="20" s="1"/>
  <c r="BB3983" i="20" s="1"/>
  <c r="AW3546" i="20"/>
  <c r="AX3546" i="20" s="1"/>
  <c r="AY3546" i="20" s="1"/>
  <c r="AW3482" i="20"/>
  <c r="AX3482" i="20" s="1"/>
  <c r="AY3482" i="20" s="1"/>
  <c r="AZ3999" i="20"/>
  <c r="BA3999" i="20" s="1"/>
  <c r="BB3999" i="20" s="1"/>
  <c r="AW3877" i="20"/>
  <c r="AX3877" i="20" s="1"/>
  <c r="AY3877" i="20" s="1"/>
  <c r="AW3861" i="20"/>
  <c r="AX3861" i="20" s="1"/>
  <c r="AY3861" i="20" s="1"/>
  <c r="AW3813" i="20"/>
  <c r="AX3813" i="20" s="1"/>
  <c r="AY3813" i="20" s="1"/>
  <c r="AW3781" i="20"/>
  <c r="AX3781" i="20" s="1"/>
  <c r="AY3781" i="20" s="1"/>
  <c r="AW3749" i="20"/>
  <c r="AX3749" i="20" s="1"/>
  <c r="AY3749" i="20" s="1"/>
  <c r="AW3733" i="20"/>
  <c r="AX3733" i="20" s="1"/>
  <c r="AY3733" i="20" s="1"/>
  <c r="AW3725" i="20"/>
  <c r="AX3725" i="20" s="1"/>
  <c r="AY3725" i="20" s="1"/>
  <c r="AW3709" i="20"/>
  <c r="AX3709" i="20" s="1"/>
  <c r="AY3709" i="20" s="1"/>
  <c r="AW3693" i="20"/>
  <c r="AX3693" i="20" s="1"/>
  <c r="AY3693" i="20" s="1"/>
  <c r="AW3685" i="20"/>
  <c r="AX3685" i="20" s="1"/>
  <c r="AY3685" i="20" s="1"/>
  <c r="AW3669" i="20"/>
  <c r="AX3669" i="20" s="1"/>
  <c r="AY3669" i="20" s="1"/>
  <c r="AW3653" i="20"/>
  <c r="AX3653" i="20" s="1"/>
  <c r="AY3653" i="20" s="1"/>
  <c r="AW3637" i="20"/>
  <c r="AX3637" i="20" s="1"/>
  <c r="AY3637" i="20" s="1"/>
  <c r="AW3621" i="20"/>
  <c r="AX3621" i="20" s="1"/>
  <c r="AY3621" i="20" s="1"/>
  <c r="AW3613" i="20"/>
  <c r="AX3613" i="20" s="1"/>
  <c r="AY3613" i="20" s="1"/>
  <c r="AW3597" i="20"/>
  <c r="AX3597" i="20" s="1"/>
  <c r="AY3597" i="20" s="1"/>
  <c r="AW3581" i="20"/>
  <c r="AX3581" i="20" s="1"/>
  <c r="AY3581" i="20" s="1"/>
  <c r="AW3565" i="20"/>
  <c r="AX3565" i="20" s="1"/>
  <c r="AY3565" i="20" s="1"/>
  <c r="AW3501" i="20"/>
  <c r="AX3501" i="20" s="1"/>
  <c r="AY3501" i="20" s="1"/>
  <c r="AW2152" i="20"/>
  <c r="AX2152" i="20" s="1"/>
  <c r="AY2152" i="20" s="1"/>
  <c r="AW2136" i="20"/>
  <c r="AX2136" i="20" s="1"/>
  <c r="AY2136" i="20" s="1"/>
  <c r="AW2120" i="20"/>
  <c r="AX2120" i="20" s="1"/>
  <c r="AY2120" i="20" s="1"/>
  <c r="AW2104" i="20"/>
  <c r="AX2104" i="20" s="1"/>
  <c r="AY2104" i="20" s="1"/>
  <c r="AW2080" i="20"/>
  <c r="AX2080" i="20" s="1"/>
  <c r="AY2080" i="20" s="1"/>
  <c r="AW2064" i="20"/>
  <c r="AX2064" i="20" s="1"/>
  <c r="AY2064" i="20" s="1"/>
  <c r="AW2048" i="20"/>
  <c r="AX2048" i="20" s="1"/>
  <c r="AY2048" i="20" s="1"/>
  <c r="AW2032" i="20"/>
  <c r="AX2032" i="20" s="1"/>
  <c r="AY2032" i="20" s="1"/>
  <c r="AW2016" i="20"/>
  <c r="AX2016" i="20" s="1"/>
  <c r="AY2016" i="20" s="1"/>
  <c r="AW2000" i="20"/>
  <c r="AX2000" i="20" s="1"/>
  <c r="AY2000" i="20" s="1"/>
  <c r="AW1984" i="20"/>
  <c r="AX1984" i="20" s="1"/>
  <c r="AY1984" i="20" s="1"/>
  <c r="AW1968" i="20"/>
  <c r="AX1968" i="20" s="1"/>
  <c r="AY1968" i="20" s="1"/>
  <c r="AW1952" i="20"/>
  <c r="AX1952" i="20" s="1"/>
  <c r="AY1952" i="20" s="1"/>
  <c r="AW1936" i="20"/>
  <c r="AX1936" i="20" s="1"/>
  <c r="AY1936" i="20" s="1"/>
  <c r="AW1920" i="20"/>
  <c r="AX1920" i="20" s="1"/>
  <c r="AY1920" i="20" s="1"/>
  <c r="AW1904" i="20"/>
  <c r="AX1904" i="20" s="1"/>
  <c r="AY1904" i="20" s="1"/>
  <c r="AW1888" i="20"/>
  <c r="AX1888" i="20" s="1"/>
  <c r="AY1888" i="20" s="1"/>
  <c r="AW1872" i="20"/>
  <c r="AX1872" i="20" s="1"/>
  <c r="AY1872" i="20" s="1"/>
  <c r="AW1452" i="20"/>
  <c r="AX1452" i="20" s="1"/>
  <c r="AY1452" i="20" s="1"/>
  <c r="AW1436" i="20"/>
  <c r="AX1436" i="20" s="1"/>
  <c r="AY1436" i="20" s="1"/>
  <c r="AW1428" i="20"/>
  <c r="AX1428" i="20" s="1"/>
  <c r="AY1428" i="20" s="1"/>
  <c r="AW1412" i="20"/>
  <c r="AX1412" i="20" s="1"/>
  <c r="AY1412" i="20" s="1"/>
  <c r="AW1396" i="20"/>
  <c r="AX1396" i="20" s="1"/>
  <c r="AY1396" i="20" s="1"/>
  <c r="AW1380" i="20"/>
  <c r="AX1380" i="20" s="1"/>
  <c r="AY1380" i="20" s="1"/>
  <c r="AW1372" i="20"/>
  <c r="AX1372" i="20" s="1"/>
  <c r="AY1372" i="20" s="1"/>
  <c r="AW1356" i="20"/>
  <c r="AX1356" i="20" s="1"/>
  <c r="AY1356" i="20" s="1"/>
  <c r="AW1340" i="20"/>
  <c r="AX1340" i="20" s="1"/>
  <c r="AY1340" i="20" s="1"/>
  <c r="AW1214" i="20"/>
  <c r="AX1214" i="20" s="1"/>
  <c r="AY1214" i="20" s="1"/>
  <c r="AW1206" i="20"/>
  <c r="AX1206" i="20" s="1"/>
  <c r="AY1206" i="20" s="1"/>
  <c r="AW1190" i="20"/>
  <c r="AX1190" i="20" s="1"/>
  <c r="AY1190" i="20" s="1"/>
  <c r="AW1042" i="20"/>
  <c r="AX1042" i="20" s="1"/>
  <c r="AY1042" i="20" s="1"/>
  <c r="AW1026" i="20"/>
  <c r="AX1026" i="20" s="1"/>
  <c r="AY1026" i="20" s="1"/>
  <c r="AW1010" i="20"/>
  <c r="AX1010" i="20" s="1"/>
  <c r="AY1010" i="20" s="1"/>
  <c r="AW1002" i="20"/>
  <c r="AX1002" i="20" s="1"/>
  <c r="AY1002" i="20" s="1"/>
  <c r="AW986" i="20"/>
  <c r="AX986" i="20" s="1"/>
  <c r="AY986" i="20" s="1"/>
  <c r="AW951" i="20"/>
  <c r="AX951" i="20" s="1"/>
  <c r="AY951" i="20" s="1"/>
  <c r="AW943" i="20"/>
  <c r="AX943" i="20" s="1"/>
  <c r="AY943" i="20" s="1"/>
  <c r="AW927" i="20"/>
  <c r="AX927" i="20" s="1"/>
  <c r="AY927" i="20" s="1"/>
  <c r="AW911" i="20"/>
  <c r="AX911" i="20" s="1"/>
  <c r="AY911" i="20" s="1"/>
  <c r="AW895" i="20"/>
  <c r="AX895" i="20" s="1"/>
  <c r="AY895" i="20" s="1"/>
  <c r="AW887" i="20"/>
  <c r="AX887" i="20" s="1"/>
  <c r="AY887" i="20" s="1"/>
  <c r="AZ719" i="20"/>
  <c r="BA719" i="20" s="1"/>
  <c r="BB719" i="20" s="1"/>
  <c r="AZ860" i="20"/>
  <c r="BA860" i="20" s="1"/>
  <c r="BB860" i="20" s="1"/>
  <c r="AZ844" i="20"/>
  <c r="BA844" i="20" s="1"/>
  <c r="BB844" i="20" s="1"/>
  <c r="AZ828" i="20"/>
  <c r="BA828" i="20"/>
  <c r="BB828" i="20" s="1"/>
  <c r="AZ812" i="20"/>
  <c r="BA812" i="20" s="1"/>
  <c r="BB812" i="20" s="1"/>
  <c r="AZ734" i="20"/>
  <c r="BA734" i="20" s="1"/>
  <c r="BB734" i="20" s="1"/>
  <c r="AZ359" i="20"/>
  <c r="BA359" i="20" s="1"/>
  <c r="BB359" i="20" s="1"/>
  <c r="AZ330" i="20"/>
  <c r="BA330" i="20" s="1"/>
  <c r="BB330" i="20" s="1"/>
  <c r="AZ300" i="20"/>
  <c r="BA300" i="20" s="1"/>
  <c r="BB300" i="20" s="1"/>
  <c r="AW125" i="20"/>
  <c r="AX125" i="20" s="1"/>
  <c r="AY125" i="20" s="1"/>
  <c r="AZ48" i="20"/>
  <c r="BA48" i="20" s="1"/>
  <c r="BB48" i="20" s="1"/>
  <c r="AZ3990" i="20"/>
  <c r="BA3990" i="20" s="1"/>
  <c r="BB3990" i="20" s="1"/>
  <c r="AZ3974" i="20"/>
  <c r="BA3974" i="20" s="1"/>
  <c r="BB3974" i="20" s="1"/>
  <c r="AW3510" i="20"/>
  <c r="AX3510" i="20" s="1"/>
  <c r="AY3510" i="20" s="1"/>
  <c r="AW3446" i="20"/>
  <c r="AX3446" i="20" s="1"/>
  <c r="AY3446" i="20" s="1"/>
  <c r="AW3924" i="20"/>
  <c r="AX3924" i="20" s="1"/>
  <c r="AY3924" i="20" s="1"/>
  <c r="AW3908" i="20"/>
  <c r="AX3908" i="20" s="1"/>
  <c r="AY3908" i="20" s="1"/>
  <c r="AW3876" i="20"/>
  <c r="AX3876" i="20" s="1"/>
  <c r="AY3876" i="20" s="1"/>
  <c r="AW3860" i="20"/>
  <c r="AX3860" i="20" s="1"/>
  <c r="AY3860" i="20" s="1"/>
  <c r="AW3844" i="20"/>
  <c r="AX3844" i="20" s="1"/>
  <c r="AY3844" i="20" s="1"/>
  <c r="AW3820" i="20"/>
  <c r="AX3820" i="20"/>
  <c r="AY3820" i="20" s="1"/>
  <c r="AW3804" i="20"/>
  <c r="AX3804" i="20" s="1"/>
  <c r="AY3804" i="20" s="1"/>
  <c r="AW3732" i="20"/>
  <c r="AX3732" i="20" s="1"/>
  <c r="AY3732" i="20" s="1"/>
  <c r="AW3700" i="20"/>
  <c r="AX3700" i="20" s="1"/>
  <c r="AY3700" i="20" s="1"/>
  <c r="AW3684" i="20"/>
  <c r="AX3684" i="20" s="1"/>
  <c r="AY3684" i="20" s="1"/>
  <c r="AW3668" i="20"/>
  <c r="AX3668" i="20" s="1"/>
  <c r="AY3668" i="20" s="1"/>
  <c r="AW3660" i="20"/>
  <c r="AX3660" i="20" s="1"/>
  <c r="AY3660" i="20" s="1"/>
  <c r="AW3644" i="20"/>
  <c r="AX3644" i="20" s="1"/>
  <c r="AY3644" i="20" s="1"/>
  <c r="AW3628" i="20"/>
  <c r="AX3628" i="20" s="1"/>
  <c r="AY3628" i="20" s="1"/>
  <c r="AW3612" i="20"/>
  <c r="AX3612" i="20" s="1"/>
  <c r="AY3612" i="20" s="1"/>
  <c r="AW3596" i="20"/>
  <c r="AX3596" i="20" s="1"/>
  <c r="AY3596" i="20" s="1"/>
  <c r="AW3580" i="20"/>
  <c r="AX3580" i="20" s="1"/>
  <c r="AY3580" i="20" s="1"/>
  <c r="AW3561" i="20"/>
  <c r="AX3561" i="20" s="1"/>
  <c r="AY3561" i="20" s="1"/>
  <c r="AW3529" i="20"/>
  <c r="AX3529" i="20" s="1"/>
  <c r="AY3529" i="20" s="1"/>
  <c r="AZ1857" i="20"/>
  <c r="BA1857" i="20" s="1"/>
  <c r="BB1857" i="20" s="1"/>
  <c r="AW2139" i="20"/>
  <c r="AX2139" i="20" s="1"/>
  <c r="AY2139" i="20" s="1"/>
  <c r="AW2123" i="20"/>
  <c r="AX2123" i="20" s="1"/>
  <c r="AY2123" i="20" s="1"/>
  <c r="AW2107" i="20"/>
  <c r="AX2107" i="20" s="1"/>
  <c r="AY2107" i="20" s="1"/>
  <c r="AW2091" i="20"/>
  <c r="AX2091" i="20" s="1"/>
  <c r="AY2091" i="20" s="1"/>
  <c r="AW2075" i="20"/>
  <c r="AX2075" i="20" s="1"/>
  <c r="AY2075" i="20" s="1"/>
  <c r="AW2059" i="20"/>
  <c r="AX2059" i="20" s="1"/>
  <c r="AY2059" i="20" s="1"/>
  <c r="AW2043" i="20"/>
  <c r="AX2043" i="20" s="1"/>
  <c r="AY2043" i="20" s="1"/>
  <c r="AW2027" i="20"/>
  <c r="AX2027" i="20" s="1"/>
  <c r="AY2027" i="20" s="1"/>
  <c r="AW2011" i="20"/>
  <c r="AX2011" i="20" s="1"/>
  <c r="AY2011" i="20" s="1"/>
  <c r="AW1995" i="20"/>
  <c r="AX1995" i="20" s="1"/>
  <c r="AY1995" i="20" s="1"/>
  <c r="AW1979" i="20"/>
  <c r="AX1979" i="20" s="1"/>
  <c r="AY1979" i="20" s="1"/>
  <c r="AW1963" i="20"/>
  <c r="AX1963" i="20" s="1"/>
  <c r="AY1963" i="20" s="1"/>
  <c r="AW1947" i="20"/>
  <c r="AX1947" i="20" s="1"/>
  <c r="AY1947" i="20" s="1"/>
  <c r="AW1931" i="20"/>
  <c r="AX1931" i="20" s="1"/>
  <c r="AY1931" i="20" s="1"/>
  <c r="AW1915" i="20"/>
  <c r="AX1915" i="20" s="1"/>
  <c r="AY1915" i="20" s="1"/>
  <c r="AW1899" i="20"/>
  <c r="AX1899" i="20" s="1"/>
  <c r="AY1899" i="20" s="1"/>
  <c r="AW1883" i="20"/>
  <c r="AX1883" i="20" s="1"/>
  <c r="AY1883" i="20" s="1"/>
  <c r="AW1867" i="20"/>
  <c r="AX1867" i="20" s="1"/>
  <c r="AY1867" i="20" s="1"/>
  <c r="AZ1298" i="20"/>
  <c r="BA1298" i="20" s="1"/>
  <c r="BB1298" i="20" s="1"/>
  <c r="AZ1282" i="20"/>
  <c r="BA1282" i="20" s="1"/>
  <c r="BB1282" i="20" s="1"/>
  <c r="AZ1250" i="20"/>
  <c r="BA1250" i="20" s="1"/>
  <c r="BB1250" i="20" s="1"/>
  <c r="AZ1279" i="20"/>
  <c r="BA1279" i="20" s="1"/>
  <c r="BB1279" i="20" s="1"/>
  <c r="AZ1263" i="20"/>
  <c r="BA1263" i="20" s="1"/>
  <c r="BB1263" i="20" s="1"/>
  <c r="AW1455" i="20"/>
  <c r="AX1455" i="20" s="1"/>
  <c r="AY1455" i="20" s="1"/>
  <c r="AW1439" i="20"/>
  <c r="AX1439" i="20" s="1"/>
  <c r="AY1439" i="20" s="1"/>
  <c r="AW1431" i="20"/>
  <c r="AX1431" i="20" s="1"/>
  <c r="AY1431" i="20" s="1"/>
  <c r="AW1415" i="20"/>
  <c r="AX1415" i="20" s="1"/>
  <c r="AY1415" i="20" s="1"/>
  <c r="AW1399" i="20"/>
  <c r="AX1399" i="20" s="1"/>
  <c r="AY1399" i="20" s="1"/>
  <c r="AW1383" i="20"/>
  <c r="AX1383" i="20" s="1"/>
  <c r="AY1383" i="20" s="1"/>
  <c r="AW1375" i="20"/>
  <c r="AX1375" i="20" s="1"/>
  <c r="AY1375" i="20" s="1"/>
  <c r="AW1359" i="20"/>
  <c r="AX1359" i="20" s="1"/>
  <c r="AY1359" i="20" s="1"/>
  <c r="AW1343" i="20"/>
  <c r="AX1343" i="20" s="1"/>
  <c r="AY1343" i="20" s="1"/>
  <c r="AW1221" i="20"/>
  <c r="AX1221" i="20" s="1"/>
  <c r="AY1221" i="20" s="1"/>
  <c r="AW1205" i="20"/>
  <c r="AX1205" i="20"/>
  <c r="AY1205" i="20" s="1"/>
  <c r="AW1197" i="20"/>
  <c r="AX1197" i="20" s="1"/>
  <c r="AY1197" i="20" s="1"/>
  <c r="AW1049" i="20"/>
  <c r="AX1049" i="20" s="1"/>
  <c r="AY1049" i="20" s="1"/>
  <c r="AW1041" i="20"/>
  <c r="AX1041" i="20" s="1"/>
  <c r="AY1041" i="20" s="1"/>
  <c r="AW1025" i="20"/>
  <c r="AX1025" i="20" s="1"/>
  <c r="AY1025" i="20" s="1"/>
  <c r="AW1009" i="20"/>
  <c r="AX1009" i="20" s="1"/>
  <c r="AY1009" i="20" s="1"/>
  <c r="AW1001" i="20"/>
  <c r="AX1001" i="20" s="1"/>
  <c r="AY1001" i="20" s="1"/>
  <c r="AW985" i="20"/>
  <c r="AX985" i="20" s="1"/>
  <c r="AY985" i="20" s="1"/>
  <c r="AW966" i="20"/>
  <c r="AX966" i="20" s="1"/>
  <c r="AY966" i="20" s="1"/>
  <c r="AW950" i="20"/>
  <c r="AX950" i="20"/>
  <c r="AY950" i="20" s="1"/>
  <c r="AW934" i="20"/>
  <c r="AX934" i="20" s="1"/>
  <c r="AY934" i="20" s="1"/>
  <c r="AW926" i="20"/>
  <c r="AX926" i="20" s="1"/>
  <c r="AY926" i="20" s="1"/>
  <c r="AW910" i="20"/>
  <c r="AX910" i="20" s="1"/>
  <c r="AY910" i="20" s="1"/>
  <c r="AW886" i="20"/>
  <c r="AX886" i="20"/>
  <c r="AY886" i="20" s="1"/>
  <c r="AZ863" i="20"/>
  <c r="BA863" i="20" s="1"/>
  <c r="BB863" i="20" s="1"/>
  <c r="AZ326" i="20"/>
  <c r="BA326" i="20" s="1"/>
  <c r="BB326" i="20" s="1"/>
  <c r="AZ3972" i="20"/>
  <c r="BA3972" i="20"/>
  <c r="BB3972" i="20" s="1"/>
  <c r="AZ3964" i="20"/>
  <c r="BA3964" i="20" s="1"/>
  <c r="BB3964" i="20" s="1"/>
  <c r="AZ3940" i="20"/>
  <c r="BA3940" i="20" s="1"/>
  <c r="BB3940" i="20" s="1"/>
  <c r="AW3534" i="20"/>
  <c r="AX3534" i="20" s="1"/>
  <c r="AY3534" i="20" s="1"/>
  <c r="AW3502" i="20"/>
  <c r="AX3502" i="20" s="1"/>
  <c r="AY3502" i="20" s="1"/>
  <c r="AW3470" i="20"/>
  <c r="AX3470" i="20" s="1"/>
  <c r="AY3470" i="20" s="1"/>
  <c r="AW3438" i="20"/>
  <c r="AX3438" i="20" s="1"/>
  <c r="AY3438" i="20" s="1"/>
  <c r="AW3926" i="20"/>
  <c r="AX3926" i="20" s="1"/>
  <c r="AY3926" i="20" s="1"/>
  <c r="AW3862" i="20"/>
  <c r="AX3862" i="20" s="1"/>
  <c r="AY3862" i="20" s="1"/>
  <c r="AW3854" i="20"/>
  <c r="AX3854" i="20" s="1"/>
  <c r="AY3854" i="20" s="1"/>
  <c r="AW3838" i="20"/>
  <c r="AX3838" i="20" s="1"/>
  <c r="AY3838" i="20" s="1"/>
  <c r="AW3814" i="20"/>
  <c r="AX3814" i="20"/>
  <c r="AY3814" i="20" s="1"/>
  <c r="AW3798" i="20"/>
  <c r="AX3798" i="20" s="1"/>
  <c r="AY3798" i="20" s="1"/>
  <c r="AW3782" i="20"/>
  <c r="AX3782" i="20" s="1"/>
  <c r="AY3782" i="20" s="1"/>
  <c r="AW3766" i="20"/>
  <c r="AX3766" i="20" s="1"/>
  <c r="AY3766" i="20" s="1"/>
  <c r="AW3734" i="20"/>
  <c r="AX3734" i="20" s="1"/>
  <c r="AY3734" i="20" s="1"/>
  <c r="AW3726" i="20"/>
  <c r="AX3726" i="20" s="1"/>
  <c r="AY3726" i="20" s="1"/>
  <c r="AW3718" i="20"/>
  <c r="AX3718" i="20" s="1"/>
  <c r="AY3718" i="20" s="1"/>
  <c r="AW3710" i="20"/>
  <c r="AX3710" i="20" s="1"/>
  <c r="AY3710" i="20" s="1"/>
  <c r="AW3702" i="20"/>
  <c r="AX3702" i="20" s="1"/>
  <c r="AY3702" i="20" s="1"/>
  <c r="AW3694" i="20"/>
  <c r="AX3694" i="20" s="1"/>
  <c r="AY3694" i="20" s="1"/>
  <c r="AW3686" i="20"/>
  <c r="AX3686" i="20" s="1"/>
  <c r="AY3686" i="20" s="1"/>
  <c r="AW3678" i="20"/>
  <c r="AX3678" i="20" s="1"/>
  <c r="AY3678" i="20" s="1"/>
  <c r="AW3670" i="20"/>
  <c r="AX3670" i="20" s="1"/>
  <c r="AY3670" i="20" s="1"/>
  <c r="AW3662" i="20"/>
  <c r="AX3662" i="20" s="1"/>
  <c r="AY3662" i="20" s="1"/>
  <c r="AW3654" i="20"/>
  <c r="AX3654" i="20" s="1"/>
  <c r="AY3654" i="20" s="1"/>
  <c r="AW3646" i="20"/>
  <c r="AX3646" i="20" s="1"/>
  <c r="AY3646" i="20" s="1"/>
  <c r="AW3638" i="20"/>
  <c r="AX3638" i="20" s="1"/>
  <c r="AY3638" i="20" s="1"/>
  <c r="AW3630" i="20"/>
  <c r="AX3630" i="20" s="1"/>
  <c r="AY3630" i="20" s="1"/>
  <c r="AW3622" i="20"/>
  <c r="AX3622" i="20" s="1"/>
  <c r="AY3622" i="20" s="1"/>
  <c r="AW3614" i="20"/>
  <c r="AX3614" i="20" s="1"/>
  <c r="AY3614" i="20" s="1"/>
  <c r="AW3606" i="20"/>
  <c r="AX3606" i="20" s="1"/>
  <c r="AY3606" i="20" s="1"/>
  <c r="AW3598" i="20"/>
  <c r="AX3598" i="20" s="1"/>
  <c r="AY3598" i="20" s="1"/>
  <c r="AW3590" i="20"/>
  <c r="AX3590" i="20" s="1"/>
  <c r="AY3590" i="20" s="1"/>
  <c r="AW3582" i="20"/>
  <c r="AX3582" i="20" s="1"/>
  <c r="AY3582" i="20" s="1"/>
  <c r="AW3574" i="20"/>
  <c r="AX3574" i="20" s="1"/>
  <c r="AY3574" i="20" s="1"/>
  <c r="AW3566" i="20"/>
  <c r="AX3566" i="20" s="1"/>
  <c r="AY3566" i="20" s="1"/>
  <c r="AW3537" i="20"/>
  <c r="AX3537" i="20" s="1"/>
  <c r="AY3537" i="20" s="1"/>
  <c r="AW3505" i="20"/>
  <c r="AX3505" i="20" s="1"/>
  <c r="AY3505" i="20" s="1"/>
  <c r="AZ1853" i="20"/>
  <c r="BA1853" i="20" s="1"/>
  <c r="BB1853" i="20" s="1"/>
  <c r="AZ1859" i="20"/>
  <c r="BA1859" i="20" s="1"/>
  <c r="BB1859" i="20" s="1"/>
  <c r="AZ1860" i="20"/>
  <c r="BA1860" i="20"/>
  <c r="BB1860" i="20" s="1"/>
  <c r="AW2153" i="20"/>
  <c r="AX2153" i="20" s="1"/>
  <c r="AY2153" i="20" s="1"/>
  <c r="AW2145" i="20"/>
  <c r="AX2145" i="20" s="1"/>
  <c r="AY2145" i="20" s="1"/>
  <c r="AW2137" i="20"/>
  <c r="AX2137" i="20" s="1"/>
  <c r="AY2137" i="20" s="1"/>
  <c r="AW2129" i="20"/>
  <c r="AX2129" i="20" s="1"/>
  <c r="AY2129" i="20" s="1"/>
  <c r="AW2121" i="20"/>
  <c r="AX2121" i="20" s="1"/>
  <c r="AY2121" i="20" s="1"/>
  <c r="AW2113" i="20"/>
  <c r="AX2113" i="20" s="1"/>
  <c r="AY2113" i="20" s="1"/>
  <c r="AW2105" i="20"/>
  <c r="AX2105" i="20" s="1"/>
  <c r="AY2105" i="20" s="1"/>
  <c r="AW2097" i="20"/>
  <c r="AX2097" i="20" s="1"/>
  <c r="AY2097" i="20" s="1"/>
  <c r="AW2089" i="20"/>
  <c r="AX2089" i="20" s="1"/>
  <c r="AY2089" i="20" s="1"/>
  <c r="AW2081" i="20"/>
  <c r="AX2081" i="20" s="1"/>
  <c r="AY2081" i="20" s="1"/>
  <c r="AW2073" i="20"/>
  <c r="AX2073" i="20" s="1"/>
  <c r="AY2073" i="20" s="1"/>
  <c r="AW2065" i="20"/>
  <c r="AX2065" i="20" s="1"/>
  <c r="AY2065" i="20" s="1"/>
  <c r="AW2057" i="20"/>
  <c r="AX2057" i="20" s="1"/>
  <c r="AY2057" i="20" s="1"/>
  <c r="AW2049" i="20"/>
  <c r="AX2049" i="20" s="1"/>
  <c r="AY2049" i="20" s="1"/>
  <c r="AW2041" i="20"/>
  <c r="AX2041" i="20" s="1"/>
  <c r="AY2041" i="20" s="1"/>
  <c r="AW2033" i="20"/>
  <c r="AX2033" i="20" s="1"/>
  <c r="AY2033" i="20" s="1"/>
  <c r="AW2025" i="20"/>
  <c r="AX2025" i="20" s="1"/>
  <c r="AY2025" i="20" s="1"/>
  <c r="AW2017" i="20"/>
  <c r="AX2017" i="20" s="1"/>
  <c r="AY2017" i="20" s="1"/>
  <c r="AW2009" i="20"/>
  <c r="AX2009" i="20" s="1"/>
  <c r="AY2009" i="20" s="1"/>
  <c r="AW2001" i="20"/>
  <c r="AX2001" i="20" s="1"/>
  <c r="AY2001" i="20" s="1"/>
  <c r="AW1993" i="20"/>
  <c r="AX1993" i="20" s="1"/>
  <c r="AY1993" i="20" s="1"/>
  <c r="AW1985" i="20"/>
  <c r="AX1985" i="20" s="1"/>
  <c r="AY1985" i="20" s="1"/>
  <c r="AW1977" i="20"/>
  <c r="AX1977" i="20" s="1"/>
  <c r="AY1977" i="20" s="1"/>
  <c r="AW1969" i="20"/>
  <c r="AX1969" i="20" s="1"/>
  <c r="AY1969" i="20" s="1"/>
  <c r="AW1961" i="20"/>
  <c r="AX1961" i="20" s="1"/>
  <c r="AY1961" i="20" s="1"/>
  <c r="AW1953" i="20"/>
  <c r="AX1953" i="20" s="1"/>
  <c r="AY1953" i="20" s="1"/>
  <c r="AW1945" i="20"/>
  <c r="AX1945" i="20" s="1"/>
  <c r="AY1945" i="20" s="1"/>
  <c r="AW1937" i="20"/>
  <c r="AX1937" i="20" s="1"/>
  <c r="AY1937" i="20" s="1"/>
  <c r="AW1929" i="20"/>
  <c r="AX1929" i="20" s="1"/>
  <c r="AY1929" i="20" s="1"/>
  <c r="AW1921" i="20"/>
  <c r="AX1921" i="20" s="1"/>
  <c r="AY1921" i="20" s="1"/>
  <c r="AW1913" i="20"/>
  <c r="AX1913" i="20" s="1"/>
  <c r="AY1913" i="20" s="1"/>
  <c r="AW1905" i="20"/>
  <c r="AX1905" i="20" s="1"/>
  <c r="AY1905" i="20" s="1"/>
  <c r="AW1897" i="20"/>
  <c r="AX1897" i="20" s="1"/>
  <c r="AY1897" i="20" s="1"/>
  <c r="AW1889" i="20"/>
  <c r="AX1889" i="20" s="1"/>
  <c r="AY1889" i="20" s="1"/>
  <c r="AW1881" i="20"/>
  <c r="AX1881" i="20" s="1"/>
  <c r="AY1881" i="20" s="1"/>
  <c r="AW1873" i="20"/>
  <c r="AX1873" i="20" s="1"/>
  <c r="AY1873" i="20" s="1"/>
  <c r="AW1865" i="20"/>
  <c r="AX1865" i="20" s="1"/>
  <c r="AY1865" i="20" s="1"/>
  <c r="AZ1798" i="20"/>
  <c r="BA1798" i="20" s="1"/>
  <c r="BB1798" i="20" s="1"/>
  <c r="AZ1782" i="20"/>
  <c r="BA1782" i="20" s="1"/>
  <c r="BB1782" i="20" s="1"/>
  <c r="AZ1635" i="20"/>
  <c r="BA1635" i="20" s="1"/>
  <c r="BB1635" i="20" s="1"/>
  <c r="AZ1795" i="20"/>
  <c r="BA1795" i="20" s="1"/>
  <c r="BB1795" i="20" s="1"/>
  <c r="AZ1779" i="20"/>
  <c r="BA1779" i="20" s="1"/>
  <c r="BB1779" i="20" s="1"/>
  <c r="AZ1636" i="20"/>
  <c r="BA1636" i="20" s="1"/>
  <c r="BB1636" i="20" s="1"/>
  <c r="AZ1796" i="20"/>
  <c r="BA1796" i="20" s="1"/>
  <c r="BB1796" i="20" s="1"/>
  <c r="AZ1780" i="20"/>
  <c r="BA1780" i="20" s="1"/>
  <c r="BB1780" i="20" s="1"/>
  <c r="AZ1769" i="20"/>
  <c r="BA1769" i="20" s="1"/>
  <c r="BB1769" i="20" s="1"/>
  <c r="AZ1765" i="20"/>
  <c r="BA1765" i="20" s="1"/>
  <c r="BB1765" i="20" s="1"/>
  <c r="AZ1761" i="20"/>
  <c r="BA1761" i="20" s="1"/>
  <c r="BB1761" i="20" s="1"/>
  <c r="AZ1757" i="20"/>
  <c r="BA1757" i="20" s="1"/>
  <c r="BB1757" i="20" s="1"/>
  <c r="AZ1753" i="20"/>
  <c r="BA1753" i="20" s="1"/>
  <c r="BB1753" i="20" s="1"/>
  <c r="AZ1749" i="20"/>
  <c r="BA1749" i="20"/>
  <c r="BB1749" i="20" s="1"/>
  <c r="AZ1745" i="20"/>
  <c r="BA1745" i="20" s="1"/>
  <c r="BB1745" i="20" s="1"/>
  <c r="AZ1741" i="20"/>
  <c r="BA1741" i="20" s="1"/>
  <c r="BB1741" i="20" s="1"/>
  <c r="AZ1737" i="20"/>
  <c r="BA1737" i="20" s="1"/>
  <c r="BB1737" i="20" s="1"/>
  <c r="AZ1733" i="20"/>
  <c r="BA1733" i="20" s="1"/>
  <c r="BB1733" i="20" s="1"/>
  <c r="AZ1729" i="20"/>
  <c r="BA1729" i="20" s="1"/>
  <c r="BB1729" i="20" s="1"/>
  <c r="AZ1725" i="20"/>
  <c r="BA1725" i="20" s="1"/>
  <c r="BB1725" i="20" s="1"/>
  <c r="AZ1721" i="20"/>
  <c r="BA1721" i="20" s="1"/>
  <c r="BB1721" i="20" s="1"/>
  <c r="AZ1717" i="20"/>
  <c r="BA1717" i="20"/>
  <c r="BB1717" i="20" s="1"/>
  <c r="AZ1713" i="20"/>
  <c r="BA1713" i="20" s="1"/>
  <c r="BB1713" i="20" s="1"/>
  <c r="AZ1709" i="20"/>
  <c r="BA1709" i="20" s="1"/>
  <c r="BB1709" i="20" s="1"/>
  <c r="AZ1705" i="20"/>
  <c r="BA1705" i="20" s="1"/>
  <c r="BB1705" i="20" s="1"/>
  <c r="AZ1701" i="20"/>
  <c r="BA1701" i="20" s="1"/>
  <c r="BB1701" i="20" s="1"/>
  <c r="AZ1697" i="20"/>
  <c r="BA1697" i="20" s="1"/>
  <c r="BB1697" i="20" s="1"/>
  <c r="AZ1693" i="20"/>
  <c r="BA1693" i="20" s="1"/>
  <c r="BB1693" i="20" s="1"/>
  <c r="AZ1689" i="20"/>
  <c r="BA1689" i="20" s="1"/>
  <c r="BB1689" i="20" s="1"/>
  <c r="AZ1685" i="20"/>
  <c r="BA1685" i="20"/>
  <c r="BB1685" i="20" s="1"/>
  <c r="AZ1681" i="20"/>
  <c r="BA1681" i="20" s="1"/>
  <c r="BB1681" i="20" s="1"/>
  <c r="AZ1677" i="20"/>
  <c r="BA1677" i="20" s="1"/>
  <c r="BB1677" i="20" s="1"/>
  <c r="AZ1673" i="20"/>
  <c r="BA1673" i="20" s="1"/>
  <c r="BB1673" i="20" s="1"/>
  <c r="AZ1669" i="20"/>
  <c r="BA1669" i="20"/>
  <c r="BB1669" i="20" s="1"/>
  <c r="AZ1665" i="20"/>
  <c r="BA1665" i="20" s="1"/>
  <c r="BB1665" i="20" s="1"/>
  <c r="AZ1661" i="20"/>
  <c r="BA1661" i="20" s="1"/>
  <c r="BB1661" i="20" s="1"/>
  <c r="AZ1657" i="20"/>
  <c r="BA1657" i="20" s="1"/>
  <c r="BB1657" i="20" s="1"/>
  <c r="AZ1653" i="20"/>
  <c r="BA1653" i="20" s="1"/>
  <c r="BB1653" i="20" s="1"/>
  <c r="AZ1649" i="20"/>
  <c r="BA1649" i="20" s="1"/>
  <c r="BB1649" i="20" s="1"/>
  <c r="AZ1645" i="20"/>
  <c r="BA1645" i="20" s="1"/>
  <c r="BB1645" i="20" s="1"/>
  <c r="AZ1641" i="20"/>
  <c r="BA1641" i="20" s="1"/>
  <c r="BB1641" i="20" s="1"/>
  <c r="AZ1625" i="20"/>
  <c r="BA1625" i="20" s="1"/>
  <c r="BB1625" i="20" s="1"/>
  <c r="AZ1293" i="20"/>
  <c r="BA1293" i="20" s="1"/>
  <c r="BB1293" i="20" s="1"/>
  <c r="AZ1277" i="20"/>
  <c r="BA1277" i="20" s="1"/>
  <c r="BB1277" i="20" s="1"/>
  <c r="AZ1261" i="20"/>
  <c r="BA1261" i="20" s="1"/>
  <c r="BB1261" i="20" s="1"/>
  <c r="AZ1245" i="20"/>
  <c r="BA1245" i="20" s="1"/>
  <c r="BB1245" i="20" s="1"/>
  <c r="AZ1302" i="20"/>
  <c r="BA1302" i="20" s="1"/>
  <c r="BB1302" i="20" s="1"/>
  <c r="AZ1286" i="20"/>
  <c r="BA1286" i="20" s="1"/>
  <c r="BB1286" i="20" s="1"/>
  <c r="AZ1270" i="20"/>
  <c r="BA1270" i="20" s="1"/>
  <c r="BB1270" i="20" s="1"/>
  <c r="AZ1254" i="20"/>
  <c r="BA1254" i="20" s="1"/>
  <c r="BB1254" i="20" s="1"/>
  <c r="AZ1299" i="20"/>
  <c r="BA1299" i="20" s="1"/>
  <c r="BB1299" i="20" s="1"/>
  <c r="AZ1283" i="20"/>
  <c r="BA1283" i="20" s="1"/>
  <c r="BB1283" i="20" s="1"/>
  <c r="AZ1267" i="20"/>
  <c r="BA1267" i="20" s="1"/>
  <c r="BB1267" i="20" s="1"/>
  <c r="AZ1251" i="20"/>
  <c r="BA1251" i="20" s="1"/>
  <c r="BB1251" i="20" s="1"/>
  <c r="AW1453" i="20"/>
  <c r="AX1453" i="20" s="1"/>
  <c r="AY1453" i="20" s="1"/>
  <c r="AW1445" i="20"/>
  <c r="AX1445" i="20" s="1"/>
  <c r="AY1445" i="20" s="1"/>
  <c r="AW1437" i="20"/>
  <c r="AX1437" i="20" s="1"/>
  <c r="AY1437" i="20" s="1"/>
  <c r="AW1429" i="20"/>
  <c r="AX1429" i="20" s="1"/>
  <c r="AY1429" i="20" s="1"/>
  <c r="AW1421" i="20"/>
  <c r="AX1421" i="20" s="1"/>
  <c r="AY1421" i="20" s="1"/>
  <c r="AW1413" i="20"/>
  <c r="AX1413" i="20" s="1"/>
  <c r="AY1413" i="20" s="1"/>
  <c r="AW1405" i="20"/>
  <c r="AX1405" i="20" s="1"/>
  <c r="AY1405" i="20" s="1"/>
  <c r="AW1397" i="20"/>
  <c r="AX1397" i="20" s="1"/>
  <c r="AY1397" i="20" s="1"/>
  <c r="AW1389" i="20"/>
  <c r="AX1389" i="20" s="1"/>
  <c r="AY1389" i="20" s="1"/>
  <c r="AW1381" i="20"/>
  <c r="AX1381" i="20" s="1"/>
  <c r="AY1381" i="20" s="1"/>
  <c r="AW1373" i="20"/>
  <c r="AX1373" i="20" s="1"/>
  <c r="AY1373" i="20" s="1"/>
  <c r="AW1365" i="20"/>
  <c r="AX1365" i="20" s="1"/>
  <c r="AY1365" i="20" s="1"/>
  <c r="AW1357" i="20"/>
  <c r="AX1357" i="20" s="1"/>
  <c r="AY1357" i="20" s="1"/>
  <c r="AW1349" i="20"/>
  <c r="AX1349" i="20" s="1"/>
  <c r="AY1349" i="20" s="1"/>
  <c r="AW1341" i="20"/>
  <c r="AX1341" i="20" s="1"/>
  <c r="AY1341" i="20" s="1"/>
  <c r="AW1223" i="20"/>
  <c r="AX1223" i="20" s="1"/>
  <c r="AY1223" i="20" s="1"/>
  <c r="AW1215" i="20"/>
  <c r="AX1215" i="20" s="1"/>
  <c r="AY1215" i="20" s="1"/>
  <c r="AW1207" i="20"/>
  <c r="AX1207" i="20" s="1"/>
  <c r="AY1207" i="20" s="1"/>
  <c r="AW1199" i="20"/>
  <c r="AX1199" i="20" s="1"/>
  <c r="AY1199" i="20" s="1"/>
  <c r="AW1191" i="20"/>
  <c r="AX1191" i="20" s="1"/>
  <c r="AY1191" i="20" s="1"/>
  <c r="AW1051" i="20"/>
  <c r="AX1051" i="20" s="1"/>
  <c r="AY1051" i="20" s="1"/>
  <c r="AW1043" i="20"/>
  <c r="AX1043" i="20" s="1"/>
  <c r="AY1043" i="20" s="1"/>
  <c r="AW1035" i="20"/>
  <c r="AX1035" i="20" s="1"/>
  <c r="AY1035" i="20" s="1"/>
  <c r="AW1027" i="20"/>
  <c r="AX1027" i="20" s="1"/>
  <c r="AY1027" i="20" s="1"/>
  <c r="AW1019" i="20"/>
  <c r="AX1019" i="20" s="1"/>
  <c r="AY1019" i="20" s="1"/>
  <c r="AW1011" i="20"/>
  <c r="AX1011" i="20" s="1"/>
  <c r="AY1011" i="20" s="1"/>
  <c r="AW1003" i="20"/>
  <c r="AX1003" i="20" s="1"/>
  <c r="AY1003" i="20" s="1"/>
  <c r="AW995" i="20"/>
  <c r="AX995" i="20" s="1"/>
  <c r="AY995" i="20" s="1"/>
  <c r="AW987" i="20"/>
  <c r="AX987" i="20" s="1"/>
  <c r="AY987" i="20" s="1"/>
  <c r="AW979" i="20"/>
  <c r="AX979" i="20" s="1"/>
  <c r="AY979" i="20" s="1"/>
  <c r="AW960" i="20"/>
  <c r="AX960" i="20" s="1"/>
  <c r="AY960" i="20" s="1"/>
  <c r="AW952" i="20"/>
  <c r="AX952" i="20" s="1"/>
  <c r="AY952" i="20" s="1"/>
  <c r="AW944" i="20"/>
  <c r="AX944" i="20" s="1"/>
  <c r="AY944" i="20" s="1"/>
  <c r="AW936" i="20"/>
  <c r="AX936" i="20" s="1"/>
  <c r="AY936" i="20" s="1"/>
  <c r="AW928" i="20"/>
  <c r="AX928" i="20" s="1"/>
  <c r="AY928" i="20" s="1"/>
  <c r="AW920" i="20"/>
  <c r="AX920" i="20" s="1"/>
  <c r="AY920" i="20" s="1"/>
  <c r="AW912" i="20"/>
  <c r="AX912" i="20" s="1"/>
  <c r="AY912" i="20" s="1"/>
  <c r="AW904" i="20"/>
  <c r="AX904" i="20" s="1"/>
  <c r="AY904" i="20" s="1"/>
  <c r="AW896" i="20"/>
  <c r="AX896" i="20" s="1"/>
  <c r="AY896" i="20" s="1"/>
  <c r="AW888" i="20"/>
  <c r="AX888" i="20" s="1"/>
  <c r="AY888" i="20" s="1"/>
  <c r="AW880" i="20"/>
  <c r="AX880" i="20"/>
  <c r="AY880" i="20" s="1"/>
  <c r="AZ732" i="20"/>
  <c r="BA732" i="20" s="1"/>
  <c r="BB732" i="20" s="1"/>
  <c r="AZ710" i="20"/>
  <c r="BA710" i="20" s="1"/>
  <c r="BB710" i="20" s="1"/>
  <c r="AZ723" i="20"/>
  <c r="BA723" i="20" s="1"/>
  <c r="BB723" i="20" s="1"/>
  <c r="AZ865" i="20"/>
  <c r="BA865" i="20" s="1"/>
  <c r="BB865" i="20" s="1"/>
  <c r="AZ857" i="20"/>
  <c r="BA857" i="20" s="1"/>
  <c r="BB857" i="20" s="1"/>
  <c r="AZ841" i="20"/>
  <c r="BA841" i="20" s="1"/>
  <c r="BB841" i="20" s="1"/>
  <c r="AZ833" i="20"/>
  <c r="BA833" i="20" s="1"/>
  <c r="BB833" i="20" s="1"/>
  <c r="AZ825" i="20"/>
  <c r="BA825" i="20" s="1"/>
  <c r="BB825" i="20" s="1"/>
  <c r="AZ817" i="20"/>
  <c r="BA817" i="20" s="1"/>
  <c r="BB817" i="20" s="1"/>
  <c r="AZ809" i="20"/>
  <c r="BA809" i="20"/>
  <c r="BB809" i="20" s="1"/>
  <c r="AZ722" i="20"/>
  <c r="BA722" i="20" s="1"/>
  <c r="BB722" i="20" s="1"/>
  <c r="AZ737" i="20"/>
  <c r="BA737" i="20" s="1"/>
  <c r="BB737" i="20" s="1"/>
  <c r="AZ643" i="20"/>
  <c r="BA643" i="20" s="1"/>
  <c r="BB643" i="20" s="1"/>
  <c r="AZ635" i="20"/>
  <c r="BA635" i="20" s="1"/>
  <c r="BB635" i="20" s="1"/>
  <c r="AZ627" i="20"/>
  <c r="BA627" i="20" s="1"/>
  <c r="BB627" i="20" s="1"/>
  <c r="AZ610" i="20"/>
  <c r="BA610" i="20" s="1"/>
  <c r="BB610" i="20" s="1"/>
  <c r="AZ644" i="20"/>
  <c r="BA644" i="20" s="1"/>
  <c r="BB644" i="20" s="1"/>
  <c r="AZ636" i="20"/>
  <c r="BA636" i="20" s="1"/>
  <c r="BB636" i="20" s="1"/>
  <c r="AZ628" i="20"/>
  <c r="BA628" i="20" s="1"/>
  <c r="BB628" i="20" s="1"/>
  <c r="AZ608" i="20"/>
  <c r="BA608" i="20" s="1"/>
  <c r="BB608" i="20" s="1"/>
  <c r="AZ614" i="20"/>
  <c r="BA614" i="20" s="1"/>
  <c r="BB614" i="20" s="1"/>
  <c r="AZ623" i="20"/>
  <c r="BA623" i="20" s="1"/>
  <c r="BB623" i="20" s="1"/>
  <c r="AZ615" i="20"/>
  <c r="BA615" i="20" s="1"/>
  <c r="BB615" i="20" s="1"/>
  <c r="AZ607" i="20"/>
  <c r="BA607" i="20" s="1"/>
  <c r="BB607" i="20" s="1"/>
  <c r="AZ325" i="20"/>
  <c r="BA325" i="20" s="1"/>
  <c r="BB325" i="20" s="1"/>
  <c r="AZ335" i="20"/>
  <c r="BA335" i="20" s="1"/>
  <c r="BB335" i="20" s="1"/>
  <c r="AZ339" i="20"/>
  <c r="BA339" i="20" s="1"/>
  <c r="BB339" i="20" s="1"/>
  <c r="AZ350" i="20"/>
  <c r="BA350" i="20" s="1"/>
  <c r="BB350" i="20" s="1"/>
  <c r="AZ322" i="20"/>
  <c r="BA322" i="20" s="1"/>
  <c r="BB322" i="20" s="1"/>
  <c r="AZ333" i="20"/>
  <c r="BA333" i="20" s="1"/>
  <c r="BB333" i="20" s="1"/>
  <c r="AZ332" i="20"/>
  <c r="BA332" i="20" s="1"/>
  <c r="BB332" i="20" s="1"/>
  <c r="AZ304" i="20"/>
  <c r="BA304" i="20" s="1"/>
  <c r="BB304" i="20" s="1"/>
  <c r="AZ272" i="20"/>
  <c r="BA272" i="20" s="1"/>
  <c r="BB272" i="20" s="1"/>
  <c r="AZ211" i="20"/>
  <c r="BA211" i="20" s="1"/>
  <c r="BB211" i="20" s="1"/>
  <c r="AZ216" i="20"/>
  <c r="BA216" i="20" s="1"/>
  <c r="BB216" i="20" s="1"/>
  <c r="AW113" i="20"/>
  <c r="AX113" i="20" s="1"/>
  <c r="AY113" i="20" s="1"/>
  <c r="AW131" i="20"/>
  <c r="AX131" i="20" s="1"/>
  <c r="AY131" i="20" s="1"/>
  <c r="AZ59" i="20"/>
  <c r="BA59" i="20" s="1"/>
  <c r="BB59" i="20" s="1"/>
  <c r="AZ35" i="20"/>
  <c r="BA35" i="20" s="1"/>
  <c r="BB35" i="20" s="1"/>
  <c r="AZ32" i="20"/>
  <c r="BA32" i="20" s="1"/>
  <c r="BB32" i="20" s="1"/>
  <c r="AZ55" i="20"/>
  <c r="BA55" i="20" s="1"/>
  <c r="BB55" i="20" s="1"/>
  <c r="AZ58" i="20"/>
  <c r="BA58" i="20" s="1"/>
  <c r="BB58" i="20" s="1"/>
  <c r="AZ42" i="20"/>
  <c r="BA42" i="20" s="1"/>
  <c r="BB42" i="20" s="1"/>
  <c r="AW27" i="20"/>
  <c r="AX27" i="20" s="1"/>
  <c r="AY27" i="20" s="1"/>
  <c r="AZ3995" i="20"/>
  <c r="BA3995" i="20"/>
  <c r="BB3995" i="20" s="1"/>
  <c r="AZ3979" i="20"/>
  <c r="BA3979" i="20" s="1"/>
  <c r="BB3979" i="20" s="1"/>
  <c r="AZ3955" i="20"/>
  <c r="BA3955" i="20" s="1"/>
  <c r="BB3955" i="20" s="1"/>
  <c r="AZ3947" i="20"/>
  <c r="BA3947" i="20"/>
  <c r="BB3947" i="20" s="1"/>
  <c r="AZ3939" i="20"/>
  <c r="BA3939" i="20" s="1"/>
  <c r="BB3939" i="20" s="1"/>
  <c r="AW3562" i="20"/>
  <c r="AX3562" i="20" s="1"/>
  <c r="AY3562" i="20" s="1"/>
  <c r="AW3530" i="20"/>
  <c r="AX3530" i="20" s="1"/>
  <c r="AY3530" i="20" s="1"/>
  <c r="AW3498" i="20"/>
  <c r="AX3498" i="20" s="1"/>
  <c r="AY3498" i="20" s="1"/>
  <c r="AW3466" i="20"/>
  <c r="AX3466" i="20" s="1"/>
  <c r="AY3466" i="20" s="1"/>
  <c r="AW3434" i="20"/>
  <c r="AX3434" i="20" s="1"/>
  <c r="AY3434" i="20" s="1"/>
  <c r="AW3929" i="20"/>
  <c r="AX3929" i="20" s="1"/>
  <c r="AY3929" i="20" s="1"/>
  <c r="AW3913" i="20"/>
  <c r="AX3913" i="20" s="1"/>
  <c r="AY3913" i="20" s="1"/>
  <c r="AW3849" i="20"/>
  <c r="AX3849" i="20" s="1"/>
  <c r="AY3849" i="20" s="1"/>
  <c r="AW3825" i="20"/>
  <c r="AX3825" i="20" s="1"/>
  <c r="AY3825" i="20" s="1"/>
  <c r="AW3817" i="20"/>
  <c r="AX3817" i="20" s="1"/>
  <c r="AY3817" i="20" s="1"/>
  <c r="AW3801" i="20"/>
  <c r="AX3801" i="20" s="1"/>
  <c r="AY3801" i="20" s="1"/>
  <c r="AW3737" i="20"/>
  <c r="AX3737" i="20" s="1"/>
  <c r="AY3737" i="20" s="1"/>
  <c r="AW3713" i="20"/>
  <c r="AX3713" i="20" s="1"/>
  <c r="AY3713" i="20" s="1"/>
  <c r="AW3705" i="20"/>
  <c r="AX3705" i="20" s="1"/>
  <c r="AY3705" i="20" s="1"/>
  <c r="AW3697" i="20"/>
  <c r="AX3697" i="20" s="1"/>
  <c r="AY3697" i="20" s="1"/>
  <c r="AW3689" i="20"/>
  <c r="AX3689" i="20" s="1"/>
  <c r="AY3689" i="20" s="1"/>
  <c r="AW3681" i="20"/>
  <c r="AX3681" i="20" s="1"/>
  <c r="AY3681" i="20" s="1"/>
  <c r="AW3673" i="20"/>
  <c r="AX3673" i="20" s="1"/>
  <c r="AY3673" i="20" s="1"/>
  <c r="AW3665" i="20"/>
  <c r="AX3665" i="20" s="1"/>
  <c r="AY3665" i="20" s="1"/>
  <c r="AW3657" i="20"/>
  <c r="AX3657" i="20" s="1"/>
  <c r="AY3657" i="20" s="1"/>
  <c r="AW3649" i="20"/>
  <c r="AX3649" i="20" s="1"/>
  <c r="AY3649" i="20" s="1"/>
  <c r="AW3641" i="20"/>
  <c r="AX3641" i="20" s="1"/>
  <c r="AY3641" i="20" s="1"/>
  <c r="AW3633" i="20"/>
  <c r="AX3633" i="20" s="1"/>
  <c r="AY3633" i="20" s="1"/>
  <c r="AW3625" i="20"/>
  <c r="AX3625" i="20" s="1"/>
  <c r="AY3625" i="20" s="1"/>
  <c r="AW3617" i="20"/>
  <c r="AX3617" i="20" s="1"/>
  <c r="AY3617" i="20" s="1"/>
  <c r="AW3609" i="20"/>
  <c r="AX3609" i="20" s="1"/>
  <c r="AY3609" i="20" s="1"/>
  <c r="AW3601" i="20"/>
  <c r="AX3601" i="20" s="1"/>
  <c r="AY3601" i="20" s="1"/>
  <c r="AW3593" i="20"/>
  <c r="AX3593" i="20" s="1"/>
  <c r="AY3593" i="20" s="1"/>
  <c r="AW3585" i="20"/>
  <c r="AX3585" i="20" s="1"/>
  <c r="AY3585" i="20" s="1"/>
  <c r="AW3577" i="20"/>
  <c r="AX3577" i="20" s="1"/>
  <c r="AY3577" i="20" s="1"/>
  <c r="AW3569" i="20"/>
  <c r="AX3569" i="20" s="1"/>
  <c r="AY3569" i="20" s="1"/>
  <c r="AW3549" i="20"/>
  <c r="AX3549" i="20" s="1"/>
  <c r="AY3549" i="20" s="1"/>
  <c r="AW3517" i="20"/>
  <c r="AX3517" i="20" s="1"/>
  <c r="AY3517" i="20" s="1"/>
  <c r="AZ3986" i="20"/>
  <c r="BA3986" i="20" s="1"/>
  <c r="BB3986" i="20" s="1"/>
  <c r="AZ3978" i="20"/>
  <c r="BA3978" i="20" s="1"/>
  <c r="BB3978" i="20" s="1"/>
  <c r="AZ3962" i="20"/>
  <c r="BA3962" i="20" s="1"/>
  <c r="BB3962" i="20" s="1"/>
  <c r="AZ3954" i="20"/>
  <c r="BA3954" i="20" s="1"/>
  <c r="BB3954" i="20" s="1"/>
  <c r="AZ3938" i="20"/>
  <c r="BA3938" i="20" s="1"/>
  <c r="BB3938" i="20" s="1"/>
  <c r="AW3558" i="20"/>
  <c r="AX3558" i="20" s="1"/>
  <c r="AY3558" i="20" s="1"/>
  <c r="AW3526" i="20"/>
  <c r="AX3526" i="20" s="1"/>
  <c r="AY3526" i="20" s="1"/>
  <c r="AW3494" i="20"/>
  <c r="AX3494" i="20" s="1"/>
  <c r="AY3494" i="20" s="1"/>
  <c r="AW3462" i="20"/>
  <c r="AX3462" i="20" s="1"/>
  <c r="AY3462" i="20" s="1"/>
  <c r="AW3430" i="20"/>
  <c r="AX3430" i="20" s="1"/>
  <c r="AY3430" i="20" s="1"/>
  <c r="AW3912" i="20"/>
  <c r="AX3912" i="20" s="1"/>
  <c r="AY3912" i="20" s="1"/>
  <c r="AW3896" i="20"/>
  <c r="AX3896" i="20" s="1"/>
  <c r="AY3896" i="20" s="1"/>
  <c r="AW3864" i="20"/>
  <c r="AX3864" i="20" s="1"/>
  <c r="AY3864" i="20" s="1"/>
  <c r="AW3856" i="20"/>
  <c r="AX3856" i="20" s="1"/>
  <c r="AY3856" i="20" s="1"/>
  <c r="AW3848" i="20"/>
  <c r="AX3848" i="20" s="1"/>
  <c r="AY3848" i="20" s="1"/>
  <c r="AW3840" i="20"/>
  <c r="AX3840" i="20" s="1"/>
  <c r="AY3840" i="20" s="1"/>
  <c r="AW3832" i="20"/>
  <c r="AX3832" i="20" s="1"/>
  <c r="AY3832" i="20" s="1"/>
  <c r="AW3824" i="20"/>
  <c r="AX3824" i="20" s="1"/>
  <c r="AY3824" i="20" s="1"/>
  <c r="AW3816" i="20"/>
  <c r="AX3816" i="20" s="1"/>
  <c r="AY3816" i="20" s="1"/>
  <c r="AW3800" i="20"/>
  <c r="AX3800" i="20" s="1"/>
  <c r="AY3800" i="20" s="1"/>
  <c r="AW3776" i="20"/>
  <c r="AX3776" i="20" s="1"/>
  <c r="AY3776" i="20" s="1"/>
  <c r="AW3752" i="20"/>
  <c r="AX3752" i="20" s="1"/>
  <c r="AY3752" i="20" s="1"/>
  <c r="AW3744" i="20"/>
  <c r="AX3744" i="20" s="1"/>
  <c r="AY3744" i="20" s="1"/>
  <c r="AW3728" i="20"/>
  <c r="AX3728" i="20" s="1"/>
  <c r="AY3728" i="20" s="1"/>
  <c r="AW3720" i="20"/>
  <c r="AX3720" i="20" s="1"/>
  <c r="AY3720" i="20" s="1"/>
  <c r="AW3712" i="20"/>
  <c r="AX3712" i="20" s="1"/>
  <c r="AY3712" i="20" s="1"/>
  <c r="AW3704" i="20"/>
  <c r="AX3704" i="20" s="1"/>
  <c r="AY3704" i="20" s="1"/>
  <c r="AW3696" i="20"/>
  <c r="AX3696" i="20" s="1"/>
  <c r="AY3696" i="20" s="1"/>
  <c r="AW3688" i="20"/>
  <c r="AX3688" i="20" s="1"/>
  <c r="AY3688" i="20" s="1"/>
  <c r="AW3680" i="20"/>
  <c r="AX3680" i="20" s="1"/>
  <c r="AY3680" i="20" s="1"/>
  <c r="AW3672" i="20"/>
  <c r="AX3672" i="20" s="1"/>
  <c r="AY3672" i="20" s="1"/>
  <c r="AW3664" i="20"/>
  <c r="AX3664" i="20" s="1"/>
  <c r="AY3664" i="20" s="1"/>
  <c r="AW3656" i="20"/>
  <c r="AX3656" i="20" s="1"/>
  <c r="AY3656" i="20" s="1"/>
  <c r="AW3648" i="20"/>
  <c r="AX3648" i="20" s="1"/>
  <c r="AY3648" i="20" s="1"/>
  <c r="AW3640" i="20"/>
  <c r="AX3640" i="20" s="1"/>
  <c r="AY3640" i="20" s="1"/>
  <c r="AW3632" i="20"/>
  <c r="AX3632" i="20" s="1"/>
  <c r="AY3632" i="20" s="1"/>
  <c r="AW3624" i="20"/>
  <c r="AX3624" i="20" s="1"/>
  <c r="AY3624" i="20" s="1"/>
  <c r="AW3616" i="20"/>
  <c r="AX3616" i="20" s="1"/>
  <c r="AY3616" i="20" s="1"/>
  <c r="AW3608" i="20"/>
  <c r="AX3608" i="20" s="1"/>
  <c r="AY3608" i="20" s="1"/>
  <c r="AW3600" i="20"/>
  <c r="AX3600" i="20" s="1"/>
  <c r="AY3600" i="20" s="1"/>
  <c r="AW3592" i="20"/>
  <c r="AX3592" i="20" s="1"/>
  <c r="AY3592" i="20" s="1"/>
  <c r="AW3584" i="20"/>
  <c r="AX3584" i="20" s="1"/>
  <c r="AY3584" i="20" s="1"/>
  <c r="AW3576" i="20"/>
  <c r="AX3576" i="20" s="1"/>
  <c r="AY3576" i="20" s="1"/>
  <c r="AW3568" i="20"/>
  <c r="AX3568" i="20" s="1"/>
  <c r="AY3568" i="20" s="1"/>
  <c r="AW3545" i="20"/>
  <c r="AX3545" i="20" s="1"/>
  <c r="AY3545" i="20" s="1"/>
  <c r="AW3513" i="20"/>
  <c r="AX3513" i="20" s="1"/>
  <c r="AY3513" i="20" s="1"/>
  <c r="AZ1858" i="20"/>
  <c r="BA1858" i="20" s="1"/>
  <c r="BB1858" i="20" s="1"/>
  <c r="AZ1856" i="20"/>
  <c r="BA1856" i="20" s="1"/>
  <c r="BB1856" i="20" s="1"/>
  <c r="AW2151" i="20"/>
  <c r="AX2151" i="20" s="1"/>
  <c r="AY2151" i="20" s="1"/>
  <c r="AW2143" i="20"/>
  <c r="AX2143" i="20" s="1"/>
  <c r="AY2143" i="20" s="1"/>
  <c r="AW2135" i="20"/>
  <c r="AX2135" i="20" s="1"/>
  <c r="AY2135" i="20" s="1"/>
  <c r="AW2127" i="20"/>
  <c r="AX2127" i="20" s="1"/>
  <c r="AY2127" i="20" s="1"/>
  <c r="AW2119" i="20"/>
  <c r="AX2119" i="20" s="1"/>
  <c r="AY2119" i="20" s="1"/>
  <c r="AW2111" i="20"/>
  <c r="AX2111" i="20" s="1"/>
  <c r="AY2111" i="20" s="1"/>
  <c r="AW2103" i="20"/>
  <c r="AX2103" i="20" s="1"/>
  <c r="AY2103" i="20" s="1"/>
  <c r="AW2095" i="20"/>
  <c r="AX2095" i="20" s="1"/>
  <c r="AY2095" i="20" s="1"/>
  <c r="AW2087" i="20"/>
  <c r="AX2087" i="20" s="1"/>
  <c r="AY2087" i="20" s="1"/>
  <c r="AW2079" i="20"/>
  <c r="AX2079" i="20" s="1"/>
  <c r="AY2079" i="20" s="1"/>
  <c r="AW2071" i="20"/>
  <c r="AX2071" i="20" s="1"/>
  <c r="AY2071" i="20" s="1"/>
  <c r="AW2063" i="20"/>
  <c r="AX2063" i="20" s="1"/>
  <c r="AY2063" i="20" s="1"/>
  <c r="AW2055" i="20"/>
  <c r="AX2055" i="20" s="1"/>
  <c r="AY2055" i="20" s="1"/>
  <c r="AW2047" i="20"/>
  <c r="AX2047" i="20" s="1"/>
  <c r="AY2047" i="20" s="1"/>
  <c r="AW2039" i="20"/>
  <c r="AX2039" i="20" s="1"/>
  <c r="AY2039" i="20" s="1"/>
  <c r="AW2031" i="20"/>
  <c r="AX2031" i="20" s="1"/>
  <c r="AY2031" i="20" s="1"/>
  <c r="AW2023" i="20"/>
  <c r="AX2023" i="20" s="1"/>
  <c r="AY2023" i="20" s="1"/>
  <c r="AW2015" i="20"/>
  <c r="AX2015" i="20" s="1"/>
  <c r="AY2015" i="20" s="1"/>
  <c r="AW2007" i="20"/>
  <c r="AX2007" i="20" s="1"/>
  <c r="AY2007" i="20" s="1"/>
  <c r="AW1999" i="20"/>
  <c r="AX1999" i="20" s="1"/>
  <c r="AY1999" i="20" s="1"/>
  <c r="AW1991" i="20"/>
  <c r="AX1991" i="20" s="1"/>
  <c r="AY1991" i="20" s="1"/>
  <c r="AW1983" i="20"/>
  <c r="AX1983" i="20" s="1"/>
  <c r="AY1983" i="20" s="1"/>
  <c r="AW1975" i="20"/>
  <c r="AX1975" i="20" s="1"/>
  <c r="AY1975" i="20" s="1"/>
  <c r="AW1967" i="20"/>
  <c r="AX1967" i="20" s="1"/>
  <c r="AY1967" i="20" s="1"/>
  <c r="AW1959" i="20"/>
  <c r="AX1959" i="20" s="1"/>
  <c r="AY1959" i="20" s="1"/>
  <c r="AW1951" i="20"/>
  <c r="AX1951" i="20" s="1"/>
  <c r="AY1951" i="20" s="1"/>
  <c r="AW1943" i="20"/>
  <c r="AX1943" i="20" s="1"/>
  <c r="AY1943" i="20" s="1"/>
  <c r="AW1935" i="20"/>
  <c r="AX1935" i="20" s="1"/>
  <c r="AY1935" i="20" s="1"/>
  <c r="AW1927" i="20"/>
  <c r="AX1927" i="20" s="1"/>
  <c r="AY1927" i="20" s="1"/>
  <c r="AW1919" i="20"/>
  <c r="AX1919" i="20" s="1"/>
  <c r="AY1919" i="20" s="1"/>
  <c r="AW1911" i="20"/>
  <c r="AX1911" i="20" s="1"/>
  <c r="AY1911" i="20" s="1"/>
  <c r="AW1903" i="20"/>
  <c r="AX1903" i="20" s="1"/>
  <c r="AY1903" i="20" s="1"/>
  <c r="AW1895" i="20"/>
  <c r="AX1895" i="20" s="1"/>
  <c r="AY1895" i="20" s="1"/>
  <c r="AW1887" i="20"/>
  <c r="AX1887" i="20" s="1"/>
  <c r="AY1887" i="20" s="1"/>
  <c r="AW1879" i="20"/>
  <c r="AX1879" i="20" s="1"/>
  <c r="AY1879" i="20" s="1"/>
  <c r="AW1871" i="20"/>
  <c r="AX1871" i="20" s="1"/>
  <c r="AY1871" i="20" s="1"/>
  <c r="AW1863" i="20"/>
  <c r="AX1863" i="20" s="1"/>
  <c r="AY1863" i="20" s="1"/>
  <c r="AZ1290" i="20"/>
  <c r="BA1290" i="20" s="1"/>
  <c r="BB1290" i="20" s="1"/>
  <c r="AZ1274" i="20"/>
  <c r="BA1274" i="20" s="1"/>
  <c r="BB1274" i="20" s="1"/>
  <c r="AZ1258" i="20"/>
  <c r="BA1258" i="20" s="1"/>
  <c r="BB1258" i="20" s="1"/>
  <c r="AZ1242" i="20"/>
  <c r="BA1242" i="20" s="1"/>
  <c r="BB1242" i="20" s="1"/>
  <c r="AZ1287" i="20"/>
  <c r="BA1287" i="20" s="1"/>
  <c r="BB1287" i="20" s="1"/>
  <c r="AZ1271" i="20"/>
  <c r="BA1271" i="20" s="1"/>
  <c r="BB1271" i="20" s="1"/>
  <c r="AZ1255" i="20"/>
  <c r="BA1255" i="20" s="1"/>
  <c r="BB1255" i="20" s="1"/>
  <c r="AW1451" i="20"/>
  <c r="AX1451" i="20" s="1"/>
  <c r="AY1451" i="20" s="1"/>
  <c r="AW1443" i="20"/>
  <c r="AX1443" i="20" s="1"/>
  <c r="AY1443" i="20" s="1"/>
  <c r="AW1435" i="20"/>
  <c r="AX1435" i="20" s="1"/>
  <c r="AY1435" i="20" s="1"/>
  <c r="AW1427" i="20"/>
  <c r="AX1427" i="20" s="1"/>
  <c r="AY1427" i="20" s="1"/>
  <c r="AW1419" i="20"/>
  <c r="AX1419" i="20" s="1"/>
  <c r="AY1419" i="20" s="1"/>
  <c r="AW1411" i="20"/>
  <c r="AX1411" i="20" s="1"/>
  <c r="AY1411" i="20" s="1"/>
  <c r="AW1403" i="20"/>
  <c r="AX1403" i="20" s="1"/>
  <c r="AY1403" i="20" s="1"/>
  <c r="AW1395" i="20"/>
  <c r="AX1395" i="20" s="1"/>
  <c r="AY1395" i="20" s="1"/>
  <c r="AW1387" i="20"/>
  <c r="AX1387" i="20" s="1"/>
  <c r="AY1387" i="20" s="1"/>
  <c r="AW1379" i="20"/>
  <c r="AX1379" i="20" s="1"/>
  <c r="AY1379" i="20" s="1"/>
  <c r="AW1371" i="20"/>
  <c r="AX1371" i="20" s="1"/>
  <c r="AY1371" i="20" s="1"/>
  <c r="AW1363" i="20"/>
  <c r="AX1363" i="20" s="1"/>
  <c r="AY1363" i="20" s="1"/>
  <c r="AW1355" i="20"/>
  <c r="AX1355" i="20" s="1"/>
  <c r="AY1355" i="20" s="1"/>
  <c r="AW1347" i="20"/>
  <c r="AX1347" i="20" s="1"/>
  <c r="AY1347" i="20" s="1"/>
  <c r="AW1339" i="20"/>
  <c r="AX1339" i="20" s="1"/>
  <c r="AY1339" i="20" s="1"/>
  <c r="AW1225" i="20"/>
  <c r="AX1225" i="20" s="1"/>
  <c r="AY1225" i="20" s="1"/>
  <c r="AW1217" i="20"/>
  <c r="AX1217" i="20" s="1"/>
  <c r="AY1217" i="20" s="1"/>
  <c r="AW1209" i="20"/>
  <c r="AX1209" i="20" s="1"/>
  <c r="AY1209" i="20" s="1"/>
  <c r="AW1201" i="20"/>
  <c r="AX1201" i="20" s="1"/>
  <c r="AY1201" i="20" s="1"/>
  <c r="AW1193" i="20"/>
  <c r="AX1193" i="20" s="1"/>
  <c r="AY1193" i="20" s="1"/>
  <c r="AW1053" i="20"/>
  <c r="AX1053" i="20" s="1"/>
  <c r="AY1053" i="20" s="1"/>
  <c r="AW1045" i="20"/>
  <c r="AX1045" i="20" s="1"/>
  <c r="AY1045" i="20" s="1"/>
  <c r="AW1037" i="20"/>
  <c r="AX1037" i="20" s="1"/>
  <c r="AY1037" i="20" s="1"/>
  <c r="AW1029" i="20"/>
  <c r="AX1029" i="20" s="1"/>
  <c r="AY1029" i="20" s="1"/>
  <c r="AW1021" i="20"/>
  <c r="AX1021" i="20" s="1"/>
  <c r="AY1021" i="20" s="1"/>
  <c r="AW1013" i="20"/>
  <c r="AX1013" i="20" s="1"/>
  <c r="AY1013" i="20" s="1"/>
  <c r="AW1005" i="20"/>
  <c r="AX1005" i="20" s="1"/>
  <c r="AY1005" i="20" s="1"/>
  <c r="AW997" i="20"/>
  <c r="AX997" i="20" s="1"/>
  <c r="AY997" i="20" s="1"/>
  <c r="AW989" i="20"/>
  <c r="AX989" i="20" s="1"/>
  <c r="AY989" i="20" s="1"/>
  <c r="AW981" i="20"/>
  <c r="AX981" i="20" s="1"/>
  <c r="AY981" i="20" s="1"/>
  <c r="AW394" i="20"/>
  <c r="AX394" i="20" s="1"/>
  <c r="AY394" i="20" s="1"/>
  <c r="AZ351" i="20"/>
  <c r="BA351" i="20" s="1"/>
  <c r="BB351" i="20" s="1"/>
  <c r="AZ401" i="20"/>
  <c r="BA401" i="20" s="1"/>
  <c r="BB401" i="20" s="1"/>
  <c r="AW393" i="20"/>
  <c r="AX393" i="20" s="1"/>
  <c r="AY393" i="20" s="1"/>
  <c r="AZ342" i="20"/>
  <c r="BA342" i="20" s="1"/>
  <c r="BB342" i="20" s="1"/>
  <c r="AZ357" i="20"/>
  <c r="BA357" i="20" s="1"/>
  <c r="BB357" i="20" s="1"/>
  <c r="AZ356" i="20"/>
  <c r="BA356" i="20" s="1"/>
  <c r="BB356" i="20" s="1"/>
  <c r="AZ296" i="20"/>
  <c r="BA296" i="20" s="1"/>
  <c r="BB296" i="20" s="1"/>
  <c r="AZ217" i="20"/>
  <c r="BA217" i="20" s="1"/>
  <c r="BB217" i="20" s="1"/>
  <c r="AZ219" i="20"/>
  <c r="BA219" i="20" s="1"/>
  <c r="BB219" i="20" s="1"/>
  <c r="AZ218" i="20"/>
  <c r="BA218" i="20" s="1"/>
  <c r="BB218" i="20" s="1"/>
  <c r="AZ210" i="20"/>
  <c r="BA210" i="20" s="1"/>
  <c r="BB210" i="20" s="1"/>
  <c r="AW205" i="20"/>
  <c r="AX205" i="20" s="1"/>
  <c r="AY205" i="20" s="1"/>
  <c r="AW137" i="20"/>
  <c r="AX137" i="20" s="1"/>
  <c r="AY137" i="20" s="1"/>
  <c r="AW123" i="20"/>
  <c r="AX123" i="20" s="1"/>
  <c r="AY123" i="20" s="1"/>
  <c r="AZ41" i="20"/>
  <c r="BA41" i="20" s="1"/>
  <c r="BB41" i="20" s="1"/>
  <c r="AZ57" i="20"/>
  <c r="BA57" i="20" s="1"/>
  <c r="BB57" i="20" s="1"/>
  <c r="AZ51" i="20"/>
  <c r="BA51" i="20" s="1"/>
  <c r="BB51" i="20" s="1"/>
  <c r="AZ45" i="20"/>
  <c r="BA45" i="20" s="1"/>
  <c r="BB45" i="20" s="1"/>
  <c r="AZ54" i="20"/>
  <c r="BA54" i="20" s="1"/>
  <c r="BB54" i="20" s="1"/>
  <c r="AZ3993" i="20"/>
  <c r="BA3993" i="20" s="1"/>
  <c r="BB3993" i="20" s="1"/>
  <c r="AZ3977" i="20"/>
  <c r="BA3977" i="20" s="1"/>
  <c r="BB3977" i="20" s="1"/>
  <c r="AZ3953" i="20"/>
  <c r="BA3953" i="20" s="1"/>
  <c r="BB3953" i="20" s="1"/>
  <c r="AW3554" i="20"/>
  <c r="AX3554" i="20" s="1"/>
  <c r="AY3554" i="20" s="1"/>
  <c r="AW3522" i="20"/>
  <c r="AX3522" i="20" s="1"/>
  <c r="AY3522" i="20" s="1"/>
  <c r="AW3490" i="20"/>
  <c r="AX3490" i="20" s="1"/>
  <c r="AY3490" i="20" s="1"/>
  <c r="AW3458" i="20"/>
  <c r="AX3458" i="20" s="1"/>
  <c r="AY3458" i="20" s="1"/>
  <c r="AZ3261" i="20"/>
  <c r="BA3261" i="20" s="1"/>
  <c r="BB3261" i="20" s="1"/>
  <c r="AZ3245" i="20"/>
  <c r="BA3245" i="20" s="1"/>
  <c r="BB3245" i="20" s="1"/>
  <c r="AZ3229" i="20"/>
  <c r="BA3229" i="20" s="1"/>
  <c r="BB3229" i="20" s="1"/>
  <c r="AZ3213" i="20"/>
  <c r="BA3213" i="20" s="1"/>
  <c r="BB3213" i="20" s="1"/>
  <c r="AZ3197" i="20"/>
  <c r="BA3197" i="20" s="1"/>
  <c r="BB3197" i="20" s="1"/>
  <c r="AZ3181" i="20"/>
  <c r="BA3181" i="20"/>
  <c r="BB3181" i="20" s="1"/>
  <c r="AZ3165" i="20"/>
  <c r="BA3165" i="20" s="1"/>
  <c r="BB3165" i="20" s="1"/>
  <c r="AZ3149" i="20"/>
  <c r="BA3149" i="20" s="1"/>
  <c r="BB3149" i="20" s="1"/>
  <c r="AZ3133" i="20"/>
  <c r="BA3133" i="20" s="1"/>
  <c r="BB3133" i="20" s="1"/>
  <c r="AZ3117" i="20"/>
  <c r="BA3117" i="20" s="1"/>
  <c r="BB3117" i="20" s="1"/>
  <c r="AZ3101" i="20"/>
  <c r="BA3101" i="20" s="1"/>
  <c r="BB3101" i="20" s="1"/>
  <c r="AZ3085" i="20"/>
  <c r="BA3085" i="20" s="1"/>
  <c r="BB3085" i="20" s="1"/>
  <c r="AZ3069" i="20"/>
  <c r="BA3069" i="20" s="1"/>
  <c r="BB3069" i="20" s="1"/>
  <c r="AZ3053" i="20"/>
  <c r="BA3053" i="20" s="1"/>
  <c r="BB3053" i="20" s="1"/>
  <c r="AZ3037" i="20"/>
  <c r="BA3037" i="20" s="1"/>
  <c r="BB3037" i="20" s="1"/>
  <c r="AW3715" i="20"/>
  <c r="AX3715" i="20" s="1"/>
  <c r="AY3715" i="20" s="1"/>
  <c r="AW3675" i="20"/>
  <c r="AX3675" i="20" s="1"/>
  <c r="AY3675" i="20" s="1"/>
  <c r="AW3603" i="20"/>
  <c r="AX3603" i="20" s="1"/>
  <c r="AY3603" i="20" s="1"/>
  <c r="AW3595" i="20"/>
  <c r="AX3595" i="20" s="1"/>
  <c r="AY3595" i="20" s="1"/>
  <c r="AZ1789" i="20"/>
  <c r="BA1789" i="20" s="1"/>
  <c r="BB1789" i="20" s="1"/>
  <c r="AZ1626" i="20"/>
  <c r="BA1626" i="20" s="1"/>
  <c r="BB1626" i="20" s="1"/>
  <c r="AZ1639" i="20"/>
  <c r="BA1639" i="20" s="1"/>
  <c r="BB1639" i="20" s="1"/>
  <c r="AZ1624" i="20"/>
  <c r="BA1624" i="20" s="1"/>
  <c r="BB1624" i="20" s="1"/>
  <c r="AZ1766" i="20"/>
  <c r="BA1766" i="20" s="1"/>
  <c r="BB1766" i="20" s="1"/>
  <c r="AZ1750" i="20"/>
  <c r="BA1750" i="20" s="1"/>
  <c r="BB1750" i="20" s="1"/>
  <c r="AZ1734" i="20"/>
  <c r="BA1734" i="20" s="1"/>
  <c r="BB1734" i="20" s="1"/>
  <c r="AZ1718" i="20"/>
  <c r="BA1718" i="20" s="1"/>
  <c r="BB1718" i="20" s="1"/>
  <c r="AZ1702" i="20"/>
  <c r="BA1702" i="20" s="1"/>
  <c r="BB1702" i="20" s="1"/>
  <c r="AZ1686" i="20"/>
  <c r="BA1686" i="20"/>
  <c r="BB1686" i="20" s="1"/>
  <c r="AZ1670" i="20"/>
  <c r="BA1670" i="20" s="1"/>
  <c r="BB1670" i="20" s="1"/>
  <c r="AZ1654" i="20"/>
  <c r="BA1654" i="20" s="1"/>
  <c r="BB1654" i="20" s="1"/>
  <c r="AZ1629" i="20"/>
  <c r="BA1629" i="20" s="1"/>
  <c r="BB1629" i="20" s="1"/>
  <c r="AZ1249" i="20"/>
  <c r="BA1249" i="20" s="1"/>
  <c r="BB1249" i="20" s="1"/>
  <c r="AZ1272" i="20"/>
  <c r="BA1272" i="20" s="1"/>
  <c r="BB1272" i="20" s="1"/>
  <c r="AZ1240" i="20"/>
  <c r="BA1240" i="20" s="1"/>
  <c r="BB1240" i="20" s="1"/>
  <c r="AZ713" i="20"/>
  <c r="BA713" i="20" s="1"/>
  <c r="BB713" i="20" s="1"/>
  <c r="AZ464" i="20"/>
  <c r="BA464" i="20" s="1"/>
  <c r="BB464" i="20" s="1"/>
  <c r="AZ448" i="20"/>
  <c r="BA448" i="20" s="1"/>
  <c r="BB448" i="20" s="1"/>
  <c r="AZ432" i="20"/>
  <c r="BA432" i="20" s="1"/>
  <c r="BB432" i="20" s="1"/>
  <c r="AZ416" i="20"/>
  <c r="BA416" i="20" s="1"/>
  <c r="BB416" i="20" s="1"/>
  <c r="AZ396" i="20"/>
  <c r="BA396" i="20" s="1"/>
  <c r="BB396" i="20" s="1"/>
  <c r="AZ465" i="20"/>
  <c r="BA465" i="20" s="1"/>
  <c r="BB465" i="20" s="1"/>
  <c r="AZ449" i="20"/>
  <c r="BA449" i="20" s="1"/>
  <c r="BB449" i="20" s="1"/>
  <c r="AZ433" i="20"/>
  <c r="BA433" i="20" s="1"/>
  <c r="BB433" i="20" s="1"/>
  <c r="AZ417" i="20"/>
  <c r="BA417" i="20" s="1"/>
  <c r="BB417" i="20" s="1"/>
  <c r="AZ314" i="20"/>
  <c r="BA314" i="20" s="1"/>
  <c r="BB314" i="20" s="1"/>
  <c r="AZ298" i="20"/>
  <c r="BA298" i="20" s="1"/>
  <c r="BB298" i="20" s="1"/>
  <c r="AZ282" i="20"/>
  <c r="BA282" i="20" s="1"/>
  <c r="BB282" i="20" s="1"/>
  <c r="AZ49" i="20"/>
  <c r="BA49" i="20" s="1"/>
  <c r="BB49" i="20" s="1"/>
  <c r="AZ3241" i="20"/>
  <c r="BA3241" i="20" s="1"/>
  <c r="BB3241" i="20" s="1"/>
  <c r="AZ3177" i="20"/>
  <c r="BA3177" i="20" s="1"/>
  <c r="BB3177" i="20" s="1"/>
  <c r="AZ3113" i="20"/>
  <c r="BA3113" i="20" s="1"/>
  <c r="BB3113" i="20" s="1"/>
  <c r="AZ3049" i="20"/>
  <c r="BA3049" i="20"/>
  <c r="BB3049" i="20" s="1"/>
  <c r="AZ3258" i="20"/>
  <c r="BA3258" i="20" s="1"/>
  <c r="BB3258" i="20" s="1"/>
  <c r="AZ3226" i="20"/>
  <c r="BA3226" i="20" s="1"/>
  <c r="BB3226" i="20" s="1"/>
  <c r="AZ3194" i="20"/>
  <c r="BA3194" i="20" s="1"/>
  <c r="BB3194" i="20" s="1"/>
  <c r="AZ3162" i="20"/>
  <c r="BA3162" i="20" s="1"/>
  <c r="BB3162" i="20" s="1"/>
  <c r="AZ3130" i="20"/>
  <c r="BA3130" i="20" s="1"/>
  <c r="BB3130" i="20" s="1"/>
  <c r="AZ3098" i="20"/>
  <c r="BA3098" i="20" s="1"/>
  <c r="BB3098" i="20" s="1"/>
  <c r="AZ3066" i="20"/>
  <c r="BA3066" i="20" s="1"/>
  <c r="BB3066" i="20" s="1"/>
  <c r="AZ3034" i="20"/>
  <c r="BA3034" i="20" s="1"/>
  <c r="BB3034" i="20" s="1"/>
  <c r="AZ3263" i="20"/>
  <c r="BA3263" i="20" s="1"/>
  <c r="BB3263" i="20" s="1"/>
  <c r="AZ3231" i="20"/>
  <c r="BA3231" i="20" s="1"/>
  <c r="BB3231" i="20" s="1"/>
  <c r="AZ3199" i="20"/>
  <c r="BA3199" i="20" s="1"/>
  <c r="BB3199" i="20" s="1"/>
  <c r="AZ3167" i="20"/>
  <c r="BA3167" i="20" s="1"/>
  <c r="BB3167" i="20" s="1"/>
  <c r="AZ3135" i="20"/>
  <c r="BA3135" i="20" s="1"/>
  <c r="BB3135" i="20" s="1"/>
  <c r="AZ3103" i="20"/>
  <c r="BA3103" i="20" s="1"/>
  <c r="BB3103" i="20" s="1"/>
  <c r="AZ3071" i="20"/>
  <c r="BA3071" i="20" s="1"/>
  <c r="BB3071" i="20" s="1"/>
  <c r="AZ3039" i="20"/>
  <c r="BA3039" i="20"/>
  <c r="BB3039" i="20" s="1"/>
  <c r="AZ3264" i="20"/>
  <c r="BA3264" i="20" s="1"/>
  <c r="BB3264" i="20" s="1"/>
  <c r="AZ3232" i="20"/>
  <c r="BA3232" i="20" s="1"/>
  <c r="BB3232" i="20" s="1"/>
  <c r="AZ3200" i="20"/>
  <c r="BA3200" i="20" s="1"/>
  <c r="BB3200" i="20" s="1"/>
  <c r="AZ3168" i="20"/>
  <c r="BA3168" i="20" s="1"/>
  <c r="BB3168" i="20" s="1"/>
  <c r="AZ3136" i="20"/>
  <c r="BA3136" i="20" s="1"/>
  <c r="BB3136" i="20" s="1"/>
  <c r="AZ3104" i="20"/>
  <c r="BA3104" i="20" s="1"/>
  <c r="BB3104" i="20" s="1"/>
  <c r="AZ3072" i="20"/>
  <c r="BA3072" i="20" s="1"/>
  <c r="BB3072" i="20" s="1"/>
  <c r="AZ3040" i="20"/>
  <c r="BA3040" i="20" s="1"/>
  <c r="BB3040" i="20" s="1"/>
  <c r="BD872" i="20"/>
  <c r="BC872" i="20"/>
  <c r="AZ704" i="20"/>
  <c r="BA704" i="20" s="1"/>
  <c r="BB704" i="20" s="1"/>
  <c r="AZ468" i="20"/>
  <c r="BA468" i="20" s="1"/>
  <c r="BB468" i="20" s="1"/>
  <c r="AZ452" i="20"/>
  <c r="BA452" i="20" s="1"/>
  <c r="BB452" i="20" s="1"/>
  <c r="AZ436" i="20"/>
  <c r="BA436" i="20" s="1"/>
  <c r="BB436" i="20" s="1"/>
  <c r="AZ420" i="20"/>
  <c r="BA420" i="20" s="1"/>
  <c r="BB420" i="20" s="1"/>
  <c r="AZ404" i="20"/>
  <c r="BA404" i="20" s="1"/>
  <c r="BB404" i="20" s="1"/>
  <c r="AZ469" i="20"/>
  <c r="BA469" i="20" s="1"/>
  <c r="BB469" i="20" s="1"/>
  <c r="AZ453" i="20"/>
  <c r="BA453" i="20" s="1"/>
  <c r="BB453" i="20" s="1"/>
  <c r="AZ437" i="20"/>
  <c r="BA437" i="20" s="1"/>
  <c r="BB437" i="20" s="1"/>
  <c r="AZ421" i="20"/>
  <c r="BA421" i="20" s="1"/>
  <c r="BB421" i="20" s="1"/>
  <c r="AZ405" i="20"/>
  <c r="BA405" i="20" s="1"/>
  <c r="BB405" i="20" s="1"/>
  <c r="AZ327" i="20"/>
  <c r="BA327" i="20" s="1"/>
  <c r="BB327" i="20" s="1"/>
  <c r="AZ318" i="20"/>
  <c r="BA318" i="20" s="1"/>
  <c r="BB318" i="20" s="1"/>
  <c r="AZ302" i="20"/>
  <c r="BA302" i="20" s="1"/>
  <c r="BB302" i="20" s="1"/>
  <c r="AZ286" i="20"/>
  <c r="BA286" i="20" s="1"/>
  <c r="BB286" i="20" s="1"/>
  <c r="AZ270" i="20"/>
  <c r="BA270" i="20" s="1"/>
  <c r="BB270" i="20" s="1"/>
  <c r="AZ3257" i="20"/>
  <c r="BA3257" i="20" s="1"/>
  <c r="BB3257" i="20" s="1"/>
  <c r="AZ3193" i="20"/>
  <c r="BA3193" i="20" s="1"/>
  <c r="BB3193" i="20" s="1"/>
  <c r="AZ3129" i="20"/>
  <c r="BA3129" i="20" s="1"/>
  <c r="BB3129" i="20" s="1"/>
  <c r="AZ3065" i="20"/>
  <c r="BA3065" i="20" s="1"/>
  <c r="BB3065" i="20" s="1"/>
  <c r="AZ3266" i="20"/>
  <c r="BA3266" i="20" s="1"/>
  <c r="BB3266" i="20" s="1"/>
  <c r="AZ3234" i="20"/>
  <c r="BA3234" i="20" s="1"/>
  <c r="BB3234" i="20" s="1"/>
  <c r="AZ3202" i="20"/>
  <c r="BA3202" i="20" s="1"/>
  <c r="BB3202" i="20" s="1"/>
  <c r="AZ3170" i="20"/>
  <c r="BA3170" i="20" s="1"/>
  <c r="BB3170" i="20" s="1"/>
  <c r="AZ3138" i="20"/>
  <c r="BA3138" i="20"/>
  <c r="BB3138" i="20" s="1"/>
  <c r="AZ3106" i="20"/>
  <c r="BA3106" i="20" s="1"/>
  <c r="BB3106" i="20" s="1"/>
  <c r="AZ3074" i="20"/>
  <c r="BA3074" i="20"/>
  <c r="BB3074" i="20" s="1"/>
  <c r="AZ3042" i="20"/>
  <c r="BA3042" i="20" s="1"/>
  <c r="BB3042" i="20" s="1"/>
  <c r="AZ3255" i="20"/>
  <c r="BA3255" i="20" s="1"/>
  <c r="BB3255" i="20" s="1"/>
  <c r="AZ3223" i="20"/>
  <c r="BA3223" i="20" s="1"/>
  <c r="BB3223" i="20" s="1"/>
  <c r="AZ3191" i="20"/>
  <c r="BA3191" i="20" s="1"/>
  <c r="BB3191" i="20" s="1"/>
  <c r="AZ3960" i="20"/>
  <c r="BA3960" i="20" s="1"/>
  <c r="BB3960" i="20" s="1"/>
  <c r="AW3550" i="20"/>
  <c r="AX3550" i="20" s="1"/>
  <c r="AY3550" i="20" s="1"/>
  <c r="AW3486" i="20"/>
  <c r="AX3486" i="20" s="1"/>
  <c r="AY3486" i="20" s="1"/>
  <c r="AW3826" i="20"/>
  <c r="AX3826" i="20" s="1"/>
  <c r="AY3826" i="20" s="1"/>
  <c r="AW3802" i="20"/>
  <c r="AX3802" i="20" s="1"/>
  <c r="AY3802" i="20" s="1"/>
  <c r="AW3778" i="20"/>
  <c r="AX3778" i="20" s="1"/>
  <c r="AY3778" i="20" s="1"/>
  <c r="AW3698" i="20"/>
  <c r="AX3698" i="20" s="1"/>
  <c r="AY3698" i="20" s="1"/>
  <c r="AW3674" i="20"/>
  <c r="AX3674" i="20" s="1"/>
  <c r="AY3674" i="20" s="1"/>
  <c r="AW3650" i="20"/>
  <c r="AX3650" i="20" s="1"/>
  <c r="AY3650" i="20" s="1"/>
  <c r="AW3626" i="20"/>
  <c r="AX3626" i="20" s="1"/>
  <c r="AY3626" i="20" s="1"/>
  <c r="AW3602" i="20"/>
  <c r="AX3602" i="20" s="1"/>
  <c r="AY3602" i="20" s="1"/>
  <c r="AW3570" i="20"/>
  <c r="AX3570" i="20" s="1"/>
  <c r="AY3570" i="20" s="1"/>
  <c r="AZ1851" i="20"/>
  <c r="BA1851" i="20" s="1"/>
  <c r="BB1851" i="20" s="1"/>
  <c r="AW2141" i="20"/>
  <c r="AX2141" i="20" s="1"/>
  <c r="AY2141" i="20" s="1"/>
  <c r="AW2109" i="20"/>
  <c r="AX2109" i="20" s="1"/>
  <c r="AY2109" i="20" s="1"/>
  <c r="AW2077" i="20"/>
  <c r="AX2077" i="20" s="1"/>
  <c r="AY2077" i="20" s="1"/>
  <c r="AW2053" i="20"/>
  <c r="AX2053" i="20" s="1"/>
  <c r="AY2053" i="20" s="1"/>
  <c r="AW2029" i="20"/>
  <c r="AX2029" i="20" s="1"/>
  <c r="AY2029" i="20" s="1"/>
  <c r="AW1997" i="20"/>
  <c r="AX1997" i="20" s="1"/>
  <c r="AY1997" i="20" s="1"/>
  <c r="AW1973" i="20"/>
  <c r="AX1973" i="20" s="1"/>
  <c r="AY1973" i="20" s="1"/>
  <c r="AW1941" i="20"/>
  <c r="AX1941" i="20" s="1"/>
  <c r="AY1941" i="20" s="1"/>
  <c r="AW1925" i="20"/>
  <c r="AX1925" i="20" s="1"/>
  <c r="AY1925" i="20" s="1"/>
  <c r="AW1901" i="20"/>
  <c r="AX1901" i="20" s="1"/>
  <c r="AY1901" i="20" s="1"/>
  <c r="AW1877" i="20"/>
  <c r="AX1877" i="20" s="1"/>
  <c r="AY1877" i="20" s="1"/>
  <c r="AZ1774" i="20"/>
  <c r="BA1774" i="20" s="1"/>
  <c r="BB1774" i="20" s="1"/>
  <c r="AZ1771" i="20"/>
  <c r="BA1771" i="20" s="1"/>
  <c r="BB1771" i="20" s="1"/>
  <c r="AZ1767" i="20"/>
  <c r="BA1767" i="20" s="1"/>
  <c r="BB1767" i="20" s="1"/>
  <c r="AZ1755" i="20"/>
  <c r="BA1755" i="20" s="1"/>
  <c r="BB1755" i="20" s="1"/>
  <c r="AZ1743" i="20"/>
  <c r="BA1743" i="20" s="1"/>
  <c r="BB1743" i="20" s="1"/>
  <c r="AZ1731" i="20"/>
  <c r="BA1731" i="20" s="1"/>
  <c r="BB1731" i="20" s="1"/>
  <c r="AZ1715" i="20"/>
  <c r="BA1715" i="20" s="1"/>
  <c r="BB1715" i="20" s="1"/>
  <c r="AZ1703" i="20"/>
  <c r="BA1703" i="20" s="1"/>
  <c r="BB1703" i="20" s="1"/>
  <c r="AZ1687" i="20"/>
  <c r="BA1687" i="20" s="1"/>
  <c r="BB1687" i="20" s="1"/>
  <c r="AZ1671" i="20"/>
  <c r="BA1671" i="20" s="1"/>
  <c r="BB1671" i="20" s="1"/>
  <c r="AZ1655" i="20"/>
  <c r="BA1655" i="20" s="1"/>
  <c r="BB1655" i="20" s="1"/>
  <c r="AZ1633" i="20"/>
  <c r="BA1633" i="20" s="1"/>
  <c r="BB1633" i="20" s="1"/>
  <c r="AZ1253" i="20"/>
  <c r="BA1253" i="20" s="1"/>
  <c r="BB1253" i="20" s="1"/>
  <c r="AZ1294" i="20"/>
  <c r="BA1294" i="20" s="1"/>
  <c r="BB1294" i="20" s="1"/>
  <c r="AZ1246" i="20"/>
  <c r="BA1246" i="20" s="1"/>
  <c r="BB1246" i="20" s="1"/>
  <c r="AZ1259" i="20"/>
  <c r="BA1259" i="20" s="1"/>
  <c r="BB1259" i="20" s="1"/>
  <c r="AW1441" i="20"/>
  <c r="AX1441" i="20" s="1"/>
  <c r="AY1441" i="20" s="1"/>
  <c r="AW1417" i="20"/>
  <c r="AX1417" i="20" s="1"/>
  <c r="AY1417" i="20" s="1"/>
  <c r="AW1385" i="20"/>
  <c r="AX1385" i="20" s="1"/>
  <c r="AY1385" i="20" s="1"/>
  <c r="AW1353" i="20"/>
  <c r="AX1353" i="20" s="1"/>
  <c r="AY1353" i="20" s="1"/>
  <c r="AW1337" i="20"/>
  <c r="AX1337" i="20" s="1"/>
  <c r="AY1337" i="20" s="1"/>
  <c r="AW1219" i="20"/>
  <c r="AX1219" i="20" s="1"/>
  <c r="AY1219" i="20" s="1"/>
  <c r="AW1203" i="20"/>
  <c r="AX1203" i="20" s="1"/>
  <c r="AY1203" i="20" s="1"/>
  <c r="AW1187" i="20"/>
  <c r="AX1187" i="20" s="1"/>
  <c r="AY1187" i="20" s="1"/>
  <c r="AW1039" i="20"/>
  <c r="AX1039" i="20" s="1"/>
  <c r="AY1039" i="20" s="1"/>
  <c r="AW1023" i="20"/>
  <c r="AX1023" i="20" s="1"/>
  <c r="AY1023" i="20" s="1"/>
  <c r="AW1007" i="20"/>
  <c r="AX1007" i="20" s="1"/>
  <c r="AY1007" i="20" s="1"/>
  <c r="AW991" i="20"/>
  <c r="AX991" i="20" s="1"/>
  <c r="AY991" i="20" s="1"/>
  <c r="AW964" i="20"/>
  <c r="AX964" i="20" s="1"/>
  <c r="AY964" i="20" s="1"/>
  <c r="AW948" i="20"/>
  <c r="AX948" i="20"/>
  <c r="AY948" i="20" s="1"/>
  <c r="AW932" i="20"/>
  <c r="AX932" i="20" s="1"/>
  <c r="AY932" i="20" s="1"/>
  <c r="AW916" i="20"/>
  <c r="AX916" i="20"/>
  <c r="AY916" i="20" s="1"/>
  <c r="AW900" i="20"/>
  <c r="AX900" i="20" s="1"/>
  <c r="AY900" i="20" s="1"/>
  <c r="AW884" i="20"/>
  <c r="AX884" i="20" s="1"/>
  <c r="AY884" i="20" s="1"/>
  <c r="AZ739" i="20"/>
  <c r="BA739" i="20" s="1"/>
  <c r="BB739" i="20" s="1"/>
  <c r="AZ853" i="20"/>
  <c r="BA853" i="20" s="1"/>
  <c r="BB853" i="20" s="1"/>
  <c r="AZ837" i="20"/>
  <c r="BA837" i="20" s="1"/>
  <c r="BB837" i="20" s="1"/>
  <c r="AZ813" i="20"/>
  <c r="BA813" i="20" s="1"/>
  <c r="BB813" i="20" s="1"/>
  <c r="AZ721" i="20"/>
  <c r="BA721" i="20" s="1"/>
  <c r="BB721" i="20" s="1"/>
  <c r="AZ631" i="20"/>
  <c r="BA631" i="20" s="1"/>
  <c r="BB631" i="20" s="1"/>
  <c r="AZ640" i="20"/>
  <c r="BA640" i="20" s="1"/>
  <c r="BB640" i="20" s="1"/>
  <c r="AZ624" i="20"/>
  <c r="BA624" i="20" s="1"/>
  <c r="BB624" i="20" s="1"/>
  <c r="AZ619" i="20"/>
  <c r="BA619" i="20" s="1"/>
  <c r="BB619" i="20" s="1"/>
  <c r="AW402" i="20"/>
  <c r="AX402" i="20" s="1"/>
  <c r="AY402" i="20" s="1"/>
  <c r="AZ334" i="20"/>
  <c r="BA334" i="20" s="1"/>
  <c r="BB334" i="20" s="1"/>
  <c r="AZ235" i="20"/>
  <c r="BA235" i="20" s="1"/>
  <c r="BB235" i="20" s="1"/>
  <c r="AZ288" i="20"/>
  <c r="BA288" i="20" s="1"/>
  <c r="BB288" i="20" s="1"/>
  <c r="AZ212" i="20"/>
  <c r="BA212" i="20" s="1"/>
  <c r="BB212" i="20" s="1"/>
  <c r="AW129" i="20"/>
  <c r="AX129" i="20" s="1"/>
  <c r="AY129" i="20" s="1"/>
  <c r="AW115" i="20"/>
  <c r="AX115" i="20" s="1"/>
  <c r="AY115" i="20" s="1"/>
  <c r="AZ36" i="20"/>
  <c r="BA36" i="20" s="1"/>
  <c r="BB36" i="20" s="1"/>
  <c r="AZ50" i="20"/>
  <c r="BA50" i="20" s="1"/>
  <c r="BB50" i="20" s="1"/>
  <c r="AZ3967" i="20"/>
  <c r="BA3967" i="20" s="1"/>
  <c r="BB3967" i="20" s="1"/>
  <c r="AZ3935" i="20"/>
  <c r="BA3935" i="20" s="1"/>
  <c r="BB3935" i="20" s="1"/>
  <c r="AW3514" i="20"/>
  <c r="AX3514" i="20" s="1"/>
  <c r="AY3514" i="20" s="1"/>
  <c r="AW3450" i="20"/>
  <c r="AX3450" i="20" s="1"/>
  <c r="AY3450" i="20" s="1"/>
  <c r="AW3909" i="20"/>
  <c r="AX3909" i="20" s="1"/>
  <c r="AY3909" i="20" s="1"/>
  <c r="AW3837" i="20"/>
  <c r="AX3837" i="20" s="1"/>
  <c r="AY3837" i="20" s="1"/>
  <c r="AW3797" i="20"/>
  <c r="AX3797" i="20" s="1"/>
  <c r="AY3797" i="20" s="1"/>
  <c r="AW3773" i="20"/>
  <c r="AX3773" i="20" s="1"/>
  <c r="AY3773" i="20" s="1"/>
  <c r="AW3757" i="20"/>
  <c r="AX3757" i="20" s="1"/>
  <c r="AY3757" i="20" s="1"/>
  <c r="AW3717" i="20"/>
  <c r="AX3717" i="20" s="1"/>
  <c r="AY3717" i="20" s="1"/>
  <c r="AW3701" i="20"/>
  <c r="AX3701" i="20" s="1"/>
  <c r="AY3701" i="20" s="1"/>
  <c r="AW3677" i="20"/>
  <c r="AX3677" i="20" s="1"/>
  <c r="AY3677" i="20" s="1"/>
  <c r="AW3661" i="20"/>
  <c r="AX3661" i="20" s="1"/>
  <c r="AY3661" i="20" s="1"/>
  <c r="AW3645" i="20"/>
  <c r="AX3645" i="20" s="1"/>
  <c r="AY3645" i="20" s="1"/>
  <c r="AW3629" i="20"/>
  <c r="AX3629" i="20" s="1"/>
  <c r="AY3629" i="20" s="1"/>
  <c r="AW3605" i="20"/>
  <c r="AX3605" i="20" s="1"/>
  <c r="AY3605" i="20" s="1"/>
  <c r="AW3589" i="20"/>
  <c r="AX3589" i="20" s="1"/>
  <c r="AY3589" i="20" s="1"/>
  <c r="AW3573" i="20"/>
  <c r="AX3573" i="20" s="1"/>
  <c r="AY3573" i="20" s="1"/>
  <c r="AW3533" i="20"/>
  <c r="AX3533" i="20" s="1"/>
  <c r="AY3533" i="20" s="1"/>
  <c r="AW2144" i="20"/>
  <c r="AX2144" i="20" s="1"/>
  <c r="AY2144" i="20" s="1"/>
  <c r="AW2128" i="20"/>
  <c r="AX2128" i="20" s="1"/>
  <c r="AY2128" i="20" s="1"/>
  <c r="AW2112" i="20"/>
  <c r="AX2112" i="20" s="1"/>
  <c r="AY2112" i="20" s="1"/>
  <c r="AW2096" i="20"/>
  <c r="AX2096" i="20" s="1"/>
  <c r="AY2096" i="20" s="1"/>
  <c r="AW2088" i="20"/>
  <c r="AX2088" i="20" s="1"/>
  <c r="AY2088" i="20" s="1"/>
  <c r="AW2072" i="20"/>
  <c r="AX2072" i="20" s="1"/>
  <c r="AY2072" i="20" s="1"/>
  <c r="AW2056" i="20"/>
  <c r="AX2056" i="20" s="1"/>
  <c r="AY2056" i="20" s="1"/>
  <c r="AW2040" i="20"/>
  <c r="AX2040" i="20" s="1"/>
  <c r="AY2040" i="20" s="1"/>
  <c r="AW2024" i="20"/>
  <c r="AX2024" i="20" s="1"/>
  <c r="AY2024" i="20" s="1"/>
  <c r="AW2008" i="20"/>
  <c r="AX2008" i="20" s="1"/>
  <c r="AY2008" i="20" s="1"/>
  <c r="AW1992" i="20"/>
  <c r="AX1992" i="20" s="1"/>
  <c r="AY1992" i="20" s="1"/>
  <c r="AW1976" i="20"/>
  <c r="AX1976" i="20" s="1"/>
  <c r="AY1976" i="20" s="1"/>
  <c r="AW1960" i="20"/>
  <c r="AX1960" i="20" s="1"/>
  <c r="AY1960" i="20" s="1"/>
  <c r="AW1944" i="20"/>
  <c r="AX1944" i="20" s="1"/>
  <c r="AY1944" i="20" s="1"/>
  <c r="AW1928" i="20"/>
  <c r="AX1928" i="20" s="1"/>
  <c r="AY1928" i="20" s="1"/>
  <c r="AW1912" i="20"/>
  <c r="AX1912" i="20" s="1"/>
  <c r="AY1912" i="20" s="1"/>
  <c r="AW1896" i="20"/>
  <c r="AX1896" i="20" s="1"/>
  <c r="AY1896" i="20" s="1"/>
  <c r="AW1880" i="20"/>
  <c r="AX1880" i="20" s="1"/>
  <c r="AY1880" i="20" s="1"/>
  <c r="AW1864" i="20"/>
  <c r="AX1864" i="20" s="1"/>
  <c r="AY1864" i="20" s="1"/>
  <c r="AW1444" i="20"/>
  <c r="AX1444" i="20" s="1"/>
  <c r="AY1444" i="20" s="1"/>
  <c r="AW1420" i="20"/>
  <c r="AX1420" i="20" s="1"/>
  <c r="AY1420" i="20" s="1"/>
  <c r="AW1404" i="20"/>
  <c r="AX1404" i="20" s="1"/>
  <c r="AY1404" i="20" s="1"/>
  <c r="AW1388" i="20"/>
  <c r="AX1388" i="20" s="1"/>
  <c r="AY1388" i="20" s="1"/>
  <c r="AW1364" i="20"/>
  <c r="AX1364" i="20" s="1"/>
  <c r="AY1364" i="20" s="1"/>
  <c r="AW1348" i="20"/>
  <c r="AX1348" i="20" s="1"/>
  <c r="AY1348" i="20" s="1"/>
  <c r="AW1222" i="20"/>
  <c r="AX1222" i="20" s="1"/>
  <c r="AY1222" i="20" s="1"/>
  <c r="AW1198" i="20"/>
  <c r="AX1198" i="20" s="1"/>
  <c r="AY1198" i="20" s="1"/>
  <c r="AW1050" i="20"/>
  <c r="AX1050" i="20" s="1"/>
  <c r="AY1050" i="20" s="1"/>
  <c r="AW1034" i="20"/>
  <c r="AX1034" i="20" s="1"/>
  <c r="AY1034" i="20" s="1"/>
  <c r="AW1018" i="20"/>
  <c r="AX1018" i="20" s="1"/>
  <c r="AY1018" i="20" s="1"/>
  <c r="AW994" i="20"/>
  <c r="AX994" i="20" s="1"/>
  <c r="AY994" i="20" s="1"/>
  <c r="AW978" i="20"/>
  <c r="AX978" i="20" s="1"/>
  <c r="AY978" i="20" s="1"/>
  <c r="AW959" i="20"/>
  <c r="AX959" i="20" s="1"/>
  <c r="AY959" i="20" s="1"/>
  <c r="AW935" i="20"/>
  <c r="AX935" i="20" s="1"/>
  <c r="AY935" i="20" s="1"/>
  <c r="AW919" i="20"/>
  <c r="AX919" i="20" s="1"/>
  <c r="AY919" i="20" s="1"/>
  <c r="AW903" i="20"/>
  <c r="AX903" i="20" s="1"/>
  <c r="AY903" i="20" s="1"/>
  <c r="AW879" i="20"/>
  <c r="AX879" i="20" s="1"/>
  <c r="AY879" i="20" s="1"/>
  <c r="AZ728" i="20"/>
  <c r="BA728" i="20" s="1"/>
  <c r="BB728" i="20" s="1"/>
  <c r="AZ852" i="20"/>
  <c r="BA852" i="20" s="1"/>
  <c r="BB852" i="20" s="1"/>
  <c r="AZ836" i="20"/>
  <c r="BA836" i="20" s="1"/>
  <c r="BB836" i="20" s="1"/>
  <c r="AZ820" i="20"/>
  <c r="BA820" i="20" s="1"/>
  <c r="BB820" i="20" s="1"/>
  <c r="AW395" i="20"/>
  <c r="AX395" i="20" s="1"/>
  <c r="AY395" i="20" s="1"/>
  <c r="AW209" i="20"/>
  <c r="AX209" i="20" s="1"/>
  <c r="AY209" i="20" s="1"/>
  <c r="AW127" i="20"/>
  <c r="AX127" i="20" s="1"/>
  <c r="AY127" i="20" s="1"/>
  <c r="AZ3982" i="20"/>
  <c r="BA3982" i="20" s="1"/>
  <c r="BB3982" i="20" s="1"/>
  <c r="AZ3942" i="20"/>
  <c r="BA3942" i="20" s="1"/>
  <c r="BB3942" i="20" s="1"/>
  <c r="AW3542" i="20"/>
  <c r="AX3542" i="20" s="1"/>
  <c r="AY3542" i="20" s="1"/>
  <c r="AW3478" i="20"/>
  <c r="AX3478" i="20" s="1"/>
  <c r="AY3478" i="20" s="1"/>
  <c r="AW3916" i="20"/>
  <c r="AX3916" i="20" s="1"/>
  <c r="AY3916" i="20" s="1"/>
  <c r="AW3892" i="20"/>
  <c r="AX3892" i="20" s="1"/>
  <c r="AY3892" i="20" s="1"/>
  <c r="AW3828" i="20"/>
  <c r="AX3828" i="20" s="1"/>
  <c r="AY3828" i="20" s="1"/>
  <c r="AW3788" i="20"/>
  <c r="AX3788" i="20" s="1"/>
  <c r="AY3788" i="20" s="1"/>
  <c r="AW3756" i="20"/>
  <c r="AX3756" i="20" s="1"/>
  <c r="AY3756" i="20" s="1"/>
  <c r="AW3740" i="20"/>
  <c r="AX3740" i="20" s="1"/>
  <c r="AY3740" i="20" s="1"/>
  <c r="AW3708" i="20"/>
  <c r="AX3708" i="20" s="1"/>
  <c r="AY3708" i="20" s="1"/>
  <c r="AW3692" i="20"/>
  <c r="AX3692" i="20" s="1"/>
  <c r="AY3692" i="20" s="1"/>
  <c r="AW3676" i="20"/>
  <c r="AX3676" i="20" s="1"/>
  <c r="AY3676" i="20" s="1"/>
  <c r="AW3652" i="20"/>
  <c r="AX3652" i="20" s="1"/>
  <c r="AY3652" i="20" s="1"/>
  <c r="AW3636" i="20"/>
  <c r="AX3636" i="20" s="1"/>
  <c r="AY3636" i="20" s="1"/>
  <c r="AW3620" i="20"/>
  <c r="AX3620" i="20" s="1"/>
  <c r="AY3620" i="20" s="1"/>
  <c r="AW3604" i="20"/>
  <c r="AX3604" i="20" s="1"/>
  <c r="AY3604" i="20" s="1"/>
  <c r="AW3588" i="20"/>
  <c r="AX3588" i="20" s="1"/>
  <c r="AY3588" i="20" s="1"/>
  <c r="AW3572" i="20"/>
  <c r="AX3572" i="20" s="1"/>
  <c r="AY3572" i="20" s="1"/>
  <c r="AW3497" i="20"/>
  <c r="AX3497" i="20" s="1"/>
  <c r="AY3497" i="20" s="1"/>
  <c r="AZ1855" i="20"/>
  <c r="BA1855" i="20" s="1"/>
  <c r="BB1855" i="20" s="1"/>
  <c r="AW2147" i="20"/>
  <c r="AX2147" i="20" s="1"/>
  <c r="AY2147" i="20" s="1"/>
  <c r="AW2131" i="20"/>
  <c r="AX2131" i="20" s="1"/>
  <c r="AY2131" i="20" s="1"/>
  <c r="AW2115" i="20"/>
  <c r="AX2115" i="20" s="1"/>
  <c r="AY2115" i="20" s="1"/>
  <c r="AW2099" i="20"/>
  <c r="AX2099" i="20" s="1"/>
  <c r="AY2099" i="20" s="1"/>
  <c r="AW2083" i="20"/>
  <c r="AX2083" i="20" s="1"/>
  <c r="AY2083" i="20" s="1"/>
  <c r="AW2067" i="20"/>
  <c r="AX2067" i="20" s="1"/>
  <c r="AY2067" i="20" s="1"/>
  <c r="AW2051" i="20"/>
  <c r="AX2051" i="20" s="1"/>
  <c r="AY2051" i="20" s="1"/>
  <c r="AW2035" i="20"/>
  <c r="AX2035" i="20" s="1"/>
  <c r="AY2035" i="20" s="1"/>
  <c r="AW2019" i="20"/>
  <c r="AX2019" i="20" s="1"/>
  <c r="AY2019" i="20" s="1"/>
  <c r="AW2003" i="20"/>
  <c r="AX2003" i="20" s="1"/>
  <c r="AY2003" i="20" s="1"/>
  <c r="AW1987" i="20"/>
  <c r="AX1987" i="20" s="1"/>
  <c r="AY1987" i="20" s="1"/>
  <c r="AW1971" i="20"/>
  <c r="AX1971" i="20" s="1"/>
  <c r="AY1971" i="20" s="1"/>
  <c r="AW1955" i="20"/>
  <c r="AX1955" i="20" s="1"/>
  <c r="AY1955" i="20" s="1"/>
  <c r="AW1939" i="20"/>
  <c r="AX1939" i="20" s="1"/>
  <c r="AY1939" i="20" s="1"/>
  <c r="AW1923" i="20"/>
  <c r="AX1923" i="20" s="1"/>
  <c r="AY1923" i="20" s="1"/>
  <c r="AW1907" i="20"/>
  <c r="AX1907" i="20" s="1"/>
  <c r="AY1907" i="20" s="1"/>
  <c r="AW1891" i="20"/>
  <c r="AX1891" i="20" s="1"/>
  <c r="AY1891" i="20" s="1"/>
  <c r="AW1875" i="20"/>
  <c r="AX1875" i="20" s="1"/>
  <c r="AY1875" i="20" s="1"/>
  <c r="AZ1266" i="20"/>
  <c r="BA1266" i="20" s="1"/>
  <c r="BB1266" i="20" s="1"/>
  <c r="AZ1295" i="20"/>
  <c r="BA1295" i="20" s="1"/>
  <c r="BB1295" i="20" s="1"/>
  <c r="AZ1247" i="20"/>
  <c r="BA1247" i="20" s="1"/>
  <c r="BB1247" i="20" s="1"/>
  <c r="AW1447" i="20"/>
  <c r="AX1447" i="20" s="1"/>
  <c r="AY1447" i="20" s="1"/>
  <c r="AW1423" i="20"/>
  <c r="AX1423" i="20" s="1"/>
  <c r="AY1423" i="20" s="1"/>
  <c r="AW1407" i="20"/>
  <c r="AX1407" i="20" s="1"/>
  <c r="AY1407" i="20" s="1"/>
  <c r="AW1391" i="20"/>
  <c r="AX1391" i="20" s="1"/>
  <c r="AY1391" i="20" s="1"/>
  <c r="AW1367" i="20"/>
  <c r="AX1367" i="20" s="1"/>
  <c r="AY1367" i="20" s="1"/>
  <c r="AW1351" i="20"/>
  <c r="AX1351" i="20" s="1"/>
  <c r="AY1351" i="20" s="1"/>
  <c r="AW1213" i="20"/>
  <c r="AX1213" i="20" s="1"/>
  <c r="AY1213" i="20" s="1"/>
  <c r="AW1189" i="20"/>
  <c r="AX1189" i="20" s="1"/>
  <c r="AY1189" i="20" s="1"/>
  <c r="AW1033" i="20"/>
  <c r="AX1033" i="20" s="1"/>
  <c r="AY1033" i="20" s="1"/>
  <c r="AW1017" i="20"/>
  <c r="AX1017" i="20" s="1"/>
  <c r="AY1017" i="20" s="1"/>
  <c r="AW993" i="20"/>
  <c r="AX993" i="20" s="1"/>
  <c r="AY993" i="20" s="1"/>
  <c r="AW977" i="20"/>
  <c r="AX977" i="20" s="1"/>
  <c r="AY977" i="20" s="1"/>
  <c r="AW958" i="20"/>
  <c r="AX958" i="20" s="1"/>
  <c r="AY958" i="20" s="1"/>
  <c r="AW942" i="20"/>
  <c r="AX942" i="20" s="1"/>
  <c r="AY942" i="20" s="1"/>
  <c r="AW918" i="20"/>
  <c r="AX918" i="20" s="1"/>
  <c r="AY918" i="20" s="1"/>
  <c r="AW902" i="20"/>
  <c r="AX902" i="20" s="1"/>
  <c r="AY902" i="20" s="1"/>
  <c r="AW894" i="20"/>
  <c r="AX894" i="20" s="1"/>
  <c r="AY894" i="20" s="1"/>
  <c r="AW878" i="20"/>
  <c r="AX878" i="20" s="1"/>
  <c r="AY878" i="20" s="1"/>
  <c r="AZ724" i="20"/>
  <c r="BA724" i="20" s="1"/>
  <c r="BB724" i="20" s="1"/>
  <c r="AZ706" i="20"/>
  <c r="BA706" i="20" s="1"/>
  <c r="BB706" i="20" s="1"/>
  <c r="AZ747" i="20"/>
  <c r="BA747" i="20" s="1"/>
  <c r="BB747" i="20" s="1"/>
  <c r="AZ715" i="20"/>
  <c r="BA715" i="20" s="1"/>
  <c r="BB715" i="20" s="1"/>
  <c r="AZ855" i="20"/>
  <c r="BA855" i="20" s="1"/>
  <c r="BB855" i="20" s="1"/>
  <c r="AZ847" i="20"/>
  <c r="BA847" i="20" s="1"/>
  <c r="BB847" i="20" s="1"/>
  <c r="AZ839" i="20"/>
  <c r="BA839" i="20" s="1"/>
  <c r="BB839" i="20" s="1"/>
  <c r="AZ831" i="20"/>
  <c r="BA831" i="20" s="1"/>
  <c r="BB831" i="20" s="1"/>
  <c r="AZ823" i="20"/>
  <c r="BA823" i="20" s="1"/>
  <c r="BB823" i="20" s="1"/>
  <c r="AZ815" i="20"/>
  <c r="BA815" i="20" s="1"/>
  <c r="BB815" i="20" s="1"/>
  <c r="AZ807" i="20"/>
  <c r="BA807" i="20" s="1"/>
  <c r="BB807" i="20" s="1"/>
  <c r="AZ746" i="20"/>
  <c r="BA746" i="20" s="1"/>
  <c r="BB746" i="20" s="1"/>
  <c r="AZ729" i="20"/>
  <c r="BA729" i="20" s="1"/>
  <c r="BB729" i="20" s="1"/>
  <c r="AZ642" i="20"/>
  <c r="BA642" i="20" s="1"/>
  <c r="BB642" i="20" s="1"/>
  <c r="AZ634" i="20"/>
  <c r="BA634" i="20" s="1"/>
  <c r="BB634" i="20" s="1"/>
  <c r="AZ626" i="20"/>
  <c r="BA626" i="20" s="1"/>
  <c r="BB626" i="20" s="1"/>
  <c r="AZ641" i="20"/>
  <c r="BA641" i="20" s="1"/>
  <c r="BB641" i="20" s="1"/>
  <c r="AZ633" i="20"/>
  <c r="BA633" i="20" s="1"/>
  <c r="BB633" i="20" s="1"/>
  <c r="AZ625" i="20"/>
  <c r="BA625" i="20" s="1"/>
  <c r="BB625" i="20" s="1"/>
  <c r="AZ606" i="20"/>
  <c r="BA606" i="20" s="1"/>
  <c r="BB606" i="20" s="1"/>
  <c r="AZ621" i="20"/>
  <c r="BA621" i="20" s="1"/>
  <c r="BB621" i="20" s="1"/>
  <c r="AZ613" i="20"/>
  <c r="BA613" i="20" s="1"/>
  <c r="BB613" i="20" s="1"/>
  <c r="AZ605" i="20"/>
  <c r="BA605" i="20" s="1"/>
  <c r="BB605" i="20" s="1"/>
  <c r="AZ329" i="20"/>
  <c r="BA329" i="20" s="1"/>
  <c r="BB329" i="20" s="1"/>
  <c r="AZ331" i="20"/>
  <c r="BA331" i="20" s="1"/>
  <c r="BB331" i="20" s="1"/>
  <c r="AZ403" i="20"/>
  <c r="BA403" i="20" s="1"/>
  <c r="BB403" i="20" s="1"/>
  <c r="AZ355" i="20"/>
  <c r="BA355" i="20" s="1"/>
  <c r="BB355" i="20" s="1"/>
  <c r="AZ358" i="20"/>
  <c r="BA358" i="20" s="1"/>
  <c r="BB358" i="20" s="1"/>
  <c r="AZ341" i="20"/>
  <c r="BA341" i="20" s="1"/>
  <c r="BB341" i="20" s="1"/>
  <c r="AW2413" i="20"/>
  <c r="AX2413" i="20" s="1"/>
  <c r="AY2413" i="20" s="1"/>
  <c r="AW2409" i="20"/>
  <c r="AX2409" i="20" s="1"/>
  <c r="AY2409" i="20" s="1"/>
  <c r="AW2405" i="20"/>
  <c r="AX2405" i="20" s="1"/>
  <c r="AY2405" i="20" s="1"/>
  <c r="AW2401" i="20"/>
  <c r="AX2401" i="20" s="1"/>
  <c r="AY2401" i="20" s="1"/>
  <c r="AW2397" i="20"/>
  <c r="AX2397" i="20" s="1"/>
  <c r="AY2397" i="20" s="1"/>
  <c r="AW2393" i="20"/>
  <c r="AX2393" i="20" s="1"/>
  <c r="AY2393" i="20" s="1"/>
  <c r="AW2389" i="20"/>
  <c r="AX2389" i="20" s="1"/>
  <c r="AY2389" i="20" s="1"/>
  <c r="AW2385" i="20"/>
  <c r="AX2385" i="20"/>
  <c r="AY2385" i="20" s="1"/>
  <c r="AW2381" i="20"/>
  <c r="AX2381" i="20" s="1"/>
  <c r="AY2381" i="20" s="1"/>
  <c r="AW2377" i="20"/>
  <c r="AX2377" i="20" s="1"/>
  <c r="AY2377" i="20" s="1"/>
  <c r="AW1234" i="20"/>
  <c r="AX1234" i="20" s="1"/>
  <c r="AY1234" i="20" s="1"/>
  <c r="AW1226" i="20"/>
  <c r="AX1226" i="20" s="1"/>
  <c r="AY1226" i="20" s="1"/>
  <c r="AW971" i="20"/>
  <c r="AX971" i="20" s="1"/>
  <c r="AY971" i="20" s="1"/>
  <c r="AW780" i="20"/>
  <c r="AX780" i="20" s="1"/>
  <c r="AY780" i="20" s="1"/>
  <c r="AW799" i="20"/>
  <c r="AX799" i="20" s="1"/>
  <c r="AY799" i="20" s="1"/>
  <c r="AW767" i="20"/>
  <c r="AX767" i="20" s="1"/>
  <c r="AY767" i="20" s="1"/>
  <c r="AZ782" i="20"/>
  <c r="BA782" i="20" s="1"/>
  <c r="BB782" i="20" s="1"/>
  <c r="AZ750" i="20"/>
  <c r="BA750" i="20" s="1"/>
  <c r="BB750" i="20" s="1"/>
  <c r="AZ797" i="20"/>
  <c r="BA797" i="20" s="1"/>
  <c r="BB797" i="20" s="1"/>
  <c r="AZ765" i="20"/>
  <c r="BA765" i="20" s="1"/>
  <c r="BB765" i="20" s="1"/>
  <c r="AW293" i="20"/>
  <c r="AX293" i="20" s="1"/>
  <c r="AY293" i="20" s="1"/>
  <c r="AW366" i="20"/>
  <c r="AX366" i="20" s="1"/>
  <c r="AY366" i="20" s="1"/>
  <c r="AW311" i="20"/>
  <c r="AX311" i="20" s="1"/>
  <c r="AY311" i="20" s="1"/>
  <c r="AW295" i="20"/>
  <c r="AX295" i="20" s="1"/>
  <c r="AY295" i="20" s="1"/>
  <c r="AW279" i="20"/>
  <c r="AX279" i="20" s="1"/>
  <c r="AY279" i="20" s="1"/>
  <c r="AZ187" i="20"/>
  <c r="BA187" i="20" s="1"/>
  <c r="BB187" i="20" s="1"/>
  <c r="AW249" i="20"/>
  <c r="AX249" i="20" s="1"/>
  <c r="AY249" i="20" s="1"/>
  <c r="AW241" i="20"/>
  <c r="AX241" i="20"/>
  <c r="AY241" i="20" s="1"/>
  <c r="AZ191" i="20"/>
  <c r="BA191" i="20" s="1"/>
  <c r="BB191" i="20" s="1"/>
  <c r="AZ110" i="20"/>
  <c r="BA110" i="20" s="1"/>
  <c r="BB110" i="20" s="1"/>
  <c r="AZ95" i="20"/>
  <c r="BA95" i="20" s="1"/>
  <c r="BB95" i="20" s="1"/>
  <c r="AW159" i="20"/>
  <c r="AX159" i="20" s="1"/>
  <c r="AY159" i="20" s="1"/>
  <c r="AW151" i="20"/>
  <c r="AX151" i="20" s="1"/>
  <c r="AY151" i="20" s="1"/>
  <c r="AW143" i="20"/>
  <c r="AX143" i="20" s="1"/>
  <c r="AY143" i="20" s="1"/>
  <c r="AZ3305" i="20"/>
  <c r="BA3305" i="20" s="1"/>
  <c r="BB3305" i="20" s="1"/>
  <c r="AZ3289" i="20"/>
  <c r="BA3289" i="20" s="1"/>
  <c r="BB3289" i="20" s="1"/>
  <c r="AW970" i="20"/>
  <c r="AX970" i="20" s="1"/>
  <c r="AY970" i="20" s="1"/>
  <c r="AW776" i="20"/>
  <c r="AX776" i="20" s="1"/>
  <c r="AY776" i="20" s="1"/>
  <c r="AW795" i="20"/>
  <c r="AX795" i="20" s="1"/>
  <c r="AY795" i="20" s="1"/>
  <c r="AZ761" i="20"/>
  <c r="BA761" i="20" s="1"/>
  <c r="BB761" i="20" s="1"/>
  <c r="AZ707" i="20"/>
  <c r="BA707" i="20" s="1"/>
  <c r="BB707" i="20" s="1"/>
  <c r="AZ794" i="20"/>
  <c r="BA794" i="20" s="1"/>
  <c r="BB794" i="20" s="1"/>
  <c r="AZ762" i="20"/>
  <c r="BA762" i="20" s="1"/>
  <c r="BB762" i="20" s="1"/>
  <c r="AZ670" i="20"/>
  <c r="BA670" i="20"/>
  <c r="BB670" i="20" s="1"/>
  <c r="AZ777" i="20"/>
  <c r="BA777" i="20" s="1"/>
  <c r="BB777" i="20" s="1"/>
  <c r="AZ698" i="20"/>
  <c r="BA698" i="20" s="1"/>
  <c r="BB698" i="20" s="1"/>
  <c r="AZ689" i="20"/>
  <c r="BA689" i="20"/>
  <c r="BB689" i="20" s="1"/>
  <c r="AZ663" i="20"/>
  <c r="BA663" i="20" s="1"/>
  <c r="BB663" i="20" s="1"/>
  <c r="AW3915" i="20"/>
  <c r="AX3915" i="20" s="1"/>
  <c r="AY3915" i="20" s="1"/>
  <c r="AW3851" i="20"/>
  <c r="AX3851" i="20" s="1"/>
  <c r="AY3851" i="20" s="1"/>
  <c r="AW3843" i="20"/>
  <c r="AX3843" i="20" s="1"/>
  <c r="AY3843" i="20" s="1"/>
  <c r="AW3835" i="20"/>
  <c r="AX3835" i="20" s="1"/>
  <c r="AY3835" i="20" s="1"/>
  <c r="AW3827" i="20"/>
  <c r="AX3827" i="20" s="1"/>
  <c r="AY3827" i="20" s="1"/>
  <c r="AW3819" i="20"/>
  <c r="AX3819" i="20" s="1"/>
  <c r="AY3819" i="20" s="1"/>
  <c r="AW3811" i="20"/>
  <c r="AX3811" i="20" s="1"/>
  <c r="AY3811" i="20" s="1"/>
  <c r="AW3803" i="20"/>
  <c r="AX3803" i="20" s="1"/>
  <c r="AY3803" i="20" s="1"/>
  <c r="AW3795" i="20"/>
  <c r="AX3795" i="20" s="1"/>
  <c r="AY3795" i="20" s="1"/>
  <c r="AW3763" i="20"/>
  <c r="AX3763" i="20" s="1"/>
  <c r="AY3763" i="20" s="1"/>
  <c r="AW3755" i="20"/>
  <c r="AX3755" i="20" s="1"/>
  <c r="AY3755" i="20" s="1"/>
  <c r="AZ3493" i="20"/>
  <c r="BA3493" i="20" s="1"/>
  <c r="BB3493" i="20" s="1"/>
  <c r="AZ3461" i="20"/>
  <c r="BA3461" i="20" s="1"/>
  <c r="BB3461" i="20" s="1"/>
  <c r="AZ3429" i="20"/>
  <c r="BA3429" i="20" s="1"/>
  <c r="BB3429" i="20" s="1"/>
  <c r="AZ3397" i="20"/>
  <c r="BA3397" i="20" s="1"/>
  <c r="BB3397" i="20" s="1"/>
  <c r="AZ3365" i="20"/>
  <c r="BA3365" i="20" s="1"/>
  <c r="BB3365" i="20" s="1"/>
  <c r="AZ3333" i="20"/>
  <c r="BA3333" i="20" s="1"/>
  <c r="BB3333" i="20" s="1"/>
  <c r="AW2740" i="20"/>
  <c r="AX2740" i="20"/>
  <c r="AY2740" i="20" s="1"/>
  <c r="AW2724" i="20"/>
  <c r="AX2724" i="20" s="1"/>
  <c r="AY2724" i="20" s="1"/>
  <c r="AW2708" i="20"/>
  <c r="AX2708" i="20" s="1"/>
  <c r="AY2708" i="20" s="1"/>
  <c r="AW2692" i="20"/>
  <c r="AX2692" i="20" s="1"/>
  <c r="AY2692" i="20" s="1"/>
  <c r="AZ599" i="20"/>
  <c r="BA599" i="20" s="1"/>
  <c r="BB599" i="20" s="1"/>
  <c r="AW317" i="20"/>
  <c r="AX317" i="20" s="1"/>
  <c r="AY317" i="20" s="1"/>
  <c r="AW285" i="20"/>
  <c r="AX285" i="20" s="1"/>
  <c r="AY285" i="20" s="1"/>
  <c r="AW368" i="20"/>
  <c r="AX368" i="20" s="1"/>
  <c r="AY368" i="20" s="1"/>
  <c r="AW360" i="20"/>
  <c r="AX360" i="20" s="1"/>
  <c r="AY360" i="20" s="1"/>
  <c r="AW315" i="20"/>
  <c r="AX315" i="20" s="1"/>
  <c r="AY315" i="20" s="1"/>
  <c r="AW299" i="20"/>
  <c r="AX299" i="20" s="1"/>
  <c r="AY299" i="20" s="1"/>
  <c r="AW283" i="20"/>
  <c r="AX283" i="20"/>
  <c r="AY283" i="20" s="1"/>
  <c r="AZ203" i="20"/>
  <c r="BA203" i="20" s="1"/>
  <c r="BB203" i="20" s="1"/>
  <c r="AW251" i="20"/>
  <c r="AX251" i="20" s="1"/>
  <c r="AY251" i="20" s="1"/>
  <c r="AW243" i="20"/>
  <c r="AX243" i="20" s="1"/>
  <c r="AY243" i="20" s="1"/>
  <c r="AZ175" i="20"/>
  <c r="BA175" i="20" s="1"/>
  <c r="BB175" i="20" s="1"/>
  <c r="AZ102" i="20"/>
  <c r="BA102" i="20" s="1"/>
  <c r="BB102" i="20" s="1"/>
  <c r="AZ103" i="20"/>
  <c r="BA103" i="20" s="1"/>
  <c r="BB103" i="20" s="1"/>
  <c r="AW165" i="20"/>
  <c r="AX165" i="20" s="1"/>
  <c r="AY165" i="20" s="1"/>
  <c r="AW157" i="20"/>
  <c r="AX157" i="20" s="1"/>
  <c r="AY157" i="20" s="1"/>
  <c r="AW149" i="20"/>
  <c r="AX149" i="20" s="1"/>
  <c r="AY149" i="20" s="1"/>
  <c r="AZ104" i="20"/>
  <c r="BA104" i="20" s="1"/>
  <c r="BB104" i="20" s="1"/>
  <c r="AW15" i="20"/>
  <c r="AX15" i="20" s="1"/>
  <c r="AY15" i="20" s="1"/>
  <c r="AZ3460" i="20"/>
  <c r="BA3460" i="20" s="1"/>
  <c r="BB3460" i="20" s="1"/>
  <c r="AZ3408" i="20"/>
  <c r="BA3408" i="20" s="1"/>
  <c r="BB3408" i="20" s="1"/>
  <c r="AZ3366" i="20"/>
  <c r="BA3366" i="20" s="1"/>
  <c r="BB3366" i="20" s="1"/>
  <c r="AZ3310" i="20"/>
  <c r="BA3310" i="20" s="1"/>
  <c r="BB3310" i="20" s="1"/>
  <c r="AZ3456" i="20"/>
  <c r="BA3456" i="20" s="1"/>
  <c r="BB3456" i="20" s="1"/>
  <c r="AZ3362" i="20"/>
  <c r="BA3362" i="20" s="1"/>
  <c r="BB3362" i="20" s="1"/>
  <c r="AZ3559" i="20"/>
  <c r="BA3559" i="20" s="1"/>
  <c r="BB3559" i="20" s="1"/>
  <c r="AZ3495" i="20"/>
  <c r="BA3495" i="20" s="1"/>
  <c r="BB3495" i="20" s="1"/>
  <c r="AZ3390" i="20"/>
  <c r="BA3390" i="20" s="1"/>
  <c r="BB3390" i="20" s="1"/>
  <c r="AZ3284" i="20"/>
  <c r="BA3284" i="20" s="1"/>
  <c r="BB3284" i="20" s="1"/>
  <c r="AZ3528" i="20"/>
  <c r="BA3528" i="20" s="1"/>
  <c r="BB3528" i="20" s="1"/>
  <c r="AZ3432" i="20"/>
  <c r="BA3432" i="20" s="1"/>
  <c r="BB3432" i="20" s="1"/>
  <c r="AZ3364" i="20"/>
  <c r="BA3364" i="20" s="1"/>
  <c r="BB3364" i="20" s="1"/>
  <c r="AW2792" i="20"/>
  <c r="AX2792" i="20" s="1"/>
  <c r="AY2792" i="20" s="1"/>
  <c r="AW2760" i="20"/>
  <c r="AX2760" i="20" s="1"/>
  <c r="AY2760" i="20" s="1"/>
  <c r="AW2712" i="20"/>
  <c r="AX2712" i="20" s="1"/>
  <c r="AY2712" i="20" s="1"/>
  <c r="AW2648" i="20"/>
  <c r="AX2648" i="20" s="1"/>
  <c r="AY2648" i="20" s="1"/>
  <c r="AW2608" i="20"/>
  <c r="AX2608" i="20"/>
  <c r="AY2608" i="20" s="1"/>
  <c r="AW2576" i="20"/>
  <c r="AX2576" i="20" s="1"/>
  <c r="AY2576" i="20" s="1"/>
  <c r="AW2544" i="20"/>
  <c r="AX2544" i="20" s="1"/>
  <c r="AY2544" i="20" s="1"/>
  <c r="AW2803" i="20"/>
  <c r="AX2803" i="20" s="1"/>
  <c r="AY2803" i="20" s="1"/>
  <c r="AW2771" i="20"/>
  <c r="AX2771" i="20" s="1"/>
  <c r="AY2771" i="20" s="1"/>
  <c r="AW2739" i="20"/>
  <c r="AX2739" i="20" s="1"/>
  <c r="AY2739" i="20" s="1"/>
  <c r="AW2707" i="20"/>
  <c r="AX2707" i="20" s="1"/>
  <c r="AY2707" i="20" s="1"/>
  <c r="AW2675" i="20"/>
  <c r="AX2675" i="20" s="1"/>
  <c r="AY2675" i="20" s="1"/>
  <c r="AW2643" i="20"/>
  <c r="AX2643" i="20" s="1"/>
  <c r="AY2643" i="20" s="1"/>
  <c r="AW2611" i="20"/>
  <c r="AX2611" i="20" s="1"/>
  <c r="AY2611" i="20" s="1"/>
  <c r="AW2579" i="20"/>
  <c r="AX2579" i="20" s="1"/>
  <c r="AY2579" i="20" s="1"/>
  <c r="AW2547" i="20"/>
  <c r="AX2547" i="20" s="1"/>
  <c r="AY2547" i="20" s="1"/>
  <c r="AW2515" i="20"/>
  <c r="AX2515" i="20" s="1"/>
  <c r="AY2515" i="20" s="1"/>
  <c r="AW3006" i="20"/>
  <c r="AX3006" i="20" s="1"/>
  <c r="AY3006" i="20" s="1"/>
  <c r="AW2998" i="20"/>
  <c r="AX2998" i="20" s="1"/>
  <c r="AY2998" i="20" s="1"/>
  <c r="AW2990" i="20"/>
  <c r="AX2990" i="20" s="1"/>
  <c r="AY2990" i="20" s="1"/>
  <c r="AW2982" i="20"/>
  <c r="AX2982" i="20"/>
  <c r="AY2982" i="20" s="1"/>
  <c r="AW2974" i="20"/>
  <c r="AX2974" i="20" s="1"/>
  <c r="AY2974" i="20" s="1"/>
  <c r="AW2966" i="20"/>
  <c r="AX2966" i="20" s="1"/>
  <c r="AY2966" i="20" s="1"/>
  <c r="AW2958" i="20"/>
  <c r="AX2958" i="20" s="1"/>
  <c r="AY2958" i="20" s="1"/>
  <c r="AW2950" i="20"/>
  <c r="AX2950" i="20" s="1"/>
  <c r="AY2950" i="20" s="1"/>
  <c r="AW2942" i="20"/>
  <c r="AX2942" i="20" s="1"/>
  <c r="AY2942" i="20" s="1"/>
  <c r="AW2934" i="20"/>
  <c r="AX2934" i="20" s="1"/>
  <c r="AY2934" i="20" s="1"/>
  <c r="AW2926" i="20"/>
  <c r="AX2926" i="20" s="1"/>
  <c r="AY2926" i="20" s="1"/>
  <c r="AW2918" i="20"/>
  <c r="AX2918" i="20"/>
  <c r="AY2918" i="20" s="1"/>
  <c r="AW2910" i="20"/>
  <c r="AX2910" i="20" s="1"/>
  <c r="AY2910" i="20" s="1"/>
  <c r="AW2902" i="20"/>
  <c r="AX2902" i="20" s="1"/>
  <c r="AY2902" i="20" s="1"/>
  <c r="AW2894" i="20"/>
  <c r="AX2894" i="20" s="1"/>
  <c r="AY2894" i="20" s="1"/>
  <c r="AW2886" i="20"/>
  <c r="AX2886" i="20" s="1"/>
  <c r="AY2886" i="20" s="1"/>
  <c r="AW2878" i="20"/>
  <c r="AX2878" i="20" s="1"/>
  <c r="AY2878" i="20" s="1"/>
  <c r="AW2870" i="20"/>
  <c r="AX2870" i="20" s="1"/>
  <c r="AY2870" i="20" s="1"/>
  <c r="AW2862" i="20"/>
  <c r="AX2862" i="20" s="1"/>
  <c r="AY2862" i="20" s="1"/>
  <c r="AW2854" i="20"/>
  <c r="AX2854" i="20"/>
  <c r="AY2854" i="20" s="1"/>
  <c r="AW2846" i="20"/>
  <c r="AX2846" i="20" s="1"/>
  <c r="AY2846" i="20" s="1"/>
  <c r="AW2838" i="20"/>
  <c r="AX2838" i="20" s="1"/>
  <c r="AY2838" i="20" s="1"/>
  <c r="AW2585" i="20"/>
  <c r="AX2585" i="20" s="1"/>
  <c r="AY2585" i="20" s="1"/>
  <c r="AW2553" i="20"/>
  <c r="AX2553" i="20" s="1"/>
  <c r="AY2553" i="20" s="1"/>
  <c r="AW2521" i="20"/>
  <c r="AX2521" i="20" s="1"/>
  <c r="AY2521" i="20" s="1"/>
  <c r="AZ1839" i="20"/>
  <c r="BA1839" i="20" s="1"/>
  <c r="BB1839" i="20" s="1"/>
  <c r="AW2505" i="20"/>
  <c r="AX2505" i="20" s="1"/>
  <c r="AY2505" i="20" s="1"/>
  <c r="AW2497" i="20"/>
  <c r="AX2497" i="20" s="1"/>
  <c r="AY2497" i="20" s="1"/>
  <c r="AW2489" i="20"/>
  <c r="AX2489" i="20" s="1"/>
  <c r="AY2489" i="20" s="1"/>
  <c r="AW2481" i="20"/>
  <c r="AX2481" i="20" s="1"/>
  <c r="AY2481" i="20" s="1"/>
  <c r="AW2473" i="20"/>
  <c r="AX2473" i="20" s="1"/>
  <c r="AY2473" i="20" s="1"/>
  <c r="AW2456" i="20"/>
  <c r="AX2456" i="20" s="1"/>
  <c r="AY2456" i="20" s="1"/>
  <c r="AW2440" i="20"/>
  <c r="AX2440" i="20" s="1"/>
  <c r="AY2440" i="20" s="1"/>
  <c r="AW2424" i="20"/>
  <c r="AX2424" i="20" s="1"/>
  <c r="AY2424" i="20" s="1"/>
  <c r="AW2408" i="20"/>
  <c r="AX2408" i="20" s="1"/>
  <c r="AY2408" i="20" s="1"/>
  <c r="AW2392" i="20"/>
  <c r="AX2392" i="20"/>
  <c r="AY2392" i="20" s="1"/>
  <c r="AW2376" i="20"/>
  <c r="AX2376" i="20" s="1"/>
  <c r="AY2376" i="20" s="1"/>
  <c r="AW2360" i="20"/>
  <c r="AX2360" i="20" s="1"/>
  <c r="AY2360" i="20" s="1"/>
  <c r="AW2344" i="20"/>
  <c r="AX2344" i="20" s="1"/>
  <c r="AY2344" i="20" s="1"/>
  <c r="AW2328" i="20"/>
  <c r="AX2328" i="20" s="1"/>
  <c r="AY2328" i="20" s="1"/>
  <c r="AW2312" i="20"/>
  <c r="AX2312" i="20" s="1"/>
  <c r="AY2312" i="20" s="1"/>
  <c r="AW2296" i="20"/>
  <c r="AX2296" i="20" s="1"/>
  <c r="AY2296" i="20" s="1"/>
  <c r="AW2280" i="20"/>
  <c r="AX2280" i="20" s="1"/>
  <c r="AY2280" i="20" s="1"/>
  <c r="AW2264" i="20"/>
  <c r="AX2264" i="20"/>
  <c r="AY2264" i="20" s="1"/>
  <c r="AW2248" i="20"/>
  <c r="AX2248" i="20" s="1"/>
  <c r="AY2248" i="20" s="1"/>
  <c r="AW2232" i="20"/>
  <c r="AX2232" i="20" s="1"/>
  <c r="AY2232" i="20" s="1"/>
  <c r="AW2222" i="20"/>
  <c r="AX2222" i="20" s="1"/>
  <c r="AY2222" i="20" s="1"/>
  <c r="AW2214" i="20"/>
  <c r="AX2214" i="20"/>
  <c r="AY2214" i="20" s="1"/>
  <c r="AW2206" i="20"/>
  <c r="AX2206" i="20" s="1"/>
  <c r="AY2206" i="20" s="1"/>
  <c r="AW2198" i="20"/>
  <c r="AX2198" i="20" s="1"/>
  <c r="AY2198" i="20" s="1"/>
  <c r="AW2190" i="20"/>
  <c r="AX2190" i="20" s="1"/>
  <c r="AY2190" i="20" s="1"/>
  <c r="AW2182" i="20"/>
  <c r="AX2182" i="20"/>
  <c r="AY2182" i="20" s="1"/>
  <c r="AW2174" i="20"/>
  <c r="AX2174" i="20" s="1"/>
  <c r="AY2174" i="20" s="1"/>
  <c r="AW2166" i="20"/>
  <c r="AX2166" i="20" s="1"/>
  <c r="AY2166" i="20" s="1"/>
  <c r="AW2158" i="20"/>
  <c r="AX2158" i="20" s="1"/>
  <c r="AY2158" i="20" s="1"/>
  <c r="AZ1822" i="20"/>
  <c r="BA1822" i="20" s="1"/>
  <c r="BB1822" i="20" s="1"/>
  <c r="AZ1811" i="20"/>
  <c r="BA1811" i="20" s="1"/>
  <c r="BB1811" i="20" s="1"/>
  <c r="AZ1324" i="20"/>
  <c r="BA1324" i="20" s="1"/>
  <c r="BB1324" i="20" s="1"/>
  <c r="AW1611" i="20"/>
  <c r="AX1611" i="20" s="1"/>
  <c r="AY1611" i="20" s="1"/>
  <c r="AW1603" i="20"/>
  <c r="AX1603" i="20" s="1"/>
  <c r="AY1603" i="20" s="1"/>
  <c r="AW1595" i="20"/>
  <c r="AX1595" i="20" s="1"/>
  <c r="AY1595" i="20" s="1"/>
  <c r="AW1587" i="20"/>
  <c r="AX1587" i="20" s="1"/>
  <c r="AY1587" i="20" s="1"/>
  <c r="AW1579" i="20"/>
  <c r="AX1579" i="20" s="1"/>
  <c r="AY1579" i="20" s="1"/>
  <c r="AW1571" i="20"/>
  <c r="AX1571" i="20" s="1"/>
  <c r="AY1571" i="20" s="1"/>
  <c r="AW1563" i="20"/>
  <c r="AX1563" i="20" s="1"/>
  <c r="AY1563" i="20" s="1"/>
  <c r="AW1555" i="20"/>
  <c r="AX1555" i="20" s="1"/>
  <c r="AY1555" i="20" s="1"/>
  <c r="AW1547" i="20"/>
  <c r="AX1547" i="20" s="1"/>
  <c r="AY1547" i="20" s="1"/>
  <c r="AW1539" i="20"/>
  <c r="AX1539" i="20" s="1"/>
  <c r="AY1539" i="20" s="1"/>
  <c r="AW1531" i="20"/>
  <c r="AX1531" i="20" s="1"/>
  <c r="AY1531" i="20" s="1"/>
  <c r="AW1523" i="20"/>
  <c r="AX1523" i="20" s="1"/>
  <c r="AY1523" i="20" s="1"/>
  <c r="AW1515" i="20"/>
  <c r="AX1515" i="20" s="1"/>
  <c r="AY1515" i="20" s="1"/>
  <c r="AW1507" i="20"/>
  <c r="AX1507" i="20" s="1"/>
  <c r="AY1507" i="20" s="1"/>
  <c r="AW1499" i="20"/>
  <c r="AX1499" i="20" s="1"/>
  <c r="AY1499" i="20" s="1"/>
  <c r="AW1488" i="20"/>
  <c r="AX1488" i="20" s="1"/>
  <c r="AY1488" i="20" s="1"/>
  <c r="AZ1331" i="20"/>
  <c r="BA1331" i="20" s="1"/>
  <c r="BB1331" i="20" s="1"/>
  <c r="AW1182" i="20"/>
  <c r="AX1182" i="20" s="1"/>
  <c r="AY1182" i="20" s="1"/>
  <c r="AW1174" i="20"/>
  <c r="AX1174" i="20" s="1"/>
  <c r="AY1174" i="20" s="1"/>
  <c r="AW1166" i="20"/>
  <c r="AX1166" i="20" s="1"/>
  <c r="AY1166" i="20" s="1"/>
  <c r="AW1158" i="20"/>
  <c r="AX1158" i="20" s="1"/>
  <c r="AY1158" i="20" s="1"/>
  <c r="AW1150" i="20"/>
  <c r="AX1150" i="20" s="1"/>
  <c r="AY1150" i="20" s="1"/>
  <c r="AW1142" i="20"/>
  <c r="AX1142" i="20" s="1"/>
  <c r="AY1142" i="20" s="1"/>
  <c r="AW1134" i="20"/>
  <c r="AX1134" i="20" s="1"/>
  <c r="AY1134" i="20" s="1"/>
  <c r="AW1126" i="20"/>
  <c r="AX1126" i="20" s="1"/>
  <c r="AY1126" i="20" s="1"/>
  <c r="AW1118" i="20"/>
  <c r="AX1118" i="20" s="1"/>
  <c r="AY1118" i="20" s="1"/>
  <c r="AW1110" i="20"/>
  <c r="AX1110" i="20" s="1"/>
  <c r="AY1110" i="20" s="1"/>
  <c r="AW1102" i="20"/>
  <c r="AX1102" i="20" s="1"/>
  <c r="AY1102" i="20" s="1"/>
  <c r="AW1094" i="20"/>
  <c r="AX1094" i="20" s="1"/>
  <c r="AY1094" i="20" s="1"/>
  <c r="AW1086" i="20"/>
  <c r="AX1086" i="20" s="1"/>
  <c r="AY1086" i="20" s="1"/>
  <c r="AW1078" i="20"/>
  <c r="AX1078" i="20" s="1"/>
  <c r="AY1078" i="20" s="1"/>
  <c r="AW1070" i="20"/>
  <c r="AX1070" i="20" s="1"/>
  <c r="AY1070" i="20" s="1"/>
  <c r="AW1062" i="20"/>
  <c r="AX1062" i="20" s="1"/>
  <c r="AY1062" i="20" s="1"/>
  <c r="AW1054" i="20"/>
  <c r="AX1054" i="20" s="1"/>
  <c r="AY1054" i="20" s="1"/>
  <c r="AZ692" i="20"/>
  <c r="BA692" i="20" s="1"/>
  <c r="BB692" i="20" s="1"/>
  <c r="AZ588" i="20"/>
  <c r="BA588" i="20" s="1"/>
  <c r="BB588" i="20" s="1"/>
  <c r="AZ501" i="20"/>
  <c r="BA501" i="20" s="1"/>
  <c r="BB501" i="20" s="1"/>
  <c r="AZ483" i="20"/>
  <c r="BA483" i="20" s="1"/>
  <c r="BB483" i="20" s="1"/>
  <c r="AW386" i="20"/>
  <c r="AX386" i="20" s="1"/>
  <c r="AY386" i="20" s="1"/>
  <c r="AZ564" i="20"/>
  <c r="BA564" i="20" s="1"/>
  <c r="BB564" i="20" s="1"/>
  <c r="AZ548" i="20"/>
  <c r="BA548" i="20" s="1"/>
  <c r="BB548" i="20" s="1"/>
  <c r="AZ532" i="20"/>
  <c r="BA532" i="20" s="1"/>
  <c r="BB532" i="20" s="1"/>
  <c r="AZ516" i="20"/>
  <c r="BA516" i="20" s="1"/>
  <c r="BB516" i="20" s="1"/>
  <c r="AW392" i="20"/>
  <c r="AX392" i="20" s="1"/>
  <c r="AY392" i="20" s="1"/>
  <c r="AW391" i="20"/>
  <c r="AX391" i="20" s="1"/>
  <c r="AY391" i="20" s="1"/>
  <c r="AW262" i="20"/>
  <c r="AX262" i="20"/>
  <c r="AY262" i="20" s="1"/>
  <c r="AZ224" i="20"/>
  <c r="BA224" i="20" s="1"/>
  <c r="BB224" i="20" s="1"/>
  <c r="AZ230" i="20"/>
  <c r="BA230" i="20" s="1"/>
  <c r="BB230" i="20" s="1"/>
  <c r="AZ192" i="20"/>
  <c r="BA192" i="20"/>
  <c r="BB192" i="20" s="1"/>
  <c r="AZ178" i="20"/>
  <c r="BA178" i="20" s="1"/>
  <c r="BB178" i="20" s="1"/>
  <c r="AZ93" i="20"/>
  <c r="BA93" i="20" s="1"/>
  <c r="BB93" i="20" s="1"/>
  <c r="AZ81" i="20"/>
  <c r="BA81" i="20" s="1"/>
  <c r="BB81" i="20" s="1"/>
  <c r="AZ9" i="20"/>
  <c r="BA9" i="20" s="1"/>
  <c r="BB9" i="20" s="1"/>
  <c r="AZ3444" i="20"/>
  <c r="BA3444" i="20" s="1"/>
  <c r="BB3444" i="20" s="1"/>
  <c r="AZ3398" i="20"/>
  <c r="BA3398" i="20" s="1"/>
  <c r="BB3398" i="20" s="1"/>
  <c r="AZ3355" i="20"/>
  <c r="BA3355" i="20"/>
  <c r="BB3355" i="20" s="1"/>
  <c r="AZ3282" i="20"/>
  <c r="BA3282" i="20" s="1"/>
  <c r="BB3282" i="20" s="1"/>
  <c r="AZ3426" i="20"/>
  <c r="BA3426" i="20" s="1"/>
  <c r="BB3426" i="20" s="1"/>
  <c r="AZ3336" i="20"/>
  <c r="BA3336" i="20" s="1"/>
  <c r="BB3336" i="20" s="1"/>
  <c r="AZ3543" i="20"/>
  <c r="BA3543" i="20" s="1"/>
  <c r="BB3543" i="20" s="1"/>
  <c r="AZ3463" i="20"/>
  <c r="BA3463" i="20" s="1"/>
  <c r="BB3463" i="20" s="1"/>
  <c r="AZ3368" i="20"/>
  <c r="BA3368" i="20" s="1"/>
  <c r="BB3368" i="20" s="1"/>
  <c r="AZ3300" i="20"/>
  <c r="BA3300" i="20" s="1"/>
  <c r="BB3300" i="20" s="1"/>
  <c r="AZ3512" i="20"/>
  <c r="BA3512" i="20" s="1"/>
  <c r="BB3512" i="20" s="1"/>
  <c r="AZ3407" i="20"/>
  <c r="BA3407" i="20" s="1"/>
  <c r="BB3407" i="20" s="1"/>
  <c r="AZ3354" i="20"/>
  <c r="BA3354" i="20"/>
  <c r="BB3354" i="20" s="1"/>
  <c r="AW2800" i="20"/>
  <c r="AX2800" i="20" s="1"/>
  <c r="AY2800" i="20" s="1"/>
  <c r="AW2768" i="20"/>
  <c r="AX2768" i="20" s="1"/>
  <c r="AY2768" i="20" s="1"/>
  <c r="AW2728" i="20"/>
  <c r="AX2728" i="20" s="1"/>
  <c r="AY2728" i="20" s="1"/>
  <c r="AW2664" i="20"/>
  <c r="AX2664" i="20" s="1"/>
  <c r="AY2664" i="20" s="1"/>
  <c r="AW2616" i="20"/>
  <c r="AX2616" i="20" s="1"/>
  <c r="AY2616" i="20" s="1"/>
  <c r="AW2584" i="20"/>
  <c r="AX2584" i="20" s="1"/>
  <c r="AY2584" i="20" s="1"/>
  <c r="AW2552" i="20"/>
  <c r="AX2552" i="20" s="1"/>
  <c r="AY2552" i="20" s="1"/>
  <c r="AW2520" i="20"/>
  <c r="AX2520" i="20" s="1"/>
  <c r="AY2520" i="20" s="1"/>
  <c r="AW2779" i="20"/>
  <c r="AX2779" i="20" s="1"/>
  <c r="AY2779" i="20" s="1"/>
  <c r="AW2747" i="20"/>
  <c r="AX2747" i="20" s="1"/>
  <c r="AY2747" i="20" s="1"/>
  <c r="AW2715" i="20"/>
  <c r="AX2715" i="20" s="1"/>
  <c r="AY2715" i="20" s="1"/>
  <c r="AW2683" i="20"/>
  <c r="AX2683" i="20" s="1"/>
  <c r="AY2683" i="20" s="1"/>
  <c r="AW2651" i="20"/>
  <c r="AX2651" i="20" s="1"/>
  <c r="AY2651" i="20" s="1"/>
  <c r="AW2619" i="20"/>
  <c r="AX2619" i="20" s="1"/>
  <c r="AY2619" i="20" s="1"/>
  <c r="AW2587" i="20"/>
  <c r="AX2587" i="20" s="1"/>
  <c r="AY2587" i="20" s="1"/>
  <c r="AW2555" i="20"/>
  <c r="AX2555" i="20" s="1"/>
  <c r="AY2555" i="20" s="1"/>
  <c r="AW2523" i="20"/>
  <c r="AX2523" i="20" s="1"/>
  <c r="AY2523" i="20" s="1"/>
  <c r="AW3008" i="20"/>
  <c r="AX3008" i="20" s="1"/>
  <c r="AY3008" i="20" s="1"/>
  <c r="AW3000" i="20"/>
  <c r="AX3000" i="20" s="1"/>
  <c r="AY3000" i="20" s="1"/>
  <c r="AW2992" i="20"/>
  <c r="AX2992" i="20" s="1"/>
  <c r="AY2992" i="20" s="1"/>
  <c r="AW2984" i="20"/>
  <c r="AX2984" i="20" s="1"/>
  <c r="AY2984" i="20" s="1"/>
  <c r="AW2976" i="20"/>
  <c r="AX2976" i="20" s="1"/>
  <c r="AY2976" i="20" s="1"/>
  <c r="AW2968" i="20"/>
  <c r="AX2968" i="20" s="1"/>
  <c r="AY2968" i="20" s="1"/>
  <c r="AW2960" i="20"/>
  <c r="AX2960" i="20" s="1"/>
  <c r="AY2960" i="20" s="1"/>
  <c r="AW2952" i="20"/>
  <c r="AX2952" i="20" s="1"/>
  <c r="AY2952" i="20" s="1"/>
  <c r="AW2944" i="20"/>
  <c r="AX2944" i="20" s="1"/>
  <c r="AY2944" i="20" s="1"/>
  <c r="AW2936" i="20"/>
  <c r="AX2936" i="20" s="1"/>
  <c r="AY2936" i="20" s="1"/>
  <c r="AW2928" i="20"/>
  <c r="AX2928" i="20" s="1"/>
  <c r="AY2928" i="20" s="1"/>
  <c r="AW2920" i="20"/>
  <c r="AX2920" i="20" s="1"/>
  <c r="AY2920" i="20" s="1"/>
  <c r="AW2912" i="20"/>
  <c r="AX2912" i="20" s="1"/>
  <c r="AY2912" i="20" s="1"/>
  <c r="AW2904" i="20"/>
  <c r="AX2904" i="20" s="1"/>
  <c r="AY2904" i="20" s="1"/>
  <c r="AW2896" i="20"/>
  <c r="AX2896" i="20" s="1"/>
  <c r="AY2896" i="20" s="1"/>
  <c r="AW2888" i="20"/>
  <c r="AX2888" i="20" s="1"/>
  <c r="AY2888" i="20" s="1"/>
  <c r="AW2880" i="20"/>
  <c r="AX2880" i="20" s="1"/>
  <c r="AY2880" i="20" s="1"/>
  <c r="AW2872" i="20"/>
  <c r="AX2872" i="20" s="1"/>
  <c r="AY2872" i="20" s="1"/>
  <c r="AW2864" i="20"/>
  <c r="AX2864" i="20" s="1"/>
  <c r="AY2864" i="20" s="1"/>
  <c r="AW2856" i="20"/>
  <c r="AX2856" i="20" s="1"/>
  <c r="AY2856" i="20" s="1"/>
  <c r="AW2848" i="20"/>
  <c r="AX2848" i="20" s="1"/>
  <c r="AY2848" i="20" s="1"/>
  <c r="AW2840" i="20"/>
  <c r="AX2840" i="20" s="1"/>
  <c r="AY2840" i="20" s="1"/>
  <c r="AW2832" i="20"/>
  <c r="AX2832" i="20"/>
  <c r="AY2832" i="20" s="1"/>
  <c r="AW2824" i="20"/>
  <c r="AX2824" i="20" s="1"/>
  <c r="AY2824" i="20" s="1"/>
  <c r="AW2816" i="20"/>
  <c r="AX2816" i="20" s="1"/>
  <c r="AY2816" i="20" s="1"/>
  <c r="AW2808" i="20"/>
  <c r="AX2808" i="20" s="1"/>
  <c r="AY2808" i="20" s="1"/>
  <c r="AW2782" i="20"/>
  <c r="AX2782" i="20" s="1"/>
  <c r="AY2782" i="20" s="1"/>
  <c r="AW2750" i="20"/>
  <c r="AX2750" i="20" s="1"/>
  <c r="AY2750" i="20" s="1"/>
  <c r="AW2718" i="20"/>
  <c r="AX2718" i="20" s="1"/>
  <c r="AY2718" i="20" s="1"/>
  <c r="AW2686" i="20"/>
  <c r="AX2686" i="20" s="1"/>
  <c r="AY2686" i="20" s="1"/>
  <c r="AW2654" i="20"/>
  <c r="AX2654" i="20" s="1"/>
  <c r="AY2654" i="20" s="1"/>
  <c r="AW2622" i="20"/>
  <c r="AX2622" i="20" s="1"/>
  <c r="AY2622" i="20" s="1"/>
  <c r="AW2590" i="20"/>
  <c r="AX2590" i="20" s="1"/>
  <c r="AY2590" i="20" s="1"/>
  <c r="AW2558" i="20"/>
  <c r="AX2558" i="20" s="1"/>
  <c r="AY2558" i="20" s="1"/>
  <c r="AW2526" i="20"/>
  <c r="AX2526" i="20" s="1"/>
  <c r="AY2526" i="20" s="1"/>
  <c r="AW2789" i="20"/>
  <c r="AX2789" i="20" s="1"/>
  <c r="AY2789" i="20" s="1"/>
  <c r="AW2757" i="20"/>
  <c r="AX2757" i="20"/>
  <c r="AY2757" i="20" s="1"/>
  <c r="AW2725" i="20"/>
  <c r="AX2725" i="20" s="1"/>
  <c r="AY2725" i="20" s="1"/>
  <c r="AW2693" i="20"/>
  <c r="AX2693" i="20" s="1"/>
  <c r="AY2693" i="20" s="1"/>
  <c r="AW2661" i="20"/>
  <c r="AX2661" i="20" s="1"/>
  <c r="AY2661" i="20" s="1"/>
  <c r="AW2629" i="20"/>
  <c r="AX2629" i="20" s="1"/>
  <c r="AY2629" i="20" s="1"/>
  <c r="AW2597" i="20"/>
  <c r="AX2597" i="20" s="1"/>
  <c r="AY2597" i="20" s="1"/>
  <c r="AW2565" i="20"/>
  <c r="AX2565" i="20" s="1"/>
  <c r="AY2565" i="20" s="1"/>
  <c r="AW2533" i="20"/>
  <c r="AX2533" i="20" s="1"/>
  <c r="AY2533" i="20" s="1"/>
  <c r="AZ1849" i="20"/>
  <c r="BA1849" i="20" s="1"/>
  <c r="BB1849" i="20" s="1"/>
  <c r="AW2512" i="20"/>
  <c r="AX2512" i="20" s="1"/>
  <c r="AY2512" i="20" s="1"/>
  <c r="AW2504" i="20"/>
  <c r="AX2504" i="20" s="1"/>
  <c r="AY2504" i="20" s="1"/>
  <c r="AW2496" i="20"/>
  <c r="AX2496" i="20" s="1"/>
  <c r="AY2496" i="20" s="1"/>
  <c r="AW2488" i="20"/>
  <c r="AX2488" i="20" s="1"/>
  <c r="AY2488" i="20" s="1"/>
  <c r="AW2480" i="20"/>
  <c r="AX2480" i="20" s="1"/>
  <c r="AY2480" i="20" s="1"/>
  <c r="AW2472" i="20"/>
  <c r="AX2472" i="20" s="1"/>
  <c r="AY2472" i="20" s="1"/>
  <c r="AW2458" i="20"/>
  <c r="AX2458" i="20" s="1"/>
  <c r="AY2458" i="20" s="1"/>
  <c r="AW2442" i="20"/>
  <c r="AX2442" i="20" s="1"/>
  <c r="AY2442" i="20" s="1"/>
  <c r="AW2426" i="20"/>
  <c r="AX2426" i="20" s="1"/>
  <c r="AY2426" i="20" s="1"/>
  <c r="AW2410" i="20"/>
  <c r="AX2410" i="20" s="1"/>
  <c r="AY2410" i="20" s="1"/>
  <c r="AW2394" i="20"/>
  <c r="AX2394" i="20" s="1"/>
  <c r="AY2394" i="20" s="1"/>
  <c r="AW2378" i="20"/>
  <c r="AX2378" i="20" s="1"/>
  <c r="AY2378" i="20" s="1"/>
  <c r="AW2362" i="20"/>
  <c r="AX2362" i="20" s="1"/>
  <c r="AY2362" i="20" s="1"/>
  <c r="AW2346" i="20"/>
  <c r="AX2346" i="20" s="1"/>
  <c r="AY2346" i="20" s="1"/>
  <c r="AW2330" i="20"/>
  <c r="AX2330" i="20" s="1"/>
  <c r="AY2330" i="20" s="1"/>
  <c r="AW2314" i="20"/>
  <c r="AX2314" i="20" s="1"/>
  <c r="AY2314" i="20" s="1"/>
  <c r="AW2298" i="20"/>
  <c r="AX2298" i="20"/>
  <c r="AY2298" i="20" s="1"/>
  <c r="AW2282" i="20"/>
  <c r="AX2282" i="20" s="1"/>
  <c r="AY2282" i="20" s="1"/>
  <c r="AW2266" i="20"/>
  <c r="AX2266" i="20" s="1"/>
  <c r="AY2266" i="20" s="1"/>
  <c r="AW2250" i="20"/>
  <c r="AX2250" i="20" s="1"/>
  <c r="AY2250" i="20" s="1"/>
  <c r="AW2234" i="20"/>
  <c r="AX2234" i="20" s="1"/>
  <c r="AY2234" i="20" s="1"/>
  <c r="AW2221" i="20"/>
  <c r="AX2221" i="20" s="1"/>
  <c r="AY2221" i="20" s="1"/>
  <c r="AW2213" i="20"/>
  <c r="AX2213" i="20" s="1"/>
  <c r="AY2213" i="20" s="1"/>
  <c r="AW2205" i="20"/>
  <c r="AX2205" i="20" s="1"/>
  <c r="AY2205" i="20" s="1"/>
  <c r="AW2197" i="20"/>
  <c r="AX2197" i="20" s="1"/>
  <c r="AY2197" i="20" s="1"/>
  <c r="AW2189" i="20"/>
  <c r="AX2189" i="20" s="1"/>
  <c r="AY2189" i="20" s="1"/>
  <c r="AW2181" i="20"/>
  <c r="AX2181" i="20"/>
  <c r="AY2181" i="20" s="1"/>
  <c r="AW2173" i="20"/>
  <c r="AX2173" i="20" s="1"/>
  <c r="AY2173" i="20" s="1"/>
  <c r="AW2165" i="20"/>
  <c r="AX2165" i="20" s="1"/>
  <c r="AY2165" i="20" s="1"/>
  <c r="AW2157" i="20"/>
  <c r="AX2157" i="20" s="1"/>
  <c r="AY2157" i="20" s="1"/>
  <c r="AW1483" i="20"/>
  <c r="AX1483" i="20" s="1"/>
  <c r="AY1483" i="20" s="1"/>
  <c r="AW1486" i="20"/>
  <c r="AX1486" i="20" s="1"/>
  <c r="AY1486" i="20" s="1"/>
  <c r="AW1614" i="20"/>
  <c r="AX1614" i="20" s="1"/>
  <c r="AY1614" i="20" s="1"/>
  <c r="AW1606" i="20"/>
  <c r="AX1606" i="20" s="1"/>
  <c r="AY1606" i="20" s="1"/>
  <c r="AW1598" i="20"/>
  <c r="AX1598" i="20" s="1"/>
  <c r="AY1598" i="20" s="1"/>
  <c r="AW1590" i="20"/>
  <c r="AX1590" i="20" s="1"/>
  <c r="AY1590" i="20" s="1"/>
  <c r="AW1582" i="20"/>
  <c r="AX1582" i="20" s="1"/>
  <c r="AY1582" i="20" s="1"/>
  <c r="AW1574" i="20"/>
  <c r="AX1574" i="20" s="1"/>
  <c r="AY1574" i="20" s="1"/>
  <c r="AW2737" i="20"/>
  <c r="AX2737" i="20" s="1"/>
  <c r="AY2737" i="20" s="1"/>
  <c r="AW2705" i="20"/>
  <c r="AX2705" i="20" s="1"/>
  <c r="AY2705" i="20" s="1"/>
  <c r="AW2673" i="20"/>
  <c r="AX2673" i="20" s="1"/>
  <c r="AY2673" i="20" s="1"/>
  <c r="AW2641" i="20"/>
  <c r="AX2641" i="20" s="1"/>
  <c r="AY2641" i="20" s="1"/>
  <c r="AW2609" i="20"/>
  <c r="AX2609" i="20" s="1"/>
  <c r="AY2609" i="20" s="1"/>
  <c r="AW2577" i="20"/>
  <c r="AX2577" i="20" s="1"/>
  <c r="AY2577" i="20" s="1"/>
  <c r="AW2545" i="20"/>
  <c r="AX2545" i="20" s="1"/>
  <c r="AY2545" i="20" s="1"/>
  <c r="AW2513" i="20"/>
  <c r="AX2513" i="20" s="1"/>
  <c r="AY2513" i="20" s="1"/>
  <c r="AZ1847" i="20"/>
  <c r="BA1847" i="20" s="1"/>
  <c r="BB1847" i="20" s="1"/>
  <c r="AW2507" i="20"/>
  <c r="AX2507" i="20" s="1"/>
  <c r="AY2507" i="20" s="1"/>
  <c r="AW2499" i="20"/>
  <c r="AX2499" i="20" s="1"/>
  <c r="AY2499" i="20" s="1"/>
  <c r="AW2491" i="20"/>
  <c r="AX2491" i="20" s="1"/>
  <c r="AY2491" i="20" s="1"/>
  <c r="AW2483" i="20"/>
  <c r="AX2483" i="20" s="1"/>
  <c r="AY2483" i="20" s="1"/>
  <c r="AW1459" i="20"/>
  <c r="AX1459" i="20" s="1"/>
  <c r="AY1459" i="20" s="1"/>
  <c r="AW1617" i="20"/>
  <c r="AX1617" i="20" s="1"/>
  <c r="AY1617" i="20" s="1"/>
  <c r="AW1609" i="20"/>
  <c r="AX1609" i="20" s="1"/>
  <c r="AY1609" i="20" s="1"/>
  <c r="AW1601" i="20"/>
  <c r="AX1601" i="20" s="1"/>
  <c r="AY1601" i="20" s="1"/>
  <c r="AW1593" i="20"/>
  <c r="AX1593" i="20" s="1"/>
  <c r="AY1593" i="20" s="1"/>
  <c r="AW1585" i="20"/>
  <c r="AX1585" i="20" s="1"/>
  <c r="AY1585" i="20" s="1"/>
  <c r="AW1577" i="20"/>
  <c r="AX1577" i="20" s="1"/>
  <c r="AY1577" i="20" s="1"/>
  <c r="AW1569" i="20"/>
  <c r="AX1569" i="20" s="1"/>
  <c r="AY1569" i="20" s="1"/>
  <c r="AW1561" i="20"/>
  <c r="AX1561" i="20" s="1"/>
  <c r="AY1561" i="20" s="1"/>
  <c r="AW1553" i="20"/>
  <c r="AX1553" i="20" s="1"/>
  <c r="AY1553" i="20" s="1"/>
  <c r="AW1545" i="20"/>
  <c r="AX1545" i="20" s="1"/>
  <c r="AY1545" i="20" s="1"/>
  <c r="AW1537" i="20"/>
  <c r="AX1537" i="20" s="1"/>
  <c r="AY1537" i="20" s="1"/>
  <c r="AW1529" i="20"/>
  <c r="AX1529" i="20" s="1"/>
  <c r="AY1529" i="20" s="1"/>
  <c r="AW1521" i="20"/>
  <c r="AX1521" i="20" s="1"/>
  <c r="AY1521" i="20" s="1"/>
  <c r="AW1513" i="20"/>
  <c r="AX1513" i="20" s="1"/>
  <c r="AY1513" i="20" s="1"/>
  <c r="AW1505" i="20"/>
  <c r="AX1505" i="20" s="1"/>
  <c r="AY1505" i="20" s="1"/>
  <c r="AW1497" i="20"/>
  <c r="AX1497" i="20" s="1"/>
  <c r="AY1497" i="20" s="1"/>
  <c r="AW1480" i="20"/>
  <c r="AX1480" i="20" s="1"/>
  <c r="AY1480" i="20" s="1"/>
  <c r="AZ1323" i="20"/>
  <c r="BA1323" i="20" s="1"/>
  <c r="BB1323" i="20" s="1"/>
  <c r="AZ876" i="20"/>
  <c r="BA876" i="20" s="1"/>
  <c r="BB876" i="20" s="1"/>
  <c r="AW1180" i="20"/>
  <c r="AX1180" i="20" s="1"/>
  <c r="AY1180" i="20" s="1"/>
  <c r="AW1172" i="20"/>
  <c r="AX1172" i="20" s="1"/>
  <c r="AY1172" i="20" s="1"/>
  <c r="AW1164" i="20"/>
  <c r="AX1164" i="20" s="1"/>
  <c r="AY1164" i="20" s="1"/>
  <c r="AW1156" i="20"/>
  <c r="AX1156" i="20" s="1"/>
  <c r="AY1156" i="20" s="1"/>
  <c r="AW1148" i="20"/>
  <c r="AX1148" i="20" s="1"/>
  <c r="AY1148" i="20" s="1"/>
  <c r="AW1140" i="20"/>
  <c r="AX1140" i="20" s="1"/>
  <c r="AY1140" i="20" s="1"/>
  <c r="AW1132" i="20"/>
  <c r="AX1132" i="20" s="1"/>
  <c r="AY1132" i="20" s="1"/>
  <c r="AW1124" i="20"/>
  <c r="AX1124" i="20" s="1"/>
  <c r="AY1124" i="20" s="1"/>
  <c r="AW1116" i="20"/>
  <c r="AX1116" i="20" s="1"/>
  <c r="AY1116" i="20" s="1"/>
  <c r="AW1108" i="20"/>
  <c r="AX1108" i="20" s="1"/>
  <c r="AY1108" i="20" s="1"/>
  <c r="AW1100" i="20"/>
  <c r="AX1100" i="20" s="1"/>
  <c r="AY1100" i="20" s="1"/>
  <c r="AW1092" i="20"/>
  <c r="AX1092" i="20" s="1"/>
  <c r="AY1092" i="20" s="1"/>
  <c r="AW1084" i="20"/>
  <c r="AX1084" i="20" s="1"/>
  <c r="AY1084" i="20" s="1"/>
  <c r="AW1076" i="20"/>
  <c r="AX1076" i="20" s="1"/>
  <c r="AY1076" i="20" s="1"/>
  <c r="AW1068" i="20"/>
  <c r="AX1068" i="20" s="1"/>
  <c r="AY1068" i="20" s="1"/>
  <c r="AW1060" i="20"/>
  <c r="AX1060" i="20" s="1"/>
  <c r="AY1060" i="20" s="1"/>
  <c r="BD870" i="20"/>
  <c r="BC870" i="20"/>
  <c r="AZ590" i="20"/>
  <c r="BA590" i="20" s="1"/>
  <c r="BB590" i="20" s="1"/>
  <c r="BC595" i="20"/>
  <c r="BD595" i="20"/>
  <c r="AZ497" i="20"/>
  <c r="BA497" i="20" s="1"/>
  <c r="BB497" i="20" s="1"/>
  <c r="AZ475" i="20"/>
  <c r="BA475" i="20" s="1"/>
  <c r="BB475" i="20" s="1"/>
  <c r="AW390" i="20"/>
  <c r="AX390" i="20" s="1"/>
  <c r="AY390" i="20" s="1"/>
  <c r="AZ560" i="20"/>
  <c r="BA560" i="20" s="1"/>
  <c r="BB560" i="20" s="1"/>
  <c r="AF7" i="20"/>
  <c r="AJ7" i="20"/>
  <c r="AK7" i="20"/>
  <c r="AI7" i="20"/>
  <c r="AE7" i="20"/>
  <c r="AF11" i="20"/>
  <c r="AE11" i="20"/>
  <c r="AF15" i="20"/>
  <c r="AE15" i="20"/>
  <c r="AE17" i="20"/>
  <c r="AF17" i="20"/>
  <c r="AE21" i="20"/>
  <c r="AF21" i="20"/>
  <c r="AF23" i="20"/>
  <c r="AE23" i="20"/>
  <c r="AF27" i="20"/>
  <c r="AE27" i="20"/>
  <c r="AF31" i="20"/>
  <c r="AE31" i="20"/>
  <c r="AE37" i="20"/>
  <c r="AF37" i="20"/>
  <c r="AE41" i="20"/>
  <c r="AF41" i="20"/>
  <c r="AF43" i="20"/>
  <c r="AE43" i="20"/>
  <c r="AF47" i="20"/>
  <c r="AE47" i="20"/>
  <c r="AF51" i="20"/>
  <c r="AE51" i="20"/>
  <c r="AF55" i="20"/>
  <c r="AE55" i="20"/>
  <c r="AE57" i="20"/>
  <c r="AF57" i="20"/>
  <c r="AE61" i="20"/>
  <c r="AF61" i="20"/>
  <c r="AE65" i="20"/>
  <c r="AF65" i="20"/>
  <c r="AF67" i="20"/>
  <c r="AE67" i="20"/>
  <c r="AF71" i="20"/>
  <c r="AE71" i="20"/>
  <c r="AF75" i="20"/>
  <c r="AE75" i="20"/>
  <c r="AF79" i="20"/>
  <c r="AE79" i="20"/>
  <c r="AE81" i="20"/>
  <c r="AF81" i="20"/>
  <c r="AE85" i="20"/>
  <c r="AF85" i="20"/>
  <c r="AE89" i="20"/>
  <c r="AF89" i="20"/>
  <c r="AF95" i="20"/>
  <c r="AE95" i="20"/>
  <c r="AE97" i="20"/>
  <c r="AF97" i="20"/>
  <c r="AE101" i="20"/>
  <c r="AF101" i="20"/>
  <c r="AE105" i="20"/>
  <c r="AF105" i="20"/>
  <c r="AE109" i="20"/>
  <c r="AF109" i="20"/>
  <c r="AF111" i="20"/>
  <c r="AE111" i="20"/>
  <c r="AF115" i="20"/>
  <c r="AE115" i="20"/>
  <c r="AF119" i="20"/>
  <c r="AE119" i="20"/>
  <c r="AE121" i="20"/>
  <c r="AF121" i="20"/>
  <c r="AE125" i="20"/>
  <c r="AF125" i="20"/>
  <c r="AE129" i="20"/>
  <c r="AF129" i="20"/>
  <c r="AF131" i="20"/>
  <c r="AE131" i="20"/>
  <c r="AF135" i="20"/>
  <c r="AE135" i="20"/>
  <c r="AF139" i="20"/>
  <c r="AE139" i="20"/>
  <c r="AE141" i="20"/>
  <c r="AF141" i="20"/>
  <c r="AF147" i="20"/>
  <c r="AE147" i="20"/>
  <c r="AF151" i="20"/>
  <c r="AE151" i="20"/>
  <c r="AE157" i="20"/>
  <c r="AF157" i="20"/>
  <c r="AF163" i="20"/>
  <c r="AE163" i="20"/>
  <c r="AE167" i="20"/>
  <c r="AF167" i="20"/>
  <c r="AF173" i="20"/>
  <c r="AE173" i="20"/>
  <c r="AF177" i="20"/>
  <c r="AE177" i="20"/>
  <c r="AE183" i="20"/>
  <c r="AF183" i="20"/>
  <c r="AF189" i="20"/>
  <c r="AE189" i="20"/>
  <c r="AE195" i="20"/>
  <c r="AF195" i="20"/>
  <c r="AE203" i="20"/>
  <c r="AF203" i="20"/>
  <c r="AF209" i="20"/>
  <c r="AE209" i="20"/>
  <c r="AE215" i="20"/>
  <c r="AF215" i="20"/>
  <c r="AF221" i="20"/>
  <c r="AE221" i="20"/>
  <c r="AF227" i="20"/>
  <c r="AE227" i="20"/>
  <c r="AF235" i="20"/>
  <c r="AE235" i="20"/>
  <c r="AF241" i="20"/>
  <c r="AE241" i="20"/>
  <c r="AE247" i="20"/>
  <c r="AF247" i="20"/>
  <c r="AF255" i="20"/>
  <c r="AE255" i="20"/>
  <c r="AF267" i="20"/>
  <c r="AE267" i="20"/>
  <c r="AF303" i="20"/>
  <c r="AE303" i="20"/>
  <c r="AE429" i="20"/>
  <c r="AF429" i="20"/>
  <c r="AE1135" i="20"/>
  <c r="AF1135" i="20"/>
  <c r="AE1021" i="20"/>
  <c r="AF1021" i="20"/>
  <c r="AE145" i="20"/>
  <c r="AF145" i="20"/>
  <c r="AE149" i="20"/>
  <c r="AF149" i="20"/>
  <c r="AF155" i="20"/>
  <c r="AE155" i="20"/>
  <c r="AF159" i="20"/>
  <c r="AE159" i="20"/>
  <c r="AE165" i="20"/>
  <c r="AF165" i="20"/>
  <c r="AF169" i="20"/>
  <c r="AE169" i="20"/>
  <c r="AE175" i="20"/>
  <c r="AF175" i="20"/>
  <c r="AF181" i="20"/>
  <c r="AE181" i="20"/>
  <c r="AF185" i="20"/>
  <c r="AE185" i="20"/>
  <c r="AE191" i="20"/>
  <c r="AF191" i="20"/>
  <c r="AF197" i="20"/>
  <c r="AE197" i="20"/>
  <c r="AF201" i="20"/>
  <c r="AE201" i="20"/>
  <c r="AF205" i="20"/>
  <c r="AE205" i="20"/>
  <c r="AF211" i="20"/>
  <c r="AE211" i="20"/>
  <c r="AF213" i="20"/>
  <c r="AE213" i="20"/>
  <c r="AF219" i="20"/>
  <c r="AE219" i="20"/>
  <c r="AE223" i="20"/>
  <c r="AF223" i="20"/>
  <c r="AF229" i="20"/>
  <c r="AE229" i="20"/>
  <c r="AF233" i="20"/>
  <c r="AE233" i="20"/>
  <c r="AF237" i="20"/>
  <c r="AE237" i="20"/>
  <c r="AF243" i="20"/>
  <c r="AE243" i="20"/>
  <c r="AF249" i="20"/>
  <c r="AE249" i="20"/>
  <c r="AF251" i="20"/>
  <c r="AE251" i="20"/>
  <c r="AE257" i="20"/>
  <c r="AF257" i="20"/>
  <c r="AF259" i="20"/>
  <c r="AE259" i="20"/>
  <c r="AF263" i="20"/>
  <c r="AE263" i="20"/>
  <c r="AE265" i="20"/>
  <c r="AF265" i="20"/>
  <c r="AF271" i="20"/>
  <c r="AE271" i="20"/>
  <c r="AF275" i="20"/>
  <c r="AE275" i="20"/>
  <c r="AE277" i="20"/>
  <c r="AF277" i="20"/>
  <c r="AE281" i="20"/>
  <c r="AF281" i="20"/>
  <c r="AF283" i="20"/>
  <c r="AE283" i="20"/>
  <c r="AF287" i="20"/>
  <c r="AE287" i="20"/>
  <c r="AF291" i="20"/>
  <c r="AE291" i="20"/>
  <c r="AF295" i="20"/>
  <c r="AE295" i="20"/>
  <c r="AE297" i="20"/>
  <c r="AF297" i="20"/>
  <c r="AE301" i="20"/>
  <c r="AF301" i="20"/>
  <c r="AF307" i="20"/>
  <c r="AE307" i="20"/>
  <c r="AF311" i="20"/>
  <c r="AE311" i="20"/>
  <c r="AF315" i="20"/>
  <c r="AE315" i="20"/>
  <c r="AE317" i="20"/>
  <c r="AF317" i="20"/>
  <c r="AE321" i="20"/>
  <c r="AF321" i="20"/>
  <c r="AF323" i="20"/>
  <c r="AE323" i="20"/>
  <c r="AF327" i="20"/>
  <c r="AE327" i="20"/>
  <c r="AE329" i="20"/>
  <c r="AF329" i="20"/>
  <c r="AE333" i="20"/>
  <c r="AF333" i="20"/>
  <c r="AE337" i="20"/>
  <c r="AF337" i="20"/>
  <c r="AE341" i="20"/>
  <c r="AF341" i="20"/>
  <c r="AE345" i="20"/>
  <c r="AF345" i="20"/>
  <c r="AE349" i="20"/>
  <c r="AF349" i="20"/>
  <c r="AF355" i="20"/>
  <c r="AE355" i="20"/>
  <c r="AE371" i="20"/>
  <c r="AF371" i="20"/>
  <c r="AE435" i="20"/>
  <c r="AF435" i="20"/>
  <c r="AE1017" i="20"/>
  <c r="AF1017" i="20"/>
  <c r="AE9" i="20"/>
  <c r="AF9" i="20"/>
  <c r="AE13" i="20"/>
  <c r="AF13" i="20"/>
  <c r="AF19" i="20"/>
  <c r="AE19" i="20"/>
  <c r="AE25" i="20"/>
  <c r="AF25" i="20"/>
  <c r="AE29" i="20"/>
  <c r="AF29" i="20"/>
  <c r="AE33" i="20"/>
  <c r="AF33" i="20"/>
  <c r="AF35" i="20"/>
  <c r="AE35" i="20"/>
  <c r="AF39" i="20"/>
  <c r="AE39" i="20"/>
  <c r="AE45" i="20"/>
  <c r="AF45" i="20"/>
  <c r="AE49" i="20"/>
  <c r="AF49" i="20"/>
  <c r="AE53" i="20"/>
  <c r="AF53" i="20"/>
  <c r="AF59" i="20"/>
  <c r="AE59" i="20"/>
  <c r="AF63" i="20"/>
  <c r="AE63" i="20"/>
  <c r="AE69" i="20"/>
  <c r="AF69" i="20"/>
  <c r="AE73" i="20"/>
  <c r="AF73" i="20"/>
  <c r="AE77" i="20"/>
  <c r="AF77" i="20"/>
  <c r="AF83" i="20"/>
  <c r="AE83" i="20"/>
  <c r="AF87" i="20"/>
  <c r="AE87" i="20"/>
  <c r="AF91" i="20"/>
  <c r="AE91" i="20"/>
  <c r="AE93" i="20"/>
  <c r="AF93" i="20"/>
  <c r="AF99" i="20"/>
  <c r="AE99" i="20"/>
  <c r="AF103" i="20"/>
  <c r="AE103" i="20"/>
  <c r="AF107" i="20"/>
  <c r="AE107" i="20"/>
  <c r="AE113" i="20"/>
  <c r="AF113" i="20"/>
  <c r="AE117" i="20"/>
  <c r="AF117" i="20"/>
  <c r="AF123" i="20"/>
  <c r="AE123" i="20"/>
  <c r="AF127" i="20"/>
  <c r="AE127" i="20"/>
  <c r="AE133" i="20"/>
  <c r="AF133" i="20"/>
  <c r="AE137" i="20"/>
  <c r="AF137" i="20"/>
  <c r="AF143" i="20"/>
  <c r="AE143" i="20"/>
  <c r="AE153" i="20"/>
  <c r="AF153" i="20"/>
  <c r="AE161" i="20"/>
  <c r="AF161" i="20"/>
  <c r="AE171" i="20"/>
  <c r="AF171" i="20"/>
  <c r="AE179" i="20"/>
  <c r="AF179" i="20"/>
  <c r="AE187" i="20"/>
  <c r="AF187" i="20"/>
  <c r="AF193" i="20"/>
  <c r="AE193" i="20"/>
  <c r="AE199" i="20"/>
  <c r="AF199" i="20"/>
  <c r="AE207" i="20"/>
  <c r="AF207" i="20"/>
  <c r="AF217" i="20"/>
  <c r="AE217" i="20"/>
  <c r="AF225" i="20"/>
  <c r="AE225" i="20"/>
  <c r="AE231" i="20"/>
  <c r="AF231" i="20"/>
  <c r="AE239" i="20"/>
  <c r="AF239" i="20"/>
  <c r="AF245" i="20"/>
  <c r="AE245" i="20"/>
  <c r="AE253" i="20"/>
  <c r="AF253" i="20"/>
  <c r="AE261" i="20"/>
  <c r="AF261" i="20"/>
  <c r="AE269" i="20"/>
  <c r="AF269" i="20"/>
  <c r="AE273" i="20"/>
  <c r="AF273" i="20"/>
  <c r="AF279" i="20"/>
  <c r="AE279" i="20"/>
  <c r="AE285" i="20"/>
  <c r="AF285" i="20"/>
  <c r="AE289" i="20"/>
  <c r="AF289" i="20"/>
  <c r="AE293" i="20"/>
  <c r="AF293" i="20"/>
  <c r="AF299" i="20"/>
  <c r="AE299" i="20"/>
  <c r="AE305" i="20"/>
  <c r="AF305" i="20"/>
  <c r="AE309" i="20"/>
  <c r="AF309" i="20"/>
  <c r="AE313" i="20"/>
  <c r="AF313" i="20"/>
  <c r="AF319" i="20"/>
  <c r="AE319" i="20"/>
  <c r="AE325" i="20"/>
  <c r="AF325" i="20"/>
  <c r="AF331" i="20"/>
  <c r="AE331" i="20"/>
  <c r="AF335" i="20"/>
  <c r="AE335" i="20"/>
  <c r="AF339" i="20"/>
  <c r="AE339" i="20"/>
  <c r="AF343" i="20"/>
  <c r="AE343" i="20"/>
  <c r="AF347" i="20"/>
  <c r="AE347" i="20"/>
  <c r="AF351" i="20"/>
  <c r="AE351" i="20"/>
  <c r="AE353" i="20"/>
  <c r="AF353" i="20"/>
  <c r="AE357" i="20"/>
  <c r="AF357" i="20"/>
  <c r="AF359" i="20"/>
  <c r="AE359" i="20"/>
  <c r="AE361" i="20"/>
  <c r="AF361" i="20"/>
  <c r="AF363" i="20"/>
  <c r="AE363" i="20"/>
  <c r="AE365" i="20"/>
  <c r="AF365" i="20"/>
  <c r="AF367" i="20"/>
  <c r="AE367" i="20"/>
  <c r="AE369" i="20"/>
  <c r="AF369" i="20"/>
  <c r="AE373" i="20"/>
  <c r="AF373" i="20"/>
  <c r="AE375" i="20"/>
  <c r="AF375" i="20"/>
  <c r="AE377" i="20"/>
  <c r="AF377" i="20"/>
  <c r="AE379" i="20"/>
  <c r="AF379" i="20"/>
  <c r="AE381" i="20"/>
  <c r="AF381" i="20"/>
  <c r="AE383" i="20"/>
  <c r="AF383" i="20"/>
  <c r="AE385" i="20"/>
  <c r="AF385" i="20"/>
  <c r="AE387" i="20"/>
  <c r="AF387" i="20"/>
  <c r="AE389" i="20"/>
  <c r="AF389" i="20"/>
  <c r="AE391" i="20"/>
  <c r="AF391" i="20"/>
  <c r="AE393" i="20"/>
  <c r="AF393" i="20"/>
  <c r="AE395" i="20"/>
  <c r="AF395" i="20"/>
  <c r="AE397" i="20"/>
  <c r="AF397" i="20"/>
  <c r="AE399" i="20"/>
  <c r="AF399" i="20"/>
  <c r="AE401" i="20"/>
  <c r="AF401" i="20"/>
  <c r="AE403" i="20"/>
  <c r="AF403" i="20"/>
  <c r="AE405" i="20"/>
  <c r="AF405" i="20"/>
  <c r="AE407" i="20"/>
  <c r="AF407" i="20"/>
  <c r="AE409" i="20"/>
  <c r="AF409" i="20"/>
  <c r="AE411" i="20"/>
  <c r="AF411" i="20"/>
  <c r="AE413" i="20"/>
  <c r="AF413" i="20"/>
  <c r="AE415" i="20"/>
  <c r="AF415" i="20"/>
  <c r="AE417" i="20"/>
  <c r="AF417" i="20"/>
  <c r="AE419" i="20"/>
  <c r="AF419" i="20"/>
  <c r="AE421" i="20"/>
  <c r="AF421" i="20"/>
  <c r="AE423" i="20"/>
  <c r="AF423" i="20"/>
  <c r="AE425" i="20"/>
  <c r="AF425" i="20"/>
  <c r="AE427" i="20"/>
  <c r="AF427" i="20"/>
  <c r="AE431" i="20"/>
  <c r="AF431" i="20"/>
  <c r="AE433" i="20"/>
  <c r="AF433" i="20"/>
  <c r="AE437" i="20"/>
  <c r="AF437" i="20"/>
  <c r="AE439" i="20"/>
  <c r="AF439" i="20"/>
  <c r="AE441" i="20"/>
  <c r="AF441" i="20"/>
  <c r="AE443" i="20"/>
  <c r="AF443" i="20"/>
  <c r="AE445" i="20"/>
  <c r="AF445" i="20"/>
  <c r="AE447" i="20"/>
  <c r="AF447" i="20"/>
  <c r="AE449" i="20"/>
  <c r="AF449" i="20"/>
  <c r="AE451" i="20"/>
  <c r="AF451" i="20"/>
  <c r="AE453" i="20"/>
  <c r="AF453" i="20"/>
  <c r="AE455" i="20"/>
  <c r="AF455" i="20"/>
  <c r="AE457" i="20"/>
  <c r="AF457" i="20"/>
  <c r="AE459" i="20"/>
  <c r="AF459" i="20"/>
  <c r="AE461" i="20"/>
  <c r="AF461" i="20"/>
  <c r="AE463" i="20"/>
  <c r="AF463" i="20"/>
  <c r="AE465" i="20"/>
  <c r="AF465" i="20"/>
  <c r="AE467" i="20"/>
  <c r="AF467" i="20"/>
  <c r="AE469" i="20"/>
  <c r="AF469" i="20"/>
  <c r="AE471" i="20"/>
  <c r="AF471" i="20"/>
  <c r="AE473" i="20"/>
  <c r="AF473" i="20"/>
  <c r="AE475" i="20"/>
  <c r="AF475" i="20"/>
  <c r="AE477" i="20"/>
  <c r="AF477" i="20"/>
  <c r="AE479" i="20"/>
  <c r="AF479" i="20"/>
  <c r="AE481" i="20"/>
  <c r="AF481" i="20"/>
  <c r="AE483" i="20"/>
  <c r="AF483" i="20"/>
  <c r="AE485" i="20"/>
  <c r="AF485" i="20"/>
  <c r="AE487" i="20"/>
  <c r="AF487" i="20"/>
  <c r="AE489" i="20"/>
  <c r="AF489" i="20"/>
  <c r="AE491" i="20"/>
  <c r="AF491" i="20"/>
  <c r="AE493" i="20"/>
  <c r="AF493" i="20"/>
  <c r="AE495" i="20"/>
  <c r="AF495" i="20"/>
  <c r="AE497" i="20"/>
  <c r="AF497" i="20"/>
  <c r="AE499" i="20"/>
  <c r="AF499" i="20"/>
  <c r="AE501" i="20"/>
  <c r="AF501" i="20"/>
  <c r="AE503" i="20"/>
  <c r="AF503" i="20"/>
  <c r="AE505" i="20"/>
  <c r="AF505" i="20"/>
  <c r="AE507" i="20"/>
  <c r="AF507" i="20"/>
  <c r="AE509" i="20"/>
  <c r="AF509" i="20"/>
  <c r="AE511" i="20"/>
  <c r="AF511" i="20"/>
  <c r="AE513" i="20"/>
  <c r="AF513" i="20"/>
  <c r="AE515" i="20"/>
  <c r="AF515" i="20"/>
  <c r="AE517" i="20"/>
  <c r="AF517" i="20"/>
  <c r="AE519" i="20"/>
  <c r="AF519" i="20"/>
  <c r="AE521" i="20"/>
  <c r="AF521" i="20"/>
  <c r="AE523" i="20"/>
  <c r="AF523" i="20"/>
  <c r="AE525" i="20"/>
  <c r="AF525" i="20"/>
  <c r="AE527" i="20"/>
  <c r="AF527" i="20"/>
  <c r="AE529" i="20"/>
  <c r="AF529" i="20"/>
  <c r="AE531" i="20"/>
  <c r="AF531" i="20"/>
  <c r="AE533" i="20"/>
  <c r="AF533" i="20"/>
  <c r="AE535" i="20"/>
  <c r="AF535" i="20"/>
  <c r="AE537" i="20"/>
  <c r="AF537" i="20"/>
  <c r="AE539" i="20"/>
  <c r="AF539" i="20"/>
  <c r="AE541" i="20"/>
  <c r="AF541" i="20"/>
  <c r="AE543" i="20"/>
  <c r="AF543" i="20"/>
  <c r="AE545" i="20"/>
  <c r="AF545" i="20"/>
  <c r="AE547" i="20"/>
  <c r="AF547" i="20"/>
  <c r="AE549" i="20"/>
  <c r="AF549" i="20"/>
  <c r="AE551" i="20"/>
  <c r="AF551" i="20"/>
  <c r="AE553" i="20"/>
  <c r="AF553" i="20"/>
  <c r="AE555" i="20"/>
  <c r="AF555" i="20"/>
  <c r="AE557" i="20"/>
  <c r="AF557" i="20"/>
  <c r="AE559" i="20"/>
  <c r="AF559" i="20"/>
  <c r="AE561" i="20"/>
  <c r="AF561" i="20"/>
  <c r="AE563" i="20"/>
  <c r="AF563" i="20"/>
  <c r="AE565" i="20"/>
  <c r="AF565" i="20"/>
  <c r="AE567" i="20"/>
  <c r="AF567" i="20"/>
  <c r="AE569" i="20"/>
  <c r="AF569" i="20"/>
  <c r="AE571" i="20"/>
  <c r="AF571" i="20"/>
  <c r="AE573" i="20"/>
  <c r="AF573" i="20"/>
  <c r="AE575" i="20"/>
  <c r="AF575" i="20"/>
  <c r="AE577" i="20"/>
  <c r="AF577" i="20"/>
  <c r="AE579" i="20"/>
  <c r="AF579" i="20"/>
  <c r="AE581" i="20"/>
  <c r="AF581" i="20"/>
  <c r="AE583" i="20"/>
  <c r="AF583" i="20"/>
  <c r="AE585" i="20"/>
  <c r="AF585" i="20"/>
  <c r="AE587" i="20"/>
  <c r="AF587" i="20"/>
  <c r="AE589" i="20"/>
  <c r="AF589" i="20"/>
  <c r="AF591" i="20"/>
  <c r="AE591" i="20"/>
  <c r="AE593" i="20"/>
  <c r="AF593" i="20"/>
  <c r="AF595" i="20"/>
  <c r="AE595" i="20"/>
  <c r="AE597" i="20"/>
  <c r="AF597" i="20"/>
  <c r="AF599" i="20"/>
  <c r="AE599" i="20"/>
  <c r="AE601" i="20"/>
  <c r="AF601" i="20"/>
  <c r="AF603" i="20"/>
  <c r="AE603" i="20"/>
  <c r="AE605" i="20"/>
  <c r="AF605" i="20"/>
  <c r="AF607" i="20"/>
  <c r="AE607" i="20"/>
  <c r="AE609" i="20"/>
  <c r="AF609" i="20"/>
  <c r="AF611" i="20"/>
  <c r="AE611" i="20"/>
  <c r="AE613" i="20"/>
  <c r="AF613" i="20"/>
  <c r="AF615" i="20"/>
  <c r="AE615" i="20"/>
  <c r="AE617" i="20"/>
  <c r="AF617" i="20"/>
  <c r="AF619" i="20"/>
  <c r="AE619" i="20"/>
  <c r="AE621" i="20"/>
  <c r="AF621" i="20"/>
  <c r="AF623" i="20"/>
  <c r="AE623" i="20"/>
  <c r="AE625" i="20"/>
  <c r="AF625" i="20"/>
  <c r="AF627" i="20"/>
  <c r="AE627" i="20"/>
  <c r="AE629" i="20"/>
  <c r="AF629" i="20"/>
  <c r="AF631" i="20"/>
  <c r="AE631" i="20"/>
  <c r="AE633" i="20"/>
  <c r="AF633" i="20"/>
  <c r="AF635" i="20"/>
  <c r="AE635" i="20"/>
  <c r="AE637" i="20"/>
  <c r="AF637" i="20"/>
  <c r="AF639" i="20"/>
  <c r="AE639" i="20"/>
  <c r="AE641" i="20"/>
  <c r="AF641" i="20"/>
  <c r="AF643" i="20"/>
  <c r="AE643" i="20"/>
  <c r="AE645" i="20"/>
  <c r="AF645" i="20"/>
  <c r="AF647" i="20"/>
  <c r="AE647" i="20"/>
  <c r="AE649" i="20"/>
  <c r="AF649" i="20"/>
  <c r="AF651" i="20"/>
  <c r="AE651" i="20"/>
  <c r="AE653" i="20"/>
  <c r="AF653" i="20"/>
  <c r="AF655" i="20"/>
  <c r="AE655" i="20"/>
  <c r="AE657" i="20"/>
  <c r="AF657" i="20"/>
  <c r="AF659" i="20"/>
  <c r="AE659" i="20"/>
  <c r="AE661" i="20"/>
  <c r="AF661" i="20"/>
  <c r="AF663" i="20"/>
  <c r="AE663" i="20"/>
  <c r="AE665" i="20"/>
  <c r="AF665" i="20"/>
  <c r="AF667" i="20"/>
  <c r="AE667" i="20"/>
  <c r="AE669" i="20"/>
  <c r="AF669" i="20"/>
  <c r="AF671" i="20"/>
  <c r="AE671" i="20"/>
  <c r="AE673" i="20"/>
  <c r="AF673" i="20"/>
  <c r="AF675" i="20"/>
  <c r="AE675" i="20"/>
  <c r="AE677" i="20"/>
  <c r="AF677" i="20"/>
  <c r="AF679" i="20"/>
  <c r="AE679" i="20"/>
  <c r="AE681" i="20"/>
  <c r="AF681" i="20"/>
  <c r="AF683" i="20"/>
  <c r="AE683" i="20"/>
  <c r="AE685" i="20"/>
  <c r="AF685" i="20"/>
  <c r="AF687" i="20"/>
  <c r="AE687" i="20"/>
  <c r="AE689" i="20"/>
  <c r="AF689" i="20"/>
  <c r="AF691" i="20"/>
  <c r="AE691" i="20"/>
  <c r="AE693" i="20"/>
  <c r="AF693" i="20"/>
  <c r="AF695" i="20"/>
  <c r="AE695" i="20"/>
  <c r="AE697" i="20"/>
  <c r="AF697" i="20"/>
  <c r="AF699" i="20"/>
  <c r="AE699" i="20"/>
  <c r="AE701" i="20"/>
  <c r="AF701" i="20"/>
  <c r="AF703" i="20"/>
  <c r="AE703" i="20"/>
  <c r="AE705" i="20"/>
  <c r="AF705" i="20"/>
  <c r="AF707" i="20"/>
  <c r="AE707" i="20"/>
  <c r="AE709" i="20"/>
  <c r="AF709" i="20"/>
  <c r="AF711" i="20"/>
  <c r="AE711" i="20"/>
  <c r="AE713" i="20"/>
  <c r="AF713" i="20"/>
  <c r="AF715" i="20"/>
  <c r="AE715" i="20"/>
  <c r="AE717" i="20"/>
  <c r="AF717" i="20"/>
  <c r="AF719" i="20"/>
  <c r="AE719" i="20"/>
  <c r="AE721" i="20"/>
  <c r="AF721" i="20"/>
  <c r="AF723" i="20"/>
  <c r="AE723" i="20"/>
  <c r="AE725" i="20"/>
  <c r="AF725" i="20"/>
  <c r="AF727" i="20"/>
  <c r="AE727" i="20"/>
  <c r="AE729" i="20"/>
  <c r="AF729" i="20"/>
  <c r="AF731" i="20"/>
  <c r="AE731" i="20"/>
  <c r="AE733" i="20"/>
  <c r="AF733" i="20"/>
  <c r="AF735" i="20"/>
  <c r="AE735" i="20"/>
  <c r="AE737" i="20"/>
  <c r="AF737" i="20"/>
  <c r="AF739" i="20"/>
  <c r="AE739" i="20"/>
  <c r="AE741" i="20"/>
  <c r="AF741" i="20"/>
  <c r="AF743" i="20"/>
  <c r="AE743" i="20"/>
  <c r="AE745" i="20"/>
  <c r="AF745" i="20"/>
  <c r="AF747" i="20"/>
  <c r="AE747" i="20"/>
  <c r="AE749" i="20"/>
  <c r="AF749" i="20"/>
  <c r="AF751" i="20"/>
  <c r="AE751" i="20"/>
  <c r="AE753" i="20"/>
  <c r="AF753" i="20"/>
  <c r="AF755" i="20"/>
  <c r="AE755" i="20"/>
  <c r="AE757" i="20"/>
  <c r="AF757" i="20"/>
  <c r="AF759" i="20"/>
  <c r="AE759" i="20"/>
  <c r="AE761" i="20"/>
  <c r="AF761" i="20"/>
  <c r="AF763" i="20"/>
  <c r="AE763" i="20"/>
  <c r="AF765" i="20"/>
  <c r="AE765" i="20"/>
  <c r="AF767" i="20"/>
  <c r="AE767" i="20"/>
  <c r="AE769" i="20"/>
  <c r="AF769" i="20"/>
  <c r="AE771" i="20"/>
  <c r="AF771" i="20"/>
  <c r="AE773" i="20"/>
  <c r="AF773" i="20"/>
  <c r="AE775" i="20"/>
  <c r="AF775" i="20"/>
  <c r="AE777" i="20"/>
  <c r="AF777" i="20"/>
  <c r="AE779" i="20"/>
  <c r="AF779" i="20"/>
  <c r="AE781" i="20"/>
  <c r="AF781" i="20"/>
  <c r="AE783" i="20"/>
  <c r="AF783" i="20"/>
  <c r="AE785" i="20"/>
  <c r="AF785" i="20"/>
  <c r="AE787" i="20"/>
  <c r="AF787" i="20"/>
  <c r="AE789" i="20"/>
  <c r="AF789" i="20"/>
  <c r="AE791" i="20"/>
  <c r="AF791" i="20"/>
  <c r="AE793" i="20"/>
  <c r="AF793" i="20"/>
  <c r="AE795" i="20"/>
  <c r="AF795" i="20"/>
  <c r="AE797" i="20"/>
  <c r="AF797" i="20"/>
  <c r="AE799" i="20"/>
  <c r="AF799" i="20"/>
  <c r="AE801" i="20"/>
  <c r="AF801" i="20"/>
  <c r="AE803" i="20"/>
  <c r="AF803" i="20"/>
  <c r="AE805" i="20"/>
  <c r="AF805" i="20"/>
  <c r="AE807" i="20"/>
  <c r="AF807" i="20"/>
  <c r="AE809" i="20"/>
  <c r="AF809" i="20"/>
  <c r="AE811" i="20"/>
  <c r="AF811" i="20"/>
  <c r="AE813" i="20"/>
  <c r="AF813" i="20"/>
  <c r="AE815" i="20"/>
  <c r="AF815" i="20"/>
  <c r="AE817" i="20"/>
  <c r="AF817" i="20"/>
  <c r="AE819" i="20"/>
  <c r="AF819" i="20"/>
  <c r="AE821" i="20"/>
  <c r="AF821" i="20"/>
  <c r="AE823" i="20"/>
  <c r="AF823" i="20"/>
  <c r="AE825" i="20"/>
  <c r="AF825" i="20"/>
  <c r="AE827" i="20"/>
  <c r="AF827" i="20"/>
  <c r="AE829" i="20"/>
  <c r="AF829" i="20"/>
  <c r="AE831" i="20"/>
  <c r="AF831" i="20"/>
  <c r="AE833" i="20"/>
  <c r="AF833" i="20"/>
  <c r="AE835" i="20"/>
  <c r="AF835" i="20"/>
  <c r="AE837" i="20"/>
  <c r="AF837" i="20"/>
  <c r="AE839" i="20"/>
  <c r="AF839" i="20"/>
  <c r="AE841" i="20"/>
  <c r="AF841" i="20"/>
  <c r="AE843" i="20"/>
  <c r="AF843" i="20"/>
  <c r="AE845" i="20"/>
  <c r="AF845" i="20"/>
  <c r="AE847" i="20"/>
  <c r="AF847" i="20"/>
  <c r="AE849" i="20"/>
  <c r="AF849" i="20"/>
  <c r="AE851" i="20"/>
  <c r="AF851" i="20"/>
  <c r="AE853" i="20"/>
  <c r="AF853" i="20"/>
  <c r="AE855" i="20"/>
  <c r="AF855" i="20"/>
  <c r="AE857" i="20"/>
  <c r="AF857" i="20"/>
  <c r="AE859" i="20"/>
  <c r="AF859" i="20"/>
  <c r="AF861" i="20"/>
  <c r="AE861" i="20"/>
  <c r="AE863" i="20"/>
  <c r="AF863" i="20"/>
  <c r="AF865" i="20"/>
  <c r="AE865" i="20"/>
  <c r="AE867" i="20"/>
  <c r="AF867" i="20"/>
  <c r="AF869" i="20"/>
  <c r="AE869" i="20"/>
  <c r="AE871" i="20"/>
  <c r="AF871" i="20"/>
  <c r="AF873" i="20"/>
  <c r="AE873" i="20"/>
  <c r="AE875" i="20"/>
  <c r="AF875" i="20"/>
  <c r="AF877" i="20"/>
  <c r="AE877" i="20"/>
  <c r="AE879" i="20"/>
  <c r="AF879" i="20"/>
  <c r="AF881" i="20"/>
  <c r="AE881" i="20"/>
  <c r="AE883" i="20"/>
  <c r="AF883" i="20"/>
  <c r="AF885" i="20"/>
  <c r="AE885" i="20"/>
  <c r="AE887" i="20"/>
  <c r="AF887" i="20"/>
  <c r="AF889" i="20"/>
  <c r="AE889" i="20"/>
  <c r="AE891" i="20"/>
  <c r="AF891" i="20"/>
  <c r="AF893" i="20"/>
  <c r="AE893" i="20"/>
  <c r="AE895" i="20"/>
  <c r="AF895" i="20"/>
  <c r="AF897" i="20"/>
  <c r="AE897" i="20"/>
  <c r="AE899" i="20"/>
  <c r="AF899" i="20"/>
  <c r="AE901" i="20"/>
  <c r="AF901" i="20"/>
  <c r="AE903" i="20"/>
  <c r="AF903" i="20"/>
  <c r="AE905" i="20"/>
  <c r="AF905" i="20"/>
  <c r="AE907" i="20"/>
  <c r="AF907" i="20"/>
  <c r="AE909" i="20"/>
  <c r="AF909" i="20"/>
  <c r="AE911" i="20"/>
  <c r="AF911" i="20"/>
  <c r="AE913" i="20"/>
  <c r="AF913" i="20"/>
  <c r="AE915" i="20"/>
  <c r="AF915" i="20"/>
  <c r="AE917" i="20"/>
  <c r="AF917" i="20"/>
  <c r="AE919" i="20"/>
  <c r="AF919" i="20"/>
  <c r="AE921" i="20"/>
  <c r="AF921" i="20"/>
  <c r="AE923" i="20"/>
  <c r="AF923" i="20"/>
  <c r="AE925" i="20"/>
  <c r="AF925" i="20"/>
  <c r="AE927" i="20"/>
  <c r="AF927" i="20"/>
  <c r="AE929" i="20"/>
  <c r="AF929" i="20"/>
  <c r="AE931" i="20"/>
  <c r="AF931" i="20"/>
  <c r="AE933" i="20"/>
  <c r="AF933" i="20"/>
  <c r="AE935" i="20"/>
  <c r="AF935" i="20"/>
  <c r="AE937" i="20"/>
  <c r="AF937" i="20"/>
  <c r="AE939" i="20"/>
  <c r="AF939" i="20"/>
  <c r="AE941" i="20"/>
  <c r="AF941" i="20"/>
  <c r="AE943" i="20"/>
  <c r="AF943" i="20"/>
  <c r="AE945" i="20"/>
  <c r="AF945" i="20"/>
  <c r="AE947" i="20"/>
  <c r="AF947" i="20"/>
  <c r="AE949" i="20"/>
  <c r="AF949" i="20"/>
  <c r="AE951" i="20"/>
  <c r="AF951" i="20"/>
  <c r="AE953" i="20"/>
  <c r="AF953" i="20"/>
  <c r="AE955" i="20"/>
  <c r="AF955" i="20"/>
  <c r="AE957" i="20"/>
  <c r="AF957" i="20"/>
  <c r="AE959" i="20"/>
  <c r="AF959" i="20"/>
  <c r="AE961" i="20"/>
  <c r="AF961" i="20"/>
  <c r="AE963" i="20"/>
  <c r="AF963" i="20"/>
  <c r="AE965" i="20"/>
  <c r="AF965" i="20"/>
  <c r="AE967" i="20"/>
  <c r="AF967" i="20"/>
  <c r="AE969" i="20"/>
  <c r="AF969" i="20"/>
  <c r="AE971" i="20"/>
  <c r="AF971" i="20"/>
  <c r="AE973" i="20"/>
  <c r="AF973" i="20"/>
  <c r="AE975" i="20"/>
  <c r="AF975" i="20"/>
  <c r="AE977" i="20"/>
  <c r="AF977" i="20"/>
  <c r="AE979" i="20"/>
  <c r="AF979" i="20"/>
  <c r="AE981" i="20"/>
  <c r="AF981" i="20"/>
  <c r="AE983" i="20"/>
  <c r="AF983" i="20"/>
  <c r="AE985" i="20"/>
  <c r="AF985" i="20"/>
  <c r="AE987" i="20"/>
  <c r="AF987" i="20"/>
  <c r="AE989" i="20"/>
  <c r="AF989" i="20"/>
  <c r="AE991" i="20"/>
  <c r="AF991" i="20"/>
  <c r="AE993" i="20"/>
  <c r="AF993" i="20"/>
  <c r="AE995" i="20"/>
  <c r="AF995" i="20"/>
  <c r="AE997" i="20"/>
  <c r="AF997" i="20"/>
  <c r="AE999" i="20"/>
  <c r="AF999" i="20"/>
  <c r="AE1001" i="20"/>
  <c r="AF1001" i="20"/>
  <c r="AE1003" i="20"/>
  <c r="AF1003" i="20"/>
  <c r="AE1005" i="20"/>
  <c r="AF1005" i="20"/>
  <c r="AE1007" i="20"/>
  <c r="AF1007" i="20"/>
  <c r="AE1009" i="20"/>
  <c r="AF1009" i="20"/>
  <c r="AE1011" i="20"/>
  <c r="AF1011" i="20"/>
  <c r="AE1013" i="20"/>
  <c r="AF1013" i="20"/>
  <c r="AE1015" i="20"/>
  <c r="AF1015" i="20"/>
  <c r="AE1019" i="20"/>
  <c r="AF1019" i="20"/>
  <c r="AE1023" i="20"/>
  <c r="AF1023" i="20"/>
  <c r="AE1025" i="20"/>
  <c r="AF1025" i="20"/>
  <c r="AE1027" i="20"/>
  <c r="AF1027" i="20"/>
  <c r="AE1029" i="20"/>
  <c r="AF1029" i="20"/>
  <c r="AE1031" i="20"/>
  <c r="AF1031" i="20"/>
  <c r="AE1033" i="20"/>
  <c r="AF1033" i="20"/>
  <c r="AE1035" i="20"/>
  <c r="AF1035" i="20"/>
  <c r="AE1037" i="20"/>
  <c r="AF1037" i="20"/>
  <c r="AE1039" i="20"/>
  <c r="AF1039" i="20"/>
  <c r="AE1041" i="20"/>
  <c r="AF1041" i="20"/>
  <c r="AE1043" i="20"/>
  <c r="AF1043" i="20"/>
  <c r="AE1045" i="20"/>
  <c r="AF1045" i="20"/>
  <c r="AE1047" i="20"/>
  <c r="AF1047" i="20"/>
  <c r="AE1049" i="20"/>
  <c r="AF1049" i="20"/>
  <c r="AE1051" i="20"/>
  <c r="AF1051" i="20"/>
  <c r="AE1053" i="20"/>
  <c r="AF1053" i="20"/>
  <c r="AE1055" i="20"/>
  <c r="AF1055" i="20"/>
  <c r="AE1057" i="20"/>
  <c r="AF1057" i="20"/>
  <c r="AE1059" i="20"/>
  <c r="AF1059" i="20"/>
  <c r="AE1061" i="20"/>
  <c r="AF1061" i="20"/>
  <c r="AE1063" i="20"/>
  <c r="AF1063" i="20"/>
  <c r="AE1065" i="20"/>
  <c r="AF1065" i="20"/>
  <c r="AE1067" i="20"/>
  <c r="AF1067" i="20"/>
  <c r="AE1069" i="20"/>
  <c r="AF1069" i="20"/>
  <c r="AE1071" i="20"/>
  <c r="AF1071" i="20"/>
  <c r="AE1073" i="20"/>
  <c r="AF1073" i="20"/>
  <c r="AE1075" i="20"/>
  <c r="AF1075" i="20"/>
  <c r="AE1077" i="20"/>
  <c r="AF1077" i="20"/>
  <c r="AE1079" i="20"/>
  <c r="AF1079" i="20"/>
  <c r="AE1081" i="20"/>
  <c r="AF1081" i="20"/>
  <c r="AE1083" i="20"/>
  <c r="AF1083" i="20"/>
  <c r="AE1085" i="20"/>
  <c r="AF1085" i="20"/>
  <c r="AE1087" i="20"/>
  <c r="AF1087" i="20"/>
  <c r="AE1089" i="20"/>
  <c r="AF1089" i="20"/>
  <c r="AE1091" i="20"/>
  <c r="AF1091" i="20"/>
  <c r="AE1093" i="20"/>
  <c r="AF1093" i="20"/>
  <c r="AE1095" i="20"/>
  <c r="AF1095" i="20"/>
  <c r="AE1097" i="20"/>
  <c r="AF1097" i="20"/>
  <c r="AE1099" i="20"/>
  <c r="AF1099" i="20"/>
  <c r="AE1101" i="20"/>
  <c r="AF1101" i="20"/>
  <c r="AE1103" i="20"/>
  <c r="AF1103" i="20"/>
  <c r="AE1105" i="20"/>
  <c r="AF1105" i="20"/>
  <c r="AE1107" i="20"/>
  <c r="AF1107" i="20"/>
  <c r="AE1109" i="20"/>
  <c r="AF1109" i="20"/>
  <c r="AE1111" i="20"/>
  <c r="AF1111" i="20"/>
  <c r="AE1113" i="20"/>
  <c r="AF1113" i="20"/>
  <c r="AE1115" i="20"/>
  <c r="AF1115" i="20"/>
  <c r="AE1117" i="20"/>
  <c r="AF1117" i="20"/>
  <c r="AE1119" i="20"/>
  <c r="AF1119" i="20"/>
  <c r="AE1121" i="20"/>
  <c r="AF1121" i="20"/>
  <c r="AE1123" i="20"/>
  <c r="AF1123" i="20"/>
  <c r="AE1125" i="20"/>
  <c r="AF1125" i="20"/>
  <c r="AE1127" i="20"/>
  <c r="AF1127" i="20"/>
  <c r="AE1129" i="20"/>
  <c r="AF1129" i="20"/>
  <c r="AE1131" i="20"/>
  <c r="AF1131" i="20"/>
  <c r="AE1133" i="20"/>
  <c r="AF1133" i="20"/>
  <c r="AE1137" i="20"/>
  <c r="AF1137" i="20"/>
  <c r="AE1139" i="20"/>
  <c r="AF1139" i="20"/>
  <c r="AE1141" i="20"/>
  <c r="AF1141" i="20"/>
  <c r="AE1143" i="20"/>
  <c r="AF1143" i="20"/>
  <c r="AE1145" i="20"/>
  <c r="AF1145" i="20"/>
  <c r="AE1147" i="20"/>
  <c r="AF1147" i="20"/>
  <c r="AE1149" i="20"/>
  <c r="AF1149" i="20"/>
  <c r="AE1151" i="20"/>
  <c r="AF1151" i="20"/>
  <c r="AE1153" i="20"/>
  <c r="AF1153" i="20"/>
  <c r="AE1155" i="20"/>
  <c r="AF1155" i="20"/>
  <c r="AE1157" i="20"/>
  <c r="AF1157" i="20"/>
  <c r="AE1159" i="20"/>
  <c r="AF1159" i="20"/>
  <c r="AE1161" i="20"/>
  <c r="AF1161" i="20"/>
  <c r="AE1163" i="20"/>
  <c r="AF1163" i="20"/>
  <c r="AE1165" i="20"/>
  <c r="AF1165" i="20"/>
  <c r="AE1167" i="20"/>
  <c r="AF1167" i="20"/>
  <c r="AE1169" i="20"/>
  <c r="AF1169" i="20"/>
  <c r="AE1171" i="20"/>
  <c r="AF1171" i="20"/>
  <c r="AE1173" i="20"/>
  <c r="AF1173" i="20"/>
  <c r="AE1175" i="20"/>
  <c r="AF1175" i="20"/>
  <c r="AE1177" i="20"/>
  <c r="AF1177" i="20"/>
  <c r="AE1179" i="20"/>
  <c r="AF1179" i="20"/>
  <c r="AE1181" i="20"/>
  <c r="AF1181" i="20"/>
  <c r="AE1183" i="20"/>
  <c r="AF1183" i="20"/>
  <c r="AE1185" i="20"/>
  <c r="AF1185" i="20"/>
  <c r="AE1187" i="20"/>
  <c r="AF1187" i="20"/>
  <c r="AE1189" i="20"/>
  <c r="AF1189" i="20"/>
  <c r="AE1191" i="20"/>
  <c r="AF1191" i="20"/>
  <c r="AE1193" i="20"/>
  <c r="AF1193" i="20"/>
  <c r="AE1195" i="20"/>
  <c r="AF1195" i="20"/>
  <c r="AE1197" i="20"/>
  <c r="AF1197" i="20"/>
  <c r="AE1199" i="20"/>
  <c r="AF1199" i="20"/>
  <c r="AE1201" i="20"/>
  <c r="AF1201" i="20"/>
  <c r="AE1203" i="20"/>
  <c r="AF1203" i="20"/>
  <c r="AE1205" i="20"/>
  <c r="AF1205" i="20"/>
  <c r="AE1207" i="20"/>
  <c r="AF1207" i="20"/>
  <c r="AE1209" i="20"/>
  <c r="AF1209" i="20"/>
  <c r="AE1211" i="20"/>
  <c r="AF1211" i="20"/>
  <c r="AE1213" i="20"/>
  <c r="AF1213" i="20"/>
  <c r="AE1215" i="20"/>
  <c r="AF1215" i="20"/>
  <c r="AE1217" i="20"/>
  <c r="AF1217" i="20"/>
  <c r="AE1219" i="20"/>
  <c r="AF1219" i="20"/>
  <c r="AE1221" i="20"/>
  <c r="AF1221" i="20"/>
  <c r="AE1223" i="20"/>
  <c r="AF1223" i="20"/>
  <c r="AE1225" i="20"/>
  <c r="AF1225" i="20"/>
  <c r="AE1227" i="20"/>
  <c r="AF1227" i="20"/>
  <c r="AE1229" i="20"/>
  <c r="AF1229" i="20"/>
  <c r="AE1231" i="20"/>
  <c r="AF1231" i="20"/>
  <c r="AE1233" i="20"/>
  <c r="AF1233" i="20"/>
  <c r="AE1235" i="20"/>
  <c r="AF1235" i="20"/>
  <c r="AE1237" i="20"/>
  <c r="AF1237" i="20"/>
  <c r="AE1239" i="20"/>
  <c r="AF1239" i="20"/>
  <c r="AE1241" i="20"/>
  <c r="AF1241" i="20"/>
  <c r="AE1243" i="20"/>
  <c r="AF1243" i="20"/>
  <c r="AE1245" i="20"/>
  <c r="AF1245" i="20"/>
  <c r="AE1247" i="20"/>
  <c r="AF1247" i="20"/>
  <c r="AE1249" i="20"/>
  <c r="AF1249" i="20"/>
  <c r="AE1251" i="20"/>
  <c r="AF1251" i="20"/>
  <c r="AE1253" i="20"/>
  <c r="AF1253" i="20"/>
  <c r="AE1255" i="20"/>
  <c r="AF1255" i="20"/>
  <c r="AE1257" i="20"/>
  <c r="AF1257" i="20"/>
  <c r="AE1259" i="20"/>
  <c r="AF1259" i="20"/>
  <c r="AE1261" i="20"/>
  <c r="AF1261" i="20"/>
  <c r="AE1263" i="20"/>
  <c r="AF1263" i="20"/>
  <c r="AE1265" i="20"/>
  <c r="AF1265" i="20"/>
  <c r="AE1267" i="20"/>
  <c r="AF1267" i="20"/>
  <c r="AE1269" i="20"/>
  <c r="AF1269" i="20"/>
  <c r="AE1271" i="20"/>
  <c r="AF1271" i="20"/>
  <c r="AE1273" i="20"/>
  <c r="AF1273" i="20"/>
  <c r="AE1275" i="20"/>
  <c r="AF1275" i="20"/>
  <c r="AE1277" i="20"/>
  <c r="AF1277" i="20"/>
  <c r="AE1279" i="20"/>
  <c r="AF1279" i="20"/>
  <c r="AE1281" i="20"/>
  <c r="AF1281" i="20"/>
  <c r="AE1283" i="20"/>
  <c r="AF1283" i="20"/>
  <c r="AE1285" i="20"/>
  <c r="AF1285" i="20"/>
  <c r="AE1287" i="20"/>
  <c r="AF1287" i="20"/>
  <c r="AE1289" i="20"/>
  <c r="AF1289" i="20"/>
  <c r="AE1291" i="20"/>
  <c r="AF1291" i="20"/>
  <c r="AE1293" i="20"/>
  <c r="AF1293" i="20"/>
  <c r="AE1295" i="20"/>
  <c r="AF1295" i="20"/>
  <c r="AE1297" i="20"/>
  <c r="AF1297" i="20"/>
  <c r="AE1299" i="20"/>
  <c r="AF1299" i="20"/>
  <c r="AE1301" i="20"/>
  <c r="AF1301" i="20"/>
  <c r="AE1303" i="20"/>
  <c r="AF1303" i="20"/>
  <c r="AE1305" i="20"/>
  <c r="AF1305" i="20"/>
  <c r="AE1307" i="20"/>
  <c r="AF1307" i="20"/>
  <c r="AE1309" i="20"/>
  <c r="AF1309" i="20"/>
  <c r="AE1311" i="20"/>
  <c r="AF1311" i="20"/>
  <c r="AE1313" i="20"/>
  <c r="AF1313" i="20"/>
  <c r="AE1315" i="20"/>
  <c r="AF1315" i="20"/>
  <c r="AE1317" i="20"/>
  <c r="AF1317" i="20"/>
  <c r="AE1319" i="20"/>
  <c r="AF1319" i="20"/>
  <c r="AE1321" i="20"/>
  <c r="AF1321" i="20"/>
  <c r="AE1323" i="20"/>
  <c r="AF1323" i="20"/>
  <c r="AE1325" i="20"/>
  <c r="AF1325" i="20"/>
  <c r="AE1327" i="20"/>
  <c r="AF1327" i="20"/>
  <c r="AE1329" i="20"/>
  <c r="AF1329" i="20"/>
  <c r="AE1331" i="20"/>
  <c r="AF1331" i="20"/>
  <c r="AE1333" i="20"/>
  <c r="AF1333" i="20"/>
  <c r="AE1335" i="20"/>
  <c r="AF1335" i="20"/>
  <c r="AE1337" i="20"/>
  <c r="AF1337" i="20"/>
  <c r="AE1339" i="20"/>
  <c r="AF1339" i="20"/>
  <c r="AE1341" i="20"/>
  <c r="AF1341" i="20"/>
  <c r="AE1343" i="20"/>
  <c r="AF1343" i="20"/>
  <c r="AE1345" i="20"/>
  <c r="AF1345" i="20"/>
  <c r="AE1347" i="20"/>
  <c r="AF1347" i="20"/>
  <c r="AE1349" i="20"/>
  <c r="AF1349" i="20"/>
  <c r="AE1351" i="20"/>
  <c r="AF1351" i="20"/>
  <c r="AE1353" i="20"/>
  <c r="AF1353" i="20"/>
  <c r="AE1355" i="20"/>
  <c r="AF1355" i="20"/>
  <c r="AE1357" i="20"/>
  <c r="AF1357" i="20"/>
  <c r="AE1359" i="20"/>
  <c r="AF1359" i="20"/>
  <c r="AE1361" i="20"/>
  <c r="AF1361" i="20"/>
  <c r="AE1363" i="20"/>
  <c r="AF1363" i="20"/>
  <c r="AE1365" i="20"/>
  <c r="AF1365" i="20"/>
  <c r="AE1367" i="20"/>
  <c r="AF1367" i="20"/>
  <c r="AE1369" i="20"/>
  <c r="AF1369" i="20"/>
  <c r="AE1371" i="20"/>
  <c r="AF1371" i="20"/>
  <c r="AE1373" i="20"/>
  <c r="AF1373" i="20"/>
  <c r="AE1375" i="20"/>
  <c r="AF1375" i="20"/>
  <c r="AE1377" i="20"/>
  <c r="AF1377" i="20"/>
  <c r="AE1379" i="20"/>
  <c r="AF1379" i="20"/>
  <c r="AE1381" i="20"/>
  <c r="AF1381" i="20"/>
  <c r="AE1383" i="20"/>
  <c r="AF1383" i="20"/>
  <c r="AE1385" i="20"/>
  <c r="AF1385" i="20"/>
  <c r="AE1387" i="20"/>
  <c r="AF1387" i="20"/>
  <c r="AE1389" i="20"/>
  <c r="AF1389" i="20"/>
  <c r="AE1391" i="20"/>
  <c r="AF1391" i="20"/>
  <c r="AE1393" i="20"/>
  <c r="AF1393" i="20"/>
  <c r="AE1395" i="20"/>
  <c r="AF1395" i="20"/>
  <c r="AE1397" i="20"/>
  <c r="AF1397" i="20"/>
  <c r="AE1399" i="20"/>
  <c r="AF1399" i="20"/>
  <c r="AE1401" i="20"/>
  <c r="AF1401" i="20"/>
  <c r="AE1403" i="20"/>
  <c r="AF1403" i="20"/>
  <c r="AE1405" i="20"/>
  <c r="AF1405" i="20"/>
  <c r="AE1407" i="20"/>
  <c r="AF1407" i="20"/>
  <c r="AE1409" i="20"/>
  <c r="AF1409" i="20"/>
  <c r="AE1411" i="20"/>
  <c r="AF1411" i="20"/>
  <c r="AE1413" i="20"/>
  <c r="AF1413" i="20"/>
  <c r="AE1415" i="20"/>
  <c r="AF1415" i="20"/>
  <c r="AE1417" i="20"/>
  <c r="AF1417" i="20"/>
  <c r="AE1419" i="20"/>
  <c r="AF1419" i="20"/>
  <c r="AE1421" i="20"/>
  <c r="AF1421" i="20"/>
  <c r="AE1423" i="20"/>
  <c r="AF1423" i="20"/>
  <c r="AE1425" i="20"/>
  <c r="AF1425" i="20"/>
  <c r="AE1427" i="20"/>
  <c r="AF1427" i="20"/>
  <c r="AE1429" i="20"/>
  <c r="AF1429" i="20"/>
  <c r="AE1431" i="20"/>
  <c r="AF1431" i="20"/>
  <c r="AE1433" i="20"/>
  <c r="AF1433" i="20"/>
  <c r="AE1435" i="20"/>
  <c r="AF1435" i="20"/>
  <c r="AE1437" i="20"/>
  <c r="AF1437" i="20"/>
  <c r="AF1439" i="20"/>
  <c r="AE1439" i="20"/>
  <c r="AE1441" i="20"/>
  <c r="AF1441" i="20"/>
  <c r="AF1443" i="20"/>
  <c r="AE1443" i="20"/>
  <c r="AE1445" i="20"/>
  <c r="AF1445" i="20"/>
  <c r="AF1447" i="20"/>
  <c r="AE1447" i="20"/>
  <c r="AE1449" i="20"/>
  <c r="AF1449" i="20"/>
  <c r="AF1451" i="20"/>
  <c r="AE1451" i="20"/>
  <c r="AE1453" i="20"/>
  <c r="AF1453" i="20"/>
  <c r="AF1455" i="20"/>
  <c r="AE1455" i="20"/>
  <c r="AE1457" i="20"/>
  <c r="AF1457" i="20"/>
  <c r="AF1459" i="20"/>
  <c r="AE1459" i="20"/>
  <c r="AE1461" i="20"/>
  <c r="AF1461" i="20"/>
  <c r="AF1463" i="20"/>
  <c r="AE1463" i="20"/>
  <c r="AE1465" i="20"/>
  <c r="AF1465" i="20"/>
  <c r="AF1467" i="20"/>
  <c r="AE1467" i="20"/>
  <c r="AE1469" i="20"/>
  <c r="AF1469" i="20"/>
  <c r="AF1471" i="20"/>
  <c r="AE1471" i="20"/>
  <c r="AE1473" i="20"/>
  <c r="AF1473" i="20"/>
  <c r="AF1475" i="20"/>
  <c r="AE1475" i="20"/>
  <c r="AE1477" i="20"/>
  <c r="AF1477" i="20"/>
  <c r="AF1479" i="20"/>
  <c r="AE1479" i="20"/>
  <c r="AE1481" i="20"/>
  <c r="AF1481" i="20"/>
  <c r="AF1483" i="20"/>
  <c r="AE1483" i="20"/>
  <c r="AE1485" i="20"/>
  <c r="AF1485" i="20"/>
  <c r="AF1487" i="20"/>
  <c r="AE1487" i="20"/>
  <c r="AE1489" i="20"/>
  <c r="AF1489" i="20"/>
  <c r="AF1491" i="20"/>
  <c r="AE1491" i="20"/>
  <c r="AE1493" i="20"/>
  <c r="AF1493" i="20"/>
  <c r="AF1495" i="20"/>
  <c r="AE1495" i="20"/>
  <c r="AE1497" i="20"/>
  <c r="AF1497" i="20"/>
  <c r="AF1499" i="20"/>
  <c r="AE1499" i="20"/>
  <c r="AE1501" i="20"/>
  <c r="AF1501" i="20"/>
  <c r="AF1503" i="20"/>
  <c r="AE1503" i="20"/>
  <c r="AE1505" i="20"/>
  <c r="AF1505" i="20"/>
  <c r="AF1507" i="20"/>
  <c r="AE1507" i="20"/>
  <c r="AE1509" i="20"/>
  <c r="AF1509" i="20"/>
  <c r="AF1511" i="20"/>
  <c r="AE1511" i="20"/>
  <c r="AE1513" i="20"/>
  <c r="AF1513" i="20"/>
  <c r="AF1515" i="20"/>
  <c r="AE1515" i="20"/>
  <c r="AE1517" i="20"/>
  <c r="AF1517" i="20"/>
  <c r="AF1519" i="20"/>
  <c r="AE1519" i="20"/>
  <c r="AE1521" i="20"/>
  <c r="AF1521" i="20"/>
  <c r="AF1523" i="20"/>
  <c r="AE1523" i="20"/>
  <c r="AE1525" i="20"/>
  <c r="AF1525" i="20"/>
  <c r="AF1527" i="20"/>
  <c r="AE1527" i="20"/>
  <c r="AE1529" i="20"/>
  <c r="AF1529" i="20"/>
  <c r="AF1531" i="20"/>
  <c r="AE1531" i="20"/>
  <c r="AE1533" i="20"/>
  <c r="AF1533" i="20"/>
  <c r="AF1535" i="20"/>
  <c r="AE1535" i="20"/>
  <c r="AE1537" i="20"/>
  <c r="AF1537" i="20"/>
  <c r="AF1539" i="20"/>
  <c r="AE1539" i="20"/>
  <c r="AE1541" i="20"/>
  <c r="AF1541" i="20"/>
  <c r="AF1543" i="20"/>
  <c r="AE1543" i="20"/>
  <c r="AE1545" i="20"/>
  <c r="AF1545" i="20"/>
  <c r="AF1547" i="20"/>
  <c r="AE1547" i="20"/>
  <c r="AE1549" i="20"/>
  <c r="AF1549" i="20"/>
  <c r="AF1551" i="20"/>
  <c r="AE1551" i="20"/>
  <c r="AE1553" i="20"/>
  <c r="AF1553" i="20"/>
  <c r="AF1555" i="20"/>
  <c r="AE1555" i="20"/>
  <c r="AE1557" i="20"/>
  <c r="AF1557" i="20"/>
  <c r="AF1559" i="20"/>
  <c r="AE1559" i="20"/>
  <c r="AE1561" i="20"/>
  <c r="AF1561" i="20"/>
  <c r="AF1563" i="20"/>
  <c r="AE1563" i="20"/>
  <c r="AE1565" i="20"/>
  <c r="AF1565" i="20"/>
  <c r="AF1567" i="20"/>
  <c r="AE1567" i="20"/>
  <c r="AE1569" i="20"/>
  <c r="AF1569" i="20"/>
  <c r="AF1571" i="20"/>
  <c r="AE1571" i="20"/>
  <c r="AE1573" i="20"/>
  <c r="AF1573" i="20"/>
  <c r="AF1575" i="20"/>
  <c r="AE1575" i="20"/>
  <c r="AE1577" i="20"/>
  <c r="AF1577" i="20"/>
  <c r="AF1579" i="20"/>
  <c r="AE1579" i="20"/>
  <c r="AE1581" i="20"/>
  <c r="AF1581" i="20"/>
  <c r="AF1583" i="20"/>
  <c r="AE1583" i="20"/>
  <c r="AE1585" i="20"/>
  <c r="AF1585" i="20"/>
  <c r="AF1587" i="20"/>
  <c r="AE1587" i="20"/>
  <c r="AE1589" i="20"/>
  <c r="AF1589" i="20"/>
  <c r="AF1591" i="20"/>
  <c r="AE1591" i="20"/>
  <c r="AE1593" i="20"/>
  <c r="AF1593" i="20"/>
  <c r="AF1595" i="20"/>
  <c r="AE1595" i="20"/>
  <c r="AE1597" i="20"/>
  <c r="AF1597" i="20"/>
  <c r="AF1599" i="20"/>
  <c r="AE1599" i="20"/>
  <c r="AE1601" i="20"/>
  <c r="AF1601" i="20"/>
  <c r="AF1603" i="20"/>
  <c r="AE1603" i="20"/>
  <c r="AE1605" i="20"/>
  <c r="AF1605" i="20"/>
  <c r="AF1607" i="20"/>
  <c r="AE1607" i="20"/>
  <c r="AE1609" i="20"/>
  <c r="AF1609" i="20"/>
  <c r="AF1611" i="20"/>
  <c r="AE1611" i="20"/>
  <c r="AE1613" i="20"/>
  <c r="AF1613" i="20"/>
  <c r="AF1615" i="20"/>
  <c r="AE1615" i="20"/>
  <c r="AE1617" i="20"/>
  <c r="AF1617" i="20"/>
  <c r="AF1619" i="20"/>
  <c r="AE1619" i="20"/>
  <c r="AE1621" i="20"/>
  <c r="AF1621" i="20"/>
  <c r="AF1623" i="20"/>
  <c r="AE1623" i="20"/>
  <c r="AE1625" i="20"/>
  <c r="AF1625" i="20"/>
  <c r="AF1627" i="20"/>
  <c r="AE1627" i="20"/>
  <c r="AE1629" i="20"/>
  <c r="AF1629" i="20"/>
  <c r="AF1631" i="20"/>
  <c r="AE1631" i="20"/>
  <c r="AE1633" i="20"/>
  <c r="AF1633" i="20"/>
  <c r="AF1635" i="20"/>
  <c r="AE1635" i="20"/>
  <c r="AE1637" i="20"/>
  <c r="AF1637" i="20"/>
  <c r="AF1639" i="20"/>
  <c r="AE1639" i="20"/>
  <c r="AE1641" i="20"/>
  <c r="AF1641" i="20"/>
  <c r="AF1643" i="20"/>
  <c r="AE1643" i="20"/>
  <c r="AE1645" i="20"/>
  <c r="AF1645" i="20"/>
  <c r="AF1647" i="20"/>
  <c r="AE1647" i="20"/>
  <c r="AE1649" i="20"/>
  <c r="AF1649" i="20"/>
  <c r="AF1651" i="20"/>
  <c r="AE1651" i="20"/>
  <c r="AE1653" i="20"/>
  <c r="AF1653" i="20"/>
  <c r="AF1655" i="20"/>
  <c r="AE1655" i="20"/>
  <c r="AE1657" i="20"/>
  <c r="AF1657" i="20"/>
  <c r="AF1659" i="20"/>
  <c r="AE1659" i="20"/>
  <c r="AE1661" i="20"/>
  <c r="AF1661" i="20"/>
  <c r="AF1663" i="20"/>
  <c r="AE1663" i="20"/>
  <c r="AE1665" i="20"/>
  <c r="AF1665" i="20"/>
  <c r="AF1667" i="20"/>
  <c r="AE1667" i="20"/>
  <c r="AE1669" i="20"/>
  <c r="AF1669" i="20"/>
  <c r="AF1671" i="20"/>
  <c r="AE1671" i="20"/>
  <c r="AE1673" i="20"/>
  <c r="AF1673" i="20"/>
  <c r="AF1675" i="20"/>
  <c r="AE1675" i="20"/>
  <c r="AE1677" i="20"/>
  <c r="AF1677" i="20"/>
  <c r="AF1679" i="20"/>
  <c r="AE1679" i="20"/>
  <c r="AE1681" i="20"/>
  <c r="AF1681" i="20"/>
  <c r="AF1683" i="20"/>
  <c r="AE1683" i="20"/>
  <c r="AE1685" i="20"/>
  <c r="AF1685" i="20"/>
  <c r="AF1687" i="20"/>
  <c r="AE1687" i="20"/>
  <c r="AE1689" i="20"/>
  <c r="AF1689" i="20"/>
  <c r="AF1691" i="20"/>
  <c r="AE1691" i="20"/>
  <c r="AE1693" i="20"/>
  <c r="AF1693" i="20"/>
  <c r="AF1695" i="20"/>
  <c r="AE1695" i="20"/>
  <c r="AE1697" i="20"/>
  <c r="AF1697" i="20"/>
  <c r="AF1699" i="20"/>
  <c r="AE1699" i="20"/>
  <c r="AE1701" i="20"/>
  <c r="AF1701" i="20"/>
  <c r="AF1703" i="20"/>
  <c r="AE1703" i="20"/>
  <c r="AE1705" i="20"/>
  <c r="AF1705" i="20"/>
  <c r="AF1707" i="20"/>
  <c r="AE1707" i="20"/>
  <c r="AE1709" i="20"/>
  <c r="AF1709" i="20"/>
  <c r="AF1711" i="20"/>
  <c r="AE1711" i="20"/>
  <c r="AE1713" i="20"/>
  <c r="AF1713" i="20"/>
  <c r="AF1715" i="20"/>
  <c r="AE1715" i="20"/>
  <c r="AE1717" i="20"/>
  <c r="AF1717" i="20"/>
  <c r="AF1719" i="20"/>
  <c r="AE1719" i="20"/>
  <c r="AE1721" i="20"/>
  <c r="AF1721" i="20"/>
  <c r="AF1723" i="20"/>
  <c r="AE1723" i="20"/>
  <c r="AE1725" i="20"/>
  <c r="AF1725" i="20"/>
  <c r="AF1727" i="20"/>
  <c r="AE1727" i="20"/>
  <c r="AE1729" i="20"/>
  <c r="AF1729" i="20"/>
  <c r="AF1731" i="20"/>
  <c r="AE1731" i="20"/>
  <c r="AE1733" i="20"/>
  <c r="AF1733" i="20"/>
  <c r="AF1735" i="20"/>
  <c r="AE1735" i="20"/>
  <c r="AE1737" i="20"/>
  <c r="AF1737" i="20"/>
  <c r="AF1739" i="20"/>
  <c r="AE1739" i="20"/>
  <c r="AE1741" i="20"/>
  <c r="AF1741" i="20"/>
  <c r="AF1743" i="20"/>
  <c r="AE1743" i="20"/>
  <c r="AE1745" i="20"/>
  <c r="AF1745" i="20"/>
  <c r="AF1747" i="20"/>
  <c r="AE1747" i="20"/>
  <c r="AE1749" i="20"/>
  <c r="AF1749" i="20"/>
  <c r="AF1751" i="20"/>
  <c r="AE1751" i="20"/>
  <c r="AE1753" i="20"/>
  <c r="AF1753" i="20"/>
  <c r="AF1755" i="20"/>
  <c r="AE1755" i="20"/>
  <c r="AE1757" i="20"/>
  <c r="AF1757" i="20"/>
  <c r="AF1759" i="20"/>
  <c r="AE1759" i="20"/>
  <c r="AE1761" i="20"/>
  <c r="AF1761" i="20"/>
  <c r="AF1763" i="20"/>
  <c r="AE1763" i="20"/>
  <c r="AE1765" i="20"/>
  <c r="AF1765" i="20"/>
  <c r="AF1767" i="20"/>
  <c r="AE1767" i="20"/>
  <c r="AE1769" i="20"/>
  <c r="AF1769" i="20"/>
  <c r="AF1771" i="20"/>
  <c r="AE1771" i="20"/>
  <c r="AE1773" i="20"/>
  <c r="AF1773" i="20"/>
  <c r="AF1775" i="20"/>
  <c r="AE1775" i="20"/>
  <c r="AE1777" i="20"/>
  <c r="AF1777" i="20"/>
  <c r="AF1779" i="20"/>
  <c r="AE1779" i="20"/>
  <c r="AE1781" i="20"/>
  <c r="AF1781" i="20"/>
  <c r="AF1783" i="20"/>
  <c r="AE1783" i="20"/>
  <c r="AE1785" i="20"/>
  <c r="AF1785" i="20"/>
  <c r="AF1787" i="20"/>
  <c r="AE1787" i="20"/>
  <c r="AE1789" i="20"/>
  <c r="AF1789" i="20"/>
  <c r="AF1791" i="20"/>
  <c r="AE1791" i="20"/>
  <c r="AE1793" i="20"/>
  <c r="AF1793" i="20"/>
  <c r="AF1795" i="20"/>
  <c r="AE1795" i="20"/>
  <c r="AE1797" i="20"/>
  <c r="AF1797" i="20"/>
  <c r="AF1799" i="20"/>
  <c r="AE1799" i="20"/>
  <c r="AE1801" i="20"/>
  <c r="AF1801" i="20"/>
  <c r="AF1803" i="20"/>
  <c r="AE1803" i="20"/>
  <c r="AE1805" i="20"/>
  <c r="AF1805" i="20"/>
  <c r="AF1807" i="20"/>
  <c r="AE1807" i="20"/>
  <c r="AE1809" i="20"/>
  <c r="AF1809" i="20"/>
  <c r="AF1811" i="20"/>
  <c r="AE1811" i="20"/>
  <c r="AE1813" i="20"/>
  <c r="AF1813" i="20"/>
  <c r="AF1815" i="20"/>
  <c r="AE1815" i="20"/>
  <c r="AE1817" i="20"/>
  <c r="AF1817" i="20"/>
  <c r="AF1819" i="20"/>
  <c r="AE1819" i="20"/>
  <c r="AE1821" i="20"/>
  <c r="AF1821" i="20"/>
  <c r="AF1823" i="20"/>
  <c r="AE1823" i="20"/>
  <c r="AE1825" i="20"/>
  <c r="AF1825" i="20"/>
  <c r="AF1827" i="20"/>
  <c r="AE1827" i="20"/>
  <c r="AE1829" i="20"/>
  <c r="AF1829" i="20"/>
  <c r="AE1831" i="20"/>
  <c r="AF1831" i="20"/>
  <c r="AE1833" i="20"/>
  <c r="AF1833" i="20"/>
  <c r="AE1835" i="20"/>
  <c r="AF1835" i="20"/>
  <c r="AE1837" i="20"/>
  <c r="AF1837" i="20"/>
  <c r="AE1839" i="20"/>
  <c r="AF1839" i="20"/>
  <c r="AE1841" i="20"/>
  <c r="AF1841" i="20"/>
  <c r="AE1843" i="20"/>
  <c r="AF1843" i="20"/>
  <c r="AE1845" i="20"/>
  <c r="AF1845" i="20"/>
  <c r="AE1847" i="20"/>
  <c r="AF1847" i="20"/>
  <c r="AE1849" i="20"/>
  <c r="AF1849" i="20"/>
  <c r="AE1851" i="20"/>
  <c r="AF1851" i="20"/>
  <c r="AE1853" i="20"/>
  <c r="AF1853" i="20"/>
  <c r="AE1855" i="20"/>
  <c r="AF1855" i="20"/>
  <c r="AE1857" i="20"/>
  <c r="AF1857" i="20"/>
  <c r="AE1859" i="20"/>
  <c r="AF1859" i="20"/>
  <c r="AE1861" i="20"/>
  <c r="AF1861" i="20"/>
  <c r="AE1863" i="20"/>
  <c r="AF1863" i="20"/>
  <c r="AE1865" i="20"/>
  <c r="AF1865" i="20"/>
  <c r="AE1867" i="20"/>
  <c r="AF1867" i="20"/>
  <c r="AE1869" i="20"/>
  <c r="AF1869" i="20"/>
  <c r="AE1871" i="20"/>
  <c r="AF1871" i="20"/>
  <c r="AE1873" i="20"/>
  <c r="AF1873" i="20"/>
  <c r="AE1875" i="20"/>
  <c r="AF1875" i="20"/>
  <c r="AE1877" i="20"/>
  <c r="AF1877" i="20"/>
  <c r="AE1879" i="20"/>
  <c r="AF1879" i="20"/>
  <c r="AE1881" i="20"/>
  <c r="AF1881" i="20"/>
  <c r="AE1883" i="20"/>
  <c r="AF1883" i="20"/>
  <c r="AE1885" i="20"/>
  <c r="AF1885" i="20"/>
  <c r="AE1887" i="20"/>
  <c r="AF1887" i="20"/>
  <c r="AE1889" i="20"/>
  <c r="AF1889" i="20"/>
  <c r="AE1891" i="20"/>
  <c r="AF1891" i="20"/>
  <c r="AE1893" i="20"/>
  <c r="AF1893" i="20"/>
  <c r="AE1895" i="20"/>
  <c r="AF1895" i="20"/>
  <c r="AE1897" i="20"/>
  <c r="AF1897" i="20"/>
  <c r="AE1899" i="20"/>
  <c r="AF1899" i="20"/>
  <c r="AE1901" i="20"/>
  <c r="AF1901" i="20"/>
  <c r="AE1903" i="20"/>
  <c r="AF1903" i="20"/>
  <c r="AE1905" i="20"/>
  <c r="AF1905" i="20"/>
  <c r="AE1907" i="20"/>
  <c r="AF1907" i="20"/>
  <c r="AE1909" i="20"/>
  <c r="AF1909" i="20"/>
  <c r="AE1911" i="20"/>
  <c r="AF1911" i="20"/>
  <c r="AE1913" i="20"/>
  <c r="AF1913" i="20"/>
  <c r="AE1915" i="20"/>
  <c r="AF1915" i="20"/>
  <c r="AE1917" i="20"/>
  <c r="AF1917" i="20"/>
  <c r="AE1919" i="20"/>
  <c r="AF1919" i="20"/>
  <c r="AE1921" i="20"/>
  <c r="AF1921" i="20"/>
  <c r="AE1923" i="20"/>
  <c r="AF1923" i="20"/>
  <c r="AE1925" i="20"/>
  <c r="AF1925" i="20"/>
  <c r="AE1927" i="20"/>
  <c r="AF1927" i="20"/>
  <c r="AE1929" i="20"/>
  <c r="AF1929" i="20"/>
  <c r="AE1931" i="20"/>
  <c r="AF1931" i="20"/>
  <c r="AE1933" i="20"/>
  <c r="AF1933" i="20"/>
  <c r="AE1935" i="20"/>
  <c r="AF1935" i="20"/>
  <c r="AE1937" i="20"/>
  <c r="AF1937" i="20"/>
  <c r="AE1939" i="20"/>
  <c r="AF1939" i="20"/>
  <c r="AE1941" i="20"/>
  <c r="AF1941" i="20"/>
  <c r="AE1943" i="20"/>
  <c r="AF1943" i="20"/>
  <c r="AE1945" i="20"/>
  <c r="AF1945" i="20"/>
  <c r="AE1947" i="20"/>
  <c r="AF1947" i="20"/>
  <c r="AE1949" i="20"/>
  <c r="AF1949" i="20"/>
  <c r="AE1951" i="20"/>
  <c r="AF1951" i="20"/>
  <c r="AE1953" i="20"/>
  <c r="AF1953" i="20"/>
  <c r="AE1955" i="20"/>
  <c r="AF1955" i="20"/>
  <c r="AE1957" i="20"/>
  <c r="AF1957" i="20"/>
  <c r="AE1959" i="20"/>
  <c r="AF1959" i="20"/>
  <c r="AE1961" i="20"/>
  <c r="AF1961" i="20"/>
  <c r="AE1963" i="20"/>
  <c r="AF1963" i="20"/>
  <c r="AE1965" i="20"/>
  <c r="AF1965" i="20"/>
  <c r="AE1967" i="20"/>
  <c r="AF1967" i="20"/>
  <c r="AE1969" i="20"/>
  <c r="AF1969" i="20"/>
  <c r="AE1971" i="20"/>
  <c r="AF1971" i="20"/>
  <c r="AE1973" i="20"/>
  <c r="AF1973" i="20"/>
  <c r="AE1975" i="20"/>
  <c r="AF1975" i="20"/>
  <c r="AE1977" i="20"/>
  <c r="AF1977" i="20"/>
  <c r="AE1979" i="20"/>
  <c r="AF1979" i="20"/>
  <c r="AE1981" i="20"/>
  <c r="AF1981" i="20"/>
  <c r="AE1983" i="20"/>
  <c r="AF1983" i="20"/>
  <c r="AE1985" i="20"/>
  <c r="AF1985" i="20"/>
  <c r="AE1987" i="20"/>
  <c r="AF1987" i="20"/>
  <c r="AE1989" i="20"/>
  <c r="AF1989" i="20"/>
  <c r="AE1991" i="20"/>
  <c r="AF1991" i="20"/>
  <c r="AE1993" i="20"/>
  <c r="AF1993" i="20"/>
  <c r="AE1995" i="20"/>
  <c r="AF1995" i="20"/>
  <c r="AE1997" i="20"/>
  <c r="AF1997" i="20"/>
  <c r="AE1999" i="20"/>
  <c r="AF1999" i="20"/>
  <c r="AE2001" i="20"/>
  <c r="AF2001" i="20"/>
  <c r="AE2003" i="20"/>
  <c r="AF2003" i="20"/>
  <c r="AE2005" i="20"/>
  <c r="AF2005" i="20"/>
  <c r="AE2007" i="20"/>
  <c r="AF2007" i="20"/>
  <c r="AE2009" i="20"/>
  <c r="AF2009" i="20"/>
  <c r="AE2011" i="20"/>
  <c r="AF2011" i="20"/>
  <c r="AE2013" i="20"/>
  <c r="AF2013" i="20"/>
  <c r="AE2015" i="20"/>
  <c r="AF2015" i="20"/>
  <c r="AE2531" i="20"/>
  <c r="AF2531" i="20"/>
  <c r="AE2019" i="20"/>
  <c r="AF2019" i="20"/>
  <c r="AE2025" i="20"/>
  <c r="AF2025" i="20"/>
  <c r="AE2029" i="20"/>
  <c r="AF2029" i="20"/>
  <c r="AE2035" i="20"/>
  <c r="AF2035" i="20"/>
  <c r="AE2041" i="20"/>
  <c r="AF2041" i="20"/>
  <c r="AF2047" i="20"/>
  <c r="AE2047" i="20"/>
  <c r="AE2053" i="20"/>
  <c r="AF2053" i="20"/>
  <c r="AE2057" i="20"/>
  <c r="AF2057" i="20"/>
  <c r="AF2063" i="20"/>
  <c r="AE2063" i="20"/>
  <c r="AE2069" i="20"/>
  <c r="AF2069" i="20"/>
  <c r="AE2075" i="20"/>
  <c r="AF2075" i="20"/>
  <c r="AF2079" i="20"/>
  <c r="AE2079" i="20"/>
  <c r="AE2085" i="20"/>
  <c r="AF2085" i="20"/>
  <c r="AE2091" i="20"/>
  <c r="AF2091" i="20"/>
  <c r="AF2095" i="20"/>
  <c r="AE2095" i="20"/>
  <c r="AE2097" i="20"/>
  <c r="AF2097" i="20"/>
  <c r="AE2101" i="20"/>
  <c r="AF2101" i="20"/>
  <c r="AE2105" i="20"/>
  <c r="AF2105" i="20"/>
  <c r="AE2109" i="20"/>
  <c r="AF2109" i="20"/>
  <c r="AE2113" i="20"/>
  <c r="AF2113" i="20"/>
  <c r="AF2119" i="20"/>
  <c r="AE2119" i="20"/>
  <c r="AE2125" i="20"/>
  <c r="AF2125" i="20"/>
  <c r="AE2129" i="20"/>
  <c r="AF2129" i="20"/>
  <c r="AE2133" i="20"/>
  <c r="AF2133" i="20"/>
  <c r="AE2137" i="20"/>
  <c r="AF2137" i="20"/>
  <c r="AE2141" i="20"/>
  <c r="AF2141" i="20"/>
  <c r="AE2145" i="20"/>
  <c r="AF2145" i="20"/>
  <c r="AF2147" i="20"/>
  <c r="AE2147" i="20"/>
  <c r="AF2151" i="20"/>
  <c r="AE2151" i="20"/>
  <c r="AF2155" i="20"/>
  <c r="AE2155" i="20"/>
  <c r="AE2157" i="20"/>
  <c r="AF2157" i="20"/>
  <c r="AE2161" i="20"/>
  <c r="AF2161" i="20"/>
  <c r="AE2165" i="20"/>
  <c r="AF2165" i="20"/>
  <c r="AE2169" i="20"/>
  <c r="AF2169" i="20"/>
  <c r="AF2171" i="20"/>
  <c r="AE2171" i="20"/>
  <c r="AF2175" i="20"/>
  <c r="AE2175" i="20"/>
  <c r="AF2179" i="20"/>
  <c r="AE2179" i="20"/>
  <c r="AF2183" i="20"/>
  <c r="AE2183" i="20"/>
  <c r="AF2187" i="20"/>
  <c r="AE2187" i="20"/>
  <c r="AF2195" i="20"/>
  <c r="AE2195" i="20"/>
  <c r="AF2215" i="20"/>
  <c r="AE2215" i="20"/>
  <c r="AE2277" i="20"/>
  <c r="AF2277" i="20"/>
  <c r="AE2519" i="20"/>
  <c r="AF2519" i="20"/>
  <c r="AE6" i="20"/>
  <c r="AF6" i="20"/>
  <c r="AE8" i="20"/>
  <c r="AF8" i="20"/>
  <c r="AE10" i="20"/>
  <c r="AF10" i="20"/>
  <c r="AF12" i="20"/>
  <c r="AE12" i="20"/>
  <c r="AE14" i="20"/>
  <c r="AF14" i="20"/>
  <c r="AE16" i="20"/>
  <c r="AF16" i="20"/>
  <c r="AE18" i="20"/>
  <c r="AF18" i="20"/>
  <c r="AF20" i="20"/>
  <c r="AE20" i="20"/>
  <c r="AE22" i="20"/>
  <c r="AF22" i="20"/>
  <c r="AE24" i="20"/>
  <c r="AF24" i="20"/>
  <c r="AE26" i="20"/>
  <c r="AF26" i="20"/>
  <c r="AF28" i="20"/>
  <c r="AE28" i="20"/>
  <c r="AE30" i="20"/>
  <c r="AF30" i="20"/>
  <c r="AE32" i="20"/>
  <c r="AF32" i="20"/>
  <c r="AE34" i="20"/>
  <c r="AF34" i="20"/>
  <c r="AF36" i="20"/>
  <c r="AE36" i="20"/>
  <c r="AE38" i="20"/>
  <c r="AF38" i="20"/>
  <c r="AE40" i="20"/>
  <c r="AF40" i="20"/>
  <c r="AE42" i="20"/>
  <c r="AF42" i="20"/>
  <c r="AF44" i="20"/>
  <c r="AE44" i="20"/>
  <c r="AE46" i="20"/>
  <c r="AF46" i="20"/>
  <c r="AE48" i="20"/>
  <c r="AF48" i="20"/>
  <c r="AE50" i="20"/>
  <c r="AF50" i="20"/>
  <c r="AF52" i="20"/>
  <c r="AE52" i="20"/>
  <c r="AE54" i="20"/>
  <c r="AF54" i="20"/>
  <c r="AE56" i="20"/>
  <c r="AF56" i="20"/>
  <c r="AE58" i="20"/>
  <c r="AF58" i="20"/>
  <c r="AF60" i="20"/>
  <c r="AE60" i="20"/>
  <c r="AE62" i="20"/>
  <c r="AF62" i="20"/>
  <c r="AE64" i="20"/>
  <c r="AF64" i="20"/>
  <c r="AE66" i="20"/>
  <c r="AF66" i="20"/>
  <c r="AF68" i="20"/>
  <c r="AE68" i="20"/>
  <c r="AE70" i="20"/>
  <c r="AF70" i="20"/>
  <c r="AE72" i="20"/>
  <c r="AF72" i="20"/>
  <c r="AE74" i="20"/>
  <c r="AF74" i="20"/>
  <c r="AF76" i="20"/>
  <c r="AE76" i="20"/>
  <c r="AE78" i="20"/>
  <c r="AF78" i="20"/>
  <c r="AE80" i="20"/>
  <c r="AF80" i="20"/>
  <c r="AE82" i="20"/>
  <c r="AF82" i="20"/>
  <c r="AF84" i="20"/>
  <c r="AE84" i="20"/>
  <c r="AE86" i="20"/>
  <c r="AF86" i="20"/>
  <c r="AE88" i="20"/>
  <c r="AF88" i="20"/>
  <c r="AE90" i="20"/>
  <c r="AF90" i="20"/>
  <c r="AF92" i="20"/>
  <c r="AE92" i="20"/>
  <c r="AE94" i="20"/>
  <c r="AF94" i="20"/>
  <c r="AE96" i="20"/>
  <c r="AF96" i="20"/>
  <c r="AE98" i="20"/>
  <c r="AF98" i="20"/>
  <c r="AF100" i="20"/>
  <c r="AE100" i="20"/>
  <c r="AE102" i="20"/>
  <c r="AF102" i="20"/>
  <c r="AE104" i="20"/>
  <c r="AF104" i="20"/>
  <c r="AE106" i="20"/>
  <c r="AF106" i="20"/>
  <c r="AF108" i="20"/>
  <c r="AE108" i="20"/>
  <c r="AE110" i="20"/>
  <c r="AF110" i="20"/>
  <c r="AE112" i="20"/>
  <c r="AF112" i="20"/>
  <c r="AE114" i="20"/>
  <c r="AF114" i="20"/>
  <c r="AF116" i="20"/>
  <c r="AE116" i="20"/>
  <c r="AE118" i="20"/>
  <c r="AF118" i="20"/>
  <c r="AE120" i="20"/>
  <c r="AF120" i="20"/>
  <c r="AE122" i="20"/>
  <c r="AF122" i="20"/>
  <c r="AF124" i="20"/>
  <c r="AE124" i="20"/>
  <c r="AE126" i="20"/>
  <c r="AF126" i="20"/>
  <c r="AE128" i="20"/>
  <c r="AF128" i="20"/>
  <c r="AE130" i="20"/>
  <c r="AF130" i="20"/>
  <c r="AF132" i="20"/>
  <c r="AE132" i="20"/>
  <c r="AE134" i="20"/>
  <c r="AF134" i="20"/>
  <c r="AE136" i="20"/>
  <c r="AF136" i="20"/>
  <c r="AE138" i="20"/>
  <c r="AF138" i="20"/>
  <c r="AF140" i="20"/>
  <c r="AE140" i="20"/>
  <c r="AE142" i="20"/>
  <c r="AF142" i="20"/>
  <c r="AE144" i="20"/>
  <c r="AF144" i="20"/>
  <c r="AE146" i="20"/>
  <c r="AF146" i="20"/>
  <c r="AF148" i="20"/>
  <c r="AE148" i="20"/>
  <c r="AE150" i="20"/>
  <c r="AF150" i="20"/>
  <c r="AE152" i="20"/>
  <c r="AF152" i="20"/>
  <c r="AE154" i="20"/>
  <c r="AF154" i="20"/>
  <c r="AF156" i="20"/>
  <c r="AE156" i="20"/>
  <c r="AE158" i="20"/>
  <c r="AF158" i="20"/>
  <c r="AE160" i="20"/>
  <c r="AF160" i="20"/>
  <c r="AE162" i="20"/>
  <c r="AF162" i="20"/>
  <c r="AF164" i="20"/>
  <c r="AE164" i="20"/>
  <c r="AF166" i="20"/>
  <c r="AE166" i="20"/>
  <c r="AE168" i="20"/>
  <c r="AF168" i="20"/>
  <c r="AF170" i="20"/>
  <c r="AE170" i="20"/>
  <c r="AE172" i="20"/>
  <c r="AF172" i="20"/>
  <c r="AF174" i="20"/>
  <c r="AE174" i="20"/>
  <c r="AE176" i="20"/>
  <c r="AF176" i="20"/>
  <c r="AF178" i="20"/>
  <c r="AE178" i="20"/>
  <c r="AE180" i="20"/>
  <c r="AF180" i="20"/>
  <c r="AF182" i="20"/>
  <c r="AE182" i="20"/>
  <c r="AE184" i="20"/>
  <c r="AF184" i="20"/>
  <c r="AF186" i="20"/>
  <c r="AE186" i="20"/>
  <c r="AE188" i="20"/>
  <c r="AF188" i="20"/>
  <c r="AF190" i="20"/>
  <c r="AE190" i="20"/>
  <c r="AE192" i="20"/>
  <c r="AF192" i="20"/>
  <c r="AF194" i="20"/>
  <c r="AE194" i="20"/>
  <c r="AE196" i="20"/>
  <c r="AF196" i="20"/>
  <c r="AF198" i="20"/>
  <c r="AE198" i="20"/>
  <c r="AE200" i="20"/>
  <c r="AF200" i="20"/>
  <c r="AF202" i="20"/>
  <c r="AE202" i="20"/>
  <c r="AE204" i="20"/>
  <c r="AF204" i="20"/>
  <c r="AF206" i="20"/>
  <c r="AE206" i="20"/>
  <c r="AE208" i="20"/>
  <c r="AF208" i="20"/>
  <c r="AE210" i="20"/>
  <c r="AF210" i="20"/>
  <c r="AE212" i="20"/>
  <c r="AF212" i="20"/>
  <c r="AF214" i="20"/>
  <c r="AE214" i="20"/>
  <c r="AE216" i="20"/>
  <c r="AF216" i="20"/>
  <c r="AE218" i="20"/>
  <c r="AF218" i="20"/>
  <c r="AE220" i="20"/>
  <c r="AF220" i="20"/>
  <c r="AE222" i="20"/>
  <c r="AF222" i="20"/>
  <c r="AE224" i="20"/>
  <c r="AF224" i="20"/>
  <c r="AE226" i="20"/>
  <c r="AF226" i="20"/>
  <c r="AE228" i="20"/>
  <c r="AF228" i="20"/>
  <c r="AF230" i="20"/>
  <c r="AE230" i="20"/>
  <c r="AE232" i="20"/>
  <c r="AF232" i="20"/>
  <c r="AE234" i="20"/>
  <c r="AF234" i="20"/>
  <c r="AE236" i="20"/>
  <c r="AF236" i="20"/>
  <c r="AE238" i="20"/>
  <c r="AF238" i="20"/>
  <c r="AE240" i="20"/>
  <c r="AF240" i="20"/>
  <c r="AE242" i="20"/>
  <c r="AF242" i="20"/>
  <c r="AE244" i="20"/>
  <c r="AF244" i="20"/>
  <c r="AF246" i="20"/>
  <c r="AE246" i="20"/>
  <c r="AE248" i="20"/>
  <c r="AF248" i="20"/>
  <c r="AE250" i="20"/>
  <c r="AF250" i="20"/>
  <c r="AE252" i="20"/>
  <c r="AF252" i="20"/>
  <c r="AF254" i="20"/>
  <c r="AE254" i="20"/>
  <c r="AE256" i="20"/>
  <c r="AF256" i="20"/>
  <c r="AF258" i="20"/>
  <c r="AE258" i="20"/>
  <c r="AE260" i="20"/>
  <c r="AF260" i="20"/>
  <c r="AF262" i="20"/>
  <c r="AE262" i="20"/>
  <c r="AE264" i="20"/>
  <c r="AF264" i="20"/>
  <c r="AF266" i="20"/>
  <c r="AE266" i="20"/>
  <c r="AE268" i="20"/>
  <c r="AF268" i="20"/>
  <c r="AF270" i="20"/>
  <c r="AE270" i="20"/>
  <c r="AE272" i="20"/>
  <c r="AF272" i="20"/>
  <c r="AF274" i="20"/>
  <c r="AE274" i="20"/>
  <c r="AE276" i="20"/>
  <c r="AF276" i="20"/>
  <c r="AF278" i="20"/>
  <c r="AE278" i="20"/>
  <c r="AE280" i="20"/>
  <c r="AF280" i="20"/>
  <c r="AF282" i="20"/>
  <c r="AE282" i="20"/>
  <c r="AE284" i="20"/>
  <c r="AF284" i="20"/>
  <c r="AF286" i="20"/>
  <c r="AE286" i="20"/>
  <c r="AE288" i="20"/>
  <c r="AF288" i="20"/>
  <c r="AF290" i="20"/>
  <c r="AE290" i="20"/>
  <c r="AE292" i="20"/>
  <c r="AF292" i="20"/>
  <c r="AF294" i="20"/>
  <c r="AE294" i="20"/>
  <c r="AE296" i="20"/>
  <c r="AF296" i="20"/>
  <c r="AF298" i="20"/>
  <c r="AE298" i="20"/>
  <c r="AE300" i="20"/>
  <c r="AF300" i="20"/>
  <c r="AF302" i="20"/>
  <c r="AE302" i="20"/>
  <c r="AE304" i="20"/>
  <c r="AF304" i="20"/>
  <c r="AF306" i="20"/>
  <c r="AE306" i="20"/>
  <c r="AE308" i="20"/>
  <c r="AF308" i="20"/>
  <c r="AF310" i="20"/>
  <c r="AE310" i="20"/>
  <c r="AE312" i="20"/>
  <c r="AF312" i="20"/>
  <c r="AF314" i="20"/>
  <c r="AE314" i="20"/>
  <c r="AE316" i="20"/>
  <c r="AF316" i="20"/>
  <c r="AF318" i="20"/>
  <c r="AE318" i="20"/>
  <c r="AE320" i="20"/>
  <c r="AF320" i="20"/>
  <c r="AF322" i="20"/>
  <c r="AE322" i="20"/>
  <c r="AE324" i="20"/>
  <c r="AF324" i="20"/>
  <c r="AF326" i="20"/>
  <c r="AE326" i="20"/>
  <c r="AE328" i="20"/>
  <c r="AF328" i="20"/>
  <c r="AF330" i="20"/>
  <c r="AE330" i="20"/>
  <c r="AE332" i="20"/>
  <c r="AF332" i="20"/>
  <c r="AF334" i="20"/>
  <c r="AE334" i="20"/>
  <c r="AE336" i="20"/>
  <c r="AF336" i="20"/>
  <c r="AF338" i="20"/>
  <c r="AE338" i="20"/>
  <c r="AE340" i="20"/>
  <c r="AF340" i="20"/>
  <c r="AF342" i="20"/>
  <c r="AE342" i="20"/>
  <c r="AE344" i="20"/>
  <c r="AF344" i="20"/>
  <c r="AF346" i="20"/>
  <c r="AE346" i="20"/>
  <c r="AE348" i="20"/>
  <c r="AF348" i="20"/>
  <c r="AF350" i="20"/>
  <c r="AE350" i="20"/>
  <c r="AE352" i="20"/>
  <c r="AF352" i="20"/>
  <c r="AF354" i="20"/>
  <c r="AE354" i="20"/>
  <c r="AE356" i="20"/>
  <c r="AF356" i="20"/>
  <c r="AF358" i="20"/>
  <c r="AE358" i="20"/>
  <c r="AE360" i="20"/>
  <c r="AF360" i="20"/>
  <c r="AF362" i="20"/>
  <c r="AE362" i="20"/>
  <c r="AE364" i="20"/>
  <c r="AF364" i="20"/>
  <c r="AF366" i="20"/>
  <c r="AE366" i="20"/>
  <c r="AE368" i="20"/>
  <c r="AF368" i="20"/>
  <c r="AF370" i="20"/>
  <c r="AE370" i="20"/>
  <c r="AE372" i="20"/>
  <c r="AF372" i="20"/>
  <c r="AF374" i="20"/>
  <c r="AE374" i="20"/>
  <c r="AE376" i="20"/>
  <c r="AF376" i="20"/>
  <c r="AF378" i="20"/>
  <c r="AE378" i="20"/>
  <c r="AE380" i="20"/>
  <c r="AF380" i="20"/>
  <c r="AF382" i="20"/>
  <c r="AE382" i="20"/>
  <c r="AE384" i="20"/>
  <c r="AF384" i="20"/>
  <c r="AF386" i="20"/>
  <c r="AE386" i="20"/>
  <c r="AE388" i="20"/>
  <c r="AF388" i="20"/>
  <c r="AF390" i="20"/>
  <c r="AE390" i="20"/>
  <c r="AE392" i="20"/>
  <c r="AF392" i="20"/>
  <c r="AF394" i="20"/>
  <c r="AE394" i="20"/>
  <c r="AE396" i="20"/>
  <c r="AF396" i="20"/>
  <c r="AF398" i="20"/>
  <c r="AE398" i="20"/>
  <c r="AE400" i="20"/>
  <c r="AF400" i="20"/>
  <c r="AF402" i="20"/>
  <c r="AE402" i="20"/>
  <c r="AF404" i="20"/>
  <c r="AE404" i="20"/>
  <c r="AF406" i="20"/>
  <c r="AE406" i="20"/>
  <c r="AF408" i="20"/>
  <c r="AE408" i="20"/>
  <c r="AF410" i="20"/>
  <c r="AE410" i="20"/>
  <c r="AF412" i="20"/>
  <c r="AE412" i="20"/>
  <c r="AF414" i="20"/>
  <c r="AE414" i="20"/>
  <c r="AF416" i="20"/>
  <c r="AE416" i="20"/>
  <c r="AF418" i="20"/>
  <c r="AE418" i="20"/>
  <c r="AF420" i="20"/>
  <c r="AE420" i="20"/>
  <c r="AF422" i="20"/>
  <c r="AE422" i="20"/>
  <c r="AF424" i="20"/>
  <c r="AE424" i="20"/>
  <c r="AF426" i="20"/>
  <c r="AE426" i="20"/>
  <c r="AF428" i="20"/>
  <c r="AE428" i="20"/>
  <c r="AF430" i="20"/>
  <c r="AE430" i="20"/>
  <c r="AF432" i="20"/>
  <c r="AE432" i="20"/>
  <c r="AF434" i="20"/>
  <c r="AE434" i="20"/>
  <c r="AF436" i="20"/>
  <c r="AE436" i="20"/>
  <c r="AF438" i="20"/>
  <c r="AE438" i="20"/>
  <c r="AF440" i="20"/>
  <c r="AE440" i="20"/>
  <c r="AF442" i="20"/>
  <c r="AE442" i="20"/>
  <c r="AF444" i="20"/>
  <c r="AE444" i="20"/>
  <c r="AF446" i="20"/>
  <c r="AE446" i="20"/>
  <c r="AF448" i="20"/>
  <c r="AE448" i="20"/>
  <c r="AF450" i="20"/>
  <c r="AE450" i="20"/>
  <c r="AF452" i="20"/>
  <c r="AE452" i="20"/>
  <c r="AF454" i="20"/>
  <c r="AE454" i="20"/>
  <c r="AF456" i="20"/>
  <c r="AE456" i="20"/>
  <c r="AF458" i="20"/>
  <c r="AE458" i="20"/>
  <c r="AF460" i="20"/>
  <c r="AE460" i="20"/>
  <c r="AF462" i="20"/>
  <c r="AE462" i="20"/>
  <c r="AF464" i="20"/>
  <c r="AE464" i="20"/>
  <c r="AF466" i="20"/>
  <c r="AE466" i="20"/>
  <c r="AF468" i="20"/>
  <c r="AE468" i="20"/>
  <c r="AF470" i="20"/>
  <c r="AE470" i="20"/>
  <c r="AF472" i="20"/>
  <c r="AE472" i="20"/>
  <c r="AF474" i="20"/>
  <c r="AE474" i="20"/>
  <c r="AF476" i="20"/>
  <c r="AE476" i="20"/>
  <c r="AF478" i="20"/>
  <c r="AE478" i="20"/>
  <c r="AF480" i="20"/>
  <c r="AE480" i="20"/>
  <c r="AF482" i="20"/>
  <c r="AE482" i="20"/>
  <c r="AF484" i="20"/>
  <c r="AE484" i="20"/>
  <c r="AF486" i="20"/>
  <c r="AE486" i="20"/>
  <c r="AE488" i="20"/>
  <c r="AF488" i="20"/>
  <c r="AF490" i="20"/>
  <c r="AE490" i="20"/>
  <c r="AF492" i="20"/>
  <c r="AE492" i="20"/>
  <c r="AF494" i="20"/>
  <c r="AE494" i="20"/>
  <c r="AE496" i="20"/>
  <c r="AF496" i="20"/>
  <c r="AF498" i="20"/>
  <c r="AE498" i="20"/>
  <c r="AF500" i="20"/>
  <c r="AE500" i="20"/>
  <c r="AF502" i="20"/>
  <c r="AE502" i="20"/>
  <c r="AE504" i="20"/>
  <c r="AF504" i="20"/>
  <c r="AF506" i="20"/>
  <c r="AE506" i="20"/>
  <c r="AF508" i="20"/>
  <c r="AE508" i="20"/>
  <c r="AF510" i="20"/>
  <c r="AE510" i="20"/>
  <c r="AE512" i="20"/>
  <c r="AF512" i="20"/>
  <c r="AF514" i="20"/>
  <c r="AE514" i="20"/>
  <c r="AF516" i="20"/>
  <c r="AE516" i="20"/>
  <c r="AF518" i="20"/>
  <c r="AE518" i="20"/>
  <c r="AE520" i="20"/>
  <c r="AF520" i="20"/>
  <c r="AF522" i="20"/>
  <c r="AE522" i="20"/>
  <c r="AF524" i="20"/>
  <c r="AE524" i="20"/>
  <c r="AF526" i="20"/>
  <c r="AE526" i="20"/>
  <c r="AE528" i="20"/>
  <c r="AF528" i="20"/>
  <c r="AF530" i="20"/>
  <c r="AE530" i="20"/>
  <c r="AF532" i="20"/>
  <c r="AE532" i="20"/>
  <c r="AF534" i="20"/>
  <c r="AE534" i="20"/>
  <c r="AE536" i="20"/>
  <c r="AF536" i="20"/>
  <c r="AF538" i="20"/>
  <c r="AE538" i="20"/>
  <c r="AF540" i="20"/>
  <c r="AE540" i="20"/>
  <c r="AF542" i="20"/>
  <c r="AE542" i="20"/>
  <c r="AE544" i="20"/>
  <c r="AF544" i="20"/>
  <c r="AF546" i="20"/>
  <c r="AE546" i="20"/>
  <c r="AF548" i="20"/>
  <c r="AE548" i="20"/>
  <c r="AF550" i="20"/>
  <c r="AE550" i="20"/>
  <c r="AE552" i="20"/>
  <c r="AF552" i="20"/>
  <c r="AF554" i="20"/>
  <c r="AE554" i="20"/>
  <c r="AF556" i="20"/>
  <c r="AE556" i="20"/>
  <c r="AF558" i="20"/>
  <c r="AE558" i="20"/>
  <c r="AE560" i="20"/>
  <c r="AF560" i="20"/>
  <c r="AF562" i="20"/>
  <c r="AE562" i="20"/>
  <c r="AF564" i="20"/>
  <c r="AE564" i="20"/>
  <c r="AF566" i="20"/>
  <c r="AE566" i="20"/>
  <c r="AE568" i="20"/>
  <c r="AF568" i="20"/>
  <c r="AF570" i="20"/>
  <c r="AE570" i="20"/>
  <c r="AE572" i="20"/>
  <c r="AF572" i="20"/>
  <c r="AF574" i="20"/>
  <c r="AE574" i="20"/>
  <c r="AE576" i="20"/>
  <c r="AF576" i="20"/>
  <c r="AF578" i="20"/>
  <c r="AE578" i="20"/>
  <c r="AE580" i="20"/>
  <c r="AF580" i="20"/>
  <c r="AF582" i="20"/>
  <c r="AE582" i="20"/>
  <c r="AE584" i="20"/>
  <c r="AF584" i="20"/>
  <c r="AF586" i="20"/>
  <c r="AE586" i="20"/>
  <c r="AE588" i="20"/>
  <c r="AF588" i="20"/>
  <c r="AF590" i="20"/>
  <c r="AE590" i="20"/>
  <c r="AE592" i="20"/>
  <c r="AF592" i="20"/>
  <c r="AF594" i="20"/>
  <c r="AE594" i="20"/>
  <c r="AE596" i="20"/>
  <c r="AF596" i="20"/>
  <c r="AF598" i="20"/>
  <c r="AE598" i="20"/>
  <c r="AE600" i="20"/>
  <c r="AF600" i="20"/>
  <c r="AF602" i="20"/>
  <c r="AE602" i="20"/>
  <c r="AE604" i="20"/>
  <c r="AF604" i="20"/>
  <c r="AF606" i="20"/>
  <c r="AE606" i="20"/>
  <c r="AE608" i="20"/>
  <c r="AF608" i="20"/>
  <c r="AF610" i="20"/>
  <c r="AE610" i="20"/>
  <c r="AE612" i="20"/>
  <c r="AF612" i="20"/>
  <c r="AF614" i="20"/>
  <c r="AE614" i="20"/>
  <c r="AE616" i="20"/>
  <c r="AF616" i="20"/>
  <c r="AF618" i="20"/>
  <c r="AE618" i="20"/>
  <c r="AE620" i="20"/>
  <c r="AF620" i="20"/>
  <c r="AF622" i="20"/>
  <c r="AE622" i="20"/>
  <c r="AE624" i="20"/>
  <c r="AF624" i="20"/>
  <c r="AF626" i="20"/>
  <c r="AE626" i="20"/>
  <c r="AE628" i="20"/>
  <c r="AF628" i="20"/>
  <c r="AF630" i="20"/>
  <c r="AE630" i="20"/>
  <c r="AE632" i="20"/>
  <c r="AF632" i="20"/>
  <c r="AF634" i="20"/>
  <c r="AE634" i="20"/>
  <c r="AE636" i="20"/>
  <c r="AF636" i="20"/>
  <c r="AF638" i="20"/>
  <c r="AE638" i="20"/>
  <c r="AE640" i="20"/>
  <c r="AF640" i="20"/>
  <c r="AF642" i="20"/>
  <c r="AE642" i="20"/>
  <c r="AE644" i="20"/>
  <c r="AF644" i="20"/>
  <c r="AF646" i="20"/>
  <c r="AE646" i="20"/>
  <c r="AE648" i="20"/>
  <c r="AF648" i="20"/>
  <c r="AF650" i="20"/>
  <c r="AE650" i="20"/>
  <c r="AE652" i="20"/>
  <c r="AF652" i="20"/>
  <c r="AF654" i="20"/>
  <c r="AE654" i="20"/>
  <c r="AE656" i="20"/>
  <c r="AF656" i="20"/>
  <c r="AF658" i="20"/>
  <c r="AE658" i="20"/>
  <c r="AE660" i="20"/>
  <c r="AF660" i="20"/>
  <c r="AF662" i="20"/>
  <c r="AE662" i="20"/>
  <c r="AE664" i="20"/>
  <c r="AF664" i="20"/>
  <c r="AF666" i="20"/>
  <c r="AE666" i="20"/>
  <c r="AE668" i="20"/>
  <c r="AF668" i="20"/>
  <c r="AF670" i="20"/>
  <c r="AE670" i="20"/>
  <c r="AE672" i="20"/>
  <c r="AF672" i="20"/>
  <c r="AF674" i="20"/>
  <c r="AE674" i="20"/>
  <c r="AE676" i="20"/>
  <c r="AF676" i="20"/>
  <c r="AF678" i="20"/>
  <c r="AE678" i="20"/>
  <c r="AE680" i="20"/>
  <c r="AF680" i="20"/>
  <c r="AF682" i="20"/>
  <c r="AE682" i="20"/>
  <c r="AE684" i="20"/>
  <c r="AF684" i="20"/>
  <c r="AF686" i="20"/>
  <c r="AE686" i="20"/>
  <c r="AE688" i="20"/>
  <c r="AF688" i="20"/>
  <c r="AF690" i="20"/>
  <c r="AE690" i="20"/>
  <c r="AE692" i="20"/>
  <c r="AF692" i="20"/>
  <c r="AF694" i="20"/>
  <c r="AE694" i="20"/>
  <c r="AE696" i="20"/>
  <c r="AF696" i="20"/>
  <c r="AF698" i="20"/>
  <c r="AE698" i="20"/>
  <c r="AE700" i="20"/>
  <c r="AF700" i="20"/>
  <c r="AF702" i="20"/>
  <c r="AE702" i="20"/>
  <c r="AE704" i="20"/>
  <c r="AF704" i="20"/>
  <c r="AF706" i="20"/>
  <c r="AE706" i="20"/>
  <c r="AE708" i="20"/>
  <c r="AF708" i="20"/>
  <c r="AF710" i="20"/>
  <c r="AE710" i="20"/>
  <c r="AE712" i="20"/>
  <c r="AF712" i="20"/>
  <c r="AF714" i="20"/>
  <c r="AE714" i="20"/>
  <c r="AE716" i="20"/>
  <c r="AF716" i="20"/>
  <c r="AF718" i="20"/>
  <c r="AE718" i="20"/>
  <c r="AE720" i="20"/>
  <c r="AF720" i="20"/>
  <c r="AF722" i="20"/>
  <c r="AE722" i="20"/>
  <c r="AE724" i="20"/>
  <c r="AF724" i="20"/>
  <c r="AF726" i="20"/>
  <c r="AE726" i="20"/>
  <c r="AE728" i="20"/>
  <c r="AF728" i="20"/>
  <c r="AF730" i="20"/>
  <c r="AE730" i="20"/>
  <c r="AE732" i="20"/>
  <c r="AF732" i="20"/>
  <c r="AF734" i="20"/>
  <c r="AE734" i="20"/>
  <c r="AE736" i="20"/>
  <c r="AF736" i="20"/>
  <c r="AF738" i="20"/>
  <c r="AE738" i="20"/>
  <c r="AE740" i="20"/>
  <c r="AF740" i="20"/>
  <c r="AF742" i="20"/>
  <c r="AE742" i="20"/>
  <c r="AE744" i="20"/>
  <c r="AF744" i="20"/>
  <c r="AF746" i="20"/>
  <c r="AE746" i="20"/>
  <c r="AE748" i="20"/>
  <c r="AF748" i="20"/>
  <c r="AF750" i="20"/>
  <c r="AE750" i="20"/>
  <c r="AE752" i="20"/>
  <c r="AF752" i="20"/>
  <c r="AF754" i="20"/>
  <c r="AE754" i="20"/>
  <c r="AE756" i="20"/>
  <c r="AF756" i="20"/>
  <c r="AF758" i="20"/>
  <c r="AE758" i="20"/>
  <c r="AE760" i="20"/>
  <c r="AF760" i="20"/>
  <c r="AF762" i="20"/>
  <c r="AE762" i="20"/>
  <c r="AE764" i="20"/>
  <c r="AF764" i="20"/>
  <c r="AE766" i="20"/>
  <c r="AF766" i="20"/>
  <c r="AE768" i="20"/>
  <c r="AF768" i="20"/>
  <c r="AF770" i="20"/>
  <c r="AE770" i="20"/>
  <c r="AF772" i="20"/>
  <c r="AE772" i="20"/>
  <c r="AF774" i="20"/>
  <c r="AE774" i="20"/>
  <c r="AF776" i="20"/>
  <c r="AE776" i="20"/>
  <c r="AF778" i="20"/>
  <c r="AE778" i="20"/>
  <c r="AF780" i="20"/>
  <c r="AE780" i="20"/>
  <c r="AF782" i="20"/>
  <c r="AE782" i="20"/>
  <c r="AF784" i="20"/>
  <c r="AE784" i="20"/>
  <c r="AF786" i="20"/>
  <c r="AE786" i="20"/>
  <c r="AF788" i="20"/>
  <c r="AE788" i="20"/>
  <c r="AF790" i="20"/>
  <c r="AE790" i="20"/>
  <c r="AF792" i="20"/>
  <c r="AE792" i="20"/>
  <c r="AF794" i="20"/>
  <c r="AE794" i="20"/>
  <c r="AF796" i="20"/>
  <c r="AE796" i="20"/>
  <c r="AF798" i="20"/>
  <c r="AE798" i="20"/>
  <c r="AF800" i="20"/>
  <c r="AE800" i="20"/>
  <c r="AF802" i="20"/>
  <c r="AE802" i="20"/>
  <c r="AF804" i="20"/>
  <c r="AE804" i="20"/>
  <c r="AF806" i="20"/>
  <c r="AE806" i="20"/>
  <c r="AF808" i="20"/>
  <c r="AE808" i="20"/>
  <c r="AF810" i="20"/>
  <c r="AE810" i="20"/>
  <c r="AF812" i="20"/>
  <c r="AE812" i="20"/>
  <c r="AF814" i="20"/>
  <c r="AE814" i="20"/>
  <c r="AF816" i="20"/>
  <c r="AE816" i="20"/>
  <c r="AF818" i="20"/>
  <c r="AE818" i="20"/>
  <c r="AF820" i="20"/>
  <c r="AE820" i="20"/>
  <c r="AF822" i="20"/>
  <c r="AE822" i="20"/>
  <c r="AF824" i="20"/>
  <c r="AE824" i="20"/>
  <c r="AF826" i="20"/>
  <c r="AE826" i="20"/>
  <c r="AF828" i="20"/>
  <c r="AE828" i="20"/>
  <c r="AF830" i="20"/>
  <c r="AE830" i="20"/>
  <c r="AF832" i="20"/>
  <c r="AE832" i="20"/>
  <c r="AF834" i="20"/>
  <c r="AE834" i="20"/>
  <c r="AF836" i="20"/>
  <c r="AE836" i="20"/>
  <c r="AF838" i="20"/>
  <c r="AE838" i="20"/>
  <c r="AF840" i="20"/>
  <c r="AE840" i="20"/>
  <c r="AF842" i="20"/>
  <c r="AE842" i="20"/>
  <c r="AF844" i="20"/>
  <c r="AE844" i="20"/>
  <c r="AF846" i="20"/>
  <c r="AE846" i="20"/>
  <c r="AE848" i="20"/>
  <c r="AF848" i="20"/>
  <c r="AF850" i="20"/>
  <c r="AE850" i="20"/>
  <c r="AE852" i="20"/>
  <c r="AF852" i="20"/>
  <c r="AF854" i="20"/>
  <c r="AE854" i="20"/>
  <c r="AE856" i="20"/>
  <c r="AF856" i="20"/>
  <c r="AF858" i="20"/>
  <c r="AE858" i="20"/>
  <c r="AE860" i="20"/>
  <c r="AF860" i="20"/>
  <c r="AF862" i="20"/>
  <c r="AE862" i="20"/>
  <c r="AE864" i="20"/>
  <c r="AF864" i="20"/>
  <c r="AE866" i="20"/>
  <c r="AF866" i="20"/>
  <c r="AE868" i="20"/>
  <c r="AF868" i="20"/>
  <c r="AF870" i="20"/>
  <c r="AE870" i="20"/>
  <c r="AE872" i="20"/>
  <c r="AF872" i="20"/>
  <c r="AE874" i="20"/>
  <c r="AF874" i="20"/>
  <c r="AE876" i="20"/>
  <c r="AF876" i="20"/>
  <c r="AF878" i="20"/>
  <c r="AE878" i="20"/>
  <c r="AE880" i="20"/>
  <c r="AF880" i="20"/>
  <c r="AE882" i="20"/>
  <c r="AF882" i="20"/>
  <c r="AE884" i="20"/>
  <c r="AF884" i="20"/>
  <c r="AF886" i="20"/>
  <c r="AE886" i="20"/>
  <c r="AE888" i="20"/>
  <c r="AF888" i="20"/>
  <c r="AE890" i="20"/>
  <c r="AF890" i="20"/>
  <c r="AE892" i="20"/>
  <c r="AF892" i="20"/>
  <c r="AF894" i="20"/>
  <c r="AE894" i="20"/>
  <c r="AE896" i="20"/>
  <c r="AF896" i="20"/>
  <c r="AE898" i="20"/>
  <c r="AF898" i="20"/>
  <c r="AF900" i="20"/>
  <c r="AE900" i="20"/>
  <c r="AE902" i="20"/>
  <c r="AF902" i="20"/>
  <c r="AF904" i="20"/>
  <c r="AE904" i="20"/>
  <c r="AE906" i="20"/>
  <c r="AF906" i="20"/>
  <c r="AF908" i="20"/>
  <c r="AE908" i="20"/>
  <c r="AE910" i="20"/>
  <c r="AF910" i="20"/>
  <c r="AF912" i="20"/>
  <c r="AE912" i="20"/>
  <c r="AE914" i="20"/>
  <c r="AF914" i="20"/>
  <c r="AF916" i="20"/>
  <c r="AE916" i="20"/>
  <c r="AE918" i="20"/>
  <c r="AF918" i="20"/>
  <c r="AF920" i="20"/>
  <c r="AE920" i="20"/>
  <c r="AE922" i="20"/>
  <c r="AF922" i="20"/>
  <c r="AF924" i="20"/>
  <c r="AE924" i="20"/>
  <c r="AE926" i="20"/>
  <c r="AF926" i="20"/>
  <c r="AF928" i="20"/>
  <c r="AE928" i="20"/>
  <c r="AE930" i="20"/>
  <c r="AF930" i="20"/>
  <c r="AF932" i="20"/>
  <c r="AE932" i="20"/>
  <c r="AE934" i="20"/>
  <c r="AF934" i="20"/>
  <c r="AF936" i="20"/>
  <c r="AE936" i="20"/>
  <c r="AE938" i="20"/>
  <c r="AF938" i="20"/>
  <c r="AF940" i="20"/>
  <c r="AE940" i="20"/>
  <c r="AE942" i="20"/>
  <c r="AF942" i="20"/>
  <c r="AF944" i="20"/>
  <c r="AE944" i="20"/>
  <c r="AE946" i="20"/>
  <c r="AF946" i="20"/>
  <c r="AF948" i="20"/>
  <c r="AE948" i="20"/>
  <c r="AE950" i="20"/>
  <c r="AF950" i="20"/>
  <c r="AF952" i="20"/>
  <c r="AE952" i="20"/>
  <c r="AE954" i="20"/>
  <c r="AF954" i="20"/>
  <c r="AF956" i="20"/>
  <c r="AE956" i="20"/>
  <c r="AE958" i="20"/>
  <c r="AF958" i="20"/>
  <c r="AF960" i="20"/>
  <c r="AE960" i="20"/>
  <c r="AE962" i="20"/>
  <c r="AF962" i="20"/>
  <c r="AF964" i="20"/>
  <c r="AE964" i="20"/>
  <c r="AE966" i="20"/>
  <c r="AF966" i="20"/>
  <c r="AF968" i="20"/>
  <c r="AE968" i="20"/>
  <c r="AE970" i="20"/>
  <c r="AF970" i="20"/>
  <c r="AF972" i="20"/>
  <c r="AE972" i="20"/>
  <c r="AE974" i="20"/>
  <c r="AF974" i="20"/>
  <c r="AF976" i="20"/>
  <c r="AE976" i="20"/>
  <c r="AE978" i="20"/>
  <c r="AF978" i="20"/>
  <c r="AF980" i="20"/>
  <c r="AE980" i="20"/>
  <c r="AE982" i="20"/>
  <c r="AF982" i="20"/>
  <c r="AF984" i="20"/>
  <c r="AE984" i="20"/>
  <c r="AE986" i="20"/>
  <c r="AF986" i="20"/>
  <c r="AF988" i="20"/>
  <c r="AE988" i="20"/>
  <c r="AE990" i="20"/>
  <c r="AF990" i="20"/>
  <c r="AF992" i="20"/>
  <c r="AE992" i="20"/>
  <c r="AE994" i="20"/>
  <c r="AF994" i="20"/>
  <c r="AF996" i="20"/>
  <c r="AE996" i="20"/>
  <c r="AE998" i="20"/>
  <c r="AF998" i="20"/>
  <c r="AF1000" i="20"/>
  <c r="AE1000" i="20"/>
  <c r="AE1002" i="20"/>
  <c r="AF1002" i="20"/>
  <c r="AF1004" i="20"/>
  <c r="AE1004" i="20"/>
  <c r="AE1006" i="20"/>
  <c r="AF1006" i="20"/>
  <c r="AF1008" i="20"/>
  <c r="AE1008" i="20"/>
  <c r="AE1010" i="20"/>
  <c r="AF1010" i="20"/>
  <c r="AF1012" i="20"/>
  <c r="AE1012" i="20"/>
  <c r="AE1014" i="20"/>
  <c r="AF1014" i="20"/>
  <c r="AF1016" i="20"/>
  <c r="AE1016" i="20"/>
  <c r="AE1018" i="20"/>
  <c r="AF1018" i="20"/>
  <c r="AF1020" i="20"/>
  <c r="AE1020" i="20"/>
  <c r="AE1022" i="20"/>
  <c r="AF1022" i="20"/>
  <c r="AF1024" i="20"/>
  <c r="AE1024" i="20"/>
  <c r="AE1026" i="20"/>
  <c r="AF1026" i="20"/>
  <c r="AF1028" i="20"/>
  <c r="AE1028" i="20"/>
  <c r="AE1030" i="20"/>
  <c r="AF1030" i="20"/>
  <c r="AF1032" i="20"/>
  <c r="AE1032" i="20"/>
  <c r="AE1034" i="20"/>
  <c r="AF1034" i="20"/>
  <c r="AF1036" i="20"/>
  <c r="AE1036" i="20"/>
  <c r="AE1038" i="20"/>
  <c r="AF1038" i="20"/>
  <c r="AF1040" i="20"/>
  <c r="AE1040" i="20"/>
  <c r="AE1042" i="20"/>
  <c r="AF1042" i="20"/>
  <c r="AF1044" i="20"/>
  <c r="AE1044" i="20"/>
  <c r="AE1046" i="20"/>
  <c r="AF1046" i="20"/>
  <c r="AE1048" i="20"/>
  <c r="AF1048" i="20"/>
  <c r="AF1050" i="20"/>
  <c r="AE1050" i="20"/>
  <c r="AE1052" i="20"/>
  <c r="AF1052" i="20"/>
  <c r="AF1054" i="20"/>
  <c r="AE1054" i="20"/>
  <c r="AE1056" i="20"/>
  <c r="AF1056" i="20"/>
  <c r="AF1058" i="20"/>
  <c r="AE1058" i="20"/>
  <c r="AE1060" i="20"/>
  <c r="AF1060" i="20"/>
  <c r="AF1062" i="20"/>
  <c r="AE1062" i="20"/>
  <c r="AE1064" i="20"/>
  <c r="AF1064" i="20"/>
  <c r="AF1066" i="20"/>
  <c r="AE1066" i="20"/>
  <c r="AE1068" i="20"/>
  <c r="AF1068" i="20"/>
  <c r="AF1070" i="20"/>
  <c r="AE1070" i="20"/>
  <c r="AE1072" i="20"/>
  <c r="AF1072" i="20"/>
  <c r="AF1074" i="20"/>
  <c r="AE1074" i="20"/>
  <c r="AE1076" i="20"/>
  <c r="AF1076" i="20"/>
  <c r="AF1078" i="20"/>
  <c r="AE1078" i="20"/>
  <c r="AE1080" i="20"/>
  <c r="AF1080" i="20"/>
  <c r="AF1082" i="20"/>
  <c r="AE1082" i="20"/>
  <c r="AE1084" i="20"/>
  <c r="AF1084" i="20"/>
  <c r="AF1086" i="20"/>
  <c r="AE1086" i="20"/>
  <c r="AE1088" i="20"/>
  <c r="AF1088" i="20"/>
  <c r="AF1090" i="20"/>
  <c r="AE1090" i="20"/>
  <c r="AE1092" i="20"/>
  <c r="AF1092" i="20"/>
  <c r="AF1094" i="20"/>
  <c r="AE1094" i="20"/>
  <c r="AE1096" i="20"/>
  <c r="AF1096" i="20"/>
  <c r="AF1098" i="20"/>
  <c r="AE1098" i="20"/>
  <c r="AE1100" i="20"/>
  <c r="AF1100" i="20"/>
  <c r="AF1102" i="20"/>
  <c r="AE1102" i="20"/>
  <c r="AE1104" i="20"/>
  <c r="AF1104" i="20"/>
  <c r="AF1106" i="20"/>
  <c r="AE1106" i="20"/>
  <c r="AE1108" i="20"/>
  <c r="AF1108" i="20"/>
  <c r="AF1110" i="20"/>
  <c r="AE1110" i="20"/>
  <c r="AE1112" i="20"/>
  <c r="AF1112" i="20"/>
  <c r="AF1114" i="20"/>
  <c r="AE1114" i="20"/>
  <c r="AE1116" i="20"/>
  <c r="AF1116" i="20"/>
  <c r="AF1118" i="20"/>
  <c r="AE1118" i="20"/>
  <c r="AE1120" i="20"/>
  <c r="AF1120" i="20"/>
  <c r="AF1122" i="20"/>
  <c r="AE1122" i="20"/>
  <c r="AE1124" i="20"/>
  <c r="AF1124" i="20"/>
  <c r="AF1126" i="20"/>
  <c r="AE1126" i="20"/>
  <c r="AE1128" i="20"/>
  <c r="AF1128" i="20"/>
  <c r="AF1130" i="20"/>
  <c r="AE1130" i="20"/>
  <c r="AE1132" i="20"/>
  <c r="AF1132" i="20"/>
  <c r="AF1134" i="20"/>
  <c r="AE1134" i="20"/>
  <c r="AE1136" i="20"/>
  <c r="AF1136" i="20"/>
  <c r="AF1138" i="20"/>
  <c r="AE1138" i="20"/>
  <c r="AE1140" i="20"/>
  <c r="AF1140" i="20"/>
  <c r="AF1142" i="20"/>
  <c r="AE1142" i="20"/>
  <c r="AE1144" i="20"/>
  <c r="AF1144" i="20"/>
  <c r="AF1146" i="20"/>
  <c r="AE1146" i="20"/>
  <c r="AE1148" i="20"/>
  <c r="AF1148" i="20"/>
  <c r="AF1150" i="20"/>
  <c r="AE1150" i="20"/>
  <c r="AE1152" i="20"/>
  <c r="AF1152" i="20"/>
  <c r="AF1154" i="20"/>
  <c r="AE1154" i="20"/>
  <c r="AF1156" i="20"/>
  <c r="AE1156" i="20"/>
  <c r="AF1158" i="20"/>
  <c r="AE1158" i="20"/>
  <c r="AE1160" i="20"/>
  <c r="AF1160" i="20"/>
  <c r="AF1162" i="20"/>
  <c r="AE1162" i="20"/>
  <c r="AF1164" i="20"/>
  <c r="AE1164" i="20"/>
  <c r="AF1166" i="20"/>
  <c r="AE1166" i="20"/>
  <c r="AE1168" i="20"/>
  <c r="AF1168" i="20"/>
  <c r="AF1170" i="20"/>
  <c r="AE1170" i="20"/>
  <c r="AE1172" i="20"/>
  <c r="AF1172" i="20"/>
  <c r="AF1174" i="20"/>
  <c r="AE1174" i="20"/>
  <c r="AE1176" i="20"/>
  <c r="AF1176" i="20"/>
  <c r="AF1178" i="20"/>
  <c r="AE1178" i="20"/>
  <c r="AE1180" i="20"/>
  <c r="AF1180" i="20"/>
  <c r="AF1182" i="20"/>
  <c r="AE1182" i="20"/>
  <c r="AE1184" i="20"/>
  <c r="AF1184" i="20"/>
  <c r="AF1186" i="20"/>
  <c r="AE1186" i="20"/>
  <c r="AE1188" i="20"/>
  <c r="AF1188" i="20"/>
  <c r="AF1190" i="20"/>
  <c r="AE1190" i="20"/>
  <c r="AE1192" i="20"/>
  <c r="AF1192" i="20"/>
  <c r="AF1194" i="20"/>
  <c r="AE1194" i="20"/>
  <c r="AE1196" i="20"/>
  <c r="AF1196" i="20"/>
  <c r="AF1198" i="20"/>
  <c r="AE1198" i="20"/>
  <c r="AE1200" i="20"/>
  <c r="AF1200" i="20"/>
  <c r="AF1202" i="20"/>
  <c r="AE1202" i="20"/>
  <c r="AE1204" i="20"/>
  <c r="AF1204" i="20"/>
  <c r="AF1206" i="20"/>
  <c r="AE1206" i="20"/>
  <c r="AE1208" i="20"/>
  <c r="AF1208" i="20"/>
  <c r="AF1210" i="20"/>
  <c r="AE1210" i="20"/>
  <c r="AE1212" i="20"/>
  <c r="AF1212" i="20"/>
  <c r="AF1214" i="20"/>
  <c r="AE1214" i="20"/>
  <c r="AE1216" i="20"/>
  <c r="AF1216" i="20"/>
  <c r="AF1218" i="20"/>
  <c r="AE1218" i="20"/>
  <c r="AE1220" i="20"/>
  <c r="AF1220" i="20"/>
  <c r="AF1222" i="20"/>
  <c r="AE1222" i="20"/>
  <c r="AE1224" i="20"/>
  <c r="AF1224" i="20"/>
  <c r="AF1226" i="20"/>
  <c r="AE1226" i="20"/>
  <c r="AE1228" i="20"/>
  <c r="AF1228" i="20"/>
  <c r="AF1230" i="20"/>
  <c r="AE1230" i="20"/>
  <c r="AE1232" i="20"/>
  <c r="AF1232" i="20"/>
  <c r="AF1234" i="20"/>
  <c r="AE1234" i="20"/>
  <c r="AE1236" i="20"/>
  <c r="AF1236" i="20"/>
  <c r="AF1238" i="20"/>
  <c r="AE1238" i="20"/>
  <c r="AE1240" i="20"/>
  <c r="AF1240" i="20"/>
  <c r="AF1242" i="20"/>
  <c r="AE1242" i="20"/>
  <c r="AE1244" i="20"/>
  <c r="AF1244" i="20"/>
  <c r="AF1246" i="20"/>
  <c r="AE1246" i="20"/>
  <c r="AE1248" i="20"/>
  <c r="AF1248" i="20"/>
  <c r="AF1250" i="20"/>
  <c r="AE1250" i="20"/>
  <c r="AE1252" i="20"/>
  <c r="AF1252" i="20"/>
  <c r="AF1254" i="20"/>
  <c r="AE1254" i="20"/>
  <c r="AE1256" i="20"/>
  <c r="AF1256" i="20"/>
  <c r="AF1258" i="20"/>
  <c r="AE1258" i="20"/>
  <c r="AE1260" i="20"/>
  <c r="AF1260" i="20"/>
  <c r="AF1262" i="20"/>
  <c r="AE1262" i="20"/>
  <c r="AE1264" i="20"/>
  <c r="AF1264" i="20"/>
  <c r="AF1266" i="20"/>
  <c r="AE1266" i="20"/>
  <c r="AE1268" i="20"/>
  <c r="AF1268" i="20"/>
  <c r="AF1270" i="20"/>
  <c r="AE1270" i="20"/>
  <c r="AE1272" i="20"/>
  <c r="AF1272" i="20"/>
  <c r="AF1274" i="20"/>
  <c r="AE1274" i="20"/>
  <c r="AE1276" i="20"/>
  <c r="AF1276" i="20"/>
  <c r="AF1278" i="20"/>
  <c r="AE1278" i="20"/>
  <c r="AE1280" i="20"/>
  <c r="AF1280" i="20"/>
  <c r="AF1282" i="20"/>
  <c r="AE1282" i="20"/>
  <c r="AF1284" i="20"/>
  <c r="AE1284" i="20"/>
  <c r="AF1286" i="20"/>
  <c r="AE1286" i="20"/>
  <c r="AF1288" i="20"/>
  <c r="AE1288" i="20"/>
  <c r="AF1290" i="20"/>
  <c r="AE1290" i="20"/>
  <c r="AF1292" i="20"/>
  <c r="AE1292" i="20"/>
  <c r="AF1294" i="20"/>
  <c r="AE1294" i="20"/>
  <c r="AF1296" i="20"/>
  <c r="AE1296" i="20"/>
  <c r="AF1298" i="20"/>
  <c r="AE1298" i="20"/>
  <c r="AF1300" i="20"/>
  <c r="AE1300" i="20"/>
  <c r="AF1302" i="20"/>
  <c r="AE1302" i="20"/>
  <c r="AF1304" i="20"/>
  <c r="AE1304" i="20"/>
  <c r="AF1306" i="20"/>
  <c r="AE1306" i="20"/>
  <c r="AF1308" i="20"/>
  <c r="AE1308" i="20"/>
  <c r="AF1310" i="20"/>
  <c r="AE1310" i="20"/>
  <c r="AF1312" i="20"/>
  <c r="AE1312" i="20"/>
  <c r="AF1314" i="20"/>
  <c r="AE1314" i="20"/>
  <c r="AF1316" i="20"/>
  <c r="AE1316" i="20"/>
  <c r="AF1318" i="20"/>
  <c r="AE1318" i="20"/>
  <c r="AF1320" i="20"/>
  <c r="AE1320" i="20"/>
  <c r="AF1322" i="20"/>
  <c r="AE1322" i="20"/>
  <c r="AF1324" i="20"/>
  <c r="AE1324" i="20"/>
  <c r="AF1326" i="20"/>
  <c r="AE1326" i="20"/>
  <c r="AF1328" i="20"/>
  <c r="AE1328" i="20"/>
  <c r="AF1330" i="20"/>
  <c r="AE1330" i="20"/>
  <c r="AF1332" i="20"/>
  <c r="AE1332" i="20"/>
  <c r="AF1334" i="20"/>
  <c r="AE1334" i="20"/>
  <c r="AF1336" i="20"/>
  <c r="AE1336" i="20"/>
  <c r="AF1338" i="20"/>
  <c r="AE1338" i="20"/>
  <c r="AF1340" i="20"/>
  <c r="AE1340" i="20"/>
  <c r="AF1342" i="20"/>
  <c r="AE1342" i="20"/>
  <c r="AF1344" i="20"/>
  <c r="AE1344" i="20"/>
  <c r="AF1346" i="20"/>
  <c r="AE1346" i="20"/>
  <c r="AF1348" i="20"/>
  <c r="AE1348" i="20"/>
  <c r="AF1350" i="20"/>
  <c r="AE1350" i="20"/>
  <c r="AF1352" i="20"/>
  <c r="AE1352" i="20"/>
  <c r="AF1354" i="20"/>
  <c r="AE1354" i="20"/>
  <c r="AF1356" i="20"/>
  <c r="AE1356" i="20"/>
  <c r="AF1358" i="20"/>
  <c r="AE1358" i="20"/>
  <c r="AF1360" i="20"/>
  <c r="AE1360" i="20"/>
  <c r="AF1362" i="20"/>
  <c r="AE1362" i="20"/>
  <c r="AF1364" i="20"/>
  <c r="AE1364" i="20"/>
  <c r="AF1366" i="20"/>
  <c r="AE1366" i="20"/>
  <c r="AF1368" i="20"/>
  <c r="AE1368" i="20"/>
  <c r="AF1370" i="20"/>
  <c r="AE1370" i="20"/>
  <c r="AF1372" i="20"/>
  <c r="AE1372" i="20"/>
  <c r="AF1374" i="20"/>
  <c r="AE1374" i="20"/>
  <c r="AF1376" i="20"/>
  <c r="AE1376" i="20"/>
  <c r="AF1378" i="20"/>
  <c r="AE1378" i="20"/>
  <c r="AF1380" i="20"/>
  <c r="AE1380" i="20"/>
  <c r="AF1382" i="20"/>
  <c r="AE1382" i="20"/>
  <c r="AF1384" i="20"/>
  <c r="AE1384" i="20"/>
  <c r="AF1386" i="20"/>
  <c r="AE1386" i="20"/>
  <c r="AF1388" i="20"/>
  <c r="AE1388" i="20"/>
  <c r="AF1390" i="20"/>
  <c r="AE1390" i="20"/>
  <c r="AF1392" i="20"/>
  <c r="AE1392" i="20"/>
  <c r="AF1394" i="20"/>
  <c r="AE1394" i="20"/>
  <c r="AF1396" i="20"/>
  <c r="AE1396" i="20"/>
  <c r="AF1398" i="20"/>
  <c r="AE1398" i="20"/>
  <c r="AF1400" i="20"/>
  <c r="AE1400" i="20"/>
  <c r="AF1402" i="20"/>
  <c r="AE1402" i="20"/>
  <c r="AF1404" i="20"/>
  <c r="AE1404" i="20"/>
  <c r="AF1406" i="20"/>
  <c r="AE1406" i="20"/>
  <c r="AF1408" i="20"/>
  <c r="AE1408" i="20"/>
  <c r="AF1410" i="20"/>
  <c r="AE1410" i="20"/>
  <c r="AF1412" i="20"/>
  <c r="AE1412" i="20"/>
  <c r="AF1414" i="20"/>
  <c r="AE1414" i="20"/>
  <c r="AF1416" i="20"/>
  <c r="AE1416" i="20"/>
  <c r="AF1418" i="20"/>
  <c r="AE1418" i="20"/>
  <c r="AF1420" i="20"/>
  <c r="AE1420" i="20"/>
  <c r="AF1422" i="20"/>
  <c r="AE1422" i="20"/>
  <c r="AF1424" i="20"/>
  <c r="AE1424" i="20"/>
  <c r="AF1426" i="20"/>
  <c r="AE1426" i="20"/>
  <c r="AF1428" i="20"/>
  <c r="AE1428" i="20"/>
  <c r="AF1430" i="20"/>
  <c r="AE1430" i="20"/>
  <c r="AF1432" i="20"/>
  <c r="AE1432" i="20"/>
  <c r="AF1434" i="20"/>
  <c r="AE1434" i="20"/>
  <c r="AE1436" i="20"/>
  <c r="AF1436" i="20"/>
  <c r="AE1438" i="20"/>
  <c r="AF1438" i="20"/>
  <c r="AE1440" i="20"/>
  <c r="AF1440" i="20"/>
  <c r="AE1442" i="20"/>
  <c r="AF1442" i="20"/>
  <c r="AE1444" i="20"/>
  <c r="AF1444" i="20"/>
  <c r="AE1446" i="20"/>
  <c r="AF1446" i="20"/>
  <c r="AE1448" i="20"/>
  <c r="AF1448" i="20"/>
  <c r="AE1450" i="20"/>
  <c r="AF1450" i="20"/>
  <c r="AE1452" i="20"/>
  <c r="AF1452" i="20"/>
  <c r="AE1454" i="20"/>
  <c r="AF1454" i="20"/>
  <c r="AE1456" i="20"/>
  <c r="AF1456" i="20"/>
  <c r="AE1458" i="20"/>
  <c r="AF1458" i="20"/>
  <c r="AE1460" i="20"/>
  <c r="AF1460" i="20"/>
  <c r="AE1462" i="20"/>
  <c r="AF1462" i="20"/>
  <c r="AE1464" i="20"/>
  <c r="AF1464" i="20"/>
  <c r="AE1466" i="20"/>
  <c r="AF1466" i="20"/>
  <c r="AE1468" i="20"/>
  <c r="AF1468" i="20"/>
  <c r="AE1470" i="20"/>
  <c r="AF1470" i="20"/>
  <c r="AE1472" i="20"/>
  <c r="AF1472" i="20"/>
  <c r="AE1474" i="20"/>
  <c r="AF1474" i="20"/>
  <c r="AE1476" i="20"/>
  <c r="AF1476" i="20"/>
  <c r="AE1478" i="20"/>
  <c r="AF1478" i="20"/>
  <c r="AE1480" i="20"/>
  <c r="AF1480" i="20"/>
  <c r="AE1482" i="20"/>
  <c r="AF1482" i="20"/>
  <c r="AE1484" i="20"/>
  <c r="AF1484" i="20"/>
  <c r="AE1486" i="20"/>
  <c r="AF1486" i="20"/>
  <c r="AE1488" i="20"/>
  <c r="AF1488" i="20"/>
  <c r="AE1490" i="20"/>
  <c r="AF1490" i="20"/>
  <c r="AE1492" i="20"/>
  <c r="AF1492" i="20"/>
  <c r="AE1494" i="20"/>
  <c r="AF1494" i="20"/>
  <c r="AE1496" i="20"/>
  <c r="AF1496" i="20"/>
  <c r="AE1498" i="20"/>
  <c r="AF1498" i="20"/>
  <c r="AE1500" i="20"/>
  <c r="AF1500" i="20"/>
  <c r="AE1502" i="20"/>
  <c r="AF1502" i="20"/>
  <c r="AE1504" i="20"/>
  <c r="AF1504" i="20"/>
  <c r="AE1506" i="20"/>
  <c r="AF1506" i="20"/>
  <c r="AE1508" i="20"/>
  <c r="AF1508" i="20"/>
  <c r="AE1510" i="20"/>
  <c r="AF1510" i="20"/>
  <c r="AE1512" i="20"/>
  <c r="AF1512" i="20"/>
  <c r="AE1514" i="20"/>
  <c r="AF1514" i="20"/>
  <c r="AE1516" i="20"/>
  <c r="AF1516" i="20"/>
  <c r="AE1518" i="20"/>
  <c r="AF1518" i="20"/>
  <c r="AE1520" i="20"/>
  <c r="AF1520" i="20"/>
  <c r="AE1522" i="20"/>
  <c r="AF1522" i="20"/>
  <c r="AE1524" i="20"/>
  <c r="AF1524" i="20"/>
  <c r="AE1526" i="20"/>
  <c r="AF1526" i="20"/>
  <c r="AE1528" i="20"/>
  <c r="AF1528" i="20"/>
  <c r="AE1530" i="20"/>
  <c r="AF1530" i="20"/>
  <c r="AE1532" i="20"/>
  <c r="AF1532" i="20"/>
  <c r="AE1534" i="20"/>
  <c r="AF1534" i="20"/>
  <c r="AE1536" i="20"/>
  <c r="AF1536" i="20"/>
  <c r="AE1538" i="20"/>
  <c r="AF1538" i="20"/>
  <c r="AE1540" i="20"/>
  <c r="AF1540" i="20"/>
  <c r="AE1542" i="20"/>
  <c r="AF1542" i="20"/>
  <c r="AE1544" i="20"/>
  <c r="AF1544" i="20"/>
  <c r="AE1546" i="20"/>
  <c r="AF1546" i="20"/>
  <c r="AE1548" i="20"/>
  <c r="AF1548" i="20"/>
  <c r="AE1550" i="20"/>
  <c r="AF1550" i="20"/>
  <c r="AE1552" i="20"/>
  <c r="AF1552" i="20"/>
  <c r="AE1554" i="20"/>
  <c r="AF1554" i="20"/>
  <c r="AE1556" i="20"/>
  <c r="AF1556" i="20"/>
  <c r="AE1558" i="20"/>
  <c r="AF1558" i="20"/>
  <c r="AE1560" i="20"/>
  <c r="AF1560" i="20"/>
  <c r="AE1562" i="20"/>
  <c r="AF1562" i="20"/>
  <c r="AE1564" i="20"/>
  <c r="AF1564" i="20"/>
  <c r="AE1566" i="20"/>
  <c r="AF1566" i="20"/>
  <c r="AE1568" i="20"/>
  <c r="AF1568" i="20"/>
  <c r="AE1570" i="20"/>
  <c r="AF1570" i="20"/>
  <c r="AE1572" i="20"/>
  <c r="AF1572" i="20"/>
  <c r="AE1574" i="20"/>
  <c r="AF1574" i="20"/>
  <c r="AE1576" i="20"/>
  <c r="AF1576" i="20"/>
  <c r="AE1578" i="20"/>
  <c r="AF1578" i="20"/>
  <c r="AE1580" i="20"/>
  <c r="AF1580" i="20"/>
  <c r="AE1582" i="20"/>
  <c r="AF1582" i="20"/>
  <c r="AE1584" i="20"/>
  <c r="AF1584" i="20"/>
  <c r="AE1586" i="20"/>
  <c r="AF1586" i="20"/>
  <c r="AE1588" i="20"/>
  <c r="AF1588" i="20"/>
  <c r="AE1590" i="20"/>
  <c r="AF1590" i="20"/>
  <c r="AE1592" i="20"/>
  <c r="AF1592" i="20"/>
  <c r="AE1594" i="20"/>
  <c r="AF1594" i="20"/>
  <c r="AE1596" i="20"/>
  <c r="AF1596" i="20"/>
  <c r="AE1598" i="20"/>
  <c r="AF1598" i="20"/>
  <c r="AE1600" i="20"/>
  <c r="AF1600" i="20"/>
  <c r="AE1602" i="20"/>
  <c r="AF1602" i="20"/>
  <c r="AE1604" i="20"/>
  <c r="AF1604" i="20"/>
  <c r="AE1606" i="20"/>
  <c r="AF1606" i="20"/>
  <c r="AE1608" i="20"/>
  <c r="AF1608" i="20"/>
  <c r="AE1610" i="20"/>
  <c r="AF1610" i="20"/>
  <c r="AE1612" i="20"/>
  <c r="AF1612" i="20"/>
  <c r="AE1614" i="20"/>
  <c r="AF1614" i="20"/>
  <c r="AE1616" i="20"/>
  <c r="AF1616" i="20"/>
  <c r="AE1618" i="20"/>
  <c r="AF1618" i="20"/>
  <c r="AE1620" i="20"/>
  <c r="AF1620" i="20"/>
  <c r="AE1622" i="20"/>
  <c r="AF1622" i="20"/>
  <c r="AE1624" i="20"/>
  <c r="AF1624" i="20"/>
  <c r="AE1626" i="20"/>
  <c r="AF1626" i="20"/>
  <c r="AE1628" i="20"/>
  <c r="AF1628" i="20"/>
  <c r="AE1630" i="20"/>
  <c r="AF1630" i="20"/>
  <c r="AE1632" i="20"/>
  <c r="AF1632" i="20"/>
  <c r="AE1634" i="20"/>
  <c r="AF1634" i="20"/>
  <c r="AE1636" i="20"/>
  <c r="AF1636" i="20"/>
  <c r="AE1638" i="20"/>
  <c r="AF1638" i="20"/>
  <c r="AE1640" i="20"/>
  <c r="AF1640" i="20"/>
  <c r="AE1642" i="20"/>
  <c r="AF1642" i="20"/>
  <c r="AE1644" i="20"/>
  <c r="AF1644" i="20"/>
  <c r="AE1646" i="20"/>
  <c r="AF1646" i="20"/>
  <c r="AE1648" i="20"/>
  <c r="AF1648" i="20"/>
  <c r="AE1650" i="20"/>
  <c r="AF1650" i="20"/>
  <c r="AE1652" i="20"/>
  <c r="AF1652" i="20"/>
  <c r="AE1654" i="20"/>
  <c r="AF1654" i="20"/>
  <c r="AE1656" i="20"/>
  <c r="AF1656" i="20"/>
  <c r="AE1658" i="20"/>
  <c r="AF1658" i="20"/>
  <c r="AE1660" i="20"/>
  <c r="AF1660" i="20"/>
  <c r="AE1662" i="20"/>
  <c r="AF1662" i="20"/>
  <c r="AE1664" i="20"/>
  <c r="AF1664" i="20"/>
  <c r="AE1666" i="20"/>
  <c r="AF1666" i="20"/>
  <c r="AE1668" i="20"/>
  <c r="AF1668" i="20"/>
  <c r="AE1670" i="20"/>
  <c r="AF1670" i="20"/>
  <c r="AE1672" i="20"/>
  <c r="AF1672" i="20"/>
  <c r="AE1674" i="20"/>
  <c r="AF1674" i="20"/>
  <c r="AE1676" i="20"/>
  <c r="AF1676" i="20"/>
  <c r="AE1678" i="20"/>
  <c r="AF1678" i="20"/>
  <c r="AE1680" i="20"/>
  <c r="AF1680" i="20"/>
  <c r="AE1682" i="20"/>
  <c r="AF1682" i="20"/>
  <c r="AE1684" i="20"/>
  <c r="AF1684" i="20"/>
  <c r="AE1686" i="20"/>
  <c r="AF1686" i="20"/>
  <c r="AE1688" i="20"/>
  <c r="AF1688" i="20"/>
  <c r="AE1690" i="20"/>
  <c r="AF1690" i="20"/>
  <c r="AE1692" i="20"/>
  <c r="AF1692" i="20"/>
  <c r="AE1694" i="20"/>
  <c r="AF1694" i="20"/>
  <c r="AE1696" i="20"/>
  <c r="AF1696" i="20"/>
  <c r="AE1698" i="20"/>
  <c r="AF1698" i="20"/>
  <c r="AE1700" i="20"/>
  <c r="AF1700" i="20"/>
  <c r="AE1702" i="20"/>
  <c r="AF1702" i="20"/>
  <c r="AE1704" i="20"/>
  <c r="AF1704" i="20"/>
  <c r="AE1706" i="20"/>
  <c r="AF1706" i="20"/>
  <c r="AE1708" i="20"/>
  <c r="AF1708" i="20"/>
  <c r="AE1710" i="20"/>
  <c r="AF1710" i="20"/>
  <c r="AE1712" i="20"/>
  <c r="AF1712" i="20"/>
  <c r="AE1714" i="20"/>
  <c r="AF1714" i="20"/>
  <c r="AE1716" i="20"/>
  <c r="AF1716" i="20"/>
  <c r="AE1718" i="20"/>
  <c r="AF1718" i="20"/>
  <c r="AE1720" i="20"/>
  <c r="AF1720" i="20"/>
  <c r="AE1722" i="20"/>
  <c r="AF1722" i="20"/>
  <c r="AE1724" i="20"/>
  <c r="AF1724" i="20"/>
  <c r="AE1726" i="20"/>
  <c r="AF1726" i="20"/>
  <c r="AE1728" i="20"/>
  <c r="AF1728" i="20"/>
  <c r="AE1730" i="20"/>
  <c r="AF1730" i="20"/>
  <c r="AE1732" i="20"/>
  <c r="AF1732" i="20"/>
  <c r="AE1734" i="20"/>
  <c r="AF1734" i="20"/>
  <c r="AE1736" i="20"/>
  <c r="AF1736" i="20"/>
  <c r="AE1738" i="20"/>
  <c r="AF1738" i="20"/>
  <c r="AE1740" i="20"/>
  <c r="AF1740" i="20"/>
  <c r="AE1742" i="20"/>
  <c r="AF1742" i="20"/>
  <c r="AE1744" i="20"/>
  <c r="AF1744" i="20"/>
  <c r="AE1746" i="20"/>
  <c r="AF1746" i="20"/>
  <c r="AE1748" i="20"/>
  <c r="AF1748" i="20"/>
  <c r="AE1750" i="20"/>
  <c r="AF1750" i="20"/>
  <c r="AE1752" i="20"/>
  <c r="AF1752" i="20"/>
  <c r="AE1754" i="20"/>
  <c r="AF1754" i="20"/>
  <c r="AE1756" i="20"/>
  <c r="AF1756" i="20"/>
  <c r="AE1758" i="20"/>
  <c r="AF1758" i="20"/>
  <c r="AE1760" i="20"/>
  <c r="AF1760" i="20"/>
  <c r="AE1762" i="20"/>
  <c r="AF1762" i="20"/>
  <c r="AE1764" i="20"/>
  <c r="AF1764" i="20"/>
  <c r="AE1766" i="20"/>
  <c r="AF1766" i="20"/>
  <c r="AE1768" i="20"/>
  <c r="AF1768" i="20"/>
  <c r="AE1770" i="20"/>
  <c r="AF1770" i="20"/>
  <c r="AE1772" i="20"/>
  <c r="AF1772" i="20"/>
  <c r="AE1774" i="20"/>
  <c r="AF1774" i="20"/>
  <c r="AE1776" i="20"/>
  <c r="AF1776" i="20"/>
  <c r="AE1778" i="20"/>
  <c r="AF1778" i="20"/>
  <c r="AE1780" i="20"/>
  <c r="AF1780" i="20"/>
  <c r="AE1782" i="20"/>
  <c r="AF1782" i="20"/>
  <c r="AE1784" i="20"/>
  <c r="AF1784" i="20"/>
  <c r="AE1786" i="20"/>
  <c r="AF1786" i="20"/>
  <c r="AE1788" i="20"/>
  <c r="AF1788" i="20"/>
  <c r="AE1790" i="20"/>
  <c r="AF1790" i="20"/>
  <c r="AE1792" i="20"/>
  <c r="AF1792" i="20"/>
  <c r="AE1794" i="20"/>
  <c r="AF1794" i="20"/>
  <c r="AE1796" i="20"/>
  <c r="AF1796" i="20"/>
  <c r="AE1798" i="20"/>
  <c r="AF1798" i="20"/>
  <c r="AE1800" i="20"/>
  <c r="AF1800" i="20"/>
  <c r="AE1802" i="20"/>
  <c r="AF1802" i="20"/>
  <c r="AE1804" i="20"/>
  <c r="AF1804" i="20"/>
  <c r="AE1806" i="20"/>
  <c r="AF1806" i="20"/>
  <c r="AE1808" i="20"/>
  <c r="AF1808" i="20"/>
  <c r="AE1810" i="20"/>
  <c r="AF1810" i="20"/>
  <c r="AE1812" i="20"/>
  <c r="AF1812" i="20"/>
  <c r="AE1814" i="20"/>
  <c r="AF1814" i="20"/>
  <c r="AE1816" i="20"/>
  <c r="AF1816" i="20"/>
  <c r="AE1818" i="20"/>
  <c r="AF1818" i="20"/>
  <c r="AE1820" i="20"/>
  <c r="AF1820" i="20"/>
  <c r="AE1822" i="20"/>
  <c r="AF1822" i="20"/>
  <c r="AE1824" i="20"/>
  <c r="AF1824" i="20"/>
  <c r="AE1826" i="20"/>
  <c r="AF1826" i="20"/>
  <c r="AF1828" i="20"/>
  <c r="AE1828" i="20"/>
  <c r="AF1830" i="20"/>
  <c r="AE1830" i="20"/>
  <c r="AE1832" i="20"/>
  <c r="AF1832" i="20"/>
  <c r="AF1834" i="20"/>
  <c r="AE1834" i="20"/>
  <c r="AF1836" i="20"/>
  <c r="AE1836" i="20"/>
  <c r="AF1838" i="20"/>
  <c r="AE1838" i="20"/>
  <c r="AE1840" i="20"/>
  <c r="AF1840" i="20"/>
  <c r="AF1842" i="20"/>
  <c r="AE1842" i="20"/>
  <c r="AF1844" i="20"/>
  <c r="AE1844" i="20"/>
  <c r="AF1846" i="20"/>
  <c r="AE1846" i="20"/>
  <c r="AE1848" i="20"/>
  <c r="AF1848" i="20"/>
  <c r="AF1850" i="20"/>
  <c r="AE1850" i="20"/>
  <c r="AF1852" i="20"/>
  <c r="AE1852" i="20"/>
  <c r="AF1854" i="20"/>
  <c r="AE1854" i="20"/>
  <c r="AE1856" i="20"/>
  <c r="AF1856" i="20"/>
  <c r="AF1858" i="20"/>
  <c r="AE1858" i="20"/>
  <c r="AF1860" i="20"/>
  <c r="AE1860" i="20"/>
  <c r="AF1862" i="20"/>
  <c r="AE1862" i="20"/>
  <c r="AE1864" i="20"/>
  <c r="AF1864" i="20"/>
  <c r="AF1866" i="20"/>
  <c r="AE1866" i="20"/>
  <c r="AF1868" i="20"/>
  <c r="AE1868" i="20"/>
  <c r="AF1870" i="20"/>
  <c r="AE1870" i="20"/>
  <c r="AE1872" i="20"/>
  <c r="AF1872" i="20"/>
  <c r="AF1874" i="20"/>
  <c r="AE1874" i="20"/>
  <c r="AF1876" i="20"/>
  <c r="AE1876" i="20"/>
  <c r="AF1878" i="20"/>
  <c r="AE1878" i="20"/>
  <c r="AE1880" i="20"/>
  <c r="AF1880" i="20"/>
  <c r="AF1882" i="20"/>
  <c r="AE1882" i="20"/>
  <c r="AF1884" i="20"/>
  <c r="AE1884" i="20"/>
  <c r="AF1886" i="20"/>
  <c r="AE1886" i="20"/>
  <c r="AE1888" i="20"/>
  <c r="AF1888" i="20"/>
  <c r="AF1890" i="20"/>
  <c r="AE1890" i="20"/>
  <c r="AF1892" i="20"/>
  <c r="AE1892" i="20"/>
  <c r="AF1894" i="20"/>
  <c r="AE1894" i="20"/>
  <c r="AE1896" i="20"/>
  <c r="AF1896" i="20"/>
  <c r="AF1898" i="20"/>
  <c r="AE1898" i="20"/>
  <c r="AF1900" i="20"/>
  <c r="AE1900" i="20"/>
  <c r="AF1902" i="20"/>
  <c r="AE1902" i="20"/>
  <c r="AE1904" i="20"/>
  <c r="AF1904" i="20"/>
  <c r="AF1906" i="20"/>
  <c r="AE1906" i="20"/>
  <c r="AF1908" i="20"/>
  <c r="AE1908" i="20"/>
  <c r="AF1910" i="20"/>
  <c r="AE1910" i="20"/>
  <c r="AE1912" i="20"/>
  <c r="AF1912" i="20"/>
  <c r="AF1914" i="20"/>
  <c r="AE1914" i="20"/>
  <c r="AF1916" i="20"/>
  <c r="AE1916" i="20"/>
  <c r="AF1918" i="20"/>
  <c r="AE1918" i="20"/>
  <c r="AE1920" i="20"/>
  <c r="AF1920" i="20"/>
  <c r="AF1922" i="20"/>
  <c r="AE1922" i="20"/>
  <c r="AF1924" i="20"/>
  <c r="AE1924" i="20"/>
  <c r="AF1926" i="20"/>
  <c r="AE1926" i="20"/>
  <c r="AE1928" i="20"/>
  <c r="AF1928" i="20"/>
  <c r="AF1930" i="20"/>
  <c r="AE1930" i="20"/>
  <c r="AF1932" i="20"/>
  <c r="AE1932" i="20"/>
  <c r="AF1934" i="20"/>
  <c r="AE1934" i="20"/>
  <c r="AE1936" i="20"/>
  <c r="AF1936" i="20"/>
  <c r="AF1938" i="20"/>
  <c r="AE1938" i="20"/>
  <c r="AF1940" i="20"/>
  <c r="AE1940" i="20"/>
  <c r="AF1942" i="20"/>
  <c r="AE1942" i="20"/>
  <c r="AE1944" i="20"/>
  <c r="AF1944" i="20"/>
  <c r="AF1946" i="20"/>
  <c r="AE1946" i="20"/>
  <c r="AF1948" i="20"/>
  <c r="AE1948" i="20"/>
  <c r="AF1950" i="20"/>
  <c r="AE1950" i="20"/>
  <c r="AE1952" i="20"/>
  <c r="AF1952" i="20"/>
  <c r="AF1954" i="20"/>
  <c r="AE1954" i="20"/>
  <c r="AF1956" i="20"/>
  <c r="AE1956" i="20"/>
  <c r="AF1958" i="20"/>
  <c r="AE1958" i="20"/>
  <c r="AE1960" i="20"/>
  <c r="AF1960" i="20"/>
  <c r="AF1962" i="20"/>
  <c r="AE1962" i="20"/>
  <c r="AF1964" i="20"/>
  <c r="AE1964" i="20"/>
  <c r="AF1966" i="20"/>
  <c r="AE1966" i="20"/>
  <c r="AE1968" i="20"/>
  <c r="AF1968" i="20"/>
  <c r="AF1970" i="20"/>
  <c r="AE1970" i="20"/>
  <c r="AF1972" i="20"/>
  <c r="AE1972" i="20"/>
  <c r="AF1974" i="20"/>
  <c r="AE1974" i="20"/>
  <c r="AE1976" i="20"/>
  <c r="AF1976" i="20"/>
  <c r="AF1978" i="20"/>
  <c r="AE1978" i="20"/>
  <c r="AF1980" i="20"/>
  <c r="AE1980" i="20"/>
  <c r="AF1982" i="20"/>
  <c r="AE1982" i="20"/>
  <c r="AE1984" i="20"/>
  <c r="AF1984" i="20"/>
  <c r="AF1986" i="20"/>
  <c r="AE1986" i="20"/>
  <c r="AF1988" i="20"/>
  <c r="AE1988" i="20"/>
  <c r="AF1990" i="20"/>
  <c r="AE1990" i="20"/>
  <c r="AE1992" i="20"/>
  <c r="AF1992" i="20"/>
  <c r="AF1994" i="20"/>
  <c r="AE1994" i="20"/>
  <c r="AF1996" i="20"/>
  <c r="AE1996" i="20"/>
  <c r="AF1998" i="20"/>
  <c r="AE1998" i="20"/>
  <c r="AE2000" i="20"/>
  <c r="AF2000" i="20"/>
  <c r="AF2002" i="20"/>
  <c r="AE2002" i="20"/>
  <c r="AF2004" i="20"/>
  <c r="AE2004" i="20"/>
  <c r="AF2006" i="20"/>
  <c r="AE2006" i="20"/>
  <c r="AE2008" i="20"/>
  <c r="AF2008" i="20"/>
  <c r="AF2010" i="20"/>
  <c r="AE2010" i="20"/>
  <c r="AF2012" i="20"/>
  <c r="AE2012" i="20"/>
  <c r="AF2014" i="20"/>
  <c r="AE2014" i="20"/>
  <c r="AE2016" i="20"/>
  <c r="AF2016" i="20"/>
  <c r="AF2018" i="20"/>
  <c r="AE2018" i="20"/>
  <c r="AF2020" i="20"/>
  <c r="AE2020" i="20"/>
  <c r="AF2022" i="20"/>
  <c r="AE2022" i="20"/>
  <c r="AE2024" i="20"/>
  <c r="AF2024" i="20"/>
  <c r="AF2026" i="20"/>
  <c r="AE2026" i="20"/>
  <c r="AF2028" i="20"/>
  <c r="AE2028" i="20"/>
  <c r="AF2030" i="20"/>
  <c r="AE2030" i="20"/>
  <c r="AE2032" i="20"/>
  <c r="AF2032" i="20"/>
  <c r="AF2034" i="20"/>
  <c r="AE2034" i="20"/>
  <c r="AF2036" i="20"/>
  <c r="AE2036" i="20"/>
  <c r="AF2038" i="20"/>
  <c r="AE2038" i="20"/>
  <c r="AE2040" i="20"/>
  <c r="AF2040" i="20"/>
  <c r="AF2042" i="20"/>
  <c r="AE2042" i="20"/>
  <c r="AF2044" i="20"/>
  <c r="AE2044" i="20"/>
  <c r="AF2046" i="20"/>
  <c r="AE2046" i="20"/>
  <c r="AE2048" i="20"/>
  <c r="AF2048" i="20"/>
  <c r="AF2050" i="20"/>
  <c r="AE2050" i="20"/>
  <c r="AF2052" i="20"/>
  <c r="AE2052" i="20"/>
  <c r="AF2054" i="20"/>
  <c r="AE2054" i="20"/>
  <c r="AE2056" i="20"/>
  <c r="AF2056" i="20"/>
  <c r="AF2058" i="20"/>
  <c r="AE2058" i="20"/>
  <c r="AF2060" i="20"/>
  <c r="AE2060" i="20"/>
  <c r="AF2062" i="20"/>
  <c r="AE2062" i="20"/>
  <c r="AE2064" i="20"/>
  <c r="AF2064" i="20"/>
  <c r="AF2066" i="20"/>
  <c r="AE2066" i="20"/>
  <c r="AF2068" i="20"/>
  <c r="AE2068" i="20"/>
  <c r="AF2070" i="20"/>
  <c r="AE2070" i="20"/>
  <c r="AE2072" i="20"/>
  <c r="AF2072" i="20"/>
  <c r="AF2074" i="20"/>
  <c r="AE2074" i="20"/>
  <c r="AF2076" i="20"/>
  <c r="AE2076" i="20"/>
  <c r="AF2078" i="20"/>
  <c r="AE2078" i="20"/>
  <c r="AE2080" i="20"/>
  <c r="AF2080" i="20"/>
  <c r="AF2082" i="20"/>
  <c r="AE2082" i="20"/>
  <c r="AF2084" i="20"/>
  <c r="AE2084" i="20"/>
  <c r="AF2086" i="20"/>
  <c r="AE2086" i="20"/>
  <c r="AE2088" i="20"/>
  <c r="AF2088" i="20"/>
  <c r="AF2090" i="20"/>
  <c r="AE2090" i="20"/>
  <c r="AF2092" i="20"/>
  <c r="AE2092" i="20"/>
  <c r="AF2094" i="20"/>
  <c r="AE2094" i="20"/>
  <c r="AE2096" i="20"/>
  <c r="AF2096" i="20"/>
  <c r="AF2098" i="20"/>
  <c r="AE2098" i="20"/>
  <c r="AF2100" i="20"/>
  <c r="AE2100" i="20"/>
  <c r="AF2102" i="20"/>
  <c r="AE2102" i="20"/>
  <c r="AE2104" i="20"/>
  <c r="AF2104" i="20"/>
  <c r="AF2106" i="20"/>
  <c r="AE2106" i="20"/>
  <c r="AF2108" i="20"/>
  <c r="AE2108" i="20"/>
  <c r="AF2110" i="20"/>
  <c r="AE2110" i="20"/>
  <c r="AE2112" i="20"/>
  <c r="AF2112" i="20"/>
  <c r="AF2114" i="20"/>
  <c r="AE2114" i="20"/>
  <c r="AF2116" i="20"/>
  <c r="AE2116" i="20"/>
  <c r="AE2118" i="20"/>
  <c r="AF2118" i="20"/>
  <c r="AF2120" i="20"/>
  <c r="AE2120" i="20"/>
  <c r="AE2122" i="20"/>
  <c r="AF2122" i="20"/>
  <c r="AF2124" i="20"/>
  <c r="AE2124" i="20"/>
  <c r="AE2126" i="20"/>
  <c r="AF2126" i="20"/>
  <c r="AF2128" i="20"/>
  <c r="AE2128" i="20"/>
  <c r="AE2130" i="20"/>
  <c r="AF2130" i="20"/>
  <c r="AF2132" i="20"/>
  <c r="AE2132" i="20"/>
  <c r="AE2134" i="20"/>
  <c r="AF2134" i="20"/>
  <c r="AF2136" i="20"/>
  <c r="AE2136" i="20"/>
  <c r="AE2138" i="20"/>
  <c r="AF2138" i="20"/>
  <c r="AF2140" i="20"/>
  <c r="AE2140" i="20"/>
  <c r="AE2142" i="20"/>
  <c r="AF2142" i="20"/>
  <c r="AF2144" i="20"/>
  <c r="AE2144" i="20"/>
  <c r="AE2146" i="20"/>
  <c r="AF2146" i="20"/>
  <c r="AF2148" i="20"/>
  <c r="AE2148" i="20"/>
  <c r="AE2150" i="20"/>
  <c r="AF2150" i="20"/>
  <c r="AF2152" i="20"/>
  <c r="AE2152" i="20"/>
  <c r="AE2154" i="20"/>
  <c r="AF2154" i="20"/>
  <c r="AF2156" i="20"/>
  <c r="AE2156" i="20"/>
  <c r="AE2158" i="20"/>
  <c r="AF2158" i="20"/>
  <c r="AE2160" i="20"/>
  <c r="AF2160" i="20"/>
  <c r="AE2162" i="20"/>
  <c r="AF2162" i="20"/>
  <c r="AE2164" i="20"/>
  <c r="AF2164" i="20"/>
  <c r="AE2166" i="20"/>
  <c r="AF2166" i="20"/>
  <c r="AE2168" i="20"/>
  <c r="AF2168" i="20"/>
  <c r="AE2170" i="20"/>
  <c r="AF2170" i="20"/>
  <c r="AE2172" i="20"/>
  <c r="AF2172" i="20"/>
  <c r="AE2174" i="20"/>
  <c r="AF2174" i="20"/>
  <c r="AE2176" i="20"/>
  <c r="AF2176" i="20"/>
  <c r="AE2178" i="20"/>
  <c r="AF2178" i="20"/>
  <c r="AE2180" i="20"/>
  <c r="AF2180" i="20"/>
  <c r="AE2182" i="20"/>
  <c r="AF2182" i="20"/>
  <c r="AE2184" i="20"/>
  <c r="AF2184" i="20"/>
  <c r="AE2186" i="20"/>
  <c r="AF2186" i="20"/>
  <c r="AE2188" i="20"/>
  <c r="AF2188" i="20"/>
  <c r="AE2190" i="20"/>
  <c r="AF2190" i="20"/>
  <c r="AE2192" i="20"/>
  <c r="AF2192" i="20"/>
  <c r="AE2194" i="20"/>
  <c r="AF2194" i="20"/>
  <c r="AE2196" i="20"/>
  <c r="AF2196" i="20"/>
  <c r="AE2198" i="20"/>
  <c r="AF2198" i="20"/>
  <c r="AE2200" i="20"/>
  <c r="AF2200" i="20"/>
  <c r="AE2202" i="20"/>
  <c r="AF2202" i="20"/>
  <c r="AE2204" i="20"/>
  <c r="AF2204" i="20"/>
  <c r="AE2206" i="20"/>
  <c r="AF2206" i="20"/>
  <c r="AE2208" i="20"/>
  <c r="AF2208" i="20"/>
  <c r="AE2210" i="20"/>
  <c r="AF2210" i="20"/>
  <c r="AE2212" i="20"/>
  <c r="AF2212" i="20"/>
  <c r="AE2214" i="20"/>
  <c r="AF2214" i="20"/>
  <c r="AE2216" i="20"/>
  <c r="AF2216" i="20"/>
  <c r="AE2218" i="20"/>
  <c r="AF2218" i="20"/>
  <c r="AE2220" i="20"/>
  <c r="AF2220" i="20"/>
  <c r="AE2222" i="20"/>
  <c r="AF2222" i="20"/>
  <c r="AE2224" i="20"/>
  <c r="AF2224" i="20"/>
  <c r="AE2226" i="20"/>
  <c r="AF2226" i="20"/>
  <c r="AE2228" i="20"/>
  <c r="AF2228" i="20"/>
  <c r="AE2230" i="20"/>
  <c r="AF2230" i="20"/>
  <c r="AE2232" i="20"/>
  <c r="AF2232" i="20"/>
  <c r="AE2234" i="20"/>
  <c r="AF2234" i="20"/>
  <c r="AE2236" i="20"/>
  <c r="AF2236" i="20"/>
  <c r="AE2238" i="20"/>
  <c r="AF2238" i="20"/>
  <c r="AE2240" i="20"/>
  <c r="AF2240" i="20"/>
  <c r="AE2242" i="20"/>
  <c r="AF2242" i="20"/>
  <c r="AE2244" i="20"/>
  <c r="AF2244" i="20"/>
  <c r="AE2246" i="20"/>
  <c r="AF2246" i="20"/>
  <c r="AE2248" i="20"/>
  <c r="AF2248" i="20"/>
  <c r="AE2250" i="20"/>
  <c r="AF2250" i="20"/>
  <c r="AE2252" i="20"/>
  <c r="AF2252" i="20"/>
  <c r="AE2254" i="20"/>
  <c r="AF2254" i="20"/>
  <c r="AE2256" i="20"/>
  <c r="AF2256" i="20"/>
  <c r="AE2258" i="20"/>
  <c r="AF2258" i="20"/>
  <c r="AE2260" i="20"/>
  <c r="AF2260" i="20"/>
  <c r="AE2262" i="20"/>
  <c r="AF2262" i="20"/>
  <c r="AE2264" i="20"/>
  <c r="AF2264" i="20"/>
  <c r="AE2266" i="20"/>
  <c r="AF2266" i="20"/>
  <c r="AE2268" i="20"/>
  <c r="AF2268" i="20"/>
  <c r="AE2270" i="20"/>
  <c r="AF2270" i="20"/>
  <c r="AE2272" i="20"/>
  <c r="AF2272" i="20"/>
  <c r="AE2274" i="20"/>
  <c r="AF2274" i="20"/>
  <c r="AE2276" i="20"/>
  <c r="AF2276" i="20"/>
  <c r="AE2278" i="20"/>
  <c r="AF2278" i="20"/>
  <c r="AE2280" i="20"/>
  <c r="AF2280" i="20"/>
  <c r="AE2282" i="20"/>
  <c r="AF2282" i="20"/>
  <c r="AE2284" i="20"/>
  <c r="AF2284" i="20"/>
  <c r="AE2286" i="20"/>
  <c r="AF2286" i="20"/>
  <c r="AE2288" i="20"/>
  <c r="AF2288" i="20"/>
  <c r="AE2290" i="20"/>
  <c r="AF2290" i="20"/>
  <c r="AE2292" i="20"/>
  <c r="AF2292" i="20"/>
  <c r="AE2294" i="20"/>
  <c r="AF2294" i="20"/>
  <c r="AE2296" i="20"/>
  <c r="AF2296" i="20"/>
  <c r="AE2298" i="20"/>
  <c r="AF2298" i="20"/>
  <c r="AE2300" i="20"/>
  <c r="AF2300" i="20"/>
  <c r="AE2302" i="20"/>
  <c r="AF2302" i="20"/>
  <c r="AE2304" i="20"/>
  <c r="AF2304" i="20"/>
  <c r="AE2306" i="20"/>
  <c r="AF2306" i="20"/>
  <c r="AE2308" i="20"/>
  <c r="AF2308" i="20"/>
  <c r="AE2310" i="20"/>
  <c r="AF2310" i="20"/>
  <c r="AE2312" i="20"/>
  <c r="AF2312" i="20"/>
  <c r="AE2314" i="20"/>
  <c r="AF2314" i="20"/>
  <c r="AE2316" i="20"/>
  <c r="AF2316" i="20"/>
  <c r="AE2318" i="20"/>
  <c r="AF2318" i="20"/>
  <c r="AE2320" i="20"/>
  <c r="AF2320" i="20"/>
  <c r="AE2322" i="20"/>
  <c r="AF2322" i="20"/>
  <c r="AF2324" i="20"/>
  <c r="AE2324" i="20"/>
  <c r="AE2326" i="20"/>
  <c r="AF2326" i="20"/>
  <c r="AE2328" i="20"/>
  <c r="AF2328" i="20"/>
  <c r="AE2330" i="20"/>
  <c r="AF2330" i="20"/>
  <c r="AF2332" i="20"/>
  <c r="AE2332" i="20"/>
  <c r="AE2334" i="20"/>
  <c r="AF2334" i="20"/>
  <c r="AE2336" i="20"/>
  <c r="AF2336" i="20"/>
  <c r="AE2338" i="20"/>
  <c r="AF2338" i="20"/>
  <c r="AF2340" i="20"/>
  <c r="AE2340" i="20"/>
  <c r="AE2342" i="20"/>
  <c r="AF2342" i="20"/>
  <c r="AE2344" i="20"/>
  <c r="AF2344" i="20"/>
  <c r="AE2346" i="20"/>
  <c r="AF2346" i="20"/>
  <c r="AF2348" i="20"/>
  <c r="AE2348" i="20"/>
  <c r="AE2350" i="20"/>
  <c r="AF2350" i="20"/>
  <c r="AE2352" i="20"/>
  <c r="AF2352" i="20"/>
  <c r="AE2354" i="20"/>
  <c r="AF2354" i="20"/>
  <c r="AF2356" i="20"/>
  <c r="AE2356" i="20"/>
  <c r="AE2358" i="20"/>
  <c r="AF2358" i="20"/>
  <c r="AE2360" i="20"/>
  <c r="AF2360" i="20"/>
  <c r="AE2362" i="20"/>
  <c r="AF2362" i="20"/>
  <c r="AF2364" i="20"/>
  <c r="AE2364" i="20"/>
  <c r="AE2366" i="20"/>
  <c r="AF2366" i="20"/>
  <c r="AE2368" i="20"/>
  <c r="AF2368" i="20"/>
  <c r="AE2370" i="20"/>
  <c r="AF2370" i="20"/>
  <c r="AF2372" i="20"/>
  <c r="AE2372" i="20"/>
  <c r="AE2374" i="20"/>
  <c r="AF2374" i="20"/>
  <c r="AE2376" i="20"/>
  <c r="AF2376" i="20"/>
  <c r="AE2378" i="20"/>
  <c r="AF2378" i="20"/>
  <c r="AF2380" i="20"/>
  <c r="AE2380" i="20"/>
  <c r="AE2382" i="20"/>
  <c r="AF2382" i="20"/>
  <c r="AE2384" i="20"/>
  <c r="AF2384" i="20"/>
  <c r="AE2386" i="20"/>
  <c r="AF2386" i="20"/>
  <c r="AF2388" i="20"/>
  <c r="AE2388" i="20"/>
  <c r="AE2390" i="20"/>
  <c r="AF2390" i="20"/>
  <c r="AE2392" i="20"/>
  <c r="AF2392" i="20"/>
  <c r="AE2394" i="20"/>
  <c r="AF2394" i="20"/>
  <c r="AF2396" i="20"/>
  <c r="AE2396" i="20"/>
  <c r="AE2398" i="20"/>
  <c r="AF2398" i="20"/>
  <c r="AE2400" i="20"/>
  <c r="AF2400" i="20"/>
  <c r="AE2402" i="20"/>
  <c r="AF2402" i="20"/>
  <c r="AF2404" i="20"/>
  <c r="AE2404" i="20"/>
  <c r="AE2406" i="20"/>
  <c r="AF2406" i="20"/>
  <c r="AE2408" i="20"/>
  <c r="AF2408" i="20"/>
  <c r="AE2410" i="20"/>
  <c r="AF2410" i="20"/>
  <c r="AF2412" i="20"/>
  <c r="AE2412" i="20"/>
  <c r="AE2414" i="20"/>
  <c r="AF2414" i="20"/>
  <c r="AE2416" i="20"/>
  <c r="AF2416" i="20"/>
  <c r="AE2418" i="20"/>
  <c r="AF2418" i="20"/>
  <c r="AF2420" i="20"/>
  <c r="AE2420" i="20"/>
  <c r="AE2422" i="20"/>
  <c r="AF2422" i="20"/>
  <c r="AE2424" i="20"/>
  <c r="AF2424" i="20"/>
  <c r="AE2426" i="20"/>
  <c r="AF2426" i="20"/>
  <c r="AF2428" i="20"/>
  <c r="AE2428" i="20"/>
  <c r="AE2430" i="20"/>
  <c r="AF2430" i="20"/>
  <c r="AE2432" i="20"/>
  <c r="AF2432" i="20"/>
  <c r="AE2434" i="20"/>
  <c r="AF2434" i="20"/>
  <c r="AF2436" i="20"/>
  <c r="AE2436" i="20"/>
  <c r="AE2438" i="20"/>
  <c r="AF2438" i="20"/>
  <c r="AE2440" i="20"/>
  <c r="AF2440" i="20"/>
  <c r="AE2442" i="20"/>
  <c r="AF2442" i="20"/>
  <c r="AF2444" i="20"/>
  <c r="AE2444" i="20"/>
  <c r="AE2446" i="20"/>
  <c r="AF2446" i="20"/>
  <c r="AE2448" i="20"/>
  <c r="AF2448" i="20"/>
  <c r="AE2450" i="20"/>
  <c r="AF2450" i="20"/>
  <c r="AF2452" i="20"/>
  <c r="AE2452" i="20"/>
  <c r="AE2454" i="20"/>
  <c r="AF2454" i="20"/>
  <c r="AE2456" i="20"/>
  <c r="AF2456" i="20"/>
  <c r="AE2458" i="20"/>
  <c r="AF2458" i="20"/>
  <c r="AF2460" i="20"/>
  <c r="AE2460" i="20"/>
  <c r="AE2462" i="20"/>
  <c r="AF2462" i="20"/>
  <c r="AE2464" i="20"/>
  <c r="AF2464" i="20"/>
  <c r="AE2466" i="20"/>
  <c r="AF2466" i="20"/>
  <c r="AF2468" i="20"/>
  <c r="AE2468" i="20"/>
  <c r="AE2470" i="20"/>
  <c r="AF2470" i="20"/>
  <c r="AE2472" i="20"/>
  <c r="AF2472" i="20"/>
  <c r="AE2474" i="20"/>
  <c r="AF2474" i="20"/>
  <c r="AF2476" i="20"/>
  <c r="AE2476" i="20"/>
  <c r="AE2478" i="20"/>
  <c r="AF2478" i="20"/>
  <c r="AE2480" i="20"/>
  <c r="AF2480" i="20"/>
  <c r="AE2482" i="20"/>
  <c r="AF2482" i="20"/>
  <c r="AF2484" i="20"/>
  <c r="AE2484" i="20"/>
  <c r="AE2486" i="20"/>
  <c r="AF2486" i="20"/>
  <c r="AE2488" i="20"/>
  <c r="AF2488" i="20"/>
  <c r="AE2490" i="20"/>
  <c r="AF2490" i="20"/>
  <c r="AF2492" i="20"/>
  <c r="AE2492" i="20"/>
  <c r="AE2494" i="20"/>
  <c r="AF2494" i="20"/>
  <c r="AE2496" i="20"/>
  <c r="AF2496" i="20"/>
  <c r="AE2498" i="20"/>
  <c r="AF2498" i="20"/>
  <c r="AF2500" i="20"/>
  <c r="AE2500" i="20"/>
  <c r="AE2502" i="20"/>
  <c r="AF2502" i="20"/>
  <c r="AE2504" i="20"/>
  <c r="AF2504" i="20"/>
  <c r="AE2506" i="20"/>
  <c r="AF2506" i="20"/>
  <c r="AF2508" i="20"/>
  <c r="AE2508" i="20"/>
  <c r="AE2510" i="20"/>
  <c r="AF2510" i="20"/>
  <c r="AF2512" i="20"/>
  <c r="AE2512" i="20"/>
  <c r="AE2514" i="20"/>
  <c r="AF2514" i="20"/>
  <c r="AF2516" i="20"/>
  <c r="AE2516" i="20"/>
  <c r="AE2518" i="20"/>
  <c r="AF2518" i="20"/>
  <c r="AF2520" i="20"/>
  <c r="AE2520" i="20"/>
  <c r="AE2522" i="20"/>
  <c r="AF2522" i="20"/>
  <c r="AF2524" i="20"/>
  <c r="AE2524" i="20"/>
  <c r="AE2526" i="20"/>
  <c r="AF2526" i="20"/>
  <c r="AF2528" i="20"/>
  <c r="AE2528" i="20"/>
  <c r="AE2530" i="20"/>
  <c r="AF2530" i="20"/>
  <c r="AF2532" i="20"/>
  <c r="AE2532" i="20"/>
  <c r="AE2534" i="20"/>
  <c r="AF2534" i="20"/>
  <c r="AF2536" i="20"/>
  <c r="AE2536" i="20"/>
  <c r="AE2538" i="20"/>
  <c r="AF2538" i="20"/>
  <c r="AF2540" i="20"/>
  <c r="AE2540" i="20"/>
  <c r="AE2542" i="20"/>
  <c r="AF2542" i="20"/>
  <c r="AF2544" i="20"/>
  <c r="AE2544" i="20"/>
  <c r="AE2546" i="20"/>
  <c r="AF2546" i="20"/>
  <c r="AF2548" i="20"/>
  <c r="AE2548" i="20"/>
  <c r="AE2550" i="20"/>
  <c r="AF2550" i="20"/>
  <c r="AF2552" i="20"/>
  <c r="AE2552" i="20"/>
  <c r="AE2554" i="20"/>
  <c r="AF2554" i="20"/>
  <c r="AF2556" i="20"/>
  <c r="AE2556" i="20"/>
  <c r="AE2558" i="20"/>
  <c r="AF2558" i="20"/>
  <c r="AF2560" i="20"/>
  <c r="AE2560" i="20"/>
  <c r="AE2562" i="20"/>
  <c r="AF2562" i="20"/>
  <c r="AF2564" i="20"/>
  <c r="AE2564" i="20"/>
  <c r="AE2566" i="20"/>
  <c r="AF2566" i="20"/>
  <c r="AF2568" i="20"/>
  <c r="AE2568" i="20"/>
  <c r="AE2570" i="20"/>
  <c r="AF2570" i="20"/>
  <c r="AF2572" i="20"/>
  <c r="AE2572" i="20"/>
  <c r="AE2574" i="20"/>
  <c r="AF2574" i="20"/>
  <c r="AF2576" i="20"/>
  <c r="AE2576" i="20"/>
  <c r="AE2578" i="20"/>
  <c r="AF2578" i="20"/>
  <c r="AF2580" i="20"/>
  <c r="AE2580" i="20"/>
  <c r="AE2582" i="20"/>
  <c r="AF2582" i="20"/>
  <c r="AF2584" i="20"/>
  <c r="AE2584" i="20"/>
  <c r="AE2586" i="20"/>
  <c r="AF2586" i="20"/>
  <c r="AF2588" i="20"/>
  <c r="AE2588" i="20"/>
  <c r="AE2590" i="20"/>
  <c r="AF2590" i="20"/>
  <c r="AF2592" i="20"/>
  <c r="AE2592" i="20"/>
  <c r="AE2594" i="20"/>
  <c r="AF2594" i="20"/>
  <c r="AF2596" i="20"/>
  <c r="AE2596" i="20"/>
  <c r="AE2598" i="20"/>
  <c r="AF2598" i="20"/>
  <c r="AF2600" i="20"/>
  <c r="AE2600" i="20"/>
  <c r="AE2602" i="20"/>
  <c r="AF2602" i="20"/>
  <c r="AF2604" i="20"/>
  <c r="AE2604" i="20"/>
  <c r="AE2606" i="20"/>
  <c r="AF2606" i="20"/>
  <c r="AF2608" i="20"/>
  <c r="AE2608" i="20"/>
  <c r="AE2610" i="20"/>
  <c r="AF2610" i="20"/>
  <c r="AF2612" i="20"/>
  <c r="AE2612" i="20"/>
  <c r="AE2614" i="20"/>
  <c r="AF2614" i="20"/>
  <c r="AF2616" i="20"/>
  <c r="AE2616" i="20"/>
  <c r="AE2618" i="20"/>
  <c r="AF2618" i="20"/>
  <c r="AF2620" i="20"/>
  <c r="AE2620" i="20"/>
  <c r="AE2622" i="20"/>
  <c r="AF2622" i="20"/>
  <c r="AF2624" i="20"/>
  <c r="AE2624" i="20"/>
  <c r="AE2626" i="20"/>
  <c r="AF2626" i="20"/>
  <c r="AF2628" i="20"/>
  <c r="AE2628" i="20"/>
  <c r="AE2630" i="20"/>
  <c r="AF2630" i="20"/>
  <c r="AF2632" i="20"/>
  <c r="AE2632" i="20"/>
  <c r="AE2634" i="20"/>
  <c r="AF2634" i="20"/>
  <c r="AE2636" i="20"/>
  <c r="AF2636" i="20"/>
  <c r="AE2638" i="20"/>
  <c r="AF2638" i="20"/>
  <c r="AE2640" i="20"/>
  <c r="AF2640" i="20"/>
  <c r="AE2642" i="20"/>
  <c r="AF2642" i="20"/>
  <c r="AE2644" i="20"/>
  <c r="AF2644" i="20"/>
  <c r="AE2646" i="20"/>
  <c r="AF2646" i="20"/>
  <c r="AE2648" i="20"/>
  <c r="AF2648" i="20"/>
  <c r="AE2650" i="20"/>
  <c r="AF2650" i="20"/>
  <c r="AE2652" i="20"/>
  <c r="AF2652" i="20"/>
  <c r="AE2654" i="20"/>
  <c r="AF2654" i="20"/>
  <c r="AE2656" i="20"/>
  <c r="AF2656" i="20"/>
  <c r="AE2658" i="20"/>
  <c r="AF2658" i="20"/>
  <c r="AE2660" i="20"/>
  <c r="AF2660" i="20"/>
  <c r="AE2662" i="20"/>
  <c r="AF2662" i="20"/>
  <c r="AE2664" i="20"/>
  <c r="AF2664" i="20"/>
  <c r="AE2666" i="20"/>
  <c r="AF2666" i="20"/>
  <c r="AE2668" i="20"/>
  <c r="AF2668" i="20"/>
  <c r="AE2670" i="20"/>
  <c r="AF2670" i="20"/>
  <c r="AE2672" i="20"/>
  <c r="AF2672" i="20"/>
  <c r="AE2674" i="20"/>
  <c r="AF2674" i="20"/>
  <c r="AE2676" i="20"/>
  <c r="AF2676" i="20"/>
  <c r="AE2678" i="20"/>
  <c r="AF2678" i="20"/>
  <c r="AE2680" i="20"/>
  <c r="AF2680" i="20"/>
  <c r="AE2682" i="20"/>
  <c r="AF2682" i="20"/>
  <c r="AE2684" i="20"/>
  <c r="AF2684" i="20"/>
  <c r="AE2686" i="20"/>
  <c r="AF2686" i="20"/>
  <c r="AE2688" i="20"/>
  <c r="AF2688" i="20"/>
  <c r="AF2690" i="20"/>
  <c r="AE2690" i="20"/>
  <c r="AE2692" i="20"/>
  <c r="AF2692" i="20"/>
  <c r="AF2694" i="20"/>
  <c r="AE2694" i="20"/>
  <c r="AE2696" i="20"/>
  <c r="AF2696" i="20"/>
  <c r="AF2698" i="20"/>
  <c r="AE2698" i="20"/>
  <c r="AE2700" i="20"/>
  <c r="AF2700" i="20"/>
  <c r="AF2702" i="20"/>
  <c r="AE2702" i="20"/>
  <c r="AE2704" i="20"/>
  <c r="AF2704" i="20"/>
  <c r="AF2706" i="20"/>
  <c r="AE2706" i="20"/>
  <c r="AE2708" i="20"/>
  <c r="AF2708" i="20"/>
  <c r="AF2710" i="20"/>
  <c r="AE2710" i="20"/>
  <c r="AE2712" i="20"/>
  <c r="AF2712" i="20"/>
  <c r="AF2714" i="20"/>
  <c r="AE2714" i="20"/>
  <c r="AE2716" i="20"/>
  <c r="AF2716" i="20"/>
  <c r="AF2718" i="20"/>
  <c r="AE2718" i="20"/>
  <c r="AE2720" i="20"/>
  <c r="AF2720" i="20"/>
  <c r="AF2722" i="20"/>
  <c r="AE2722" i="20"/>
  <c r="AE2724" i="20"/>
  <c r="AF2724" i="20"/>
  <c r="AF2726" i="20"/>
  <c r="AE2726" i="20"/>
  <c r="AE2728" i="20"/>
  <c r="AF2728" i="20"/>
  <c r="AF2730" i="20"/>
  <c r="AE2730" i="20"/>
  <c r="AE2732" i="20"/>
  <c r="AF2732" i="20"/>
  <c r="AF2734" i="20"/>
  <c r="AE2734" i="20"/>
  <c r="AE2736" i="20"/>
  <c r="AF2736" i="20"/>
  <c r="AF2738" i="20"/>
  <c r="AE2738" i="20"/>
  <c r="AE2740" i="20"/>
  <c r="AF2740" i="20"/>
  <c r="AF2742" i="20"/>
  <c r="AE2742" i="20"/>
  <c r="AE2744" i="20"/>
  <c r="AF2744" i="20"/>
  <c r="AF2746" i="20"/>
  <c r="AE2746" i="20"/>
  <c r="AE2748" i="20"/>
  <c r="AF2748" i="20"/>
  <c r="AF2750" i="20"/>
  <c r="AE2750" i="20"/>
  <c r="AE2752" i="20"/>
  <c r="AF2752" i="20"/>
  <c r="AF2754" i="20"/>
  <c r="AE2754" i="20"/>
  <c r="AE2756" i="20"/>
  <c r="AF2756" i="20"/>
  <c r="AF2758" i="20"/>
  <c r="AE2758" i="20"/>
  <c r="AE2760" i="20"/>
  <c r="AF2760" i="20"/>
  <c r="AF2762" i="20"/>
  <c r="AE2762" i="20"/>
  <c r="AE2764" i="20"/>
  <c r="AF2764" i="20"/>
  <c r="AF2766" i="20"/>
  <c r="AE2766" i="20"/>
  <c r="AE2768" i="20"/>
  <c r="AF2768" i="20"/>
  <c r="AE2770" i="20"/>
  <c r="AF2770" i="20"/>
  <c r="AE2772" i="20"/>
  <c r="AF2772" i="20"/>
  <c r="AF2774" i="20"/>
  <c r="AE2774" i="20"/>
  <c r="AE2776" i="20"/>
  <c r="AF2776" i="20"/>
  <c r="AE2778" i="20"/>
  <c r="AF2778" i="20"/>
  <c r="AE2780" i="20"/>
  <c r="AF2780" i="20"/>
  <c r="AF2782" i="20"/>
  <c r="AE2782" i="20"/>
  <c r="AE2784" i="20"/>
  <c r="AF2784" i="20"/>
  <c r="AE2786" i="20"/>
  <c r="AF2786" i="20"/>
  <c r="AE2788" i="20"/>
  <c r="AF2788" i="20"/>
  <c r="AF2790" i="20"/>
  <c r="AE2790" i="20"/>
  <c r="AE2792" i="20"/>
  <c r="AF2792" i="20"/>
  <c r="AE2794" i="20"/>
  <c r="AF2794" i="20"/>
  <c r="AE2796" i="20"/>
  <c r="AF2796" i="20"/>
  <c r="AF2798" i="20"/>
  <c r="AE2798" i="20"/>
  <c r="AE2800" i="20"/>
  <c r="AF2800" i="20"/>
  <c r="AE2802" i="20"/>
  <c r="AF2802" i="20"/>
  <c r="AE2804" i="20"/>
  <c r="AF2804" i="20"/>
  <c r="AF2806" i="20"/>
  <c r="AE2806" i="20"/>
  <c r="AE2808" i="20"/>
  <c r="AF2808" i="20"/>
  <c r="AE2810" i="20"/>
  <c r="AF2810" i="20"/>
  <c r="AE2812" i="20"/>
  <c r="AF2812" i="20"/>
  <c r="AF2814" i="20"/>
  <c r="AE2814" i="20"/>
  <c r="AE2816" i="20"/>
  <c r="AF2816" i="20"/>
  <c r="AE2818" i="20"/>
  <c r="AF2818" i="20"/>
  <c r="AE2820" i="20"/>
  <c r="AF2820" i="20"/>
  <c r="AF2822" i="20"/>
  <c r="AE2822" i="20"/>
  <c r="AE2824" i="20"/>
  <c r="AF2824" i="20"/>
  <c r="AE2826" i="20"/>
  <c r="AF2826" i="20"/>
  <c r="AE2828" i="20"/>
  <c r="AF2828" i="20"/>
  <c r="AF2830" i="20"/>
  <c r="AE2830" i="20"/>
  <c r="AE2832" i="20"/>
  <c r="AF2832" i="20"/>
  <c r="AE2834" i="20"/>
  <c r="AF2834" i="20"/>
  <c r="AE2836" i="20"/>
  <c r="AF2836" i="20"/>
  <c r="AF2838" i="20"/>
  <c r="AE2838" i="20"/>
  <c r="AE2840" i="20"/>
  <c r="AF2840" i="20"/>
  <c r="AE2842" i="20"/>
  <c r="AF2842" i="20"/>
  <c r="AE2844" i="20"/>
  <c r="AF2844" i="20"/>
  <c r="AF2846" i="20"/>
  <c r="AE2846" i="20"/>
  <c r="AE2848" i="20"/>
  <c r="AF2848" i="20"/>
  <c r="AE2850" i="20"/>
  <c r="AF2850" i="20"/>
  <c r="AE2852" i="20"/>
  <c r="AF2852" i="20"/>
  <c r="AF2854" i="20"/>
  <c r="AE2854" i="20"/>
  <c r="AE2856" i="20"/>
  <c r="AF2856" i="20"/>
  <c r="AE2858" i="20"/>
  <c r="AF2858" i="20"/>
  <c r="AE2860" i="20"/>
  <c r="AF2860" i="20"/>
  <c r="AF2862" i="20"/>
  <c r="AE2862" i="20"/>
  <c r="AE2864" i="20"/>
  <c r="AF2864" i="20"/>
  <c r="AE2866" i="20"/>
  <c r="AF2866" i="20"/>
  <c r="AE2868" i="20"/>
  <c r="AF2868" i="20"/>
  <c r="AF2870" i="20"/>
  <c r="AE2870" i="20"/>
  <c r="AE2872" i="20"/>
  <c r="AF2872" i="20"/>
  <c r="AE2874" i="20"/>
  <c r="AF2874" i="20"/>
  <c r="AE2876" i="20"/>
  <c r="AF2876" i="20"/>
  <c r="AF2878" i="20"/>
  <c r="AE2878" i="20"/>
  <c r="AE2880" i="20"/>
  <c r="AF2880" i="20"/>
  <c r="AE2882" i="20"/>
  <c r="AF2882" i="20"/>
  <c r="AE2884" i="20"/>
  <c r="AF2884" i="20"/>
  <c r="AF2886" i="20"/>
  <c r="AE2886" i="20"/>
  <c r="AE2888" i="20"/>
  <c r="AF2888" i="20"/>
  <c r="AE2890" i="20"/>
  <c r="AF2890" i="20"/>
  <c r="AE2892" i="20"/>
  <c r="AF2892" i="20"/>
  <c r="AF2894" i="20"/>
  <c r="AE2894" i="20"/>
  <c r="AE2896" i="20"/>
  <c r="AF2896" i="20"/>
  <c r="AE2898" i="20"/>
  <c r="AF2898" i="20"/>
  <c r="AE2900" i="20"/>
  <c r="AF2900" i="20"/>
  <c r="AF2902" i="20"/>
  <c r="AE2902" i="20"/>
  <c r="AE2904" i="20"/>
  <c r="AF2904" i="20"/>
  <c r="AF2906" i="20"/>
  <c r="AE2906" i="20"/>
  <c r="AE2908" i="20"/>
  <c r="AF2908" i="20"/>
  <c r="AF2910" i="20"/>
  <c r="AE2910" i="20"/>
  <c r="AE2912" i="20"/>
  <c r="AF2912" i="20"/>
  <c r="AF2914" i="20"/>
  <c r="AE2914" i="20"/>
  <c r="AE2916" i="20"/>
  <c r="AF2916" i="20"/>
  <c r="AF2918" i="20"/>
  <c r="AE2918" i="20"/>
  <c r="AE2920" i="20"/>
  <c r="AF2920" i="20"/>
  <c r="AF2922" i="20"/>
  <c r="AE2922" i="20"/>
  <c r="AE2924" i="20"/>
  <c r="AF2924" i="20"/>
  <c r="AF2926" i="20"/>
  <c r="AE2926" i="20"/>
  <c r="AE2928" i="20"/>
  <c r="AF2928" i="20"/>
  <c r="AF2930" i="20"/>
  <c r="AE2930" i="20"/>
  <c r="AE2932" i="20"/>
  <c r="AF2932" i="20"/>
  <c r="AF2934" i="20"/>
  <c r="AE2934" i="20"/>
  <c r="AE2936" i="20"/>
  <c r="AF2936" i="20"/>
  <c r="AF2938" i="20"/>
  <c r="AE2938" i="20"/>
  <c r="AE2940" i="20"/>
  <c r="AF2940" i="20"/>
  <c r="AF2942" i="20"/>
  <c r="AE2942" i="20"/>
  <c r="AE2944" i="20"/>
  <c r="AF2944" i="20"/>
  <c r="AF2946" i="20"/>
  <c r="AE2946" i="20"/>
  <c r="AE2948" i="20"/>
  <c r="AF2948" i="20"/>
  <c r="AF2950" i="20"/>
  <c r="AE2950" i="20"/>
  <c r="AE2952" i="20"/>
  <c r="AF2952" i="20"/>
  <c r="AF2954" i="20"/>
  <c r="AE2954" i="20"/>
  <c r="AE2956" i="20"/>
  <c r="AF2956" i="20"/>
  <c r="AF2958" i="20"/>
  <c r="AE2958" i="20"/>
  <c r="AE2960" i="20"/>
  <c r="AF2960" i="20"/>
  <c r="AF2962" i="20"/>
  <c r="AE2962" i="20"/>
  <c r="AE2964" i="20"/>
  <c r="AF2964" i="20"/>
  <c r="AF2966" i="20"/>
  <c r="AE2966" i="20"/>
  <c r="AE2968" i="20"/>
  <c r="AF2968" i="20"/>
  <c r="AF2970" i="20"/>
  <c r="AE2970" i="20"/>
  <c r="AE2972" i="20"/>
  <c r="AF2972" i="20"/>
  <c r="AF2974" i="20"/>
  <c r="AE2974" i="20"/>
  <c r="AE2976" i="20"/>
  <c r="AF2976" i="20"/>
  <c r="AF2978" i="20"/>
  <c r="AE2978" i="20"/>
  <c r="AE2980" i="20"/>
  <c r="AF2980" i="20"/>
  <c r="AF2982" i="20"/>
  <c r="AE2982" i="20"/>
  <c r="AE2984" i="20"/>
  <c r="AF2984" i="20"/>
  <c r="AF2986" i="20"/>
  <c r="AE2986" i="20"/>
  <c r="AE2988" i="20"/>
  <c r="AF2988" i="20"/>
  <c r="AF2990" i="20"/>
  <c r="AE2990" i="20"/>
  <c r="AE2992" i="20"/>
  <c r="AF2992" i="20"/>
  <c r="AF2994" i="20"/>
  <c r="AE2994" i="20"/>
  <c r="AE2996" i="20"/>
  <c r="AF2996" i="20"/>
  <c r="AF2998" i="20"/>
  <c r="AE2998" i="20"/>
  <c r="AE3000" i="20"/>
  <c r="AF3000" i="20"/>
  <c r="AF3002" i="20"/>
  <c r="AE3002" i="20"/>
  <c r="AE3004" i="20"/>
  <c r="AF3004" i="20"/>
  <c r="AF3006" i="20"/>
  <c r="AE3006" i="20"/>
  <c r="AE3008" i="20"/>
  <c r="AF3008" i="20"/>
  <c r="AF3010" i="20"/>
  <c r="AE3010" i="20"/>
  <c r="AE3012" i="20"/>
  <c r="AF3012" i="20"/>
  <c r="AF3014" i="20"/>
  <c r="AE3014" i="20"/>
  <c r="AE3016" i="20"/>
  <c r="AF3016" i="20"/>
  <c r="AF3018" i="20"/>
  <c r="AE3018" i="20"/>
  <c r="AE3020" i="20"/>
  <c r="AF3020" i="20"/>
  <c r="AF3022" i="20"/>
  <c r="AE3022" i="20"/>
  <c r="AE3024" i="20"/>
  <c r="AF3024" i="20"/>
  <c r="AF3026" i="20"/>
  <c r="AE3026" i="20"/>
  <c r="AE3028" i="20"/>
  <c r="AF3028" i="20"/>
  <c r="AF3030" i="20"/>
  <c r="AE3030" i="20"/>
  <c r="AE3032" i="20"/>
  <c r="AF3032" i="20"/>
  <c r="AF3034" i="20"/>
  <c r="AE3034" i="20"/>
  <c r="AE3036" i="20"/>
  <c r="AF3036" i="20"/>
  <c r="AF3038" i="20"/>
  <c r="AE3038" i="20"/>
  <c r="AE3040" i="20"/>
  <c r="AF3040" i="20"/>
  <c r="AF3042" i="20"/>
  <c r="AE3042" i="20"/>
  <c r="AE3044" i="20"/>
  <c r="AF3044" i="20"/>
  <c r="AF3046" i="20"/>
  <c r="AE3046" i="20"/>
  <c r="AE3048" i="20"/>
  <c r="AF3048" i="20"/>
  <c r="AF3050" i="20"/>
  <c r="AE3050" i="20"/>
  <c r="AE3052" i="20"/>
  <c r="AF3052" i="20"/>
  <c r="AF3054" i="20"/>
  <c r="AE3054" i="20"/>
  <c r="AE3056" i="20"/>
  <c r="AF3056" i="20"/>
  <c r="AF3058" i="20"/>
  <c r="AE3058" i="20"/>
  <c r="AE3060" i="20"/>
  <c r="AF3060" i="20"/>
  <c r="AF3062" i="20"/>
  <c r="AE3062" i="20"/>
  <c r="AE3064" i="20"/>
  <c r="AF3064" i="20"/>
  <c r="AF3066" i="20"/>
  <c r="AE3066" i="20"/>
  <c r="AE3068" i="20"/>
  <c r="AF3068" i="20"/>
  <c r="AF3070" i="20"/>
  <c r="AE3070" i="20"/>
  <c r="AE3072" i="20"/>
  <c r="AF3072" i="20"/>
  <c r="AF3074" i="20"/>
  <c r="AE3074" i="20"/>
  <c r="AE3076" i="20"/>
  <c r="AF3076" i="20"/>
  <c r="AF3078" i="20"/>
  <c r="AE3078" i="20"/>
  <c r="AE3080" i="20"/>
  <c r="AF3080" i="20"/>
  <c r="AF3082" i="20"/>
  <c r="AE3082" i="20"/>
  <c r="AE3084" i="20"/>
  <c r="AF3084" i="20"/>
  <c r="AF3086" i="20"/>
  <c r="AE3086" i="20"/>
  <c r="AE3088" i="20"/>
  <c r="AF3088" i="20"/>
  <c r="AF3090" i="20"/>
  <c r="AE3090" i="20"/>
  <c r="AE3092" i="20"/>
  <c r="AF3092" i="20"/>
  <c r="AF3094" i="20"/>
  <c r="AE3094" i="20"/>
  <c r="AE3096" i="20"/>
  <c r="AF3096" i="20"/>
  <c r="AF3098" i="20"/>
  <c r="AE3098" i="20"/>
  <c r="AE3100" i="20"/>
  <c r="AF3100" i="20"/>
  <c r="AF3102" i="20"/>
  <c r="AE3102" i="20"/>
  <c r="AE3104" i="20"/>
  <c r="AF3104" i="20"/>
  <c r="AF3106" i="20"/>
  <c r="AE3106" i="20"/>
  <c r="AE3108" i="20"/>
  <c r="AF3108" i="20"/>
  <c r="AF3110" i="20"/>
  <c r="AE3110" i="20"/>
  <c r="AE3112" i="20"/>
  <c r="AF3112" i="20"/>
  <c r="AF3114" i="20"/>
  <c r="AE3114" i="20"/>
  <c r="AE3116" i="20"/>
  <c r="AF3116" i="20"/>
  <c r="AF3118" i="20"/>
  <c r="AE3118" i="20"/>
  <c r="AE3120" i="20"/>
  <c r="AF3120" i="20"/>
  <c r="AF3122" i="20"/>
  <c r="AE3122" i="20"/>
  <c r="AE3124" i="20"/>
  <c r="AF3124" i="20"/>
  <c r="AF3126" i="20"/>
  <c r="AE3126" i="20"/>
  <c r="AE3128" i="20"/>
  <c r="AF3128" i="20"/>
  <c r="AF3130" i="20"/>
  <c r="AE3130" i="20"/>
  <c r="AE3132" i="20"/>
  <c r="AF3132" i="20"/>
  <c r="AF3134" i="20"/>
  <c r="AE3134" i="20"/>
  <c r="AE3136" i="20"/>
  <c r="AF3136" i="20"/>
  <c r="AF3138" i="20"/>
  <c r="AE3138" i="20"/>
  <c r="AE3140" i="20"/>
  <c r="AF3140" i="20"/>
  <c r="AF3142" i="20"/>
  <c r="AE3142" i="20"/>
  <c r="AE3144" i="20"/>
  <c r="AF3144" i="20"/>
  <c r="AF3146" i="20"/>
  <c r="AE3146" i="20"/>
  <c r="AE3148" i="20"/>
  <c r="AF3148" i="20"/>
  <c r="AF3150" i="20"/>
  <c r="AE3150" i="20"/>
  <c r="AE3152" i="20"/>
  <c r="AF3152" i="20"/>
  <c r="AF3154" i="20"/>
  <c r="AE3154" i="20"/>
  <c r="AE3156" i="20"/>
  <c r="AF3156" i="20"/>
  <c r="AF3158" i="20"/>
  <c r="AE3158" i="20"/>
  <c r="AE3160" i="20"/>
  <c r="AF3160" i="20"/>
  <c r="AF3162" i="20"/>
  <c r="AE3162" i="20"/>
  <c r="AE3164" i="20"/>
  <c r="AF3164" i="20"/>
  <c r="AF3166" i="20"/>
  <c r="AE3166" i="20"/>
  <c r="AE3168" i="20"/>
  <c r="AF3168" i="20"/>
  <c r="AF3170" i="20"/>
  <c r="AE3170" i="20"/>
  <c r="AE3172" i="20"/>
  <c r="AF3172" i="20"/>
  <c r="AF3174" i="20"/>
  <c r="AE3174" i="20"/>
  <c r="AE3176" i="20"/>
  <c r="AF3176" i="20"/>
  <c r="AF3178" i="20"/>
  <c r="AE3178" i="20"/>
  <c r="AE3180" i="20"/>
  <c r="AF3180" i="20"/>
  <c r="AF3182" i="20"/>
  <c r="AE3182" i="20"/>
  <c r="AE3184" i="20"/>
  <c r="AF3184" i="20"/>
  <c r="AF3186" i="20"/>
  <c r="AE3186" i="20"/>
  <c r="AE3188" i="20"/>
  <c r="AF3188" i="20"/>
  <c r="AF3190" i="20"/>
  <c r="AE3190" i="20"/>
  <c r="AE3192" i="20"/>
  <c r="AF3192" i="20"/>
  <c r="AF3194" i="20"/>
  <c r="AE3194" i="20"/>
  <c r="AE3196" i="20"/>
  <c r="AF3196" i="20"/>
  <c r="AF3198" i="20"/>
  <c r="AE3198" i="20"/>
  <c r="AE3200" i="20"/>
  <c r="AF3200" i="20"/>
  <c r="AF3202" i="20"/>
  <c r="AE3202" i="20"/>
  <c r="AE3204" i="20"/>
  <c r="AF3204" i="20"/>
  <c r="AF3206" i="20"/>
  <c r="AE3206" i="20"/>
  <c r="AE3208" i="20"/>
  <c r="AF3208" i="20"/>
  <c r="AF3210" i="20"/>
  <c r="AE3210" i="20"/>
  <c r="AE3212" i="20"/>
  <c r="AF3212" i="20"/>
  <c r="AF3214" i="20"/>
  <c r="AE3214" i="20"/>
  <c r="AE3216" i="20"/>
  <c r="AF3216" i="20"/>
  <c r="AF3218" i="20"/>
  <c r="AE3218" i="20"/>
  <c r="AE3220" i="20"/>
  <c r="AF3220" i="20"/>
  <c r="AF3222" i="20"/>
  <c r="AE3222" i="20"/>
  <c r="AE3224" i="20"/>
  <c r="AF3224" i="20"/>
  <c r="AF3226" i="20"/>
  <c r="AE3226" i="20"/>
  <c r="AE3228" i="20"/>
  <c r="AF3228" i="20"/>
  <c r="AF3230" i="20"/>
  <c r="AE3230" i="20"/>
  <c r="AE3232" i="20"/>
  <c r="AF3232" i="20"/>
  <c r="AF3234" i="20"/>
  <c r="AE3234" i="20"/>
  <c r="AE3236" i="20"/>
  <c r="AF3236" i="20"/>
  <c r="AF3238" i="20"/>
  <c r="AE3238" i="20"/>
  <c r="AE3240" i="20"/>
  <c r="AF3240" i="20"/>
  <c r="AF3242" i="20"/>
  <c r="AE3242" i="20"/>
  <c r="AE3244" i="20"/>
  <c r="AF3244" i="20"/>
  <c r="AF3246" i="20"/>
  <c r="AE3246" i="20"/>
  <c r="AE3248" i="20"/>
  <c r="AF3248" i="20"/>
  <c r="AF3250" i="20"/>
  <c r="AE3250" i="20"/>
  <c r="AE3252" i="20"/>
  <c r="AF3252" i="20"/>
  <c r="AF3254" i="20"/>
  <c r="AE3254" i="20"/>
  <c r="AE3256" i="20"/>
  <c r="AF3256" i="20"/>
  <c r="AF3258" i="20"/>
  <c r="AE3258" i="20"/>
  <c r="AE3260" i="20"/>
  <c r="AF3260" i="20"/>
  <c r="AF3262" i="20"/>
  <c r="AE3262" i="20"/>
  <c r="AE3264" i="20"/>
  <c r="AF3264" i="20"/>
  <c r="AF3266" i="20"/>
  <c r="AE3266" i="20"/>
  <c r="AE3268" i="20"/>
  <c r="AF3268" i="20"/>
  <c r="AF3270" i="20"/>
  <c r="AE3270" i="20"/>
  <c r="AE3272" i="20"/>
  <c r="AF3272" i="20"/>
  <c r="AF3274" i="20"/>
  <c r="AE3274" i="20"/>
  <c r="AE3276" i="20"/>
  <c r="AF3276" i="20"/>
  <c r="AF3278" i="20"/>
  <c r="AE3278" i="20"/>
  <c r="AE3280" i="20"/>
  <c r="AF3280" i="20"/>
  <c r="AF3282" i="20"/>
  <c r="AE3282" i="20"/>
  <c r="AE3284" i="20"/>
  <c r="AF3284" i="20"/>
  <c r="AF3286" i="20"/>
  <c r="AE3286" i="20"/>
  <c r="AE3288" i="20"/>
  <c r="AF3288" i="20"/>
  <c r="AF3290" i="20"/>
  <c r="AE3290" i="20"/>
  <c r="AE3292" i="20"/>
  <c r="AF3292" i="20"/>
  <c r="AF3294" i="20"/>
  <c r="AE3294" i="20"/>
  <c r="AE3296" i="20"/>
  <c r="AF3296" i="20"/>
  <c r="AF3298" i="20"/>
  <c r="AE3298" i="20"/>
  <c r="AE3300" i="20"/>
  <c r="AF3300" i="20"/>
  <c r="AF3302" i="20"/>
  <c r="AE3302" i="20"/>
  <c r="AE3304" i="20"/>
  <c r="AF3304" i="20"/>
  <c r="AF3306" i="20"/>
  <c r="AE3306" i="20"/>
  <c r="AE3308" i="20"/>
  <c r="AF3308" i="20"/>
  <c r="AF3310" i="20"/>
  <c r="AE3310" i="20"/>
  <c r="AE3312" i="20"/>
  <c r="AF3312" i="20"/>
  <c r="AF3314" i="20"/>
  <c r="AE3314" i="20"/>
  <c r="AE3316" i="20"/>
  <c r="AF3316" i="20"/>
  <c r="AF3318" i="20"/>
  <c r="AE3318" i="20"/>
  <c r="AE3320" i="20"/>
  <c r="AF3320" i="20"/>
  <c r="AF3322" i="20"/>
  <c r="AE3322" i="20"/>
  <c r="AE3324" i="20"/>
  <c r="AF3324" i="20"/>
  <c r="AF3326" i="20"/>
  <c r="AE3326" i="20"/>
  <c r="AE3328" i="20"/>
  <c r="AF3328" i="20"/>
  <c r="AF3330" i="20"/>
  <c r="AE3330" i="20"/>
  <c r="AE3332" i="20"/>
  <c r="AF3332" i="20"/>
  <c r="AF3334" i="20"/>
  <c r="AE3334" i="20"/>
  <c r="AE3336" i="20"/>
  <c r="AF3336" i="20"/>
  <c r="AF3338" i="20"/>
  <c r="AE3338" i="20"/>
  <c r="AE3340" i="20"/>
  <c r="AF3340" i="20"/>
  <c r="AF3342" i="20"/>
  <c r="AE3342" i="20"/>
  <c r="AE3344" i="20"/>
  <c r="AF3344" i="20"/>
  <c r="AF3346" i="20"/>
  <c r="AE3346" i="20"/>
  <c r="AE3348" i="20"/>
  <c r="AF3348" i="20"/>
  <c r="AF3350" i="20"/>
  <c r="AE3350" i="20"/>
  <c r="AE3352" i="20"/>
  <c r="AF3352" i="20"/>
  <c r="AF3354" i="20"/>
  <c r="AE3354" i="20"/>
  <c r="AE3356" i="20"/>
  <c r="AF3356" i="20"/>
  <c r="AF3358" i="20"/>
  <c r="AE3358" i="20"/>
  <c r="AE3360" i="20"/>
  <c r="AF3360" i="20"/>
  <c r="AF3362" i="20"/>
  <c r="AE3362" i="20"/>
  <c r="AE3364" i="20"/>
  <c r="AF3364" i="20"/>
  <c r="AF3366" i="20"/>
  <c r="AE3366" i="20"/>
  <c r="AE3368" i="20"/>
  <c r="AF3368" i="20"/>
  <c r="AF3370" i="20"/>
  <c r="AE3370" i="20"/>
  <c r="AE3372" i="20"/>
  <c r="AF3372" i="20"/>
  <c r="AF3374" i="20"/>
  <c r="AE3374" i="20"/>
  <c r="AE3376" i="20"/>
  <c r="AF3376" i="20"/>
  <c r="AF3378" i="20"/>
  <c r="AE3378" i="20"/>
  <c r="AE3380" i="20"/>
  <c r="AF3380" i="20"/>
  <c r="AF3382" i="20"/>
  <c r="AE3382" i="20"/>
  <c r="AE3384" i="20"/>
  <c r="AF3384" i="20"/>
  <c r="AF3386" i="20"/>
  <c r="AE3386" i="20"/>
  <c r="AE3388" i="20"/>
  <c r="AF3388" i="20"/>
  <c r="AF3390" i="20"/>
  <c r="AE3390" i="20"/>
  <c r="AE3392" i="20"/>
  <c r="AF3392" i="20"/>
  <c r="AF3394" i="20"/>
  <c r="AE3394" i="20"/>
  <c r="AE3396" i="20"/>
  <c r="AF3396" i="20"/>
  <c r="AF3398" i="20"/>
  <c r="AE3398" i="20"/>
  <c r="AE3400" i="20"/>
  <c r="AF3400" i="20"/>
  <c r="AF3402" i="20"/>
  <c r="AE3402" i="20"/>
  <c r="AE3404" i="20"/>
  <c r="AF3404" i="20"/>
  <c r="AF3406" i="20"/>
  <c r="AE3406" i="20"/>
  <c r="AE3408" i="20"/>
  <c r="AF3408" i="20"/>
  <c r="AF3410" i="20"/>
  <c r="AE3410" i="20"/>
  <c r="AE3412" i="20"/>
  <c r="AF3412" i="20"/>
  <c r="AF3414" i="20"/>
  <c r="AE3414" i="20"/>
  <c r="AE3416" i="20"/>
  <c r="AF3416" i="20"/>
  <c r="AF3418" i="20"/>
  <c r="AE3418" i="20"/>
  <c r="AE3420" i="20"/>
  <c r="AF3420" i="20"/>
  <c r="AF3422" i="20"/>
  <c r="AE3422" i="20"/>
  <c r="AE3424" i="20"/>
  <c r="AF3424" i="20"/>
  <c r="AF3426" i="20"/>
  <c r="AE3426" i="20"/>
  <c r="AE3428" i="20"/>
  <c r="AF3428" i="20"/>
  <c r="AF3430" i="20"/>
  <c r="AE3430" i="20"/>
  <c r="AE3432" i="20"/>
  <c r="AF3432" i="20"/>
  <c r="AF3434" i="20"/>
  <c r="AE3434" i="20"/>
  <c r="AE3436" i="20"/>
  <c r="AF3436" i="20"/>
  <c r="AF3438" i="20"/>
  <c r="AE3438" i="20"/>
  <c r="AE3440" i="20"/>
  <c r="AF3440" i="20"/>
  <c r="AF3442" i="20"/>
  <c r="AE3442" i="20"/>
  <c r="AE3444" i="20"/>
  <c r="AF3444" i="20"/>
  <c r="AF3446" i="20"/>
  <c r="AE3446" i="20"/>
  <c r="AE3448" i="20"/>
  <c r="AF3448" i="20"/>
  <c r="AF3450" i="20"/>
  <c r="AE3450" i="20"/>
  <c r="AE3452" i="20"/>
  <c r="AF3452" i="20"/>
  <c r="AF3454" i="20"/>
  <c r="AE3454" i="20"/>
  <c r="AE3456" i="20"/>
  <c r="AF3456" i="20"/>
  <c r="AF3458" i="20"/>
  <c r="AE3458" i="20"/>
  <c r="AE3460" i="20"/>
  <c r="AF3460" i="20"/>
  <c r="AF3462" i="20"/>
  <c r="AE3462" i="20"/>
  <c r="AE3464" i="20"/>
  <c r="AF3464" i="20"/>
  <c r="AF3466" i="20"/>
  <c r="AE3466" i="20"/>
  <c r="AE3468" i="20"/>
  <c r="AF3468" i="20"/>
  <c r="AF3470" i="20"/>
  <c r="AE3470" i="20"/>
  <c r="AE3472" i="20"/>
  <c r="AF3472" i="20"/>
  <c r="AF3474" i="20"/>
  <c r="AE3474" i="20"/>
  <c r="AE3476" i="20"/>
  <c r="AF3476" i="20"/>
  <c r="AF3478" i="20"/>
  <c r="AE3478" i="20"/>
  <c r="AE3480" i="20"/>
  <c r="AF3480" i="20"/>
  <c r="AF3482" i="20"/>
  <c r="AE3482" i="20"/>
  <c r="AE3484" i="20"/>
  <c r="AF3484" i="20"/>
  <c r="AF3486" i="20"/>
  <c r="AE3486" i="20"/>
  <c r="AE3488" i="20"/>
  <c r="AF3488" i="20"/>
  <c r="AF3490" i="20"/>
  <c r="AE3490" i="20"/>
  <c r="AE3492" i="20"/>
  <c r="AF3492" i="20"/>
  <c r="AF3494" i="20"/>
  <c r="AE3494" i="20"/>
  <c r="AE3496" i="20"/>
  <c r="AF3496" i="20"/>
  <c r="AF3498" i="20"/>
  <c r="AE3498" i="20"/>
  <c r="AE3500" i="20"/>
  <c r="AF3500" i="20"/>
  <c r="AF3502" i="20"/>
  <c r="AE3502" i="20"/>
  <c r="AE3504" i="20"/>
  <c r="AF3504" i="20"/>
  <c r="AF3506" i="20"/>
  <c r="AE3506" i="20"/>
  <c r="AE3508" i="20"/>
  <c r="AF3508" i="20"/>
  <c r="AF3510" i="20"/>
  <c r="AE3510" i="20"/>
  <c r="AE3512" i="20"/>
  <c r="AF3512" i="20"/>
  <c r="AF3514" i="20"/>
  <c r="AE3514" i="20"/>
  <c r="AE3516" i="20"/>
  <c r="AF3516" i="20"/>
  <c r="AF3518" i="20"/>
  <c r="AE3518" i="20"/>
  <c r="AE3520" i="20"/>
  <c r="AF3520" i="20"/>
  <c r="AF3522" i="20"/>
  <c r="AE3522" i="20"/>
  <c r="AE3524" i="20"/>
  <c r="AF3524" i="20"/>
  <c r="AF3526" i="20"/>
  <c r="AE3526" i="20"/>
  <c r="AE3528" i="20"/>
  <c r="AF3528" i="20"/>
  <c r="AF3530" i="20"/>
  <c r="AE3530" i="20"/>
  <c r="AE3532" i="20"/>
  <c r="AF3532" i="20"/>
  <c r="AF3534" i="20"/>
  <c r="AE3534" i="20"/>
  <c r="AE3536" i="20"/>
  <c r="AF3536" i="20"/>
  <c r="AF3538" i="20"/>
  <c r="AE3538" i="20"/>
  <c r="AE3540" i="20"/>
  <c r="AF3540" i="20"/>
  <c r="AF3542" i="20"/>
  <c r="AE3542" i="20"/>
  <c r="AE3544" i="20"/>
  <c r="AF3544" i="20"/>
  <c r="AF3546" i="20"/>
  <c r="AE3546" i="20"/>
  <c r="AE3548" i="20"/>
  <c r="AF3548" i="20"/>
  <c r="AF3550" i="20"/>
  <c r="AE3550" i="20"/>
  <c r="AE3552" i="20"/>
  <c r="AF3552" i="20"/>
  <c r="AF3554" i="20"/>
  <c r="AE3554" i="20"/>
  <c r="AE3556" i="20"/>
  <c r="AF3556" i="20"/>
  <c r="AF3558" i="20"/>
  <c r="AE3558" i="20"/>
  <c r="AE3560" i="20"/>
  <c r="AF3560" i="20"/>
  <c r="AF3562" i="20"/>
  <c r="AE3562" i="20"/>
  <c r="AE3564" i="20"/>
  <c r="AF3564" i="20"/>
  <c r="AF3566" i="20"/>
  <c r="AE3566" i="20"/>
  <c r="AE3568" i="20"/>
  <c r="AF3568" i="20"/>
  <c r="AF3570" i="20"/>
  <c r="AE3570" i="20"/>
  <c r="AE3572" i="20"/>
  <c r="AF3572" i="20"/>
  <c r="AF3574" i="20"/>
  <c r="AE3574" i="20"/>
  <c r="AE3576" i="20"/>
  <c r="AF3576" i="20"/>
  <c r="AF3578" i="20"/>
  <c r="AE3578" i="20"/>
  <c r="AE3580" i="20"/>
  <c r="AF3580" i="20"/>
  <c r="AF3582" i="20"/>
  <c r="AE3582" i="20"/>
  <c r="AE3584" i="20"/>
  <c r="AF3584" i="20"/>
  <c r="AF3586" i="20"/>
  <c r="AE3586" i="20"/>
  <c r="AE3588" i="20"/>
  <c r="AF3588" i="20"/>
  <c r="AF3590" i="20"/>
  <c r="AE3590" i="20"/>
  <c r="AE3592" i="20"/>
  <c r="AF3592" i="20"/>
  <c r="AF3594" i="20"/>
  <c r="AE3594" i="20"/>
  <c r="AE3596" i="20"/>
  <c r="AF3596" i="20"/>
  <c r="AF3598" i="20"/>
  <c r="AE3598" i="20"/>
  <c r="AE3600" i="20"/>
  <c r="AF3600" i="20"/>
  <c r="AF3602" i="20"/>
  <c r="AE3602" i="20"/>
  <c r="AE3604" i="20"/>
  <c r="AF3604" i="20"/>
  <c r="AF3606" i="20"/>
  <c r="AE3606" i="20"/>
  <c r="AE3608" i="20"/>
  <c r="AF3608" i="20"/>
  <c r="AF3610" i="20"/>
  <c r="AE3610" i="20"/>
  <c r="AE3612" i="20"/>
  <c r="AF3612" i="20"/>
  <c r="AF3614" i="20"/>
  <c r="AE3614" i="20"/>
  <c r="AE3616" i="20"/>
  <c r="AF3616" i="20"/>
  <c r="AF3618" i="20"/>
  <c r="AE3618" i="20"/>
  <c r="AE3620" i="20"/>
  <c r="AF3620" i="20"/>
  <c r="AF3622" i="20"/>
  <c r="AE3622" i="20"/>
  <c r="AE3624" i="20"/>
  <c r="AF3624" i="20"/>
  <c r="AF3626" i="20"/>
  <c r="AE3626" i="20"/>
  <c r="AE3628" i="20"/>
  <c r="AF3628" i="20"/>
  <c r="AF3630" i="20"/>
  <c r="AE3630" i="20"/>
  <c r="AE3632" i="20"/>
  <c r="AF3632" i="20"/>
  <c r="AF3634" i="20"/>
  <c r="AE3634" i="20"/>
  <c r="AE3636" i="20"/>
  <c r="AF3636" i="20"/>
  <c r="AF3638" i="20"/>
  <c r="AE3638" i="20"/>
  <c r="AE3640" i="20"/>
  <c r="AF3640" i="20"/>
  <c r="AF3642" i="20"/>
  <c r="AE3642" i="20"/>
  <c r="AE3644" i="20"/>
  <c r="AF3644" i="20"/>
  <c r="AF3646" i="20"/>
  <c r="AE3646" i="20"/>
  <c r="AE3648" i="20"/>
  <c r="AF3648" i="20"/>
  <c r="AF3650" i="20"/>
  <c r="AE3650" i="20"/>
  <c r="AE3652" i="20"/>
  <c r="AF3652" i="20"/>
  <c r="AF3654" i="20"/>
  <c r="AE3654" i="20"/>
  <c r="AE3656" i="20"/>
  <c r="AF3656" i="20"/>
  <c r="AF3658" i="20"/>
  <c r="AE3658" i="20"/>
  <c r="AE3660" i="20"/>
  <c r="AF3660" i="20"/>
  <c r="AF3662" i="20"/>
  <c r="AE3662" i="20"/>
  <c r="AE3664" i="20"/>
  <c r="AF3664" i="20"/>
  <c r="AF3666" i="20"/>
  <c r="AE3666" i="20"/>
  <c r="AE3668" i="20"/>
  <c r="AF3668" i="20"/>
  <c r="AF3670" i="20"/>
  <c r="AE3670" i="20"/>
  <c r="AE3672" i="20"/>
  <c r="AF3672" i="20"/>
  <c r="AF3674" i="20"/>
  <c r="AE3674" i="20"/>
  <c r="AE3676" i="20"/>
  <c r="AF3676" i="20"/>
  <c r="AF3678" i="20"/>
  <c r="AE3678" i="20"/>
  <c r="AE3680" i="20"/>
  <c r="AF3680" i="20"/>
  <c r="AF3682" i="20"/>
  <c r="AE3682" i="20"/>
  <c r="AE3684" i="20"/>
  <c r="AF3684" i="20"/>
  <c r="AF3686" i="20"/>
  <c r="AE3686" i="20"/>
  <c r="AE3688" i="20"/>
  <c r="AF3688" i="20"/>
  <c r="AF3690" i="20"/>
  <c r="AE3690" i="20"/>
  <c r="AE3692" i="20"/>
  <c r="AF3692" i="20"/>
  <c r="AF3694" i="20"/>
  <c r="AE3694" i="20"/>
  <c r="AE3696" i="20"/>
  <c r="AF3696" i="20"/>
  <c r="AF3698" i="20"/>
  <c r="AE3698" i="20"/>
  <c r="AE3700" i="20"/>
  <c r="AF3700" i="20"/>
  <c r="AF3702" i="20"/>
  <c r="AE3702" i="20"/>
  <c r="AE3704" i="20"/>
  <c r="AF3704" i="20"/>
  <c r="AF3706" i="20"/>
  <c r="AE3706" i="20"/>
  <c r="AE3708" i="20"/>
  <c r="AF3708" i="20"/>
  <c r="AF3710" i="20"/>
  <c r="AE3710" i="20"/>
  <c r="AE3712" i="20"/>
  <c r="AF3712" i="20"/>
  <c r="AF3714" i="20"/>
  <c r="AE3714" i="20"/>
  <c r="AE3716" i="20"/>
  <c r="AF3716" i="20"/>
  <c r="AF3718" i="20"/>
  <c r="AE3718" i="20"/>
  <c r="AE3720" i="20"/>
  <c r="AF3720" i="20"/>
  <c r="AF3722" i="20"/>
  <c r="AE3722" i="20"/>
  <c r="AE3724" i="20"/>
  <c r="AF3724" i="20"/>
  <c r="AF3726" i="20"/>
  <c r="AE3726" i="20"/>
  <c r="AE3728" i="20"/>
  <c r="AF3728" i="20"/>
  <c r="AF3730" i="20"/>
  <c r="AE3730" i="20"/>
  <c r="AE3732" i="20"/>
  <c r="AF3732" i="20"/>
  <c r="AF3734" i="20"/>
  <c r="AE3734" i="20"/>
  <c r="AE3736" i="20"/>
  <c r="AF3736" i="20"/>
  <c r="AF3738" i="20"/>
  <c r="AE3738" i="20"/>
  <c r="AE3740" i="20"/>
  <c r="AF3740" i="20"/>
  <c r="AF3742" i="20"/>
  <c r="AE3742" i="20"/>
  <c r="AE3744" i="20"/>
  <c r="AF3744" i="20"/>
  <c r="AF3746" i="20"/>
  <c r="AE3746" i="20"/>
  <c r="AE3748" i="20"/>
  <c r="AF3748" i="20"/>
  <c r="AF3750" i="20"/>
  <c r="AE3750" i="20"/>
  <c r="AE3752" i="20"/>
  <c r="AF3752" i="20"/>
  <c r="AF3754" i="20"/>
  <c r="AE3754" i="20"/>
  <c r="AE3756" i="20"/>
  <c r="AF3756" i="20"/>
  <c r="AF3758" i="20"/>
  <c r="AE3758" i="20"/>
  <c r="AE3760" i="20"/>
  <c r="AF3760" i="20"/>
  <c r="AF3762" i="20"/>
  <c r="AE3762" i="20"/>
  <c r="AE3764" i="20"/>
  <c r="AF3764" i="20"/>
  <c r="AF3766" i="20"/>
  <c r="AE3766" i="20"/>
  <c r="AE3768" i="20"/>
  <c r="AF3768" i="20"/>
  <c r="AF3770" i="20"/>
  <c r="AE3770" i="20"/>
  <c r="AE3772" i="20"/>
  <c r="AF3772" i="20"/>
  <c r="AF3774" i="20"/>
  <c r="AE3774" i="20"/>
  <c r="AE3776" i="20"/>
  <c r="AF3776" i="20"/>
  <c r="AF3778" i="20"/>
  <c r="AE3778" i="20"/>
  <c r="AE3780" i="20"/>
  <c r="AF3780" i="20"/>
  <c r="AF3782" i="20"/>
  <c r="AE3782" i="20"/>
  <c r="AE3784" i="20"/>
  <c r="AF3784" i="20"/>
  <c r="AF3786" i="20"/>
  <c r="AE3786" i="20"/>
  <c r="AE3788" i="20"/>
  <c r="AF3788" i="20"/>
  <c r="AF3790" i="20"/>
  <c r="AE3790" i="20"/>
  <c r="AE3792" i="20"/>
  <c r="AF3792" i="20"/>
  <c r="AF3794" i="20"/>
  <c r="AE3794" i="20"/>
  <c r="AE3796" i="20"/>
  <c r="AF3796" i="20"/>
  <c r="AF3798" i="20"/>
  <c r="AE3798" i="20"/>
  <c r="AE3800" i="20"/>
  <c r="AF3800" i="20"/>
  <c r="AF3802" i="20"/>
  <c r="AE3802" i="20"/>
  <c r="AE3804" i="20"/>
  <c r="AF3804" i="20"/>
  <c r="AF3806" i="20"/>
  <c r="AE3806" i="20"/>
  <c r="AE3808" i="20"/>
  <c r="AF3808" i="20"/>
  <c r="AF3810" i="20"/>
  <c r="AE3810" i="20"/>
  <c r="AE3812" i="20"/>
  <c r="AF3812" i="20"/>
  <c r="AF3814" i="20"/>
  <c r="AE3814" i="20"/>
  <c r="AE3816" i="20"/>
  <c r="AF3816" i="20"/>
  <c r="AF3818" i="20"/>
  <c r="AE3818" i="20"/>
  <c r="AE3820" i="20"/>
  <c r="AF3820" i="20"/>
  <c r="AF3822" i="20"/>
  <c r="AE3822" i="20"/>
  <c r="AE3824" i="20"/>
  <c r="AF3824" i="20"/>
  <c r="AF3826" i="20"/>
  <c r="AE3826" i="20"/>
  <c r="AE3828" i="20"/>
  <c r="AF3828" i="20"/>
  <c r="AF3830" i="20"/>
  <c r="AE3830" i="20"/>
  <c r="AE3832" i="20"/>
  <c r="AF3832" i="20"/>
  <c r="AF3834" i="20"/>
  <c r="AE3834" i="20"/>
  <c r="AE3836" i="20"/>
  <c r="AF3836" i="20"/>
  <c r="AF3838" i="20"/>
  <c r="AE3838" i="20"/>
  <c r="AE3840" i="20"/>
  <c r="AF3840" i="20"/>
  <c r="AF3842" i="20"/>
  <c r="AE3842" i="20"/>
  <c r="AE3844" i="20"/>
  <c r="AF3844" i="20"/>
  <c r="AF3846" i="20"/>
  <c r="AE3846" i="20"/>
  <c r="AE3848" i="20"/>
  <c r="AF3848" i="20"/>
  <c r="AF3850" i="20"/>
  <c r="AE3850" i="20"/>
  <c r="AE3852" i="20"/>
  <c r="AF3852" i="20"/>
  <c r="AF3854" i="20"/>
  <c r="AE3854" i="20"/>
  <c r="AE3856" i="20"/>
  <c r="AF3856" i="20"/>
  <c r="AF3858" i="20"/>
  <c r="AE3858" i="20"/>
  <c r="AE3860" i="20"/>
  <c r="AF3860" i="20"/>
  <c r="AF3862" i="20"/>
  <c r="AE3862" i="20"/>
  <c r="AE3864" i="20"/>
  <c r="AF3864" i="20"/>
  <c r="AF3866" i="20"/>
  <c r="AE3866" i="20"/>
  <c r="AE3868" i="20"/>
  <c r="AF3868" i="20"/>
  <c r="AF3870" i="20"/>
  <c r="AE3870" i="20"/>
  <c r="AF3872" i="20"/>
  <c r="AE3872" i="20"/>
  <c r="AF3874" i="20"/>
  <c r="AE3874" i="20"/>
  <c r="AE3876" i="20"/>
  <c r="AF3876" i="20"/>
  <c r="AF3878" i="20"/>
  <c r="AE3878" i="20"/>
  <c r="AE3880" i="20"/>
  <c r="AF3880" i="20"/>
  <c r="AF3882" i="20"/>
  <c r="AE3882" i="20"/>
  <c r="AE3884" i="20"/>
  <c r="AF3884" i="20"/>
  <c r="AF3886" i="20"/>
  <c r="AE3886" i="20"/>
  <c r="AE3888" i="20"/>
  <c r="AF3888" i="20"/>
  <c r="AF3890" i="20"/>
  <c r="AE3890" i="20"/>
  <c r="AE3892" i="20"/>
  <c r="AF3892" i="20"/>
  <c r="AF3894" i="20"/>
  <c r="AE3894" i="20"/>
  <c r="AE3896" i="20"/>
  <c r="AF3896" i="20"/>
  <c r="AF3898" i="20"/>
  <c r="AE3898" i="20"/>
  <c r="AF3900" i="20"/>
  <c r="AE3900" i="20"/>
  <c r="AF3902" i="20"/>
  <c r="AE3902" i="20"/>
  <c r="AE3904" i="20"/>
  <c r="AF3904" i="20"/>
  <c r="AF3906" i="20"/>
  <c r="AE3906" i="20"/>
  <c r="AF3908" i="20"/>
  <c r="AE3908" i="20"/>
  <c r="AF3910" i="20"/>
  <c r="AE3910" i="20"/>
  <c r="AF3912" i="20"/>
  <c r="AE3912" i="20"/>
  <c r="AF3914" i="20"/>
  <c r="AE3914" i="20"/>
  <c r="AE3916" i="20"/>
  <c r="AF3916" i="20"/>
  <c r="AF3918" i="20"/>
  <c r="AE3918" i="20"/>
  <c r="AF3920" i="20"/>
  <c r="AE3920" i="20"/>
  <c r="AF3922" i="20"/>
  <c r="AE3922" i="20"/>
  <c r="AF3924" i="20"/>
  <c r="AE3924" i="20"/>
  <c r="AF3926" i="20"/>
  <c r="AE3926" i="20"/>
  <c r="AE3928" i="20"/>
  <c r="AF3928" i="20"/>
  <c r="AF3930" i="20"/>
  <c r="AE3930" i="20"/>
  <c r="AF3932" i="20"/>
  <c r="AE3932" i="20"/>
  <c r="AF3934" i="20"/>
  <c r="AE3934" i="20"/>
  <c r="AE3936" i="20"/>
  <c r="AF3936" i="20"/>
  <c r="AF3938" i="20"/>
  <c r="AE3938" i="20"/>
  <c r="AE3940" i="20"/>
  <c r="AF3940" i="20"/>
  <c r="AF3942" i="20"/>
  <c r="AE3942" i="20"/>
  <c r="AF3944" i="20"/>
  <c r="AE3944" i="20"/>
  <c r="AF3946" i="20"/>
  <c r="AE3946" i="20"/>
  <c r="AE3948" i="20"/>
  <c r="AF3948" i="20"/>
  <c r="AF3950" i="20"/>
  <c r="AE3950" i="20"/>
  <c r="AE3952" i="20"/>
  <c r="AF3952" i="20"/>
  <c r="AF3954" i="20"/>
  <c r="AE3954" i="20"/>
  <c r="AF3956" i="20"/>
  <c r="AE3956" i="20"/>
  <c r="AF3958" i="20"/>
  <c r="AE3958" i="20"/>
  <c r="AE3960" i="20"/>
  <c r="AF3960" i="20"/>
  <c r="AF3962" i="20"/>
  <c r="AE3962" i="20"/>
  <c r="AF3964" i="20"/>
  <c r="AE3964" i="20"/>
  <c r="AF3966" i="20"/>
  <c r="AE3966" i="20"/>
  <c r="AE3968" i="20"/>
  <c r="AF3968" i="20"/>
  <c r="AF3970" i="20"/>
  <c r="AE3970" i="20"/>
  <c r="AF3972" i="20"/>
  <c r="AE3972" i="20"/>
  <c r="AF3974" i="20"/>
  <c r="AE3974" i="20"/>
  <c r="AE3976" i="20"/>
  <c r="AF3976" i="20"/>
  <c r="AE3978" i="20"/>
  <c r="AF3978" i="20"/>
  <c r="AE3980" i="20"/>
  <c r="AF3980" i="20"/>
  <c r="AF3982" i="20"/>
  <c r="AE3982" i="20"/>
  <c r="AF3984" i="20"/>
  <c r="AE3984" i="20"/>
  <c r="AE3986" i="20"/>
  <c r="AF3986" i="20"/>
  <c r="AE3988" i="20"/>
  <c r="AF3988" i="20"/>
  <c r="AF3990" i="20"/>
  <c r="AE3990" i="20"/>
  <c r="AF3992" i="20"/>
  <c r="AE3992" i="20"/>
  <c r="AE3994" i="20"/>
  <c r="AF3994" i="20"/>
  <c r="AE3996" i="20"/>
  <c r="AF3996" i="20"/>
  <c r="AE3998" i="20"/>
  <c r="AF3998" i="20"/>
  <c r="AF4000" i="20"/>
  <c r="AE4000" i="20"/>
  <c r="AF4002" i="20"/>
  <c r="AE4002" i="20"/>
  <c r="AF4004" i="20"/>
  <c r="AE4004" i="20"/>
  <c r="AB6" i="20"/>
  <c r="AE2021" i="20"/>
  <c r="AF2021" i="20"/>
  <c r="AE2027" i="20"/>
  <c r="AF2027" i="20"/>
  <c r="AE2033" i="20"/>
  <c r="AF2033" i="20"/>
  <c r="AE2037" i="20"/>
  <c r="AF2037" i="20"/>
  <c r="AE2043" i="20"/>
  <c r="AF2043" i="20"/>
  <c r="AE2051" i="20"/>
  <c r="AF2051" i="20"/>
  <c r="AE2059" i="20"/>
  <c r="AF2059" i="20"/>
  <c r="AE2065" i="20"/>
  <c r="AF2065" i="20"/>
  <c r="AE2073" i="20"/>
  <c r="AF2073" i="20"/>
  <c r="AE2081" i="20"/>
  <c r="AF2081" i="20"/>
  <c r="AE2083" i="20"/>
  <c r="AF2083" i="20"/>
  <c r="AF2087" i="20"/>
  <c r="AE2087" i="20"/>
  <c r="AE2093" i="20"/>
  <c r="AF2093" i="20"/>
  <c r="AE2099" i="20"/>
  <c r="AF2099" i="20"/>
  <c r="AF2103" i="20"/>
  <c r="AE2103" i="20"/>
  <c r="AE2107" i="20"/>
  <c r="AF2107" i="20"/>
  <c r="AF2111" i="20"/>
  <c r="AE2111" i="20"/>
  <c r="AE2115" i="20"/>
  <c r="AF2115" i="20"/>
  <c r="AE2117" i="20"/>
  <c r="AF2117" i="20"/>
  <c r="AF2123" i="20"/>
  <c r="AE2123" i="20"/>
  <c r="AF2127" i="20"/>
  <c r="AE2127" i="20"/>
  <c r="AF2131" i="20"/>
  <c r="AE2131" i="20"/>
  <c r="AF2135" i="20"/>
  <c r="AE2135" i="20"/>
  <c r="AF2139" i="20"/>
  <c r="AE2139" i="20"/>
  <c r="AF2143" i="20"/>
  <c r="AE2143" i="20"/>
  <c r="AE2149" i="20"/>
  <c r="AF2149" i="20"/>
  <c r="AE2153" i="20"/>
  <c r="AF2153" i="20"/>
  <c r="AF2159" i="20"/>
  <c r="AE2159" i="20"/>
  <c r="AF2163" i="20"/>
  <c r="AE2163" i="20"/>
  <c r="AF2167" i="20"/>
  <c r="AE2167" i="20"/>
  <c r="AE2173" i="20"/>
  <c r="AF2173" i="20"/>
  <c r="AE2177" i="20"/>
  <c r="AF2177" i="20"/>
  <c r="AE2181" i="20"/>
  <c r="AF2181" i="20"/>
  <c r="AE2185" i="20"/>
  <c r="AF2185" i="20"/>
  <c r="AE2189" i="20"/>
  <c r="AF2189" i="20"/>
  <c r="AF2191" i="20"/>
  <c r="AE2191" i="20"/>
  <c r="AE2193" i="20"/>
  <c r="AF2193" i="20"/>
  <c r="AE2197" i="20"/>
  <c r="AF2197" i="20"/>
  <c r="AF2199" i="20"/>
  <c r="AE2199" i="20"/>
  <c r="AE2201" i="20"/>
  <c r="AF2201" i="20"/>
  <c r="AF2203" i="20"/>
  <c r="AE2203" i="20"/>
  <c r="AE2205" i="20"/>
  <c r="AF2205" i="20"/>
  <c r="AE2209" i="20"/>
  <c r="AF2209" i="20"/>
  <c r="AF2211" i="20"/>
  <c r="AE2211" i="20"/>
  <c r="AE2213" i="20"/>
  <c r="AF2213" i="20"/>
  <c r="AE2217" i="20"/>
  <c r="AF2217" i="20"/>
  <c r="AF2219" i="20"/>
  <c r="AE2219" i="20"/>
  <c r="AE2221" i="20"/>
  <c r="AF2221" i="20"/>
  <c r="AF2223" i="20"/>
  <c r="AE2223" i="20"/>
  <c r="AE2225" i="20"/>
  <c r="AF2225" i="20"/>
  <c r="AF2227" i="20"/>
  <c r="AE2227" i="20"/>
  <c r="AE2229" i="20"/>
  <c r="AF2229" i="20"/>
  <c r="AF2231" i="20"/>
  <c r="AE2231" i="20"/>
  <c r="AE2233" i="20"/>
  <c r="AF2233" i="20"/>
  <c r="AF2235" i="20"/>
  <c r="AE2235" i="20"/>
  <c r="AE2237" i="20"/>
  <c r="AF2237" i="20"/>
  <c r="AF2239" i="20"/>
  <c r="AE2239" i="20"/>
  <c r="AE2241" i="20"/>
  <c r="AF2241" i="20"/>
  <c r="AF2243" i="20"/>
  <c r="AE2243" i="20"/>
  <c r="AE2245" i="20"/>
  <c r="AF2245" i="20"/>
  <c r="AF2247" i="20"/>
  <c r="AE2247" i="20"/>
  <c r="AE2249" i="20"/>
  <c r="AF2249" i="20"/>
  <c r="AF2251" i="20"/>
  <c r="AE2251" i="20"/>
  <c r="AE2253" i="20"/>
  <c r="AF2253" i="20"/>
  <c r="AF2255" i="20"/>
  <c r="AE2255" i="20"/>
  <c r="AE2257" i="20"/>
  <c r="AF2257" i="20"/>
  <c r="AF2259" i="20"/>
  <c r="AE2259" i="20"/>
  <c r="AE2261" i="20"/>
  <c r="AF2261" i="20"/>
  <c r="AF2263" i="20"/>
  <c r="AE2263" i="20"/>
  <c r="AE2265" i="20"/>
  <c r="AF2265" i="20"/>
  <c r="AF2267" i="20"/>
  <c r="AE2267" i="20"/>
  <c r="AE2269" i="20"/>
  <c r="AF2269" i="20"/>
  <c r="AF2271" i="20"/>
  <c r="AE2271" i="20"/>
  <c r="AE2273" i="20"/>
  <c r="AF2273" i="20"/>
  <c r="AF2275" i="20"/>
  <c r="AE2275" i="20"/>
  <c r="AF2279" i="20"/>
  <c r="AE2279" i="20"/>
  <c r="AE2281" i="20"/>
  <c r="AF2281" i="20"/>
  <c r="AF2283" i="20"/>
  <c r="AE2283" i="20"/>
  <c r="AE2285" i="20"/>
  <c r="AF2285" i="20"/>
  <c r="AF2287" i="20"/>
  <c r="AE2287" i="20"/>
  <c r="AE2289" i="20"/>
  <c r="AF2289" i="20"/>
  <c r="AF2291" i="20"/>
  <c r="AE2291" i="20"/>
  <c r="AE2293" i="20"/>
  <c r="AF2293" i="20"/>
  <c r="AF2295" i="20"/>
  <c r="AE2295" i="20"/>
  <c r="AE2297" i="20"/>
  <c r="AF2297" i="20"/>
  <c r="AF2299" i="20"/>
  <c r="AE2299" i="20"/>
  <c r="AE2301" i="20"/>
  <c r="AF2301" i="20"/>
  <c r="AF2303" i="20"/>
  <c r="AE2303" i="20"/>
  <c r="AE2305" i="20"/>
  <c r="AF2305" i="20"/>
  <c r="AF2307" i="20"/>
  <c r="AE2307" i="20"/>
  <c r="AE2309" i="20"/>
  <c r="AF2309" i="20"/>
  <c r="AF2311" i="20"/>
  <c r="AE2311" i="20"/>
  <c r="AE2313" i="20"/>
  <c r="AF2313" i="20"/>
  <c r="AF2315" i="20"/>
  <c r="AE2315" i="20"/>
  <c r="AE2317" i="20"/>
  <c r="AF2317" i="20"/>
  <c r="AF2319" i="20"/>
  <c r="AE2319" i="20"/>
  <c r="AE2321" i="20"/>
  <c r="AF2321" i="20"/>
  <c r="AF2323" i="20"/>
  <c r="AE2323" i="20"/>
  <c r="AE2325" i="20"/>
  <c r="AF2325" i="20"/>
  <c r="AF2327" i="20"/>
  <c r="AE2327" i="20"/>
  <c r="AE2329" i="20"/>
  <c r="AF2329" i="20"/>
  <c r="AF2331" i="20"/>
  <c r="AE2331" i="20"/>
  <c r="AE2333" i="20"/>
  <c r="AF2333" i="20"/>
  <c r="AF2335" i="20"/>
  <c r="AE2335" i="20"/>
  <c r="AE2337" i="20"/>
  <c r="AF2337" i="20"/>
  <c r="AF2339" i="20"/>
  <c r="AE2339" i="20"/>
  <c r="AE2341" i="20"/>
  <c r="AF2341" i="20"/>
  <c r="AF2343" i="20"/>
  <c r="AE2343" i="20"/>
  <c r="AE2345" i="20"/>
  <c r="AF2345" i="20"/>
  <c r="AF2347" i="20"/>
  <c r="AE2347" i="20"/>
  <c r="AE2349" i="20"/>
  <c r="AF2349" i="20"/>
  <c r="AF2351" i="20"/>
  <c r="AE2351" i="20"/>
  <c r="AE2353" i="20"/>
  <c r="AF2353" i="20"/>
  <c r="AF2355" i="20"/>
  <c r="AE2355" i="20"/>
  <c r="AE2357" i="20"/>
  <c r="AF2357" i="20"/>
  <c r="AF2359" i="20"/>
  <c r="AE2359" i="20"/>
  <c r="AE2361" i="20"/>
  <c r="AF2361" i="20"/>
  <c r="AF2363" i="20"/>
  <c r="AE2363" i="20"/>
  <c r="AE2365" i="20"/>
  <c r="AF2365" i="20"/>
  <c r="AF2367" i="20"/>
  <c r="AE2367" i="20"/>
  <c r="AE2369" i="20"/>
  <c r="AF2369" i="20"/>
  <c r="AF2371" i="20"/>
  <c r="AE2371" i="20"/>
  <c r="AE2373" i="20"/>
  <c r="AF2373" i="20"/>
  <c r="AF2375" i="20"/>
  <c r="AE2375" i="20"/>
  <c r="AE2377" i="20"/>
  <c r="AF2377" i="20"/>
  <c r="AF2379" i="20"/>
  <c r="AE2379" i="20"/>
  <c r="AE2381" i="20"/>
  <c r="AF2381" i="20"/>
  <c r="AF2383" i="20"/>
  <c r="AE2383" i="20"/>
  <c r="AE2385" i="20"/>
  <c r="AF2385" i="20"/>
  <c r="AF2387" i="20"/>
  <c r="AE2387" i="20"/>
  <c r="AE2389" i="20"/>
  <c r="AF2389" i="20"/>
  <c r="AF2391" i="20"/>
  <c r="AE2391" i="20"/>
  <c r="AE2393" i="20"/>
  <c r="AF2393" i="20"/>
  <c r="AF2395" i="20"/>
  <c r="AE2395" i="20"/>
  <c r="AE2397" i="20"/>
  <c r="AF2397" i="20"/>
  <c r="AF2399" i="20"/>
  <c r="AE2399" i="20"/>
  <c r="AE2401" i="20"/>
  <c r="AF2401" i="20"/>
  <c r="AF2403" i="20"/>
  <c r="AE2403" i="20"/>
  <c r="AE2405" i="20"/>
  <c r="AF2405" i="20"/>
  <c r="AF2407" i="20"/>
  <c r="AE2407" i="20"/>
  <c r="AE2409" i="20"/>
  <c r="AF2409" i="20"/>
  <c r="AF2411" i="20"/>
  <c r="AE2411" i="20"/>
  <c r="AE2413" i="20"/>
  <c r="AF2413" i="20"/>
  <c r="AF2415" i="20"/>
  <c r="AE2415" i="20"/>
  <c r="AE2417" i="20"/>
  <c r="AF2417" i="20"/>
  <c r="AF2419" i="20"/>
  <c r="AE2419" i="20"/>
  <c r="AE2421" i="20"/>
  <c r="AF2421" i="20"/>
  <c r="AF2423" i="20"/>
  <c r="AE2423" i="20"/>
  <c r="AE2425" i="20"/>
  <c r="AF2425" i="20"/>
  <c r="AF2427" i="20"/>
  <c r="AE2427" i="20"/>
  <c r="AE2429" i="20"/>
  <c r="AF2429" i="20"/>
  <c r="AF2431" i="20"/>
  <c r="AE2431" i="20"/>
  <c r="AE2433" i="20"/>
  <c r="AF2433" i="20"/>
  <c r="AF2435" i="20"/>
  <c r="AE2435" i="20"/>
  <c r="AE2437" i="20"/>
  <c r="AF2437" i="20"/>
  <c r="AF2439" i="20"/>
  <c r="AE2439" i="20"/>
  <c r="AE2441" i="20"/>
  <c r="AF2441" i="20"/>
  <c r="AF2443" i="20"/>
  <c r="AE2443" i="20"/>
  <c r="AE2445" i="20"/>
  <c r="AF2445" i="20"/>
  <c r="AF2447" i="20"/>
  <c r="AE2447" i="20"/>
  <c r="AE2449" i="20"/>
  <c r="AF2449" i="20"/>
  <c r="AF2451" i="20"/>
  <c r="AE2451" i="20"/>
  <c r="AE2453" i="20"/>
  <c r="AF2453" i="20"/>
  <c r="AF2455" i="20"/>
  <c r="AE2455" i="20"/>
  <c r="AE2457" i="20"/>
  <c r="AF2457" i="20"/>
  <c r="AF2459" i="20"/>
  <c r="AE2459" i="20"/>
  <c r="AE2461" i="20"/>
  <c r="AF2461" i="20"/>
  <c r="AF2463" i="20"/>
  <c r="AE2463" i="20"/>
  <c r="AE2465" i="20"/>
  <c r="AF2465" i="20"/>
  <c r="AF2467" i="20"/>
  <c r="AE2467" i="20"/>
  <c r="AE2469" i="20"/>
  <c r="AF2469" i="20"/>
  <c r="AF2471" i="20"/>
  <c r="AE2471" i="20"/>
  <c r="AE2473" i="20"/>
  <c r="AF2473" i="20"/>
  <c r="AF2475" i="20"/>
  <c r="AE2475" i="20"/>
  <c r="AE2477" i="20"/>
  <c r="AF2477" i="20"/>
  <c r="AF2479" i="20"/>
  <c r="AE2479" i="20"/>
  <c r="AE2481" i="20"/>
  <c r="AF2481" i="20"/>
  <c r="AF2483" i="20"/>
  <c r="AE2483" i="20"/>
  <c r="AE2485" i="20"/>
  <c r="AF2485" i="20"/>
  <c r="AF2487" i="20"/>
  <c r="AE2487" i="20"/>
  <c r="AE2489" i="20"/>
  <c r="AF2489" i="20"/>
  <c r="AF2491" i="20"/>
  <c r="AE2491" i="20"/>
  <c r="AE2493" i="20"/>
  <c r="AF2493" i="20"/>
  <c r="AF2495" i="20"/>
  <c r="AE2495" i="20"/>
  <c r="AE2497" i="20"/>
  <c r="AF2497" i="20"/>
  <c r="AF2499" i="20"/>
  <c r="AE2499" i="20"/>
  <c r="AE2501" i="20"/>
  <c r="AF2501" i="20"/>
  <c r="AF2503" i="20"/>
  <c r="AE2503" i="20"/>
  <c r="AE2505" i="20"/>
  <c r="AF2505" i="20"/>
  <c r="AF2507" i="20"/>
  <c r="AE2507" i="20"/>
  <c r="AE2509" i="20"/>
  <c r="AF2509" i="20"/>
  <c r="AE2511" i="20"/>
  <c r="AF2511" i="20"/>
  <c r="AE2513" i="20"/>
  <c r="AF2513" i="20"/>
  <c r="AE2515" i="20"/>
  <c r="AF2515" i="20"/>
  <c r="AE2517" i="20"/>
  <c r="AF2517" i="20"/>
  <c r="AE2521" i="20"/>
  <c r="AF2521" i="20"/>
  <c r="AE2523" i="20"/>
  <c r="AF2523" i="20"/>
  <c r="AE2527" i="20"/>
  <c r="AF2527" i="20"/>
  <c r="AE2529" i="20"/>
  <c r="AF2529" i="20"/>
  <c r="AE2533" i="20"/>
  <c r="AF2533" i="20"/>
  <c r="AE2535" i="20"/>
  <c r="AF2535" i="20"/>
  <c r="AE2537" i="20"/>
  <c r="AF2537" i="20"/>
  <c r="AE2539" i="20"/>
  <c r="AF2539" i="20"/>
  <c r="AE2541" i="20"/>
  <c r="AF2541" i="20"/>
  <c r="AE2543" i="20"/>
  <c r="AF2543" i="20"/>
  <c r="AE2545" i="20"/>
  <c r="AF2545" i="20"/>
  <c r="AE2547" i="20"/>
  <c r="AF2547" i="20"/>
  <c r="AE2549" i="20"/>
  <c r="AF2549" i="20"/>
  <c r="AE2551" i="20"/>
  <c r="AF2551" i="20"/>
  <c r="AE2553" i="20"/>
  <c r="AF2553" i="20"/>
  <c r="AE2555" i="20"/>
  <c r="AF2555" i="20"/>
  <c r="AE2557" i="20"/>
  <c r="AF2557" i="20"/>
  <c r="AE2559" i="20"/>
  <c r="AF2559" i="20"/>
  <c r="AE2561" i="20"/>
  <c r="AF2561" i="20"/>
  <c r="AE2563" i="20"/>
  <c r="AF2563" i="20"/>
  <c r="AE2565" i="20"/>
  <c r="AF2565" i="20"/>
  <c r="AE2567" i="20"/>
  <c r="AF2567" i="20"/>
  <c r="AE2569" i="20"/>
  <c r="AF2569" i="20"/>
  <c r="AE2571" i="20"/>
  <c r="AF2571" i="20"/>
  <c r="AE2573" i="20"/>
  <c r="AF2573" i="20"/>
  <c r="AE2575" i="20"/>
  <c r="AF2575" i="20"/>
  <c r="AE2577" i="20"/>
  <c r="AF2577" i="20"/>
  <c r="AE2579" i="20"/>
  <c r="AF2579" i="20"/>
  <c r="AE2581" i="20"/>
  <c r="AF2581" i="20"/>
  <c r="AE2583" i="20"/>
  <c r="AF2583" i="20"/>
  <c r="AE2585" i="20"/>
  <c r="AF2585" i="20"/>
  <c r="AE2587" i="20"/>
  <c r="AF2587" i="20"/>
  <c r="AE2589" i="20"/>
  <c r="AF2589" i="20"/>
  <c r="AE2591" i="20"/>
  <c r="AF2591" i="20"/>
  <c r="AE2593" i="20"/>
  <c r="AF2593" i="20"/>
  <c r="AE2595" i="20"/>
  <c r="AF2595" i="20"/>
  <c r="AE2597" i="20"/>
  <c r="AF2597" i="20"/>
  <c r="AE2599" i="20"/>
  <c r="AF2599" i="20"/>
  <c r="AE2601" i="20"/>
  <c r="AF2601" i="20"/>
  <c r="AE2603" i="20"/>
  <c r="AF2603" i="20"/>
  <c r="AE2605" i="20"/>
  <c r="AF2605" i="20"/>
  <c r="AE2607" i="20"/>
  <c r="AF2607" i="20"/>
  <c r="AE2609" i="20"/>
  <c r="AF2609" i="20"/>
  <c r="AE2611" i="20"/>
  <c r="AF2611" i="20"/>
  <c r="AE2613" i="20"/>
  <c r="AF2613" i="20"/>
  <c r="AE2615" i="20"/>
  <c r="AF2615" i="20"/>
  <c r="AE2617" i="20"/>
  <c r="AF2617" i="20"/>
  <c r="AE2619" i="20"/>
  <c r="AF2619" i="20"/>
  <c r="AE2621" i="20"/>
  <c r="AF2621" i="20"/>
  <c r="AE2623" i="20"/>
  <c r="AF2623" i="20"/>
  <c r="AE2625" i="20"/>
  <c r="AF2625" i="20"/>
  <c r="AE2627" i="20"/>
  <c r="AF2627" i="20"/>
  <c r="AE2629" i="20"/>
  <c r="AF2629" i="20"/>
  <c r="AE2631" i="20"/>
  <c r="AF2631" i="20"/>
  <c r="AE2633" i="20"/>
  <c r="AF2633" i="20"/>
  <c r="AF2635" i="20"/>
  <c r="AE2635" i="20"/>
  <c r="AE2637" i="20"/>
  <c r="AF2637" i="20"/>
  <c r="AF2639" i="20"/>
  <c r="AE2639" i="20"/>
  <c r="AE2641" i="20"/>
  <c r="AF2641" i="20"/>
  <c r="AF2643" i="20"/>
  <c r="AE2643" i="20"/>
  <c r="AE2645" i="20"/>
  <c r="AF2645" i="20"/>
  <c r="AF2647" i="20"/>
  <c r="AE2647" i="20"/>
  <c r="AE2649" i="20"/>
  <c r="AF2649" i="20"/>
  <c r="AF2651" i="20"/>
  <c r="AE2651" i="20"/>
  <c r="AE2653" i="20"/>
  <c r="AF2653" i="20"/>
  <c r="AF2655" i="20"/>
  <c r="AE2655" i="20"/>
  <c r="AE2657" i="20"/>
  <c r="AF2657" i="20"/>
  <c r="AF2659" i="20"/>
  <c r="AE2659" i="20"/>
  <c r="AE2661" i="20"/>
  <c r="AF2661" i="20"/>
  <c r="AF2663" i="20"/>
  <c r="AE2663" i="20"/>
  <c r="AE2665" i="20"/>
  <c r="AF2665" i="20"/>
  <c r="AF2667" i="20"/>
  <c r="AE2667" i="20"/>
  <c r="AE2669" i="20"/>
  <c r="AF2669" i="20"/>
  <c r="AF2671" i="20"/>
  <c r="AE2671" i="20"/>
  <c r="AE2673" i="20"/>
  <c r="AF2673" i="20"/>
  <c r="AF2675" i="20"/>
  <c r="AE2675" i="20"/>
  <c r="AE2677" i="20"/>
  <c r="AF2677" i="20"/>
  <c r="AF2679" i="20"/>
  <c r="AE2679" i="20"/>
  <c r="AE2681" i="20"/>
  <c r="AF2681" i="20"/>
  <c r="AF2683" i="20"/>
  <c r="AE2683" i="20"/>
  <c r="AE2685" i="20"/>
  <c r="AF2685" i="20"/>
  <c r="AF2687" i="20"/>
  <c r="AE2687" i="20"/>
  <c r="AE2689" i="20"/>
  <c r="AF2689" i="20"/>
  <c r="AE2691" i="20"/>
  <c r="AF2691" i="20"/>
  <c r="AE2693" i="20"/>
  <c r="AF2693" i="20"/>
  <c r="AE2695" i="20"/>
  <c r="AF2695" i="20"/>
  <c r="AE2697" i="20"/>
  <c r="AF2697" i="20"/>
  <c r="AE2699" i="20"/>
  <c r="AF2699" i="20"/>
  <c r="AE2701" i="20"/>
  <c r="AF2701" i="20"/>
  <c r="AE2703" i="20"/>
  <c r="AF2703" i="20"/>
  <c r="AE2705" i="20"/>
  <c r="AF2705" i="20"/>
  <c r="AE2707" i="20"/>
  <c r="AF2707" i="20"/>
  <c r="AE2709" i="20"/>
  <c r="AF2709" i="20"/>
  <c r="AE2711" i="20"/>
  <c r="AF2711" i="20"/>
  <c r="AE2713" i="20"/>
  <c r="AF2713" i="20"/>
  <c r="AE2715" i="20"/>
  <c r="AF2715" i="20"/>
  <c r="AE2717" i="20"/>
  <c r="AF2717" i="20"/>
  <c r="AE2719" i="20"/>
  <c r="AF2719" i="20"/>
  <c r="AE2721" i="20"/>
  <c r="AF2721" i="20"/>
  <c r="AE2723" i="20"/>
  <c r="AF2723" i="20"/>
  <c r="AE2725" i="20"/>
  <c r="AF2725" i="20"/>
  <c r="AE2727" i="20"/>
  <c r="AF2727" i="20"/>
  <c r="AE2729" i="20"/>
  <c r="AF2729" i="20"/>
  <c r="AE2731" i="20"/>
  <c r="AF2731" i="20"/>
  <c r="AE2733" i="20"/>
  <c r="AF2733" i="20"/>
  <c r="AE2735" i="20"/>
  <c r="AF2735" i="20"/>
  <c r="AE2737" i="20"/>
  <c r="AF2737" i="20"/>
  <c r="AE2739" i="20"/>
  <c r="AF2739" i="20"/>
  <c r="AE2741" i="20"/>
  <c r="AF2741" i="20"/>
  <c r="AE2743" i="20"/>
  <c r="AF2743" i="20"/>
  <c r="AE2745" i="20"/>
  <c r="AF2745" i="20"/>
  <c r="AE2747" i="20"/>
  <c r="AF2747" i="20"/>
  <c r="AE2749" i="20"/>
  <c r="AF2749" i="20"/>
  <c r="AE2751" i="20"/>
  <c r="AF2751" i="20"/>
  <c r="AE2753" i="20"/>
  <c r="AF2753" i="20"/>
  <c r="AE2755" i="20"/>
  <c r="AF2755" i="20"/>
  <c r="AE2757" i="20"/>
  <c r="AF2757" i="20"/>
  <c r="AE2759" i="20"/>
  <c r="AF2759" i="20"/>
  <c r="AE2761" i="20"/>
  <c r="AF2761" i="20"/>
  <c r="AE2763" i="20"/>
  <c r="AF2763" i="20"/>
  <c r="AE2765" i="20"/>
  <c r="AF2765" i="20"/>
  <c r="AE2767" i="20"/>
  <c r="AF2767" i="20"/>
  <c r="AF2769" i="20"/>
  <c r="AE2769" i="20"/>
  <c r="AE2771" i="20"/>
  <c r="AF2771" i="20"/>
  <c r="AF2773" i="20"/>
  <c r="AE2773" i="20"/>
  <c r="AE2775" i="20"/>
  <c r="AF2775" i="20"/>
  <c r="AF2777" i="20"/>
  <c r="AE2777" i="20"/>
  <c r="AE2779" i="20"/>
  <c r="AF2779" i="20"/>
  <c r="AF2781" i="20"/>
  <c r="AE2781" i="20"/>
  <c r="AE2783" i="20"/>
  <c r="AF2783" i="20"/>
  <c r="AF2785" i="20"/>
  <c r="AE2785" i="20"/>
  <c r="AE2787" i="20"/>
  <c r="AF2787" i="20"/>
  <c r="AF2789" i="20"/>
  <c r="AE2789" i="20"/>
  <c r="AE2791" i="20"/>
  <c r="AF2791" i="20"/>
  <c r="AF2793" i="20"/>
  <c r="AE2793" i="20"/>
  <c r="AE2795" i="20"/>
  <c r="AF2795" i="20"/>
  <c r="AF2797" i="20"/>
  <c r="AE2797" i="20"/>
  <c r="AE2799" i="20"/>
  <c r="AF2799" i="20"/>
  <c r="AF2801" i="20"/>
  <c r="AE2801" i="20"/>
  <c r="AE2803" i="20"/>
  <c r="AF2803" i="20"/>
  <c r="AF2805" i="20"/>
  <c r="AE2805" i="20"/>
  <c r="AE2807" i="20"/>
  <c r="AF2807" i="20"/>
  <c r="AF2809" i="20"/>
  <c r="AE2809" i="20"/>
  <c r="AE2811" i="20"/>
  <c r="AF2811" i="20"/>
  <c r="AF2813" i="20"/>
  <c r="AE2813" i="20"/>
  <c r="AE2815" i="20"/>
  <c r="AF2815" i="20"/>
  <c r="AF2817" i="20"/>
  <c r="AE2817" i="20"/>
  <c r="AE2819" i="20"/>
  <c r="AF2819" i="20"/>
  <c r="AF2821" i="20"/>
  <c r="AE2821" i="20"/>
  <c r="AE2823" i="20"/>
  <c r="AF2823" i="20"/>
  <c r="AF2825" i="20"/>
  <c r="AE2825" i="20"/>
  <c r="AE2827" i="20"/>
  <c r="AF2827" i="20"/>
  <c r="AF2829" i="20"/>
  <c r="AE2829" i="20"/>
  <c r="AE2831" i="20"/>
  <c r="AF2831" i="20"/>
  <c r="AF2833" i="20"/>
  <c r="AE2833" i="20"/>
  <c r="AE2835" i="20"/>
  <c r="AF2835" i="20"/>
  <c r="AF2837" i="20"/>
  <c r="AE2837" i="20"/>
  <c r="AE2839" i="20"/>
  <c r="AF2839" i="20"/>
  <c r="AF2841" i="20"/>
  <c r="AE2841" i="20"/>
  <c r="AE2843" i="20"/>
  <c r="AF2843" i="20"/>
  <c r="AF2845" i="20"/>
  <c r="AE2845" i="20"/>
  <c r="AE2847" i="20"/>
  <c r="AF2847" i="20"/>
  <c r="AF2849" i="20"/>
  <c r="AE2849" i="20"/>
  <c r="AE2851" i="20"/>
  <c r="AF2851" i="20"/>
  <c r="AF2853" i="20"/>
  <c r="AE2853" i="20"/>
  <c r="AE2855" i="20"/>
  <c r="AF2855" i="20"/>
  <c r="AF2857" i="20"/>
  <c r="AE2857" i="20"/>
  <c r="AE2859" i="20"/>
  <c r="AF2859" i="20"/>
  <c r="AF2861" i="20"/>
  <c r="AE2861" i="20"/>
  <c r="AE2863" i="20"/>
  <c r="AF2863" i="20"/>
  <c r="AF2865" i="20"/>
  <c r="AE2865" i="20"/>
  <c r="AE2867" i="20"/>
  <c r="AF2867" i="20"/>
  <c r="AF2869" i="20"/>
  <c r="AE2869" i="20"/>
  <c r="AE2871" i="20"/>
  <c r="AF2871" i="20"/>
  <c r="AF2873" i="20"/>
  <c r="AE2873" i="20"/>
  <c r="AE2875" i="20"/>
  <c r="AF2875" i="20"/>
  <c r="AF2877" i="20"/>
  <c r="AE2877" i="20"/>
  <c r="AE2879" i="20"/>
  <c r="AF2879" i="20"/>
  <c r="AF2881" i="20"/>
  <c r="AE2881" i="20"/>
  <c r="AE2883" i="20"/>
  <c r="AF2883" i="20"/>
  <c r="AF2885" i="20"/>
  <c r="AE2885" i="20"/>
  <c r="AE2887" i="20"/>
  <c r="AF2887" i="20"/>
  <c r="AF2889" i="20"/>
  <c r="AE2889" i="20"/>
  <c r="AE2891" i="20"/>
  <c r="AF2891" i="20"/>
  <c r="AF2893" i="20"/>
  <c r="AE2893" i="20"/>
  <c r="AE2895" i="20"/>
  <c r="AF2895" i="20"/>
  <c r="AF2897" i="20"/>
  <c r="AE2897" i="20"/>
  <c r="AE2899" i="20"/>
  <c r="AF2899" i="20"/>
  <c r="AF2901" i="20"/>
  <c r="AE2901" i="20"/>
  <c r="AE2903" i="20"/>
  <c r="AF2903" i="20"/>
  <c r="AE2905" i="20"/>
  <c r="AF2905" i="20"/>
  <c r="AE2907" i="20"/>
  <c r="AF2907" i="20"/>
  <c r="AE2909" i="20"/>
  <c r="AF2909" i="20"/>
  <c r="AE2911" i="20"/>
  <c r="AF2911" i="20"/>
  <c r="AE2913" i="20"/>
  <c r="AF2913" i="20"/>
  <c r="AE2915" i="20"/>
  <c r="AF2915" i="20"/>
  <c r="AE2917" i="20"/>
  <c r="AF2917" i="20"/>
  <c r="AE2919" i="20"/>
  <c r="AF2919" i="20"/>
  <c r="AE2921" i="20"/>
  <c r="AF2921" i="20"/>
  <c r="AE2923" i="20"/>
  <c r="AF2923" i="20"/>
  <c r="AE2925" i="20"/>
  <c r="AF2925" i="20"/>
  <c r="AE2927" i="20"/>
  <c r="AF2927" i="20"/>
  <c r="AE2929" i="20"/>
  <c r="AF2929" i="20"/>
  <c r="AE2931" i="20"/>
  <c r="AF2931" i="20"/>
  <c r="AE2933" i="20"/>
  <c r="AF2933" i="20"/>
  <c r="AE2935" i="20"/>
  <c r="AF2935" i="20"/>
  <c r="AE2937" i="20"/>
  <c r="AF2937" i="20"/>
  <c r="AE2939" i="20"/>
  <c r="AF2939" i="20"/>
  <c r="AE2941" i="20"/>
  <c r="AF2941" i="20"/>
  <c r="AE2943" i="20"/>
  <c r="AF2943" i="20"/>
  <c r="AE2945" i="20"/>
  <c r="AF2945" i="20"/>
  <c r="AE2947" i="20"/>
  <c r="AF2947" i="20"/>
  <c r="AE2949" i="20"/>
  <c r="AF2949" i="20"/>
  <c r="AE2951" i="20"/>
  <c r="AF2951" i="20"/>
  <c r="AE2953" i="20"/>
  <c r="AF2953" i="20"/>
  <c r="AE2955" i="20"/>
  <c r="AF2955" i="20"/>
  <c r="AE2957" i="20"/>
  <c r="AF2957" i="20"/>
  <c r="AE2959" i="20"/>
  <c r="AF2959" i="20"/>
  <c r="AE2961" i="20"/>
  <c r="AF2961" i="20"/>
  <c r="AE2963" i="20"/>
  <c r="AF2963" i="20"/>
  <c r="AE2965" i="20"/>
  <c r="AF2965" i="20"/>
  <c r="AE2967" i="20"/>
  <c r="AF2967" i="20"/>
  <c r="AE2969" i="20"/>
  <c r="AF2969" i="20"/>
  <c r="AE2971" i="20"/>
  <c r="AF2971" i="20"/>
  <c r="AE2973" i="20"/>
  <c r="AF2973" i="20"/>
  <c r="AE2975" i="20"/>
  <c r="AF2975" i="20"/>
  <c r="AE2977" i="20"/>
  <c r="AF2977" i="20"/>
  <c r="AE2979" i="20"/>
  <c r="AF2979" i="20"/>
  <c r="AE2981" i="20"/>
  <c r="AF2981" i="20"/>
  <c r="AE2983" i="20"/>
  <c r="AF2983" i="20"/>
  <c r="AE2985" i="20"/>
  <c r="AF2985" i="20"/>
  <c r="AE2987" i="20"/>
  <c r="AF2987" i="20"/>
  <c r="AE2989" i="20"/>
  <c r="AF2989" i="20"/>
  <c r="AE2991" i="20"/>
  <c r="AF2991" i="20"/>
  <c r="AE2993" i="20"/>
  <c r="AF2993" i="20"/>
  <c r="AE2995" i="20"/>
  <c r="AF2995" i="20"/>
  <c r="AE2997" i="20"/>
  <c r="AF2997" i="20"/>
  <c r="AE2999" i="20"/>
  <c r="AF2999" i="20"/>
  <c r="AE3001" i="20"/>
  <c r="AF3001" i="20"/>
  <c r="AE3003" i="20"/>
  <c r="AF3003" i="20"/>
  <c r="AE3005" i="20"/>
  <c r="AF3005" i="20"/>
  <c r="AE3007" i="20"/>
  <c r="AF3007" i="20"/>
  <c r="AE3009" i="20"/>
  <c r="AF3009" i="20"/>
  <c r="AE3011" i="20"/>
  <c r="AF3011" i="20"/>
  <c r="AE3013" i="20"/>
  <c r="AF3013" i="20"/>
  <c r="AE3015" i="20"/>
  <c r="AF3015" i="20"/>
  <c r="AE3017" i="20"/>
  <c r="AF3017" i="20"/>
  <c r="AE3019" i="20"/>
  <c r="AF3019" i="20"/>
  <c r="AE3021" i="20"/>
  <c r="AF3021" i="20"/>
  <c r="AE3023" i="20"/>
  <c r="AF3023" i="20"/>
  <c r="AE3025" i="20"/>
  <c r="AF3025" i="20"/>
  <c r="AE3027" i="20"/>
  <c r="AF3027" i="20"/>
  <c r="AE3029" i="20"/>
  <c r="AF3029" i="20"/>
  <c r="AE3031" i="20"/>
  <c r="AF3031" i="20"/>
  <c r="AE3033" i="20"/>
  <c r="AF3033" i="20"/>
  <c r="AE3035" i="20"/>
  <c r="AF3035" i="20"/>
  <c r="AE3037" i="20"/>
  <c r="AF3037" i="20"/>
  <c r="AE3039" i="20"/>
  <c r="AF3039" i="20"/>
  <c r="AE3041" i="20"/>
  <c r="AF3041" i="20"/>
  <c r="AE3043" i="20"/>
  <c r="AF3043" i="20"/>
  <c r="AE3045" i="20"/>
  <c r="AF3045" i="20"/>
  <c r="AE3047" i="20"/>
  <c r="AF3047" i="20"/>
  <c r="AE3049" i="20"/>
  <c r="AF3049" i="20"/>
  <c r="AE3051" i="20"/>
  <c r="AF3051" i="20"/>
  <c r="AE3053" i="20"/>
  <c r="AF3053" i="20"/>
  <c r="AE3055" i="20"/>
  <c r="AF3055" i="20"/>
  <c r="AE3057" i="20"/>
  <c r="AF3057" i="20"/>
  <c r="AE3059" i="20"/>
  <c r="AF3059" i="20"/>
  <c r="AE3061" i="20"/>
  <c r="AF3061" i="20"/>
  <c r="AE3063" i="20"/>
  <c r="AF3063" i="20"/>
  <c r="AE3065" i="20"/>
  <c r="AF3065" i="20"/>
  <c r="AE3067" i="20"/>
  <c r="AF3067" i="20"/>
  <c r="AE3069" i="20"/>
  <c r="AF3069" i="20"/>
  <c r="AE3071" i="20"/>
  <c r="AF3071" i="20"/>
  <c r="AE3073" i="20"/>
  <c r="AF3073" i="20"/>
  <c r="AE3075" i="20"/>
  <c r="AF3075" i="20"/>
  <c r="AE3077" i="20"/>
  <c r="AF3077" i="20"/>
  <c r="AE3079" i="20"/>
  <c r="AF3079" i="20"/>
  <c r="AE3081" i="20"/>
  <c r="AF3081" i="20"/>
  <c r="AE3083" i="20"/>
  <c r="AF3083" i="20"/>
  <c r="AE3085" i="20"/>
  <c r="AF3085" i="20"/>
  <c r="AE3087" i="20"/>
  <c r="AF3087" i="20"/>
  <c r="AE3089" i="20"/>
  <c r="AF3089" i="20"/>
  <c r="AE3091" i="20"/>
  <c r="AF3091" i="20"/>
  <c r="AE3093" i="20"/>
  <c r="AF3093" i="20"/>
  <c r="AE3095" i="20"/>
  <c r="AF3095" i="20"/>
  <c r="AE3097" i="20"/>
  <c r="AF3097" i="20"/>
  <c r="AE3099" i="20"/>
  <c r="AF3099" i="20"/>
  <c r="AE3101" i="20"/>
  <c r="AF3101" i="20"/>
  <c r="AE3103" i="20"/>
  <c r="AF3103" i="20"/>
  <c r="AE3105" i="20"/>
  <c r="AF3105" i="20"/>
  <c r="AE3107" i="20"/>
  <c r="AF3107" i="20"/>
  <c r="AE3109" i="20"/>
  <c r="AF3109" i="20"/>
  <c r="AE3111" i="20"/>
  <c r="AF3111" i="20"/>
  <c r="AE3113" i="20"/>
  <c r="AF3113" i="20"/>
  <c r="AE3115" i="20"/>
  <c r="AF3115" i="20"/>
  <c r="AE3117" i="20"/>
  <c r="AF3117" i="20"/>
  <c r="AE3119" i="20"/>
  <c r="AF3119" i="20"/>
  <c r="AE3121" i="20"/>
  <c r="AF3121" i="20"/>
  <c r="AE3123" i="20"/>
  <c r="AF3123" i="20"/>
  <c r="AE3125" i="20"/>
  <c r="AF3125" i="20"/>
  <c r="AE3127" i="20"/>
  <c r="AF3127" i="20"/>
  <c r="AE3129" i="20"/>
  <c r="AF3129" i="20"/>
  <c r="AE3131" i="20"/>
  <c r="AF3131" i="20"/>
  <c r="AE3133" i="20"/>
  <c r="AF3133" i="20"/>
  <c r="AE3135" i="20"/>
  <c r="AF3135" i="20"/>
  <c r="AE3137" i="20"/>
  <c r="AF3137" i="20"/>
  <c r="AE3139" i="20"/>
  <c r="AF3139" i="20"/>
  <c r="AE3141" i="20"/>
  <c r="AF3141" i="20"/>
  <c r="AE3143" i="20"/>
  <c r="AF3143" i="20"/>
  <c r="AE3145" i="20"/>
  <c r="AF3145" i="20"/>
  <c r="AE3147" i="20"/>
  <c r="AF3147" i="20"/>
  <c r="AE3149" i="20"/>
  <c r="AF3149" i="20"/>
  <c r="AE3151" i="20"/>
  <c r="AF3151" i="20"/>
  <c r="AE3153" i="20"/>
  <c r="AF3153" i="20"/>
  <c r="AE3155" i="20"/>
  <c r="AF3155" i="20"/>
  <c r="AE3157" i="20"/>
  <c r="AF3157" i="20"/>
  <c r="AE3159" i="20"/>
  <c r="AF3159" i="20"/>
  <c r="AE3161" i="20"/>
  <c r="AF3161" i="20"/>
  <c r="AE3163" i="20"/>
  <c r="AF3163" i="20"/>
  <c r="AE3165" i="20"/>
  <c r="AF3165" i="20"/>
  <c r="AE3167" i="20"/>
  <c r="AF3167" i="20"/>
  <c r="AE3169" i="20"/>
  <c r="AF3169" i="20"/>
  <c r="AE3171" i="20"/>
  <c r="AF3171" i="20"/>
  <c r="AE3173" i="20"/>
  <c r="AF3173" i="20"/>
  <c r="AE3175" i="20"/>
  <c r="AF3175" i="20"/>
  <c r="AE3177" i="20"/>
  <c r="AF3177" i="20"/>
  <c r="AE3179" i="20"/>
  <c r="AF3179" i="20"/>
  <c r="AE3181" i="20"/>
  <c r="AF3181" i="20"/>
  <c r="AE3183" i="20"/>
  <c r="AF3183" i="20"/>
  <c r="AE3185" i="20"/>
  <c r="AF3185" i="20"/>
  <c r="AE3187" i="20"/>
  <c r="AF3187" i="20"/>
  <c r="AE3189" i="20"/>
  <c r="AF3189" i="20"/>
  <c r="AE3191" i="20"/>
  <c r="AF3191" i="20"/>
  <c r="AE3193" i="20"/>
  <c r="AF3193" i="20"/>
  <c r="AE3195" i="20"/>
  <c r="AF3195" i="20"/>
  <c r="AE3197" i="20"/>
  <c r="AF3197" i="20"/>
  <c r="AE3199" i="20"/>
  <c r="AF3199" i="20"/>
  <c r="AE3201" i="20"/>
  <c r="AF3201" i="20"/>
  <c r="AE3203" i="20"/>
  <c r="AF3203" i="20"/>
  <c r="AE3205" i="20"/>
  <c r="AF3205" i="20"/>
  <c r="AE3207" i="20"/>
  <c r="AF3207" i="20"/>
  <c r="AE3209" i="20"/>
  <c r="AF3209" i="20"/>
  <c r="AE3211" i="20"/>
  <c r="AF3211" i="20"/>
  <c r="AE3213" i="20"/>
  <c r="AF3213" i="20"/>
  <c r="AE3215" i="20"/>
  <c r="AF3215" i="20"/>
  <c r="AE3217" i="20"/>
  <c r="AF3217" i="20"/>
  <c r="AE3219" i="20"/>
  <c r="AF3219" i="20"/>
  <c r="AE3221" i="20"/>
  <c r="AF3221" i="20"/>
  <c r="AE3223" i="20"/>
  <c r="AF3223" i="20"/>
  <c r="AE3225" i="20"/>
  <c r="AF3225" i="20"/>
  <c r="AE3227" i="20"/>
  <c r="AF3227" i="20"/>
  <c r="AE3229" i="20"/>
  <c r="AF3229" i="20"/>
  <c r="AE3231" i="20"/>
  <c r="AF3231" i="20"/>
  <c r="AE3233" i="20"/>
  <c r="AF3233" i="20"/>
  <c r="AE3235" i="20"/>
  <c r="AF3235" i="20"/>
  <c r="AE3237" i="20"/>
  <c r="AF3237" i="20"/>
  <c r="AE3239" i="20"/>
  <c r="AF3239" i="20"/>
  <c r="AE3241" i="20"/>
  <c r="AF3241" i="20"/>
  <c r="AE3243" i="20"/>
  <c r="AF3243" i="20"/>
  <c r="AE3245" i="20"/>
  <c r="AF3245" i="20"/>
  <c r="AE3247" i="20"/>
  <c r="AF3247" i="20"/>
  <c r="AE3249" i="20"/>
  <c r="AF3249" i="20"/>
  <c r="AE3251" i="20"/>
  <c r="AF3251" i="20"/>
  <c r="AE3253" i="20"/>
  <c r="AF3253" i="20"/>
  <c r="AE3255" i="20"/>
  <c r="AF3255" i="20"/>
  <c r="AE3257" i="20"/>
  <c r="AF3257" i="20"/>
  <c r="AE3259" i="20"/>
  <c r="AF3259" i="20"/>
  <c r="AE3261" i="20"/>
  <c r="AF3261" i="20"/>
  <c r="AE3263" i="20"/>
  <c r="AF3263" i="20"/>
  <c r="AE3265" i="20"/>
  <c r="AF3265" i="20"/>
  <c r="AE3267" i="20"/>
  <c r="AF3267" i="20"/>
  <c r="AE3269" i="20"/>
  <c r="AF3269" i="20"/>
  <c r="AE3271" i="20"/>
  <c r="AF3271" i="20"/>
  <c r="AE3273" i="20"/>
  <c r="AF3273" i="20"/>
  <c r="AE3275" i="20"/>
  <c r="AF3275" i="20"/>
  <c r="AE3277" i="20"/>
  <c r="AF3277" i="20"/>
  <c r="AE3279" i="20"/>
  <c r="AF3279" i="20"/>
  <c r="AE3281" i="20"/>
  <c r="AF3281" i="20"/>
  <c r="AE3283" i="20"/>
  <c r="AF3283" i="20"/>
  <c r="AE3285" i="20"/>
  <c r="AF3285" i="20"/>
  <c r="AE3287" i="20"/>
  <c r="AF3287" i="20"/>
  <c r="AE3289" i="20"/>
  <c r="AF3289" i="20"/>
  <c r="AE3291" i="20"/>
  <c r="AF3291" i="20"/>
  <c r="AE3293" i="20"/>
  <c r="AF3293" i="20"/>
  <c r="AE3295" i="20"/>
  <c r="AF3295" i="20"/>
  <c r="AE3297" i="20"/>
  <c r="AF3297" i="20"/>
  <c r="AE3299" i="20"/>
  <c r="AF3299" i="20"/>
  <c r="AE3301" i="20"/>
  <c r="AF3301" i="20"/>
  <c r="AE3303" i="20"/>
  <c r="AF3303" i="20"/>
  <c r="AE3305" i="20"/>
  <c r="AF3305" i="20"/>
  <c r="AE3307" i="20"/>
  <c r="AF3307" i="20"/>
  <c r="AE3309" i="20"/>
  <c r="AF3309" i="20"/>
  <c r="AE3311" i="20"/>
  <c r="AF3311" i="20"/>
  <c r="AE3313" i="20"/>
  <c r="AF3313" i="20"/>
  <c r="AE3315" i="20"/>
  <c r="AF3315" i="20"/>
  <c r="AE3317" i="20"/>
  <c r="AF3317" i="20"/>
  <c r="AE3319" i="20"/>
  <c r="AF3319" i="20"/>
  <c r="AE3321" i="20"/>
  <c r="AF3321" i="20"/>
  <c r="AE3323" i="20"/>
  <c r="AF3323" i="20"/>
  <c r="AE3325" i="20"/>
  <c r="AF3325" i="20"/>
  <c r="AE3327" i="20"/>
  <c r="AF3327" i="20"/>
  <c r="AE3329" i="20"/>
  <c r="AF3329" i="20"/>
  <c r="AE3331" i="20"/>
  <c r="AF3331" i="20"/>
  <c r="AE3333" i="20"/>
  <c r="AF3333" i="20"/>
  <c r="AE3335" i="20"/>
  <c r="AF3335" i="20"/>
  <c r="AE3337" i="20"/>
  <c r="AF3337" i="20"/>
  <c r="AE3339" i="20"/>
  <c r="AF3339" i="20"/>
  <c r="AE3341" i="20"/>
  <c r="AF3341" i="20"/>
  <c r="AE3343" i="20"/>
  <c r="AF3343" i="20"/>
  <c r="AE3345" i="20"/>
  <c r="AF3345" i="20"/>
  <c r="AE3347" i="20"/>
  <c r="AF3347" i="20"/>
  <c r="AE3349" i="20"/>
  <c r="AF3349" i="20"/>
  <c r="AE3351" i="20"/>
  <c r="AF3351" i="20"/>
  <c r="AE3353" i="20"/>
  <c r="AF3353" i="20"/>
  <c r="AE3355" i="20"/>
  <c r="AF3355" i="20"/>
  <c r="AE3357" i="20"/>
  <c r="AF3357" i="20"/>
  <c r="AE3359" i="20"/>
  <c r="AF3359" i="20"/>
  <c r="AE3361" i="20"/>
  <c r="AF3361" i="20"/>
  <c r="AE3363" i="20"/>
  <c r="AF3363" i="20"/>
  <c r="AE3365" i="20"/>
  <c r="AF3365" i="20"/>
  <c r="AE3367" i="20"/>
  <c r="AF3367" i="20"/>
  <c r="AE3369" i="20"/>
  <c r="AF3369" i="20"/>
  <c r="AE3371" i="20"/>
  <c r="AF3371" i="20"/>
  <c r="AE3373" i="20"/>
  <c r="AF3373" i="20"/>
  <c r="AE3375" i="20"/>
  <c r="AF3375" i="20"/>
  <c r="AE3377" i="20"/>
  <c r="AF3377" i="20"/>
  <c r="AE3379" i="20"/>
  <c r="AF3379" i="20"/>
  <c r="AE3381" i="20"/>
  <c r="AF3381" i="20"/>
  <c r="AE3383" i="20"/>
  <c r="AF3383" i="20"/>
  <c r="AE3385" i="20"/>
  <c r="AF3385" i="20"/>
  <c r="AE3387" i="20"/>
  <c r="AF3387" i="20"/>
  <c r="AE3389" i="20"/>
  <c r="AF3389" i="20"/>
  <c r="AE3391" i="20"/>
  <c r="AF3391" i="20"/>
  <c r="AE3393" i="20"/>
  <c r="AF3393" i="20"/>
  <c r="AE3395" i="20"/>
  <c r="AF3395" i="20"/>
  <c r="AE3397" i="20"/>
  <c r="AF3397" i="20"/>
  <c r="AE3399" i="20"/>
  <c r="AF3399" i="20"/>
  <c r="AE3401" i="20"/>
  <c r="AF3401" i="20"/>
  <c r="AE3403" i="20"/>
  <c r="AF3403" i="20"/>
  <c r="AE3405" i="20"/>
  <c r="AF3405" i="20"/>
  <c r="AE3407" i="20"/>
  <c r="AF3407" i="20"/>
  <c r="AE3409" i="20"/>
  <c r="AF3409" i="20"/>
  <c r="AE3411" i="20"/>
  <c r="AF3411" i="20"/>
  <c r="AE3413" i="20"/>
  <c r="AF3413" i="20"/>
  <c r="AE3415" i="20"/>
  <c r="AF3415" i="20"/>
  <c r="AE3417" i="20"/>
  <c r="AF3417" i="20"/>
  <c r="AE3419" i="20"/>
  <c r="AF3419" i="20"/>
  <c r="AE3421" i="20"/>
  <c r="AF3421" i="20"/>
  <c r="AE3423" i="20"/>
  <c r="AF3423" i="20"/>
  <c r="AE3425" i="20"/>
  <c r="AF3425" i="20"/>
  <c r="AE3427" i="20"/>
  <c r="AF3427" i="20"/>
  <c r="AE3429" i="20"/>
  <c r="AF3429" i="20"/>
  <c r="AE3431" i="20"/>
  <c r="AF3431" i="20"/>
  <c r="AE3433" i="20"/>
  <c r="AF3433" i="20"/>
  <c r="AE3435" i="20"/>
  <c r="AF3435" i="20"/>
  <c r="AE3437" i="20"/>
  <c r="AF3437" i="20"/>
  <c r="AE3439" i="20"/>
  <c r="AF3439" i="20"/>
  <c r="AE3441" i="20"/>
  <c r="AF3441" i="20"/>
  <c r="AE3443" i="20"/>
  <c r="AF3443" i="20"/>
  <c r="AE3445" i="20"/>
  <c r="AF3445" i="20"/>
  <c r="AE3447" i="20"/>
  <c r="AF3447" i="20"/>
  <c r="AE3449" i="20"/>
  <c r="AF3449" i="20"/>
  <c r="AE3451" i="20"/>
  <c r="AF3451" i="20"/>
  <c r="AE3453" i="20"/>
  <c r="AF3453" i="20"/>
  <c r="AE3455" i="20"/>
  <c r="AF3455" i="20"/>
  <c r="AE3457" i="20"/>
  <c r="AF3457" i="20"/>
  <c r="AE3459" i="20"/>
  <c r="AF3459" i="20"/>
  <c r="AE3461" i="20"/>
  <c r="AF3461" i="20"/>
  <c r="AE3463" i="20"/>
  <c r="AF3463" i="20"/>
  <c r="AE3465" i="20"/>
  <c r="AF3465" i="20"/>
  <c r="AE3467" i="20"/>
  <c r="AF3467" i="20"/>
  <c r="AE3469" i="20"/>
  <c r="AF3469" i="20"/>
  <c r="AE3471" i="20"/>
  <c r="AF3471" i="20"/>
  <c r="AE3473" i="20"/>
  <c r="AF3473" i="20"/>
  <c r="AE3475" i="20"/>
  <c r="AF3475" i="20"/>
  <c r="AE3477" i="20"/>
  <c r="AF3477" i="20"/>
  <c r="AE3479" i="20"/>
  <c r="AF3479" i="20"/>
  <c r="AE3481" i="20"/>
  <c r="AF3481" i="20"/>
  <c r="AE3483" i="20"/>
  <c r="AF3483" i="20"/>
  <c r="AE3485" i="20"/>
  <c r="AF3485" i="20"/>
  <c r="AE3487" i="20"/>
  <c r="AF3487" i="20"/>
  <c r="AE3489" i="20"/>
  <c r="AF3489" i="20"/>
  <c r="AE3491" i="20"/>
  <c r="AF3491" i="20"/>
  <c r="AE3493" i="20"/>
  <c r="AF3493" i="20"/>
  <c r="AE3495" i="20"/>
  <c r="AF3495" i="20"/>
  <c r="AE3497" i="20"/>
  <c r="AF3497" i="20"/>
  <c r="AE3499" i="20"/>
  <c r="AF3499" i="20"/>
  <c r="AE3501" i="20"/>
  <c r="AF3501" i="20"/>
  <c r="AE3503" i="20"/>
  <c r="AF3503" i="20"/>
  <c r="AE3505" i="20"/>
  <c r="AF3505" i="20"/>
  <c r="AE3507" i="20"/>
  <c r="AF3507" i="20"/>
  <c r="AE3509" i="20"/>
  <c r="AF3509" i="20"/>
  <c r="AE3511" i="20"/>
  <c r="AF3511" i="20"/>
  <c r="AE3513" i="20"/>
  <c r="AF3513" i="20"/>
  <c r="AE3515" i="20"/>
  <c r="AF3515" i="20"/>
  <c r="AE3517" i="20"/>
  <c r="AF3517" i="20"/>
  <c r="AE3519" i="20"/>
  <c r="AF3519" i="20"/>
  <c r="AE3521" i="20"/>
  <c r="AF3521" i="20"/>
  <c r="AE3523" i="20"/>
  <c r="AF3523" i="20"/>
  <c r="AE3525" i="20"/>
  <c r="AF3525" i="20"/>
  <c r="AE3527" i="20"/>
  <c r="AF3527" i="20"/>
  <c r="AE3529" i="20"/>
  <c r="AF3529" i="20"/>
  <c r="AE3531" i="20"/>
  <c r="AF3531" i="20"/>
  <c r="AE3533" i="20"/>
  <c r="AF3533" i="20"/>
  <c r="AE3535" i="20"/>
  <c r="AF3535" i="20"/>
  <c r="AE3537" i="20"/>
  <c r="AF3537" i="20"/>
  <c r="AE3539" i="20"/>
  <c r="AF3539" i="20"/>
  <c r="AE3541" i="20"/>
  <c r="AF3541" i="20"/>
  <c r="AE3543" i="20"/>
  <c r="AF3543" i="20"/>
  <c r="AE3545" i="20"/>
  <c r="AF3545" i="20"/>
  <c r="AE3547" i="20"/>
  <c r="AF3547" i="20"/>
  <c r="AE3549" i="20"/>
  <c r="AF3549" i="20"/>
  <c r="AE3551" i="20"/>
  <c r="AF3551" i="20"/>
  <c r="AE3553" i="20"/>
  <c r="AF3553" i="20"/>
  <c r="AE3555" i="20"/>
  <c r="AF3555" i="20"/>
  <c r="AE3557" i="20"/>
  <c r="AF3557" i="20"/>
  <c r="AE3559" i="20"/>
  <c r="AF3559" i="20"/>
  <c r="AE3561" i="20"/>
  <c r="AF3561" i="20"/>
  <c r="AE3563" i="20"/>
  <c r="AF3563" i="20"/>
  <c r="AE3565" i="20"/>
  <c r="AF3565" i="20"/>
  <c r="AE3567" i="20"/>
  <c r="AF3567" i="20"/>
  <c r="AE3569" i="20"/>
  <c r="AF3569" i="20"/>
  <c r="AE3571" i="20"/>
  <c r="AF3571" i="20"/>
  <c r="AE3573" i="20"/>
  <c r="AF3573" i="20"/>
  <c r="AE3575" i="20"/>
  <c r="AF3575" i="20"/>
  <c r="AE3577" i="20"/>
  <c r="AF3577" i="20"/>
  <c r="AE3579" i="20"/>
  <c r="AF3579" i="20"/>
  <c r="AE3581" i="20"/>
  <c r="AF3581" i="20"/>
  <c r="AE3583" i="20"/>
  <c r="AF3583" i="20"/>
  <c r="AE3585" i="20"/>
  <c r="AF3585" i="20"/>
  <c r="AE3587" i="20"/>
  <c r="AF3587" i="20"/>
  <c r="AE3589" i="20"/>
  <c r="AF3589" i="20"/>
  <c r="AE3591" i="20"/>
  <c r="AF3591" i="20"/>
  <c r="AE3593" i="20"/>
  <c r="AF3593" i="20"/>
  <c r="AE3595" i="20"/>
  <c r="AF3595" i="20"/>
  <c r="AE3597" i="20"/>
  <c r="AF3597" i="20"/>
  <c r="AE3599" i="20"/>
  <c r="AF3599" i="20"/>
  <c r="AE3601" i="20"/>
  <c r="AF3601" i="20"/>
  <c r="AE3603" i="20"/>
  <c r="AF3603" i="20"/>
  <c r="AE3605" i="20"/>
  <c r="AF3605" i="20"/>
  <c r="AE3607" i="20"/>
  <c r="AF3607" i="20"/>
  <c r="AE3609" i="20"/>
  <c r="AF3609" i="20"/>
  <c r="AE3611" i="20"/>
  <c r="AF3611" i="20"/>
  <c r="AE3613" i="20"/>
  <c r="AF3613" i="20"/>
  <c r="AE3615" i="20"/>
  <c r="AF3615" i="20"/>
  <c r="AE3617" i="20"/>
  <c r="AF3617" i="20"/>
  <c r="AE3619" i="20"/>
  <c r="AF3619" i="20"/>
  <c r="AE3621" i="20"/>
  <c r="AF3621" i="20"/>
  <c r="AE3623" i="20"/>
  <c r="AF3623" i="20"/>
  <c r="AE3625" i="20"/>
  <c r="AF3625" i="20"/>
  <c r="AE3627" i="20"/>
  <c r="AF3627" i="20"/>
  <c r="AE3629" i="20"/>
  <c r="AF3629" i="20"/>
  <c r="AE3631" i="20"/>
  <c r="AF3631" i="20"/>
  <c r="AE3633" i="20"/>
  <c r="AF3633" i="20"/>
  <c r="AE3635" i="20"/>
  <c r="AF3635" i="20"/>
  <c r="AE3637" i="20"/>
  <c r="AF3637" i="20"/>
  <c r="AE3639" i="20"/>
  <c r="AF3639" i="20"/>
  <c r="AE3641" i="20"/>
  <c r="AF3641" i="20"/>
  <c r="AE3643" i="20"/>
  <c r="AF3643" i="20"/>
  <c r="AE3645" i="20"/>
  <c r="AF3645" i="20"/>
  <c r="AE3647" i="20"/>
  <c r="AF3647" i="20"/>
  <c r="AE3649" i="20"/>
  <c r="AF3649" i="20"/>
  <c r="AE3651" i="20"/>
  <c r="AF3651" i="20"/>
  <c r="AE3653" i="20"/>
  <c r="AF3653" i="20"/>
  <c r="AE3655" i="20"/>
  <c r="AF3655" i="20"/>
  <c r="AE3657" i="20"/>
  <c r="AF3657" i="20"/>
  <c r="AE3659" i="20"/>
  <c r="AF3659" i="20"/>
  <c r="AE3661" i="20"/>
  <c r="AF3661" i="20"/>
  <c r="AE3663" i="20"/>
  <c r="AF3663" i="20"/>
  <c r="AE3665" i="20"/>
  <c r="AF3665" i="20"/>
  <c r="AE3667" i="20"/>
  <c r="AF3667" i="20"/>
  <c r="AE3669" i="20"/>
  <c r="AF3669" i="20"/>
  <c r="AE3671" i="20"/>
  <c r="AF3671" i="20"/>
  <c r="AE3673" i="20"/>
  <c r="AF3673" i="20"/>
  <c r="AE3675" i="20"/>
  <c r="AF3675" i="20"/>
  <c r="AE3677" i="20"/>
  <c r="AF3677" i="20"/>
  <c r="AE3679" i="20"/>
  <c r="AF3679" i="20"/>
  <c r="AE3681" i="20"/>
  <c r="AF3681" i="20"/>
  <c r="AE3683" i="20"/>
  <c r="AF3683" i="20"/>
  <c r="AE3685" i="20"/>
  <c r="AF3685" i="20"/>
  <c r="AE3687" i="20"/>
  <c r="AF3687" i="20"/>
  <c r="AE3689" i="20"/>
  <c r="AF3689" i="20"/>
  <c r="AE3691" i="20"/>
  <c r="AF3691" i="20"/>
  <c r="AE3693" i="20"/>
  <c r="AF3693" i="20"/>
  <c r="AE3695" i="20"/>
  <c r="AF3695" i="20"/>
  <c r="AE3697" i="20"/>
  <c r="AF3697" i="20"/>
  <c r="AE3699" i="20"/>
  <c r="AF3699" i="20"/>
  <c r="AE3701" i="20"/>
  <c r="AF3701" i="20"/>
  <c r="AE3703" i="20"/>
  <c r="AF3703" i="20"/>
  <c r="AE3705" i="20"/>
  <c r="AF3705" i="20"/>
  <c r="AE3707" i="20"/>
  <c r="AF3707" i="20"/>
  <c r="AE3709" i="20"/>
  <c r="AF3709" i="20"/>
  <c r="AE3711" i="20"/>
  <c r="AF3711" i="20"/>
  <c r="AE3713" i="20"/>
  <c r="AF3713" i="20"/>
  <c r="AE3715" i="20"/>
  <c r="AF3715" i="20"/>
  <c r="AE3717" i="20"/>
  <c r="AF3717" i="20"/>
  <c r="AE3719" i="20"/>
  <c r="AF3719" i="20"/>
  <c r="AE3721" i="20"/>
  <c r="AF3721" i="20"/>
  <c r="AE3723" i="20"/>
  <c r="AF3723" i="20"/>
  <c r="AE3725" i="20"/>
  <c r="AF3725" i="20"/>
  <c r="AE3727" i="20"/>
  <c r="AF3727" i="20"/>
  <c r="AE3729" i="20"/>
  <c r="AF3729" i="20"/>
  <c r="AE3731" i="20"/>
  <c r="AF3731" i="20"/>
  <c r="AE3733" i="20"/>
  <c r="AF3733" i="20"/>
  <c r="AE3735" i="20"/>
  <c r="AF3735" i="20"/>
  <c r="AE3737" i="20"/>
  <c r="AF3737" i="20"/>
  <c r="AE3739" i="20"/>
  <c r="AF3739" i="20"/>
  <c r="AE3741" i="20"/>
  <c r="AF3741" i="20"/>
  <c r="AE3743" i="20"/>
  <c r="AF3743" i="20"/>
  <c r="AE3745" i="20"/>
  <c r="AF3745" i="20"/>
  <c r="AE3747" i="20"/>
  <c r="AF3747" i="20"/>
  <c r="AE3749" i="20"/>
  <c r="AF3749" i="20"/>
  <c r="AE3751" i="20"/>
  <c r="AF3751" i="20"/>
  <c r="AE3753" i="20"/>
  <c r="AF3753" i="20"/>
  <c r="AE3755" i="20"/>
  <c r="AF3755" i="20"/>
  <c r="AE3757" i="20"/>
  <c r="AF3757" i="20"/>
  <c r="AE3759" i="20"/>
  <c r="AF3759" i="20"/>
  <c r="AE3761" i="20"/>
  <c r="AF3761" i="20"/>
  <c r="AE3763" i="20"/>
  <c r="AF3763" i="20"/>
  <c r="AE3765" i="20"/>
  <c r="AF3765" i="20"/>
  <c r="AE3767" i="20"/>
  <c r="AF3767" i="20"/>
  <c r="AE3769" i="20"/>
  <c r="AF3769" i="20"/>
  <c r="AE3771" i="20"/>
  <c r="AF3771" i="20"/>
  <c r="AE3773" i="20"/>
  <c r="AF3773" i="20"/>
  <c r="AE3775" i="20"/>
  <c r="AF3775" i="20"/>
  <c r="AE3777" i="20"/>
  <c r="AF3777" i="20"/>
  <c r="AE3779" i="20"/>
  <c r="AF3779" i="20"/>
  <c r="AE3781" i="20"/>
  <c r="AF3781" i="20"/>
  <c r="AE3783" i="20"/>
  <c r="AF3783" i="20"/>
  <c r="AE3785" i="20"/>
  <c r="AF3785" i="20"/>
  <c r="AE3787" i="20"/>
  <c r="AF3787" i="20"/>
  <c r="AE3789" i="20"/>
  <c r="AF3789" i="20"/>
  <c r="AE3791" i="20"/>
  <c r="AF3791" i="20"/>
  <c r="AE3793" i="20"/>
  <c r="AF3793" i="20"/>
  <c r="AE3795" i="20"/>
  <c r="AF3795" i="20"/>
  <c r="AE3797" i="20"/>
  <c r="AF3797" i="20"/>
  <c r="AE3799" i="20"/>
  <c r="AF3799" i="20"/>
  <c r="AE3801" i="20"/>
  <c r="AF3801" i="20"/>
  <c r="AE3803" i="20"/>
  <c r="AF3803" i="20"/>
  <c r="AE3805" i="20"/>
  <c r="AF3805" i="20"/>
  <c r="AE3807" i="20"/>
  <c r="AF3807" i="20"/>
  <c r="AE3809" i="20"/>
  <c r="AF3809" i="20"/>
  <c r="AE3811" i="20"/>
  <c r="AF3811" i="20"/>
  <c r="AE3813" i="20"/>
  <c r="AF3813" i="20"/>
  <c r="AE3815" i="20"/>
  <c r="AF3815" i="20"/>
  <c r="AE3817" i="20"/>
  <c r="AF3817" i="20"/>
  <c r="AE3819" i="20"/>
  <c r="AF3819" i="20"/>
  <c r="AE3821" i="20"/>
  <c r="AF3821" i="20"/>
  <c r="AE3823" i="20"/>
  <c r="AF3823" i="20"/>
  <c r="AE3825" i="20"/>
  <c r="AF3825" i="20"/>
  <c r="AE3827" i="20"/>
  <c r="AF3827" i="20"/>
  <c r="AE3829" i="20"/>
  <c r="AF3829" i="20"/>
  <c r="AE3831" i="20"/>
  <c r="AF3831" i="20"/>
  <c r="AE3833" i="20"/>
  <c r="AF3833" i="20"/>
  <c r="AE3835" i="20"/>
  <c r="AF3835" i="20"/>
  <c r="AE3837" i="20"/>
  <c r="AF3837" i="20"/>
  <c r="AE3839" i="20"/>
  <c r="AF3839" i="20"/>
  <c r="AE3841" i="20"/>
  <c r="AF3841" i="20"/>
  <c r="AE3843" i="20"/>
  <c r="AF3843" i="20"/>
  <c r="AE3845" i="20"/>
  <c r="AF3845" i="20"/>
  <c r="AE3847" i="20"/>
  <c r="AF3847" i="20"/>
  <c r="AE3849" i="20"/>
  <c r="AF3849" i="20"/>
  <c r="AF3851" i="20"/>
  <c r="AE3851" i="20"/>
  <c r="AE3853" i="20"/>
  <c r="AF3853" i="20"/>
  <c r="AE3855" i="20"/>
  <c r="AF3855" i="20"/>
  <c r="AE3857" i="20"/>
  <c r="AF3857" i="20"/>
  <c r="AF3859" i="20"/>
  <c r="AE3859" i="20"/>
  <c r="AE3861" i="20"/>
  <c r="AF3861" i="20"/>
  <c r="AE3863" i="20"/>
  <c r="AF3863" i="20"/>
  <c r="AE3865" i="20"/>
  <c r="AF3865" i="20"/>
  <c r="AF3867" i="20"/>
  <c r="AE3867" i="20"/>
  <c r="AE3869" i="20"/>
  <c r="AF3869" i="20"/>
  <c r="AE3871" i="20"/>
  <c r="AF3871" i="20"/>
  <c r="AE3873" i="20"/>
  <c r="AF3873" i="20"/>
  <c r="AE3875" i="20"/>
  <c r="AF3875" i="20"/>
  <c r="AE3877" i="20"/>
  <c r="AF3877" i="20"/>
  <c r="AF3879" i="20"/>
  <c r="AE3879" i="20"/>
  <c r="AE3881" i="20"/>
  <c r="AF3881" i="20"/>
  <c r="AE3883" i="20"/>
  <c r="AF3883" i="20"/>
  <c r="AE3885" i="20"/>
  <c r="AF3885" i="20"/>
  <c r="AE3887" i="20"/>
  <c r="AF3887" i="20"/>
  <c r="AE3889" i="20"/>
  <c r="AF3889" i="20"/>
  <c r="AF3891" i="20"/>
  <c r="AE3891" i="20"/>
  <c r="AE3893" i="20"/>
  <c r="AF3893" i="20"/>
  <c r="AE3895" i="20"/>
  <c r="AF3895" i="20"/>
  <c r="AE3897" i="20"/>
  <c r="AF3897" i="20"/>
  <c r="AE3899" i="20"/>
  <c r="AF3899" i="20"/>
  <c r="AE3901" i="20"/>
  <c r="AF3901" i="20"/>
  <c r="AF3903" i="20"/>
  <c r="AE3903" i="20"/>
  <c r="AE3905" i="20"/>
  <c r="AF3905" i="20"/>
  <c r="AF3907" i="20"/>
  <c r="AE3907" i="20"/>
  <c r="AE3909" i="20"/>
  <c r="AF3909" i="20"/>
  <c r="AE3911" i="20"/>
  <c r="AF3911" i="20"/>
  <c r="AE3913" i="20"/>
  <c r="AF3913" i="20"/>
  <c r="AF3915" i="20"/>
  <c r="AE3915" i="20"/>
  <c r="AE3917" i="20"/>
  <c r="AF3917" i="20"/>
  <c r="AE3919" i="20"/>
  <c r="AF3919" i="20"/>
  <c r="AE3921" i="20"/>
  <c r="AF3921" i="20"/>
  <c r="AE3923" i="20"/>
  <c r="AF3923" i="20"/>
  <c r="AE3925" i="20"/>
  <c r="AF3925" i="20"/>
  <c r="AE3927" i="20"/>
  <c r="AF3927" i="20"/>
  <c r="AE3929" i="20"/>
  <c r="AF3929" i="20"/>
  <c r="AE3931" i="20"/>
  <c r="AF3931" i="20"/>
  <c r="AE3933" i="20"/>
  <c r="AF3933" i="20"/>
  <c r="AE3935" i="20"/>
  <c r="AF3935" i="20"/>
  <c r="AE3937" i="20"/>
  <c r="AF3937" i="20"/>
  <c r="AE3939" i="20"/>
  <c r="AF3939" i="20"/>
  <c r="AE3941" i="20"/>
  <c r="AF3941" i="20"/>
  <c r="AE3943" i="20"/>
  <c r="AF3943" i="20"/>
  <c r="AE3945" i="20"/>
  <c r="AF3945" i="20"/>
  <c r="AE3947" i="20"/>
  <c r="AF3947" i="20"/>
  <c r="AE3949" i="20"/>
  <c r="AF3949" i="20"/>
  <c r="AF3951" i="20"/>
  <c r="AE3951" i="20"/>
  <c r="AE3953" i="20"/>
  <c r="AF3953" i="20"/>
  <c r="AF3955" i="20"/>
  <c r="AE3955" i="20"/>
  <c r="AE3957" i="20"/>
  <c r="AF3957" i="20"/>
  <c r="AE3959" i="20"/>
  <c r="AF3959" i="20"/>
  <c r="AE3961" i="20"/>
  <c r="AF3961" i="20"/>
  <c r="AE3963" i="20"/>
  <c r="AF3963" i="20"/>
  <c r="AE3965" i="20"/>
  <c r="AF3965" i="20"/>
  <c r="AE3967" i="20"/>
  <c r="AF3967" i="20"/>
  <c r="AE3969" i="20"/>
  <c r="AF3969" i="20"/>
  <c r="AE3971" i="20"/>
  <c r="AF3971" i="20"/>
  <c r="AE3973" i="20"/>
  <c r="AF3973" i="20"/>
  <c r="AE3975" i="20"/>
  <c r="AF3975" i="20"/>
  <c r="AF3977" i="20"/>
  <c r="AE3977" i="20"/>
  <c r="AE3979" i="20"/>
  <c r="AF3979" i="20"/>
  <c r="AF3981" i="20"/>
  <c r="AE3981" i="20"/>
  <c r="AE3983" i="20"/>
  <c r="AF3983" i="20"/>
  <c r="AE3985" i="20"/>
  <c r="AF3985" i="20"/>
  <c r="AE3987" i="20"/>
  <c r="AF3987" i="20"/>
  <c r="AF3989" i="20"/>
  <c r="AE3989" i="20"/>
  <c r="AE3991" i="20"/>
  <c r="AF3991" i="20"/>
  <c r="AE3993" i="20"/>
  <c r="AF3993" i="20"/>
  <c r="AE3995" i="20"/>
  <c r="AF3995" i="20"/>
  <c r="AE3997" i="20"/>
  <c r="AF3997" i="20"/>
  <c r="AE3999" i="20"/>
  <c r="AF3999" i="20"/>
  <c r="AF4001" i="20"/>
  <c r="AE4001" i="20"/>
  <c r="AE4003" i="20"/>
  <c r="AF4003" i="20"/>
  <c r="AE2017" i="20"/>
  <c r="AF2017" i="20"/>
  <c r="AE2023" i="20"/>
  <c r="AF2023" i="20"/>
  <c r="AE2031" i="20"/>
  <c r="AF2031" i="20"/>
  <c r="AE2039" i="20"/>
  <c r="AF2039" i="20"/>
  <c r="AE2045" i="20"/>
  <c r="AF2045" i="20"/>
  <c r="AE2049" i="20"/>
  <c r="AF2049" i="20"/>
  <c r="AF2055" i="20"/>
  <c r="AE2055" i="20"/>
  <c r="AE2061" i="20"/>
  <c r="AF2061" i="20"/>
  <c r="AE2067" i="20"/>
  <c r="AF2067" i="20"/>
  <c r="AF2071" i="20"/>
  <c r="AE2071" i="20"/>
  <c r="AE2077" i="20"/>
  <c r="AF2077" i="20"/>
  <c r="AE2089" i="20"/>
  <c r="AF2089" i="20"/>
  <c r="AE2121" i="20"/>
  <c r="AF2121" i="20"/>
  <c r="AF2207" i="20"/>
  <c r="AE2207" i="20"/>
  <c r="AE2525" i="20"/>
  <c r="AF2525" i="20"/>
  <c r="AA6" i="20"/>
  <c r="AZ1076" i="20" l="1"/>
  <c r="BA1076" i="20" s="1"/>
  <c r="BB1076" i="20" s="1"/>
  <c r="AZ1108" i="20"/>
  <c r="BA1108" i="20" s="1"/>
  <c r="BB1108" i="20" s="1"/>
  <c r="AZ1140" i="20"/>
  <c r="BA1140" i="20" s="1"/>
  <c r="BB1140" i="20" s="1"/>
  <c r="AZ1172" i="20"/>
  <c r="BA1172" i="20" s="1"/>
  <c r="BB1172" i="20" s="1"/>
  <c r="AZ1497" i="20"/>
  <c r="BA1497" i="20" s="1"/>
  <c r="BB1497" i="20" s="1"/>
  <c r="AZ1529" i="20"/>
  <c r="BA1529" i="20" s="1"/>
  <c r="BB1529" i="20" s="1"/>
  <c r="AZ1561" i="20"/>
  <c r="BA1561" i="20" s="1"/>
  <c r="BB1561" i="20" s="1"/>
  <c r="AZ1593" i="20"/>
  <c r="BA1593" i="20" s="1"/>
  <c r="BB1593" i="20" s="1"/>
  <c r="AZ2499" i="20"/>
  <c r="BA2499" i="20" s="1"/>
  <c r="BB2499" i="20" s="1"/>
  <c r="AZ1574" i="20"/>
  <c r="BA1574" i="20" s="1"/>
  <c r="BB1574" i="20" s="1"/>
  <c r="AZ1606" i="20"/>
  <c r="BA1606" i="20" s="1"/>
  <c r="BB1606" i="20" s="1"/>
  <c r="AZ2426" i="20"/>
  <c r="BA2426" i="20" s="1"/>
  <c r="BB2426" i="20" s="1"/>
  <c r="AZ2480" i="20"/>
  <c r="BA2480" i="20" s="1"/>
  <c r="BB2480" i="20" s="1"/>
  <c r="AZ2512" i="20"/>
  <c r="BA2512" i="20" s="1"/>
  <c r="BB2512" i="20" s="1"/>
  <c r="BC81" i="20"/>
  <c r="BD81" i="20"/>
  <c r="BC483" i="20"/>
  <c r="BD483" i="20"/>
  <c r="AZ1070" i="20"/>
  <c r="BA1070" i="20" s="1"/>
  <c r="BB1070" i="20" s="1"/>
  <c r="AZ1102" i="20"/>
  <c r="BA1102" i="20" s="1"/>
  <c r="BB1102" i="20" s="1"/>
  <c r="AZ1134" i="20"/>
  <c r="BA1134" i="20" s="1"/>
  <c r="BB1134" i="20" s="1"/>
  <c r="AZ1166" i="20"/>
  <c r="BA1166" i="20" s="1"/>
  <c r="BB1166" i="20" s="1"/>
  <c r="AZ1507" i="20"/>
  <c r="BA1507" i="20" s="1"/>
  <c r="BB1507" i="20" s="1"/>
  <c r="AZ1539" i="20"/>
  <c r="BA1539" i="20" s="1"/>
  <c r="BB1539" i="20" s="1"/>
  <c r="AZ1571" i="20"/>
  <c r="BA1571" i="20" s="1"/>
  <c r="BB1571" i="20" s="1"/>
  <c r="AZ1603" i="20"/>
  <c r="BA1603" i="20" s="1"/>
  <c r="BB1603" i="20" s="1"/>
  <c r="BC1811" i="20"/>
  <c r="BD1811" i="20"/>
  <c r="AZ2473" i="20"/>
  <c r="BA2473" i="20" s="1"/>
  <c r="BB2473" i="20" s="1"/>
  <c r="AZ2505" i="20"/>
  <c r="BA2505" i="20" s="1"/>
  <c r="BB2505" i="20" s="1"/>
  <c r="AZ157" i="20"/>
  <c r="BA157" i="20" s="1"/>
  <c r="BB157" i="20" s="1"/>
  <c r="AZ3763" i="20"/>
  <c r="BA3763" i="20" s="1"/>
  <c r="BB3763" i="20" s="1"/>
  <c r="AZ3827" i="20"/>
  <c r="BA3827" i="20" s="1"/>
  <c r="BB3827" i="20" s="1"/>
  <c r="AZ3851" i="20"/>
  <c r="BA3851" i="20" s="1"/>
  <c r="BB3851" i="20" s="1"/>
  <c r="AZ795" i="20"/>
  <c r="BA795" i="20" s="1"/>
  <c r="BB795" i="20" s="1"/>
  <c r="BC95" i="20"/>
  <c r="BD95" i="20"/>
  <c r="BC750" i="20"/>
  <c r="BD750" i="20"/>
  <c r="AZ799" i="20"/>
  <c r="BA799" i="20" s="1"/>
  <c r="BB799" i="20" s="1"/>
  <c r="BC341" i="20"/>
  <c r="BD341" i="20"/>
  <c r="BC331" i="20"/>
  <c r="BD331" i="20"/>
  <c r="BC621" i="20"/>
  <c r="BD621" i="20"/>
  <c r="BC641" i="20"/>
  <c r="BD641" i="20"/>
  <c r="BC729" i="20"/>
  <c r="BD729" i="20"/>
  <c r="BC724" i="20"/>
  <c r="BD724" i="20"/>
  <c r="AZ1033" i="20"/>
  <c r="BA1033" i="20" s="1"/>
  <c r="BB1033" i="20" s="1"/>
  <c r="AZ1407" i="20"/>
  <c r="BA1407" i="20" s="1"/>
  <c r="BB1407" i="20" s="1"/>
  <c r="BC1295" i="20"/>
  <c r="BD1295" i="20"/>
  <c r="AZ1907" i="20"/>
  <c r="BA1907" i="20" s="1"/>
  <c r="BB1907" i="20" s="1"/>
  <c r="AZ1971" i="20"/>
  <c r="BA1971" i="20" s="1"/>
  <c r="BB1971" i="20" s="1"/>
  <c r="AZ2035" i="20"/>
  <c r="BA2035" i="20" s="1"/>
  <c r="BB2035" i="20" s="1"/>
  <c r="AZ2099" i="20"/>
  <c r="BA2099" i="20" s="1"/>
  <c r="BB2099" i="20" s="1"/>
  <c r="AZ3588" i="20"/>
  <c r="BA3588" i="20" s="1"/>
  <c r="BB3588" i="20" s="1"/>
  <c r="AZ3652" i="20"/>
  <c r="BA3652" i="20" s="1"/>
  <c r="BB3652" i="20" s="1"/>
  <c r="AZ3740" i="20"/>
  <c r="BA3740" i="20"/>
  <c r="BB3740" i="20" s="1"/>
  <c r="AZ3828" i="20"/>
  <c r="BA3828" i="20" s="1"/>
  <c r="BB3828" i="20" s="1"/>
  <c r="AZ3478" i="20"/>
  <c r="BA3478" i="20" s="1"/>
  <c r="BB3478" i="20" s="1"/>
  <c r="BC3982" i="20"/>
  <c r="BD3982" i="20"/>
  <c r="BC728" i="20"/>
  <c r="BD728" i="20"/>
  <c r="AZ994" i="20"/>
  <c r="BA994" i="20" s="1"/>
  <c r="BB994" i="20" s="1"/>
  <c r="AZ1348" i="20"/>
  <c r="BA1348" i="20" s="1"/>
  <c r="BB1348" i="20" s="1"/>
  <c r="AZ1420" i="20"/>
  <c r="BA1420" i="20" s="1"/>
  <c r="BB1420" i="20" s="1"/>
  <c r="AZ1896" i="20"/>
  <c r="BA1896" i="20" s="1"/>
  <c r="BB1896" i="20" s="1"/>
  <c r="AZ1960" i="20"/>
  <c r="BA1960" i="20" s="1"/>
  <c r="BB1960" i="20" s="1"/>
  <c r="AZ2024" i="20"/>
  <c r="BA2024" i="20" s="1"/>
  <c r="BB2024" i="20" s="1"/>
  <c r="AZ2088" i="20"/>
  <c r="BA2088" i="20" s="1"/>
  <c r="BB2088" i="20" s="1"/>
  <c r="AZ2144" i="20"/>
  <c r="BA2144" i="20"/>
  <c r="BB2144" i="20" s="1"/>
  <c r="AZ3605" i="20"/>
  <c r="BA3605" i="20" s="1"/>
  <c r="BB3605" i="20" s="1"/>
  <c r="AZ3677" i="20"/>
  <c r="BA3677" i="20" s="1"/>
  <c r="BB3677" i="20" s="1"/>
  <c r="AZ3837" i="20"/>
  <c r="BA3837" i="20" s="1"/>
  <c r="BB3837" i="20" s="1"/>
  <c r="AZ3514" i="20"/>
  <c r="BA3514" i="20" s="1"/>
  <c r="BB3514" i="20" s="1"/>
  <c r="AZ129" i="20"/>
  <c r="BA129" i="20" s="1"/>
  <c r="BB129" i="20" s="1"/>
  <c r="BC619" i="20"/>
  <c r="BD619" i="20"/>
  <c r="BC721" i="20"/>
  <c r="BD721" i="20"/>
  <c r="AZ991" i="20"/>
  <c r="BA991" i="20" s="1"/>
  <c r="BB991" i="20" s="1"/>
  <c r="AZ1385" i="20"/>
  <c r="BA1385" i="20" s="1"/>
  <c r="BB1385" i="20" s="1"/>
  <c r="BC1246" i="20"/>
  <c r="BD1246" i="20"/>
  <c r="BC1774" i="20"/>
  <c r="BD1774" i="20"/>
  <c r="AZ1941" i="20"/>
  <c r="BA1941" i="20"/>
  <c r="BB1941" i="20" s="1"/>
  <c r="AZ2053" i="20"/>
  <c r="BA2053" i="20" s="1"/>
  <c r="BB2053" i="20" s="1"/>
  <c r="AZ3626" i="20"/>
  <c r="BA3626" i="20" s="1"/>
  <c r="BB3626" i="20" s="1"/>
  <c r="AZ3486" i="20"/>
  <c r="BA3486" i="20" s="1"/>
  <c r="BB3486" i="20" s="1"/>
  <c r="BC302" i="20"/>
  <c r="BD302" i="20"/>
  <c r="BC421" i="20"/>
  <c r="BD421" i="20"/>
  <c r="BC404" i="20"/>
  <c r="BD404" i="20"/>
  <c r="BC468" i="20"/>
  <c r="BD468" i="20"/>
  <c r="BC49" i="20"/>
  <c r="BD49" i="20"/>
  <c r="BC417" i="20"/>
  <c r="BD417" i="20"/>
  <c r="BD396" i="20"/>
  <c r="BC396" i="20"/>
  <c r="BC464" i="20"/>
  <c r="BD464" i="20"/>
  <c r="BC1272" i="20"/>
  <c r="BD1272" i="20"/>
  <c r="AZ3603" i="20"/>
  <c r="BA3603" i="20" s="1"/>
  <c r="BB3603" i="20" s="1"/>
  <c r="AZ3554" i="20"/>
  <c r="BA3554" i="20"/>
  <c r="BB3554" i="20" s="1"/>
  <c r="BC45" i="20"/>
  <c r="BD45" i="20"/>
  <c r="AZ123" i="20"/>
  <c r="BA123" i="20"/>
  <c r="BB123" i="20" s="1"/>
  <c r="BC218" i="20"/>
  <c r="BD218" i="20"/>
  <c r="BC356" i="20"/>
  <c r="BD356" i="20"/>
  <c r="AZ1005" i="20"/>
  <c r="BA1005" i="20" s="1"/>
  <c r="BB1005" i="20" s="1"/>
  <c r="AZ1037" i="20"/>
  <c r="BA1037" i="20" s="1"/>
  <c r="BB1037" i="20" s="1"/>
  <c r="AZ1363" i="20"/>
  <c r="BA1363" i="20" s="1"/>
  <c r="BB1363" i="20" s="1"/>
  <c r="AZ1395" i="20"/>
  <c r="BA1395" i="20" s="1"/>
  <c r="BB1395" i="20" s="1"/>
  <c r="AZ1427" i="20"/>
  <c r="BA1427" i="20" s="1"/>
  <c r="BB1427" i="20" s="1"/>
  <c r="BC1255" i="20"/>
  <c r="BD1255" i="20"/>
  <c r="BC1258" i="20"/>
  <c r="BD1258" i="20"/>
  <c r="AZ1871" i="20"/>
  <c r="BA1871" i="20" s="1"/>
  <c r="BB1871" i="20" s="1"/>
  <c r="AZ1903" i="20"/>
  <c r="BA1903" i="20" s="1"/>
  <c r="BB1903" i="20" s="1"/>
  <c r="AZ1935" i="20"/>
  <c r="BA1935" i="20" s="1"/>
  <c r="BB1935" i="20" s="1"/>
  <c r="AZ1967" i="20"/>
  <c r="BA1967" i="20" s="1"/>
  <c r="BB1967" i="20" s="1"/>
  <c r="AZ1999" i="20"/>
  <c r="BA1999" i="20"/>
  <c r="BB1999" i="20" s="1"/>
  <c r="AZ2031" i="20"/>
  <c r="BA2031" i="20" s="1"/>
  <c r="BB2031" i="20" s="1"/>
  <c r="AZ2063" i="20"/>
  <c r="BA2063" i="20" s="1"/>
  <c r="BB2063" i="20" s="1"/>
  <c r="AZ2095" i="20"/>
  <c r="BA2095" i="20" s="1"/>
  <c r="BB2095" i="20" s="1"/>
  <c r="AZ2127" i="20"/>
  <c r="BA2127" i="20" s="1"/>
  <c r="BB2127" i="20" s="1"/>
  <c r="AZ3513" i="20"/>
  <c r="BA3513" i="20" s="1"/>
  <c r="BB3513" i="20" s="1"/>
  <c r="AZ3584" i="20"/>
  <c r="BA3584" i="20" s="1"/>
  <c r="BB3584" i="20" s="1"/>
  <c r="AZ3616" i="20"/>
  <c r="BA3616" i="20" s="1"/>
  <c r="BB3616" i="20" s="1"/>
  <c r="AZ3648" i="20"/>
  <c r="BA3648" i="20" s="1"/>
  <c r="BB3648" i="20" s="1"/>
  <c r="AZ3680" i="20"/>
  <c r="BA3680" i="20" s="1"/>
  <c r="BB3680" i="20" s="1"/>
  <c r="AZ3712" i="20"/>
  <c r="BA3712" i="20" s="1"/>
  <c r="BB3712" i="20" s="1"/>
  <c r="AZ3752" i="20"/>
  <c r="BA3752" i="20" s="1"/>
  <c r="BB3752" i="20" s="1"/>
  <c r="AZ3832" i="20"/>
  <c r="BA3832" i="20" s="1"/>
  <c r="BB3832" i="20" s="1"/>
  <c r="AZ3912" i="20"/>
  <c r="BA3912" i="20" s="1"/>
  <c r="BB3912" i="20" s="1"/>
  <c r="AZ3526" i="20"/>
  <c r="BA3526" i="20"/>
  <c r="BB3526" i="20" s="1"/>
  <c r="BC3978" i="20"/>
  <c r="BD3978" i="20"/>
  <c r="AZ3549" i="20"/>
  <c r="BA3549" i="20"/>
  <c r="BB3549" i="20" s="1"/>
  <c r="AZ3593" i="20"/>
  <c r="BA3593" i="20" s="1"/>
  <c r="BB3593" i="20" s="1"/>
  <c r="AZ3625" i="20"/>
  <c r="BA3625" i="20" s="1"/>
  <c r="BB3625" i="20" s="1"/>
  <c r="AZ3657" i="20"/>
  <c r="BA3657" i="20" s="1"/>
  <c r="BB3657" i="20" s="1"/>
  <c r="AZ3689" i="20"/>
  <c r="BA3689" i="20" s="1"/>
  <c r="BB3689" i="20" s="1"/>
  <c r="AZ3737" i="20"/>
  <c r="BA3737" i="20" s="1"/>
  <c r="BB3737" i="20" s="1"/>
  <c r="AZ3530" i="20"/>
  <c r="BA3530" i="20" s="1"/>
  <c r="BB3530" i="20" s="1"/>
  <c r="BC42" i="20"/>
  <c r="BD42" i="20"/>
  <c r="BC35" i="20"/>
  <c r="BD35" i="20"/>
  <c r="BC216" i="20"/>
  <c r="BD216" i="20"/>
  <c r="BC332" i="20"/>
  <c r="BD332" i="20"/>
  <c r="BC339" i="20"/>
  <c r="BD339" i="20"/>
  <c r="BC615" i="20"/>
  <c r="BD615" i="20"/>
  <c r="BC628" i="20"/>
  <c r="BD628" i="20"/>
  <c r="BC627" i="20"/>
  <c r="BD627" i="20"/>
  <c r="BC722" i="20"/>
  <c r="BD722" i="20"/>
  <c r="BC723" i="20"/>
  <c r="BD723" i="20"/>
  <c r="AZ995" i="20"/>
  <c r="BA995" i="20" s="1"/>
  <c r="BB995" i="20" s="1"/>
  <c r="AZ1027" i="20"/>
  <c r="BA1027" i="20"/>
  <c r="BB1027" i="20" s="1"/>
  <c r="AZ1357" i="20"/>
  <c r="BA1357" i="20" s="1"/>
  <c r="BB1357" i="20" s="1"/>
  <c r="AZ1389" i="20"/>
  <c r="BA1389" i="20" s="1"/>
  <c r="BB1389" i="20" s="1"/>
  <c r="AZ1421" i="20"/>
  <c r="BA1421" i="20" s="1"/>
  <c r="BB1421" i="20" s="1"/>
  <c r="AZ1453" i="20"/>
  <c r="BA1453" i="20" s="1"/>
  <c r="BB1453" i="20" s="1"/>
  <c r="BC1299" i="20"/>
  <c r="BD1299" i="20"/>
  <c r="BC1302" i="20"/>
  <c r="BD1302" i="20"/>
  <c r="BC1293" i="20"/>
  <c r="BD1293" i="20"/>
  <c r="AZ1873" i="20"/>
  <c r="BA1873" i="20" s="1"/>
  <c r="BB1873" i="20" s="1"/>
  <c r="AZ1905" i="20"/>
  <c r="BA1905" i="20" s="1"/>
  <c r="BB1905" i="20" s="1"/>
  <c r="AZ1937" i="20"/>
  <c r="BA1937" i="20" s="1"/>
  <c r="BB1937" i="20" s="1"/>
  <c r="AZ1969" i="20"/>
  <c r="BA1969" i="20" s="1"/>
  <c r="BB1969" i="20" s="1"/>
  <c r="AZ2001" i="20"/>
  <c r="BA2001" i="20"/>
  <c r="BB2001" i="20" s="1"/>
  <c r="AZ2033" i="20"/>
  <c r="BA2033" i="20" s="1"/>
  <c r="BB2033" i="20" s="1"/>
  <c r="AZ2065" i="20"/>
  <c r="BA2065" i="20"/>
  <c r="BB2065" i="20" s="1"/>
  <c r="AZ2097" i="20"/>
  <c r="BA2097" i="20" s="1"/>
  <c r="BB2097" i="20" s="1"/>
  <c r="AZ2129" i="20"/>
  <c r="BA2129" i="20" s="1"/>
  <c r="BB2129" i="20" s="1"/>
  <c r="AZ3566" i="20"/>
  <c r="BA3566" i="20" s="1"/>
  <c r="BB3566" i="20" s="1"/>
  <c r="AZ3598" i="20"/>
  <c r="BA3598" i="20" s="1"/>
  <c r="BB3598" i="20" s="1"/>
  <c r="AZ3630" i="20"/>
  <c r="BA3630" i="20" s="1"/>
  <c r="BB3630" i="20" s="1"/>
  <c r="AZ3662" i="20"/>
  <c r="BA3662" i="20" s="1"/>
  <c r="BB3662" i="20" s="1"/>
  <c r="AZ3694" i="20"/>
  <c r="BA3694" i="20" s="1"/>
  <c r="BB3694" i="20" s="1"/>
  <c r="AZ3726" i="20"/>
  <c r="BA3726" i="20"/>
  <c r="BB3726" i="20" s="1"/>
  <c r="AZ3798" i="20"/>
  <c r="BA3798" i="20" s="1"/>
  <c r="BB3798" i="20" s="1"/>
  <c r="AZ3854" i="20"/>
  <c r="BA3854" i="20" s="1"/>
  <c r="BB3854" i="20" s="1"/>
  <c r="AZ3438" i="20"/>
  <c r="BA3438" i="20" s="1"/>
  <c r="BB3438" i="20" s="1"/>
  <c r="AZ985" i="20"/>
  <c r="BA985" i="20" s="1"/>
  <c r="BB985" i="20" s="1"/>
  <c r="AZ1041" i="20"/>
  <c r="BA1041" i="20" s="1"/>
  <c r="BB1041" i="20" s="1"/>
  <c r="AZ1343" i="20"/>
  <c r="BA1343" i="20"/>
  <c r="BB1343" i="20" s="1"/>
  <c r="AZ1399" i="20"/>
  <c r="BA1399" i="20" s="1"/>
  <c r="BB1399" i="20" s="1"/>
  <c r="AZ1455" i="20"/>
  <c r="BA1455" i="20"/>
  <c r="BB1455" i="20" s="1"/>
  <c r="BC1282" i="20"/>
  <c r="BD1282" i="20"/>
  <c r="AZ1899" i="20"/>
  <c r="BA1899" i="20"/>
  <c r="BB1899" i="20" s="1"/>
  <c r="AZ1963" i="20"/>
  <c r="BA1963" i="20" s="1"/>
  <c r="BB1963" i="20" s="1"/>
  <c r="AZ2027" i="20"/>
  <c r="BA2027" i="20" s="1"/>
  <c r="BB2027" i="20" s="1"/>
  <c r="AZ2091" i="20"/>
  <c r="BA2091" i="20" s="1"/>
  <c r="BB2091" i="20" s="1"/>
  <c r="AZ3580" i="20"/>
  <c r="BA3580" i="20" s="1"/>
  <c r="BB3580" i="20" s="1"/>
  <c r="AZ3644" i="20"/>
  <c r="BA3644" i="20" s="1"/>
  <c r="BB3644" i="20" s="1"/>
  <c r="AZ3700" i="20"/>
  <c r="BA3700" i="20" s="1"/>
  <c r="BB3700" i="20" s="1"/>
  <c r="AZ3876" i="20"/>
  <c r="BA3876" i="20" s="1"/>
  <c r="BB3876" i="20" s="1"/>
  <c r="AZ3510" i="20"/>
  <c r="BA3510" i="20"/>
  <c r="BB3510" i="20" s="1"/>
  <c r="BC48" i="20"/>
  <c r="BD48" i="20"/>
  <c r="BC359" i="20"/>
  <c r="BD359" i="20"/>
  <c r="BC860" i="20"/>
  <c r="BD860" i="20"/>
  <c r="AZ1010" i="20"/>
  <c r="BA1010" i="20"/>
  <c r="BB1010" i="20" s="1"/>
  <c r="AZ1380" i="20"/>
  <c r="BA1380" i="20" s="1"/>
  <c r="BB1380" i="20" s="1"/>
  <c r="AZ1436" i="20"/>
  <c r="BA1436" i="20" s="1"/>
  <c r="BB1436" i="20" s="1"/>
  <c r="AZ1904" i="20"/>
  <c r="BA1904" i="20" s="1"/>
  <c r="BB1904" i="20" s="1"/>
  <c r="AZ1968" i="20"/>
  <c r="BA1968" i="20" s="1"/>
  <c r="BB1968" i="20" s="1"/>
  <c r="AZ2032" i="20"/>
  <c r="BA2032" i="20" s="1"/>
  <c r="BB2032" i="20" s="1"/>
  <c r="AZ2104" i="20"/>
  <c r="BA2104" i="20" s="1"/>
  <c r="BB2104" i="20" s="1"/>
  <c r="AZ3501" i="20"/>
  <c r="BA3501" i="20" s="1"/>
  <c r="BB3501" i="20" s="1"/>
  <c r="AZ3613" i="20"/>
  <c r="BA3613" i="20"/>
  <c r="BB3613" i="20" s="1"/>
  <c r="AZ3669" i="20"/>
  <c r="BA3669" i="20" s="1"/>
  <c r="BB3669" i="20" s="1"/>
  <c r="AZ3725" i="20"/>
  <c r="BA3725" i="20" s="1"/>
  <c r="BB3725" i="20" s="1"/>
  <c r="AZ3546" i="20"/>
  <c r="BA3546" i="20" s="1"/>
  <c r="BB3546" i="20" s="1"/>
  <c r="BC43" i="20"/>
  <c r="BD43" i="20"/>
  <c r="BC348" i="20"/>
  <c r="BD348" i="20"/>
  <c r="BC611" i="20"/>
  <c r="BD611" i="20"/>
  <c r="BC738" i="20"/>
  <c r="BD738" i="20"/>
  <c r="BD871" i="20"/>
  <c r="BC871" i="20"/>
  <c r="AZ999" i="20"/>
  <c r="BA999" i="20" s="1"/>
  <c r="BB999" i="20" s="1"/>
  <c r="AZ1345" i="20"/>
  <c r="BA1345" i="20"/>
  <c r="BB1345" i="20" s="1"/>
  <c r="AZ1401" i="20"/>
  <c r="BA1401" i="20" s="1"/>
  <c r="BB1401" i="20" s="1"/>
  <c r="BC1301" i="20"/>
  <c r="BD1301" i="20"/>
  <c r="AZ1885" i="20"/>
  <c r="BA1885" i="20" s="1"/>
  <c r="BB1885" i="20" s="1"/>
  <c r="AZ1981" i="20"/>
  <c r="BA1981" i="20" s="1"/>
  <c r="BB1981" i="20" s="1"/>
  <c r="AZ2101" i="20"/>
  <c r="BA2101" i="20" s="1"/>
  <c r="BB2101" i="20" s="1"/>
  <c r="AZ3642" i="20"/>
  <c r="BA3642" i="20" s="1"/>
  <c r="BB3642" i="20" s="1"/>
  <c r="AZ3746" i="20"/>
  <c r="BA3746" i="20" s="1"/>
  <c r="BB3746" i="20" s="1"/>
  <c r="AZ3518" i="20"/>
  <c r="BA3518" i="20"/>
  <c r="BB3518" i="20" s="1"/>
  <c r="BC1243" i="20"/>
  <c r="BD1243" i="20"/>
  <c r="AZ1893" i="20"/>
  <c r="BA1893" i="20"/>
  <c r="BB1893" i="20" s="1"/>
  <c r="AZ1989" i="20"/>
  <c r="BA1989" i="20" s="1"/>
  <c r="BB1989" i="20" s="1"/>
  <c r="AZ2061" i="20"/>
  <c r="BA2061" i="20" s="1"/>
  <c r="BB2061" i="20" s="1"/>
  <c r="AZ2133" i="20"/>
  <c r="BA2133" i="20" s="1"/>
  <c r="BB2133" i="20" s="1"/>
  <c r="AZ3618" i="20"/>
  <c r="BA3618" i="20" s="1"/>
  <c r="BB3618" i="20" s="1"/>
  <c r="AZ3770" i="20"/>
  <c r="BA3770" i="20" s="1"/>
  <c r="BB3770" i="20" s="1"/>
  <c r="BC451" i="20"/>
  <c r="BD451" i="20"/>
  <c r="BC434" i="20"/>
  <c r="BD434" i="20"/>
  <c r="BC1793" i="20"/>
  <c r="BD1793" i="20"/>
  <c r="BC215" i="20"/>
  <c r="BD215" i="20"/>
  <c r="BC413" i="20"/>
  <c r="BD413" i="20"/>
  <c r="BC412" i="20"/>
  <c r="BD412" i="20"/>
  <c r="BC1264" i="20"/>
  <c r="BD1264" i="20"/>
  <c r="BC1781" i="20"/>
  <c r="BD1781" i="20"/>
  <c r="BC455" i="20"/>
  <c r="BD455" i="20"/>
  <c r="BC438" i="20"/>
  <c r="BD438" i="20"/>
  <c r="BC1792" i="20"/>
  <c r="BD1792" i="20"/>
  <c r="BC306" i="20"/>
  <c r="BD306" i="20"/>
  <c r="BC441" i="20"/>
  <c r="BD441" i="20"/>
  <c r="BC440" i="20"/>
  <c r="BD440" i="20"/>
  <c r="BC1256" i="20"/>
  <c r="BD1256" i="20"/>
  <c r="BC1783" i="20"/>
  <c r="BD1783" i="20"/>
  <c r="AZ119" i="20"/>
  <c r="BA119" i="20" s="1"/>
  <c r="BB119" i="20" s="1"/>
  <c r="BC308" i="20"/>
  <c r="BD308" i="20"/>
  <c r="BC399" i="20"/>
  <c r="BD399" i="20"/>
  <c r="AZ875" i="20"/>
  <c r="BA875" i="20" s="1"/>
  <c r="BB875" i="20" s="1"/>
  <c r="AZ988" i="20"/>
  <c r="BA988" i="20" s="1"/>
  <c r="BB988" i="20" s="1"/>
  <c r="AZ1020" i="20"/>
  <c r="BA1020" i="20" s="1"/>
  <c r="BB1020" i="20" s="1"/>
  <c r="AZ1052" i="20"/>
  <c r="BA1052" i="20" s="1"/>
  <c r="BB1052" i="20" s="1"/>
  <c r="AZ1346" i="20"/>
  <c r="BA1346" i="20" s="1"/>
  <c r="BB1346" i="20" s="1"/>
  <c r="AZ1378" i="20"/>
  <c r="BA1378" i="20" s="1"/>
  <c r="BB1378" i="20" s="1"/>
  <c r="AZ1410" i="20"/>
  <c r="BA1410" i="20" s="1"/>
  <c r="BB1410" i="20" s="1"/>
  <c r="AZ1442" i="20"/>
  <c r="BA1442" i="20" s="1"/>
  <c r="BB1442" i="20" s="1"/>
  <c r="AZ1886" i="20"/>
  <c r="BA1886" i="20" s="1"/>
  <c r="BB1886" i="20" s="1"/>
  <c r="AZ1918" i="20"/>
  <c r="BA1918" i="20"/>
  <c r="BB1918" i="20" s="1"/>
  <c r="AZ1950" i="20"/>
  <c r="BA1950" i="20" s="1"/>
  <c r="BB1950" i="20" s="1"/>
  <c r="AZ1982" i="20"/>
  <c r="BA1982" i="20" s="1"/>
  <c r="BB1982" i="20" s="1"/>
  <c r="AZ2014" i="20"/>
  <c r="BA2014" i="20" s="1"/>
  <c r="BB2014" i="20" s="1"/>
  <c r="AZ2046" i="20"/>
  <c r="BA2046" i="20" s="1"/>
  <c r="BB2046" i="20" s="1"/>
  <c r="AZ2078" i="20"/>
  <c r="BA2078" i="20" s="1"/>
  <c r="BB2078" i="20" s="1"/>
  <c r="AZ2110" i="20"/>
  <c r="BA2110" i="20" s="1"/>
  <c r="BB2110" i="20" s="1"/>
  <c r="AZ2142" i="20"/>
  <c r="BA2142" i="20" s="1"/>
  <c r="BB2142" i="20" s="1"/>
  <c r="AZ3567" i="20"/>
  <c r="BA3567" i="20" s="1"/>
  <c r="BB3567" i="20" s="1"/>
  <c r="AZ3599" i="20"/>
  <c r="BA3599" i="20" s="1"/>
  <c r="BB3599" i="20" s="1"/>
  <c r="AZ3631" i="20"/>
  <c r="BA3631" i="20" s="1"/>
  <c r="BB3631" i="20" s="1"/>
  <c r="AZ3663" i="20"/>
  <c r="BA3663" i="20" s="1"/>
  <c r="BB3663" i="20" s="1"/>
  <c r="AZ3695" i="20"/>
  <c r="BA3695" i="20" s="1"/>
  <c r="BB3695" i="20" s="1"/>
  <c r="AZ3743" i="20"/>
  <c r="BA3743" i="20" s="1"/>
  <c r="BB3743" i="20" s="1"/>
  <c r="AZ3911" i="20"/>
  <c r="BA3911" i="20" s="1"/>
  <c r="BB3911" i="20" s="1"/>
  <c r="AZ3538" i="20"/>
  <c r="BA3538" i="20" s="1"/>
  <c r="BB3538" i="20" s="1"/>
  <c r="BD3965" i="20"/>
  <c r="BC3965" i="20"/>
  <c r="BC28" i="20"/>
  <c r="BD28" i="20"/>
  <c r="BC280" i="20"/>
  <c r="BD280" i="20"/>
  <c r="BC89" i="20"/>
  <c r="BD89" i="20"/>
  <c r="BC442" i="20"/>
  <c r="BD442" i="20"/>
  <c r="AZ1176" i="20"/>
  <c r="BA1176" i="20" s="1"/>
  <c r="BB1176" i="20" s="1"/>
  <c r="AZ1509" i="20"/>
  <c r="BA1509" i="20" s="1"/>
  <c r="BB1509" i="20" s="1"/>
  <c r="BC1273" i="20"/>
  <c r="BD1273" i="20"/>
  <c r="BC1794" i="20"/>
  <c r="BD1794" i="20"/>
  <c r="AZ2452" i="20"/>
  <c r="BA2452" i="20" s="1"/>
  <c r="BB2452" i="20" s="1"/>
  <c r="AZ1089" i="20"/>
  <c r="BA1089" i="20" s="1"/>
  <c r="BB1089" i="20" s="1"/>
  <c r="AZ1153" i="20"/>
  <c r="BA1153" i="20" s="1"/>
  <c r="BB1153" i="20" s="1"/>
  <c r="BC1330" i="20"/>
  <c r="BD1330" i="20"/>
  <c r="AZ1546" i="20"/>
  <c r="BA1546" i="20" s="1"/>
  <c r="BB1546" i="20" s="1"/>
  <c r="AZ2418" i="20"/>
  <c r="BA2418" i="20" s="1"/>
  <c r="BB2418" i="20" s="1"/>
  <c r="BC85" i="20"/>
  <c r="BD85" i="20"/>
  <c r="AZ1178" i="20"/>
  <c r="BA1178" i="20" s="1"/>
  <c r="BB1178" i="20" s="1"/>
  <c r="AZ1519" i="20"/>
  <c r="BA1519" i="20" s="1"/>
  <c r="BB1519" i="20" s="1"/>
  <c r="BC1827" i="20"/>
  <c r="BD1827" i="20"/>
  <c r="AZ2448" i="20"/>
  <c r="BA2448" i="20" s="1"/>
  <c r="BB2448" i="20" s="1"/>
  <c r="AZ1071" i="20"/>
  <c r="BA1071" i="20" s="1"/>
  <c r="BB1071" i="20" s="1"/>
  <c r="AZ1135" i="20"/>
  <c r="BA1135" i="20" s="1"/>
  <c r="BB1135" i="20" s="1"/>
  <c r="AZ1536" i="20"/>
  <c r="BA1536" i="20" s="1"/>
  <c r="BB1536" i="20" s="1"/>
  <c r="AZ1600" i="20"/>
  <c r="BA1600" i="20" s="1"/>
  <c r="BB1600" i="20" s="1"/>
  <c r="AZ2454" i="20"/>
  <c r="BA2454" i="20" s="1"/>
  <c r="BB2454" i="20" s="1"/>
  <c r="AZ984" i="20"/>
  <c r="BA984" i="20" s="1"/>
  <c r="BB984" i="20" s="1"/>
  <c r="AZ1398" i="20"/>
  <c r="BA1398" i="20"/>
  <c r="BB1398" i="20" s="1"/>
  <c r="AZ1954" i="20"/>
  <c r="BA1954" i="20" s="1"/>
  <c r="BB1954" i="20" s="1"/>
  <c r="AZ2082" i="20"/>
  <c r="BA2082" i="20" s="1"/>
  <c r="BB2082" i="20" s="1"/>
  <c r="AZ3619" i="20"/>
  <c r="BA3619" i="20" s="1"/>
  <c r="BB3619" i="20" s="1"/>
  <c r="AZ3735" i="20"/>
  <c r="BA3735" i="20" s="1"/>
  <c r="BB3735" i="20" s="1"/>
  <c r="BC637" i="20"/>
  <c r="BD637" i="20"/>
  <c r="BC676" i="20"/>
  <c r="BD676" i="20"/>
  <c r="BC730" i="20"/>
  <c r="BD730" i="20"/>
  <c r="AZ779" i="20"/>
  <c r="BA779" i="20" s="1"/>
  <c r="BB779" i="20" s="1"/>
  <c r="AZ3812" i="20"/>
  <c r="BA3812" i="20" s="1"/>
  <c r="BB3812" i="20" s="1"/>
  <c r="BC3998" i="20"/>
  <c r="BD3998" i="20"/>
  <c r="AZ155" i="20"/>
  <c r="BA155" i="20" s="1"/>
  <c r="BB155" i="20" s="1"/>
  <c r="BD869" i="20"/>
  <c r="BC869" i="20"/>
  <c r="AZ1440" i="20"/>
  <c r="BA1440" i="20" s="1"/>
  <c r="BB1440" i="20" s="1"/>
  <c r="AZ1924" i="20"/>
  <c r="BA1924" i="20" s="1"/>
  <c r="BB1924" i="20" s="1"/>
  <c r="AZ2052" i="20"/>
  <c r="BA2052" i="20" s="1"/>
  <c r="BB2052" i="20" s="1"/>
  <c r="AZ2435" i="20"/>
  <c r="BA2435" i="20" s="1"/>
  <c r="BB2435" i="20" s="1"/>
  <c r="AZ2467" i="20"/>
  <c r="BA2467" i="20" s="1"/>
  <c r="BB2467" i="20" s="1"/>
  <c r="AZ3741" i="20"/>
  <c r="BA3741" i="20"/>
  <c r="BB3741" i="20" s="1"/>
  <c r="AZ3845" i="20"/>
  <c r="BA3845" i="20" s="1"/>
  <c r="BB3845" i="20" s="1"/>
  <c r="BD3959" i="20"/>
  <c r="BC3959" i="20"/>
  <c r="AZ21" i="20"/>
  <c r="BA21" i="20" s="1"/>
  <c r="BB21" i="20" s="1"/>
  <c r="AZ156" i="20"/>
  <c r="BA156" i="20" s="1"/>
  <c r="BB156" i="20" s="1"/>
  <c r="BC1805" i="20"/>
  <c r="BD1805" i="20"/>
  <c r="AZ3930" i="20"/>
  <c r="BA3930" i="20" s="1"/>
  <c r="BB3930" i="20" s="1"/>
  <c r="BC221" i="20"/>
  <c r="BD221" i="20"/>
  <c r="AZ1136" i="20"/>
  <c r="BA1136" i="20" s="1"/>
  <c r="BB1136" i="20" s="1"/>
  <c r="AZ1565" i="20"/>
  <c r="BA1565" i="20" s="1"/>
  <c r="BB1565" i="20" s="1"/>
  <c r="BC1776" i="20"/>
  <c r="BD1776" i="20"/>
  <c r="BC1777" i="20"/>
  <c r="BD1777" i="20"/>
  <c r="AZ2479" i="20"/>
  <c r="BA2479" i="20" s="1"/>
  <c r="BB2479" i="20" s="1"/>
  <c r="BC74" i="20"/>
  <c r="BD74" i="20"/>
  <c r="AZ1077" i="20"/>
  <c r="BA1077" i="20" s="1"/>
  <c r="BB1077" i="20" s="1"/>
  <c r="AZ1141" i="20"/>
  <c r="BA1141" i="20" s="1"/>
  <c r="BB1141" i="20" s="1"/>
  <c r="AZ1534" i="20"/>
  <c r="BA1534" i="20" s="1"/>
  <c r="BB1534" i="20" s="1"/>
  <c r="AZ1610" i="20"/>
  <c r="BA1610" i="20" s="1"/>
  <c r="BB1610" i="20" s="1"/>
  <c r="BC431" i="20"/>
  <c r="BD431" i="20"/>
  <c r="AZ1138" i="20"/>
  <c r="BA1138" i="20" s="1"/>
  <c r="BB1138" i="20" s="1"/>
  <c r="AZ1607" i="20"/>
  <c r="BA1607" i="20" s="1"/>
  <c r="BB1607" i="20" s="1"/>
  <c r="AZ2432" i="20"/>
  <c r="BA2432" i="20" s="1"/>
  <c r="BB2432" i="20" s="1"/>
  <c r="AZ1075" i="20"/>
  <c r="BA1075" i="20" s="1"/>
  <c r="BB1075" i="20" s="1"/>
  <c r="AZ1139" i="20"/>
  <c r="BA1139" i="20" s="1"/>
  <c r="BB1139" i="20" s="1"/>
  <c r="AZ1492" i="20"/>
  <c r="BA1492" i="20" s="1"/>
  <c r="BB1492" i="20" s="1"/>
  <c r="AZ1556" i="20"/>
  <c r="BA1556" i="20" s="1"/>
  <c r="BB1556" i="20" s="1"/>
  <c r="AZ2482" i="20"/>
  <c r="BA2482" i="20"/>
  <c r="BB2482" i="20" s="1"/>
  <c r="AZ1422" i="20"/>
  <c r="BA1422" i="20" s="1"/>
  <c r="BB1422" i="20" s="1"/>
  <c r="AZ1946" i="20"/>
  <c r="BA1946" i="20" s="1"/>
  <c r="BB1946" i="20" s="1"/>
  <c r="AZ2074" i="20"/>
  <c r="BA2074" i="20" s="1"/>
  <c r="BB2074" i="20" s="1"/>
  <c r="AZ3683" i="20"/>
  <c r="BA3683" i="20" s="1"/>
  <c r="BB3683" i="20" s="1"/>
  <c r="AZ3807" i="20"/>
  <c r="BA3807" i="20" s="1"/>
  <c r="BB3807" i="20" s="1"/>
  <c r="BC91" i="20"/>
  <c r="BD91" i="20"/>
  <c r="BC672" i="20"/>
  <c r="BD672" i="20"/>
  <c r="BD867" i="20"/>
  <c r="BC867" i="20"/>
  <c r="AZ3868" i="20"/>
  <c r="BA3868" i="20" s="1"/>
  <c r="BB3868" i="20" s="1"/>
  <c r="AZ1046" i="20"/>
  <c r="BA1046" i="20"/>
  <c r="BB1046" i="20" s="1"/>
  <c r="AZ1432" i="20"/>
  <c r="BA1432" i="20" s="1"/>
  <c r="BB1432" i="20" s="1"/>
  <c r="AZ1980" i="20"/>
  <c r="BA1980" i="20" s="1"/>
  <c r="BB1980" i="20" s="1"/>
  <c r="AZ2108" i="20"/>
  <c r="BA2108" i="20" s="1"/>
  <c r="BB2108" i="20" s="1"/>
  <c r="AZ2437" i="20"/>
  <c r="BA2437" i="20" s="1"/>
  <c r="BB2437" i="20" s="1"/>
  <c r="AZ2469" i="20"/>
  <c r="BA2469" i="20" s="1"/>
  <c r="BB2469" i="20" s="1"/>
  <c r="AZ3769" i="20"/>
  <c r="BA3769" i="20" s="1"/>
  <c r="BB3769" i="20" s="1"/>
  <c r="BC3963" i="20"/>
  <c r="BD3963" i="20"/>
  <c r="BC495" i="20"/>
  <c r="BD495" i="20"/>
  <c r="AZ787" i="20"/>
  <c r="BA787" i="20" s="1"/>
  <c r="BB787" i="20" s="1"/>
  <c r="AZ3750" i="20"/>
  <c r="BA3750" i="20" s="1"/>
  <c r="BB3750" i="20" s="1"/>
  <c r="BC727" i="20"/>
  <c r="BD727" i="20"/>
  <c r="AZ1342" i="20"/>
  <c r="BA1342" i="20" s="1"/>
  <c r="BB1342" i="20" s="1"/>
  <c r="BD3969" i="20"/>
  <c r="BC3969" i="20"/>
  <c r="BC700" i="20"/>
  <c r="BD700" i="20"/>
  <c r="BC864" i="20"/>
  <c r="BD864" i="20"/>
  <c r="AZ1384" i="20"/>
  <c r="BA1384" i="20" s="1"/>
  <c r="BB1384" i="20" s="1"/>
  <c r="AZ2028" i="20"/>
  <c r="BA2028" i="20" s="1"/>
  <c r="BB2028" i="20" s="1"/>
  <c r="AZ2417" i="20"/>
  <c r="BA2417" i="20" s="1"/>
  <c r="BB2417" i="20" s="1"/>
  <c r="BC679" i="20"/>
  <c r="BD679" i="20"/>
  <c r="AZ3902" i="20"/>
  <c r="BA3902" i="20" s="1"/>
  <c r="BB3902" i="20" s="1"/>
  <c r="BC226" i="20"/>
  <c r="BD226" i="20"/>
  <c r="BC459" i="20"/>
  <c r="BD459" i="20"/>
  <c r="AZ1064" i="20"/>
  <c r="BA1064" i="20" s="1"/>
  <c r="BB1064" i="20" s="1"/>
  <c r="AZ1493" i="20"/>
  <c r="BA1493" i="20" s="1"/>
  <c r="BB1493" i="20" s="1"/>
  <c r="BC1803" i="20"/>
  <c r="BD1803" i="20"/>
  <c r="BC105" i="20"/>
  <c r="BD105" i="20"/>
  <c r="AZ1097" i="20"/>
  <c r="BA1097" i="20" s="1"/>
  <c r="BB1097" i="20" s="1"/>
  <c r="AZ1161" i="20"/>
  <c r="BA1161" i="20" s="1"/>
  <c r="BB1161" i="20" s="1"/>
  <c r="AZ1506" i="20"/>
  <c r="BA1506" i="20" s="1"/>
  <c r="BB1506" i="20" s="1"/>
  <c r="AZ1570" i="20"/>
  <c r="BA1570" i="20" s="1"/>
  <c r="BB1570" i="20" s="1"/>
  <c r="BC415" i="20"/>
  <c r="BD415" i="20"/>
  <c r="AZ1066" i="20"/>
  <c r="BA1066" i="20" s="1"/>
  <c r="BB1066" i="20" s="1"/>
  <c r="AZ1503" i="20"/>
  <c r="BA1503" i="20" s="1"/>
  <c r="BB1503" i="20" s="1"/>
  <c r="BC699" i="20"/>
  <c r="BD699" i="20"/>
  <c r="AZ1111" i="20"/>
  <c r="BA1111" i="20" s="1"/>
  <c r="BB1111" i="20" s="1"/>
  <c r="AZ1175" i="20"/>
  <c r="BA1175" i="20" s="1"/>
  <c r="BB1175" i="20" s="1"/>
  <c r="AZ1528" i="20"/>
  <c r="BA1528" i="20" s="1"/>
  <c r="BB1528" i="20" s="1"/>
  <c r="AZ1592" i="20"/>
  <c r="BA1592" i="20" s="1"/>
  <c r="BB1592" i="20" s="1"/>
  <c r="AZ2486" i="20"/>
  <c r="BA2486" i="20" s="1"/>
  <c r="BB2486" i="20" s="1"/>
  <c r="BC759" i="20"/>
  <c r="BD759" i="20"/>
  <c r="BC757" i="20"/>
  <c r="BD757" i="20"/>
  <c r="AZ1000" i="20"/>
  <c r="BA1000" i="20"/>
  <c r="BB1000" i="20" s="1"/>
  <c r="AZ1414" i="20"/>
  <c r="BA1414" i="20" s="1"/>
  <c r="BB1414" i="20" s="1"/>
  <c r="AZ1874" i="20"/>
  <c r="BA1874" i="20" s="1"/>
  <c r="BB1874" i="20" s="1"/>
  <c r="AZ2002" i="20"/>
  <c r="BA2002" i="20" s="1"/>
  <c r="BB2002" i="20" s="1"/>
  <c r="AZ2130" i="20"/>
  <c r="BA2130" i="20" s="1"/>
  <c r="BB2130" i="20" s="1"/>
  <c r="AZ3667" i="20"/>
  <c r="BA3667" i="20" s="1"/>
  <c r="BB3667" i="20" s="1"/>
  <c r="AZ146" i="20"/>
  <c r="BA146" i="20" s="1"/>
  <c r="BB146" i="20" s="1"/>
  <c r="BC487" i="20"/>
  <c r="BD487" i="20"/>
  <c r="BC622" i="20"/>
  <c r="BD622" i="20"/>
  <c r="AZ23" i="20"/>
  <c r="BA23" i="20" s="1"/>
  <c r="BB23" i="20" s="1"/>
  <c r="AZ1006" i="20"/>
  <c r="BA1006" i="20" s="1"/>
  <c r="BB1006" i="20" s="1"/>
  <c r="AZ1360" i="20"/>
  <c r="BA1360" i="20" s="1"/>
  <c r="BB1360" i="20" s="1"/>
  <c r="AZ1876" i="20"/>
  <c r="BA1876" i="20" s="1"/>
  <c r="BB1876" i="20" s="1"/>
  <c r="AZ2004" i="20"/>
  <c r="BA2004" i="20" s="1"/>
  <c r="BB2004" i="20" s="1"/>
  <c r="AZ2132" i="20"/>
  <c r="BA2132" i="20" s="1"/>
  <c r="BB2132" i="20" s="1"/>
  <c r="AZ2439" i="20"/>
  <c r="BA2439" i="20" s="1"/>
  <c r="BB2439" i="20" s="1"/>
  <c r="AZ3014" i="20"/>
  <c r="BA3014" i="20" s="1"/>
  <c r="BB3014" i="20" s="1"/>
  <c r="AZ148" i="20"/>
  <c r="BA148" i="20" s="1"/>
  <c r="BB148" i="20" s="1"/>
  <c r="BC503" i="20"/>
  <c r="BD503" i="20"/>
  <c r="AZ803" i="20"/>
  <c r="BA803" i="20" s="1"/>
  <c r="BB803" i="20" s="1"/>
  <c r="AZ1024" i="20"/>
  <c r="BA1024" i="20" s="1"/>
  <c r="BB1024" i="20" s="1"/>
  <c r="AZ1438" i="20"/>
  <c r="BA1438" i="20" s="1"/>
  <c r="BB1438" i="20" s="1"/>
  <c r="AZ3927" i="20"/>
  <c r="BA3927" i="20" s="1"/>
  <c r="BB3927" i="20" s="1"/>
  <c r="AZ3836" i="20"/>
  <c r="BA3836" i="20" s="1"/>
  <c r="BB3836" i="20" s="1"/>
  <c r="AZ141" i="20"/>
  <c r="BA141" i="20" s="1"/>
  <c r="BB141" i="20" s="1"/>
  <c r="AZ1996" i="20"/>
  <c r="BA1996" i="20" s="1"/>
  <c r="BB1996" i="20" s="1"/>
  <c r="AZ2425" i="20"/>
  <c r="BA2425" i="20" s="1"/>
  <c r="BB2425" i="20" s="1"/>
  <c r="AZ3785" i="20"/>
  <c r="BA3785" i="20" s="1"/>
  <c r="BB3785" i="20" s="1"/>
  <c r="BC98" i="20"/>
  <c r="BD98" i="20"/>
  <c r="BD71" i="20"/>
  <c r="BC71" i="20"/>
  <c r="BC324" i="20"/>
  <c r="BD324" i="20"/>
  <c r="AZ1120" i="20"/>
  <c r="BA1120" i="20" s="1"/>
  <c r="BB1120" i="20" s="1"/>
  <c r="AZ1581" i="20"/>
  <c r="BA1581" i="20" s="1"/>
  <c r="BB1581" i="20" s="1"/>
  <c r="AZ1117" i="20"/>
  <c r="BA1117" i="20" s="1"/>
  <c r="BB1117" i="20" s="1"/>
  <c r="AZ1181" i="20"/>
  <c r="BA1181" i="20" s="1"/>
  <c r="BB1181" i="20" s="1"/>
  <c r="AZ1526" i="20"/>
  <c r="BA1526" i="20" s="1"/>
  <c r="BB1526" i="20" s="1"/>
  <c r="BC1800" i="20"/>
  <c r="BD1800" i="20"/>
  <c r="AZ1058" i="20"/>
  <c r="BA1058" i="20" s="1"/>
  <c r="BB1058" i="20" s="1"/>
  <c r="AZ1495" i="20"/>
  <c r="BA1495" i="20" s="1"/>
  <c r="BB1495" i="20" s="1"/>
  <c r="BC101" i="20"/>
  <c r="BD101" i="20"/>
  <c r="AZ1083" i="20"/>
  <c r="BA1083" i="20" s="1"/>
  <c r="BB1083" i="20" s="1"/>
  <c r="AZ1147" i="20"/>
  <c r="BA1147" i="20" s="1"/>
  <c r="BB1147" i="20" s="1"/>
  <c r="AZ1548" i="20"/>
  <c r="BA1548" i="20" s="1"/>
  <c r="BB1548" i="20" s="1"/>
  <c r="AZ1612" i="20"/>
  <c r="BA1612" i="20" s="1"/>
  <c r="BB1612" i="20" s="1"/>
  <c r="AZ2414" i="20"/>
  <c r="BA2414" i="20" s="1"/>
  <c r="BB2414" i="20" s="1"/>
  <c r="AZ2506" i="20"/>
  <c r="BA2506" i="20" s="1"/>
  <c r="BB2506" i="20" s="1"/>
  <c r="BC88" i="20"/>
  <c r="BD88" i="20"/>
  <c r="AZ1406" i="20"/>
  <c r="BA1406" i="20" s="1"/>
  <c r="BB1406" i="20" s="1"/>
  <c r="AZ2154" i="20"/>
  <c r="BA2154" i="20" s="1"/>
  <c r="BB2154" i="20" s="1"/>
  <c r="AZ3699" i="20"/>
  <c r="BA3699" i="20" s="1"/>
  <c r="BB3699" i="20" s="1"/>
  <c r="BC612" i="20"/>
  <c r="BD612" i="20"/>
  <c r="AZ3808" i="20"/>
  <c r="BA3808" i="20" s="1"/>
  <c r="BB3808" i="20" s="1"/>
  <c r="BC96" i="20"/>
  <c r="BD96" i="20"/>
  <c r="AZ2060" i="20"/>
  <c r="BA2060" i="20" s="1"/>
  <c r="BB2060" i="20" s="1"/>
  <c r="AZ2457" i="20"/>
  <c r="BA2457" i="20" s="1"/>
  <c r="BB2457" i="20" s="1"/>
  <c r="AZ3829" i="20"/>
  <c r="BA3829" i="20" s="1"/>
  <c r="BB3829" i="20" s="1"/>
  <c r="BC1334" i="20"/>
  <c r="BD1334" i="20"/>
  <c r="BC475" i="20"/>
  <c r="BD475" i="20"/>
  <c r="AZ1084" i="20"/>
  <c r="BA1084" i="20" s="1"/>
  <c r="BB1084" i="20" s="1"/>
  <c r="AZ1116" i="20"/>
  <c r="BA1116" i="20" s="1"/>
  <c r="BB1116" i="20" s="1"/>
  <c r="AZ1148" i="20"/>
  <c r="BA1148" i="20" s="1"/>
  <c r="BB1148" i="20" s="1"/>
  <c r="AZ1180" i="20"/>
  <c r="BA1180" i="20" s="1"/>
  <c r="BB1180" i="20" s="1"/>
  <c r="AZ1505" i="20"/>
  <c r="BA1505" i="20"/>
  <c r="BB1505" i="20" s="1"/>
  <c r="AZ1537" i="20"/>
  <c r="BA1537" i="20" s="1"/>
  <c r="BB1537" i="20" s="1"/>
  <c r="AZ1569" i="20"/>
  <c r="BA1569" i="20"/>
  <c r="BB1569" i="20" s="1"/>
  <c r="AZ1601" i="20"/>
  <c r="BA1601" i="20" s="1"/>
  <c r="BB1601" i="20" s="1"/>
  <c r="AZ2507" i="20"/>
  <c r="BA2507" i="20" s="1"/>
  <c r="BB2507" i="20" s="1"/>
  <c r="AZ1582" i="20"/>
  <c r="BA1582" i="20" s="1"/>
  <c r="BB1582" i="20" s="1"/>
  <c r="AZ1614" i="20"/>
  <c r="BA1614" i="20" s="1"/>
  <c r="BB1614" i="20" s="1"/>
  <c r="AZ2442" i="20"/>
  <c r="BA2442" i="20" s="1"/>
  <c r="BB2442" i="20" s="1"/>
  <c r="AZ2488" i="20"/>
  <c r="BA2488" i="20" s="1"/>
  <c r="BB2488" i="20" s="1"/>
  <c r="BC1849" i="20"/>
  <c r="BD1849" i="20"/>
  <c r="BC93" i="20"/>
  <c r="BD93" i="20"/>
  <c r="BC692" i="20"/>
  <c r="BD692" i="20"/>
  <c r="AZ1078" i="20"/>
  <c r="BA1078" i="20" s="1"/>
  <c r="BB1078" i="20" s="1"/>
  <c r="AZ1110" i="20"/>
  <c r="BA1110" i="20" s="1"/>
  <c r="BB1110" i="20" s="1"/>
  <c r="AZ1142" i="20"/>
  <c r="BA1142" i="20" s="1"/>
  <c r="BB1142" i="20" s="1"/>
  <c r="AZ1174" i="20"/>
  <c r="BA1174" i="20" s="1"/>
  <c r="BB1174" i="20" s="1"/>
  <c r="AZ1515" i="20"/>
  <c r="BA1515" i="20" s="1"/>
  <c r="BB1515" i="20" s="1"/>
  <c r="AZ1547" i="20"/>
  <c r="BA1547" i="20" s="1"/>
  <c r="BB1547" i="20" s="1"/>
  <c r="AZ1579" i="20"/>
  <c r="BA1579" i="20" s="1"/>
  <c r="BB1579" i="20" s="1"/>
  <c r="AZ1611" i="20"/>
  <c r="BA1611" i="20" s="1"/>
  <c r="BB1611" i="20" s="1"/>
  <c r="AZ2424" i="20"/>
  <c r="BA2424" i="20"/>
  <c r="BB2424" i="20" s="1"/>
  <c r="AZ2481" i="20"/>
  <c r="BA2481" i="20" s="1"/>
  <c r="BB2481" i="20" s="1"/>
  <c r="AZ15" i="20"/>
  <c r="BA15" i="20" s="1"/>
  <c r="BB15" i="20" s="1"/>
  <c r="AZ165" i="20"/>
  <c r="BA165" i="20" s="1"/>
  <c r="BB165" i="20" s="1"/>
  <c r="AZ3795" i="20"/>
  <c r="BA3795" i="20" s="1"/>
  <c r="BB3795" i="20" s="1"/>
  <c r="AZ3835" i="20"/>
  <c r="BA3835" i="20" s="1"/>
  <c r="BB3835" i="20" s="1"/>
  <c r="AZ776" i="20"/>
  <c r="BA776" i="20" s="1"/>
  <c r="BB776" i="20" s="1"/>
  <c r="BC110" i="20"/>
  <c r="BD110" i="20"/>
  <c r="AZ780" i="20"/>
  <c r="BA780" i="20" s="1"/>
  <c r="BB780" i="20" s="1"/>
  <c r="BC358" i="20"/>
  <c r="BD358" i="20"/>
  <c r="BC329" i="20"/>
  <c r="BD329" i="20"/>
  <c r="BC606" i="20"/>
  <c r="BD606" i="20"/>
  <c r="BC626" i="20"/>
  <c r="BD626" i="20"/>
  <c r="BC746" i="20"/>
  <c r="BD746" i="20"/>
  <c r="AZ977" i="20"/>
  <c r="BA977" i="20"/>
  <c r="BB977" i="20" s="1"/>
  <c r="AZ1351" i="20"/>
  <c r="BA1351" i="20" s="1"/>
  <c r="BB1351" i="20" s="1"/>
  <c r="AZ1423" i="20"/>
  <c r="BA1423" i="20" s="1"/>
  <c r="BB1423" i="20" s="1"/>
  <c r="BC1266" i="20"/>
  <c r="BD1266" i="20"/>
  <c r="AZ1923" i="20"/>
  <c r="BA1923" i="20" s="1"/>
  <c r="BB1923" i="20" s="1"/>
  <c r="AZ1987" i="20"/>
  <c r="BA1987" i="20" s="1"/>
  <c r="BB1987" i="20" s="1"/>
  <c r="AZ2051" i="20"/>
  <c r="BA2051" i="20" s="1"/>
  <c r="BB2051" i="20" s="1"/>
  <c r="AZ2115" i="20"/>
  <c r="BA2115" i="20" s="1"/>
  <c r="BB2115" i="20" s="1"/>
  <c r="AZ3604" i="20"/>
  <c r="BA3604" i="20" s="1"/>
  <c r="BB3604" i="20" s="1"/>
  <c r="AZ3676" i="20"/>
  <c r="BA3676" i="20" s="1"/>
  <c r="BB3676" i="20" s="1"/>
  <c r="AZ3756" i="20"/>
  <c r="BA3756" i="20" s="1"/>
  <c r="BB3756" i="20" s="1"/>
  <c r="AZ3542" i="20"/>
  <c r="BA3542" i="20" s="1"/>
  <c r="BB3542" i="20" s="1"/>
  <c r="AZ127" i="20"/>
  <c r="BA127" i="20" s="1"/>
  <c r="BB127" i="20" s="1"/>
  <c r="AZ1018" i="20"/>
  <c r="BA1018" i="20" s="1"/>
  <c r="BB1018" i="20" s="1"/>
  <c r="AZ1364" i="20"/>
  <c r="BA1364" i="20" s="1"/>
  <c r="BB1364" i="20" s="1"/>
  <c r="AZ1444" i="20"/>
  <c r="BA1444" i="20" s="1"/>
  <c r="BB1444" i="20" s="1"/>
  <c r="AZ1912" i="20"/>
  <c r="BA1912" i="20"/>
  <c r="BB1912" i="20" s="1"/>
  <c r="AZ1976" i="20"/>
  <c r="BA1976" i="20" s="1"/>
  <c r="BB1976" i="20" s="1"/>
  <c r="AZ2040" i="20"/>
  <c r="BA2040" i="20" s="1"/>
  <c r="BB2040" i="20" s="1"/>
  <c r="AZ2096" i="20"/>
  <c r="BA2096" i="20" s="1"/>
  <c r="BB2096" i="20" s="1"/>
  <c r="AZ3533" i="20"/>
  <c r="BA3533" i="20" s="1"/>
  <c r="BB3533" i="20" s="1"/>
  <c r="AZ3629" i="20"/>
  <c r="BA3629" i="20" s="1"/>
  <c r="BB3629" i="20" s="1"/>
  <c r="AZ3701" i="20"/>
  <c r="BA3701" i="20" s="1"/>
  <c r="BB3701" i="20" s="1"/>
  <c r="BC50" i="20"/>
  <c r="BD50" i="20"/>
  <c r="BC212" i="20"/>
  <c r="BD212" i="20"/>
  <c r="BC334" i="20"/>
  <c r="BD334" i="20"/>
  <c r="BC624" i="20"/>
  <c r="BD624" i="20"/>
  <c r="AZ1007" i="20"/>
  <c r="BA1007" i="20" s="1"/>
  <c r="BB1007" i="20" s="1"/>
  <c r="AZ1417" i="20"/>
  <c r="BA1417" i="20"/>
  <c r="BB1417" i="20" s="1"/>
  <c r="BC1294" i="20"/>
  <c r="BD1294" i="20"/>
  <c r="AZ1877" i="20"/>
  <c r="BA1877" i="20"/>
  <c r="BB1877" i="20" s="1"/>
  <c r="AZ1973" i="20"/>
  <c r="BA1973" i="20" s="1"/>
  <c r="BB1973" i="20" s="1"/>
  <c r="AZ2077" i="20"/>
  <c r="BA2077" i="20" s="1"/>
  <c r="BB2077" i="20" s="1"/>
  <c r="AZ3650" i="20"/>
  <c r="BA3650" i="20" s="1"/>
  <c r="BB3650" i="20" s="1"/>
  <c r="AZ3550" i="20"/>
  <c r="BA3550" i="20" s="1"/>
  <c r="BB3550" i="20" s="1"/>
  <c r="BC318" i="20"/>
  <c r="BD318" i="20"/>
  <c r="BC437" i="20"/>
  <c r="BD437" i="20"/>
  <c r="BC420" i="20"/>
  <c r="BD420" i="20"/>
  <c r="BC704" i="20"/>
  <c r="BD704" i="20"/>
  <c r="BC282" i="20"/>
  <c r="BD282" i="20"/>
  <c r="BC433" i="20"/>
  <c r="BD433" i="20"/>
  <c r="BC416" i="20"/>
  <c r="BD416" i="20"/>
  <c r="BC1249" i="20"/>
  <c r="BD1249" i="20"/>
  <c r="AZ3675" i="20"/>
  <c r="BA3675" i="20" s="1"/>
  <c r="BB3675" i="20" s="1"/>
  <c r="AZ3458" i="20"/>
  <c r="BA3458" i="20" s="1"/>
  <c r="BB3458" i="20" s="1"/>
  <c r="BC51" i="20"/>
  <c r="BD51" i="20"/>
  <c r="AZ137" i="20"/>
  <c r="BA137" i="20" s="1"/>
  <c r="BB137" i="20" s="1"/>
  <c r="BC219" i="20"/>
  <c r="BD219" i="20"/>
  <c r="BC357" i="20"/>
  <c r="BD357" i="20"/>
  <c r="BC401" i="20"/>
  <c r="BD401" i="20"/>
  <c r="AZ981" i="20"/>
  <c r="BA981" i="20" s="1"/>
  <c r="BB981" i="20" s="1"/>
  <c r="AZ1013" i="20"/>
  <c r="BA1013" i="20" s="1"/>
  <c r="BB1013" i="20" s="1"/>
  <c r="AZ1045" i="20"/>
  <c r="BA1045" i="20"/>
  <c r="BB1045" i="20" s="1"/>
  <c r="AZ1339" i="20"/>
  <c r="BA1339" i="20" s="1"/>
  <c r="BB1339" i="20" s="1"/>
  <c r="AZ1371" i="20"/>
  <c r="BA1371" i="20" s="1"/>
  <c r="BB1371" i="20" s="1"/>
  <c r="AZ1403" i="20"/>
  <c r="BA1403" i="20" s="1"/>
  <c r="BB1403" i="20" s="1"/>
  <c r="AZ1435" i="20"/>
  <c r="BA1435" i="20" s="1"/>
  <c r="BB1435" i="20" s="1"/>
  <c r="BC1271" i="20"/>
  <c r="BD1271" i="20"/>
  <c r="BC1274" i="20"/>
  <c r="BD1274" i="20"/>
  <c r="AZ1879" i="20"/>
  <c r="BA1879" i="20" s="1"/>
  <c r="BB1879" i="20" s="1"/>
  <c r="AZ1911" i="20"/>
  <c r="BA1911" i="20" s="1"/>
  <c r="BB1911" i="20" s="1"/>
  <c r="AZ1943" i="20"/>
  <c r="BA1943" i="20" s="1"/>
  <c r="BB1943" i="20" s="1"/>
  <c r="AZ1975" i="20"/>
  <c r="BA1975" i="20"/>
  <c r="BB1975" i="20" s="1"/>
  <c r="AZ2007" i="20"/>
  <c r="BA2007" i="20" s="1"/>
  <c r="BB2007" i="20" s="1"/>
  <c r="AZ2039" i="20"/>
  <c r="BA2039" i="20" s="1"/>
  <c r="BB2039" i="20" s="1"/>
  <c r="AZ2071" i="20"/>
  <c r="BA2071" i="20" s="1"/>
  <c r="BB2071" i="20" s="1"/>
  <c r="AZ2103" i="20"/>
  <c r="BA2103" i="20" s="1"/>
  <c r="BB2103" i="20" s="1"/>
  <c r="AZ2135" i="20"/>
  <c r="BA2135" i="20" s="1"/>
  <c r="BB2135" i="20" s="1"/>
  <c r="AZ3545" i="20"/>
  <c r="BA3545" i="20" s="1"/>
  <c r="BB3545" i="20" s="1"/>
  <c r="AZ3592" i="20"/>
  <c r="BA3592" i="20" s="1"/>
  <c r="BB3592" i="20" s="1"/>
  <c r="AZ3624" i="20"/>
  <c r="BA3624" i="20"/>
  <c r="BB3624" i="20" s="1"/>
  <c r="AZ3656" i="20"/>
  <c r="BA3656" i="20" s="1"/>
  <c r="BB3656" i="20" s="1"/>
  <c r="AZ3688" i="20"/>
  <c r="BA3688" i="20" s="1"/>
  <c r="BB3688" i="20" s="1"/>
  <c r="AZ3720" i="20"/>
  <c r="BA3720" i="20" s="1"/>
  <c r="BB3720" i="20" s="1"/>
  <c r="AZ3816" i="20"/>
  <c r="BA3816" i="20" s="1"/>
  <c r="BB3816" i="20" s="1"/>
  <c r="AZ3856" i="20"/>
  <c r="BA3856" i="20" s="1"/>
  <c r="BB3856" i="20" s="1"/>
  <c r="AZ3430" i="20"/>
  <c r="BA3430" i="20" s="1"/>
  <c r="BB3430" i="20" s="1"/>
  <c r="AZ3558" i="20"/>
  <c r="BA3558" i="20" s="1"/>
  <c r="BB3558" i="20" s="1"/>
  <c r="AZ3569" i="20"/>
  <c r="BA3569" i="20" s="1"/>
  <c r="BB3569" i="20" s="1"/>
  <c r="AZ3601" i="20"/>
  <c r="BA3601" i="20" s="1"/>
  <c r="BB3601" i="20" s="1"/>
  <c r="AZ3633" i="20"/>
  <c r="BA3633" i="20" s="1"/>
  <c r="BB3633" i="20" s="1"/>
  <c r="AZ3665" i="20"/>
  <c r="BA3665" i="20" s="1"/>
  <c r="BB3665" i="20" s="1"/>
  <c r="AZ3697" i="20"/>
  <c r="BA3697" i="20" s="1"/>
  <c r="BB3697" i="20" s="1"/>
  <c r="AZ3801" i="20"/>
  <c r="BA3801" i="20" s="1"/>
  <c r="BB3801" i="20" s="1"/>
  <c r="AZ3434" i="20"/>
  <c r="BA3434" i="20" s="1"/>
  <c r="BB3434" i="20" s="1"/>
  <c r="AZ3562" i="20"/>
  <c r="BA3562" i="20" s="1"/>
  <c r="BB3562" i="20" s="1"/>
  <c r="BC58" i="20"/>
  <c r="BD58" i="20"/>
  <c r="BC59" i="20"/>
  <c r="BD59" i="20"/>
  <c r="BC211" i="20"/>
  <c r="BD211" i="20"/>
  <c r="BC333" i="20"/>
  <c r="BD333" i="20"/>
  <c r="BC335" i="20"/>
  <c r="BD335" i="20"/>
  <c r="BC623" i="20"/>
  <c r="BD623" i="20"/>
  <c r="BC636" i="20"/>
  <c r="BD636" i="20"/>
  <c r="BC635" i="20"/>
  <c r="BD635" i="20"/>
  <c r="AZ1003" i="20"/>
  <c r="BA1003" i="20"/>
  <c r="BB1003" i="20" s="1"/>
  <c r="AZ1035" i="20"/>
  <c r="BA1035" i="20" s="1"/>
  <c r="BB1035" i="20" s="1"/>
  <c r="AZ1365" i="20"/>
  <c r="BA1365" i="20" s="1"/>
  <c r="BB1365" i="20" s="1"/>
  <c r="AZ1397" i="20"/>
  <c r="BA1397" i="20" s="1"/>
  <c r="BB1397" i="20" s="1"/>
  <c r="AZ1429" i="20"/>
  <c r="BA1429" i="20" s="1"/>
  <c r="BB1429" i="20" s="1"/>
  <c r="BC1251" i="20"/>
  <c r="BD1251" i="20"/>
  <c r="BC1254" i="20"/>
  <c r="BD1254" i="20"/>
  <c r="BC1245" i="20"/>
  <c r="BD1245" i="20"/>
  <c r="BC1780" i="20"/>
  <c r="BD1780" i="20"/>
  <c r="BC1779" i="20"/>
  <c r="BD1779" i="20"/>
  <c r="BC1782" i="20"/>
  <c r="BD1782" i="20"/>
  <c r="AZ1881" i="20"/>
  <c r="BA1881" i="20" s="1"/>
  <c r="BB1881" i="20" s="1"/>
  <c r="AZ1913" i="20"/>
  <c r="BA1913" i="20" s="1"/>
  <c r="BB1913" i="20" s="1"/>
  <c r="AZ1945" i="20"/>
  <c r="BA1945" i="20" s="1"/>
  <c r="BB1945" i="20" s="1"/>
  <c r="AZ1977" i="20"/>
  <c r="BA1977" i="20"/>
  <c r="BB1977" i="20" s="1"/>
  <c r="AZ2009" i="20"/>
  <c r="BA2009" i="20" s="1"/>
  <c r="BB2009" i="20" s="1"/>
  <c r="AZ2041" i="20"/>
  <c r="BA2041" i="20" s="1"/>
  <c r="BB2041" i="20" s="1"/>
  <c r="AZ2073" i="20"/>
  <c r="BA2073" i="20" s="1"/>
  <c r="BB2073" i="20" s="1"/>
  <c r="AZ2105" i="20"/>
  <c r="BA2105" i="20" s="1"/>
  <c r="BB2105" i="20" s="1"/>
  <c r="AZ2137" i="20"/>
  <c r="BA2137" i="20" s="1"/>
  <c r="BB2137" i="20" s="1"/>
  <c r="AZ3574" i="20"/>
  <c r="BA3574" i="20" s="1"/>
  <c r="BB3574" i="20" s="1"/>
  <c r="AZ3606" i="20"/>
  <c r="BA3606" i="20" s="1"/>
  <c r="BB3606" i="20" s="1"/>
  <c r="AZ3638" i="20"/>
  <c r="BA3638" i="20"/>
  <c r="BB3638" i="20" s="1"/>
  <c r="AZ3670" i="20"/>
  <c r="BA3670" i="20" s="1"/>
  <c r="BB3670" i="20" s="1"/>
  <c r="AZ3702" i="20"/>
  <c r="BA3702" i="20" s="1"/>
  <c r="BB3702" i="20" s="1"/>
  <c r="AZ3734" i="20"/>
  <c r="BA3734" i="20" s="1"/>
  <c r="BB3734" i="20" s="1"/>
  <c r="AZ3862" i="20"/>
  <c r="BA3862" i="20" s="1"/>
  <c r="BB3862" i="20" s="1"/>
  <c r="AZ3470" i="20"/>
  <c r="BA3470" i="20" s="1"/>
  <c r="BB3470" i="20" s="1"/>
  <c r="AZ1001" i="20"/>
  <c r="BA1001" i="20" s="1"/>
  <c r="BB1001" i="20" s="1"/>
  <c r="AZ1049" i="20"/>
  <c r="BA1049" i="20" s="1"/>
  <c r="BB1049" i="20" s="1"/>
  <c r="AZ1359" i="20"/>
  <c r="BA1359" i="20" s="1"/>
  <c r="BB1359" i="20" s="1"/>
  <c r="AZ1415" i="20"/>
  <c r="BA1415" i="20" s="1"/>
  <c r="BB1415" i="20" s="1"/>
  <c r="BC1263" i="20"/>
  <c r="BD1263" i="20"/>
  <c r="BC1298" i="20"/>
  <c r="BD1298" i="20"/>
  <c r="AZ1915" i="20"/>
  <c r="BA1915" i="20" s="1"/>
  <c r="BB1915" i="20" s="1"/>
  <c r="AZ1979" i="20"/>
  <c r="BA1979" i="20" s="1"/>
  <c r="BB1979" i="20" s="1"/>
  <c r="AZ2043" i="20"/>
  <c r="BA2043" i="20" s="1"/>
  <c r="BB2043" i="20" s="1"/>
  <c r="AZ2107" i="20"/>
  <c r="BA2107" i="20" s="1"/>
  <c r="BB2107" i="20" s="1"/>
  <c r="AZ3596" i="20"/>
  <c r="BA3596" i="20" s="1"/>
  <c r="BB3596" i="20" s="1"/>
  <c r="AZ3660" i="20"/>
  <c r="BA3660" i="20" s="1"/>
  <c r="BB3660" i="20" s="1"/>
  <c r="AZ3732" i="20"/>
  <c r="BA3732" i="20"/>
  <c r="BB3732" i="20" s="1"/>
  <c r="AZ3908" i="20"/>
  <c r="BA3908" i="20" s="1"/>
  <c r="BB3908" i="20" s="1"/>
  <c r="BD3974" i="20"/>
  <c r="BC3974" i="20"/>
  <c r="AZ125" i="20"/>
  <c r="BA125" i="20" s="1"/>
  <c r="BB125" i="20" s="1"/>
  <c r="BC734" i="20"/>
  <c r="BD734" i="20"/>
  <c r="BC719" i="20"/>
  <c r="BD719" i="20"/>
  <c r="AZ1026" i="20"/>
  <c r="BA1026" i="20" s="1"/>
  <c r="BB1026" i="20" s="1"/>
  <c r="AZ1340" i="20"/>
  <c r="BA1340" i="20" s="1"/>
  <c r="BB1340" i="20" s="1"/>
  <c r="AZ1396" i="20"/>
  <c r="BA1396" i="20" s="1"/>
  <c r="BB1396" i="20" s="1"/>
  <c r="AZ1452" i="20"/>
  <c r="BA1452" i="20" s="1"/>
  <c r="BB1452" i="20" s="1"/>
  <c r="AZ1920" i="20"/>
  <c r="BA1920" i="20"/>
  <c r="BB1920" i="20" s="1"/>
  <c r="AZ1984" i="20"/>
  <c r="BA1984" i="20" s="1"/>
  <c r="BB1984" i="20" s="1"/>
  <c r="AZ2048" i="20"/>
  <c r="BA2048" i="20" s="1"/>
  <c r="BB2048" i="20" s="1"/>
  <c r="AZ2120" i="20"/>
  <c r="BA2120" i="20" s="1"/>
  <c r="BB2120" i="20" s="1"/>
  <c r="AZ3565" i="20"/>
  <c r="BA3565" i="20" s="1"/>
  <c r="BB3565" i="20" s="1"/>
  <c r="AZ3621" i="20"/>
  <c r="BA3621" i="20" s="1"/>
  <c r="BB3621" i="20" s="1"/>
  <c r="AZ3685" i="20"/>
  <c r="BA3685" i="20" s="1"/>
  <c r="BB3685" i="20" s="1"/>
  <c r="AZ3733" i="20"/>
  <c r="BA3733" i="20" s="1"/>
  <c r="BB3733" i="20" s="1"/>
  <c r="AZ3813" i="20"/>
  <c r="BA3813" i="20" s="1"/>
  <c r="BB3813" i="20" s="1"/>
  <c r="AZ197" i="20"/>
  <c r="BA197" i="20" s="1"/>
  <c r="BB197" i="20" s="1"/>
  <c r="BC349" i="20"/>
  <c r="BD349" i="20"/>
  <c r="BC632" i="20"/>
  <c r="BD632" i="20"/>
  <c r="AZ1015" i="20"/>
  <c r="BA1015" i="20" s="1"/>
  <c r="BB1015" i="20" s="1"/>
  <c r="AZ1361" i="20"/>
  <c r="BA1361" i="20" s="1"/>
  <c r="BB1361" i="20" s="1"/>
  <c r="AZ1409" i="20"/>
  <c r="BA1409" i="20" s="1"/>
  <c r="BB1409" i="20" s="1"/>
  <c r="BC1275" i="20"/>
  <c r="BD1275" i="20"/>
  <c r="BC1772" i="20"/>
  <c r="BD1772" i="20"/>
  <c r="AZ1909" i="20"/>
  <c r="BA1909" i="20" s="1"/>
  <c r="BB1909" i="20" s="1"/>
  <c r="AZ2013" i="20"/>
  <c r="BA2013" i="20" s="1"/>
  <c r="BB2013" i="20" s="1"/>
  <c r="AZ2125" i="20"/>
  <c r="BA2125" i="20" s="1"/>
  <c r="BB2125" i="20" s="1"/>
  <c r="AZ3521" i="20"/>
  <c r="BA3521" i="20"/>
  <c r="BB3521" i="20" s="1"/>
  <c r="AZ3666" i="20"/>
  <c r="BA3666" i="20" s="1"/>
  <c r="BB3666" i="20" s="1"/>
  <c r="AZ3786" i="20"/>
  <c r="BA3786" i="20" s="1"/>
  <c r="BB3786" i="20" s="1"/>
  <c r="AZ1377" i="20"/>
  <c r="BA1377" i="20" s="1"/>
  <c r="BB1377" i="20" s="1"/>
  <c r="BC1291" i="20"/>
  <c r="BD1291" i="20"/>
  <c r="AZ1917" i="20"/>
  <c r="BA1917" i="20" s="1"/>
  <c r="BB1917" i="20" s="1"/>
  <c r="AZ2005" i="20"/>
  <c r="BA2005" i="20" s="1"/>
  <c r="BB2005" i="20" s="1"/>
  <c r="AZ2085" i="20"/>
  <c r="BA2085" i="20" s="1"/>
  <c r="BB2085" i="20" s="1"/>
  <c r="AZ3553" i="20"/>
  <c r="BA3553" i="20" s="1"/>
  <c r="BB3553" i="20" s="1"/>
  <c r="AZ3634" i="20"/>
  <c r="BA3634" i="20" s="1"/>
  <c r="BB3634" i="20" s="1"/>
  <c r="AZ3794" i="20"/>
  <c r="BA3794" i="20"/>
  <c r="BB3794" i="20" s="1"/>
  <c r="BC467" i="20"/>
  <c r="BD467" i="20"/>
  <c r="BC450" i="20"/>
  <c r="BD450" i="20"/>
  <c r="BC1244" i="20"/>
  <c r="BD1244" i="20"/>
  <c r="BC278" i="20"/>
  <c r="BD278" i="20"/>
  <c r="BC328" i="20"/>
  <c r="BD328" i="20"/>
  <c r="BC429" i="20"/>
  <c r="BD429" i="20"/>
  <c r="BC428" i="20"/>
  <c r="BD428" i="20"/>
  <c r="BC1296" i="20"/>
  <c r="BD1296" i="20"/>
  <c r="BC407" i="20"/>
  <c r="BD407" i="20"/>
  <c r="BC471" i="20"/>
  <c r="BD471" i="20"/>
  <c r="BC454" i="20"/>
  <c r="BD454" i="20"/>
  <c r="BC1252" i="20"/>
  <c r="BD1252" i="20"/>
  <c r="BC1791" i="20"/>
  <c r="BD1791" i="20"/>
  <c r="BC213" i="20"/>
  <c r="BD213" i="20"/>
  <c r="BC457" i="20"/>
  <c r="BD457" i="20"/>
  <c r="BC456" i="20"/>
  <c r="BD456" i="20"/>
  <c r="BC1288" i="20"/>
  <c r="BD1288" i="20"/>
  <c r="BC1773" i="20"/>
  <c r="BD1773" i="20"/>
  <c r="AZ117" i="20"/>
  <c r="BA117" i="20" s="1"/>
  <c r="BB117" i="20" s="1"/>
  <c r="BC336" i="20"/>
  <c r="BD336" i="20"/>
  <c r="BC741" i="20"/>
  <c r="BD741" i="20"/>
  <c r="BC862" i="20"/>
  <c r="BD862" i="20"/>
  <c r="AZ996" i="20"/>
  <c r="BA996" i="20" s="1"/>
  <c r="BB996" i="20" s="1"/>
  <c r="AZ1028" i="20"/>
  <c r="BA1028" i="20" s="1"/>
  <c r="BB1028" i="20" s="1"/>
  <c r="AZ1354" i="20"/>
  <c r="BA1354" i="20" s="1"/>
  <c r="BB1354" i="20" s="1"/>
  <c r="AZ1386" i="20"/>
  <c r="BA1386" i="20"/>
  <c r="BB1386" i="20" s="1"/>
  <c r="AZ1418" i="20"/>
  <c r="BA1418" i="20" s="1"/>
  <c r="BB1418" i="20" s="1"/>
  <c r="AZ1450" i="20"/>
  <c r="BA1450" i="20" s="1"/>
  <c r="BB1450" i="20" s="1"/>
  <c r="AZ1894" i="20"/>
  <c r="BA1894" i="20" s="1"/>
  <c r="BB1894" i="20" s="1"/>
  <c r="AZ1926" i="20"/>
  <c r="BA1926" i="20" s="1"/>
  <c r="BB1926" i="20" s="1"/>
  <c r="AZ1958" i="20"/>
  <c r="BA1958" i="20" s="1"/>
  <c r="BB1958" i="20" s="1"/>
  <c r="AZ1990" i="20"/>
  <c r="BA1990" i="20" s="1"/>
  <c r="BB1990" i="20" s="1"/>
  <c r="AZ2022" i="20"/>
  <c r="BA2022" i="20" s="1"/>
  <c r="BB2022" i="20" s="1"/>
  <c r="AZ2054" i="20"/>
  <c r="BA2054" i="20"/>
  <c r="BB2054" i="20" s="1"/>
  <c r="AZ2086" i="20"/>
  <c r="BA2086" i="20" s="1"/>
  <c r="BB2086" i="20" s="1"/>
  <c r="AZ2118" i="20"/>
  <c r="BA2118" i="20" s="1"/>
  <c r="BB2118" i="20" s="1"/>
  <c r="AZ2150" i="20"/>
  <c r="BA2150" i="20" s="1"/>
  <c r="BB2150" i="20" s="1"/>
  <c r="AZ3575" i="20"/>
  <c r="BA3575" i="20" s="1"/>
  <c r="BB3575" i="20" s="1"/>
  <c r="AZ3607" i="20"/>
  <c r="BA3607" i="20" s="1"/>
  <c r="BB3607" i="20" s="1"/>
  <c r="AZ3639" i="20"/>
  <c r="BA3639" i="20" s="1"/>
  <c r="BB3639" i="20" s="1"/>
  <c r="AZ3671" i="20"/>
  <c r="BA3671" i="20" s="1"/>
  <c r="BB3671" i="20" s="1"/>
  <c r="AZ3703" i="20"/>
  <c r="BA3703" i="20"/>
  <c r="BB3703" i="20" s="1"/>
  <c r="AZ3751" i="20"/>
  <c r="BA3751" i="20" s="1"/>
  <c r="BB3751" i="20" s="1"/>
  <c r="AZ3442" i="20"/>
  <c r="BA3442" i="20" s="1"/>
  <c r="BB3442" i="20" s="1"/>
  <c r="BD3933" i="20"/>
  <c r="BC3933" i="20"/>
  <c r="BC46" i="20"/>
  <c r="BD46" i="20"/>
  <c r="AZ139" i="20"/>
  <c r="BA139" i="20" s="1"/>
  <c r="BB139" i="20" s="1"/>
  <c r="BC312" i="20"/>
  <c r="BD312" i="20"/>
  <c r="BC427" i="20"/>
  <c r="BD427" i="20"/>
  <c r="AZ1080" i="20"/>
  <c r="BA1080" i="20" s="1"/>
  <c r="BB1080" i="20" s="1"/>
  <c r="BC1260" i="20"/>
  <c r="BD1260" i="20"/>
  <c r="AZ1541" i="20"/>
  <c r="BA1541" i="20" s="1"/>
  <c r="BB1541" i="20" s="1"/>
  <c r="AZ2475" i="20"/>
  <c r="BA2475" i="20" s="1"/>
  <c r="BB2475" i="20" s="1"/>
  <c r="BC12" i="20"/>
  <c r="BD12" i="20"/>
  <c r="AZ1105" i="20"/>
  <c r="BA1105" i="20" s="1"/>
  <c r="BB1105" i="20" s="1"/>
  <c r="AZ1169" i="20"/>
  <c r="BA1169" i="20" s="1"/>
  <c r="BB1169" i="20" s="1"/>
  <c r="AZ1498" i="20"/>
  <c r="BA1498" i="20" s="1"/>
  <c r="BB1498" i="20" s="1"/>
  <c r="AZ1562" i="20"/>
  <c r="BA1562" i="20" s="1"/>
  <c r="BB1562" i="20" s="1"/>
  <c r="BC1815" i="20"/>
  <c r="BD1815" i="20"/>
  <c r="BC1797" i="20"/>
  <c r="BD1797" i="20"/>
  <c r="AZ2476" i="20"/>
  <c r="BA2476" i="20"/>
  <c r="BB2476" i="20" s="1"/>
  <c r="AZ1082" i="20"/>
  <c r="BA1082" i="20" s="1"/>
  <c r="BB1082" i="20" s="1"/>
  <c r="BC1300" i="20"/>
  <c r="BD1300" i="20"/>
  <c r="AZ1551" i="20"/>
  <c r="BA1551" i="20" s="1"/>
  <c r="BB1551" i="20" s="1"/>
  <c r="BC1778" i="20"/>
  <c r="BD1778" i="20"/>
  <c r="AZ2493" i="20"/>
  <c r="BA2493" i="20" s="1"/>
  <c r="BB2493" i="20" s="1"/>
  <c r="AZ1087" i="20"/>
  <c r="BA1087" i="20" s="1"/>
  <c r="BB1087" i="20" s="1"/>
  <c r="AZ1151" i="20"/>
  <c r="BA1151" i="20" s="1"/>
  <c r="BB1151" i="20" s="1"/>
  <c r="AZ1552" i="20"/>
  <c r="BA1552" i="20" s="1"/>
  <c r="BB1552" i="20" s="1"/>
  <c r="AZ1616" i="20"/>
  <c r="BA1616" i="20" s="1"/>
  <c r="BB1616" i="20" s="1"/>
  <c r="AZ2478" i="20"/>
  <c r="BA2478" i="20" s="1"/>
  <c r="BB2478" i="20" s="1"/>
  <c r="AZ1016" i="20"/>
  <c r="BA1016" i="20" s="1"/>
  <c r="BB1016" i="20" s="1"/>
  <c r="AZ1430" i="20"/>
  <c r="BA1430" i="20"/>
  <c r="BB1430" i="20" s="1"/>
  <c r="AZ1986" i="20"/>
  <c r="BA1986" i="20" s="1"/>
  <c r="BB1986" i="20" s="1"/>
  <c r="AZ2114" i="20"/>
  <c r="BA2114" i="20" s="1"/>
  <c r="BB2114" i="20" s="1"/>
  <c r="AZ3651" i="20"/>
  <c r="BA3651" i="20" s="1"/>
  <c r="BB3651" i="20" s="1"/>
  <c r="AZ3747" i="20"/>
  <c r="BA3747" i="20"/>
  <c r="BB3747" i="20" s="1"/>
  <c r="BC38" i="20"/>
  <c r="BD38" i="20"/>
  <c r="BC499" i="20"/>
  <c r="BD499" i="20"/>
  <c r="BC659" i="20"/>
  <c r="BD659" i="20"/>
  <c r="BC652" i="20"/>
  <c r="BD652" i="20"/>
  <c r="BC745" i="20"/>
  <c r="BD745" i="20"/>
  <c r="BC740" i="20"/>
  <c r="BD740" i="20"/>
  <c r="BC764" i="20"/>
  <c r="BD764" i="20"/>
  <c r="BC346" i="20"/>
  <c r="BD346" i="20"/>
  <c r="AZ990" i="20"/>
  <c r="BA990" i="20" s="1"/>
  <c r="BB990" i="20" s="1"/>
  <c r="AZ1344" i="20"/>
  <c r="BA1344" i="20" s="1"/>
  <c r="BB1344" i="20" s="1"/>
  <c r="AZ1956" i="20"/>
  <c r="BA1956" i="20" s="1"/>
  <c r="BB1956" i="20" s="1"/>
  <c r="AZ2084" i="20"/>
  <c r="BA2084" i="20"/>
  <c r="BB2084" i="20" s="1"/>
  <c r="AZ2443" i="20"/>
  <c r="BA2443" i="20" s="1"/>
  <c r="BB2443" i="20" s="1"/>
  <c r="AZ3753" i="20"/>
  <c r="BA3753" i="20" s="1"/>
  <c r="BB3753" i="20" s="1"/>
  <c r="AZ3789" i="20"/>
  <c r="BA3789" i="20" s="1"/>
  <c r="BB3789" i="20" s="1"/>
  <c r="AZ3857" i="20"/>
  <c r="BA3857" i="20" s="1"/>
  <c r="BB3857" i="20" s="1"/>
  <c r="BC83" i="20"/>
  <c r="BD83" i="20"/>
  <c r="AZ771" i="20"/>
  <c r="BA771" i="20" s="1"/>
  <c r="BB771" i="20" s="1"/>
  <c r="BC1821" i="20"/>
  <c r="BD1821" i="20"/>
  <c r="AZ3706" i="20"/>
  <c r="BA3706" i="20" s="1"/>
  <c r="BB3706" i="20" s="1"/>
  <c r="AZ24" i="20"/>
  <c r="BA24" i="20" s="1"/>
  <c r="BB24" i="20" s="1"/>
  <c r="BC323" i="20"/>
  <c r="BD323" i="20"/>
  <c r="BC426" i="20"/>
  <c r="BD426" i="20"/>
  <c r="AZ1168" i="20"/>
  <c r="BA1168" i="20" s="1"/>
  <c r="BB1168" i="20" s="1"/>
  <c r="AZ1597" i="20"/>
  <c r="BA1597" i="20" s="1"/>
  <c r="BB1597" i="20" s="1"/>
  <c r="BC1775" i="20"/>
  <c r="BD1775" i="20"/>
  <c r="BC1845" i="20"/>
  <c r="BD1845" i="20"/>
  <c r="AZ2511" i="20"/>
  <c r="BA2511" i="20"/>
  <c r="BB2511" i="20" s="1"/>
  <c r="AZ1093" i="20"/>
  <c r="BA1093" i="20" s="1"/>
  <c r="BB1093" i="20" s="1"/>
  <c r="AZ1157" i="20"/>
  <c r="BA1157" i="20" s="1"/>
  <c r="BB1157" i="20" s="1"/>
  <c r="AZ1550" i="20"/>
  <c r="BA1550" i="20" s="1"/>
  <c r="BB1550" i="20" s="1"/>
  <c r="BC1297" i="20"/>
  <c r="BD1297" i="20"/>
  <c r="AZ2466" i="20"/>
  <c r="BA2466" i="20" s="1"/>
  <c r="BB2466" i="20" s="1"/>
  <c r="BC222" i="20"/>
  <c r="BD222" i="20"/>
  <c r="AZ1170" i="20"/>
  <c r="BA1170" i="20" s="1"/>
  <c r="BB1170" i="20" s="1"/>
  <c r="AZ1511" i="20"/>
  <c r="BA1511" i="20" s="1"/>
  <c r="BB1511" i="20" s="1"/>
  <c r="BC1257" i="20"/>
  <c r="BD1257" i="20"/>
  <c r="AZ2485" i="20"/>
  <c r="BA2485" i="20" s="1"/>
  <c r="BB2485" i="20" s="1"/>
  <c r="AZ1091" i="20"/>
  <c r="BA1091" i="20" s="1"/>
  <c r="BB1091" i="20" s="1"/>
  <c r="AZ1155" i="20"/>
  <c r="BA1155" i="20" s="1"/>
  <c r="BB1155" i="20" s="1"/>
  <c r="AZ1508" i="20"/>
  <c r="BA1508" i="20" s="1"/>
  <c r="BB1508" i="20" s="1"/>
  <c r="AZ1572" i="20"/>
  <c r="BA1572" i="20"/>
  <c r="BB1572" i="20" s="1"/>
  <c r="AZ2498" i="20"/>
  <c r="BA2498" i="20" s="1"/>
  <c r="BB2498" i="20" s="1"/>
  <c r="BC758" i="20"/>
  <c r="BD758" i="20"/>
  <c r="AZ877" i="20"/>
  <c r="BA877" i="20" s="1"/>
  <c r="BB877" i="20" s="1"/>
  <c r="AZ1454" i="20"/>
  <c r="BA1454" i="20"/>
  <c r="BB1454" i="20" s="1"/>
  <c r="AZ1978" i="20"/>
  <c r="BA1978" i="20" s="1"/>
  <c r="BB1978" i="20" s="1"/>
  <c r="AZ2106" i="20"/>
  <c r="BA2106" i="20" s="1"/>
  <c r="BB2106" i="20" s="1"/>
  <c r="AZ3557" i="20"/>
  <c r="BA3557" i="20" s="1"/>
  <c r="BB3557" i="20" s="1"/>
  <c r="AZ3739" i="20"/>
  <c r="BA3739" i="20" s="1"/>
  <c r="BB3739" i="20" s="1"/>
  <c r="AZ3867" i="20"/>
  <c r="BA3867" i="20" s="1"/>
  <c r="BB3867" i="20" s="1"/>
  <c r="BD3989" i="20"/>
  <c r="BC3989" i="20"/>
  <c r="AZ3716" i="20"/>
  <c r="BA3716" i="20" s="1"/>
  <c r="BB3716" i="20" s="1"/>
  <c r="AZ3880" i="20"/>
  <c r="BA3880" i="20"/>
  <c r="BB3880" i="20" s="1"/>
  <c r="BD3994" i="20"/>
  <c r="BC3994" i="20"/>
  <c r="AZ1336" i="20"/>
  <c r="BA1336" i="20"/>
  <c r="BB1336" i="20" s="1"/>
  <c r="AZ1884" i="20"/>
  <c r="BA1884" i="20" s="1"/>
  <c r="BB1884" i="20" s="1"/>
  <c r="AZ2012" i="20"/>
  <c r="BA2012" i="20" s="1"/>
  <c r="BB2012" i="20" s="1"/>
  <c r="AZ2140" i="20"/>
  <c r="BA2140" i="20" s="1"/>
  <c r="BB2140" i="20" s="1"/>
  <c r="AZ2445" i="20"/>
  <c r="BA2445" i="20"/>
  <c r="BB2445" i="20" s="1"/>
  <c r="AZ3793" i="20"/>
  <c r="BA3793" i="20" s="1"/>
  <c r="BB3793" i="20" s="1"/>
  <c r="BD3975" i="20"/>
  <c r="BC3975" i="20"/>
  <c r="BC668" i="20"/>
  <c r="BD668" i="20"/>
  <c r="BC660" i="20"/>
  <c r="BD660" i="20"/>
  <c r="BC748" i="20"/>
  <c r="BD748" i="20"/>
  <c r="BC1809" i="20"/>
  <c r="BD1809" i="20"/>
  <c r="AZ3866" i="20"/>
  <c r="BA3866" i="20" s="1"/>
  <c r="BB3866" i="20" s="1"/>
  <c r="AZ161" i="20"/>
  <c r="BA161" i="20"/>
  <c r="BB161" i="20" s="1"/>
  <c r="AZ804" i="20"/>
  <c r="BA804" i="20" s="1"/>
  <c r="BB804" i="20" s="1"/>
  <c r="AZ1866" i="20"/>
  <c r="BA1866" i="20" s="1"/>
  <c r="BB1866" i="20" s="1"/>
  <c r="AZ3760" i="20"/>
  <c r="BA3760" i="20" s="1"/>
  <c r="BB3760" i="20" s="1"/>
  <c r="AZ163" i="20"/>
  <c r="BA163" i="20"/>
  <c r="BB163" i="20" s="1"/>
  <c r="AZ2124" i="20"/>
  <c r="BA2124" i="20" s="1"/>
  <c r="BB2124" i="20" s="1"/>
  <c r="AZ2441" i="20"/>
  <c r="BA2441" i="20" s="1"/>
  <c r="BB2441" i="20" s="1"/>
  <c r="AZ3729" i="20"/>
  <c r="BA3729" i="20" s="1"/>
  <c r="BB3729" i="20" s="1"/>
  <c r="AZ3917" i="20"/>
  <c r="BA3917" i="20"/>
  <c r="BB3917" i="20" s="1"/>
  <c r="BC754" i="20"/>
  <c r="BD754" i="20"/>
  <c r="BC1817" i="20"/>
  <c r="BD1817" i="20"/>
  <c r="BC228" i="20"/>
  <c r="BD228" i="20"/>
  <c r="BC410" i="20"/>
  <c r="BD410" i="20"/>
  <c r="AZ1096" i="20"/>
  <c r="BA1096" i="20" s="1"/>
  <c r="BB1096" i="20" s="1"/>
  <c r="AZ1525" i="20"/>
  <c r="BA1525" i="20" s="1"/>
  <c r="BB1525" i="20" s="1"/>
  <c r="AZ2436" i="20"/>
  <c r="BA2436" i="20" s="1"/>
  <c r="BB2436" i="20" s="1"/>
  <c r="BC705" i="20"/>
  <c r="BD705" i="20"/>
  <c r="AZ1113" i="20"/>
  <c r="BA1113" i="20" s="1"/>
  <c r="BB1113" i="20" s="1"/>
  <c r="AZ1177" i="20"/>
  <c r="BA1177" i="20" s="1"/>
  <c r="BB1177" i="20" s="1"/>
  <c r="AZ1522" i="20"/>
  <c r="BA1522" i="20" s="1"/>
  <c r="BB1522" i="20" s="1"/>
  <c r="AZ1602" i="20"/>
  <c r="BA1602" i="20"/>
  <c r="BB1602" i="20" s="1"/>
  <c r="AZ1098" i="20"/>
  <c r="BA1098" i="20" s="1"/>
  <c r="BB1098" i="20" s="1"/>
  <c r="AZ1535" i="20"/>
  <c r="BA1535" i="20" s="1"/>
  <c r="BB1535" i="20" s="1"/>
  <c r="AZ2416" i="20"/>
  <c r="BA2416" i="20" s="1"/>
  <c r="BB2416" i="20" s="1"/>
  <c r="AZ1063" i="20"/>
  <c r="BA1063" i="20" s="1"/>
  <c r="BB1063" i="20" s="1"/>
  <c r="AZ1127" i="20"/>
  <c r="BA1127" i="20" s="1"/>
  <c r="BB1127" i="20" s="1"/>
  <c r="BC1322" i="20"/>
  <c r="BD1322" i="20"/>
  <c r="AZ1544" i="20"/>
  <c r="BA1544" i="20" s="1"/>
  <c r="BB1544" i="20" s="1"/>
  <c r="AZ1608" i="20"/>
  <c r="BA1608" i="20" s="1"/>
  <c r="BB1608" i="20" s="1"/>
  <c r="AZ2502" i="20"/>
  <c r="BA2502" i="20" s="1"/>
  <c r="BB2502" i="20" s="1"/>
  <c r="BC60" i="20"/>
  <c r="BD60" i="20"/>
  <c r="BC726" i="20"/>
  <c r="BD726" i="20"/>
  <c r="AZ788" i="20"/>
  <c r="BA788" i="20" s="1"/>
  <c r="BB788" i="20" s="1"/>
  <c r="AZ1032" i="20"/>
  <c r="BA1032" i="20" s="1"/>
  <c r="BB1032" i="20" s="1"/>
  <c r="AZ1446" i="20"/>
  <c r="BA1446" i="20" s="1"/>
  <c r="BB1446" i="20" s="1"/>
  <c r="AZ1906" i="20"/>
  <c r="BA1906" i="20" s="1"/>
  <c r="BB1906" i="20" s="1"/>
  <c r="AZ2034" i="20"/>
  <c r="BA2034" i="20" s="1"/>
  <c r="BB2034" i="20" s="1"/>
  <c r="AZ3525" i="20"/>
  <c r="BA3525" i="20"/>
  <c r="BB3525" i="20" s="1"/>
  <c r="AZ3707" i="20"/>
  <c r="BA3707" i="20" s="1"/>
  <c r="BB3707" i="20" s="1"/>
  <c r="AZ3871" i="20"/>
  <c r="BA3871" i="20" s="1"/>
  <c r="BB3871" i="20" s="1"/>
  <c r="AZ162" i="20"/>
  <c r="BA162" i="20" s="1"/>
  <c r="BB162" i="20" s="1"/>
  <c r="BC617" i="20"/>
  <c r="BD617" i="20"/>
  <c r="BC675" i="20"/>
  <c r="BD675" i="20"/>
  <c r="AZ3748" i="20"/>
  <c r="BA3748" i="20"/>
  <c r="BB3748" i="20" s="1"/>
  <c r="AZ3872" i="20"/>
  <c r="BA3872" i="20" s="1"/>
  <c r="BB3872" i="20" s="1"/>
  <c r="BD3946" i="20"/>
  <c r="BC3946" i="20"/>
  <c r="BC56" i="20"/>
  <c r="BD56" i="20"/>
  <c r="BC735" i="20"/>
  <c r="BD735" i="20"/>
  <c r="AZ1038" i="20"/>
  <c r="BA1038" i="20" s="1"/>
  <c r="BB1038" i="20" s="1"/>
  <c r="AZ1392" i="20"/>
  <c r="BA1392" i="20" s="1"/>
  <c r="BB1392" i="20" s="1"/>
  <c r="AZ1908" i="20"/>
  <c r="BA1908" i="20" s="1"/>
  <c r="BB1908" i="20" s="1"/>
  <c r="AZ2036" i="20"/>
  <c r="BA2036" i="20" s="1"/>
  <c r="BB2036" i="20" s="1"/>
  <c r="AZ2415" i="20"/>
  <c r="BA2415" i="20" s="1"/>
  <c r="BB2415" i="20" s="1"/>
  <c r="AZ2447" i="20"/>
  <c r="BA2447" i="20"/>
  <c r="BB2447" i="20" s="1"/>
  <c r="AZ3805" i="20"/>
  <c r="BA3805" i="20" s="1"/>
  <c r="BB3805" i="20" s="1"/>
  <c r="AZ164" i="20"/>
  <c r="BA164" i="20" s="1"/>
  <c r="BB164" i="20" s="1"/>
  <c r="BC648" i="20"/>
  <c r="BD648" i="20"/>
  <c r="AZ768" i="20"/>
  <c r="BA768" i="20" s="1"/>
  <c r="BB768" i="20" s="1"/>
  <c r="BC1813" i="20"/>
  <c r="BD1813" i="20"/>
  <c r="AZ3730" i="20"/>
  <c r="BA3730" i="20"/>
  <c r="BB3730" i="20" s="1"/>
  <c r="AZ3914" i="20"/>
  <c r="BA3914" i="20" s="1"/>
  <c r="BB3914" i="20" s="1"/>
  <c r="AZ1930" i="20"/>
  <c r="BA1930" i="20" s="1"/>
  <c r="BB1930" i="20" s="1"/>
  <c r="BC3981" i="20"/>
  <c r="BD3981" i="20"/>
  <c r="BC749" i="20"/>
  <c r="BD749" i="20"/>
  <c r="AZ1352" i="20"/>
  <c r="BA1352" i="20" s="1"/>
  <c r="BB1352" i="20" s="1"/>
  <c r="AZ2092" i="20"/>
  <c r="BA2092" i="20"/>
  <c r="BB2092" i="20" s="1"/>
  <c r="AZ2449" i="20"/>
  <c r="BA2449" i="20" s="1"/>
  <c r="BB2449" i="20" s="1"/>
  <c r="AZ3841" i="20"/>
  <c r="BA3841" i="20" s="1"/>
  <c r="BB3841" i="20" s="1"/>
  <c r="BC651" i="20"/>
  <c r="BD651" i="20"/>
  <c r="BC397" i="20"/>
  <c r="BD397" i="20"/>
  <c r="BC458" i="20"/>
  <c r="BD458" i="20"/>
  <c r="AZ1152" i="20"/>
  <c r="BA1152" i="20" s="1"/>
  <c r="BB1152" i="20" s="1"/>
  <c r="AZ1613" i="20"/>
  <c r="BA1613" i="20" s="1"/>
  <c r="BB1613" i="20" s="1"/>
  <c r="AZ2444" i="20"/>
  <c r="BA2444" i="20"/>
  <c r="BB2444" i="20" s="1"/>
  <c r="AZ1069" i="20"/>
  <c r="BA1069" i="20" s="1"/>
  <c r="BB1069" i="20" s="1"/>
  <c r="AZ1133" i="20"/>
  <c r="BA1133" i="20" s="1"/>
  <c r="BB1133" i="20" s="1"/>
  <c r="BC1314" i="20"/>
  <c r="BD1314" i="20"/>
  <c r="AZ1542" i="20"/>
  <c r="BA1542" i="20" s="1"/>
  <c r="BB1542" i="20" s="1"/>
  <c r="AZ2434" i="20"/>
  <c r="BA2434" i="20" s="1"/>
  <c r="BB2434" i="20" s="1"/>
  <c r="BC232" i="20"/>
  <c r="BD232" i="20"/>
  <c r="BC462" i="20"/>
  <c r="BD462" i="20"/>
  <c r="AZ1090" i="20"/>
  <c r="BA1090" i="20"/>
  <c r="BB1090" i="20" s="1"/>
  <c r="AZ1527" i="20"/>
  <c r="BA1527" i="20" s="1"/>
  <c r="BB1527" i="20" s="1"/>
  <c r="AZ1099" i="20"/>
  <c r="BA1099" i="20" s="1"/>
  <c r="BB1099" i="20" s="1"/>
  <c r="AZ1163" i="20"/>
  <c r="BA1163" i="20" s="1"/>
  <c r="BB1163" i="20" s="1"/>
  <c r="AZ1500" i="20"/>
  <c r="BA1500" i="20" s="1"/>
  <c r="BB1500" i="20" s="1"/>
  <c r="AZ1564" i="20"/>
  <c r="BA1564" i="20" s="1"/>
  <c r="BB1564" i="20" s="1"/>
  <c r="BC1807" i="20"/>
  <c r="BD1807" i="20"/>
  <c r="AZ2446" i="20"/>
  <c r="BA2446" i="20" s="1"/>
  <c r="BB2446" i="20" s="1"/>
  <c r="AZ992" i="20"/>
  <c r="BA992" i="20" s="1"/>
  <c r="BB992" i="20" s="1"/>
  <c r="AZ1898" i="20"/>
  <c r="BA1898" i="20" s="1"/>
  <c r="BB1898" i="20" s="1"/>
  <c r="AZ3731" i="20"/>
  <c r="BA3731" i="20" s="1"/>
  <c r="BB3731" i="20" s="1"/>
  <c r="BC609" i="20"/>
  <c r="BD609" i="20"/>
  <c r="BC731" i="20"/>
  <c r="BD731" i="20"/>
  <c r="AZ3928" i="20"/>
  <c r="BA3928" i="20" s="1"/>
  <c r="BB3928" i="20" s="1"/>
  <c r="AZ1448" i="20"/>
  <c r="BA1448" i="20"/>
  <c r="BB1448" i="20" s="1"/>
  <c r="AZ152" i="20"/>
  <c r="BA152" i="20" s="1"/>
  <c r="BB152" i="20" s="1"/>
  <c r="BC753" i="20"/>
  <c r="BD753" i="20"/>
  <c r="AZ3890" i="20"/>
  <c r="BA3890" i="20" s="1"/>
  <c r="BB3890" i="20" s="1"/>
  <c r="AZ1060" i="20"/>
  <c r="BA1060" i="20"/>
  <c r="BB1060" i="20" s="1"/>
  <c r="AZ1092" i="20"/>
  <c r="BA1092" i="20" s="1"/>
  <c r="BB1092" i="20" s="1"/>
  <c r="AZ1124" i="20"/>
  <c r="BA1124" i="20" s="1"/>
  <c r="BB1124" i="20" s="1"/>
  <c r="AZ1156" i="20"/>
  <c r="BA1156" i="20" s="1"/>
  <c r="BB1156" i="20" s="1"/>
  <c r="AZ1513" i="20"/>
  <c r="BA1513" i="20" s="1"/>
  <c r="BB1513" i="20" s="1"/>
  <c r="AZ1545" i="20"/>
  <c r="BA1545" i="20" s="1"/>
  <c r="BB1545" i="20" s="1"/>
  <c r="AZ1577" i="20"/>
  <c r="BA1577" i="20" s="1"/>
  <c r="BB1577" i="20" s="1"/>
  <c r="AZ1609" i="20"/>
  <c r="BA1609" i="20" s="1"/>
  <c r="BB1609" i="20" s="1"/>
  <c r="AZ2483" i="20"/>
  <c r="BA2483" i="20"/>
  <c r="BB2483" i="20" s="1"/>
  <c r="AZ1590" i="20"/>
  <c r="BA1590" i="20" s="1"/>
  <c r="BB1590" i="20" s="1"/>
  <c r="AZ2458" i="20"/>
  <c r="BA2458" i="20" s="1"/>
  <c r="BB2458" i="20" s="1"/>
  <c r="AZ2496" i="20"/>
  <c r="BA2496" i="20" s="1"/>
  <c r="BB2496" i="20" s="1"/>
  <c r="BC230" i="20"/>
  <c r="BD230" i="20"/>
  <c r="AZ1054" i="20"/>
  <c r="BA1054" i="20" s="1"/>
  <c r="BB1054" i="20" s="1"/>
  <c r="AZ1086" i="20"/>
  <c r="BA1086" i="20" s="1"/>
  <c r="BB1086" i="20" s="1"/>
  <c r="AZ1118" i="20"/>
  <c r="BA1118" i="20" s="1"/>
  <c r="BB1118" i="20" s="1"/>
  <c r="AZ1150" i="20"/>
  <c r="BA1150" i="20"/>
  <c r="BB1150" i="20" s="1"/>
  <c r="AZ1182" i="20"/>
  <c r="BA1182" i="20" s="1"/>
  <c r="BB1182" i="20" s="1"/>
  <c r="AZ1523" i="20"/>
  <c r="BA1523" i="20" s="1"/>
  <c r="BB1523" i="20" s="1"/>
  <c r="AZ1555" i="20"/>
  <c r="BA1555" i="20" s="1"/>
  <c r="BB1555" i="20" s="1"/>
  <c r="AZ1587" i="20"/>
  <c r="BA1587" i="20" s="1"/>
  <c r="BB1587" i="20" s="1"/>
  <c r="AZ2440" i="20"/>
  <c r="BA2440" i="20" s="1"/>
  <c r="BB2440" i="20" s="1"/>
  <c r="AZ2489" i="20"/>
  <c r="BA2489" i="20" s="1"/>
  <c r="BB2489" i="20" s="1"/>
  <c r="BC104" i="20"/>
  <c r="BD104" i="20"/>
  <c r="BC103" i="20"/>
  <c r="BD103" i="20"/>
  <c r="BC599" i="20"/>
  <c r="BD599" i="20"/>
  <c r="BC698" i="20"/>
  <c r="BD698" i="20"/>
  <c r="BC707" i="20"/>
  <c r="BD707" i="20"/>
  <c r="AZ151" i="20"/>
  <c r="BA151" i="20" s="1"/>
  <c r="BB151" i="20" s="1"/>
  <c r="BC355" i="20"/>
  <c r="BD355" i="20"/>
  <c r="BC605" i="20"/>
  <c r="BD605" i="20"/>
  <c r="BC625" i="20"/>
  <c r="BD625" i="20"/>
  <c r="BC634" i="20"/>
  <c r="BD634" i="20"/>
  <c r="BC747" i="20"/>
  <c r="BD747" i="20"/>
  <c r="AZ993" i="20"/>
  <c r="BA993" i="20" s="1"/>
  <c r="BB993" i="20" s="1"/>
  <c r="AZ1367" i="20"/>
  <c r="BA1367" i="20" s="1"/>
  <c r="BB1367" i="20" s="1"/>
  <c r="AZ1447" i="20"/>
  <c r="BA1447" i="20"/>
  <c r="BB1447" i="20" s="1"/>
  <c r="AZ1875" i="20"/>
  <c r="BA1875" i="20" s="1"/>
  <c r="BB1875" i="20" s="1"/>
  <c r="AZ1939" i="20"/>
  <c r="BA1939" i="20" s="1"/>
  <c r="BB1939" i="20" s="1"/>
  <c r="AZ2003" i="20"/>
  <c r="BA2003" i="20" s="1"/>
  <c r="BB2003" i="20" s="1"/>
  <c r="AZ2067" i="20"/>
  <c r="BA2067" i="20"/>
  <c r="BB2067" i="20" s="1"/>
  <c r="AZ2131" i="20"/>
  <c r="BA2131" i="20" s="1"/>
  <c r="BB2131" i="20" s="1"/>
  <c r="AZ3497" i="20"/>
  <c r="BA3497" i="20" s="1"/>
  <c r="BB3497" i="20" s="1"/>
  <c r="AZ3620" i="20"/>
  <c r="BA3620" i="20" s="1"/>
  <c r="BB3620" i="20" s="1"/>
  <c r="AZ3692" i="20"/>
  <c r="BA3692" i="20"/>
  <c r="BB3692" i="20" s="1"/>
  <c r="AZ1034" i="20"/>
  <c r="BA1034" i="20" s="1"/>
  <c r="BB1034" i="20" s="1"/>
  <c r="AZ1388" i="20"/>
  <c r="BA1388" i="20" s="1"/>
  <c r="BB1388" i="20" s="1"/>
  <c r="AZ1864" i="20"/>
  <c r="BA1864" i="20" s="1"/>
  <c r="BB1864" i="20" s="1"/>
  <c r="AZ1928" i="20"/>
  <c r="BA1928" i="20" s="1"/>
  <c r="BB1928" i="20" s="1"/>
  <c r="AZ1992" i="20"/>
  <c r="BA1992" i="20" s="1"/>
  <c r="BB1992" i="20" s="1"/>
  <c r="AZ2056" i="20"/>
  <c r="BA2056" i="20" s="1"/>
  <c r="BB2056" i="20" s="1"/>
  <c r="AZ2112" i="20"/>
  <c r="BA2112" i="20" s="1"/>
  <c r="BB2112" i="20" s="1"/>
  <c r="AZ3573" i="20"/>
  <c r="BA3573" i="20"/>
  <c r="BB3573" i="20" s="1"/>
  <c r="AZ3645" i="20"/>
  <c r="BA3645" i="20" s="1"/>
  <c r="BB3645" i="20" s="1"/>
  <c r="AZ3717" i="20"/>
  <c r="BA3717" i="20" s="1"/>
  <c r="BB3717" i="20" s="1"/>
  <c r="BC36" i="20"/>
  <c r="BD36" i="20"/>
  <c r="BC288" i="20"/>
  <c r="BD288" i="20"/>
  <c r="BC640" i="20"/>
  <c r="BD640" i="20"/>
  <c r="AZ1023" i="20"/>
  <c r="BA1023" i="20" s="1"/>
  <c r="BB1023" i="20" s="1"/>
  <c r="AZ1337" i="20"/>
  <c r="BA1337" i="20" s="1"/>
  <c r="BB1337" i="20" s="1"/>
  <c r="AZ1441" i="20"/>
  <c r="BA1441" i="20"/>
  <c r="BB1441" i="20" s="1"/>
  <c r="BC1253" i="20"/>
  <c r="BD1253" i="20"/>
  <c r="AZ1901" i="20"/>
  <c r="BA1901" i="20"/>
  <c r="BB1901" i="20" s="1"/>
  <c r="AZ1997" i="20"/>
  <c r="BA1997" i="20" s="1"/>
  <c r="BB1997" i="20" s="1"/>
  <c r="AZ2109" i="20"/>
  <c r="BA2109" i="20" s="1"/>
  <c r="BB2109" i="20" s="1"/>
  <c r="AZ3570" i="20"/>
  <c r="BA3570" i="20" s="1"/>
  <c r="BB3570" i="20" s="1"/>
  <c r="AZ3674" i="20"/>
  <c r="BA3674" i="20" s="1"/>
  <c r="BB3674" i="20" s="1"/>
  <c r="AZ3802" i="20"/>
  <c r="BA3802" i="20" s="1"/>
  <c r="BB3802" i="20" s="1"/>
  <c r="BC270" i="20"/>
  <c r="BD270" i="20"/>
  <c r="BC327" i="20"/>
  <c r="BD327" i="20"/>
  <c r="BC453" i="20"/>
  <c r="BD453" i="20"/>
  <c r="BC436" i="20"/>
  <c r="BD436" i="20"/>
  <c r="BC298" i="20"/>
  <c r="BD298" i="20"/>
  <c r="BC449" i="20"/>
  <c r="BD449" i="20"/>
  <c r="BC432" i="20"/>
  <c r="BD432" i="20"/>
  <c r="BC1789" i="20"/>
  <c r="BD1789" i="20"/>
  <c r="AZ3715" i="20"/>
  <c r="BA3715" i="20" s="1"/>
  <c r="BB3715" i="20" s="1"/>
  <c r="AZ3490" i="20"/>
  <c r="BA3490" i="20" s="1"/>
  <c r="BB3490" i="20" s="1"/>
  <c r="BC57" i="20"/>
  <c r="BD57" i="20"/>
  <c r="AZ205" i="20"/>
  <c r="BA205" i="20" s="1"/>
  <c r="BB205" i="20" s="1"/>
  <c r="BC217" i="20"/>
  <c r="BD217" i="20"/>
  <c r="BC342" i="20"/>
  <c r="BD342" i="20"/>
  <c r="BC351" i="20"/>
  <c r="BD351" i="20"/>
  <c r="AZ989" i="20"/>
  <c r="BA989" i="20" s="1"/>
  <c r="BB989" i="20" s="1"/>
  <c r="AZ1021" i="20"/>
  <c r="BA1021" i="20"/>
  <c r="BB1021" i="20" s="1"/>
  <c r="AZ1053" i="20"/>
  <c r="BA1053" i="20" s="1"/>
  <c r="BB1053" i="20" s="1"/>
  <c r="AZ1347" i="20"/>
  <c r="BA1347" i="20" s="1"/>
  <c r="BB1347" i="20" s="1"/>
  <c r="AZ1379" i="20"/>
  <c r="BA1379" i="20" s="1"/>
  <c r="BB1379" i="20" s="1"/>
  <c r="AZ1411" i="20"/>
  <c r="BA1411" i="20"/>
  <c r="BB1411" i="20" s="1"/>
  <c r="AZ1443" i="20"/>
  <c r="BA1443" i="20" s="1"/>
  <c r="BB1443" i="20" s="1"/>
  <c r="BC1287" i="20"/>
  <c r="BD1287" i="20"/>
  <c r="BC1290" i="20"/>
  <c r="BD1290" i="20"/>
  <c r="AZ1887" i="20"/>
  <c r="BA1887" i="20" s="1"/>
  <c r="BB1887" i="20" s="1"/>
  <c r="AZ1919" i="20"/>
  <c r="BA1919" i="20" s="1"/>
  <c r="BB1919" i="20" s="1"/>
  <c r="AZ1951" i="20"/>
  <c r="BA1951" i="20"/>
  <c r="BB1951" i="20" s="1"/>
  <c r="AZ1983" i="20"/>
  <c r="BA1983" i="20" s="1"/>
  <c r="BB1983" i="20" s="1"/>
  <c r="AZ2015" i="20"/>
  <c r="BA2015" i="20" s="1"/>
  <c r="BB2015" i="20" s="1"/>
  <c r="AZ2047" i="20"/>
  <c r="BA2047" i="20" s="1"/>
  <c r="BB2047" i="20" s="1"/>
  <c r="AZ2079" i="20"/>
  <c r="BA2079" i="20" s="1"/>
  <c r="BB2079" i="20" s="1"/>
  <c r="AZ2111" i="20"/>
  <c r="BA2111" i="20" s="1"/>
  <c r="BB2111" i="20" s="1"/>
  <c r="AZ2143" i="20"/>
  <c r="BA2143" i="20" s="1"/>
  <c r="BB2143" i="20" s="1"/>
  <c r="AZ3568" i="20"/>
  <c r="BA3568" i="20" s="1"/>
  <c r="BB3568" i="20" s="1"/>
  <c r="AZ3600" i="20"/>
  <c r="BA3600" i="20"/>
  <c r="BB3600" i="20" s="1"/>
  <c r="AZ3632" i="20"/>
  <c r="BA3632" i="20" s="1"/>
  <c r="BB3632" i="20" s="1"/>
  <c r="AZ3664" i="20"/>
  <c r="BA3664" i="20" s="1"/>
  <c r="BB3664" i="20" s="1"/>
  <c r="AZ3696" i="20"/>
  <c r="BA3696" i="20" s="1"/>
  <c r="BB3696" i="20" s="1"/>
  <c r="AZ3728" i="20"/>
  <c r="BA3728" i="20" s="1"/>
  <c r="BB3728" i="20" s="1"/>
  <c r="AZ3864" i="20"/>
  <c r="BA3864" i="20" s="1"/>
  <c r="BB3864" i="20" s="1"/>
  <c r="AZ3462" i="20"/>
  <c r="BA3462" i="20" s="1"/>
  <c r="BB3462" i="20" s="1"/>
  <c r="AZ3577" i="20"/>
  <c r="BA3577" i="20" s="1"/>
  <c r="BB3577" i="20" s="1"/>
  <c r="AZ3609" i="20"/>
  <c r="BA3609" i="20"/>
  <c r="BB3609" i="20" s="1"/>
  <c r="AZ3641" i="20"/>
  <c r="BA3641" i="20" s="1"/>
  <c r="BB3641" i="20" s="1"/>
  <c r="AZ3673" i="20"/>
  <c r="BA3673" i="20" s="1"/>
  <c r="BB3673" i="20" s="1"/>
  <c r="AZ3705" i="20"/>
  <c r="BA3705" i="20" s="1"/>
  <c r="BB3705" i="20" s="1"/>
  <c r="AZ3817" i="20"/>
  <c r="BA3817" i="20" s="1"/>
  <c r="BB3817" i="20" s="1"/>
  <c r="AZ3913" i="20"/>
  <c r="BA3913" i="20" s="1"/>
  <c r="BB3913" i="20" s="1"/>
  <c r="AZ3466" i="20"/>
  <c r="BA3466" i="20" s="1"/>
  <c r="BB3466" i="20" s="1"/>
  <c r="BD3955" i="20"/>
  <c r="BC3955" i="20"/>
  <c r="BC55" i="20"/>
  <c r="BD55" i="20"/>
  <c r="AZ131" i="20"/>
  <c r="BA131" i="20" s="1"/>
  <c r="BB131" i="20" s="1"/>
  <c r="BC272" i="20"/>
  <c r="BD272" i="20"/>
  <c r="BC322" i="20"/>
  <c r="BD322" i="20"/>
  <c r="BC325" i="20"/>
  <c r="BD325" i="20"/>
  <c r="BC614" i="20"/>
  <c r="BD614" i="20"/>
  <c r="BC644" i="20"/>
  <c r="BD644" i="20"/>
  <c r="BC643" i="20"/>
  <c r="BD643" i="20"/>
  <c r="AZ979" i="20"/>
  <c r="BA979" i="20"/>
  <c r="BB979" i="20" s="1"/>
  <c r="AZ1011" i="20"/>
  <c r="BA1011" i="20" s="1"/>
  <c r="BB1011" i="20" s="1"/>
  <c r="AZ1043" i="20"/>
  <c r="BA1043" i="20" s="1"/>
  <c r="BB1043" i="20" s="1"/>
  <c r="AZ1341" i="20"/>
  <c r="BA1341" i="20" s="1"/>
  <c r="BB1341" i="20" s="1"/>
  <c r="AZ1373" i="20"/>
  <c r="BA1373" i="20" s="1"/>
  <c r="BB1373" i="20" s="1"/>
  <c r="AZ1405" i="20"/>
  <c r="BA1405" i="20" s="1"/>
  <c r="BB1405" i="20" s="1"/>
  <c r="AZ1437" i="20"/>
  <c r="BA1437" i="20" s="1"/>
  <c r="BB1437" i="20" s="1"/>
  <c r="BC1267" i="20"/>
  <c r="BD1267" i="20"/>
  <c r="BC1270" i="20"/>
  <c r="BD1270" i="20"/>
  <c r="BC1261" i="20"/>
  <c r="BD1261" i="20"/>
  <c r="BC1796" i="20"/>
  <c r="BD1796" i="20"/>
  <c r="BC1795" i="20"/>
  <c r="BD1795" i="20"/>
  <c r="BC1798" i="20"/>
  <c r="BD1798" i="20"/>
  <c r="AZ1889" i="20"/>
  <c r="BA1889" i="20" s="1"/>
  <c r="BB1889" i="20" s="1"/>
  <c r="AZ1921" i="20"/>
  <c r="BA1921" i="20"/>
  <c r="BB1921" i="20" s="1"/>
  <c r="AZ1953" i="20"/>
  <c r="BA1953" i="20" s="1"/>
  <c r="BB1953" i="20" s="1"/>
  <c r="AZ1985" i="20"/>
  <c r="BA1985" i="20" s="1"/>
  <c r="BB1985" i="20" s="1"/>
  <c r="AZ2017" i="20"/>
  <c r="BA2017" i="20" s="1"/>
  <c r="BB2017" i="20" s="1"/>
  <c r="AZ2049" i="20"/>
  <c r="BA2049" i="20" s="1"/>
  <c r="BB2049" i="20" s="1"/>
  <c r="AZ2081" i="20"/>
  <c r="BA2081" i="20" s="1"/>
  <c r="BB2081" i="20" s="1"/>
  <c r="AZ2113" i="20"/>
  <c r="BA2113" i="20" s="1"/>
  <c r="BB2113" i="20" s="1"/>
  <c r="AZ2145" i="20"/>
  <c r="BA2145" i="20" s="1"/>
  <c r="BB2145" i="20" s="1"/>
  <c r="AZ3505" i="20"/>
  <c r="BA3505" i="20"/>
  <c r="BB3505" i="20" s="1"/>
  <c r="AZ3582" i="20"/>
  <c r="BA3582" i="20" s="1"/>
  <c r="BB3582" i="20" s="1"/>
  <c r="AZ3614" i="20"/>
  <c r="BA3614" i="20" s="1"/>
  <c r="BB3614" i="20" s="1"/>
  <c r="AZ3646" i="20"/>
  <c r="BA3646" i="20" s="1"/>
  <c r="BB3646" i="20" s="1"/>
  <c r="AZ3678" i="20"/>
  <c r="BA3678" i="20" s="1"/>
  <c r="BB3678" i="20" s="1"/>
  <c r="AZ3710" i="20"/>
  <c r="BA3710" i="20" s="1"/>
  <c r="BB3710" i="20" s="1"/>
  <c r="AZ3766" i="20"/>
  <c r="BA3766" i="20" s="1"/>
  <c r="BB3766" i="20" s="1"/>
  <c r="AZ3502" i="20"/>
  <c r="BA3502" i="20" s="1"/>
  <c r="BB3502" i="20" s="1"/>
  <c r="BC326" i="20"/>
  <c r="BD326" i="20"/>
  <c r="AZ1009" i="20"/>
  <c r="BA1009" i="20" s="1"/>
  <c r="BB1009" i="20" s="1"/>
  <c r="AZ1375" i="20"/>
  <c r="BA1375" i="20" s="1"/>
  <c r="BB1375" i="20" s="1"/>
  <c r="AZ1431" i="20"/>
  <c r="BA1431" i="20" s="1"/>
  <c r="BB1431" i="20" s="1"/>
  <c r="BC1279" i="20"/>
  <c r="BD1279" i="20"/>
  <c r="AZ1867" i="20"/>
  <c r="BA1867" i="20" s="1"/>
  <c r="BB1867" i="20" s="1"/>
  <c r="AZ1931" i="20"/>
  <c r="BA1931" i="20" s="1"/>
  <c r="BB1931" i="20" s="1"/>
  <c r="AZ1995" i="20"/>
  <c r="BA1995" i="20" s="1"/>
  <c r="BB1995" i="20" s="1"/>
  <c r="AZ2059" i="20"/>
  <c r="BA2059" i="20"/>
  <c r="BB2059" i="20" s="1"/>
  <c r="AZ2123" i="20"/>
  <c r="BA2123" i="20" s="1"/>
  <c r="BB2123" i="20" s="1"/>
  <c r="AZ3529" i="20"/>
  <c r="BA3529" i="20" s="1"/>
  <c r="BB3529" i="20" s="1"/>
  <c r="AZ3612" i="20"/>
  <c r="BA3612" i="20" s="1"/>
  <c r="BB3612" i="20" s="1"/>
  <c r="AZ3668" i="20"/>
  <c r="BA3668" i="20" s="1"/>
  <c r="BB3668" i="20" s="1"/>
  <c r="AZ3844" i="20"/>
  <c r="BA3844" i="20" s="1"/>
  <c r="BB3844" i="20" s="1"/>
  <c r="AZ3924" i="20"/>
  <c r="BA3924" i="20" s="1"/>
  <c r="BB3924" i="20" s="1"/>
  <c r="BC300" i="20"/>
  <c r="BD300" i="20"/>
  <c r="AZ986" i="20"/>
  <c r="BA986" i="20" s="1"/>
  <c r="BB986" i="20" s="1"/>
  <c r="AZ1042" i="20"/>
  <c r="BA1042" i="20" s="1"/>
  <c r="BB1042" i="20" s="1"/>
  <c r="AZ1356" i="20"/>
  <c r="BA1356" i="20" s="1"/>
  <c r="BB1356" i="20" s="1"/>
  <c r="AZ1412" i="20"/>
  <c r="BA1412" i="20" s="1"/>
  <c r="BB1412" i="20" s="1"/>
  <c r="AZ1872" i="20"/>
  <c r="BA1872" i="20" s="1"/>
  <c r="BB1872" i="20" s="1"/>
  <c r="AZ1936" i="20"/>
  <c r="BA1936" i="20" s="1"/>
  <c r="BB1936" i="20" s="1"/>
  <c r="AZ2000" i="20"/>
  <c r="BA2000" i="20"/>
  <c r="BB2000" i="20" s="1"/>
  <c r="AZ2064" i="20"/>
  <c r="BA2064" i="20" s="1"/>
  <c r="BB2064" i="20" s="1"/>
  <c r="AZ2136" i="20"/>
  <c r="BA2136" i="20" s="1"/>
  <c r="BB2136" i="20" s="1"/>
  <c r="AZ3581" i="20"/>
  <c r="BA3581" i="20" s="1"/>
  <c r="BB3581" i="20" s="1"/>
  <c r="AZ3637" i="20"/>
  <c r="BA3637" i="20" s="1"/>
  <c r="BB3637" i="20" s="1"/>
  <c r="AZ3693" i="20"/>
  <c r="BA3693" i="20" s="1"/>
  <c r="BB3693" i="20" s="1"/>
  <c r="AZ3749" i="20"/>
  <c r="BA3749" i="20" s="1"/>
  <c r="BB3749" i="20" s="1"/>
  <c r="AZ3861" i="20"/>
  <c r="BA3861" i="20" s="1"/>
  <c r="BB3861" i="20" s="1"/>
  <c r="BC220" i="20"/>
  <c r="BD220" i="20"/>
  <c r="BC347" i="20"/>
  <c r="BD347" i="20"/>
  <c r="BC620" i="20"/>
  <c r="BD620" i="20"/>
  <c r="AZ1031" i="20"/>
  <c r="BA1031" i="20" s="1"/>
  <c r="BB1031" i="20" s="1"/>
  <c r="AZ1369" i="20"/>
  <c r="BA1369" i="20" s="1"/>
  <c r="BB1369" i="20" s="1"/>
  <c r="AZ1433" i="20"/>
  <c r="BA1433" i="20" s="1"/>
  <c r="BB1433" i="20" s="1"/>
  <c r="BC1278" i="20"/>
  <c r="BD1278" i="20"/>
  <c r="BC1787" i="20"/>
  <c r="BD1787" i="20"/>
  <c r="AZ1933" i="20"/>
  <c r="BA1933" i="20" s="1"/>
  <c r="BB1933" i="20" s="1"/>
  <c r="AZ2037" i="20"/>
  <c r="BA2037" i="20" s="1"/>
  <c r="BB2037" i="20" s="1"/>
  <c r="AZ2149" i="20"/>
  <c r="BA2149" i="20" s="1"/>
  <c r="BB2149" i="20" s="1"/>
  <c r="AZ3586" i="20"/>
  <c r="BA3586" i="20" s="1"/>
  <c r="BB3586" i="20" s="1"/>
  <c r="AZ3690" i="20"/>
  <c r="BA3690" i="20"/>
  <c r="BB3690" i="20" s="1"/>
  <c r="AZ1425" i="20"/>
  <c r="BA1425" i="20" s="1"/>
  <c r="BB1425" i="20" s="1"/>
  <c r="BC1262" i="20"/>
  <c r="BD1262" i="20"/>
  <c r="BC1788" i="20"/>
  <c r="BD1788" i="20"/>
  <c r="AZ1949" i="20"/>
  <c r="BA1949" i="20" s="1"/>
  <c r="BB1949" i="20" s="1"/>
  <c r="AZ2021" i="20"/>
  <c r="BA2021" i="20" s="1"/>
  <c r="BB2021" i="20" s="1"/>
  <c r="AZ2093" i="20"/>
  <c r="BA2093" i="20" s="1"/>
  <c r="BB2093" i="20" s="1"/>
  <c r="AZ3578" i="20"/>
  <c r="BA3578" i="20" s="1"/>
  <c r="BB3578" i="20" s="1"/>
  <c r="AZ3658" i="20"/>
  <c r="BA3658" i="20" s="1"/>
  <c r="BB3658" i="20" s="1"/>
  <c r="AZ3850" i="20"/>
  <c r="BA3850" i="20" s="1"/>
  <c r="BB3850" i="20" s="1"/>
  <c r="BC419" i="20"/>
  <c r="BD419" i="20"/>
  <c r="BD400" i="20"/>
  <c r="BC400" i="20"/>
  <c r="BC466" i="20"/>
  <c r="BD466" i="20"/>
  <c r="BC1276" i="20"/>
  <c r="BD1276" i="20"/>
  <c r="BC294" i="20"/>
  <c r="BD294" i="20"/>
  <c r="BC445" i="20"/>
  <c r="BD445" i="20"/>
  <c r="BC444" i="20"/>
  <c r="BD444" i="20"/>
  <c r="BC1265" i="20"/>
  <c r="BD1265" i="20"/>
  <c r="BC423" i="20"/>
  <c r="BD423" i="20"/>
  <c r="BC406" i="20"/>
  <c r="BD406" i="20"/>
  <c r="BC470" i="20"/>
  <c r="BD470" i="20"/>
  <c r="BC1284" i="20"/>
  <c r="BD1284" i="20"/>
  <c r="BC274" i="20"/>
  <c r="BD274" i="20"/>
  <c r="BC409" i="20"/>
  <c r="BD409" i="20"/>
  <c r="BC408" i="20"/>
  <c r="BD408" i="20"/>
  <c r="BC1281" i="20"/>
  <c r="BD1281" i="20"/>
  <c r="BD29" i="20"/>
  <c r="BC29" i="20"/>
  <c r="AZ201" i="20"/>
  <c r="BA201" i="20" s="1"/>
  <c r="BB201" i="20" s="1"/>
  <c r="BC337" i="20"/>
  <c r="BD337" i="20"/>
  <c r="BC742" i="20"/>
  <c r="BD742" i="20"/>
  <c r="BC743" i="20"/>
  <c r="BD743" i="20"/>
  <c r="AZ1004" i="20"/>
  <c r="BA1004" i="20" s="1"/>
  <c r="BB1004" i="20" s="1"/>
  <c r="AZ1036" i="20"/>
  <c r="BA1036" i="20"/>
  <c r="BB1036" i="20" s="1"/>
  <c r="AZ1362" i="20"/>
  <c r="BA1362" i="20" s="1"/>
  <c r="BB1362" i="20" s="1"/>
  <c r="AZ1394" i="20"/>
  <c r="BA1394" i="20" s="1"/>
  <c r="BB1394" i="20" s="1"/>
  <c r="AZ1426" i="20"/>
  <c r="BA1426" i="20" s="1"/>
  <c r="BB1426" i="20" s="1"/>
  <c r="AZ1870" i="20"/>
  <c r="BA1870" i="20" s="1"/>
  <c r="BB1870" i="20" s="1"/>
  <c r="AZ1902" i="20"/>
  <c r="BA1902" i="20" s="1"/>
  <c r="BB1902" i="20" s="1"/>
  <c r="AZ1934" i="20"/>
  <c r="BA1934" i="20" s="1"/>
  <c r="BB1934" i="20" s="1"/>
  <c r="AZ1966" i="20"/>
  <c r="BA1966" i="20" s="1"/>
  <c r="BB1966" i="20" s="1"/>
  <c r="AZ1998" i="20"/>
  <c r="BA1998" i="20"/>
  <c r="BB1998" i="20" s="1"/>
  <c r="AZ2030" i="20"/>
  <c r="BA2030" i="20" s="1"/>
  <c r="BB2030" i="20" s="1"/>
  <c r="AZ2062" i="20"/>
  <c r="BA2062" i="20" s="1"/>
  <c r="BB2062" i="20" s="1"/>
  <c r="AZ2094" i="20"/>
  <c r="BA2094" i="20" s="1"/>
  <c r="BB2094" i="20" s="1"/>
  <c r="AZ2126" i="20"/>
  <c r="BA2126" i="20" s="1"/>
  <c r="BB2126" i="20" s="1"/>
  <c r="AZ3509" i="20"/>
  <c r="BA3509" i="20" s="1"/>
  <c r="BB3509" i="20" s="1"/>
  <c r="AZ3583" i="20"/>
  <c r="BA3583" i="20" s="1"/>
  <c r="BB3583" i="20" s="1"/>
  <c r="AZ3615" i="20"/>
  <c r="BA3615" i="20" s="1"/>
  <c r="BB3615" i="20" s="1"/>
  <c r="AZ3647" i="20"/>
  <c r="BA3647" i="20"/>
  <c r="BB3647" i="20" s="1"/>
  <c r="AZ3679" i="20"/>
  <c r="BA3679" i="20" s="1"/>
  <c r="BB3679" i="20" s="1"/>
  <c r="AZ3711" i="20"/>
  <c r="BA3711" i="20" s="1"/>
  <c r="BB3711" i="20" s="1"/>
  <c r="AZ3474" i="20"/>
  <c r="BA3474" i="20" s="1"/>
  <c r="BB3474" i="20" s="1"/>
  <c r="BC47" i="20"/>
  <c r="BD47" i="20"/>
  <c r="AZ121" i="20"/>
  <c r="BA121" i="20" s="1"/>
  <c r="BB121" i="20" s="1"/>
  <c r="BC340" i="20"/>
  <c r="BD340" i="20"/>
  <c r="AZ1112" i="20"/>
  <c r="BA1112" i="20" s="1"/>
  <c r="BB1112" i="20" s="1"/>
  <c r="AZ1573" i="20"/>
  <c r="BA1573" i="20" s="1"/>
  <c r="BB1573" i="20" s="1"/>
  <c r="AZ2487" i="20"/>
  <c r="BA2487" i="20" s="1"/>
  <c r="BB2487" i="20" s="1"/>
  <c r="AZ1057" i="20"/>
  <c r="BA1057" i="20" s="1"/>
  <c r="BB1057" i="20" s="1"/>
  <c r="AZ1121" i="20"/>
  <c r="BA1121" i="20" s="1"/>
  <c r="BB1121" i="20" s="1"/>
  <c r="AZ1185" i="20"/>
  <c r="BA1185" i="20"/>
  <c r="BB1185" i="20" s="1"/>
  <c r="AZ1514" i="20"/>
  <c r="BA1514" i="20" s="1"/>
  <c r="BB1514" i="20" s="1"/>
  <c r="AZ1586" i="20"/>
  <c r="BA1586" i="20" s="1"/>
  <c r="BB1586" i="20" s="1"/>
  <c r="BC1799" i="20"/>
  <c r="BD1799" i="20"/>
  <c r="AZ2508" i="20"/>
  <c r="BA2508" i="20" s="1"/>
  <c r="BB2508" i="20" s="1"/>
  <c r="BC446" i="20"/>
  <c r="BD446" i="20"/>
  <c r="AZ1114" i="20"/>
  <c r="BA1114" i="20" s="1"/>
  <c r="BB1114" i="20" s="1"/>
  <c r="AZ1583" i="20"/>
  <c r="BA1583" i="20" s="1"/>
  <c r="BB1583" i="20" s="1"/>
  <c r="BC109" i="20"/>
  <c r="BD109" i="20"/>
  <c r="AZ1103" i="20"/>
  <c r="BA1103" i="20" s="1"/>
  <c r="BB1103" i="20" s="1"/>
  <c r="AZ1167" i="20"/>
  <c r="BA1167" i="20" s="1"/>
  <c r="BB1167" i="20" s="1"/>
  <c r="AZ1504" i="20"/>
  <c r="BA1504" i="20" s="1"/>
  <c r="BB1504" i="20" s="1"/>
  <c r="AZ1568" i="20"/>
  <c r="BA1568" i="20"/>
  <c r="BB1568" i="20" s="1"/>
  <c r="BC1823" i="20"/>
  <c r="BD1823" i="20"/>
  <c r="AZ2494" i="20"/>
  <c r="BA2494" i="20"/>
  <c r="BB2494" i="20" s="1"/>
  <c r="AZ135" i="20"/>
  <c r="BA135" i="20" s="1"/>
  <c r="BB135" i="20" s="1"/>
  <c r="AZ791" i="20"/>
  <c r="BA791" i="20" s="1"/>
  <c r="BB791" i="20" s="1"/>
  <c r="AZ1048" i="20"/>
  <c r="BA1048" i="20" s="1"/>
  <c r="BB1048" i="20" s="1"/>
  <c r="AZ1890" i="20"/>
  <c r="BA1890" i="20" s="1"/>
  <c r="BB1890" i="20" s="1"/>
  <c r="AZ2018" i="20"/>
  <c r="BA2018" i="20" s="1"/>
  <c r="BB2018" i="20" s="1"/>
  <c r="AZ2146" i="20"/>
  <c r="BA2146" i="20" s="1"/>
  <c r="BB2146" i="20" s="1"/>
  <c r="AZ3691" i="20"/>
  <c r="BA3691" i="20" s="1"/>
  <c r="BB3691" i="20" s="1"/>
  <c r="AZ3767" i="20"/>
  <c r="BA3767" i="20"/>
  <c r="BB3767" i="20" s="1"/>
  <c r="AZ3907" i="20"/>
  <c r="BA3907" i="20" s="1"/>
  <c r="BB3907" i="20" s="1"/>
  <c r="BC3973" i="20"/>
  <c r="BD3973" i="20"/>
  <c r="BC92" i="20"/>
  <c r="BD92" i="20"/>
  <c r="BC106" i="20"/>
  <c r="BD106" i="20"/>
  <c r="BC479" i="20"/>
  <c r="BD479" i="20"/>
  <c r="BC696" i="20"/>
  <c r="BD696" i="20"/>
  <c r="AZ792" i="20"/>
  <c r="BA792" i="20" s="1"/>
  <c r="BB792" i="20" s="1"/>
  <c r="AZ3724" i="20"/>
  <c r="BA3724" i="20" s="1"/>
  <c r="BB3724" i="20" s="1"/>
  <c r="BC751" i="20"/>
  <c r="BD751" i="20"/>
  <c r="AZ1022" i="20"/>
  <c r="BA1022" i="20" s="1"/>
  <c r="BB1022" i="20" s="1"/>
  <c r="AZ1376" i="20"/>
  <c r="BA1376" i="20" s="1"/>
  <c r="BB1376" i="20" s="1"/>
  <c r="AZ1988" i="20"/>
  <c r="BA1988" i="20" s="1"/>
  <c r="BB1988" i="20" s="1"/>
  <c r="AZ2116" i="20"/>
  <c r="BA2116" i="20" s="1"/>
  <c r="BB2116" i="20" s="1"/>
  <c r="AZ2419" i="20"/>
  <c r="BA2419" i="20" s="1"/>
  <c r="BB2419" i="20" s="1"/>
  <c r="AZ2451" i="20"/>
  <c r="BA2451" i="20" s="1"/>
  <c r="BB2451" i="20" s="1"/>
  <c r="AZ3765" i="20"/>
  <c r="BA3765" i="20" s="1"/>
  <c r="BB3765" i="20" s="1"/>
  <c r="AZ3821" i="20"/>
  <c r="BA3821" i="20" s="1"/>
  <c r="BB3821" i="20" s="1"/>
  <c r="AZ3897" i="20"/>
  <c r="BA3897" i="20" s="1"/>
  <c r="BB3897" i="20" s="1"/>
  <c r="BC655" i="20"/>
  <c r="BD655" i="20"/>
  <c r="BC647" i="20"/>
  <c r="BD647" i="20"/>
  <c r="AZ800" i="20"/>
  <c r="BA800" i="20" s="1"/>
  <c r="BB800" i="20" s="1"/>
  <c r="BC1837" i="20"/>
  <c r="BD1837" i="20"/>
  <c r="AZ3762" i="20"/>
  <c r="BA3762" i="20" s="1"/>
  <c r="BB3762" i="20" s="1"/>
  <c r="AZ3822" i="20"/>
  <c r="BA3822" i="20" s="1"/>
  <c r="BB3822" i="20" s="1"/>
  <c r="AZ3894" i="20"/>
  <c r="BA3894" i="20" s="1"/>
  <c r="BB3894" i="20" s="1"/>
  <c r="BC411" i="20"/>
  <c r="BD411" i="20"/>
  <c r="AZ1072" i="20"/>
  <c r="BA1072" i="20" s="1"/>
  <c r="BB1072" i="20" s="1"/>
  <c r="AZ1501" i="20"/>
  <c r="BA1501" i="20" s="1"/>
  <c r="BB1501" i="20" s="1"/>
  <c r="AZ2428" i="20"/>
  <c r="BA2428" i="20" s="1"/>
  <c r="BB2428" i="20" s="1"/>
  <c r="AZ1109" i="20"/>
  <c r="BA1109" i="20" s="1"/>
  <c r="BB1109" i="20" s="1"/>
  <c r="AZ1173" i="20"/>
  <c r="BA1173" i="20"/>
  <c r="BB1173" i="20" s="1"/>
  <c r="AZ1502" i="20"/>
  <c r="BA1502" i="20" s="1"/>
  <c r="BB1502" i="20" s="1"/>
  <c r="AZ1566" i="20"/>
  <c r="BA1566" i="20" s="1"/>
  <c r="BB1566" i="20" s="1"/>
  <c r="BC1831" i="20"/>
  <c r="BD1831" i="20"/>
  <c r="AZ2500" i="20"/>
  <c r="BA2500" i="20" s="1"/>
  <c r="BB2500" i="20" s="1"/>
  <c r="AZ1074" i="20"/>
  <c r="BA1074" i="20" s="1"/>
  <c r="BB1074" i="20" s="1"/>
  <c r="BC1268" i="20"/>
  <c r="BD1268" i="20"/>
  <c r="AZ1543" i="20"/>
  <c r="BA1543" i="20" s="1"/>
  <c r="BB1543" i="20" s="1"/>
  <c r="BC703" i="20"/>
  <c r="BD703" i="20"/>
  <c r="AZ1107" i="20"/>
  <c r="BA1107" i="20" s="1"/>
  <c r="BB1107" i="20" s="1"/>
  <c r="AZ1171" i="20"/>
  <c r="BA1171" i="20"/>
  <c r="BB1171" i="20" s="1"/>
  <c r="AZ1524" i="20"/>
  <c r="BA1524" i="20" s="1"/>
  <c r="BB1524" i="20" s="1"/>
  <c r="AZ1588" i="20"/>
  <c r="BA1588" i="20" s="1"/>
  <c r="BB1588" i="20" s="1"/>
  <c r="AZ2430" i="20"/>
  <c r="BA2430" i="20" s="1"/>
  <c r="BB2430" i="20" s="1"/>
  <c r="AZ145" i="20"/>
  <c r="BA145" i="20" s="1"/>
  <c r="BB145" i="20" s="1"/>
  <c r="BC354" i="20"/>
  <c r="BD354" i="20"/>
  <c r="AZ772" i="20"/>
  <c r="BA772" i="20" s="1"/>
  <c r="BB772" i="20" s="1"/>
  <c r="AZ1008" i="20"/>
  <c r="BA1008" i="20" s="1"/>
  <c r="BB1008" i="20" s="1"/>
  <c r="AZ1358" i="20"/>
  <c r="BA1358" i="20" s="1"/>
  <c r="BB1358" i="20" s="1"/>
  <c r="AZ1882" i="20"/>
  <c r="BA1882" i="20" s="1"/>
  <c r="BB1882" i="20" s="1"/>
  <c r="AZ2010" i="20"/>
  <c r="BA2010" i="20" s="1"/>
  <c r="BB2010" i="20" s="1"/>
  <c r="AZ2138" i="20"/>
  <c r="BA2138" i="20" s="1"/>
  <c r="BB2138" i="20" s="1"/>
  <c r="AZ3611" i="20"/>
  <c r="BA3611" i="20" s="1"/>
  <c r="BB3611" i="20" s="1"/>
  <c r="AZ3759" i="20"/>
  <c r="BA3759" i="20" s="1"/>
  <c r="BB3759" i="20" s="1"/>
  <c r="AZ3883" i="20"/>
  <c r="BA3883" i="20" s="1"/>
  <c r="BB3883" i="20" s="1"/>
  <c r="BC108" i="20"/>
  <c r="BD108" i="20"/>
  <c r="BC618" i="20"/>
  <c r="BD618" i="20"/>
  <c r="BC763" i="20"/>
  <c r="BD763" i="20"/>
  <c r="AZ3736" i="20"/>
  <c r="BA3736" i="20" s="1"/>
  <c r="BB3736" i="20" s="1"/>
  <c r="AZ3904" i="20"/>
  <c r="BA3904" i="20" s="1"/>
  <c r="BB3904" i="20" s="1"/>
  <c r="AZ147" i="20"/>
  <c r="BA147" i="20" s="1"/>
  <c r="BB147" i="20" s="1"/>
  <c r="AZ982" i="20"/>
  <c r="BA982" i="20" s="1"/>
  <c r="BB982" i="20" s="1"/>
  <c r="AZ1368" i="20"/>
  <c r="BA1368" i="20" s="1"/>
  <c r="BB1368" i="20" s="1"/>
  <c r="AZ1916" i="20"/>
  <c r="BA1916" i="20" s="1"/>
  <c r="BB1916" i="20" s="1"/>
  <c r="AZ2044" i="20"/>
  <c r="BA2044" i="20" s="1"/>
  <c r="BB2044" i="20" s="1"/>
  <c r="AZ2421" i="20"/>
  <c r="BA2421" i="20" s="1"/>
  <c r="BB2421" i="20" s="1"/>
  <c r="AZ2453" i="20"/>
  <c r="BA2453" i="20" s="1"/>
  <c r="BB2453" i="20" s="1"/>
  <c r="AZ160" i="20"/>
  <c r="BA160" i="20" s="1"/>
  <c r="BB160" i="20" s="1"/>
  <c r="BC667" i="20"/>
  <c r="BD667" i="20"/>
  <c r="BC1318" i="20"/>
  <c r="BD1318" i="20"/>
  <c r="BC1825" i="20"/>
  <c r="BD1825" i="20"/>
  <c r="AZ3882" i="20"/>
  <c r="BA3882" i="20" s="1"/>
  <c r="BB3882" i="20" s="1"/>
  <c r="BC292" i="20"/>
  <c r="BD292" i="20"/>
  <c r="AZ1962" i="20"/>
  <c r="BA1962" i="20" s="1"/>
  <c r="BB1962" i="20" s="1"/>
  <c r="AZ3579" i="20"/>
  <c r="BA3579" i="20" s="1"/>
  <c r="BB3579" i="20" s="1"/>
  <c r="BD69" i="20"/>
  <c r="BC69" i="20"/>
  <c r="AZ3888" i="20"/>
  <c r="BA3888" i="20" s="1"/>
  <c r="BB3888" i="20" s="1"/>
  <c r="BC284" i="20"/>
  <c r="BD284" i="20"/>
  <c r="AZ2465" i="20"/>
  <c r="BA2465" i="20" s="1"/>
  <c r="BB2465" i="20" s="1"/>
  <c r="AZ3809" i="20"/>
  <c r="BA3809" i="20" s="1"/>
  <c r="BB3809" i="20" s="1"/>
  <c r="BC587" i="20"/>
  <c r="BD587" i="20"/>
  <c r="AZ784" i="20"/>
  <c r="BA784" i="20" s="1"/>
  <c r="BB784" i="20" s="1"/>
  <c r="AZ3722" i="20"/>
  <c r="BA3722" i="20" s="1"/>
  <c r="BB3722" i="20" s="1"/>
  <c r="AZ1128" i="20"/>
  <c r="BA1128" i="20" s="1"/>
  <c r="BB1128" i="20" s="1"/>
  <c r="AZ1557" i="20"/>
  <c r="BA1557" i="20" s="1"/>
  <c r="BB1557" i="20" s="1"/>
  <c r="AZ2468" i="20"/>
  <c r="BA2468" i="20"/>
  <c r="BB2468" i="20" s="1"/>
  <c r="AZ1065" i="20"/>
  <c r="BA1065" i="20" s="1"/>
  <c r="BB1065" i="20" s="1"/>
  <c r="AZ1129" i="20"/>
  <c r="BA1129" i="20" s="1"/>
  <c r="BB1129" i="20" s="1"/>
  <c r="AZ1538" i="20"/>
  <c r="BA1538" i="20" s="1"/>
  <c r="BB1538" i="20" s="1"/>
  <c r="AZ2450" i="20"/>
  <c r="BA2450" i="20" s="1"/>
  <c r="BB2450" i="20" s="1"/>
  <c r="AZ1130" i="20"/>
  <c r="BA1130" i="20" s="1"/>
  <c r="BB1130" i="20" s="1"/>
  <c r="AZ1567" i="20"/>
  <c r="BA1567" i="20" s="1"/>
  <c r="BB1567" i="20" s="1"/>
  <c r="BC1785" i="20"/>
  <c r="BD1785" i="20"/>
  <c r="AZ2477" i="20"/>
  <c r="BA2477" i="20" s="1"/>
  <c r="BB2477" i="20" s="1"/>
  <c r="AZ1079" i="20"/>
  <c r="BA1079" i="20" s="1"/>
  <c r="BB1079" i="20" s="1"/>
  <c r="AZ1143" i="20"/>
  <c r="BA1143" i="20" s="1"/>
  <c r="BB1143" i="20" s="1"/>
  <c r="AZ1496" i="20"/>
  <c r="BA1496" i="20" s="1"/>
  <c r="BB1496" i="20" s="1"/>
  <c r="AZ1560" i="20"/>
  <c r="BA1560" i="20" s="1"/>
  <c r="BB1560" i="20" s="1"/>
  <c r="AZ2438" i="20"/>
  <c r="BA2438" i="20" s="1"/>
  <c r="BB2438" i="20" s="1"/>
  <c r="BC1841" i="20"/>
  <c r="BD1841" i="20"/>
  <c r="BC87" i="20"/>
  <c r="BD87" i="20"/>
  <c r="BC353" i="20"/>
  <c r="BD353" i="20"/>
  <c r="AZ1350" i="20"/>
  <c r="BA1350" i="20" s="1"/>
  <c r="BB1350" i="20" s="1"/>
  <c r="AZ1938" i="20"/>
  <c r="BA1938" i="20" s="1"/>
  <c r="BB1938" i="20" s="1"/>
  <c r="AZ2066" i="20"/>
  <c r="BA2066" i="20" s="1"/>
  <c r="BB2066" i="20" s="1"/>
  <c r="AZ3587" i="20"/>
  <c r="BA3587" i="20" s="1"/>
  <c r="BB3587" i="20" s="1"/>
  <c r="AZ3799" i="20"/>
  <c r="BA3799" i="20" s="1"/>
  <c r="BB3799" i="20" s="1"/>
  <c r="AZ3887" i="20"/>
  <c r="BA3887" i="20" s="1"/>
  <c r="BB3887" i="20" s="1"/>
  <c r="BC37" i="20"/>
  <c r="BD37" i="20"/>
  <c r="BC107" i="20"/>
  <c r="BD107" i="20"/>
  <c r="BC616" i="20"/>
  <c r="BD616" i="20"/>
  <c r="BC630" i="20"/>
  <c r="BD630" i="20"/>
  <c r="AZ3772" i="20"/>
  <c r="BA3772" i="20" s="1"/>
  <c r="BB3772" i="20" s="1"/>
  <c r="AZ3884" i="20"/>
  <c r="BA3884" i="20"/>
  <c r="BB3884" i="20" s="1"/>
  <c r="BC94" i="20"/>
  <c r="BD94" i="20"/>
  <c r="BC344" i="20"/>
  <c r="BD344" i="20"/>
  <c r="AZ783" i="20"/>
  <c r="BA783" i="20" s="1"/>
  <c r="BB783" i="20" s="1"/>
  <c r="AZ1424" i="20"/>
  <c r="BA1424" i="20" s="1"/>
  <c r="BB1424" i="20" s="1"/>
  <c r="AZ1940" i="20"/>
  <c r="BA1940" i="20" s="1"/>
  <c r="BB1940" i="20" s="1"/>
  <c r="AZ2068" i="20"/>
  <c r="BA2068" i="20" s="1"/>
  <c r="BB2068" i="20" s="1"/>
  <c r="AZ2423" i="20"/>
  <c r="BA2423" i="20" s="1"/>
  <c r="BB2423" i="20" s="1"/>
  <c r="AZ2455" i="20"/>
  <c r="BA2455" i="20" s="1"/>
  <c r="BB2455" i="20" s="1"/>
  <c r="AZ3889" i="20"/>
  <c r="BA3889" i="20" s="1"/>
  <c r="BB3889" i="20" s="1"/>
  <c r="BC680" i="20"/>
  <c r="BD680" i="20"/>
  <c r="BC1326" i="20"/>
  <c r="BD1326" i="20"/>
  <c r="BC1829" i="20"/>
  <c r="BD1829" i="20"/>
  <c r="AZ3742" i="20"/>
  <c r="BA3742" i="20" s="1"/>
  <c r="BB3742" i="20" s="1"/>
  <c r="AZ3870" i="20"/>
  <c r="BA3870" i="20" s="1"/>
  <c r="BB3870" i="20" s="1"/>
  <c r="BD3948" i="20"/>
  <c r="BC3948" i="20"/>
  <c r="AZ2026" i="20"/>
  <c r="BA2026" i="20" s="1"/>
  <c r="BB2026" i="20" s="1"/>
  <c r="AZ3659" i="20"/>
  <c r="BA3659" i="20" s="1"/>
  <c r="BB3659" i="20" s="1"/>
  <c r="BC78" i="20"/>
  <c r="BD78" i="20"/>
  <c r="BC645" i="20"/>
  <c r="BD645" i="20"/>
  <c r="AZ796" i="20"/>
  <c r="BA796" i="20" s="1"/>
  <c r="BB796" i="20" s="1"/>
  <c r="AZ1416" i="20"/>
  <c r="BA1416" i="20" s="1"/>
  <c r="BB1416" i="20" s="1"/>
  <c r="AZ3893" i="20"/>
  <c r="BA3893" i="20" s="1"/>
  <c r="BB3893" i="20" s="1"/>
  <c r="BC1801" i="20"/>
  <c r="BD1801" i="20"/>
  <c r="BC443" i="20"/>
  <c r="BD443" i="20"/>
  <c r="AZ1056" i="20"/>
  <c r="BA1056" i="20" s="1"/>
  <c r="BB1056" i="20" s="1"/>
  <c r="AZ1184" i="20"/>
  <c r="BA1184" i="20" s="1"/>
  <c r="BB1184" i="20" s="1"/>
  <c r="AZ1517" i="20"/>
  <c r="BA1517" i="20" s="1"/>
  <c r="BB1517" i="20" s="1"/>
  <c r="BC1819" i="20"/>
  <c r="BD1819" i="20"/>
  <c r="AZ2471" i="20"/>
  <c r="BA2471" i="20" s="1"/>
  <c r="BB2471" i="20" s="1"/>
  <c r="AZ16" i="20"/>
  <c r="BA16" i="20" s="1"/>
  <c r="BB16" i="20" s="1"/>
  <c r="AZ1085" i="20"/>
  <c r="BA1085" i="20" s="1"/>
  <c r="BB1085" i="20" s="1"/>
  <c r="AZ1149" i="20"/>
  <c r="BA1149" i="20" s="1"/>
  <c r="BB1149" i="20" s="1"/>
  <c r="AZ1494" i="20"/>
  <c r="BA1494" i="20" s="1"/>
  <c r="BB1494" i="20" s="1"/>
  <c r="AZ1558" i="20"/>
  <c r="BA1558" i="20" s="1"/>
  <c r="BB1558" i="20" s="1"/>
  <c r="AZ2484" i="20"/>
  <c r="BA2484" i="20" s="1"/>
  <c r="BB2484" i="20" s="1"/>
  <c r="BC463" i="20"/>
  <c r="BD463" i="20"/>
  <c r="AZ1122" i="20"/>
  <c r="BA1122" i="20" s="1"/>
  <c r="BB1122" i="20" s="1"/>
  <c r="AZ1559" i="20"/>
  <c r="BA1559" i="20" s="1"/>
  <c r="BB1559" i="20" s="1"/>
  <c r="AZ2464" i="20"/>
  <c r="BA2464" i="20" s="1"/>
  <c r="BB2464" i="20" s="1"/>
  <c r="AZ1115" i="20"/>
  <c r="BA1115" i="20" s="1"/>
  <c r="BB1115" i="20" s="1"/>
  <c r="AZ1179" i="20"/>
  <c r="BA1179" i="20" s="1"/>
  <c r="BB1179" i="20" s="1"/>
  <c r="AZ1516" i="20"/>
  <c r="BA1516" i="20" s="1"/>
  <c r="BB1516" i="20" s="1"/>
  <c r="AZ1580" i="20"/>
  <c r="BA1580" i="20" s="1"/>
  <c r="BB1580" i="20" s="1"/>
  <c r="AZ2474" i="20"/>
  <c r="BA2474" i="20" s="1"/>
  <c r="BB2474" i="20" s="1"/>
  <c r="BC736" i="20"/>
  <c r="BD736" i="20"/>
  <c r="AZ1994" i="20"/>
  <c r="BA1994" i="20" s="1"/>
  <c r="BB1994" i="20" s="1"/>
  <c r="AZ3791" i="20"/>
  <c r="BA3791" i="20" s="1"/>
  <c r="BB3791" i="20" s="1"/>
  <c r="BC491" i="20"/>
  <c r="BD491" i="20"/>
  <c r="BC656" i="20"/>
  <c r="BD656" i="20"/>
  <c r="AZ998" i="20"/>
  <c r="BA998" i="20" s="1"/>
  <c r="BB998" i="20" s="1"/>
  <c r="AZ1900" i="20"/>
  <c r="BA1900" i="20" s="1"/>
  <c r="BB1900" i="20" s="1"/>
  <c r="BC687" i="20"/>
  <c r="BD687" i="20"/>
  <c r="AZ3758" i="20"/>
  <c r="BA3758" i="20" s="1"/>
  <c r="BB3758" i="20" s="1"/>
  <c r="AZ1068" i="20"/>
  <c r="BA1068" i="20" s="1"/>
  <c r="BB1068" i="20" s="1"/>
  <c r="AZ1100" i="20"/>
  <c r="BA1100" i="20" s="1"/>
  <c r="BB1100" i="20" s="1"/>
  <c r="AZ1132" i="20"/>
  <c r="BA1132" i="20" s="1"/>
  <c r="BB1132" i="20" s="1"/>
  <c r="AZ1164" i="20"/>
  <c r="BA1164" i="20" s="1"/>
  <c r="BB1164" i="20" s="1"/>
  <c r="AZ1521" i="20"/>
  <c r="BA1521" i="20" s="1"/>
  <c r="BB1521" i="20" s="1"/>
  <c r="AZ1553" i="20"/>
  <c r="BA1553" i="20" s="1"/>
  <c r="BB1553" i="20" s="1"/>
  <c r="AZ1585" i="20"/>
  <c r="BA1585" i="20" s="1"/>
  <c r="BB1585" i="20" s="1"/>
  <c r="AZ1617" i="20"/>
  <c r="BA1617" i="20" s="1"/>
  <c r="BB1617" i="20" s="1"/>
  <c r="AZ2491" i="20"/>
  <c r="BA2491" i="20" s="1"/>
  <c r="BB2491" i="20" s="1"/>
  <c r="AZ1598" i="20"/>
  <c r="BA1598" i="20" s="1"/>
  <c r="BB1598" i="20" s="1"/>
  <c r="AZ2472" i="20"/>
  <c r="BA2472" i="20" s="1"/>
  <c r="BB2472" i="20" s="1"/>
  <c r="AZ2504" i="20"/>
  <c r="BA2504" i="20" s="1"/>
  <c r="BB2504" i="20" s="1"/>
  <c r="BC224" i="20"/>
  <c r="BD224" i="20"/>
  <c r="AZ1062" i="20"/>
  <c r="BA1062" i="20" s="1"/>
  <c r="BB1062" i="20" s="1"/>
  <c r="AZ1094" i="20"/>
  <c r="BA1094" i="20" s="1"/>
  <c r="BB1094" i="20" s="1"/>
  <c r="AZ1126" i="20"/>
  <c r="BA1126" i="20" s="1"/>
  <c r="BB1126" i="20" s="1"/>
  <c r="AZ1158" i="20"/>
  <c r="BA1158" i="20" s="1"/>
  <c r="BB1158" i="20" s="1"/>
  <c r="AZ1499" i="20"/>
  <c r="BA1499" i="20" s="1"/>
  <c r="BB1499" i="20" s="1"/>
  <c r="AZ1531" i="20"/>
  <c r="BA1531" i="20" s="1"/>
  <c r="BB1531" i="20" s="1"/>
  <c r="AZ1563" i="20"/>
  <c r="BA1563" i="20" s="1"/>
  <c r="BB1563" i="20" s="1"/>
  <c r="AZ1595" i="20"/>
  <c r="BA1595" i="20" s="1"/>
  <c r="BB1595" i="20" s="1"/>
  <c r="AZ2456" i="20"/>
  <c r="BA2456" i="20" s="1"/>
  <c r="BB2456" i="20" s="1"/>
  <c r="AZ2497" i="20"/>
  <c r="BA2497" i="20" s="1"/>
  <c r="BB2497" i="20" s="1"/>
  <c r="AZ149" i="20"/>
  <c r="BA149" i="20" s="1"/>
  <c r="BB149" i="20" s="1"/>
  <c r="BC102" i="20"/>
  <c r="BD102" i="20"/>
  <c r="AZ3755" i="20"/>
  <c r="BA3755" i="20" s="1"/>
  <c r="BB3755" i="20" s="1"/>
  <c r="BC663" i="20"/>
  <c r="BD663" i="20"/>
  <c r="BC762" i="20"/>
  <c r="BD762" i="20"/>
  <c r="BC761" i="20"/>
  <c r="BD761" i="20"/>
  <c r="AZ159" i="20"/>
  <c r="BA159" i="20" s="1"/>
  <c r="BB159" i="20" s="1"/>
  <c r="AZ767" i="20"/>
  <c r="BA767" i="20" s="1"/>
  <c r="BB767" i="20" s="1"/>
  <c r="BC403" i="20"/>
  <c r="BD403" i="20"/>
  <c r="BC613" i="20"/>
  <c r="BD613" i="20"/>
  <c r="BC633" i="20"/>
  <c r="BD633" i="20"/>
  <c r="BC642" i="20"/>
  <c r="BD642" i="20"/>
  <c r="BC706" i="20"/>
  <c r="BD706" i="20"/>
  <c r="AZ1017" i="20"/>
  <c r="BA1017" i="20" s="1"/>
  <c r="BB1017" i="20" s="1"/>
  <c r="AZ1391" i="20"/>
  <c r="BA1391" i="20" s="1"/>
  <c r="BB1391" i="20" s="1"/>
  <c r="BC1247" i="20"/>
  <c r="BD1247" i="20"/>
  <c r="AZ1891" i="20"/>
  <c r="BA1891" i="20" s="1"/>
  <c r="BB1891" i="20" s="1"/>
  <c r="AZ1955" i="20"/>
  <c r="BA1955" i="20" s="1"/>
  <c r="BB1955" i="20" s="1"/>
  <c r="AZ2019" i="20"/>
  <c r="BA2019" i="20" s="1"/>
  <c r="BB2019" i="20" s="1"/>
  <c r="AZ2083" i="20"/>
  <c r="BA2083" i="20" s="1"/>
  <c r="BB2083" i="20" s="1"/>
  <c r="AZ2147" i="20"/>
  <c r="BA2147" i="20" s="1"/>
  <c r="BB2147" i="20" s="1"/>
  <c r="AZ3572" i="20"/>
  <c r="BA3572" i="20" s="1"/>
  <c r="BB3572" i="20" s="1"/>
  <c r="AZ3636" i="20"/>
  <c r="BA3636" i="20" s="1"/>
  <c r="BB3636" i="20" s="1"/>
  <c r="AZ3708" i="20"/>
  <c r="BA3708" i="20" s="1"/>
  <c r="BB3708" i="20" s="1"/>
  <c r="AZ3916" i="20"/>
  <c r="BA3916" i="20" s="1"/>
  <c r="BB3916" i="20" s="1"/>
  <c r="AZ978" i="20"/>
  <c r="BA978" i="20" s="1"/>
  <c r="BB978" i="20" s="1"/>
  <c r="AZ1050" i="20"/>
  <c r="BA1050" i="20" s="1"/>
  <c r="BB1050" i="20" s="1"/>
  <c r="AZ1404" i="20"/>
  <c r="BA1404" i="20" s="1"/>
  <c r="BB1404" i="20" s="1"/>
  <c r="AZ1880" i="20"/>
  <c r="BA1880" i="20" s="1"/>
  <c r="BB1880" i="20" s="1"/>
  <c r="AZ1944" i="20"/>
  <c r="BA1944" i="20" s="1"/>
  <c r="BB1944" i="20" s="1"/>
  <c r="AZ2008" i="20"/>
  <c r="BA2008" i="20" s="1"/>
  <c r="BB2008" i="20" s="1"/>
  <c r="AZ2072" i="20"/>
  <c r="BA2072" i="20" s="1"/>
  <c r="BB2072" i="20" s="1"/>
  <c r="AZ2128" i="20"/>
  <c r="BA2128" i="20" s="1"/>
  <c r="BB2128" i="20" s="1"/>
  <c r="AZ3589" i="20"/>
  <c r="BA3589" i="20" s="1"/>
  <c r="BB3589" i="20" s="1"/>
  <c r="AZ3661" i="20"/>
  <c r="BA3661" i="20" s="1"/>
  <c r="BB3661" i="20" s="1"/>
  <c r="AZ3757" i="20"/>
  <c r="BA3757" i="20" s="1"/>
  <c r="BB3757" i="20" s="1"/>
  <c r="AZ3450" i="20"/>
  <c r="BA3450" i="20" s="1"/>
  <c r="BB3450" i="20" s="1"/>
  <c r="AZ115" i="20"/>
  <c r="BA115" i="20" s="1"/>
  <c r="BB115" i="20" s="1"/>
  <c r="BC631" i="20"/>
  <c r="BD631" i="20"/>
  <c r="BC739" i="20"/>
  <c r="BD739" i="20"/>
  <c r="AZ1039" i="20"/>
  <c r="BA1039" i="20" s="1"/>
  <c r="BB1039" i="20" s="1"/>
  <c r="AZ1353" i="20"/>
  <c r="BA1353" i="20" s="1"/>
  <c r="BB1353" i="20" s="1"/>
  <c r="BC1259" i="20"/>
  <c r="BD1259" i="20"/>
  <c r="BC1771" i="20"/>
  <c r="BD1771" i="20"/>
  <c r="AZ1925" i="20"/>
  <c r="BA1925" i="20" s="1"/>
  <c r="BB1925" i="20" s="1"/>
  <c r="AZ2029" i="20"/>
  <c r="BA2029" i="20" s="1"/>
  <c r="BB2029" i="20" s="1"/>
  <c r="AZ2141" i="20"/>
  <c r="BA2141" i="20" s="1"/>
  <c r="BB2141" i="20" s="1"/>
  <c r="AZ3602" i="20"/>
  <c r="BA3602" i="20" s="1"/>
  <c r="BB3602" i="20" s="1"/>
  <c r="AZ3698" i="20"/>
  <c r="BA3698" i="20" s="1"/>
  <c r="BB3698" i="20" s="1"/>
  <c r="AZ3826" i="20"/>
  <c r="BA3826" i="20" s="1"/>
  <c r="BB3826" i="20" s="1"/>
  <c r="BC286" i="20"/>
  <c r="BD286" i="20"/>
  <c r="BC405" i="20"/>
  <c r="BD405" i="20"/>
  <c r="BC469" i="20"/>
  <c r="BD469" i="20"/>
  <c r="BC452" i="20"/>
  <c r="BD452" i="20"/>
  <c r="BC314" i="20"/>
  <c r="BD314" i="20"/>
  <c r="BC465" i="20"/>
  <c r="BD465" i="20"/>
  <c r="BC448" i="20"/>
  <c r="BD448" i="20"/>
  <c r="BC1240" i="20"/>
  <c r="BD1240" i="20"/>
  <c r="AZ3595" i="20"/>
  <c r="BA3595" i="20" s="1"/>
  <c r="BB3595" i="20" s="1"/>
  <c r="AZ3522" i="20"/>
  <c r="BA3522" i="20" s="1"/>
  <c r="BB3522" i="20" s="1"/>
  <c r="BC54" i="20"/>
  <c r="BD54" i="20"/>
  <c r="BC41" i="20"/>
  <c r="BD41" i="20"/>
  <c r="BC210" i="20"/>
  <c r="BD210" i="20"/>
  <c r="BC296" i="20"/>
  <c r="BD296" i="20"/>
  <c r="AZ997" i="20"/>
  <c r="BA997" i="20" s="1"/>
  <c r="BB997" i="20" s="1"/>
  <c r="AZ1029" i="20"/>
  <c r="BA1029" i="20" s="1"/>
  <c r="BB1029" i="20" s="1"/>
  <c r="AZ1355" i="20"/>
  <c r="BA1355" i="20" s="1"/>
  <c r="BB1355" i="20" s="1"/>
  <c r="AZ1387" i="20"/>
  <c r="BA1387" i="20" s="1"/>
  <c r="BB1387" i="20" s="1"/>
  <c r="AZ1419" i="20"/>
  <c r="BA1419" i="20" s="1"/>
  <c r="BB1419" i="20" s="1"/>
  <c r="AZ1451" i="20"/>
  <c r="BA1451" i="20" s="1"/>
  <c r="BB1451" i="20" s="1"/>
  <c r="BC1242" i="20"/>
  <c r="BD1242" i="20"/>
  <c r="AZ1863" i="20"/>
  <c r="BA1863" i="20" s="1"/>
  <c r="BB1863" i="20" s="1"/>
  <c r="AZ1895" i="20"/>
  <c r="BA1895" i="20" s="1"/>
  <c r="BB1895" i="20" s="1"/>
  <c r="AZ1927" i="20"/>
  <c r="BA1927" i="20" s="1"/>
  <c r="BB1927" i="20" s="1"/>
  <c r="AZ1959" i="20"/>
  <c r="BA1959" i="20" s="1"/>
  <c r="BB1959" i="20" s="1"/>
  <c r="AZ1991" i="20"/>
  <c r="BA1991" i="20" s="1"/>
  <c r="BB1991" i="20" s="1"/>
  <c r="AZ2023" i="20"/>
  <c r="BA2023" i="20" s="1"/>
  <c r="BB2023" i="20" s="1"/>
  <c r="AZ2055" i="20"/>
  <c r="BA2055" i="20" s="1"/>
  <c r="BB2055" i="20" s="1"/>
  <c r="AZ2087" i="20"/>
  <c r="BA2087" i="20" s="1"/>
  <c r="BB2087" i="20" s="1"/>
  <c r="AZ2119" i="20"/>
  <c r="BA2119" i="20" s="1"/>
  <c r="BB2119" i="20" s="1"/>
  <c r="AZ2151" i="20"/>
  <c r="BA2151" i="20" s="1"/>
  <c r="BB2151" i="20" s="1"/>
  <c r="AZ3576" i="20"/>
  <c r="BA3576" i="20" s="1"/>
  <c r="BB3576" i="20" s="1"/>
  <c r="AZ3608" i="20"/>
  <c r="BA3608" i="20" s="1"/>
  <c r="BB3608" i="20" s="1"/>
  <c r="AZ3640" i="20"/>
  <c r="BA3640" i="20" s="1"/>
  <c r="BB3640" i="20" s="1"/>
  <c r="AZ3672" i="20"/>
  <c r="BA3672" i="20" s="1"/>
  <c r="BB3672" i="20" s="1"/>
  <c r="AZ3704" i="20"/>
  <c r="BA3704" i="20" s="1"/>
  <c r="BB3704" i="20" s="1"/>
  <c r="AZ3744" i="20"/>
  <c r="BA3744" i="20" s="1"/>
  <c r="BB3744" i="20" s="1"/>
  <c r="AZ3896" i="20"/>
  <c r="BA3896" i="20" s="1"/>
  <c r="BB3896" i="20" s="1"/>
  <c r="AZ3494" i="20"/>
  <c r="BA3494" i="20" s="1"/>
  <c r="BB3494" i="20" s="1"/>
  <c r="AZ3517" i="20"/>
  <c r="BA3517" i="20" s="1"/>
  <c r="BB3517" i="20" s="1"/>
  <c r="AZ3585" i="20"/>
  <c r="BA3585" i="20" s="1"/>
  <c r="BB3585" i="20" s="1"/>
  <c r="AZ3617" i="20"/>
  <c r="BA3617" i="20" s="1"/>
  <c r="BB3617" i="20" s="1"/>
  <c r="AZ3649" i="20"/>
  <c r="BA3649" i="20" s="1"/>
  <c r="BB3649" i="20" s="1"/>
  <c r="AZ3681" i="20"/>
  <c r="BA3681" i="20" s="1"/>
  <c r="BB3681" i="20" s="1"/>
  <c r="AZ3713" i="20"/>
  <c r="BA3713" i="20" s="1"/>
  <c r="BB3713" i="20" s="1"/>
  <c r="AZ3825" i="20"/>
  <c r="BA3825" i="20" s="1"/>
  <c r="BB3825" i="20" s="1"/>
  <c r="AZ3498" i="20"/>
  <c r="BA3498" i="20" s="1"/>
  <c r="BB3498" i="20" s="1"/>
  <c r="BD3979" i="20"/>
  <c r="BC3979" i="20"/>
  <c r="BC32" i="20"/>
  <c r="BD32" i="20"/>
  <c r="AZ113" i="20"/>
  <c r="BA113" i="20" s="1"/>
  <c r="BB113" i="20" s="1"/>
  <c r="BC304" i="20"/>
  <c r="BD304" i="20"/>
  <c r="BC350" i="20"/>
  <c r="BD350" i="20"/>
  <c r="BC607" i="20"/>
  <c r="BD607" i="20"/>
  <c r="BC608" i="20"/>
  <c r="BD608" i="20"/>
  <c r="BC610" i="20"/>
  <c r="BD610" i="20"/>
  <c r="BC737" i="20"/>
  <c r="BD737" i="20"/>
  <c r="BD865" i="20"/>
  <c r="BC865" i="20"/>
  <c r="BC732" i="20"/>
  <c r="BD732" i="20"/>
  <c r="AZ987" i="20"/>
  <c r="BA987" i="20" s="1"/>
  <c r="BB987" i="20" s="1"/>
  <c r="AZ1019" i="20"/>
  <c r="BA1019" i="20" s="1"/>
  <c r="BB1019" i="20" s="1"/>
  <c r="AZ1051" i="20"/>
  <c r="BA1051" i="20" s="1"/>
  <c r="BB1051" i="20" s="1"/>
  <c r="AZ1349" i="20"/>
  <c r="BA1349" i="20" s="1"/>
  <c r="BB1349" i="20" s="1"/>
  <c r="AZ1381" i="20"/>
  <c r="BA1381" i="20" s="1"/>
  <c r="BB1381" i="20" s="1"/>
  <c r="AZ1413" i="20"/>
  <c r="BA1413" i="20" s="1"/>
  <c r="BB1413" i="20" s="1"/>
  <c r="AZ1445" i="20"/>
  <c r="BA1445" i="20" s="1"/>
  <c r="BB1445" i="20" s="1"/>
  <c r="BC1283" i="20"/>
  <c r="BD1283" i="20"/>
  <c r="BC1286" i="20"/>
  <c r="BD1286" i="20"/>
  <c r="BC1277" i="20"/>
  <c r="BD1277" i="20"/>
  <c r="AZ1865" i="20"/>
  <c r="BA1865" i="20" s="1"/>
  <c r="BB1865" i="20" s="1"/>
  <c r="AZ1897" i="20"/>
  <c r="BA1897" i="20" s="1"/>
  <c r="BB1897" i="20" s="1"/>
  <c r="AZ1929" i="20"/>
  <c r="BA1929" i="20" s="1"/>
  <c r="BB1929" i="20" s="1"/>
  <c r="AZ1961" i="20"/>
  <c r="BA1961" i="20" s="1"/>
  <c r="BB1961" i="20" s="1"/>
  <c r="AZ1993" i="20"/>
  <c r="BA1993" i="20" s="1"/>
  <c r="BB1993" i="20" s="1"/>
  <c r="AZ2025" i="20"/>
  <c r="BA2025" i="20" s="1"/>
  <c r="BB2025" i="20" s="1"/>
  <c r="AZ2057" i="20"/>
  <c r="BA2057" i="20" s="1"/>
  <c r="BB2057" i="20" s="1"/>
  <c r="AZ2089" i="20"/>
  <c r="BA2089" i="20" s="1"/>
  <c r="BB2089" i="20" s="1"/>
  <c r="AZ2121" i="20"/>
  <c r="BA2121" i="20" s="1"/>
  <c r="BB2121" i="20" s="1"/>
  <c r="AZ2153" i="20"/>
  <c r="BA2153" i="20" s="1"/>
  <c r="BB2153" i="20" s="1"/>
  <c r="AZ3537" i="20"/>
  <c r="BA3537" i="20" s="1"/>
  <c r="BB3537" i="20" s="1"/>
  <c r="AZ3590" i="20"/>
  <c r="BA3590" i="20" s="1"/>
  <c r="BB3590" i="20" s="1"/>
  <c r="AZ3622" i="20"/>
  <c r="BA3622" i="20" s="1"/>
  <c r="BB3622" i="20" s="1"/>
  <c r="AZ3654" i="20"/>
  <c r="BA3654" i="20" s="1"/>
  <c r="BB3654" i="20" s="1"/>
  <c r="AZ3686" i="20"/>
  <c r="BA3686" i="20" s="1"/>
  <c r="BB3686" i="20" s="1"/>
  <c r="AZ3718" i="20"/>
  <c r="BA3718" i="20" s="1"/>
  <c r="BB3718" i="20" s="1"/>
  <c r="AZ3782" i="20"/>
  <c r="BA3782" i="20" s="1"/>
  <c r="BB3782" i="20" s="1"/>
  <c r="AZ3838" i="20"/>
  <c r="BA3838" i="20" s="1"/>
  <c r="BB3838" i="20" s="1"/>
  <c r="AZ3534" i="20"/>
  <c r="BA3534" i="20" s="1"/>
  <c r="BB3534" i="20" s="1"/>
  <c r="BC863" i="20"/>
  <c r="BD863" i="20"/>
  <c r="AZ1025" i="20"/>
  <c r="BA1025" i="20" s="1"/>
  <c r="BB1025" i="20" s="1"/>
  <c r="AZ1383" i="20"/>
  <c r="BA1383" i="20" s="1"/>
  <c r="BB1383" i="20" s="1"/>
  <c r="AZ1439" i="20"/>
  <c r="BA1439" i="20" s="1"/>
  <c r="BB1439" i="20" s="1"/>
  <c r="BC1250" i="20"/>
  <c r="BD1250" i="20"/>
  <c r="AZ1883" i="20"/>
  <c r="BA1883" i="20" s="1"/>
  <c r="BB1883" i="20" s="1"/>
  <c r="AZ1947" i="20"/>
  <c r="BA1947" i="20" s="1"/>
  <c r="BB1947" i="20" s="1"/>
  <c r="AZ2011" i="20"/>
  <c r="BA2011" i="20" s="1"/>
  <c r="BB2011" i="20" s="1"/>
  <c r="AZ2075" i="20"/>
  <c r="BA2075" i="20" s="1"/>
  <c r="BB2075" i="20" s="1"/>
  <c r="AZ2139" i="20"/>
  <c r="BA2139" i="20" s="1"/>
  <c r="BB2139" i="20" s="1"/>
  <c r="AZ3561" i="20"/>
  <c r="BA3561" i="20" s="1"/>
  <c r="BB3561" i="20" s="1"/>
  <c r="AZ3628" i="20"/>
  <c r="BA3628" i="20" s="1"/>
  <c r="BB3628" i="20" s="1"/>
  <c r="AZ3684" i="20"/>
  <c r="BA3684" i="20" s="1"/>
  <c r="BB3684" i="20" s="1"/>
  <c r="AZ3860" i="20"/>
  <c r="BA3860" i="20" s="1"/>
  <c r="BB3860" i="20" s="1"/>
  <c r="AZ3446" i="20"/>
  <c r="BA3446" i="20" s="1"/>
  <c r="BB3446" i="20" s="1"/>
  <c r="BC330" i="20"/>
  <c r="BD330" i="20"/>
  <c r="AZ1002" i="20"/>
  <c r="BA1002" i="20" s="1"/>
  <c r="BB1002" i="20" s="1"/>
  <c r="AZ1372" i="20"/>
  <c r="BA1372" i="20" s="1"/>
  <c r="BB1372" i="20" s="1"/>
  <c r="AZ1428" i="20"/>
  <c r="BA1428" i="20" s="1"/>
  <c r="BB1428" i="20" s="1"/>
  <c r="AZ1888" i="20"/>
  <c r="BA1888" i="20" s="1"/>
  <c r="BB1888" i="20" s="1"/>
  <c r="AZ1952" i="20"/>
  <c r="BA1952" i="20" s="1"/>
  <c r="BB1952" i="20" s="1"/>
  <c r="AZ2016" i="20"/>
  <c r="BA2016" i="20" s="1"/>
  <c r="BB2016" i="20" s="1"/>
  <c r="AZ2080" i="20"/>
  <c r="BA2080" i="20" s="1"/>
  <c r="BB2080" i="20" s="1"/>
  <c r="AZ2152" i="20"/>
  <c r="BA2152" i="20" s="1"/>
  <c r="BB2152" i="20" s="1"/>
  <c r="AZ3597" i="20"/>
  <c r="BA3597" i="20" s="1"/>
  <c r="BB3597" i="20" s="1"/>
  <c r="AZ3653" i="20"/>
  <c r="BA3653" i="20" s="1"/>
  <c r="BB3653" i="20" s="1"/>
  <c r="AZ3709" i="20"/>
  <c r="BA3709" i="20" s="1"/>
  <c r="BB3709" i="20" s="1"/>
  <c r="AZ3482" i="20"/>
  <c r="BA3482" i="20" s="1"/>
  <c r="BB3482" i="20" s="1"/>
  <c r="BC53" i="20"/>
  <c r="BD53" i="20"/>
  <c r="BC320" i="20"/>
  <c r="BD320" i="20"/>
  <c r="BC343" i="20"/>
  <c r="BD343" i="20"/>
  <c r="BC639" i="20"/>
  <c r="BD639" i="20"/>
  <c r="BC861" i="20"/>
  <c r="BD861" i="20"/>
  <c r="AZ983" i="20"/>
  <c r="BA983" i="20" s="1"/>
  <c r="BB983" i="20" s="1"/>
  <c r="AZ1047" i="20"/>
  <c r="BA1047" i="20" s="1"/>
  <c r="BB1047" i="20" s="1"/>
  <c r="AZ1393" i="20"/>
  <c r="BA1393" i="20" s="1"/>
  <c r="BB1393" i="20" s="1"/>
  <c r="BC1269" i="20"/>
  <c r="BD1269" i="20"/>
  <c r="BC1790" i="20"/>
  <c r="BD1790" i="20"/>
  <c r="AZ1957" i="20"/>
  <c r="BA1957" i="20" s="1"/>
  <c r="BB1957" i="20" s="1"/>
  <c r="AZ2069" i="20"/>
  <c r="BA2069" i="20" s="1"/>
  <c r="BB2069" i="20" s="1"/>
  <c r="AZ3610" i="20"/>
  <c r="BA3610" i="20" s="1"/>
  <c r="BB3610" i="20" s="1"/>
  <c r="AZ3714" i="20"/>
  <c r="BA3714" i="20" s="1"/>
  <c r="BB3714" i="20" s="1"/>
  <c r="AZ1449" i="20"/>
  <c r="BA1449" i="20" s="1"/>
  <c r="BB1449" i="20" s="1"/>
  <c r="BC1285" i="20"/>
  <c r="BD1285" i="20"/>
  <c r="AZ1869" i="20"/>
  <c r="BA1869" i="20" s="1"/>
  <c r="BB1869" i="20" s="1"/>
  <c r="AZ1965" i="20"/>
  <c r="BA1965" i="20" s="1"/>
  <c r="BB1965" i="20" s="1"/>
  <c r="AZ2045" i="20"/>
  <c r="BA2045" i="20" s="1"/>
  <c r="BB2045" i="20" s="1"/>
  <c r="AZ2117" i="20"/>
  <c r="BA2117" i="20" s="1"/>
  <c r="BB2117" i="20" s="1"/>
  <c r="AZ3594" i="20"/>
  <c r="BA3594" i="20" s="1"/>
  <c r="BB3594" i="20" s="1"/>
  <c r="AZ3682" i="20"/>
  <c r="BA3682" i="20" s="1"/>
  <c r="BB3682" i="20" s="1"/>
  <c r="AZ3454" i="20"/>
  <c r="BA3454" i="20" s="1"/>
  <c r="BB3454" i="20" s="1"/>
  <c r="BC435" i="20"/>
  <c r="BD435" i="20"/>
  <c r="BC418" i="20"/>
  <c r="BD418" i="20"/>
  <c r="BC1241" i="20"/>
  <c r="BD1241" i="20"/>
  <c r="BC310" i="20"/>
  <c r="BD310" i="20"/>
  <c r="BC461" i="20"/>
  <c r="BD461" i="20"/>
  <c r="BC460" i="20"/>
  <c r="BD460" i="20"/>
  <c r="BC1786" i="20"/>
  <c r="BD1786" i="20"/>
  <c r="BC439" i="20"/>
  <c r="BD439" i="20"/>
  <c r="BC422" i="20"/>
  <c r="BD422" i="20"/>
  <c r="BC1289" i="20"/>
  <c r="BD1289" i="20"/>
  <c r="BC290" i="20"/>
  <c r="BD290" i="20"/>
  <c r="BC425" i="20"/>
  <c r="BD425" i="20"/>
  <c r="BC424" i="20"/>
  <c r="BD424" i="20"/>
  <c r="BC1784" i="20"/>
  <c r="BD1784" i="20"/>
  <c r="BC52" i="20"/>
  <c r="BD52" i="20"/>
  <c r="BC276" i="20"/>
  <c r="BD276" i="20"/>
  <c r="BC338" i="20"/>
  <c r="BD338" i="20"/>
  <c r="BC720" i="20"/>
  <c r="BD720" i="20"/>
  <c r="AZ980" i="20"/>
  <c r="BA980" i="20" s="1"/>
  <c r="BB980" i="20" s="1"/>
  <c r="AZ1012" i="20"/>
  <c r="BA1012" i="20" s="1"/>
  <c r="BB1012" i="20" s="1"/>
  <c r="AZ1044" i="20"/>
  <c r="BA1044" i="20" s="1"/>
  <c r="BB1044" i="20" s="1"/>
  <c r="AZ1338" i="20"/>
  <c r="BA1338" i="20" s="1"/>
  <c r="BB1338" i="20" s="1"/>
  <c r="AZ1370" i="20"/>
  <c r="BA1370" i="20" s="1"/>
  <c r="BB1370" i="20" s="1"/>
  <c r="AZ1402" i="20"/>
  <c r="BA1402" i="20" s="1"/>
  <c r="BB1402" i="20" s="1"/>
  <c r="AZ1434" i="20"/>
  <c r="BA1434" i="20" s="1"/>
  <c r="BB1434" i="20" s="1"/>
  <c r="AZ1878" i="20"/>
  <c r="BA1878" i="20" s="1"/>
  <c r="BB1878" i="20" s="1"/>
  <c r="AZ1910" i="20"/>
  <c r="BA1910" i="20" s="1"/>
  <c r="BB1910" i="20" s="1"/>
  <c r="AZ1942" i="20"/>
  <c r="BA1942" i="20" s="1"/>
  <c r="BB1942" i="20" s="1"/>
  <c r="AZ1974" i="20"/>
  <c r="BA1974" i="20" s="1"/>
  <c r="BB1974" i="20" s="1"/>
  <c r="AZ2006" i="20"/>
  <c r="BA2006" i="20" s="1"/>
  <c r="BB2006" i="20" s="1"/>
  <c r="AZ2038" i="20"/>
  <c r="BA2038" i="20" s="1"/>
  <c r="BB2038" i="20" s="1"/>
  <c r="AZ2070" i="20"/>
  <c r="BA2070" i="20" s="1"/>
  <c r="BB2070" i="20" s="1"/>
  <c r="AZ2102" i="20"/>
  <c r="BA2102" i="20" s="1"/>
  <c r="BB2102" i="20" s="1"/>
  <c r="AZ2134" i="20"/>
  <c r="BA2134" i="20" s="1"/>
  <c r="BB2134" i="20" s="1"/>
  <c r="AZ3541" i="20"/>
  <c r="BA3541" i="20" s="1"/>
  <c r="BB3541" i="20" s="1"/>
  <c r="AZ3591" i="20"/>
  <c r="BA3591" i="20" s="1"/>
  <c r="BB3591" i="20" s="1"/>
  <c r="AZ3623" i="20"/>
  <c r="BA3623" i="20" s="1"/>
  <c r="BB3623" i="20" s="1"/>
  <c r="AZ3655" i="20"/>
  <c r="BA3655" i="20" s="1"/>
  <c r="BB3655" i="20" s="1"/>
  <c r="AZ3687" i="20"/>
  <c r="BA3687" i="20" s="1"/>
  <c r="BB3687" i="20" s="1"/>
  <c r="AZ3727" i="20"/>
  <c r="BA3727" i="20" s="1"/>
  <c r="BB3727" i="20" s="1"/>
  <c r="AZ3506" i="20"/>
  <c r="BA3506" i="20" s="1"/>
  <c r="BB3506" i="20" s="1"/>
  <c r="BC30" i="20"/>
  <c r="BD30" i="20"/>
  <c r="BC214" i="20"/>
  <c r="BD214" i="20"/>
  <c r="BC8" i="20"/>
  <c r="BD8" i="20"/>
  <c r="AZ1144" i="20"/>
  <c r="BA1144" i="20" s="1"/>
  <c r="BB1144" i="20" s="1"/>
  <c r="AZ1605" i="20"/>
  <c r="BA1605" i="20" s="1"/>
  <c r="BB1605" i="20" s="1"/>
  <c r="BC1835" i="20"/>
  <c r="BD1835" i="20"/>
  <c r="AZ2420" i="20"/>
  <c r="BA2420" i="20" s="1"/>
  <c r="BB2420" i="20" s="1"/>
  <c r="AZ1073" i="20"/>
  <c r="BA1073" i="20" s="1"/>
  <c r="BB1073" i="20" s="1"/>
  <c r="AZ1137" i="20"/>
  <c r="BA1137" i="20" s="1"/>
  <c r="BB1137" i="20" s="1"/>
  <c r="BC1280" i="20"/>
  <c r="BD1280" i="20"/>
  <c r="AZ1530" i="20"/>
  <c r="BA1530" i="20" s="1"/>
  <c r="BB1530" i="20" s="1"/>
  <c r="BC34" i="20"/>
  <c r="BD34" i="20"/>
  <c r="BC447" i="20"/>
  <c r="BD447" i="20"/>
  <c r="AZ1146" i="20"/>
  <c r="BA1146" i="20" s="1"/>
  <c r="BB1146" i="20" s="1"/>
  <c r="AZ1615" i="20"/>
  <c r="BA1615" i="20" s="1"/>
  <c r="BB1615" i="20" s="1"/>
  <c r="AZ1055" i="20"/>
  <c r="BA1055" i="20" s="1"/>
  <c r="BB1055" i="20" s="1"/>
  <c r="AZ1119" i="20"/>
  <c r="BA1119" i="20" s="1"/>
  <c r="BB1119" i="20" s="1"/>
  <c r="AZ1183" i="20"/>
  <c r="BA1183" i="20" s="1"/>
  <c r="BB1183" i="20" s="1"/>
  <c r="AZ1520" i="20"/>
  <c r="BA1520" i="20" s="1"/>
  <c r="BB1520" i="20" s="1"/>
  <c r="AZ1584" i="20"/>
  <c r="BA1584" i="20" s="1"/>
  <c r="BB1584" i="20" s="1"/>
  <c r="AZ2422" i="20"/>
  <c r="BA2422" i="20" s="1"/>
  <c r="BB2422" i="20" s="1"/>
  <c r="AZ2510" i="20"/>
  <c r="BA2510" i="20" s="1"/>
  <c r="BB2510" i="20" s="1"/>
  <c r="AZ153" i="20"/>
  <c r="BA153" i="20" s="1"/>
  <c r="BB153" i="20" s="1"/>
  <c r="BC752" i="20"/>
  <c r="BD752" i="20"/>
  <c r="AZ1366" i="20"/>
  <c r="BA1366" i="20" s="1"/>
  <c r="BB1366" i="20" s="1"/>
  <c r="AZ1922" i="20"/>
  <c r="BA1922" i="20" s="1"/>
  <c r="BB1922" i="20" s="1"/>
  <c r="AZ2050" i="20"/>
  <c r="BA2050" i="20" s="1"/>
  <c r="BB2050" i="20" s="1"/>
  <c r="AZ3571" i="20"/>
  <c r="BA3571" i="20" s="1"/>
  <c r="BB3571" i="20" s="1"/>
  <c r="AZ3723" i="20"/>
  <c r="BA3723" i="20" s="1"/>
  <c r="BB3723" i="20" s="1"/>
  <c r="AZ3879" i="20"/>
  <c r="BA3879" i="20" s="1"/>
  <c r="BB3879" i="20" s="1"/>
  <c r="AZ3931" i="20"/>
  <c r="BA3931" i="20" s="1"/>
  <c r="BB3931" i="20" s="1"/>
  <c r="AZ154" i="20"/>
  <c r="BA154" i="20" s="1"/>
  <c r="BB154" i="20" s="1"/>
  <c r="BC646" i="20"/>
  <c r="BD646" i="20"/>
  <c r="BC859" i="20"/>
  <c r="BD859" i="20"/>
  <c r="AZ3764" i="20"/>
  <c r="BA3764" i="20" s="1"/>
  <c r="BB3764" i="20" s="1"/>
  <c r="AZ3920" i="20"/>
  <c r="BA3920" i="20" s="1"/>
  <c r="BB3920" i="20" s="1"/>
  <c r="AZ111" i="20"/>
  <c r="BA111" i="20" s="1"/>
  <c r="BB111" i="20" s="1"/>
  <c r="BC760" i="20"/>
  <c r="BD760" i="20"/>
  <c r="AZ1408" i="20"/>
  <c r="BA1408" i="20" s="1"/>
  <c r="BB1408" i="20" s="1"/>
  <c r="AZ1892" i="20"/>
  <c r="BA1892" i="20" s="1"/>
  <c r="BB1892" i="20" s="1"/>
  <c r="AZ2020" i="20"/>
  <c r="BA2020" i="20" s="1"/>
  <c r="BB2020" i="20" s="1"/>
  <c r="AZ2148" i="20"/>
  <c r="BA2148" i="20" s="1"/>
  <c r="BB2148" i="20" s="1"/>
  <c r="AZ2427" i="20"/>
  <c r="BA2427" i="20" s="1"/>
  <c r="BB2427" i="20" s="1"/>
  <c r="AZ2459" i="20"/>
  <c r="BA2459" i="20" s="1"/>
  <c r="BB2459" i="20" s="1"/>
  <c r="AZ3721" i="20"/>
  <c r="BA3721" i="20" s="1"/>
  <c r="BB3721" i="20" s="1"/>
  <c r="AZ3833" i="20"/>
  <c r="BA3833" i="20" s="1"/>
  <c r="BB3833" i="20" s="1"/>
  <c r="AZ3921" i="20"/>
  <c r="BA3921" i="20" s="1"/>
  <c r="BB3921" i="20" s="1"/>
  <c r="AZ20" i="20"/>
  <c r="BA20" i="20" s="1"/>
  <c r="BB20" i="20" s="1"/>
  <c r="BC100" i="20"/>
  <c r="BD100" i="20"/>
  <c r="BC664" i="20"/>
  <c r="BD664" i="20"/>
  <c r="BC1310" i="20"/>
  <c r="BD1310" i="20"/>
  <c r="AZ3790" i="20"/>
  <c r="BA3790" i="20" s="1"/>
  <c r="BB3790" i="20" s="1"/>
  <c r="AZ3842" i="20"/>
  <c r="BA3842" i="20" s="1"/>
  <c r="BB3842" i="20" s="1"/>
  <c r="AZ3906" i="20"/>
  <c r="BA3906" i="20" s="1"/>
  <c r="BB3906" i="20" s="1"/>
  <c r="AZ1104" i="20"/>
  <c r="BA1104" i="20" s="1"/>
  <c r="BB1104" i="20" s="1"/>
  <c r="AZ1533" i="20"/>
  <c r="BA1533" i="20" s="1"/>
  <c r="BB1533" i="20" s="1"/>
  <c r="AZ2460" i="20"/>
  <c r="BA2460" i="20" s="1"/>
  <c r="BB2460" i="20" s="1"/>
  <c r="AZ1061" i="20"/>
  <c r="BA1061" i="20" s="1"/>
  <c r="BB1061" i="20" s="1"/>
  <c r="AZ1125" i="20"/>
  <c r="BA1125" i="20" s="1"/>
  <c r="BB1125" i="20" s="1"/>
  <c r="BC1248" i="20"/>
  <c r="BD1248" i="20"/>
  <c r="AZ1518" i="20"/>
  <c r="BA1518" i="20" s="1"/>
  <c r="BB1518" i="20" s="1"/>
  <c r="AZ1578" i="20"/>
  <c r="BA1578" i="20" s="1"/>
  <c r="BB1578" i="20" s="1"/>
  <c r="BC430" i="20"/>
  <c r="BD430" i="20"/>
  <c r="AZ1106" i="20"/>
  <c r="BA1106" i="20" s="1"/>
  <c r="BB1106" i="20" s="1"/>
  <c r="AZ1575" i="20"/>
  <c r="BA1575" i="20" s="1"/>
  <c r="BB1575" i="20" s="1"/>
  <c r="AZ1059" i="20"/>
  <c r="BA1059" i="20" s="1"/>
  <c r="BB1059" i="20" s="1"/>
  <c r="AZ1123" i="20"/>
  <c r="BA1123" i="20" s="1"/>
  <c r="BB1123" i="20" s="1"/>
  <c r="BC1306" i="20"/>
  <c r="BD1306" i="20"/>
  <c r="AZ1540" i="20"/>
  <c r="BA1540" i="20" s="1"/>
  <c r="BB1540" i="20" s="1"/>
  <c r="AZ1604" i="20"/>
  <c r="BA1604" i="20" s="1"/>
  <c r="BB1604" i="20" s="1"/>
  <c r="AZ2462" i="20"/>
  <c r="BA2462" i="20" s="1"/>
  <c r="BB2462" i="20" s="1"/>
  <c r="BC86" i="20"/>
  <c r="BD86" i="20"/>
  <c r="AZ1040" i="20"/>
  <c r="BA1040" i="20" s="1"/>
  <c r="BB1040" i="20" s="1"/>
  <c r="AZ1390" i="20"/>
  <c r="BA1390" i="20" s="1"/>
  <c r="BB1390" i="20" s="1"/>
  <c r="AZ1914" i="20"/>
  <c r="BA1914" i="20" s="1"/>
  <c r="BB1914" i="20" s="1"/>
  <c r="AZ2042" i="20"/>
  <c r="BA2042" i="20" s="1"/>
  <c r="BB2042" i="20" s="1"/>
  <c r="AZ3643" i="20"/>
  <c r="BA3643" i="20" s="1"/>
  <c r="BB3643" i="20" s="1"/>
  <c r="AZ3771" i="20"/>
  <c r="BA3771" i="20" s="1"/>
  <c r="BB3771" i="20" s="1"/>
  <c r="AZ158" i="20"/>
  <c r="BA158" i="20" s="1"/>
  <c r="BB158" i="20" s="1"/>
  <c r="BC507" i="20"/>
  <c r="BD507" i="20"/>
  <c r="BC629" i="20"/>
  <c r="BD629" i="20"/>
  <c r="BC638" i="20"/>
  <c r="BD638" i="20"/>
  <c r="BC756" i="20"/>
  <c r="BD756" i="20"/>
  <c r="AZ3768" i="20"/>
  <c r="BA3768" i="20" s="1"/>
  <c r="BB3768" i="20" s="1"/>
  <c r="BC345" i="20"/>
  <c r="BD345" i="20"/>
  <c r="AZ1014" i="20"/>
  <c r="BA1014" i="20" s="1"/>
  <c r="BB1014" i="20" s="1"/>
  <c r="AZ1400" i="20"/>
  <c r="BA1400" i="20" s="1"/>
  <c r="BB1400" i="20" s="1"/>
  <c r="AZ1948" i="20"/>
  <c r="BA1948" i="20" s="1"/>
  <c r="BB1948" i="20" s="1"/>
  <c r="AZ2076" i="20"/>
  <c r="BA2076" i="20" s="1"/>
  <c r="BB2076" i="20" s="1"/>
  <c r="AZ2429" i="20"/>
  <c r="BA2429" i="20" s="1"/>
  <c r="BB2429" i="20" s="1"/>
  <c r="AZ2461" i="20"/>
  <c r="BA2461" i="20" s="1"/>
  <c r="BB2461" i="20" s="1"/>
  <c r="AZ3745" i="20"/>
  <c r="BA3745" i="20" s="1"/>
  <c r="BB3745" i="20" s="1"/>
  <c r="BC99" i="20"/>
  <c r="BD99" i="20"/>
  <c r="AZ3738" i="20"/>
  <c r="BA3738" i="20" s="1"/>
  <c r="BB3738" i="20" s="1"/>
  <c r="BC352" i="20"/>
  <c r="BD352" i="20"/>
  <c r="AZ2090" i="20"/>
  <c r="BA2090" i="20" s="1"/>
  <c r="BB2090" i="20" s="1"/>
  <c r="AZ3875" i="20"/>
  <c r="BA3875" i="20" s="1"/>
  <c r="BB3875" i="20" s="1"/>
  <c r="AZ19" i="20"/>
  <c r="BA19" i="20" s="1"/>
  <c r="BB19" i="20" s="1"/>
  <c r="BC688" i="20"/>
  <c r="BD688" i="20"/>
  <c r="BC733" i="20"/>
  <c r="BD733" i="20"/>
  <c r="AZ1030" i="20"/>
  <c r="BA1030" i="20" s="1"/>
  <c r="BB1030" i="20" s="1"/>
  <c r="AZ1932" i="20"/>
  <c r="BA1932" i="20" s="1"/>
  <c r="BB1932" i="20" s="1"/>
  <c r="BC683" i="20"/>
  <c r="BD683" i="20"/>
  <c r="AZ3818" i="20"/>
  <c r="BA3818" i="20" s="1"/>
  <c r="BB3818" i="20" s="1"/>
  <c r="BC11" i="20"/>
  <c r="BD11" i="20"/>
  <c r="AZ1160" i="20"/>
  <c r="BA1160" i="20" s="1"/>
  <c r="BB1160" i="20" s="1"/>
  <c r="AZ1589" i="20"/>
  <c r="BA1589" i="20" s="1"/>
  <c r="BB1589" i="20" s="1"/>
  <c r="AZ2503" i="20"/>
  <c r="BA2503" i="20" s="1"/>
  <c r="BB2503" i="20" s="1"/>
  <c r="AZ1081" i="20"/>
  <c r="BA1081" i="20" s="1"/>
  <c r="BB1081" i="20" s="1"/>
  <c r="AZ1145" i="20"/>
  <c r="BA1145" i="20" s="1"/>
  <c r="BB1145" i="20" s="1"/>
  <c r="AZ1554" i="20"/>
  <c r="BA1554" i="20" s="1"/>
  <c r="BB1554" i="20" s="1"/>
  <c r="AZ2492" i="20"/>
  <c r="BA2492" i="20" s="1"/>
  <c r="BB2492" i="20" s="1"/>
  <c r="BC414" i="20"/>
  <c r="BD414" i="20"/>
  <c r="AZ1162" i="20"/>
  <c r="BA1162" i="20" s="1"/>
  <c r="BB1162" i="20" s="1"/>
  <c r="AZ1599" i="20"/>
  <c r="BA1599" i="20" s="1"/>
  <c r="BB1599" i="20" s="1"/>
  <c r="AZ2509" i="20"/>
  <c r="BA2509" i="20" s="1"/>
  <c r="BB2509" i="20" s="1"/>
  <c r="AZ1095" i="20"/>
  <c r="BA1095" i="20" s="1"/>
  <c r="BB1095" i="20" s="1"/>
  <c r="AZ1159" i="20"/>
  <c r="BA1159" i="20" s="1"/>
  <c r="BB1159" i="20" s="1"/>
  <c r="AZ1512" i="20"/>
  <c r="BA1512" i="20" s="1"/>
  <c r="BB1512" i="20" s="1"/>
  <c r="AZ1576" i="20"/>
  <c r="BA1576" i="20" s="1"/>
  <c r="BB1576" i="20" s="1"/>
  <c r="AZ2470" i="20"/>
  <c r="BA2470" i="20" s="1"/>
  <c r="BB2470" i="20" s="1"/>
  <c r="AZ133" i="20"/>
  <c r="BA133" i="20" s="1"/>
  <c r="BB133" i="20" s="1"/>
  <c r="BC603" i="20"/>
  <c r="BD603" i="20"/>
  <c r="AZ1382" i="20"/>
  <c r="BA1382" i="20" s="1"/>
  <c r="BB1382" i="20" s="1"/>
  <c r="AZ1970" i="20"/>
  <c r="BA1970" i="20" s="1"/>
  <c r="BB1970" i="20" s="1"/>
  <c r="AZ2098" i="20"/>
  <c r="BA2098" i="20" s="1"/>
  <c r="BB2098" i="20" s="1"/>
  <c r="AZ3635" i="20"/>
  <c r="BA3635" i="20" s="1"/>
  <c r="BB3635" i="20" s="1"/>
  <c r="AZ3923" i="20"/>
  <c r="BA3923" i="20" s="1"/>
  <c r="BB3923" i="20" s="1"/>
  <c r="BD67" i="20"/>
  <c r="BC67" i="20"/>
  <c r="BC97" i="20"/>
  <c r="BD97" i="20"/>
  <c r="BC671" i="20"/>
  <c r="BD671" i="20"/>
  <c r="BC316" i="20"/>
  <c r="BD316" i="20"/>
  <c r="AZ873" i="20"/>
  <c r="BA873" i="20" s="1"/>
  <c r="BB873" i="20" s="1"/>
  <c r="AZ1456" i="20"/>
  <c r="BA1456" i="20" s="1"/>
  <c r="BB1456" i="20" s="1"/>
  <c r="AZ1972" i="20"/>
  <c r="BA1972" i="20" s="1"/>
  <c r="BB1972" i="20" s="1"/>
  <c r="AZ2100" i="20"/>
  <c r="BA2100" i="20" s="1"/>
  <c r="BB2100" i="20" s="1"/>
  <c r="AZ2431" i="20"/>
  <c r="BA2431" i="20" s="1"/>
  <c r="BB2431" i="20" s="1"/>
  <c r="AZ2463" i="20"/>
  <c r="BA2463" i="20" s="1"/>
  <c r="BB2463" i="20" s="1"/>
  <c r="AZ3905" i="20"/>
  <c r="BA3905" i="20" s="1"/>
  <c r="BB3905" i="20" s="1"/>
  <c r="BC755" i="20"/>
  <c r="BD755" i="20"/>
  <c r="AZ3754" i="20"/>
  <c r="BA3754" i="20" s="1"/>
  <c r="BB3754" i="20" s="1"/>
  <c r="AZ775" i="20"/>
  <c r="BA775" i="20" s="1"/>
  <c r="BB775" i="20" s="1"/>
  <c r="AZ1374" i="20"/>
  <c r="BA1374" i="20" s="1"/>
  <c r="BB1374" i="20" s="1"/>
  <c r="AZ2122" i="20"/>
  <c r="BA2122" i="20" s="1"/>
  <c r="BB2122" i="20" s="1"/>
  <c r="AZ3719" i="20"/>
  <c r="BA3719" i="20" s="1"/>
  <c r="BB3719" i="20" s="1"/>
  <c r="BC90" i="20"/>
  <c r="BD90" i="20"/>
  <c r="BC691" i="20"/>
  <c r="BD691" i="20"/>
  <c r="BC40" i="20"/>
  <c r="BD40" i="20"/>
  <c r="AZ1868" i="20"/>
  <c r="BA1868" i="20" s="1"/>
  <c r="BB1868" i="20" s="1"/>
  <c r="BC84" i="20"/>
  <c r="BD84" i="20"/>
  <c r="AZ3806" i="20"/>
  <c r="BA3806" i="20" s="1"/>
  <c r="BB3806" i="20" s="1"/>
  <c r="BC234" i="20"/>
  <c r="BD234" i="20"/>
  <c r="AZ1088" i="20"/>
  <c r="BA1088" i="20" s="1"/>
  <c r="BB1088" i="20" s="1"/>
  <c r="BC1292" i="20"/>
  <c r="BD1292" i="20"/>
  <c r="AZ1549" i="20"/>
  <c r="BA1549" i="20" s="1"/>
  <c r="BB1549" i="20" s="1"/>
  <c r="AZ2495" i="20"/>
  <c r="BA2495" i="20" s="1"/>
  <c r="BB2495" i="20" s="1"/>
  <c r="AZ1101" i="20"/>
  <c r="BA1101" i="20" s="1"/>
  <c r="BB1101" i="20" s="1"/>
  <c r="AZ1165" i="20"/>
  <c r="BA1165" i="20" s="1"/>
  <c r="BB1165" i="20" s="1"/>
  <c r="AZ1510" i="20"/>
  <c r="BA1510" i="20" s="1"/>
  <c r="BB1510" i="20" s="1"/>
  <c r="AZ1594" i="20"/>
  <c r="BA1594" i="20" s="1"/>
  <c r="BB1594" i="20" s="1"/>
  <c r="AZ1154" i="20"/>
  <c r="BA1154" i="20" s="1"/>
  <c r="BB1154" i="20" s="1"/>
  <c r="AZ1591" i="20"/>
  <c r="BA1591" i="20" s="1"/>
  <c r="BB1591" i="20" s="1"/>
  <c r="AZ2501" i="20"/>
  <c r="BA2501" i="20" s="1"/>
  <c r="BB2501" i="20" s="1"/>
  <c r="AZ1067" i="20"/>
  <c r="BA1067" i="20" s="1"/>
  <c r="BB1067" i="20" s="1"/>
  <c r="AZ1131" i="20"/>
  <c r="BA1131" i="20" s="1"/>
  <c r="BB1131" i="20" s="1"/>
  <c r="AZ1532" i="20"/>
  <c r="BA1532" i="20" s="1"/>
  <c r="BB1532" i="20" s="1"/>
  <c r="AZ1596" i="20"/>
  <c r="BA1596" i="20" s="1"/>
  <c r="BB1596" i="20" s="1"/>
  <c r="AZ2490" i="20"/>
  <c r="BA2490" i="20" s="1"/>
  <c r="BB2490" i="20" s="1"/>
  <c r="BC44" i="20"/>
  <c r="BD44" i="20"/>
  <c r="BC725" i="20"/>
  <c r="BD725" i="20"/>
  <c r="AZ2058" i="20"/>
  <c r="BA2058" i="20" s="1"/>
  <c r="BB2058" i="20" s="1"/>
  <c r="AZ3627" i="20"/>
  <c r="BA3627" i="20" s="1"/>
  <c r="BB3627" i="20" s="1"/>
  <c r="AZ150" i="20"/>
  <c r="BA150" i="20" s="1"/>
  <c r="BB150" i="20" s="1"/>
  <c r="BC684" i="20"/>
  <c r="BD684" i="20"/>
  <c r="BC744" i="20"/>
  <c r="BD744" i="20"/>
  <c r="AZ1964" i="20"/>
  <c r="BA1964" i="20" s="1"/>
  <c r="BB1964" i="20" s="1"/>
  <c r="AZ2433" i="20"/>
  <c r="BA2433" i="20" s="1"/>
  <c r="BB2433" i="20" s="1"/>
  <c r="AZ3761" i="20"/>
  <c r="BA3761" i="20" s="1"/>
  <c r="BB3761" i="20" s="1"/>
  <c r="BC1833" i="20"/>
  <c r="BD1833" i="20"/>
  <c r="BC497" i="20"/>
  <c r="BD497" i="20"/>
  <c r="AZ1480" i="20"/>
  <c r="BA1480" i="20" s="1"/>
  <c r="BB1480" i="20" s="1"/>
  <c r="BC1847" i="20"/>
  <c r="BD1847" i="20"/>
  <c r="AZ2673" i="20"/>
  <c r="BA2673" i="20" s="1"/>
  <c r="BB2673" i="20" s="1"/>
  <c r="AZ1483" i="20"/>
  <c r="BA1483" i="20" s="1"/>
  <c r="BB1483" i="20" s="1"/>
  <c r="AZ2197" i="20"/>
  <c r="BA2197" i="20" s="1"/>
  <c r="BB2197" i="20" s="1"/>
  <c r="AZ2266" i="20"/>
  <c r="BA2266" i="20" s="1"/>
  <c r="BB2266" i="20" s="1"/>
  <c r="AZ2394" i="20"/>
  <c r="BA2394" i="20" s="1"/>
  <c r="BB2394" i="20" s="1"/>
  <c r="AZ2597" i="20"/>
  <c r="BA2597" i="20" s="1"/>
  <c r="BB2597" i="20" s="1"/>
  <c r="AZ2789" i="20"/>
  <c r="BA2789" i="20" s="1"/>
  <c r="BB2789" i="20" s="1"/>
  <c r="AZ2686" i="20"/>
  <c r="BA2686" i="20" s="1"/>
  <c r="BB2686" i="20" s="1"/>
  <c r="AZ2824" i="20"/>
  <c r="BA2824" i="20" s="1"/>
  <c r="BB2824" i="20" s="1"/>
  <c r="AZ2872" i="20"/>
  <c r="BA2872" i="20" s="1"/>
  <c r="BB2872" i="20" s="1"/>
  <c r="AZ2920" i="20"/>
  <c r="BA2920" i="20" s="1"/>
  <c r="BB2920" i="20" s="1"/>
  <c r="AZ2936" i="20"/>
  <c r="BA2936" i="20" s="1"/>
  <c r="BB2936" i="20" s="1"/>
  <c r="AZ2968" i="20"/>
  <c r="BA2968" i="20" s="1"/>
  <c r="BB2968" i="20" s="1"/>
  <c r="AZ3000" i="20"/>
  <c r="BA3000" i="20" s="1"/>
  <c r="BB3000" i="20" s="1"/>
  <c r="AZ2587" i="20"/>
  <c r="BA2587" i="20" s="1"/>
  <c r="BB2587" i="20" s="1"/>
  <c r="AZ2715" i="20"/>
  <c r="BA2715" i="20" s="1"/>
  <c r="BB2715" i="20" s="1"/>
  <c r="AZ2552" i="20"/>
  <c r="BA2552" i="20" s="1"/>
  <c r="BB2552" i="20" s="1"/>
  <c r="AZ2616" i="20"/>
  <c r="BA2616" i="20" s="1"/>
  <c r="BB2616" i="20" s="1"/>
  <c r="BD3407" i="20"/>
  <c r="BC3407" i="20"/>
  <c r="BD3463" i="20"/>
  <c r="BC3463" i="20"/>
  <c r="BC3282" i="20"/>
  <c r="BD3282" i="20"/>
  <c r="BC9" i="20"/>
  <c r="BD9" i="20"/>
  <c r="BD192" i="20"/>
  <c r="BC192" i="20"/>
  <c r="AZ391" i="20"/>
  <c r="BA391" i="20" s="1"/>
  <c r="BB391" i="20" s="1"/>
  <c r="BC548" i="20"/>
  <c r="BD548" i="20"/>
  <c r="BC501" i="20"/>
  <c r="BD501" i="20"/>
  <c r="BC1331" i="20"/>
  <c r="BD1331" i="20"/>
  <c r="AZ2174" i="20"/>
  <c r="BA2174" i="20" s="1"/>
  <c r="BB2174" i="20" s="1"/>
  <c r="AZ2206" i="20"/>
  <c r="BA2206" i="20" s="1"/>
  <c r="BB2206" i="20" s="1"/>
  <c r="AZ2222" i="20"/>
  <c r="BA2222" i="20" s="1"/>
  <c r="BB2222" i="20" s="1"/>
  <c r="AZ2280" i="20"/>
  <c r="BA2280" i="20" s="1"/>
  <c r="BB2280" i="20" s="1"/>
  <c r="AZ2344" i="20"/>
  <c r="BA2344" i="20" s="1"/>
  <c r="BB2344" i="20" s="1"/>
  <c r="AZ2376" i="20"/>
  <c r="BA2376" i="20" s="1"/>
  <c r="BB2376" i="20" s="1"/>
  <c r="AZ2521" i="20"/>
  <c r="BA2521" i="20" s="1"/>
  <c r="BB2521" i="20" s="1"/>
  <c r="AZ2585" i="20"/>
  <c r="BA2585" i="20" s="1"/>
  <c r="BB2585" i="20" s="1"/>
  <c r="AZ2862" i="20"/>
  <c r="BA2862" i="20" s="1"/>
  <c r="BB2862" i="20" s="1"/>
  <c r="AZ2894" i="20"/>
  <c r="BA2894" i="20" s="1"/>
  <c r="BB2894" i="20" s="1"/>
  <c r="AZ2926" i="20"/>
  <c r="BA2926" i="20" s="1"/>
  <c r="BB2926" i="20" s="1"/>
  <c r="AZ2942" i="20"/>
  <c r="BA2942" i="20" s="1"/>
  <c r="BB2942" i="20" s="1"/>
  <c r="AZ2974" i="20"/>
  <c r="BA2974" i="20" s="1"/>
  <c r="BB2974" i="20" s="1"/>
  <c r="AZ2990" i="20"/>
  <c r="BA2990" i="20" s="1"/>
  <c r="BB2990" i="20" s="1"/>
  <c r="AZ2547" i="20"/>
  <c r="BA2547" i="20" s="1"/>
  <c r="BB2547" i="20" s="1"/>
  <c r="AZ2739" i="20"/>
  <c r="BA2739" i="20" s="1"/>
  <c r="BB2739" i="20" s="1"/>
  <c r="AZ2576" i="20"/>
  <c r="BA2576" i="20" s="1"/>
  <c r="BB2576" i="20" s="1"/>
  <c r="AZ2760" i="20"/>
  <c r="BA2760" i="20" s="1"/>
  <c r="BB2760" i="20" s="1"/>
  <c r="BD3364" i="20"/>
  <c r="BC3364" i="20"/>
  <c r="BD3390" i="20"/>
  <c r="BC3390" i="20"/>
  <c r="BD3456" i="20"/>
  <c r="BC3456" i="20"/>
  <c r="BD3366" i="20"/>
  <c r="BC3366" i="20"/>
  <c r="AZ251" i="20"/>
  <c r="BA251" i="20" s="1"/>
  <c r="BB251" i="20" s="1"/>
  <c r="AZ315" i="20"/>
  <c r="BA315" i="20" s="1"/>
  <c r="BB315" i="20" s="1"/>
  <c r="AZ317" i="20"/>
  <c r="BA317" i="20" s="1"/>
  <c r="BB317" i="20" s="1"/>
  <c r="AZ2724" i="20"/>
  <c r="BA2724" i="20" s="1"/>
  <c r="BB2724" i="20" s="1"/>
  <c r="BD3397" i="20"/>
  <c r="BC3397" i="20"/>
  <c r="AZ3843" i="20"/>
  <c r="BA3843" i="20" s="1"/>
  <c r="BB3843" i="20" s="1"/>
  <c r="BC689" i="20"/>
  <c r="BD689" i="20"/>
  <c r="BC3305" i="20"/>
  <c r="BD3305" i="20"/>
  <c r="AZ249" i="20"/>
  <c r="BA249" i="20" s="1"/>
  <c r="BB249" i="20" s="1"/>
  <c r="AZ311" i="20"/>
  <c r="BA311" i="20" s="1"/>
  <c r="BB311" i="20" s="1"/>
  <c r="BC797" i="20"/>
  <c r="BD797" i="20"/>
  <c r="AZ971" i="20"/>
  <c r="BA971" i="20" s="1"/>
  <c r="BB971" i="20" s="1"/>
  <c r="AZ2381" i="20"/>
  <c r="BA2381" i="20" s="1"/>
  <c r="BB2381" i="20" s="1"/>
  <c r="AZ2397" i="20"/>
  <c r="BA2397" i="20" s="1"/>
  <c r="BB2397" i="20" s="1"/>
  <c r="AZ2413" i="20"/>
  <c r="BA2413" i="20" s="1"/>
  <c r="BB2413" i="20" s="1"/>
  <c r="BC815" i="20"/>
  <c r="BD815" i="20"/>
  <c r="BC847" i="20"/>
  <c r="BD847" i="20"/>
  <c r="AZ878" i="20"/>
  <c r="BA878" i="20" s="1"/>
  <c r="BB878" i="20" s="1"/>
  <c r="AZ1189" i="20"/>
  <c r="BA1189" i="20" s="1"/>
  <c r="BB1189" i="20" s="1"/>
  <c r="AZ3788" i="20"/>
  <c r="BA3788" i="20" s="1"/>
  <c r="BB3788" i="20" s="1"/>
  <c r="AZ903" i="20"/>
  <c r="BA903" i="20" s="1"/>
  <c r="BB903" i="20" s="1"/>
  <c r="AZ1222" i="20"/>
  <c r="BA1222" i="20" s="1"/>
  <c r="BB1222" i="20" s="1"/>
  <c r="AZ3797" i="20"/>
  <c r="BA3797" i="20" s="1"/>
  <c r="BB3797" i="20" s="1"/>
  <c r="AZ900" i="20"/>
  <c r="BA900" i="20" s="1"/>
  <c r="BB900" i="20" s="1"/>
  <c r="BD1715" i="20"/>
  <c r="BC1715" i="20"/>
  <c r="BC3960" i="20"/>
  <c r="BD3960" i="20"/>
  <c r="BC3106" i="20"/>
  <c r="BD3106" i="20"/>
  <c r="BC3193" i="20"/>
  <c r="BD3193" i="20"/>
  <c r="BC3072" i="20"/>
  <c r="BD3072" i="20"/>
  <c r="BC3264" i="20"/>
  <c r="BD3264" i="20"/>
  <c r="BC3263" i="20"/>
  <c r="BD3263" i="20"/>
  <c r="BC3194" i="20"/>
  <c r="BD3194" i="20"/>
  <c r="BC3241" i="20"/>
  <c r="BD3241" i="20"/>
  <c r="BD1734" i="20"/>
  <c r="BC1734" i="20"/>
  <c r="BC3053" i="20"/>
  <c r="BD3053" i="20"/>
  <c r="BC3181" i="20"/>
  <c r="BD3181" i="20"/>
  <c r="BC3953" i="20"/>
  <c r="BD3953" i="20"/>
  <c r="BC849" i="20"/>
  <c r="BD849" i="20"/>
  <c r="AZ896" i="20"/>
  <c r="BA896" i="20" s="1"/>
  <c r="BB896" i="20" s="1"/>
  <c r="AZ960" i="20"/>
  <c r="BA960" i="20" s="1"/>
  <c r="BB960" i="20" s="1"/>
  <c r="AZ1199" i="20"/>
  <c r="BA1199" i="20"/>
  <c r="BB1199" i="20" s="1"/>
  <c r="BD1649" i="20"/>
  <c r="BC1649" i="20"/>
  <c r="BD1673" i="20"/>
  <c r="BC1673" i="20"/>
  <c r="BD1689" i="20"/>
  <c r="BC1689" i="20"/>
  <c r="BD1713" i="20"/>
  <c r="BC1713" i="20"/>
  <c r="BD1737" i="20"/>
  <c r="BC1737" i="20"/>
  <c r="BD1769" i="20"/>
  <c r="BC1769" i="20"/>
  <c r="BD1635" i="20"/>
  <c r="BC1635" i="20"/>
  <c r="BC1853" i="20"/>
  <c r="BD1853" i="20"/>
  <c r="AZ3814" i="20"/>
  <c r="BA3814" i="20" s="1"/>
  <c r="BB3814" i="20" s="1"/>
  <c r="BD3964" i="20"/>
  <c r="BC3964" i="20"/>
  <c r="AZ926" i="20"/>
  <c r="BA926" i="20" s="1"/>
  <c r="BB926" i="20" s="1"/>
  <c r="AZ1221" i="20"/>
  <c r="BA1221" i="20"/>
  <c r="BB1221" i="20" s="1"/>
  <c r="AZ3804" i="20"/>
  <c r="BA3804" i="20" s="1"/>
  <c r="BB3804" i="20" s="1"/>
  <c r="AZ3781" i="20"/>
  <c r="BA3781" i="20"/>
  <c r="BB3781" i="20" s="1"/>
  <c r="BC845" i="20"/>
  <c r="BD845" i="20"/>
  <c r="AZ1211" i="20"/>
  <c r="BA1211" i="20" s="1"/>
  <c r="BB1211" i="20" s="1"/>
  <c r="AZ1457" i="20"/>
  <c r="BA1457" i="20" s="1"/>
  <c r="BB1457" i="20" s="1"/>
  <c r="BD1683" i="20"/>
  <c r="BC1683" i="20"/>
  <c r="BD1759" i="20"/>
  <c r="BC1759" i="20"/>
  <c r="BD1719" i="20"/>
  <c r="BC1719" i="20"/>
  <c r="BD1628" i="20"/>
  <c r="BC1628" i="20"/>
  <c r="BC1852" i="20"/>
  <c r="BD1852" i="20"/>
  <c r="BC4004" i="20"/>
  <c r="BD4004" i="20"/>
  <c r="BD1764" i="20"/>
  <c r="BC1764" i="20"/>
  <c r="BC3208" i="20"/>
  <c r="BD3208" i="20"/>
  <c r="BC3143" i="20"/>
  <c r="BD3143" i="20"/>
  <c r="BC3090" i="20"/>
  <c r="BD3090" i="20"/>
  <c r="BC3033" i="20"/>
  <c r="BD3033" i="20"/>
  <c r="BD1754" i="20"/>
  <c r="BC1754" i="20"/>
  <c r="BC3062" i="20"/>
  <c r="BD3062" i="20"/>
  <c r="BC3219" i="20"/>
  <c r="BD3219" i="20"/>
  <c r="BD177" i="20"/>
  <c r="BC177" i="20"/>
  <c r="BC522" i="20"/>
  <c r="BD522" i="20"/>
  <c r="BC500" i="20"/>
  <c r="BD500" i="20"/>
  <c r="BD1698" i="20"/>
  <c r="BC1698" i="20"/>
  <c r="BC1826" i="20"/>
  <c r="BD1826" i="20"/>
  <c r="AZ2161" i="20"/>
  <c r="BA2161" i="20" s="1"/>
  <c r="BB2161" i="20" s="1"/>
  <c r="AZ2354" i="20"/>
  <c r="BA2354" i="20" s="1"/>
  <c r="BB2354" i="20" s="1"/>
  <c r="AZ2542" i="20"/>
  <c r="BA2542" i="20" s="1"/>
  <c r="BB2542" i="20" s="1"/>
  <c r="AZ2798" i="20"/>
  <c r="BA2798" i="20"/>
  <c r="BB2798" i="20" s="1"/>
  <c r="AZ2868" i="20"/>
  <c r="BA2868" i="20" s="1"/>
  <c r="BB2868" i="20" s="1"/>
  <c r="AZ2932" i="20"/>
  <c r="BA2932" i="20"/>
  <c r="BB2932" i="20" s="1"/>
  <c r="AZ2996" i="20"/>
  <c r="BA2996" i="20" s="1"/>
  <c r="BB2996" i="20" s="1"/>
  <c r="AZ2699" i="20"/>
  <c r="BA2699" i="20"/>
  <c r="BB2699" i="20" s="1"/>
  <c r="AZ2696" i="20"/>
  <c r="BA2696" i="20" s="1"/>
  <c r="BB2696" i="20" s="1"/>
  <c r="BC3260" i="20"/>
  <c r="BD3260" i="20"/>
  <c r="BC3259" i="20"/>
  <c r="BD3259" i="20"/>
  <c r="BC3270" i="20"/>
  <c r="BD3270" i="20"/>
  <c r="BD3375" i="20"/>
  <c r="BC3375" i="20"/>
  <c r="BD3488" i="20"/>
  <c r="BC3488" i="20"/>
  <c r="AZ259" i="20"/>
  <c r="BA259" i="20" s="1"/>
  <c r="BB259" i="20" s="1"/>
  <c r="BC524" i="20"/>
  <c r="BD524" i="20"/>
  <c r="BD1752" i="20"/>
  <c r="BC1752" i="20"/>
  <c r="AZ2320" i="20"/>
  <c r="BA2320" i="20"/>
  <c r="BB2320" i="20" s="1"/>
  <c r="AZ2537" i="20"/>
  <c r="BA2537" i="20" s="1"/>
  <c r="BB2537" i="20" s="1"/>
  <c r="AZ2530" i="20"/>
  <c r="BA2530" i="20"/>
  <c r="BB2530" i="20" s="1"/>
  <c r="AZ2786" i="20"/>
  <c r="BA2786" i="20" s="1"/>
  <c r="BB2786" i="20" s="1"/>
  <c r="AZ2865" i="20"/>
  <c r="BA2865" i="20"/>
  <c r="BB2865" i="20" s="1"/>
  <c r="AZ2897" i="20"/>
  <c r="BA2897" i="20" s="1"/>
  <c r="BB2897" i="20" s="1"/>
  <c r="AZ2961" i="20"/>
  <c r="BA2961" i="20" s="1"/>
  <c r="BB2961" i="20" s="1"/>
  <c r="AZ2559" i="20"/>
  <c r="BA2559" i="20" s="1"/>
  <c r="BB2559" i="20" s="1"/>
  <c r="AZ2524" i="20"/>
  <c r="BA2524" i="20"/>
  <c r="BB2524" i="20" s="1"/>
  <c r="BD3400" i="20"/>
  <c r="BC3400" i="20"/>
  <c r="BD3455" i="20"/>
  <c r="BC3455" i="20"/>
  <c r="AZ382" i="20"/>
  <c r="BA382" i="20" s="1"/>
  <c r="BB382" i="20" s="1"/>
  <c r="BD597" i="20"/>
  <c r="BC597" i="20"/>
  <c r="AZ1476" i="20"/>
  <c r="BA1476" i="20" s="1"/>
  <c r="BB1476" i="20" s="1"/>
  <c r="BC1818" i="20"/>
  <c r="BD1818" i="20"/>
  <c r="AZ2199" i="20"/>
  <c r="BA2199" i="20" s="1"/>
  <c r="BB2199" i="20" s="1"/>
  <c r="AZ2294" i="20"/>
  <c r="BA2294" i="20" s="1"/>
  <c r="BB2294" i="20" s="1"/>
  <c r="AZ2733" i="20"/>
  <c r="BA2733" i="20" s="1"/>
  <c r="BB2733" i="20" s="1"/>
  <c r="AZ2694" i="20"/>
  <c r="BA2694" i="20"/>
  <c r="BB2694" i="20" s="1"/>
  <c r="AZ2914" i="20"/>
  <c r="BA2914" i="20" s="1"/>
  <c r="BB2914" i="20" s="1"/>
  <c r="AZ2592" i="20"/>
  <c r="BA2592" i="20"/>
  <c r="BB2592" i="20" s="1"/>
  <c r="BC3075" i="20"/>
  <c r="BD3075" i="20"/>
  <c r="BC3137" i="20"/>
  <c r="BD3137" i="20"/>
  <c r="AZ275" i="20"/>
  <c r="BA275" i="20" s="1"/>
  <c r="BB275" i="20" s="1"/>
  <c r="BC858" i="20"/>
  <c r="BD858" i="20"/>
  <c r="AZ929" i="20"/>
  <c r="BA929" i="20" s="1"/>
  <c r="BB929" i="20" s="1"/>
  <c r="AZ1212" i="20"/>
  <c r="BA1212" i="20" s="1"/>
  <c r="BB1212" i="20" s="1"/>
  <c r="AZ2636" i="20"/>
  <c r="BA2636" i="20" s="1"/>
  <c r="BB2636" i="20" s="1"/>
  <c r="BD3423" i="20"/>
  <c r="BC3423" i="20"/>
  <c r="BD3352" i="20"/>
  <c r="BC3352" i="20"/>
  <c r="BD3531" i="20"/>
  <c r="BC3531" i="20"/>
  <c r="BD3451" i="20"/>
  <c r="BC3451" i="20"/>
  <c r="BC80" i="20"/>
  <c r="BD80" i="20"/>
  <c r="AZ248" i="20"/>
  <c r="BA248" i="20" s="1"/>
  <c r="BB248" i="20" s="1"/>
  <c r="AZ268" i="20"/>
  <c r="BA268" i="20" s="1"/>
  <c r="BB268" i="20" s="1"/>
  <c r="BC477" i="20"/>
  <c r="BD477" i="20"/>
  <c r="BC537" i="20"/>
  <c r="BD537" i="20"/>
  <c r="BC793" i="20"/>
  <c r="BD793" i="20"/>
  <c r="AZ914" i="20"/>
  <c r="BA914" i="20" s="1"/>
  <c r="BB914" i="20" s="1"/>
  <c r="BC1311" i="20"/>
  <c r="BD1311" i="20"/>
  <c r="BD3481" i="20"/>
  <c r="BC3481" i="20"/>
  <c r="AZ3900" i="20"/>
  <c r="BA3900" i="20"/>
  <c r="BB3900" i="20" s="1"/>
  <c r="AZ237" i="20"/>
  <c r="BA237" i="20" s="1"/>
  <c r="BB237" i="20" s="1"/>
  <c r="BC824" i="20"/>
  <c r="BD824" i="20"/>
  <c r="AZ1186" i="20"/>
  <c r="BA1186" i="20" s="1"/>
  <c r="BB1186" i="20" s="1"/>
  <c r="AZ2255" i="20"/>
  <c r="BA2255" i="20"/>
  <c r="BB2255" i="20" s="1"/>
  <c r="AZ2271" i="20"/>
  <c r="BA2271" i="20" s="1"/>
  <c r="BB2271" i="20" s="1"/>
  <c r="AZ2303" i="20"/>
  <c r="BA2303" i="20" s="1"/>
  <c r="BB2303" i="20" s="1"/>
  <c r="AZ2335" i="20"/>
  <c r="BA2335" i="20" s="1"/>
  <c r="BB2335" i="20" s="1"/>
  <c r="AZ2367" i="20"/>
  <c r="BA2367" i="20"/>
  <c r="BB2367" i="20" s="1"/>
  <c r="BD3405" i="20"/>
  <c r="BC3405" i="20"/>
  <c r="AZ3777" i="20"/>
  <c r="BA3777" i="20"/>
  <c r="BB3777" i="20" s="1"/>
  <c r="BC75" i="20"/>
  <c r="BD75" i="20"/>
  <c r="BD182" i="20"/>
  <c r="BC182" i="20"/>
  <c r="AZ389" i="20"/>
  <c r="BA389" i="20" s="1"/>
  <c r="BB389" i="20" s="1"/>
  <c r="BC555" i="20"/>
  <c r="BD555" i="20"/>
  <c r="BC770" i="20"/>
  <c r="BD770" i="20"/>
  <c r="AZ1239" i="20"/>
  <c r="BA1239" i="20" s="1"/>
  <c r="BB1239" i="20" s="1"/>
  <c r="AZ1458" i="20"/>
  <c r="BA1458" i="20"/>
  <c r="BB1458" i="20" s="1"/>
  <c r="BD3409" i="20"/>
  <c r="BC3409" i="20"/>
  <c r="BD3343" i="20"/>
  <c r="BC3343" i="20"/>
  <c r="BC3288" i="20"/>
  <c r="BD3288" i="20"/>
  <c r="BD1644" i="20"/>
  <c r="BC1644" i="20"/>
  <c r="BC1814" i="20"/>
  <c r="BD1814" i="20"/>
  <c r="AZ2216" i="20"/>
  <c r="BA2216" i="20"/>
  <c r="BB2216" i="20" s="1"/>
  <c r="AZ2396" i="20"/>
  <c r="BA2396" i="20" s="1"/>
  <c r="BB2396" i="20" s="1"/>
  <c r="AZ2721" i="20"/>
  <c r="BA2721" i="20" s="1"/>
  <c r="BB2721" i="20" s="1"/>
  <c r="AZ2666" i="20"/>
  <c r="BA2666" i="20" s="1"/>
  <c r="BB2666" i="20" s="1"/>
  <c r="AZ2835" i="20"/>
  <c r="BA2835" i="20" s="1"/>
  <c r="BB2835" i="20" s="1"/>
  <c r="AZ2899" i="20"/>
  <c r="BA2899" i="20" s="1"/>
  <c r="BB2899" i="20" s="1"/>
  <c r="AZ2963" i="20"/>
  <c r="BA2963" i="20" s="1"/>
  <c r="BB2963" i="20" s="1"/>
  <c r="AZ2567" i="20"/>
  <c r="BA2567" i="20" s="1"/>
  <c r="BB2567" i="20" s="1"/>
  <c r="AZ2532" i="20"/>
  <c r="BA2532" i="20"/>
  <c r="BB2532" i="20" s="1"/>
  <c r="BC3064" i="20"/>
  <c r="BD3064" i="20"/>
  <c r="BD3551" i="20"/>
  <c r="BC3551" i="20"/>
  <c r="BC231" i="20"/>
  <c r="BD231" i="20"/>
  <c r="BD601" i="20"/>
  <c r="BC601" i="20"/>
  <c r="AZ2217" i="20"/>
  <c r="BA2217" i="20" s="1"/>
  <c r="BB2217" i="20" s="1"/>
  <c r="AZ2766" i="20"/>
  <c r="BA2766" i="20" s="1"/>
  <c r="BB2766" i="20" s="1"/>
  <c r="AZ2988" i="20"/>
  <c r="BA2988" i="20" s="1"/>
  <c r="BB2988" i="20" s="1"/>
  <c r="BC3228" i="20"/>
  <c r="BD3228" i="20"/>
  <c r="BC1315" i="20"/>
  <c r="BD1315" i="20"/>
  <c r="AZ2906" i="20"/>
  <c r="BA2906" i="20" s="1"/>
  <c r="BB2906" i="20" s="1"/>
  <c r="AZ2970" i="20"/>
  <c r="BA2970" i="20" s="1"/>
  <c r="BB2970" i="20" s="1"/>
  <c r="AZ2560" i="20"/>
  <c r="BA2560" i="20" s="1"/>
  <c r="BB2560" i="20" s="1"/>
  <c r="BC3044" i="20"/>
  <c r="BD3044" i="20"/>
  <c r="BC3043" i="20"/>
  <c r="BD3043" i="20"/>
  <c r="BC3038" i="20"/>
  <c r="BD3038" i="20"/>
  <c r="BC3073" i="20"/>
  <c r="BD3073" i="20"/>
  <c r="BD3527" i="20"/>
  <c r="BC3527" i="20"/>
  <c r="BD171" i="20"/>
  <c r="BC171" i="20"/>
  <c r="BC805" i="20"/>
  <c r="BD805" i="20"/>
  <c r="BC818" i="20"/>
  <c r="BD818" i="20"/>
  <c r="AZ921" i="20"/>
  <c r="BA921" i="20" s="1"/>
  <c r="BB921" i="20" s="1"/>
  <c r="AZ2676" i="20"/>
  <c r="BA2676" i="20"/>
  <c r="BB2676" i="20" s="1"/>
  <c r="BD3349" i="20"/>
  <c r="BC3349" i="20"/>
  <c r="AZ3899" i="20"/>
  <c r="BA3899" i="20"/>
  <c r="BB3899" i="20" s="1"/>
  <c r="BD4003" i="20"/>
  <c r="BC4003" i="20"/>
  <c r="BD3945" i="20"/>
  <c r="BC3945" i="20"/>
  <c r="BD3391" i="20"/>
  <c r="BC3391" i="20"/>
  <c r="BD3500" i="20"/>
  <c r="BC3500" i="20"/>
  <c r="BD3564" i="20"/>
  <c r="BC3564" i="20"/>
  <c r="BD3406" i="20"/>
  <c r="BC3406" i="20"/>
  <c r="BD3507" i="20"/>
  <c r="BC3507" i="20"/>
  <c r="BD3312" i="20"/>
  <c r="BC3312" i="20"/>
  <c r="BD3410" i="20"/>
  <c r="BC3410" i="20"/>
  <c r="AZ252" i="20"/>
  <c r="BA252" i="20"/>
  <c r="BB252" i="20" s="1"/>
  <c r="AZ369" i="20"/>
  <c r="BA369" i="20" s="1"/>
  <c r="BB369" i="20" s="1"/>
  <c r="BC557" i="20"/>
  <c r="BD557" i="20"/>
  <c r="BC592" i="20"/>
  <c r="BD592" i="20"/>
  <c r="BC677" i="20"/>
  <c r="BD677" i="20"/>
  <c r="BC714" i="20"/>
  <c r="BD714" i="20"/>
  <c r="AZ938" i="20"/>
  <c r="BA938" i="20" s="1"/>
  <c r="BB938" i="20" s="1"/>
  <c r="BC1319" i="20"/>
  <c r="BD1319" i="20"/>
  <c r="AZ2155" i="20"/>
  <c r="BA2155" i="20" s="1"/>
  <c r="BB2155" i="20" s="1"/>
  <c r="BC3934" i="20"/>
  <c r="BD3934" i="20"/>
  <c r="AZ271" i="20"/>
  <c r="BA271" i="20" s="1"/>
  <c r="BB271" i="20" s="1"/>
  <c r="AZ899" i="20"/>
  <c r="BA899" i="20" s="1"/>
  <c r="BB899" i="20" s="1"/>
  <c r="AZ1230" i="20"/>
  <c r="BA1230" i="20" s="1"/>
  <c r="BB1230" i="20" s="1"/>
  <c r="AZ2233" i="20"/>
  <c r="BA2233" i="20" s="1"/>
  <c r="BB2233" i="20" s="1"/>
  <c r="AZ2265" i="20"/>
  <c r="BA2265" i="20" s="1"/>
  <c r="BB2265" i="20" s="1"/>
  <c r="AZ2297" i="20"/>
  <c r="BA2297" i="20" s="1"/>
  <c r="BB2297" i="20" s="1"/>
  <c r="AZ2329" i="20"/>
  <c r="BA2329" i="20" s="1"/>
  <c r="BB2329" i="20" s="1"/>
  <c r="AZ2361" i="20"/>
  <c r="BA2361" i="20" s="1"/>
  <c r="BB2361" i="20" s="1"/>
  <c r="BD3421" i="20"/>
  <c r="BC3421" i="20"/>
  <c r="AZ3885" i="20"/>
  <c r="BA3885" i="20" s="1"/>
  <c r="BB3885" i="20" s="1"/>
  <c r="BC77" i="20"/>
  <c r="BD77" i="20"/>
  <c r="BD122" i="20"/>
  <c r="BC122" i="20"/>
  <c r="AZ265" i="20"/>
  <c r="BA265" i="20" s="1"/>
  <c r="BB265" i="20" s="1"/>
  <c r="AZ313" i="20"/>
  <c r="BA313" i="20" s="1"/>
  <c r="BB313" i="20" s="1"/>
  <c r="BC543" i="20"/>
  <c r="BD543" i="20"/>
  <c r="BC580" i="20"/>
  <c r="BD580" i="20"/>
  <c r="BC674" i="20"/>
  <c r="BD674" i="20"/>
  <c r="BC801" i="20"/>
  <c r="BD801" i="20"/>
  <c r="AZ976" i="20"/>
  <c r="BA976" i="20" s="1"/>
  <c r="BB976" i="20" s="1"/>
  <c r="BC1313" i="20"/>
  <c r="BD1313" i="20"/>
  <c r="BC1309" i="20"/>
  <c r="BD1309" i="20"/>
  <c r="BC1804" i="20"/>
  <c r="BD1804" i="20"/>
  <c r="BC1836" i="20"/>
  <c r="BD1836" i="20"/>
  <c r="BD3425" i="20"/>
  <c r="BC3425" i="20"/>
  <c r="AZ3774" i="20"/>
  <c r="BA3774" i="20" s="1"/>
  <c r="BB3774" i="20" s="1"/>
  <c r="AZ3910" i="20"/>
  <c r="BA3910" i="20"/>
  <c r="BB3910" i="20" s="1"/>
  <c r="BC3932" i="20"/>
  <c r="BD3932" i="20"/>
  <c r="BC3968" i="20"/>
  <c r="BD3968" i="20"/>
  <c r="BC3296" i="20"/>
  <c r="BD3296" i="20"/>
  <c r="BC3286" i="20"/>
  <c r="BD3286" i="20"/>
  <c r="BC773" i="20"/>
  <c r="BD773" i="20"/>
  <c r="AZ937" i="20"/>
  <c r="BA937" i="20"/>
  <c r="BB937" i="20" s="1"/>
  <c r="AZ1188" i="20"/>
  <c r="BA1188" i="20" s="1"/>
  <c r="BB1188" i="20" s="1"/>
  <c r="BD3384" i="20"/>
  <c r="BC3384" i="20"/>
  <c r="BD181" i="20"/>
  <c r="BC181" i="20"/>
  <c r="BC602" i="20"/>
  <c r="BD602" i="20"/>
  <c r="BC565" i="20"/>
  <c r="BD565" i="20"/>
  <c r="AZ974" i="20"/>
  <c r="BA974" i="20" s="1"/>
  <c r="BB974" i="20" s="1"/>
  <c r="BD3465" i="20"/>
  <c r="BC3465" i="20"/>
  <c r="AZ915" i="20"/>
  <c r="BA915" i="20" s="1"/>
  <c r="BB915" i="20" s="1"/>
  <c r="AZ2261" i="20"/>
  <c r="BA2261" i="20" s="1"/>
  <c r="BB2261" i="20" s="1"/>
  <c r="AZ2309" i="20"/>
  <c r="BA2309" i="20"/>
  <c r="BB2309" i="20" s="1"/>
  <c r="AZ2357" i="20"/>
  <c r="BA2357" i="20" s="1"/>
  <c r="BB2357" i="20" s="1"/>
  <c r="AZ3853" i="20"/>
  <c r="BA3853" i="20" s="1"/>
  <c r="BB3853" i="20" s="1"/>
  <c r="BC73" i="20"/>
  <c r="BD73" i="20"/>
  <c r="AZ254" i="20"/>
  <c r="BA254" i="20" s="1"/>
  <c r="BB254" i="20" s="1"/>
  <c r="BD577" i="20"/>
  <c r="BC577" i="20"/>
  <c r="BC649" i="20"/>
  <c r="BD649" i="20"/>
  <c r="BC1329" i="20"/>
  <c r="BD1329" i="20"/>
  <c r="BD3393" i="20"/>
  <c r="BC3393" i="20"/>
  <c r="BD3952" i="20"/>
  <c r="BC3952" i="20"/>
  <c r="BC3302" i="20"/>
  <c r="BD3302" i="20"/>
  <c r="AZ384" i="20"/>
  <c r="BA384" i="20" s="1"/>
  <c r="BB384" i="20" s="1"/>
  <c r="BC520" i="20"/>
  <c r="BD520" i="20"/>
  <c r="BD1692" i="20"/>
  <c r="BC1692" i="20"/>
  <c r="AZ2156" i="20"/>
  <c r="BA2156" i="20"/>
  <c r="BB2156" i="20" s="1"/>
  <c r="AZ2188" i="20"/>
  <c r="BA2188" i="20" s="1"/>
  <c r="BB2188" i="20" s="1"/>
  <c r="AZ2220" i="20"/>
  <c r="BA2220" i="20" s="1"/>
  <c r="BB2220" i="20" s="1"/>
  <c r="AZ2276" i="20"/>
  <c r="BA2276" i="20" s="1"/>
  <c r="BB2276" i="20" s="1"/>
  <c r="AZ2340" i="20"/>
  <c r="BA2340" i="20"/>
  <c r="BB2340" i="20" s="1"/>
  <c r="AZ2404" i="20"/>
  <c r="BA2404" i="20" s="1"/>
  <c r="BB2404" i="20" s="1"/>
  <c r="AZ2561" i="20"/>
  <c r="BA2561" i="20"/>
  <c r="BB2561" i="20" s="1"/>
  <c r="AZ2785" i="20"/>
  <c r="BA2785" i="20" s="1"/>
  <c r="BB2785" i="20" s="1"/>
  <c r="AZ2618" i="20"/>
  <c r="BA2618" i="20"/>
  <c r="BB2618" i="20" s="1"/>
  <c r="AZ2746" i="20"/>
  <c r="BA2746" i="20" s="1"/>
  <c r="BB2746" i="20" s="1"/>
  <c r="AZ2823" i="20"/>
  <c r="BA2823" i="20" s="1"/>
  <c r="BB2823" i="20" s="1"/>
  <c r="AZ2855" i="20"/>
  <c r="BA2855" i="20" s="1"/>
  <c r="BB2855" i="20" s="1"/>
  <c r="AZ2887" i="20"/>
  <c r="BA2887" i="20"/>
  <c r="BB2887" i="20" s="1"/>
  <c r="AZ2919" i="20"/>
  <c r="BA2919" i="20" s="1"/>
  <c r="BB2919" i="20" s="1"/>
  <c r="AZ2951" i="20"/>
  <c r="BA2951" i="20" s="1"/>
  <c r="BB2951" i="20" s="1"/>
  <c r="AZ2983" i="20"/>
  <c r="BA2983" i="20" s="1"/>
  <c r="BB2983" i="20" s="1"/>
  <c r="AZ2519" i="20"/>
  <c r="BA2519" i="20"/>
  <c r="BB2519" i="20" s="1"/>
  <c r="AZ2647" i="20"/>
  <c r="BA2647" i="20" s="1"/>
  <c r="BB2647" i="20" s="1"/>
  <c r="AZ2775" i="20"/>
  <c r="BA2775" i="20" s="1"/>
  <c r="BB2775" i="20" s="1"/>
  <c r="AZ2612" i="20"/>
  <c r="BA2612" i="20" s="1"/>
  <c r="BB2612" i="20" s="1"/>
  <c r="AZ2780" i="20"/>
  <c r="BA2780" i="20"/>
  <c r="BB2780" i="20" s="1"/>
  <c r="BC3160" i="20"/>
  <c r="BD3160" i="20"/>
  <c r="BC3159" i="20"/>
  <c r="BD3159" i="20"/>
  <c r="BC3276" i="20"/>
  <c r="BD3276" i="20"/>
  <c r="BC3279" i="20"/>
  <c r="BD3279" i="20"/>
  <c r="BD3392" i="20"/>
  <c r="BC3392" i="20"/>
  <c r="AZ258" i="20"/>
  <c r="BA258" i="20"/>
  <c r="BB258" i="20" s="1"/>
  <c r="AZ388" i="20"/>
  <c r="BA388" i="20" s="1"/>
  <c r="BB388" i="20" s="1"/>
  <c r="BC570" i="20"/>
  <c r="BD570" i="20"/>
  <c r="BC586" i="20"/>
  <c r="BD586" i="20"/>
  <c r="AZ1484" i="20"/>
  <c r="BA1484" i="20" s="1"/>
  <c r="BB1484" i="20" s="1"/>
  <c r="BD1666" i="20"/>
  <c r="BC1666" i="20"/>
  <c r="AZ2177" i="20"/>
  <c r="BA2177" i="20" s="1"/>
  <c r="BB2177" i="20" s="1"/>
  <c r="AZ2258" i="20"/>
  <c r="BA2258" i="20" s="1"/>
  <c r="BB2258" i="20" s="1"/>
  <c r="AZ2386" i="20"/>
  <c r="BA2386" i="20"/>
  <c r="BB2386" i="20" s="1"/>
  <c r="AZ2645" i="20"/>
  <c r="BA2645" i="20" s="1"/>
  <c r="BB2645" i="20" s="1"/>
  <c r="AZ2606" i="20"/>
  <c r="BA2606" i="20" s="1"/>
  <c r="BB2606" i="20" s="1"/>
  <c r="AZ2820" i="20"/>
  <c r="BA2820" i="20" s="1"/>
  <c r="BB2820" i="20" s="1"/>
  <c r="AZ2884" i="20"/>
  <c r="BA2884" i="20"/>
  <c r="BB2884" i="20" s="1"/>
  <c r="AZ2948" i="20"/>
  <c r="BA2948" i="20" s="1"/>
  <c r="BB2948" i="20" s="1"/>
  <c r="AZ3012" i="20"/>
  <c r="BA3012" i="20"/>
  <c r="BB3012" i="20" s="1"/>
  <c r="AZ2763" i="20"/>
  <c r="BA2763" i="20" s="1"/>
  <c r="BB2763" i="20" s="1"/>
  <c r="AZ2784" i="20"/>
  <c r="BA2784" i="20"/>
  <c r="BB2784" i="20" s="1"/>
  <c r="BC3196" i="20"/>
  <c r="BD3196" i="20"/>
  <c r="BC3195" i="20"/>
  <c r="BD3195" i="20"/>
  <c r="BC3206" i="20"/>
  <c r="BD3206" i="20"/>
  <c r="BD3544" i="20"/>
  <c r="BC3544" i="20"/>
  <c r="BD3376" i="20"/>
  <c r="BC3376" i="20"/>
  <c r="AZ375" i="20"/>
  <c r="BA375" i="20"/>
  <c r="BB375" i="20" s="1"/>
  <c r="BC556" i="20"/>
  <c r="BD556" i="20"/>
  <c r="AZ1475" i="20"/>
  <c r="BA1475" i="20"/>
  <c r="BB1475" i="20" s="1"/>
  <c r="BD1720" i="20"/>
  <c r="BC1720" i="20"/>
  <c r="AZ2162" i="20"/>
  <c r="BA2162" i="20"/>
  <c r="BB2162" i="20" s="1"/>
  <c r="AZ2226" i="20"/>
  <c r="BA2226" i="20" s="1"/>
  <c r="BB2226" i="20" s="1"/>
  <c r="AZ2352" i="20"/>
  <c r="BA2352" i="20" s="1"/>
  <c r="BB2352" i="20" s="1"/>
  <c r="AZ2601" i="20"/>
  <c r="BA2601" i="20" s="1"/>
  <c r="BB2601" i="20" s="1"/>
  <c r="AZ2729" i="20"/>
  <c r="BA2729" i="20"/>
  <c r="BB2729" i="20" s="1"/>
  <c r="AZ2562" i="20"/>
  <c r="BA2562" i="20" s="1"/>
  <c r="BB2562" i="20" s="1"/>
  <c r="AZ2690" i="20"/>
  <c r="BA2690" i="20"/>
  <c r="BB2690" i="20" s="1"/>
  <c r="AZ2809" i="20"/>
  <c r="BA2809" i="20" s="1"/>
  <c r="BB2809" i="20" s="1"/>
  <c r="AZ2841" i="20"/>
  <c r="BA2841" i="20"/>
  <c r="BB2841" i="20" s="1"/>
  <c r="AZ2873" i="20"/>
  <c r="BA2873" i="20" s="1"/>
  <c r="BB2873" i="20" s="1"/>
  <c r="AZ2905" i="20"/>
  <c r="BA2905" i="20" s="1"/>
  <c r="BB2905" i="20" s="1"/>
  <c r="AZ2969" i="20"/>
  <c r="BA2969" i="20" s="1"/>
  <c r="BB2969" i="20" s="1"/>
  <c r="AZ3001" i="20"/>
  <c r="BA3001" i="20"/>
  <c r="BB3001" i="20" s="1"/>
  <c r="AZ2591" i="20"/>
  <c r="BA2591" i="20" s="1"/>
  <c r="BB2591" i="20" s="1"/>
  <c r="AZ2719" i="20"/>
  <c r="BA2719" i="20" s="1"/>
  <c r="BB2719" i="20" s="1"/>
  <c r="AZ2556" i="20"/>
  <c r="BA2556" i="20" s="1"/>
  <c r="BB2556" i="20" s="1"/>
  <c r="AZ2756" i="20"/>
  <c r="BA2756" i="20"/>
  <c r="BB2756" i="20" s="1"/>
  <c r="BD3396" i="20"/>
  <c r="BC3396" i="20"/>
  <c r="BD3503" i="20"/>
  <c r="BC3503" i="20"/>
  <c r="BC3306" i="20"/>
  <c r="BD3306" i="20"/>
  <c r="BC6" i="20"/>
  <c r="BD6" i="20"/>
  <c r="AZ379" i="20"/>
  <c r="BA379" i="20" s="1"/>
  <c r="BB379" i="20" s="1"/>
  <c r="BC550" i="20"/>
  <c r="BD550" i="20"/>
  <c r="AZ1467" i="20"/>
  <c r="BA1467" i="20" s="1"/>
  <c r="BB1467" i="20" s="1"/>
  <c r="AZ2175" i="20"/>
  <c r="BA2175" i="20"/>
  <c r="BB2175" i="20" s="1"/>
  <c r="AZ2207" i="20"/>
  <c r="BA2207" i="20" s="1"/>
  <c r="BB2207" i="20" s="1"/>
  <c r="AZ2246" i="20"/>
  <c r="BA2246" i="20"/>
  <c r="BB2246" i="20" s="1"/>
  <c r="AZ2310" i="20"/>
  <c r="BA2310" i="20" s="1"/>
  <c r="BB2310" i="20" s="1"/>
  <c r="AZ2374" i="20"/>
  <c r="BA2374" i="20"/>
  <c r="BB2374" i="20" s="1"/>
  <c r="AZ2637" i="20"/>
  <c r="BA2637" i="20" s="1"/>
  <c r="BB2637" i="20" s="1"/>
  <c r="AZ2765" i="20"/>
  <c r="BA2765" i="20" s="1"/>
  <c r="BB2765" i="20" s="1"/>
  <c r="AZ2598" i="20"/>
  <c r="BA2598" i="20" s="1"/>
  <c r="BB2598" i="20" s="1"/>
  <c r="AZ2726" i="20"/>
  <c r="BA2726" i="20"/>
  <c r="BB2726" i="20" s="1"/>
  <c r="AZ2818" i="20"/>
  <c r="BA2818" i="20" s="1"/>
  <c r="BB2818" i="20" s="1"/>
  <c r="AZ2866" i="20"/>
  <c r="BA2866" i="20" s="1"/>
  <c r="BB2866" i="20" s="1"/>
  <c r="AZ2930" i="20"/>
  <c r="BA2930" i="20" s="1"/>
  <c r="BB2930" i="20" s="1"/>
  <c r="AZ2994" i="20"/>
  <c r="BA2994" i="20"/>
  <c r="BB2994" i="20" s="1"/>
  <c r="AZ2691" i="20"/>
  <c r="BA2691" i="20" s="1"/>
  <c r="BB2691" i="20" s="1"/>
  <c r="AZ2680" i="20"/>
  <c r="BA2680" i="20" s="1"/>
  <c r="BB2680" i="20" s="1"/>
  <c r="BC3268" i="20"/>
  <c r="BD3268" i="20"/>
  <c r="BC3267" i="20"/>
  <c r="BD3267" i="20"/>
  <c r="BC3262" i="20"/>
  <c r="BD3262" i="20"/>
  <c r="BD3386" i="20"/>
  <c r="BC3386" i="20"/>
  <c r="BC3298" i="20"/>
  <c r="BD3298" i="20"/>
  <c r="AZ307" i="20"/>
  <c r="BA307" i="20" s="1"/>
  <c r="BB307" i="20" s="1"/>
  <c r="BC774" i="20"/>
  <c r="BD774" i="20"/>
  <c r="BC842" i="20"/>
  <c r="BD842" i="20"/>
  <c r="AZ913" i="20"/>
  <c r="BA913" i="20" s="1"/>
  <c r="BB913" i="20" s="1"/>
  <c r="AZ1196" i="20"/>
  <c r="BA1196" i="20" s="1"/>
  <c r="BB1196" i="20" s="1"/>
  <c r="AZ1621" i="20"/>
  <c r="BA1621" i="20" s="1"/>
  <c r="BB1621" i="20" s="1"/>
  <c r="AZ2652" i="20"/>
  <c r="BA2652" i="20" s="1"/>
  <c r="BB2652" i="20" s="1"/>
  <c r="BD3317" i="20"/>
  <c r="BC3317" i="20"/>
  <c r="AZ3787" i="20"/>
  <c r="BA3787" i="20" s="1"/>
  <c r="BB3787" i="20" s="1"/>
  <c r="AZ3855" i="20"/>
  <c r="BA3855" i="20" s="1"/>
  <c r="BB3855" i="20" s="1"/>
  <c r="BC3021" i="20"/>
  <c r="BD3021" i="20"/>
  <c r="BD3937" i="20"/>
  <c r="BC3937" i="20"/>
  <c r="BD3459" i="20"/>
  <c r="BC3459" i="20"/>
  <c r="BD3540" i="20"/>
  <c r="BC3540" i="20"/>
  <c r="BD3374" i="20"/>
  <c r="BC3374" i="20"/>
  <c r="BD3468" i="20"/>
  <c r="BC3468" i="20"/>
  <c r="BD3547" i="20"/>
  <c r="BC3547" i="20"/>
  <c r="BD3378" i="20"/>
  <c r="BC3378" i="20"/>
  <c r="BD3483" i="20"/>
  <c r="BC3483" i="20"/>
  <c r="BD65" i="20"/>
  <c r="BC65" i="20"/>
  <c r="BD120" i="20"/>
  <c r="BC120" i="20"/>
  <c r="BD138" i="20"/>
  <c r="BC138" i="20"/>
  <c r="BD198" i="20"/>
  <c r="BC198" i="20"/>
  <c r="BC584" i="20"/>
  <c r="BD584" i="20"/>
  <c r="BC529" i="20"/>
  <c r="BD529" i="20"/>
  <c r="BC561" i="20"/>
  <c r="BD561" i="20"/>
  <c r="BC650" i="20"/>
  <c r="BD650" i="20"/>
  <c r="BC506" i="20"/>
  <c r="BD506" i="20"/>
  <c r="BC811" i="20"/>
  <c r="BD811" i="20"/>
  <c r="AZ898" i="20"/>
  <c r="BA898" i="20" s="1"/>
  <c r="BB898" i="20" s="1"/>
  <c r="AZ962" i="20"/>
  <c r="BA962" i="20" s="1"/>
  <c r="BB962" i="20" s="1"/>
  <c r="BD1328" i="20"/>
  <c r="BC1328" i="20"/>
  <c r="BC1327" i="20"/>
  <c r="BD1327" i="20"/>
  <c r="BD3321" i="20"/>
  <c r="BC3321" i="20"/>
  <c r="BD3449" i="20"/>
  <c r="BC3449" i="20"/>
  <c r="AZ3796" i="20"/>
  <c r="BA3796" i="20" s="1"/>
  <c r="BB3796" i="20" s="1"/>
  <c r="BD3335" i="20"/>
  <c r="BC3335" i="20"/>
  <c r="BC3958" i="20"/>
  <c r="BD3958" i="20"/>
  <c r="BC4000" i="20"/>
  <c r="BD4000" i="20"/>
  <c r="AZ253" i="20"/>
  <c r="BA253" i="20" s="1"/>
  <c r="BB253" i="20" s="1"/>
  <c r="BC808" i="20"/>
  <c r="BD808" i="20"/>
  <c r="AZ891" i="20"/>
  <c r="BA891" i="20" s="1"/>
  <c r="BB891" i="20" s="1"/>
  <c r="AZ955" i="20"/>
  <c r="BA955" i="20" s="1"/>
  <c r="BB955" i="20" s="1"/>
  <c r="AZ2243" i="20"/>
  <c r="BA2243" i="20" s="1"/>
  <c r="BB2243" i="20" s="1"/>
  <c r="AZ2259" i="20"/>
  <c r="BA2259" i="20" s="1"/>
  <c r="BB2259" i="20" s="1"/>
  <c r="AZ2275" i="20"/>
  <c r="BA2275" i="20" s="1"/>
  <c r="BB2275" i="20" s="1"/>
  <c r="AZ2291" i="20"/>
  <c r="BA2291" i="20" s="1"/>
  <c r="BB2291" i="20" s="1"/>
  <c r="AZ2307" i="20"/>
  <c r="BA2307" i="20" s="1"/>
  <c r="BB2307" i="20" s="1"/>
  <c r="AZ2323" i="20"/>
  <c r="BA2323" i="20" s="1"/>
  <c r="BB2323" i="20" s="1"/>
  <c r="AZ2339" i="20"/>
  <c r="BA2339" i="20" s="1"/>
  <c r="BB2339" i="20" s="1"/>
  <c r="AZ2355" i="20"/>
  <c r="BA2355" i="20" s="1"/>
  <c r="BB2355" i="20" s="1"/>
  <c r="AZ2371" i="20"/>
  <c r="BA2371" i="20" s="1"/>
  <c r="BB2371" i="20" s="1"/>
  <c r="AZ2399" i="20"/>
  <c r="BA2399" i="20" s="1"/>
  <c r="BB2399" i="20" s="1"/>
  <c r="BD3437" i="20"/>
  <c r="BC3437" i="20"/>
  <c r="BD3323" i="20"/>
  <c r="BC3323" i="20"/>
  <c r="BD3987" i="20"/>
  <c r="BC3987" i="20"/>
  <c r="BC68" i="20"/>
  <c r="BD68" i="20"/>
  <c r="BC26" i="20"/>
  <c r="BD26" i="20"/>
  <c r="BD132" i="20"/>
  <c r="BC132" i="20"/>
  <c r="AZ250" i="20"/>
  <c r="BA250" i="20" s="1"/>
  <c r="BB250" i="20" s="1"/>
  <c r="BD196" i="20"/>
  <c r="BC196" i="20"/>
  <c r="AZ367" i="20"/>
  <c r="BA367" i="20" s="1"/>
  <c r="BB367" i="20" s="1"/>
  <c r="BC482" i="20"/>
  <c r="BD482" i="20"/>
  <c r="BC598" i="20"/>
  <c r="BD598" i="20"/>
  <c r="BC531" i="20"/>
  <c r="BD531" i="20"/>
  <c r="BC563" i="20"/>
  <c r="BD563" i="20"/>
  <c r="BC574" i="20"/>
  <c r="BD574" i="20"/>
  <c r="BC685" i="20"/>
  <c r="BD685" i="20"/>
  <c r="BC498" i="20"/>
  <c r="BD498" i="20"/>
  <c r="BC802" i="20"/>
  <c r="BD802" i="20"/>
  <c r="AZ1231" i="20"/>
  <c r="BA1231" i="20" s="1"/>
  <c r="BB1231" i="20" s="1"/>
  <c r="AZ1481" i="20"/>
  <c r="BA1481" i="20" s="1"/>
  <c r="BB1481" i="20" s="1"/>
  <c r="AZ1474" i="20"/>
  <c r="BA1474" i="20" s="1"/>
  <c r="BB1474" i="20" s="1"/>
  <c r="AZ1471" i="20"/>
  <c r="BA1471" i="20" s="1"/>
  <c r="BB1471" i="20" s="1"/>
  <c r="BC1824" i="20"/>
  <c r="BD1824" i="20"/>
  <c r="BD3377" i="20"/>
  <c r="BC3377" i="20"/>
  <c r="BD3936" i="20"/>
  <c r="BC3936" i="20"/>
  <c r="BC3980" i="20"/>
  <c r="BD3980" i="20"/>
  <c r="BC3285" i="20"/>
  <c r="BD3285" i="20"/>
  <c r="BC3304" i="20"/>
  <c r="BD3304" i="20"/>
  <c r="BC3294" i="20"/>
  <c r="BD3294" i="20"/>
  <c r="AZ1220" i="20"/>
  <c r="BA1220" i="20" s="1"/>
  <c r="BB1220" i="20" s="1"/>
  <c r="AZ2732" i="20"/>
  <c r="BA2732" i="20" s="1"/>
  <c r="BB2732" i="20" s="1"/>
  <c r="AZ3859" i="20"/>
  <c r="BA3859" i="20" s="1"/>
  <c r="BB3859" i="20" s="1"/>
  <c r="BD3338" i="20"/>
  <c r="BC3338" i="20"/>
  <c r="BD3344" i="20"/>
  <c r="BC3344" i="20"/>
  <c r="BD61" i="20"/>
  <c r="BC61" i="20"/>
  <c r="AZ244" i="20"/>
  <c r="BA244" i="20" s="1"/>
  <c r="BB244" i="20" s="1"/>
  <c r="BC600" i="20"/>
  <c r="BD600" i="20"/>
  <c r="BD589" i="20"/>
  <c r="BC589" i="20"/>
  <c r="BC835" i="20"/>
  <c r="BD835" i="20"/>
  <c r="AZ1461" i="20"/>
  <c r="BA1461" i="20" s="1"/>
  <c r="BB1461" i="20" s="1"/>
  <c r="AZ303" i="20"/>
  <c r="BA303" i="20" s="1"/>
  <c r="BB303" i="20" s="1"/>
  <c r="AZ947" i="20"/>
  <c r="BA947" i="20" s="1"/>
  <c r="BB947" i="20" s="1"/>
  <c r="AZ2237" i="20"/>
  <c r="BA2237" i="20" s="1"/>
  <c r="BB2237" i="20" s="1"/>
  <c r="AZ2301" i="20"/>
  <c r="BA2301" i="20" s="1"/>
  <c r="BB2301" i="20" s="1"/>
  <c r="AZ2341" i="20"/>
  <c r="BA2341" i="20" s="1"/>
  <c r="BB2341" i="20" s="1"/>
  <c r="AZ2395" i="20"/>
  <c r="BA2395" i="20" s="1"/>
  <c r="BB2395" i="20" s="1"/>
  <c r="BD3991" i="20"/>
  <c r="BC3991" i="20"/>
  <c r="BD204" i="20"/>
  <c r="BC204" i="20"/>
  <c r="BC519" i="20"/>
  <c r="BD519" i="20"/>
  <c r="BC658" i="20"/>
  <c r="BD658" i="20"/>
  <c r="BC769" i="20"/>
  <c r="BD769" i="20"/>
  <c r="AZ1489" i="20"/>
  <c r="BA1489" i="20" s="1"/>
  <c r="BB1489" i="20" s="1"/>
  <c r="BD3329" i="20"/>
  <c r="BC3329" i="20"/>
  <c r="AZ3874" i="20"/>
  <c r="BA3874" i="20" s="1"/>
  <c r="BB3874" i="20" s="1"/>
  <c r="BD3984" i="20"/>
  <c r="BC3984" i="20"/>
  <c r="BC528" i="20"/>
  <c r="BD528" i="20"/>
  <c r="BC505" i="20"/>
  <c r="BD505" i="20"/>
  <c r="AZ1464" i="20"/>
  <c r="BA1464" i="20" s="1"/>
  <c r="BB1464" i="20" s="1"/>
  <c r="BD1740" i="20"/>
  <c r="BC1740" i="20"/>
  <c r="AZ2160" i="20"/>
  <c r="BA2160" i="20" s="1"/>
  <c r="BB2160" i="20" s="1"/>
  <c r="AZ2192" i="20"/>
  <c r="BA2192" i="20" s="1"/>
  <c r="BB2192" i="20" s="1"/>
  <c r="AZ2224" i="20"/>
  <c r="BA2224" i="20" s="1"/>
  <c r="BB2224" i="20" s="1"/>
  <c r="AZ2284" i="20"/>
  <c r="BA2284" i="20" s="1"/>
  <c r="BB2284" i="20" s="1"/>
  <c r="AZ2348" i="20"/>
  <c r="BA2348" i="20" s="1"/>
  <c r="BB2348" i="20" s="1"/>
  <c r="AZ2412" i="20"/>
  <c r="BA2412" i="20" s="1"/>
  <c r="BB2412" i="20" s="1"/>
  <c r="AZ2529" i="20"/>
  <c r="BA2529" i="20" s="1"/>
  <c r="BB2529" i="20" s="1"/>
  <c r="AZ2801" i="20"/>
  <c r="BA2801" i="20" s="1"/>
  <c r="BB2801" i="20" s="1"/>
  <c r="AZ2634" i="20"/>
  <c r="BA2634" i="20" s="1"/>
  <c r="BB2634" i="20" s="1"/>
  <c r="AZ2762" i="20"/>
  <c r="BA2762" i="20" s="1"/>
  <c r="BB2762" i="20" s="1"/>
  <c r="AZ2827" i="20"/>
  <c r="BA2827" i="20" s="1"/>
  <c r="BB2827" i="20" s="1"/>
  <c r="AZ2859" i="20"/>
  <c r="BA2859" i="20" s="1"/>
  <c r="BB2859" i="20" s="1"/>
  <c r="AZ2891" i="20"/>
  <c r="BA2891" i="20" s="1"/>
  <c r="BB2891" i="20" s="1"/>
  <c r="AZ2923" i="20"/>
  <c r="BA2923" i="20" s="1"/>
  <c r="BB2923" i="20" s="1"/>
  <c r="AZ2955" i="20"/>
  <c r="BA2955" i="20" s="1"/>
  <c r="BB2955" i="20" s="1"/>
  <c r="AZ2987" i="20"/>
  <c r="BA2987" i="20" s="1"/>
  <c r="BB2987" i="20" s="1"/>
  <c r="AZ2535" i="20"/>
  <c r="BA2535" i="20"/>
  <c r="BB2535" i="20" s="1"/>
  <c r="AZ2663" i="20"/>
  <c r="BA2663" i="20" s="1"/>
  <c r="BB2663" i="20" s="1"/>
  <c r="AZ2791" i="20"/>
  <c r="BA2791" i="20" s="1"/>
  <c r="BB2791" i="20" s="1"/>
  <c r="AZ2628" i="20"/>
  <c r="BA2628" i="20" s="1"/>
  <c r="BB2628" i="20" s="1"/>
  <c r="AZ2796" i="20"/>
  <c r="BA2796" i="20" s="1"/>
  <c r="BB2796" i="20" s="1"/>
  <c r="BC3256" i="20"/>
  <c r="BD3256" i="20"/>
  <c r="BD3316" i="20"/>
  <c r="BC3316" i="20"/>
  <c r="BC3308" i="20"/>
  <c r="BD3308" i="20"/>
  <c r="BD3351" i="20"/>
  <c r="BC3351" i="20"/>
  <c r="BD3414" i="20"/>
  <c r="BC3414" i="20"/>
  <c r="BD168" i="20"/>
  <c r="BC168" i="20"/>
  <c r="BC514" i="20"/>
  <c r="BD514" i="20"/>
  <c r="AZ370" i="20"/>
  <c r="BA370" i="20" s="1"/>
  <c r="BB370" i="20" s="1"/>
  <c r="BD1650" i="20"/>
  <c r="BC1650" i="20"/>
  <c r="AZ2169" i="20"/>
  <c r="BA2169" i="20" s="1"/>
  <c r="BB2169" i="20" s="1"/>
  <c r="AZ2242" i="20"/>
  <c r="BA2242" i="20" s="1"/>
  <c r="BB2242" i="20" s="1"/>
  <c r="AZ2370" i="20"/>
  <c r="BA2370" i="20" s="1"/>
  <c r="BB2370" i="20" s="1"/>
  <c r="AZ2613" i="20"/>
  <c r="BA2613" i="20" s="1"/>
  <c r="BB2613" i="20" s="1"/>
  <c r="AZ2574" i="20"/>
  <c r="BA2574" i="20" s="1"/>
  <c r="BB2574" i="20" s="1"/>
  <c r="AZ2812" i="20"/>
  <c r="BA2812" i="20" s="1"/>
  <c r="BB2812" i="20" s="1"/>
  <c r="AZ2876" i="20"/>
  <c r="BA2876" i="20" s="1"/>
  <c r="BB2876" i="20" s="1"/>
  <c r="AZ2940" i="20"/>
  <c r="BA2940" i="20" s="1"/>
  <c r="BB2940" i="20" s="1"/>
  <c r="AZ3004" i="20"/>
  <c r="BA3004" i="20" s="1"/>
  <c r="BB3004" i="20" s="1"/>
  <c r="AZ2731" i="20"/>
  <c r="BA2731" i="20" s="1"/>
  <c r="BB2731" i="20" s="1"/>
  <c r="AZ2752" i="20"/>
  <c r="BA2752" i="20" s="1"/>
  <c r="BB2752" i="20" s="1"/>
  <c r="BC3164" i="20"/>
  <c r="BD3164" i="20"/>
  <c r="BC3163" i="20"/>
  <c r="BD3163" i="20"/>
  <c r="BC3174" i="20"/>
  <c r="BD3174" i="20"/>
  <c r="BD3464" i="20"/>
  <c r="BC3464" i="20"/>
  <c r="BD3326" i="20"/>
  <c r="BC3326" i="20"/>
  <c r="BC540" i="20"/>
  <c r="BD540" i="20"/>
  <c r="BD581" i="20"/>
  <c r="BC581" i="20"/>
  <c r="BD1704" i="20"/>
  <c r="BC1704" i="20"/>
  <c r="BC1838" i="20"/>
  <c r="BD1838" i="20"/>
  <c r="AZ2218" i="20"/>
  <c r="BA2218" i="20"/>
  <c r="BB2218" i="20" s="1"/>
  <c r="AZ2336" i="20"/>
  <c r="BA2336" i="20" s="1"/>
  <c r="BB2336" i="20" s="1"/>
  <c r="AZ2569" i="20"/>
  <c r="BA2569" i="20" s="1"/>
  <c r="BB2569" i="20" s="1"/>
  <c r="AZ2681" i="20"/>
  <c r="BA2681" i="20" s="1"/>
  <c r="BB2681" i="20" s="1"/>
  <c r="AZ2514" i="20"/>
  <c r="BA2514" i="20" s="1"/>
  <c r="BB2514" i="20" s="1"/>
  <c r="AZ2642" i="20"/>
  <c r="BA2642" i="20" s="1"/>
  <c r="BB2642" i="20" s="1"/>
  <c r="AZ2770" i="20"/>
  <c r="BA2770" i="20" s="1"/>
  <c r="BB2770" i="20" s="1"/>
  <c r="AZ2829" i="20"/>
  <c r="BA2829" i="20" s="1"/>
  <c r="BB2829" i="20" s="1"/>
  <c r="AZ2861" i="20"/>
  <c r="BA2861" i="20" s="1"/>
  <c r="BB2861" i="20" s="1"/>
  <c r="AZ2893" i="20"/>
  <c r="BA2893" i="20" s="1"/>
  <c r="BB2893" i="20" s="1"/>
  <c r="AZ2925" i="20"/>
  <c r="BA2925" i="20" s="1"/>
  <c r="BB2925" i="20" s="1"/>
  <c r="AZ2957" i="20"/>
  <c r="BA2957" i="20" s="1"/>
  <c r="BB2957" i="20" s="1"/>
  <c r="AZ2989" i="20"/>
  <c r="BA2989" i="20" s="1"/>
  <c r="BB2989" i="20" s="1"/>
  <c r="AZ2543" i="20"/>
  <c r="BA2543" i="20" s="1"/>
  <c r="BB2543" i="20" s="1"/>
  <c r="AZ2671" i="20"/>
  <c r="BA2671" i="20" s="1"/>
  <c r="BB2671" i="20" s="1"/>
  <c r="AZ2799" i="20"/>
  <c r="BA2799" i="20" s="1"/>
  <c r="BB2799" i="20" s="1"/>
  <c r="AZ2656" i="20"/>
  <c r="BA2656" i="20"/>
  <c r="BB2656" i="20" s="1"/>
  <c r="BD3332" i="20"/>
  <c r="BC3332" i="20"/>
  <c r="BD3358" i="20"/>
  <c r="BC3358" i="20"/>
  <c r="BD3415" i="20"/>
  <c r="BC3415" i="20"/>
  <c r="BD3424" i="20"/>
  <c r="BC3424" i="20"/>
  <c r="BC225" i="20"/>
  <c r="BD225" i="20"/>
  <c r="BC526" i="20"/>
  <c r="BD526" i="20"/>
  <c r="BC504" i="20"/>
  <c r="BD504" i="20"/>
  <c r="AZ1460" i="20"/>
  <c r="BA1460" i="20" s="1"/>
  <c r="BB1460" i="20" s="1"/>
  <c r="BC1802" i="20"/>
  <c r="BD1802" i="20"/>
  <c r="AZ2179" i="20"/>
  <c r="BA2179" i="20" s="1"/>
  <c r="BB2179" i="20" s="1"/>
  <c r="AZ2211" i="20"/>
  <c r="BA2211" i="20" s="1"/>
  <c r="BB2211" i="20" s="1"/>
  <c r="AZ2254" i="20"/>
  <c r="BA2254" i="20" s="1"/>
  <c r="BB2254" i="20" s="1"/>
  <c r="AZ2318" i="20"/>
  <c r="BA2318" i="20" s="1"/>
  <c r="BB2318" i="20" s="1"/>
  <c r="AZ2382" i="20"/>
  <c r="BA2382" i="20" s="1"/>
  <c r="BB2382" i="20" s="1"/>
  <c r="AZ2525" i="20"/>
  <c r="BA2525" i="20" s="1"/>
  <c r="BB2525" i="20" s="1"/>
  <c r="AZ2653" i="20"/>
  <c r="BA2653" i="20" s="1"/>
  <c r="BB2653" i="20" s="1"/>
  <c r="AZ2781" i="20"/>
  <c r="BA2781" i="20" s="1"/>
  <c r="BB2781" i="20" s="1"/>
  <c r="AZ2614" i="20"/>
  <c r="BA2614" i="20" s="1"/>
  <c r="BB2614" i="20" s="1"/>
  <c r="AZ2742" i="20"/>
  <c r="BA2742" i="20" s="1"/>
  <c r="BB2742" i="20" s="1"/>
  <c r="AZ2822" i="20"/>
  <c r="BA2822" i="20"/>
  <c r="BB2822" i="20" s="1"/>
  <c r="AZ2890" i="20"/>
  <c r="BA2890" i="20" s="1"/>
  <c r="BB2890" i="20" s="1"/>
  <c r="AZ2954" i="20"/>
  <c r="BA2954" i="20" s="1"/>
  <c r="BB2954" i="20" s="1"/>
  <c r="AZ2531" i="20"/>
  <c r="BA2531" i="20" s="1"/>
  <c r="BB2531" i="20" s="1"/>
  <c r="AZ2787" i="20"/>
  <c r="BA2787" i="20" s="1"/>
  <c r="BB2787" i="20" s="1"/>
  <c r="BC3108" i="20"/>
  <c r="BD3108" i="20"/>
  <c r="BC3107" i="20"/>
  <c r="BD3107" i="20"/>
  <c r="BC3102" i="20"/>
  <c r="BD3102" i="20"/>
  <c r="BC3201" i="20"/>
  <c r="BD3201" i="20"/>
  <c r="BD3346" i="20"/>
  <c r="BC3346" i="20"/>
  <c r="BD3428" i="20"/>
  <c r="BC3428" i="20"/>
  <c r="AZ291" i="20"/>
  <c r="BA291" i="20" s="1"/>
  <c r="BB291" i="20" s="1"/>
  <c r="AZ3839" i="20"/>
  <c r="BA3839" i="20" s="1"/>
  <c r="BB3839" i="20" s="1"/>
  <c r="BD3347" i="20"/>
  <c r="BC3347" i="20"/>
  <c r="BD3548" i="20"/>
  <c r="BC3548" i="20"/>
  <c r="BD3523" i="20"/>
  <c r="BC3523" i="20"/>
  <c r="BC17" i="20"/>
  <c r="BD17" i="20"/>
  <c r="BD179" i="20"/>
  <c r="BC179" i="20"/>
  <c r="AZ1237" i="20"/>
  <c r="BA1237" i="20" s="1"/>
  <c r="BB1237" i="20" s="1"/>
  <c r="BC1335" i="20"/>
  <c r="BD1335" i="20"/>
  <c r="BC3297" i="20"/>
  <c r="BD3297" i="20"/>
  <c r="AZ245" i="20"/>
  <c r="BA245" i="20" s="1"/>
  <c r="BB245" i="20" s="1"/>
  <c r="BC832" i="20"/>
  <c r="BD832" i="20"/>
  <c r="AZ883" i="20"/>
  <c r="BA883" i="20" s="1"/>
  <c r="BB883" i="20" s="1"/>
  <c r="AZ1194" i="20"/>
  <c r="BA1194" i="20" s="1"/>
  <c r="BB1194" i="20" s="1"/>
  <c r="AZ2253" i="20"/>
  <c r="BA2253" i="20" s="1"/>
  <c r="BB2253" i="20" s="1"/>
  <c r="AZ2325" i="20"/>
  <c r="BA2325" i="20"/>
  <c r="BB2325" i="20" s="1"/>
  <c r="AZ2373" i="20"/>
  <c r="BA2373" i="20" s="1"/>
  <c r="BB2373" i="20" s="1"/>
  <c r="BD3453" i="20"/>
  <c r="BC3453" i="20"/>
  <c r="BC10" i="20"/>
  <c r="BD10" i="20"/>
  <c r="BD118" i="20"/>
  <c r="BC118" i="20"/>
  <c r="AZ256" i="20"/>
  <c r="BA256" i="20" s="1"/>
  <c r="BB256" i="20" s="1"/>
  <c r="BC476" i="20"/>
  <c r="BD476" i="20"/>
  <c r="BC3293" i="20"/>
  <c r="BD3293" i="20"/>
  <c r="AZ390" i="20"/>
  <c r="BA390" i="20" s="1"/>
  <c r="BB390" i="20" s="1"/>
  <c r="BD876" i="20"/>
  <c r="BC876" i="20"/>
  <c r="AZ2609" i="20"/>
  <c r="BA2609" i="20" s="1"/>
  <c r="BB2609" i="20" s="1"/>
  <c r="AZ2165" i="20"/>
  <c r="BA2165" i="20" s="1"/>
  <c r="BB2165" i="20" s="1"/>
  <c r="AZ2234" i="20"/>
  <c r="BA2234" i="20" s="1"/>
  <c r="BB2234" i="20" s="1"/>
  <c r="AZ2330" i="20"/>
  <c r="BA2330" i="20" s="1"/>
  <c r="BB2330" i="20" s="1"/>
  <c r="AZ2533" i="20"/>
  <c r="BA2533" i="20" s="1"/>
  <c r="BB2533" i="20" s="1"/>
  <c r="AZ2725" i="20"/>
  <c r="BA2725" i="20" s="1"/>
  <c r="BB2725" i="20" s="1"/>
  <c r="AZ2622" i="20"/>
  <c r="BA2622" i="20" s="1"/>
  <c r="BB2622" i="20" s="1"/>
  <c r="AZ2808" i="20"/>
  <c r="BA2808" i="20" s="1"/>
  <c r="BB2808" i="20" s="1"/>
  <c r="AZ2840" i="20"/>
  <c r="BA2840" i="20" s="1"/>
  <c r="BB2840" i="20" s="1"/>
  <c r="AZ2856" i="20"/>
  <c r="BA2856" i="20" s="1"/>
  <c r="BB2856" i="20" s="1"/>
  <c r="AZ2904" i="20"/>
  <c r="BA2904" i="20" s="1"/>
  <c r="BB2904" i="20" s="1"/>
  <c r="AZ2952" i="20"/>
  <c r="BA2952" i="20" s="1"/>
  <c r="BB2952" i="20" s="1"/>
  <c r="AZ2984" i="20"/>
  <c r="BA2984" i="20"/>
  <c r="BB2984" i="20" s="1"/>
  <c r="AZ2523" i="20"/>
  <c r="BA2523" i="20" s="1"/>
  <c r="BB2523" i="20" s="1"/>
  <c r="AZ2651" i="20"/>
  <c r="BA2651" i="20" s="1"/>
  <c r="BB2651" i="20" s="1"/>
  <c r="AZ2779" i="20"/>
  <c r="BA2779" i="20" s="1"/>
  <c r="BB2779" i="20" s="1"/>
  <c r="AZ2728" i="20"/>
  <c r="BA2728" i="20" s="1"/>
  <c r="BB2728" i="20" s="1"/>
  <c r="BC3300" i="20"/>
  <c r="BD3300" i="20"/>
  <c r="BD3336" i="20"/>
  <c r="BC3336" i="20"/>
  <c r="BD3398" i="20"/>
  <c r="BC3398" i="20"/>
  <c r="BC516" i="20"/>
  <c r="BD516" i="20"/>
  <c r="AZ386" i="20"/>
  <c r="BA386" i="20" s="1"/>
  <c r="BB386" i="20" s="1"/>
  <c r="AZ2158" i="20"/>
  <c r="BA2158" i="20" s="1"/>
  <c r="BB2158" i="20" s="1"/>
  <c r="AZ2190" i="20"/>
  <c r="BA2190" i="20" s="1"/>
  <c r="BB2190" i="20" s="1"/>
  <c r="AZ2248" i="20"/>
  <c r="BA2248" i="20" s="1"/>
  <c r="BB2248" i="20" s="1"/>
  <c r="AZ2312" i="20"/>
  <c r="BA2312" i="20" s="1"/>
  <c r="BB2312" i="20" s="1"/>
  <c r="AZ2408" i="20"/>
  <c r="BA2408" i="20" s="1"/>
  <c r="BB2408" i="20" s="1"/>
  <c r="AZ2846" i="20"/>
  <c r="BA2846" i="20" s="1"/>
  <c r="BB2846" i="20" s="1"/>
  <c r="AZ2878" i="20"/>
  <c r="BA2878" i="20" s="1"/>
  <c r="BB2878" i="20" s="1"/>
  <c r="AZ2910" i="20"/>
  <c r="BA2910" i="20" s="1"/>
  <c r="BB2910" i="20" s="1"/>
  <c r="AZ2958" i="20"/>
  <c r="BA2958" i="20" s="1"/>
  <c r="BB2958" i="20" s="1"/>
  <c r="AZ3006" i="20"/>
  <c r="BA3006" i="20" s="1"/>
  <c r="BB3006" i="20" s="1"/>
  <c r="AZ2611" i="20"/>
  <c r="BA2611" i="20"/>
  <c r="BB2611" i="20" s="1"/>
  <c r="AZ2803" i="20"/>
  <c r="BA2803" i="20" s="1"/>
  <c r="BB2803" i="20" s="1"/>
  <c r="AZ2648" i="20"/>
  <c r="BA2648" i="20"/>
  <c r="BB2648" i="20" s="1"/>
  <c r="BD3528" i="20"/>
  <c r="BC3528" i="20"/>
  <c r="BD3559" i="20"/>
  <c r="BC3559" i="20"/>
  <c r="BD3460" i="20"/>
  <c r="BC3460" i="20"/>
  <c r="BD175" i="20"/>
  <c r="BC175" i="20"/>
  <c r="AZ283" i="20"/>
  <c r="BA283" i="20" s="1"/>
  <c r="BB283" i="20" s="1"/>
  <c r="AZ368" i="20"/>
  <c r="BA368" i="20" s="1"/>
  <c r="BB368" i="20" s="1"/>
  <c r="AZ2692" i="20"/>
  <c r="BA2692" i="20" s="1"/>
  <c r="BB2692" i="20" s="1"/>
  <c r="BD3333" i="20"/>
  <c r="BC3333" i="20"/>
  <c r="BD3461" i="20"/>
  <c r="BC3461" i="20"/>
  <c r="AZ3811" i="20"/>
  <c r="BA3811" i="20" s="1"/>
  <c r="BB3811" i="20" s="1"/>
  <c r="AZ3915" i="20"/>
  <c r="BA3915" i="20"/>
  <c r="BB3915" i="20" s="1"/>
  <c r="BC777" i="20"/>
  <c r="BD777" i="20"/>
  <c r="AZ970" i="20"/>
  <c r="BA970" i="20"/>
  <c r="BB970" i="20" s="1"/>
  <c r="BD191" i="20"/>
  <c r="BC191" i="20"/>
  <c r="AZ279" i="20"/>
  <c r="BA279" i="20" s="1"/>
  <c r="BB279" i="20" s="1"/>
  <c r="AZ293" i="20"/>
  <c r="BA293" i="20" s="1"/>
  <c r="BB293" i="20" s="1"/>
  <c r="BC782" i="20"/>
  <c r="BD782" i="20"/>
  <c r="AZ1234" i="20"/>
  <c r="BA1234" i="20"/>
  <c r="BB1234" i="20" s="1"/>
  <c r="AZ2389" i="20"/>
  <c r="BA2389" i="20" s="1"/>
  <c r="BB2389" i="20" s="1"/>
  <c r="AZ2405" i="20"/>
  <c r="BA2405" i="20" s="1"/>
  <c r="BB2405" i="20" s="1"/>
  <c r="BC831" i="20"/>
  <c r="BD831" i="20"/>
  <c r="AZ942" i="20"/>
  <c r="BA942" i="20" s="1"/>
  <c r="BB942" i="20" s="1"/>
  <c r="AZ3892" i="20"/>
  <c r="BA3892" i="20" s="1"/>
  <c r="BB3892" i="20" s="1"/>
  <c r="BC836" i="20"/>
  <c r="BD836" i="20"/>
  <c r="AZ935" i="20"/>
  <c r="BA935" i="20" s="1"/>
  <c r="BB935" i="20" s="1"/>
  <c r="AZ3909" i="20"/>
  <c r="BA3909" i="20" s="1"/>
  <c r="BB3909" i="20" s="1"/>
  <c r="BC837" i="20"/>
  <c r="BD837" i="20"/>
  <c r="AZ932" i="20"/>
  <c r="BA932" i="20" s="1"/>
  <c r="BB932" i="20" s="1"/>
  <c r="BD1687" i="20"/>
  <c r="BC1687" i="20"/>
  <c r="BD1767" i="20"/>
  <c r="BC1767" i="20"/>
  <c r="BC3223" i="20"/>
  <c r="BD3223" i="20"/>
  <c r="BC3170" i="20"/>
  <c r="BD3170" i="20"/>
  <c r="BC3065" i="20"/>
  <c r="BD3065" i="20"/>
  <c r="BC3200" i="20"/>
  <c r="BD3200" i="20"/>
  <c r="BC3135" i="20"/>
  <c r="BD3135" i="20"/>
  <c r="BC3066" i="20"/>
  <c r="BD3066" i="20"/>
  <c r="BC3258" i="20"/>
  <c r="BD3258" i="20"/>
  <c r="BC713" i="20"/>
  <c r="BD713" i="20"/>
  <c r="BD1670" i="20"/>
  <c r="BC1670" i="20"/>
  <c r="BD1766" i="20"/>
  <c r="BC1766" i="20"/>
  <c r="BC3117" i="20"/>
  <c r="BD3117" i="20"/>
  <c r="BC3245" i="20"/>
  <c r="BD3245" i="20"/>
  <c r="BD3993" i="20"/>
  <c r="BC3993" i="20"/>
  <c r="AZ394" i="20"/>
  <c r="BA394" i="20" s="1"/>
  <c r="BB394" i="20" s="1"/>
  <c r="AZ1217" i="20"/>
  <c r="BA1217" i="20" s="1"/>
  <c r="BB1217" i="20" s="1"/>
  <c r="BC1858" i="20"/>
  <c r="BD1858" i="20"/>
  <c r="AZ3776" i="20"/>
  <c r="BA3776" i="20" s="1"/>
  <c r="BB3776" i="20" s="1"/>
  <c r="BD3938" i="20"/>
  <c r="BC3938" i="20"/>
  <c r="BD3986" i="20"/>
  <c r="BC3986" i="20"/>
  <c r="AZ3929" i="20"/>
  <c r="BA3929" i="20" s="1"/>
  <c r="BB3929" i="20" s="1"/>
  <c r="BD3939" i="20"/>
  <c r="BC3939" i="20"/>
  <c r="BC3995" i="20"/>
  <c r="BD3995" i="20"/>
  <c r="BC833" i="20"/>
  <c r="BD833" i="20"/>
  <c r="AZ880" i="20"/>
  <c r="BA880" i="20" s="1"/>
  <c r="BB880" i="20" s="1"/>
  <c r="AZ944" i="20"/>
  <c r="BA944" i="20" s="1"/>
  <c r="BB944" i="20" s="1"/>
  <c r="BD1665" i="20"/>
  <c r="BC1665" i="20"/>
  <c r="BD1697" i="20"/>
  <c r="BC1697" i="20"/>
  <c r="BD1729" i="20"/>
  <c r="BC1729" i="20"/>
  <c r="BD1753" i="20"/>
  <c r="BC1753" i="20"/>
  <c r="BC1860" i="20"/>
  <c r="BD1860" i="20"/>
  <c r="AZ886" i="20"/>
  <c r="BA886" i="20" s="1"/>
  <c r="BB886" i="20" s="1"/>
  <c r="AZ1197" i="20"/>
  <c r="BA1197" i="20" s="1"/>
  <c r="BB1197" i="20" s="1"/>
  <c r="AZ887" i="20"/>
  <c r="BA887" i="20" s="1"/>
  <c r="BB887" i="20" s="1"/>
  <c r="AZ1206" i="20"/>
  <c r="BA1206" i="20"/>
  <c r="BB1206" i="20" s="1"/>
  <c r="BD3999" i="20"/>
  <c r="BC3999" i="20"/>
  <c r="AZ940" i="20"/>
  <c r="BA940" i="20"/>
  <c r="BB940" i="20" s="1"/>
  <c r="BC3254" i="20"/>
  <c r="BD3254" i="20"/>
  <c r="BD1664" i="20"/>
  <c r="BC1664" i="20"/>
  <c r="BD1760" i="20"/>
  <c r="BC1760" i="20"/>
  <c r="BC3088" i="20"/>
  <c r="BD3088" i="20"/>
  <c r="BC3023" i="20"/>
  <c r="BD3023" i="20"/>
  <c r="BC3018" i="20"/>
  <c r="BD3018" i="20"/>
  <c r="BC3017" i="20"/>
  <c r="BD3017" i="20"/>
  <c r="BD1758" i="20"/>
  <c r="BC1758" i="20"/>
  <c r="BC3092" i="20"/>
  <c r="BD3092" i="20"/>
  <c r="BC3091" i="20"/>
  <c r="BD3091" i="20"/>
  <c r="BC3150" i="20"/>
  <c r="BD3150" i="20"/>
  <c r="BC3169" i="20"/>
  <c r="BD3169" i="20"/>
  <c r="BC830" i="20"/>
  <c r="BD830" i="20"/>
  <c r="AZ917" i="20"/>
  <c r="BA917" i="20" s="1"/>
  <c r="BB917" i="20" s="1"/>
  <c r="AZ965" i="20"/>
  <c r="BA965" i="20" s="1"/>
  <c r="BB965" i="20" s="1"/>
  <c r="AZ3847" i="20"/>
  <c r="BA3847" i="20"/>
  <c r="BB3847" i="20" s="1"/>
  <c r="BC3109" i="20"/>
  <c r="BD3109" i="20"/>
  <c r="BC3237" i="20"/>
  <c r="BD3237" i="20"/>
  <c r="BD3941" i="20"/>
  <c r="BC3941" i="20"/>
  <c r="BD1724" i="20"/>
  <c r="BC1724" i="20"/>
  <c r="AZ2196" i="20"/>
  <c r="BA2196" i="20" s="1"/>
  <c r="BB2196" i="20" s="1"/>
  <c r="AZ2356" i="20"/>
  <c r="BA2356" i="20" s="1"/>
  <c r="BB2356" i="20" s="1"/>
  <c r="BC1844" i="20"/>
  <c r="BD1844" i="20"/>
  <c r="AZ2753" i="20"/>
  <c r="BA2753" i="20" s="1"/>
  <c r="BB2753" i="20" s="1"/>
  <c r="AZ2815" i="20"/>
  <c r="BA2815" i="20" s="1"/>
  <c r="BB2815" i="20" s="1"/>
  <c r="AZ2911" i="20"/>
  <c r="BA2911" i="20" s="1"/>
  <c r="BB2911" i="20" s="1"/>
  <c r="AZ2943" i="20"/>
  <c r="BA2943" i="20" s="1"/>
  <c r="BB2943" i="20" s="1"/>
  <c r="AZ3007" i="20"/>
  <c r="BA3007" i="20" s="1"/>
  <c r="BB3007" i="20" s="1"/>
  <c r="AZ2743" i="20"/>
  <c r="BA2743" i="20" s="1"/>
  <c r="BB2743" i="20" s="1"/>
  <c r="AZ2580" i="20"/>
  <c r="BA2580" i="20" s="1"/>
  <c r="BB2580" i="20" s="1"/>
  <c r="AZ2748" i="20"/>
  <c r="BA2748" i="20" s="1"/>
  <c r="BB2748" i="20" s="1"/>
  <c r="BC3224" i="20"/>
  <c r="BD3224" i="20"/>
  <c r="BD3348" i="20"/>
  <c r="BC3348" i="20"/>
  <c r="BD3330" i="20"/>
  <c r="BC3330" i="20"/>
  <c r="BD3394" i="20"/>
  <c r="BC3394" i="20"/>
  <c r="BD3439" i="20"/>
  <c r="BC3439" i="20"/>
  <c r="BC493" i="20"/>
  <c r="BD493" i="20"/>
  <c r="AZ1472" i="20"/>
  <c r="BA1472" i="20" s="1"/>
  <c r="BB1472" i="20" s="1"/>
  <c r="AZ2210" i="20"/>
  <c r="BA2210" i="20" s="1"/>
  <c r="BB2210" i="20" s="1"/>
  <c r="AZ2697" i="20"/>
  <c r="BA2697" i="20" s="1"/>
  <c r="BB2697" i="20" s="1"/>
  <c r="AZ2658" i="20"/>
  <c r="BA2658" i="20" s="1"/>
  <c r="BB2658" i="20" s="1"/>
  <c r="AZ2833" i="20"/>
  <c r="BA2833" i="20" s="1"/>
  <c r="BB2833" i="20" s="1"/>
  <c r="AZ2929" i="20"/>
  <c r="BA2929" i="20" s="1"/>
  <c r="BB2929" i="20" s="1"/>
  <c r="AZ2993" i="20"/>
  <c r="BA2993" i="20" s="1"/>
  <c r="BB2993" i="20" s="1"/>
  <c r="AZ2687" i="20"/>
  <c r="BA2687" i="20" s="1"/>
  <c r="BB2687" i="20" s="1"/>
  <c r="AZ2688" i="20"/>
  <c r="BA2688" i="20" s="1"/>
  <c r="BB2688" i="20" s="1"/>
  <c r="BD3359" i="20"/>
  <c r="BC3359" i="20"/>
  <c r="BD3472" i="20"/>
  <c r="BC3472" i="20"/>
  <c r="BC233" i="20"/>
  <c r="BD233" i="20"/>
  <c r="BC566" i="20"/>
  <c r="BD566" i="20"/>
  <c r="AZ2167" i="20"/>
  <c r="BA2167" i="20" s="1"/>
  <c r="BB2167" i="20" s="1"/>
  <c r="AZ2230" i="20"/>
  <c r="BA2230" i="20" s="1"/>
  <c r="BB2230" i="20" s="1"/>
  <c r="AZ2358" i="20"/>
  <c r="BA2358" i="20" s="1"/>
  <c r="BB2358" i="20" s="1"/>
  <c r="AZ2605" i="20"/>
  <c r="BA2605" i="20" s="1"/>
  <c r="BB2605" i="20" s="1"/>
  <c r="AZ2566" i="20"/>
  <c r="BA2566" i="20" s="1"/>
  <c r="BB2566" i="20" s="1"/>
  <c r="AZ2810" i="20"/>
  <c r="BA2810" i="20"/>
  <c r="BB2810" i="20" s="1"/>
  <c r="AZ2850" i="20"/>
  <c r="BA2850" i="20" s="1"/>
  <c r="BB2850" i="20" s="1"/>
  <c r="AZ2978" i="20"/>
  <c r="BA2978" i="20" s="1"/>
  <c r="BB2978" i="20" s="1"/>
  <c r="AZ2627" i="20"/>
  <c r="BA2627" i="20" s="1"/>
  <c r="BB2627" i="20" s="1"/>
  <c r="BC3076" i="20"/>
  <c r="BD3076" i="20"/>
  <c r="BC3070" i="20"/>
  <c r="BD3070" i="20"/>
  <c r="BC3287" i="20"/>
  <c r="BD3287" i="20"/>
  <c r="BC789" i="20"/>
  <c r="BD789" i="20"/>
  <c r="AZ973" i="20"/>
  <c r="BA973" i="20" s="1"/>
  <c r="BB973" i="20" s="1"/>
  <c r="AZ2716" i="20"/>
  <c r="BA2716" i="20" s="1"/>
  <c r="BB2716" i="20" s="1"/>
  <c r="AZ3823" i="20"/>
  <c r="BA3823" i="20" s="1"/>
  <c r="BB3823" i="20" s="1"/>
  <c r="BD3961" i="20"/>
  <c r="BC3961" i="20"/>
  <c r="BC3985" i="20"/>
  <c r="BD3985" i="20"/>
  <c r="BD3524" i="20"/>
  <c r="BC3524" i="20"/>
  <c r="BD3436" i="20"/>
  <c r="BC3436" i="20"/>
  <c r="BD3356" i="20"/>
  <c r="BC3356" i="20"/>
  <c r="BC66" i="20"/>
  <c r="BD66" i="20"/>
  <c r="BD126" i="20"/>
  <c r="BC126" i="20"/>
  <c r="BD188" i="20"/>
  <c r="BC188" i="20"/>
  <c r="AZ305" i="20"/>
  <c r="BA305" i="20" s="1"/>
  <c r="BB305" i="20" s="1"/>
  <c r="BC569" i="20"/>
  <c r="BD569" i="20"/>
  <c r="BC604" i="20"/>
  <c r="BD604" i="20"/>
  <c r="BC827" i="20"/>
  <c r="BD827" i="20"/>
  <c r="BD1312" i="20"/>
  <c r="BC1312" i="20"/>
  <c r="BD3353" i="20"/>
  <c r="BC3353" i="20"/>
  <c r="AZ907" i="20"/>
  <c r="BA907" i="20" s="1"/>
  <c r="BB907" i="20" s="1"/>
  <c r="AZ1238" i="20"/>
  <c r="BA1238" i="20" s="1"/>
  <c r="BB1238" i="20" s="1"/>
  <c r="AZ2239" i="20"/>
  <c r="BA2239" i="20" s="1"/>
  <c r="BB2239" i="20" s="1"/>
  <c r="AZ2287" i="20"/>
  <c r="BA2287" i="20" s="1"/>
  <c r="BB2287" i="20" s="1"/>
  <c r="AZ2319" i="20"/>
  <c r="BA2319" i="20" s="1"/>
  <c r="BB2319" i="20" s="1"/>
  <c r="AZ2351" i="20"/>
  <c r="BA2351" i="20" s="1"/>
  <c r="BB2351" i="20" s="1"/>
  <c r="AZ2391" i="20"/>
  <c r="BA2391" i="20" s="1"/>
  <c r="BB2391" i="20" s="1"/>
  <c r="AZ3869" i="20"/>
  <c r="BA3869" i="20"/>
  <c r="BB3869" i="20" s="1"/>
  <c r="BC64" i="20"/>
  <c r="BD64" i="20"/>
  <c r="AZ242" i="20"/>
  <c r="BA242" i="20"/>
  <c r="BB242" i="20" s="1"/>
  <c r="AZ264" i="20"/>
  <c r="BA264" i="20" s="1"/>
  <c r="BB264" i="20" s="1"/>
  <c r="BC582" i="20"/>
  <c r="BD582" i="20"/>
  <c r="BC523" i="20"/>
  <c r="BD523" i="20"/>
  <c r="BC669" i="20"/>
  <c r="BD669" i="20"/>
  <c r="BC694" i="20"/>
  <c r="BD694" i="20"/>
  <c r="BC693" i="20"/>
  <c r="BD693" i="20"/>
  <c r="AZ1465" i="20"/>
  <c r="BA1465" i="20" s="1"/>
  <c r="BB1465" i="20" s="1"/>
  <c r="BC1333" i="20"/>
  <c r="BD1333" i="20"/>
  <c r="BC1832" i="20"/>
  <c r="BD1832" i="20"/>
  <c r="AZ3878" i="20"/>
  <c r="BA3878" i="20" s="1"/>
  <c r="BB3878" i="20" s="1"/>
  <c r="BC3988" i="20"/>
  <c r="BD3988" i="20"/>
  <c r="BC3278" i="20"/>
  <c r="BD3278" i="20"/>
  <c r="BC544" i="20"/>
  <c r="BD544" i="20"/>
  <c r="AZ2184" i="20"/>
  <c r="BA2184" i="20" s="1"/>
  <c r="BB2184" i="20" s="1"/>
  <c r="AZ2268" i="20"/>
  <c r="BA2268" i="20" s="1"/>
  <c r="BB2268" i="20" s="1"/>
  <c r="AZ2332" i="20"/>
  <c r="BA2332" i="20" s="1"/>
  <c r="BB2332" i="20" s="1"/>
  <c r="AZ2538" i="20"/>
  <c r="BA2538" i="20" s="1"/>
  <c r="BB2538" i="20" s="1"/>
  <c r="AZ2794" i="20"/>
  <c r="BA2794" i="20" s="1"/>
  <c r="BB2794" i="20" s="1"/>
  <c r="AZ2867" i="20"/>
  <c r="BA2867" i="20" s="1"/>
  <c r="BB2867" i="20" s="1"/>
  <c r="AZ2931" i="20"/>
  <c r="BA2931" i="20" s="1"/>
  <c r="BB2931" i="20" s="1"/>
  <c r="AZ2995" i="20"/>
  <c r="BA2995" i="20" s="1"/>
  <c r="BB2995" i="20" s="1"/>
  <c r="AZ2695" i="20"/>
  <c r="BA2695" i="20" s="1"/>
  <c r="BB2695" i="20" s="1"/>
  <c r="AZ2672" i="20"/>
  <c r="BA2672" i="20" s="1"/>
  <c r="BB2672" i="20" s="1"/>
  <c r="BC3063" i="20"/>
  <c r="BD3063" i="20"/>
  <c r="BD3552" i="20"/>
  <c r="BC3552" i="20"/>
  <c r="BD3371" i="20"/>
  <c r="BC3371" i="20"/>
  <c r="AZ372" i="20"/>
  <c r="BA372" i="20" s="1"/>
  <c r="BB372" i="20" s="1"/>
  <c r="BC562" i="20"/>
  <c r="BD562" i="20"/>
  <c r="BD1682" i="20"/>
  <c r="BC1682" i="20"/>
  <c r="BC1848" i="20"/>
  <c r="BD1848" i="20"/>
  <c r="AZ2338" i="20"/>
  <c r="BA2338" i="20" s="1"/>
  <c r="BB2338" i="20" s="1"/>
  <c r="AZ2549" i="20"/>
  <c r="BA2549" i="20" s="1"/>
  <c r="BB2549" i="20" s="1"/>
  <c r="AZ2805" i="20"/>
  <c r="BA2805" i="20" s="1"/>
  <c r="BB2805" i="20" s="1"/>
  <c r="AZ2860" i="20"/>
  <c r="BA2860" i="20" s="1"/>
  <c r="BB2860" i="20" s="1"/>
  <c r="AZ2924" i="20"/>
  <c r="BA2924" i="20" s="1"/>
  <c r="BB2924" i="20" s="1"/>
  <c r="AZ2667" i="20"/>
  <c r="BA2667" i="20" s="1"/>
  <c r="BB2667" i="20" s="1"/>
  <c r="AZ2632" i="20"/>
  <c r="BA2632" i="20" s="1"/>
  <c r="BB2632" i="20" s="1"/>
  <c r="BC3227" i="20"/>
  <c r="BD3227" i="20"/>
  <c r="BC3238" i="20"/>
  <c r="BD3238" i="20"/>
  <c r="BD3324" i="20"/>
  <c r="BC3324" i="20"/>
  <c r="BD3383" i="20"/>
  <c r="BC3383" i="20"/>
  <c r="BC18" i="20"/>
  <c r="BD18" i="20"/>
  <c r="AZ376" i="20"/>
  <c r="BA376" i="20" s="1"/>
  <c r="BB376" i="20" s="1"/>
  <c r="BC572" i="20"/>
  <c r="BD572" i="20"/>
  <c r="BC662" i="20"/>
  <c r="BD662" i="20"/>
  <c r="BD1672" i="20"/>
  <c r="BC1672" i="20"/>
  <c r="BD1632" i="20"/>
  <c r="BC1632" i="20"/>
  <c r="AZ2170" i="20"/>
  <c r="BA2170" i="20" s="1"/>
  <c r="BB2170" i="20" s="1"/>
  <c r="AZ2240" i="20"/>
  <c r="BA2240" i="20" s="1"/>
  <c r="BB2240" i="20" s="1"/>
  <c r="AZ2368" i="20"/>
  <c r="BA2368" i="20" s="1"/>
  <c r="BB2368" i="20" s="1"/>
  <c r="AZ2649" i="20"/>
  <c r="BA2649" i="20" s="1"/>
  <c r="BB2649" i="20" s="1"/>
  <c r="AZ2777" i="20"/>
  <c r="BA2777" i="20" s="1"/>
  <c r="BB2777" i="20" s="1"/>
  <c r="AZ2610" i="20"/>
  <c r="BA2610" i="20" s="1"/>
  <c r="BB2610" i="20" s="1"/>
  <c r="AZ2738" i="20"/>
  <c r="BA2738" i="20" s="1"/>
  <c r="BB2738" i="20" s="1"/>
  <c r="AZ2821" i="20"/>
  <c r="BA2821" i="20" s="1"/>
  <c r="BB2821" i="20" s="1"/>
  <c r="AZ2853" i="20"/>
  <c r="BA2853" i="20" s="1"/>
  <c r="BB2853" i="20" s="1"/>
  <c r="AZ2885" i="20"/>
  <c r="BA2885" i="20" s="1"/>
  <c r="BB2885" i="20" s="1"/>
  <c r="AZ2917" i="20"/>
  <c r="BA2917" i="20" s="1"/>
  <c r="BB2917" i="20" s="1"/>
  <c r="AZ2949" i="20"/>
  <c r="BA2949" i="20" s="1"/>
  <c r="BB2949" i="20" s="1"/>
  <c r="AZ2981" i="20"/>
  <c r="BA2981" i="20" s="1"/>
  <c r="BB2981" i="20" s="1"/>
  <c r="AZ3013" i="20"/>
  <c r="BA3013" i="20" s="1"/>
  <c r="BB3013" i="20" s="1"/>
  <c r="AZ2639" i="20"/>
  <c r="BA2639" i="20" s="1"/>
  <c r="BB2639" i="20" s="1"/>
  <c r="AZ2767" i="20"/>
  <c r="BA2767" i="20" s="1"/>
  <c r="BB2767" i="20" s="1"/>
  <c r="AZ2604" i="20"/>
  <c r="BA2604" i="20" s="1"/>
  <c r="BB2604" i="20" s="1"/>
  <c r="AZ2804" i="20"/>
  <c r="BA2804" i="20" s="1"/>
  <c r="BB2804" i="20" s="1"/>
  <c r="BD3536" i="20"/>
  <c r="BC3536" i="20"/>
  <c r="BD3320" i="20"/>
  <c r="BC3320" i="20"/>
  <c r="BD3382" i="20"/>
  <c r="BC3382" i="20"/>
  <c r="BD130" i="20"/>
  <c r="BC130" i="20"/>
  <c r="AZ266" i="20"/>
  <c r="BA266" i="20" s="1"/>
  <c r="BB266" i="20" s="1"/>
  <c r="BC542" i="20"/>
  <c r="BD542" i="20"/>
  <c r="BC488" i="20"/>
  <c r="BD488" i="20"/>
  <c r="BC1834" i="20"/>
  <c r="BD1834" i="20"/>
  <c r="AZ2171" i="20"/>
  <c r="BA2171" i="20" s="1"/>
  <c r="BB2171" i="20" s="1"/>
  <c r="AZ2203" i="20"/>
  <c r="BA2203" i="20" s="1"/>
  <c r="BB2203" i="20" s="1"/>
  <c r="AZ2238" i="20"/>
  <c r="BA2238" i="20" s="1"/>
  <c r="BB2238" i="20" s="1"/>
  <c r="AZ2302" i="20"/>
  <c r="BA2302" i="20" s="1"/>
  <c r="BB2302" i="20" s="1"/>
  <c r="AZ2366" i="20"/>
  <c r="BA2366" i="20" s="1"/>
  <c r="BB2366" i="20" s="1"/>
  <c r="BC1842" i="20"/>
  <c r="BD1842" i="20"/>
  <c r="AZ2621" i="20"/>
  <c r="BA2621" i="20" s="1"/>
  <c r="BB2621" i="20" s="1"/>
  <c r="AZ2749" i="20"/>
  <c r="BA2749" i="20" s="1"/>
  <c r="BB2749" i="20" s="1"/>
  <c r="AZ2582" i="20"/>
  <c r="BA2582" i="20" s="1"/>
  <c r="BB2582" i="20" s="1"/>
  <c r="AZ2710" i="20"/>
  <c r="BA2710" i="20" s="1"/>
  <c r="BB2710" i="20" s="1"/>
  <c r="AZ2814" i="20"/>
  <c r="BA2814" i="20" s="1"/>
  <c r="BB2814" i="20" s="1"/>
  <c r="AZ2842" i="20"/>
  <c r="BA2842" i="20" s="1"/>
  <c r="BB2842" i="20" s="1"/>
  <c r="AZ2595" i="20"/>
  <c r="BA2595" i="20"/>
  <c r="BB2595" i="20" s="1"/>
  <c r="BC22" i="20"/>
  <c r="BD22" i="20"/>
  <c r="BD142" i="20"/>
  <c r="BC142" i="20"/>
  <c r="BD190" i="20"/>
  <c r="BC190" i="20"/>
  <c r="AZ385" i="20"/>
  <c r="BA385" i="20" s="1"/>
  <c r="BB385" i="20" s="1"/>
  <c r="BC525" i="20"/>
  <c r="BD525" i="20"/>
  <c r="BC473" i="20"/>
  <c r="BD473" i="20"/>
  <c r="BC665" i="20"/>
  <c r="BD665" i="20"/>
  <c r="BC819" i="20"/>
  <c r="BD819" i="20"/>
  <c r="BD1320" i="20"/>
  <c r="BC1320" i="20"/>
  <c r="BD3433" i="20"/>
  <c r="BC3433" i="20"/>
  <c r="AZ3780" i="20"/>
  <c r="BA3780" i="20" s="1"/>
  <c r="BB3780" i="20" s="1"/>
  <c r="BC816" i="20"/>
  <c r="BD816" i="20"/>
  <c r="AZ963" i="20"/>
  <c r="BA963" i="20" s="1"/>
  <c r="BB963" i="20" s="1"/>
  <c r="AZ2249" i="20"/>
  <c r="BA2249" i="20" s="1"/>
  <c r="BB2249" i="20" s="1"/>
  <c r="AZ2281" i="20"/>
  <c r="BA2281" i="20" s="1"/>
  <c r="BB2281" i="20" s="1"/>
  <c r="AZ2313" i="20"/>
  <c r="BA2313" i="20" s="1"/>
  <c r="BB2313" i="20" s="1"/>
  <c r="AZ2345" i="20"/>
  <c r="BA2345" i="20" s="1"/>
  <c r="BB2345" i="20" s="1"/>
  <c r="AZ2387" i="20"/>
  <c r="BA2387" i="20" s="1"/>
  <c r="BB2387" i="20" s="1"/>
  <c r="AZ3925" i="20"/>
  <c r="BA3925" i="20" s="1"/>
  <c r="BB3925" i="20" s="1"/>
  <c r="BC25" i="20"/>
  <c r="BD25" i="20"/>
  <c r="BD112" i="20"/>
  <c r="BC112" i="20"/>
  <c r="BD166" i="20"/>
  <c r="BC166" i="20"/>
  <c r="BC511" i="20"/>
  <c r="BD511" i="20"/>
  <c r="BC3277" i="20"/>
  <c r="BD3277" i="20"/>
  <c r="AZ2937" i="20"/>
  <c r="BA2937" i="20" s="1"/>
  <c r="BB2937" i="20" s="1"/>
  <c r="BC590" i="20"/>
  <c r="BD590" i="20"/>
  <c r="AZ2545" i="20"/>
  <c r="BA2545" i="20" s="1"/>
  <c r="BB2545" i="20" s="1"/>
  <c r="AZ2737" i="20"/>
  <c r="BA2737" i="20" s="1"/>
  <c r="BB2737" i="20" s="1"/>
  <c r="AZ2181" i="20"/>
  <c r="BA2181" i="20" s="1"/>
  <c r="BB2181" i="20" s="1"/>
  <c r="AZ2213" i="20"/>
  <c r="BA2213" i="20" s="1"/>
  <c r="BB2213" i="20" s="1"/>
  <c r="AZ2298" i="20"/>
  <c r="BA2298" i="20" s="1"/>
  <c r="BB2298" i="20" s="1"/>
  <c r="AZ2661" i="20"/>
  <c r="BA2661" i="20" s="1"/>
  <c r="BB2661" i="20" s="1"/>
  <c r="AZ2558" i="20"/>
  <c r="BA2558" i="20" s="1"/>
  <c r="BB2558" i="20" s="1"/>
  <c r="AZ2750" i="20"/>
  <c r="BA2750" i="20" s="1"/>
  <c r="BB2750" i="20" s="1"/>
  <c r="AZ2888" i="20"/>
  <c r="BA2888" i="20" s="1"/>
  <c r="BB2888" i="20" s="1"/>
  <c r="AZ2800" i="20"/>
  <c r="BA2800" i="20" s="1"/>
  <c r="BB2800" i="20" s="1"/>
  <c r="AZ2675" i="20"/>
  <c r="BA2675" i="20" s="1"/>
  <c r="BB2675" i="20" s="1"/>
  <c r="BC828" i="20"/>
  <c r="BD828" i="20"/>
  <c r="AZ943" i="20"/>
  <c r="BA943" i="20" s="1"/>
  <c r="BB943" i="20" s="1"/>
  <c r="BC711" i="20"/>
  <c r="BD711" i="20"/>
  <c r="BD1659" i="20"/>
  <c r="BC1659" i="20"/>
  <c r="BD1735" i="20"/>
  <c r="BC1735" i="20"/>
  <c r="BD1647" i="20"/>
  <c r="BC1647" i="20"/>
  <c r="BD1679" i="20"/>
  <c r="BC1679" i="20"/>
  <c r="BD1763" i="20"/>
  <c r="BC1763" i="20"/>
  <c r="BD1700" i="20"/>
  <c r="BC1700" i="20"/>
  <c r="BD1630" i="20"/>
  <c r="BC1630" i="20"/>
  <c r="BC3080" i="20"/>
  <c r="BD3080" i="20"/>
  <c r="BC3079" i="20"/>
  <c r="BD3079" i="20"/>
  <c r="BC3026" i="20"/>
  <c r="BD3026" i="20"/>
  <c r="BC3218" i="20"/>
  <c r="BD3218" i="20"/>
  <c r="BD1722" i="20"/>
  <c r="BC1722" i="20"/>
  <c r="BC3052" i="20"/>
  <c r="BD3052" i="20"/>
  <c r="BC3190" i="20"/>
  <c r="BD3190" i="20"/>
  <c r="BC3217" i="20"/>
  <c r="BD3217" i="20"/>
  <c r="BD1696" i="20"/>
  <c r="BC1696" i="20"/>
  <c r="BC3024" i="20"/>
  <c r="BD3024" i="20"/>
  <c r="BC3216" i="20"/>
  <c r="BD3216" i="20"/>
  <c r="BC3151" i="20"/>
  <c r="BD3151" i="20"/>
  <c r="BC3082" i="20"/>
  <c r="BD3082" i="20"/>
  <c r="BC3210" i="20"/>
  <c r="BD3210" i="20"/>
  <c r="BD1694" i="20"/>
  <c r="BC1694" i="20"/>
  <c r="BC3028" i="20"/>
  <c r="BD3028" i="20"/>
  <c r="BC3220" i="20"/>
  <c r="BD3220" i="20"/>
  <c r="BC3155" i="20"/>
  <c r="BD3155" i="20"/>
  <c r="BC3086" i="20"/>
  <c r="BD3086" i="20"/>
  <c r="BC3041" i="20"/>
  <c r="BD3041" i="20"/>
  <c r="BC846" i="20"/>
  <c r="BD846" i="20"/>
  <c r="AZ885" i="20"/>
  <c r="BA885" i="20" s="1"/>
  <c r="BB885" i="20" s="1"/>
  <c r="AZ949" i="20"/>
  <c r="BA949" i="20" s="1"/>
  <c r="BB949" i="20" s="1"/>
  <c r="AZ1216" i="20"/>
  <c r="BA1216" i="20" s="1"/>
  <c r="BB1216" i="20" s="1"/>
  <c r="AZ3815" i="20"/>
  <c r="BA3815" i="20" s="1"/>
  <c r="BB3815" i="20" s="1"/>
  <c r="BC3045" i="20"/>
  <c r="BD3045" i="20"/>
  <c r="BC3141" i="20"/>
  <c r="BD3141" i="20"/>
  <c r="BC3205" i="20"/>
  <c r="BD3205" i="20"/>
  <c r="BD185" i="20"/>
  <c r="BC185" i="20"/>
  <c r="BC1307" i="20"/>
  <c r="BD1307" i="20"/>
  <c r="AZ2164" i="20"/>
  <c r="BA2164" i="20" s="1"/>
  <c r="BB2164" i="20" s="1"/>
  <c r="AZ2228" i="20"/>
  <c r="BA2228" i="20" s="1"/>
  <c r="BB2228" i="20" s="1"/>
  <c r="AZ2586" i="20"/>
  <c r="BA2586" i="20" s="1"/>
  <c r="BB2586" i="20" s="1"/>
  <c r="AZ2879" i="20"/>
  <c r="BA2879" i="20" s="1"/>
  <c r="BB2879" i="20" s="1"/>
  <c r="AZ2615" i="20"/>
  <c r="BA2615" i="20" s="1"/>
  <c r="BB2615" i="20" s="1"/>
  <c r="AZ2225" i="20"/>
  <c r="BA2225" i="20" s="1"/>
  <c r="BB2225" i="20" s="1"/>
  <c r="BC661" i="20"/>
  <c r="BD661" i="20"/>
  <c r="BC560" i="20"/>
  <c r="BD560" i="20"/>
  <c r="BC1323" i="20"/>
  <c r="BD1323" i="20"/>
  <c r="AZ1459" i="20"/>
  <c r="BA1459" i="20" s="1"/>
  <c r="BB1459" i="20" s="1"/>
  <c r="AZ2513" i="20"/>
  <c r="BA2513" i="20" s="1"/>
  <c r="BB2513" i="20" s="1"/>
  <c r="AZ2577" i="20"/>
  <c r="BA2577" i="20" s="1"/>
  <c r="BB2577" i="20" s="1"/>
  <c r="AZ2641" i="20"/>
  <c r="BA2641" i="20" s="1"/>
  <c r="BB2641" i="20" s="1"/>
  <c r="AZ2705" i="20"/>
  <c r="BA2705" i="20" s="1"/>
  <c r="BB2705" i="20" s="1"/>
  <c r="AZ1486" i="20"/>
  <c r="BA1486" i="20" s="1"/>
  <c r="BB1486" i="20" s="1"/>
  <c r="AZ2157" i="20"/>
  <c r="BA2157" i="20" s="1"/>
  <c r="BB2157" i="20" s="1"/>
  <c r="AZ2173" i="20"/>
  <c r="BA2173" i="20" s="1"/>
  <c r="BB2173" i="20" s="1"/>
  <c r="AZ2189" i="20"/>
  <c r="BA2189" i="20" s="1"/>
  <c r="BB2189" i="20" s="1"/>
  <c r="AZ2205" i="20"/>
  <c r="BA2205" i="20" s="1"/>
  <c r="BB2205" i="20" s="1"/>
  <c r="AZ2221" i="20"/>
  <c r="BA2221" i="20" s="1"/>
  <c r="BB2221" i="20" s="1"/>
  <c r="AZ2250" i="20"/>
  <c r="BA2250" i="20" s="1"/>
  <c r="BB2250" i="20" s="1"/>
  <c r="AZ2282" i="20"/>
  <c r="BA2282" i="20" s="1"/>
  <c r="BB2282" i="20" s="1"/>
  <c r="AZ2314" i="20"/>
  <c r="BA2314" i="20"/>
  <c r="BB2314" i="20" s="1"/>
  <c r="AZ2346" i="20"/>
  <c r="BA2346" i="20" s="1"/>
  <c r="BB2346" i="20" s="1"/>
  <c r="AZ2378" i="20"/>
  <c r="BA2378" i="20" s="1"/>
  <c r="BB2378" i="20" s="1"/>
  <c r="AZ2410" i="20"/>
  <c r="BA2410" i="20" s="1"/>
  <c r="BB2410" i="20" s="1"/>
  <c r="AZ2565" i="20"/>
  <c r="BA2565" i="20" s="1"/>
  <c r="BB2565" i="20" s="1"/>
  <c r="AZ2629" i="20"/>
  <c r="BA2629" i="20" s="1"/>
  <c r="BB2629" i="20" s="1"/>
  <c r="AZ2693" i="20"/>
  <c r="BA2693" i="20" s="1"/>
  <c r="BB2693" i="20" s="1"/>
  <c r="AZ2757" i="20"/>
  <c r="BA2757" i="20" s="1"/>
  <c r="BB2757" i="20" s="1"/>
  <c r="AZ2526" i="20"/>
  <c r="BA2526" i="20"/>
  <c r="BB2526" i="20" s="1"/>
  <c r="AZ2590" i="20"/>
  <c r="BA2590" i="20" s="1"/>
  <c r="BB2590" i="20" s="1"/>
  <c r="AZ2654" i="20"/>
  <c r="BA2654" i="20" s="1"/>
  <c r="BB2654" i="20" s="1"/>
  <c r="AZ2718" i="20"/>
  <c r="BA2718" i="20" s="1"/>
  <c r="BB2718" i="20" s="1"/>
  <c r="AZ2782" i="20"/>
  <c r="BA2782" i="20" s="1"/>
  <c r="BB2782" i="20" s="1"/>
  <c r="AZ2816" i="20"/>
  <c r="BA2816" i="20" s="1"/>
  <c r="BB2816" i="20" s="1"/>
  <c r="AZ2832" i="20"/>
  <c r="BA2832" i="20"/>
  <c r="BB2832" i="20" s="1"/>
  <c r="AZ2848" i="20"/>
  <c r="BA2848" i="20" s="1"/>
  <c r="BB2848" i="20" s="1"/>
  <c r="AZ2864" i="20"/>
  <c r="BA2864" i="20"/>
  <c r="BB2864" i="20" s="1"/>
  <c r="AZ2880" i="20"/>
  <c r="BA2880" i="20" s="1"/>
  <c r="BB2880" i="20" s="1"/>
  <c r="AZ2896" i="20"/>
  <c r="BA2896" i="20" s="1"/>
  <c r="BB2896" i="20" s="1"/>
  <c r="AZ2912" i="20"/>
  <c r="BA2912" i="20" s="1"/>
  <c r="BB2912" i="20" s="1"/>
  <c r="AZ2928" i="20"/>
  <c r="BA2928" i="20" s="1"/>
  <c r="BB2928" i="20" s="1"/>
  <c r="AZ2944" i="20"/>
  <c r="BA2944" i="20" s="1"/>
  <c r="BB2944" i="20" s="1"/>
  <c r="AZ2960" i="20"/>
  <c r="BA2960" i="20" s="1"/>
  <c r="BB2960" i="20" s="1"/>
  <c r="AZ2976" i="20"/>
  <c r="BA2976" i="20" s="1"/>
  <c r="BB2976" i="20" s="1"/>
  <c r="AZ2992" i="20"/>
  <c r="BA2992" i="20" s="1"/>
  <c r="BB2992" i="20" s="1"/>
  <c r="AZ3008" i="20"/>
  <c r="BA3008" i="20" s="1"/>
  <c r="BB3008" i="20" s="1"/>
  <c r="AZ2555" i="20"/>
  <c r="BA2555" i="20" s="1"/>
  <c r="BB2555" i="20" s="1"/>
  <c r="AZ2619" i="20"/>
  <c r="BA2619" i="20" s="1"/>
  <c r="BB2619" i="20" s="1"/>
  <c r="AZ2683" i="20"/>
  <c r="BA2683" i="20" s="1"/>
  <c r="BB2683" i="20" s="1"/>
  <c r="AZ2747" i="20"/>
  <c r="BA2747" i="20" s="1"/>
  <c r="BB2747" i="20" s="1"/>
  <c r="AZ2520" i="20"/>
  <c r="BA2520" i="20"/>
  <c r="BB2520" i="20" s="1"/>
  <c r="AZ2584" i="20"/>
  <c r="BA2584" i="20" s="1"/>
  <c r="BB2584" i="20" s="1"/>
  <c r="AZ2664" i="20"/>
  <c r="BA2664" i="20" s="1"/>
  <c r="BB2664" i="20" s="1"/>
  <c r="AZ2768" i="20"/>
  <c r="BA2768" i="20" s="1"/>
  <c r="BB2768" i="20" s="1"/>
  <c r="BD3354" i="20"/>
  <c r="BC3354" i="20"/>
  <c r="BD3512" i="20"/>
  <c r="BC3512" i="20"/>
  <c r="BD3368" i="20"/>
  <c r="BC3368" i="20"/>
  <c r="BD3543" i="20"/>
  <c r="BC3543" i="20"/>
  <c r="BD3426" i="20"/>
  <c r="BC3426" i="20"/>
  <c r="BD3355" i="20"/>
  <c r="BC3355" i="20"/>
  <c r="BD3444" i="20"/>
  <c r="BC3444" i="20"/>
  <c r="BD178" i="20"/>
  <c r="BC178" i="20"/>
  <c r="AZ262" i="20"/>
  <c r="BA262" i="20" s="1"/>
  <c r="BB262" i="20" s="1"/>
  <c r="AZ392" i="20"/>
  <c r="BA392" i="20" s="1"/>
  <c r="BB392" i="20" s="1"/>
  <c r="BC532" i="20"/>
  <c r="BD532" i="20"/>
  <c r="BC564" i="20"/>
  <c r="BD564" i="20"/>
  <c r="BC588" i="20"/>
  <c r="BD588" i="20"/>
  <c r="AZ1488" i="20"/>
  <c r="BA1488" i="20" s="1"/>
  <c r="BB1488" i="20" s="1"/>
  <c r="BD1324" i="20"/>
  <c r="BC1324" i="20"/>
  <c r="BC1822" i="20"/>
  <c r="BD1822" i="20"/>
  <c r="AZ2166" i="20"/>
  <c r="BA2166" i="20" s="1"/>
  <c r="BB2166" i="20" s="1"/>
  <c r="AZ2182" i="20"/>
  <c r="BA2182" i="20" s="1"/>
  <c r="BB2182" i="20" s="1"/>
  <c r="AZ2198" i="20"/>
  <c r="BA2198" i="20" s="1"/>
  <c r="BB2198" i="20" s="1"/>
  <c r="AZ2214" i="20"/>
  <c r="BA2214" i="20" s="1"/>
  <c r="BB2214" i="20" s="1"/>
  <c r="AZ2232" i="20"/>
  <c r="BA2232" i="20" s="1"/>
  <c r="BB2232" i="20" s="1"/>
  <c r="AZ2264" i="20"/>
  <c r="BA2264" i="20" s="1"/>
  <c r="BB2264" i="20" s="1"/>
  <c r="AZ2296" i="20"/>
  <c r="BA2296" i="20" s="1"/>
  <c r="BB2296" i="20" s="1"/>
  <c r="AZ2328" i="20"/>
  <c r="BA2328" i="20" s="1"/>
  <c r="BB2328" i="20" s="1"/>
  <c r="AZ2360" i="20"/>
  <c r="BA2360" i="20" s="1"/>
  <c r="BB2360" i="20" s="1"/>
  <c r="AZ2392" i="20"/>
  <c r="BA2392" i="20" s="1"/>
  <c r="BB2392" i="20" s="1"/>
  <c r="BC1839" i="20"/>
  <c r="BD1839" i="20"/>
  <c r="AZ2553" i="20"/>
  <c r="BA2553" i="20" s="1"/>
  <c r="BB2553" i="20" s="1"/>
  <c r="AZ2838" i="20"/>
  <c r="BA2838" i="20" s="1"/>
  <c r="BB2838" i="20" s="1"/>
  <c r="AZ2854" i="20"/>
  <c r="BA2854" i="20" s="1"/>
  <c r="BB2854" i="20" s="1"/>
  <c r="AZ2870" i="20"/>
  <c r="BA2870" i="20" s="1"/>
  <c r="BB2870" i="20" s="1"/>
  <c r="AZ2886" i="20"/>
  <c r="BA2886" i="20" s="1"/>
  <c r="BB2886" i="20" s="1"/>
  <c r="AZ2902" i="20"/>
  <c r="BA2902" i="20" s="1"/>
  <c r="BB2902" i="20" s="1"/>
  <c r="AZ2918" i="20"/>
  <c r="BA2918" i="20" s="1"/>
  <c r="BB2918" i="20" s="1"/>
  <c r="AZ2934" i="20"/>
  <c r="BA2934" i="20" s="1"/>
  <c r="BB2934" i="20" s="1"/>
  <c r="AZ2950" i="20"/>
  <c r="BA2950" i="20" s="1"/>
  <c r="BB2950" i="20" s="1"/>
  <c r="AZ2966" i="20"/>
  <c r="BA2966" i="20" s="1"/>
  <c r="BB2966" i="20" s="1"/>
  <c r="AZ2982" i="20"/>
  <c r="BA2982" i="20" s="1"/>
  <c r="BB2982" i="20" s="1"/>
  <c r="AZ2998" i="20"/>
  <c r="BA2998" i="20" s="1"/>
  <c r="BB2998" i="20" s="1"/>
  <c r="AZ2515" i="20"/>
  <c r="BA2515" i="20" s="1"/>
  <c r="BB2515" i="20" s="1"/>
  <c r="AZ2579" i="20"/>
  <c r="BA2579" i="20" s="1"/>
  <c r="BB2579" i="20" s="1"/>
  <c r="AZ2643" i="20"/>
  <c r="BA2643" i="20" s="1"/>
  <c r="BB2643" i="20" s="1"/>
  <c r="AZ2707" i="20"/>
  <c r="BA2707" i="20" s="1"/>
  <c r="BB2707" i="20" s="1"/>
  <c r="AZ2771" i="20"/>
  <c r="BA2771" i="20" s="1"/>
  <c r="BB2771" i="20" s="1"/>
  <c r="AZ2544" i="20"/>
  <c r="BA2544" i="20" s="1"/>
  <c r="BB2544" i="20" s="1"/>
  <c r="AZ2608" i="20"/>
  <c r="BA2608" i="20" s="1"/>
  <c r="BB2608" i="20" s="1"/>
  <c r="AZ2712" i="20"/>
  <c r="BA2712" i="20" s="1"/>
  <c r="BB2712" i="20" s="1"/>
  <c r="AZ2792" i="20"/>
  <c r="BA2792" i="20" s="1"/>
  <c r="BB2792" i="20" s="1"/>
  <c r="BD3432" i="20"/>
  <c r="BC3432" i="20"/>
  <c r="BC3284" i="20"/>
  <c r="BD3284" i="20"/>
  <c r="BD3495" i="20"/>
  <c r="BC3495" i="20"/>
  <c r="BD3362" i="20"/>
  <c r="BC3362" i="20"/>
  <c r="BD3310" i="20"/>
  <c r="BC3310" i="20"/>
  <c r="BD3408" i="20"/>
  <c r="BC3408" i="20"/>
  <c r="AZ243" i="20"/>
  <c r="BA243" i="20" s="1"/>
  <c r="BB243" i="20" s="1"/>
  <c r="BD203" i="20"/>
  <c r="BC203" i="20"/>
  <c r="AZ299" i="20"/>
  <c r="BA299" i="20" s="1"/>
  <c r="BB299" i="20" s="1"/>
  <c r="AZ360" i="20"/>
  <c r="BA360" i="20" s="1"/>
  <c r="BB360" i="20" s="1"/>
  <c r="AZ285" i="20"/>
  <c r="BA285" i="20" s="1"/>
  <c r="BB285" i="20" s="1"/>
  <c r="AZ2708" i="20"/>
  <c r="BA2708" i="20" s="1"/>
  <c r="BB2708" i="20" s="1"/>
  <c r="AZ2740" i="20"/>
  <c r="BA2740" i="20" s="1"/>
  <c r="BB2740" i="20" s="1"/>
  <c r="BD3365" i="20"/>
  <c r="BC3365" i="20"/>
  <c r="BD3429" i="20"/>
  <c r="BC3429" i="20"/>
  <c r="BD3493" i="20"/>
  <c r="BC3493" i="20"/>
  <c r="AZ3803" i="20"/>
  <c r="BA3803" i="20" s="1"/>
  <c r="BB3803" i="20" s="1"/>
  <c r="AZ3819" i="20"/>
  <c r="BA3819" i="20" s="1"/>
  <c r="BB3819" i="20" s="1"/>
  <c r="BC670" i="20"/>
  <c r="BD670" i="20"/>
  <c r="BC794" i="20"/>
  <c r="BD794" i="20"/>
  <c r="BC3289" i="20"/>
  <c r="BD3289" i="20"/>
  <c r="AZ143" i="20"/>
  <c r="BA143" i="20"/>
  <c r="BB143" i="20" s="1"/>
  <c r="AZ241" i="20"/>
  <c r="BA241" i="20" s="1"/>
  <c r="BB241" i="20" s="1"/>
  <c r="BD187" i="20"/>
  <c r="BC187" i="20"/>
  <c r="AZ295" i="20"/>
  <c r="BA295" i="20" s="1"/>
  <c r="BB295" i="20" s="1"/>
  <c r="AZ366" i="20"/>
  <c r="BA366" i="20" s="1"/>
  <c r="BB366" i="20" s="1"/>
  <c r="BC765" i="20"/>
  <c r="BD765" i="20"/>
  <c r="AZ1226" i="20"/>
  <c r="BA1226" i="20" s="1"/>
  <c r="BB1226" i="20" s="1"/>
  <c r="AZ2377" i="20"/>
  <c r="BA2377" i="20"/>
  <c r="BB2377" i="20" s="1"/>
  <c r="AZ2385" i="20"/>
  <c r="BA2385" i="20" s="1"/>
  <c r="BB2385" i="20" s="1"/>
  <c r="AZ2393" i="20"/>
  <c r="BA2393" i="20" s="1"/>
  <c r="BB2393" i="20" s="1"/>
  <c r="AZ2401" i="20"/>
  <c r="BA2401" i="20" s="1"/>
  <c r="BB2401" i="20" s="1"/>
  <c r="AZ2409" i="20"/>
  <c r="BA2409" i="20"/>
  <c r="BB2409" i="20" s="1"/>
  <c r="BC807" i="20"/>
  <c r="BD807" i="20"/>
  <c r="BC823" i="20"/>
  <c r="BD823" i="20"/>
  <c r="BC839" i="20"/>
  <c r="BD839" i="20"/>
  <c r="BC855" i="20"/>
  <c r="BD855" i="20"/>
  <c r="AZ894" i="20"/>
  <c r="BA894" i="20" s="1"/>
  <c r="BB894" i="20" s="1"/>
  <c r="AZ918" i="20"/>
  <c r="BA918" i="20" s="1"/>
  <c r="BB918" i="20" s="1"/>
  <c r="AZ958" i="20"/>
  <c r="BA958" i="20" s="1"/>
  <c r="BB958" i="20" s="1"/>
  <c r="AZ1213" i="20"/>
  <c r="BA1213" i="20"/>
  <c r="BB1213" i="20" s="1"/>
  <c r="BC1855" i="20"/>
  <c r="BD1855" i="20"/>
  <c r="AZ209" i="20"/>
  <c r="BA209" i="20" s="1"/>
  <c r="BB209" i="20" s="1"/>
  <c r="BC820" i="20"/>
  <c r="BD820" i="20"/>
  <c r="BC852" i="20"/>
  <c r="BD852" i="20"/>
  <c r="AZ879" i="20"/>
  <c r="BA879" i="20" s="1"/>
  <c r="BB879" i="20" s="1"/>
  <c r="AZ919" i="20"/>
  <c r="BA919" i="20" s="1"/>
  <c r="BB919" i="20" s="1"/>
  <c r="AZ959" i="20"/>
  <c r="BA959" i="20"/>
  <c r="BB959" i="20" s="1"/>
  <c r="AZ1198" i="20"/>
  <c r="BA1198" i="20" s="1"/>
  <c r="BB1198" i="20" s="1"/>
  <c r="AZ3773" i="20"/>
  <c r="BA3773" i="20" s="1"/>
  <c r="BB3773" i="20" s="1"/>
  <c r="BD3935" i="20"/>
  <c r="BC3935" i="20"/>
  <c r="BC235" i="20"/>
  <c r="BD235" i="20"/>
  <c r="AZ402" i="20"/>
  <c r="BA402" i="20" s="1"/>
  <c r="BB402" i="20" s="1"/>
  <c r="BC813" i="20"/>
  <c r="BD813" i="20"/>
  <c r="BC853" i="20"/>
  <c r="BD853" i="20"/>
  <c r="AZ884" i="20"/>
  <c r="BA884" i="20" s="1"/>
  <c r="BB884" i="20" s="1"/>
  <c r="AZ916" i="20"/>
  <c r="BA916" i="20"/>
  <c r="BB916" i="20" s="1"/>
  <c r="AZ948" i="20"/>
  <c r="BA948" i="20" s="1"/>
  <c r="BB948" i="20" s="1"/>
  <c r="AZ1187" i="20"/>
  <c r="BA1187" i="20" s="1"/>
  <c r="BB1187" i="20" s="1"/>
  <c r="AZ1219" i="20"/>
  <c r="BA1219" i="20" s="1"/>
  <c r="BB1219" i="20" s="1"/>
  <c r="BD1633" i="20"/>
  <c r="BC1633" i="20"/>
  <c r="BD1671" i="20"/>
  <c r="BC1671" i="20"/>
  <c r="BD1703" i="20"/>
  <c r="BC1703" i="20"/>
  <c r="BD1731" i="20"/>
  <c r="BC1731" i="20"/>
  <c r="BD1755" i="20"/>
  <c r="BC1755" i="20"/>
  <c r="AZ3778" i="20"/>
  <c r="BA3778" i="20" s="1"/>
  <c r="BB3778" i="20" s="1"/>
  <c r="BC3191" i="20"/>
  <c r="BD3191" i="20"/>
  <c r="BC3255" i="20"/>
  <c r="BD3255" i="20"/>
  <c r="BC3074" i="20"/>
  <c r="BD3074" i="20"/>
  <c r="BC3138" i="20"/>
  <c r="BD3138" i="20"/>
  <c r="BC3202" i="20"/>
  <c r="BD3202" i="20"/>
  <c r="BC3266" i="20"/>
  <c r="BD3266" i="20"/>
  <c r="BC3129" i="20"/>
  <c r="BD3129" i="20"/>
  <c r="BC3257" i="20"/>
  <c r="BD3257" i="20"/>
  <c r="BC3040" i="20"/>
  <c r="BD3040" i="20"/>
  <c r="BC3104" i="20"/>
  <c r="BD3104" i="20"/>
  <c r="BC3168" i="20"/>
  <c r="BD3168" i="20"/>
  <c r="BC3232" i="20"/>
  <c r="BD3232" i="20"/>
  <c r="BC3039" i="20"/>
  <c r="BD3039" i="20"/>
  <c r="BC3103" i="20"/>
  <c r="BD3103" i="20"/>
  <c r="BC3167" i="20"/>
  <c r="BD3167" i="20"/>
  <c r="BC3231" i="20"/>
  <c r="BD3231" i="20"/>
  <c r="BC3034" i="20"/>
  <c r="BD3034" i="20"/>
  <c r="BC3098" i="20"/>
  <c r="BD3098" i="20"/>
  <c r="BC3162" i="20"/>
  <c r="BD3162" i="20"/>
  <c r="BC3226" i="20"/>
  <c r="BD3226" i="20"/>
  <c r="BC3049" i="20"/>
  <c r="BD3049" i="20"/>
  <c r="BC3177" i="20"/>
  <c r="BD3177" i="20"/>
  <c r="BD1654" i="20"/>
  <c r="BC1654" i="20"/>
  <c r="BD1686" i="20"/>
  <c r="BC1686" i="20"/>
  <c r="BD1718" i="20"/>
  <c r="BC1718" i="20"/>
  <c r="BD1750" i="20"/>
  <c r="BC1750" i="20"/>
  <c r="BD1624" i="20"/>
  <c r="BC1624" i="20"/>
  <c r="BD1626" i="20"/>
  <c r="BC1626" i="20"/>
  <c r="BC3037" i="20"/>
  <c r="BD3037" i="20"/>
  <c r="BC3069" i="20"/>
  <c r="BD3069" i="20"/>
  <c r="BC3101" i="20"/>
  <c r="BD3101" i="20"/>
  <c r="BC3133" i="20"/>
  <c r="BD3133" i="20"/>
  <c r="BC3165" i="20"/>
  <c r="BD3165" i="20"/>
  <c r="BC3197" i="20"/>
  <c r="BD3197" i="20"/>
  <c r="BC3229" i="20"/>
  <c r="BD3229" i="20"/>
  <c r="BC3261" i="20"/>
  <c r="BD3261" i="20"/>
  <c r="BD3977" i="20"/>
  <c r="BC3977" i="20"/>
  <c r="AZ393" i="20"/>
  <c r="BA393" i="20" s="1"/>
  <c r="BB393" i="20" s="1"/>
  <c r="AZ1193" i="20"/>
  <c r="BA1193" i="20" s="1"/>
  <c r="BB1193" i="20" s="1"/>
  <c r="AZ1209" i="20"/>
  <c r="BA1209" i="20" s="1"/>
  <c r="BB1209" i="20" s="1"/>
  <c r="AZ1225" i="20"/>
  <c r="BA1225" i="20" s="1"/>
  <c r="BB1225" i="20" s="1"/>
  <c r="BC1856" i="20"/>
  <c r="BD1856" i="20"/>
  <c r="AZ3800" i="20"/>
  <c r="BA3800" i="20" s="1"/>
  <c r="BB3800" i="20" s="1"/>
  <c r="AZ3824" i="20"/>
  <c r="BA3824" i="20" s="1"/>
  <c r="BB3824" i="20" s="1"/>
  <c r="AZ3840" i="20"/>
  <c r="BA3840" i="20" s="1"/>
  <c r="BB3840" i="20" s="1"/>
  <c r="BD3954" i="20"/>
  <c r="BC3954" i="20"/>
  <c r="BC3947" i="20"/>
  <c r="BD3947" i="20"/>
  <c r="AZ27" i="20"/>
  <c r="BA27" i="20" s="1"/>
  <c r="BB27" i="20" s="1"/>
  <c r="BC809" i="20"/>
  <c r="BD809" i="20"/>
  <c r="BC825" i="20"/>
  <c r="BD825" i="20"/>
  <c r="BC841" i="20"/>
  <c r="BD841" i="20"/>
  <c r="BC857" i="20"/>
  <c r="BD857" i="20"/>
  <c r="AZ888" i="20"/>
  <c r="BA888" i="20" s="1"/>
  <c r="BB888" i="20" s="1"/>
  <c r="AZ904" i="20"/>
  <c r="BA904" i="20" s="1"/>
  <c r="BB904" i="20" s="1"/>
  <c r="AZ920" i="20"/>
  <c r="BA920" i="20" s="1"/>
  <c r="BB920" i="20" s="1"/>
  <c r="AZ936" i="20"/>
  <c r="BA936" i="20" s="1"/>
  <c r="BB936" i="20" s="1"/>
  <c r="AZ952" i="20"/>
  <c r="BA952" i="20" s="1"/>
  <c r="BB952" i="20" s="1"/>
  <c r="AZ1191" i="20"/>
  <c r="BA1191" i="20" s="1"/>
  <c r="BB1191" i="20" s="1"/>
  <c r="AZ1207" i="20"/>
  <c r="BA1207" i="20" s="1"/>
  <c r="BB1207" i="20" s="1"/>
  <c r="AZ1223" i="20"/>
  <c r="BA1223" i="20" s="1"/>
  <c r="BB1223" i="20" s="1"/>
  <c r="BD1625" i="20"/>
  <c r="BC1625" i="20"/>
  <c r="BD1645" i="20"/>
  <c r="BC1645" i="20"/>
  <c r="BD1653" i="20"/>
  <c r="BC1653" i="20"/>
  <c r="BD1661" i="20"/>
  <c r="BC1661" i="20"/>
  <c r="BD1669" i="20"/>
  <c r="BC1669" i="20"/>
  <c r="BD1677" i="20"/>
  <c r="BC1677" i="20"/>
  <c r="BD1685" i="20"/>
  <c r="BC1685" i="20"/>
  <c r="BD1693" i="20"/>
  <c r="BC1693" i="20"/>
  <c r="BD1701" i="20"/>
  <c r="BC1701" i="20"/>
  <c r="BD1709" i="20"/>
  <c r="BC1709" i="20"/>
  <c r="BD1717" i="20"/>
  <c r="BC1717" i="20"/>
  <c r="BD1725" i="20"/>
  <c r="BC1725" i="20"/>
  <c r="BD1733" i="20"/>
  <c r="BC1733" i="20"/>
  <c r="BD1741" i="20"/>
  <c r="BC1741" i="20"/>
  <c r="BD1749" i="20"/>
  <c r="BC1749" i="20"/>
  <c r="BD1757" i="20"/>
  <c r="BC1757" i="20"/>
  <c r="BD1765" i="20"/>
  <c r="BC1765" i="20"/>
  <c r="BD1636" i="20"/>
  <c r="BC1636" i="20"/>
  <c r="BC1859" i="20"/>
  <c r="BD1859" i="20"/>
  <c r="BC3940" i="20"/>
  <c r="BD3940" i="20"/>
  <c r="BD3972" i="20"/>
  <c r="BC3972" i="20"/>
  <c r="AZ910" i="20"/>
  <c r="BA910" i="20" s="1"/>
  <c r="BB910" i="20" s="1"/>
  <c r="AZ934" i="20"/>
  <c r="BA934" i="20" s="1"/>
  <c r="BB934" i="20" s="1"/>
  <c r="AZ966" i="20"/>
  <c r="BA966" i="20" s="1"/>
  <c r="BB966" i="20" s="1"/>
  <c r="AZ1205" i="20"/>
  <c r="BA1205" i="20" s="1"/>
  <c r="BB1205" i="20" s="1"/>
  <c r="BC1857" i="20"/>
  <c r="BD1857" i="20"/>
  <c r="AZ3820" i="20"/>
  <c r="BA3820" i="20"/>
  <c r="BB3820" i="20" s="1"/>
  <c r="BC812" i="20"/>
  <c r="BD812" i="20"/>
  <c r="BC844" i="20"/>
  <c r="BD844" i="20"/>
  <c r="AZ895" i="20"/>
  <c r="BA895" i="20" s="1"/>
  <c r="BB895" i="20" s="1"/>
  <c r="AZ927" i="20"/>
  <c r="BA927" i="20" s="1"/>
  <c r="BB927" i="20" s="1"/>
  <c r="AZ951" i="20"/>
  <c r="BA951" i="20" s="1"/>
  <c r="BB951" i="20" s="1"/>
  <c r="AZ1190" i="20"/>
  <c r="BA1190" i="20" s="1"/>
  <c r="BB1190" i="20" s="1"/>
  <c r="AZ1214" i="20"/>
  <c r="BA1214" i="20" s="1"/>
  <c r="BB1214" i="20" s="1"/>
  <c r="AZ3877" i="20"/>
  <c r="BA3877" i="20" s="1"/>
  <c r="BB3877" i="20" s="1"/>
  <c r="BC3983" i="20"/>
  <c r="BD3983" i="20"/>
  <c r="BC829" i="20"/>
  <c r="BD829" i="20"/>
  <c r="BC718" i="20"/>
  <c r="BD718" i="20"/>
  <c r="AZ892" i="20"/>
  <c r="BA892" i="20" s="1"/>
  <c r="BB892" i="20" s="1"/>
  <c r="AZ924" i="20"/>
  <c r="BA924" i="20" s="1"/>
  <c r="BB924" i="20" s="1"/>
  <c r="AZ956" i="20"/>
  <c r="BA956" i="20" s="1"/>
  <c r="BB956" i="20" s="1"/>
  <c r="AZ1195" i="20"/>
  <c r="BA1195" i="20" s="1"/>
  <c r="BB1195" i="20" s="1"/>
  <c r="BD1643" i="20"/>
  <c r="BC1643" i="20"/>
  <c r="BD1675" i="20"/>
  <c r="BC1675" i="20"/>
  <c r="BD1699" i="20"/>
  <c r="BC1699" i="20"/>
  <c r="BD1723" i="20"/>
  <c r="BC1723" i="20"/>
  <c r="BD1747" i="20"/>
  <c r="BC1747" i="20"/>
  <c r="BC1854" i="20"/>
  <c r="BD1854" i="20"/>
  <c r="AZ3834" i="20"/>
  <c r="BA3834" i="20"/>
  <c r="BB3834" i="20" s="1"/>
  <c r="BD1651" i="20"/>
  <c r="BC1651" i="20"/>
  <c r="BD1667" i="20"/>
  <c r="BC1667" i="20"/>
  <c r="BD1691" i="20"/>
  <c r="BC1691" i="20"/>
  <c r="BD1707" i="20"/>
  <c r="BC1707" i="20"/>
  <c r="BD1727" i="20"/>
  <c r="BC1727" i="20"/>
  <c r="BD1751" i="20"/>
  <c r="BC1751" i="20"/>
  <c r="BD1627" i="20"/>
  <c r="BC1627" i="20"/>
  <c r="BC1861" i="20"/>
  <c r="BD1861" i="20"/>
  <c r="AZ3922" i="20"/>
  <c r="BA3922" i="20" s="1"/>
  <c r="BB3922" i="20" s="1"/>
  <c r="BD3976" i="20"/>
  <c r="BC3976" i="20"/>
  <c r="BC717" i="20"/>
  <c r="BD717" i="20"/>
  <c r="BD1652" i="20"/>
  <c r="BC1652" i="20"/>
  <c r="BD1684" i="20"/>
  <c r="BC1684" i="20"/>
  <c r="BD1716" i="20"/>
  <c r="BC1716" i="20"/>
  <c r="BD1748" i="20"/>
  <c r="BC1748" i="20"/>
  <c r="BD1631" i="20"/>
  <c r="BC1631" i="20"/>
  <c r="BC3048" i="20"/>
  <c r="BD3048" i="20"/>
  <c r="BC3112" i="20"/>
  <c r="BD3112" i="20"/>
  <c r="BC3176" i="20"/>
  <c r="BD3176" i="20"/>
  <c r="BC3240" i="20"/>
  <c r="BD3240" i="20"/>
  <c r="BC3047" i="20"/>
  <c r="BD3047" i="20"/>
  <c r="BC3111" i="20"/>
  <c r="BD3111" i="20"/>
  <c r="BC3175" i="20"/>
  <c r="BD3175" i="20"/>
  <c r="BC3239" i="20"/>
  <c r="BD3239" i="20"/>
  <c r="BC3058" i="20"/>
  <c r="BD3058" i="20"/>
  <c r="BC3122" i="20"/>
  <c r="BD3122" i="20"/>
  <c r="BC3186" i="20"/>
  <c r="BD3186" i="20"/>
  <c r="BC3250" i="20"/>
  <c r="BD3250" i="20"/>
  <c r="BC3097" i="20"/>
  <c r="BD3097" i="20"/>
  <c r="BC3225" i="20"/>
  <c r="BD3225" i="20"/>
  <c r="AZ398" i="20"/>
  <c r="BA398" i="20" s="1"/>
  <c r="BB398" i="20" s="1"/>
  <c r="BD1642" i="20"/>
  <c r="BC1642" i="20"/>
  <c r="BD1674" i="20"/>
  <c r="BC1674" i="20"/>
  <c r="BD1706" i="20"/>
  <c r="BC1706" i="20"/>
  <c r="BD1738" i="20"/>
  <c r="BC1738" i="20"/>
  <c r="BC1770" i="20"/>
  <c r="BD1770" i="20"/>
  <c r="BC3020" i="20"/>
  <c r="BD3020" i="20"/>
  <c r="BC3084" i="20"/>
  <c r="BD3084" i="20"/>
  <c r="BC3148" i="20"/>
  <c r="BD3148" i="20"/>
  <c r="BC3212" i="20"/>
  <c r="BD3212" i="20"/>
  <c r="BC3019" i="20"/>
  <c r="BD3019" i="20"/>
  <c r="BC3083" i="20"/>
  <c r="BD3083" i="20"/>
  <c r="BC3147" i="20"/>
  <c r="BD3147" i="20"/>
  <c r="BC3211" i="20"/>
  <c r="BD3211" i="20"/>
  <c r="BC3030" i="20"/>
  <c r="BD3030" i="20"/>
  <c r="BC3094" i="20"/>
  <c r="BD3094" i="20"/>
  <c r="BC3158" i="20"/>
  <c r="BD3158" i="20"/>
  <c r="BC3222" i="20"/>
  <c r="BD3222" i="20"/>
  <c r="BC3025" i="20"/>
  <c r="BD3025" i="20"/>
  <c r="BC3153" i="20"/>
  <c r="BD3153" i="20"/>
  <c r="BC709" i="20"/>
  <c r="BD709" i="20"/>
  <c r="BD1648" i="20"/>
  <c r="BC1648" i="20"/>
  <c r="BD1680" i="20"/>
  <c r="BC1680" i="20"/>
  <c r="BD1712" i="20"/>
  <c r="BC1712" i="20"/>
  <c r="BD1744" i="20"/>
  <c r="BC1744" i="20"/>
  <c r="BD1638" i="20"/>
  <c r="BC1638" i="20"/>
  <c r="BC3056" i="20"/>
  <c r="BD3056" i="20"/>
  <c r="BC3120" i="20"/>
  <c r="BD3120" i="20"/>
  <c r="BC3184" i="20"/>
  <c r="BD3184" i="20"/>
  <c r="BC3248" i="20"/>
  <c r="BD3248" i="20"/>
  <c r="BC3055" i="20"/>
  <c r="BD3055" i="20"/>
  <c r="BC3119" i="20"/>
  <c r="BD3119" i="20"/>
  <c r="BC3183" i="20"/>
  <c r="BD3183" i="20"/>
  <c r="BC3247" i="20"/>
  <c r="BD3247" i="20"/>
  <c r="BC3050" i="20"/>
  <c r="BD3050" i="20"/>
  <c r="BC3114" i="20"/>
  <c r="BD3114" i="20"/>
  <c r="BC3178" i="20"/>
  <c r="BD3178" i="20"/>
  <c r="BC3242" i="20"/>
  <c r="BD3242" i="20"/>
  <c r="BC3081" i="20"/>
  <c r="BD3081" i="20"/>
  <c r="BC3209" i="20"/>
  <c r="BD3209" i="20"/>
  <c r="BC712" i="20"/>
  <c r="BD712" i="20"/>
  <c r="BD1646" i="20"/>
  <c r="BC1646" i="20"/>
  <c r="BD1678" i="20"/>
  <c r="BC1678" i="20"/>
  <c r="BD1710" i="20"/>
  <c r="BC1710" i="20"/>
  <c r="BD1742" i="20"/>
  <c r="BC1742" i="20"/>
  <c r="BC3060" i="20"/>
  <c r="BD3060" i="20"/>
  <c r="BC3124" i="20"/>
  <c r="BD3124" i="20"/>
  <c r="BC3188" i="20"/>
  <c r="BD3188" i="20"/>
  <c r="BC3252" i="20"/>
  <c r="BD3252" i="20"/>
  <c r="BC3059" i="20"/>
  <c r="BD3059" i="20"/>
  <c r="BC3123" i="20"/>
  <c r="BD3123" i="20"/>
  <c r="BC3187" i="20"/>
  <c r="BD3187" i="20"/>
  <c r="BC3251" i="20"/>
  <c r="BD3251" i="20"/>
  <c r="BC3054" i="20"/>
  <c r="BD3054" i="20"/>
  <c r="BC3118" i="20"/>
  <c r="BD3118" i="20"/>
  <c r="BC3182" i="20"/>
  <c r="BD3182" i="20"/>
  <c r="BC3246" i="20"/>
  <c r="BD3246" i="20"/>
  <c r="BC3105" i="20"/>
  <c r="BD3105" i="20"/>
  <c r="BC3233" i="20"/>
  <c r="BD3233" i="20"/>
  <c r="BC806" i="20"/>
  <c r="BD806" i="20"/>
  <c r="BC822" i="20"/>
  <c r="BD822" i="20"/>
  <c r="BC838" i="20"/>
  <c r="BD838" i="20"/>
  <c r="BC854" i="20"/>
  <c r="BD854" i="20"/>
  <c r="AZ893" i="20"/>
  <c r="BA893" i="20" s="1"/>
  <c r="BB893" i="20" s="1"/>
  <c r="AZ909" i="20"/>
  <c r="BA909" i="20" s="1"/>
  <c r="BB909" i="20" s="1"/>
  <c r="AZ925" i="20"/>
  <c r="BA925" i="20" s="1"/>
  <c r="BB925" i="20" s="1"/>
  <c r="AZ941" i="20"/>
  <c r="BA941" i="20" s="1"/>
  <c r="BB941" i="20" s="1"/>
  <c r="AZ957" i="20"/>
  <c r="BA957" i="20" s="1"/>
  <c r="BB957" i="20" s="1"/>
  <c r="AZ1192" i="20"/>
  <c r="BA1192" i="20" s="1"/>
  <c r="BB1192" i="20" s="1"/>
  <c r="AZ1208" i="20"/>
  <c r="BA1208" i="20" s="1"/>
  <c r="BB1208" i="20" s="1"/>
  <c r="AZ1224" i="20"/>
  <c r="BA1224" i="20"/>
  <c r="BB1224" i="20" s="1"/>
  <c r="AZ3783" i="20"/>
  <c r="BA3783" i="20" s="1"/>
  <c r="BB3783" i="20" s="1"/>
  <c r="AZ3831" i="20"/>
  <c r="BA3831" i="20"/>
  <c r="BB3831" i="20" s="1"/>
  <c r="AZ3903" i="20"/>
  <c r="BA3903" i="20" s="1"/>
  <c r="BB3903" i="20" s="1"/>
  <c r="BC3029" i="20"/>
  <c r="BD3029" i="20"/>
  <c r="BC3061" i="20"/>
  <c r="BD3061" i="20"/>
  <c r="BC3093" i="20"/>
  <c r="BD3093" i="20"/>
  <c r="BC3125" i="20"/>
  <c r="BD3125" i="20"/>
  <c r="BC3157" i="20"/>
  <c r="BD3157" i="20"/>
  <c r="BC3189" i="20"/>
  <c r="BD3189" i="20"/>
  <c r="BC3221" i="20"/>
  <c r="BD3221" i="20"/>
  <c r="BC3253" i="20"/>
  <c r="BD3253" i="20"/>
  <c r="BD3949" i="20"/>
  <c r="BC3949" i="20"/>
  <c r="AZ267" i="20"/>
  <c r="BA267" i="20" s="1"/>
  <c r="BB267" i="20" s="1"/>
  <c r="AZ378" i="20"/>
  <c r="BA378" i="20" s="1"/>
  <c r="BB378" i="20" s="1"/>
  <c r="BC536" i="20"/>
  <c r="BD536" i="20"/>
  <c r="BC489" i="20"/>
  <c r="BD489" i="20"/>
  <c r="BD1660" i="20"/>
  <c r="BC1660" i="20"/>
  <c r="BC1846" i="20"/>
  <c r="BD1846" i="20"/>
  <c r="AZ2180" i="20"/>
  <c r="BA2180" i="20" s="1"/>
  <c r="BB2180" i="20" s="1"/>
  <c r="AZ2212" i="20"/>
  <c r="BA2212" i="20"/>
  <c r="BB2212" i="20" s="1"/>
  <c r="AZ2260" i="20"/>
  <c r="BA2260" i="20" s="1"/>
  <c r="BB2260" i="20" s="1"/>
  <c r="AZ2324" i="20"/>
  <c r="BA2324" i="20"/>
  <c r="BB2324" i="20" s="1"/>
  <c r="AZ2388" i="20"/>
  <c r="BA2388" i="20" s="1"/>
  <c r="BB2388" i="20" s="1"/>
  <c r="AZ2625" i="20"/>
  <c r="BA2625" i="20"/>
  <c r="BB2625" i="20" s="1"/>
  <c r="AZ2522" i="20"/>
  <c r="BA2522" i="20" s="1"/>
  <c r="BB2522" i="20" s="1"/>
  <c r="AZ2650" i="20"/>
  <c r="BA2650" i="20" s="1"/>
  <c r="BB2650" i="20" s="1"/>
  <c r="AZ2778" i="20"/>
  <c r="BA2778" i="20" s="1"/>
  <c r="BB2778" i="20" s="1"/>
  <c r="AZ2831" i="20"/>
  <c r="BA2831" i="20" s="1"/>
  <c r="BB2831" i="20" s="1"/>
  <c r="AZ2863" i="20"/>
  <c r="BA2863" i="20" s="1"/>
  <c r="BB2863" i="20" s="1"/>
  <c r="AZ2895" i="20"/>
  <c r="BA2895" i="20" s="1"/>
  <c r="BB2895" i="20" s="1"/>
  <c r="AZ2927" i="20"/>
  <c r="BA2927" i="20" s="1"/>
  <c r="BB2927" i="20" s="1"/>
  <c r="AZ2959" i="20"/>
  <c r="BA2959" i="20"/>
  <c r="BB2959" i="20" s="1"/>
  <c r="AZ2991" i="20"/>
  <c r="BA2991" i="20" s="1"/>
  <c r="BB2991" i="20" s="1"/>
  <c r="AZ2551" i="20"/>
  <c r="BA2551" i="20" s="1"/>
  <c r="BB2551" i="20" s="1"/>
  <c r="AZ2679" i="20"/>
  <c r="BA2679" i="20" s="1"/>
  <c r="BB2679" i="20" s="1"/>
  <c r="AZ2516" i="20"/>
  <c r="BA2516" i="20"/>
  <c r="BB2516" i="20" s="1"/>
  <c r="AZ2640" i="20"/>
  <c r="BA2640" i="20" s="1"/>
  <c r="BB2640" i="20" s="1"/>
  <c r="BC3096" i="20"/>
  <c r="BD3096" i="20"/>
  <c r="BC3095" i="20"/>
  <c r="BD3095" i="20"/>
  <c r="BD3520" i="20"/>
  <c r="BC3520" i="20"/>
  <c r="BD3519" i="20"/>
  <c r="BC3519" i="20"/>
  <c r="BD3350" i="20"/>
  <c r="BC3350" i="20"/>
  <c r="BC223" i="20"/>
  <c r="BD223" i="20"/>
  <c r="BC554" i="20"/>
  <c r="BD554" i="20"/>
  <c r="AZ1618" i="20"/>
  <c r="BA1618" i="20" s="1"/>
  <c r="BB1618" i="20" s="1"/>
  <c r="BD1762" i="20"/>
  <c r="BC1762" i="20"/>
  <c r="AZ2193" i="20"/>
  <c r="BA2193" i="20" s="1"/>
  <c r="BB2193" i="20" s="1"/>
  <c r="AZ2290" i="20"/>
  <c r="BA2290" i="20"/>
  <c r="BB2290" i="20" s="1"/>
  <c r="AZ2709" i="20"/>
  <c r="BA2709" i="20" s="1"/>
  <c r="BB2709" i="20" s="1"/>
  <c r="AZ2670" i="20"/>
  <c r="BA2670" i="20"/>
  <c r="BB2670" i="20" s="1"/>
  <c r="AZ2836" i="20"/>
  <c r="BA2836" i="20" s="1"/>
  <c r="BB2836" i="20" s="1"/>
  <c r="AZ2900" i="20"/>
  <c r="BA2900" i="20"/>
  <c r="BB2900" i="20" s="1"/>
  <c r="AZ2964" i="20"/>
  <c r="BA2964" i="20" s="1"/>
  <c r="BB2964" i="20" s="1"/>
  <c r="AZ2571" i="20"/>
  <c r="BA2571" i="20"/>
  <c r="BB2571" i="20" s="1"/>
  <c r="AZ2536" i="20"/>
  <c r="BA2536" i="20" s="1"/>
  <c r="BB2536" i="20" s="1"/>
  <c r="BC3132" i="20"/>
  <c r="BD3132" i="20"/>
  <c r="BC3131" i="20"/>
  <c r="BD3131" i="20"/>
  <c r="BC3142" i="20"/>
  <c r="BD3142" i="20"/>
  <c r="BC3249" i="20"/>
  <c r="BD3249" i="20"/>
  <c r="BD3411" i="20"/>
  <c r="BC3411" i="20"/>
  <c r="BD3476" i="20"/>
  <c r="BC3476" i="20"/>
  <c r="BC708" i="20"/>
  <c r="BD708" i="20"/>
  <c r="BD1688" i="20"/>
  <c r="BC1688" i="20"/>
  <c r="AZ2178" i="20"/>
  <c r="BA2178" i="20" s="1"/>
  <c r="BB2178" i="20" s="1"/>
  <c r="AZ2256" i="20"/>
  <c r="BA2256" i="20" s="1"/>
  <c r="BB2256" i="20" s="1"/>
  <c r="AZ2384" i="20"/>
  <c r="BA2384" i="20" s="1"/>
  <c r="BB2384" i="20" s="1"/>
  <c r="AZ2633" i="20"/>
  <c r="BA2633" i="20" s="1"/>
  <c r="BB2633" i="20" s="1"/>
  <c r="AZ2761" i="20"/>
  <c r="BA2761" i="20" s="1"/>
  <c r="BB2761" i="20" s="1"/>
  <c r="AZ2594" i="20"/>
  <c r="BA2594" i="20" s="1"/>
  <c r="BB2594" i="20" s="1"/>
  <c r="AZ2722" i="20"/>
  <c r="BA2722" i="20"/>
  <c r="BB2722" i="20" s="1"/>
  <c r="AZ2817" i="20"/>
  <c r="BA2817" i="20" s="1"/>
  <c r="BB2817" i="20" s="1"/>
  <c r="AZ2849" i="20"/>
  <c r="BA2849" i="20"/>
  <c r="BB2849" i="20" s="1"/>
  <c r="AZ2881" i="20"/>
  <c r="BA2881" i="20" s="1"/>
  <c r="BB2881" i="20" s="1"/>
  <c r="AZ2913" i="20"/>
  <c r="BA2913" i="20"/>
  <c r="BB2913" i="20" s="1"/>
  <c r="AZ2945" i="20"/>
  <c r="BA2945" i="20" s="1"/>
  <c r="BB2945" i="20" s="1"/>
  <c r="AZ2977" i="20"/>
  <c r="BA2977" i="20" s="1"/>
  <c r="BB2977" i="20" s="1"/>
  <c r="AZ3009" i="20"/>
  <c r="BA3009" i="20" s="1"/>
  <c r="BB3009" i="20" s="1"/>
  <c r="AZ2623" i="20"/>
  <c r="BA2623" i="20" s="1"/>
  <c r="BB2623" i="20" s="1"/>
  <c r="AZ2751" i="20"/>
  <c r="BA2751" i="20" s="1"/>
  <c r="BB2751" i="20" s="1"/>
  <c r="AZ2588" i="20"/>
  <c r="BA2588" i="20" s="1"/>
  <c r="BB2588" i="20" s="1"/>
  <c r="AZ2788" i="20"/>
  <c r="BA2788" i="20" s="1"/>
  <c r="BB2788" i="20" s="1"/>
  <c r="BD3504" i="20"/>
  <c r="BC3504" i="20"/>
  <c r="BC3295" i="20"/>
  <c r="BD3295" i="20"/>
  <c r="BD3360" i="20"/>
  <c r="BC3360" i="20"/>
  <c r="BD184" i="20"/>
  <c r="BC184" i="20"/>
  <c r="BC227" i="20"/>
  <c r="BD227" i="20"/>
  <c r="BC534" i="20"/>
  <c r="BD534" i="20"/>
  <c r="BC472" i="20"/>
  <c r="BD472" i="20"/>
  <c r="BC1843" i="20"/>
  <c r="BD1843" i="20"/>
  <c r="AZ2183" i="20"/>
  <c r="BA2183" i="20" s="1"/>
  <c r="BB2183" i="20" s="1"/>
  <c r="AZ2215" i="20"/>
  <c r="BA2215" i="20" s="1"/>
  <c r="BB2215" i="20" s="1"/>
  <c r="AZ2262" i="20"/>
  <c r="BA2262" i="20" s="1"/>
  <c r="BB2262" i="20" s="1"/>
  <c r="AZ2326" i="20"/>
  <c r="BA2326" i="20" s="1"/>
  <c r="BB2326" i="20" s="1"/>
  <c r="AZ2390" i="20"/>
  <c r="BA2390" i="20"/>
  <c r="BB2390" i="20" s="1"/>
  <c r="AZ2541" i="20"/>
  <c r="BA2541" i="20" s="1"/>
  <c r="BB2541" i="20" s="1"/>
  <c r="AZ2669" i="20"/>
  <c r="BA2669" i="20"/>
  <c r="BB2669" i="20" s="1"/>
  <c r="AZ2797" i="20"/>
  <c r="BA2797" i="20" s="1"/>
  <c r="BB2797" i="20" s="1"/>
  <c r="AZ2630" i="20"/>
  <c r="BA2630" i="20"/>
  <c r="BB2630" i="20" s="1"/>
  <c r="AZ2758" i="20"/>
  <c r="BA2758" i="20" s="1"/>
  <c r="BB2758" i="20" s="1"/>
  <c r="AZ2826" i="20"/>
  <c r="BA2826" i="20" s="1"/>
  <c r="BB2826" i="20" s="1"/>
  <c r="AZ2882" i="20"/>
  <c r="BA2882" i="20" s="1"/>
  <c r="BB2882" i="20" s="1"/>
  <c r="AZ2946" i="20"/>
  <c r="BA2946" i="20" s="1"/>
  <c r="BB2946" i="20" s="1"/>
  <c r="AZ3010" i="20"/>
  <c r="BA3010" i="20" s="1"/>
  <c r="BB3010" i="20" s="1"/>
  <c r="AZ2755" i="20"/>
  <c r="BA2755" i="20" s="1"/>
  <c r="BB2755" i="20" s="1"/>
  <c r="AZ2776" i="20"/>
  <c r="BA2776" i="20" s="1"/>
  <c r="BB2776" i="20" s="1"/>
  <c r="BC3204" i="20"/>
  <c r="BD3204" i="20"/>
  <c r="BC3203" i="20"/>
  <c r="BD3203" i="20"/>
  <c r="BC3198" i="20"/>
  <c r="BD3198" i="20"/>
  <c r="BD3560" i="20"/>
  <c r="BC3560" i="20"/>
  <c r="BD3387" i="20"/>
  <c r="BC3387" i="20"/>
  <c r="AZ364" i="20"/>
  <c r="BA364" i="20" s="1"/>
  <c r="BB364" i="20" s="1"/>
  <c r="BC826" i="20"/>
  <c r="BD826" i="20"/>
  <c r="AZ897" i="20"/>
  <c r="BA897" i="20" s="1"/>
  <c r="BB897" i="20" s="1"/>
  <c r="AZ961" i="20"/>
  <c r="BA961" i="20" s="1"/>
  <c r="BB961" i="20" s="1"/>
  <c r="AZ1236" i="20"/>
  <c r="BA1236" i="20" s="1"/>
  <c r="BB1236" i="20" s="1"/>
  <c r="AZ2668" i="20"/>
  <c r="BA2668" i="20" s="1"/>
  <c r="BB2668" i="20" s="1"/>
  <c r="BD3381" i="20"/>
  <c r="BC3381" i="20"/>
  <c r="AZ3863" i="20"/>
  <c r="BA3863" i="20"/>
  <c r="BB3863" i="20" s="1"/>
  <c r="AZ3895" i="20"/>
  <c r="BA3895" i="20" s="1"/>
  <c r="BB3895" i="20" s="1"/>
  <c r="BC3997" i="20"/>
  <c r="BD3997" i="20"/>
  <c r="BD3491" i="20"/>
  <c r="BC3491" i="20"/>
  <c r="BD3556" i="20"/>
  <c r="BC3556" i="20"/>
  <c r="BD3395" i="20"/>
  <c r="BC3395" i="20"/>
  <c r="BD3499" i="20"/>
  <c r="BC3499" i="20"/>
  <c r="BD3563" i="20"/>
  <c r="BC3563" i="20"/>
  <c r="BD3399" i="20"/>
  <c r="BC3399" i="20"/>
  <c r="BC14" i="20"/>
  <c r="BD14" i="20"/>
  <c r="BD202" i="20"/>
  <c r="BC202" i="20"/>
  <c r="BD206" i="20"/>
  <c r="BC206" i="20"/>
  <c r="AZ261" i="20"/>
  <c r="BA261" i="20" s="1"/>
  <c r="BB261" i="20" s="1"/>
  <c r="AZ365" i="20"/>
  <c r="BA365" i="20" s="1"/>
  <c r="BB365" i="20" s="1"/>
  <c r="AZ377" i="20"/>
  <c r="BA377" i="20" s="1"/>
  <c r="BB377" i="20" s="1"/>
  <c r="BC521" i="20"/>
  <c r="BD521" i="20"/>
  <c r="BC553" i="20"/>
  <c r="BD553" i="20"/>
  <c r="BC594" i="20"/>
  <c r="BD594" i="20"/>
  <c r="BC494" i="20"/>
  <c r="BD494" i="20"/>
  <c r="BC666" i="20"/>
  <c r="BD666" i="20"/>
  <c r="AZ882" i="20"/>
  <c r="BA882" i="20" s="1"/>
  <c r="BB882" i="20" s="1"/>
  <c r="AZ946" i="20"/>
  <c r="BA946" i="20" s="1"/>
  <c r="BB946" i="20" s="1"/>
  <c r="AZ1622" i="20"/>
  <c r="BA1622" i="20" s="1"/>
  <c r="BB1622" i="20" s="1"/>
  <c r="AZ1469" i="20"/>
  <c r="BA1469" i="20" s="1"/>
  <c r="BB1469" i="20" s="1"/>
  <c r="AZ1462" i="20"/>
  <c r="BA1462" i="20" s="1"/>
  <c r="BB1462" i="20" s="1"/>
  <c r="BD3417" i="20"/>
  <c r="BC3417" i="20"/>
  <c r="BC3281" i="20"/>
  <c r="BD3281" i="20"/>
  <c r="AZ287" i="20"/>
  <c r="BA287" i="20" s="1"/>
  <c r="BB287" i="20" s="1"/>
  <c r="BC856" i="20"/>
  <c r="BD856" i="20"/>
  <c r="AZ939" i="20"/>
  <c r="BA939" i="20" s="1"/>
  <c r="BB939" i="20" s="1"/>
  <c r="AZ1218" i="20"/>
  <c r="BA1218" i="20" s="1"/>
  <c r="BB1218" i="20" s="1"/>
  <c r="AZ1623" i="20"/>
  <c r="BA1623" i="20" s="1"/>
  <c r="BB1623" i="20" s="1"/>
  <c r="AZ2231" i="20"/>
  <c r="BA2231" i="20" s="1"/>
  <c r="BB2231" i="20" s="1"/>
  <c r="AZ2247" i="20"/>
  <c r="BA2247" i="20" s="1"/>
  <c r="BB2247" i="20" s="1"/>
  <c r="AZ2263" i="20"/>
  <c r="BA2263" i="20" s="1"/>
  <c r="BB2263" i="20" s="1"/>
  <c r="AZ2279" i="20"/>
  <c r="BA2279" i="20" s="1"/>
  <c r="BB2279" i="20" s="1"/>
  <c r="AZ2295" i="20"/>
  <c r="BA2295" i="20" s="1"/>
  <c r="BB2295" i="20" s="1"/>
  <c r="AZ2311" i="20"/>
  <c r="BA2311" i="20" s="1"/>
  <c r="BB2311" i="20" s="1"/>
  <c r="AZ2327" i="20"/>
  <c r="BA2327" i="20" s="1"/>
  <c r="BB2327" i="20" s="1"/>
  <c r="AZ2343" i="20"/>
  <c r="BA2343" i="20" s="1"/>
  <c r="BB2343" i="20" s="1"/>
  <c r="AZ2359" i="20"/>
  <c r="BA2359" i="20" s="1"/>
  <c r="BB2359" i="20" s="1"/>
  <c r="AZ2375" i="20"/>
  <c r="BA2375" i="20" s="1"/>
  <c r="BB2375" i="20" s="1"/>
  <c r="AZ2407" i="20"/>
  <c r="BA2407" i="20" s="1"/>
  <c r="BB2407" i="20" s="1"/>
  <c r="BD3341" i="20"/>
  <c r="BC3341" i="20"/>
  <c r="BD3469" i="20"/>
  <c r="BC3469" i="20"/>
  <c r="AZ3881" i="20"/>
  <c r="BA3881" i="20"/>
  <c r="BB3881" i="20" s="1"/>
  <c r="BD3971" i="20"/>
  <c r="BC3971" i="20"/>
  <c r="BD134" i="20"/>
  <c r="BC134" i="20"/>
  <c r="BD195" i="20"/>
  <c r="BC195" i="20"/>
  <c r="AZ257" i="20"/>
  <c r="BA257" i="20"/>
  <c r="BB257" i="20" s="1"/>
  <c r="AZ297" i="20"/>
  <c r="BA297" i="20" s="1"/>
  <c r="BB297" i="20" s="1"/>
  <c r="BC490" i="20"/>
  <c r="BD490" i="20"/>
  <c r="BC484" i="20"/>
  <c r="BD484" i="20"/>
  <c r="BC539" i="20"/>
  <c r="BD539" i="20"/>
  <c r="BC571" i="20"/>
  <c r="BD571" i="20"/>
  <c r="BC502" i="20"/>
  <c r="BD502" i="20"/>
  <c r="BC785" i="20"/>
  <c r="BD785" i="20"/>
  <c r="AZ972" i="20"/>
  <c r="BA972" i="20" s="1"/>
  <c r="BB972" i="20" s="1"/>
  <c r="BC1305" i="20"/>
  <c r="BD1305" i="20"/>
  <c r="AZ1490" i="20"/>
  <c r="BA1490" i="20" s="1"/>
  <c r="BB1490" i="20" s="1"/>
  <c r="AZ1487" i="20"/>
  <c r="BA1487" i="20" s="1"/>
  <c r="BB1487" i="20" s="1"/>
  <c r="BC1816" i="20"/>
  <c r="BD1816" i="20"/>
  <c r="BD3345" i="20"/>
  <c r="BC3345" i="20"/>
  <c r="BD3473" i="20"/>
  <c r="BC3473" i="20"/>
  <c r="AZ3810" i="20"/>
  <c r="BA3810" i="20" s="1"/>
  <c r="BB3810" i="20" s="1"/>
  <c r="BC3956" i="20"/>
  <c r="BD3956" i="20"/>
  <c r="BC3301" i="20"/>
  <c r="BD3301" i="20"/>
  <c r="BC3283" i="20"/>
  <c r="BD3283" i="20"/>
  <c r="AZ2277" i="20"/>
  <c r="BA2277" i="20" s="1"/>
  <c r="BB2277" i="20" s="1"/>
  <c r="BD208" i="20"/>
  <c r="BC208" i="20"/>
  <c r="BC512" i="20"/>
  <c r="BD512" i="20"/>
  <c r="BC568" i="20"/>
  <c r="BD568" i="20"/>
  <c r="BD1308" i="20"/>
  <c r="BC1308" i="20"/>
  <c r="BD1708" i="20"/>
  <c r="BC1708" i="20"/>
  <c r="AZ2168" i="20"/>
  <c r="BA2168" i="20" s="1"/>
  <c r="BB2168" i="20" s="1"/>
  <c r="AZ2200" i="20"/>
  <c r="BA2200" i="20" s="1"/>
  <c r="BB2200" i="20" s="1"/>
  <c r="AZ2236" i="20"/>
  <c r="BA2236" i="20" s="1"/>
  <c r="BB2236" i="20" s="1"/>
  <c r="AZ2300" i="20"/>
  <c r="BA2300" i="20" s="1"/>
  <c r="BB2300" i="20" s="1"/>
  <c r="AZ2364" i="20"/>
  <c r="BA2364" i="20" s="1"/>
  <c r="BB2364" i="20" s="1"/>
  <c r="AZ2593" i="20"/>
  <c r="BA2593" i="20"/>
  <c r="BB2593" i="20" s="1"/>
  <c r="AZ2769" i="20"/>
  <c r="BA2769" i="20" s="1"/>
  <c r="BB2769" i="20" s="1"/>
  <c r="AZ2602" i="20"/>
  <c r="BA2602" i="20"/>
  <c r="BB2602" i="20" s="1"/>
  <c r="AZ2730" i="20"/>
  <c r="BA2730" i="20" s="1"/>
  <c r="BB2730" i="20" s="1"/>
  <c r="AZ2819" i="20"/>
  <c r="BA2819" i="20"/>
  <c r="BB2819" i="20" s="1"/>
  <c r="AZ2851" i="20"/>
  <c r="BA2851" i="20" s="1"/>
  <c r="BB2851" i="20" s="1"/>
  <c r="AZ2883" i="20"/>
  <c r="BA2883" i="20" s="1"/>
  <c r="BB2883" i="20" s="1"/>
  <c r="AZ2915" i="20"/>
  <c r="BA2915" i="20" s="1"/>
  <c r="BB2915" i="20" s="1"/>
  <c r="AZ2947" i="20"/>
  <c r="BA2947" i="20" s="1"/>
  <c r="BB2947" i="20" s="1"/>
  <c r="AZ2979" i="20"/>
  <c r="BA2979" i="20" s="1"/>
  <c r="BB2979" i="20" s="1"/>
  <c r="AZ3011" i="20"/>
  <c r="BA3011" i="20" s="1"/>
  <c r="BB3011" i="20" s="1"/>
  <c r="AZ2631" i="20"/>
  <c r="BA2631" i="20" s="1"/>
  <c r="BB2631" i="20" s="1"/>
  <c r="AZ2759" i="20"/>
  <c r="BA2759" i="20"/>
  <c r="BB2759" i="20" s="1"/>
  <c r="AZ2596" i="20"/>
  <c r="BA2596" i="20" s="1"/>
  <c r="BB2596" i="20" s="1"/>
  <c r="AZ2764" i="20"/>
  <c r="BA2764" i="20"/>
  <c r="BB2764" i="20" s="1"/>
  <c r="BC3192" i="20"/>
  <c r="BD3192" i="20"/>
  <c r="BD3370" i="20"/>
  <c r="BC3370" i="20"/>
  <c r="BD3379" i="20"/>
  <c r="BC3379" i="20"/>
  <c r="BD3440" i="20"/>
  <c r="BC3440" i="20"/>
  <c r="BD3471" i="20"/>
  <c r="BC3471" i="20"/>
  <c r="BD186" i="20"/>
  <c r="BC186" i="20"/>
  <c r="AZ371" i="20"/>
  <c r="BA371" i="20" s="1"/>
  <c r="BB371" i="20" s="1"/>
  <c r="BC530" i="20"/>
  <c r="BD530" i="20"/>
  <c r="BC508" i="20"/>
  <c r="BD508" i="20"/>
  <c r="BC686" i="20"/>
  <c r="BD686" i="20"/>
  <c r="AZ1468" i="20"/>
  <c r="BA1468" i="20" s="1"/>
  <c r="BB1468" i="20" s="1"/>
  <c r="BD1746" i="20"/>
  <c r="BC1746" i="20"/>
  <c r="BD1634" i="20"/>
  <c r="BC1634" i="20"/>
  <c r="AZ2185" i="20"/>
  <c r="BA2185" i="20" s="1"/>
  <c r="BB2185" i="20" s="1"/>
  <c r="AZ2274" i="20"/>
  <c r="BA2274" i="20" s="1"/>
  <c r="BB2274" i="20" s="1"/>
  <c r="AZ2402" i="20"/>
  <c r="BA2402" i="20"/>
  <c r="BB2402" i="20" s="1"/>
  <c r="AZ2677" i="20"/>
  <c r="BA2677" i="20" s="1"/>
  <c r="BB2677" i="20" s="1"/>
  <c r="AZ2638" i="20"/>
  <c r="BA2638" i="20" s="1"/>
  <c r="BB2638" i="20" s="1"/>
  <c r="AZ2828" i="20"/>
  <c r="BA2828" i="20" s="1"/>
  <c r="BB2828" i="20" s="1"/>
  <c r="AZ2892" i="20"/>
  <c r="BA2892" i="20" s="1"/>
  <c r="BB2892" i="20" s="1"/>
  <c r="AZ2956" i="20"/>
  <c r="BA2956" i="20" s="1"/>
  <c r="BB2956" i="20" s="1"/>
  <c r="AZ2539" i="20"/>
  <c r="BA2539" i="20"/>
  <c r="BB2539" i="20" s="1"/>
  <c r="AZ2795" i="20"/>
  <c r="BA2795" i="20" s="1"/>
  <c r="BB2795" i="20" s="1"/>
  <c r="BC3100" i="20"/>
  <c r="BD3100" i="20"/>
  <c r="BC3099" i="20"/>
  <c r="BD3099" i="20"/>
  <c r="BC3110" i="20"/>
  <c r="BD3110" i="20"/>
  <c r="BC3185" i="20"/>
  <c r="BD3185" i="20"/>
  <c r="BD3314" i="20"/>
  <c r="BC3314" i="20"/>
  <c r="BD3419" i="20"/>
  <c r="BC3419" i="20"/>
  <c r="BD1736" i="20"/>
  <c r="BC1736" i="20"/>
  <c r="BC1806" i="20"/>
  <c r="BD1806" i="20"/>
  <c r="AZ2202" i="20"/>
  <c r="BA2202" i="20" s="1"/>
  <c r="BB2202" i="20" s="1"/>
  <c r="AZ2304" i="20"/>
  <c r="BA2304" i="20" s="1"/>
  <c r="BB2304" i="20" s="1"/>
  <c r="BC1862" i="20"/>
  <c r="BD1862" i="20"/>
  <c r="AZ2713" i="20"/>
  <c r="BA2713" i="20" s="1"/>
  <c r="BB2713" i="20" s="1"/>
  <c r="AZ2546" i="20"/>
  <c r="BA2546" i="20" s="1"/>
  <c r="BB2546" i="20" s="1"/>
  <c r="AZ2674" i="20"/>
  <c r="BA2674" i="20" s="1"/>
  <c r="BB2674" i="20" s="1"/>
  <c r="AZ2802" i="20"/>
  <c r="BA2802" i="20"/>
  <c r="BB2802" i="20" s="1"/>
  <c r="AZ2837" i="20"/>
  <c r="BA2837" i="20" s="1"/>
  <c r="BB2837" i="20" s="1"/>
  <c r="AZ2869" i="20"/>
  <c r="BA2869" i="20"/>
  <c r="BB2869" i="20" s="1"/>
  <c r="AZ2901" i="20"/>
  <c r="BA2901" i="20" s="1"/>
  <c r="BB2901" i="20" s="1"/>
  <c r="AZ2933" i="20"/>
  <c r="BA2933" i="20"/>
  <c r="BB2933" i="20" s="1"/>
  <c r="AZ2965" i="20"/>
  <c r="BA2965" i="20" s="1"/>
  <c r="BB2965" i="20" s="1"/>
  <c r="AZ2997" i="20"/>
  <c r="BA2997" i="20" s="1"/>
  <c r="BB2997" i="20" s="1"/>
  <c r="AZ2575" i="20"/>
  <c r="BA2575" i="20" s="1"/>
  <c r="BB2575" i="20" s="1"/>
  <c r="AZ2703" i="20"/>
  <c r="BA2703" i="20"/>
  <c r="BB2703" i="20" s="1"/>
  <c r="AZ2540" i="20"/>
  <c r="BA2540" i="20" s="1"/>
  <c r="BB2540" i="20" s="1"/>
  <c r="AZ2720" i="20"/>
  <c r="BA2720" i="20" s="1"/>
  <c r="BB2720" i="20" s="1"/>
  <c r="BD3380" i="20"/>
  <c r="BC3380" i="20"/>
  <c r="BD3447" i="20"/>
  <c r="BC3447" i="20"/>
  <c r="BC3274" i="20"/>
  <c r="BD3274" i="20"/>
  <c r="BD3487" i="20"/>
  <c r="BC3487" i="20"/>
  <c r="AZ263" i="20"/>
  <c r="BA263" i="20" s="1"/>
  <c r="BB263" i="20" s="1"/>
  <c r="BC510" i="20"/>
  <c r="BD510" i="20"/>
  <c r="AZ374" i="20"/>
  <c r="BA374" i="20" s="1"/>
  <c r="BB374" i="20" s="1"/>
  <c r="BD1316" i="20"/>
  <c r="BC1316" i="20"/>
  <c r="BC1840" i="20"/>
  <c r="BD1840" i="20"/>
  <c r="AZ2187" i="20"/>
  <c r="BA2187" i="20" s="1"/>
  <c r="BB2187" i="20" s="1"/>
  <c r="AZ2219" i="20"/>
  <c r="BA2219" i="20" s="1"/>
  <c r="BB2219" i="20" s="1"/>
  <c r="AZ2270" i="20"/>
  <c r="BA2270" i="20"/>
  <c r="BB2270" i="20" s="1"/>
  <c r="AZ2334" i="20"/>
  <c r="BA2334" i="20" s="1"/>
  <c r="BB2334" i="20" s="1"/>
  <c r="AZ2398" i="20"/>
  <c r="BA2398" i="20"/>
  <c r="BB2398" i="20" s="1"/>
  <c r="AZ2557" i="20"/>
  <c r="BA2557" i="20" s="1"/>
  <c r="BB2557" i="20" s="1"/>
  <c r="AZ2685" i="20"/>
  <c r="BA2685" i="20"/>
  <c r="BB2685" i="20" s="1"/>
  <c r="AZ2518" i="20"/>
  <c r="BA2518" i="20" s="1"/>
  <c r="BB2518" i="20" s="1"/>
  <c r="AZ2646" i="20"/>
  <c r="BA2646" i="20" s="1"/>
  <c r="BB2646" i="20" s="1"/>
  <c r="AZ2774" i="20"/>
  <c r="BA2774" i="20" s="1"/>
  <c r="BB2774" i="20" s="1"/>
  <c r="AZ2830" i="20"/>
  <c r="BA2830" i="20" s="1"/>
  <c r="BB2830" i="20" s="1"/>
  <c r="AZ2874" i="20"/>
  <c r="BA2874" i="20" s="1"/>
  <c r="BB2874" i="20" s="1"/>
  <c r="AZ2938" i="20"/>
  <c r="BA2938" i="20"/>
  <c r="BB2938" i="20" s="1"/>
  <c r="AZ3002" i="20"/>
  <c r="BA3002" i="20" s="1"/>
  <c r="BB3002" i="20" s="1"/>
  <c r="AZ2723" i="20"/>
  <c r="BA2723" i="20" s="1"/>
  <c r="BB2723" i="20" s="1"/>
  <c r="AZ2744" i="20"/>
  <c r="BA2744" i="20" s="1"/>
  <c r="BB2744" i="20" s="1"/>
  <c r="BC3172" i="20"/>
  <c r="BD3172" i="20"/>
  <c r="BC3171" i="20"/>
  <c r="BD3171" i="20"/>
  <c r="BC3166" i="20"/>
  <c r="BD3166" i="20"/>
  <c r="BD3496" i="20"/>
  <c r="BC3496" i="20"/>
  <c r="BD3342" i="20"/>
  <c r="BC3342" i="20"/>
  <c r="BC850" i="20"/>
  <c r="BD850" i="20"/>
  <c r="AZ889" i="20"/>
  <c r="BA889" i="20" s="1"/>
  <c r="BB889" i="20" s="1"/>
  <c r="AZ953" i="20"/>
  <c r="BA953" i="20" s="1"/>
  <c r="BB953" i="20" s="1"/>
  <c r="AZ1204" i="20"/>
  <c r="BA1204" i="20" s="1"/>
  <c r="BB1204" i="20" s="1"/>
  <c r="AZ2644" i="20"/>
  <c r="BA2644" i="20" s="1"/>
  <c r="BB2644" i="20" s="1"/>
  <c r="AZ2700" i="20"/>
  <c r="BA2700" i="20"/>
  <c r="BB2700" i="20" s="1"/>
  <c r="BD3477" i="20"/>
  <c r="BC3477" i="20"/>
  <c r="AZ3919" i="20"/>
  <c r="BA3919" i="20" s="1"/>
  <c r="BB3919" i="20" s="1"/>
  <c r="BD3315" i="20"/>
  <c r="BC3315" i="20"/>
  <c r="BD3443" i="20"/>
  <c r="BC3443" i="20"/>
  <c r="BD3532" i="20"/>
  <c r="BC3532" i="20"/>
  <c r="BD3363" i="20"/>
  <c r="BC3363" i="20"/>
  <c r="BD3452" i="20"/>
  <c r="BC3452" i="20"/>
  <c r="BD3539" i="20"/>
  <c r="BC3539" i="20"/>
  <c r="BD3367" i="20"/>
  <c r="BC3367" i="20"/>
  <c r="BD3467" i="20"/>
  <c r="BC3467" i="20"/>
  <c r="BC70" i="20"/>
  <c r="BD70" i="20"/>
  <c r="BC82" i="20"/>
  <c r="BD82" i="20"/>
  <c r="AZ236" i="20"/>
  <c r="BA236" i="20" s="1"/>
  <c r="BB236" i="20" s="1"/>
  <c r="BD172" i="20"/>
  <c r="BC172" i="20"/>
  <c r="BD194" i="20"/>
  <c r="BC194" i="20"/>
  <c r="AZ321" i="20"/>
  <c r="BA321" i="20" s="1"/>
  <c r="BB321" i="20" s="1"/>
  <c r="BC485" i="20"/>
  <c r="BD485" i="20"/>
  <c r="BC509" i="20"/>
  <c r="BD509" i="20"/>
  <c r="BC541" i="20"/>
  <c r="BD541" i="20"/>
  <c r="BD573" i="20"/>
  <c r="BC573" i="20"/>
  <c r="BC702" i="20"/>
  <c r="BD702" i="20"/>
  <c r="BC657" i="20"/>
  <c r="BD657" i="20"/>
  <c r="BC778" i="20"/>
  <c r="BD778" i="20"/>
  <c r="BC851" i="20"/>
  <c r="BD851" i="20"/>
  <c r="AZ906" i="20"/>
  <c r="BA906" i="20" s="1"/>
  <c r="BB906" i="20" s="1"/>
  <c r="AZ1229" i="20"/>
  <c r="BA1229" i="20" s="1"/>
  <c r="BB1229" i="20" s="1"/>
  <c r="AZ1477" i="20"/>
  <c r="BA1477" i="20" s="1"/>
  <c r="BB1477" i="20" s="1"/>
  <c r="AZ1470" i="20"/>
  <c r="BA1470" i="20" s="1"/>
  <c r="BB1470" i="20" s="1"/>
  <c r="BD3369" i="20"/>
  <c r="BC3369" i="20"/>
  <c r="AZ3792" i="20"/>
  <c r="BA3792" i="20" s="1"/>
  <c r="BB3792" i="20" s="1"/>
  <c r="BD3319" i="20"/>
  <c r="BC3319" i="20"/>
  <c r="BC3966" i="20"/>
  <c r="BD3966" i="20"/>
  <c r="AZ309" i="20"/>
  <c r="BA309" i="20" s="1"/>
  <c r="BB309" i="20" s="1"/>
  <c r="BC798" i="20"/>
  <c r="BD798" i="20"/>
  <c r="BC848" i="20"/>
  <c r="BD848" i="20"/>
  <c r="AZ931" i="20"/>
  <c r="BA931" i="20" s="1"/>
  <c r="BB931" i="20" s="1"/>
  <c r="AZ975" i="20"/>
  <c r="BA975" i="20" s="1"/>
  <c r="BB975" i="20" s="1"/>
  <c r="AZ1210" i="20"/>
  <c r="BA1210" i="20" s="1"/>
  <c r="BB1210" i="20" s="1"/>
  <c r="AZ2241" i="20"/>
  <c r="BA2241" i="20" s="1"/>
  <c r="BB2241" i="20" s="1"/>
  <c r="AZ2257" i="20"/>
  <c r="BA2257" i="20" s="1"/>
  <c r="BB2257" i="20" s="1"/>
  <c r="AZ2273" i="20"/>
  <c r="BA2273" i="20"/>
  <c r="BB2273" i="20" s="1"/>
  <c r="AZ2289" i="20"/>
  <c r="BA2289" i="20" s="1"/>
  <c r="BB2289" i="20" s="1"/>
  <c r="AZ2305" i="20"/>
  <c r="BA2305" i="20"/>
  <c r="BB2305" i="20" s="1"/>
  <c r="AZ2321" i="20"/>
  <c r="BA2321" i="20" s="1"/>
  <c r="BB2321" i="20" s="1"/>
  <c r="AZ2337" i="20"/>
  <c r="BA2337" i="20"/>
  <c r="BB2337" i="20" s="1"/>
  <c r="AZ2353" i="20"/>
  <c r="BA2353" i="20" s="1"/>
  <c r="BB2353" i="20" s="1"/>
  <c r="AZ2369" i="20"/>
  <c r="BA2369" i="20" s="1"/>
  <c r="BB2369" i="20" s="1"/>
  <c r="AZ2403" i="20"/>
  <c r="BA2403" i="20" s="1"/>
  <c r="BB2403" i="20" s="1"/>
  <c r="BD3357" i="20"/>
  <c r="BC3357" i="20"/>
  <c r="BD3485" i="20"/>
  <c r="BC3485" i="20"/>
  <c r="AZ3873" i="20"/>
  <c r="BA3873" i="20"/>
  <c r="BB3873" i="20" s="1"/>
  <c r="AZ3901" i="20"/>
  <c r="BA3901" i="20" s="1"/>
  <c r="BB3901" i="20" s="1"/>
  <c r="BC3951" i="20"/>
  <c r="BD3951" i="20"/>
  <c r="AZ144" i="20"/>
  <c r="BA144" i="20" s="1"/>
  <c r="BB144" i="20" s="1"/>
  <c r="BD116" i="20"/>
  <c r="BC116" i="20"/>
  <c r="AZ246" i="20"/>
  <c r="BA246" i="20" s="1"/>
  <c r="BB246" i="20" s="1"/>
  <c r="BD189" i="20"/>
  <c r="BC189" i="20"/>
  <c r="AZ363" i="20"/>
  <c r="BA363" i="20" s="1"/>
  <c r="BB363" i="20" s="1"/>
  <c r="BC474" i="20"/>
  <c r="BD474" i="20"/>
  <c r="BD593" i="20"/>
  <c r="BC593" i="20"/>
  <c r="BC527" i="20"/>
  <c r="BD527" i="20"/>
  <c r="BC559" i="20"/>
  <c r="BD559" i="20"/>
  <c r="BC478" i="20"/>
  <c r="BD478" i="20"/>
  <c r="BC701" i="20"/>
  <c r="BD701" i="20"/>
  <c r="BC695" i="20"/>
  <c r="BD695" i="20"/>
  <c r="BC786" i="20"/>
  <c r="BD786" i="20"/>
  <c r="AZ1227" i="20"/>
  <c r="BA1227" i="20" s="1"/>
  <c r="BB1227" i="20" s="1"/>
  <c r="AZ1473" i="20"/>
  <c r="BA1473" i="20" s="1"/>
  <c r="BB1473" i="20" s="1"/>
  <c r="AZ1466" i="20"/>
  <c r="BA1466" i="20" s="1"/>
  <c r="BB1466" i="20" s="1"/>
  <c r="AZ1463" i="20"/>
  <c r="BA1463" i="20"/>
  <c r="BB1463" i="20" s="1"/>
  <c r="BC1820" i="20"/>
  <c r="BD1820" i="20"/>
  <c r="BD3361" i="20"/>
  <c r="BC3361" i="20"/>
  <c r="BD3489" i="20"/>
  <c r="BC3489" i="20"/>
  <c r="AZ3846" i="20"/>
  <c r="BA3846" i="20"/>
  <c r="BB3846" i="20" s="1"/>
  <c r="BC4001" i="20"/>
  <c r="BD4001" i="20"/>
  <c r="BD3944" i="20"/>
  <c r="BC3944" i="20"/>
  <c r="BD3992" i="20"/>
  <c r="BC3992" i="20"/>
  <c r="BC3309" i="20"/>
  <c r="BD3309" i="20"/>
  <c r="BC3291" i="20"/>
  <c r="BD3291" i="20"/>
  <c r="BC834" i="20"/>
  <c r="BD834" i="20"/>
  <c r="AZ969" i="20"/>
  <c r="BA969" i="20" s="1"/>
  <c r="BB969" i="20" s="1"/>
  <c r="AZ2660" i="20"/>
  <c r="BA2660" i="20" s="1"/>
  <c r="BB2660" i="20" s="1"/>
  <c r="BD3516" i="20"/>
  <c r="BC3516" i="20"/>
  <c r="BD3555" i="20"/>
  <c r="BC3555" i="20"/>
  <c r="BD183" i="20"/>
  <c r="BC183" i="20"/>
  <c r="AZ260" i="20"/>
  <c r="BA260" i="20" s="1"/>
  <c r="BB260" i="20" s="1"/>
  <c r="BC517" i="20"/>
  <c r="BD517" i="20"/>
  <c r="BC678" i="20"/>
  <c r="BD678" i="20"/>
  <c r="AZ890" i="20"/>
  <c r="BA890" i="20" s="1"/>
  <c r="BB890" i="20" s="1"/>
  <c r="BC1303" i="20"/>
  <c r="BD1303" i="20"/>
  <c r="BC3273" i="20"/>
  <c r="BD3273" i="20"/>
  <c r="AZ1619" i="20"/>
  <c r="BA1619" i="20" s="1"/>
  <c r="BB1619" i="20" s="1"/>
  <c r="AZ2245" i="20"/>
  <c r="BA2245" i="20" s="1"/>
  <c r="BB2245" i="20" s="1"/>
  <c r="AZ2285" i="20"/>
  <c r="BA2285" i="20"/>
  <c r="BB2285" i="20" s="1"/>
  <c r="AZ2333" i="20"/>
  <c r="BA2333" i="20" s="1"/>
  <c r="BB2333" i="20" s="1"/>
  <c r="AZ2379" i="20"/>
  <c r="BA2379" i="20"/>
  <c r="BB2379" i="20" s="1"/>
  <c r="BD3325" i="20"/>
  <c r="BC3325" i="20"/>
  <c r="BC79" i="20"/>
  <c r="BD79" i="20"/>
  <c r="AZ281" i="20"/>
  <c r="BA281" i="20" s="1"/>
  <c r="BB281" i="20" s="1"/>
  <c r="BC535" i="20"/>
  <c r="BD535" i="20"/>
  <c r="BC690" i="20"/>
  <c r="BD690" i="20"/>
  <c r="AZ1235" i="20"/>
  <c r="BA1235" i="20" s="1"/>
  <c r="BB1235" i="20" s="1"/>
  <c r="AZ1482" i="20"/>
  <c r="BA1482" i="20" s="1"/>
  <c r="BB1482" i="20" s="1"/>
  <c r="BC1812" i="20"/>
  <c r="BD1812" i="20"/>
  <c r="BC3280" i="20"/>
  <c r="BD3280" i="20"/>
  <c r="BC552" i="20"/>
  <c r="BD552" i="20"/>
  <c r="BD1756" i="20"/>
  <c r="BC1756" i="20"/>
  <c r="BC1830" i="20"/>
  <c r="BD1830" i="20"/>
  <c r="AZ2172" i="20"/>
  <c r="BA2172" i="20" s="1"/>
  <c r="BB2172" i="20" s="1"/>
  <c r="AZ2204" i="20"/>
  <c r="BA2204" i="20" s="1"/>
  <c r="BB2204" i="20" s="1"/>
  <c r="AZ2244" i="20"/>
  <c r="BA2244" i="20"/>
  <c r="BB2244" i="20" s="1"/>
  <c r="AZ2308" i="20"/>
  <c r="BA2308" i="20" s="1"/>
  <c r="BB2308" i="20" s="1"/>
  <c r="AZ2372" i="20"/>
  <c r="BA2372" i="20" s="1"/>
  <c r="BB2372" i="20" s="1"/>
  <c r="AZ2689" i="20"/>
  <c r="BA2689" i="20" s="1"/>
  <c r="BB2689" i="20" s="1"/>
  <c r="AZ2554" i="20"/>
  <c r="BA2554" i="20"/>
  <c r="BB2554" i="20" s="1"/>
  <c r="AZ2682" i="20"/>
  <c r="BA2682" i="20" s="1"/>
  <c r="BB2682" i="20" s="1"/>
  <c r="AZ2807" i="20"/>
  <c r="BA2807" i="20" s="1"/>
  <c r="BB2807" i="20" s="1"/>
  <c r="AZ2839" i="20"/>
  <c r="BA2839" i="20" s="1"/>
  <c r="BB2839" i="20" s="1"/>
  <c r="AZ2871" i="20"/>
  <c r="BA2871" i="20" s="1"/>
  <c r="BB2871" i="20" s="1"/>
  <c r="AZ2903" i="20"/>
  <c r="BA2903" i="20" s="1"/>
  <c r="BB2903" i="20" s="1"/>
  <c r="AZ2935" i="20"/>
  <c r="BA2935" i="20" s="1"/>
  <c r="BB2935" i="20" s="1"/>
  <c r="AZ2967" i="20"/>
  <c r="BA2967" i="20" s="1"/>
  <c r="BB2967" i="20" s="1"/>
  <c r="AZ2999" i="20"/>
  <c r="BA2999" i="20"/>
  <c r="BB2999" i="20" s="1"/>
  <c r="AZ2583" i="20"/>
  <c r="BA2583" i="20" s="1"/>
  <c r="BB2583" i="20" s="1"/>
  <c r="AZ2711" i="20"/>
  <c r="BA2711" i="20" s="1"/>
  <c r="BB2711" i="20" s="1"/>
  <c r="AZ2548" i="20"/>
  <c r="BA2548" i="20" s="1"/>
  <c r="BB2548" i="20" s="1"/>
  <c r="AZ2704" i="20"/>
  <c r="BA2704" i="20"/>
  <c r="BB2704" i="20" s="1"/>
  <c r="BC3032" i="20"/>
  <c r="BD3032" i="20"/>
  <c r="BC3031" i="20"/>
  <c r="BD3031" i="20"/>
  <c r="BD3418" i="20"/>
  <c r="BC3418" i="20"/>
  <c r="BD3422" i="20"/>
  <c r="BC3422" i="20"/>
  <c r="BC3290" i="20"/>
  <c r="BD3290" i="20"/>
  <c r="BC13" i="20"/>
  <c r="BD13" i="20"/>
  <c r="BC229" i="20"/>
  <c r="BD229" i="20"/>
  <c r="AZ387" i="20"/>
  <c r="BA387" i="20"/>
  <c r="BB387" i="20" s="1"/>
  <c r="BC538" i="20"/>
  <c r="BD538" i="20"/>
  <c r="BC480" i="20"/>
  <c r="BD480" i="20"/>
  <c r="BD1332" i="20"/>
  <c r="BC1332" i="20"/>
  <c r="BD1730" i="20"/>
  <c r="BC1730" i="20"/>
  <c r="AZ2209" i="20"/>
  <c r="BA2209" i="20" s="1"/>
  <c r="BB2209" i="20" s="1"/>
  <c r="AZ2322" i="20"/>
  <c r="BA2322" i="20" s="1"/>
  <c r="BB2322" i="20" s="1"/>
  <c r="AZ2517" i="20"/>
  <c r="BA2517" i="20" s="1"/>
  <c r="BB2517" i="20" s="1"/>
  <c r="AZ2773" i="20"/>
  <c r="BA2773" i="20" s="1"/>
  <c r="BB2773" i="20" s="1"/>
  <c r="AZ2734" i="20"/>
  <c r="BA2734" i="20" s="1"/>
  <c r="BB2734" i="20" s="1"/>
  <c r="AZ2852" i="20"/>
  <c r="BA2852" i="20" s="1"/>
  <c r="BB2852" i="20" s="1"/>
  <c r="AZ2916" i="20"/>
  <c r="BA2916" i="20" s="1"/>
  <c r="BB2916" i="20" s="1"/>
  <c r="AZ2980" i="20"/>
  <c r="BA2980" i="20"/>
  <c r="BB2980" i="20" s="1"/>
  <c r="AZ2635" i="20"/>
  <c r="BA2635" i="20" s="1"/>
  <c r="BB2635" i="20" s="1"/>
  <c r="AZ2600" i="20"/>
  <c r="BA2600" i="20"/>
  <c r="BB2600" i="20" s="1"/>
  <c r="BC3068" i="20"/>
  <c r="BD3068" i="20"/>
  <c r="BC3067" i="20"/>
  <c r="BD3067" i="20"/>
  <c r="BC3078" i="20"/>
  <c r="BD3078" i="20"/>
  <c r="BC3121" i="20"/>
  <c r="BD3121" i="20"/>
  <c r="BC3303" i="20"/>
  <c r="BD3303" i="20"/>
  <c r="BD114" i="20"/>
  <c r="BC114" i="20"/>
  <c r="BD1656" i="20"/>
  <c r="BC1656" i="20"/>
  <c r="AZ2194" i="20"/>
  <c r="BA2194" i="20"/>
  <c r="BB2194" i="20" s="1"/>
  <c r="AZ2288" i="20"/>
  <c r="BA2288" i="20" s="1"/>
  <c r="BB2288" i="20" s="1"/>
  <c r="AZ2665" i="20"/>
  <c r="BA2665" i="20" s="1"/>
  <c r="BB2665" i="20" s="1"/>
  <c r="AZ2793" i="20"/>
  <c r="BA2793" i="20" s="1"/>
  <c r="BB2793" i="20" s="1"/>
  <c r="AZ2626" i="20"/>
  <c r="BA2626" i="20" s="1"/>
  <c r="BB2626" i="20" s="1"/>
  <c r="AZ2754" i="20"/>
  <c r="BA2754" i="20" s="1"/>
  <c r="BB2754" i="20" s="1"/>
  <c r="AZ2825" i="20"/>
  <c r="BA2825" i="20"/>
  <c r="BB2825" i="20" s="1"/>
  <c r="AZ2857" i="20"/>
  <c r="BA2857" i="20" s="1"/>
  <c r="BB2857" i="20" s="1"/>
  <c r="AZ2889" i="20"/>
  <c r="BA2889" i="20"/>
  <c r="BB2889" i="20" s="1"/>
  <c r="AZ2921" i="20"/>
  <c r="BA2921" i="20" s="1"/>
  <c r="BB2921" i="20" s="1"/>
  <c r="AZ2953" i="20"/>
  <c r="BA2953" i="20" s="1"/>
  <c r="BB2953" i="20" s="1"/>
  <c r="AZ2985" i="20"/>
  <c r="BA2985" i="20" s="1"/>
  <c r="BB2985" i="20" s="1"/>
  <c r="AZ2527" i="20"/>
  <c r="BA2527" i="20" s="1"/>
  <c r="BB2527" i="20" s="1"/>
  <c r="AZ2655" i="20"/>
  <c r="BA2655" i="20" s="1"/>
  <c r="BB2655" i="20" s="1"/>
  <c r="AZ2783" i="20"/>
  <c r="BA2783" i="20" s="1"/>
  <c r="BB2783" i="20" s="1"/>
  <c r="AZ2620" i="20"/>
  <c r="BA2620" i="20" s="1"/>
  <c r="BB2620" i="20" s="1"/>
  <c r="BC3271" i="20"/>
  <c r="BD3271" i="20"/>
  <c r="BC3292" i="20"/>
  <c r="BD3292" i="20"/>
  <c r="BD3372" i="20"/>
  <c r="BC3372" i="20"/>
  <c r="BD3403" i="20"/>
  <c r="BC3403" i="20"/>
  <c r="BD200" i="20"/>
  <c r="BC200" i="20"/>
  <c r="BC518" i="20"/>
  <c r="BD518" i="20"/>
  <c r="BC496" i="20"/>
  <c r="BD496" i="20"/>
  <c r="AZ2159" i="20"/>
  <c r="BA2159" i="20" s="1"/>
  <c r="BB2159" i="20" s="1"/>
  <c r="AZ2191" i="20"/>
  <c r="BA2191" i="20" s="1"/>
  <c r="BB2191" i="20" s="1"/>
  <c r="AZ2223" i="20"/>
  <c r="BA2223" i="20" s="1"/>
  <c r="BB2223" i="20" s="1"/>
  <c r="AZ2278" i="20"/>
  <c r="BA2278" i="20" s="1"/>
  <c r="BB2278" i="20" s="1"/>
  <c r="AZ2342" i="20"/>
  <c r="BA2342" i="20" s="1"/>
  <c r="BB2342" i="20" s="1"/>
  <c r="AZ2406" i="20"/>
  <c r="BA2406" i="20"/>
  <c r="BB2406" i="20" s="1"/>
  <c r="AZ2573" i="20"/>
  <c r="BA2573" i="20" s="1"/>
  <c r="BB2573" i="20" s="1"/>
  <c r="AZ2701" i="20"/>
  <c r="BA2701" i="20"/>
  <c r="BB2701" i="20" s="1"/>
  <c r="AZ2534" i="20"/>
  <c r="BA2534" i="20" s="1"/>
  <c r="BB2534" i="20" s="1"/>
  <c r="AZ2662" i="20"/>
  <c r="BA2662" i="20"/>
  <c r="BB2662" i="20" s="1"/>
  <c r="AZ2790" i="20"/>
  <c r="BA2790" i="20" s="1"/>
  <c r="BB2790" i="20" s="1"/>
  <c r="AZ2834" i="20"/>
  <c r="BA2834" i="20" s="1"/>
  <c r="BB2834" i="20" s="1"/>
  <c r="AZ2898" i="20"/>
  <c r="BA2898" i="20" s="1"/>
  <c r="BB2898" i="20" s="1"/>
  <c r="AZ2962" i="20"/>
  <c r="BA2962" i="20"/>
  <c r="BB2962" i="20" s="1"/>
  <c r="AZ2563" i="20"/>
  <c r="BA2563" i="20" s="1"/>
  <c r="BB2563" i="20" s="1"/>
  <c r="AZ2528" i="20"/>
  <c r="BA2528" i="20" s="1"/>
  <c r="BB2528" i="20" s="1"/>
  <c r="BC3140" i="20"/>
  <c r="BD3140" i="20"/>
  <c r="BC3139" i="20"/>
  <c r="BD3139" i="20"/>
  <c r="BC3134" i="20"/>
  <c r="BD3134" i="20"/>
  <c r="BC3265" i="20"/>
  <c r="BD3265" i="20"/>
  <c r="BD3431" i="20"/>
  <c r="BC3431" i="20"/>
  <c r="BD3492" i="20"/>
  <c r="BC3492" i="20"/>
  <c r="AZ247" i="20"/>
  <c r="BA247" i="20" s="1"/>
  <c r="BB247" i="20" s="1"/>
  <c r="AZ301" i="20"/>
  <c r="BA301" i="20" s="1"/>
  <c r="BB301" i="20" s="1"/>
  <c r="BC810" i="20"/>
  <c r="BD810" i="20"/>
  <c r="AZ881" i="20"/>
  <c r="BA881" i="20" s="1"/>
  <c r="BB881" i="20" s="1"/>
  <c r="AZ945" i="20"/>
  <c r="BA945" i="20" s="1"/>
  <c r="BB945" i="20" s="1"/>
  <c r="AZ1228" i="20"/>
  <c r="BA1228" i="20" s="1"/>
  <c r="BB1228" i="20" s="1"/>
  <c r="AZ2684" i="20"/>
  <c r="BA2684" i="20" s="1"/>
  <c r="BB2684" i="20" s="1"/>
  <c r="BD3445" i="20"/>
  <c r="BC3445" i="20"/>
  <c r="AZ3775" i="20"/>
  <c r="BA3775" i="20" s="1"/>
  <c r="BB3775" i="20" s="1"/>
  <c r="BD3331" i="20"/>
  <c r="BC3331" i="20"/>
  <c r="BD3402" i="20"/>
  <c r="BC3402" i="20"/>
  <c r="BD3508" i="20"/>
  <c r="BC3508" i="20"/>
  <c r="BD3322" i="20"/>
  <c r="BC3322" i="20"/>
  <c r="BD3416" i="20"/>
  <c r="BC3416" i="20"/>
  <c r="BD3515" i="20"/>
  <c r="BC3515" i="20"/>
  <c r="BD3328" i="20"/>
  <c r="BC3328" i="20"/>
  <c r="BD3420" i="20"/>
  <c r="BC3420" i="20"/>
  <c r="BD72" i="20"/>
  <c r="BC72" i="20"/>
  <c r="BD124" i="20"/>
  <c r="BC124" i="20"/>
  <c r="AZ240" i="20"/>
  <c r="BA240" i="20" s="1"/>
  <c r="BB240" i="20" s="1"/>
  <c r="BD174" i="20"/>
  <c r="BC174" i="20"/>
  <c r="AZ273" i="20"/>
  <c r="BA273" i="20" s="1"/>
  <c r="BB273" i="20" s="1"/>
  <c r="BC513" i="20"/>
  <c r="BD513" i="20"/>
  <c r="BC545" i="20"/>
  <c r="BD545" i="20"/>
  <c r="BC578" i="20"/>
  <c r="BD578" i="20"/>
  <c r="BC481" i="20"/>
  <c r="BD481" i="20"/>
  <c r="BC682" i="20"/>
  <c r="BD682" i="20"/>
  <c r="BC843" i="20"/>
  <c r="BD843" i="20"/>
  <c r="AZ930" i="20"/>
  <c r="BA930" i="20" s="1"/>
  <c r="BB930" i="20" s="1"/>
  <c r="AZ1233" i="20"/>
  <c r="BA1233" i="20" s="1"/>
  <c r="BB1233" i="20" s="1"/>
  <c r="AZ1485" i="20"/>
  <c r="BA1485" i="20" s="1"/>
  <c r="BB1485" i="20" s="1"/>
  <c r="AZ1478" i="20"/>
  <c r="BA1478" i="20" s="1"/>
  <c r="BB1478" i="20" s="1"/>
  <c r="BD3385" i="20"/>
  <c r="BC3385" i="20"/>
  <c r="AZ3784" i="20"/>
  <c r="BA3784" i="20" s="1"/>
  <c r="BB3784" i="20" s="1"/>
  <c r="AZ3852" i="20"/>
  <c r="BA3852" i="20" s="1"/>
  <c r="BB3852" i="20" s="1"/>
  <c r="BD3970" i="20"/>
  <c r="BC3970" i="20"/>
  <c r="AZ319" i="20"/>
  <c r="BA319" i="20" s="1"/>
  <c r="BB319" i="20" s="1"/>
  <c r="AZ277" i="20"/>
  <c r="BA277" i="20" s="1"/>
  <c r="BB277" i="20" s="1"/>
  <c r="BC766" i="20"/>
  <c r="BD766" i="20"/>
  <c r="BC840" i="20"/>
  <c r="BD840" i="20"/>
  <c r="AZ923" i="20"/>
  <c r="BA923" i="20" s="1"/>
  <c r="BB923" i="20" s="1"/>
  <c r="AZ967" i="20"/>
  <c r="BA967" i="20" s="1"/>
  <c r="BB967" i="20" s="1"/>
  <c r="AZ1202" i="20"/>
  <c r="BA1202" i="20"/>
  <c r="BB1202" i="20" s="1"/>
  <c r="AZ2235" i="20"/>
  <c r="BA2235" i="20" s="1"/>
  <c r="BB2235" i="20" s="1"/>
  <c r="AZ2251" i="20"/>
  <c r="BA2251" i="20" s="1"/>
  <c r="BB2251" i="20" s="1"/>
  <c r="AZ2267" i="20"/>
  <c r="BA2267" i="20" s="1"/>
  <c r="BB2267" i="20" s="1"/>
  <c r="AZ2283" i="20"/>
  <c r="BA2283" i="20"/>
  <c r="BB2283" i="20" s="1"/>
  <c r="AZ2299" i="20"/>
  <c r="BA2299" i="20" s="1"/>
  <c r="BB2299" i="20" s="1"/>
  <c r="AZ2315" i="20"/>
  <c r="BA2315" i="20" s="1"/>
  <c r="BB2315" i="20" s="1"/>
  <c r="AZ2331" i="20"/>
  <c r="BA2331" i="20" s="1"/>
  <c r="BB2331" i="20" s="1"/>
  <c r="AZ2347" i="20"/>
  <c r="BA2347" i="20" s="1"/>
  <c r="BB2347" i="20" s="1"/>
  <c r="AZ2363" i="20"/>
  <c r="BA2363" i="20" s="1"/>
  <c r="BB2363" i="20" s="1"/>
  <c r="AZ2383" i="20"/>
  <c r="BA2383" i="20" s="1"/>
  <c r="BB2383" i="20" s="1"/>
  <c r="BD3373" i="20"/>
  <c r="BC3373" i="20"/>
  <c r="BC3943" i="20"/>
  <c r="BD3943" i="20"/>
  <c r="BC4002" i="20"/>
  <c r="BD4002" i="20"/>
  <c r="BD76" i="20"/>
  <c r="BC76" i="20"/>
  <c r="BD128" i="20"/>
  <c r="BC128" i="20"/>
  <c r="BD167" i="20"/>
  <c r="BC167" i="20"/>
  <c r="BD173" i="20"/>
  <c r="BC173" i="20"/>
  <c r="BD193" i="20"/>
  <c r="BC193" i="20"/>
  <c r="AZ373" i="20"/>
  <c r="BA373" i="20" s="1"/>
  <c r="BB373" i="20" s="1"/>
  <c r="BC515" i="20"/>
  <c r="BD515" i="20"/>
  <c r="BC547" i="20"/>
  <c r="BD547" i="20"/>
  <c r="BC596" i="20"/>
  <c r="BD596" i="20"/>
  <c r="BC653" i="20"/>
  <c r="BD653" i="20"/>
  <c r="BC681" i="20"/>
  <c r="BD681" i="20"/>
  <c r="BC673" i="20"/>
  <c r="BD673" i="20"/>
  <c r="BC697" i="20"/>
  <c r="BD697" i="20"/>
  <c r="BD874" i="20"/>
  <c r="BC874" i="20"/>
  <c r="BC1321" i="20"/>
  <c r="BD1321" i="20"/>
  <c r="BC1317" i="20"/>
  <c r="BD1317" i="20"/>
  <c r="BC1808" i="20"/>
  <c r="BD1808" i="20"/>
  <c r="BD3313" i="20"/>
  <c r="BC3313" i="20"/>
  <c r="BD3441" i="20"/>
  <c r="BC3441" i="20"/>
  <c r="AZ3858" i="20"/>
  <c r="BA3858" i="20" s="1"/>
  <c r="BB3858" i="20" s="1"/>
  <c r="AZ3886" i="20"/>
  <c r="BA3886" i="20" s="1"/>
  <c r="BB3886" i="20" s="1"/>
  <c r="BD3311" i="20"/>
  <c r="BC3311" i="20"/>
  <c r="BC3996" i="20"/>
  <c r="BD3996" i="20"/>
  <c r="BC3272" i="20"/>
  <c r="BD3272" i="20"/>
  <c r="BC3299" i="20"/>
  <c r="BD3299" i="20"/>
  <c r="BD169" i="20"/>
  <c r="BC169" i="20"/>
  <c r="AZ3779" i="20"/>
  <c r="BA3779" i="20" s="1"/>
  <c r="BB3779" i="20" s="1"/>
  <c r="BD3475" i="20"/>
  <c r="BC3475" i="20"/>
  <c r="BD3484" i="20"/>
  <c r="BC3484" i="20"/>
  <c r="BD3435" i="20"/>
  <c r="BC3435" i="20"/>
  <c r="BD136" i="20"/>
  <c r="BC136" i="20"/>
  <c r="AZ361" i="20"/>
  <c r="BA361" i="20" s="1"/>
  <c r="BB361" i="20" s="1"/>
  <c r="BC533" i="20"/>
  <c r="BD533" i="20"/>
  <c r="BD585" i="20"/>
  <c r="BC585" i="20"/>
  <c r="AZ922" i="20"/>
  <c r="BA922" i="20" s="1"/>
  <c r="BB922" i="20" s="1"/>
  <c r="BD3401" i="20"/>
  <c r="BC3401" i="20"/>
  <c r="BC3950" i="20"/>
  <c r="BD3950" i="20"/>
  <c r="BC781" i="20"/>
  <c r="BD781" i="20"/>
  <c r="AZ2269" i="20"/>
  <c r="BA2269" i="20" s="1"/>
  <c r="BB2269" i="20" s="1"/>
  <c r="AZ2317" i="20"/>
  <c r="BA2317" i="20" s="1"/>
  <c r="BB2317" i="20" s="1"/>
  <c r="AZ2365" i="20"/>
  <c r="BA2365" i="20" s="1"/>
  <c r="BB2365" i="20" s="1"/>
  <c r="BD3389" i="20"/>
  <c r="BC3389" i="20"/>
  <c r="BD3339" i="20"/>
  <c r="BC3339" i="20"/>
  <c r="AZ238" i="20"/>
  <c r="BA238" i="20" s="1"/>
  <c r="BB238" i="20" s="1"/>
  <c r="BC486" i="20"/>
  <c r="BD486" i="20"/>
  <c r="BC551" i="20"/>
  <c r="BD551" i="20"/>
  <c r="AZ968" i="20"/>
  <c r="BA968" i="20" s="1"/>
  <c r="BB968" i="20" s="1"/>
  <c r="BC1325" i="20"/>
  <c r="BD1325" i="20"/>
  <c r="BC1828" i="20"/>
  <c r="BD1828" i="20"/>
  <c r="AZ3918" i="20"/>
  <c r="BA3918" i="20"/>
  <c r="BB3918" i="20" s="1"/>
  <c r="BC3275" i="20"/>
  <c r="BD3275" i="20"/>
  <c r="BD176" i="20"/>
  <c r="BC176" i="20"/>
  <c r="BC716" i="20"/>
  <c r="BD716" i="20"/>
  <c r="BD1676" i="20"/>
  <c r="BC1676" i="20"/>
  <c r="AZ2176" i="20"/>
  <c r="BA2176" i="20" s="1"/>
  <c r="BB2176" i="20" s="1"/>
  <c r="AZ2208" i="20"/>
  <c r="BA2208" i="20" s="1"/>
  <c r="BB2208" i="20" s="1"/>
  <c r="AZ2252" i="20"/>
  <c r="BA2252" i="20" s="1"/>
  <c r="BB2252" i="20" s="1"/>
  <c r="AZ2316" i="20"/>
  <c r="BA2316" i="20" s="1"/>
  <c r="BB2316" i="20" s="1"/>
  <c r="AZ2380" i="20"/>
  <c r="BA2380" i="20" s="1"/>
  <c r="BB2380" i="20" s="1"/>
  <c r="AZ2657" i="20"/>
  <c r="BA2657" i="20" s="1"/>
  <c r="BB2657" i="20" s="1"/>
  <c r="AZ2570" i="20"/>
  <c r="BA2570" i="20" s="1"/>
  <c r="BB2570" i="20" s="1"/>
  <c r="AZ2698" i="20"/>
  <c r="BA2698" i="20" s="1"/>
  <c r="BB2698" i="20" s="1"/>
  <c r="AZ2811" i="20"/>
  <c r="BA2811" i="20" s="1"/>
  <c r="BB2811" i="20" s="1"/>
  <c r="AZ2843" i="20"/>
  <c r="BA2843" i="20"/>
  <c r="BB2843" i="20" s="1"/>
  <c r="AZ2875" i="20"/>
  <c r="BA2875" i="20" s="1"/>
  <c r="BB2875" i="20" s="1"/>
  <c r="AZ2907" i="20"/>
  <c r="BA2907" i="20" s="1"/>
  <c r="BB2907" i="20" s="1"/>
  <c r="AZ2939" i="20"/>
  <c r="BA2939" i="20" s="1"/>
  <c r="BB2939" i="20" s="1"/>
  <c r="AZ2971" i="20"/>
  <c r="BA2971" i="20" s="1"/>
  <c r="BB2971" i="20" s="1"/>
  <c r="AZ3003" i="20"/>
  <c r="BA3003" i="20" s="1"/>
  <c r="BB3003" i="20" s="1"/>
  <c r="AZ2599" i="20"/>
  <c r="BA2599" i="20" s="1"/>
  <c r="BB2599" i="20" s="1"/>
  <c r="AZ2727" i="20"/>
  <c r="BA2727" i="20" s="1"/>
  <c r="BB2727" i="20" s="1"/>
  <c r="AZ2564" i="20"/>
  <c r="BA2564" i="20"/>
  <c r="BB2564" i="20" s="1"/>
  <c r="AZ2736" i="20"/>
  <c r="BA2736" i="20" s="1"/>
  <c r="BB2736" i="20" s="1"/>
  <c r="BC3128" i="20"/>
  <c r="BD3128" i="20"/>
  <c r="BC3127" i="20"/>
  <c r="BD3127" i="20"/>
  <c r="BD3480" i="20"/>
  <c r="BC3480" i="20"/>
  <c r="BD3479" i="20"/>
  <c r="BC3479" i="20"/>
  <c r="BD3318" i="20"/>
  <c r="BC3318" i="20"/>
  <c r="AZ255" i="20"/>
  <c r="BA255" i="20" s="1"/>
  <c r="BB255" i="20" s="1"/>
  <c r="BC546" i="20"/>
  <c r="BD546" i="20"/>
  <c r="BC492" i="20"/>
  <c r="BD492" i="20"/>
  <c r="BD1714" i="20"/>
  <c r="BC1714" i="20"/>
  <c r="BC1810" i="20"/>
  <c r="BD1810" i="20"/>
  <c r="AZ2201" i="20"/>
  <c r="BA2201" i="20" s="1"/>
  <c r="BB2201" i="20" s="1"/>
  <c r="AZ2306" i="20"/>
  <c r="BA2306" i="20" s="1"/>
  <c r="BB2306" i="20" s="1"/>
  <c r="BC1850" i="20"/>
  <c r="BD1850" i="20"/>
  <c r="AZ2741" i="20"/>
  <c r="BA2741" i="20" s="1"/>
  <c r="BB2741" i="20" s="1"/>
  <c r="AZ2702" i="20"/>
  <c r="BA2702" i="20"/>
  <c r="BB2702" i="20" s="1"/>
  <c r="AZ2844" i="20"/>
  <c r="BA2844" i="20" s="1"/>
  <c r="BB2844" i="20" s="1"/>
  <c r="AZ2908" i="20"/>
  <c r="BA2908" i="20" s="1"/>
  <c r="BB2908" i="20" s="1"/>
  <c r="AZ2972" i="20"/>
  <c r="BA2972" i="20" s="1"/>
  <c r="BB2972" i="20" s="1"/>
  <c r="AZ2603" i="20"/>
  <c r="BA2603" i="20" s="1"/>
  <c r="BB2603" i="20" s="1"/>
  <c r="AZ2568" i="20"/>
  <c r="BA2568" i="20" s="1"/>
  <c r="BB2568" i="20" s="1"/>
  <c r="BC3036" i="20"/>
  <c r="BD3036" i="20"/>
  <c r="BC3035" i="20"/>
  <c r="BD3035" i="20"/>
  <c r="BC3046" i="20"/>
  <c r="BD3046" i="20"/>
  <c r="BC3057" i="20"/>
  <c r="BD3057" i="20"/>
  <c r="BD3511" i="20"/>
  <c r="BC3511" i="20"/>
  <c r="BC7" i="20"/>
  <c r="BD7" i="20"/>
  <c r="BD1637" i="20"/>
  <c r="BC1637" i="20"/>
  <c r="BD1768" i="20"/>
  <c r="BC1768" i="20"/>
  <c r="AZ2186" i="20"/>
  <c r="BA2186" i="20" s="1"/>
  <c r="BB2186" i="20" s="1"/>
  <c r="AZ2272" i="20"/>
  <c r="BA2272" i="20" s="1"/>
  <c r="BB2272" i="20" s="1"/>
  <c r="AZ2400" i="20"/>
  <c r="BA2400" i="20" s="1"/>
  <c r="BB2400" i="20" s="1"/>
  <c r="AZ2617" i="20"/>
  <c r="BA2617" i="20" s="1"/>
  <c r="BB2617" i="20" s="1"/>
  <c r="AZ2745" i="20"/>
  <c r="BA2745" i="20" s="1"/>
  <c r="BB2745" i="20" s="1"/>
  <c r="AZ2578" i="20"/>
  <c r="BA2578" i="20" s="1"/>
  <c r="BB2578" i="20" s="1"/>
  <c r="AZ2706" i="20"/>
  <c r="BA2706" i="20" s="1"/>
  <c r="BB2706" i="20" s="1"/>
  <c r="AZ2813" i="20"/>
  <c r="BA2813" i="20" s="1"/>
  <c r="BB2813" i="20" s="1"/>
  <c r="AZ2845" i="20"/>
  <c r="BA2845" i="20" s="1"/>
  <c r="BB2845" i="20" s="1"/>
  <c r="AZ2877" i="20"/>
  <c r="BA2877" i="20" s="1"/>
  <c r="BB2877" i="20" s="1"/>
  <c r="AZ2909" i="20"/>
  <c r="BA2909" i="20" s="1"/>
  <c r="BB2909" i="20" s="1"/>
  <c r="AZ2941" i="20"/>
  <c r="BA2941" i="20" s="1"/>
  <c r="BB2941" i="20" s="1"/>
  <c r="AZ2973" i="20"/>
  <c r="BA2973" i="20" s="1"/>
  <c r="BB2973" i="20" s="1"/>
  <c r="AZ3005" i="20"/>
  <c r="BA3005" i="20" s="1"/>
  <c r="BB3005" i="20" s="1"/>
  <c r="AZ2607" i="20"/>
  <c r="BA2607" i="20" s="1"/>
  <c r="BB2607" i="20" s="1"/>
  <c r="AZ2735" i="20"/>
  <c r="BA2735" i="20" s="1"/>
  <c r="BB2735" i="20" s="1"/>
  <c r="AZ2572" i="20"/>
  <c r="BA2572" i="20" s="1"/>
  <c r="BB2572" i="20" s="1"/>
  <c r="AZ2772" i="20"/>
  <c r="BA2772" i="20" s="1"/>
  <c r="BB2772" i="20" s="1"/>
  <c r="BD3448" i="20"/>
  <c r="BC3448" i="20"/>
  <c r="BD3535" i="20"/>
  <c r="BC3535" i="20"/>
  <c r="BD3334" i="20"/>
  <c r="BC3334" i="20"/>
  <c r="BC39" i="20"/>
  <c r="BD39" i="20"/>
  <c r="BD170" i="20"/>
  <c r="BC170" i="20"/>
  <c r="AZ380" i="20"/>
  <c r="BA380" i="20" s="1"/>
  <c r="BB380" i="20" s="1"/>
  <c r="BC558" i="20"/>
  <c r="BD558" i="20"/>
  <c r="AZ2163" i="20"/>
  <c r="BA2163" i="20" s="1"/>
  <c r="BB2163" i="20" s="1"/>
  <c r="AZ2195" i="20"/>
  <c r="BA2195" i="20" s="1"/>
  <c r="BB2195" i="20" s="1"/>
  <c r="AZ2227" i="20"/>
  <c r="BA2227" i="20" s="1"/>
  <c r="BB2227" i="20" s="1"/>
  <c r="AZ2286" i="20"/>
  <c r="BA2286" i="20"/>
  <c r="BB2286" i="20" s="1"/>
  <c r="AZ2350" i="20"/>
  <c r="BA2350" i="20" s="1"/>
  <c r="BB2350" i="20" s="1"/>
  <c r="AZ2589" i="20"/>
  <c r="BA2589" i="20" s="1"/>
  <c r="BB2589" i="20" s="1"/>
  <c r="AZ2717" i="20"/>
  <c r="BA2717" i="20" s="1"/>
  <c r="BB2717" i="20" s="1"/>
  <c r="AZ2550" i="20"/>
  <c r="BA2550" i="20" s="1"/>
  <c r="BB2550" i="20" s="1"/>
  <c r="AZ2678" i="20"/>
  <c r="BA2678" i="20" s="1"/>
  <c r="BB2678" i="20" s="1"/>
  <c r="AZ2806" i="20"/>
  <c r="BA2806" i="20" s="1"/>
  <c r="BB2806" i="20" s="1"/>
  <c r="AZ2858" i="20"/>
  <c r="BA2858" i="20" s="1"/>
  <c r="BB2858" i="20" s="1"/>
  <c r="AZ2922" i="20"/>
  <c r="BA2922" i="20" s="1"/>
  <c r="BB2922" i="20" s="1"/>
  <c r="AZ2986" i="20"/>
  <c r="BA2986" i="20" s="1"/>
  <c r="BB2986" i="20" s="1"/>
  <c r="AZ2659" i="20"/>
  <c r="BA2659" i="20" s="1"/>
  <c r="BB2659" i="20" s="1"/>
  <c r="AZ2624" i="20"/>
  <c r="BA2624" i="20" s="1"/>
  <c r="BB2624" i="20" s="1"/>
  <c r="BC3236" i="20"/>
  <c r="BD3236" i="20"/>
  <c r="BC3235" i="20"/>
  <c r="BD3235" i="20"/>
  <c r="BC3230" i="20"/>
  <c r="BD3230" i="20"/>
  <c r="BD3340" i="20"/>
  <c r="BC3340" i="20"/>
  <c r="BD3404" i="20"/>
  <c r="BC3404" i="20"/>
  <c r="AZ239" i="20"/>
  <c r="BA239" i="20" s="1"/>
  <c r="BB239" i="20" s="1"/>
  <c r="AZ269" i="20"/>
  <c r="BA269" i="20" s="1"/>
  <c r="BB269" i="20" s="1"/>
  <c r="BC790" i="20"/>
  <c r="BD790" i="20"/>
  <c r="AZ905" i="20"/>
  <c r="BA905" i="20"/>
  <c r="BB905" i="20" s="1"/>
  <c r="AZ1232" i="20"/>
  <c r="BA1232" i="20" s="1"/>
  <c r="BB1232" i="20" s="1"/>
  <c r="BD3413" i="20"/>
  <c r="BC3413" i="20"/>
  <c r="AZ3891" i="20"/>
  <c r="BA3891" i="20" s="1"/>
  <c r="BB3891" i="20" s="1"/>
  <c r="BD3412" i="20"/>
  <c r="BC3412" i="20"/>
  <c r="BD3427" i="20"/>
  <c r="BC3427" i="20"/>
  <c r="BD3388" i="20"/>
  <c r="BC3388" i="20"/>
  <c r="BC62" i="20"/>
  <c r="BD62" i="20"/>
  <c r="BD140" i="20"/>
  <c r="BC140" i="20"/>
  <c r="AZ289" i="20"/>
  <c r="BA289" i="20" s="1"/>
  <c r="BB289" i="20" s="1"/>
  <c r="BC549" i="20"/>
  <c r="BD549" i="20"/>
  <c r="AZ954" i="20"/>
  <c r="BA954" i="20" s="1"/>
  <c r="BB954" i="20" s="1"/>
  <c r="BD1304" i="20"/>
  <c r="BC1304" i="20"/>
  <c r="BD3337" i="20"/>
  <c r="BC3337" i="20"/>
  <c r="AZ362" i="20"/>
  <c r="BA362" i="20" s="1"/>
  <c r="BB362" i="20" s="1"/>
  <c r="AZ2229" i="20"/>
  <c r="BA2229" i="20" s="1"/>
  <c r="BB2229" i="20" s="1"/>
  <c r="AZ2293" i="20"/>
  <c r="BA2293" i="20" s="1"/>
  <c r="BB2293" i="20" s="1"/>
  <c r="AZ2349" i="20"/>
  <c r="BA2349" i="20"/>
  <c r="BB2349" i="20" s="1"/>
  <c r="AZ2411" i="20"/>
  <c r="BA2411" i="20" s="1"/>
  <c r="BB2411" i="20" s="1"/>
  <c r="AZ3865" i="20"/>
  <c r="BA3865" i="20"/>
  <c r="BB3865" i="20" s="1"/>
  <c r="BD180" i="20"/>
  <c r="BC180" i="20"/>
  <c r="AZ381" i="20"/>
  <c r="BA381" i="20" s="1"/>
  <c r="BB381" i="20" s="1"/>
  <c r="BC567" i="20"/>
  <c r="BD567" i="20"/>
  <c r="BC576" i="20"/>
  <c r="BD576" i="20"/>
  <c r="AZ1620" i="20"/>
  <c r="BA1620" i="20" s="1"/>
  <c r="BB1620" i="20" s="1"/>
  <c r="AZ1479" i="20"/>
  <c r="BA1479" i="20"/>
  <c r="BB1479" i="20" s="1"/>
  <c r="BD3457" i="20"/>
  <c r="BC3457" i="20"/>
  <c r="AZ3830" i="20"/>
  <c r="BA3830" i="20" s="1"/>
  <c r="BB3830" i="20" s="1"/>
  <c r="BD3327" i="20"/>
  <c r="BC3327" i="20"/>
  <c r="BC3307" i="20"/>
  <c r="BD3307" i="20"/>
  <c r="AZ2362" i="20"/>
  <c r="BA2362" i="20" s="1"/>
  <c r="BB2362" i="20" s="1"/>
  <c r="BC715" i="20"/>
  <c r="BD715" i="20"/>
  <c r="AZ902" i="20"/>
  <c r="BA902" i="20" s="1"/>
  <c r="BB902" i="20" s="1"/>
  <c r="BD3942" i="20"/>
  <c r="BC3942" i="20"/>
  <c r="AZ395" i="20"/>
  <c r="BA395" i="20" s="1"/>
  <c r="BB395" i="20" s="1"/>
  <c r="BD3967" i="20"/>
  <c r="BC3967" i="20"/>
  <c r="AZ964" i="20"/>
  <c r="BA964" i="20" s="1"/>
  <c r="BB964" i="20" s="1"/>
  <c r="AZ1203" i="20"/>
  <c r="BA1203" i="20" s="1"/>
  <c r="BB1203" i="20" s="1"/>
  <c r="BD1655" i="20"/>
  <c r="BC1655" i="20"/>
  <c r="BD1743" i="20"/>
  <c r="BC1743" i="20"/>
  <c r="BC1851" i="20"/>
  <c r="BD1851" i="20"/>
  <c r="BC3042" i="20"/>
  <c r="BD3042" i="20"/>
  <c r="BC3234" i="20"/>
  <c r="BD3234" i="20"/>
  <c r="BC3136" i="20"/>
  <c r="BD3136" i="20"/>
  <c r="BC3071" i="20"/>
  <c r="BD3071" i="20"/>
  <c r="BC3199" i="20"/>
  <c r="BD3199" i="20"/>
  <c r="BC3130" i="20"/>
  <c r="BD3130" i="20"/>
  <c r="BC3113" i="20"/>
  <c r="BD3113" i="20"/>
  <c r="BD1629" i="20"/>
  <c r="BC1629" i="20"/>
  <c r="BD1702" i="20"/>
  <c r="BC1702" i="20"/>
  <c r="BD1639" i="20"/>
  <c r="BC1639" i="20"/>
  <c r="BC3085" i="20"/>
  <c r="BD3085" i="20"/>
  <c r="BC3149" i="20"/>
  <c r="BD3149" i="20"/>
  <c r="BC3213" i="20"/>
  <c r="BD3213" i="20"/>
  <c r="AZ1201" i="20"/>
  <c r="BA1201" i="20" s="1"/>
  <c r="BB1201" i="20" s="1"/>
  <c r="AZ3848" i="20"/>
  <c r="BA3848" i="20" s="1"/>
  <c r="BB3848" i="20" s="1"/>
  <c r="BD3962" i="20"/>
  <c r="BC3962" i="20"/>
  <c r="AZ3849" i="20"/>
  <c r="BA3849" i="20" s="1"/>
  <c r="BB3849" i="20" s="1"/>
  <c r="BC817" i="20"/>
  <c r="BD817" i="20"/>
  <c r="BC710" i="20"/>
  <c r="BD710" i="20"/>
  <c r="AZ912" i="20"/>
  <c r="BA912" i="20" s="1"/>
  <c r="BB912" i="20" s="1"/>
  <c r="AZ928" i="20"/>
  <c r="BA928" i="20" s="1"/>
  <c r="BB928" i="20" s="1"/>
  <c r="AZ1215" i="20"/>
  <c r="BA1215" i="20" s="1"/>
  <c r="BB1215" i="20" s="1"/>
  <c r="BD1641" i="20"/>
  <c r="BC1641" i="20"/>
  <c r="BD1657" i="20"/>
  <c r="BC1657" i="20"/>
  <c r="BD1681" i="20"/>
  <c r="BC1681" i="20"/>
  <c r="BD1705" i="20"/>
  <c r="BC1705" i="20"/>
  <c r="BD1721" i="20"/>
  <c r="BC1721" i="20"/>
  <c r="BD1745" i="20"/>
  <c r="BC1745" i="20"/>
  <c r="BD1761" i="20"/>
  <c r="BC1761" i="20"/>
  <c r="AZ3926" i="20"/>
  <c r="BA3926" i="20" s="1"/>
  <c r="BB3926" i="20" s="1"/>
  <c r="AZ950" i="20"/>
  <c r="BA950" i="20" s="1"/>
  <c r="BB950" i="20" s="1"/>
  <c r="BC3990" i="20"/>
  <c r="BD3990" i="20"/>
  <c r="AZ911" i="20"/>
  <c r="BA911" i="20"/>
  <c r="BB911" i="20" s="1"/>
  <c r="BC821" i="20"/>
  <c r="BD821" i="20"/>
  <c r="AZ908" i="20"/>
  <c r="BA908" i="20" s="1"/>
  <c r="BB908" i="20" s="1"/>
  <c r="BD1711" i="20"/>
  <c r="BC1711" i="20"/>
  <c r="BD1663" i="20"/>
  <c r="BC1663" i="20"/>
  <c r="BD1695" i="20"/>
  <c r="BC1695" i="20"/>
  <c r="BD1739" i="20"/>
  <c r="BC1739" i="20"/>
  <c r="AZ3898" i="20"/>
  <c r="BA3898" i="20" s="1"/>
  <c r="BB3898" i="20" s="1"/>
  <c r="BD1668" i="20"/>
  <c r="BC1668" i="20"/>
  <c r="BD1732" i="20"/>
  <c r="BC1732" i="20"/>
  <c r="BC3016" i="20"/>
  <c r="BD3016" i="20"/>
  <c r="BC3144" i="20"/>
  <c r="BD3144" i="20"/>
  <c r="BC3015" i="20"/>
  <c r="BD3015" i="20"/>
  <c r="BC3207" i="20"/>
  <c r="BD3207" i="20"/>
  <c r="BC3154" i="20"/>
  <c r="BD3154" i="20"/>
  <c r="BC3161" i="20"/>
  <c r="BD3161" i="20"/>
  <c r="BD1658" i="20"/>
  <c r="BC1658" i="20"/>
  <c r="BD1690" i="20"/>
  <c r="BC1690" i="20"/>
  <c r="BD1640" i="20"/>
  <c r="BC1640" i="20"/>
  <c r="BC3116" i="20"/>
  <c r="BD3116" i="20"/>
  <c r="BC3180" i="20"/>
  <c r="BD3180" i="20"/>
  <c r="BC3244" i="20"/>
  <c r="BD3244" i="20"/>
  <c r="BC3051" i="20"/>
  <c r="BD3051" i="20"/>
  <c r="BC3115" i="20"/>
  <c r="BD3115" i="20"/>
  <c r="BC3179" i="20"/>
  <c r="BD3179" i="20"/>
  <c r="BC3243" i="20"/>
  <c r="BD3243" i="20"/>
  <c r="BC3126" i="20"/>
  <c r="BD3126" i="20"/>
  <c r="BC3089" i="20"/>
  <c r="BD3089" i="20"/>
  <c r="BD1728" i="20"/>
  <c r="BC1728" i="20"/>
  <c r="BC3152" i="20"/>
  <c r="BD3152" i="20"/>
  <c r="BC3087" i="20"/>
  <c r="BD3087" i="20"/>
  <c r="BC3215" i="20"/>
  <c r="BD3215" i="20"/>
  <c r="BC3146" i="20"/>
  <c r="BD3146" i="20"/>
  <c r="BC3145" i="20"/>
  <c r="BD3145" i="20"/>
  <c r="BD1662" i="20"/>
  <c r="BC1662" i="20"/>
  <c r="BD1726" i="20"/>
  <c r="BC1726" i="20"/>
  <c r="BC3156" i="20"/>
  <c r="BD3156" i="20"/>
  <c r="BC3027" i="20"/>
  <c r="BD3027" i="20"/>
  <c r="BC3022" i="20"/>
  <c r="BD3022" i="20"/>
  <c r="BC3214" i="20"/>
  <c r="BD3214" i="20"/>
  <c r="BC814" i="20"/>
  <c r="BD814" i="20"/>
  <c r="AZ901" i="20"/>
  <c r="BA901" i="20" s="1"/>
  <c r="BB901" i="20" s="1"/>
  <c r="AZ933" i="20"/>
  <c r="BA933" i="20"/>
  <c r="BB933" i="20" s="1"/>
  <c r="AZ1200" i="20"/>
  <c r="BA1200" i="20" s="1"/>
  <c r="BB1200" i="20" s="1"/>
  <c r="BC3077" i="20"/>
  <c r="BD3077" i="20"/>
  <c r="BC3173" i="20"/>
  <c r="BD3173" i="20"/>
  <c r="BC3269" i="20"/>
  <c r="BD3269" i="20"/>
  <c r="BC3957" i="20"/>
  <c r="BD3957" i="20"/>
  <c r="AZ383" i="20"/>
  <c r="BA383" i="20" s="1"/>
  <c r="BB383" i="20" s="1"/>
  <c r="BC654" i="20"/>
  <c r="BD654" i="20"/>
  <c r="AZ1491" i="20"/>
  <c r="BA1491" i="20" s="1"/>
  <c r="BB1491" i="20" s="1"/>
  <c r="AZ2292" i="20"/>
  <c r="BA2292" i="20" s="1"/>
  <c r="BB2292" i="20" s="1"/>
  <c r="AZ2714" i="20"/>
  <c r="BA2714" i="20" s="1"/>
  <c r="BB2714" i="20" s="1"/>
  <c r="AZ2847" i="20"/>
  <c r="BA2847" i="20" s="1"/>
  <c r="BB2847" i="20" s="1"/>
  <c r="AZ2975" i="20"/>
  <c r="BA2975" i="20" s="1"/>
  <c r="BB2975" i="20" s="1"/>
  <c r="AZ2581" i="20"/>
  <c r="BA2581" i="20" s="1"/>
  <c r="BB2581" i="20" s="1"/>
  <c r="AI6" i="20"/>
  <c r="AJ6" i="20"/>
  <c r="AK6" i="20"/>
  <c r="AC5" i="20"/>
  <c r="BC319" i="20" l="1"/>
  <c r="BD319" i="20"/>
  <c r="BC363" i="20"/>
  <c r="BD363" i="20"/>
  <c r="BC287" i="20"/>
  <c r="BD287" i="20"/>
  <c r="BC295" i="20"/>
  <c r="BD295" i="20"/>
  <c r="BC360" i="20"/>
  <c r="BD360" i="20"/>
  <c r="BC279" i="20"/>
  <c r="BD279" i="20"/>
  <c r="BC303" i="20"/>
  <c r="BD303" i="20"/>
  <c r="BC792" i="20"/>
  <c r="BD792" i="20"/>
  <c r="BD139" i="20"/>
  <c r="BC139" i="20"/>
  <c r="BC2150" i="20"/>
  <c r="BD2150" i="20"/>
  <c r="BC1894" i="20"/>
  <c r="BD1894" i="20"/>
  <c r="BD117" i="20"/>
  <c r="BC117" i="20"/>
  <c r="BC1377" i="20"/>
  <c r="BD1377" i="20"/>
  <c r="BC1361" i="20"/>
  <c r="BD1361" i="20"/>
  <c r="BC2120" i="20"/>
  <c r="BD2120" i="20"/>
  <c r="BD125" i="20"/>
  <c r="BC125" i="20"/>
  <c r="BC1979" i="20"/>
  <c r="BD1979" i="20"/>
  <c r="BD3734" i="20"/>
  <c r="BC3734" i="20"/>
  <c r="BC2073" i="20"/>
  <c r="BD2073" i="20"/>
  <c r="BC1397" i="20"/>
  <c r="BD1397" i="20"/>
  <c r="BD3665" i="20"/>
  <c r="BC3665" i="20"/>
  <c r="BD3720" i="20"/>
  <c r="BC3720" i="20"/>
  <c r="BC2071" i="20"/>
  <c r="BD2071" i="20"/>
  <c r="BC1403" i="20"/>
  <c r="BD1403" i="20"/>
  <c r="BD3650" i="20"/>
  <c r="BC3650" i="20"/>
  <c r="BC2096" i="20"/>
  <c r="BD2096" i="20"/>
  <c r="BD3542" i="20"/>
  <c r="BC3542" i="20"/>
  <c r="BC1351" i="20"/>
  <c r="BD1351" i="20"/>
  <c r="BC776" i="20"/>
  <c r="BD776" i="20"/>
  <c r="BD165" i="20"/>
  <c r="BC165" i="20"/>
  <c r="BC1174" i="20"/>
  <c r="BD1174" i="20"/>
  <c r="BC1601" i="20"/>
  <c r="BD1601" i="20"/>
  <c r="BD3829" i="20"/>
  <c r="BC3829" i="20"/>
  <c r="BC1406" i="20"/>
  <c r="BD1406" i="20"/>
  <c r="BC1058" i="20"/>
  <c r="BD1058" i="20"/>
  <c r="BD3785" i="20"/>
  <c r="BC3785" i="20"/>
  <c r="BC803" i="20"/>
  <c r="BD803" i="20"/>
  <c r="BC1360" i="20"/>
  <c r="BD1360" i="20"/>
  <c r="BC1414" i="20"/>
  <c r="BD1414" i="20"/>
  <c r="BC1503" i="20"/>
  <c r="BD1503" i="20"/>
  <c r="BC2028" i="20"/>
  <c r="BD2028" i="20"/>
  <c r="BC1432" i="20"/>
  <c r="BD1432" i="20"/>
  <c r="BC1422" i="20"/>
  <c r="BD1422" i="20"/>
  <c r="BC1138" i="20"/>
  <c r="BD1138" i="20"/>
  <c r="BC21" i="20"/>
  <c r="BD21" i="20"/>
  <c r="BC1440" i="20"/>
  <c r="BD1440" i="20"/>
  <c r="BC1954" i="20"/>
  <c r="BD1954" i="20"/>
  <c r="BC2448" i="20"/>
  <c r="BD2448" i="20"/>
  <c r="BC2452" i="20"/>
  <c r="BD2452" i="20"/>
  <c r="BD3663" i="20"/>
  <c r="BC3663" i="20"/>
  <c r="BC2014" i="20"/>
  <c r="BD2014" i="20"/>
  <c r="BC1346" i="20"/>
  <c r="BD1346" i="20"/>
  <c r="BC2133" i="20"/>
  <c r="BD2133" i="20"/>
  <c r="BC1885" i="20"/>
  <c r="BD1885" i="20"/>
  <c r="BD3669" i="20"/>
  <c r="BC3669" i="20"/>
  <c r="BC1380" i="20"/>
  <c r="BD1380" i="20"/>
  <c r="BC1963" i="20"/>
  <c r="BD1963" i="20"/>
  <c r="BD3798" i="20"/>
  <c r="BC3798" i="20"/>
  <c r="BC2097" i="20"/>
  <c r="BD2097" i="20"/>
  <c r="BC1421" i="20"/>
  <c r="BD1421" i="20"/>
  <c r="BD3657" i="20"/>
  <c r="BC3657" i="20"/>
  <c r="BD3680" i="20"/>
  <c r="BC3680" i="20"/>
  <c r="BC2031" i="20"/>
  <c r="BD2031" i="20"/>
  <c r="BC1363" i="20"/>
  <c r="BD1363" i="20"/>
  <c r="BC2053" i="20"/>
  <c r="BD2053" i="20"/>
  <c r="BD3605" i="20"/>
  <c r="BC3605" i="20"/>
  <c r="BC994" i="20"/>
  <c r="BD994" i="20"/>
  <c r="BC1971" i="20"/>
  <c r="BD1971" i="20"/>
  <c r="BD157" i="20"/>
  <c r="BC157" i="20"/>
  <c r="BC1166" i="20"/>
  <c r="BD1166" i="20"/>
  <c r="BC2426" i="20"/>
  <c r="BD2426" i="20"/>
  <c r="BC1593" i="20"/>
  <c r="BD1593" i="20"/>
  <c r="BC1172" i="20"/>
  <c r="BD1172" i="20"/>
  <c r="BC269" i="20"/>
  <c r="BD269" i="20"/>
  <c r="BC273" i="20"/>
  <c r="BD273" i="20"/>
  <c r="BC309" i="20"/>
  <c r="BD309" i="20"/>
  <c r="BC299" i="20"/>
  <c r="BD299" i="20"/>
  <c r="BC368" i="20"/>
  <c r="BD368" i="20"/>
  <c r="BC291" i="20"/>
  <c r="BD291" i="20"/>
  <c r="BC367" i="20"/>
  <c r="BD367" i="20"/>
  <c r="BC313" i="20"/>
  <c r="BD313" i="20"/>
  <c r="BC268" i="20"/>
  <c r="BD268" i="20"/>
  <c r="BC311" i="20"/>
  <c r="BD311" i="20"/>
  <c r="BC784" i="20"/>
  <c r="BD784" i="20"/>
  <c r="BC800" i="20"/>
  <c r="BD800" i="20"/>
  <c r="BC768" i="20"/>
  <c r="BD768" i="20"/>
  <c r="BD3607" i="20"/>
  <c r="BC3607" i="20"/>
  <c r="BC1958" i="20"/>
  <c r="BD1958" i="20"/>
  <c r="BC996" i="20"/>
  <c r="BD996" i="20"/>
  <c r="BC1917" i="20"/>
  <c r="BD1917" i="20"/>
  <c r="BC1909" i="20"/>
  <c r="BD1909" i="20"/>
  <c r="BD3621" i="20"/>
  <c r="BC3621" i="20"/>
  <c r="BC1340" i="20"/>
  <c r="BD1340" i="20"/>
  <c r="BC2107" i="20"/>
  <c r="BD2107" i="20"/>
  <c r="BD3470" i="20"/>
  <c r="BC3470" i="20"/>
  <c r="BC2137" i="20"/>
  <c r="BD2137" i="20"/>
  <c r="BC1881" i="20"/>
  <c r="BD1881" i="20"/>
  <c r="BD3801" i="20"/>
  <c r="BC3801" i="20"/>
  <c r="BD3856" i="20"/>
  <c r="BC3856" i="20"/>
  <c r="BC2135" i="20"/>
  <c r="BD2135" i="20"/>
  <c r="BC1879" i="20"/>
  <c r="BD1879" i="20"/>
  <c r="BD3675" i="20"/>
  <c r="BC3675" i="20"/>
  <c r="BD3629" i="20"/>
  <c r="BC3629" i="20"/>
  <c r="BC1018" i="20"/>
  <c r="BD1018" i="20"/>
  <c r="BC1987" i="20"/>
  <c r="BD1987" i="20"/>
  <c r="BC780" i="20"/>
  <c r="BD780" i="20"/>
  <c r="BD3835" i="20"/>
  <c r="BC3835" i="20"/>
  <c r="BC1547" i="20"/>
  <c r="BD1547" i="20"/>
  <c r="BC1582" i="20"/>
  <c r="BD1582" i="20"/>
  <c r="BC1116" i="20"/>
  <c r="BD1116" i="20"/>
  <c r="BD3699" i="20"/>
  <c r="BC3699" i="20"/>
  <c r="BC1147" i="20"/>
  <c r="BD1147" i="20"/>
  <c r="BC1120" i="20"/>
  <c r="BD1120" i="20"/>
  <c r="BC1438" i="20"/>
  <c r="BD1438" i="20"/>
  <c r="BC2004" i="20"/>
  <c r="BD2004" i="20"/>
  <c r="BC2002" i="20"/>
  <c r="BD2002" i="20"/>
  <c r="BC1111" i="20"/>
  <c r="BD1111" i="20"/>
  <c r="BC1064" i="20"/>
  <c r="BD1064" i="20"/>
  <c r="BC2108" i="20"/>
  <c r="BD2108" i="20"/>
  <c r="BC2074" i="20"/>
  <c r="BD2074" i="20"/>
  <c r="BC2432" i="20"/>
  <c r="BD2432" i="20"/>
  <c r="BC1565" i="20"/>
  <c r="BD1565" i="20"/>
  <c r="BC2052" i="20"/>
  <c r="BD2052" i="20"/>
  <c r="BD3619" i="20"/>
  <c r="BC3619" i="20"/>
  <c r="BC1135" i="20"/>
  <c r="BD1135" i="20"/>
  <c r="BC1153" i="20"/>
  <c r="BD1153" i="20"/>
  <c r="BD3743" i="20"/>
  <c r="BC3743" i="20"/>
  <c r="BC2078" i="20"/>
  <c r="BD2078" i="20"/>
  <c r="BC1410" i="20"/>
  <c r="BD1410" i="20"/>
  <c r="BD3770" i="20"/>
  <c r="BC3770" i="20"/>
  <c r="BC2101" i="20"/>
  <c r="BD2101" i="20"/>
  <c r="BD3546" i="20"/>
  <c r="BC3546" i="20"/>
  <c r="BC1904" i="20"/>
  <c r="BD1904" i="20"/>
  <c r="BC2091" i="20"/>
  <c r="BD2091" i="20"/>
  <c r="BD3438" i="20"/>
  <c r="BC3438" i="20"/>
  <c r="BD3566" i="20"/>
  <c r="BC3566" i="20"/>
  <c r="BC1905" i="20"/>
  <c r="BD1905" i="20"/>
  <c r="BD3737" i="20"/>
  <c r="BC3737" i="20"/>
  <c r="BD3752" i="20"/>
  <c r="BC3752" i="20"/>
  <c r="BC2095" i="20"/>
  <c r="BD2095" i="20"/>
  <c r="BC1427" i="20"/>
  <c r="BD1427" i="20"/>
  <c r="BD3486" i="20"/>
  <c r="BC3486" i="20"/>
  <c r="BD3837" i="20"/>
  <c r="BC3837" i="20"/>
  <c r="BC1420" i="20"/>
  <c r="BD1420" i="20"/>
  <c r="BC2099" i="20"/>
  <c r="BD2099" i="20"/>
  <c r="BD3827" i="20"/>
  <c r="BC3827" i="20"/>
  <c r="BC1539" i="20"/>
  <c r="BD1539" i="20"/>
  <c r="BC1606" i="20"/>
  <c r="BD1606" i="20"/>
  <c r="BC1561" i="20"/>
  <c r="BD1561" i="20"/>
  <c r="BC1140" i="20"/>
  <c r="BD1140" i="20"/>
  <c r="BC361" i="20"/>
  <c r="BD361" i="20"/>
  <c r="BC301" i="20"/>
  <c r="BD301" i="20"/>
  <c r="BC321" i="20"/>
  <c r="BD321" i="20"/>
  <c r="BC364" i="20"/>
  <c r="BD364" i="20"/>
  <c r="BC27" i="20"/>
  <c r="BD27" i="20"/>
  <c r="BC209" i="20"/>
  <c r="BD209" i="20"/>
  <c r="BC305" i="20"/>
  <c r="BD305" i="20"/>
  <c r="BC283" i="20"/>
  <c r="BD283" i="20"/>
  <c r="BC307" i="20"/>
  <c r="BD307" i="20"/>
  <c r="BC271" i="20"/>
  <c r="BD271" i="20"/>
  <c r="BC275" i="20"/>
  <c r="BD275" i="20"/>
  <c r="BC317" i="20"/>
  <c r="BD317" i="20"/>
  <c r="BC796" i="20"/>
  <c r="BD796" i="20"/>
  <c r="BC772" i="20"/>
  <c r="BD772" i="20"/>
  <c r="BC788" i="20"/>
  <c r="BD788" i="20"/>
  <c r="BD3671" i="20"/>
  <c r="BC3671" i="20"/>
  <c r="BC2022" i="20"/>
  <c r="BD2022" i="20"/>
  <c r="BC1354" i="20"/>
  <c r="BD1354" i="20"/>
  <c r="BC2085" i="20"/>
  <c r="BD2085" i="20"/>
  <c r="BC2125" i="20"/>
  <c r="BD2125" i="20"/>
  <c r="BD3733" i="20"/>
  <c r="BC3733" i="20"/>
  <c r="BC1452" i="20"/>
  <c r="BD1452" i="20"/>
  <c r="BD3660" i="20"/>
  <c r="BC3660" i="20"/>
  <c r="BC1049" i="20"/>
  <c r="BD1049" i="20"/>
  <c r="BD3606" i="20"/>
  <c r="BC3606" i="20"/>
  <c r="BC1945" i="20"/>
  <c r="BD1945" i="20"/>
  <c r="BD3562" i="20"/>
  <c r="BC3562" i="20"/>
  <c r="BD3558" i="20"/>
  <c r="BC3558" i="20"/>
  <c r="BD3592" i="20"/>
  <c r="BC3592" i="20"/>
  <c r="BC1943" i="20"/>
  <c r="BD1943" i="20"/>
  <c r="BC1013" i="20"/>
  <c r="BD1013" i="20"/>
  <c r="BC1007" i="20"/>
  <c r="BD1007" i="20"/>
  <c r="BC1444" i="20"/>
  <c r="BD1444" i="20"/>
  <c r="BC2115" i="20"/>
  <c r="BD2115" i="20"/>
  <c r="BC1611" i="20"/>
  <c r="BD1611" i="20"/>
  <c r="BC2442" i="20"/>
  <c r="BD2442" i="20"/>
  <c r="BC1180" i="20"/>
  <c r="BD1180" i="20"/>
  <c r="BD3808" i="20"/>
  <c r="BC3808" i="20"/>
  <c r="BC1612" i="20"/>
  <c r="BD1612" i="20"/>
  <c r="BC1117" i="20"/>
  <c r="BD1117" i="20"/>
  <c r="BD3836" i="20"/>
  <c r="BC3836" i="20"/>
  <c r="BC2439" i="20"/>
  <c r="BD2439" i="20"/>
  <c r="BD3667" i="20"/>
  <c r="BC3667" i="20"/>
  <c r="BC1528" i="20"/>
  <c r="BD1528" i="20"/>
  <c r="BC1097" i="20"/>
  <c r="BD1097" i="20"/>
  <c r="BC2469" i="20"/>
  <c r="BD2469" i="20"/>
  <c r="BD3807" i="20"/>
  <c r="BC3807" i="20"/>
  <c r="BC1139" i="20"/>
  <c r="BD1139" i="20"/>
  <c r="BC1141" i="20"/>
  <c r="BD1141" i="20"/>
  <c r="BC2467" i="20"/>
  <c r="BD2467" i="20"/>
  <c r="BD3812" i="20"/>
  <c r="BC3812" i="20"/>
  <c r="BC1600" i="20"/>
  <c r="BD1600" i="20"/>
  <c r="BC1546" i="20"/>
  <c r="BD1546" i="20"/>
  <c r="BD3538" i="20"/>
  <c r="BC3538" i="20"/>
  <c r="BC2142" i="20"/>
  <c r="BD2142" i="20"/>
  <c r="BC1886" i="20"/>
  <c r="BD1886" i="20"/>
  <c r="BD875" i="20"/>
  <c r="BC875" i="20"/>
  <c r="BD3746" i="20"/>
  <c r="BC3746" i="20"/>
  <c r="BC999" i="20"/>
  <c r="BD999" i="20"/>
  <c r="BC2032" i="20"/>
  <c r="BD2032" i="20"/>
  <c r="BD3644" i="20"/>
  <c r="BC3644" i="20"/>
  <c r="BC1041" i="20"/>
  <c r="BD1041" i="20"/>
  <c r="BD3630" i="20"/>
  <c r="BC3630" i="20"/>
  <c r="BC1969" i="20"/>
  <c r="BD1969" i="20"/>
  <c r="BC995" i="20"/>
  <c r="BD995" i="20"/>
  <c r="BD3912" i="20"/>
  <c r="BC3912" i="20"/>
  <c r="BD3513" i="20"/>
  <c r="BC3513" i="20"/>
  <c r="BC1903" i="20"/>
  <c r="BD1903" i="20"/>
  <c r="BD3603" i="20"/>
  <c r="BC3603" i="20"/>
  <c r="BD129" i="20"/>
  <c r="BC129" i="20"/>
  <c r="BC1960" i="20"/>
  <c r="BD1960" i="20"/>
  <c r="BD3652" i="20"/>
  <c r="BC3652" i="20"/>
  <c r="BC795" i="20"/>
  <c r="BD795" i="20"/>
  <c r="BC1603" i="20"/>
  <c r="BD1603" i="20"/>
  <c r="BC2512" i="20"/>
  <c r="BD2512" i="20"/>
  <c r="BC1574" i="20"/>
  <c r="BD1574" i="20"/>
  <c r="BC1529" i="20"/>
  <c r="BD1529" i="20"/>
  <c r="BC1108" i="20"/>
  <c r="BD1108" i="20"/>
  <c r="BC289" i="20"/>
  <c r="BD289" i="20"/>
  <c r="BC362" i="20"/>
  <c r="BD362" i="20"/>
  <c r="BC277" i="20"/>
  <c r="BD277" i="20"/>
  <c r="BC281" i="20"/>
  <c r="BD281" i="20"/>
  <c r="BC297" i="20"/>
  <c r="BD297" i="20"/>
  <c r="BC365" i="20"/>
  <c r="BD365" i="20"/>
  <c r="BC398" i="20"/>
  <c r="BD398" i="20"/>
  <c r="BC402" i="20"/>
  <c r="BD402" i="20"/>
  <c r="BC366" i="20"/>
  <c r="BD366" i="20"/>
  <c r="BC285" i="20"/>
  <c r="BD285" i="20"/>
  <c r="BC293" i="20"/>
  <c r="BD293" i="20"/>
  <c r="BC315" i="20"/>
  <c r="BD315" i="20"/>
  <c r="BC804" i="20"/>
  <c r="BD804" i="20"/>
  <c r="BD3751" i="20"/>
  <c r="BC3751" i="20"/>
  <c r="BC2086" i="20"/>
  <c r="BD2086" i="20"/>
  <c r="BC1418" i="20"/>
  <c r="BD1418" i="20"/>
  <c r="BD3634" i="20"/>
  <c r="BC3634" i="20"/>
  <c r="BD3666" i="20"/>
  <c r="BC3666" i="20"/>
  <c r="BD197" i="20"/>
  <c r="BC197" i="20"/>
  <c r="BC1984" i="20"/>
  <c r="BD1984" i="20"/>
  <c r="BD3908" i="20"/>
  <c r="BC3908" i="20"/>
  <c r="BC1415" i="20"/>
  <c r="BD1415" i="20"/>
  <c r="BD3670" i="20"/>
  <c r="BC3670" i="20"/>
  <c r="BC2009" i="20"/>
  <c r="BD2009" i="20"/>
  <c r="BC1035" i="20"/>
  <c r="BD1035" i="20"/>
  <c r="BD3601" i="20"/>
  <c r="BC3601" i="20"/>
  <c r="BD3656" i="20"/>
  <c r="BC3656" i="20"/>
  <c r="BC2007" i="20"/>
  <c r="BD2007" i="20"/>
  <c r="BC1339" i="20"/>
  <c r="BD1339" i="20"/>
  <c r="BC1973" i="20"/>
  <c r="BD1973" i="20"/>
  <c r="BC1976" i="20"/>
  <c r="BD1976" i="20"/>
  <c r="BD3676" i="20"/>
  <c r="BC3676" i="20"/>
  <c r="BC2481" i="20"/>
  <c r="BD2481" i="20"/>
  <c r="BC1110" i="20"/>
  <c r="BD1110" i="20"/>
  <c r="BC1537" i="20"/>
  <c r="BD1537" i="20"/>
  <c r="BC2060" i="20"/>
  <c r="BD2060" i="20"/>
  <c r="BC2506" i="20"/>
  <c r="BD2506" i="20"/>
  <c r="BC1526" i="20"/>
  <c r="BD1526" i="20"/>
  <c r="BC1996" i="20"/>
  <c r="BD1996" i="20"/>
  <c r="BD148" i="20"/>
  <c r="BC148" i="20"/>
  <c r="BC23" i="20"/>
  <c r="BD23" i="20"/>
  <c r="BC2486" i="20"/>
  <c r="BD2486" i="20"/>
  <c r="BC1506" i="20"/>
  <c r="BD1506" i="20"/>
  <c r="BC787" i="20"/>
  <c r="BD787" i="20"/>
  <c r="BD3868" i="20"/>
  <c r="BC3868" i="20"/>
  <c r="BC1556" i="20"/>
  <c r="BD1556" i="20"/>
  <c r="BC1610" i="20"/>
  <c r="BD1610" i="20"/>
  <c r="BD3845" i="20"/>
  <c r="BC3845" i="20"/>
  <c r="BD155" i="20"/>
  <c r="BC155" i="20"/>
  <c r="BC984" i="20"/>
  <c r="BD984" i="20"/>
  <c r="BC1519" i="20"/>
  <c r="BD1519" i="20"/>
  <c r="BC1176" i="20"/>
  <c r="BD1176" i="20"/>
  <c r="BD3599" i="20"/>
  <c r="BC3599" i="20"/>
  <c r="BC1950" i="20"/>
  <c r="BD1950" i="20"/>
  <c r="BC1020" i="20"/>
  <c r="BD1020" i="20"/>
  <c r="BC1989" i="20"/>
  <c r="BD1989" i="20"/>
  <c r="BC1401" i="20"/>
  <c r="BD1401" i="20"/>
  <c r="BD3501" i="20"/>
  <c r="BC3501" i="20"/>
  <c r="BD3876" i="20"/>
  <c r="BC3876" i="20"/>
  <c r="BC1399" i="20"/>
  <c r="BD1399" i="20"/>
  <c r="BD3694" i="20"/>
  <c r="BC3694" i="20"/>
  <c r="BC2033" i="20"/>
  <c r="BD2033" i="20"/>
  <c r="BC1357" i="20"/>
  <c r="BD1357" i="20"/>
  <c r="BD3593" i="20"/>
  <c r="BC3593" i="20"/>
  <c r="BD3616" i="20"/>
  <c r="BC3616" i="20"/>
  <c r="BC1967" i="20"/>
  <c r="BD1967" i="20"/>
  <c r="BC1005" i="20"/>
  <c r="BD1005" i="20"/>
  <c r="BC1385" i="20"/>
  <c r="BD1385" i="20"/>
  <c r="BC2088" i="20"/>
  <c r="BD2088" i="20"/>
  <c r="BD3828" i="20"/>
  <c r="BC3828" i="20"/>
  <c r="BC1033" i="20"/>
  <c r="BD1033" i="20"/>
  <c r="BC2473" i="20"/>
  <c r="BD2473" i="20"/>
  <c r="BC1102" i="20"/>
  <c r="BD1102" i="20"/>
  <c r="BC2480" i="20"/>
  <c r="BD2480" i="20"/>
  <c r="BC2499" i="20"/>
  <c r="BD2499" i="20"/>
  <c r="BC1497" i="20"/>
  <c r="BD1497" i="20"/>
  <c r="BC1076" i="20"/>
  <c r="BD1076" i="20"/>
  <c r="BC2292" i="20"/>
  <c r="BD2292" i="20"/>
  <c r="BC2714" i="20"/>
  <c r="BD2714" i="20"/>
  <c r="BC383" i="20"/>
  <c r="BD383" i="20"/>
  <c r="BD911" i="20"/>
  <c r="BC911" i="20"/>
  <c r="BD3849" i="20"/>
  <c r="BC3849" i="20"/>
  <c r="BD1203" i="20"/>
  <c r="BC1203" i="20"/>
  <c r="BD3830" i="20"/>
  <c r="BC3830" i="20"/>
  <c r="BC2349" i="20"/>
  <c r="BD2349" i="20"/>
  <c r="BD954" i="20"/>
  <c r="BC954" i="20"/>
  <c r="BD3891" i="20"/>
  <c r="BC3891" i="20"/>
  <c r="BC2986" i="20"/>
  <c r="BD2986" i="20"/>
  <c r="BC2678" i="20"/>
  <c r="BD2678" i="20"/>
  <c r="BC2227" i="20"/>
  <c r="BD2227" i="20"/>
  <c r="BC380" i="20"/>
  <c r="BD380" i="20"/>
  <c r="BC2772" i="20"/>
  <c r="BD2772" i="20"/>
  <c r="BC3005" i="20"/>
  <c r="BD3005" i="20"/>
  <c r="BC2813" i="20"/>
  <c r="BD2813" i="20"/>
  <c r="BC2617" i="20"/>
  <c r="BD2617" i="20"/>
  <c r="BC2568" i="20"/>
  <c r="BD2568" i="20"/>
  <c r="BC2844" i="20"/>
  <c r="BD2844" i="20"/>
  <c r="BC2306" i="20"/>
  <c r="BD2306" i="20"/>
  <c r="BC255" i="20"/>
  <c r="BD255" i="20"/>
  <c r="BC2736" i="20"/>
  <c r="BD2736" i="20"/>
  <c r="BC3003" i="20"/>
  <c r="BD3003" i="20"/>
  <c r="BC2875" i="20"/>
  <c r="BD2875" i="20"/>
  <c r="BC2570" i="20"/>
  <c r="BD2570" i="20"/>
  <c r="BC2176" i="20"/>
  <c r="BD2176" i="20"/>
  <c r="BC2365" i="20"/>
  <c r="BD2365" i="20"/>
  <c r="BD3779" i="20"/>
  <c r="BC3779" i="20"/>
  <c r="BD3886" i="20"/>
  <c r="BC3886" i="20"/>
  <c r="BC2383" i="20"/>
  <c r="BD2383" i="20"/>
  <c r="BC2283" i="20"/>
  <c r="BD2283" i="20"/>
  <c r="BD923" i="20"/>
  <c r="BC923" i="20"/>
  <c r="BC1485" i="20"/>
  <c r="BD1485" i="20"/>
  <c r="BD3775" i="20"/>
  <c r="BC3775" i="20"/>
  <c r="BD945" i="20"/>
  <c r="BC945" i="20"/>
  <c r="BC247" i="20"/>
  <c r="BD247" i="20"/>
  <c r="BC2898" i="20"/>
  <c r="BD2898" i="20"/>
  <c r="BC2573" i="20"/>
  <c r="BD2573" i="20"/>
  <c r="BC2223" i="20"/>
  <c r="BD2223" i="20"/>
  <c r="BC2655" i="20"/>
  <c r="BD2655" i="20"/>
  <c r="BC2857" i="20"/>
  <c r="BD2857" i="20"/>
  <c r="BC2793" i="20"/>
  <c r="BD2793" i="20"/>
  <c r="BC2916" i="20"/>
  <c r="BD2916" i="20"/>
  <c r="BC2517" i="20"/>
  <c r="BD2517" i="20"/>
  <c r="BC2583" i="20"/>
  <c r="BD2583" i="20"/>
  <c r="BC2903" i="20"/>
  <c r="BD2903" i="20"/>
  <c r="BC2682" i="20"/>
  <c r="BD2682" i="20"/>
  <c r="BC2308" i="20"/>
  <c r="BD2308" i="20"/>
  <c r="BC2379" i="20"/>
  <c r="BD2379" i="20"/>
  <c r="BC1619" i="20"/>
  <c r="BD1619" i="20"/>
  <c r="BC2660" i="20"/>
  <c r="BD2660" i="20"/>
  <c r="BC1473" i="20"/>
  <c r="BD1473" i="20"/>
  <c r="BC246" i="20"/>
  <c r="BD246" i="20"/>
  <c r="BD3901" i="20"/>
  <c r="BC3901" i="20"/>
  <c r="BC2403" i="20"/>
  <c r="BD2403" i="20"/>
  <c r="BC2321" i="20"/>
  <c r="BD2321" i="20"/>
  <c r="BC2289" i="20"/>
  <c r="BD2289" i="20"/>
  <c r="BD1210" i="20"/>
  <c r="BC1210" i="20"/>
  <c r="BD931" i="20"/>
  <c r="BC931" i="20"/>
  <c r="BD3792" i="20"/>
  <c r="BC3792" i="20"/>
  <c r="BC1470" i="20"/>
  <c r="BD1470" i="20"/>
  <c r="BD1229" i="20"/>
  <c r="BC1229" i="20"/>
  <c r="BD3919" i="20"/>
  <c r="BC3919" i="20"/>
  <c r="BC2700" i="20"/>
  <c r="BD2700" i="20"/>
  <c r="BD1204" i="20"/>
  <c r="BC1204" i="20"/>
  <c r="BD889" i="20"/>
  <c r="BC889" i="20"/>
  <c r="BC2723" i="20"/>
  <c r="BD2723" i="20"/>
  <c r="BC2938" i="20"/>
  <c r="BD2938" i="20"/>
  <c r="BC2830" i="20"/>
  <c r="BD2830" i="20"/>
  <c r="BC2646" i="20"/>
  <c r="BD2646" i="20"/>
  <c r="BC2685" i="20"/>
  <c r="BD2685" i="20"/>
  <c r="BC2398" i="20"/>
  <c r="BD2398" i="20"/>
  <c r="BC2270" i="20"/>
  <c r="BD2270" i="20"/>
  <c r="BC2187" i="20"/>
  <c r="BD2187" i="20"/>
  <c r="BC2720" i="20"/>
  <c r="BD2720" i="20"/>
  <c r="BC2703" i="20"/>
  <c r="BD2703" i="20"/>
  <c r="BC2997" i="20"/>
  <c r="BD2997" i="20"/>
  <c r="BC2933" i="20"/>
  <c r="BD2933" i="20"/>
  <c r="BC2869" i="20"/>
  <c r="BD2869" i="20"/>
  <c r="BC2802" i="20"/>
  <c r="BD2802" i="20"/>
  <c r="BC2546" i="20"/>
  <c r="BD2546" i="20"/>
  <c r="BC2202" i="20"/>
  <c r="BD2202" i="20"/>
  <c r="BC2892" i="20"/>
  <c r="BD2892" i="20"/>
  <c r="BC2638" i="20"/>
  <c r="BD2638" i="20"/>
  <c r="BC2402" i="20"/>
  <c r="BD2402" i="20"/>
  <c r="BC2185" i="20"/>
  <c r="BD2185" i="20"/>
  <c r="BC2764" i="20"/>
  <c r="BD2764" i="20"/>
  <c r="BC2759" i="20"/>
  <c r="BD2759" i="20"/>
  <c r="BC3011" i="20"/>
  <c r="BD3011" i="20"/>
  <c r="BC2947" i="20"/>
  <c r="BD2947" i="20"/>
  <c r="BC2883" i="20"/>
  <c r="BD2883" i="20"/>
  <c r="BC2819" i="20"/>
  <c r="BD2819" i="20"/>
  <c r="BC2602" i="20"/>
  <c r="BD2602" i="20"/>
  <c r="BC2593" i="20"/>
  <c r="BD2593" i="20"/>
  <c r="BC2300" i="20"/>
  <c r="BD2300" i="20"/>
  <c r="BC2200" i="20"/>
  <c r="BD2200" i="20"/>
  <c r="BC1490" i="20"/>
  <c r="BD1490" i="20"/>
  <c r="BD972" i="20"/>
  <c r="BC972" i="20"/>
  <c r="BC257" i="20"/>
  <c r="BD257" i="20"/>
  <c r="BD3881" i="20"/>
  <c r="BC3881" i="20"/>
  <c r="BC2375" i="20"/>
  <c r="BD2375" i="20"/>
  <c r="BC2343" i="20"/>
  <c r="BD2343" i="20"/>
  <c r="BC2311" i="20"/>
  <c r="BD2311" i="20"/>
  <c r="BC2279" i="20"/>
  <c r="BD2279" i="20"/>
  <c r="BC2247" i="20"/>
  <c r="BD2247" i="20"/>
  <c r="BD1623" i="20"/>
  <c r="BC1623" i="20"/>
  <c r="BD939" i="20"/>
  <c r="BC939" i="20"/>
  <c r="BC1469" i="20"/>
  <c r="BD1469" i="20"/>
  <c r="BD946" i="20"/>
  <c r="BC946" i="20"/>
  <c r="BD3895" i="20"/>
  <c r="BC3895" i="20"/>
  <c r="BD1236" i="20"/>
  <c r="BC1236" i="20"/>
  <c r="BD897" i="20"/>
  <c r="BC897" i="20"/>
  <c r="BC2776" i="20"/>
  <c r="BD2776" i="20"/>
  <c r="BC3010" i="20"/>
  <c r="BD3010" i="20"/>
  <c r="BC2882" i="20"/>
  <c r="BD2882" i="20"/>
  <c r="BC2758" i="20"/>
  <c r="BD2758" i="20"/>
  <c r="BC2797" i="20"/>
  <c r="BD2797" i="20"/>
  <c r="BC2541" i="20"/>
  <c r="BD2541" i="20"/>
  <c r="BC2326" i="20"/>
  <c r="BD2326" i="20"/>
  <c r="BC2215" i="20"/>
  <c r="BD2215" i="20"/>
  <c r="BC2788" i="20"/>
  <c r="BD2788" i="20"/>
  <c r="BC2751" i="20"/>
  <c r="BD2751" i="20"/>
  <c r="BC3009" i="20"/>
  <c r="BD3009" i="20"/>
  <c r="BC2945" i="20"/>
  <c r="BD2945" i="20"/>
  <c r="BC2881" i="20"/>
  <c r="BD2881" i="20"/>
  <c r="BC2817" i="20"/>
  <c r="BD2817" i="20"/>
  <c r="BC2594" i="20"/>
  <c r="BD2594" i="20"/>
  <c r="BC2633" i="20"/>
  <c r="BD2633" i="20"/>
  <c r="BC2256" i="20"/>
  <c r="BD2256" i="20"/>
  <c r="BC2536" i="20"/>
  <c r="BD2536" i="20"/>
  <c r="BC2964" i="20"/>
  <c r="BD2964" i="20"/>
  <c r="BC2836" i="20"/>
  <c r="BD2836" i="20"/>
  <c r="BC2709" i="20"/>
  <c r="BD2709" i="20"/>
  <c r="BC2193" i="20"/>
  <c r="BD2193" i="20"/>
  <c r="BC1618" i="20"/>
  <c r="BD1618" i="20"/>
  <c r="BC2640" i="20"/>
  <c r="BD2640" i="20"/>
  <c r="BC2679" i="20"/>
  <c r="BD2679" i="20"/>
  <c r="BC2991" i="20"/>
  <c r="BD2991" i="20"/>
  <c r="BC2927" i="20"/>
  <c r="BD2927" i="20"/>
  <c r="BC2863" i="20"/>
  <c r="BD2863" i="20"/>
  <c r="BC2778" i="20"/>
  <c r="BD2778" i="20"/>
  <c r="BC2522" i="20"/>
  <c r="BD2522" i="20"/>
  <c r="BC2388" i="20"/>
  <c r="BD2388" i="20"/>
  <c r="BC2260" i="20"/>
  <c r="BD2260" i="20"/>
  <c r="BC2180" i="20"/>
  <c r="BD2180" i="20"/>
  <c r="BC267" i="20"/>
  <c r="BD267" i="20"/>
  <c r="BD3903" i="20"/>
  <c r="BC3903" i="20"/>
  <c r="BD3783" i="20"/>
  <c r="BC3783" i="20"/>
  <c r="BD1208" i="20"/>
  <c r="BC1208" i="20"/>
  <c r="BD957" i="20"/>
  <c r="BC957" i="20"/>
  <c r="BD925" i="20"/>
  <c r="BC925" i="20"/>
  <c r="BD893" i="20"/>
  <c r="BC893" i="20"/>
  <c r="BD3834" i="20"/>
  <c r="BC3834" i="20"/>
  <c r="BD956" i="20"/>
  <c r="BC956" i="20"/>
  <c r="BD892" i="20"/>
  <c r="BC892" i="20"/>
  <c r="BD3877" i="20"/>
  <c r="BC3877" i="20"/>
  <c r="BD1190" i="20"/>
  <c r="BC1190" i="20"/>
  <c r="BD927" i="20"/>
  <c r="BC927" i="20"/>
  <c r="BD3820" i="20"/>
  <c r="BC3820" i="20"/>
  <c r="BD1205" i="20"/>
  <c r="BC1205" i="20"/>
  <c r="BD934" i="20"/>
  <c r="BC934" i="20"/>
  <c r="BD1207" i="20"/>
  <c r="BC1207" i="20"/>
  <c r="BD952" i="20"/>
  <c r="BC952" i="20"/>
  <c r="BD920" i="20"/>
  <c r="BC920" i="20"/>
  <c r="BD888" i="20"/>
  <c r="BC888" i="20"/>
  <c r="BD3840" i="20"/>
  <c r="BC3840" i="20"/>
  <c r="BD3800" i="20"/>
  <c r="BC3800" i="20"/>
  <c r="BD1225" i="20"/>
  <c r="BC1225" i="20"/>
  <c r="BD1193" i="20"/>
  <c r="BC1193" i="20"/>
  <c r="BD1187" i="20"/>
  <c r="BC1187" i="20"/>
  <c r="BD916" i="20"/>
  <c r="BC916" i="20"/>
  <c r="BD1198" i="20"/>
  <c r="BC1198" i="20"/>
  <c r="BD919" i="20"/>
  <c r="BC919" i="20"/>
  <c r="BD1213" i="20"/>
  <c r="BC1213" i="20"/>
  <c r="BD918" i="20"/>
  <c r="BC918" i="20"/>
  <c r="BC2409" i="20"/>
  <c r="BD2409" i="20"/>
  <c r="BC2393" i="20"/>
  <c r="BD2393" i="20"/>
  <c r="BC2377" i="20"/>
  <c r="BD2377" i="20"/>
  <c r="BC241" i="20"/>
  <c r="BD241" i="20"/>
  <c r="BD3803" i="20"/>
  <c r="BC3803" i="20"/>
  <c r="BC2740" i="20"/>
  <c r="BD2740" i="20"/>
  <c r="BC243" i="20"/>
  <c r="BD243" i="20"/>
  <c r="BC2712" i="20"/>
  <c r="BD2712" i="20"/>
  <c r="BC2544" i="20"/>
  <c r="BD2544" i="20"/>
  <c r="BC2707" i="20"/>
  <c r="BD2707" i="20"/>
  <c r="BC2579" i="20"/>
  <c r="BD2579" i="20"/>
  <c r="BC2998" i="20"/>
  <c r="BD2998" i="20"/>
  <c r="BC2966" i="20"/>
  <c r="BD2966" i="20"/>
  <c r="BC2934" i="20"/>
  <c r="BD2934" i="20"/>
  <c r="BC2902" i="20"/>
  <c r="BD2902" i="20"/>
  <c r="BC2870" i="20"/>
  <c r="BD2870" i="20"/>
  <c r="BC2838" i="20"/>
  <c r="BD2838" i="20"/>
  <c r="BC2360" i="20"/>
  <c r="BD2360" i="20"/>
  <c r="BC2296" i="20"/>
  <c r="BD2296" i="20"/>
  <c r="BC2232" i="20"/>
  <c r="BD2232" i="20"/>
  <c r="BC2198" i="20"/>
  <c r="BD2198" i="20"/>
  <c r="BC2166" i="20"/>
  <c r="BD2166" i="20"/>
  <c r="BC262" i="20"/>
  <c r="BD262" i="20"/>
  <c r="BC2664" i="20"/>
  <c r="BD2664" i="20"/>
  <c r="BC2520" i="20"/>
  <c r="BD2520" i="20"/>
  <c r="BC2683" i="20"/>
  <c r="BD2683" i="20"/>
  <c r="BC2555" i="20"/>
  <c r="BD2555" i="20"/>
  <c r="BC2992" i="20"/>
  <c r="BD2992" i="20"/>
  <c r="BC2960" i="20"/>
  <c r="BD2960" i="20"/>
  <c r="BC2928" i="20"/>
  <c r="BD2928" i="20"/>
  <c r="BC2896" i="20"/>
  <c r="BD2896" i="20"/>
  <c r="BC2864" i="20"/>
  <c r="BD2864" i="20"/>
  <c r="BC2832" i="20"/>
  <c r="BD2832" i="20"/>
  <c r="BC2782" i="20"/>
  <c r="BD2782" i="20"/>
  <c r="BC2654" i="20"/>
  <c r="BD2654" i="20"/>
  <c r="BC2526" i="20"/>
  <c r="BD2526" i="20"/>
  <c r="BC2693" i="20"/>
  <c r="BD2693" i="20"/>
  <c r="BC2565" i="20"/>
  <c r="BD2565" i="20"/>
  <c r="BC2378" i="20"/>
  <c r="BD2378" i="20"/>
  <c r="BC2314" i="20"/>
  <c r="BD2314" i="20"/>
  <c r="BC2250" i="20"/>
  <c r="BD2250" i="20"/>
  <c r="BC2205" i="20"/>
  <c r="BD2205" i="20"/>
  <c r="BC2173" i="20"/>
  <c r="BD2173" i="20"/>
  <c r="BC1486" i="20"/>
  <c r="BD1486" i="20"/>
  <c r="BC2641" i="20"/>
  <c r="BD2641" i="20"/>
  <c r="BC2513" i="20"/>
  <c r="BD2513" i="20"/>
  <c r="BC2615" i="20"/>
  <c r="BD2615" i="20"/>
  <c r="BC2586" i="20"/>
  <c r="BD2586" i="20"/>
  <c r="BC2164" i="20"/>
  <c r="BD2164" i="20"/>
  <c r="BD3815" i="20"/>
  <c r="BC3815" i="20"/>
  <c r="BD949" i="20"/>
  <c r="BC949" i="20"/>
  <c r="BC2800" i="20"/>
  <c r="BD2800" i="20"/>
  <c r="BC2750" i="20"/>
  <c r="BD2750" i="20"/>
  <c r="BC2661" i="20"/>
  <c r="BD2661" i="20"/>
  <c r="BC2213" i="20"/>
  <c r="BD2213" i="20"/>
  <c r="BC2737" i="20"/>
  <c r="BD2737" i="20"/>
  <c r="BC2387" i="20"/>
  <c r="BD2387" i="20"/>
  <c r="BC2313" i="20"/>
  <c r="BD2313" i="20"/>
  <c r="BC2249" i="20"/>
  <c r="BD2249" i="20"/>
  <c r="BC385" i="20"/>
  <c r="BD385" i="20"/>
  <c r="BC2595" i="20"/>
  <c r="BD2595" i="20"/>
  <c r="BC2814" i="20"/>
  <c r="BD2814" i="20"/>
  <c r="BC2582" i="20"/>
  <c r="BD2582" i="20"/>
  <c r="BC2621" i="20"/>
  <c r="BD2621" i="20"/>
  <c r="BC2366" i="20"/>
  <c r="BD2366" i="20"/>
  <c r="BC2238" i="20"/>
  <c r="BD2238" i="20"/>
  <c r="BC2171" i="20"/>
  <c r="BD2171" i="20"/>
  <c r="BC266" i="20"/>
  <c r="BD266" i="20"/>
  <c r="BC2604" i="20"/>
  <c r="BD2604" i="20"/>
  <c r="BC2639" i="20"/>
  <c r="BD2639" i="20"/>
  <c r="BC2981" i="20"/>
  <c r="BD2981" i="20"/>
  <c r="BC2917" i="20"/>
  <c r="BD2917" i="20"/>
  <c r="BC2853" i="20"/>
  <c r="BD2853" i="20"/>
  <c r="BC2738" i="20"/>
  <c r="BD2738" i="20"/>
  <c r="BC2777" i="20"/>
  <c r="BD2777" i="20"/>
  <c r="BC2368" i="20"/>
  <c r="BD2368" i="20"/>
  <c r="BC2170" i="20"/>
  <c r="BD2170" i="20"/>
  <c r="BC2667" i="20"/>
  <c r="BD2667" i="20"/>
  <c r="BC2860" i="20"/>
  <c r="BD2860" i="20"/>
  <c r="BC2549" i="20"/>
  <c r="BD2549" i="20"/>
  <c r="BC2695" i="20"/>
  <c r="BD2695" i="20"/>
  <c r="BC2931" i="20"/>
  <c r="BD2931" i="20"/>
  <c r="BC2794" i="20"/>
  <c r="BD2794" i="20"/>
  <c r="BC2332" i="20"/>
  <c r="BD2332" i="20"/>
  <c r="BC2184" i="20"/>
  <c r="BD2184" i="20"/>
  <c r="BD3878" i="20"/>
  <c r="BC3878" i="20"/>
  <c r="BC242" i="20"/>
  <c r="BD242" i="20"/>
  <c r="BD3869" i="20"/>
  <c r="BC3869" i="20"/>
  <c r="BC2351" i="20"/>
  <c r="BD2351" i="20"/>
  <c r="BC2287" i="20"/>
  <c r="BD2287" i="20"/>
  <c r="BD1238" i="20"/>
  <c r="BC1238" i="20"/>
  <c r="BD3823" i="20"/>
  <c r="BC3823" i="20"/>
  <c r="BD973" i="20"/>
  <c r="BC973" i="20"/>
  <c r="BC2978" i="20"/>
  <c r="BD2978" i="20"/>
  <c r="BC2810" i="20"/>
  <c r="BD2810" i="20"/>
  <c r="BC2605" i="20"/>
  <c r="BD2605" i="20"/>
  <c r="BC2230" i="20"/>
  <c r="BD2230" i="20"/>
  <c r="BC2688" i="20"/>
  <c r="BD2688" i="20"/>
  <c r="BC2993" i="20"/>
  <c r="BD2993" i="20"/>
  <c r="BC2833" i="20"/>
  <c r="BD2833" i="20"/>
  <c r="BC2697" i="20"/>
  <c r="BD2697" i="20"/>
  <c r="BC1472" i="20"/>
  <c r="BD1472" i="20"/>
  <c r="BC2580" i="20"/>
  <c r="BD2580" i="20"/>
  <c r="BC3007" i="20"/>
  <c r="BD3007" i="20"/>
  <c r="BC2911" i="20"/>
  <c r="BD2911" i="20"/>
  <c r="BC2753" i="20"/>
  <c r="BD2753" i="20"/>
  <c r="BC2356" i="20"/>
  <c r="BD2356" i="20"/>
  <c r="BD3847" i="20"/>
  <c r="BC3847" i="20"/>
  <c r="BD917" i="20"/>
  <c r="BC917" i="20"/>
  <c r="BD940" i="20"/>
  <c r="BC940" i="20"/>
  <c r="BD1206" i="20"/>
  <c r="BC1206" i="20"/>
  <c r="BD1197" i="20"/>
  <c r="BC1197" i="20"/>
  <c r="BD880" i="20"/>
  <c r="BC880" i="20"/>
  <c r="BD3929" i="20"/>
  <c r="BC3929" i="20"/>
  <c r="BD394" i="20"/>
  <c r="BC394" i="20"/>
  <c r="BD932" i="20"/>
  <c r="BC932" i="20"/>
  <c r="BD3909" i="20"/>
  <c r="BC3909" i="20"/>
  <c r="BD942" i="20"/>
  <c r="BC942" i="20"/>
  <c r="BC2405" i="20"/>
  <c r="BD2405" i="20"/>
  <c r="BD1234" i="20"/>
  <c r="BC1234" i="20"/>
  <c r="BD3811" i="20"/>
  <c r="BC3811" i="20"/>
  <c r="BC2648" i="20"/>
  <c r="BD2648" i="20"/>
  <c r="BC2611" i="20"/>
  <c r="BD2611" i="20"/>
  <c r="BC2958" i="20"/>
  <c r="BD2958" i="20"/>
  <c r="BC2878" i="20"/>
  <c r="BD2878" i="20"/>
  <c r="BC2408" i="20"/>
  <c r="BD2408" i="20"/>
  <c r="BC2248" i="20"/>
  <c r="BD2248" i="20"/>
  <c r="BC2158" i="20"/>
  <c r="BD2158" i="20"/>
  <c r="BC2728" i="20"/>
  <c r="BD2728" i="20"/>
  <c r="BC2651" i="20"/>
  <c r="BD2651" i="20"/>
  <c r="BC2984" i="20"/>
  <c r="BD2984" i="20"/>
  <c r="BC2904" i="20"/>
  <c r="BD2904" i="20"/>
  <c r="BC2840" i="20"/>
  <c r="BD2840" i="20"/>
  <c r="BC2622" i="20"/>
  <c r="BD2622" i="20"/>
  <c r="BC2533" i="20"/>
  <c r="BD2533" i="20"/>
  <c r="BC2234" i="20"/>
  <c r="BD2234" i="20"/>
  <c r="BC2609" i="20"/>
  <c r="BD2609" i="20"/>
  <c r="BC390" i="20"/>
  <c r="BD390" i="20"/>
  <c r="BC2325" i="20"/>
  <c r="BD2325" i="20"/>
  <c r="BD1194" i="20"/>
  <c r="BC1194" i="20"/>
  <c r="BD1237" i="20"/>
  <c r="BC1237" i="20"/>
  <c r="BD3839" i="20"/>
  <c r="BC3839" i="20"/>
  <c r="BC2787" i="20"/>
  <c r="BD2787" i="20"/>
  <c r="BC2954" i="20"/>
  <c r="BD2954" i="20"/>
  <c r="BC2822" i="20"/>
  <c r="BD2822" i="20"/>
  <c r="BC2614" i="20"/>
  <c r="BD2614" i="20"/>
  <c r="BC2653" i="20"/>
  <c r="BD2653" i="20"/>
  <c r="BC2382" i="20"/>
  <c r="BD2382" i="20"/>
  <c r="BC2254" i="20"/>
  <c r="BD2254" i="20"/>
  <c r="BC2179" i="20"/>
  <c r="BD2179" i="20"/>
  <c r="BC1460" i="20"/>
  <c r="BD1460" i="20"/>
  <c r="BC2656" i="20"/>
  <c r="BD2656" i="20"/>
  <c r="BC2671" i="20"/>
  <c r="BD2671" i="20"/>
  <c r="BC2989" i="20"/>
  <c r="BD2989" i="20"/>
  <c r="BC2925" i="20"/>
  <c r="BD2925" i="20"/>
  <c r="BC2861" i="20"/>
  <c r="BD2861" i="20"/>
  <c r="BC2770" i="20"/>
  <c r="BD2770" i="20"/>
  <c r="BC2514" i="20"/>
  <c r="BD2514" i="20"/>
  <c r="BC2569" i="20"/>
  <c r="BD2569" i="20"/>
  <c r="BC2218" i="20"/>
  <c r="BD2218" i="20"/>
  <c r="BC2752" i="20"/>
  <c r="BD2752" i="20"/>
  <c r="BC3004" i="20"/>
  <c r="BD3004" i="20"/>
  <c r="BC2876" i="20"/>
  <c r="BD2876" i="20"/>
  <c r="BC2574" i="20"/>
  <c r="BD2574" i="20"/>
  <c r="BC2370" i="20"/>
  <c r="BD2370" i="20"/>
  <c r="BC2169" i="20"/>
  <c r="BD2169" i="20"/>
  <c r="BC370" i="20"/>
  <c r="BD370" i="20"/>
  <c r="BC2796" i="20"/>
  <c r="BD2796" i="20"/>
  <c r="BC2791" i="20"/>
  <c r="BD2791" i="20"/>
  <c r="BC2535" i="20"/>
  <c r="BD2535" i="20"/>
  <c r="BC2955" i="20"/>
  <c r="BD2955" i="20"/>
  <c r="BC2891" i="20"/>
  <c r="BD2891" i="20"/>
  <c r="BC2827" i="20"/>
  <c r="BD2827" i="20"/>
  <c r="BC2634" i="20"/>
  <c r="BD2634" i="20"/>
  <c r="BC2529" i="20"/>
  <c r="BD2529" i="20"/>
  <c r="BC2348" i="20"/>
  <c r="BD2348" i="20"/>
  <c r="BC2224" i="20"/>
  <c r="BD2224" i="20"/>
  <c r="BC2160" i="20"/>
  <c r="BD2160" i="20"/>
  <c r="BC1464" i="20"/>
  <c r="BD1464" i="20"/>
  <c r="BD3874" i="20"/>
  <c r="BC3874" i="20"/>
  <c r="BC1489" i="20"/>
  <c r="BD1489" i="20"/>
  <c r="BC2395" i="20"/>
  <c r="BD2395" i="20"/>
  <c r="BC2301" i="20"/>
  <c r="BD2301" i="20"/>
  <c r="BD947" i="20"/>
  <c r="BC947" i="20"/>
  <c r="BC1461" i="20"/>
  <c r="BD1461" i="20"/>
  <c r="BC244" i="20"/>
  <c r="BD244" i="20"/>
  <c r="BD3859" i="20"/>
  <c r="BC3859" i="20"/>
  <c r="BD1220" i="20"/>
  <c r="BC1220" i="20"/>
  <c r="BC1471" i="20"/>
  <c r="BD1471" i="20"/>
  <c r="BC1481" i="20"/>
  <c r="BD1481" i="20"/>
  <c r="BC250" i="20"/>
  <c r="BD250" i="20"/>
  <c r="BC2371" i="20"/>
  <c r="BD2371" i="20"/>
  <c r="BC2339" i="20"/>
  <c r="BD2339" i="20"/>
  <c r="BC2307" i="20"/>
  <c r="BD2307" i="20"/>
  <c r="BC2275" i="20"/>
  <c r="BD2275" i="20"/>
  <c r="BC2243" i="20"/>
  <c r="BD2243" i="20"/>
  <c r="BD891" i="20"/>
  <c r="BC891" i="20"/>
  <c r="BC253" i="20"/>
  <c r="BD253" i="20"/>
  <c r="BD3796" i="20"/>
  <c r="BC3796" i="20"/>
  <c r="BD898" i="20"/>
  <c r="BC898" i="20"/>
  <c r="BD3855" i="20"/>
  <c r="BC3855" i="20"/>
  <c r="BC1621" i="20"/>
  <c r="BD1621" i="20"/>
  <c r="BD913" i="20"/>
  <c r="BC913" i="20"/>
  <c r="BC2691" i="20"/>
  <c r="BD2691" i="20"/>
  <c r="BC2930" i="20"/>
  <c r="BD2930" i="20"/>
  <c r="BC2818" i="20"/>
  <c r="BD2818" i="20"/>
  <c r="BC2598" i="20"/>
  <c r="BD2598" i="20"/>
  <c r="BC2637" i="20"/>
  <c r="BD2637" i="20"/>
  <c r="BC2310" i="20"/>
  <c r="BD2310" i="20"/>
  <c r="BC2207" i="20"/>
  <c r="BD2207" i="20"/>
  <c r="BC1467" i="20"/>
  <c r="BD1467" i="20"/>
  <c r="BC379" i="20"/>
  <c r="BD379" i="20"/>
  <c r="BC2556" i="20"/>
  <c r="BD2556" i="20"/>
  <c r="BC2591" i="20"/>
  <c r="BD2591" i="20"/>
  <c r="BC2969" i="20"/>
  <c r="BD2969" i="20"/>
  <c r="BC2873" i="20"/>
  <c r="BD2873" i="20"/>
  <c r="BC2809" i="20"/>
  <c r="BD2809" i="20"/>
  <c r="BC2562" i="20"/>
  <c r="BD2562" i="20"/>
  <c r="BC2601" i="20"/>
  <c r="BD2601" i="20"/>
  <c r="BC2226" i="20"/>
  <c r="BD2226" i="20"/>
  <c r="BC2763" i="20"/>
  <c r="BD2763" i="20"/>
  <c r="BC2948" i="20"/>
  <c r="BD2948" i="20"/>
  <c r="BC2820" i="20"/>
  <c r="BD2820" i="20"/>
  <c r="BC2645" i="20"/>
  <c r="BD2645" i="20"/>
  <c r="BC2258" i="20"/>
  <c r="BD2258" i="20"/>
  <c r="BC388" i="20"/>
  <c r="BD388" i="20"/>
  <c r="BC2612" i="20"/>
  <c r="BD2612" i="20"/>
  <c r="BC2647" i="20"/>
  <c r="BD2647" i="20"/>
  <c r="BC2983" i="20"/>
  <c r="BD2983" i="20"/>
  <c r="BC2919" i="20"/>
  <c r="BD2919" i="20"/>
  <c r="BC2855" i="20"/>
  <c r="BD2855" i="20"/>
  <c r="BC2746" i="20"/>
  <c r="BD2746" i="20"/>
  <c r="BC2785" i="20"/>
  <c r="BD2785" i="20"/>
  <c r="BC2404" i="20"/>
  <c r="BD2404" i="20"/>
  <c r="BC2276" i="20"/>
  <c r="BD2276" i="20"/>
  <c r="BC2188" i="20"/>
  <c r="BD2188" i="20"/>
  <c r="BC384" i="20"/>
  <c r="BD384" i="20"/>
  <c r="BC2357" i="20"/>
  <c r="BD2357" i="20"/>
  <c r="BC2261" i="20"/>
  <c r="BD2261" i="20"/>
  <c r="BD1188" i="20"/>
  <c r="BC1188" i="20"/>
  <c r="BD3774" i="20"/>
  <c r="BC3774" i="20"/>
  <c r="BD976" i="20"/>
  <c r="BC976" i="20"/>
  <c r="BC265" i="20"/>
  <c r="BD265" i="20"/>
  <c r="BC2329" i="20"/>
  <c r="BD2329" i="20"/>
  <c r="BC2265" i="20"/>
  <c r="BD2265" i="20"/>
  <c r="BD1230" i="20"/>
  <c r="BC1230" i="20"/>
  <c r="BC2155" i="20"/>
  <c r="BD2155" i="20"/>
  <c r="BD938" i="20"/>
  <c r="BC938" i="20"/>
  <c r="BC252" i="20"/>
  <c r="BD252" i="20"/>
  <c r="BD3899" i="20"/>
  <c r="BC3899" i="20"/>
  <c r="BC2676" i="20"/>
  <c r="BD2676" i="20"/>
  <c r="BC2560" i="20"/>
  <c r="BD2560" i="20"/>
  <c r="BC2906" i="20"/>
  <c r="BD2906" i="20"/>
  <c r="BC2766" i="20"/>
  <c r="BD2766" i="20"/>
  <c r="BC2532" i="20"/>
  <c r="BD2532" i="20"/>
  <c r="BC2963" i="20"/>
  <c r="BD2963" i="20"/>
  <c r="BC2835" i="20"/>
  <c r="BD2835" i="20"/>
  <c r="BC2721" i="20"/>
  <c r="BD2721" i="20"/>
  <c r="BC2216" i="20"/>
  <c r="BD2216" i="20"/>
  <c r="BC1458" i="20"/>
  <c r="BD1458" i="20"/>
  <c r="BC389" i="20"/>
  <c r="BD389" i="20"/>
  <c r="BC2335" i="20"/>
  <c r="BD2335" i="20"/>
  <c r="BC2271" i="20"/>
  <c r="BD2271" i="20"/>
  <c r="BD1186" i="20"/>
  <c r="BC1186" i="20"/>
  <c r="BC237" i="20"/>
  <c r="BD237" i="20"/>
  <c r="BD914" i="20"/>
  <c r="BC914" i="20"/>
  <c r="BD1212" i="20"/>
  <c r="BC1212" i="20"/>
  <c r="BC2592" i="20"/>
  <c r="BD2592" i="20"/>
  <c r="BC2694" i="20"/>
  <c r="BD2694" i="20"/>
  <c r="BC2294" i="20"/>
  <c r="BD2294" i="20"/>
  <c r="BC2524" i="20"/>
  <c r="BD2524" i="20"/>
  <c r="BC2961" i="20"/>
  <c r="BD2961" i="20"/>
  <c r="BC2865" i="20"/>
  <c r="BD2865" i="20"/>
  <c r="BC2530" i="20"/>
  <c r="BD2530" i="20"/>
  <c r="BC2320" i="20"/>
  <c r="BD2320" i="20"/>
  <c r="BC2699" i="20"/>
  <c r="BD2699" i="20"/>
  <c r="BC2932" i="20"/>
  <c r="BD2932" i="20"/>
  <c r="BC2798" i="20"/>
  <c r="BD2798" i="20"/>
  <c r="BC2354" i="20"/>
  <c r="BD2354" i="20"/>
  <c r="BD1211" i="20"/>
  <c r="BC1211" i="20"/>
  <c r="BD3781" i="20"/>
  <c r="BC3781" i="20"/>
  <c r="BD1221" i="20"/>
  <c r="BC1221" i="20"/>
  <c r="BD1199" i="20"/>
  <c r="BC1199" i="20"/>
  <c r="BD896" i="20"/>
  <c r="BC896" i="20"/>
  <c r="BD3797" i="20"/>
  <c r="BC3797" i="20"/>
  <c r="BD903" i="20"/>
  <c r="BC903" i="20"/>
  <c r="BD1189" i="20"/>
  <c r="BC1189" i="20"/>
  <c r="BC2413" i="20"/>
  <c r="BD2413" i="20"/>
  <c r="BC2381" i="20"/>
  <c r="BD2381" i="20"/>
  <c r="BC249" i="20"/>
  <c r="BD249" i="20"/>
  <c r="BC251" i="20"/>
  <c r="BD251" i="20"/>
  <c r="BC2576" i="20"/>
  <c r="BD2576" i="20"/>
  <c r="BC2547" i="20"/>
  <c r="BD2547" i="20"/>
  <c r="BC2974" i="20"/>
  <c r="BD2974" i="20"/>
  <c r="BC2926" i="20"/>
  <c r="BD2926" i="20"/>
  <c r="BC2862" i="20"/>
  <c r="BD2862" i="20"/>
  <c r="BC2521" i="20"/>
  <c r="BD2521" i="20"/>
  <c r="BC2344" i="20"/>
  <c r="BD2344" i="20"/>
  <c r="BC2222" i="20"/>
  <c r="BD2222" i="20"/>
  <c r="BC2174" i="20"/>
  <c r="BD2174" i="20"/>
  <c r="BC391" i="20"/>
  <c r="BD391" i="20"/>
  <c r="BC2616" i="20"/>
  <c r="BD2616" i="20"/>
  <c r="BC2715" i="20"/>
  <c r="BD2715" i="20"/>
  <c r="BC3000" i="20"/>
  <c r="BD3000" i="20"/>
  <c r="BC2936" i="20"/>
  <c r="BD2936" i="20"/>
  <c r="BC2872" i="20"/>
  <c r="BD2872" i="20"/>
  <c r="BC2686" i="20"/>
  <c r="BD2686" i="20"/>
  <c r="BC2597" i="20"/>
  <c r="BD2597" i="20"/>
  <c r="BC2266" i="20"/>
  <c r="BD2266" i="20"/>
  <c r="BC1483" i="20"/>
  <c r="BD1483" i="20"/>
  <c r="BD3761" i="20"/>
  <c r="BC3761" i="20"/>
  <c r="BC1964" i="20"/>
  <c r="BD1964" i="20"/>
  <c r="BD3627" i="20"/>
  <c r="BC3627" i="20"/>
  <c r="BC2490" i="20"/>
  <c r="BD2490" i="20"/>
  <c r="BC1532" i="20"/>
  <c r="BD1532" i="20"/>
  <c r="BC1067" i="20"/>
  <c r="BD1067" i="20"/>
  <c r="BC1591" i="20"/>
  <c r="BD1591" i="20"/>
  <c r="BC1594" i="20"/>
  <c r="BD1594" i="20"/>
  <c r="BC1165" i="20"/>
  <c r="BD1165" i="20"/>
  <c r="BC2495" i="20"/>
  <c r="BD2495" i="20"/>
  <c r="BC2122" i="20"/>
  <c r="BD2122" i="20"/>
  <c r="BC775" i="20"/>
  <c r="BD775" i="20"/>
  <c r="BC2463" i="20"/>
  <c r="BD2463" i="20"/>
  <c r="BC2100" i="20"/>
  <c r="BD2100" i="20"/>
  <c r="BC1456" i="20"/>
  <c r="BD1456" i="20"/>
  <c r="BD3923" i="20"/>
  <c r="BC3923" i="20"/>
  <c r="BC2098" i="20"/>
  <c r="BD2098" i="20"/>
  <c r="BC1382" i="20"/>
  <c r="BD1382" i="20"/>
  <c r="BD133" i="20"/>
  <c r="BC133" i="20"/>
  <c r="BC1576" i="20"/>
  <c r="BD1576" i="20"/>
  <c r="BC1159" i="20"/>
  <c r="BD1159" i="20"/>
  <c r="BC2509" i="20"/>
  <c r="BD2509" i="20"/>
  <c r="BC1162" i="20"/>
  <c r="BD1162" i="20"/>
  <c r="BC2492" i="20"/>
  <c r="BD2492" i="20"/>
  <c r="BC1145" i="20"/>
  <c r="BD1145" i="20"/>
  <c r="BC2503" i="20"/>
  <c r="BD2503" i="20"/>
  <c r="BC1160" i="20"/>
  <c r="BD1160" i="20"/>
  <c r="BD3818" i="20"/>
  <c r="BC3818" i="20"/>
  <c r="BC1932" i="20"/>
  <c r="BD1932" i="20"/>
  <c r="BC19" i="20"/>
  <c r="BD19" i="20"/>
  <c r="BC2090" i="20"/>
  <c r="BD2090" i="20"/>
  <c r="BD3738" i="20"/>
  <c r="BC3738" i="20"/>
  <c r="BD3745" i="20"/>
  <c r="BC3745" i="20"/>
  <c r="BC2429" i="20"/>
  <c r="BD2429" i="20"/>
  <c r="BC1948" i="20"/>
  <c r="BD1948" i="20"/>
  <c r="BC1014" i="20"/>
  <c r="BD1014" i="20"/>
  <c r="BD3768" i="20"/>
  <c r="BC3768" i="20"/>
  <c r="BD3771" i="20"/>
  <c r="BC3771" i="20"/>
  <c r="BC2042" i="20"/>
  <c r="BD2042" i="20"/>
  <c r="BC1390" i="20"/>
  <c r="BD1390" i="20"/>
  <c r="BC1604" i="20"/>
  <c r="BD1604" i="20"/>
  <c r="BC1059" i="20"/>
  <c r="BD1059" i="20"/>
  <c r="BC1106" i="20"/>
  <c r="BD1106" i="20"/>
  <c r="BC1578" i="20"/>
  <c r="BD1578" i="20"/>
  <c r="BC1061" i="20"/>
  <c r="BD1061" i="20"/>
  <c r="BC1533" i="20"/>
  <c r="BD1533" i="20"/>
  <c r="BD3906" i="20"/>
  <c r="BC3906" i="20"/>
  <c r="BD3790" i="20"/>
  <c r="BC3790" i="20"/>
  <c r="BC20" i="20"/>
  <c r="BD20" i="20"/>
  <c r="BD3833" i="20"/>
  <c r="BC3833" i="20"/>
  <c r="BC2459" i="20"/>
  <c r="BD2459" i="20"/>
  <c r="BC2148" i="20"/>
  <c r="BD2148" i="20"/>
  <c r="BC1892" i="20"/>
  <c r="BD1892" i="20"/>
  <c r="BD3920" i="20"/>
  <c r="BC3920" i="20"/>
  <c r="BD154" i="20"/>
  <c r="BC154" i="20"/>
  <c r="BD3879" i="20"/>
  <c r="BC3879" i="20"/>
  <c r="BD3571" i="20"/>
  <c r="BC3571" i="20"/>
  <c r="BC1922" i="20"/>
  <c r="BD1922" i="20"/>
  <c r="BC2510" i="20"/>
  <c r="BD2510" i="20"/>
  <c r="BC1584" i="20"/>
  <c r="BD1584" i="20"/>
  <c r="BC1183" i="20"/>
  <c r="BD1183" i="20"/>
  <c r="BC1055" i="20"/>
  <c r="BD1055" i="20"/>
  <c r="BC1146" i="20"/>
  <c r="BD1146" i="20"/>
  <c r="BC1073" i="20"/>
  <c r="BD1073" i="20"/>
  <c r="BC1144" i="20"/>
  <c r="BD1144" i="20"/>
  <c r="BD3506" i="20"/>
  <c r="BC3506" i="20"/>
  <c r="BD3687" i="20"/>
  <c r="BC3687" i="20"/>
  <c r="BD3623" i="20"/>
  <c r="BC3623" i="20"/>
  <c r="BD3541" i="20"/>
  <c r="BC3541" i="20"/>
  <c r="BC2102" i="20"/>
  <c r="BD2102" i="20"/>
  <c r="BC2038" i="20"/>
  <c r="BD2038" i="20"/>
  <c r="BC1974" i="20"/>
  <c r="BD1974" i="20"/>
  <c r="BC1910" i="20"/>
  <c r="BD1910" i="20"/>
  <c r="BC1434" i="20"/>
  <c r="BD1434" i="20"/>
  <c r="BC1370" i="20"/>
  <c r="BD1370" i="20"/>
  <c r="BC1044" i="20"/>
  <c r="BD1044" i="20"/>
  <c r="BC980" i="20"/>
  <c r="BD980" i="20"/>
  <c r="BD3682" i="20"/>
  <c r="BC3682" i="20"/>
  <c r="BC2117" i="20"/>
  <c r="BD2117" i="20"/>
  <c r="BC1965" i="20"/>
  <c r="BD1965" i="20"/>
  <c r="BD3714" i="20"/>
  <c r="BC3714" i="20"/>
  <c r="BC2069" i="20"/>
  <c r="BD2069" i="20"/>
  <c r="BC1393" i="20"/>
  <c r="BD1393" i="20"/>
  <c r="BC983" i="20"/>
  <c r="BD983" i="20"/>
  <c r="BD3482" i="20"/>
  <c r="BC3482" i="20"/>
  <c r="BD3653" i="20"/>
  <c r="BC3653" i="20"/>
  <c r="BC2152" i="20"/>
  <c r="BD2152" i="20"/>
  <c r="BC2016" i="20"/>
  <c r="BD2016" i="20"/>
  <c r="BC1888" i="20"/>
  <c r="BD1888" i="20"/>
  <c r="BC1372" i="20"/>
  <c r="BD1372" i="20"/>
  <c r="BD3860" i="20"/>
  <c r="BC3860" i="20"/>
  <c r="BD3628" i="20"/>
  <c r="BC3628" i="20"/>
  <c r="BC2139" i="20"/>
  <c r="BD2139" i="20"/>
  <c r="BC2011" i="20"/>
  <c r="BD2011" i="20"/>
  <c r="BC1883" i="20"/>
  <c r="BD1883" i="20"/>
  <c r="BC1439" i="20"/>
  <c r="BD1439" i="20"/>
  <c r="BC1025" i="20"/>
  <c r="BD1025" i="20"/>
  <c r="BD3534" i="20"/>
  <c r="BC3534" i="20"/>
  <c r="BD3782" i="20"/>
  <c r="BC3782" i="20"/>
  <c r="BD3686" i="20"/>
  <c r="BC3686" i="20"/>
  <c r="BD3622" i="20"/>
  <c r="BC3622" i="20"/>
  <c r="BD3537" i="20"/>
  <c r="BC3537" i="20"/>
  <c r="BC2121" i="20"/>
  <c r="BD2121" i="20"/>
  <c r="BC2057" i="20"/>
  <c r="BD2057" i="20"/>
  <c r="BC1993" i="20"/>
  <c r="BD1993" i="20"/>
  <c r="BC1929" i="20"/>
  <c r="BD1929" i="20"/>
  <c r="BC1865" i="20"/>
  <c r="BD1865" i="20"/>
  <c r="BC1445" i="20"/>
  <c r="BD1445" i="20"/>
  <c r="BC1381" i="20"/>
  <c r="BD1381" i="20"/>
  <c r="BC1051" i="20"/>
  <c r="BD1051" i="20"/>
  <c r="BC987" i="20"/>
  <c r="BD987" i="20"/>
  <c r="BD3498" i="20"/>
  <c r="BC3498" i="20"/>
  <c r="BD3713" i="20"/>
  <c r="BC3713" i="20"/>
  <c r="BD3649" i="20"/>
  <c r="BC3649" i="20"/>
  <c r="BD3585" i="20"/>
  <c r="BC3585" i="20"/>
  <c r="BD3494" i="20"/>
  <c r="BC3494" i="20"/>
  <c r="BD3744" i="20"/>
  <c r="BC3744" i="20"/>
  <c r="BD3672" i="20"/>
  <c r="BC3672" i="20"/>
  <c r="BD3608" i="20"/>
  <c r="BC3608" i="20"/>
  <c r="BC2151" i="20"/>
  <c r="BD2151" i="20"/>
  <c r="BC2087" i="20"/>
  <c r="BD2087" i="20"/>
  <c r="BC2023" i="20"/>
  <c r="BD2023" i="20"/>
  <c r="BC1959" i="20"/>
  <c r="BD1959" i="20"/>
  <c r="BC1895" i="20"/>
  <c r="BD1895" i="20"/>
  <c r="BC1419" i="20"/>
  <c r="BD1419" i="20"/>
  <c r="BC1355" i="20"/>
  <c r="BD1355" i="20"/>
  <c r="BC997" i="20"/>
  <c r="BD997" i="20"/>
  <c r="BD3595" i="20"/>
  <c r="BC3595" i="20"/>
  <c r="BD3698" i="20"/>
  <c r="BC3698" i="20"/>
  <c r="BC2141" i="20"/>
  <c r="BD2141" i="20"/>
  <c r="BC1925" i="20"/>
  <c r="BD1925" i="20"/>
  <c r="BC1039" i="20"/>
  <c r="BD1039" i="20"/>
  <c r="BD3450" i="20"/>
  <c r="BC3450" i="20"/>
  <c r="BD3661" i="20"/>
  <c r="BC3661" i="20"/>
  <c r="BC2128" i="20"/>
  <c r="BD2128" i="20"/>
  <c r="BC2008" i="20"/>
  <c r="BD2008" i="20"/>
  <c r="BC1880" i="20"/>
  <c r="BD1880" i="20"/>
  <c r="BC1050" i="20"/>
  <c r="BD1050" i="20"/>
  <c r="BD3916" i="20"/>
  <c r="BC3916" i="20"/>
  <c r="BD3636" i="20"/>
  <c r="BC3636" i="20"/>
  <c r="BC2147" i="20"/>
  <c r="BD2147" i="20"/>
  <c r="BC2019" i="20"/>
  <c r="BD2019" i="20"/>
  <c r="BC1891" i="20"/>
  <c r="BD1891" i="20"/>
  <c r="BC1391" i="20"/>
  <c r="BD1391" i="20"/>
  <c r="BD159" i="20"/>
  <c r="BC159" i="20"/>
  <c r="BD3755" i="20"/>
  <c r="BC3755" i="20"/>
  <c r="BD149" i="20"/>
  <c r="BC149" i="20"/>
  <c r="BC2456" i="20"/>
  <c r="BD2456" i="20"/>
  <c r="BC1563" i="20"/>
  <c r="BD1563" i="20"/>
  <c r="BC1499" i="20"/>
  <c r="BD1499" i="20"/>
  <c r="BC1126" i="20"/>
  <c r="BD1126" i="20"/>
  <c r="BC1062" i="20"/>
  <c r="BD1062" i="20"/>
  <c r="BC2504" i="20"/>
  <c r="BD2504" i="20"/>
  <c r="BC1598" i="20"/>
  <c r="BD1598" i="20"/>
  <c r="BC1617" i="20"/>
  <c r="BD1617" i="20"/>
  <c r="BC1553" i="20"/>
  <c r="BD1553" i="20"/>
  <c r="BC1164" i="20"/>
  <c r="BD1164" i="20"/>
  <c r="BC1100" i="20"/>
  <c r="BD1100" i="20"/>
  <c r="BD3758" i="20"/>
  <c r="BC3758" i="20"/>
  <c r="BC1900" i="20"/>
  <c r="BD1900" i="20"/>
  <c r="BD3791" i="20"/>
  <c r="BC3791" i="20"/>
  <c r="BC1580" i="20"/>
  <c r="BD1580" i="20"/>
  <c r="BC1179" i="20"/>
  <c r="BD1179" i="20"/>
  <c r="BC2464" i="20"/>
  <c r="BD2464" i="20"/>
  <c r="BC1122" i="20"/>
  <c r="BD1122" i="20"/>
  <c r="BC2484" i="20"/>
  <c r="BD2484" i="20"/>
  <c r="BC1494" i="20"/>
  <c r="BD1494" i="20"/>
  <c r="BC1085" i="20"/>
  <c r="BD1085" i="20"/>
  <c r="BC2471" i="20"/>
  <c r="BD2471" i="20"/>
  <c r="BC1517" i="20"/>
  <c r="BD1517" i="20"/>
  <c r="BC1056" i="20"/>
  <c r="BD1056" i="20"/>
  <c r="BC1416" i="20"/>
  <c r="BD1416" i="20"/>
  <c r="BD3659" i="20"/>
  <c r="BC3659" i="20"/>
  <c r="BD3742" i="20"/>
  <c r="BC3742" i="20"/>
  <c r="BD3889" i="20"/>
  <c r="BC3889" i="20"/>
  <c r="BC2423" i="20"/>
  <c r="BD2423" i="20"/>
  <c r="BC1940" i="20"/>
  <c r="BD1940" i="20"/>
  <c r="BC783" i="20"/>
  <c r="BD783" i="20"/>
  <c r="BD3772" i="20"/>
  <c r="BC3772" i="20"/>
  <c r="BD3799" i="20"/>
  <c r="BC3799" i="20"/>
  <c r="BC2066" i="20"/>
  <c r="BD2066" i="20"/>
  <c r="BC1350" i="20"/>
  <c r="BD1350" i="20"/>
  <c r="BC2438" i="20"/>
  <c r="BD2438" i="20"/>
  <c r="BC1496" i="20"/>
  <c r="BD1496" i="20"/>
  <c r="BC1079" i="20"/>
  <c r="BD1079" i="20"/>
  <c r="BC1130" i="20"/>
  <c r="BD1130" i="20"/>
  <c r="BC1538" i="20"/>
  <c r="BD1538" i="20"/>
  <c r="BC1065" i="20"/>
  <c r="BD1065" i="20"/>
  <c r="BC1557" i="20"/>
  <c r="BD1557" i="20"/>
  <c r="BD3722" i="20"/>
  <c r="BC3722" i="20"/>
  <c r="BC2465" i="20"/>
  <c r="BD2465" i="20"/>
  <c r="BD3888" i="20"/>
  <c r="BC3888" i="20"/>
  <c r="BD3579" i="20"/>
  <c r="BC3579" i="20"/>
  <c r="BC2453" i="20"/>
  <c r="BD2453" i="20"/>
  <c r="BC2044" i="20"/>
  <c r="BD2044" i="20"/>
  <c r="BC1368" i="20"/>
  <c r="BD1368" i="20"/>
  <c r="BD147" i="20"/>
  <c r="BC147" i="20"/>
  <c r="BD3736" i="20"/>
  <c r="BC3736" i="20"/>
  <c r="BD3883" i="20"/>
  <c r="BC3883" i="20"/>
  <c r="BD3611" i="20"/>
  <c r="BC3611" i="20"/>
  <c r="BC2010" i="20"/>
  <c r="BD2010" i="20"/>
  <c r="BC1358" i="20"/>
  <c r="BD1358" i="20"/>
  <c r="BD145" i="20"/>
  <c r="BC145" i="20"/>
  <c r="BC1588" i="20"/>
  <c r="BD1588" i="20"/>
  <c r="BC1171" i="20"/>
  <c r="BD1171" i="20"/>
  <c r="BC2500" i="20"/>
  <c r="BD2500" i="20"/>
  <c r="BC1566" i="20"/>
  <c r="BD1566" i="20"/>
  <c r="BC1173" i="20"/>
  <c r="BD1173" i="20"/>
  <c r="BC2428" i="20"/>
  <c r="BD2428" i="20"/>
  <c r="BC1072" i="20"/>
  <c r="BD1072" i="20"/>
  <c r="BD3894" i="20"/>
  <c r="BC3894" i="20"/>
  <c r="BD3762" i="20"/>
  <c r="BC3762" i="20"/>
  <c r="BD3821" i="20"/>
  <c r="BC3821" i="20"/>
  <c r="BC2451" i="20"/>
  <c r="BD2451" i="20"/>
  <c r="BC2116" i="20"/>
  <c r="BD2116" i="20"/>
  <c r="BC1376" i="20"/>
  <c r="BD1376" i="20"/>
  <c r="BD3907" i="20"/>
  <c r="BC3907" i="20"/>
  <c r="BD3691" i="20"/>
  <c r="BC3691" i="20"/>
  <c r="BC2018" i="20"/>
  <c r="BD2018" i="20"/>
  <c r="BC1048" i="20"/>
  <c r="BD1048" i="20"/>
  <c r="BD135" i="20"/>
  <c r="BC135" i="20"/>
  <c r="BC1504" i="20"/>
  <c r="BD1504" i="20"/>
  <c r="BC1103" i="20"/>
  <c r="BD1103" i="20"/>
  <c r="BC1583" i="20"/>
  <c r="BD1583" i="20"/>
  <c r="BC1514" i="20"/>
  <c r="BD1514" i="20"/>
  <c r="BC1121" i="20"/>
  <c r="BD1121" i="20"/>
  <c r="BC2487" i="20"/>
  <c r="BD2487" i="20"/>
  <c r="BC1112" i="20"/>
  <c r="BD1112" i="20"/>
  <c r="BD121" i="20"/>
  <c r="BC121" i="20"/>
  <c r="BD3474" i="20"/>
  <c r="BC3474" i="20"/>
  <c r="BD3679" i="20"/>
  <c r="BC3679" i="20"/>
  <c r="BD3615" i="20"/>
  <c r="BC3615" i="20"/>
  <c r="BD3509" i="20"/>
  <c r="BC3509" i="20"/>
  <c r="BC2094" i="20"/>
  <c r="BD2094" i="20"/>
  <c r="BC2030" i="20"/>
  <c r="BD2030" i="20"/>
  <c r="BC1966" i="20"/>
  <c r="BD1966" i="20"/>
  <c r="BC1902" i="20"/>
  <c r="BD1902" i="20"/>
  <c r="BC1426" i="20"/>
  <c r="BD1426" i="20"/>
  <c r="BC1362" i="20"/>
  <c r="BD1362" i="20"/>
  <c r="BC1004" i="20"/>
  <c r="BD1004" i="20"/>
  <c r="BD201" i="20"/>
  <c r="BC201" i="20"/>
  <c r="BD3850" i="20"/>
  <c r="BC3850" i="20"/>
  <c r="BD3578" i="20"/>
  <c r="BC3578" i="20"/>
  <c r="BC2021" i="20"/>
  <c r="BD2021" i="20"/>
  <c r="BC1425" i="20"/>
  <c r="BD1425" i="20"/>
  <c r="BD3586" i="20"/>
  <c r="BC3586" i="20"/>
  <c r="BC2037" i="20"/>
  <c r="BD2037" i="20"/>
  <c r="BC1433" i="20"/>
  <c r="BD1433" i="20"/>
  <c r="BC1031" i="20"/>
  <c r="BD1031" i="20"/>
  <c r="BD3861" i="20"/>
  <c r="BC3861" i="20"/>
  <c r="BD3693" i="20"/>
  <c r="BC3693" i="20"/>
  <c r="BD3581" i="20"/>
  <c r="BC3581" i="20"/>
  <c r="BC2064" i="20"/>
  <c r="BD2064" i="20"/>
  <c r="BC1936" i="20"/>
  <c r="BD1936" i="20"/>
  <c r="BC1412" i="20"/>
  <c r="BD1412" i="20"/>
  <c r="BC1042" i="20"/>
  <c r="BD1042" i="20"/>
  <c r="BD3844" i="20"/>
  <c r="BC3844" i="20"/>
  <c r="BD3612" i="20"/>
  <c r="BC3612" i="20"/>
  <c r="BC2123" i="20"/>
  <c r="BD2123" i="20"/>
  <c r="BC1995" i="20"/>
  <c r="BD1995" i="20"/>
  <c r="BC1867" i="20"/>
  <c r="BD1867" i="20"/>
  <c r="BC1431" i="20"/>
  <c r="BD1431" i="20"/>
  <c r="BC1009" i="20"/>
  <c r="BD1009" i="20"/>
  <c r="BD3502" i="20"/>
  <c r="BC3502" i="20"/>
  <c r="BD3710" i="20"/>
  <c r="BC3710" i="20"/>
  <c r="BD3646" i="20"/>
  <c r="BC3646" i="20"/>
  <c r="BD3582" i="20"/>
  <c r="BC3582" i="20"/>
  <c r="BC2145" i="20"/>
  <c r="BD2145" i="20"/>
  <c r="BC2081" i="20"/>
  <c r="BD2081" i="20"/>
  <c r="BC2017" i="20"/>
  <c r="BD2017" i="20"/>
  <c r="BC1953" i="20"/>
  <c r="BD1953" i="20"/>
  <c r="BC1889" i="20"/>
  <c r="BD1889" i="20"/>
  <c r="BC1405" i="20"/>
  <c r="BD1405" i="20"/>
  <c r="BC1341" i="20"/>
  <c r="BD1341" i="20"/>
  <c r="BC1011" i="20"/>
  <c r="BD1011" i="20"/>
  <c r="BD131" i="20"/>
  <c r="BC131" i="20"/>
  <c r="BD3913" i="20"/>
  <c r="BC3913" i="20"/>
  <c r="BD3705" i="20"/>
  <c r="BC3705" i="20"/>
  <c r="BD3641" i="20"/>
  <c r="BC3641" i="20"/>
  <c r="BD3577" i="20"/>
  <c r="BC3577" i="20"/>
  <c r="BD3864" i="20"/>
  <c r="BC3864" i="20"/>
  <c r="BD3696" i="20"/>
  <c r="BC3696" i="20"/>
  <c r="BD3632" i="20"/>
  <c r="BC3632" i="20"/>
  <c r="BD3568" i="20"/>
  <c r="BC3568" i="20"/>
  <c r="BC2111" i="20"/>
  <c r="BD2111" i="20"/>
  <c r="BC2047" i="20"/>
  <c r="BD2047" i="20"/>
  <c r="BC1983" i="20"/>
  <c r="BD1983" i="20"/>
  <c r="BC1919" i="20"/>
  <c r="BD1919" i="20"/>
  <c r="BC1443" i="20"/>
  <c r="BD1443" i="20"/>
  <c r="BC1379" i="20"/>
  <c r="BD1379" i="20"/>
  <c r="BC1053" i="20"/>
  <c r="BD1053" i="20"/>
  <c r="BC989" i="20"/>
  <c r="BD989" i="20"/>
  <c r="BD205" i="20"/>
  <c r="BC205" i="20"/>
  <c r="BD3490" i="20"/>
  <c r="BC3490" i="20"/>
  <c r="BD3802" i="20"/>
  <c r="BC3802" i="20"/>
  <c r="BD3570" i="20"/>
  <c r="BC3570" i="20"/>
  <c r="BC1997" i="20"/>
  <c r="BD1997" i="20"/>
  <c r="BC1337" i="20"/>
  <c r="BD1337" i="20"/>
  <c r="BD3645" i="20"/>
  <c r="BC3645" i="20"/>
  <c r="BC2112" i="20"/>
  <c r="BD2112" i="20"/>
  <c r="BC1992" i="20"/>
  <c r="BD1992" i="20"/>
  <c r="BC1864" i="20"/>
  <c r="BD1864" i="20"/>
  <c r="BC1034" i="20"/>
  <c r="BD1034" i="20"/>
  <c r="BD3620" i="20"/>
  <c r="BC3620" i="20"/>
  <c r="BC2131" i="20"/>
  <c r="BD2131" i="20"/>
  <c r="BC2003" i="20"/>
  <c r="BD2003" i="20"/>
  <c r="BC1875" i="20"/>
  <c r="BD1875" i="20"/>
  <c r="BC1367" i="20"/>
  <c r="BD1367" i="20"/>
  <c r="BC2440" i="20"/>
  <c r="BD2440" i="20"/>
  <c r="BC1555" i="20"/>
  <c r="BD1555" i="20"/>
  <c r="BC1182" i="20"/>
  <c r="BD1182" i="20"/>
  <c r="BC1118" i="20"/>
  <c r="BD1118" i="20"/>
  <c r="BC1054" i="20"/>
  <c r="BD1054" i="20"/>
  <c r="BC2496" i="20"/>
  <c r="BD2496" i="20"/>
  <c r="BC1590" i="20"/>
  <c r="BD1590" i="20"/>
  <c r="BC1609" i="20"/>
  <c r="BD1609" i="20"/>
  <c r="BC1545" i="20"/>
  <c r="BD1545" i="20"/>
  <c r="BC1156" i="20"/>
  <c r="BD1156" i="20"/>
  <c r="BC1092" i="20"/>
  <c r="BD1092" i="20"/>
  <c r="BD3890" i="20"/>
  <c r="BC3890" i="20"/>
  <c r="BD152" i="20"/>
  <c r="BC152" i="20"/>
  <c r="BD3928" i="20"/>
  <c r="BC3928" i="20"/>
  <c r="BC1898" i="20"/>
  <c r="BD1898" i="20"/>
  <c r="BC2446" i="20"/>
  <c r="BD2446" i="20"/>
  <c r="BC1564" i="20"/>
  <c r="BD1564" i="20"/>
  <c r="BC1163" i="20"/>
  <c r="BD1163" i="20"/>
  <c r="BC1527" i="20"/>
  <c r="BD1527" i="20"/>
  <c r="BC2434" i="20"/>
  <c r="BD2434" i="20"/>
  <c r="BC1069" i="20"/>
  <c r="BD1069" i="20"/>
  <c r="BC1613" i="20"/>
  <c r="BD1613" i="20"/>
  <c r="BC2449" i="20"/>
  <c r="BD2449" i="20"/>
  <c r="BC1352" i="20"/>
  <c r="BD1352" i="20"/>
  <c r="BD3914" i="20"/>
  <c r="BC3914" i="20"/>
  <c r="BD3805" i="20"/>
  <c r="BC3805" i="20"/>
  <c r="BC2415" i="20"/>
  <c r="BD2415" i="20"/>
  <c r="BC1908" i="20"/>
  <c r="BD1908" i="20"/>
  <c r="BC1038" i="20"/>
  <c r="BD1038" i="20"/>
  <c r="BD3872" i="20"/>
  <c r="BC3872" i="20"/>
  <c r="BD162" i="20"/>
  <c r="BC162" i="20"/>
  <c r="BD3707" i="20"/>
  <c r="BC3707" i="20"/>
  <c r="BC2034" i="20"/>
  <c r="BD2034" i="20"/>
  <c r="BC1446" i="20"/>
  <c r="BD1446" i="20"/>
  <c r="BC1608" i="20"/>
  <c r="BD1608" i="20"/>
  <c r="BC1063" i="20"/>
  <c r="BD1063" i="20"/>
  <c r="BC1535" i="20"/>
  <c r="BD1535" i="20"/>
  <c r="BC1602" i="20"/>
  <c r="BD1602" i="20"/>
  <c r="BC1177" i="20"/>
  <c r="BD1177" i="20"/>
  <c r="BC1525" i="20"/>
  <c r="BD1525" i="20"/>
  <c r="BD3917" i="20"/>
  <c r="BC3917" i="20"/>
  <c r="BC2441" i="20"/>
  <c r="BD2441" i="20"/>
  <c r="BD163" i="20"/>
  <c r="BC163" i="20"/>
  <c r="BC1866" i="20"/>
  <c r="BD1866" i="20"/>
  <c r="BD161" i="20"/>
  <c r="BC161" i="20"/>
  <c r="BC2445" i="20"/>
  <c r="BD2445" i="20"/>
  <c r="BC2012" i="20"/>
  <c r="BD2012" i="20"/>
  <c r="BC1336" i="20"/>
  <c r="BD1336" i="20"/>
  <c r="BD3880" i="20"/>
  <c r="BC3880" i="20"/>
  <c r="BD3739" i="20"/>
  <c r="BC3739" i="20"/>
  <c r="BC2106" i="20"/>
  <c r="BD2106" i="20"/>
  <c r="BC1454" i="20"/>
  <c r="BD1454" i="20"/>
  <c r="BC1572" i="20"/>
  <c r="BD1572" i="20"/>
  <c r="BC1155" i="20"/>
  <c r="BD1155" i="20"/>
  <c r="BC2485" i="20"/>
  <c r="BD2485" i="20"/>
  <c r="BC1511" i="20"/>
  <c r="BD1511" i="20"/>
  <c r="BC1157" i="20"/>
  <c r="BD1157" i="20"/>
  <c r="BC2511" i="20"/>
  <c r="BD2511" i="20"/>
  <c r="BC1168" i="20"/>
  <c r="BD1168" i="20"/>
  <c r="BD3706" i="20"/>
  <c r="BC3706" i="20"/>
  <c r="BC771" i="20"/>
  <c r="BD771" i="20"/>
  <c r="BD3857" i="20"/>
  <c r="BC3857" i="20"/>
  <c r="BD3753" i="20"/>
  <c r="BC3753" i="20"/>
  <c r="BC2084" i="20"/>
  <c r="BD2084" i="20"/>
  <c r="BC1344" i="20"/>
  <c r="BD1344" i="20"/>
  <c r="BD3747" i="20"/>
  <c r="BC3747" i="20"/>
  <c r="BC2114" i="20"/>
  <c r="BD2114" i="20"/>
  <c r="BC1430" i="20"/>
  <c r="BD1430" i="20"/>
  <c r="BC2478" i="20"/>
  <c r="BD2478" i="20"/>
  <c r="BC1552" i="20"/>
  <c r="BD1552" i="20"/>
  <c r="BC1087" i="20"/>
  <c r="BD1087" i="20"/>
  <c r="BC2476" i="20"/>
  <c r="BD2476" i="20"/>
  <c r="BC1498" i="20"/>
  <c r="BD1498" i="20"/>
  <c r="BC1105" i="20"/>
  <c r="BD1105" i="20"/>
  <c r="BC2475" i="20"/>
  <c r="BD2475" i="20"/>
  <c r="BC2847" i="20"/>
  <c r="BD2847" i="20"/>
  <c r="BC2975" i="20"/>
  <c r="BD2975" i="20"/>
  <c r="BC1491" i="20"/>
  <c r="BD1491" i="20"/>
  <c r="BD933" i="20"/>
  <c r="BC933" i="20"/>
  <c r="BD908" i="20"/>
  <c r="BC908" i="20"/>
  <c r="BD950" i="20"/>
  <c r="BC950" i="20"/>
  <c r="BD928" i="20"/>
  <c r="BC928" i="20"/>
  <c r="BD3848" i="20"/>
  <c r="BC3848" i="20"/>
  <c r="BC1479" i="20"/>
  <c r="BD1479" i="20"/>
  <c r="BC381" i="20"/>
  <c r="BD381" i="20"/>
  <c r="BD3865" i="20"/>
  <c r="BC3865" i="20"/>
  <c r="BC2229" i="20"/>
  <c r="BD2229" i="20"/>
  <c r="BD1232" i="20"/>
  <c r="BC1232" i="20"/>
  <c r="BC239" i="20"/>
  <c r="BD239" i="20"/>
  <c r="BC2624" i="20"/>
  <c r="BD2624" i="20"/>
  <c r="BC2858" i="20"/>
  <c r="BD2858" i="20"/>
  <c r="BC2717" i="20"/>
  <c r="BD2717" i="20"/>
  <c r="BC2350" i="20"/>
  <c r="BD2350" i="20"/>
  <c r="BC2163" i="20"/>
  <c r="BD2163" i="20"/>
  <c r="BC2735" i="20"/>
  <c r="BD2735" i="20"/>
  <c r="BC2941" i="20"/>
  <c r="BD2941" i="20"/>
  <c r="BC2877" i="20"/>
  <c r="BD2877" i="20"/>
  <c r="BC2578" i="20"/>
  <c r="BD2578" i="20"/>
  <c r="BC2272" i="20"/>
  <c r="BD2272" i="20"/>
  <c r="BC2972" i="20"/>
  <c r="BD2972" i="20"/>
  <c r="BC2741" i="20"/>
  <c r="BD2741" i="20"/>
  <c r="BC2727" i="20"/>
  <c r="BD2727" i="20"/>
  <c r="BC2939" i="20"/>
  <c r="BD2939" i="20"/>
  <c r="BC2811" i="20"/>
  <c r="BD2811" i="20"/>
  <c r="BC2380" i="20"/>
  <c r="BD2380" i="20"/>
  <c r="BC2252" i="20"/>
  <c r="BD2252" i="20"/>
  <c r="BD968" i="20"/>
  <c r="BC968" i="20"/>
  <c r="BC2269" i="20"/>
  <c r="BD2269" i="20"/>
  <c r="BD922" i="20"/>
  <c r="BC922" i="20"/>
  <c r="BC2347" i="20"/>
  <c r="BD2347" i="20"/>
  <c r="BC2315" i="20"/>
  <c r="BD2315" i="20"/>
  <c r="BC2251" i="20"/>
  <c r="BD2251" i="20"/>
  <c r="BD1202" i="20"/>
  <c r="BC1202" i="20"/>
  <c r="BD3852" i="20"/>
  <c r="BC3852" i="20"/>
  <c r="BD930" i="20"/>
  <c r="BC930" i="20"/>
  <c r="BC2684" i="20"/>
  <c r="BD2684" i="20"/>
  <c r="BC2563" i="20"/>
  <c r="BD2563" i="20"/>
  <c r="BC2790" i="20"/>
  <c r="BD2790" i="20"/>
  <c r="BC2534" i="20"/>
  <c r="BD2534" i="20"/>
  <c r="BC2342" i="20"/>
  <c r="BD2342" i="20"/>
  <c r="BC2159" i="20"/>
  <c r="BD2159" i="20"/>
  <c r="BC2620" i="20"/>
  <c r="BD2620" i="20"/>
  <c r="BC2985" i="20"/>
  <c r="BD2985" i="20"/>
  <c r="BC2921" i="20"/>
  <c r="BD2921" i="20"/>
  <c r="BC2754" i="20"/>
  <c r="BD2754" i="20"/>
  <c r="BC2288" i="20"/>
  <c r="BD2288" i="20"/>
  <c r="BC2635" i="20"/>
  <c r="BD2635" i="20"/>
  <c r="BC2734" i="20"/>
  <c r="BD2734" i="20"/>
  <c r="BC2209" i="20"/>
  <c r="BD2209" i="20"/>
  <c r="BC2548" i="20"/>
  <c r="BD2548" i="20"/>
  <c r="BC2967" i="20"/>
  <c r="BD2967" i="20"/>
  <c r="BC2839" i="20"/>
  <c r="BD2839" i="20"/>
  <c r="BC2689" i="20"/>
  <c r="BD2689" i="20"/>
  <c r="BC2204" i="20"/>
  <c r="BD2204" i="20"/>
  <c r="BD1235" i="20"/>
  <c r="BC1235" i="20"/>
  <c r="BC2285" i="20"/>
  <c r="BD2285" i="20"/>
  <c r="BC260" i="20"/>
  <c r="BD260" i="20"/>
  <c r="BD3846" i="20"/>
  <c r="BC3846" i="20"/>
  <c r="BC1463" i="20"/>
  <c r="BD1463" i="20"/>
  <c r="BD144" i="20"/>
  <c r="BC144" i="20"/>
  <c r="BC2353" i="20"/>
  <c r="BD2353" i="20"/>
  <c r="BC2257" i="20"/>
  <c r="BD2257" i="20"/>
  <c r="BC2539" i="20"/>
  <c r="BD2539" i="20"/>
  <c r="BC2581" i="20"/>
  <c r="BD2581" i="20"/>
  <c r="BD901" i="20"/>
  <c r="BC901" i="20"/>
  <c r="BD3898" i="20"/>
  <c r="BC3898" i="20"/>
  <c r="BD3926" i="20"/>
  <c r="BC3926" i="20"/>
  <c r="BD912" i="20"/>
  <c r="BC912" i="20"/>
  <c r="BD1201" i="20"/>
  <c r="BC1201" i="20"/>
  <c r="BD395" i="20"/>
  <c r="BC395" i="20"/>
  <c r="BC2362" i="20"/>
  <c r="BD2362" i="20"/>
  <c r="BC2411" i="20"/>
  <c r="BD2411" i="20"/>
  <c r="BD905" i="20"/>
  <c r="BC905" i="20"/>
  <c r="BC2922" i="20"/>
  <c r="BD2922" i="20"/>
  <c r="BC2550" i="20"/>
  <c r="BD2550" i="20"/>
  <c r="BC2286" i="20"/>
  <c r="BD2286" i="20"/>
  <c r="BC2572" i="20"/>
  <c r="BD2572" i="20"/>
  <c r="BC2973" i="20"/>
  <c r="BD2973" i="20"/>
  <c r="BC2845" i="20"/>
  <c r="BD2845" i="20"/>
  <c r="BC2745" i="20"/>
  <c r="BD2745" i="20"/>
  <c r="BC2186" i="20"/>
  <c r="BD2186" i="20"/>
  <c r="BC2908" i="20"/>
  <c r="BD2908" i="20"/>
  <c r="BC2564" i="20"/>
  <c r="BD2564" i="20"/>
  <c r="BC2971" i="20"/>
  <c r="BD2971" i="20"/>
  <c r="BC2843" i="20"/>
  <c r="BD2843" i="20"/>
  <c r="BC2657" i="20"/>
  <c r="BD2657" i="20"/>
  <c r="BC2208" i="20"/>
  <c r="BD2208" i="20"/>
  <c r="BD3918" i="20"/>
  <c r="BC3918" i="20"/>
  <c r="BC238" i="20"/>
  <c r="BD238" i="20"/>
  <c r="BC2317" i="20"/>
  <c r="BD2317" i="20"/>
  <c r="BC373" i="20"/>
  <c r="BD373" i="20"/>
  <c r="BC2363" i="20"/>
  <c r="BD2363" i="20"/>
  <c r="BC2299" i="20"/>
  <c r="BD2299" i="20"/>
  <c r="BC2235" i="20"/>
  <c r="BD2235" i="20"/>
  <c r="BD3784" i="20"/>
  <c r="BC3784" i="20"/>
  <c r="BC1478" i="20"/>
  <c r="BD1478" i="20"/>
  <c r="BD1228" i="20"/>
  <c r="BC1228" i="20"/>
  <c r="BC2528" i="20"/>
  <c r="BD2528" i="20"/>
  <c r="BC2662" i="20"/>
  <c r="BD2662" i="20"/>
  <c r="BC2701" i="20"/>
  <c r="BD2701" i="20"/>
  <c r="BC2278" i="20"/>
  <c r="BD2278" i="20"/>
  <c r="BC2783" i="20"/>
  <c r="BD2783" i="20"/>
  <c r="BC2953" i="20"/>
  <c r="BD2953" i="20"/>
  <c r="BC2825" i="20"/>
  <c r="BD2825" i="20"/>
  <c r="BC2194" i="20"/>
  <c r="BD2194" i="20"/>
  <c r="BC2980" i="20"/>
  <c r="BD2980" i="20"/>
  <c r="BC2773" i="20"/>
  <c r="BD2773" i="20"/>
  <c r="BC387" i="20"/>
  <c r="BD387" i="20"/>
  <c r="BC2704" i="20"/>
  <c r="BD2704" i="20"/>
  <c r="BC2999" i="20"/>
  <c r="BD2999" i="20"/>
  <c r="BC2871" i="20"/>
  <c r="BD2871" i="20"/>
  <c r="BC2554" i="20"/>
  <c r="BD2554" i="20"/>
  <c r="BC2244" i="20"/>
  <c r="BD2244" i="20"/>
  <c r="BC1482" i="20"/>
  <c r="BD1482" i="20"/>
  <c r="BC2245" i="20"/>
  <c r="BD2245" i="20"/>
  <c r="BD890" i="20"/>
  <c r="BC890" i="20"/>
  <c r="BD969" i="20"/>
  <c r="BC969" i="20"/>
  <c r="BD1227" i="20"/>
  <c r="BC1227" i="20"/>
  <c r="BD3873" i="20"/>
  <c r="BC3873" i="20"/>
  <c r="BC2337" i="20"/>
  <c r="BD2337" i="20"/>
  <c r="BC2273" i="20"/>
  <c r="BD2273" i="20"/>
  <c r="BC2241" i="20"/>
  <c r="BD2241" i="20"/>
  <c r="BD906" i="20"/>
  <c r="BC906" i="20"/>
  <c r="BC236" i="20"/>
  <c r="BD236" i="20"/>
  <c r="BD953" i="20"/>
  <c r="BC953" i="20"/>
  <c r="BC3002" i="20"/>
  <c r="BD3002" i="20"/>
  <c r="BC2774" i="20"/>
  <c r="BD2774" i="20"/>
  <c r="BC2557" i="20"/>
  <c r="BD2557" i="20"/>
  <c r="BC2219" i="20"/>
  <c r="BD2219" i="20"/>
  <c r="BC374" i="20"/>
  <c r="BD374" i="20"/>
  <c r="BC2540" i="20"/>
  <c r="BD2540" i="20"/>
  <c r="BC2965" i="20"/>
  <c r="BD2965" i="20"/>
  <c r="BC2837" i="20"/>
  <c r="BD2837" i="20"/>
  <c r="BC2713" i="20"/>
  <c r="BD2713" i="20"/>
  <c r="BC2795" i="20"/>
  <c r="BD2795" i="20"/>
  <c r="BC2828" i="20"/>
  <c r="BD2828" i="20"/>
  <c r="BC2274" i="20"/>
  <c r="BD2274" i="20"/>
  <c r="BC2631" i="20"/>
  <c r="BD2631" i="20"/>
  <c r="BC2915" i="20"/>
  <c r="BD2915" i="20"/>
  <c r="BC2730" i="20"/>
  <c r="BD2730" i="20"/>
  <c r="BC2364" i="20"/>
  <c r="BD2364" i="20"/>
  <c r="BC2236" i="20"/>
  <c r="BD2236" i="20"/>
  <c r="BC2277" i="20"/>
  <c r="BD2277" i="20"/>
  <c r="BC1487" i="20"/>
  <c r="BD1487" i="20"/>
  <c r="BC2407" i="20"/>
  <c r="BD2407" i="20"/>
  <c r="BC2327" i="20"/>
  <c r="BD2327" i="20"/>
  <c r="BC2263" i="20"/>
  <c r="BD2263" i="20"/>
  <c r="BD1218" i="20"/>
  <c r="BC1218" i="20"/>
  <c r="BC1622" i="20"/>
  <c r="BD1622" i="20"/>
  <c r="BC377" i="20"/>
  <c r="BD377" i="20"/>
  <c r="BD3863" i="20"/>
  <c r="BC3863" i="20"/>
  <c r="BD961" i="20"/>
  <c r="BC961" i="20"/>
  <c r="BC2946" i="20"/>
  <c r="BD2946" i="20"/>
  <c r="BC2630" i="20"/>
  <c r="BD2630" i="20"/>
  <c r="BC2262" i="20"/>
  <c r="BD2262" i="20"/>
  <c r="BC2623" i="20"/>
  <c r="BD2623" i="20"/>
  <c r="BC2977" i="20"/>
  <c r="BD2977" i="20"/>
  <c r="BC2913" i="20"/>
  <c r="BD2913" i="20"/>
  <c r="BC2849" i="20"/>
  <c r="BD2849" i="20"/>
  <c r="BC2761" i="20"/>
  <c r="BD2761" i="20"/>
  <c r="BC2384" i="20"/>
  <c r="BD2384" i="20"/>
  <c r="BC2178" i="20"/>
  <c r="BD2178" i="20"/>
  <c r="BC2571" i="20"/>
  <c r="BD2571" i="20"/>
  <c r="BC2900" i="20"/>
  <c r="BD2900" i="20"/>
  <c r="BC2670" i="20"/>
  <c r="BD2670" i="20"/>
  <c r="BC2290" i="20"/>
  <c r="BD2290" i="20"/>
  <c r="BC2516" i="20"/>
  <c r="BD2516" i="20"/>
  <c r="BC2551" i="20"/>
  <c r="BD2551" i="20"/>
  <c r="BC2959" i="20"/>
  <c r="BD2959" i="20"/>
  <c r="BC2895" i="20"/>
  <c r="BD2895" i="20"/>
  <c r="BC2831" i="20"/>
  <c r="BD2831" i="20"/>
  <c r="BC2650" i="20"/>
  <c r="BD2650" i="20"/>
  <c r="BC2625" i="20"/>
  <c r="BD2625" i="20"/>
  <c r="BC2324" i="20"/>
  <c r="BD2324" i="20"/>
  <c r="BC2212" i="20"/>
  <c r="BD2212" i="20"/>
  <c r="BD3831" i="20"/>
  <c r="BC3831" i="20"/>
  <c r="BD941" i="20"/>
  <c r="BC941" i="20"/>
  <c r="BD3922" i="20"/>
  <c r="BC3922" i="20"/>
  <c r="BD1195" i="20"/>
  <c r="BC1195" i="20"/>
  <c r="BD951" i="20"/>
  <c r="BC951" i="20"/>
  <c r="BD895" i="20"/>
  <c r="BC895" i="20"/>
  <c r="BD910" i="20"/>
  <c r="BC910" i="20"/>
  <c r="BD1223" i="20"/>
  <c r="BC1223" i="20"/>
  <c r="BD1191" i="20"/>
  <c r="BC1191" i="20"/>
  <c r="BD936" i="20"/>
  <c r="BC936" i="20"/>
  <c r="BD904" i="20"/>
  <c r="BC904" i="20"/>
  <c r="BD3824" i="20"/>
  <c r="BC3824" i="20"/>
  <c r="BD1209" i="20"/>
  <c r="BC1209" i="20"/>
  <c r="BD393" i="20"/>
  <c r="BC393" i="20"/>
  <c r="BD3778" i="20"/>
  <c r="BC3778" i="20"/>
  <c r="BD1219" i="20"/>
  <c r="BC1219" i="20"/>
  <c r="BD948" i="20"/>
  <c r="BC948" i="20"/>
  <c r="BD884" i="20"/>
  <c r="BC884" i="20"/>
  <c r="BD3773" i="20"/>
  <c r="BC3773" i="20"/>
  <c r="BD959" i="20"/>
  <c r="BC959" i="20"/>
  <c r="BD879" i="20"/>
  <c r="BC879" i="20"/>
  <c r="BD958" i="20"/>
  <c r="BC958" i="20"/>
  <c r="BD894" i="20"/>
  <c r="BC894" i="20"/>
  <c r="BC2401" i="20"/>
  <c r="BD2401" i="20"/>
  <c r="BC2385" i="20"/>
  <c r="BD2385" i="20"/>
  <c r="BD1226" i="20"/>
  <c r="BC1226" i="20"/>
  <c r="BD143" i="20"/>
  <c r="BC143" i="20"/>
  <c r="BD3819" i="20"/>
  <c r="BC3819" i="20"/>
  <c r="BC2708" i="20"/>
  <c r="BD2708" i="20"/>
  <c r="BC2792" i="20"/>
  <c r="BD2792" i="20"/>
  <c r="BC2608" i="20"/>
  <c r="BD2608" i="20"/>
  <c r="BC2771" i="20"/>
  <c r="BD2771" i="20"/>
  <c r="BC2643" i="20"/>
  <c r="BD2643" i="20"/>
  <c r="BC2515" i="20"/>
  <c r="BD2515" i="20"/>
  <c r="BC2982" i="20"/>
  <c r="BD2982" i="20"/>
  <c r="BC2950" i="20"/>
  <c r="BD2950" i="20"/>
  <c r="BC2886" i="20"/>
  <c r="BD2886" i="20"/>
  <c r="BC2854" i="20"/>
  <c r="BD2854" i="20"/>
  <c r="BC2553" i="20"/>
  <c r="BD2553" i="20"/>
  <c r="BC2392" i="20"/>
  <c r="BD2392" i="20"/>
  <c r="BC2328" i="20"/>
  <c r="BD2328" i="20"/>
  <c r="BC2264" i="20"/>
  <c r="BD2264" i="20"/>
  <c r="BC2214" i="20"/>
  <c r="BD2214" i="20"/>
  <c r="BC2182" i="20"/>
  <c r="BD2182" i="20"/>
  <c r="BC1488" i="20"/>
  <c r="BD1488" i="20"/>
  <c r="BC392" i="20"/>
  <c r="BD392" i="20"/>
  <c r="BC2768" i="20"/>
  <c r="BD2768" i="20"/>
  <c r="BC2584" i="20"/>
  <c r="BD2584" i="20"/>
  <c r="BC2747" i="20"/>
  <c r="BD2747" i="20"/>
  <c r="BC2619" i="20"/>
  <c r="BD2619" i="20"/>
  <c r="BC3008" i="20"/>
  <c r="BD3008" i="20"/>
  <c r="BC2976" i="20"/>
  <c r="BD2976" i="20"/>
  <c r="BC2944" i="20"/>
  <c r="BD2944" i="20"/>
  <c r="BC2912" i="20"/>
  <c r="BD2912" i="20"/>
  <c r="BC2880" i="20"/>
  <c r="BD2880" i="20"/>
  <c r="BC2848" i="20"/>
  <c r="BD2848" i="20"/>
  <c r="BC2816" i="20"/>
  <c r="BD2816" i="20"/>
  <c r="BC2718" i="20"/>
  <c r="BD2718" i="20"/>
  <c r="BC2590" i="20"/>
  <c r="BD2590" i="20"/>
  <c r="BC2757" i="20"/>
  <c r="BD2757" i="20"/>
  <c r="BC2629" i="20"/>
  <c r="BD2629" i="20"/>
  <c r="BC2410" i="20"/>
  <c r="BD2410" i="20"/>
  <c r="BC2346" i="20"/>
  <c r="BD2346" i="20"/>
  <c r="BC2282" i="20"/>
  <c r="BD2282" i="20"/>
  <c r="BC2221" i="20"/>
  <c r="BD2221" i="20"/>
  <c r="BC2189" i="20"/>
  <c r="BD2189" i="20"/>
  <c r="BC2157" i="20"/>
  <c r="BD2157" i="20"/>
  <c r="BC2705" i="20"/>
  <c r="BD2705" i="20"/>
  <c r="BC2577" i="20"/>
  <c r="BD2577" i="20"/>
  <c r="BC1459" i="20"/>
  <c r="BD1459" i="20"/>
  <c r="BC2225" i="20"/>
  <c r="BD2225" i="20"/>
  <c r="BC2879" i="20"/>
  <c r="BD2879" i="20"/>
  <c r="BC2228" i="20"/>
  <c r="BD2228" i="20"/>
  <c r="BD1216" i="20"/>
  <c r="BC1216" i="20"/>
  <c r="BD885" i="20"/>
  <c r="BC885" i="20"/>
  <c r="BD943" i="20"/>
  <c r="BC943" i="20"/>
  <c r="BC2675" i="20"/>
  <c r="BD2675" i="20"/>
  <c r="BC2888" i="20"/>
  <c r="BD2888" i="20"/>
  <c r="BC2558" i="20"/>
  <c r="BD2558" i="20"/>
  <c r="BC2298" i="20"/>
  <c r="BD2298" i="20"/>
  <c r="BC2181" i="20"/>
  <c r="BD2181" i="20"/>
  <c r="BC2545" i="20"/>
  <c r="BD2545" i="20"/>
  <c r="BC2937" i="20"/>
  <c r="BD2937" i="20"/>
  <c r="BD3925" i="20"/>
  <c r="BC3925" i="20"/>
  <c r="BC2345" i="20"/>
  <c r="BD2345" i="20"/>
  <c r="BC2281" i="20"/>
  <c r="BD2281" i="20"/>
  <c r="BD963" i="20"/>
  <c r="BC963" i="20"/>
  <c r="BD3780" i="20"/>
  <c r="BC3780" i="20"/>
  <c r="BC2842" i="20"/>
  <c r="BD2842" i="20"/>
  <c r="BC2710" i="20"/>
  <c r="BD2710" i="20"/>
  <c r="BC2749" i="20"/>
  <c r="BD2749" i="20"/>
  <c r="BC2302" i="20"/>
  <c r="BD2302" i="20"/>
  <c r="BC2203" i="20"/>
  <c r="BD2203" i="20"/>
  <c r="BC2804" i="20"/>
  <c r="BD2804" i="20"/>
  <c r="BC2767" i="20"/>
  <c r="BD2767" i="20"/>
  <c r="BC3013" i="20"/>
  <c r="BD3013" i="20"/>
  <c r="BC2949" i="20"/>
  <c r="BD2949" i="20"/>
  <c r="BC2885" i="20"/>
  <c r="BD2885" i="20"/>
  <c r="BC2821" i="20"/>
  <c r="BD2821" i="20"/>
  <c r="BC2610" i="20"/>
  <c r="BD2610" i="20"/>
  <c r="BC2649" i="20"/>
  <c r="BD2649" i="20"/>
  <c r="BC2240" i="20"/>
  <c r="BD2240" i="20"/>
  <c r="BC376" i="20"/>
  <c r="BD376" i="20"/>
  <c r="BC2632" i="20"/>
  <c r="BD2632" i="20"/>
  <c r="BC2924" i="20"/>
  <c r="BD2924" i="20"/>
  <c r="BC2805" i="20"/>
  <c r="BD2805" i="20"/>
  <c r="BC2338" i="20"/>
  <c r="BD2338" i="20"/>
  <c r="BC372" i="20"/>
  <c r="BD372" i="20"/>
  <c r="BC2672" i="20"/>
  <c r="BD2672" i="20"/>
  <c r="BC2995" i="20"/>
  <c r="BD2995" i="20"/>
  <c r="BC2867" i="20"/>
  <c r="BD2867" i="20"/>
  <c r="BC2538" i="20"/>
  <c r="BD2538" i="20"/>
  <c r="BC2268" i="20"/>
  <c r="BD2268" i="20"/>
  <c r="BC1465" i="20"/>
  <c r="BD1465" i="20"/>
  <c r="BC264" i="20"/>
  <c r="BD264" i="20"/>
  <c r="BC2391" i="20"/>
  <c r="BD2391" i="20"/>
  <c r="BC2319" i="20"/>
  <c r="BD2319" i="20"/>
  <c r="BC2239" i="20"/>
  <c r="BD2239" i="20"/>
  <c r="BD907" i="20"/>
  <c r="BC907" i="20"/>
  <c r="BC2716" i="20"/>
  <c r="BD2716" i="20"/>
  <c r="BC2627" i="20"/>
  <c r="BD2627" i="20"/>
  <c r="BC2850" i="20"/>
  <c r="BD2850" i="20"/>
  <c r="BC2566" i="20"/>
  <c r="BD2566" i="20"/>
  <c r="BC2358" i="20"/>
  <c r="BD2358" i="20"/>
  <c r="BC2167" i="20"/>
  <c r="BD2167" i="20"/>
  <c r="BC2687" i="20"/>
  <c r="BD2687" i="20"/>
  <c r="BC2929" i="20"/>
  <c r="BD2929" i="20"/>
  <c r="BC2658" i="20"/>
  <c r="BD2658" i="20"/>
  <c r="BC2210" i="20"/>
  <c r="BD2210" i="20"/>
  <c r="BC2748" i="20"/>
  <c r="BD2748" i="20"/>
  <c r="BC2743" i="20"/>
  <c r="BD2743" i="20"/>
  <c r="BC2943" i="20"/>
  <c r="BD2943" i="20"/>
  <c r="BC2815" i="20"/>
  <c r="BD2815" i="20"/>
  <c r="BC2196" i="20"/>
  <c r="BD2196" i="20"/>
  <c r="BD965" i="20"/>
  <c r="BC965" i="20"/>
  <c r="BD887" i="20"/>
  <c r="BC887" i="20"/>
  <c r="BD886" i="20"/>
  <c r="BC886" i="20"/>
  <c r="BD944" i="20"/>
  <c r="BC944" i="20"/>
  <c r="BD3776" i="20"/>
  <c r="BC3776" i="20"/>
  <c r="BD1217" i="20"/>
  <c r="BC1217" i="20"/>
  <c r="BD935" i="20"/>
  <c r="BC935" i="20"/>
  <c r="BD3892" i="20"/>
  <c r="BC3892" i="20"/>
  <c r="BC2389" i="20"/>
  <c r="BD2389" i="20"/>
  <c r="BD970" i="20"/>
  <c r="BC970" i="20"/>
  <c r="BD3915" i="20"/>
  <c r="BC3915" i="20"/>
  <c r="BC2692" i="20"/>
  <c r="BD2692" i="20"/>
  <c r="BC2803" i="20"/>
  <c r="BD2803" i="20"/>
  <c r="BC3006" i="20"/>
  <c r="BD3006" i="20"/>
  <c r="BC2910" i="20"/>
  <c r="BD2910" i="20"/>
  <c r="BC2846" i="20"/>
  <c r="BD2846" i="20"/>
  <c r="BC2312" i="20"/>
  <c r="BD2312" i="20"/>
  <c r="BC2190" i="20"/>
  <c r="BD2190" i="20"/>
  <c r="BC386" i="20"/>
  <c r="BD386" i="20"/>
  <c r="BC2779" i="20"/>
  <c r="BD2779" i="20"/>
  <c r="BC2523" i="20"/>
  <c r="BD2523" i="20"/>
  <c r="BC2952" i="20"/>
  <c r="BD2952" i="20"/>
  <c r="BC2856" i="20"/>
  <c r="BD2856" i="20"/>
  <c r="BC2808" i="20"/>
  <c r="BD2808" i="20"/>
  <c r="BC2725" i="20"/>
  <c r="BD2725" i="20"/>
  <c r="BC2330" i="20"/>
  <c r="BD2330" i="20"/>
  <c r="BC2165" i="20"/>
  <c r="BD2165" i="20"/>
  <c r="BC256" i="20"/>
  <c r="BD256" i="20"/>
  <c r="BC2373" i="20"/>
  <c r="BD2373" i="20"/>
  <c r="BC2253" i="20"/>
  <c r="BD2253" i="20"/>
  <c r="BD883" i="20"/>
  <c r="BC883" i="20"/>
  <c r="BC245" i="20"/>
  <c r="BD245" i="20"/>
  <c r="BC2531" i="20"/>
  <c r="BD2531" i="20"/>
  <c r="BC2890" i="20"/>
  <c r="BD2890" i="20"/>
  <c r="BC2742" i="20"/>
  <c r="BD2742" i="20"/>
  <c r="BC2781" i="20"/>
  <c r="BD2781" i="20"/>
  <c r="BC2525" i="20"/>
  <c r="BD2525" i="20"/>
  <c r="BC2318" i="20"/>
  <c r="BD2318" i="20"/>
  <c r="BC2211" i="20"/>
  <c r="BD2211" i="20"/>
  <c r="BC2799" i="20"/>
  <c r="BD2799" i="20"/>
  <c r="BC2543" i="20"/>
  <c r="BD2543" i="20"/>
  <c r="BC2957" i="20"/>
  <c r="BD2957" i="20"/>
  <c r="BC2893" i="20"/>
  <c r="BD2893" i="20"/>
  <c r="BC2829" i="20"/>
  <c r="BD2829" i="20"/>
  <c r="BC2642" i="20"/>
  <c r="BD2642" i="20"/>
  <c r="BC2681" i="20"/>
  <c r="BD2681" i="20"/>
  <c r="BC2336" i="20"/>
  <c r="BD2336" i="20"/>
  <c r="BC2731" i="20"/>
  <c r="BD2731" i="20"/>
  <c r="BC2940" i="20"/>
  <c r="BD2940" i="20"/>
  <c r="BC2812" i="20"/>
  <c r="BD2812" i="20"/>
  <c r="BC2613" i="20"/>
  <c r="BD2613" i="20"/>
  <c r="BC2242" i="20"/>
  <c r="BD2242" i="20"/>
  <c r="BC2628" i="20"/>
  <c r="BD2628" i="20"/>
  <c r="BC2663" i="20"/>
  <c r="BD2663" i="20"/>
  <c r="BC2987" i="20"/>
  <c r="BD2987" i="20"/>
  <c r="BC2923" i="20"/>
  <c r="BD2923" i="20"/>
  <c r="BC2859" i="20"/>
  <c r="BD2859" i="20"/>
  <c r="BC2762" i="20"/>
  <c r="BD2762" i="20"/>
  <c r="BC2801" i="20"/>
  <c r="BD2801" i="20"/>
  <c r="BC2412" i="20"/>
  <c r="BD2412" i="20"/>
  <c r="BC2284" i="20"/>
  <c r="BD2284" i="20"/>
  <c r="BC2192" i="20"/>
  <c r="BD2192" i="20"/>
  <c r="BC2341" i="20"/>
  <c r="BD2341" i="20"/>
  <c r="BC2237" i="20"/>
  <c r="BD2237" i="20"/>
  <c r="BC2732" i="20"/>
  <c r="BD2732" i="20"/>
  <c r="BC1474" i="20"/>
  <c r="BD1474" i="20"/>
  <c r="BD1231" i="20"/>
  <c r="BC1231" i="20"/>
  <c r="BC2399" i="20"/>
  <c r="BD2399" i="20"/>
  <c r="BC2355" i="20"/>
  <c r="BD2355" i="20"/>
  <c r="BC2323" i="20"/>
  <c r="BD2323" i="20"/>
  <c r="BC2291" i="20"/>
  <c r="BD2291" i="20"/>
  <c r="BC2259" i="20"/>
  <c r="BD2259" i="20"/>
  <c r="BD955" i="20"/>
  <c r="BC955" i="20"/>
  <c r="BD962" i="20"/>
  <c r="BC962" i="20"/>
  <c r="BD3787" i="20"/>
  <c r="BC3787" i="20"/>
  <c r="BC2652" i="20"/>
  <c r="BD2652" i="20"/>
  <c r="BD1196" i="20"/>
  <c r="BC1196" i="20"/>
  <c r="BC2680" i="20"/>
  <c r="BD2680" i="20"/>
  <c r="BC2994" i="20"/>
  <c r="BD2994" i="20"/>
  <c r="BC2866" i="20"/>
  <c r="BD2866" i="20"/>
  <c r="BC2726" i="20"/>
  <c r="BD2726" i="20"/>
  <c r="BC2765" i="20"/>
  <c r="BD2765" i="20"/>
  <c r="BC2374" i="20"/>
  <c r="BD2374" i="20"/>
  <c r="BC2246" i="20"/>
  <c r="BD2246" i="20"/>
  <c r="BC2175" i="20"/>
  <c r="BD2175" i="20"/>
  <c r="BC2756" i="20"/>
  <c r="BD2756" i="20"/>
  <c r="BC2719" i="20"/>
  <c r="BD2719" i="20"/>
  <c r="BC3001" i="20"/>
  <c r="BD3001" i="20"/>
  <c r="BC2905" i="20"/>
  <c r="BD2905" i="20"/>
  <c r="BC2841" i="20"/>
  <c r="BD2841" i="20"/>
  <c r="BC2690" i="20"/>
  <c r="BD2690" i="20"/>
  <c r="BC2729" i="20"/>
  <c r="BD2729" i="20"/>
  <c r="BC2352" i="20"/>
  <c r="BD2352" i="20"/>
  <c r="BC2162" i="20"/>
  <c r="BD2162" i="20"/>
  <c r="BC1475" i="20"/>
  <c r="BD1475" i="20"/>
  <c r="BC375" i="20"/>
  <c r="BD375" i="20"/>
  <c r="BC2784" i="20"/>
  <c r="BD2784" i="20"/>
  <c r="BC3012" i="20"/>
  <c r="BD3012" i="20"/>
  <c r="BC2884" i="20"/>
  <c r="BD2884" i="20"/>
  <c r="BC2606" i="20"/>
  <c r="BD2606" i="20"/>
  <c r="BC2386" i="20"/>
  <c r="BD2386" i="20"/>
  <c r="BC2177" i="20"/>
  <c r="BD2177" i="20"/>
  <c r="BC1484" i="20"/>
  <c r="BD1484" i="20"/>
  <c r="BC258" i="20"/>
  <c r="BD258" i="20"/>
  <c r="BC2780" i="20"/>
  <c r="BD2780" i="20"/>
  <c r="BC2775" i="20"/>
  <c r="BD2775" i="20"/>
  <c r="BC2519" i="20"/>
  <c r="BD2519" i="20"/>
  <c r="BC2951" i="20"/>
  <c r="BD2951" i="20"/>
  <c r="BC2887" i="20"/>
  <c r="BD2887" i="20"/>
  <c r="BC2823" i="20"/>
  <c r="BD2823" i="20"/>
  <c r="BC2618" i="20"/>
  <c r="BD2618" i="20"/>
  <c r="BC2561" i="20"/>
  <c r="BD2561" i="20"/>
  <c r="BC2340" i="20"/>
  <c r="BD2340" i="20"/>
  <c r="BC2220" i="20"/>
  <c r="BD2220" i="20"/>
  <c r="BC2156" i="20"/>
  <c r="BD2156" i="20"/>
  <c r="BC254" i="20"/>
  <c r="BD254" i="20"/>
  <c r="BD3853" i="20"/>
  <c r="BC3853" i="20"/>
  <c r="BC2309" i="20"/>
  <c r="BD2309" i="20"/>
  <c r="BD915" i="20"/>
  <c r="BC915" i="20"/>
  <c r="BD974" i="20"/>
  <c r="BC974" i="20"/>
  <c r="BD937" i="20"/>
  <c r="BC937" i="20"/>
  <c r="BD3910" i="20"/>
  <c r="BC3910" i="20"/>
  <c r="BD3885" i="20"/>
  <c r="BC3885" i="20"/>
  <c r="BC2361" i="20"/>
  <c r="BD2361" i="20"/>
  <c r="BC2297" i="20"/>
  <c r="BD2297" i="20"/>
  <c r="BC2233" i="20"/>
  <c r="BD2233" i="20"/>
  <c r="BD899" i="20"/>
  <c r="BC899" i="20"/>
  <c r="BC369" i="20"/>
  <c r="BD369" i="20"/>
  <c r="BD921" i="20"/>
  <c r="BC921" i="20"/>
  <c r="BC2970" i="20"/>
  <c r="BD2970" i="20"/>
  <c r="BC2988" i="20"/>
  <c r="BD2988" i="20"/>
  <c r="BC2217" i="20"/>
  <c r="BD2217" i="20"/>
  <c r="BC2567" i="20"/>
  <c r="BD2567" i="20"/>
  <c r="BC2899" i="20"/>
  <c r="BD2899" i="20"/>
  <c r="BC2666" i="20"/>
  <c r="BD2666" i="20"/>
  <c r="BC2396" i="20"/>
  <c r="BD2396" i="20"/>
  <c r="BC1239" i="20"/>
  <c r="BD1239" i="20"/>
  <c r="BD3777" i="20"/>
  <c r="BC3777" i="20"/>
  <c r="BC2367" i="20"/>
  <c r="BD2367" i="20"/>
  <c r="BC2303" i="20"/>
  <c r="BD2303" i="20"/>
  <c r="BC2255" i="20"/>
  <c r="BD2255" i="20"/>
  <c r="BD3900" i="20"/>
  <c r="BC3900" i="20"/>
  <c r="BC248" i="20"/>
  <c r="BD248" i="20"/>
  <c r="BC2636" i="20"/>
  <c r="BD2636" i="20"/>
  <c r="BD929" i="20"/>
  <c r="BC929" i="20"/>
  <c r="BC2914" i="20"/>
  <c r="BD2914" i="20"/>
  <c r="BC2733" i="20"/>
  <c r="BD2733" i="20"/>
  <c r="BC2199" i="20"/>
  <c r="BD2199" i="20"/>
  <c r="BC1476" i="20"/>
  <c r="BD1476" i="20"/>
  <c r="BC382" i="20"/>
  <c r="BD382" i="20"/>
  <c r="BC2559" i="20"/>
  <c r="BD2559" i="20"/>
  <c r="BC2897" i="20"/>
  <c r="BD2897" i="20"/>
  <c r="BC2786" i="20"/>
  <c r="BD2786" i="20"/>
  <c r="BC2537" i="20"/>
  <c r="BD2537" i="20"/>
  <c r="BC259" i="20"/>
  <c r="BD259" i="20"/>
  <c r="BC2696" i="20"/>
  <c r="BD2696" i="20"/>
  <c r="BC2996" i="20"/>
  <c r="BD2996" i="20"/>
  <c r="BC2868" i="20"/>
  <c r="BD2868" i="20"/>
  <c r="BC2542" i="20"/>
  <c r="BD2542" i="20"/>
  <c r="BC2161" i="20"/>
  <c r="BD2161" i="20"/>
  <c r="BC1457" i="20"/>
  <c r="BD1457" i="20"/>
  <c r="BD3804" i="20"/>
  <c r="BC3804" i="20"/>
  <c r="BD926" i="20"/>
  <c r="BC926" i="20"/>
  <c r="BD3814" i="20"/>
  <c r="BC3814" i="20"/>
  <c r="BD960" i="20"/>
  <c r="BC960" i="20"/>
  <c r="BD900" i="20"/>
  <c r="BC900" i="20"/>
  <c r="BD1222" i="20"/>
  <c r="BC1222" i="20"/>
  <c r="BD3788" i="20"/>
  <c r="BC3788" i="20"/>
  <c r="BD878" i="20"/>
  <c r="BC878" i="20"/>
  <c r="BC2397" i="20"/>
  <c r="BD2397" i="20"/>
  <c r="BD971" i="20"/>
  <c r="BC971" i="20"/>
  <c r="BD3843" i="20"/>
  <c r="BC3843" i="20"/>
  <c r="BC2724" i="20"/>
  <c r="BD2724" i="20"/>
  <c r="BC2760" i="20"/>
  <c r="BD2760" i="20"/>
  <c r="BC2739" i="20"/>
  <c r="BD2739" i="20"/>
  <c r="BC2990" i="20"/>
  <c r="BD2990" i="20"/>
  <c r="BC2942" i="20"/>
  <c r="BD2942" i="20"/>
  <c r="BC2894" i="20"/>
  <c r="BD2894" i="20"/>
  <c r="BC2585" i="20"/>
  <c r="BD2585" i="20"/>
  <c r="BC2376" i="20"/>
  <c r="BD2376" i="20"/>
  <c r="BC2280" i="20"/>
  <c r="BD2280" i="20"/>
  <c r="BC2206" i="20"/>
  <c r="BD2206" i="20"/>
  <c r="BC2552" i="20"/>
  <c r="BD2552" i="20"/>
  <c r="BC2587" i="20"/>
  <c r="BD2587" i="20"/>
  <c r="BC2968" i="20"/>
  <c r="BD2968" i="20"/>
  <c r="BC2920" i="20"/>
  <c r="BD2920" i="20"/>
  <c r="BC2824" i="20"/>
  <c r="BD2824" i="20"/>
  <c r="BC2789" i="20"/>
  <c r="BD2789" i="20"/>
  <c r="BC2394" i="20"/>
  <c r="BD2394" i="20"/>
  <c r="BC2197" i="20"/>
  <c r="BD2197" i="20"/>
  <c r="BC2673" i="20"/>
  <c r="BD2673" i="20"/>
  <c r="BC1480" i="20"/>
  <c r="BD1480" i="20"/>
  <c r="BC2433" i="20"/>
  <c r="BD2433" i="20"/>
  <c r="BD150" i="20"/>
  <c r="BC150" i="20"/>
  <c r="BC2058" i="20"/>
  <c r="BD2058" i="20"/>
  <c r="BC1596" i="20"/>
  <c r="BD1596" i="20"/>
  <c r="BC1131" i="20"/>
  <c r="BD1131" i="20"/>
  <c r="BC2501" i="20"/>
  <c r="BD2501" i="20"/>
  <c r="BC1154" i="20"/>
  <c r="BD1154" i="20"/>
  <c r="BC1510" i="20"/>
  <c r="BD1510" i="20"/>
  <c r="BC1101" i="20"/>
  <c r="BD1101" i="20"/>
  <c r="BC1549" i="20"/>
  <c r="BD1549" i="20"/>
  <c r="BC1088" i="20"/>
  <c r="BD1088" i="20"/>
  <c r="BD3806" i="20"/>
  <c r="BC3806" i="20"/>
  <c r="BC1868" i="20"/>
  <c r="BD1868" i="20"/>
  <c r="BD3719" i="20"/>
  <c r="BC3719" i="20"/>
  <c r="BC1374" i="20"/>
  <c r="BD1374" i="20"/>
  <c r="BD3754" i="20"/>
  <c r="BC3754" i="20"/>
  <c r="BD3905" i="20"/>
  <c r="BC3905" i="20"/>
  <c r="BC2431" i="20"/>
  <c r="BD2431" i="20"/>
  <c r="BC1972" i="20"/>
  <c r="BD1972" i="20"/>
  <c r="BD873" i="20"/>
  <c r="BC873" i="20"/>
  <c r="BD3635" i="20"/>
  <c r="BC3635" i="20"/>
  <c r="BC1970" i="20"/>
  <c r="BD1970" i="20"/>
  <c r="BC2470" i="20"/>
  <c r="BD2470" i="20"/>
  <c r="BC1512" i="20"/>
  <c r="BD1512" i="20"/>
  <c r="BC1095" i="20"/>
  <c r="BD1095" i="20"/>
  <c r="BC1599" i="20"/>
  <c r="BD1599" i="20"/>
  <c r="BC1554" i="20"/>
  <c r="BD1554" i="20"/>
  <c r="BC1081" i="20"/>
  <c r="BD1081" i="20"/>
  <c r="BC1589" i="20"/>
  <c r="BD1589" i="20"/>
  <c r="BC1030" i="20"/>
  <c r="BD1030" i="20"/>
  <c r="BD3875" i="20"/>
  <c r="BC3875" i="20"/>
  <c r="BC2461" i="20"/>
  <c r="BD2461" i="20"/>
  <c r="BC2076" i="20"/>
  <c r="BD2076" i="20"/>
  <c r="BC1400" i="20"/>
  <c r="BD1400" i="20"/>
  <c r="BD158" i="20"/>
  <c r="BC158" i="20"/>
  <c r="BD3643" i="20"/>
  <c r="BC3643" i="20"/>
  <c r="BC1914" i="20"/>
  <c r="BD1914" i="20"/>
  <c r="BC1040" i="20"/>
  <c r="BD1040" i="20"/>
  <c r="BC2462" i="20"/>
  <c r="BD2462" i="20"/>
  <c r="BC1540" i="20"/>
  <c r="BD1540" i="20"/>
  <c r="BC1123" i="20"/>
  <c r="BD1123" i="20"/>
  <c r="BC1575" i="20"/>
  <c r="BD1575" i="20"/>
  <c r="BC1518" i="20"/>
  <c r="BD1518" i="20"/>
  <c r="BC1125" i="20"/>
  <c r="BD1125" i="20"/>
  <c r="BC2460" i="20"/>
  <c r="BD2460" i="20"/>
  <c r="BC1104" i="20"/>
  <c r="BD1104" i="20"/>
  <c r="BD3842" i="20"/>
  <c r="BC3842" i="20"/>
  <c r="BD3921" i="20"/>
  <c r="BC3921" i="20"/>
  <c r="BD3721" i="20"/>
  <c r="BC3721" i="20"/>
  <c r="BC2427" i="20"/>
  <c r="BD2427" i="20"/>
  <c r="BC2020" i="20"/>
  <c r="BD2020" i="20"/>
  <c r="BC1408" i="20"/>
  <c r="BD1408" i="20"/>
  <c r="BD111" i="20"/>
  <c r="BC111" i="20"/>
  <c r="BD3764" i="20"/>
  <c r="BC3764" i="20"/>
  <c r="BD3931" i="20"/>
  <c r="BC3931" i="20"/>
  <c r="BD3723" i="20"/>
  <c r="BC3723" i="20"/>
  <c r="BC2050" i="20"/>
  <c r="BD2050" i="20"/>
  <c r="BC1366" i="20"/>
  <c r="BD1366" i="20"/>
  <c r="BD153" i="20"/>
  <c r="BC153" i="20"/>
  <c r="BC2422" i="20"/>
  <c r="BD2422" i="20"/>
  <c r="BC1520" i="20"/>
  <c r="BD1520" i="20"/>
  <c r="BC1119" i="20"/>
  <c r="BD1119" i="20"/>
  <c r="BC1615" i="20"/>
  <c r="BD1615" i="20"/>
  <c r="BC1530" i="20"/>
  <c r="BD1530" i="20"/>
  <c r="BC1137" i="20"/>
  <c r="BD1137" i="20"/>
  <c r="BC2420" i="20"/>
  <c r="BD2420" i="20"/>
  <c r="BC1605" i="20"/>
  <c r="BD1605" i="20"/>
  <c r="BD3727" i="20"/>
  <c r="BC3727" i="20"/>
  <c r="BD3655" i="20"/>
  <c r="BC3655" i="20"/>
  <c r="BD3591" i="20"/>
  <c r="BC3591" i="20"/>
  <c r="BC2134" i="20"/>
  <c r="BD2134" i="20"/>
  <c r="BC2070" i="20"/>
  <c r="BD2070" i="20"/>
  <c r="BC2006" i="20"/>
  <c r="BD2006" i="20"/>
  <c r="BC1942" i="20"/>
  <c r="BD1942" i="20"/>
  <c r="BC1878" i="20"/>
  <c r="BD1878" i="20"/>
  <c r="BC1402" i="20"/>
  <c r="BD1402" i="20"/>
  <c r="BC1338" i="20"/>
  <c r="BD1338" i="20"/>
  <c r="BC1012" i="20"/>
  <c r="BD1012" i="20"/>
  <c r="BD3454" i="20"/>
  <c r="BC3454" i="20"/>
  <c r="BD3594" i="20"/>
  <c r="BC3594" i="20"/>
  <c r="BC2045" i="20"/>
  <c r="BD2045" i="20"/>
  <c r="BC1869" i="20"/>
  <c r="BD1869" i="20"/>
  <c r="BC1449" i="20"/>
  <c r="BD1449" i="20"/>
  <c r="BD3610" i="20"/>
  <c r="BC3610" i="20"/>
  <c r="BC1957" i="20"/>
  <c r="BD1957" i="20"/>
  <c r="BC1047" i="20"/>
  <c r="BD1047" i="20"/>
  <c r="BD3709" i="20"/>
  <c r="BC3709" i="20"/>
  <c r="BD3597" i="20"/>
  <c r="BC3597" i="20"/>
  <c r="BC2080" i="20"/>
  <c r="BD2080" i="20"/>
  <c r="BC1952" i="20"/>
  <c r="BD1952" i="20"/>
  <c r="BC1428" i="20"/>
  <c r="BD1428" i="20"/>
  <c r="BC1002" i="20"/>
  <c r="BD1002" i="20"/>
  <c r="BD3446" i="20"/>
  <c r="BC3446" i="20"/>
  <c r="BD3684" i="20"/>
  <c r="BC3684" i="20"/>
  <c r="BD3561" i="20"/>
  <c r="BC3561" i="20"/>
  <c r="BC2075" i="20"/>
  <c r="BD2075" i="20"/>
  <c r="BC1947" i="20"/>
  <c r="BD1947" i="20"/>
  <c r="BC1383" i="20"/>
  <c r="BD1383" i="20"/>
  <c r="BD3838" i="20"/>
  <c r="BC3838" i="20"/>
  <c r="BD3718" i="20"/>
  <c r="BC3718" i="20"/>
  <c r="BD3654" i="20"/>
  <c r="BC3654" i="20"/>
  <c r="BD3590" i="20"/>
  <c r="BC3590" i="20"/>
  <c r="BC2153" i="20"/>
  <c r="BD2153" i="20"/>
  <c r="BC2089" i="20"/>
  <c r="BD2089" i="20"/>
  <c r="BC2025" i="20"/>
  <c r="BD2025" i="20"/>
  <c r="BC1961" i="20"/>
  <c r="BD1961" i="20"/>
  <c r="BC1897" i="20"/>
  <c r="BD1897" i="20"/>
  <c r="BC1413" i="20"/>
  <c r="BD1413" i="20"/>
  <c r="BC1349" i="20"/>
  <c r="BD1349" i="20"/>
  <c r="BC1019" i="20"/>
  <c r="BD1019" i="20"/>
  <c r="BD113" i="20"/>
  <c r="BC113" i="20"/>
  <c r="BD3825" i="20"/>
  <c r="BC3825" i="20"/>
  <c r="BD3681" i="20"/>
  <c r="BC3681" i="20"/>
  <c r="BD3617" i="20"/>
  <c r="BC3617" i="20"/>
  <c r="BD3517" i="20"/>
  <c r="BC3517" i="20"/>
  <c r="BD3896" i="20"/>
  <c r="BC3896" i="20"/>
  <c r="BD3704" i="20"/>
  <c r="BC3704" i="20"/>
  <c r="BD3640" i="20"/>
  <c r="BC3640" i="20"/>
  <c r="BD3576" i="20"/>
  <c r="BC3576" i="20"/>
  <c r="BC2119" i="20"/>
  <c r="BD2119" i="20"/>
  <c r="BC2055" i="20"/>
  <c r="BD2055" i="20"/>
  <c r="BC1991" i="20"/>
  <c r="BD1991" i="20"/>
  <c r="BC1927" i="20"/>
  <c r="BD1927" i="20"/>
  <c r="BC1863" i="20"/>
  <c r="BD1863" i="20"/>
  <c r="BC1451" i="20"/>
  <c r="BD1451" i="20"/>
  <c r="BC1387" i="20"/>
  <c r="BD1387" i="20"/>
  <c r="BC1029" i="20"/>
  <c r="BD1029" i="20"/>
  <c r="BD3522" i="20"/>
  <c r="BC3522" i="20"/>
  <c r="BD3826" i="20"/>
  <c r="BC3826" i="20"/>
  <c r="BD3602" i="20"/>
  <c r="BC3602" i="20"/>
  <c r="BC2029" i="20"/>
  <c r="BD2029" i="20"/>
  <c r="BC1353" i="20"/>
  <c r="BD1353" i="20"/>
  <c r="BD115" i="20"/>
  <c r="BC115" i="20"/>
  <c r="BD3757" i="20"/>
  <c r="BC3757" i="20"/>
  <c r="BD3589" i="20"/>
  <c r="BC3589" i="20"/>
  <c r="BC2072" i="20"/>
  <c r="BD2072" i="20"/>
  <c r="BC1944" i="20"/>
  <c r="BD1944" i="20"/>
  <c r="BC1404" i="20"/>
  <c r="BD1404" i="20"/>
  <c r="BC978" i="20"/>
  <c r="BD978" i="20"/>
  <c r="BD3708" i="20"/>
  <c r="BC3708" i="20"/>
  <c r="BD3572" i="20"/>
  <c r="BC3572" i="20"/>
  <c r="BC2083" i="20"/>
  <c r="BD2083" i="20"/>
  <c r="BC1955" i="20"/>
  <c r="BD1955" i="20"/>
  <c r="BC1017" i="20"/>
  <c r="BD1017" i="20"/>
  <c r="BC767" i="20"/>
  <c r="BD767" i="20"/>
  <c r="BC2497" i="20"/>
  <c r="BD2497" i="20"/>
  <c r="BC1595" i="20"/>
  <c r="BD1595" i="20"/>
  <c r="BC1531" i="20"/>
  <c r="BD1531" i="20"/>
  <c r="BC1158" i="20"/>
  <c r="BD1158" i="20"/>
  <c r="BC1094" i="20"/>
  <c r="BD1094" i="20"/>
  <c r="BC2472" i="20"/>
  <c r="BD2472" i="20"/>
  <c r="BC2491" i="20"/>
  <c r="BD2491" i="20"/>
  <c r="BC1585" i="20"/>
  <c r="BD1585" i="20"/>
  <c r="BC1521" i="20"/>
  <c r="BD1521" i="20"/>
  <c r="BC1132" i="20"/>
  <c r="BD1132" i="20"/>
  <c r="BC1068" i="20"/>
  <c r="BD1068" i="20"/>
  <c r="BC998" i="20"/>
  <c r="BD998" i="20"/>
  <c r="BC1994" i="20"/>
  <c r="BD1994" i="20"/>
  <c r="BC2474" i="20"/>
  <c r="BD2474" i="20"/>
  <c r="BC1516" i="20"/>
  <c r="BD1516" i="20"/>
  <c r="BC1115" i="20"/>
  <c r="BD1115" i="20"/>
  <c r="BC1559" i="20"/>
  <c r="BD1559" i="20"/>
  <c r="BC1558" i="20"/>
  <c r="BD1558" i="20"/>
  <c r="BC1149" i="20"/>
  <c r="BD1149" i="20"/>
  <c r="BC16" i="20"/>
  <c r="BD16" i="20"/>
  <c r="BC1184" i="20"/>
  <c r="BD1184" i="20"/>
  <c r="BD3893" i="20"/>
  <c r="BC3893" i="20"/>
  <c r="BC2026" i="20"/>
  <c r="BD2026" i="20"/>
  <c r="BD3870" i="20"/>
  <c r="BC3870" i="20"/>
  <c r="BC2455" i="20"/>
  <c r="BD2455" i="20"/>
  <c r="BC2068" i="20"/>
  <c r="BD2068" i="20"/>
  <c r="BC1424" i="20"/>
  <c r="BD1424" i="20"/>
  <c r="BD3884" i="20"/>
  <c r="BC3884" i="20"/>
  <c r="BD3887" i="20"/>
  <c r="BC3887" i="20"/>
  <c r="BD3587" i="20"/>
  <c r="BC3587" i="20"/>
  <c r="BC1938" i="20"/>
  <c r="BD1938" i="20"/>
  <c r="BC1560" i="20"/>
  <c r="BD1560" i="20"/>
  <c r="BC1143" i="20"/>
  <c r="BD1143" i="20"/>
  <c r="BC2477" i="20"/>
  <c r="BD2477" i="20"/>
  <c r="BC1567" i="20"/>
  <c r="BD1567" i="20"/>
  <c r="BC2450" i="20"/>
  <c r="BD2450" i="20"/>
  <c r="BC1129" i="20"/>
  <c r="BD1129" i="20"/>
  <c r="BC2468" i="20"/>
  <c r="BD2468" i="20"/>
  <c r="BC1128" i="20"/>
  <c r="BD1128" i="20"/>
  <c r="BD3809" i="20"/>
  <c r="BC3809" i="20"/>
  <c r="BC1962" i="20"/>
  <c r="BD1962" i="20"/>
  <c r="BD3882" i="20"/>
  <c r="BC3882" i="20"/>
  <c r="BD160" i="20"/>
  <c r="BC160" i="20"/>
  <c r="BC2421" i="20"/>
  <c r="BD2421" i="20"/>
  <c r="BC1916" i="20"/>
  <c r="BD1916" i="20"/>
  <c r="BC982" i="20"/>
  <c r="BD982" i="20"/>
  <c r="BD3904" i="20"/>
  <c r="BC3904" i="20"/>
  <c r="BD3759" i="20"/>
  <c r="BC3759" i="20"/>
  <c r="BC2138" i="20"/>
  <c r="BD2138" i="20"/>
  <c r="BC1882" i="20"/>
  <c r="BD1882" i="20"/>
  <c r="BC1008" i="20"/>
  <c r="BD1008" i="20"/>
  <c r="BC2430" i="20"/>
  <c r="BD2430" i="20"/>
  <c r="BC1524" i="20"/>
  <c r="BD1524" i="20"/>
  <c r="BC1107" i="20"/>
  <c r="BD1107" i="20"/>
  <c r="BC1543" i="20"/>
  <c r="BD1543" i="20"/>
  <c r="BC1074" i="20"/>
  <c r="BD1074" i="20"/>
  <c r="BC1502" i="20"/>
  <c r="BD1502" i="20"/>
  <c r="BC1109" i="20"/>
  <c r="BD1109" i="20"/>
  <c r="BC1501" i="20"/>
  <c r="BD1501" i="20"/>
  <c r="BD3822" i="20"/>
  <c r="BC3822" i="20"/>
  <c r="BD3897" i="20"/>
  <c r="BC3897" i="20"/>
  <c r="BD3765" i="20"/>
  <c r="BC3765" i="20"/>
  <c r="BC2419" i="20"/>
  <c r="BD2419" i="20"/>
  <c r="BC1988" i="20"/>
  <c r="BD1988" i="20"/>
  <c r="BC1022" i="20"/>
  <c r="BD1022" i="20"/>
  <c r="BD3724" i="20"/>
  <c r="BC3724" i="20"/>
  <c r="BD3767" i="20"/>
  <c r="BC3767" i="20"/>
  <c r="BC2146" i="20"/>
  <c r="BD2146" i="20"/>
  <c r="BC1890" i="20"/>
  <c r="BD1890" i="20"/>
  <c r="BC791" i="20"/>
  <c r="BD791" i="20"/>
  <c r="BC2494" i="20"/>
  <c r="BD2494" i="20"/>
  <c r="BC1568" i="20"/>
  <c r="BD1568" i="20"/>
  <c r="BC1167" i="20"/>
  <c r="BD1167" i="20"/>
  <c r="BC1114" i="20"/>
  <c r="BD1114" i="20"/>
  <c r="BC2508" i="20"/>
  <c r="BD2508" i="20"/>
  <c r="BC1586" i="20"/>
  <c r="BD1586" i="20"/>
  <c r="BD1185" i="20"/>
  <c r="BC1185" i="20"/>
  <c r="BC1057" i="20"/>
  <c r="BD1057" i="20"/>
  <c r="BC1573" i="20"/>
  <c r="BD1573" i="20"/>
  <c r="BD3711" i="20"/>
  <c r="BC3711" i="20"/>
  <c r="BD3647" i="20"/>
  <c r="BC3647" i="20"/>
  <c r="BD3583" i="20"/>
  <c r="BC3583" i="20"/>
  <c r="BC2126" i="20"/>
  <c r="BD2126" i="20"/>
  <c r="BC2062" i="20"/>
  <c r="BD2062" i="20"/>
  <c r="BC1998" i="20"/>
  <c r="BD1998" i="20"/>
  <c r="BC1934" i="20"/>
  <c r="BD1934" i="20"/>
  <c r="BC1870" i="20"/>
  <c r="BD1870" i="20"/>
  <c r="BC1394" i="20"/>
  <c r="BD1394" i="20"/>
  <c r="BC1036" i="20"/>
  <c r="BD1036" i="20"/>
  <c r="BD3658" i="20"/>
  <c r="BC3658" i="20"/>
  <c r="BC2093" i="20"/>
  <c r="BD2093" i="20"/>
  <c r="BC1949" i="20"/>
  <c r="BD1949" i="20"/>
  <c r="BD3690" i="20"/>
  <c r="BC3690" i="20"/>
  <c r="BC2149" i="20"/>
  <c r="BD2149" i="20"/>
  <c r="BC1933" i="20"/>
  <c r="BD1933" i="20"/>
  <c r="BC1369" i="20"/>
  <c r="BD1369" i="20"/>
  <c r="BD3749" i="20"/>
  <c r="BC3749" i="20"/>
  <c r="BD3637" i="20"/>
  <c r="BC3637" i="20"/>
  <c r="BC2136" i="20"/>
  <c r="BD2136" i="20"/>
  <c r="BC2000" i="20"/>
  <c r="BD2000" i="20"/>
  <c r="BC1872" i="20"/>
  <c r="BD1872" i="20"/>
  <c r="BC1356" i="20"/>
  <c r="BD1356" i="20"/>
  <c r="BC986" i="20"/>
  <c r="BD986" i="20"/>
  <c r="BD3924" i="20"/>
  <c r="BC3924" i="20"/>
  <c r="BD3668" i="20"/>
  <c r="BC3668" i="20"/>
  <c r="BD3529" i="20"/>
  <c r="BC3529" i="20"/>
  <c r="BC2059" i="20"/>
  <c r="BD2059" i="20"/>
  <c r="BC1931" i="20"/>
  <c r="BD1931" i="20"/>
  <c r="BC1375" i="20"/>
  <c r="BD1375" i="20"/>
  <c r="BD3766" i="20"/>
  <c r="BC3766" i="20"/>
  <c r="BD3678" i="20"/>
  <c r="BC3678" i="20"/>
  <c r="BD3614" i="20"/>
  <c r="BC3614" i="20"/>
  <c r="BD3505" i="20"/>
  <c r="BC3505" i="20"/>
  <c r="BC2113" i="20"/>
  <c r="BD2113" i="20"/>
  <c r="BC2049" i="20"/>
  <c r="BD2049" i="20"/>
  <c r="BC1985" i="20"/>
  <c r="BD1985" i="20"/>
  <c r="BC1921" i="20"/>
  <c r="BD1921" i="20"/>
  <c r="BC1437" i="20"/>
  <c r="BD1437" i="20"/>
  <c r="BC1373" i="20"/>
  <c r="BD1373" i="20"/>
  <c r="BC1043" i="20"/>
  <c r="BD1043" i="20"/>
  <c r="BC979" i="20"/>
  <c r="BD979" i="20"/>
  <c r="BD3466" i="20"/>
  <c r="BC3466" i="20"/>
  <c r="BD3817" i="20"/>
  <c r="BC3817" i="20"/>
  <c r="BD3673" i="20"/>
  <c r="BC3673" i="20"/>
  <c r="BD3609" i="20"/>
  <c r="BC3609" i="20"/>
  <c r="BD3462" i="20"/>
  <c r="BC3462" i="20"/>
  <c r="BD3728" i="20"/>
  <c r="BC3728" i="20"/>
  <c r="BD3664" i="20"/>
  <c r="BC3664" i="20"/>
  <c r="BD3600" i="20"/>
  <c r="BC3600" i="20"/>
  <c r="BC2143" i="20"/>
  <c r="BD2143" i="20"/>
  <c r="BC2079" i="20"/>
  <c r="BD2079" i="20"/>
  <c r="BC2015" i="20"/>
  <c r="BD2015" i="20"/>
  <c r="BC1951" i="20"/>
  <c r="BD1951" i="20"/>
  <c r="BC1887" i="20"/>
  <c r="BD1887" i="20"/>
  <c r="BC1411" i="20"/>
  <c r="BD1411" i="20"/>
  <c r="BC1347" i="20"/>
  <c r="BD1347" i="20"/>
  <c r="BC1021" i="20"/>
  <c r="BD1021" i="20"/>
  <c r="BD3715" i="20"/>
  <c r="BC3715" i="20"/>
  <c r="BD3674" i="20"/>
  <c r="BC3674" i="20"/>
  <c r="BC2109" i="20"/>
  <c r="BD2109" i="20"/>
  <c r="BC1901" i="20"/>
  <c r="BD1901" i="20"/>
  <c r="BC1441" i="20"/>
  <c r="BD1441" i="20"/>
  <c r="BC1023" i="20"/>
  <c r="BD1023" i="20"/>
  <c r="BD3717" i="20"/>
  <c r="BC3717" i="20"/>
  <c r="BD3573" i="20"/>
  <c r="BC3573" i="20"/>
  <c r="BC2056" i="20"/>
  <c r="BD2056" i="20"/>
  <c r="BC1928" i="20"/>
  <c r="BD1928" i="20"/>
  <c r="BC1388" i="20"/>
  <c r="BD1388" i="20"/>
  <c r="BD3692" i="20"/>
  <c r="BC3692" i="20"/>
  <c r="BD3497" i="20"/>
  <c r="BC3497" i="20"/>
  <c r="BC2067" i="20"/>
  <c r="BD2067" i="20"/>
  <c r="BC1939" i="20"/>
  <c r="BD1939" i="20"/>
  <c r="BC1447" i="20"/>
  <c r="BD1447" i="20"/>
  <c r="BC993" i="20"/>
  <c r="BD993" i="20"/>
  <c r="BD151" i="20"/>
  <c r="BC151" i="20"/>
  <c r="BC2489" i="20"/>
  <c r="BD2489" i="20"/>
  <c r="BC1587" i="20"/>
  <c r="BD1587" i="20"/>
  <c r="BC1523" i="20"/>
  <c r="BD1523" i="20"/>
  <c r="BC1150" i="20"/>
  <c r="BD1150" i="20"/>
  <c r="BC1086" i="20"/>
  <c r="BD1086" i="20"/>
  <c r="BC2458" i="20"/>
  <c r="BD2458" i="20"/>
  <c r="BC2483" i="20"/>
  <c r="BD2483" i="20"/>
  <c r="BC1577" i="20"/>
  <c r="BD1577" i="20"/>
  <c r="BC1513" i="20"/>
  <c r="BD1513" i="20"/>
  <c r="BC1124" i="20"/>
  <c r="BD1124" i="20"/>
  <c r="BC1060" i="20"/>
  <c r="BD1060" i="20"/>
  <c r="BC1448" i="20"/>
  <c r="BD1448" i="20"/>
  <c r="BD3731" i="20"/>
  <c r="BC3731" i="20"/>
  <c r="BC992" i="20"/>
  <c r="BD992" i="20"/>
  <c r="BC1500" i="20"/>
  <c r="BD1500" i="20"/>
  <c r="BC1099" i="20"/>
  <c r="BD1099" i="20"/>
  <c r="BC1090" i="20"/>
  <c r="BD1090" i="20"/>
  <c r="BC1542" i="20"/>
  <c r="BD1542" i="20"/>
  <c r="BC1133" i="20"/>
  <c r="BD1133" i="20"/>
  <c r="BC2444" i="20"/>
  <c r="BD2444" i="20"/>
  <c r="BC1152" i="20"/>
  <c r="BD1152" i="20"/>
  <c r="BD3841" i="20"/>
  <c r="BC3841" i="20"/>
  <c r="BC2092" i="20"/>
  <c r="BD2092" i="20"/>
  <c r="BC1930" i="20"/>
  <c r="BD1930" i="20"/>
  <c r="BD3730" i="20"/>
  <c r="BC3730" i="20"/>
  <c r="BD164" i="20"/>
  <c r="BC164" i="20"/>
  <c r="BC2447" i="20"/>
  <c r="BD2447" i="20"/>
  <c r="BC2036" i="20"/>
  <c r="BD2036" i="20"/>
  <c r="BC1392" i="20"/>
  <c r="BD1392" i="20"/>
  <c r="BD3748" i="20"/>
  <c r="BC3748" i="20"/>
  <c r="BD3871" i="20"/>
  <c r="BC3871" i="20"/>
  <c r="BD3525" i="20"/>
  <c r="BC3525" i="20"/>
  <c r="BC1906" i="20"/>
  <c r="BD1906" i="20"/>
  <c r="BC1032" i="20"/>
  <c r="BD1032" i="20"/>
  <c r="BC2502" i="20"/>
  <c r="BD2502" i="20"/>
  <c r="BC1544" i="20"/>
  <c r="BD1544" i="20"/>
  <c r="BC1127" i="20"/>
  <c r="BD1127" i="20"/>
  <c r="BC2416" i="20"/>
  <c r="BD2416" i="20"/>
  <c r="BC1098" i="20"/>
  <c r="BD1098" i="20"/>
  <c r="BC1522" i="20"/>
  <c r="BD1522" i="20"/>
  <c r="BC1113" i="20"/>
  <c r="BD1113" i="20"/>
  <c r="BC2436" i="20"/>
  <c r="BD2436" i="20"/>
  <c r="BC1096" i="20"/>
  <c r="BD1096" i="20"/>
  <c r="BD3729" i="20"/>
  <c r="BC3729" i="20"/>
  <c r="BC2124" i="20"/>
  <c r="BD2124" i="20"/>
  <c r="BD3760" i="20"/>
  <c r="BC3760" i="20"/>
  <c r="BD3866" i="20"/>
  <c r="BC3866" i="20"/>
  <c r="BD3793" i="20"/>
  <c r="BC3793" i="20"/>
  <c r="BC2140" i="20"/>
  <c r="BD2140" i="20"/>
  <c r="BC1884" i="20"/>
  <c r="BD1884" i="20"/>
  <c r="BD3716" i="20"/>
  <c r="BC3716" i="20"/>
  <c r="BD3867" i="20"/>
  <c r="BC3867" i="20"/>
  <c r="BD3557" i="20"/>
  <c r="BC3557" i="20"/>
  <c r="BC1978" i="20"/>
  <c r="BD1978" i="20"/>
  <c r="BD877" i="20"/>
  <c r="BC877" i="20"/>
  <c r="BC2498" i="20"/>
  <c r="BD2498" i="20"/>
  <c r="BC1508" i="20"/>
  <c r="BD1508" i="20"/>
  <c r="BC1091" i="20"/>
  <c r="BD1091" i="20"/>
  <c r="BC1170" i="20"/>
  <c r="BD1170" i="20"/>
  <c r="BC2466" i="20"/>
  <c r="BD2466" i="20"/>
  <c r="BC1550" i="20"/>
  <c r="BD1550" i="20"/>
  <c r="BC1093" i="20"/>
  <c r="BD1093" i="20"/>
  <c r="BC1597" i="20"/>
  <c r="BD1597" i="20"/>
  <c r="BC24" i="20"/>
  <c r="BD24" i="20"/>
  <c r="BD3789" i="20"/>
  <c r="BC3789" i="20"/>
  <c r="BC2443" i="20"/>
  <c r="BD2443" i="20"/>
  <c r="BC1956" i="20"/>
  <c r="BD1956" i="20"/>
  <c r="BC990" i="20"/>
  <c r="BD990" i="20"/>
  <c r="BD3651" i="20"/>
  <c r="BC3651" i="20"/>
  <c r="BC1986" i="20"/>
  <c r="BD1986" i="20"/>
  <c r="BC1016" i="20"/>
  <c r="BD1016" i="20"/>
  <c r="BC1616" i="20"/>
  <c r="BD1616" i="20"/>
  <c r="BC1151" i="20"/>
  <c r="BD1151" i="20"/>
  <c r="BC2493" i="20"/>
  <c r="BD2493" i="20"/>
  <c r="BC1551" i="20"/>
  <c r="BD1551" i="20"/>
  <c r="BC1082" i="20"/>
  <c r="BD1082" i="20"/>
  <c r="BC1562" i="20"/>
  <c r="BD1562" i="20"/>
  <c r="BC1169" i="20"/>
  <c r="BD1169" i="20"/>
  <c r="BC1541" i="20"/>
  <c r="BD1541" i="20"/>
  <c r="BC1080" i="20"/>
  <c r="BD1080" i="20"/>
  <c r="BD3442" i="20"/>
  <c r="BC3442" i="20"/>
  <c r="BD3703" i="20"/>
  <c r="BC3703" i="20"/>
  <c r="BD3639" i="20"/>
  <c r="BC3639" i="20"/>
  <c r="BD3575" i="20"/>
  <c r="BC3575" i="20"/>
  <c r="BC2118" i="20"/>
  <c r="BD2118" i="20"/>
  <c r="BC2054" i="20"/>
  <c r="BD2054" i="20"/>
  <c r="BC1990" i="20"/>
  <c r="BD1990" i="20"/>
  <c r="BC1926" i="20"/>
  <c r="BD1926" i="20"/>
  <c r="BC1450" i="20"/>
  <c r="BD1450" i="20"/>
  <c r="BC1386" i="20"/>
  <c r="BD1386" i="20"/>
  <c r="BC1028" i="20"/>
  <c r="BD1028" i="20"/>
  <c r="BD3794" i="20"/>
  <c r="BC3794" i="20"/>
  <c r="BD3553" i="20"/>
  <c r="BC3553" i="20"/>
  <c r="BC2005" i="20"/>
  <c r="BD2005" i="20"/>
  <c r="BD3786" i="20"/>
  <c r="BC3786" i="20"/>
  <c r="BD3521" i="20"/>
  <c r="BC3521" i="20"/>
  <c r="BC2013" i="20"/>
  <c r="BD2013" i="20"/>
  <c r="BC1409" i="20"/>
  <c r="BD1409" i="20"/>
  <c r="BC1015" i="20"/>
  <c r="BD1015" i="20"/>
  <c r="BD3813" i="20"/>
  <c r="BC3813" i="20"/>
  <c r="BD3685" i="20"/>
  <c r="BC3685" i="20"/>
  <c r="BD3565" i="20"/>
  <c r="BC3565" i="20"/>
  <c r="BC2048" i="20"/>
  <c r="BD2048" i="20"/>
  <c r="BC1920" i="20"/>
  <c r="BD1920" i="20"/>
  <c r="BC1396" i="20"/>
  <c r="BD1396" i="20"/>
  <c r="BC1026" i="20"/>
  <c r="BD1026" i="20"/>
  <c r="BD3732" i="20"/>
  <c r="BC3732" i="20"/>
  <c r="BD3596" i="20"/>
  <c r="BC3596" i="20"/>
  <c r="BC2043" i="20"/>
  <c r="BD2043" i="20"/>
  <c r="BC1915" i="20"/>
  <c r="BD1915" i="20"/>
  <c r="BC1359" i="20"/>
  <c r="BD1359" i="20"/>
  <c r="BC1001" i="20"/>
  <c r="BD1001" i="20"/>
  <c r="BD3862" i="20"/>
  <c r="BC3862" i="20"/>
  <c r="BD3702" i="20"/>
  <c r="BC3702" i="20"/>
  <c r="BD3638" i="20"/>
  <c r="BC3638" i="20"/>
  <c r="BD3574" i="20"/>
  <c r="BC3574" i="20"/>
  <c r="BC2105" i="20"/>
  <c r="BD2105" i="20"/>
  <c r="BC2041" i="20"/>
  <c r="BD2041" i="20"/>
  <c r="BC1977" i="20"/>
  <c r="BD1977" i="20"/>
  <c r="BC1913" i="20"/>
  <c r="BD1913" i="20"/>
  <c r="BC1429" i="20"/>
  <c r="BD1429" i="20"/>
  <c r="BC1365" i="20"/>
  <c r="BD1365" i="20"/>
  <c r="BC1003" i="20"/>
  <c r="BD1003" i="20"/>
  <c r="BD3434" i="20"/>
  <c r="BC3434" i="20"/>
  <c r="BD3697" i="20"/>
  <c r="BC3697" i="20"/>
  <c r="BD3633" i="20"/>
  <c r="BC3633" i="20"/>
  <c r="BD3569" i="20"/>
  <c r="BC3569" i="20"/>
  <c r="BD3430" i="20"/>
  <c r="BC3430" i="20"/>
  <c r="BD3816" i="20"/>
  <c r="BC3816" i="20"/>
  <c r="BD3688" i="20"/>
  <c r="BC3688" i="20"/>
  <c r="BD3624" i="20"/>
  <c r="BC3624" i="20"/>
  <c r="BD3545" i="20"/>
  <c r="BC3545" i="20"/>
  <c r="BC2103" i="20"/>
  <c r="BD2103" i="20"/>
  <c r="BC2039" i="20"/>
  <c r="BD2039" i="20"/>
  <c r="BC1975" i="20"/>
  <c r="BD1975" i="20"/>
  <c r="BC1911" i="20"/>
  <c r="BD1911" i="20"/>
  <c r="BC1435" i="20"/>
  <c r="BD1435" i="20"/>
  <c r="BC1371" i="20"/>
  <c r="BD1371" i="20"/>
  <c r="BC1045" i="20"/>
  <c r="BD1045" i="20"/>
  <c r="BC981" i="20"/>
  <c r="BD981" i="20"/>
  <c r="BD137" i="20"/>
  <c r="BC137" i="20"/>
  <c r="BD3458" i="20"/>
  <c r="BC3458" i="20"/>
  <c r="BD3550" i="20"/>
  <c r="BC3550" i="20"/>
  <c r="BC2077" i="20"/>
  <c r="BD2077" i="20"/>
  <c r="BC1877" i="20"/>
  <c r="BD1877" i="20"/>
  <c r="BC1417" i="20"/>
  <c r="BD1417" i="20"/>
  <c r="BD3701" i="20"/>
  <c r="BC3701" i="20"/>
  <c r="BD3533" i="20"/>
  <c r="BC3533" i="20"/>
  <c r="BC2040" i="20"/>
  <c r="BD2040" i="20"/>
  <c r="BC1912" i="20"/>
  <c r="BD1912" i="20"/>
  <c r="BC1364" i="20"/>
  <c r="BD1364" i="20"/>
  <c r="BD127" i="20"/>
  <c r="BC127" i="20"/>
  <c r="BD3756" i="20"/>
  <c r="BC3756" i="20"/>
  <c r="BD3604" i="20"/>
  <c r="BC3604" i="20"/>
  <c r="BC2051" i="20"/>
  <c r="BD2051" i="20"/>
  <c r="BC1923" i="20"/>
  <c r="BD1923" i="20"/>
  <c r="BC1423" i="20"/>
  <c r="BD1423" i="20"/>
  <c r="BC977" i="20"/>
  <c r="BD977" i="20"/>
  <c r="BD3795" i="20"/>
  <c r="BC3795" i="20"/>
  <c r="BC15" i="20"/>
  <c r="BD15" i="20"/>
  <c r="BC2424" i="20"/>
  <c r="BD2424" i="20"/>
  <c r="BC1579" i="20"/>
  <c r="BD1579" i="20"/>
  <c r="BC1515" i="20"/>
  <c r="BD1515" i="20"/>
  <c r="BC1142" i="20"/>
  <c r="BD1142" i="20"/>
  <c r="BC1078" i="20"/>
  <c r="BD1078" i="20"/>
  <c r="BC2488" i="20"/>
  <c r="BD2488" i="20"/>
  <c r="BC1614" i="20"/>
  <c r="BD1614" i="20"/>
  <c r="BC2507" i="20"/>
  <c r="BD2507" i="20"/>
  <c r="BC1569" i="20"/>
  <c r="BD1569" i="20"/>
  <c r="BC1505" i="20"/>
  <c r="BD1505" i="20"/>
  <c r="BC1148" i="20"/>
  <c r="BD1148" i="20"/>
  <c r="BC1084" i="20"/>
  <c r="BD1084" i="20"/>
  <c r="BC2457" i="20"/>
  <c r="BD2457" i="20"/>
  <c r="BC2154" i="20"/>
  <c r="BD2154" i="20"/>
  <c r="BC2414" i="20"/>
  <c r="BD2414" i="20"/>
  <c r="BC1548" i="20"/>
  <c r="BD1548" i="20"/>
  <c r="BC1083" i="20"/>
  <c r="BD1083" i="20"/>
  <c r="BC1495" i="20"/>
  <c r="BD1495" i="20"/>
  <c r="BC1181" i="20"/>
  <c r="BD1181" i="20"/>
  <c r="BC1581" i="20"/>
  <c r="BD1581" i="20"/>
  <c r="BC2425" i="20"/>
  <c r="BD2425" i="20"/>
  <c r="BD141" i="20"/>
  <c r="BC141" i="20"/>
  <c r="BD3927" i="20"/>
  <c r="BC3927" i="20"/>
  <c r="BC1024" i="20"/>
  <c r="BD1024" i="20"/>
  <c r="BC3014" i="20"/>
  <c r="BD3014" i="20"/>
  <c r="BC2132" i="20"/>
  <c r="BD2132" i="20"/>
  <c r="BC1876" i="20"/>
  <c r="BD1876" i="20"/>
  <c r="BC1006" i="20"/>
  <c r="BD1006" i="20"/>
  <c r="BD146" i="20"/>
  <c r="BC146" i="20"/>
  <c r="BC2130" i="20"/>
  <c r="BD2130" i="20"/>
  <c r="BC1874" i="20"/>
  <c r="BD1874" i="20"/>
  <c r="BC1000" i="20"/>
  <c r="BD1000" i="20"/>
  <c r="BC1592" i="20"/>
  <c r="BD1592" i="20"/>
  <c r="BC1175" i="20"/>
  <c r="BD1175" i="20"/>
  <c r="BC1066" i="20"/>
  <c r="BD1066" i="20"/>
  <c r="BC1570" i="20"/>
  <c r="BD1570" i="20"/>
  <c r="BC1161" i="20"/>
  <c r="BD1161" i="20"/>
  <c r="BC1493" i="20"/>
  <c r="BD1493" i="20"/>
  <c r="BD3902" i="20"/>
  <c r="BC3902" i="20"/>
  <c r="BC2417" i="20"/>
  <c r="BD2417" i="20"/>
  <c r="BC1384" i="20"/>
  <c r="BD1384" i="20"/>
  <c r="BC1342" i="20"/>
  <c r="BD1342" i="20"/>
  <c r="BD3750" i="20"/>
  <c r="BC3750" i="20"/>
  <c r="BD3769" i="20"/>
  <c r="BC3769" i="20"/>
  <c r="BC2437" i="20"/>
  <c r="BD2437" i="20"/>
  <c r="BC1980" i="20"/>
  <c r="BD1980" i="20"/>
  <c r="BC1046" i="20"/>
  <c r="BD1046" i="20"/>
  <c r="BD3683" i="20"/>
  <c r="BC3683" i="20"/>
  <c r="BC1946" i="20"/>
  <c r="BD1946" i="20"/>
  <c r="BC2482" i="20"/>
  <c r="BD2482" i="20"/>
  <c r="BC1492" i="20"/>
  <c r="BD1492" i="20"/>
  <c r="BC1075" i="20"/>
  <c r="BD1075" i="20"/>
  <c r="BC1607" i="20"/>
  <c r="BD1607" i="20"/>
  <c r="BC1534" i="20"/>
  <c r="BD1534" i="20"/>
  <c r="BC1077" i="20"/>
  <c r="BD1077" i="20"/>
  <c r="BC2479" i="20"/>
  <c r="BD2479" i="20"/>
  <c r="BC1136" i="20"/>
  <c r="BD1136" i="20"/>
  <c r="BD3930" i="20"/>
  <c r="BC3930" i="20"/>
  <c r="BD156" i="20"/>
  <c r="BC156" i="20"/>
  <c r="BD3741" i="20"/>
  <c r="BC3741" i="20"/>
  <c r="BC2435" i="20"/>
  <c r="BD2435" i="20"/>
  <c r="BC1924" i="20"/>
  <c r="BD1924" i="20"/>
  <c r="BC779" i="20"/>
  <c r="BD779" i="20"/>
  <c r="BD3735" i="20"/>
  <c r="BC3735" i="20"/>
  <c r="BC2082" i="20"/>
  <c r="BD2082" i="20"/>
  <c r="BC1398" i="20"/>
  <c r="BD1398" i="20"/>
  <c r="BC2454" i="20"/>
  <c r="BD2454" i="20"/>
  <c r="BC1536" i="20"/>
  <c r="BD1536" i="20"/>
  <c r="BC1071" i="20"/>
  <c r="BD1071" i="20"/>
  <c r="BC1178" i="20"/>
  <c r="BD1178" i="20"/>
  <c r="BC2418" i="20"/>
  <c r="BD2418" i="20"/>
  <c r="BC1089" i="20"/>
  <c r="BD1089" i="20"/>
  <c r="BC1509" i="20"/>
  <c r="BD1509" i="20"/>
  <c r="BD3911" i="20"/>
  <c r="BC3911" i="20"/>
  <c r="BD3695" i="20"/>
  <c r="BC3695" i="20"/>
  <c r="BD3631" i="20"/>
  <c r="BC3631" i="20"/>
  <c r="BD3567" i="20"/>
  <c r="BC3567" i="20"/>
  <c r="BC2110" i="20"/>
  <c r="BD2110" i="20"/>
  <c r="BC2046" i="20"/>
  <c r="BD2046" i="20"/>
  <c r="BC1982" i="20"/>
  <c r="BD1982" i="20"/>
  <c r="BC1918" i="20"/>
  <c r="BD1918" i="20"/>
  <c r="BC1442" i="20"/>
  <c r="BD1442" i="20"/>
  <c r="BC1378" i="20"/>
  <c r="BD1378" i="20"/>
  <c r="BC1052" i="20"/>
  <c r="BD1052" i="20"/>
  <c r="BC988" i="20"/>
  <c r="BD988" i="20"/>
  <c r="BD119" i="20"/>
  <c r="BC119" i="20"/>
  <c r="BD3618" i="20"/>
  <c r="BC3618" i="20"/>
  <c r="BC2061" i="20"/>
  <c r="BD2061" i="20"/>
  <c r="BC1893" i="20"/>
  <c r="BD1893" i="20"/>
  <c r="BD3518" i="20"/>
  <c r="BC3518" i="20"/>
  <c r="BD3642" i="20"/>
  <c r="BC3642" i="20"/>
  <c r="BC1981" i="20"/>
  <c r="BD1981" i="20"/>
  <c r="BC1345" i="20"/>
  <c r="BD1345" i="20"/>
  <c r="BD3725" i="20"/>
  <c r="BC3725" i="20"/>
  <c r="BD3613" i="20"/>
  <c r="BC3613" i="20"/>
  <c r="BC2104" i="20"/>
  <c r="BD2104" i="20"/>
  <c r="BC1968" i="20"/>
  <c r="BD1968" i="20"/>
  <c r="BC1436" i="20"/>
  <c r="BD1436" i="20"/>
  <c r="BC1010" i="20"/>
  <c r="BD1010" i="20"/>
  <c r="BD3510" i="20"/>
  <c r="BC3510" i="20"/>
  <c r="BD3700" i="20"/>
  <c r="BC3700" i="20"/>
  <c r="BD3580" i="20"/>
  <c r="BC3580" i="20"/>
  <c r="BC2027" i="20"/>
  <c r="BD2027" i="20"/>
  <c r="BC1899" i="20"/>
  <c r="BD1899" i="20"/>
  <c r="BC1455" i="20"/>
  <c r="BD1455" i="20"/>
  <c r="BC1343" i="20"/>
  <c r="BD1343" i="20"/>
  <c r="BC985" i="20"/>
  <c r="BD985" i="20"/>
  <c r="BD3854" i="20"/>
  <c r="BC3854" i="20"/>
  <c r="BD3726" i="20"/>
  <c r="BC3726" i="20"/>
  <c r="BD3662" i="20"/>
  <c r="BC3662" i="20"/>
  <c r="BD3598" i="20"/>
  <c r="BC3598" i="20"/>
  <c r="BC2129" i="20"/>
  <c r="BD2129" i="20"/>
  <c r="BC2065" i="20"/>
  <c r="BD2065" i="20"/>
  <c r="BC2001" i="20"/>
  <c r="BD2001" i="20"/>
  <c r="BC1937" i="20"/>
  <c r="BD1937" i="20"/>
  <c r="BC1873" i="20"/>
  <c r="BD1873" i="20"/>
  <c r="BC1453" i="20"/>
  <c r="BD1453" i="20"/>
  <c r="BC1389" i="20"/>
  <c r="BD1389" i="20"/>
  <c r="BC1027" i="20"/>
  <c r="BD1027" i="20"/>
  <c r="BD3530" i="20"/>
  <c r="BC3530" i="20"/>
  <c r="BD3689" i="20"/>
  <c r="BC3689" i="20"/>
  <c r="BD3625" i="20"/>
  <c r="BC3625" i="20"/>
  <c r="BD3549" i="20"/>
  <c r="BC3549" i="20"/>
  <c r="BD3526" i="20"/>
  <c r="BC3526" i="20"/>
  <c r="BD3832" i="20"/>
  <c r="BC3832" i="20"/>
  <c r="BD3712" i="20"/>
  <c r="BC3712" i="20"/>
  <c r="BD3648" i="20"/>
  <c r="BC3648" i="20"/>
  <c r="BD3584" i="20"/>
  <c r="BC3584" i="20"/>
  <c r="BC2127" i="20"/>
  <c r="BD2127" i="20"/>
  <c r="BC2063" i="20"/>
  <c r="BD2063" i="20"/>
  <c r="BC1999" i="20"/>
  <c r="BD1999" i="20"/>
  <c r="BC1935" i="20"/>
  <c r="BD1935" i="20"/>
  <c r="BC1871" i="20"/>
  <c r="BD1871" i="20"/>
  <c r="BC1395" i="20"/>
  <c r="BD1395" i="20"/>
  <c r="BC1037" i="20"/>
  <c r="BD1037" i="20"/>
  <c r="BD123" i="20"/>
  <c r="BC123" i="20"/>
  <c r="BD3554" i="20"/>
  <c r="BC3554" i="20"/>
  <c r="BD3626" i="20"/>
  <c r="BC3626" i="20"/>
  <c r="BC1941" i="20"/>
  <c r="BD1941" i="20"/>
  <c r="BC991" i="20"/>
  <c r="BD991" i="20"/>
  <c r="BD3514" i="20"/>
  <c r="BC3514" i="20"/>
  <c r="BD3677" i="20"/>
  <c r="BC3677" i="20"/>
  <c r="BC2144" i="20"/>
  <c r="BD2144" i="20"/>
  <c r="BC2024" i="20"/>
  <c r="BD2024" i="20"/>
  <c r="BC1896" i="20"/>
  <c r="BD1896" i="20"/>
  <c r="BC1348" i="20"/>
  <c r="BD1348" i="20"/>
  <c r="BD3478" i="20"/>
  <c r="BC3478" i="20"/>
  <c r="BD3740" i="20"/>
  <c r="BC3740" i="20"/>
  <c r="BD3588" i="20"/>
  <c r="BC3588" i="20"/>
  <c r="BC2035" i="20"/>
  <c r="BD2035" i="20"/>
  <c r="BC1907" i="20"/>
  <c r="BD1907" i="20"/>
  <c r="BC1407" i="20"/>
  <c r="BD1407" i="20"/>
  <c r="BC799" i="20"/>
  <c r="BD799" i="20"/>
  <c r="BD3851" i="20"/>
  <c r="BC3851" i="20"/>
  <c r="BD3763" i="20"/>
  <c r="BC3763" i="20"/>
  <c r="BC2505" i="20"/>
  <c r="BD2505" i="20"/>
  <c r="BC1571" i="20"/>
  <c r="BD1571" i="20"/>
  <c r="BC1507" i="20"/>
  <c r="BD1507" i="20"/>
  <c r="BC1134" i="20"/>
  <c r="BD1134" i="20"/>
  <c r="BC1070" i="20"/>
  <c r="BD1070" i="20"/>
  <c r="BD1200" i="20"/>
  <c r="BC1200" i="20"/>
  <c r="BD1215" i="20"/>
  <c r="BC1215" i="20"/>
  <c r="BD964" i="20"/>
  <c r="BC964" i="20"/>
  <c r="BD902" i="20"/>
  <c r="BC902" i="20"/>
  <c r="BC1620" i="20"/>
  <c r="BD1620" i="20"/>
  <c r="BC2293" i="20"/>
  <c r="BD2293" i="20"/>
  <c r="BC2659" i="20"/>
  <c r="BD2659" i="20"/>
  <c r="BC2806" i="20"/>
  <c r="BD2806" i="20"/>
  <c r="BC2589" i="20"/>
  <c r="BD2589" i="20"/>
  <c r="BC2195" i="20"/>
  <c r="BD2195" i="20"/>
  <c r="BC2607" i="20"/>
  <c r="BD2607" i="20"/>
  <c r="BC2909" i="20"/>
  <c r="BD2909" i="20"/>
  <c r="BC2706" i="20"/>
  <c r="BD2706" i="20"/>
  <c r="BC2400" i="20"/>
  <c r="BD2400" i="20"/>
  <c r="BC2603" i="20"/>
  <c r="BD2603" i="20"/>
  <c r="BC2702" i="20"/>
  <c r="BD2702" i="20"/>
  <c r="BC2201" i="20"/>
  <c r="BD2201" i="20"/>
  <c r="BC2599" i="20"/>
  <c r="BD2599" i="20"/>
  <c r="BC2907" i="20"/>
  <c r="BD2907" i="20"/>
  <c r="BC2698" i="20"/>
  <c r="BD2698" i="20"/>
  <c r="BC2316" i="20"/>
  <c r="BD2316" i="20"/>
  <c r="BD3858" i="20"/>
  <c r="BC3858" i="20"/>
  <c r="BC2331" i="20"/>
  <c r="BD2331" i="20"/>
  <c r="BC2267" i="20"/>
  <c r="BD2267" i="20"/>
  <c r="BD967" i="20"/>
  <c r="BC967" i="20"/>
  <c r="BD1233" i="20"/>
  <c r="BC1233" i="20"/>
  <c r="BC240" i="20"/>
  <c r="BD240" i="20"/>
  <c r="BD881" i="20"/>
  <c r="BC881" i="20"/>
  <c r="BC2962" i="20"/>
  <c r="BD2962" i="20"/>
  <c r="BC2834" i="20"/>
  <c r="BD2834" i="20"/>
  <c r="BC2406" i="20"/>
  <c r="BD2406" i="20"/>
  <c r="BC2191" i="20"/>
  <c r="BD2191" i="20"/>
  <c r="BC2527" i="20"/>
  <c r="BD2527" i="20"/>
  <c r="BC2889" i="20"/>
  <c r="BD2889" i="20"/>
  <c r="BC2626" i="20"/>
  <c r="BD2626" i="20"/>
  <c r="BC2665" i="20"/>
  <c r="BD2665" i="20"/>
  <c r="BC2600" i="20"/>
  <c r="BD2600" i="20"/>
  <c r="BC2852" i="20"/>
  <c r="BD2852" i="20"/>
  <c r="BC2322" i="20"/>
  <c r="BD2322" i="20"/>
  <c r="BC2711" i="20"/>
  <c r="BD2711" i="20"/>
  <c r="BC2935" i="20"/>
  <c r="BD2935" i="20"/>
  <c r="BC2807" i="20"/>
  <c r="BD2807" i="20"/>
  <c r="BC2372" i="20"/>
  <c r="BD2372" i="20"/>
  <c r="BC2172" i="20"/>
  <c r="BD2172" i="20"/>
  <c r="BC2333" i="20"/>
  <c r="BD2333" i="20"/>
  <c r="BC1466" i="20"/>
  <c r="BD1466" i="20"/>
  <c r="BC2369" i="20"/>
  <c r="BD2369" i="20"/>
  <c r="BC2305" i="20"/>
  <c r="BD2305" i="20"/>
  <c r="BD975" i="20"/>
  <c r="BC975" i="20"/>
  <c r="BC1477" i="20"/>
  <c r="BD1477" i="20"/>
  <c r="BC2644" i="20"/>
  <c r="BD2644" i="20"/>
  <c r="BC2744" i="20"/>
  <c r="BD2744" i="20"/>
  <c r="BC2874" i="20"/>
  <c r="BD2874" i="20"/>
  <c r="BC2518" i="20"/>
  <c r="BD2518" i="20"/>
  <c r="BC2334" i="20"/>
  <c r="BD2334" i="20"/>
  <c r="BC263" i="20"/>
  <c r="BD263" i="20"/>
  <c r="BC2575" i="20"/>
  <c r="BD2575" i="20"/>
  <c r="BC2901" i="20"/>
  <c r="BD2901" i="20"/>
  <c r="BC2674" i="20"/>
  <c r="BD2674" i="20"/>
  <c r="BC2304" i="20"/>
  <c r="BD2304" i="20"/>
  <c r="BC2956" i="20"/>
  <c r="BD2956" i="20"/>
  <c r="BC2677" i="20"/>
  <c r="BD2677" i="20"/>
  <c r="BC1468" i="20"/>
  <c r="BD1468" i="20"/>
  <c r="BC371" i="20"/>
  <c r="BD371" i="20"/>
  <c r="BC2596" i="20"/>
  <c r="BD2596" i="20"/>
  <c r="BC2979" i="20"/>
  <c r="BD2979" i="20"/>
  <c r="BC2851" i="20"/>
  <c r="BD2851" i="20"/>
  <c r="BC2769" i="20"/>
  <c r="BD2769" i="20"/>
  <c r="BC2168" i="20"/>
  <c r="BD2168" i="20"/>
  <c r="BD3810" i="20"/>
  <c r="BC3810" i="20"/>
  <c r="BC2359" i="20"/>
  <c r="BD2359" i="20"/>
  <c r="BC2295" i="20"/>
  <c r="BD2295" i="20"/>
  <c r="BC2231" i="20"/>
  <c r="BD2231" i="20"/>
  <c r="BC1462" i="20"/>
  <c r="BD1462" i="20"/>
  <c r="BD882" i="20"/>
  <c r="BC882" i="20"/>
  <c r="BC261" i="20"/>
  <c r="BD261" i="20"/>
  <c r="BC2668" i="20"/>
  <c r="BD2668" i="20"/>
  <c r="BC2755" i="20"/>
  <c r="BD2755" i="20"/>
  <c r="BC2826" i="20"/>
  <c r="BD2826" i="20"/>
  <c r="BC2669" i="20"/>
  <c r="BD2669" i="20"/>
  <c r="BC2390" i="20"/>
  <c r="BD2390" i="20"/>
  <c r="BC2183" i="20"/>
  <c r="BD2183" i="20"/>
  <c r="BC2588" i="20"/>
  <c r="BD2588" i="20"/>
  <c r="BC2722" i="20"/>
  <c r="BD2722" i="20"/>
  <c r="BC378" i="20"/>
  <c r="BD378" i="20"/>
  <c r="BD1224" i="20"/>
  <c r="BC1224" i="20"/>
  <c r="BD1192" i="20"/>
  <c r="BC1192" i="20"/>
  <c r="BD909" i="20"/>
  <c r="BC909" i="20"/>
  <c r="BD924" i="20"/>
  <c r="BC924" i="20"/>
  <c r="BD1214" i="20"/>
  <c r="BC1214" i="20"/>
  <c r="BD966" i="20"/>
  <c r="BC966" i="20"/>
  <c r="BC2918" i="20"/>
  <c r="BD2918" i="20"/>
  <c r="AF5" i="20"/>
  <c r="AE5" i="20"/>
  <c r="AA5" i="20"/>
  <c r="AB5" i="20"/>
  <c r="AL624" i="20"/>
  <c r="AL616" i="20"/>
  <c r="AL600" i="20"/>
  <c r="AL2164" i="20"/>
  <c r="AL2132" i="20"/>
  <c r="AL2012" i="20"/>
  <c r="AL696" i="20"/>
  <c r="AL48" i="20"/>
  <c r="AL2152" i="20"/>
  <c r="AL2493" i="20"/>
  <c r="AL656" i="20"/>
  <c r="AL2477" i="20"/>
  <c r="AL664" i="20"/>
  <c r="AL2156" i="20"/>
  <c r="AL2485" i="20"/>
  <c r="AL584" i="20"/>
  <c r="AL2144" i="20"/>
  <c r="AL688" i="20"/>
  <c r="AL632" i="20"/>
  <c r="AL629" i="20"/>
  <c r="AL2013" i="20"/>
  <c r="AL115" i="20"/>
  <c r="AL2148" i="20"/>
  <c r="AL2469" i="20"/>
  <c r="AL680" i="20"/>
  <c r="AL2136" i="20"/>
  <c r="AL661" i="20"/>
  <c r="AL592" i="20"/>
  <c r="AL2445" i="20"/>
  <c r="AL672" i="20"/>
  <c r="AL608" i="20"/>
  <c r="AL2461" i="20"/>
  <c r="AL648" i="20"/>
  <c r="AL95" i="20"/>
  <c r="AL640" i="20"/>
  <c r="AL576" i="20"/>
  <c r="AL693" i="20"/>
  <c r="AL2140" i="20"/>
  <c r="AL2453" i="20"/>
  <c r="AL2160" i="20"/>
  <c r="AL2128" i="20"/>
  <c r="AL568" i="20"/>
  <c r="AN565" i="20"/>
  <c r="AL565" i="20"/>
  <c r="AL645" i="20"/>
  <c r="AL581" i="20"/>
  <c r="AL2009" i="20"/>
  <c r="AL677" i="20"/>
  <c r="AL613" i="20"/>
  <c r="AL1713" i="20"/>
  <c r="AL1720" i="20"/>
  <c r="AL2122" i="20"/>
  <c r="AL2106" i="20"/>
  <c r="AL2090" i="20"/>
  <c r="AL2074" i="20"/>
  <c r="AL2058" i="20"/>
  <c r="AL2042" i="20"/>
  <c r="AL2026" i="20"/>
  <c r="AL211" i="20"/>
  <c r="AL58" i="20"/>
  <c r="AL1709" i="20"/>
  <c r="AL1716" i="20"/>
  <c r="AL1746" i="20"/>
  <c r="AL1714" i="20"/>
  <c r="AL1682" i="20"/>
  <c r="AL91" i="20"/>
  <c r="AL3883" i="20"/>
  <c r="AL1749" i="20"/>
  <c r="AL1685" i="20"/>
  <c r="AL1692" i="20"/>
  <c r="AL1742" i="20"/>
  <c r="AL1710" i="20"/>
  <c r="AL87" i="20"/>
  <c r="AL3891" i="20"/>
  <c r="AL1693" i="20"/>
  <c r="AL1700" i="20"/>
  <c r="AL1722" i="20"/>
  <c r="AL1690" i="20"/>
  <c r="AL85" i="20"/>
  <c r="AL1733" i="20"/>
  <c r="AL1740" i="20"/>
  <c r="AL1734" i="20"/>
  <c r="AL1702" i="20"/>
  <c r="AL1762" i="20"/>
  <c r="AL209" i="20"/>
  <c r="AL219" i="20"/>
  <c r="AL1729" i="20"/>
  <c r="AL1704" i="20"/>
  <c r="AL2114" i="20"/>
  <c r="AL2098" i="20"/>
  <c r="AL2082" i="20"/>
  <c r="AL2066" i="20"/>
  <c r="AL2050" i="20"/>
  <c r="AL2034" i="20"/>
  <c r="AL2018" i="20"/>
  <c r="AL1766" i="20"/>
  <c r="AL3875" i="20"/>
  <c r="AL1755" i="20"/>
  <c r="AL215" i="20"/>
  <c r="AL1774" i="20"/>
  <c r="AL213" i="20"/>
  <c r="AL1770" i="20"/>
  <c r="AL1697" i="20"/>
  <c r="AL1736" i="20"/>
  <c r="AL217" i="20"/>
  <c r="AL66" i="20"/>
  <c r="AL1758" i="20"/>
  <c r="AL1767" i="20"/>
  <c r="AL62" i="20"/>
  <c r="AL1754" i="20"/>
  <c r="AL1737" i="20"/>
  <c r="AL1721" i="20"/>
  <c r="AL1705" i="20"/>
  <c r="AL1689" i="20"/>
  <c r="AL1744" i="20"/>
  <c r="AL1728" i="20"/>
  <c r="AL1712" i="20"/>
  <c r="AL1696" i="20"/>
  <c r="AL52" i="20"/>
  <c r="AL54" i="20"/>
  <c r="AL2126" i="20"/>
  <c r="AL2118" i="20"/>
  <c r="AL2110" i="20"/>
  <c r="AL2102" i="20"/>
  <c r="AL2094" i="20"/>
  <c r="AL2086" i="20"/>
  <c r="AL2078" i="20"/>
  <c r="AL2070" i="20"/>
  <c r="AL2062" i="20"/>
  <c r="AL2054" i="20"/>
  <c r="AL2046" i="20"/>
  <c r="AL2038" i="20"/>
  <c r="AL2030" i="20"/>
  <c r="AL2022" i="20"/>
  <c r="AL1750" i="20"/>
  <c r="AL1759" i="20"/>
  <c r="AL3843" i="20"/>
  <c r="AL1741" i="20"/>
  <c r="AL1748" i="20"/>
  <c r="AL1684" i="20"/>
  <c r="AL1730" i="20"/>
  <c r="AL1698" i="20"/>
  <c r="AL93" i="20"/>
  <c r="AL3915" i="20"/>
  <c r="AL1717" i="20"/>
  <c r="AL1724" i="20"/>
  <c r="AL1726" i="20"/>
  <c r="AL1694" i="20"/>
  <c r="AL89" i="20"/>
  <c r="AL1725" i="20"/>
  <c r="AL1732" i="20"/>
  <c r="AL1738" i="20"/>
  <c r="AL1706" i="20"/>
  <c r="AL1701" i="20"/>
  <c r="AL1708" i="20"/>
  <c r="AL1718" i="20"/>
  <c r="AL1686" i="20"/>
  <c r="AL221" i="20"/>
  <c r="AL1751" i="20"/>
  <c r="AL1745" i="20"/>
  <c r="AL1681" i="20"/>
  <c r="AL1688" i="20"/>
  <c r="AL1763" i="20"/>
  <c r="AL1771" i="20"/>
  <c r="AL223" i="20"/>
  <c r="A6" i="20"/>
  <c r="A7" i="20"/>
  <c r="A8" i="20"/>
  <c r="A9" i="20"/>
  <c r="A10"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A307" i="20"/>
  <c r="A308" i="20"/>
  <c r="A309" i="20"/>
  <c r="A310" i="20"/>
  <c r="A311" i="20"/>
  <c r="A312" i="20"/>
  <c r="A313"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371" i="20"/>
  <c r="A372" i="20"/>
  <c r="A373" i="20"/>
  <c r="A374" i="20"/>
  <c r="A375" i="20"/>
  <c r="A376" i="20"/>
  <c r="A377" i="20"/>
  <c r="A378" i="20"/>
  <c r="A379" i="20"/>
  <c r="A380" i="20"/>
  <c r="A381" i="20"/>
  <c r="A382" i="20"/>
  <c r="A383" i="20"/>
  <c r="A384" i="20"/>
  <c r="A385" i="20"/>
  <c r="A386" i="20"/>
  <c r="A387" i="20"/>
  <c r="A388" i="20"/>
  <c r="A389" i="20"/>
  <c r="A390" i="20"/>
  <c r="A391" i="20"/>
  <c r="A392" i="20"/>
  <c r="A393" i="20"/>
  <c r="A394" i="20"/>
  <c r="A395" i="20"/>
  <c r="A396" i="20"/>
  <c r="A397" i="20"/>
  <c r="A398" i="20"/>
  <c r="A399"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7" i="20"/>
  <c r="A578" i="20"/>
  <c r="A579" i="20"/>
  <c r="A580" i="20"/>
  <c r="A581" i="20"/>
  <c r="A582" i="20"/>
  <c r="A583" i="20"/>
  <c r="A584" i="20"/>
  <c r="A585" i="20"/>
  <c r="A586" i="20"/>
  <c r="A587" i="20"/>
  <c r="A588" i="20"/>
  <c r="A589" i="20"/>
  <c r="A590" i="20"/>
  <c r="A591" i="20"/>
  <c r="A592" i="20"/>
  <c r="A593" i="20"/>
  <c r="A594" i="20"/>
  <c r="A595" i="20"/>
  <c r="A596" i="20"/>
  <c r="A597" i="20"/>
  <c r="A598" i="20"/>
  <c r="A599" i="20"/>
  <c r="A600" i="20"/>
  <c r="A601" i="20"/>
  <c r="A602" i="20"/>
  <c r="A603" i="20"/>
  <c r="A604" i="20"/>
  <c r="A605" i="20"/>
  <c r="A606" i="20"/>
  <c r="A607" i="20"/>
  <c r="A608" i="20"/>
  <c r="A609" i="20"/>
  <c r="A610" i="20"/>
  <c r="A611" i="20"/>
  <c r="A612" i="20"/>
  <c r="A613" i="20"/>
  <c r="A614" i="20"/>
  <c r="A615" i="20"/>
  <c r="A616" i="20"/>
  <c r="A617" i="20"/>
  <c r="A618" i="20"/>
  <c r="A619" i="20"/>
  <c r="A620" i="20"/>
  <c r="A621" i="20"/>
  <c r="A622" i="20"/>
  <c r="A623" i="20"/>
  <c r="A624" i="20"/>
  <c r="A625" i="20"/>
  <c r="A626" i="20"/>
  <c r="A627" i="20"/>
  <c r="A628" i="20"/>
  <c r="A629" i="20"/>
  <c r="A630" i="20"/>
  <c r="A631" i="20"/>
  <c r="A632" i="20"/>
  <c r="A633" i="20"/>
  <c r="A634" i="20"/>
  <c r="A635" i="20"/>
  <c r="A636" i="20"/>
  <c r="A637" i="20"/>
  <c r="A638" i="20"/>
  <c r="A639"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A663" i="20"/>
  <c r="A664" i="20"/>
  <c r="A665" i="20"/>
  <c r="A666" i="20"/>
  <c r="A667" i="20"/>
  <c r="A668" i="20"/>
  <c r="A669" i="20"/>
  <c r="A670" i="20"/>
  <c r="A671" i="20"/>
  <c r="A672" i="20"/>
  <c r="A673" i="20"/>
  <c r="A674" i="20"/>
  <c r="A675" i="20"/>
  <c r="A676" i="20"/>
  <c r="A677" i="20"/>
  <c r="A678" i="20"/>
  <c r="A679" i="20"/>
  <c r="A680" i="20"/>
  <c r="A681" i="20"/>
  <c r="A682" i="20"/>
  <c r="A683" i="20"/>
  <c r="A684" i="20"/>
  <c r="A685" i="20"/>
  <c r="A686" i="20"/>
  <c r="A687" i="20"/>
  <c r="A688" i="20"/>
  <c r="A689" i="20"/>
  <c r="A690" i="20"/>
  <c r="A691" i="20"/>
  <c r="A692" i="20"/>
  <c r="A693" i="20"/>
  <c r="A694" i="20"/>
  <c r="A695" i="20"/>
  <c r="A696" i="20"/>
  <c r="A697" i="20"/>
  <c r="A698" i="20"/>
  <c r="A699" i="20"/>
  <c r="A700" i="20"/>
  <c r="A701" i="20"/>
  <c r="A702" i="20"/>
  <c r="A703" i="20"/>
  <c r="A704" i="20"/>
  <c r="A705" i="20"/>
  <c r="A706" i="20"/>
  <c r="A707" i="20"/>
  <c r="A708" i="20"/>
  <c r="A709" i="20"/>
  <c r="A710" i="20"/>
  <c r="A711" i="20"/>
  <c r="A712" i="20"/>
  <c r="A713" i="20"/>
  <c r="A714" i="20"/>
  <c r="A715" i="20"/>
  <c r="A716" i="20"/>
  <c r="A717" i="20"/>
  <c r="A718" i="20"/>
  <c r="A719" i="20"/>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7"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839" i="20"/>
  <c r="A840" i="20"/>
  <c r="A841" i="20"/>
  <c r="A842" i="20"/>
  <c r="A843" i="20"/>
  <c r="A844" i="20"/>
  <c r="A845" i="20"/>
  <c r="A846" i="20"/>
  <c r="A847" i="20"/>
  <c r="A848" i="20"/>
  <c r="A849" i="20"/>
  <c r="A850" i="20"/>
  <c r="A851" i="20"/>
  <c r="A852" i="20"/>
  <c r="A853" i="20"/>
  <c r="A854" i="20"/>
  <c r="A855" i="20"/>
  <c r="A856" i="20"/>
  <c r="A857" i="20"/>
  <c r="A858" i="20"/>
  <c r="A859" i="20"/>
  <c r="A860" i="20"/>
  <c r="A861" i="20"/>
  <c r="A862" i="20"/>
  <c r="A863" i="20"/>
  <c r="A864" i="20"/>
  <c r="A865" i="20"/>
  <c r="A866" i="20"/>
  <c r="A867" i="20"/>
  <c r="A868" i="20"/>
  <c r="A869" i="20"/>
  <c r="A870" i="20"/>
  <c r="A871" i="20"/>
  <c r="A872" i="20"/>
  <c r="A873" i="20"/>
  <c r="A874" i="20"/>
  <c r="A875" i="20"/>
  <c r="A876" i="20"/>
  <c r="A877" i="20"/>
  <c r="A878" i="20"/>
  <c r="A879" i="20"/>
  <c r="A880" i="20"/>
  <c r="A881" i="20"/>
  <c r="A882" i="20"/>
  <c r="A883" i="20"/>
  <c r="A884" i="20"/>
  <c r="A885" i="20"/>
  <c r="A886" i="20"/>
  <c r="A887" i="20"/>
  <c r="A888" i="20"/>
  <c r="A889" i="20"/>
  <c r="A890" i="20"/>
  <c r="A891" i="20"/>
  <c r="A892" i="20"/>
  <c r="A893" i="20"/>
  <c r="A894" i="20"/>
  <c r="A895" i="20"/>
  <c r="A896" i="20"/>
  <c r="A897" i="20"/>
  <c r="A898" i="20"/>
  <c r="A899" i="20"/>
  <c r="A900" i="20"/>
  <c r="A901" i="20"/>
  <c r="A902" i="20"/>
  <c r="A903" i="20"/>
  <c r="A904" i="20"/>
  <c r="A905" i="20"/>
  <c r="A906" i="20"/>
  <c r="A907" i="20"/>
  <c r="A908" i="20"/>
  <c r="A909" i="20"/>
  <c r="A910" i="20"/>
  <c r="A911" i="20"/>
  <c r="A912" i="20"/>
  <c r="A913" i="20"/>
  <c r="A914" i="20"/>
  <c r="A915" i="20"/>
  <c r="A916" i="20"/>
  <c r="A917" i="20"/>
  <c r="A918" i="20"/>
  <c r="A919" i="20"/>
  <c r="A920" i="20"/>
  <c r="A921" i="20"/>
  <c r="A922" i="20"/>
  <c r="A923" i="20"/>
  <c r="A924" i="20"/>
  <c r="A925" i="20"/>
  <c r="A926" i="20"/>
  <c r="A927" i="20"/>
  <c r="A928" i="20"/>
  <c r="A929" i="20"/>
  <c r="A930" i="20"/>
  <c r="A931" i="20"/>
  <c r="A932" i="20"/>
  <c r="A933" i="20"/>
  <c r="A934" i="20"/>
  <c r="A935" i="20"/>
  <c r="A936" i="20"/>
  <c r="A937" i="20"/>
  <c r="A938" i="20"/>
  <c r="A939" i="20"/>
  <c r="A940" i="20"/>
  <c r="A941" i="20"/>
  <c r="A942" i="20"/>
  <c r="A943" i="20"/>
  <c r="A944" i="20"/>
  <c r="A945" i="20"/>
  <c r="A946" i="20"/>
  <c r="A947" i="20"/>
  <c r="A948" i="20"/>
  <c r="A949" i="20"/>
  <c r="A950" i="20"/>
  <c r="A951" i="20"/>
  <c r="A952" i="20"/>
  <c r="A953" i="20"/>
  <c r="A954" i="20"/>
  <c r="A955" i="20"/>
  <c r="A956" i="20"/>
  <c r="A957" i="20"/>
  <c r="A958" i="20"/>
  <c r="A959" i="20"/>
  <c r="A960" i="20"/>
  <c r="A961" i="20"/>
  <c r="A962" i="20"/>
  <c r="A963" i="20"/>
  <c r="A964" i="20"/>
  <c r="A965" i="20"/>
  <c r="A966" i="20"/>
  <c r="A967" i="20"/>
  <c r="A968" i="20"/>
  <c r="A969" i="20"/>
  <c r="A970" i="20"/>
  <c r="A971" i="20"/>
  <c r="A972" i="20"/>
  <c r="A973" i="20"/>
  <c r="A974" i="20"/>
  <c r="A975" i="20"/>
  <c r="A976" i="20"/>
  <c r="A977" i="20"/>
  <c r="A978" i="20"/>
  <c r="A979" i="20"/>
  <c r="A980" i="20"/>
  <c r="A981" i="20"/>
  <c r="A982" i="20"/>
  <c r="A983" i="20"/>
  <c r="A984" i="20"/>
  <c r="A985" i="20"/>
  <c r="A986" i="20"/>
  <c r="A987" i="20"/>
  <c r="A988" i="20"/>
  <c r="A989" i="20"/>
  <c r="A990" i="20"/>
  <c r="A991" i="20"/>
  <c r="A992" i="20"/>
  <c r="A993" i="20"/>
  <c r="A994" i="20"/>
  <c r="A995" i="20"/>
  <c r="A996" i="20"/>
  <c r="A997" i="20"/>
  <c r="A998" i="20"/>
  <c r="A999" i="20"/>
  <c r="A1000" i="20"/>
  <c r="A1001" i="20"/>
  <c r="A1002" i="20"/>
  <c r="A1003" i="20"/>
  <c r="A1004" i="20"/>
  <c r="A1005" i="20"/>
  <c r="A1006" i="20"/>
  <c r="A1007" i="20"/>
  <c r="A1008" i="20"/>
  <c r="A1009" i="20"/>
  <c r="A1010" i="20"/>
  <c r="A1011" i="20"/>
  <c r="A1012" i="20"/>
  <c r="A1013" i="20"/>
  <c r="A1014" i="20"/>
  <c r="A1015" i="20"/>
  <c r="A1016" i="20"/>
  <c r="A1017" i="20"/>
  <c r="A1018" i="20"/>
  <c r="A1019" i="20"/>
  <c r="A1020" i="20"/>
  <c r="A1021" i="20"/>
  <c r="A1022" i="20"/>
  <c r="A1023" i="20"/>
  <c r="A1024" i="20"/>
  <c r="A1025" i="20"/>
  <c r="A1026" i="20"/>
  <c r="A1027" i="20"/>
  <c r="A1028" i="20"/>
  <c r="A1029" i="20"/>
  <c r="A1030" i="20"/>
  <c r="A1031" i="20"/>
  <c r="A1032" i="20"/>
  <c r="A1033" i="20"/>
  <c r="A1034" i="20"/>
  <c r="A1035" i="20"/>
  <c r="A1036" i="20"/>
  <c r="A1037" i="20"/>
  <c r="A1038" i="20"/>
  <c r="A1039" i="20"/>
  <c r="A1040" i="20"/>
  <c r="A1041" i="20"/>
  <c r="A1042" i="20"/>
  <c r="A1043" i="20"/>
  <c r="A1044" i="20"/>
  <c r="A1045" i="20"/>
  <c r="A1046" i="20"/>
  <c r="A1047" i="20"/>
  <c r="A1048" i="20"/>
  <c r="A1049" i="20"/>
  <c r="A1050" i="20"/>
  <c r="A1051" i="20"/>
  <c r="A1052" i="20"/>
  <c r="A1053" i="20"/>
  <c r="A1054" i="20"/>
  <c r="A1055" i="20"/>
  <c r="A1056" i="20"/>
  <c r="A1057" i="20"/>
  <c r="A1058" i="20"/>
  <c r="A1059" i="20"/>
  <c r="A1060" i="20"/>
  <c r="A1061" i="20"/>
  <c r="A1062" i="20"/>
  <c r="A1063" i="20"/>
  <c r="A1064" i="20"/>
  <c r="A1065" i="20"/>
  <c r="A1066" i="20"/>
  <c r="A1067" i="20"/>
  <c r="A1068" i="20"/>
  <c r="A1069" i="20"/>
  <c r="A1070" i="20"/>
  <c r="A1071" i="20"/>
  <c r="A1072" i="20"/>
  <c r="A1073" i="20"/>
  <c r="A1074" i="20"/>
  <c r="A1075" i="20"/>
  <c r="A1076" i="20"/>
  <c r="A1077" i="20"/>
  <c r="A1078" i="20"/>
  <c r="A1079" i="20"/>
  <c r="A1080" i="20"/>
  <c r="A1081" i="20"/>
  <c r="A1082" i="20"/>
  <c r="A1083" i="20"/>
  <c r="A1084" i="20"/>
  <c r="A1085" i="20"/>
  <c r="A1086" i="20"/>
  <c r="A1087" i="20"/>
  <c r="A1088" i="20"/>
  <c r="A1089" i="20"/>
  <c r="A1090" i="20"/>
  <c r="A1091" i="20"/>
  <c r="A1092" i="20"/>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1147" i="20"/>
  <c r="A1148" i="20"/>
  <c r="A1149" i="20"/>
  <c r="A1150" i="20"/>
  <c r="A1151" i="20"/>
  <c r="A1152" i="20"/>
  <c r="A1153" i="20"/>
  <c r="A1154" i="20"/>
  <c r="A1155" i="20"/>
  <c r="A1156" i="20"/>
  <c r="A1157" i="20"/>
  <c r="A1158" i="20"/>
  <c r="A1159" i="20"/>
  <c r="A1160" i="20"/>
  <c r="A1161" i="20"/>
  <c r="A1162" i="20"/>
  <c r="A1163" i="20"/>
  <c r="A1164" i="20"/>
  <c r="A1165" i="20"/>
  <c r="A1166" i="20"/>
  <c r="A1167" i="20"/>
  <c r="A1168" i="20"/>
  <c r="A1169" i="20"/>
  <c r="A1170" i="20"/>
  <c r="A1171" i="20"/>
  <c r="A1172" i="20"/>
  <c r="A1173" i="20"/>
  <c r="A1174" i="20"/>
  <c r="A1175" i="20"/>
  <c r="A1176" i="20"/>
  <c r="A1177" i="20"/>
  <c r="A1178" i="20"/>
  <c r="A1179" i="20"/>
  <c r="A1180" i="20"/>
  <c r="A1181" i="20"/>
  <c r="A1182" i="20"/>
  <c r="A1183" i="20"/>
  <c r="A1184" i="20"/>
  <c r="A1185" i="20"/>
  <c r="A1186" i="20"/>
  <c r="A1187" i="20"/>
  <c r="A1188" i="20"/>
  <c r="A1189" i="20"/>
  <c r="A1190" i="20"/>
  <c r="A1191" i="20"/>
  <c r="A1192" i="20"/>
  <c r="A1193" i="20"/>
  <c r="A1194" i="20"/>
  <c r="A1195" i="20"/>
  <c r="A1196" i="20"/>
  <c r="A1197" i="20"/>
  <c r="A1198" i="20"/>
  <c r="A1199" i="20"/>
  <c r="A1200" i="20"/>
  <c r="A1201" i="20"/>
  <c r="A1202" i="20"/>
  <c r="A1203" i="20"/>
  <c r="A1204" i="20"/>
  <c r="A1205" i="20"/>
  <c r="A1206" i="20"/>
  <c r="A1207" i="20"/>
  <c r="A1208" i="20"/>
  <c r="A1209" i="20"/>
  <c r="A1210" i="20"/>
  <c r="A1211" i="20"/>
  <c r="A1212" i="20"/>
  <c r="A1213" i="20"/>
  <c r="A1214" i="20"/>
  <c r="A1215" i="20"/>
  <c r="A1216" i="20"/>
  <c r="A1217" i="20"/>
  <c r="A1218" i="20"/>
  <c r="A1219" i="20"/>
  <c r="A1220" i="20"/>
  <c r="A1221" i="20"/>
  <c r="A1222" i="20"/>
  <c r="A1223" i="20"/>
  <c r="A1224" i="20"/>
  <c r="A1225" i="20"/>
  <c r="A1226" i="20"/>
  <c r="A1227" i="20"/>
  <c r="A1228" i="20"/>
  <c r="A1229" i="20"/>
  <c r="A1230" i="20"/>
  <c r="A1231" i="20"/>
  <c r="A1232" i="20"/>
  <c r="A1233" i="20"/>
  <c r="A1234" i="20"/>
  <c r="A1235" i="20"/>
  <c r="A1236" i="20"/>
  <c r="A1237" i="20"/>
  <c r="A1238" i="20"/>
  <c r="A1239" i="20"/>
  <c r="A1240" i="20"/>
  <c r="A1241" i="20"/>
  <c r="A1242" i="20"/>
  <c r="A1243" i="20"/>
  <c r="A1244" i="20"/>
  <c r="A1245" i="20"/>
  <c r="A1246" i="20"/>
  <c r="A1247" i="20"/>
  <c r="A1248" i="20"/>
  <c r="A1249" i="20"/>
  <c r="A1250" i="20"/>
  <c r="A1251" i="20"/>
  <c r="A1252" i="20"/>
  <c r="A1253" i="20"/>
  <c r="A1254" i="20"/>
  <c r="A1255" i="20"/>
  <c r="A1256" i="20"/>
  <c r="A1257" i="20"/>
  <c r="A1258" i="20"/>
  <c r="A1259" i="20"/>
  <c r="A1260" i="20"/>
  <c r="A1261" i="20"/>
  <c r="A1262" i="20"/>
  <c r="A1263" i="20"/>
  <c r="A1264" i="20"/>
  <c r="A1265" i="20"/>
  <c r="A1266" i="20"/>
  <c r="A1267" i="20"/>
  <c r="A1268" i="20"/>
  <c r="A1269" i="20"/>
  <c r="A1270" i="20"/>
  <c r="A1271" i="20"/>
  <c r="A1272" i="20"/>
  <c r="A1273" i="20"/>
  <c r="A1274" i="20"/>
  <c r="A1275" i="20"/>
  <c r="A1276" i="20"/>
  <c r="A1277" i="20"/>
  <c r="A1278" i="20"/>
  <c r="A1279" i="20"/>
  <c r="A1280" i="20"/>
  <c r="A1281" i="20"/>
  <c r="A1282" i="20"/>
  <c r="A1283" i="20"/>
  <c r="A1284" i="20"/>
  <c r="A1285" i="20"/>
  <c r="A1286" i="20"/>
  <c r="A1287" i="20"/>
  <c r="A1288" i="20"/>
  <c r="A1289" i="20"/>
  <c r="A1290" i="20"/>
  <c r="A1291" i="20"/>
  <c r="A1292" i="20"/>
  <c r="A1293" i="20"/>
  <c r="A1294" i="20"/>
  <c r="A1295" i="20"/>
  <c r="A1296" i="20"/>
  <c r="A1297" i="20"/>
  <c r="A1298" i="20"/>
  <c r="A1299" i="20"/>
  <c r="A1300" i="20"/>
  <c r="A1301" i="20"/>
  <c r="A1302" i="20"/>
  <c r="A1303" i="20"/>
  <c r="A1304" i="20"/>
  <c r="A1305" i="20"/>
  <c r="A1306" i="20"/>
  <c r="A1307" i="20"/>
  <c r="A1308" i="20"/>
  <c r="A1309" i="20"/>
  <c r="A1310" i="20"/>
  <c r="A1311" i="20"/>
  <c r="A1312" i="20"/>
  <c r="A1313" i="20"/>
  <c r="A1314" i="20"/>
  <c r="A1315" i="20"/>
  <c r="A1316" i="20"/>
  <c r="A1317" i="20"/>
  <c r="A1318" i="20"/>
  <c r="A1319" i="20"/>
  <c r="A1320" i="20"/>
  <c r="A1321" i="20"/>
  <c r="A1322" i="20"/>
  <c r="A1323" i="20"/>
  <c r="A1324" i="20"/>
  <c r="A1325" i="20"/>
  <c r="A1326" i="20"/>
  <c r="A1327" i="20"/>
  <c r="A1328" i="20"/>
  <c r="A1329" i="20"/>
  <c r="A1330" i="20"/>
  <c r="A1331" i="20"/>
  <c r="A1332" i="20"/>
  <c r="A1333" i="20"/>
  <c r="A1334" i="20"/>
  <c r="A1335" i="20"/>
  <c r="A1336" i="20"/>
  <c r="A1337" i="20"/>
  <c r="A1338" i="20"/>
  <c r="A1339" i="20"/>
  <c r="A1340" i="20"/>
  <c r="A1341" i="20"/>
  <c r="A1342" i="20"/>
  <c r="A1343" i="20"/>
  <c r="A1344" i="20"/>
  <c r="A1345" i="20"/>
  <c r="A1346" i="20"/>
  <c r="A1347" i="20"/>
  <c r="A1348" i="20"/>
  <c r="A1349" i="20"/>
  <c r="A1350" i="20"/>
  <c r="A1351" i="20"/>
  <c r="A1352" i="20"/>
  <c r="A1353" i="20"/>
  <c r="A1354" i="20"/>
  <c r="A1355" i="20"/>
  <c r="A1356" i="20"/>
  <c r="A1357" i="20"/>
  <c r="A1358" i="20"/>
  <c r="A1359" i="20"/>
  <c r="A1360" i="20"/>
  <c r="A1361" i="20"/>
  <c r="A1362" i="20"/>
  <c r="A1363" i="20"/>
  <c r="A1364" i="20"/>
  <c r="A1365" i="20"/>
  <c r="A1366" i="20"/>
  <c r="A1367" i="20"/>
  <c r="A1368" i="20"/>
  <c r="A1369" i="20"/>
  <c r="A1370" i="20"/>
  <c r="A1371" i="20"/>
  <c r="A1372" i="20"/>
  <c r="A1373" i="20"/>
  <c r="A1374" i="20"/>
  <c r="A1375" i="20"/>
  <c r="A1376" i="20"/>
  <c r="A1377" i="20"/>
  <c r="A1378" i="20"/>
  <c r="A1379" i="20"/>
  <c r="A1380" i="20"/>
  <c r="A1381" i="20"/>
  <c r="A1382" i="20"/>
  <c r="A1383" i="20"/>
  <c r="A1384" i="20"/>
  <c r="A1385" i="20"/>
  <c r="A1386" i="20"/>
  <c r="A1387" i="20"/>
  <c r="A1388" i="20"/>
  <c r="A1389" i="20"/>
  <c r="A1390" i="20"/>
  <c r="A1391" i="20"/>
  <c r="A1392" i="20"/>
  <c r="A1393" i="20"/>
  <c r="A1394" i="20"/>
  <c r="A1395" i="20"/>
  <c r="A1396" i="20"/>
  <c r="A1397" i="20"/>
  <c r="A1398" i="20"/>
  <c r="A1399" i="20"/>
  <c r="A1400" i="20"/>
  <c r="A1401" i="20"/>
  <c r="A1402" i="20"/>
  <c r="A1403" i="20"/>
  <c r="A1404" i="20"/>
  <c r="A1405" i="20"/>
  <c r="A1406" i="20"/>
  <c r="A1407" i="20"/>
  <c r="A1408" i="20"/>
  <c r="A1409" i="20"/>
  <c r="A1410" i="20"/>
  <c r="A1411" i="20"/>
  <c r="A1412" i="20"/>
  <c r="A1413" i="20"/>
  <c r="A1414" i="20"/>
  <c r="A1415" i="20"/>
  <c r="A1416" i="20"/>
  <c r="A1417" i="20"/>
  <c r="A1418" i="20"/>
  <c r="A1419" i="20"/>
  <c r="A1420" i="20"/>
  <c r="A1421" i="20"/>
  <c r="A1422" i="20"/>
  <c r="A1423" i="20"/>
  <c r="A1424" i="20"/>
  <c r="A1425" i="20"/>
  <c r="A1426" i="20"/>
  <c r="A1427" i="20"/>
  <c r="A1428" i="20"/>
  <c r="A1429" i="20"/>
  <c r="A1430" i="20"/>
  <c r="A1431" i="20"/>
  <c r="A1432" i="20"/>
  <c r="A1433" i="20"/>
  <c r="A1434" i="20"/>
  <c r="A1435" i="20"/>
  <c r="A1436" i="20"/>
  <c r="A1437" i="20"/>
  <c r="A1438" i="20"/>
  <c r="A1439" i="20"/>
  <c r="A1440" i="20"/>
  <c r="A1441" i="20"/>
  <c r="A1442" i="20"/>
  <c r="A1443" i="20"/>
  <c r="A1444" i="20"/>
  <c r="A1445" i="20"/>
  <c r="A1446" i="20"/>
  <c r="A1447" i="20"/>
  <c r="A1448" i="20"/>
  <c r="A1449" i="20"/>
  <c r="A1450" i="20"/>
  <c r="A1451" i="20"/>
  <c r="A1452" i="20"/>
  <c r="A1453" i="20"/>
  <c r="A1454" i="20"/>
  <c r="A1455" i="20"/>
  <c r="A1456" i="20"/>
  <c r="A1457" i="20"/>
  <c r="A1458" i="20"/>
  <c r="A1459" i="20"/>
  <c r="A1460" i="20"/>
  <c r="A1461" i="20"/>
  <c r="A1462" i="20"/>
  <c r="A1463" i="20"/>
  <c r="A1464" i="20"/>
  <c r="A1465" i="20"/>
  <c r="A1466" i="20"/>
  <c r="A1467" i="20"/>
  <c r="A1468" i="20"/>
  <c r="A1469" i="20"/>
  <c r="A1470" i="20"/>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509" i="20"/>
  <c r="A1510" i="20"/>
  <c r="A1511" i="20"/>
  <c r="A1512" i="20"/>
  <c r="A1513" i="20"/>
  <c r="A1514" i="20"/>
  <c r="A1515" i="20"/>
  <c r="A1516" i="20"/>
  <c r="A1517" i="20"/>
  <c r="A1518" i="20"/>
  <c r="A1519" i="20"/>
  <c r="A1520" i="20"/>
  <c r="A1521" i="20"/>
  <c r="A1522" i="20"/>
  <c r="A1523" i="20"/>
  <c r="A1524" i="20"/>
  <c r="A1525" i="20"/>
  <c r="A1526" i="20"/>
  <c r="A1527" i="20"/>
  <c r="A1528" i="20"/>
  <c r="A1529" i="20"/>
  <c r="A1530" i="20"/>
  <c r="A1531" i="20"/>
  <c r="A1532" i="20"/>
  <c r="A1533" i="20"/>
  <c r="A1534" i="20"/>
  <c r="A1535" i="20"/>
  <c r="A1536" i="20"/>
  <c r="A1537" i="20"/>
  <c r="A1538" i="20"/>
  <c r="A1539" i="20"/>
  <c r="A1540" i="20"/>
  <c r="A1541" i="20"/>
  <c r="A1542" i="20"/>
  <c r="A1543" i="20"/>
  <c r="A1544" i="20"/>
  <c r="A1545" i="20"/>
  <c r="A1546" i="20"/>
  <c r="A1547" i="20"/>
  <c r="A1548" i="20"/>
  <c r="A1549" i="20"/>
  <c r="A1550" i="20"/>
  <c r="A1551" i="20"/>
  <c r="A1552" i="20"/>
  <c r="A1553" i="20"/>
  <c r="A1554" i="20"/>
  <c r="A1555" i="20"/>
  <c r="A1556" i="20"/>
  <c r="A1557" i="20"/>
  <c r="A1558" i="20"/>
  <c r="A1559" i="20"/>
  <c r="A1560" i="20"/>
  <c r="A1561" i="20"/>
  <c r="A1562" i="20"/>
  <c r="A1563" i="20"/>
  <c r="A1564" i="20"/>
  <c r="A1565" i="20"/>
  <c r="A1566" i="20"/>
  <c r="A1567" i="20"/>
  <c r="A1568" i="20"/>
  <c r="A1569" i="20"/>
  <c r="A1570" i="20"/>
  <c r="A1571" i="20"/>
  <c r="A1572" i="20"/>
  <c r="A1573" i="20"/>
  <c r="A1574" i="20"/>
  <c r="A1575" i="20"/>
  <c r="A1576" i="20"/>
  <c r="A1577" i="20"/>
  <c r="A1578" i="20"/>
  <c r="A1579" i="20"/>
  <c r="A1580" i="20"/>
  <c r="A1581" i="20"/>
  <c r="A1582" i="20"/>
  <c r="A1583" i="20"/>
  <c r="A1584" i="20"/>
  <c r="A1585" i="20"/>
  <c r="A1586" i="20"/>
  <c r="A1587" i="20"/>
  <c r="A1588" i="20"/>
  <c r="A1589" i="20"/>
  <c r="A1590" i="20"/>
  <c r="A1591" i="20"/>
  <c r="A1592" i="20"/>
  <c r="A1593" i="20"/>
  <c r="A1594" i="20"/>
  <c r="A1595" i="20"/>
  <c r="A1596" i="20"/>
  <c r="A1597" i="20"/>
  <c r="A1598" i="20"/>
  <c r="A1599" i="20"/>
  <c r="A1600" i="20"/>
  <c r="A1601" i="20"/>
  <c r="A1602" i="20"/>
  <c r="A1603" i="20"/>
  <c r="A1604" i="20"/>
  <c r="A1605" i="20"/>
  <c r="A1606" i="20"/>
  <c r="A1607" i="20"/>
  <c r="A1608" i="20"/>
  <c r="A1609" i="20"/>
  <c r="A1610" i="20"/>
  <c r="A1611" i="20"/>
  <c r="A1612" i="20"/>
  <c r="A1613" i="20"/>
  <c r="A1614" i="20"/>
  <c r="A1615" i="20"/>
  <c r="A1616" i="20"/>
  <c r="A1617" i="20"/>
  <c r="A1618" i="20"/>
  <c r="A1619" i="20"/>
  <c r="A1620" i="20"/>
  <c r="A1621" i="20"/>
  <c r="A1622" i="20"/>
  <c r="A1623" i="20"/>
  <c r="A1624" i="20"/>
  <c r="A1625" i="20"/>
  <c r="A1626" i="20"/>
  <c r="A1627" i="20"/>
  <c r="A1628" i="20"/>
  <c r="A1629" i="20"/>
  <c r="A1630" i="20"/>
  <c r="A1631" i="20"/>
  <c r="A1632" i="20"/>
  <c r="A1633" i="20"/>
  <c r="A1634" i="20"/>
  <c r="A1635" i="20"/>
  <c r="A1636" i="20"/>
  <c r="A1637" i="20"/>
  <c r="A1638" i="20"/>
  <c r="A1639" i="20"/>
  <c r="A1640" i="20"/>
  <c r="A1641" i="20"/>
  <c r="A1642" i="20"/>
  <c r="A1643" i="20"/>
  <c r="A1644" i="20"/>
  <c r="A1645" i="20"/>
  <c r="A1646" i="20"/>
  <c r="A1647" i="20"/>
  <c r="A1648" i="20"/>
  <c r="A1649" i="20"/>
  <c r="A1650" i="20"/>
  <c r="A1651" i="20"/>
  <c r="A1652" i="20"/>
  <c r="A1653" i="20"/>
  <c r="A1654" i="20"/>
  <c r="A1655" i="20"/>
  <c r="A1656" i="20"/>
  <c r="A1657" i="20"/>
  <c r="A1658" i="20"/>
  <c r="A1659" i="20"/>
  <c r="A1660" i="20"/>
  <c r="A1661" i="20"/>
  <c r="A1662" i="20"/>
  <c r="A1663" i="20"/>
  <c r="A1664" i="20"/>
  <c r="A1665" i="20"/>
  <c r="A1666" i="20"/>
  <c r="A1667" i="20"/>
  <c r="A1668" i="20"/>
  <c r="A1669" i="20"/>
  <c r="A1670" i="20"/>
  <c r="A1671" i="20"/>
  <c r="A1672" i="20"/>
  <c r="A1673" i="20"/>
  <c r="A1674" i="20"/>
  <c r="A1675" i="20"/>
  <c r="A1676" i="20"/>
  <c r="A1677" i="20"/>
  <c r="A1678" i="20"/>
  <c r="A1679" i="20"/>
  <c r="A1680" i="20"/>
  <c r="A1681" i="20"/>
  <c r="A1682" i="20"/>
  <c r="A1683" i="20"/>
  <c r="A1684" i="20"/>
  <c r="A1685" i="20"/>
  <c r="A1686" i="20"/>
  <c r="A1687" i="20"/>
  <c r="A1688" i="20"/>
  <c r="A1689" i="20"/>
  <c r="A1690" i="20"/>
  <c r="A1691" i="20"/>
  <c r="A1692" i="20"/>
  <c r="A1693" i="20"/>
  <c r="A1694" i="20"/>
  <c r="A1695" i="20"/>
  <c r="A1696" i="20"/>
  <c r="A1697" i="20"/>
  <c r="A1698" i="20"/>
  <c r="A1699" i="20"/>
  <c r="A1700" i="20"/>
  <c r="A1701" i="20"/>
  <c r="A1702" i="20"/>
  <c r="A1703" i="20"/>
  <c r="A1704" i="20"/>
  <c r="A1705" i="20"/>
  <c r="A1706" i="20"/>
  <c r="A1707" i="20"/>
  <c r="A1708" i="20"/>
  <c r="A1709" i="20"/>
  <c r="A1710" i="20"/>
  <c r="A1711" i="20"/>
  <c r="A1712" i="20"/>
  <c r="A1713" i="20"/>
  <c r="A1714" i="20"/>
  <c r="A1715" i="20"/>
  <c r="A1716" i="20"/>
  <c r="A1717" i="20"/>
  <c r="A1718" i="20"/>
  <c r="A1719" i="20"/>
  <c r="A1720" i="20"/>
  <c r="A1721" i="20"/>
  <c r="A1722" i="20"/>
  <c r="A1723" i="20"/>
  <c r="A1724" i="20"/>
  <c r="A1725" i="20"/>
  <c r="A1726" i="20"/>
  <c r="A1727" i="20"/>
  <c r="A1728" i="20"/>
  <c r="A1729" i="20"/>
  <c r="A1730" i="20"/>
  <c r="A1731" i="20"/>
  <c r="A1732" i="20"/>
  <c r="A1733" i="20"/>
  <c r="A1734" i="20"/>
  <c r="A1735" i="20"/>
  <c r="A1736" i="20"/>
  <c r="A1737" i="20"/>
  <c r="A1738" i="20"/>
  <c r="A1739" i="20"/>
  <c r="A1740" i="20"/>
  <c r="A1741" i="20"/>
  <c r="A1742" i="20"/>
  <c r="A1743" i="20"/>
  <c r="A1744" i="20"/>
  <c r="A1745" i="20"/>
  <c r="A1746" i="20"/>
  <c r="A1747" i="20"/>
  <c r="A1748" i="20"/>
  <c r="A1749" i="20"/>
  <c r="A1750" i="20"/>
  <c r="A1751" i="20"/>
  <c r="A1752" i="20"/>
  <c r="A1753" i="20"/>
  <c r="A1754" i="20"/>
  <c r="A1755" i="20"/>
  <c r="A1756" i="20"/>
  <c r="A1757" i="20"/>
  <c r="A1758" i="20"/>
  <c r="A1759" i="20"/>
  <c r="A1760" i="20"/>
  <c r="A1761" i="20"/>
  <c r="A1762" i="20"/>
  <c r="A1763" i="20"/>
  <c r="A1764" i="20"/>
  <c r="A1765" i="20"/>
  <c r="A1766" i="20"/>
  <c r="A1767" i="20"/>
  <c r="A1768" i="20"/>
  <c r="A1769" i="20"/>
  <c r="A1770" i="20"/>
  <c r="A1771" i="20"/>
  <c r="A1772" i="20"/>
  <c r="A1773" i="20"/>
  <c r="A1774" i="20"/>
  <c r="A1775" i="20"/>
  <c r="A1776" i="20"/>
  <c r="A1777" i="20"/>
  <c r="A1778" i="20"/>
  <c r="A1779" i="20"/>
  <c r="A1780" i="20"/>
  <c r="A1781" i="20"/>
  <c r="A1782" i="20"/>
  <c r="A1783" i="20"/>
  <c r="A1784" i="20"/>
  <c r="A1785" i="20"/>
  <c r="A1786" i="20"/>
  <c r="A1787" i="20"/>
  <c r="A1788" i="20"/>
  <c r="A1789" i="20"/>
  <c r="A1790" i="20"/>
  <c r="A1791" i="20"/>
  <c r="A1792" i="20"/>
  <c r="A1793" i="20"/>
  <c r="A1794" i="20"/>
  <c r="A1795" i="20"/>
  <c r="A1796" i="20"/>
  <c r="A1797" i="20"/>
  <c r="A1798" i="20"/>
  <c r="A1799" i="20"/>
  <c r="A1800" i="20"/>
  <c r="A1801" i="20"/>
  <c r="A1802" i="20"/>
  <c r="A1803" i="20"/>
  <c r="A1804" i="20"/>
  <c r="A1805" i="20"/>
  <c r="A1806" i="20"/>
  <c r="A1807" i="20"/>
  <c r="A1808" i="20"/>
  <c r="A1809" i="20"/>
  <c r="A1810" i="20"/>
  <c r="A1811" i="20"/>
  <c r="A1812" i="20"/>
  <c r="A1813" i="20"/>
  <c r="A1814" i="20"/>
  <c r="A1815" i="20"/>
  <c r="A1816" i="20"/>
  <c r="A1817" i="20"/>
  <c r="A1818" i="20"/>
  <c r="A1819" i="20"/>
  <c r="A1820" i="20"/>
  <c r="A1821" i="20"/>
  <c r="A1822" i="20"/>
  <c r="A1823" i="20"/>
  <c r="A1824" i="20"/>
  <c r="A1825" i="20"/>
  <c r="A1826" i="20"/>
  <c r="A1827" i="20"/>
  <c r="A1828" i="20"/>
  <c r="A1829" i="20"/>
  <c r="A1830" i="20"/>
  <c r="A1831" i="20"/>
  <c r="A1832" i="20"/>
  <c r="A1833" i="20"/>
  <c r="A1834" i="20"/>
  <c r="A1835" i="20"/>
  <c r="A1836" i="20"/>
  <c r="A1837" i="20"/>
  <c r="A1838" i="20"/>
  <c r="A1839" i="20"/>
  <c r="A1840" i="20"/>
  <c r="A1841" i="20"/>
  <c r="A1842" i="20"/>
  <c r="A1843" i="20"/>
  <c r="A1844" i="20"/>
  <c r="A1845" i="20"/>
  <c r="A1846" i="20"/>
  <c r="A1847" i="20"/>
  <c r="A1848" i="20"/>
  <c r="A1849" i="20"/>
  <c r="A1850" i="20"/>
  <c r="A1851" i="20"/>
  <c r="A1852" i="20"/>
  <c r="A1853" i="20"/>
  <c r="A1854" i="20"/>
  <c r="A1855" i="20"/>
  <c r="A1856" i="20"/>
  <c r="A1857" i="20"/>
  <c r="A1858" i="20"/>
  <c r="A1859" i="20"/>
  <c r="A1860" i="20"/>
  <c r="A1861" i="20"/>
  <c r="A1862" i="20"/>
  <c r="A1863" i="20"/>
  <c r="A1864" i="20"/>
  <c r="A1865" i="20"/>
  <c r="A1866" i="20"/>
  <c r="A1867" i="20"/>
  <c r="A1868" i="20"/>
  <c r="A1869" i="20"/>
  <c r="A1870" i="20"/>
  <c r="A1871" i="20"/>
  <c r="A1872" i="20"/>
  <c r="A1873" i="20"/>
  <c r="A1874" i="20"/>
  <c r="A1875" i="20"/>
  <c r="A1876" i="20"/>
  <c r="A1877" i="20"/>
  <c r="A1878" i="20"/>
  <c r="A1879" i="20"/>
  <c r="A1880" i="20"/>
  <c r="A1881" i="20"/>
  <c r="A1882" i="20"/>
  <c r="A1883" i="20"/>
  <c r="A1884" i="20"/>
  <c r="A1885" i="20"/>
  <c r="A1886" i="20"/>
  <c r="A1887" i="20"/>
  <c r="A1888" i="20"/>
  <c r="A1889" i="20"/>
  <c r="A1890" i="20"/>
  <c r="A1891" i="20"/>
  <c r="A1892" i="20"/>
  <c r="A1893" i="20"/>
  <c r="A1894" i="20"/>
  <c r="A1895" i="20"/>
  <c r="A1896" i="20"/>
  <c r="A1897" i="20"/>
  <c r="A1898" i="20"/>
  <c r="A1899" i="20"/>
  <c r="A1900" i="20"/>
  <c r="A1901" i="20"/>
  <c r="A1902" i="20"/>
  <c r="A1903" i="20"/>
  <c r="A1904" i="20"/>
  <c r="A1905" i="20"/>
  <c r="A1906" i="20"/>
  <c r="A1907" i="20"/>
  <c r="A1908" i="20"/>
  <c r="A1909" i="20"/>
  <c r="A1910" i="20"/>
  <c r="A1911" i="20"/>
  <c r="A1912" i="20"/>
  <c r="A1913" i="20"/>
  <c r="A1914" i="20"/>
  <c r="A1915" i="20"/>
  <c r="A1916" i="20"/>
  <c r="A1917" i="20"/>
  <c r="A1918" i="20"/>
  <c r="A1919" i="20"/>
  <c r="A1920" i="20"/>
  <c r="A1921" i="20"/>
  <c r="A1922" i="20"/>
  <c r="A1923" i="20"/>
  <c r="A1924" i="20"/>
  <c r="A1925" i="20"/>
  <c r="A1926" i="20"/>
  <c r="A1927" i="20"/>
  <c r="A1928" i="20"/>
  <c r="A1929" i="20"/>
  <c r="A1930" i="20"/>
  <c r="A1931" i="20"/>
  <c r="A1932" i="20"/>
  <c r="A1933" i="20"/>
  <c r="A1934" i="20"/>
  <c r="A1935" i="20"/>
  <c r="A1936" i="20"/>
  <c r="A1937" i="20"/>
  <c r="A1938" i="20"/>
  <c r="A1939" i="20"/>
  <c r="A1940" i="20"/>
  <c r="A1941" i="20"/>
  <c r="A1942" i="20"/>
  <c r="A1943" i="20"/>
  <c r="A1944" i="20"/>
  <c r="A1945" i="20"/>
  <c r="A1946" i="20"/>
  <c r="A1947" i="20"/>
  <c r="A1948" i="20"/>
  <c r="A1949" i="20"/>
  <c r="A1950" i="20"/>
  <c r="A1951" i="20"/>
  <c r="A1952" i="20"/>
  <c r="A1953" i="20"/>
  <c r="A1954" i="20"/>
  <c r="A1955" i="20"/>
  <c r="A1956" i="20"/>
  <c r="A1957" i="20"/>
  <c r="A1958" i="20"/>
  <c r="A1959" i="20"/>
  <c r="A1960" i="20"/>
  <c r="A1961" i="20"/>
  <c r="A1962" i="20"/>
  <c r="A1963" i="20"/>
  <c r="A1964" i="20"/>
  <c r="A1965" i="20"/>
  <c r="A1966" i="20"/>
  <c r="A1967" i="20"/>
  <c r="A1968" i="20"/>
  <c r="A1969" i="20"/>
  <c r="A1970" i="20"/>
  <c r="A1971" i="20"/>
  <c r="A1972" i="20"/>
  <c r="A1973" i="20"/>
  <c r="A1974" i="20"/>
  <c r="A1975" i="20"/>
  <c r="A1976" i="20"/>
  <c r="A1977" i="20"/>
  <c r="A1978" i="20"/>
  <c r="A1979" i="20"/>
  <c r="A1980" i="20"/>
  <c r="A1981" i="20"/>
  <c r="A1982" i="20"/>
  <c r="A1983" i="20"/>
  <c r="A1984" i="20"/>
  <c r="A1985" i="20"/>
  <c r="A1986" i="20"/>
  <c r="A1987" i="20"/>
  <c r="A1988" i="20"/>
  <c r="A1989" i="20"/>
  <c r="A1990" i="20"/>
  <c r="A1991" i="20"/>
  <c r="A1992" i="20"/>
  <c r="A1993" i="20"/>
  <c r="A1994" i="20"/>
  <c r="A1995" i="20"/>
  <c r="A1996" i="20"/>
  <c r="A1997" i="20"/>
  <c r="A1998" i="20"/>
  <c r="A1999" i="20"/>
  <c r="A2000" i="20"/>
  <c r="A2001" i="20"/>
  <c r="A2002" i="20"/>
  <c r="A2003" i="20"/>
  <c r="A2004" i="20"/>
  <c r="A2005" i="20"/>
  <c r="A2006" i="20"/>
  <c r="A2007" i="20"/>
  <c r="A2008" i="20"/>
  <c r="A2009" i="20"/>
  <c r="A2010" i="20"/>
  <c r="A2011" i="20"/>
  <c r="A2012" i="20"/>
  <c r="A2013" i="20"/>
  <c r="A2014" i="20"/>
  <c r="A2015" i="20"/>
  <c r="A2016" i="20"/>
  <c r="A2017" i="20"/>
  <c r="A2018" i="20"/>
  <c r="A2019" i="20"/>
  <c r="A2020" i="20"/>
  <c r="A2021" i="20"/>
  <c r="A2022" i="20"/>
  <c r="A2023" i="20"/>
  <c r="A2024" i="20"/>
  <c r="A2025" i="20"/>
  <c r="A2026" i="20"/>
  <c r="A2027" i="20"/>
  <c r="A2028" i="20"/>
  <c r="A2029" i="20"/>
  <c r="A2030" i="20"/>
  <c r="A2031" i="20"/>
  <c r="A2032" i="20"/>
  <c r="A2033" i="20"/>
  <c r="A2034" i="20"/>
  <c r="A2035" i="20"/>
  <c r="A2036" i="20"/>
  <c r="A2037" i="20"/>
  <c r="A2038" i="20"/>
  <c r="A2039" i="20"/>
  <c r="A2040" i="20"/>
  <c r="A2041" i="20"/>
  <c r="A2042" i="20"/>
  <c r="A2043" i="20"/>
  <c r="A2044" i="20"/>
  <c r="A2045" i="20"/>
  <c r="A2046" i="20"/>
  <c r="A2047" i="20"/>
  <c r="A2048" i="20"/>
  <c r="A2049" i="20"/>
  <c r="A2050" i="20"/>
  <c r="A2051" i="20"/>
  <c r="A2052" i="20"/>
  <c r="A2053" i="20"/>
  <c r="A2054" i="20"/>
  <c r="A2055" i="20"/>
  <c r="A2056" i="20"/>
  <c r="A2057" i="20"/>
  <c r="A2058" i="20"/>
  <c r="A2059" i="20"/>
  <c r="A2060" i="20"/>
  <c r="A2061" i="20"/>
  <c r="A2062" i="20"/>
  <c r="A2063" i="20"/>
  <c r="A2064" i="20"/>
  <c r="A2065" i="20"/>
  <c r="A2066" i="20"/>
  <c r="A2067" i="20"/>
  <c r="A2068" i="20"/>
  <c r="A2069" i="20"/>
  <c r="A2070" i="20"/>
  <c r="A2071" i="20"/>
  <c r="A2072" i="20"/>
  <c r="A2073" i="20"/>
  <c r="A2074" i="20"/>
  <c r="A2075" i="20"/>
  <c r="A2076" i="20"/>
  <c r="A2077" i="20"/>
  <c r="A2078" i="20"/>
  <c r="A2079" i="20"/>
  <c r="A2080" i="20"/>
  <c r="A2081" i="20"/>
  <c r="A2082" i="20"/>
  <c r="A2083" i="20"/>
  <c r="A2084" i="20"/>
  <c r="A2085" i="20"/>
  <c r="A2086" i="20"/>
  <c r="A2087" i="20"/>
  <c r="A2088" i="20"/>
  <c r="A2089" i="20"/>
  <c r="A2090" i="20"/>
  <c r="A2091" i="20"/>
  <c r="A2092" i="20"/>
  <c r="A2093" i="20"/>
  <c r="A2094" i="20"/>
  <c r="A2095" i="20"/>
  <c r="A2096" i="20"/>
  <c r="A2097" i="20"/>
  <c r="A2098" i="20"/>
  <c r="A2099" i="20"/>
  <c r="A2100" i="20"/>
  <c r="A2101" i="20"/>
  <c r="A2102" i="20"/>
  <c r="A2103" i="20"/>
  <c r="A2104" i="20"/>
  <c r="A2105" i="20"/>
  <c r="A2106" i="20"/>
  <c r="A2107" i="20"/>
  <c r="A2108" i="20"/>
  <c r="A2109" i="20"/>
  <c r="A2110" i="20"/>
  <c r="A2111" i="20"/>
  <c r="A2112" i="20"/>
  <c r="A2113" i="20"/>
  <c r="A2114" i="20"/>
  <c r="A2115" i="20"/>
  <c r="A2116" i="20"/>
  <c r="A2117" i="20"/>
  <c r="A2118" i="20"/>
  <c r="A2119" i="20"/>
  <c r="A2120" i="20"/>
  <c r="A2121" i="20"/>
  <c r="A2122" i="20"/>
  <c r="A2123" i="20"/>
  <c r="A2124" i="20"/>
  <c r="A2125" i="20"/>
  <c r="A2126" i="20"/>
  <c r="A2127" i="20"/>
  <c r="A2128" i="20"/>
  <c r="A2129" i="20"/>
  <c r="A2130" i="20"/>
  <c r="A2131" i="20"/>
  <c r="A2132" i="20"/>
  <c r="A2133" i="20"/>
  <c r="A2134" i="20"/>
  <c r="A2135" i="20"/>
  <c r="A2136" i="20"/>
  <c r="A2137" i="20"/>
  <c r="A2138" i="20"/>
  <c r="A2139" i="20"/>
  <c r="A2140" i="20"/>
  <c r="A2141" i="20"/>
  <c r="A2142" i="20"/>
  <c r="A2143" i="20"/>
  <c r="A2144" i="20"/>
  <c r="A2145" i="20"/>
  <c r="A2146" i="20"/>
  <c r="A2147" i="20"/>
  <c r="A2148" i="20"/>
  <c r="A2149" i="20"/>
  <c r="A2150" i="20"/>
  <c r="A2151" i="20"/>
  <c r="A2152" i="20"/>
  <c r="A2153" i="20"/>
  <c r="A2154" i="20"/>
  <c r="A2155" i="20"/>
  <c r="A2156" i="20"/>
  <c r="A2157" i="20"/>
  <c r="A2158" i="20"/>
  <c r="A2159" i="20"/>
  <c r="A2160" i="20"/>
  <c r="A2161" i="20"/>
  <c r="A2162" i="20"/>
  <c r="A2163" i="20"/>
  <c r="A2164" i="20"/>
  <c r="A2165" i="20"/>
  <c r="A2166" i="20"/>
  <c r="A2167" i="20"/>
  <c r="A2168" i="20"/>
  <c r="A2169" i="20"/>
  <c r="A2170" i="20"/>
  <c r="A2171" i="20"/>
  <c r="A2172" i="20"/>
  <c r="A2173" i="20"/>
  <c r="A2174" i="20"/>
  <c r="A2175" i="20"/>
  <c r="A2176" i="20"/>
  <c r="A2177" i="20"/>
  <c r="A2178" i="20"/>
  <c r="A2179" i="20"/>
  <c r="A2180" i="20"/>
  <c r="A2181" i="20"/>
  <c r="A2182" i="20"/>
  <c r="A2183" i="20"/>
  <c r="A2184" i="20"/>
  <c r="A2185" i="20"/>
  <c r="A2186" i="20"/>
  <c r="A2187" i="20"/>
  <c r="A2188" i="20"/>
  <c r="A2189" i="20"/>
  <c r="A2190" i="20"/>
  <c r="A2191" i="20"/>
  <c r="A2192" i="20"/>
  <c r="A2193" i="20"/>
  <c r="A2194" i="20"/>
  <c r="A2195" i="20"/>
  <c r="A2196" i="20"/>
  <c r="A2197" i="20"/>
  <c r="A2198" i="20"/>
  <c r="A2199" i="20"/>
  <c r="A2200" i="20"/>
  <c r="A2201" i="20"/>
  <c r="A2202" i="20"/>
  <c r="A2203" i="20"/>
  <c r="A2204" i="20"/>
  <c r="A2205" i="20"/>
  <c r="A2206" i="20"/>
  <c r="A2207" i="20"/>
  <c r="A2208" i="20"/>
  <c r="A2209" i="20"/>
  <c r="A2210" i="20"/>
  <c r="A2211" i="20"/>
  <c r="A2212" i="20"/>
  <c r="A2213" i="20"/>
  <c r="A2214" i="20"/>
  <c r="A2215" i="20"/>
  <c r="A2216" i="20"/>
  <c r="A2217" i="20"/>
  <c r="A2218" i="20"/>
  <c r="A2219" i="20"/>
  <c r="A2220" i="20"/>
  <c r="A2221" i="20"/>
  <c r="A2222" i="20"/>
  <c r="A2223" i="20"/>
  <c r="A2224" i="20"/>
  <c r="A2225" i="20"/>
  <c r="A2226" i="20"/>
  <c r="A2227" i="20"/>
  <c r="A2228" i="20"/>
  <c r="A2229" i="20"/>
  <c r="A2230" i="20"/>
  <c r="A2231" i="20"/>
  <c r="A2232" i="20"/>
  <c r="A2233" i="20"/>
  <c r="A2234" i="20"/>
  <c r="A2235" i="20"/>
  <c r="A2236" i="20"/>
  <c r="A2237" i="20"/>
  <c r="A2238" i="20"/>
  <c r="A2239" i="20"/>
  <c r="A2240" i="20"/>
  <c r="A2241" i="20"/>
  <c r="A2242" i="20"/>
  <c r="A2243" i="20"/>
  <c r="A2244" i="20"/>
  <c r="A2245" i="20"/>
  <c r="A2246" i="20"/>
  <c r="A2247" i="20"/>
  <c r="A2248" i="20"/>
  <c r="A2249" i="20"/>
  <c r="A2250" i="20"/>
  <c r="A2251" i="20"/>
  <c r="A2252" i="20"/>
  <c r="A2253" i="20"/>
  <c r="A2254" i="20"/>
  <c r="A2255" i="20"/>
  <c r="A2256" i="20"/>
  <c r="A2257" i="20"/>
  <c r="A2258" i="20"/>
  <c r="A2259" i="20"/>
  <c r="A2260" i="20"/>
  <c r="A2261" i="20"/>
  <c r="A2262" i="20"/>
  <c r="A2263" i="20"/>
  <c r="A2264" i="20"/>
  <c r="A2265" i="20"/>
  <c r="A2266" i="20"/>
  <c r="A2267" i="20"/>
  <c r="A2268" i="20"/>
  <c r="A2269" i="20"/>
  <c r="A2270" i="20"/>
  <c r="A2271" i="20"/>
  <c r="A2272" i="20"/>
  <c r="A2273" i="20"/>
  <c r="A2274" i="20"/>
  <c r="A2275" i="20"/>
  <c r="A2276" i="20"/>
  <c r="A2277" i="20"/>
  <c r="A2278" i="20"/>
  <c r="A2279" i="20"/>
  <c r="A2280" i="20"/>
  <c r="A2281" i="20"/>
  <c r="A2282" i="20"/>
  <c r="A2283" i="20"/>
  <c r="A2284" i="20"/>
  <c r="A2285" i="20"/>
  <c r="A2286" i="20"/>
  <c r="A2287" i="20"/>
  <c r="A2288" i="20"/>
  <c r="A2289" i="20"/>
  <c r="A2290" i="20"/>
  <c r="A2291" i="20"/>
  <c r="A2292" i="20"/>
  <c r="A2293" i="20"/>
  <c r="A2294" i="20"/>
  <c r="A2295" i="20"/>
  <c r="A2296" i="20"/>
  <c r="A2297" i="20"/>
  <c r="A2298" i="20"/>
  <c r="A2299" i="20"/>
  <c r="A2300" i="20"/>
  <c r="A2301" i="20"/>
  <c r="A2302" i="20"/>
  <c r="A2303" i="20"/>
  <c r="A2304" i="20"/>
  <c r="A2305" i="20"/>
  <c r="A2306" i="20"/>
  <c r="A2307" i="20"/>
  <c r="A2308" i="20"/>
  <c r="A2309" i="20"/>
  <c r="A2310" i="20"/>
  <c r="A2311" i="20"/>
  <c r="A2312" i="20"/>
  <c r="A2313" i="20"/>
  <c r="A2314" i="20"/>
  <c r="A2315" i="20"/>
  <c r="A2316" i="20"/>
  <c r="A2317" i="20"/>
  <c r="A2318" i="20"/>
  <c r="A2319" i="20"/>
  <c r="A2320" i="20"/>
  <c r="A2321" i="20"/>
  <c r="A2322" i="20"/>
  <c r="A2323" i="20"/>
  <c r="A2324" i="20"/>
  <c r="A2325" i="20"/>
  <c r="A2326" i="20"/>
  <c r="A2327" i="20"/>
  <c r="A2328" i="20"/>
  <c r="A2329" i="20"/>
  <c r="A2330" i="20"/>
  <c r="A2331" i="20"/>
  <c r="A2332" i="20"/>
  <c r="A2333" i="20"/>
  <c r="A2334" i="20"/>
  <c r="A2335" i="20"/>
  <c r="A2336" i="20"/>
  <c r="A2337" i="20"/>
  <c r="A2338" i="20"/>
  <c r="A2339" i="20"/>
  <c r="A2340" i="20"/>
  <c r="A2341" i="20"/>
  <c r="A2342" i="20"/>
  <c r="A2343" i="20"/>
  <c r="A2344" i="20"/>
  <c r="A2345" i="20"/>
  <c r="A2346" i="20"/>
  <c r="A2347" i="20"/>
  <c r="A2348" i="20"/>
  <c r="A2349" i="20"/>
  <c r="A2350" i="20"/>
  <c r="A2351" i="20"/>
  <c r="A2352" i="20"/>
  <c r="A2353" i="20"/>
  <c r="A2354" i="20"/>
  <c r="A2355" i="20"/>
  <c r="A2356" i="20"/>
  <c r="A2357" i="20"/>
  <c r="A2358" i="20"/>
  <c r="A2359" i="20"/>
  <c r="A2360" i="20"/>
  <c r="A2361" i="20"/>
  <c r="A2362" i="20"/>
  <c r="A2363" i="20"/>
  <c r="A2364" i="20"/>
  <c r="A2365" i="20"/>
  <c r="A2366" i="20"/>
  <c r="A2367" i="20"/>
  <c r="A2368" i="20"/>
  <c r="A2369" i="20"/>
  <c r="A2370" i="20"/>
  <c r="A2371" i="20"/>
  <c r="A2372" i="20"/>
  <c r="A2373" i="20"/>
  <c r="A2374" i="20"/>
  <c r="A2375" i="20"/>
  <c r="A2376" i="20"/>
  <c r="A2377" i="20"/>
  <c r="A2378" i="20"/>
  <c r="A2379" i="20"/>
  <c r="A2380" i="20"/>
  <c r="A2381" i="20"/>
  <c r="A2382" i="20"/>
  <c r="A2383" i="20"/>
  <c r="A2384" i="20"/>
  <c r="A2385" i="20"/>
  <c r="A2386" i="20"/>
  <c r="A2387" i="20"/>
  <c r="A2388" i="20"/>
  <c r="A2389" i="20"/>
  <c r="A2390" i="20"/>
  <c r="A2391" i="20"/>
  <c r="A2392" i="20"/>
  <c r="A2393" i="20"/>
  <c r="A2394" i="20"/>
  <c r="A2395" i="20"/>
  <c r="A2396" i="20"/>
  <c r="A2397" i="20"/>
  <c r="A2398" i="20"/>
  <c r="A2399" i="20"/>
  <c r="A2400" i="20"/>
  <c r="A2401" i="20"/>
  <c r="A2402" i="20"/>
  <c r="A2403" i="20"/>
  <c r="A2404" i="20"/>
  <c r="A2405" i="20"/>
  <c r="A2406" i="20"/>
  <c r="A2407" i="20"/>
  <c r="A2408" i="20"/>
  <c r="A2409" i="20"/>
  <c r="A2410" i="20"/>
  <c r="A2411" i="20"/>
  <c r="A2412" i="20"/>
  <c r="A2413" i="20"/>
  <c r="A2414" i="20"/>
  <c r="A2415" i="20"/>
  <c r="A2416" i="20"/>
  <c r="A2417" i="20"/>
  <c r="A2418" i="20"/>
  <c r="A2419" i="20"/>
  <c r="A2420" i="20"/>
  <c r="A2421" i="20"/>
  <c r="A2422" i="20"/>
  <c r="A2423" i="20"/>
  <c r="A2424" i="20"/>
  <c r="A2425" i="20"/>
  <c r="A2426" i="20"/>
  <c r="A2427" i="20"/>
  <c r="A2428" i="20"/>
  <c r="A2429" i="20"/>
  <c r="A2430" i="20"/>
  <c r="A2431" i="20"/>
  <c r="A2432" i="20"/>
  <c r="A2433" i="20"/>
  <c r="A2434" i="20"/>
  <c r="A2435" i="20"/>
  <c r="A2436" i="20"/>
  <c r="A2437" i="20"/>
  <c r="A2438" i="20"/>
  <c r="A2439" i="20"/>
  <c r="A2440" i="20"/>
  <c r="A2441" i="20"/>
  <c r="A2442" i="20"/>
  <c r="A2443" i="20"/>
  <c r="A2444" i="20"/>
  <c r="A2445" i="20"/>
  <c r="A2446" i="20"/>
  <c r="A2447" i="20"/>
  <c r="A2448" i="20"/>
  <c r="A2449" i="20"/>
  <c r="A2450" i="20"/>
  <c r="A2451" i="20"/>
  <c r="A2452" i="20"/>
  <c r="A2453" i="20"/>
  <c r="A2454" i="20"/>
  <c r="A2455" i="20"/>
  <c r="A2456" i="20"/>
  <c r="A2457" i="20"/>
  <c r="A2458" i="20"/>
  <c r="A2459" i="20"/>
  <c r="A2460" i="20"/>
  <c r="A2461" i="20"/>
  <c r="A2462" i="20"/>
  <c r="A2463" i="20"/>
  <c r="A2464" i="20"/>
  <c r="A2465" i="20"/>
  <c r="A2466" i="20"/>
  <c r="A2467" i="20"/>
  <c r="A2468" i="20"/>
  <c r="A2469" i="20"/>
  <c r="A2470" i="20"/>
  <c r="A2471" i="20"/>
  <c r="A2472" i="20"/>
  <c r="A2473" i="20"/>
  <c r="A2474" i="20"/>
  <c r="A2475" i="20"/>
  <c r="A2476" i="20"/>
  <c r="A2477" i="20"/>
  <c r="A2478" i="20"/>
  <c r="A2479" i="20"/>
  <c r="A2480" i="20"/>
  <c r="A2481" i="20"/>
  <c r="A2482" i="20"/>
  <c r="A2483" i="20"/>
  <c r="A2484" i="20"/>
  <c r="A2485" i="20"/>
  <c r="A2486" i="20"/>
  <c r="A2487" i="20"/>
  <c r="A2488" i="20"/>
  <c r="A2489" i="20"/>
  <c r="A2490" i="20"/>
  <c r="A2491" i="20"/>
  <c r="A2492" i="20"/>
  <c r="A2493" i="20"/>
  <c r="A2494" i="20"/>
  <c r="A2495" i="20"/>
  <c r="A2496" i="20"/>
  <c r="A2497" i="20"/>
  <c r="A2498" i="20"/>
  <c r="A2499" i="20"/>
  <c r="A2500" i="20"/>
  <c r="A2501" i="20"/>
  <c r="A2502" i="20"/>
  <c r="A2503" i="20"/>
  <c r="A2504" i="20"/>
  <c r="A2505" i="20"/>
  <c r="A2506" i="20"/>
  <c r="A2507" i="20"/>
  <c r="A2508" i="20"/>
  <c r="A2509" i="20"/>
  <c r="A2510" i="20"/>
  <c r="A2511" i="20"/>
  <c r="A2512" i="20"/>
  <c r="A2513" i="20"/>
  <c r="A2514" i="20"/>
  <c r="A2515" i="20"/>
  <c r="A2516" i="20"/>
  <c r="A2517" i="20"/>
  <c r="A2518" i="20"/>
  <c r="A2519" i="20"/>
  <c r="A2520" i="20"/>
  <c r="A2521" i="20"/>
  <c r="A2522" i="20"/>
  <c r="A2523" i="20"/>
  <c r="A2524" i="20"/>
  <c r="A2525" i="20"/>
  <c r="A2526" i="20"/>
  <c r="A2527" i="20"/>
  <c r="A2528" i="20"/>
  <c r="A2529" i="20"/>
  <c r="A2530" i="20"/>
  <c r="A2531" i="20"/>
  <c r="A2532" i="20"/>
  <c r="A2533" i="20"/>
  <c r="A2534" i="20"/>
  <c r="A2535" i="20"/>
  <c r="A2536" i="20"/>
  <c r="A2537" i="20"/>
  <c r="A2538" i="20"/>
  <c r="A2539" i="20"/>
  <c r="A2540" i="20"/>
  <c r="A2541" i="20"/>
  <c r="A2542" i="20"/>
  <c r="A2543" i="20"/>
  <c r="A2544" i="20"/>
  <c r="A2545" i="20"/>
  <c r="A2546" i="20"/>
  <c r="A2547" i="20"/>
  <c r="A2548" i="20"/>
  <c r="A2549" i="20"/>
  <c r="A2550" i="20"/>
  <c r="A2551" i="20"/>
  <c r="A2552" i="20"/>
  <c r="A2553" i="20"/>
  <c r="A2554" i="20"/>
  <c r="A2555" i="20"/>
  <c r="A2556" i="20"/>
  <c r="A2557" i="20"/>
  <c r="A2558" i="20"/>
  <c r="A2559" i="20"/>
  <c r="A2560" i="20"/>
  <c r="A2561" i="20"/>
  <c r="A2562" i="20"/>
  <c r="A2563" i="20"/>
  <c r="A2564" i="20"/>
  <c r="A2565" i="20"/>
  <c r="A2566" i="20"/>
  <c r="A2567" i="20"/>
  <c r="A2568" i="20"/>
  <c r="A2569" i="20"/>
  <c r="A2570" i="20"/>
  <c r="A2571" i="20"/>
  <c r="A2572" i="20"/>
  <c r="A2573" i="20"/>
  <c r="A2574" i="20"/>
  <c r="A2575" i="20"/>
  <c r="A2576" i="20"/>
  <c r="A2577" i="20"/>
  <c r="A2578" i="20"/>
  <c r="A2579" i="20"/>
  <c r="A2580" i="20"/>
  <c r="A2581" i="20"/>
  <c r="A2582" i="20"/>
  <c r="A2583" i="20"/>
  <c r="A2584" i="20"/>
  <c r="A2585" i="20"/>
  <c r="A2586" i="20"/>
  <c r="A2587" i="20"/>
  <c r="A2588" i="20"/>
  <c r="A2589" i="20"/>
  <c r="A2590" i="20"/>
  <c r="A2591" i="20"/>
  <c r="A2592" i="20"/>
  <c r="A2593" i="20"/>
  <c r="A2594" i="20"/>
  <c r="A2595" i="20"/>
  <c r="A2596" i="20"/>
  <c r="A2597" i="20"/>
  <c r="A2598" i="20"/>
  <c r="A2599" i="20"/>
  <c r="A2600" i="20"/>
  <c r="A2601" i="20"/>
  <c r="A2602" i="20"/>
  <c r="A2603" i="20"/>
  <c r="A2604" i="20"/>
  <c r="A2605" i="20"/>
  <c r="A2606" i="20"/>
  <c r="A2607" i="20"/>
  <c r="A2608" i="20"/>
  <c r="A2609" i="20"/>
  <c r="A2610" i="20"/>
  <c r="A2611" i="20"/>
  <c r="A2612" i="20"/>
  <c r="A2613" i="20"/>
  <c r="A2614" i="20"/>
  <c r="A2615" i="20"/>
  <c r="A2616" i="20"/>
  <c r="A2617" i="20"/>
  <c r="A2618" i="20"/>
  <c r="A2619" i="20"/>
  <c r="A2620" i="20"/>
  <c r="A2621" i="20"/>
  <c r="A2622" i="20"/>
  <c r="A2623" i="20"/>
  <c r="A2624" i="20"/>
  <c r="A2625" i="20"/>
  <c r="A2626" i="20"/>
  <c r="A2627" i="20"/>
  <c r="A2628" i="20"/>
  <c r="A2629" i="20"/>
  <c r="A2630" i="20"/>
  <c r="A2631" i="20"/>
  <c r="A2632" i="20"/>
  <c r="A2633" i="20"/>
  <c r="A2634" i="20"/>
  <c r="A2635" i="20"/>
  <c r="A2636" i="20"/>
  <c r="A2637" i="20"/>
  <c r="A2638" i="20"/>
  <c r="A2639" i="20"/>
  <c r="A2640" i="20"/>
  <c r="A2641" i="20"/>
  <c r="A2642" i="20"/>
  <c r="A2643" i="20"/>
  <c r="A2644" i="20"/>
  <c r="A2645" i="20"/>
  <c r="A2646" i="20"/>
  <c r="A2647" i="20"/>
  <c r="A2648" i="20"/>
  <c r="A2649" i="20"/>
  <c r="A2650" i="20"/>
  <c r="A2651" i="20"/>
  <c r="A2652" i="20"/>
  <c r="A2653" i="20"/>
  <c r="A2654" i="20"/>
  <c r="A2655" i="20"/>
  <c r="A2656" i="20"/>
  <c r="A2657" i="20"/>
  <c r="A2658" i="20"/>
  <c r="A2659" i="20"/>
  <c r="A2660" i="20"/>
  <c r="A2661" i="20"/>
  <c r="A2662" i="20"/>
  <c r="A2663" i="20"/>
  <c r="A2664" i="20"/>
  <c r="A2665" i="20"/>
  <c r="A2666" i="20"/>
  <c r="A2667" i="20"/>
  <c r="A2668" i="20"/>
  <c r="A2669" i="20"/>
  <c r="A2670" i="20"/>
  <c r="A2671" i="20"/>
  <c r="A2672" i="20"/>
  <c r="A2673" i="20"/>
  <c r="A2674" i="20"/>
  <c r="A2675" i="20"/>
  <c r="A2676" i="20"/>
  <c r="A2677" i="20"/>
  <c r="A2678" i="20"/>
  <c r="A2679" i="20"/>
  <c r="A2680" i="20"/>
  <c r="A2681" i="20"/>
  <c r="A2682" i="20"/>
  <c r="A2683" i="20"/>
  <c r="A2684" i="20"/>
  <c r="A2685" i="20"/>
  <c r="A2686" i="20"/>
  <c r="A2687" i="20"/>
  <c r="A2688" i="20"/>
  <c r="A2689" i="20"/>
  <c r="A2690" i="20"/>
  <c r="A2691" i="20"/>
  <c r="A2692" i="20"/>
  <c r="A2693" i="20"/>
  <c r="A2694" i="20"/>
  <c r="A2695" i="20"/>
  <c r="A2696" i="20"/>
  <c r="A2697" i="20"/>
  <c r="A2698" i="20"/>
  <c r="A2699" i="20"/>
  <c r="A2700" i="20"/>
  <c r="A2701" i="20"/>
  <c r="A2702" i="20"/>
  <c r="A2703" i="20"/>
  <c r="A2704" i="20"/>
  <c r="A2705" i="20"/>
  <c r="A2706" i="20"/>
  <c r="A2707" i="20"/>
  <c r="A2708" i="20"/>
  <c r="A2709" i="20"/>
  <c r="A2710" i="20"/>
  <c r="A2711" i="20"/>
  <c r="A2712" i="20"/>
  <c r="A2713" i="20"/>
  <c r="A2714" i="20"/>
  <c r="A2715" i="20"/>
  <c r="A2716" i="20"/>
  <c r="A2717" i="20"/>
  <c r="A2718" i="20"/>
  <c r="A2719" i="20"/>
  <c r="A2720" i="20"/>
  <c r="A2721" i="20"/>
  <c r="A2722" i="20"/>
  <c r="A2723" i="20"/>
  <c r="A2724" i="20"/>
  <c r="A2725" i="20"/>
  <c r="A2726" i="20"/>
  <c r="A2727" i="20"/>
  <c r="A2728" i="20"/>
  <c r="A2729" i="20"/>
  <c r="A2730" i="20"/>
  <c r="A2731" i="20"/>
  <c r="A2732" i="20"/>
  <c r="A2733" i="20"/>
  <c r="A2734" i="20"/>
  <c r="A2735" i="20"/>
  <c r="A2736" i="20"/>
  <c r="A2737" i="20"/>
  <c r="A2738" i="20"/>
  <c r="A2739" i="20"/>
  <c r="A2740" i="20"/>
  <c r="A2741" i="20"/>
  <c r="A2742" i="20"/>
  <c r="A2743" i="20"/>
  <c r="A2744" i="20"/>
  <c r="A2745" i="20"/>
  <c r="A2746" i="20"/>
  <c r="A2747" i="20"/>
  <c r="A2748" i="20"/>
  <c r="A2749" i="20"/>
  <c r="A2750" i="20"/>
  <c r="A2751" i="20"/>
  <c r="A2752" i="20"/>
  <c r="A2753" i="20"/>
  <c r="A2754" i="20"/>
  <c r="A2755" i="20"/>
  <c r="A2756" i="20"/>
  <c r="A2757" i="20"/>
  <c r="A2758" i="20"/>
  <c r="A2759" i="20"/>
  <c r="A2760" i="20"/>
  <c r="A2761" i="20"/>
  <c r="A2762" i="20"/>
  <c r="A2763" i="20"/>
  <c r="A2764" i="20"/>
  <c r="A2765" i="20"/>
  <c r="A2766" i="20"/>
  <c r="A2767" i="20"/>
  <c r="A2768" i="20"/>
  <c r="A2769" i="20"/>
  <c r="A2770" i="20"/>
  <c r="A2771" i="20"/>
  <c r="A2772" i="20"/>
  <c r="A2773" i="20"/>
  <c r="A2774" i="20"/>
  <c r="A2775" i="20"/>
  <c r="A2776" i="20"/>
  <c r="A2777" i="20"/>
  <c r="A2778" i="20"/>
  <c r="A2779" i="20"/>
  <c r="A2780" i="20"/>
  <c r="A2781" i="20"/>
  <c r="A2782" i="20"/>
  <c r="A2783" i="20"/>
  <c r="A2784" i="20"/>
  <c r="A2785" i="20"/>
  <c r="A2786" i="20"/>
  <c r="A2787" i="20"/>
  <c r="A2788" i="20"/>
  <c r="A2789" i="20"/>
  <c r="A2790" i="20"/>
  <c r="A2791" i="20"/>
  <c r="A2792" i="20"/>
  <c r="A2793" i="20"/>
  <c r="A2794" i="20"/>
  <c r="A2795" i="20"/>
  <c r="A2796" i="20"/>
  <c r="A2797" i="20"/>
  <c r="A2798" i="20"/>
  <c r="A2799" i="20"/>
  <c r="A2800" i="20"/>
  <c r="A2801" i="20"/>
  <c r="A2802" i="20"/>
  <c r="A2803" i="20"/>
  <c r="A2804" i="20"/>
  <c r="A2805" i="20"/>
  <c r="A2806" i="20"/>
  <c r="A2807" i="20"/>
  <c r="A2808" i="20"/>
  <c r="A2809" i="20"/>
  <c r="A2810" i="20"/>
  <c r="A2811" i="20"/>
  <c r="A2812" i="20"/>
  <c r="A2813" i="20"/>
  <c r="A2814" i="20"/>
  <c r="A2815" i="20"/>
  <c r="A2816" i="20"/>
  <c r="A2817" i="20"/>
  <c r="A2818" i="20"/>
  <c r="A2819" i="20"/>
  <c r="A2820" i="20"/>
  <c r="A2821" i="20"/>
  <c r="A2822" i="20"/>
  <c r="A2823" i="20"/>
  <c r="A2824" i="20"/>
  <c r="A2825" i="20"/>
  <c r="A2826" i="20"/>
  <c r="A2827" i="20"/>
  <c r="A2828" i="20"/>
  <c r="A2829" i="20"/>
  <c r="A2830" i="20"/>
  <c r="A2831" i="20"/>
  <c r="A2832" i="20"/>
  <c r="A2833" i="20"/>
  <c r="A2834" i="20"/>
  <c r="A2835" i="20"/>
  <c r="A2836" i="20"/>
  <c r="A2837" i="20"/>
  <c r="A2838" i="20"/>
  <c r="A2839" i="20"/>
  <c r="A2840" i="20"/>
  <c r="A2841" i="20"/>
  <c r="A2842" i="20"/>
  <c r="A2843" i="20"/>
  <c r="A2844" i="20"/>
  <c r="A2845" i="20"/>
  <c r="A2846" i="20"/>
  <c r="A2847" i="20"/>
  <c r="A2848" i="20"/>
  <c r="A2849" i="20"/>
  <c r="A2850" i="20"/>
  <c r="A2851" i="20"/>
  <c r="A2852" i="20"/>
  <c r="A2853" i="20"/>
  <c r="A2854" i="20"/>
  <c r="A2855" i="20"/>
  <c r="A2856" i="20"/>
  <c r="A2857" i="20"/>
  <c r="A2858" i="20"/>
  <c r="A2859" i="20"/>
  <c r="A2860" i="20"/>
  <c r="A2861" i="20"/>
  <c r="A2862" i="20"/>
  <c r="A2863" i="20"/>
  <c r="A2864" i="20"/>
  <c r="A2865" i="20"/>
  <c r="A2866" i="20"/>
  <c r="A2867" i="20"/>
  <c r="A2868" i="20"/>
  <c r="A2869" i="20"/>
  <c r="A2870" i="20"/>
  <c r="A2871" i="20"/>
  <c r="A2872" i="20"/>
  <c r="A2873" i="20"/>
  <c r="A2874" i="20"/>
  <c r="A2875" i="20"/>
  <c r="A2876" i="20"/>
  <c r="A2877" i="20"/>
  <c r="A2878" i="20"/>
  <c r="A2879" i="20"/>
  <c r="A2880" i="20"/>
  <c r="A2881" i="20"/>
  <c r="A2882" i="20"/>
  <c r="A2883" i="20"/>
  <c r="A2884" i="20"/>
  <c r="A2885" i="20"/>
  <c r="A2886" i="20"/>
  <c r="A2887" i="20"/>
  <c r="A2888" i="20"/>
  <c r="A2889" i="20"/>
  <c r="A2890" i="20"/>
  <c r="A2891" i="20"/>
  <c r="A2892" i="20"/>
  <c r="A2893" i="20"/>
  <c r="A2894" i="20"/>
  <c r="A2895" i="20"/>
  <c r="A2896" i="20"/>
  <c r="A2897" i="20"/>
  <c r="A2898" i="20"/>
  <c r="A2899" i="20"/>
  <c r="A2900" i="20"/>
  <c r="A2901" i="20"/>
  <c r="A2902" i="20"/>
  <c r="A2903" i="20"/>
  <c r="A2904" i="20"/>
  <c r="A2905" i="20"/>
  <c r="A2906" i="20"/>
  <c r="A2907" i="20"/>
  <c r="A2908" i="20"/>
  <c r="A2909" i="20"/>
  <c r="A2910" i="20"/>
  <c r="A2911" i="20"/>
  <c r="A2912" i="20"/>
  <c r="A2913" i="20"/>
  <c r="A2914" i="20"/>
  <c r="A2915" i="20"/>
  <c r="A2916" i="20"/>
  <c r="A2917" i="20"/>
  <c r="A2918" i="20"/>
  <c r="A2919" i="20"/>
  <c r="A2920" i="20"/>
  <c r="A2921" i="20"/>
  <c r="A2922" i="20"/>
  <c r="A2923" i="20"/>
  <c r="A2924" i="20"/>
  <c r="A2925" i="20"/>
  <c r="A2926" i="20"/>
  <c r="A2927" i="20"/>
  <c r="A2928" i="20"/>
  <c r="A2929" i="20"/>
  <c r="A2930" i="20"/>
  <c r="A2931" i="20"/>
  <c r="A2932" i="20"/>
  <c r="A2933" i="20"/>
  <c r="A2934" i="20"/>
  <c r="A2935" i="20"/>
  <c r="A2936" i="20"/>
  <c r="A2937" i="20"/>
  <c r="A2938" i="20"/>
  <c r="A2939" i="20"/>
  <c r="A2940" i="20"/>
  <c r="A2941" i="20"/>
  <c r="A2942" i="20"/>
  <c r="A2943" i="20"/>
  <c r="A2944" i="20"/>
  <c r="A2945" i="20"/>
  <c r="A2946" i="20"/>
  <c r="A2947" i="20"/>
  <c r="A2948" i="20"/>
  <c r="A2949" i="20"/>
  <c r="A2950" i="20"/>
  <c r="A2951" i="20"/>
  <c r="A2952" i="20"/>
  <c r="A2953" i="20"/>
  <c r="A2954" i="20"/>
  <c r="A2955" i="20"/>
  <c r="A2956" i="20"/>
  <c r="A2957" i="20"/>
  <c r="A2958" i="20"/>
  <c r="A2959" i="20"/>
  <c r="A2960" i="20"/>
  <c r="A2961" i="20"/>
  <c r="A2962" i="20"/>
  <c r="A2963" i="20"/>
  <c r="A2964" i="20"/>
  <c r="A2965" i="20"/>
  <c r="A2966" i="20"/>
  <c r="A2967" i="20"/>
  <c r="A2968" i="20"/>
  <c r="A2969" i="20"/>
  <c r="A2970" i="20"/>
  <c r="A2971" i="20"/>
  <c r="A2972" i="20"/>
  <c r="A2973" i="20"/>
  <c r="A2974" i="20"/>
  <c r="A2975" i="20"/>
  <c r="A2976" i="20"/>
  <c r="A2977" i="20"/>
  <c r="A2978" i="20"/>
  <c r="A2979" i="20"/>
  <c r="A2980" i="20"/>
  <c r="A2981" i="20"/>
  <c r="A2982" i="20"/>
  <c r="A2983" i="20"/>
  <c r="A2984" i="20"/>
  <c r="A2985" i="20"/>
  <c r="A2986" i="20"/>
  <c r="A2987" i="20"/>
  <c r="A2988" i="20"/>
  <c r="A2989" i="20"/>
  <c r="A2990" i="20"/>
  <c r="A2991" i="20"/>
  <c r="A2992" i="20"/>
  <c r="A2993" i="20"/>
  <c r="A2994" i="20"/>
  <c r="A2995" i="20"/>
  <c r="A2996" i="20"/>
  <c r="A2997" i="20"/>
  <c r="A2998" i="20"/>
  <c r="A2999" i="20"/>
  <c r="A3000" i="20"/>
  <c r="A3001" i="20"/>
  <c r="A3002" i="20"/>
  <c r="A3003" i="20"/>
  <c r="A3004" i="20"/>
  <c r="A3005" i="20"/>
  <c r="A3006" i="20"/>
  <c r="A3007" i="20"/>
  <c r="A3008" i="20"/>
  <c r="A3009" i="20"/>
  <c r="A3010" i="20"/>
  <c r="A3011" i="20"/>
  <c r="A3012" i="20"/>
  <c r="A3013" i="20"/>
  <c r="A3014" i="20"/>
  <c r="A3015" i="20"/>
  <c r="A3016" i="20"/>
  <c r="A3017" i="20"/>
  <c r="A3018" i="20"/>
  <c r="A3019" i="20"/>
  <c r="A3020" i="20"/>
  <c r="A3021" i="20"/>
  <c r="A3022" i="20"/>
  <c r="A3023" i="20"/>
  <c r="A3024" i="20"/>
  <c r="A3025" i="20"/>
  <c r="A3026" i="20"/>
  <c r="A3027" i="20"/>
  <c r="A3028" i="20"/>
  <c r="A3029" i="20"/>
  <c r="A3030" i="20"/>
  <c r="A3031" i="20"/>
  <c r="A3032" i="20"/>
  <c r="A3033" i="20"/>
  <c r="A3034" i="20"/>
  <c r="A3035" i="20"/>
  <c r="A3036" i="20"/>
  <c r="A3037" i="20"/>
  <c r="A3038" i="20"/>
  <c r="A3039" i="20"/>
  <c r="A3040" i="20"/>
  <c r="A3041" i="20"/>
  <c r="A3042" i="20"/>
  <c r="A3043" i="20"/>
  <c r="A3044" i="20"/>
  <c r="A3045" i="20"/>
  <c r="A3046" i="20"/>
  <c r="A3047" i="20"/>
  <c r="A3048" i="20"/>
  <c r="A3049" i="20"/>
  <c r="A3050" i="20"/>
  <c r="A3051" i="20"/>
  <c r="A3052" i="20"/>
  <c r="A3053" i="20"/>
  <c r="A3054" i="20"/>
  <c r="A3055" i="20"/>
  <c r="A3056" i="20"/>
  <c r="A3057" i="20"/>
  <c r="A3058" i="20"/>
  <c r="A3059" i="20"/>
  <c r="A3060" i="20"/>
  <c r="A3061" i="20"/>
  <c r="A3062" i="20"/>
  <c r="A3063" i="20"/>
  <c r="A3064" i="20"/>
  <c r="A3065" i="20"/>
  <c r="A3066" i="20"/>
  <c r="A3067" i="20"/>
  <c r="A3068" i="20"/>
  <c r="A3069" i="20"/>
  <c r="A3070" i="20"/>
  <c r="A3071" i="20"/>
  <c r="A3072" i="20"/>
  <c r="A3073" i="20"/>
  <c r="A3074" i="20"/>
  <c r="A3075" i="20"/>
  <c r="A3076" i="20"/>
  <c r="A3077" i="20"/>
  <c r="A3078" i="20"/>
  <c r="A3079" i="20"/>
  <c r="A3080" i="20"/>
  <c r="A3081" i="20"/>
  <c r="A3082" i="20"/>
  <c r="A3083" i="20"/>
  <c r="A3084" i="20"/>
  <c r="A3085" i="20"/>
  <c r="A3086" i="20"/>
  <c r="A3087" i="20"/>
  <c r="A3088" i="20"/>
  <c r="A3089" i="20"/>
  <c r="A3090" i="20"/>
  <c r="A3091" i="20"/>
  <c r="A3092" i="20"/>
  <c r="A3093" i="20"/>
  <c r="A3094" i="20"/>
  <c r="A3095" i="20"/>
  <c r="A3096" i="20"/>
  <c r="A3097" i="20"/>
  <c r="A3098" i="20"/>
  <c r="A3099" i="20"/>
  <c r="A3100" i="20"/>
  <c r="A3101" i="20"/>
  <c r="A3102" i="20"/>
  <c r="A3103" i="20"/>
  <c r="A3104" i="20"/>
  <c r="A3105" i="20"/>
  <c r="A3106" i="20"/>
  <c r="A3107" i="20"/>
  <c r="A3108" i="20"/>
  <c r="A3109" i="20"/>
  <c r="A3110" i="20"/>
  <c r="A3111" i="20"/>
  <c r="A3112" i="20"/>
  <c r="A3113" i="20"/>
  <c r="A3114" i="20"/>
  <c r="A3115" i="20"/>
  <c r="A3116" i="20"/>
  <c r="A3117" i="20"/>
  <c r="A3118" i="20"/>
  <c r="A3119" i="20"/>
  <c r="A3120" i="20"/>
  <c r="A3121" i="20"/>
  <c r="A3122" i="20"/>
  <c r="A3123" i="20"/>
  <c r="A3124" i="20"/>
  <c r="A3125" i="20"/>
  <c r="A3126" i="20"/>
  <c r="A3127" i="20"/>
  <c r="A3128" i="20"/>
  <c r="A3129" i="20"/>
  <c r="A3130" i="20"/>
  <c r="A3131" i="20"/>
  <c r="A3132" i="20"/>
  <c r="A3133" i="20"/>
  <c r="A3134" i="20"/>
  <c r="A3135" i="20"/>
  <c r="A3136" i="20"/>
  <c r="A3137" i="20"/>
  <c r="A3138" i="20"/>
  <c r="A3139" i="20"/>
  <c r="A3140" i="20"/>
  <c r="A3141" i="20"/>
  <c r="A3142" i="20"/>
  <c r="A3143" i="20"/>
  <c r="A3144" i="20"/>
  <c r="A3145" i="20"/>
  <c r="A3146" i="20"/>
  <c r="A3147" i="20"/>
  <c r="A3148" i="20"/>
  <c r="A3149" i="20"/>
  <c r="A3150" i="20"/>
  <c r="A3151" i="20"/>
  <c r="A3152" i="20"/>
  <c r="A3153" i="20"/>
  <c r="A3154" i="20"/>
  <c r="A3155" i="20"/>
  <c r="A3156" i="20"/>
  <c r="A3157" i="20"/>
  <c r="A3158" i="20"/>
  <c r="A3159" i="20"/>
  <c r="A3160" i="20"/>
  <c r="A3161" i="20"/>
  <c r="A3162" i="20"/>
  <c r="A3163" i="20"/>
  <c r="A3164" i="20"/>
  <c r="A3165" i="20"/>
  <c r="A3166" i="20"/>
  <c r="A3167" i="20"/>
  <c r="A3168" i="20"/>
  <c r="A3169" i="20"/>
  <c r="A3170" i="20"/>
  <c r="A3171" i="20"/>
  <c r="A3172" i="20"/>
  <c r="A3173" i="20"/>
  <c r="A3174" i="20"/>
  <c r="A3175" i="20"/>
  <c r="A3176" i="20"/>
  <c r="A3177" i="20"/>
  <c r="A3178" i="20"/>
  <c r="A3179" i="20"/>
  <c r="A3180" i="20"/>
  <c r="A3181" i="20"/>
  <c r="A3182" i="20"/>
  <c r="A3183" i="20"/>
  <c r="A3184" i="20"/>
  <c r="A3185" i="20"/>
  <c r="A3186" i="20"/>
  <c r="A3187" i="20"/>
  <c r="A3188" i="20"/>
  <c r="A3189" i="20"/>
  <c r="A3190" i="20"/>
  <c r="A3191" i="20"/>
  <c r="A3192" i="20"/>
  <c r="A3193" i="20"/>
  <c r="A3194" i="20"/>
  <c r="A3195" i="20"/>
  <c r="A3196" i="20"/>
  <c r="A3197" i="20"/>
  <c r="A3198" i="20"/>
  <c r="A3199" i="20"/>
  <c r="A3200" i="20"/>
  <c r="A3201" i="20"/>
  <c r="A3202" i="20"/>
  <c r="A3203" i="20"/>
  <c r="A3204" i="20"/>
  <c r="A3205" i="20"/>
  <c r="A3206" i="20"/>
  <c r="A3207" i="20"/>
  <c r="A3208" i="20"/>
  <c r="A3209" i="20"/>
  <c r="A3210" i="20"/>
  <c r="A3211" i="20"/>
  <c r="A3212" i="20"/>
  <c r="A3213" i="20"/>
  <c r="A3214" i="20"/>
  <c r="A3215" i="20"/>
  <c r="A3216" i="20"/>
  <c r="A3217" i="20"/>
  <c r="A3218" i="20"/>
  <c r="A3219" i="20"/>
  <c r="A3220" i="20"/>
  <c r="A3221" i="20"/>
  <c r="A3222" i="20"/>
  <c r="A3223" i="20"/>
  <c r="A3224" i="20"/>
  <c r="A3225" i="20"/>
  <c r="A3226" i="20"/>
  <c r="A3227" i="20"/>
  <c r="A3228" i="20"/>
  <c r="A3229" i="20"/>
  <c r="A3230" i="20"/>
  <c r="A3231" i="20"/>
  <c r="A3232" i="20"/>
  <c r="A3233" i="20"/>
  <c r="A3234" i="20"/>
  <c r="A3235" i="20"/>
  <c r="A3236" i="20"/>
  <c r="A3237" i="20"/>
  <c r="A3238" i="20"/>
  <c r="A3239" i="20"/>
  <c r="A3240" i="20"/>
  <c r="A3241" i="20"/>
  <c r="A3242" i="20"/>
  <c r="A3243" i="20"/>
  <c r="A3244" i="20"/>
  <c r="A3245" i="20"/>
  <c r="A3246" i="20"/>
  <c r="A3247" i="20"/>
  <c r="A3248" i="20"/>
  <c r="A3249" i="20"/>
  <c r="A3250" i="20"/>
  <c r="A3251" i="20"/>
  <c r="A3252" i="20"/>
  <c r="A3253" i="20"/>
  <c r="A3254" i="20"/>
  <c r="A3255" i="20"/>
  <c r="A3256" i="20"/>
  <c r="A3257" i="20"/>
  <c r="A3258" i="20"/>
  <c r="A3259" i="20"/>
  <c r="A3260" i="20"/>
  <c r="A3261" i="20"/>
  <c r="A3262" i="20"/>
  <c r="A3263" i="20"/>
  <c r="A3264" i="20"/>
  <c r="A3265" i="20"/>
  <c r="A3266" i="20"/>
  <c r="A3267" i="20"/>
  <c r="A3268" i="20"/>
  <c r="A3269" i="20"/>
  <c r="A3270" i="20"/>
  <c r="A3271" i="20"/>
  <c r="A3272" i="20"/>
  <c r="A3273" i="20"/>
  <c r="A3274" i="20"/>
  <c r="A3275" i="20"/>
  <c r="A3276" i="20"/>
  <c r="A3277" i="20"/>
  <c r="A3278" i="20"/>
  <c r="A3279" i="20"/>
  <c r="A3280" i="20"/>
  <c r="A3281" i="20"/>
  <c r="A3282" i="20"/>
  <c r="A3283" i="20"/>
  <c r="A3284" i="20"/>
  <c r="A3285" i="20"/>
  <c r="A3286" i="20"/>
  <c r="A3287" i="20"/>
  <c r="A3288" i="20"/>
  <c r="A3289" i="20"/>
  <c r="A3290" i="20"/>
  <c r="A3291" i="20"/>
  <c r="A3292" i="20"/>
  <c r="A3293" i="20"/>
  <c r="A3294" i="20"/>
  <c r="A3295" i="20"/>
  <c r="A3296" i="20"/>
  <c r="A3297" i="20"/>
  <c r="A3298" i="20"/>
  <c r="A3299" i="20"/>
  <c r="A3300" i="20"/>
  <c r="A3301" i="20"/>
  <c r="A3302" i="20"/>
  <c r="A3303" i="20"/>
  <c r="A3304" i="20"/>
  <c r="A3305" i="20"/>
  <c r="A3306" i="20"/>
  <c r="A3307" i="20"/>
  <c r="A3308" i="20"/>
  <c r="A3309" i="20"/>
  <c r="A3310" i="20"/>
  <c r="A3311" i="20"/>
  <c r="A3312" i="20"/>
  <c r="A3313" i="20"/>
  <c r="A3314" i="20"/>
  <c r="A3315" i="20"/>
  <c r="A3316" i="20"/>
  <c r="A3317" i="20"/>
  <c r="A3318" i="20"/>
  <c r="A3319" i="20"/>
  <c r="A3320" i="20"/>
  <c r="A3321" i="20"/>
  <c r="A3322" i="20"/>
  <c r="A3323" i="20"/>
  <c r="A3324" i="20"/>
  <c r="A3325" i="20"/>
  <c r="A3326" i="20"/>
  <c r="A3327" i="20"/>
  <c r="A3328" i="20"/>
  <c r="A3329" i="20"/>
  <c r="A3330" i="20"/>
  <c r="A3331" i="20"/>
  <c r="A3332" i="20"/>
  <c r="A3333" i="20"/>
  <c r="A3334" i="20"/>
  <c r="A3335" i="20"/>
  <c r="A3336" i="20"/>
  <c r="A3337" i="20"/>
  <c r="A3338" i="20"/>
  <c r="A3339" i="20"/>
  <c r="A3340" i="20"/>
  <c r="A3341" i="20"/>
  <c r="A3342" i="20"/>
  <c r="A3343" i="20"/>
  <c r="A3344" i="20"/>
  <c r="A3345" i="20"/>
  <c r="A3346" i="20"/>
  <c r="A3347" i="20"/>
  <c r="A3348" i="20"/>
  <c r="A3349" i="20"/>
  <c r="A3350" i="20"/>
  <c r="A3351" i="20"/>
  <c r="A3352" i="20"/>
  <c r="A3353" i="20"/>
  <c r="A3354" i="20"/>
  <c r="A3355" i="20"/>
  <c r="A3356" i="20"/>
  <c r="A3357" i="20"/>
  <c r="A3358" i="20"/>
  <c r="A3359" i="20"/>
  <c r="A3360" i="20"/>
  <c r="A3361" i="20"/>
  <c r="A3362" i="20"/>
  <c r="A3363" i="20"/>
  <c r="A3364" i="20"/>
  <c r="A3365" i="20"/>
  <c r="A3366" i="20"/>
  <c r="A3367" i="20"/>
  <c r="A3368" i="20"/>
  <c r="A3369" i="20"/>
  <c r="A3370" i="20"/>
  <c r="A3371" i="20"/>
  <c r="A3372" i="20"/>
  <c r="A3373" i="20"/>
  <c r="A3374" i="20"/>
  <c r="A3375" i="20"/>
  <c r="A3376" i="20"/>
  <c r="A3377" i="20"/>
  <c r="A3378" i="20"/>
  <c r="A3379" i="20"/>
  <c r="A3380" i="20"/>
  <c r="A3381" i="20"/>
  <c r="A3382" i="20"/>
  <c r="A3383" i="20"/>
  <c r="A3384" i="20"/>
  <c r="A3385" i="20"/>
  <c r="A3386" i="20"/>
  <c r="A3387" i="20"/>
  <c r="A3388" i="20"/>
  <c r="A3389" i="20"/>
  <c r="A3390" i="20"/>
  <c r="A3391" i="20"/>
  <c r="A3392" i="20"/>
  <c r="A3393" i="20"/>
  <c r="A3394" i="20"/>
  <c r="A3395" i="20"/>
  <c r="A3396" i="20"/>
  <c r="A3397" i="20"/>
  <c r="A3398" i="20"/>
  <c r="A3399" i="20"/>
  <c r="A3400" i="20"/>
  <c r="A3401" i="20"/>
  <c r="A3402" i="20"/>
  <c r="A3403" i="20"/>
  <c r="A3404" i="20"/>
  <c r="A3405" i="20"/>
  <c r="A3406" i="20"/>
  <c r="A3407" i="20"/>
  <c r="A3408" i="20"/>
  <c r="A3409" i="20"/>
  <c r="A3410" i="20"/>
  <c r="A3411" i="20"/>
  <c r="A3412" i="20"/>
  <c r="A3413" i="20"/>
  <c r="A3414" i="20"/>
  <c r="A3415" i="20"/>
  <c r="A3416" i="20"/>
  <c r="A3417" i="20"/>
  <c r="A3418" i="20"/>
  <c r="A3419" i="20"/>
  <c r="A3420" i="20"/>
  <c r="A3421" i="20"/>
  <c r="A3422" i="20"/>
  <c r="A3423" i="20"/>
  <c r="A3424" i="20"/>
  <c r="A3425" i="20"/>
  <c r="A3426" i="20"/>
  <c r="A3427" i="20"/>
  <c r="A3428" i="20"/>
  <c r="A3429" i="20"/>
  <c r="A3430" i="20"/>
  <c r="A3431" i="20"/>
  <c r="A3432" i="20"/>
  <c r="A3433" i="20"/>
  <c r="A3434" i="20"/>
  <c r="A3435" i="20"/>
  <c r="A3436" i="20"/>
  <c r="A3437" i="20"/>
  <c r="A3438" i="20"/>
  <c r="A3439" i="20"/>
  <c r="A3440" i="20"/>
  <c r="A3441" i="20"/>
  <c r="A3442" i="20"/>
  <c r="A3443" i="20"/>
  <c r="A3444" i="20"/>
  <c r="A3445" i="20"/>
  <c r="A3446" i="20"/>
  <c r="A3447" i="20"/>
  <c r="A3448" i="20"/>
  <c r="A3449" i="20"/>
  <c r="A3450" i="20"/>
  <c r="A3451" i="20"/>
  <c r="A3452" i="20"/>
  <c r="A3453" i="20"/>
  <c r="A3454" i="20"/>
  <c r="A3455" i="20"/>
  <c r="A3456" i="20"/>
  <c r="A3457" i="20"/>
  <c r="A3458" i="20"/>
  <c r="A3459" i="20"/>
  <c r="A3460" i="20"/>
  <c r="A3461" i="20"/>
  <c r="A3462" i="20"/>
  <c r="A3463" i="20"/>
  <c r="A3464" i="20"/>
  <c r="A3465" i="20"/>
  <c r="A3466" i="20"/>
  <c r="A3467" i="20"/>
  <c r="A3468" i="20"/>
  <c r="A3469" i="20"/>
  <c r="A3470" i="20"/>
  <c r="A3471" i="20"/>
  <c r="A3472" i="20"/>
  <c r="A3473" i="20"/>
  <c r="A3474" i="20"/>
  <c r="A3475" i="20"/>
  <c r="A3476" i="20"/>
  <c r="A3477" i="20"/>
  <c r="A3478" i="20"/>
  <c r="A3479" i="20"/>
  <c r="A3480" i="20"/>
  <c r="A3481" i="20"/>
  <c r="A3482" i="20"/>
  <c r="A3483" i="20"/>
  <c r="A3484" i="20"/>
  <c r="A3485" i="20"/>
  <c r="A3486" i="20"/>
  <c r="A3487" i="20"/>
  <c r="A3488" i="20"/>
  <c r="A3489" i="20"/>
  <c r="A3490" i="20"/>
  <c r="A3491" i="20"/>
  <c r="A3492" i="20"/>
  <c r="A3493" i="20"/>
  <c r="A3494" i="20"/>
  <c r="A3495" i="20"/>
  <c r="A3496" i="20"/>
  <c r="A3497" i="20"/>
  <c r="A3498" i="20"/>
  <c r="A3499" i="20"/>
  <c r="A3500" i="20"/>
  <c r="A3501" i="20"/>
  <c r="A3502" i="20"/>
  <c r="A3503" i="20"/>
  <c r="A3504" i="20"/>
  <c r="A3505" i="20"/>
  <c r="A3506" i="20"/>
  <c r="A3507" i="20"/>
  <c r="A3508" i="20"/>
  <c r="A3509" i="20"/>
  <c r="A3510" i="20"/>
  <c r="A3511" i="20"/>
  <c r="A3512" i="20"/>
  <c r="A3513" i="20"/>
  <c r="A3514" i="20"/>
  <c r="A3515" i="20"/>
  <c r="A3516" i="20"/>
  <c r="A3517" i="20"/>
  <c r="A3518" i="20"/>
  <c r="A3519" i="20"/>
  <c r="A3520" i="20"/>
  <c r="A3521" i="20"/>
  <c r="A3522" i="20"/>
  <c r="A3523" i="20"/>
  <c r="A3524" i="20"/>
  <c r="A3525" i="20"/>
  <c r="A3526" i="20"/>
  <c r="A3527" i="20"/>
  <c r="A3528" i="20"/>
  <c r="A3529" i="20"/>
  <c r="A3530" i="20"/>
  <c r="A3531" i="20"/>
  <c r="A3532" i="20"/>
  <c r="A3533" i="20"/>
  <c r="A3534" i="20"/>
  <c r="A3535" i="20"/>
  <c r="A3536" i="20"/>
  <c r="A3537" i="20"/>
  <c r="A3538" i="20"/>
  <c r="A3539" i="20"/>
  <c r="A3540" i="20"/>
  <c r="A3541" i="20"/>
  <c r="A3542" i="20"/>
  <c r="A3543" i="20"/>
  <c r="A3544" i="20"/>
  <c r="A3545" i="20"/>
  <c r="A3546" i="20"/>
  <c r="A3547" i="20"/>
  <c r="A3548" i="20"/>
  <c r="A3549" i="20"/>
  <c r="A3550" i="20"/>
  <c r="A3551" i="20"/>
  <c r="A3552" i="20"/>
  <c r="A3553" i="20"/>
  <c r="A3554" i="20"/>
  <c r="A3555" i="20"/>
  <c r="A3556" i="20"/>
  <c r="A3557" i="20"/>
  <c r="A3558" i="20"/>
  <c r="A3559" i="20"/>
  <c r="A3560" i="20"/>
  <c r="A3561" i="20"/>
  <c r="A3562" i="20"/>
  <c r="A3563" i="20"/>
  <c r="A3564" i="20"/>
  <c r="A3565" i="20"/>
  <c r="A3566" i="20"/>
  <c r="A3567" i="20"/>
  <c r="A3568" i="20"/>
  <c r="A3569" i="20"/>
  <c r="A3570" i="20"/>
  <c r="A3571" i="20"/>
  <c r="A3572" i="20"/>
  <c r="A3573" i="20"/>
  <c r="A3574" i="20"/>
  <c r="A3575" i="20"/>
  <c r="A3576" i="20"/>
  <c r="A3577" i="20"/>
  <c r="A3578" i="20"/>
  <c r="A3579" i="20"/>
  <c r="A3580" i="20"/>
  <c r="A3581" i="20"/>
  <c r="A3582" i="20"/>
  <c r="A3583" i="20"/>
  <c r="A3584" i="20"/>
  <c r="A3585" i="20"/>
  <c r="A3586" i="20"/>
  <c r="A3587" i="20"/>
  <c r="A3588" i="20"/>
  <c r="A3589" i="20"/>
  <c r="A3590" i="20"/>
  <c r="A3591" i="20"/>
  <c r="A3592" i="20"/>
  <c r="A3593" i="20"/>
  <c r="A3594" i="20"/>
  <c r="A3595" i="20"/>
  <c r="A3596" i="20"/>
  <c r="A3597" i="20"/>
  <c r="A3598" i="20"/>
  <c r="A3599" i="20"/>
  <c r="A3600" i="20"/>
  <c r="A3601" i="20"/>
  <c r="A3602" i="20"/>
  <c r="A3603" i="20"/>
  <c r="A3604" i="20"/>
  <c r="A3605" i="20"/>
  <c r="A3606" i="20"/>
  <c r="A3607" i="20"/>
  <c r="A3608" i="20"/>
  <c r="A3609" i="20"/>
  <c r="A3610" i="20"/>
  <c r="A3611" i="20"/>
  <c r="A3612" i="20"/>
  <c r="A3613" i="20"/>
  <c r="A3614" i="20"/>
  <c r="A3615" i="20"/>
  <c r="A3616" i="20"/>
  <c r="A3617" i="20"/>
  <c r="A3618" i="20"/>
  <c r="A3619" i="20"/>
  <c r="A3620" i="20"/>
  <c r="A3621" i="20"/>
  <c r="A3622" i="20"/>
  <c r="A3623" i="20"/>
  <c r="A3624" i="20"/>
  <c r="A3625" i="20"/>
  <c r="A3626" i="20"/>
  <c r="A3627" i="20"/>
  <c r="A3628" i="20"/>
  <c r="A3629" i="20"/>
  <c r="A3630" i="20"/>
  <c r="A3631" i="20"/>
  <c r="A3632" i="20"/>
  <c r="A3633" i="20"/>
  <c r="A3634" i="20"/>
  <c r="A3635" i="20"/>
  <c r="A3636" i="20"/>
  <c r="A3637" i="20"/>
  <c r="A3638" i="20"/>
  <c r="A3639" i="20"/>
  <c r="A3640" i="20"/>
  <c r="A3641" i="20"/>
  <c r="A3642" i="20"/>
  <c r="A3643" i="20"/>
  <c r="A3644" i="20"/>
  <c r="A3645" i="20"/>
  <c r="A3646" i="20"/>
  <c r="A3647" i="20"/>
  <c r="A3648" i="20"/>
  <c r="A3649" i="20"/>
  <c r="A3650" i="20"/>
  <c r="A3651" i="20"/>
  <c r="A3652" i="20"/>
  <c r="A3653" i="20"/>
  <c r="A3654" i="20"/>
  <c r="A3655" i="20"/>
  <c r="A3656" i="20"/>
  <c r="A3657" i="20"/>
  <c r="A3658" i="20"/>
  <c r="A3659" i="20"/>
  <c r="A3660" i="20"/>
  <c r="A3661" i="20"/>
  <c r="A3662" i="20"/>
  <c r="A3663" i="20"/>
  <c r="A3664" i="20"/>
  <c r="A3665" i="20"/>
  <c r="A3666" i="20"/>
  <c r="A3667" i="20"/>
  <c r="A3668" i="20"/>
  <c r="A3669" i="20"/>
  <c r="A3670" i="20"/>
  <c r="A3671" i="20"/>
  <c r="A3672" i="20"/>
  <c r="A3673" i="20"/>
  <c r="A3674" i="20"/>
  <c r="A3675" i="20"/>
  <c r="A3676" i="20"/>
  <c r="A3677" i="20"/>
  <c r="A3678" i="20"/>
  <c r="A3679" i="20"/>
  <c r="A3680" i="20"/>
  <c r="A3681" i="20"/>
  <c r="A3682" i="20"/>
  <c r="A3683" i="20"/>
  <c r="A3684" i="20"/>
  <c r="A3685" i="20"/>
  <c r="A3686" i="20"/>
  <c r="A3687" i="20"/>
  <c r="A3688" i="20"/>
  <c r="A3689" i="20"/>
  <c r="A3690" i="20"/>
  <c r="A3691" i="20"/>
  <c r="A3692" i="20"/>
  <c r="A3693" i="20"/>
  <c r="A3694" i="20"/>
  <c r="A3695" i="20"/>
  <c r="A3696" i="20"/>
  <c r="A3697" i="20"/>
  <c r="A3698" i="20"/>
  <c r="A3699" i="20"/>
  <c r="A3700" i="20"/>
  <c r="A3701" i="20"/>
  <c r="A3702" i="20"/>
  <c r="A3703" i="20"/>
  <c r="A3704" i="20"/>
  <c r="A3705" i="20"/>
  <c r="A3706" i="20"/>
  <c r="A3707" i="20"/>
  <c r="A3708" i="20"/>
  <c r="A3709" i="20"/>
  <c r="A3710" i="20"/>
  <c r="A3711" i="20"/>
  <c r="A3712" i="20"/>
  <c r="A3713" i="20"/>
  <c r="A3714" i="20"/>
  <c r="A3715" i="20"/>
  <c r="A3716" i="20"/>
  <c r="A3717" i="20"/>
  <c r="A3718" i="20"/>
  <c r="A3719" i="20"/>
  <c r="A3720" i="20"/>
  <c r="A3721" i="20"/>
  <c r="A3722" i="20"/>
  <c r="A3723" i="20"/>
  <c r="A3724" i="20"/>
  <c r="A3725" i="20"/>
  <c r="A3726" i="20"/>
  <c r="A3727" i="20"/>
  <c r="A3728" i="20"/>
  <c r="A3729" i="20"/>
  <c r="A3730" i="20"/>
  <c r="A3731" i="20"/>
  <c r="A3732" i="20"/>
  <c r="A3733" i="20"/>
  <c r="A3734" i="20"/>
  <c r="A3735" i="20"/>
  <c r="A3736" i="20"/>
  <c r="A3737" i="20"/>
  <c r="A3738" i="20"/>
  <c r="A3739" i="20"/>
  <c r="A3740" i="20"/>
  <c r="A3741" i="20"/>
  <c r="A3742" i="20"/>
  <c r="A3743" i="20"/>
  <c r="A3744" i="20"/>
  <c r="A3745" i="20"/>
  <c r="A3746" i="20"/>
  <c r="A3747" i="20"/>
  <c r="A3748" i="20"/>
  <c r="A3749" i="20"/>
  <c r="A3750" i="20"/>
  <c r="A3751" i="20"/>
  <c r="A3752" i="20"/>
  <c r="A3753" i="20"/>
  <c r="A3754" i="20"/>
  <c r="A3755" i="20"/>
  <c r="A3756" i="20"/>
  <c r="A3757" i="20"/>
  <c r="A3758" i="20"/>
  <c r="A3759" i="20"/>
  <c r="A3760" i="20"/>
  <c r="A3761" i="20"/>
  <c r="A3762" i="20"/>
  <c r="A3763" i="20"/>
  <c r="A3764" i="20"/>
  <c r="A3765" i="20"/>
  <c r="A3766" i="20"/>
  <c r="A3767" i="20"/>
  <c r="A3768" i="20"/>
  <c r="A3769" i="20"/>
  <c r="A3770" i="20"/>
  <c r="A3771" i="20"/>
  <c r="A3772" i="20"/>
  <c r="A3773" i="20"/>
  <c r="A3774" i="20"/>
  <c r="A3775" i="20"/>
  <c r="A3776" i="20"/>
  <c r="A3777" i="20"/>
  <c r="A3778" i="20"/>
  <c r="A3779" i="20"/>
  <c r="A3780" i="20"/>
  <c r="A3781" i="20"/>
  <c r="A3782" i="20"/>
  <c r="A3783" i="20"/>
  <c r="A3784" i="20"/>
  <c r="A3785" i="20"/>
  <c r="A3786" i="20"/>
  <c r="A3787" i="20"/>
  <c r="A3788" i="20"/>
  <c r="A3789" i="20"/>
  <c r="A3790" i="20"/>
  <c r="A3791" i="20"/>
  <c r="A3792" i="20"/>
  <c r="A3793" i="20"/>
  <c r="A3794" i="20"/>
  <c r="A3795" i="20"/>
  <c r="A3796" i="20"/>
  <c r="A3797" i="20"/>
  <c r="A3798" i="20"/>
  <c r="A3799" i="20"/>
  <c r="A3800" i="20"/>
  <c r="A3801" i="20"/>
  <c r="A3802" i="20"/>
  <c r="A3803" i="20"/>
  <c r="A3804" i="20"/>
  <c r="A3805" i="20"/>
  <c r="A3806" i="20"/>
  <c r="A3807" i="20"/>
  <c r="A3808" i="20"/>
  <c r="A3809" i="20"/>
  <c r="A3810" i="20"/>
  <c r="A3811" i="20"/>
  <c r="A3812" i="20"/>
  <c r="A3813" i="20"/>
  <c r="A3814" i="20"/>
  <c r="A3815" i="20"/>
  <c r="A3816" i="20"/>
  <c r="A3817" i="20"/>
  <c r="A3818" i="20"/>
  <c r="A3819" i="20"/>
  <c r="A3820" i="20"/>
  <c r="A3821" i="20"/>
  <c r="A3822" i="20"/>
  <c r="A3823" i="20"/>
  <c r="A3824" i="20"/>
  <c r="A3825" i="20"/>
  <c r="A3826" i="20"/>
  <c r="A3827" i="20"/>
  <c r="A3828" i="20"/>
  <c r="A3829" i="20"/>
  <c r="A3830" i="20"/>
  <c r="A3831" i="20"/>
  <c r="A3832" i="20"/>
  <c r="A3833" i="20"/>
  <c r="A3834" i="20"/>
  <c r="A3835" i="20"/>
  <c r="A3836" i="20"/>
  <c r="A3837" i="20"/>
  <c r="A3838" i="20"/>
  <c r="A3839" i="20"/>
  <c r="A3840" i="20"/>
  <c r="A3841" i="20"/>
  <c r="A3842" i="20"/>
  <c r="A3843" i="20"/>
  <c r="A3844" i="20"/>
  <c r="A3845" i="20"/>
  <c r="A3846" i="20"/>
  <c r="A3847" i="20"/>
  <c r="A3848" i="20"/>
  <c r="A3849" i="20"/>
  <c r="A3850" i="20"/>
  <c r="A3851" i="20"/>
  <c r="A3852" i="20"/>
  <c r="A3853" i="20"/>
  <c r="A3854" i="20"/>
  <c r="A3855" i="20"/>
  <c r="A3856" i="20"/>
  <c r="A3857" i="20"/>
  <c r="A3858" i="20"/>
  <c r="A3859" i="20"/>
  <c r="A3860" i="20"/>
  <c r="A3861" i="20"/>
  <c r="A3862" i="20"/>
  <c r="A3863" i="20"/>
  <c r="A3864" i="20"/>
  <c r="A3865" i="20"/>
  <c r="A3866" i="20"/>
  <c r="A3867" i="20"/>
  <c r="A3868" i="20"/>
  <c r="A3869" i="20"/>
  <c r="A3870" i="20"/>
  <c r="A3871" i="20"/>
  <c r="A3872" i="20"/>
  <c r="A3873" i="20"/>
  <c r="A3874" i="20"/>
  <c r="A3875" i="20"/>
  <c r="A3876" i="20"/>
  <c r="A3877" i="20"/>
  <c r="A3878" i="20"/>
  <c r="A3879" i="20"/>
  <c r="A3880" i="20"/>
  <c r="A3881" i="20"/>
  <c r="A3882" i="20"/>
  <c r="A3883" i="20"/>
  <c r="A3884" i="20"/>
  <c r="A3885" i="20"/>
  <c r="A3886" i="20"/>
  <c r="A3887" i="20"/>
  <c r="A3888" i="20"/>
  <c r="A3889" i="20"/>
  <c r="A3890" i="20"/>
  <c r="A3891" i="20"/>
  <c r="A3892" i="20"/>
  <c r="A3893" i="20"/>
  <c r="A3894" i="20"/>
  <c r="A3895" i="20"/>
  <c r="A3896" i="20"/>
  <c r="A3897" i="20"/>
  <c r="A3898" i="20"/>
  <c r="A3899" i="20"/>
  <c r="A3900" i="20"/>
  <c r="A3901" i="20"/>
  <c r="A3902" i="20"/>
  <c r="A3903" i="20"/>
  <c r="A3904" i="20"/>
  <c r="A3905" i="20"/>
  <c r="A3906" i="20"/>
  <c r="A3907" i="20"/>
  <c r="A3908" i="20"/>
  <c r="A3909" i="20"/>
  <c r="A3910" i="20"/>
  <c r="A3911" i="20"/>
  <c r="A3912" i="20"/>
  <c r="A3913" i="20"/>
  <c r="A3914" i="20"/>
  <c r="A3915" i="20"/>
  <c r="A3916" i="20"/>
  <c r="A3917" i="20"/>
  <c r="A3918" i="20"/>
  <c r="A3919" i="20"/>
  <c r="A3920" i="20"/>
  <c r="A3921" i="20"/>
  <c r="A3922" i="20"/>
  <c r="A3923" i="20"/>
  <c r="A3924" i="20"/>
  <c r="A3925" i="20"/>
  <c r="A3926" i="20"/>
  <c r="A3927" i="20"/>
  <c r="A3928" i="20"/>
  <c r="A3929" i="20"/>
  <c r="A3930" i="20"/>
  <c r="A3931" i="20"/>
  <c r="A3932" i="20"/>
  <c r="A3933" i="20"/>
  <c r="A3934" i="20"/>
  <c r="A3935" i="20"/>
  <c r="A3936" i="20"/>
  <c r="A3937" i="20"/>
  <c r="A3938" i="20"/>
  <c r="A3939" i="20"/>
  <c r="A3940" i="20"/>
  <c r="A3941" i="20"/>
  <c r="A3942" i="20"/>
  <c r="A3943" i="20"/>
  <c r="A3944" i="20"/>
  <c r="A3945" i="20"/>
  <c r="A3946" i="20"/>
  <c r="A3947" i="20"/>
  <c r="A3948" i="20"/>
  <c r="A3949" i="20"/>
  <c r="A3950" i="20"/>
  <c r="A3951" i="20"/>
  <c r="A3952" i="20"/>
  <c r="A3953" i="20"/>
  <c r="A3954" i="20"/>
  <c r="A3955" i="20"/>
  <c r="A3956" i="20"/>
  <c r="A3957" i="20"/>
  <c r="A3958" i="20"/>
  <c r="A3959" i="20"/>
  <c r="A3960" i="20"/>
  <c r="A3961" i="20"/>
  <c r="A3962" i="20"/>
  <c r="A3963" i="20"/>
  <c r="A3964" i="20"/>
  <c r="A3965" i="20"/>
  <c r="A3966" i="20"/>
  <c r="A3967" i="20"/>
  <c r="A3968" i="20"/>
  <c r="A3969" i="20"/>
  <c r="A3970" i="20"/>
  <c r="A3971" i="20"/>
  <c r="A3972" i="20"/>
  <c r="A3973" i="20"/>
  <c r="A3974" i="20"/>
  <c r="A3975" i="20"/>
  <c r="A3976" i="20"/>
  <c r="A3977" i="20"/>
  <c r="A3978" i="20"/>
  <c r="A3979" i="20"/>
  <c r="A3980" i="20"/>
  <c r="A3981" i="20"/>
  <c r="A3982" i="20"/>
  <c r="A3983" i="20"/>
  <c r="A3984" i="20"/>
  <c r="A3985" i="20"/>
  <c r="A3986" i="20"/>
  <c r="A3987" i="20"/>
  <c r="A3988" i="20"/>
  <c r="A3989" i="20"/>
  <c r="A3990" i="20"/>
  <c r="A3991" i="20"/>
  <c r="A3992" i="20"/>
  <c r="A3993" i="20"/>
  <c r="A3994" i="20"/>
  <c r="A3995" i="20"/>
  <c r="A3996" i="20"/>
  <c r="A3997" i="20"/>
  <c r="A3998" i="20"/>
  <c r="A3999" i="20"/>
  <c r="A4000" i="20"/>
  <c r="A4001" i="20"/>
  <c r="A4002" i="20"/>
  <c r="A4003" i="20"/>
  <c r="A4004" i="20"/>
  <c r="AG5" i="20" l="1"/>
  <c r="AH5" i="20"/>
  <c r="AK5" i="20"/>
  <c r="AJ5" i="20"/>
  <c r="AI5" i="20"/>
  <c r="AN115" i="20"/>
  <c r="AL3931" i="20"/>
  <c r="AN3931" i="20"/>
  <c r="AN1732" i="20"/>
  <c r="AN3883" i="20"/>
  <c r="AN48" i="20"/>
  <c r="AN95" i="20"/>
  <c r="AN648" i="20"/>
  <c r="AN1701" i="20"/>
  <c r="AN85" i="20"/>
  <c r="AN584" i="20"/>
  <c r="AL597" i="20"/>
  <c r="AL3835" i="20"/>
  <c r="AL3827" i="20"/>
  <c r="AL3923" i="20"/>
  <c r="AL2441" i="20"/>
  <c r="AL235" i="20"/>
  <c r="AN1749" i="20"/>
  <c r="AN1686" i="20"/>
  <c r="AN680" i="20"/>
  <c r="AN600" i="20"/>
  <c r="AN576" i="20"/>
  <c r="AN1745" i="20"/>
  <c r="AN1738" i="20"/>
  <c r="AN89" i="20"/>
  <c r="AN1748" i="20"/>
  <c r="AN1684" i="20"/>
  <c r="AN688" i="20"/>
  <c r="AN664" i="20"/>
  <c r="AN568" i="20"/>
  <c r="AN2136" i="20"/>
  <c r="AN624" i="20"/>
  <c r="AN1681" i="20"/>
  <c r="AN3915" i="20"/>
  <c r="AN1763" i="20"/>
  <c r="AN1759" i="20"/>
  <c r="AN3875" i="20"/>
  <c r="AL2481" i="20"/>
  <c r="AN613" i="20"/>
  <c r="AN677" i="20"/>
  <c r="AN640" i="20"/>
  <c r="AN632" i="20"/>
  <c r="AN1755" i="20"/>
  <c r="AN1702" i="20"/>
  <c r="AN1700" i="20"/>
  <c r="AN3843" i="20"/>
  <c r="AN1722" i="20"/>
  <c r="AN1685" i="20"/>
  <c r="AN2140" i="20"/>
  <c r="AN608" i="20"/>
  <c r="AN672" i="20"/>
  <c r="AN52" i="20"/>
  <c r="AN1692" i="20"/>
  <c r="AN2132" i="20"/>
  <c r="AN2164" i="20"/>
  <c r="AL74" i="20"/>
  <c r="AL3859" i="20"/>
  <c r="AL3819" i="20"/>
  <c r="AL3811" i="20"/>
  <c r="AL3907" i="20"/>
  <c r="AL2457" i="20"/>
  <c r="AL3851" i="20"/>
  <c r="AL2465" i="20"/>
  <c r="AL3867" i="20"/>
  <c r="AL2449" i="20"/>
  <c r="AL2473" i="20"/>
  <c r="AL2497" i="20"/>
  <c r="AL2489" i="20"/>
  <c r="AL3899" i="20"/>
  <c r="AN1771" i="20"/>
  <c r="AN1734" i="20"/>
  <c r="AN693" i="20"/>
  <c r="AN656" i="20"/>
  <c r="AN696" i="20"/>
  <c r="AN616" i="20"/>
  <c r="AN1688" i="20"/>
  <c r="AN1708" i="20"/>
  <c r="AN1706" i="20"/>
  <c r="AN1730" i="20"/>
  <c r="AN1767" i="20"/>
  <c r="AN235" i="20"/>
  <c r="AN1733" i="20"/>
  <c r="AN1690" i="20"/>
  <c r="AN1742" i="20"/>
  <c r="AN592" i="20"/>
  <c r="AN223" i="20"/>
  <c r="AN1751" i="20"/>
  <c r="AN221" i="20"/>
  <c r="AN1718" i="20"/>
  <c r="AN1725" i="20"/>
  <c r="AN3923" i="20"/>
  <c r="AN1698" i="20"/>
  <c r="AN1741" i="20"/>
  <c r="AN1740" i="20"/>
  <c r="AN3835" i="20"/>
  <c r="AN1693" i="20"/>
  <c r="AN1710" i="20"/>
  <c r="AN2445" i="20"/>
  <c r="AN2012" i="20"/>
  <c r="AL2202" i="20"/>
  <c r="AL3914" i="20"/>
  <c r="AL728" i="20"/>
  <c r="AN35" i="20"/>
  <c r="AL35" i="20"/>
  <c r="AL605" i="20"/>
  <c r="AL3183" i="20"/>
  <c r="AL2278" i="20"/>
  <c r="AL3890" i="20"/>
  <c r="AL657" i="20"/>
  <c r="AL2404" i="20"/>
  <c r="AL2169" i="20"/>
  <c r="AL2425" i="20"/>
  <c r="AL3533" i="20"/>
  <c r="AL3398" i="20"/>
  <c r="AL3313" i="20"/>
  <c r="AL628" i="20"/>
  <c r="AL1429" i="20"/>
  <c r="AL2288" i="20"/>
  <c r="AL2235" i="20"/>
  <c r="AL2363" i="20"/>
  <c r="AL3315" i="20"/>
  <c r="AL3580" i="20"/>
  <c r="AL3253" i="20"/>
  <c r="AL590" i="20"/>
  <c r="AL2364" i="20"/>
  <c r="AL1992" i="20"/>
  <c r="AL2405" i="20"/>
  <c r="AL3637" i="20"/>
  <c r="AL3371" i="20"/>
  <c r="AL3590" i="20"/>
  <c r="AL3715" i="20"/>
  <c r="AL504" i="20"/>
  <c r="AL1391" i="20"/>
  <c r="AL2248" i="20"/>
  <c r="AL2343" i="20"/>
  <c r="AL1991" i="20"/>
  <c r="AL2258" i="20"/>
  <c r="AL2378" i="20"/>
  <c r="AL3857" i="20"/>
  <c r="AL105" i="20"/>
  <c r="AL222" i="20"/>
  <c r="AL591" i="20"/>
  <c r="AL702" i="20"/>
  <c r="AL1840" i="20"/>
  <c r="AL1936" i="20"/>
  <c r="AL3372" i="20"/>
  <c r="AL3575" i="20"/>
  <c r="AL3375" i="20"/>
  <c r="AL2166" i="20"/>
  <c r="AL2382" i="20"/>
  <c r="AL1852" i="20"/>
  <c r="AL602" i="20"/>
  <c r="AL644" i="20"/>
  <c r="AL1869" i="20"/>
  <c r="AL2276" i="20"/>
  <c r="AL1948" i="20"/>
  <c r="AL2233" i="20"/>
  <c r="AL2361" i="20"/>
  <c r="AL3405" i="20"/>
  <c r="AL3163" i="20"/>
  <c r="AL3790" i="20"/>
  <c r="AL3526" i="20"/>
  <c r="AL3185" i="20"/>
  <c r="AL3671" i="20"/>
  <c r="AL3799" i="20"/>
  <c r="AL690" i="20"/>
  <c r="AL1977" i="20"/>
  <c r="AL2416" i="20"/>
  <c r="AN2171" i="20"/>
  <c r="AL2171" i="20"/>
  <c r="AL2299" i="20"/>
  <c r="AL2427" i="20"/>
  <c r="AL3296" i="20"/>
  <c r="AN3593" i="20"/>
  <c r="AL3593" i="20"/>
  <c r="AL3738" i="20"/>
  <c r="AL3458" i="20"/>
  <c r="AL3146" i="20"/>
  <c r="AL3641" i="20"/>
  <c r="AL3769" i="20"/>
  <c r="AL586" i="20"/>
  <c r="AL2236" i="20"/>
  <c r="AL1902" i="20"/>
  <c r="AL2213" i="20"/>
  <c r="AL2341" i="20"/>
  <c r="AL3509" i="20"/>
  <c r="AL3766" i="20"/>
  <c r="AL3486" i="20"/>
  <c r="AL3156" i="20"/>
  <c r="AL3651" i="20"/>
  <c r="AL3779" i="20"/>
  <c r="AL610" i="20"/>
  <c r="AL1969" i="20"/>
  <c r="AL2376" i="20"/>
  <c r="AL1994" i="20"/>
  <c r="AL2279" i="20"/>
  <c r="AL2407" i="20"/>
  <c r="AL3376" i="20"/>
  <c r="AL3633" i="20"/>
  <c r="AL3331" i="20"/>
  <c r="AL3298" i="20"/>
  <c r="AL3576" i="20"/>
  <c r="AL3245" i="20"/>
  <c r="AL3701" i="20"/>
  <c r="AL631" i="20"/>
  <c r="AL3182" i="20"/>
  <c r="AL3246" i="20"/>
  <c r="AL3310" i="20"/>
  <c r="AL3374" i="20"/>
  <c r="AL3408" i="20"/>
  <c r="AL3440" i="20"/>
  <c r="AL3472" i="20"/>
  <c r="AL3504" i="20"/>
  <c r="AL3536" i="20"/>
  <c r="AL3817" i="20"/>
  <c r="AL3846" i="20"/>
  <c r="AL3910" i="20"/>
  <c r="AL1430" i="20"/>
  <c r="AL3204" i="20"/>
  <c r="AL3268" i="20"/>
  <c r="AL3332" i="20"/>
  <c r="AL3387" i="20"/>
  <c r="AL3419" i="20"/>
  <c r="AL3451" i="20"/>
  <c r="AL3483" i="20"/>
  <c r="AL3515" i="20"/>
  <c r="AN3547" i="20"/>
  <c r="AL3547" i="20"/>
  <c r="AL3579" i="20"/>
  <c r="AL3611" i="20"/>
  <c r="AL3145" i="20"/>
  <c r="AN3191" i="20"/>
  <c r="AL3191" i="20"/>
  <c r="AL3255" i="20"/>
  <c r="AL3319" i="20"/>
  <c r="AL3644" i="20"/>
  <c r="AN3676" i="20"/>
  <c r="AL3676" i="20"/>
  <c r="AL3708" i="20"/>
  <c r="AL3740" i="20"/>
  <c r="AL3772" i="20"/>
  <c r="AL3885" i="20"/>
  <c r="AL3834" i="20"/>
  <c r="AL740" i="20"/>
  <c r="AL3244" i="20"/>
  <c r="AL3447" i="20"/>
  <c r="AL3559" i="20"/>
  <c r="AL3167" i="20"/>
  <c r="AL3359" i="20"/>
  <c r="AL3736" i="20"/>
  <c r="AL3901" i="20"/>
  <c r="AL1428" i="20"/>
  <c r="AL1899" i="20"/>
  <c r="AL2238" i="20"/>
  <c r="AL2422" i="20"/>
  <c r="AL3810" i="20"/>
  <c r="AL32" i="20"/>
  <c r="AL2255" i="20"/>
  <c r="AL3216" i="20"/>
  <c r="AL3666" i="20"/>
  <c r="AL3789" i="20"/>
  <c r="AL703" i="20"/>
  <c r="AL2011" i="20"/>
  <c r="AL3302" i="20"/>
  <c r="AL3468" i="20"/>
  <c r="AL3929" i="20"/>
  <c r="AL106" i="20"/>
  <c r="AL3519" i="20"/>
  <c r="AL3728" i="20"/>
  <c r="AN1963" i="20"/>
  <c r="AL1963" i="20"/>
  <c r="AN3842" i="20"/>
  <c r="AL3842" i="20"/>
  <c r="AL1876" i="20"/>
  <c r="AL1398" i="20"/>
  <c r="AL1917" i="20"/>
  <c r="AL2356" i="20"/>
  <c r="AL1972" i="20"/>
  <c r="AL2257" i="20"/>
  <c r="AL2385" i="20"/>
  <c r="AL3272" i="20"/>
  <c r="AL3581" i="20"/>
  <c r="AL3710" i="20"/>
  <c r="AL3446" i="20"/>
  <c r="AL3634" i="20"/>
  <c r="AL3361" i="20"/>
  <c r="AL3759" i="20"/>
  <c r="AL564" i="20"/>
  <c r="AL26" i="20"/>
  <c r="AL1104" i="20"/>
  <c r="AL1993" i="20"/>
  <c r="AL2400" i="20"/>
  <c r="AL2006" i="20"/>
  <c r="AL2291" i="20"/>
  <c r="AL2419" i="20"/>
  <c r="AL3328" i="20"/>
  <c r="AL3609" i="20"/>
  <c r="AL3347" i="20"/>
  <c r="AL3314" i="20"/>
  <c r="AL3588" i="20"/>
  <c r="AL3269" i="20"/>
  <c r="AL3713" i="20"/>
  <c r="AL733" i="20"/>
  <c r="AL1973" i="20"/>
  <c r="AL2348" i="20"/>
  <c r="AL1984" i="20"/>
  <c r="AL2269" i="20"/>
  <c r="AN2397" i="20"/>
  <c r="AL2397" i="20"/>
  <c r="AL3352" i="20"/>
  <c r="AL3155" i="20"/>
  <c r="AL3782" i="20"/>
  <c r="AL3502" i="20"/>
  <c r="AL3164" i="20"/>
  <c r="AL3659" i="20"/>
  <c r="AL3787" i="20"/>
  <c r="AL596" i="20"/>
  <c r="AL2232" i="20"/>
  <c r="AL1898" i="20"/>
  <c r="AL2207" i="20"/>
  <c r="AL2351" i="20"/>
  <c r="AL3280" i="20"/>
  <c r="AL3202" i="20"/>
  <c r="AL3546" i="20"/>
  <c r="AL3229" i="20"/>
  <c r="AL3318" i="20"/>
  <c r="AL3476" i="20"/>
  <c r="AL3838" i="20"/>
  <c r="AN678" i="20"/>
  <c r="AL678" i="20"/>
  <c r="AL3356" i="20"/>
  <c r="AL3215" i="20"/>
  <c r="AL1843" i="20"/>
  <c r="AN2366" i="20"/>
  <c r="AL2366" i="20"/>
  <c r="AN116" i="20"/>
  <c r="AL116" i="20"/>
  <c r="AN31" i="20"/>
  <c r="AL31" i="20"/>
  <c r="AL958" i="20"/>
  <c r="AL1813" i="20"/>
  <c r="AL2067" i="20"/>
  <c r="AL2436" i="20"/>
  <c r="AL2111" i="20"/>
  <c r="AN38" i="20"/>
  <c r="AL38" i="20"/>
  <c r="AL1054" i="20"/>
  <c r="AL1408" i="20"/>
  <c r="AN2116" i="20"/>
  <c r="AL2116" i="20"/>
  <c r="AL1063" i="20"/>
  <c r="AL1214" i="20"/>
  <c r="AL1675" i="20"/>
  <c r="AL2119" i="20"/>
  <c r="AL1184" i="20"/>
  <c r="AL1042" i="20"/>
  <c r="AL1782" i="20"/>
  <c r="AL53" i="20"/>
  <c r="AL1654" i="20"/>
  <c r="AN1117" i="20"/>
  <c r="AL1117" i="20"/>
  <c r="AL368" i="20"/>
  <c r="AL957" i="20"/>
  <c r="AL1661" i="20"/>
  <c r="AL2069" i="20"/>
  <c r="AL2138" i="20"/>
  <c r="AL2480" i="20"/>
  <c r="AN372" i="20"/>
  <c r="AL372" i="20"/>
  <c r="AL1794" i="20"/>
  <c r="AL193" i="20"/>
  <c r="AL24" i="20"/>
  <c r="AL1791" i="20"/>
  <c r="AN2019" i="20"/>
  <c r="AL2019" i="20"/>
  <c r="AL2467" i="20"/>
  <c r="AL1765" i="20"/>
  <c r="AL2063" i="20"/>
  <c r="AL197" i="20"/>
  <c r="AL2041" i="20"/>
  <c r="AL2091" i="20"/>
  <c r="AL63" i="20"/>
  <c r="AN1807" i="20"/>
  <c r="AL1807" i="20"/>
  <c r="AL2108" i="20"/>
  <c r="AL2475" i="20"/>
  <c r="AL1715" i="20"/>
  <c r="AL1658" i="20"/>
  <c r="AL1752" i="20"/>
  <c r="AL43" i="20"/>
  <c r="AL1056" i="20"/>
  <c r="AL1242" i="20"/>
  <c r="AL1053" i="20"/>
  <c r="AL961" i="20"/>
  <c r="AL1772" i="20"/>
  <c r="AL1789" i="20"/>
  <c r="AL1825" i="20"/>
  <c r="AN2141" i="20"/>
  <c r="AL2141" i="20"/>
  <c r="AL2088" i="20"/>
  <c r="AL1039" i="20"/>
  <c r="AN1258" i="20"/>
  <c r="AL1258" i="20"/>
  <c r="AL1836" i="20"/>
  <c r="AL2035" i="20"/>
  <c r="AL56" i="20"/>
  <c r="AL1797" i="20"/>
  <c r="AL2092" i="20"/>
  <c r="AL2079" i="20"/>
  <c r="AL46" i="20"/>
  <c r="AL1809" i="20"/>
  <c r="AL2043" i="20"/>
  <c r="AL2451" i="20"/>
  <c r="AL2161" i="20"/>
  <c r="AL1787" i="20"/>
  <c r="AL1731" i="20"/>
  <c r="AL991" i="20"/>
  <c r="AL1077" i="20"/>
  <c r="AL1073" i="20"/>
  <c r="AL1083" i="20"/>
  <c r="AL1646" i="20"/>
  <c r="AL2462" i="20"/>
  <c r="AL114" i="20"/>
  <c r="AL1085" i="20"/>
  <c r="AL1660" i="20"/>
  <c r="AL1653" i="20"/>
  <c r="AL1783" i="20"/>
  <c r="AL2021" i="20"/>
  <c r="AL2149" i="20"/>
  <c r="AL2096" i="20"/>
  <c r="AL2496" i="20"/>
  <c r="AL75" i="20"/>
  <c r="AL1274" i="20"/>
  <c r="AL1432" i="20"/>
  <c r="AL1671" i="20"/>
  <c r="AL2163" i="20"/>
  <c r="AL18" i="20"/>
  <c r="AL2145" i="20"/>
  <c r="AL1803" i="20"/>
  <c r="AL64" i="20"/>
  <c r="AL2059" i="20"/>
  <c r="AL192" i="20"/>
  <c r="AL2065" i="20"/>
  <c r="AL2103" i="20"/>
  <c r="AL1087" i="20"/>
  <c r="AL1027" i="20"/>
  <c r="AL1282" i="20"/>
  <c r="AL1747" i="20"/>
  <c r="AL49" i="20"/>
  <c r="AL965" i="20"/>
  <c r="AL2478" i="20"/>
  <c r="AL9" i="20"/>
  <c r="AL1019" i="20"/>
  <c r="AL1001" i="20"/>
  <c r="AL1680" i="20"/>
  <c r="AL1673" i="20"/>
  <c r="AL1839" i="20"/>
  <c r="AL2093" i="20"/>
  <c r="AL2040" i="20"/>
  <c r="AL2150" i="20"/>
  <c r="AL199" i="20"/>
  <c r="AL964" i="20"/>
  <c r="AL977" i="20"/>
  <c r="AL1310" i="20"/>
  <c r="AL1727" i="20"/>
  <c r="AL1919" i="20"/>
  <c r="AL100" i="20"/>
  <c r="AL1880" i="20"/>
  <c r="AL3744" i="20"/>
  <c r="AL3610" i="20"/>
  <c r="AL1959" i="20"/>
  <c r="AL2234" i="20"/>
  <c r="AL2346" i="20"/>
  <c r="AL625" i="20"/>
  <c r="AL1904" i="20"/>
  <c r="AL3845" i="20"/>
  <c r="AL673" i="20"/>
  <c r="AL3260" i="20"/>
  <c r="AL3527" i="20"/>
  <c r="AL3279" i="20"/>
  <c r="AL3792" i="20"/>
  <c r="AL627" i="20"/>
  <c r="AL1955" i="20"/>
  <c r="AL2334" i="20"/>
  <c r="AL184" i="20"/>
  <c r="AL2212" i="20"/>
  <c r="AL1894" i="20"/>
  <c r="AL2201" i="20"/>
  <c r="AL2329" i="20"/>
  <c r="AL3304" i="20"/>
  <c r="AL3597" i="20"/>
  <c r="AL3726" i="20"/>
  <c r="AL3462" i="20"/>
  <c r="AL3144" i="20"/>
  <c r="AL3377" i="20"/>
  <c r="AN3767" i="20"/>
  <c r="AL3767" i="20"/>
  <c r="AN697" i="20"/>
  <c r="AL697" i="20"/>
  <c r="AL1417" i="20"/>
  <c r="AL1394" i="20"/>
  <c r="AL1913" i="20"/>
  <c r="AL2352" i="20"/>
  <c r="AL1982" i="20"/>
  <c r="AN2267" i="20"/>
  <c r="AL2267" i="20"/>
  <c r="AL2395" i="20"/>
  <c r="AL3168" i="20"/>
  <c r="AL3529" i="20"/>
  <c r="AL3674" i="20"/>
  <c r="AL3394" i="20"/>
  <c r="AL3612" i="20"/>
  <c r="AL3317" i="20"/>
  <c r="AL3737" i="20"/>
  <c r="AL651" i="20"/>
  <c r="AL2172" i="20"/>
  <c r="AL2428" i="20"/>
  <c r="AL2181" i="20"/>
  <c r="AL2309" i="20"/>
  <c r="AL3445" i="20"/>
  <c r="AL3702" i="20"/>
  <c r="AL3422" i="20"/>
  <c r="AN3622" i="20"/>
  <c r="AL3622" i="20"/>
  <c r="AL3337" i="20"/>
  <c r="AL3747" i="20"/>
  <c r="AL636" i="20"/>
  <c r="AL1405" i="20"/>
  <c r="AL1905" i="20"/>
  <c r="AL2312" i="20"/>
  <c r="AL1962" i="20"/>
  <c r="AL2247" i="20"/>
  <c r="AL2375" i="20"/>
  <c r="AL3248" i="20"/>
  <c r="AL3569" i="20"/>
  <c r="AL3203" i="20"/>
  <c r="AL3170" i="20"/>
  <c r="AL3530" i="20"/>
  <c r="AL3181" i="20"/>
  <c r="AL3669" i="20"/>
  <c r="AL3797" i="20"/>
  <c r="AL1102" i="20"/>
  <c r="AL3198" i="20"/>
  <c r="AL3262" i="20"/>
  <c r="AL3326" i="20"/>
  <c r="AL3384" i="20"/>
  <c r="AL3416" i="20"/>
  <c r="AL3448" i="20"/>
  <c r="AL3480" i="20"/>
  <c r="AL3512" i="20"/>
  <c r="AL3544" i="20"/>
  <c r="AL3849" i="20"/>
  <c r="AL3862" i="20"/>
  <c r="AL3926" i="20"/>
  <c r="AL241" i="20"/>
  <c r="AL3220" i="20"/>
  <c r="AL3284" i="20"/>
  <c r="AL3348" i="20"/>
  <c r="AL3395" i="20"/>
  <c r="AL3427" i="20"/>
  <c r="AL3459" i="20"/>
  <c r="AL3491" i="20"/>
  <c r="AL3523" i="20"/>
  <c r="AL3555" i="20"/>
  <c r="AL3587" i="20"/>
  <c r="AL3619" i="20"/>
  <c r="AL3153" i="20"/>
  <c r="AL3207" i="20"/>
  <c r="AL3271" i="20"/>
  <c r="AL3335" i="20"/>
  <c r="AL3652" i="20"/>
  <c r="AL3684" i="20"/>
  <c r="AL3716" i="20"/>
  <c r="AL3748" i="20"/>
  <c r="AL3780" i="20"/>
  <c r="AL3917" i="20"/>
  <c r="AL3866" i="20"/>
  <c r="AL88" i="20"/>
  <c r="AL212" i="20"/>
  <c r="AL3813" i="20"/>
  <c r="AL218" i="20"/>
  <c r="AL3292" i="20"/>
  <c r="AL3471" i="20"/>
  <c r="AL3583" i="20"/>
  <c r="AL3199" i="20"/>
  <c r="AL3664" i="20"/>
  <c r="AL3760" i="20"/>
  <c r="AN1851" i="20"/>
  <c r="AL1851" i="20"/>
  <c r="AL2174" i="20"/>
  <c r="AL2374" i="20"/>
  <c r="AL3809" i="20"/>
  <c r="AL1932" i="20"/>
  <c r="AL3171" i="20"/>
  <c r="AL3725" i="20"/>
  <c r="AL663" i="20"/>
  <c r="AL3254" i="20"/>
  <c r="AL3436" i="20"/>
  <c r="AN3564" i="20"/>
  <c r="AL3564" i="20"/>
  <c r="AL3886" i="20"/>
  <c r="AL36" i="20"/>
  <c r="AL622" i="20"/>
  <c r="AL3431" i="20"/>
  <c r="AL3648" i="20"/>
  <c r="AN1867" i="20"/>
  <c r="AL1867" i="20"/>
  <c r="AL2358" i="20"/>
  <c r="AL681" i="20"/>
  <c r="AL701" i="20"/>
  <c r="AL1853" i="20"/>
  <c r="AL2292" i="20"/>
  <c r="AL1942" i="20"/>
  <c r="AL2225" i="20"/>
  <c r="AL2353" i="20"/>
  <c r="AL3517" i="20"/>
  <c r="AL3646" i="20"/>
  <c r="AL3382" i="20"/>
  <c r="AL3602" i="20"/>
  <c r="AL3297" i="20"/>
  <c r="AL3727" i="20"/>
  <c r="AL579" i="20"/>
  <c r="AL717" i="20"/>
  <c r="AL1399" i="20"/>
  <c r="AL1929" i="20"/>
  <c r="AL2336" i="20"/>
  <c r="AL1974" i="20"/>
  <c r="AL2259" i="20"/>
  <c r="AL2387" i="20"/>
  <c r="AL3200" i="20"/>
  <c r="AL3545" i="20"/>
  <c r="AL3219" i="20"/>
  <c r="AL3186" i="20"/>
  <c r="AL3538" i="20"/>
  <c r="AL3205" i="20"/>
  <c r="AL3681" i="20"/>
  <c r="AL589" i="20"/>
  <c r="AL1909" i="20"/>
  <c r="AL2284" i="20"/>
  <c r="AL1952" i="20"/>
  <c r="AL2237" i="20"/>
  <c r="AL2365" i="20"/>
  <c r="AL3224" i="20"/>
  <c r="AL3557" i="20"/>
  <c r="AL3718" i="20"/>
  <c r="AL3438" i="20"/>
  <c r="AL3630" i="20"/>
  <c r="AL3353" i="20"/>
  <c r="AL3755" i="20"/>
  <c r="AL604" i="20"/>
  <c r="AL2168" i="20"/>
  <c r="AL2424" i="20"/>
  <c r="AL2175" i="20"/>
  <c r="AL2319" i="20"/>
  <c r="AL3762" i="20"/>
  <c r="AL3482" i="20"/>
  <c r="AL3165" i="20"/>
  <c r="AL3741" i="20"/>
  <c r="AL3238" i="20"/>
  <c r="AL3444" i="20"/>
  <c r="AL3833" i="20"/>
  <c r="AL3228" i="20"/>
  <c r="AL3591" i="20"/>
  <c r="AL3869" i="20"/>
  <c r="AL732" i="20"/>
  <c r="AL2262" i="20"/>
  <c r="AL224" i="20"/>
  <c r="AL621" i="20"/>
  <c r="AL738" i="20"/>
  <c r="AL1047" i="20"/>
  <c r="AL1280" i="20"/>
  <c r="AL1830" i="20"/>
  <c r="AL69" i="20"/>
  <c r="AL2143" i="20"/>
  <c r="AL1647" i="20"/>
  <c r="AL1130" i="20"/>
  <c r="AL1826" i="20"/>
  <c r="AL2076" i="20"/>
  <c r="AL959" i="20"/>
  <c r="AL1298" i="20"/>
  <c r="AL978" i="20"/>
  <c r="AL1699" i="20"/>
  <c r="AL993" i="20"/>
  <c r="AL21" i="20"/>
  <c r="AL970" i="20"/>
  <c r="AL1067" i="20"/>
  <c r="AL1756" i="20"/>
  <c r="AL1817" i="20"/>
  <c r="AL2080" i="20"/>
  <c r="AL980" i="20"/>
  <c r="AL2486" i="20"/>
  <c r="AL2025" i="20"/>
  <c r="AL2083" i="20"/>
  <c r="AL28" i="20"/>
  <c r="AL2081" i="20"/>
  <c r="AL2127" i="20"/>
  <c r="AL2020" i="20"/>
  <c r="AL1779" i="20"/>
  <c r="AL208" i="20"/>
  <c r="AL2071" i="20"/>
  <c r="AL11" i="20"/>
  <c r="AL976" i="20"/>
  <c r="AL995" i="20"/>
  <c r="AL1780" i="20"/>
  <c r="AL1069" i="20"/>
  <c r="AL1033" i="20"/>
  <c r="AL1674" i="20"/>
  <c r="AL1816" i="20"/>
  <c r="AL108" i="20"/>
  <c r="AL996" i="20"/>
  <c r="AL1081" i="20"/>
  <c r="AL1656" i="20"/>
  <c r="AL1649" i="20"/>
  <c r="AL1837" i="20"/>
  <c r="AL2045" i="20"/>
  <c r="AL2450" i="20"/>
  <c r="AL2120" i="20"/>
  <c r="AL203" i="20"/>
  <c r="AL13" i="20"/>
  <c r="AL1092" i="20"/>
  <c r="AL1278" i="20"/>
  <c r="AL1695" i="20"/>
  <c r="AL1000" i="20"/>
  <c r="AL2057" i="20"/>
  <c r="AL2099" i="20"/>
  <c r="AL27" i="20"/>
  <c r="AL10" i="20"/>
  <c r="AL2437" i="20"/>
  <c r="AL205" i="20"/>
  <c r="AL1015" i="20"/>
  <c r="AL1679" i="20"/>
  <c r="AL2073" i="20"/>
  <c r="AL2107" i="20"/>
  <c r="AL73" i="20"/>
  <c r="AL374" i="20"/>
  <c r="AL1016" i="20"/>
  <c r="AL2135" i="20"/>
  <c r="AL1796" i="20"/>
  <c r="AL195" i="20"/>
  <c r="AL1084" i="20"/>
  <c r="AL1662" i="20"/>
  <c r="AL1703" i="20"/>
  <c r="AL81" i="20"/>
  <c r="AL960" i="20"/>
  <c r="AL1676" i="20"/>
  <c r="AL1669" i="20"/>
  <c r="AL1831" i="20"/>
  <c r="AL2053" i="20"/>
  <c r="AL2466" i="20"/>
  <c r="AL2130" i="20"/>
  <c r="AL191" i="20"/>
  <c r="AL989" i="20"/>
  <c r="AL1711" i="20"/>
  <c r="AL1777" i="20"/>
  <c r="AL2051" i="20"/>
  <c r="AL60" i="20"/>
  <c r="AL2124" i="20"/>
  <c r="AL2495" i="20"/>
  <c r="AL1032" i="20"/>
  <c r="AL1820" i="20"/>
  <c r="AL2123" i="20"/>
  <c r="AL2044" i="20"/>
  <c r="AL1827" i="20"/>
  <c r="AL1091" i="20"/>
  <c r="AL1004" i="20"/>
  <c r="AL1812" i="20"/>
  <c r="AL1029" i="20"/>
  <c r="AL1238" i="20"/>
  <c r="AL1089" i="20"/>
  <c r="AL1049" i="20"/>
  <c r="AL1739" i="20"/>
  <c r="AL1753" i="20"/>
  <c r="AL1801" i="20"/>
  <c r="AL2125" i="20"/>
  <c r="AL2072" i="20"/>
  <c r="AL2440" i="20"/>
  <c r="AL1007" i="20"/>
  <c r="AL1012" i="20"/>
  <c r="AL1792" i="20"/>
  <c r="AL3466" i="20"/>
  <c r="AL3640" i="20"/>
  <c r="AL3373" i="20"/>
  <c r="AL3765" i="20"/>
  <c r="AL723" i="20"/>
  <c r="AL634" i="20"/>
  <c r="AL3214" i="20"/>
  <c r="AL3278" i="20"/>
  <c r="AL3342" i="20"/>
  <c r="AL3392" i="20"/>
  <c r="AL3424" i="20"/>
  <c r="AL3456" i="20"/>
  <c r="AL3488" i="20"/>
  <c r="AL3520" i="20"/>
  <c r="AL3552" i="20"/>
  <c r="AL3881" i="20"/>
  <c r="AL3814" i="20"/>
  <c r="AL3878" i="20"/>
  <c r="AL90" i="20"/>
  <c r="AL3172" i="20"/>
  <c r="AL3236" i="20"/>
  <c r="AL3300" i="20"/>
  <c r="AL3364" i="20"/>
  <c r="AL3403" i="20"/>
  <c r="AL3435" i="20"/>
  <c r="AL3467" i="20"/>
  <c r="AL3499" i="20"/>
  <c r="AL3531" i="20"/>
  <c r="AL3563" i="20"/>
  <c r="AL3595" i="20"/>
  <c r="AL3627" i="20"/>
  <c r="AL3161" i="20"/>
  <c r="AL3223" i="20"/>
  <c r="AL3287" i="20"/>
  <c r="AL3351" i="20"/>
  <c r="AL3660" i="20"/>
  <c r="AL3692" i="20"/>
  <c r="AL3724" i="20"/>
  <c r="AL3756" i="20"/>
  <c r="AL3788" i="20"/>
  <c r="AL3821" i="20"/>
  <c r="AL3825" i="20"/>
  <c r="AL3898" i="20"/>
  <c r="AL3877" i="20"/>
  <c r="AL3383" i="20"/>
  <c r="AL3495" i="20"/>
  <c r="AL3615" i="20"/>
  <c r="AL3263" i="20"/>
  <c r="AL3688" i="20"/>
  <c r="AL3784" i="20"/>
  <c r="AL1995" i="20"/>
  <c r="AL2326" i="20"/>
  <c r="AL736" i="20"/>
  <c r="AL1860" i="20"/>
  <c r="AL3861" i="20"/>
  <c r="AL3553" i="20"/>
  <c r="AL3661" i="20"/>
  <c r="AL233" i="20"/>
  <c r="AL3190" i="20"/>
  <c r="AL3404" i="20"/>
  <c r="AL3532" i="20"/>
  <c r="AL3822" i="20"/>
  <c r="AL496" i="20"/>
  <c r="AL3324" i="20"/>
  <c r="AL3231" i="20"/>
  <c r="AL2270" i="20"/>
  <c r="AL706" i="20"/>
  <c r="AL2228" i="20"/>
  <c r="AL1878" i="20"/>
  <c r="AL2193" i="20"/>
  <c r="AL2321" i="20"/>
  <c r="AL3453" i="20"/>
  <c r="AL3259" i="20"/>
  <c r="AL3258" i="20"/>
  <c r="AL3570" i="20"/>
  <c r="AL3233" i="20"/>
  <c r="AL3695" i="20"/>
  <c r="AL96" i="20"/>
  <c r="AL1865" i="20"/>
  <c r="AL2272" i="20"/>
  <c r="AL1938" i="20"/>
  <c r="AL2227" i="20"/>
  <c r="AL2355" i="20"/>
  <c r="AL3481" i="20"/>
  <c r="AL3754" i="20"/>
  <c r="AL3474" i="20"/>
  <c r="AL3154" i="20"/>
  <c r="AL3649" i="20"/>
  <c r="AL3777" i="20"/>
  <c r="AL713" i="20"/>
  <c r="AL1392" i="20"/>
  <c r="AL1845" i="20"/>
  <c r="AL2220" i="20"/>
  <c r="AL1886" i="20"/>
  <c r="AL2205" i="20"/>
  <c r="AL2333" i="20"/>
  <c r="AL3493" i="20"/>
  <c r="AL3654" i="20"/>
  <c r="AL3370" i="20"/>
  <c r="AL3598" i="20"/>
  <c r="AL3289" i="20"/>
  <c r="AL3723" i="20"/>
  <c r="AL1413" i="20"/>
  <c r="AL1953" i="20"/>
  <c r="AL2360" i="20"/>
  <c r="AL1986" i="20"/>
  <c r="AL2287" i="20"/>
  <c r="AL3585" i="20"/>
  <c r="AL3046" i="20"/>
  <c r="AL3698" i="20"/>
  <c r="AL3418" i="20"/>
  <c r="AL3616" i="20"/>
  <c r="AL3677" i="20"/>
  <c r="AL3174" i="20"/>
  <c r="AL3412" i="20"/>
  <c r="AL3540" i="20"/>
  <c r="AL1426" i="20"/>
  <c r="AL37" i="20"/>
  <c r="AL3511" i="20"/>
  <c r="AL3752" i="20"/>
  <c r="AL1415" i="20"/>
  <c r="AL2182" i="20"/>
  <c r="AN567" i="20"/>
  <c r="AL567" i="20"/>
  <c r="AL714" i="20"/>
  <c r="AL1908" i="20"/>
  <c r="AL1272" i="20"/>
  <c r="AL2121" i="20"/>
  <c r="AL39" i="20"/>
  <c r="AL1048" i="20"/>
  <c r="AL1134" i="20"/>
  <c r="AL2049" i="20"/>
  <c r="AL1248" i="20"/>
  <c r="AL1793" i="20"/>
  <c r="AL1030" i="20"/>
  <c r="AL1187" i="20"/>
  <c r="AL1045" i="20"/>
  <c r="AL1207" i="20"/>
  <c r="AL1786" i="20"/>
  <c r="AL1060" i="20"/>
  <c r="AL1668" i="20"/>
  <c r="AL1815" i="20"/>
  <c r="AL2016" i="20"/>
  <c r="AL61" i="20"/>
  <c r="AL207" i="20"/>
  <c r="AL1076" i="20"/>
  <c r="AL1743" i="20"/>
  <c r="AL983" i="20"/>
  <c r="AL2153" i="20"/>
  <c r="AL1795" i="20"/>
  <c r="AL40" i="20"/>
  <c r="AL984" i="20"/>
  <c r="AL2060" i="20"/>
  <c r="AL2463" i="20"/>
  <c r="AL41" i="20"/>
  <c r="AL1079" i="20"/>
  <c r="AL1663" i="20"/>
  <c r="AL2139" i="20"/>
  <c r="AL999" i="20"/>
  <c r="AL2433" i="20"/>
  <c r="AL1055" i="20"/>
  <c r="AL1059" i="20"/>
  <c r="AL988" i="20"/>
  <c r="AL1798" i="20"/>
  <c r="AL997" i="20"/>
  <c r="AL1266" i="20"/>
  <c r="AL1009" i="20"/>
  <c r="AL1057" i="20"/>
  <c r="AN57" i="20"/>
  <c r="AL57" i="20"/>
  <c r="AL1802" i="20"/>
  <c r="AL1672" i="20"/>
  <c r="AL1665" i="20"/>
  <c r="AL1823" i="20"/>
  <c r="AL2077" i="20"/>
  <c r="AL2024" i="20"/>
  <c r="AL2142" i="20"/>
  <c r="AL2456" i="20"/>
  <c r="AL79" i="20"/>
  <c r="AL987" i="20"/>
  <c r="AL1760" i="20"/>
  <c r="AL1824" i="20"/>
  <c r="AL201" i="20"/>
  <c r="AL2036" i="20"/>
  <c r="AL1819" i="20"/>
  <c r="AL51" i="20"/>
  <c r="AL370" i="20"/>
  <c r="AL2479" i="20"/>
  <c r="AL12" i="20"/>
  <c r="AL2052" i="20"/>
  <c r="AN1835" i="20"/>
  <c r="AL1835" i="20"/>
  <c r="AL14" i="20"/>
  <c r="AN2023" i="20"/>
  <c r="AL2023" i="20"/>
  <c r="AL1011" i="20"/>
  <c r="AL1250" i="20"/>
  <c r="AL1814" i="20"/>
  <c r="AN1678" i="20"/>
  <c r="AL1678" i="20"/>
  <c r="AL1768" i="20"/>
  <c r="AL1088" i="20"/>
  <c r="AL1003" i="20"/>
  <c r="AL1723" i="20"/>
  <c r="AL1806" i="20"/>
  <c r="AN1785" i="20"/>
  <c r="AL1785" i="20"/>
  <c r="AL2085" i="20"/>
  <c r="AL2032" i="20"/>
  <c r="AL2146" i="20"/>
  <c r="AL1051" i="20"/>
  <c r="AL1230" i="20"/>
  <c r="AL1776" i="20"/>
  <c r="AL1832" i="20"/>
  <c r="AL2089" i="20"/>
  <c r="AL2115" i="20"/>
  <c r="AL82" i="20"/>
  <c r="AL1775" i="20"/>
  <c r="AL2031" i="20"/>
  <c r="AL2491" i="20"/>
  <c r="AL20" i="20"/>
  <c r="AL2105" i="20"/>
  <c r="AL2468" i="20"/>
  <c r="AL22" i="20"/>
  <c r="AL1659" i="20"/>
  <c r="AL2151" i="20"/>
  <c r="AL2439" i="20"/>
  <c r="AL1036" i="20"/>
  <c r="AL2474" i="20"/>
  <c r="AL23" i="20"/>
  <c r="AL1052" i="20"/>
  <c r="AL1017" i="20"/>
  <c r="AL1650" i="20"/>
  <c r="AL1302" i="20"/>
  <c r="AL1719" i="20"/>
  <c r="AL1044" i="20"/>
  <c r="AL1648" i="20"/>
  <c r="AL1804" i="20"/>
  <c r="AL1821" i="20"/>
  <c r="AL2029" i="20"/>
  <c r="AL2157" i="20"/>
  <c r="AL2104" i="20"/>
  <c r="AL2472" i="20"/>
  <c r="AL1071" i="20"/>
  <c r="AL1306" i="20"/>
  <c r="AL1778" i="20"/>
  <c r="AL1028" i="20"/>
  <c r="AL2314" i="20"/>
  <c r="AL3463" i="20"/>
  <c r="AL1907" i="20"/>
  <c r="AL662" i="20"/>
  <c r="AL1997" i="20"/>
  <c r="AL2297" i="20"/>
  <c r="AL3176" i="20"/>
  <c r="AL3662" i="20"/>
  <c r="AL3735" i="20"/>
  <c r="AL1849" i="20"/>
  <c r="AL1950" i="20"/>
  <c r="AL3465" i="20"/>
  <c r="AL3282" i="20"/>
  <c r="AL3705" i="20"/>
  <c r="AL1957" i="20"/>
  <c r="AL2277" i="20"/>
  <c r="AL3381" i="20"/>
  <c r="AL3338" i="20"/>
  <c r="AL3273" i="20"/>
  <c r="AN1841" i="20"/>
  <c r="AL1841" i="20"/>
  <c r="AL1914" i="20"/>
  <c r="AL2215" i="20"/>
  <c r="AL3505" i="20"/>
  <c r="AL3746" i="20"/>
  <c r="AN2178" i="20"/>
  <c r="AL2178" i="20"/>
  <c r="AL2282" i="20"/>
  <c r="AL2410" i="20"/>
  <c r="AL3850" i="20"/>
  <c r="AL497" i="20"/>
  <c r="AL1094" i="20"/>
  <c r="AL726" i="20"/>
  <c r="AL1856" i="20"/>
  <c r="AL107" i="20"/>
  <c r="AL3423" i="20"/>
  <c r="AL3623" i="20"/>
  <c r="AN3696" i="20"/>
  <c r="AL3696" i="20"/>
  <c r="AL708" i="20"/>
  <c r="AL1859" i="20"/>
  <c r="AL2214" i="20"/>
  <c r="AL585" i="20"/>
  <c r="AL1940" i="20"/>
  <c r="AN574" i="20"/>
  <c r="AL574" i="20"/>
  <c r="AL1386" i="20"/>
  <c r="AL1933" i="20"/>
  <c r="AN2340" i="20"/>
  <c r="AL2340" i="20"/>
  <c r="AL1980" i="20"/>
  <c r="AL2265" i="20"/>
  <c r="AL2393" i="20"/>
  <c r="AL3469" i="20"/>
  <c r="AL3291" i="20"/>
  <c r="AL3290" i="20"/>
  <c r="AL3578" i="20"/>
  <c r="AL3249" i="20"/>
  <c r="AL3703" i="20"/>
  <c r="AN675" i="20"/>
  <c r="AL675" i="20"/>
  <c r="AL506" i="20"/>
  <c r="AN2224" i="20"/>
  <c r="AL2224" i="20"/>
  <c r="AL1890" i="20"/>
  <c r="AL2203" i="20"/>
  <c r="AL2331" i="20"/>
  <c r="AL3401" i="20"/>
  <c r="AL3187" i="20"/>
  <c r="AL3802" i="20"/>
  <c r="AL3522" i="20"/>
  <c r="AL3189" i="20"/>
  <c r="AL3673" i="20"/>
  <c r="AL3801" i="20"/>
  <c r="AL104" i="20"/>
  <c r="AL566" i="20"/>
  <c r="AL1893" i="20"/>
  <c r="AL2300" i="20"/>
  <c r="AL1960" i="20"/>
  <c r="AL2245" i="20"/>
  <c r="AL2373" i="20"/>
  <c r="AL3256" i="20"/>
  <c r="AL3573" i="20"/>
  <c r="AL3243" i="20"/>
  <c r="AL3210" i="20"/>
  <c r="AL3550" i="20"/>
  <c r="AL3209" i="20"/>
  <c r="AL3683" i="20"/>
  <c r="AL729" i="20"/>
  <c r="AL709" i="20"/>
  <c r="AL2184" i="20"/>
  <c r="AL1850" i="20"/>
  <c r="AL2183" i="20"/>
  <c r="AL2311" i="20"/>
  <c r="AL3441" i="20"/>
  <c r="AL3682" i="20"/>
  <c r="AL3402" i="20"/>
  <c r="AL3608" i="20"/>
  <c r="AL3309" i="20"/>
  <c r="AL3733" i="20"/>
  <c r="AL187" i="20"/>
  <c r="AL633" i="20"/>
  <c r="AL3166" i="20"/>
  <c r="AL3230" i="20"/>
  <c r="AL3294" i="20"/>
  <c r="AL3358" i="20"/>
  <c r="AL3400" i="20"/>
  <c r="AL3432" i="20"/>
  <c r="AL3464" i="20"/>
  <c r="AL3496" i="20"/>
  <c r="AL3528" i="20"/>
  <c r="AL3560" i="20"/>
  <c r="AL3913" i="20"/>
  <c r="AL3830" i="20"/>
  <c r="AL3894" i="20"/>
  <c r="AL3188" i="20"/>
  <c r="AL3252" i="20"/>
  <c r="AL3316" i="20"/>
  <c r="AL3379" i="20"/>
  <c r="AL3411" i="20"/>
  <c r="AL3443" i="20"/>
  <c r="AL3475" i="20"/>
  <c r="AL3507" i="20"/>
  <c r="AL3539" i="20"/>
  <c r="AL3571" i="20"/>
  <c r="AL3603" i="20"/>
  <c r="AL3635" i="20"/>
  <c r="AL3175" i="20"/>
  <c r="AL3239" i="20"/>
  <c r="AL3303" i="20"/>
  <c r="AL3367" i="20"/>
  <c r="AL3668" i="20"/>
  <c r="AL3700" i="20"/>
  <c r="AL3732" i="20"/>
  <c r="AL3764" i="20"/>
  <c r="AL3796" i="20"/>
  <c r="AL3853" i="20"/>
  <c r="AL3889" i="20"/>
  <c r="AL3930" i="20"/>
  <c r="AL3180" i="20"/>
  <c r="AL3415" i="20"/>
  <c r="AL3535" i="20"/>
  <c r="AL3631" i="20"/>
  <c r="AL3295" i="20"/>
  <c r="AL3712" i="20"/>
  <c r="AL3805" i="20"/>
  <c r="AL94" i="20"/>
  <c r="AL1947" i="20"/>
  <c r="AL2286" i="20"/>
  <c r="AL3922" i="20"/>
  <c r="AL220" i="20"/>
  <c r="AL655" i="20"/>
  <c r="AL3048" i="20"/>
  <c r="AL3621" i="20"/>
  <c r="AL2415" i="20"/>
  <c r="AL3425" i="20"/>
  <c r="AL3261" i="20"/>
  <c r="AN731" i="20"/>
  <c r="AL731" i="20"/>
  <c r="AL691" i="20"/>
  <c r="AL3366" i="20"/>
  <c r="AL3500" i="20"/>
  <c r="AL665" i="20"/>
  <c r="AL3196" i="20"/>
  <c r="AL3607" i="20"/>
  <c r="AL3933" i="20"/>
  <c r="AL2190" i="20"/>
  <c r="AL92" i="20"/>
  <c r="AL669" i="20"/>
  <c r="AL670" i="20"/>
  <c r="AL1981" i="20"/>
  <c r="AL2420" i="20"/>
  <c r="AL2004" i="20"/>
  <c r="AL2289" i="20"/>
  <c r="AL2417" i="20"/>
  <c r="AL3389" i="20"/>
  <c r="AL3147" i="20"/>
  <c r="AL3774" i="20"/>
  <c r="AL3510" i="20"/>
  <c r="AL3169" i="20"/>
  <c r="AL3663" i="20"/>
  <c r="AL3791" i="20"/>
  <c r="AL642" i="20"/>
  <c r="AL2208" i="20"/>
  <c r="AL1874" i="20"/>
  <c r="AL2195" i="20"/>
  <c r="AL2323" i="20"/>
  <c r="AL3417" i="20"/>
  <c r="AL3690" i="20"/>
  <c r="AL3410" i="20"/>
  <c r="AL3620" i="20"/>
  <c r="AL3333" i="20"/>
  <c r="AL3745" i="20"/>
  <c r="AL682" i="20"/>
  <c r="AL2010" i="20"/>
  <c r="AL2412" i="20"/>
  <c r="AL2173" i="20"/>
  <c r="AL2301" i="20"/>
  <c r="AL3429" i="20"/>
  <c r="AL3275" i="20"/>
  <c r="AL3242" i="20"/>
  <c r="AL3566" i="20"/>
  <c r="AL3225" i="20"/>
  <c r="AL3691" i="20"/>
  <c r="AL674" i="20"/>
  <c r="AL1427" i="20"/>
  <c r="AL1889" i="20"/>
  <c r="AL2296" i="20"/>
  <c r="AL1954" i="20"/>
  <c r="AL2239" i="20"/>
  <c r="AL2399" i="20"/>
  <c r="AL3457" i="20"/>
  <c r="AL3235" i="20"/>
  <c r="AL3330" i="20"/>
  <c r="AL3584" i="20"/>
  <c r="AL3357" i="20"/>
  <c r="AL3380" i="20"/>
  <c r="AL3508" i="20"/>
  <c r="AL3902" i="20"/>
  <c r="AL707" i="20"/>
  <c r="AL3439" i="20"/>
  <c r="AL3656" i="20"/>
  <c r="AL1099" i="20"/>
  <c r="AL1939" i="20"/>
  <c r="AL712" i="20"/>
  <c r="AL587" i="20"/>
  <c r="AL1868" i="20"/>
  <c r="AL3925" i="20"/>
  <c r="AL1418" i="20"/>
  <c r="AL2460" i="20"/>
  <c r="AL47" i="20"/>
  <c r="AL1114" i="20"/>
  <c r="AL1651" i="20"/>
  <c r="AL2438" i="20"/>
  <c r="AL189" i="20"/>
  <c r="AL968" i="20"/>
  <c r="AL1240" i="20"/>
  <c r="AL2431" i="20"/>
  <c r="AL974" i="20"/>
  <c r="AL1414" i="20"/>
  <c r="AL2443" i="20"/>
  <c r="AL376" i="20"/>
  <c r="AL1043" i="20"/>
  <c r="AL1058" i="20"/>
  <c r="AL78" i="20"/>
  <c r="AL364" i="20"/>
  <c r="AL1124" i="20"/>
  <c r="AL1735" i="20"/>
  <c r="AL1192" i="20"/>
  <c r="AL1769" i="20"/>
  <c r="AL2133" i="20"/>
  <c r="AL2448" i="20"/>
  <c r="AL19" i="20"/>
  <c r="AL112" i="20"/>
  <c r="AL1021" i="20"/>
  <c r="AL1808" i="20"/>
  <c r="AL83" i="20"/>
  <c r="AL1064" i="20"/>
  <c r="AL2131" i="20"/>
  <c r="AL2476" i="20"/>
  <c r="AL55" i="20"/>
  <c r="AL1667" i="20"/>
  <c r="AL2159" i="20"/>
  <c r="AL67" i="20"/>
  <c r="AL1781" i="20"/>
  <c r="AL2027" i="20"/>
  <c r="AL1080" i="20"/>
  <c r="AL2129" i="20"/>
  <c r="AL2471" i="20"/>
  <c r="AL1020" i="20"/>
  <c r="AL2442" i="20"/>
  <c r="AL1072" i="20"/>
  <c r="AL1061" i="20"/>
  <c r="AL1270" i="20"/>
  <c r="AL1687" i="20"/>
  <c r="AL2446" i="20"/>
  <c r="AL973" i="20"/>
  <c r="AL1707" i="20"/>
  <c r="AL1790" i="20"/>
  <c r="AL1773" i="20"/>
  <c r="AL2109" i="20"/>
  <c r="AL2056" i="20"/>
  <c r="AL2158" i="20"/>
  <c r="AL2488" i="20"/>
  <c r="AL975" i="20"/>
  <c r="AL1035" i="20"/>
  <c r="AL1810" i="20"/>
  <c r="AL1655" i="20"/>
  <c r="AL2147" i="20"/>
  <c r="AL2492" i="20"/>
  <c r="AL188" i="20"/>
  <c r="AL2113" i="20"/>
  <c r="AL2459" i="20"/>
  <c r="AL2155" i="20"/>
  <c r="AL2452" i="20"/>
  <c r="AL2033" i="20"/>
  <c r="AL2087" i="20"/>
  <c r="AL2487" i="20"/>
  <c r="AL1075" i="20"/>
  <c r="AL2458" i="20"/>
  <c r="AL1013" i="20"/>
  <c r="AL1314" i="20"/>
  <c r="AL972" i="20"/>
  <c r="AL1286" i="20"/>
  <c r="AL1818" i="20"/>
  <c r="AL42" i="20"/>
  <c r="AL1290" i="20"/>
  <c r="AL1041" i="20"/>
  <c r="AL985" i="20"/>
  <c r="AL1025" i="20"/>
  <c r="AL1788" i="20"/>
  <c r="AL1805" i="20"/>
  <c r="AL1833" i="20"/>
  <c r="AL2117" i="20"/>
  <c r="AL2064" i="20"/>
  <c r="AL2162" i="20"/>
  <c r="AL2464" i="20"/>
  <c r="AL17" i="20"/>
  <c r="AL65" i="20"/>
  <c r="AL1294" i="20"/>
  <c r="AL2454" i="20"/>
  <c r="AL8" i="20"/>
  <c r="AL2068" i="20"/>
  <c r="AL2444" i="20"/>
  <c r="AL59" i="20"/>
  <c r="AL196" i="20"/>
  <c r="AL1031" i="20"/>
  <c r="AL2017" i="20"/>
  <c r="AL2095" i="20"/>
  <c r="AL2084" i="20"/>
  <c r="AL2483" i="20"/>
  <c r="AL1761" i="20"/>
  <c r="AL2039" i="20"/>
  <c r="AL1023" i="20"/>
  <c r="AL963" i="20"/>
  <c r="AL1683" i="20"/>
  <c r="AL1008" i="20"/>
  <c r="AL1666" i="20"/>
  <c r="AL1784" i="20"/>
  <c r="AL15" i="20"/>
  <c r="AL992" i="20"/>
  <c r="AL1664" i="20"/>
  <c r="AL1657" i="20"/>
  <c r="AL1799" i="20"/>
  <c r="AL2061" i="20"/>
  <c r="AL2482" i="20"/>
  <c r="AL2134" i="20"/>
  <c r="AL25" i="20"/>
  <c r="AL1005" i="20"/>
  <c r="AL1246" i="20"/>
  <c r="AL2470" i="20"/>
  <c r="AL1226" i="20"/>
  <c r="AL971" i="20"/>
  <c r="AL1262" i="20"/>
  <c r="AL1811" i="20"/>
  <c r="AL3561" i="20"/>
  <c r="AL3625" i="20"/>
  <c r="AL3251" i="20"/>
  <c r="AL3642" i="20"/>
  <c r="AL3706" i="20"/>
  <c r="AL3770" i="20"/>
  <c r="AL3218" i="20"/>
  <c r="AL3346" i="20"/>
  <c r="AL3426" i="20"/>
  <c r="AL3490" i="20"/>
  <c r="AL3554" i="20"/>
  <c r="AL3596" i="20"/>
  <c r="AL3628" i="20"/>
  <c r="AL3162" i="20"/>
  <c r="AL3221" i="20"/>
  <c r="AL3285" i="20"/>
  <c r="AL3349" i="20"/>
  <c r="AL3657" i="20"/>
  <c r="AL3689" i="20"/>
  <c r="AL3721" i="20"/>
  <c r="AL3753" i="20"/>
  <c r="AL3785" i="20"/>
  <c r="AN1694" i="20"/>
  <c r="AN1726" i="20"/>
  <c r="AN1724" i="20"/>
  <c r="AN1717" i="20"/>
  <c r="AL3192" i="20"/>
  <c r="AL3320" i="20"/>
  <c r="AL3413" i="20"/>
  <c r="AL3477" i="20"/>
  <c r="AL3541" i="20"/>
  <c r="AL3605" i="20"/>
  <c r="AL3179" i="20"/>
  <c r="AL3307" i="20"/>
  <c r="AL3670" i="20"/>
  <c r="AL3734" i="20"/>
  <c r="AL3798" i="20"/>
  <c r="AL3274" i="20"/>
  <c r="AL3390" i="20"/>
  <c r="AL3454" i="20"/>
  <c r="AL3518" i="20"/>
  <c r="AL3574" i="20"/>
  <c r="AL3606" i="20"/>
  <c r="AL3638" i="20"/>
  <c r="AL3177" i="20"/>
  <c r="AL3241" i="20"/>
  <c r="AL3305" i="20"/>
  <c r="AL3369" i="20"/>
  <c r="AL3667" i="20"/>
  <c r="AL3699" i="20"/>
  <c r="AL3731" i="20"/>
  <c r="AL3763" i="20"/>
  <c r="AL3795" i="20"/>
  <c r="AN93" i="20"/>
  <c r="AL1431" i="20"/>
  <c r="AL3184" i="20"/>
  <c r="AL3312" i="20"/>
  <c r="AL3409" i="20"/>
  <c r="AL3473" i="20"/>
  <c r="AL3537" i="20"/>
  <c r="AL3601" i="20"/>
  <c r="AL3151" i="20"/>
  <c r="AL3267" i="20"/>
  <c r="AL3650" i="20"/>
  <c r="AL3714" i="20"/>
  <c r="AL3778" i="20"/>
  <c r="AL3234" i="20"/>
  <c r="AL3362" i="20"/>
  <c r="AL3434" i="20"/>
  <c r="AL3498" i="20"/>
  <c r="AL3562" i="20"/>
  <c r="AL3592" i="20"/>
  <c r="AL3624" i="20"/>
  <c r="AL3158" i="20"/>
  <c r="AL3213" i="20"/>
  <c r="AL3277" i="20"/>
  <c r="AL3341" i="20"/>
  <c r="AL3653" i="20"/>
  <c r="AL3685" i="20"/>
  <c r="AL3717" i="20"/>
  <c r="AL3749" i="20"/>
  <c r="AL3781" i="20"/>
  <c r="AL237" i="20"/>
  <c r="AN1750" i="20"/>
  <c r="AN2022" i="20"/>
  <c r="AN2030" i="20"/>
  <c r="AN2038" i="20"/>
  <c r="AN2046" i="20"/>
  <c r="AN2054" i="20"/>
  <c r="AN2062" i="20"/>
  <c r="AN2070" i="20"/>
  <c r="AN2078" i="20"/>
  <c r="AN2086" i="20"/>
  <c r="AN2094" i="20"/>
  <c r="AN2102" i="20"/>
  <c r="AN2110" i="20"/>
  <c r="AN2118" i="20"/>
  <c r="AN2126" i="20"/>
  <c r="AN1696" i="20"/>
  <c r="AN1712" i="20"/>
  <c r="AN1728" i="20"/>
  <c r="AN1744" i="20"/>
  <c r="AN1689" i="20"/>
  <c r="AN1705" i="20"/>
  <c r="AN1721" i="20"/>
  <c r="AN1737" i="20"/>
  <c r="AN1754" i="20"/>
  <c r="AN62" i="20"/>
  <c r="AN1736" i="20"/>
  <c r="AN1697" i="20"/>
  <c r="AN1770" i="20"/>
  <c r="AN213" i="20"/>
  <c r="AL3937" i="20"/>
  <c r="AL3874" i="20"/>
  <c r="AL3344" i="20"/>
  <c r="AL3489" i="20"/>
  <c r="AL3617" i="20"/>
  <c r="AL3299" i="20"/>
  <c r="AL3150" i="20"/>
  <c r="AL3325" i="20"/>
  <c r="AL3693" i="20"/>
  <c r="AL3757" i="20"/>
  <c r="AL216" i="20"/>
  <c r="AN2018" i="20"/>
  <c r="AN2034" i="20"/>
  <c r="AN2050" i="20"/>
  <c r="AN2066" i="20"/>
  <c r="AN2082" i="20"/>
  <c r="AN2098" i="20"/>
  <c r="AN2114" i="20"/>
  <c r="AL3222" i="20"/>
  <c r="AL3286" i="20"/>
  <c r="AL3334" i="20"/>
  <c r="AL3388" i="20"/>
  <c r="AL3420" i="20"/>
  <c r="AL3452" i="20"/>
  <c r="AL3484" i="20"/>
  <c r="AL3516" i="20"/>
  <c r="AL3548" i="20"/>
  <c r="AL3865" i="20"/>
  <c r="AL3854" i="20"/>
  <c r="AL3918" i="20"/>
  <c r="AN1704" i="20"/>
  <c r="AN1729" i="20"/>
  <c r="AL3276" i="20"/>
  <c r="AL3391" i="20"/>
  <c r="AL3487" i="20"/>
  <c r="AL3567" i="20"/>
  <c r="AL3149" i="20"/>
  <c r="AL3327" i="20"/>
  <c r="AL3680" i="20"/>
  <c r="AL3776" i="20"/>
  <c r="AL214" i="20"/>
  <c r="AL3873" i="20"/>
  <c r="AN1762" i="20"/>
  <c r="AL3893" i="20"/>
  <c r="AL1400" i="20"/>
  <c r="AL3208" i="20"/>
  <c r="AL3336" i="20"/>
  <c r="AL3421" i="20"/>
  <c r="AL3485" i="20"/>
  <c r="AL3549" i="20"/>
  <c r="AL3613" i="20"/>
  <c r="AL3195" i="20"/>
  <c r="AL3323" i="20"/>
  <c r="AL3678" i="20"/>
  <c r="AL3742" i="20"/>
  <c r="AL3194" i="20"/>
  <c r="AL3322" i="20"/>
  <c r="AL3414" i="20"/>
  <c r="AL3478" i="20"/>
  <c r="AL3542" i="20"/>
  <c r="AL3586" i="20"/>
  <c r="AL3618" i="20"/>
  <c r="AL3152" i="20"/>
  <c r="AL3201" i="20"/>
  <c r="AL3265" i="20"/>
  <c r="AL3329" i="20"/>
  <c r="AL3647" i="20"/>
  <c r="AL3679" i="20"/>
  <c r="AL3711" i="20"/>
  <c r="AL3743" i="20"/>
  <c r="AL3775" i="20"/>
  <c r="AL1425" i="20"/>
  <c r="AL3264" i="20"/>
  <c r="AL3385" i="20"/>
  <c r="AL3449" i="20"/>
  <c r="AN3513" i="20"/>
  <c r="AL3513" i="20"/>
  <c r="AL3577" i="20"/>
  <c r="AL3159" i="20"/>
  <c r="AL3283" i="20"/>
  <c r="AL3658" i="20"/>
  <c r="AL3722" i="20"/>
  <c r="AL3786" i="20"/>
  <c r="AL3250" i="20"/>
  <c r="AL3378" i="20"/>
  <c r="AL3442" i="20"/>
  <c r="AL3506" i="20"/>
  <c r="AL3572" i="20"/>
  <c r="AL3604" i="20"/>
  <c r="AL3636" i="20"/>
  <c r="AL3173" i="20"/>
  <c r="AL3237" i="20"/>
  <c r="AL3301" i="20"/>
  <c r="AN3365" i="20"/>
  <c r="AL3365" i="20"/>
  <c r="AL3665" i="20"/>
  <c r="AL3697" i="20"/>
  <c r="AL3729" i="20"/>
  <c r="AN3761" i="20"/>
  <c r="AL3761" i="20"/>
  <c r="AL3793" i="20"/>
  <c r="AN87" i="20"/>
  <c r="AL2429" i="20"/>
  <c r="AL3288" i="20"/>
  <c r="AL3397" i="20"/>
  <c r="AL3461" i="20"/>
  <c r="AL3525" i="20"/>
  <c r="AL3589" i="20"/>
  <c r="AL3211" i="20"/>
  <c r="AL3339" i="20"/>
  <c r="AL3686" i="20"/>
  <c r="AL3750" i="20"/>
  <c r="AL3178" i="20"/>
  <c r="AL3306" i="20"/>
  <c r="AL3406" i="20"/>
  <c r="AL3470" i="20"/>
  <c r="AL3534" i="20"/>
  <c r="AL3582" i="20"/>
  <c r="AL3614" i="20"/>
  <c r="AL3148" i="20"/>
  <c r="AL3193" i="20"/>
  <c r="AL3257" i="20"/>
  <c r="AL3321" i="20"/>
  <c r="AL3643" i="20"/>
  <c r="AL3675" i="20"/>
  <c r="AL3707" i="20"/>
  <c r="AL3739" i="20"/>
  <c r="AL3771" i="20"/>
  <c r="AL3803" i="20"/>
  <c r="AN91" i="20"/>
  <c r="AL1396" i="20"/>
  <c r="AN1682" i="20"/>
  <c r="AN1714" i="20"/>
  <c r="AN1746" i="20"/>
  <c r="AN1716" i="20"/>
  <c r="AN1709" i="20"/>
  <c r="AL3393" i="20"/>
  <c r="AL3521" i="20"/>
  <c r="AL3363" i="20"/>
  <c r="AN3730" i="20"/>
  <c r="AL3730" i="20"/>
  <c r="AL3794" i="20"/>
  <c r="AL3266" i="20"/>
  <c r="AL3386" i="20"/>
  <c r="AN3450" i="20"/>
  <c r="AL3450" i="20"/>
  <c r="AL3514" i="20"/>
  <c r="AL3568" i="20"/>
  <c r="AL3600" i="20"/>
  <c r="AN3632" i="20"/>
  <c r="AL3632" i="20"/>
  <c r="AL3197" i="20"/>
  <c r="AL3293" i="20"/>
  <c r="AL3645" i="20"/>
  <c r="AN3709" i="20"/>
  <c r="AL3709" i="20"/>
  <c r="AL3773" i="20"/>
  <c r="AN58" i="20"/>
  <c r="AN2026" i="20"/>
  <c r="AN2042" i="20"/>
  <c r="AN2058" i="20"/>
  <c r="AN2074" i="20"/>
  <c r="AN2090" i="20"/>
  <c r="AN2106" i="20"/>
  <c r="AN2122" i="20"/>
  <c r="AL3206" i="20"/>
  <c r="AL3270" i="20"/>
  <c r="AL3350" i="20"/>
  <c r="AL3396" i="20"/>
  <c r="AL3428" i="20"/>
  <c r="AL3460" i="20"/>
  <c r="AL3492" i="20"/>
  <c r="AL3524" i="20"/>
  <c r="AL3556" i="20"/>
  <c r="AL3897" i="20"/>
  <c r="AL3806" i="20"/>
  <c r="AL3870" i="20"/>
  <c r="AL3934" i="20"/>
  <c r="AL86" i="20"/>
  <c r="AL2015" i="20"/>
  <c r="AL3340" i="20"/>
  <c r="AL3399" i="20"/>
  <c r="AL3479" i="20"/>
  <c r="AL3551" i="20"/>
  <c r="AL3639" i="20"/>
  <c r="AL3311" i="20"/>
  <c r="AL3704" i="20"/>
  <c r="AL3800" i="20"/>
  <c r="AL3841" i="20"/>
  <c r="AL3858" i="20"/>
  <c r="AL3829" i="20"/>
  <c r="AL30" i="20"/>
  <c r="AL16" i="20"/>
  <c r="AL2100" i="20"/>
  <c r="AL2435" i="20"/>
  <c r="AL45" i="20"/>
  <c r="AL71" i="20"/>
  <c r="AL204" i="20"/>
  <c r="AL967" i="20"/>
  <c r="AL1828" i="20"/>
  <c r="AL2028" i="20"/>
  <c r="AL2047" i="20"/>
  <c r="AL2447" i="20"/>
  <c r="AL77" i="20"/>
  <c r="AL2137" i="20"/>
  <c r="AL2075" i="20"/>
  <c r="AL2484" i="20"/>
  <c r="AL200" i="20"/>
  <c r="AL2097" i="20"/>
  <c r="AL2055" i="20"/>
  <c r="AL2455" i="20"/>
  <c r="AL110" i="20"/>
  <c r="AL979" i="20"/>
  <c r="AL1764" i="20"/>
  <c r="AL2490" i="20"/>
  <c r="AL1040" i="20"/>
  <c r="AL981" i="20"/>
  <c r="AL1234" i="20"/>
  <c r="AL1065" i="20"/>
  <c r="AL969" i="20"/>
  <c r="AL1670" i="20"/>
  <c r="AL1254" i="20"/>
  <c r="AL1800" i="20"/>
  <c r="AL2494" i="20"/>
  <c r="AL109" i="20"/>
  <c r="AN1024" i="20"/>
  <c r="AL1024" i="20"/>
  <c r="AL1037" i="20"/>
  <c r="AL1068" i="20"/>
  <c r="AL1652" i="20"/>
  <c r="AL1691" i="20"/>
  <c r="AL1645" i="20"/>
  <c r="AL1677" i="20"/>
  <c r="AL1829" i="20"/>
  <c r="AL1757" i="20"/>
  <c r="AL2037" i="20"/>
  <c r="AL2101" i="20"/>
  <c r="AL2165" i="20"/>
  <c r="AL2048" i="20"/>
  <c r="AL2112" i="20"/>
  <c r="AL2154" i="20"/>
  <c r="AL3921" i="20"/>
  <c r="AL3882" i="20"/>
  <c r="AL3407" i="20"/>
  <c r="AL3503" i="20"/>
  <c r="AL3157" i="20"/>
  <c r="AL3247" i="20"/>
  <c r="AL3720" i="20"/>
  <c r="AL3837" i="20"/>
  <c r="AL3826" i="20"/>
  <c r="AL245" i="20"/>
  <c r="AL1390" i="20"/>
  <c r="AL3240" i="20"/>
  <c r="AL3437" i="20"/>
  <c r="AL3501" i="20"/>
  <c r="AL3629" i="20"/>
  <c r="AL3227" i="20"/>
  <c r="AL3694" i="20"/>
  <c r="AL3226" i="20"/>
  <c r="AL3558" i="20"/>
  <c r="AL3594" i="20"/>
  <c r="AL3160" i="20"/>
  <c r="AL3345" i="20"/>
  <c r="AL3655" i="20"/>
  <c r="AL3719" i="20"/>
  <c r="AL3783" i="20"/>
  <c r="AL3497" i="20"/>
  <c r="AL101" i="20"/>
  <c r="AL185" i="20"/>
  <c r="AL615" i="20"/>
  <c r="AL699" i="20"/>
  <c r="AL684" i="20"/>
  <c r="AL1097" i="20"/>
  <c r="AL1093" i="20"/>
  <c r="AL614" i="20"/>
  <c r="AL1403" i="20"/>
  <c r="AL33" i="20"/>
  <c r="AL641" i="20"/>
  <c r="AL1101" i="20"/>
  <c r="AL647" i="20"/>
  <c r="AL607" i="20"/>
  <c r="AL720" i="20"/>
  <c r="AL580" i="20"/>
  <c r="AL737" i="20"/>
  <c r="AL594" i="20"/>
  <c r="AL1423" i="20"/>
  <c r="AL1847" i="20"/>
  <c r="AL1863" i="20"/>
  <c r="AL1879" i="20"/>
  <c r="AL1895" i="20"/>
  <c r="AL1911" i="20"/>
  <c r="AL1935" i="20"/>
  <c r="AL1967" i="20"/>
  <c r="AL1999" i="20"/>
  <c r="AL2194" i="20"/>
  <c r="AL2226" i="20"/>
  <c r="AL2266" i="20"/>
  <c r="AL2306" i="20"/>
  <c r="AL2338" i="20"/>
  <c r="AL2370" i="20"/>
  <c r="AL2402" i="20"/>
  <c r="AL3045" i="20"/>
  <c r="AL103" i="20"/>
  <c r="AL617" i="20"/>
  <c r="AL685" i="20"/>
  <c r="AL98" i="20"/>
  <c r="AL1103" i="20"/>
  <c r="AL1872" i="20"/>
  <c r="AL1912" i="20"/>
  <c r="AL1944" i="20"/>
  <c r="AN2009" i="20"/>
  <c r="AN581" i="20"/>
  <c r="AN645" i="20"/>
  <c r="AN2128" i="20"/>
  <c r="AN2160" i="20"/>
  <c r="AN2489" i="20"/>
  <c r="AN2453" i="20"/>
  <c r="AL190" i="20"/>
  <c r="AL1014" i="20"/>
  <c r="AL1169" i="20"/>
  <c r="AL1115" i="20"/>
  <c r="AL1196" i="20"/>
  <c r="AL1138" i="20"/>
  <c r="AL1158" i="20"/>
  <c r="AL1070" i="20"/>
  <c r="AL1260" i="20"/>
  <c r="AL1300" i="20"/>
  <c r="AN2461" i="20"/>
  <c r="AL990" i="20"/>
  <c r="AL1154" i="20"/>
  <c r="AL1142" i="20"/>
  <c r="AL2432" i="20"/>
  <c r="AL1162" i="20"/>
  <c r="AL1118" i="20"/>
  <c r="AL1145" i="20"/>
  <c r="AL1107" i="20"/>
  <c r="AN661" i="20"/>
  <c r="AL966" i="20"/>
  <c r="AL1161" i="20"/>
  <c r="AL367" i="20"/>
  <c r="AL1133" i="20"/>
  <c r="AL1140" i="20"/>
  <c r="AN2469" i="20"/>
  <c r="AN2148" i="20"/>
  <c r="AN2465" i="20"/>
  <c r="AL1105" i="20"/>
  <c r="AL986" i="20"/>
  <c r="AL50" i="20"/>
  <c r="AN1173" i="20"/>
  <c r="AL1173" i="20"/>
  <c r="AL1212" i="20"/>
  <c r="AL1167" i="20"/>
  <c r="AL1170" i="20"/>
  <c r="AL1316" i="20"/>
  <c r="AL1006" i="20"/>
  <c r="AL1178" i="20"/>
  <c r="AL1822" i="20"/>
  <c r="AN2013" i="20"/>
  <c r="AL1186" i="20"/>
  <c r="AL1174" i="20"/>
  <c r="AL1412" i="20"/>
  <c r="AL1834" i="20"/>
  <c r="AN629" i="20"/>
  <c r="AL1292" i="20"/>
  <c r="AL1296" i="20"/>
  <c r="AL998" i="20"/>
  <c r="AL1177" i="20"/>
  <c r="AL994" i="20"/>
  <c r="AN2144" i="20"/>
  <c r="AN2457" i="20"/>
  <c r="AL1168" i="20"/>
  <c r="AL1171" i="20"/>
  <c r="AL1090" i="20"/>
  <c r="AL202" i="20"/>
  <c r="AL1149" i="20"/>
  <c r="AL1156" i="20"/>
  <c r="AL1175" i="20"/>
  <c r="AN2485" i="20"/>
  <c r="AL1018" i="20"/>
  <c r="AN2156" i="20"/>
  <c r="AN2481" i="20"/>
  <c r="AL1046" i="20"/>
  <c r="AL1217" i="20"/>
  <c r="AL1050" i="20"/>
  <c r="AL1125" i="20"/>
  <c r="AL1164" i="20"/>
  <c r="AL1183" i="20"/>
  <c r="AL1022" i="20"/>
  <c r="AL1202" i="20"/>
  <c r="AN2477" i="20"/>
  <c r="AL1210" i="20"/>
  <c r="AL1218" i="20"/>
  <c r="AL1206" i="20"/>
  <c r="AL1406" i="20"/>
  <c r="AL1182" i="20"/>
  <c r="AL1420" i="20"/>
  <c r="AN2493" i="20"/>
  <c r="AL369" i="20"/>
  <c r="AL1209" i="20"/>
  <c r="AL1152" i="20"/>
  <c r="AL1155" i="20"/>
  <c r="AL29" i="20"/>
  <c r="AN2152" i="20"/>
  <c r="AN2473" i="20"/>
  <c r="AL1219" i="20"/>
  <c r="AL1165" i="20"/>
  <c r="AL1172" i="20"/>
  <c r="AL1191" i="20"/>
  <c r="AL1137" i="20"/>
  <c r="AL1144" i="20"/>
  <c r="AL1153" i="20"/>
  <c r="AL1208" i="20"/>
  <c r="AL1195" i="20"/>
  <c r="AL1141" i="20"/>
  <c r="AL1116" i="20"/>
  <c r="AL1135" i="20"/>
  <c r="AL194" i="20"/>
  <c r="AL1132" i="20"/>
  <c r="AL1151" i="20"/>
  <c r="AL3050" i="20"/>
  <c r="AL3818" i="20"/>
  <c r="AL229" i="20"/>
  <c r="AL210" i="20"/>
  <c r="AL3212" i="20"/>
  <c r="AL3455" i="20"/>
  <c r="AL3599" i="20"/>
  <c r="AL3343" i="20"/>
  <c r="AL3768" i="20"/>
  <c r="AL225" i="20"/>
  <c r="AL3905" i="20"/>
  <c r="AL3368" i="20"/>
  <c r="AL3565" i="20"/>
  <c r="AL3355" i="20"/>
  <c r="AL3758" i="20"/>
  <c r="AL3354" i="20"/>
  <c r="AL3494" i="20"/>
  <c r="AL3626" i="20"/>
  <c r="AL3217" i="20"/>
  <c r="AL3281" i="20"/>
  <c r="AL3687" i="20"/>
  <c r="AL3751" i="20"/>
  <c r="AL1395" i="20"/>
  <c r="AL3232" i="20"/>
  <c r="AL3360" i="20"/>
  <c r="AN54" i="20"/>
  <c r="AN1758" i="20"/>
  <c r="AN66" i="20"/>
  <c r="AN217" i="20"/>
  <c r="AN1774" i="20"/>
  <c r="AN215" i="20"/>
  <c r="AN1766" i="20"/>
  <c r="AN219" i="20"/>
  <c r="AN209" i="20"/>
  <c r="AN3827" i="20"/>
  <c r="AN3891" i="20"/>
  <c r="AN3811" i="20"/>
  <c r="AN211" i="20"/>
  <c r="AN1720" i="20"/>
  <c r="AN1713" i="20"/>
  <c r="AL3909" i="20"/>
  <c r="AL3308" i="20"/>
  <c r="AL3543" i="20"/>
  <c r="AL3672" i="20"/>
  <c r="AL3906" i="20"/>
  <c r="AL3430" i="20"/>
  <c r="AL3433" i="20"/>
  <c r="AL1943" i="20"/>
  <c r="AL1975" i="20"/>
  <c r="AL2007" i="20"/>
  <c r="AL2186" i="20"/>
  <c r="AL2218" i="20"/>
  <c r="AL2250" i="20"/>
  <c r="AL2274" i="20"/>
  <c r="AL2298" i="20"/>
  <c r="AL2330" i="20"/>
  <c r="AL2362" i="20"/>
  <c r="AL2394" i="20"/>
  <c r="AL2418" i="20"/>
  <c r="AL687" i="20"/>
  <c r="AL716" i="20"/>
  <c r="AL686" i="20"/>
  <c r="AL705" i="20"/>
  <c r="AL676" i="20"/>
  <c r="AL99" i="20"/>
  <c r="AL501" i="20"/>
  <c r="AL689" i="20"/>
  <c r="AL718" i="20"/>
  <c r="AL734" i="20"/>
  <c r="AL1848" i="20"/>
  <c r="AL1864" i="20"/>
  <c r="AL1888" i="20"/>
  <c r="AL1920" i="20"/>
  <c r="AL1883" i="20"/>
  <c r="AL1931" i="20"/>
  <c r="AL1979" i="20"/>
  <c r="AL2198" i="20"/>
  <c r="AL2246" i="20"/>
  <c r="AL2302" i="20"/>
  <c r="AL2350" i="20"/>
  <c r="AL2398" i="20"/>
  <c r="AL97" i="20"/>
  <c r="AL575" i="20"/>
  <c r="AL724" i="20"/>
  <c r="AL1900" i="20"/>
  <c r="AL508" i="20"/>
  <c r="AL638" i="20"/>
  <c r="AL509" i="20"/>
  <c r="AL1901" i="20"/>
  <c r="AL1965" i="20"/>
  <c r="AL2180" i="20"/>
  <c r="AL2244" i="20"/>
  <c r="AL2308" i="20"/>
  <c r="AL2372" i="20"/>
  <c r="AL1862" i="20"/>
  <c r="AL1926" i="20"/>
  <c r="AL1964" i="20"/>
  <c r="AL1996" i="20"/>
  <c r="AL2185" i="20"/>
  <c r="AL2217" i="20"/>
  <c r="AL2249" i="20"/>
  <c r="AL2281" i="20"/>
  <c r="AL2313" i="20"/>
  <c r="AL2345" i="20"/>
  <c r="AL2377" i="20"/>
  <c r="AN2409" i="20"/>
  <c r="AL2409" i="20"/>
  <c r="AL507" i="20"/>
  <c r="AL611" i="20"/>
  <c r="AL578" i="20"/>
  <c r="AL667" i="20"/>
  <c r="AL588" i="20"/>
  <c r="AL582" i="20"/>
  <c r="AL1881" i="20"/>
  <c r="AL1945" i="20"/>
  <c r="AL2192" i="20"/>
  <c r="AL2256" i="20"/>
  <c r="AL2320" i="20"/>
  <c r="AL2384" i="20"/>
  <c r="AL1858" i="20"/>
  <c r="AL1922" i="20"/>
  <c r="AL1966" i="20"/>
  <c r="AL1998" i="20"/>
  <c r="AL2187" i="20"/>
  <c r="AL2219" i="20"/>
  <c r="AL2251" i="20"/>
  <c r="AL2283" i="20"/>
  <c r="AL2315" i="20"/>
  <c r="AL2347" i="20"/>
  <c r="AL2379" i="20"/>
  <c r="AL2411" i="20"/>
  <c r="AL498" i="20"/>
  <c r="AL650" i="20"/>
  <c r="AL694" i="20"/>
  <c r="AL1861" i="20"/>
  <c r="AL1925" i="20"/>
  <c r="AL1989" i="20"/>
  <c r="AL2204" i="20"/>
  <c r="AL2268" i="20"/>
  <c r="AL2332" i="20"/>
  <c r="AL2396" i="20"/>
  <c r="AL1870" i="20"/>
  <c r="AL1934" i="20"/>
  <c r="AL1976" i="20"/>
  <c r="AL2008" i="20"/>
  <c r="AL2197" i="20"/>
  <c r="AL2229" i="20"/>
  <c r="AL2261" i="20"/>
  <c r="AL2293" i="20"/>
  <c r="AL2325" i="20"/>
  <c r="AL2357" i="20"/>
  <c r="AL2389" i="20"/>
  <c r="AL2421" i="20"/>
  <c r="AL572" i="20"/>
  <c r="AL571" i="20"/>
  <c r="AL660" i="20"/>
  <c r="AL652" i="20"/>
  <c r="AL1421" i="20"/>
  <c r="AL1873" i="20"/>
  <c r="AN1937" i="20"/>
  <c r="AL1937" i="20"/>
  <c r="AL2001" i="20"/>
  <c r="AL2216" i="20"/>
  <c r="AN2280" i="20"/>
  <c r="AL2280" i="20"/>
  <c r="AL2344" i="20"/>
  <c r="AL2408" i="20"/>
  <c r="AL1882" i="20"/>
  <c r="AN1946" i="20"/>
  <c r="AL1946" i="20"/>
  <c r="AL1978" i="20"/>
  <c r="AL2167" i="20"/>
  <c r="AL2199" i="20"/>
  <c r="AN2231" i="20"/>
  <c r="AL2231" i="20"/>
  <c r="AL2263" i="20"/>
  <c r="AL2295" i="20"/>
  <c r="AL2327" i="20"/>
  <c r="AN2359" i="20"/>
  <c r="AL2359" i="20"/>
  <c r="AL2391" i="20"/>
  <c r="AL2423" i="20"/>
  <c r="AL102" i="20"/>
  <c r="AN583" i="20"/>
  <c r="AL583" i="20"/>
  <c r="AL695" i="20"/>
  <c r="AL711" i="20"/>
  <c r="AL735" i="20"/>
  <c r="AL653" i="20"/>
  <c r="AN721" i="20"/>
  <c r="AL721" i="20"/>
  <c r="AL569" i="20"/>
  <c r="AL719" i="20"/>
  <c r="AL573" i="20"/>
  <c r="AL626" i="20"/>
  <c r="AL619" i="20"/>
  <c r="AL1419" i="20"/>
  <c r="AL577" i="20"/>
  <c r="AL3047" i="20"/>
  <c r="AL499" i="20"/>
  <c r="AL649" i="20"/>
  <c r="AL570" i="20"/>
  <c r="AL658" i="20"/>
  <c r="AL1407" i="20"/>
  <c r="AL1855" i="20"/>
  <c r="AL1871" i="20"/>
  <c r="AL1887" i="20"/>
  <c r="AL1903" i="20"/>
  <c r="AL1927" i="20"/>
  <c r="AL1951" i="20"/>
  <c r="AL1983" i="20"/>
  <c r="AL2170" i="20"/>
  <c r="AL2210" i="20"/>
  <c r="AL2242" i="20"/>
  <c r="AL2290" i="20"/>
  <c r="AL2322" i="20"/>
  <c r="AL2354" i="20"/>
  <c r="AL2386" i="20"/>
  <c r="AL2426" i="20"/>
  <c r="AL639" i="20"/>
  <c r="AL704" i="20"/>
  <c r="AL620" i="20"/>
  <c r="AL710" i="20"/>
  <c r="AL1098" i="20"/>
  <c r="AL1896" i="20"/>
  <c r="AL1928" i="20"/>
  <c r="AL609" i="20"/>
  <c r="AL34" i="20"/>
  <c r="AL671" i="20"/>
  <c r="AL646" i="20"/>
  <c r="AL1875" i="20"/>
  <c r="AL1923" i="20"/>
  <c r="AL1971" i="20"/>
  <c r="AL2014" i="20"/>
  <c r="AL2206" i="20"/>
  <c r="AL2254" i="20"/>
  <c r="AL2294" i="20"/>
  <c r="AL2342" i="20"/>
  <c r="AL2390" i="20"/>
  <c r="AL700" i="20"/>
  <c r="AL698" i="20"/>
  <c r="AL1892" i="20"/>
  <c r="AL2383" i="20"/>
  <c r="AL599" i="20"/>
  <c r="AL601" i="20"/>
  <c r="AL715" i="20"/>
  <c r="AL739" i="20"/>
  <c r="AL612" i="20"/>
  <c r="AL727" i="20"/>
  <c r="AL1411" i="20"/>
  <c r="AL1095" i="20"/>
  <c r="AL500" i="20"/>
  <c r="AL1915" i="20"/>
  <c r="AL2003" i="20"/>
  <c r="AL2222" i="20"/>
  <c r="AL2310" i="20"/>
  <c r="AL2406" i="20"/>
  <c r="AL730" i="20"/>
  <c r="AL1844" i="20"/>
  <c r="AL1916" i="20"/>
  <c r="AL186" i="20"/>
  <c r="AL503" i="20"/>
  <c r="AL606" i="20"/>
  <c r="AL598" i="20"/>
  <c r="AL654" i="20"/>
  <c r="AL725" i="20"/>
  <c r="AL1100" i="20"/>
  <c r="AL1885" i="20"/>
  <c r="AL1949" i="20"/>
  <c r="AL2196" i="20"/>
  <c r="AL2260" i="20"/>
  <c r="AL2324" i="20"/>
  <c r="AL2388" i="20"/>
  <c r="AL1846" i="20"/>
  <c r="AL1910" i="20"/>
  <c r="AL1956" i="20"/>
  <c r="AL1988" i="20"/>
  <c r="AL2177" i="20"/>
  <c r="AL2209" i="20"/>
  <c r="AL2241" i="20"/>
  <c r="AL2273" i="20"/>
  <c r="AL2305" i="20"/>
  <c r="AL2337" i="20"/>
  <c r="AL2369" i="20"/>
  <c r="AL2401" i="20"/>
  <c r="AL3049" i="20"/>
  <c r="AL643" i="20"/>
  <c r="AL603" i="20"/>
  <c r="AL692" i="20"/>
  <c r="AL659" i="20"/>
  <c r="AL1409" i="20"/>
  <c r="AL1897" i="20"/>
  <c r="AL1961" i="20"/>
  <c r="AL2176" i="20"/>
  <c r="AL2240" i="20"/>
  <c r="AL2304" i="20"/>
  <c r="AL2368" i="20"/>
  <c r="AL1842" i="20"/>
  <c r="AL1906" i="20"/>
  <c r="AL1958" i="20"/>
  <c r="AL1990" i="20"/>
  <c r="AL2179" i="20"/>
  <c r="AL2211" i="20"/>
  <c r="AL2243" i="20"/>
  <c r="AL2275" i="20"/>
  <c r="AL2307" i="20"/>
  <c r="AL2339" i="20"/>
  <c r="AL2371" i="20"/>
  <c r="AL2403" i="20"/>
  <c r="AL618" i="20"/>
  <c r="AL630" i="20"/>
  <c r="AL666" i="20"/>
  <c r="AL502" i="20"/>
  <c r="AL1877" i="20"/>
  <c r="AL1941" i="20"/>
  <c r="AL2005" i="20"/>
  <c r="AL2188" i="20"/>
  <c r="AL2252" i="20"/>
  <c r="AL2316" i="20"/>
  <c r="AL2380" i="20"/>
  <c r="AL1854" i="20"/>
  <c r="AL1918" i="20"/>
  <c r="AL1968" i="20"/>
  <c r="AL2000" i="20"/>
  <c r="AL2189" i="20"/>
  <c r="AL2221" i="20"/>
  <c r="AL2253" i="20"/>
  <c r="AL2285" i="20"/>
  <c r="AL2317" i="20"/>
  <c r="AL2349" i="20"/>
  <c r="AL2381" i="20"/>
  <c r="AL2413" i="20"/>
  <c r="AL668" i="20"/>
  <c r="AL635" i="20"/>
  <c r="AL595" i="20"/>
  <c r="AL1096" i="20"/>
  <c r="AL1857" i="20"/>
  <c r="AL1921" i="20"/>
  <c r="AL1985" i="20"/>
  <c r="AL2200" i="20"/>
  <c r="AL2264" i="20"/>
  <c r="AL2328" i="20"/>
  <c r="AL2392" i="20"/>
  <c r="AL1866" i="20"/>
  <c r="AL1930" i="20"/>
  <c r="AL1970" i="20"/>
  <c r="AL2002" i="20"/>
  <c r="AL2191" i="20"/>
  <c r="AL2223" i="20"/>
  <c r="AL2271" i="20"/>
  <c r="AL2303" i="20"/>
  <c r="AL2335" i="20"/>
  <c r="AL2367" i="20"/>
  <c r="AL679" i="20"/>
  <c r="AL1891" i="20"/>
  <c r="AL1987" i="20"/>
  <c r="AL2230" i="20"/>
  <c r="AL2318" i="20"/>
  <c r="AL2414" i="20"/>
  <c r="AL623" i="20"/>
  <c r="AL637" i="20"/>
  <c r="AL505" i="20"/>
  <c r="AL683" i="20"/>
  <c r="AL593" i="20"/>
  <c r="AL722" i="20"/>
  <c r="AL1884" i="20"/>
  <c r="AL1924" i="20"/>
  <c r="AL1106" i="20"/>
  <c r="AL1126" i="20"/>
  <c r="AL1256" i="20"/>
  <c r="AL1236" i="20"/>
  <c r="AL1122" i="20"/>
  <c r="AL1110" i="20"/>
  <c r="AL1288" i="20"/>
  <c r="AL1410" i="20"/>
  <c r="AL1113" i="20"/>
  <c r="AL1010" i="20"/>
  <c r="AL1129" i="20"/>
  <c r="AL1181" i="20"/>
  <c r="AL1188" i="20"/>
  <c r="AL1143" i="20"/>
  <c r="AL1185" i="20"/>
  <c r="AL1163" i="20"/>
  <c r="AL1078" i="20"/>
  <c r="AL1128" i="20"/>
  <c r="AL1221" i="20"/>
  <c r="AL1215" i="20"/>
  <c r="AL1276" i="20"/>
  <c r="AL1252" i="20"/>
  <c r="AL1422" i="20"/>
  <c r="AL1146" i="20"/>
  <c r="AL1166" i="20"/>
  <c r="AL1404" i="20"/>
  <c r="AL1304" i="20"/>
  <c r="AL1312" i="20"/>
  <c r="AL1402" i="20"/>
  <c r="AL366" i="20"/>
  <c r="AL1228" i="20"/>
  <c r="AL1232" i="20"/>
  <c r="AL1838" i="20"/>
  <c r="AL113" i="20"/>
  <c r="AL198" i="20"/>
  <c r="AL1216" i="20"/>
  <c r="AL1203" i="20"/>
  <c r="AL1120" i="20"/>
  <c r="AL1139" i="20"/>
  <c r="AL1197" i="20"/>
  <c r="AL1204" i="20"/>
  <c r="AL1159" i="20"/>
  <c r="AL1082" i="20"/>
  <c r="AL1211" i="20"/>
  <c r="AL206" i="20"/>
  <c r="AL1201" i="20"/>
  <c r="AL1034" i="20"/>
  <c r="AL1160" i="20"/>
  <c r="AL1147" i="20"/>
  <c r="AL365" i="20"/>
  <c r="AL1109" i="20"/>
  <c r="AL1148" i="20"/>
  <c r="AL1086" i="20"/>
  <c r="AL1190" i="20"/>
  <c r="AL1198" i="20"/>
  <c r="AL1244" i="20"/>
  <c r="AL1284" i="20"/>
  <c r="AL1194" i="20"/>
  <c r="AL1150" i="20"/>
  <c r="AL2434" i="20"/>
  <c r="AL1062" i="20"/>
  <c r="AL1136" i="20"/>
  <c r="AL1123" i="20"/>
  <c r="AL1026" i="20"/>
  <c r="AL1193" i="20"/>
  <c r="AL1213" i="20"/>
  <c r="AL1220" i="20"/>
  <c r="AL1111" i="20"/>
  <c r="AL44" i="20"/>
  <c r="AL1112" i="20"/>
  <c r="AL2430" i="20"/>
  <c r="AL982" i="20"/>
  <c r="AL1121" i="20"/>
  <c r="AL1002" i="20"/>
  <c r="AL1176" i="20"/>
  <c r="AL1179" i="20"/>
  <c r="AL1189" i="20"/>
  <c r="AL1119" i="20"/>
  <c r="AL1222" i="20"/>
  <c r="AL1424" i="20"/>
  <c r="AL1264" i="20"/>
  <c r="AL1308" i="20"/>
  <c r="AL1038" i="20"/>
  <c r="AL1224" i="20"/>
  <c r="AL1268" i="20"/>
  <c r="AL1416" i="20"/>
  <c r="AL962" i="20"/>
  <c r="AL1200" i="20"/>
  <c r="AL1108" i="20"/>
  <c r="AL1127" i="20"/>
  <c r="AL1131" i="20"/>
  <c r="AL1074" i="20"/>
  <c r="AL111" i="20"/>
  <c r="AL1066" i="20"/>
  <c r="AN1205" i="20"/>
  <c r="AL1205" i="20"/>
  <c r="AL1180" i="20"/>
  <c r="AL1199" i="20"/>
  <c r="AL1157" i="20"/>
  <c r="A5" i="20"/>
  <c r="AN3636" i="20" l="1"/>
  <c r="AN3918" i="20"/>
  <c r="AN2064" i="20"/>
  <c r="AN1788" i="20"/>
  <c r="AN1075" i="20"/>
  <c r="AN2113" i="20"/>
  <c r="AN979" i="20"/>
  <c r="AN1955" i="20"/>
  <c r="AN3442" i="20"/>
  <c r="AN3722" i="20"/>
  <c r="AN1980" i="20"/>
  <c r="AN2119" i="20"/>
  <c r="AN1420" i="20"/>
  <c r="AN1218" i="20"/>
  <c r="AN18" i="20"/>
  <c r="AN1274" i="20"/>
  <c r="AN2149" i="20"/>
  <c r="AN2079" i="20"/>
  <c r="AN3704" i="20"/>
  <c r="AN3479" i="20"/>
  <c r="AN3897" i="20"/>
  <c r="AN3385" i="20"/>
  <c r="AN2265" i="20"/>
  <c r="AN1859" i="20"/>
  <c r="AN2035" i="20"/>
  <c r="AN2255" i="20"/>
  <c r="AN32" i="20"/>
  <c r="AN1899" i="20"/>
  <c r="AN3509" i="20"/>
  <c r="AN3296" i="20"/>
  <c r="AN2416" i="20"/>
  <c r="AN3671" i="20"/>
  <c r="AN3163" i="20"/>
  <c r="AN1948" i="20"/>
  <c r="AN2345" i="20"/>
  <c r="AN2217" i="20"/>
  <c r="AN364" i="20"/>
  <c r="AN2088" i="20"/>
  <c r="AN69" i="20"/>
  <c r="AN738" i="20"/>
  <c r="AN2175" i="20"/>
  <c r="AN113" i="20"/>
  <c r="AN1212" i="20"/>
  <c r="AN2393" i="20"/>
  <c r="AN1878" i="20"/>
  <c r="AN3726" i="20"/>
  <c r="AN49" i="20"/>
  <c r="AN1783" i="20"/>
  <c r="AN3799" i="20"/>
  <c r="AN2288" i="20"/>
  <c r="AN1167" i="20"/>
  <c r="AN2348" i="20"/>
  <c r="AN3740" i="20"/>
  <c r="AN3319" i="20"/>
  <c r="AN3611" i="20"/>
  <c r="AN3483" i="20"/>
  <c r="AN2407" i="20"/>
  <c r="AN1969" i="20"/>
  <c r="AN720" i="20"/>
  <c r="AN1784" i="20"/>
  <c r="AN2056" i="20"/>
  <c r="AN2446" i="20"/>
  <c r="AN1779" i="20"/>
  <c r="AN2103" i="20"/>
  <c r="AN1085" i="20"/>
  <c r="AN1131" i="20"/>
  <c r="AN3906" i="20"/>
  <c r="AN1933" i="20"/>
  <c r="AN3376" i="20"/>
  <c r="AN3851" i="20"/>
  <c r="AN2076" i="20"/>
  <c r="AN2235" i="20"/>
  <c r="AN1116" i="20"/>
  <c r="AN2159" i="20"/>
  <c r="AN1735" i="20"/>
  <c r="AN1094" i="20"/>
  <c r="AN1776" i="20"/>
  <c r="AN2024" i="20"/>
  <c r="AN2016" i="20"/>
  <c r="AN646" i="20"/>
  <c r="AN1132" i="20"/>
  <c r="AN3639" i="20"/>
  <c r="AN3340" i="20"/>
  <c r="AN2015" i="20"/>
  <c r="AN3930" i="20"/>
  <c r="AN1130" i="20"/>
  <c r="AN2143" i="20"/>
  <c r="AN3416" i="20"/>
  <c r="AN3422" i="20"/>
  <c r="AN184" i="20"/>
  <c r="AN2281" i="20"/>
  <c r="AN638" i="20"/>
  <c r="AN1864" i="20"/>
  <c r="AN2418" i="20"/>
  <c r="AN2298" i="20"/>
  <c r="AN2186" i="20"/>
  <c r="AN1210" i="20"/>
  <c r="AN1183" i="20"/>
  <c r="AN3826" i="20"/>
  <c r="AN3934" i="20"/>
  <c r="AN3293" i="20"/>
  <c r="AN3568" i="20"/>
  <c r="AN3266" i="20"/>
  <c r="AN1396" i="20"/>
  <c r="AN3473" i="20"/>
  <c r="AN2464" i="20"/>
  <c r="AN2442" i="20"/>
  <c r="AN2289" i="20"/>
  <c r="AN1953" i="20"/>
  <c r="AN3474" i="20"/>
  <c r="AN2227" i="20"/>
  <c r="AN3861" i="20"/>
  <c r="AN2032" i="20"/>
  <c r="AN1207" i="20"/>
  <c r="AN2049" i="20"/>
  <c r="AN2287" i="20"/>
  <c r="AN1792" i="20"/>
  <c r="AN3431" i="20"/>
  <c r="AN3254" i="20"/>
  <c r="AN3448" i="20"/>
  <c r="AN3262" i="20"/>
  <c r="AN1962" i="20"/>
  <c r="AN3337" i="20"/>
  <c r="AN3445" i="20"/>
  <c r="AN1982" i="20"/>
  <c r="AN2352" i="20"/>
  <c r="AN3377" i="20"/>
  <c r="AN3633" i="20"/>
  <c r="AN2279" i="20"/>
  <c r="AN2213" i="20"/>
  <c r="AN3526" i="20"/>
  <c r="AN591" i="20"/>
  <c r="AN2378" i="20"/>
  <c r="AN2248" i="20"/>
  <c r="AN628" i="20"/>
  <c r="AN605" i="20"/>
  <c r="AN2497" i="20"/>
  <c r="AN3859" i="20"/>
  <c r="AN74" i="20"/>
  <c r="AN503" i="20"/>
  <c r="AN2251" i="20"/>
  <c r="AN1966" i="20"/>
  <c r="AN578" i="20"/>
  <c r="AN2377" i="20"/>
  <c r="AN2249" i="20"/>
  <c r="AN1901" i="20"/>
  <c r="AN705" i="20"/>
  <c r="AN2394" i="20"/>
  <c r="AN2274" i="20"/>
  <c r="AN2007" i="20"/>
  <c r="AN3308" i="20"/>
  <c r="AN1018" i="20"/>
  <c r="AN1097" i="20"/>
  <c r="AN1254" i="20"/>
  <c r="AN1065" i="20"/>
  <c r="AN3577" i="20"/>
  <c r="AN3264" i="20"/>
  <c r="AN3679" i="20"/>
  <c r="AN3201" i="20"/>
  <c r="AN3542" i="20"/>
  <c r="AN3194" i="20"/>
  <c r="AN3195" i="20"/>
  <c r="AN3421" i="20"/>
  <c r="AN1781" i="20"/>
  <c r="AN2431" i="20"/>
  <c r="AN3747" i="20"/>
  <c r="AN3702" i="20"/>
  <c r="AN2351" i="20"/>
  <c r="AN3870" i="20"/>
  <c r="AN3541" i="20"/>
  <c r="AN3192" i="20"/>
  <c r="AN975" i="20"/>
  <c r="AN2129" i="20"/>
  <c r="AN2460" i="20"/>
  <c r="AN1939" i="20"/>
  <c r="AN2412" i="20"/>
  <c r="AN2420" i="20"/>
  <c r="AN670" i="20"/>
  <c r="AN2282" i="20"/>
  <c r="AN2215" i="20"/>
  <c r="AN1957" i="20"/>
  <c r="AN2104" i="20"/>
  <c r="AN2360" i="20"/>
  <c r="AN3466" i="20"/>
  <c r="AN602" i="20"/>
  <c r="AN1992" i="20"/>
  <c r="AN3899" i="20"/>
  <c r="AN2441" i="20"/>
  <c r="AN597" i="20"/>
  <c r="AN1236" i="20"/>
  <c r="AN679" i="20"/>
  <c r="AN1419" i="20"/>
  <c r="AN2313" i="20"/>
  <c r="AN2185" i="20"/>
  <c r="AN3345" i="20"/>
  <c r="AN3226" i="20"/>
  <c r="AN3501" i="20"/>
  <c r="AN3503" i="20"/>
  <c r="AN1764" i="20"/>
  <c r="AN3311" i="20"/>
  <c r="AN3399" i="20"/>
  <c r="AN3773" i="20"/>
  <c r="AN3197" i="20"/>
  <c r="AN3514" i="20"/>
  <c r="AN3449" i="20"/>
  <c r="AN3743" i="20"/>
  <c r="AN3329" i="20"/>
  <c r="AN3618" i="20"/>
  <c r="AN3414" i="20"/>
  <c r="AN3678" i="20"/>
  <c r="AN3549" i="20"/>
  <c r="AN3208" i="20"/>
  <c r="AN3785" i="20"/>
  <c r="AN3657" i="20"/>
  <c r="AN3162" i="20"/>
  <c r="AN3490" i="20"/>
  <c r="AN3770" i="20"/>
  <c r="AN3625" i="20"/>
  <c r="AN1035" i="20"/>
  <c r="AN55" i="20"/>
  <c r="AN2410" i="20"/>
  <c r="AN40" i="20"/>
  <c r="AN1986" i="20"/>
  <c r="AN2270" i="20"/>
  <c r="AN1827" i="20"/>
  <c r="AN1777" i="20"/>
  <c r="AN3866" i="20"/>
  <c r="AN2096" i="20"/>
  <c r="AN586" i="20"/>
  <c r="AN3890" i="20"/>
  <c r="AN1409" i="20"/>
  <c r="AN1100" i="20"/>
  <c r="AN639" i="20"/>
  <c r="AN2199" i="20"/>
  <c r="AN1964" i="20"/>
  <c r="AN1888" i="20"/>
  <c r="AN99" i="20"/>
  <c r="AN3543" i="20"/>
  <c r="AN3217" i="20"/>
  <c r="AN3758" i="20"/>
  <c r="AN3768" i="20"/>
  <c r="AN1125" i="20"/>
  <c r="AN1912" i="20"/>
  <c r="AN580" i="20"/>
  <c r="AN1093" i="20"/>
  <c r="AN2100" i="20"/>
  <c r="AN3800" i="20"/>
  <c r="AN3551" i="20"/>
  <c r="AN3806" i="20"/>
  <c r="AN3645" i="20"/>
  <c r="AN3600" i="20"/>
  <c r="AN3386" i="20"/>
  <c r="AN3363" i="20"/>
  <c r="AN3729" i="20"/>
  <c r="AN3301" i="20"/>
  <c r="AN3604" i="20"/>
  <c r="AN3378" i="20"/>
  <c r="AN3658" i="20"/>
  <c r="AN3775" i="20"/>
  <c r="AN3647" i="20"/>
  <c r="AN3152" i="20"/>
  <c r="AN3478" i="20"/>
  <c r="AN3742" i="20"/>
  <c r="AN3613" i="20"/>
  <c r="AN3336" i="20"/>
  <c r="AN3685" i="20"/>
  <c r="AN3213" i="20"/>
  <c r="AN3562" i="20"/>
  <c r="AN3234" i="20"/>
  <c r="AN3267" i="20"/>
  <c r="AN3409" i="20"/>
  <c r="AN3477" i="20"/>
  <c r="AN3689" i="20"/>
  <c r="AN3221" i="20"/>
  <c r="AN3554" i="20"/>
  <c r="AN3218" i="20"/>
  <c r="AN3251" i="20"/>
  <c r="AN2095" i="20"/>
  <c r="AN59" i="20"/>
  <c r="AN2444" i="20"/>
  <c r="AN1805" i="20"/>
  <c r="AN1013" i="20"/>
  <c r="AN2458" i="20"/>
  <c r="AN2087" i="20"/>
  <c r="AN1072" i="20"/>
  <c r="AN112" i="20"/>
  <c r="AN3380" i="20"/>
  <c r="AN3623" i="20"/>
  <c r="AN2474" i="20"/>
  <c r="AN1036" i="20"/>
  <c r="AN2085" i="20"/>
  <c r="AN1819" i="20"/>
  <c r="AN2182" i="20"/>
  <c r="AN2333" i="20"/>
  <c r="AN3877" i="20"/>
  <c r="AN3765" i="20"/>
  <c r="AN2051" i="20"/>
  <c r="AN374" i="20"/>
  <c r="AN1278" i="20"/>
  <c r="AN2486" i="20"/>
  <c r="AN224" i="20"/>
  <c r="AN2424" i="20"/>
  <c r="AN604" i="20"/>
  <c r="AN1952" i="20"/>
  <c r="AN2225" i="20"/>
  <c r="AN1803" i="20"/>
  <c r="AN2092" i="20"/>
  <c r="AN1242" i="20"/>
  <c r="AN2108" i="20"/>
  <c r="AN2138" i="20"/>
  <c r="AN2069" i="20"/>
  <c r="AN2111" i="20"/>
  <c r="AN2067" i="20"/>
  <c r="AN1813" i="20"/>
  <c r="AN564" i="20"/>
  <c r="AN3772" i="20"/>
  <c r="AN3644" i="20"/>
  <c r="AN3145" i="20"/>
  <c r="AN3515" i="20"/>
  <c r="AN631" i="20"/>
  <c r="AN2376" i="20"/>
  <c r="AN3185" i="20"/>
  <c r="AN3405" i="20"/>
  <c r="AN2382" i="20"/>
  <c r="AN1936" i="20"/>
  <c r="AN2343" i="20"/>
  <c r="AN2363" i="20"/>
  <c r="AN2278" i="20"/>
  <c r="AN3907" i="20"/>
  <c r="AN1180" i="20"/>
  <c r="AN1112" i="20"/>
  <c r="AN1086" i="20"/>
  <c r="AN1402" i="20"/>
  <c r="AN1106" i="20"/>
  <c r="AN505" i="20"/>
  <c r="AN1096" i="20"/>
  <c r="AN500" i="20"/>
  <c r="AN671" i="20"/>
  <c r="AN499" i="20"/>
  <c r="AN1996" i="20"/>
  <c r="AN1920" i="20"/>
  <c r="AN2362" i="20"/>
  <c r="AN2250" i="20"/>
  <c r="AN1975" i="20"/>
  <c r="AN1944" i="20"/>
  <c r="AN77" i="20"/>
  <c r="AN967" i="20"/>
  <c r="AN204" i="20"/>
  <c r="AN3794" i="20"/>
  <c r="AN3711" i="20"/>
  <c r="AN3265" i="20"/>
  <c r="AN3586" i="20"/>
  <c r="AN3322" i="20"/>
  <c r="AN3323" i="20"/>
  <c r="AN3485" i="20"/>
  <c r="AN1400" i="20"/>
  <c r="AN3537" i="20"/>
  <c r="AN3184" i="20"/>
  <c r="AN3605" i="20"/>
  <c r="AN3320" i="20"/>
  <c r="AN3753" i="20"/>
  <c r="AN3349" i="20"/>
  <c r="AN3628" i="20"/>
  <c r="AN3426" i="20"/>
  <c r="AN3706" i="20"/>
  <c r="AN3561" i="20"/>
  <c r="AN2068" i="20"/>
  <c r="AN1286" i="20"/>
  <c r="AN2027" i="20"/>
  <c r="AN2448" i="20"/>
  <c r="AN2438" i="20"/>
  <c r="AN1954" i="20"/>
  <c r="AN2323" i="20"/>
  <c r="AN2415" i="20"/>
  <c r="AN220" i="20"/>
  <c r="AN187" i="20"/>
  <c r="AN566" i="20"/>
  <c r="AN2297" i="20"/>
  <c r="AN1052" i="20"/>
  <c r="AN2491" i="20"/>
  <c r="AN2031" i="20"/>
  <c r="AN370" i="20"/>
  <c r="AN2077" i="20"/>
  <c r="AN1057" i="20"/>
  <c r="AN1815" i="20"/>
  <c r="AN1134" i="20"/>
  <c r="AN3154" i="20"/>
  <c r="AN1029" i="20"/>
  <c r="AN1831" i="20"/>
  <c r="AN1703" i="20"/>
  <c r="AN1662" i="20"/>
  <c r="AN1826" i="20"/>
  <c r="AN2387" i="20"/>
  <c r="AN1929" i="20"/>
  <c r="AN579" i="20"/>
  <c r="AN2292" i="20"/>
  <c r="AN3862" i="20"/>
  <c r="AN3480" i="20"/>
  <c r="AN3384" i="20"/>
  <c r="AN3326" i="20"/>
  <c r="AN2247" i="20"/>
  <c r="AN2309" i="20"/>
  <c r="AN651" i="20"/>
  <c r="AN2212" i="20"/>
  <c r="AN2093" i="20"/>
  <c r="AN2145" i="20"/>
  <c r="AN75" i="20"/>
  <c r="AN1660" i="20"/>
  <c r="AN114" i="20"/>
  <c r="AN2462" i="20"/>
  <c r="AN1083" i="20"/>
  <c r="AN2043" i="20"/>
  <c r="AN1715" i="20"/>
  <c r="AN63" i="20"/>
  <c r="AN1791" i="20"/>
  <c r="AN958" i="20"/>
  <c r="AN2269" i="20"/>
  <c r="AN3708" i="20"/>
  <c r="AN3255" i="20"/>
  <c r="AN3579" i="20"/>
  <c r="AN2202" i="20"/>
  <c r="AN1157" i="20"/>
  <c r="AN1222" i="20"/>
  <c r="AN1110" i="20"/>
  <c r="AN2315" i="20"/>
  <c r="AN2187" i="20"/>
  <c r="AN1858" i="20"/>
  <c r="AN588" i="20"/>
  <c r="AN3909" i="20"/>
  <c r="AN3818" i="20"/>
  <c r="AN1135" i="20"/>
  <c r="AN1208" i="20"/>
  <c r="AN1144" i="20"/>
  <c r="AN1165" i="20"/>
  <c r="AN50" i="20"/>
  <c r="AN1133" i="20"/>
  <c r="AN966" i="20"/>
  <c r="AN1070" i="20"/>
  <c r="AN1158" i="20"/>
  <c r="AN1169" i="20"/>
  <c r="AN3247" i="20"/>
  <c r="AN1670" i="20"/>
  <c r="AN30" i="20"/>
  <c r="AN86" i="20"/>
  <c r="AN3822" i="20"/>
  <c r="AN3898" i="20"/>
  <c r="AN3701" i="20"/>
  <c r="AN3245" i="20"/>
  <c r="AN3576" i="20"/>
  <c r="AN3298" i="20"/>
  <c r="AN3331" i="20"/>
  <c r="AN1190" i="20"/>
  <c r="AN1122" i="20"/>
  <c r="AN1896" i="20"/>
  <c r="AN652" i="20"/>
  <c r="AN2008" i="20"/>
  <c r="AN2308" i="20"/>
  <c r="AN1050" i="20"/>
  <c r="AN1115" i="20"/>
  <c r="AN3655" i="20"/>
  <c r="AN3558" i="20"/>
  <c r="AN3629" i="20"/>
  <c r="AN3157" i="20"/>
  <c r="AN3893" i="20"/>
  <c r="AN3937" i="20"/>
  <c r="AN15" i="20"/>
  <c r="AN1928" i="20"/>
  <c r="AN2347" i="20"/>
  <c r="AN2219" i="20"/>
  <c r="AN1922" i="20"/>
  <c r="AN611" i="20"/>
  <c r="AN2372" i="20"/>
  <c r="AN1965" i="20"/>
  <c r="AN1153" i="20"/>
  <c r="AN1152" i="20"/>
  <c r="AN1111" i="20"/>
  <c r="AN1304" i="20"/>
  <c r="AN1288" i="20"/>
  <c r="AN1256" i="20"/>
  <c r="AN620" i="20"/>
  <c r="AN3047" i="20"/>
  <c r="AN2379" i="20"/>
  <c r="AN1862" i="20"/>
  <c r="AN2180" i="20"/>
  <c r="AN1151" i="20"/>
  <c r="AN1182" i="20"/>
  <c r="AN3720" i="20"/>
  <c r="AN3407" i="20"/>
  <c r="AN2097" i="20"/>
  <c r="AN2447" i="20"/>
  <c r="AN3556" i="20"/>
  <c r="AN3428" i="20"/>
  <c r="AN3206" i="20"/>
  <c r="AN3516" i="20"/>
  <c r="AN3388" i="20"/>
  <c r="AN3325" i="20"/>
  <c r="AN3489" i="20"/>
  <c r="AN1664" i="20"/>
  <c r="AN1314" i="20"/>
  <c r="AN2411" i="20"/>
  <c r="AN2283" i="20"/>
  <c r="AN1998" i="20"/>
  <c r="AN2384" i="20"/>
  <c r="AN667" i="20"/>
  <c r="AN2244" i="20"/>
  <c r="AN3212" i="20"/>
  <c r="AN2055" i="20"/>
  <c r="AN8" i="20"/>
  <c r="AN19" i="20"/>
  <c r="AN47" i="20"/>
  <c r="AN674" i="20"/>
  <c r="AN3169" i="20"/>
  <c r="AN3389" i="20"/>
  <c r="AN1947" i="20"/>
  <c r="AN104" i="20"/>
  <c r="AN1028" i="20"/>
  <c r="AN1044" i="20"/>
  <c r="AN2044" i="20"/>
  <c r="AN2262" i="20"/>
  <c r="AN1974" i="20"/>
  <c r="AN3544" i="20"/>
  <c r="AN3198" i="20"/>
  <c r="AN2312" i="20"/>
  <c r="AN3597" i="20"/>
  <c r="AN2021" i="20"/>
  <c r="AN1056" i="20"/>
  <c r="AN24" i="20"/>
  <c r="AN1898" i="20"/>
  <c r="AN596" i="20"/>
  <c r="AN1984" i="20"/>
  <c r="AN587" i="20"/>
  <c r="AN2296" i="20"/>
  <c r="AN2153" i="20"/>
  <c r="AN1860" i="20"/>
  <c r="AN673" i="20"/>
  <c r="AN965" i="20"/>
  <c r="AN1765" i="20"/>
  <c r="AN2207" i="20"/>
  <c r="AN2419" i="20"/>
  <c r="AN1993" i="20"/>
  <c r="AN2257" i="20"/>
  <c r="AN106" i="20"/>
  <c r="AN1430" i="20"/>
  <c r="AN3769" i="20"/>
  <c r="AN2166" i="20"/>
  <c r="AN2364" i="20"/>
  <c r="AN2169" i="20"/>
  <c r="AN3925" i="20"/>
  <c r="AN2373" i="20"/>
  <c r="AN1893" i="20"/>
  <c r="AN1048" i="20"/>
  <c r="AN1845" i="20"/>
  <c r="AN2466" i="20"/>
  <c r="AN3462" i="20"/>
  <c r="AN964" i="20"/>
  <c r="AN199" i="20"/>
  <c r="AN2155" i="20"/>
  <c r="AN2300" i="20"/>
  <c r="AN2220" i="20"/>
  <c r="AN496" i="20"/>
  <c r="AN723" i="20"/>
  <c r="AN108" i="20"/>
  <c r="AN732" i="20"/>
  <c r="AN2336" i="20"/>
  <c r="AN3512" i="20"/>
  <c r="AN1102" i="20"/>
  <c r="AN2375" i="20"/>
  <c r="AN1905" i="20"/>
  <c r="AN3144" i="20"/>
  <c r="AN3304" i="20"/>
  <c r="AN1747" i="20"/>
  <c r="AN2059" i="20"/>
  <c r="AN1653" i="20"/>
  <c r="AN1797" i="20"/>
  <c r="AN193" i="20"/>
  <c r="AN2232" i="20"/>
  <c r="AN2006" i="20"/>
  <c r="AN2356" i="20"/>
  <c r="AN3901" i="20"/>
  <c r="AN610" i="20"/>
  <c r="AN3146" i="20"/>
  <c r="AN1852" i="20"/>
  <c r="AN2405" i="20"/>
  <c r="AN1108" i="20"/>
  <c r="AN1179" i="20"/>
  <c r="AN206" i="20"/>
  <c r="AN1197" i="20"/>
  <c r="AN1232" i="20"/>
  <c r="AN1220" i="20"/>
  <c r="AN1193" i="20"/>
  <c r="AN1026" i="20"/>
  <c r="AN1123" i="20"/>
  <c r="AN1136" i="20"/>
  <c r="AN1062" i="20"/>
  <c r="AN1150" i="20"/>
  <c r="AN1194" i="20"/>
  <c r="AN1284" i="20"/>
  <c r="AN1244" i="20"/>
  <c r="AN1199" i="20"/>
  <c r="AN1416" i="20"/>
  <c r="AN1119" i="20"/>
  <c r="AN1422" i="20"/>
  <c r="AN1188" i="20"/>
  <c r="AN1113" i="20"/>
  <c r="AN1126" i="20"/>
  <c r="AN502" i="20"/>
  <c r="AN710" i="20"/>
  <c r="AN577" i="20"/>
  <c r="AN653" i="20"/>
  <c r="AN735" i="20"/>
  <c r="AN102" i="20"/>
  <c r="AN2327" i="20"/>
  <c r="AN1882" i="20"/>
  <c r="AN2216" i="20"/>
  <c r="AN1873" i="20"/>
  <c r="AN2330" i="20"/>
  <c r="AN2218" i="20"/>
  <c r="AN1943" i="20"/>
  <c r="AN1219" i="20"/>
  <c r="AN1406" i="20"/>
  <c r="AN1164" i="20"/>
  <c r="AN1872" i="20"/>
  <c r="AN594" i="20"/>
  <c r="AN1101" i="20"/>
  <c r="AN3783" i="20"/>
  <c r="AN3160" i="20"/>
  <c r="AN3694" i="20"/>
  <c r="AN3437" i="20"/>
  <c r="AN1691" i="20"/>
  <c r="AN1068" i="20"/>
  <c r="AN2484" i="20"/>
  <c r="AN1828" i="20"/>
  <c r="AN71" i="20"/>
  <c r="AN3396" i="20"/>
  <c r="AN3803" i="20"/>
  <c r="AN3854" i="20"/>
  <c r="AN3484" i="20"/>
  <c r="AN3334" i="20"/>
  <c r="AN216" i="20"/>
  <c r="AN3150" i="20"/>
  <c r="AN3344" i="20"/>
  <c r="AN3781" i="20"/>
  <c r="AN3653" i="20"/>
  <c r="AN3158" i="20"/>
  <c r="AN3498" i="20"/>
  <c r="AN3778" i="20"/>
  <c r="AN3151" i="20"/>
  <c r="AN3601" i="20"/>
  <c r="AN3312" i="20"/>
  <c r="AN3413" i="20"/>
  <c r="AN3721" i="20"/>
  <c r="AN3285" i="20"/>
  <c r="AN3596" i="20"/>
  <c r="AN3346" i="20"/>
  <c r="AN3642" i="20"/>
  <c r="AN2061" i="20"/>
  <c r="AN196" i="20"/>
  <c r="AN1061" i="20"/>
  <c r="AN1667" i="20"/>
  <c r="AN1769" i="20"/>
  <c r="AN3508" i="20"/>
  <c r="AN3510" i="20"/>
  <c r="AN3894" i="20"/>
  <c r="AN1850" i="20"/>
  <c r="AN2245" i="20"/>
  <c r="AN2331" i="20"/>
  <c r="AN3423" i="20"/>
  <c r="AN1856" i="20"/>
  <c r="AN1914" i="20"/>
  <c r="AN1849" i="20"/>
  <c r="AN662" i="20"/>
  <c r="AN1907" i="20"/>
  <c r="AN2157" i="20"/>
  <c r="AN2089" i="20"/>
  <c r="AN1003" i="20"/>
  <c r="AN2052" i="20"/>
  <c r="AN988" i="20"/>
  <c r="AN1793" i="20"/>
  <c r="AN3752" i="20"/>
  <c r="AN2205" i="20"/>
  <c r="AN3649" i="20"/>
  <c r="AN3481" i="20"/>
  <c r="AN2272" i="20"/>
  <c r="AN2321" i="20"/>
  <c r="AN3814" i="20"/>
  <c r="AN3640" i="20"/>
  <c r="AN2072" i="20"/>
  <c r="AN2107" i="20"/>
  <c r="AN2083" i="20"/>
  <c r="AN2319" i="20"/>
  <c r="AN2365" i="20"/>
  <c r="AN1909" i="20"/>
  <c r="AN245" i="20"/>
  <c r="AN1868" i="20"/>
  <c r="AN2301" i="20"/>
  <c r="AN1874" i="20"/>
  <c r="AN1768" i="20"/>
  <c r="AN3777" i="20"/>
  <c r="AN3754" i="20"/>
  <c r="AN736" i="20"/>
  <c r="AN3373" i="20"/>
  <c r="AN195" i="20"/>
  <c r="AN1816" i="20"/>
  <c r="AN2071" i="20"/>
  <c r="AN1942" i="20"/>
  <c r="AN2358" i="20"/>
  <c r="AN2174" i="20"/>
  <c r="AN2329" i="20"/>
  <c r="AN627" i="20"/>
  <c r="AN1904" i="20"/>
  <c r="AN2346" i="20"/>
  <c r="AN2040" i="20"/>
  <c r="AN1731" i="20"/>
  <c r="AN1809" i="20"/>
  <c r="AN46" i="20"/>
  <c r="AN1053" i="20"/>
  <c r="AN2400" i="20"/>
  <c r="AN2385" i="20"/>
  <c r="AN1917" i="20"/>
  <c r="AN3458" i="20"/>
  <c r="AN690" i="20"/>
  <c r="AN2276" i="20"/>
  <c r="AN644" i="20"/>
  <c r="AN1391" i="20"/>
  <c r="AN2404" i="20"/>
  <c r="AN3867" i="20"/>
  <c r="AN982" i="20"/>
  <c r="AN1146" i="20"/>
  <c r="AN704" i="20"/>
  <c r="AN1407" i="20"/>
  <c r="AN695" i="20"/>
  <c r="AN2391" i="20"/>
  <c r="AN2263" i="20"/>
  <c r="AN1978" i="20"/>
  <c r="AN2344" i="20"/>
  <c r="AN2320" i="20"/>
  <c r="AN2256" i="20"/>
  <c r="AN2192" i="20"/>
  <c r="AN1945" i="20"/>
  <c r="AN1881" i="20"/>
  <c r="AN582" i="20"/>
  <c r="AN724" i="20"/>
  <c r="AN575" i="20"/>
  <c r="AN97" i="20"/>
  <c r="AN676" i="20"/>
  <c r="AN686" i="20"/>
  <c r="AN716" i="20"/>
  <c r="AN687" i="20"/>
  <c r="AN3672" i="20"/>
  <c r="AN1022" i="20"/>
  <c r="AN1186" i="20"/>
  <c r="AN1822" i="20"/>
  <c r="AN1196" i="20"/>
  <c r="AN190" i="20"/>
  <c r="AN617" i="20"/>
  <c r="AN2028" i="20"/>
  <c r="AN3548" i="20"/>
  <c r="AN3420" i="20"/>
  <c r="AN3222" i="20"/>
  <c r="AN1226" i="20"/>
  <c r="AN1005" i="20"/>
  <c r="AN1657" i="20"/>
  <c r="AN2084" i="20"/>
  <c r="AN1773" i="20"/>
  <c r="AN67" i="20"/>
  <c r="AN83" i="20"/>
  <c r="AN3902" i="20"/>
  <c r="AN2239" i="20"/>
  <c r="AN3663" i="20"/>
  <c r="AN3147" i="20"/>
  <c r="AN2286" i="20"/>
  <c r="AN1890" i="20"/>
  <c r="AN726" i="20"/>
  <c r="AN1042" i="20"/>
  <c r="AN1184" i="20"/>
  <c r="AN2436" i="20"/>
  <c r="AN703" i="20"/>
  <c r="AN590" i="20"/>
  <c r="AN2449" i="20"/>
  <c r="AN1200" i="20"/>
  <c r="AN722" i="20"/>
  <c r="AN1213" i="20"/>
  <c r="AN2434" i="20"/>
  <c r="AN1198" i="20"/>
  <c r="AN1203" i="20"/>
  <c r="AN730" i="20"/>
  <c r="AN2406" i="20"/>
  <c r="AN2310" i="20"/>
  <c r="AN2222" i="20"/>
  <c r="AN2003" i="20"/>
  <c r="AN1915" i="20"/>
  <c r="AN711" i="20"/>
  <c r="AN2423" i="20"/>
  <c r="AN2295" i="20"/>
  <c r="AN2167" i="20"/>
  <c r="AN2408" i="20"/>
  <c r="AN2001" i="20"/>
  <c r="AN689" i="20"/>
  <c r="AN3360" i="20"/>
  <c r="AN3232" i="20"/>
  <c r="AN3687" i="20"/>
  <c r="AN3494" i="20"/>
  <c r="AN3565" i="20"/>
  <c r="AN3599" i="20"/>
  <c r="AN194" i="20"/>
  <c r="AN1206" i="20"/>
  <c r="AN994" i="20"/>
  <c r="AN1412" i="20"/>
  <c r="AN1174" i="20"/>
  <c r="AN367" i="20"/>
  <c r="AN1138" i="20"/>
  <c r="AN1014" i="20"/>
  <c r="AN685" i="20"/>
  <c r="AN3719" i="20"/>
  <c r="AN3594" i="20"/>
  <c r="AN3227" i="20"/>
  <c r="AN3240" i="20"/>
  <c r="AN2154" i="20"/>
  <c r="AN2047" i="20"/>
  <c r="AN45" i="20"/>
  <c r="AN3452" i="20"/>
  <c r="AN3286" i="20"/>
  <c r="AN3757" i="20"/>
  <c r="AN3874" i="20"/>
  <c r="AN971" i="20"/>
  <c r="AN25" i="20"/>
  <c r="AN1799" i="20"/>
  <c r="AN2039" i="20"/>
  <c r="AN2017" i="20"/>
  <c r="AN2033" i="20"/>
  <c r="AN2452" i="20"/>
  <c r="AN2109" i="20"/>
  <c r="AN2399" i="20"/>
  <c r="AN1889" i="20"/>
  <c r="AN3791" i="20"/>
  <c r="AN3774" i="20"/>
  <c r="AN669" i="20"/>
  <c r="AN1960" i="20"/>
  <c r="AN2203" i="20"/>
  <c r="AN2214" i="20"/>
  <c r="AN708" i="20"/>
  <c r="AN14" i="20"/>
  <c r="AN41" i="20"/>
  <c r="AN2121" i="20"/>
  <c r="AN3511" i="20"/>
  <c r="AN1886" i="20"/>
  <c r="AN1820" i="20"/>
  <c r="AN2495" i="20"/>
  <c r="AN2073" i="20"/>
  <c r="AN203" i="20"/>
  <c r="AN2450" i="20"/>
  <c r="AN1674" i="20"/>
  <c r="AN2237" i="20"/>
  <c r="AN2259" i="20"/>
  <c r="AN2353" i="20"/>
  <c r="AN1853" i="20"/>
  <c r="AN3648" i="20"/>
  <c r="AN622" i="20"/>
  <c r="AN3436" i="20"/>
  <c r="AN3813" i="20"/>
  <c r="AN3926" i="20"/>
  <c r="AN2172" i="20"/>
  <c r="AN2395" i="20"/>
  <c r="AN1913" i="20"/>
  <c r="AN1894" i="20"/>
  <c r="AN2334" i="20"/>
  <c r="AN100" i="20"/>
  <c r="AN2065" i="20"/>
  <c r="AN1646" i="20"/>
  <c r="AN1787" i="20"/>
  <c r="AN56" i="20"/>
  <c r="AN1039" i="20"/>
  <c r="AN1752" i="20"/>
  <c r="AN2063" i="20"/>
  <c r="AN1054" i="20"/>
  <c r="AN1843" i="20"/>
  <c r="AN1973" i="20"/>
  <c r="AN2291" i="20"/>
  <c r="AN1972" i="20"/>
  <c r="AN2422" i="20"/>
  <c r="AN3834" i="20"/>
  <c r="AN3779" i="20"/>
  <c r="AN3651" i="20"/>
  <c r="AN3156" i="20"/>
  <c r="AN3486" i="20"/>
  <c r="AN3766" i="20"/>
  <c r="AN2341" i="20"/>
  <c r="AN3641" i="20"/>
  <c r="AN3738" i="20"/>
  <c r="AN3790" i="20"/>
  <c r="AN2233" i="20"/>
  <c r="AN105" i="20"/>
  <c r="AN1991" i="20"/>
  <c r="AN2425" i="20"/>
  <c r="AN728" i="20"/>
  <c r="AN3914" i="20"/>
  <c r="AN1066" i="20"/>
  <c r="AN962" i="20"/>
  <c r="AN1308" i="20"/>
  <c r="AN1264" i="20"/>
  <c r="AN1034" i="20"/>
  <c r="AN1211" i="20"/>
  <c r="AN1082" i="20"/>
  <c r="AN1221" i="20"/>
  <c r="AN1163" i="20"/>
  <c r="AN1185" i="20"/>
  <c r="AN593" i="20"/>
  <c r="AN1390" i="20"/>
  <c r="AN3524" i="20"/>
  <c r="AN1431" i="20"/>
  <c r="AN1683" i="20"/>
  <c r="AN2483" i="20"/>
  <c r="AN2454" i="20"/>
  <c r="AN2162" i="20"/>
  <c r="AN3691" i="20"/>
  <c r="AN3225" i="20"/>
  <c r="AN3566" i="20"/>
  <c r="AN3242" i="20"/>
  <c r="AN3275" i="20"/>
  <c r="AN3429" i="20"/>
  <c r="AN3745" i="20"/>
  <c r="AN3333" i="20"/>
  <c r="AN3620" i="20"/>
  <c r="AN3410" i="20"/>
  <c r="AN3690" i="20"/>
  <c r="AN3417" i="20"/>
  <c r="AN3712" i="20"/>
  <c r="AN3295" i="20"/>
  <c r="AN3631" i="20"/>
  <c r="AN3535" i="20"/>
  <c r="AN3415" i="20"/>
  <c r="AN3180" i="20"/>
  <c r="AN3608" i="20"/>
  <c r="AN2184" i="20"/>
  <c r="AL3823" i="20"/>
  <c r="AL3839" i="20"/>
  <c r="AN1038" i="20"/>
  <c r="AN1121" i="20"/>
  <c r="AN1148" i="20"/>
  <c r="AN1216" i="20"/>
  <c r="AN1228" i="20"/>
  <c r="AN1404" i="20"/>
  <c r="AN1926" i="20"/>
  <c r="AN734" i="20"/>
  <c r="AN718" i="20"/>
  <c r="AN3281" i="20"/>
  <c r="AN3354" i="20"/>
  <c r="AN3368" i="20"/>
  <c r="AN3343" i="20"/>
  <c r="AN3050" i="20"/>
  <c r="AN1195" i="20"/>
  <c r="AN1172" i="20"/>
  <c r="AN1155" i="20"/>
  <c r="AN2443" i="20"/>
  <c r="AN2208" i="20"/>
  <c r="AN2417" i="20"/>
  <c r="AN1981" i="20"/>
  <c r="AN3366" i="20"/>
  <c r="AN3048" i="20"/>
  <c r="AN655" i="20"/>
  <c r="AN3309" i="20"/>
  <c r="AN3441" i="20"/>
  <c r="AN3176" i="20"/>
  <c r="AL3919" i="20"/>
  <c r="AN1848" i="20"/>
  <c r="AN1141" i="20"/>
  <c r="AN1191" i="20"/>
  <c r="AN29" i="20"/>
  <c r="AN369" i="20"/>
  <c r="AN1046" i="20"/>
  <c r="AN1834" i="20"/>
  <c r="AN1140" i="20"/>
  <c r="AN1161" i="20"/>
  <c r="AN1260" i="20"/>
  <c r="AN607" i="20"/>
  <c r="AN2165" i="20"/>
  <c r="AN1800" i="20"/>
  <c r="AN3460" i="20"/>
  <c r="AN3270" i="20"/>
  <c r="AN3793" i="20"/>
  <c r="AN3665" i="20"/>
  <c r="AN3173" i="20"/>
  <c r="AN3506" i="20"/>
  <c r="AN3786" i="20"/>
  <c r="AN3159" i="20"/>
  <c r="AN3693" i="20"/>
  <c r="AN3617" i="20"/>
  <c r="AN3717" i="20"/>
  <c r="AN3277" i="20"/>
  <c r="AN3592" i="20"/>
  <c r="AN3362" i="20"/>
  <c r="AN3650" i="20"/>
  <c r="AN1811" i="20"/>
  <c r="AN65" i="20"/>
  <c r="AN1808" i="20"/>
  <c r="AN3500" i="20"/>
  <c r="AN3733" i="20"/>
  <c r="AN3682" i="20"/>
  <c r="AN3662" i="20"/>
  <c r="AL243" i="20"/>
  <c r="AL3887" i="20"/>
  <c r="AL3807" i="20"/>
  <c r="AL3903" i="20"/>
  <c r="AN111" i="20"/>
  <c r="AN1268" i="20"/>
  <c r="AN1176" i="20"/>
  <c r="AN365" i="20"/>
  <c r="AN1159" i="20"/>
  <c r="AN1120" i="20"/>
  <c r="AN1252" i="20"/>
  <c r="AN1128" i="20"/>
  <c r="AN2414" i="20"/>
  <c r="AN2318" i="20"/>
  <c r="AN2230" i="20"/>
  <c r="AN1987" i="20"/>
  <c r="AN1891" i="20"/>
  <c r="AN1916" i="20"/>
  <c r="AN1844" i="20"/>
  <c r="AN660" i="20"/>
  <c r="AN571" i="20"/>
  <c r="AN572" i="20"/>
  <c r="AN2421" i="20"/>
  <c r="AN2389" i="20"/>
  <c r="AN2357" i="20"/>
  <c r="AN2325" i="20"/>
  <c r="AN2293" i="20"/>
  <c r="AN2261" i="20"/>
  <c r="AN2229" i="20"/>
  <c r="AN2197" i="20"/>
  <c r="AN1976" i="20"/>
  <c r="AN1934" i="20"/>
  <c r="AN1870" i="20"/>
  <c r="AN2396" i="20"/>
  <c r="AN2332" i="20"/>
  <c r="AN2268" i="20"/>
  <c r="AN2204" i="20"/>
  <c r="AN1989" i="20"/>
  <c r="AN1925" i="20"/>
  <c r="AN1861" i="20"/>
  <c r="AN694" i="20"/>
  <c r="AN650" i="20"/>
  <c r="AN3751" i="20"/>
  <c r="AN3626" i="20"/>
  <c r="AN3355" i="20"/>
  <c r="AN3455" i="20"/>
  <c r="AN1137" i="20"/>
  <c r="AN1209" i="20"/>
  <c r="AN1202" i="20"/>
  <c r="AN1217" i="20"/>
  <c r="AN1300" i="20"/>
  <c r="AN1103" i="20"/>
  <c r="AN1423" i="20"/>
  <c r="AN3497" i="20"/>
  <c r="AN1757" i="20"/>
  <c r="AN109" i="20"/>
  <c r="AN2494" i="20"/>
  <c r="AN2075" i="20"/>
  <c r="AN3492" i="20"/>
  <c r="AN3350" i="20"/>
  <c r="AN3697" i="20"/>
  <c r="AN3237" i="20"/>
  <c r="AN3572" i="20"/>
  <c r="AN3250" i="20"/>
  <c r="AN3283" i="20"/>
  <c r="AN3299" i="20"/>
  <c r="AN3749" i="20"/>
  <c r="AN3341" i="20"/>
  <c r="AN3624" i="20"/>
  <c r="AN3434" i="20"/>
  <c r="AN3714" i="20"/>
  <c r="AN992" i="20"/>
  <c r="AN1761" i="20"/>
  <c r="AN1294" i="20"/>
  <c r="AN2117" i="20"/>
  <c r="AN1025" i="20"/>
  <c r="AN985" i="20"/>
  <c r="AN1041" i="20"/>
  <c r="AN1290" i="20"/>
  <c r="AN972" i="20"/>
  <c r="AN1687" i="20"/>
  <c r="AN2471" i="20"/>
  <c r="AN2133" i="20"/>
  <c r="AN376" i="20"/>
  <c r="AN1418" i="20"/>
  <c r="AN712" i="20"/>
  <c r="AN707" i="20"/>
  <c r="AN2173" i="20"/>
  <c r="AN682" i="20"/>
  <c r="AN2195" i="20"/>
  <c r="AN642" i="20"/>
  <c r="AN2004" i="20"/>
  <c r="AN3402" i="20"/>
  <c r="AN3735" i="20"/>
  <c r="AL3871" i="20"/>
  <c r="AL3935" i="20"/>
  <c r="AL231" i="20"/>
  <c r="AL3855" i="20"/>
  <c r="AN2311" i="20"/>
  <c r="AN3850" i="20"/>
  <c r="AN1230" i="20"/>
  <c r="AN201" i="20"/>
  <c r="AN1665" i="20"/>
  <c r="AN1672" i="20"/>
  <c r="AN39" i="20"/>
  <c r="AN3695" i="20"/>
  <c r="AN3233" i="20"/>
  <c r="AN3570" i="20"/>
  <c r="AN3258" i="20"/>
  <c r="AN3259" i="20"/>
  <c r="AN3453" i="20"/>
  <c r="AN706" i="20"/>
  <c r="AN1995" i="20"/>
  <c r="AN3825" i="20"/>
  <c r="AN3788" i="20"/>
  <c r="AN3756" i="20"/>
  <c r="AN3724" i="20"/>
  <c r="AN3692" i="20"/>
  <c r="AN3660" i="20"/>
  <c r="AN3351" i="20"/>
  <c r="AN3287" i="20"/>
  <c r="AN3223" i="20"/>
  <c r="AN3161" i="20"/>
  <c r="AN3627" i="20"/>
  <c r="AN3595" i="20"/>
  <c r="AN3563" i="20"/>
  <c r="AN3531" i="20"/>
  <c r="AN3499" i="20"/>
  <c r="AN3467" i="20"/>
  <c r="AN3435" i="20"/>
  <c r="AN3403" i="20"/>
  <c r="AN3364" i="20"/>
  <c r="AN3300" i="20"/>
  <c r="AN3236" i="20"/>
  <c r="AN3172" i="20"/>
  <c r="AN90" i="20"/>
  <c r="AN73" i="20"/>
  <c r="AN27" i="20"/>
  <c r="AN2099" i="20"/>
  <c r="AN2120" i="20"/>
  <c r="AN1780" i="20"/>
  <c r="AN2020" i="20"/>
  <c r="AN2081" i="20"/>
  <c r="AN2025" i="20"/>
  <c r="AN2080" i="20"/>
  <c r="AN1699" i="20"/>
  <c r="AN3869" i="20"/>
  <c r="AN2168" i="20"/>
  <c r="AN2284" i="20"/>
  <c r="AN3886" i="20"/>
  <c r="AN3725" i="20"/>
  <c r="AN3171" i="20"/>
  <c r="AN1932" i="20"/>
  <c r="AN2374" i="20"/>
  <c r="AN2428" i="20"/>
  <c r="AN2201" i="20"/>
  <c r="AN2234" i="20"/>
  <c r="AN1880" i="20"/>
  <c r="AN1919" i="20"/>
  <c r="AN1839" i="20"/>
  <c r="AN2478" i="20"/>
  <c r="AN192" i="20"/>
  <c r="AN1794" i="20"/>
  <c r="AN3929" i="20"/>
  <c r="AN2238" i="20"/>
  <c r="AN740" i="20"/>
  <c r="AN1994" i="20"/>
  <c r="AN1902" i="20"/>
  <c r="AN2427" i="20"/>
  <c r="AN1977" i="20"/>
  <c r="AN2361" i="20"/>
  <c r="AN1869" i="20"/>
  <c r="AN1840" i="20"/>
  <c r="AN2258" i="20"/>
  <c r="AN504" i="20"/>
  <c r="AN1940" i="20"/>
  <c r="AN1804" i="20"/>
  <c r="AN2439" i="20"/>
  <c r="AN1775" i="20"/>
  <c r="AN2115" i="20"/>
  <c r="AN51" i="20"/>
  <c r="AN2036" i="20"/>
  <c r="AN1760" i="20"/>
  <c r="AN1823" i="20"/>
  <c r="AN61" i="20"/>
  <c r="AN1908" i="20"/>
  <c r="AN2355" i="20"/>
  <c r="AN1865" i="20"/>
  <c r="AN96" i="20"/>
  <c r="AN2228" i="20"/>
  <c r="AN233" i="20"/>
  <c r="AN2326" i="20"/>
  <c r="AN1012" i="20"/>
  <c r="AN1753" i="20"/>
  <c r="AN2124" i="20"/>
  <c r="AN960" i="20"/>
  <c r="AN1796" i="20"/>
  <c r="AN663" i="20"/>
  <c r="AN218" i="20"/>
  <c r="AN3917" i="20"/>
  <c r="AN636" i="20"/>
  <c r="AN2181" i="20"/>
  <c r="AL3831" i="20"/>
  <c r="AL3863" i="20"/>
  <c r="AL227" i="20"/>
  <c r="AL3911" i="20"/>
  <c r="AL3847" i="20"/>
  <c r="AN1801" i="20"/>
  <c r="AN60" i="20"/>
  <c r="AN81" i="20"/>
  <c r="AN980" i="20"/>
  <c r="AN1756" i="20"/>
  <c r="AN625" i="20"/>
  <c r="AN2163" i="20"/>
  <c r="AN1671" i="20"/>
  <c r="AN1772" i="20"/>
  <c r="AN1658" i="20"/>
  <c r="AN2041" i="20"/>
  <c r="AN53" i="20"/>
  <c r="AN1408" i="20"/>
  <c r="AN3451" i="20"/>
  <c r="AN3419" i="20"/>
  <c r="AN3387" i="20"/>
  <c r="AN3332" i="20"/>
  <c r="AN3268" i="20"/>
  <c r="AN3204" i="20"/>
  <c r="AN3846" i="20"/>
  <c r="AN702" i="20"/>
  <c r="AL239" i="20"/>
  <c r="AL3895" i="20"/>
  <c r="AN2190" i="20"/>
  <c r="AN3933" i="20"/>
  <c r="AN691" i="20"/>
  <c r="AN3922" i="20"/>
  <c r="AN94" i="20"/>
  <c r="AN3853" i="20"/>
  <c r="AN3830" i="20"/>
  <c r="AN3913" i="20"/>
  <c r="AN2183" i="20"/>
  <c r="AN585" i="20"/>
  <c r="AN3273" i="20"/>
  <c r="AN3338" i="20"/>
  <c r="AN3381" i="20"/>
  <c r="AN2277" i="20"/>
  <c r="AN3705" i="20"/>
  <c r="AN3282" i="20"/>
  <c r="AN3465" i="20"/>
  <c r="AN1950" i="20"/>
  <c r="AN1997" i="20"/>
  <c r="AN3463" i="20"/>
  <c r="AN2314" i="20"/>
  <c r="AN1306" i="20"/>
  <c r="AN1071" i="20"/>
  <c r="AN2029" i="20"/>
  <c r="AN1302" i="20"/>
  <c r="AN1650" i="20"/>
  <c r="AN1017" i="20"/>
  <c r="AN2105" i="20"/>
  <c r="AN1088" i="20"/>
  <c r="AN1250" i="20"/>
  <c r="AN1011" i="20"/>
  <c r="AN12" i="20"/>
  <c r="AN1824" i="20"/>
  <c r="AN79" i="20"/>
  <c r="AN1059" i="20"/>
  <c r="AN1055" i="20"/>
  <c r="AN2463" i="20"/>
  <c r="AN2060" i="20"/>
  <c r="AN1795" i="20"/>
  <c r="AN207" i="20"/>
  <c r="AN1248" i="20"/>
  <c r="AN714" i="20"/>
  <c r="AN3046" i="20"/>
  <c r="AN1938" i="20"/>
  <c r="AN2193" i="20"/>
  <c r="AN3231" i="20"/>
  <c r="AN3324" i="20"/>
  <c r="AN3878" i="20"/>
  <c r="AN3552" i="20"/>
  <c r="AN3520" i="20"/>
  <c r="AN3488" i="20"/>
  <c r="AN3456" i="20"/>
  <c r="AN3424" i="20"/>
  <c r="AN3392" i="20"/>
  <c r="AN3342" i="20"/>
  <c r="AN3278" i="20"/>
  <c r="AN3214" i="20"/>
  <c r="AN634" i="20"/>
  <c r="AN1007" i="20"/>
  <c r="AN2125" i="20"/>
  <c r="AN1739" i="20"/>
  <c r="AN1238" i="20"/>
  <c r="AN1812" i="20"/>
  <c r="AN2123" i="20"/>
  <c r="AN191" i="20"/>
  <c r="AN2130" i="20"/>
  <c r="AN2053" i="20"/>
  <c r="AN1679" i="20"/>
  <c r="AN1015" i="20"/>
  <c r="AN205" i="20"/>
  <c r="AN2057" i="20"/>
  <c r="AN2045" i="20"/>
  <c r="AN996" i="20"/>
  <c r="AN28" i="20"/>
  <c r="AN1817" i="20"/>
  <c r="AN1067" i="20"/>
  <c r="AN970" i="20"/>
  <c r="AN621" i="20"/>
  <c r="AN3444" i="20"/>
  <c r="AN3238" i="20"/>
  <c r="AN3741" i="20"/>
  <c r="AN3165" i="20"/>
  <c r="AN3482" i="20"/>
  <c r="AN3762" i="20"/>
  <c r="AN3755" i="20"/>
  <c r="AN3353" i="20"/>
  <c r="AN3630" i="20"/>
  <c r="AN3438" i="20"/>
  <c r="AN3718" i="20"/>
  <c r="AN3557" i="20"/>
  <c r="AN3224" i="20"/>
  <c r="AN717" i="20"/>
  <c r="AN701" i="20"/>
  <c r="AN3845" i="20"/>
  <c r="AN1959" i="20"/>
  <c r="AN1727" i="20"/>
  <c r="AN977" i="20"/>
  <c r="AN1673" i="20"/>
  <c r="AN1680" i="20"/>
  <c r="AN1001" i="20"/>
  <c r="AN64" i="20"/>
  <c r="AN2161" i="20"/>
  <c r="AN1789" i="20"/>
  <c r="AN2091" i="20"/>
  <c r="AN368" i="20"/>
  <c r="AN3838" i="20"/>
  <c r="AN733" i="20"/>
  <c r="AN1876" i="20"/>
  <c r="AN3728" i="20"/>
  <c r="AN3519" i="20"/>
  <c r="AN2011" i="20"/>
  <c r="AN3810" i="20"/>
  <c r="AN1428" i="20"/>
  <c r="AN3910" i="20"/>
  <c r="AN3536" i="20"/>
  <c r="AN3504" i="20"/>
  <c r="AN3472" i="20"/>
  <c r="AN3440" i="20"/>
  <c r="AN3408" i="20"/>
  <c r="AN3374" i="20"/>
  <c r="AN3310" i="20"/>
  <c r="AN3246" i="20"/>
  <c r="AN3182" i="20"/>
  <c r="AN2236" i="20"/>
  <c r="AN2299" i="20"/>
  <c r="AL70" i="20"/>
  <c r="AL3879" i="20"/>
  <c r="AL3815" i="20"/>
  <c r="AL3927" i="20"/>
  <c r="AN3819" i="20"/>
  <c r="AL1434" i="20"/>
  <c r="AL1458" i="20"/>
  <c r="AL1281" i="20"/>
  <c r="AL1259" i="20"/>
  <c r="AL1265" i="20"/>
  <c r="AL4003" i="20"/>
  <c r="AL947" i="20"/>
  <c r="AL378" i="20"/>
  <c r="AL2518" i="20"/>
  <c r="AL1580" i="20"/>
  <c r="AL1341" i="20"/>
  <c r="AL3051" i="20"/>
  <c r="AL1509" i="20"/>
  <c r="AL144" i="20"/>
  <c r="AL3098" i="20"/>
  <c r="AL2688" i="20"/>
  <c r="AL1388" i="20"/>
  <c r="AL1269" i="20"/>
  <c r="AL1317" i="20"/>
  <c r="AL1249" i="20"/>
  <c r="AL1459" i="20"/>
  <c r="AL1446" i="20"/>
  <c r="AL1485" i="20"/>
  <c r="AL3985" i="20"/>
  <c r="AL1455" i="20"/>
  <c r="AL4001" i="20"/>
  <c r="AL801" i="20"/>
  <c r="AL421" i="20"/>
  <c r="AL1235" i="20"/>
  <c r="AL1285" i="20"/>
  <c r="AL1229" i="20"/>
  <c r="AL1277" i="20"/>
  <c r="AL1283" i="20"/>
  <c r="AL3992" i="20"/>
  <c r="AL3997" i="20"/>
  <c r="AL1449" i="20"/>
  <c r="AL1487" i="20"/>
  <c r="AL1452" i="20"/>
  <c r="AL3996" i="20"/>
  <c r="AL443" i="20"/>
  <c r="AL812" i="20"/>
  <c r="AL419" i="20"/>
  <c r="AL897" i="20"/>
  <c r="AL3844" i="20"/>
  <c r="AL3820" i="20"/>
  <c r="AL1227" i="20"/>
  <c r="AL1301" i="20"/>
  <c r="AL1311" i="20"/>
  <c r="AL1303" i="20"/>
  <c r="AL1315" i="20"/>
  <c r="AL1441" i="20"/>
  <c r="AL1464" i="20"/>
  <c r="AL819" i="20"/>
  <c r="AL464" i="20"/>
  <c r="AL865" i="20"/>
  <c r="AL924" i="20"/>
  <c r="AL866" i="20"/>
  <c r="AL2646" i="20"/>
  <c r="AL1516" i="20"/>
  <c r="AL171" i="20"/>
  <c r="AL2785" i="20"/>
  <c r="AL2529" i="20"/>
  <c r="AL331" i="20"/>
  <c r="AL1573" i="20"/>
  <c r="AL1360" i="20"/>
  <c r="AL2816" i="20"/>
  <c r="AL2560" i="20"/>
  <c r="AL2992" i="20"/>
  <c r="AL3010" i="20"/>
  <c r="AL2916" i="20"/>
  <c r="AL2950" i="20"/>
  <c r="AL3908" i="20"/>
  <c r="AL900" i="20"/>
  <c r="AL3872" i="20"/>
  <c r="AL887" i="20"/>
  <c r="AL472" i="20"/>
  <c r="AL457" i="20"/>
  <c r="AL859" i="20"/>
  <c r="AL746" i="20"/>
  <c r="AL398" i="20"/>
  <c r="AL889" i="20"/>
  <c r="AL458" i="20"/>
  <c r="AL884" i="20"/>
  <c r="AL818" i="20"/>
  <c r="AL3840" i="20"/>
  <c r="AL944" i="20"/>
  <c r="AL895" i="20"/>
  <c r="AL743" i="20"/>
  <c r="AL777" i="20"/>
  <c r="AL869" i="20"/>
  <c r="AL755" i="20"/>
  <c r="AL3941" i="20"/>
  <c r="AL2619" i="20"/>
  <c r="AL3116" i="20"/>
  <c r="AL1353" i="20"/>
  <c r="AL546" i="20"/>
  <c r="AL2861" i="20"/>
  <c r="AL1555" i="20"/>
  <c r="AL2636" i="20"/>
  <c r="AL2871" i="20"/>
  <c r="AL2933" i="20"/>
  <c r="AL2750" i="20"/>
  <c r="AL1544" i="20"/>
  <c r="AL2793" i="20"/>
  <c r="AL2537" i="20"/>
  <c r="AL1601" i="20"/>
  <c r="AL1343" i="20"/>
  <c r="AL3106" i="20"/>
  <c r="AL2680" i="20"/>
  <c r="AL291" i="20"/>
  <c r="AL3030" i="20"/>
  <c r="AL3121" i="20"/>
  <c r="AL2803" i="20"/>
  <c r="AL2547" i="20"/>
  <c r="AL297" i="20"/>
  <c r="AL2939" i="20"/>
  <c r="AL3108" i="20"/>
  <c r="AL2682" i="20"/>
  <c r="AL1598" i="20"/>
  <c r="AL1366" i="20"/>
  <c r="AL3071" i="20"/>
  <c r="AL2677" i="20"/>
  <c r="AL1575" i="20"/>
  <c r="AL1364" i="20"/>
  <c r="AL2868" i="20"/>
  <c r="AL2612" i="20"/>
  <c r="AL2527" i="20"/>
  <c r="AL2929" i="20"/>
  <c r="AL2758" i="20"/>
  <c r="AL1330" i="20"/>
  <c r="AL3099" i="20"/>
  <c r="AL1501" i="20"/>
  <c r="AL2768" i="20"/>
  <c r="AL251" i="20"/>
  <c r="AL773" i="20"/>
  <c r="AL1477" i="20"/>
  <c r="AL1631" i="20"/>
  <c r="AL3824" i="20"/>
  <c r="AL3900" i="20"/>
  <c r="AL756" i="20"/>
  <c r="AL3864" i="20"/>
  <c r="AL452" i="20"/>
  <c r="AL1445" i="20"/>
  <c r="AL1442" i="20"/>
  <c r="AL440" i="20"/>
  <c r="AL409" i="20"/>
  <c r="AL495" i="20"/>
  <c r="AL3129" i="20"/>
  <c r="AL2859" i="20"/>
  <c r="AL2603" i="20"/>
  <c r="AL2967" i="20"/>
  <c r="AL2770" i="20"/>
  <c r="AL2514" i="20"/>
  <c r="AL1578" i="20"/>
  <c r="AL1342" i="20"/>
  <c r="AL293" i="20"/>
  <c r="AL2845" i="20"/>
  <c r="AL2589" i="20"/>
  <c r="AL1363" i="20"/>
  <c r="AL2748" i="20"/>
  <c r="AL3002" i="20"/>
  <c r="AL3105" i="20"/>
  <c r="AL2855" i="20"/>
  <c r="AL2599" i="20"/>
  <c r="AL2957" i="20"/>
  <c r="AL2798" i="20"/>
  <c r="AL2542" i="20"/>
  <c r="AL1536" i="20"/>
  <c r="AL2905" i="20"/>
  <c r="AL2649" i="20"/>
  <c r="AL1561" i="20"/>
  <c r="AL2856" i="20"/>
  <c r="AL2600" i="20"/>
  <c r="AL274" i="20"/>
  <c r="AL3101" i="20"/>
  <c r="AL2851" i="20"/>
  <c r="AL2595" i="20"/>
  <c r="AL2963" i="20"/>
  <c r="AL2730" i="20"/>
  <c r="AL1526" i="20"/>
  <c r="AL2789" i="20"/>
  <c r="AL2533" i="20"/>
  <c r="AL1326" i="20"/>
  <c r="AL1567" i="20"/>
  <c r="AL3054" i="20"/>
  <c r="AL2660" i="20"/>
  <c r="AN322" i="20"/>
  <c r="AL322" i="20"/>
  <c r="AL2924" i="20"/>
  <c r="AL2639" i="20"/>
  <c r="AL3025" i="20"/>
  <c r="AN3136" i="20"/>
  <c r="AL3136" i="20"/>
  <c r="AL2662" i="20"/>
  <c r="AL1357" i="20"/>
  <c r="AL3131" i="20"/>
  <c r="AL1313" i="20"/>
  <c r="AL3114" i="20"/>
  <c r="AL2914" i="20"/>
  <c r="AL767" i="20"/>
  <c r="AL763" i="20"/>
  <c r="AL1483" i="20"/>
  <c r="AL491" i="20"/>
  <c r="AL2863" i="20"/>
  <c r="AN2843" i="20"/>
  <c r="AL2843" i="20"/>
  <c r="AL2587" i="20"/>
  <c r="AL2959" i="20"/>
  <c r="AL2754" i="20"/>
  <c r="AN2498" i="20"/>
  <c r="AL2498" i="20"/>
  <c r="AL1602" i="20"/>
  <c r="AL3095" i="20"/>
  <c r="AL2701" i="20"/>
  <c r="AN1318" i="20"/>
  <c r="AL1318" i="20"/>
  <c r="AL1507" i="20"/>
  <c r="AL3950" i="20"/>
  <c r="AL2732" i="20"/>
  <c r="AL2903" i="20"/>
  <c r="AL2647" i="20"/>
  <c r="AL3948" i="20"/>
  <c r="AL2917" i="20"/>
  <c r="AL2782" i="20"/>
  <c r="AL2526" i="20"/>
  <c r="AL1496" i="20"/>
  <c r="AL2825" i="20"/>
  <c r="AL2569" i="20"/>
  <c r="AL1553" i="20"/>
  <c r="AL2840" i="20"/>
  <c r="AL2584" i="20"/>
  <c r="AL2930" i="20"/>
  <c r="AL268" i="20"/>
  <c r="AL2966" i="20"/>
  <c r="AL3945" i="20"/>
  <c r="AL2771" i="20"/>
  <c r="AL2515" i="20"/>
  <c r="AL1327" i="20"/>
  <c r="AL3019" i="20"/>
  <c r="AL3140" i="20"/>
  <c r="AL2778" i="20"/>
  <c r="AL2522" i="20"/>
  <c r="AL1582" i="20"/>
  <c r="AL2837" i="20"/>
  <c r="AL2581" i="20"/>
  <c r="AL1527" i="20"/>
  <c r="AL3958" i="20"/>
  <c r="AL2772" i="20"/>
  <c r="AL2516" i="20"/>
  <c r="AL270" i="20"/>
  <c r="AL319" i="20"/>
  <c r="AL1375" i="20"/>
  <c r="AL2559" i="20"/>
  <c r="AL1324" i="20"/>
  <c r="AL2985" i="20"/>
  <c r="AL3056" i="20"/>
  <c r="AL2566" i="20"/>
  <c r="AL1225" i="20"/>
  <c r="AL2513" i="20"/>
  <c r="AL2704" i="20"/>
  <c r="AL2918" i="20"/>
  <c r="AL1478" i="20"/>
  <c r="AL1491" i="20"/>
  <c r="AL381" i="20"/>
  <c r="AL405" i="20"/>
  <c r="AL3892" i="20"/>
  <c r="AL1453" i="20"/>
  <c r="AL1632" i="20"/>
  <c r="AL3852" i="20"/>
  <c r="AL471" i="20"/>
  <c r="AL1643" i="20"/>
  <c r="AL449" i="20"/>
  <c r="AL1626" i="20"/>
  <c r="AL68" i="20"/>
  <c r="AL2655" i="20"/>
  <c r="AL3953" i="20"/>
  <c r="AL2763" i="20"/>
  <c r="AL2507" i="20"/>
  <c r="AL2983" i="20"/>
  <c r="AL3068" i="20"/>
  <c r="AL2674" i="20"/>
  <c r="AL1498" i="20"/>
  <c r="AL2877" i="20"/>
  <c r="AL2621" i="20"/>
  <c r="AL1499" i="20"/>
  <c r="AN2908" i="20"/>
  <c r="AL2908" i="20"/>
  <c r="AL2652" i="20"/>
  <c r="AL280" i="20"/>
  <c r="AL2759" i="20"/>
  <c r="AN2503" i="20"/>
  <c r="AL2503" i="20"/>
  <c r="AL3037" i="20"/>
  <c r="AL3064" i="20"/>
  <c r="AL2702" i="20"/>
  <c r="AN1552" i="20"/>
  <c r="AL1552" i="20"/>
  <c r="AL3139" i="20"/>
  <c r="AL2745" i="20"/>
  <c r="AL1513" i="20"/>
  <c r="AN2888" i="20"/>
  <c r="AL2888" i="20"/>
  <c r="AL2632" i="20"/>
  <c r="AL2912" i="20"/>
  <c r="AL292" i="20"/>
  <c r="AN3113" i="20"/>
  <c r="AL3113" i="20"/>
  <c r="AL2883" i="20"/>
  <c r="AL2627" i="20"/>
  <c r="AL3043" i="20"/>
  <c r="AN2915" i="20"/>
  <c r="AL2915" i="20"/>
  <c r="AL2826" i="20"/>
  <c r="AL2570" i="20"/>
  <c r="AL1542" i="20"/>
  <c r="AN3087" i="20"/>
  <c r="AL3087" i="20"/>
  <c r="AL2693" i="20"/>
  <c r="AL1583" i="20"/>
  <c r="AL1380" i="20"/>
  <c r="AL3086" i="20"/>
  <c r="AL2692" i="20"/>
  <c r="AL2607" i="20"/>
  <c r="AL3041" i="20"/>
  <c r="AN2902" i="20"/>
  <c r="AL2902" i="20"/>
  <c r="AL2598" i="20"/>
  <c r="AL3067" i="20"/>
  <c r="AL2608" i="20"/>
  <c r="AN294" i="20"/>
  <c r="AL294" i="20"/>
  <c r="AL423" i="20"/>
  <c r="AL386" i="20"/>
  <c r="AL469" i="20"/>
  <c r="AL380" i="20"/>
  <c r="AL487" i="20"/>
  <c r="AL1621" i="20"/>
  <c r="AL3932" i="20"/>
  <c r="AL3816" i="20"/>
  <c r="AL1636" i="20"/>
  <c r="AL1635" i="20"/>
  <c r="AL751" i="20"/>
  <c r="AL779" i="20"/>
  <c r="AL259" i="20"/>
  <c r="AL390" i="20"/>
  <c r="AL762" i="20"/>
  <c r="AL389" i="20"/>
  <c r="AL764" i="20"/>
  <c r="AL1610" i="20"/>
  <c r="AL1245" i="20"/>
  <c r="AL1239" i="20"/>
  <c r="AL1462" i="20"/>
  <c r="AL1484" i="20"/>
  <c r="AL1492" i="20"/>
  <c r="AL1481" i="20"/>
  <c r="AL1440" i="20"/>
  <c r="AL3994" i="20"/>
  <c r="AL1469" i="20"/>
  <c r="AL226" i="20"/>
  <c r="AL460" i="20"/>
  <c r="AL1261" i="20"/>
  <c r="AL1473" i="20"/>
  <c r="AL1644" i="20"/>
  <c r="AL757" i="20"/>
  <c r="AL399" i="20"/>
  <c r="AL3904" i="20"/>
  <c r="AL257" i="20"/>
  <c r="AL2710" i="20"/>
  <c r="AL1548" i="20"/>
  <c r="AL1346" i="20"/>
  <c r="AL2849" i="20"/>
  <c r="AL2593" i="20"/>
  <c r="AL1605" i="20"/>
  <c r="AL2880" i="20"/>
  <c r="AL2624" i="20"/>
  <c r="AL3044" i="20"/>
  <c r="AL800" i="20"/>
  <c r="AL781" i="20"/>
  <c r="AL855" i="20"/>
  <c r="AL456" i="20"/>
  <c r="AL829" i="20"/>
  <c r="AL436" i="20"/>
  <c r="AL923" i="20"/>
  <c r="AL437" i="20"/>
  <c r="AL857" i="20"/>
  <c r="AL240" i="20"/>
  <c r="AL1615" i="20"/>
  <c r="AL752" i="20"/>
  <c r="AL822" i="20"/>
  <c r="AL863" i="20"/>
  <c r="AL422" i="20"/>
  <c r="AL933" i="20"/>
  <c r="AL466" i="20"/>
  <c r="AL2747" i="20"/>
  <c r="AL167" i="20"/>
  <c r="AL2943" i="20"/>
  <c r="AL2594" i="20"/>
  <c r="AL1522" i="20"/>
  <c r="AL3127" i="20"/>
  <c r="AL2764" i="20"/>
  <c r="AL172" i="20"/>
  <c r="AL278" i="20"/>
  <c r="AL3029" i="20"/>
  <c r="AL3112" i="20"/>
  <c r="AL2686" i="20"/>
  <c r="AL1512" i="20"/>
  <c r="AL3123" i="20"/>
  <c r="AL2729" i="20"/>
  <c r="AL1569" i="20"/>
  <c r="AL1336" i="20"/>
  <c r="AL2872" i="20"/>
  <c r="AL2616" i="20"/>
  <c r="AL3028" i="20"/>
  <c r="AL3117" i="20"/>
  <c r="AN2739" i="20"/>
  <c r="AL2739" i="20"/>
  <c r="AL3035" i="20"/>
  <c r="AL2874" i="20"/>
  <c r="AL2618" i="20"/>
  <c r="AN1566" i="20"/>
  <c r="AL1566" i="20"/>
  <c r="AL2869" i="20"/>
  <c r="AL2613" i="20"/>
  <c r="AL1543" i="20"/>
  <c r="AL2804" i="20"/>
  <c r="AL2548" i="20"/>
  <c r="AL285" i="20"/>
  <c r="AL276" i="20"/>
  <c r="AL1379" i="20"/>
  <c r="AL312" i="20"/>
  <c r="AL3033" i="20"/>
  <c r="AL3088" i="20"/>
  <c r="AL2630" i="20"/>
  <c r="AL2833" i="20"/>
  <c r="AL1344" i="20"/>
  <c r="AL317" i="20"/>
  <c r="AL2640" i="20"/>
  <c r="AL296" i="20"/>
  <c r="AL1637" i="20"/>
  <c r="AL254" i="20"/>
  <c r="AL1435" i="20"/>
  <c r="AL3804" i="20"/>
  <c r="AL1627" i="20"/>
  <c r="AL434" i="20"/>
  <c r="AL383" i="20"/>
  <c r="AL428" i="20"/>
  <c r="AL483" i="20"/>
  <c r="AL493" i="20"/>
  <c r="AL2895" i="20"/>
  <c r="AL2795" i="20"/>
  <c r="AL2539" i="20"/>
  <c r="AL321" i="20"/>
  <c r="AN2935" i="20"/>
  <c r="AL2935" i="20"/>
  <c r="AL3100" i="20"/>
  <c r="AL2706" i="20"/>
  <c r="AL1546" i="20"/>
  <c r="AL3955" i="20"/>
  <c r="AL2781" i="20"/>
  <c r="AL2525" i="20"/>
  <c r="AL1579" i="20"/>
  <c r="AN3110" i="20"/>
  <c r="AL3110" i="20"/>
  <c r="AL2684" i="20"/>
  <c r="AL284" i="20"/>
  <c r="AL3038" i="20"/>
  <c r="AN2791" i="20"/>
  <c r="AL2791" i="20"/>
  <c r="AL2535" i="20"/>
  <c r="AL2925" i="20"/>
  <c r="AL2734" i="20"/>
  <c r="AN1504" i="20"/>
  <c r="AL1504" i="20"/>
  <c r="AL2841" i="20"/>
  <c r="AL2585" i="20"/>
  <c r="AL1529" i="20"/>
  <c r="AN2792" i="20"/>
  <c r="AL2792" i="20"/>
  <c r="AL2536" i="20"/>
  <c r="AL2962" i="20"/>
  <c r="AL286" i="20"/>
  <c r="AL2998" i="20"/>
  <c r="AL1383" i="20"/>
  <c r="AL2787" i="20"/>
  <c r="AL2531" i="20"/>
  <c r="AL3960" i="20"/>
  <c r="AL2931" i="20"/>
  <c r="AL3092" i="20"/>
  <c r="AL2666" i="20"/>
  <c r="AL1361" i="20"/>
  <c r="AL3119" i="20"/>
  <c r="AL2725" i="20"/>
  <c r="AL1535" i="20"/>
  <c r="AL2852" i="20"/>
  <c r="AL2596" i="20"/>
  <c r="AL2968" i="20"/>
  <c r="AL2986" i="20"/>
  <c r="AL2575" i="20"/>
  <c r="AL2993" i="20"/>
  <c r="AL3072" i="20"/>
  <c r="AL2534" i="20"/>
  <c r="AL1253" i="20"/>
  <c r="AL2865" i="20"/>
  <c r="AL1581" i="20"/>
  <c r="AL2800" i="20"/>
  <c r="AL323" i="20"/>
  <c r="AL424" i="20"/>
  <c r="AL459" i="20"/>
  <c r="AL448" i="20"/>
  <c r="AL477" i="20"/>
  <c r="AL744" i="20"/>
  <c r="AL1617" i="20"/>
  <c r="AL3912" i="20"/>
  <c r="AL263" i="20"/>
  <c r="AL1619" i="20"/>
  <c r="AL230" i="20"/>
  <c r="AL2799" i="20"/>
  <c r="AL2937" i="20"/>
  <c r="AL2779" i="20"/>
  <c r="AL2523" i="20"/>
  <c r="AL269" i="20"/>
  <c r="AL2927" i="20"/>
  <c r="AL3084" i="20"/>
  <c r="AL2690" i="20"/>
  <c r="AL1570" i="20"/>
  <c r="AL2893" i="20"/>
  <c r="AL2637" i="20"/>
  <c r="AL1603" i="20"/>
  <c r="AL1347" i="20"/>
  <c r="AL3094" i="20"/>
  <c r="AL2668" i="20"/>
  <c r="AL3016" i="20"/>
  <c r="AL1373" i="20"/>
  <c r="AL302" i="20"/>
  <c r="AL1369" i="20"/>
  <c r="AL2839" i="20"/>
  <c r="AL2583" i="20"/>
  <c r="AL3013" i="20"/>
  <c r="AL3080" i="20"/>
  <c r="AL2718" i="20"/>
  <c r="AL1592" i="20"/>
  <c r="AL1354" i="20"/>
  <c r="AL2761" i="20"/>
  <c r="AL2505" i="20"/>
  <c r="AL1521" i="20"/>
  <c r="AL1368" i="20"/>
  <c r="AL3138" i="20"/>
  <c r="AL2776" i="20"/>
  <c r="AL2520" i="20"/>
  <c r="AL2964" i="20"/>
  <c r="AL3085" i="20"/>
  <c r="AL2707" i="20"/>
  <c r="AL2987" i="20"/>
  <c r="AL3076" i="20"/>
  <c r="AL2714" i="20"/>
  <c r="AL1550" i="20"/>
  <c r="AL2773" i="20"/>
  <c r="AL2517" i="20"/>
  <c r="AL3102" i="20"/>
  <c r="AL2708" i="20"/>
  <c r="AL2936" i="20"/>
  <c r="AL2954" i="20"/>
  <c r="AL3020" i="20"/>
  <c r="AL2926" i="20"/>
  <c r="AL310" i="20"/>
  <c r="AL2953" i="20"/>
  <c r="AL2854" i="20"/>
  <c r="AL273" i="20"/>
  <c r="AL2897" i="20"/>
  <c r="AL1597" i="20"/>
  <c r="AL2576" i="20"/>
  <c r="AL784" i="20"/>
  <c r="AL749" i="20"/>
  <c r="AL771" i="20"/>
  <c r="AL228" i="20"/>
  <c r="AL1454" i="20"/>
  <c r="AL3920" i="20"/>
  <c r="AL3896" i="20"/>
  <c r="AL1611" i="20"/>
  <c r="AL787" i="20"/>
  <c r="AL1490" i="20"/>
  <c r="AL1493" i="20"/>
  <c r="AL1624" i="20"/>
  <c r="AL1466" i="20"/>
  <c r="AL3065" i="20"/>
  <c r="AL3093" i="20"/>
  <c r="AN2699" i="20"/>
  <c r="AL2699" i="20"/>
  <c r="AN2951" i="20"/>
  <c r="AL2951" i="20"/>
  <c r="AL2866" i="20"/>
  <c r="AN2610" i="20"/>
  <c r="AL2610" i="20"/>
  <c r="AN1594" i="20"/>
  <c r="AL1594" i="20"/>
  <c r="AN1374" i="20"/>
  <c r="AL1374" i="20"/>
  <c r="AL2813" i="20"/>
  <c r="AL2557" i="20"/>
  <c r="AL1595" i="20"/>
  <c r="AL1331" i="20"/>
  <c r="AL2844" i="20"/>
  <c r="AL2588" i="20"/>
  <c r="AL2938" i="20"/>
  <c r="AL3073" i="20"/>
  <c r="AL2695" i="20"/>
  <c r="AL3005" i="20"/>
  <c r="AL2894" i="20"/>
  <c r="AL2638" i="20"/>
  <c r="AL1520" i="20"/>
  <c r="AL3075" i="20"/>
  <c r="AL2681" i="20"/>
  <c r="AL1359" i="20"/>
  <c r="AL2824" i="20"/>
  <c r="AL2568" i="20"/>
  <c r="AL3026" i="20"/>
  <c r="AL288" i="20"/>
  <c r="AL2932" i="20"/>
  <c r="AL3137" i="20"/>
  <c r="AL2819" i="20"/>
  <c r="AL2563" i="20"/>
  <c r="AL3011" i="20"/>
  <c r="AL3124" i="20"/>
  <c r="AL2762" i="20"/>
  <c r="AL2506" i="20"/>
  <c r="AL1510" i="20"/>
  <c r="AL1382" i="20"/>
  <c r="AL2885" i="20"/>
  <c r="AL2629" i="20"/>
  <c r="AL1551" i="20"/>
  <c r="AL2884" i="20"/>
  <c r="AL2628" i="20"/>
  <c r="AL2988" i="20"/>
  <c r="AL2543" i="20"/>
  <c r="AL301" i="20"/>
  <c r="AL3009" i="20"/>
  <c r="AL2838" i="20"/>
  <c r="AL2801" i="20"/>
  <c r="AL1549" i="20"/>
  <c r="AL445" i="20"/>
  <c r="AL1436" i="20"/>
  <c r="AL3836" i="20"/>
  <c r="AL260" i="20"/>
  <c r="AL789" i="20"/>
  <c r="AL492" i="20"/>
  <c r="AL785" i="20"/>
  <c r="AL490" i="20"/>
  <c r="AL3984" i="20"/>
  <c r="AL1642" i="20"/>
  <c r="AL745" i="20"/>
  <c r="AN956" i="20"/>
  <c r="AL956" i="20"/>
  <c r="AL938" i="20"/>
  <c r="AL2657" i="20"/>
  <c r="AL1381" i="20"/>
  <c r="AL320" i="20"/>
  <c r="AL1623" i="20"/>
  <c r="AL951" i="20"/>
  <c r="AL823" i="20"/>
  <c r="AL485" i="20"/>
  <c r="AL893" i="20"/>
  <c r="AL407" i="20"/>
  <c r="AL416" i="20"/>
  <c r="AL953" i="20"/>
  <c r="AL825" i="20"/>
  <c r="AL3963" i="20"/>
  <c r="AL830" i="20"/>
  <c r="AL934" i="20"/>
  <c r="AL3924" i="20"/>
  <c r="AL831" i="20"/>
  <c r="AL461" i="20"/>
  <c r="AL486" i="20"/>
  <c r="AL2767" i="20"/>
  <c r="AL333" i="20"/>
  <c r="AL2875" i="20"/>
  <c r="AL1320" i="20"/>
  <c r="AL345" i="20"/>
  <c r="AL3007" i="20"/>
  <c r="AL2722" i="20"/>
  <c r="AL1586" i="20"/>
  <c r="AL2605" i="20"/>
  <c r="AL1340" i="20"/>
  <c r="AL132" i="20"/>
  <c r="AL2892" i="20"/>
  <c r="AL2952" i="20"/>
  <c r="AL2615" i="20"/>
  <c r="AL2997" i="20"/>
  <c r="AL2878" i="20"/>
  <c r="AL2622" i="20"/>
  <c r="AL1608" i="20"/>
  <c r="AL1349" i="20"/>
  <c r="AL3059" i="20"/>
  <c r="AL2665" i="20"/>
  <c r="AL1537" i="20"/>
  <c r="AL2808" i="20"/>
  <c r="AL2552" i="20"/>
  <c r="AL3008" i="20"/>
  <c r="AL279" i="20"/>
  <c r="AL315" i="20"/>
  <c r="AL3053" i="20"/>
  <c r="AN2675" i="20"/>
  <c r="AL2675" i="20"/>
  <c r="AL3003" i="20"/>
  <c r="AN2810" i="20"/>
  <c r="AL2810" i="20"/>
  <c r="AL2554" i="20"/>
  <c r="AN1534" i="20"/>
  <c r="AL1534" i="20"/>
  <c r="AL3947" i="20"/>
  <c r="AL2805" i="20"/>
  <c r="AL2549" i="20"/>
  <c r="AL1511" i="20"/>
  <c r="AL3134" i="20"/>
  <c r="AL2740" i="20"/>
  <c r="AL3000" i="20"/>
  <c r="AL3018" i="20"/>
  <c r="AL272" i="20"/>
  <c r="AL2956" i="20"/>
  <c r="AL2671" i="20"/>
  <c r="AL3001" i="20"/>
  <c r="AL2886" i="20"/>
  <c r="AL2502" i="20"/>
  <c r="AL1604" i="20"/>
  <c r="AL2705" i="20"/>
  <c r="AL3082" i="20"/>
  <c r="AL2512" i="20"/>
  <c r="AL306" i="20"/>
  <c r="AL1371" i="20"/>
  <c r="AL300" i="20"/>
  <c r="AL759" i="20"/>
  <c r="AL766" i="20"/>
  <c r="AL468" i="20"/>
  <c r="AL384" i="20"/>
  <c r="AL444" i="20"/>
  <c r="AL377" i="20"/>
  <c r="AL236" i="20"/>
  <c r="AL768" i="20"/>
  <c r="AL432" i="20"/>
  <c r="AL410" i="20"/>
  <c r="AL1638" i="20"/>
  <c r="AL250" i="20"/>
  <c r="AN2815" i="20"/>
  <c r="AL2815" i="20"/>
  <c r="AL1323" i="20"/>
  <c r="AL3125" i="20"/>
  <c r="AL2731" i="20"/>
  <c r="AL3031" i="20"/>
  <c r="AL2898" i="20"/>
  <c r="AL2642" i="20"/>
  <c r="AL1514" i="20"/>
  <c r="AL3111" i="20"/>
  <c r="AL2717" i="20"/>
  <c r="AL1547" i="20"/>
  <c r="AL2876" i="20"/>
  <c r="AL2620" i="20"/>
  <c r="AL2920" i="20"/>
  <c r="AL307" i="20"/>
  <c r="AL2727" i="20"/>
  <c r="AL3021" i="20"/>
  <c r="AL3096" i="20"/>
  <c r="AL2670" i="20"/>
  <c r="AL1600" i="20"/>
  <c r="AL1333" i="20"/>
  <c r="AL2777" i="20"/>
  <c r="AL2521" i="20"/>
  <c r="AL1497" i="20"/>
  <c r="AL3946" i="20"/>
  <c r="AL2728" i="20"/>
  <c r="AL2996" i="20"/>
  <c r="AN2879" i="20"/>
  <c r="AL2879" i="20"/>
  <c r="AL2723" i="20"/>
  <c r="AL3027" i="20"/>
  <c r="AL2858" i="20"/>
  <c r="AN2602" i="20"/>
  <c r="AL2602" i="20"/>
  <c r="AL1590" i="20"/>
  <c r="AL1350" i="20"/>
  <c r="AL3055" i="20"/>
  <c r="AL2661" i="20"/>
  <c r="AN1503" i="20"/>
  <c r="AL1503" i="20"/>
  <c r="AL2788" i="20"/>
  <c r="AL2532" i="20"/>
  <c r="AL316" i="20"/>
  <c r="AL299" i="20"/>
  <c r="AL2511" i="20"/>
  <c r="AL2961" i="20"/>
  <c r="AL2870" i="20"/>
  <c r="AL1362" i="20"/>
  <c r="AL2737" i="20"/>
  <c r="AL1517" i="20"/>
  <c r="AL2672" i="20"/>
  <c r="AL2960" i="20"/>
  <c r="AL2948" i="20"/>
  <c r="AL1367" i="20"/>
  <c r="AL3876" i="20"/>
  <c r="AL1622" i="20"/>
  <c r="AL406" i="20"/>
  <c r="AL425" i="20"/>
  <c r="AL430" i="20"/>
  <c r="AN401" i="20"/>
  <c r="AL401" i="20"/>
  <c r="AL258" i="20"/>
  <c r="AL788" i="20"/>
  <c r="AL3848" i="20"/>
  <c r="AL1620" i="20"/>
  <c r="AL84" i="20"/>
  <c r="AL2719" i="20"/>
  <c r="AL3109" i="20"/>
  <c r="AL2715" i="20"/>
  <c r="AL3023" i="20"/>
  <c r="AL2882" i="20"/>
  <c r="AL2626" i="20"/>
  <c r="AL1538" i="20"/>
  <c r="AL305" i="20"/>
  <c r="AL2829" i="20"/>
  <c r="AL2573" i="20"/>
  <c r="AL1571" i="20"/>
  <c r="AL1372" i="20"/>
  <c r="AL2860" i="20"/>
  <c r="AL2604" i="20"/>
  <c r="AL290" i="20"/>
  <c r="AL3004" i="20"/>
  <c r="AL287" i="20"/>
  <c r="AL3006" i="20"/>
  <c r="AL2775" i="20"/>
  <c r="AL2519" i="20"/>
  <c r="AL2981" i="20"/>
  <c r="AL2910" i="20"/>
  <c r="AL2654" i="20"/>
  <c r="AL1560" i="20"/>
  <c r="AL3091" i="20"/>
  <c r="AL2697" i="20"/>
  <c r="AL3074" i="20"/>
  <c r="AL2712" i="20"/>
  <c r="AL3957" i="20"/>
  <c r="AL2899" i="20"/>
  <c r="AL2643" i="20"/>
  <c r="AL2955" i="20"/>
  <c r="AL2906" i="20"/>
  <c r="AL2650" i="20"/>
  <c r="AL1518" i="20"/>
  <c r="AL3103" i="20"/>
  <c r="AL2709" i="20"/>
  <c r="AL1591" i="20"/>
  <c r="AL2900" i="20"/>
  <c r="AL2644" i="20"/>
  <c r="AL2703" i="20"/>
  <c r="AL3940" i="20"/>
  <c r="AL2913" i="20"/>
  <c r="AL2790" i="20"/>
  <c r="AL1572" i="20"/>
  <c r="AL2769" i="20"/>
  <c r="AL1533" i="20"/>
  <c r="AL3938" i="20"/>
  <c r="AL3024" i="20"/>
  <c r="AL242" i="20"/>
  <c r="AL478" i="20"/>
  <c r="AL3998" i="20"/>
  <c r="AL266" i="20"/>
  <c r="AL1641" i="20"/>
  <c r="AL262" i="20"/>
  <c r="AL3832" i="20"/>
  <c r="AL1612" i="20"/>
  <c r="AL435" i="20"/>
  <c r="AL470" i="20"/>
  <c r="AL453" i="20"/>
  <c r="AL1476" i="20"/>
  <c r="AL244" i="20"/>
  <c r="AL265" i="20"/>
  <c r="AL2847" i="20"/>
  <c r="AL2891" i="20"/>
  <c r="AN2635" i="20"/>
  <c r="AL2635" i="20"/>
  <c r="AL3952" i="20"/>
  <c r="AL2919" i="20"/>
  <c r="AL2802" i="20"/>
  <c r="AL2546" i="20"/>
  <c r="AL1562" i="20"/>
  <c r="AL3143" i="20"/>
  <c r="AL2749" i="20"/>
  <c r="AL1563" i="20"/>
  <c r="AL1356" i="20"/>
  <c r="AL3142" i="20"/>
  <c r="AL2780" i="20"/>
  <c r="AL2524" i="20"/>
  <c r="AL2887" i="20"/>
  <c r="AL2631" i="20"/>
  <c r="AL2973" i="20"/>
  <c r="AL2830" i="20"/>
  <c r="AL2574" i="20"/>
  <c r="AL1365" i="20"/>
  <c r="AL2873" i="20"/>
  <c r="AL2617" i="20"/>
  <c r="AL1577" i="20"/>
  <c r="AL1352" i="20"/>
  <c r="AN3122" i="20"/>
  <c r="AL3122" i="20"/>
  <c r="AL2760" i="20"/>
  <c r="AL2504" i="20"/>
  <c r="AL309" i="20"/>
  <c r="AN271" i="20"/>
  <c r="AL271" i="20"/>
  <c r="AL2934" i="20"/>
  <c r="AL3133" i="20"/>
  <c r="AL2755" i="20"/>
  <c r="AN2499" i="20"/>
  <c r="AL2499" i="20"/>
  <c r="AL2979" i="20"/>
  <c r="AL3060" i="20"/>
  <c r="AL2698" i="20"/>
  <c r="AN1606" i="20"/>
  <c r="AL1606" i="20"/>
  <c r="AL2821" i="20"/>
  <c r="AL2565" i="20"/>
  <c r="AL1519" i="20"/>
  <c r="AN2820" i="20"/>
  <c r="AL2820" i="20"/>
  <c r="AL2564" i="20"/>
  <c r="AL314" i="20"/>
  <c r="AL2977" i="20"/>
  <c r="AL2774" i="20"/>
  <c r="AL1588" i="20"/>
  <c r="AL2673" i="20"/>
  <c r="AL1351" i="20"/>
  <c r="AL2864" i="20"/>
  <c r="AL3042" i="20"/>
  <c r="AL298" i="20"/>
  <c r="AL1616" i="20"/>
  <c r="AL778" i="20"/>
  <c r="AL238" i="20"/>
  <c r="AL1633" i="20"/>
  <c r="AL770" i="20"/>
  <c r="AL3856" i="20"/>
  <c r="AN3856" i="20"/>
  <c r="AL3868" i="20"/>
  <c r="AN3868" i="20"/>
  <c r="AL379" i="20"/>
  <c r="AL375" i="20"/>
  <c r="AL1472" i="20"/>
  <c r="AL1438" i="20"/>
  <c r="AL1233" i="20"/>
  <c r="AL3993" i="20"/>
  <c r="AL373" i="20"/>
  <c r="AL3995" i="20"/>
  <c r="AL915" i="20"/>
  <c r="AL753" i="20"/>
  <c r="AL3967" i="20"/>
  <c r="AN1401" i="20"/>
  <c r="AL1401" i="20"/>
  <c r="AL1293" i="20"/>
  <c r="AL1468" i="20"/>
  <c r="AL1463" i="20"/>
  <c r="AL3986" i="20"/>
  <c r="AL883" i="20"/>
  <c r="AL446" i="20"/>
  <c r="AL929" i="20"/>
  <c r="AL396" i="20"/>
  <c r="AL1618" i="20"/>
  <c r="AL232" i="20"/>
  <c r="AL2582" i="20"/>
  <c r="AL358" i="20"/>
  <c r="AL3115" i="20"/>
  <c r="AL2721" i="20"/>
  <c r="AL1541" i="20"/>
  <c r="AL3954" i="20"/>
  <c r="AN2752" i="20"/>
  <c r="AL2752" i="20"/>
  <c r="AL120" i="20"/>
  <c r="AL303" i="20"/>
  <c r="AL898" i="20"/>
  <c r="AL264" i="20"/>
  <c r="AL870" i="20"/>
  <c r="AL919" i="20"/>
  <c r="AL791" i="20"/>
  <c r="AL438" i="20"/>
  <c r="AL418" i="20"/>
  <c r="AL795" i="20"/>
  <c r="AL451" i="20"/>
  <c r="AL921" i="20"/>
  <c r="AL793" i="20"/>
  <c r="AL3980" i="20"/>
  <c r="AL1630" i="20"/>
  <c r="AL1640" i="20"/>
  <c r="AL862" i="20"/>
  <c r="AL927" i="20"/>
  <c r="AL799" i="20"/>
  <c r="AL473" i="20"/>
  <c r="AL805" i="20"/>
  <c r="AN427" i="20"/>
  <c r="AL427" i="20"/>
  <c r="AN3141" i="20"/>
  <c r="AL3141" i="20"/>
  <c r="AL2850" i="20"/>
  <c r="AL2733" i="20"/>
  <c r="AL1495" i="20"/>
  <c r="AL3126" i="20"/>
  <c r="AL2508" i="20"/>
  <c r="AL3034" i="20"/>
  <c r="AL2940" i="20"/>
  <c r="AL2743" i="20"/>
  <c r="AL2551" i="20"/>
  <c r="AL2965" i="20"/>
  <c r="AL2814" i="20"/>
  <c r="AN2558" i="20"/>
  <c r="AL2558" i="20"/>
  <c r="AL1576" i="20"/>
  <c r="AL289" i="20"/>
  <c r="AL2857" i="20"/>
  <c r="AL2601" i="20"/>
  <c r="AL1505" i="20"/>
  <c r="AL3962" i="20"/>
  <c r="AL2744" i="20"/>
  <c r="AL1321" i="20"/>
  <c r="AL2994" i="20"/>
  <c r="AL3081" i="20"/>
  <c r="AL2867" i="20"/>
  <c r="AL2611" i="20"/>
  <c r="AL2971" i="20"/>
  <c r="AL2746" i="20"/>
  <c r="AL1502" i="20"/>
  <c r="AL3135" i="20"/>
  <c r="AL2741" i="20"/>
  <c r="AL1607" i="20"/>
  <c r="AL1339" i="20"/>
  <c r="AL3070" i="20"/>
  <c r="AL2676" i="20"/>
  <c r="AL2990" i="20"/>
  <c r="AL2591" i="20"/>
  <c r="AL2969" i="20"/>
  <c r="AL2822" i="20"/>
  <c r="AL1540" i="20"/>
  <c r="AL2577" i="20"/>
  <c r="AL1565" i="20"/>
  <c r="AL2896" i="20"/>
  <c r="AL1460" i="20"/>
  <c r="AL488" i="20"/>
  <c r="AL450" i="20"/>
  <c r="AL426" i="20"/>
  <c r="AL1625" i="20"/>
  <c r="AL3928" i="20"/>
  <c r="AN3928" i="20"/>
  <c r="AL1628" i="20"/>
  <c r="AL775" i="20"/>
  <c r="AL480" i="20"/>
  <c r="AL475" i="20"/>
  <c r="AL414" i="20"/>
  <c r="AL1613" i="20"/>
  <c r="AL249" i="20"/>
  <c r="AL782" i="20"/>
  <c r="AL256" i="20"/>
  <c r="AL2751" i="20"/>
  <c r="AL3061" i="20"/>
  <c r="AL2667" i="20"/>
  <c r="AL2999" i="20"/>
  <c r="AL2834" i="20"/>
  <c r="AL2578" i="20"/>
  <c r="AL1337" i="20"/>
  <c r="AL2909" i="20"/>
  <c r="AL2653" i="20"/>
  <c r="AL1515" i="20"/>
  <c r="AL2812" i="20"/>
  <c r="AL2556" i="20"/>
  <c r="AL295" i="20"/>
  <c r="AL3036" i="20"/>
  <c r="AL2663" i="20"/>
  <c r="AL313" i="20"/>
  <c r="AL2989" i="20"/>
  <c r="AL2862" i="20"/>
  <c r="AL2606" i="20"/>
  <c r="AL1568" i="20"/>
  <c r="AL1370" i="20"/>
  <c r="AL3107" i="20"/>
  <c r="AN2713" i="20"/>
  <c r="AL2713" i="20"/>
  <c r="AN1593" i="20"/>
  <c r="AL1593" i="20"/>
  <c r="AL1325" i="20"/>
  <c r="AL3090" i="20"/>
  <c r="AL2664" i="20"/>
  <c r="AL2976" i="20"/>
  <c r="AL3961" i="20"/>
  <c r="AL2659" i="20"/>
  <c r="AL2995" i="20"/>
  <c r="AL2794" i="20"/>
  <c r="AL2538" i="20"/>
  <c r="AL1558" i="20"/>
  <c r="AL2853" i="20"/>
  <c r="AL2597" i="20"/>
  <c r="AN1599" i="20"/>
  <c r="AL1599" i="20"/>
  <c r="AL1348" i="20"/>
  <c r="AL3118" i="20"/>
  <c r="AL2724" i="20"/>
  <c r="AN275" i="20"/>
  <c r="AL275" i="20"/>
  <c r="AL2958" i="20"/>
  <c r="AL2735" i="20"/>
  <c r="AL3956" i="20"/>
  <c r="AN2921" i="20"/>
  <c r="AL2921" i="20"/>
  <c r="AL2806" i="20"/>
  <c r="AL1556" i="20"/>
  <c r="AL2609" i="20"/>
  <c r="AL1376" i="20"/>
  <c r="AL2544" i="20"/>
  <c r="AL324" i="20"/>
  <c r="AL1443" i="20"/>
  <c r="AL1470" i="20"/>
  <c r="AL1614" i="20"/>
  <c r="AL3884" i="20"/>
  <c r="AL3097" i="20"/>
  <c r="AN2907" i="20"/>
  <c r="AL2907" i="20"/>
  <c r="AL2651" i="20"/>
  <c r="AL2991" i="20"/>
  <c r="AL2818" i="20"/>
  <c r="AN2562" i="20"/>
  <c r="AL2562" i="20"/>
  <c r="AL1506" i="20"/>
  <c r="AL3939" i="20"/>
  <c r="AL2765" i="20"/>
  <c r="AL2509" i="20"/>
  <c r="AL1539" i="20"/>
  <c r="AL277" i="20"/>
  <c r="AL2796" i="20"/>
  <c r="AL2540" i="20"/>
  <c r="AL2970" i="20"/>
  <c r="AL3089" i="20"/>
  <c r="AL2711" i="20"/>
  <c r="AL2949" i="20"/>
  <c r="AL2846" i="20"/>
  <c r="AL2590" i="20"/>
  <c r="AL1528" i="20"/>
  <c r="AL2889" i="20"/>
  <c r="AL2633" i="20"/>
  <c r="AL1585" i="20"/>
  <c r="AL2904" i="20"/>
  <c r="AL2648" i="20"/>
  <c r="AL2944" i="20"/>
  <c r="AL3949" i="20"/>
  <c r="AL2835" i="20"/>
  <c r="AL2579" i="20"/>
  <c r="AL3944" i="20"/>
  <c r="AN2923" i="20"/>
  <c r="AL2923" i="20"/>
  <c r="AN2842" i="20"/>
  <c r="AL2842" i="20"/>
  <c r="AN2586" i="20"/>
  <c r="AL2586" i="20"/>
  <c r="AL1345" i="20"/>
  <c r="AL1334" i="20"/>
  <c r="AL281" i="20"/>
  <c r="AL2901" i="20"/>
  <c r="AL2645" i="20"/>
  <c r="AL1559" i="20"/>
  <c r="AL1332" i="20"/>
  <c r="AL2836" i="20"/>
  <c r="AN2580" i="20"/>
  <c r="AL2580" i="20"/>
  <c r="AL2623" i="20"/>
  <c r="AL3017" i="20"/>
  <c r="AL3120" i="20"/>
  <c r="AN2694" i="20"/>
  <c r="AL2694" i="20"/>
  <c r="AL1508" i="20"/>
  <c r="AL2641" i="20"/>
  <c r="AL2832" i="20"/>
  <c r="AN2978" i="20"/>
  <c r="AL2978" i="20"/>
  <c r="AL3012" i="20"/>
  <c r="AL1639" i="20"/>
  <c r="AL403" i="20"/>
  <c r="AL387" i="20"/>
  <c r="AL465" i="20"/>
  <c r="AN267" i="20"/>
  <c r="AL267" i="20"/>
  <c r="AL1629" i="20"/>
  <c r="AL1609" i="20"/>
  <c r="AL255" i="20"/>
  <c r="AL454" i="20"/>
  <c r="AL790" i="20"/>
  <c r="AL385" i="20"/>
  <c r="AL2783" i="20"/>
  <c r="AN1329" i="20"/>
  <c r="AL1329" i="20"/>
  <c r="AL2827" i="20"/>
  <c r="AL2571" i="20"/>
  <c r="AL3015" i="20"/>
  <c r="AL3132" i="20"/>
  <c r="AL2738" i="20"/>
  <c r="AL1530" i="20"/>
  <c r="AL3079" i="20"/>
  <c r="AL2685" i="20"/>
  <c r="AL1531" i="20"/>
  <c r="AL3078" i="20"/>
  <c r="AL2716" i="20"/>
  <c r="AL2984" i="20"/>
  <c r="AL2972" i="20"/>
  <c r="AL282" i="20"/>
  <c r="AL2974" i="20"/>
  <c r="AL2823" i="20"/>
  <c r="AL2567" i="20"/>
  <c r="AL2941" i="20"/>
  <c r="AL3128" i="20"/>
  <c r="AL2766" i="20"/>
  <c r="AL2510" i="20"/>
  <c r="AL1584" i="20"/>
  <c r="AL1338" i="20"/>
  <c r="AL3951" i="20"/>
  <c r="AL2809" i="20"/>
  <c r="AL2553" i="20"/>
  <c r="AL1389" i="20"/>
  <c r="AL1545" i="20"/>
  <c r="AL3058" i="20"/>
  <c r="AL2696" i="20"/>
  <c r="AL3040" i="20"/>
  <c r="AL3069" i="20"/>
  <c r="AL2691" i="20"/>
  <c r="AL1328" i="20"/>
  <c r="AL2947" i="20"/>
  <c r="AL2890" i="20"/>
  <c r="AL2634" i="20"/>
  <c r="AL1574" i="20"/>
  <c r="AL2757" i="20"/>
  <c r="AL2501" i="20"/>
  <c r="AL1355" i="20"/>
  <c r="AL3942" i="20"/>
  <c r="AL2756" i="20"/>
  <c r="AN2500" i="20"/>
  <c r="AL2500" i="20"/>
  <c r="AL3032" i="20"/>
  <c r="AL2922" i="20"/>
  <c r="AL3022" i="20"/>
  <c r="AN2687" i="20"/>
  <c r="AL2687" i="20"/>
  <c r="AL2945" i="20"/>
  <c r="AL3104" i="20"/>
  <c r="AL2726" i="20"/>
  <c r="AN1524" i="20"/>
  <c r="AL1524" i="20"/>
  <c r="AL3959" i="20"/>
  <c r="AL2545" i="20"/>
  <c r="AL2736" i="20"/>
  <c r="AL2982" i="20"/>
  <c r="AL772" i="20"/>
  <c r="AL3936" i="20"/>
  <c r="AL754" i="20"/>
  <c r="AL404" i="20"/>
  <c r="AL391" i="20"/>
  <c r="AL774" i="20"/>
  <c r="AL776" i="20"/>
  <c r="AL3860" i="20"/>
  <c r="AL3888" i="20"/>
  <c r="AL234" i="20"/>
  <c r="AL3880" i="20"/>
  <c r="AL247" i="20"/>
  <c r="AL765" i="20"/>
  <c r="AL429" i="20"/>
  <c r="AL388" i="20"/>
  <c r="AL1271" i="20"/>
  <c r="AL1393" i="20"/>
  <c r="AL80" i="20"/>
  <c r="AL1461" i="20"/>
  <c r="AL3990" i="20"/>
  <c r="AL1279" i="20"/>
  <c r="AL1237" i="20"/>
  <c r="AL1297" i="20"/>
  <c r="AN1074" i="20"/>
  <c r="AN1127" i="20"/>
  <c r="AN1224" i="20"/>
  <c r="AN1189" i="20"/>
  <c r="AN1002" i="20"/>
  <c r="AN2430" i="20"/>
  <c r="AN44" i="20"/>
  <c r="AN1109" i="20"/>
  <c r="AN1147" i="20"/>
  <c r="AN1160" i="20"/>
  <c r="AN1201" i="20"/>
  <c r="AN1204" i="20"/>
  <c r="AN1139" i="20"/>
  <c r="AN198" i="20"/>
  <c r="AN1838" i="20"/>
  <c r="AN366" i="20"/>
  <c r="AN1312" i="20"/>
  <c r="AN1166" i="20"/>
  <c r="AN1276" i="20"/>
  <c r="AN1215" i="20"/>
  <c r="AN1078" i="20"/>
  <c r="AN1143" i="20"/>
  <c r="AN1181" i="20"/>
  <c r="AN1129" i="20"/>
  <c r="AN1010" i="20"/>
  <c r="AN1410" i="20"/>
  <c r="AN498" i="20"/>
  <c r="AN507" i="20"/>
  <c r="AN509" i="20"/>
  <c r="AN508" i="20"/>
  <c r="AN501" i="20"/>
  <c r="AL851" i="20"/>
  <c r="AL833" i="20"/>
  <c r="AL860" i="20"/>
  <c r="AN103" i="20"/>
  <c r="AN737" i="20"/>
  <c r="AN1040" i="20"/>
  <c r="AN2435" i="20"/>
  <c r="AN2429" i="20"/>
  <c r="AL955" i="20"/>
  <c r="AL891" i="20"/>
  <c r="AL827" i="20"/>
  <c r="AL878" i="20"/>
  <c r="AL918" i="20"/>
  <c r="AL806" i="20"/>
  <c r="AN1008" i="20"/>
  <c r="AN1020" i="20"/>
  <c r="AN1080" i="20"/>
  <c r="AN1064" i="20"/>
  <c r="AN1414" i="20"/>
  <c r="AN968" i="20"/>
  <c r="AN1427" i="20"/>
  <c r="AN506" i="20"/>
  <c r="AN1386" i="20"/>
  <c r="AN497" i="20"/>
  <c r="AN2433" i="20"/>
  <c r="AN984" i="20"/>
  <c r="AN1076" i="20"/>
  <c r="AN1060" i="20"/>
  <c r="AN1426" i="20"/>
  <c r="AN1392" i="20"/>
  <c r="AN1004" i="20"/>
  <c r="AN1032" i="20"/>
  <c r="AN1084" i="20"/>
  <c r="AN1016" i="20"/>
  <c r="AN2437" i="20"/>
  <c r="AN1000" i="20"/>
  <c r="AN1092" i="20"/>
  <c r="AN976" i="20"/>
  <c r="AN1399" i="20"/>
  <c r="AN1394" i="20"/>
  <c r="AN26" i="20"/>
  <c r="AN1398" i="20"/>
  <c r="AN1429" i="20"/>
  <c r="AL1251" i="20"/>
  <c r="AL1243" i="20"/>
  <c r="AL1267" i="20"/>
  <c r="AL880" i="20"/>
  <c r="AL783" i="20"/>
  <c r="AL400" i="20"/>
  <c r="AL382" i="20"/>
  <c r="AL758" i="20"/>
  <c r="AL417" i="20"/>
  <c r="AL3808" i="20"/>
  <c r="AL1634" i="20"/>
  <c r="AL1263" i="20"/>
  <c r="AL1273" i="20"/>
  <c r="AL1275" i="20"/>
  <c r="AL1397" i="20"/>
  <c r="AL1291" i="20"/>
  <c r="AL1309" i="20"/>
  <c r="AL1223" i="20"/>
  <c r="AL1299" i="20"/>
  <c r="AL1475" i="20"/>
  <c r="AL1450" i="20"/>
  <c r="AL1489" i="20"/>
  <c r="AL1457" i="20"/>
  <c r="AL371" i="20"/>
  <c r="AL4002" i="20"/>
  <c r="AL455" i="20"/>
  <c r="AL476" i="20"/>
  <c r="AL747" i="20"/>
  <c r="AL474" i="20"/>
  <c r="AL1494" i="20"/>
  <c r="AL3916" i="20"/>
  <c r="AL780" i="20"/>
  <c r="AL252" i="20"/>
  <c r="AL356" i="20"/>
  <c r="AL126" i="20"/>
  <c r="AL334" i="20"/>
  <c r="AL535" i="20"/>
  <c r="AL542" i="20"/>
  <c r="AL948" i="20"/>
  <c r="AL836" i="20"/>
  <c r="AL182" i="20"/>
  <c r="AL946" i="20"/>
  <c r="AL850" i="20"/>
  <c r="AL786" i="20"/>
  <c r="AL467" i="20"/>
  <c r="AL392" i="20"/>
  <c r="AL413" i="20"/>
  <c r="AL925" i="20"/>
  <c r="AL861" i="20"/>
  <c r="AL797" i="20"/>
  <c r="AL741" i="20"/>
  <c r="AL463" i="20"/>
  <c r="AL489" i="20"/>
  <c r="AN484" i="20"/>
  <c r="AL484" i="20"/>
  <c r="AL462" i="20"/>
  <c r="AL769" i="20"/>
  <c r="AL447" i="20"/>
  <c r="AL411" i="20"/>
  <c r="AL412" i="20"/>
  <c r="AL433" i="20"/>
  <c r="AL394" i="20"/>
  <c r="AL3828" i="20"/>
  <c r="AL820" i="20"/>
  <c r="AL248" i="20"/>
  <c r="AL760" i="20"/>
  <c r="AN246" i="20"/>
  <c r="AL246" i="20"/>
  <c r="AL431" i="20"/>
  <c r="AL408" i="20"/>
  <c r="AL397" i="20"/>
  <c r="AL901" i="20"/>
  <c r="AL837" i="20"/>
  <c r="AL524" i="20"/>
  <c r="AN142" i="20"/>
  <c r="AL142" i="20"/>
  <c r="AL340" i="20"/>
  <c r="AL515" i="20"/>
  <c r="AL553" i="20"/>
  <c r="AN157" i="20"/>
  <c r="AL157" i="20"/>
  <c r="AL511" i="20"/>
  <c r="AL534" i="20"/>
  <c r="AL342" i="20"/>
  <c r="AL533" i="20"/>
  <c r="AL122" i="20"/>
  <c r="AL134" i="20"/>
  <c r="AL332" i="20"/>
  <c r="AL330" i="20"/>
  <c r="AL169" i="20"/>
  <c r="AL164" i="20"/>
  <c r="AL175" i="20"/>
  <c r="AL845" i="20"/>
  <c r="AL873" i="20"/>
  <c r="AL902" i="20"/>
  <c r="AL908" i="20"/>
  <c r="AL936" i="20"/>
  <c r="AL808" i="20"/>
  <c r="AL178" i="20"/>
  <c r="AL3973" i="20"/>
  <c r="AL911" i="20"/>
  <c r="AL803" i="20"/>
  <c r="AL817" i="20"/>
  <c r="AL3968" i="20"/>
  <c r="AL892" i="20"/>
  <c r="AL810" i="20"/>
  <c r="AL815" i="20"/>
  <c r="AL835" i="20"/>
  <c r="AL832" i="20"/>
  <c r="AL561" i="20"/>
  <c r="AL557" i="20"/>
  <c r="AL526" i="20"/>
  <c r="AL540" i="20"/>
  <c r="AL563" i="20"/>
  <c r="AL554" i="20"/>
  <c r="AL522" i="20"/>
  <c r="AL537" i="20"/>
  <c r="AL145" i="20"/>
  <c r="AL138" i="20"/>
  <c r="AL336" i="20"/>
  <c r="AL559" i="20"/>
  <c r="AL162" i="20"/>
  <c r="AL127" i="20"/>
  <c r="AL155" i="20"/>
  <c r="AL141" i="20"/>
  <c r="AL529" i="20"/>
  <c r="AL161" i="20"/>
  <c r="AL347" i="20"/>
  <c r="AL930" i="20"/>
  <c r="AL896" i="20"/>
  <c r="AL3977" i="20"/>
  <c r="AL807" i="20"/>
  <c r="AL907" i="20"/>
  <c r="AL905" i="20"/>
  <c r="AL802" i="20"/>
  <c r="AL906" i="20"/>
  <c r="AL914" i="20"/>
  <c r="AL856" i="20"/>
  <c r="AL926" i="20"/>
  <c r="AL894" i="20"/>
  <c r="AL545" i="20"/>
  <c r="AL541" i="20"/>
  <c r="AL328" i="20"/>
  <c r="AL133" i="20"/>
  <c r="AL547" i="20"/>
  <c r="AL521" i="20"/>
  <c r="AL131" i="20"/>
  <c r="AL147" i="20"/>
  <c r="AL143" i="20"/>
  <c r="AL539" i="20"/>
  <c r="AL532" i="20"/>
  <c r="AL538" i="20"/>
  <c r="AL909" i="20"/>
  <c r="AL811" i="20"/>
  <c r="AL809" i="20"/>
  <c r="AL864" i="20"/>
  <c r="AL834" i="20"/>
  <c r="AL922" i="20"/>
  <c r="AL3982" i="20"/>
  <c r="AL904" i="20"/>
  <c r="AL942" i="20"/>
  <c r="AL917" i="20"/>
  <c r="AL867" i="20"/>
  <c r="AL179" i="20"/>
  <c r="AL3979" i="20"/>
  <c r="AL912" i="20"/>
  <c r="AL180" i="20"/>
  <c r="AL3966" i="20"/>
  <c r="AL513" i="20"/>
  <c r="AL548" i="20"/>
  <c r="AL166" i="20"/>
  <c r="AL118" i="20"/>
  <c r="AL531" i="20"/>
  <c r="AL357" i="20"/>
  <c r="AL353" i="20"/>
  <c r="AL544" i="20"/>
  <c r="AL363" i="20"/>
  <c r="AL530" i="20"/>
  <c r="AL361" i="20"/>
  <c r="AL516" i="20"/>
  <c r="AL129" i="20"/>
  <c r="AL152" i="20"/>
  <c r="AL352" i="20"/>
  <c r="AL523" i="20"/>
  <c r="AL154" i="20"/>
  <c r="AL139" i="20"/>
  <c r="AL128" i="20"/>
  <c r="AL137" i="20"/>
  <c r="AL519" i="20"/>
  <c r="AL148" i="20"/>
  <c r="AL798" i="20"/>
  <c r="AL813" i="20"/>
  <c r="AL3969" i="20"/>
  <c r="AN846" i="20"/>
  <c r="AL846" i="20"/>
  <c r="AL796" i="20"/>
  <c r="AL3975" i="20"/>
  <c r="AN882" i="20"/>
  <c r="AL882" i="20"/>
  <c r="AL888" i="20"/>
  <c r="AL854" i="20"/>
  <c r="AL949" i="20"/>
  <c r="AL3964" i="20"/>
  <c r="AL885" i="20"/>
  <c r="AL1307" i="20"/>
  <c r="AL1255" i="20"/>
  <c r="AL1241" i="20"/>
  <c r="AL1289" i="20"/>
  <c r="AL1486" i="20"/>
  <c r="AL1437" i="20"/>
  <c r="AL1451" i="20"/>
  <c r="AL3999" i="20"/>
  <c r="AL1444" i="20"/>
  <c r="AL1474" i="20"/>
  <c r="AL3988" i="20"/>
  <c r="AL1465" i="20"/>
  <c r="AL1433" i="20"/>
  <c r="AN1488" i="20"/>
  <c r="AL1488" i="20"/>
  <c r="AL1456" i="20"/>
  <c r="AL72" i="20"/>
  <c r="AL1471" i="20"/>
  <c r="AN1439" i="20"/>
  <c r="AL1439" i="20"/>
  <c r="AL3989" i="20"/>
  <c r="AL4000" i="20"/>
  <c r="AL3991" i="20"/>
  <c r="AL1467" i="20"/>
  <c r="AL1482" i="20"/>
  <c r="AL76" i="20"/>
  <c r="AL442" i="20"/>
  <c r="AL1384" i="20"/>
  <c r="AL1295" i="20"/>
  <c r="AL1305" i="20"/>
  <c r="AN98" i="20"/>
  <c r="AL4004" i="20"/>
  <c r="AN647" i="20"/>
  <c r="AL3987" i="20"/>
  <c r="AL1480" i="20"/>
  <c r="AL1448" i="20"/>
  <c r="AL1479" i="20"/>
  <c r="AL1447" i="20"/>
  <c r="AN2742" i="20"/>
  <c r="AL2742" i="20"/>
  <c r="AL2678" i="20"/>
  <c r="AL2614" i="20"/>
  <c r="AN2550" i="20"/>
  <c r="AL2550" i="20"/>
  <c r="AN1596" i="20"/>
  <c r="AL1596" i="20"/>
  <c r="AL1564" i="20"/>
  <c r="AL1532" i="20"/>
  <c r="AN1500" i="20"/>
  <c r="AL1500" i="20"/>
  <c r="AN1378" i="20"/>
  <c r="AL1378" i="20"/>
  <c r="AL1319" i="20"/>
  <c r="AL3943" i="20"/>
  <c r="AL3083" i="20"/>
  <c r="AN2881" i="20"/>
  <c r="AL2881" i="20"/>
  <c r="AL2817" i="20"/>
  <c r="AL2753" i="20"/>
  <c r="AL2689" i="20"/>
  <c r="AN2625" i="20"/>
  <c r="AL2625" i="20"/>
  <c r="AL2561" i="20"/>
  <c r="AL1322" i="20"/>
  <c r="AL1589" i="20"/>
  <c r="AL1557" i="20"/>
  <c r="AL1525" i="20"/>
  <c r="AL1335" i="20"/>
  <c r="AL3130" i="20"/>
  <c r="AL3066" i="20"/>
  <c r="AL2848" i="20"/>
  <c r="AN2784" i="20"/>
  <c r="AL2784" i="20"/>
  <c r="AL2720" i="20"/>
  <c r="AL2656" i="20"/>
  <c r="AL2592" i="20"/>
  <c r="AN2528" i="20"/>
  <c r="AL2528" i="20"/>
  <c r="AL2928" i="20"/>
  <c r="AN2455" i="20"/>
  <c r="AL311" i="20"/>
  <c r="AN200" i="20"/>
  <c r="AN2946" i="20"/>
  <c r="AL2946" i="20"/>
  <c r="AL318" i="20"/>
  <c r="AL2980" i="20"/>
  <c r="AN1377" i="20"/>
  <c r="AL1377" i="20"/>
  <c r="AL3014" i="20"/>
  <c r="AL283" i="20"/>
  <c r="AL3812" i="20"/>
  <c r="AN3812" i="20"/>
  <c r="AN3829" i="20"/>
  <c r="AL261" i="20"/>
  <c r="AL748" i="20"/>
  <c r="AL479" i="20"/>
  <c r="AL761" i="20"/>
  <c r="AL415" i="20"/>
  <c r="AL395" i="20"/>
  <c r="AL494" i="20"/>
  <c r="AL393" i="20"/>
  <c r="AL253" i="20"/>
  <c r="AN3873" i="20"/>
  <c r="AN214" i="20"/>
  <c r="AN3865" i="20"/>
  <c r="AL750" i="20"/>
  <c r="AL420" i="20"/>
  <c r="AL441" i="20"/>
  <c r="AL402" i="20"/>
  <c r="AL2831" i="20"/>
  <c r="AL3077" i="20"/>
  <c r="AL2811" i="20"/>
  <c r="AL2683" i="20"/>
  <c r="AL2555" i="20"/>
  <c r="AL3039" i="20"/>
  <c r="AL2975" i="20"/>
  <c r="AL2911" i="20"/>
  <c r="AL3052" i="20"/>
  <c r="AL2786" i="20"/>
  <c r="AL2658" i="20"/>
  <c r="AL2530" i="20"/>
  <c r="AN2134" i="20"/>
  <c r="AL1554" i="20"/>
  <c r="AL1387" i="20"/>
  <c r="AL1358" i="20"/>
  <c r="AL3063" i="20"/>
  <c r="AL2797" i="20"/>
  <c r="AN2669" i="20"/>
  <c r="AL2669" i="20"/>
  <c r="AL2541" i="20"/>
  <c r="AL1587" i="20"/>
  <c r="AL1523" i="20"/>
  <c r="AN1385" i="20"/>
  <c r="AL1385" i="20"/>
  <c r="AL3062" i="20"/>
  <c r="AL2828" i="20"/>
  <c r="AL2700" i="20"/>
  <c r="AL2572" i="20"/>
  <c r="AL308" i="20"/>
  <c r="AL304" i="20"/>
  <c r="AL2942" i="20"/>
  <c r="AL3057" i="20"/>
  <c r="AL2807" i="20"/>
  <c r="AL2679" i="20"/>
  <c r="AN1818" i="20"/>
  <c r="AN2487" i="20"/>
  <c r="AN2459" i="20"/>
  <c r="AN188" i="20"/>
  <c r="AN1810" i="20"/>
  <c r="AN2158" i="20"/>
  <c r="AN1790" i="20"/>
  <c r="AN1707" i="20"/>
  <c r="AN78" i="20"/>
  <c r="AN92" i="20"/>
  <c r="AN3805" i="20"/>
  <c r="AN3889" i="20"/>
  <c r="AN1778" i="20"/>
  <c r="AN1719" i="20"/>
  <c r="AN82" i="20"/>
  <c r="AN1832" i="20"/>
  <c r="AN2146" i="20"/>
  <c r="AN1806" i="20"/>
  <c r="AN1723" i="20"/>
  <c r="AN1814" i="20"/>
  <c r="AN2479" i="20"/>
  <c r="AN2142" i="20"/>
  <c r="AN1802" i="20"/>
  <c r="AN1798" i="20"/>
  <c r="AN1743" i="20"/>
  <c r="AN1786" i="20"/>
  <c r="AN3821" i="20"/>
  <c r="AN3881" i="20"/>
  <c r="AN1711" i="20"/>
  <c r="AN1695" i="20"/>
  <c r="AN208" i="20"/>
  <c r="AN3833" i="20"/>
  <c r="AN3809" i="20"/>
  <c r="AN212" i="20"/>
  <c r="AN88" i="20"/>
  <c r="AN241" i="20"/>
  <c r="AN3849" i="20"/>
  <c r="AN2150" i="20"/>
  <c r="AN2451" i="20"/>
  <c r="AN1836" i="20"/>
  <c r="AN2475" i="20"/>
  <c r="AN2467" i="20"/>
  <c r="AN1782" i="20"/>
  <c r="AN3885" i="20"/>
  <c r="AN3817" i="20"/>
  <c r="AN222" i="20"/>
  <c r="AN3857" i="20"/>
  <c r="AL1247" i="20"/>
  <c r="AL1257" i="20"/>
  <c r="AL1231" i="20"/>
  <c r="AL1287" i="20"/>
  <c r="AN1424" i="20"/>
  <c r="AN1924" i="20"/>
  <c r="AN1884" i="20"/>
  <c r="AN683" i="20"/>
  <c r="AN637" i="20"/>
  <c r="AN623" i="20"/>
  <c r="AN2367" i="20"/>
  <c r="AN2335" i="20"/>
  <c r="AN2303" i="20"/>
  <c r="AN2271" i="20"/>
  <c r="AN2223" i="20"/>
  <c r="AN2191" i="20"/>
  <c r="AN2002" i="20"/>
  <c r="AN1970" i="20"/>
  <c r="AN1930" i="20"/>
  <c r="AN1866" i="20"/>
  <c r="AN2392" i="20"/>
  <c r="AN2328" i="20"/>
  <c r="AN2264" i="20"/>
  <c r="AN2200" i="20"/>
  <c r="AN1985" i="20"/>
  <c r="AN1921" i="20"/>
  <c r="AN1857" i="20"/>
  <c r="AN595" i="20"/>
  <c r="AN635" i="20"/>
  <c r="AN668" i="20"/>
  <c r="AN2413" i="20"/>
  <c r="AN2381" i="20"/>
  <c r="AN2349" i="20"/>
  <c r="AN2317" i="20"/>
  <c r="AN2285" i="20"/>
  <c r="AN2253" i="20"/>
  <c r="AN2221" i="20"/>
  <c r="AN2189" i="20"/>
  <c r="AN2000" i="20"/>
  <c r="AN1968" i="20"/>
  <c r="AN1918" i="20"/>
  <c r="AN1854" i="20"/>
  <c r="AN2380" i="20"/>
  <c r="AN2316" i="20"/>
  <c r="AN2252" i="20"/>
  <c r="AN2188" i="20"/>
  <c r="AN2005" i="20"/>
  <c r="AN1941" i="20"/>
  <c r="AN1877" i="20"/>
  <c r="AN666" i="20"/>
  <c r="AN630" i="20"/>
  <c r="AN618" i="20"/>
  <c r="AN2403" i="20"/>
  <c r="AN2371" i="20"/>
  <c r="AN2339" i="20"/>
  <c r="AN2307" i="20"/>
  <c r="AN2275" i="20"/>
  <c r="AN2243" i="20"/>
  <c r="AN2211" i="20"/>
  <c r="AN2179" i="20"/>
  <c r="AN1990" i="20"/>
  <c r="AN1958" i="20"/>
  <c r="AN1906" i="20"/>
  <c r="AN1842" i="20"/>
  <c r="AN2368" i="20"/>
  <c r="AN2304" i="20"/>
  <c r="AN2240" i="20"/>
  <c r="AN2176" i="20"/>
  <c r="AN1961" i="20"/>
  <c r="AN1897" i="20"/>
  <c r="AN659" i="20"/>
  <c r="AN692" i="20"/>
  <c r="AN603" i="20"/>
  <c r="AN643" i="20"/>
  <c r="AN3049" i="20"/>
  <c r="AN2401" i="20"/>
  <c r="AN2369" i="20"/>
  <c r="AN2337" i="20"/>
  <c r="AN2305" i="20"/>
  <c r="AN2273" i="20"/>
  <c r="AN2241" i="20"/>
  <c r="AN2209" i="20"/>
  <c r="AN2177" i="20"/>
  <c r="AN1988" i="20"/>
  <c r="AN1956" i="20"/>
  <c r="AN1910" i="20"/>
  <c r="AN1846" i="20"/>
  <c r="AN2388" i="20"/>
  <c r="AN2324" i="20"/>
  <c r="AN2260" i="20"/>
  <c r="AN2196" i="20"/>
  <c r="AN1949" i="20"/>
  <c r="AN1885" i="20"/>
  <c r="AN725" i="20"/>
  <c r="AN654" i="20"/>
  <c r="AN598" i="20"/>
  <c r="AN606" i="20"/>
  <c r="AN186" i="20"/>
  <c r="AN1095" i="20"/>
  <c r="AN1411" i="20"/>
  <c r="AN727" i="20"/>
  <c r="AN612" i="20"/>
  <c r="AN739" i="20"/>
  <c r="AN715" i="20"/>
  <c r="AN601" i="20"/>
  <c r="AN599" i="20"/>
  <c r="AN2383" i="20"/>
  <c r="AN1892" i="20"/>
  <c r="AN698" i="20"/>
  <c r="AN700" i="20"/>
  <c r="AN2390" i="20"/>
  <c r="AN2342" i="20"/>
  <c r="AN2294" i="20"/>
  <c r="AN2254" i="20"/>
  <c r="AN2206" i="20"/>
  <c r="AN2014" i="20"/>
  <c r="AN1971" i="20"/>
  <c r="AN1923" i="20"/>
  <c r="AN1875" i="20"/>
  <c r="AN34" i="20"/>
  <c r="AN609" i="20"/>
  <c r="AN1098" i="20"/>
  <c r="AN2426" i="20"/>
  <c r="AN2386" i="20"/>
  <c r="AN2354" i="20"/>
  <c r="AN2322" i="20"/>
  <c r="AN2290" i="20"/>
  <c r="AN2242" i="20"/>
  <c r="AN2210" i="20"/>
  <c r="AN2170" i="20"/>
  <c r="AN1983" i="20"/>
  <c r="AN1951" i="20"/>
  <c r="AN1927" i="20"/>
  <c r="AN1903" i="20"/>
  <c r="AN1887" i="20"/>
  <c r="AN1871" i="20"/>
  <c r="AN1855" i="20"/>
  <c r="AN658" i="20"/>
  <c r="AN570" i="20"/>
  <c r="AN649" i="20"/>
  <c r="AN619" i="20"/>
  <c r="AN626" i="20"/>
  <c r="AN573" i="20"/>
  <c r="AN719" i="20"/>
  <c r="AN569" i="20"/>
  <c r="AN1421" i="20"/>
  <c r="AN1900" i="20"/>
  <c r="AN2398" i="20"/>
  <c r="AN2350" i="20"/>
  <c r="AN2302" i="20"/>
  <c r="AN2246" i="20"/>
  <c r="AN2198" i="20"/>
  <c r="AN1979" i="20"/>
  <c r="AN1931" i="20"/>
  <c r="AN1883" i="20"/>
  <c r="AN3433" i="20"/>
  <c r="AN3430" i="20"/>
  <c r="AN1395" i="20"/>
  <c r="AN3905" i="20"/>
  <c r="AN225" i="20"/>
  <c r="AN210" i="20"/>
  <c r="AN229" i="20"/>
  <c r="AN1175" i="20"/>
  <c r="AN1156" i="20"/>
  <c r="AN1149" i="20"/>
  <c r="AN202" i="20"/>
  <c r="AN1090" i="20"/>
  <c r="AN1171" i="20"/>
  <c r="AN1168" i="20"/>
  <c r="AN1177" i="20"/>
  <c r="AN998" i="20"/>
  <c r="AN1296" i="20"/>
  <c r="AN1292" i="20"/>
  <c r="AN1178" i="20"/>
  <c r="AN1006" i="20"/>
  <c r="AN1316" i="20"/>
  <c r="AN1170" i="20"/>
  <c r="AN986" i="20"/>
  <c r="AN1105" i="20"/>
  <c r="AN1107" i="20"/>
  <c r="AN1145" i="20"/>
  <c r="AN1118" i="20"/>
  <c r="AN1162" i="20"/>
  <c r="AN2432" i="20"/>
  <c r="AN1142" i="20"/>
  <c r="AN1154" i="20"/>
  <c r="AN990" i="20"/>
  <c r="AN3045" i="20"/>
  <c r="AN2402" i="20"/>
  <c r="AN2370" i="20"/>
  <c r="AN2338" i="20"/>
  <c r="AN2306" i="20"/>
  <c r="AN2266" i="20"/>
  <c r="AN2226" i="20"/>
  <c r="AN2194" i="20"/>
  <c r="AN1999" i="20"/>
  <c r="AN1967" i="20"/>
  <c r="AN1935" i="20"/>
  <c r="AN1911" i="20"/>
  <c r="AN1895" i="20"/>
  <c r="AN1879" i="20"/>
  <c r="AN1863" i="20"/>
  <c r="AN1847" i="20"/>
  <c r="AN641" i="20"/>
  <c r="AN33" i="20"/>
  <c r="AN1403" i="20"/>
  <c r="AN614" i="20"/>
  <c r="AN684" i="20"/>
  <c r="AN699" i="20"/>
  <c r="AN615" i="20"/>
  <c r="AN185" i="20"/>
  <c r="AN101" i="20"/>
  <c r="AN3837" i="20"/>
  <c r="AN3882" i="20"/>
  <c r="AN3921" i="20"/>
  <c r="AN2112" i="20"/>
  <c r="AN2048" i="20"/>
  <c r="AN2101" i="20"/>
  <c r="AN2037" i="20"/>
  <c r="AN1829" i="20"/>
  <c r="AN1677" i="20"/>
  <c r="AN1645" i="20"/>
  <c r="AN1652" i="20"/>
  <c r="AN1037" i="20"/>
  <c r="AN969" i="20"/>
  <c r="AN1234" i="20"/>
  <c r="AN981" i="20"/>
  <c r="AN2490" i="20"/>
  <c r="AN110" i="20"/>
  <c r="AN2137" i="20"/>
  <c r="AN16" i="20"/>
  <c r="AN3858" i="20"/>
  <c r="AN3841" i="20"/>
  <c r="AN3521" i="20"/>
  <c r="AN3393" i="20"/>
  <c r="AN3771" i="20"/>
  <c r="AN3739" i="20"/>
  <c r="AN3707" i="20"/>
  <c r="AN3675" i="20"/>
  <c r="AN3643" i="20"/>
  <c r="AN3321" i="20"/>
  <c r="AN3257" i="20"/>
  <c r="AN3193" i="20"/>
  <c r="AN3148" i="20"/>
  <c r="AN3614" i="20"/>
  <c r="AN3582" i="20"/>
  <c r="AN3534" i="20"/>
  <c r="AN3470" i="20"/>
  <c r="AN3406" i="20"/>
  <c r="AN3306" i="20"/>
  <c r="AN3178" i="20"/>
  <c r="AN3750" i="20"/>
  <c r="AN3686" i="20"/>
  <c r="AN3339" i="20"/>
  <c r="AN3211" i="20"/>
  <c r="AN3589" i="20"/>
  <c r="AN3525" i="20"/>
  <c r="AN3461" i="20"/>
  <c r="AN3397" i="20"/>
  <c r="AN3288" i="20"/>
  <c r="AN1425" i="20"/>
  <c r="AL742" i="20"/>
  <c r="AL439" i="20"/>
  <c r="AL481" i="20"/>
  <c r="AL482" i="20"/>
  <c r="AN3776" i="20"/>
  <c r="AN3680" i="20"/>
  <c r="AN3327" i="20"/>
  <c r="AN3149" i="20"/>
  <c r="AN3567" i="20"/>
  <c r="AN3487" i="20"/>
  <c r="AN3391" i="20"/>
  <c r="AN3276" i="20"/>
  <c r="AN237" i="20"/>
  <c r="AN3795" i="20"/>
  <c r="AN3763" i="20"/>
  <c r="AN3731" i="20"/>
  <c r="AN3699" i="20"/>
  <c r="AN3667" i="20"/>
  <c r="AN3369" i="20"/>
  <c r="AN3305" i="20"/>
  <c r="AN3241" i="20"/>
  <c r="AN3177" i="20"/>
  <c r="AN3638" i="20"/>
  <c r="AN3606" i="20"/>
  <c r="AN3574" i="20"/>
  <c r="AN3518" i="20"/>
  <c r="AN3454" i="20"/>
  <c r="AN3390" i="20"/>
  <c r="AN3274" i="20"/>
  <c r="AN3798" i="20"/>
  <c r="AN3734" i="20"/>
  <c r="AN3670" i="20"/>
  <c r="AN3307" i="20"/>
  <c r="AN3179" i="20"/>
  <c r="AN1262" i="20"/>
  <c r="AN2470" i="20"/>
  <c r="AN1246" i="20"/>
  <c r="AN2482" i="20"/>
  <c r="AN1666" i="20"/>
  <c r="AN963" i="20"/>
  <c r="AN1023" i="20"/>
  <c r="AN1031" i="20"/>
  <c r="AL520" i="20"/>
  <c r="AN17" i="20"/>
  <c r="AL160" i="20"/>
  <c r="AN1833" i="20"/>
  <c r="AN42" i="20"/>
  <c r="AL355" i="20"/>
  <c r="AL121" i="20"/>
  <c r="AN2492" i="20"/>
  <c r="AN2147" i="20"/>
  <c r="AN1655" i="20"/>
  <c r="AL337" i="20"/>
  <c r="AL163" i="20"/>
  <c r="AL360" i="20"/>
  <c r="AN2488" i="20"/>
  <c r="AN973" i="20"/>
  <c r="AL354" i="20"/>
  <c r="AL514" i="20"/>
  <c r="AN1270" i="20"/>
  <c r="AL117" i="20"/>
  <c r="AN2476" i="20"/>
  <c r="AN2131" i="20"/>
  <c r="AN1021" i="20"/>
  <c r="AL348" i="20"/>
  <c r="AL326" i="20"/>
  <c r="AN1192" i="20"/>
  <c r="AL344" i="20"/>
  <c r="AN1124" i="20"/>
  <c r="AL551" i="20"/>
  <c r="AN1058" i="20"/>
  <c r="AN1043" i="20"/>
  <c r="AN974" i="20"/>
  <c r="AN1240" i="20"/>
  <c r="AN189" i="20"/>
  <c r="AN1651" i="20"/>
  <c r="AN1114" i="20"/>
  <c r="AL874" i="20"/>
  <c r="AL3971" i="20"/>
  <c r="AN1099" i="20"/>
  <c r="AN3656" i="20"/>
  <c r="AN3439" i="20"/>
  <c r="AL950" i="20"/>
  <c r="AN3357" i="20"/>
  <c r="AN3584" i="20"/>
  <c r="AN3330" i="20"/>
  <c r="AN3235" i="20"/>
  <c r="AN3457" i="20"/>
  <c r="AL903" i="20"/>
  <c r="AN2010" i="20"/>
  <c r="AL875" i="20"/>
  <c r="AL177" i="20"/>
  <c r="AL852" i="20"/>
  <c r="AN3607" i="20"/>
  <c r="AN3196" i="20"/>
  <c r="AL848" i="20"/>
  <c r="AN665" i="20"/>
  <c r="AN3261" i="20"/>
  <c r="AN3425" i="20"/>
  <c r="AN3621" i="20"/>
  <c r="AL842" i="20"/>
  <c r="AN3796" i="20"/>
  <c r="AN3764" i="20"/>
  <c r="AN3732" i="20"/>
  <c r="AN3700" i="20"/>
  <c r="AN3668" i="20"/>
  <c r="AN3367" i="20"/>
  <c r="AN3303" i="20"/>
  <c r="AN3239" i="20"/>
  <c r="AN3175" i="20"/>
  <c r="AN3635" i="20"/>
  <c r="AN3603" i="20"/>
  <c r="AN3571" i="20"/>
  <c r="AN3539" i="20"/>
  <c r="AN3507" i="20"/>
  <c r="AN3475" i="20"/>
  <c r="AN3443" i="20"/>
  <c r="AN3411" i="20"/>
  <c r="AN3379" i="20"/>
  <c r="AN3316" i="20"/>
  <c r="AN3252" i="20"/>
  <c r="AN3188" i="20"/>
  <c r="AL872" i="20"/>
  <c r="AL814" i="20"/>
  <c r="AN3560" i="20"/>
  <c r="AN3528" i="20"/>
  <c r="AN3496" i="20"/>
  <c r="AN3464" i="20"/>
  <c r="AN3432" i="20"/>
  <c r="AN3400" i="20"/>
  <c r="AN3358" i="20"/>
  <c r="AN3294" i="20"/>
  <c r="AN3230" i="20"/>
  <c r="AN3166" i="20"/>
  <c r="AL838" i="20"/>
  <c r="AN633" i="20"/>
  <c r="AN709" i="20"/>
  <c r="AN729" i="20"/>
  <c r="AN3683" i="20"/>
  <c r="AN3209" i="20"/>
  <c r="AN3550" i="20"/>
  <c r="AN3210" i="20"/>
  <c r="AN3243" i="20"/>
  <c r="AN3573" i="20"/>
  <c r="AN3256" i="20"/>
  <c r="AL853" i="20"/>
  <c r="AN3801" i="20"/>
  <c r="AN3673" i="20"/>
  <c r="AN3189" i="20"/>
  <c r="AN3522" i="20"/>
  <c r="AN3802" i="20"/>
  <c r="AN3187" i="20"/>
  <c r="AN3401" i="20"/>
  <c r="AL931" i="20"/>
  <c r="AN3703" i="20"/>
  <c r="AN3249" i="20"/>
  <c r="AN3578" i="20"/>
  <c r="AN3290" i="20"/>
  <c r="AN3291" i="20"/>
  <c r="AN3469" i="20"/>
  <c r="AL945" i="20"/>
  <c r="AL3970" i="20"/>
  <c r="AN107" i="20"/>
  <c r="AN3746" i="20"/>
  <c r="AN3505" i="20"/>
  <c r="AL943" i="20"/>
  <c r="AL890" i="20"/>
  <c r="AL329" i="20"/>
  <c r="AL159" i="20"/>
  <c r="AN2472" i="20"/>
  <c r="AN1821" i="20"/>
  <c r="AN1648" i="20"/>
  <c r="AL153" i="20"/>
  <c r="AL343" i="20"/>
  <c r="AN23" i="20"/>
  <c r="AL140" i="20"/>
  <c r="AN2151" i="20"/>
  <c r="AN1659" i="20"/>
  <c r="AN22" i="20"/>
  <c r="AN2468" i="20"/>
  <c r="AN20" i="20"/>
  <c r="AN1051" i="20"/>
  <c r="AL562" i="20"/>
  <c r="AL146" i="20"/>
  <c r="AL339" i="20"/>
  <c r="AL350" i="20"/>
  <c r="AL517" i="20"/>
  <c r="AN987" i="20"/>
  <c r="AL560" i="20"/>
  <c r="AL346" i="20"/>
  <c r="AN2456" i="20"/>
  <c r="AL512" i="20"/>
  <c r="AL338" i="20"/>
  <c r="AL555" i="20"/>
  <c r="AN1009" i="20"/>
  <c r="AN1266" i="20"/>
  <c r="AN997" i="20"/>
  <c r="AL156" i="20"/>
  <c r="AN999" i="20"/>
  <c r="AN2139" i="20"/>
  <c r="AN1663" i="20"/>
  <c r="AN1079" i="20"/>
  <c r="AN983" i="20"/>
  <c r="AL556" i="20"/>
  <c r="AL170" i="20"/>
  <c r="AN1668" i="20"/>
  <c r="AL325" i="20"/>
  <c r="AN1045" i="20"/>
  <c r="AN1187" i="20"/>
  <c r="AN1030" i="20"/>
  <c r="AN1272" i="20"/>
  <c r="AL804" i="20"/>
  <c r="AN1415" i="20"/>
  <c r="AL954" i="20"/>
  <c r="AN37" i="20"/>
  <c r="AN3540" i="20"/>
  <c r="AN3412" i="20"/>
  <c r="AN3174" i="20"/>
  <c r="AN3677" i="20"/>
  <c r="AN3616" i="20"/>
  <c r="AN3418" i="20"/>
  <c r="AN3698" i="20"/>
  <c r="AN3585" i="20"/>
  <c r="AN1413" i="20"/>
  <c r="AL935" i="20"/>
  <c r="AN3723" i="20"/>
  <c r="AN3289" i="20"/>
  <c r="AN3598" i="20"/>
  <c r="AN3370" i="20"/>
  <c r="AN3654" i="20"/>
  <c r="AN3493" i="20"/>
  <c r="AL877" i="20"/>
  <c r="AN713" i="20"/>
  <c r="AL932" i="20"/>
  <c r="AL3978" i="20"/>
  <c r="AN3532" i="20"/>
  <c r="AN3404" i="20"/>
  <c r="AN3190" i="20"/>
  <c r="AN3661" i="20"/>
  <c r="AN3553" i="20"/>
  <c r="AN3784" i="20"/>
  <c r="AN3688" i="20"/>
  <c r="AN3263" i="20"/>
  <c r="AN3615" i="20"/>
  <c r="AN3495" i="20"/>
  <c r="AN3383" i="20"/>
  <c r="AL928" i="20"/>
  <c r="AL876" i="20"/>
  <c r="AL794" i="20"/>
  <c r="AL920" i="20"/>
  <c r="AL792" i="20"/>
  <c r="AL3965" i="20"/>
  <c r="AL119" i="20"/>
  <c r="AL149" i="20"/>
  <c r="AN2440" i="20"/>
  <c r="AN1049" i="20"/>
  <c r="AN1089" i="20"/>
  <c r="AL158" i="20"/>
  <c r="AL327" i="20"/>
  <c r="AN1091" i="20"/>
  <c r="AN989" i="20"/>
  <c r="AL362" i="20"/>
  <c r="AL510" i="20"/>
  <c r="AN1669" i="20"/>
  <c r="AN1676" i="20"/>
  <c r="AL543" i="20"/>
  <c r="AL130" i="20"/>
  <c r="AN2135" i="20"/>
  <c r="AN10" i="20"/>
  <c r="AL536" i="20"/>
  <c r="AN13" i="20"/>
  <c r="AN1837" i="20"/>
  <c r="AN1649" i="20"/>
  <c r="AN1656" i="20"/>
  <c r="AN1081" i="20"/>
  <c r="AL174" i="20"/>
  <c r="AL351" i="20"/>
  <c r="AN1033" i="20"/>
  <c r="AN1069" i="20"/>
  <c r="AN995" i="20"/>
  <c r="AN11" i="20"/>
  <c r="AN2127" i="20"/>
  <c r="AL349" i="20"/>
  <c r="AL151" i="20"/>
  <c r="AL150" i="20"/>
  <c r="AN21" i="20"/>
  <c r="AN993" i="20"/>
  <c r="AN978" i="20"/>
  <c r="AN1298" i="20"/>
  <c r="AN959" i="20"/>
  <c r="AN1647" i="20"/>
  <c r="AN1830" i="20"/>
  <c r="AN1280" i="20"/>
  <c r="AN1047" i="20"/>
  <c r="AL3972" i="20"/>
  <c r="AL868" i="20"/>
  <c r="AN3591" i="20"/>
  <c r="AN3228" i="20"/>
  <c r="AL839" i="20"/>
  <c r="AN589" i="20"/>
  <c r="AN3681" i="20"/>
  <c r="AN3205" i="20"/>
  <c r="AN3538" i="20"/>
  <c r="AN3186" i="20"/>
  <c r="AN3219" i="20"/>
  <c r="AN3545" i="20"/>
  <c r="AN3200" i="20"/>
  <c r="AL939" i="20"/>
  <c r="AN3727" i="20"/>
  <c r="AN3297" i="20"/>
  <c r="AN3602" i="20"/>
  <c r="AN3382" i="20"/>
  <c r="AN3646" i="20"/>
  <c r="AN3517" i="20"/>
  <c r="AL937" i="20"/>
  <c r="AN681" i="20"/>
  <c r="AN36" i="20"/>
  <c r="AN3760" i="20"/>
  <c r="AN3664" i="20"/>
  <c r="AN3199" i="20"/>
  <c r="AN3583" i="20"/>
  <c r="AN3471" i="20"/>
  <c r="AN3292" i="20"/>
  <c r="AL3976" i="20"/>
  <c r="AL828" i="20"/>
  <c r="AN3780" i="20"/>
  <c r="AN3748" i="20"/>
  <c r="AN3716" i="20"/>
  <c r="AN3684" i="20"/>
  <c r="AN3652" i="20"/>
  <c r="AN3335" i="20"/>
  <c r="AN3271" i="20"/>
  <c r="AN3207" i="20"/>
  <c r="AN3153" i="20"/>
  <c r="AN3619" i="20"/>
  <c r="AN3587" i="20"/>
  <c r="AN3555" i="20"/>
  <c r="AN3523" i="20"/>
  <c r="AN3491" i="20"/>
  <c r="AN3459" i="20"/>
  <c r="AN3427" i="20"/>
  <c r="AN3395" i="20"/>
  <c r="AN3348" i="20"/>
  <c r="AN3284" i="20"/>
  <c r="AN3220" i="20"/>
  <c r="AL840" i="20"/>
  <c r="AL886" i="20"/>
  <c r="AN3797" i="20"/>
  <c r="AN3669" i="20"/>
  <c r="AN3181" i="20"/>
  <c r="AN3530" i="20"/>
  <c r="AN3170" i="20"/>
  <c r="AN3203" i="20"/>
  <c r="AN3569" i="20"/>
  <c r="AN3248" i="20"/>
  <c r="AN1405" i="20"/>
  <c r="AL847" i="20"/>
  <c r="AN3737" i="20"/>
  <c r="AN3317" i="20"/>
  <c r="AN3612" i="20"/>
  <c r="AN3394" i="20"/>
  <c r="AN3674" i="20"/>
  <c r="AN3529" i="20"/>
  <c r="AN3168" i="20"/>
  <c r="AN1417" i="20"/>
  <c r="AL183" i="20"/>
  <c r="AL881" i="20"/>
  <c r="AN3792" i="20"/>
  <c r="AN3279" i="20"/>
  <c r="AN3527" i="20"/>
  <c r="AN3260" i="20"/>
  <c r="AL3983" i="20"/>
  <c r="AN3610" i="20"/>
  <c r="AL849" i="20"/>
  <c r="AN3744" i="20"/>
  <c r="AN1310" i="20"/>
  <c r="AL525" i="20"/>
  <c r="AL135" i="20"/>
  <c r="AN1019" i="20"/>
  <c r="AL359" i="20"/>
  <c r="AN9" i="20"/>
  <c r="AL124" i="20"/>
  <c r="AL125" i="20"/>
  <c r="AN1282" i="20"/>
  <c r="AN1027" i="20"/>
  <c r="AN1087" i="20"/>
  <c r="AN1432" i="20"/>
  <c r="AL341" i="20"/>
  <c r="AL165" i="20"/>
  <c r="AN2496" i="20"/>
  <c r="AL528" i="20"/>
  <c r="AL527" i="20"/>
  <c r="AN1073" i="20"/>
  <c r="AN1077" i="20"/>
  <c r="AN991" i="20"/>
  <c r="AL168" i="20"/>
  <c r="AL549" i="20"/>
  <c r="AL173" i="20"/>
  <c r="AL550" i="20"/>
  <c r="AN1825" i="20"/>
  <c r="AN961" i="20"/>
  <c r="AN43" i="20"/>
  <c r="AL136" i="20"/>
  <c r="AL335" i="20"/>
  <c r="AL518" i="20"/>
  <c r="AL558" i="20"/>
  <c r="AN197" i="20"/>
  <c r="AL123" i="20"/>
  <c r="AN2480" i="20"/>
  <c r="AN1661" i="20"/>
  <c r="AN957" i="20"/>
  <c r="AL552" i="20"/>
  <c r="AN1654" i="20"/>
  <c r="AN1675" i="20"/>
  <c r="AN1214" i="20"/>
  <c r="AN1063" i="20"/>
  <c r="AL916" i="20"/>
  <c r="AL826" i="20"/>
  <c r="AN3215" i="20"/>
  <c r="AN3356" i="20"/>
  <c r="AN3476" i="20"/>
  <c r="AN3318" i="20"/>
  <c r="AN3229" i="20"/>
  <c r="AN3546" i="20"/>
  <c r="AN3202" i="20"/>
  <c r="AN3280" i="20"/>
  <c r="AL871" i="20"/>
  <c r="AN3787" i="20"/>
  <c r="AN3659" i="20"/>
  <c r="AN3164" i="20"/>
  <c r="AN3502" i="20"/>
  <c r="AN3782" i="20"/>
  <c r="AN3155" i="20"/>
  <c r="AN3352" i="20"/>
  <c r="AL941" i="20"/>
  <c r="AN3713" i="20"/>
  <c r="AN3269" i="20"/>
  <c r="AN3588" i="20"/>
  <c r="AN3314" i="20"/>
  <c r="AN3347" i="20"/>
  <c r="AN3609" i="20"/>
  <c r="AN3328" i="20"/>
  <c r="AN1104" i="20"/>
  <c r="AL843" i="20"/>
  <c r="AN3759" i="20"/>
  <c r="AN3361" i="20"/>
  <c r="AN3634" i="20"/>
  <c r="AN3446" i="20"/>
  <c r="AN3710" i="20"/>
  <c r="AN3581" i="20"/>
  <c r="AN3272" i="20"/>
  <c r="AL841" i="20"/>
  <c r="AL910" i="20"/>
  <c r="AN3468" i="20"/>
  <c r="AN3302" i="20"/>
  <c r="AN3789" i="20"/>
  <c r="AN3666" i="20"/>
  <c r="AN3216" i="20"/>
  <c r="AN3736" i="20"/>
  <c r="AN3359" i="20"/>
  <c r="AN3167" i="20"/>
  <c r="AN3559" i="20"/>
  <c r="AN3447" i="20"/>
  <c r="AN3244" i="20"/>
  <c r="AL816" i="20"/>
  <c r="AL940" i="20"/>
  <c r="AL176" i="20"/>
  <c r="AL3974" i="20"/>
  <c r="AL952" i="20"/>
  <c r="AL824" i="20"/>
  <c r="AL3981" i="20"/>
  <c r="AL879" i="20"/>
  <c r="AL821" i="20"/>
  <c r="AL181" i="20"/>
  <c r="AL899" i="20"/>
  <c r="AL913" i="20"/>
  <c r="AL858" i="20"/>
  <c r="AN3375" i="20"/>
  <c r="AN3575" i="20"/>
  <c r="AN3372" i="20"/>
  <c r="AL844" i="20"/>
  <c r="AN3715" i="20"/>
  <c r="AN3590" i="20"/>
  <c r="AN3371" i="20"/>
  <c r="AN3637" i="20"/>
  <c r="AN3253" i="20"/>
  <c r="AN3580" i="20"/>
  <c r="AN3315" i="20"/>
  <c r="AN3313" i="20"/>
  <c r="AN3398" i="20"/>
  <c r="AN3533" i="20"/>
  <c r="AN657" i="20"/>
  <c r="AN3183" i="20"/>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AN3836" i="20" l="1"/>
  <c r="AN3852" i="20"/>
  <c r="AN2743" i="20"/>
  <c r="AN2866" i="20"/>
  <c r="AN3065" i="20"/>
  <c r="AN2583" i="20"/>
  <c r="AN1373" i="20"/>
  <c r="AN286" i="20"/>
  <c r="AN1529" i="20"/>
  <c r="AN2734" i="20"/>
  <c r="AN3038" i="20"/>
  <c r="AN1579" i="20"/>
  <c r="AN1546" i="20"/>
  <c r="AN321" i="20"/>
  <c r="AN1336" i="20"/>
  <c r="AN1512" i="20"/>
  <c r="AN278" i="20"/>
  <c r="AN2918" i="20"/>
  <c r="AN2566" i="20"/>
  <c r="AN2559" i="20"/>
  <c r="AN2516" i="20"/>
  <c r="AN2515" i="20"/>
  <c r="AN3090" i="20"/>
  <c r="AN167" i="20"/>
  <c r="AN2914" i="20"/>
  <c r="AN2789" i="20"/>
  <c r="AN2595" i="20"/>
  <c r="AN2600" i="20"/>
  <c r="AN2905" i="20"/>
  <c r="AN2514" i="20"/>
  <c r="AN2859" i="20"/>
  <c r="AN819" i="20"/>
  <c r="AN3820" i="20"/>
  <c r="AN282" i="20"/>
  <c r="AN3078" i="20"/>
  <c r="AN1530" i="20"/>
  <c r="AN2571" i="20"/>
  <c r="AN385" i="20"/>
  <c r="AN3093" i="20"/>
  <c r="AN1354" i="20"/>
  <c r="AN3013" i="20"/>
  <c r="AN2601" i="20"/>
  <c r="AN3126" i="20"/>
  <c r="AN1463" i="20"/>
  <c r="AN2945" i="20"/>
  <c r="AN3032" i="20"/>
  <c r="AN2836" i="20"/>
  <c r="AN2901" i="20"/>
  <c r="AN396" i="20"/>
  <c r="AN1571" i="20"/>
  <c r="AN1538" i="20"/>
  <c r="AN3007" i="20"/>
  <c r="AN2761" i="20"/>
  <c r="AN1592" i="20"/>
  <c r="AN3075" i="20"/>
  <c r="AN3005" i="20"/>
  <c r="AN2588" i="20"/>
  <c r="AN2557" i="20"/>
  <c r="AN2895" i="20"/>
  <c r="AN1435" i="20"/>
  <c r="AN2640" i="20"/>
  <c r="AN1379" i="20"/>
  <c r="AN2804" i="20"/>
  <c r="AN1481" i="20"/>
  <c r="AN1239" i="20"/>
  <c r="AN458" i="20"/>
  <c r="AN465" i="20"/>
  <c r="AN387" i="20"/>
  <c r="AN2832" i="20"/>
  <c r="AN3120" i="20"/>
  <c r="AN2715" i="20"/>
  <c r="AN1466" i="20"/>
  <c r="AN299" i="20"/>
  <c r="AN1590" i="20"/>
  <c r="AN315" i="20"/>
  <c r="AN1473" i="20"/>
  <c r="AN2847" i="20"/>
  <c r="AN406" i="20"/>
  <c r="AN3876" i="20"/>
  <c r="AN2511" i="20"/>
  <c r="AN2788" i="20"/>
  <c r="AN3027" i="20"/>
  <c r="AN2728" i="20"/>
  <c r="AN2770" i="20"/>
  <c r="AN948" i="20"/>
  <c r="AN1634" i="20"/>
  <c r="AN1588" i="20"/>
  <c r="AN2564" i="20"/>
  <c r="AN2821" i="20"/>
  <c r="AN2979" i="20"/>
  <c r="AN2934" i="20"/>
  <c r="AN2760" i="20"/>
  <c r="AN2830" i="20"/>
  <c r="AN2524" i="20"/>
  <c r="AN2858" i="20"/>
  <c r="AN2996" i="20"/>
  <c r="AN1578" i="20"/>
  <c r="AN2603" i="20"/>
  <c r="AN949" i="20"/>
  <c r="AN2723" i="20"/>
  <c r="AN2505" i="20"/>
  <c r="AN2967" i="20"/>
  <c r="AN359" i="20"/>
  <c r="AN420" i="20"/>
  <c r="AN827" i="20"/>
  <c r="AN289" i="20"/>
  <c r="AN2965" i="20"/>
  <c r="AN1293" i="20"/>
  <c r="AN1350" i="20"/>
  <c r="AN2777" i="20"/>
  <c r="AN1323" i="20"/>
  <c r="AN2875" i="20"/>
  <c r="AN900" i="20"/>
  <c r="AN2891" i="20"/>
  <c r="AN425" i="20"/>
  <c r="AN2961" i="20"/>
  <c r="AN2532" i="20"/>
  <c r="AN3055" i="20"/>
  <c r="AN1507" i="20"/>
  <c r="AN2551" i="20"/>
  <c r="AN2508" i="20"/>
  <c r="AN430" i="20"/>
  <c r="AN2870" i="20"/>
  <c r="AN316" i="20"/>
  <c r="AN2661" i="20"/>
  <c r="AN1340" i="20"/>
  <c r="AN2701" i="20"/>
  <c r="AN2754" i="20"/>
  <c r="AN2863" i="20"/>
  <c r="AN3025" i="20"/>
  <c r="AN2660" i="20"/>
  <c r="AN2957" i="20"/>
  <c r="AN3002" i="20"/>
  <c r="AN495" i="20"/>
  <c r="AN3900" i="20"/>
  <c r="AN550" i="20"/>
  <c r="AN165" i="20"/>
  <c r="AN135" i="20"/>
  <c r="AN525" i="20"/>
  <c r="AN847" i="20"/>
  <c r="AN76" i="20"/>
  <c r="AN2545" i="20"/>
  <c r="AN1574" i="20"/>
  <c r="AN2696" i="20"/>
  <c r="AN2553" i="20"/>
  <c r="AN1584" i="20"/>
  <c r="AN2941" i="20"/>
  <c r="AN2538" i="20"/>
  <c r="AN1505" i="20"/>
  <c r="AN1576" i="20"/>
  <c r="AN2850" i="20"/>
  <c r="AN2722" i="20"/>
  <c r="AN1521" i="20"/>
  <c r="AN1361" i="20"/>
  <c r="AN2998" i="20"/>
  <c r="AN2872" i="20"/>
  <c r="AN1527" i="20"/>
  <c r="AN2522" i="20"/>
  <c r="AN1327" i="20"/>
  <c r="AN1602" i="20"/>
  <c r="AN2587" i="20"/>
  <c r="AN2662" i="20"/>
  <c r="AN2924" i="20"/>
  <c r="AN1567" i="20"/>
  <c r="AN1231" i="20"/>
  <c r="AN261" i="20"/>
  <c r="AN3968" i="20"/>
  <c r="AN3828" i="20"/>
  <c r="AN2783" i="20"/>
  <c r="AN2806" i="20"/>
  <c r="AN3034" i="20"/>
  <c r="AN2733" i="20"/>
  <c r="AN1586" i="20"/>
  <c r="AN1597" i="20"/>
  <c r="AN2953" i="20"/>
  <c r="AN2954" i="20"/>
  <c r="AN2517" i="20"/>
  <c r="AN176" i="20"/>
  <c r="AN518" i="20"/>
  <c r="AN173" i="20"/>
  <c r="AN881" i="20"/>
  <c r="AN489" i="20"/>
  <c r="AN356" i="20"/>
  <c r="AN1556" i="20"/>
  <c r="AN2664" i="20"/>
  <c r="AN2857" i="20"/>
  <c r="AN2814" i="20"/>
  <c r="AN2940" i="20"/>
  <c r="AN1495" i="20"/>
  <c r="AN303" i="20"/>
  <c r="AN1468" i="20"/>
  <c r="AN2774" i="20"/>
  <c r="AN3143" i="20"/>
  <c r="AN3024" i="20"/>
  <c r="AN2703" i="20"/>
  <c r="AN2709" i="20"/>
  <c r="AN2906" i="20"/>
  <c r="AN2981" i="20"/>
  <c r="AN287" i="20"/>
  <c r="AN2860" i="20"/>
  <c r="AN2948" i="20"/>
  <c r="AN2737" i="20"/>
  <c r="AN1600" i="20"/>
  <c r="AN2727" i="20"/>
  <c r="AN2876" i="20"/>
  <c r="AN1514" i="20"/>
  <c r="AN2731" i="20"/>
  <c r="AN2615" i="20"/>
  <c r="AN2605" i="20"/>
  <c r="AN1359" i="20"/>
  <c r="AN2668" i="20"/>
  <c r="AN2637" i="20"/>
  <c r="AN3084" i="20"/>
  <c r="AN2779" i="20"/>
  <c r="AN459" i="20"/>
  <c r="AN2706" i="20"/>
  <c r="AN2539" i="20"/>
  <c r="AN3804" i="20"/>
  <c r="AN172" i="20"/>
  <c r="AN2594" i="20"/>
  <c r="AN1548" i="20"/>
  <c r="AN1484" i="20"/>
  <c r="AN1583" i="20"/>
  <c r="AN2570" i="20"/>
  <c r="AN2627" i="20"/>
  <c r="AN2912" i="20"/>
  <c r="AN2745" i="20"/>
  <c r="AN3064" i="20"/>
  <c r="AN280" i="20"/>
  <c r="AN2621" i="20"/>
  <c r="AN3068" i="20"/>
  <c r="AN1375" i="20"/>
  <c r="AN2772" i="20"/>
  <c r="AN2837" i="20"/>
  <c r="AN3140" i="20"/>
  <c r="AN2771" i="20"/>
  <c r="AN2584" i="20"/>
  <c r="AN2825" i="20"/>
  <c r="AN2917" i="20"/>
  <c r="AN2732" i="20"/>
  <c r="AN2609" i="20"/>
  <c r="AN2976" i="20"/>
  <c r="AN3832" i="20"/>
  <c r="AN937" i="20"/>
  <c r="AN130" i="20"/>
  <c r="AN119" i="20"/>
  <c r="AN928" i="20"/>
  <c r="AN156" i="20"/>
  <c r="AN945" i="20"/>
  <c r="AN838" i="20"/>
  <c r="AN1247" i="20"/>
  <c r="AN2807" i="20"/>
  <c r="AN308" i="20"/>
  <c r="AN3062" i="20"/>
  <c r="AN1587" i="20"/>
  <c r="AN3063" i="20"/>
  <c r="AN2683" i="20"/>
  <c r="AN3014" i="20"/>
  <c r="AN2656" i="20"/>
  <c r="AN3066" i="20"/>
  <c r="AN1557" i="20"/>
  <c r="AN1564" i="20"/>
  <c r="AN2678" i="20"/>
  <c r="AN3987" i="20"/>
  <c r="AN3989" i="20"/>
  <c r="AN1474" i="20"/>
  <c r="AN885" i="20"/>
  <c r="AN888" i="20"/>
  <c r="AN3969" i="20"/>
  <c r="AN3979" i="20"/>
  <c r="AN330" i="20"/>
  <c r="AN836" i="20"/>
  <c r="AN334" i="20"/>
  <c r="AN3916" i="20"/>
  <c r="AN747" i="20"/>
  <c r="AN955" i="20"/>
  <c r="AN3880" i="20"/>
  <c r="AN3104" i="20"/>
  <c r="AN2922" i="20"/>
  <c r="AN3012" i="20"/>
  <c r="AN1508" i="20"/>
  <c r="AN2623" i="20"/>
  <c r="AN2835" i="20"/>
  <c r="AN2904" i="20"/>
  <c r="AN1528" i="20"/>
  <c r="AN2711" i="20"/>
  <c r="AN2796" i="20"/>
  <c r="AN2991" i="20"/>
  <c r="AN324" i="20"/>
  <c r="AN2735" i="20"/>
  <c r="AN3118" i="20"/>
  <c r="AN2853" i="20"/>
  <c r="AN2995" i="20"/>
  <c r="AN1325" i="20"/>
  <c r="AN1568" i="20"/>
  <c r="AN313" i="20"/>
  <c r="AN2556" i="20"/>
  <c r="AN2909" i="20"/>
  <c r="AN2999" i="20"/>
  <c r="AN1565" i="20"/>
  <c r="AN2969" i="20"/>
  <c r="AN3070" i="20"/>
  <c r="AN2741" i="20"/>
  <c r="AN2971" i="20"/>
  <c r="AN2994" i="20"/>
  <c r="AN438" i="20"/>
  <c r="AN120" i="20"/>
  <c r="AN3115" i="20"/>
  <c r="AN1233" i="20"/>
  <c r="AN3042" i="20"/>
  <c r="AN2673" i="20"/>
  <c r="AN314" i="20"/>
  <c r="AN2565" i="20"/>
  <c r="AN3060" i="20"/>
  <c r="AN3133" i="20"/>
  <c r="AN2504" i="20"/>
  <c r="AN2900" i="20"/>
  <c r="AN1518" i="20"/>
  <c r="AN2643" i="20"/>
  <c r="AN3074" i="20"/>
  <c r="AN2654" i="20"/>
  <c r="AN290" i="20"/>
  <c r="AN1372" i="20"/>
  <c r="AN305" i="20"/>
  <c r="AN3023" i="20"/>
  <c r="AN1362" i="20"/>
  <c r="AN2521" i="20"/>
  <c r="AN444" i="20"/>
  <c r="AN461" i="20"/>
  <c r="AN3924" i="20"/>
  <c r="AN2638" i="20"/>
  <c r="AN3073" i="20"/>
  <c r="AN1454" i="20"/>
  <c r="AN273" i="20"/>
  <c r="AN2926" i="20"/>
  <c r="AN2708" i="20"/>
  <c r="AN1550" i="20"/>
  <c r="AN2707" i="20"/>
  <c r="AN2776" i="20"/>
  <c r="AN1570" i="20"/>
  <c r="AN269" i="20"/>
  <c r="AN2799" i="20"/>
  <c r="AN2800" i="20"/>
  <c r="AN2534" i="20"/>
  <c r="AN2986" i="20"/>
  <c r="AN1535" i="20"/>
  <c r="AN2666" i="20"/>
  <c r="AN2531" i="20"/>
  <c r="AN781" i="20"/>
  <c r="AN1346" i="20"/>
  <c r="AN1380" i="20"/>
  <c r="AN1498" i="20"/>
  <c r="AN2507" i="20"/>
  <c r="AN3807" i="20"/>
  <c r="AN283" i="20"/>
  <c r="AN318" i="20"/>
  <c r="AN1322" i="20"/>
  <c r="AN2753" i="20"/>
  <c r="AN1532" i="20"/>
  <c r="AN2614" i="20"/>
  <c r="AN854" i="20"/>
  <c r="AN3977" i="20"/>
  <c r="AN557" i="20"/>
  <c r="AN182" i="20"/>
  <c r="AN474" i="20"/>
  <c r="AN1461" i="20"/>
  <c r="AN2726" i="20"/>
  <c r="AN3022" i="20"/>
  <c r="AN2756" i="20"/>
  <c r="AN2641" i="20"/>
  <c r="AN3017" i="20"/>
  <c r="AN2579" i="20"/>
  <c r="AN3107" i="20"/>
  <c r="AN1351" i="20"/>
  <c r="AN2977" i="20"/>
  <c r="AN1519" i="20"/>
  <c r="AN2698" i="20"/>
  <c r="AN2755" i="20"/>
  <c r="AN309" i="20"/>
  <c r="AN377" i="20"/>
  <c r="AN3059" i="20"/>
  <c r="AN2622" i="20"/>
  <c r="AN2952" i="20"/>
  <c r="AN345" i="20"/>
  <c r="AN1493" i="20"/>
  <c r="AN1368" i="20"/>
  <c r="AN3080" i="20"/>
  <c r="AN1383" i="20"/>
  <c r="AN2536" i="20"/>
  <c r="AN2841" i="20"/>
  <c r="AN2535" i="20"/>
  <c r="AN2684" i="20"/>
  <c r="AN2781" i="20"/>
  <c r="AN3100" i="20"/>
  <c r="AN2795" i="20"/>
  <c r="AN2833" i="20"/>
  <c r="AN312" i="20"/>
  <c r="AN2593" i="20"/>
  <c r="AN2710" i="20"/>
  <c r="AN3816" i="20"/>
  <c r="AN2598" i="20"/>
  <c r="AN2692" i="20"/>
  <c r="AN2655" i="20"/>
  <c r="AN419" i="20"/>
  <c r="AN858" i="20"/>
  <c r="AN821" i="20"/>
  <c r="AN952" i="20"/>
  <c r="AN910" i="20"/>
  <c r="AN552" i="20"/>
  <c r="AN335" i="20"/>
  <c r="AN549" i="20"/>
  <c r="AN527" i="20"/>
  <c r="AN183" i="20"/>
  <c r="AN349" i="20"/>
  <c r="AN351" i="20"/>
  <c r="AN517" i="20"/>
  <c r="AN562" i="20"/>
  <c r="AN348" i="20"/>
  <c r="AN117" i="20"/>
  <c r="AN163" i="20"/>
  <c r="AN520" i="20"/>
  <c r="AN2942" i="20"/>
  <c r="AN2700" i="20"/>
  <c r="AN1554" i="20"/>
  <c r="AN2658" i="20"/>
  <c r="AN3077" i="20"/>
  <c r="AN1589" i="20"/>
  <c r="AN1479" i="20"/>
  <c r="AN4004" i="20"/>
  <c r="AN1295" i="20"/>
  <c r="AN3966" i="20"/>
  <c r="AN332" i="20"/>
  <c r="AN342" i="20"/>
  <c r="AN248" i="20"/>
  <c r="AN1393" i="20"/>
  <c r="AN1271" i="20"/>
  <c r="AN2982" i="20"/>
  <c r="AN2501" i="20"/>
  <c r="AN2890" i="20"/>
  <c r="AN3069" i="20"/>
  <c r="AN1545" i="20"/>
  <c r="AN2766" i="20"/>
  <c r="AN2823" i="20"/>
  <c r="AN2984" i="20"/>
  <c r="AN2685" i="20"/>
  <c r="AN3132" i="20"/>
  <c r="AN403" i="20"/>
  <c r="AN2606" i="20"/>
  <c r="AN2663" i="20"/>
  <c r="AN2582" i="20"/>
  <c r="AN2873" i="20"/>
  <c r="AN2749" i="20"/>
  <c r="AN2802" i="20"/>
  <c r="AN435" i="20"/>
  <c r="AN384" i="20"/>
  <c r="AN3082" i="20"/>
  <c r="AN2886" i="20"/>
  <c r="AN272" i="20"/>
  <c r="AN1349" i="20"/>
  <c r="AN2997" i="20"/>
  <c r="AN2657" i="20"/>
  <c r="AN2968" i="20"/>
  <c r="AN2725" i="20"/>
  <c r="AN3092" i="20"/>
  <c r="AN2787" i="20"/>
  <c r="AN483" i="20"/>
  <c r="AN1344" i="20"/>
  <c r="AN844" i="20"/>
  <c r="AN899" i="20"/>
  <c r="AN804" i="20"/>
  <c r="AN3057" i="20"/>
  <c r="AN2572" i="20"/>
  <c r="AN748" i="20"/>
  <c r="AN1525" i="20"/>
  <c r="AN1480" i="20"/>
  <c r="AN796" i="20"/>
  <c r="AN798" i="20"/>
  <c r="AN813" i="20"/>
  <c r="AN2679" i="20"/>
  <c r="AN304" i="20"/>
  <c r="AN2828" i="20"/>
  <c r="AN1467" i="20"/>
  <c r="AN741" i="20"/>
  <c r="AN780" i="20"/>
  <c r="AN476" i="20"/>
  <c r="AN1279" i="20"/>
  <c r="AN2736" i="20"/>
  <c r="AN3040" i="20"/>
  <c r="AN1506" i="20"/>
  <c r="AN2651" i="20"/>
  <c r="AN2544" i="20"/>
  <c r="AN2958" i="20"/>
  <c r="AN1558" i="20"/>
  <c r="AN2659" i="20"/>
  <c r="AN2812" i="20"/>
  <c r="AN2667" i="20"/>
  <c r="AN2577" i="20"/>
  <c r="AN2591" i="20"/>
  <c r="AN2744" i="20"/>
  <c r="AN1472" i="20"/>
  <c r="AN2864" i="20"/>
  <c r="AN2769" i="20"/>
  <c r="AN1591" i="20"/>
  <c r="AN2650" i="20"/>
  <c r="AN2899" i="20"/>
  <c r="AN2697" i="20"/>
  <c r="AN2910" i="20"/>
  <c r="AN3006" i="20"/>
  <c r="AN2604" i="20"/>
  <c r="AN3134" i="20"/>
  <c r="AN3003" i="20"/>
  <c r="AN279" i="20"/>
  <c r="AN1537" i="20"/>
  <c r="AN3009" i="20"/>
  <c r="AN2628" i="20"/>
  <c r="AN2885" i="20"/>
  <c r="AN2762" i="20"/>
  <c r="AN2819" i="20"/>
  <c r="AN3026" i="20"/>
  <c r="AN2681" i="20"/>
  <c r="AN2894" i="20"/>
  <c r="AN2938" i="20"/>
  <c r="AN1595" i="20"/>
  <c r="AN2576" i="20"/>
  <c r="AN2854" i="20"/>
  <c r="AN3020" i="20"/>
  <c r="AN3102" i="20"/>
  <c r="AN2714" i="20"/>
  <c r="AN3085" i="20"/>
  <c r="AN3138" i="20"/>
  <c r="AN3016" i="20"/>
  <c r="AN1603" i="20"/>
  <c r="AN2690" i="20"/>
  <c r="AN2523" i="20"/>
  <c r="AN1581" i="20"/>
  <c r="AN533" i="20"/>
  <c r="AN2617" i="20"/>
  <c r="AN2775" i="20"/>
  <c r="AN2808" i="20"/>
  <c r="AN469" i="20"/>
  <c r="AN3131" i="20"/>
  <c r="AN440" i="20"/>
  <c r="AN169" i="20"/>
  <c r="AN122" i="20"/>
  <c r="AN891" i="20"/>
  <c r="AN2634" i="20"/>
  <c r="AN2691" i="20"/>
  <c r="AN3058" i="20"/>
  <c r="AN2809" i="20"/>
  <c r="AN2510" i="20"/>
  <c r="AN2567" i="20"/>
  <c r="AN2972" i="20"/>
  <c r="AN1531" i="20"/>
  <c r="AN2738" i="20"/>
  <c r="AN2827" i="20"/>
  <c r="AN1443" i="20"/>
  <c r="AN2989" i="20"/>
  <c r="AN295" i="20"/>
  <c r="AN2653" i="20"/>
  <c r="AN2834" i="20"/>
  <c r="AN2751" i="20"/>
  <c r="AN2896" i="20"/>
  <c r="AN2822" i="20"/>
  <c r="AN2676" i="20"/>
  <c r="AN298" i="20"/>
  <c r="AN1577" i="20"/>
  <c r="AN1562" i="20"/>
  <c r="AN2790" i="20"/>
  <c r="AN2644" i="20"/>
  <c r="AN3103" i="20"/>
  <c r="AN2955" i="20"/>
  <c r="AN2712" i="20"/>
  <c r="AN1560" i="20"/>
  <c r="AN2519" i="20"/>
  <c r="AN3004" i="20"/>
  <c r="AN2554" i="20"/>
  <c r="AN3053" i="20"/>
  <c r="AN2552" i="20"/>
  <c r="AN1520" i="20"/>
  <c r="AN2695" i="20"/>
  <c r="AN2844" i="20"/>
  <c r="AN2813" i="20"/>
  <c r="AN2897" i="20"/>
  <c r="AN310" i="20"/>
  <c r="AN2936" i="20"/>
  <c r="AN2773" i="20"/>
  <c r="AN2987" i="20"/>
  <c r="AN2520" i="20"/>
  <c r="AN3094" i="20"/>
  <c r="AN2893" i="20"/>
  <c r="AN2927" i="20"/>
  <c r="AN2937" i="20"/>
  <c r="AN424" i="20"/>
  <c r="AN1313" i="20"/>
  <c r="AN164" i="20"/>
  <c r="AN134" i="20"/>
  <c r="AN1273" i="20"/>
  <c r="AN783" i="20"/>
  <c r="AN3860" i="20"/>
  <c r="AN1470" i="20"/>
  <c r="AN1460" i="20"/>
  <c r="AN1540" i="20"/>
  <c r="AN2990" i="20"/>
  <c r="AN2919" i="20"/>
  <c r="AN1572" i="20"/>
  <c r="AN3091" i="20"/>
  <c r="AN3008" i="20"/>
  <c r="AN2665" i="20"/>
  <c r="AN3076" i="20"/>
  <c r="AN2964" i="20"/>
  <c r="AN2931" i="20"/>
  <c r="AN1483" i="20"/>
  <c r="AN3114" i="20"/>
  <c r="AN1536" i="20"/>
  <c r="AN3871" i="20"/>
  <c r="AN1389" i="20"/>
  <c r="AN1559" i="20"/>
  <c r="AN2944" i="20"/>
  <c r="AN2633" i="20"/>
  <c r="AN2846" i="20"/>
  <c r="AN2970" i="20"/>
  <c r="AN1539" i="20"/>
  <c r="AN3884" i="20"/>
  <c r="AN1339" i="20"/>
  <c r="AN1502" i="20"/>
  <c r="AN2867" i="20"/>
  <c r="AN3980" i="20"/>
  <c r="AN2721" i="20"/>
  <c r="AN3993" i="20"/>
  <c r="AN1365" i="20"/>
  <c r="AN2631" i="20"/>
  <c r="AN3142" i="20"/>
  <c r="AN1476" i="20"/>
  <c r="AN2829" i="20"/>
  <c r="AN2882" i="20"/>
  <c r="AN2719" i="20"/>
  <c r="AN3848" i="20"/>
  <c r="AN2960" i="20"/>
  <c r="AN1497" i="20"/>
  <c r="AN2670" i="20"/>
  <c r="AN307" i="20"/>
  <c r="AN1547" i="20"/>
  <c r="AN2642" i="20"/>
  <c r="AN3125" i="20"/>
  <c r="AN468" i="20"/>
  <c r="AN300" i="20"/>
  <c r="AN2705" i="20"/>
  <c r="AN3001" i="20"/>
  <c r="AN3018" i="20"/>
  <c r="AN1511" i="20"/>
  <c r="AN2878" i="20"/>
  <c r="AN2892" i="20"/>
  <c r="AN1320" i="20"/>
  <c r="AN1381" i="20"/>
  <c r="AN1549" i="20"/>
  <c r="AN301" i="20"/>
  <c r="AN2884" i="20"/>
  <c r="AN3124" i="20"/>
  <c r="AN3137" i="20"/>
  <c r="AN2568" i="20"/>
  <c r="AN1331" i="20"/>
  <c r="AN1490" i="20"/>
  <c r="AN3896" i="20"/>
  <c r="AN2718" i="20"/>
  <c r="AN2839" i="20"/>
  <c r="AN1347" i="20"/>
  <c r="AN448" i="20"/>
  <c r="AN3072" i="20"/>
  <c r="AN2962" i="20"/>
  <c r="AN2585" i="20"/>
  <c r="AN2925" i="20"/>
  <c r="AN284" i="20"/>
  <c r="AN2525" i="20"/>
  <c r="AN3088" i="20"/>
  <c r="AN285" i="20"/>
  <c r="AN2613" i="20"/>
  <c r="AN2874" i="20"/>
  <c r="AN3028" i="20"/>
  <c r="AN2729" i="20"/>
  <c r="AN3112" i="20"/>
  <c r="AN3127" i="20"/>
  <c r="AN2880" i="20"/>
  <c r="AN1261" i="20"/>
  <c r="AN3932" i="20"/>
  <c r="AN2608" i="20"/>
  <c r="AN3041" i="20"/>
  <c r="AN1453" i="20"/>
  <c r="AN3892" i="20"/>
  <c r="AN1491" i="20"/>
  <c r="AN2513" i="20"/>
  <c r="AN2985" i="20"/>
  <c r="AN319" i="20"/>
  <c r="AN1582" i="20"/>
  <c r="AN3019" i="20"/>
  <c r="AN2966" i="20"/>
  <c r="AN2840" i="20"/>
  <c r="AN1496" i="20"/>
  <c r="AN3095" i="20"/>
  <c r="AN2959" i="20"/>
  <c r="AN1357" i="20"/>
  <c r="AN2639" i="20"/>
  <c r="AN3054" i="20"/>
  <c r="AN1526" i="20"/>
  <c r="AN2851" i="20"/>
  <c r="AN2856" i="20"/>
  <c r="AN2599" i="20"/>
  <c r="AN3824" i="20"/>
  <c r="AN869" i="20"/>
  <c r="AN3872" i="20"/>
  <c r="AN239" i="20"/>
  <c r="AN824" i="20"/>
  <c r="AN903" i="20"/>
  <c r="AN551" i="20"/>
  <c r="AN326" i="20"/>
  <c r="AN1287" i="20"/>
  <c r="AN1523" i="20"/>
  <c r="AN2797" i="20"/>
  <c r="AN2786" i="20"/>
  <c r="AN3039" i="20"/>
  <c r="AN2555" i="20"/>
  <c r="AN2831" i="20"/>
  <c r="AN2720" i="20"/>
  <c r="AN3130" i="20"/>
  <c r="AN2561" i="20"/>
  <c r="AN2817" i="20"/>
  <c r="AN1447" i="20"/>
  <c r="AN442" i="20"/>
  <c r="AN1471" i="20"/>
  <c r="AN3988" i="20"/>
  <c r="AN3975" i="20"/>
  <c r="AN540" i="20"/>
  <c r="AN561" i="20"/>
  <c r="AN340" i="20"/>
  <c r="AN760" i="20"/>
  <c r="AN252" i="20"/>
  <c r="AN1475" i="20"/>
  <c r="AN758" i="20"/>
  <c r="AN1328" i="20"/>
  <c r="AN454" i="20"/>
  <c r="AN1332" i="20"/>
  <c r="AN281" i="20"/>
  <c r="AN1585" i="20"/>
  <c r="AN2590" i="20"/>
  <c r="AN3089" i="20"/>
  <c r="AN277" i="20"/>
  <c r="AN1370" i="20"/>
  <c r="AN426" i="20"/>
  <c r="AN450" i="20"/>
  <c r="AN3135" i="20"/>
  <c r="AN2611" i="20"/>
  <c r="AN1541" i="20"/>
  <c r="AN1352" i="20"/>
  <c r="AN2973" i="20"/>
  <c r="AN2780" i="20"/>
  <c r="AN2573" i="20"/>
  <c r="AN2626" i="20"/>
  <c r="AN3109" i="20"/>
  <c r="AN3999" i="20"/>
  <c r="AN3964" i="20"/>
  <c r="AN3808" i="20"/>
  <c r="AN3888" i="20"/>
  <c r="AN1517" i="20"/>
  <c r="AN3021" i="20"/>
  <c r="AN2620" i="20"/>
  <c r="AN3111" i="20"/>
  <c r="AN3031" i="20"/>
  <c r="AN2512" i="20"/>
  <c r="AN2502" i="20"/>
  <c r="AN2956" i="20"/>
  <c r="AN2740" i="20"/>
  <c r="AN2805" i="20"/>
  <c r="AN2767" i="20"/>
  <c r="AN320" i="20"/>
  <c r="AN1436" i="20"/>
  <c r="AN2838" i="20"/>
  <c r="AN2988" i="20"/>
  <c r="AN2629" i="20"/>
  <c r="AN2506" i="20"/>
  <c r="AN2563" i="20"/>
  <c r="AN288" i="20"/>
  <c r="AN323" i="20"/>
  <c r="AN1253" i="20"/>
  <c r="AN2575" i="20"/>
  <c r="AN2852" i="20"/>
  <c r="AN2930" i="20"/>
  <c r="AN2569" i="20"/>
  <c r="AN2782" i="20"/>
  <c r="AN2903" i="20"/>
  <c r="AN2533" i="20"/>
  <c r="AN2963" i="20"/>
  <c r="AN274" i="20"/>
  <c r="AN2649" i="20"/>
  <c r="AN2798" i="20"/>
  <c r="AN3105" i="20"/>
  <c r="AN743" i="20"/>
  <c r="AN398" i="20"/>
  <c r="AN341" i="20"/>
  <c r="AN543" i="20"/>
  <c r="AN556" i="20"/>
  <c r="AN140" i="20"/>
  <c r="AN842" i="20"/>
  <c r="AN337" i="20"/>
  <c r="AN160" i="20"/>
  <c r="AN1257" i="20"/>
  <c r="AN2541" i="20"/>
  <c r="AN2911" i="20"/>
  <c r="AN2811" i="20"/>
  <c r="AN393" i="20"/>
  <c r="AN2980" i="20"/>
  <c r="AN2592" i="20"/>
  <c r="AN2848" i="20"/>
  <c r="AN1335" i="20"/>
  <c r="AN2689" i="20"/>
  <c r="AN3083" i="20"/>
  <c r="AN1448" i="20"/>
  <c r="AN1305" i="20"/>
  <c r="AN1482" i="20"/>
  <c r="AN1456" i="20"/>
  <c r="AN1444" i="20"/>
  <c r="AN3982" i="20"/>
  <c r="AN554" i="20"/>
  <c r="AN534" i="20"/>
  <c r="AN553" i="20"/>
  <c r="AN769" i="20"/>
  <c r="AN126" i="20"/>
  <c r="AN1489" i="20"/>
  <c r="AN1223" i="20"/>
  <c r="AN1397" i="20"/>
  <c r="AN1251" i="20"/>
  <c r="AN918" i="20"/>
  <c r="AN851" i="20"/>
  <c r="AN1237" i="20"/>
  <c r="AN80" i="20"/>
  <c r="AN388" i="20"/>
  <c r="AN429" i="20"/>
  <c r="AN3936" i="20"/>
  <c r="AN2757" i="20"/>
  <c r="AN2947" i="20"/>
  <c r="AN3128" i="20"/>
  <c r="AN2974" i="20"/>
  <c r="AN2716" i="20"/>
  <c r="AN3079" i="20"/>
  <c r="AN3015" i="20"/>
  <c r="AN2645" i="20"/>
  <c r="AN1345" i="20"/>
  <c r="AN2648" i="20"/>
  <c r="AN2889" i="20"/>
  <c r="AN2949" i="20"/>
  <c r="AN2540" i="20"/>
  <c r="AN2509" i="20"/>
  <c r="AN2765" i="20"/>
  <c r="AN2818" i="20"/>
  <c r="AN3097" i="20"/>
  <c r="AN1376" i="20"/>
  <c r="AN2724" i="20"/>
  <c r="AN2597" i="20"/>
  <c r="AN2794" i="20"/>
  <c r="AN2862" i="20"/>
  <c r="AN3036" i="20"/>
  <c r="AN1515" i="20"/>
  <c r="AN2578" i="20"/>
  <c r="AN3061" i="20"/>
  <c r="AN1607" i="20"/>
  <c r="AN2746" i="20"/>
  <c r="AN3081" i="20"/>
  <c r="AN418" i="20"/>
  <c r="AN1438" i="20"/>
  <c r="AN2574" i="20"/>
  <c r="AN2887" i="20"/>
  <c r="AN1563" i="20"/>
  <c r="AN2546" i="20"/>
  <c r="AN1533" i="20"/>
  <c r="AN2913" i="20"/>
  <c r="AN2672" i="20"/>
  <c r="AN3096" i="20"/>
  <c r="AN2920" i="20"/>
  <c r="AN2717" i="20"/>
  <c r="AN2898" i="20"/>
  <c r="AN306" i="20"/>
  <c r="AN1604" i="20"/>
  <c r="AN2671" i="20"/>
  <c r="AN3000" i="20"/>
  <c r="AN2549" i="20"/>
  <c r="AN2801" i="20"/>
  <c r="AN2543" i="20"/>
  <c r="AN1551" i="20"/>
  <c r="AN1510" i="20"/>
  <c r="AN3011" i="20"/>
  <c r="AN2932" i="20"/>
  <c r="AN2824" i="20"/>
  <c r="AN3920" i="20"/>
  <c r="AN302" i="20"/>
  <c r="AN3912" i="20"/>
  <c r="AN2865" i="20"/>
  <c r="AN2993" i="20"/>
  <c r="AN2596" i="20"/>
  <c r="AN3119" i="20"/>
  <c r="AN254" i="20"/>
  <c r="AN1637" i="20"/>
  <c r="AN2747" i="20"/>
  <c r="AN3904" i="20"/>
  <c r="AN757" i="20"/>
  <c r="AN226" i="20"/>
  <c r="AN762" i="20"/>
  <c r="AN1643" i="20"/>
  <c r="AN471" i="20"/>
  <c r="AN1478" i="20"/>
  <c r="AN1225" i="20"/>
  <c r="AN1324" i="20"/>
  <c r="AN268" i="20"/>
  <c r="AN1553" i="20"/>
  <c r="AN2526" i="20"/>
  <c r="AN2647" i="20"/>
  <c r="AN2730" i="20"/>
  <c r="AN3101" i="20"/>
  <c r="AN1561" i="20"/>
  <c r="AN2542" i="20"/>
  <c r="AN2855" i="20"/>
  <c r="AN1363" i="20"/>
  <c r="AN1342" i="20"/>
  <c r="AN777" i="20"/>
  <c r="AN457" i="20"/>
  <c r="AN897" i="20"/>
  <c r="AN801" i="20"/>
  <c r="AN947" i="20"/>
  <c r="AN1387" i="20"/>
  <c r="AN1319" i="20"/>
  <c r="AN3991" i="20"/>
  <c r="AN145" i="20"/>
  <c r="AN537" i="20"/>
  <c r="AN522" i="20"/>
  <c r="AN526" i="20"/>
  <c r="AN511" i="20"/>
  <c r="AN1450" i="20"/>
  <c r="AN1309" i="20"/>
  <c r="AN1263" i="20"/>
  <c r="AN391" i="20"/>
  <c r="AN404" i="20"/>
  <c r="AN1355" i="20"/>
  <c r="AN1338" i="20"/>
  <c r="AN1334" i="20"/>
  <c r="AN1348" i="20"/>
  <c r="AN1337" i="20"/>
  <c r="AN1321" i="20"/>
  <c r="AN451" i="20"/>
  <c r="AN358" i="20"/>
  <c r="AN446" i="20"/>
  <c r="AN375" i="20"/>
  <c r="AN379" i="20"/>
  <c r="AN1356" i="20"/>
  <c r="AN453" i="20"/>
  <c r="AN84" i="20"/>
  <c r="AN1367" i="20"/>
  <c r="AN1333" i="20"/>
  <c r="AN410" i="20"/>
  <c r="AN432" i="20"/>
  <c r="AN1371" i="20"/>
  <c r="AN132" i="20"/>
  <c r="AN333" i="20"/>
  <c r="AN3963" i="20"/>
  <c r="AN416" i="20"/>
  <c r="AN407" i="20"/>
  <c r="AN445" i="20"/>
  <c r="AN1382" i="20"/>
  <c r="AN1632" i="20"/>
  <c r="AN2748" i="20"/>
  <c r="AN409" i="20"/>
  <c r="AN452" i="20"/>
  <c r="AN3864" i="20"/>
  <c r="AN895" i="20"/>
  <c r="AN944" i="20"/>
  <c r="AN746" i="20"/>
  <c r="AN859" i="20"/>
  <c r="AN3908" i="20"/>
  <c r="AN464" i="20"/>
  <c r="AN3844" i="20"/>
  <c r="AN3815" i="20"/>
  <c r="AN3879" i="20"/>
  <c r="AN3887" i="20"/>
  <c r="AN243" i="20"/>
  <c r="AN826" i="20"/>
  <c r="AN558" i="20"/>
  <c r="AN174" i="20"/>
  <c r="AN3965" i="20"/>
  <c r="AN792" i="20"/>
  <c r="AN3978" i="20"/>
  <c r="AN3971" i="20"/>
  <c r="AN1358" i="20"/>
  <c r="AN395" i="20"/>
  <c r="AN415" i="20"/>
  <c r="AN479" i="20"/>
  <c r="AN72" i="20"/>
  <c r="AN296" i="20"/>
  <c r="AN2630" i="20"/>
  <c r="AN276" i="20"/>
  <c r="AN1543" i="20"/>
  <c r="AN2618" i="20"/>
  <c r="AN3117" i="20"/>
  <c r="AN1569" i="20"/>
  <c r="AN2686" i="20"/>
  <c r="AN2764" i="20"/>
  <c r="AN2943" i="20"/>
  <c r="AN2624" i="20"/>
  <c r="AN2849" i="20"/>
  <c r="AN1644" i="20"/>
  <c r="AN1469" i="20"/>
  <c r="AN1492" i="20"/>
  <c r="AN1245" i="20"/>
  <c r="AN1610" i="20"/>
  <c r="AN764" i="20"/>
  <c r="AN3067" i="20"/>
  <c r="AN2607" i="20"/>
  <c r="AN2693" i="20"/>
  <c r="AN2826" i="20"/>
  <c r="AN2883" i="20"/>
  <c r="AN2632" i="20"/>
  <c r="AN3139" i="20"/>
  <c r="AN3037" i="20"/>
  <c r="AN2652" i="20"/>
  <c r="AN2877" i="20"/>
  <c r="AN2983" i="20"/>
  <c r="AN1626" i="20"/>
  <c r="AN2704" i="20"/>
  <c r="AN3056" i="20"/>
  <c r="AN270" i="20"/>
  <c r="AN2581" i="20"/>
  <c r="AN2778" i="20"/>
  <c r="AN1326" i="20"/>
  <c r="AN3847" i="20"/>
  <c r="AN3935" i="20"/>
  <c r="AN3903" i="20"/>
  <c r="AN3919" i="20"/>
  <c r="AN3839" i="20"/>
  <c r="AN3823" i="20"/>
  <c r="AN3972" i="20"/>
  <c r="AN360" i="20"/>
  <c r="AN355" i="20"/>
  <c r="AN439" i="20"/>
  <c r="AN3973" i="20"/>
  <c r="AN524" i="20"/>
  <c r="AN786" i="20"/>
  <c r="AN850" i="20"/>
  <c r="AN1494" i="20"/>
  <c r="AN1299" i="20"/>
  <c r="AN1275" i="20"/>
  <c r="AN1243" i="20"/>
  <c r="AN806" i="20"/>
  <c r="AN833" i="20"/>
  <c r="AN1297" i="20"/>
  <c r="AN3967" i="20"/>
  <c r="AN755" i="20"/>
  <c r="AN889" i="20"/>
  <c r="AN887" i="20"/>
  <c r="AN866" i="20"/>
  <c r="AN924" i="20"/>
  <c r="AN865" i="20"/>
  <c r="AN443" i="20"/>
  <c r="AN421" i="20"/>
  <c r="AN3911" i="20"/>
  <c r="AN227" i="20"/>
  <c r="AN3863" i="20"/>
  <c r="AN3974" i="20"/>
  <c r="AN123" i="20"/>
  <c r="AN136" i="20"/>
  <c r="AN849" i="20"/>
  <c r="AN828" i="20"/>
  <c r="AN794" i="20"/>
  <c r="AN876" i="20"/>
  <c r="AN325" i="20"/>
  <c r="AN170" i="20"/>
  <c r="AN346" i="20"/>
  <c r="AN560" i="20"/>
  <c r="AN3970" i="20"/>
  <c r="AN121" i="20"/>
  <c r="AN402" i="20"/>
  <c r="AN441" i="20"/>
  <c r="AN4000" i="20"/>
  <c r="AN180" i="20"/>
  <c r="AN912" i="20"/>
  <c r="AN179" i="20"/>
  <c r="AN867" i="20"/>
  <c r="AN917" i="20"/>
  <c r="AN942" i="20"/>
  <c r="AN904" i="20"/>
  <c r="AN922" i="20"/>
  <c r="AN834" i="20"/>
  <c r="AN864" i="20"/>
  <c r="AN809" i="20"/>
  <c r="AN811" i="20"/>
  <c r="AN909" i="20"/>
  <c r="AN894" i="20"/>
  <c r="AN926" i="20"/>
  <c r="AN856" i="20"/>
  <c r="AN914" i="20"/>
  <c r="AN906" i="20"/>
  <c r="AN802" i="20"/>
  <c r="AN905" i="20"/>
  <c r="AN907" i="20"/>
  <c r="AN807" i="20"/>
  <c r="AN896" i="20"/>
  <c r="AN930" i="20"/>
  <c r="AN515" i="20"/>
  <c r="AN1291" i="20"/>
  <c r="AN1267" i="20"/>
  <c r="AN860" i="20"/>
  <c r="AN3990" i="20"/>
  <c r="AN414" i="20"/>
  <c r="AN3986" i="20"/>
  <c r="AN3995" i="20"/>
  <c r="AN3998" i="20"/>
  <c r="AN3984" i="20"/>
  <c r="AN1369" i="20"/>
  <c r="AN1627" i="20"/>
  <c r="AN317" i="20"/>
  <c r="AN3033" i="20"/>
  <c r="AN2548" i="20"/>
  <c r="AN2869" i="20"/>
  <c r="AN3035" i="20"/>
  <c r="AN2616" i="20"/>
  <c r="AN3123" i="20"/>
  <c r="AN3029" i="20"/>
  <c r="AN1522" i="20"/>
  <c r="AN752" i="20"/>
  <c r="AN1615" i="20"/>
  <c r="AN240" i="20"/>
  <c r="AN1605" i="20"/>
  <c r="AN257" i="20"/>
  <c r="AN1440" i="20"/>
  <c r="AN1462" i="20"/>
  <c r="AN259" i="20"/>
  <c r="AN779" i="20"/>
  <c r="AN751" i="20"/>
  <c r="AN1635" i="20"/>
  <c r="AN1636" i="20"/>
  <c r="AN1621" i="20"/>
  <c r="AN487" i="20"/>
  <c r="AN3086" i="20"/>
  <c r="AN1542" i="20"/>
  <c r="AN3043" i="20"/>
  <c r="AN292" i="20"/>
  <c r="AN1513" i="20"/>
  <c r="AN2702" i="20"/>
  <c r="AN2759" i="20"/>
  <c r="AN1499" i="20"/>
  <c r="AN2674" i="20"/>
  <c r="AN2763" i="20"/>
  <c r="AN3953" i="20"/>
  <c r="AN3958" i="20"/>
  <c r="AN2589" i="20"/>
  <c r="AN2845" i="20"/>
  <c r="AN293" i="20"/>
  <c r="AN756" i="20"/>
  <c r="AN3840" i="20"/>
  <c r="AN818" i="20"/>
  <c r="AN884" i="20"/>
  <c r="AN812" i="20"/>
  <c r="AN378" i="20"/>
  <c r="AN3927" i="20"/>
  <c r="AN70" i="20"/>
  <c r="AN3895" i="20"/>
  <c r="AN3831" i="20"/>
  <c r="AN3855" i="20"/>
  <c r="AN231" i="20"/>
  <c r="AN816" i="20"/>
  <c r="AN935" i="20"/>
  <c r="AN943" i="20"/>
  <c r="AN875" i="20"/>
  <c r="AN253" i="20"/>
  <c r="AN528" i="20"/>
  <c r="AN839" i="20"/>
  <c r="AN512" i="20"/>
  <c r="AN872" i="20"/>
  <c r="AN514" i="20"/>
  <c r="AN913" i="20"/>
  <c r="AN181" i="20"/>
  <c r="AN879" i="20"/>
  <c r="AN3981" i="20"/>
  <c r="AN841" i="20"/>
  <c r="AN168" i="20"/>
  <c r="AN125" i="20"/>
  <c r="AN124" i="20"/>
  <c r="AN3983" i="20"/>
  <c r="AN3976" i="20"/>
  <c r="AN150" i="20"/>
  <c r="AN151" i="20"/>
  <c r="AN362" i="20"/>
  <c r="AN327" i="20"/>
  <c r="AN158" i="20"/>
  <c r="AN149" i="20"/>
  <c r="AN877" i="20"/>
  <c r="AN954" i="20"/>
  <c r="AN338" i="20"/>
  <c r="AN350" i="20"/>
  <c r="AN339" i="20"/>
  <c r="AN146" i="20"/>
  <c r="AN343" i="20"/>
  <c r="AN153" i="20"/>
  <c r="AN159" i="20"/>
  <c r="AN329" i="20"/>
  <c r="AN950" i="20"/>
  <c r="AN344" i="20"/>
  <c r="AN354" i="20"/>
  <c r="AN482" i="20"/>
  <c r="AN481" i="20"/>
  <c r="AN742" i="20"/>
  <c r="AN2530" i="20"/>
  <c r="AN3052" i="20"/>
  <c r="AN2975" i="20"/>
  <c r="AN2928" i="20"/>
  <c r="AN1384" i="20"/>
  <c r="AN1289" i="20"/>
  <c r="AN1241" i="20"/>
  <c r="AN1255" i="20"/>
  <c r="AN1307" i="20"/>
  <c r="AN519" i="20"/>
  <c r="AN523" i="20"/>
  <c r="AN516" i="20"/>
  <c r="AN530" i="20"/>
  <c r="AN363" i="20"/>
  <c r="AN544" i="20"/>
  <c r="AN531" i="20"/>
  <c r="AN548" i="20"/>
  <c r="AN538" i="20"/>
  <c r="AN532" i="20"/>
  <c r="AN539" i="20"/>
  <c r="AN547" i="20"/>
  <c r="AN559" i="20"/>
  <c r="AN397" i="20"/>
  <c r="AN408" i="20"/>
  <c r="AN431" i="20"/>
  <c r="AN394" i="20"/>
  <c r="AN433" i="20"/>
  <c r="AN412" i="20"/>
  <c r="AN411" i="20"/>
  <c r="AN447" i="20"/>
  <c r="AN462" i="20"/>
  <c r="AN463" i="20"/>
  <c r="AN413" i="20"/>
  <c r="AN392" i="20"/>
  <c r="AN467" i="20"/>
  <c r="AN542" i="20"/>
  <c r="AN535" i="20"/>
  <c r="AN455" i="20"/>
  <c r="AN371" i="20"/>
  <c r="AN1457" i="20"/>
  <c r="AN417" i="20"/>
  <c r="AN382" i="20"/>
  <c r="AN400" i="20"/>
  <c r="AN3994" i="20"/>
  <c r="AN3996" i="20"/>
  <c r="AN3992" i="20"/>
  <c r="AN4003" i="20"/>
  <c r="AN148" i="20"/>
  <c r="AN137" i="20"/>
  <c r="AN128" i="20"/>
  <c r="AN139" i="20"/>
  <c r="AN154" i="20"/>
  <c r="AN352" i="20"/>
  <c r="AN152" i="20"/>
  <c r="AN129" i="20"/>
  <c r="AN361" i="20"/>
  <c r="AN353" i="20"/>
  <c r="AN357" i="20"/>
  <c r="AN118" i="20"/>
  <c r="AN166" i="20"/>
  <c r="AN513" i="20"/>
  <c r="AN143" i="20"/>
  <c r="AN147" i="20"/>
  <c r="AN131" i="20"/>
  <c r="AN521" i="20"/>
  <c r="AN133" i="20"/>
  <c r="AN328" i="20"/>
  <c r="AN541" i="20"/>
  <c r="AN545" i="20"/>
  <c r="AN347" i="20"/>
  <c r="AN161" i="20"/>
  <c r="AN529" i="20"/>
  <c r="AN141" i="20"/>
  <c r="AN155" i="20"/>
  <c r="AN127" i="20"/>
  <c r="AN162" i="20"/>
  <c r="AN336" i="20"/>
  <c r="AN138" i="20"/>
  <c r="AN428" i="20"/>
  <c r="AN383" i="20"/>
  <c r="AN434" i="20"/>
  <c r="AN466" i="20"/>
  <c r="AN422" i="20"/>
  <c r="AN437" i="20"/>
  <c r="AN436" i="20"/>
  <c r="AN456" i="20"/>
  <c r="AN399" i="20"/>
  <c r="AN460" i="20"/>
  <c r="AN389" i="20"/>
  <c r="AN390" i="20"/>
  <c r="AN380" i="20"/>
  <c r="AN386" i="20"/>
  <c r="AN423" i="20"/>
  <c r="AN68" i="20"/>
  <c r="AN449" i="20"/>
  <c r="AN405" i="20"/>
  <c r="AN381" i="20"/>
  <c r="AN3129" i="20"/>
  <c r="AN1442" i="20"/>
  <c r="AN1445" i="20"/>
  <c r="AN1477" i="20"/>
  <c r="AN2768" i="20"/>
  <c r="AN1501" i="20"/>
  <c r="AN3099" i="20"/>
  <c r="AN2758" i="20"/>
  <c r="AN2929" i="20"/>
  <c r="AN2527" i="20"/>
  <c r="AN2612" i="20"/>
  <c r="AN2868" i="20"/>
  <c r="AN1575" i="20"/>
  <c r="AN2677" i="20"/>
  <c r="AN3071" i="20"/>
  <c r="AN1598" i="20"/>
  <c r="AN2682" i="20"/>
  <c r="AN3108" i="20"/>
  <c r="AN2939" i="20"/>
  <c r="AN297" i="20"/>
  <c r="AN2547" i="20"/>
  <c r="AN2803" i="20"/>
  <c r="AN3121" i="20"/>
  <c r="AN3030" i="20"/>
  <c r="AN291" i="20"/>
  <c r="AN2680" i="20"/>
  <c r="AN3106" i="20"/>
  <c r="AN1601" i="20"/>
  <c r="AN2537" i="20"/>
  <c r="AN2793" i="20"/>
  <c r="AN1544" i="20"/>
  <c r="AN2750" i="20"/>
  <c r="AN2933" i="20"/>
  <c r="AN2871" i="20"/>
  <c r="AN2636" i="20"/>
  <c r="AN1555" i="20"/>
  <c r="AN2861" i="20"/>
  <c r="AN546" i="20"/>
  <c r="AN3116" i="20"/>
  <c r="AN2619" i="20"/>
  <c r="AN2950" i="20"/>
  <c r="AN2916" i="20"/>
  <c r="AN3010" i="20"/>
  <c r="AN2992" i="20"/>
  <c r="AN2560" i="20"/>
  <c r="AN2816" i="20"/>
  <c r="AN1573" i="20"/>
  <c r="AN2529" i="20"/>
  <c r="AN2785" i="20"/>
  <c r="AN1516" i="20"/>
  <c r="AN2646" i="20"/>
  <c r="AN1464" i="20"/>
  <c r="AN1441" i="20"/>
  <c r="AN1315" i="20"/>
  <c r="AN1303" i="20"/>
  <c r="AN1311" i="20"/>
  <c r="AN1301" i="20"/>
  <c r="AN1227" i="20"/>
  <c r="AN1452" i="20"/>
  <c r="AN1487" i="20"/>
  <c r="AN1449" i="20"/>
  <c r="AN3997" i="20"/>
  <c r="AN1283" i="20"/>
  <c r="AN1277" i="20"/>
  <c r="AN1229" i="20"/>
  <c r="AN1285" i="20"/>
  <c r="AN1235" i="20"/>
  <c r="AN4001" i="20"/>
  <c r="AN1455" i="20"/>
  <c r="AN3985" i="20"/>
  <c r="AN1485" i="20"/>
  <c r="AN1446" i="20"/>
  <c r="AN1459" i="20"/>
  <c r="AN1249" i="20"/>
  <c r="AN1269" i="20"/>
  <c r="AN2688" i="20"/>
  <c r="AN3098" i="20"/>
  <c r="AN1509" i="20"/>
  <c r="AN3051" i="20"/>
  <c r="AN1580" i="20"/>
  <c r="AN2518" i="20"/>
  <c r="AN1265" i="20"/>
  <c r="AN1259" i="20"/>
  <c r="AN1281" i="20"/>
  <c r="AN1458" i="20"/>
  <c r="AN1434" i="20"/>
  <c r="AN840" i="20"/>
  <c r="AN563" i="20"/>
  <c r="AN832" i="20"/>
  <c r="AN835" i="20"/>
  <c r="AN815" i="20"/>
  <c r="AN810" i="20"/>
  <c r="AN892" i="20"/>
  <c r="AN817" i="20"/>
  <c r="AN803" i="20"/>
  <c r="AN911" i="20"/>
  <c r="AN178" i="20"/>
  <c r="AN808" i="20"/>
  <c r="AN936" i="20"/>
  <c r="AN908" i="20"/>
  <c r="AN902" i="20"/>
  <c r="AN873" i="20"/>
  <c r="AN845" i="20"/>
  <c r="AN175" i="20"/>
  <c r="AN837" i="20"/>
  <c r="AN901" i="20"/>
  <c r="AN820" i="20"/>
  <c r="AN797" i="20"/>
  <c r="AN861" i="20"/>
  <c r="AN925" i="20"/>
  <c r="AN946" i="20"/>
  <c r="AN880" i="20"/>
  <c r="AN878" i="20"/>
  <c r="AN765" i="20"/>
  <c r="AN247" i="20"/>
  <c r="AN234" i="20"/>
  <c r="AN776" i="20"/>
  <c r="AN774" i="20"/>
  <c r="AN754" i="20"/>
  <c r="AN772" i="20"/>
  <c r="AN3959" i="20"/>
  <c r="AN3942" i="20"/>
  <c r="AN3951" i="20"/>
  <c r="AN790" i="20"/>
  <c r="AN255" i="20"/>
  <c r="AN1609" i="20"/>
  <c r="AN1629" i="20"/>
  <c r="AN1639" i="20"/>
  <c r="AN3944" i="20"/>
  <c r="AN3949" i="20"/>
  <c r="AN3939" i="20"/>
  <c r="AN1614" i="20"/>
  <c r="AN3956" i="20"/>
  <c r="AN3961" i="20"/>
  <c r="AN256" i="20"/>
  <c r="AN782" i="20"/>
  <c r="AN249" i="20"/>
  <c r="AN1613" i="20"/>
  <c r="AN475" i="20"/>
  <c r="AN480" i="20"/>
  <c r="AN775" i="20"/>
  <c r="AN1628" i="20"/>
  <c r="AN1625" i="20"/>
  <c r="AN488" i="20"/>
  <c r="AN3962" i="20"/>
  <c r="AN473" i="20"/>
  <c r="AN1640" i="20"/>
  <c r="AN1630" i="20"/>
  <c r="AN264" i="20"/>
  <c r="AN3954" i="20"/>
  <c r="AN232" i="20"/>
  <c r="AN1618" i="20"/>
  <c r="AN753" i="20"/>
  <c r="AN373" i="20"/>
  <c r="AN770" i="20"/>
  <c r="AN1633" i="20"/>
  <c r="AN238" i="20"/>
  <c r="AN778" i="20"/>
  <c r="AN1616" i="20"/>
  <c r="AN3952" i="20"/>
  <c r="AN265" i="20"/>
  <c r="AN244" i="20"/>
  <c r="AN470" i="20"/>
  <c r="AN1612" i="20"/>
  <c r="AN262" i="20"/>
  <c r="AN1641" i="20"/>
  <c r="AN266" i="20"/>
  <c r="AN478" i="20"/>
  <c r="AN242" i="20"/>
  <c r="AN3938" i="20"/>
  <c r="AN3940" i="20"/>
  <c r="AN3957" i="20"/>
  <c r="AN1620" i="20"/>
  <c r="AN788" i="20"/>
  <c r="AN258" i="20"/>
  <c r="AN1622" i="20"/>
  <c r="AN3946" i="20"/>
  <c r="AN250" i="20"/>
  <c r="AN1638" i="20"/>
  <c r="AN768" i="20"/>
  <c r="AN236" i="20"/>
  <c r="AN766" i="20"/>
  <c r="AN759" i="20"/>
  <c r="AN3947" i="20"/>
  <c r="AN1608" i="20"/>
  <c r="AN486" i="20"/>
  <c r="AN485" i="20"/>
  <c r="AN1623" i="20"/>
  <c r="AN745" i="20"/>
  <c r="AN1642" i="20"/>
  <c r="AN490" i="20"/>
  <c r="AN785" i="20"/>
  <c r="AN492" i="20"/>
  <c r="AN789" i="20"/>
  <c r="AN260" i="20"/>
  <c r="AN1624" i="20"/>
  <c r="AN787" i="20"/>
  <c r="AN1611" i="20"/>
  <c r="AN228" i="20"/>
  <c r="AN771" i="20"/>
  <c r="AN749" i="20"/>
  <c r="AN784" i="20"/>
  <c r="AN230" i="20"/>
  <c r="AN1619" i="20"/>
  <c r="AN263" i="20"/>
  <c r="AN1617" i="20"/>
  <c r="AN744" i="20"/>
  <c r="AN477" i="20"/>
  <c r="AN3960" i="20"/>
  <c r="AN3955" i="20"/>
  <c r="AN493" i="20"/>
  <c r="AN3945" i="20"/>
  <c r="AN3948" i="20"/>
  <c r="AN3950" i="20"/>
  <c r="AN491" i="20"/>
  <c r="AN763" i="20"/>
  <c r="AN767" i="20"/>
  <c r="AN1631" i="20"/>
  <c r="AN773" i="20"/>
  <c r="AN251" i="20"/>
  <c r="AN1330" i="20"/>
  <c r="AN1364" i="20"/>
  <c r="AN1366" i="20"/>
  <c r="AN1343" i="20"/>
  <c r="AN1353" i="20"/>
  <c r="AN3941" i="20"/>
  <c r="AN472" i="20"/>
  <c r="AN1360" i="20"/>
  <c r="AN331" i="20"/>
  <c r="AN171" i="20"/>
  <c r="AN1317" i="20"/>
  <c r="AN1388" i="20"/>
  <c r="AN144" i="20"/>
  <c r="AN1341" i="20"/>
  <c r="AN940" i="20"/>
  <c r="AN871" i="20"/>
  <c r="AN886" i="20"/>
  <c r="AN890" i="20"/>
  <c r="AN853" i="20"/>
  <c r="AN852" i="20"/>
  <c r="AN177" i="20"/>
  <c r="AN750" i="20"/>
  <c r="AN3943" i="20"/>
  <c r="AN843" i="20"/>
  <c r="AN941" i="20"/>
  <c r="AN916" i="20"/>
  <c r="AN939" i="20"/>
  <c r="AN868" i="20"/>
  <c r="AN536" i="20"/>
  <c r="AN510" i="20"/>
  <c r="AN920" i="20"/>
  <c r="AN932" i="20"/>
  <c r="AN555" i="20"/>
  <c r="AN931" i="20"/>
  <c r="AN814" i="20"/>
  <c r="AN848" i="20"/>
  <c r="AN874" i="20"/>
  <c r="AN494" i="20"/>
  <c r="AN761" i="20"/>
  <c r="AN311" i="20"/>
  <c r="AN1433" i="20"/>
  <c r="AN1465" i="20"/>
  <c r="AN1451" i="20"/>
  <c r="AN1437" i="20"/>
  <c r="AN1486" i="20"/>
  <c r="AN4002" i="20"/>
  <c r="AN805" i="20"/>
  <c r="AN799" i="20"/>
  <c r="AN927" i="20"/>
  <c r="AN862" i="20"/>
  <c r="AN793" i="20"/>
  <c r="AN921" i="20"/>
  <c r="AN795" i="20"/>
  <c r="AN791" i="20"/>
  <c r="AN919" i="20"/>
  <c r="AN870" i="20"/>
  <c r="AN898" i="20"/>
  <c r="AN929" i="20"/>
  <c r="AN883" i="20"/>
  <c r="AN915" i="20"/>
  <c r="AN831" i="20"/>
  <c r="AN934" i="20"/>
  <c r="AN830" i="20"/>
  <c r="AN825" i="20"/>
  <c r="AN953" i="20"/>
  <c r="AN893" i="20"/>
  <c r="AN823" i="20"/>
  <c r="AN951" i="20"/>
  <c r="AN938" i="20"/>
  <c r="AN933" i="20"/>
  <c r="AN863" i="20"/>
  <c r="AN822" i="20"/>
  <c r="AN857" i="20"/>
  <c r="AN923" i="20"/>
  <c r="AN829" i="20"/>
  <c r="AN855" i="20"/>
  <c r="AN800" i="20"/>
  <c r="AN3044" i="20"/>
  <c r="M60" i="29"/>
  <c r="J60" i="29"/>
  <c r="M56" i="29"/>
  <c r="J56" i="29"/>
  <c r="M52" i="29"/>
  <c r="J52" i="29"/>
  <c r="M48" i="29"/>
  <c r="J48" i="29"/>
  <c r="L48" i="29" s="1"/>
  <c r="M44" i="29"/>
  <c r="J44" i="29"/>
  <c r="M40" i="29"/>
  <c r="J40" i="29"/>
  <c r="M36" i="29"/>
  <c r="J36" i="29"/>
  <c r="M32" i="29"/>
  <c r="J32" i="29"/>
  <c r="L32" i="29" s="1"/>
  <c r="M28" i="29"/>
  <c r="J28" i="29"/>
  <c r="M24" i="29"/>
  <c r="J24" i="29"/>
  <c r="M20" i="29"/>
  <c r="J20" i="29"/>
  <c r="M16" i="29"/>
  <c r="J16" i="29"/>
  <c r="M47" i="29"/>
  <c r="J47" i="29"/>
  <c r="M63" i="29"/>
  <c r="J63" i="29"/>
  <c r="M55" i="29"/>
  <c r="J55" i="29"/>
  <c r="M43" i="29"/>
  <c r="J43" i="29"/>
  <c r="M31" i="29"/>
  <c r="J31" i="29"/>
  <c r="M23" i="29"/>
  <c r="J23" i="29"/>
  <c r="M34" i="29"/>
  <c r="J34" i="29"/>
  <c r="M59" i="29"/>
  <c r="J59" i="29"/>
  <c r="M51" i="29"/>
  <c r="J51" i="29"/>
  <c r="M39" i="29"/>
  <c r="J39" i="29"/>
  <c r="M35" i="29"/>
  <c r="J35" i="29"/>
  <c r="M27" i="29"/>
  <c r="J27" i="29"/>
  <c r="M19" i="29"/>
  <c r="J19" i="29"/>
  <c r="M62" i="29"/>
  <c r="J62" i="29"/>
  <c r="M58" i="29"/>
  <c r="J58" i="29"/>
  <c r="M54" i="29"/>
  <c r="J54" i="29"/>
  <c r="M50" i="29"/>
  <c r="J50" i="29"/>
  <c r="M46" i="29"/>
  <c r="J46" i="29"/>
  <c r="M42" i="29"/>
  <c r="J42" i="29"/>
  <c r="M38" i="29"/>
  <c r="J38" i="29"/>
  <c r="M30" i="29"/>
  <c r="J30" i="29"/>
  <c r="M26" i="29"/>
  <c r="J26" i="29"/>
  <c r="M22" i="29"/>
  <c r="J22" i="29"/>
  <c r="M18" i="29"/>
  <c r="J18" i="29"/>
  <c r="M61" i="29"/>
  <c r="J61" i="29"/>
  <c r="M57" i="29"/>
  <c r="J57" i="29"/>
  <c r="M53" i="29"/>
  <c r="J53" i="29"/>
  <c r="M49" i="29"/>
  <c r="J49" i="29"/>
  <c r="M45" i="29"/>
  <c r="J45" i="29"/>
  <c r="M41" i="29"/>
  <c r="J41" i="29"/>
  <c r="M37" i="29"/>
  <c r="J37" i="29"/>
  <c r="M33" i="29"/>
  <c r="J33" i="29"/>
  <c r="M29" i="29"/>
  <c r="J29" i="29"/>
  <c r="M25" i="29"/>
  <c r="J25" i="29"/>
  <c r="M21" i="29"/>
  <c r="J21" i="29"/>
  <c r="M17" i="29"/>
  <c r="J17" i="29"/>
  <c r="L20" i="29"/>
  <c r="L36" i="29"/>
  <c r="L52" i="29"/>
  <c r="O33" i="29" l="1"/>
  <c r="N33" i="29"/>
  <c r="O26" i="29"/>
  <c r="N26" i="29"/>
  <c r="O62" i="29"/>
  <c r="N62" i="29"/>
  <c r="O27" i="29"/>
  <c r="N27" i="29"/>
  <c r="O39" i="29"/>
  <c r="N39" i="29"/>
  <c r="O59" i="29"/>
  <c r="N59" i="29"/>
  <c r="O23" i="29"/>
  <c r="N23" i="29"/>
  <c r="O43" i="29"/>
  <c r="N43" i="29"/>
  <c r="O63" i="29"/>
  <c r="N63" i="29"/>
  <c r="O16" i="29"/>
  <c r="N16" i="29"/>
  <c r="O24" i="29"/>
  <c r="N24" i="29"/>
  <c r="O32" i="29"/>
  <c r="N32" i="29"/>
  <c r="O40" i="29"/>
  <c r="N40" i="29"/>
  <c r="O48" i="29"/>
  <c r="N48" i="29"/>
  <c r="O56" i="29"/>
  <c r="N56" i="29"/>
  <c r="O25" i="29"/>
  <c r="N25" i="29"/>
  <c r="O49" i="29"/>
  <c r="N49" i="29"/>
  <c r="O18" i="29"/>
  <c r="N18" i="29"/>
  <c r="O46" i="29"/>
  <c r="N46" i="29"/>
  <c r="O54" i="29"/>
  <c r="N54" i="29"/>
  <c r="O17" i="29"/>
  <c r="N17" i="29"/>
  <c r="O41" i="29"/>
  <c r="N41" i="29"/>
  <c r="O57" i="29"/>
  <c r="N57" i="29"/>
  <c r="O38" i="29"/>
  <c r="N38" i="29"/>
  <c r="O21" i="29"/>
  <c r="N21" i="29"/>
  <c r="O29" i="29"/>
  <c r="N29" i="29"/>
  <c r="O37" i="29"/>
  <c r="N37" i="29"/>
  <c r="O45" i="29"/>
  <c r="N45" i="29"/>
  <c r="O53" i="29"/>
  <c r="N53" i="29"/>
  <c r="O61" i="29"/>
  <c r="N61" i="29"/>
  <c r="O22" i="29"/>
  <c r="N22" i="29"/>
  <c r="O30" i="29"/>
  <c r="N30" i="29"/>
  <c r="O42" i="29"/>
  <c r="N42" i="29"/>
  <c r="O50" i="29"/>
  <c r="N50" i="29"/>
  <c r="O58" i="29"/>
  <c r="N58" i="29"/>
  <c r="O19" i="29"/>
  <c r="N19" i="29"/>
  <c r="O35" i="29"/>
  <c r="N35" i="29"/>
  <c r="O51" i="29"/>
  <c r="N51" i="29"/>
  <c r="O34" i="29"/>
  <c r="N34" i="29"/>
  <c r="O31" i="29"/>
  <c r="N31" i="29"/>
  <c r="O55" i="29"/>
  <c r="N55" i="29"/>
  <c r="O47" i="29"/>
  <c r="N47" i="29"/>
  <c r="O20" i="29"/>
  <c r="N20" i="29"/>
  <c r="O28" i="29"/>
  <c r="N28" i="29"/>
  <c r="O36" i="29"/>
  <c r="N36" i="29"/>
  <c r="O44" i="29"/>
  <c r="N44" i="29"/>
  <c r="O52" i="29"/>
  <c r="N52" i="29"/>
  <c r="O60" i="29"/>
  <c r="N60" i="29"/>
  <c r="L24" i="29"/>
  <c r="L16" i="29"/>
  <c r="K24" i="29"/>
  <c r="K16" i="29"/>
  <c r="K56" i="29"/>
  <c r="K40" i="29"/>
  <c r="L60" i="29"/>
  <c r="K55" i="29"/>
  <c r="K47" i="29"/>
  <c r="K39" i="29"/>
  <c r="K31" i="29"/>
  <c r="K23" i="29"/>
  <c r="L56" i="29"/>
  <c r="L47" i="29"/>
  <c r="L39" i="29"/>
  <c r="L31" i="29"/>
  <c r="L23" i="29"/>
  <c r="K48" i="29"/>
  <c r="K32" i="29"/>
  <c r="L40" i="29"/>
  <c r="K52" i="29"/>
  <c r="K44" i="29"/>
  <c r="K36" i="29"/>
  <c r="K28" i="29"/>
  <c r="K20" i="29"/>
  <c r="L44" i="29"/>
  <c r="L28" i="29"/>
  <c r="K60" i="29"/>
  <c r="K51" i="29"/>
  <c r="K43" i="29"/>
  <c r="K35" i="29"/>
  <c r="K27" i="29"/>
  <c r="K19" i="29"/>
  <c r="L51" i="29"/>
  <c r="L43" i="29"/>
  <c r="L35" i="29"/>
  <c r="L27" i="29"/>
  <c r="L19" i="29"/>
  <c r="K63" i="29"/>
  <c r="K59" i="29"/>
  <c r="L63" i="29"/>
  <c r="L59" i="29"/>
  <c r="L55" i="29"/>
  <c r="K62" i="29"/>
  <c r="K58" i="29"/>
  <c r="K54" i="29"/>
  <c r="K50" i="29"/>
  <c r="K46" i="29"/>
  <c r="K42" i="29"/>
  <c r="K38" i="29"/>
  <c r="K34" i="29"/>
  <c r="K30" i="29"/>
  <c r="K26" i="29"/>
  <c r="K22" i="29"/>
  <c r="K18" i="29"/>
  <c r="L62" i="29"/>
  <c r="L58" i="29"/>
  <c r="L54" i="29"/>
  <c r="L50" i="29"/>
  <c r="L46" i="29"/>
  <c r="L42" i="29"/>
  <c r="L38" i="29"/>
  <c r="L34" i="29"/>
  <c r="L30" i="29"/>
  <c r="L26" i="29"/>
  <c r="L22" i="29"/>
  <c r="L18" i="29"/>
  <c r="K61" i="29"/>
  <c r="K57" i="29"/>
  <c r="K53" i="29"/>
  <c r="K49" i="29"/>
  <c r="K45" i="29"/>
  <c r="K41" i="29"/>
  <c r="K37" i="29"/>
  <c r="K33" i="29"/>
  <c r="K29" i="29"/>
  <c r="K25" i="29"/>
  <c r="K21" i="29"/>
  <c r="K17" i="29"/>
  <c r="L61" i="29"/>
  <c r="L57" i="29"/>
  <c r="L53" i="29"/>
  <c r="L49" i="29"/>
  <c r="L45" i="29"/>
  <c r="L41" i="29"/>
  <c r="L37" i="29"/>
  <c r="L33" i="29"/>
  <c r="L29" i="29"/>
  <c r="L25" i="29"/>
  <c r="L21" i="29"/>
  <c r="L17" i="29"/>
  <c r="L6" i="27"/>
  <c r="Q6" i="27" s="1"/>
  <c r="L5" i="27"/>
  <c r="W6" i="27" l="1"/>
  <c r="AA6" i="27"/>
  <c r="X6" i="27"/>
  <c r="Y6" i="27"/>
  <c r="Z6" i="27"/>
  <c r="Q4" i="32"/>
  <c r="AK25" i="29" l="1"/>
  <c r="AH29" i="29"/>
  <c r="U30" i="29"/>
  <c r="AA33" i="29"/>
  <c r="AU38" i="29"/>
  <c r="BC40" i="29"/>
  <c r="AU44" i="29"/>
  <c r="Q47" i="29"/>
  <c r="I49" i="29"/>
  <c r="AB54" i="29"/>
  <c r="BB58" i="29"/>
  <c r="BD60" i="29"/>
  <c r="BC5" i="29"/>
  <c r="AZ5" i="29"/>
  <c r="AT5" i="29"/>
  <c r="AQ5" i="29"/>
  <c r="AK5" i="29"/>
  <c r="AH5" i="29"/>
  <c r="AB5" i="29"/>
  <c r="Y5" i="29"/>
  <c r="S5" i="29"/>
  <c r="P5" i="29"/>
  <c r="AL4" i="20"/>
  <c r="BC25" i="29" l="1"/>
  <c r="AL58" i="29"/>
  <c r="AI49" i="29"/>
  <c r="AM47" i="29"/>
  <c r="AT54" i="29"/>
  <c r="AV49" i="29"/>
  <c r="Y47" i="29"/>
  <c r="AB49" i="29"/>
  <c r="AU47" i="29"/>
  <c r="H58" i="29"/>
  <c r="BB30" i="29"/>
  <c r="AS30" i="29"/>
  <c r="Q59" i="29"/>
  <c r="P46" i="29"/>
  <c r="AK43" i="29"/>
  <c r="AV59" i="29"/>
  <c r="AB58" i="29"/>
  <c r="BB45" i="29"/>
  <c r="H40" i="29"/>
  <c r="I63" i="29"/>
  <c r="AM60" i="29"/>
  <c r="AB59" i="29"/>
  <c r="AJ58" i="29"/>
  <c r="BE57" i="29"/>
  <c r="BE49" i="29"/>
  <c r="BD47" i="29"/>
  <c r="AQ42" i="29"/>
  <c r="AR39" i="29"/>
  <c r="AL36" i="29"/>
  <c r="I33" i="29"/>
  <c r="I30" i="29"/>
  <c r="P27" i="29"/>
  <c r="AQ25" i="29"/>
  <c r="AT61" i="29"/>
  <c r="AV55" i="29"/>
  <c r="BA53" i="29"/>
  <c r="P52" i="29"/>
  <c r="Q28" i="29"/>
  <c r="AS62" i="29"/>
  <c r="I59" i="29"/>
  <c r="BD58" i="29"/>
  <c r="S58" i="29"/>
  <c r="Q56" i="29"/>
  <c r="S54" i="29"/>
  <c r="AA50" i="29"/>
  <c r="Q49" i="29"/>
  <c r="H47" i="29"/>
  <c r="I41" i="29"/>
  <c r="AH35" i="29"/>
  <c r="H32" i="29"/>
  <c r="AM48" i="29"/>
  <c r="I38" i="29"/>
  <c r="BC34" i="29"/>
  <c r="AL31" i="29"/>
  <c r="H29" i="29"/>
  <c r="H25" i="29"/>
  <c r="AT59" i="29"/>
  <c r="AL56" i="29"/>
  <c r="AR53" i="29"/>
  <c r="BE33" i="29"/>
  <c r="AI30" i="29"/>
  <c r="AU28" i="29"/>
  <c r="I57" i="29"/>
  <c r="Z56" i="29"/>
  <c r="AT41" i="29"/>
  <c r="BA33" i="29"/>
  <c r="BE30" i="29"/>
  <c r="AD30" i="29"/>
  <c r="BB29" i="29"/>
  <c r="AI28" i="29"/>
  <c r="R45" i="29"/>
  <c r="AB41" i="29"/>
  <c r="AM33" i="29"/>
  <c r="BD32" i="29"/>
  <c r="AT31" i="29"/>
  <c r="AB29" i="29"/>
  <c r="AB25" i="29"/>
  <c r="BB63" i="29"/>
  <c r="AS63" i="29"/>
  <c r="AA63" i="29"/>
  <c r="AD59" i="29"/>
  <c r="AZ56" i="29"/>
  <c r="AU52" i="29"/>
  <c r="AZ46" i="29"/>
  <c r="I45" i="29"/>
  <c r="BD38" i="29"/>
  <c r="AI33" i="29"/>
  <c r="AC32" i="29"/>
  <c r="Q31" i="29"/>
  <c r="AS54" i="29"/>
  <c r="Y54" i="29"/>
  <c r="AK52" i="29"/>
  <c r="AT44" i="29"/>
  <c r="AS40" i="29"/>
  <c r="AH38" i="29"/>
  <c r="AM46" i="29"/>
  <c r="R63" i="29"/>
  <c r="Y60" i="29"/>
  <c r="BE59" i="29"/>
  <c r="AM59" i="29"/>
  <c r="U59" i="29"/>
  <c r="AQ54" i="29"/>
  <c r="R54" i="29"/>
  <c r="Q53" i="29"/>
  <c r="Z52" i="29"/>
  <c r="AT49" i="29"/>
  <c r="Z49" i="29"/>
  <c r="AH47" i="29"/>
  <c r="AA46" i="29"/>
  <c r="AC44" i="29"/>
  <c r="AT43" i="29"/>
  <c r="AC40" i="29"/>
  <c r="Y38" i="29"/>
  <c r="AT33" i="29"/>
  <c r="R33" i="29"/>
  <c r="AR30" i="29"/>
  <c r="R30" i="29"/>
  <c r="AZ29" i="29"/>
  <c r="AT25" i="29"/>
  <c r="Y25" i="29"/>
  <c r="AU60" i="29"/>
  <c r="Q60" i="29"/>
  <c r="BC59" i="29"/>
  <c r="AK59" i="29"/>
  <c r="S59" i="29"/>
  <c r="AV57" i="29"/>
  <c r="BC54" i="29"/>
  <c r="AH54" i="29"/>
  <c r="H54" i="29"/>
  <c r="BA52" i="29"/>
  <c r="AM49" i="29"/>
  <c r="BD46" i="29"/>
  <c r="Q46" i="29"/>
  <c r="S44" i="29"/>
  <c r="S40" i="29"/>
  <c r="AL27" i="29"/>
  <c r="BD50" i="29"/>
  <c r="BB47" i="29"/>
  <c r="AT47" i="29"/>
  <c r="AL47" i="29"/>
  <c r="AC47" i="29"/>
  <c r="U47" i="29"/>
  <c r="P47" i="29"/>
  <c r="AJ44" i="29"/>
  <c r="R44" i="29"/>
  <c r="AR41" i="29"/>
  <c r="Z41" i="29"/>
  <c r="BB40" i="29"/>
  <c r="AL40" i="29"/>
  <c r="AB40" i="29"/>
  <c r="R40" i="29"/>
  <c r="AS38" i="29"/>
  <c r="T38" i="29"/>
  <c r="BD36" i="29"/>
  <c r="AU35" i="29"/>
  <c r="BD33" i="29"/>
  <c r="AZ33" i="29"/>
  <c r="AS33" i="29"/>
  <c r="AL33" i="29"/>
  <c r="AH33" i="29"/>
  <c r="Z33" i="29"/>
  <c r="Q33" i="29"/>
  <c r="BB32" i="29"/>
  <c r="AA32" i="29"/>
  <c r="BA30" i="29"/>
  <c r="AM30" i="29"/>
  <c r="AA30" i="29"/>
  <c r="Q30" i="29"/>
  <c r="AT29" i="29"/>
  <c r="R29" i="29"/>
  <c r="Y28" i="29"/>
  <c r="AH27" i="29"/>
  <c r="AJ63" i="29"/>
  <c r="BC58" i="29"/>
  <c r="BB54" i="29"/>
  <c r="AJ54" i="29"/>
  <c r="AQ50" i="29"/>
  <c r="BA47" i="29"/>
  <c r="AS47" i="29"/>
  <c r="AJ47" i="29"/>
  <c r="AB47" i="29"/>
  <c r="T47" i="29"/>
  <c r="I47" i="29"/>
  <c r="AH46" i="29"/>
  <c r="BB44" i="29"/>
  <c r="AH44" i="29"/>
  <c r="BC41" i="29"/>
  <c r="AK41" i="29"/>
  <c r="S41" i="29"/>
  <c r="AU40" i="29"/>
  <c r="AK40" i="29"/>
  <c r="AA40" i="29"/>
  <c r="AJ38" i="29"/>
  <c r="AI36" i="29"/>
  <c r="AM35" i="29"/>
  <c r="AB34" i="29"/>
  <c r="BC33" i="29"/>
  <c r="AV33" i="29"/>
  <c r="AR33" i="29"/>
  <c r="AK33" i="29"/>
  <c r="AD33" i="29"/>
  <c r="U33" i="29"/>
  <c r="AS32" i="29"/>
  <c r="T32" i="29"/>
  <c r="AV30" i="29"/>
  <c r="AJ30" i="29"/>
  <c r="Z30" i="29"/>
  <c r="AJ29" i="29"/>
  <c r="P29" i="29"/>
  <c r="BA28" i="29"/>
  <c r="I28" i="29"/>
  <c r="BD27" i="29"/>
  <c r="T27" i="29"/>
  <c r="BE47" i="29"/>
  <c r="AZ47" i="29"/>
  <c r="AQ47" i="29"/>
  <c r="AI47" i="29"/>
  <c r="AA47" i="29"/>
  <c r="R47" i="29"/>
  <c r="BA41" i="29"/>
  <c r="AI41" i="29"/>
  <c r="Q41" i="29"/>
  <c r="BD40" i="29"/>
  <c r="AT40" i="29"/>
  <c r="AJ40" i="29"/>
  <c r="T40" i="29"/>
  <c r="Q35" i="29"/>
  <c r="BB33" i="29"/>
  <c r="AU33" i="29"/>
  <c r="AQ33" i="29"/>
  <c r="AJ33" i="29"/>
  <c r="AB33" i="29"/>
  <c r="S33" i="29"/>
  <c r="AL32" i="29"/>
  <c r="R32" i="29"/>
  <c r="AS27" i="29"/>
  <c r="U61" i="29"/>
  <c r="AU61" i="29"/>
  <c r="P42" i="29"/>
  <c r="R42" i="29"/>
  <c r="AL42" i="29"/>
  <c r="BD42" i="29"/>
  <c r="S38" i="29"/>
  <c r="Z38" i="29"/>
  <c r="AD38" i="29"/>
  <c r="AK38" i="29"/>
  <c r="AR38" i="29"/>
  <c r="AV38" i="29"/>
  <c r="BC38" i="29"/>
  <c r="H38" i="29"/>
  <c r="Q38" i="29"/>
  <c r="U38" i="29"/>
  <c r="AB38" i="29"/>
  <c r="AI38" i="29"/>
  <c r="AM38" i="29"/>
  <c r="AT38" i="29"/>
  <c r="BA38" i="29"/>
  <c r="BE38" i="29"/>
  <c r="P62" i="29"/>
  <c r="AC62" i="29"/>
  <c r="BB62" i="29"/>
  <c r="H48" i="29"/>
  <c r="AI48" i="29"/>
  <c r="BD48" i="29"/>
  <c r="AQ37" i="29"/>
  <c r="Y37" i="29"/>
  <c r="BB37" i="29"/>
  <c r="AB37" i="29"/>
  <c r="AH61" i="29"/>
  <c r="AD57" i="29"/>
  <c r="AV56" i="29"/>
  <c r="AI56" i="29"/>
  <c r="S56" i="29"/>
  <c r="R58" i="29"/>
  <c r="AC58" i="29"/>
  <c r="AT58" i="29"/>
  <c r="AM57" i="29"/>
  <c r="BE56" i="29"/>
  <c r="AT56" i="29"/>
  <c r="AD56" i="29"/>
  <c r="AJ45" i="29"/>
  <c r="BC42" i="29"/>
  <c r="Z42" i="29"/>
  <c r="U39" i="29"/>
  <c r="Z39" i="29"/>
  <c r="BE39" i="29"/>
  <c r="BB38" i="29"/>
  <c r="AQ38" i="29"/>
  <c r="AC38" i="29"/>
  <c r="R38" i="29"/>
  <c r="H56" i="29"/>
  <c r="U56" i="29"/>
  <c r="AH56" i="29"/>
  <c r="AR56" i="29"/>
  <c r="BC56" i="29"/>
  <c r="AJ62" i="29"/>
  <c r="AB48" i="29"/>
  <c r="AH42" i="29"/>
  <c r="AA62" i="29"/>
  <c r="AC61" i="29"/>
  <c r="T52" i="29"/>
  <c r="AQ52" i="29"/>
  <c r="H49" i="29"/>
  <c r="G49" i="29" s="1"/>
  <c r="S49" i="29"/>
  <c r="AD49" i="29"/>
  <c r="AR49" i="29"/>
  <c r="BC49" i="29"/>
  <c r="AZ48" i="29"/>
  <c r="Z48" i="29"/>
  <c r="AU62" i="29"/>
  <c r="R62" i="29"/>
  <c r="AZ61" i="29"/>
  <c r="P61" i="29"/>
  <c r="P60" i="29"/>
  <c r="AH60" i="29"/>
  <c r="AS58" i="29"/>
  <c r="T58" i="29"/>
  <c r="U57" i="29"/>
  <c r="BD56" i="29"/>
  <c r="AM56" i="29"/>
  <c r="AA56" i="29"/>
  <c r="P56" i="29"/>
  <c r="P54" i="29"/>
  <c r="AA54" i="29"/>
  <c r="AK54" i="29"/>
  <c r="AZ54" i="29"/>
  <c r="BC52" i="29"/>
  <c r="AD52" i="29"/>
  <c r="BA49" i="29"/>
  <c r="AK49" i="29"/>
  <c r="U49" i="29"/>
  <c r="AS48" i="29"/>
  <c r="S48" i="29"/>
  <c r="S47" i="29"/>
  <c r="Z47" i="29"/>
  <c r="AD47" i="29"/>
  <c r="AK47" i="29"/>
  <c r="AR47" i="29"/>
  <c r="AV47" i="29"/>
  <c r="BC47" i="29"/>
  <c r="AV45" i="29"/>
  <c r="T44" i="29"/>
  <c r="H44" i="29"/>
  <c r="Y44" i="29"/>
  <c r="AQ44" i="29"/>
  <c r="BC44" i="29"/>
  <c r="AV42" i="29"/>
  <c r="Y42" i="29"/>
  <c r="AZ38" i="29"/>
  <c r="AL38" i="29"/>
  <c r="AA38" i="29"/>
  <c r="P38" i="29"/>
  <c r="AK37" i="29"/>
  <c r="Q36" i="29"/>
  <c r="S34" i="29"/>
  <c r="AV28" i="29"/>
  <c r="AC28" i="29"/>
  <c r="H28" i="29"/>
  <c r="S25" i="29"/>
  <c r="AK28" i="29"/>
  <c r="AD55" i="29"/>
  <c r="I50" i="29"/>
  <c r="H50" i="29"/>
  <c r="S50" i="29"/>
  <c r="AB50" i="29"/>
  <c r="AK50" i="29"/>
  <c r="AT50" i="29"/>
  <c r="BC50" i="29"/>
  <c r="Y50" i="29"/>
  <c r="AJ50" i="29"/>
  <c r="AU50" i="29"/>
  <c r="BA63" i="29"/>
  <c r="AR63" i="29"/>
  <c r="AI63" i="29"/>
  <c r="Z63" i="29"/>
  <c r="Q63" i="29"/>
  <c r="AZ62" i="29"/>
  <c r="AL62" i="29"/>
  <c r="AB62" i="29"/>
  <c r="H61" i="29"/>
  <c r="AB61" i="29"/>
  <c r="AM61" i="29"/>
  <c r="BA61" i="29"/>
  <c r="BB60" i="29"/>
  <c r="AT60" i="29"/>
  <c r="AL60" i="29"/>
  <c r="AC60" i="29"/>
  <c r="U60" i="29"/>
  <c r="I58" i="29"/>
  <c r="P58" i="29"/>
  <c r="Y58" i="29"/>
  <c r="AH58" i="29"/>
  <c r="AQ58" i="29"/>
  <c r="AZ58" i="29"/>
  <c r="I56" i="29"/>
  <c r="R56" i="29"/>
  <c r="Y56" i="29"/>
  <c r="AC56" i="29"/>
  <c r="AJ56" i="29"/>
  <c r="AQ56" i="29"/>
  <c r="AU56" i="29"/>
  <c r="BB56" i="29"/>
  <c r="AM55" i="29"/>
  <c r="Z53" i="29"/>
  <c r="BB52" i="29"/>
  <c r="AS52" i="29"/>
  <c r="AH52" i="29"/>
  <c r="Y52" i="29"/>
  <c r="BB50" i="29"/>
  <c r="AL50" i="29"/>
  <c r="T50" i="29"/>
  <c r="BA48" i="29"/>
  <c r="AR48" i="29"/>
  <c r="AH48" i="29"/>
  <c r="T48" i="29"/>
  <c r="AS46" i="29"/>
  <c r="AB46" i="29"/>
  <c r="U55" i="29"/>
  <c r="I48" i="29"/>
  <c r="R48" i="29"/>
  <c r="Y48" i="29"/>
  <c r="AC48" i="29"/>
  <c r="AJ48" i="29"/>
  <c r="AQ48" i="29"/>
  <c r="AU48" i="29"/>
  <c r="BB48" i="29"/>
  <c r="P48" i="29"/>
  <c r="U48" i="29"/>
  <c r="AD48" i="29"/>
  <c r="AL48" i="29"/>
  <c r="AT48" i="29"/>
  <c r="BC48" i="29"/>
  <c r="I46" i="29"/>
  <c r="R46" i="29"/>
  <c r="Y46" i="29"/>
  <c r="AC46" i="29"/>
  <c r="AJ46" i="29"/>
  <c r="AQ46" i="29"/>
  <c r="AU46" i="29"/>
  <c r="BB46" i="29"/>
  <c r="S46" i="29"/>
  <c r="Z46" i="29"/>
  <c r="AD46" i="29"/>
  <c r="AK46" i="29"/>
  <c r="AR46" i="29"/>
  <c r="AV46" i="29"/>
  <c r="BC46" i="29"/>
  <c r="H46" i="29"/>
  <c r="U46" i="29"/>
  <c r="AI46" i="29"/>
  <c r="AT46" i="29"/>
  <c r="BE46" i="29"/>
  <c r="S60" i="29"/>
  <c r="Z60" i="29"/>
  <c r="AD60" i="29"/>
  <c r="AK60" i="29"/>
  <c r="AR60" i="29"/>
  <c r="AV60" i="29"/>
  <c r="BC60" i="29"/>
  <c r="BE63" i="29"/>
  <c r="AV63" i="29"/>
  <c r="AM63" i="29"/>
  <c r="AD63" i="29"/>
  <c r="U63" i="29"/>
  <c r="H62" i="29"/>
  <c r="BA60" i="29"/>
  <c r="AS60" i="29"/>
  <c r="AJ60" i="29"/>
  <c r="AB60" i="29"/>
  <c r="T60" i="29"/>
  <c r="I60" i="29"/>
  <c r="H52" i="29"/>
  <c r="Q52" i="29"/>
  <c r="U52" i="29"/>
  <c r="AB52" i="29"/>
  <c r="AI52" i="29"/>
  <c r="AM52" i="29"/>
  <c r="AT52" i="29"/>
  <c r="I52" i="29"/>
  <c r="S52" i="29"/>
  <c r="AA52" i="29"/>
  <c r="AJ52" i="29"/>
  <c r="AR52" i="29"/>
  <c r="AZ52" i="29"/>
  <c r="BD52" i="29"/>
  <c r="AZ50" i="29"/>
  <c r="AH50" i="29"/>
  <c r="R50" i="29"/>
  <c r="BC63" i="29"/>
  <c r="AT63" i="29"/>
  <c r="AK63" i="29"/>
  <c r="AB63" i="29"/>
  <c r="S63" i="29"/>
  <c r="BD62" i="29"/>
  <c r="AT62" i="29"/>
  <c r="AH62" i="29"/>
  <c r="T62" i="29"/>
  <c r="BE61" i="29"/>
  <c r="AI61" i="29"/>
  <c r="Q61" i="29"/>
  <c r="BE60" i="29"/>
  <c r="AZ60" i="29"/>
  <c r="AQ60" i="29"/>
  <c r="AI60" i="29"/>
  <c r="AA60" i="29"/>
  <c r="R60" i="29"/>
  <c r="H60" i="29"/>
  <c r="G60" i="29" s="1"/>
  <c r="AU58" i="29"/>
  <c r="AK58" i="29"/>
  <c r="AA58" i="29"/>
  <c r="BA56" i="29"/>
  <c r="AS56" i="29"/>
  <c r="AK56" i="29"/>
  <c r="AB56" i="29"/>
  <c r="T56" i="29"/>
  <c r="BE55" i="29"/>
  <c r="I55" i="29"/>
  <c r="I54" i="29"/>
  <c r="T54" i="29"/>
  <c r="AC54" i="29"/>
  <c r="AL54" i="29"/>
  <c r="AU54" i="29"/>
  <c r="BD54" i="29"/>
  <c r="AI53" i="29"/>
  <c r="BE52" i="29"/>
  <c r="AV52" i="29"/>
  <c r="AL52" i="29"/>
  <c r="AC52" i="29"/>
  <c r="R52" i="29"/>
  <c r="AS50" i="29"/>
  <c r="AC50" i="29"/>
  <c r="P50" i="29"/>
  <c r="BE48" i="29"/>
  <c r="AV48" i="29"/>
  <c r="AK48" i="29"/>
  <c r="AA48" i="29"/>
  <c r="Q48" i="29"/>
  <c r="BA46" i="29"/>
  <c r="AL46" i="29"/>
  <c r="T46" i="29"/>
  <c r="Q43" i="29"/>
  <c r="S43" i="29"/>
  <c r="BC43" i="29"/>
  <c r="AB43" i="29"/>
  <c r="S26" i="29"/>
  <c r="R26" i="29"/>
  <c r="BB26" i="29"/>
  <c r="AA26" i="29"/>
  <c r="AJ26" i="29"/>
  <c r="AS26" i="29"/>
  <c r="AU42" i="29"/>
  <c r="AD42" i="29"/>
  <c r="BC39" i="29"/>
  <c r="S35" i="29"/>
  <c r="Z35" i="29"/>
  <c r="AD35" i="29"/>
  <c r="AK35" i="29"/>
  <c r="AR35" i="29"/>
  <c r="AV35" i="29"/>
  <c r="BC35" i="29"/>
  <c r="H35" i="29"/>
  <c r="R35" i="29"/>
  <c r="AA35" i="29"/>
  <c r="AI35" i="29"/>
  <c r="AQ35" i="29"/>
  <c r="AZ35" i="29"/>
  <c r="BE35" i="29"/>
  <c r="I35" i="29"/>
  <c r="T35" i="29"/>
  <c r="AB35" i="29"/>
  <c r="AJ35" i="29"/>
  <c r="AS35" i="29"/>
  <c r="BA35" i="29"/>
  <c r="P35" i="29"/>
  <c r="U35" i="29"/>
  <c r="AC35" i="29"/>
  <c r="AL35" i="29"/>
  <c r="AT35" i="29"/>
  <c r="BB35" i="29"/>
  <c r="H42" i="29"/>
  <c r="Q42" i="29"/>
  <c r="U42" i="29"/>
  <c r="AB42" i="29"/>
  <c r="AI42" i="29"/>
  <c r="AM42" i="29"/>
  <c r="AT42" i="29"/>
  <c r="BA42" i="29"/>
  <c r="BE42" i="29"/>
  <c r="I42" i="29"/>
  <c r="S42" i="29"/>
  <c r="AA42" i="29"/>
  <c r="AJ42" i="29"/>
  <c r="AR42" i="29"/>
  <c r="AZ42" i="29"/>
  <c r="T42" i="29"/>
  <c r="AC42" i="29"/>
  <c r="AK42" i="29"/>
  <c r="AS42" i="29"/>
  <c r="BB42" i="29"/>
  <c r="Q39" i="29"/>
  <c r="AB39" i="29"/>
  <c r="AM39" i="29"/>
  <c r="BA39" i="29"/>
  <c r="I39" i="29"/>
  <c r="AD39" i="29"/>
  <c r="AT39" i="29"/>
  <c r="S39" i="29"/>
  <c r="AI39" i="29"/>
  <c r="AV39" i="29"/>
  <c r="AK39" i="29"/>
  <c r="BD35" i="29"/>
  <c r="Y35" i="29"/>
  <c r="T37" i="29"/>
  <c r="H37" i="29"/>
  <c r="S37" i="29"/>
  <c r="AH37" i="29"/>
  <c r="AT37" i="29"/>
  <c r="BC37" i="29"/>
  <c r="I36" i="29"/>
  <c r="H36" i="29"/>
  <c r="AC36" i="29"/>
  <c r="AU36" i="29"/>
  <c r="H31" i="29"/>
  <c r="S31" i="29"/>
  <c r="Z31" i="29"/>
  <c r="AH31" i="29"/>
  <c r="AM31" i="29"/>
  <c r="AU31" i="29"/>
  <c r="BC31" i="29"/>
  <c r="I31" i="29"/>
  <c r="T31" i="29"/>
  <c r="AB31" i="29"/>
  <c r="AI31" i="29"/>
  <c r="AQ31" i="29"/>
  <c r="AV31" i="29"/>
  <c r="BD31" i="29"/>
  <c r="P31" i="29"/>
  <c r="U31" i="29"/>
  <c r="AC31" i="29"/>
  <c r="AK31" i="29"/>
  <c r="AR31" i="29"/>
  <c r="AZ31" i="29"/>
  <c r="BE31" i="29"/>
  <c r="AZ37" i="29"/>
  <c r="AJ37" i="29"/>
  <c r="R37" i="29"/>
  <c r="BA36" i="29"/>
  <c r="Z36" i="29"/>
  <c r="Q34" i="29"/>
  <c r="AK34" i="29"/>
  <c r="AD31" i="29"/>
  <c r="H27" i="29"/>
  <c r="Q27" i="29"/>
  <c r="U27" i="29"/>
  <c r="AB27" i="29"/>
  <c r="AI27" i="29"/>
  <c r="AM27" i="29"/>
  <c r="AT27" i="29"/>
  <c r="BA27" i="29"/>
  <c r="BE27" i="29"/>
  <c r="I27" i="29"/>
  <c r="R27" i="29"/>
  <c r="Y27" i="29"/>
  <c r="AC27" i="29"/>
  <c r="AJ27" i="29"/>
  <c r="AQ27" i="29"/>
  <c r="AU27" i="29"/>
  <c r="BB27" i="29"/>
  <c r="S27" i="29"/>
  <c r="Z27" i="29"/>
  <c r="AD27" i="29"/>
  <c r="AK27" i="29"/>
  <c r="AR27" i="29"/>
  <c r="AV27" i="29"/>
  <c r="BC27" i="29"/>
  <c r="AD45" i="29"/>
  <c r="AZ44" i="29"/>
  <c r="AK44" i="29"/>
  <c r="AB44" i="29"/>
  <c r="P44" i="29"/>
  <c r="I40" i="29"/>
  <c r="P40" i="29"/>
  <c r="Y40" i="29"/>
  <c r="AH40" i="29"/>
  <c r="AQ40" i="29"/>
  <c r="AZ40" i="29"/>
  <c r="AU37" i="29"/>
  <c r="AC37" i="29"/>
  <c r="P37" i="29"/>
  <c r="AR36" i="29"/>
  <c r="T36" i="29"/>
  <c r="AT34" i="29"/>
  <c r="BA31" i="29"/>
  <c r="Y31" i="29"/>
  <c r="AZ27" i="29"/>
  <c r="AA27" i="29"/>
  <c r="BC30" i="29"/>
  <c r="AT30" i="29"/>
  <c r="AK30" i="29"/>
  <c r="AB30" i="29"/>
  <c r="S30" i="29"/>
  <c r="AU29" i="29"/>
  <c r="AC29" i="29"/>
  <c r="AZ25" i="29"/>
  <c r="AH25" i="29"/>
  <c r="P25" i="29"/>
  <c r="R61" i="29"/>
  <c r="AA61" i="29"/>
  <c r="AJ61" i="29"/>
  <c r="AS61" i="29"/>
  <c r="BB61" i="29"/>
  <c r="H57" i="29"/>
  <c r="G57" i="29" s="1"/>
  <c r="P57" i="29"/>
  <c r="T57" i="29"/>
  <c r="Y57" i="29"/>
  <c r="AC57" i="29"/>
  <c r="AH57" i="29"/>
  <c r="AL57" i="29"/>
  <c r="AQ57" i="29"/>
  <c r="AU57" i="29"/>
  <c r="AZ57" i="29"/>
  <c r="BD57" i="29"/>
  <c r="R57" i="29"/>
  <c r="AA57" i="29"/>
  <c r="AJ57" i="29"/>
  <c r="AS57" i="29"/>
  <c r="BB57" i="29"/>
  <c r="R55" i="29"/>
  <c r="AA55" i="29"/>
  <c r="AJ55" i="29"/>
  <c r="AS55" i="29"/>
  <c r="BB55" i="29"/>
  <c r="H55" i="29"/>
  <c r="P55" i="29"/>
  <c r="T55" i="29"/>
  <c r="Y55" i="29"/>
  <c r="AC55" i="29"/>
  <c r="AH55" i="29"/>
  <c r="AL55" i="29"/>
  <c r="AQ55" i="29"/>
  <c r="AU55" i="29"/>
  <c r="AZ55" i="29"/>
  <c r="BD55" i="29"/>
  <c r="I51" i="29"/>
  <c r="Q51" i="29"/>
  <c r="U51" i="29"/>
  <c r="Z51" i="29"/>
  <c r="AD51" i="29"/>
  <c r="AI51" i="29"/>
  <c r="AM51" i="29"/>
  <c r="AR51" i="29"/>
  <c r="AV51" i="29"/>
  <c r="BA51" i="29"/>
  <c r="BE51" i="29"/>
  <c r="R51" i="29"/>
  <c r="AA51" i="29"/>
  <c r="AJ51" i="29"/>
  <c r="AS51" i="29"/>
  <c r="BB51" i="29"/>
  <c r="H51" i="29"/>
  <c r="P51" i="29"/>
  <c r="T51" i="29"/>
  <c r="Y51" i="29"/>
  <c r="AC51" i="29"/>
  <c r="AH51" i="29"/>
  <c r="AL51" i="29"/>
  <c r="AQ51" i="29"/>
  <c r="AU51" i="29"/>
  <c r="AZ51" i="29"/>
  <c r="BD51" i="29"/>
  <c r="H53" i="29"/>
  <c r="P53" i="29"/>
  <c r="T53" i="29"/>
  <c r="Y53" i="29"/>
  <c r="AC53" i="29"/>
  <c r="AH53" i="29"/>
  <c r="AL53" i="29"/>
  <c r="AQ53" i="29"/>
  <c r="AU53" i="29"/>
  <c r="AZ53" i="29"/>
  <c r="BD53" i="29"/>
  <c r="R53" i="29"/>
  <c r="AA53" i="29"/>
  <c r="AJ53" i="29"/>
  <c r="AS53" i="29"/>
  <c r="BB53" i="29"/>
  <c r="BC51" i="29"/>
  <c r="AK51" i="29"/>
  <c r="S51" i="29"/>
  <c r="H63" i="29"/>
  <c r="P63" i="29"/>
  <c r="T63" i="29"/>
  <c r="Y63" i="29"/>
  <c r="AC63" i="29"/>
  <c r="AH63" i="29"/>
  <c r="AL63" i="29"/>
  <c r="AQ63" i="29"/>
  <c r="AU63" i="29"/>
  <c r="AZ63" i="29"/>
  <c r="BD63" i="29"/>
  <c r="BC62" i="29"/>
  <c r="AQ62" i="29"/>
  <c r="AK62" i="29"/>
  <c r="Y62" i="29"/>
  <c r="S62" i="29"/>
  <c r="BD61" i="29"/>
  <c r="AR61" i="29"/>
  <c r="AL61" i="29"/>
  <c r="Z61" i="29"/>
  <c r="T61" i="29"/>
  <c r="BA59" i="29"/>
  <c r="AR59" i="29"/>
  <c r="AI59" i="29"/>
  <c r="Z59" i="29"/>
  <c r="BC57" i="29"/>
  <c r="AT57" i="29"/>
  <c r="AK57" i="29"/>
  <c r="AB57" i="29"/>
  <c r="S57" i="29"/>
  <c r="BC55" i="29"/>
  <c r="AT55" i="29"/>
  <c r="AK55" i="29"/>
  <c r="AB55" i="29"/>
  <c r="S55" i="29"/>
  <c r="BE53" i="29"/>
  <c r="AV53" i="29"/>
  <c r="AM53" i="29"/>
  <c r="AD53" i="29"/>
  <c r="U53" i="29"/>
  <c r="I53" i="29"/>
  <c r="I62" i="29"/>
  <c r="Q62" i="29"/>
  <c r="U62" i="29"/>
  <c r="Z62" i="29"/>
  <c r="AD62" i="29"/>
  <c r="AI62" i="29"/>
  <c r="AM62" i="29"/>
  <c r="AR62" i="29"/>
  <c r="AV62" i="29"/>
  <c r="BA62" i="29"/>
  <c r="BE62" i="29"/>
  <c r="BC61" i="29"/>
  <c r="AV61" i="29"/>
  <c r="AQ61" i="29"/>
  <c r="AK61" i="29"/>
  <c r="AD61" i="29"/>
  <c r="Y61" i="29"/>
  <c r="S61" i="29"/>
  <c r="I61" i="29"/>
  <c r="R59" i="29"/>
  <c r="AA59" i="29"/>
  <c r="AJ59" i="29"/>
  <c r="AS59" i="29"/>
  <c r="BB59" i="29"/>
  <c r="H59" i="29"/>
  <c r="P59" i="29"/>
  <c r="T59" i="29"/>
  <c r="Y59" i="29"/>
  <c r="AC59" i="29"/>
  <c r="AH59" i="29"/>
  <c r="AL59" i="29"/>
  <c r="AQ59" i="29"/>
  <c r="AU59" i="29"/>
  <c r="AZ59" i="29"/>
  <c r="BD59" i="29"/>
  <c r="BA57" i="29"/>
  <c r="AR57" i="29"/>
  <c r="AI57" i="29"/>
  <c r="Z57" i="29"/>
  <c r="Q57" i="29"/>
  <c r="BA55" i="29"/>
  <c r="AR55" i="29"/>
  <c r="AI55" i="29"/>
  <c r="Z55" i="29"/>
  <c r="Q55" i="29"/>
  <c r="BC53" i="29"/>
  <c r="AT53" i="29"/>
  <c r="AK53" i="29"/>
  <c r="AB53" i="29"/>
  <c r="S53" i="29"/>
  <c r="AT51" i="29"/>
  <c r="AB51" i="29"/>
  <c r="BE58" i="29"/>
  <c r="BA58" i="29"/>
  <c r="AV58" i="29"/>
  <c r="AR58" i="29"/>
  <c r="AM58" i="29"/>
  <c r="AI58" i="29"/>
  <c r="AD58" i="29"/>
  <c r="Z58" i="29"/>
  <c r="U58" i="29"/>
  <c r="Q58" i="29"/>
  <c r="BE54" i="29"/>
  <c r="BA54" i="29"/>
  <c r="AV54" i="29"/>
  <c r="AR54" i="29"/>
  <c r="AM54" i="29"/>
  <c r="AI54" i="29"/>
  <c r="AD54" i="29"/>
  <c r="Z54" i="29"/>
  <c r="U54" i="29"/>
  <c r="Q54" i="29"/>
  <c r="BE50" i="29"/>
  <c r="BA50" i="29"/>
  <c r="AV50" i="29"/>
  <c r="AR50" i="29"/>
  <c r="AM50" i="29"/>
  <c r="AI50" i="29"/>
  <c r="AD50" i="29"/>
  <c r="Z50" i="29"/>
  <c r="U50" i="29"/>
  <c r="Q50" i="29"/>
  <c r="BB49" i="29"/>
  <c r="AS49" i="29"/>
  <c r="AJ49" i="29"/>
  <c r="AA49" i="29"/>
  <c r="R49" i="29"/>
  <c r="BC45" i="29"/>
  <c r="AR45" i="29"/>
  <c r="AK45" i="29"/>
  <c r="Z45" i="29"/>
  <c r="S45" i="29"/>
  <c r="BD44" i="29"/>
  <c r="AS44" i="29"/>
  <c r="AL44" i="29"/>
  <c r="AA44" i="29"/>
  <c r="BE43" i="29"/>
  <c r="AV43" i="29"/>
  <c r="AM43" i="29"/>
  <c r="AD43" i="29"/>
  <c r="U43" i="29"/>
  <c r="I43" i="29"/>
  <c r="BE41" i="29"/>
  <c r="AV41" i="29"/>
  <c r="AM41" i="29"/>
  <c r="AD41" i="29"/>
  <c r="U41" i="29"/>
  <c r="H39" i="29"/>
  <c r="G39" i="29" s="1"/>
  <c r="P39" i="29"/>
  <c r="T39" i="29"/>
  <c r="Y39" i="29"/>
  <c r="AC39" i="29"/>
  <c r="AH39" i="29"/>
  <c r="AL39" i="29"/>
  <c r="AQ39" i="29"/>
  <c r="AU39" i="29"/>
  <c r="AZ39" i="29"/>
  <c r="BD39" i="29"/>
  <c r="R39" i="29"/>
  <c r="AA39" i="29"/>
  <c r="AJ39" i="29"/>
  <c r="AS39" i="29"/>
  <c r="BB39" i="29"/>
  <c r="H45" i="29"/>
  <c r="G45" i="29" s="1"/>
  <c r="P45" i="29"/>
  <c r="T45" i="29"/>
  <c r="Y45" i="29"/>
  <c r="AC45" i="29"/>
  <c r="AH45" i="29"/>
  <c r="AL45" i="29"/>
  <c r="AQ45" i="29"/>
  <c r="AU45" i="29"/>
  <c r="AZ45" i="29"/>
  <c r="BD45" i="29"/>
  <c r="BD49" i="29"/>
  <c r="AZ49" i="29"/>
  <c r="AU49" i="29"/>
  <c r="AQ49" i="29"/>
  <c r="AL49" i="29"/>
  <c r="AH49" i="29"/>
  <c r="AC49" i="29"/>
  <c r="Y49" i="29"/>
  <c r="T49" i="29"/>
  <c r="P49" i="29"/>
  <c r="BA45" i="29"/>
  <c r="AT45" i="29"/>
  <c r="AI45" i="29"/>
  <c r="AB45" i="29"/>
  <c r="Q45" i="29"/>
  <c r="I44" i="29"/>
  <c r="Q44" i="29"/>
  <c r="U44" i="29"/>
  <c r="Z44" i="29"/>
  <c r="AD44" i="29"/>
  <c r="AI44" i="29"/>
  <c r="AM44" i="29"/>
  <c r="AR44" i="29"/>
  <c r="AV44" i="29"/>
  <c r="BA44" i="29"/>
  <c r="BE44" i="29"/>
  <c r="BA43" i="29"/>
  <c r="AR43" i="29"/>
  <c r="AI43" i="29"/>
  <c r="Z43" i="29"/>
  <c r="BE45" i="29"/>
  <c r="AS45" i="29"/>
  <c r="AM45" i="29"/>
  <c r="AA45" i="29"/>
  <c r="U45" i="29"/>
  <c r="H43" i="29"/>
  <c r="P43" i="29"/>
  <c r="T43" i="29"/>
  <c r="Y43" i="29"/>
  <c r="AC43" i="29"/>
  <c r="AH43" i="29"/>
  <c r="AL43" i="29"/>
  <c r="AQ43" i="29"/>
  <c r="AU43" i="29"/>
  <c r="AZ43" i="29"/>
  <c r="BD43" i="29"/>
  <c r="R43" i="29"/>
  <c r="AA43" i="29"/>
  <c r="AJ43" i="29"/>
  <c r="AS43" i="29"/>
  <c r="BB43" i="29"/>
  <c r="R41" i="29"/>
  <c r="AA41" i="29"/>
  <c r="AJ41" i="29"/>
  <c r="AS41" i="29"/>
  <c r="BB41" i="29"/>
  <c r="H41" i="29"/>
  <c r="P41" i="29"/>
  <c r="T41" i="29"/>
  <c r="Y41" i="29"/>
  <c r="AC41" i="29"/>
  <c r="AH41" i="29"/>
  <c r="AL41" i="29"/>
  <c r="AQ41" i="29"/>
  <c r="AU41" i="29"/>
  <c r="AZ41" i="29"/>
  <c r="BD41" i="29"/>
  <c r="BE40" i="29"/>
  <c r="BA40" i="29"/>
  <c r="AV40" i="29"/>
  <c r="AR40" i="29"/>
  <c r="AM40" i="29"/>
  <c r="AI40" i="29"/>
  <c r="AD40" i="29"/>
  <c r="Z40" i="29"/>
  <c r="U40" i="29"/>
  <c r="Q40" i="29"/>
  <c r="BD37" i="29"/>
  <c r="AS37" i="29"/>
  <c r="AL37" i="29"/>
  <c r="AA37" i="29"/>
  <c r="BE36" i="29"/>
  <c r="AZ36" i="29"/>
  <c r="AT36" i="29"/>
  <c r="AM36" i="29"/>
  <c r="AH36" i="29"/>
  <c r="AB36" i="29"/>
  <c r="U36" i="29"/>
  <c r="P36" i="29"/>
  <c r="BE34" i="29"/>
  <c r="AV34" i="29"/>
  <c r="AM34" i="29"/>
  <c r="AD34" i="29"/>
  <c r="U34" i="29"/>
  <c r="I34" i="29"/>
  <c r="AU32" i="29"/>
  <c r="AJ32" i="29"/>
  <c r="I37" i="29"/>
  <c r="Q37" i="29"/>
  <c r="U37" i="29"/>
  <c r="Z37" i="29"/>
  <c r="AD37" i="29"/>
  <c r="AI37" i="29"/>
  <c r="AM37" i="29"/>
  <c r="AR37" i="29"/>
  <c r="AV37" i="29"/>
  <c r="BA37" i="29"/>
  <c r="BE37" i="29"/>
  <c r="BC36" i="29"/>
  <c r="AV36" i="29"/>
  <c r="AQ36" i="29"/>
  <c r="AK36" i="29"/>
  <c r="AD36" i="29"/>
  <c r="Y36" i="29"/>
  <c r="S36" i="29"/>
  <c r="BA34" i="29"/>
  <c r="AR34" i="29"/>
  <c r="AI34" i="29"/>
  <c r="Z34" i="29"/>
  <c r="I32" i="29"/>
  <c r="Q32" i="29"/>
  <c r="U32" i="29"/>
  <c r="Z32" i="29"/>
  <c r="AD32" i="29"/>
  <c r="AI32" i="29"/>
  <c r="AM32" i="29"/>
  <c r="AR32" i="29"/>
  <c r="AV32" i="29"/>
  <c r="BA32" i="29"/>
  <c r="BE32" i="29"/>
  <c r="S32" i="29"/>
  <c r="Y32" i="29"/>
  <c r="AK32" i="29"/>
  <c r="AQ32" i="29"/>
  <c r="BC32" i="29"/>
  <c r="P32" i="29"/>
  <c r="AB32" i="29"/>
  <c r="AH32" i="29"/>
  <c r="AT32" i="29"/>
  <c r="AZ32" i="29"/>
  <c r="R36" i="29"/>
  <c r="AA36" i="29"/>
  <c r="AJ36" i="29"/>
  <c r="AS36" i="29"/>
  <c r="BB36" i="29"/>
  <c r="H34" i="29"/>
  <c r="P34" i="29"/>
  <c r="T34" i="29"/>
  <c r="Y34" i="29"/>
  <c r="AC34" i="29"/>
  <c r="AH34" i="29"/>
  <c r="AL34" i="29"/>
  <c r="AQ34" i="29"/>
  <c r="AU34" i="29"/>
  <c r="AZ34" i="29"/>
  <c r="BD34" i="29"/>
  <c r="R34" i="29"/>
  <c r="AA34" i="29"/>
  <c r="AJ34" i="29"/>
  <c r="AS34" i="29"/>
  <c r="BB34" i="29"/>
  <c r="R31" i="29"/>
  <c r="AA31" i="29"/>
  <c r="AJ31" i="29"/>
  <c r="AS31" i="29"/>
  <c r="BB31" i="29"/>
  <c r="R28" i="29"/>
  <c r="AA28" i="29"/>
  <c r="AJ28" i="29"/>
  <c r="AS28" i="29"/>
  <c r="BB28" i="29"/>
  <c r="P28" i="29"/>
  <c r="U28" i="29"/>
  <c r="AB28" i="29"/>
  <c r="AH28" i="29"/>
  <c r="AM28" i="29"/>
  <c r="AT28" i="29"/>
  <c r="AZ28" i="29"/>
  <c r="BE28" i="29"/>
  <c r="T28" i="29"/>
  <c r="Z28" i="29"/>
  <c r="AL28" i="29"/>
  <c r="AR28" i="29"/>
  <c r="BD28" i="29"/>
  <c r="H33" i="29"/>
  <c r="G33" i="29" s="1"/>
  <c r="P33" i="29"/>
  <c r="T33" i="29"/>
  <c r="Y33" i="29"/>
  <c r="AC33" i="29"/>
  <c r="I29" i="29"/>
  <c r="Q29" i="29"/>
  <c r="U29" i="29"/>
  <c r="Z29" i="29"/>
  <c r="AD29" i="29"/>
  <c r="AI29" i="29"/>
  <c r="AM29" i="29"/>
  <c r="AR29" i="29"/>
  <c r="AV29" i="29"/>
  <c r="BA29" i="29"/>
  <c r="BE29" i="29"/>
  <c r="T29" i="29"/>
  <c r="AA29" i="29"/>
  <c r="AL29" i="29"/>
  <c r="AS29" i="29"/>
  <c r="BD29" i="29"/>
  <c r="S29" i="29"/>
  <c r="Y29" i="29"/>
  <c r="AK29" i="29"/>
  <c r="AQ29" i="29"/>
  <c r="BC29" i="29"/>
  <c r="BC28" i="29"/>
  <c r="AQ28" i="29"/>
  <c r="AD28" i="29"/>
  <c r="S28" i="29"/>
  <c r="H30" i="29"/>
  <c r="G30" i="29" s="1"/>
  <c r="P30" i="29"/>
  <c r="T30" i="29"/>
  <c r="Y30" i="29"/>
  <c r="AC30" i="29"/>
  <c r="AH30" i="29"/>
  <c r="AL30" i="29"/>
  <c r="AQ30" i="29"/>
  <c r="AU30" i="29"/>
  <c r="AZ30" i="29"/>
  <c r="BD30" i="29"/>
  <c r="BC26" i="29"/>
  <c r="AT26" i="29"/>
  <c r="AK26" i="29"/>
  <c r="AB26" i="29"/>
  <c r="BD25" i="29"/>
  <c r="AU25" i="29"/>
  <c r="AL25" i="29"/>
  <c r="AC25" i="29"/>
  <c r="T25" i="29"/>
  <c r="H26" i="29"/>
  <c r="P26" i="29"/>
  <c r="T26" i="29"/>
  <c r="Y26" i="29"/>
  <c r="AC26" i="29"/>
  <c r="AH26" i="29"/>
  <c r="AL26" i="29"/>
  <c r="AQ26" i="29"/>
  <c r="AU26" i="29"/>
  <c r="AZ26" i="29"/>
  <c r="BD26" i="29"/>
  <c r="I26" i="29"/>
  <c r="Q26" i="29"/>
  <c r="U26" i="29"/>
  <c r="Z26" i="29"/>
  <c r="AD26" i="29"/>
  <c r="AI26" i="29"/>
  <c r="AM26" i="29"/>
  <c r="AR26" i="29"/>
  <c r="AV26" i="29"/>
  <c r="BA26" i="29"/>
  <c r="BE26" i="29"/>
  <c r="I25" i="29"/>
  <c r="Q25" i="29"/>
  <c r="U25" i="29"/>
  <c r="Z25" i="29"/>
  <c r="AD25" i="29"/>
  <c r="AI25" i="29"/>
  <c r="AM25" i="29"/>
  <c r="AR25" i="29"/>
  <c r="AV25" i="29"/>
  <c r="BA25" i="29"/>
  <c r="BE25" i="29"/>
  <c r="R25" i="29"/>
  <c r="AA25" i="29"/>
  <c r="AJ25" i="29"/>
  <c r="AS25" i="29"/>
  <c r="BB25" i="29"/>
  <c r="U4" i="20"/>
  <c r="V47" i="29" l="1"/>
  <c r="W47" i="29" s="1"/>
  <c r="AN33" i="29"/>
  <c r="AP33" i="29" s="1"/>
  <c r="G51" i="29"/>
  <c r="G59" i="29"/>
  <c r="G28" i="29"/>
  <c r="G43" i="29"/>
  <c r="G41" i="29"/>
  <c r="G63" i="29"/>
  <c r="G38" i="29"/>
  <c r="G53" i="29"/>
  <c r="G35" i="29"/>
  <c r="AW33" i="29"/>
  <c r="AX33" i="29" s="1"/>
  <c r="G36" i="29"/>
  <c r="G52" i="29"/>
  <c r="G50" i="29"/>
  <c r="G26" i="29"/>
  <c r="G27" i="29"/>
  <c r="G42" i="29"/>
  <c r="G46" i="29"/>
  <c r="G61" i="29"/>
  <c r="G25" i="29"/>
  <c r="G34" i="29"/>
  <c r="G55" i="29"/>
  <c r="G31" i="29"/>
  <c r="G44" i="29"/>
  <c r="G56" i="29"/>
  <c r="G29" i="29"/>
  <c r="G47" i="29"/>
  <c r="G40" i="29"/>
  <c r="G37" i="29"/>
  <c r="G48" i="29"/>
  <c r="G32" i="29"/>
  <c r="G58" i="29"/>
  <c r="G62" i="29"/>
  <c r="G54" i="29"/>
  <c r="AE47" i="29"/>
  <c r="AG47" i="29" s="1"/>
  <c r="AW38" i="29"/>
  <c r="BF47" i="29"/>
  <c r="V38" i="29"/>
  <c r="AW47" i="29"/>
  <c r="AN47" i="29"/>
  <c r="AP47" i="29" s="1"/>
  <c r="BF46" i="29"/>
  <c r="BF56" i="29"/>
  <c r="AW48" i="29"/>
  <c r="V56" i="29"/>
  <c r="AN38" i="29"/>
  <c r="AP38" i="29" s="1"/>
  <c r="BF48" i="29"/>
  <c r="AN48" i="29"/>
  <c r="AP48" i="29" s="1"/>
  <c r="V46" i="29"/>
  <c r="AN42" i="29"/>
  <c r="AP42" i="29" s="1"/>
  <c r="AW35" i="29"/>
  <c r="AW52" i="29"/>
  <c r="AW60" i="29"/>
  <c r="AN56" i="29"/>
  <c r="AP56" i="29" s="1"/>
  <c r="BF38" i="29"/>
  <c r="BF33" i="29"/>
  <c r="AE52" i="29"/>
  <c r="AE56" i="29"/>
  <c r="AE60" i="29"/>
  <c r="AN52" i="29"/>
  <c r="AP52" i="29" s="1"/>
  <c r="AW46" i="29"/>
  <c r="AE27" i="29"/>
  <c r="AN35" i="29"/>
  <c r="AP35" i="29" s="1"/>
  <c r="AE48" i="29"/>
  <c r="BF27" i="29"/>
  <c r="V42" i="29"/>
  <c r="BF31" i="29"/>
  <c r="V31" i="29"/>
  <c r="AW31" i="29"/>
  <c r="V48" i="29"/>
  <c r="AE38" i="29"/>
  <c r="AW56" i="29"/>
  <c r="V52" i="29"/>
  <c r="AE31" i="29"/>
  <c r="BF42" i="29"/>
  <c r="AE42" i="29"/>
  <c r="AE35" i="29"/>
  <c r="AW42" i="29"/>
  <c r="AE46" i="29"/>
  <c r="BF52" i="29"/>
  <c r="AN46" i="29"/>
  <c r="AP46" i="29" s="1"/>
  <c r="V60" i="29"/>
  <c r="BF60" i="29"/>
  <c r="AN60" i="29"/>
  <c r="AP60" i="29" s="1"/>
  <c r="AN31" i="29"/>
  <c r="AP31" i="29" s="1"/>
  <c r="AW27" i="29"/>
  <c r="V27" i="29"/>
  <c r="AN27" i="29"/>
  <c r="AP27" i="29" s="1"/>
  <c r="BF35" i="29"/>
  <c r="V35" i="29"/>
  <c r="AW50" i="29"/>
  <c r="AE40" i="29"/>
  <c r="AW30" i="29"/>
  <c r="AE30" i="29"/>
  <c r="BF62" i="29"/>
  <c r="V62" i="29"/>
  <c r="AN62" i="29"/>
  <c r="AP62" i="29" s="1"/>
  <c r="AW40" i="29"/>
  <c r="V32" i="29"/>
  <c r="V50" i="29"/>
  <c r="AW62" i="29"/>
  <c r="AE62" i="29"/>
  <c r="BF29" i="29"/>
  <c r="AN29" i="29"/>
  <c r="AP29" i="29" s="1"/>
  <c r="V29" i="29"/>
  <c r="V45" i="29"/>
  <c r="BF45" i="29"/>
  <c r="AN39" i="29"/>
  <c r="AP39" i="29" s="1"/>
  <c r="V26" i="29"/>
  <c r="BF26" i="29"/>
  <c r="AN26" i="29"/>
  <c r="AP26" i="29" s="1"/>
  <c r="BF30" i="29"/>
  <c r="AN30" i="29"/>
  <c r="AP30" i="29" s="1"/>
  <c r="V30" i="29"/>
  <c r="BF32" i="29"/>
  <c r="V40" i="29"/>
  <c r="AN40" i="29"/>
  <c r="AP40" i="29" s="1"/>
  <c r="BF40" i="29"/>
  <c r="BF50" i="29"/>
  <c r="AE54" i="29"/>
  <c r="V58" i="29"/>
  <c r="BF58" i="29"/>
  <c r="BF63" i="29"/>
  <c r="AN63" i="29"/>
  <c r="AP63" i="29" s="1"/>
  <c r="V63" i="29"/>
  <c r="AW26" i="29"/>
  <c r="AE26" i="29"/>
  <c r="AW34" i="29"/>
  <c r="AN36" i="29"/>
  <c r="AP36" i="29" s="1"/>
  <c r="AE32" i="29"/>
  <c r="AE41" i="29"/>
  <c r="AE43" i="29"/>
  <c r="AN45" i="29"/>
  <c r="AP45" i="29" s="1"/>
  <c r="BF39" i="29"/>
  <c r="V39" i="29"/>
  <c r="AW32" i="29"/>
  <c r="AE50" i="29"/>
  <c r="AN25" i="29"/>
  <c r="AP25" i="29" s="1"/>
  <c r="AE29" i="29"/>
  <c r="AE28" i="29"/>
  <c r="AN32" i="29"/>
  <c r="AP32" i="29" s="1"/>
  <c r="AE25" i="29"/>
  <c r="V33" i="29"/>
  <c r="BF28" i="29"/>
  <c r="V28" i="29"/>
  <c r="AN34" i="29"/>
  <c r="AP34" i="29" s="1"/>
  <c r="AE36" i="29"/>
  <c r="AW37" i="29"/>
  <c r="BF41" i="29"/>
  <c r="V41" i="29"/>
  <c r="BF43" i="29"/>
  <c r="V43" i="29"/>
  <c r="AW45" i="29"/>
  <c r="BF44" i="29"/>
  <c r="AN44" i="29"/>
  <c r="AP44" i="29" s="1"/>
  <c r="V44" i="29"/>
  <c r="AW39" i="29"/>
  <c r="AN49" i="29"/>
  <c r="AP49" i="29" s="1"/>
  <c r="V54" i="29"/>
  <c r="AN54" i="29"/>
  <c r="AP54" i="29" s="1"/>
  <c r="BF54" i="29"/>
  <c r="AE58" i="29"/>
  <c r="AW58" i="29"/>
  <c r="BF59" i="29"/>
  <c r="V59" i="29"/>
  <c r="AW63" i="29"/>
  <c r="AE63" i="29"/>
  <c r="AW53" i="29"/>
  <c r="AW51" i="29"/>
  <c r="AN55" i="29"/>
  <c r="AP55" i="29" s="1"/>
  <c r="AN57" i="29"/>
  <c r="AP57" i="29" s="1"/>
  <c r="AE61" i="29"/>
  <c r="V25" i="29"/>
  <c r="AW28" i="29"/>
  <c r="AE34" i="29"/>
  <c r="BF36" i="29"/>
  <c r="V36" i="29"/>
  <c r="AW41" i="29"/>
  <c r="AW43" i="29"/>
  <c r="AW44" i="29"/>
  <c r="AW49" i="29"/>
  <c r="AW59" i="29"/>
  <c r="AN53" i="29"/>
  <c r="AP53" i="29" s="1"/>
  <c r="AN51" i="29"/>
  <c r="AP51" i="29" s="1"/>
  <c r="AE55" i="29"/>
  <c r="AE57" i="29"/>
  <c r="BF61" i="29"/>
  <c r="V61" i="29"/>
  <c r="BF25" i="29"/>
  <c r="AW29" i="29"/>
  <c r="AW25" i="29"/>
  <c r="AE33" i="29"/>
  <c r="AN28" i="29"/>
  <c r="AP28" i="29" s="1"/>
  <c r="BF34" i="29"/>
  <c r="V34" i="29"/>
  <c r="AW36" i="29"/>
  <c r="BF37" i="29"/>
  <c r="AN37" i="29"/>
  <c r="AP37" i="29" s="1"/>
  <c r="V37" i="29"/>
  <c r="AE37" i="29"/>
  <c r="AN41" i="29"/>
  <c r="AP41" i="29" s="1"/>
  <c r="AN43" i="29"/>
  <c r="AP43" i="29" s="1"/>
  <c r="AE45" i="29"/>
  <c r="AE39" i="29"/>
  <c r="V49" i="29"/>
  <c r="BF49" i="29"/>
  <c r="AN50" i="29"/>
  <c r="AP50" i="29" s="1"/>
  <c r="AW54" i="29"/>
  <c r="AN58" i="29"/>
  <c r="AP58" i="29" s="1"/>
  <c r="AN59" i="29"/>
  <c r="AP59" i="29" s="1"/>
  <c r="AE53" i="29"/>
  <c r="AE51" i="29"/>
  <c r="BF55" i="29"/>
  <c r="V55" i="29"/>
  <c r="BF57" i="29"/>
  <c r="V57" i="29"/>
  <c r="AW61" i="29"/>
  <c r="AE44" i="29"/>
  <c r="AE49" i="29"/>
  <c r="AE59" i="29"/>
  <c r="BF53" i="29"/>
  <c r="V53" i="29"/>
  <c r="BF51" i="29"/>
  <c r="V51" i="29"/>
  <c r="AW55" i="29"/>
  <c r="AW57" i="29"/>
  <c r="AN61" i="29"/>
  <c r="AP61" i="29" s="1"/>
  <c r="AD5" i="20"/>
  <c r="X47" i="29" l="1"/>
  <c r="AO33" i="29"/>
  <c r="AY33" i="29"/>
  <c r="AF47" i="29"/>
  <c r="X51" i="29"/>
  <c r="W51" i="29"/>
  <c r="AG59" i="29"/>
  <c r="AF59" i="29"/>
  <c r="X57" i="29"/>
  <c r="W57" i="29"/>
  <c r="AG51" i="29"/>
  <c r="AF51" i="29"/>
  <c r="AX54" i="29"/>
  <c r="AY54" i="29"/>
  <c r="AG39" i="29"/>
  <c r="AF39" i="29"/>
  <c r="AG37" i="29"/>
  <c r="AF37" i="29"/>
  <c r="AX36" i="29"/>
  <c r="AY36" i="29"/>
  <c r="AG33" i="29"/>
  <c r="AF33" i="29"/>
  <c r="X61" i="29"/>
  <c r="W61" i="29"/>
  <c r="AO51" i="29"/>
  <c r="AX44" i="29"/>
  <c r="AY44" i="29"/>
  <c r="BG36" i="29"/>
  <c r="BH36" i="29"/>
  <c r="AG61" i="29"/>
  <c r="AF61" i="29"/>
  <c r="AY53" i="29"/>
  <c r="AX53" i="29"/>
  <c r="BG59" i="29"/>
  <c r="BH59" i="29"/>
  <c r="AO54" i="29"/>
  <c r="X44" i="29"/>
  <c r="W44" i="29"/>
  <c r="X43" i="29"/>
  <c r="W43" i="29"/>
  <c r="AY37" i="29"/>
  <c r="AX37" i="29"/>
  <c r="BG28" i="29"/>
  <c r="BH28" i="29"/>
  <c r="AG28" i="29"/>
  <c r="AF28" i="29"/>
  <c r="AX32" i="29"/>
  <c r="AY32" i="29"/>
  <c r="AG43" i="29"/>
  <c r="AF43" i="29"/>
  <c r="AX34" i="29"/>
  <c r="AY34" i="29"/>
  <c r="AO63" i="29"/>
  <c r="AG54" i="29"/>
  <c r="AF54" i="29"/>
  <c r="X40" i="29"/>
  <c r="W40" i="29"/>
  <c r="BG30" i="29"/>
  <c r="BH30" i="29"/>
  <c r="AO39" i="29"/>
  <c r="AO29" i="29"/>
  <c r="X50" i="29"/>
  <c r="W50" i="29"/>
  <c r="W62" i="29"/>
  <c r="X62" i="29"/>
  <c r="AG40" i="29"/>
  <c r="AF40" i="29"/>
  <c r="AO27" i="29"/>
  <c r="AO60" i="29"/>
  <c r="BG52" i="29"/>
  <c r="BH52" i="29"/>
  <c r="AG42" i="29"/>
  <c r="AF42" i="29"/>
  <c r="AX56" i="29"/>
  <c r="AY56" i="29"/>
  <c r="X31" i="29"/>
  <c r="W31" i="29"/>
  <c r="AG48" i="29"/>
  <c r="AF48" i="29"/>
  <c r="AO52" i="29"/>
  <c r="BG33" i="29"/>
  <c r="BH33" i="29"/>
  <c r="AX52" i="29"/>
  <c r="AY52" i="29"/>
  <c r="AO48" i="29"/>
  <c r="AX48" i="29"/>
  <c r="AY48" i="29"/>
  <c r="AY47" i="29"/>
  <c r="AX47" i="29"/>
  <c r="AO61" i="29"/>
  <c r="BG51" i="29"/>
  <c r="BH51" i="29"/>
  <c r="AG49" i="29"/>
  <c r="AF49" i="29"/>
  <c r="BG57" i="29"/>
  <c r="BH57" i="29"/>
  <c r="AG53" i="29"/>
  <c r="AF53" i="29"/>
  <c r="AO50" i="29"/>
  <c r="AG45" i="29"/>
  <c r="AF45" i="29"/>
  <c r="X37" i="29"/>
  <c r="W37" i="29"/>
  <c r="X34" i="29"/>
  <c r="W34" i="29"/>
  <c r="AY25" i="29"/>
  <c r="AX25" i="29"/>
  <c r="BG61" i="29"/>
  <c r="BH61" i="29"/>
  <c r="AO53" i="29"/>
  <c r="AY43" i="29"/>
  <c r="AX43" i="29"/>
  <c r="AG34" i="29"/>
  <c r="AF34" i="29"/>
  <c r="AO57" i="29"/>
  <c r="AG63" i="29"/>
  <c r="AF63" i="29"/>
  <c r="AX58" i="29"/>
  <c r="AY58" i="29"/>
  <c r="X54" i="29"/>
  <c r="W54" i="29"/>
  <c r="AO44" i="29"/>
  <c r="BG43" i="29"/>
  <c r="BH43" i="29"/>
  <c r="AG36" i="29"/>
  <c r="AF36" i="29"/>
  <c r="X33" i="29"/>
  <c r="W33" i="29"/>
  <c r="AG29" i="29"/>
  <c r="AF29" i="29"/>
  <c r="X39" i="29"/>
  <c r="W39" i="29"/>
  <c r="AG41" i="29"/>
  <c r="AF41" i="29"/>
  <c r="AG26" i="29"/>
  <c r="AF26" i="29"/>
  <c r="BG63" i="29"/>
  <c r="BH63" i="29"/>
  <c r="BG50" i="29"/>
  <c r="BH50" i="29"/>
  <c r="BG32" i="29"/>
  <c r="BH32" i="29"/>
  <c r="AO26" i="29"/>
  <c r="BG45" i="29"/>
  <c r="BH45" i="29"/>
  <c r="BG29" i="29"/>
  <c r="BH29" i="29"/>
  <c r="W32" i="29"/>
  <c r="X32" i="29"/>
  <c r="BG62" i="29"/>
  <c r="BH62" i="29"/>
  <c r="AX50" i="29"/>
  <c r="AY50" i="29"/>
  <c r="X27" i="29"/>
  <c r="W27" i="29"/>
  <c r="BG60" i="29"/>
  <c r="BH60" i="29"/>
  <c r="AG46" i="29"/>
  <c r="AF46" i="29"/>
  <c r="BG42" i="29"/>
  <c r="BH42" i="29"/>
  <c r="AG38" i="29"/>
  <c r="AF38" i="29"/>
  <c r="BG31" i="29"/>
  <c r="BH31" i="29"/>
  <c r="AO35" i="29"/>
  <c r="AG60" i="29"/>
  <c r="AF60" i="29"/>
  <c r="BG38" i="29"/>
  <c r="BH38" i="29"/>
  <c r="AY35" i="29"/>
  <c r="AX35" i="29"/>
  <c r="BG48" i="29"/>
  <c r="BH48" i="29"/>
  <c r="BG56" i="29"/>
  <c r="BH56" i="29"/>
  <c r="X38" i="29"/>
  <c r="W38" i="29"/>
  <c r="AY57" i="29"/>
  <c r="AX57" i="29"/>
  <c r="X53" i="29"/>
  <c r="W53" i="29"/>
  <c r="AG44" i="29"/>
  <c r="AF44" i="29"/>
  <c r="X55" i="29"/>
  <c r="W55" i="29"/>
  <c r="AO59" i="29"/>
  <c r="BG49" i="29"/>
  <c r="BH49" i="29"/>
  <c r="AO43" i="29"/>
  <c r="AO37" i="29"/>
  <c r="BG34" i="29"/>
  <c r="BH34" i="29"/>
  <c r="AY29" i="29"/>
  <c r="AX29" i="29"/>
  <c r="AG57" i="29"/>
  <c r="AF57" i="29"/>
  <c r="AY59" i="29"/>
  <c r="AX59" i="29"/>
  <c r="AY41" i="29"/>
  <c r="AX41" i="29"/>
  <c r="AX28" i="29"/>
  <c r="AY28" i="29"/>
  <c r="AO55" i="29"/>
  <c r="AY63" i="29"/>
  <c r="AX63" i="29"/>
  <c r="AG58" i="29"/>
  <c r="AF58" i="29"/>
  <c r="AO49" i="29"/>
  <c r="BG44" i="29"/>
  <c r="BH44" i="29"/>
  <c r="X41" i="29"/>
  <c r="W41" i="29"/>
  <c r="AO34" i="29"/>
  <c r="AF25" i="29"/>
  <c r="AG25" i="29"/>
  <c r="AO25" i="29"/>
  <c r="BG39" i="29"/>
  <c r="BH39" i="29"/>
  <c r="AG32" i="29"/>
  <c r="AF32" i="29"/>
  <c r="AX26" i="29"/>
  <c r="AY26" i="29"/>
  <c r="BG58" i="29"/>
  <c r="BH58" i="29"/>
  <c r="BG40" i="29"/>
  <c r="BH40" i="29"/>
  <c r="X30" i="29"/>
  <c r="W30" i="29"/>
  <c r="BG26" i="29"/>
  <c r="BH26" i="29"/>
  <c r="X45" i="29"/>
  <c r="W45" i="29"/>
  <c r="AG62" i="29"/>
  <c r="AF62" i="29"/>
  <c r="AX40" i="29"/>
  <c r="AY40" i="29"/>
  <c r="AG30" i="29"/>
  <c r="AF30" i="29"/>
  <c r="X35" i="29"/>
  <c r="W35" i="29"/>
  <c r="AY27" i="29"/>
  <c r="AX27" i="29"/>
  <c r="X60" i="29"/>
  <c r="W60" i="29"/>
  <c r="AX42" i="29"/>
  <c r="AY42" i="29"/>
  <c r="AG31" i="29"/>
  <c r="AF31" i="29"/>
  <c r="W48" i="29"/>
  <c r="X48" i="29"/>
  <c r="X42" i="29"/>
  <c r="W42" i="29"/>
  <c r="AF27" i="29"/>
  <c r="AG27" i="29"/>
  <c r="AG56" i="29"/>
  <c r="AF56" i="29"/>
  <c r="AO56" i="29"/>
  <c r="AO42" i="29"/>
  <c r="AO38" i="29"/>
  <c r="BG46" i="29"/>
  <c r="BH46" i="29"/>
  <c r="BG47" i="29"/>
  <c r="BH47" i="29"/>
  <c r="AY55" i="29"/>
  <c r="AX55" i="29"/>
  <c r="BG53" i="29"/>
  <c r="BH53" i="29"/>
  <c r="AY61" i="29"/>
  <c r="AX61" i="29"/>
  <c r="BG55" i="29"/>
  <c r="BH55" i="29"/>
  <c r="AO58" i="29"/>
  <c r="X49" i="29"/>
  <c r="W49" i="29"/>
  <c r="AO41" i="29"/>
  <c r="BG37" i="29"/>
  <c r="BH37" i="29"/>
  <c r="AO28" i="29"/>
  <c r="BG25" i="29"/>
  <c r="BH25" i="29"/>
  <c r="AG55" i="29"/>
  <c r="AF55" i="29"/>
  <c r="AY49" i="29"/>
  <c r="AX49" i="29"/>
  <c r="X36" i="29"/>
  <c r="W36" i="29"/>
  <c r="X25" i="29"/>
  <c r="W25" i="29"/>
  <c r="AY51" i="29"/>
  <c r="AX51" i="29"/>
  <c r="X59" i="29"/>
  <c r="W59" i="29"/>
  <c r="BG54" i="29"/>
  <c r="BH54" i="29"/>
  <c r="AY39" i="29"/>
  <c r="AX39" i="29"/>
  <c r="AY45" i="29"/>
  <c r="AX45" i="29"/>
  <c r="BG41" i="29"/>
  <c r="BH41" i="29"/>
  <c r="X28" i="29"/>
  <c r="W28" i="29"/>
  <c r="AO32" i="29"/>
  <c r="AG50" i="29"/>
  <c r="AF50" i="29"/>
  <c r="AO45" i="29"/>
  <c r="AO36" i="29"/>
  <c r="X63" i="29"/>
  <c r="W63" i="29"/>
  <c r="X58" i="29"/>
  <c r="W58" i="29"/>
  <c r="AO40" i="29"/>
  <c r="AO30" i="29"/>
  <c r="X26" i="29"/>
  <c r="F26" i="29" s="1"/>
  <c r="W26" i="29"/>
  <c r="X29" i="29"/>
  <c r="W29" i="29"/>
  <c r="AX62" i="29"/>
  <c r="AY62" i="29"/>
  <c r="AO62" i="29"/>
  <c r="AX30" i="29"/>
  <c r="AY30" i="29"/>
  <c r="BG35" i="29"/>
  <c r="BH35" i="29"/>
  <c r="AO31" i="29"/>
  <c r="AO46" i="29"/>
  <c r="AG35" i="29"/>
  <c r="AF35" i="29"/>
  <c r="X52" i="29"/>
  <c r="W52" i="29"/>
  <c r="AY31" i="29"/>
  <c r="AX31" i="29"/>
  <c r="BG27" i="29"/>
  <c r="BH27" i="29"/>
  <c r="AX46" i="29"/>
  <c r="AY46" i="29"/>
  <c r="AG52" i="29"/>
  <c r="AF52" i="29"/>
  <c r="AX60" i="29"/>
  <c r="AY60" i="29"/>
  <c r="X46" i="29"/>
  <c r="W46" i="29"/>
  <c r="X56" i="29"/>
  <c r="W56" i="29"/>
  <c r="AO47" i="29"/>
  <c r="AX38" i="29"/>
  <c r="AY38" i="29"/>
  <c r="V12" i="27"/>
  <c r="T12" i="27" s="1"/>
  <c r="V13" i="27"/>
  <c r="T13" i="27" s="1"/>
  <c r="V14" i="27"/>
  <c r="T14" i="27" s="1"/>
  <c r="V15" i="27"/>
  <c r="T15" i="27" s="1"/>
  <c r="V16" i="27"/>
  <c r="T16" i="27" s="1"/>
  <c r="V17" i="27"/>
  <c r="T17" i="27" s="1"/>
  <c r="V18" i="27"/>
  <c r="T18" i="27" s="1"/>
  <c r="V19" i="27"/>
  <c r="T19" i="27" s="1"/>
  <c r="V20" i="27"/>
  <c r="T20" i="27" s="1"/>
  <c r="V21" i="27"/>
  <c r="T21" i="27" s="1"/>
  <c r="V22" i="27"/>
  <c r="T22" i="27" s="1"/>
  <c r="V23" i="27"/>
  <c r="T23" i="27" s="1"/>
  <c r="V24" i="27"/>
  <c r="T24" i="27" s="1"/>
  <c r="V25" i="27"/>
  <c r="T25" i="27" s="1"/>
  <c r="V26" i="27"/>
  <c r="T26" i="27" s="1"/>
  <c r="V27" i="27"/>
  <c r="T27" i="27" s="1"/>
  <c r="V28" i="27"/>
  <c r="T28" i="27" s="1"/>
  <c r="V29" i="27"/>
  <c r="T29" i="27" s="1"/>
  <c r="V30" i="27"/>
  <c r="T30" i="27" s="1"/>
  <c r="V31" i="27"/>
  <c r="T31" i="27" s="1"/>
  <c r="V32" i="27"/>
  <c r="T32" i="27" s="1"/>
  <c r="V33" i="27"/>
  <c r="T33" i="27" s="1"/>
  <c r="V34" i="27"/>
  <c r="T34" i="27" s="1"/>
  <c r="V35" i="27"/>
  <c r="T35" i="27" s="1"/>
  <c r="V36" i="27"/>
  <c r="T36" i="27" s="1"/>
  <c r="V37" i="27"/>
  <c r="T37" i="27" s="1"/>
  <c r="V38" i="27"/>
  <c r="T38" i="27" s="1"/>
  <c r="V39" i="27"/>
  <c r="T39" i="27" s="1"/>
  <c r="V40" i="27"/>
  <c r="T40" i="27" s="1"/>
  <c r="V41" i="27"/>
  <c r="T41" i="27" s="1"/>
  <c r="V42" i="27"/>
  <c r="T42" i="27" s="1"/>
  <c r="V43" i="27"/>
  <c r="T43" i="27" s="1"/>
  <c r="V44" i="27"/>
  <c r="T44" i="27" s="1"/>
  <c r="V45" i="27"/>
  <c r="T45" i="27" s="1"/>
  <c r="V46" i="27"/>
  <c r="T46" i="27" s="1"/>
  <c r="V47" i="27"/>
  <c r="T47" i="27" s="1"/>
  <c r="V48" i="27"/>
  <c r="T48" i="27" s="1"/>
  <c r="V49" i="27"/>
  <c r="T49" i="27" s="1"/>
  <c r="V50" i="27"/>
  <c r="T50" i="27" s="1"/>
  <c r="V51" i="27"/>
  <c r="T51" i="27" s="1"/>
  <c r="V52" i="27"/>
  <c r="T52" i="27" s="1"/>
  <c r="V53" i="27"/>
  <c r="T53" i="27" s="1"/>
  <c r="V54" i="27"/>
  <c r="T54" i="27" s="1"/>
  <c r="V55" i="27"/>
  <c r="T55" i="27" s="1"/>
  <c r="V56" i="27"/>
  <c r="T56" i="27" s="1"/>
  <c r="V57" i="27"/>
  <c r="T57" i="27" s="1"/>
  <c r="V58" i="27"/>
  <c r="T58" i="27" s="1"/>
  <c r="V59" i="27"/>
  <c r="T59" i="27" s="1"/>
  <c r="V60" i="27"/>
  <c r="T60" i="27" s="1"/>
  <c r="V61" i="27"/>
  <c r="T61" i="27" s="1"/>
  <c r="V62" i="27"/>
  <c r="T62" i="27" s="1"/>
  <c r="V63" i="27"/>
  <c r="T63" i="27" s="1"/>
  <c r="V64" i="27"/>
  <c r="T64" i="27" s="1"/>
  <c r="V65" i="27"/>
  <c r="T65" i="27" s="1"/>
  <c r="V66" i="27"/>
  <c r="T66" i="27" s="1"/>
  <c r="V67" i="27"/>
  <c r="T67" i="27" s="1"/>
  <c r="V68" i="27"/>
  <c r="T68" i="27" s="1"/>
  <c r="V69" i="27"/>
  <c r="T69" i="27" s="1"/>
  <c r="V70" i="27"/>
  <c r="T70" i="27" s="1"/>
  <c r="V71" i="27"/>
  <c r="T71" i="27" s="1"/>
  <c r="V72" i="27"/>
  <c r="T72" i="27" s="1"/>
  <c r="V73" i="27"/>
  <c r="T73" i="27" s="1"/>
  <c r="V74" i="27"/>
  <c r="T74" i="27" s="1"/>
  <c r="V75" i="27"/>
  <c r="T75" i="27" s="1"/>
  <c r="V76" i="27"/>
  <c r="T76" i="27" s="1"/>
  <c r="V77" i="27"/>
  <c r="T77" i="27" s="1"/>
  <c r="V78" i="27"/>
  <c r="T78" i="27" s="1"/>
  <c r="V79" i="27"/>
  <c r="T79" i="27" s="1"/>
  <c r="V80" i="27"/>
  <c r="T80" i="27" s="1"/>
  <c r="V81" i="27"/>
  <c r="T81" i="27" s="1"/>
  <c r="V82" i="27"/>
  <c r="T82" i="27" s="1"/>
  <c r="V83" i="27"/>
  <c r="T83" i="27" s="1"/>
  <c r="V84" i="27"/>
  <c r="T84" i="27" s="1"/>
  <c r="V85" i="27"/>
  <c r="T85" i="27" s="1"/>
  <c r="V86" i="27"/>
  <c r="T86" i="27" s="1"/>
  <c r="V87" i="27"/>
  <c r="T87" i="27" s="1"/>
  <c r="V88" i="27"/>
  <c r="T88" i="27" s="1"/>
  <c r="V89" i="27"/>
  <c r="T89" i="27" s="1"/>
  <c r="V90" i="27"/>
  <c r="T90" i="27" s="1"/>
  <c r="V91" i="27"/>
  <c r="T91" i="27" s="1"/>
  <c r="V92" i="27"/>
  <c r="T92" i="27" s="1"/>
  <c r="V93" i="27"/>
  <c r="T93" i="27" s="1"/>
  <c r="V94" i="27"/>
  <c r="T94" i="27" s="1"/>
  <c r="V95" i="27"/>
  <c r="T95" i="27" s="1"/>
  <c r="V96" i="27"/>
  <c r="T96" i="27" s="1"/>
  <c r="V97" i="27"/>
  <c r="T97" i="27" s="1"/>
  <c r="V98" i="27"/>
  <c r="T98" i="27" s="1"/>
  <c r="V99" i="27"/>
  <c r="T99" i="27" s="1"/>
  <c r="V100" i="27"/>
  <c r="T100" i="27" s="1"/>
  <c r="V101" i="27"/>
  <c r="T101" i="27" s="1"/>
  <c r="V102" i="27"/>
  <c r="T102" i="27" s="1"/>
  <c r="V103" i="27"/>
  <c r="T103" i="27" s="1"/>
  <c r="V104" i="27"/>
  <c r="T104" i="27" s="1"/>
  <c r="V105" i="27"/>
  <c r="T105" i="27" s="1"/>
  <c r="V106" i="27"/>
  <c r="T106" i="27" s="1"/>
  <c r="V107" i="27"/>
  <c r="T107" i="27" s="1"/>
  <c r="V108" i="27"/>
  <c r="T108" i="27" s="1"/>
  <c r="V109" i="27"/>
  <c r="T109" i="27" s="1"/>
  <c r="V110" i="27"/>
  <c r="T110" i="27" s="1"/>
  <c r="V111" i="27"/>
  <c r="T111" i="27" s="1"/>
  <c r="V112" i="27"/>
  <c r="T112" i="27" s="1"/>
  <c r="V113" i="27"/>
  <c r="T113" i="27" s="1"/>
  <c r="V114" i="27"/>
  <c r="T114" i="27" s="1"/>
  <c r="V115" i="27"/>
  <c r="T115" i="27" s="1"/>
  <c r="V116" i="27"/>
  <c r="T116" i="27" s="1"/>
  <c r="V117" i="27"/>
  <c r="T117" i="27" s="1"/>
  <c r="V118" i="27"/>
  <c r="T118" i="27" s="1"/>
  <c r="V119" i="27"/>
  <c r="T119" i="27" s="1"/>
  <c r="V120" i="27"/>
  <c r="T120" i="27" s="1"/>
  <c r="V121" i="27"/>
  <c r="T121" i="27" s="1"/>
  <c r="V122" i="27"/>
  <c r="T122" i="27" s="1"/>
  <c r="V123" i="27"/>
  <c r="T123" i="27" s="1"/>
  <c r="V124" i="27"/>
  <c r="T124" i="27" s="1"/>
  <c r="V125" i="27"/>
  <c r="T125" i="27" s="1"/>
  <c r="V126" i="27"/>
  <c r="T126" i="27" s="1"/>
  <c r="V127" i="27"/>
  <c r="T127" i="27" s="1"/>
  <c r="V128" i="27"/>
  <c r="T128" i="27" s="1"/>
  <c r="V129" i="27"/>
  <c r="T129" i="27" s="1"/>
  <c r="V130" i="27"/>
  <c r="T130" i="27" s="1"/>
  <c r="V131" i="27"/>
  <c r="T131" i="27" s="1"/>
  <c r="V132" i="27"/>
  <c r="T132" i="27" s="1"/>
  <c r="V133" i="27"/>
  <c r="T133" i="27" s="1"/>
  <c r="V134" i="27"/>
  <c r="T134" i="27" s="1"/>
  <c r="V135" i="27"/>
  <c r="T135" i="27" s="1"/>
  <c r="V136" i="27"/>
  <c r="T136" i="27" s="1"/>
  <c r="V137" i="27"/>
  <c r="T137" i="27" s="1"/>
  <c r="V138" i="27"/>
  <c r="T138" i="27" s="1"/>
  <c r="V139" i="27"/>
  <c r="T139" i="27" s="1"/>
  <c r="V140" i="27"/>
  <c r="T140" i="27" s="1"/>
  <c r="V141" i="27"/>
  <c r="T141" i="27" s="1"/>
  <c r="V142" i="27"/>
  <c r="T142" i="27" s="1"/>
  <c r="V143" i="27"/>
  <c r="T143" i="27" s="1"/>
  <c r="V144" i="27"/>
  <c r="T144" i="27" s="1"/>
  <c r="V145" i="27"/>
  <c r="T145" i="27" s="1"/>
  <c r="V146" i="27"/>
  <c r="T146" i="27" s="1"/>
  <c r="V147" i="27"/>
  <c r="T147" i="27" s="1"/>
  <c r="V148" i="27"/>
  <c r="T148" i="27" s="1"/>
  <c r="V149" i="27"/>
  <c r="T149" i="27" s="1"/>
  <c r="V150" i="27"/>
  <c r="T150" i="27" s="1"/>
  <c r="V151" i="27"/>
  <c r="T151" i="27" s="1"/>
  <c r="V152" i="27"/>
  <c r="T152" i="27" s="1"/>
  <c r="V153" i="27"/>
  <c r="T153" i="27" s="1"/>
  <c r="V154" i="27"/>
  <c r="T154" i="27" s="1"/>
  <c r="V155" i="27"/>
  <c r="T155" i="27" s="1"/>
  <c r="V156" i="27"/>
  <c r="T156" i="27" s="1"/>
  <c r="V157" i="27"/>
  <c r="T157" i="27" s="1"/>
  <c r="V158" i="27"/>
  <c r="T158" i="27" s="1"/>
  <c r="V159" i="27"/>
  <c r="T159" i="27" s="1"/>
  <c r="V160" i="27"/>
  <c r="T160" i="27" s="1"/>
  <c r="V161" i="27"/>
  <c r="T161" i="27" s="1"/>
  <c r="V162" i="27"/>
  <c r="T162" i="27" s="1"/>
  <c r="V163" i="27"/>
  <c r="T163" i="27" s="1"/>
  <c r="V164" i="27"/>
  <c r="T164" i="27" s="1"/>
  <c r="V165" i="27"/>
  <c r="T165" i="27" s="1"/>
  <c r="V166" i="27"/>
  <c r="T166" i="27" s="1"/>
  <c r="V167" i="27"/>
  <c r="T167" i="27" s="1"/>
  <c r="V168" i="27"/>
  <c r="T168" i="27" s="1"/>
  <c r="V169" i="27"/>
  <c r="T169" i="27" s="1"/>
  <c r="V170" i="27"/>
  <c r="T170" i="27" s="1"/>
  <c r="V171" i="27"/>
  <c r="T171" i="27" s="1"/>
  <c r="V172" i="27"/>
  <c r="T172" i="27" s="1"/>
  <c r="V173" i="27"/>
  <c r="T173" i="27" s="1"/>
  <c r="V174" i="27"/>
  <c r="T174" i="27" s="1"/>
  <c r="V175" i="27"/>
  <c r="T175" i="27" s="1"/>
  <c r="V176" i="27"/>
  <c r="T176" i="27" s="1"/>
  <c r="V177" i="27"/>
  <c r="T177" i="27" s="1"/>
  <c r="V178" i="27"/>
  <c r="T178" i="27" s="1"/>
  <c r="V179" i="27"/>
  <c r="T179" i="27" s="1"/>
  <c r="V180" i="27"/>
  <c r="T180" i="27" s="1"/>
  <c r="V181" i="27"/>
  <c r="T181" i="27" s="1"/>
  <c r="V182" i="27"/>
  <c r="T182" i="27" s="1"/>
  <c r="V183" i="27"/>
  <c r="T183" i="27" s="1"/>
  <c r="V184" i="27"/>
  <c r="T184" i="27" s="1"/>
  <c r="V185" i="27"/>
  <c r="T185" i="27" s="1"/>
  <c r="V186" i="27"/>
  <c r="T186" i="27" s="1"/>
  <c r="V187" i="27"/>
  <c r="T187" i="27" s="1"/>
  <c r="V188" i="27"/>
  <c r="T188" i="27" s="1"/>
  <c r="V189" i="27"/>
  <c r="T189" i="27" s="1"/>
  <c r="V190" i="27"/>
  <c r="T190" i="27" s="1"/>
  <c r="V191" i="27"/>
  <c r="T191" i="27" s="1"/>
  <c r="V192" i="27"/>
  <c r="T192" i="27" s="1"/>
  <c r="V193" i="27"/>
  <c r="T193" i="27" s="1"/>
  <c r="V194" i="27"/>
  <c r="T194" i="27" s="1"/>
  <c r="V195" i="27"/>
  <c r="T195" i="27" s="1"/>
  <c r="V196" i="27"/>
  <c r="T196" i="27" s="1"/>
  <c r="V197" i="27"/>
  <c r="T197" i="27" s="1"/>
  <c r="V198" i="27"/>
  <c r="T198" i="27" s="1"/>
  <c r="V199" i="27"/>
  <c r="T199" i="27" s="1"/>
  <c r="V200" i="27"/>
  <c r="T200" i="27" s="1"/>
  <c r="V201" i="27"/>
  <c r="T201" i="27" s="1"/>
  <c r="V202" i="27"/>
  <c r="T202" i="27" s="1"/>
  <c r="V203" i="27"/>
  <c r="T203" i="27" s="1"/>
  <c r="V204" i="27"/>
  <c r="T204" i="27" s="1"/>
  <c r="V10" i="27"/>
  <c r="V11" i="27"/>
  <c r="T11" i="27" s="1"/>
  <c r="F56" i="29" l="1"/>
  <c r="F36" i="29"/>
  <c r="E29" i="29"/>
  <c r="F25" i="29"/>
  <c r="F58" i="29"/>
  <c r="F48" i="29"/>
  <c r="F33" i="29"/>
  <c r="E63" i="29"/>
  <c r="E48" i="29"/>
  <c r="E33" i="29"/>
  <c r="E58" i="29"/>
  <c r="E28" i="29"/>
  <c r="E49" i="29"/>
  <c r="E36" i="29"/>
  <c r="F46" i="29"/>
  <c r="F28" i="29"/>
  <c r="F49" i="29"/>
  <c r="E46" i="29"/>
  <c r="F47" i="29"/>
  <c r="E47" i="29"/>
  <c r="E26" i="29"/>
  <c r="F59" i="29"/>
  <c r="F42" i="29"/>
  <c r="F60" i="29"/>
  <c r="F35" i="29"/>
  <c r="F45" i="29"/>
  <c r="F30" i="29"/>
  <c r="F41" i="29"/>
  <c r="E32" i="29"/>
  <c r="E39" i="29"/>
  <c r="F54" i="29"/>
  <c r="F34" i="29"/>
  <c r="F31" i="29"/>
  <c r="E62" i="29"/>
  <c r="F40" i="29"/>
  <c r="E43" i="29"/>
  <c r="E61" i="29"/>
  <c r="E27" i="29"/>
  <c r="F39" i="29"/>
  <c r="E37" i="29"/>
  <c r="E50" i="29"/>
  <c r="F43" i="29"/>
  <c r="F61" i="29"/>
  <c r="E55" i="29"/>
  <c r="E53" i="29"/>
  <c r="E38" i="29"/>
  <c r="F27" i="29"/>
  <c r="F37" i="29"/>
  <c r="F50" i="29"/>
  <c r="E44" i="29"/>
  <c r="E57" i="29"/>
  <c r="E51" i="29"/>
  <c r="E52" i="29"/>
  <c r="F52" i="29"/>
  <c r="E56" i="29"/>
  <c r="F29" i="29"/>
  <c r="F63" i="29"/>
  <c r="E59" i="29"/>
  <c r="E25" i="29"/>
  <c r="E42" i="29"/>
  <c r="E60" i="29"/>
  <c r="E35" i="29"/>
  <c r="E45" i="29"/>
  <c r="E30" i="29"/>
  <c r="E41" i="29"/>
  <c r="F55" i="29"/>
  <c r="F53" i="29"/>
  <c r="F38" i="29"/>
  <c r="F32" i="29"/>
  <c r="E54" i="29"/>
  <c r="E34" i="29"/>
  <c r="E31" i="29"/>
  <c r="F62" i="29"/>
  <c r="E40" i="29"/>
  <c r="F44" i="29"/>
  <c r="F57" i="29"/>
  <c r="F51" i="29"/>
  <c r="T10" i="27"/>
  <c r="Q5" i="27" l="1"/>
  <c r="W5" i="27" l="1"/>
  <c r="Y5" i="27"/>
  <c r="Z5" i="27"/>
  <c r="X5" i="27"/>
  <c r="AA5" i="27"/>
  <c r="V5" i="27"/>
  <c r="T5" i="27" s="1"/>
  <c r="BA24" i="29" l="1"/>
  <c r="AR24" i="29"/>
  <c r="AI24" i="29"/>
  <c r="Z24" i="29"/>
  <c r="Q24" i="29"/>
  <c r="BD24" i="29"/>
  <c r="AU24" i="29"/>
  <c r="AL24" i="29"/>
  <c r="AC24" i="29"/>
  <c r="T24" i="29"/>
  <c r="U5" i="27"/>
  <c r="S5" i="27" s="1"/>
  <c r="I24" i="29"/>
  <c r="BC24" i="29"/>
  <c r="BB24" i="29"/>
  <c r="AT24" i="29"/>
  <c r="AQ24" i="29"/>
  <c r="AJ24" i="29"/>
  <c r="Y24" i="29"/>
  <c r="AH24" i="29"/>
  <c r="AM24" i="29"/>
  <c r="AD24" i="29"/>
  <c r="BE24" i="29"/>
  <c r="H24" i="29"/>
  <c r="AS24" i="29"/>
  <c r="AK24" i="29"/>
  <c r="AA24" i="29"/>
  <c r="AZ24" i="29"/>
  <c r="AV24" i="29"/>
  <c r="AB24" i="29"/>
  <c r="S24" i="29"/>
  <c r="P24" i="29"/>
  <c r="U24" i="29"/>
  <c r="R24" i="29"/>
  <c r="G24" i="29" l="1"/>
  <c r="D35" i="29"/>
  <c r="D42" i="29"/>
  <c r="D38" i="29"/>
  <c r="D56" i="29"/>
  <c r="D30" i="29"/>
  <c r="D45" i="29"/>
  <c r="D31" i="29"/>
  <c r="D52" i="29"/>
  <c r="D48" i="29"/>
  <c r="D40" i="29"/>
  <c r="D47" i="29"/>
  <c r="D60" i="29"/>
  <c r="D62" i="29"/>
  <c r="D50" i="29"/>
  <c r="D46" i="29"/>
  <c r="D27" i="29"/>
  <c r="D25" i="29"/>
  <c r="D49" i="29"/>
  <c r="D43" i="29"/>
  <c r="D57" i="29"/>
  <c r="D58" i="29"/>
  <c r="D26" i="29"/>
  <c r="D29" i="29"/>
  <c r="D61" i="29"/>
  <c r="D54" i="29"/>
  <c r="D28" i="29"/>
  <c r="D63" i="29"/>
  <c r="D34" i="29"/>
  <c r="D51" i="29"/>
  <c r="D36" i="29"/>
  <c r="D41" i="29"/>
  <c r="D32" i="29"/>
  <c r="D55" i="29"/>
  <c r="D53" i="29"/>
  <c r="D59" i="29"/>
  <c r="D33" i="29"/>
  <c r="D44" i="29"/>
  <c r="D39" i="29"/>
  <c r="D37" i="29"/>
  <c r="AE24" i="29"/>
  <c r="AN24" i="29"/>
  <c r="AP24" i="29" s="1"/>
  <c r="V24" i="29"/>
  <c r="C14" i="29"/>
  <c r="C15" i="29"/>
  <c r="C11" i="29"/>
  <c r="C12" i="29"/>
  <c r="C13" i="29"/>
  <c r="C10" i="29"/>
  <c r="C9" i="29"/>
  <c r="C8" i="29"/>
  <c r="M15" i="29" l="1"/>
  <c r="J15" i="29"/>
  <c r="M13" i="29"/>
  <c r="J13" i="29"/>
  <c r="M14" i="29"/>
  <c r="J14" i="29"/>
  <c r="M12" i="29"/>
  <c r="J12" i="29"/>
  <c r="AG24" i="29"/>
  <c r="AF24" i="29"/>
  <c r="X24" i="29"/>
  <c r="W24" i="29"/>
  <c r="AO24" i="29"/>
  <c r="BA8" i="29"/>
  <c r="AR8" i="29"/>
  <c r="AI8" i="29"/>
  <c r="Z8" i="29"/>
  <c r="BD8" i="29"/>
  <c r="AU8" i="29"/>
  <c r="AL8" i="29"/>
  <c r="AC8" i="29"/>
  <c r="BD21" i="29"/>
  <c r="AU21" i="29"/>
  <c r="AL21" i="29"/>
  <c r="AC21" i="29"/>
  <c r="T21" i="29"/>
  <c r="BA21" i="29"/>
  <c r="AR21" i="29"/>
  <c r="AI21" i="29"/>
  <c r="Z21" i="29"/>
  <c r="Q21" i="29"/>
  <c r="BD17" i="29"/>
  <c r="BA17" i="29"/>
  <c r="AR17" i="29"/>
  <c r="AI17" i="29"/>
  <c r="Z17" i="29"/>
  <c r="Q17" i="29"/>
  <c r="AU17" i="29"/>
  <c r="AL17" i="29"/>
  <c r="AC17" i="29"/>
  <c r="T17" i="29"/>
  <c r="BA20" i="29"/>
  <c r="AR20" i="29"/>
  <c r="AI20" i="29"/>
  <c r="Z20" i="29"/>
  <c r="Q20" i="29"/>
  <c r="BD20" i="29"/>
  <c r="AU20" i="29"/>
  <c r="AL20" i="29"/>
  <c r="AC20" i="29"/>
  <c r="T20" i="29"/>
  <c r="BA16" i="29"/>
  <c r="AR16" i="29"/>
  <c r="AI16" i="29"/>
  <c r="Z16" i="29"/>
  <c r="Q16" i="29"/>
  <c r="BD16" i="29"/>
  <c r="AU16" i="29"/>
  <c r="AL16" i="29"/>
  <c r="AC16" i="29"/>
  <c r="T16" i="29"/>
  <c r="BA23" i="29"/>
  <c r="AR23" i="29"/>
  <c r="AI23" i="29"/>
  <c r="Z23" i="29"/>
  <c r="Q23" i="29"/>
  <c r="BD23" i="29"/>
  <c r="AU23" i="29"/>
  <c r="AL23" i="29"/>
  <c r="AC23" i="29"/>
  <c r="T23" i="29"/>
  <c r="BA19" i="29"/>
  <c r="AR19" i="29"/>
  <c r="AI19" i="29"/>
  <c r="Z19" i="29"/>
  <c r="Q19" i="29"/>
  <c r="BD19" i="29"/>
  <c r="AU19" i="29"/>
  <c r="AL19" i="29"/>
  <c r="AC19" i="29"/>
  <c r="T19" i="29"/>
  <c r="BA15" i="29"/>
  <c r="AR15" i="29"/>
  <c r="AI15" i="29"/>
  <c r="Z15" i="29"/>
  <c r="Q15" i="29"/>
  <c r="BD15" i="29"/>
  <c r="AU15" i="29"/>
  <c r="AL15" i="29"/>
  <c r="AC15" i="29"/>
  <c r="T15" i="29"/>
  <c r="BD22" i="29"/>
  <c r="AU22" i="29"/>
  <c r="AL22" i="29"/>
  <c r="AC22" i="29"/>
  <c r="T22" i="29"/>
  <c r="BA22" i="29"/>
  <c r="AR22" i="29"/>
  <c r="AI22" i="29"/>
  <c r="Z22" i="29"/>
  <c r="Q22" i="29"/>
  <c r="BD18" i="29"/>
  <c r="AU18" i="29"/>
  <c r="AL18" i="29"/>
  <c r="AC18" i="29"/>
  <c r="T18" i="29"/>
  <c r="BA18" i="29"/>
  <c r="AR18" i="29"/>
  <c r="AI18" i="29"/>
  <c r="Z18" i="29"/>
  <c r="Q18" i="29"/>
  <c r="BD14" i="29"/>
  <c r="AU14" i="29"/>
  <c r="AL14" i="29"/>
  <c r="AC14" i="29"/>
  <c r="T14" i="29"/>
  <c r="BA14" i="29"/>
  <c r="AR14" i="29"/>
  <c r="AI14" i="29"/>
  <c r="Z14" i="29"/>
  <c r="Q14" i="29"/>
  <c r="BA10" i="29"/>
  <c r="AL10" i="29"/>
  <c r="BD10" i="29"/>
  <c r="AU10" i="29"/>
  <c r="AR10" i="29"/>
  <c r="Z10" i="29"/>
  <c r="Q10" i="29"/>
  <c r="AI10" i="29"/>
  <c r="AC10" i="29"/>
  <c r="T10" i="29"/>
  <c r="BD13" i="29"/>
  <c r="AU13" i="29"/>
  <c r="AR13" i="29"/>
  <c r="AI13" i="29"/>
  <c r="Z13" i="29"/>
  <c r="Q13" i="29"/>
  <c r="AL13" i="29"/>
  <c r="AC13" i="29"/>
  <c r="T13" i="29"/>
  <c r="BA13" i="29"/>
  <c r="AU12" i="29"/>
  <c r="AR12" i="29"/>
  <c r="AI12" i="29"/>
  <c r="Z12" i="29"/>
  <c r="Q12" i="29"/>
  <c r="AL12" i="29"/>
  <c r="AC12" i="29"/>
  <c r="T12" i="29"/>
  <c r="BA12" i="29"/>
  <c r="BD12" i="29"/>
  <c r="AU9" i="29"/>
  <c r="AR9" i="29"/>
  <c r="AI9" i="29"/>
  <c r="AL9" i="29"/>
  <c r="AC11" i="29"/>
  <c r="T11" i="29"/>
  <c r="BA11" i="29"/>
  <c r="BD11" i="29"/>
  <c r="AU11" i="29"/>
  <c r="AR11" i="29"/>
  <c r="Z11" i="29"/>
  <c r="Q11" i="29"/>
  <c r="AW24" i="29"/>
  <c r="AZ9" i="29"/>
  <c r="BE9" i="29"/>
  <c r="AS9" i="29"/>
  <c r="AJ9" i="29"/>
  <c r="BB9" i="29"/>
  <c r="AM9" i="29"/>
  <c r="BC9" i="29"/>
  <c r="AV9" i="29"/>
  <c r="U9" i="29"/>
  <c r="R9" i="29"/>
  <c r="S9" i="29"/>
  <c r="P9" i="29"/>
  <c r="I20" i="29"/>
  <c r="BB20" i="29"/>
  <c r="BC20" i="29"/>
  <c r="AT20" i="29"/>
  <c r="AM20" i="29"/>
  <c r="BE20" i="29"/>
  <c r="AQ20" i="29"/>
  <c r="AJ20" i="29"/>
  <c r="Y20" i="29"/>
  <c r="AA20" i="29"/>
  <c r="AZ20" i="29"/>
  <c r="AB20" i="29"/>
  <c r="AS20" i="29"/>
  <c r="AD20" i="29"/>
  <c r="AV20" i="29"/>
  <c r="S20" i="29"/>
  <c r="P20" i="29"/>
  <c r="U20" i="29"/>
  <c r="R20" i="29"/>
  <c r="I16" i="29"/>
  <c r="BB16" i="29"/>
  <c r="AT16" i="29"/>
  <c r="AM16" i="29"/>
  <c r="BE16" i="29"/>
  <c r="AQ16" i="29"/>
  <c r="AJ16" i="29"/>
  <c r="Y16" i="29"/>
  <c r="AH16" i="29"/>
  <c r="AD16" i="29"/>
  <c r="AK16" i="29"/>
  <c r="AS16" i="29"/>
  <c r="AA16" i="29"/>
  <c r="AV16" i="29"/>
  <c r="AB16" i="29"/>
  <c r="S16" i="29"/>
  <c r="P16" i="29"/>
  <c r="U16" i="29"/>
  <c r="R16" i="29"/>
  <c r="BB10" i="29"/>
  <c r="BC10" i="29"/>
  <c r="AV10" i="29"/>
  <c r="AZ10" i="29"/>
  <c r="AQ10" i="29"/>
  <c r="AM10" i="29"/>
  <c r="AS10" i="29"/>
  <c r="AJ10" i="29"/>
  <c r="Y10" i="29"/>
  <c r="BE10" i="29"/>
  <c r="AB10" i="29"/>
  <c r="AD10" i="29"/>
  <c r="AT10" i="29"/>
  <c r="AA10" i="29"/>
  <c r="S10" i="29"/>
  <c r="P10" i="29"/>
  <c r="U10" i="29"/>
  <c r="R10" i="29"/>
  <c r="I19" i="29"/>
  <c r="AZ19" i="29"/>
  <c r="BE19" i="29"/>
  <c r="BB19" i="29"/>
  <c r="AV19" i="29"/>
  <c r="AK19" i="29"/>
  <c r="BC19" i="29"/>
  <c r="AS19" i="29"/>
  <c r="AH19" i="29"/>
  <c r="AA19" i="29"/>
  <c r="AQ19" i="29"/>
  <c r="AJ19" i="29"/>
  <c r="AD19" i="29"/>
  <c r="AT19" i="29"/>
  <c r="AM19" i="29"/>
  <c r="U19" i="29"/>
  <c r="R19" i="29"/>
  <c r="S19" i="29"/>
  <c r="P19" i="29"/>
  <c r="I13" i="29"/>
  <c r="AZ13" i="29"/>
  <c r="BE13" i="29"/>
  <c r="AT13" i="29"/>
  <c r="AK13" i="29"/>
  <c r="AQ13" i="29"/>
  <c r="AV13" i="29"/>
  <c r="AH13" i="29"/>
  <c r="AA13" i="29"/>
  <c r="BC13" i="29"/>
  <c r="AJ13" i="29"/>
  <c r="AM13" i="29"/>
  <c r="AB13" i="29"/>
  <c r="AS13" i="29"/>
  <c r="BB13" i="29"/>
  <c r="AD13" i="29"/>
  <c r="Y13" i="29"/>
  <c r="U13" i="29"/>
  <c r="R13" i="29"/>
  <c r="I22" i="29"/>
  <c r="BB22" i="29"/>
  <c r="AT22" i="29"/>
  <c r="AM22" i="29"/>
  <c r="AQ22" i="29"/>
  <c r="AJ22" i="29"/>
  <c r="Y22" i="29"/>
  <c r="AS22" i="29"/>
  <c r="AV22" i="29"/>
  <c r="AA22" i="29"/>
  <c r="BE22" i="29"/>
  <c r="AH22" i="29"/>
  <c r="AB22" i="29"/>
  <c r="AD22" i="29"/>
  <c r="AK22" i="29"/>
  <c r="S22" i="29"/>
  <c r="R22" i="29"/>
  <c r="P22" i="29"/>
  <c r="U22" i="29"/>
  <c r="I18" i="29"/>
  <c r="BB18" i="29"/>
  <c r="BC18" i="29"/>
  <c r="AZ18" i="29"/>
  <c r="AT18" i="29"/>
  <c r="AM18" i="29"/>
  <c r="AQ18" i="29"/>
  <c r="AJ18" i="29"/>
  <c r="Y18" i="29"/>
  <c r="BE18" i="29"/>
  <c r="AS18" i="29"/>
  <c r="AB18" i="29"/>
  <c r="AV18" i="29"/>
  <c r="AD18" i="29"/>
  <c r="AH18" i="29"/>
  <c r="AK18" i="29"/>
  <c r="AA18" i="29"/>
  <c r="R18" i="29"/>
  <c r="U18" i="29"/>
  <c r="I14" i="29"/>
  <c r="BB14" i="29"/>
  <c r="BC14" i="29"/>
  <c r="AZ14" i="29"/>
  <c r="AT14" i="29"/>
  <c r="AM14" i="29"/>
  <c r="AJ14" i="29"/>
  <c r="AS14" i="29"/>
  <c r="AV14" i="29"/>
  <c r="AA14" i="29"/>
  <c r="BE14" i="29"/>
  <c r="AH14" i="29"/>
  <c r="AQ14" i="29"/>
  <c r="AK14" i="29"/>
  <c r="AD14" i="29"/>
  <c r="S14" i="29"/>
  <c r="R14" i="29"/>
  <c r="P14" i="29"/>
  <c r="U14" i="29"/>
  <c r="I11" i="29"/>
  <c r="AZ11" i="29"/>
  <c r="BE11" i="29"/>
  <c r="BB11" i="29"/>
  <c r="AV11" i="29"/>
  <c r="AK11" i="29"/>
  <c r="BC11" i="29"/>
  <c r="AH11" i="29"/>
  <c r="AA11" i="29"/>
  <c r="AB11" i="29"/>
  <c r="AM11" i="29"/>
  <c r="AS11" i="29"/>
  <c r="AJ11" i="29"/>
  <c r="Y11" i="29"/>
  <c r="AD11" i="29"/>
  <c r="U11" i="29"/>
  <c r="P11" i="29"/>
  <c r="R11" i="29"/>
  <c r="S11" i="29"/>
  <c r="I23" i="29"/>
  <c r="AZ23" i="29"/>
  <c r="BE23" i="29"/>
  <c r="BB23" i="29"/>
  <c r="AV23" i="29"/>
  <c r="AK23" i="29"/>
  <c r="BC23" i="29"/>
  <c r="AS23" i="29"/>
  <c r="AH23" i="29"/>
  <c r="AA23" i="29"/>
  <c r="Y23" i="29"/>
  <c r="AD23" i="29"/>
  <c r="H23" i="29"/>
  <c r="AQ23" i="29"/>
  <c r="AJ23" i="29"/>
  <c r="AB23" i="29"/>
  <c r="AT23" i="29"/>
  <c r="AM23" i="29"/>
  <c r="U23" i="29"/>
  <c r="R23" i="29"/>
  <c r="S23" i="29"/>
  <c r="P23" i="29"/>
  <c r="I15" i="29"/>
  <c r="AZ15" i="29"/>
  <c r="BE15" i="29"/>
  <c r="BB15" i="29"/>
  <c r="AV15" i="29"/>
  <c r="BC15" i="29"/>
  <c r="AS15" i="29"/>
  <c r="AA15" i="29"/>
  <c r="Y15" i="29"/>
  <c r="AD15" i="29"/>
  <c r="AQ15" i="29"/>
  <c r="AJ15" i="29"/>
  <c r="AB15" i="29"/>
  <c r="AT15" i="29"/>
  <c r="AM15" i="29"/>
  <c r="U15" i="29"/>
  <c r="R15" i="29"/>
  <c r="S15" i="29"/>
  <c r="P15" i="29"/>
  <c r="BB8" i="29"/>
  <c r="AM8" i="29"/>
  <c r="AV8" i="29"/>
  <c r="AS8" i="29"/>
  <c r="BE8" i="29"/>
  <c r="AJ8" i="29"/>
  <c r="I12" i="29"/>
  <c r="BB12" i="29"/>
  <c r="AV12" i="29"/>
  <c r="AM12" i="29"/>
  <c r="BE12" i="29"/>
  <c r="AQ12" i="29"/>
  <c r="AJ12" i="29"/>
  <c r="Y12" i="29"/>
  <c r="AT12" i="29"/>
  <c r="AH12" i="29"/>
  <c r="AA12" i="29"/>
  <c r="AK12" i="29"/>
  <c r="AB12" i="29"/>
  <c r="AD12" i="29"/>
  <c r="AS12" i="29"/>
  <c r="S12" i="29"/>
  <c r="R12" i="29"/>
  <c r="P12" i="29"/>
  <c r="U12" i="29"/>
  <c r="I21" i="29"/>
  <c r="AZ21" i="29"/>
  <c r="BE21" i="29"/>
  <c r="AV21" i="29"/>
  <c r="AK21" i="29"/>
  <c r="AS21" i="29"/>
  <c r="AH21" i="29"/>
  <c r="AA21" i="29"/>
  <c r="BC21" i="29"/>
  <c r="AJ21" i="29"/>
  <c r="AM21" i="29"/>
  <c r="AB21" i="29"/>
  <c r="BB21" i="29"/>
  <c r="Y21" i="29"/>
  <c r="AD21" i="29"/>
  <c r="U21" i="29"/>
  <c r="P21" i="29"/>
  <c r="R21" i="29"/>
  <c r="S21" i="29"/>
  <c r="I17" i="29"/>
  <c r="AZ17" i="29"/>
  <c r="BE17" i="29"/>
  <c r="AV17" i="29"/>
  <c r="AK17" i="29"/>
  <c r="AS17" i="29"/>
  <c r="AH17" i="29"/>
  <c r="AA17" i="29"/>
  <c r="AJ17" i="29"/>
  <c r="BB17" i="29"/>
  <c r="AM17" i="29"/>
  <c r="Y17" i="29"/>
  <c r="AD17" i="29"/>
  <c r="BC17" i="29"/>
  <c r="AB17" i="29"/>
  <c r="U17" i="29"/>
  <c r="P17" i="29"/>
  <c r="R17" i="29"/>
  <c r="S17" i="29"/>
  <c r="BF24" i="29"/>
  <c r="L7" i="27"/>
  <c r="Q7" i="27" s="1"/>
  <c r="W7" i="27" s="1"/>
  <c r="L8" i="27"/>
  <c r="Q8" i="27" s="1"/>
  <c r="L9" i="27"/>
  <c r="Q9" i="27" s="1"/>
  <c r="L10" i="27"/>
  <c r="Q10" i="27" s="1"/>
  <c r="L11" i="27"/>
  <c r="Q11" i="27" s="1"/>
  <c r="L12" i="27"/>
  <c r="Q12" i="27" s="1"/>
  <c r="L13" i="27"/>
  <c r="Q13" i="27" s="1"/>
  <c r="L14" i="27"/>
  <c r="Q14" i="27" s="1"/>
  <c r="L15" i="27"/>
  <c r="Q15" i="27" s="1"/>
  <c r="L16" i="27"/>
  <c r="Q16" i="27" s="1"/>
  <c r="L17" i="27"/>
  <c r="Q17" i="27" s="1"/>
  <c r="L18" i="27"/>
  <c r="Q18" i="27" s="1"/>
  <c r="L19" i="27"/>
  <c r="Q19" i="27" s="1"/>
  <c r="L20" i="27"/>
  <c r="Q20" i="27" s="1"/>
  <c r="L21" i="27"/>
  <c r="Q21" i="27" s="1"/>
  <c r="L22" i="27"/>
  <c r="Q22" i="27" s="1"/>
  <c r="L23" i="27"/>
  <c r="Q23" i="27" s="1"/>
  <c r="L24" i="27"/>
  <c r="Q24" i="27" s="1"/>
  <c r="L25" i="27"/>
  <c r="Q25" i="27" s="1"/>
  <c r="L26" i="27"/>
  <c r="Q26" i="27" s="1"/>
  <c r="L27" i="27"/>
  <c r="Q27" i="27" s="1"/>
  <c r="L28" i="27"/>
  <c r="Q28" i="27" s="1"/>
  <c r="L29" i="27"/>
  <c r="Q29" i="27" s="1"/>
  <c r="L30" i="27"/>
  <c r="Q30" i="27" s="1"/>
  <c r="L31" i="27"/>
  <c r="Q31" i="27" s="1"/>
  <c r="L32" i="27"/>
  <c r="Q32" i="27" s="1"/>
  <c r="L33" i="27"/>
  <c r="Q33" i="27" s="1"/>
  <c r="L34" i="27"/>
  <c r="Q34" i="27" s="1"/>
  <c r="L35" i="27"/>
  <c r="Q35" i="27" s="1"/>
  <c r="L36" i="27"/>
  <c r="Q36" i="27" s="1"/>
  <c r="L37" i="27"/>
  <c r="Q37" i="27" s="1"/>
  <c r="L38" i="27"/>
  <c r="Q38" i="27" s="1"/>
  <c r="L39" i="27"/>
  <c r="Q39" i="27" s="1"/>
  <c r="L40" i="27"/>
  <c r="Q40" i="27" s="1"/>
  <c r="L41" i="27"/>
  <c r="Q41" i="27" s="1"/>
  <c r="L42" i="27"/>
  <c r="Q42" i="27" s="1"/>
  <c r="L43" i="27"/>
  <c r="Q43" i="27" s="1"/>
  <c r="L44" i="27"/>
  <c r="Q44" i="27" s="1"/>
  <c r="L45" i="27"/>
  <c r="Q45" i="27" s="1"/>
  <c r="L46" i="27"/>
  <c r="Q46" i="27" s="1"/>
  <c r="L47" i="27"/>
  <c r="Q47" i="27" s="1"/>
  <c r="L48" i="27"/>
  <c r="Q48" i="27" s="1"/>
  <c r="L49" i="27"/>
  <c r="Q49" i="27" s="1"/>
  <c r="L50" i="27"/>
  <c r="Q50" i="27" s="1"/>
  <c r="L51" i="27"/>
  <c r="Q51" i="27" s="1"/>
  <c r="L52" i="27"/>
  <c r="Q52" i="27" s="1"/>
  <c r="L53" i="27"/>
  <c r="Q53" i="27" s="1"/>
  <c r="L54" i="27"/>
  <c r="Q54" i="27" s="1"/>
  <c r="L55" i="27"/>
  <c r="Q55" i="27" s="1"/>
  <c r="L56" i="27"/>
  <c r="Q56" i="27" s="1"/>
  <c r="L57" i="27"/>
  <c r="Q57" i="27" s="1"/>
  <c r="L58" i="27"/>
  <c r="Q58" i="27" s="1"/>
  <c r="L59" i="27"/>
  <c r="Q59" i="27" s="1"/>
  <c r="L60" i="27"/>
  <c r="Q60" i="27" s="1"/>
  <c r="L61" i="27"/>
  <c r="Q61" i="27" s="1"/>
  <c r="L62" i="27"/>
  <c r="Q62" i="27" s="1"/>
  <c r="L63" i="27"/>
  <c r="Q63" i="27" s="1"/>
  <c r="L64" i="27"/>
  <c r="Q64" i="27" s="1"/>
  <c r="L65" i="27"/>
  <c r="Q65" i="27" s="1"/>
  <c r="L66" i="27"/>
  <c r="Q66" i="27" s="1"/>
  <c r="L67" i="27"/>
  <c r="Q67" i="27" s="1"/>
  <c r="L68" i="27"/>
  <c r="Q68" i="27" s="1"/>
  <c r="L69" i="27"/>
  <c r="Q69" i="27" s="1"/>
  <c r="L70" i="27"/>
  <c r="Q70" i="27" s="1"/>
  <c r="L71" i="27"/>
  <c r="Q71" i="27" s="1"/>
  <c r="L72" i="27"/>
  <c r="Q72" i="27" s="1"/>
  <c r="L73" i="27"/>
  <c r="Q73" i="27" s="1"/>
  <c r="L74" i="27"/>
  <c r="Q74" i="27" s="1"/>
  <c r="L75" i="27"/>
  <c r="Q75" i="27" s="1"/>
  <c r="L76" i="27"/>
  <c r="Q76" i="27" s="1"/>
  <c r="L77" i="27"/>
  <c r="Q77" i="27" s="1"/>
  <c r="L78" i="27"/>
  <c r="Q78" i="27" s="1"/>
  <c r="L79" i="27"/>
  <c r="Q79" i="27" s="1"/>
  <c r="L80" i="27"/>
  <c r="Q80" i="27" s="1"/>
  <c r="L81" i="27"/>
  <c r="Q81" i="27" s="1"/>
  <c r="L82" i="27"/>
  <c r="Q82" i="27" s="1"/>
  <c r="L83" i="27"/>
  <c r="Q83" i="27" s="1"/>
  <c r="L84" i="27"/>
  <c r="Q84" i="27" s="1"/>
  <c r="L85" i="27"/>
  <c r="Q85" i="27" s="1"/>
  <c r="L86" i="27"/>
  <c r="Q86" i="27" s="1"/>
  <c r="L87" i="27"/>
  <c r="Q87" i="27" s="1"/>
  <c r="L88" i="27"/>
  <c r="Q88" i="27" s="1"/>
  <c r="L89" i="27"/>
  <c r="Q89" i="27" s="1"/>
  <c r="L90" i="27"/>
  <c r="Q90" i="27" s="1"/>
  <c r="L91" i="27"/>
  <c r="Q91" i="27" s="1"/>
  <c r="L92" i="27"/>
  <c r="Q92" i="27" s="1"/>
  <c r="L93" i="27"/>
  <c r="Q93" i="27" s="1"/>
  <c r="L94" i="27"/>
  <c r="Q94" i="27" s="1"/>
  <c r="L95" i="27"/>
  <c r="Q95" i="27" s="1"/>
  <c r="L96" i="27"/>
  <c r="Q96" i="27" s="1"/>
  <c r="L97" i="27"/>
  <c r="Q97" i="27" s="1"/>
  <c r="L98" i="27"/>
  <c r="Q98" i="27" s="1"/>
  <c r="L99" i="27"/>
  <c r="Q99" i="27" s="1"/>
  <c r="L100" i="27"/>
  <c r="Q100" i="27" s="1"/>
  <c r="L101" i="27"/>
  <c r="Q101" i="27" s="1"/>
  <c r="L102" i="27"/>
  <c r="Q102" i="27" s="1"/>
  <c r="L103" i="27"/>
  <c r="Q103" i="27" s="1"/>
  <c r="L104" i="27"/>
  <c r="Q104" i="27" s="1"/>
  <c r="L105" i="27"/>
  <c r="Q105" i="27" s="1"/>
  <c r="L106" i="27"/>
  <c r="Q106" i="27" s="1"/>
  <c r="L107" i="27"/>
  <c r="Q107" i="27" s="1"/>
  <c r="L108" i="27"/>
  <c r="Q108" i="27" s="1"/>
  <c r="L109" i="27"/>
  <c r="Q109" i="27" s="1"/>
  <c r="L110" i="27"/>
  <c r="Q110" i="27" s="1"/>
  <c r="L111" i="27"/>
  <c r="Q111" i="27" s="1"/>
  <c r="L112" i="27"/>
  <c r="Q112" i="27" s="1"/>
  <c r="L113" i="27"/>
  <c r="Q113" i="27" s="1"/>
  <c r="L114" i="27"/>
  <c r="Q114" i="27" s="1"/>
  <c r="L115" i="27"/>
  <c r="Q115" i="27" s="1"/>
  <c r="L116" i="27"/>
  <c r="Q116" i="27" s="1"/>
  <c r="L117" i="27"/>
  <c r="Q117" i="27" s="1"/>
  <c r="L118" i="27"/>
  <c r="Q118" i="27" s="1"/>
  <c r="L119" i="27"/>
  <c r="Q119" i="27" s="1"/>
  <c r="L120" i="27"/>
  <c r="Q120" i="27" s="1"/>
  <c r="L121" i="27"/>
  <c r="Q121" i="27" s="1"/>
  <c r="L122" i="27"/>
  <c r="Q122" i="27" s="1"/>
  <c r="L123" i="27"/>
  <c r="Q123" i="27" s="1"/>
  <c r="L124" i="27"/>
  <c r="Q124" i="27" s="1"/>
  <c r="L125" i="27"/>
  <c r="Q125" i="27" s="1"/>
  <c r="L126" i="27"/>
  <c r="Q126" i="27" s="1"/>
  <c r="L127" i="27"/>
  <c r="Q127" i="27" s="1"/>
  <c r="L128" i="27"/>
  <c r="Q128" i="27" s="1"/>
  <c r="L129" i="27"/>
  <c r="Q129" i="27" s="1"/>
  <c r="L130" i="27"/>
  <c r="Q130" i="27" s="1"/>
  <c r="L131" i="27"/>
  <c r="Q131" i="27" s="1"/>
  <c r="L132" i="27"/>
  <c r="Q132" i="27" s="1"/>
  <c r="L133" i="27"/>
  <c r="Q133" i="27" s="1"/>
  <c r="L134" i="27"/>
  <c r="Q134" i="27" s="1"/>
  <c r="L135" i="27"/>
  <c r="Q135" i="27" s="1"/>
  <c r="L136" i="27"/>
  <c r="Q136" i="27" s="1"/>
  <c r="L137" i="27"/>
  <c r="Q137" i="27" s="1"/>
  <c r="L138" i="27"/>
  <c r="Q138" i="27" s="1"/>
  <c r="L139" i="27"/>
  <c r="Q139" i="27" s="1"/>
  <c r="L140" i="27"/>
  <c r="Q140" i="27" s="1"/>
  <c r="L141" i="27"/>
  <c r="Q141" i="27" s="1"/>
  <c r="L142" i="27"/>
  <c r="Q142" i="27" s="1"/>
  <c r="L143" i="27"/>
  <c r="Q143" i="27" s="1"/>
  <c r="L144" i="27"/>
  <c r="Q144" i="27" s="1"/>
  <c r="L145" i="27"/>
  <c r="Q145" i="27" s="1"/>
  <c r="L146" i="27"/>
  <c r="Q146" i="27" s="1"/>
  <c r="L147" i="27"/>
  <c r="Q147" i="27" s="1"/>
  <c r="L148" i="27"/>
  <c r="Q148" i="27" s="1"/>
  <c r="L149" i="27"/>
  <c r="Q149" i="27" s="1"/>
  <c r="L150" i="27"/>
  <c r="Q150" i="27" s="1"/>
  <c r="L151" i="27"/>
  <c r="Q151" i="27" s="1"/>
  <c r="L152" i="27"/>
  <c r="Q152" i="27" s="1"/>
  <c r="L153" i="27"/>
  <c r="Q153" i="27" s="1"/>
  <c r="L154" i="27"/>
  <c r="Q154" i="27" s="1"/>
  <c r="L155" i="27"/>
  <c r="Q155" i="27" s="1"/>
  <c r="L156" i="27"/>
  <c r="Q156" i="27" s="1"/>
  <c r="L157" i="27"/>
  <c r="Q157" i="27" s="1"/>
  <c r="L158" i="27"/>
  <c r="Q158" i="27" s="1"/>
  <c r="L159" i="27"/>
  <c r="Q159" i="27" s="1"/>
  <c r="L160" i="27"/>
  <c r="Q160" i="27" s="1"/>
  <c r="L161" i="27"/>
  <c r="Q161" i="27" s="1"/>
  <c r="L162" i="27"/>
  <c r="Q162" i="27" s="1"/>
  <c r="L163" i="27"/>
  <c r="Q163" i="27" s="1"/>
  <c r="L164" i="27"/>
  <c r="Q164" i="27" s="1"/>
  <c r="L165" i="27"/>
  <c r="Q165" i="27" s="1"/>
  <c r="L166" i="27"/>
  <c r="Q166" i="27" s="1"/>
  <c r="L167" i="27"/>
  <c r="Q167" i="27" s="1"/>
  <c r="L168" i="27"/>
  <c r="Q168" i="27" s="1"/>
  <c r="L169" i="27"/>
  <c r="Q169" i="27" s="1"/>
  <c r="L170" i="27"/>
  <c r="Q170" i="27" s="1"/>
  <c r="L171" i="27"/>
  <c r="Q171" i="27" s="1"/>
  <c r="L172" i="27"/>
  <c r="Q172" i="27" s="1"/>
  <c r="L173" i="27"/>
  <c r="Q173" i="27" s="1"/>
  <c r="L174" i="27"/>
  <c r="Q174" i="27" s="1"/>
  <c r="L175" i="27"/>
  <c r="Q175" i="27" s="1"/>
  <c r="L176" i="27"/>
  <c r="Q176" i="27" s="1"/>
  <c r="L177" i="27"/>
  <c r="Q177" i="27" s="1"/>
  <c r="L178" i="27"/>
  <c r="Q178" i="27" s="1"/>
  <c r="L179" i="27"/>
  <c r="Q179" i="27" s="1"/>
  <c r="L180" i="27"/>
  <c r="Q180" i="27" s="1"/>
  <c r="L181" i="27"/>
  <c r="Q181" i="27" s="1"/>
  <c r="L182" i="27"/>
  <c r="Q182" i="27" s="1"/>
  <c r="L183" i="27"/>
  <c r="Q183" i="27" s="1"/>
  <c r="L184" i="27"/>
  <c r="Q184" i="27" s="1"/>
  <c r="L185" i="27"/>
  <c r="Q185" i="27" s="1"/>
  <c r="L186" i="27"/>
  <c r="Q186" i="27" s="1"/>
  <c r="L187" i="27"/>
  <c r="Q187" i="27" s="1"/>
  <c r="L188" i="27"/>
  <c r="Q188" i="27" s="1"/>
  <c r="L189" i="27"/>
  <c r="Q189" i="27" s="1"/>
  <c r="L190" i="27"/>
  <c r="Q190" i="27" s="1"/>
  <c r="L191" i="27"/>
  <c r="Q191" i="27" s="1"/>
  <c r="L192" i="27"/>
  <c r="Q192" i="27" s="1"/>
  <c r="L193" i="27"/>
  <c r="Q193" i="27" s="1"/>
  <c r="L194" i="27"/>
  <c r="Q194" i="27" s="1"/>
  <c r="L195" i="27"/>
  <c r="Q195" i="27" s="1"/>
  <c r="L196" i="27"/>
  <c r="Q196" i="27" s="1"/>
  <c r="L197" i="27"/>
  <c r="Q197" i="27" s="1"/>
  <c r="L198" i="27"/>
  <c r="Q198" i="27" s="1"/>
  <c r="L199" i="27"/>
  <c r="Q199" i="27" s="1"/>
  <c r="L200" i="27"/>
  <c r="Q200" i="27" s="1"/>
  <c r="L201" i="27"/>
  <c r="Q201" i="27" s="1"/>
  <c r="L202" i="27"/>
  <c r="Q202" i="27" s="1"/>
  <c r="L203" i="27"/>
  <c r="Q203" i="27" s="1"/>
  <c r="L204" i="27"/>
  <c r="Q204" i="27" s="1"/>
  <c r="L4" i="27"/>
  <c r="Q4" i="27"/>
  <c r="P4" i="20"/>
  <c r="Z172" i="27" l="1"/>
  <c r="W172" i="27"/>
  <c r="AA172" i="27"/>
  <c r="X172" i="27"/>
  <c r="Y172" i="27"/>
  <c r="Z204" i="27"/>
  <c r="AA204" i="27"/>
  <c r="W204" i="27"/>
  <c r="X204" i="27"/>
  <c r="Y204" i="27"/>
  <c r="Z200" i="27"/>
  <c r="W200" i="27"/>
  <c r="AA200" i="27"/>
  <c r="X200" i="27"/>
  <c r="Y200" i="27"/>
  <c r="Z192" i="27"/>
  <c r="W192" i="27"/>
  <c r="AA192" i="27"/>
  <c r="X192" i="27"/>
  <c r="Y192" i="27"/>
  <c r="U192" i="27" s="1"/>
  <c r="S192" i="27" s="1"/>
  <c r="Z188" i="27"/>
  <c r="W188" i="27"/>
  <c r="AA188" i="27"/>
  <c r="X188" i="27"/>
  <c r="Y188" i="27"/>
  <c r="Z180" i="27"/>
  <c r="W180" i="27"/>
  <c r="AA180" i="27"/>
  <c r="X180" i="27"/>
  <c r="Y180" i="27"/>
  <c r="Z176" i="27"/>
  <c r="W176" i="27"/>
  <c r="AA176" i="27"/>
  <c r="X176" i="27"/>
  <c r="Y176" i="27"/>
  <c r="X164" i="27"/>
  <c r="Y164" i="27"/>
  <c r="Z164" i="27"/>
  <c r="AA164" i="27"/>
  <c r="W164" i="27"/>
  <c r="X160" i="27"/>
  <c r="W160" i="27"/>
  <c r="Y160" i="27"/>
  <c r="Z160" i="27"/>
  <c r="AA160" i="27"/>
  <c r="X152" i="27"/>
  <c r="Y152" i="27"/>
  <c r="W152" i="27"/>
  <c r="Z152" i="27"/>
  <c r="AA152" i="27"/>
  <c r="X148" i="27"/>
  <c r="Y148" i="27"/>
  <c r="Z148" i="27"/>
  <c r="AA148" i="27"/>
  <c r="W148" i="27"/>
  <c r="X140" i="27"/>
  <c r="Y140" i="27"/>
  <c r="Z140" i="27"/>
  <c r="AA140" i="27"/>
  <c r="W140" i="27"/>
  <c r="X136" i="27"/>
  <c r="Y136" i="27"/>
  <c r="W136" i="27"/>
  <c r="Z136" i="27"/>
  <c r="AA136" i="27"/>
  <c r="X128" i="27"/>
  <c r="Y128" i="27"/>
  <c r="W128" i="27"/>
  <c r="Z128" i="27"/>
  <c r="AA128" i="27"/>
  <c r="X124" i="27"/>
  <c r="Y124" i="27"/>
  <c r="W124" i="27"/>
  <c r="AA124" i="27"/>
  <c r="Z124" i="27"/>
  <c r="Y116" i="27"/>
  <c r="X116" i="27"/>
  <c r="Z116" i="27"/>
  <c r="W116" i="27"/>
  <c r="AA116" i="27"/>
  <c r="Y112" i="27"/>
  <c r="W112" i="27"/>
  <c r="X112" i="27"/>
  <c r="AA112" i="27"/>
  <c r="Z112" i="27"/>
  <c r="Y104" i="27"/>
  <c r="Z104" i="27"/>
  <c r="AA104" i="27"/>
  <c r="W104" i="27"/>
  <c r="X104" i="27"/>
  <c r="Y100" i="27"/>
  <c r="X100" i="27"/>
  <c r="Z100" i="27"/>
  <c r="AA100" i="27"/>
  <c r="W100" i="27"/>
  <c r="Y92" i="27"/>
  <c r="AA92" i="27"/>
  <c r="W92" i="27"/>
  <c r="X92" i="27"/>
  <c r="Z92" i="27"/>
  <c r="Y84" i="27"/>
  <c r="Z84" i="27"/>
  <c r="AA84" i="27"/>
  <c r="W84" i="27"/>
  <c r="X84" i="27"/>
  <c r="Y80" i="27"/>
  <c r="Z80" i="27"/>
  <c r="W80" i="27"/>
  <c r="X80" i="27"/>
  <c r="AA80" i="27"/>
  <c r="Z72" i="27"/>
  <c r="W72" i="27"/>
  <c r="X72" i="27"/>
  <c r="AA72" i="27"/>
  <c r="Y72" i="27"/>
  <c r="X68" i="27"/>
  <c r="Z68" i="27"/>
  <c r="AA68" i="27"/>
  <c r="Y68" i="27"/>
  <c r="W68" i="27"/>
  <c r="X60" i="27"/>
  <c r="Z60" i="27"/>
  <c r="AA60" i="27"/>
  <c r="Y60" i="27"/>
  <c r="W60" i="27"/>
  <c r="X56" i="27"/>
  <c r="Z56" i="27"/>
  <c r="W56" i="27"/>
  <c r="Y56" i="27"/>
  <c r="AA56" i="27"/>
  <c r="X48" i="27"/>
  <c r="Z48" i="27"/>
  <c r="W48" i="27"/>
  <c r="Y48" i="27"/>
  <c r="AA48" i="27"/>
  <c r="X44" i="27"/>
  <c r="Z44" i="27"/>
  <c r="AA44" i="27"/>
  <c r="W44" i="27"/>
  <c r="Y44" i="27"/>
  <c r="X36" i="27"/>
  <c r="Z36" i="27"/>
  <c r="AA36" i="27"/>
  <c r="W36" i="27"/>
  <c r="Y36" i="27"/>
  <c r="X28" i="27"/>
  <c r="Z28" i="27"/>
  <c r="W28" i="27"/>
  <c r="AA28" i="27"/>
  <c r="Y28" i="27"/>
  <c r="X16" i="27"/>
  <c r="Y16" i="27"/>
  <c r="Z16" i="27"/>
  <c r="W16" i="27"/>
  <c r="AA16" i="27"/>
  <c r="X198" i="27"/>
  <c r="Y198" i="27"/>
  <c r="Z198" i="27"/>
  <c r="W198" i="27"/>
  <c r="AA198" i="27"/>
  <c r="X186" i="27"/>
  <c r="Y186" i="27"/>
  <c r="Z186" i="27"/>
  <c r="W186" i="27"/>
  <c r="AA186" i="27"/>
  <c r="X178" i="27"/>
  <c r="Y178" i="27"/>
  <c r="U178" i="27" s="1"/>
  <c r="S178" i="27" s="1"/>
  <c r="Z178" i="27"/>
  <c r="W178" i="27"/>
  <c r="AA178" i="27"/>
  <c r="X170" i="27"/>
  <c r="Y170" i="27"/>
  <c r="Z170" i="27"/>
  <c r="W170" i="27"/>
  <c r="AA170" i="27"/>
  <c r="Z162" i="27"/>
  <c r="X162" i="27"/>
  <c r="Y162" i="27"/>
  <c r="AA162" i="27"/>
  <c r="W162" i="27"/>
  <c r="Z154" i="27"/>
  <c r="W154" i="27"/>
  <c r="AA154" i="27"/>
  <c r="X154" i="27"/>
  <c r="Y154" i="27"/>
  <c r="Z146" i="27"/>
  <c r="W146" i="27"/>
  <c r="AA146" i="27"/>
  <c r="X146" i="27"/>
  <c r="Y146" i="27"/>
  <c r="Z138" i="27"/>
  <c r="W138" i="27"/>
  <c r="AA138" i="27"/>
  <c r="X138" i="27"/>
  <c r="Y138" i="27"/>
  <c r="Z126" i="27"/>
  <c r="W126" i="27"/>
  <c r="AA126" i="27"/>
  <c r="Y126" i="27"/>
  <c r="X126" i="27"/>
  <c r="W114" i="27"/>
  <c r="AA114" i="27"/>
  <c r="X114" i="27"/>
  <c r="Y114" i="27"/>
  <c r="Z114" i="27"/>
  <c r="W78" i="27"/>
  <c r="AA78" i="27"/>
  <c r="X78" i="27"/>
  <c r="Y78" i="27"/>
  <c r="Z78" i="27"/>
  <c r="O12" i="29"/>
  <c r="N12" i="29"/>
  <c r="O13" i="29"/>
  <c r="N13" i="29"/>
  <c r="W203" i="27"/>
  <c r="AA203" i="27"/>
  <c r="X203" i="27"/>
  <c r="Y203" i="27"/>
  <c r="Z203" i="27"/>
  <c r="W199" i="27"/>
  <c r="AA199" i="27"/>
  <c r="Y199" i="27"/>
  <c r="Z199" i="27"/>
  <c r="X199" i="27"/>
  <c r="W195" i="27"/>
  <c r="AA195" i="27"/>
  <c r="Y195" i="27"/>
  <c r="X195" i="27"/>
  <c r="Z195" i="27"/>
  <c r="W191" i="27"/>
  <c r="AA191" i="27"/>
  <c r="Y191" i="27"/>
  <c r="Z191" i="27"/>
  <c r="X191" i="27"/>
  <c r="W187" i="27"/>
  <c r="AA187" i="27"/>
  <c r="Y187" i="27"/>
  <c r="X187" i="27"/>
  <c r="Z187" i="27"/>
  <c r="W183" i="27"/>
  <c r="AA183" i="27"/>
  <c r="Y183" i="27"/>
  <c r="X183" i="27"/>
  <c r="Z183" i="27"/>
  <c r="W179" i="27"/>
  <c r="AA179" i="27"/>
  <c r="Y179" i="27"/>
  <c r="X179" i="27"/>
  <c r="Z179" i="27"/>
  <c r="W175" i="27"/>
  <c r="AA175" i="27"/>
  <c r="Y175" i="27"/>
  <c r="X175" i="27"/>
  <c r="Z175" i="27"/>
  <c r="W171" i="27"/>
  <c r="AA171" i="27"/>
  <c r="Y171" i="27"/>
  <c r="X171" i="27"/>
  <c r="Z171" i="27"/>
  <c r="W167" i="27"/>
  <c r="AA167" i="27"/>
  <c r="Y167" i="27"/>
  <c r="X167" i="27"/>
  <c r="Z167" i="27"/>
  <c r="Y163" i="27"/>
  <c r="X163" i="27"/>
  <c r="Z163" i="27"/>
  <c r="AA163" i="27"/>
  <c r="W163" i="27"/>
  <c r="Y159" i="27"/>
  <c r="W159" i="27"/>
  <c r="X159" i="27"/>
  <c r="Z159" i="27"/>
  <c r="AA159" i="27"/>
  <c r="Y155" i="27"/>
  <c r="AA155" i="27"/>
  <c r="W155" i="27"/>
  <c r="X155" i="27"/>
  <c r="Z155" i="27"/>
  <c r="Y151" i="27"/>
  <c r="Z151" i="27"/>
  <c r="AA151" i="27"/>
  <c r="W151" i="27"/>
  <c r="X151" i="27"/>
  <c r="Y147" i="27"/>
  <c r="Z147" i="27"/>
  <c r="W147" i="27"/>
  <c r="X147" i="27"/>
  <c r="AA147" i="27"/>
  <c r="Y143" i="27"/>
  <c r="Z143" i="27"/>
  <c r="AA143" i="27"/>
  <c r="W143" i="27"/>
  <c r="X143" i="27"/>
  <c r="Y139" i="27"/>
  <c r="Z139" i="27"/>
  <c r="W139" i="27"/>
  <c r="X139" i="27"/>
  <c r="AA139" i="27"/>
  <c r="Y135" i="27"/>
  <c r="Z135" i="27"/>
  <c r="AA135" i="27"/>
  <c r="W135" i="27"/>
  <c r="X135" i="27"/>
  <c r="Y131" i="27"/>
  <c r="Z131" i="27"/>
  <c r="W131" i="27"/>
  <c r="X131" i="27"/>
  <c r="AA131" i="27"/>
  <c r="Y127" i="27"/>
  <c r="Z127" i="27"/>
  <c r="AA127" i="27"/>
  <c r="W127" i="27"/>
  <c r="X127" i="27"/>
  <c r="Y123" i="27"/>
  <c r="Z123" i="27"/>
  <c r="X123" i="27"/>
  <c r="W123" i="27"/>
  <c r="AA123" i="27"/>
  <c r="Y119" i="27"/>
  <c r="Z119" i="27"/>
  <c r="X119" i="27"/>
  <c r="W119" i="27"/>
  <c r="AA119" i="27"/>
  <c r="Z115" i="27"/>
  <c r="X115" i="27"/>
  <c r="Y115" i="27"/>
  <c r="W115" i="27"/>
  <c r="AA115" i="27"/>
  <c r="Z111" i="27"/>
  <c r="W111" i="27"/>
  <c r="X111" i="27"/>
  <c r="AA111" i="27"/>
  <c r="Y111" i="27"/>
  <c r="Z107" i="27"/>
  <c r="AA107" i="27"/>
  <c r="W107" i="27"/>
  <c r="X107" i="27"/>
  <c r="Y107" i="27"/>
  <c r="Z103" i="27"/>
  <c r="Y103" i="27"/>
  <c r="AA103" i="27"/>
  <c r="W103" i="27"/>
  <c r="X103" i="27"/>
  <c r="Z99" i="27"/>
  <c r="X99" i="27"/>
  <c r="Y99" i="27"/>
  <c r="AA99" i="27"/>
  <c r="W99" i="27"/>
  <c r="Z95" i="27"/>
  <c r="W95" i="27"/>
  <c r="X95" i="27"/>
  <c r="Y95" i="27"/>
  <c r="AA95" i="27"/>
  <c r="Z91" i="27"/>
  <c r="AA91" i="27"/>
  <c r="W91" i="27"/>
  <c r="X91" i="27"/>
  <c r="Y91" i="27"/>
  <c r="U91" i="27" s="1"/>
  <c r="S91" i="27" s="1"/>
  <c r="Z87" i="27"/>
  <c r="W87" i="27"/>
  <c r="AA87" i="27"/>
  <c r="X87" i="27"/>
  <c r="Y87" i="27"/>
  <c r="Z83" i="27"/>
  <c r="W83" i="27"/>
  <c r="AA83" i="27"/>
  <c r="X83" i="27"/>
  <c r="Y83" i="27"/>
  <c r="Z79" i="27"/>
  <c r="W79" i="27"/>
  <c r="AA79" i="27"/>
  <c r="X79" i="27"/>
  <c r="Y79" i="27"/>
  <c r="W75" i="27"/>
  <c r="AA75" i="27"/>
  <c r="X75" i="27"/>
  <c r="Y75" i="27"/>
  <c r="Z75" i="27"/>
  <c r="W71" i="27"/>
  <c r="AA71" i="27"/>
  <c r="X71" i="27"/>
  <c r="Z71" i="27"/>
  <c r="Y71" i="27"/>
  <c r="Y67" i="27"/>
  <c r="W67" i="27"/>
  <c r="AA67" i="27"/>
  <c r="X67" i="27"/>
  <c r="Z67" i="27"/>
  <c r="Y63" i="27"/>
  <c r="W63" i="27"/>
  <c r="AA63" i="27"/>
  <c r="Z63" i="27"/>
  <c r="X63" i="27"/>
  <c r="Y59" i="27"/>
  <c r="W59" i="27"/>
  <c r="AA59" i="27"/>
  <c r="X59" i="27"/>
  <c r="Z59" i="27"/>
  <c r="Y55" i="27"/>
  <c r="W55" i="27"/>
  <c r="AA55" i="27"/>
  <c r="Z55" i="27"/>
  <c r="X55" i="27"/>
  <c r="Y51" i="27"/>
  <c r="W51" i="27"/>
  <c r="AA51" i="27"/>
  <c r="X51" i="27"/>
  <c r="Z51" i="27"/>
  <c r="Y47" i="27"/>
  <c r="W47" i="27"/>
  <c r="AA47" i="27"/>
  <c r="Z47" i="27"/>
  <c r="X47" i="27"/>
  <c r="Y43" i="27"/>
  <c r="U43" i="27" s="1"/>
  <c r="S43" i="27" s="1"/>
  <c r="W43" i="27"/>
  <c r="AA43" i="27"/>
  <c r="X43" i="27"/>
  <c r="Z43" i="27"/>
  <c r="Y39" i="27"/>
  <c r="W39" i="27"/>
  <c r="AA39" i="27"/>
  <c r="X39" i="27"/>
  <c r="Z39" i="27"/>
  <c r="Y35" i="27"/>
  <c r="W35" i="27"/>
  <c r="AA35" i="27"/>
  <c r="X35" i="27"/>
  <c r="Z35" i="27"/>
  <c r="Y31" i="27"/>
  <c r="W31" i="27"/>
  <c r="AA31" i="27"/>
  <c r="X31" i="27"/>
  <c r="Z31" i="27"/>
  <c r="Y27" i="27"/>
  <c r="Z27" i="27"/>
  <c r="W27" i="27"/>
  <c r="AA27" i="27"/>
  <c r="X27" i="27"/>
  <c r="Y23" i="27"/>
  <c r="Z23" i="27"/>
  <c r="W23" i="27"/>
  <c r="AA23" i="27"/>
  <c r="X23" i="27"/>
  <c r="Y19" i="27"/>
  <c r="Z19" i="27"/>
  <c r="W19" i="27"/>
  <c r="AA19" i="27"/>
  <c r="X19" i="27"/>
  <c r="Y15" i="27"/>
  <c r="Z15" i="27"/>
  <c r="W15" i="27"/>
  <c r="AA15" i="27"/>
  <c r="X15" i="27"/>
  <c r="Y11" i="27"/>
  <c r="Z11" i="27"/>
  <c r="W11" i="27"/>
  <c r="AA11" i="27"/>
  <c r="X11" i="27"/>
  <c r="X202" i="27"/>
  <c r="Z202" i="27"/>
  <c r="AA202" i="27"/>
  <c r="Y202" i="27"/>
  <c r="W202" i="27"/>
  <c r="X194" i="27"/>
  <c r="AA194" i="27"/>
  <c r="Y194" i="27"/>
  <c r="Z194" i="27"/>
  <c r="W194" i="27"/>
  <c r="X190" i="27"/>
  <c r="Y190" i="27"/>
  <c r="Z190" i="27"/>
  <c r="W190" i="27"/>
  <c r="AA190" i="27"/>
  <c r="X182" i="27"/>
  <c r="Y182" i="27"/>
  <c r="Z182" i="27"/>
  <c r="W182" i="27"/>
  <c r="AA182" i="27"/>
  <c r="X174" i="27"/>
  <c r="Y174" i="27"/>
  <c r="Z174" i="27"/>
  <c r="W174" i="27"/>
  <c r="AA174" i="27"/>
  <c r="X166" i="27"/>
  <c r="Y166" i="27"/>
  <c r="Z166" i="27"/>
  <c r="W166" i="27"/>
  <c r="AA166" i="27"/>
  <c r="Z158" i="27"/>
  <c r="W158" i="27"/>
  <c r="X158" i="27"/>
  <c r="Y158" i="27"/>
  <c r="AA158" i="27"/>
  <c r="Z150" i="27"/>
  <c r="W150" i="27"/>
  <c r="AA150" i="27"/>
  <c r="X150" i="27"/>
  <c r="Y150" i="27"/>
  <c r="Z142" i="27"/>
  <c r="W142" i="27"/>
  <c r="AA142" i="27"/>
  <c r="X142" i="27"/>
  <c r="Y142" i="27"/>
  <c r="Z134" i="27"/>
  <c r="W134" i="27"/>
  <c r="AA134" i="27"/>
  <c r="X134" i="27"/>
  <c r="Y134" i="27"/>
  <c r="Z130" i="27"/>
  <c r="W130" i="27"/>
  <c r="AA130" i="27"/>
  <c r="X130" i="27"/>
  <c r="Y130" i="27"/>
  <c r="Z122" i="27"/>
  <c r="W122" i="27"/>
  <c r="AA122" i="27"/>
  <c r="Y122" i="27"/>
  <c r="X122" i="27"/>
  <c r="W118" i="27"/>
  <c r="AA118" i="27"/>
  <c r="Y118" i="27"/>
  <c r="Z118" i="27"/>
  <c r="X118" i="27"/>
  <c r="W110" i="27"/>
  <c r="AA110" i="27"/>
  <c r="X110" i="27"/>
  <c r="Z110" i="27"/>
  <c r="Y110" i="27"/>
  <c r="W106" i="27"/>
  <c r="AA106" i="27"/>
  <c r="Z106" i="27"/>
  <c r="X106" i="27"/>
  <c r="Y106" i="27"/>
  <c r="W102" i="27"/>
  <c r="AA102" i="27"/>
  <c r="Y102" i="27"/>
  <c r="Z102" i="27"/>
  <c r="X102" i="27"/>
  <c r="W98" i="27"/>
  <c r="AA98" i="27"/>
  <c r="X98" i="27"/>
  <c r="Y98" i="27"/>
  <c r="Z98" i="27"/>
  <c r="W94" i="27"/>
  <c r="AA94" i="27"/>
  <c r="X94" i="27"/>
  <c r="Y94" i="27"/>
  <c r="Z94" i="27"/>
  <c r="W90" i="27"/>
  <c r="AA90" i="27"/>
  <c r="Z90" i="27"/>
  <c r="X90" i="27"/>
  <c r="Y90" i="27"/>
  <c r="W86" i="27"/>
  <c r="AA86" i="27"/>
  <c r="X86" i="27"/>
  <c r="Y86" i="27"/>
  <c r="Z86" i="27"/>
  <c r="W82" i="27"/>
  <c r="AA82" i="27"/>
  <c r="X82" i="27"/>
  <c r="Y82" i="27"/>
  <c r="Z82" i="27"/>
  <c r="X74" i="27"/>
  <c r="W74" i="27"/>
  <c r="Y74" i="27"/>
  <c r="AA74" i="27"/>
  <c r="Z74" i="27"/>
  <c r="X70" i="27"/>
  <c r="AA70" i="27"/>
  <c r="W70" i="27"/>
  <c r="Z70" i="27"/>
  <c r="Y70" i="27"/>
  <c r="Z66" i="27"/>
  <c r="X66" i="27"/>
  <c r="W66" i="27"/>
  <c r="AA66" i="27"/>
  <c r="Y66" i="27"/>
  <c r="Z62" i="27"/>
  <c r="X62" i="27"/>
  <c r="Y62" i="27"/>
  <c r="AA62" i="27"/>
  <c r="W62" i="27"/>
  <c r="Z58" i="27"/>
  <c r="X58" i="27"/>
  <c r="W58" i="27"/>
  <c r="AA58" i="27"/>
  <c r="Y58" i="27"/>
  <c r="Z54" i="27"/>
  <c r="X54" i="27"/>
  <c r="Y54" i="27"/>
  <c r="AA54" i="27"/>
  <c r="W54" i="27"/>
  <c r="Z50" i="27"/>
  <c r="X50" i="27"/>
  <c r="W50" i="27"/>
  <c r="AA50" i="27"/>
  <c r="Y50" i="27"/>
  <c r="Z46" i="27"/>
  <c r="X46" i="27"/>
  <c r="Y46" i="27"/>
  <c r="AA46" i="27"/>
  <c r="W46" i="27"/>
  <c r="Z42" i="27"/>
  <c r="X42" i="27"/>
  <c r="W42" i="27"/>
  <c r="Y42" i="27"/>
  <c r="AA42" i="27"/>
  <c r="Z38" i="27"/>
  <c r="X38" i="27"/>
  <c r="Y38" i="27"/>
  <c r="AA38" i="27"/>
  <c r="W38" i="27"/>
  <c r="Z34" i="27"/>
  <c r="X34" i="27"/>
  <c r="W34" i="27"/>
  <c r="Y34" i="27"/>
  <c r="AA34" i="27"/>
  <c r="Z30" i="27"/>
  <c r="X30" i="27"/>
  <c r="Y30" i="27"/>
  <c r="W30" i="27"/>
  <c r="AA30" i="27"/>
  <c r="Z26" i="27"/>
  <c r="W26" i="27"/>
  <c r="AA26" i="27"/>
  <c r="X26" i="27"/>
  <c r="Y26" i="27"/>
  <c r="Z22" i="27"/>
  <c r="W22" i="27"/>
  <c r="AA22" i="27"/>
  <c r="X22" i="27"/>
  <c r="Y22" i="27"/>
  <c r="Z18" i="27"/>
  <c r="W18" i="27"/>
  <c r="AA18" i="27"/>
  <c r="X18" i="27"/>
  <c r="Y18" i="27"/>
  <c r="Z14" i="27"/>
  <c r="W14" i="27"/>
  <c r="AA14" i="27"/>
  <c r="X14" i="27"/>
  <c r="Y14" i="27"/>
  <c r="Z10" i="27"/>
  <c r="W10" i="27"/>
  <c r="AA10" i="27"/>
  <c r="X10" i="27"/>
  <c r="Y10" i="27"/>
  <c r="Y201" i="27"/>
  <c r="Z201" i="27"/>
  <c r="AA201" i="27"/>
  <c r="W201" i="27"/>
  <c r="X201" i="27"/>
  <c r="Y197" i="27"/>
  <c r="AA197" i="27"/>
  <c r="Z197" i="27"/>
  <c r="W197" i="27"/>
  <c r="X197" i="27"/>
  <c r="Y193" i="27"/>
  <c r="AA193" i="27"/>
  <c r="Z193" i="27"/>
  <c r="X193" i="27"/>
  <c r="W193" i="27"/>
  <c r="Y189" i="27"/>
  <c r="AA189" i="27"/>
  <c r="Z189" i="27"/>
  <c r="W189" i="27"/>
  <c r="X189" i="27"/>
  <c r="Y185" i="27"/>
  <c r="AA185" i="27"/>
  <c r="Z185" i="27"/>
  <c r="W185" i="27"/>
  <c r="X185" i="27"/>
  <c r="Y181" i="27"/>
  <c r="AA181" i="27"/>
  <c r="Z181" i="27"/>
  <c r="W181" i="27"/>
  <c r="X181" i="27"/>
  <c r="Y177" i="27"/>
  <c r="AA177" i="27"/>
  <c r="Z177" i="27"/>
  <c r="W177" i="27"/>
  <c r="X177" i="27"/>
  <c r="Y173" i="27"/>
  <c r="AA173" i="27"/>
  <c r="Z173" i="27"/>
  <c r="W173" i="27"/>
  <c r="X173" i="27"/>
  <c r="Y169" i="27"/>
  <c r="Z169" i="27"/>
  <c r="W169" i="27"/>
  <c r="AA169" i="27"/>
  <c r="X169" i="27"/>
  <c r="W165" i="27"/>
  <c r="Y165" i="27"/>
  <c r="Z165" i="27"/>
  <c r="AA165" i="27"/>
  <c r="X165" i="27"/>
  <c r="W161" i="27"/>
  <c r="AA161" i="27"/>
  <c r="X161" i="27"/>
  <c r="Y161" i="27"/>
  <c r="Z161" i="27"/>
  <c r="W157" i="27"/>
  <c r="AA157" i="27"/>
  <c r="X157" i="27"/>
  <c r="Y157" i="27"/>
  <c r="Z157" i="27"/>
  <c r="W153" i="27"/>
  <c r="AA153" i="27"/>
  <c r="X153" i="27"/>
  <c r="Y153" i="27"/>
  <c r="Z153" i="27"/>
  <c r="W149" i="27"/>
  <c r="AA149" i="27"/>
  <c r="X149" i="27"/>
  <c r="Y149" i="27"/>
  <c r="Z149" i="27"/>
  <c r="W145" i="27"/>
  <c r="AA145" i="27"/>
  <c r="X145" i="27"/>
  <c r="Y145" i="27"/>
  <c r="Z145" i="27"/>
  <c r="W141" i="27"/>
  <c r="AA141" i="27"/>
  <c r="X141" i="27"/>
  <c r="Y141" i="27"/>
  <c r="Z141" i="27"/>
  <c r="W137" i="27"/>
  <c r="AA137" i="27"/>
  <c r="X137" i="27"/>
  <c r="Y137" i="27"/>
  <c r="Z137" i="27"/>
  <c r="W133" i="27"/>
  <c r="AA133" i="27"/>
  <c r="X133" i="27"/>
  <c r="Y133" i="27"/>
  <c r="Z133" i="27"/>
  <c r="W129" i="27"/>
  <c r="AA129" i="27"/>
  <c r="X129" i="27"/>
  <c r="Y129" i="27"/>
  <c r="Z129" i="27"/>
  <c r="W125" i="27"/>
  <c r="AA125" i="27"/>
  <c r="X125" i="27"/>
  <c r="Z125" i="27"/>
  <c r="Y125" i="27"/>
  <c r="W121" i="27"/>
  <c r="AA121" i="27"/>
  <c r="X121" i="27"/>
  <c r="Z121" i="27"/>
  <c r="Y121" i="27"/>
  <c r="X117" i="27"/>
  <c r="Y117" i="27"/>
  <c r="Z117" i="27"/>
  <c r="W117" i="27"/>
  <c r="AA117" i="27"/>
  <c r="X113" i="27"/>
  <c r="W113" i="27"/>
  <c r="Y113" i="27"/>
  <c r="AA113" i="27"/>
  <c r="Z113" i="27"/>
  <c r="X109" i="27"/>
  <c r="AA109" i="27"/>
  <c r="W109" i="27"/>
  <c r="Y109" i="27"/>
  <c r="Z109" i="27"/>
  <c r="X105" i="27"/>
  <c r="Z105" i="27"/>
  <c r="AA105" i="27"/>
  <c r="W105" i="27"/>
  <c r="Y105" i="27"/>
  <c r="X101" i="27"/>
  <c r="Y101" i="27"/>
  <c r="Z101" i="27"/>
  <c r="AA101" i="27"/>
  <c r="W101" i="27"/>
  <c r="X97" i="27"/>
  <c r="W97" i="27"/>
  <c r="Y97" i="27"/>
  <c r="Z97" i="27"/>
  <c r="AA97" i="27"/>
  <c r="X93" i="27"/>
  <c r="AA93" i="27"/>
  <c r="W93" i="27"/>
  <c r="Y93" i="27"/>
  <c r="Z93" i="27"/>
  <c r="X89" i="27"/>
  <c r="Y89" i="27"/>
  <c r="Z89" i="27"/>
  <c r="AA89" i="27"/>
  <c r="W89" i="27"/>
  <c r="X85" i="27"/>
  <c r="Y85" i="27"/>
  <c r="W85" i="27"/>
  <c r="Z85" i="27"/>
  <c r="AA85" i="27"/>
  <c r="X81" i="27"/>
  <c r="Y81" i="27"/>
  <c r="Z81" i="27"/>
  <c r="AA81" i="27"/>
  <c r="W81" i="27"/>
  <c r="X77" i="27"/>
  <c r="Y77" i="27"/>
  <c r="W77" i="27"/>
  <c r="Z77" i="27"/>
  <c r="AA77" i="27"/>
  <c r="Y73" i="27"/>
  <c r="W73" i="27"/>
  <c r="X73" i="27"/>
  <c r="AA73" i="27"/>
  <c r="Z73" i="27"/>
  <c r="Y69" i="27"/>
  <c r="AA69" i="27"/>
  <c r="W69" i="27"/>
  <c r="Z69" i="27"/>
  <c r="X69" i="27"/>
  <c r="W65" i="27"/>
  <c r="AA65" i="27"/>
  <c r="Y65" i="27"/>
  <c r="Z65" i="27"/>
  <c r="X65" i="27"/>
  <c r="W61" i="27"/>
  <c r="AA61" i="27"/>
  <c r="Y61" i="27"/>
  <c r="X61" i="27"/>
  <c r="Z61" i="27"/>
  <c r="W57" i="27"/>
  <c r="AA57" i="27"/>
  <c r="Y57" i="27"/>
  <c r="Z57" i="27"/>
  <c r="X57" i="27"/>
  <c r="W53" i="27"/>
  <c r="AA53" i="27"/>
  <c r="Y53" i="27"/>
  <c r="X53" i="27"/>
  <c r="Z53" i="27"/>
  <c r="W49" i="27"/>
  <c r="AA49" i="27"/>
  <c r="Y49" i="27"/>
  <c r="Z49" i="27"/>
  <c r="X49" i="27"/>
  <c r="W45" i="27"/>
  <c r="AA45" i="27"/>
  <c r="Y45" i="27"/>
  <c r="U45" i="27" s="1"/>
  <c r="S45" i="27" s="1"/>
  <c r="X45" i="27"/>
  <c r="Z45" i="27"/>
  <c r="W41" i="27"/>
  <c r="AA41" i="27"/>
  <c r="Y41" i="27"/>
  <c r="Z41" i="27"/>
  <c r="X41" i="27"/>
  <c r="W37" i="27"/>
  <c r="AA37" i="27"/>
  <c r="Y37" i="27"/>
  <c r="X37" i="27"/>
  <c r="Z37" i="27"/>
  <c r="W33" i="27"/>
  <c r="AA33" i="27"/>
  <c r="Y33" i="27"/>
  <c r="Z33" i="27"/>
  <c r="X33" i="27"/>
  <c r="W29" i="27"/>
  <c r="AA29" i="27"/>
  <c r="Y29" i="27"/>
  <c r="U29" i="27" s="1"/>
  <c r="S29" i="27" s="1"/>
  <c r="Z29" i="27"/>
  <c r="X29" i="27"/>
  <c r="W25" i="27"/>
  <c r="AA25" i="27"/>
  <c r="X25" i="27"/>
  <c r="Y25" i="27"/>
  <c r="Z25" i="27"/>
  <c r="W21" i="27"/>
  <c r="AA21" i="27"/>
  <c r="X21" i="27"/>
  <c r="Y21" i="27"/>
  <c r="Z21" i="27"/>
  <c r="W17" i="27"/>
  <c r="AA17" i="27"/>
  <c r="X17" i="27"/>
  <c r="Y17" i="27"/>
  <c r="Z17" i="27"/>
  <c r="W13" i="27"/>
  <c r="AA13" i="27"/>
  <c r="X13" i="27"/>
  <c r="Y13" i="27"/>
  <c r="Z13" i="27"/>
  <c r="W9" i="27"/>
  <c r="AA9" i="27"/>
  <c r="X9" i="27"/>
  <c r="Y9" i="27"/>
  <c r="Z9" i="27"/>
  <c r="Z196" i="27"/>
  <c r="Y196" i="27"/>
  <c r="W196" i="27"/>
  <c r="AA196" i="27"/>
  <c r="X196" i="27"/>
  <c r="Z184" i="27"/>
  <c r="W184" i="27"/>
  <c r="AA184" i="27"/>
  <c r="X184" i="27"/>
  <c r="Y184" i="27"/>
  <c r="Z168" i="27"/>
  <c r="W168" i="27"/>
  <c r="AA168" i="27"/>
  <c r="X168" i="27"/>
  <c r="Y168" i="27"/>
  <c r="X156" i="27"/>
  <c r="AA156" i="27"/>
  <c r="W156" i="27"/>
  <c r="Y156" i="27"/>
  <c r="Z156" i="27"/>
  <c r="X144" i="27"/>
  <c r="Y144" i="27"/>
  <c r="W144" i="27"/>
  <c r="Z144" i="27"/>
  <c r="AA144" i="27"/>
  <c r="X132" i="27"/>
  <c r="Y132" i="27"/>
  <c r="Z132" i="27"/>
  <c r="AA132" i="27"/>
  <c r="W132" i="27"/>
  <c r="X120" i="27"/>
  <c r="Y120" i="27"/>
  <c r="U120" i="27" s="1"/>
  <c r="S120" i="27" s="1"/>
  <c r="W120" i="27"/>
  <c r="AA120" i="27"/>
  <c r="Z120" i="27"/>
  <c r="Y108" i="27"/>
  <c r="AA108" i="27"/>
  <c r="W108" i="27"/>
  <c r="X108" i="27"/>
  <c r="Z108" i="27"/>
  <c r="Y96" i="27"/>
  <c r="W96" i="27"/>
  <c r="X96" i="27"/>
  <c r="Z96" i="27"/>
  <c r="AA96" i="27"/>
  <c r="Y88" i="27"/>
  <c r="U88" i="27" s="1"/>
  <c r="S88" i="27" s="1"/>
  <c r="Z88" i="27"/>
  <c r="W88" i="27"/>
  <c r="X88" i="27"/>
  <c r="AA88" i="27"/>
  <c r="Z76" i="27"/>
  <c r="X76" i="27"/>
  <c r="Y76" i="27"/>
  <c r="W76" i="27"/>
  <c r="AA76" i="27"/>
  <c r="X64" i="27"/>
  <c r="Z64" i="27"/>
  <c r="W64" i="27"/>
  <c r="Y64" i="27"/>
  <c r="AA64" i="27"/>
  <c r="X52" i="27"/>
  <c r="Z52" i="27"/>
  <c r="AA52" i="27"/>
  <c r="Y52" i="27"/>
  <c r="W52" i="27"/>
  <c r="X40" i="27"/>
  <c r="Z40" i="27"/>
  <c r="W40" i="27"/>
  <c r="Y40" i="27"/>
  <c r="AA40" i="27"/>
  <c r="X32" i="27"/>
  <c r="Z32" i="27"/>
  <c r="W32" i="27"/>
  <c r="Y32" i="27"/>
  <c r="AA32" i="27"/>
  <c r="X24" i="27"/>
  <c r="Y24" i="27"/>
  <c r="Z24" i="27"/>
  <c r="W24" i="27"/>
  <c r="AA24" i="27"/>
  <c r="X20" i="27"/>
  <c r="Y20" i="27"/>
  <c r="Z20" i="27"/>
  <c r="W20" i="27"/>
  <c r="AA20" i="27"/>
  <c r="X12" i="27"/>
  <c r="Y12" i="27"/>
  <c r="Z12" i="27"/>
  <c r="W12" i="27"/>
  <c r="AA12" i="27"/>
  <c r="O14" i="29"/>
  <c r="N14" i="29"/>
  <c r="O15" i="29"/>
  <c r="N15" i="29"/>
  <c r="Z8" i="27"/>
  <c r="AA8" i="27"/>
  <c r="W8" i="27"/>
  <c r="Y8" i="27"/>
  <c r="X8" i="27"/>
  <c r="Z7" i="27"/>
  <c r="Y7" i="27"/>
  <c r="AA7" i="27"/>
  <c r="X7" i="27"/>
  <c r="G23" i="29"/>
  <c r="K13" i="29"/>
  <c r="L13" i="29"/>
  <c r="L12" i="29"/>
  <c r="K12" i="29"/>
  <c r="K14" i="29"/>
  <c r="L14" i="29"/>
  <c r="L15" i="29"/>
  <c r="K15" i="29"/>
  <c r="AX24" i="29"/>
  <c r="AY24" i="29"/>
  <c r="BG24" i="29"/>
  <c r="BH24" i="29"/>
  <c r="V9" i="27"/>
  <c r="T9" i="27" s="1"/>
  <c r="AE10" i="29"/>
  <c r="V21" i="29"/>
  <c r="AE11" i="29"/>
  <c r="V10" i="29"/>
  <c r="AN17" i="29"/>
  <c r="AP17" i="29" s="1"/>
  <c r="AE17" i="29"/>
  <c r="AN21" i="29"/>
  <c r="AP21" i="29" s="1"/>
  <c r="AN12" i="29"/>
  <c r="AP12" i="29" s="1"/>
  <c r="AE12" i="29"/>
  <c r="AN23" i="29"/>
  <c r="AP23" i="29" s="1"/>
  <c r="AN14" i="29"/>
  <c r="AP14" i="29" s="1"/>
  <c r="AN18" i="29"/>
  <c r="AP18" i="29" s="1"/>
  <c r="V22" i="29"/>
  <c r="AN13" i="29"/>
  <c r="AP13" i="29" s="1"/>
  <c r="AE13" i="29"/>
  <c r="AN19" i="29"/>
  <c r="AP19" i="29" s="1"/>
  <c r="V16" i="29"/>
  <c r="AE20" i="29"/>
  <c r="AE21" i="29"/>
  <c r="V12" i="29"/>
  <c r="AE15" i="29"/>
  <c r="AE18" i="29"/>
  <c r="AN22" i="29"/>
  <c r="AP22" i="29" s="1"/>
  <c r="AN16" i="29"/>
  <c r="AP16" i="29" s="1"/>
  <c r="V20" i="29"/>
  <c r="V17" i="29"/>
  <c r="AE23" i="29"/>
  <c r="V14" i="29"/>
  <c r="AE22" i="29"/>
  <c r="AE16" i="29"/>
  <c r="U136" i="27"/>
  <c r="S136" i="27" s="1"/>
  <c r="U104" i="27"/>
  <c r="S104" i="27" s="1"/>
  <c r="U127" i="27"/>
  <c r="S127" i="27" s="1"/>
  <c r="U123" i="27"/>
  <c r="S123" i="27" s="1"/>
  <c r="U111" i="27"/>
  <c r="S111" i="27" s="1"/>
  <c r="U107" i="27"/>
  <c r="S107" i="27" s="1"/>
  <c r="U95" i="27"/>
  <c r="S95" i="27" s="1"/>
  <c r="U27" i="27"/>
  <c r="S27" i="27" s="1"/>
  <c r="U30" i="27"/>
  <c r="S30" i="27" s="1"/>
  <c r="U11" i="27"/>
  <c r="S11" i="27" s="1"/>
  <c r="V7" i="27"/>
  <c r="T7" i="27" s="1"/>
  <c r="I10" i="29" s="1"/>
  <c r="V6" i="27"/>
  <c r="T6" i="27" s="1"/>
  <c r="V8" i="27"/>
  <c r="T8" i="27" s="1"/>
  <c r="I9" i="29" s="1"/>
  <c r="P4004" i="20"/>
  <c r="U4004" i="20" s="1"/>
  <c r="P4003" i="20"/>
  <c r="U4003" i="20" s="1"/>
  <c r="P4002" i="20"/>
  <c r="U4002" i="20" s="1"/>
  <c r="P4001" i="20"/>
  <c r="U4001" i="20" s="1"/>
  <c r="P4000" i="20"/>
  <c r="U4000" i="20" s="1"/>
  <c r="P3999" i="20"/>
  <c r="U3999" i="20" s="1"/>
  <c r="P3998" i="20"/>
  <c r="U3998" i="20" s="1"/>
  <c r="P3997" i="20"/>
  <c r="U3997" i="20" s="1"/>
  <c r="P3996" i="20"/>
  <c r="U3996" i="20" s="1"/>
  <c r="P3995" i="20"/>
  <c r="U3995" i="20" s="1"/>
  <c r="P3994" i="20"/>
  <c r="U3994" i="20" s="1"/>
  <c r="P3993" i="20"/>
  <c r="U3993" i="20" s="1"/>
  <c r="P3992" i="20"/>
  <c r="U3992" i="20" s="1"/>
  <c r="P3991" i="20"/>
  <c r="U3991" i="20" s="1"/>
  <c r="P3990" i="20"/>
  <c r="U3990" i="20" s="1"/>
  <c r="P3989" i="20"/>
  <c r="U3989" i="20" s="1"/>
  <c r="P3988" i="20"/>
  <c r="U3988" i="20" s="1"/>
  <c r="P3987" i="20"/>
  <c r="U3987" i="20" s="1"/>
  <c r="P3986" i="20"/>
  <c r="U3986" i="20" s="1"/>
  <c r="P3985" i="20"/>
  <c r="U3985" i="20" s="1"/>
  <c r="P3984" i="20"/>
  <c r="U3984" i="20" s="1"/>
  <c r="P3983" i="20"/>
  <c r="U3983" i="20" s="1"/>
  <c r="P3982" i="20"/>
  <c r="U3982" i="20" s="1"/>
  <c r="P3981" i="20"/>
  <c r="U3981" i="20" s="1"/>
  <c r="P3980" i="20"/>
  <c r="U3980" i="20" s="1"/>
  <c r="P3979" i="20"/>
  <c r="U3979" i="20" s="1"/>
  <c r="P3978" i="20"/>
  <c r="U3978" i="20" s="1"/>
  <c r="P3977" i="20"/>
  <c r="U3977" i="20" s="1"/>
  <c r="P3976" i="20"/>
  <c r="U3976" i="20" s="1"/>
  <c r="P3975" i="20"/>
  <c r="U3975" i="20" s="1"/>
  <c r="P3974" i="20"/>
  <c r="U3974" i="20" s="1"/>
  <c r="P3973" i="20"/>
  <c r="U3973" i="20" s="1"/>
  <c r="P3972" i="20"/>
  <c r="U3972" i="20" s="1"/>
  <c r="P3971" i="20"/>
  <c r="U3971" i="20" s="1"/>
  <c r="P3970" i="20"/>
  <c r="U3970" i="20" s="1"/>
  <c r="P3969" i="20"/>
  <c r="U3969" i="20" s="1"/>
  <c r="P3968" i="20"/>
  <c r="U3968" i="20" s="1"/>
  <c r="P3967" i="20"/>
  <c r="U3967" i="20" s="1"/>
  <c r="P3966" i="20"/>
  <c r="U3966" i="20" s="1"/>
  <c r="P3965" i="20"/>
  <c r="U3965" i="20" s="1"/>
  <c r="P3964" i="20"/>
  <c r="U3964" i="20" s="1"/>
  <c r="P3963" i="20"/>
  <c r="U3963" i="20" s="1"/>
  <c r="P3962" i="20"/>
  <c r="U3962" i="20" s="1"/>
  <c r="P3961" i="20"/>
  <c r="U3961" i="20" s="1"/>
  <c r="P3960" i="20"/>
  <c r="U3960" i="20" s="1"/>
  <c r="P3959" i="20"/>
  <c r="U3959" i="20" s="1"/>
  <c r="P3958" i="20"/>
  <c r="U3958" i="20" s="1"/>
  <c r="P3957" i="20"/>
  <c r="U3957" i="20" s="1"/>
  <c r="P3956" i="20"/>
  <c r="U3956" i="20" s="1"/>
  <c r="P3955" i="20"/>
  <c r="U3955" i="20" s="1"/>
  <c r="P3954" i="20"/>
  <c r="U3954" i="20" s="1"/>
  <c r="P3953" i="20"/>
  <c r="U3953" i="20" s="1"/>
  <c r="P3952" i="20"/>
  <c r="U3952" i="20" s="1"/>
  <c r="P3951" i="20"/>
  <c r="U3951" i="20" s="1"/>
  <c r="P3950" i="20"/>
  <c r="U3950" i="20" s="1"/>
  <c r="P3949" i="20"/>
  <c r="U3949" i="20" s="1"/>
  <c r="P3948" i="20"/>
  <c r="U3948" i="20" s="1"/>
  <c r="P3947" i="20"/>
  <c r="U3947" i="20" s="1"/>
  <c r="P3946" i="20"/>
  <c r="U3946" i="20" s="1"/>
  <c r="P3945" i="20"/>
  <c r="U3945" i="20" s="1"/>
  <c r="P3944" i="20"/>
  <c r="U3944" i="20" s="1"/>
  <c r="P3943" i="20"/>
  <c r="U3943" i="20" s="1"/>
  <c r="P3942" i="20"/>
  <c r="U3942" i="20" s="1"/>
  <c r="P3941" i="20"/>
  <c r="U3941" i="20" s="1"/>
  <c r="P3940" i="20"/>
  <c r="U3940" i="20" s="1"/>
  <c r="P3939" i="20"/>
  <c r="U3939" i="20" s="1"/>
  <c r="P3938" i="20"/>
  <c r="U3938" i="20" s="1"/>
  <c r="P3937" i="20"/>
  <c r="U3937" i="20" s="1"/>
  <c r="P3936" i="20"/>
  <c r="U3936" i="20" s="1"/>
  <c r="P3935" i="20"/>
  <c r="U3935" i="20" s="1"/>
  <c r="P3934" i="20"/>
  <c r="U3934" i="20" s="1"/>
  <c r="P3933" i="20"/>
  <c r="U3933" i="20" s="1"/>
  <c r="P3932" i="20"/>
  <c r="U3932" i="20" s="1"/>
  <c r="P3931" i="20"/>
  <c r="U3931" i="20" s="1"/>
  <c r="P3930" i="20"/>
  <c r="U3930" i="20" s="1"/>
  <c r="P3929" i="20"/>
  <c r="U3929" i="20" s="1"/>
  <c r="P3928" i="20"/>
  <c r="U3928" i="20" s="1"/>
  <c r="P3927" i="20"/>
  <c r="U3927" i="20" s="1"/>
  <c r="P3926" i="20"/>
  <c r="U3926" i="20" s="1"/>
  <c r="P3925" i="20"/>
  <c r="U3925" i="20" s="1"/>
  <c r="P3924" i="20"/>
  <c r="U3924" i="20" s="1"/>
  <c r="P3923" i="20"/>
  <c r="U3923" i="20" s="1"/>
  <c r="P3922" i="20"/>
  <c r="U3922" i="20" s="1"/>
  <c r="P3921" i="20"/>
  <c r="U3921" i="20" s="1"/>
  <c r="P3920" i="20"/>
  <c r="U3920" i="20" s="1"/>
  <c r="P3919" i="20"/>
  <c r="U3919" i="20" s="1"/>
  <c r="P3918" i="20"/>
  <c r="U3918" i="20" s="1"/>
  <c r="P3917" i="20"/>
  <c r="U3917" i="20" s="1"/>
  <c r="P3916" i="20"/>
  <c r="U3916" i="20" s="1"/>
  <c r="P3915" i="20"/>
  <c r="U3915" i="20" s="1"/>
  <c r="P3914" i="20"/>
  <c r="U3914" i="20" s="1"/>
  <c r="P3913" i="20"/>
  <c r="U3913" i="20" s="1"/>
  <c r="P3912" i="20"/>
  <c r="U3912" i="20" s="1"/>
  <c r="P3911" i="20"/>
  <c r="U3911" i="20" s="1"/>
  <c r="P3910" i="20"/>
  <c r="U3910" i="20" s="1"/>
  <c r="P3909" i="20"/>
  <c r="U3909" i="20" s="1"/>
  <c r="P3908" i="20"/>
  <c r="U3908" i="20" s="1"/>
  <c r="P3907" i="20"/>
  <c r="U3907" i="20" s="1"/>
  <c r="P3906" i="20"/>
  <c r="U3906" i="20" s="1"/>
  <c r="P3905" i="20"/>
  <c r="U3905" i="20" s="1"/>
  <c r="P3904" i="20"/>
  <c r="U3904" i="20" s="1"/>
  <c r="P3903" i="20"/>
  <c r="U3903" i="20" s="1"/>
  <c r="P3902" i="20"/>
  <c r="U3902" i="20" s="1"/>
  <c r="P3901" i="20"/>
  <c r="U3901" i="20" s="1"/>
  <c r="P3900" i="20"/>
  <c r="U3900" i="20" s="1"/>
  <c r="P3899" i="20"/>
  <c r="U3899" i="20" s="1"/>
  <c r="P3898" i="20"/>
  <c r="U3898" i="20" s="1"/>
  <c r="P3897" i="20"/>
  <c r="U3897" i="20" s="1"/>
  <c r="P3896" i="20"/>
  <c r="U3896" i="20" s="1"/>
  <c r="P3895" i="20"/>
  <c r="U3895" i="20" s="1"/>
  <c r="P3894" i="20"/>
  <c r="U3894" i="20" s="1"/>
  <c r="P3893" i="20"/>
  <c r="U3893" i="20" s="1"/>
  <c r="P3892" i="20"/>
  <c r="U3892" i="20" s="1"/>
  <c r="P3891" i="20"/>
  <c r="U3891" i="20" s="1"/>
  <c r="P3890" i="20"/>
  <c r="U3890" i="20" s="1"/>
  <c r="P3889" i="20"/>
  <c r="U3889" i="20" s="1"/>
  <c r="P3888" i="20"/>
  <c r="U3888" i="20" s="1"/>
  <c r="P3887" i="20"/>
  <c r="U3887" i="20" s="1"/>
  <c r="P3886" i="20"/>
  <c r="U3886" i="20" s="1"/>
  <c r="P3885" i="20"/>
  <c r="U3885" i="20" s="1"/>
  <c r="P3884" i="20"/>
  <c r="U3884" i="20" s="1"/>
  <c r="P3883" i="20"/>
  <c r="U3883" i="20" s="1"/>
  <c r="P3882" i="20"/>
  <c r="U3882" i="20" s="1"/>
  <c r="P3881" i="20"/>
  <c r="U3881" i="20" s="1"/>
  <c r="P3880" i="20"/>
  <c r="U3880" i="20" s="1"/>
  <c r="P3879" i="20"/>
  <c r="U3879" i="20" s="1"/>
  <c r="P3878" i="20"/>
  <c r="U3878" i="20" s="1"/>
  <c r="P3877" i="20"/>
  <c r="U3877" i="20" s="1"/>
  <c r="P3876" i="20"/>
  <c r="U3876" i="20" s="1"/>
  <c r="P3875" i="20"/>
  <c r="U3875" i="20" s="1"/>
  <c r="P3874" i="20"/>
  <c r="U3874" i="20" s="1"/>
  <c r="P3873" i="20"/>
  <c r="U3873" i="20" s="1"/>
  <c r="P3872" i="20"/>
  <c r="U3872" i="20" s="1"/>
  <c r="P3871" i="20"/>
  <c r="U3871" i="20" s="1"/>
  <c r="P3870" i="20"/>
  <c r="U3870" i="20" s="1"/>
  <c r="P3869" i="20"/>
  <c r="U3869" i="20" s="1"/>
  <c r="P3868" i="20"/>
  <c r="U3868" i="20" s="1"/>
  <c r="P3867" i="20"/>
  <c r="U3867" i="20" s="1"/>
  <c r="P3866" i="20"/>
  <c r="U3866" i="20" s="1"/>
  <c r="P3865" i="20"/>
  <c r="U3865" i="20" s="1"/>
  <c r="P3864" i="20"/>
  <c r="U3864" i="20" s="1"/>
  <c r="P3863" i="20"/>
  <c r="U3863" i="20" s="1"/>
  <c r="P3862" i="20"/>
  <c r="U3862" i="20" s="1"/>
  <c r="P3861" i="20"/>
  <c r="U3861" i="20" s="1"/>
  <c r="P3860" i="20"/>
  <c r="U3860" i="20" s="1"/>
  <c r="P3859" i="20"/>
  <c r="U3859" i="20" s="1"/>
  <c r="P3858" i="20"/>
  <c r="U3858" i="20" s="1"/>
  <c r="P3857" i="20"/>
  <c r="U3857" i="20" s="1"/>
  <c r="P3856" i="20"/>
  <c r="U3856" i="20" s="1"/>
  <c r="P3855" i="20"/>
  <c r="U3855" i="20" s="1"/>
  <c r="P3854" i="20"/>
  <c r="U3854" i="20" s="1"/>
  <c r="P3853" i="20"/>
  <c r="U3853" i="20" s="1"/>
  <c r="P3852" i="20"/>
  <c r="U3852" i="20" s="1"/>
  <c r="P3851" i="20"/>
  <c r="U3851" i="20" s="1"/>
  <c r="P3850" i="20"/>
  <c r="U3850" i="20" s="1"/>
  <c r="P3849" i="20"/>
  <c r="U3849" i="20" s="1"/>
  <c r="P3848" i="20"/>
  <c r="U3848" i="20" s="1"/>
  <c r="P3847" i="20"/>
  <c r="U3847" i="20" s="1"/>
  <c r="P3846" i="20"/>
  <c r="U3846" i="20" s="1"/>
  <c r="P3845" i="20"/>
  <c r="U3845" i="20" s="1"/>
  <c r="P3844" i="20"/>
  <c r="U3844" i="20" s="1"/>
  <c r="P3843" i="20"/>
  <c r="U3843" i="20" s="1"/>
  <c r="P3842" i="20"/>
  <c r="U3842" i="20" s="1"/>
  <c r="P3841" i="20"/>
  <c r="U3841" i="20" s="1"/>
  <c r="P3840" i="20"/>
  <c r="U3840" i="20" s="1"/>
  <c r="P3839" i="20"/>
  <c r="U3839" i="20" s="1"/>
  <c r="P3838" i="20"/>
  <c r="U3838" i="20" s="1"/>
  <c r="P3837" i="20"/>
  <c r="U3837" i="20" s="1"/>
  <c r="P3836" i="20"/>
  <c r="U3836" i="20" s="1"/>
  <c r="P3835" i="20"/>
  <c r="U3835" i="20" s="1"/>
  <c r="P3834" i="20"/>
  <c r="U3834" i="20" s="1"/>
  <c r="P3833" i="20"/>
  <c r="U3833" i="20" s="1"/>
  <c r="P3832" i="20"/>
  <c r="U3832" i="20" s="1"/>
  <c r="P3831" i="20"/>
  <c r="U3831" i="20" s="1"/>
  <c r="P3830" i="20"/>
  <c r="U3830" i="20" s="1"/>
  <c r="P3829" i="20"/>
  <c r="U3829" i="20" s="1"/>
  <c r="P3828" i="20"/>
  <c r="U3828" i="20" s="1"/>
  <c r="P3827" i="20"/>
  <c r="U3827" i="20" s="1"/>
  <c r="P3826" i="20"/>
  <c r="U3826" i="20" s="1"/>
  <c r="P3825" i="20"/>
  <c r="U3825" i="20" s="1"/>
  <c r="P3824" i="20"/>
  <c r="U3824" i="20" s="1"/>
  <c r="P3823" i="20"/>
  <c r="U3823" i="20" s="1"/>
  <c r="P3822" i="20"/>
  <c r="U3822" i="20" s="1"/>
  <c r="P3821" i="20"/>
  <c r="U3821" i="20" s="1"/>
  <c r="P3820" i="20"/>
  <c r="U3820" i="20" s="1"/>
  <c r="P3819" i="20"/>
  <c r="U3819" i="20" s="1"/>
  <c r="P3818" i="20"/>
  <c r="U3818" i="20" s="1"/>
  <c r="P3817" i="20"/>
  <c r="U3817" i="20" s="1"/>
  <c r="P3816" i="20"/>
  <c r="U3816" i="20" s="1"/>
  <c r="P3815" i="20"/>
  <c r="U3815" i="20" s="1"/>
  <c r="P3814" i="20"/>
  <c r="U3814" i="20" s="1"/>
  <c r="P3813" i="20"/>
  <c r="U3813" i="20" s="1"/>
  <c r="P3812" i="20"/>
  <c r="U3812" i="20" s="1"/>
  <c r="P3811" i="20"/>
  <c r="U3811" i="20" s="1"/>
  <c r="P3810" i="20"/>
  <c r="U3810" i="20" s="1"/>
  <c r="P3809" i="20"/>
  <c r="U3809" i="20" s="1"/>
  <c r="P3808" i="20"/>
  <c r="U3808" i="20" s="1"/>
  <c r="P3807" i="20"/>
  <c r="U3807" i="20" s="1"/>
  <c r="P3806" i="20"/>
  <c r="U3806" i="20" s="1"/>
  <c r="P3805" i="20"/>
  <c r="U3805" i="20" s="1"/>
  <c r="P3804" i="20"/>
  <c r="U3804" i="20" s="1"/>
  <c r="P3803" i="20"/>
  <c r="U3803" i="20" s="1"/>
  <c r="P3802" i="20"/>
  <c r="U3802" i="20" s="1"/>
  <c r="P3801" i="20"/>
  <c r="U3801" i="20" s="1"/>
  <c r="P3800" i="20"/>
  <c r="U3800" i="20" s="1"/>
  <c r="P3799" i="20"/>
  <c r="U3799" i="20" s="1"/>
  <c r="P3798" i="20"/>
  <c r="U3798" i="20" s="1"/>
  <c r="P3797" i="20"/>
  <c r="U3797" i="20" s="1"/>
  <c r="P3796" i="20"/>
  <c r="U3796" i="20" s="1"/>
  <c r="P3795" i="20"/>
  <c r="U3795" i="20" s="1"/>
  <c r="P3794" i="20"/>
  <c r="U3794" i="20" s="1"/>
  <c r="P3793" i="20"/>
  <c r="U3793" i="20" s="1"/>
  <c r="P3792" i="20"/>
  <c r="U3792" i="20" s="1"/>
  <c r="P3791" i="20"/>
  <c r="U3791" i="20" s="1"/>
  <c r="P3790" i="20"/>
  <c r="U3790" i="20" s="1"/>
  <c r="P3789" i="20"/>
  <c r="U3789" i="20" s="1"/>
  <c r="P3788" i="20"/>
  <c r="U3788" i="20" s="1"/>
  <c r="P3787" i="20"/>
  <c r="U3787" i="20" s="1"/>
  <c r="P3786" i="20"/>
  <c r="U3786" i="20" s="1"/>
  <c r="P3785" i="20"/>
  <c r="U3785" i="20" s="1"/>
  <c r="P3784" i="20"/>
  <c r="U3784" i="20" s="1"/>
  <c r="P3783" i="20"/>
  <c r="U3783" i="20" s="1"/>
  <c r="P3782" i="20"/>
  <c r="U3782" i="20" s="1"/>
  <c r="P3781" i="20"/>
  <c r="U3781" i="20" s="1"/>
  <c r="P3780" i="20"/>
  <c r="U3780" i="20" s="1"/>
  <c r="P3779" i="20"/>
  <c r="U3779" i="20" s="1"/>
  <c r="P3778" i="20"/>
  <c r="U3778" i="20" s="1"/>
  <c r="P3777" i="20"/>
  <c r="U3777" i="20" s="1"/>
  <c r="P3776" i="20"/>
  <c r="U3776" i="20" s="1"/>
  <c r="P3775" i="20"/>
  <c r="U3775" i="20" s="1"/>
  <c r="P3774" i="20"/>
  <c r="U3774" i="20" s="1"/>
  <c r="P3773" i="20"/>
  <c r="U3773" i="20" s="1"/>
  <c r="P3772" i="20"/>
  <c r="U3772" i="20" s="1"/>
  <c r="P3771" i="20"/>
  <c r="U3771" i="20" s="1"/>
  <c r="P3770" i="20"/>
  <c r="U3770" i="20" s="1"/>
  <c r="P3769" i="20"/>
  <c r="U3769" i="20" s="1"/>
  <c r="P3768" i="20"/>
  <c r="U3768" i="20" s="1"/>
  <c r="P3767" i="20"/>
  <c r="U3767" i="20" s="1"/>
  <c r="P3766" i="20"/>
  <c r="U3766" i="20" s="1"/>
  <c r="P3765" i="20"/>
  <c r="U3765" i="20" s="1"/>
  <c r="P3764" i="20"/>
  <c r="U3764" i="20" s="1"/>
  <c r="P3763" i="20"/>
  <c r="U3763" i="20" s="1"/>
  <c r="P3762" i="20"/>
  <c r="U3762" i="20" s="1"/>
  <c r="P3761" i="20"/>
  <c r="U3761" i="20" s="1"/>
  <c r="P3760" i="20"/>
  <c r="U3760" i="20" s="1"/>
  <c r="P3759" i="20"/>
  <c r="U3759" i="20" s="1"/>
  <c r="P3758" i="20"/>
  <c r="U3758" i="20" s="1"/>
  <c r="P3757" i="20"/>
  <c r="U3757" i="20" s="1"/>
  <c r="P3756" i="20"/>
  <c r="U3756" i="20" s="1"/>
  <c r="P3755" i="20"/>
  <c r="U3755" i="20" s="1"/>
  <c r="P3754" i="20"/>
  <c r="U3754" i="20" s="1"/>
  <c r="P3753" i="20"/>
  <c r="U3753" i="20" s="1"/>
  <c r="P3752" i="20"/>
  <c r="U3752" i="20" s="1"/>
  <c r="P3751" i="20"/>
  <c r="U3751" i="20" s="1"/>
  <c r="P3750" i="20"/>
  <c r="U3750" i="20" s="1"/>
  <c r="P3749" i="20"/>
  <c r="U3749" i="20" s="1"/>
  <c r="P3748" i="20"/>
  <c r="U3748" i="20" s="1"/>
  <c r="P3747" i="20"/>
  <c r="U3747" i="20" s="1"/>
  <c r="P3746" i="20"/>
  <c r="U3746" i="20" s="1"/>
  <c r="P3745" i="20"/>
  <c r="U3745" i="20" s="1"/>
  <c r="P3744" i="20"/>
  <c r="U3744" i="20" s="1"/>
  <c r="P3743" i="20"/>
  <c r="U3743" i="20" s="1"/>
  <c r="P3742" i="20"/>
  <c r="U3742" i="20" s="1"/>
  <c r="P3741" i="20"/>
  <c r="U3741" i="20" s="1"/>
  <c r="P3740" i="20"/>
  <c r="U3740" i="20" s="1"/>
  <c r="P3739" i="20"/>
  <c r="U3739" i="20" s="1"/>
  <c r="P3738" i="20"/>
  <c r="U3738" i="20" s="1"/>
  <c r="P3737" i="20"/>
  <c r="U3737" i="20" s="1"/>
  <c r="P3736" i="20"/>
  <c r="U3736" i="20" s="1"/>
  <c r="P3735" i="20"/>
  <c r="U3735" i="20" s="1"/>
  <c r="P3734" i="20"/>
  <c r="U3734" i="20" s="1"/>
  <c r="P3733" i="20"/>
  <c r="U3733" i="20" s="1"/>
  <c r="P3732" i="20"/>
  <c r="U3732" i="20" s="1"/>
  <c r="P3731" i="20"/>
  <c r="U3731" i="20" s="1"/>
  <c r="P3730" i="20"/>
  <c r="U3730" i="20" s="1"/>
  <c r="P3729" i="20"/>
  <c r="U3729" i="20" s="1"/>
  <c r="P3728" i="20"/>
  <c r="U3728" i="20" s="1"/>
  <c r="P3727" i="20"/>
  <c r="U3727" i="20" s="1"/>
  <c r="P3726" i="20"/>
  <c r="U3726" i="20" s="1"/>
  <c r="P3725" i="20"/>
  <c r="U3725" i="20" s="1"/>
  <c r="P3724" i="20"/>
  <c r="U3724" i="20" s="1"/>
  <c r="P3723" i="20"/>
  <c r="U3723" i="20" s="1"/>
  <c r="P3722" i="20"/>
  <c r="U3722" i="20" s="1"/>
  <c r="P3721" i="20"/>
  <c r="U3721" i="20" s="1"/>
  <c r="P3720" i="20"/>
  <c r="U3720" i="20" s="1"/>
  <c r="P3719" i="20"/>
  <c r="U3719" i="20" s="1"/>
  <c r="P3718" i="20"/>
  <c r="U3718" i="20" s="1"/>
  <c r="P3717" i="20"/>
  <c r="U3717" i="20" s="1"/>
  <c r="P3716" i="20"/>
  <c r="U3716" i="20" s="1"/>
  <c r="P3715" i="20"/>
  <c r="U3715" i="20" s="1"/>
  <c r="P3714" i="20"/>
  <c r="U3714" i="20" s="1"/>
  <c r="P3713" i="20"/>
  <c r="U3713" i="20" s="1"/>
  <c r="P3712" i="20"/>
  <c r="U3712" i="20" s="1"/>
  <c r="P3711" i="20"/>
  <c r="U3711" i="20" s="1"/>
  <c r="P3710" i="20"/>
  <c r="U3710" i="20" s="1"/>
  <c r="P3709" i="20"/>
  <c r="U3709" i="20" s="1"/>
  <c r="P3708" i="20"/>
  <c r="U3708" i="20" s="1"/>
  <c r="P3707" i="20"/>
  <c r="U3707" i="20" s="1"/>
  <c r="P3706" i="20"/>
  <c r="U3706" i="20" s="1"/>
  <c r="P3705" i="20"/>
  <c r="U3705" i="20" s="1"/>
  <c r="P3704" i="20"/>
  <c r="U3704" i="20" s="1"/>
  <c r="P3703" i="20"/>
  <c r="U3703" i="20" s="1"/>
  <c r="P3702" i="20"/>
  <c r="U3702" i="20" s="1"/>
  <c r="P3701" i="20"/>
  <c r="U3701" i="20" s="1"/>
  <c r="P3700" i="20"/>
  <c r="U3700" i="20" s="1"/>
  <c r="P3699" i="20"/>
  <c r="U3699" i="20" s="1"/>
  <c r="P3698" i="20"/>
  <c r="U3698" i="20" s="1"/>
  <c r="P3697" i="20"/>
  <c r="U3697" i="20" s="1"/>
  <c r="P3696" i="20"/>
  <c r="U3696" i="20" s="1"/>
  <c r="P3695" i="20"/>
  <c r="U3695" i="20" s="1"/>
  <c r="P3694" i="20"/>
  <c r="U3694" i="20" s="1"/>
  <c r="P3693" i="20"/>
  <c r="U3693" i="20" s="1"/>
  <c r="P3692" i="20"/>
  <c r="U3692" i="20" s="1"/>
  <c r="P3691" i="20"/>
  <c r="U3691" i="20" s="1"/>
  <c r="P3690" i="20"/>
  <c r="U3690" i="20" s="1"/>
  <c r="P3689" i="20"/>
  <c r="U3689" i="20" s="1"/>
  <c r="P3688" i="20"/>
  <c r="U3688" i="20" s="1"/>
  <c r="P3687" i="20"/>
  <c r="U3687" i="20" s="1"/>
  <c r="P3686" i="20"/>
  <c r="U3686" i="20" s="1"/>
  <c r="P3685" i="20"/>
  <c r="U3685" i="20" s="1"/>
  <c r="P3684" i="20"/>
  <c r="U3684" i="20" s="1"/>
  <c r="P3683" i="20"/>
  <c r="U3683" i="20" s="1"/>
  <c r="P3682" i="20"/>
  <c r="U3682" i="20" s="1"/>
  <c r="P3681" i="20"/>
  <c r="U3681" i="20" s="1"/>
  <c r="P3680" i="20"/>
  <c r="U3680" i="20" s="1"/>
  <c r="P3679" i="20"/>
  <c r="U3679" i="20" s="1"/>
  <c r="P3678" i="20"/>
  <c r="U3678" i="20" s="1"/>
  <c r="P3677" i="20"/>
  <c r="U3677" i="20" s="1"/>
  <c r="P3676" i="20"/>
  <c r="U3676" i="20" s="1"/>
  <c r="P3675" i="20"/>
  <c r="U3675" i="20" s="1"/>
  <c r="P3674" i="20"/>
  <c r="U3674" i="20" s="1"/>
  <c r="P3673" i="20"/>
  <c r="U3673" i="20" s="1"/>
  <c r="P3672" i="20"/>
  <c r="U3672" i="20" s="1"/>
  <c r="P3671" i="20"/>
  <c r="U3671" i="20" s="1"/>
  <c r="P3670" i="20"/>
  <c r="U3670" i="20" s="1"/>
  <c r="P3669" i="20"/>
  <c r="U3669" i="20" s="1"/>
  <c r="P3668" i="20"/>
  <c r="U3668" i="20" s="1"/>
  <c r="P3667" i="20"/>
  <c r="U3667" i="20" s="1"/>
  <c r="P3666" i="20"/>
  <c r="U3666" i="20" s="1"/>
  <c r="P3665" i="20"/>
  <c r="U3665" i="20" s="1"/>
  <c r="P3664" i="20"/>
  <c r="U3664" i="20" s="1"/>
  <c r="P3663" i="20"/>
  <c r="U3663" i="20" s="1"/>
  <c r="P3662" i="20"/>
  <c r="U3662" i="20" s="1"/>
  <c r="P3661" i="20"/>
  <c r="U3661" i="20" s="1"/>
  <c r="P3660" i="20"/>
  <c r="U3660" i="20" s="1"/>
  <c r="P3659" i="20"/>
  <c r="U3659" i="20" s="1"/>
  <c r="P3658" i="20"/>
  <c r="U3658" i="20" s="1"/>
  <c r="P3657" i="20"/>
  <c r="U3657" i="20" s="1"/>
  <c r="P3656" i="20"/>
  <c r="U3656" i="20" s="1"/>
  <c r="P3655" i="20"/>
  <c r="U3655" i="20" s="1"/>
  <c r="P3654" i="20"/>
  <c r="U3654" i="20" s="1"/>
  <c r="P3653" i="20"/>
  <c r="U3653" i="20" s="1"/>
  <c r="P3652" i="20"/>
  <c r="U3652" i="20" s="1"/>
  <c r="P3651" i="20"/>
  <c r="U3651" i="20" s="1"/>
  <c r="P3650" i="20"/>
  <c r="U3650" i="20" s="1"/>
  <c r="P3649" i="20"/>
  <c r="U3649" i="20" s="1"/>
  <c r="P3648" i="20"/>
  <c r="U3648" i="20" s="1"/>
  <c r="P3647" i="20"/>
  <c r="U3647" i="20" s="1"/>
  <c r="P3646" i="20"/>
  <c r="U3646" i="20" s="1"/>
  <c r="P3645" i="20"/>
  <c r="U3645" i="20" s="1"/>
  <c r="P3644" i="20"/>
  <c r="U3644" i="20" s="1"/>
  <c r="P3643" i="20"/>
  <c r="U3643" i="20" s="1"/>
  <c r="P3642" i="20"/>
  <c r="U3642" i="20" s="1"/>
  <c r="P3641" i="20"/>
  <c r="U3641" i="20" s="1"/>
  <c r="P3640" i="20"/>
  <c r="U3640" i="20" s="1"/>
  <c r="P3639" i="20"/>
  <c r="U3639" i="20" s="1"/>
  <c r="P3638" i="20"/>
  <c r="U3638" i="20" s="1"/>
  <c r="P3637" i="20"/>
  <c r="U3637" i="20" s="1"/>
  <c r="P3636" i="20"/>
  <c r="U3636" i="20" s="1"/>
  <c r="P3635" i="20"/>
  <c r="U3635" i="20" s="1"/>
  <c r="P3634" i="20"/>
  <c r="U3634" i="20" s="1"/>
  <c r="P3633" i="20"/>
  <c r="U3633" i="20" s="1"/>
  <c r="P3632" i="20"/>
  <c r="U3632" i="20" s="1"/>
  <c r="P3631" i="20"/>
  <c r="U3631" i="20" s="1"/>
  <c r="P3630" i="20"/>
  <c r="U3630" i="20" s="1"/>
  <c r="P3629" i="20"/>
  <c r="U3629" i="20" s="1"/>
  <c r="P3628" i="20"/>
  <c r="U3628" i="20" s="1"/>
  <c r="P3627" i="20"/>
  <c r="U3627" i="20" s="1"/>
  <c r="P3626" i="20"/>
  <c r="U3626" i="20" s="1"/>
  <c r="P3625" i="20"/>
  <c r="U3625" i="20" s="1"/>
  <c r="P3624" i="20"/>
  <c r="U3624" i="20" s="1"/>
  <c r="P3623" i="20"/>
  <c r="U3623" i="20" s="1"/>
  <c r="P3622" i="20"/>
  <c r="U3622" i="20" s="1"/>
  <c r="P3621" i="20"/>
  <c r="U3621" i="20" s="1"/>
  <c r="P3620" i="20"/>
  <c r="U3620" i="20" s="1"/>
  <c r="P3619" i="20"/>
  <c r="U3619" i="20" s="1"/>
  <c r="P3618" i="20"/>
  <c r="U3618" i="20" s="1"/>
  <c r="P3617" i="20"/>
  <c r="U3617" i="20" s="1"/>
  <c r="P3616" i="20"/>
  <c r="U3616" i="20" s="1"/>
  <c r="P3615" i="20"/>
  <c r="U3615" i="20" s="1"/>
  <c r="P3614" i="20"/>
  <c r="U3614" i="20" s="1"/>
  <c r="P3613" i="20"/>
  <c r="U3613" i="20" s="1"/>
  <c r="P3612" i="20"/>
  <c r="U3612" i="20" s="1"/>
  <c r="P3611" i="20"/>
  <c r="U3611" i="20" s="1"/>
  <c r="P3610" i="20"/>
  <c r="U3610" i="20" s="1"/>
  <c r="P3609" i="20"/>
  <c r="U3609" i="20" s="1"/>
  <c r="P3608" i="20"/>
  <c r="U3608" i="20" s="1"/>
  <c r="P3607" i="20"/>
  <c r="U3607" i="20" s="1"/>
  <c r="P3606" i="20"/>
  <c r="U3606" i="20" s="1"/>
  <c r="P3605" i="20"/>
  <c r="U3605" i="20" s="1"/>
  <c r="P3604" i="20"/>
  <c r="U3604" i="20" s="1"/>
  <c r="P3603" i="20"/>
  <c r="U3603" i="20" s="1"/>
  <c r="P3602" i="20"/>
  <c r="U3602" i="20" s="1"/>
  <c r="P3601" i="20"/>
  <c r="U3601" i="20" s="1"/>
  <c r="P3600" i="20"/>
  <c r="U3600" i="20" s="1"/>
  <c r="P3599" i="20"/>
  <c r="U3599" i="20" s="1"/>
  <c r="P3598" i="20"/>
  <c r="U3598" i="20" s="1"/>
  <c r="P3597" i="20"/>
  <c r="U3597" i="20" s="1"/>
  <c r="P3596" i="20"/>
  <c r="U3596" i="20" s="1"/>
  <c r="P3595" i="20"/>
  <c r="U3595" i="20" s="1"/>
  <c r="P3594" i="20"/>
  <c r="U3594" i="20" s="1"/>
  <c r="P3593" i="20"/>
  <c r="U3593" i="20" s="1"/>
  <c r="P3592" i="20"/>
  <c r="U3592" i="20" s="1"/>
  <c r="P3591" i="20"/>
  <c r="U3591" i="20" s="1"/>
  <c r="P3590" i="20"/>
  <c r="U3590" i="20" s="1"/>
  <c r="P3589" i="20"/>
  <c r="U3589" i="20" s="1"/>
  <c r="P3588" i="20"/>
  <c r="U3588" i="20" s="1"/>
  <c r="P3587" i="20"/>
  <c r="U3587" i="20" s="1"/>
  <c r="P3586" i="20"/>
  <c r="U3586" i="20" s="1"/>
  <c r="P3585" i="20"/>
  <c r="U3585" i="20" s="1"/>
  <c r="P3584" i="20"/>
  <c r="U3584" i="20" s="1"/>
  <c r="P3583" i="20"/>
  <c r="U3583" i="20" s="1"/>
  <c r="P3582" i="20"/>
  <c r="U3582" i="20" s="1"/>
  <c r="P3581" i="20"/>
  <c r="U3581" i="20" s="1"/>
  <c r="P3580" i="20"/>
  <c r="U3580" i="20" s="1"/>
  <c r="P3579" i="20"/>
  <c r="U3579" i="20" s="1"/>
  <c r="P3578" i="20"/>
  <c r="U3578" i="20" s="1"/>
  <c r="P3577" i="20"/>
  <c r="U3577" i="20" s="1"/>
  <c r="P3576" i="20"/>
  <c r="U3576" i="20" s="1"/>
  <c r="P3575" i="20"/>
  <c r="U3575" i="20" s="1"/>
  <c r="P3574" i="20"/>
  <c r="U3574" i="20" s="1"/>
  <c r="P3573" i="20"/>
  <c r="U3573" i="20" s="1"/>
  <c r="P3572" i="20"/>
  <c r="U3572" i="20" s="1"/>
  <c r="P3571" i="20"/>
  <c r="U3571" i="20" s="1"/>
  <c r="P3570" i="20"/>
  <c r="U3570" i="20" s="1"/>
  <c r="P3569" i="20"/>
  <c r="U3569" i="20" s="1"/>
  <c r="P3568" i="20"/>
  <c r="U3568" i="20" s="1"/>
  <c r="P3567" i="20"/>
  <c r="U3567" i="20" s="1"/>
  <c r="P3566" i="20"/>
  <c r="U3566" i="20" s="1"/>
  <c r="P3565" i="20"/>
  <c r="U3565" i="20" s="1"/>
  <c r="P3564" i="20"/>
  <c r="U3564" i="20" s="1"/>
  <c r="P3563" i="20"/>
  <c r="U3563" i="20" s="1"/>
  <c r="P3562" i="20"/>
  <c r="U3562" i="20" s="1"/>
  <c r="P3561" i="20"/>
  <c r="U3561" i="20" s="1"/>
  <c r="P3560" i="20"/>
  <c r="U3560" i="20" s="1"/>
  <c r="P3559" i="20"/>
  <c r="U3559" i="20" s="1"/>
  <c r="P3558" i="20"/>
  <c r="U3558" i="20" s="1"/>
  <c r="P3557" i="20"/>
  <c r="U3557" i="20" s="1"/>
  <c r="P3556" i="20"/>
  <c r="U3556" i="20" s="1"/>
  <c r="P3555" i="20"/>
  <c r="U3555" i="20" s="1"/>
  <c r="P3554" i="20"/>
  <c r="U3554" i="20" s="1"/>
  <c r="P3553" i="20"/>
  <c r="U3553" i="20" s="1"/>
  <c r="P3552" i="20"/>
  <c r="U3552" i="20" s="1"/>
  <c r="P3551" i="20"/>
  <c r="U3551" i="20" s="1"/>
  <c r="P3550" i="20"/>
  <c r="U3550" i="20" s="1"/>
  <c r="P3549" i="20"/>
  <c r="U3549" i="20" s="1"/>
  <c r="P3548" i="20"/>
  <c r="U3548" i="20" s="1"/>
  <c r="P3547" i="20"/>
  <c r="U3547" i="20" s="1"/>
  <c r="P3546" i="20"/>
  <c r="U3546" i="20" s="1"/>
  <c r="P3545" i="20"/>
  <c r="U3545" i="20" s="1"/>
  <c r="P3544" i="20"/>
  <c r="U3544" i="20" s="1"/>
  <c r="P3543" i="20"/>
  <c r="U3543" i="20" s="1"/>
  <c r="P3542" i="20"/>
  <c r="U3542" i="20" s="1"/>
  <c r="P3541" i="20"/>
  <c r="U3541" i="20" s="1"/>
  <c r="P3540" i="20"/>
  <c r="U3540" i="20" s="1"/>
  <c r="P3539" i="20"/>
  <c r="U3539" i="20" s="1"/>
  <c r="P3538" i="20"/>
  <c r="U3538" i="20" s="1"/>
  <c r="P3537" i="20"/>
  <c r="U3537" i="20" s="1"/>
  <c r="P3536" i="20"/>
  <c r="U3536" i="20" s="1"/>
  <c r="P3535" i="20"/>
  <c r="U3535" i="20" s="1"/>
  <c r="P3534" i="20"/>
  <c r="U3534" i="20" s="1"/>
  <c r="P3533" i="20"/>
  <c r="U3533" i="20" s="1"/>
  <c r="P3532" i="20"/>
  <c r="U3532" i="20" s="1"/>
  <c r="P3531" i="20"/>
  <c r="U3531" i="20" s="1"/>
  <c r="P3530" i="20"/>
  <c r="U3530" i="20" s="1"/>
  <c r="P3529" i="20"/>
  <c r="U3529" i="20" s="1"/>
  <c r="P3528" i="20"/>
  <c r="U3528" i="20" s="1"/>
  <c r="P3527" i="20"/>
  <c r="U3527" i="20" s="1"/>
  <c r="P3526" i="20"/>
  <c r="U3526" i="20" s="1"/>
  <c r="P3525" i="20"/>
  <c r="U3525" i="20" s="1"/>
  <c r="P3524" i="20"/>
  <c r="U3524" i="20" s="1"/>
  <c r="P3523" i="20"/>
  <c r="U3523" i="20" s="1"/>
  <c r="P3522" i="20"/>
  <c r="U3522" i="20" s="1"/>
  <c r="P3521" i="20"/>
  <c r="U3521" i="20" s="1"/>
  <c r="P3520" i="20"/>
  <c r="U3520" i="20" s="1"/>
  <c r="P3519" i="20"/>
  <c r="U3519" i="20" s="1"/>
  <c r="P3518" i="20"/>
  <c r="U3518" i="20" s="1"/>
  <c r="P3517" i="20"/>
  <c r="U3517" i="20" s="1"/>
  <c r="P3516" i="20"/>
  <c r="U3516" i="20" s="1"/>
  <c r="P3515" i="20"/>
  <c r="U3515" i="20" s="1"/>
  <c r="P3514" i="20"/>
  <c r="U3514" i="20" s="1"/>
  <c r="P3513" i="20"/>
  <c r="U3513" i="20" s="1"/>
  <c r="P3512" i="20"/>
  <c r="U3512" i="20" s="1"/>
  <c r="P3511" i="20"/>
  <c r="U3511" i="20" s="1"/>
  <c r="P3510" i="20"/>
  <c r="U3510" i="20" s="1"/>
  <c r="P3509" i="20"/>
  <c r="U3509" i="20" s="1"/>
  <c r="P3508" i="20"/>
  <c r="U3508" i="20" s="1"/>
  <c r="P3507" i="20"/>
  <c r="U3507" i="20" s="1"/>
  <c r="P3506" i="20"/>
  <c r="U3506" i="20" s="1"/>
  <c r="P3505" i="20"/>
  <c r="U3505" i="20" s="1"/>
  <c r="P3504" i="20"/>
  <c r="U3504" i="20" s="1"/>
  <c r="P3503" i="20"/>
  <c r="U3503" i="20" s="1"/>
  <c r="P3502" i="20"/>
  <c r="U3502" i="20" s="1"/>
  <c r="P3501" i="20"/>
  <c r="U3501" i="20" s="1"/>
  <c r="P3500" i="20"/>
  <c r="U3500" i="20" s="1"/>
  <c r="P3499" i="20"/>
  <c r="U3499" i="20" s="1"/>
  <c r="P3498" i="20"/>
  <c r="U3498" i="20" s="1"/>
  <c r="P3497" i="20"/>
  <c r="U3497" i="20" s="1"/>
  <c r="P3496" i="20"/>
  <c r="U3496" i="20" s="1"/>
  <c r="P3495" i="20"/>
  <c r="U3495" i="20" s="1"/>
  <c r="P3494" i="20"/>
  <c r="U3494" i="20" s="1"/>
  <c r="P3493" i="20"/>
  <c r="U3493" i="20" s="1"/>
  <c r="P3492" i="20"/>
  <c r="U3492" i="20" s="1"/>
  <c r="P3491" i="20"/>
  <c r="U3491" i="20" s="1"/>
  <c r="P3490" i="20"/>
  <c r="U3490" i="20" s="1"/>
  <c r="P3489" i="20"/>
  <c r="U3489" i="20" s="1"/>
  <c r="P3488" i="20"/>
  <c r="U3488" i="20" s="1"/>
  <c r="P3487" i="20"/>
  <c r="U3487" i="20" s="1"/>
  <c r="P3486" i="20"/>
  <c r="U3486" i="20" s="1"/>
  <c r="P3485" i="20"/>
  <c r="U3485" i="20" s="1"/>
  <c r="P3484" i="20"/>
  <c r="U3484" i="20" s="1"/>
  <c r="P3483" i="20"/>
  <c r="U3483" i="20" s="1"/>
  <c r="P3482" i="20"/>
  <c r="U3482" i="20" s="1"/>
  <c r="P3481" i="20"/>
  <c r="U3481" i="20" s="1"/>
  <c r="P3480" i="20"/>
  <c r="U3480" i="20" s="1"/>
  <c r="P3479" i="20"/>
  <c r="U3479" i="20" s="1"/>
  <c r="P3478" i="20"/>
  <c r="U3478" i="20" s="1"/>
  <c r="P3477" i="20"/>
  <c r="U3477" i="20" s="1"/>
  <c r="P3476" i="20"/>
  <c r="U3476" i="20" s="1"/>
  <c r="P3475" i="20"/>
  <c r="U3475" i="20" s="1"/>
  <c r="P3474" i="20"/>
  <c r="U3474" i="20" s="1"/>
  <c r="P3473" i="20"/>
  <c r="U3473" i="20" s="1"/>
  <c r="P3472" i="20"/>
  <c r="U3472" i="20" s="1"/>
  <c r="P3471" i="20"/>
  <c r="U3471" i="20" s="1"/>
  <c r="P3470" i="20"/>
  <c r="U3470" i="20" s="1"/>
  <c r="P3469" i="20"/>
  <c r="U3469" i="20" s="1"/>
  <c r="P3468" i="20"/>
  <c r="U3468" i="20" s="1"/>
  <c r="P3467" i="20"/>
  <c r="U3467" i="20" s="1"/>
  <c r="P3466" i="20"/>
  <c r="U3466" i="20" s="1"/>
  <c r="P3465" i="20"/>
  <c r="U3465" i="20" s="1"/>
  <c r="P3464" i="20"/>
  <c r="U3464" i="20" s="1"/>
  <c r="P3463" i="20"/>
  <c r="U3463" i="20" s="1"/>
  <c r="P3462" i="20"/>
  <c r="U3462" i="20" s="1"/>
  <c r="P3461" i="20"/>
  <c r="U3461" i="20" s="1"/>
  <c r="P3460" i="20"/>
  <c r="U3460" i="20" s="1"/>
  <c r="P3459" i="20"/>
  <c r="U3459" i="20" s="1"/>
  <c r="P3458" i="20"/>
  <c r="U3458" i="20" s="1"/>
  <c r="P3457" i="20"/>
  <c r="U3457" i="20" s="1"/>
  <c r="P3456" i="20"/>
  <c r="U3456" i="20" s="1"/>
  <c r="P3455" i="20"/>
  <c r="U3455" i="20" s="1"/>
  <c r="P3454" i="20"/>
  <c r="U3454" i="20" s="1"/>
  <c r="P3453" i="20"/>
  <c r="U3453" i="20" s="1"/>
  <c r="P3452" i="20"/>
  <c r="U3452" i="20" s="1"/>
  <c r="P3451" i="20"/>
  <c r="U3451" i="20" s="1"/>
  <c r="P3450" i="20"/>
  <c r="U3450" i="20" s="1"/>
  <c r="P3449" i="20"/>
  <c r="U3449" i="20" s="1"/>
  <c r="P3448" i="20"/>
  <c r="U3448" i="20" s="1"/>
  <c r="P3447" i="20"/>
  <c r="U3447" i="20" s="1"/>
  <c r="P3446" i="20"/>
  <c r="U3446" i="20" s="1"/>
  <c r="P3445" i="20"/>
  <c r="U3445" i="20" s="1"/>
  <c r="P3444" i="20"/>
  <c r="U3444" i="20" s="1"/>
  <c r="P3443" i="20"/>
  <c r="U3443" i="20" s="1"/>
  <c r="P3442" i="20"/>
  <c r="U3442" i="20" s="1"/>
  <c r="P3441" i="20"/>
  <c r="U3441" i="20" s="1"/>
  <c r="P3440" i="20"/>
  <c r="U3440" i="20" s="1"/>
  <c r="P3439" i="20"/>
  <c r="U3439" i="20" s="1"/>
  <c r="P3438" i="20"/>
  <c r="U3438" i="20" s="1"/>
  <c r="P3437" i="20"/>
  <c r="U3437" i="20" s="1"/>
  <c r="P3436" i="20"/>
  <c r="U3436" i="20" s="1"/>
  <c r="P3435" i="20"/>
  <c r="U3435" i="20" s="1"/>
  <c r="P3434" i="20"/>
  <c r="U3434" i="20" s="1"/>
  <c r="P3433" i="20"/>
  <c r="U3433" i="20" s="1"/>
  <c r="P3432" i="20"/>
  <c r="U3432" i="20" s="1"/>
  <c r="P3431" i="20"/>
  <c r="U3431" i="20" s="1"/>
  <c r="P3430" i="20"/>
  <c r="U3430" i="20" s="1"/>
  <c r="P3429" i="20"/>
  <c r="U3429" i="20" s="1"/>
  <c r="P3428" i="20"/>
  <c r="U3428" i="20" s="1"/>
  <c r="P3427" i="20"/>
  <c r="U3427" i="20" s="1"/>
  <c r="P3426" i="20"/>
  <c r="U3426" i="20" s="1"/>
  <c r="P3425" i="20"/>
  <c r="U3425" i="20" s="1"/>
  <c r="P3424" i="20"/>
  <c r="U3424" i="20" s="1"/>
  <c r="P3423" i="20"/>
  <c r="U3423" i="20" s="1"/>
  <c r="P3422" i="20"/>
  <c r="U3422" i="20" s="1"/>
  <c r="P3421" i="20"/>
  <c r="U3421" i="20" s="1"/>
  <c r="P3420" i="20"/>
  <c r="U3420" i="20" s="1"/>
  <c r="P3419" i="20"/>
  <c r="U3419" i="20" s="1"/>
  <c r="P3418" i="20"/>
  <c r="U3418" i="20" s="1"/>
  <c r="P3417" i="20"/>
  <c r="U3417" i="20" s="1"/>
  <c r="P3416" i="20"/>
  <c r="U3416" i="20" s="1"/>
  <c r="P3415" i="20"/>
  <c r="U3415" i="20" s="1"/>
  <c r="P3414" i="20"/>
  <c r="U3414" i="20" s="1"/>
  <c r="P3413" i="20"/>
  <c r="U3413" i="20" s="1"/>
  <c r="P3412" i="20"/>
  <c r="U3412" i="20" s="1"/>
  <c r="P3411" i="20"/>
  <c r="U3411" i="20" s="1"/>
  <c r="P3410" i="20"/>
  <c r="U3410" i="20" s="1"/>
  <c r="P3409" i="20"/>
  <c r="U3409" i="20" s="1"/>
  <c r="P3408" i="20"/>
  <c r="U3408" i="20" s="1"/>
  <c r="P3407" i="20"/>
  <c r="U3407" i="20" s="1"/>
  <c r="P3406" i="20"/>
  <c r="U3406" i="20" s="1"/>
  <c r="P3405" i="20"/>
  <c r="U3405" i="20" s="1"/>
  <c r="P3404" i="20"/>
  <c r="U3404" i="20" s="1"/>
  <c r="P3403" i="20"/>
  <c r="U3403" i="20" s="1"/>
  <c r="P3402" i="20"/>
  <c r="U3402" i="20" s="1"/>
  <c r="P3401" i="20"/>
  <c r="U3401" i="20" s="1"/>
  <c r="P3400" i="20"/>
  <c r="U3400" i="20" s="1"/>
  <c r="P3399" i="20"/>
  <c r="U3399" i="20" s="1"/>
  <c r="P3398" i="20"/>
  <c r="U3398" i="20" s="1"/>
  <c r="P3397" i="20"/>
  <c r="U3397" i="20" s="1"/>
  <c r="P3396" i="20"/>
  <c r="U3396" i="20" s="1"/>
  <c r="P3395" i="20"/>
  <c r="U3395" i="20" s="1"/>
  <c r="P3394" i="20"/>
  <c r="U3394" i="20" s="1"/>
  <c r="P3393" i="20"/>
  <c r="U3393" i="20" s="1"/>
  <c r="P3392" i="20"/>
  <c r="U3392" i="20" s="1"/>
  <c r="P3391" i="20"/>
  <c r="U3391" i="20" s="1"/>
  <c r="P3390" i="20"/>
  <c r="U3390" i="20" s="1"/>
  <c r="P3389" i="20"/>
  <c r="U3389" i="20" s="1"/>
  <c r="P3388" i="20"/>
  <c r="U3388" i="20" s="1"/>
  <c r="P3387" i="20"/>
  <c r="U3387" i="20" s="1"/>
  <c r="P3386" i="20"/>
  <c r="U3386" i="20" s="1"/>
  <c r="P3385" i="20"/>
  <c r="U3385" i="20" s="1"/>
  <c r="P3384" i="20"/>
  <c r="U3384" i="20" s="1"/>
  <c r="P3383" i="20"/>
  <c r="U3383" i="20" s="1"/>
  <c r="P3382" i="20"/>
  <c r="U3382" i="20" s="1"/>
  <c r="P3381" i="20"/>
  <c r="U3381" i="20" s="1"/>
  <c r="P3380" i="20"/>
  <c r="U3380" i="20" s="1"/>
  <c r="P3379" i="20"/>
  <c r="U3379" i="20" s="1"/>
  <c r="P3378" i="20"/>
  <c r="U3378" i="20" s="1"/>
  <c r="P3377" i="20"/>
  <c r="U3377" i="20" s="1"/>
  <c r="P3376" i="20"/>
  <c r="U3376" i="20" s="1"/>
  <c r="P3375" i="20"/>
  <c r="U3375" i="20" s="1"/>
  <c r="P3374" i="20"/>
  <c r="U3374" i="20" s="1"/>
  <c r="P3373" i="20"/>
  <c r="U3373" i="20" s="1"/>
  <c r="P3372" i="20"/>
  <c r="U3372" i="20" s="1"/>
  <c r="P3371" i="20"/>
  <c r="U3371" i="20" s="1"/>
  <c r="P3370" i="20"/>
  <c r="U3370" i="20" s="1"/>
  <c r="P3369" i="20"/>
  <c r="U3369" i="20" s="1"/>
  <c r="P3368" i="20"/>
  <c r="U3368" i="20" s="1"/>
  <c r="P3367" i="20"/>
  <c r="U3367" i="20" s="1"/>
  <c r="P3366" i="20"/>
  <c r="U3366" i="20" s="1"/>
  <c r="P3365" i="20"/>
  <c r="U3365" i="20" s="1"/>
  <c r="P3364" i="20"/>
  <c r="U3364" i="20" s="1"/>
  <c r="P3363" i="20"/>
  <c r="U3363" i="20" s="1"/>
  <c r="P3362" i="20"/>
  <c r="U3362" i="20" s="1"/>
  <c r="P3361" i="20"/>
  <c r="U3361" i="20" s="1"/>
  <c r="P3360" i="20"/>
  <c r="U3360" i="20" s="1"/>
  <c r="P3359" i="20"/>
  <c r="U3359" i="20" s="1"/>
  <c r="P3358" i="20"/>
  <c r="U3358" i="20" s="1"/>
  <c r="P3357" i="20"/>
  <c r="U3357" i="20" s="1"/>
  <c r="P3356" i="20"/>
  <c r="U3356" i="20" s="1"/>
  <c r="P3355" i="20"/>
  <c r="U3355" i="20" s="1"/>
  <c r="P3354" i="20"/>
  <c r="U3354" i="20" s="1"/>
  <c r="P3353" i="20"/>
  <c r="U3353" i="20" s="1"/>
  <c r="P3352" i="20"/>
  <c r="U3352" i="20" s="1"/>
  <c r="P3351" i="20"/>
  <c r="U3351" i="20" s="1"/>
  <c r="P3350" i="20"/>
  <c r="U3350" i="20" s="1"/>
  <c r="P3349" i="20"/>
  <c r="U3349" i="20" s="1"/>
  <c r="P3348" i="20"/>
  <c r="U3348" i="20" s="1"/>
  <c r="P3347" i="20"/>
  <c r="U3347" i="20" s="1"/>
  <c r="P3346" i="20"/>
  <c r="U3346" i="20" s="1"/>
  <c r="P3345" i="20"/>
  <c r="U3345" i="20" s="1"/>
  <c r="P3344" i="20"/>
  <c r="U3344" i="20" s="1"/>
  <c r="P3343" i="20"/>
  <c r="U3343" i="20" s="1"/>
  <c r="P3342" i="20"/>
  <c r="U3342" i="20" s="1"/>
  <c r="P3341" i="20"/>
  <c r="U3341" i="20" s="1"/>
  <c r="P3340" i="20"/>
  <c r="U3340" i="20" s="1"/>
  <c r="P3339" i="20"/>
  <c r="U3339" i="20" s="1"/>
  <c r="P3338" i="20"/>
  <c r="U3338" i="20" s="1"/>
  <c r="P3337" i="20"/>
  <c r="U3337" i="20" s="1"/>
  <c r="P3336" i="20"/>
  <c r="U3336" i="20" s="1"/>
  <c r="P3335" i="20"/>
  <c r="U3335" i="20" s="1"/>
  <c r="P3334" i="20"/>
  <c r="U3334" i="20" s="1"/>
  <c r="P3333" i="20"/>
  <c r="U3333" i="20" s="1"/>
  <c r="P3332" i="20"/>
  <c r="U3332" i="20" s="1"/>
  <c r="P3331" i="20"/>
  <c r="U3331" i="20" s="1"/>
  <c r="P3330" i="20"/>
  <c r="U3330" i="20" s="1"/>
  <c r="P3329" i="20"/>
  <c r="U3329" i="20" s="1"/>
  <c r="P3328" i="20"/>
  <c r="U3328" i="20" s="1"/>
  <c r="P3327" i="20"/>
  <c r="U3327" i="20" s="1"/>
  <c r="P3326" i="20"/>
  <c r="U3326" i="20" s="1"/>
  <c r="P3325" i="20"/>
  <c r="U3325" i="20" s="1"/>
  <c r="P3324" i="20"/>
  <c r="U3324" i="20" s="1"/>
  <c r="P3323" i="20"/>
  <c r="U3323" i="20" s="1"/>
  <c r="P3322" i="20"/>
  <c r="U3322" i="20" s="1"/>
  <c r="P3321" i="20"/>
  <c r="U3321" i="20" s="1"/>
  <c r="P3320" i="20"/>
  <c r="U3320" i="20" s="1"/>
  <c r="P3319" i="20"/>
  <c r="U3319" i="20" s="1"/>
  <c r="P3318" i="20"/>
  <c r="U3318" i="20" s="1"/>
  <c r="P3317" i="20"/>
  <c r="U3317" i="20" s="1"/>
  <c r="P3316" i="20"/>
  <c r="U3316" i="20" s="1"/>
  <c r="P3315" i="20"/>
  <c r="U3315" i="20" s="1"/>
  <c r="P3314" i="20"/>
  <c r="U3314" i="20" s="1"/>
  <c r="P3313" i="20"/>
  <c r="U3313" i="20" s="1"/>
  <c r="P3312" i="20"/>
  <c r="U3312" i="20" s="1"/>
  <c r="P3311" i="20"/>
  <c r="U3311" i="20" s="1"/>
  <c r="P3310" i="20"/>
  <c r="U3310" i="20" s="1"/>
  <c r="P3309" i="20"/>
  <c r="U3309" i="20" s="1"/>
  <c r="P3308" i="20"/>
  <c r="U3308" i="20" s="1"/>
  <c r="P3307" i="20"/>
  <c r="U3307" i="20" s="1"/>
  <c r="P3306" i="20"/>
  <c r="U3306" i="20" s="1"/>
  <c r="P3305" i="20"/>
  <c r="U3305" i="20" s="1"/>
  <c r="P3304" i="20"/>
  <c r="U3304" i="20" s="1"/>
  <c r="P3303" i="20"/>
  <c r="U3303" i="20" s="1"/>
  <c r="P3302" i="20"/>
  <c r="U3302" i="20" s="1"/>
  <c r="P3301" i="20"/>
  <c r="U3301" i="20" s="1"/>
  <c r="P3300" i="20"/>
  <c r="U3300" i="20" s="1"/>
  <c r="P3299" i="20"/>
  <c r="U3299" i="20" s="1"/>
  <c r="P3298" i="20"/>
  <c r="U3298" i="20" s="1"/>
  <c r="P3297" i="20"/>
  <c r="U3297" i="20" s="1"/>
  <c r="P3296" i="20"/>
  <c r="U3296" i="20" s="1"/>
  <c r="P3295" i="20"/>
  <c r="U3295" i="20" s="1"/>
  <c r="P3294" i="20"/>
  <c r="U3294" i="20" s="1"/>
  <c r="P3293" i="20"/>
  <c r="U3293" i="20" s="1"/>
  <c r="P3292" i="20"/>
  <c r="U3292" i="20" s="1"/>
  <c r="P3291" i="20"/>
  <c r="U3291" i="20" s="1"/>
  <c r="P3290" i="20"/>
  <c r="U3290" i="20" s="1"/>
  <c r="P3289" i="20"/>
  <c r="U3289" i="20" s="1"/>
  <c r="P3288" i="20"/>
  <c r="U3288" i="20" s="1"/>
  <c r="P3287" i="20"/>
  <c r="U3287" i="20" s="1"/>
  <c r="P3286" i="20"/>
  <c r="U3286" i="20" s="1"/>
  <c r="P3285" i="20"/>
  <c r="U3285" i="20" s="1"/>
  <c r="P3284" i="20"/>
  <c r="U3284" i="20" s="1"/>
  <c r="P3283" i="20"/>
  <c r="U3283" i="20" s="1"/>
  <c r="P3282" i="20"/>
  <c r="U3282" i="20" s="1"/>
  <c r="P3281" i="20"/>
  <c r="U3281" i="20" s="1"/>
  <c r="P3280" i="20"/>
  <c r="U3280" i="20" s="1"/>
  <c r="P3279" i="20"/>
  <c r="U3279" i="20" s="1"/>
  <c r="P3278" i="20"/>
  <c r="U3278" i="20" s="1"/>
  <c r="P3277" i="20"/>
  <c r="U3277" i="20" s="1"/>
  <c r="P3276" i="20"/>
  <c r="U3276" i="20" s="1"/>
  <c r="P3275" i="20"/>
  <c r="U3275" i="20" s="1"/>
  <c r="P3274" i="20"/>
  <c r="U3274" i="20" s="1"/>
  <c r="P3273" i="20"/>
  <c r="U3273" i="20" s="1"/>
  <c r="P3272" i="20"/>
  <c r="U3272" i="20" s="1"/>
  <c r="P3271" i="20"/>
  <c r="U3271" i="20" s="1"/>
  <c r="P3270" i="20"/>
  <c r="U3270" i="20" s="1"/>
  <c r="P3269" i="20"/>
  <c r="U3269" i="20" s="1"/>
  <c r="P3268" i="20"/>
  <c r="U3268" i="20" s="1"/>
  <c r="P3267" i="20"/>
  <c r="U3267" i="20" s="1"/>
  <c r="P3266" i="20"/>
  <c r="U3266" i="20" s="1"/>
  <c r="P3265" i="20"/>
  <c r="U3265" i="20" s="1"/>
  <c r="P3264" i="20"/>
  <c r="U3264" i="20" s="1"/>
  <c r="P3263" i="20"/>
  <c r="U3263" i="20" s="1"/>
  <c r="P3262" i="20"/>
  <c r="U3262" i="20" s="1"/>
  <c r="P3261" i="20"/>
  <c r="U3261" i="20" s="1"/>
  <c r="P3260" i="20"/>
  <c r="U3260" i="20" s="1"/>
  <c r="P3259" i="20"/>
  <c r="U3259" i="20" s="1"/>
  <c r="P3258" i="20"/>
  <c r="U3258" i="20" s="1"/>
  <c r="P3257" i="20"/>
  <c r="U3257" i="20" s="1"/>
  <c r="P3256" i="20"/>
  <c r="U3256" i="20" s="1"/>
  <c r="P3255" i="20"/>
  <c r="U3255" i="20" s="1"/>
  <c r="P3254" i="20"/>
  <c r="U3254" i="20" s="1"/>
  <c r="P3253" i="20"/>
  <c r="U3253" i="20" s="1"/>
  <c r="P3252" i="20"/>
  <c r="U3252" i="20" s="1"/>
  <c r="P3251" i="20"/>
  <c r="U3251" i="20" s="1"/>
  <c r="P3250" i="20"/>
  <c r="U3250" i="20" s="1"/>
  <c r="P3249" i="20"/>
  <c r="U3249" i="20" s="1"/>
  <c r="P3248" i="20"/>
  <c r="U3248" i="20" s="1"/>
  <c r="P3247" i="20"/>
  <c r="U3247" i="20" s="1"/>
  <c r="P3246" i="20"/>
  <c r="U3246" i="20" s="1"/>
  <c r="P3245" i="20"/>
  <c r="U3245" i="20" s="1"/>
  <c r="P3244" i="20"/>
  <c r="U3244" i="20" s="1"/>
  <c r="P3243" i="20"/>
  <c r="U3243" i="20" s="1"/>
  <c r="P3242" i="20"/>
  <c r="U3242" i="20" s="1"/>
  <c r="P3241" i="20"/>
  <c r="U3241" i="20" s="1"/>
  <c r="P3240" i="20"/>
  <c r="U3240" i="20" s="1"/>
  <c r="P3239" i="20"/>
  <c r="U3239" i="20" s="1"/>
  <c r="P3238" i="20"/>
  <c r="U3238" i="20" s="1"/>
  <c r="P3237" i="20"/>
  <c r="U3237" i="20" s="1"/>
  <c r="P3236" i="20"/>
  <c r="U3236" i="20" s="1"/>
  <c r="P3235" i="20"/>
  <c r="U3235" i="20" s="1"/>
  <c r="P3234" i="20"/>
  <c r="U3234" i="20" s="1"/>
  <c r="P3233" i="20"/>
  <c r="U3233" i="20" s="1"/>
  <c r="P3232" i="20"/>
  <c r="U3232" i="20" s="1"/>
  <c r="P3231" i="20"/>
  <c r="U3231" i="20" s="1"/>
  <c r="P3230" i="20"/>
  <c r="U3230" i="20" s="1"/>
  <c r="P3229" i="20"/>
  <c r="U3229" i="20" s="1"/>
  <c r="P3228" i="20"/>
  <c r="U3228" i="20" s="1"/>
  <c r="P3227" i="20"/>
  <c r="U3227" i="20" s="1"/>
  <c r="P3226" i="20"/>
  <c r="U3226" i="20" s="1"/>
  <c r="P3225" i="20"/>
  <c r="U3225" i="20" s="1"/>
  <c r="P3224" i="20"/>
  <c r="U3224" i="20" s="1"/>
  <c r="P3223" i="20"/>
  <c r="U3223" i="20" s="1"/>
  <c r="P3222" i="20"/>
  <c r="U3222" i="20" s="1"/>
  <c r="P3221" i="20"/>
  <c r="U3221" i="20" s="1"/>
  <c r="P3220" i="20"/>
  <c r="U3220" i="20" s="1"/>
  <c r="P3219" i="20"/>
  <c r="U3219" i="20" s="1"/>
  <c r="P3218" i="20"/>
  <c r="U3218" i="20" s="1"/>
  <c r="P3217" i="20"/>
  <c r="U3217" i="20" s="1"/>
  <c r="P3216" i="20"/>
  <c r="U3216" i="20" s="1"/>
  <c r="P3215" i="20"/>
  <c r="U3215" i="20" s="1"/>
  <c r="P3214" i="20"/>
  <c r="U3214" i="20" s="1"/>
  <c r="P3213" i="20"/>
  <c r="U3213" i="20" s="1"/>
  <c r="P3212" i="20"/>
  <c r="U3212" i="20" s="1"/>
  <c r="P3211" i="20"/>
  <c r="U3211" i="20" s="1"/>
  <c r="P3210" i="20"/>
  <c r="U3210" i="20" s="1"/>
  <c r="P3209" i="20"/>
  <c r="U3209" i="20" s="1"/>
  <c r="P3208" i="20"/>
  <c r="U3208" i="20" s="1"/>
  <c r="P3207" i="20"/>
  <c r="U3207" i="20" s="1"/>
  <c r="P3206" i="20"/>
  <c r="U3206" i="20" s="1"/>
  <c r="P3205" i="20"/>
  <c r="U3205" i="20" s="1"/>
  <c r="P3204" i="20"/>
  <c r="U3204" i="20" s="1"/>
  <c r="P3203" i="20"/>
  <c r="U3203" i="20" s="1"/>
  <c r="P3202" i="20"/>
  <c r="U3202" i="20" s="1"/>
  <c r="P3201" i="20"/>
  <c r="U3201" i="20" s="1"/>
  <c r="P3200" i="20"/>
  <c r="U3200" i="20" s="1"/>
  <c r="P3199" i="20"/>
  <c r="U3199" i="20" s="1"/>
  <c r="P3198" i="20"/>
  <c r="U3198" i="20" s="1"/>
  <c r="P3197" i="20"/>
  <c r="U3197" i="20" s="1"/>
  <c r="P3196" i="20"/>
  <c r="U3196" i="20" s="1"/>
  <c r="P3195" i="20"/>
  <c r="U3195" i="20" s="1"/>
  <c r="P3194" i="20"/>
  <c r="U3194" i="20" s="1"/>
  <c r="P3193" i="20"/>
  <c r="U3193" i="20" s="1"/>
  <c r="P3192" i="20"/>
  <c r="U3192" i="20" s="1"/>
  <c r="P3191" i="20"/>
  <c r="U3191" i="20" s="1"/>
  <c r="P3190" i="20"/>
  <c r="U3190" i="20" s="1"/>
  <c r="P3189" i="20"/>
  <c r="U3189" i="20" s="1"/>
  <c r="P3188" i="20"/>
  <c r="U3188" i="20" s="1"/>
  <c r="P3187" i="20"/>
  <c r="U3187" i="20" s="1"/>
  <c r="P3186" i="20"/>
  <c r="U3186" i="20" s="1"/>
  <c r="P3185" i="20"/>
  <c r="U3185" i="20" s="1"/>
  <c r="P3184" i="20"/>
  <c r="U3184" i="20" s="1"/>
  <c r="P3183" i="20"/>
  <c r="U3183" i="20" s="1"/>
  <c r="P3182" i="20"/>
  <c r="U3182" i="20" s="1"/>
  <c r="P3181" i="20"/>
  <c r="U3181" i="20" s="1"/>
  <c r="P3180" i="20"/>
  <c r="U3180" i="20" s="1"/>
  <c r="P3179" i="20"/>
  <c r="U3179" i="20" s="1"/>
  <c r="P3178" i="20"/>
  <c r="U3178" i="20" s="1"/>
  <c r="P3177" i="20"/>
  <c r="U3177" i="20" s="1"/>
  <c r="P3176" i="20"/>
  <c r="U3176" i="20" s="1"/>
  <c r="P3175" i="20"/>
  <c r="U3175" i="20" s="1"/>
  <c r="P3174" i="20"/>
  <c r="U3174" i="20" s="1"/>
  <c r="P3173" i="20"/>
  <c r="U3173" i="20" s="1"/>
  <c r="P3172" i="20"/>
  <c r="U3172" i="20" s="1"/>
  <c r="P3171" i="20"/>
  <c r="U3171" i="20" s="1"/>
  <c r="P3170" i="20"/>
  <c r="U3170" i="20" s="1"/>
  <c r="P3169" i="20"/>
  <c r="U3169" i="20" s="1"/>
  <c r="P3168" i="20"/>
  <c r="U3168" i="20" s="1"/>
  <c r="P3167" i="20"/>
  <c r="U3167" i="20" s="1"/>
  <c r="P3166" i="20"/>
  <c r="U3166" i="20" s="1"/>
  <c r="P3165" i="20"/>
  <c r="U3165" i="20" s="1"/>
  <c r="P3164" i="20"/>
  <c r="U3164" i="20" s="1"/>
  <c r="P3163" i="20"/>
  <c r="U3163" i="20" s="1"/>
  <c r="P3162" i="20"/>
  <c r="U3162" i="20" s="1"/>
  <c r="P3161" i="20"/>
  <c r="U3161" i="20" s="1"/>
  <c r="P3160" i="20"/>
  <c r="U3160" i="20" s="1"/>
  <c r="P3159" i="20"/>
  <c r="U3159" i="20" s="1"/>
  <c r="P3158" i="20"/>
  <c r="U3158" i="20" s="1"/>
  <c r="P3157" i="20"/>
  <c r="U3157" i="20" s="1"/>
  <c r="P3156" i="20"/>
  <c r="U3156" i="20" s="1"/>
  <c r="P3155" i="20"/>
  <c r="U3155" i="20" s="1"/>
  <c r="P3154" i="20"/>
  <c r="U3154" i="20" s="1"/>
  <c r="P3153" i="20"/>
  <c r="U3153" i="20" s="1"/>
  <c r="P3152" i="20"/>
  <c r="U3152" i="20" s="1"/>
  <c r="P3151" i="20"/>
  <c r="U3151" i="20" s="1"/>
  <c r="P3150" i="20"/>
  <c r="U3150" i="20" s="1"/>
  <c r="P3149" i="20"/>
  <c r="U3149" i="20" s="1"/>
  <c r="P3148" i="20"/>
  <c r="U3148" i="20" s="1"/>
  <c r="P3147" i="20"/>
  <c r="U3147" i="20" s="1"/>
  <c r="P3146" i="20"/>
  <c r="U3146" i="20" s="1"/>
  <c r="P3145" i="20"/>
  <c r="U3145" i="20" s="1"/>
  <c r="P3144" i="20"/>
  <c r="U3144" i="20" s="1"/>
  <c r="P3143" i="20"/>
  <c r="U3143" i="20" s="1"/>
  <c r="P3142" i="20"/>
  <c r="U3142" i="20" s="1"/>
  <c r="P3141" i="20"/>
  <c r="U3141" i="20" s="1"/>
  <c r="P3140" i="20"/>
  <c r="U3140" i="20" s="1"/>
  <c r="P3139" i="20"/>
  <c r="U3139" i="20" s="1"/>
  <c r="P3138" i="20"/>
  <c r="U3138" i="20" s="1"/>
  <c r="P3137" i="20"/>
  <c r="U3137" i="20" s="1"/>
  <c r="P3136" i="20"/>
  <c r="U3136" i="20" s="1"/>
  <c r="P3135" i="20"/>
  <c r="U3135" i="20" s="1"/>
  <c r="P3134" i="20"/>
  <c r="U3134" i="20" s="1"/>
  <c r="P3133" i="20"/>
  <c r="U3133" i="20" s="1"/>
  <c r="P3132" i="20"/>
  <c r="U3132" i="20" s="1"/>
  <c r="P3131" i="20"/>
  <c r="U3131" i="20" s="1"/>
  <c r="P3130" i="20"/>
  <c r="U3130" i="20" s="1"/>
  <c r="P3129" i="20"/>
  <c r="U3129" i="20" s="1"/>
  <c r="P3128" i="20"/>
  <c r="U3128" i="20" s="1"/>
  <c r="P3127" i="20"/>
  <c r="U3127" i="20" s="1"/>
  <c r="P3126" i="20"/>
  <c r="U3126" i="20" s="1"/>
  <c r="P3125" i="20"/>
  <c r="U3125" i="20" s="1"/>
  <c r="P3124" i="20"/>
  <c r="U3124" i="20" s="1"/>
  <c r="P3123" i="20"/>
  <c r="U3123" i="20" s="1"/>
  <c r="P3122" i="20"/>
  <c r="U3122" i="20" s="1"/>
  <c r="P3121" i="20"/>
  <c r="U3121" i="20" s="1"/>
  <c r="P3120" i="20"/>
  <c r="U3120" i="20" s="1"/>
  <c r="P3119" i="20"/>
  <c r="U3119" i="20" s="1"/>
  <c r="P3118" i="20"/>
  <c r="U3118" i="20" s="1"/>
  <c r="P3117" i="20"/>
  <c r="U3117" i="20" s="1"/>
  <c r="P3116" i="20"/>
  <c r="U3116" i="20" s="1"/>
  <c r="P3115" i="20"/>
  <c r="U3115" i="20" s="1"/>
  <c r="P3114" i="20"/>
  <c r="U3114" i="20" s="1"/>
  <c r="P3113" i="20"/>
  <c r="U3113" i="20" s="1"/>
  <c r="P3112" i="20"/>
  <c r="U3112" i="20" s="1"/>
  <c r="P3111" i="20"/>
  <c r="U3111" i="20" s="1"/>
  <c r="P3110" i="20"/>
  <c r="U3110" i="20" s="1"/>
  <c r="P3109" i="20"/>
  <c r="U3109" i="20" s="1"/>
  <c r="P3108" i="20"/>
  <c r="U3108" i="20" s="1"/>
  <c r="P3107" i="20"/>
  <c r="U3107" i="20" s="1"/>
  <c r="P3106" i="20"/>
  <c r="U3106" i="20" s="1"/>
  <c r="P3105" i="20"/>
  <c r="U3105" i="20" s="1"/>
  <c r="P3104" i="20"/>
  <c r="U3104" i="20" s="1"/>
  <c r="P3103" i="20"/>
  <c r="U3103" i="20" s="1"/>
  <c r="P3102" i="20"/>
  <c r="U3102" i="20" s="1"/>
  <c r="P3101" i="20"/>
  <c r="U3101" i="20" s="1"/>
  <c r="P3100" i="20"/>
  <c r="U3100" i="20" s="1"/>
  <c r="P3099" i="20"/>
  <c r="U3099" i="20" s="1"/>
  <c r="P3098" i="20"/>
  <c r="U3098" i="20" s="1"/>
  <c r="P3097" i="20"/>
  <c r="U3097" i="20" s="1"/>
  <c r="P3096" i="20"/>
  <c r="U3096" i="20" s="1"/>
  <c r="P3095" i="20"/>
  <c r="U3095" i="20" s="1"/>
  <c r="P3094" i="20"/>
  <c r="U3094" i="20" s="1"/>
  <c r="P3093" i="20"/>
  <c r="U3093" i="20" s="1"/>
  <c r="P3092" i="20"/>
  <c r="U3092" i="20" s="1"/>
  <c r="P3091" i="20"/>
  <c r="U3091" i="20" s="1"/>
  <c r="P3090" i="20"/>
  <c r="U3090" i="20" s="1"/>
  <c r="P3089" i="20"/>
  <c r="U3089" i="20" s="1"/>
  <c r="P3088" i="20"/>
  <c r="U3088" i="20" s="1"/>
  <c r="P3087" i="20"/>
  <c r="U3087" i="20" s="1"/>
  <c r="P3086" i="20"/>
  <c r="U3086" i="20" s="1"/>
  <c r="P3085" i="20"/>
  <c r="U3085" i="20" s="1"/>
  <c r="P3084" i="20"/>
  <c r="U3084" i="20" s="1"/>
  <c r="P3083" i="20"/>
  <c r="U3083" i="20" s="1"/>
  <c r="P3082" i="20"/>
  <c r="U3082" i="20" s="1"/>
  <c r="P3081" i="20"/>
  <c r="U3081" i="20" s="1"/>
  <c r="P3080" i="20"/>
  <c r="U3080" i="20" s="1"/>
  <c r="P3079" i="20"/>
  <c r="U3079" i="20" s="1"/>
  <c r="P3078" i="20"/>
  <c r="U3078" i="20" s="1"/>
  <c r="P3077" i="20"/>
  <c r="U3077" i="20" s="1"/>
  <c r="P3076" i="20"/>
  <c r="U3076" i="20" s="1"/>
  <c r="P3075" i="20"/>
  <c r="U3075" i="20" s="1"/>
  <c r="P3074" i="20"/>
  <c r="U3074" i="20" s="1"/>
  <c r="P3073" i="20"/>
  <c r="U3073" i="20" s="1"/>
  <c r="P3072" i="20"/>
  <c r="U3072" i="20" s="1"/>
  <c r="P3071" i="20"/>
  <c r="U3071" i="20" s="1"/>
  <c r="P3070" i="20"/>
  <c r="U3070" i="20" s="1"/>
  <c r="P3069" i="20"/>
  <c r="U3069" i="20" s="1"/>
  <c r="P3068" i="20"/>
  <c r="U3068" i="20" s="1"/>
  <c r="P3067" i="20"/>
  <c r="U3067" i="20" s="1"/>
  <c r="P3066" i="20"/>
  <c r="U3066" i="20" s="1"/>
  <c r="P3065" i="20"/>
  <c r="U3065" i="20" s="1"/>
  <c r="P3064" i="20"/>
  <c r="U3064" i="20" s="1"/>
  <c r="P3063" i="20"/>
  <c r="U3063" i="20" s="1"/>
  <c r="P3062" i="20"/>
  <c r="U3062" i="20" s="1"/>
  <c r="P3061" i="20"/>
  <c r="U3061" i="20" s="1"/>
  <c r="P3060" i="20"/>
  <c r="U3060" i="20" s="1"/>
  <c r="P3059" i="20"/>
  <c r="U3059" i="20" s="1"/>
  <c r="P3058" i="20"/>
  <c r="U3058" i="20" s="1"/>
  <c r="P3057" i="20"/>
  <c r="U3057" i="20" s="1"/>
  <c r="P3056" i="20"/>
  <c r="U3056" i="20" s="1"/>
  <c r="P3055" i="20"/>
  <c r="U3055" i="20" s="1"/>
  <c r="P3054" i="20"/>
  <c r="U3054" i="20" s="1"/>
  <c r="P3053" i="20"/>
  <c r="U3053" i="20" s="1"/>
  <c r="P3052" i="20"/>
  <c r="U3052" i="20" s="1"/>
  <c r="P3051" i="20"/>
  <c r="U3051" i="20" s="1"/>
  <c r="P3050" i="20"/>
  <c r="U3050" i="20" s="1"/>
  <c r="P3049" i="20"/>
  <c r="U3049" i="20" s="1"/>
  <c r="P3048" i="20"/>
  <c r="U3048" i="20" s="1"/>
  <c r="P3047" i="20"/>
  <c r="U3047" i="20" s="1"/>
  <c r="P3046" i="20"/>
  <c r="U3046" i="20" s="1"/>
  <c r="P3045" i="20"/>
  <c r="U3045" i="20" s="1"/>
  <c r="P3044" i="20"/>
  <c r="U3044" i="20" s="1"/>
  <c r="P3043" i="20"/>
  <c r="U3043" i="20" s="1"/>
  <c r="P3042" i="20"/>
  <c r="U3042" i="20" s="1"/>
  <c r="P3041" i="20"/>
  <c r="U3041" i="20" s="1"/>
  <c r="P3040" i="20"/>
  <c r="U3040" i="20" s="1"/>
  <c r="P3039" i="20"/>
  <c r="U3039" i="20" s="1"/>
  <c r="P3038" i="20"/>
  <c r="U3038" i="20" s="1"/>
  <c r="P3037" i="20"/>
  <c r="U3037" i="20" s="1"/>
  <c r="P3036" i="20"/>
  <c r="U3036" i="20" s="1"/>
  <c r="P3035" i="20"/>
  <c r="U3035" i="20" s="1"/>
  <c r="P3034" i="20"/>
  <c r="U3034" i="20" s="1"/>
  <c r="P3033" i="20"/>
  <c r="U3033" i="20" s="1"/>
  <c r="P3032" i="20"/>
  <c r="U3032" i="20" s="1"/>
  <c r="P3031" i="20"/>
  <c r="U3031" i="20" s="1"/>
  <c r="P3030" i="20"/>
  <c r="U3030" i="20" s="1"/>
  <c r="P3029" i="20"/>
  <c r="U3029" i="20" s="1"/>
  <c r="P3028" i="20"/>
  <c r="U3028" i="20" s="1"/>
  <c r="P3027" i="20"/>
  <c r="U3027" i="20" s="1"/>
  <c r="P3026" i="20"/>
  <c r="U3026" i="20" s="1"/>
  <c r="P3025" i="20"/>
  <c r="U3025" i="20" s="1"/>
  <c r="P3024" i="20"/>
  <c r="U3024" i="20" s="1"/>
  <c r="P3023" i="20"/>
  <c r="U3023" i="20" s="1"/>
  <c r="P3022" i="20"/>
  <c r="U3022" i="20" s="1"/>
  <c r="P3021" i="20"/>
  <c r="U3021" i="20" s="1"/>
  <c r="P3020" i="20"/>
  <c r="U3020" i="20" s="1"/>
  <c r="P3019" i="20"/>
  <c r="U3019" i="20" s="1"/>
  <c r="P3018" i="20"/>
  <c r="U3018" i="20" s="1"/>
  <c r="P3017" i="20"/>
  <c r="U3017" i="20" s="1"/>
  <c r="P3016" i="20"/>
  <c r="U3016" i="20" s="1"/>
  <c r="P3015" i="20"/>
  <c r="U3015" i="20" s="1"/>
  <c r="P3014" i="20"/>
  <c r="U3014" i="20" s="1"/>
  <c r="P3013" i="20"/>
  <c r="U3013" i="20" s="1"/>
  <c r="P3012" i="20"/>
  <c r="U3012" i="20" s="1"/>
  <c r="P3011" i="20"/>
  <c r="U3011" i="20" s="1"/>
  <c r="P3010" i="20"/>
  <c r="U3010" i="20" s="1"/>
  <c r="P3009" i="20"/>
  <c r="U3009" i="20" s="1"/>
  <c r="P3008" i="20"/>
  <c r="U3008" i="20" s="1"/>
  <c r="P3007" i="20"/>
  <c r="U3007" i="20" s="1"/>
  <c r="P3006" i="20"/>
  <c r="U3006" i="20" s="1"/>
  <c r="P3005" i="20"/>
  <c r="U3005" i="20" s="1"/>
  <c r="P3004" i="20"/>
  <c r="U3004" i="20" s="1"/>
  <c r="P3003" i="20"/>
  <c r="U3003" i="20" s="1"/>
  <c r="P3002" i="20"/>
  <c r="U3002" i="20" s="1"/>
  <c r="P3001" i="20"/>
  <c r="U3001" i="20" s="1"/>
  <c r="P3000" i="20"/>
  <c r="U3000" i="20" s="1"/>
  <c r="P2999" i="20"/>
  <c r="U2999" i="20" s="1"/>
  <c r="P2998" i="20"/>
  <c r="U2998" i="20" s="1"/>
  <c r="P2997" i="20"/>
  <c r="U2997" i="20" s="1"/>
  <c r="P2996" i="20"/>
  <c r="U2996" i="20" s="1"/>
  <c r="P2995" i="20"/>
  <c r="U2995" i="20" s="1"/>
  <c r="P2994" i="20"/>
  <c r="U2994" i="20" s="1"/>
  <c r="P2993" i="20"/>
  <c r="U2993" i="20" s="1"/>
  <c r="P2992" i="20"/>
  <c r="U2992" i="20" s="1"/>
  <c r="P2991" i="20"/>
  <c r="U2991" i="20" s="1"/>
  <c r="P2990" i="20"/>
  <c r="U2990" i="20" s="1"/>
  <c r="P2989" i="20"/>
  <c r="U2989" i="20" s="1"/>
  <c r="P2988" i="20"/>
  <c r="U2988" i="20" s="1"/>
  <c r="P2987" i="20"/>
  <c r="U2987" i="20" s="1"/>
  <c r="P2986" i="20"/>
  <c r="U2986" i="20" s="1"/>
  <c r="P2985" i="20"/>
  <c r="U2985" i="20" s="1"/>
  <c r="P2984" i="20"/>
  <c r="U2984" i="20" s="1"/>
  <c r="P2983" i="20"/>
  <c r="U2983" i="20" s="1"/>
  <c r="P2982" i="20"/>
  <c r="U2982" i="20" s="1"/>
  <c r="P2981" i="20"/>
  <c r="U2981" i="20" s="1"/>
  <c r="P2980" i="20"/>
  <c r="U2980" i="20" s="1"/>
  <c r="P2979" i="20"/>
  <c r="U2979" i="20" s="1"/>
  <c r="P2978" i="20"/>
  <c r="U2978" i="20" s="1"/>
  <c r="P2977" i="20"/>
  <c r="U2977" i="20" s="1"/>
  <c r="P2976" i="20"/>
  <c r="U2976" i="20" s="1"/>
  <c r="P2975" i="20"/>
  <c r="U2975" i="20" s="1"/>
  <c r="P2974" i="20"/>
  <c r="U2974" i="20" s="1"/>
  <c r="P2973" i="20"/>
  <c r="U2973" i="20" s="1"/>
  <c r="P2972" i="20"/>
  <c r="U2972" i="20" s="1"/>
  <c r="P2971" i="20"/>
  <c r="U2971" i="20" s="1"/>
  <c r="P2970" i="20"/>
  <c r="U2970" i="20" s="1"/>
  <c r="P2969" i="20"/>
  <c r="U2969" i="20" s="1"/>
  <c r="P2968" i="20"/>
  <c r="U2968" i="20" s="1"/>
  <c r="P2967" i="20"/>
  <c r="U2967" i="20" s="1"/>
  <c r="P2966" i="20"/>
  <c r="U2966" i="20" s="1"/>
  <c r="P2965" i="20"/>
  <c r="U2965" i="20" s="1"/>
  <c r="P2964" i="20"/>
  <c r="U2964" i="20" s="1"/>
  <c r="P2963" i="20"/>
  <c r="U2963" i="20" s="1"/>
  <c r="P2962" i="20"/>
  <c r="U2962" i="20" s="1"/>
  <c r="P2961" i="20"/>
  <c r="U2961" i="20" s="1"/>
  <c r="P2960" i="20"/>
  <c r="U2960" i="20" s="1"/>
  <c r="P2959" i="20"/>
  <c r="U2959" i="20" s="1"/>
  <c r="P2958" i="20"/>
  <c r="U2958" i="20" s="1"/>
  <c r="P2957" i="20"/>
  <c r="U2957" i="20" s="1"/>
  <c r="P2956" i="20"/>
  <c r="U2956" i="20" s="1"/>
  <c r="P2955" i="20"/>
  <c r="U2955" i="20" s="1"/>
  <c r="P2954" i="20"/>
  <c r="U2954" i="20" s="1"/>
  <c r="P2953" i="20"/>
  <c r="U2953" i="20" s="1"/>
  <c r="P2952" i="20"/>
  <c r="U2952" i="20" s="1"/>
  <c r="P2951" i="20"/>
  <c r="U2951" i="20" s="1"/>
  <c r="P2950" i="20"/>
  <c r="U2950" i="20" s="1"/>
  <c r="P2949" i="20"/>
  <c r="U2949" i="20" s="1"/>
  <c r="P2948" i="20"/>
  <c r="U2948" i="20" s="1"/>
  <c r="P2947" i="20"/>
  <c r="U2947" i="20" s="1"/>
  <c r="P2946" i="20"/>
  <c r="U2946" i="20" s="1"/>
  <c r="P2945" i="20"/>
  <c r="U2945" i="20" s="1"/>
  <c r="P2944" i="20"/>
  <c r="U2944" i="20" s="1"/>
  <c r="P2943" i="20"/>
  <c r="U2943" i="20" s="1"/>
  <c r="P2942" i="20"/>
  <c r="U2942" i="20" s="1"/>
  <c r="P2941" i="20"/>
  <c r="U2941" i="20" s="1"/>
  <c r="P2940" i="20"/>
  <c r="U2940" i="20" s="1"/>
  <c r="P2939" i="20"/>
  <c r="U2939" i="20" s="1"/>
  <c r="P2938" i="20"/>
  <c r="U2938" i="20" s="1"/>
  <c r="P2937" i="20"/>
  <c r="U2937" i="20" s="1"/>
  <c r="P2936" i="20"/>
  <c r="U2936" i="20" s="1"/>
  <c r="P2935" i="20"/>
  <c r="U2935" i="20" s="1"/>
  <c r="P2934" i="20"/>
  <c r="U2934" i="20" s="1"/>
  <c r="P2933" i="20"/>
  <c r="U2933" i="20" s="1"/>
  <c r="P2932" i="20"/>
  <c r="U2932" i="20" s="1"/>
  <c r="P2931" i="20"/>
  <c r="U2931" i="20" s="1"/>
  <c r="P2930" i="20"/>
  <c r="U2930" i="20" s="1"/>
  <c r="P2929" i="20"/>
  <c r="U2929" i="20" s="1"/>
  <c r="P2928" i="20"/>
  <c r="U2928" i="20" s="1"/>
  <c r="P2927" i="20"/>
  <c r="U2927" i="20" s="1"/>
  <c r="P2926" i="20"/>
  <c r="U2926" i="20" s="1"/>
  <c r="P2925" i="20"/>
  <c r="U2925" i="20" s="1"/>
  <c r="P2924" i="20"/>
  <c r="U2924" i="20" s="1"/>
  <c r="P2923" i="20"/>
  <c r="U2923" i="20" s="1"/>
  <c r="P2922" i="20"/>
  <c r="U2922" i="20" s="1"/>
  <c r="P2921" i="20"/>
  <c r="U2921" i="20" s="1"/>
  <c r="P2920" i="20"/>
  <c r="U2920" i="20" s="1"/>
  <c r="P2919" i="20"/>
  <c r="U2919" i="20" s="1"/>
  <c r="P2918" i="20"/>
  <c r="U2918" i="20" s="1"/>
  <c r="P2917" i="20"/>
  <c r="U2917" i="20" s="1"/>
  <c r="P2916" i="20"/>
  <c r="U2916" i="20" s="1"/>
  <c r="P2915" i="20"/>
  <c r="U2915" i="20" s="1"/>
  <c r="P2914" i="20"/>
  <c r="U2914" i="20" s="1"/>
  <c r="P2913" i="20"/>
  <c r="U2913" i="20" s="1"/>
  <c r="P2912" i="20"/>
  <c r="U2912" i="20" s="1"/>
  <c r="P2911" i="20"/>
  <c r="U2911" i="20" s="1"/>
  <c r="P2910" i="20"/>
  <c r="U2910" i="20" s="1"/>
  <c r="P2909" i="20"/>
  <c r="U2909" i="20" s="1"/>
  <c r="P2908" i="20"/>
  <c r="U2908" i="20" s="1"/>
  <c r="P2907" i="20"/>
  <c r="U2907" i="20" s="1"/>
  <c r="P2906" i="20"/>
  <c r="U2906" i="20" s="1"/>
  <c r="P2905" i="20"/>
  <c r="U2905" i="20" s="1"/>
  <c r="P2904" i="20"/>
  <c r="U2904" i="20" s="1"/>
  <c r="P2903" i="20"/>
  <c r="U2903" i="20" s="1"/>
  <c r="P2902" i="20"/>
  <c r="U2902" i="20" s="1"/>
  <c r="P2901" i="20"/>
  <c r="U2901" i="20" s="1"/>
  <c r="P2900" i="20"/>
  <c r="U2900" i="20" s="1"/>
  <c r="P2899" i="20"/>
  <c r="U2899" i="20" s="1"/>
  <c r="P2898" i="20"/>
  <c r="U2898" i="20" s="1"/>
  <c r="P2897" i="20"/>
  <c r="U2897" i="20" s="1"/>
  <c r="P2896" i="20"/>
  <c r="U2896" i="20" s="1"/>
  <c r="P2895" i="20"/>
  <c r="U2895" i="20" s="1"/>
  <c r="P2894" i="20"/>
  <c r="U2894" i="20" s="1"/>
  <c r="P2893" i="20"/>
  <c r="U2893" i="20" s="1"/>
  <c r="P2892" i="20"/>
  <c r="U2892" i="20" s="1"/>
  <c r="P2891" i="20"/>
  <c r="U2891" i="20" s="1"/>
  <c r="P2890" i="20"/>
  <c r="U2890" i="20" s="1"/>
  <c r="P2889" i="20"/>
  <c r="U2889" i="20" s="1"/>
  <c r="P2888" i="20"/>
  <c r="U2888" i="20" s="1"/>
  <c r="P2887" i="20"/>
  <c r="U2887" i="20" s="1"/>
  <c r="P2886" i="20"/>
  <c r="U2886" i="20" s="1"/>
  <c r="P2885" i="20"/>
  <c r="U2885" i="20" s="1"/>
  <c r="P2884" i="20"/>
  <c r="U2884" i="20" s="1"/>
  <c r="P2883" i="20"/>
  <c r="U2883" i="20" s="1"/>
  <c r="P2882" i="20"/>
  <c r="U2882" i="20" s="1"/>
  <c r="P2881" i="20"/>
  <c r="U2881" i="20" s="1"/>
  <c r="P2880" i="20"/>
  <c r="U2880" i="20" s="1"/>
  <c r="P2879" i="20"/>
  <c r="U2879" i="20" s="1"/>
  <c r="P2878" i="20"/>
  <c r="U2878" i="20" s="1"/>
  <c r="P2877" i="20"/>
  <c r="U2877" i="20" s="1"/>
  <c r="P2876" i="20"/>
  <c r="U2876" i="20" s="1"/>
  <c r="P2875" i="20"/>
  <c r="U2875" i="20" s="1"/>
  <c r="P2874" i="20"/>
  <c r="U2874" i="20" s="1"/>
  <c r="P2873" i="20"/>
  <c r="U2873" i="20" s="1"/>
  <c r="P2872" i="20"/>
  <c r="U2872" i="20" s="1"/>
  <c r="P2871" i="20"/>
  <c r="U2871" i="20" s="1"/>
  <c r="P2870" i="20"/>
  <c r="U2870" i="20" s="1"/>
  <c r="P2869" i="20"/>
  <c r="U2869" i="20" s="1"/>
  <c r="P2868" i="20"/>
  <c r="U2868" i="20" s="1"/>
  <c r="P2867" i="20"/>
  <c r="U2867" i="20" s="1"/>
  <c r="P2866" i="20"/>
  <c r="U2866" i="20" s="1"/>
  <c r="P2865" i="20"/>
  <c r="U2865" i="20" s="1"/>
  <c r="P2864" i="20"/>
  <c r="U2864" i="20" s="1"/>
  <c r="P2863" i="20"/>
  <c r="U2863" i="20" s="1"/>
  <c r="P2862" i="20"/>
  <c r="U2862" i="20" s="1"/>
  <c r="P2861" i="20"/>
  <c r="U2861" i="20" s="1"/>
  <c r="P2860" i="20"/>
  <c r="U2860" i="20" s="1"/>
  <c r="P2859" i="20"/>
  <c r="U2859" i="20" s="1"/>
  <c r="P2858" i="20"/>
  <c r="U2858" i="20" s="1"/>
  <c r="P2857" i="20"/>
  <c r="U2857" i="20" s="1"/>
  <c r="P2856" i="20"/>
  <c r="U2856" i="20" s="1"/>
  <c r="P2855" i="20"/>
  <c r="U2855" i="20" s="1"/>
  <c r="P2854" i="20"/>
  <c r="U2854" i="20" s="1"/>
  <c r="P2853" i="20"/>
  <c r="U2853" i="20" s="1"/>
  <c r="P2852" i="20"/>
  <c r="U2852" i="20" s="1"/>
  <c r="P2851" i="20"/>
  <c r="U2851" i="20" s="1"/>
  <c r="P2850" i="20"/>
  <c r="U2850" i="20" s="1"/>
  <c r="P2849" i="20"/>
  <c r="U2849" i="20" s="1"/>
  <c r="P2848" i="20"/>
  <c r="U2848" i="20" s="1"/>
  <c r="P2847" i="20"/>
  <c r="U2847" i="20" s="1"/>
  <c r="P2846" i="20"/>
  <c r="U2846" i="20" s="1"/>
  <c r="P2845" i="20"/>
  <c r="U2845" i="20" s="1"/>
  <c r="P2844" i="20"/>
  <c r="U2844" i="20" s="1"/>
  <c r="P2843" i="20"/>
  <c r="U2843" i="20" s="1"/>
  <c r="P2842" i="20"/>
  <c r="U2842" i="20" s="1"/>
  <c r="P2841" i="20"/>
  <c r="U2841" i="20" s="1"/>
  <c r="P2840" i="20"/>
  <c r="U2840" i="20" s="1"/>
  <c r="P2839" i="20"/>
  <c r="U2839" i="20" s="1"/>
  <c r="P2838" i="20"/>
  <c r="U2838" i="20" s="1"/>
  <c r="P2837" i="20"/>
  <c r="U2837" i="20" s="1"/>
  <c r="P2836" i="20"/>
  <c r="U2836" i="20" s="1"/>
  <c r="P2835" i="20"/>
  <c r="U2835" i="20" s="1"/>
  <c r="P2834" i="20"/>
  <c r="U2834" i="20" s="1"/>
  <c r="P2833" i="20"/>
  <c r="U2833" i="20" s="1"/>
  <c r="P2832" i="20"/>
  <c r="U2832" i="20" s="1"/>
  <c r="P2831" i="20"/>
  <c r="U2831" i="20" s="1"/>
  <c r="P2830" i="20"/>
  <c r="U2830" i="20" s="1"/>
  <c r="P2829" i="20"/>
  <c r="U2829" i="20" s="1"/>
  <c r="P2828" i="20"/>
  <c r="U2828" i="20" s="1"/>
  <c r="P2827" i="20"/>
  <c r="U2827" i="20" s="1"/>
  <c r="P2826" i="20"/>
  <c r="U2826" i="20" s="1"/>
  <c r="P2825" i="20"/>
  <c r="U2825" i="20" s="1"/>
  <c r="P2824" i="20"/>
  <c r="U2824" i="20" s="1"/>
  <c r="P2823" i="20"/>
  <c r="U2823" i="20" s="1"/>
  <c r="P2822" i="20"/>
  <c r="U2822" i="20" s="1"/>
  <c r="P2821" i="20"/>
  <c r="U2821" i="20" s="1"/>
  <c r="P2820" i="20"/>
  <c r="U2820" i="20" s="1"/>
  <c r="P2819" i="20"/>
  <c r="U2819" i="20" s="1"/>
  <c r="P2818" i="20"/>
  <c r="U2818" i="20" s="1"/>
  <c r="P2817" i="20"/>
  <c r="U2817" i="20" s="1"/>
  <c r="P2816" i="20"/>
  <c r="U2816" i="20" s="1"/>
  <c r="P2815" i="20"/>
  <c r="U2815" i="20" s="1"/>
  <c r="P2814" i="20"/>
  <c r="U2814" i="20" s="1"/>
  <c r="P2813" i="20"/>
  <c r="U2813" i="20" s="1"/>
  <c r="P2812" i="20"/>
  <c r="U2812" i="20" s="1"/>
  <c r="P2811" i="20"/>
  <c r="U2811" i="20" s="1"/>
  <c r="P2810" i="20"/>
  <c r="U2810" i="20" s="1"/>
  <c r="P2809" i="20"/>
  <c r="U2809" i="20" s="1"/>
  <c r="P2808" i="20"/>
  <c r="U2808" i="20" s="1"/>
  <c r="P2807" i="20"/>
  <c r="U2807" i="20" s="1"/>
  <c r="P2806" i="20"/>
  <c r="U2806" i="20" s="1"/>
  <c r="P2805" i="20"/>
  <c r="U2805" i="20" s="1"/>
  <c r="P2804" i="20"/>
  <c r="U2804" i="20" s="1"/>
  <c r="P2803" i="20"/>
  <c r="U2803" i="20" s="1"/>
  <c r="P2802" i="20"/>
  <c r="U2802" i="20" s="1"/>
  <c r="P2801" i="20"/>
  <c r="U2801" i="20" s="1"/>
  <c r="P2800" i="20"/>
  <c r="U2800" i="20" s="1"/>
  <c r="P2799" i="20"/>
  <c r="U2799" i="20" s="1"/>
  <c r="P2798" i="20"/>
  <c r="U2798" i="20" s="1"/>
  <c r="P2797" i="20"/>
  <c r="U2797" i="20" s="1"/>
  <c r="P2796" i="20"/>
  <c r="U2796" i="20" s="1"/>
  <c r="P2795" i="20"/>
  <c r="U2795" i="20" s="1"/>
  <c r="P2794" i="20"/>
  <c r="U2794" i="20" s="1"/>
  <c r="P2793" i="20"/>
  <c r="U2793" i="20" s="1"/>
  <c r="P2792" i="20"/>
  <c r="U2792" i="20" s="1"/>
  <c r="P2791" i="20"/>
  <c r="U2791" i="20" s="1"/>
  <c r="P2790" i="20"/>
  <c r="U2790" i="20" s="1"/>
  <c r="P2789" i="20"/>
  <c r="U2789" i="20" s="1"/>
  <c r="P2788" i="20"/>
  <c r="U2788" i="20" s="1"/>
  <c r="P2787" i="20"/>
  <c r="U2787" i="20" s="1"/>
  <c r="P2786" i="20"/>
  <c r="U2786" i="20" s="1"/>
  <c r="P2785" i="20"/>
  <c r="U2785" i="20" s="1"/>
  <c r="P2784" i="20"/>
  <c r="U2784" i="20" s="1"/>
  <c r="P2783" i="20"/>
  <c r="U2783" i="20" s="1"/>
  <c r="P2782" i="20"/>
  <c r="U2782" i="20" s="1"/>
  <c r="P2781" i="20"/>
  <c r="U2781" i="20" s="1"/>
  <c r="P2780" i="20"/>
  <c r="U2780" i="20" s="1"/>
  <c r="P2779" i="20"/>
  <c r="U2779" i="20" s="1"/>
  <c r="P2778" i="20"/>
  <c r="U2778" i="20" s="1"/>
  <c r="P2777" i="20"/>
  <c r="U2777" i="20" s="1"/>
  <c r="P2776" i="20"/>
  <c r="U2776" i="20" s="1"/>
  <c r="P2775" i="20"/>
  <c r="U2775" i="20" s="1"/>
  <c r="P2774" i="20"/>
  <c r="U2774" i="20" s="1"/>
  <c r="P2773" i="20"/>
  <c r="U2773" i="20" s="1"/>
  <c r="P2772" i="20"/>
  <c r="U2772" i="20" s="1"/>
  <c r="P2771" i="20"/>
  <c r="U2771" i="20" s="1"/>
  <c r="P2770" i="20"/>
  <c r="U2770" i="20" s="1"/>
  <c r="P2769" i="20"/>
  <c r="U2769" i="20" s="1"/>
  <c r="P2768" i="20"/>
  <c r="U2768" i="20" s="1"/>
  <c r="P2767" i="20"/>
  <c r="U2767" i="20" s="1"/>
  <c r="P2766" i="20"/>
  <c r="U2766" i="20" s="1"/>
  <c r="P2765" i="20"/>
  <c r="U2765" i="20" s="1"/>
  <c r="P2764" i="20"/>
  <c r="U2764" i="20" s="1"/>
  <c r="P2763" i="20"/>
  <c r="U2763" i="20" s="1"/>
  <c r="P2762" i="20"/>
  <c r="U2762" i="20" s="1"/>
  <c r="P2761" i="20"/>
  <c r="U2761" i="20" s="1"/>
  <c r="P2760" i="20"/>
  <c r="U2760" i="20" s="1"/>
  <c r="P2759" i="20"/>
  <c r="U2759" i="20" s="1"/>
  <c r="P2758" i="20"/>
  <c r="U2758" i="20" s="1"/>
  <c r="P2757" i="20"/>
  <c r="U2757" i="20" s="1"/>
  <c r="P2756" i="20"/>
  <c r="U2756" i="20" s="1"/>
  <c r="P2755" i="20"/>
  <c r="U2755" i="20" s="1"/>
  <c r="P2754" i="20"/>
  <c r="U2754" i="20" s="1"/>
  <c r="P2753" i="20"/>
  <c r="U2753" i="20" s="1"/>
  <c r="P2752" i="20"/>
  <c r="U2752" i="20" s="1"/>
  <c r="P2751" i="20"/>
  <c r="U2751" i="20" s="1"/>
  <c r="P2750" i="20"/>
  <c r="U2750" i="20" s="1"/>
  <c r="P2749" i="20"/>
  <c r="U2749" i="20" s="1"/>
  <c r="P2748" i="20"/>
  <c r="U2748" i="20" s="1"/>
  <c r="P2747" i="20"/>
  <c r="U2747" i="20" s="1"/>
  <c r="P2746" i="20"/>
  <c r="U2746" i="20" s="1"/>
  <c r="P2745" i="20"/>
  <c r="U2745" i="20" s="1"/>
  <c r="P2744" i="20"/>
  <c r="U2744" i="20" s="1"/>
  <c r="P2743" i="20"/>
  <c r="U2743" i="20" s="1"/>
  <c r="P2742" i="20"/>
  <c r="U2742" i="20" s="1"/>
  <c r="P2741" i="20"/>
  <c r="U2741" i="20" s="1"/>
  <c r="P2740" i="20"/>
  <c r="U2740" i="20" s="1"/>
  <c r="P2739" i="20"/>
  <c r="U2739" i="20" s="1"/>
  <c r="P2738" i="20"/>
  <c r="U2738" i="20" s="1"/>
  <c r="P2737" i="20"/>
  <c r="U2737" i="20" s="1"/>
  <c r="P2736" i="20"/>
  <c r="U2736" i="20" s="1"/>
  <c r="P2735" i="20"/>
  <c r="U2735" i="20" s="1"/>
  <c r="P2734" i="20"/>
  <c r="U2734" i="20" s="1"/>
  <c r="P2733" i="20"/>
  <c r="U2733" i="20" s="1"/>
  <c r="P2732" i="20"/>
  <c r="U2732" i="20" s="1"/>
  <c r="P2731" i="20"/>
  <c r="U2731" i="20" s="1"/>
  <c r="P2730" i="20"/>
  <c r="U2730" i="20" s="1"/>
  <c r="P2729" i="20"/>
  <c r="U2729" i="20" s="1"/>
  <c r="P2728" i="20"/>
  <c r="U2728" i="20" s="1"/>
  <c r="P2727" i="20"/>
  <c r="U2727" i="20" s="1"/>
  <c r="P2726" i="20"/>
  <c r="U2726" i="20" s="1"/>
  <c r="P2725" i="20"/>
  <c r="U2725" i="20" s="1"/>
  <c r="P2724" i="20"/>
  <c r="U2724" i="20" s="1"/>
  <c r="P2723" i="20"/>
  <c r="U2723" i="20" s="1"/>
  <c r="P2722" i="20"/>
  <c r="U2722" i="20" s="1"/>
  <c r="P2721" i="20"/>
  <c r="U2721" i="20" s="1"/>
  <c r="P2720" i="20"/>
  <c r="U2720" i="20" s="1"/>
  <c r="P2719" i="20"/>
  <c r="U2719" i="20" s="1"/>
  <c r="P2718" i="20"/>
  <c r="U2718" i="20" s="1"/>
  <c r="P2717" i="20"/>
  <c r="U2717" i="20" s="1"/>
  <c r="P2716" i="20"/>
  <c r="U2716" i="20" s="1"/>
  <c r="P2715" i="20"/>
  <c r="U2715" i="20" s="1"/>
  <c r="P2714" i="20"/>
  <c r="U2714" i="20" s="1"/>
  <c r="P2713" i="20"/>
  <c r="U2713" i="20" s="1"/>
  <c r="P2712" i="20"/>
  <c r="U2712" i="20" s="1"/>
  <c r="P2711" i="20"/>
  <c r="U2711" i="20" s="1"/>
  <c r="P2710" i="20"/>
  <c r="U2710" i="20" s="1"/>
  <c r="P2709" i="20"/>
  <c r="U2709" i="20" s="1"/>
  <c r="P2708" i="20"/>
  <c r="U2708" i="20" s="1"/>
  <c r="P2707" i="20"/>
  <c r="U2707" i="20" s="1"/>
  <c r="P2706" i="20"/>
  <c r="U2706" i="20" s="1"/>
  <c r="P2705" i="20"/>
  <c r="U2705" i="20" s="1"/>
  <c r="P2704" i="20"/>
  <c r="U2704" i="20" s="1"/>
  <c r="P2703" i="20"/>
  <c r="U2703" i="20" s="1"/>
  <c r="P2702" i="20"/>
  <c r="U2702" i="20" s="1"/>
  <c r="P2701" i="20"/>
  <c r="U2701" i="20" s="1"/>
  <c r="P2700" i="20"/>
  <c r="U2700" i="20" s="1"/>
  <c r="P2699" i="20"/>
  <c r="U2699" i="20" s="1"/>
  <c r="P2698" i="20"/>
  <c r="U2698" i="20" s="1"/>
  <c r="P2697" i="20"/>
  <c r="U2697" i="20" s="1"/>
  <c r="P2696" i="20"/>
  <c r="U2696" i="20" s="1"/>
  <c r="P2695" i="20"/>
  <c r="U2695" i="20" s="1"/>
  <c r="P2694" i="20"/>
  <c r="U2694" i="20" s="1"/>
  <c r="P2693" i="20"/>
  <c r="U2693" i="20" s="1"/>
  <c r="P2692" i="20"/>
  <c r="U2692" i="20" s="1"/>
  <c r="P2691" i="20"/>
  <c r="U2691" i="20" s="1"/>
  <c r="P2690" i="20"/>
  <c r="U2690" i="20" s="1"/>
  <c r="P2689" i="20"/>
  <c r="U2689" i="20" s="1"/>
  <c r="P2688" i="20"/>
  <c r="U2688" i="20" s="1"/>
  <c r="P2687" i="20"/>
  <c r="U2687" i="20" s="1"/>
  <c r="P2686" i="20"/>
  <c r="U2686" i="20" s="1"/>
  <c r="P2685" i="20"/>
  <c r="U2685" i="20" s="1"/>
  <c r="P2684" i="20"/>
  <c r="U2684" i="20" s="1"/>
  <c r="P2683" i="20"/>
  <c r="U2683" i="20" s="1"/>
  <c r="P2682" i="20"/>
  <c r="U2682" i="20" s="1"/>
  <c r="P2681" i="20"/>
  <c r="U2681" i="20" s="1"/>
  <c r="P2680" i="20"/>
  <c r="U2680" i="20" s="1"/>
  <c r="P2679" i="20"/>
  <c r="U2679" i="20" s="1"/>
  <c r="P2678" i="20"/>
  <c r="U2678" i="20" s="1"/>
  <c r="P2677" i="20"/>
  <c r="U2677" i="20" s="1"/>
  <c r="P2676" i="20"/>
  <c r="U2676" i="20" s="1"/>
  <c r="P2675" i="20"/>
  <c r="U2675" i="20" s="1"/>
  <c r="P2674" i="20"/>
  <c r="U2674" i="20" s="1"/>
  <c r="P2673" i="20"/>
  <c r="U2673" i="20" s="1"/>
  <c r="P2672" i="20"/>
  <c r="U2672" i="20" s="1"/>
  <c r="P2671" i="20"/>
  <c r="U2671" i="20" s="1"/>
  <c r="P2670" i="20"/>
  <c r="U2670" i="20" s="1"/>
  <c r="P2669" i="20"/>
  <c r="U2669" i="20" s="1"/>
  <c r="P2668" i="20"/>
  <c r="U2668" i="20" s="1"/>
  <c r="P2667" i="20"/>
  <c r="U2667" i="20" s="1"/>
  <c r="P2666" i="20"/>
  <c r="U2666" i="20" s="1"/>
  <c r="P2665" i="20"/>
  <c r="U2665" i="20" s="1"/>
  <c r="P2664" i="20"/>
  <c r="U2664" i="20" s="1"/>
  <c r="P2663" i="20"/>
  <c r="U2663" i="20" s="1"/>
  <c r="P2662" i="20"/>
  <c r="U2662" i="20" s="1"/>
  <c r="P2661" i="20"/>
  <c r="U2661" i="20" s="1"/>
  <c r="P2660" i="20"/>
  <c r="U2660" i="20" s="1"/>
  <c r="P2659" i="20"/>
  <c r="U2659" i="20" s="1"/>
  <c r="P2658" i="20"/>
  <c r="U2658" i="20" s="1"/>
  <c r="P2657" i="20"/>
  <c r="U2657" i="20" s="1"/>
  <c r="P2656" i="20"/>
  <c r="U2656" i="20" s="1"/>
  <c r="P2655" i="20"/>
  <c r="U2655" i="20" s="1"/>
  <c r="P2654" i="20"/>
  <c r="U2654" i="20" s="1"/>
  <c r="P2653" i="20"/>
  <c r="U2653" i="20" s="1"/>
  <c r="P2652" i="20"/>
  <c r="U2652" i="20" s="1"/>
  <c r="P2651" i="20"/>
  <c r="U2651" i="20" s="1"/>
  <c r="P2650" i="20"/>
  <c r="U2650" i="20" s="1"/>
  <c r="P2649" i="20"/>
  <c r="U2649" i="20" s="1"/>
  <c r="P2648" i="20"/>
  <c r="U2648" i="20" s="1"/>
  <c r="P2647" i="20"/>
  <c r="U2647" i="20" s="1"/>
  <c r="P2646" i="20"/>
  <c r="U2646" i="20" s="1"/>
  <c r="P2645" i="20"/>
  <c r="U2645" i="20" s="1"/>
  <c r="P2644" i="20"/>
  <c r="U2644" i="20" s="1"/>
  <c r="P2643" i="20"/>
  <c r="U2643" i="20" s="1"/>
  <c r="P2642" i="20"/>
  <c r="U2642" i="20" s="1"/>
  <c r="P2641" i="20"/>
  <c r="U2641" i="20" s="1"/>
  <c r="P2640" i="20"/>
  <c r="U2640" i="20" s="1"/>
  <c r="P2639" i="20"/>
  <c r="U2639" i="20" s="1"/>
  <c r="P2638" i="20"/>
  <c r="U2638" i="20" s="1"/>
  <c r="P2637" i="20"/>
  <c r="U2637" i="20" s="1"/>
  <c r="P2636" i="20"/>
  <c r="U2636" i="20" s="1"/>
  <c r="P2635" i="20"/>
  <c r="U2635" i="20" s="1"/>
  <c r="P2634" i="20"/>
  <c r="U2634" i="20" s="1"/>
  <c r="P2633" i="20"/>
  <c r="U2633" i="20" s="1"/>
  <c r="P2632" i="20"/>
  <c r="U2632" i="20" s="1"/>
  <c r="P2631" i="20"/>
  <c r="U2631" i="20" s="1"/>
  <c r="P2630" i="20"/>
  <c r="U2630" i="20" s="1"/>
  <c r="P2629" i="20"/>
  <c r="U2629" i="20" s="1"/>
  <c r="P2628" i="20"/>
  <c r="U2628" i="20" s="1"/>
  <c r="P2627" i="20"/>
  <c r="U2627" i="20" s="1"/>
  <c r="P2626" i="20"/>
  <c r="U2626" i="20" s="1"/>
  <c r="P2625" i="20"/>
  <c r="U2625" i="20" s="1"/>
  <c r="P2624" i="20"/>
  <c r="U2624" i="20" s="1"/>
  <c r="P2623" i="20"/>
  <c r="U2623" i="20" s="1"/>
  <c r="P2622" i="20"/>
  <c r="U2622" i="20" s="1"/>
  <c r="P2621" i="20"/>
  <c r="U2621" i="20" s="1"/>
  <c r="P2620" i="20"/>
  <c r="U2620" i="20" s="1"/>
  <c r="P2619" i="20"/>
  <c r="U2619" i="20" s="1"/>
  <c r="P2618" i="20"/>
  <c r="U2618" i="20" s="1"/>
  <c r="P2617" i="20"/>
  <c r="U2617" i="20" s="1"/>
  <c r="P2616" i="20"/>
  <c r="U2616" i="20" s="1"/>
  <c r="P2615" i="20"/>
  <c r="U2615" i="20" s="1"/>
  <c r="P2614" i="20"/>
  <c r="U2614" i="20" s="1"/>
  <c r="P2613" i="20"/>
  <c r="U2613" i="20" s="1"/>
  <c r="P2612" i="20"/>
  <c r="U2612" i="20" s="1"/>
  <c r="P2611" i="20"/>
  <c r="U2611" i="20" s="1"/>
  <c r="P2610" i="20"/>
  <c r="U2610" i="20" s="1"/>
  <c r="P2609" i="20"/>
  <c r="U2609" i="20" s="1"/>
  <c r="P2608" i="20"/>
  <c r="U2608" i="20" s="1"/>
  <c r="P2607" i="20"/>
  <c r="U2607" i="20" s="1"/>
  <c r="P2606" i="20"/>
  <c r="U2606" i="20" s="1"/>
  <c r="P2605" i="20"/>
  <c r="U2605" i="20" s="1"/>
  <c r="P2604" i="20"/>
  <c r="U2604" i="20" s="1"/>
  <c r="P2603" i="20"/>
  <c r="U2603" i="20" s="1"/>
  <c r="P2602" i="20"/>
  <c r="U2602" i="20" s="1"/>
  <c r="P2601" i="20"/>
  <c r="U2601" i="20" s="1"/>
  <c r="P2600" i="20"/>
  <c r="U2600" i="20" s="1"/>
  <c r="P2599" i="20"/>
  <c r="U2599" i="20" s="1"/>
  <c r="P2598" i="20"/>
  <c r="U2598" i="20" s="1"/>
  <c r="P2597" i="20"/>
  <c r="U2597" i="20" s="1"/>
  <c r="P2596" i="20"/>
  <c r="U2596" i="20" s="1"/>
  <c r="P2595" i="20"/>
  <c r="U2595" i="20" s="1"/>
  <c r="P2594" i="20"/>
  <c r="U2594" i="20" s="1"/>
  <c r="P2593" i="20"/>
  <c r="U2593" i="20" s="1"/>
  <c r="P2592" i="20"/>
  <c r="U2592" i="20" s="1"/>
  <c r="P2591" i="20"/>
  <c r="U2591" i="20" s="1"/>
  <c r="P2590" i="20"/>
  <c r="U2590" i="20" s="1"/>
  <c r="P2589" i="20"/>
  <c r="U2589" i="20" s="1"/>
  <c r="P2588" i="20"/>
  <c r="U2588" i="20" s="1"/>
  <c r="P2587" i="20"/>
  <c r="U2587" i="20" s="1"/>
  <c r="P2586" i="20"/>
  <c r="U2586" i="20" s="1"/>
  <c r="P2585" i="20"/>
  <c r="U2585" i="20" s="1"/>
  <c r="P2584" i="20"/>
  <c r="U2584" i="20" s="1"/>
  <c r="P2583" i="20"/>
  <c r="U2583" i="20" s="1"/>
  <c r="P2582" i="20"/>
  <c r="U2582" i="20" s="1"/>
  <c r="P2581" i="20"/>
  <c r="U2581" i="20" s="1"/>
  <c r="P2580" i="20"/>
  <c r="U2580" i="20" s="1"/>
  <c r="P2579" i="20"/>
  <c r="U2579" i="20" s="1"/>
  <c r="P2578" i="20"/>
  <c r="U2578" i="20" s="1"/>
  <c r="P2577" i="20"/>
  <c r="U2577" i="20" s="1"/>
  <c r="P2576" i="20"/>
  <c r="U2576" i="20" s="1"/>
  <c r="P2575" i="20"/>
  <c r="U2575" i="20" s="1"/>
  <c r="P2574" i="20"/>
  <c r="U2574" i="20" s="1"/>
  <c r="P2573" i="20"/>
  <c r="U2573" i="20" s="1"/>
  <c r="P2572" i="20"/>
  <c r="U2572" i="20" s="1"/>
  <c r="P2571" i="20"/>
  <c r="U2571" i="20" s="1"/>
  <c r="P2570" i="20"/>
  <c r="U2570" i="20" s="1"/>
  <c r="P2569" i="20"/>
  <c r="U2569" i="20" s="1"/>
  <c r="P2568" i="20"/>
  <c r="U2568" i="20" s="1"/>
  <c r="P2567" i="20"/>
  <c r="U2567" i="20" s="1"/>
  <c r="P2566" i="20"/>
  <c r="U2566" i="20" s="1"/>
  <c r="P2565" i="20"/>
  <c r="U2565" i="20" s="1"/>
  <c r="P2564" i="20"/>
  <c r="U2564" i="20" s="1"/>
  <c r="P2563" i="20"/>
  <c r="U2563" i="20" s="1"/>
  <c r="P2562" i="20"/>
  <c r="U2562" i="20" s="1"/>
  <c r="P2561" i="20"/>
  <c r="U2561" i="20" s="1"/>
  <c r="P2560" i="20"/>
  <c r="U2560" i="20" s="1"/>
  <c r="P2559" i="20"/>
  <c r="U2559" i="20" s="1"/>
  <c r="P2558" i="20"/>
  <c r="U2558" i="20" s="1"/>
  <c r="P2557" i="20"/>
  <c r="U2557" i="20" s="1"/>
  <c r="P2556" i="20"/>
  <c r="U2556" i="20" s="1"/>
  <c r="P2555" i="20"/>
  <c r="U2555" i="20" s="1"/>
  <c r="P2554" i="20"/>
  <c r="U2554" i="20" s="1"/>
  <c r="P2553" i="20"/>
  <c r="U2553" i="20" s="1"/>
  <c r="P2552" i="20"/>
  <c r="U2552" i="20" s="1"/>
  <c r="P2551" i="20"/>
  <c r="U2551" i="20" s="1"/>
  <c r="P2550" i="20"/>
  <c r="U2550" i="20" s="1"/>
  <c r="P2549" i="20"/>
  <c r="U2549" i="20" s="1"/>
  <c r="P2548" i="20"/>
  <c r="U2548" i="20" s="1"/>
  <c r="P2547" i="20"/>
  <c r="U2547" i="20" s="1"/>
  <c r="P2546" i="20"/>
  <c r="U2546" i="20" s="1"/>
  <c r="P2545" i="20"/>
  <c r="U2545" i="20" s="1"/>
  <c r="P2544" i="20"/>
  <c r="U2544" i="20" s="1"/>
  <c r="P2543" i="20"/>
  <c r="U2543" i="20" s="1"/>
  <c r="P2542" i="20"/>
  <c r="U2542" i="20" s="1"/>
  <c r="P2541" i="20"/>
  <c r="U2541" i="20" s="1"/>
  <c r="P2540" i="20"/>
  <c r="U2540" i="20" s="1"/>
  <c r="P2539" i="20"/>
  <c r="U2539" i="20" s="1"/>
  <c r="P2538" i="20"/>
  <c r="U2538" i="20" s="1"/>
  <c r="P2537" i="20"/>
  <c r="U2537" i="20" s="1"/>
  <c r="P2536" i="20"/>
  <c r="U2536" i="20" s="1"/>
  <c r="P2535" i="20"/>
  <c r="U2535" i="20" s="1"/>
  <c r="P2534" i="20"/>
  <c r="U2534" i="20" s="1"/>
  <c r="P2533" i="20"/>
  <c r="U2533" i="20" s="1"/>
  <c r="P2532" i="20"/>
  <c r="U2532" i="20" s="1"/>
  <c r="P2531" i="20"/>
  <c r="U2531" i="20" s="1"/>
  <c r="P2530" i="20"/>
  <c r="U2530" i="20" s="1"/>
  <c r="P2529" i="20"/>
  <c r="U2529" i="20" s="1"/>
  <c r="P2528" i="20"/>
  <c r="U2528" i="20" s="1"/>
  <c r="P2527" i="20"/>
  <c r="U2527" i="20" s="1"/>
  <c r="P2526" i="20"/>
  <c r="U2526" i="20" s="1"/>
  <c r="P2525" i="20"/>
  <c r="U2525" i="20" s="1"/>
  <c r="P2524" i="20"/>
  <c r="U2524" i="20" s="1"/>
  <c r="P2523" i="20"/>
  <c r="U2523" i="20" s="1"/>
  <c r="P2522" i="20"/>
  <c r="U2522" i="20" s="1"/>
  <c r="P2521" i="20"/>
  <c r="U2521" i="20" s="1"/>
  <c r="P2520" i="20"/>
  <c r="U2520" i="20" s="1"/>
  <c r="P2519" i="20"/>
  <c r="U2519" i="20" s="1"/>
  <c r="P2518" i="20"/>
  <c r="U2518" i="20" s="1"/>
  <c r="P2517" i="20"/>
  <c r="U2517" i="20" s="1"/>
  <c r="P2516" i="20"/>
  <c r="U2516" i="20" s="1"/>
  <c r="P2515" i="20"/>
  <c r="U2515" i="20" s="1"/>
  <c r="P2514" i="20"/>
  <c r="U2514" i="20" s="1"/>
  <c r="P2513" i="20"/>
  <c r="U2513" i="20" s="1"/>
  <c r="P2512" i="20"/>
  <c r="U2512" i="20" s="1"/>
  <c r="P2511" i="20"/>
  <c r="U2511" i="20" s="1"/>
  <c r="P2510" i="20"/>
  <c r="U2510" i="20" s="1"/>
  <c r="P2509" i="20"/>
  <c r="U2509" i="20" s="1"/>
  <c r="P2508" i="20"/>
  <c r="U2508" i="20" s="1"/>
  <c r="P2507" i="20"/>
  <c r="U2507" i="20" s="1"/>
  <c r="P2506" i="20"/>
  <c r="U2506" i="20" s="1"/>
  <c r="P2505" i="20"/>
  <c r="U2505" i="20" s="1"/>
  <c r="P2504" i="20"/>
  <c r="U2504" i="20" s="1"/>
  <c r="P2503" i="20"/>
  <c r="U2503" i="20" s="1"/>
  <c r="P2502" i="20"/>
  <c r="U2502" i="20" s="1"/>
  <c r="P2501" i="20"/>
  <c r="U2501" i="20" s="1"/>
  <c r="P2500" i="20"/>
  <c r="U2500" i="20" s="1"/>
  <c r="P2499" i="20"/>
  <c r="U2499" i="20" s="1"/>
  <c r="P2498" i="20"/>
  <c r="U2498" i="20" s="1"/>
  <c r="P2497" i="20"/>
  <c r="U2497" i="20" s="1"/>
  <c r="P2496" i="20"/>
  <c r="U2496" i="20" s="1"/>
  <c r="P2495" i="20"/>
  <c r="U2495" i="20" s="1"/>
  <c r="P2494" i="20"/>
  <c r="U2494" i="20" s="1"/>
  <c r="P2493" i="20"/>
  <c r="U2493" i="20" s="1"/>
  <c r="P2492" i="20"/>
  <c r="U2492" i="20" s="1"/>
  <c r="P2491" i="20"/>
  <c r="U2491" i="20" s="1"/>
  <c r="P2490" i="20"/>
  <c r="U2490" i="20" s="1"/>
  <c r="P2489" i="20"/>
  <c r="U2489" i="20" s="1"/>
  <c r="P2488" i="20"/>
  <c r="U2488" i="20" s="1"/>
  <c r="P2487" i="20"/>
  <c r="U2487" i="20" s="1"/>
  <c r="P2486" i="20"/>
  <c r="U2486" i="20" s="1"/>
  <c r="P2485" i="20"/>
  <c r="U2485" i="20" s="1"/>
  <c r="P2484" i="20"/>
  <c r="U2484" i="20" s="1"/>
  <c r="P2483" i="20"/>
  <c r="U2483" i="20" s="1"/>
  <c r="P2482" i="20"/>
  <c r="U2482" i="20" s="1"/>
  <c r="P2481" i="20"/>
  <c r="U2481" i="20" s="1"/>
  <c r="P2480" i="20"/>
  <c r="U2480" i="20" s="1"/>
  <c r="P2479" i="20"/>
  <c r="U2479" i="20" s="1"/>
  <c r="P2478" i="20"/>
  <c r="U2478" i="20" s="1"/>
  <c r="P2477" i="20"/>
  <c r="U2477" i="20" s="1"/>
  <c r="P2476" i="20"/>
  <c r="U2476" i="20" s="1"/>
  <c r="P2475" i="20"/>
  <c r="U2475" i="20" s="1"/>
  <c r="P2474" i="20"/>
  <c r="U2474" i="20" s="1"/>
  <c r="P2473" i="20"/>
  <c r="U2473" i="20" s="1"/>
  <c r="P2472" i="20"/>
  <c r="U2472" i="20" s="1"/>
  <c r="P2471" i="20"/>
  <c r="U2471" i="20" s="1"/>
  <c r="P2470" i="20"/>
  <c r="U2470" i="20" s="1"/>
  <c r="P2469" i="20"/>
  <c r="U2469" i="20" s="1"/>
  <c r="P2468" i="20"/>
  <c r="U2468" i="20" s="1"/>
  <c r="P2467" i="20"/>
  <c r="U2467" i="20" s="1"/>
  <c r="P2466" i="20"/>
  <c r="U2466" i="20" s="1"/>
  <c r="P2465" i="20"/>
  <c r="U2465" i="20" s="1"/>
  <c r="P2464" i="20"/>
  <c r="U2464" i="20" s="1"/>
  <c r="P2463" i="20"/>
  <c r="U2463" i="20" s="1"/>
  <c r="P2462" i="20"/>
  <c r="U2462" i="20" s="1"/>
  <c r="P2461" i="20"/>
  <c r="U2461" i="20" s="1"/>
  <c r="P2460" i="20"/>
  <c r="U2460" i="20" s="1"/>
  <c r="P2459" i="20"/>
  <c r="U2459" i="20" s="1"/>
  <c r="P2458" i="20"/>
  <c r="U2458" i="20" s="1"/>
  <c r="P2457" i="20"/>
  <c r="U2457" i="20" s="1"/>
  <c r="P2456" i="20"/>
  <c r="U2456" i="20" s="1"/>
  <c r="P2455" i="20"/>
  <c r="U2455" i="20" s="1"/>
  <c r="P2454" i="20"/>
  <c r="U2454" i="20" s="1"/>
  <c r="P2453" i="20"/>
  <c r="U2453" i="20" s="1"/>
  <c r="P2452" i="20"/>
  <c r="U2452" i="20" s="1"/>
  <c r="P2451" i="20"/>
  <c r="U2451" i="20" s="1"/>
  <c r="P2450" i="20"/>
  <c r="U2450" i="20" s="1"/>
  <c r="P2449" i="20"/>
  <c r="U2449" i="20" s="1"/>
  <c r="P2448" i="20"/>
  <c r="U2448" i="20" s="1"/>
  <c r="P2447" i="20"/>
  <c r="U2447" i="20" s="1"/>
  <c r="P2446" i="20"/>
  <c r="U2446" i="20" s="1"/>
  <c r="P2445" i="20"/>
  <c r="U2445" i="20" s="1"/>
  <c r="P2444" i="20"/>
  <c r="U2444" i="20" s="1"/>
  <c r="P2443" i="20"/>
  <c r="U2443" i="20" s="1"/>
  <c r="P2442" i="20"/>
  <c r="U2442" i="20" s="1"/>
  <c r="P2441" i="20"/>
  <c r="U2441" i="20" s="1"/>
  <c r="P2440" i="20"/>
  <c r="U2440" i="20" s="1"/>
  <c r="P2439" i="20"/>
  <c r="U2439" i="20" s="1"/>
  <c r="P2438" i="20"/>
  <c r="U2438" i="20" s="1"/>
  <c r="P2437" i="20"/>
  <c r="U2437" i="20" s="1"/>
  <c r="P2436" i="20"/>
  <c r="U2436" i="20" s="1"/>
  <c r="P2435" i="20"/>
  <c r="U2435" i="20" s="1"/>
  <c r="P2434" i="20"/>
  <c r="U2434" i="20" s="1"/>
  <c r="P2433" i="20"/>
  <c r="U2433" i="20" s="1"/>
  <c r="P2432" i="20"/>
  <c r="U2432" i="20" s="1"/>
  <c r="P2431" i="20"/>
  <c r="U2431" i="20" s="1"/>
  <c r="P2430" i="20"/>
  <c r="U2430" i="20" s="1"/>
  <c r="P2429" i="20"/>
  <c r="U2429" i="20" s="1"/>
  <c r="P2428" i="20"/>
  <c r="U2428" i="20" s="1"/>
  <c r="P2427" i="20"/>
  <c r="U2427" i="20" s="1"/>
  <c r="P2426" i="20"/>
  <c r="U2426" i="20" s="1"/>
  <c r="P2425" i="20"/>
  <c r="U2425" i="20" s="1"/>
  <c r="P2424" i="20"/>
  <c r="U2424" i="20" s="1"/>
  <c r="P2423" i="20"/>
  <c r="U2423" i="20" s="1"/>
  <c r="P2422" i="20"/>
  <c r="U2422" i="20" s="1"/>
  <c r="P2421" i="20"/>
  <c r="U2421" i="20" s="1"/>
  <c r="P2420" i="20"/>
  <c r="U2420" i="20" s="1"/>
  <c r="P2419" i="20"/>
  <c r="U2419" i="20" s="1"/>
  <c r="P2418" i="20"/>
  <c r="U2418" i="20" s="1"/>
  <c r="P2417" i="20"/>
  <c r="U2417" i="20" s="1"/>
  <c r="P2416" i="20"/>
  <c r="U2416" i="20" s="1"/>
  <c r="P2415" i="20"/>
  <c r="U2415" i="20" s="1"/>
  <c r="P2414" i="20"/>
  <c r="U2414" i="20" s="1"/>
  <c r="P2413" i="20"/>
  <c r="U2413" i="20" s="1"/>
  <c r="P2412" i="20"/>
  <c r="U2412" i="20" s="1"/>
  <c r="P2411" i="20"/>
  <c r="U2411" i="20" s="1"/>
  <c r="P2410" i="20"/>
  <c r="U2410" i="20" s="1"/>
  <c r="P2409" i="20"/>
  <c r="U2409" i="20" s="1"/>
  <c r="P2408" i="20"/>
  <c r="U2408" i="20" s="1"/>
  <c r="P2407" i="20"/>
  <c r="U2407" i="20" s="1"/>
  <c r="P2406" i="20"/>
  <c r="U2406" i="20" s="1"/>
  <c r="P2405" i="20"/>
  <c r="U2405" i="20" s="1"/>
  <c r="P2404" i="20"/>
  <c r="U2404" i="20" s="1"/>
  <c r="P2403" i="20"/>
  <c r="U2403" i="20" s="1"/>
  <c r="P2402" i="20"/>
  <c r="U2402" i="20" s="1"/>
  <c r="P2401" i="20"/>
  <c r="U2401" i="20" s="1"/>
  <c r="P2400" i="20"/>
  <c r="U2400" i="20" s="1"/>
  <c r="P2399" i="20"/>
  <c r="U2399" i="20" s="1"/>
  <c r="P2398" i="20"/>
  <c r="U2398" i="20" s="1"/>
  <c r="P2397" i="20"/>
  <c r="U2397" i="20" s="1"/>
  <c r="P2396" i="20"/>
  <c r="U2396" i="20" s="1"/>
  <c r="P2395" i="20"/>
  <c r="U2395" i="20" s="1"/>
  <c r="P2394" i="20"/>
  <c r="U2394" i="20" s="1"/>
  <c r="P2393" i="20"/>
  <c r="U2393" i="20" s="1"/>
  <c r="P2392" i="20"/>
  <c r="U2392" i="20" s="1"/>
  <c r="P2391" i="20"/>
  <c r="U2391" i="20" s="1"/>
  <c r="P2390" i="20"/>
  <c r="U2390" i="20" s="1"/>
  <c r="P2389" i="20"/>
  <c r="U2389" i="20" s="1"/>
  <c r="P2388" i="20"/>
  <c r="U2388" i="20" s="1"/>
  <c r="P2387" i="20"/>
  <c r="U2387" i="20" s="1"/>
  <c r="P2386" i="20"/>
  <c r="U2386" i="20" s="1"/>
  <c r="P2385" i="20"/>
  <c r="U2385" i="20" s="1"/>
  <c r="P2384" i="20"/>
  <c r="U2384" i="20" s="1"/>
  <c r="P2383" i="20"/>
  <c r="U2383" i="20" s="1"/>
  <c r="P2382" i="20"/>
  <c r="U2382" i="20" s="1"/>
  <c r="P2381" i="20"/>
  <c r="U2381" i="20" s="1"/>
  <c r="P2380" i="20"/>
  <c r="U2380" i="20" s="1"/>
  <c r="P2379" i="20"/>
  <c r="U2379" i="20" s="1"/>
  <c r="P2378" i="20"/>
  <c r="U2378" i="20" s="1"/>
  <c r="P2377" i="20"/>
  <c r="U2377" i="20" s="1"/>
  <c r="P2376" i="20"/>
  <c r="U2376" i="20" s="1"/>
  <c r="P2375" i="20"/>
  <c r="U2375" i="20" s="1"/>
  <c r="P2374" i="20"/>
  <c r="U2374" i="20" s="1"/>
  <c r="P2373" i="20"/>
  <c r="U2373" i="20" s="1"/>
  <c r="P2372" i="20"/>
  <c r="U2372" i="20" s="1"/>
  <c r="P2371" i="20"/>
  <c r="U2371" i="20" s="1"/>
  <c r="P2370" i="20"/>
  <c r="U2370" i="20" s="1"/>
  <c r="P2369" i="20"/>
  <c r="U2369" i="20" s="1"/>
  <c r="P2368" i="20"/>
  <c r="U2368" i="20" s="1"/>
  <c r="P2367" i="20"/>
  <c r="U2367" i="20" s="1"/>
  <c r="P2366" i="20"/>
  <c r="U2366" i="20" s="1"/>
  <c r="P2365" i="20"/>
  <c r="U2365" i="20" s="1"/>
  <c r="P2364" i="20"/>
  <c r="U2364" i="20" s="1"/>
  <c r="P2363" i="20"/>
  <c r="U2363" i="20" s="1"/>
  <c r="P2362" i="20"/>
  <c r="U2362" i="20" s="1"/>
  <c r="P2361" i="20"/>
  <c r="U2361" i="20" s="1"/>
  <c r="P2360" i="20"/>
  <c r="U2360" i="20" s="1"/>
  <c r="P2359" i="20"/>
  <c r="U2359" i="20" s="1"/>
  <c r="P2358" i="20"/>
  <c r="U2358" i="20" s="1"/>
  <c r="P2357" i="20"/>
  <c r="U2357" i="20" s="1"/>
  <c r="P2356" i="20"/>
  <c r="U2356" i="20" s="1"/>
  <c r="P2355" i="20"/>
  <c r="U2355" i="20" s="1"/>
  <c r="P2354" i="20"/>
  <c r="U2354" i="20" s="1"/>
  <c r="P2353" i="20"/>
  <c r="U2353" i="20" s="1"/>
  <c r="P2352" i="20"/>
  <c r="U2352" i="20" s="1"/>
  <c r="P2351" i="20"/>
  <c r="U2351" i="20" s="1"/>
  <c r="P2350" i="20"/>
  <c r="U2350" i="20" s="1"/>
  <c r="P2349" i="20"/>
  <c r="U2349" i="20" s="1"/>
  <c r="P2348" i="20"/>
  <c r="U2348" i="20" s="1"/>
  <c r="P2347" i="20"/>
  <c r="U2347" i="20" s="1"/>
  <c r="P2346" i="20"/>
  <c r="U2346" i="20" s="1"/>
  <c r="P2345" i="20"/>
  <c r="U2345" i="20" s="1"/>
  <c r="P2344" i="20"/>
  <c r="U2344" i="20" s="1"/>
  <c r="P2343" i="20"/>
  <c r="U2343" i="20" s="1"/>
  <c r="P2342" i="20"/>
  <c r="U2342" i="20" s="1"/>
  <c r="P2341" i="20"/>
  <c r="U2341" i="20" s="1"/>
  <c r="P2340" i="20"/>
  <c r="U2340" i="20" s="1"/>
  <c r="P2339" i="20"/>
  <c r="U2339" i="20" s="1"/>
  <c r="P2338" i="20"/>
  <c r="U2338" i="20" s="1"/>
  <c r="P2337" i="20"/>
  <c r="U2337" i="20" s="1"/>
  <c r="P2336" i="20"/>
  <c r="U2336" i="20" s="1"/>
  <c r="P2335" i="20"/>
  <c r="U2335" i="20" s="1"/>
  <c r="P2334" i="20"/>
  <c r="U2334" i="20" s="1"/>
  <c r="P2333" i="20"/>
  <c r="U2333" i="20" s="1"/>
  <c r="P2332" i="20"/>
  <c r="U2332" i="20" s="1"/>
  <c r="P2331" i="20"/>
  <c r="U2331" i="20" s="1"/>
  <c r="P2330" i="20"/>
  <c r="U2330" i="20" s="1"/>
  <c r="P2329" i="20"/>
  <c r="U2329" i="20" s="1"/>
  <c r="P2328" i="20"/>
  <c r="U2328" i="20" s="1"/>
  <c r="P2327" i="20"/>
  <c r="U2327" i="20" s="1"/>
  <c r="P2326" i="20"/>
  <c r="U2326" i="20" s="1"/>
  <c r="P2325" i="20"/>
  <c r="U2325" i="20" s="1"/>
  <c r="P2324" i="20"/>
  <c r="U2324" i="20" s="1"/>
  <c r="P2323" i="20"/>
  <c r="U2323" i="20" s="1"/>
  <c r="P2322" i="20"/>
  <c r="U2322" i="20" s="1"/>
  <c r="P2321" i="20"/>
  <c r="U2321" i="20" s="1"/>
  <c r="P2320" i="20"/>
  <c r="U2320" i="20" s="1"/>
  <c r="P2319" i="20"/>
  <c r="U2319" i="20" s="1"/>
  <c r="P2318" i="20"/>
  <c r="U2318" i="20" s="1"/>
  <c r="P2317" i="20"/>
  <c r="U2317" i="20" s="1"/>
  <c r="P2316" i="20"/>
  <c r="U2316" i="20" s="1"/>
  <c r="P2315" i="20"/>
  <c r="U2315" i="20" s="1"/>
  <c r="P2314" i="20"/>
  <c r="U2314" i="20" s="1"/>
  <c r="P2313" i="20"/>
  <c r="U2313" i="20" s="1"/>
  <c r="P2312" i="20"/>
  <c r="U2312" i="20" s="1"/>
  <c r="P2311" i="20"/>
  <c r="U2311" i="20" s="1"/>
  <c r="P2310" i="20"/>
  <c r="U2310" i="20" s="1"/>
  <c r="P2309" i="20"/>
  <c r="U2309" i="20" s="1"/>
  <c r="P2308" i="20"/>
  <c r="U2308" i="20" s="1"/>
  <c r="P2307" i="20"/>
  <c r="U2307" i="20" s="1"/>
  <c r="P2306" i="20"/>
  <c r="U2306" i="20" s="1"/>
  <c r="P2305" i="20"/>
  <c r="U2305" i="20" s="1"/>
  <c r="P2304" i="20"/>
  <c r="U2304" i="20" s="1"/>
  <c r="P2303" i="20"/>
  <c r="U2303" i="20" s="1"/>
  <c r="P2302" i="20"/>
  <c r="U2302" i="20" s="1"/>
  <c r="P2301" i="20"/>
  <c r="U2301" i="20" s="1"/>
  <c r="P2300" i="20"/>
  <c r="U2300" i="20" s="1"/>
  <c r="P2299" i="20"/>
  <c r="U2299" i="20" s="1"/>
  <c r="P2298" i="20"/>
  <c r="U2298" i="20" s="1"/>
  <c r="P2297" i="20"/>
  <c r="U2297" i="20" s="1"/>
  <c r="P2296" i="20"/>
  <c r="U2296" i="20" s="1"/>
  <c r="P2295" i="20"/>
  <c r="U2295" i="20" s="1"/>
  <c r="P2294" i="20"/>
  <c r="U2294" i="20" s="1"/>
  <c r="P2293" i="20"/>
  <c r="U2293" i="20" s="1"/>
  <c r="P2292" i="20"/>
  <c r="U2292" i="20" s="1"/>
  <c r="P2291" i="20"/>
  <c r="U2291" i="20" s="1"/>
  <c r="P2290" i="20"/>
  <c r="U2290" i="20" s="1"/>
  <c r="P2289" i="20"/>
  <c r="U2289" i="20" s="1"/>
  <c r="P2288" i="20"/>
  <c r="U2288" i="20" s="1"/>
  <c r="P2287" i="20"/>
  <c r="U2287" i="20" s="1"/>
  <c r="P2286" i="20"/>
  <c r="U2286" i="20" s="1"/>
  <c r="P2285" i="20"/>
  <c r="U2285" i="20" s="1"/>
  <c r="P2284" i="20"/>
  <c r="U2284" i="20" s="1"/>
  <c r="P2283" i="20"/>
  <c r="U2283" i="20" s="1"/>
  <c r="P2282" i="20"/>
  <c r="U2282" i="20" s="1"/>
  <c r="P2281" i="20"/>
  <c r="U2281" i="20" s="1"/>
  <c r="P2280" i="20"/>
  <c r="U2280" i="20" s="1"/>
  <c r="P2279" i="20"/>
  <c r="U2279" i="20" s="1"/>
  <c r="P2278" i="20"/>
  <c r="U2278" i="20" s="1"/>
  <c r="P2277" i="20"/>
  <c r="U2277" i="20" s="1"/>
  <c r="P2276" i="20"/>
  <c r="U2276" i="20" s="1"/>
  <c r="P2275" i="20"/>
  <c r="U2275" i="20" s="1"/>
  <c r="P2274" i="20"/>
  <c r="U2274" i="20" s="1"/>
  <c r="P2273" i="20"/>
  <c r="U2273" i="20" s="1"/>
  <c r="P2272" i="20"/>
  <c r="U2272" i="20" s="1"/>
  <c r="P2271" i="20"/>
  <c r="U2271" i="20" s="1"/>
  <c r="P2270" i="20"/>
  <c r="U2270" i="20" s="1"/>
  <c r="P2269" i="20"/>
  <c r="U2269" i="20" s="1"/>
  <c r="P2268" i="20"/>
  <c r="U2268" i="20" s="1"/>
  <c r="P2267" i="20"/>
  <c r="U2267" i="20" s="1"/>
  <c r="P2266" i="20"/>
  <c r="U2266" i="20" s="1"/>
  <c r="P2265" i="20"/>
  <c r="U2265" i="20" s="1"/>
  <c r="P2264" i="20"/>
  <c r="U2264" i="20" s="1"/>
  <c r="P2263" i="20"/>
  <c r="U2263" i="20" s="1"/>
  <c r="P2262" i="20"/>
  <c r="U2262" i="20" s="1"/>
  <c r="P2261" i="20"/>
  <c r="U2261" i="20" s="1"/>
  <c r="P2260" i="20"/>
  <c r="U2260" i="20" s="1"/>
  <c r="P2259" i="20"/>
  <c r="U2259" i="20" s="1"/>
  <c r="P2258" i="20"/>
  <c r="U2258" i="20" s="1"/>
  <c r="P2257" i="20"/>
  <c r="U2257" i="20" s="1"/>
  <c r="P2256" i="20"/>
  <c r="U2256" i="20" s="1"/>
  <c r="P2255" i="20"/>
  <c r="U2255" i="20" s="1"/>
  <c r="P2254" i="20"/>
  <c r="U2254" i="20" s="1"/>
  <c r="P2253" i="20"/>
  <c r="U2253" i="20" s="1"/>
  <c r="P2252" i="20"/>
  <c r="U2252" i="20" s="1"/>
  <c r="P2251" i="20"/>
  <c r="U2251" i="20" s="1"/>
  <c r="P2250" i="20"/>
  <c r="U2250" i="20" s="1"/>
  <c r="P2249" i="20"/>
  <c r="U2249" i="20" s="1"/>
  <c r="P2248" i="20"/>
  <c r="U2248" i="20" s="1"/>
  <c r="P2247" i="20"/>
  <c r="U2247" i="20" s="1"/>
  <c r="P2246" i="20"/>
  <c r="U2246" i="20" s="1"/>
  <c r="P2245" i="20"/>
  <c r="U2245" i="20" s="1"/>
  <c r="P2244" i="20"/>
  <c r="U2244" i="20" s="1"/>
  <c r="P2243" i="20"/>
  <c r="U2243" i="20" s="1"/>
  <c r="P2242" i="20"/>
  <c r="U2242" i="20" s="1"/>
  <c r="P2241" i="20"/>
  <c r="U2241" i="20" s="1"/>
  <c r="P2240" i="20"/>
  <c r="U2240" i="20" s="1"/>
  <c r="P2239" i="20"/>
  <c r="U2239" i="20" s="1"/>
  <c r="P2238" i="20"/>
  <c r="U2238" i="20" s="1"/>
  <c r="P2237" i="20"/>
  <c r="U2237" i="20" s="1"/>
  <c r="P2236" i="20"/>
  <c r="U2236" i="20" s="1"/>
  <c r="P2235" i="20"/>
  <c r="U2235" i="20" s="1"/>
  <c r="P2234" i="20"/>
  <c r="U2234" i="20" s="1"/>
  <c r="P2233" i="20"/>
  <c r="U2233" i="20" s="1"/>
  <c r="P2232" i="20"/>
  <c r="U2232" i="20" s="1"/>
  <c r="P2231" i="20"/>
  <c r="U2231" i="20" s="1"/>
  <c r="P2230" i="20"/>
  <c r="U2230" i="20" s="1"/>
  <c r="P2229" i="20"/>
  <c r="U2229" i="20" s="1"/>
  <c r="P2228" i="20"/>
  <c r="U2228" i="20" s="1"/>
  <c r="P2227" i="20"/>
  <c r="U2227" i="20" s="1"/>
  <c r="P2226" i="20"/>
  <c r="U2226" i="20" s="1"/>
  <c r="P2225" i="20"/>
  <c r="U2225" i="20" s="1"/>
  <c r="P2224" i="20"/>
  <c r="U2224" i="20" s="1"/>
  <c r="P2223" i="20"/>
  <c r="U2223" i="20" s="1"/>
  <c r="P2222" i="20"/>
  <c r="U2222" i="20" s="1"/>
  <c r="P2221" i="20"/>
  <c r="U2221" i="20" s="1"/>
  <c r="P2220" i="20"/>
  <c r="U2220" i="20" s="1"/>
  <c r="P2219" i="20"/>
  <c r="U2219" i="20" s="1"/>
  <c r="P2218" i="20"/>
  <c r="U2218" i="20" s="1"/>
  <c r="P2217" i="20"/>
  <c r="U2217" i="20" s="1"/>
  <c r="P2216" i="20"/>
  <c r="U2216" i="20" s="1"/>
  <c r="P2215" i="20"/>
  <c r="U2215" i="20" s="1"/>
  <c r="P2214" i="20"/>
  <c r="U2214" i="20" s="1"/>
  <c r="P2213" i="20"/>
  <c r="U2213" i="20" s="1"/>
  <c r="P2212" i="20"/>
  <c r="U2212" i="20" s="1"/>
  <c r="P2211" i="20"/>
  <c r="U2211" i="20" s="1"/>
  <c r="P2210" i="20"/>
  <c r="U2210" i="20" s="1"/>
  <c r="P2209" i="20"/>
  <c r="U2209" i="20" s="1"/>
  <c r="P2208" i="20"/>
  <c r="U2208" i="20" s="1"/>
  <c r="P2207" i="20"/>
  <c r="U2207" i="20" s="1"/>
  <c r="P2206" i="20"/>
  <c r="U2206" i="20" s="1"/>
  <c r="P2205" i="20"/>
  <c r="U2205" i="20" s="1"/>
  <c r="P2204" i="20"/>
  <c r="U2204" i="20" s="1"/>
  <c r="P2203" i="20"/>
  <c r="U2203" i="20" s="1"/>
  <c r="P2202" i="20"/>
  <c r="U2202" i="20" s="1"/>
  <c r="P2201" i="20"/>
  <c r="U2201" i="20" s="1"/>
  <c r="P2200" i="20"/>
  <c r="U2200" i="20" s="1"/>
  <c r="P2199" i="20"/>
  <c r="U2199" i="20" s="1"/>
  <c r="P2198" i="20"/>
  <c r="U2198" i="20" s="1"/>
  <c r="P2197" i="20"/>
  <c r="U2197" i="20" s="1"/>
  <c r="P2196" i="20"/>
  <c r="U2196" i="20" s="1"/>
  <c r="P2195" i="20"/>
  <c r="U2195" i="20" s="1"/>
  <c r="P2194" i="20"/>
  <c r="U2194" i="20" s="1"/>
  <c r="P2193" i="20"/>
  <c r="U2193" i="20" s="1"/>
  <c r="P2192" i="20"/>
  <c r="U2192" i="20" s="1"/>
  <c r="P2191" i="20"/>
  <c r="U2191" i="20" s="1"/>
  <c r="P2190" i="20"/>
  <c r="U2190" i="20" s="1"/>
  <c r="P2189" i="20"/>
  <c r="U2189" i="20" s="1"/>
  <c r="P2188" i="20"/>
  <c r="U2188" i="20" s="1"/>
  <c r="P2187" i="20"/>
  <c r="U2187" i="20" s="1"/>
  <c r="P2186" i="20"/>
  <c r="U2186" i="20" s="1"/>
  <c r="P2185" i="20"/>
  <c r="U2185" i="20" s="1"/>
  <c r="P2184" i="20"/>
  <c r="U2184" i="20" s="1"/>
  <c r="P2183" i="20"/>
  <c r="U2183" i="20" s="1"/>
  <c r="P2182" i="20"/>
  <c r="U2182" i="20" s="1"/>
  <c r="P2181" i="20"/>
  <c r="U2181" i="20" s="1"/>
  <c r="P2180" i="20"/>
  <c r="U2180" i="20" s="1"/>
  <c r="P2179" i="20"/>
  <c r="U2179" i="20" s="1"/>
  <c r="P2178" i="20"/>
  <c r="U2178" i="20" s="1"/>
  <c r="P2177" i="20"/>
  <c r="U2177" i="20" s="1"/>
  <c r="P2176" i="20"/>
  <c r="U2176" i="20" s="1"/>
  <c r="P2175" i="20"/>
  <c r="U2175" i="20" s="1"/>
  <c r="P2174" i="20"/>
  <c r="U2174" i="20" s="1"/>
  <c r="P2173" i="20"/>
  <c r="U2173" i="20" s="1"/>
  <c r="P2172" i="20"/>
  <c r="U2172" i="20" s="1"/>
  <c r="P2171" i="20"/>
  <c r="U2171" i="20" s="1"/>
  <c r="P2170" i="20"/>
  <c r="U2170" i="20" s="1"/>
  <c r="P2169" i="20"/>
  <c r="U2169" i="20" s="1"/>
  <c r="P2168" i="20"/>
  <c r="U2168" i="20" s="1"/>
  <c r="P2167" i="20"/>
  <c r="U2167" i="20" s="1"/>
  <c r="P2166" i="20"/>
  <c r="U2166" i="20" s="1"/>
  <c r="P2165" i="20"/>
  <c r="U2165" i="20" s="1"/>
  <c r="P2164" i="20"/>
  <c r="U2164" i="20" s="1"/>
  <c r="P2163" i="20"/>
  <c r="U2163" i="20" s="1"/>
  <c r="P2162" i="20"/>
  <c r="U2162" i="20" s="1"/>
  <c r="P2161" i="20"/>
  <c r="U2161" i="20" s="1"/>
  <c r="P2160" i="20"/>
  <c r="U2160" i="20" s="1"/>
  <c r="P2159" i="20"/>
  <c r="U2159" i="20" s="1"/>
  <c r="P2158" i="20"/>
  <c r="U2158" i="20" s="1"/>
  <c r="P2157" i="20"/>
  <c r="U2157" i="20" s="1"/>
  <c r="P2156" i="20"/>
  <c r="U2156" i="20" s="1"/>
  <c r="P2155" i="20"/>
  <c r="U2155" i="20" s="1"/>
  <c r="P2154" i="20"/>
  <c r="U2154" i="20" s="1"/>
  <c r="P2153" i="20"/>
  <c r="U2153" i="20" s="1"/>
  <c r="P2152" i="20"/>
  <c r="U2152" i="20" s="1"/>
  <c r="P2151" i="20"/>
  <c r="U2151" i="20" s="1"/>
  <c r="P2150" i="20"/>
  <c r="U2150" i="20" s="1"/>
  <c r="P2149" i="20"/>
  <c r="U2149" i="20" s="1"/>
  <c r="P2148" i="20"/>
  <c r="U2148" i="20" s="1"/>
  <c r="P2147" i="20"/>
  <c r="U2147" i="20" s="1"/>
  <c r="P2146" i="20"/>
  <c r="U2146" i="20" s="1"/>
  <c r="P2145" i="20"/>
  <c r="U2145" i="20" s="1"/>
  <c r="P2144" i="20"/>
  <c r="U2144" i="20" s="1"/>
  <c r="P2143" i="20"/>
  <c r="U2143" i="20" s="1"/>
  <c r="P2142" i="20"/>
  <c r="U2142" i="20" s="1"/>
  <c r="P2141" i="20"/>
  <c r="U2141" i="20" s="1"/>
  <c r="P2140" i="20"/>
  <c r="U2140" i="20" s="1"/>
  <c r="P2139" i="20"/>
  <c r="U2139" i="20" s="1"/>
  <c r="P2138" i="20"/>
  <c r="U2138" i="20" s="1"/>
  <c r="P2137" i="20"/>
  <c r="U2137" i="20" s="1"/>
  <c r="P2136" i="20"/>
  <c r="U2136" i="20" s="1"/>
  <c r="P2135" i="20"/>
  <c r="U2135" i="20" s="1"/>
  <c r="P2134" i="20"/>
  <c r="U2134" i="20" s="1"/>
  <c r="P2133" i="20"/>
  <c r="U2133" i="20" s="1"/>
  <c r="P2132" i="20"/>
  <c r="U2132" i="20" s="1"/>
  <c r="P2131" i="20"/>
  <c r="U2131" i="20" s="1"/>
  <c r="P2130" i="20"/>
  <c r="U2130" i="20" s="1"/>
  <c r="P2129" i="20"/>
  <c r="U2129" i="20" s="1"/>
  <c r="P2128" i="20"/>
  <c r="U2128" i="20" s="1"/>
  <c r="P2127" i="20"/>
  <c r="U2127" i="20" s="1"/>
  <c r="P2126" i="20"/>
  <c r="U2126" i="20" s="1"/>
  <c r="P2125" i="20"/>
  <c r="U2125" i="20" s="1"/>
  <c r="P2124" i="20"/>
  <c r="U2124" i="20" s="1"/>
  <c r="P2123" i="20"/>
  <c r="U2123" i="20" s="1"/>
  <c r="P2122" i="20"/>
  <c r="U2122" i="20" s="1"/>
  <c r="P2121" i="20"/>
  <c r="U2121" i="20" s="1"/>
  <c r="P2120" i="20"/>
  <c r="U2120" i="20" s="1"/>
  <c r="P2119" i="20"/>
  <c r="U2119" i="20" s="1"/>
  <c r="P2118" i="20"/>
  <c r="U2118" i="20" s="1"/>
  <c r="P2117" i="20"/>
  <c r="U2117" i="20" s="1"/>
  <c r="P2116" i="20"/>
  <c r="U2116" i="20" s="1"/>
  <c r="P2115" i="20"/>
  <c r="U2115" i="20" s="1"/>
  <c r="P2114" i="20"/>
  <c r="U2114" i="20" s="1"/>
  <c r="P2113" i="20"/>
  <c r="U2113" i="20" s="1"/>
  <c r="P2112" i="20"/>
  <c r="U2112" i="20" s="1"/>
  <c r="P2111" i="20"/>
  <c r="U2111" i="20" s="1"/>
  <c r="P2110" i="20"/>
  <c r="U2110" i="20" s="1"/>
  <c r="P2109" i="20"/>
  <c r="U2109" i="20" s="1"/>
  <c r="P2108" i="20"/>
  <c r="U2108" i="20" s="1"/>
  <c r="P2107" i="20"/>
  <c r="U2107" i="20" s="1"/>
  <c r="P2106" i="20"/>
  <c r="U2106" i="20" s="1"/>
  <c r="P2105" i="20"/>
  <c r="U2105" i="20" s="1"/>
  <c r="P2104" i="20"/>
  <c r="U2104" i="20" s="1"/>
  <c r="P2103" i="20"/>
  <c r="U2103" i="20" s="1"/>
  <c r="P2102" i="20"/>
  <c r="U2102" i="20" s="1"/>
  <c r="P2101" i="20"/>
  <c r="U2101" i="20" s="1"/>
  <c r="P2100" i="20"/>
  <c r="U2100" i="20" s="1"/>
  <c r="P2099" i="20"/>
  <c r="U2099" i="20" s="1"/>
  <c r="P2098" i="20"/>
  <c r="U2098" i="20" s="1"/>
  <c r="P2097" i="20"/>
  <c r="U2097" i="20" s="1"/>
  <c r="P2096" i="20"/>
  <c r="U2096" i="20" s="1"/>
  <c r="P2095" i="20"/>
  <c r="U2095" i="20" s="1"/>
  <c r="P2094" i="20"/>
  <c r="U2094" i="20" s="1"/>
  <c r="P2093" i="20"/>
  <c r="U2093" i="20" s="1"/>
  <c r="P2092" i="20"/>
  <c r="U2092" i="20" s="1"/>
  <c r="P2091" i="20"/>
  <c r="U2091" i="20" s="1"/>
  <c r="P2090" i="20"/>
  <c r="U2090" i="20" s="1"/>
  <c r="P2089" i="20"/>
  <c r="U2089" i="20" s="1"/>
  <c r="P2088" i="20"/>
  <c r="U2088" i="20" s="1"/>
  <c r="P2087" i="20"/>
  <c r="U2087" i="20" s="1"/>
  <c r="P2086" i="20"/>
  <c r="U2086" i="20" s="1"/>
  <c r="P2085" i="20"/>
  <c r="U2085" i="20" s="1"/>
  <c r="P2084" i="20"/>
  <c r="U2084" i="20" s="1"/>
  <c r="P2083" i="20"/>
  <c r="U2083" i="20" s="1"/>
  <c r="P2082" i="20"/>
  <c r="U2082" i="20" s="1"/>
  <c r="P2081" i="20"/>
  <c r="U2081" i="20" s="1"/>
  <c r="P2080" i="20"/>
  <c r="U2080" i="20" s="1"/>
  <c r="P2079" i="20"/>
  <c r="U2079" i="20" s="1"/>
  <c r="P2078" i="20"/>
  <c r="U2078" i="20" s="1"/>
  <c r="P2077" i="20"/>
  <c r="U2077" i="20" s="1"/>
  <c r="P2076" i="20"/>
  <c r="U2076" i="20" s="1"/>
  <c r="P2075" i="20"/>
  <c r="U2075" i="20" s="1"/>
  <c r="P2074" i="20"/>
  <c r="U2074" i="20" s="1"/>
  <c r="P2073" i="20"/>
  <c r="U2073" i="20" s="1"/>
  <c r="P2072" i="20"/>
  <c r="U2072" i="20" s="1"/>
  <c r="P2071" i="20"/>
  <c r="U2071" i="20" s="1"/>
  <c r="P2070" i="20"/>
  <c r="U2070" i="20" s="1"/>
  <c r="P2069" i="20"/>
  <c r="U2069" i="20" s="1"/>
  <c r="P2068" i="20"/>
  <c r="U2068" i="20" s="1"/>
  <c r="P2067" i="20"/>
  <c r="U2067" i="20" s="1"/>
  <c r="P2066" i="20"/>
  <c r="U2066" i="20" s="1"/>
  <c r="P2065" i="20"/>
  <c r="U2065" i="20" s="1"/>
  <c r="P2064" i="20"/>
  <c r="U2064" i="20" s="1"/>
  <c r="P2063" i="20"/>
  <c r="U2063" i="20" s="1"/>
  <c r="P2062" i="20"/>
  <c r="U2062" i="20" s="1"/>
  <c r="P2061" i="20"/>
  <c r="U2061" i="20" s="1"/>
  <c r="P2060" i="20"/>
  <c r="U2060" i="20" s="1"/>
  <c r="P2059" i="20"/>
  <c r="U2059" i="20" s="1"/>
  <c r="P2058" i="20"/>
  <c r="U2058" i="20" s="1"/>
  <c r="P2057" i="20"/>
  <c r="U2057" i="20" s="1"/>
  <c r="P2056" i="20"/>
  <c r="U2056" i="20" s="1"/>
  <c r="P2055" i="20"/>
  <c r="U2055" i="20" s="1"/>
  <c r="P2054" i="20"/>
  <c r="U2054" i="20" s="1"/>
  <c r="P2053" i="20"/>
  <c r="U2053" i="20" s="1"/>
  <c r="P2052" i="20"/>
  <c r="U2052" i="20" s="1"/>
  <c r="P2051" i="20"/>
  <c r="U2051" i="20" s="1"/>
  <c r="P2050" i="20"/>
  <c r="U2050" i="20" s="1"/>
  <c r="P2049" i="20"/>
  <c r="U2049" i="20" s="1"/>
  <c r="P2048" i="20"/>
  <c r="U2048" i="20" s="1"/>
  <c r="P2047" i="20"/>
  <c r="U2047" i="20" s="1"/>
  <c r="P2046" i="20"/>
  <c r="U2046" i="20" s="1"/>
  <c r="P2045" i="20"/>
  <c r="U2045" i="20" s="1"/>
  <c r="P2044" i="20"/>
  <c r="U2044" i="20" s="1"/>
  <c r="P2043" i="20"/>
  <c r="U2043" i="20" s="1"/>
  <c r="P2042" i="20"/>
  <c r="U2042" i="20" s="1"/>
  <c r="P2041" i="20"/>
  <c r="U2041" i="20" s="1"/>
  <c r="P2040" i="20"/>
  <c r="U2040" i="20" s="1"/>
  <c r="P2039" i="20"/>
  <c r="U2039" i="20" s="1"/>
  <c r="P2038" i="20"/>
  <c r="U2038" i="20" s="1"/>
  <c r="P2037" i="20"/>
  <c r="U2037" i="20" s="1"/>
  <c r="P2036" i="20"/>
  <c r="U2036" i="20" s="1"/>
  <c r="P2035" i="20"/>
  <c r="U2035" i="20" s="1"/>
  <c r="P2034" i="20"/>
  <c r="U2034" i="20" s="1"/>
  <c r="P2033" i="20"/>
  <c r="U2033" i="20" s="1"/>
  <c r="P2032" i="20"/>
  <c r="U2032" i="20" s="1"/>
  <c r="P2031" i="20"/>
  <c r="U2031" i="20" s="1"/>
  <c r="P2030" i="20"/>
  <c r="U2030" i="20" s="1"/>
  <c r="P2029" i="20"/>
  <c r="U2029" i="20" s="1"/>
  <c r="P2028" i="20"/>
  <c r="U2028" i="20" s="1"/>
  <c r="P2027" i="20"/>
  <c r="U2027" i="20" s="1"/>
  <c r="P2026" i="20"/>
  <c r="U2026" i="20" s="1"/>
  <c r="P2025" i="20"/>
  <c r="U2025" i="20" s="1"/>
  <c r="P2024" i="20"/>
  <c r="U2024" i="20" s="1"/>
  <c r="P2023" i="20"/>
  <c r="U2023" i="20" s="1"/>
  <c r="P2022" i="20"/>
  <c r="U2022" i="20" s="1"/>
  <c r="P2021" i="20"/>
  <c r="U2021" i="20" s="1"/>
  <c r="P2020" i="20"/>
  <c r="U2020" i="20" s="1"/>
  <c r="P2019" i="20"/>
  <c r="U2019" i="20" s="1"/>
  <c r="P2018" i="20"/>
  <c r="U2018" i="20" s="1"/>
  <c r="P2017" i="20"/>
  <c r="U2017" i="20" s="1"/>
  <c r="P2016" i="20"/>
  <c r="U2016" i="20" s="1"/>
  <c r="P2015" i="20"/>
  <c r="U2015" i="20" s="1"/>
  <c r="P2014" i="20"/>
  <c r="U2014" i="20" s="1"/>
  <c r="P2013" i="20"/>
  <c r="U2013" i="20" s="1"/>
  <c r="P2012" i="20"/>
  <c r="U2012" i="20" s="1"/>
  <c r="P2011" i="20"/>
  <c r="U2011" i="20" s="1"/>
  <c r="P2010" i="20"/>
  <c r="U2010" i="20" s="1"/>
  <c r="P2009" i="20"/>
  <c r="U2009" i="20" s="1"/>
  <c r="P2008" i="20"/>
  <c r="U2008" i="20" s="1"/>
  <c r="P2007" i="20"/>
  <c r="U2007" i="20" s="1"/>
  <c r="P2006" i="20"/>
  <c r="U2006" i="20" s="1"/>
  <c r="P2005" i="20"/>
  <c r="U2005" i="20" s="1"/>
  <c r="P2004" i="20"/>
  <c r="U2004" i="20" s="1"/>
  <c r="P2003" i="20"/>
  <c r="U2003" i="20" s="1"/>
  <c r="P2002" i="20"/>
  <c r="U2002" i="20" s="1"/>
  <c r="P2001" i="20"/>
  <c r="U2001" i="20" s="1"/>
  <c r="P2000" i="20"/>
  <c r="U2000" i="20" s="1"/>
  <c r="P1999" i="20"/>
  <c r="U1999" i="20" s="1"/>
  <c r="P1998" i="20"/>
  <c r="U1998" i="20" s="1"/>
  <c r="P1997" i="20"/>
  <c r="U1997" i="20" s="1"/>
  <c r="P1996" i="20"/>
  <c r="U1996" i="20" s="1"/>
  <c r="P1995" i="20"/>
  <c r="U1995" i="20" s="1"/>
  <c r="P1994" i="20"/>
  <c r="U1994" i="20" s="1"/>
  <c r="P1993" i="20"/>
  <c r="U1993" i="20" s="1"/>
  <c r="P1992" i="20"/>
  <c r="U1992" i="20" s="1"/>
  <c r="P1991" i="20"/>
  <c r="U1991" i="20" s="1"/>
  <c r="P1990" i="20"/>
  <c r="U1990" i="20" s="1"/>
  <c r="P1989" i="20"/>
  <c r="U1989" i="20" s="1"/>
  <c r="P1988" i="20"/>
  <c r="U1988" i="20" s="1"/>
  <c r="P1987" i="20"/>
  <c r="U1987" i="20" s="1"/>
  <c r="P1986" i="20"/>
  <c r="U1986" i="20" s="1"/>
  <c r="P1985" i="20"/>
  <c r="U1985" i="20" s="1"/>
  <c r="P1984" i="20"/>
  <c r="U1984" i="20" s="1"/>
  <c r="P1983" i="20"/>
  <c r="U1983" i="20" s="1"/>
  <c r="P1982" i="20"/>
  <c r="U1982" i="20" s="1"/>
  <c r="P1981" i="20"/>
  <c r="U1981" i="20" s="1"/>
  <c r="P1980" i="20"/>
  <c r="U1980" i="20" s="1"/>
  <c r="P1979" i="20"/>
  <c r="U1979" i="20" s="1"/>
  <c r="P1978" i="20"/>
  <c r="U1978" i="20" s="1"/>
  <c r="P1977" i="20"/>
  <c r="U1977" i="20" s="1"/>
  <c r="P1976" i="20"/>
  <c r="U1976" i="20" s="1"/>
  <c r="P1975" i="20"/>
  <c r="U1975" i="20" s="1"/>
  <c r="P1974" i="20"/>
  <c r="U1974" i="20" s="1"/>
  <c r="P1973" i="20"/>
  <c r="U1973" i="20" s="1"/>
  <c r="P1972" i="20"/>
  <c r="U1972" i="20" s="1"/>
  <c r="P1971" i="20"/>
  <c r="U1971" i="20" s="1"/>
  <c r="P1970" i="20"/>
  <c r="U1970" i="20" s="1"/>
  <c r="P1969" i="20"/>
  <c r="U1969" i="20" s="1"/>
  <c r="P1968" i="20"/>
  <c r="U1968" i="20" s="1"/>
  <c r="P1967" i="20"/>
  <c r="U1967" i="20" s="1"/>
  <c r="P1966" i="20"/>
  <c r="U1966" i="20" s="1"/>
  <c r="P1965" i="20"/>
  <c r="U1965" i="20" s="1"/>
  <c r="P1964" i="20"/>
  <c r="U1964" i="20" s="1"/>
  <c r="P1963" i="20"/>
  <c r="U1963" i="20" s="1"/>
  <c r="P1962" i="20"/>
  <c r="U1962" i="20" s="1"/>
  <c r="P1961" i="20"/>
  <c r="U1961" i="20" s="1"/>
  <c r="P1960" i="20"/>
  <c r="U1960" i="20" s="1"/>
  <c r="P1959" i="20"/>
  <c r="U1959" i="20" s="1"/>
  <c r="P1958" i="20"/>
  <c r="U1958" i="20" s="1"/>
  <c r="P1957" i="20"/>
  <c r="U1957" i="20" s="1"/>
  <c r="P1956" i="20"/>
  <c r="U1956" i="20" s="1"/>
  <c r="P1955" i="20"/>
  <c r="U1955" i="20" s="1"/>
  <c r="P1954" i="20"/>
  <c r="U1954" i="20" s="1"/>
  <c r="P1953" i="20"/>
  <c r="U1953" i="20" s="1"/>
  <c r="P1952" i="20"/>
  <c r="U1952" i="20" s="1"/>
  <c r="P1951" i="20"/>
  <c r="U1951" i="20" s="1"/>
  <c r="P1950" i="20"/>
  <c r="U1950" i="20" s="1"/>
  <c r="P1949" i="20"/>
  <c r="U1949" i="20" s="1"/>
  <c r="P1948" i="20"/>
  <c r="U1948" i="20" s="1"/>
  <c r="P1947" i="20"/>
  <c r="U1947" i="20" s="1"/>
  <c r="P1946" i="20"/>
  <c r="U1946" i="20" s="1"/>
  <c r="P1945" i="20"/>
  <c r="U1945" i="20" s="1"/>
  <c r="P1944" i="20"/>
  <c r="U1944" i="20" s="1"/>
  <c r="P1943" i="20"/>
  <c r="U1943" i="20" s="1"/>
  <c r="P1942" i="20"/>
  <c r="U1942" i="20" s="1"/>
  <c r="P1941" i="20"/>
  <c r="U1941" i="20" s="1"/>
  <c r="P1940" i="20"/>
  <c r="U1940" i="20" s="1"/>
  <c r="P1939" i="20"/>
  <c r="U1939" i="20" s="1"/>
  <c r="P1938" i="20"/>
  <c r="U1938" i="20" s="1"/>
  <c r="P1937" i="20"/>
  <c r="U1937" i="20" s="1"/>
  <c r="P1936" i="20"/>
  <c r="U1936" i="20" s="1"/>
  <c r="P1935" i="20"/>
  <c r="U1935" i="20" s="1"/>
  <c r="P1934" i="20"/>
  <c r="U1934" i="20" s="1"/>
  <c r="P1933" i="20"/>
  <c r="U1933" i="20" s="1"/>
  <c r="P1932" i="20"/>
  <c r="U1932" i="20" s="1"/>
  <c r="P1931" i="20"/>
  <c r="U1931" i="20" s="1"/>
  <c r="P1930" i="20"/>
  <c r="U1930" i="20" s="1"/>
  <c r="P1929" i="20"/>
  <c r="U1929" i="20" s="1"/>
  <c r="P1928" i="20"/>
  <c r="U1928" i="20" s="1"/>
  <c r="P1927" i="20"/>
  <c r="U1927" i="20" s="1"/>
  <c r="P1926" i="20"/>
  <c r="U1926" i="20" s="1"/>
  <c r="P1925" i="20"/>
  <c r="U1925" i="20" s="1"/>
  <c r="P1924" i="20"/>
  <c r="U1924" i="20" s="1"/>
  <c r="P1923" i="20"/>
  <c r="U1923" i="20" s="1"/>
  <c r="P1922" i="20"/>
  <c r="U1922" i="20" s="1"/>
  <c r="P1921" i="20"/>
  <c r="U1921" i="20" s="1"/>
  <c r="P1920" i="20"/>
  <c r="U1920" i="20" s="1"/>
  <c r="P1919" i="20"/>
  <c r="U1919" i="20" s="1"/>
  <c r="P1918" i="20"/>
  <c r="U1918" i="20" s="1"/>
  <c r="P1917" i="20"/>
  <c r="U1917" i="20" s="1"/>
  <c r="P1916" i="20"/>
  <c r="U1916" i="20" s="1"/>
  <c r="P1915" i="20"/>
  <c r="U1915" i="20" s="1"/>
  <c r="P1914" i="20"/>
  <c r="U1914" i="20" s="1"/>
  <c r="P1913" i="20"/>
  <c r="U1913" i="20" s="1"/>
  <c r="P1912" i="20"/>
  <c r="U1912" i="20" s="1"/>
  <c r="P1911" i="20"/>
  <c r="U1911" i="20" s="1"/>
  <c r="P1910" i="20"/>
  <c r="U1910" i="20" s="1"/>
  <c r="P1909" i="20"/>
  <c r="U1909" i="20" s="1"/>
  <c r="P1908" i="20"/>
  <c r="U1908" i="20" s="1"/>
  <c r="P1907" i="20"/>
  <c r="U1907" i="20" s="1"/>
  <c r="P1906" i="20"/>
  <c r="U1906" i="20" s="1"/>
  <c r="P1905" i="20"/>
  <c r="U1905" i="20" s="1"/>
  <c r="P1904" i="20"/>
  <c r="U1904" i="20" s="1"/>
  <c r="P1903" i="20"/>
  <c r="U1903" i="20" s="1"/>
  <c r="P1902" i="20"/>
  <c r="U1902" i="20" s="1"/>
  <c r="P1901" i="20"/>
  <c r="U1901" i="20" s="1"/>
  <c r="P1900" i="20"/>
  <c r="U1900" i="20" s="1"/>
  <c r="P1899" i="20"/>
  <c r="U1899" i="20" s="1"/>
  <c r="P1898" i="20"/>
  <c r="U1898" i="20" s="1"/>
  <c r="P1897" i="20"/>
  <c r="U1897" i="20" s="1"/>
  <c r="P1896" i="20"/>
  <c r="U1896" i="20" s="1"/>
  <c r="P1895" i="20"/>
  <c r="U1895" i="20" s="1"/>
  <c r="P1894" i="20"/>
  <c r="U1894" i="20" s="1"/>
  <c r="P1893" i="20"/>
  <c r="U1893" i="20" s="1"/>
  <c r="P1892" i="20"/>
  <c r="U1892" i="20" s="1"/>
  <c r="P1891" i="20"/>
  <c r="U1891" i="20" s="1"/>
  <c r="P1890" i="20"/>
  <c r="U1890" i="20" s="1"/>
  <c r="P1889" i="20"/>
  <c r="U1889" i="20" s="1"/>
  <c r="P1888" i="20"/>
  <c r="U1888" i="20" s="1"/>
  <c r="P1887" i="20"/>
  <c r="U1887" i="20" s="1"/>
  <c r="P1886" i="20"/>
  <c r="U1886" i="20" s="1"/>
  <c r="P1885" i="20"/>
  <c r="U1885" i="20" s="1"/>
  <c r="P1884" i="20"/>
  <c r="U1884" i="20" s="1"/>
  <c r="P1883" i="20"/>
  <c r="U1883" i="20" s="1"/>
  <c r="P1882" i="20"/>
  <c r="U1882" i="20" s="1"/>
  <c r="P1881" i="20"/>
  <c r="U1881" i="20" s="1"/>
  <c r="P1880" i="20"/>
  <c r="U1880" i="20" s="1"/>
  <c r="P1879" i="20"/>
  <c r="U1879" i="20" s="1"/>
  <c r="P1878" i="20"/>
  <c r="U1878" i="20" s="1"/>
  <c r="P1877" i="20"/>
  <c r="U1877" i="20" s="1"/>
  <c r="P1876" i="20"/>
  <c r="U1876" i="20" s="1"/>
  <c r="P1875" i="20"/>
  <c r="U1875" i="20" s="1"/>
  <c r="P1874" i="20"/>
  <c r="U1874" i="20" s="1"/>
  <c r="P1873" i="20"/>
  <c r="U1873" i="20" s="1"/>
  <c r="P1872" i="20"/>
  <c r="U1872" i="20" s="1"/>
  <c r="P1871" i="20"/>
  <c r="U1871" i="20" s="1"/>
  <c r="P1870" i="20"/>
  <c r="U1870" i="20" s="1"/>
  <c r="P1869" i="20"/>
  <c r="U1869" i="20" s="1"/>
  <c r="P1868" i="20"/>
  <c r="U1868" i="20" s="1"/>
  <c r="P1867" i="20"/>
  <c r="U1867" i="20" s="1"/>
  <c r="P1866" i="20"/>
  <c r="U1866" i="20" s="1"/>
  <c r="P1865" i="20"/>
  <c r="U1865" i="20" s="1"/>
  <c r="P1864" i="20"/>
  <c r="U1864" i="20" s="1"/>
  <c r="P1863" i="20"/>
  <c r="U1863" i="20" s="1"/>
  <c r="P1862" i="20"/>
  <c r="U1862" i="20" s="1"/>
  <c r="P1861" i="20"/>
  <c r="U1861" i="20" s="1"/>
  <c r="P1860" i="20"/>
  <c r="U1860" i="20" s="1"/>
  <c r="P1859" i="20"/>
  <c r="U1859" i="20" s="1"/>
  <c r="P1858" i="20"/>
  <c r="U1858" i="20" s="1"/>
  <c r="P1857" i="20"/>
  <c r="U1857" i="20" s="1"/>
  <c r="P1856" i="20"/>
  <c r="U1856" i="20" s="1"/>
  <c r="P1855" i="20"/>
  <c r="U1855" i="20" s="1"/>
  <c r="P1854" i="20"/>
  <c r="U1854" i="20" s="1"/>
  <c r="P1853" i="20"/>
  <c r="U1853" i="20" s="1"/>
  <c r="P1852" i="20"/>
  <c r="U1852" i="20" s="1"/>
  <c r="P1851" i="20"/>
  <c r="U1851" i="20" s="1"/>
  <c r="P1850" i="20"/>
  <c r="U1850" i="20" s="1"/>
  <c r="P1849" i="20"/>
  <c r="U1849" i="20" s="1"/>
  <c r="P1848" i="20"/>
  <c r="U1848" i="20" s="1"/>
  <c r="P1847" i="20"/>
  <c r="U1847" i="20" s="1"/>
  <c r="P1846" i="20"/>
  <c r="U1846" i="20" s="1"/>
  <c r="P1845" i="20"/>
  <c r="U1845" i="20" s="1"/>
  <c r="P1844" i="20"/>
  <c r="U1844" i="20" s="1"/>
  <c r="P1843" i="20"/>
  <c r="U1843" i="20" s="1"/>
  <c r="P1842" i="20"/>
  <c r="U1842" i="20" s="1"/>
  <c r="P1841" i="20"/>
  <c r="U1841" i="20" s="1"/>
  <c r="P1840" i="20"/>
  <c r="U1840" i="20" s="1"/>
  <c r="P1839" i="20"/>
  <c r="U1839" i="20" s="1"/>
  <c r="P1838" i="20"/>
  <c r="U1838" i="20" s="1"/>
  <c r="P1837" i="20"/>
  <c r="U1837" i="20" s="1"/>
  <c r="P1836" i="20"/>
  <c r="U1836" i="20" s="1"/>
  <c r="P1835" i="20"/>
  <c r="U1835" i="20" s="1"/>
  <c r="P1834" i="20"/>
  <c r="U1834" i="20" s="1"/>
  <c r="P1833" i="20"/>
  <c r="U1833" i="20" s="1"/>
  <c r="P1832" i="20"/>
  <c r="U1832" i="20" s="1"/>
  <c r="P1831" i="20"/>
  <c r="U1831" i="20" s="1"/>
  <c r="P1830" i="20"/>
  <c r="U1830" i="20" s="1"/>
  <c r="P1829" i="20"/>
  <c r="U1829" i="20" s="1"/>
  <c r="P1828" i="20"/>
  <c r="U1828" i="20" s="1"/>
  <c r="P1827" i="20"/>
  <c r="U1827" i="20" s="1"/>
  <c r="P1826" i="20"/>
  <c r="U1826" i="20" s="1"/>
  <c r="P1825" i="20"/>
  <c r="U1825" i="20" s="1"/>
  <c r="P1824" i="20"/>
  <c r="U1824" i="20" s="1"/>
  <c r="P1823" i="20"/>
  <c r="U1823" i="20" s="1"/>
  <c r="P1822" i="20"/>
  <c r="U1822" i="20" s="1"/>
  <c r="P1821" i="20"/>
  <c r="U1821" i="20" s="1"/>
  <c r="P1820" i="20"/>
  <c r="U1820" i="20" s="1"/>
  <c r="P1819" i="20"/>
  <c r="U1819" i="20" s="1"/>
  <c r="P1818" i="20"/>
  <c r="U1818" i="20" s="1"/>
  <c r="P1817" i="20"/>
  <c r="U1817" i="20" s="1"/>
  <c r="P1816" i="20"/>
  <c r="U1816" i="20" s="1"/>
  <c r="P1815" i="20"/>
  <c r="U1815" i="20" s="1"/>
  <c r="P1814" i="20"/>
  <c r="U1814" i="20" s="1"/>
  <c r="P1813" i="20"/>
  <c r="U1813" i="20" s="1"/>
  <c r="P1812" i="20"/>
  <c r="U1812" i="20" s="1"/>
  <c r="P1811" i="20"/>
  <c r="U1811" i="20" s="1"/>
  <c r="P1810" i="20"/>
  <c r="U1810" i="20" s="1"/>
  <c r="P1809" i="20"/>
  <c r="U1809" i="20" s="1"/>
  <c r="P1808" i="20"/>
  <c r="U1808" i="20" s="1"/>
  <c r="P1807" i="20"/>
  <c r="U1807" i="20" s="1"/>
  <c r="P1806" i="20"/>
  <c r="U1806" i="20" s="1"/>
  <c r="P1805" i="20"/>
  <c r="U1805" i="20" s="1"/>
  <c r="P1804" i="20"/>
  <c r="U1804" i="20" s="1"/>
  <c r="P1803" i="20"/>
  <c r="U1803" i="20" s="1"/>
  <c r="P1802" i="20"/>
  <c r="U1802" i="20" s="1"/>
  <c r="P1801" i="20"/>
  <c r="U1801" i="20" s="1"/>
  <c r="P1800" i="20"/>
  <c r="U1800" i="20" s="1"/>
  <c r="P1799" i="20"/>
  <c r="U1799" i="20" s="1"/>
  <c r="P1798" i="20"/>
  <c r="U1798" i="20" s="1"/>
  <c r="P1797" i="20"/>
  <c r="U1797" i="20" s="1"/>
  <c r="P1796" i="20"/>
  <c r="U1796" i="20" s="1"/>
  <c r="P1795" i="20"/>
  <c r="U1795" i="20" s="1"/>
  <c r="P1794" i="20"/>
  <c r="U1794" i="20" s="1"/>
  <c r="P1793" i="20"/>
  <c r="U1793" i="20" s="1"/>
  <c r="P1792" i="20"/>
  <c r="U1792" i="20" s="1"/>
  <c r="P1791" i="20"/>
  <c r="U1791" i="20" s="1"/>
  <c r="P1790" i="20"/>
  <c r="U1790" i="20" s="1"/>
  <c r="P1789" i="20"/>
  <c r="U1789" i="20" s="1"/>
  <c r="P1788" i="20"/>
  <c r="U1788" i="20" s="1"/>
  <c r="P1787" i="20"/>
  <c r="U1787" i="20" s="1"/>
  <c r="P1786" i="20"/>
  <c r="U1786" i="20" s="1"/>
  <c r="P1785" i="20"/>
  <c r="U1785" i="20" s="1"/>
  <c r="P1784" i="20"/>
  <c r="U1784" i="20" s="1"/>
  <c r="P1783" i="20"/>
  <c r="U1783" i="20" s="1"/>
  <c r="P1782" i="20"/>
  <c r="U1782" i="20" s="1"/>
  <c r="P1781" i="20"/>
  <c r="U1781" i="20" s="1"/>
  <c r="P1780" i="20"/>
  <c r="U1780" i="20" s="1"/>
  <c r="P1779" i="20"/>
  <c r="U1779" i="20" s="1"/>
  <c r="P1778" i="20"/>
  <c r="U1778" i="20" s="1"/>
  <c r="P1777" i="20"/>
  <c r="U1777" i="20" s="1"/>
  <c r="P1776" i="20"/>
  <c r="U1776" i="20" s="1"/>
  <c r="P1775" i="20"/>
  <c r="U1775" i="20" s="1"/>
  <c r="P1774" i="20"/>
  <c r="U1774" i="20" s="1"/>
  <c r="P1773" i="20"/>
  <c r="U1773" i="20" s="1"/>
  <c r="P1772" i="20"/>
  <c r="U1772" i="20" s="1"/>
  <c r="P1771" i="20"/>
  <c r="U1771" i="20" s="1"/>
  <c r="P1770" i="20"/>
  <c r="U1770" i="20" s="1"/>
  <c r="P1769" i="20"/>
  <c r="U1769" i="20" s="1"/>
  <c r="P1768" i="20"/>
  <c r="U1768" i="20" s="1"/>
  <c r="P1767" i="20"/>
  <c r="U1767" i="20" s="1"/>
  <c r="P1766" i="20"/>
  <c r="U1766" i="20" s="1"/>
  <c r="P1765" i="20"/>
  <c r="U1765" i="20" s="1"/>
  <c r="P1764" i="20"/>
  <c r="U1764" i="20" s="1"/>
  <c r="P1763" i="20"/>
  <c r="U1763" i="20" s="1"/>
  <c r="P1762" i="20"/>
  <c r="U1762" i="20" s="1"/>
  <c r="P1761" i="20"/>
  <c r="U1761" i="20" s="1"/>
  <c r="P1760" i="20"/>
  <c r="U1760" i="20" s="1"/>
  <c r="P1759" i="20"/>
  <c r="U1759" i="20" s="1"/>
  <c r="P1758" i="20"/>
  <c r="U1758" i="20" s="1"/>
  <c r="P1757" i="20"/>
  <c r="U1757" i="20" s="1"/>
  <c r="P1756" i="20"/>
  <c r="U1756" i="20" s="1"/>
  <c r="P1755" i="20"/>
  <c r="U1755" i="20" s="1"/>
  <c r="P1754" i="20"/>
  <c r="U1754" i="20" s="1"/>
  <c r="P1753" i="20"/>
  <c r="U1753" i="20" s="1"/>
  <c r="P1752" i="20"/>
  <c r="U1752" i="20" s="1"/>
  <c r="P1751" i="20"/>
  <c r="U1751" i="20" s="1"/>
  <c r="P1750" i="20"/>
  <c r="U1750" i="20" s="1"/>
  <c r="P1749" i="20"/>
  <c r="U1749" i="20" s="1"/>
  <c r="P1748" i="20"/>
  <c r="U1748" i="20" s="1"/>
  <c r="P1747" i="20"/>
  <c r="U1747" i="20" s="1"/>
  <c r="P1746" i="20"/>
  <c r="U1746" i="20" s="1"/>
  <c r="P1745" i="20"/>
  <c r="U1745" i="20" s="1"/>
  <c r="P1744" i="20"/>
  <c r="U1744" i="20" s="1"/>
  <c r="P1743" i="20"/>
  <c r="U1743" i="20" s="1"/>
  <c r="P1742" i="20"/>
  <c r="U1742" i="20" s="1"/>
  <c r="P1741" i="20"/>
  <c r="U1741" i="20" s="1"/>
  <c r="P1740" i="20"/>
  <c r="U1740" i="20" s="1"/>
  <c r="P1739" i="20"/>
  <c r="U1739" i="20" s="1"/>
  <c r="P1738" i="20"/>
  <c r="U1738" i="20" s="1"/>
  <c r="P1737" i="20"/>
  <c r="U1737" i="20" s="1"/>
  <c r="P1736" i="20"/>
  <c r="U1736" i="20" s="1"/>
  <c r="P1735" i="20"/>
  <c r="U1735" i="20" s="1"/>
  <c r="P1734" i="20"/>
  <c r="U1734" i="20" s="1"/>
  <c r="P1733" i="20"/>
  <c r="U1733" i="20" s="1"/>
  <c r="P1732" i="20"/>
  <c r="U1732" i="20" s="1"/>
  <c r="P1731" i="20"/>
  <c r="U1731" i="20" s="1"/>
  <c r="P1730" i="20"/>
  <c r="U1730" i="20" s="1"/>
  <c r="P1729" i="20"/>
  <c r="U1729" i="20" s="1"/>
  <c r="P1728" i="20"/>
  <c r="U1728" i="20" s="1"/>
  <c r="P1727" i="20"/>
  <c r="U1727" i="20" s="1"/>
  <c r="P1726" i="20"/>
  <c r="U1726" i="20" s="1"/>
  <c r="P1725" i="20"/>
  <c r="U1725" i="20" s="1"/>
  <c r="P1724" i="20"/>
  <c r="U1724" i="20" s="1"/>
  <c r="P1723" i="20"/>
  <c r="U1723" i="20" s="1"/>
  <c r="P1722" i="20"/>
  <c r="U1722" i="20" s="1"/>
  <c r="P1721" i="20"/>
  <c r="U1721" i="20" s="1"/>
  <c r="P1720" i="20"/>
  <c r="U1720" i="20" s="1"/>
  <c r="P1719" i="20"/>
  <c r="U1719" i="20" s="1"/>
  <c r="P1718" i="20"/>
  <c r="U1718" i="20" s="1"/>
  <c r="P1717" i="20"/>
  <c r="U1717" i="20" s="1"/>
  <c r="P1716" i="20"/>
  <c r="U1716" i="20" s="1"/>
  <c r="P1715" i="20"/>
  <c r="U1715" i="20" s="1"/>
  <c r="P1714" i="20"/>
  <c r="U1714" i="20" s="1"/>
  <c r="P1713" i="20"/>
  <c r="U1713" i="20" s="1"/>
  <c r="P1712" i="20"/>
  <c r="U1712" i="20" s="1"/>
  <c r="P1711" i="20"/>
  <c r="U1711" i="20" s="1"/>
  <c r="P1710" i="20"/>
  <c r="U1710" i="20" s="1"/>
  <c r="P1709" i="20"/>
  <c r="U1709" i="20" s="1"/>
  <c r="P1708" i="20"/>
  <c r="U1708" i="20" s="1"/>
  <c r="P1707" i="20"/>
  <c r="U1707" i="20" s="1"/>
  <c r="P1706" i="20"/>
  <c r="U1706" i="20" s="1"/>
  <c r="P1705" i="20"/>
  <c r="U1705" i="20" s="1"/>
  <c r="P1704" i="20"/>
  <c r="U1704" i="20" s="1"/>
  <c r="P1703" i="20"/>
  <c r="U1703" i="20" s="1"/>
  <c r="P1702" i="20"/>
  <c r="U1702" i="20" s="1"/>
  <c r="P1701" i="20"/>
  <c r="U1701" i="20" s="1"/>
  <c r="P1700" i="20"/>
  <c r="U1700" i="20" s="1"/>
  <c r="P1699" i="20"/>
  <c r="U1699" i="20" s="1"/>
  <c r="P1698" i="20"/>
  <c r="U1698" i="20" s="1"/>
  <c r="P1697" i="20"/>
  <c r="U1697" i="20" s="1"/>
  <c r="P1696" i="20"/>
  <c r="U1696" i="20" s="1"/>
  <c r="P1695" i="20"/>
  <c r="U1695" i="20" s="1"/>
  <c r="P1694" i="20"/>
  <c r="U1694" i="20" s="1"/>
  <c r="P1693" i="20"/>
  <c r="U1693" i="20" s="1"/>
  <c r="P1692" i="20"/>
  <c r="U1692" i="20" s="1"/>
  <c r="P1691" i="20"/>
  <c r="U1691" i="20" s="1"/>
  <c r="P1690" i="20"/>
  <c r="U1690" i="20" s="1"/>
  <c r="P1689" i="20"/>
  <c r="U1689" i="20" s="1"/>
  <c r="P1688" i="20"/>
  <c r="U1688" i="20" s="1"/>
  <c r="P1687" i="20"/>
  <c r="U1687" i="20" s="1"/>
  <c r="P1686" i="20"/>
  <c r="U1686" i="20" s="1"/>
  <c r="P1685" i="20"/>
  <c r="U1685" i="20" s="1"/>
  <c r="P1684" i="20"/>
  <c r="U1684" i="20" s="1"/>
  <c r="P1683" i="20"/>
  <c r="U1683" i="20" s="1"/>
  <c r="P1682" i="20"/>
  <c r="U1682" i="20" s="1"/>
  <c r="P1681" i="20"/>
  <c r="U1681" i="20" s="1"/>
  <c r="P1680" i="20"/>
  <c r="U1680" i="20" s="1"/>
  <c r="P1679" i="20"/>
  <c r="U1679" i="20" s="1"/>
  <c r="P1678" i="20"/>
  <c r="U1678" i="20" s="1"/>
  <c r="P1677" i="20"/>
  <c r="U1677" i="20" s="1"/>
  <c r="P1676" i="20"/>
  <c r="U1676" i="20" s="1"/>
  <c r="P1675" i="20"/>
  <c r="U1675" i="20" s="1"/>
  <c r="P1674" i="20"/>
  <c r="U1674" i="20" s="1"/>
  <c r="P1673" i="20"/>
  <c r="U1673" i="20" s="1"/>
  <c r="P1672" i="20"/>
  <c r="U1672" i="20" s="1"/>
  <c r="P1671" i="20"/>
  <c r="U1671" i="20" s="1"/>
  <c r="P1670" i="20"/>
  <c r="U1670" i="20" s="1"/>
  <c r="P1669" i="20"/>
  <c r="U1669" i="20" s="1"/>
  <c r="P1668" i="20"/>
  <c r="U1668" i="20" s="1"/>
  <c r="P1667" i="20"/>
  <c r="U1667" i="20" s="1"/>
  <c r="P1666" i="20"/>
  <c r="U1666" i="20" s="1"/>
  <c r="P1665" i="20"/>
  <c r="U1665" i="20" s="1"/>
  <c r="P1664" i="20"/>
  <c r="U1664" i="20" s="1"/>
  <c r="P1663" i="20"/>
  <c r="U1663" i="20" s="1"/>
  <c r="P1662" i="20"/>
  <c r="U1662" i="20" s="1"/>
  <c r="P1661" i="20"/>
  <c r="U1661" i="20" s="1"/>
  <c r="P1660" i="20"/>
  <c r="U1660" i="20" s="1"/>
  <c r="P1659" i="20"/>
  <c r="U1659" i="20" s="1"/>
  <c r="P1658" i="20"/>
  <c r="U1658" i="20" s="1"/>
  <c r="P1657" i="20"/>
  <c r="U1657" i="20" s="1"/>
  <c r="P1656" i="20"/>
  <c r="U1656" i="20" s="1"/>
  <c r="P1655" i="20"/>
  <c r="U1655" i="20" s="1"/>
  <c r="P1654" i="20"/>
  <c r="U1654" i="20" s="1"/>
  <c r="P1653" i="20"/>
  <c r="U1653" i="20" s="1"/>
  <c r="P1652" i="20"/>
  <c r="U1652" i="20" s="1"/>
  <c r="P1651" i="20"/>
  <c r="U1651" i="20" s="1"/>
  <c r="P1650" i="20"/>
  <c r="U1650" i="20" s="1"/>
  <c r="P1649" i="20"/>
  <c r="U1649" i="20" s="1"/>
  <c r="P1648" i="20"/>
  <c r="U1648" i="20" s="1"/>
  <c r="P1647" i="20"/>
  <c r="U1647" i="20" s="1"/>
  <c r="P1646" i="20"/>
  <c r="U1646" i="20" s="1"/>
  <c r="P1645" i="20"/>
  <c r="U1645" i="20" s="1"/>
  <c r="P1644" i="20"/>
  <c r="U1644" i="20" s="1"/>
  <c r="P1643" i="20"/>
  <c r="U1643" i="20" s="1"/>
  <c r="P1642" i="20"/>
  <c r="U1642" i="20" s="1"/>
  <c r="P1641" i="20"/>
  <c r="U1641" i="20" s="1"/>
  <c r="P1640" i="20"/>
  <c r="U1640" i="20" s="1"/>
  <c r="P1639" i="20"/>
  <c r="U1639" i="20" s="1"/>
  <c r="P1638" i="20"/>
  <c r="U1638" i="20" s="1"/>
  <c r="P1637" i="20"/>
  <c r="U1637" i="20" s="1"/>
  <c r="P1636" i="20"/>
  <c r="U1636" i="20" s="1"/>
  <c r="P1635" i="20"/>
  <c r="U1635" i="20" s="1"/>
  <c r="P1634" i="20"/>
  <c r="U1634" i="20" s="1"/>
  <c r="P1633" i="20"/>
  <c r="U1633" i="20" s="1"/>
  <c r="P1632" i="20"/>
  <c r="U1632" i="20" s="1"/>
  <c r="P1631" i="20"/>
  <c r="U1631" i="20" s="1"/>
  <c r="P1630" i="20"/>
  <c r="U1630" i="20" s="1"/>
  <c r="P1629" i="20"/>
  <c r="U1629" i="20" s="1"/>
  <c r="P1628" i="20"/>
  <c r="U1628" i="20" s="1"/>
  <c r="P1627" i="20"/>
  <c r="U1627" i="20" s="1"/>
  <c r="P1626" i="20"/>
  <c r="U1626" i="20" s="1"/>
  <c r="P1625" i="20"/>
  <c r="U1625" i="20" s="1"/>
  <c r="P1624" i="20"/>
  <c r="U1624" i="20" s="1"/>
  <c r="P1623" i="20"/>
  <c r="U1623" i="20" s="1"/>
  <c r="P1622" i="20"/>
  <c r="U1622" i="20" s="1"/>
  <c r="P1621" i="20"/>
  <c r="U1621" i="20" s="1"/>
  <c r="P1620" i="20"/>
  <c r="U1620" i="20" s="1"/>
  <c r="P1619" i="20"/>
  <c r="U1619" i="20" s="1"/>
  <c r="P1618" i="20"/>
  <c r="U1618" i="20" s="1"/>
  <c r="P1617" i="20"/>
  <c r="U1617" i="20" s="1"/>
  <c r="P1616" i="20"/>
  <c r="U1616" i="20" s="1"/>
  <c r="P1615" i="20"/>
  <c r="U1615" i="20" s="1"/>
  <c r="P1614" i="20"/>
  <c r="U1614" i="20" s="1"/>
  <c r="P1613" i="20"/>
  <c r="U1613" i="20" s="1"/>
  <c r="P1612" i="20"/>
  <c r="U1612" i="20" s="1"/>
  <c r="P1611" i="20"/>
  <c r="U1611" i="20" s="1"/>
  <c r="P1610" i="20"/>
  <c r="U1610" i="20" s="1"/>
  <c r="P1609" i="20"/>
  <c r="U1609" i="20" s="1"/>
  <c r="P1608" i="20"/>
  <c r="U1608" i="20" s="1"/>
  <c r="P1607" i="20"/>
  <c r="U1607" i="20" s="1"/>
  <c r="P1606" i="20"/>
  <c r="U1606" i="20" s="1"/>
  <c r="P1605" i="20"/>
  <c r="U1605" i="20" s="1"/>
  <c r="P1604" i="20"/>
  <c r="U1604" i="20" s="1"/>
  <c r="P1603" i="20"/>
  <c r="U1603" i="20" s="1"/>
  <c r="P1602" i="20"/>
  <c r="U1602" i="20" s="1"/>
  <c r="P1601" i="20"/>
  <c r="U1601" i="20" s="1"/>
  <c r="P1600" i="20"/>
  <c r="U1600" i="20" s="1"/>
  <c r="P1599" i="20"/>
  <c r="U1599" i="20" s="1"/>
  <c r="P1598" i="20"/>
  <c r="U1598" i="20" s="1"/>
  <c r="P1597" i="20"/>
  <c r="U1597" i="20" s="1"/>
  <c r="P1596" i="20"/>
  <c r="U1596" i="20" s="1"/>
  <c r="P1595" i="20"/>
  <c r="U1595" i="20" s="1"/>
  <c r="P1594" i="20"/>
  <c r="U1594" i="20" s="1"/>
  <c r="P1593" i="20"/>
  <c r="U1593" i="20" s="1"/>
  <c r="P1592" i="20"/>
  <c r="U1592" i="20" s="1"/>
  <c r="P1591" i="20"/>
  <c r="U1591" i="20" s="1"/>
  <c r="P1590" i="20"/>
  <c r="U1590" i="20" s="1"/>
  <c r="P1589" i="20"/>
  <c r="U1589" i="20" s="1"/>
  <c r="P1588" i="20"/>
  <c r="U1588" i="20" s="1"/>
  <c r="P1587" i="20"/>
  <c r="U1587" i="20" s="1"/>
  <c r="P1586" i="20"/>
  <c r="U1586" i="20" s="1"/>
  <c r="P1585" i="20"/>
  <c r="U1585" i="20" s="1"/>
  <c r="P1584" i="20"/>
  <c r="U1584" i="20" s="1"/>
  <c r="P1583" i="20"/>
  <c r="U1583" i="20" s="1"/>
  <c r="P1582" i="20"/>
  <c r="U1582" i="20" s="1"/>
  <c r="P1581" i="20"/>
  <c r="U1581" i="20" s="1"/>
  <c r="P1580" i="20"/>
  <c r="U1580" i="20" s="1"/>
  <c r="P1579" i="20"/>
  <c r="U1579" i="20" s="1"/>
  <c r="P1578" i="20"/>
  <c r="U1578" i="20" s="1"/>
  <c r="P1577" i="20"/>
  <c r="U1577" i="20" s="1"/>
  <c r="P1576" i="20"/>
  <c r="U1576" i="20" s="1"/>
  <c r="P1575" i="20"/>
  <c r="U1575" i="20" s="1"/>
  <c r="P1574" i="20"/>
  <c r="U1574" i="20" s="1"/>
  <c r="P1573" i="20"/>
  <c r="U1573" i="20" s="1"/>
  <c r="P1572" i="20"/>
  <c r="U1572" i="20" s="1"/>
  <c r="P1571" i="20"/>
  <c r="U1571" i="20" s="1"/>
  <c r="P1570" i="20"/>
  <c r="U1570" i="20" s="1"/>
  <c r="P1569" i="20"/>
  <c r="U1569" i="20" s="1"/>
  <c r="P1568" i="20"/>
  <c r="U1568" i="20" s="1"/>
  <c r="P1567" i="20"/>
  <c r="U1567" i="20" s="1"/>
  <c r="P1566" i="20"/>
  <c r="U1566" i="20" s="1"/>
  <c r="P1565" i="20"/>
  <c r="U1565" i="20" s="1"/>
  <c r="P1564" i="20"/>
  <c r="U1564" i="20" s="1"/>
  <c r="P1563" i="20"/>
  <c r="U1563" i="20" s="1"/>
  <c r="P1562" i="20"/>
  <c r="U1562" i="20" s="1"/>
  <c r="P1561" i="20"/>
  <c r="U1561" i="20" s="1"/>
  <c r="P1560" i="20"/>
  <c r="U1560" i="20" s="1"/>
  <c r="P1559" i="20"/>
  <c r="U1559" i="20" s="1"/>
  <c r="P1558" i="20"/>
  <c r="U1558" i="20" s="1"/>
  <c r="P1557" i="20"/>
  <c r="U1557" i="20" s="1"/>
  <c r="P1556" i="20"/>
  <c r="U1556" i="20" s="1"/>
  <c r="P1555" i="20"/>
  <c r="U1555" i="20" s="1"/>
  <c r="P1554" i="20"/>
  <c r="U1554" i="20" s="1"/>
  <c r="P1553" i="20"/>
  <c r="U1553" i="20" s="1"/>
  <c r="P1552" i="20"/>
  <c r="U1552" i="20" s="1"/>
  <c r="P1551" i="20"/>
  <c r="U1551" i="20" s="1"/>
  <c r="P1550" i="20"/>
  <c r="U1550" i="20" s="1"/>
  <c r="P1549" i="20"/>
  <c r="U1549" i="20" s="1"/>
  <c r="P1548" i="20"/>
  <c r="U1548" i="20" s="1"/>
  <c r="P1547" i="20"/>
  <c r="U1547" i="20" s="1"/>
  <c r="P1546" i="20"/>
  <c r="U1546" i="20" s="1"/>
  <c r="P1545" i="20"/>
  <c r="U1545" i="20" s="1"/>
  <c r="P1544" i="20"/>
  <c r="U1544" i="20" s="1"/>
  <c r="P1543" i="20"/>
  <c r="U1543" i="20" s="1"/>
  <c r="P1542" i="20"/>
  <c r="U1542" i="20" s="1"/>
  <c r="P1541" i="20"/>
  <c r="U1541" i="20" s="1"/>
  <c r="P1540" i="20"/>
  <c r="U1540" i="20" s="1"/>
  <c r="P1539" i="20"/>
  <c r="U1539" i="20" s="1"/>
  <c r="P1538" i="20"/>
  <c r="U1538" i="20" s="1"/>
  <c r="P1537" i="20"/>
  <c r="U1537" i="20" s="1"/>
  <c r="P1536" i="20"/>
  <c r="U1536" i="20" s="1"/>
  <c r="P1535" i="20"/>
  <c r="U1535" i="20" s="1"/>
  <c r="P1534" i="20"/>
  <c r="U1534" i="20" s="1"/>
  <c r="P1533" i="20"/>
  <c r="U1533" i="20" s="1"/>
  <c r="P1532" i="20"/>
  <c r="U1532" i="20" s="1"/>
  <c r="P1531" i="20"/>
  <c r="U1531" i="20" s="1"/>
  <c r="P1530" i="20"/>
  <c r="U1530" i="20" s="1"/>
  <c r="P1529" i="20"/>
  <c r="U1529" i="20" s="1"/>
  <c r="P1528" i="20"/>
  <c r="U1528" i="20" s="1"/>
  <c r="P1527" i="20"/>
  <c r="U1527" i="20" s="1"/>
  <c r="P1526" i="20"/>
  <c r="U1526" i="20" s="1"/>
  <c r="P1525" i="20"/>
  <c r="U1525" i="20" s="1"/>
  <c r="P1524" i="20"/>
  <c r="U1524" i="20" s="1"/>
  <c r="P1523" i="20"/>
  <c r="U1523" i="20" s="1"/>
  <c r="P1522" i="20"/>
  <c r="U1522" i="20" s="1"/>
  <c r="P1521" i="20"/>
  <c r="U1521" i="20" s="1"/>
  <c r="P1520" i="20"/>
  <c r="U1520" i="20" s="1"/>
  <c r="P1519" i="20"/>
  <c r="U1519" i="20" s="1"/>
  <c r="P1518" i="20"/>
  <c r="U1518" i="20" s="1"/>
  <c r="P1517" i="20"/>
  <c r="U1517" i="20" s="1"/>
  <c r="P1516" i="20"/>
  <c r="U1516" i="20" s="1"/>
  <c r="P1515" i="20"/>
  <c r="U1515" i="20" s="1"/>
  <c r="P1514" i="20"/>
  <c r="U1514" i="20" s="1"/>
  <c r="P1513" i="20"/>
  <c r="U1513" i="20" s="1"/>
  <c r="P1512" i="20"/>
  <c r="U1512" i="20" s="1"/>
  <c r="P1511" i="20"/>
  <c r="U1511" i="20" s="1"/>
  <c r="P1510" i="20"/>
  <c r="U1510" i="20" s="1"/>
  <c r="P1509" i="20"/>
  <c r="U1509" i="20" s="1"/>
  <c r="P1508" i="20"/>
  <c r="U1508" i="20" s="1"/>
  <c r="P1507" i="20"/>
  <c r="U1507" i="20" s="1"/>
  <c r="P1506" i="20"/>
  <c r="U1506" i="20" s="1"/>
  <c r="P1505" i="20"/>
  <c r="U1505" i="20" s="1"/>
  <c r="P1504" i="20"/>
  <c r="U1504" i="20" s="1"/>
  <c r="P1503" i="20"/>
  <c r="U1503" i="20" s="1"/>
  <c r="P1502" i="20"/>
  <c r="U1502" i="20" s="1"/>
  <c r="P1501" i="20"/>
  <c r="U1501" i="20" s="1"/>
  <c r="P1500" i="20"/>
  <c r="U1500" i="20" s="1"/>
  <c r="P1499" i="20"/>
  <c r="U1499" i="20" s="1"/>
  <c r="P1498" i="20"/>
  <c r="U1498" i="20" s="1"/>
  <c r="P1497" i="20"/>
  <c r="U1497" i="20" s="1"/>
  <c r="P1496" i="20"/>
  <c r="U1496" i="20" s="1"/>
  <c r="P1495" i="20"/>
  <c r="U1495" i="20" s="1"/>
  <c r="P1494" i="20"/>
  <c r="U1494" i="20" s="1"/>
  <c r="P1493" i="20"/>
  <c r="U1493" i="20" s="1"/>
  <c r="P1492" i="20"/>
  <c r="U1492" i="20" s="1"/>
  <c r="P1491" i="20"/>
  <c r="U1491" i="20" s="1"/>
  <c r="P1490" i="20"/>
  <c r="U1490" i="20" s="1"/>
  <c r="P1489" i="20"/>
  <c r="U1489" i="20" s="1"/>
  <c r="P1488" i="20"/>
  <c r="U1488" i="20" s="1"/>
  <c r="P1487" i="20"/>
  <c r="U1487" i="20" s="1"/>
  <c r="P1486" i="20"/>
  <c r="U1486" i="20" s="1"/>
  <c r="P1485" i="20"/>
  <c r="U1485" i="20" s="1"/>
  <c r="P1484" i="20"/>
  <c r="U1484" i="20" s="1"/>
  <c r="P1483" i="20"/>
  <c r="U1483" i="20" s="1"/>
  <c r="P1482" i="20"/>
  <c r="U1482" i="20" s="1"/>
  <c r="P1481" i="20"/>
  <c r="U1481" i="20" s="1"/>
  <c r="P1480" i="20"/>
  <c r="U1480" i="20" s="1"/>
  <c r="P1479" i="20"/>
  <c r="U1479" i="20" s="1"/>
  <c r="P1478" i="20"/>
  <c r="U1478" i="20" s="1"/>
  <c r="P1477" i="20"/>
  <c r="U1477" i="20" s="1"/>
  <c r="P1476" i="20"/>
  <c r="U1476" i="20" s="1"/>
  <c r="P1475" i="20"/>
  <c r="U1475" i="20" s="1"/>
  <c r="P1474" i="20"/>
  <c r="U1474" i="20" s="1"/>
  <c r="P1473" i="20"/>
  <c r="U1473" i="20" s="1"/>
  <c r="P1472" i="20"/>
  <c r="U1472" i="20" s="1"/>
  <c r="P1471" i="20"/>
  <c r="U1471" i="20" s="1"/>
  <c r="P1470" i="20"/>
  <c r="U1470" i="20" s="1"/>
  <c r="P1469" i="20"/>
  <c r="U1469" i="20" s="1"/>
  <c r="P1468" i="20"/>
  <c r="U1468" i="20" s="1"/>
  <c r="P1467" i="20"/>
  <c r="U1467" i="20" s="1"/>
  <c r="P1466" i="20"/>
  <c r="U1466" i="20" s="1"/>
  <c r="P1465" i="20"/>
  <c r="U1465" i="20" s="1"/>
  <c r="P1464" i="20"/>
  <c r="U1464" i="20" s="1"/>
  <c r="P1463" i="20"/>
  <c r="U1463" i="20" s="1"/>
  <c r="P1462" i="20"/>
  <c r="U1462" i="20" s="1"/>
  <c r="P1461" i="20"/>
  <c r="U1461" i="20" s="1"/>
  <c r="P1460" i="20"/>
  <c r="U1460" i="20" s="1"/>
  <c r="P1459" i="20"/>
  <c r="U1459" i="20" s="1"/>
  <c r="P1458" i="20"/>
  <c r="U1458" i="20" s="1"/>
  <c r="P1457" i="20"/>
  <c r="U1457" i="20" s="1"/>
  <c r="P1456" i="20"/>
  <c r="U1456" i="20" s="1"/>
  <c r="P1455" i="20"/>
  <c r="U1455" i="20" s="1"/>
  <c r="P1454" i="20"/>
  <c r="U1454" i="20" s="1"/>
  <c r="P1453" i="20"/>
  <c r="U1453" i="20" s="1"/>
  <c r="P1452" i="20"/>
  <c r="U1452" i="20" s="1"/>
  <c r="P1451" i="20"/>
  <c r="U1451" i="20" s="1"/>
  <c r="P1450" i="20"/>
  <c r="U1450" i="20" s="1"/>
  <c r="P1449" i="20"/>
  <c r="U1449" i="20" s="1"/>
  <c r="P1448" i="20"/>
  <c r="U1448" i="20" s="1"/>
  <c r="P1447" i="20"/>
  <c r="U1447" i="20" s="1"/>
  <c r="P1446" i="20"/>
  <c r="U1446" i="20" s="1"/>
  <c r="P1445" i="20"/>
  <c r="U1445" i="20" s="1"/>
  <c r="P1444" i="20"/>
  <c r="U1444" i="20" s="1"/>
  <c r="P1443" i="20"/>
  <c r="U1443" i="20" s="1"/>
  <c r="P1442" i="20"/>
  <c r="U1442" i="20" s="1"/>
  <c r="P1441" i="20"/>
  <c r="U1441" i="20" s="1"/>
  <c r="P1440" i="20"/>
  <c r="U1440" i="20" s="1"/>
  <c r="P1439" i="20"/>
  <c r="U1439" i="20" s="1"/>
  <c r="P1438" i="20"/>
  <c r="U1438" i="20" s="1"/>
  <c r="P1437" i="20"/>
  <c r="U1437" i="20" s="1"/>
  <c r="P1436" i="20"/>
  <c r="U1436" i="20" s="1"/>
  <c r="P1435" i="20"/>
  <c r="U1435" i="20" s="1"/>
  <c r="P1434" i="20"/>
  <c r="U1434" i="20" s="1"/>
  <c r="P1433" i="20"/>
  <c r="U1433" i="20" s="1"/>
  <c r="P1432" i="20"/>
  <c r="U1432" i="20" s="1"/>
  <c r="P1431" i="20"/>
  <c r="U1431" i="20" s="1"/>
  <c r="P1430" i="20"/>
  <c r="U1430" i="20" s="1"/>
  <c r="P1429" i="20"/>
  <c r="U1429" i="20" s="1"/>
  <c r="P1428" i="20"/>
  <c r="U1428" i="20" s="1"/>
  <c r="P1427" i="20"/>
  <c r="U1427" i="20" s="1"/>
  <c r="P1426" i="20"/>
  <c r="U1426" i="20" s="1"/>
  <c r="P1425" i="20"/>
  <c r="U1425" i="20" s="1"/>
  <c r="P1424" i="20"/>
  <c r="U1424" i="20" s="1"/>
  <c r="P1423" i="20"/>
  <c r="U1423" i="20" s="1"/>
  <c r="P1422" i="20"/>
  <c r="U1422" i="20" s="1"/>
  <c r="P1421" i="20"/>
  <c r="U1421" i="20" s="1"/>
  <c r="P1420" i="20"/>
  <c r="U1420" i="20" s="1"/>
  <c r="P1419" i="20"/>
  <c r="U1419" i="20" s="1"/>
  <c r="P1418" i="20"/>
  <c r="U1418" i="20" s="1"/>
  <c r="P1417" i="20"/>
  <c r="U1417" i="20" s="1"/>
  <c r="P1416" i="20"/>
  <c r="U1416" i="20" s="1"/>
  <c r="P1415" i="20"/>
  <c r="U1415" i="20" s="1"/>
  <c r="P1414" i="20"/>
  <c r="U1414" i="20" s="1"/>
  <c r="P1413" i="20"/>
  <c r="U1413" i="20" s="1"/>
  <c r="P1412" i="20"/>
  <c r="U1412" i="20" s="1"/>
  <c r="P1411" i="20"/>
  <c r="U1411" i="20" s="1"/>
  <c r="P1410" i="20"/>
  <c r="U1410" i="20" s="1"/>
  <c r="P1409" i="20"/>
  <c r="U1409" i="20" s="1"/>
  <c r="P1408" i="20"/>
  <c r="U1408" i="20" s="1"/>
  <c r="P1407" i="20"/>
  <c r="U1407" i="20" s="1"/>
  <c r="P1406" i="20"/>
  <c r="U1406" i="20" s="1"/>
  <c r="P1405" i="20"/>
  <c r="U1405" i="20" s="1"/>
  <c r="P1404" i="20"/>
  <c r="U1404" i="20" s="1"/>
  <c r="P1403" i="20"/>
  <c r="U1403" i="20" s="1"/>
  <c r="P1402" i="20"/>
  <c r="U1402" i="20" s="1"/>
  <c r="P1401" i="20"/>
  <c r="U1401" i="20" s="1"/>
  <c r="P1400" i="20"/>
  <c r="U1400" i="20" s="1"/>
  <c r="P1399" i="20"/>
  <c r="U1399" i="20" s="1"/>
  <c r="P1398" i="20"/>
  <c r="U1398" i="20" s="1"/>
  <c r="P1397" i="20"/>
  <c r="U1397" i="20" s="1"/>
  <c r="P1396" i="20"/>
  <c r="U1396" i="20" s="1"/>
  <c r="P1395" i="20"/>
  <c r="U1395" i="20" s="1"/>
  <c r="P1394" i="20"/>
  <c r="U1394" i="20" s="1"/>
  <c r="P1393" i="20"/>
  <c r="U1393" i="20" s="1"/>
  <c r="P1392" i="20"/>
  <c r="U1392" i="20" s="1"/>
  <c r="P1391" i="20"/>
  <c r="U1391" i="20" s="1"/>
  <c r="P1390" i="20"/>
  <c r="U1390" i="20" s="1"/>
  <c r="P1389" i="20"/>
  <c r="U1389" i="20" s="1"/>
  <c r="P1388" i="20"/>
  <c r="U1388" i="20" s="1"/>
  <c r="P1387" i="20"/>
  <c r="U1387" i="20" s="1"/>
  <c r="P1386" i="20"/>
  <c r="U1386" i="20" s="1"/>
  <c r="P1385" i="20"/>
  <c r="U1385" i="20" s="1"/>
  <c r="P1384" i="20"/>
  <c r="U1384" i="20" s="1"/>
  <c r="P1383" i="20"/>
  <c r="U1383" i="20" s="1"/>
  <c r="P1382" i="20"/>
  <c r="U1382" i="20" s="1"/>
  <c r="P1381" i="20"/>
  <c r="U1381" i="20" s="1"/>
  <c r="P1380" i="20"/>
  <c r="U1380" i="20" s="1"/>
  <c r="P1379" i="20"/>
  <c r="U1379" i="20" s="1"/>
  <c r="P1378" i="20"/>
  <c r="U1378" i="20" s="1"/>
  <c r="P1377" i="20"/>
  <c r="U1377" i="20" s="1"/>
  <c r="P1376" i="20"/>
  <c r="U1376" i="20" s="1"/>
  <c r="P1375" i="20"/>
  <c r="U1375" i="20" s="1"/>
  <c r="P1374" i="20"/>
  <c r="U1374" i="20" s="1"/>
  <c r="P1373" i="20"/>
  <c r="U1373" i="20" s="1"/>
  <c r="P1372" i="20"/>
  <c r="U1372" i="20" s="1"/>
  <c r="P1371" i="20"/>
  <c r="U1371" i="20" s="1"/>
  <c r="P1370" i="20"/>
  <c r="U1370" i="20" s="1"/>
  <c r="P1369" i="20"/>
  <c r="U1369" i="20" s="1"/>
  <c r="P1368" i="20"/>
  <c r="U1368" i="20" s="1"/>
  <c r="P1367" i="20"/>
  <c r="U1367" i="20" s="1"/>
  <c r="P1366" i="20"/>
  <c r="U1366" i="20" s="1"/>
  <c r="P1365" i="20"/>
  <c r="U1365" i="20" s="1"/>
  <c r="P1364" i="20"/>
  <c r="U1364" i="20" s="1"/>
  <c r="P1363" i="20"/>
  <c r="U1363" i="20" s="1"/>
  <c r="P1362" i="20"/>
  <c r="U1362" i="20" s="1"/>
  <c r="P1361" i="20"/>
  <c r="U1361" i="20" s="1"/>
  <c r="P1360" i="20"/>
  <c r="U1360" i="20" s="1"/>
  <c r="P1359" i="20"/>
  <c r="U1359" i="20" s="1"/>
  <c r="P1358" i="20"/>
  <c r="U1358" i="20" s="1"/>
  <c r="P1357" i="20"/>
  <c r="U1357" i="20" s="1"/>
  <c r="P1356" i="20"/>
  <c r="U1356" i="20" s="1"/>
  <c r="P1355" i="20"/>
  <c r="U1355" i="20" s="1"/>
  <c r="P1354" i="20"/>
  <c r="U1354" i="20" s="1"/>
  <c r="P1353" i="20"/>
  <c r="U1353" i="20" s="1"/>
  <c r="P1352" i="20"/>
  <c r="U1352" i="20" s="1"/>
  <c r="P1351" i="20"/>
  <c r="U1351" i="20" s="1"/>
  <c r="P1350" i="20"/>
  <c r="U1350" i="20" s="1"/>
  <c r="P1349" i="20"/>
  <c r="U1349" i="20" s="1"/>
  <c r="P1348" i="20"/>
  <c r="U1348" i="20" s="1"/>
  <c r="P1347" i="20"/>
  <c r="U1347" i="20" s="1"/>
  <c r="P1346" i="20"/>
  <c r="U1346" i="20" s="1"/>
  <c r="P1345" i="20"/>
  <c r="U1345" i="20" s="1"/>
  <c r="P1344" i="20"/>
  <c r="U1344" i="20" s="1"/>
  <c r="P1343" i="20"/>
  <c r="U1343" i="20" s="1"/>
  <c r="P1342" i="20"/>
  <c r="U1342" i="20" s="1"/>
  <c r="P1341" i="20"/>
  <c r="U1341" i="20" s="1"/>
  <c r="P1340" i="20"/>
  <c r="U1340" i="20" s="1"/>
  <c r="P1339" i="20"/>
  <c r="U1339" i="20" s="1"/>
  <c r="P1338" i="20"/>
  <c r="U1338" i="20" s="1"/>
  <c r="P1337" i="20"/>
  <c r="U1337" i="20" s="1"/>
  <c r="P1336" i="20"/>
  <c r="U1336" i="20" s="1"/>
  <c r="P1335" i="20"/>
  <c r="U1335" i="20" s="1"/>
  <c r="P1334" i="20"/>
  <c r="U1334" i="20" s="1"/>
  <c r="P1333" i="20"/>
  <c r="U1333" i="20" s="1"/>
  <c r="P1332" i="20"/>
  <c r="U1332" i="20" s="1"/>
  <c r="P1331" i="20"/>
  <c r="U1331" i="20" s="1"/>
  <c r="P1330" i="20"/>
  <c r="U1330" i="20" s="1"/>
  <c r="P1329" i="20"/>
  <c r="U1329" i="20" s="1"/>
  <c r="P1328" i="20"/>
  <c r="U1328" i="20" s="1"/>
  <c r="P1327" i="20"/>
  <c r="U1327" i="20" s="1"/>
  <c r="P1326" i="20"/>
  <c r="U1326" i="20" s="1"/>
  <c r="P1325" i="20"/>
  <c r="U1325" i="20" s="1"/>
  <c r="P1324" i="20"/>
  <c r="U1324" i="20" s="1"/>
  <c r="P1323" i="20"/>
  <c r="U1323" i="20" s="1"/>
  <c r="P1322" i="20"/>
  <c r="U1322" i="20" s="1"/>
  <c r="P1321" i="20"/>
  <c r="U1321" i="20" s="1"/>
  <c r="P1320" i="20"/>
  <c r="U1320" i="20" s="1"/>
  <c r="P1319" i="20"/>
  <c r="U1319" i="20" s="1"/>
  <c r="P1318" i="20"/>
  <c r="U1318" i="20" s="1"/>
  <c r="P1317" i="20"/>
  <c r="U1317" i="20" s="1"/>
  <c r="P1316" i="20"/>
  <c r="U1316" i="20" s="1"/>
  <c r="P1315" i="20"/>
  <c r="U1315" i="20" s="1"/>
  <c r="P1314" i="20"/>
  <c r="U1314" i="20" s="1"/>
  <c r="P1313" i="20"/>
  <c r="U1313" i="20" s="1"/>
  <c r="P1312" i="20"/>
  <c r="U1312" i="20" s="1"/>
  <c r="P1311" i="20"/>
  <c r="U1311" i="20" s="1"/>
  <c r="P1310" i="20"/>
  <c r="U1310" i="20" s="1"/>
  <c r="P1309" i="20"/>
  <c r="U1309" i="20" s="1"/>
  <c r="P1308" i="20"/>
  <c r="U1308" i="20" s="1"/>
  <c r="P1307" i="20"/>
  <c r="U1307" i="20" s="1"/>
  <c r="P1306" i="20"/>
  <c r="U1306" i="20" s="1"/>
  <c r="P1305" i="20"/>
  <c r="U1305" i="20" s="1"/>
  <c r="P1304" i="20"/>
  <c r="U1304" i="20" s="1"/>
  <c r="P1303" i="20"/>
  <c r="U1303" i="20" s="1"/>
  <c r="P1302" i="20"/>
  <c r="U1302" i="20" s="1"/>
  <c r="P1301" i="20"/>
  <c r="U1301" i="20" s="1"/>
  <c r="P1300" i="20"/>
  <c r="U1300" i="20" s="1"/>
  <c r="P1299" i="20"/>
  <c r="U1299" i="20" s="1"/>
  <c r="P1298" i="20"/>
  <c r="U1298" i="20" s="1"/>
  <c r="P1297" i="20"/>
  <c r="U1297" i="20" s="1"/>
  <c r="P1296" i="20"/>
  <c r="U1296" i="20" s="1"/>
  <c r="P1295" i="20"/>
  <c r="U1295" i="20" s="1"/>
  <c r="P1294" i="20"/>
  <c r="U1294" i="20" s="1"/>
  <c r="P1293" i="20"/>
  <c r="U1293" i="20" s="1"/>
  <c r="P1292" i="20"/>
  <c r="U1292" i="20" s="1"/>
  <c r="P1291" i="20"/>
  <c r="U1291" i="20" s="1"/>
  <c r="P1290" i="20"/>
  <c r="U1290" i="20" s="1"/>
  <c r="P1289" i="20"/>
  <c r="U1289" i="20" s="1"/>
  <c r="P1288" i="20"/>
  <c r="U1288" i="20" s="1"/>
  <c r="P1287" i="20"/>
  <c r="U1287" i="20" s="1"/>
  <c r="P1286" i="20"/>
  <c r="U1286" i="20" s="1"/>
  <c r="P1285" i="20"/>
  <c r="U1285" i="20" s="1"/>
  <c r="P1284" i="20"/>
  <c r="U1284" i="20" s="1"/>
  <c r="P1283" i="20"/>
  <c r="U1283" i="20" s="1"/>
  <c r="P1282" i="20"/>
  <c r="U1282" i="20" s="1"/>
  <c r="P1281" i="20"/>
  <c r="U1281" i="20" s="1"/>
  <c r="P1280" i="20"/>
  <c r="U1280" i="20" s="1"/>
  <c r="P1279" i="20"/>
  <c r="U1279" i="20" s="1"/>
  <c r="P1278" i="20"/>
  <c r="U1278" i="20" s="1"/>
  <c r="P1277" i="20"/>
  <c r="U1277" i="20" s="1"/>
  <c r="P1276" i="20"/>
  <c r="U1276" i="20" s="1"/>
  <c r="P1275" i="20"/>
  <c r="U1275" i="20" s="1"/>
  <c r="P1274" i="20"/>
  <c r="U1274" i="20" s="1"/>
  <c r="P1273" i="20"/>
  <c r="U1273" i="20" s="1"/>
  <c r="P1272" i="20"/>
  <c r="U1272" i="20" s="1"/>
  <c r="P1271" i="20"/>
  <c r="U1271" i="20" s="1"/>
  <c r="P1270" i="20"/>
  <c r="U1270" i="20" s="1"/>
  <c r="P1269" i="20"/>
  <c r="U1269" i="20" s="1"/>
  <c r="P1268" i="20"/>
  <c r="U1268" i="20" s="1"/>
  <c r="P1267" i="20"/>
  <c r="U1267" i="20" s="1"/>
  <c r="P1266" i="20"/>
  <c r="U1266" i="20" s="1"/>
  <c r="P1265" i="20"/>
  <c r="U1265" i="20" s="1"/>
  <c r="P1264" i="20"/>
  <c r="U1264" i="20" s="1"/>
  <c r="P1263" i="20"/>
  <c r="U1263" i="20" s="1"/>
  <c r="P1262" i="20"/>
  <c r="U1262" i="20" s="1"/>
  <c r="P1261" i="20"/>
  <c r="U1261" i="20" s="1"/>
  <c r="P1260" i="20"/>
  <c r="U1260" i="20" s="1"/>
  <c r="P1259" i="20"/>
  <c r="U1259" i="20" s="1"/>
  <c r="P1258" i="20"/>
  <c r="U1258" i="20" s="1"/>
  <c r="P1257" i="20"/>
  <c r="U1257" i="20" s="1"/>
  <c r="P1256" i="20"/>
  <c r="U1256" i="20" s="1"/>
  <c r="P1255" i="20"/>
  <c r="U1255" i="20" s="1"/>
  <c r="P1254" i="20"/>
  <c r="U1254" i="20" s="1"/>
  <c r="P1253" i="20"/>
  <c r="U1253" i="20" s="1"/>
  <c r="P1252" i="20"/>
  <c r="U1252" i="20" s="1"/>
  <c r="P1251" i="20"/>
  <c r="U1251" i="20" s="1"/>
  <c r="P1250" i="20"/>
  <c r="U1250" i="20" s="1"/>
  <c r="P1249" i="20"/>
  <c r="U1249" i="20" s="1"/>
  <c r="P1248" i="20"/>
  <c r="U1248" i="20" s="1"/>
  <c r="P1247" i="20"/>
  <c r="U1247" i="20" s="1"/>
  <c r="P1246" i="20"/>
  <c r="U1246" i="20" s="1"/>
  <c r="P1245" i="20"/>
  <c r="U1245" i="20" s="1"/>
  <c r="P1244" i="20"/>
  <c r="U1244" i="20" s="1"/>
  <c r="P1243" i="20"/>
  <c r="U1243" i="20" s="1"/>
  <c r="P1242" i="20"/>
  <c r="U1242" i="20" s="1"/>
  <c r="P1241" i="20"/>
  <c r="U1241" i="20" s="1"/>
  <c r="P1240" i="20"/>
  <c r="U1240" i="20" s="1"/>
  <c r="P1239" i="20"/>
  <c r="U1239" i="20" s="1"/>
  <c r="P1238" i="20"/>
  <c r="U1238" i="20" s="1"/>
  <c r="P1237" i="20"/>
  <c r="U1237" i="20" s="1"/>
  <c r="P1236" i="20"/>
  <c r="U1236" i="20" s="1"/>
  <c r="P1235" i="20"/>
  <c r="U1235" i="20" s="1"/>
  <c r="P1234" i="20"/>
  <c r="U1234" i="20" s="1"/>
  <c r="P1233" i="20"/>
  <c r="U1233" i="20" s="1"/>
  <c r="P1232" i="20"/>
  <c r="U1232" i="20" s="1"/>
  <c r="P1231" i="20"/>
  <c r="U1231" i="20" s="1"/>
  <c r="P1230" i="20"/>
  <c r="U1230" i="20" s="1"/>
  <c r="P1229" i="20"/>
  <c r="U1229" i="20" s="1"/>
  <c r="P1228" i="20"/>
  <c r="U1228" i="20" s="1"/>
  <c r="P1227" i="20"/>
  <c r="U1227" i="20" s="1"/>
  <c r="P1226" i="20"/>
  <c r="U1226" i="20" s="1"/>
  <c r="P1225" i="20"/>
  <c r="U1225" i="20" s="1"/>
  <c r="P1224" i="20"/>
  <c r="U1224" i="20" s="1"/>
  <c r="P1223" i="20"/>
  <c r="U1223" i="20" s="1"/>
  <c r="P1222" i="20"/>
  <c r="U1222" i="20" s="1"/>
  <c r="P1221" i="20"/>
  <c r="U1221" i="20" s="1"/>
  <c r="P1220" i="20"/>
  <c r="U1220" i="20" s="1"/>
  <c r="P1219" i="20"/>
  <c r="U1219" i="20" s="1"/>
  <c r="P1218" i="20"/>
  <c r="U1218" i="20" s="1"/>
  <c r="P1217" i="20"/>
  <c r="U1217" i="20" s="1"/>
  <c r="P1216" i="20"/>
  <c r="U1216" i="20" s="1"/>
  <c r="P1215" i="20"/>
  <c r="U1215" i="20" s="1"/>
  <c r="P1214" i="20"/>
  <c r="U1214" i="20" s="1"/>
  <c r="P1213" i="20"/>
  <c r="U1213" i="20" s="1"/>
  <c r="P1212" i="20"/>
  <c r="U1212" i="20" s="1"/>
  <c r="P1211" i="20"/>
  <c r="U1211" i="20" s="1"/>
  <c r="P1210" i="20"/>
  <c r="U1210" i="20" s="1"/>
  <c r="P1209" i="20"/>
  <c r="U1209" i="20" s="1"/>
  <c r="P1208" i="20"/>
  <c r="U1208" i="20" s="1"/>
  <c r="P1207" i="20"/>
  <c r="U1207" i="20" s="1"/>
  <c r="P1206" i="20"/>
  <c r="U1206" i="20" s="1"/>
  <c r="P1205" i="20"/>
  <c r="U1205" i="20" s="1"/>
  <c r="P1204" i="20"/>
  <c r="U1204" i="20" s="1"/>
  <c r="P1203" i="20"/>
  <c r="U1203" i="20" s="1"/>
  <c r="P1202" i="20"/>
  <c r="U1202" i="20" s="1"/>
  <c r="P1201" i="20"/>
  <c r="U1201" i="20" s="1"/>
  <c r="P1200" i="20"/>
  <c r="U1200" i="20" s="1"/>
  <c r="P1199" i="20"/>
  <c r="U1199" i="20" s="1"/>
  <c r="P1198" i="20"/>
  <c r="U1198" i="20" s="1"/>
  <c r="P1197" i="20"/>
  <c r="U1197" i="20" s="1"/>
  <c r="P1196" i="20"/>
  <c r="U1196" i="20" s="1"/>
  <c r="P1195" i="20"/>
  <c r="U1195" i="20" s="1"/>
  <c r="P1194" i="20"/>
  <c r="U1194" i="20" s="1"/>
  <c r="P1193" i="20"/>
  <c r="U1193" i="20" s="1"/>
  <c r="P1192" i="20"/>
  <c r="U1192" i="20" s="1"/>
  <c r="P1191" i="20"/>
  <c r="U1191" i="20" s="1"/>
  <c r="P1190" i="20"/>
  <c r="U1190" i="20" s="1"/>
  <c r="P1189" i="20"/>
  <c r="U1189" i="20" s="1"/>
  <c r="P1188" i="20"/>
  <c r="U1188" i="20" s="1"/>
  <c r="P1187" i="20"/>
  <c r="U1187" i="20" s="1"/>
  <c r="P1186" i="20"/>
  <c r="U1186" i="20" s="1"/>
  <c r="P1185" i="20"/>
  <c r="U1185" i="20" s="1"/>
  <c r="P1184" i="20"/>
  <c r="U1184" i="20" s="1"/>
  <c r="P1183" i="20"/>
  <c r="U1183" i="20" s="1"/>
  <c r="P1182" i="20"/>
  <c r="U1182" i="20" s="1"/>
  <c r="P1181" i="20"/>
  <c r="U1181" i="20" s="1"/>
  <c r="P1180" i="20"/>
  <c r="U1180" i="20" s="1"/>
  <c r="P1179" i="20"/>
  <c r="U1179" i="20" s="1"/>
  <c r="P1178" i="20"/>
  <c r="U1178" i="20" s="1"/>
  <c r="P1177" i="20"/>
  <c r="U1177" i="20" s="1"/>
  <c r="P1176" i="20"/>
  <c r="U1176" i="20" s="1"/>
  <c r="P1175" i="20"/>
  <c r="U1175" i="20" s="1"/>
  <c r="P1174" i="20"/>
  <c r="U1174" i="20" s="1"/>
  <c r="P1173" i="20"/>
  <c r="U1173" i="20" s="1"/>
  <c r="P1172" i="20"/>
  <c r="U1172" i="20" s="1"/>
  <c r="P1171" i="20"/>
  <c r="U1171" i="20" s="1"/>
  <c r="P1170" i="20"/>
  <c r="U1170" i="20" s="1"/>
  <c r="P1169" i="20"/>
  <c r="U1169" i="20" s="1"/>
  <c r="P1168" i="20"/>
  <c r="U1168" i="20" s="1"/>
  <c r="P1167" i="20"/>
  <c r="U1167" i="20" s="1"/>
  <c r="P1166" i="20"/>
  <c r="U1166" i="20" s="1"/>
  <c r="P1165" i="20"/>
  <c r="U1165" i="20" s="1"/>
  <c r="P1164" i="20"/>
  <c r="U1164" i="20" s="1"/>
  <c r="P1163" i="20"/>
  <c r="U1163" i="20" s="1"/>
  <c r="P1162" i="20"/>
  <c r="U1162" i="20" s="1"/>
  <c r="P1161" i="20"/>
  <c r="U1161" i="20" s="1"/>
  <c r="P1160" i="20"/>
  <c r="U1160" i="20" s="1"/>
  <c r="P1159" i="20"/>
  <c r="U1159" i="20" s="1"/>
  <c r="P1158" i="20"/>
  <c r="U1158" i="20" s="1"/>
  <c r="P1157" i="20"/>
  <c r="U1157" i="20" s="1"/>
  <c r="P1156" i="20"/>
  <c r="U1156" i="20" s="1"/>
  <c r="P1155" i="20"/>
  <c r="U1155" i="20" s="1"/>
  <c r="P1154" i="20"/>
  <c r="U1154" i="20" s="1"/>
  <c r="P1153" i="20"/>
  <c r="U1153" i="20" s="1"/>
  <c r="P1152" i="20"/>
  <c r="U1152" i="20" s="1"/>
  <c r="P1151" i="20"/>
  <c r="U1151" i="20" s="1"/>
  <c r="P1150" i="20"/>
  <c r="U1150" i="20" s="1"/>
  <c r="P1149" i="20"/>
  <c r="U1149" i="20" s="1"/>
  <c r="P1148" i="20"/>
  <c r="U1148" i="20" s="1"/>
  <c r="P1147" i="20"/>
  <c r="U1147" i="20" s="1"/>
  <c r="P1146" i="20"/>
  <c r="U1146" i="20" s="1"/>
  <c r="P1145" i="20"/>
  <c r="U1145" i="20" s="1"/>
  <c r="P1144" i="20"/>
  <c r="U1144" i="20" s="1"/>
  <c r="P1143" i="20"/>
  <c r="U1143" i="20" s="1"/>
  <c r="P1142" i="20"/>
  <c r="U1142" i="20" s="1"/>
  <c r="P1141" i="20"/>
  <c r="U1141" i="20" s="1"/>
  <c r="P1140" i="20"/>
  <c r="U1140" i="20" s="1"/>
  <c r="P1139" i="20"/>
  <c r="U1139" i="20" s="1"/>
  <c r="P1138" i="20"/>
  <c r="U1138" i="20" s="1"/>
  <c r="P1137" i="20"/>
  <c r="U1137" i="20" s="1"/>
  <c r="P1136" i="20"/>
  <c r="U1136" i="20" s="1"/>
  <c r="P1135" i="20"/>
  <c r="U1135" i="20" s="1"/>
  <c r="P1134" i="20"/>
  <c r="U1134" i="20" s="1"/>
  <c r="P1133" i="20"/>
  <c r="U1133" i="20" s="1"/>
  <c r="P1132" i="20"/>
  <c r="U1132" i="20" s="1"/>
  <c r="P1131" i="20"/>
  <c r="U1131" i="20" s="1"/>
  <c r="P1130" i="20"/>
  <c r="U1130" i="20" s="1"/>
  <c r="P1129" i="20"/>
  <c r="U1129" i="20" s="1"/>
  <c r="P1128" i="20"/>
  <c r="U1128" i="20" s="1"/>
  <c r="P1127" i="20"/>
  <c r="U1127" i="20" s="1"/>
  <c r="P1126" i="20"/>
  <c r="U1126" i="20" s="1"/>
  <c r="P1125" i="20"/>
  <c r="U1125" i="20" s="1"/>
  <c r="P1124" i="20"/>
  <c r="U1124" i="20" s="1"/>
  <c r="P1123" i="20"/>
  <c r="U1123" i="20" s="1"/>
  <c r="P1122" i="20"/>
  <c r="U1122" i="20" s="1"/>
  <c r="P1121" i="20"/>
  <c r="U1121" i="20" s="1"/>
  <c r="P1120" i="20"/>
  <c r="U1120" i="20" s="1"/>
  <c r="P1119" i="20"/>
  <c r="U1119" i="20" s="1"/>
  <c r="P1118" i="20"/>
  <c r="U1118" i="20" s="1"/>
  <c r="P1117" i="20"/>
  <c r="U1117" i="20" s="1"/>
  <c r="P1116" i="20"/>
  <c r="U1116" i="20" s="1"/>
  <c r="P1115" i="20"/>
  <c r="U1115" i="20" s="1"/>
  <c r="P1114" i="20"/>
  <c r="U1114" i="20" s="1"/>
  <c r="P1113" i="20"/>
  <c r="U1113" i="20" s="1"/>
  <c r="P1112" i="20"/>
  <c r="U1112" i="20" s="1"/>
  <c r="P1111" i="20"/>
  <c r="U1111" i="20" s="1"/>
  <c r="P1110" i="20"/>
  <c r="U1110" i="20" s="1"/>
  <c r="P1109" i="20"/>
  <c r="U1109" i="20" s="1"/>
  <c r="P1108" i="20"/>
  <c r="U1108" i="20" s="1"/>
  <c r="P1107" i="20"/>
  <c r="U1107" i="20" s="1"/>
  <c r="P1106" i="20"/>
  <c r="U1106" i="20" s="1"/>
  <c r="P1105" i="20"/>
  <c r="U1105" i="20" s="1"/>
  <c r="P1104" i="20"/>
  <c r="U1104" i="20" s="1"/>
  <c r="P1103" i="20"/>
  <c r="U1103" i="20" s="1"/>
  <c r="P1102" i="20"/>
  <c r="U1102" i="20" s="1"/>
  <c r="P1101" i="20"/>
  <c r="U1101" i="20" s="1"/>
  <c r="P1100" i="20"/>
  <c r="U1100" i="20" s="1"/>
  <c r="P1099" i="20"/>
  <c r="U1099" i="20" s="1"/>
  <c r="P1098" i="20"/>
  <c r="U1098" i="20" s="1"/>
  <c r="P1097" i="20"/>
  <c r="U1097" i="20" s="1"/>
  <c r="P1096" i="20"/>
  <c r="U1096" i="20" s="1"/>
  <c r="P1095" i="20"/>
  <c r="U1095" i="20" s="1"/>
  <c r="P1094" i="20"/>
  <c r="U1094" i="20" s="1"/>
  <c r="P1093" i="20"/>
  <c r="U1093" i="20" s="1"/>
  <c r="P1092" i="20"/>
  <c r="U1092" i="20" s="1"/>
  <c r="P1091" i="20"/>
  <c r="U1091" i="20" s="1"/>
  <c r="P1090" i="20"/>
  <c r="U1090" i="20" s="1"/>
  <c r="P1089" i="20"/>
  <c r="U1089" i="20" s="1"/>
  <c r="P1088" i="20"/>
  <c r="U1088" i="20" s="1"/>
  <c r="P1087" i="20"/>
  <c r="U1087" i="20" s="1"/>
  <c r="P1086" i="20"/>
  <c r="U1086" i="20" s="1"/>
  <c r="P1085" i="20"/>
  <c r="U1085" i="20" s="1"/>
  <c r="P1084" i="20"/>
  <c r="U1084" i="20" s="1"/>
  <c r="P1083" i="20"/>
  <c r="U1083" i="20" s="1"/>
  <c r="P1082" i="20"/>
  <c r="U1082" i="20" s="1"/>
  <c r="P1081" i="20"/>
  <c r="U1081" i="20" s="1"/>
  <c r="P1080" i="20"/>
  <c r="U1080" i="20" s="1"/>
  <c r="P1079" i="20"/>
  <c r="U1079" i="20" s="1"/>
  <c r="P1078" i="20"/>
  <c r="U1078" i="20" s="1"/>
  <c r="P1077" i="20"/>
  <c r="U1077" i="20" s="1"/>
  <c r="P1076" i="20"/>
  <c r="U1076" i="20" s="1"/>
  <c r="P1075" i="20"/>
  <c r="U1075" i="20" s="1"/>
  <c r="P1074" i="20"/>
  <c r="U1074" i="20" s="1"/>
  <c r="P1073" i="20"/>
  <c r="U1073" i="20" s="1"/>
  <c r="P1072" i="20"/>
  <c r="U1072" i="20" s="1"/>
  <c r="P1071" i="20"/>
  <c r="U1071" i="20" s="1"/>
  <c r="P1070" i="20"/>
  <c r="U1070" i="20" s="1"/>
  <c r="P1069" i="20"/>
  <c r="U1069" i="20" s="1"/>
  <c r="P1068" i="20"/>
  <c r="U1068" i="20" s="1"/>
  <c r="P1067" i="20"/>
  <c r="U1067" i="20" s="1"/>
  <c r="P1066" i="20"/>
  <c r="U1066" i="20" s="1"/>
  <c r="P1065" i="20"/>
  <c r="U1065" i="20" s="1"/>
  <c r="P1064" i="20"/>
  <c r="U1064" i="20" s="1"/>
  <c r="P1063" i="20"/>
  <c r="U1063" i="20" s="1"/>
  <c r="P1062" i="20"/>
  <c r="U1062" i="20" s="1"/>
  <c r="P1061" i="20"/>
  <c r="U1061" i="20" s="1"/>
  <c r="P1060" i="20"/>
  <c r="U1060" i="20" s="1"/>
  <c r="P1059" i="20"/>
  <c r="U1059" i="20" s="1"/>
  <c r="P1058" i="20"/>
  <c r="U1058" i="20" s="1"/>
  <c r="P1057" i="20"/>
  <c r="U1057" i="20" s="1"/>
  <c r="P1056" i="20"/>
  <c r="U1056" i="20" s="1"/>
  <c r="P1055" i="20"/>
  <c r="U1055" i="20" s="1"/>
  <c r="P1054" i="20"/>
  <c r="U1054" i="20" s="1"/>
  <c r="P1053" i="20"/>
  <c r="U1053" i="20" s="1"/>
  <c r="P1052" i="20"/>
  <c r="U1052" i="20" s="1"/>
  <c r="P1051" i="20"/>
  <c r="U1051" i="20" s="1"/>
  <c r="P1050" i="20"/>
  <c r="U1050" i="20" s="1"/>
  <c r="P1049" i="20"/>
  <c r="U1049" i="20" s="1"/>
  <c r="P1048" i="20"/>
  <c r="U1048" i="20" s="1"/>
  <c r="P1047" i="20"/>
  <c r="U1047" i="20" s="1"/>
  <c r="P1046" i="20"/>
  <c r="U1046" i="20" s="1"/>
  <c r="P1045" i="20"/>
  <c r="U1045" i="20" s="1"/>
  <c r="P1044" i="20"/>
  <c r="U1044" i="20" s="1"/>
  <c r="P1043" i="20"/>
  <c r="U1043" i="20" s="1"/>
  <c r="P1042" i="20"/>
  <c r="U1042" i="20" s="1"/>
  <c r="P1041" i="20"/>
  <c r="U1041" i="20" s="1"/>
  <c r="P1040" i="20"/>
  <c r="U1040" i="20" s="1"/>
  <c r="P1039" i="20"/>
  <c r="U1039" i="20" s="1"/>
  <c r="P1038" i="20"/>
  <c r="U1038" i="20" s="1"/>
  <c r="P1037" i="20"/>
  <c r="U1037" i="20" s="1"/>
  <c r="P1036" i="20"/>
  <c r="U1036" i="20" s="1"/>
  <c r="P1035" i="20"/>
  <c r="U1035" i="20" s="1"/>
  <c r="P1034" i="20"/>
  <c r="U1034" i="20" s="1"/>
  <c r="P1033" i="20"/>
  <c r="U1033" i="20" s="1"/>
  <c r="P1032" i="20"/>
  <c r="U1032" i="20" s="1"/>
  <c r="P1031" i="20"/>
  <c r="U1031" i="20" s="1"/>
  <c r="P1030" i="20"/>
  <c r="U1030" i="20" s="1"/>
  <c r="P1029" i="20"/>
  <c r="U1029" i="20" s="1"/>
  <c r="P1028" i="20"/>
  <c r="U1028" i="20" s="1"/>
  <c r="P1027" i="20"/>
  <c r="U1027" i="20" s="1"/>
  <c r="P1026" i="20"/>
  <c r="U1026" i="20" s="1"/>
  <c r="P1025" i="20"/>
  <c r="U1025" i="20" s="1"/>
  <c r="P1024" i="20"/>
  <c r="U1024" i="20" s="1"/>
  <c r="P1023" i="20"/>
  <c r="U1023" i="20" s="1"/>
  <c r="P1022" i="20"/>
  <c r="U1022" i="20" s="1"/>
  <c r="P1021" i="20"/>
  <c r="U1021" i="20" s="1"/>
  <c r="P1020" i="20"/>
  <c r="U1020" i="20" s="1"/>
  <c r="P1019" i="20"/>
  <c r="U1019" i="20" s="1"/>
  <c r="P1018" i="20"/>
  <c r="U1018" i="20" s="1"/>
  <c r="P1017" i="20"/>
  <c r="U1017" i="20" s="1"/>
  <c r="P1016" i="20"/>
  <c r="U1016" i="20" s="1"/>
  <c r="P1015" i="20"/>
  <c r="U1015" i="20" s="1"/>
  <c r="P1014" i="20"/>
  <c r="U1014" i="20" s="1"/>
  <c r="P1013" i="20"/>
  <c r="U1013" i="20" s="1"/>
  <c r="P1012" i="20"/>
  <c r="U1012" i="20" s="1"/>
  <c r="P1011" i="20"/>
  <c r="U1011" i="20" s="1"/>
  <c r="P1010" i="20"/>
  <c r="U1010" i="20" s="1"/>
  <c r="P1009" i="20"/>
  <c r="U1009" i="20" s="1"/>
  <c r="P1008" i="20"/>
  <c r="U1008" i="20" s="1"/>
  <c r="P1007" i="20"/>
  <c r="U1007" i="20" s="1"/>
  <c r="P1006" i="20"/>
  <c r="U1006" i="20" s="1"/>
  <c r="P1005" i="20"/>
  <c r="U1005" i="20" s="1"/>
  <c r="P1004" i="20"/>
  <c r="U1004" i="20" s="1"/>
  <c r="P1003" i="20"/>
  <c r="U1003" i="20" s="1"/>
  <c r="P1002" i="20"/>
  <c r="U1002" i="20" s="1"/>
  <c r="P1001" i="20"/>
  <c r="U1001" i="20" s="1"/>
  <c r="P1000" i="20"/>
  <c r="U1000" i="20" s="1"/>
  <c r="P999" i="20"/>
  <c r="U999" i="20" s="1"/>
  <c r="P998" i="20"/>
  <c r="U998" i="20" s="1"/>
  <c r="P997" i="20"/>
  <c r="U997" i="20" s="1"/>
  <c r="P996" i="20"/>
  <c r="U996" i="20" s="1"/>
  <c r="P995" i="20"/>
  <c r="U995" i="20" s="1"/>
  <c r="P994" i="20"/>
  <c r="U994" i="20" s="1"/>
  <c r="P993" i="20"/>
  <c r="U993" i="20" s="1"/>
  <c r="P992" i="20"/>
  <c r="U992" i="20" s="1"/>
  <c r="P991" i="20"/>
  <c r="U991" i="20" s="1"/>
  <c r="P990" i="20"/>
  <c r="U990" i="20" s="1"/>
  <c r="P989" i="20"/>
  <c r="U989" i="20" s="1"/>
  <c r="P988" i="20"/>
  <c r="U988" i="20" s="1"/>
  <c r="P987" i="20"/>
  <c r="U987" i="20" s="1"/>
  <c r="P986" i="20"/>
  <c r="U986" i="20" s="1"/>
  <c r="P985" i="20"/>
  <c r="U985" i="20" s="1"/>
  <c r="P984" i="20"/>
  <c r="U984" i="20" s="1"/>
  <c r="P983" i="20"/>
  <c r="U983" i="20" s="1"/>
  <c r="P982" i="20"/>
  <c r="U982" i="20" s="1"/>
  <c r="P981" i="20"/>
  <c r="U981" i="20" s="1"/>
  <c r="P980" i="20"/>
  <c r="U980" i="20" s="1"/>
  <c r="P979" i="20"/>
  <c r="U979" i="20" s="1"/>
  <c r="P978" i="20"/>
  <c r="U978" i="20" s="1"/>
  <c r="P977" i="20"/>
  <c r="U977" i="20" s="1"/>
  <c r="P976" i="20"/>
  <c r="U976" i="20" s="1"/>
  <c r="P975" i="20"/>
  <c r="U975" i="20" s="1"/>
  <c r="P974" i="20"/>
  <c r="U974" i="20" s="1"/>
  <c r="P973" i="20"/>
  <c r="U973" i="20" s="1"/>
  <c r="P972" i="20"/>
  <c r="U972" i="20" s="1"/>
  <c r="P971" i="20"/>
  <c r="U971" i="20" s="1"/>
  <c r="P970" i="20"/>
  <c r="U970" i="20" s="1"/>
  <c r="P969" i="20"/>
  <c r="U969" i="20" s="1"/>
  <c r="P968" i="20"/>
  <c r="U968" i="20" s="1"/>
  <c r="P967" i="20"/>
  <c r="U967" i="20" s="1"/>
  <c r="P966" i="20"/>
  <c r="U966" i="20" s="1"/>
  <c r="P965" i="20"/>
  <c r="U965" i="20" s="1"/>
  <c r="P964" i="20"/>
  <c r="U964" i="20" s="1"/>
  <c r="P963" i="20"/>
  <c r="U963" i="20" s="1"/>
  <c r="P962" i="20"/>
  <c r="U962" i="20" s="1"/>
  <c r="P961" i="20"/>
  <c r="U961" i="20" s="1"/>
  <c r="P960" i="20"/>
  <c r="U960" i="20" s="1"/>
  <c r="P959" i="20"/>
  <c r="U959" i="20" s="1"/>
  <c r="P958" i="20"/>
  <c r="U958" i="20" s="1"/>
  <c r="P957" i="20"/>
  <c r="U957" i="20" s="1"/>
  <c r="P956" i="20"/>
  <c r="U956" i="20" s="1"/>
  <c r="P955" i="20"/>
  <c r="U955" i="20" s="1"/>
  <c r="P954" i="20"/>
  <c r="U954" i="20" s="1"/>
  <c r="P953" i="20"/>
  <c r="U953" i="20" s="1"/>
  <c r="P952" i="20"/>
  <c r="U952" i="20" s="1"/>
  <c r="P951" i="20"/>
  <c r="U951" i="20" s="1"/>
  <c r="P950" i="20"/>
  <c r="U950" i="20" s="1"/>
  <c r="P949" i="20"/>
  <c r="U949" i="20" s="1"/>
  <c r="P948" i="20"/>
  <c r="U948" i="20" s="1"/>
  <c r="P947" i="20"/>
  <c r="U947" i="20" s="1"/>
  <c r="P946" i="20"/>
  <c r="U946" i="20" s="1"/>
  <c r="P945" i="20"/>
  <c r="U945" i="20" s="1"/>
  <c r="P944" i="20"/>
  <c r="U944" i="20" s="1"/>
  <c r="P943" i="20"/>
  <c r="U943" i="20" s="1"/>
  <c r="P942" i="20"/>
  <c r="U942" i="20" s="1"/>
  <c r="P941" i="20"/>
  <c r="U941" i="20" s="1"/>
  <c r="P940" i="20"/>
  <c r="U940" i="20" s="1"/>
  <c r="P939" i="20"/>
  <c r="U939" i="20" s="1"/>
  <c r="P938" i="20"/>
  <c r="U938" i="20" s="1"/>
  <c r="P937" i="20"/>
  <c r="U937" i="20" s="1"/>
  <c r="P936" i="20"/>
  <c r="U936" i="20" s="1"/>
  <c r="P935" i="20"/>
  <c r="U935" i="20" s="1"/>
  <c r="P934" i="20"/>
  <c r="U934" i="20" s="1"/>
  <c r="P933" i="20"/>
  <c r="U933" i="20" s="1"/>
  <c r="P932" i="20"/>
  <c r="U932" i="20" s="1"/>
  <c r="P931" i="20"/>
  <c r="U931" i="20" s="1"/>
  <c r="P930" i="20"/>
  <c r="U930" i="20" s="1"/>
  <c r="P929" i="20"/>
  <c r="U929" i="20" s="1"/>
  <c r="P928" i="20"/>
  <c r="U928" i="20" s="1"/>
  <c r="P927" i="20"/>
  <c r="U927" i="20" s="1"/>
  <c r="P926" i="20"/>
  <c r="U926" i="20" s="1"/>
  <c r="P925" i="20"/>
  <c r="U925" i="20" s="1"/>
  <c r="P924" i="20"/>
  <c r="U924" i="20" s="1"/>
  <c r="P923" i="20"/>
  <c r="U923" i="20" s="1"/>
  <c r="P922" i="20"/>
  <c r="U922" i="20" s="1"/>
  <c r="P921" i="20"/>
  <c r="U921" i="20" s="1"/>
  <c r="P920" i="20"/>
  <c r="U920" i="20" s="1"/>
  <c r="P919" i="20"/>
  <c r="U919" i="20" s="1"/>
  <c r="P918" i="20"/>
  <c r="U918" i="20" s="1"/>
  <c r="P917" i="20"/>
  <c r="U917" i="20" s="1"/>
  <c r="P916" i="20"/>
  <c r="U916" i="20" s="1"/>
  <c r="P915" i="20"/>
  <c r="U915" i="20" s="1"/>
  <c r="P914" i="20"/>
  <c r="U914" i="20" s="1"/>
  <c r="P913" i="20"/>
  <c r="U913" i="20" s="1"/>
  <c r="P912" i="20"/>
  <c r="U912" i="20" s="1"/>
  <c r="P911" i="20"/>
  <c r="U911" i="20" s="1"/>
  <c r="P910" i="20"/>
  <c r="U910" i="20" s="1"/>
  <c r="P909" i="20"/>
  <c r="U909" i="20" s="1"/>
  <c r="P908" i="20"/>
  <c r="U908" i="20" s="1"/>
  <c r="P907" i="20"/>
  <c r="U907" i="20" s="1"/>
  <c r="P906" i="20"/>
  <c r="U906" i="20" s="1"/>
  <c r="P905" i="20"/>
  <c r="U905" i="20" s="1"/>
  <c r="P904" i="20"/>
  <c r="U904" i="20" s="1"/>
  <c r="P903" i="20"/>
  <c r="U903" i="20" s="1"/>
  <c r="P902" i="20"/>
  <c r="U902" i="20" s="1"/>
  <c r="P901" i="20"/>
  <c r="U901" i="20" s="1"/>
  <c r="P900" i="20"/>
  <c r="U900" i="20" s="1"/>
  <c r="P899" i="20"/>
  <c r="U899" i="20" s="1"/>
  <c r="P898" i="20"/>
  <c r="U898" i="20" s="1"/>
  <c r="P897" i="20"/>
  <c r="U897" i="20" s="1"/>
  <c r="P896" i="20"/>
  <c r="U896" i="20" s="1"/>
  <c r="P895" i="20"/>
  <c r="U895" i="20" s="1"/>
  <c r="P894" i="20"/>
  <c r="U894" i="20" s="1"/>
  <c r="P893" i="20"/>
  <c r="U893" i="20" s="1"/>
  <c r="P892" i="20"/>
  <c r="U892" i="20" s="1"/>
  <c r="P891" i="20"/>
  <c r="U891" i="20" s="1"/>
  <c r="P890" i="20"/>
  <c r="U890" i="20" s="1"/>
  <c r="P889" i="20"/>
  <c r="U889" i="20" s="1"/>
  <c r="P888" i="20"/>
  <c r="U888" i="20" s="1"/>
  <c r="P887" i="20"/>
  <c r="U887" i="20" s="1"/>
  <c r="P886" i="20"/>
  <c r="U886" i="20" s="1"/>
  <c r="P885" i="20"/>
  <c r="U885" i="20" s="1"/>
  <c r="P884" i="20"/>
  <c r="U884" i="20" s="1"/>
  <c r="P883" i="20"/>
  <c r="U883" i="20" s="1"/>
  <c r="P882" i="20"/>
  <c r="U882" i="20" s="1"/>
  <c r="P881" i="20"/>
  <c r="U881" i="20" s="1"/>
  <c r="P880" i="20"/>
  <c r="U880" i="20" s="1"/>
  <c r="P879" i="20"/>
  <c r="U879" i="20" s="1"/>
  <c r="P878" i="20"/>
  <c r="U878" i="20" s="1"/>
  <c r="P877" i="20"/>
  <c r="U877" i="20" s="1"/>
  <c r="P876" i="20"/>
  <c r="U876" i="20" s="1"/>
  <c r="P875" i="20"/>
  <c r="U875" i="20" s="1"/>
  <c r="P874" i="20"/>
  <c r="U874" i="20" s="1"/>
  <c r="P873" i="20"/>
  <c r="U873" i="20" s="1"/>
  <c r="P872" i="20"/>
  <c r="U872" i="20" s="1"/>
  <c r="P871" i="20"/>
  <c r="U871" i="20" s="1"/>
  <c r="P870" i="20"/>
  <c r="U870" i="20" s="1"/>
  <c r="P869" i="20"/>
  <c r="U869" i="20" s="1"/>
  <c r="P868" i="20"/>
  <c r="U868" i="20" s="1"/>
  <c r="P867" i="20"/>
  <c r="U867" i="20" s="1"/>
  <c r="P866" i="20"/>
  <c r="U866" i="20" s="1"/>
  <c r="P865" i="20"/>
  <c r="U865" i="20" s="1"/>
  <c r="P864" i="20"/>
  <c r="U864" i="20" s="1"/>
  <c r="P863" i="20"/>
  <c r="U863" i="20" s="1"/>
  <c r="P862" i="20"/>
  <c r="U862" i="20" s="1"/>
  <c r="P861" i="20"/>
  <c r="U861" i="20" s="1"/>
  <c r="P860" i="20"/>
  <c r="U860" i="20" s="1"/>
  <c r="P859" i="20"/>
  <c r="U859" i="20" s="1"/>
  <c r="P858" i="20"/>
  <c r="U858" i="20" s="1"/>
  <c r="P857" i="20"/>
  <c r="U857" i="20" s="1"/>
  <c r="P856" i="20"/>
  <c r="U856" i="20" s="1"/>
  <c r="P855" i="20"/>
  <c r="U855" i="20" s="1"/>
  <c r="P854" i="20"/>
  <c r="U854" i="20" s="1"/>
  <c r="P853" i="20"/>
  <c r="U853" i="20" s="1"/>
  <c r="P852" i="20"/>
  <c r="U852" i="20" s="1"/>
  <c r="P851" i="20"/>
  <c r="U851" i="20" s="1"/>
  <c r="P850" i="20"/>
  <c r="U850" i="20" s="1"/>
  <c r="P849" i="20"/>
  <c r="U849" i="20" s="1"/>
  <c r="P848" i="20"/>
  <c r="U848" i="20" s="1"/>
  <c r="P847" i="20"/>
  <c r="U847" i="20" s="1"/>
  <c r="P846" i="20"/>
  <c r="U846" i="20" s="1"/>
  <c r="P845" i="20"/>
  <c r="U845" i="20" s="1"/>
  <c r="P844" i="20"/>
  <c r="U844" i="20" s="1"/>
  <c r="P843" i="20"/>
  <c r="U843" i="20" s="1"/>
  <c r="P842" i="20"/>
  <c r="U842" i="20" s="1"/>
  <c r="P841" i="20"/>
  <c r="U841" i="20" s="1"/>
  <c r="P840" i="20"/>
  <c r="U840" i="20" s="1"/>
  <c r="P839" i="20"/>
  <c r="U839" i="20" s="1"/>
  <c r="P838" i="20"/>
  <c r="U838" i="20" s="1"/>
  <c r="P837" i="20"/>
  <c r="U837" i="20" s="1"/>
  <c r="P836" i="20"/>
  <c r="U836" i="20" s="1"/>
  <c r="P835" i="20"/>
  <c r="U835" i="20" s="1"/>
  <c r="P834" i="20"/>
  <c r="U834" i="20" s="1"/>
  <c r="P833" i="20"/>
  <c r="U833" i="20" s="1"/>
  <c r="P832" i="20"/>
  <c r="U832" i="20" s="1"/>
  <c r="P831" i="20"/>
  <c r="U831" i="20" s="1"/>
  <c r="P830" i="20"/>
  <c r="U830" i="20" s="1"/>
  <c r="P829" i="20"/>
  <c r="U829" i="20" s="1"/>
  <c r="P828" i="20"/>
  <c r="U828" i="20" s="1"/>
  <c r="P827" i="20"/>
  <c r="U827" i="20" s="1"/>
  <c r="P826" i="20"/>
  <c r="U826" i="20" s="1"/>
  <c r="P825" i="20"/>
  <c r="U825" i="20" s="1"/>
  <c r="P824" i="20"/>
  <c r="U824" i="20" s="1"/>
  <c r="P823" i="20"/>
  <c r="U823" i="20" s="1"/>
  <c r="P822" i="20"/>
  <c r="U822" i="20" s="1"/>
  <c r="P821" i="20"/>
  <c r="U821" i="20" s="1"/>
  <c r="P820" i="20"/>
  <c r="U820" i="20" s="1"/>
  <c r="P819" i="20"/>
  <c r="U819" i="20" s="1"/>
  <c r="P818" i="20"/>
  <c r="U818" i="20" s="1"/>
  <c r="P817" i="20"/>
  <c r="U817" i="20" s="1"/>
  <c r="P816" i="20"/>
  <c r="U816" i="20" s="1"/>
  <c r="P815" i="20"/>
  <c r="U815" i="20" s="1"/>
  <c r="P814" i="20"/>
  <c r="U814" i="20" s="1"/>
  <c r="P813" i="20"/>
  <c r="U813" i="20" s="1"/>
  <c r="P812" i="20"/>
  <c r="U812" i="20" s="1"/>
  <c r="P811" i="20"/>
  <c r="U811" i="20" s="1"/>
  <c r="P810" i="20"/>
  <c r="U810" i="20" s="1"/>
  <c r="P809" i="20"/>
  <c r="U809" i="20" s="1"/>
  <c r="P808" i="20"/>
  <c r="U808" i="20" s="1"/>
  <c r="P807" i="20"/>
  <c r="U807" i="20" s="1"/>
  <c r="P806" i="20"/>
  <c r="U806" i="20" s="1"/>
  <c r="P805" i="20"/>
  <c r="U805" i="20" s="1"/>
  <c r="P804" i="20"/>
  <c r="U804" i="20" s="1"/>
  <c r="P803" i="20"/>
  <c r="U803" i="20" s="1"/>
  <c r="P802" i="20"/>
  <c r="U802" i="20" s="1"/>
  <c r="P801" i="20"/>
  <c r="U801" i="20" s="1"/>
  <c r="P800" i="20"/>
  <c r="U800" i="20" s="1"/>
  <c r="P799" i="20"/>
  <c r="U799" i="20" s="1"/>
  <c r="P798" i="20"/>
  <c r="U798" i="20" s="1"/>
  <c r="P797" i="20"/>
  <c r="U797" i="20" s="1"/>
  <c r="P796" i="20"/>
  <c r="U796" i="20" s="1"/>
  <c r="P795" i="20"/>
  <c r="U795" i="20" s="1"/>
  <c r="P794" i="20"/>
  <c r="U794" i="20" s="1"/>
  <c r="P793" i="20"/>
  <c r="U793" i="20" s="1"/>
  <c r="P792" i="20"/>
  <c r="U792" i="20" s="1"/>
  <c r="P791" i="20"/>
  <c r="U791" i="20" s="1"/>
  <c r="P790" i="20"/>
  <c r="U790" i="20" s="1"/>
  <c r="P789" i="20"/>
  <c r="U789" i="20" s="1"/>
  <c r="P788" i="20"/>
  <c r="U788" i="20" s="1"/>
  <c r="P787" i="20"/>
  <c r="U787" i="20" s="1"/>
  <c r="P786" i="20"/>
  <c r="U786" i="20" s="1"/>
  <c r="P785" i="20"/>
  <c r="U785" i="20" s="1"/>
  <c r="P784" i="20"/>
  <c r="U784" i="20" s="1"/>
  <c r="P783" i="20"/>
  <c r="U783" i="20" s="1"/>
  <c r="P782" i="20"/>
  <c r="U782" i="20" s="1"/>
  <c r="P781" i="20"/>
  <c r="U781" i="20" s="1"/>
  <c r="P780" i="20"/>
  <c r="U780" i="20" s="1"/>
  <c r="P779" i="20"/>
  <c r="U779" i="20" s="1"/>
  <c r="P778" i="20"/>
  <c r="U778" i="20" s="1"/>
  <c r="P777" i="20"/>
  <c r="U777" i="20" s="1"/>
  <c r="P776" i="20"/>
  <c r="U776" i="20" s="1"/>
  <c r="P775" i="20"/>
  <c r="U775" i="20" s="1"/>
  <c r="P774" i="20"/>
  <c r="U774" i="20" s="1"/>
  <c r="P773" i="20"/>
  <c r="U773" i="20" s="1"/>
  <c r="P772" i="20"/>
  <c r="U772" i="20" s="1"/>
  <c r="P771" i="20"/>
  <c r="U771" i="20" s="1"/>
  <c r="P770" i="20"/>
  <c r="U770" i="20" s="1"/>
  <c r="P769" i="20"/>
  <c r="U769" i="20" s="1"/>
  <c r="P768" i="20"/>
  <c r="U768" i="20" s="1"/>
  <c r="P767" i="20"/>
  <c r="U767" i="20" s="1"/>
  <c r="P766" i="20"/>
  <c r="U766" i="20" s="1"/>
  <c r="P765" i="20"/>
  <c r="U765" i="20" s="1"/>
  <c r="P764" i="20"/>
  <c r="U764" i="20" s="1"/>
  <c r="P763" i="20"/>
  <c r="U763" i="20" s="1"/>
  <c r="P762" i="20"/>
  <c r="U762" i="20" s="1"/>
  <c r="P761" i="20"/>
  <c r="U761" i="20" s="1"/>
  <c r="P760" i="20"/>
  <c r="U760" i="20" s="1"/>
  <c r="P759" i="20"/>
  <c r="U759" i="20" s="1"/>
  <c r="P758" i="20"/>
  <c r="U758" i="20" s="1"/>
  <c r="P757" i="20"/>
  <c r="U757" i="20" s="1"/>
  <c r="P756" i="20"/>
  <c r="U756" i="20" s="1"/>
  <c r="P755" i="20"/>
  <c r="U755" i="20" s="1"/>
  <c r="P754" i="20"/>
  <c r="U754" i="20" s="1"/>
  <c r="P753" i="20"/>
  <c r="U753" i="20" s="1"/>
  <c r="P752" i="20"/>
  <c r="U752" i="20" s="1"/>
  <c r="P751" i="20"/>
  <c r="U751" i="20" s="1"/>
  <c r="P750" i="20"/>
  <c r="U750" i="20" s="1"/>
  <c r="P749" i="20"/>
  <c r="U749" i="20" s="1"/>
  <c r="P748" i="20"/>
  <c r="U748" i="20" s="1"/>
  <c r="P747" i="20"/>
  <c r="U747" i="20" s="1"/>
  <c r="P746" i="20"/>
  <c r="U746" i="20" s="1"/>
  <c r="P745" i="20"/>
  <c r="U745" i="20" s="1"/>
  <c r="P744" i="20"/>
  <c r="U744" i="20" s="1"/>
  <c r="P743" i="20"/>
  <c r="U743" i="20" s="1"/>
  <c r="P742" i="20"/>
  <c r="U742" i="20" s="1"/>
  <c r="P741" i="20"/>
  <c r="U741" i="20" s="1"/>
  <c r="P740" i="20"/>
  <c r="U740" i="20" s="1"/>
  <c r="P739" i="20"/>
  <c r="U739" i="20" s="1"/>
  <c r="P738" i="20"/>
  <c r="U738" i="20" s="1"/>
  <c r="P737" i="20"/>
  <c r="U737" i="20" s="1"/>
  <c r="P736" i="20"/>
  <c r="U736" i="20" s="1"/>
  <c r="P735" i="20"/>
  <c r="U735" i="20" s="1"/>
  <c r="P734" i="20"/>
  <c r="U734" i="20" s="1"/>
  <c r="P733" i="20"/>
  <c r="U733" i="20" s="1"/>
  <c r="P732" i="20"/>
  <c r="U732" i="20" s="1"/>
  <c r="P731" i="20"/>
  <c r="U731" i="20" s="1"/>
  <c r="P730" i="20"/>
  <c r="U730" i="20" s="1"/>
  <c r="P729" i="20"/>
  <c r="U729" i="20" s="1"/>
  <c r="P728" i="20"/>
  <c r="U728" i="20" s="1"/>
  <c r="P727" i="20"/>
  <c r="U727" i="20" s="1"/>
  <c r="P726" i="20"/>
  <c r="U726" i="20" s="1"/>
  <c r="P725" i="20"/>
  <c r="U725" i="20" s="1"/>
  <c r="P724" i="20"/>
  <c r="U724" i="20" s="1"/>
  <c r="P723" i="20"/>
  <c r="U723" i="20" s="1"/>
  <c r="P722" i="20"/>
  <c r="U722" i="20" s="1"/>
  <c r="P721" i="20"/>
  <c r="U721" i="20" s="1"/>
  <c r="P720" i="20"/>
  <c r="U720" i="20" s="1"/>
  <c r="P719" i="20"/>
  <c r="U719" i="20" s="1"/>
  <c r="P718" i="20"/>
  <c r="U718" i="20" s="1"/>
  <c r="P717" i="20"/>
  <c r="U717" i="20" s="1"/>
  <c r="P716" i="20"/>
  <c r="U716" i="20" s="1"/>
  <c r="P715" i="20"/>
  <c r="U715" i="20" s="1"/>
  <c r="P714" i="20"/>
  <c r="U714" i="20" s="1"/>
  <c r="P713" i="20"/>
  <c r="U713" i="20" s="1"/>
  <c r="P712" i="20"/>
  <c r="U712" i="20" s="1"/>
  <c r="P711" i="20"/>
  <c r="U711" i="20" s="1"/>
  <c r="P710" i="20"/>
  <c r="U710" i="20" s="1"/>
  <c r="P709" i="20"/>
  <c r="U709" i="20" s="1"/>
  <c r="P708" i="20"/>
  <c r="U708" i="20" s="1"/>
  <c r="P707" i="20"/>
  <c r="U707" i="20" s="1"/>
  <c r="P706" i="20"/>
  <c r="U706" i="20" s="1"/>
  <c r="P705" i="20"/>
  <c r="U705" i="20" s="1"/>
  <c r="P704" i="20"/>
  <c r="U704" i="20" s="1"/>
  <c r="P703" i="20"/>
  <c r="U703" i="20" s="1"/>
  <c r="P702" i="20"/>
  <c r="U702" i="20" s="1"/>
  <c r="P701" i="20"/>
  <c r="U701" i="20" s="1"/>
  <c r="P700" i="20"/>
  <c r="U700" i="20" s="1"/>
  <c r="P699" i="20"/>
  <c r="U699" i="20" s="1"/>
  <c r="P698" i="20"/>
  <c r="U698" i="20" s="1"/>
  <c r="P697" i="20"/>
  <c r="U697" i="20" s="1"/>
  <c r="P696" i="20"/>
  <c r="U696" i="20" s="1"/>
  <c r="P695" i="20"/>
  <c r="U695" i="20" s="1"/>
  <c r="P694" i="20"/>
  <c r="U694" i="20" s="1"/>
  <c r="P693" i="20"/>
  <c r="U693" i="20" s="1"/>
  <c r="P692" i="20"/>
  <c r="U692" i="20" s="1"/>
  <c r="P691" i="20"/>
  <c r="U691" i="20" s="1"/>
  <c r="P690" i="20"/>
  <c r="U690" i="20" s="1"/>
  <c r="P689" i="20"/>
  <c r="U689" i="20" s="1"/>
  <c r="P688" i="20"/>
  <c r="U688" i="20" s="1"/>
  <c r="P687" i="20"/>
  <c r="U687" i="20" s="1"/>
  <c r="P686" i="20"/>
  <c r="U686" i="20" s="1"/>
  <c r="P685" i="20"/>
  <c r="U685" i="20" s="1"/>
  <c r="P684" i="20"/>
  <c r="U684" i="20" s="1"/>
  <c r="P683" i="20"/>
  <c r="U683" i="20" s="1"/>
  <c r="P682" i="20"/>
  <c r="U682" i="20" s="1"/>
  <c r="P681" i="20"/>
  <c r="U681" i="20" s="1"/>
  <c r="P680" i="20"/>
  <c r="U680" i="20" s="1"/>
  <c r="P679" i="20"/>
  <c r="U679" i="20" s="1"/>
  <c r="P678" i="20"/>
  <c r="U678" i="20" s="1"/>
  <c r="P677" i="20"/>
  <c r="U677" i="20" s="1"/>
  <c r="P676" i="20"/>
  <c r="U676" i="20" s="1"/>
  <c r="P675" i="20"/>
  <c r="U675" i="20" s="1"/>
  <c r="P674" i="20"/>
  <c r="U674" i="20" s="1"/>
  <c r="P673" i="20"/>
  <c r="U673" i="20" s="1"/>
  <c r="P672" i="20"/>
  <c r="U672" i="20" s="1"/>
  <c r="P671" i="20"/>
  <c r="U671" i="20" s="1"/>
  <c r="P670" i="20"/>
  <c r="U670" i="20" s="1"/>
  <c r="P669" i="20"/>
  <c r="U669" i="20" s="1"/>
  <c r="P668" i="20"/>
  <c r="U668" i="20" s="1"/>
  <c r="P667" i="20"/>
  <c r="U667" i="20" s="1"/>
  <c r="P666" i="20"/>
  <c r="U666" i="20" s="1"/>
  <c r="P665" i="20"/>
  <c r="U665" i="20" s="1"/>
  <c r="P664" i="20"/>
  <c r="U664" i="20" s="1"/>
  <c r="P663" i="20"/>
  <c r="U663" i="20" s="1"/>
  <c r="P662" i="20"/>
  <c r="U662" i="20" s="1"/>
  <c r="P661" i="20"/>
  <c r="U661" i="20" s="1"/>
  <c r="P660" i="20"/>
  <c r="U660" i="20" s="1"/>
  <c r="P659" i="20"/>
  <c r="U659" i="20" s="1"/>
  <c r="P658" i="20"/>
  <c r="U658" i="20" s="1"/>
  <c r="P657" i="20"/>
  <c r="U657" i="20" s="1"/>
  <c r="P656" i="20"/>
  <c r="U656" i="20" s="1"/>
  <c r="P655" i="20"/>
  <c r="U655" i="20" s="1"/>
  <c r="P654" i="20"/>
  <c r="U654" i="20" s="1"/>
  <c r="P653" i="20"/>
  <c r="U653" i="20" s="1"/>
  <c r="P652" i="20"/>
  <c r="U652" i="20" s="1"/>
  <c r="P651" i="20"/>
  <c r="U651" i="20" s="1"/>
  <c r="P650" i="20"/>
  <c r="U650" i="20" s="1"/>
  <c r="P649" i="20"/>
  <c r="U649" i="20" s="1"/>
  <c r="P648" i="20"/>
  <c r="U648" i="20" s="1"/>
  <c r="P647" i="20"/>
  <c r="U647" i="20" s="1"/>
  <c r="P646" i="20"/>
  <c r="U646" i="20" s="1"/>
  <c r="P645" i="20"/>
  <c r="U645" i="20" s="1"/>
  <c r="P644" i="20"/>
  <c r="U644" i="20" s="1"/>
  <c r="P643" i="20"/>
  <c r="U643" i="20" s="1"/>
  <c r="P642" i="20"/>
  <c r="U642" i="20" s="1"/>
  <c r="P641" i="20"/>
  <c r="U641" i="20" s="1"/>
  <c r="P640" i="20"/>
  <c r="U640" i="20" s="1"/>
  <c r="P639" i="20"/>
  <c r="U639" i="20" s="1"/>
  <c r="P638" i="20"/>
  <c r="U638" i="20" s="1"/>
  <c r="P637" i="20"/>
  <c r="U637" i="20" s="1"/>
  <c r="P636" i="20"/>
  <c r="U636" i="20" s="1"/>
  <c r="P635" i="20"/>
  <c r="U635" i="20" s="1"/>
  <c r="P634" i="20"/>
  <c r="U634" i="20" s="1"/>
  <c r="P633" i="20"/>
  <c r="U633" i="20" s="1"/>
  <c r="P632" i="20"/>
  <c r="U632" i="20" s="1"/>
  <c r="P631" i="20"/>
  <c r="U631" i="20" s="1"/>
  <c r="P630" i="20"/>
  <c r="U630" i="20" s="1"/>
  <c r="P629" i="20"/>
  <c r="U629" i="20" s="1"/>
  <c r="P628" i="20"/>
  <c r="U628" i="20" s="1"/>
  <c r="P627" i="20"/>
  <c r="U627" i="20" s="1"/>
  <c r="P626" i="20"/>
  <c r="U626" i="20" s="1"/>
  <c r="P625" i="20"/>
  <c r="U625" i="20" s="1"/>
  <c r="P624" i="20"/>
  <c r="U624" i="20" s="1"/>
  <c r="P623" i="20"/>
  <c r="U623" i="20" s="1"/>
  <c r="P622" i="20"/>
  <c r="U622" i="20" s="1"/>
  <c r="P621" i="20"/>
  <c r="U621" i="20" s="1"/>
  <c r="P620" i="20"/>
  <c r="U620" i="20" s="1"/>
  <c r="P619" i="20"/>
  <c r="U619" i="20" s="1"/>
  <c r="P618" i="20"/>
  <c r="U618" i="20" s="1"/>
  <c r="P617" i="20"/>
  <c r="U617" i="20" s="1"/>
  <c r="P616" i="20"/>
  <c r="U616" i="20" s="1"/>
  <c r="P615" i="20"/>
  <c r="U615" i="20" s="1"/>
  <c r="P614" i="20"/>
  <c r="U614" i="20" s="1"/>
  <c r="P613" i="20"/>
  <c r="U613" i="20" s="1"/>
  <c r="P612" i="20"/>
  <c r="U612" i="20" s="1"/>
  <c r="P611" i="20"/>
  <c r="U611" i="20" s="1"/>
  <c r="P610" i="20"/>
  <c r="U610" i="20" s="1"/>
  <c r="P609" i="20"/>
  <c r="U609" i="20" s="1"/>
  <c r="P608" i="20"/>
  <c r="U608" i="20" s="1"/>
  <c r="P607" i="20"/>
  <c r="U607" i="20" s="1"/>
  <c r="P606" i="20"/>
  <c r="U606" i="20" s="1"/>
  <c r="P605" i="20"/>
  <c r="U605" i="20" s="1"/>
  <c r="P604" i="20"/>
  <c r="U604" i="20" s="1"/>
  <c r="P603" i="20"/>
  <c r="U603" i="20" s="1"/>
  <c r="P602" i="20"/>
  <c r="U602" i="20" s="1"/>
  <c r="P601" i="20"/>
  <c r="U601" i="20" s="1"/>
  <c r="P600" i="20"/>
  <c r="U600" i="20" s="1"/>
  <c r="P599" i="20"/>
  <c r="U599" i="20" s="1"/>
  <c r="P598" i="20"/>
  <c r="U598" i="20" s="1"/>
  <c r="P597" i="20"/>
  <c r="U597" i="20" s="1"/>
  <c r="P596" i="20"/>
  <c r="U596" i="20" s="1"/>
  <c r="P595" i="20"/>
  <c r="U595" i="20" s="1"/>
  <c r="P594" i="20"/>
  <c r="U594" i="20" s="1"/>
  <c r="P593" i="20"/>
  <c r="U593" i="20" s="1"/>
  <c r="P592" i="20"/>
  <c r="U592" i="20" s="1"/>
  <c r="P591" i="20"/>
  <c r="U591" i="20" s="1"/>
  <c r="P590" i="20"/>
  <c r="U590" i="20" s="1"/>
  <c r="P589" i="20"/>
  <c r="U589" i="20" s="1"/>
  <c r="P588" i="20"/>
  <c r="U588" i="20" s="1"/>
  <c r="P587" i="20"/>
  <c r="U587" i="20" s="1"/>
  <c r="P586" i="20"/>
  <c r="U586" i="20" s="1"/>
  <c r="P585" i="20"/>
  <c r="U585" i="20" s="1"/>
  <c r="P584" i="20"/>
  <c r="U584" i="20" s="1"/>
  <c r="P583" i="20"/>
  <c r="U583" i="20" s="1"/>
  <c r="P582" i="20"/>
  <c r="U582" i="20" s="1"/>
  <c r="P581" i="20"/>
  <c r="U581" i="20" s="1"/>
  <c r="P580" i="20"/>
  <c r="U580" i="20" s="1"/>
  <c r="P579" i="20"/>
  <c r="U579" i="20" s="1"/>
  <c r="P578" i="20"/>
  <c r="U578" i="20" s="1"/>
  <c r="P577" i="20"/>
  <c r="U577" i="20" s="1"/>
  <c r="P576" i="20"/>
  <c r="U576" i="20" s="1"/>
  <c r="P575" i="20"/>
  <c r="U575" i="20" s="1"/>
  <c r="P574" i="20"/>
  <c r="U574" i="20" s="1"/>
  <c r="P573" i="20"/>
  <c r="U573" i="20" s="1"/>
  <c r="P572" i="20"/>
  <c r="U572" i="20" s="1"/>
  <c r="P571" i="20"/>
  <c r="U571" i="20" s="1"/>
  <c r="P570" i="20"/>
  <c r="U570" i="20" s="1"/>
  <c r="P569" i="20"/>
  <c r="U569" i="20" s="1"/>
  <c r="P568" i="20"/>
  <c r="U568" i="20" s="1"/>
  <c r="P567" i="20"/>
  <c r="U567" i="20" s="1"/>
  <c r="P566" i="20"/>
  <c r="U566" i="20" s="1"/>
  <c r="P565" i="20"/>
  <c r="U565" i="20" s="1"/>
  <c r="P564" i="20"/>
  <c r="U564" i="20" s="1"/>
  <c r="P563" i="20"/>
  <c r="U563" i="20" s="1"/>
  <c r="P562" i="20"/>
  <c r="U562" i="20" s="1"/>
  <c r="P561" i="20"/>
  <c r="U561" i="20" s="1"/>
  <c r="P560" i="20"/>
  <c r="U560" i="20" s="1"/>
  <c r="P559" i="20"/>
  <c r="U559" i="20" s="1"/>
  <c r="P558" i="20"/>
  <c r="U558" i="20" s="1"/>
  <c r="P557" i="20"/>
  <c r="U557" i="20" s="1"/>
  <c r="P556" i="20"/>
  <c r="U556" i="20" s="1"/>
  <c r="P555" i="20"/>
  <c r="U555" i="20" s="1"/>
  <c r="P554" i="20"/>
  <c r="U554" i="20" s="1"/>
  <c r="P553" i="20"/>
  <c r="U553" i="20" s="1"/>
  <c r="P552" i="20"/>
  <c r="U552" i="20" s="1"/>
  <c r="P551" i="20"/>
  <c r="U551" i="20" s="1"/>
  <c r="P550" i="20"/>
  <c r="U550" i="20" s="1"/>
  <c r="P549" i="20"/>
  <c r="U549" i="20" s="1"/>
  <c r="P548" i="20"/>
  <c r="U548" i="20" s="1"/>
  <c r="P547" i="20"/>
  <c r="U547" i="20" s="1"/>
  <c r="P546" i="20"/>
  <c r="U546" i="20" s="1"/>
  <c r="P545" i="20"/>
  <c r="U545" i="20" s="1"/>
  <c r="P544" i="20"/>
  <c r="U544" i="20" s="1"/>
  <c r="P543" i="20"/>
  <c r="U543" i="20" s="1"/>
  <c r="P542" i="20"/>
  <c r="U542" i="20" s="1"/>
  <c r="P541" i="20"/>
  <c r="U541" i="20" s="1"/>
  <c r="P540" i="20"/>
  <c r="U540" i="20" s="1"/>
  <c r="P539" i="20"/>
  <c r="U539" i="20" s="1"/>
  <c r="P538" i="20"/>
  <c r="U538" i="20" s="1"/>
  <c r="P537" i="20"/>
  <c r="U537" i="20" s="1"/>
  <c r="P536" i="20"/>
  <c r="U536" i="20" s="1"/>
  <c r="P535" i="20"/>
  <c r="U535" i="20" s="1"/>
  <c r="P534" i="20"/>
  <c r="U534" i="20" s="1"/>
  <c r="P533" i="20"/>
  <c r="U533" i="20" s="1"/>
  <c r="P532" i="20"/>
  <c r="U532" i="20" s="1"/>
  <c r="P531" i="20"/>
  <c r="U531" i="20" s="1"/>
  <c r="P530" i="20"/>
  <c r="U530" i="20" s="1"/>
  <c r="P529" i="20"/>
  <c r="U529" i="20" s="1"/>
  <c r="P528" i="20"/>
  <c r="U528" i="20" s="1"/>
  <c r="P527" i="20"/>
  <c r="U527" i="20" s="1"/>
  <c r="P526" i="20"/>
  <c r="U526" i="20" s="1"/>
  <c r="P525" i="20"/>
  <c r="U525" i="20" s="1"/>
  <c r="P524" i="20"/>
  <c r="U524" i="20" s="1"/>
  <c r="P523" i="20"/>
  <c r="U523" i="20" s="1"/>
  <c r="P522" i="20"/>
  <c r="U522" i="20" s="1"/>
  <c r="P521" i="20"/>
  <c r="U521" i="20" s="1"/>
  <c r="P520" i="20"/>
  <c r="U520" i="20" s="1"/>
  <c r="P519" i="20"/>
  <c r="U519" i="20" s="1"/>
  <c r="P518" i="20"/>
  <c r="U518" i="20" s="1"/>
  <c r="P517" i="20"/>
  <c r="U517" i="20" s="1"/>
  <c r="P516" i="20"/>
  <c r="U516" i="20" s="1"/>
  <c r="P515" i="20"/>
  <c r="U515" i="20" s="1"/>
  <c r="P514" i="20"/>
  <c r="U514" i="20" s="1"/>
  <c r="P513" i="20"/>
  <c r="U513" i="20" s="1"/>
  <c r="P512" i="20"/>
  <c r="U512" i="20" s="1"/>
  <c r="P511" i="20"/>
  <c r="U511" i="20" s="1"/>
  <c r="P510" i="20"/>
  <c r="U510" i="20" s="1"/>
  <c r="P509" i="20"/>
  <c r="U509" i="20" s="1"/>
  <c r="P508" i="20"/>
  <c r="U508" i="20" s="1"/>
  <c r="P507" i="20"/>
  <c r="U507" i="20" s="1"/>
  <c r="P506" i="20"/>
  <c r="U506" i="20" s="1"/>
  <c r="P505" i="20"/>
  <c r="U505" i="20" s="1"/>
  <c r="P504" i="20"/>
  <c r="U504" i="20" s="1"/>
  <c r="P503" i="20"/>
  <c r="U503" i="20" s="1"/>
  <c r="P502" i="20"/>
  <c r="U502" i="20" s="1"/>
  <c r="P501" i="20"/>
  <c r="U501" i="20" s="1"/>
  <c r="P500" i="20"/>
  <c r="U500" i="20" s="1"/>
  <c r="P499" i="20"/>
  <c r="U499" i="20" s="1"/>
  <c r="P498" i="20"/>
  <c r="U498" i="20" s="1"/>
  <c r="P497" i="20"/>
  <c r="U497" i="20" s="1"/>
  <c r="P496" i="20"/>
  <c r="U496" i="20" s="1"/>
  <c r="P495" i="20"/>
  <c r="U495" i="20" s="1"/>
  <c r="P494" i="20"/>
  <c r="U494" i="20" s="1"/>
  <c r="P493" i="20"/>
  <c r="U493" i="20" s="1"/>
  <c r="P492" i="20"/>
  <c r="U492" i="20" s="1"/>
  <c r="P491" i="20"/>
  <c r="U491" i="20" s="1"/>
  <c r="P490" i="20"/>
  <c r="U490" i="20" s="1"/>
  <c r="P489" i="20"/>
  <c r="U489" i="20" s="1"/>
  <c r="P488" i="20"/>
  <c r="U488" i="20" s="1"/>
  <c r="P487" i="20"/>
  <c r="U487" i="20" s="1"/>
  <c r="P486" i="20"/>
  <c r="U486" i="20" s="1"/>
  <c r="P485" i="20"/>
  <c r="U485" i="20" s="1"/>
  <c r="P484" i="20"/>
  <c r="U484" i="20" s="1"/>
  <c r="P483" i="20"/>
  <c r="U483" i="20" s="1"/>
  <c r="P482" i="20"/>
  <c r="U482" i="20" s="1"/>
  <c r="P481" i="20"/>
  <c r="U481" i="20" s="1"/>
  <c r="P480" i="20"/>
  <c r="U480" i="20" s="1"/>
  <c r="P479" i="20"/>
  <c r="U479" i="20" s="1"/>
  <c r="P478" i="20"/>
  <c r="U478" i="20" s="1"/>
  <c r="P477" i="20"/>
  <c r="U477" i="20" s="1"/>
  <c r="P476" i="20"/>
  <c r="U476" i="20" s="1"/>
  <c r="P475" i="20"/>
  <c r="U475" i="20" s="1"/>
  <c r="P474" i="20"/>
  <c r="U474" i="20" s="1"/>
  <c r="P473" i="20"/>
  <c r="U473" i="20" s="1"/>
  <c r="P472" i="20"/>
  <c r="U472" i="20" s="1"/>
  <c r="P471" i="20"/>
  <c r="U471" i="20" s="1"/>
  <c r="P470" i="20"/>
  <c r="U470" i="20" s="1"/>
  <c r="P469" i="20"/>
  <c r="U469" i="20" s="1"/>
  <c r="P468" i="20"/>
  <c r="U468" i="20" s="1"/>
  <c r="P467" i="20"/>
  <c r="U467" i="20" s="1"/>
  <c r="P466" i="20"/>
  <c r="U466" i="20" s="1"/>
  <c r="P465" i="20"/>
  <c r="U465" i="20" s="1"/>
  <c r="P464" i="20"/>
  <c r="U464" i="20" s="1"/>
  <c r="P463" i="20"/>
  <c r="U463" i="20" s="1"/>
  <c r="P462" i="20"/>
  <c r="U462" i="20" s="1"/>
  <c r="P461" i="20"/>
  <c r="U461" i="20" s="1"/>
  <c r="P460" i="20"/>
  <c r="U460" i="20" s="1"/>
  <c r="P459" i="20"/>
  <c r="U459" i="20" s="1"/>
  <c r="P458" i="20"/>
  <c r="U458" i="20" s="1"/>
  <c r="P457" i="20"/>
  <c r="U457" i="20" s="1"/>
  <c r="P456" i="20"/>
  <c r="U456" i="20" s="1"/>
  <c r="P455" i="20"/>
  <c r="U455" i="20" s="1"/>
  <c r="P454" i="20"/>
  <c r="U454" i="20" s="1"/>
  <c r="P453" i="20"/>
  <c r="U453" i="20" s="1"/>
  <c r="P452" i="20"/>
  <c r="U452" i="20" s="1"/>
  <c r="P451" i="20"/>
  <c r="U451" i="20" s="1"/>
  <c r="P450" i="20"/>
  <c r="U450" i="20" s="1"/>
  <c r="P449" i="20"/>
  <c r="U449" i="20" s="1"/>
  <c r="P448" i="20"/>
  <c r="U448" i="20" s="1"/>
  <c r="P447" i="20"/>
  <c r="U447" i="20" s="1"/>
  <c r="P446" i="20"/>
  <c r="U446" i="20" s="1"/>
  <c r="P445" i="20"/>
  <c r="U445" i="20" s="1"/>
  <c r="P444" i="20"/>
  <c r="U444" i="20" s="1"/>
  <c r="P443" i="20"/>
  <c r="U443" i="20" s="1"/>
  <c r="P442" i="20"/>
  <c r="U442" i="20" s="1"/>
  <c r="P441" i="20"/>
  <c r="U441" i="20" s="1"/>
  <c r="P440" i="20"/>
  <c r="U440" i="20" s="1"/>
  <c r="P439" i="20"/>
  <c r="U439" i="20" s="1"/>
  <c r="P438" i="20"/>
  <c r="U438" i="20" s="1"/>
  <c r="P437" i="20"/>
  <c r="U437" i="20" s="1"/>
  <c r="P436" i="20"/>
  <c r="U436" i="20" s="1"/>
  <c r="P435" i="20"/>
  <c r="U435" i="20" s="1"/>
  <c r="P434" i="20"/>
  <c r="U434" i="20" s="1"/>
  <c r="P433" i="20"/>
  <c r="U433" i="20" s="1"/>
  <c r="P432" i="20"/>
  <c r="U432" i="20" s="1"/>
  <c r="P431" i="20"/>
  <c r="U431" i="20" s="1"/>
  <c r="P430" i="20"/>
  <c r="U430" i="20" s="1"/>
  <c r="P429" i="20"/>
  <c r="U429" i="20" s="1"/>
  <c r="P428" i="20"/>
  <c r="U428" i="20" s="1"/>
  <c r="P427" i="20"/>
  <c r="U427" i="20" s="1"/>
  <c r="P426" i="20"/>
  <c r="U426" i="20" s="1"/>
  <c r="P425" i="20"/>
  <c r="U425" i="20" s="1"/>
  <c r="P424" i="20"/>
  <c r="U424" i="20" s="1"/>
  <c r="P423" i="20"/>
  <c r="U423" i="20" s="1"/>
  <c r="P422" i="20"/>
  <c r="U422" i="20" s="1"/>
  <c r="P421" i="20"/>
  <c r="U421" i="20" s="1"/>
  <c r="P420" i="20"/>
  <c r="U420" i="20" s="1"/>
  <c r="P419" i="20"/>
  <c r="U419" i="20" s="1"/>
  <c r="P418" i="20"/>
  <c r="U418" i="20" s="1"/>
  <c r="P417" i="20"/>
  <c r="U417" i="20" s="1"/>
  <c r="P416" i="20"/>
  <c r="U416" i="20" s="1"/>
  <c r="P415" i="20"/>
  <c r="U415" i="20" s="1"/>
  <c r="P414" i="20"/>
  <c r="U414" i="20" s="1"/>
  <c r="P413" i="20"/>
  <c r="U413" i="20" s="1"/>
  <c r="P412" i="20"/>
  <c r="U412" i="20" s="1"/>
  <c r="P411" i="20"/>
  <c r="U411" i="20" s="1"/>
  <c r="P410" i="20"/>
  <c r="U410" i="20" s="1"/>
  <c r="P409" i="20"/>
  <c r="U409" i="20" s="1"/>
  <c r="P408" i="20"/>
  <c r="U408" i="20" s="1"/>
  <c r="P407" i="20"/>
  <c r="U407" i="20" s="1"/>
  <c r="P406" i="20"/>
  <c r="U406" i="20" s="1"/>
  <c r="P405" i="20"/>
  <c r="U405" i="20" s="1"/>
  <c r="P404" i="20"/>
  <c r="U404" i="20" s="1"/>
  <c r="P403" i="20"/>
  <c r="U403" i="20" s="1"/>
  <c r="P402" i="20"/>
  <c r="U402" i="20" s="1"/>
  <c r="P401" i="20"/>
  <c r="U401" i="20" s="1"/>
  <c r="P400" i="20"/>
  <c r="U400" i="20" s="1"/>
  <c r="P399" i="20"/>
  <c r="U399" i="20" s="1"/>
  <c r="P398" i="20"/>
  <c r="U398" i="20" s="1"/>
  <c r="P397" i="20"/>
  <c r="U397" i="20" s="1"/>
  <c r="P396" i="20"/>
  <c r="U396" i="20" s="1"/>
  <c r="P395" i="20"/>
  <c r="U395" i="20" s="1"/>
  <c r="P394" i="20"/>
  <c r="U394" i="20" s="1"/>
  <c r="P393" i="20"/>
  <c r="U393" i="20" s="1"/>
  <c r="P392" i="20"/>
  <c r="U392" i="20" s="1"/>
  <c r="P391" i="20"/>
  <c r="U391" i="20" s="1"/>
  <c r="P390" i="20"/>
  <c r="U390" i="20" s="1"/>
  <c r="P389" i="20"/>
  <c r="U389" i="20" s="1"/>
  <c r="P388" i="20"/>
  <c r="U388" i="20" s="1"/>
  <c r="P387" i="20"/>
  <c r="U387" i="20" s="1"/>
  <c r="P386" i="20"/>
  <c r="U386" i="20" s="1"/>
  <c r="P385" i="20"/>
  <c r="U385" i="20" s="1"/>
  <c r="P384" i="20"/>
  <c r="U384" i="20" s="1"/>
  <c r="P383" i="20"/>
  <c r="U383" i="20" s="1"/>
  <c r="P382" i="20"/>
  <c r="U382" i="20" s="1"/>
  <c r="P381" i="20"/>
  <c r="U381" i="20" s="1"/>
  <c r="P380" i="20"/>
  <c r="U380" i="20" s="1"/>
  <c r="P379" i="20"/>
  <c r="U379" i="20" s="1"/>
  <c r="P378" i="20"/>
  <c r="U378" i="20" s="1"/>
  <c r="P377" i="20"/>
  <c r="U377" i="20" s="1"/>
  <c r="P376" i="20"/>
  <c r="U376" i="20" s="1"/>
  <c r="P375" i="20"/>
  <c r="U375" i="20" s="1"/>
  <c r="P374" i="20"/>
  <c r="U374" i="20" s="1"/>
  <c r="P373" i="20"/>
  <c r="U373" i="20" s="1"/>
  <c r="P372" i="20"/>
  <c r="U372" i="20" s="1"/>
  <c r="P371" i="20"/>
  <c r="U371" i="20" s="1"/>
  <c r="P370" i="20"/>
  <c r="U370" i="20" s="1"/>
  <c r="P369" i="20"/>
  <c r="U369" i="20" s="1"/>
  <c r="P368" i="20"/>
  <c r="U368" i="20" s="1"/>
  <c r="P367" i="20"/>
  <c r="U367" i="20" s="1"/>
  <c r="P366" i="20"/>
  <c r="U366" i="20" s="1"/>
  <c r="P365" i="20"/>
  <c r="U365" i="20" s="1"/>
  <c r="P364" i="20"/>
  <c r="U364" i="20" s="1"/>
  <c r="P363" i="20"/>
  <c r="U363" i="20" s="1"/>
  <c r="P362" i="20"/>
  <c r="U362" i="20" s="1"/>
  <c r="P361" i="20"/>
  <c r="U361" i="20" s="1"/>
  <c r="P360" i="20"/>
  <c r="U360" i="20" s="1"/>
  <c r="P359" i="20"/>
  <c r="U359" i="20" s="1"/>
  <c r="P358" i="20"/>
  <c r="U358" i="20" s="1"/>
  <c r="P357" i="20"/>
  <c r="U357" i="20" s="1"/>
  <c r="P356" i="20"/>
  <c r="U356" i="20" s="1"/>
  <c r="P355" i="20"/>
  <c r="U355" i="20" s="1"/>
  <c r="P354" i="20"/>
  <c r="U354" i="20" s="1"/>
  <c r="P353" i="20"/>
  <c r="U353" i="20" s="1"/>
  <c r="P352" i="20"/>
  <c r="U352" i="20" s="1"/>
  <c r="P351" i="20"/>
  <c r="U351" i="20" s="1"/>
  <c r="P350" i="20"/>
  <c r="U350" i="20" s="1"/>
  <c r="P349" i="20"/>
  <c r="U349" i="20" s="1"/>
  <c r="P348" i="20"/>
  <c r="U348" i="20" s="1"/>
  <c r="P347" i="20"/>
  <c r="U347" i="20" s="1"/>
  <c r="P346" i="20"/>
  <c r="U346" i="20" s="1"/>
  <c r="P345" i="20"/>
  <c r="U345" i="20" s="1"/>
  <c r="P344" i="20"/>
  <c r="U344" i="20" s="1"/>
  <c r="P343" i="20"/>
  <c r="U343" i="20" s="1"/>
  <c r="P342" i="20"/>
  <c r="U342" i="20" s="1"/>
  <c r="P341" i="20"/>
  <c r="U341" i="20" s="1"/>
  <c r="P340" i="20"/>
  <c r="U340" i="20" s="1"/>
  <c r="P339" i="20"/>
  <c r="U339" i="20" s="1"/>
  <c r="P338" i="20"/>
  <c r="U338" i="20" s="1"/>
  <c r="P337" i="20"/>
  <c r="U337" i="20" s="1"/>
  <c r="P336" i="20"/>
  <c r="U336" i="20" s="1"/>
  <c r="P335" i="20"/>
  <c r="U335" i="20" s="1"/>
  <c r="P334" i="20"/>
  <c r="U334" i="20" s="1"/>
  <c r="P333" i="20"/>
  <c r="U333" i="20" s="1"/>
  <c r="P332" i="20"/>
  <c r="U332" i="20" s="1"/>
  <c r="P331" i="20"/>
  <c r="U331" i="20" s="1"/>
  <c r="P330" i="20"/>
  <c r="U330" i="20" s="1"/>
  <c r="P329" i="20"/>
  <c r="U329" i="20" s="1"/>
  <c r="P328" i="20"/>
  <c r="U328" i="20" s="1"/>
  <c r="P327" i="20"/>
  <c r="U327" i="20" s="1"/>
  <c r="P326" i="20"/>
  <c r="U326" i="20" s="1"/>
  <c r="P325" i="20"/>
  <c r="U325" i="20" s="1"/>
  <c r="P324" i="20"/>
  <c r="U324" i="20" s="1"/>
  <c r="P323" i="20"/>
  <c r="U323" i="20" s="1"/>
  <c r="P322" i="20"/>
  <c r="U322" i="20" s="1"/>
  <c r="P321" i="20"/>
  <c r="U321" i="20" s="1"/>
  <c r="P320" i="20"/>
  <c r="U320" i="20" s="1"/>
  <c r="P319" i="20"/>
  <c r="U319" i="20" s="1"/>
  <c r="P318" i="20"/>
  <c r="U318" i="20" s="1"/>
  <c r="P317" i="20"/>
  <c r="U317" i="20" s="1"/>
  <c r="P316" i="20"/>
  <c r="U316" i="20" s="1"/>
  <c r="P315" i="20"/>
  <c r="U315" i="20" s="1"/>
  <c r="P314" i="20"/>
  <c r="U314" i="20" s="1"/>
  <c r="P313" i="20"/>
  <c r="U313" i="20" s="1"/>
  <c r="P312" i="20"/>
  <c r="U312" i="20" s="1"/>
  <c r="P311" i="20"/>
  <c r="U311" i="20" s="1"/>
  <c r="P310" i="20"/>
  <c r="U310" i="20" s="1"/>
  <c r="P309" i="20"/>
  <c r="U309" i="20" s="1"/>
  <c r="P308" i="20"/>
  <c r="U308" i="20" s="1"/>
  <c r="P307" i="20"/>
  <c r="U307" i="20" s="1"/>
  <c r="P306" i="20"/>
  <c r="U306" i="20" s="1"/>
  <c r="P305" i="20"/>
  <c r="U305" i="20" s="1"/>
  <c r="P304" i="20"/>
  <c r="U304" i="20" s="1"/>
  <c r="P303" i="20"/>
  <c r="U303" i="20" s="1"/>
  <c r="P302" i="20"/>
  <c r="U302" i="20" s="1"/>
  <c r="P301" i="20"/>
  <c r="U301" i="20" s="1"/>
  <c r="P300" i="20"/>
  <c r="U300" i="20" s="1"/>
  <c r="P299" i="20"/>
  <c r="U299" i="20" s="1"/>
  <c r="P298" i="20"/>
  <c r="U298" i="20" s="1"/>
  <c r="P297" i="20"/>
  <c r="U297" i="20" s="1"/>
  <c r="P296" i="20"/>
  <c r="U296" i="20" s="1"/>
  <c r="P295" i="20"/>
  <c r="U295" i="20" s="1"/>
  <c r="P294" i="20"/>
  <c r="U294" i="20" s="1"/>
  <c r="P293" i="20"/>
  <c r="U293" i="20" s="1"/>
  <c r="P292" i="20"/>
  <c r="U292" i="20" s="1"/>
  <c r="P291" i="20"/>
  <c r="U291" i="20" s="1"/>
  <c r="P290" i="20"/>
  <c r="U290" i="20" s="1"/>
  <c r="P289" i="20"/>
  <c r="U289" i="20" s="1"/>
  <c r="P288" i="20"/>
  <c r="U288" i="20" s="1"/>
  <c r="P287" i="20"/>
  <c r="U287" i="20" s="1"/>
  <c r="P286" i="20"/>
  <c r="U286" i="20" s="1"/>
  <c r="P285" i="20"/>
  <c r="U285" i="20" s="1"/>
  <c r="P284" i="20"/>
  <c r="U284" i="20" s="1"/>
  <c r="P283" i="20"/>
  <c r="U283" i="20" s="1"/>
  <c r="P282" i="20"/>
  <c r="U282" i="20" s="1"/>
  <c r="P281" i="20"/>
  <c r="U281" i="20" s="1"/>
  <c r="P280" i="20"/>
  <c r="U280" i="20" s="1"/>
  <c r="P279" i="20"/>
  <c r="U279" i="20" s="1"/>
  <c r="P278" i="20"/>
  <c r="U278" i="20" s="1"/>
  <c r="P277" i="20"/>
  <c r="U277" i="20" s="1"/>
  <c r="P276" i="20"/>
  <c r="U276" i="20" s="1"/>
  <c r="P275" i="20"/>
  <c r="U275" i="20" s="1"/>
  <c r="P274" i="20"/>
  <c r="U274" i="20" s="1"/>
  <c r="P273" i="20"/>
  <c r="U273" i="20" s="1"/>
  <c r="P272" i="20"/>
  <c r="U272" i="20" s="1"/>
  <c r="P271" i="20"/>
  <c r="U271" i="20" s="1"/>
  <c r="P270" i="20"/>
  <c r="U270" i="20" s="1"/>
  <c r="P269" i="20"/>
  <c r="U269" i="20" s="1"/>
  <c r="P268" i="20"/>
  <c r="U268" i="20" s="1"/>
  <c r="P267" i="20"/>
  <c r="U267" i="20" s="1"/>
  <c r="P266" i="20"/>
  <c r="U266" i="20" s="1"/>
  <c r="P265" i="20"/>
  <c r="U265" i="20" s="1"/>
  <c r="P264" i="20"/>
  <c r="U264" i="20" s="1"/>
  <c r="P263" i="20"/>
  <c r="U263" i="20" s="1"/>
  <c r="P262" i="20"/>
  <c r="U262" i="20" s="1"/>
  <c r="P261" i="20"/>
  <c r="U261" i="20" s="1"/>
  <c r="P260" i="20"/>
  <c r="U260" i="20" s="1"/>
  <c r="P259" i="20"/>
  <c r="U259" i="20" s="1"/>
  <c r="P258" i="20"/>
  <c r="U258" i="20" s="1"/>
  <c r="P257" i="20"/>
  <c r="U257" i="20" s="1"/>
  <c r="P256" i="20"/>
  <c r="U256" i="20" s="1"/>
  <c r="P255" i="20"/>
  <c r="U255" i="20" s="1"/>
  <c r="P254" i="20"/>
  <c r="U254" i="20" s="1"/>
  <c r="P253" i="20"/>
  <c r="U253" i="20" s="1"/>
  <c r="P252" i="20"/>
  <c r="U252" i="20" s="1"/>
  <c r="P251" i="20"/>
  <c r="U251" i="20" s="1"/>
  <c r="P250" i="20"/>
  <c r="U250" i="20" s="1"/>
  <c r="P249" i="20"/>
  <c r="U249" i="20" s="1"/>
  <c r="P248" i="20"/>
  <c r="U248" i="20" s="1"/>
  <c r="P247" i="20"/>
  <c r="U247" i="20" s="1"/>
  <c r="P246" i="20"/>
  <c r="U246" i="20" s="1"/>
  <c r="P245" i="20"/>
  <c r="U245" i="20" s="1"/>
  <c r="P244" i="20"/>
  <c r="U244" i="20" s="1"/>
  <c r="P243" i="20"/>
  <c r="U243" i="20" s="1"/>
  <c r="P242" i="20"/>
  <c r="U242" i="20" s="1"/>
  <c r="P241" i="20"/>
  <c r="U241" i="20" s="1"/>
  <c r="P240" i="20"/>
  <c r="U240" i="20" s="1"/>
  <c r="P239" i="20"/>
  <c r="U239" i="20" s="1"/>
  <c r="P238" i="20"/>
  <c r="U238" i="20" s="1"/>
  <c r="P237" i="20"/>
  <c r="U237" i="20" s="1"/>
  <c r="P236" i="20"/>
  <c r="U236" i="20" s="1"/>
  <c r="P235" i="20"/>
  <c r="U235" i="20" s="1"/>
  <c r="P234" i="20"/>
  <c r="U234" i="20" s="1"/>
  <c r="P233" i="20"/>
  <c r="U233" i="20" s="1"/>
  <c r="P232" i="20"/>
  <c r="U232" i="20" s="1"/>
  <c r="P231" i="20"/>
  <c r="U231" i="20" s="1"/>
  <c r="P230" i="20"/>
  <c r="U230" i="20" s="1"/>
  <c r="P229" i="20"/>
  <c r="U229" i="20" s="1"/>
  <c r="P228" i="20"/>
  <c r="U228" i="20" s="1"/>
  <c r="P227" i="20"/>
  <c r="U227" i="20" s="1"/>
  <c r="P226" i="20"/>
  <c r="U226" i="20" s="1"/>
  <c r="P225" i="20"/>
  <c r="U225" i="20" s="1"/>
  <c r="P224" i="20"/>
  <c r="U224" i="20" s="1"/>
  <c r="P223" i="20"/>
  <c r="U223" i="20" s="1"/>
  <c r="P222" i="20"/>
  <c r="U222" i="20" s="1"/>
  <c r="P221" i="20"/>
  <c r="U221" i="20" s="1"/>
  <c r="P220" i="20"/>
  <c r="U220" i="20" s="1"/>
  <c r="P219" i="20"/>
  <c r="U219" i="20" s="1"/>
  <c r="P218" i="20"/>
  <c r="U218" i="20" s="1"/>
  <c r="P217" i="20"/>
  <c r="U217" i="20" s="1"/>
  <c r="P216" i="20"/>
  <c r="U216" i="20" s="1"/>
  <c r="P215" i="20"/>
  <c r="U215" i="20" s="1"/>
  <c r="P214" i="20"/>
  <c r="U214" i="20" s="1"/>
  <c r="P213" i="20"/>
  <c r="U213" i="20" s="1"/>
  <c r="P212" i="20"/>
  <c r="U212" i="20" s="1"/>
  <c r="P211" i="20"/>
  <c r="U211" i="20" s="1"/>
  <c r="P210" i="20"/>
  <c r="U210" i="20" s="1"/>
  <c r="P209" i="20"/>
  <c r="U209" i="20" s="1"/>
  <c r="P208" i="20"/>
  <c r="U208" i="20" s="1"/>
  <c r="P207" i="20"/>
  <c r="U207" i="20" s="1"/>
  <c r="P206" i="20"/>
  <c r="U206" i="20" s="1"/>
  <c r="P205" i="20"/>
  <c r="U205" i="20" s="1"/>
  <c r="P204" i="20"/>
  <c r="U204" i="20" s="1"/>
  <c r="P203" i="20"/>
  <c r="U203" i="20" s="1"/>
  <c r="P202" i="20"/>
  <c r="U202" i="20" s="1"/>
  <c r="P201" i="20"/>
  <c r="U201" i="20" s="1"/>
  <c r="P200" i="20"/>
  <c r="U200" i="20" s="1"/>
  <c r="P199" i="20"/>
  <c r="U199" i="20" s="1"/>
  <c r="P198" i="20"/>
  <c r="U198" i="20" s="1"/>
  <c r="P197" i="20"/>
  <c r="U197" i="20" s="1"/>
  <c r="P196" i="20"/>
  <c r="U196" i="20" s="1"/>
  <c r="P195" i="20"/>
  <c r="U195" i="20" s="1"/>
  <c r="P194" i="20"/>
  <c r="U194" i="20" s="1"/>
  <c r="P193" i="20"/>
  <c r="U193" i="20" s="1"/>
  <c r="P192" i="20"/>
  <c r="U192" i="20" s="1"/>
  <c r="P191" i="20"/>
  <c r="U191" i="20" s="1"/>
  <c r="P190" i="20"/>
  <c r="U190" i="20" s="1"/>
  <c r="P189" i="20"/>
  <c r="U189" i="20" s="1"/>
  <c r="P188" i="20"/>
  <c r="U188" i="20" s="1"/>
  <c r="P187" i="20"/>
  <c r="U187" i="20" s="1"/>
  <c r="P186" i="20"/>
  <c r="U186" i="20" s="1"/>
  <c r="P185" i="20"/>
  <c r="U185" i="20" s="1"/>
  <c r="P184" i="20"/>
  <c r="U184" i="20" s="1"/>
  <c r="P183" i="20"/>
  <c r="U183" i="20" s="1"/>
  <c r="P182" i="20"/>
  <c r="U182" i="20" s="1"/>
  <c r="P181" i="20"/>
  <c r="U181" i="20" s="1"/>
  <c r="P180" i="20"/>
  <c r="U180" i="20" s="1"/>
  <c r="P179" i="20"/>
  <c r="U179" i="20" s="1"/>
  <c r="P178" i="20"/>
  <c r="U178" i="20" s="1"/>
  <c r="P177" i="20"/>
  <c r="U177" i="20" s="1"/>
  <c r="P176" i="20"/>
  <c r="U176" i="20" s="1"/>
  <c r="P175" i="20"/>
  <c r="U175" i="20" s="1"/>
  <c r="P174" i="20"/>
  <c r="U174" i="20" s="1"/>
  <c r="P173" i="20"/>
  <c r="U173" i="20" s="1"/>
  <c r="P172" i="20"/>
  <c r="U172" i="20" s="1"/>
  <c r="P171" i="20"/>
  <c r="U171" i="20" s="1"/>
  <c r="P170" i="20"/>
  <c r="U170" i="20" s="1"/>
  <c r="P169" i="20"/>
  <c r="U169" i="20" s="1"/>
  <c r="P168" i="20"/>
  <c r="U168" i="20" s="1"/>
  <c r="P167" i="20"/>
  <c r="U167" i="20" s="1"/>
  <c r="P166" i="20"/>
  <c r="U166" i="20" s="1"/>
  <c r="P165" i="20"/>
  <c r="U165" i="20" s="1"/>
  <c r="P164" i="20"/>
  <c r="U164" i="20" s="1"/>
  <c r="P163" i="20"/>
  <c r="U163" i="20" s="1"/>
  <c r="P162" i="20"/>
  <c r="U162" i="20" s="1"/>
  <c r="P161" i="20"/>
  <c r="U161" i="20" s="1"/>
  <c r="P160" i="20"/>
  <c r="U160" i="20" s="1"/>
  <c r="P159" i="20"/>
  <c r="U159" i="20" s="1"/>
  <c r="P158" i="20"/>
  <c r="U158" i="20" s="1"/>
  <c r="P157" i="20"/>
  <c r="U157" i="20" s="1"/>
  <c r="P156" i="20"/>
  <c r="U156" i="20" s="1"/>
  <c r="P155" i="20"/>
  <c r="U155" i="20" s="1"/>
  <c r="P154" i="20"/>
  <c r="U154" i="20" s="1"/>
  <c r="P153" i="20"/>
  <c r="U153" i="20" s="1"/>
  <c r="P152" i="20"/>
  <c r="U152" i="20" s="1"/>
  <c r="P151" i="20"/>
  <c r="U151" i="20" s="1"/>
  <c r="P150" i="20"/>
  <c r="U150" i="20" s="1"/>
  <c r="P149" i="20"/>
  <c r="U149" i="20" s="1"/>
  <c r="P148" i="20"/>
  <c r="U148" i="20" s="1"/>
  <c r="P147" i="20"/>
  <c r="U147" i="20" s="1"/>
  <c r="P146" i="20"/>
  <c r="U146" i="20" s="1"/>
  <c r="P145" i="20"/>
  <c r="U145" i="20" s="1"/>
  <c r="P144" i="20"/>
  <c r="U144" i="20" s="1"/>
  <c r="P143" i="20"/>
  <c r="U143" i="20" s="1"/>
  <c r="P142" i="20"/>
  <c r="U142" i="20" s="1"/>
  <c r="P141" i="20"/>
  <c r="U141" i="20" s="1"/>
  <c r="P140" i="20"/>
  <c r="U140" i="20" s="1"/>
  <c r="P139" i="20"/>
  <c r="U139" i="20" s="1"/>
  <c r="P138" i="20"/>
  <c r="U138" i="20" s="1"/>
  <c r="P137" i="20"/>
  <c r="U137" i="20" s="1"/>
  <c r="P136" i="20"/>
  <c r="U136" i="20" s="1"/>
  <c r="P135" i="20"/>
  <c r="U135" i="20" s="1"/>
  <c r="P134" i="20"/>
  <c r="U134" i="20" s="1"/>
  <c r="P133" i="20"/>
  <c r="U133" i="20" s="1"/>
  <c r="P132" i="20"/>
  <c r="U132" i="20" s="1"/>
  <c r="P131" i="20"/>
  <c r="U131" i="20" s="1"/>
  <c r="P130" i="20"/>
  <c r="U130" i="20" s="1"/>
  <c r="P129" i="20"/>
  <c r="U129" i="20" s="1"/>
  <c r="P128" i="20"/>
  <c r="U128" i="20" s="1"/>
  <c r="P127" i="20"/>
  <c r="U127" i="20" s="1"/>
  <c r="P126" i="20"/>
  <c r="U126" i="20" s="1"/>
  <c r="P125" i="20"/>
  <c r="U125" i="20" s="1"/>
  <c r="P124" i="20"/>
  <c r="U124" i="20" s="1"/>
  <c r="P123" i="20"/>
  <c r="U123" i="20" s="1"/>
  <c r="P122" i="20"/>
  <c r="U122" i="20" s="1"/>
  <c r="P121" i="20"/>
  <c r="U121" i="20" s="1"/>
  <c r="P120" i="20"/>
  <c r="U120" i="20" s="1"/>
  <c r="P119" i="20"/>
  <c r="U119" i="20" s="1"/>
  <c r="P118" i="20"/>
  <c r="U118" i="20" s="1"/>
  <c r="P117" i="20"/>
  <c r="U117" i="20" s="1"/>
  <c r="P116" i="20"/>
  <c r="U116" i="20" s="1"/>
  <c r="P115" i="20"/>
  <c r="U115" i="20" s="1"/>
  <c r="P114" i="20"/>
  <c r="U114" i="20" s="1"/>
  <c r="P113" i="20"/>
  <c r="U113" i="20" s="1"/>
  <c r="P112" i="20"/>
  <c r="U112" i="20" s="1"/>
  <c r="P111" i="20"/>
  <c r="U111" i="20" s="1"/>
  <c r="P110" i="20"/>
  <c r="U110" i="20" s="1"/>
  <c r="P109" i="20"/>
  <c r="U109" i="20" s="1"/>
  <c r="P108" i="20"/>
  <c r="U108" i="20" s="1"/>
  <c r="P107" i="20"/>
  <c r="U107" i="20" s="1"/>
  <c r="P106" i="20"/>
  <c r="U106" i="20" s="1"/>
  <c r="P105" i="20"/>
  <c r="U105" i="20" s="1"/>
  <c r="P104" i="20"/>
  <c r="U104" i="20" s="1"/>
  <c r="P103" i="20"/>
  <c r="U103" i="20" s="1"/>
  <c r="P102" i="20"/>
  <c r="U102" i="20" s="1"/>
  <c r="P101" i="20"/>
  <c r="U101" i="20" s="1"/>
  <c r="P100" i="20"/>
  <c r="U100" i="20" s="1"/>
  <c r="P99" i="20"/>
  <c r="U99" i="20" s="1"/>
  <c r="P98" i="20"/>
  <c r="U98" i="20" s="1"/>
  <c r="P97" i="20"/>
  <c r="U97" i="20" s="1"/>
  <c r="P96" i="20"/>
  <c r="U96" i="20" s="1"/>
  <c r="P95" i="20"/>
  <c r="U95" i="20" s="1"/>
  <c r="P94" i="20"/>
  <c r="U94" i="20" s="1"/>
  <c r="P93" i="20"/>
  <c r="U93" i="20" s="1"/>
  <c r="P92" i="20"/>
  <c r="U92" i="20" s="1"/>
  <c r="P91" i="20"/>
  <c r="U91" i="20" s="1"/>
  <c r="P90" i="20"/>
  <c r="U90" i="20" s="1"/>
  <c r="P89" i="20"/>
  <c r="U89" i="20" s="1"/>
  <c r="P88" i="20"/>
  <c r="U88" i="20" s="1"/>
  <c r="P87" i="20"/>
  <c r="U87" i="20" s="1"/>
  <c r="P86" i="20"/>
  <c r="U86" i="20" s="1"/>
  <c r="P85" i="20"/>
  <c r="U85" i="20" s="1"/>
  <c r="P84" i="20"/>
  <c r="U84" i="20" s="1"/>
  <c r="P83" i="20"/>
  <c r="U83" i="20" s="1"/>
  <c r="P82" i="20"/>
  <c r="U82" i="20" s="1"/>
  <c r="P81" i="20"/>
  <c r="U81" i="20" s="1"/>
  <c r="P80" i="20"/>
  <c r="U80" i="20" s="1"/>
  <c r="P79" i="20"/>
  <c r="U79" i="20" s="1"/>
  <c r="P78" i="20"/>
  <c r="U78" i="20" s="1"/>
  <c r="P77" i="20"/>
  <c r="U77" i="20" s="1"/>
  <c r="P76" i="20"/>
  <c r="U76" i="20" s="1"/>
  <c r="P75" i="20"/>
  <c r="U75" i="20" s="1"/>
  <c r="P74" i="20"/>
  <c r="U74" i="20" s="1"/>
  <c r="P73" i="20"/>
  <c r="U73" i="20" s="1"/>
  <c r="P72" i="20"/>
  <c r="U72" i="20" s="1"/>
  <c r="P71" i="20"/>
  <c r="U71" i="20" s="1"/>
  <c r="P70" i="20"/>
  <c r="U70" i="20" s="1"/>
  <c r="P69" i="20"/>
  <c r="U69" i="20" s="1"/>
  <c r="P68" i="20"/>
  <c r="U68" i="20" s="1"/>
  <c r="P67" i="20"/>
  <c r="U67" i="20" s="1"/>
  <c r="P66" i="20"/>
  <c r="U66" i="20" s="1"/>
  <c r="P65" i="20"/>
  <c r="U65" i="20" s="1"/>
  <c r="P64" i="20"/>
  <c r="U64" i="20" s="1"/>
  <c r="P63" i="20"/>
  <c r="U63" i="20" s="1"/>
  <c r="P62" i="20"/>
  <c r="U62" i="20" s="1"/>
  <c r="P61" i="20"/>
  <c r="U61" i="20" s="1"/>
  <c r="P60" i="20"/>
  <c r="U60" i="20" s="1"/>
  <c r="P59" i="20"/>
  <c r="U59" i="20" s="1"/>
  <c r="P58" i="20"/>
  <c r="U58" i="20" s="1"/>
  <c r="P57" i="20"/>
  <c r="U57" i="20" s="1"/>
  <c r="P56" i="20"/>
  <c r="U56" i="20" s="1"/>
  <c r="P55" i="20"/>
  <c r="U55" i="20" s="1"/>
  <c r="P54" i="20"/>
  <c r="U54" i="20" s="1"/>
  <c r="P53" i="20"/>
  <c r="U53" i="20" s="1"/>
  <c r="P52" i="20"/>
  <c r="U52" i="20" s="1"/>
  <c r="P51" i="20"/>
  <c r="U51" i="20" s="1"/>
  <c r="P50" i="20"/>
  <c r="U50" i="20" s="1"/>
  <c r="P49" i="20"/>
  <c r="U49" i="20" s="1"/>
  <c r="P48" i="20"/>
  <c r="U48" i="20" s="1"/>
  <c r="P47" i="20"/>
  <c r="U47" i="20" s="1"/>
  <c r="P46" i="20"/>
  <c r="U46" i="20" s="1"/>
  <c r="P45" i="20"/>
  <c r="U45" i="20" s="1"/>
  <c r="P44" i="20"/>
  <c r="U44" i="20" s="1"/>
  <c r="P43" i="20"/>
  <c r="U43" i="20" s="1"/>
  <c r="P42" i="20"/>
  <c r="U42" i="20" s="1"/>
  <c r="P41" i="20"/>
  <c r="U41" i="20" s="1"/>
  <c r="P40" i="20"/>
  <c r="U40" i="20" s="1"/>
  <c r="P39" i="20"/>
  <c r="U39" i="20" s="1"/>
  <c r="P38" i="20"/>
  <c r="U38" i="20" s="1"/>
  <c r="P37" i="20"/>
  <c r="U37" i="20" s="1"/>
  <c r="P36" i="20"/>
  <c r="U36" i="20" s="1"/>
  <c r="P35" i="20"/>
  <c r="U35" i="20" s="1"/>
  <c r="P34" i="20"/>
  <c r="U34" i="20" s="1"/>
  <c r="P33" i="20"/>
  <c r="U33" i="20" s="1"/>
  <c r="P32" i="20"/>
  <c r="U32" i="20" s="1"/>
  <c r="P31" i="20"/>
  <c r="U31" i="20" s="1"/>
  <c r="P30" i="20"/>
  <c r="U30" i="20" s="1"/>
  <c r="P29" i="20"/>
  <c r="U29" i="20" s="1"/>
  <c r="P28" i="20"/>
  <c r="U28" i="20" s="1"/>
  <c r="P27" i="20"/>
  <c r="U27" i="20" s="1"/>
  <c r="P26" i="20"/>
  <c r="U26" i="20" s="1"/>
  <c r="P25" i="20"/>
  <c r="U25" i="20" s="1"/>
  <c r="P24" i="20"/>
  <c r="U24" i="20" s="1"/>
  <c r="P23" i="20"/>
  <c r="U23" i="20" s="1"/>
  <c r="P22" i="20"/>
  <c r="U22" i="20" s="1"/>
  <c r="P21" i="20"/>
  <c r="U21" i="20" s="1"/>
  <c r="P20" i="20"/>
  <c r="U20" i="20" s="1"/>
  <c r="P19" i="20"/>
  <c r="U19" i="20" s="1"/>
  <c r="P18" i="20"/>
  <c r="U18" i="20" s="1"/>
  <c r="P17" i="20"/>
  <c r="U17" i="20" s="1"/>
  <c r="P16" i="20"/>
  <c r="U16" i="20" s="1"/>
  <c r="P15" i="20"/>
  <c r="U15" i="20" s="1"/>
  <c r="P14" i="20"/>
  <c r="U14" i="20" s="1"/>
  <c r="P13" i="20"/>
  <c r="U13" i="20" s="1"/>
  <c r="P12" i="20"/>
  <c r="U12" i="20" s="1"/>
  <c r="P11" i="20"/>
  <c r="U11" i="20" s="1"/>
  <c r="P10" i="20"/>
  <c r="U10" i="20" s="1"/>
  <c r="P9" i="20"/>
  <c r="U9" i="20" s="1"/>
  <c r="P8" i="20"/>
  <c r="U8" i="20" s="1"/>
  <c r="P7" i="20"/>
  <c r="U7" i="20" s="1"/>
  <c r="P6" i="20"/>
  <c r="U6" i="20" s="1"/>
  <c r="P5" i="20"/>
  <c r="U5" i="20" s="1"/>
  <c r="AP5" i="20" s="1"/>
  <c r="AQ5" i="20" s="1"/>
  <c r="AL6" i="20" l="1"/>
  <c r="AM6" i="20"/>
  <c r="AM7" i="20"/>
  <c r="AL7" i="20"/>
  <c r="E24" i="29"/>
  <c r="F24" i="29"/>
  <c r="X17" i="29"/>
  <c r="W17" i="29"/>
  <c r="AG18" i="29"/>
  <c r="AF18" i="29"/>
  <c r="AF21" i="29"/>
  <c r="AG21" i="29"/>
  <c r="AF13" i="29"/>
  <c r="AG13" i="29"/>
  <c r="AO14" i="29"/>
  <c r="AF12" i="29"/>
  <c r="AG12" i="29"/>
  <c r="AO17" i="29"/>
  <c r="AG11" i="29"/>
  <c r="AF11" i="29"/>
  <c r="AG22" i="29"/>
  <c r="AF22" i="29"/>
  <c r="X20" i="29"/>
  <c r="W20" i="29"/>
  <c r="AG20" i="29"/>
  <c r="AF20" i="29"/>
  <c r="AO13" i="29"/>
  <c r="AO12" i="29"/>
  <c r="X21" i="29"/>
  <c r="W21" i="29"/>
  <c r="X14" i="29"/>
  <c r="W14" i="29"/>
  <c r="AO16" i="29"/>
  <c r="AF15" i="29"/>
  <c r="AG15" i="29"/>
  <c r="X16" i="29"/>
  <c r="W16" i="29"/>
  <c r="X22" i="29"/>
  <c r="W22" i="29"/>
  <c r="AO23" i="29"/>
  <c r="AO21" i="29"/>
  <c r="X10" i="29"/>
  <c r="W10" i="29"/>
  <c r="AF10" i="29"/>
  <c r="AG10" i="29"/>
  <c r="AG16" i="29"/>
  <c r="AF16" i="29"/>
  <c r="AF23" i="29"/>
  <c r="AG23" i="29"/>
  <c r="AO22" i="29"/>
  <c r="X12" i="29"/>
  <c r="W12" i="29"/>
  <c r="AO19" i="29"/>
  <c r="AO18" i="29"/>
  <c r="AF17" i="29"/>
  <c r="AG17" i="29"/>
  <c r="U195" i="27"/>
  <c r="S195" i="27" s="1"/>
  <c r="U46" i="27"/>
  <c r="S46" i="27" s="1"/>
  <c r="U66" i="27"/>
  <c r="S66" i="27" s="1"/>
  <c r="U82" i="27"/>
  <c r="S82" i="27" s="1"/>
  <c r="U139" i="27"/>
  <c r="S139" i="27" s="1"/>
  <c r="U159" i="27"/>
  <c r="S159" i="27" s="1"/>
  <c r="U36" i="27"/>
  <c r="S36" i="27" s="1"/>
  <c r="U64" i="27"/>
  <c r="S64" i="27" s="1"/>
  <c r="U80" i="27"/>
  <c r="S80" i="27" s="1"/>
  <c r="U197" i="27"/>
  <c r="S197" i="27" s="1"/>
  <c r="U18" i="27"/>
  <c r="S18" i="27" s="1"/>
  <c r="U98" i="27"/>
  <c r="S98" i="27" s="1"/>
  <c r="U114" i="27"/>
  <c r="S114" i="27" s="1"/>
  <c r="U130" i="27"/>
  <c r="S130" i="27" s="1"/>
  <c r="U176" i="27"/>
  <c r="S176" i="27" s="1"/>
  <c r="U188" i="27"/>
  <c r="S188" i="27" s="1"/>
  <c r="U59" i="27"/>
  <c r="S59" i="27" s="1"/>
  <c r="U75" i="27"/>
  <c r="S75" i="27" s="1"/>
  <c r="U151" i="27"/>
  <c r="S151" i="27" s="1"/>
  <c r="U16" i="27"/>
  <c r="S16" i="27" s="1"/>
  <c r="U160" i="27"/>
  <c r="S160" i="27" s="1"/>
  <c r="U172" i="27"/>
  <c r="S172" i="27" s="1"/>
  <c r="U53" i="27"/>
  <c r="S53" i="27" s="1"/>
  <c r="U69" i="27"/>
  <c r="S69" i="27" s="1"/>
  <c r="U145" i="27"/>
  <c r="S145" i="27" s="1"/>
  <c r="U6" i="27"/>
  <c r="S6" i="27" s="1"/>
  <c r="U90" i="27"/>
  <c r="S90" i="27" s="1"/>
  <c r="U106" i="27"/>
  <c r="S106" i="27" s="1"/>
  <c r="U122" i="27"/>
  <c r="S122" i="27" s="1"/>
  <c r="U138" i="27"/>
  <c r="S138" i="27" s="1"/>
  <c r="U87" i="27"/>
  <c r="S87" i="27" s="1"/>
  <c r="U103" i="27"/>
  <c r="S103" i="27" s="1"/>
  <c r="U119" i="27"/>
  <c r="S119" i="27" s="1"/>
  <c r="U135" i="27"/>
  <c r="S135" i="27" s="1"/>
  <c r="U199" i="27"/>
  <c r="S199" i="27" s="1"/>
  <c r="U38" i="27"/>
  <c r="S38" i="27" s="1"/>
  <c r="U58" i="27"/>
  <c r="S58" i="27" s="1"/>
  <c r="U74" i="27"/>
  <c r="S74" i="27" s="1"/>
  <c r="U150" i="27"/>
  <c r="S150" i="27" s="1"/>
  <c r="U202" i="27"/>
  <c r="S202" i="27" s="1"/>
  <c r="U19" i="27"/>
  <c r="S19" i="27" s="1"/>
  <c r="U35" i="27"/>
  <c r="S35" i="27" s="1"/>
  <c r="U51" i="27"/>
  <c r="S51" i="27" s="1"/>
  <c r="U83" i="27"/>
  <c r="S83" i="27" s="1"/>
  <c r="U99" i="27"/>
  <c r="S99" i="27" s="1"/>
  <c r="U115" i="27"/>
  <c r="S115" i="27" s="1"/>
  <c r="U131" i="27"/>
  <c r="S131" i="27" s="1"/>
  <c r="U143" i="27"/>
  <c r="S143" i="27" s="1"/>
  <c r="U175" i="27"/>
  <c r="S175" i="27" s="1"/>
  <c r="U28" i="27"/>
  <c r="S28" i="27" s="1"/>
  <c r="U44" i="27"/>
  <c r="S44" i="27" s="1"/>
  <c r="U56" i="27"/>
  <c r="S56" i="27" s="1"/>
  <c r="U72" i="27"/>
  <c r="S72" i="27" s="1"/>
  <c r="U96" i="27"/>
  <c r="S96" i="27" s="1"/>
  <c r="U112" i="27"/>
  <c r="S112" i="27" s="1"/>
  <c r="U128" i="27"/>
  <c r="S128" i="27" s="1"/>
  <c r="U148" i="27"/>
  <c r="S148" i="27" s="1"/>
  <c r="U168" i="27"/>
  <c r="S168" i="27" s="1"/>
  <c r="U196" i="27"/>
  <c r="S196" i="27" s="1"/>
  <c r="U13" i="27"/>
  <c r="S13" i="27" s="1"/>
  <c r="J11" i="29" s="1"/>
  <c r="U21" i="27"/>
  <c r="S21" i="27" s="1"/>
  <c r="U37" i="27"/>
  <c r="S37" i="27" s="1"/>
  <c r="U97" i="27"/>
  <c r="S97" i="27" s="1"/>
  <c r="U113" i="27"/>
  <c r="S113" i="27" s="1"/>
  <c r="U129" i="27"/>
  <c r="S129" i="27" s="1"/>
  <c r="U161" i="27"/>
  <c r="S161" i="27" s="1"/>
  <c r="U173" i="27"/>
  <c r="S173" i="27" s="1"/>
  <c r="U177" i="27"/>
  <c r="S177" i="27" s="1"/>
  <c r="U189" i="27"/>
  <c r="S189" i="27" s="1"/>
  <c r="U171" i="27"/>
  <c r="S171" i="27" s="1"/>
  <c r="U154" i="27"/>
  <c r="S154" i="27" s="1"/>
  <c r="U174" i="27"/>
  <c r="S174" i="27" s="1"/>
  <c r="U190" i="27"/>
  <c r="S190" i="27" s="1"/>
  <c r="U179" i="27"/>
  <c r="S179" i="27" s="1"/>
  <c r="U63" i="27"/>
  <c r="S63" i="27" s="1"/>
  <c r="U79" i="27"/>
  <c r="S79" i="27" s="1"/>
  <c r="U200" i="27"/>
  <c r="S200" i="27" s="1"/>
  <c r="U20" i="27"/>
  <c r="S20" i="27" s="1"/>
  <c r="U152" i="27"/>
  <c r="S152" i="27" s="1"/>
  <c r="U164" i="27"/>
  <c r="S164" i="27" s="1"/>
  <c r="U57" i="27"/>
  <c r="S57" i="27" s="1"/>
  <c r="U73" i="27"/>
  <c r="S73" i="27" s="1"/>
  <c r="U149" i="27"/>
  <c r="S149" i="27" s="1"/>
  <c r="U22" i="27"/>
  <c r="S22" i="27" s="1"/>
  <c r="U158" i="27"/>
  <c r="S158" i="27" s="1"/>
  <c r="U67" i="27"/>
  <c r="S67" i="27" s="1"/>
  <c r="U156" i="27"/>
  <c r="S156" i="27" s="1"/>
  <c r="U61" i="27"/>
  <c r="S61" i="27" s="1"/>
  <c r="U77" i="27"/>
  <c r="S77" i="27" s="1"/>
  <c r="U89" i="27"/>
  <c r="S89" i="27" s="1"/>
  <c r="U105" i="27"/>
  <c r="S105" i="27" s="1"/>
  <c r="U121" i="27"/>
  <c r="S121" i="27" s="1"/>
  <c r="U137" i="27"/>
  <c r="S137" i="27" s="1"/>
  <c r="U153" i="27"/>
  <c r="S153" i="27" s="1"/>
  <c r="U193" i="27"/>
  <c r="S193" i="27" s="1"/>
  <c r="U191" i="27"/>
  <c r="S191" i="27" s="1"/>
  <c r="I8" i="29"/>
  <c r="I7" i="29" s="1"/>
  <c r="U10" i="27"/>
  <c r="S10" i="27" s="1"/>
  <c r="M10" i="29" s="1"/>
  <c r="O10" i="29" s="1"/>
  <c r="U7" i="27"/>
  <c r="S7" i="27" s="1"/>
  <c r="U14" i="27"/>
  <c r="S14" i="27" s="1"/>
  <c r="U34" i="27"/>
  <c r="S34" i="27" s="1"/>
  <c r="U50" i="27"/>
  <c r="S50" i="27" s="1"/>
  <c r="U54" i="27"/>
  <c r="S54" i="27" s="1"/>
  <c r="U70" i="27"/>
  <c r="S70" i="27" s="1"/>
  <c r="U94" i="27"/>
  <c r="S94" i="27" s="1"/>
  <c r="U110" i="27"/>
  <c r="S110" i="27" s="1"/>
  <c r="U126" i="27"/>
  <c r="S126" i="27" s="1"/>
  <c r="U142" i="27"/>
  <c r="S142" i="27" s="1"/>
  <c r="U146" i="27"/>
  <c r="S146" i="27" s="1"/>
  <c r="U162" i="27"/>
  <c r="S162" i="27" s="1"/>
  <c r="U170" i="27"/>
  <c r="S170" i="27" s="1"/>
  <c r="U182" i="27"/>
  <c r="S182" i="27" s="1"/>
  <c r="U186" i="27"/>
  <c r="S186" i="27" s="1"/>
  <c r="U194" i="27"/>
  <c r="S194" i="27" s="1"/>
  <c r="U198" i="27"/>
  <c r="S198" i="27" s="1"/>
  <c r="U204" i="27"/>
  <c r="S204" i="27" s="1"/>
  <c r="U15" i="27"/>
  <c r="S15" i="27" s="1"/>
  <c r="U23" i="27"/>
  <c r="S23" i="27" s="1"/>
  <c r="U31" i="27"/>
  <c r="S31" i="27" s="1"/>
  <c r="U47" i="27"/>
  <c r="S47" i="27" s="1"/>
  <c r="U55" i="27"/>
  <c r="S55" i="27" s="1"/>
  <c r="U71" i="27"/>
  <c r="S71" i="27" s="1"/>
  <c r="U147" i="27"/>
  <c r="S147" i="27" s="1"/>
  <c r="U167" i="27"/>
  <c r="S167" i="27" s="1"/>
  <c r="U184" i="27"/>
  <c r="S184" i="27" s="1"/>
  <c r="U12" i="27"/>
  <c r="U24" i="27"/>
  <c r="S24" i="27" s="1"/>
  <c r="U40" i="27"/>
  <c r="S40" i="27" s="1"/>
  <c r="U52" i="27"/>
  <c r="S52" i="27" s="1"/>
  <c r="U68" i="27"/>
  <c r="S68" i="27" s="1"/>
  <c r="U92" i="27"/>
  <c r="S92" i="27" s="1"/>
  <c r="U108" i="27"/>
  <c r="S108" i="27" s="1"/>
  <c r="U124" i="27"/>
  <c r="S124" i="27" s="1"/>
  <c r="U140" i="27"/>
  <c r="S140" i="27" s="1"/>
  <c r="U144" i="27"/>
  <c r="S144" i="27" s="1"/>
  <c r="U33" i="27"/>
  <c r="S33" i="27" s="1"/>
  <c r="U49" i="27"/>
  <c r="S49" i="27" s="1"/>
  <c r="U65" i="27"/>
  <c r="S65" i="27" s="1"/>
  <c r="U81" i="27"/>
  <c r="S81" i="27" s="1"/>
  <c r="U85" i="27"/>
  <c r="S85" i="27" s="1"/>
  <c r="U101" i="27"/>
  <c r="S101" i="27" s="1"/>
  <c r="U117" i="27"/>
  <c r="S117" i="27" s="1"/>
  <c r="U133" i="27"/>
  <c r="S133" i="27" s="1"/>
  <c r="U157" i="27"/>
  <c r="S157" i="27" s="1"/>
  <c r="U169" i="27"/>
  <c r="S169" i="27" s="1"/>
  <c r="U185" i="27"/>
  <c r="S185" i="27" s="1"/>
  <c r="U201" i="27"/>
  <c r="S201" i="27" s="1"/>
  <c r="U163" i="27"/>
  <c r="S163" i="27" s="1"/>
  <c r="U183" i="27"/>
  <c r="S183" i="27" s="1"/>
  <c r="U26" i="27"/>
  <c r="S26" i="27" s="1"/>
  <c r="U42" i="27"/>
  <c r="S42" i="27" s="1"/>
  <c r="U62" i="27"/>
  <c r="S62" i="27" s="1"/>
  <c r="U78" i="27"/>
  <c r="S78" i="27" s="1"/>
  <c r="U86" i="27"/>
  <c r="S86" i="27" s="1"/>
  <c r="U102" i="27"/>
  <c r="S102" i="27" s="1"/>
  <c r="U118" i="27"/>
  <c r="S118" i="27" s="1"/>
  <c r="U134" i="27"/>
  <c r="S134" i="27" s="1"/>
  <c r="U166" i="27"/>
  <c r="S166" i="27" s="1"/>
  <c r="U187" i="27"/>
  <c r="S187" i="27" s="1"/>
  <c r="U203" i="27"/>
  <c r="S203" i="27" s="1"/>
  <c r="U39" i="27"/>
  <c r="S39" i="27" s="1"/>
  <c r="U155" i="27"/>
  <c r="S155" i="27" s="1"/>
  <c r="U32" i="27"/>
  <c r="S32" i="27" s="1"/>
  <c r="U48" i="27"/>
  <c r="S48" i="27" s="1"/>
  <c r="U60" i="27"/>
  <c r="S60" i="27" s="1"/>
  <c r="U76" i="27"/>
  <c r="S76" i="27" s="1"/>
  <c r="U84" i="27"/>
  <c r="S84" i="27" s="1"/>
  <c r="U100" i="27"/>
  <c r="S100" i="27" s="1"/>
  <c r="U116" i="27"/>
  <c r="S116" i="27" s="1"/>
  <c r="U132" i="27"/>
  <c r="S132" i="27" s="1"/>
  <c r="U180" i="27"/>
  <c r="S180" i="27" s="1"/>
  <c r="U17" i="27"/>
  <c r="S17" i="27" s="1"/>
  <c r="U25" i="27"/>
  <c r="S25" i="27" s="1"/>
  <c r="U41" i="27"/>
  <c r="S41" i="27" s="1"/>
  <c r="U93" i="27"/>
  <c r="S93" i="27" s="1"/>
  <c r="U109" i="27"/>
  <c r="S109" i="27" s="1"/>
  <c r="U125" i="27"/>
  <c r="S125" i="27" s="1"/>
  <c r="U141" i="27"/>
  <c r="S141" i="27" s="1"/>
  <c r="U165" i="27"/>
  <c r="S165" i="27" s="1"/>
  <c r="U181" i="27"/>
  <c r="S181" i="27" s="1"/>
  <c r="AW14" i="29"/>
  <c r="AW22" i="29"/>
  <c r="AW13" i="29"/>
  <c r="AW18" i="29"/>
  <c r="AW10" i="29"/>
  <c r="AW20" i="29"/>
  <c r="AW16" i="29"/>
  <c r="AW12" i="29"/>
  <c r="AW15" i="29"/>
  <c r="BF19" i="29"/>
  <c r="AW19" i="29"/>
  <c r="BF14" i="29"/>
  <c r="BF23" i="29"/>
  <c r="BF10" i="29"/>
  <c r="BF11" i="29"/>
  <c r="AW23" i="29"/>
  <c r="BF15" i="29"/>
  <c r="BF21" i="29"/>
  <c r="BF17" i="29"/>
  <c r="BF20" i="29"/>
  <c r="BF13" i="29"/>
  <c r="BF18" i="29"/>
  <c r="U8" i="27"/>
  <c r="S8" i="27" s="1"/>
  <c r="J9" i="29" s="1"/>
  <c r="U9" i="27"/>
  <c r="S9" i="27" s="1"/>
  <c r="M9" i="29" s="1"/>
  <c r="O9" i="29" s="1"/>
  <c r="AN7" i="20" l="1"/>
  <c r="AN6" i="20"/>
  <c r="AR5" i="20"/>
  <c r="AS5" i="20" s="1"/>
  <c r="J8" i="29"/>
  <c r="K8" i="29" s="1"/>
  <c r="M8" i="29"/>
  <c r="N8" i="29" s="1"/>
  <c r="J10" i="29"/>
  <c r="L10" i="29" s="1"/>
  <c r="K11" i="29"/>
  <c r="L11" i="29"/>
  <c r="N10" i="29"/>
  <c r="N9" i="29"/>
  <c r="L9" i="29"/>
  <c r="K9" i="29"/>
  <c r="BG20" i="29"/>
  <c r="BH20" i="29"/>
  <c r="AY23" i="29"/>
  <c r="AX23" i="29"/>
  <c r="AX16" i="29"/>
  <c r="AY16" i="29"/>
  <c r="AX18" i="29"/>
  <c r="AY18" i="29"/>
  <c r="BG18" i="29"/>
  <c r="BH18" i="29"/>
  <c r="BG17" i="29"/>
  <c r="BH17" i="29"/>
  <c r="BG11" i="29"/>
  <c r="BH11" i="29"/>
  <c r="BG23" i="29"/>
  <c r="BH23" i="29"/>
  <c r="BG19" i="29"/>
  <c r="BH19" i="29"/>
  <c r="AX20" i="29"/>
  <c r="AY20" i="29"/>
  <c r="AY13" i="29"/>
  <c r="AX13" i="29"/>
  <c r="AX14" i="29"/>
  <c r="AY14" i="29"/>
  <c r="BG13" i="29"/>
  <c r="BH13" i="29"/>
  <c r="BG21" i="29"/>
  <c r="BH21" i="29"/>
  <c r="BG14" i="29"/>
  <c r="BH14" i="29"/>
  <c r="AY15" i="29"/>
  <c r="AX15" i="29"/>
  <c r="AX10" i="29"/>
  <c r="AY10" i="29"/>
  <c r="AX22" i="29"/>
  <c r="AY22" i="29"/>
  <c r="BG15" i="29"/>
  <c r="BH15" i="29"/>
  <c r="BG10" i="29"/>
  <c r="BH10" i="29"/>
  <c r="AY19" i="29"/>
  <c r="AX19" i="29"/>
  <c r="AX12" i="29"/>
  <c r="AY12" i="29"/>
  <c r="AC9" i="29"/>
  <c r="AC7" i="29" s="1"/>
  <c r="S12" i="27"/>
  <c r="M11" i="29" s="1"/>
  <c r="O11" i="29" s="1"/>
  <c r="BD9" i="29"/>
  <c r="T9" i="29"/>
  <c r="T8" i="29"/>
  <c r="AI11" i="29"/>
  <c r="AL11" i="29"/>
  <c r="Q8" i="29"/>
  <c r="I205" i="24"/>
  <c r="I206" i="24"/>
  <c r="M206" i="24" s="1"/>
  <c r="I207" i="24"/>
  <c r="I208" i="24"/>
  <c r="I209" i="24"/>
  <c r="P209" i="24" s="1"/>
  <c r="I210" i="24"/>
  <c r="I211" i="24"/>
  <c r="P211" i="24" s="1"/>
  <c r="I212" i="24"/>
  <c r="M212" i="24" s="1"/>
  <c r="I213" i="24"/>
  <c r="I214" i="24"/>
  <c r="M214" i="24" s="1"/>
  <c r="I215" i="24"/>
  <c r="I216" i="24"/>
  <c r="I217" i="24"/>
  <c r="P217" i="24" s="1"/>
  <c r="I218" i="24"/>
  <c r="I219" i="24"/>
  <c r="I220" i="24"/>
  <c r="M220" i="24" s="1"/>
  <c r="I221" i="24"/>
  <c r="I222" i="24"/>
  <c r="M222" i="24" s="1"/>
  <c r="I223" i="24"/>
  <c r="I224" i="24"/>
  <c r="P224" i="24" s="1"/>
  <c r="I225" i="24"/>
  <c r="P225" i="24" s="1"/>
  <c r="I226" i="24"/>
  <c r="I227" i="24"/>
  <c r="I228" i="24"/>
  <c r="M228" i="24" s="1"/>
  <c r="I229" i="24"/>
  <c r="I230" i="24"/>
  <c r="M230" i="24" s="1"/>
  <c r="I231" i="24"/>
  <c r="I232" i="24"/>
  <c r="M232" i="24" s="1"/>
  <c r="I233" i="24"/>
  <c r="P233" i="24" s="1"/>
  <c r="I234" i="24"/>
  <c r="I235" i="24"/>
  <c r="P235" i="24" s="1"/>
  <c r="I236" i="24"/>
  <c r="M236" i="24" s="1"/>
  <c r="I237" i="24"/>
  <c r="I238" i="24"/>
  <c r="M238" i="24" s="1"/>
  <c r="I239" i="24"/>
  <c r="I240" i="24"/>
  <c r="M240" i="24" s="1"/>
  <c r="I241" i="24"/>
  <c r="P241" i="24" s="1"/>
  <c r="I242" i="24"/>
  <c r="I243" i="24"/>
  <c r="P243" i="24" s="1"/>
  <c r="I244" i="24"/>
  <c r="M244" i="24" s="1"/>
  <c r="I245" i="24"/>
  <c r="I246" i="24"/>
  <c r="M246" i="24" s="1"/>
  <c r="I247" i="24"/>
  <c r="I248" i="24"/>
  <c r="O248" i="24" s="1"/>
  <c r="I249" i="24"/>
  <c r="I250" i="24"/>
  <c r="O250" i="24" s="1"/>
  <c r="I251" i="24"/>
  <c r="I252" i="24"/>
  <c r="O252" i="24" s="1"/>
  <c r="I253" i="24"/>
  <c r="I254" i="24"/>
  <c r="O254" i="24" s="1"/>
  <c r="I255" i="24"/>
  <c r="I256" i="24"/>
  <c r="O256" i="24" s="1"/>
  <c r="I257" i="24"/>
  <c r="I258" i="24"/>
  <c r="O258" i="24" s="1"/>
  <c r="I259" i="24"/>
  <c r="I260" i="24"/>
  <c r="O260" i="24" s="1"/>
  <c r="I261" i="24"/>
  <c r="I262" i="24"/>
  <c r="O262" i="24" s="1"/>
  <c r="I263" i="24"/>
  <c r="I264" i="24"/>
  <c r="O264" i="24" s="1"/>
  <c r="I265" i="24"/>
  <c r="I266" i="24"/>
  <c r="O266" i="24" s="1"/>
  <c r="I267" i="24"/>
  <c r="I268" i="24"/>
  <c r="O268" i="24" s="1"/>
  <c r="I269" i="24"/>
  <c r="I270" i="24"/>
  <c r="P270" i="24" s="1"/>
  <c r="I271" i="24"/>
  <c r="M271" i="24" s="1"/>
  <c r="I272" i="24"/>
  <c r="I273" i="24"/>
  <c r="P273" i="24" s="1"/>
  <c r="I274" i="24"/>
  <c r="P274" i="24" s="1"/>
  <c r="I275" i="24"/>
  <c r="I276" i="24"/>
  <c r="I277" i="24"/>
  <c r="I278" i="24"/>
  <c r="I279" i="24"/>
  <c r="I280" i="24"/>
  <c r="I281" i="24"/>
  <c r="M281" i="24" s="1"/>
  <c r="I282" i="24"/>
  <c r="I283" i="24"/>
  <c r="P283" i="24" s="1"/>
  <c r="I284" i="24"/>
  <c r="Q284" i="24" s="1"/>
  <c r="I285" i="24"/>
  <c r="O285" i="24" s="1"/>
  <c r="I286" i="24"/>
  <c r="I287" i="24"/>
  <c r="M287" i="24" s="1"/>
  <c r="I288" i="24"/>
  <c r="Q288" i="24" s="1"/>
  <c r="I289" i="24"/>
  <c r="O289" i="24" s="1"/>
  <c r="I290" i="24"/>
  <c r="I291" i="24"/>
  <c r="M291" i="24" s="1"/>
  <c r="I292" i="24"/>
  <c r="P292" i="24" s="1"/>
  <c r="I293" i="24"/>
  <c r="I294" i="24"/>
  <c r="I295" i="24"/>
  <c r="M295" i="24" s="1"/>
  <c r="I296" i="24"/>
  <c r="P296" i="24" s="1"/>
  <c r="I297" i="24"/>
  <c r="Q297" i="24" s="1"/>
  <c r="I298" i="24"/>
  <c r="I299" i="24"/>
  <c r="M299" i="24" s="1"/>
  <c r="I300" i="24"/>
  <c r="P300" i="24" s="1"/>
  <c r="I301" i="24"/>
  <c r="I302" i="24"/>
  <c r="I303" i="24"/>
  <c r="Q303" i="24" s="1"/>
  <c r="I304" i="24"/>
  <c r="L304" i="24" s="1"/>
  <c r="I305" i="24"/>
  <c r="I306" i="24"/>
  <c r="I307" i="24"/>
  <c r="I308" i="24"/>
  <c r="P308" i="24" s="1"/>
  <c r="I309" i="24"/>
  <c r="P309" i="24" s="1"/>
  <c r="I310" i="24"/>
  <c r="I311" i="24"/>
  <c r="I312" i="24"/>
  <c r="I313" i="24"/>
  <c r="M313" i="24" s="1"/>
  <c r="I314" i="24"/>
  <c r="I315" i="24"/>
  <c r="I316" i="24"/>
  <c r="P316" i="24" s="1"/>
  <c r="I317" i="24"/>
  <c r="I318" i="24"/>
  <c r="I319" i="24"/>
  <c r="M319" i="24" s="1"/>
  <c r="I320" i="24"/>
  <c r="I321" i="24"/>
  <c r="P321" i="24" s="1"/>
  <c r="I322" i="24"/>
  <c r="I323" i="24"/>
  <c r="P323" i="24" s="1"/>
  <c r="I324" i="24"/>
  <c r="I325" i="24"/>
  <c r="M325" i="24" s="1"/>
  <c r="I326" i="24"/>
  <c r="I327" i="24"/>
  <c r="P327" i="24" s="1"/>
  <c r="I328" i="24"/>
  <c r="P328" i="24" s="1"/>
  <c r="I329" i="24"/>
  <c r="I330" i="24"/>
  <c r="I331" i="24"/>
  <c r="I332" i="24"/>
  <c r="I333" i="24"/>
  <c r="M333" i="24" s="1"/>
  <c r="I334" i="24"/>
  <c r="I335" i="24"/>
  <c r="M335" i="24" s="1"/>
  <c r="I336" i="24"/>
  <c r="I337" i="24"/>
  <c r="M337" i="24" s="1"/>
  <c r="I338" i="24"/>
  <c r="I339" i="24"/>
  <c r="I340" i="24"/>
  <c r="P340" i="24" s="1"/>
  <c r="I341" i="24"/>
  <c r="M341" i="24" s="1"/>
  <c r="I342" i="24"/>
  <c r="I343" i="24"/>
  <c r="M343" i="24" s="1"/>
  <c r="I344" i="24"/>
  <c r="I345" i="24"/>
  <c r="I346" i="24"/>
  <c r="I347" i="24"/>
  <c r="I348" i="24"/>
  <c r="I349" i="24"/>
  <c r="I350" i="24"/>
  <c r="I351" i="24"/>
  <c r="I352" i="24"/>
  <c r="I353" i="24"/>
  <c r="I354" i="24"/>
  <c r="I355" i="24"/>
  <c r="I356" i="24"/>
  <c r="I357" i="24"/>
  <c r="I358" i="24"/>
  <c r="I359" i="24"/>
  <c r="I360" i="24"/>
  <c r="I361" i="24"/>
  <c r="I362" i="24"/>
  <c r="I363" i="24"/>
  <c r="I364" i="24"/>
  <c r="P364" i="24" s="1"/>
  <c r="I365" i="24"/>
  <c r="N365" i="24" s="1"/>
  <c r="I366" i="24"/>
  <c r="P366" i="24" s="1"/>
  <c r="I367" i="24"/>
  <c r="I368" i="24"/>
  <c r="P368" i="24" s="1"/>
  <c r="I369" i="24"/>
  <c r="I370" i="24"/>
  <c r="P370" i="24" s="1"/>
  <c r="I371" i="24"/>
  <c r="I372" i="24"/>
  <c r="P372" i="24" s="1"/>
  <c r="I373" i="24"/>
  <c r="L373" i="24" s="1"/>
  <c r="I374" i="24"/>
  <c r="P374" i="24" s="1"/>
  <c r="I375" i="24"/>
  <c r="L375" i="24" s="1"/>
  <c r="I376" i="24"/>
  <c r="P376" i="24" s="1"/>
  <c r="I377" i="24"/>
  <c r="L377" i="24" s="1"/>
  <c r="I378" i="24"/>
  <c r="P378" i="24" s="1"/>
  <c r="I379" i="24"/>
  <c r="L379" i="24" s="1"/>
  <c r="I380" i="24"/>
  <c r="P380" i="24" s="1"/>
  <c r="I381" i="24"/>
  <c r="I382" i="24"/>
  <c r="P382" i="24" s="1"/>
  <c r="I383" i="24"/>
  <c r="I384" i="24"/>
  <c r="P384" i="24" s="1"/>
  <c r="I385" i="24"/>
  <c r="L385" i="24" s="1"/>
  <c r="I386" i="24"/>
  <c r="P386" i="24" s="1"/>
  <c r="I387" i="24"/>
  <c r="L387" i="24" s="1"/>
  <c r="I388" i="24"/>
  <c r="P388" i="24" s="1"/>
  <c r="I389" i="24"/>
  <c r="L389" i="24" s="1"/>
  <c r="I390" i="24"/>
  <c r="P390" i="24" s="1"/>
  <c r="I391" i="24"/>
  <c r="L391" i="24" s="1"/>
  <c r="I392" i="24"/>
  <c r="P392" i="24" s="1"/>
  <c r="I393" i="24"/>
  <c r="L393" i="24" s="1"/>
  <c r="I394" i="24"/>
  <c r="L394" i="24" s="1"/>
  <c r="I395" i="24"/>
  <c r="I396" i="24"/>
  <c r="R396" i="24" s="1"/>
  <c r="I397" i="24"/>
  <c r="P397" i="24" s="1"/>
  <c r="I398" i="24"/>
  <c r="L398" i="24" s="1"/>
  <c r="I399" i="24"/>
  <c r="O399" i="24" s="1"/>
  <c r="I400" i="24"/>
  <c r="N400" i="24" s="1"/>
  <c r="I401" i="24"/>
  <c r="N401" i="24" s="1"/>
  <c r="I402" i="24"/>
  <c r="R402" i="24" s="1"/>
  <c r="I403" i="24"/>
  <c r="I404" i="24"/>
  <c r="I405" i="24"/>
  <c r="N405" i="24" s="1"/>
  <c r="I406" i="24"/>
  <c r="N406" i="24" s="1"/>
  <c r="I407" i="24"/>
  <c r="L407" i="24" s="1"/>
  <c r="I408" i="24"/>
  <c r="I409" i="24"/>
  <c r="R409" i="24" s="1"/>
  <c r="I410" i="24"/>
  <c r="O410" i="24" s="1"/>
  <c r="I411" i="24"/>
  <c r="N411" i="24" s="1"/>
  <c r="I412" i="24"/>
  <c r="I413" i="24"/>
  <c r="R413" i="24" s="1"/>
  <c r="I414" i="24"/>
  <c r="I415" i="24"/>
  <c r="I416" i="24"/>
  <c r="O416" i="24" s="1"/>
  <c r="I417" i="24"/>
  <c r="I418" i="24"/>
  <c r="P418" i="24" s="1"/>
  <c r="I419" i="24"/>
  <c r="I420" i="24"/>
  <c r="P420" i="24" s="1"/>
  <c r="I421" i="24"/>
  <c r="I422" i="24"/>
  <c r="I423" i="24"/>
  <c r="R423" i="24" s="1"/>
  <c r="I424" i="24"/>
  <c r="I425" i="24"/>
  <c r="I426" i="24"/>
  <c r="I427" i="24"/>
  <c r="L427" i="24" s="1"/>
  <c r="I428" i="24"/>
  <c r="P428" i="24" s="1"/>
  <c r="I429" i="24"/>
  <c r="R429" i="24" s="1"/>
  <c r="I430" i="24"/>
  <c r="I431" i="24"/>
  <c r="R431" i="24" s="1"/>
  <c r="I432" i="24"/>
  <c r="O432" i="24" s="1"/>
  <c r="I433" i="24"/>
  <c r="I434" i="24"/>
  <c r="N434" i="24" s="1"/>
  <c r="I435" i="24"/>
  <c r="I436" i="24"/>
  <c r="O436" i="24" s="1"/>
  <c r="I437" i="24"/>
  <c r="Q437" i="24" s="1"/>
  <c r="I438" i="24"/>
  <c r="I439" i="24"/>
  <c r="R439" i="24" s="1"/>
  <c r="I440" i="24"/>
  <c r="N440" i="24" s="1"/>
  <c r="I441" i="24"/>
  <c r="M441" i="24" s="1"/>
  <c r="I442" i="24"/>
  <c r="N442" i="24" s="1"/>
  <c r="I443" i="24"/>
  <c r="R443" i="24" s="1"/>
  <c r="I444" i="24"/>
  <c r="Q444" i="24" s="1"/>
  <c r="I445" i="24"/>
  <c r="I446" i="24"/>
  <c r="O446" i="24" s="1"/>
  <c r="I447" i="24"/>
  <c r="R447" i="24" s="1"/>
  <c r="I448" i="24"/>
  <c r="O448" i="24" s="1"/>
  <c r="I449" i="24"/>
  <c r="M449" i="24" s="1"/>
  <c r="I450" i="24"/>
  <c r="N450" i="24" s="1"/>
  <c r="I451" i="24"/>
  <c r="Q451" i="24" s="1"/>
  <c r="I452" i="24"/>
  <c r="O452" i="24" s="1"/>
  <c r="I453" i="24"/>
  <c r="I454" i="24"/>
  <c r="I455" i="24"/>
  <c r="I456" i="24"/>
  <c r="N456" i="24" s="1"/>
  <c r="I457" i="24"/>
  <c r="L457" i="24" s="1"/>
  <c r="I458" i="24"/>
  <c r="O458" i="24" s="1"/>
  <c r="I459" i="24"/>
  <c r="N459" i="24" s="1"/>
  <c r="I460" i="24"/>
  <c r="I461" i="24"/>
  <c r="N461" i="24" s="1"/>
  <c r="I462" i="24"/>
  <c r="N462" i="24" s="1"/>
  <c r="I463" i="24"/>
  <c r="I464" i="24"/>
  <c r="P464" i="24" s="1"/>
  <c r="I465" i="24"/>
  <c r="I466" i="24"/>
  <c r="P466" i="24" s="1"/>
  <c r="I467" i="24"/>
  <c r="I468" i="24"/>
  <c r="I469" i="24"/>
  <c r="L469" i="24" s="1"/>
  <c r="I470" i="24"/>
  <c r="O470" i="24" s="1"/>
  <c r="I471" i="24"/>
  <c r="I472" i="24"/>
  <c r="N472" i="24" s="1"/>
  <c r="I473" i="24"/>
  <c r="L473" i="24" s="1"/>
  <c r="I474" i="24"/>
  <c r="O474" i="24" s="1"/>
  <c r="I475" i="24"/>
  <c r="I476" i="24"/>
  <c r="N476" i="24" s="1"/>
  <c r="I477" i="24"/>
  <c r="L477" i="24" s="1"/>
  <c r="I478" i="24"/>
  <c r="N478" i="24" s="1"/>
  <c r="I479" i="24"/>
  <c r="N479" i="24" s="1"/>
  <c r="I480" i="24"/>
  <c r="P480" i="24" s="1"/>
  <c r="I481" i="24"/>
  <c r="R481" i="24" s="1"/>
  <c r="I482" i="24"/>
  <c r="P482" i="24" s="1"/>
  <c r="I483" i="24"/>
  <c r="N483" i="24" s="1"/>
  <c r="I484" i="24"/>
  <c r="I485" i="24"/>
  <c r="I486" i="24"/>
  <c r="O486" i="24" s="1"/>
  <c r="I487" i="24"/>
  <c r="I488" i="24"/>
  <c r="N488" i="24" s="1"/>
  <c r="I489" i="24"/>
  <c r="L489" i="24" s="1"/>
  <c r="I490" i="24"/>
  <c r="O490" i="24" s="1"/>
  <c r="I491" i="24"/>
  <c r="N491" i="24" s="1"/>
  <c r="I492" i="24"/>
  <c r="I493" i="24"/>
  <c r="L493" i="24" s="1"/>
  <c r="I494" i="24"/>
  <c r="N494" i="24" s="1"/>
  <c r="I495" i="24"/>
  <c r="N495" i="24" s="1"/>
  <c r="I496" i="24"/>
  <c r="I497" i="24"/>
  <c r="P497" i="24" s="1"/>
  <c r="I498" i="24"/>
  <c r="P498" i="24" s="1"/>
  <c r="I499" i="24"/>
  <c r="N499" i="24" s="1"/>
  <c r="I500" i="24"/>
  <c r="I501" i="24"/>
  <c r="L501" i="24" s="1"/>
  <c r="I502" i="24"/>
  <c r="O502" i="24" s="1"/>
  <c r="I503" i="24"/>
  <c r="I504" i="24"/>
  <c r="N504" i="24" s="1"/>
  <c r="I505" i="24"/>
  <c r="L505" i="24" s="1"/>
  <c r="I506" i="24"/>
  <c r="O506" i="24" s="1"/>
  <c r="I507" i="24"/>
  <c r="I508" i="24"/>
  <c r="N508" i="24" s="1"/>
  <c r="I509" i="24"/>
  <c r="L509" i="24" s="1"/>
  <c r="I510" i="24"/>
  <c r="N510" i="24" s="1"/>
  <c r="I511" i="24"/>
  <c r="N511" i="24" s="1"/>
  <c r="I512" i="24"/>
  <c r="P512" i="24" s="1"/>
  <c r="I513" i="24"/>
  <c r="O513" i="24" s="1"/>
  <c r="I514" i="24"/>
  <c r="N514" i="24" s="1"/>
  <c r="I515" i="24"/>
  <c r="N515" i="24" s="1"/>
  <c r="I516" i="24"/>
  <c r="L516" i="24" s="1"/>
  <c r="I517" i="24"/>
  <c r="N517" i="24" s="1"/>
  <c r="I518" i="24"/>
  <c r="L518" i="24" s="1"/>
  <c r="I519" i="24"/>
  <c r="I520" i="24"/>
  <c r="P520" i="24" s="1"/>
  <c r="I521" i="24"/>
  <c r="O521" i="24" s="1"/>
  <c r="I522" i="24"/>
  <c r="N522" i="24" s="1"/>
  <c r="I523" i="24"/>
  <c r="N523" i="24" s="1"/>
  <c r="I524" i="24"/>
  <c r="L524" i="24" s="1"/>
  <c r="I525" i="24"/>
  <c r="N525" i="24" s="1"/>
  <c r="I526" i="24"/>
  <c r="L526" i="24" s="1"/>
  <c r="I527" i="24"/>
  <c r="I528" i="24"/>
  <c r="I529" i="24"/>
  <c r="N529" i="24" s="1"/>
  <c r="I530" i="24"/>
  <c r="L530" i="24" s="1"/>
  <c r="I531" i="24"/>
  <c r="I532" i="24"/>
  <c r="I533" i="24"/>
  <c r="I534" i="24"/>
  <c r="I535" i="24"/>
  <c r="I536" i="24"/>
  <c r="I537" i="24"/>
  <c r="I538" i="24"/>
  <c r="I539" i="24"/>
  <c r="I540" i="24"/>
  <c r="I541" i="24"/>
  <c r="O541" i="24" s="1"/>
  <c r="I542" i="24"/>
  <c r="P542" i="24" s="1"/>
  <c r="I543" i="24"/>
  <c r="P543" i="24" s="1"/>
  <c r="I544" i="24"/>
  <c r="P544" i="24" s="1"/>
  <c r="I545" i="24"/>
  <c r="P545" i="24" s="1"/>
  <c r="I546" i="24"/>
  <c r="P546" i="24" s="1"/>
  <c r="I547" i="24"/>
  <c r="P547" i="24" s="1"/>
  <c r="I548" i="24"/>
  <c r="P548" i="24" s="1"/>
  <c r="I549" i="24"/>
  <c r="P549" i="24" s="1"/>
  <c r="I550" i="24"/>
  <c r="P550" i="24" s="1"/>
  <c r="I551" i="24"/>
  <c r="P551" i="24" s="1"/>
  <c r="I552" i="24"/>
  <c r="P552" i="24" s="1"/>
  <c r="I553" i="24"/>
  <c r="P553" i="24" s="1"/>
  <c r="I554" i="24"/>
  <c r="P554" i="24" s="1"/>
  <c r="I555" i="24"/>
  <c r="P555" i="24" s="1"/>
  <c r="I556" i="24"/>
  <c r="P556" i="24" s="1"/>
  <c r="I557" i="24"/>
  <c r="P557" i="24" s="1"/>
  <c r="I558" i="24"/>
  <c r="P558" i="24" s="1"/>
  <c r="I559" i="24"/>
  <c r="P559" i="24" s="1"/>
  <c r="I560" i="24"/>
  <c r="P560" i="24" s="1"/>
  <c r="I561" i="24"/>
  <c r="P561" i="24" s="1"/>
  <c r="I562" i="24"/>
  <c r="P562" i="24" s="1"/>
  <c r="I563" i="24"/>
  <c r="P563" i="24" s="1"/>
  <c r="I564" i="24"/>
  <c r="P564" i="24" s="1"/>
  <c r="I565" i="24"/>
  <c r="P565" i="24" s="1"/>
  <c r="I566" i="24"/>
  <c r="P566" i="24" s="1"/>
  <c r="I567" i="24"/>
  <c r="P567" i="24" s="1"/>
  <c r="I568" i="24"/>
  <c r="P568" i="24" s="1"/>
  <c r="I569" i="24"/>
  <c r="P569" i="24" s="1"/>
  <c r="I570" i="24"/>
  <c r="P570" i="24" s="1"/>
  <c r="I571" i="24"/>
  <c r="P571" i="24" s="1"/>
  <c r="I572" i="24"/>
  <c r="P572" i="24" s="1"/>
  <c r="I573" i="24"/>
  <c r="Q573" i="24" s="1"/>
  <c r="I574" i="24"/>
  <c r="P574" i="24" s="1"/>
  <c r="I575" i="24"/>
  <c r="P575" i="24" s="1"/>
  <c r="I576" i="24"/>
  <c r="P576" i="24" s="1"/>
  <c r="I577" i="24"/>
  <c r="M577" i="24" s="1"/>
  <c r="I578" i="24"/>
  <c r="I579" i="24"/>
  <c r="I580" i="24"/>
  <c r="M580" i="24" s="1"/>
  <c r="I581" i="24"/>
  <c r="Q581" i="24" s="1"/>
  <c r="I582" i="24"/>
  <c r="I583" i="24"/>
  <c r="Q583" i="24" s="1"/>
  <c r="I584" i="24"/>
  <c r="M584" i="24" s="1"/>
  <c r="I585" i="24"/>
  <c r="M585" i="24" s="1"/>
  <c r="I586" i="24"/>
  <c r="I587" i="24"/>
  <c r="I588" i="24"/>
  <c r="Q588" i="24" s="1"/>
  <c r="I589" i="24"/>
  <c r="M589" i="24" s="1"/>
  <c r="I590" i="24"/>
  <c r="M590" i="24" s="1"/>
  <c r="I591" i="24"/>
  <c r="M591" i="24" s="1"/>
  <c r="I592" i="24"/>
  <c r="I593" i="24"/>
  <c r="Q593" i="24" s="1"/>
  <c r="I594" i="24"/>
  <c r="R594" i="24" s="1"/>
  <c r="I595" i="24"/>
  <c r="Q595" i="24" s="1"/>
  <c r="I596" i="24"/>
  <c r="I597" i="24"/>
  <c r="I598" i="24"/>
  <c r="O598" i="24" s="1"/>
  <c r="I599" i="24"/>
  <c r="M599" i="24" s="1"/>
  <c r="I600" i="24"/>
  <c r="R600" i="24" s="1"/>
  <c r="I601" i="24"/>
  <c r="R601" i="24" s="1"/>
  <c r="I602" i="24"/>
  <c r="O602" i="24" s="1"/>
  <c r="I603" i="24"/>
  <c r="I604" i="24"/>
  <c r="M604" i="24" s="1"/>
  <c r="I605" i="24"/>
  <c r="I606" i="24"/>
  <c r="I607" i="24"/>
  <c r="Q607" i="24" s="1"/>
  <c r="I608" i="24"/>
  <c r="I609" i="24"/>
  <c r="R609" i="24" s="1"/>
  <c r="I610" i="24"/>
  <c r="R610" i="24" s="1"/>
  <c r="I611" i="24"/>
  <c r="M611" i="24" s="1"/>
  <c r="I612" i="24"/>
  <c r="O612" i="24" s="1"/>
  <c r="I613" i="24"/>
  <c r="I614" i="24"/>
  <c r="I615" i="24"/>
  <c r="Q615" i="24" s="1"/>
  <c r="I616" i="24"/>
  <c r="I617" i="24"/>
  <c r="M617" i="24" s="1"/>
  <c r="I618" i="24"/>
  <c r="I619" i="24"/>
  <c r="Q619" i="24" s="1"/>
  <c r="I620" i="24"/>
  <c r="I621" i="24"/>
  <c r="O621" i="24" s="1"/>
  <c r="I622" i="24"/>
  <c r="I623" i="24"/>
  <c r="Q623" i="24" s="1"/>
  <c r="I624" i="24"/>
  <c r="I625" i="24"/>
  <c r="I626" i="24"/>
  <c r="I627" i="24"/>
  <c r="I628" i="24"/>
  <c r="I629" i="24"/>
  <c r="P629" i="24" s="1"/>
  <c r="I630" i="24"/>
  <c r="P630" i="24" s="1"/>
  <c r="I631" i="24"/>
  <c r="P631" i="24" s="1"/>
  <c r="I632" i="24"/>
  <c r="P632" i="24" s="1"/>
  <c r="I633" i="24"/>
  <c r="I634" i="24"/>
  <c r="P634" i="24" s="1"/>
  <c r="I635" i="24"/>
  <c r="I636" i="24"/>
  <c r="I637" i="24"/>
  <c r="I638" i="24"/>
  <c r="P638" i="24" s="1"/>
  <c r="I639" i="24"/>
  <c r="M639" i="24" s="1"/>
  <c r="I640" i="24"/>
  <c r="P640" i="24" s="1"/>
  <c r="I641" i="24"/>
  <c r="P641" i="24" s="1"/>
  <c r="I642" i="24"/>
  <c r="P642" i="24" s="1"/>
  <c r="I643" i="24"/>
  <c r="I644" i="24"/>
  <c r="I645" i="24"/>
  <c r="L645" i="24" s="1"/>
  <c r="I646" i="24"/>
  <c r="P646" i="24" s="1"/>
  <c r="I647" i="24"/>
  <c r="I648" i="24"/>
  <c r="P648" i="24" s="1"/>
  <c r="I649" i="24"/>
  <c r="I650" i="24"/>
  <c r="P650" i="24" s="1"/>
  <c r="I651" i="24"/>
  <c r="I652" i="24"/>
  <c r="I653" i="24"/>
  <c r="L653" i="24" s="1"/>
  <c r="I654" i="24"/>
  <c r="P654" i="24" s="1"/>
  <c r="I655" i="24"/>
  <c r="I656" i="24"/>
  <c r="P656" i="24" s="1"/>
  <c r="I657" i="24"/>
  <c r="I658" i="24"/>
  <c r="P658" i="24" s="1"/>
  <c r="I659" i="24"/>
  <c r="M659" i="24" s="1"/>
  <c r="I660" i="24"/>
  <c r="I661" i="24"/>
  <c r="L661" i="24" s="1"/>
  <c r="I662" i="24"/>
  <c r="P662" i="24" s="1"/>
  <c r="I663" i="24"/>
  <c r="I664" i="24"/>
  <c r="P664" i="24" s="1"/>
  <c r="I665" i="24"/>
  <c r="L665" i="24" s="1"/>
  <c r="I666" i="24"/>
  <c r="P666" i="24" s="1"/>
  <c r="I667" i="24"/>
  <c r="I668" i="24"/>
  <c r="I669" i="24"/>
  <c r="L669" i="24" s="1"/>
  <c r="I670" i="24"/>
  <c r="P670" i="24" s="1"/>
  <c r="I671" i="24"/>
  <c r="I672" i="24"/>
  <c r="P672" i="24" s="1"/>
  <c r="I673" i="24"/>
  <c r="L673" i="24" s="1"/>
  <c r="I674" i="24"/>
  <c r="P674" i="24" s="1"/>
  <c r="I675" i="24"/>
  <c r="M675" i="24" s="1"/>
  <c r="I676" i="24"/>
  <c r="I677" i="24"/>
  <c r="I678" i="24"/>
  <c r="P678" i="24" s="1"/>
  <c r="I679" i="24"/>
  <c r="I680" i="24"/>
  <c r="P680" i="24" s="1"/>
  <c r="I681" i="24"/>
  <c r="Q681" i="24" s="1"/>
  <c r="I682" i="24"/>
  <c r="P682" i="24" s="1"/>
  <c r="I683" i="24"/>
  <c r="Q683" i="24" s="1"/>
  <c r="I684" i="24"/>
  <c r="I685" i="24"/>
  <c r="M685" i="24" s="1"/>
  <c r="I686" i="24"/>
  <c r="M686" i="24" s="1"/>
  <c r="I687" i="24"/>
  <c r="O687" i="24" s="1"/>
  <c r="I688" i="24"/>
  <c r="Q688" i="24" s="1"/>
  <c r="I689" i="24"/>
  <c r="I690" i="24"/>
  <c r="P690" i="24" s="1"/>
  <c r="I691" i="24"/>
  <c r="Q691" i="24" s="1"/>
  <c r="I692" i="24"/>
  <c r="I693" i="24"/>
  <c r="L693" i="24" s="1"/>
  <c r="I694" i="24"/>
  <c r="I695" i="24"/>
  <c r="O695" i="24" s="1"/>
  <c r="I696" i="24"/>
  <c r="M696" i="24" s="1"/>
  <c r="I697" i="24"/>
  <c r="I698" i="24"/>
  <c r="I699" i="24"/>
  <c r="Q699" i="24" s="1"/>
  <c r="I700" i="24"/>
  <c r="O700" i="24" s="1"/>
  <c r="I701" i="24"/>
  <c r="I702" i="24"/>
  <c r="L702" i="24" s="1"/>
  <c r="I703" i="24"/>
  <c r="I704" i="24"/>
  <c r="Q704" i="24" s="1"/>
  <c r="I705" i="24"/>
  <c r="P705" i="24" s="1"/>
  <c r="I706" i="24"/>
  <c r="I707" i="24"/>
  <c r="I708" i="24"/>
  <c r="I709" i="24"/>
  <c r="I710" i="24"/>
  <c r="I711" i="24"/>
  <c r="I712" i="24"/>
  <c r="I713" i="24"/>
  <c r="I714" i="24"/>
  <c r="I715" i="24"/>
  <c r="R715" i="24" s="1"/>
  <c r="I716" i="24"/>
  <c r="I717" i="24"/>
  <c r="I718" i="24"/>
  <c r="I719" i="24"/>
  <c r="I720" i="24"/>
  <c r="I721" i="24"/>
  <c r="I722" i="24"/>
  <c r="I723" i="24"/>
  <c r="I724" i="24"/>
  <c r="I725" i="24"/>
  <c r="I726" i="24"/>
  <c r="I727" i="24"/>
  <c r="I728" i="24"/>
  <c r="I729" i="24"/>
  <c r="I730" i="24"/>
  <c r="I731" i="24"/>
  <c r="I732" i="24"/>
  <c r="I733" i="24"/>
  <c r="I734" i="24"/>
  <c r="I735" i="24"/>
  <c r="I736" i="24"/>
  <c r="R736" i="24" s="1"/>
  <c r="I737" i="24"/>
  <c r="I738" i="24"/>
  <c r="I739" i="24"/>
  <c r="I740" i="24"/>
  <c r="I741" i="24"/>
  <c r="L741" i="24" s="1"/>
  <c r="I742" i="24"/>
  <c r="L742" i="24" s="1"/>
  <c r="I743" i="24"/>
  <c r="M743" i="24" s="1"/>
  <c r="I744" i="24"/>
  <c r="P744" i="24" s="1"/>
  <c r="I745" i="24"/>
  <c r="N745" i="24" s="1"/>
  <c r="I746" i="24"/>
  <c r="L746" i="24" s="1"/>
  <c r="I747" i="24"/>
  <c r="I748" i="24"/>
  <c r="O748" i="24" s="1"/>
  <c r="I749" i="24"/>
  <c r="P749" i="24" s="1"/>
  <c r="I750" i="24"/>
  <c r="O750" i="24" s="1"/>
  <c r="I751" i="24"/>
  <c r="N751" i="24" s="1"/>
  <c r="I752" i="24"/>
  <c r="R752" i="24" s="1"/>
  <c r="I753" i="24"/>
  <c r="I754" i="24"/>
  <c r="I755" i="24"/>
  <c r="R755" i="24" s="1"/>
  <c r="I756" i="24"/>
  <c r="R756" i="24" s="1"/>
  <c r="I757" i="24"/>
  <c r="I758" i="24"/>
  <c r="I759" i="24"/>
  <c r="L759" i="24" s="1"/>
  <c r="I760" i="24"/>
  <c r="O760" i="24" s="1"/>
  <c r="I761" i="24"/>
  <c r="P761" i="24" s="1"/>
  <c r="I762" i="24"/>
  <c r="I763" i="24"/>
  <c r="N763" i="24" s="1"/>
  <c r="I764" i="24"/>
  <c r="M764" i="24" s="1"/>
  <c r="I765" i="24"/>
  <c r="I766" i="24"/>
  <c r="M766" i="24" s="1"/>
  <c r="I767" i="24"/>
  <c r="N767" i="24" s="1"/>
  <c r="I768" i="24"/>
  <c r="M768" i="24" s="1"/>
  <c r="I769" i="24"/>
  <c r="N769" i="24" s="1"/>
  <c r="I770" i="24"/>
  <c r="M770" i="24" s="1"/>
  <c r="I771" i="24"/>
  <c r="N771" i="24" s="1"/>
  <c r="I772" i="24"/>
  <c r="M772" i="24" s="1"/>
  <c r="I773" i="24"/>
  <c r="I774" i="24"/>
  <c r="M774" i="24" s="1"/>
  <c r="I775" i="24"/>
  <c r="N775" i="24" s="1"/>
  <c r="I776" i="24"/>
  <c r="M776" i="24" s="1"/>
  <c r="I777" i="24"/>
  <c r="P777" i="24" s="1"/>
  <c r="I778" i="24"/>
  <c r="I779" i="24"/>
  <c r="I780" i="24"/>
  <c r="N780" i="24" s="1"/>
  <c r="I781" i="24"/>
  <c r="N781" i="24" s="1"/>
  <c r="I782" i="24"/>
  <c r="N782" i="24" s="1"/>
  <c r="I783" i="24"/>
  <c r="I784" i="24"/>
  <c r="I785" i="24"/>
  <c r="N785" i="24" s="1"/>
  <c r="I786" i="24"/>
  <c r="N786" i="24" s="1"/>
  <c r="I787" i="24"/>
  <c r="I788" i="24"/>
  <c r="P788" i="24" s="1"/>
  <c r="I789" i="24"/>
  <c r="I790" i="24"/>
  <c r="N790" i="24" s="1"/>
  <c r="I791" i="24"/>
  <c r="I792" i="24"/>
  <c r="I793" i="24"/>
  <c r="N793" i="24" s="1"/>
  <c r="I794" i="24"/>
  <c r="N794" i="24" s="1"/>
  <c r="I795" i="24"/>
  <c r="I796" i="24"/>
  <c r="P796" i="24" s="1"/>
  <c r="I797" i="24"/>
  <c r="N797" i="24" s="1"/>
  <c r="I798" i="24"/>
  <c r="N798" i="24" s="1"/>
  <c r="I799" i="24"/>
  <c r="I800" i="24"/>
  <c r="I801" i="24"/>
  <c r="N801" i="24" s="1"/>
  <c r="I802" i="24"/>
  <c r="N802" i="24" s="1"/>
  <c r="I803" i="24"/>
  <c r="I804" i="24"/>
  <c r="P804" i="24" s="1"/>
  <c r="I805" i="24"/>
  <c r="I806" i="24"/>
  <c r="N806" i="24" s="1"/>
  <c r="I807" i="24"/>
  <c r="I808" i="24"/>
  <c r="P808" i="24" s="1"/>
  <c r="I809" i="24"/>
  <c r="P809" i="24" s="1"/>
  <c r="I810" i="24"/>
  <c r="O810" i="24" s="1"/>
  <c r="I811" i="24"/>
  <c r="I812" i="24"/>
  <c r="N812" i="24" s="1"/>
  <c r="I813" i="24"/>
  <c r="I814" i="24"/>
  <c r="I815" i="24"/>
  <c r="L815" i="24" s="1"/>
  <c r="I816" i="24"/>
  <c r="P816" i="24" s="1"/>
  <c r="I817" i="24"/>
  <c r="I818" i="24"/>
  <c r="N818" i="24" s="1"/>
  <c r="I819" i="24"/>
  <c r="L819" i="24" s="1"/>
  <c r="I820" i="24"/>
  <c r="O820" i="24" s="1"/>
  <c r="I821" i="24"/>
  <c r="N821" i="24" s="1"/>
  <c r="I822" i="24"/>
  <c r="N822" i="24" s="1"/>
  <c r="I823" i="24"/>
  <c r="I824" i="24"/>
  <c r="P824" i="24" s="1"/>
  <c r="I825" i="24"/>
  <c r="P825" i="24" s="1"/>
  <c r="I826" i="24"/>
  <c r="N826" i="24" s="1"/>
  <c r="I827" i="24"/>
  <c r="L827" i="24" s="1"/>
  <c r="I828" i="24"/>
  <c r="N828" i="24" s="1"/>
  <c r="I829" i="24"/>
  <c r="I830" i="24"/>
  <c r="I831" i="24"/>
  <c r="I832" i="24"/>
  <c r="P832" i="24" s="1"/>
  <c r="I833" i="24"/>
  <c r="R833" i="24" s="1"/>
  <c r="I834" i="24"/>
  <c r="N834" i="24" s="1"/>
  <c r="I835" i="24"/>
  <c r="L835" i="24" s="1"/>
  <c r="I836" i="24"/>
  <c r="O836" i="24" s="1"/>
  <c r="I837" i="24"/>
  <c r="N837" i="24" s="1"/>
  <c r="I838" i="24"/>
  <c r="N838" i="24" s="1"/>
  <c r="I839" i="24"/>
  <c r="I840" i="24"/>
  <c r="P840" i="24" s="1"/>
  <c r="I841" i="24"/>
  <c r="P841" i="24" s="1"/>
  <c r="I842" i="24"/>
  <c r="N842" i="24" s="1"/>
  <c r="I843" i="24"/>
  <c r="L843" i="24" s="1"/>
  <c r="I844" i="24"/>
  <c r="I845" i="24"/>
  <c r="N845" i="24" s="1"/>
  <c r="I846" i="24"/>
  <c r="I847" i="24"/>
  <c r="I848" i="24"/>
  <c r="P848" i="24" s="1"/>
  <c r="I849" i="24"/>
  <c r="R849" i="24" s="1"/>
  <c r="I850" i="24"/>
  <c r="N850" i="24" s="1"/>
  <c r="I851" i="24"/>
  <c r="L851" i="24" s="1"/>
  <c r="I852" i="24"/>
  <c r="O852" i="24" s="1"/>
  <c r="I853" i="24"/>
  <c r="N853" i="24" s="1"/>
  <c r="I854" i="24"/>
  <c r="N854" i="24" s="1"/>
  <c r="I855" i="24"/>
  <c r="I856" i="24"/>
  <c r="P856" i="24" s="1"/>
  <c r="I857" i="24"/>
  <c r="R857" i="24" s="1"/>
  <c r="I858" i="24"/>
  <c r="N858" i="24" s="1"/>
  <c r="I859" i="24"/>
  <c r="R859" i="24" s="1"/>
  <c r="I860" i="24"/>
  <c r="I861" i="24"/>
  <c r="P861" i="24" s="1"/>
  <c r="I862" i="24"/>
  <c r="I863" i="24"/>
  <c r="L863" i="24" s="1"/>
  <c r="I864" i="24"/>
  <c r="P864" i="24" s="1"/>
  <c r="I865" i="24"/>
  <c r="R865" i="24" s="1"/>
  <c r="I866" i="24"/>
  <c r="N866" i="24" s="1"/>
  <c r="I867" i="24"/>
  <c r="N867" i="24" s="1"/>
  <c r="I868" i="24"/>
  <c r="N868" i="24" s="1"/>
  <c r="I869" i="24"/>
  <c r="L869" i="24" s="1"/>
  <c r="I870" i="24"/>
  <c r="N870" i="24" s="1"/>
  <c r="I871" i="24"/>
  <c r="I872" i="24"/>
  <c r="P872" i="24" s="1"/>
  <c r="I873" i="24"/>
  <c r="I874" i="24"/>
  <c r="N874" i="24" s="1"/>
  <c r="I875" i="24"/>
  <c r="L875" i="24" s="1"/>
  <c r="I876" i="24"/>
  <c r="O876" i="24" s="1"/>
  <c r="I877" i="24"/>
  <c r="N877" i="24" s="1"/>
  <c r="I878" i="24"/>
  <c r="I879" i="24"/>
  <c r="I880" i="24"/>
  <c r="P880" i="24" s="1"/>
  <c r="I881" i="24"/>
  <c r="R881" i="24" s="1"/>
  <c r="I882" i="24"/>
  <c r="N882" i="24" s="1"/>
  <c r="I883" i="24"/>
  <c r="L883" i="24" s="1"/>
  <c r="I884" i="24"/>
  <c r="O884" i="24" s="1"/>
  <c r="I885" i="24"/>
  <c r="N885" i="24" s="1"/>
  <c r="I886" i="24"/>
  <c r="N886" i="24" s="1"/>
  <c r="I887" i="24"/>
  <c r="I888" i="24"/>
  <c r="P888" i="24" s="1"/>
  <c r="I889" i="24"/>
  <c r="R889" i="24" s="1"/>
  <c r="I890" i="24"/>
  <c r="I891" i="24"/>
  <c r="R891" i="24" s="1"/>
  <c r="I892" i="24"/>
  <c r="I893" i="24"/>
  <c r="I894" i="24"/>
  <c r="I895" i="24"/>
  <c r="I896" i="24"/>
  <c r="I897" i="24"/>
  <c r="I898" i="24"/>
  <c r="I899" i="24"/>
  <c r="I900" i="24"/>
  <c r="I901" i="24"/>
  <c r="I902" i="24"/>
  <c r="I903" i="24"/>
  <c r="I904" i="24"/>
  <c r="I905" i="24"/>
  <c r="I906" i="24"/>
  <c r="I907" i="24"/>
  <c r="I908" i="24"/>
  <c r="I909" i="24"/>
  <c r="I910" i="24"/>
  <c r="I911" i="24"/>
  <c r="I912" i="24"/>
  <c r="I913" i="24"/>
  <c r="I914" i="24"/>
  <c r="I915" i="24"/>
  <c r="I916" i="24"/>
  <c r="I917" i="24"/>
  <c r="I918" i="24"/>
  <c r="I919" i="24"/>
  <c r="I920" i="24"/>
  <c r="I921" i="24"/>
  <c r="I922" i="24"/>
  <c r="I923" i="24"/>
  <c r="I924" i="24"/>
  <c r="I925" i="24"/>
  <c r="I926" i="24"/>
  <c r="I927" i="24"/>
  <c r="I928" i="24"/>
  <c r="I929" i="24"/>
  <c r="I930" i="24"/>
  <c r="I931" i="24"/>
  <c r="I932" i="24"/>
  <c r="I933" i="24"/>
  <c r="I934" i="24"/>
  <c r="I935" i="24"/>
  <c r="I936" i="24"/>
  <c r="I937" i="24"/>
  <c r="I938" i="24"/>
  <c r="I939" i="24"/>
  <c r="I940" i="24"/>
  <c r="I941" i="24"/>
  <c r="I942" i="24"/>
  <c r="I943" i="24"/>
  <c r="I944" i="24"/>
  <c r="R944" i="24" s="1"/>
  <c r="I945" i="24"/>
  <c r="N945" i="24" s="1"/>
  <c r="I946" i="24"/>
  <c r="M946" i="24" s="1"/>
  <c r="I947" i="24"/>
  <c r="O947" i="24" s="1"/>
  <c r="I948" i="24"/>
  <c r="N948" i="24" s="1"/>
  <c r="I949" i="24"/>
  <c r="Q949" i="24" s="1"/>
  <c r="I950" i="24"/>
  <c r="I951" i="24"/>
  <c r="I952" i="24"/>
  <c r="R952" i="24" s="1"/>
  <c r="I953" i="24"/>
  <c r="I954" i="24"/>
  <c r="I955" i="24"/>
  <c r="O955" i="24" s="1"/>
  <c r="I956" i="24"/>
  <c r="I957" i="24"/>
  <c r="Q957" i="24" s="1"/>
  <c r="I958" i="24"/>
  <c r="M958" i="24" s="1"/>
  <c r="I959" i="24"/>
  <c r="I960" i="24"/>
  <c r="R960" i="24" s="1"/>
  <c r="I961" i="24"/>
  <c r="I962" i="24"/>
  <c r="Q962" i="24" s="1"/>
  <c r="I963" i="24"/>
  <c r="O963" i="24" s="1"/>
  <c r="I964" i="24"/>
  <c r="N964" i="24" s="1"/>
  <c r="I965" i="24"/>
  <c r="I966" i="24"/>
  <c r="N966" i="24" s="1"/>
  <c r="I967" i="24"/>
  <c r="I968" i="24"/>
  <c r="I969" i="24"/>
  <c r="O969" i="24" s="1"/>
  <c r="I970" i="24"/>
  <c r="N970" i="24" s="1"/>
  <c r="I971" i="24"/>
  <c r="N971" i="24" s="1"/>
  <c r="I972" i="24"/>
  <c r="I973" i="24"/>
  <c r="O973" i="24" s="1"/>
  <c r="I974" i="24"/>
  <c r="I975" i="24"/>
  <c r="I976" i="24"/>
  <c r="I977" i="24"/>
  <c r="Q977" i="24" s="1"/>
  <c r="I978" i="24"/>
  <c r="I979" i="24"/>
  <c r="I980" i="24"/>
  <c r="R980" i="24" s="1"/>
  <c r="I981" i="24"/>
  <c r="O981" i="24" s="1"/>
  <c r="I982" i="24"/>
  <c r="I983" i="24"/>
  <c r="Q983" i="24" s="1"/>
  <c r="I984" i="24"/>
  <c r="R984" i="24" s="1"/>
  <c r="I985" i="24"/>
  <c r="N985" i="24" s="1"/>
  <c r="I986" i="24"/>
  <c r="M986" i="24" s="1"/>
  <c r="I987" i="24"/>
  <c r="O987" i="24" s="1"/>
  <c r="I988" i="24"/>
  <c r="I989" i="24"/>
  <c r="I990" i="24"/>
  <c r="R990" i="24" s="1"/>
  <c r="I991" i="24"/>
  <c r="Q991" i="24" s="1"/>
  <c r="I992" i="24"/>
  <c r="Q992" i="24" s="1"/>
  <c r="I993" i="24"/>
  <c r="N993" i="24" s="1"/>
  <c r="I994" i="24"/>
  <c r="M994" i="24" s="1"/>
  <c r="I995" i="24"/>
  <c r="O995" i="24" s="1"/>
  <c r="I996" i="24"/>
  <c r="M996" i="24" s="1"/>
  <c r="I997" i="24"/>
  <c r="N997" i="24" s="1"/>
  <c r="I998" i="24"/>
  <c r="Q998" i="24" s="1"/>
  <c r="I999" i="24"/>
  <c r="M999" i="24" s="1"/>
  <c r="I1000" i="24"/>
  <c r="P1000" i="24" s="1"/>
  <c r="I1001" i="24"/>
  <c r="O1001" i="24" s="1"/>
  <c r="I1002" i="24"/>
  <c r="Q1002" i="24" s="1"/>
  <c r="I1003" i="24"/>
  <c r="I1004" i="24"/>
  <c r="I1005" i="24"/>
  <c r="I1006" i="24"/>
  <c r="Q1006" i="24" s="1"/>
  <c r="I1007" i="24"/>
  <c r="Q1007" i="24" s="1"/>
  <c r="I1008" i="24"/>
  <c r="L1008" i="24" s="1"/>
  <c r="I1009" i="24"/>
  <c r="L1009" i="24" s="1"/>
  <c r="I1010" i="24"/>
  <c r="Q1010" i="24" s="1"/>
  <c r="I1011" i="24"/>
  <c r="M1011" i="24" s="1"/>
  <c r="I1012" i="24"/>
  <c r="L1012" i="24" s="1"/>
  <c r="I1013" i="24"/>
  <c r="I1014" i="24"/>
  <c r="Q1014" i="24" s="1"/>
  <c r="I1015" i="24"/>
  <c r="I1016" i="24"/>
  <c r="I1017" i="24"/>
  <c r="L1017" i="24" s="1"/>
  <c r="I1018" i="24"/>
  <c r="Q1018" i="24" s="1"/>
  <c r="I1019" i="24"/>
  <c r="L1019" i="24" s="1"/>
  <c r="I1020" i="24"/>
  <c r="P1020" i="24" s="1"/>
  <c r="I1021" i="24"/>
  <c r="M1021" i="24" s="1"/>
  <c r="I1022" i="24"/>
  <c r="Q1022" i="24" s="1"/>
  <c r="I1023" i="24"/>
  <c r="L1023" i="24" s="1"/>
  <c r="I1024" i="24"/>
  <c r="L1024" i="24" s="1"/>
  <c r="I1025" i="24"/>
  <c r="Q1025" i="24" s="1"/>
  <c r="I1026" i="24"/>
  <c r="Q1026" i="24" s="1"/>
  <c r="I1027" i="24"/>
  <c r="P1027" i="24" s="1"/>
  <c r="I1028" i="24"/>
  <c r="L1028" i="24" s="1"/>
  <c r="I1029" i="24"/>
  <c r="O1029" i="24" s="1"/>
  <c r="I1030" i="24"/>
  <c r="Q1030" i="24" s="1"/>
  <c r="I1031" i="24"/>
  <c r="I1032" i="24"/>
  <c r="I1033" i="24"/>
  <c r="M1033" i="24" s="1"/>
  <c r="I1034" i="24"/>
  <c r="Q1034" i="24" s="1"/>
  <c r="I1035" i="24"/>
  <c r="M1035" i="24" s="1"/>
  <c r="I1036" i="24"/>
  <c r="P1036" i="24" s="1"/>
  <c r="I1037" i="24"/>
  <c r="I1038" i="24"/>
  <c r="Q1038" i="24" s="1"/>
  <c r="I1039" i="24"/>
  <c r="O1039" i="24" s="1"/>
  <c r="I1040" i="24"/>
  <c r="L1040" i="24" s="1"/>
  <c r="I1041" i="24"/>
  <c r="Q1041" i="24" s="1"/>
  <c r="I1042" i="24"/>
  <c r="Q1042" i="24" s="1"/>
  <c r="I1043" i="24"/>
  <c r="Q1043" i="24" s="1"/>
  <c r="I1044" i="24"/>
  <c r="P1044" i="24" s="1"/>
  <c r="I1045" i="24"/>
  <c r="I1046" i="24"/>
  <c r="Q1046" i="24" s="1"/>
  <c r="I1047" i="24"/>
  <c r="M1047" i="24" s="1"/>
  <c r="I1048" i="24"/>
  <c r="L1048" i="24" s="1"/>
  <c r="I1049" i="24"/>
  <c r="M1049" i="24" s="1"/>
  <c r="I1050" i="24"/>
  <c r="Q1050" i="24" s="1"/>
  <c r="I1051" i="24"/>
  <c r="M1051" i="24" s="1"/>
  <c r="I1052" i="24"/>
  <c r="P1052" i="24" s="1"/>
  <c r="I1053" i="24"/>
  <c r="L1053" i="24" s="1"/>
  <c r="I1054" i="24"/>
  <c r="Q1054" i="24" s="1"/>
  <c r="I1055" i="24"/>
  <c r="M1055" i="24" s="1"/>
  <c r="I1056" i="24"/>
  <c r="I1057" i="24"/>
  <c r="M1057" i="24" s="1"/>
  <c r="I1058" i="24"/>
  <c r="Q1058" i="24" s="1"/>
  <c r="I1059" i="24"/>
  <c r="I1060" i="24"/>
  <c r="P1060" i="24" s="1"/>
  <c r="I1061" i="24"/>
  <c r="O1061" i="24" s="1"/>
  <c r="I1062" i="24"/>
  <c r="Q1062" i="24" s="1"/>
  <c r="I1063" i="24"/>
  <c r="O1063" i="24" s="1"/>
  <c r="I1064" i="24"/>
  <c r="P1064" i="24" s="1"/>
  <c r="I1065" i="24"/>
  <c r="I1066" i="24"/>
  <c r="Q1066" i="24" s="1"/>
  <c r="I1067" i="24"/>
  <c r="M1067" i="24" s="1"/>
  <c r="I1068" i="24"/>
  <c r="I1069" i="24"/>
  <c r="I1070" i="24"/>
  <c r="Q1070" i="24" s="1"/>
  <c r="I1071" i="24"/>
  <c r="Q1071" i="24" s="1"/>
  <c r="I1072" i="24"/>
  <c r="L1072" i="24" s="1"/>
  <c r="I1073" i="24"/>
  <c r="L1073" i="24" s="1"/>
  <c r="I1074" i="24"/>
  <c r="Q1074" i="24" s="1"/>
  <c r="I1075" i="24"/>
  <c r="M1075" i="24" s="1"/>
  <c r="I1076" i="24"/>
  <c r="P1076" i="24" s="1"/>
  <c r="I1077" i="24"/>
  <c r="P1077" i="24" s="1"/>
  <c r="I1078" i="24"/>
  <c r="Q1078" i="24" s="1"/>
  <c r="I1079" i="24"/>
  <c r="O1079" i="24" s="1"/>
  <c r="I1080" i="24"/>
  <c r="I1081" i="24"/>
  <c r="L1081" i="24" s="1"/>
  <c r="I1082" i="24"/>
  <c r="Q1082" i="24" s="1"/>
  <c r="I1083" i="24"/>
  <c r="L1083" i="24" s="1"/>
  <c r="I1084" i="24"/>
  <c r="P1084" i="24" s="1"/>
  <c r="I1085" i="24"/>
  <c r="P1085" i="24" s="1"/>
  <c r="I1086" i="24"/>
  <c r="Q1086" i="24" s="1"/>
  <c r="I1087" i="24"/>
  <c r="P1087" i="24" s="1"/>
  <c r="I1088" i="24"/>
  <c r="L1088" i="24" s="1"/>
  <c r="I1089" i="24"/>
  <c r="M1089" i="24" s="1"/>
  <c r="I1090" i="24"/>
  <c r="Q1090" i="24" s="1"/>
  <c r="I1091" i="24"/>
  <c r="M1091" i="24" s="1"/>
  <c r="I1092" i="24"/>
  <c r="L1092" i="24" s="1"/>
  <c r="I1093" i="24"/>
  <c r="O1093" i="24" s="1"/>
  <c r="I1094" i="24"/>
  <c r="Q1094" i="24" s="1"/>
  <c r="I1095" i="24"/>
  <c r="O1095" i="24" s="1"/>
  <c r="I1096" i="24"/>
  <c r="I1097" i="24"/>
  <c r="Q1097" i="24" s="1"/>
  <c r="I1098" i="24"/>
  <c r="Q1098" i="24" s="1"/>
  <c r="I1099" i="24"/>
  <c r="O1099" i="24" s="1"/>
  <c r="I1100" i="24"/>
  <c r="O1100" i="24" s="1"/>
  <c r="I1101" i="24"/>
  <c r="I1102" i="24"/>
  <c r="O1102" i="24" s="1"/>
  <c r="I1103" i="24"/>
  <c r="I1104" i="24"/>
  <c r="P1104" i="24" s="1"/>
  <c r="I1105" i="24"/>
  <c r="M1105" i="24" s="1"/>
  <c r="I1106" i="24"/>
  <c r="Q1106" i="24" s="1"/>
  <c r="I1107" i="24"/>
  <c r="M1107" i="24" s="1"/>
  <c r="I1108" i="24"/>
  <c r="O1108" i="24" s="1"/>
  <c r="I1109" i="24"/>
  <c r="M1109" i="24" s="1"/>
  <c r="I1110" i="24"/>
  <c r="O1110" i="24" s="1"/>
  <c r="I1111" i="24"/>
  <c r="O1111" i="24" s="1"/>
  <c r="I1112" i="24"/>
  <c r="I1113" i="24"/>
  <c r="M1113" i="24" s="1"/>
  <c r="I1114" i="24"/>
  <c r="Q1114" i="24" s="1"/>
  <c r="I1115" i="24"/>
  <c r="O1115" i="24" s="1"/>
  <c r="I1116" i="24"/>
  <c r="I1117" i="24"/>
  <c r="P1117" i="24" s="1"/>
  <c r="I1118" i="24"/>
  <c r="I1119" i="24"/>
  <c r="L1119" i="24" s="1"/>
  <c r="I1120" i="24"/>
  <c r="Q1120" i="24" s="1"/>
  <c r="I1121" i="24"/>
  <c r="P1121" i="24" s="1"/>
  <c r="I1122" i="24"/>
  <c r="Q1122" i="24" s="1"/>
  <c r="I1123" i="24"/>
  <c r="P1123" i="24" s="1"/>
  <c r="I1124" i="24"/>
  <c r="Q1124" i="24" s="1"/>
  <c r="I1125" i="24"/>
  <c r="O1125" i="24" s="1"/>
  <c r="I1126" i="24"/>
  <c r="I1127" i="24"/>
  <c r="P1127" i="24" s="1"/>
  <c r="I1128" i="24"/>
  <c r="P1128" i="24" s="1"/>
  <c r="I1129" i="24"/>
  <c r="P1129" i="24" s="1"/>
  <c r="I1130" i="24"/>
  <c r="P1130" i="24" s="1"/>
  <c r="I1131" i="24"/>
  <c r="P1131" i="24" s="1"/>
  <c r="I1132" i="24"/>
  <c r="P1132" i="24" s="1"/>
  <c r="I1133" i="24"/>
  <c r="P1133" i="24" s="1"/>
  <c r="I1134" i="24"/>
  <c r="I1135" i="24"/>
  <c r="P1135" i="24" s="1"/>
  <c r="I1136" i="24"/>
  <c r="P1136" i="24" s="1"/>
  <c r="I1137" i="24"/>
  <c r="P1137" i="24" s="1"/>
  <c r="I1138" i="24"/>
  <c r="P1138" i="24" s="1"/>
  <c r="I1139" i="24"/>
  <c r="P1139" i="24" s="1"/>
  <c r="I1140" i="24"/>
  <c r="P1140" i="24" s="1"/>
  <c r="I1141" i="24"/>
  <c r="P1141" i="24" s="1"/>
  <c r="I1142" i="24"/>
  <c r="I1143" i="24"/>
  <c r="P1143" i="24" s="1"/>
  <c r="I1144" i="24"/>
  <c r="P1144" i="24" s="1"/>
  <c r="I1145" i="24"/>
  <c r="P1145" i="24" s="1"/>
  <c r="I1146" i="24"/>
  <c r="P1146" i="24" s="1"/>
  <c r="I1147" i="24"/>
  <c r="L1147" i="24" s="1"/>
  <c r="I1148" i="24"/>
  <c r="P1148" i="24" s="1"/>
  <c r="I1149" i="24"/>
  <c r="L1149" i="24" s="1"/>
  <c r="I1150" i="24"/>
  <c r="N1150" i="24" s="1"/>
  <c r="I1151" i="24"/>
  <c r="L1151" i="24" s="1"/>
  <c r="I1152" i="24"/>
  <c r="N1152" i="24" s="1"/>
  <c r="I1153" i="24"/>
  <c r="L1153" i="24" s="1"/>
  <c r="I1154" i="24"/>
  <c r="O1154" i="24" s="1"/>
  <c r="I1155" i="24"/>
  <c r="L1155" i="24" s="1"/>
  <c r="I1156" i="24"/>
  <c r="O1156" i="24" s="1"/>
  <c r="I1157" i="24"/>
  <c r="I1158" i="24"/>
  <c r="N1158" i="24" s="1"/>
  <c r="I1159" i="24"/>
  <c r="L1159" i="24" s="1"/>
  <c r="I1160" i="24"/>
  <c r="N1160" i="24" s="1"/>
  <c r="I1161" i="24"/>
  <c r="L1161" i="24" s="1"/>
  <c r="I1162" i="24"/>
  <c r="I1163" i="24"/>
  <c r="L1163" i="24" s="1"/>
  <c r="I1164" i="24"/>
  <c r="P1164" i="24" s="1"/>
  <c r="I1165" i="24"/>
  <c r="L1165" i="24" s="1"/>
  <c r="I1166" i="24"/>
  <c r="N1166" i="24" s="1"/>
  <c r="I1167" i="24"/>
  <c r="L1167" i="24" s="1"/>
  <c r="I1168" i="24"/>
  <c r="M1168" i="24" s="1"/>
  <c r="I1169" i="24"/>
  <c r="I1170" i="24"/>
  <c r="I1171" i="24"/>
  <c r="I1172" i="24"/>
  <c r="I1173" i="24"/>
  <c r="I1174" i="24"/>
  <c r="I1175" i="24"/>
  <c r="I1176" i="24"/>
  <c r="I1177" i="24"/>
  <c r="I1178" i="24"/>
  <c r="I1179" i="24"/>
  <c r="I1180" i="24"/>
  <c r="I1181" i="24"/>
  <c r="I1182" i="24"/>
  <c r="I1183" i="24"/>
  <c r="I1184" i="24"/>
  <c r="I1185" i="24"/>
  <c r="I1186" i="24"/>
  <c r="I1187" i="24"/>
  <c r="I1188" i="24"/>
  <c r="I1189" i="24"/>
  <c r="I1190" i="24"/>
  <c r="I1191" i="24"/>
  <c r="I1192" i="24"/>
  <c r="I1193" i="24"/>
  <c r="I1194" i="24"/>
  <c r="I1195" i="24"/>
  <c r="I1196" i="24"/>
  <c r="I1197" i="24"/>
  <c r="I1198" i="24"/>
  <c r="I1199" i="24"/>
  <c r="I1200" i="24"/>
  <c r="I1201" i="24"/>
  <c r="I1202" i="24"/>
  <c r="I1203" i="24"/>
  <c r="I1204" i="24"/>
  <c r="I1205" i="24"/>
  <c r="I1206" i="24"/>
  <c r="I1207" i="24"/>
  <c r="I1208" i="24"/>
  <c r="I1209" i="24"/>
  <c r="I1210" i="24"/>
  <c r="I1211" i="24"/>
  <c r="I1212" i="24"/>
  <c r="I1213" i="24"/>
  <c r="I1214" i="24"/>
  <c r="I1215" i="24"/>
  <c r="I1216" i="24"/>
  <c r="R1216" i="24" s="1"/>
  <c r="I1217" i="24"/>
  <c r="P1217" i="24" s="1"/>
  <c r="I1218" i="24"/>
  <c r="L1218" i="24" s="1"/>
  <c r="I1219" i="24"/>
  <c r="P1219" i="24" s="1"/>
  <c r="I1220" i="24"/>
  <c r="L1220" i="24" s="1"/>
  <c r="I1221" i="24"/>
  <c r="I1222" i="24"/>
  <c r="M1222" i="24" s="1"/>
  <c r="I1223" i="24"/>
  <c r="I1224" i="24"/>
  <c r="M1224" i="24" s="1"/>
  <c r="I1225" i="24"/>
  <c r="M1225" i="24" s="1"/>
  <c r="I1226" i="24"/>
  <c r="M1226" i="24" s="1"/>
  <c r="I1227" i="24"/>
  <c r="N1227" i="24" s="1"/>
  <c r="I1228" i="24"/>
  <c r="N1228" i="24" s="1"/>
  <c r="I1229" i="24"/>
  <c r="I1230" i="24"/>
  <c r="I1231" i="24"/>
  <c r="I1232" i="24"/>
  <c r="I1233" i="24"/>
  <c r="I1234" i="24"/>
  <c r="I1235" i="24"/>
  <c r="N1235" i="24" s="1"/>
  <c r="I1236" i="24"/>
  <c r="Q1236" i="24" s="1"/>
  <c r="I1237" i="24"/>
  <c r="N1237" i="24" s="1"/>
  <c r="I1238" i="24"/>
  <c r="I1239" i="24"/>
  <c r="N1239" i="24" s="1"/>
  <c r="I1240" i="24"/>
  <c r="P1240" i="24" s="1"/>
  <c r="I1241" i="24"/>
  <c r="N1241" i="24" s="1"/>
  <c r="I1242" i="24"/>
  <c r="N1242" i="24" s="1"/>
  <c r="I1243" i="24"/>
  <c r="I1244" i="24"/>
  <c r="I1245" i="24"/>
  <c r="Q1245" i="24" s="1"/>
  <c r="I1246" i="24"/>
  <c r="M1246" i="24" s="1"/>
  <c r="I1247" i="24"/>
  <c r="I1248" i="24"/>
  <c r="I1249" i="24"/>
  <c r="I1250" i="24"/>
  <c r="I1251" i="24"/>
  <c r="I1252" i="24"/>
  <c r="N1252" i="24" s="1"/>
  <c r="I1253" i="24"/>
  <c r="N1253" i="24" s="1"/>
  <c r="I1254" i="24"/>
  <c r="N1254" i="24" s="1"/>
  <c r="I1255" i="24"/>
  <c r="N1255" i="24" s="1"/>
  <c r="I1256" i="24"/>
  <c r="P1256" i="24" s="1"/>
  <c r="I1257" i="24"/>
  <c r="N1257" i="24" s="1"/>
  <c r="I1258" i="24"/>
  <c r="N1258" i="24" s="1"/>
  <c r="I1259" i="24"/>
  <c r="I1260" i="24"/>
  <c r="L1260" i="24" s="1"/>
  <c r="I1261" i="24"/>
  <c r="Q1261" i="24" s="1"/>
  <c r="I1262" i="24"/>
  <c r="N1262" i="24" s="1"/>
  <c r="I1263" i="24"/>
  <c r="I1264" i="24"/>
  <c r="N1264" i="24" s="1"/>
  <c r="I1265" i="24"/>
  <c r="I1266" i="24"/>
  <c r="I1267" i="24"/>
  <c r="N1267" i="24" s="1"/>
  <c r="I1268" i="24"/>
  <c r="I1269" i="24"/>
  <c r="Q1269" i="24" s="1"/>
  <c r="I1270" i="24"/>
  <c r="N1270" i="24" s="1"/>
  <c r="I1271" i="24"/>
  <c r="I1272" i="24"/>
  <c r="I1273" i="24"/>
  <c r="P1273" i="24" s="1"/>
  <c r="I1274" i="24"/>
  <c r="I1275" i="24"/>
  <c r="Q1275" i="24" s="1"/>
  <c r="I1276" i="24"/>
  <c r="N1276" i="24" s="1"/>
  <c r="I1277" i="24"/>
  <c r="Q1277" i="24" s="1"/>
  <c r="I1278" i="24"/>
  <c r="I1279" i="24"/>
  <c r="I1280" i="24"/>
  <c r="M1280" i="24" s="1"/>
  <c r="I1281" i="24"/>
  <c r="P1281" i="24" s="1"/>
  <c r="I1282" i="24"/>
  <c r="I1283" i="24"/>
  <c r="I1284" i="24"/>
  <c r="P1284" i="24" s="1"/>
  <c r="I1285" i="24"/>
  <c r="O1285" i="24" s="1"/>
  <c r="I1286" i="24"/>
  <c r="N1286" i="24" s="1"/>
  <c r="I1287" i="24"/>
  <c r="I1288" i="24"/>
  <c r="I1289" i="24"/>
  <c r="I1290" i="24"/>
  <c r="I1291" i="24"/>
  <c r="Q1291" i="24" s="1"/>
  <c r="I1292" i="24"/>
  <c r="N1292" i="24" s="1"/>
  <c r="I1293" i="24"/>
  <c r="P1293" i="24" s="1"/>
  <c r="I1294" i="24"/>
  <c r="N1294" i="24" s="1"/>
  <c r="I1295" i="24"/>
  <c r="I1296" i="24"/>
  <c r="N1296" i="24" s="1"/>
  <c r="I1297" i="24"/>
  <c r="I1298" i="24"/>
  <c r="I1299" i="24"/>
  <c r="Q1299" i="24" s="1"/>
  <c r="I1300" i="24"/>
  <c r="I1301" i="24"/>
  <c r="O1301" i="24" s="1"/>
  <c r="I1302" i="24"/>
  <c r="N1302" i="24" s="1"/>
  <c r="I1303" i="24"/>
  <c r="Q1303" i="24" s="1"/>
  <c r="I1304" i="24"/>
  <c r="N1304" i="24" s="1"/>
  <c r="I1305" i="24"/>
  <c r="I1306" i="24"/>
  <c r="P1306" i="24" s="1"/>
  <c r="I1307" i="24"/>
  <c r="I1308" i="24"/>
  <c r="I1309" i="24"/>
  <c r="L1309" i="24" s="1"/>
  <c r="I1310" i="24"/>
  <c r="I1311" i="24"/>
  <c r="I1312" i="24"/>
  <c r="Q1312" i="24" s="1"/>
  <c r="I1313" i="24"/>
  <c r="Q1313" i="24" s="1"/>
  <c r="I1314" i="24"/>
  <c r="I1315" i="24"/>
  <c r="I1316" i="24"/>
  <c r="P1316" i="24" s="1"/>
  <c r="I1317" i="24"/>
  <c r="Q1317" i="24" s="1"/>
  <c r="I1318" i="24"/>
  <c r="I1319" i="24"/>
  <c r="Q1319" i="24" s="1"/>
  <c r="I1320" i="24"/>
  <c r="I1321" i="24"/>
  <c r="Q1321" i="24" s="1"/>
  <c r="I1322" i="24"/>
  <c r="P1322" i="24" s="1"/>
  <c r="I1323" i="24"/>
  <c r="O1323" i="24" s="1"/>
  <c r="I1324" i="24"/>
  <c r="I1325" i="24"/>
  <c r="Q1325" i="24" s="1"/>
  <c r="I1326" i="24"/>
  <c r="Q1326" i="24" s="1"/>
  <c r="I1327" i="24"/>
  <c r="P1327" i="24" s="1"/>
  <c r="I1328" i="24"/>
  <c r="M1328" i="24" s="1"/>
  <c r="I1329" i="24"/>
  <c r="I1330" i="24"/>
  <c r="I1331" i="24"/>
  <c r="I1332" i="24"/>
  <c r="M1332" i="24" s="1"/>
  <c r="I1333" i="24"/>
  <c r="Q1333" i="24" s="1"/>
  <c r="I1334" i="24"/>
  <c r="P1334" i="24" s="1"/>
  <c r="I1335" i="24"/>
  <c r="O1335" i="24" s="1"/>
  <c r="I1336" i="24"/>
  <c r="L1336" i="24" s="1"/>
  <c r="I1337" i="24"/>
  <c r="I1338" i="24"/>
  <c r="I1339" i="24"/>
  <c r="L1339" i="24" s="1"/>
  <c r="I1340" i="24"/>
  <c r="M1340" i="24" s="1"/>
  <c r="I1341" i="24"/>
  <c r="Q1341" i="24" s="1"/>
  <c r="I1342" i="24"/>
  <c r="M1342" i="24" s="1"/>
  <c r="I1343" i="24"/>
  <c r="I1344" i="24"/>
  <c r="I1345" i="24"/>
  <c r="I1346" i="24"/>
  <c r="O1346" i="24" s="1"/>
  <c r="I1347" i="24"/>
  <c r="I1348" i="24"/>
  <c r="P1348" i="24" s="1"/>
  <c r="I1349" i="24"/>
  <c r="Q1349" i="24" s="1"/>
  <c r="I1350" i="24"/>
  <c r="L1350" i="24" s="1"/>
  <c r="I1351" i="24"/>
  <c r="L1351" i="24" s="1"/>
  <c r="I1352" i="24"/>
  <c r="M1352" i="24" s="1"/>
  <c r="I1353" i="24"/>
  <c r="I1354" i="24"/>
  <c r="I1355" i="24"/>
  <c r="I1356" i="24"/>
  <c r="I1357" i="24"/>
  <c r="Q1357" i="24" s="1"/>
  <c r="I1358" i="24"/>
  <c r="M1358" i="24" s="1"/>
  <c r="I1359" i="24"/>
  <c r="I1360" i="24"/>
  <c r="P1360" i="24" s="1"/>
  <c r="I1361" i="24"/>
  <c r="L1361" i="24" s="1"/>
  <c r="I1362" i="24"/>
  <c r="I1363" i="24"/>
  <c r="I1364" i="24"/>
  <c r="O1364" i="24" s="1"/>
  <c r="I1365" i="24"/>
  <c r="Q1365" i="24" s="1"/>
  <c r="I1366" i="24"/>
  <c r="N1366" i="24" s="1"/>
  <c r="I1367" i="24"/>
  <c r="Q1367" i="24" s="1"/>
  <c r="I1368" i="24"/>
  <c r="I1369" i="24"/>
  <c r="I1370" i="24"/>
  <c r="N1370" i="24" s="1"/>
  <c r="I1371" i="24"/>
  <c r="L1371" i="24" s="1"/>
  <c r="I1372" i="24"/>
  <c r="P1372" i="24" s="1"/>
  <c r="I1373" i="24"/>
  <c r="Q1373" i="24" s="1"/>
  <c r="I1374" i="24"/>
  <c r="P1374" i="24" s="1"/>
  <c r="I1375" i="24"/>
  <c r="O1375" i="24" s="1"/>
  <c r="I1376" i="24"/>
  <c r="N1376" i="24" s="1"/>
  <c r="I1377" i="24"/>
  <c r="I1378" i="24"/>
  <c r="N1378" i="24" s="1"/>
  <c r="I1379" i="24"/>
  <c r="L1379" i="24" s="1"/>
  <c r="I1380" i="24"/>
  <c r="M1380" i="24" s="1"/>
  <c r="I1381" i="24"/>
  <c r="Q1381" i="24" s="1"/>
  <c r="I1382" i="24"/>
  <c r="P1382" i="24" s="1"/>
  <c r="I1383" i="24"/>
  <c r="O1383" i="24" s="1"/>
  <c r="I1384" i="24"/>
  <c r="I1385" i="24"/>
  <c r="I1386" i="24"/>
  <c r="P1386" i="24" s="1"/>
  <c r="I1387" i="24"/>
  <c r="Q1387" i="24" s="1"/>
  <c r="I1388" i="24"/>
  <c r="N1388" i="24" s="1"/>
  <c r="I1389" i="24"/>
  <c r="Q1389" i="24" s="1"/>
  <c r="I1390" i="24"/>
  <c r="N1390" i="24" s="1"/>
  <c r="I1391" i="24"/>
  <c r="P1391" i="24" s="1"/>
  <c r="I1392" i="24"/>
  <c r="I1393" i="24"/>
  <c r="P1393" i="24" s="1"/>
  <c r="I1394" i="24"/>
  <c r="M1394" i="24" s="1"/>
  <c r="I1395" i="24"/>
  <c r="I1396" i="24"/>
  <c r="I1397" i="24"/>
  <c r="Q1397" i="24" s="1"/>
  <c r="I1398" i="24"/>
  <c r="I1399" i="24"/>
  <c r="I1400" i="24"/>
  <c r="N1400" i="24" s="1"/>
  <c r="I1401" i="24"/>
  <c r="L1401" i="24" s="1"/>
  <c r="I1402" i="24"/>
  <c r="N1402" i="24" s="1"/>
  <c r="I1403" i="24"/>
  <c r="L1403" i="24" s="1"/>
  <c r="I1404" i="24"/>
  <c r="I1405" i="24"/>
  <c r="P1405" i="24" s="1"/>
  <c r="I1406" i="24"/>
  <c r="I1407" i="24"/>
  <c r="P1407" i="24" s="1"/>
  <c r="I1408" i="24"/>
  <c r="I1409" i="24"/>
  <c r="P1409" i="24" s="1"/>
  <c r="I1410" i="24"/>
  <c r="O1410" i="24" s="1"/>
  <c r="I1411" i="24"/>
  <c r="P1411" i="24" s="1"/>
  <c r="I1412" i="24"/>
  <c r="I1413" i="24"/>
  <c r="P1413" i="24" s="1"/>
  <c r="I1414" i="24"/>
  <c r="I1415" i="24"/>
  <c r="P1415" i="24" s="1"/>
  <c r="I1416" i="24"/>
  <c r="N1416" i="24" s="1"/>
  <c r="I1417" i="24"/>
  <c r="P1417" i="24" s="1"/>
  <c r="I1418" i="24"/>
  <c r="O1418" i="24" s="1"/>
  <c r="I1419" i="24"/>
  <c r="P1419" i="24" s="1"/>
  <c r="I1420" i="24"/>
  <c r="I1421" i="24"/>
  <c r="P1421" i="24" s="1"/>
  <c r="I1422" i="24"/>
  <c r="N1422" i="24" s="1"/>
  <c r="I1423" i="24"/>
  <c r="P1423" i="24" s="1"/>
  <c r="I1424" i="24"/>
  <c r="M1424" i="24" s="1"/>
  <c r="I1425" i="24"/>
  <c r="P1425" i="24" s="1"/>
  <c r="I1426" i="24"/>
  <c r="M1426" i="24" s="1"/>
  <c r="I1427" i="24"/>
  <c r="P1427" i="24" s="1"/>
  <c r="I1428" i="24"/>
  <c r="O1428" i="24" s="1"/>
  <c r="I1429" i="24"/>
  <c r="P1429" i="24" s="1"/>
  <c r="I1430" i="24"/>
  <c r="I1431" i="24"/>
  <c r="I1432" i="24"/>
  <c r="L1432" i="24" s="1"/>
  <c r="I1433" i="24"/>
  <c r="L1433" i="24" s="1"/>
  <c r="I1434" i="24"/>
  <c r="L1434" i="24" s="1"/>
  <c r="I1435" i="24"/>
  <c r="L1435" i="24" s="1"/>
  <c r="I1436" i="24"/>
  <c r="I1437" i="24"/>
  <c r="L1437" i="24" s="1"/>
  <c r="I1438" i="24"/>
  <c r="L1438" i="24" s="1"/>
  <c r="I1439" i="24"/>
  <c r="I1440" i="24"/>
  <c r="L1440" i="24" s="1"/>
  <c r="I1441" i="24"/>
  <c r="L1441" i="24" s="1"/>
  <c r="I1442" i="24"/>
  <c r="L1442" i="24" s="1"/>
  <c r="I1443" i="24"/>
  <c r="L1443" i="24" s="1"/>
  <c r="I1444" i="24"/>
  <c r="I1445" i="24"/>
  <c r="L1445" i="24" s="1"/>
  <c r="I1446" i="24"/>
  <c r="L1446" i="24" s="1"/>
  <c r="I1447" i="24"/>
  <c r="I1448" i="24"/>
  <c r="L1448" i="24" s="1"/>
  <c r="I1449" i="24"/>
  <c r="L1449" i="24" s="1"/>
  <c r="I1450" i="24"/>
  <c r="I1451" i="24"/>
  <c r="L1451" i="24" s="1"/>
  <c r="I1452" i="24"/>
  <c r="I1453" i="24"/>
  <c r="I1454" i="24"/>
  <c r="L1454" i="24" s="1"/>
  <c r="I1455" i="24"/>
  <c r="P1455" i="24" s="1"/>
  <c r="I1456" i="24"/>
  <c r="I1457" i="24"/>
  <c r="I1458" i="24"/>
  <c r="P1458" i="24" s="1"/>
  <c r="I1459" i="24"/>
  <c r="I1460" i="24"/>
  <c r="L1460" i="24" s="1"/>
  <c r="I1461" i="24"/>
  <c r="L1461" i="24" s="1"/>
  <c r="I1462" i="24"/>
  <c r="I1463" i="24"/>
  <c r="L1463" i="24" s="1"/>
  <c r="I1464" i="24"/>
  <c r="I1465" i="24"/>
  <c r="N1465" i="24" s="1"/>
  <c r="I1466" i="24"/>
  <c r="I1467" i="24"/>
  <c r="P1467" i="24" s="1"/>
  <c r="I1468" i="24"/>
  <c r="I1469" i="24"/>
  <c r="I1470" i="24"/>
  <c r="I1471" i="24"/>
  <c r="I1472" i="24"/>
  <c r="L1472" i="24" s="1"/>
  <c r="I1473" i="24"/>
  <c r="N1473" i="24" s="1"/>
  <c r="I1474" i="24"/>
  <c r="L1474" i="24" s="1"/>
  <c r="I1475" i="24"/>
  <c r="P1475" i="24" s="1"/>
  <c r="I1476" i="24"/>
  <c r="L1476" i="24" s="1"/>
  <c r="I1477" i="24"/>
  <c r="N1477" i="24" s="1"/>
  <c r="I1478" i="24"/>
  <c r="I1479" i="24"/>
  <c r="I1480" i="24"/>
  <c r="P1480" i="24" s="1"/>
  <c r="I1481" i="24"/>
  <c r="I1482" i="24"/>
  <c r="I1483" i="24"/>
  <c r="I1484" i="24"/>
  <c r="O1484" i="24" s="1"/>
  <c r="I1485" i="24"/>
  <c r="I1486" i="24"/>
  <c r="I1487" i="24"/>
  <c r="I1488" i="24"/>
  <c r="P1488" i="24" s="1"/>
  <c r="I1489" i="24"/>
  <c r="I1490" i="24"/>
  <c r="I1491" i="24"/>
  <c r="I1492" i="24"/>
  <c r="O1492" i="24" s="1"/>
  <c r="I1493" i="24"/>
  <c r="I1494" i="24"/>
  <c r="I1495" i="24"/>
  <c r="I1496" i="24"/>
  <c r="P1496" i="24" s="1"/>
  <c r="I1497" i="24"/>
  <c r="I1498" i="24"/>
  <c r="P1498" i="24" s="1"/>
  <c r="I1499" i="24"/>
  <c r="I1500" i="24"/>
  <c r="M1500" i="24" s="1"/>
  <c r="I1501" i="24"/>
  <c r="I1502" i="24"/>
  <c r="I1503" i="24"/>
  <c r="I1504" i="24"/>
  <c r="P1504" i="24" s="1"/>
  <c r="I1505" i="24"/>
  <c r="I1506" i="24"/>
  <c r="Q1506" i="24" s="1"/>
  <c r="I1507" i="24"/>
  <c r="P1507" i="24" s="1"/>
  <c r="I1508" i="24"/>
  <c r="M1508" i="24" s="1"/>
  <c r="I1509" i="24"/>
  <c r="P1509" i="24" s="1"/>
  <c r="I1510" i="24"/>
  <c r="I1511" i="24"/>
  <c r="P1511" i="24" s="1"/>
  <c r="I1512" i="24"/>
  <c r="L1512" i="24" s="1"/>
  <c r="I1513" i="24"/>
  <c r="I1514" i="24"/>
  <c r="M1514" i="24" s="1"/>
  <c r="I1515" i="24"/>
  <c r="P1515" i="24" s="1"/>
  <c r="I1516" i="24"/>
  <c r="I1517" i="24"/>
  <c r="P1517" i="24" s="1"/>
  <c r="I1518" i="24"/>
  <c r="L1518" i="24" s="1"/>
  <c r="I1519" i="24"/>
  <c r="O1519" i="24" s="1"/>
  <c r="I1520" i="24"/>
  <c r="Q1520" i="24" s="1"/>
  <c r="I1521" i="24"/>
  <c r="I1522" i="24"/>
  <c r="L1522" i="24" s="1"/>
  <c r="I1523" i="24"/>
  <c r="O1523" i="24" s="1"/>
  <c r="I1524" i="24"/>
  <c r="P1524" i="24" s="1"/>
  <c r="I1525" i="24"/>
  <c r="O1525" i="24" s="1"/>
  <c r="I1526" i="24"/>
  <c r="M1526" i="24" s="1"/>
  <c r="I1527" i="24"/>
  <c r="I1528" i="24"/>
  <c r="L1528" i="24" s="1"/>
  <c r="I1529" i="24"/>
  <c r="I1530" i="24"/>
  <c r="Q1530" i="24" s="1"/>
  <c r="I1531" i="24"/>
  <c r="O1531" i="24" s="1"/>
  <c r="I1532" i="24"/>
  <c r="M1532" i="24" s="1"/>
  <c r="I1533" i="24"/>
  <c r="O1533" i="24" s="1"/>
  <c r="I1534" i="24"/>
  <c r="P1534" i="24" s="1"/>
  <c r="I1535" i="24"/>
  <c r="O1535" i="24" s="1"/>
  <c r="I1536" i="24"/>
  <c r="I1537" i="24"/>
  <c r="I1538" i="24"/>
  <c r="L1538" i="24" s="1"/>
  <c r="I1539" i="24"/>
  <c r="O1539" i="24" s="1"/>
  <c r="I1540" i="24"/>
  <c r="I1541" i="24"/>
  <c r="I1542" i="24"/>
  <c r="I1543" i="24"/>
  <c r="I1544" i="24"/>
  <c r="I1545" i="24"/>
  <c r="I1546" i="24"/>
  <c r="I1547" i="24"/>
  <c r="I1548" i="24"/>
  <c r="I1549" i="24"/>
  <c r="I1550" i="24"/>
  <c r="I1551" i="24"/>
  <c r="I1552" i="24"/>
  <c r="I1553" i="24"/>
  <c r="I1554" i="24"/>
  <c r="I1555" i="24"/>
  <c r="I1556" i="24"/>
  <c r="I1557" i="24"/>
  <c r="R1557" i="24" s="1"/>
  <c r="I1558" i="24"/>
  <c r="P1558" i="24" s="1"/>
  <c r="I1559" i="24"/>
  <c r="O1559" i="24" s="1"/>
  <c r="I1560" i="24"/>
  <c r="R1560" i="24" s="1"/>
  <c r="I1561" i="24"/>
  <c r="P1561" i="24" s="1"/>
  <c r="I1562" i="24"/>
  <c r="N1562" i="24" s="1"/>
  <c r="I1563" i="24"/>
  <c r="O1563" i="24" s="1"/>
  <c r="I1564" i="24"/>
  <c r="N1564" i="24" s="1"/>
  <c r="I1565" i="24"/>
  <c r="O1565" i="24" s="1"/>
  <c r="I1566" i="24"/>
  <c r="N1566" i="24" s="1"/>
  <c r="I1567" i="24"/>
  <c r="I1568" i="24"/>
  <c r="N1568" i="24" s="1"/>
  <c r="I1569" i="24"/>
  <c r="O1569" i="24" s="1"/>
  <c r="I1570" i="24"/>
  <c r="I1571" i="24"/>
  <c r="O1571" i="24" s="1"/>
  <c r="I1572" i="24"/>
  <c r="O1572" i="24" s="1"/>
  <c r="I1573" i="24"/>
  <c r="O1573" i="24" s="1"/>
  <c r="I1574" i="24"/>
  <c r="P1574" i="24" s="1"/>
  <c r="I1575" i="24"/>
  <c r="O1575" i="24" s="1"/>
  <c r="I1576" i="24"/>
  <c r="R1576" i="24" s="1"/>
  <c r="I1577" i="24"/>
  <c r="L1577" i="24" s="1"/>
  <c r="I1578" i="24"/>
  <c r="I1579" i="24"/>
  <c r="I1580" i="24"/>
  <c r="R1580" i="24" s="1"/>
  <c r="I1581" i="24"/>
  <c r="O1581" i="24" s="1"/>
  <c r="I1582" i="24"/>
  <c r="N1582" i="24" s="1"/>
  <c r="I1583" i="24"/>
  <c r="I1584" i="24"/>
  <c r="R1584" i="24" s="1"/>
  <c r="I1585" i="24"/>
  <c r="L1585" i="24" s="1"/>
  <c r="I1586" i="24"/>
  <c r="R1586" i="24" s="1"/>
  <c r="I1587" i="24"/>
  <c r="R1587" i="24" s="1"/>
  <c r="I1588" i="24"/>
  <c r="N1588" i="24" s="1"/>
  <c r="I1589" i="24"/>
  <c r="O1589" i="24" s="1"/>
  <c r="I1590" i="24"/>
  <c r="O1590" i="24" s="1"/>
  <c r="I1591" i="24"/>
  <c r="P1591" i="24" s="1"/>
  <c r="I1592" i="24"/>
  <c r="N1592" i="24" s="1"/>
  <c r="I1593" i="24"/>
  <c r="I1594" i="24"/>
  <c r="R1594" i="24" s="1"/>
  <c r="I1595" i="24"/>
  <c r="L1595" i="24" s="1"/>
  <c r="I1596" i="24"/>
  <c r="P1596" i="24" s="1"/>
  <c r="I1597" i="24"/>
  <c r="I1598" i="24"/>
  <c r="I1599" i="24"/>
  <c r="I1600" i="24"/>
  <c r="R1600" i="24" s="1"/>
  <c r="I1601" i="24"/>
  <c r="R1601" i="24" s="1"/>
  <c r="I1602" i="24"/>
  <c r="I1603" i="24"/>
  <c r="P1603" i="24" s="1"/>
  <c r="I1604" i="24"/>
  <c r="I1605" i="24"/>
  <c r="I1606" i="24"/>
  <c r="O1606" i="24" s="1"/>
  <c r="I1607" i="24"/>
  <c r="I1608" i="24"/>
  <c r="N1608" i="24" s="1"/>
  <c r="I1609" i="24"/>
  <c r="O1609" i="24" s="1"/>
  <c r="I1610" i="24"/>
  <c r="N1610" i="24" s="1"/>
  <c r="I1611" i="24"/>
  <c r="I1612" i="24"/>
  <c r="N1612" i="24" s="1"/>
  <c r="I1613" i="24"/>
  <c r="R1613" i="24" s="1"/>
  <c r="I1614" i="24"/>
  <c r="N1614" i="24" s="1"/>
  <c r="I1615" i="24"/>
  <c r="O1615" i="24" s="1"/>
  <c r="I1616" i="24"/>
  <c r="N1616" i="24" s="1"/>
  <c r="I1617" i="24"/>
  <c r="N1617" i="24" s="1"/>
  <c r="I1618" i="24"/>
  <c r="N1618" i="24" s="1"/>
  <c r="I1619" i="24"/>
  <c r="Q1619" i="24" s="1"/>
  <c r="I1620" i="24"/>
  <c r="Q1620" i="24" s="1"/>
  <c r="I1621" i="24"/>
  <c r="O1621" i="24" s="1"/>
  <c r="I1622" i="24"/>
  <c r="P1622" i="24" s="1"/>
  <c r="I1623" i="24"/>
  <c r="I1624" i="24"/>
  <c r="P1624" i="24" s="1"/>
  <c r="I1625" i="24"/>
  <c r="I1626" i="24"/>
  <c r="P1626" i="24" s="1"/>
  <c r="I1627" i="24"/>
  <c r="N1627" i="24" s="1"/>
  <c r="I1628" i="24"/>
  <c r="N1628" i="24" s="1"/>
  <c r="I1629" i="24"/>
  <c r="I1630" i="24"/>
  <c r="P1630" i="24" s="1"/>
  <c r="I1631" i="24"/>
  <c r="I1632" i="24"/>
  <c r="P1632" i="24" s="1"/>
  <c r="I1633" i="24"/>
  <c r="I1634" i="24"/>
  <c r="P1634" i="24" s="1"/>
  <c r="I1635" i="24"/>
  <c r="N1635" i="24" s="1"/>
  <c r="I1636" i="24"/>
  <c r="N1636" i="24" s="1"/>
  <c r="I1637" i="24"/>
  <c r="I1638" i="24"/>
  <c r="P1638" i="24" s="1"/>
  <c r="I1639" i="24"/>
  <c r="I1640" i="24"/>
  <c r="P1640" i="24" s="1"/>
  <c r="I1641" i="24"/>
  <c r="I1642" i="24"/>
  <c r="P1642" i="24" s="1"/>
  <c r="I1643" i="24"/>
  <c r="N1643" i="24" s="1"/>
  <c r="I1644" i="24"/>
  <c r="I1645" i="24"/>
  <c r="I1646" i="24"/>
  <c r="Q1646" i="24" s="1"/>
  <c r="I1647" i="24"/>
  <c r="N1647" i="24" s="1"/>
  <c r="I1648" i="24"/>
  <c r="N1648" i="24" s="1"/>
  <c r="I1649" i="24"/>
  <c r="I1650" i="24"/>
  <c r="I1651" i="24"/>
  <c r="N1651" i="24" s="1"/>
  <c r="I1652" i="24"/>
  <c r="N1652" i="24" s="1"/>
  <c r="I1653" i="24"/>
  <c r="I1654" i="24"/>
  <c r="I1655" i="24"/>
  <c r="I1656" i="24"/>
  <c r="P1656" i="24" s="1"/>
  <c r="I1657" i="24"/>
  <c r="I1658" i="24"/>
  <c r="I1659" i="24"/>
  <c r="L1659" i="24" s="1"/>
  <c r="I1660" i="24"/>
  <c r="O1660" i="24" s="1"/>
  <c r="I1661" i="24"/>
  <c r="L1661" i="24" s="1"/>
  <c r="I1662" i="24"/>
  <c r="I1663" i="24"/>
  <c r="L1663" i="24" s="1"/>
  <c r="I1664" i="24"/>
  <c r="O1664" i="24" s="1"/>
  <c r="I1665" i="24"/>
  <c r="I1666" i="24"/>
  <c r="L1666" i="24" s="1"/>
  <c r="I1667" i="24"/>
  <c r="L1667" i="24" s="1"/>
  <c r="I1668" i="24"/>
  <c r="P1668" i="24" s="1"/>
  <c r="I1669" i="24"/>
  <c r="I1670" i="24"/>
  <c r="I1671" i="24"/>
  <c r="I1672" i="24"/>
  <c r="Q1672" i="24" s="1"/>
  <c r="I1673" i="24"/>
  <c r="L1673" i="24" s="1"/>
  <c r="I1674" i="24"/>
  <c r="Q1674" i="24" s="1"/>
  <c r="I1675" i="24"/>
  <c r="L1675" i="24" s="1"/>
  <c r="I1676" i="24"/>
  <c r="O1676" i="24" s="1"/>
  <c r="I1677" i="24"/>
  <c r="L1677" i="24" s="1"/>
  <c r="I1678" i="24"/>
  <c r="I1679" i="24"/>
  <c r="L1679" i="24" s="1"/>
  <c r="I1680" i="24"/>
  <c r="O1680" i="24" s="1"/>
  <c r="I1681" i="24"/>
  <c r="L1681" i="24" s="1"/>
  <c r="I1682" i="24"/>
  <c r="Q1682" i="24" s="1"/>
  <c r="I1683" i="24"/>
  <c r="L1683" i="24" s="1"/>
  <c r="I1684" i="24"/>
  <c r="Q1684" i="24" s="1"/>
  <c r="I1685" i="24"/>
  <c r="L1685" i="24" s="1"/>
  <c r="I1686" i="24"/>
  <c r="L1686" i="24" s="1"/>
  <c r="I1687" i="24"/>
  <c r="L1687" i="24" s="1"/>
  <c r="I1688" i="24"/>
  <c r="Q1688" i="24" s="1"/>
  <c r="I1689" i="24"/>
  <c r="L1689" i="24" s="1"/>
  <c r="I1690" i="24"/>
  <c r="P1690" i="24" s="1"/>
  <c r="I1691" i="24"/>
  <c r="I1692" i="24"/>
  <c r="I1693" i="24"/>
  <c r="I1694" i="24"/>
  <c r="I1695" i="24"/>
  <c r="L1695" i="24" s="1"/>
  <c r="I1696" i="24"/>
  <c r="Q1696" i="24" s="1"/>
  <c r="I1697" i="24"/>
  <c r="L1697" i="24" s="1"/>
  <c r="I1698" i="24"/>
  <c r="M1698" i="24" s="1"/>
  <c r="I1699" i="24"/>
  <c r="I1700" i="24"/>
  <c r="O1700" i="24" s="1"/>
  <c r="I1701" i="24"/>
  <c r="O1701" i="24" s="1"/>
  <c r="I1702" i="24"/>
  <c r="I1703" i="24"/>
  <c r="O1703" i="24" s="1"/>
  <c r="I1704" i="24"/>
  <c r="M1704" i="24" s="1"/>
  <c r="I1705" i="24"/>
  <c r="O1705" i="24" s="1"/>
  <c r="I1706" i="24"/>
  <c r="O1706" i="24" s="1"/>
  <c r="I1707" i="24"/>
  <c r="O1707" i="24" s="1"/>
  <c r="I1708" i="24"/>
  <c r="Q1708" i="24" s="1"/>
  <c r="I1709" i="24"/>
  <c r="O1709" i="24" s="1"/>
  <c r="I1710" i="24"/>
  <c r="O1710" i="24" s="1"/>
  <c r="I1711" i="24"/>
  <c r="O1711" i="24" s="1"/>
  <c r="I1712" i="24"/>
  <c r="I1713" i="24"/>
  <c r="O1713" i="24" s="1"/>
  <c r="I1714" i="24"/>
  <c r="O1714" i="24" s="1"/>
  <c r="I1715" i="24"/>
  <c r="O1715" i="24" s="1"/>
  <c r="I1716" i="24"/>
  <c r="O1716" i="24" s="1"/>
  <c r="I1717" i="24"/>
  <c r="O1717" i="24" s="1"/>
  <c r="I1718" i="24"/>
  <c r="I1719" i="24"/>
  <c r="O1719" i="24" s="1"/>
  <c r="I1720" i="24"/>
  <c r="Q1720" i="24" s="1"/>
  <c r="I1721" i="24"/>
  <c r="O1721" i="24" s="1"/>
  <c r="I1722" i="24"/>
  <c r="O1722" i="24" s="1"/>
  <c r="I1723" i="24"/>
  <c r="O1723" i="24" s="1"/>
  <c r="I1724" i="24"/>
  <c r="Q1724" i="24" s="1"/>
  <c r="I1725" i="24"/>
  <c r="O1725" i="24" s="1"/>
  <c r="I1726" i="24"/>
  <c r="O1726" i="24" s="1"/>
  <c r="I1727" i="24"/>
  <c r="O1727" i="24" s="1"/>
  <c r="I1728" i="24"/>
  <c r="I1729" i="24"/>
  <c r="O1729" i="24" s="1"/>
  <c r="I1730" i="24"/>
  <c r="O1730" i="24" s="1"/>
  <c r="I1731" i="24"/>
  <c r="O1731" i="24" s="1"/>
  <c r="I1732" i="24"/>
  <c r="O1732" i="24" s="1"/>
  <c r="I1733" i="24"/>
  <c r="O1733" i="24" s="1"/>
  <c r="I1734" i="24"/>
  <c r="I1735" i="24"/>
  <c r="O1735" i="24" s="1"/>
  <c r="I1736" i="24"/>
  <c r="O1736" i="24" s="1"/>
  <c r="I1737" i="24"/>
  <c r="M1737" i="24" s="1"/>
  <c r="I1738" i="24"/>
  <c r="L1738" i="24" s="1"/>
  <c r="I1739" i="24"/>
  <c r="M1739" i="24" s="1"/>
  <c r="I1740" i="24"/>
  <c r="L1740" i="24" s="1"/>
  <c r="I1741" i="24"/>
  <c r="P1741" i="24" s="1"/>
  <c r="I1742" i="24"/>
  <c r="R1742" i="24" s="1"/>
  <c r="I1743" i="24"/>
  <c r="R1743" i="24" s="1"/>
  <c r="I1744" i="24"/>
  <c r="R1744" i="24" s="1"/>
  <c r="I1745" i="24"/>
  <c r="M1745" i="24" s="1"/>
  <c r="I1746" i="24"/>
  <c r="M1746" i="24" s="1"/>
  <c r="I1747" i="24"/>
  <c r="Q1747" i="24" s="1"/>
  <c r="I1748" i="24"/>
  <c r="N1748" i="24" s="1"/>
  <c r="I1749" i="24"/>
  <c r="O1749" i="24" s="1"/>
  <c r="I1750" i="24"/>
  <c r="O1750" i="24" s="1"/>
  <c r="I1751" i="24"/>
  <c r="I1752" i="24"/>
  <c r="R1752" i="24" s="1"/>
  <c r="I1753" i="24"/>
  <c r="I1754" i="24"/>
  <c r="I1755" i="24"/>
  <c r="R1755" i="24" s="1"/>
  <c r="I1756" i="24"/>
  <c r="I1757" i="24"/>
  <c r="N1757" i="24" s="1"/>
  <c r="I1758" i="24"/>
  <c r="I1759" i="24"/>
  <c r="I1760" i="24"/>
  <c r="I1761" i="24"/>
  <c r="I1762" i="24"/>
  <c r="I1763" i="24"/>
  <c r="R1763" i="24" s="1"/>
  <c r="I1764" i="24"/>
  <c r="I1765" i="24"/>
  <c r="M1765" i="24" s="1"/>
  <c r="I1766" i="24"/>
  <c r="I1767" i="24"/>
  <c r="Q1767" i="24" s="1"/>
  <c r="I1768" i="24"/>
  <c r="M1768" i="24" s="1"/>
  <c r="I1769" i="24"/>
  <c r="I1770" i="24"/>
  <c r="I1771" i="24"/>
  <c r="I1772" i="24"/>
  <c r="I1773" i="24"/>
  <c r="Q1773" i="24" s="1"/>
  <c r="I1774" i="24"/>
  <c r="I1775" i="24"/>
  <c r="M1775" i="24" s="1"/>
  <c r="I1776" i="24"/>
  <c r="I1777" i="24"/>
  <c r="M1777" i="24" s="1"/>
  <c r="I1778" i="24"/>
  <c r="I1779" i="24"/>
  <c r="R1779" i="24" s="1"/>
  <c r="I1780" i="24"/>
  <c r="I1781" i="24"/>
  <c r="R1781" i="24" s="1"/>
  <c r="I1782" i="24"/>
  <c r="I1783" i="24"/>
  <c r="Q1783" i="24" s="1"/>
  <c r="I1784" i="24"/>
  <c r="M1784" i="24" s="1"/>
  <c r="I1785" i="24"/>
  <c r="I1786" i="24"/>
  <c r="I1787" i="24"/>
  <c r="R1787" i="24" s="1"/>
  <c r="I1788" i="24"/>
  <c r="I1789" i="24"/>
  <c r="I1790" i="24"/>
  <c r="M1790" i="24" s="1"/>
  <c r="I1791" i="24"/>
  <c r="R1791" i="24" s="1"/>
  <c r="I1792" i="24"/>
  <c r="M1792" i="24" s="1"/>
  <c r="I1793" i="24"/>
  <c r="M1793" i="24" s="1"/>
  <c r="I1794" i="24"/>
  <c r="I1795" i="24"/>
  <c r="R1795" i="24" s="1"/>
  <c r="I1796" i="24"/>
  <c r="I1797" i="24"/>
  <c r="M1797" i="24" s="1"/>
  <c r="I1798" i="24"/>
  <c r="I1799" i="24"/>
  <c r="Q1799" i="24" s="1"/>
  <c r="I1800" i="24"/>
  <c r="M1800" i="24" s="1"/>
  <c r="I1801" i="24"/>
  <c r="I1802" i="24"/>
  <c r="I1803" i="24"/>
  <c r="R1803" i="24" s="1"/>
  <c r="I1804" i="24"/>
  <c r="I1805" i="24"/>
  <c r="M1805" i="24" s="1"/>
  <c r="I1806" i="24"/>
  <c r="M1806" i="24" s="1"/>
  <c r="I1807" i="24"/>
  <c r="Q1807" i="24" s="1"/>
  <c r="I1808" i="24"/>
  <c r="M1808" i="24" s="1"/>
  <c r="I1809" i="24"/>
  <c r="M1809" i="24" s="1"/>
  <c r="I1810" i="24"/>
  <c r="I1811" i="24"/>
  <c r="R1811" i="24" s="1"/>
  <c r="I1812" i="24"/>
  <c r="I1813" i="24"/>
  <c r="M1813" i="24" s="1"/>
  <c r="I1814" i="24"/>
  <c r="M1814" i="24" s="1"/>
  <c r="I1815" i="24"/>
  <c r="Q1815" i="24" s="1"/>
  <c r="I1816" i="24"/>
  <c r="M1816" i="24" s="1"/>
  <c r="I1817" i="24"/>
  <c r="I1818" i="24"/>
  <c r="I1819" i="24"/>
  <c r="R1819" i="24" s="1"/>
  <c r="I1820" i="24"/>
  <c r="I1821" i="24"/>
  <c r="I1822" i="24"/>
  <c r="P1822" i="24" s="1"/>
  <c r="I1823" i="24"/>
  <c r="I1824" i="24"/>
  <c r="P1824" i="24" s="1"/>
  <c r="I1825" i="24"/>
  <c r="I1826" i="24"/>
  <c r="O1826" i="24" s="1"/>
  <c r="I1827" i="24"/>
  <c r="O1827" i="24" s="1"/>
  <c r="I1828" i="24"/>
  <c r="I1829" i="24"/>
  <c r="N1829" i="24" s="1"/>
  <c r="I1830" i="24"/>
  <c r="I1831" i="24"/>
  <c r="I1832" i="24"/>
  <c r="P1832" i="24" s="1"/>
  <c r="I1833" i="24"/>
  <c r="P1833" i="24" s="1"/>
  <c r="I1834" i="24"/>
  <c r="P1834" i="24" s="1"/>
  <c r="I1835" i="24"/>
  <c r="O1835" i="24" s="1"/>
  <c r="I1836" i="24"/>
  <c r="O1836" i="24" s="1"/>
  <c r="I1837" i="24"/>
  <c r="O1837" i="24" s="1"/>
  <c r="I1838" i="24"/>
  <c r="P1838" i="24" s="1"/>
  <c r="I1839" i="24"/>
  <c r="I1840" i="24"/>
  <c r="O1840" i="24" s="1"/>
  <c r="I1841" i="24"/>
  <c r="N1841" i="24" s="1"/>
  <c r="I1842" i="24"/>
  <c r="O1842" i="24" s="1"/>
  <c r="I1843" i="24"/>
  <c r="O1843" i="24" s="1"/>
  <c r="I1844" i="24"/>
  <c r="I1845" i="24"/>
  <c r="L1845" i="24" s="1"/>
  <c r="I1846" i="24"/>
  <c r="I1847" i="24"/>
  <c r="P1847" i="24" s="1"/>
  <c r="I1848" i="24"/>
  <c r="I1849" i="24"/>
  <c r="O1849" i="24" s="1"/>
  <c r="I1850" i="24"/>
  <c r="P1850" i="24" s="1"/>
  <c r="I1851" i="24"/>
  <c r="O1851" i="24" s="1"/>
  <c r="I1852" i="24"/>
  <c r="O1852" i="24" s="1"/>
  <c r="I1853" i="24"/>
  <c r="N1853" i="24" s="1"/>
  <c r="I1854" i="24"/>
  <c r="P1854" i="24" s="1"/>
  <c r="I1855" i="24"/>
  <c r="N1855" i="24" s="1"/>
  <c r="I1856" i="24"/>
  <c r="P1856" i="24" s="1"/>
  <c r="I1857" i="24"/>
  <c r="I1858" i="24"/>
  <c r="O1858" i="24" s="1"/>
  <c r="I1859" i="24"/>
  <c r="O1859" i="24" s="1"/>
  <c r="I1860" i="24"/>
  <c r="I1861" i="24"/>
  <c r="I1862" i="24"/>
  <c r="I1863" i="24"/>
  <c r="N1863" i="24" s="1"/>
  <c r="I1864" i="24"/>
  <c r="I1865" i="24"/>
  <c r="I1866" i="24"/>
  <c r="I1867" i="24"/>
  <c r="L1867" i="24" s="1"/>
  <c r="I1868" i="24"/>
  <c r="N1868" i="24" s="1"/>
  <c r="I1869" i="24"/>
  <c r="L1869" i="24" s="1"/>
  <c r="I1870" i="24"/>
  <c r="P1870" i="24" s="1"/>
  <c r="I1871" i="24"/>
  <c r="R1871" i="24" s="1"/>
  <c r="I1872" i="24"/>
  <c r="P1872" i="24" s="1"/>
  <c r="I1873" i="24"/>
  <c r="P1873" i="24" s="1"/>
  <c r="I1874" i="24"/>
  <c r="O1874" i="24" s="1"/>
  <c r="I1875" i="24"/>
  <c r="R1875" i="24" s="1"/>
  <c r="I1876" i="24"/>
  <c r="P1876" i="24" s="1"/>
  <c r="I1877" i="24"/>
  <c r="I1878" i="24"/>
  <c r="I1879" i="24"/>
  <c r="N1879" i="24" s="1"/>
  <c r="I1880" i="24"/>
  <c r="O1880" i="24" s="1"/>
  <c r="I1881" i="24"/>
  <c r="N1881" i="24" s="1"/>
  <c r="I1882" i="24"/>
  <c r="I1883" i="24"/>
  <c r="L1883" i="24" s="1"/>
  <c r="I1884" i="24"/>
  <c r="N1884" i="24" s="1"/>
  <c r="I1885" i="24"/>
  <c r="I1886" i="24"/>
  <c r="O1886" i="24" s="1"/>
  <c r="I1887" i="24"/>
  <c r="P1887" i="24" s="1"/>
  <c r="I1888" i="24"/>
  <c r="O1888" i="24" s="1"/>
  <c r="I1889" i="24"/>
  <c r="I1890" i="24"/>
  <c r="N1890" i="24" s="1"/>
  <c r="I1891" i="24"/>
  <c r="N1891" i="24" s="1"/>
  <c r="I1892" i="24"/>
  <c r="P1892" i="24" s="1"/>
  <c r="I1893" i="24"/>
  <c r="I1894" i="24"/>
  <c r="I1895" i="24"/>
  <c r="N1895" i="24" s="1"/>
  <c r="I1896" i="24"/>
  <c r="P1896" i="24" s="1"/>
  <c r="I1897" i="24"/>
  <c r="P1897" i="24" s="1"/>
  <c r="I1898" i="24"/>
  <c r="I1899" i="24"/>
  <c r="L1899" i="24" s="1"/>
  <c r="I1900" i="24"/>
  <c r="N1900" i="24" s="1"/>
  <c r="I1901" i="24"/>
  <c r="N1901" i="24" s="1"/>
  <c r="I1902" i="24"/>
  <c r="L1902" i="24" s="1"/>
  <c r="I1903" i="24"/>
  <c r="I1904" i="24"/>
  <c r="P1904" i="24" s="1"/>
  <c r="I1905" i="24"/>
  <c r="N1905" i="24" s="1"/>
  <c r="I1906" i="24"/>
  <c r="P1906" i="24" s="1"/>
  <c r="I1907" i="24"/>
  <c r="O1907" i="24" s="1"/>
  <c r="I1908" i="24"/>
  <c r="L1908" i="24" s="1"/>
  <c r="I1909" i="24"/>
  <c r="O1909" i="24" s="1"/>
  <c r="I1910" i="24"/>
  <c r="N1910" i="24" s="1"/>
  <c r="I1911" i="24"/>
  <c r="O1911" i="24" s="1"/>
  <c r="I1912" i="24"/>
  <c r="P1912" i="24" s="1"/>
  <c r="I1913" i="24"/>
  <c r="O1913" i="24" s="1"/>
  <c r="I1914" i="24"/>
  <c r="L1914" i="24" s="1"/>
  <c r="I1915" i="24"/>
  <c r="O1915" i="24" s="1"/>
  <c r="I1916" i="24"/>
  <c r="I1917" i="24"/>
  <c r="O1917" i="24" s="1"/>
  <c r="I1918" i="24"/>
  <c r="I1919" i="24"/>
  <c r="O1919" i="24" s="1"/>
  <c r="I1920" i="24"/>
  <c r="P1920" i="24" s="1"/>
  <c r="I1921" i="24"/>
  <c r="O1921" i="24" s="1"/>
  <c r="I1922" i="24"/>
  <c r="N1922" i="24" s="1"/>
  <c r="I1923" i="24"/>
  <c r="O1923" i="24" s="1"/>
  <c r="I1924" i="24"/>
  <c r="P1924" i="24" s="1"/>
  <c r="I1925" i="24"/>
  <c r="O1925" i="24" s="1"/>
  <c r="I1926" i="24"/>
  <c r="N1926" i="24" s="1"/>
  <c r="I1927" i="24"/>
  <c r="O1927" i="24" s="1"/>
  <c r="I1928" i="24"/>
  <c r="P1928" i="24" s="1"/>
  <c r="I1929" i="24"/>
  <c r="O1929" i="24" s="1"/>
  <c r="I1930" i="24"/>
  <c r="R1930" i="24" s="1"/>
  <c r="I1931" i="24"/>
  <c r="O1931" i="24" s="1"/>
  <c r="I1932" i="24"/>
  <c r="R1932" i="24" s="1"/>
  <c r="I1933" i="24"/>
  <c r="O1933" i="24" s="1"/>
  <c r="I1934" i="24"/>
  <c r="I1935" i="24"/>
  <c r="O1935" i="24" s="1"/>
  <c r="I1936" i="24"/>
  <c r="P1936" i="24" s="1"/>
  <c r="I1937" i="24"/>
  <c r="O1937" i="24" s="1"/>
  <c r="I1938" i="24"/>
  <c r="I1939" i="24"/>
  <c r="O1939" i="24" s="1"/>
  <c r="I1940" i="24"/>
  <c r="L1940" i="24" s="1"/>
  <c r="I1941" i="24"/>
  <c r="O1941" i="24" s="1"/>
  <c r="I1942" i="24"/>
  <c r="R1942" i="24" s="1"/>
  <c r="I1943" i="24"/>
  <c r="O1943" i="24" s="1"/>
  <c r="I1944" i="24"/>
  <c r="I1945" i="24"/>
  <c r="O1945" i="24" s="1"/>
  <c r="I1946" i="24"/>
  <c r="L1946" i="24" s="1"/>
  <c r="I1947" i="24"/>
  <c r="N1947" i="24" s="1"/>
  <c r="I1948" i="24"/>
  <c r="I1949" i="24"/>
  <c r="I1950" i="24"/>
  <c r="R1950" i="24" s="1"/>
  <c r="I1951" i="24"/>
  <c r="P1951" i="24" s="1"/>
  <c r="I1952" i="24"/>
  <c r="P1952" i="24" s="1"/>
  <c r="I1953" i="24"/>
  <c r="O1953" i="24" s="1"/>
  <c r="I1954" i="24"/>
  <c r="R1954" i="24" s="1"/>
  <c r="I1955" i="24"/>
  <c r="N1955" i="24" s="1"/>
  <c r="I1956" i="24"/>
  <c r="L1956" i="24" s="1"/>
  <c r="I1957" i="24"/>
  <c r="I1958" i="24"/>
  <c r="R1958" i="24" s="1"/>
  <c r="I1959" i="24"/>
  <c r="P1959" i="24" s="1"/>
  <c r="I1960" i="24"/>
  <c r="P1960" i="24" s="1"/>
  <c r="I1961" i="24"/>
  <c r="O1961" i="24" s="1"/>
  <c r="I1962" i="24"/>
  <c r="R1962" i="24" s="1"/>
  <c r="I1963" i="24"/>
  <c r="N1963" i="24" s="1"/>
  <c r="I1964" i="24"/>
  <c r="I1965" i="24"/>
  <c r="I1966" i="24"/>
  <c r="R1966" i="24" s="1"/>
  <c r="I1967" i="24"/>
  <c r="P1967" i="24" s="1"/>
  <c r="I1968" i="24"/>
  <c r="P1968" i="24" s="1"/>
  <c r="I1969" i="24"/>
  <c r="O1969" i="24" s="1"/>
  <c r="I1970" i="24"/>
  <c r="R1970" i="24" s="1"/>
  <c r="I1971" i="24"/>
  <c r="N1971" i="24" s="1"/>
  <c r="I1972" i="24"/>
  <c r="L1972" i="24" s="1"/>
  <c r="I1973" i="24"/>
  <c r="I1974" i="24"/>
  <c r="R1974" i="24" s="1"/>
  <c r="I1975" i="24"/>
  <c r="P1975" i="24" s="1"/>
  <c r="I1976" i="24"/>
  <c r="P1976" i="24" s="1"/>
  <c r="I1977" i="24"/>
  <c r="O1977" i="24" s="1"/>
  <c r="I1978" i="24"/>
  <c r="R1978" i="24" s="1"/>
  <c r="I1979" i="24"/>
  <c r="N1979" i="24" s="1"/>
  <c r="I1980" i="24"/>
  <c r="I1981" i="24"/>
  <c r="I1982" i="24"/>
  <c r="R1982" i="24" s="1"/>
  <c r="I1983" i="24"/>
  <c r="P1983" i="24" s="1"/>
  <c r="I1984" i="24"/>
  <c r="P1984" i="24" s="1"/>
  <c r="I1985" i="24"/>
  <c r="O1985" i="24" s="1"/>
  <c r="I1986" i="24"/>
  <c r="R1986" i="24" s="1"/>
  <c r="I1987" i="24"/>
  <c r="N1987" i="24" s="1"/>
  <c r="I1988" i="24"/>
  <c r="L1988" i="24" s="1"/>
  <c r="I1989" i="24"/>
  <c r="I1990" i="24"/>
  <c r="R1990" i="24" s="1"/>
  <c r="I1991" i="24"/>
  <c r="P1991" i="24" s="1"/>
  <c r="I1992" i="24"/>
  <c r="P1992" i="24" s="1"/>
  <c r="I1993" i="24"/>
  <c r="O1993" i="24" s="1"/>
  <c r="I1994" i="24"/>
  <c r="R1994" i="24" s="1"/>
  <c r="I1995" i="24"/>
  <c r="N1995" i="24" s="1"/>
  <c r="I1996" i="24"/>
  <c r="I1997" i="24"/>
  <c r="I1998" i="24"/>
  <c r="R1998" i="24" s="1"/>
  <c r="I1999" i="24"/>
  <c r="P1999" i="24" s="1"/>
  <c r="I2000" i="24"/>
  <c r="P2000" i="24" s="1"/>
  <c r="I2001" i="24"/>
  <c r="O2001" i="24" s="1"/>
  <c r="I2002" i="24"/>
  <c r="R2002" i="24" s="1"/>
  <c r="I2003" i="24"/>
  <c r="N2003" i="24" s="1"/>
  <c r="I2004" i="24"/>
  <c r="L2004" i="24" s="1"/>
  <c r="I2005" i="24"/>
  <c r="I2006" i="24"/>
  <c r="R2006" i="24" s="1"/>
  <c r="I2007" i="24"/>
  <c r="P2007" i="24" s="1"/>
  <c r="I2008" i="24"/>
  <c r="I2009" i="24"/>
  <c r="O2009" i="24" s="1"/>
  <c r="I2010" i="24"/>
  <c r="R2010" i="24" s="1"/>
  <c r="I2011" i="24"/>
  <c r="N2011" i="24" s="1"/>
  <c r="I2012" i="24"/>
  <c r="L2012" i="24" s="1"/>
  <c r="I2013" i="24"/>
  <c r="I2014" i="24"/>
  <c r="R2014" i="24" s="1"/>
  <c r="I2015" i="24"/>
  <c r="P2015" i="24" s="1"/>
  <c r="I2016" i="24"/>
  <c r="P2016" i="24" s="1"/>
  <c r="I2017" i="24"/>
  <c r="O2017" i="24" s="1"/>
  <c r="I2018" i="24"/>
  <c r="R2018" i="24" s="1"/>
  <c r="I2019" i="24"/>
  <c r="N2019" i="24" s="1"/>
  <c r="I2020" i="24"/>
  <c r="L2020" i="24" s="1"/>
  <c r="I2021" i="24"/>
  <c r="I2022" i="24"/>
  <c r="R2022" i="24" s="1"/>
  <c r="I2023" i="24"/>
  <c r="P2023" i="24" s="1"/>
  <c r="I2024" i="24"/>
  <c r="P2024" i="24" s="1"/>
  <c r="I2025" i="24"/>
  <c r="O2025" i="24" s="1"/>
  <c r="I2026" i="24"/>
  <c r="R2026" i="24" s="1"/>
  <c r="I2027" i="24"/>
  <c r="N2027" i="24" s="1"/>
  <c r="I2028" i="24"/>
  <c r="I2029" i="24"/>
  <c r="I2030" i="24"/>
  <c r="R2030" i="24" s="1"/>
  <c r="I2031" i="24"/>
  <c r="P2031" i="24" s="1"/>
  <c r="I2032" i="24"/>
  <c r="P2032" i="24" s="1"/>
  <c r="I2033" i="24"/>
  <c r="O2033" i="24" s="1"/>
  <c r="I2034" i="24"/>
  <c r="R2034" i="24" s="1"/>
  <c r="I2035" i="24"/>
  <c r="N2035" i="24" s="1"/>
  <c r="I2036" i="24"/>
  <c r="L2036" i="24" s="1"/>
  <c r="I2037" i="24"/>
  <c r="I2038" i="24"/>
  <c r="R2038" i="24" s="1"/>
  <c r="I2039" i="24"/>
  <c r="P2039" i="24" s="1"/>
  <c r="I2040" i="24"/>
  <c r="P2040" i="24" s="1"/>
  <c r="I2041" i="24"/>
  <c r="O2041" i="24" s="1"/>
  <c r="I2042" i="24"/>
  <c r="R2042" i="24" s="1"/>
  <c r="I2043" i="24"/>
  <c r="N2043" i="24" s="1"/>
  <c r="I2044" i="24"/>
  <c r="L2044" i="24" s="1"/>
  <c r="I2045" i="24"/>
  <c r="R2045" i="24" s="1"/>
  <c r="I2046" i="24"/>
  <c r="L2046" i="24" s="1"/>
  <c r="I2047" i="24"/>
  <c r="P2047" i="24" s="1"/>
  <c r="I2048" i="24"/>
  <c r="P2048" i="24" s="1"/>
  <c r="I2049" i="24"/>
  <c r="P2049" i="24" s="1"/>
  <c r="I2050" i="24"/>
  <c r="N2050" i="24" s="1"/>
  <c r="I2051" i="24"/>
  <c r="P2051" i="24" s="1"/>
  <c r="I2052" i="24"/>
  <c r="O2052" i="24" s="1"/>
  <c r="I2053" i="24"/>
  <c r="P2053" i="24" s="1"/>
  <c r="I2054" i="24"/>
  <c r="N2054" i="24" s="1"/>
  <c r="I2055" i="24"/>
  <c r="P2055" i="24" s="1"/>
  <c r="I2056" i="24"/>
  <c r="N2056" i="24" s="1"/>
  <c r="I2057" i="24"/>
  <c r="I2058" i="24"/>
  <c r="L2058" i="24" s="1"/>
  <c r="I2059" i="24"/>
  <c r="P2059" i="24" s="1"/>
  <c r="I2060" i="24"/>
  <c r="I2061" i="24"/>
  <c r="R2061" i="24" s="1"/>
  <c r="I2062" i="24"/>
  <c r="I2063" i="24"/>
  <c r="P2063" i="24" s="1"/>
  <c r="I2064" i="24"/>
  <c r="O2064" i="24" s="1"/>
  <c r="I2065" i="24"/>
  <c r="I2066" i="24"/>
  <c r="O2066" i="24" s="1"/>
  <c r="I2067" i="24"/>
  <c r="I2068" i="24"/>
  <c r="N2068" i="24" s="1"/>
  <c r="I2069" i="24"/>
  <c r="P2069" i="24" s="1"/>
  <c r="I2070" i="24"/>
  <c r="N2070" i="24" s="1"/>
  <c r="I2071" i="24"/>
  <c r="I2072" i="24"/>
  <c r="N2072" i="24" s="1"/>
  <c r="I2073" i="24"/>
  <c r="R2073" i="24" s="1"/>
  <c r="I2074" i="24"/>
  <c r="O2074" i="24" s="1"/>
  <c r="I2075" i="24"/>
  <c r="P2075" i="24" s="1"/>
  <c r="I2076" i="24"/>
  <c r="N2076" i="24" s="1"/>
  <c r="I2077" i="24"/>
  <c r="I2078" i="24"/>
  <c r="N2078" i="24" s="1"/>
  <c r="I2079" i="24"/>
  <c r="P2079" i="24" s="1"/>
  <c r="I2080" i="24"/>
  <c r="N2080" i="24" s="1"/>
  <c r="I2081" i="24"/>
  <c r="L2081" i="24" s="1"/>
  <c r="I2082" i="24"/>
  <c r="L2082" i="24" s="1"/>
  <c r="I2083" i="24"/>
  <c r="O2083" i="24" s="1"/>
  <c r="I2084" i="24"/>
  <c r="O2084" i="24" s="1"/>
  <c r="I2085" i="24"/>
  <c r="O2085" i="24" s="1"/>
  <c r="I2086" i="24"/>
  <c r="L2086" i="24" s="1"/>
  <c r="I2087" i="24"/>
  <c r="O2087" i="24" s="1"/>
  <c r="I2088" i="24"/>
  <c r="O2088" i="24" s="1"/>
  <c r="I2089" i="24"/>
  <c r="O2089" i="24" s="1"/>
  <c r="I2090" i="24"/>
  <c r="L2090" i="24" s="1"/>
  <c r="I2091" i="24"/>
  <c r="M2091" i="24" s="1"/>
  <c r="I2092" i="24"/>
  <c r="N2092" i="24" s="1"/>
  <c r="I2093" i="24"/>
  <c r="N2093" i="24" s="1"/>
  <c r="I2094" i="24"/>
  <c r="N2094" i="24" s="1"/>
  <c r="I2095" i="24"/>
  <c r="N2095" i="24" s="1"/>
  <c r="I2096" i="24"/>
  <c r="N2096" i="24" s="1"/>
  <c r="I2097" i="24"/>
  <c r="N2097" i="24" s="1"/>
  <c r="I2098" i="24"/>
  <c r="N2098" i="24" s="1"/>
  <c r="I2099" i="24"/>
  <c r="N2099" i="24" s="1"/>
  <c r="I2100" i="24"/>
  <c r="N2100" i="24" s="1"/>
  <c r="I2101" i="24"/>
  <c r="N2101" i="24" s="1"/>
  <c r="I2102" i="24"/>
  <c r="N2102" i="24" s="1"/>
  <c r="I2103" i="24"/>
  <c r="N2103" i="24" s="1"/>
  <c r="I2104" i="24"/>
  <c r="N2104" i="24" s="1"/>
  <c r="I2105" i="24"/>
  <c r="N2105" i="24" s="1"/>
  <c r="I2106" i="24"/>
  <c r="N2106" i="24" s="1"/>
  <c r="I2107" i="24"/>
  <c r="N2107" i="24" s="1"/>
  <c r="I2108" i="24"/>
  <c r="N2108" i="24" s="1"/>
  <c r="I2109" i="24"/>
  <c r="N2109" i="24" s="1"/>
  <c r="I2110" i="24"/>
  <c r="N2110" i="24" s="1"/>
  <c r="I2111" i="24"/>
  <c r="N2111" i="24" s="1"/>
  <c r="I2112" i="24"/>
  <c r="N2112" i="24" s="1"/>
  <c r="I2113" i="24"/>
  <c r="N2113" i="24" s="1"/>
  <c r="I2114" i="24"/>
  <c r="I2115" i="24"/>
  <c r="N2115" i="24" s="1"/>
  <c r="I2116" i="24"/>
  <c r="N2116" i="24" s="1"/>
  <c r="I2117" i="24"/>
  <c r="I2118" i="24"/>
  <c r="N2118" i="24" s="1"/>
  <c r="I2119" i="24"/>
  <c r="N2119" i="24" s="1"/>
  <c r="I2120" i="24"/>
  <c r="N2120" i="24" s="1"/>
  <c r="I2121" i="24"/>
  <c r="N2121" i="24" s="1"/>
  <c r="I2122" i="24"/>
  <c r="N2122" i="24" s="1"/>
  <c r="I2123" i="24"/>
  <c r="N2123" i="24" s="1"/>
  <c r="I2124" i="24"/>
  <c r="N2124" i="24" s="1"/>
  <c r="I2125" i="24"/>
  <c r="N2125" i="24" s="1"/>
  <c r="I2126" i="24"/>
  <c r="I2127" i="24"/>
  <c r="N2127" i="24" s="1"/>
  <c r="I2128" i="24"/>
  <c r="N2128" i="24" s="1"/>
  <c r="I2129" i="24"/>
  <c r="M2129" i="24" s="1"/>
  <c r="I2130" i="24"/>
  <c r="N2130" i="24" s="1"/>
  <c r="I2131" i="24"/>
  <c r="N2131" i="24" s="1"/>
  <c r="I2132" i="24"/>
  <c r="N2132" i="24" s="1"/>
  <c r="I2133" i="24"/>
  <c r="N2133" i="24" s="1"/>
  <c r="I2134" i="24"/>
  <c r="N2134" i="24" s="1"/>
  <c r="I2135" i="24"/>
  <c r="N2135" i="24" s="1"/>
  <c r="I2136" i="24"/>
  <c r="N2136" i="24" s="1"/>
  <c r="I2137" i="24"/>
  <c r="I2138" i="24"/>
  <c r="N2138" i="24" s="1"/>
  <c r="I2139" i="24"/>
  <c r="N2139" i="24" s="1"/>
  <c r="I2140" i="24"/>
  <c r="Q2140" i="24" s="1"/>
  <c r="I2141" i="24"/>
  <c r="N2141" i="24" s="1"/>
  <c r="I2142" i="24"/>
  <c r="N2142" i="24" s="1"/>
  <c r="I2143" i="24"/>
  <c r="N2143" i="24" s="1"/>
  <c r="I2144" i="24"/>
  <c r="N2144" i="24" s="1"/>
  <c r="I2145" i="24"/>
  <c r="N2145" i="24" s="1"/>
  <c r="I2146" i="24"/>
  <c r="N2146" i="24" s="1"/>
  <c r="I2147" i="24"/>
  <c r="N2147" i="24" s="1"/>
  <c r="I2148" i="24"/>
  <c r="N2148" i="24" s="1"/>
  <c r="I2149" i="24"/>
  <c r="N2149" i="24" s="1"/>
  <c r="I2150" i="24"/>
  <c r="I2151" i="24"/>
  <c r="N2151" i="24" s="1"/>
  <c r="I2152" i="24"/>
  <c r="N2152" i="24" s="1"/>
  <c r="I2153" i="24"/>
  <c r="N2153" i="24" s="1"/>
  <c r="I2154" i="24"/>
  <c r="P2154" i="24" s="1"/>
  <c r="I2155" i="24"/>
  <c r="I2156" i="24"/>
  <c r="Q2156" i="24" s="1"/>
  <c r="I2157" i="24"/>
  <c r="N2157" i="24" s="1"/>
  <c r="I2158" i="24"/>
  <c r="N2158" i="24" s="1"/>
  <c r="I2159" i="24"/>
  <c r="N2159" i="24" s="1"/>
  <c r="I2160" i="24"/>
  <c r="I2161" i="24"/>
  <c r="N2161" i="24" s="1"/>
  <c r="I2162" i="24"/>
  <c r="Q2162" i="24" s="1"/>
  <c r="I2163" i="24"/>
  <c r="N2163" i="24" s="1"/>
  <c r="I2164" i="24"/>
  <c r="N2164" i="24" s="1"/>
  <c r="I2165" i="24"/>
  <c r="N2165" i="24" s="1"/>
  <c r="I2166" i="24"/>
  <c r="N2166" i="24" s="1"/>
  <c r="I2167" i="24"/>
  <c r="Q2167" i="24" s="1"/>
  <c r="I2168" i="24"/>
  <c r="N2168" i="24" s="1"/>
  <c r="I2169" i="24"/>
  <c r="N2169" i="24" s="1"/>
  <c r="I2170" i="24"/>
  <c r="Q2170" i="24" s="1"/>
  <c r="I2171" i="24"/>
  <c r="N2171" i="24" s="1"/>
  <c r="I2172" i="24"/>
  <c r="N2172" i="24" s="1"/>
  <c r="I2173" i="24"/>
  <c r="N2173" i="24" s="1"/>
  <c r="I2174" i="24"/>
  <c r="N2174" i="24" s="1"/>
  <c r="I2175" i="24"/>
  <c r="N2175" i="24" s="1"/>
  <c r="I2176" i="24"/>
  <c r="Q2176" i="24" s="1"/>
  <c r="I2177" i="24"/>
  <c r="N2177" i="24" s="1"/>
  <c r="I2178" i="24"/>
  <c r="N2178" i="24" s="1"/>
  <c r="I2179" i="24"/>
  <c r="I2180" i="24"/>
  <c r="N2180" i="24" s="1"/>
  <c r="I2181" i="24"/>
  <c r="N2181" i="24" s="1"/>
  <c r="I2182" i="24"/>
  <c r="N2182" i="24" s="1"/>
  <c r="I2183" i="24"/>
  <c r="P2183" i="24" s="1"/>
  <c r="I2184" i="24"/>
  <c r="N2184" i="24" s="1"/>
  <c r="I2185" i="24"/>
  <c r="N2185" i="24" s="1"/>
  <c r="I2186" i="24"/>
  <c r="N2186" i="24" s="1"/>
  <c r="I2187" i="24"/>
  <c r="N2187" i="24" s="1"/>
  <c r="I2188" i="24"/>
  <c r="Q2188" i="24" s="1"/>
  <c r="I2189" i="24"/>
  <c r="N2189" i="24" s="1"/>
  <c r="I2190" i="24"/>
  <c r="N2190" i="24" s="1"/>
  <c r="I2191" i="24"/>
  <c r="P2191" i="24" s="1"/>
  <c r="I2192" i="24"/>
  <c r="N2192" i="24" s="1"/>
  <c r="I2193" i="24"/>
  <c r="Q2193" i="24" s="1"/>
  <c r="I2194" i="24"/>
  <c r="N2194" i="24" s="1"/>
  <c r="I2195" i="24"/>
  <c r="N2195" i="24" s="1"/>
  <c r="I2196" i="24"/>
  <c r="P2196" i="24" s="1"/>
  <c r="I2197" i="24"/>
  <c r="N2197" i="24" s="1"/>
  <c r="I2198" i="24"/>
  <c r="N2198" i="24" s="1"/>
  <c r="I2199" i="24"/>
  <c r="Q2199" i="24" s="1"/>
  <c r="I2200" i="24"/>
  <c r="N2200" i="24" s="1"/>
  <c r="I2201" i="24"/>
  <c r="N2201" i="24" s="1"/>
  <c r="I2202" i="24"/>
  <c r="P2202" i="24" s="1"/>
  <c r="I2203" i="24"/>
  <c r="N2203" i="24" s="1"/>
  <c r="I2204" i="24"/>
  <c r="Q2204" i="24" s="1"/>
  <c r="I2205" i="24"/>
  <c r="N2205" i="24" s="1"/>
  <c r="I2206" i="24"/>
  <c r="N2206" i="24" s="1"/>
  <c r="I2207" i="24"/>
  <c r="P2207" i="24" s="1"/>
  <c r="I2208" i="24"/>
  <c r="N2208" i="24" s="1"/>
  <c r="I2209" i="24"/>
  <c r="N2209" i="24" s="1"/>
  <c r="I2210" i="24"/>
  <c r="Q2210" i="24" s="1"/>
  <c r="I2211" i="24"/>
  <c r="N2211" i="24" s="1"/>
  <c r="I2212" i="24"/>
  <c r="N2212" i="24" s="1"/>
  <c r="I2213" i="24"/>
  <c r="N2213" i="24" s="1"/>
  <c r="I2214" i="24"/>
  <c r="Q2214" i="24" s="1"/>
  <c r="I2215" i="24"/>
  <c r="N2215" i="24" s="1"/>
  <c r="I2216" i="24"/>
  <c r="N2216" i="24" s="1"/>
  <c r="I2217" i="24"/>
  <c r="N2217" i="24" s="1"/>
  <c r="I2218" i="24"/>
  <c r="N2218" i="24" s="1"/>
  <c r="I2219" i="24"/>
  <c r="N2219" i="24" s="1"/>
  <c r="I2220" i="24"/>
  <c r="Q2220" i="24" s="1"/>
  <c r="I2221" i="24"/>
  <c r="I2222" i="24"/>
  <c r="N2222" i="24" s="1"/>
  <c r="I2223" i="24"/>
  <c r="N2223" i="24" s="1"/>
  <c r="I2224" i="24"/>
  <c r="N2224" i="24" s="1"/>
  <c r="I2225" i="24"/>
  <c r="N2225" i="24" s="1"/>
  <c r="I2226" i="24"/>
  <c r="N2226" i="24" s="1"/>
  <c r="I2227" i="24"/>
  <c r="Q2227" i="24" s="1"/>
  <c r="I2228" i="24"/>
  <c r="N2228" i="24" s="1"/>
  <c r="I2229" i="24"/>
  <c r="N2229" i="24" s="1"/>
  <c r="I2230" i="24"/>
  <c r="N2230" i="24" s="1"/>
  <c r="I2231" i="24"/>
  <c r="Q2231" i="24" s="1"/>
  <c r="I2232" i="24"/>
  <c r="N2232" i="24" s="1"/>
  <c r="I2233" i="24"/>
  <c r="N2233" i="24" s="1"/>
  <c r="I2234" i="24"/>
  <c r="N2234" i="24" s="1"/>
  <c r="I2235" i="24"/>
  <c r="Q2235" i="24" s="1"/>
  <c r="I2236" i="24"/>
  <c r="N2236" i="24" s="1"/>
  <c r="I2237" i="24"/>
  <c r="N2237" i="24" s="1"/>
  <c r="I2238" i="24"/>
  <c r="N2238" i="24" s="1"/>
  <c r="I2239" i="24"/>
  <c r="Q2239" i="24" s="1"/>
  <c r="I2240" i="24"/>
  <c r="N2240" i="24" s="1"/>
  <c r="I2241" i="24"/>
  <c r="N2241" i="24" s="1"/>
  <c r="I2242" i="24"/>
  <c r="Q2242" i="24" s="1"/>
  <c r="I2243" i="24"/>
  <c r="N2243" i="24" s="1"/>
  <c r="I2244" i="24"/>
  <c r="N2244" i="24" s="1"/>
  <c r="I2245" i="24"/>
  <c r="Q2245" i="24" s="1"/>
  <c r="I2246" i="24"/>
  <c r="N2246" i="24" s="1"/>
  <c r="I2247" i="24"/>
  <c r="N2247" i="24" s="1"/>
  <c r="I2248" i="24"/>
  <c r="Q2248" i="24" s="1"/>
  <c r="I2249" i="24"/>
  <c r="N2249" i="24" s="1"/>
  <c r="I2250" i="24"/>
  <c r="N2250" i="24" s="1"/>
  <c r="I2251" i="24"/>
  <c r="Q2251" i="24" s="1"/>
  <c r="I2252" i="24"/>
  <c r="N2252" i="24" s="1"/>
  <c r="I2253" i="24"/>
  <c r="N2253" i="24" s="1"/>
  <c r="I2254" i="24"/>
  <c r="N2254" i="24" s="1"/>
  <c r="I2255" i="24"/>
  <c r="N2255" i="24" s="1"/>
  <c r="I2256" i="24"/>
  <c r="N2256" i="24" s="1"/>
  <c r="I2257" i="24"/>
  <c r="P2257" i="24" s="1"/>
  <c r="I2258" i="24"/>
  <c r="N2258" i="24" s="1"/>
  <c r="I2259" i="24"/>
  <c r="N2259" i="24" s="1"/>
  <c r="I2260" i="24"/>
  <c r="P2260" i="24" s="1"/>
  <c r="I2261" i="24"/>
  <c r="N2261" i="24" s="1"/>
  <c r="I2262" i="24"/>
  <c r="Q2262" i="24" s="1"/>
  <c r="I2263" i="24"/>
  <c r="N2263" i="24" s="1"/>
  <c r="I2264" i="24"/>
  <c r="N2264" i="24" s="1"/>
  <c r="I2265" i="24"/>
  <c r="I2266" i="24"/>
  <c r="N2266" i="24" s="1"/>
  <c r="I2267" i="24"/>
  <c r="N2267" i="24" s="1"/>
  <c r="I2268" i="24"/>
  <c r="I2269" i="24"/>
  <c r="Q2269" i="24" s="1"/>
  <c r="I2270" i="24"/>
  <c r="N2270" i="24" s="1"/>
  <c r="I2271" i="24"/>
  <c r="N2271" i="24" s="1"/>
  <c r="I2272" i="24"/>
  <c r="Q2272" i="24" s="1"/>
  <c r="I2273" i="24"/>
  <c r="N2273" i="24" s="1"/>
  <c r="I2274" i="24"/>
  <c r="N2274" i="24" s="1"/>
  <c r="I2275" i="24"/>
  <c r="Q2275" i="24" s="1"/>
  <c r="I2276" i="24"/>
  <c r="N2276" i="24" s="1"/>
  <c r="I2277" i="24"/>
  <c r="N2277" i="24" s="1"/>
  <c r="I2278" i="24"/>
  <c r="N2278" i="24" s="1"/>
  <c r="I2279" i="24"/>
  <c r="N2279" i="24" s="1"/>
  <c r="I2280" i="24"/>
  <c r="N2280" i="24" s="1"/>
  <c r="I2281" i="24"/>
  <c r="N2281" i="24" s="1"/>
  <c r="I2282" i="24"/>
  <c r="P2282" i="24" s="1"/>
  <c r="I2283" i="24"/>
  <c r="N2283" i="24" s="1"/>
  <c r="I2284" i="24"/>
  <c r="N2284" i="24" s="1"/>
  <c r="I2285" i="24"/>
  <c r="Q2285" i="24" s="1"/>
  <c r="I2286" i="24"/>
  <c r="N2286" i="24" s="1"/>
  <c r="I2287" i="24"/>
  <c r="N2287" i="24" s="1"/>
  <c r="I2288" i="24"/>
  <c r="P2288" i="24" s="1"/>
  <c r="I2289" i="24"/>
  <c r="N2289" i="24" s="1"/>
  <c r="I2290" i="24"/>
  <c r="N2290" i="24" s="1"/>
  <c r="I2291" i="24"/>
  <c r="P2291" i="24" s="1"/>
  <c r="I2292" i="24"/>
  <c r="N2292" i="24" s="1"/>
  <c r="I2293" i="24"/>
  <c r="I2294" i="24"/>
  <c r="N2294" i="24" s="1"/>
  <c r="I2295" i="24"/>
  <c r="N2295" i="24" s="1"/>
  <c r="I2296" i="24"/>
  <c r="I2297" i="24"/>
  <c r="Q2297" i="24" s="1"/>
  <c r="I2298" i="24"/>
  <c r="N2298" i="24" s="1"/>
  <c r="I2299" i="24"/>
  <c r="N2299" i="24" s="1"/>
  <c r="I2300" i="24"/>
  <c r="Q2300" i="24" s="1"/>
  <c r="I2301" i="24"/>
  <c r="N2301" i="24" s="1"/>
  <c r="I2302" i="24"/>
  <c r="N2302" i="24" s="1"/>
  <c r="I2303" i="24"/>
  <c r="N2303" i="24" s="1"/>
  <c r="I2304" i="24"/>
  <c r="N2304" i="24" s="1"/>
  <c r="I2305" i="24"/>
  <c r="N2305" i="24" s="1"/>
  <c r="I2306" i="24"/>
  <c r="P2306" i="24" s="1"/>
  <c r="I2307" i="24"/>
  <c r="N2307" i="24" s="1"/>
  <c r="I2308" i="24"/>
  <c r="Q2308" i="24" s="1"/>
  <c r="I2309" i="24"/>
  <c r="I2310" i="24"/>
  <c r="Q2310" i="24" s="1"/>
  <c r="I2311" i="24"/>
  <c r="N2311" i="24" s="1"/>
  <c r="I2312" i="24"/>
  <c r="I2313" i="24"/>
  <c r="I2314" i="24"/>
  <c r="Q2314" i="24" s="1"/>
  <c r="I2315" i="24"/>
  <c r="N2315" i="24" s="1"/>
  <c r="I2316" i="24"/>
  <c r="N2316" i="24" s="1"/>
  <c r="I2317" i="24"/>
  <c r="N2317" i="24" s="1"/>
  <c r="I2318" i="24"/>
  <c r="N2318" i="24" s="1"/>
  <c r="I2319" i="24"/>
  <c r="N2319" i="24" s="1"/>
  <c r="I2320" i="24"/>
  <c r="P2320" i="24" s="1"/>
  <c r="I2321" i="24"/>
  <c r="N2321" i="24" s="1"/>
  <c r="I2322" i="24"/>
  <c r="N2322" i="24" s="1"/>
  <c r="I2323" i="24"/>
  <c r="N2323" i="24" s="1"/>
  <c r="I2324" i="24"/>
  <c r="N2324" i="24" s="1"/>
  <c r="I2325" i="24"/>
  <c r="P2325" i="24" s="1"/>
  <c r="I2326" i="24"/>
  <c r="N2326" i="24" s="1"/>
  <c r="I2327" i="24"/>
  <c r="Q2327" i="24" s="1"/>
  <c r="I2328" i="24"/>
  <c r="I2329" i="24"/>
  <c r="I2330" i="24"/>
  <c r="Q2330" i="24" s="1"/>
  <c r="I2331" i="24"/>
  <c r="N2331" i="24" s="1"/>
  <c r="I2332" i="24"/>
  <c r="N2332" i="24" s="1"/>
  <c r="I2333" i="24"/>
  <c r="P2333" i="24" s="1"/>
  <c r="I2334" i="24"/>
  <c r="N2334" i="24" s="1"/>
  <c r="I2335" i="24"/>
  <c r="Q2335" i="24" s="1"/>
  <c r="I2336" i="24"/>
  <c r="N2336" i="24" s="1"/>
  <c r="I2337" i="24"/>
  <c r="N2337" i="24" s="1"/>
  <c r="I2338" i="24"/>
  <c r="I2339" i="24"/>
  <c r="P2339" i="24" s="1"/>
  <c r="I2340" i="24"/>
  <c r="P2340" i="24" s="1"/>
  <c r="I2341" i="24"/>
  <c r="Q2341" i="24" s="1"/>
  <c r="I2342" i="24"/>
  <c r="N2342" i="24" s="1"/>
  <c r="I2343" i="24"/>
  <c r="I2344" i="24"/>
  <c r="I2345" i="24"/>
  <c r="P2345" i="24" s="1"/>
  <c r="I2346" i="24"/>
  <c r="Q2346" i="24" s="1"/>
  <c r="I2347" i="24"/>
  <c r="N2347" i="24" s="1"/>
  <c r="I2348" i="24"/>
  <c r="I2349" i="24"/>
  <c r="I2350" i="24"/>
  <c r="P2350" i="24" s="1"/>
  <c r="I2351" i="24"/>
  <c r="Q2351" i="24" s="1"/>
  <c r="I2352" i="24"/>
  <c r="N2352" i="24" s="1"/>
  <c r="I2353" i="24"/>
  <c r="I2354" i="24"/>
  <c r="I2355" i="24"/>
  <c r="P2355" i="24" s="1"/>
  <c r="I2356" i="24"/>
  <c r="Q2356" i="24" s="1"/>
  <c r="I2357" i="24"/>
  <c r="N2357" i="24" s="1"/>
  <c r="I2358" i="24"/>
  <c r="I2359" i="24"/>
  <c r="P2359" i="24" s="1"/>
  <c r="I2360" i="24"/>
  <c r="Q2360" i="24" s="1"/>
  <c r="I2361" i="24"/>
  <c r="N2361" i="24" s="1"/>
  <c r="I2362" i="24"/>
  <c r="N2362" i="24" s="1"/>
  <c r="I2363" i="24"/>
  <c r="Q2363" i="24" s="1"/>
  <c r="I2364" i="24"/>
  <c r="N2364" i="24" s="1"/>
  <c r="I2365" i="24"/>
  <c r="N2365" i="24" s="1"/>
  <c r="I2366" i="24"/>
  <c r="N2366" i="24" s="1"/>
  <c r="I2367" i="24"/>
  <c r="Q2367" i="24" s="1"/>
  <c r="I2368" i="24"/>
  <c r="N2368" i="24" s="1"/>
  <c r="I2369" i="24"/>
  <c r="N2369" i="24" s="1"/>
  <c r="I2370" i="24"/>
  <c r="P2370" i="24" s="1"/>
  <c r="I2371" i="24"/>
  <c r="N2371" i="24" s="1"/>
  <c r="I2372" i="24"/>
  <c r="N2372" i="24" s="1"/>
  <c r="I2373" i="24"/>
  <c r="N2373" i="24" s="1"/>
  <c r="I2374" i="24"/>
  <c r="N2374" i="24" s="1"/>
  <c r="I2375" i="24"/>
  <c r="Q2375" i="24" s="1"/>
  <c r="I2376" i="24"/>
  <c r="I2377" i="24"/>
  <c r="I2378" i="24"/>
  <c r="N2378" i="24" s="1"/>
  <c r="I2379" i="24"/>
  <c r="Q2379" i="24" s="1"/>
  <c r="I2380" i="24"/>
  <c r="N2380" i="24" s="1"/>
  <c r="I2381" i="24"/>
  <c r="N2381" i="24" s="1"/>
  <c r="I2382" i="24"/>
  <c r="P2382" i="24" s="1"/>
  <c r="I2383" i="24"/>
  <c r="N2383" i="24" s="1"/>
  <c r="I2384" i="24"/>
  <c r="N2384" i="24" s="1"/>
  <c r="I2385" i="24"/>
  <c r="Q2385" i="24" s="1"/>
  <c r="I2386" i="24"/>
  <c r="N2386" i="24" s="1"/>
  <c r="I2387" i="24"/>
  <c r="N2387" i="24" s="1"/>
  <c r="I2388" i="24"/>
  <c r="P2388" i="24" s="1"/>
  <c r="I2389" i="24"/>
  <c r="N2389" i="24" s="1"/>
  <c r="I2390" i="24"/>
  <c r="Q2390" i="24" s="1"/>
  <c r="I2391" i="24"/>
  <c r="P2391" i="24" s="1"/>
  <c r="I2392" i="24"/>
  <c r="M2392" i="24" s="1"/>
  <c r="I2393" i="24"/>
  <c r="N2393" i="24" s="1"/>
  <c r="I2394" i="24"/>
  <c r="L2394" i="24" s="1"/>
  <c r="I2395" i="24"/>
  <c r="P2395" i="24" s="1"/>
  <c r="I2396" i="24"/>
  <c r="Q2396" i="24" s="1"/>
  <c r="I2397" i="24"/>
  <c r="P2397" i="24" s="1"/>
  <c r="I2398" i="24"/>
  <c r="N2398" i="24" s="1"/>
  <c r="I2399" i="24"/>
  <c r="L2399" i="24" s="1"/>
  <c r="I2400" i="24"/>
  <c r="L2400" i="24" s="1"/>
  <c r="I2401" i="24"/>
  <c r="M2401" i="24" s="1"/>
  <c r="I2402" i="24"/>
  <c r="L2402" i="24" s="1"/>
  <c r="I2403" i="24"/>
  <c r="L2403" i="24" s="1"/>
  <c r="I2404" i="24"/>
  <c r="M2404" i="24" s="1"/>
  <c r="I2405" i="24"/>
  <c r="L2405" i="24" s="1"/>
  <c r="I2406" i="24"/>
  <c r="L2406" i="24" s="1"/>
  <c r="I2407" i="24"/>
  <c r="N2407" i="24" s="1"/>
  <c r="I2408" i="24"/>
  <c r="P2408" i="24" s="1"/>
  <c r="I2409" i="24"/>
  <c r="M2409" i="24" s="1"/>
  <c r="I2410" i="24"/>
  <c r="L2410" i="24" s="1"/>
  <c r="I2411" i="24"/>
  <c r="M2411" i="24" s="1"/>
  <c r="I2412" i="24"/>
  <c r="N2412" i="24" s="1"/>
  <c r="I2413" i="24"/>
  <c r="L2413" i="24" s="1"/>
  <c r="I2414" i="24"/>
  <c r="L2414" i="24" s="1"/>
  <c r="I2415" i="24"/>
  <c r="N2415" i="24" s="1"/>
  <c r="I2416" i="24"/>
  <c r="L2416" i="24" s="1"/>
  <c r="I2417" i="24"/>
  <c r="O2417" i="24" s="1"/>
  <c r="I2418" i="24"/>
  <c r="N2418" i="24" s="1"/>
  <c r="I2419" i="24"/>
  <c r="L2419" i="24" s="1"/>
  <c r="I2420" i="24"/>
  <c r="M2420" i="24" s="1"/>
  <c r="I2421" i="24"/>
  <c r="N2421" i="24" s="1"/>
  <c r="I2422" i="24"/>
  <c r="L2422" i="24" s="1"/>
  <c r="I2423" i="24"/>
  <c r="M2423" i="24" s="1"/>
  <c r="I2424" i="24"/>
  <c r="N2424" i="24" s="1"/>
  <c r="I2425" i="24"/>
  <c r="I2426" i="24"/>
  <c r="I2427" i="24"/>
  <c r="I2428" i="24"/>
  <c r="M2428" i="24" s="1"/>
  <c r="I2429" i="24"/>
  <c r="Q2429" i="24" s="1"/>
  <c r="I2430" i="24"/>
  <c r="L2430" i="24" s="1"/>
  <c r="I2431" i="24"/>
  <c r="L2431" i="24" s="1"/>
  <c r="I2432" i="24"/>
  <c r="M2432" i="24" s="1"/>
  <c r="I2433" i="24"/>
  <c r="Q2433" i="24" s="1"/>
  <c r="I2434" i="24"/>
  <c r="L2434" i="24" s="1"/>
  <c r="I2435" i="24"/>
  <c r="L2435" i="24" s="1"/>
  <c r="I2436" i="24"/>
  <c r="M2436" i="24" s="1"/>
  <c r="I2437" i="24"/>
  <c r="N2437" i="24" s="1"/>
  <c r="I2438" i="24"/>
  <c r="I2439" i="24"/>
  <c r="Q2439" i="24" s="1"/>
  <c r="I2440" i="24"/>
  <c r="N2440" i="24" s="1"/>
  <c r="I2441" i="24"/>
  <c r="I2442" i="24"/>
  <c r="L2442" i="24" s="1"/>
  <c r="I2443" i="24"/>
  <c r="M2443" i="24" s="1"/>
  <c r="I2444" i="24"/>
  <c r="I2445" i="24"/>
  <c r="L2445" i="24" s="1"/>
  <c r="I2446" i="24"/>
  <c r="M2446" i="24" s="1"/>
  <c r="I2447" i="24"/>
  <c r="Q2447" i="24" s="1"/>
  <c r="I2448" i="24"/>
  <c r="L2448" i="24" s="1"/>
  <c r="I2449" i="24"/>
  <c r="I2450" i="24"/>
  <c r="M2450" i="24" s="1"/>
  <c r="I2451" i="24"/>
  <c r="I2452" i="24"/>
  <c r="L2452" i="24" s="1"/>
  <c r="I2453" i="24"/>
  <c r="I2454" i="24"/>
  <c r="N2454" i="24" s="1"/>
  <c r="I2455" i="24"/>
  <c r="I2456" i="24"/>
  <c r="M2456" i="24" s="1"/>
  <c r="I2457" i="24"/>
  <c r="N2457" i="24" s="1"/>
  <c r="I2458" i="24"/>
  <c r="L2458" i="24" s="1"/>
  <c r="I2459" i="24"/>
  <c r="N2459" i="24" s="1"/>
  <c r="I2460" i="24"/>
  <c r="Q2460" i="24" s="1"/>
  <c r="I2461" i="24"/>
  <c r="L2461" i="24" s="1"/>
  <c r="I2462" i="24"/>
  <c r="M2462" i="24" s="1"/>
  <c r="I2463" i="24"/>
  <c r="I2464" i="24"/>
  <c r="O2464" i="24" s="1"/>
  <c r="I2465" i="24"/>
  <c r="I2466" i="24"/>
  <c r="Q2466" i="24" s="1"/>
  <c r="I2467" i="24"/>
  <c r="P2467" i="24" s="1"/>
  <c r="I2468" i="24"/>
  <c r="P2468" i="24" s="1"/>
  <c r="I2469" i="24"/>
  <c r="P2469" i="24" s="1"/>
  <c r="I2470" i="24"/>
  <c r="N2470" i="24" s="1"/>
  <c r="I2471" i="24"/>
  <c r="I2472" i="24"/>
  <c r="M2472" i="24" s="1"/>
  <c r="I2473" i="24"/>
  <c r="L2473" i="24" s="1"/>
  <c r="I2474" i="24"/>
  <c r="I2475" i="24"/>
  <c r="P2475" i="24" s="1"/>
  <c r="I2476" i="24"/>
  <c r="O2476" i="24" s="1"/>
  <c r="I2477" i="24"/>
  <c r="Q2477" i="24" s="1"/>
  <c r="I2478" i="24"/>
  <c r="P2478" i="24" s="1"/>
  <c r="I2479" i="24"/>
  <c r="P2479" i="24" s="1"/>
  <c r="I2480" i="24"/>
  <c r="N2480" i="24" s="1"/>
  <c r="I2481" i="24"/>
  <c r="I2482" i="24"/>
  <c r="N2482" i="24" s="1"/>
  <c r="I2483" i="24"/>
  <c r="L2483" i="24" s="1"/>
  <c r="I2484" i="24"/>
  <c r="M2484" i="24" s="1"/>
  <c r="I2485" i="24"/>
  <c r="I2486" i="24"/>
  <c r="O2486" i="24" s="1"/>
  <c r="I2487" i="24"/>
  <c r="I2488" i="24"/>
  <c r="P2488" i="24" s="1"/>
  <c r="I2489" i="24"/>
  <c r="M2489" i="24" s="1"/>
  <c r="I2490" i="24"/>
  <c r="O2490" i="24" s="1"/>
  <c r="I2491" i="24"/>
  <c r="I2492" i="24"/>
  <c r="M2492" i="24" s="1"/>
  <c r="I2493" i="24"/>
  <c r="Q2493" i="24" s="1"/>
  <c r="I2494" i="24"/>
  <c r="L2494" i="24" s="1"/>
  <c r="I2495" i="24"/>
  <c r="N2495" i="24" s="1"/>
  <c r="I2496" i="24"/>
  <c r="I2497" i="24"/>
  <c r="M2497" i="24" s="1"/>
  <c r="I2498" i="24"/>
  <c r="M2498" i="24" s="1"/>
  <c r="I2499" i="24"/>
  <c r="L2499" i="24" s="1"/>
  <c r="I2500" i="24"/>
  <c r="L2500" i="24" s="1"/>
  <c r="I2501" i="24"/>
  <c r="I2502" i="24"/>
  <c r="M2502" i="24" s="1"/>
  <c r="I2503" i="24"/>
  <c r="I2504" i="24"/>
  <c r="L2504" i="24" s="1"/>
  <c r="AT5" i="20" l="1"/>
  <c r="AU5" i="20" s="1"/>
  <c r="AV5" i="20" s="1"/>
  <c r="J7" i="29"/>
  <c r="K10" i="29"/>
  <c r="K7" i="29" s="1"/>
  <c r="N11" i="29"/>
  <c r="N7" i="29" s="1"/>
  <c r="L8" i="29"/>
  <c r="M7" i="29"/>
  <c r="O8" i="29"/>
  <c r="Q9" i="29"/>
  <c r="V9" i="29" s="1"/>
  <c r="Z9" i="29"/>
  <c r="AN11" i="29"/>
  <c r="AP11" i="29" s="1"/>
  <c r="BA9" i="29"/>
  <c r="BF9" i="29" s="1"/>
  <c r="P2461" i="24"/>
  <c r="P2368" i="24"/>
  <c r="L1326" i="24"/>
  <c r="Q1292" i="24"/>
  <c r="L1592" i="24"/>
  <c r="R1592" i="24"/>
  <c r="P1532" i="24"/>
  <c r="O2397" i="24"/>
  <c r="R742" i="24"/>
  <c r="L688" i="24"/>
  <c r="R398" i="24"/>
  <c r="O391" i="24"/>
  <c r="L2397" i="24"/>
  <c r="P742" i="24"/>
  <c r="N1859" i="24"/>
  <c r="Q1704" i="24"/>
  <c r="R1608" i="24"/>
  <c r="Q1518" i="24"/>
  <c r="M1378" i="24"/>
  <c r="P1226" i="24"/>
  <c r="N987" i="24"/>
  <c r="R373" i="24"/>
  <c r="L2102" i="24"/>
  <c r="R2075" i="24"/>
  <c r="R2040" i="24"/>
  <c r="Q1617" i="24"/>
  <c r="P1592" i="24"/>
  <c r="Q1538" i="24"/>
  <c r="M1386" i="24"/>
  <c r="Q1383" i="24"/>
  <c r="Q690" i="24"/>
  <c r="Q2480" i="24"/>
  <c r="Q2104" i="24"/>
  <c r="R1873" i="24"/>
  <c r="R1615" i="24"/>
  <c r="R1610" i="24"/>
  <c r="L1608" i="24"/>
  <c r="N1590" i="24"/>
  <c r="N1572" i="24"/>
  <c r="M1534" i="24"/>
  <c r="Q1528" i="24"/>
  <c r="P1428" i="24"/>
  <c r="N777" i="24"/>
  <c r="P774" i="24"/>
  <c r="Q1664" i="24"/>
  <c r="Q1616" i="24"/>
  <c r="P1615" i="24"/>
  <c r="R1591" i="24"/>
  <c r="R743" i="24"/>
  <c r="Q700" i="24"/>
  <c r="O2467" i="24"/>
  <c r="P2277" i="24"/>
  <c r="R1906" i="24"/>
  <c r="P1698" i="24"/>
  <c r="L1664" i="24"/>
  <c r="O1646" i="24"/>
  <c r="P1635" i="24"/>
  <c r="M1628" i="24"/>
  <c r="O1616" i="24"/>
  <c r="L1615" i="24"/>
  <c r="L1591" i="24"/>
  <c r="P1581" i="24"/>
  <c r="P1302" i="24"/>
  <c r="P826" i="24"/>
  <c r="N761" i="24"/>
  <c r="N743" i="24"/>
  <c r="P702" i="24"/>
  <c r="L700" i="24"/>
  <c r="Q2440" i="24"/>
  <c r="L2437" i="24"/>
  <c r="M2369" i="24"/>
  <c r="P2280" i="24"/>
  <c r="Q2277" i="24"/>
  <c r="R1747" i="24"/>
  <c r="Q1732" i="24"/>
  <c r="P1680" i="24"/>
  <c r="P1648" i="24"/>
  <c r="M1636" i="24"/>
  <c r="P1627" i="24"/>
  <c r="Q1621" i="24"/>
  <c r="L1609" i="24"/>
  <c r="P1590" i="24"/>
  <c r="L1589" i="24"/>
  <c r="P1582" i="24"/>
  <c r="O1580" i="24"/>
  <c r="Q1508" i="24"/>
  <c r="Q1382" i="24"/>
  <c r="Q1358" i="24"/>
  <c r="O1296" i="24"/>
  <c r="Q1293" i="24"/>
  <c r="Q986" i="24"/>
  <c r="O828" i="24"/>
  <c r="O826" i="24"/>
  <c r="R599" i="24"/>
  <c r="N512" i="24"/>
  <c r="P493" i="24"/>
  <c r="Q442" i="24"/>
  <c r="Q313" i="24"/>
  <c r="Q2120" i="24"/>
  <c r="R1914" i="24"/>
  <c r="P1849" i="24"/>
  <c r="P1720" i="24"/>
  <c r="O1689" i="24"/>
  <c r="Q1686" i="24"/>
  <c r="P1681" i="24"/>
  <c r="L1680" i="24"/>
  <c r="L1674" i="24"/>
  <c r="P1663" i="24"/>
  <c r="P1660" i="24"/>
  <c r="L1648" i="24"/>
  <c r="P1402" i="24"/>
  <c r="O1376" i="24"/>
  <c r="P1093" i="24"/>
  <c r="M970" i="24"/>
  <c r="O858" i="24"/>
  <c r="Q702" i="24"/>
  <c r="O696" i="24"/>
  <c r="Q693" i="24"/>
  <c r="R591" i="24"/>
  <c r="R584" i="24"/>
  <c r="O389" i="24"/>
  <c r="P343" i="24"/>
  <c r="Q2369" i="24"/>
  <c r="P2181" i="24"/>
  <c r="L2104" i="24"/>
  <c r="N1906" i="24"/>
  <c r="L1875" i="24"/>
  <c r="L1873" i="24"/>
  <c r="M1700" i="24"/>
  <c r="M1690" i="24"/>
  <c r="P1685" i="24"/>
  <c r="L1682" i="24"/>
  <c r="Q1680" i="24"/>
  <c r="P1679" i="24"/>
  <c r="P1673" i="24"/>
  <c r="Q1648" i="24"/>
  <c r="P1647" i="24"/>
  <c r="M1617" i="24"/>
  <c r="M1616" i="24"/>
  <c r="R1609" i="24"/>
  <c r="R1589" i="24"/>
  <c r="N1574" i="24"/>
  <c r="P1564" i="24"/>
  <c r="O1561" i="24"/>
  <c r="N1558" i="24"/>
  <c r="P1539" i="24"/>
  <c r="P1448" i="24"/>
  <c r="P1445" i="24"/>
  <c r="P1442" i="24"/>
  <c r="P1048" i="24"/>
  <c r="P755" i="24"/>
  <c r="L748" i="24"/>
  <c r="L743" i="24"/>
  <c r="O742" i="24"/>
  <c r="P700" i="24"/>
  <c r="Q575" i="24"/>
  <c r="Q295" i="24"/>
  <c r="N2117" i="24"/>
  <c r="L2117" i="24"/>
  <c r="R2077" i="24"/>
  <c r="L2077" i="24"/>
  <c r="O2062" i="24"/>
  <c r="R2062" i="24"/>
  <c r="N1865" i="24"/>
  <c r="R1865" i="24"/>
  <c r="N1861" i="24"/>
  <c r="P1861" i="24"/>
  <c r="N1823" i="24"/>
  <c r="P1823" i="24"/>
  <c r="L1693" i="24"/>
  <c r="O1693" i="24"/>
  <c r="L1671" i="24"/>
  <c r="P1671" i="24"/>
  <c r="O1668" i="24"/>
  <c r="Q1668" i="24"/>
  <c r="L1668" i="24"/>
  <c r="L1665" i="24"/>
  <c r="P1665" i="24"/>
  <c r="L1657" i="24"/>
  <c r="P1657" i="24"/>
  <c r="O1654" i="24"/>
  <c r="Q1654" i="24"/>
  <c r="O1596" i="24"/>
  <c r="N1596" i="24"/>
  <c r="O1593" i="24"/>
  <c r="R1593" i="24"/>
  <c r="N1578" i="24"/>
  <c r="P1578" i="24"/>
  <c r="M2467" i="24"/>
  <c r="P2283" i="24"/>
  <c r="Q2280" i="24"/>
  <c r="Q2278" i="24"/>
  <c r="P2236" i="24"/>
  <c r="Q2233" i="24"/>
  <c r="N2160" i="24"/>
  <c r="Q2160" i="24"/>
  <c r="N2137" i="24"/>
  <c r="P2137" i="24"/>
  <c r="N2126" i="24"/>
  <c r="Q2126" i="24"/>
  <c r="R2065" i="24"/>
  <c r="P2065" i="24"/>
  <c r="R1938" i="24"/>
  <c r="N1938" i="24"/>
  <c r="O1864" i="24"/>
  <c r="N1864" i="24"/>
  <c r="O1857" i="24"/>
  <c r="L1857" i="24"/>
  <c r="O1692" i="24"/>
  <c r="Q1692" i="24"/>
  <c r="L1670" i="24"/>
  <c r="Q1670" i="24"/>
  <c r="O1602" i="24"/>
  <c r="R1602" i="24"/>
  <c r="N2179" i="24"/>
  <c r="Q2179" i="24"/>
  <c r="N2155" i="24"/>
  <c r="Q2155" i="24"/>
  <c r="N2140" i="24"/>
  <c r="P2140" i="24"/>
  <c r="N2129" i="24"/>
  <c r="L2129" i="24"/>
  <c r="L1712" i="24"/>
  <c r="P1712" i="24"/>
  <c r="O1684" i="24"/>
  <c r="L1684" i="24"/>
  <c r="L1669" i="24"/>
  <c r="P1669" i="24"/>
  <c r="Q1666" i="24"/>
  <c r="O1656" i="24"/>
  <c r="Q1656" i="24"/>
  <c r="L1656" i="24"/>
  <c r="N1620" i="24"/>
  <c r="L1620" i="24"/>
  <c r="N1580" i="24"/>
  <c r="L1580" i="24"/>
  <c r="P1580" i="24"/>
  <c r="Q2482" i="24"/>
  <c r="N2221" i="24"/>
  <c r="Q2221" i="24"/>
  <c r="Q2488" i="24"/>
  <c r="M2482" i="24"/>
  <c r="Q2459" i="24"/>
  <c r="P2456" i="24"/>
  <c r="Q2352" i="24"/>
  <c r="P2326" i="24"/>
  <c r="O2323" i="24"/>
  <c r="Q2292" i="24"/>
  <c r="M2263" i="24"/>
  <c r="Q2244" i="24"/>
  <c r="L2241" i="24"/>
  <c r="N2150" i="24"/>
  <c r="Q2150" i="24"/>
  <c r="Q2117" i="24"/>
  <c r="N2114" i="24"/>
  <c r="Q2114" i="24"/>
  <c r="P2077" i="24"/>
  <c r="Q1694" i="24"/>
  <c r="L1694" i="24"/>
  <c r="O1672" i="24"/>
  <c r="L1672" i="24"/>
  <c r="Q1658" i="24"/>
  <c r="L1658" i="24"/>
  <c r="N1655" i="24"/>
  <c r="P1655" i="24"/>
  <c r="N1644" i="24"/>
  <c r="P1644" i="24"/>
  <c r="P1604" i="24"/>
  <c r="N1604" i="24"/>
  <c r="O1594" i="24"/>
  <c r="L1594" i="24"/>
  <c r="O1579" i="24"/>
  <c r="R1579" i="24"/>
  <c r="R1569" i="24"/>
  <c r="Q993" i="24"/>
  <c r="Q2181" i="24"/>
  <c r="Q1700" i="24"/>
  <c r="Q1698" i="24"/>
  <c r="L1569" i="24"/>
  <c r="L1564" i="24"/>
  <c r="P1562" i="24"/>
  <c r="L1532" i="24"/>
  <c r="M1528" i="24"/>
  <c r="P1518" i="24"/>
  <c r="Q1514" i="24"/>
  <c r="L1508" i="24"/>
  <c r="P1400" i="24"/>
  <c r="L1383" i="24"/>
  <c r="P1378" i="24"/>
  <c r="Q1376" i="24"/>
  <c r="O1370" i="24"/>
  <c r="P1304" i="24"/>
  <c r="P1296" i="24"/>
  <c r="P1292" i="24"/>
  <c r="Q1285" i="24"/>
  <c r="P1257" i="24"/>
  <c r="Q1252" i="24"/>
  <c r="P1095" i="24"/>
  <c r="Q1001" i="24"/>
  <c r="N995" i="24"/>
  <c r="O993" i="24"/>
  <c r="R877" i="24"/>
  <c r="P874" i="24"/>
  <c r="P834" i="24"/>
  <c r="P766" i="24"/>
  <c r="P659" i="24"/>
  <c r="Q591" i="24"/>
  <c r="P389" i="24"/>
  <c r="P387" i="24"/>
  <c r="O375" i="24"/>
  <c r="O373" i="24"/>
  <c r="Q304" i="24"/>
  <c r="Q1524" i="24"/>
  <c r="Q1522" i="24"/>
  <c r="M1518" i="24"/>
  <c r="O1304" i="24"/>
  <c r="Q1253" i="24"/>
  <c r="P1252" i="24"/>
  <c r="P699" i="24"/>
  <c r="Q695" i="24"/>
  <c r="Q577" i="24"/>
  <c r="Q319" i="24"/>
  <c r="M2104" i="24"/>
  <c r="Q2102" i="24"/>
  <c r="P1609" i="24"/>
  <c r="P1608" i="24"/>
  <c r="O1592" i="24"/>
  <c r="O1591" i="24"/>
  <c r="P1589" i="24"/>
  <c r="P1572" i="24"/>
  <c r="R1564" i="24"/>
  <c r="R1563" i="24"/>
  <c r="R1561" i="24"/>
  <c r="Q1534" i="24"/>
  <c r="Q1532" i="24"/>
  <c r="P1531" i="24"/>
  <c r="M1524" i="24"/>
  <c r="M1522" i="24"/>
  <c r="P1432" i="24"/>
  <c r="M1312" i="24"/>
  <c r="Q1309" i="24"/>
  <c r="M1304" i="24"/>
  <c r="Q1276" i="24"/>
  <c r="O1253" i="24"/>
  <c r="O1252" i="24"/>
  <c r="R1152" i="24"/>
  <c r="Q1109" i="24"/>
  <c r="Q1102" i="24"/>
  <c r="Q1099" i="24"/>
  <c r="L1064" i="24"/>
  <c r="L1000" i="24"/>
  <c r="N986" i="24"/>
  <c r="O866" i="24"/>
  <c r="O777" i="24"/>
  <c r="O761" i="24"/>
  <c r="R746" i="24"/>
  <c r="M700" i="24"/>
  <c r="O699" i="24"/>
  <c r="P696" i="24"/>
  <c r="L695" i="24"/>
  <c r="L690" i="24"/>
  <c r="P639" i="24"/>
  <c r="O609" i="24"/>
  <c r="M595" i="24"/>
  <c r="Q590" i="24"/>
  <c r="L577" i="24"/>
  <c r="M575" i="24"/>
  <c r="P379" i="24"/>
  <c r="Q337" i="24"/>
  <c r="P319" i="24"/>
  <c r="M309" i="24"/>
  <c r="R1614" i="24"/>
  <c r="R1588" i="24"/>
  <c r="Q1512" i="24"/>
  <c r="O1344" i="24"/>
  <c r="L1344" i="24"/>
  <c r="P1344" i="24"/>
  <c r="L1324" i="24"/>
  <c r="Q1324" i="24"/>
  <c r="P1118" i="24"/>
  <c r="Q1118" i="24"/>
  <c r="R873" i="24"/>
  <c r="P873" i="24"/>
  <c r="P758" i="24"/>
  <c r="L758" i="24"/>
  <c r="O758" i="24"/>
  <c r="M739" i="24"/>
  <c r="N739" i="24"/>
  <c r="R739" i="24"/>
  <c r="P208" i="24"/>
  <c r="M208" i="24"/>
  <c r="L2498" i="24"/>
  <c r="M2440" i="24"/>
  <c r="P2369" i="24"/>
  <c r="M2368" i="24"/>
  <c r="Q2307" i="24"/>
  <c r="M2298" i="24"/>
  <c r="P2252" i="24"/>
  <c r="O2246" i="24"/>
  <c r="Q2237" i="24"/>
  <c r="M2236" i="24"/>
  <c r="P2211" i="24"/>
  <c r="Q2209" i="24"/>
  <c r="Q2203" i="24"/>
  <c r="O2152" i="24"/>
  <c r="N1871" i="24"/>
  <c r="P1865" i="24"/>
  <c r="M1732" i="24"/>
  <c r="M1720" i="24"/>
  <c r="Q1676" i="24"/>
  <c r="P1661" i="24"/>
  <c r="L1660" i="24"/>
  <c r="Q1652" i="24"/>
  <c r="P1651" i="24"/>
  <c r="L1644" i="24"/>
  <c r="P1614" i="24"/>
  <c r="N1606" i="24"/>
  <c r="N1602" i="24"/>
  <c r="R1596" i="24"/>
  <c r="L1596" i="24"/>
  <c r="P1588" i="24"/>
  <c r="P1585" i="24"/>
  <c r="L1581" i="24"/>
  <c r="P1577" i="24"/>
  <c r="R1572" i="24"/>
  <c r="L1572" i="24"/>
  <c r="R1565" i="24"/>
  <c r="L1561" i="24"/>
  <c r="M1538" i="24"/>
  <c r="L1534" i="24"/>
  <c r="Q1526" i="24"/>
  <c r="L1524" i="24"/>
  <c r="L1514" i="24"/>
  <c r="P1512" i="24"/>
  <c r="O1490" i="24"/>
  <c r="P1490" i="24"/>
  <c r="M1484" i="24"/>
  <c r="Q1484" i="24"/>
  <c r="P1398" i="24"/>
  <c r="M1398" i="24"/>
  <c r="P1390" i="24"/>
  <c r="L1369" i="24"/>
  <c r="O1369" i="24"/>
  <c r="O1356" i="24"/>
  <c r="M1356" i="24"/>
  <c r="P1356" i="24"/>
  <c r="P1346" i="24"/>
  <c r="Q1346" i="24"/>
  <c r="N1321" i="24"/>
  <c r="L1321" i="24"/>
  <c r="P1321" i="24"/>
  <c r="N1315" i="24"/>
  <c r="O1315" i="24"/>
  <c r="Q1315" i="24"/>
  <c r="N1260" i="24"/>
  <c r="P1260" i="24"/>
  <c r="Q1260" i="24"/>
  <c r="N1244" i="24"/>
  <c r="Q1244" i="24"/>
  <c r="P1224" i="24"/>
  <c r="R1165" i="24"/>
  <c r="O1124" i="24"/>
  <c r="O1097" i="24"/>
  <c r="M1097" i="24"/>
  <c r="P1097" i="24"/>
  <c r="Q1091" i="24"/>
  <c r="O1065" i="24"/>
  <c r="Q1065" i="24"/>
  <c r="P1035" i="24"/>
  <c r="O1033" i="24"/>
  <c r="Q1033" i="24"/>
  <c r="N890" i="24"/>
  <c r="O890" i="24"/>
  <c r="L755" i="24"/>
  <c r="N755" i="24"/>
  <c r="M702" i="24"/>
  <c r="O702" i="24"/>
  <c r="M679" i="24"/>
  <c r="L679" i="24"/>
  <c r="O578" i="24"/>
  <c r="M578" i="24"/>
  <c r="L381" i="24"/>
  <c r="O381" i="24"/>
  <c r="P381" i="24"/>
  <c r="O311" i="24"/>
  <c r="P311" i="24"/>
  <c r="P219" i="24"/>
  <c r="M219" i="24"/>
  <c r="M1457" i="24"/>
  <c r="O1457" i="24"/>
  <c r="P1457" i="24"/>
  <c r="N1368" i="24"/>
  <c r="O1368" i="24"/>
  <c r="P1368" i="24"/>
  <c r="N1248" i="24"/>
  <c r="P1248" i="24"/>
  <c r="P773" i="24"/>
  <c r="O773" i="24"/>
  <c r="L305" i="24"/>
  <c r="P305" i="24"/>
  <c r="M2479" i="24"/>
  <c r="Q2468" i="24"/>
  <c r="L2440" i="24"/>
  <c r="P2414" i="24"/>
  <c r="M2389" i="24"/>
  <c r="P2307" i="24"/>
  <c r="Q2276" i="24"/>
  <c r="Q2258" i="24"/>
  <c r="M2252" i="24"/>
  <c r="M2237" i="24"/>
  <c r="Q2230" i="24"/>
  <c r="Q2212" i="24"/>
  <c r="M2211" i="24"/>
  <c r="L2209" i="24"/>
  <c r="P2203" i="24"/>
  <c r="P2200" i="24"/>
  <c r="Q2180" i="24"/>
  <c r="P2166" i="24"/>
  <c r="L2160" i="24"/>
  <c r="M2152" i="24"/>
  <c r="L2150" i="24"/>
  <c r="P2074" i="24"/>
  <c r="Q1736" i="24"/>
  <c r="P1676" i="24"/>
  <c r="P1652" i="24"/>
  <c r="O1614" i="24"/>
  <c r="O1588" i="24"/>
  <c r="O1585" i="24"/>
  <c r="O1577" i="24"/>
  <c r="R1573" i="24"/>
  <c r="R1568" i="24"/>
  <c r="P1566" i="24"/>
  <c r="P1565" i="24"/>
  <c r="P1526" i="24"/>
  <c r="M1512" i="24"/>
  <c r="Q1500" i="24"/>
  <c r="L1377" i="24"/>
  <c r="P1377" i="24"/>
  <c r="Q1368" i="24"/>
  <c r="L1345" i="24"/>
  <c r="O1345" i="24"/>
  <c r="Q1345" i="24"/>
  <c r="L1332" i="24"/>
  <c r="P1332" i="24"/>
  <c r="Q1332" i="24"/>
  <c r="L1297" i="24"/>
  <c r="Q1297" i="24"/>
  <c r="N1284" i="24"/>
  <c r="Q1284" i="24"/>
  <c r="N1230" i="24"/>
  <c r="P1230" i="24"/>
  <c r="O1021" i="24"/>
  <c r="P1021" i="24"/>
  <c r="Q1021" i="24"/>
  <c r="N892" i="24"/>
  <c r="R892" i="24"/>
  <c r="L655" i="24"/>
  <c r="Q655" i="24"/>
  <c r="N596" i="24"/>
  <c r="M596" i="24"/>
  <c r="Q596" i="24"/>
  <c r="R596" i="24"/>
  <c r="P430" i="24"/>
  <c r="O430" i="24"/>
  <c r="M345" i="24"/>
  <c r="P345" i="24"/>
  <c r="Q345" i="24"/>
  <c r="R1585" i="24"/>
  <c r="R1577" i="24"/>
  <c r="N1232" i="24"/>
  <c r="P1232" i="24"/>
  <c r="Q1232" i="24"/>
  <c r="L1003" i="24"/>
  <c r="O1003" i="24"/>
  <c r="N805" i="24"/>
  <c r="P805" i="24"/>
  <c r="O689" i="24"/>
  <c r="P689" i="24"/>
  <c r="Q689" i="24"/>
  <c r="L657" i="24"/>
  <c r="M657" i="24"/>
  <c r="P657" i="24"/>
  <c r="Q657" i="24"/>
  <c r="L2486" i="24"/>
  <c r="M2468" i="24"/>
  <c r="P2457" i="24"/>
  <c r="Q2448" i="24"/>
  <c r="Q2334" i="24"/>
  <c r="M2307" i="24"/>
  <c r="L2290" i="24"/>
  <c r="Q2283" i="24"/>
  <c r="Q2279" i="24"/>
  <c r="P2232" i="24"/>
  <c r="M2212" i="24"/>
  <c r="Q2153" i="24"/>
  <c r="Q2129" i="24"/>
  <c r="L2074" i="24"/>
  <c r="R2049" i="24"/>
  <c r="R2046" i="24"/>
  <c r="R2004" i="24"/>
  <c r="P1864" i="24"/>
  <c r="P1859" i="24"/>
  <c r="R1857" i="24"/>
  <c r="R1851" i="24"/>
  <c r="R1837" i="24"/>
  <c r="O1752" i="24"/>
  <c r="R1749" i="24"/>
  <c r="P1736" i="24"/>
  <c r="Q1690" i="24"/>
  <c r="P1684" i="24"/>
  <c r="P1677" i="24"/>
  <c r="L1676" i="24"/>
  <c r="P1672" i="24"/>
  <c r="P1664" i="24"/>
  <c r="Q1660" i="24"/>
  <c r="L1652" i="24"/>
  <c r="O1648" i="24"/>
  <c r="Q1644" i="24"/>
  <c r="Q1643" i="24"/>
  <c r="P1636" i="24"/>
  <c r="P1620" i="24"/>
  <c r="M1618" i="24"/>
  <c r="L1614" i="24"/>
  <c r="P1612" i="24"/>
  <c r="O1601" i="24"/>
  <c r="P1595" i="24"/>
  <c r="L1588" i="24"/>
  <c r="R1581" i="24"/>
  <c r="L1573" i="24"/>
  <c r="R1571" i="24"/>
  <c r="P1569" i="24"/>
  <c r="O1568" i="24"/>
  <c r="L1565" i="24"/>
  <c r="O1564" i="24"/>
  <c r="L1526" i="24"/>
  <c r="P1523" i="24"/>
  <c r="O1500" i="24"/>
  <c r="M1492" i="24"/>
  <c r="Q1492" i="24"/>
  <c r="O1482" i="24"/>
  <c r="P1482" i="24"/>
  <c r="N1424" i="24"/>
  <c r="O1424" i="24"/>
  <c r="P1424" i="24"/>
  <c r="N1382" i="24"/>
  <c r="L1382" i="24"/>
  <c r="O1382" i="24"/>
  <c r="L1368" i="24"/>
  <c r="Q1344" i="24"/>
  <c r="Q1337" i="24"/>
  <c r="O1337" i="24"/>
  <c r="O1324" i="24"/>
  <c r="N1317" i="24"/>
  <c r="L1317" i="24"/>
  <c r="O1317" i="24"/>
  <c r="M1272" i="24"/>
  <c r="P1272" i="24"/>
  <c r="M1248" i="24"/>
  <c r="N1246" i="24"/>
  <c r="P1246" i="24"/>
  <c r="M1232" i="24"/>
  <c r="M1101" i="24"/>
  <c r="Q1101" i="24"/>
  <c r="O1067" i="24"/>
  <c r="P1067" i="24"/>
  <c r="Q1067" i="24"/>
  <c r="O1031" i="24"/>
  <c r="P1031" i="24"/>
  <c r="R817" i="24"/>
  <c r="P817" i="24"/>
  <c r="N810" i="24"/>
  <c r="P810" i="24"/>
  <c r="N773" i="24"/>
  <c r="P770" i="24"/>
  <c r="R758" i="24"/>
  <c r="N753" i="24"/>
  <c r="L753" i="24"/>
  <c r="R753" i="24"/>
  <c r="P745" i="24"/>
  <c r="O745" i="24"/>
  <c r="L739" i="24"/>
  <c r="O705" i="24"/>
  <c r="Q705" i="24"/>
  <c r="M690" i="24"/>
  <c r="O690" i="24"/>
  <c r="O688" i="24"/>
  <c r="M688" i="24"/>
  <c r="P688" i="24"/>
  <c r="P647" i="24"/>
  <c r="L647" i="24"/>
  <c r="M647" i="24"/>
  <c r="Q647" i="24"/>
  <c r="M613" i="24"/>
  <c r="Q613" i="24"/>
  <c r="M592" i="24"/>
  <c r="N592" i="24"/>
  <c r="O592" i="24"/>
  <c r="Q592" i="24"/>
  <c r="L383" i="24"/>
  <c r="O383" i="24"/>
  <c r="P1313" i="24"/>
  <c r="Q1304" i="24"/>
  <c r="L1304" i="24"/>
  <c r="M1302" i="24"/>
  <c r="M1270" i="24"/>
  <c r="Q1228" i="24"/>
  <c r="P843" i="24"/>
  <c r="R837" i="24"/>
  <c r="P669" i="24"/>
  <c r="Q641" i="24"/>
  <c r="R611" i="24"/>
  <c r="P577" i="24"/>
  <c r="O576" i="24"/>
  <c r="L575" i="24"/>
  <c r="N521" i="24"/>
  <c r="R514" i="24"/>
  <c r="R986" i="24"/>
  <c r="Q2470" i="24"/>
  <c r="O1728" i="24"/>
  <c r="Q1728" i="24"/>
  <c r="O1678" i="24"/>
  <c r="P1678" i="24"/>
  <c r="O1662" i="24"/>
  <c r="P1662" i="24"/>
  <c r="N1650" i="24"/>
  <c r="L1650" i="24"/>
  <c r="P1650" i="24"/>
  <c r="N1645" i="24"/>
  <c r="P1645" i="24"/>
  <c r="P1607" i="24"/>
  <c r="L1607" i="24"/>
  <c r="O1605" i="24"/>
  <c r="L1605" i="24"/>
  <c r="P1570" i="24"/>
  <c r="N1570" i="24"/>
  <c r="O1567" i="24"/>
  <c r="R1567" i="24"/>
  <c r="M1536" i="24"/>
  <c r="P1536" i="24"/>
  <c r="L1536" i="24"/>
  <c r="O1527" i="24"/>
  <c r="P1527" i="24"/>
  <c r="L1510" i="24"/>
  <c r="Q1510" i="24"/>
  <c r="M1510" i="24"/>
  <c r="L1453" i="24"/>
  <c r="P1453" i="24"/>
  <c r="P1384" i="24"/>
  <c r="M1384" i="24"/>
  <c r="O1359" i="24"/>
  <c r="P1359" i="24"/>
  <c r="N1318" i="24"/>
  <c r="M1318" i="24"/>
  <c r="L2495" i="24"/>
  <c r="P2489" i="24"/>
  <c r="L2482" i="24"/>
  <c r="M2480" i="24"/>
  <c r="P2470" i="24"/>
  <c r="M2469" i="24"/>
  <c r="L2468" i="24"/>
  <c r="O2462" i="24"/>
  <c r="O2457" i="24"/>
  <c r="O2454" i="24"/>
  <c r="P2450" i="24"/>
  <c r="O2414" i="24"/>
  <c r="L2408" i="24"/>
  <c r="Q2406" i="24"/>
  <c r="L2389" i="24"/>
  <c r="Q2383" i="24"/>
  <c r="Q2380" i="24"/>
  <c r="L2369" i="24"/>
  <c r="Q2357" i="24"/>
  <c r="L2352" i="24"/>
  <c r="P2336" i="24"/>
  <c r="M2334" i="24"/>
  <c r="M2323" i="24"/>
  <c r="P2317" i="24"/>
  <c r="M2315" i="24"/>
  <c r="L2307" i="24"/>
  <c r="Q2304" i="24"/>
  <c r="P2303" i="24"/>
  <c r="M2294" i="24"/>
  <c r="L2292" i="24"/>
  <c r="P2286" i="24"/>
  <c r="L2284" i="24"/>
  <c r="M2283" i="24"/>
  <c r="L2281" i="24"/>
  <c r="M2280" i="24"/>
  <c r="P2279" i="24"/>
  <c r="L2278" i="24"/>
  <c r="M2277" i="24"/>
  <c r="P2276" i="24"/>
  <c r="Q2274" i="24"/>
  <c r="L2271" i="24"/>
  <c r="O2255" i="24"/>
  <c r="Q2253" i="24"/>
  <c r="M2246" i="24"/>
  <c r="L2237" i="24"/>
  <c r="M2233" i="24"/>
  <c r="M2232" i="24"/>
  <c r="L2230" i="24"/>
  <c r="Q2222" i="24"/>
  <c r="Q2218" i="24"/>
  <c r="L2216" i="24"/>
  <c r="L2213" i="24"/>
  <c r="L2212" i="24"/>
  <c r="M2203" i="24"/>
  <c r="Q2201" i="24"/>
  <c r="O2200" i="24"/>
  <c r="M2181" i="24"/>
  <c r="P2180" i="24"/>
  <c r="P2179" i="24"/>
  <c r="P2155" i="24"/>
  <c r="M2140" i="24"/>
  <c r="Q2138" i="24"/>
  <c r="O2137" i="24"/>
  <c r="P2068" i="24"/>
  <c r="R2066" i="24"/>
  <c r="P2062" i="24"/>
  <c r="P2061" i="24"/>
  <c r="R2055" i="24"/>
  <c r="R2050" i="24"/>
  <c r="N2046" i="24"/>
  <c r="R1992" i="24"/>
  <c r="N1914" i="24"/>
  <c r="R1891" i="24"/>
  <c r="L1865" i="24"/>
  <c r="N1851" i="24"/>
  <c r="N1849" i="24"/>
  <c r="R1843" i="24"/>
  <c r="N1837" i="24"/>
  <c r="R1835" i="24"/>
  <c r="P1829" i="24"/>
  <c r="M1741" i="24"/>
  <c r="M1736" i="24"/>
  <c r="O1720" i="24"/>
  <c r="L1720" i="24"/>
  <c r="Q1716" i="24"/>
  <c r="Q1714" i="24"/>
  <c r="Q1706" i="24"/>
  <c r="P1704" i="24"/>
  <c r="O1694" i="24"/>
  <c r="P1694" i="24"/>
  <c r="M1692" i="24"/>
  <c r="P1683" i="24"/>
  <c r="O1682" i="24"/>
  <c r="P1682" i="24"/>
  <c r="P1667" i="24"/>
  <c r="O1666" i="24"/>
  <c r="P1666" i="24"/>
  <c r="N1649" i="24"/>
  <c r="P1649" i="24"/>
  <c r="N1624" i="24"/>
  <c r="M1624" i="24"/>
  <c r="L1603" i="24"/>
  <c r="R1603" i="24"/>
  <c r="O1603" i="24"/>
  <c r="L1593" i="24"/>
  <c r="P1593" i="24"/>
  <c r="L1587" i="24"/>
  <c r="O1587" i="24"/>
  <c r="N1584" i="24"/>
  <c r="O1584" i="24"/>
  <c r="N1576" i="24"/>
  <c r="O1576" i="24"/>
  <c r="P1576" i="24"/>
  <c r="L1576" i="24"/>
  <c r="L1502" i="24"/>
  <c r="P1502" i="24"/>
  <c r="M1502" i="24"/>
  <c r="L1494" i="24"/>
  <c r="P1494" i="24"/>
  <c r="M1494" i="24"/>
  <c r="L1486" i="24"/>
  <c r="P1486" i="24"/>
  <c r="M1486" i="24"/>
  <c r="L1478" i="24"/>
  <c r="P1478" i="24"/>
  <c r="M1478" i="24"/>
  <c r="N1414" i="24"/>
  <c r="O1414" i="24"/>
  <c r="P1414" i="24"/>
  <c r="M1414" i="24"/>
  <c r="N1406" i="24"/>
  <c r="P1406" i="24"/>
  <c r="L1320" i="24"/>
  <c r="Q1320" i="24"/>
  <c r="N1268" i="24"/>
  <c r="P1268" i="24"/>
  <c r="L1268" i="24"/>
  <c r="O1268" i="24"/>
  <c r="Q1268" i="24"/>
  <c r="P2454" i="24"/>
  <c r="L2480" i="24"/>
  <c r="M2478" i="24"/>
  <c r="M2470" i="24"/>
  <c r="P2466" i="24"/>
  <c r="L2464" i="24"/>
  <c r="P2458" i="24"/>
  <c r="M2454" i="24"/>
  <c r="Q2452" i="24"/>
  <c r="P2440" i="24"/>
  <c r="Q2415" i="24"/>
  <c r="M2396" i="24"/>
  <c r="L2390" i="24"/>
  <c r="P2383" i="24"/>
  <c r="P2381" i="24"/>
  <c r="L2357" i="24"/>
  <c r="L2334" i="24"/>
  <c r="M2331" i="24"/>
  <c r="M2317" i="24"/>
  <c r="M2304" i="24"/>
  <c r="M2303" i="24"/>
  <c r="M2289" i="24"/>
  <c r="Q2287" i="24"/>
  <c r="M2286" i="24"/>
  <c r="L2283" i="24"/>
  <c r="L2280" i="24"/>
  <c r="M2279" i="24"/>
  <c r="L2277" i="24"/>
  <c r="M2276" i="24"/>
  <c r="Q2267" i="24"/>
  <c r="M2255" i="24"/>
  <c r="O2240" i="24"/>
  <c r="L2233" i="24"/>
  <c r="P2223" i="24"/>
  <c r="P2222" i="24"/>
  <c r="L2218" i="24"/>
  <c r="L2203" i="24"/>
  <c r="L2201" i="24"/>
  <c r="M2200" i="24"/>
  <c r="L2181" i="24"/>
  <c r="M2180" i="24"/>
  <c r="L2179" i="24"/>
  <c r="L2155" i="24"/>
  <c r="L2140" i="24"/>
  <c r="L2138" i="24"/>
  <c r="M2137" i="24"/>
  <c r="Q2131" i="24"/>
  <c r="P2129" i="24"/>
  <c r="Q2110" i="24"/>
  <c r="Q2107" i="24"/>
  <c r="Q2098" i="24"/>
  <c r="P2092" i="24"/>
  <c r="P2085" i="24"/>
  <c r="O2076" i="24"/>
  <c r="R2074" i="24"/>
  <c r="L2073" i="24"/>
  <c r="P2070" i="24"/>
  <c r="O2068" i="24"/>
  <c r="P2066" i="24"/>
  <c r="N2062" i="24"/>
  <c r="L2061" i="24"/>
  <c r="P2050" i="24"/>
  <c r="R2036" i="24"/>
  <c r="R1976" i="24"/>
  <c r="R1946" i="24"/>
  <c r="R1910" i="24"/>
  <c r="P1905" i="24"/>
  <c r="N1876" i="24"/>
  <c r="N1872" i="24"/>
  <c r="O1845" i="24"/>
  <c r="L1837" i="24"/>
  <c r="P1835" i="24"/>
  <c r="R1748" i="24"/>
  <c r="L1736" i="24"/>
  <c r="P1728" i="24"/>
  <c r="M1716" i="24"/>
  <c r="O1712" i="24"/>
  <c r="Q1712" i="24"/>
  <c r="O1698" i="24"/>
  <c r="L1698" i="24"/>
  <c r="O1686" i="24"/>
  <c r="P1686" i="24"/>
  <c r="Q1678" i="24"/>
  <c r="O1670" i="24"/>
  <c r="P1670" i="24"/>
  <c r="Q1662" i="24"/>
  <c r="N1654" i="24"/>
  <c r="P1654" i="24"/>
  <c r="L1654" i="24"/>
  <c r="Q1650" i="24"/>
  <c r="N1640" i="24"/>
  <c r="M1640" i="24"/>
  <c r="N1632" i="24"/>
  <c r="M1632" i="24"/>
  <c r="N1623" i="24"/>
  <c r="P1623" i="24"/>
  <c r="N1621" i="24"/>
  <c r="L1621" i="24"/>
  <c r="P1621" i="24"/>
  <c r="L1612" i="24"/>
  <c r="R1612" i="24"/>
  <c r="O1612" i="24"/>
  <c r="O1610" i="24"/>
  <c r="P1610" i="24"/>
  <c r="L1610" i="24"/>
  <c r="P1583" i="24"/>
  <c r="O1583" i="24"/>
  <c r="M1520" i="24"/>
  <c r="P1520" i="24"/>
  <c r="L1520" i="24"/>
  <c r="N1396" i="24"/>
  <c r="P1396" i="24"/>
  <c r="Q1308" i="24"/>
  <c r="P1308" i="24"/>
  <c r="O1308" i="24"/>
  <c r="P1300" i="24"/>
  <c r="Q1300" i="24"/>
  <c r="L1300" i="24"/>
  <c r="P1288" i="24"/>
  <c r="M1288" i="24"/>
  <c r="L2478" i="24"/>
  <c r="L2470" i="24"/>
  <c r="L2466" i="24"/>
  <c r="Q2454" i="24"/>
  <c r="L2454" i="24"/>
  <c r="Q2435" i="24"/>
  <c r="Q2424" i="24"/>
  <c r="L2417" i="24"/>
  <c r="P2407" i="24"/>
  <c r="L2396" i="24"/>
  <c r="L2384" i="24"/>
  <c r="O2381" i="24"/>
  <c r="L2362" i="24"/>
  <c r="Q2318" i="24"/>
  <c r="L2304" i="24"/>
  <c r="L2289" i="24"/>
  <c r="P2287" i="24"/>
  <c r="L2267" i="24"/>
  <c r="Q2261" i="24"/>
  <c r="L2256" i="24"/>
  <c r="L2250" i="24"/>
  <c r="M2240" i="24"/>
  <c r="L2223" i="24"/>
  <c r="L2158" i="24"/>
  <c r="M2133" i="24"/>
  <c r="P2124" i="24"/>
  <c r="P2107" i="24"/>
  <c r="Q2094" i="24"/>
  <c r="L2062" i="24"/>
  <c r="P2054" i="24"/>
  <c r="R2051" i="24"/>
  <c r="R2012" i="24"/>
  <c r="R1960" i="24"/>
  <c r="N1946" i="24"/>
  <c r="R1936" i="24"/>
  <c r="R1922" i="24"/>
  <c r="P1886" i="24"/>
  <c r="R1775" i="24"/>
  <c r="R1745" i="24"/>
  <c r="M1742" i="24"/>
  <c r="Q1730" i="24"/>
  <c r="L1728" i="24"/>
  <c r="Q1722" i="24"/>
  <c r="O1704" i="24"/>
  <c r="L1704" i="24"/>
  <c r="O1697" i="24"/>
  <c r="O1690" i="24"/>
  <c r="L1690" i="24"/>
  <c r="L1678" i="24"/>
  <c r="P1675" i="24"/>
  <c r="O1674" i="24"/>
  <c r="P1674" i="24"/>
  <c r="L1662" i="24"/>
  <c r="P1659" i="24"/>
  <c r="O1658" i="24"/>
  <c r="P1658" i="24"/>
  <c r="N1653" i="24"/>
  <c r="P1653" i="24"/>
  <c r="O1650" i="24"/>
  <c r="N1646" i="24"/>
  <c r="P1646" i="24"/>
  <c r="L1646" i="24"/>
  <c r="N1639" i="24"/>
  <c r="P1639" i="24"/>
  <c r="N1631" i="24"/>
  <c r="P1631" i="24"/>
  <c r="P1613" i="24"/>
  <c r="O1613" i="24"/>
  <c r="R1607" i="24"/>
  <c r="R1605" i="24"/>
  <c r="O1604" i="24"/>
  <c r="L1604" i="24"/>
  <c r="R1604" i="24"/>
  <c r="P1601" i="24"/>
  <c r="L1601" i="24"/>
  <c r="N1560" i="24"/>
  <c r="O1560" i="24"/>
  <c r="P1560" i="24"/>
  <c r="L1560" i="24"/>
  <c r="Q1536" i="24"/>
  <c r="M1530" i="24"/>
  <c r="P1530" i="24"/>
  <c r="L1530" i="24"/>
  <c r="Q1516" i="24"/>
  <c r="M1516" i="24"/>
  <c r="M1504" i="24"/>
  <c r="O1504" i="24"/>
  <c r="L1504" i="24"/>
  <c r="Q1504" i="24"/>
  <c r="M1496" i="24"/>
  <c r="O1496" i="24"/>
  <c r="L1496" i="24"/>
  <c r="Q1496" i="24"/>
  <c r="M1488" i="24"/>
  <c r="O1488" i="24"/>
  <c r="L1488" i="24"/>
  <c r="Q1488" i="24"/>
  <c r="M1480" i="24"/>
  <c r="O1480" i="24"/>
  <c r="L1480" i="24"/>
  <c r="Q1480" i="24"/>
  <c r="L1450" i="24"/>
  <c r="P1450" i="24"/>
  <c r="N1430" i="24"/>
  <c r="O1430" i="24"/>
  <c r="N1408" i="24"/>
  <c r="P1408" i="24"/>
  <c r="M1408" i="24"/>
  <c r="P1594" i="24"/>
  <c r="P1573" i="24"/>
  <c r="P1568" i="24"/>
  <c r="P1538" i="24"/>
  <c r="P1528" i="24"/>
  <c r="P1522" i="24"/>
  <c r="P1514" i="24"/>
  <c r="P1508" i="24"/>
  <c r="P1500" i="24"/>
  <c r="P1492" i="24"/>
  <c r="P1484" i="24"/>
  <c r="Q1400" i="24"/>
  <c r="Q1390" i="24"/>
  <c r="M1382" i="24"/>
  <c r="P1376" i="24"/>
  <c r="Q1370" i="24"/>
  <c r="M1368" i="24"/>
  <c r="N1364" i="24"/>
  <c r="Q1364" i="24"/>
  <c r="P1358" i="24"/>
  <c r="O1358" i="24"/>
  <c r="Q1338" i="24"/>
  <c r="O1338" i="24"/>
  <c r="O1336" i="24"/>
  <c r="Q1336" i="24"/>
  <c r="N1326" i="24"/>
  <c r="P1326" i="24"/>
  <c r="O1326" i="24"/>
  <c r="N1310" i="24"/>
  <c r="P1310" i="24"/>
  <c r="Q1305" i="24"/>
  <c r="L1305" i="24"/>
  <c r="P1301" i="24"/>
  <c r="Q1301" i="24"/>
  <c r="N1251" i="24"/>
  <c r="Q1251" i="24"/>
  <c r="M1221" i="24"/>
  <c r="L1221" i="24"/>
  <c r="Q1221" i="24"/>
  <c r="O1652" i="24"/>
  <c r="O1644" i="24"/>
  <c r="P1628" i="24"/>
  <c r="O1620" i="24"/>
  <c r="P1618" i="24"/>
  <c r="O1617" i="24"/>
  <c r="P1606" i="24"/>
  <c r="R1575" i="24"/>
  <c r="L1568" i="24"/>
  <c r="R1559" i="24"/>
  <c r="P1535" i="24"/>
  <c r="P1519" i="24"/>
  <c r="L1500" i="24"/>
  <c r="L1492" i="24"/>
  <c r="L1484" i="24"/>
  <c r="P1440" i="24"/>
  <c r="P1437" i="24"/>
  <c r="P1434" i="24"/>
  <c r="O1426" i="24"/>
  <c r="M1416" i="24"/>
  <c r="L1400" i="24"/>
  <c r="Q1391" i="24"/>
  <c r="L1390" i="24"/>
  <c r="Q1388" i="24"/>
  <c r="L1376" i="24"/>
  <c r="P1371" i="24"/>
  <c r="N1362" i="24"/>
  <c r="P1362" i="24"/>
  <c r="L1355" i="24"/>
  <c r="Q1355" i="24"/>
  <c r="N1352" i="24"/>
  <c r="P1352" i="24"/>
  <c r="P1339" i="24"/>
  <c r="N1307" i="24"/>
  <c r="Q1307" i="24"/>
  <c r="O1307" i="24"/>
  <c r="N1278" i="24"/>
  <c r="M1278" i="24"/>
  <c r="P1278" i="24"/>
  <c r="N1236" i="24"/>
  <c r="P1236" i="24"/>
  <c r="L1236" i="24"/>
  <c r="O1236" i="24"/>
  <c r="M1223" i="24"/>
  <c r="N1223" i="24"/>
  <c r="P1223" i="24"/>
  <c r="L1347" i="24"/>
  <c r="Q1347" i="24"/>
  <c r="P1347" i="24"/>
  <c r="N1309" i="24"/>
  <c r="P1309" i="24"/>
  <c r="O1309" i="24"/>
  <c r="N1238" i="24"/>
  <c r="M1238" i="24"/>
  <c r="P1317" i="24"/>
  <c r="Q1296" i="24"/>
  <c r="L1296" i="24"/>
  <c r="M1294" i="24"/>
  <c r="M1286" i="24"/>
  <c r="L1284" i="24"/>
  <c r="O1277" i="24"/>
  <c r="L1276" i="24"/>
  <c r="O1269" i="24"/>
  <c r="M1264" i="24"/>
  <c r="M1262" i="24"/>
  <c r="L1244" i="24"/>
  <c r="P1241" i="24"/>
  <c r="O1237" i="24"/>
  <c r="O1235" i="24"/>
  <c r="N1225" i="24"/>
  <c r="N1220" i="24"/>
  <c r="R1166" i="24"/>
  <c r="R1160" i="24"/>
  <c r="N1156" i="24"/>
  <c r="L1152" i="24"/>
  <c r="R1150" i="24"/>
  <c r="M1125" i="24"/>
  <c r="P1119" i="24"/>
  <c r="L1109" i="24"/>
  <c r="O1107" i="24"/>
  <c r="L1102" i="24"/>
  <c r="M1099" i="24"/>
  <c r="O1089" i="24"/>
  <c r="P1073" i="24"/>
  <c r="L1065" i="24"/>
  <c r="P1055" i="24"/>
  <c r="P1040" i="24"/>
  <c r="O1011" i="24"/>
  <c r="L1001" i="24"/>
  <c r="N996" i="24"/>
  <c r="Q985" i="24"/>
  <c r="O971" i="24"/>
  <c r="R958" i="24"/>
  <c r="R948" i="24"/>
  <c r="O892" i="24"/>
  <c r="L891" i="24"/>
  <c r="N891" i="24"/>
  <c r="R861" i="24"/>
  <c r="N860" i="24"/>
  <c r="O860" i="24"/>
  <c r="L847" i="24"/>
  <c r="R847" i="24"/>
  <c r="N844" i="24"/>
  <c r="O844" i="24"/>
  <c r="P844" i="24"/>
  <c r="L829" i="24"/>
  <c r="N829" i="24"/>
  <c r="P829" i="24"/>
  <c r="R821" i="24"/>
  <c r="P818" i="24"/>
  <c r="N784" i="24"/>
  <c r="P784" i="24"/>
  <c r="P765" i="24"/>
  <c r="N765" i="24"/>
  <c r="O765" i="24"/>
  <c r="M749" i="24"/>
  <c r="L749" i="24"/>
  <c r="R749" i="24"/>
  <c r="N749" i="24"/>
  <c r="O737" i="24"/>
  <c r="P737" i="24"/>
  <c r="L737" i="24"/>
  <c r="N737" i="24"/>
  <c r="O706" i="24"/>
  <c r="L706" i="24"/>
  <c r="Q706" i="24"/>
  <c r="M706" i="24"/>
  <c r="P663" i="24"/>
  <c r="Q663" i="24"/>
  <c r="O625" i="24"/>
  <c r="M625" i="24"/>
  <c r="Q625" i="24"/>
  <c r="O606" i="24"/>
  <c r="N606" i="24"/>
  <c r="R606" i="24"/>
  <c r="R587" i="24"/>
  <c r="M587" i="24"/>
  <c r="Q587" i="24"/>
  <c r="Q1168" i="24"/>
  <c r="L1160" i="24"/>
  <c r="R1158" i="24"/>
  <c r="P1113" i="24"/>
  <c r="L1099" i="24"/>
  <c r="O1075" i="24"/>
  <c r="L1060" i="24"/>
  <c r="P1012" i="24"/>
  <c r="O985" i="24"/>
  <c r="N869" i="24"/>
  <c r="P869" i="24"/>
  <c r="L867" i="24"/>
  <c r="P867" i="24"/>
  <c r="R867" i="24"/>
  <c r="P849" i="24"/>
  <c r="L811" i="24"/>
  <c r="P811" i="24"/>
  <c r="R811" i="24"/>
  <c r="O704" i="24"/>
  <c r="P704" i="24"/>
  <c r="L704" i="24"/>
  <c r="M704" i="24"/>
  <c r="O692" i="24"/>
  <c r="P692" i="24"/>
  <c r="R586" i="24"/>
  <c r="M586" i="24"/>
  <c r="Q586" i="24"/>
  <c r="Q579" i="24"/>
  <c r="L579" i="24"/>
  <c r="M579" i="24"/>
  <c r="P573" i="24"/>
  <c r="L573" i="24"/>
  <c r="M573" i="24"/>
  <c r="L879" i="24"/>
  <c r="R879" i="24"/>
  <c r="L861" i="24"/>
  <c r="N861" i="24"/>
  <c r="L859" i="24"/>
  <c r="N859" i="24"/>
  <c r="P859" i="24"/>
  <c r="L831" i="24"/>
  <c r="R831" i="24"/>
  <c r="P759" i="24"/>
  <c r="N759" i="24"/>
  <c r="R759" i="24"/>
  <c r="O744" i="24"/>
  <c r="R744" i="24"/>
  <c r="O698" i="24"/>
  <c r="P698" i="24"/>
  <c r="O694" i="24"/>
  <c r="P694" i="24"/>
  <c r="L649" i="24"/>
  <c r="Q649" i="24"/>
  <c r="L635" i="24"/>
  <c r="Q635" i="24"/>
  <c r="Q608" i="24"/>
  <c r="N608" i="24"/>
  <c r="O608" i="24"/>
  <c r="M1296" i="24"/>
  <c r="P1294" i="24"/>
  <c r="O1293" i="24"/>
  <c r="L1292" i="24"/>
  <c r="O1284" i="24"/>
  <c r="P1276" i="24"/>
  <c r="Q1267" i="24"/>
  <c r="P1264" i="24"/>
  <c r="P1262" i="24"/>
  <c r="M1254" i="24"/>
  <c r="L1252" i="24"/>
  <c r="P1244" i="24"/>
  <c r="Q1237" i="24"/>
  <c r="Q1235" i="24"/>
  <c r="L1232" i="24"/>
  <c r="M1230" i="24"/>
  <c r="L1228" i="24"/>
  <c r="P1220" i="24"/>
  <c r="N1154" i="24"/>
  <c r="P1152" i="24"/>
  <c r="P1125" i="24"/>
  <c r="O1118" i="24"/>
  <c r="P1109" i="24"/>
  <c r="Q1107" i="24"/>
  <c r="P1102" i="24"/>
  <c r="O1101" i="24"/>
  <c r="P1099" i="24"/>
  <c r="L1097" i="24"/>
  <c r="M1095" i="24"/>
  <c r="M1093" i="24"/>
  <c r="L1091" i="24"/>
  <c r="Q1089" i="24"/>
  <c r="P1083" i="24"/>
  <c r="L1067" i="24"/>
  <c r="P1065" i="24"/>
  <c r="M1061" i="24"/>
  <c r="Q1053" i="24"/>
  <c r="L1044" i="24"/>
  <c r="L1033" i="24"/>
  <c r="M1031" i="24"/>
  <c r="M1017" i="24"/>
  <c r="Q1011" i="24"/>
  <c r="M1003" i="24"/>
  <c r="P1001" i="24"/>
  <c r="P892" i="24"/>
  <c r="P891" i="24"/>
  <c r="P881" i="24"/>
  <c r="R869" i="24"/>
  <c r="O868" i="24"/>
  <c r="P868" i="24"/>
  <c r="P860" i="24"/>
  <c r="L845" i="24"/>
  <c r="P845" i="24"/>
  <c r="R845" i="24"/>
  <c r="P833" i="24"/>
  <c r="L813" i="24"/>
  <c r="N813" i="24"/>
  <c r="M778" i="24"/>
  <c r="P778" i="24"/>
  <c r="P769" i="24"/>
  <c r="O769" i="24"/>
  <c r="M762" i="24"/>
  <c r="P762" i="24"/>
  <c r="P760" i="24"/>
  <c r="L757" i="24"/>
  <c r="R757" i="24"/>
  <c r="O749" i="24"/>
  <c r="O747" i="24"/>
  <c r="N747" i="24"/>
  <c r="R737" i="24"/>
  <c r="P706" i="24"/>
  <c r="P697" i="24"/>
  <c r="Q697" i="24"/>
  <c r="L697" i="24"/>
  <c r="O697" i="24"/>
  <c r="O588" i="24"/>
  <c r="M588" i="24"/>
  <c r="R588" i="24"/>
  <c r="N588" i="24"/>
  <c r="Q679" i="24"/>
  <c r="O596" i="24"/>
  <c r="R595" i="24"/>
  <c r="Q393" i="24"/>
  <c r="O387" i="24"/>
  <c r="P385" i="24"/>
  <c r="O379" i="24"/>
  <c r="P377" i="24"/>
  <c r="N373" i="24"/>
  <c r="O337" i="24"/>
  <c r="L319" i="24"/>
  <c r="P313" i="24"/>
  <c r="O305" i="24"/>
  <c r="O295" i="24"/>
  <c r="P287" i="24"/>
  <c r="P285" i="24"/>
  <c r="P743" i="24"/>
  <c r="P739" i="24"/>
  <c r="P679" i="24"/>
  <c r="Q669" i="24"/>
  <c r="R590" i="24"/>
  <c r="O406" i="24"/>
  <c r="P393" i="24"/>
  <c r="P391" i="24"/>
  <c r="O385" i="24"/>
  <c r="P383" i="24"/>
  <c r="O377" i="24"/>
  <c r="P375" i="24"/>
  <c r="P341" i="24"/>
  <c r="L337" i="24"/>
  <c r="M323" i="24"/>
  <c r="L295" i="24"/>
  <c r="P288" i="24"/>
  <c r="O287" i="24"/>
  <c r="Q281" i="24"/>
  <c r="P337" i="24"/>
  <c r="P295" i="24"/>
  <c r="Q287" i="24"/>
  <c r="N2503" i="24"/>
  <c r="L2503" i="24"/>
  <c r="M2503" i="24"/>
  <c r="L2481" i="24"/>
  <c r="Q2481" i="24"/>
  <c r="N2500" i="24"/>
  <c r="M2500" i="24"/>
  <c r="P2500" i="24"/>
  <c r="N2490" i="24"/>
  <c r="L2490" i="24"/>
  <c r="Q2490" i="24"/>
  <c r="M2490" i="24"/>
  <c r="P2501" i="24"/>
  <c r="L2501" i="24"/>
  <c r="M2501" i="24"/>
  <c r="L2471" i="24"/>
  <c r="Q2471" i="24"/>
  <c r="L2449" i="24"/>
  <c r="Q2449" i="24"/>
  <c r="P2503" i="24"/>
  <c r="Q2500" i="24"/>
  <c r="P2490" i="24"/>
  <c r="L2488" i="24"/>
  <c r="M2488" i="24"/>
  <c r="Q2483" i="24"/>
  <c r="M2483" i="24"/>
  <c r="L2476" i="24"/>
  <c r="Q2473" i="24"/>
  <c r="L2451" i="24"/>
  <c r="Q2451" i="24"/>
  <c r="N2465" i="24"/>
  <c r="L2465" i="24"/>
  <c r="Q2465" i="24"/>
  <c r="M2453" i="24"/>
  <c r="Q2453" i="24"/>
  <c r="Q2455" i="24"/>
  <c r="L2455" i="24"/>
  <c r="Q2503" i="24"/>
  <c r="P2374" i="24"/>
  <c r="P2480" i="24"/>
  <c r="M2459" i="24"/>
  <c r="M2457" i="24"/>
  <c r="M2424" i="24"/>
  <c r="M2422" i="24"/>
  <c r="P2421" i="24"/>
  <c r="Q2420" i="24"/>
  <c r="Q2419" i="24"/>
  <c r="Q2418" i="24"/>
  <c r="M2415" i="24"/>
  <c r="M2412" i="24"/>
  <c r="O2407" i="24"/>
  <c r="P2394" i="24"/>
  <c r="P2393" i="24"/>
  <c r="O2386" i="24"/>
  <c r="M2383" i="24"/>
  <c r="M2381" i="24"/>
  <c r="P2380" i="24"/>
  <c r="O2374" i="24"/>
  <c r="Q2373" i="24"/>
  <c r="Q2372" i="24"/>
  <c r="P2371" i="24"/>
  <c r="Q2365" i="24"/>
  <c r="P2364" i="24"/>
  <c r="Q2347" i="24"/>
  <c r="Q2342" i="24"/>
  <c r="Q2337" i="24"/>
  <c r="O2336" i="24"/>
  <c r="O2326" i="24"/>
  <c r="Q2321" i="24"/>
  <c r="M2318" i="24"/>
  <c r="O2301" i="24"/>
  <c r="Q2299" i="24"/>
  <c r="Q2295" i="24"/>
  <c r="M2287" i="24"/>
  <c r="P2274" i="24"/>
  <c r="P2273" i="24"/>
  <c r="Q2264" i="24"/>
  <c r="P2261" i="24"/>
  <c r="M2258" i="24"/>
  <c r="M2253" i="24"/>
  <c r="P2244" i="24"/>
  <c r="P2243" i="24"/>
  <c r="Q2225" i="24"/>
  <c r="P2224" i="24"/>
  <c r="M2222" i="24"/>
  <c r="P2221" i="24"/>
  <c r="Q2197" i="24"/>
  <c r="L2195" i="24"/>
  <c r="P2187" i="24"/>
  <c r="Q2184" i="24"/>
  <c r="M2174" i="24"/>
  <c r="Q2172" i="24"/>
  <c r="P2171" i="24"/>
  <c r="Q2169" i="24"/>
  <c r="M2168" i="24"/>
  <c r="L2153" i="24"/>
  <c r="Q2147" i="24"/>
  <c r="P2145" i="24"/>
  <c r="Q2143" i="24"/>
  <c r="P2142" i="24"/>
  <c r="Q2134" i="24"/>
  <c r="M2131" i="24"/>
  <c r="P2127" i="24"/>
  <c r="P2126" i="24"/>
  <c r="P2125" i="24"/>
  <c r="O2124" i="24"/>
  <c r="Q2123" i="24"/>
  <c r="Q2122" i="24"/>
  <c r="L2120" i="24"/>
  <c r="Q2118" i="24"/>
  <c r="P2115" i="24"/>
  <c r="P2114" i="24"/>
  <c r="Q2113" i="24"/>
  <c r="Q2112" i="24"/>
  <c r="L2110" i="24"/>
  <c r="Q2108" i="24"/>
  <c r="L2107" i="24"/>
  <c r="L2105" i="24"/>
  <c r="P2094" i="24"/>
  <c r="P2093" i="24"/>
  <c r="O2086" i="24"/>
  <c r="P2080" i="24"/>
  <c r="R2078" i="24"/>
  <c r="N2066" i="24"/>
  <c r="L2065" i="24"/>
  <c r="P2058" i="24"/>
  <c r="O2050" i="24"/>
  <c r="L2049" i="24"/>
  <c r="O2046" i="24"/>
  <c r="P2046" i="24"/>
  <c r="P2008" i="24"/>
  <c r="R2008" i="24"/>
  <c r="L1948" i="24"/>
  <c r="R1948" i="24"/>
  <c r="N1934" i="24"/>
  <c r="P1934" i="24"/>
  <c r="N1918" i="24"/>
  <c r="R1918" i="24"/>
  <c r="N1889" i="24"/>
  <c r="R1889" i="24"/>
  <c r="P1831" i="24"/>
  <c r="N1831" i="24"/>
  <c r="L1821" i="24"/>
  <c r="N1821" i="24"/>
  <c r="P1821" i="24"/>
  <c r="Q1821" i="24"/>
  <c r="O1696" i="24"/>
  <c r="L1696" i="24"/>
  <c r="M1696" i="24"/>
  <c r="P1696" i="24"/>
  <c r="O1688" i="24"/>
  <c r="L1688" i="24"/>
  <c r="M1688" i="24"/>
  <c r="P1688" i="24"/>
  <c r="L1611" i="24"/>
  <c r="O1611" i="24"/>
  <c r="P1611" i="24"/>
  <c r="R1611" i="24"/>
  <c r="P1599" i="24"/>
  <c r="L1599" i="24"/>
  <c r="O1599" i="24"/>
  <c r="R1599" i="24"/>
  <c r="O1537" i="24"/>
  <c r="P1537" i="24"/>
  <c r="O1521" i="24"/>
  <c r="P1521" i="24"/>
  <c r="Q2421" i="24"/>
  <c r="Q2393" i="24"/>
  <c r="Q2371" i="24"/>
  <c r="Q2478" i="24"/>
  <c r="P2482" i="24"/>
  <c r="O2480" i="24"/>
  <c r="O2470" i="24"/>
  <c r="L2460" i="24"/>
  <c r="L2459" i="24"/>
  <c r="Q2457" i="24"/>
  <c r="L2457" i="24"/>
  <c r="P2428" i="24"/>
  <c r="L2424" i="24"/>
  <c r="M2421" i="24"/>
  <c r="P2420" i="24"/>
  <c r="P2419" i="24"/>
  <c r="L2418" i="24"/>
  <c r="L2415" i="24"/>
  <c r="L2412" i="24"/>
  <c r="M2407" i="24"/>
  <c r="L2398" i="24"/>
  <c r="O2395" i="24"/>
  <c r="M2394" i="24"/>
  <c r="M2393" i="24"/>
  <c r="Q2391" i="24"/>
  <c r="Q2389" i="24"/>
  <c r="M2386" i="24"/>
  <c r="L2383" i="24"/>
  <c r="Q2381" i="24"/>
  <c r="L2381" i="24"/>
  <c r="M2380" i="24"/>
  <c r="L2378" i="24"/>
  <c r="M2374" i="24"/>
  <c r="P2373" i="24"/>
  <c r="L2372" i="24"/>
  <c r="M2371" i="24"/>
  <c r="M2365" i="24"/>
  <c r="M2364" i="24"/>
  <c r="L2347" i="24"/>
  <c r="L2342" i="24"/>
  <c r="L2337" i="24"/>
  <c r="M2336" i="24"/>
  <c r="P2334" i="24"/>
  <c r="M2326" i="24"/>
  <c r="L2324" i="24"/>
  <c r="M2321" i="24"/>
  <c r="L2319" i="24"/>
  <c r="L2318" i="24"/>
  <c r="Q2311" i="24"/>
  <c r="O2307" i="24"/>
  <c r="P2304" i="24"/>
  <c r="Q2303" i="24"/>
  <c r="Q2302" i="24"/>
  <c r="M2301" i="24"/>
  <c r="P2299" i="24"/>
  <c r="L2295" i="24"/>
  <c r="Q2289" i="24"/>
  <c r="L2287" i="24"/>
  <c r="M2274" i="24"/>
  <c r="M2273" i="24"/>
  <c r="M2266" i="24"/>
  <c r="L2264" i="24"/>
  <c r="L2261" i="24"/>
  <c r="L2259" i="24"/>
  <c r="L2258" i="24"/>
  <c r="L2254" i="24"/>
  <c r="L2253" i="24"/>
  <c r="O2249" i="24"/>
  <c r="L2247" i="24"/>
  <c r="M2244" i="24"/>
  <c r="M2243" i="24"/>
  <c r="P2237" i="24"/>
  <c r="Q2236" i="24"/>
  <c r="P2233" i="24"/>
  <c r="Q2232" i="24"/>
  <c r="Q2229" i="24"/>
  <c r="M2225" i="24"/>
  <c r="M2224" i="24"/>
  <c r="L2222" i="24"/>
  <c r="M2221" i="24"/>
  <c r="M2217" i="24"/>
  <c r="M2215" i="24"/>
  <c r="Q2208" i="24"/>
  <c r="O2203" i="24"/>
  <c r="L2197" i="24"/>
  <c r="P2192" i="24"/>
  <c r="L2184" i="24"/>
  <c r="Q2182" i="24"/>
  <c r="Q2178" i="24"/>
  <c r="M2172" i="24"/>
  <c r="M2171" i="24"/>
  <c r="P2169" i="24"/>
  <c r="M2159" i="24"/>
  <c r="M2157" i="24"/>
  <c r="Q2149" i="24"/>
  <c r="M2143" i="24"/>
  <c r="M2142" i="24"/>
  <c r="Q2136" i="24"/>
  <c r="L2134" i="24"/>
  <c r="L2132" i="24"/>
  <c r="L2131" i="24"/>
  <c r="P2128" i="24"/>
  <c r="L2127" i="24"/>
  <c r="M2126" i="24"/>
  <c r="M2124" i="24"/>
  <c r="P2123" i="24"/>
  <c r="O2116" i="24"/>
  <c r="L2115" i="24"/>
  <c r="M2114" i="24"/>
  <c r="P2113" i="24"/>
  <c r="Q2099" i="24"/>
  <c r="Q2095" i="24"/>
  <c r="M2094" i="24"/>
  <c r="O2093" i="24"/>
  <c r="P2088" i="24"/>
  <c r="N2086" i="24"/>
  <c r="P2084" i="24"/>
  <c r="R2081" i="24"/>
  <c r="O2080" i="24"/>
  <c r="P2078" i="24"/>
  <c r="P2067" i="24"/>
  <c r="R2067" i="24"/>
  <c r="L2066" i="24"/>
  <c r="N2060" i="24"/>
  <c r="O2060" i="24"/>
  <c r="L2050" i="24"/>
  <c r="L2028" i="24"/>
  <c r="R2028" i="24"/>
  <c r="R2024" i="24"/>
  <c r="L1996" i="24"/>
  <c r="R1996" i="24"/>
  <c r="N1942" i="24"/>
  <c r="P1942" i="24"/>
  <c r="L1924" i="24"/>
  <c r="R1924" i="24"/>
  <c r="N1924" i="24"/>
  <c r="P1885" i="24"/>
  <c r="L1885" i="24"/>
  <c r="M1782" i="24"/>
  <c r="Q1782" i="24"/>
  <c r="M1759" i="24"/>
  <c r="Q1759" i="24"/>
  <c r="N1642" i="24"/>
  <c r="L1642" i="24"/>
  <c r="Q1642" i="24"/>
  <c r="M1642" i="24"/>
  <c r="O1642" i="24"/>
  <c r="N1638" i="24"/>
  <c r="L1638" i="24"/>
  <c r="Q1638" i="24"/>
  <c r="M1638" i="24"/>
  <c r="O1638" i="24"/>
  <c r="N1634" i="24"/>
  <c r="L1634" i="24"/>
  <c r="Q1634" i="24"/>
  <c r="M1634" i="24"/>
  <c r="O1634" i="24"/>
  <c r="N1630" i="24"/>
  <c r="L1630" i="24"/>
  <c r="Q1630" i="24"/>
  <c r="M1630" i="24"/>
  <c r="O1630" i="24"/>
  <c r="N1626" i="24"/>
  <c r="L1626" i="24"/>
  <c r="Q1626" i="24"/>
  <c r="M1626" i="24"/>
  <c r="O1626" i="24"/>
  <c r="N1622" i="24"/>
  <c r="L1622" i="24"/>
  <c r="Q1622" i="24"/>
  <c r="M1622" i="24"/>
  <c r="O1622" i="24"/>
  <c r="N1619" i="24"/>
  <c r="L1619" i="24"/>
  <c r="O1619" i="24"/>
  <c r="P1619" i="24"/>
  <c r="L1598" i="24"/>
  <c r="R1598" i="24"/>
  <c r="N1598" i="24"/>
  <c r="O1598" i="24"/>
  <c r="P1598" i="24"/>
  <c r="Q2436" i="24"/>
  <c r="Q2434" i="24"/>
  <c r="L2421" i="24"/>
  <c r="M2413" i="24"/>
  <c r="Q2407" i="24"/>
  <c r="L2407" i="24"/>
  <c r="M2395" i="24"/>
  <c r="L2393" i="24"/>
  <c r="L2387" i="24"/>
  <c r="Q2374" i="24"/>
  <c r="L2374" i="24"/>
  <c r="M2373" i="24"/>
  <c r="L2371" i="24"/>
  <c r="L2366" i="24"/>
  <c r="L2365" i="24"/>
  <c r="M2361" i="24"/>
  <c r="L2332" i="24"/>
  <c r="Q2326" i="24"/>
  <c r="L2326" i="24"/>
  <c r="L2322" i="24"/>
  <c r="L2321" i="24"/>
  <c r="L2316" i="24"/>
  <c r="L2311" i="24"/>
  <c r="L2305" i="24"/>
  <c r="L2302" i="24"/>
  <c r="L2299" i="24"/>
  <c r="L2274" i="24"/>
  <c r="M2270" i="24"/>
  <c r="M2249" i="24"/>
  <c r="L2244" i="24"/>
  <c r="L2238" i="24"/>
  <c r="L2234" i="24"/>
  <c r="L2226" i="24"/>
  <c r="L2225" i="24"/>
  <c r="M2194" i="24"/>
  <c r="L2182" i="24"/>
  <c r="L2175" i="24"/>
  <c r="L2173" i="24"/>
  <c r="L2172" i="24"/>
  <c r="L2169" i="24"/>
  <c r="P2146" i="24"/>
  <c r="L2144" i="24"/>
  <c r="L2143" i="24"/>
  <c r="M2128" i="24"/>
  <c r="L2126" i="24"/>
  <c r="Q2124" i="24"/>
  <c r="L2124" i="24"/>
  <c r="M2123" i="24"/>
  <c r="M2119" i="24"/>
  <c r="M2116" i="24"/>
  <c r="L2114" i="24"/>
  <c r="M2113" i="24"/>
  <c r="M2109" i="24"/>
  <c r="M2106" i="24"/>
  <c r="Q2101" i="24"/>
  <c r="P2099" i="24"/>
  <c r="M2097" i="24"/>
  <c r="L2094" i="24"/>
  <c r="N2090" i="24"/>
  <c r="P2071" i="24"/>
  <c r="R2071" i="24"/>
  <c r="R2059" i="24"/>
  <c r="O2058" i="24"/>
  <c r="R2058" i="24"/>
  <c r="R2044" i="24"/>
  <c r="R2020" i="24"/>
  <c r="L1980" i="24"/>
  <c r="R1980" i="24"/>
  <c r="P1944" i="24"/>
  <c r="R1944" i="24"/>
  <c r="P1930" i="24"/>
  <c r="L1930" i="24"/>
  <c r="L1916" i="24"/>
  <c r="N1916" i="24"/>
  <c r="O1839" i="24"/>
  <c r="P1839" i="24"/>
  <c r="L1833" i="24"/>
  <c r="R1833" i="24"/>
  <c r="N1833" i="24"/>
  <c r="O1833" i="24"/>
  <c r="N1789" i="24"/>
  <c r="R1789" i="24"/>
  <c r="O1734" i="24"/>
  <c r="Q1734" i="24"/>
  <c r="O1718" i="24"/>
  <c r="Q1718" i="24"/>
  <c r="O1702" i="24"/>
  <c r="Q1702" i="24"/>
  <c r="N1641" i="24"/>
  <c r="L1641" i="24"/>
  <c r="P1641" i="24"/>
  <c r="Q1641" i="24"/>
  <c r="N1637" i="24"/>
  <c r="L1637" i="24"/>
  <c r="P1637" i="24"/>
  <c r="Q1637" i="24"/>
  <c r="N1633" i="24"/>
  <c r="L1633" i="24"/>
  <c r="P1633" i="24"/>
  <c r="Q1633" i="24"/>
  <c r="N1629" i="24"/>
  <c r="L1629" i="24"/>
  <c r="P1629" i="24"/>
  <c r="Q1629" i="24"/>
  <c r="N1625" i="24"/>
  <c r="L1625" i="24"/>
  <c r="P1625" i="24"/>
  <c r="Q1625" i="24"/>
  <c r="O1597" i="24"/>
  <c r="L1597" i="24"/>
  <c r="P1597" i="24"/>
  <c r="R1597" i="24"/>
  <c r="O1529" i="24"/>
  <c r="P1529" i="24"/>
  <c r="O2078" i="24"/>
  <c r="L2078" i="24"/>
  <c r="N2064" i="24"/>
  <c r="P2064" i="24"/>
  <c r="R2057" i="24"/>
  <c r="L2057" i="24"/>
  <c r="N2052" i="24"/>
  <c r="P2052" i="24"/>
  <c r="N2048" i="24"/>
  <c r="O2048" i="24"/>
  <c r="L1964" i="24"/>
  <c r="R1964" i="24"/>
  <c r="P1938" i="24"/>
  <c r="L1938" i="24"/>
  <c r="L1932" i="24"/>
  <c r="P1932" i="24"/>
  <c r="P1848" i="24"/>
  <c r="O1848" i="24"/>
  <c r="O1825" i="24"/>
  <c r="L1825" i="24"/>
  <c r="O1724" i="24"/>
  <c r="L1724" i="24"/>
  <c r="M1724" i="24"/>
  <c r="P1724" i="24"/>
  <c r="O1708" i="24"/>
  <c r="L1708" i="24"/>
  <c r="M1708" i="24"/>
  <c r="P1708" i="24"/>
  <c r="L1699" i="24"/>
  <c r="O1699" i="24"/>
  <c r="L1691" i="24"/>
  <c r="O1691" i="24"/>
  <c r="N1600" i="24"/>
  <c r="L1600" i="24"/>
  <c r="O1600" i="24"/>
  <c r="P1600" i="24"/>
  <c r="O1586" i="24"/>
  <c r="L1586" i="24"/>
  <c r="N1586" i="24"/>
  <c r="P1586" i="24"/>
  <c r="P1946" i="24"/>
  <c r="P1914" i="24"/>
  <c r="R1912" i="24"/>
  <c r="P1910" i="24"/>
  <c r="L1906" i="24"/>
  <c r="O1905" i="24"/>
  <c r="P1888" i="24"/>
  <c r="P1880" i="24"/>
  <c r="R1859" i="24"/>
  <c r="L1859" i="24"/>
  <c r="P1857" i="24"/>
  <c r="P1855" i="24"/>
  <c r="P1851" i="24"/>
  <c r="R1849" i="24"/>
  <c r="L1849" i="24"/>
  <c r="N1845" i="24"/>
  <c r="L1843" i="24"/>
  <c r="P1840" i="24"/>
  <c r="O1832" i="24"/>
  <c r="Q1775" i="24"/>
  <c r="Q1768" i="24"/>
  <c r="M1747" i="24"/>
  <c r="P1739" i="24"/>
  <c r="L1732" i="24"/>
  <c r="M1728" i="24"/>
  <c r="Q1726" i="24"/>
  <c r="L1716" i="24"/>
  <c r="M1712" i="24"/>
  <c r="Q1710" i="24"/>
  <c r="L1700" i="24"/>
  <c r="O1695" i="24"/>
  <c r="M1694" i="24"/>
  <c r="L1692" i="24"/>
  <c r="O1687" i="24"/>
  <c r="M1686" i="24"/>
  <c r="O1685" i="24"/>
  <c r="M1684" i="24"/>
  <c r="O1683" i="24"/>
  <c r="M1682" i="24"/>
  <c r="O1681" i="24"/>
  <c r="M1680" i="24"/>
  <c r="O1679" i="24"/>
  <c r="M1678" i="24"/>
  <c r="O1677" i="24"/>
  <c r="M1676" i="24"/>
  <c r="O1675" i="24"/>
  <c r="M1674" i="24"/>
  <c r="O1673" i="24"/>
  <c r="M1672" i="24"/>
  <c r="O1671" i="24"/>
  <c r="M1670" i="24"/>
  <c r="O1669" i="24"/>
  <c r="M1668" i="24"/>
  <c r="O1667" i="24"/>
  <c r="M1666" i="24"/>
  <c r="O1665" i="24"/>
  <c r="M1664" i="24"/>
  <c r="O1663" i="24"/>
  <c r="M1662" i="24"/>
  <c r="O1661" i="24"/>
  <c r="M1660" i="24"/>
  <c r="O1659" i="24"/>
  <c r="M1658" i="24"/>
  <c r="O1657" i="24"/>
  <c r="M1656" i="24"/>
  <c r="M1654" i="24"/>
  <c r="M1652" i="24"/>
  <c r="M1650" i="24"/>
  <c r="M1648" i="24"/>
  <c r="M1646" i="24"/>
  <c r="M1644" i="24"/>
  <c r="P1643" i="24"/>
  <c r="Q1640" i="24"/>
  <c r="L1640" i="24"/>
  <c r="L1639" i="24"/>
  <c r="Q1636" i="24"/>
  <c r="L1636" i="24"/>
  <c r="L1635" i="24"/>
  <c r="Q1632" i="24"/>
  <c r="L1632" i="24"/>
  <c r="L1631" i="24"/>
  <c r="Q1628" i="24"/>
  <c r="L1628" i="24"/>
  <c r="L1627" i="24"/>
  <c r="Q1624" i="24"/>
  <c r="L1624" i="24"/>
  <c r="L1623" i="24"/>
  <c r="M1620" i="24"/>
  <c r="Q1618" i="24"/>
  <c r="L1618" i="24"/>
  <c r="P1617" i="24"/>
  <c r="L1617" i="24"/>
  <c r="P1616" i="24"/>
  <c r="L1616" i="24"/>
  <c r="L1613" i="24"/>
  <c r="O1608" i="24"/>
  <c r="O1607" i="24"/>
  <c r="P1605" i="24"/>
  <c r="L1602" i="24"/>
  <c r="O1595" i="24"/>
  <c r="N1594" i="24"/>
  <c r="L1590" i="24"/>
  <c r="R1590" i="24"/>
  <c r="P1587" i="24"/>
  <c r="L1584" i="24"/>
  <c r="L1583" i="24"/>
  <c r="O1582" i="24"/>
  <c r="L1582" i="24"/>
  <c r="R1582" i="24"/>
  <c r="L1578" i="24"/>
  <c r="R1578" i="24"/>
  <c r="O1578" i="24"/>
  <c r="O1574" i="24"/>
  <c r="L1574" i="24"/>
  <c r="R1574" i="24"/>
  <c r="L1570" i="24"/>
  <c r="R1570" i="24"/>
  <c r="O1570" i="24"/>
  <c r="O1566" i="24"/>
  <c r="L1566" i="24"/>
  <c r="R1566" i="24"/>
  <c r="L1562" i="24"/>
  <c r="R1562" i="24"/>
  <c r="O1562" i="24"/>
  <c r="O1558" i="24"/>
  <c r="L1558" i="24"/>
  <c r="R1558" i="24"/>
  <c r="P1533" i="24"/>
  <c r="P1525" i="24"/>
  <c r="L1516" i="24"/>
  <c r="P1516" i="24"/>
  <c r="P1579" i="24"/>
  <c r="L1579" i="24"/>
  <c r="L1575" i="24"/>
  <c r="P1575" i="24"/>
  <c r="P1571" i="24"/>
  <c r="L1571" i="24"/>
  <c r="L1567" i="24"/>
  <c r="P1567" i="24"/>
  <c r="P1563" i="24"/>
  <c r="L1563" i="24"/>
  <c r="L1559" i="24"/>
  <c r="P1559" i="24"/>
  <c r="P1506" i="24"/>
  <c r="L1506" i="24"/>
  <c r="M1506" i="24"/>
  <c r="O1498" i="24"/>
  <c r="L1498" i="24"/>
  <c r="Q1498" i="24"/>
  <c r="M1498" i="24"/>
  <c r="R1905" i="24"/>
  <c r="P1845" i="24"/>
  <c r="P1732" i="24"/>
  <c r="P1716" i="24"/>
  <c r="P1700" i="24"/>
  <c r="P1692" i="24"/>
  <c r="O1640" i="24"/>
  <c r="Q1639" i="24"/>
  <c r="O1636" i="24"/>
  <c r="Q1635" i="24"/>
  <c r="O1632" i="24"/>
  <c r="Q1631" i="24"/>
  <c r="O1628" i="24"/>
  <c r="Q1627" i="24"/>
  <c r="O1624" i="24"/>
  <c r="Q1623" i="24"/>
  <c r="O1618" i="24"/>
  <c r="R1617" i="24"/>
  <c r="R1616" i="24"/>
  <c r="L1606" i="24"/>
  <c r="R1606" i="24"/>
  <c r="P1602" i="24"/>
  <c r="R1595" i="24"/>
  <c r="P1584" i="24"/>
  <c r="R1583" i="24"/>
  <c r="M1490" i="24"/>
  <c r="M1482" i="24"/>
  <c r="P1422" i="24"/>
  <c r="M1402" i="24"/>
  <c r="P1401" i="24"/>
  <c r="M1396" i="24"/>
  <c r="P1394" i="24"/>
  <c r="O1391" i="24"/>
  <c r="O1388" i="24"/>
  <c r="P1366" i="24"/>
  <c r="P1351" i="24"/>
  <c r="P1350" i="24"/>
  <c r="N1338" i="24"/>
  <c r="M1338" i="24"/>
  <c r="O1327" i="24"/>
  <c r="O1320" i="24"/>
  <c r="N1316" i="24"/>
  <c r="L1316" i="24"/>
  <c r="N1312" i="24"/>
  <c r="O1312" i="24"/>
  <c r="N1289" i="24"/>
  <c r="L1289" i="24"/>
  <c r="Q1289" i="24"/>
  <c r="N1287" i="24"/>
  <c r="Q1287" i="24"/>
  <c r="N1283" i="24"/>
  <c r="O1283" i="24"/>
  <c r="P1280" i="24"/>
  <c r="N1274" i="24"/>
  <c r="P1274" i="24"/>
  <c r="N1265" i="24"/>
  <c r="P1265" i="24"/>
  <c r="Q1265" i="24"/>
  <c r="L1265" i="24"/>
  <c r="N1263" i="24"/>
  <c r="Q1263" i="24"/>
  <c r="N1243" i="24"/>
  <c r="Q1243" i="24"/>
  <c r="O1243" i="24"/>
  <c r="N1234" i="24"/>
  <c r="P1234" i="24"/>
  <c r="N1229" i="24"/>
  <c r="O1229" i="24"/>
  <c r="P1229" i="24"/>
  <c r="L1229" i="24"/>
  <c r="P1510" i="24"/>
  <c r="O1502" i="24"/>
  <c r="O1494" i="24"/>
  <c r="Q1490" i="24"/>
  <c r="L1490" i="24"/>
  <c r="O1486" i="24"/>
  <c r="Q1482" i="24"/>
  <c r="L1482" i="24"/>
  <c r="O1478" i="24"/>
  <c r="R1458" i="24"/>
  <c r="P1430" i="24"/>
  <c r="M1422" i="24"/>
  <c r="P1416" i="24"/>
  <c r="O1408" i="24"/>
  <c r="Q1402" i="24"/>
  <c r="L1402" i="24"/>
  <c r="O1401" i="24"/>
  <c r="O1400" i="24"/>
  <c r="Q1396" i="24"/>
  <c r="L1396" i="24"/>
  <c r="L1391" i="24"/>
  <c r="O1390" i="24"/>
  <c r="L1388" i="24"/>
  <c r="P1383" i="24"/>
  <c r="P1379" i="24"/>
  <c r="O1378" i="24"/>
  <c r="Q1377" i="24"/>
  <c r="Q1371" i="24"/>
  <c r="P1370" i="24"/>
  <c r="Q1369" i="24"/>
  <c r="M1366" i="24"/>
  <c r="P1364" i="24"/>
  <c r="P1361" i="24"/>
  <c r="Q1359" i="24"/>
  <c r="N1358" i="24"/>
  <c r="L1358" i="24"/>
  <c r="O1351" i="24"/>
  <c r="N1340" i="24"/>
  <c r="P1340" i="24"/>
  <c r="P1338" i="24"/>
  <c r="P1335" i="24"/>
  <c r="Q1335" i="24"/>
  <c r="N1332" i="24"/>
  <c r="O1332" i="24"/>
  <c r="L1327" i="24"/>
  <c r="N1324" i="24"/>
  <c r="P1324" i="24"/>
  <c r="P1318" i="24"/>
  <c r="Q1316" i="24"/>
  <c r="P1312" i="24"/>
  <c r="N1308" i="24"/>
  <c r="L1308" i="24"/>
  <c r="N1305" i="24"/>
  <c r="P1305" i="24"/>
  <c r="N1299" i="24"/>
  <c r="O1299" i="24"/>
  <c r="N1297" i="24"/>
  <c r="P1297" i="24"/>
  <c r="N1291" i="24"/>
  <c r="O1291" i="24"/>
  <c r="N1285" i="24"/>
  <c r="L1285" i="24"/>
  <c r="P1285" i="24"/>
  <c r="N1282" i="24"/>
  <c r="P1282" i="24"/>
  <c r="N1277" i="24"/>
  <c r="P1277" i="24"/>
  <c r="L1277" i="24"/>
  <c r="N1272" i="24"/>
  <c r="O1272" i="24"/>
  <c r="L1272" i="24"/>
  <c r="Q1272" i="24"/>
  <c r="N1261" i="24"/>
  <c r="O1261" i="24"/>
  <c r="P1261" i="24"/>
  <c r="L1261" i="24"/>
  <c r="N1250" i="24"/>
  <c r="P1250" i="24"/>
  <c r="N1240" i="24"/>
  <c r="M1240" i="24"/>
  <c r="O1240" i="24"/>
  <c r="L1240" i="24"/>
  <c r="Q1240" i="24"/>
  <c r="N1233" i="24"/>
  <c r="P1233" i="24"/>
  <c r="Q1233" i="24"/>
  <c r="L1233" i="24"/>
  <c r="N1350" i="24"/>
  <c r="O1350" i="24"/>
  <c r="N1342" i="24"/>
  <c r="P1342" i="24"/>
  <c r="L1331" i="24"/>
  <c r="Q1331" i="24"/>
  <c r="N1328" i="24"/>
  <c r="P1328" i="24"/>
  <c r="N1320" i="24"/>
  <c r="M1320" i="24"/>
  <c r="N1290" i="24"/>
  <c r="P1290" i="24"/>
  <c r="N1280" i="24"/>
  <c r="L1280" i="24"/>
  <c r="Q1280" i="24"/>
  <c r="O1280" i="24"/>
  <c r="N1273" i="24"/>
  <c r="L1273" i="24"/>
  <c r="Q1273" i="24"/>
  <c r="N1271" i="24"/>
  <c r="Q1271" i="24"/>
  <c r="N1259" i="24"/>
  <c r="Q1259" i="24"/>
  <c r="O1259" i="24"/>
  <c r="N1249" i="24"/>
  <c r="P1249" i="24"/>
  <c r="Q1249" i="24"/>
  <c r="L1249" i="24"/>
  <c r="N1247" i="24"/>
  <c r="Q1247" i="24"/>
  <c r="Q1502" i="24"/>
  <c r="Q1494" i="24"/>
  <c r="Q1486" i="24"/>
  <c r="Q1478" i="24"/>
  <c r="M1450" i="24"/>
  <c r="M1442" i="24"/>
  <c r="M1434" i="24"/>
  <c r="M1430" i="24"/>
  <c r="M1406" i="24"/>
  <c r="P1403" i="24"/>
  <c r="O1402" i="24"/>
  <c r="Q1401" i="24"/>
  <c r="O1396" i="24"/>
  <c r="P1388" i="24"/>
  <c r="Q1378" i="24"/>
  <c r="L1378" i="24"/>
  <c r="O1377" i="24"/>
  <c r="L1370" i="24"/>
  <c r="L1364" i="24"/>
  <c r="M1362" i="24"/>
  <c r="L1359" i="24"/>
  <c r="N1356" i="24"/>
  <c r="L1356" i="24"/>
  <c r="Q1356" i="24"/>
  <c r="Q1351" i="24"/>
  <c r="Q1350" i="24"/>
  <c r="N1346" i="24"/>
  <c r="L1346" i="24"/>
  <c r="N1344" i="24"/>
  <c r="M1344" i="24"/>
  <c r="L1338" i="24"/>
  <c r="L1337" i="24"/>
  <c r="P1337" i="24"/>
  <c r="N1336" i="24"/>
  <c r="P1336" i="24"/>
  <c r="Q1327" i="24"/>
  <c r="N1323" i="24"/>
  <c r="Q1323" i="24"/>
  <c r="P1320" i="24"/>
  <c r="O1316" i="24"/>
  <c r="N1313" i="24"/>
  <c r="L1313" i="24"/>
  <c r="L1312" i="24"/>
  <c r="M1310" i="24"/>
  <c r="N1301" i="24"/>
  <c r="L1301" i="24"/>
  <c r="N1300" i="24"/>
  <c r="O1300" i="24"/>
  <c r="N1293" i="24"/>
  <c r="L1293" i="24"/>
  <c r="P1289" i="24"/>
  <c r="N1288" i="24"/>
  <c r="O1288" i="24"/>
  <c r="L1288" i="24"/>
  <c r="Q1288" i="24"/>
  <c r="Q1283" i="24"/>
  <c r="N1281" i="24"/>
  <c r="Q1281" i="24"/>
  <c r="L1281" i="24"/>
  <c r="N1279" i="24"/>
  <c r="Q1279" i="24"/>
  <c r="N1275" i="24"/>
  <c r="O1275" i="24"/>
  <c r="N1269" i="24"/>
  <c r="L1269" i="24"/>
  <c r="P1269" i="24"/>
  <c r="N1266" i="24"/>
  <c r="P1266" i="24"/>
  <c r="N1256" i="24"/>
  <c r="M1256" i="24"/>
  <c r="O1256" i="24"/>
  <c r="L1256" i="24"/>
  <c r="Q1256" i="24"/>
  <c r="N1245" i="24"/>
  <c r="O1245" i="24"/>
  <c r="P1245" i="24"/>
  <c r="L1245" i="24"/>
  <c r="N1231" i="24"/>
  <c r="Q1231" i="24"/>
  <c r="Q1229" i="24"/>
  <c r="O1292" i="24"/>
  <c r="P1286" i="24"/>
  <c r="O1276" i="24"/>
  <c r="P1270" i="24"/>
  <c r="O1264" i="24"/>
  <c r="O1260" i="24"/>
  <c r="Q1257" i="24"/>
  <c r="P1254" i="24"/>
  <c r="P1253" i="24"/>
  <c r="O1248" i="24"/>
  <c r="O1244" i="24"/>
  <c r="Q1241" i="24"/>
  <c r="P1238" i="24"/>
  <c r="P1237" i="24"/>
  <c r="O1232" i="24"/>
  <c r="O1228" i="24"/>
  <c r="O1227" i="24"/>
  <c r="P1225" i="24"/>
  <c r="P1222" i="24"/>
  <c r="L1219" i="24"/>
  <c r="L1217" i="24"/>
  <c r="L1166" i="24"/>
  <c r="P1161" i="24"/>
  <c r="O1160" i="24"/>
  <c r="L1158" i="24"/>
  <c r="Q1113" i="24"/>
  <c r="L1113" i="24"/>
  <c r="M1111" i="24"/>
  <c r="L1110" i="24"/>
  <c r="O1109" i="24"/>
  <c r="L1108" i="24"/>
  <c r="L1105" i="24"/>
  <c r="L1100" i="24"/>
  <c r="P1092" i="24"/>
  <c r="O1091" i="24"/>
  <c r="P1081" i="24"/>
  <c r="L1076" i="24"/>
  <c r="P1072" i="24"/>
  <c r="M1063" i="24"/>
  <c r="P1061" i="24"/>
  <c r="O1057" i="24"/>
  <c r="L1052" i="24"/>
  <c r="L1051" i="24"/>
  <c r="Q1049" i="24"/>
  <c r="L1041" i="24"/>
  <c r="Q1035" i="24"/>
  <c r="L1035" i="24"/>
  <c r="P1033" i="24"/>
  <c r="M1019" i="24"/>
  <c r="O1017" i="24"/>
  <c r="P1003" i="24"/>
  <c r="M1001" i="24"/>
  <c r="Q984" i="24"/>
  <c r="N981" i="24"/>
  <c r="R964" i="24"/>
  <c r="M962" i="24"/>
  <c r="R946" i="24"/>
  <c r="R885" i="24"/>
  <c r="P882" i="24"/>
  <c r="R853" i="24"/>
  <c r="P850" i="24"/>
  <c r="R843" i="24"/>
  <c r="O842" i="24"/>
  <c r="R829" i="24"/>
  <c r="P828" i="24"/>
  <c r="P827" i="24"/>
  <c r="R815" i="24"/>
  <c r="P813" i="24"/>
  <c r="O812" i="24"/>
  <c r="N796" i="24"/>
  <c r="P793" i="24"/>
  <c r="P776" i="24"/>
  <c r="P772" i="24"/>
  <c r="P768" i="24"/>
  <c r="P764" i="24"/>
  <c r="R760" i="24"/>
  <c r="M755" i="24"/>
  <c r="O755" i="24"/>
  <c r="O752" i="24"/>
  <c r="L750" i="24"/>
  <c r="R748" i="24"/>
  <c r="M745" i="24"/>
  <c r="L745" i="24"/>
  <c r="R745" i="24"/>
  <c r="L738" i="24"/>
  <c r="R738" i="24"/>
  <c r="N714" i="24"/>
  <c r="R714" i="24"/>
  <c r="L714" i="24"/>
  <c r="P714" i="24"/>
  <c r="N710" i="24"/>
  <c r="R710" i="24"/>
  <c r="L710" i="24"/>
  <c r="P710" i="24"/>
  <c r="N789" i="24"/>
  <c r="P789" i="24"/>
  <c r="M775" i="24"/>
  <c r="L775" i="24"/>
  <c r="R775" i="24"/>
  <c r="M771" i="24"/>
  <c r="L771" i="24"/>
  <c r="R771" i="24"/>
  <c r="M767" i="24"/>
  <c r="L767" i="24"/>
  <c r="R767" i="24"/>
  <c r="M763" i="24"/>
  <c r="L763" i="24"/>
  <c r="R763" i="24"/>
  <c r="M757" i="24"/>
  <c r="N757" i="24"/>
  <c r="L754" i="24"/>
  <c r="R754" i="24"/>
  <c r="M751" i="24"/>
  <c r="L751" i="24"/>
  <c r="R751" i="24"/>
  <c r="M741" i="24"/>
  <c r="O741" i="24"/>
  <c r="N741" i="24"/>
  <c r="P713" i="24"/>
  <c r="N713" i="24"/>
  <c r="O713" i="24"/>
  <c r="P709" i="24"/>
  <c r="N709" i="24"/>
  <c r="O709" i="24"/>
  <c r="L701" i="24"/>
  <c r="Q701" i="24"/>
  <c r="O1267" i="24"/>
  <c r="Q1264" i="24"/>
  <c r="L1264" i="24"/>
  <c r="P1258" i="24"/>
  <c r="L1257" i="24"/>
  <c r="Q1255" i="24"/>
  <c r="L1253" i="24"/>
  <c r="O1251" i="24"/>
  <c r="Q1248" i="24"/>
  <c r="L1248" i="24"/>
  <c r="P1242" i="24"/>
  <c r="L1241" i="24"/>
  <c r="Q1239" i="24"/>
  <c r="L1237" i="24"/>
  <c r="P1166" i="24"/>
  <c r="P1158" i="24"/>
  <c r="O1113" i="24"/>
  <c r="Q1110" i="24"/>
  <c r="Q1105" i="24"/>
  <c r="Q1104" i="24"/>
  <c r="Q1051" i="24"/>
  <c r="O1035" i="24"/>
  <c r="P1019" i="24"/>
  <c r="P792" i="24"/>
  <c r="N792" i="24"/>
  <c r="P775" i="24"/>
  <c r="P771" i="24"/>
  <c r="P767" i="24"/>
  <c r="P763" i="24"/>
  <c r="P757" i="24"/>
  <c r="M753" i="24"/>
  <c r="O753" i="24"/>
  <c r="P751" i="24"/>
  <c r="R750" i="24"/>
  <c r="M747" i="24"/>
  <c r="L747" i="24"/>
  <c r="R747" i="24"/>
  <c r="R741" i="24"/>
  <c r="O740" i="24"/>
  <c r="R740" i="24"/>
  <c r="L740" i="24"/>
  <c r="N712" i="24"/>
  <c r="R712" i="24"/>
  <c r="L712" i="24"/>
  <c r="P712" i="24"/>
  <c r="N708" i="24"/>
  <c r="R708" i="24"/>
  <c r="L708" i="24"/>
  <c r="P708" i="24"/>
  <c r="O703" i="24"/>
  <c r="L703" i="24"/>
  <c r="Q703" i="24"/>
  <c r="P1228" i="24"/>
  <c r="Q1227" i="24"/>
  <c r="R1217" i="24"/>
  <c r="O1166" i="24"/>
  <c r="P1160" i="24"/>
  <c r="O1158" i="24"/>
  <c r="P1111" i="24"/>
  <c r="P1110" i="24"/>
  <c r="Q1108" i="24"/>
  <c r="P1105" i="24"/>
  <c r="P1091" i="24"/>
  <c r="P1063" i="24"/>
  <c r="P1051" i="24"/>
  <c r="O1019" i="24"/>
  <c r="P1017" i="24"/>
  <c r="P842" i="24"/>
  <c r="R827" i="24"/>
  <c r="R813" i="24"/>
  <c r="P812" i="24"/>
  <c r="N800" i="24"/>
  <c r="P800" i="24"/>
  <c r="M777" i="24"/>
  <c r="L777" i="24"/>
  <c r="R777" i="24"/>
  <c r="O775" i="24"/>
  <c r="M773" i="24"/>
  <c r="L773" i="24"/>
  <c r="R773" i="24"/>
  <c r="O771" i="24"/>
  <c r="M769" i="24"/>
  <c r="L769" i="24"/>
  <c r="R769" i="24"/>
  <c r="O767" i="24"/>
  <c r="M765" i="24"/>
  <c r="L765" i="24"/>
  <c r="R765" i="24"/>
  <c r="O763" i="24"/>
  <c r="M761" i="24"/>
  <c r="L761" i="24"/>
  <c r="R761" i="24"/>
  <c r="M759" i="24"/>
  <c r="O759" i="24"/>
  <c r="O757" i="24"/>
  <c r="O756" i="24"/>
  <c r="L756" i="24"/>
  <c r="P753" i="24"/>
  <c r="P752" i="24"/>
  <c r="O751" i="24"/>
  <c r="P750" i="24"/>
  <c r="P747" i="24"/>
  <c r="P741" i="24"/>
  <c r="P711" i="24"/>
  <c r="N711" i="24"/>
  <c r="O711" i="24"/>
  <c r="P707" i="24"/>
  <c r="N707" i="24"/>
  <c r="O707" i="24"/>
  <c r="O743" i="24"/>
  <c r="O739" i="24"/>
  <c r="L705" i="24"/>
  <c r="M698" i="24"/>
  <c r="Q696" i="24"/>
  <c r="L696" i="24"/>
  <c r="M694" i="24"/>
  <c r="M692" i="24"/>
  <c r="P691" i="24"/>
  <c r="L689" i="24"/>
  <c r="Q687" i="24"/>
  <c r="O686" i="24"/>
  <c r="P685" i="24"/>
  <c r="P683" i="24"/>
  <c r="M683" i="24"/>
  <c r="P673" i="24"/>
  <c r="L663" i="24"/>
  <c r="M655" i="24"/>
  <c r="P655" i="24"/>
  <c r="M653" i="24"/>
  <c r="Q645" i="24"/>
  <c r="L643" i="24"/>
  <c r="P643" i="24"/>
  <c r="L641" i="24"/>
  <c r="M631" i="24"/>
  <c r="M629" i="24"/>
  <c r="Q621" i="24"/>
  <c r="O617" i="24"/>
  <c r="Q617" i="24"/>
  <c r="Q612" i="24"/>
  <c r="R607" i="24"/>
  <c r="Q604" i="24"/>
  <c r="Q602" i="24"/>
  <c r="M601" i="24"/>
  <c r="Q601" i="24"/>
  <c r="N475" i="24"/>
  <c r="R475" i="24"/>
  <c r="O422" i="24"/>
  <c r="N422" i="24"/>
  <c r="L327" i="24"/>
  <c r="Q327" i="24"/>
  <c r="M327" i="24"/>
  <c r="O327" i="24"/>
  <c r="Q698" i="24"/>
  <c r="L698" i="24"/>
  <c r="Q694" i="24"/>
  <c r="L694" i="24"/>
  <c r="Q692" i="24"/>
  <c r="L692" i="24"/>
  <c r="O691" i="24"/>
  <c r="L687" i="24"/>
  <c r="M673" i="24"/>
  <c r="M633" i="24"/>
  <c r="P633" i="24"/>
  <c r="L631" i="24"/>
  <c r="M621" i="24"/>
  <c r="N584" i="24"/>
  <c r="O584" i="24"/>
  <c r="O574" i="24"/>
  <c r="O454" i="24"/>
  <c r="R454" i="24"/>
  <c r="L425" i="24"/>
  <c r="R425" i="24"/>
  <c r="N417" i="24"/>
  <c r="L417" i="24"/>
  <c r="R417" i="24"/>
  <c r="N369" i="24"/>
  <c r="O369" i="24"/>
  <c r="M329" i="24"/>
  <c r="O329" i="24"/>
  <c r="Q329" i="24"/>
  <c r="L686" i="24"/>
  <c r="Q686" i="24"/>
  <c r="P645" i="24"/>
  <c r="M645" i="24"/>
  <c r="N612" i="24"/>
  <c r="M612" i="24"/>
  <c r="M607" i="24"/>
  <c r="O607" i="24"/>
  <c r="N604" i="24"/>
  <c r="O604" i="24"/>
  <c r="M602" i="24"/>
  <c r="R602" i="24"/>
  <c r="N602" i="24"/>
  <c r="N600" i="24"/>
  <c r="M600" i="24"/>
  <c r="Q600" i="24"/>
  <c r="N598" i="24"/>
  <c r="R598" i="24"/>
  <c r="P465" i="24"/>
  <c r="R465" i="24"/>
  <c r="P336" i="24"/>
  <c r="L336" i="24"/>
  <c r="Q336" i="24"/>
  <c r="P686" i="24"/>
  <c r="Q685" i="24"/>
  <c r="Q673" i="24"/>
  <c r="M663" i="24"/>
  <c r="L659" i="24"/>
  <c r="Q659" i="24"/>
  <c r="Q653" i="24"/>
  <c r="M649" i="24"/>
  <c r="P649" i="24"/>
  <c r="M641" i="24"/>
  <c r="P635" i="24"/>
  <c r="M635" i="24"/>
  <c r="Q631" i="24"/>
  <c r="R612" i="24"/>
  <c r="M608" i="24"/>
  <c r="R608" i="24"/>
  <c r="R604" i="24"/>
  <c r="Q597" i="24"/>
  <c r="M597" i="24"/>
  <c r="R597" i="24"/>
  <c r="Q584" i="24"/>
  <c r="N484" i="24"/>
  <c r="O484" i="24"/>
  <c r="P484" i="24"/>
  <c r="N468" i="24"/>
  <c r="O468" i="24"/>
  <c r="O438" i="24"/>
  <c r="N438" i="24"/>
  <c r="Q438" i="24"/>
  <c r="R419" i="24"/>
  <c r="P419" i="24"/>
  <c r="R592" i="24"/>
  <c r="L514" i="24"/>
  <c r="R497" i="24"/>
  <c r="L495" i="24"/>
  <c r="R483" i="24"/>
  <c r="N480" i="24"/>
  <c r="N430" i="24"/>
  <c r="L402" i="24"/>
  <c r="P399" i="24"/>
  <c r="N398" i="24"/>
  <c r="O393" i="24"/>
  <c r="N391" i="24"/>
  <c r="N389" i="24"/>
  <c r="N387" i="24"/>
  <c r="N385" i="24"/>
  <c r="N383" i="24"/>
  <c r="N381" i="24"/>
  <c r="N379" i="24"/>
  <c r="N377" i="24"/>
  <c r="N375" i="24"/>
  <c r="O365" i="24"/>
  <c r="L345" i="24"/>
  <c r="Q335" i="24"/>
  <c r="P333" i="24"/>
  <c r="L328" i="24"/>
  <c r="L313" i="24"/>
  <c r="M311" i="24"/>
  <c r="M305" i="24"/>
  <c r="P304" i="24"/>
  <c r="P299" i="24"/>
  <c r="P291" i="24"/>
  <c r="P289" i="24"/>
  <c r="L287" i="24"/>
  <c r="M285" i="24"/>
  <c r="P281" i="24"/>
  <c r="R271" i="24"/>
  <c r="M235" i="24"/>
  <c r="P232" i="24"/>
  <c r="M211" i="24"/>
  <c r="R499" i="24"/>
  <c r="L411" i="24"/>
  <c r="N399" i="24"/>
  <c r="R391" i="24"/>
  <c r="R389" i="24"/>
  <c r="R387" i="24"/>
  <c r="R385" i="24"/>
  <c r="R383" i="24"/>
  <c r="R381" i="24"/>
  <c r="R379" i="24"/>
  <c r="R377" i="24"/>
  <c r="R375" i="24"/>
  <c r="O335" i="24"/>
  <c r="Q305" i="24"/>
  <c r="Q296" i="24"/>
  <c r="M289" i="24"/>
  <c r="L281" i="24"/>
  <c r="O271" i="24"/>
  <c r="P240" i="24"/>
  <c r="M224" i="24"/>
  <c r="L296" i="24"/>
  <c r="P284" i="24"/>
  <c r="Q2463" i="24"/>
  <c r="L2463" i="24"/>
  <c r="M2463" i="24"/>
  <c r="M2426" i="24"/>
  <c r="O2426" i="24"/>
  <c r="P2426" i="24"/>
  <c r="N2376" i="24"/>
  <c r="M2376" i="24"/>
  <c r="P2376" i="24"/>
  <c r="Q2376" i="24"/>
  <c r="N2356" i="24"/>
  <c r="L2356" i="24"/>
  <c r="P2356" i="24"/>
  <c r="M2356" i="24"/>
  <c r="N2351" i="24"/>
  <c r="L2351" i="24"/>
  <c r="M2351" i="24"/>
  <c r="P2351" i="24"/>
  <c r="N2348" i="24"/>
  <c r="M2348" i="24"/>
  <c r="O2348" i="24"/>
  <c r="P2348" i="24"/>
  <c r="N2344" i="24"/>
  <c r="L2344" i="24"/>
  <c r="N2328" i="24"/>
  <c r="M2328" i="24"/>
  <c r="P2328" i="24"/>
  <c r="O2328" i="24"/>
  <c r="N2312" i="24"/>
  <c r="M2312" i="24"/>
  <c r="O2312" i="24"/>
  <c r="P2312" i="24"/>
  <c r="N2296" i="24"/>
  <c r="L2296" i="24"/>
  <c r="N2265" i="24"/>
  <c r="L2265" i="24"/>
  <c r="Q2265" i="24"/>
  <c r="N2487" i="24"/>
  <c r="L2487" i="24"/>
  <c r="P2487" i="24"/>
  <c r="M2487" i="24"/>
  <c r="M2474" i="24"/>
  <c r="P2474" i="24"/>
  <c r="Q2474" i="24"/>
  <c r="L2438" i="24"/>
  <c r="Q2438" i="24"/>
  <c r="M2438" i="24"/>
  <c r="N2338" i="24"/>
  <c r="M2338" i="24"/>
  <c r="Q2338" i="24"/>
  <c r="P2338" i="24"/>
  <c r="N2329" i="24"/>
  <c r="L2329" i="24"/>
  <c r="P2496" i="24"/>
  <c r="L2496" i="24"/>
  <c r="M2496" i="24"/>
  <c r="N2447" i="24"/>
  <c r="L2447" i="24"/>
  <c r="M2447" i="24"/>
  <c r="P2447" i="24"/>
  <c r="N2433" i="24"/>
  <c r="L2433" i="24"/>
  <c r="M2433" i="24"/>
  <c r="P2433" i="24"/>
  <c r="L2425" i="24"/>
  <c r="P2425" i="24"/>
  <c r="Q2425" i="24"/>
  <c r="N2346" i="24"/>
  <c r="L2346" i="24"/>
  <c r="M2346" i="24"/>
  <c r="P2346" i="24"/>
  <c r="N2343" i="24"/>
  <c r="M2343" i="24"/>
  <c r="O2343" i="24"/>
  <c r="P2343" i="24"/>
  <c r="N2310" i="24"/>
  <c r="L2310" i="24"/>
  <c r="M2310" i="24"/>
  <c r="P2310" i="24"/>
  <c r="L2427" i="24"/>
  <c r="M2427" i="24"/>
  <c r="P2427" i="24"/>
  <c r="N2377" i="24"/>
  <c r="L2377" i="24"/>
  <c r="M2377" i="24"/>
  <c r="P2377" i="24"/>
  <c r="N2353" i="24"/>
  <c r="M2353" i="24"/>
  <c r="P2353" i="24"/>
  <c r="O2353" i="24"/>
  <c r="N2349" i="24"/>
  <c r="L2349" i="24"/>
  <c r="Q2502" i="24"/>
  <c r="P2502" i="24"/>
  <c r="Q2487" i="24"/>
  <c r="M2485" i="24"/>
  <c r="L2485" i="24"/>
  <c r="N2477" i="24"/>
  <c r="L2477" i="24"/>
  <c r="M2477" i="24"/>
  <c r="P2477" i="24"/>
  <c r="N2475" i="24"/>
  <c r="L2475" i="24"/>
  <c r="Q2475" i="24"/>
  <c r="M2475" i="24"/>
  <c r="O2475" i="24"/>
  <c r="L2439" i="24"/>
  <c r="O2439" i="24"/>
  <c r="P2439" i="24"/>
  <c r="N2429" i="24"/>
  <c r="L2429" i="24"/>
  <c r="M2429" i="24"/>
  <c r="P2429" i="24"/>
  <c r="Q2427" i="24"/>
  <c r="Q2377" i="24"/>
  <c r="N2359" i="24"/>
  <c r="L2359" i="24"/>
  <c r="Q2359" i="24"/>
  <c r="O2359" i="24"/>
  <c r="M2359" i="24"/>
  <c r="N2354" i="24"/>
  <c r="L2354" i="24"/>
  <c r="Q2354" i="24"/>
  <c r="N2341" i="24"/>
  <c r="L2341" i="24"/>
  <c r="P2341" i="24"/>
  <c r="M2341" i="24"/>
  <c r="N2339" i="24"/>
  <c r="L2339" i="24"/>
  <c r="Q2339" i="24"/>
  <c r="O2339" i="24"/>
  <c r="M2339" i="24"/>
  <c r="N2309" i="24"/>
  <c r="M2309" i="24"/>
  <c r="P2309" i="24"/>
  <c r="Q2309" i="24"/>
  <c r="N2293" i="24"/>
  <c r="L2293" i="24"/>
  <c r="Q2293" i="24"/>
  <c r="N2268" i="24"/>
  <c r="L2268" i="24"/>
  <c r="N2358" i="24"/>
  <c r="M2358" i="24"/>
  <c r="Q2358" i="24"/>
  <c r="P2358" i="24"/>
  <c r="N2313" i="24"/>
  <c r="L2313" i="24"/>
  <c r="P2086" i="24"/>
  <c r="R2085" i="24"/>
  <c r="N2082" i="24"/>
  <c r="R2079" i="24"/>
  <c r="P2076" i="24"/>
  <c r="N2074" i="24"/>
  <c r="P2073" i="24"/>
  <c r="O2072" i="24"/>
  <c r="R2070" i="24"/>
  <c r="L2070" i="24"/>
  <c r="L2069" i="24"/>
  <c r="R2063" i="24"/>
  <c r="P2060" i="24"/>
  <c r="N2058" i="24"/>
  <c r="P2057" i="24"/>
  <c r="O2056" i="24"/>
  <c r="R2054" i="24"/>
  <c r="L2054" i="24"/>
  <c r="L2053" i="24"/>
  <c r="R2047" i="24"/>
  <c r="R2032" i="24"/>
  <c r="R2016" i="24"/>
  <c r="R2000" i="24"/>
  <c r="R1984" i="24"/>
  <c r="R1968" i="24"/>
  <c r="R1952" i="24"/>
  <c r="N1940" i="24"/>
  <c r="R1934" i="24"/>
  <c r="N1930" i="24"/>
  <c r="R1928" i="24"/>
  <c r="P1926" i="24"/>
  <c r="L1922" i="24"/>
  <c r="P1916" i="24"/>
  <c r="N1908" i="24"/>
  <c r="O1890" i="24"/>
  <c r="P1881" i="24"/>
  <c r="N1875" i="24"/>
  <c r="N1874" i="24"/>
  <c r="N1873" i="24"/>
  <c r="O1872" i="24"/>
  <c r="P1871" i="24"/>
  <c r="O1870" i="24"/>
  <c r="N1857" i="24"/>
  <c r="O1856" i="24"/>
  <c r="O1853" i="24"/>
  <c r="N1847" i="24"/>
  <c r="N1843" i="24"/>
  <c r="R1841" i="24"/>
  <c r="R1839" i="24"/>
  <c r="O1834" i="24"/>
  <c r="O1831" i="24"/>
  <c r="R1829" i="24"/>
  <c r="L1829" i="24"/>
  <c r="P1827" i="24"/>
  <c r="N1825" i="24"/>
  <c r="R1823" i="24"/>
  <c r="L1823" i="24"/>
  <c r="Q1814" i="24"/>
  <c r="Q1808" i="24"/>
  <c r="Q1806" i="24"/>
  <c r="N1805" i="24"/>
  <c r="M1789" i="24"/>
  <c r="N1781" i="24"/>
  <c r="R1759" i="24"/>
  <c r="N1750" i="24"/>
  <c r="M1748" i="24"/>
  <c r="O1747" i="24"/>
  <c r="N1744" i="24"/>
  <c r="N1742" i="24"/>
  <c r="O1741" i="24"/>
  <c r="P1740" i="24"/>
  <c r="Q1738" i="24"/>
  <c r="L1734" i="24"/>
  <c r="L1730" i="24"/>
  <c r="L1726" i="24"/>
  <c r="L1722" i="24"/>
  <c r="L1718" i="24"/>
  <c r="L1714" i="24"/>
  <c r="L1710" i="24"/>
  <c r="L1706" i="24"/>
  <c r="L1702" i="24"/>
  <c r="P1699" i="24"/>
  <c r="P1697" i="24"/>
  <c r="P1695" i="24"/>
  <c r="P1693" i="24"/>
  <c r="P1691" i="24"/>
  <c r="P1689" i="24"/>
  <c r="P1687" i="24"/>
  <c r="Q1655" i="24"/>
  <c r="L1655" i="24"/>
  <c r="Q1653" i="24"/>
  <c r="L1653" i="24"/>
  <c r="Q1651" i="24"/>
  <c r="L1651" i="24"/>
  <c r="Q1649" i="24"/>
  <c r="L1649" i="24"/>
  <c r="Q1647" i="24"/>
  <c r="L1647" i="24"/>
  <c r="Q1645" i="24"/>
  <c r="L1645" i="24"/>
  <c r="L1643" i="24"/>
  <c r="M1557" i="24"/>
  <c r="Q1557" i="24"/>
  <c r="N1557" i="24"/>
  <c r="M1556" i="24"/>
  <c r="Q1556" i="24"/>
  <c r="N1556" i="24"/>
  <c r="R1556" i="24"/>
  <c r="M1555" i="24"/>
  <c r="Q1555" i="24"/>
  <c r="N1555" i="24"/>
  <c r="R1555" i="24"/>
  <c r="M1554" i="24"/>
  <c r="Q1554" i="24"/>
  <c r="N1554" i="24"/>
  <c r="R1554" i="24"/>
  <c r="M1553" i="24"/>
  <c r="Q1553" i="24"/>
  <c r="N1553" i="24"/>
  <c r="R1553" i="24"/>
  <c r="M1552" i="24"/>
  <c r="Q1552" i="24"/>
  <c r="N1552" i="24"/>
  <c r="R1552" i="24"/>
  <c r="M1551" i="24"/>
  <c r="Q1551" i="24"/>
  <c r="N1551" i="24"/>
  <c r="R1551" i="24"/>
  <c r="M1550" i="24"/>
  <c r="Q1550" i="24"/>
  <c r="N1550" i="24"/>
  <c r="R1550" i="24"/>
  <c r="M1549" i="24"/>
  <c r="Q1549" i="24"/>
  <c r="N1549" i="24"/>
  <c r="R1549" i="24"/>
  <c r="M1548" i="24"/>
  <c r="Q1548" i="24"/>
  <c r="N1548" i="24"/>
  <c r="R1548" i="24"/>
  <c r="M1547" i="24"/>
  <c r="Q1547" i="24"/>
  <c r="N1547" i="24"/>
  <c r="R1547" i="24"/>
  <c r="M1546" i="24"/>
  <c r="Q1546" i="24"/>
  <c r="N1546" i="24"/>
  <c r="R1546" i="24"/>
  <c r="M1545" i="24"/>
  <c r="Q1545" i="24"/>
  <c r="N1545" i="24"/>
  <c r="R1545" i="24"/>
  <c r="M1544" i="24"/>
  <c r="Q1544" i="24"/>
  <c r="N1544" i="24"/>
  <c r="R1544" i="24"/>
  <c r="M1543" i="24"/>
  <c r="Q1543" i="24"/>
  <c r="N1543" i="24"/>
  <c r="R1543" i="24"/>
  <c r="M1542" i="24"/>
  <c r="Q1542" i="24"/>
  <c r="N1542" i="24"/>
  <c r="R1542" i="24"/>
  <c r="M1541" i="24"/>
  <c r="Q1541" i="24"/>
  <c r="N1541" i="24"/>
  <c r="R1541" i="24"/>
  <c r="M1540" i="24"/>
  <c r="Q1540" i="24"/>
  <c r="N1540" i="24"/>
  <c r="R1540" i="24"/>
  <c r="N1513" i="24"/>
  <c r="R1513" i="24"/>
  <c r="L1513" i="24"/>
  <c r="Q1513" i="24"/>
  <c r="M1513" i="24"/>
  <c r="O1513" i="24"/>
  <c r="N1505" i="24"/>
  <c r="R1505" i="24"/>
  <c r="L1505" i="24"/>
  <c r="Q1505" i="24"/>
  <c r="M1505" i="24"/>
  <c r="O1505" i="24"/>
  <c r="N1503" i="24"/>
  <c r="R1503" i="24"/>
  <c r="L1503" i="24"/>
  <c r="Q1503" i="24"/>
  <c r="M1503" i="24"/>
  <c r="O1503" i="24"/>
  <c r="N1501" i="24"/>
  <c r="R1501" i="24"/>
  <c r="L1501" i="24"/>
  <c r="Q1501" i="24"/>
  <c r="M1501" i="24"/>
  <c r="O1501" i="24"/>
  <c r="N1499" i="24"/>
  <c r="R1499" i="24"/>
  <c r="L1499" i="24"/>
  <c r="Q1499" i="24"/>
  <c r="M1499" i="24"/>
  <c r="O1499" i="24"/>
  <c r="N1497" i="24"/>
  <c r="R1497" i="24"/>
  <c r="L1497" i="24"/>
  <c r="Q1497" i="24"/>
  <c r="M1497" i="24"/>
  <c r="O1497" i="24"/>
  <c r="N1495" i="24"/>
  <c r="R1495" i="24"/>
  <c r="L1495" i="24"/>
  <c r="Q1495" i="24"/>
  <c r="M1495" i="24"/>
  <c r="O1495" i="24"/>
  <c r="N1493" i="24"/>
  <c r="R1493" i="24"/>
  <c r="L1493" i="24"/>
  <c r="Q1493" i="24"/>
  <c r="M1493" i="24"/>
  <c r="O1493" i="24"/>
  <c r="N1491" i="24"/>
  <c r="R1491" i="24"/>
  <c r="L1491" i="24"/>
  <c r="Q1491" i="24"/>
  <c r="M1491" i="24"/>
  <c r="O1491" i="24"/>
  <c r="N1489" i="24"/>
  <c r="R1489" i="24"/>
  <c r="L1489" i="24"/>
  <c r="Q1489" i="24"/>
  <c r="M1489" i="24"/>
  <c r="O1489" i="24"/>
  <c r="N1487" i="24"/>
  <c r="R1487" i="24"/>
  <c r="L1487" i="24"/>
  <c r="Q1487" i="24"/>
  <c r="M1487" i="24"/>
  <c r="O1487" i="24"/>
  <c r="N1485" i="24"/>
  <c r="R1485" i="24"/>
  <c r="L1485" i="24"/>
  <c r="Q1485" i="24"/>
  <c r="M1485" i="24"/>
  <c r="O1485" i="24"/>
  <c r="N1483" i="24"/>
  <c r="R1483" i="24"/>
  <c r="L1483" i="24"/>
  <c r="Q1483" i="24"/>
  <c r="M1483" i="24"/>
  <c r="O1483" i="24"/>
  <c r="N1481" i="24"/>
  <c r="R1481" i="24"/>
  <c r="L1481" i="24"/>
  <c r="Q1481" i="24"/>
  <c r="M1481" i="24"/>
  <c r="O1481" i="24"/>
  <c r="N1479" i="24"/>
  <c r="R1479" i="24"/>
  <c r="L1479" i="24"/>
  <c r="Q1479" i="24"/>
  <c r="M1479" i="24"/>
  <c r="O1479" i="24"/>
  <c r="L1456" i="24"/>
  <c r="R1456" i="24"/>
  <c r="N1404" i="24"/>
  <c r="P1404" i="24"/>
  <c r="M1404" i="24"/>
  <c r="O1404" i="24"/>
  <c r="N1314" i="24"/>
  <c r="L1314" i="24"/>
  <c r="Q1314" i="24"/>
  <c r="M1314" i="24"/>
  <c r="O1314" i="24"/>
  <c r="P1314" i="24"/>
  <c r="N1295" i="24"/>
  <c r="L1295" i="24"/>
  <c r="O1295" i="24"/>
  <c r="P1295" i="24"/>
  <c r="Q1295" i="24"/>
  <c r="P2418" i="24"/>
  <c r="P2229" i="24"/>
  <c r="Q2228" i="24"/>
  <c r="P2208" i="24"/>
  <c r="P2205" i="24"/>
  <c r="O2192" i="24"/>
  <c r="P2189" i="24"/>
  <c r="O2187" i="24"/>
  <c r="Q2186" i="24"/>
  <c r="Q2185" i="24"/>
  <c r="P2178" i="24"/>
  <c r="Q2177" i="24"/>
  <c r="O2166" i="24"/>
  <c r="Q2165" i="24"/>
  <c r="Q2164" i="24"/>
  <c r="P2163" i="24"/>
  <c r="P2149" i="24"/>
  <c r="Q2148" i="24"/>
  <c r="O2146" i="24"/>
  <c r="P2101" i="24"/>
  <c r="Q2100" i="24"/>
  <c r="O2092" i="24"/>
  <c r="M1615" i="24"/>
  <c r="Q1615" i="24"/>
  <c r="M1613" i="24"/>
  <c r="Q1613" i="24"/>
  <c r="M1611" i="24"/>
  <c r="Q1611" i="24"/>
  <c r="M1609" i="24"/>
  <c r="Q1609" i="24"/>
  <c r="M1607" i="24"/>
  <c r="Q1607" i="24"/>
  <c r="M1605" i="24"/>
  <c r="Q1605" i="24"/>
  <c r="M1603" i="24"/>
  <c r="Q1603" i="24"/>
  <c r="M1601" i="24"/>
  <c r="Q1601" i="24"/>
  <c r="M1599" i="24"/>
  <c r="Q1599" i="24"/>
  <c r="M1597" i="24"/>
  <c r="Q1597" i="24"/>
  <c r="M1595" i="24"/>
  <c r="Q1595" i="24"/>
  <c r="M1593" i="24"/>
  <c r="Q1593" i="24"/>
  <c r="M1591" i="24"/>
  <c r="Q1591" i="24"/>
  <c r="M1589" i="24"/>
  <c r="Q1589" i="24"/>
  <c r="M1587" i="24"/>
  <c r="Q1587" i="24"/>
  <c r="M1585" i="24"/>
  <c r="Q1585" i="24"/>
  <c r="M1583" i="24"/>
  <c r="Q1583" i="24"/>
  <c r="M1581" i="24"/>
  <c r="Q1581" i="24"/>
  <c r="M1579" i="24"/>
  <c r="Q1579" i="24"/>
  <c r="M1577" i="24"/>
  <c r="Q1577" i="24"/>
  <c r="M1575" i="24"/>
  <c r="Q1575" i="24"/>
  <c r="M1573" i="24"/>
  <c r="Q1573" i="24"/>
  <c r="M1571" i="24"/>
  <c r="Q1571" i="24"/>
  <c r="M1569" i="24"/>
  <c r="Q1569" i="24"/>
  <c r="M1567" i="24"/>
  <c r="Q1567" i="24"/>
  <c r="M1565" i="24"/>
  <c r="Q1565" i="24"/>
  <c r="M1563" i="24"/>
  <c r="Q1563" i="24"/>
  <c r="M1561" i="24"/>
  <c r="Q1561" i="24"/>
  <c r="M1559" i="24"/>
  <c r="Q1559" i="24"/>
  <c r="P1557" i="24"/>
  <c r="P1556" i="24"/>
  <c r="P1555" i="24"/>
  <c r="P1554" i="24"/>
  <c r="P1553" i="24"/>
  <c r="P1552" i="24"/>
  <c r="P1551" i="24"/>
  <c r="P1550" i="24"/>
  <c r="P1549" i="24"/>
  <c r="P1548" i="24"/>
  <c r="P1547" i="24"/>
  <c r="P1546" i="24"/>
  <c r="P1545" i="24"/>
  <c r="P1544" i="24"/>
  <c r="P1543" i="24"/>
  <c r="P1542" i="24"/>
  <c r="P1541" i="24"/>
  <c r="P1540" i="24"/>
  <c r="N1515" i="24"/>
  <c r="R1515" i="24"/>
  <c r="L1515" i="24"/>
  <c r="Q1515" i="24"/>
  <c r="M1515" i="24"/>
  <c r="O1515" i="24"/>
  <c r="N1507" i="24"/>
  <c r="R1507" i="24"/>
  <c r="L1507" i="24"/>
  <c r="Q1507" i="24"/>
  <c r="M1507" i="24"/>
  <c r="O1507" i="24"/>
  <c r="N1412" i="24"/>
  <c r="M1412" i="24"/>
  <c r="P1412" i="24"/>
  <c r="O1412" i="24"/>
  <c r="L1395" i="24"/>
  <c r="P1395" i="24"/>
  <c r="Q1395" i="24"/>
  <c r="N1330" i="24"/>
  <c r="L1330" i="24"/>
  <c r="Q1330" i="24"/>
  <c r="M1330" i="24"/>
  <c r="O1330" i="24"/>
  <c r="P1330" i="24"/>
  <c r="N1298" i="24"/>
  <c r="L1298" i="24"/>
  <c r="Q1298" i="24"/>
  <c r="M1298" i="24"/>
  <c r="O1298" i="24"/>
  <c r="P1298" i="24"/>
  <c r="Q2495" i="24"/>
  <c r="P2437" i="24"/>
  <c r="Q2412" i="24"/>
  <c r="P2361" i="24"/>
  <c r="P2331" i="24"/>
  <c r="P2315" i="24"/>
  <c r="O2299" i="24"/>
  <c r="Q2298" i="24"/>
  <c r="P2295" i="24"/>
  <c r="Q2294" i="24"/>
  <c r="P2292" i="24"/>
  <c r="P2270" i="24"/>
  <c r="P2267" i="24"/>
  <c r="Q2266" i="24"/>
  <c r="P2264" i="24"/>
  <c r="Q2263" i="24"/>
  <c r="O2261" i="24"/>
  <c r="M2229" i="24"/>
  <c r="P2228" i="24"/>
  <c r="Q2219" i="24"/>
  <c r="P2218" i="24"/>
  <c r="Q2217" i="24"/>
  <c r="Q2216" i="24"/>
  <c r="P2215" i="24"/>
  <c r="M2208" i="24"/>
  <c r="Q2206" i="24"/>
  <c r="O2205" i="24"/>
  <c r="Q2198" i="24"/>
  <c r="P2197" i="24"/>
  <c r="P2194" i="24"/>
  <c r="M2192" i="24"/>
  <c r="Q2190" i="24"/>
  <c r="O2189" i="24"/>
  <c r="M2187" i="24"/>
  <c r="P2186" i="24"/>
  <c r="P2185" i="24"/>
  <c r="P2184" i="24"/>
  <c r="M2178" i="24"/>
  <c r="P2177" i="24"/>
  <c r="P2174" i="24"/>
  <c r="Q2173" i="24"/>
  <c r="O2169" i="24"/>
  <c r="Q2168" i="24"/>
  <c r="M2166" i="24"/>
  <c r="P2165" i="24"/>
  <c r="P2164" i="24"/>
  <c r="O2163" i="24"/>
  <c r="Q2161" i="24"/>
  <c r="P2160" i="24"/>
  <c r="Q2159" i="24"/>
  <c r="Q2158" i="24"/>
  <c r="P2157" i="24"/>
  <c r="O2155" i="24"/>
  <c r="M2149" i="24"/>
  <c r="P2148" i="24"/>
  <c r="M2146" i="24"/>
  <c r="Q2135" i="24"/>
  <c r="P2134" i="24"/>
  <c r="Q2133" i="24"/>
  <c r="Q2132" i="24"/>
  <c r="Q2121" i="24"/>
  <c r="P2120" i="24"/>
  <c r="Q2119" i="24"/>
  <c r="Q2111" i="24"/>
  <c r="P2110" i="24"/>
  <c r="Q2109" i="24"/>
  <c r="O2107" i="24"/>
  <c r="Q2106" i="24"/>
  <c r="Q2105" i="24"/>
  <c r="M2101" i="24"/>
  <c r="P2100" i="24"/>
  <c r="P2097" i="24"/>
  <c r="Q2096" i="24"/>
  <c r="M2092" i="24"/>
  <c r="P2090" i="24"/>
  <c r="R2089" i="24"/>
  <c r="P2082" i="24"/>
  <c r="O2070" i="24"/>
  <c r="R2069" i="24"/>
  <c r="O2054" i="24"/>
  <c r="R2053" i="24"/>
  <c r="R1940" i="24"/>
  <c r="P1922" i="24"/>
  <c r="R1908" i="24"/>
  <c r="O1829" i="24"/>
  <c r="O1823" i="24"/>
  <c r="R1805" i="24"/>
  <c r="Q1789" i="24"/>
  <c r="Q1750" i="24"/>
  <c r="Q1748" i="24"/>
  <c r="P1734" i="24"/>
  <c r="P1730" i="24"/>
  <c r="P1726" i="24"/>
  <c r="P1722" i="24"/>
  <c r="P1718" i="24"/>
  <c r="P1714" i="24"/>
  <c r="P1710" i="24"/>
  <c r="P1706" i="24"/>
  <c r="P1702" i="24"/>
  <c r="O1655" i="24"/>
  <c r="O1653" i="24"/>
  <c r="O1651" i="24"/>
  <c r="O1649" i="24"/>
  <c r="O1647" i="24"/>
  <c r="O1645" i="24"/>
  <c r="O1643" i="24"/>
  <c r="O1641" i="24"/>
  <c r="O1639" i="24"/>
  <c r="O1637" i="24"/>
  <c r="O1635" i="24"/>
  <c r="O1633" i="24"/>
  <c r="O1631" i="24"/>
  <c r="O1629" i="24"/>
  <c r="O1627" i="24"/>
  <c r="O1625" i="24"/>
  <c r="O1623" i="24"/>
  <c r="O1557" i="24"/>
  <c r="O1556" i="24"/>
  <c r="O1555" i="24"/>
  <c r="O1554" i="24"/>
  <c r="O1553" i="24"/>
  <c r="O1552" i="24"/>
  <c r="O1551" i="24"/>
  <c r="O1550" i="24"/>
  <c r="O1549" i="24"/>
  <c r="O1548" i="24"/>
  <c r="O1547" i="24"/>
  <c r="O1546" i="24"/>
  <c r="O1545" i="24"/>
  <c r="O1544" i="24"/>
  <c r="O1543" i="24"/>
  <c r="O1542" i="24"/>
  <c r="O1541" i="24"/>
  <c r="O1540" i="24"/>
  <c r="N1517" i="24"/>
  <c r="R1517" i="24"/>
  <c r="L1517" i="24"/>
  <c r="Q1517" i="24"/>
  <c r="M1517" i="24"/>
  <c r="O1517" i="24"/>
  <c r="N1509" i="24"/>
  <c r="R1509" i="24"/>
  <c r="L1509" i="24"/>
  <c r="Q1509" i="24"/>
  <c r="M1509" i="24"/>
  <c r="O1509" i="24"/>
  <c r="L1471" i="24"/>
  <c r="P1471" i="24"/>
  <c r="M1459" i="24"/>
  <c r="L1459" i="24"/>
  <c r="R1459" i="24"/>
  <c r="N1459" i="24"/>
  <c r="O1459" i="24"/>
  <c r="P1459" i="24"/>
  <c r="N1420" i="24"/>
  <c r="P1420" i="24"/>
  <c r="M1420" i="24"/>
  <c r="O1420" i="24"/>
  <c r="P1399" i="24"/>
  <c r="L1399" i="24"/>
  <c r="O1399" i="24"/>
  <c r="Q1399" i="24"/>
  <c r="L1385" i="24"/>
  <c r="Q1385" i="24"/>
  <c r="O1385" i="24"/>
  <c r="P1385" i="24"/>
  <c r="L1343" i="24"/>
  <c r="O1343" i="24"/>
  <c r="P1343" i="24"/>
  <c r="Q1343" i="24"/>
  <c r="P2465" i="24"/>
  <c r="Q2437" i="24"/>
  <c r="Q2398" i="24"/>
  <c r="Q2501" i="24"/>
  <c r="P2495" i="24"/>
  <c r="O2465" i="24"/>
  <c r="Q2464" i="24"/>
  <c r="P2424" i="24"/>
  <c r="O2418" i="24"/>
  <c r="P2398" i="24"/>
  <c r="Q2397" i="24"/>
  <c r="O2503" i="24"/>
  <c r="M2495" i="24"/>
  <c r="M2465" i="24"/>
  <c r="M2460" i="24"/>
  <c r="P2459" i="24"/>
  <c r="Q2458" i="24"/>
  <c r="P2455" i="24"/>
  <c r="M2437" i="24"/>
  <c r="O2424" i="24"/>
  <c r="M2418" i="24"/>
  <c r="P2415" i="24"/>
  <c r="Q2414" i="24"/>
  <c r="Q2413" i="24"/>
  <c r="P2412" i="24"/>
  <c r="M2398" i="24"/>
  <c r="Q2394" i="24"/>
  <c r="P2389" i="24"/>
  <c r="P2386" i="24"/>
  <c r="O2369" i="24"/>
  <c r="Q2368" i="24"/>
  <c r="P2365" i="24"/>
  <c r="Q2364" i="24"/>
  <c r="O2361" i="24"/>
  <c r="O2334" i="24"/>
  <c r="O2331" i="24"/>
  <c r="P2323" i="24"/>
  <c r="Q2322" i="24"/>
  <c r="P2321" i="24"/>
  <c r="P2318" i="24"/>
  <c r="Q2317" i="24"/>
  <c r="Q2316" i="24"/>
  <c r="O2315" i="24"/>
  <c r="P2301" i="24"/>
  <c r="M2299" i="24"/>
  <c r="P2298" i="24"/>
  <c r="M2295" i="24"/>
  <c r="P2294" i="24"/>
  <c r="M2292" i="24"/>
  <c r="P2289" i="24"/>
  <c r="O2287" i="24"/>
  <c r="Q2286" i="24"/>
  <c r="O2274" i="24"/>
  <c r="Q2273" i="24"/>
  <c r="O2270" i="24"/>
  <c r="M2267" i="24"/>
  <c r="P2266" i="24"/>
  <c r="M2264" i="24"/>
  <c r="P2263" i="24"/>
  <c r="M2261" i="24"/>
  <c r="P2258" i="24"/>
  <c r="P2255" i="24"/>
  <c r="Q2254" i="24"/>
  <c r="P2253" i="24"/>
  <c r="Q2252" i="24"/>
  <c r="P2249" i="24"/>
  <c r="P2246" i="24"/>
  <c r="O2244" i="24"/>
  <c r="Q2243" i="24"/>
  <c r="P2240" i="24"/>
  <c r="L2229" i="24"/>
  <c r="M2228" i="24"/>
  <c r="Q2226" i="24"/>
  <c r="P2225" i="24"/>
  <c r="Q2224" i="24"/>
  <c r="Q2223" i="24"/>
  <c r="L2219" i="24"/>
  <c r="M2218" i="24"/>
  <c r="P2217" i="24"/>
  <c r="P2216" i="24"/>
  <c r="O2215" i="24"/>
  <c r="Q2213" i="24"/>
  <c r="P2212" i="24"/>
  <c r="Q2211" i="24"/>
  <c r="L2208" i="24"/>
  <c r="L2206" i="24"/>
  <c r="M2205" i="24"/>
  <c r="L2198" i="24"/>
  <c r="M2197" i="24"/>
  <c r="Q2195" i="24"/>
  <c r="O2194" i="24"/>
  <c r="Q2192" i="24"/>
  <c r="L2192" i="24"/>
  <c r="L2190" i="24"/>
  <c r="M2189" i="24"/>
  <c r="Q2187" i="24"/>
  <c r="L2187" i="24"/>
  <c r="M2186" i="24"/>
  <c r="L2185" i="24"/>
  <c r="M2184" i="24"/>
  <c r="L2178" i="24"/>
  <c r="M2177" i="24"/>
  <c r="Q2175" i="24"/>
  <c r="O2174" i="24"/>
  <c r="P2173" i="24"/>
  <c r="P2172" i="24"/>
  <c r="Q2171" i="24"/>
  <c r="M2169" i="24"/>
  <c r="P2168" i="24"/>
  <c r="Q2166" i="24"/>
  <c r="L2166" i="24"/>
  <c r="M2165" i="24"/>
  <c r="L2164" i="24"/>
  <c r="M2163" i="24"/>
  <c r="L2161" i="24"/>
  <c r="M2160" i="24"/>
  <c r="P2159" i="24"/>
  <c r="P2158" i="24"/>
  <c r="O2157" i="24"/>
  <c r="M2155" i="24"/>
  <c r="P2152" i="24"/>
  <c r="Q2151" i="24"/>
  <c r="L2149" i="24"/>
  <c r="M2148" i="24"/>
  <c r="Q2146" i="24"/>
  <c r="L2146" i="24"/>
  <c r="Q2144" i="24"/>
  <c r="P2143" i="24"/>
  <c r="Q2142" i="24"/>
  <c r="Q2141" i="24"/>
  <c r="O2140" i="24"/>
  <c r="P2139" i="24"/>
  <c r="L2135" i="24"/>
  <c r="M2134" i="24"/>
  <c r="P2133" i="24"/>
  <c r="P2132" i="24"/>
  <c r="P2131" i="24"/>
  <c r="P2130" i="24"/>
  <c r="O2129" i="24"/>
  <c r="Q2128" i="24"/>
  <c r="Q2127" i="24"/>
  <c r="L2121" i="24"/>
  <c r="M2120" i="24"/>
  <c r="P2119" i="24"/>
  <c r="P2116" i="24"/>
  <c r="Q2115" i="24"/>
  <c r="L2111" i="24"/>
  <c r="M2110" i="24"/>
  <c r="P2109" i="24"/>
  <c r="M2107" i="24"/>
  <c r="P2106" i="24"/>
  <c r="P2105" i="24"/>
  <c r="P2104" i="24"/>
  <c r="P2103" i="24"/>
  <c r="L2101" i="24"/>
  <c r="M2100" i="24"/>
  <c r="O2097" i="24"/>
  <c r="P2096" i="24"/>
  <c r="Q2092" i="24"/>
  <c r="L2092" i="24"/>
  <c r="O2090" i="24"/>
  <c r="P2089" i="24"/>
  <c r="O2082" i="24"/>
  <c r="P2072" i="24"/>
  <c r="P2056" i="24"/>
  <c r="R1988" i="24"/>
  <c r="R1972" i="24"/>
  <c r="R1956" i="24"/>
  <c r="P1940" i="24"/>
  <c r="N1932" i="24"/>
  <c r="R1926" i="24"/>
  <c r="R1920" i="24"/>
  <c r="P1918" i="24"/>
  <c r="R1916" i="24"/>
  <c r="P1908" i="24"/>
  <c r="R1897" i="24"/>
  <c r="P1889" i="24"/>
  <c r="R1887" i="24"/>
  <c r="R1881" i="24"/>
  <c r="O1861" i="24"/>
  <c r="O1855" i="24"/>
  <c r="P1853" i="24"/>
  <c r="L1851" i="24"/>
  <c r="O1847" i="24"/>
  <c r="R1845" i="24"/>
  <c r="P1843" i="24"/>
  <c r="R1827" i="24"/>
  <c r="R1825" i="24"/>
  <c r="R1821" i="24"/>
  <c r="M1821" i="24"/>
  <c r="Q1805" i="24"/>
  <c r="Q1800" i="24"/>
  <c r="M1752" i="24"/>
  <c r="Q1749" i="24"/>
  <c r="R1746" i="24"/>
  <c r="Q1744" i="24"/>
  <c r="Q1740" i="24"/>
  <c r="M1734" i="24"/>
  <c r="M1730" i="24"/>
  <c r="M1726" i="24"/>
  <c r="M1722" i="24"/>
  <c r="M1718" i="24"/>
  <c r="M1714" i="24"/>
  <c r="M1710" i="24"/>
  <c r="M1706" i="24"/>
  <c r="M1702" i="24"/>
  <c r="M1655" i="24"/>
  <c r="M1653" i="24"/>
  <c r="M1651" i="24"/>
  <c r="M1649" i="24"/>
  <c r="M1647" i="24"/>
  <c r="M1645" i="24"/>
  <c r="M1643" i="24"/>
  <c r="M1641" i="24"/>
  <c r="M1639" i="24"/>
  <c r="M1637" i="24"/>
  <c r="M1635" i="24"/>
  <c r="M1633" i="24"/>
  <c r="M1631" i="24"/>
  <c r="M1629" i="24"/>
  <c r="M1627" i="24"/>
  <c r="M1625" i="24"/>
  <c r="M1623" i="24"/>
  <c r="M1621" i="24"/>
  <c r="M1619" i="24"/>
  <c r="N1615" i="24"/>
  <c r="M1614" i="24"/>
  <c r="Q1614" i="24"/>
  <c r="N1613" i="24"/>
  <c r="M1612" i="24"/>
  <c r="Q1612" i="24"/>
  <c r="N1611" i="24"/>
  <c r="M1610" i="24"/>
  <c r="Q1610" i="24"/>
  <c r="N1609" i="24"/>
  <c r="K1609" i="24" s="1"/>
  <c r="M1608" i="24"/>
  <c r="Q1608" i="24"/>
  <c r="N1607" i="24"/>
  <c r="M1606" i="24"/>
  <c r="Q1606" i="24"/>
  <c r="N1605" i="24"/>
  <c r="M1604" i="24"/>
  <c r="Q1604" i="24"/>
  <c r="N1603" i="24"/>
  <c r="M1602" i="24"/>
  <c r="Q1602" i="24"/>
  <c r="N1601" i="24"/>
  <c r="K1601" i="24" s="1"/>
  <c r="M1600" i="24"/>
  <c r="Q1600" i="24"/>
  <c r="N1599" i="24"/>
  <c r="M1598" i="24"/>
  <c r="Q1598" i="24"/>
  <c r="N1597" i="24"/>
  <c r="M1596" i="24"/>
  <c r="Q1596" i="24"/>
  <c r="N1595" i="24"/>
  <c r="M1594" i="24"/>
  <c r="Q1594" i="24"/>
  <c r="N1593" i="24"/>
  <c r="K1593" i="24" s="1"/>
  <c r="M1592" i="24"/>
  <c r="Q1592" i="24"/>
  <c r="N1591" i="24"/>
  <c r="M1590" i="24"/>
  <c r="Q1590" i="24"/>
  <c r="N1589" i="24"/>
  <c r="M1588" i="24"/>
  <c r="Q1588" i="24"/>
  <c r="N1587" i="24"/>
  <c r="M1586" i="24"/>
  <c r="Q1586" i="24"/>
  <c r="N1585" i="24"/>
  <c r="K1585" i="24" s="1"/>
  <c r="M1584" i="24"/>
  <c r="Q1584" i="24"/>
  <c r="N1583" i="24"/>
  <c r="M1582" i="24"/>
  <c r="Q1582" i="24"/>
  <c r="N1581" i="24"/>
  <c r="M1580" i="24"/>
  <c r="Q1580" i="24"/>
  <c r="N1579" i="24"/>
  <c r="M1578" i="24"/>
  <c r="Q1578" i="24"/>
  <c r="N1577" i="24"/>
  <c r="M1576" i="24"/>
  <c r="Q1576" i="24"/>
  <c r="N1575" i="24"/>
  <c r="M1574" i="24"/>
  <c r="Q1574" i="24"/>
  <c r="N1573" i="24"/>
  <c r="M1572" i="24"/>
  <c r="Q1572" i="24"/>
  <c r="N1571" i="24"/>
  <c r="M1570" i="24"/>
  <c r="Q1570" i="24"/>
  <c r="N1569" i="24"/>
  <c r="M1568" i="24"/>
  <c r="Q1568" i="24"/>
  <c r="N1567" i="24"/>
  <c r="M1566" i="24"/>
  <c r="Q1566" i="24"/>
  <c r="N1565" i="24"/>
  <c r="M1564" i="24"/>
  <c r="Q1564" i="24"/>
  <c r="N1563" i="24"/>
  <c r="M1562" i="24"/>
  <c r="Q1562" i="24"/>
  <c r="N1561" i="24"/>
  <c r="M1560" i="24"/>
  <c r="Q1560" i="24"/>
  <c r="N1559" i="24"/>
  <c r="M1558" i="24"/>
  <c r="Q1558" i="24"/>
  <c r="L1557" i="24"/>
  <c r="L1556" i="24"/>
  <c r="L1555" i="24"/>
  <c r="L1554" i="24"/>
  <c r="L1553" i="24"/>
  <c r="L1552" i="24"/>
  <c r="L1551" i="24"/>
  <c r="L1550" i="24"/>
  <c r="L1549" i="24"/>
  <c r="L1548" i="24"/>
  <c r="L1547" i="24"/>
  <c r="L1546" i="24"/>
  <c r="L1545" i="24"/>
  <c r="L1544" i="24"/>
  <c r="L1543" i="24"/>
  <c r="L1542" i="24"/>
  <c r="L1541" i="24"/>
  <c r="L1540" i="24"/>
  <c r="N1539" i="24"/>
  <c r="K1539" i="24" s="1"/>
  <c r="L1539" i="24"/>
  <c r="Q1539" i="24"/>
  <c r="M1539" i="24"/>
  <c r="R1539" i="24"/>
  <c r="N1537" i="24"/>
  <c r="R1537" i="24"/>
  <c r="L1537" i="24"/>
  <c r="Q1537" i="24"/>
  <c r="M1537" i="24"/>
  <c r="N1535" i="24"/>
  <c r="R1535" i="24"/>
  <c r="L1535" i="24"/>
  <c r="Q1535" i="24"/>
  <c r="M1535" i="24"/>
  <c r="N1533" i="24"/>
  <c r="R1533" i="24"/>
  <c r="L1533" i="24"/>
  <c r="Q1533" i="24"/>
  <c r="M1533" i="24"/>
  <c r="N1531" i="24"/>
  <c r="K1531" i="24" s="1"/>
  <c r="R1531" i="24"/>
  <c r="L1531" i="24"/>
  <c r="Q1531" i="24"/>
  <c r="M1531" i="24"/>
  <c r="N1529" i="24"/>
  <c r="R1529" i="24"/>
  <c r="L1529" i="24"/>
  <c r="Q1529" i="24"/>
  <c r="M1529" i="24"/>
  <c r="N1527" i="24"/>
  <c r="R1527" i="24"/>
  <c r="L1527" i="24"/>
  <c r="Q1527" i="24"/>
  <c r="M1527" i="24"/>
  <c r="N1525" i="24"/>
  <c r="R1525" i="24"/>
  <c r="L1525" i="24"/>
  <c r="Q1525" i="24"/>
  <c r="M1525" i="24"/>
  <c r="N1523" i="24"/>
  <c r="R1523" i="24"/>
  <c r="L1523" i="24"/>
  <c r="Q1523" i="24"/>
  <c r="M1523" i="24"/>
  <c r="N1521" i="24"/>
  <c r="R1521" i="24"/>
  <c r="L1521" i="24"/>
  <c r="Q1521" i="24"/>
  <c r="M1521" i="24"/>
  <c r="N1519" i="24"/>
  <c r="R1519" i="24"/>
  <c r="L1519" i="24"/>
  <c r="Q1519" i="24"/>
  <c r="M1519" i="24"/>
  <c r="P1513" i="24"/>
  <c r="N1511" i="24"/>
  <c r="R1511" i="24"/>
  <c r="L1511" i="24"/>
  <c r="Q1511" i="24"/>
  <c r="M1511" i="24"/>
  <c r="O1511" i="24"/>
  <c r="P1505" i="24"/>
  <c r="P1503" i="24"/>
  <c r="P1501" i="24"/>
  <c r="P1499" i="24"/>
  <c r="P1497" i="24"/>
  <c r="P1495" i="24"/>
  <c r="P1493" i="24"/>
  <c r="P1491" i="24"/>
  <c r="P1489" i="24"/>
  <c r="P1487" i="24"/>
  <c r="P1485" i="24"/>
  <c r="P1483" i="24"/>
  <c r="P1481" i="24"/>
  <c r="P1479" i="24"/>
  <c r="N1392" i="24"/>
  <c r="O1392" i="24"/>
  <c r="L1392" i="24"/>
  <c r="Q1392" i="24"/>
  <c r="M1392" i="24"/>
  <c r="P1392" i="24"/>
  <c r="N1354" i="24"/>
  <c r="L1354" i="24"/>
  <c r="Q1354" i="24"/>
  <c r="M1354" i="24"/>
  <c r="O1354" i="24"/>
  <c r="P1354" i="24"/>
  <c r="N1311" i="24"/>
  <c r="L1311" i="24"/>
  <c r="O1311" i="24"/>
  <c r="P1311" i="24"/>
  <c r="Q1311" i="24"/>
  <c r="M1477" i="24"/>
  <c r="R1477" i="24"/>
  <c r="L1393" i="24"/>
  <c r="O1393" i="24"/>
  <c r="Q1393" i="24"/>
  <c r="N1380" i="24"/>
  <c r="O1380" i="24"/>
  <c r="L1380" i="24"/>
  <c r="Q1380" i="24"/>
  <c r="P1375" i="24"/>
  <c r="L1375" i="24"/>
  <c r="L1367" i="24"/>
  <c r="O1367" i="24"/>
  <c r="P1367" i="24"/>
  <c r="L1353" i="24"/>
  <c r="O1353" i="24"/>
  <c r="P1353" i="24"/>
  <c r="Q1353" i="24"/>
  <c r="N1348" i="24"/>
  <c r="L1348" i="24"/>
  <c r="Q1348" i="24"/>
  <c r="M1348" i="24"/>
  <c r="O1348" i="24"/>
  <c r="N1334" i="24"/>
  <c r="L1334" i="24"/>
  <c r="Q1334" i="24"/>
  <c r="M1334" i="24"/>
  <c r="O1334" i="24"/>
  <c r="L1329" i="24"/>
  <c r="O1329" i="24"/>
  <c r="P1329" i="24"/>
  <c r="Q1329" i="24"/>
  <c r="N1538" i="24"/>
  <c r="R1538" i="24"/>
  <c r="N1536" i="24"/>
  <c r="R1536" i="24"/>
  <c r="N1534" i="24"/>
  <c r="R1534" i="24"/>
  <c r="N1532" i="24"/>
  <c r="R1532" i="24"/>
  <c r="N1530" i="24"/>
  <c r="R1530" i="24"/>
  <c r="N1528" i="24"/>
  <c r="R1528" i="24"/>
  <c r="N1526" i="24"/>
  <c r="R1526" i="24"/>
  <c r="N1524" i="24"/>
  <c r="R1524" i="24"/>
  <c r="N1522" i="24"/>
  <c r="R1522" i="24"/>
  <c r="N1520" i="24"/>
  <c r="R1520" i="24"/>
  <c r="N1518" i="24"/>
  <c r="R1518" i="24"/>
  <c r="N1516" i="24"/>
  <c r="R1516" i="24"/>
  <c r="N1514" i="24"/>
  <c r="R1514" i="24"/>
  <c r="N1512" i="24"/>
  <c r="R1512" i="24"/>
  <c r="N1510" i="24"/>
  <c r="R1510" i="24"/>
  <c r="N1508" i="24"/>
  <c r="R1508" i="24"/>
  <c r="N1506" i="24"/>
  <c r="R1506" i="24"/>
  <c r="N1504" i="24"/>
  <c r="R1504" i="24"/>
  <c r="N1502" i="24"/>
  <c r="R1502" i="24"/>
  <c r="N1500" i="24"/>
  <c r="R1500" i="24"/>
  <c r="N1498" i="24"/>
  <c r="R1498" i="24"/>
  <c r="N1496" i="24"/>
  <c r="R1496" i="24"/>
  <c r="N1494" i="24"/>
  <c r="R1494" i="24"/>
  <c r="N1492" i="24"/>
  <c r="R1492" i="24"/>
  <c r="N1490" i="24"/>
  <c r="R1490" i="24"/>
  <c r="N1488" i="24"/>
  <c r="R1488" i="24"/>
  <c r="N1486" i="24"/>
  <c r="R1486" i="24"/>
  <c r="N1484" i="24"/>
  <c r="R1484" i="24"/>
  <c r="N1482" i="24"/>
  <c r="R1482" i="24"/>
  <c r="N1480" i="24"/>
  <c r="R1480" i="24"/>
  <c r="N1478" i="24"/>
  <c r="R1478" i="24"/>
  <c r="L1469" i="24"/>
  <c r="P1469" i="24"/>
  <c r="P1461" i="24"/>
  <c r="N1428" i="24"/>
  <c r="M1428" i="24"/>
  <c r="N1386" i="24"/>
  <c r="O1386" i="24"/>
  <c r="L1386" i="24"/>
  <c r="Q1386" i="24"/>
  <c r="N1372" i="24"/>
  <c r="L1372" i="24"/>
  <c r="Q1372" i="24"/>
  <c r="M1372" i="24"/>
  <c r="O1372" i="24"/>
  <c r="N1360" i="24"/>
  <c r="L1360" i="24"/>
  <c r="Q1360" i="24"/>
  <c r="M1360" i="24"/>
  <c r="O1360" i="24"/>
  <c r="N1322" i="24"/>
  <c r="L1322" i="24"/>
  <c r="Q1322" i="24"/>
  <c r="M1322" i="24"/>
  <c r="O1322" i="24"/>
  <c r="N1319" i="24"/>
  <c r="L1319" i="24"/>
  <c r="O1319" i="24"/>
  <c r="P1319" i="24"/>
  <c r="N1306" i="24"/>
  <c r="L1306" i="24"/>
  <c r="Q1306" i="24"/>
  <c r="M1306" i="24"/>
  <c r="O1306" i="24"/>
  <c r="N1303" i="24"/>
  <c r="L1303" i="24"/>
  <c r="O1303" i="24"/>
  <c r="P1303" i="24"/>
  <c r="O1538" i="24"/>
  <c r="O1536" i="24"/>
  <c r="O1534" i="24"/>
  <c r="O1532" i="24"/>
  <c r="O1530" i="24"/>
  <c r="O1528" i="24"/>
  <c r="O1526" i="24"/>
  <c r="O1524" i="24"/>
  <c r="O1522" i="24"/>
  <c r="O1520" i="24"/>
  <c r="O1518" i="24"/>
  <c r="O1516" i="24"/>
  <c r="O1514" i="24"/>
  <c r="O1512" i="24"/>
  <c r="O1510" i="24"/>
  <c r="O1508" i="24"/>
  <c r="O1506" i="24"/>
  <c r="P1477" i="24"/>
  <c r="O1458" i="24"/>
  <c r="L1458" i="24"/>
  <c r="N1426" i="24"/>
  <c r="P1426" i="24"/>
  <c r="N1418" i="24"/>
  <c r="M1418" i="24"/>
  <c r="P1418" i="24"/>
  <c r="N1410" i="24"/>
  <c r="P1410" i="24"/>
  <c r="M1410" i="24"/>
  <c r="N1398" i="24"/>
  <c r="L1398" i="24"/>
  <c r="Q1398" i="24"/>
  <c r="O1398" i="24"/>
  <c r="N1394" i="24"/>
  <c r="L1394" i="24"/>
  <c r="Q1394" i="24"/>
  <c r="O1394" i="24"/>
  <c r="L1387" i="24"/>
  <c r="P1387" i="24"/>
  <c r="N1384" i="24"/>
  <c r="L1384" i="24"/>
  <c r="Q1384" i="24"/>
  <c r="O1384" i="24"/>
  <c r="P1380" i="24"/>
  <c r="Q1375" i="24"/>
  <c r="N1374" i="24"/>
  <c r="L1374" i="24"/>
  <c r="Q1374" i="24"/>
  <c r="M1374" i="24"/>
  <c r="O1374" i="24"/>
  <c r="L1363" i="24"/>
  <c r="P1363" i="24"/>
  <c r="Q1363" i="24"/>
  <c r="O1069" i="24"/>
  <c r="M1069" i="24"/>
  <c r="M1059" i="24"/>
  <c r="P1059" i="24"/>
  <c r="P1032" i="24"/>
  <c r="L1032" i="24"/>
  <c r="M1013" i="24"/>
  <c r="O1013" i="24"/>
  <c r="R956" i="24"/>
  <c r="N956" i="24"/>
  <c r="Q1366" i="24"/>
  <c r="L1366" i="24"/>
  <c r="Q1362" i="24"/>
  <c r="L1362" i="24"/>
  <c r="O1361" i="24"/>
  <c r="P1355" i="24"/>
  <c r="Q1352" i="24"/>
  <c r="L1352" i="24"/>
  <c r="Q1342" i="24"/>
  <c r="L1342" i="24"/>
  <c r="Q1340" i="24"/>
  <c r="L1340" i="24"/>
  <c r="L1335" i="24"/>
  <c r="P1331" i="24"/>
  <c r="Q1328" i="24"/>
  <c r="L1328" i="24"/>
  <c r="L1323" i="24"/>
  <c r="Q1318" i="24"/>
  <c r="L1318" i="24"/>
  <c r="L1315" i="24"/>
  <c r="Q1310" i="24"/>
  <c r="L1310" i="24"/>
  <c r="L1307" i="24"/>
  <c r="Q1302" i="24"/>
  <c r="L1302" i="24"/>
  <c r="L1299" i="24"/>
  <c r="Q1294" i="24"/>
  <c r="L1294" i="24"/>
  <c r="L1291" i="24"/>
  <c r="O1290" i="24"/>
  <c r="P1287" i="24"/>
  <c r="Q1286" i="24"/>
  <c r="L1286" i="24"/>
  <c r="L1283" i="24"/>
  <c r="O1282" i="24"/>
  <c r="P1279" i="24"/>
  <c r="Q1278" i="24"/>
  <c r="L1278" i="24"/>
  <c r="L1275" i="24"/>
  <c r="O1274" i="24"/>
  <c r="P1271" i="24"/>
  <c r="Q1270" i="24"/>
  <c r="L1270" i="24"/>
  <c r="L1267" i="24"/>
  <c r="O1266" i="24"/>
  <c r="P1263" i="24"/>
  <c r="Q1262" i="24"/>
  <c r="L1262" i="24"/>
  <c r="L1259" i="24"/>
  <c r="O1258" i="24"/>
  <c r="P1255" i="24"/>
  <c r="Q1254" i="24"/>
  <c r="L1254" i="24"/>
  <c r="L1251" i="24"/>
  <c r="O1250" i="24"/>
  <c r="P1247" i="24"/>
  <c r="Q1246" i="24"/>
  <c r="L1246" i="24"/>
  <c r="L1243" i="24"/>
  <c r="O1242" i="24"/>
  <c r="P1239" i="24"/>
  <c r="Q1238" i="24"/>
  <c r="L1238" i="24"/>
  <c r="L1235" i="24"/>
  <c r="O1234" i="24"/>
  <c r="P1231" i="24"/>
  <c r="Q1230" i="24"/>
  <c r="L1230" i="24"/>
  <c r="L1227" i="24"/>
  <c r="O1226" i="24"/>
  <c r="R1225" i="24"/>
  <c r="L1225" i="24"/>
  <c r="O1224" i="24"/>
  <c r="R1223" i="24"/>
  <c r="L1223" i="24"/>
  <c r="O1222" i="24"/>
  <c r="P1168" i="24"/>
  <c r="P1150" i="24"/>
  <c r="R1149" i="24"/>
  <c r="P1120" i="24"/>
  <c r="O1119" i="24"/>
  <c r="L1107" i="24"/>
  <c r="L1101" i="24"/>
  <c r="L1089" i="24"/>
  <c r="L1084" i="24"/>
  <c r="O1083" i="24"/>
  <c r="O1081" i="24"/>
  <c r="P1049" i="24"/>
  <c r="P1028" i="24"/>
  <c r="M1027" i="24"/>
  <c r="O1027" i="24"/>
  <c r="L1027" i="24"/>
  <c r="L1020" i="24"/>
  <c r="M1009" i="24"/>
  <c r="P1009" i="24"/>
  <c r="O1009" i="24"/>
  <c r="O1005" i="24"/>
  <c r="Q1005" i="24"/>
  <c r="M1005" i="24"/>
  <c r="P999" i="24"/>
  <c r="O999" i="24"/>
  <c r="N988" i="24"/>
  <c r="R988" i="24"/>
  <c r="M988" i="24"/>
  <c r="N972" i="24"/>
  <c r="R972" i="24"/>
  <c r="M972" i="24"/>
  <c r="M1290" i="24"/>
  <c r="O1287" i="24"/>
  <c r="M1282" i="24"/>
  <c r="O1279" i="24"/>
  <c r="M1274" i="24"/>
  <c r="O1271" i="24"/>
  <c r="M1266" i="24"/>
  <c r="O1263" i="24"/>
  <c r="M1258" i="24"/>
  <c r="O1255" i="24"/>
  <c r="M1250" i="24"/>
  <c r="O1247" i="24"/>
  <c r="M1242" i="24"/>
  <c r="O1239" i="24"/>
  <c r="M1234" i="24"/>
  <c r="O1231" i="24"/>
  <c r="N1226" i="24"/>
  <c r="N1224" i="24"/>
  <c r="N1222" i="24"/>
  <c r="P1218" i="24"/>
  <c r="O1168" i="24"/>
  <c r="R1153" i="24"/>
  <c r="O1150" i="24"/>
  <c r="M1119" i="24"/>
  <c r="P1115" i="24"/>
  <c r="M1083" i="24"/>
  <c r="M1081" i="24"/>
  <c r="P1079" i="24"/>
  <c r="M1073" i="24"/>
  <c r="O1073" i="24"/>
  <c r="Q1059" i="24"/>
  <c r="O1055" i="24"/>
  <c r="L1055" i="24"/>
  <c r="O1053" i="24"/>
  <c r="P1053" i="24"/>
  <c r="O1049" i="24"/>
  <c r="Q1039" i="24"/>
  <c r="P1029" i="24"/>
  <c r="O1422" i="24"/>
  <c r="O1416" i="24"/>
  <c r="O1406" i="24"/>
  <c r="Q1403" i="24"/>
  <c r="M1400" i="24"/>
  <c r="M1390" i="24"/>
  <c r="M1388" i="24"/>
  <c r="Q1379" i="24"/>
  <c r="M1376" i="24"/>
  <c r="M1370" i="24"/>
  <c r="P1369" i="24"/>
  <c r="O1366" i="24"/>
  <c r="M1364" i="24"/>
  <c r="O1362" i="24"/>
  <c r="Q1361" i="24"/>
  <c r="O1352" i="24"/>
  <c r="M1350" i="24"/>
  <c r="M1346" i="24"/>
  <c r="P1345" i="24"/>
  <c r="O1342" i="24"/>
  <c r="O1340" i="24"/>
  <c r="Q1339" i="24"/>
  <c r="M1336" i="24"/>
  <c r="O1328" i="24"/>
  <c r="M1326" i="24"/>
  <c r="M1324" i="24"/>
  <c r="P1323" i="24"/>
  <c r="O1321" i="24"/>
  <c r="O1318" i="24"/>
  <c r="M1316" i="24"/>
  <c r="P1315" i="24"/>
  <c r="O1313" i="24"/>
  <c r="O1310" i="24"/>
  <c r="M1308" i="24"/>
  <c r="P1307" i="24"/>
  <c r="O1305" i="24"/>
  <c r="O1302" i="24"/>
  <c r="M1300" i="24"/>
  <c r="P1299" i="24"/>
  <c r="O1297" i="24"/>
  <c r="O1294" i="24"/>
  <c r="M1292" i="24"/>
  <c r="P1291" i="24"/>
  <c r="Q1290" i="24"/>
  <c r="L1290" i="24"/>
  <c r="O1289" i="24"/>
  <c r="L1287" i="24"/>
  <c r="O1286" i="24"/>
  <c r="M1284" i="24"/>
  <c r="P1283" i="24"/>
  <c r="Q1282" i="24"/>
  <c r="L1282" i="24"/>
  <c r="O1281" i="24"/>
  <c r="L1279" i="24"/>
  <c r="O1278" i="24"/>
  <c r="M1276" i="24"/>
  <c r="P1275" i="24"/>
  <c r="Q1274" i="24"/>
  <c r="L1274" i="24"/>
  <c r="O1273" i="24"/>
  <c r="L1271" i="24"/>
  <c r="O1270" i="24"/>
  <c r="M1268" i="24"/>
  <c r="P1267" i="24"/>
  <c r="Q1266" i="24"/>
  <c r="L1266" i="24"/>
  <c r="O1265" i="24"/>
  <c r="L1263" i="24"/>
  <c r="O1262" i="24"/>
  <c r="M1260" i="24"/>
  <c r="P1259" i="24"/>
  <c r="Q1258" i="24"/>
  <c r="L1258" i="24"/>
  <c r="O1257" i="24"/>
  <c r="L1255" i="24"/>
  <c r="O1254" i="24"/>
  <c r="M1252" i="24"/>
  <c r="P1251" i="24"/>
  <c r="Q1250" i="24"/>
  <c r="L1250" i="24"/>
  <c r="O1249" i="24"/>
  <c r="L1247" i="24"/>
  <c r="O1246" i="24"/>
  <c r="M1244" i="24"/>
  <c r="P1243" i="24"/>
  <c r="Q1242" i="24"/>
  <c r="L1242" i="24"/>
  <c r="O1241" i="24"/>
  <c r="L1239" i="24"/>
  <c r="O1238" i="24"/>
  <c r="M1236" i="24"/>
  <c r="P1235" i="24"/>
  <c r="Q1234" i="24"/>
  <c r="L1234" i="24"/>
  <c r="O1233" i="24"/>
  <c r="L1231" i="24"/>
  <c r="O1230" i="24"/>
  <c r="M1228" i="24"/>
  <c r="P1227" i="24"/>
  <c r="R1226" i="24"/>
  <c r="L1226" i="24"/>
  <c r="O1225" i="24"/>
  <c r="R1224" i="24"/>
  <c r="L1224" i="24"/>
  <c r="O1223" i="24"/>
  <c r="R1222" i="24"/>
  <c r="L1222" i="24"/>
  <c r="R1219" i="24"/>
  <c r="N1218" i="24"/>
  <c r="L1168" i="24"/>
  <c r="P1156" i="24"/>
  <c r="P1154" i="24"/>
  <c r="P1153" i="24"/>
  <c r="O1152" i="24"/>
  <c r="L1150" i="24"/>
  <c r="Q1119" i="24"/>
  <c r="M1115" i="24"/>
  <c r="P1107" i="24"/>
  <c r="O1105" i="24"/>
  <c r="P1101" i="24"/>
  <c r="Q1100" i="24"/>
  <c r="P1089" i="24"/>
  <c r="P1088" i="24"/>
  <c r="Q1083" i="24"/>
  <c r="Q1081" i="24"/>
  <c r="M1079" i="24"/>
  <c r="O1077" i="24"/>
  <c r="M1077" i="24"/>
  <c r="Q1075" i="24"/>
  <c r="Q1073" i="24"/>
  <c r="Q1069" i="24"/>
  <c r="M1065" i="24"/>
  <c r="L1059" i="24"/>
  <c r="Q1057" i="24"/>
  <c r="Q1055" i="24"/>
  <c r="O1051" i="24"/>
  <c r="L1049" i="24"/>
  <c r="O1047" i="24"/>
  <c r="M1041" i="24"/>
  <c r="P1041" i="24"/>
  <c r="M1039" i="24"/>
  <c r="M1029" i="24"/>
  <c r="Q1027" i="24"/>
  <c r="O1023" i="24"/>
  <c r="Q1023" i="24"/>
  <c r="P1023" i="24"/>
  <c r="Q1009" i="24"/>
  <c r="N974" i="24"/>
  <c r="R974" i="24"/>
  <c r="M974" i="24"/>
  <c r="Q953" i="24"/>
  <c r="N953" i="24"/>
  <c r="R970" i="24"/>
  <c r="N962" i="24"/>
  <c r="P890" i="24"/>
  <c r="L885" i="24"/>
  <c r="N884" i="24"/>
  <c r="N883" i="24"/>
  <c r="L877" i="24"/>
  <c r="N876" i="24"/>
  <c r="N875" i="24"/>
  <c r="P866" i="24"/>
  <c r="P865" i="24"/>
  <c r="R863" i="24"/>
  <c r="P858" i="24"/>
  <c r="L853" i="24"/>
  <c r="N852" i="24"/>
  <c r="N851" i="24"/>
  <c r="L837" i="24"/>
  <c r="N836" i="24"/>
  <c r="N835" i="24"/>
  <c r="L821" i="24"/>
  <c r="N820" i="24"/>
  <c r="N819" i="24"/>
  <c r="N804" i="24"/>
  <c r="P801" i="24"/>
  <c r="N788" i="24"/>
  <c r="P785" i="24"/>
  <c r="R778" i="24"/>
  <c r="L778" i="24"/>
  <c r="R776" i="24"/>
  <c r="L776" i="24"/>
  <c r="R774" i="24"/>
  <c r="L774" i="24"/>
  <c r="R772" i="24"/>
  <c r="L772" i="24"/>
  <c r="R770" i="24"/>
  <c r="L770" i="24"/>
  <c r="R768" i="24"/>
  <c r="L768" i="24"/>
  <c r="R766" i="24"/>
  <c r="L766" i="24"/>
  <c r="R764" i="24"/>
  <c r="L764" i="24"/>
  <c r="R762" i="24"/>
  <c r="L762" i="24"/>
  <c r="M760" i="24"/>
  <c r="N760" i="24"/>
  <c r="M752" i="24"/>
  <c r="N752" i="24"/>
  <c r="M744" i="24"/>
  <c r="N744" i="24"/>
  <c r="L715" i="24"/>
  <c r="O715" i="24"/>
  <c r="M713" i="24"/>
  <c r="Q713" i="24"/>
  <c r="M711" i="24"/>
  <c r="Q711" i="24"/>
  <c r="M709" i="24"/>
  <c r="Q709" i="24"/>
  <c r="M707" i="24"/>
  <c r="Q707" i="24"/>
  <c r="N699" i="24"/>
  <c r="R699" i="24"/>
  <c r="M699" i="24"/>
  <c r="N691" i="24"/>
  <c r="R691" i="24"/>
  <c r="M691" i="24"/>
  <c r="P677" i="24"/>
  <c r="L677" i="24"/>
  <c r="M677" i="24"/>
  <c r="M671" i="24"/>
  <c r="P671" i="24"/>
  <c r="Q671" i="24"/>
  <c r="P667" i="24"/>
  <c r="L667" i="24"/>
  <c r="M667" i="24"/>
  <c r="P651" i="24"/>
  <c r="L651" i="24"/>
  <c r="M651" i="24"/>
  <c r="Q651" i="24"/>
  <c r="L637" i="24"/>
  <c r="M637" i="24"/>
  <c r="P637" i="24"/>
  <c r="Q637" i="24"/>
  <c r="O627" i="24"/>
  <c r="L627" i="24"/>
  <c r="M627" i="24"/>
  <c r="P627" i="24"/>
  <c r="P496" i="24"/>
  <c r="N496" i="24"/>
  <c r="M754" i="24"/>
  <c r="N754" i="24"/>
  <c r="M746" i="24"/>
  <c r="N746" i="24"/>
  <c r="M738" i="24"/>
  <c r="N738" i="24"/>
  <c r="N701" i="24"/>
  <c r="R701" i="24"/>
  <c r="M701" i="24"/>
  <c r="N693" i="24"/>
  <c r="R693" i="24"/>
  <c r="M693" i="24"/>
  <c r="P661" i="24"/>
  <c r="M661" i="24"/>
  <c r="Q661" i="24"/>
  <c r="O615" i="24"/>
  <c r="L615" i="24"/>
  <c r="M615" i="24"/>
  <c r="P615" i="24"/>
  <c r="M603" i="24"/>
  <c r="R603" i="24"/>
  <c r="P885" i="24"/>
  <c r="P884" i="24"/>
  <c r="R883" i="24"/>
  <c r="P877" i="24"/>
  <c r="P876" i="24"/>
  <c r="R875" i="24"/>
  <c r="P853" i="24"/>
  <c r="P852" i="24"/>
  <c r="R851" i="24"/>
  <c r="P837" i="24"/>
  <c r="P836" i="24"/>
  <c r="R835" i="24"/>
  <c r="P821" i="24"/>
  <c r="P820" i="24"/>
  <c r="R819" i="24"/>
  <c r="O778" i="24"/>
  <c r="O776" i="24"/>
  <c r="O774" i="24"/>
  <c r="O772" i="24"/>
  <c r="O770" i="24"/>
  <c r="O768" i="24"/>
  <c r="O766" i="24"/>
  <c r="O764" i="24"/>
  <c r="O762" i="24"/>
  <c r="M756" i="24"/>
  <c r="N756" i="24"/>
  <c r="P754" i="24"/>
  <c r="M748" i="24"/>
  <c r="N748" i="24"/>
  <c r="P746" i="24"/>
  <c r="M740" i="24"/>
  <c r="N740" i="24"/>
  <c r="P738" i="24"/>
  <c r="M714" i="24"/>
  <c r="Q714" i="24"/>
  <c r="M712" i="24"/>
  <c r="Q712" i="24"/>
  <c r="M710" i="24"/>
  <c r="Q710" i="24"/>
  <c r="M708" i="24"/>
  <c r="Q708" i="24"/>
  <c r="N703" i="24"/>
  <c r="R703" i="24"/>
  <c r="M703" i="24"/>
  <c r="P701" i="24"/>
  <c r="N695" i="24"/>
  <c r="R695" i="24"/>
  <c r="M695" i="24"/>
  <c r="P693" i="24"/>
  <c r="N687" i="24"/>
  <c r="R687" i="24"/>
  <c r="M687" i="24"/>
  <c r="O619" i="24"/>
  <c r="L619" i="24"/>
  <c r="M619" i="24"/>
  <c r="P619" i="24"/>
  <c r="N610" i="24"/>
  <c r="M610" i="24"/>
  <c r="O610" i="24"/>
  <c r="Q610" i="24"/>
  <c r="R605" i="24"/>
  <c r="M605" i="24"/>
  <c r="L1021" i="24"/>
  <c r="Q1019" i="24"/>
  <c r="Q1017" i="24"/>
  <c r="P1008" i="24"/>
  <c r="Q1003" i="24"/>
  <c r="Q994" i="24"/>
  <c r="M990" i="24"/>
  <c r="N980" i="24"/>
  <c r="N977" i="24"/>
  <c r="Q969" i="24"/>
  <c r="M966" i="24"/>
  <c r="R962" i="24"/>
  <c r="P889" i="24"/>
  <c r="P883" i="24"/>
  <c r="O882" i="24"/>
  <c r="P875" i="24"/>
  <c r="O874" i="24"/>
  <c r="P857" i="24"/>
  <c r="P851" i="24"/>
  <c r="O850" i="24"/>
  <c r="N843" i="24"/>
  <c r="P835" i="24"/>
  <c r="O834" i="24"/>
  <c r="N827" i="24"/>
  <c r="P819" i="24"/>
  <c r="O818" i="24"/>
  <c r="N811" i="24"/>
  <c r="P797" i="24"/>
  <c r="P781" i="24"/>
  <c r="N778" i="24"/>
  <c r="N776" i="24"/>
  <c r="N774" i="24"/>
  <c r="N772" i="24"/>
  <c r="N770" i="24"/>
  <c r="N768" i="24"/>
  <c r="N766" i="24"/>
  <c r="N764" i="24"/>
  <c r="N762" i="24"/>
  <c r="L760" i="24"/>
  <c r="M758" i="24"/>
  <c r="N758" i="24"/>
  <c r="P756" i="24"/>
  <c r="O754" i="24"/>
  <c r="L752" i="24"/>
  <c r="M750" i="24"/>
  <c r="N750" i="24"/>
  <c r="P748" i="24"/>
  <c r="O746" i="24"/>
  <c r="L744" i="24"/>
  <c r="M742" i="24"/>
  <c r="N742" i="24"/>
  <c r="P740" i="24"/>
  <c r="O738" i="24"/>
  <c r="N715" i="24"/>
  <c r="O714" i="24"/>
  <c r="R713" i="24"/>
  <c r="L713" i="24"/>
  <c r="O712" i="24"/>
  <c r="R711" i="24"/>
  <c r="L711" i="24"/>
  <c r="O710" i="24"/>
  <c r="R709" i="24"/>
  <c r="L709" i="24"/>
  <c r="O708" i="24"/>
  <c r="R707" i="24"/>
  <c r="L707" i="24"/>
  <c r="N705" i="24"/>
  <c r="R705" i="24"/>
  <c r="M705" i="24"/>
  <c r="P703" i="24"/>
  <c r="O701" i="24"/>
  <c r="L699" i="24"/>
  <c r="N697" i="24"/>
  <c r="R697" i="24"/>
  <c r="M697" i="24"/>
  <c r="P695" i="24"/>
  <c r="O693" i="24"/>
  <c r="L691" i="24"/>
  <c r="N689" i="24"/>
  <c r="R689" i="24"/>
  <c r="M689" i="24"/>
  <c r="P687" i="24"/>
  <c r="M681" i="24"/>
  <c r="L681" i="24"/>
  <c r="P681" i="24"/>
  <c r="Q677" i="24"/>
  <c r="L675" i="24"/>
  <c r="P675" i="24"/>
  <c r="Q675" i="24"/>
  <c r="L671" i="24"/>
  <c r="Q667" i="24"/>
  <c r="M665" i="24"/>
  <c r="P665" i="24"/>
  <c r="Q665" i="24"/>
  <c r="Q627" i="24"/>
  <c r="O623" i="24"/>
  <c r="L623" i="24"/>
  <c r="M623" i="24"/>
  <c r="P623" i="24"/>
  <c r="N594" i="24"/>
  <c r="M594" i="24"/>
  <c r="O594" i="24"/>
  <c r="Q594" i="24"/>
  <c r="N706" i="24"/>
  <c r="R706" i="24"/>
  <c r="N704" i="24"/>
  <c r="R704" i="24"/>
  <c r="N702" i="24"/>
  <c r="R702" i="24"/>
  <c r="N700" i="24"/>
  <c r="R700" i="24"/>
  <c r="N698" i="24"/>
  <c r="R698" i="24"/>
  <c r="N696" i="24"/>
  <c r="R696" i="24"/>
  <c r="N694" i="24"/>
  <c r="R694" i="24"/>
  <c r="N692" i="24"/>
  <c r="R692" i="24"/>
  <c r="N690" i="24"/>
  <c r="R690" i="24"/>
  <c r="N688" i="24"/>
  <c r="R688" i="24"/>
  <c r="N686" i="24"/>
  <c r="R686" i="24"/>
  <c r="N685" i="24"/>
  <c r="L685" i="24"/>
  <c r="R685" i="24"/>
  <c r="L683" i="24"/>
  <c r="M669" i="24"/>
  <c r="P653" i="24"/>
  <c r="M643" i="24"/>
  <c r="L639" i="24"/>
  <c r="L633" i="24"/>
  <c r="L629" i="24"/>
  <c r="L626" i="24"/>
  <c r="P626" i="24"/>
  <c r="L625" i="24"/>
  <c r="L622" i="24"/>
  <c r="P622" i="24"/>
  <c r="L621" i="24"/>
  <c r="L618" i="24"/>
  <c r="P618" i="24"/>
  <c r="L617" i="24"/>
  <c r="L614" i="24"/>
  <c r="P614" i="24"/>
  <c r="M606" i="24"/>
  <c r="O600" i="24"/>
  <c r="M598" i="24"/>
  <c r="R593" i="24"/>
  <c r="N590" i="24"/>
  <c r="O590" i="24"/>
  <c r="N586" i="24"/>
  <c r="O586" i="24"/>
  <c r="L581" i="24"/>
  <c r="Q572" i="24"/>
  <c r="L571" i="24"/>
  <c r="O571" i="24"/>
  <c r="L569" i="24"/>
  <c r="O569" i="24"/>
  <c r="L567" i="24"/>
  <c r="O567" i="24"/>
  <c r="L565" i="24"/>
  <c r="O565" i="24"/>
  <c r="L563" i="24"/>
  <c r="O563" i="24"/>
  <c r="L561" i="24"/>
  <c r="O561" i="24"/>
  <c r="L559" i="24"/>
  <c r="O559" i="24"/>
  <c r="L557" i="24"/>
  <c r="O557" i="24"/>
  <c r="L555" i="24"/>
  <c r="O555" i="24"/>
  <c r="L553" i="24"/>
  <c r="O553" i="24"/>
  <c r="L551" i="24"/>
  <c r="O551" i="24"/>
  <c r="L549" i="24"/>
  <c r="O549" i="24"/>
  <c r="L547" i="24"/>
  <c r="O547" i="24"/>
  <c r="L545" i="24"/>
  <c r="O545" i="24"/>
  <c r="L543" i="24"/>
  <c r="O543" i="24"/>
  <c r="N500" i="24"/>
  <c r="O500" i="24"/>
  <c r="L485" i="24"/>
  <c r="P485" i="24"/>
  <c r="M593" i="24"/>
  <c r="N507" i="24"/>
  <c r="R507" i="24"/>
  <c r="N492" i="24"/>
  <c r="O492" i="24"/>
  <c r="P492" i="24"/>
  <c r="Q643" i="24"/>
  <c r="Q639" i="24"/>
  <c r="Q633" i="24"/>
  <c r="Q629" i="24"/>
  <c r="L628" i="24"/>
  <c r="P628" i="24"/>
  <c r="P625" i="24"/>
  <c r="L624" i="24"/>
  <c r="P624" i="24"/>
  <c r="P621" i="24"/>
  <c r="L620" i="24"/>
  <c r="P620" i="24"/>
  <c r="P617" i="24"/>
  <c r="L616" i="24"/>
  <c r="P616" i="24"/>
  <c r="M609" i="24"/>
  <c r="Q609" i="24"/>
  <c r="Q606" i="24"/>
  <c r="Q598" i="24"/>
  <c r="Q589" i="24"/>
  <c r="R589" i="24"/>
  <c r="Q585" i="24"/>
  <c r="R585" i="24"/>
  <c r="L572" i="24"/>
  <c r="O572" i="24"/>
  <c r="L570" i="24"/>
  <c r="O570" i="24"/>
  <c r="L568" i="24"/>
  <c r="O568" i="24"/>
  <c r="L566" i="24"/>
  <c r="O566" i="24"/>
  <c r="L564" i="24"/>
  <c r="O564" i="24"/>
  <c r="L562" i="24"/>
  <c r="O562" i="24"/>
  <c r="L560" i="24"/>
  <c r="O560" i="24"/>
  <c r="L558" i="24"/>
  <c r="O558" i="24"/>
  <c r="L556" i="24"/>
  <c r="O556" i="24"/>
  <c r="L554" i="24"/>
  <c r="O554" i="24"/>
  <c r="L552" i="24"/>
  <c r="O552" i="24"/>
  <c r="L550" i="24"/>
  <c r="O550" i="24"/>
  <c r="L548" i="24"/>
  <c r="O548" i="24"/>
  <c r="L546" i="24"/>
  <c r="O546" i="24"/>
  <c r="L544" i="24"/>
  <c r="O544" i="24"/>
  <c r="L542" i="24"/>
  <c r="O542" i="24"/>
  <c r="L371" i="24"/>
  <c r="R371" i="24"/>
  <c r="L367" i="24"/>
  <c r="R367" i="24"/>
  <c r="P344" i="24"/>
  <c r="L344" i="24"/>
  <c r="M339" i="24"/>
  <c r="P339" i="24"/>
  <c r="P317" i="24"/>
  <c r="M317" i="24"/>
  <c r="P312" i="24"/>
  <c r="L312" i="24"/>
  <c r="Q312" i="24"/>
  <c r="O277" i="24"/>
  <c r="N277" i="24"/>
  <c r="L269" i="24"/>
  <c r="P269" i="24"/>
  <c r="M269" i="24"/>
  <c r="Q269" i="24"/>
  <c r="N269" i="24"/>
  <c r="R269" i="24"/>
  <c r="L267" i="24"/>
  <c r="P267" i="24"/>
  <c r="M267" i="24"/>
  <c r="Q267" i="24"/>
  <c r="N267" i="24"/>
  <c r="R267" i="24"/>
  <c r="L265" i="24"/>
  <c r="P265" i="24"/>
  <c r="M265" i="24"/>
  <c r="Q265" i="24"/>
  <c r="N265" i="24"/>
  <c r="R265" i="24"/>
  <c r="L263" i="24"/>
  <c r="P263" i="24"/>
  <c r="M263" i="24"/>
  <c r="Q263" i="24"/>
  <c r="N263" i="24"/>
  <c r="R263" i="24"/>
  <c r="L261" i="24"/>
  <c r="P261" i="24"/>
  <c r="M261" i="24"/>
  <c r="Q261" i="24"/>
  <c r="N261" i="24"/>
  <c r="R261" i="24"/>
  <c r="L259" i="24"/>
  <c r="P259" i="24"/>
  <c r="M259" i="24"/>
  <c r="Q259" i="24"/>
  <c r="N259" i="24"/>
  <c r="R259" i="24"/>
  <c r="L257" i="24"/>
  <c r="P257" i="24"/>
  <c r="M257" i="24"/>
  <c r="Q257" i="24"/>
  <c r="N257" i="24"/>
  <c r="R257" i="24"/>
  <c r="L255" i="24"/>
  <c r="P255" i="24"/>
  <c r="M255" i="24"/>
  <c r="Q255" i="24"/>
  <c r="N255" i="24"/>
  <c r="R255" i="24"/>
  <c r="L253" i="24"/>
  <c r="P253" i="24"/>
  <c r="M253" i="24"/>
  <c r="Q253" i="24"/>
  <c r="N253" i="24"/>
  <c r="R253" i="24"/>
  <c r="L251" i="24"/>
  <c r="P251" i="24"/>
  <c r="M251" i="24"/>
  <c r="Q251" i="24"/>
  <c r="N251" i="24"/>
  <c r="R251" i="24"/>
  <c r="L249" i="24"/>
  <c r="P249" i="24"/>
  <c r="M249" i="24"/>
  <c r="Q249" i="24"/>
  <c r="N249" i="24"/>
  <c r="R249" i="24"/>
  <c r="M216" i="24"/>
  <c r="P216" i="24"/>
  <c r="P371" i="24"/>
  <c r="P367" i="24"/>
  <c r="P331" i="24"/>
  <c r="M331" i="24"/>
  <c r="L321" i="24"/>
  <c r="Q321" i="24"/>
  <c r="M321" i="24"/>
  <c r="O321" i="24"/>
  <c r="P280" i="24"/>
  <c r="L280" i="24"/>
  <c r="Q280" i="24"/>
  <c r="R459" i="24"/>
  <c r="P434" i="24"/>
  <c r="R411" i="24"/>
  <c r="O371" i="24"/>
  <c r="L369" i="24"/>
  <c r="R369" i="24"/>
  <c r="O367" i="24"/>
  <c r="L365" i="24"/>
  <c r="R365" i="24"/>
  <c r="L320" i="24"/>
  <c r="P320" i="24"/>
  <c r="Q320" i="24"/>
  <c r="M303" i="24"/>
  <c r="L303" i="24"/>
  <c r="O303" i="24"/>
  <c r="P303" i="24"/>
  <c r="M297" i="24"/>
  <c r="L297" i="24"/>
  <c r="O297" i="24"/>
  <c r="P297" i="24"/>
  <c r="M270" i="24"/>
  <c r="L270" i="24"/>
  <c r="R270" i="24"/>
  <c r="N270" i="24"/>
  <c r="O270" i="24"/>
  <c r="L268" i="24"/>
  <c r="P268" i="24"/>
  <c r="M268" i="24"/>
  <c r="Q268" i="24"/>
  <c r="N268" i="24"/>
  <c r="R268" i="24"/>
  <c r="L266" i="24"/>
  <c r="P266" i="24"/>
  <c r="M266" i="24"/>
  <c r="Q266" i="24"/>
  <c r="N266" i="24"/>
  <c r="R266" i="24"/>
  <c r="L264" i="24"/>
  <c r="P264" i="24"/>
  <c r="M264" i="24"/>
  <c r="Q264" i="24"/>
  <c r="N264" i="24"/>
  <c r="R264" i="24"/>
  <c r="L262" i="24"/>
  <c r="P262" i="24"/>
  <c r="M262" i="24"/>
  <c r="Q262" i="24"/>
  <c r="N262" i="24"/>
  <c r="R262" i="24"/>
  <c r="L260" i="24"/>
  <c r="P260" i="24"/>
  <c r="M260" i="24"/>
  <c r="Q260" i="24"/>
  <c r="N260" i="24"/>
  <c r="R260" i="24"/>
  <c r="L258" i="24"/>
  <c r="P258" i="24"/>
  <c r="M258" i="24"/>
  <c r="Q258" i="24"/>
  <c r="N258" i="24"/>
  <c r="R258" i="24"/>
  <c r="L256" i="24"/>
  <c r="P256" i="24"/>
  <c r="M256" i="24"/>
  <c r="Q256" i="24"/>
  <c r="N256" i="24"/>
  <c r="R256" i="24"/>
  <c r="L254" i="24"/>
  <c r="P254" i="24"/>
  <c r="M254" i="24"/>
  <c r="Q254" i="24"/>
  <c r="N254" i="24"/>
  <c r="R254" i="24"/>
  <c r="L252" i="24"/>
  <c r="P252" i="24"/>
  <c r="M252" i="24"/>
  <c r="Q252" i="24"/>
  <c r="N252" i="24"/>
  <c r="R252" i="24"/>
  <c r="L250" i="24"/>
  <c r="P250" i="24"/>
  <c r="M250" i="24"/>
  <c r="Q250" i="24"/>
  <c r="N250" i="24"/>
  <c r="R250" i="24"/>
  <c r="L248" i="24"/>
  <c r="P248" i="24"/>
  <c r="M248" i="24"/>
  <c r="Q248" i="24"/>
  <c r="N248" i="24"/>
  <c r="R248" i="24"/>
  <c r="P481" i="24"/>
  <c r="L479" i="24"/>
  <c r="O476" i="24"/>
  <c r="N464" i="24"/>
  <c r="R461" i="24"/>
  <c r="P459" i="24"/>
  <c r="L423" i="24"/>
  <c r="P411" i="24"/>
  <c r="P400" i="24"/>
  <c r="P373" i="24"/>
  <c r="N371" i="24"/>
  <c r="P369" i="24"/>
  <c r="N367" i="24"/>
  <c r="P365" i="24"/>
  <c r="Q344" i="24"/>
  <c r="O343" i="24"/>
  <c r="L343" i="24"/>
  <c r="Q343" i="24"/>
  <c r="O269" i="24"/>
  <c r="O267" i="24"/>
  <c r="O265" i="24"/>
  <c r="O263" i="24"/>
  <c r="O261" i="24"/>
  <c r="O259" i="24"/>
  <c r="O257" i="24"/>
  <c r="O255" i="24"/>
  <c r="O253" i="24"/>
  <c r="O251" i="24"/>
  <c r="O249" i="24"/>
  <c r="P227" i="24"/>
  <c r="M227" i="24"/>
  <c r="L335" i="24"/>
  <c r="L329" i="24"/>
  <c r="P325" i="24"/>
  <c r="Q311" i="24"/>
  <c r="L311" i="24"/>
  <c r="Q289" i="24"/>
  <c r="L289" i="24"/>
  <c r="L288" i="24"/>
  <c r="L271" i="24"/>
  <c r="M243" i="24"/>
  <c r="O345" i="24"/>
  <c r="P335" i="24"/>
  <c r="P329" i="24"/>
  <c r="Q328" i="24"/>
  <c r="O319" i="24"/>
  <c r="O313" i="24"/>
  <c r="O281" i="24"/>
  <c r="P271" i="24"/>
  <c r="N2491" i="24"/>
  <c r="M2491" i="24"/>
  <c r="N2499" i="24"/>
  <c r="M2499" i="24"/>
  <c r="N2497" i="24"/>
  <c r="L2497" i="24"/>
  <c r="Q2497" i="24"/>
  <c r="P2494" i="24"/>
  <c r="Q2486" i="24"/>
  <c r="N2484" i="24"/>
  <c r="L2484" i="24"/>
  <c r="Q2484" i="24"/>
  <c r="Q2476" i="24"/>
  <c r="P2472" i="24"/>
  <c r="N2444" i="24"/>
  <c r="P2444" i="24"/>
  <c r="N2441" i="24"/>
  <c r="P2441" i="24"/>
  <c r="P2504" i="24"/>
  <c r="P2499" i="24"/>
  <c r="Q2498" i="24"/>
  <c r="P2497" i="24"/>
  <c r="Q2496" i="24"/>
  <c r="O2494" i="24"/>
  <c r="M2493" i="24"/>
  <c r="P2491" i="24"/>
  <c r="N2489" i="24"/>
  <c r="L2489" i="24"/>
  <c r="Q2485" i="24"/>
  <c r="N2483" i="24"/>
  <c r="O2483" i="24"/>
  <c r="O2481" i="24"/>
  <c r="N2479" i="24"/>
  <c r="L2479" i="24"/>
  <c r="M2473" i="24"/>
  <c r="O2472" i="24"/>
  <c r="P2471" i="24"/>
  <c r="N2469" i="24"/>
  <c r="L2469" i="24"/>
  <c r="N2464" i="24"/>
  <c r="M2464" i="24"/>
  <c r="N2462" i="24"/>
  <c r="L2462" i="24"/>
  <c r="Q2462" i="24"/>
  <c r="N2461" i="24"/>
  <c r="M2461" i="24"/>
  <c r="O2458" i="24"/>
  <c r="N2456" i="24"/>
  <c r="L2456" i="24"/>
  <c r="P2453" i="24"/>
  <c r="P2452" i="24"/>
  <c r="M2451" i="24"/>
  <c r="O2450" i="24"/>
  <c r="P2449" i="24"/>
  <c r="M2448" i="24"/>
  <c r="Q2446" i="24"/>
  <c r="Q2445" i="24"/>
  <c r="Q2444" i="24"/>
  <c r="Q2442" i="24"/>
  <c r="Q2441" i="24"/>
  <c r="P2436" i="24"/>
  <c r="Q2432" i="24"/>
  <c r="Q2430" i="24"/>
  <c r="N2428" i="24"/>
  <c r="L2428" i="24"/>
  <c r="N2422" i="24"/>
  <c r="O2422" i="24"/>
  <c r="Q2417" i="24"/>
  <c r="N2416" i="24"/>
  <c r="P2416" i="24"/>
  <c r="N2410" i="24"/>
  <c r="O2410" i="24"/>
  <c r="N2409" i="24"/>
  <c r="L2409" i="24"/>
  <c r="Q2409" i="24"/>
  <c r="P2406" i="24"/>
  <c r="Q2405" i="24"/>
  <c r="P2404" i="24"/>
  <c r="Q2402" i="24"/>
  <c r="P2401" i="24"/>
  <c r="Q2400" i="24"/>
  <c r="Q2399" i="24"/>
  <c r="Q2392" i="24"/>
  <c r="N2388" i="24"/>
  <c r="M2388" i="24"/>
  <c r="O2388" i="24"/>
  <c r="L2388" i="24"/>
  <c r="Q2388" i="24"/>
  <c r="N2350" i="24"/>
  <c r="M2350" i="24"/>
  <c r="O2350" i="24"/>
  <c r="L2350" i="24"/>
  <c r="Q2350" i="24"/>
  <c r="N2345" i="24"/>
  <c r="M2345" i="24"/>
  <c r="O2345" i="24"/>
  <c r="L2345" i="24"/>
  <c r="Q2345" i="24"/>
  <c r="N2340" i="24"/>
  <c r="M2340" i="24"/>
  <c r="O2340" i="24"/>
  <c r="L2340" i="24"/>
  <c r="Q2340" i="24"/>
  <c r="N2501" i="24"/>
  <c r="O2501" i="24"/>
  <c r="O2499" i="24"/>
  <c r="O2497" i="24"/>
  <c r="L2493" i="24"/>
  <c r="L2491" i="24"/>
  <c r="Q2489" i="24"/>
  <c r="N2488" i="24"/>
  <c r="O2488" i="24"/>
  <c r="O2484" i="24"/>
  <c r="P2483" i="24"/>
  <c r="Q2479" i="24"/>
  <c r="N2478" i="24"/>
  <c r="O2478" i="24"/>
  <c r="N2474" i="24"/>
  <c r="L2474" i="24"/>
  <c r="Q2469" i="24"/>
  <c r="N2468" i="24"/>
  <c r="O2468" i="24"/>
  <c r="N2467" i="24"/>
  <c r="L2467" i="24"/>
  <c r="Q2467" i="24"/>
  <c r="N2466" i="24"/>
  <c r="M2466" i="24"/>
  <c r="P2464" i="24"/>
  <c r="P2462" i="24"/>
  <c r="Q2461" i="24"/>
  <c r="Q2456" i="24"/>
  <c r="P2446" i="24"/>
  <c r="P2445" i="24"/>
  <c r="M2444" i="24"/>
  <c r="O2443" i="24"/>
  <c r="P2442" i="24"/>
  <c r="M2441" i="24"/>
  <c r="N2439" i="24"/>
  <c r="M2439" i="24"/>
  <c r="N2438" i="24"/>
  <c r="P2438" i="24"/>
  <c r="P2432" i="24"/>
  <c r="P2431" i="24"/>
  <c r="M2430" i="24"/>
  <c r="Q2428" i="24"/>
  <c r="N2427" i="24"/>
  <c r="O2427" i="24"/>
  <c r="N2426" i="24"/>
  <c r="L2426" i="24"/>
  <c r="Q2426" i="24"/>
  <c r="N2425" i="24"/>
  <c r="M2425" i="24"/>
  <c r="P2423" i="24"/>
  <c r="P2422" i="24"/>
  <c r="N2420" i="24"/>
  <c r="L2420" i="24"/>
  <c r="N2419" i="24"/>
  <c r="M2419" i="24"/>
  <c r="P2417" i="24"/>
  <c r="Q2416" i="24"/>
  <c r="P2411" i="24"/>
  <c r="P2410" i="24"/>
  <c r="P2409" i="24"/>
  <c r="Q2408" i="24"/>
  <c r="O2406" i="24"/>
  <c r="M2405" i="24"/>
  <c r="O2404" i="24"/>
  <c r="P2403" i="24"/>
  <c r="M2402" i="24"/>
  <c r="O2401" i="24"/>
  <c r="P2400" i="24"/>
  <c r="M2399" i="24"/>
  <c r="N2397" i="24"/>
  <c r="K2397" i="24" s="1"/>
  <c r="M2397" i="24"/>
  <c r="N2396" i="24"/>
  <c r="P2396" i="24"/>
  <c r="N2395" i="24"/>
  <c r="L2395" i="24"/>
  <c r="Q2395" i="24"/>
  <c r="P2392" i="24"/>
  <c r="N2390" i="24"/>
  <c r="P2390" i="24"/>
  <c r="M2390" i="24"/>
  <c r="N2382" i="24"/>
  <c r="M2382" i="24"/>
  <c r="O2382" i="24"/>
  <c r="L2382" i="24"/>
  <c r="Q2382" i="24"/>
  <c r="N2379" i="24"/>
  <c r="M2379" i="24"/>
  <c r="P2379" i="24"/>
  <c r="L2379" i="24"/>
  <c r="N2288" i="24"/>
  <c r="M2288" i="24"/>
  <c r="O2288" i="24"/>
  <c r="L2288" i="24"/>
  <c r="Q2288" i="24"/>
  <c r="N2285" i="24"/>
  <c r="M2285" i="24"/>
  <c r="P2285" i="24"/>
  <c r="L2285" i="24"/>
  <c r="N2257" i="24"/>
  <c r="M2257" i="24"/>
  <c r="O2257" i="24"/>
  <c r="L2257" i="24"/>
  <c r="Q2257" i="24"/>
  <c r="N2251" i="24"/>
  <c r="M2251" i="24"/>
  <c r="P2251" i="24"/>
  <c r="L2251" i="24"/>
  <c r="N2248" i="24"/>
  <c r="M2248" i="24"/>
  <c r="P2248" i="24"/>
  <c r="L2248" i="24"/>
  <c r="N2245" i="24"/>
  <c r="M2245" i="24"/>
  <c r="P2245" i="24"/>
  <c r="L2245" i="24"/>
  <c r="N2242" i="24"/>
  <c r="M2242" i="24"/>
  <c r="P2242" i="24"/>
  <c r="L2242" i="24"/>
  <c r="N2239" i="24"/>
  <c r="M2239" i="24"/>
  <c r="P2239" i="24"/>
  <c r="L2239" i="24"/>
  <c r="N2227" i="24"/>
  <c r="M2227" i="24"/>
  <c r="P2227" i="24"/>
  <c r="L2227" i="24"/>
  <c r="N2183" i="24"/>
  <c r="M2183" i="24"/>
  <c r="O2183" i="24"/>
  <c r="L2183" i="24"/>
  <c r="Q2183" i="24"/>
  <c r="N2494" i="24"/>
  <c r="M2494" i="24"/>
  <c r="N2481" i="24"/>
  <c r="M2481" i="24"/>
  <c r="N2473" i="24"/>
  <c r="O2473" i="24"/>
  <c r="N2472" i="24"/>
  <c r="L2472" i="24"/>
  <c r="Q2472" i="24"/>
  <c r="N2471" i="24"/>
  <c r="M2471" i="24"/>
  <c r="N2458" i="24"/>
  <c r="M2458" i="24"/>
  <c r="N2453" i="24"/>
  <c r="L2453" i="24"/>
  <c r="N2452" i="24"/>
  <c r="M2452" i="24"/>
  <c r="N2451" i="24"/>
  <c r="P2451" i="24"/>
  <c r="N2450" i="24"/>
  <c r="L2450" i="24"/>
  <c r="Q2450" i="24"/>
  <c r="N2449" i="24"/>
  <c r="M2449" i="24"/>
  <c r="N2448" i="24"/>
  <c r="P2448" i="24"/>
  <c r="L2444" i="24"/>
  <c r="L2441" i="24"/>
  <c r="N2436" i="24"/>
  <c r="L2436" i="24"/>
  <c r="N2435" i="24"/>
  <c r="M2435" i="24"/>
  <c r="N2434" i="24"/>
  <c r="P2434" i="24"/>
  <c r="M2416" i="24"/>
  <c r="N2414" i="24"/>
  <c r="M2414" i="24"/>
  <c r="N2413" i="24"/>
  <c r="P2413" i="24"/>
  <c r="M2410" i="24"/>
  <c r="O2409" i="24"/>
  <c r="N2394" i="24"/>
  <c r="O2394" i="24"/>
  <c r="N2391" i="24"/>
  <c r="M2391" i="24"/>
  <c r="L2391" i="24"/>
  <c r="N2375" i="24"/>
  <c r="M2375" i="24"/>
  <c r="P2375" i="24"/>
  <c r="L2375" i="24"/>
  <c r="N2370" i="24"/>
  <c r="M2370" i="24"/>
  <c r="O2370" i="24"/>
  <c r="L2370" i="24"/>
  <c r="Q2370" i="24"/>
  <c r="N2367" i="24"/>
  <c r="M2367" i="24"/>
  <c r="P2367" i="24"/>
  <c r="L2367" i="24"/>
  <c r="N2282" i="24"/>
  <c r="M2282" i="24"/>
  <c r="O2282" i="24"/>
  <c r="L2282" i="24"/>
  <c r="Q2282" i="24"/>
  <c r="N2235" i="24"/>
  <c r="M2235" i="24"/>
  <c r="P2235" i="24"/>
  <c r="L2235" i="24"/>
  <c r="N2214" i="24"/>
  <c r="M2214" i="24"/>
  <c r="P2214" i="24"/>
  <c r="L2214" i="24"/>
  <c r="N2207" i="24"/>
  <c r="M2207" i="24"/>
  <c r="O2207" i="24"/>
  <c r="L2207" i="24"/>
  <c r="Q2207" i="24"/>
  <c r="N2196" i="24"/>
  <c r="M2196" i="24"/>
  <c r="O2196" i="24"/>
  <c r="L2196" i="24"/>
  <c r="Q2196" i="24"/>
  <c r="N2170" i="24"/>
  <c r="M2170" i="24"/>
  <c r="P2170" i="24"/>
  <c r="L2170" i="24"/>
  <c r="N2167" i="24"/>
  <c r="M2167" i="24"/>
  <c r="P2167" i="24"/>
  <c r="L2167" i="24"/>
  <c r="N2162" i="24"/>
  <c r="M2162" i="24"/>
  <c r="P2162" i="24"/>
  <c r="L2162" i="24"/>
  <c r="Q2494" i="24"/>
  <c r="N2492" i="24"/>
  <c r="L2492" i="24"/>
  <c r="Q2492" i="24"/>
  <c r="N2498" i="24"/>
  <c r="P2498" i="24"/>
  <c r="P2492" i="24"/>
  <c r="Q2491" i="24"/>
  <c r="N2485" i="24"/>
  <c r="P2485" i="24"/>
  <c r="P2481" i="24"/>
  <c r="N2476" i="24"/>
  <c r="M2476" i="24"/>
  <c r="P2473" i="24"/>
  <c r="N2445" i="24"/>
  <c r="M2445" i="24"/>
  <c r="N2443" i="24"/>
  <c r="L2443" i="24"/>
  <c r="Q2443" i="24"/>
  <c r="N2432" i="24"/>
  <c r="L2432" i="24"/>
  <c r="N2431" i="24"/>
  <c r="M2431" i="24"/>
  <c r="N2423" i="24"/>
  <c r="L2423" i="24"/>
  <c r="N2411" i="24"/>
  <c r="L2411" i="24"/>
  <c r="N2406" i="24"/>
  <c r="M2406" i="24"/>
  <c r="N2405" i="24"/>
  <c r="P2405" i="24"/>
  <c r="N2404" i="24"/>
  <c r="L2404" i="24"/>
  <c r="Q2404" i="24"/>
  <c r="N2403" i="24"/>
  <c r="M2403" i="24"/>
  <c r="N2402" i="24"/>
  <c r="P2402" i="24"/>
  <c r="N2401" i="24"/>
  <c r="L2401" i="24"/>
  <c r="Q2401" i="24"/>
  <c r="N2400" i="24"/>
  <c r="M2400" i="24"/>
  <c r="N2399" i="24"/>
  <c r="P2399" i="24"/>
  <c r="N2392" i="24"/>
  <c r="L2392" i="24"/>
  <c r="N2363" i="24"/>
  <c r="M2363" i="24"/>
  <c r="P2363" i="24"/>
  <c r="L2363" i="24"/>
  <c r="N2360" i="24"/>
  <c r="M2360" i="24"/>
  <c r="P2360" i="24"/>
  <c r="L2360" i="24"/>
  <c r="N2355" i="24"/>
  <c r="M2355" i="24"/>
  <c r="O2355" i="24"/>
  <c r="L2355" i="24"/>
  <c r="Q2355" i="24"/>
  <c r="N2335" i="24"/>
  <c r="M2335" i="24"/>
  <c r="P2335" i="24"/>
  <c r="L2335" i="24"/>
  <c r="N2333" i="24"/>
  <c r="M2333" i="24"/>
  <c r="O2333" i="24"/>
  <c r="L2333" i="24"/>
  <c r="Q2333" i="24"/>
  <c r="N2330" i="24"/>
  <c r="M2330" i="24"/>
  <c r="P2330" i="24"/>
  <c r="L2330" i="24"/>
  <c r="N2327" i="24"/>
  <c r="M2327" i="24"/>
  <c r="P2327" i="24"/>
  <c r="L2327" i="24"/>
  <c r="N2325" i="24"/>
  <c r="M2325" i="24"/>
  <c r="O2325" i="24"/>
  <c r="L2325" i="24"/>
  <c r="Q2325" i="24"/>
  <c r="N2320" i="24"/>
  <c r="M2320" i="24"/>
  <c r="O2320" i="24"/>
  <c r="L2320" i="24"/>
  <c r="Q2320" i="24"/>
  <c r="N2314" i="24"/>
  <c r="M2314" i="24"/>
  <c r="P2314" i="24"/>
  <c r="L2314" i="24"/>
  <c r="N2308" i="24"/>
  <c r="M2308" i="24"/>
  <c r="P2308" i="24"/>
  <c r="L2308" i="24"/>
  <c r="N2306" i="24"/>
  <c r="M2306" i="24"/>
  <c r="O2306" i="24"/>
  <c r="L2306" i="24"/>
  <c r="Q2306" i="24"/>
  <c r="N2300" i="24"/>
  <c r="M2300" i="24"/>
  <c r="P2300" i="24"/>
  <c r="L2300" i="24"/>
  <c r="N2297" i="24"/>
  <c r="M2297" i="24"/>
  <c r="P2297" i="24"/>
  <c r="L2297" i="24"/>
  <c r="N2275" i="24"/>
  <c r="M2275" i="24"/>
  <c r="P2275" i="24"/>
  <c r="L2275" i="24"/>
  <c r="N2272" i="24"/>
  <c r="M2272" i="24"/>
  <c r="P2272" i="24"/>
  <c r="L2272" i="24"/>
  <c r="N2269" i="24"/>
  <c r="M2269" i="24"/>
  <c r="P2269" i="24"/>
  <c r="L2269" i="24"/>
  <c r="N2231" i="24"/>
  <c r="M2231" i="24"/>
  <c r="P2231" i="24"/>
  <c r="L2231" i="24"/>
  <c r="N2204" i="24"/>
  <c r="M2204" i="24"/>
  <c r="P2204" i="24"/>
  <c r="L2204" i="24"/>
  <c r="N2202" i="24"/>
  <c r="M2202" i="24"/>
  <c r="O2202" i="24"/>
  <c r="L2202" i="24"/>
  <c r="Q2202" i="24"/>
  <c r="N2193" i="24"/>
  <c r="M2193" i="24"/>
  <c r="P2193" i="24"/>
  <c r="L2193" i="24"/>
  <c r="N2191" i="24"/>
  <c r="M2191" i="24"/>
  <c r="O2191" i="24"/>
  <c r="L2191" i="24"/>
  <c r="Q2191" i="24"/>
  <c r="N2504" i="24"/>
  <c r="M2504" i="24"/>
  <c r="N2493" i="24"/>
  <c r="P2493" i="24"/>
  <c r="Q2504" i="24"/>
  <c r="Q2499" i="24"/>
  <c r="N2486" i="24"/>
  <c r="M2486" i="24"/>
  <c r="N2446" i="24"/>
  <c r="L2446" i="24"/>
  <c r="N2442" i="24"/>
  <c r="M2442" i="24"/>
  <c r="N2430" i="24"/>
  <c r="P2430" i="24"/>
  <c r="N2502" i="24"/>
  <c r="L2502" i="24"/>
  <c r="N2496" i="24"/>
  <c r="O2496" i="24"/>
  <c r="O2492" i="24"/>
  <c r="P2486" i="24"/>
  <c r="P2484" i="24"/>
  <c r="P2476" i="24"/>
  <c r="N2463" i="24"/>
  <c r="P2463" i="24"/>
  <c r="N2460" i="24"/>
  <c r="P2460" i="24"/>
  <c r="N2455" i="24"/>
  <c r="M2455" i="24"/>
  <c r="P2443" i="24"/>
  <c r="P2435" i="24"/>
  <c r="M2434" i="24"/>
  <c r="Q2431" i="24"/>
  <c r="Q2423" i="24"/>
  <c r="Q2422" i="24"/>
  <c r="N2417" i="24"/>
  <c r="M2417" i="24"/>
  <c r="Q2411" i="24"/>
  <c r="Q2410" i="24"/>
  <c r="N2408" i="24"/>
  <c r="M2408" i="24"/>
  <c r="Q2403" i="24"/>
  <c r="N2385" i="24"/>
  <c r="M2385" i="24"/>
  <c r="P2385" i="24"/>
  <c r="L2385" i="24"/>
  <c r="N2291" i="24"/>
  <c r="M2291" i="24"/>
  <c r="O2291" i="24"/>
  <c r="L2291" i="24"/>
  <c r="Q2291" i="24"/>
  <c r="N2262" i="24"/>
  <c r="M2262" i="24"/>
  <c r="P2262" i="24"/>
  <c r="L2262" i="24"/>
  <c r="N2260" i="24"/>
  <c r="M2260" i="24"/>
  <c r="O2260" i="24"/>
  <c r="L2260" i="24"/>
  <c r="Q2260" i="24"/>
  <c r="N2220" i="24"/>
  <c r="M2220" i="24"/>
  <c r="P2220" i="24"/>
  <c r="L2220" i="24"/>
  <c r="N2210" i="24"/>
  <c r="M2210" i="24"/>
  <c r="P2210" i="24"/>
  <c r="L2210" i="24"/>
  <c r="N2199" i="24"/>
  <c r="M2199" i="24"/>
  <c r="P2199" i="24"/>
  <c r="L2199" i="24"/>
  <c r="N2188" i="24"/>
  <c r="M2188" i="24"/>
  <c r="P2188" i="24"/>
  <c r="L2188" i="24"/>
  <c r="N2176" i="24"/>
  <c r="M2176" i="24"/>
  <c r="P2176" i="24"/>
  <c r="L2176" i="24"/>
  <c r="N2156" i="24"/>
  <c r="M2156" i="24"/>
  <c r="P2156" i="24"/>
  <c r="L2156" i="24"/>
  <c r="N2154" i="24"/>
  <c r="M2154" i="24"/>
  <c r="O2154" i="24"/>
  <c r="L2154" i="24"/>
  <c r="Q2154" i="24"/>
  <c r="M2387" i="24"/>
  <c r="M2384" i="24"/>
  <c r="M2378" i="24"/>
  <c r="M2372" i="24"/>
  <c r="M2366" i="24"/>
  <c r="M2362" i="24"/>
  <c r="M2357" i="24"/>
  <c r="M2354" i="24"/>
  <c r="M2352" i="24"/>
  <c r="M2349" i="24"/>
  <c r="M2347" i="24"/>
  <c r="M2344" i="24"/>
  <c r="M2342" i="24"/>
  <c r="M2337" i="24"/>
  <c r="M2332" i="24"/>
  <c r="M2329" i="24"/>
  <c r="M2324" i="24"/>
  <c r="M2322" i="24"/>
  <c r="M2319" i="24"/>
  <c r="M2316" i="24"/>
  <c r="M2313" i="24"/>
  <c r="M2311" i="24"/>
  <c r="M2305" i="24"/>
  <c r="M2302" i="24"/>
  <c r="M2296" i="24"/>
  <c r="M2293" i="24"/>
  <c r="M2290" i="24"/>
  <c r="M2284" i="24"/>
  <c r="M2281" i="24"/>
  <c r="M2278" i="24"/>
  <c r="M2271" i="24"/>
  <c r="M2268" i="24"/>
  <c r="M2265" i="24"/>
  <c r="M2259" i="24"/>
  <c r="M2256" i="24"/>
  <c r="M2254" i="24"/>
  <c r="M2250" i="24"/>
  <c r="M2247" i="24"/>
  <c r="M2241" i="24"/>
  <c r="M2238" i="24"/>
  <c r="M2234" i="24"/>
  <c r="M2230" i="24"/>
  <c r="M2226" i="24"/>
  <c r="M2223" i="24"/>
  <c r="M2219" i="24"/>
  <c r="M2216" i="24"/>
  <c r="M2213" i="24"/>
  <c r="M2209" i="24"/>
  <c r="M2206" i="24"/>
  <c r="M2201" i="24"/>
  <c r="M2198" i="24"/>
  <c r="M2195" i="24"/>
  <c r="M2190" i="24"/>
  <c r="M2185" i="24"/>
  <c r="M2182" i="24"/>
  <c r="M2179" i="24"/>
  <c r="M2175" i="24"/>
  <c r="M2173" i="24"/>
  <c r="M2164" i="24"/>
  <c r="M2161" i="24"/>
  <c r="M2158" i="24"/>
  <c r="M2153" i="24"/>
  <c r="L2151" i="24"/>
  <c r="M2150" i="24"/>
  <c r="L2147" i="24"/>
  <c r="Q2145" i="24"/>
  <c r="L2145" i="24"/>
  <c r="M2144" i="24"/>
  <c r="L2141" i="24"/>
  <c r="Q2139" i="24"/>
  <c r="L2139" i="24"/>
  <c r="M2138" i="24"/>
  <c r="L2136" i="24"/>
  <c r="M2135" i="24"/>
  <c r="M2132" i="24"/>
  <c r="Q2130" i="24"/>
  <c r="L2130" i="24"/>
  <c r="M2127" i="24"/>
  <c r="Q2125" i="24"/>
  <c r="L2125" i="24"/>
  <c r="L2122" i="24"/>
  <c r="M2121" i="24"/>
  <c r="L2118" i="24"/>
  <c r="M2117" i="24"/>
  <c r="M2115" i="24"/>
  <c r="L2112" i="24"/>
  <c r="M2111" i="24"/>
  <c r="L2108" i="24"/>
  <c r="M2105" i="24"/>
  <c r="Q2103" i="24"/>
  <c r="L2103" i="24"/>
  <c r="M2102" i="24"/>
  <c r="L2099" i="24"/>
  <c r="M2098" i="24"/>
  <c r="L2096" i="24"/>
  <c r="M2095" i="24"/>
  <c r="Q2093" i="24"/>
  <c r="L2093" i="24"/>
  <c r="Q2091" i="24"/>
  <c r="N2088" i="24"/>
  <c r="P2087" i="24"/>
  <c r="N2084" i="24"/>
  <c r="P2083" i="24"/>
  <c r="R2080" i="24"/>
  <c r="L2080" i="24"/>
  <c r="L2079" i="24"/>
  <c r="R2076" i="24"/>
  <c r="L2076" i="24"/>
  <c r="L2075" i="24"/>
  <c r="R2072" i="24"/>
  <c r="L2072" i="24"/>
  <c r="L2071" i="24"/>
  <c r="R2068" i="24"/>
  <c r="L2068" i="24"/>
  <c r="L2067" i="24"/>
  <c r="R2064" i="24"/>
  <c r="L2064" i="24"/>
  <c r="L2063" i="24"/>
  <c r="R2060" i="24"/>
  <c r="L2060" i="24"/>
  <c r="L2059" i="24"/>
  <c r="R2056" i="24"/>
  <c r="L2056" i="24"/>
  <c r="L2055" i="24"/>
  <c r="R2052" i="24"/>
  <c r="L2052" i="24"/>
  <c r="L2051" i="24"/>
  <c r="R2048" i="24"/>
  <c r="L2048" i="24"/>
  <c r="L2047" i="24"/>
  <c r="N2042" i="24"/>
  <c r="N2041" i="24"/>
  <c r="N2040" i="24"/>
  <c r="O2039" i="24"/>
  <c r="N2034" i="24"/>
  <c r="N2033" i="24"/>
  <c r="N2032" i="24"/>
  <c r="O2031" i="24"/>
  <c r="N2026" i="24"/>
  <c r="N2025" i="24"/>
  <c r="N2024" i="24"/>
  <c r="O2023" i="24"/>
  <c r="N2018" i="24"/>
  <c r="N2017" i="24"/>
  <c r="N2016" i="24"/>
  <c r="O2015" i="24"/>
  <c r="N2010" i="24"/>
  <c r="N2009" i="24"/>
  <c r="N2008" i="24"/>
  <c r="O2007" i="24"/>
  <c r="N2002" i="24"/>
  <c r="N2001" i="24"/>
  <c r="N2000" i="24"/>
  <c r="O1999" i="24"/>
  <c r="N1994" i="24"/>
  <c r="N1993" i="24"/>
  <c r="N1992" i="24"/>
  <c r="O1991" i="24"/>
  <c r="N1986" i="24"/>
  <c r="N1985" i="24"/>
  <c r="N1984" i="24"/>
  <c r="O1983" i="24"/>
  <c r="N1978" i="24"/>
  <c r="N1977" i="24"/>
  <c r="N1976" i="24"/>
  <c r="O1975" i="24"/>
  <c r="N1970" i="24"/>
  <c r="N1969" i="24"/>
  <c r="N1968" i="24"/>
  <c r="O1967" i="24"/>
  <c r="N1962" i="24"/>
  <c r="N1961" i="24"/>
  <c r="N1960" i="24"/>
  <c r="O1959" i="24"/>
  <c r="N1954" i="24"/>
  <c r="N1953" i="24"/>
  <c r="N1952" i="24"/>
  <c r="O1951" i="24"/>
  <c r="N1944" i="24"/>
  <c r="L1942" i="24"/>
  <c r="N1936" i="24"/>
  <c r="L1934" i="24"/>
  <c r="N1928" i="24"/>
  <c r="L1926" i="24"/>
  <c r="N1920" i="24"/>
  <c r="L1918" i="24"/>
  <c r="N1912" i="24"/>
  <c r="L1910" i="24"/>
  <c r="R1902" i="24"/>
  <c r="N1897" i="24"/>
  <c r="O1896" i="24"/>
  <c r="N1892" i="24"/>
  <c r="L1891" i="24"/>
  <c r="L1889" i="24"/>
  <c r="N1888" i="24"/>
  <c r="N1887" i="24"/>
  <c r="L1881" i="24"/>
  <c r="N1880" i="24"/>
  <c r="P1869" i="24"/>
  <c r="R1861" i="24"/>
  <c r="L1861" i="24"/>
  <c r="R1855" i="24"/>
  <c r="L1855" i="24"/>
  <c r="R1853" i="24"/>
  <c r="L1853" i="24"/>
  <c r="O1841" i="24"/>
  <c r="L1839" i="24"/>
  <c r="P1837" i="24"/>
  <c r="L1835" i="24"/>
  <c r="L1831" i="24"/>
  <c r="R1831" i="24"/>
  <c r="L1827" i="24"/>
  <c r="P1825" i="24"/>
  <c r="O1824" i="24"/>
  <c r="M1815" i="24"/>
  <c r="R1815" i="24"/>
  <c r="Q1813" i="24"/>
  <c r="Q1797" i="24"/>
  <c r="Q1792" i="24"/>
  <c r="Q1790" i="24"/>
  <c r="Q1784" i="24"/>
  <c r="M1781" i="24"/>
  <c r="Q1781" i="24"/>
  <c r="R1773" i="24"/>
  <c r="Q1765" i="24"/>
  <c r="R1757" i="24"/>
  <c r="L1742" i="24"/>
  <c r="O1742" i="24"/>
  <c r="Q1742" i="24"/>
  <c r="N1741" i="24"/>
  <c r="R1741" i="24"/>
  <c r="L1741" i="24"/>
  <c r="Q1741" i="24"/>
  <c r="M1738" i="24"/>
  <c r="O1737" i="24"/>
  <c r="P1735" i="24"/>
  <c r="P1733" i="24"/>
  <c r="P1731" i="24"/>
  <c r="P1729" i="24"/>
  <c r="P1727" i="24"/>
  <c r="P1725" i="24"/>
  <c r="P1723" i="24"/>
  <c r="P1721" i="24"/>
  <c r="P1719" i="24"/>
  <c r="P1717" i="24"/>
  <c r="P1715" i="24"/>
  <c r="P1713" i="24"/>
  <c r="P1711" i="24"/>
  <c r="P1709" i="24"/>
  <c r="P1707" i="24"/>
  <c r="P1705" i="24"/>
  <c r="P1703" i="24"/>
  <c r="P1701" i="24"/>
  <c r="L2098" i="24"/>
  <c r="L2095" i="24"/>
  <c r="L2091" i="24"/>
  <c r="R2088" i="24"/>
  <c r="L2088" i="24"/>
  <c r="L2087" i="24"/>
  <c r="R2084" i="24"/>
  <c r="L2084" i="24"/>
  <c r="L2083" i="24"/>
  <c r="L2042" i="24"/>
  <c r="L2040" i="24"/>
  <c r="N2039" i="24"/>
  <c r="L2034" i="24"/>
  <c r="L2032" i="24"/>
  <c r="N2031" i="24"/>
  <c r="L2026" i="24"/>
  <c r="L2024" i="24"/>
  <c r="N2023" i="24"/>
  <c r="L2018" i="24"/>
  <c r="L2016" i="24"/>
  <c r="N2015" i="24"/>
  <c r="L2010" i="24"/>
  <c r="L2008" i="24"/>
  <c r="N2007" i="24"/>
  <c r="L2002" i="24"/>
  <c r="L2000" i="24"/>
  <c r="N1999" i="24"/>
  <c r="L1994" i="24"/>
  <c r="L1992" i="24"/>
  <c r="N1991" i="24"/>
  <c r="L1986" i="24"/>
  <c r="L1984" i="24"/>
  <c r="N1983" i="24"/>
  <c r="L1978" i="24"/>
  <c r="L1976" i="24"/>
  <c r="N1975" i="24"/>
  <c r="L1970" i="24"/>
  <c r="L1968" i="24"/>
  <c r="N1967" i="24"/>
  <c r="L1962" i="24"/>
  <c r="L1960" i="24"/>
  <c r="N1959" i="24"/>
  <c r="L1954" i="24"/>
  <c r="L1952" i="24"/>
  <c r="N1951" i="24"/>
  <c r="L1944" i="24"/>
  <c r="L1936" i="24"/>
  <c r="L1928" i="24"/>
  <c r="L1920" i="24"/>
  <c r="L1912" i="24"/>
  <c r="R1904" i="24"/>
  <c r="L1897" i="24"/>
  <c r="N1896" i="24"/>
  <c r="O1850" i="24"/>
  <c r="L1841" i="24"/>
  <c r="Q1816" i="24"/>
  <c r="N1813" i="24"/>
  <c r="L1746" i="24"/>
  <c r="N1746" i="24"/>
  <c r="O1746" i="24"/>
  <c r="N1740" i="24"/>
  <c r="R1740" i="24"/>
  <c r="O1740" i="24"/>
  <c r="N1739" i="24"/>
  <c r="R1739" i="24"/>
  <c r="L1739" i="24"/>
  <c r="Q1739" i="24"/>
  <c r="Q2387" i="24"/>
  <c r="P2372" i="24"/>
  <c r="Q2362" i="24"/>
  <c r="Q2349" i="24"/>
  <c r="P2342" i="24"/>
  <c r="P2337" i="24"/>
  <c r="Q2329" i="24"/>
  <c r="P2322" i="24"/>
  <c r="Q2313" i="24"/>
  <c r="Q2296" i="24"/>
  <c r="P2293" i="24"/>
  <c r="Q2271" i="24"/>
  <c r="Q2259" i="24"/>
  <c r="Q2247" i="24"/>
  <c r="Q2241" i="24"/>
  <c r="P2151" i="24"/>
  <c r="P2147" i="24"/>
  <c r="O2145" i="24"/>
  <c r="P2141" i="24"/>
  <c r="O2139" i="24"/>
  <c r="P2136" i="24"/>
  <c r="O2130" i="24"/>
  <c r="O2125" i="24"/>
  <c r="P2122" i="24"/>
  <c r="P2118" i="24"/>
  <c r="P2112" i="24"/>
  <c r="P2108" i="24"/>
  <c r="O2103" i="24"/>
  <c r="M1799" i="24"/>
  <c r="R1799" i="24"/>
  <c r="N1797" i="24"/>
  <c r="R1797" i="24"/>
  <c r="N1773" i="24"/>
  <c r="M1773" i="24"/>
  <c r="M1767" i="24"/>
  <c r="R1767" i="24"/>
  <c r="N1765" i="24"/>
  <c r="R1765" i="24"/>
  <c r="Q1757" i="24"/>
  <c r="M1757" i="24"/>
  <c r="N1738" i="24"/>
  <c r="R1738" i="24"/>
  <c r="O1738" i="24"/>
  <c r="N1737" i="24"/>
  <c r="R1737" i="24"/>
  <c r="L1737" i="24"/>
  <c r="Q1737" i="24"/>
  <c r="N1735" i="24"/>
  <c r="R1735" i="24"/>
  <c r="M1735" i="24"/>
  <c r="L1735" i="24"/>
  <c r="Q1735" i="24"/>
  <c r="N1733" i="24"/>
  <c r="R1733" i="24"/>
  <c r="M1733" i="24"/>
  <c r="L1733" i="24"/>
  <c r="Q1733" i="24"/>
  <c r="N1731" i="24"/>
  <c r="R1731" i="24"/>
  <c r="M1731" i="24"/>
  <c r="L1731" i="24"/>
  <c r="Q1731" i="24"/>
  <c r="N1729" i="24"/>
  <c r="R1729" i="24"/>
  <c r="M1729" i="24"/>
  <c r="L1729" i="24"/>
  <c r="Q1729" i="24"/>
  <c r="N1727" i="24"/>
  <c r="R1727" i="24"/>
  <c r="M1727" i="24"/>
  <c r="L1727" i="24"/>
  <c r="Q1727" i="24"/>
  <c r="N1725" i="24"/>
  <c r="R1725" i="24"/>
  <c r="M1725" i="24"/>
  <c r="L1725" i="24"/>
  <c r="Q1725" i="24"/>
  <c r="N1723" i="24"/>
  <c r="R1723" i="24"/>
  <c r="M1723" i="24"/>
  <c r="L1723" i="24"/>
  <c r="Q1723" i="24"/>
  <c r="N1721" i="24"/>
  <c r="R1721" i="24"/>
  <c r="M1721" i="24"/>
  <c r="L1721" i="24"/>
  <c r="Q1721" i="24"/>
  <c r="N1719" i="24"/>
  <c r="R1719" i="24"/>
  <c r="M1719" i="24"/>
  <c r="L1719" i="24"/>
  <c r="Q1719" i="24"/>
  <c r="N1717" i="24"/>
  <c r="R1717" i="24"/>
  <c r="M1717" i="24"/>
  <c r="L1717" i="24"/>
  <c r="Q1717" i="24"/>
  <c r="N1715" i="24"/>
  <c r="R1715" i="24"/>
  <c r="M1715" i="24"/>
  <c r="L1715" i="24"/>
  <c r="Q1715" i="24"/>
  <c r="N1713" i="24"/>
  <c r="R1713" i="24"/>
  <c r="M1713" i="24"/>
  <c r="L1713" i="24"/>
  <c r="Q1713" i="24"/>
  <c r="N1711" i="24"/>
  <c r="R1711" i="24"/>
  <c r="M1711" i="24"/>
  <c r="L1711" i="24"/>
  <c r="Q1711" i="24"/>
  <c r="N1709" i="24"/>
  <c r="R1709" i="24"/>
  <c r="M1709" i="24"/>
  <c r="L1709" i="24"/>
  <c r="Q1709" i="24"/>
  <c r="N1707" i="24"/>
  <c r="R1707" i="24"/>
  <c r="M1707" i="24"/>
  <c r="L1707" i="24"/>
  <c r="Q1707" i="24"/>
  <c r="N1705" i="24"/>
  <c r="R1705" i="24"/>
  <c r="M1705" i="24"/>
  <c r="L1705" i="24"/>
  <c r="Q1705" i="24"/>
  <c r="N1703" i="24"/>
  <c r="R1703" i="24"/>
  <c r="M1703" i="24"/>
  <c r="L1703" i="24"/>
  <c r="Q1703" i="24"/>
  <c r="N1701" i="24"/>
  <c r="R1701" i="24"/>
  <c r="M1701" i="24"/>
  <c r="L1701" i="24"/>
  <c r="Q1701" i="24"/>
  <c r="Q2384" i="24"/>
  <c r="Q2378" i="24"/>
  <c r="Q2366" i="24"/>
  <c r="P2357" i="24"/>
  <c r="P2352" i="24"/>
  <c r="P2347" i="24"/>
  <c r="Q2344" i="24"/>
  <c r="Q2332" i="24"/>
  <c r="Q2324" i="24"/>
  <c r="Q2319" i="24"/>
  <c r="P2316" i="24"/>
  <c r="P2311" i="24"/>
  <c r="Q2305" i="24"/>
  <c r="P2302" i="24"/>
  <c r="Q2290" i="24"/>
  <c r="Q2284" i="24"/>
  <c r="Q2281" i="24"/>
  <c r="P2278" i="24"/>
  <c r="Q2268" i="24"/>
  <c r="P2265" i="24"/>
  <c r="Q2256" i="24"/>
  <c r="P2254" i="24"/>
  <c r="Q2250" i="24"/>
  <c r="Q2238" i="24"/>
  <c r="Q2234" i="24"/>
  <c r="P2387" i="24"/>
  <c r="Q2386" i="24"/>
  <c r="L2386" i="24"/>
  <c r="P2384" i="24"/>
  <c r="L2380" i="24"/>
  <c r="P2378" i="24"/>
  <c r="L2376" i="24"/>
  <c r="L2373" i="24"/>
  <c r="O2372" i="24"/>
  <c r="L2368" i="24"/>
  <c r="P2366" i="24"/>
  <c r="L2364" i="24"/>
  <c r="P2362" i="24"/>
  <c r="Q2361" i="24"/>
  <c r="L2361" i="24"/>
  <c r="L2358" i="24"/>
  <c r="O2357" i="24"/>
  <c r="P2354" i="24"/>
  <c r="Q2353" i="24"/>
  <c r="L2353" i="24"/>
  <c r="O2352" i="24"/>
  <c r="P2349" i="24"/>
  <c r="Q2348" i="24"/>
  <c r="L2348" i="24"/>
  <c r="O2347" i="24"/>
  <c r="P2344" i="24"/>
  <c r="Q2343" i="24"/>
  <c r="L2343" i="24"/>
  <c r="O2342" i="24"/>
  <c r="L2338" i="24"/>
  <c r="O2337" i="24"/>
  <c r="Q2336" i="24"/>
  <c r="L2336" i="24"/>
  <c r="P2332" i="24"/>
  <c r="Q2331" i="24"/>
  <c r="L2331" i="24"/>
  <c r="P2329" i="24"/>
  <c r="Q2328" i="24"/>
  <c r="L2328" i="24"/>
  <c r="P2324" i="24"/>
  <c r="Q2323" i="24"/>
  <c r="L2323" i="24"/>
  <c r="O2322" i="24"/>
  <c r="P2319" i="24"/>
  <c r="L2317" i="24"/>
  <c r="O2316" i="24"/>
  <c r="Q2315" i="24"/>
  <c r="L2315" i="24"/>
  <c r="P2313" i="24"/>
  <c r="Q2312" i="24"/>
  <c r="L2312" i="24"/>
  <c r="O2311" i="24"/>
  <c r="L2309" i="24"/>
  <c r="P2305" i="24"/>
  <c r="L2303" i="24"/>
  <c r="O2302" i="24"/>
  <c r="Q2301" i="24"/>
  <c r="L2301" i="24"/>
  <c r="L2298" i="24"/>
  <c r="P2296" i="24"/>
  <c r="L2294" i="24"/>
  <c r="O2293" i="24"/>
  <c r="P2290" i="24"/>
  <c r="L2286" i="24"/>
  <c r="P2284" i="24"/>
  <c r="P2281" i="24"/>
  <c r="L2279" i="24"/>
  <c r="O2278" i="24"/>
  <c r="L2276" i="24"/>
  <c r="L2273" i="24"/>
  <c r="P2271" i="24"/>
  <c r="Q2270" i="24"/>
  <c r="L2270" i="24"/>
  <c r="P2268" i="24"/>
  <c r="L2266" i="24"/>
  <c r="O2265" i="24"/>
  <c r="L2263" i="24"/>
  <c r="P2259" i="24"/>
  <c r="P2256" i="24"/>
  <c r="Q2255" i="24"/>
  <c r="L2255" i="24"/>
  <c r="O2254" i="24"/>
  <c r="L2252" i="24"/>
  <c r="P2250" i="24"/>
  <c r="Q2249" i="24"/>
  <c r="L2249" i="24"/>
  <c r="P2247" i="24"/>
  <c r="Q2246" i="24"/>
  <c r="L2246" i="24"/>
  <c r="L2243" i="24"/>
  <c r="P2241" i="24"/>
  <c r="Q2240" i="24"/>
  <c r="L2240" i="24"/>
  <c r="P2238" i="24"/>
  <c r="L2236" i="24"/>
  <c r="P2234" i="24"/>
  <c r="L2232" i="24"/>
  <c r="P2230" i="24"/>
  <c r="L2228" i="24"/>
  <c r="P2226" i="24"/>
  <c r="L2224" i="24"/>
  <c r="O2223" i="24"/>
  <c r="L2221" i="24"/>
  <c r="P2219" i="24"/>
  <c r="L2217" i="24"/>
  <c r="O2216" i="24"/>
  <c r="Q2215" i="24"/>
  <c r="L2215" i="24"/>
  <c r="P2213" i="24"/>
  <c r="L2211" i="24"/>
  <c r="P2209" i="24"/>
  <c r="P2206" i="24"/>
  <c r="Q2205" i="24"/>
  <c r="L2205" i="24"/>
  <c r="P2201" i="24"/>
  <c r="Q2200" i="24"/>
  <c r="L2200" i="24"/>
  <c r="P2198" i="24"/>
  <c r="P2195" i="24"/>
  <c r="Q2194" i="24"/>
  <c r="L2194" i="24"/>
  <c r="P2190" i="24"/>
  <c r="Q2189" i="24"/>
  <c r="L2189" i="24"/>
  <c r="L2186" i="24"/>
  <c r="O2185" i="24"/>
  <c r="P2182" i="24"/>
  <c r="L2180" i="24"/>
  <c r="O2179" i="24"/>
  <c r="L2177" i="24"/>
  <c r="P2175" i="24"/>
  <c r="Q2174" i="24"/>
  <c r="L2174" i="24"/>
  <c r="O2173" i="24"/>
  <c r="L2171" i="24"/>
  <c r="L2168" i="24"/>
  <c r="L2165" i="24"/>
  <c r="O2164" i="24"/>
  <c r="Q2163" i="24"/>
  <c r="L2163" i="24"/>
  <c r="P2161" i="24"/>
  <c r="L2159" i="24"/>
  <c r="O2158" i="24"/>
  <c r="Q2157" i="24"/>
  <c r="L2157" i="24"/>
  <c r="P2153" i="24"/>
  <c r="Q2152" i="24"/>
  <c r="L2152" i="24"/>
  <c r="M2151" i="24"/>
  <c r="P2150" i="24"/>
  <c r="L2148" i="24"/>
  <c r="M2147" i="24"/>
  <c r="M2145" i="24"/>
  <c r="P2144" i="24"/>
  <c r="L2142" i="24"/>
  <c r="M2141" i="24"/>
  <c r="M2139" i="24"/>
  <c r="P2138" i="24"/>
  <c r="Q2137" i="24"/>
  <c r="L2137" i="24"/>
  <c r="M2136" i="24"/>
  <c r="P2135" i="24"/>
  <c r="L2133" i="24"/>
  <c r="O2132" i="24"/>
  <c r="M2130" i="24"/>
  <c r="L2128" i="24"/>
  <c r="O2127" i="24"/>
  <c r="M2125" i="24"/>
  <c r="L2123" i="24"/>
  <c r="M2122" i="24"/>
  <c r="P2121" i="24"/>
  <c r="L2119" i="24"/>
  <c r="M2118" i="24"/>
  <c r="P2117" i="24"/>
  <c r="Q2116" i="24"/>
  <c r="L2116" i="24"/>
  <c r="O2115" i="24"/>
  <c r="L2113" i="24"/>
  <c r="M2112" i="24"/>
  <c r="P2111" i="24"/>
  <c r="L2109" i="24"/>
  <c r="M2108" i="24"/>
  <c r="L2106" i="24"/>
  <c r="O2105" i="24"/>
  <c r="M2103" i="24"/>
  <c r="P2102" i="24"/>
  <c r="L2100" i="24"/>
  <c r="M2099" i="24"/>
  <c r="P2098" i="24"/>
  <c r="Q2097" i="24"/>
  <c r="L2097" i="24"/>
  <c r="M2096" i="24"/>
  <c r="P2095" i="24"/>
  <c r="M2093" i="24"/>
  <c r="R2090" i="24"/>
  <c r="L2089" i="24"/>
  <c r="R2087" i="24"/>
  <c r="R2086" i="24"/>
  <c r="L2085" i="24"/>
  <c r="R2083" i="24"/>
  <c r="R2082" i="24"/>
  <c r="L1847" i="24"/>
  <c r="R1847" i="24"/>
  <c r="P1841" i="24"/>
  <c r="N1839" i="24"/>
  <c r="N1835" i="24"/>
  <c r="N1827" i="24"/>
  <c r="R1813" i="24"/>
  <c r="M1807" i="24"/>
  <c r="R1807" i="24"/>
  <c r="M1798" i="24"/>
  <c r="Q1798" i="24"/>
  <c r="M1776" i="24"/>
  <c r="Q1776" i="24"/>
  <c r="M1766" i="24"/>
  <c r="Q1766" i="24"/>
  <c r="M1758" i="24"/>
  <c r="Q1758" i="24"/>
  <c r="L1752" i="24"/>
  <c r="N1752" i="24"/>
  <c r="Q1752" i="24"/>
  <c r="Q1746" i="24"/>
  <c r="L1744" i="24"/>
  <c r="O1744" i="24"/>
  <c r="M1744" i="24"/>
  <c r="M1740" i="24"/>
  <c r="O1739" i="24"/>
  <c r="K1739" i="24" s="1"/>
  <c r="P1738" i="24"/>
  <c r="P1737" i="24"/>
  <c r="M1791" i="24"/>
  <c r="Q1791" i="24"/>
  <c r="M1783" i="24"/>
  <c r="R1783" i="24"/>
  <c r="M1760" i="24"/>
  <c r="Q1760" i="24"/>
  <c r="L1750" i="24"/>
  <c r="M1750" i="24"/>
  <c r="R1750" i="24"/>
  <c r="L1748" i="24"/>
  <c r="O1748" i="24"/>
  <c r="Q1699" i="24"/>
  <c r="Q1697" i="24"/>
  <c r="Q1695" i="24"/>
  <c r="Q1693" i="24"/>
  <c r="Q1691" i="24"/>
  <c r="Q1689" i="24"/>
  <c r="Q1687" i="24"/>
  <c r="Q1685" i="24"/>
  <c r="Q1683" i="24"/>
  <c r="Q1681" i="24"/>
  <c r="Q1679" i="24"/>
  <c r="Q1677" i="24"/>
  <c r="Q1675" i="24"/>
  <c r="Q1673" i="24"/>
  <c r="Q1671" i="24"/>
  <c r="Q1669" i="24"/>
  <c r="Q1667" i="24"/>
  <c r="Q1665" i="24"/>
  <c r="Q1663" i="24"/>
  <c r="Q1661" i="24"/>
  <c r="Q1659" i="24"/>
  <c r="Q1657" i="24"/>
  <c r="L1466" i="24"/>
  <c r="P1466" i="24"/>
  <c r="M1455" i="24"/>
  <c r="L1455" i="24"/>
  <c r="R1455" i="24"/>
  <c r="N1455" i="24"/>
  <c r="O1455" i="24"/>
  <c r="L1452" i="24"/>
  <c r="M1452" i="24"/>
  <c r="P1452" i="24"/>
  <c r="L1447" i="24"/>
  <c r="P1447" i="24"/>
  <c r="L1444" i="24"/>
  <c r="M1444" i="24"/>
  <c r="P1444" i="24"/>
  <c r="L1439" i="24"/>
  <c r="P1439" i="24"/>
  <c r="L1436" i="24"/>
  <c r="M1436" i="24"/>
  <c r="P1436" i="24"/>
  <c r="L1431" i="24"/>
  <c r="P1431" i="24"/>
  <c r="N1427" i="24"/>
  <c r="L1427" i="24"/>
  <c r="Q1427" i="24"/>
  <c r="M1427" i="24"/>
  <c r="O1427" i="24"/>
  <c r="N1423" i="24"/>
  <c r="L1423" i="24"/>
  <c r="Q1423" i="24"/>
  <c r="M1423" i="24"/>
  <c r="O1423" i="24"/>
  <c r="N1419" i="24"/>
  <c r="L1419" i="24"/>
  <c r="Q1419" i="24"/>
  <c r="M1419" i="24"/>
  <c r="O1419" i="24"/>
  <c r="N1415" i="24"/>
  <c r="L1415" i="24"/>
  <c r="Q1415" i="24"/>
  <c r="M1415" i="24"/>
  <c r="O1415" i="24"/>
  <c r="N1411" i="24"/>
  <c r="L1411" i="24"/>
  <c r="Q1411" i="24"/>
  <c r="M1411" i="24"/>
  <c r="O1411" i="24"/>
  <c r="N1407" i="24"/>
  <c r="L1407" i="24"/>
  <c r="Q1407" i="24"/>
  <c r="M1407" i="24"/>
  <c r="O1407" i="24"/>
  <c r="N1389" i="24"/>
  <c r="M1389" i="24"/>
  <c r="L1389" i="24"/>
  <c r="O1389" i="24"/>
  <c r="P1389" i="24"/>
  <c r="N1373" i="24"/>
  <c r="M1373" i="24"/>
  <c r="L1373" i="24"/>
  <c r="O1373" i="24"/>
  <c r="P1373" i="24"/>
  <c r="N1357" i="24"/>
  <c r="M1357" i="24"/>
  <c r="L1357" i="24"/>
  <c r="O1357" i="24"/>
  <c r="P1357" i="24"/>
  <c r="N1341" i="24"/>
  <c r="M1341" i="24"/>
  <c r="L1341" i="24"/>
  <c r="O1341" i="24"/>
  <c r="P1341" i="24"/>
  <c r="N1325" i="24"/>
  <c r="M1325" i="24"/>
  <c r="L1325" i="24"/>
  <c r="O1325" i="24"/>
  <c r="P1325" i="24"/>
  <c r="N1699" i="24"/>
  <c r="R1699" i="24"/>
  <c r="N1697" i="24"/>
  <c r="R1697" i="24"/>
  <c r="N1695" i="24"/>
  <c r="R1695" i="24"/>
  <c r="N1693" i="24"/>
  <c r="R1693" i="24"/>
  <c r="N1691" i="24"/>
  <c r="R1691" i="24"/>
  <c r="N1689" i="24"/>
  <c r="R1689" i="24"/>
  <c r="N1687" i="24"/>
  <c r="R1687" i="24"/>
  <c r="N1685" i="24"/>
  <c r="R1685" i="24"/>
  <c r="N1683" i="24"/>
  <c r="J1683" i="24" s="1"/>
  <c r="R1683" i="24"/>
  <c r="N1681" i="24"/>
  <c r="R1681" i="24"/>
  <c r="N1679" i="24"/>
  <c r="J1679" i="24" s="1"/>
  <c r="R1679" i="24"/>
  <c r="N1677" i="24"/>
  <c r="R1677" i="24"/>
  <c r="N1675" i="24"/>
  <c r="R1675" i="24"/>
  <c r="N1673" i="24"/>
  <c r="R1673" i="24"/>
  <c r="N1671" i="24"/>
  <c r="R1671" i="24"/>
  <c r="N1669" i="24"/>
  <c r="R1669" i="24"/>
  <c r="N1667" i="24"/>
  <c r="J1667" i="24" s="1"/>
  <c r="R1667" i="24"/>
  <c r="N1665" i="24"/>
  <c r="R1665" i="24"/>
  <c r="N1663" i="24"/>
  <c r="J1663" i="24" s="1"/>
  <c r="R1663" i="24"/>
  <c r="N1661" i="24"/>
  <c r="R1661" i="24"/>
  <c r="N1659" i="24"/>
  <c r="R1659" i="24"/>
  <c r="N1657" i="24"/>
  <c r="R1657" i="24"/>
  <c r="L1468" i="24"/>
  <c r="P1468" i="24"/>
  <c r="L1464" i="24"/>
  <c r="P1464" i="24"/>
  <c r="N1429" i="24"/>
  <c r="L1429" i="24"/>
  <c r="Q1429" i="24"/>
  <c r="M1429" i="24"/>
  <c r="O1429" i="24"/>
  <c r="N1425" i="24"/>
  <c r="L1425" i="24"/>
  <c r="Q1425" i="24"/>
  <c r="M1425" i="24"/>
  <c r="O1425" i="24"/>
  <c r="N1421" i="24"/>
  <c r="L1421" i="24"/>
  <c r="Q1421" i="24"/>
  <c r="M1421" i="24"/>
  <c r="O1421" i="24"/>
  <c r="N1417" i="24"/>
  <c r="L1417" i="24"/>
  <c r="Q1417" i="24"/>
  <c r="M1417" i="24"/>
  <c r="O1417" i="24"/>
  <c r="N1413" i="24"/>
  <c r="L1413" i="24"/>
  <c r="Q1413" i="24"/>
  <c r="M1413" i="24"/>
  <c r="O1413" i="24"/>
  <c r="N1409" i="24"/>
  <c r="L1409" i="24"/>
  <c r="Q1409" i="24"/>
  <c r="M1409" i="24"/>
  <c r="O1409" i="24"/>
  <c r="N1405" i="24"/>
  <c r="L1405" i="24"/>
  <c r="Q1405" i="24"/>
  <c r="M1405" i="24"/>
  <c r="O1405" i="24"/>
  <c r="N1397" i="24"/>
  <c r="M1397" i="24"/>
  <c r="L1397" i="24"/>
  <c r="O1397" i="24"/>
  <c r="P1397" i="24"/>
  <c r="N1381" i="24"/>
  <c r="M1381" i="24"/>
  <c r="L1381" i="24"/>
  <c r="O1381" i="24"/>
  <c r="P1381" i="24"/>
  <c r="N1365" i="24"/>
  <c r="M1365" i="24"/>
  <c r="L1365" i="24"/>
  <c r="O1365" i="24"/>
  <c r="P1365" i="24"/>
  <c r="N1349" i="24"/>
  <c r="M1349" i="24"/>
  <c r="L1349" i="24"/>
  <c r="O1349" i="24"/>
  <c r="P1349" i="24"/>
  <c r="N1333" i="24"/>
  <c r="M1333" i="24"/>
  <c r="L1333" i="24"/>
  <c r="O1333" i="24"/>
  <c r="P1333" i="24"/>
  <c r="N1736" i="24"/>
  <c r="J1736" i="24" s="1"/>
  <c r="R1736" i="24"/>
  <c r="N1734" i="24"/>
  <c r="R1734" i="24"/>
  <c r="N1732" i="24"/>
  <c r="J1732" i="24" s="1"/>
  <c r="R1732" i="24"/>
  <c r="N1730" i="24"/>
  <c r="R1730" i="24"/>
  <c r="N1728" i="24"/>
  <c r="R1728" i="24"/>
  <c r="N1726" i="24"/>
  <c r="R1726" i="24"/>
  <c r="N1724" i="24"/>
  <c r="R1724" i="24"/>
  <c r="N1722" i="24"/>
  <c r="R1722" i="24"/>
  <c r="N1720" i="24"/>
  <c r="J1720" i="24" s="1"/>
  <c r="R1720" i="24"/>
  <c r="N1718" i="24"/>
  <c r="R1718" i="24"/>
  <c r="N1716" i="24"/>
  <c r="J1716" i="24" s="1"/>
  <c r="R1716" i="24"/>
  <c r="N1714" i="24"/>
  <c r="R1714" i="24"/>
  <c r="N1712" i="24"/>
  <c r="R1712" i="24"/>
  <c r="N1710" i="24"/>
  <c r="R1710" i="24"/>
  <c r="N1708" i="24"/>
  <c r="R1708" i="24"/>
  <c r="N1706" i="24"/>
  <c r="R1706" i="24"/>
  <c r="N1704" i="24"/>
  <c r="J1704" i="24" s="1"/>
  <c r="R1704" i="24"/>
  <c r="N1702" i="24"/>
  <c r="R1702" i="24"/>
  <c r="N1700" i="24"/>
  <c r="J1700" i="24" s="1"/>
  <c r="R1700" i="24"/>
  <c r="M1699" i="24"/>
  <c r="N1698" i="24"/>
  <c r="R1698" i="24"/>
  <c r="M1697" i="24"/>
  <c r="N1696" i="24"/>
  <c r="R1696" i="24"/>
  <c r="M1695" i="24"/>
  <c r="N1694" i="24"/>
  <c r="R1694" i="24"/>
  <c r="M1693" i="24"/>
  <c r="N1692" i="24"/>
  <c r="R1692" i="24"/>
  <c r="M1691" i="24"/>
  <c r="N1690" i="24"/>
  <c r="R1690" i="24"/>
  <c r="M1689" i="24"/>
  <c r="N1688" i="24"/>
  <c r="R1688" i="24"/>
  <c r="M1687" i="24"/>
  <c r="N1686" i="24"/>
  <c r="R1686" i="24"/>
  <c r="M1685" i="24"/>
  <c r="N1684" i="24"/>
  <c r="R1684" i="24"/>
  <c r="M1683" i="24"/>
  <c r="N1682" i="24"/>
  <c r="R1682" i="24"/>
  <c r="M1681" i="24"/>
  <c r="N1680" i="24"/>
  <c r="R1680" i="24"/>
  <c r="M1679" i="24"/>
  <c r="N1678" i="24"/>
  <c r="R1678" i="24"/>
  <c r="M1677" i="24"/>
  <c r="N1676" i="24"/>
  <c r="R1676" i="24"/>
  <c r="M1675" i="24"/>
  <c r="N1674" i="24"/>
  <c r="R1674" i="24"/>
  <c r="M1673" i="24"/>
  <c r="N1672" i="24"/>
  <c r="R1672" i="24"/>
  <c r="M1671" i="24"/>
  <c r="N1670" i="24"/>
  <c r="R1670" i="24"/>
  <c r="M1669" i="24"/>
  <c r="N1668" i="24"/>
  <c r="R1668" i="24"/>
  <c r="M1667" i="24"/>
  <c r="N1666" i="24"/>
  <c r="R1666" i="24"/>
  <c r="M1665" i="24"/>
  <c r="N1664" i="24"/>
  <c r="R1664" i="24"/>
  <c r="M1663" i="24"/>
  <c r="N1662" i="24"/>
  <c r="R1662" i="24"/>
  <c r="M1661" i="24"/>
  <c r="N1660" i="24"/>
  <c r="R1660" i="24"/>
  <c r="M1659" i="24"/>
  <c r="N1658" i="24"/>
  <c r="R1658" i="24"/>
  <c r="M1657" i="24"/>
  <c r="N1656" i="24"/>
  <c r="R1656" i="24"/>
  <c r="N1214" i="24"/>
  <c r="O1214" i="24"/>
  <c r="R1214" i="24"/>
  <c r="N1210" i="24"/>
  <c r="O1210" i="24"/>
  <c r="R1210" i="24"/>
  <c r="N1206" i="24"/>
  <c r="O1206" i="24"/>
  <c r="R1206" i="24"/>
  <c r="N1202" i="24"/>
  <c r="O1202" i="24"/>
  <c r="R1202" i="24"/>
  <c r="N1198" i="24"/>
  <c r="O1198" i="24"/>
  <c r="R1198" i="24"/>
  <c r="N1194" i="24"/>
  <c r="O1194" i="24"/>
  <c r="R1194" i="24"/>
  <c r="N1190" i="24"/>
  <c r="O1190" i="24"/>
  <c r="R1190" i="24"/>
  <c r="N1186" i="24"/>
  <c r="O1186" i="24"/>
  <c r="R1186" i="24"/>
  <c r="N1182" i="24"/>
  <c r="O1182" i="24"/>
  <c r="R1182" i="24"/>
  <c r="N1178" i="24"/>
  <c r="O1178" i="24"/>
  <c r="R1178" i="24"/>
  <c r="N1174" i="24"/>
  <c r="O1174" i="24"/>
  <c r="R1174" i="24"/>
  <c r="N1170" i="24"/>
  <c r="O1170" i="24"/>
  <c r="R1170" i="24"/>
  <c r="L1162" i="24"/>
  <c r="R1162" i="24"/>
  <c r="N1162" i="24"/>
  <c r="O1162" i="24"/>
  <c r="L1142" i="24"/>
  <c r="R1142" i="24"/>
  <c r="N1142" i="24"/>
  <c r="O1142" i="24"/>
  <c r="L1134" i="24"/>
  <c r="R1134" i="24"/>
  <c r="N1134" i="24"/>
  <c r="O1134" i="24"/>
  <c r="L1126" i="24"/>
  <c r="R1126" i="24"/>
  <c r="N1126" i="24"/>
  <c r="O1126" i="24"/>
  <c r="L1116" i="24"/>
  <c r="O1116" i="24"/>
  <c r="Q1116" i="24"/>
  <c r="L1103" i="24"/>
  <c r="Q1103" i="24"/>
  <c r="M1103" i="24"/>
  <c r="O1103" i="24"/>
  <c r="L1096" i="24"/>
  <c r="P1096" i="24"/>
  <c r="O1037" i="24"/>
  <c r="L1037" i="24"/>
  <c r="M1037" i="24"/>
  <c r="P1037" i="24"/>
  <c r="Q961" i="24"/>
  <c r="N961" i="24"/>
  <c r="O961" i="24"/>
  <c r="Q954" i="24"/>
  <c r="M954" i="24"/>
  <c r="N954" i="24"/>
  <c r="R954" i="24"/>
  <c r="M940" i="24"/>
  <c r="Q940" i="24"/>
  <c r="N940" i="24"/>
  <c r="R940" i="24"/>
  <c r="L940" i="24"/>
  <c r="O940" i="24"/>
  <c r="P940" i="24"/>
  <c r="M936" i="24"/>
  <c r="Q936" i="24"/>
  <c r="N936" i="24"/>
  <c r="R936" i="24"/>
  <c r="L936" i="24"/>
  <c r="O936" i="24"/>
  <c r="P936" i="24"/>
  <c r="K936" i="24" s="1"/>
  <c r="M932" i="24"/>
  <c r="Q932" i="24"/>
  <c r="N932" i="24"/>
  <c r="R932" i="24"/>
  <c r="L932" i="24"/>
  <c r="O932" i="24"/>
  <c r="P932" i="24"/>
  <c r="M928" i="24"/>
  <c r="Q928" i="24"/>
  <c r="N928" i="24"/>
  <c r="R928" i="24"/>
  <c r="L928" i="24"/>
  <c r="O928" i="24"/>
  <c r="P928" i="24"/>
  <c r="M924" i="24"/>
  <c r="Q924" i="24"/>
  <c r="N924" i="24"/>
  <c r="R924" i="24"/>
  <c r="L924" i="24"/>
  <c r="O924" i="24"/>
  <c r="P924" i="24"/>
  <c r="M920" i="24"/>
  <c r="Q920" i="24"/>
  <c r="N920" i="24"/>
  <c r="R920" i="24"/>
  <c r="L920" i="24"/>
  <c r="O920" i="24"/>
  <c r="P920" i="24"/>
  <c r="K920" i="24" s="1"/>
  <c r="M916" i="24"/>
  <c r="Q916" i="24"/>
  <c r="N916" i="24"/>
  <c r="R916" i="24"/>
  <c r="L916" i="24"/>
  <c r="O916" i="24"/>
  <c r="P916" i="24"/>
  <c r="M912" i="24"/>
  <c r="Q912" i="24"/>
  <c r="N912" i="24"/>
  <c r="R912" i="24"/>
  <c r="L912" i="24"/>
  <c r="O912" i="24"/>
  <c r="P912" i="24"/>
  <c r="M908" i="24"/>
  <c r="Q908" i="24"/>
  <c r="N908" i="24"/>
  <c r="R908" i="24"/>
  <c r="L908" i="24"/>
  <c r="O908" i="24"/>
  <c r="P908" i="24"/>
  <c r="M904" i="24"/>
  <c r="Q904" i="24"/>
  <c r="N904" i="24"/>
  <c r="R904" i="24"/>
  <c r="L904" i="24"/>
  <c r="O904" i="24"/>
  <c r="P904" i="24"/>
  <c r="M900" i="24"/>
  <c r="Q900" i="24"/>
  <c r="N900" i="24"/>
  <c r="R900" i="24"/>
  <c r="L900" i="24"/>
  <c r="O900" i="24"/>
  <c r="P900" i="24"/>
  <c r="M896" i="24"/>
  <c r="Q896" i="24"/>
  <c r="N896" i="24"/>
  <c r="R896" i="24"/>
  <c r="L896" i="24"/>
  <c r="O896" i="24"/>
  <c r="P896" i="24"/>
  <c r="M887" i="24"/>
  <c r="Q887" i="24"/>
  <c r="O887" i="24"/>
  <c r="N887" i="24"/>
  <c r="P887" i="24"/>
  <c r="L887" i="24"/>
  <c r="R887" i="24"/>
  <c r="M855" i="24"/>
  <c r="Q855" i="24"/>
  <c r="O855" i="24"/>
  <c r="N855" i="24"/>
  <c r="P855" i="24"/>
  <c r="L855" i="24"/>
  <c r="R855" i="24"/>
  <c r="M846" i="24"/>
  <c r="Q846" i="24"/>
  <c r="L846" i="24"/>
  <c r="R846" i="24"/>
  <c r="O846" i="24"/>
  <c r="P846" i="24"/>
  <c r="N846" i="24"/>
  <c r="M839" i="24"/>
  <c r="Q839" i="24"/>
  <c r="O839" i="24"/>
  <c r="N839" i="24"/>
  <c r="P839" i="24"/>
  <c r="L839" i="24"/>
  <c r="R839" i="24"/>
  <c r="M830" i="24"/>
  <c r="Q830" i="24"/>
  <c r="L830" i="24"/>
  <c r="R830" i="24"/>
  <c r="O830" i="24"/>
  <c r="P830" i="24"/>
  <c r="K830" i="24" s="1"/>
  <c r="N830" i="24"/>
  <c r="M823" i="24"/>
  <c r="Q823" i="24"/>
  <c r="O823" i="24"/>
  <c r="N823" i="24"/>
  <c r="P823" i="24"/>
  <c r="L823" i="24"/>
  <c r="R823" i="24"/>
  <c r="M814" i="24"/>
  <c r="Q814" i="24"/>
  <c r="L814" i="24"/>
  <c r="R814" i="24"/>
  <c r="O814" i="24"/>
  <c r="P814" i="24"/>
  <c r="N814" i="24"/>
  <c r="M807" i="24"/>
  <c r="Q807" i="24"/>
  <c r="O807" i="24"/>
  <c r="N807" i="24"/>
  <c r="P807" i="24"/>
  <c r="L807" i="24"/>
  <c r="R807" i="24"/>
  <c r="M791" i="24"/>
  <c r="Q791" i="24"/>
  <c r="L791" i="24"/>
  <c r="R791" i="24"/>
  <c r="O791" i="24"/>
  <c r="N791" i="24"/>
  <c r="P791" i="24"/>
  <c r="M779" i="24"/>
  <c r="Q779" i="24"/>
  <c r="L779" i="24"/>
  <c r="R779" i="24"/>
  <c r="O779" i="24"/>
  <c r="N779" i="24"/>
  <c r="P779" i="24"/>
  <c r="K779" i="24" s="1"/>
  <c r="N1471" i="24"/>
  <c r="N1469" i="24"/>
  <c r="P1463" i="24"/>
  <c r="N1461" i="24"/>
  <c r="N1457" i="24"/>
  <c r="O1456" i="24"/>
  <c r="Q1454" i="24"/>
  <c r="P1451" i="24"/>
  <c r="M1448" i="24"/>
  <c r="P1446" i="24"/>
  <c r="P1443" i="24"/>
  <c r="M1440" i="24"/>
  <c r="P1438" i="24"/>
  <c r="P1435" i="24"/>
  <c r="M1432" i="24"/>
  <c r="Q1430" i="24"/>
  <c r="L1430" i="24"/>
  <c r="Q1428" i="24"/>
  <c r="L1428" i="24"/>
  <c r="Q1426" i="24"/>
  <c r="L1426" i="24"/>
  <c r="Q1424" i="24"/>
  <c r="L1424" i="24"/>
  <c r="Q1422" i="24"/>
  <c r="L1422" i="24"/>
  <c r="Q1420" i="24"/>
  <c r="L1420" i="24"/>
  <c r="Q1418" i="24"/>
  <c r="L1418" i="24"/>
  <c r="Q1416" i="24"/>
  <c r="L1416" i="24"/>
  <c r="Q1414" i="24"/>
  <c r="L1414" i="24"/>
  <c r="Q1412" i="24"/>
  <c r="L1412" i="24"/>
  <c r="Q1410" i="24"/>
  <c r="L1410" i="24"/>
  <c r="Q1408" i="24"/>
  <c r="L1408" i="24"/>
  <c r="Q1406" i="24"/>
  <c r="L1406" i="24"/>
  <c r="Q1404" i="24"/>
  <c r="L1404" i="24"/>
  <c r="O1403" i="24"/>
  <c r="N1399" i="24"/>
  <c r="M1399" i="24"/>
  <c r="O1395" i="24"/>
  <c r="N1391" i="24"/>
  <c r="M1391" i="24"/>
  <c r="O1387" i="24"/>
  <c r="N1383" i="24"/>
  <c r="K1383" i="24" s="1"/>
  <c r="M1383" i="24"/>
  <c r="O1379" i="24"/>
  <c r="N1375" i="24"/>
  <c r="M1375" i="24"/>
  <c r="O1371" i="24"/>
  <c r="N1367" i="24"/>
  <c r="M1367" i="24"/>
  <c r="O1363" i="24"/>
  <c r="N1359" i="24"/>
  <c r="M1359" i="24"/>
  <c r="O1355" i="24"/>
  <c r="N1351" i="24"/>
  <c r="M1351" i="24"/>
  <c r="O1347" i="24"/>
  <c r="N1343" i="24"/>
  <c r="M1343" i="24"/>
  <c r="O1339" i="24"/>
  <c r="N1335" i="24"/>
  <c r="M1335" i="24"/>
  <c r="O1331" i="24"/>
  <c r="N1327" i="24"/>
  <c r="M1327" i="24"/>
  <c r="N1213" i="24"/>
  <c r="O1213" i="24"/>
  <c r="R1213" i="24"/>
  <c r="N1209" i="24"/>
  <c r="O1209" i="24"/>
  <c r="R1209" i="24"/>
  <c r="N1205" i="24"/>
  <c r="O1205" i="24"/>
  <c r="R1205" i="24"/>
  <c r="N1201" i="24"/>
  <c r="O1201" i="24"/>
  <c r="R1201" i="24"/>
  <c r="N1197" i="24"/>
  <c r="O1197" i="24"/>
  <c r="R1197" i="24"/>
  <c r="N1193" i="24"/>
  <c r="O1193" i="24"/>
  <c r="R1193" i="24"/>
  <c r="N1189" i="24"/>
  <c r="O1189" i="24"/>
  <c r="R1189" i="24"/>
  <c r="N1185" i="24"/>
  <c r="O1185" i="24"/>
  <c r="R1185" i="24"/>
  <c r="N1181" i="24"/>
  <c r="O1181" i="24"/>
  <c r="R1181" i="24"/>
  <c r="N1177" i="24"/>
  <c r="O1177" i="24"/>
  <c r="R1177" i="24"/>
  <c r="N1173" i="24"/>
  <c r="O1173" i="24"/>
  <c r="R1173" i="24"/>
  <c r="N1169" i="24"/>
  <c r="O1169" i="24"/>
  <c r="R1169" i="24"/>
  <c r="L1164" i="24"/>
  <c r="R1164" i="24"/>
  <c r="N1164" i="24"/>
  <c r="O1164" i="24"/>
  <c r="L1157" i="24"/>
  <c r="P1157" i="24"/>
  <c r="R1157" i="24"/>
  <c r="L1144" i="24"/>
  <c r="R1144" i="24"/>
  <c r="N1144" i="24"/>
  <c r="O1144" i="24"/>
  <c r="L1136" i="24"/>
  <c r="R1136" i="24"/>
  <c r="N1136" i="24"/>
  <c r="O1136" i="24"/>
  <c r="L1128" i="24"/>
  <c r="R1128" i="24"/>
  <c r="N1128" i="24"/>
  <c r="O1128" i="24"/>
  <c r="L1085" i="24"/>
  <c r="Q1085" i="24"/>
  <c r="M1085" i="24"/>
  <c r="O1085" i="24"/>
  <c r="L1056" i="24"/>
  <c r="P1056" i="24"/>
  <c r="L1045" i="24"/>
  <c r="Q1045" i="24"/>
  <c r="M1045" i="24"/>
  <c r="O1045" i="24"/>
  <c r="P1045" i="24"/>
  <c r="M1025" i="24"/>
  <c r="L1025" i="24"/>
  <c r="O1025" i="24"/>
  <c r="P1025" i="24"/>
  <c r="L1016" i="24"/>
  <c r="P1016" i="24"/>
  <c r="N950" i="24"/>
  <c r="Q950" i="24"/>
  <c r="M950" i="24"/>
  <c r="R950" i="24"/>
  <c r="L943" i="24"/>
  <c r="N943" i="24"/>
  <c r="O943" i="24"/>
  <c r="M943" i="24"/>
  <c r="Q943" i="24"/>
  <c r="R943" i="24"/>
  <c r="M939" i="24"/>
  <c r="Q939" i="24"/>
  <c r="N939" i="24"/>
  <c r="R939" i="24"/>
  <c r="L939" i="24"/>
  <c r="O939" i="24"/>
  <c r="P939" i="24"/>
  <c r="M935" i="24"/>
  <c r="Q935" i="24"/>
  <c r="N935" i="24"/>
  <c r="R935" i="24"/>
  <c r="L935" i="24"/>
  <c r="O935" i="24"/>
  <c r="P935" i="24"/>
  <c r="M931" i="24"/>
  <c r="Q931" i="24"/>
  <c r="N931" i="24"/>
  <c r="R931" i="24"/>
  <c r="L931" i="24"/>
  <c r="O931" i="24"/>
  <c r="P931" i="24"/>
  <c r="J931" i="24" s="1"/>
  <c r="M927" i="24"/>
  <c r="Q927" i="24"/>
  <c r="N927" i="24"/>
  <c r="R927" i="24"/>
  <c r="L927" i="24"/>
  <c r="O927" i="24"/>
  <c r="P927" i="24"/>
  <c r="M923" i="24"/>
  <c r="Q923" i="24"/>
  <c r="N923" i="24"/>
  <c r="R923" i="24"/>
  <c r="L923" i="24"/>
  <c r="O923" i="24"/>
  <c r="P923" i="24"/>
  <c r="M919" i="24"/>
  <c r="Q919" i="24"/>
  <c r="N919" i="24"/>
  <c r="R919" i="24"/>
  <c r="L919" i="24"/>
  <c r="O919" i="24"/>
  <c r="P919" i="24"/>
  <c r="M915" i="24"/>
  <c r="Q915" i="24"/>
  <c r="N915" i="24"/>
  <c r="R915" i="24"/>
  <c r="L915" i="24"/>
  <c r="O915" i="24"/>
  <c r="P915" i="24"/>
  <c r="K915" i="24" s="1"/>
  <c r="M911" i="24"/>
  <c r="Q911" i="24"/>
  <c r="N911" i="24"/>
  <c r="R911" i="24"/>
  <c r="L911" i="24"/>
  <c r="O911" i="24"/>
  <c r="P911" i="24"/>
  <c r="M907" i="24"/>
  <c r="Q907" i="24"/>
  <c r="N907" i="24"/>
  <c r="R907" i="24"/>
  <c r="L907" i="24"/>
  <c r="O907" i="24"/>
  <c r="P907" i="24"/>
  <c r="M903" i="24"/>
  <c r="Q903" i="24"/>
  <c r="N903" i="24"/>
  <c r="R903" i="24"/>
  <c r="L903" i="24"/>
  <c r="O903" i="24"/>
  <c r="P903" i="24"/>
  <c r="M899" i="24"/>
  <c r="Q899" i="24"/>
  <c r="N899" i="24"/>
  <c r="R899" i="24"/>
  <c r="L899" i="24"/>
  <c r="O899" i="24"/>
  <c r="P899" i="24"/>
  <c r="K899" i="24" s="1"/>
  <c r="M895" i="24"/>
  <c r="Q895" i="24"/>
  <c r="N895" i="24"/>
  <c r="R895" i="24"/>
  <c r="L895" i="24"/>
  <c r="O895" i="24"/>
  <c r="P895" i="24"/>
  <c r="M878" i="24"/>
  <c r="Q878" i="24"/>
  <c r="L878" i="24"/>
  <c r="R878" i="24"/>
  <c r="O878" i="24"/>
  <c r="P878" i="24"/>
  <c r="N878" i="24"/>
  <c r="R1655" i="24"/>
  <c r="R1654" i="24"/>
  <c r="R1653" i="24"/>
  <c r="R1652" i="24"/>
  <c r="R1651" i="24"/>
  <c r="R1650" i="24"/>
  <c r="R1649" i="24"/>
  <c r="R1648" i="24"/>
  <c r="R1647" i="24"/>
  <c r="R1646" i="24"/>
  <c r="R1645" i="24"/>
  <c r="R1644" i="24"/>
  <c r="R1643" i="24"/>
  <c r="R1642" i="24"/>
  <c r="R1641" i="24"/>
  <c r="R1640" i="24"/>
  <c r="R1639" i="24"/>
  <c r="R1638" i="24"/>
  <c r="R1637" i="24"/>
  <c r="R1636" i="24"/>
  <c r="R1635" i="24"/>
  <c r="R1634" i="24"/>
  <c r="R1633" i="24"/>
  <c r="R1632" i="24"/>
  <c r="R1631" i="24"/>
  <c r="R1630" i="24"/>
  <c r="R1629" i="24"/>
  <c r="R1628" i="24"/>
  <c r="R1627" i="24"/>
  <c r="R1626" i="24"/>
  <c r="R1625" i="24"/>
  <c r="R1624" i="24"/>
  <c r="R1623" i="24"/>
  <c r="R1622" i="24"/>
  <c r="R1621" i="24"/>
  <c r="R1620" i="24"/>
  <c r="R1619" i="24"/>
  <c r="R1618" i="24"/>
  <c r="P1472" i="24"/>
  <c r="R1457" i="24"/>
  <c r="L1457" i="24"/>
  <c r="N1454" i="24"/>
  <c r="P1449" i="24"/>
  <c r="M1446" i="24"/>
  <c r="P1441" i="24"/>
  <c r="M1438" i="24"/>
  <c r="P1433" i="24"/>
  <c r="N1401" i="24"/>
  <c r="M1401" i="24"/>
  <c r="N1393" i="24"/>
  <c r="M1393" i="24"/>
  <c r="N1385" i="24"/>
  <c r="M1385" i="24"/>
  <c r="N1377" i="24"/>
  <c r="M1377" i="24"/>
  <c r="N1369" i="24"/>
  <c r="M1369" i="24"/>
  <c r="N1361" i="24"/>
  <c r="M1361" i="24"/>
  <c r="N1353" i="24"/>
  <c r="M1353" i="24"/>
  <c r="N1345" i="24"/>
  <c r="M1345" i="24"/>
  <c r="N1337" i="24"/>
  <c r="M1337" i="24"/>
  <c r="N1329" i="24"/>
  <c r="M1329" i="24"/>
  <c r="N1216" i="24"/>
  <c r="O1216" i="24"/>
  <c r="P1216" i="24"/>
  <c r="N1212" i="24"/>
  <c r="O1212" i="24"/>
  <c r="R1212" i="24"/>
  <c r="N1208" i="24"/>
  <c r="O1208" i="24"/>
  <c r="R1208" i="24"/>
  <c r="N1204" i="24"/>
  <c r="O1204" i="24"/>
  <c r="R1204" i="24"/>
  <c r="N1200" i="24"/>
  <c r="O1200" i="24"/>
  <c r="R1200" i="24"/>
  <c r="N1196" i="24"/>
  <c r="O1196" i="24"/>
  <c r="R1196" i="24"/>
  <c r="N1192" i="24"/>
  <c r="O1192" i="24"/>
  <c r="R1192" i="24"/>
  <c r="N1188" i="24"/>
  <c r="O1188" i="24"/>
  <c r="R1188" i="24"/>
  <c r="N1184" i="24"/>
  <c r="O1184" i="24"/>
  <c r="R1184" i="24"/>
  <c r="N1180" i="24"/>
  <c r="O1180" i="24"/>
  <c r="R1180" i="24"/>
  <c r="N1176" i="24"/>
  <c r="O1176" i="24"/>
  <c r="R1176" i="24"/>
  <c r="N1172" i="24"/>
  <c r="O1172" i="24"/>
  <c r="R1172" i="24"/>
  <c r="L1146" i="24"/>
  <c r="R1146" i="24"/>
  <c r="N1146" i="24"/>
  <c r="O1146" i="24"/>
  <c r="L1138" i="24"/>
  <c r="R1138" i="24"/>
  <c r="N1138" i="24"/>
  <c r="O1138" i="24"/>
  <c r="L1130" i="24"/>
  <c r="R1130" i="24"/>
  <c r="N1130" i="24"/>
  <c r="O1130" i="24"/>
  <c r="L1121" i="24"/>
  <c r="Q1121" i="24"/>
  <c r="M1121" i="24"/>
  <c r="O1121" i="24"/>
  <c r="L1087" i="24"/>
  <c r="Q1087" i="24"/>
  <c r="M1087" i="24"/>
  <c r="O1087" i="24"/>
  <c r="L1080" i="24"/>
  <c r="P1080" i="24"/>
  <c r="O1071" i="24"/>
  <c r="L1071" i="24"/>
  <c r="M1071" i="24"/>
  <c r="P1071" i="24"/>
  <c r="M1043" i="24"/>
  <c r="L1043" i="24"/>
  <c r="O1043" i="24"/>
  <c r="P1043" i="24"/>
  <c r="L1015" i="24"/>
  <c r="Q1015" i="24"/>
  <c r="M1015" i="24"/>
  <c r="O1015" i="24"/>
  <c r="P1015" i="24"/>
  <c r="O1007" i="24"/>
  <c r="L1007" i="24"/>
  <c r="M1007" i="24"/>
  <c r="P1007" i="24"/>
  <c r="O979" i="24"/>
  <c r="N979" i="24"/>
  <c r="O965" i="24"/>
  <c r="N965" i="24"/>
  <c r="M942" i="24"/>
  <c r="Q942" i="24"/>
  <c r="N942" i="24"/>
  <c r="R942" i="24"/>
  <c r="L942" i="24"/>
  <c r="O942" i="24"/>
  <c r="P942" i="24"/>
  <c r="M938" i="24"/>
  <c r="Q938" i="24"/>
  <c r="N938" i="24"/>
  <c r="R938" i="24"/>
  <c r="L938" i="24"/>
  <c r="O938" i="24"/>
  <c r="P938" i="24"/>
  <c r="M934" i="24"/>
  <c r="Q934" i="24"/>
  <c r="N934" i="24"/>
  <c r="R934" i="24"/>
  <c r="L934" i="24"/>
  <c r="O934" i="24"/>
  <c r="P934" i="24"/>
  <c r="M930" i="24"/>
  <c r="Q930" i="24"/>
  <c r="N930" i="24"/>
  <c r="R930" i="24"/>
  <c r="L930" i="24"/>
  <c r="O930" i="24"/>
  <c r="P930" i="24"/>
  <c r="M926" i="24"/>
  <c r="Q926" i="24"/>
  <c r="N926" i="24"/>
  <c r="R926" i="24"/>
  <c r="L926" i="24"/>
  <c r="O926" i="24"/>
  <c r="P926" i="24"/>
  <c r="M922" i="24"/>
  <c r="Q922" i="24"/>
  <c r="N922" i="24"/>
  <c r="R922" i="24"/>
  <c r="L922" i="24"/>
  <c r="O922" i="24"/>
  <c r="P922" i="24"/>
  <c r="M918" i="24"/>
  <c r="Q918" i="24"/>
  <c r="N918" i="24"/>
  <c r="R918" i="24"/>
  <c r="L918" i="24"/>
  <c r="O918" i="24"/>
  <c r="P918" i="24"/>
  <c r="M914" i="24"/>
  <c r="Q914" i="24"/>
  <c r="N914" i="24"/>
  <c r="R914" i="24"/>
  <c r="L914" i="24"/>
  <c r="O914" i="24"/>
  <c r="P914" i="24"/>
  <c r="M910" i="24"/>
  <c r="Q910" i="24"/>
  <c r="N910" i="24"/>
  <c r="R910" i="24"/>
  <c r="L910" i="24"/>
  <c r="O910" i="24"/>
  <c r="P910" i="24"/>
  <c r="M906" i="24"/>
  <c r="Q906" i="24"/>
  <c r="N906" i="24"/>
  <c r="R906" i="24"/>
  <c r="L906" i="24"/>
  <c r="O906" i="24"/>
  <c r="P906" i="24"/>
  <c r="M902" i="24"/>
  <c r="Q902" i="24"/>
  <c r="N902" i="24"/>
  <c r="R902" i="24"/>
  <c r="L902" i="24"/>
  <c r="O902" i="24"/>
  <c r="P902" i="24"/>
  <c r="M898" i="24"/>
  <c r="Q898" i="24"/>
  <c r="N898" i="24"/>
  <c r="R898" i="24"/>
  <c r="L898" i="24"/>
  <c r="O898" i="24"/>
  <c r="P898" i="24"/>
  <c r="M894" i="24"/>
  <c r="Q894" i="24"/>
  <c r="N894" i="24"/>
  <c r="R894" i="24"/>
  <c r="L894" i="24"/>
  <c r="O894" i="24"/>
  <c r="P894" i="24"/>
  <c r="M871" i="24"/>
  <c r="Q871" i="24"/>
  <c r="O871" i="24"/>
  <c r="N871" i="24"/>
  <c r="P871" i="24"/>
  <c r="L871" i="24"/>
  <c r="R871" i="24"/>
  <c r="N1403" i="24"/>
  <c r="J1403" i="24" s="1"/>
  <c r="M1403" i="24"/>
  <c r="N1395" i="24"/>
  <c r="M1395" i="24"/>
  <c r="N1387" i="24"/>
  <c r="K1387" i="24" s="1"/>
  <c r="M1387" i="24"/>
  <c r="N1379" i="24"/>
  <c r="M1379" i="24"/>
  <c r="N1371" i="24"/>
  <c r="K1371" i="24" s="1"/>
  <c r="M1371" i="24"/>
  <c r="N1363" i="24"/>
  <c r="M1363" i="24"/>
  <c r="N1355" i="24"/>
  <c r="K1355" i="24" s="1"/>
  <c r="M1355" i="24"/>
  <c r="N1347" i="24"/>
  <c r="M1347" i="24"/>
  <c r="N1339" i="24"/>
  <c r="K1339" i="24" s="1"/>
  <c r="M1339" i="24"/>
  <c r="N1331" i="24"/>
  <c r="M1331" i="24"/>
  <c r="N1215" i="24"/>
  <c r="O1215" i="24"/>
  <c r="R1215" i="24"/>
  <c r="N1211" i="24"/>
  <c r="O1211" i="24"/>
  <c r="R1211" i="24"/>
  <c r="N1207" i="24"/>
  <c r="O1207" i="24"/>
  <c r="R1207" i="24"/>
  <c r="N1203" i="24"/>
  <c r="O1203" i="24"/>
  <c r="R1203" i="24"/>
  <c r="N1199" i="24"/>
  <c r="O1199" i="24"/>
  <c r="R1199" i="24"/>
  <c r="N1195" i="24"/>
  <c r="O1195" i="24"/>
  <c r="R1195" i="24"/>
  <c r="N1191" i="24"/>
  <c r="O1191" i="24"/>
  <c r="R1191" i="24"/>
  <c r="N1187" i="24"/>
  <c r="O1187" i="24"/>
  <c r="R1187" i="24"/>
  <c r="N1183" i="24"/>
  <c r="O1183" i="24"/>
  <c r="R1183" i="24"/>
  <c r="N1179" i="24"/>
  <c r="O1179" i="24"/>
  <c r="R1179" i="24"/>
  <c r="N1175" i="24"/>
  <c r="O1175" i="24"/>
  <c r="R1175" i="24"/>
  <c r="N1171" i="24"/>
  <c r="O1171" i="24"/>
  <c r="R1171" i="24"/>
  <c r="P1162" i="24"/>
  <c r="L1148" i="24"/>
  <c r="R1148" i="24"/>
  <c r="N1148" i="24"/>
  <c r="O1148" i="24"/>
  <c r="P1142" i="24"/>
  <c r="J1142" i="24" s="1"/>
  <c r="L1140" i="24"/>
  <c r="R1140" i="24"/>
  <c r="N1140" i="24"/>
  <c r="O1140" i="24"/>
  <c r="P1134" i="24"/>
  <c r="L1132" i="24"/>
  <c r="R1132" i="24"/>
  <c r="N1132" i="24"/>
  <c r="O1132" i="24"/>
  <c r="P1126" i="24"/>
  <c r="L1123" i="24"/>
  <c r="Q1123" i="24"/>
  <c r="M1123" i="24"/>
  <c r="O1123" i="24"/>
  <c r="L1117" i="24"/>
  <c r="Q1117" i="24"/>
  <c r="M1117" i="24"/>
  <c r="O1117" i="24"/>
  <c r="P1112" i="24"/>
  <c r="Q1112" i="24"/>
  <c r="P1103" i="24"/>
  <c r="P1068" i="24"/>
  <c r="L1068" i="24"/>
  <c r="Q1037" i="24"/>
  <c r="P1004" i="24"/>
  <c r="L1004" i="24"/>
  <c r="Q978" i="24"/>
  <c r="M978" i="24"/>
  <c r="N978" i="24"/>
  <c r="R978" i="24"/>
  <c r="M941" i="24"/>
  <c r="Q941" i="24"/>
  <c r="N941" i="24"/>
  <c r="R941" i="24"/>
  <c r="L941" i="24"/>
  <c r="O941" i="24"/>
  <c r="P941" i="24"/>
  <c r="M937" i="24"/>
  <c r="Q937" i="24"/>
  <c r="N937" i="24"/>
  <c r="R937" i="24"/>
  <c r="L937" i="24"/>
  <c r="O937" i="24"/>
  <c r="P937" i="24"/>
  <c r="M933" i="24"/>
  <c r="Q933" i="24"/>
  <c r="N933" i="24"/>
  <c r="R933" i="24"/>
  <c r="L933" i="24"/>
  <c r="O933" i="24"/>
  <c r="P933" i="24"/>
  <c r="M929" i="24"/>
  <c r="Q929" i="24"/>
  <c r="N929" i="24"/>
  <c r="R929" i="24"/>
  <c r="L929" i="24"/>
  <c r="O929" i="24"/>
  <c r="P929" i="24"/>
  <c r="M925" i="24"/>
  <c r="Q925" i="24"/>
  <c r="N925" i="24"/>
  <c r="R925" i="24"/>
  <c r="L925" i="24"/>
  <c r="O925" i="24"/>
  <c r="P925" i="24"/>
  <c r="M921" i="24"/>
  <c r="Q921" i="24"/>
  <c r="N921" i="24"/>
  <c r="R921" i="24"/>
  <c r="L921" i="24"/>
  <c r="O921" i="24"/>
  <c r="P921" i="24"/>
  <c r="M917" i="24"/>
  <c r="Q917" i="24"/>
  <c r="N917" i="24"/>
  <c r="R917" i="24"/>
  <c r="L917" i="24"/>
  <c r="O917" i="24"/>
  <c r="P917" i="24"/>
  <c r="M913" i="24"/>
  <c r="Q913" i="24"/>
  <c r="N913" i="24"/>
  <c r="R913" i="24"/>
  <c r="L913" i="24"/>
  <c r="O913" i="24"/>
  <c r="P913" i="24"/>
  <c r="M909" i="24"/>
  <c r="Q909" i="24"/>
  <c r="N909" i="24"/>
  <c r="R909" i="24"/>
  <c r="L909" i="24"/>
  <c r="O909" i="24"/>
  <c r="P909" i="24"/>
  <c r="M905" i="24"/>
  <c r="Q905" i="24"/>
  <c r="N905" i="24"/>
  <c r="R905" i="24"/>
  <c r="L905" i="24"/>
  <c r="O905" i="24"/>
  <c r="P905" i="24"/>
  <c r="M901" i="24"/>
  <c r="Q901" i="24"/>
  <c r="N901" i="24"/>
  <c r="R901" i="24"/>
  <c r="L901" i="24"/>
  <c r="O901" i="24"/>
  <c r="P901" i="24"/>
  <c r="M897" i="24"/>
  <c r="Q897" i="24"/>
  <c r="N897" i="24"/>
  <c r="R897" i="24"/>
  <c r="L897" i="24"/>
  <c r="O897" i="24"/>
  <c r="P897" i="24"/>
  <c r="M893" i="24"/>
  <c r="Q893" i="24"/>
  <c r="N893" i="24"/>
  <c r="R893" i="24"/>
  <c r="L893" i="24"/>
  <c r="O893" i="24"/>
  <c r="P893" i="24"/>
  <c r="M862" i="24"/>
  <c r="Q862" i="24"/>
  <c r="L862" i="24"/>
  <c r="R862" i="24"/>
  <c r="O862" i="24"/>
  <c r="P862" i="24"/>
  <c r="N862" i="24"/>
  <c r="M1323" i="24"/>
  <c r="M1321" i="24"/>
  <c r="M1319" i="24"/>
  <c r="M1317" i="24"/>
  <c r="M1315" i="24"/>
  <c r="M1313" i="24"/>
  <c r="M1311" i="24"/>
  <c r="M1309" i="24"/>
  <c r="M1307" i="24"/>
  <c r="M1305" i="24"/>
  <c r="M1303" i="24"/>
  <c r="M1301" i="24"/>
  <c r="M1299" i="24"/>
  <c r="M1297" i="24"/>
  <c r="M1295" i="24"/>
  <c r="M1293" i="24"/>
  <c r="M1291" i="24"/>
  <c r="M1289" i="24"/>
  <c r="M1287" i="24"/>
  <c r="M1285" i="24"/>
  <c r="M1283" i="24"/>
  <c r="M1281" i="24"/>
  <c r="M1279" i="24"/>
  <c r="M1277" i="24"/>
  <c r="M1275" i="24"/>
  <c r="M1273" i="24"/>
  <c r="M1271" i="24"/>
  <c r="M1269" i="24"/>
  <c r="M1267" i="24"/>
  <c r="M1265" i="24"/>
  <c r="M1263" i="24"/>
  <c r="M1261" i="24"/>
  <c r="M1259" i="24"/>
  <c r="M1257" i="24"/>
  <c r="M1255" i="24"/>
  <c r="M1253" i="24"/>
  <c r="M1251" i="24"/>
  <c r="M1249" i="24"/>
  <c r="M1247" i="24"/>
  <c r="M1245" i="24"/>
  <c r="M1243" i="24"/>
  <c r="M1241" i="24"/>
  <c r="M1239" i="24"/>
  <c r="M1237" i="24"/>
  <c r="M1235" i="24"/>
  <c r="M1233" i="24"/>
  <c r="M1231" i="24"/>
  <c r="M1229" i="24"/>
  <c r="M1227" i="24"/>
  <c r="Q1226" i="24"/>
  <c r="Q1225" i="24"/>
  <c r="Q1224" i="24"/>
  <c r="Q1223" i="24"/>
  <c r="Q1222" i="24"/>
  <c r="P1221" i="24"/>
  <c r="O1220" i="24"/>
  <c r="O1218" i="24"/>
  <c r="R1168" i="24"/>
  <c r="N1168" i="24"/>
  <c r="K1168" i="24" s="1"/>
  <c r="P1165" i="24"/>
  <c r="R1161" i="24"/>
  <c r="R1156" i="24"/>
  <c r="L1156" i="24"/>
  <c r="R1154" i="24"/>
  <c r="L1154" i="24"/>
  <c r="P1149" i="24"/>
  <c r="Q1125" i="24"/>
  <c r="L1125" i="24"/>
  <c r="L1124" i="24"/>
  <c r="L1118" i="24"/>
  <c r="Q1115" i="24"/>
  <c r="L1115" i="24"/>
  <c r="Q1111" i="24"/>
  <c r="L1111" i="24"/>
  <c r="Q1095" i="24"/>
  <c r="L1095" i="24"/>
  <c r="Q1093" i="24"/>
  <c r="L1093" i="24"/>
  <c r="Q1079" i="24"/>
  <c r="L1079" i="24"/>
  <c r="Q1077" i="24"/>
  <c r="L1077" i="24"/>
  <c r="L1075" i="24"/>
  <c r="L1069" i="24"/>
  <c r="L1063" i="24"/>
  <c r="Q1063" i="24"/>
  <c r="O1059" i="24"/>
  <c r="L1057" i="24"/>
  <c r="M1053" i="24"/>
  <c r="O1041" i="24"/>
  <c r="L1039" i="24"/>
  <c r="L1036" i="24"/>
  <c r="L1029" i="24"/>
  <c r="Q1029" i="24"/>
  <c r="P1024" i="24"/>
  <c r="M1023" i="24"/>
  <c r="L1011" i="24"/>
  <c r="L1005" i="24"/>
  <c r="L999" i="24"/>
  <c r="Q999" i="24"/>
  <c r="R996" i="24"/>
  <c r="N994" i="24"/>
  <c r="M980" i="24"/>
  <c r="O977" i="24"/>
  <c r="N973" i="24"/>
  <c r="Q970" i="24"/>
  <c r="N969" i="24"/>
  <c r="R966" i="24"/>
  <c r="N958" i="24"/>
  <c r="Q958" i="24"/>
  <c r="O953" i="24"/>
  <c r="N946" i="24"/>
  <c r="Q946" i="24"/>
  <c r="M888" i="24"/>
  <c r="Q888" i="24"/>
  <c r="L888" i="24"/>
  <c r="R888" i="24"/>
  <c r="N888" i="24"/>
  <c r="O888" i="24"/>
  <c r="M881" i="24"/>
  <c r="Q881" i="24"/>
  <c r="O881" i="24"/>
  <c r="L881" i="24"/>
  <c r="N881" i="24"/>
  <c r="M872" i="24"/>
  <c r="Q872" i="24"/>
  <c r="L872" i="24"/>
  <c r="R872" i="24"/>
  <c r="N872" i="24"/>
  <c r="O872" i="24"/>
  <c r="M865" i="24"/>
  <c r="Q865" i="24"/>
  <c r="O865" i="24"/>
  <c r="L865" i="24"/>
  <c r="N865" i="24"/>
  <c r="J865" i="24" s="1"/>
  <c r="M856" i="24"/>
  <c r="Q856" i="24"/>
  <c r="L856" i="24"/>
  <c r="R856" i="24"/>
  <c r="N856" i="24"/>
  <c r="O856" i="24"/>
  <c r="M849" i="24"/>
  <c r="Q849" i="24"/>
  <c r="O849" i="24"/>
  <c r="L849" i="24"/>
  <c r="N849" i="24"/>
  <c r="R841" i="24"/>
  <c r="M840" i="24"/>
  <c r="Q840" i="24"/>
  <c r="L840" i="24"/>
  <c r="R840" i="24"/>
  <c r="N840" i="24"/>
  <c r="O840" i="24"/>
  <c r="M833" i="24"/>
  <c r="Q833" i="24"/>
  <c r="O833" i="24"/>
  <c r="L833" i="24"/>
  <c r="N833" i="24"/>
  <c r="R825" i="24"/>
  <c r="M824" i="24"/>
  <c r="Q824" i="24"/>
  <c r="L824" i="24"/>
  <c r="R824" i="24"/>
  <c r="N824" i="24"/>
  <c r="O824" i="24"/>
  <c r="M817" i="24"/>
  <c r="Q817" i="24"/>
  <c r="O817" i="24"/>
  <c r="L817" i="24"/>
  <c r="N817" i="24"/>
  <c r="R809" i="24"/>
  <c r="M808" i="24"/>
  <c r="Q808" i="24"/>
  <c r="L808" i="24"/>
  <c r="R808" i="24"/>
  <c r="N808" i="24"/>
  <c r="O808" i="24"/>
  <c r="M795" i="24"/>
  <c r="Q795" i="24"/>
  <c r="L795" i="24"/>
  <c r="R795" i="24"/>
  <c r="O795" i="24"/>
  <c r="N795" i="24"/>
  <c r="P795" i="24"/>
  <c r="L1047" i="24"/>
  <c r="Q1047" i="24"/>
  <c r="L1013" i="24"/>
  <c r="Q1013" i="24"/>
  <c r="O949" i="24"/>
  <c r="N949" i="24"/>
  <c r="M886" i="24"/>
  <c r="Q886" i="24"/>
  <c r="L886" i="24"/>
  <c r="R886" i="24"/>
  <c r="O886" i="24"/>
  <c r="P886" i="24"/>
  <c r="M879" i="24"/>
  <c r="Q879" i="24"/>
  <c r="O879" i="24"/>
  <c r="N879" i="24"/>
  <c r="P879" i="24"/>
  <c r="M870" i="24"/>
  <c r="Q870" i="24"/>
  <c r="L870" i="24"/>
  <c r="R870" i="24"/>
  <c r="O870" i="24"/>
  <c r="P870" i="24"/>
  <c r="M863" i="24"/>
  <c r="Q863" i="24"/>
  <c r="O863" i="24"/>
  <c r="N863" i="24"/>
  <c r="P863" i="24"/>
  <c r="M854" i="24"/>
  <c r="Q854" i="24"/>
  <c r="L854" i="24"/>
  <c r="R854" i="24"/>
  <c r="O854" i="24"/>
  <c r="P854" i="24"/>
  <c r="M847" i="24"/>
  <c r="Q847" i="24"/>
  <c r="O847" i="24"/>
  <c r="N847" i="24"/>
  <c r="P847" i="24"/>
  <c r="M838" i="24"/>
  <c r="Q838" i="24"/>
  <c r="L838" i="24"/>
  <c r="R838" i="24"/>
  <c r="O838" i="24"/>
  <c r="P838" i="24"/>
  <c r="M831" i="24"/>
  <c r="Q831" i="24"/>
  <c r="O831" i="24"/>
  <c r="N831" i="24"/>
  <c r="P831" i="24"/>
  <c r="M822" i="24"/>
  <c r="Q822" i="24"/>
  <c r="L822" i="24"/>
  <c r="R822" i="24"/>
  <c r="O822" i="24"/>
  <c r="P822" i="24"/>
  <c r="M815" i="24"/>
  <c r="Q815" i="24"/>
  <c r="O815" i="24"/>
  <c r="N815" i="24"/>
  <c r="P815" i="24"/>
  <c r="M799" i="24"/>
  <c r="Q799" i="24"/>
  <c r="L799" i="24"/>
  <c r="R799" i="24"/>
  <c r="O799" i="24"/>
  <c r="N799" i="24"/>
  <c r="P799" i="24"/>
  <c r="M783" i="24"/>
  <c r="Q783" i="24"/>
  <c r="L783" i="24"/>
  <c r="R783" i="24"/>
  <c r="O783" i="24"/>
  <c r="N783" i="24"/>
  <c r="P783" i="24"/>
  <c r="P1075" i="24"/>
  <c r="K1075" i="24" s="1"/>
  <c r="P1069" i="24"/>
  <c r="L1061" i="24"/>
  <c r="Q1061" i="24"/>
  <c r="P1057" i="24"/>
  <c r="P1047" i="24"/>
  <c r="P1039" i="24"/>
  <c r="L1031" i="24"/>
  <c r="Q1031" i="24"/>
  <c r="P1013" i="24"/>
  <c r="P1011" i="24"/>
  <c r="P1005" i="24"/>
  <c r="R994" i="24"/>
  <c r="O957" i="24"/>
  <c r="N957" i="24"/>
  <c r="O945" i="24"/>
  <c r="Q945" i="24"/>
  <c r="M889" i="24"/>
  <c r="Q889" i="24"/>
  <c r="O889" i="24"/>
  <c r="L889" i="24"/>
  <c r="N889" i="24"/>
  <c r="M880" i="24"/>
  <c r="Q880" i="24"/>
  <c r="L880" i="24"/>
  <c r="R880" i="24"/>
  <c r="N880" i="24"/>
  <c r="O880" i="24"/>
  <c r="M873" i="24"/>
  <c r="Q873" i="24"/>
  <c r="O873" i="24"/>
  <c r="L873" i="24"/>
  <c r="N873" i="24"/>
  <c r="M864" i="24"/>
  <c r="Q864" i="24"/>
  <c r="L864" i="24"/>
  <c r="R864" i="24"/>
  <c r="N864" i="24"/>
  <c r="O864" i="24"/>
  <c r="M857" i="24"/>
  <c r="Q857" i="24"/>
  <c r="O857" i="24"/>
  <c r="L857" i="24"/>
  <c r="N857" i="24"/>
  <c r="J857" i="24" s="1"/>
  <c r="M848" i="24"/>
  <c r="Q848" i="24"/>
  <c r="L848" i="24"/>
  <c r="R848" i="24"/>
  <c r="N848" i="24"/>
  <c r="O848" i="24"/>
  <c r="M841" i="24"/>
  <c r="Q841" i="24"/>
  <c r="O841" i="24"/>
  <c r="L841" i="24"/>
  <c r="N841" i="24"/>
  <c r="M832" i="24"/>
  <c r="Q832" i="24"/>
  <c r="L832" i="24"/>
  <c r="R832" i="24"/>
  <c r="N832" i="24"/>
  <c r="O832" i="24"/>
  <c r="M825" i="24"/>
  <c r="Q825" i="24"/>
  <c r="O825" i="24"/>
  <c r="L825" i="24"/>
  <c r="N825" i="24"/>
  <c r="M816" i="24"/>
  <c r="Q816" i="24"/>
  <c r="L816" i="24"/>
  <c r="R816" i="24"/>
  <c r="N816" i="24"/>
  <c r="O816" i="24"/>
  <c r="M809" i="24"/>
  <c r="Q809" i="24"/>
  <c r="O809" i="24"/>
  <c r="L809" i="24"/>
  <c r="N809" i="24"/>
  <c r="M803" i="24"/>
  <c r="Q803" i="24"/>
  <c r="L803" i="24"/>
  <c r="R803" i="24"/>
  <c r="O803" i="24"/>
  <c r="N803" i="24"/>
  <c r="P803" i="24"/>
  <c r="M787" i="24"/>
  <c r="Q787" i="24"/>
  <c r="L787" i="24"/>
  <c r="R787" i="24"/>
  <c r="O787" i="24"/>
  <c r="N787" i="24"/>
  <c r="P787" i="24"/>
  <c r="M892" i="24"/>
  <c r="Q892" i="24"/>
  <c r="L892" i="24"/>
  <c r="M885" i="24"/>
  <c r="Q885" i="24"/>
  <c r="O885" i="24"/>
  <c r="M884" i="24"/>
  <c r="Q884" i="24"/>
  <c r="L884" i="24"/>
  <c r="R884" i="24"/>
  <c r="M877" i="24"/>
  <c r="Q877" i="24"/>
  <c r="O877" i="24"/>
  <c r="M876" i="24"/>
  <c r="Q876" i="24"/>
  <c r="L876" i="24"/>
  <c r="R876" i="24"/>
  <c r="M869" i="24"/>
  <c r="Q869" i="24"/>
  <c r="O869" i="24"/>
  <c r="M868" i="24"/>
  <c r="Q868" i="24"/>
  <c r="L868" i="24"/>
  <c r="R868" i="24"/>
  <c r="M861" i="24"/>
  <c r="Q861" i="24"/>
  <c r="O861" i="24"/>
  <c r="M860" i="24"/>
  <c r="Q860" i="24"/>
  <c r="L860" i="24"/>
  <c r="R860" i="24"/>
  <c r="M853" i="24"/>
  <c r="Q853" i="24"/>
  <c r="O853" i="24"/>
  <c r="M852" i="24"/>
  <c r="Q852" i="24"/>
  <c r="L852" i="24"/>
  <c r="R852" i="24"/>
  <c r="M845" i="24"/>
  <c r="Q845" i="24"/>
  <c r="O845" i="24"/>
  <c r="J845" i="24" s="1"/>
  <c r="M844" i="24"/>
  <c r="Q844" i="24"/>
  <c r="L844" i="24"/>
  <c r="R844" i="24"/>
  <c r="M837" i="24"/>
  <c r="Q837" i="24"/>
  <c r="O837" i="24"/>
  <c r="M836" i="24"/>
  <c r="Q836" i="24"/>
  <c r="L836" i="24"/>
  <c r="R836" i="24"/>
  <c r="M829" i="24"/>
  <c r="Q829" i="24"/>
  <c r="O829" i="24"/>
  <c r="M828" i="24"/>
  <c r="Q828" i="24"/>
  <c r="L828" i="24"/>
  <c r="R828" i="24"/>
  <c r="M821" i="24"/>
  <c r="Q821" i="24"/>
  <c r="O821" i="24"/>
  <c r="M820" i="24"/>
  <c r="Q820" i="24"/>
  <c r="L820" i="24"/>
  <c r="R820" i="24"/>
  <c r="M813" i="24"/>
  <c r="Q813" i="24"/>
  <c r="O813" i="24"/>
  <c r="K813" i="24" s="1"/>
  <c r="M812" i="24"/>
  <c r="Q812" i="24"/>
  <c r="L812" i="24"/>
  <c r="R812" i="24"/>
  <c r="P806" i="24"/>
  <c r="K806" i="24" s="1"/>
  <c r="M804" i="24"/>
  <c r="Q804" i="24"/>
  <c r="O804" i="24"/>
  <c r="L804" i="24"/>
  <c r="R804" i="24"/>
  <c r="P802" i="24"/>
  <c r="M800" i="24"/>
  <c r="Q800" i="24"/>
  <c r="O800" i="24"/>
  <c r="L800" i="24"/>
  <c r="R800" i="24"/>
  <c r="P798" i="24"/>
  <c r="J798" i="24" s="1"/>
  <c r="M796" i="24"/>
  <c r="Q796" i="24"/>
  <c r="O796" i="24"/>
  <c r="K796" i="24" s="1"/>
  <c r="L796" i="24"/>
  <c r="R796" i="24"/>
  <c r="P794" i="24"/>
  <c r="M792" i="24"/>
  <c r="Q792" i="24"/>
  <c r="O792" i="24"/>
  <c r="L792" i="24"/>
  <c r="R792" i="24"/>
  <c r="P790" i="24"/>
  <c r="J790" i="24" s="1"/>
  <c r="M788" i="24"/>
  <c r="Q788" i="24"/>
  <c r="O788" i="24"/>
  <c r="J788" i="24" s="1"/>
  <c r="L788" i="24"/>
  <c r="R788" i="24"/>
  <c r="P786" i="24"/>
  <c r="M784" i="24"/>
  <c r="Q784" i="24"/>
  <c r="O784" i="24"/>
  <c r="L784" i="24"/>
  <c r="R784" i="24"/>
  <c r="P782" i="24"/>
  <c r="J782" i="24" s="1"/>
  <c r="M780" i="24"/>
  <c r="Q780" i="24"/>
  <c r="O780" i="24"/>
  <c r="L780" i="24"/>
  <c r="R780" i="24"/>
  <c r="M891" i="24"/>
  <c r="Q891" i="24"/>
  <c r="O891" i="24"/>
  <c r="M890" i="24"/>
  <c r="Q890" i="24"/>
  <c r="L890" i="24"/>
  <c r="R890" i="24"/>
  <c r="M883" i="24"/>
  <c r="Q883" i="24"/>
  <c r="O883" i="24"/>
  <c r="M882" i="24"/>
  <c r="Q882" i="24"/>
  <c r="L882" i="24"/>
  <c r="R882" i="24"/>
  <c r="M875" i="24"/>
  <c r="Q875" i="24"/>
  <c r="O875" i="24"/>
  <c r="M874" i="24"/>
  <c r="Q874" i="24"/>
  <c r="L874" i="24"/>
  <c r="R874" i="24"/>
  <c r="M867" i="24"/>
  <c r="Q867" i="24"/>
  <c r="O867" i="24"/>
  <c r="M866" i="24"/>
  <c r="Q866" i="24"/>
  <c r="L866" i="24"/>
  <c r="R866" i="24"/>
  <c r="M859" i="24"/>
  <c r="Q859" i="24"/>
  <c r="O859" i="24"/>
  <c r="M858" i="24"/>
  <c r="Q858" i="24"/>
  <c r="L858" i="24"/>
  <c r="R858" i="24"/>
  <c r="M851" i="24"/>
  <c r="Q851" i="24"/>
  <c r="O851" i="24"/>
  <c r="K851" i="24" s="1"/>
  <c r="M850" i="24"/>
  <c r="Q850" i="24"/>
  <c r="L850" i="24"/>
  <c r="R850" i="24"/>
  <c r="M843" i="24"/>
  <c r="Q843" i="24"/>
  <c r="O843" i="24"/>
  <c r="M842" i="24"/>
  <c r="Q842" i="24"/>
  <c r="L842" i="24"/>
  <c r="R842" i="24"/>
  <c r="M835" i="24"/>
  <c r="Q835" i="24"/>
  <c r="O835" i="24"/>
  <c r="M834" i="24"/>
  <c r="Q834" i="24"/>
  <c r="L834" i="24"/>
  <c r="R834" i="24"/>
  <c r="M827" i="24"/>
  <c r="Q827" i="24"/>
  <c r="O827" i="24"/>
  <c r="M826" i="24"/>
  <c r="Q826" i="24"/>
  <c r="L826" i="24"/>
  <c r="R826" i="24"/>
  <c r="M819" i="24"/>
  <c r="Q819" i="24"/>
  <c r="O819" i="24"/>
  <c r="J819" i="24" s="1"/>
  <c r="M818" i="24"/>
  <c r="Q818" i="24"/>
  <c r="L818" i="24"/>
  <c r="R818" i="24"/>
  <c r="M811" i="24"/>
  <c r="Q811" i="24"/>
  <c r="O811" i="24"/>
  <c r="M810" i="24"/>
  <c r="Q810" i="24"/>
  <c r="L810" i="24"/>
  <c r="R810" i="24"/>
  <c r="M805" i="24"/>
  <c r="Q805" i="24"/>
  <c r="L805" i="24"/>
  <c r="R805" i="24"/>
  <c r="O805" i="24"/>
  <c r="J805" i="24" s="1"/>
  <c r="M801" i="24"/>
  <c r="Q801" i="24"/>
  <c r="L801" i="24"/>
  <c r="R801" i="24"/>
  <c r="O801" i="24"/>
  <c r="M797" i="24"/>
  <c r="Q797" i="24"/>
  <c r="L797" i="24"/>
  <c r="R797" i="24"/>
  <c r="O797" i="24"/>
  <c r="M793" i="24"/>
  <c r="Q793" i="24"/>
  <c r="L793" i="24"/>
  <c r="R793" i="24"/>
  <c r="O793" i="24"/>
  <c r="M789" i="24"/>
  <c r="Q789" i="24"/>
  <c r="L789" i="24"/>
  <c r="R789" i="24"/>
  <c r="O789" i="24"/>
  <c r="J789" i="24" s="1"/>
  <c r="M785" i="24"/>
  <c r="Q785" i="24"/>
  <c r="L785" i="24"/>
  <c r="R785" i="24"/>
  <c r="O785" i="24"/>
  <c r="M781" i="24"/>
  <c r="Q781" i="24"/>
  <c r="L781" i="24"/>
  <c r="R781" i="24"/>
  <c r="O781" i="24"/>
  <c r="M806" i="24"/>
  <c r="Q806" i="24"/>
  <c r="O806" i="24"/>
  <c r="L806" i="24"/>
  <c r="R806" i="24"/>
  <c r="M802" i="24"/>
  <c r="Q802" i="24"/>
  <c r="O802" i="24"/>
  <c r="L802" i="24"/>
  <c r="R802" i="24"/>
  <c r="M798" i="24"/>
  <c r="Q798" i="24"/>
  <c r="O798" i="24"/>
  <c r="L798" i="24"/>
  <c r="R798" i="24"/>
  <c r="M794" i="24"/>
  <c r="Q794" i="24"/>
  <c r="O794" i="24"/>
  <c r="L794" i="24"/>
  <c r="R794" i="24"/>
  <c r="M790" i="24"/>
  <c r="Q790" i="24"/>
  <c r="O790" i="24"/>
  <c r="L790" i="24"/>
  <c r="R790" i="24"/>
  <c r="M786" i="24"/>
  <c r="Q786" i="24"/>
  <c r="O786" i="24"/>
  <c r="L786" i="24"/>
  <c r="R786" i="24"/>
  <c r="M782" i="24"/>
  <c r="Q782" i="24"/>
  <c r="O782" i="24"/>
  <c r="L782" i="24"/>
  <c r="R782" i="24"/>
  <c r="P780" i="24"/>
  <c r="L736" i="24"/>
  <c r="M736" i="24"/>
  <c r="Q736" i="24"/>
  <c r="L735" i="24"/>
  <c r="P735" i="24"/>
  <c r="M735" i="24"/>
  <c r="Q735" i="24"/>
  <c r="L734" i="24"/>
  <c r="P734" i="24"/>
  <c r="M734" i="24"/>
  <c r="Q734" i="24"/>
  <c r="L733" i="24"/>
  <c r="P733" i="24"/>
  <c r="M733" i="24"/>
  <c r="Q733" i="24"/>
  <c r="L732" i="24"/>
  <c r="P732" i="24"/>
  <c r="M732" i="24"/>
  <c r="Q732" i="24"/>
  <c r="L731" i="24"/>
  <c r="P731" i="24"/>
  <c r="M731" i="24"/>
  <c r="Q731" i="24"/>
  <c r="L730" i="24"/>
  <c r="P730" i="24"/>
  <c r="M730" i="24"/>
  <c r="Q730" i="24"/>
  <c r="L729" i="24"/>
  <c r="P729" i="24"/>
  <c r="M729" i="24"/>
  <c r="Q729" i="24"/>
  <c r="L728" i="24"/>
  <c r="P728" i="24"/>
  <c r="M728" i="24"/>
  <c r="Q728" i="24"/>
  <c r="L727" i="24"/>
  <c r="P727" i="24"/>
  <c r="M727" i="24"/>
  <c r="Q727" i="24"/>
  <c r="L726" i="24"/>
  <c r="P726" i="24"/>
  <c r="M726" i="24"/>
  <c r="Q726" i="24"/>
  <c r="L725" i="24"/>
  <c r="P725" i="24"/>
  <c r="M725" i="24"/>
  <c r="Q725" i="24"/>
  <c r="L724" i="24"/>
  <c r="P724" i="24"/>
  <c r="M724" i="24"/>
  <c r="Q724" i="24"/>
  <c r="L723" i="24"/>
  <c r="P723" i="24"/>
  <c r="M723" i="24"/>
  <c r="Q723" i="24"/>
  <c r="L722" i="24"/>
  <c r="P722" i="24"/>
  <c r="M722" i="24"/>
  <c r="Q722" i="24"/>
  <c r="L721" i="24"/>
  <c r="P721" i="24"/>
  <c r="M721" i="24"/>
  <c r="Q721" i="24"/>
  <c r="L720" i="24"/>
  <c r="P720" i="24"/>
  <c r="M720" i="24"/>
  <c r="Q720" i="24"/>
  <c r="L719" i="24"/>
  <c r="P719" i="24"/>
  <c r="M719" i="24"/>
  <c r="Q719" i="24"/>
  <c r="L718" i="24"/>
  <c r="P718" i="24"/>
  <c r="M718" i="24"/>
  <c r="Q718" i="24"/>
  <c r="L717" i="24"/>
  <c r="P717" i="24"/>
  <c r="M717" i="24"/>
  <c r="Q717" i="24"/>
  <c r="L716" i="24"/>
  <c r="P716" i="24"/>
  <c r="M716" i="24"/>
  <c r="Q716" i="24"/>
  <c r="N684" i="24"/>
  <c r="R684" i="24"/>
  <c r="L684" i="24"/>
  <c r="Q684" i="24"/>
  <c r="M684" i="24"/>
  <c r="O684" i="24"/>
  <c r="N676" i="24"/>
  <c r="R676" i="24"/>
  <c r="L676" i="24"/>
  <c r="Q676" i="24"/>
  <c r="M676" i="24"/>
  <c r="O676" i="24"/>
  <c r="N668" i="24"/>
  <c r="R668" i="24"/>
  <c r="L668" i="24"/>
  <c r="Q668" i="24"/>
  <c r="M668" i="24"/>
  <c r="O668" i="24"/>
  <c r="N660" i="24"/>
  <c r="R660" i="24"/>
  <c r="L660" i="24"/>
  <c r="Q660" i="24"/>
  <c r="M660" i="24"/>
  <c r="O660" i="24"/>
  <c r="N652" i="24"/>
  <c r="R652" i="24"/>
  <c r="L652" i="24"/>
  <c r="Q652" i="24"/>
  <c r="M652" i="24"/>
  <c r="O652" i="24"/>
  <c r="N644" i="24"/>
  <c r="R644" i="24"/>
  <c r="L644" i="24"/>
  <c r="Q644" i="24"/>
  <c r="M644" i="24"/>
  <c r="O644" i="24"/>
  <c r="N636" i="24"/>
  <c r="R636" i="24"/>
  <c r="L636" i="24"/>
  <c r="Q636" i="24"/>
  <c r="M636" i="24"/>
  <c r="O636" i="24"/>
  <c r="P736" i="24"/>
  <c r="R735" i="24"/>
  <c r="R734" i="24"/>
  <c r="R733" i="24"/>
  <c r="R732" i="24"/>
  <c r="R731" i="24"/>
  <c r="R730" i="24"/>
  <c r="R729" i="24"/>
  <c r="R728" i="24"/>
  <c r="R727" i="24"/>
  <c r="R726" i="24"/>
  <c r="R725" i="24"/>
  <c r="R724" i="24"/>
  <c r="R723" i="24"/>
  <c r="R722" i="24"/>
  <c r="R721" i="24"/>
  <c r="R720" i="24"/>
  <c r="R719" i="24"/>
  <c r="R718" i="24"/>
  <c r="R717" i="24"/>
  <c r="R716" i="24"/>
  <c r="N678" i="24"/>
  <c r="R678" i="24"/>
  <c r="L678" i="24"/>
  <c r="Q678" i="24"/>
  <c r="M678" i="24"/>
  <c r="O678" i="24"/>
  <c r="N670" i="24"/>
  <c r="R670" i="24"/>
  <c r="L670" i="24"/>
  <c r="Q670" i="24"/>
  <c r="M670" i="24"/>
  <c r="O670" i="24"/>
  <c r="N662" i="24"/>
  <c r="R662" i="24"/>
  <c r="L662" i="24"/>
  <c r="Q662" i="24"/>
  <c r="M662" i="24"/>
  <c r="O662" i="24"/>
  <c r="N654" i="24"/>
  <c r="R654" i="24"/>
  <c r="L654" i="24"/>
  <c r="Q654" i="24"/>
  <c r="M654" i="24"/>
  <c r="O654" i="24"/>
  <c r="N646" i="24"/>
  <c r="R646" i="24"/>
  <c r="L646" i="24"/>
  <c r="Q646" i="24"/>
  <c r="M646" i="24"/>
  <c r="O646" i="24"/>
  <c r="N638" i="24"/>
  <c r="R638" i="24"/>
  <c r="L638" i="24"/>
  <c r="Q638" i="24"/>
  <c r="M638" i="24"/>
  <c r="O638" i="24"/>
  <c r="N630" i="24"/>
  <c r="R630" i="24"/>
  <c r="L630" i="24"/>
  <c r="Q630" i="24"/>
  <c r="M630" i="24"/>
  <c r="O630" i="24"/>
  <c r="O736" i="24"/>
  <c r="O735" i="24"/>
  <c r="O734" i="24"/>
  <c r="O733" i="24"/>
  <c r="O732" i="24"/>
  <c r="O731" i="24"/>
  <c r="O730" i="24"/>
  <c r="O729" i="24"/>
  <c r="O728" i="24"/>
  <c r="O727" i="24"/>
  <c r="O726" i="24"/>
  <c r="O725" i="24"/>
  <c r="O724" i="24"/>
  <c r="O723" i="24"/>
  <c r="O722" i="24"/>
  <c r="O721" i="24"/>
  <c r="O720" i="24"/>
  <c r="O719" i="24"/>
  <c r="O718" i="24"/>
  <c r="O717" i="24"/>
  <c r="O716" i="24"/>
  <c r="N680" i="24"/>
  <c r="K680" i="24" s="1"/>
  <c r="R680" i="24"/>
  <c r="L680" i="24"/>
  <c r="Q680" i="24"/>
  <c r="M680" i="24"/>
  <c r="O680" i="24"/>
  <c r="N672" i="24"/>
  <c r="R672" i="24"/>
  <c r="L672" i="24"/>
  <c r="Q672" i="24"/>
  <c r="M672" i="24"/>
  <c r="O672" i="24"/>
  <c r="N664" i="24"/>
  <c r="K664" i="24" s="1"/>
  <c r="R664" i="24"/>
  <c r="L664" i="24"/>
  <c r="Q664" i="24"/>
  <c r="M664" i="24"/>
  <c r="O664" i="24"/>
  <c r="N656" i="24"/>
  <c r="R656" i="24"/>
  <c r="L656" i="24"/>
  <c r="Q656" i="24"/>
  <c r="M656" i="24"/>
  <c r="O656" i="24"/>
  <c r="N648" i="24"/>
  <c r="K648" i="24" s="1"/>
  <c r="R648" i="24"/>
  <c r="L648" i="24"/>
  <c r="Q648" i="24"/>
  <c r="M648" i="24"/>
  <c r="O648" i="24"/>
  <c r="N640" i="24"/>
  <c r="R640" i="24"/>
  <c r="L640" i="24"/>
  <c r="Q640" i="24"/>
  <c r="M640" i="24"/>
  <c r="O640" i="24"/>
  <c r="N632" i="24"/>
  <c r="K632" i="24" s="1"/>
  <c r="R632" i="24"/>
  <c r="L632" i="24"/>
  <c r="Q632" i="24"/>
  <c r="M632" i="24"/>
  <c r="O632" i="24"/>
  <c r="Q778" i="24"/>
  <c r="Q777" i="24"/>
  <c r="Q776" i="24"/>
  <c r="Q775" i="24"/>
  <c r="Q774" i="24"/>
  <c r="Q773" i="24"/>
  <c r="Q772" i="24"/>
  <c r="Q771" i="24"/>
  <c r="Q770" i="24"/>
  <c r="Q769" i="24"/>
  <c r="Q768" i="24"/>
  <c r="Q767" i="24"/>
  <c r="Q766" i="24"/>
  <c r="Q765" i="24"/>
  <c r="Q764" i="24"/>
  <c r="Q763" i="24"/>
  <c r="Q762" i="24"/>
  <c r="Q761" i="24"/>
  <c r="Q760" i="24"/>
  <c r="Q759" i="24"/>
  <c r="Q758" i="24"/>
  <c r="Q757" i="24"/>
  <c r="Q756" i="24"/>
  <c r="Q755" i="24"/>
  <c r="Q754" i="24"/>
  <c r="Q753" i="24"/>
  <c r="Q752" i="24"/>
  <c r="Q751" i="24"/>
  <c r="Q750" i="24"/>
  <c r="Q749" i="24"/>
  <c r="Q748" i="24"/>
  <c r="Q747" i="24"/>
  <c r="Q746" i="24"/>
  <c r="Q745" i="24"/>
  <c r="Q744" i="24"/>
  <c r="Q743" i="24"/>
  <c r="Q742" i="24"/>
  <c r="Q741" i="24"/>
  <c r="Q740" i="24"/>
  <c r="Q739" i="24"/>
  <c r="Q738" i="24"/>
  <c r="M737" i="24"/>
  <c r="Q737" i="24"/>
  <c r="N736" i="24"/>
  <c r="N735" i="24"/>
  <c r="N734" i="24"/>
  <c r="N733" i="24"/>
  <c r="N732" i="24"/>
  <c r="N731" i="24"/>
  <c r="N730" i="24"/>
  <c r="N729" i="24"/>
  <c r="N728" i="24"/>
  <c r="N727" i="24"/>
  <c r="N726" i="24"/>
  <c r="N725" i="24"/>
  <c r="N724" i="24"/>
  <c r="N723" i="24"/>
  <c r="N722" i="24"/>
  <c r="N721" i="24"/>
  <c r="N720" i="24"/>
  <c r="N719" i="24"/>
  <c r="N718" i="24"/>
  <c r="N717" i="24"/>
  <c r="N716" i="24"/>
  <c r="P684" i="24"/>
  <c r="N682" i="24"/>
  <c r="R682" i="24"/>
  <c r="L682" i="24"/>
  <c r="Q682" i="24"/>
  <c r="M682" i="24"/>
  <c r="O682" i="24"/>
  <c r="P676" i="24"/>
  <c r="N674" i="24"/>
  <c r="R674" i="24"/>
  <c r="L674" i="24"/>
  <c r="Q674" i="24"/>
  <c r="M674" i="24"/>
  <c r="O674" i="24"/>
  <c r="P668" i="24"/>
  <c r="N666" i="24"/>
  <c r="R666" i="24"/>
  <c r="L666" i="24"/>
  <c r="Q666" i="24"/>
  <c r="M666" i="24"/>
  <c r="O666" i="24"/>
  <c r="P660" i="24"/>
  <c r="N658" i="24"/>
  <c r="K658" i="24" s="1"/>
  <c r="R658" i="24"/>
  <c r="L658" i="24"/>
  <c r="Q658" i="24"/>
  <c r="M658" i="24"/>
  <c r="O658" i="24"/>
  <c r="P652" i="24"/>
  <c r="N650" i="24"/>
  <c r="R650" i="24"/>
  <c r="L650" i="24"/>
  <c r="Q650" i="24"/>
  <c r="M650" i="24"/>
  <c r="O650" i="24"/>
  <c r="P644" i="24"/>
  <c r="N642" i="24"/>
  <c r="R642" i="24"/>
  <c r="L642" i="24"/>
  <c r="Q642" i="24"/>
  <c r="M642" i="24"/>
  <c r="O642" i="24"/>
  <c r="P636" i="24"/>
  <c r="N634" i="24"/>
  <c r="R634" i="24"/>
  <c r="L634" i="24"/>
  <c r="Q634" i="24"/>
  <c r="M634" i="24"/>
  <c r="O634" i="24"/>
  <c r="Q715" i="24"/>
  <c r="M715" i="24"/>
  <c r="O628" i="24"/>
  <c r="O626" i="24"/>
  <c r="O624" i="24"/>
  <c r="O622" i="24"/>
  <c r="O620" i="24"/>
  <c r="O618" i="24"/>
  <c r="O616" i="24"/>
  <c r="O614" i="24"/>
  <c r="L613" i="24"/>
  <c r="N613" i="24"/>
  <c r="R613" i="24"/>
  <c r="Q611" i="24"/>
  <c r="L605" i="24"/>
  <c r="P605" i="24"/>
  <c r="N605" i="24"/>
  <c r="Q603" i="24"/>
  <c r="P715" i="24"/>
  <c r="J715" i="24" s="1"/>
  <c r="N683" i="24"/>
  <c r="R683" i="24"/>
  <c r="N681" i="24"/>
  <c r="R681" i="24"/>
  <c r="N679" i="24"/>
  <c r="R679" i="24"/>
  <c r="N677" i="24"/>
  <c r="K677" i="24" s="1"/>
  <c r="R677" i="24"/>
  <c r="N675" i="24"/>
  <c r="R675" i="24"/>
  <c r="N673" i="24"/>
  <c r="R673" i="24"/>
  <c r="N671" i="24"/>
  <c r="R671" i="24"/>
  <c r="N669" i="24"/>
  <c r="K669" i="24" s="1"/>
  <c r="R669" i="24"/>
  <c r="N667" i="24"/>
  <c r="R667" i="24"/>
  <c r="N665" i="24"/>
  <c r="R665" i="24"/>
  <c r="N663" i="24"/>
  <c r="R663" i="24"/>
  <c r="N661" i="24"/>
  <c r="K661" i="24" s="1"/>
  <c r="R661" i="24"/>
  <c r="N659" i="24"/>
  <c r="R659" i="24"/>
  <c r="N657" i="24"/>
  <c r="R657" i="24"/>
  <c r="N655" i="24"/>
  <c r="R655" i="24"/>
  <c r="N653" i="24"/>
  <c r="K653" i="24" s="1"/>
  <c r="R653" i="24"/>
  <c r="N651" i="24"/>
  <c r="R651" i="24"/>
  <c r="N649" i="24"/>
  <c r="R649" i="24"/>
  <c r="N647" i="24"/>
  <c r="R647" i="24"/>
  <c r="N645" i="24"/>
  <c r="K645" i="24" s="1"/>
  <c r="R645" i="24"/>
  <c r="N643" i="24"/>
  <c r="R643" i="24"/>
  <c r="N641" i="24"/>
  <c r="R641" i="24"/>
  <c r="N639" i="24"/>
  <c r="R639" i="24"/>
  <c r="N637" i="24"/>
  <c r="K637" i="24" s="1"/>
  <c r="R637" i="24"/>
  <c r="N635" i="24"/>
  <c r="R635" i="24"/>
  <c r="N633" i="24"/>
  <c r="R633" i="24"/>
  <c r="N631" i="24"/>
  <c r="R631" i="24"/>
  <c r="N629" i="24"/>
  <c r="K629" i="24" s="1"/>
  <c r="R629" i="24"/>
  <c r="M628" i="24"/>
  <c r="N627" i="24"/>
  <c r="R627" i="24"/>
  <c r="M626" i="24"/>
  <c r="N625" i="24"/>
  <c r="R625" i="24"/>
  <c r="M624" i="24"/>
  <c r="N623" i="24"/>
  <c r="R623" i="24"/>
  <c r="M622" i="24"/>
  <c r="N621" i="24"/>
  <c r="K621" i="24" s="1"/>
  <c r="R621" i="24"/>
  <c r="M620" i="24"/>
  <c r="N619" i="24"/>
  <c r="R619" i="24"/>
  <c r="M618" i="24"/>
  <c r="N617" i="24"/>
  <c r="R617" i="24"/>
  <c r="M616" i="24"/>
  <c r="N615" i="24"/>
  <c r="R615" i="24"/>
  <c r="M614" i="24"/>
  <c r="P613" i="24"/>
  <c r="O611" i="24"/>
  <c r="L607" i="24"/>
  <c r="P607" i="24"/>
  <c r="N607" i="24"/>
  <c r="Q605" i="24"/>
  <c r="O603" i="24"/>
  <c r="L601" i="24"/>
  <c r="P601" i="24"/>
  <c r="N601" i="24"/>
  <c r="O601" i="24"/>
  <c r="Q599" i="24"/>
  <c r="N583" i="24"/>
  <c r="R583" i="24"/>
  <c r="O583" i="24"/>
  <c r="L583" i="24"/>
  <c r="M583" i="24"/>
  <c r="P583" i="24"/>
  <c r="O685" i="24"/>
  <c r="O683" i="24"/>
  <c r="O681" i="24"/>
  <c r="O679" i="24"/>
  <c r="O677" i="24"/>
  <c r="O675" i="24"/>
  <c r="O673" i="24"/>
  <c r="O671" i="24"/>
  <c r="O669" i="24"/>
  <c r="O667" i="24"/>
  <c r="O665" i="24"/>
  <c r="O663" i="24"/>
  <c r="O661" i="24"/>
  <c r="O659" i="24"/>
  <c r="O657" i="24"/>
  <c r="O655" i="24"/>
  <c r="O653" i="24"/>
  <c r="O651" i="24"/>
  <c r="O649" i="24"/>
  <c r="O647" i="24"/>
  <c r="O645" i="24"/>
  <c r="O643" i="24"/>
  <c r="O641" i="24"/>
  <c r="O639" i="24"/>
  <c r="O637" i="24"/>
  <c r="O635" i="24"/>
  <c r="O633" i="24"/>
  <c r="O631" i="24"/>
  <c r="O629" i="24"/>
  <c r="Q628" i="24"/>
  <c r="Q626" i="24"/>
  <c r="Q624" i="24"/>
  <c r="Q622" i="24"/>
  <c r="Q620" i="24"/>
  <c r="Q618" i="24"/>
  <c r="Q616" i="24"/>
  <c r="Q614" i="24"/>
  <c r="O613" i="24"/>
  <c r="L609" i="24"/>
  <c r="P609" i="24"/>
  <c r="N609" i="24"/>
  <c r="O605" i="24"/>
  <c r="N582" i="24"/>
  <c r="R582" i="24"/>
  <c r="L582" i="24"/>
  <c r="Q582" i="24"/>
  <c r="M582" i="24"/>
  <c r="O582" i="24"/>
  <c r="P582" i="24"/>
  <c r="N628" i="24"/>
  <c r="R628" i="24"/>
  <c r="N626" i="24"/>
  <c r="R626" i="24"/>
  <c r="N624" i="24"/>
  <c r="R624" i="24"/>
  <c r="N622" i="24"/>
  <c r="R622" i="24"/>
  <c r="N620" i="24"/>
  <c r="R620" i="24"/>
  <c r="N618" i="24"/>
  <c r="R618" i="24"/>
  <c r="N616" i="24"/>
  <c r="R616" i="24"/>
  <c r="N614" i="24"/>
  <c r="R614" i="24"/>
  <c r="L611" i="24"/>
  <c r="P611" i="24"/>
  <c r="N611" i="24"/>
  <c r="L603" i="24"/>
  <c r="P603" i="24"/>
  <c r="N603" i="24"/>
  <c r="L599" i="24"/>
  <c r="P599" i="24"/>
  <c r="N599" i="24"/>
  <c r="O599" i="24"/>
  <c r="L597" i="24"/>
  <c r="P597" i="24"/>
  <c r="L595" i="24"/>
  <c r="P595" i="24"/>
  <c r="L593" i="24"/>
  <c r="P593" i="24"/>
  <c r="L591" i="24"/>
  <c r="P591" i="24"/>
  <c r="L589" i="24"/>
  <c r="P589" i="24"/>
  <c r="L587" i="24"/>
  <c r="P587" i="24"/>
  <c r="L585" i="24"/>
  <c r="P585" i="24"/>
  <c r="N581" i="24"/>
  <c r="R581" i="24"/>
  <c r="O581" i="24"/>
  <c r="N580" i="24"/>
  <c r="R580" i="24"/>
  <c r="L580" i="24"/>
  <c r="Q580" i="24"/>
  <c r="O597" i="24"/>
  <c r="O595" i="24"/>
  <c r="O593" i="24"/>
  <c r="O591" i="24"/>
  <c r="O589" i="24"/>
  <c r="O587" i="24"/>
  <c r="O585" i="24"/>
  <c r="P581" i="24"/>
  <c r="J581" i="24" s="1"/>
  <c r="P580" i="24"/>
  <c r="N579" i="24"/>
  <c r="R579" i="24"/>
  <c r="O579" i="24"/>
  <c r="N578" i="24"/>
  <c r="R578" i="24"/>
  <c r="L578" i="24"/>
  <c r="Q578" i="24"/>
  <c r="N576" i="24"/>
  <c r="R576" i="24"/>
  <c r="L576" i="24"/>
  <c r="Q576" i="24"/>
  <c r="M576" i="24"/>
  <c r="N574" i="24"/>
  <c r="R574" i="24"/>
  <c r="L574" i="24"/>
  <c r="Q574" i="24"/>
  <c r="M574" i="24"/>
  <c r="L612" i="24"/>
  <c r="P612" i="24"/>
  <c r="K612" i="24" s="1"/>
  <c r="L610" i="24"/>
  <c r="P610" i="24"/>
  <c r="L608" i="24"/>
  <c r="P608" i="24"/>
  <c r="K608" i="24" s="1"/>
  <c r="L606" i="24"/>
  <c r="P606" i="24"/>
  <c r="L604" i="24"/>
  <c r="P604" i="24"/>
  <c r="L602" i="24"/>
  <c r="P602" i="24"/>
  <c r="L600" i="24"/>
  <c r="P600" i="24"/>
  <c r="K600" i="24" s="1"/>
  <c r="L598" i="24"/>
  <c r="P598" i="24"/>
  <c r="N597" i="24"/>
  <c r="L596" i="24"/>
  <c r="P596" i="24"/>
  <c r="N595" i="24"/>
  <c r="L594" i="24"/>
  <c r="P594" i="24"/>
  <c r="K594" i="24" s="1"/>
  <c r="N593" i="24"/>
  <c r="L592" i="24"/>
  <c r="P592" i="24"/>
  <c r="N591" i="24"/>
  <c r="L590" i="24"/>
  <c r="P590" i="24"/>
  <c r="N589" i="24"/>
  <c r="L588" i="24"/>
  <c r="P588" i="24"/>
  <c r="N587" i="24"/>
  <c r="L586" i="24"/>
  <c r="P586" i="24"/>
  <c r="N585" i="24"/>
  <c r="L584" i="24"/>
  <c r="P584" i="24"/>
  <c r="M581" i="24"/>
  <c r="O580" i="24"/>
  <c r="P579" i="24"/>
  <c r="P578" i="24"/>
  <c r="L538" i="24"/>
  <c r="P538" i="24"/>
  <c r="L534" i="24"/>
  <c r="P534" i="24"/>
  <c r="L541" i="24"/>
  <c r="P541" i="24"/>
  <c r="M541" i="24"/>
  <c r="Q541" i="24"/>
  <c r="N541" i="24"/>
  <c r="R541" i="24"/>
  <c r="N537" i="24"/>
  <c r="O537" i="24"/>
  <c r="P537" i="24"/>
  <c r="K537" i="24" s="1"/>
  <c r="N533" i="24"/>
  <c r="O533" i="24"/>
  <c r="P533" i="24"/>
  <c r="N577" i="24"/>
  <c r="R577" i="24"/>
  <c r="N575" i="24"/>
  <c r="R575" i="24"/>
  <c r="N573" i="24"/>
  <c r="R573" i="24"/>
  <c r="O577" i="24"/>
  <c r="O575" i="24"/>
  <c r="O573" i="24"/>
  <c r="M572" i="24"/>
  <c r="N572" i="24"/>
  <c r="R572" i="24"/>
  <c r="M571" i="24"/>
  <c r="Q571" i="24"/>
  <c r="N571" i="24"/>
  <c r="R571" i="24"/>
  <c r="M570" i="24"/>
  <c r="Q570" i="24"/>
  <c r="N570" i="24"/>
  <c r="R570" i="24"/>
  <c r="M569" i="24"/>
  <c r="Q569" i="24"/>
  <c r="N569" i="24"/>
  <c r="R569" i="24"/>
  <c r="M568" i="24"/>
  <c r="Q568" i="24"/>
  <c r="N568" i="24"/>
  <c r="R568" i="24"/>
  <c r="M567" i="24"/>
  <c r="Q567" i="24"/>
  <c r="N567" i="24"/>
  <c r="R567" i="24"/>
  <c r="M566" i="24"/>
  <c r="Q566" i="24"/>
  <c r="N566" i="24"/>
  <c r="R566" i="24"/>
  <c r="M565" i="24"/>
  <c r="Q565" i="24"/>
  <c r="N565" i="24"/>
  <c r="R565" i="24"/>
  <c r="M564" i="24"/>
  <c r="Q564" i="24"/>
  <c r="N564" i="24"/>
  <c r="R564" i="24"/>
  <c r="M563" i="24"/>
  <c r="Q563" i="24"/>
  <c r="N563" i="24"/>
  <c r="R563" i="24"/>
  <c r="M562" i="24"/>
  <c r="Q562" i="24"/>
  <c r="N562" i="24"/>
  <c r="R562" i="24"/>
  <c r="M561" i="24"/>
  <c r="Q561" i="24"/>
  <c r="N561" i="24"/>
  <c r="R561" i="24"/>
  <c r="M560" i="24"/>
  <c r="Q560" i="24"/>
  <c r="N560" i="24"/>
  <c r="R560" i="24"/>
  <c r="M559" i="24"/>
  <c r="Q559" i="24"/>
  <c r="N559" i="24"/>
  <c r="R559" i="24"/>
  <c r="M558" i="24"/>
  <c r="Q558" i="24"/>
  <c r="N558" i="24"/>
  <c r="R558" i="24"/>
  <c r="M557" i="24"/>
  <c r="Q557" i="24"/>
  <c r="N557" i="24"/>
  <c r="R557" i="24"/>
  <c r="M556" i="24"/>
  <c r="Q556" i="24"/>
  <c r="N556" i="24"/>
  <c r="R556" i="24"/>
  <c r="M555" i="24"/>
  <c r="Q555" i="24"/>
  <c r="N555" i="24"/>
  <c r="R555" i="24"/>
  <c r="M554" i="24"/>
  <c r="Q554" i="24"/>
  <c r="N554" i="24"/>
  <c r="R554" i="24"/>
  <c r="M553" i="24"/>
  <c r="Q553" i="24"/>
  <c r="N553" i="24"/>
  <c r="R553" i="24"/>
  <c r="M552" i="24"/>
  <c r="Q552" i="24"/>
  <c r="N552" i="24"/>
  <c r="R552" i="24"/>
  <c r="M551" i="24"/>
  <c r="Q551" i="24"/>
  <c r="N551" i="24"/>
  <c r="R551" i="24"/>
  <c r="M550" i="24"/>
  <c r="Q550" i="24"/>
  <c r="N550" i="24"/>
  <c r="R550" i="24"/>
  <c r="M549" i="24"/>
  <c r="Q549" i="24"/>
  <c r="N549" i="24"/>
  <c r="R549" i="24"/>
  <c r="M548" i="24"/>
  <c r="Q548" i="24"/>
  <c r="N548" i="24"/>
  <c r="R548" i="24"/>
  <c r="M547" i="24"/>
  <c r="Q547" i="24"/>
  <c r="N547" i="24"/>
  <c r="R547" i="24"/>
  <c r="M546" i="24"/>
  <c r="Q546" i="24"/>
  <c r="N546" i="24"/>
  <c r="R546" i="24"/>
  <c r="M545" i="24"/>
  <c r="Q545" i="24"/>
  <c r="N545" i="24"/>
  <c r="R545" i="24"/>
  <c r="M544" i="24"/>
  <c r="Q544" i="24"/>
  <c r="N544" i="24"/>
  <c r="R544" i="24"/>
  <c r="M543" i="24"/>
  <c r="Q543" i="24"/>
  <c r="N543" i="24"/>
  <c r="R543" i="24"/>
  <c r="M542" i="24"/>
  <c r="Q542" i="24"/>
  <c r="N542" i="24"/>
  <c r="R542" i="24"/>
  <c r="N467" i="24"/>
  <c r="R467" i="24"/>
  <c r="N460" i="24"/>
  <c r="O460" i="24"/>
  <c r="Q332" i="24"/>
  <c r="L332" i="24"/>
  <c r="L324" i="24"/>
  <c r="Q324" i="24"/>
  <c r="L315" i="24"/>
  <c r="Q315" i="24"/>
  <c r="O315" i="24"/>
  <c r="O307" i="24"/>
  <c r="L307" i="24"/>
  <c r="Q307" i="24"/>
  <c r="O301" i="24"/>
  <c r="L301" i="24"/>
  <c r="Q301" i="24"/>
  <c r="L293" i="24"/>
  <c r="Q293" i="24"/>
  <c r="O293" i="24"/>
  <c r="L278" i="24"/>
  <c r="N278" i="24"/>
  <c r="R278" i="24"/>
  <c r="L276" i="24"/>
  <c r="N276" i="24"/>
  <c r="P276" i="24"/>
  <c r="P529" i="24"/>
  <c r="P525" i="24"/>
  <c r="R522" i="24"/>
  <c r="R518" i="24"/>
  <c r="R509" i="24"/>
  <c r="P508" i="24"/>
  <c r="P507" i="24"/>
  <c r="R501" i="24"/>
  <c r="P500" i="24"/>
  <c r="N493" i="24"/>
  <c r="N485" i="24"/>
  <c r="R477" i="24"/>
  <c r="P476" i="24"/>
  <c r="P475" i="24"/>
  <c r="R469" i="24"/>
  <c r="P468" i="24"/>
  <c r="N454" i="24"/>
  <c r="P431" i="24"/>
  <c r="N431" i="24"/>
  <c r="N429" i="24"/>
  <c r="N414" i="24"/>
  <c r="P414" i="24"/>
  <c r="N410" i="24"/>
  <c r="R407" i="24"/>
  <c r="P406" i="24"/>
  <c r="L400" i="24"/>
  <c r="R394" i="24"/>
  <c r="L341" i="24"/>
  <c r="Q341" i="24"/>
  <c r="O341" i="24"/>
  <c r="Q316" i="24"/>
  <c r="L316" i="24"/>
  <c r="L308" i="24"/>
  <c r="Q308" i="24"/>
  <c r="L299" i="24"/>
  <c r="Q299" i="24"/>
  <c r="O299" i="24"/>
  <c r="O291" i="24"/>
  <c r="L291" i="24"/>
  <c r="Q291" i="24"/>
  <c r="L283" i="24"/>
  <c r="Q283" i="24"/>
  <c r="M283" i="24"/>
  <c r="O283" i="24"/>
  <c r="N275" i="24"/>
  <c r="O275" i="24"/>
  <c r="P275" i="24"/>
  <c r="O529" i="24"/>
  <c r="L522" i="24"/>
  <c r="N520" i="24"/>
  <c r="N513" i="24"/>
  <c r="L511" i="24"/>
  <c r="P509" i="24"/>
  <c r="O508" i="24"/>
  <c r="P501" i="24"/>
  <c r="R491" i="24"/>
  <c r="P477" i="24"/>
  <c r="P469" i="24"/>
  <c r="N463" i="24"/>
  <c r="L463" i="24"/>
  <c r="L461" i="24"/>
  <c r="P461" i="24"/>
  <c r="N447" i="24"/>
  <c r="M447" i="24"/>
  <c r="R441" i="24"/>
  <c r="R433" i="24"/>
  <c r="L433" i="24"/>
  <c r="P407" i="24"/>
  <c r="N397" i="24"/>
  <c r="O397" i="24"/>
  <c r="O339" i="24"/>
  <c r="L339" i="24"/>
  <c r="Q339" i="24"/>
  <c r="O333" i="24"/>
  <c r="L333" i="24"/>
  <c r="Q333" i="24"/>
  <c r="L325" i="24"/>
  <c r="Q325" i="24"/>
  <c r="O325" i="24"/>
  <c r="P315" i="24"/>
  <c r="P307" i="24"/>
  <c r="P301" i="24"/>
  <c r="Q300" i="24"/>
  <c r="L300" i="24"/>
  <c r="P293" i="24"/>
  <c r="L292" i="24"/>
  <c r="Q292" i="24"/>
  <c r="P530" i="24"/>
  <c r="R526" i="24"/>
  <c r="P517" i="24"/>
  <c r="N509" i="24"/>
  <c r="N501" i="24"/>
  <c r="R493" i="24"/>
  <c r="P491" i="24"/>
  <c r="R485" i="24"/>
  <c r="N477" i="24"/>
  <c r="N469" i="24"/>
  <c r="P460" i="24"/>
  <c r="Q453" i="24"/>
  <c r="N453" i="24"/>
  <c r="N446" i="24"/>
  <c r="N441" i="24"/>
  <c r="N439" i="24"/>
  <c r="Q439" i="24"/>
  <c r="N437" i="24"/>
  <c r="N423" i="24"/>
  <c r="P423" i="24"/>
  <c r="N407" i="24"/>
  <c r="R400" i="24"/>
  <c r="L340" i="24"/>
  <c r="Q340" i="24"/>
  <c r="P332" i="24"/>
  <c r="L331" i="24"/>
  <c r="Q331" i="24"/>
  <c r="O331" i="24"/>
  <c r="P324" i="24"/>
  <c r="O323" i="24"/>
  <c r="L323" i="24"/>
  <c r="Q323" i="24"/>
  <c r="O317" i="24"/>
  <c r="L317" i="24"/>
  <c r="Q317" i="24"/>
  <c r="M315" i="24"/>
  <c r="L309" i="24"/>
  <c r="Q309" i="24"/>
  <c r="O309" i="24"/>
  <c r="M307" i="24"/>
  <c r="M301" i="24"/>
  <c r="M293" i="24"/>
  <c r="R276" i="24"/>
  <c r="P398" i="24"/>
  <c r="Q285" i="24"/>
  <c r="L285" i="24"/>
  <c r="L284" i="24"/>
  <c r="R274" i="24"/>
  <c r="N271" i="24"/>
  <c r="P244" i="24"/>
  <c r="P236" i="24"/>
  <c r="P228" i="24"/>
  <c r="P220" i="24"/>
  <c r="P212" i="24"/>
  <c r="M2045" i="24"/>
  <c r="L2045" i="24"/>
  <c r="Q2045" i="24"/>
  <c r="M2038" i="24"/>
  <c r="Q2038" i="24"/>
  <c r="O2038" i="24"/>
  <c r="M2037" i="24"/>
  <c r="Q2037" i="24"/>
  <c r="L2037" i="24"/>
  <c r="R2037" i="24"/>
  <c r="M2030" i="24"/>
  <c r="Q2030" i="24"/>
  <c r="O2030" i="24"/>
  <c r="M2029" i="24"/>
  <c r="Q2029" i="24"/>
  <c r="L2029" i="24"/>
  <c r="R2029" i="24"/>
  <c r="M2022" i="24"/>
  <c r="Q2022" i="24"/>
  <c r="O2022" i="24"/>
  <c r="M2021" i="24"/>
  <c r="Q2021" i="24"/>
  <c r="L2021" i="24"/>
  <c r="R2021" i="24"/>
  <c r="M2014" i="24"/>
  <c r="Q2014" i="24"/>
  <c r="O2014" i="24"/>
  <c r="M2013" i="24"/>
  <c r="Q2013" i="24"/>
  <c r="L2013" i="24"/>
  <c r="R2013" i="24"/>
  <c r="M2006" i="24"/>
  <c r="Q2006" i="24"/>
  <c r="O2006" i="24"/>
  <c r="M2005" i="24"/>
  <c r="Q2005" i="24"/>
  <c r="L2005" i="24"/>
  <c r="R2005" i="24"/>
  <c r="M1998" i="24"/>
  <c r="Q1998" i="24"/>
  <c r="O1998" i="24"/>
  <c r="M1997" i="24"/>
  <c r="Q1997" i="24"/>
  <c r="L1997" i="24"/>
  <c r="R1997" i="24"/>
  <c r="M1990" i="24"/>
  <c r="Q1990" i="24"/>
  <c r="O1990" i="24"/>
  <c r="M1989" i="24"/>
  <c r="Q1989" i="24"/>
  <c r="L1989" i="24"/>
  <c r="R1989" i="24"/>
  <c r="M1982" i="24"/>
  <c r="Q1982" i="24"/>
  <c r="O1982" i="24"/>
  <c r="M1981" i="24"/>
  <c r="Q1981" i="24"/>
  <c r="L1981" i="24"/>
  <c r="R1981" i="24"/>
  <c r="M1974" i="24"/>
  <c r="Q1974" i="24"/>
  <c r="O1974" i="24"/>
  <c r="M1973" i="24"/>
  <c r="Q1973" i="24"/>
  <c r="L1973" i="24"/>
  <c r="R1973" i="24"/>
  <c r="M1966" i="24"/>
  <c r="Q1966" i="24"/>
  <c r="O1966" i="24"/>
  <c r="M1965" i="24"/>
  <c r="Q1965" i="24"/>
  <c r="L1965" i="24"/>
  <c r="R1965" i="24"/>
  <c r="M1958" i="24"/>
  <c r="Q1958" i="24"/>
  <c r="O1958" i="24"/>
  <c r="M1957" i="24"/>
  <c r="Q1957" i="24"/>
  <c r="L1957" i="24"/>
  <c r="R1957" i="24"/>
  <c r="M1950" i="24"/>
  <c r="Q1950" i="24"/>
  <c r="O1950" i="24"/>
  <c r="M1949" i="24"/>
  <c r="Q1949" i="24"/>
  <c r="L1949" i="24"/>
  <c r="R1949" i="24"/>
  <c r="M1903" i="24"/>
  <c r="Q1903" i="24"/>
  <c r="L1903" i="24"/>
  <c r="R1903" i="24"/>
  <c r="N1903" i="24"/>
  <c r="O1903" i="24"/>
  <c r="M1893" i="24"/>
  <c r="Q1893" i="24"/>
  <c r="O1893" i="24"/>
  <c r="N1893" i="24"/>
  <c r="L1893" i="24"/>
  <c r="P1893" i="24"/>
  <c r="M1877" i="24"/>
  <c r="Q1877" i="24"/>
  <c r="O1877" i="24"/>
  <c r="N1877" i="24"/>
  <c r="L1877" i="24"/>
  <c r="P1877" i="24"/>
  <c r="M1830" i="24"/>
  <c r="Q1830" i="24"/>
  <c r="N1830" i="24"/>
  <c r="L1830" i="24"/>
  <c r="R1830" i="24"/>
  <c r="O1830" i="24"/>
  <c r="P1830" i="24"/>
  <c r="Q1771" i="24"/>
  <c r="N1771" i="24"/>
  <c r="M1771" i="24"/>
  <c r="R1771" i="24"/>
  <c r="N1753" i="24"/>
  <c r="R1753" i="24"/>
  <c r="Q1753" i="24"/>
  <c r="M1753" i="24"/>
  <c r="L1751" i="24"/>
  <c r="N1751" i="24"/>
  <c r="O1751" i="24"/>
  <c r="M1751" i="24"/>
  <c r="R1751" i="24"/>
  <c r="M2081" i="24"/>
  <c r="Q2081" i="24"/>
  <c r="M2079" i="24"/>
  <c r="Q2079" i="24"/>
  <c r="M2077" i="24"/>
  <c r="Q2077" i="24"/>
  <c r="M2075" i="24"/>
  <c r="Q2075" i="24"/>
  <c r="M2073" i="24"/>
  <c r="Q2073" i="24"/>
  <c r="M2071" i="24"/>
  <c r="Q2071" i="24"/>
  <c r="M2069" i="24"/>
  <c r="Q2069" i="24"/>
  <c r="M2067" i="24"/>
  <c r="Q2067" i="24"/>
  <c r="M2065" i="24"/>
  <c r="Q2065" i="24"/>
  <c r="M2063" i="24"/>
  <c r="Q2063" i="24"/>
  <c r="M2061" i="24"/>
  <c r="Q2061" i="24"/>
  <c r="M2059" i="24"/>
  <c r="Q2059" i="24"/>
  <c r="M2057" i="24"/>
  <c r="Q2057" i="24"/>
  <c r="M2055" i="24"/>
  <c r="Q2055" i="24"/>
  <c r="M2053" i="24"/>
  <c r="Q2053" i="24"/>
  <c r="M2051" i="24"/>
  <c r="Q2051" i="24"/>
  <c r="M2049" i="24"/>
  <c r="Q2049" i="24"/>
  <c r="M2047" i="24"/>
  <c r="Q2047" i="24"/>
  <c r="P2045" i="24"/>
  <c r="M2044" i="24"/>
  <c r="Q2044" i="24"/>
  <c r="O2044" i="24"/>
  <c r="M2043" i="24"/>
  <c r="Q2043" i="24"/>
  <c r="L2043" i="24"/>
  <c r="R2043" i="24"/>
  <c r="P2038" i="24"/>
  <c r="P2037" i="24"/>
  <c r="M2036" i="24"/>
  <c r="Q2036" i="24"/>
  <c r="O2036" i="24"/>
  <c r="M2035" i="24"/>
  <c r="Q2035" i="24"/>
  <c r="L2035" i="24"/>
  <c r="R2035" i="24"/>
  <c r="P2030" i="24"/>
  <c r="P2029" i="24"/>
  <c r="M2028" i="24"/>
  <c r="Q2028" i="24"/>
  <c r="O2028" i="24"/>
  <c r="M2027" i="24"/>
  <c r="Q2027" i="24"/>
  <c r="L2027" i="24"/>
  <c r="R2027" i="24"/>
  <c r="P2022" i="24"/>
  <c r="P2021" i="24"/>
  <c r="M2020" i="24"/>
  <c r="Q2020" i="24"/>
  <c r="O2020" i="24"/>
  <c r="M2019" i="24"/>
  <c r="Q2019" i="24"/>
  <c r="L2019" i="24"/>
  <c r="R2019" i="24"/>
  <c r="P2014" i="24"/>
  <c r="P2013" i="24"/>
  <c r="M2012" i="24"/>
  <c r="Q2012" i="24"/>
  <c r="O2012" i="24"/>
  <c r="M2011" i="24"/>
  <c r="Q2011" i="24"/>
  <c r="L2011" i="24"/>
  <c r="R2011" i="24"/>
  <c r="P2006" i="24"/>
  <c r="P2005" i="24"/>
  <c r="M2004" i="24"/>
  <c r="Q2004" i="24"/>
  <c r="O2004" i="24"/>
  <c r="M2003" i="24"/>
  <c r="Q2003" i="24"/>
  <c r="L2003" i="24"/>
  <c r="R2003" i="24"/>
  <c r="P1998" i="24"/>
  <c r="P1997" i="24"/>
  <c r="M1996" i="24"/>
  <c r="Q1996" i="24"/>
  <c r="O1996" i="24"/>
  <c r="M1995" i="24"/>
  <c r="Q1995" i="24"/>
  <c r="L1995" i="24"/>
  <c r="R1995" i="24"/>
  <c r="P1990" i="24"/>
  <c r="P1989" i="24"/>
  <c r="M1988" i="24"/>
  <c r="Q1988" i="24"/>
  <c r="O1988" i="24"/>
  <c r="M1987" i="24"/>
  <c r="Q1987" i="24"/>
  <c r="L1987" i="24"/>
  <c r="R1987" i="24"/>
  <c r="P1982" i="24"/>
  <c r="J1982" i="24" s="1"/>
  <c r="P1981" i="24"/>
  <c r="M1980" i="24"/>
  <c r="Q1980" i="24"/>
  <c r="O1980" i="24"/>
  <c r="M1979" i="24"/>
  <c r="Q1979" i="24"/>
  <c r="L1979" i="24"/>
  <c r="R1979" i="24"/>
  <c r="P1974" i="24"/>
  <c r="P1973" i="24"/>
  <c r="M1972" i="24"/>
  <c r="Q1972" i="24"/>
  <c r="O1972" i="24"/>
  <c r="M1971" i="24"/>
  <c r="Q1971" i="24"/>
  <c r="L1971" i="24"/>
  <c r="R1971" i="24"/>
  <c r="P1966" i="24"/>
  <c r="P1965" i="24"/>
  <c r="M1964" i="24"/>
  <c r="Q1964" i="24"/>
  <c r="O1964" i="24"/>
  <c r="M1963" i="24"/>
  <c r="Q1963" i="24"/>
  <c r="L1963" i="24"/>
  <c r="R1963" i="24"/>
  <c r="P1958" i="24"/>
  <c r="P1957" i="24"/>
  <c r="M1956" i="24"/>
  <c r="Q1956" i="24"/>
  <c r="O1956" i="24"/>
  <c r="M1955" i="24"/>
  <c r="Q1955" i="24"/>
  <c r="L1955" i="24"/>
  <c r="R1955" i="24"/>
  <c r="P1950" i="24"/>
  <c r="P1949" i="24"/>
  <c r="M1948" i="24"/>
  <c r="Q1948" i="24"/>
  <c r="O1948" i="24"/>
  <c r="M1947" i="24"/>
  <c r="Q1947" i="24"/>
  <c r="L1947" i="24"/>
  <c r="R1947" i="24"/>
  <c r="M1945" i="24"/>
  <c r="Q1945" i="24"/>
  <c r="L1945" i="24"/>
  <c r="R1945" i="24"/>
  <c r="N1945" i="24"/>
  <c r="M1943" i="24"/>
  <c r="Q1943" i="24"/>
  <c r="L1943" i="24"/>
  <c r="R1943" i="24"/>
  <c r="N1943" i="24"/>
  <c r="M1941" i="24"/>
  <c r="Q1941" i="24"/>
  <c r="L1941" i="24"/>
  <c r="R1941" i="24"/>
  <c r="N1941" i="24"/>
  <c r="M1939" i="24"/>
  <c r="Q1939" i="24"/>
  <c r="L1939" i="24"/>
  <c r="R1939" i="24"/>
  <c r="N1939" i="24"/>
  <c r="M1937" i="24"/>
  <c r="Q1937" i="24"/>
  <c r="L1937" i="24"/>
  <c r="R1937" i="24"/>
  <c r="N1937" i="24"/>
  <c r="M1935" i="24"/>
  <c r="Q1935" i="24"/>
  <c r="L1935" i="24"/>
  <c r="R1935" i="24"/>
  <c r="N1935" i="24"/>
  <c r="M1933" i="24"/>
  <c r="Q1933" i="24"/>
  <c r="L1933" i="24"/>
  <c r="R1933" i="24"/>
  <c r="N1933" i="24"/>
  <c r="M1931" i="24"/>
  <c r="Q1931" i="24"/>
  <c r="L1931" i="24"/>
  <c r="R1931" i="24"/>
  <c r="N1931" i="24"/>
  <c r="M1929" i="24"/>
  <c r="Q1929" i="24"/>
  <c r="L1929" i="24"/>
  <c r="R1929" i="24"/>
  <c r="N1929" i="24"/>
  <c r="M1927" i="24"/>
  <c r="Q1927" i="24"/>
  <c r="L1927" i="24"/>
  <c r="R1927" i="24"/>
  <c r="N1927" i="24"/>
  <c r="M1925" i="24"/>
  <c r="Q1925" i="24"/>
  <c r="L1925" i="24"/>
  <c r="R1925" i="24"/>
  <c r="N1925" i="24"/>
  <c r="M1923" i="24"/>
  <c r="Q1923" i="24"/>
  <c r="L1923" i="24"/>
  <c r="R1923" i="24"/>
  <c r="N1923" i="24"/>
  <c r="M1921" i="24"/>
  <c r="Q1921" i="24"/>
  <c r="L1921" i="24"/>
  <c r="R1921" i="24"/>
  <c r="N1921" i="24"/>
  <c r="M1919" i="24"/>
  <c r="Q1919" i="24"/>
  <c r="L1919" i="24"/>
  <c r="R1919" i="24"/>
  <c r="N1919" i="24"/>
  <c r="M1917" i="24"/>
  <c r="Q1917" i="24"/>
  <c r="L1917" i="24"/>
  <c r="R1917" i="24"/>
  <c r="N1917" i="24"/>
  <c r="M1915" i="24"/>
  <c r="Q1915" i="24"/>
  <c r="L1915" i="24"/>
  <c r="R1915" i="24"/>
  <c r="N1915" i="24"/>
  <c r="M1913" i="24"/>
  <c r="Q1913" i="24"/>
  <c r="L1913" i="24"/>
  <c r="R1913" i="24"/>
  <c r="N1913" i="24"/>
  <c r="M1911" i="24"/>
  <c r="Q1911" i="24"/>
  <c r="L1911" i="24"/>
  <c r="R1911" i="24"/>
  <c r="N1911" i="24"/>
  <c r="M1909" i="24"/>
  <c r="Q1909" i="24"/>
  <c r="L1909" i="24"/>
  <c r="R1909" i="24"/>
  <c r="N1909" i="24"/>
  <c r="M1907" i="24"/>
  <c r="Q1907" i="24"/>
  <c r="L1907" i="24"/>
  <c r="R1907" i="24"/>
  <c r="N1907" i="24"/>
  <c r="M1901" i="24"/>
  <c r="Q1901" i="24"/>
  <c r="L1901" i="24"/>
  <c r="R1901" i="24"/>
  <c r="O1901" i="24"/>
  <c r="P1901" i="24"/>
  <c r="M1899" i="24"/>
  <c r="Q1899" i="24"/>
  <c r="O1899" i="24"/>
  <c r="P1899" i="24"/>
  <c r="N1899" i="24"/>
  <c r="R1899" i="24"/>
  <c r="M1895" i="24"/>
  <c r="Q1895" i="24"/>
  <c r="O1895" i="24"/>
  <c r="L1895" i="24"/>
  <c r="P1895" i="24"/>
  <c r="K1895" i="24" s="1"/>
  <c r="R1895" i="24"/>
  <c r="M1883" i="24"/>
  <c r="Q1883" i="24"/>
  <c r="O1883" i="24"/>
  <c r="P1883" i="24"/>
  <c r="N1883" i="24"/>
  <c r="R1883" i="24"/>
  <c r="M1879" i="24"/>
  <c r="Q1879" i="24"/>
  <c r="O1879" i="24"/>
  <c r="L1879" i="24"/>
  <c r="P1879" i="24"/>
  <c r="J1879" i="24" s="1"/>
  <c r="R1879" i="24"/>
  <c r="M1867" i="24"/>
  <c r="Q1867" i="24"/>
  <c r="O1867" i="24"/>
  <c r="P1867" i="24"/>
  <c r="N1867" i="24"/>
  <c r="R1867" i="24"/>
  <c r="M1863" i="24"/>
  <c r="Q1863" i="24"/>
  <c r="O1863" i="24"/>
  <c r="L1863" i="24"/>
  <c r="P1863" i="24"/>
  <c r="R1863" i="24"/>
  <c r="M1860" i="24"/>
  <c r="Q1860" i="24"/>
  <c r="N1860" i="24"/>
  <c r="L1860" i="24"/>
  <c r="R1860" i="24"/>
  <c r="P1860" i="24"/>
  <c r="O1860" i="24"/>
  <c r="M1858" i="24"/>
  <c r="Q1858" i="24"/>
  <c r="N1858" i="24"/>
  <c r="L1858" i="24"/>
  <c r="R1858" i="24"/>
  <c r="P1858" i="24"/>
  <c r="M1774" i="24"/>
  <c r="Q1774" i="24"/>
  <c r="M1770" i="24"/>
  <c r="Q1770" i="24"/>
  <c r="P2091" i="24"/>
  <c r="O2460" i="24"/>
  <c r="O2455" i="24"/>
  <c r="O2452" i="24"/>
  <c r="K2452" i="24" s="1"/>
  <c r="O2448" i="24"/>
  <c r="O2446" i="24"/>
  <c r="O2445" i="24"/>
  <c r="O2441" i="24"/>
  <c r="O2437" i="24"/>
  <c r="K2437" i="24" s="1"/>
  <c r="O2436" i="24"/>
  <c r="O2434" i="24"/>
  <c r="O2432" i="24"/>
  <c r="O2430" i="24"/>
  <c r="O2429" i="24"/>
  <c r="O2420" i="24"/>
  <c r="O2415" i="24"/>
  <c r="K2415" i="24" s="1"/>
  <c r="O2412" i="24"/>
  <c r="J2412" i="24" s="1"/>
  <c r="O2403" i="24"/>
  <c r="O2399" i="24"/>
  <c r="O2392" i="24"/>
  <c r="K2392" i="24" s="1"/>
  <c r="O2390" i="24"/>
  <c r="K2390" i="24" s="1"/>
  <c r="O2384" i="24"/>
  <c r="O2379" i="24"/>
  <c r="O2377" i="24"/>
  <c r="O2376" i="24"/>
  <c r="J2376" i="24" s="1"/>
  <c r="O2367" i="24"/>
  <c r="O2366" i="24"/>
  <c r="O2364" i="24"/>
  <c r="K2364" i="24" s="1"/>
  <c r="O2363" i="24"/>
  <c r="O2329" i="24"/>
  <c r="O2318" i="24"/>
  <c r="O2313" i="24"/>
  <c r="O2309" i="24"/>
  <c r="K2309" i="24" s="1"/>
  <c r="O2304" i="24"/>
  <c r="O2297" i="24"/>
  <c r="O2295" i="24"/>
  <c r="J2295" i="24" s="1"/>
  <c r="O2289" i="24"/>
  <c r="O2285" i="24"/>
  <c r="O2284" i="24"/>
  <c r="O2280" i="24"/>
  <c r="O2276" i="24"/>
  <c r="O2272" i="24"/>
  <c r="O2268" i="24"/>
  <c r="O2267" i="24"/>
  <c r="O2263" i="24"/>
  <c r="K2263" i="24" s="1"/>
  <c r="O2258" i="24"/>
  <c r="O2252" i="24"/>
  <c r="O2251" i="24"/>
  <c r="O2247" i="24"/>
  <c r="O2242" i="24"/>
  <c r="O2238" i="24"/>
  <c r="O2236" i="24"/>
  <c r="K2236" i="24" s="1"/>
  <c r="O2235" i="24"/>
  <c r="O2233" i="24"/>
  <c r="O2232" i="24"/>
  <c r="O2230" i="24"/>
  <c r="O2228" i="24"/>
  <c r="J2228" i="24" s="1"/>
  <c r="O2226" i="24"/>
  <c r="O2225" i="24"/>
  <c r="O2221" i="24"/>
  <c r="O2219" i="24"/>
  <c r="O2218" i="24"/>
  <c r="O2213" i="24"/>
  <c r="O2212" i="24"/>
  <c r="O2210" i="24"/>
  <c r="O2209" i="24"/>
  <c r="O2198" i="24"/>
  <c r="O2181" i="24"/>
  <c r="J2181" i="24" s="1"/>
  <c r="O2177" i="24"/>
  <c r="O2176" i="24"/>
  <c r="O2171" i="24"/>
  <c r="O2167" i="24"/>
  <c r="J2167" i="24" s="1"/>
  <c r="O2161" i="24"/>
  <c r="O2160" i="24"/>
  <c r="O2150" i="24"/>
  <c r="O2148" i="24"/>
  <c r="O2143" i="24"/>
  <c r="O2142" i="24"/>
  <c r="O2135" i="24"/>
  <c r="O2133" i="24"/>
  <c r="K2133" i="24" s="1"/>
  <c r="O2122" i="24"/>
  <c r="J2122" i="24" s="1"/>
  <c r="O2121" i="24"/>
  <c r="O2119" i="24"/>
  <c r="O2118" i="24"/>
  <c r="K2118" i="24" s="1"/>
  <c r="O2113" i="24"/>
  <c r="J2113" i="24" s="1"/>
  <c r="O2111" i="24"/>
  <c r="O2110" i="24"/>
  <c r="O2108" i="24"/>
  <c r="K2108" i="24" s="1"/>
  <c r="O2101" i="24"/>
  <c r="O2099" i="24"/>
  <c r="O2098" i="24"/>
  <c r="O2094" i="24"/>
  <c r="O2091" i="24"/>
  <c r="O2081" i="24"/>
  <c r="O2077" i="24"/>
  <c r="O2075" i="24"/>
  <c r="O2073" i="24"/>
  <c r="O2071" i="24"/>
  <c r="O2069" i="24"/>
  <c r="O2067" i="24"/>
  <c r="O2065" i="24"/>
  <c r="O2063" i="24"/>
  <c r="O2061" i="24"/>
  <c r="O2059" i="24"/>
  <c r="O2057" i="24"/>
  <c r="O2055" i="24"/>
  <c r="O2053" i="24"/>
  <c r="O2051" i="24"/>
  <c r="O2049" i="24"/>
  <c r="O2047" i="24"/>
  <c r="O2045" i="24"/>
  <c r="P2044" i="24"/>
  <c r="P2043" i="24"/>
  <c r="M2042" i="24"/>
  <c r="Q2042" i="24"/>
  <c r="O2042" i="24"/>
  <c r="M2041" i="24"/>
  <c r="Q2041" i="24"/>
  <c r="L2041" i="24"/>
  <c r="R2041" i="24"/>
  <c r="N2038" i="24"/>
  <c r="O2037" i="24"/>
  <c r="P2036" i="24"/>
  <c r="P2035" i="24"/>
  <c r="M2034" i="24"/>
  <c r="Q2034" i="24"/>
  <c r="O2034" i="24"/>
  <c r="M2033" i="24"/>
  <c r="Q2033" i="24"/>
  <c r="L2033" i="24"/>
  <c r="R2033" i="24"/>
  <c r="N2030" i="24"/>
  <c r="O2029" i="24"/>
  <c r="P2028" i="24"/>
  <c r="P2027" i="24"/>
  <c r="M2026" i="24"/>
  <c r="Q2026" i="24"/>
  <c r="O2026" i="24"/>
  <c r="M2025" i="24"/>
  <c r="Q2025" i="24"/>
  <c r="L2025" i="24"/>
  <c r="R2025" i="24"/>
  <c r="N2022" i="24"/>
  <c r="O2021" i="24"/>
  <c r="P2020" i="24"/>
  <c r="P2019" i="24"/>
  <c r="J2019" i="24" s="1"/>
  <c r="M2018" i="24"/>
  <c r="Q2018" i="24"/>
  <c r="O2018" i="24"/>
  <c r="M2017" i="24"/>
  <c r="Q2017" i="24"/>
  <c r="L2017" i="24"/>
  <c r="R2017" i="24"/>
  <c r="N2014" i="24"/>
  <c r="O2013" i="24"/>
  <c r="P2012" i="24"/>
  <c r="P2011" i="24"/>
  <c r="M2010" i="24"/>
  <c r="Q2010" i="24"/>
  <c r="O2010" i="24"/>
  <c r="M2009" i="24"/>
  <c r="Q2009" i="24"/>
  <c r="L2009" i="24"/>
  <c r="R2009" i="24"/>
  <c r="N2006" i="24"/>
  <c r="O2005" i="24"/>
  <c r="P2004" i="24"/>
  <c r="P2003" i="24"/>
  <c r="M2002" i="24"/>
  <c r="Q2002" i="24"/>
  <c r="O2002" i="24"/>
  <c r="M2001" i="24"/>
  <c r="Q2001" i="24"/>
  <c r="L2001" i="24"/>
  <c r="R2001" i="24"/>
  <c r="N1998" i="24"/>
  <c r="O1997" i="24"/>
  <c r="P1996" i="24"/>
  <c r="K1996" i="24" s="1"/>
  <c r="P1995" i="24"/>
  <c r="M1994" i="24"/>
  <c r="Q1994" i="24"/>
  <c r="O1994" i="24"/>
  <c r="M1993" i="24"/>
  <c r="Q1993" i="24"/>
  <c r="L1993" i="24"/>
  <c r="R1993" i="24"/>
  <c r="N1990" i="24"/>
  <c r="O1989" i="24"/>
  <c r="P1988" i="24"/>
  <c r="P1987" i="24"/>
  <c r="J1987" i="24" s="1"/>
  <c r="M1986" i="24"/>
  <c r="Q1986" i="24"/>
  <c r="O1986" i="24"/>
  <c r="M1985" i="24"/>
  <c r="Q1985" i="24"/>
  <c r="L1985" i="24"/>
  <c r="R1985" i="24"/>
  <c r="N1982" i="24"/>
  <c r="O1981" i="24"/>
  <c r="P1980" i="24"/>
  <c r="P1979" i="24"/>
  <c r="J1979" i="24" s="1"/>
  <c r="M1978" i="24"/>
  <c r="Q1978" i="24"/>
  <c r="O1978" i="24"/>
  <c r="M1977" i="24"/>
  <c r="Q1977" i="24"/>
  <c r="L1977" i="24"/>
  <c r="R1977" i="24"/>
  <c r="N1974" i="24"/>
  <c r="O1973" i="24"/>
  <c r="P1972" i="24"/>
  <c r="P1971" i="24"/>
  <c r="M1970" i="24"/>
  <c r="Q1970" i="24"/>
  <c r="O1970" i="24"/>
  <c r="M1969" i="24"/>
  <c r="Q1969" i="24"/>
  <c r="L1969" i="24"/>
  <c r="R1969" i="24"/>
  <c r="N1966" i="24"/>
  <c r="O1965" i="24"/>
  <c r="P1964" i="24"/>
  <c r="P1963" i="24"/>
  <c r="M1962" i="24"/>
  <c r="Q1962" i="24"/>
  <c r="O1962" i="24"/>
  <c r="M1961" i="24"/>
  <c r="Q1961" i="24"/>
  <c r="L1961" i="24"/>
  <c r="R1961" i="24"/>
  <c r="N1958" i="24"/>
  <c r="O1957" i="24"/>
  <c r="P1956" i="24"/>
  <c r="P1955" i="24"/>
  <c r="M1954" i="24"/>
  <c r="Q1954" i="24"/>
  <c r="O1954" i="24"/>
  <c r="M1953" i="24"/>
  <c r="Q1953" i="24"/>
  <c r="L1953" i="24"/>
  <c r="R1953" i="24"/>
  <c r="N1950" i="24"/>
  <c r="O1949" i="24"/>
  <c r="P1948" i="24"/>
  <c r="P1947" i="24"/>
  <c r="M1904" i="24"/>
  <c r="Q1904" i="24"/>
  <c r="O1904" i="24"/>
  <c r="L1904" i="24"/>
  <c r="N1904" i="24"/>
  <c r="M1898" i="24"/>
  <c r="Q1898" i="24"/>
  <c r="L1898" i="24"/>
  <c r="R1898" i="24"/>
  <c r="P1898" i="24"/>
  <c r="N1898" i="24"/>
  <c r="O1898" i="24"/>
  <c r="M1894" i="24"/>
  <c r="Q1894" i="24"/>
  <c r="L1894" i="24"/>
  <c r="R1894" i="24"/>
  <c r="N1894" i="24"/>
  <c r="O1894" i="24"/>
  <c r="P1894" i="24"/>
  <c r="M1882" i="24"/>
  <c r="Q1882" i="24"/>
  <c r="L1882" i="24"/>
  <c r="R1882" i="24"/>
  <c r="P1882" i="24"/>
  <c r="N1882" i="24"/>
  <c r="O1882" i="24"/>
  <c r="M1878" i="24"/>
  <c r="Q1878" i="24"/>
  <c r="L1878" i="24"/>
  <c r="R1878" i="24"/>
  <c r="N1878" i="24"/>
  <c r="O1878" i="24"/>
  <c r="P1878" i="24"/>
  <c r="M1866" i="24"/>
  <c r="Q1866" i="24"/>
  <c r="L1866" i="24"/>
  <c r="R1866" i="24"/>
  <c r="P1866" i="24"/>
  <c r="N1866" i="24"/>
  <c r="O1866" i="24"/>
  <c r="M1862" i="24"/>
  <c r="Q1862" i="24"/>
  <c r="L1862" i="24"/>
  <c r="R1862" i="24"/>
  <c r="N1862" i="24"/>
  <c r="O1862" i="24"/>
  <c r="P1862" i="24"/>
  <c r="M1844" i="24"/>
  <c r="Q1844" i="24"/>
  <c r="N1844" i="24"/>
  <c r="L1844" i="24"/>
  <c r="R1844" i="24"/>
  <c r="P1844" i="24"/>
  <c r="J1844" i="24" s="1"/>
  <c r="O1844" i="24"/>
  <c r="M1842" i="24"/>
  <c r="Q1842" i="24"/>
  <c r="N1842" i="24"/>
  <c r="L1842" i="24"/>
  <c r="R1842" i="24"/>
  <c r="P1842" i="24"/>
  <c r="J1842" i="24" s="1"/>
  <c r="M1818" i="24"/>
  <c r="Q1818" i="24"/>
  <c r="N1801" i="24"/>
  <c r="R1801" i="24"/>
  <c r="Q1801" i="24"/>
  <c r="M1801" i="24"/>
  <c r="M1794" i="24"/>
  <c r="Q1794" i="24"/>
  <c r="M1780" i="24"/>
  <c r="Q1780" i="24"/>
  <c r="M2089" i="24"/>
  <c r="Q2089" i="24"/>
  <c r="M2087" i="24"/>
  <c r="Q2087" i="24"/>
  <c r="M2085" i="24"/>
  <c r="Q2085" i="24"/>
  <c r="M2083" i="24"/>
  <c r="Q2083" i="24"/>
  <c r="P2081" i="24"/>
  <c r="O2504" i="24"/>
  <c r="K2504" i="24" s="1"/>
  <c r="O2502" i="24"/>
  <c r="O2500" i="24"/>
  <c r="J2500" i="24" s="1"/>
  <c r="O2498" i="24"/>
  <c r="O2495" i="24"/>
  <c r="O2493" i="24"/>
  <c r="O2491" i="24"/>
  <c r="O2489" i="24"/>
  <c r="J2489" i="24" s="1"/>
  <c r="O2487" i="24"/>
  <c r="K2487" i="24" s="1"/>
  <c r="O2485" i="24"/>
  <c r="O2482" i="24"/>
  <c r="O2479" i="24"/>
  <c r="K2479" i="24" s="1"/>
  <c r="O2477" i="24"/>
  <c r="O2474" i="24"/>
  <c r="O2471" i="24"/>
  <c r="O2469" i="24"/>
  <c r="O2466" i="24"/>
  <c r="O2463" i="24"/>
  <c r="O2461" i="24"/>
  <c r="O2459" i="24"/>
  <c r="O2456" i="24"/>
  <c r="J2456" i="24" s="1"/>
  <c r="O2453" i="24"/>
  <c r="O2451" i="24"/>
  <c r="O2449" i="24"/>
  <c r="O2447" i="24"/>
  <c r="J2447" i="24" s="1"/>
  <c r="O2444" i="24"/>
  <c r="O2442" i="24"/>
  <c r="O2440" i="24"/>
  <c r="O2438" i="24"/>
  <c r="J2438" i="24" s="1"/>
  <c r="O2435" i="24"/>
  <c r="O2433" i="24"/>
  <c r="O2431" i="24"/>
  <c r="J2431" i="24" s="1"/>
  <c r="O2428" i="24"/>
  <c r="O2425" i="24"/>
  <c r="O2423" i="24"/>
  <c r="O2421" i="24"/>
  <c r="O2419" i="24"/>
  <c r="J2419" i="24" s="1"/>
  <c r="O2416" i="24"/>
  <c r="O2413" i="24"/>
  <c r="O2411" i="24"/>
  <c r="O2408" i="24"/>
  <c r="O2405" i="24"/>
  <c r="O2402" i="24"/>
  <c r="O2400" i="24"/>
  <c r="O2398" i="24"/>
  <c r="O2396" i="24"/>
  <c r="O2393" i="24"/>
  <c r="J2393" i="24" s="1"/>
  <c r="O2391" i="24"/>
  <c r="K2391" i="24" s="1"/>
  <c r="O2389" i="24"/>
  <c r="O2387" i="24"/>
  <c r="O2385" i="24"/>
  <c r="O2383" i="24"/>
  <c r="J2383" i="24" s="1"/>
  <c r="O2380" i="24"/>
  <c r="J2380" i="24" s="1"/>
  <c r="O2378" i="24"/>
  <c r="O2375" i="24"/>
  <c r="O2373" i="24"/>
  <c r="O2371" i="24"/>
  <c r="O2368" i="24"/>
  <c r="O2365" i="24"/>
  <c r="O2362" i="24"/>
  <c r="J2362" i="24" s="1"/>
  <c r="O2360" i="24"/>
  <c r="O2358" i="24"/>
  <c r="O2356" i="24"/>
  <c r="O2354" i="24"/>
  <c r="O2351" i="24"/>
  <c r="J2351" i="24" s="1"/>
  <c r="O2349" i="24"/>
  <c r="O2346" i="24"/>
  <c r="O2344" i="24"/>
  <c r="O2341" i="24"/>
  <c r="O2338" i="24"/>
  <c r="O2335" i="24"/>
  <c r="O2332" i="24"/>
  <c r="O2330" i="24"/>
  <c r="J2330" i="24" s="1"/>
  <c r="O2327" i="24"/>
  <c r="O2324" i="24"/>
  <c r="O2321" i="24"/>
  <c r="K2321" i="24" s="1"/>
  <c r="O2319" i="24"/>
  <c r="O2317" i="24"/>
  <c r="O2314" i="24"/>
  <c r="O2310" i="24"/>
  <c r="O2308" i="24"/>
  <c r="O2305" i="24"/>
  <c r="O2303" i="24"/>
  <c r="O2300" i="24"/>
  <c r="K2300" i="24" s="1"/>
  <c r="O2298" i="24"/>
  <c r="J2298" i="24" s="1"/>
  <c r="O2296" i="24"/>
  <c r="O2294" i="24"/>
  <c r="O2292" i="24"/>
  <c r="K2292" i="24" s="1"/>
  <c r="O2290" i="24"/>
  <c r="O2286" i="24"/>
  <c r="O2283" i="24"/>
  <c r="O2281" i="24"/>
  <c r="O2279" i="24"/>
  <c r="O2277" i="24"/>
  <c r="O2275" i="24"/>
  <c r="O2273" i="24"/>
  <c r="K2273" i="24" s="1"/>
  <c r="O2271" i="24"/>
  <c r="O2269" i="24"/>
  <c r="O2266" i="24"/>
  <c r="O2264" i="24"/>
  <c r="O2262" i="24"/>
  <c r="O2259" i="24"/>
  <c r="O2256" i="24"/>
  <c r="J2256" i="24" s="1"/>
  <c r="O2253" i="24"/>
  <c r="J2253" i="24" s="1"/>
  <c r="O2250" i="24"/>
  <c r="J2250" i="24" s="1"/>
  <c r="O2248" i="24"/>
  <c r="O2245" i="24"/>
  <c r="O2243" i="24"/>
  <c r="J2243" i="24" s="1"/>
  <c r="O2241" i="24"/>
  <c r="K2241" i="24" s="1"/>
  <c r="O2239" i="24"/>
  <c r="O2237" i="24"/>
  <c r="O2234" i="24"/>
  <c r="O2231" i="24"/>
  <c r="J2231" i="24" s="1"/>
  <c r="O2229" i="24"/>
  <c r="O2227" i="24"/>
  <c r="O2224" i="24"/>
  <c r="J2224" i="24" s="1"/>
  <c r="O2222" i="24"/>
  <c r="J2222" i="24" s="1"/>
  <c r="O2220" i="24"/>
  <c r="O2217" i="24"/>
  <c r="O2214" i="24"/>
  <c r="J2214" i="24" s="1"/>
  <c r="O2211" i="24"/>
  <c r="O2208" i="24"/>
  <c r="O2206" i="24"/>
  <c r="O2204" i="24"/>
  <c r="O2201" i="24"/>
  <c r="J2201" i="24" s="1"/>
  <c r="O2199" i="24"/>
  <c r="O2197" i="24"/>
  <c r="O2195" i="24"/>
  <c r="O2193" i="24"/>
  <c r="J2193" i="24" s="1"/>
  <c r="O2190" i="24"/>
  <c r="O2188" i="24"/>
  <c r="O2186" i="24"/>
  <c r="J2186" i="24" s="1"/>
  <c r="O2184" i="24"/>
  <c r="O2182" i="24"/>
  <c r="O2180" i="24"/>
  <c r="O2178" i="24"/>
  <c r="K2178" i="24" s="1"/>
  <c r="O2175" i="24"/>
  <c r="O2172" i="24"/>
  <c r="O2170" i="24"/>
  <c r="O2168" i="24"/>
  <c r="O2165" i="24"/>
  <c r="O2162" i="24"/>
  <c r="O2159" i="24"/>
  <c r="O2156" i="24"/>
  <c r="O2153" i="24"/>
  <c r="J2153" i="24" s="1"/>
  <c r="O2151" i="24"/>
  <c r="O2149" i="24"/>
  <c r="O2147" i="24"/>
  <c r="O2144" i="24"/>
  <c r="O2141" i="24"/>
  <c r="O2138" i="24"/>
  <c r="O2136" i="24"/>
  <c r="O2134" i="24"/>
  <c r="O2131" i="24"/>
  <c r="O2128" i="24"/>
  <c r="O2126" i="24"/>
  <c r="J2126" i="24" s="1"/>
  <c r="O2123" i="24"/>
  <c r="O2120" i="24"/>
  <c r="O2117" i="24"/>
  <c r="O2114" i="24"/>
  <c r="O2112" i="24"/>
  <c r="J2112" i="24" s="1"/>
  <c r="O2109" i="24"/>
  <c r="O2106" i="24"/>
  <c r="O2104" i="24"/>
  <c r="K2104" i="24" s="1"/>
  <c r="O2102" i="24"/>
  <c r="K2102" i="24" s="1"/>
  <c r="O2100" i="24"/>
  <c r="O2096" i="24"/>
  <c r="K2096" i="24" s="1"/>
  <c r="O2095" i="24"/>
  <c r="O2079" i="24"/>
  <c r="R2504" i="24"/>
  <c r="R2503" i="24"/>
  <c r="R2502" i="24"/>
  <c r="R2501" i="24"/>
  <c r="R2500" i="24"/>
  <c r="R2499" i="24"/>
  <c r="R2498" i="24"/>
  <c r="R2497" i="24"/>
  <c r="R2496" i="24"/>
  <c r="R2495" i="24"/>
  <c r="R2494" i="24"/>
  <c r="R2493" i="24"/>
  <c r="R2492" i="24"/>
  <c r="R2491" i="24"/>
  <c r="R2490" i="24"/>
  <c r="R2489" i="24"/>
  <c r="R2488" i="24"/>
  <c r="R2487" i="24"/>
  <c r="R2486" i="24"/>
  <c r="R2485" i="24"/>
  <c r="R2484" i="24"/>
  <c r="R2483" i="24"/>
  <c r="R2482" i="24"/>
  <c r="R2481" i="24"/>
  <c r="R2480" i="24"/>
  <c r="R2479" i="24"/>
  <c r="R2478" i="24"/>
  <c r="R2477" i="24"/>
  <c r="R2476" i="24"/>
  <c r="R2475" i="24"/>
  <c r="R2474" i="24"/>
  <c r="R2473" i="24"/>
  <c r="R2472" i="24"/>
  <c r="R2471" i="24"/>
  <c r="R2470" i="24"/>
  <c r="R2469" i="24"/>
  <c r="R2468" i="24"/>
  <c r="R2467" i="24"/>
  <c r="R2466" i="24"/>
  <c r="R2465" i="24"/>
  <c r="R2464" i="24"/>
  <c r="R2463" i="24"/>
  <c r="R2462" i="24"/>
  <c r="R2461" i="24"/>
  <c r="R2460" i="24"/>
  <c r="R2459" i="24"/>
  <c r="R2458" i="24"/>
  <c r="R2457" i="24"/>
  <c r="R2456" i="24"/>
  <c r="R2455" i="24"/>
  <c r="R2454" i="24"/>
  <c r="R2453" i="24"/>
  <c r="R2452" i="24"/>
  <c r="R2451" i="24"/>
  <c r="R2450" i="24"/>
  <c r="R2449" i="24"/>
  <c r="R2448" i="24"/>
  <c r="R2447" i="24"/>
  <c r="R2446" i="24"/>
  <c r="R2445" i="24"/>
  <c r="R2444" i="24"/>
  <c r="R2443" i="24"/>
  <c r="R2442" i="24"/>
  <c r="R2441" i="24"/>
  <c r="R2440" i="24"/>
  <c r="R2439" i="24"/>
  <c r="R2438" i="24"/>
  <c r="R2437" i="24"/>
  <c r="R2436" i="24"/>
  <c r="R2435" i="24"/>
  <c r="R2434" i="24"/>
  <c r="R2433" i="24"/>
  <c r="R2432" i="24"/>
  <c r="R2431" i="24"/>
  <c r="R2430" i="24"/>
  <c r="R2429" i="24"/>
  <c r="R2428" i="24"/>
  <c r="R2427" i="24"/>
  <c r="R2426" i="24"/>
  <c r="R2425" i="24"/>
  <c r="R2424" i="24"/>
  <c r="R2423" i="24"/>
  <c r="R2422" i="24"/>
  <c r="R2421" i="24"/>
  <c r="R2420" i="24"/>
  <c r="R2419" i="24"/>
  <c r="R2418" i="24"/>
  <c r="R2417" i="24"/>
  <c r="R2416" i="24"/>
  <c r="R2415" i="24"/>
  <c r="R2414" i="24"/>
  <c r="R2413" i="24"/>
  <c r="R2412" i="24"/>
  <c r="R2411" i="24"/>
  <c r="R2410" i="24"/>
  <c r="R2409" i="24"/>
  <c r="R2408" i="24"/>
  <c r="R2407" i="24"/>
  <c r="R2406" i="24"/>
  <c r="R2405" i="24"/>
  <c r="R2404" i="24"/>
  <c r="R2403" i="24"/>
  <c r="R2402" i="24"/>
  <c r="R2401" i="24"/>
  <c r="R2400" i="24"/>
  <c r="R2399" i="24"/>
  <c r="R2398" i="24"/>
  <c r="R2397" i="24"/>
  <c r="R2396" i="24"/>
  <c r="R2395" i="24"/>
  <c r="R2394" i="24"/>
  <c r="R2393" i="24"/>
  <c r="R2392" i="24"/>
  <c r="R2391" i="24"/>
  <c r="R2390" i="24"/>
  <c r="R2389" i="24"/>
  <c r="R2388" i="24"/>
  <c r="R2387" i="24"/>
  <c r="R2386" i="24"/>
  <c r="R2385" i="24"/>
  <c r="R2384" i="24"/>
  <c r="R2383" i="24"/>
  <c r="R2382" i="24"/>
  <c r="R2381" i="24"/>
  <c r="R2380" i="24"/>
  <c r="R2379" i="24"/>
  <c r="R2378" i="24"/>
  <c r="R2377" i="24"/>
  <c r="R2376" i="24"/>
  <c r="R2375" i="24"/>
  <c r="R2374" i="24"/>
  <c r="R2373" i="24"/>
  <c r="R2372" i="24"/>
  <c r="R2371" i="24"/>
  <c r="R2370" i="24"/>
  <c r="R2369" i="24"/>
  <c r="R2368" i="24"/>
  <c r="R2367" i="24"/>
  <c r="R2366" i="24"/>
  <c r="R2365" i="24"/>
  <c r="R2364" i="24"/>
  <c r="R2363" i="24"/>
  <c r="R2362" i="24"/>
  <c r="R2361" i="24"/>
  <c r="R2360" i="24"/>
  <c r="R2359" i="24"/>
  <c r="R2358" i="24"/>
  <c r="R2357" i="24"/>
  <c r="R2356" i="24"/>
  <c r="R2355" i="24"/>
  <c r="R2354" i="24"/>
  <c r="R2353" i="24"/>
  <c r="R2352" i="24"/>
  <c r="R2351" i="24"/>
  <c r="R2350" i="24"/>
  <c r="R2349" i="24"/>
  <c r="R2348" i="24"/>
  <c r="R2347" i="24"/>
  <c r="R2346" i="24"/>
  <c r="R2345" i="24"/>
  <c r="R2344" i="24"/>
  <c r="R2343" i="24"/>
  <c r="R2342" i="24"/>
  <c r="R2341" i="24"/>
  <c r="R2340" i="24"/>
  <c r="R2339" i="24"/>
  <c r="R2338" i="24"/>
  <c r="R2337" i="24"/>
  <c r="R2336" i="24"/>
  <c r="R2335" i="24"/>
  <c r="R2334" i="24"/>
  <c r="R2333" i="24"/>
  <c r="R2332" i="24"/>
  <c r="R2331" i="24"/>
  <c r="R2330" i="24"/>
  <c r="R2329" i="24"/>
  <c r="R2328" i="24"/>
  <c r="R2327" i="24"/>
  <c r="R2326" i="24"/>
  <c r="R2325" i="24"/>
  <c r="R2324" i="24"/>
  <c r="R2323" i="24"/>
  <c r="R2322" i="24"/>
  <c r="R2321" i="24"/>
  <c r="R2320" i="24"/>
  <c r="R2319" i="24"/>
  <c r="R2318" i="24"/>
  <c r="R2317" i="24"/>
  <c r="R2316" i="24"/>
  <c r="R2315" i="24"/>
  <c r="R2314" i="24"/>
  <c r="R2313" i="24"/>
  <c r="R2312" i="24"/>
  <c r="R2311" i="24"/>
  <c r="R2310" i="24"/>
  <c r="R2309" i="24"/>
  <c r="R2308" i="24"/>
  <c r="R2307" i="24"/>
  <c r="R2306" i="24"/>
  <c r="R2305" i="24"/>
  <c r="R2304" i="24"/>
  <c r="R2303" i="24"/>
  <c r="R2302" i="24"/>
  <c r="R2301" i="24"/>
  <c r="R2300" i="24"/>
  <c r="R2299" i="24"/>
  <c r="R2298" i="24"/>
  <c r="R2297" i="24"/>
  <c r="R2296" i="24"/>
  <c r="R2295" i="24"/>
  <c r="R2294" i="24"/>
  <c r="R2293" i="24"/>
  <c r="R2292" i="24"/>
  <c r="R2291" i="24"/>
  <c r="R2290" i="24"/>
  <c r="R2289" i="24"/>
  <c r="R2288" i="24"/>
  <c r="R2287" i="24"/>
  <c r="R2286" i="24"/>
  <c r="R2285" i="24"/>
  <c r="R2284" i="24"/>
  <c r="R2283" i="24"/>
  <c r="R2282" i="24"/>
  <c r="R2281" i="24"/>
  <c r="R2280" i="24"/>
  <c r="R2279" i="24"/>
  <c r="R2278" i="24"/>
  <c r="R2277" i="24"/>
  <c r="R2276" i="24"/>
  <c r="R2275" i="24"/>
  <c r="R2274" i="24"/>
  <c r="R2273" i="24"/>
  <c r="R2272" i="24"/>
  <c r="R2271" i="24"/>
  <c r="R2270" i="24"/>
  <c r="R2269" i="24"/>
  <c r="R2268" i="24"/>
  <c r="R2267" i="24"/>
  <c r="R2266" i="24"/>
  <c r="R2265" i="24"/>
  <c r="R2264" i="24"/>
  <c r="R2263" i="24"/>
  <c r="R2262" i="24"/>
  <c r="R2261" i="24"/>
  <c r="R2260" i="24"/>
  <c r="R2259" i="24"/>
  <c r="R2258" i="24"/>
  <c r="R2257" i="24"/>
  <c r="R2256" i="24"/>
  <c r="R2255" i="24"/>
  <c r="R2254" i="24"/>
  <c r="R2253" i="24"/>
  <c r="R2252" i="24"/>
  <c r="R2251" i="24"/>
  <c r="R2250" i="24"/>
  <c r="R2249" i="24"/>
  <c r="R2248" i="24"/>
  <c r="R2247" i="24"/>
  <c r="R2246" i="24"/>
  <c r="R2245" i="24"/>
  <c r="R2244" i="24"/>
  <c r="R2243" i="24"/>
  <c r="R2242" i="24"/>
  <c r="R2241" i="24"/>
  <c r="R2240" i="24"/>
  <c r="R2239" i="24"/>
  <c r="R2238" i="24"/>
  <c r="R2237" i="24"/>
  <c r="R2236" i="24"/>
  <c r="R2235" i="24"/>
  <c r="R2234" i="24"/>
  <c r="R2233" i="24"/>
  <c r="R2232" i="24"/>
  <c r="R2231" i="24"/>
  <c r="R2230" i="24"/>
  <c r="R2229" i="24"/>
  <c r="R2228" i="24"/>
  <c r="R2227" i="24"/>
  <c r="R2226" i="24"/>
  <c r="R2225" i="24"/>
  <c r="R2224" i="24"/>
  <c r="R2223" i="24"/>
  <c r="R2222" i="24"/>
  <c r="R2221" i="24"/>
  <c r="R2220" i="24"/>
  <c r="R2219" i="24"/>
  <c r="R2218" i="24"/>
  <c r="R2217" i="24"/>
  <c r="R2216" i="24"/>
  <c r="R2215" i="24"/>
  <c r="R2214" i="24"/>
  <c r="R2213" i="24"/>
  <c r="R2212" i="24"/>
  <c r="R2211" i="24"/>
  <c r="R2210" i="24"/>
  <c r="R2209" i="24"/>
  <c r="R2208" i="24"/>
  <c r="R2207" i="24"/>
  <c r="R2206" i="24"/>
  <c r="R2205" i="24"/>
  <c r="R2204" i="24"/>
  <c r="R2203" i="24"/>
  <c r="R2202" i="24"/>
  <c r="R2201" i="24"/>
  <c r="R2200" i="24"/>
  <c r="R2199" i="24"/>
  <c r="R2198" i="24"/>
  <c r="R2197" i="24"/>
  <c r="R2196" i="24"/>
  <c r="R2195" i="24"/>
  <c r="R2194" i="24"/>
  <c r="R2193" i="24"/>
  <c r="R2192" i="24"/>
  <c r="R2191" i="24"/>
  <c r="R2190" i="24"/>
  <c r="R2189" i="24"/>
  <c r="R2188" i="24"/>
  <c r="R2187" i="24"/>
  <c r="R2186" i="24"/>
  <c r="R2185" i="24"/>
  <c r="R2184" i="24"/>
  <c r="R2183" i="24"/>
  <c r="R2182" i="24"/>
  <c r="R2181" i="24"/>
  <c r="R2180" i="24"/>
  <c r="R2179" i="24"/>
  <c r="R2178" i="24"/>
  <c r="R2177" i="24"/>
  <c r="R2176" i="24"/>
  <c r="R2175" i="24"/>
  <c r="R2174" i="24"/>
  <c r="R2173" i="24"/>
  <c r="R2172" i="24"/>
  <c r="R2171" i="24"/>
  <c r="R2170" i="24"/>
  <c r="R2169" i="24"/>
  <c r="R2168" i="24"/>
  <c r="R2167" i="24"/>
  <c r="R2166" i="24"/>
  <c r="R2165" i="24"/>
  <c r="R2164" i="24"/>
  <c r="R2163" i="24"/>
  <c r="R2162" i="24"/>
  <c r="R2161" i="24"/>
  <c r="R2160" i="24"/>
  <c r="R2159" i="24"/>
  <c r="R2158" i="24"/>
  <c r="R2157" i="24"/>
  <c r="R2156" i="24"/>
  <c r="R2155" i="24"/>
  <c r="R2154" i="24"/>
  <c r="R2153" i="24"/>
  <c r="R2152" i="24"/>
  <c r="R2151" i="24"/>
  <c r="R2150" i="24"/>
  <c r="R2149" i="24"/>
  <c r="R2148" i="24"/>
  <c r="R2147" i="24"/>
  <c r="R2146" i="24"/>
  <c r="R2145" i="24"/>
  <c r="R2144" i="24"/>
  <c r="R2143" i="24"/>
  <c r="R2142" i="24"/>
  <c r="R2141" i="24"/>
  <c r="R2140" i="24"/>
  <c r="R2139" i="24"/>
  <c r="R2138" i="24"/>
  <c r="R2137" i="24"/>
  <c r="R2136" i="24"/>
  <c r="R2135" i="24"/>
  <c r="R2134" i="24"/>
  <c r="R2133" i="24"/>
  <c r="R2132" i="24"/>
  <c r="R2131" i="24"/>
  <c r="R2130" i="24"/>
  <c r="R2129" i="24"/>
  <c r="R2128" i="24"/>
  <c r="R2127" i="24"/>
  <c r="R2126" i="24"/>
  <c r="R2125" i="24"/>
  <c r="R2124" i="24"/>
  <c r="R2123" i="24"/>
  <c r="R2122" i="24"/>
  <c r="R2121" i="24"/>
  <c r="R2120" i="24"/>
  <c r="R2119" i="24"/>
  <c r="R2118" i="24"/>
  <c r="R2117" i="24"/>
  <c r="R2116" i="24"/>
  <c r="R2115" i="24"/>
  <c r="R2114" i="24"/>
  <c r="R2113" i="24"/>
  <c r="R2112" i="24"/>
  <c r="R2111" i="24"/>
  <c r="R2110" i="24"/>
  <c r="R2109" i="24"/>
  <c r="R2108" i="24"/>
  <c r="R2107" i="24"/>
  <c r="R2106" i="24"/>
  <c r="R2105" i="24"/>
  <c r="R2104" i="24"/>
  <c r="R2103" i="24"/>
  <c r="R2102" i="24"/>
  <c r="R2101" i="24"/>
  <c r="R2100" i="24"/>
  <c r="R2099" i="24"/>
  <c r="R2098" i="24"/>
  <c r="R2097" i="24"/>
  <c r="R2096" i="24"/>
  <c r="R2095" i="24"/>
  <c r="R2094" i="24"/>
  <c r="R2093" i="24"/>
  <c r="R2092" i="24"/>
  <c r="R2091" i="24"/>
  <c r="N2091" i="24"/>
  <c r="M2090" i="24"/>
  <c r="Q2090" i="24"/>
  <c r="N2089" i="24"/>
  <c r="M2088" i="24"/>
  <c r="Q2088" i="24"/>
  <c r="K2088" i="24" s="1"/>
  <c r="N2087" i="24"/>
  <c r="M2086" i="24"/>
  <c r="Q2086" i="24"/>
  <c r="N2085" i="24"/>
  <c r="J2085" i="24" s="1"/>
  <c r="M2084" i="24"/>
  <c r="Q2084" i="24"/>
  <c r="N2083" i="24"/>
  <c r="J2083" i="24" s="1"/>
  <c r="M2082" i="24"/>
  <c r="Q2082" i="24"/>
  <c r="N2081" i="24"/>
  <c r="M2080" i="24"/>
  <c r="Q2080" i="24"/>
  <c r="K2080" i="24" s="1"/>
  <c r="N2079" i="24"/>
  <c r="M2078" i="24"/>
  <c r="Q2078" i="24"/>
  <c r="N2077" i="24"/>
  <c r="M2076" i="24"/>
  <c r="Q2076" i="24"/>
  <c r="J2076" i="24" s="1"/>
  <c r="N2075" i="24"/>
  <c r="M2074" i="24"/>
  <c r="Q2074" i="24"/>
  <c r="N2073" i="24"/>
  <c r="M2072" i="24"/>
  <c r="Q2072" i="24"/>
  <c r="K2072" i="24" s="1"/>
  <c r="N2071" i="24"/>
  <c r="M2070" i="24"/>
  <c r="Q2070" i="24"/>
  <c r="N2069" i="24"/>
  <c r="M2068" i="24"/>
  <c r="Q2068" i="24"/>
  <c r="K2068" i="24" s="1"/>
  <c r="N2067" i="24"/>
  <c r="M2066" i="24"/>
  <c r="Q2066" i="24"/>
  <c r="N2065" i="24"/>
  <c r="M2064" i="24"/>
  <c r="Q2064" i="24"/>
  <c r="K2064" i="24" s="1"/>
  <c r="N2063" i="24"/>
  <c r="M2062" i="24"/>
  <c r="Q2062" i="24"/>
  <c r="N2061" i="24"/>
  <c r="M2060" i="24"/>
  <c r="Q2060" i="24"/>
  <c r="K2060" i="24" s="1"/>
  <c r="N2059" i="24"/>
  <c r="K2059" i="24" s="1"/>
  <c r="M2058" i="24"/>
  <c r="Q2058" i="24"/>
  <c r="N2057" i="24"/>
  <c r="M2056" i="24"/>
  <c r="Q2056" i="24"/>
  <c r="K2056" i="24" s="1"/>
  <c r="N2055" i="24"/>
  <c r="K2055" i="24" s="1"/>
  <c r="M2054" i="24"/>
  <c r="Q2054" i="24"/>
  <c r="N2053" i="24"/>
  <c r="M2052" i="24"/>
  <c r="Q2052" i="24"/>
  <c r="K2052" i="24" s="1"/>
  <c r="N2051" i="24"/>
  <c r="K2051" i="24" s="1"/>
  <c r="M2050" i="24"/>
  <c r="Q2050" i="24"/>
  <c r="N2049" i="24"/>
  <c r="M2048" i="24"/>
  <c r="Q2048" i="24"/>
  <c r="K2048" i="24" s="1"/>
  <c r="N2047" i="24"/>
  <c r="M2046" i="24"/>
  <c r="Q2046" i="24"/>
  <c r="N2045" i="24"/>
  <c r="N2044" i="24"/>
  <c r="O2043" i="24"/>
  <c r="P2042" i="24"/>
  <c r="P2041" i="24"/>
  <c r="K2041" i="24" s="1"/>
  <c r="M2040" i="24"/>
  <c r="Q2040" i="24"/>
  <c r="O2040" i="24"/>
  <c r="J2040" i="24" s="1"/>
  <c r="M2039" i="24"/>
  <c r="Q2039" i="24"/>
  <c r="L2039" i="24"/>
  <c r="R2039" i="24"/>
  <c r="L2038" i="24"/>
  <c r="N2037" i="24"/>
  <c r="N2036" i="24"/>
  <c r="J2036" i="24" s="1"/>
  <c r="O2035" i="24"/>
  <c r="P2034" i="24"/>
  <c r="K2034" i="24" s="1"/>
  <c r="P2033" i="24"/>
  <c r="K2033" i="24" s="1"/>
  <c r="M2032" i="24"/>
  <c r="Q2032" i="24"/>
  <c r="O2032" i="24"/>
  <c r="M2031" i="24"/>
  <c r="Q2031" i="24"/>
  <c r="L2031" i="24"/>
  <c r="R2031" i="24"/>
  <c r="L2030" i="24"/>
  <c r="N2029" i="24"/>
  <c r="N2028" i="24"/>
  <c r="O2027" i="24"/>
  <c r="P2026" i="24"/>
  <c r="K2026" i="24" s="1"/>
  <c r="P2025" i="24"/>
  <c r="J2025" i="24" s="1"/>
  <c r="M2024" i="24"/>
  <c r="Q2024" i="24"/>
  <c r="J2024" i="24" s="1"/>
  <c r="O2024" i="24"/>
  <c r="M2023" i="24"/>
  <c r="Q2023" i="24"/>
  <c r="L2023" i="24"/>
  <c r="R2023" i="24"/>
  <c r="L2022" i="24"/>
  <c r="N2021" i="24"/>
  <c r="N2020" i="24"/>
  <c r="J2020" i="24" s="1"/>
  <c r="O2019" i="24"/>
  <c r="P2018" i="24"/>
  <c r="K2018" i="24" s="1"/>
  <c r="P2017" i="24"/>
  <c r="K2017" i="24" s="1"/>
  <c r="M2016" i="24"/>
  <c r="Q2016" i="24"/>
  <c r="O2016" i="24"/>
  <c r="J2016" i="24" s="1"/>
  <c r="M2015" i="24"/>
  <c r="Q2015" i="24"/>
  <c r="L2015" i="24"/>
  <c r="R2015" i="24"/>
  <c r="L2014" i="24"/>
  <c r="N2013" i="24"/>
  <c r="N2012" i="24"/>
  <c r="O2011" i="24"/>
  <c r="P2010" i="24"/>
  <c r="P2009" i="24"/>
  <c r="K2009" i="24" s="1"/>
  <c r="M2008" i="24"/>
  <c r="Q2008" i="24"/>
  <c r="O2008" i="24"/>
  <c r="M2007" i="24"/>
  <c r="Q2007" i="24"/>
  <c r="L2007" i="24"/>
  <c r="R2007" i="24"/>
  <c r="L2006" i="24"/>
  <c r="N2005" i="24"/>
  <c r="N2004" i="24"/>
  <c r="J2004" i="24" s="1"/>
  <c r="O2003" i="24"/>
  <c r="K2003" i="24" s="1"/>
  <c r="P2002" i="24"/>
  <c r="J2002" i="24" s="1"/>
  <c r="P2001" i="24"/>
  <c r="M2000" i="24"/>
  <c r="Q2000" i="24"/>
  <c r="O2000" i="24"/>
  <c r="M1999" i="24"/>
  <c r="Q1999" i="24"/>
  <c r="L1999" i="24"/>
  <c r="R1999" i="24"/>
  <c r="L1998" i="24"/>
  <c r="N1997" i="24"/>
  <c r="N1996" i="24"/>
  <c r="O1995" i="24"/>
  <c r="P1994" i="24"/>
  <c r="P1993" i="24"/>
  <c r="K1993" i="24" s="1"/>
  <c r="M1992" i="24"/>
  <c r="Q1992" i="24"/>
  <c r="J1992" i="24" s="1"/>
  <c r="O1992" i="24"/>
  <c r="M1991" i="24"/>
  <c r="Q1991" i="24"/>
  <c r="L1991" i="24"/>
  <c r="R1991" i="24"/>
  <c r="L1990" i="24"/>
  <c r="N1989" i="24"/>
  <c r="N1988" i="24"/>
  <c r="O1987" i="24"/>
  <c r="P1986" i="24"/>
  <c r="P1985" i="24"/>
  <c r="J1985" i="24" s="1"/>
  <c r="M1984" i="24"/>
  <c r="Q1984" i="24"/>
  <c r="O1984" i="24"/>
  <c r="K1984" i="24" s="1"/>
  <c r="M1983" i="24"/>
  <c r="Q1983" i="24"/>
  <c r="L1983" i="24"/>
  <c r="R1983" i="24"/>
  <c r="L1982" i="24"/>
  <c r="N1981" i="24"/>
  <c r="N1980" i="24"/>
  <c r="O1979" i="24"/>
  <c r="P1978" i="24"/>
  <c r="P1977" i="24"/>
  <c r="K1977" i="24" s="1"/>
  <c r="M1976" i="24"/>
  <c r="Q1976" i="24"/>
  <c r="O1976" i="24"/>
  <c r="J1976" i="24" s="1"/>
  <c r="M1975" i="24"/>
  <c r="Q1975" i="24"/>
  <c r="L1975" i="24"/>
  <c r="R1975" i="24"/>
  <c r="L1974" i="24"/>
  <c r="N1973" i="24"/>
  <c r="N1972" i="24"/>
  <c r="O1971" i="24"/>
  <c r="J1971" i="24" s="1"/>
  <c r="P1970" i="24"/>
  <c r="K1970" i="24" s="1"/>
  <c r="P1969" i="24"/>
  <c r="J1969" i="24" s="1"/>
  <c r="M1968" i="24"/>
  <c r="Q1968" i="24"/>
  <c r="O1968" i="24"/>
  <c r="M1967" i="24"/>
  <c r="Q1967" i="24"/>
  <c r="L1967" i="24"/>
  <c r="R1967" i="24"/>
  <c r="L1966" i="24"/>
  <c r="N1965" i="24"/>
  <c r="N1964" i="24"/>
  <c r="O1963" i="24"/>
  <c r="P1962" i="24"/>
  <c r="P1961" i="24"/>
  <c r="J1961" i="24" s="1"/>
  <c r="M1960" i="24"/>
  <c r="Q1960" i="24"/>
  <c r="K1960" i="24" s="1"/>
  <c r="O1960" i="24"/>
  <c r="M1959" i="24"/>
  <c r="Q1959" i="24"/>
  <c r="L1959" i="24"/>
  <c r="R1959" i="24"/>
  <c r="L1958" i="24"/>
  <c r="N1957" i="24"/>
  <c r="N1956" i="24"/>
  <c r="K1956" i="24" s="1"/>
  <c r="O1955" i="24"/>
  <c r="P1954" i="24"/>
  <c r="P1953" i="24"/>
  <c r="K1953" i="24" s="1"/>
  <c r="M1952" i="24"/>
  <c r="Q1952" i="24"/>
  <c r="O1952" i="24"/>
  <c r="M1951" i="24"/>
  <c r="Q1951" i="24"/>
  <c r="L1951" i="24"/>
  <c r="R1951" i="24"/>
  <c r="L1950" i="24"/>
  <c r="N1949" i="24"/>
  <c r="N1948" i="24"/>
  <c r="O1947" i="24"/>
  <c r="K1947" i="24" s="1"/>
  <c r="P1945" i="24"/>
  <c r="P1943" i="24"/>
  <c r="P1941" i="24"/>
  <c r="K1941" i="24" s="1"/>
  <c r="P1939" i="24"/>
  <c r="P1937" i="24"/>
  <c r="P1935" i="24"/>
  <c r="P1933" i="24"/>
  <c r="K1933" i="24" s="1"/>
  <c r="P1931" i="24"/>
  <c r="P1929" i="24"/>
  <c r="P1927" i="24"/>
  <c r="K1927" i="24" s="1"/>
  <c r="P1925" i="24"/>
  <c r="K1925" i="24" s="1"/>
  <c r="P1923" i="24"/>
  <c r="P1921" i="24"/>
  <c r="P1919" i="24"/>
  <c r="K1919" i="24" s="1"/>
  <c r="P1917" i="24"/>
  <c r="P1915" i="24"/>
  <c r="P1913" i="24"/>
  <c r="P1911" i="24"/>
  <c r="P1909" i="24"/>
  <c r="K1909" i="24" s="1"/>
  <c r="P1907" i="24"/>
  <c r="P1903" i="24"/>
  <c r="M1902" i="24"/>
  <c r="Q1902" i="24"/>
  <c r="O1902" i="24"/>
  <c r="N1902" i="24"/>
  <c r="P1902" i="24"/>
  <c r="M1900" i="24"/>
  <c r="Q1900" i="24"/>
  <c r="L1900" i="24"/>
  <c r="O1900" i="24"/>
  <c r="P1900" i="24"/>
  <c r="R1900" i="24"/>
  <c r="R1893" i="24"/>
  <c r="M1884" i="24"/>
  <c r="Q1884" i="24"/>
  <c r="L1884" i="24"/>
  <c r="R1884" i="24"/>
  <c r="O1884" i="24"/>
  <c r="P1884" i="24"/>
  <c r="R1877" i="24"/>
  <c r="M1868" i="24"/>
  <c r="Q1868" i="24"/>
  <c r="L1868" i="24"/>
  <c r="R1868" i="24"/>
  <c r="O1868" i="24"/>
  <c r="P1868" i="24"/>
  <c r="K1868" i="24" s="1"/>
  <c r="M1846" i="24"/>
  <c r="Q1846" i="24"/>
  <c r="N1846" i="24"/>
  <c r="L1846" i="24"/>
  <c r="R1846" i="24"/>
  <c r="O1846" i="24"/>
  <c r="P1846" i="24"/>
  <c r="M1828" i="24"/>
  <c r="Q1828" i="24"/>
  <c r="N1828" i="24"/>
  <c r="L1828" i="24"/>
  <c r="R1828" i="24"/>
  <c r="P1828" i="24"/>
  <c r="J1828" i="24" s="1"/>
  <c r="O1828" i="24"/>
  <c r="M1826" i="24"/>
  <c r="Q1826" i="24"/>
  <c r="N1826" i="24"/>
  <c r="L1826" i="24"/>
  <c r="R1826" i="24"/>
  <c r="P1826" i="24"/>
  <c r="N1817" i="24"/>
  <c r="R1817" i="24"/>
  <c r="Q1817" i="24"/>
  <c r="M1817" i="24"/>
  <c r="M1810" i="24"/>
  <c r="Q1810" i="24"/>
  <c r="M1796" i="24"/>
  <c r="Q1796" i="24"/>
  <c r="Q1787" i="24"/>
  <c r="N1787" i="24"/>
  <c r="M1787" i="24"/>
  <c r="N1777" i="24"/>
  <c r="R1777" i="24"/>
  <c r="Q1777" i="24"/>
  <c r="N1761" i="24"/>
  <c r="R1761" i="24"/>
  <c r="Q1761" i="24"/>
  <c r="M1761" i="24"/>
  <c r="M1754" i="24"/>
  <c r="Q1754" i="24"/>
  <c r="Q1751" i="24"/>
  <c r="M1946" i="24"/>
  <c r="Q1946" i="24"/>
  <c r="M1944" i="24"/>
  <c r="Q1944" i="24"/>
  <c r="M1942" i="24"/>
  <c r="Q1942" i="24"/>
  <c r="M1940" i="24"/>
  <c r="Q1940" i="24"/>
  <c r="M1938" i="24"/>
  <c r="Q1938" i="24"/>
  <c r="M1936" i="24"/>
  <c r="Q1936" i="24"/>
  <c r="M1934" i="24"/>
  <c r="Q1934" i="24"/>
  <c r="M1932" i="24"/>
  <c r="Q1932" i="24"/>
  <c r="M1930" i="24"/>
  <c r="Q1930" i="24"/>
  <c r="M1928" i="24"/>
  <c r="Q1928" i="24"/>
  <c r="M1926" i="24"/>
  <c r="Q1926" i="24"/>
  <c r="M1924" i="24"/>
  <c r="Q1924" i="24"/>
  <c r="M1922" i="24"/>
  <c r="Q1922" i="24"/>
  <c r="M1920" i="24"/>
  <c r="Q1920" i="24"/>
  <c r="M1918" i="24"/>
  <c r="Q1918" i="24"/>
  <c r="M1916" i="24"/>
  <c r="Q1916" i="24"/>
  <c r="M1914" i="24"/>
  <c r="Q1914" i="24"/>
  <c r="M1912" i="24"/>
  <c r="Q1912" i="24"/>
  <c r="M1910" i="24"/>
  <c r="Q1910" i="24"/>
  <c r="M1908" i="24"/>
  <c r="Q1908" i="24"/>
  <c r="M1906" i="24"/>
  <c r="Q1906" i="24"/>
  <c r="M1890" i="24"/>
  <c r="Q1890" i="24"/>
  <c r="L1890" i="24"/>
  <c r="R1890" i="24"/>
  <c r="P1890" i="24"/>
  <c r="J1890" i="24" s="1"/>
  <c r="M1886" i="24"/>
  <c r="Q1886" i="24"/>
  <c r="L1886" i="24"/>
  <c r="R1886" i="24"/>
  <c r="N1886" i="24"/>
  <c r="M1885" i="24"/>
  <c r="Q1885" i="24"/>
  <c r="O1885" i="24"/>
  <c r="N1885" i="24"/>
  <c r="M1874" i="24"/>
  <c r="Q1874" i="24"/>
  <c r="L1874" i="24"/>
  <c r="R1874" i="24"/>
  <c r="P1874" i="24"/>
  <c r="K1874" i="24" s="1"/>
  <c r="M1870" i="24"/>
  <c r="Q1870" i="24"/>
  <c r="L1870" i="24"/>
  <c r="R1870" i="24"/>
  <c r="N1870" i="24"/>
  <c r="K1870" i="24" s="1"/>
  <c r="M1869" i="24"/>
  <c r="Q1869" i="24"/>
  <c r="O1869" i="24"/>
  <c r="N1869" i="24"/>
  <c r="K1869" i="24" s="1"/>
  <c r="M1854" i="24"/>
  <c r="Q1854" i="24"/>
  <c r="N1854" i="24"/>
  <c r="K1854" i="24" s="1"/>
  <c r="L1854" i="24"/>
  <c r="R1854" i="24"/>
  <c r="O1854" i="24"/>
  <c r="M1852" i="24"/>
  <c r="Q1852" i="24"/>
  <c r="N1852" i="24"/>
  <c r="L1852" i="24"/>
  <c r="R1852" i="24"/>
  <c r="P1852" i="24"/>
  <c r="M1838" i="24"/>
  <c r="Q1838" i="24"/>
  <c r="N1838" i="24"/>
  <c r="L1838" i="24"/>
  <c r="R1838" i="24"/>
  <c r="O1838" i="24"/>
  <c r="M1836" i="24"/>
  <c r="Q1836" i="24"/>
  <c r="N1836" i="24"/>
  <c r="L1836" i="24"/>
  <c r="R1836" i="24"/>
  <c r="P1836" i="24"/>
  <c r="M1822" i="24"/>
  <c r="Q1822" i="24"/>
  <c r="N1822" i="24"/>
  <c r="J1822" i="24" s="1"/>
  <c r="L1822" i="24"/>
  <c r="R1822" i="24"/>
  <c r="O1822" i="24"/>
  <c r="M1812" i="24"/>
  <c r="Q1812" i="24"/>
  <c r="Q1803" i="24"/>
  <c r="N1803" i="24"/>
  <c r="M1803" i="24"/>
  <c r="N1793" i="24"/>
  <c r="R1793" i="24"/>
  <c r="Q1793" i="24"/>
  <c r="M1786" i="24"/>
  <c r="Q1786" i="24"/>
  <c r="N1769" i="24"/>
  <c r="R1769" i="24"/>
  <c r="Q1769" i="24"/>
  <c r="M1769" i="24"/>
  <c r="M1762" i="24"/>
  <c r="Q1762" i="24"/>
  <c r="O1946" i="24"/>
  <c r="J1946" i="24" s="1"/>
  <c r="O1944" i="24"/>
  <c r="O1942" i="24"/>
  <c r="O1940" i="24"/>
  <c r="O1938" i="24"/>
  <c r="K1938" i="24" s="1"/>
  <c r="O1936" i="24"/>
  <c r="O1934" i="24"/>
  <c r="O1932" i="24"/>
  <c r="O1930" i="24"/>
  <c r="K1930" i="24" s="1"/>
  <c r="O1928" i="24"/>
  <c r="O1926" i="24"/>
  <c r="K1926" i="24" s="1"/>
  <c r="O1924" i="24"/>
  <c r="O1922" i="24"/>
  <c r="J1922" i="24" s="1"/>
  <c r="O1920" i="24"/>
  <c r="O1918" i="24"/>
  <c r="K1918" i="24" s="1"/>
  <c r="O1916" i="24"/>
  <c r="O1914" i="24"/>
  <c r="K1914" i="24" s="1"/>
  <c r="O1912" i="24"/>
  <c r="O1910" i="24"/>
  <c r="O1908" i="24"/>
  <c r="O1906" i="24"/>
  <c r="J1906" i="24" s="1"/>
  <c r="M1905" i="24"/>
  <c r="L1905" i="24"/>
  <c r="Q1905" i="24"/>
  <c r="M1892" i="24"/>
  <c r="Q1892" i="24"/>
  <c r="L1892" i="24"/>
  <c r="R1892" i="24"/>
  <c r="O1892" i="24"/>
  <c r="K1892" i="24" s="1"/>
  <c r="M1891" i="24"/>
  <c r="Q1891" i="24"/>
  <c r="O1891" i="24"/>
  <c r="P1891" i="24"/>
  <c r="M1887" i="24"/>
  <c r="Q1887" i="24"/>
  <c r="J1887" i="24" s="1"/>
  <c r="O1887" i="24"/>
  <c r="L1887" i="24"/>
  <c r="R1885" i="24"/>
  <c r="M1876" i="24"/>
  <c r="Q1876" i="24"/>
  <c r="L1876" i="24"/>
  <c r="R1876" i="24"/>
  <c r="O1876" i="24"/>
  <c r="J1876" i="24" s="1"/>
  <c r="M1875" i="24"/>
  <c r="Q1875" i="24"/>
  <c r="O1875" i="24"/>
  <c r="P1875" i="24"/>
  <c r="M1871" i="24"/>
  <c r="Q1871" i="24"/>
  <c r="O1871" i="24"/>
  <c r="K1871" i="24" s="1"/>
  <c r="L1871" i="24"/>
  <c r="R1869" i="24"/>
  <c r="M1850" i="24"/>
  <c r="Q1850" i="24"/>
  <c r="N1850" i="24"/>
  <c r="L1850" i="24"/>
  <c r="R1850" i="24"/>
  <c r="M1834" i="24"/>
  <c r="Q1834" i="24"/>
  <c r="N1834" i="24"/>
  <c r="L1834" i="24"/>
  <c r="R1834" i="24"/>
  <c r="Q1819" i="24"/>
  <c r="N1819" i="24"/>
  <c r="M1819" i="24"/>
  <c r="N1809" i="24"/>
  <c r="R1809" i="24"/>
  <c r="Q1809" i="24"/>
  <c r="M1802" i="24"/>
  <c r="Q1802" i="24"/>
  <c r="N1785" i="24"/>
  <c r="R1785" i="24"/>
  <c r="Q1785" i="24"/>
  <c r="M1785" i="24"/>
  <c r="M1778" i="24"/>
  <c r="Q1778" i="24"/>
  <c r="M1764" i="24"/>
  <c r="Q1764" i="24"/>
  <c r="Q1755" i="24"/>
  <c r="N1755" i="24"/>
  <c r="M1755" i="24"/>
  <c r="L1743" i="24"/>
  <c r="N1743" i="24"/>
  <c r="O1743" i="24"/>
  <c r="M1743" i="24"/>
  <c r="Q1743" i="24"/>
  <c r="M1897" i="24"/>
  <c r="Q1897" i="24"/>
  <c r="O1897" i="24"/>
  <c r="M1896" i="24"/>
  <c r="Q1896" i="24"/>
  <c r="L1896" i="24"/>
  <c r="R1896" i="24"/>
  <c r="M1889" i="24"/>
  <c r="Q1889" i="24"/>
  <c r="J1889" i="24" s="1"/>
  <c r="O1889" i="24"/>
  <c r="M1888" i="24"/>
  <c r="Q1888" i="24"/>
  <c r="L1888" i="24"/>
  <c r="R1888" i="24"/>
  <c r="M1881" i="24"/>
  <c r="Q1881" i="24"/>
  <c r="O1881" i="24"/>
  <c r="K1881" i="24" s="1"/>
  <c r="M1880" i="24"/>
  <c r="Q1880" i="24"/>
  <c r="L1880" i="24"/>
  <c r="R1880" i="24"/>
  <c r="M1873" i="24"/>
  <c r="Q1873" i="24"/>
  <c r="O1873" i="24"/>
  <c r="K1873" i="24" s="1"/>
  <c r="M1872" i="24"/>
  <c r="Q1872" i="24"/>
  <c r="L1872" i="24"/>
  <c r="R1872" i="24"/>
  <c r="M1865" i="24"/>
  <c r="Q1865" i="24"/>
  <c r="O1865" i="24"/>
  <c r="J1865" i="24" s="1"/>
  <c r="M1864" i="24"/>
  <c r="Q1864" i="24"/>
  <c r="J1864" i="24" s="1"/>
  <c r="L1864" i="24"/>
  <c r="R1864" i="24"/>
  <c r="M1856" i="24"/>
  <c r="Q1856" i="24"/>
  <c r="N1856" i="24"/>
  <c r="L1856" i="24"/>
  <c r="R1856" i="24"/>
  <c r="M1848" i="24"/>
  <c r="Q1848" i="24"/>
  <c r="N1848" i="24"/>
  <c r="L1848" i="24"/>
  <c r="R1848" i="24"/>
  <c r="M1840" i="24"/>
  <c r="Q1840" i="24"/>
  <c r="N1840" i="24"/>
  <c r="J1840" i="24" s="1"/>
  <c r="L1840" i="24"/>
  <c r="R1840" i="24"/>
  <c r="M1832" i="24"/>
  <c r="Q1832" i="24"/>
  <c r="N1832" i="24"/>
  <c r="L1832" i="24"/>
  <c r="R1832" i="24"/>
  <c r="M1824" i="24"/>
  <c r="Q1824" i="24"/>
  <c r="N1824" i="24"/>
  <c r="L1824" i="24"/>
  <c r="R1824" i="24"/>
  <c r="M1820" i="24"/>
  <c r="Q1820" i="24"/>
  <c r="Q1811" i="24"/>
  <c r="N1811" i="24"/>
  <c r="M1811" i="24"/>
  <c r="M1804" i="24"/>
  <c r="Q1804" i="24"/>
  <c r="Q1795" i="24"/>
  <c r="N1795" i="24"/>
  <c r="M1795" i="24"/>
  <c r="M1788" i="24"/>
  <c r="Q1788" i="24"/>
  <c r="Q1779" i="24"/>
  <c r="N1779" i="24"/>
  <c r="M1779" i="24"/>
  <c r="M1772" i="24"/>
  <c r="Q1772" i="24"/>
  <c r="Q1763" i="24"/>
  <c r="N1763" i="24"/>
  <c r="M1763" i="24"/>
  <c r="M1756" i="24"/>
  <c r="Q1756" i="24"/>
  <c r="L1745" i="24"/>
  <c r="N1745" i="24"/>
  <c r="Q1745" i="24"/>
  <c r="O1745" i="24"/>
  <c r="L1749" i="24"/>
  <c r="N1749" i="24"/>
  <c r="P1476" i="24"/>
  <c r="P1474" i="24"/>
  <c r="L1467" i="24"/>
  <c r="N1467" i="24"/>
  <c r="L1465" i="24"/>
  <c r="P1465" i="24"/>
  <c r="N1463" i="24"/>
  <c r="R1454" i="24"/>
  <c r="O1453" i="24"/>
  <c r="Q1452" i="24"/>
  <c r="O1451" i="24"/>
  <c r="Q1450" i="24"/>
  <c r="O1449" i="24"/>
  <c r="Q1448" i="24"/>
  <c r="O1447" i="24"/>
  <c r="Q1446" i="24"/>
  <c r="O1445" i="24"/>
  <c r="Q1444" i="24"/>
  <c r="O1443" i="24"/>
  <c r="Q1442" i="24"/>
  <c r="O1441" i="24"/>
  <c r="Q1440" i="24"/>
  <c r="O1439" i="24"/>
  <c r="Q1438" i="24"/>
  <c r="O1437" i="24"/>
  <c r="Q1436" i="24"/>
  <c r="O1435" i="24"/>
  <c r="Q1434" i="24"/>
  <c r="O1433" i="24"/>
  <c r="Q1432" i="24"/>
  <c r="O1431" i="24"/>
  <c r="L1470" i="24"/>
  <c r="P1470" i="24"/>
  <c r="M1456" i="24"/>
  <c r="N1456" i="24"/>
  <c r="M1454" i="24"/>
  <c r="O1454" i="24"/>
  <c r="M1453" i="24"/>
  <c r="N1452" i="24"/>
  <c r="R1452" i="24"/>
  <c r="M1451" i="24"/>
  <c r="N1450" i="24"/>
  <c r="R1450" i="24"/>
  <c r="M1449" i="24"/>
  <c r="N1448" i="24"/>
  <c r="R1448" i="24"/>
  <c r="M1447" i="24"/>
  <c r="N1446" i="24"/>
  <c r="K1446" i="24" s="1"/>
  <c r="R1446" i="24"/>
  <c r="M1445" i="24"/>
  <c r="N1444" i="24"/>
  <c r="R1444" i="24"/>
  <c r="M1443" i="24"/>
  <c r="N1442" i="24"/>
  <c r="R1442" i="24"/>
  <c r="M1441" i="24"/>
  <c r="N1440" i="24"/>
  <c r="R1440" i="24"/>
  <c r="M1439" i="24"/>
  <c r="N1438" i="24"/>
  <c r="R1438" i="24"/>
  <c r="M1437" i="24"/>
  <c r="N1436" i="24"/>
  <c r="R1436" i="24"/>
  <c r="M1435" i="24"/>
  <c r="N1434" i="24"/>
  <c r="R1434" i="24"/>
  <c r="M1433" i="24"/>
  <c r="N1432" i="24"/>
  <c r="R1432" i="24"/>
  <c r="M1431" i="24"/>
  <c r="L1462" i="24"/>
  <c r="P1462" i="24"/>
  <c r="P1460" i="24"/>
  <c r="M1458" i="24"/>
  <c r="N1458" i="24"/>
  <c r="K1458" i="24" s="1"/>
  <c r="P1456" i="24"/>
  <c r="P1454" i="24"/>
  <c r="Q1453" i="24"/>
  <c r="O1452" i="24"/>
  <c r="Q1451" i="24"/>
  <c r="O1450" i="24"/>
  <c r="Q1449" i="24"/>
  <c r="O1448" i="24"/>
  <c r="Q1447" i="24"/>
  <c r="O1446" i="24"/>
  <c r="Q1445" i="24"/>
  <c r="O1444" i="24"/>
  <c r="Q1443" i="24"/>
  <c r="O1442" i="24"/>
  <c r="Q1441" i="24"/>
  <c r="O1440" i="24"/>
  <c r="Q1439" i="24"/>
  <c r="O1438" i="24"/>
  <c r="Q1437" i="24"/>
  <c r="O1436" i="24"/>
  <c r="Q1435" i="24"/>
  <c r="O1434" i="24"/>
  <c r="Q1433" i="24"/>
  <c r="O1432" i="24"/>
  <c r="Q1431" i="24"/>
  <c r="M1861" i="24"/>
  <c r="Q1861" i="24"/>
  <c r="J1861" i="24" s="1"/>
  <c r="M1859" i="24"/>
  <c r="Q1859" i="24"/>
  <c r="J1859" i="24" s="1"/>
  <c r="M1857" i="24"/>
  <c r="Q1857" i="24"/>
  <c r="J1857" i="24" s="1"/>
  <c r="M1855" i="24"/>
  <c r="Q1855" i="24"/>
  <c r="J1855" i="24" s="1"/>
  <c r="M1853" i="24"/>
  <c r="Q1853" i="24"/>
  <c r="J1853" i="24" s="1"/>
  <c r="M1851" i="24"/>
  <c r="Q1851" i="24"/>
  <c r="K1851" i="24" s="1"/>
  <c r="M1849" i="24"/>
  <c r="Q1849" i="24"/>
  <c r="K1849" i="24" s="1"/>
  <c r="M1847" i="24"/>
  <c r="Q1847" i="24"/>
  <c r="K1847" i="24" s="1"/>
  <c r="M1845" i="24"/>
  <c r="Q1845" i="24"/>
  <c r="K1845" i="24" s="1"/>
  <c r="M1843" i="24"/>
  <c r="Q1843" i="24"/>
  <c r="K1843" i="24" s="1"/>
  <c r="M1841" i="24"/>
  <c r="Q1841" i="24"/>
  <c r="M1839" i="24"/>
  <c r="Q1839" i="24"/>
  <c r="K1839" i="24" s="1"/>
  <c r="M1837" i="24"/>
  <c r="Q1837" i="24"/>
  <c r="K1837" i="24" s="1"/>
  <c r="M1835" i="24"/>
  <c r="Q1835" i="24"/>
  <c r="K1835" i="24" s="1"/>
  <c r="M1833" i="24"/>
  <c r="Q1833" i="24"/>
  <c r="K1833" i="24" s="1"/>
  <c r="M1831" i="24"/>
  <c r="Q1831" i="24"/>
  <c r="K1831" i="24" s="1"/>
  <c r="M1829" i="24"/>
  <c r="Q1829" i="24"/>
  <c r="K1829" i="24" s="1"/>
  <c r="M1827" i="24"/>
  <c r="Q1827" i="24"/>
  <c r="K1827" i="24" s="1"/>
  <c r="M1825" i="24"/>
  <c r="Q1825" i="24"/>
  <c r="K1825" i="24" s="1"/>
  <c r="M1823" i="24"/>
  <c r="Q1823" i="24"/>
  <c r="K1823" i="24" s="1"/>
  <c r="N1815" i="24"/>
  <c r="N1807" i="24"/>
  <c r="N1799" i="24"/>
  <c r="N1791" i="24"/>
  <c r="N1783" i="24"/>
  <c r="N1775" i="24"/>
  <c r="N1767" i="24"/>
  <c r="N1759" i="24"/>
  <c r="M1749" i="24"/>
  <c r="L1747" i="24"/>
  <c r="N1747" i="24"/>
  <c r="L1475" i="24"/>
  <c r="N1475" i="24"/>
  <c r="L1473" i="24"/>
  <c r="P1473" i="24"/>
  <c r="N1453" i="24"/>
  <c r="K1453" i="24" s="1"/>
  <c r="R1453" i="24"/>
  <c r="N1451" i="24"/>
  <c r="R1451" i="24"/>
  <c r="N1449" i="24"/>
  <c r="R1449" i="24"/>
  <c r="N1447" i="24"/>
  <c r="K1447" i="24" s="1"/>
  <c r="R1447" i="24"/>
  <c r="N1445" i="24"/>
  <c r="R1445" i="24"/>
  <c r="N1443" i="24"/>
  <c r="R1443" i="24"/>
  <c r="N1441" i="24"/>
  <c r="R1441" i="24"/>
  <c r="N1439" i="24"/>
  <c r="R1439" i="24"/>
  <c r="N1437" i="24"/>
  <c r="J1437" i="24" s="1"/>
  <c r="R1437" i="24"/>
  <c r="N1435" i="24"/>
  <c r="J1435" i="24" s="1"/>
  <c r="R1435" i="24"/>
  <c r="N1433" i="24"/>
  <c r="R1433" i="24"/>
  <c r="N1431" i="24"/>
  <c r="R1431" i="24"/>
  <c r="M1219" i="24"/>
  <c r="Q1219" i="24"/>
  <c r="M1217" i="24"/>
  <c r="Q1217" i="24"/>
  <c r="M1167" i="24"/>
  <c r="Q1167" i="24"/>
  <c r="N1167" i="24"/>
  <c r="O1167" i="24"/>
  <c r="M1163" i="24"/>
  <c r="Q1163" i="24"/>
  <c r="N1163" i="24"/>
  <c r="O1163" i="24"/>
  <c r="M1159" i="24"/>
  <c r="Q1159" i="24"/>
  <c r="N1159" i="24"/>
  <c r="O1159" i="24"/>
  <c r="M1155" i="24"/>
  <c r="Q1155" i="24"/>
  <c r="N1155" i="24"/>
  <c r="O1155" i="24"/>
  <c r="M1151" i="24"/>
  <c r="Q1151" i="24"/>
  <c r="N1151" i="24"/>
  <c r="O1151" i="24"/>
  <c r="M1147" i="24"/>
  <c r="Q1147" i="24"/>
  <c r="N1147" i="24"/>
  <c r="O1147" i="24"/>
  <c r="M1145" i="24"/>
  <c r="Q1145" i="24"/>
  <c r="N1145" i="24"/>
  <c r="O1145" i="24"/>
  <c r="L1145" i="24"/>
  <c r="R1145" i="24"/>
  <c r="M1143" i="24"/>
  <c r="Q1143" i="24"/>
  <c r="N1143" i="24"/>
  <c r="K1143" i="24" s="1"/>
  <c r="O1143" i="24"/>
  <c r="L1143" i="24"/>
  <c r="R1143" i="24"/>
  <c r="M1141" i="24"/>
  <c r="Q1141" i="24"/>
  <c r="N1141" i="24"/>
  <c r="O1141" i="24"/>
  <c r="L1141" i="24"/>
  <c r="R1141" i="24"/>
  <c r="M1139" i="24"/>
  <c r="Q1139" i="24"/>
  <c r="N1139" i="24"/>
  <c r="O1139" i="24"/>
  <c r="L1139" i="24"/>
  <c r="R1139" i="24"/>
  <c r="M1137" i="24"/>
  <c r="Q1137" i="24"/>
  <c r="N1137" i="24"/>
  <c r="O1137" i="24"/>
  <c r="L1137" i="24"/>
  <c r="R1137" i="24"/>
  <c r="M1135" i="24"/>
  <c r="Q1135" i="24"/>
  <c r="N1135" i="24"/>
  <c r="O1135" i="24"/>
  <c r="L1135" i="24"/>
  <c r="R1135" i="24"/>
  <c r="M1133" i="24"/>
  <c r="Q1133" i="24"/>
  <c r="N1133" i="24"/>
  <c r="O1133" i="24"/>
  <c r="L1133" i="24"/>
  <c r="R1133" i="24"/>
  <c r="M1131" i="24"/>
  <c r="Q1131" i="24"/>
  <c r="N1131" i="24"/>
  <c r="J1131" i="24" s="1"/>
  <c r="O1131" i="24"/>
  <c r="L1131" i="24"/>
  <c r="R1131" i="24"/>
  <c r="M1129" i="24"/>
  <c r="Q1129" i="24"/>
  <c r="N1129" i="24"/>
  <c r="O1129" i="24"/>
  <c r="L1129" i="24"/>
  <c r="R1129" i="24"/>
  <c r="M1127" i="24"/>
  <c r="Q1127" i="24"/>
  <c r="N1127" i="24"/>
  <c r="J1127" i="24" s="1"/>
  <c r="O1127" i="24"/>
  <c r="L1127" i="24"/>
  <c r="R1127" i="24"/>
  <c r="N1122" i="24"/>
  <c r="R1122" i="24"/>
  <c r="M1122" i="24"/>
  <c r="O1122" i="24"/>
  <c r="P1122" i="24"/>
  <c r="L1122" i="24"/>
  <c r="N1106" i="24"/>
  <c r="R1106" i="24"/>
  <c r="M1106" i="24"/>
  <c r="O1106" i="24"/>
  <c r="P1106" i="24"/>
  <c r="K1106" i="24" s="1"/>
  <c r="L1106" i="24"/>
  <c r="O1221" i="24"/>
  <c r="R1220" i="24"/>
  <c r="O1219" i="24"/>
  <c r="R1218" i="24"/>
  <c r="O1217" i="24"/>
  <c r="L1216" i="24"/>
  <c r="M1216" i="24"/>
  <c r="Q1216" i="24"/>
  <c r="L1215" i="24"/>
  <c r="P1215" i="24"/>
  <c r="M1215" i="24"/>
  <c r="Q1215" i="24"/>
  <c r="L1214" i="24"/>
  <c r="P1214" i="24"/>
  <c r="M1214" i="24"/>
  <c r="Q1214" i="24"/>
  <c r="L1213" i="24"/>
  <c r="P1213" i="24"/>
  <c r="K1213" i="24" s="1"/>
  <c r="M1213" i="24"/>
  <c r="Q1213" i="24"/>
  <c r="L1212" i="24"/>
  <c r="P1212" i="24"/>
  <c r="M1212" i="24"/>
  <c r="Q1212" i="24"/>
  <c r="L1211" i="24"/>
  <c r="P1211" i="24"/>
  <c r="M1211" i="24"/>
  <c r="Q1211" i="24"/>
  <c r="L1210" i="24"/>
  <c r="P1210" i="24"/>
  <c r="K1210" i="24" s="1"/>
  <c r="M1210" i="24"/>
  <c r="Q1210" i="24"/>
  <c r="L1209" i="24"/>
  <c r="P1209" i="24"/>
  <c r="M1209" i="24"/>
  <c r="Q1209" i="24"/>
  <c r="L1208" i="24"/>
  <c r="P1208" i="24"/>
  <c r="K1208" i="24" s="1"/>
  <c r="M1208" i="24"/>
  <c r="Q1208" i="24"/>
  <c r="L1207" i="24"/>
  <c r="P1207" i="24"/>
  <c r="M1207" i="24"/>
  <c r="Q1207" i="24"/>
  <c r="L1206" i="24"/>
  <c r="P1206" i="24"/>
  <c r="K1206" i="24" s="1"/>
  <c r="M1206" i="24"/>
  <c r="Q1206" i="24"/>
  <c r="L1205" i="24"/>
  <c r="P1205" i="24"/>
  <c r="M1205" i="24"/>
  <c r="Q1205" i="24"/>
  <c r="L1204" i="24"/>
  <c r="P1204" i="24"/>
  <c r="K1204" i="24" s="1"/>
  <c r="M1204" i="24"/>
  <c r="Q1204" i="24"/>
  <c r="L1203" i="24"/>
  <c r="P1203" i="24"/>
  <c r="K1203" i="24" s="1"/>
  <c r="M1203" i="24"/>
  <c r="Q1203" i="24"/>
  <c r="L1202" i="24"/>
  <c r="P1202" i="24"/>
  <c r="J1202" i="24" s="1"/>
  <c r="M1202" i="24"/>
  <c r="Q1202" i="24"/>
  <c r="L1201" i="24"/>
  <c r="P1201" i="24"/>
  <c r="M1201" i="24"/>
  <c r="Q1201" i="24"/>
  <c r="L1200" i="24"/>
  <c r="P1200" i="24"/>
  <c r="K1200" i="24" s="1"/>
  <c r="M1200" i="24"/>
  <c r="Q1200" i="24"/>
  <c r="L1199" i="24"/>
  <c r="P1199" i="24"/>
  <c r="M1199" i="24"/>
  <c r="Q1199" i="24"/>
  <c r="L1198" i="24"/>
  <c r="P1198" i="24"/>
  <c r="M1198" i="24"/>
  <c r="Q1198" i="24"/>
  <c r="L1197" i="24"/>
  <c r="P1197" i="24"/>
  <c r="J1197" i="24" s="1"/>
  <c r="M1197" i="24"/>
  <c r="Q1197" i="24"/>
  <c r="L1196" i="24"/>
  <c r="P1196" i="24"/>
  <c r="K1196" i="24" s="1"/>
  <c r="M1196" i="24"/>
  <c r="Q1196" i="24"/>
  <c r="L1195" i="24"/>
  <c r="P1195" i="24"/>
  <c r="M1195" i="24"/>
  <c r="Q1195" i="24"/>
  <c r="L1194" i="24"/>
  <c r="P1194" i="24"/>
  <c r="K1194" i="24" s="1"/>
  <c r="M1194" i="24"/>
  <c r="Q1194" i="24"/>
  <c r="L1193" i="24"/>
  <c r="P1193" i="24"/>
  <c r="M1193" i="24"/>
  <c r="Q1193" i="24"/>
  <c r="L1192" i="24"/>
  <c r="P1192" i="24"/>
  <c r="K1192" i="24" s="1"/>
  <c r="M1192" i="24"/>
  <c r="Q1192" i="24"/>
  <c r="L1191" i="24"/>
  <c r="P1191" i="24"/>
  <c r="M1191" i="24"/>
  <c r="Q1191" i="24"/>
  <c r="L1190" i="24"/>
  <c r="P1190" i="24"/>
  <c r="K1190" i="24" s="1"/>
  <c r="M1190" i="24"/>
  <c r="Q1190" i="24"/>
  <c r="L1189" i="24"/>
  <c r="P1189" i="24"/>
  <c r="M1189" i="24"/>
  <c r="Q1189" i="24"/>
  <c r="L1188" i="24"/>
  <c r="P1188" i="24"/>
  <c r="M1188" i="24"/>
  <c r="Q1188" i="24"/>
  <c r="L1187" i="24"/>
  <c r="P1187" i="24"/>
  <c r="K1187" i="24" s="1"/>
  <c r="M1187" i="24"/>
  <c r="Q1187" i="24"/>
  <c r="L1186" i="24"/>
  <c r="P1186" i="24"/>
  <c r="M1186" i="24"/>
  <c r="Q1186" i="24"/>
  <c r="L1185" i="24"/>
  <c r="P1185" i="24"/>
  <c r="M1185" i="24"/>
  <c r="Q1185" i="24"/>
  <c r="L1184" i="24"/>
  <c r="P1184" i="24"/>
  <c r="K1184" i="24" s="1"/>
  <c r="M1184" i="24"/>
  <c r="Q1184" i="24"/>
  <c r="L1183" i="24"/>
  <c r="P1183" i="24"/>
  <c r="M1183" i="24"/>
  <c r="Q1183" i="24"/>
  <c r="L1182" i="24"/>
  <c r="P1182" i="24"/>
  <c r="M1182" i="24"/>
  <c r="Q1182" i="24"/>
  <c r="L1181" i="24"/>
  <c r="P1181" i="24"/>
  <c r="J1181" i="24" s="1"/>
  <c r="M1181" i="24"/>
  <c r="Q1181" i="24"/>
  <c r="L1180" i="24"/>
  <c r="P1180" i="24"/>
  <c r="K1180" i="24" s="1"/>
  <c r="M1180" i="24"/>
  <c r="Q1180" i="24"/>
  <c r="L1179" i="24"/>
  <c r="P1179" i="24"/>
  <c r="M1179" i="24"/>
  <c r="Q1179" i="24"/>
  <c r="L1178" i="24"/>
  <c r="P1178" i="24"/>
  <c r="K1178" i="24" s="1"/>
  <c r="M1178" i="24"/>
  <c r="Q1178" i="24"/>
  <c r="L1177" i="24"/>
  <c r="P1177" i="24"/>
  <c r="M1177" i="24"/>
  <c r="Q1177" i="24"/>
  <c r="L1176" i="24"/>
  <c r="P1176" i="24"/>
  <c r="K1176" i="24" s="1"/>
  <c r="M1176" i="24"/>
  <c r="Q1176" i="24"/>
  <c r="L1175" i="24"/>
  <c r="P1175" i="24"/>
  <c r="M1175" i="24"/>
  <c r="Q1175" i="24"/>
  <c r="L1174" i="24"/>
  <c r="P1174" i="24"/>
  <c r="K1174" i="24" s="1"/>
  <c r="M1174" i="24"/>
  <c r="Q1174" i="24"/>
  <c r="L1173" i="24"/>
  <c r="P1173" i="24"/>
  <c r="M1173" i="24"/>
  <c r="Q1173" i="24"/>
  <c r="L1172" i="24"/>
  <c r="P1172" i="24"/>
  <c r="K1172" i="24" s="1"/>
  <c r="M1172" i="24"/>
  <c r="Q1172" i="24"/>
  <c r="L1171" i="24"/>
  <c r="P1171" i="24"/>
  <c r="K1171" i="24" s="1"/>
  <c r="M1171" i="24"/>
  <c r="Q1171" i="24"/>
  <c r="L1170" i="24"/>
  <c r="P1170" i="24"/>
  <c r="J1170" i="24" s="1"/>
  <c r="M1170" i="24"/>
  <c r="Q1170" i="24"/>
  <c r="L1169" i="24"/>
  <c r="P1169" i="24"/>
  <c r="M1169" i="24"/>
  <c r="Q1169" i="24"/>
  <c r="R1167" i="24"/>
  <c r="R1163" i="24"/>
  <c r="R1159" i="24"/>
  <c r="R1155" i="24"/>
  <c r="R1151" i="24"/>
  <c r="R1147" i="24"/>
  <c r="R1430" i="24"/>
  <c r="R1429" i="24"/>
  <c r="R1428" i="24"/>
  <c r="R1427" i="24"/>
  <c r="R1426" i="24"/>
  <c r="R1425" i="24"/>
  <c r="R1424" i="24"/>
  <c r="R1423" i="24"/>
  <c r="R1422" i="24"/>
  <c r="R1421" i="24"/>
  <c r="R1420" i="24"/>
  <c r="R1419" i="24"/>
  <c r="R1418" i="24"/>
  <c r="R1417" i="24"/>
  <c r="R1416" i="24"/>
  <c r="R1415" i="24"/>
  <c r="R1414" i="24"/>
  <c r="R1413" i="24"/>
  <c r="R1412" i="24"/>
  <c r="R1411" i="24"/>
  <c r="R1410" i="24"/>
  <c r="R1409" i="24"/>
  <c r="R1408" i="24"/>
  <c r="R1407" i="24"/>
  <c r="R1406" i="24"/>
  <c r="R1405" i="24"/>
  <c r="R1404" i="24"/>
  <c r="R1403" i="24"/>
  <c r="R1402" i="24"/>
  <c r="R1401" i="24"/>
  <c r="R1400" i="24"/>
  <c r="R1399" i="24"/>
  <c r="R1398" i="24"/>
  <c r="R1397" i="24"/>
  <c r="R1396" i="24"/>
  <c r="R1395" i="24"/>
  <c r="R1394" i="24"/>
  <c r="R1393" i="24"/>
  <c r="R1392" i="24"/>
  <c r="R1391" i="24"/>
  <c r="R1390" i="24"/>
  <c r="R1389" i="24"/>
  <c r="R1388" i="24"/>
  <c r="R1387" i="24"/>
  <c r="R1386" i="24"/>
  <c r="R1385" i="24"/>
  <c r="R1384" i="24"/>
  <c r="R1383" i="24"/>
  <c r="R1382" i="24"/>
  <c r="R1381" i="24"/>
  <c r="R1380" i="24"/>
  <c r="R1379" i="24"/>
  <c r="R1378" i="24"/>
  <c r="R1377" i="24"/>
  <c r="R1376" i="24"/>
  <c r="R1375" i="24"/>
  <c r="R1374" i="24"/>
  <c r="R1373" i="24"/>
  <c r="R1372" i="24"/>
  <c r="R1371" i="24"/>
  <c r="R1370" i="24"/>
  <c r="R1369" i="24"/>
  <c r="R1368" i="24"/>
  <c r="R1367" i="24"/>
  <c r="R1366" i="24"/>
  <c r="R1365" i="24"/>
  <c r="R1364" i="24"/>
  <c r="R1363" i="24"/>
  <c r="R1362" i="24"/>
  <c r="R1361" i="24"/>
  <c r="R1360" i="24"/>
  <c r="R1359" i="24"/>
  <c r="R1358" i="24"/>
  <c r="R1357" i="24"/>
  <c r="R1356" i="24"/>
  <c r="R1355" i="24"/>
  <c r="R1354" i="24"/>
  <c r="R1353" i="24"/>
  <c r="R1352" i="24"/>
  <c r="R1351" i="24"/>
  <c r="R1350" i="24"/>
  <c r="R1349" i="24"/>
  <c r="R1348" i="24"/>
  <c r="R1347" i="24"/>
  <c r="R1346" i="24"/>
  <c r="R1345" i="24"/>
  <c r="R1344" i="24"/>
  <c r="R1343" i="24"/>
  <c r="R1342" i="24"/>
  <c r="R1341" i="24"/>
  <c r="R1340" i="24"/>
  <c r="R1339" i="24"/>
  <c r="R1338" i="24"/>
  <c r="R1337" i="24"/>
  <c r="R1336" i="24"/>
  <c r="R1335" i="24"/>
  <c r="R1334" i="24"/>
  <c r="R1333" i="24"/>
  <c r="R1332" i="24"/>
  <c r="R1331" i="24"/>
  <c r="R1330" i="24"/>
  <c r="R1329" i="24"/>
  <c r="R1328" i="24"/>
  <c r="R1327" i="24"/>
  <c r="R1326" i="24"/>
  <c r="R1325" i="24"/>
  <c r="R1324" i="24"/>
  <c r="R1323" i="24"/>
  <c r="R1322" i="24"/>
  <c r="R1321" i="24"/>
  <c r="R1320" i="24"/>
  <c r="R1319" i="24"/>
  <c r="R1318" i="24"/>
  <c r="R1317" i="24"/>
  <c r="R1316" i="24"/>
  <c r="R1315" i="24"/>
  <c r="R1314" i="24"/>
  <c r="R1313" i="24"/>
  <c r="R1312" i="24"/>
  <c r="R1311" i="24"/>
  <c r="R1310" i="24"/>
  <c r="R1309" i="24"/>
  <c r="R1308" i="24"/>
  <c r="R1307" i="24"/>
  <c r="R1306" i="24"/>
  <c r="R1305" i="24"/>
  <c r="R1304" i="24"/>
  <c r="R1303" i="24"/>
  <c r="R1302" i="24"/>
  <c r="R1301" i="24"/>
  <c r="R1300" i="24"/>
  <c r="R1299" i="24"/>
  <c r="R1298" i="24"/>
  <c r="R1297" i="24"/>
  <c r="R1296" i="24"/>
  <c r="R1295" i="24"/>
  <c r="R1294" i="24"/>
  <c r="R1293" i="24"/>
  <c r="R1292" i="24"/>
  <c r="R1291" i="24"/>
  <c r="R1290" i="24"/>
  <c r="R1289" i="24"/>
  <c r="R1288" i="24"/>
  <c r="R1287" i="24"/>
  <c r="R1286" i="24"/>
  <c r="R1285" i="24"/>
  <c r="R1284" i="24"/>
  <c r="R1283" i="24"/>
  <c r="R1282" i="24"/>
  <c r="R1281" i="24"/>
  <c r="R1280" i="24"/>
  <c r="R1279" i="24"/>
  <c r="R1278" i="24"/>
  <c r="R1277" i="24"/>
  <c r="R1276" i="24"/>
  <c r="R1275" i="24"/>
  <c r="R1274" i="24"/>
  <c r="R1273" i="24"/>
  <c r="R1272" i="24"/>
  <c r="R1271" i="24"/>
  <c r="R1270" i="24"/>
  <c r="R1269" i="24"/>
  <c r="R1268" i="24"/>
  <c r="R1267" i="24"/>
  <c r="R1266" i="24"/>
  <c r="R1265" i="24"/>
  <c r="R1264" i="24"/>
  <c r="R1263" i="24"/>
  <c r="R1262" i="24"/>
  <c r="R1261" i="24"/>
  <c r="R1260" i="24"/>
  <c r="R1259" i="24"/>
  <c r="R1258" i="24"/>
  <c r="R1257" i="24"/>
  <c r="R1256" i="24"/>
  <c r="R1255" i="24"/>
  <c r="R1254" i="24"/>
  <c r="R1253" i="24"/>
  <c r="R1252" i="24"/>
  <c r="R1251" i="24"/>
  <c r="R1250" i="24"/>
  <c r="R1249" i="24"/>
  <c r="R1248" i="24"/>
  <c r="R1247" i="24"/>
  <c r="R1246" i="24"/>
  <c r="R1245" i="24"/>
  <c r="R1244" i="24"/>
  <c r="R1243" i="24"/>
  <c r="R1242" i="24"/>
  <c r="R1241" i="24"/>
  <c r="R1240" i="24"/>
  <c r="R1239" i="24"/>
  <c r="R1238" i="24"/>
  <c r="R1237" i="24"/>
  <c r="R1236" i="24"/>
  <c r="R1235" i="24"/>
  <c r="R1234" i="24"/>
  <c r="R1233" i="24"/>
  <c r="R1232" i="24"/>
  <c r="R1231" i="24"/>
  <c r="R1230" i="24"/>
  <c r="R1229" i="24"/>
  <c r="R1228" i="24"/>
  <c r="R1227" i="24"/>
  <c r="R1221" i="24"/>
  <c r="N1221" i="24"/>
  <c r="M1220" i="24"/>
  <c r="Q1220" i="24"/>
  <c r="N1219" i="24"/>
  <c r="J1219" i="24" s="1"/>
  <c r="M1218" i="24"/>
  <c r="Q1218" i="24"/>
  <c r="K1218" i="24" s="1"/>
  <c r="N1217" i="24"/>
  <c r="P1167" i="24"/>
  <c r="M1165" i="24"/>
  <c r="Q1165" i="24"/>
  <c r="N1165" i="24"/>
  <c r="O1165" i="24"/>
  <c r="P1163" i="24"/>
  <c r="M1161" i="24"/>
  <c r="Q1161" i="24"/>
  <c r="N1161" i="24"/>
  <c r="O1161" i="24"/>
  <c r="P1159" i="24"/>
  <c r="M1157" i="24"/>
  <c r="Q1157" i="24"/>
  <c r="N1157" i="24"/>
  <c r="O1157" i="24"/>
  <c r="P1155" i="24"/>
  <c r="M1153" i="24"/>
  <c r="Q1153" i="24"/>
  <c r="N1153" i="24"/>
  <c r="K1153" i="24" s="1"/>
  <c r="O1153" i="24"/>
  <c r="P1151" i="24"/>
  <c r="M1149" i="24"/>
  <c r="Q1149" i="24"/>
  <c r="N1149" i="24"/>
  <c r="O1149" i="24"/>
  <c r="P1147" i="24"/>
  <c r="N1114" i="24"/>
  <c r="R1114" i="24"/>
  <c r="M1114" i="24"/>
  <c r="O1114" i="24"/>
  <c r="P1114" i="24"/>
  <c r="L1114" i="24"/>
  <c r="N1120" i="24"/>
  <c r="R1120" i="24"/>
  <c r="M1120" i="24"/>
  <c r="N1112" i="24"/>
  <c r="R1112" i="24"/>
  <c r="M1112" i="24"/>
  <c r="N1104" i="24"/>
  <c r="K1104" i="24" s="1"/>
  <c r="R1104" i="24"/>
  <c r="M1104" i="24"/>
  <c r="N1098" i="24"/>
  <c r="R1098" i="24"/>
  <c r="M1098" i="24"/>
  <c r="O1098" i="24"/>
  <c r="N1094" i="24"/>
  <c r="R1094" i="24"/>
  <c r="M1094" i="24"/>
  <c r="O1094" i="24"/>
  <c r="N1090" i="24"/>
  <c r="R1090" i="24"/>
  <c r="M1090" i="24"/>
  <c r="O1090" i="24"/>
  <c r="N1086" i="24"/>
  <c r="R1086" i="24"/>
  <c r="M1086" i="24"/>
  <c r="O1086" i="24"/>
  <c r="N1082" i="24"/>
  <c r="R1082" i="24"/>
  <c r="M1082" i="24"/>
  <c r="O1082" i="24"/>
  <c r="N1078" i="24"/>
  <c r="R1078" i="24"/>
  <c r="M1078" i="24"/>
  <c r="O1078" i="24"/>
  <c r="N1074" i="24"/>
  <c r="R1074" i="24"/>
  <c r="M1074" i="24"/>
  <c r="O1074" i="24"/>
  <c r="N1070" i="24"/>
  <c r="R1070" i="24"/>
  <c r="M1070" i="24"/>
  <c r="O1070" i="24"/>
  <c r="N1066" i="24"/>
  <c r="R1066" i="24"/>
  <c r="M1066" i="24"/>
  <c r="O1066" i="24"/>
  <c r="N1062" i="24"/>
  <c r="R1062" i="24"/>
  <c r="M1062" i="24"/>
  <c r="O1062" i="24"/>
  <c r="N1058" i="24"/>
  <c r="R1058" i="24"/>
  <c r="M1058" i="24"/>
  <c r="O1058" i="24"/>
  <c r="N1054" i="24"/>
  <c r="R1054" i="24"/>
  <c r="M1054" i="24"/>
  <c r="O1054" i="24"/>
  <c r="N1050" i="24"/>
  <c r="R1050" i="24"/>
  <c r="M1050" i="24"/>
  <c r="O1050" i="24"/>
  <c r="N1046" i="24"/>
  <c r="R1046" i="24"/>
  <c r="M1046" i="24"/>
  <c r="O1046" i="24"/>
  <c r="N1042" i="24"/>
  <c r="R1042" i="24"/>
  <c r="M1042" i="24"/>
  <c r="O1042" i="24"/>
  <c r="N1038" i="24"/>
  <c r="R1038" i="24"/>
  <c r="M1038" i="24"/>
  <c r="O1038" i="24"/>
  <c r="N1034" i="24"/>
  <c r="R1034" i="24"/>
  <c r="M1034" i="24"/>
  <c r="O1034" i="24"/>
  <c r="N1030" i="24"/>
  <c r="R1030" i="24"/>
  <c r="M1030" i="24"/>
  <c r="O1030" i="24"/>
  <c r="N1026" i="24"/>
  <c r="R1026" i="24"/>
  <c r="M1026" i="24"/>
  <c r="O1026" i="24"/>
  <c r="N1022" i="24"/>
  <c r="R1022" i="24"/>
  <c r="M1022" i="24"/>
  <c r="O1022" i="24"/>
  <c r="N1018" i="24"/>
  <c r="R1018" i="24"/>
  <c r="M1018" i="24"/>
  <c r="O1018" i="24"/>
  <c r="N1014" i="24"/>
  <c r="R1014" i="24"/>
  <c r="M1014" i="24"/>
  <c r="O1014" i="24"/>
  <c r="N1010" i="24"/>
  <c r="R1010" i="24"/>
  <c r="M1010" i="24"/>
  <c r="O1010" i="24"/>
  <c r="N1006" i="24"/>
  <c r="R1006" i="24"/>
  <c r="M1006" i="24"/>
  <c r="O1006" i="24"/>
  <c r="N1002" i="24"/>
  <c r="R1002" i="24"/>
  <c r="M1002" i="24"/>
  <c r="O1002" i="24"/>
  <c r="N998" i="24"/>
  <c r="R998" i="24"/>
  <c r="M998" i="24"/>
  <c r="O998" i="24"/>
  <c r="L989" i="24"/>
  <c r="P989" i="24"/>
  <c r="M989" i="24"/>
  <c r="R989" i="24"/>
  <c r="O989" i="24"/>
  <c r="Q989" i="24"/>
  <c r="L982" i="24"/>
  <c r="P982" i="24"/>
  <c r="O982" i="24"/>
  <c r="N982" i="24"/>
  <c r="Q982" i="24"/>
  <c r="L976" i="24"/>
  <c r="P976" i="24"/>
  <c r="O976" i="24"/>
  <c r="Q976" i="24"/>
  <c r="M976" i="24"/>
  <c r="N976" i="24"/>
  <c r="L968" i="24"/>
  <c r="P968" i="24"/>
  <c r="O968" i="24"/>
  <c r="Q968" i="24"/>
  <c r="M968" i="24"/>
  <c r="N968" i="24"/>
  <c r="L992" i="24"/>
  <c r="P992" i="24"/>
  <c r="O992" i="24"/>
  <c r="M992" i="24"/>
  <c r="N992" i="24"/>
  <c r="L983" i="24"/>
  <c r="P983" i="24"/>
  <c r="M983" i="24"/>
  <c r="R983" i="24"/>
  <c r="N983" i="24"/>
  <c r="O983" i="24"/>
  <c r="L975" i="24"/>
  <c r="P975" i="24"/>
  <c r="M975" i="24"/>
  <c r="R975" i="24"/>
  <c r="Q975" i="24"/>
  <c r="N975" i="24"/>
  <c r="O975" i="24"/>
  <c r="L967" i="24"/>
  <c r="P967" i="24"/>
  <c r="J967" i="24" s="1"/>
  <c r="M967" i="24"/>
  <c r="R967" i="24"/>
  <c r="Q967" i="24"/>
  <c r="N967" i="24"/>
  <c r="O967" i="24"/>
  <c r="N1124" i="24"/>
  <c r="R1124" i="24"/>
  <c r="M1124" i="24"/>
  <c r="O1120" i="24"/>
  <c r="J1120" i="24" s="1"/>
  <c r="N1116" i="24"/>
  <c r="R1116" i="24"/>
  <c r="M1116" i="24"/>
  <c r="O1112" i="24"/>
  <c r="N1108" i="24"/>
  <c r="R1108" i="24"/>
  <c r="M1108" i="24"/>
  <c r="O1104" i="24"/>
  <c r="N1100" i="24"/>
  <c r="R1100" i="24"/>
  <c r="M1100" i="24"/>
  <c r="P1098" i="24"/>
  <c r="N1096" i="24"/>
  <c r="K1096" i="24" s="1"/>
  <c r="R1096" i="24"/>
  <c r="M1096" i="24"/>
  <c r="O1096" i="24"/>
  <c r="P1094" i="24"/>
  <c r="N1092" i="24"/>
  <c r="K1092" i="24" s="1"/>
  <c r="R1092" i="24"/>
  <c r="M1092" i="24"/>
  <c r="O1092" i="24"/>
  <c r="P1090" i="24"/>
  <c r="N1088" i="24"/>
  <c r="R1088" i="24"/>
  <c r="M1088" i="24"/>
  <c r="O1088" i="24"/>
  <c r="P1086" i="24"/>
  <c r="N1084" i="24"/>
  <c r="K1084" i="24" s="1"/>
  <c r="R1084" i="24"/>
  <c r="M1084" i="24"/>
  <c r="O1084" i="24"/>
  <c r="P1082" i="24"/>
  <c r="N1080" i="24"/>
  <c r="R1080" i="24"/>
  <c r="M1080" i="24"/>
  <c r="O1080" i="24"/>
  <c r="P1078" i="24"/>
  <c r="N1076" i="24"/>
  <c r="K1076" i="24" s="1"/>
  <c r="R1076" i="24"/>
  <c r="M1076" i="24"/>
  <c r="O1076" i="24"/>
  <c r="P1074" i="24"/>
  <c r="N1072" i="24"/>
  <c r="R1072" i="24"/>
  <c r="M1072" i="24"/>
  <c r="O1072" i="24"/>
  <c r="P1070" i="24"/>
  <c r="N1068" i="24"/>
  <c r="R1068" i="24"/>
  <c r="M1068" i="24"/>
  <c r="O1068" i="24"/>
  <c r="P1066" i="24"/>
  <c r="N1064" i="24"/>
  <c r="R1064" i="24"/>
  <c r="M1064" i="24"/>
  <c r="O1064" i="24"/>
  <c r="P1062" i="24"/>
  <c r="N1060" i="24"/>
  <c r="K1060" i="24" s="1"/>
  <c r="R1060" i="24"/>
  <c r="M1060" i="24"/>
  <c r="O1060" i="24"/>
  <c r="P1058" i="24"/>
  <c r="N1056" i="24"/>
  <c r="R1056" i="24"/>
  <c r="M1056" i="24"/>
  <c r="O1056" i="24"/>
  <c r="P1054" i="24"/>
  <c r="N1052" i="24"/>
  <c r="R1052" i="24"/>
  <c r="M1052" i="24"/>
  <c r="O1052" i="24"/>
  <c r="P1050" i="24"/>
  <c r="N1048" i="24"/>
  <c r="J1048" i="24" s="1"/>
  <c r="R1048" i="24"/>
  <c r="M1048" i="24"/>
  <c r="O1048" i="24"/>
  <c r="P1046" i="24"/>
  <c r="N1044" i="24"/>
  <c r="K1044" i="24" s="1"/>
  <c r="R1044" i="24"/>
  <c r="M1044" i="24"/>
  <c r="O1044" i="24"/>
  <c r="P1042" i="24"/>
  <c r="N1040" i="24"/>
  <c r="R1040" i="24"/>
  <c r="M1040" i="24"/>
  <c r="O1040" i="24"/>
  <c r="P1038" i="24"/>
  <c r="N1036" i="24"/>
  <c r="K1036" i="24" s="1"/>
  <c r="R1036" i="24"/>
  <c r="M1036" i="24"/>
  <c r="O1036" i="24"/>
  <c r="P1034" i="24"/>
  <c r="N1032" i="24"/>
  <c r="R1032" i="24"/>
  <c r="M1032" i="24"/>
  <c r="O1032" i="24"/>
  <c r="P1030" i="24"/>
  <c r="N1028" i="24"/>
  <c r="J1028" i="24" s="1"/>
  <c r="R1028" i="24"/>
  <c r="M1028" i="24"/>
  <c r="O1028" i="24"/>
  <c r="P1026" i="24"/>
  <c r="N1024" i="24"/>
  <c r="R1024" i="24"/>
  <c r="M1024" i="24"/>
  <c r="O1024" i="24"/>
  <c r="P1022" i="24"/>
  <c r="N1020" i="24"/>
  <c r="R1020" i="24"/>
  <c r="M1020" i="24"/>
  <c r="O1020" i="24"/>
  <c r="P1018" i="24"/>
  <c r="N1016" i="24"/>
  <c r="R1016" i="24"/>
  <c r="M1016" i="24"/>
  <c r="O1016" i="24"/>
  <c r="P1014" i="24"/>
  <c r="N1012" i="24"/>
  <c r="J1012" i="24" s="1"/>
  <c r="R1012" i="24"/>
  <c r="M1012" i="24"/>
  <c r="O1012" i="24"/>
  <c r="P1010" i="24"/>
  <c r="N1008" i="24"/>
  <c r="R1008" i="24"/>
  <c r="M1008" i="24"/>
  <c r="O1008" i="24"/>
  <c r="P1006" i="24"/>
  <c r="N1004" i="24"/>
  <c r="R1004" i="24"/>
  <c r="M1004" i="24"/>
  <c r="O1004" i="24"/>
  <c r="P1002" i="24"/>
  <c r="N1000" i="24"/>
  <c r="R1000" i="24"/>
  <c r="M1000" i="24"/>
  <c r="O1000" i="24"/>
  <c r="P998" i="24"/>
  <c r="L997" i="24"/>
  <c r="P997" i="24"/>
  <c r="M997" i="24"/>
  <c r="R997" i="24"/>
  <c r="O997" i="24"/>
  <c r="Q997" i="24"/>
  <c r="L990" i="24"/>
  <c r="P990" i="24"/>
  <c r="O990" i="24"/>
  <c r="N990" i="24"/>
  <c r="Q990" i="24"/>
  <c r="R982" i="24"/>
  <c r="L960" i="24"/>
  <c r="P960" i="24"/>
  <c r="O960" i="24"/>
  <c r="Q960" i="24"/>
  <c r="M960" i="24"/>
  <c r="N960" i="24"/>
  <c r="L952" i="24"/>
  <c r="P952" i="24"/>
  <c r="O952" i="24"/>
  <c r="Q952" i="24"/>
  <c r="M952" i="24"/>
  <c r="N952" i="24"/>
  <c r="L944" i="24"/>
  <c r="P944" i="24"/>
  <c r="O944" i="24"/>
  <c r="Q944" i="24"/>
  <c r="M944" i="24"/>
  <c r="N944" i="24"/>
  <c r="M1166" i="24"/>
  <c r="Q1166" i="24"/>
  <c r="M1164" i="24"/>
  <c r="Q1164" i="24"/>
  <c r="M1162" i="24"/>
  <c r="Q1162" i="24"/>
  <c r="M1160" i="24"/>
  <c r="Q1160" i="24"/>
  <c r="M1158" i="24"/>
  <c r="Q1158" i="24"/>
  <c r="M1156" i="24"/>
  <c r="Q1156" i="24"/>
  <c r="M1154" i="24"/>
  <c r="Q1154" i="24"/>
  <c r="M1152" i="24"/>
  <c r="Q1152" i="24"/>
  <c r="M1150" i="24"/>
  <c r="Q1150" i="24"/>
  <c r="M1148" i="24"/>
  <c r="Q1148" i="24"/>
  <c r="M1146" i="24"/>
  <c r="Q1146" i="24"/>
  <c r="M1144" i="24"/>
  <c r="Q1144" i="24"/>
  <c r="M1142" i="24"/>
  <c r="Q1142" i="24"/>
  <c r="M1140" i="24"/>
  <c r="Q1140" i="24"/>
  <c r="M1138" i="24"/>
  <c r="Q1138" i="24"/>
  <c r="M1136" i="24"/>
  <c r="Q1136" i="24"/>
  <c r="M1134" i="24"/>
  <c r="Q1134" i="24"/>
  <c r="M1132" i="24"/>
  <c r="Q1132" i="24"/>
  <c r="M1130" i="24"/>
  <c r="Q1130" i="24"/>
  <c r="M1128" i="24"/>
  <c r="Q1128" i="24"/>
  <c r="M1126" i="24"/>
  <c r="Q1126" i="24"/>
  <c r="P1124" i="24"/>
  <c r="L1120" i="24"/>
  <c r="N1118" i="24"/>
  <c r="K1118" i="24" s="1"/>
  <c r="R1118" i="24"/>
  <c r="M1118" i="24"/>
  <c r="P1116" i="24"/>
  <c r="L1112" i="24"/>
  <c r="N1110" i="24"/>
  <c r="R1110" i="24"/>
  <c r="M1110" i="24"/>
  <c r="P1108" i="24"/>
  <c r="L1104" i="24"/>
  <c r="N1102" i="24"/>
  <c r="K1102" i="24" s="1"/>
  <c r="R1102" i="24"/>
  <c r="M1102" i="24"/>
  <c r="P1100" i="24"/>
  <c r="K1100" i="24" s="1"/>
  <c r="L1098" i="24"/>
  <c r="Q1096" i="24"/>
  <c r="L1094" i="24"/>
  <c r="Q1092" i="24"/>
  <c r="L1090" i="24"/>
  <c r="Q1088" i="24"/>
  <c r="L1086" i="24"/>
  <c r="Q1084" i="24"/>
  <c r="L1082" i="24"/>
  <c r="Q1080" i="24"/>
  <c r="L1078" i="24"/>
  <c r="Q1076" i="24"/>
  <c r="L1074" i="24"/>
  <c r="Q1072" i="24"/>
  <c r="L1070" i="24"/>
  <c r="Q1068" i="24"/>
  <c r="L1066" i="24"/>
  <c r="Q1064" i="24"/>
  <c r="L1062" i="24"/>
  <c r="Q1060" i="24"/>
  <c r="L1058" i="24"/>
  <c r="Q1056" i="24"/>
  <c r="L1054" i="24"/>
  <c r="Q1052" i="24"/>
  <c r="L1050" i="24"/>
  <c r="Q1048" i="24"/>
  <c r="L1046" i="24"/>
  <c r="Q1044" i="24"/>
  <c r="L1042" i="24"/>
  <c r="Q1040" i="24"/>
  <c r="L1038" i="24"/>
  <c r="Q1036" i="24"/>
  <c r="L1034" i="24"/>
  <c r="Q1032" i="24"/>
  <c r="L1030" i="24"/>
  <c r="Q1028" i="24"/>
  <c r="L1026" i="24"/>
  <c r="Q1024" i="24"/>
  <c r="L1022" i="24"/>
  <c r="Q1020" i="24"/>
  <c r="L1018" i="24"/>
  <c r="Q1016" i="24"/>
  <c r="L1014" i="24"/>
  <c r="Q1012" i="24"/>
  <c r="L1010" i="24"/>
  <c r="Q1008" i="24"/>
  <c r="L1006" i="24"/>
  <c r="Q1004" i="24"/>
  <c r="L1002" i="24"/>
  <c r="Q1000" i="24"/>
  <c r="L998" i="24"/>
  <c r="R992" i="24"/>
  <c r="L991" i="24"/>
  <c r="P991" i="24"/>
  <c r="M991" i="24"/>
  <c r="R991" i="24"/>
  <c r="N991" i="24"/>
  <c r="O991" i="24"/>
  <c r="N989" i="24"/>
  <c r="L984" i="24"/>
  <c r="P984" i="24"/>
  <c r="O984" i="24"/>
  <c r="M984" i="24"/>
  <c r="N984" i="24"/>
  <c r="M982" i="24"/>
  <c r="R976" i="24"/>
  <c r="R968" i="24"/>
  <c r="L959" i="24"/>
  <c r="P959" i="24"/>
  <c r="M959" i="24"/>
  <c r="R959" i="24"/>
  <c r="Q959" i="24"/>
  <c r="N959" i="24"/>
  <c r="J959" i="24" s="1"/>
  <c r="O959" i="24"/>
  <c r="L951" i="24"/>
  <c r="P951" i="24"/>
  <c r="M951" i="24"/>
  <c r="R951" i="24"/>
  <c r="Q951" i="24"/>
  <c r="N951" i="24"/>
  <c r="O951" i="24"/>
  <c r="L996" i="24"/>
  <c r="P996" i="24"/>
  <c r="O996" i="24"/>
  <c r="L995" i="24"/>
  <c r="P995" i="24"/>
  <c r="M995" i="24"/>
  <c r="R995" i="24"/>
  <c r="L988" i="24"/>
  <c r="P988" i="24"/>
  <c r="O988" i="24"/>
  <c r="L987" i="24"/>
  <c r="P987" i="24"/>
  <c r="K987" i="24" s="1"/>
  <c r="M987" i="24"/>
  <c r="R987" i="24"/>
  <c r="Q981" i="24"/>
  <c r="L980" i="24"/>
  <c r="P980" i="24"/>
  <c r="O980" i="24"/>
  <c r="L979" i="24"/>
  <c r="P979" i="24"/>
  <c r="J979" i="24" s="1"/>
  <c r="M979" i="24"/>
  <c r="R979" i="24"/>
  <c r="Q974" i="24"/>
  <c r="Q973" i="24"/>
  <c r="L972" i="24"/>
  <c r="P972" i="24"/>
  <c r="O972" i="24"/>
  <c r="L971" i="24"/>
  <c r="P971" i="24"/>
  <c r="K971" i="24" s="1"/>
  <c r="M971" i="24"/>
  <c r="R971" i="24"/>
  <c r="Q966" i="24"/>
  <c r="Q965" i="24"/>
  <c r="L964" i="24"/>
  <c r="P964" i="24"/>
  <c r="O964" i="24"/>
  <c r="L963" i="24"/>
  <c r="P963" i="24"/>
  <c r="M963" i="24"/>
  <c r="R963" i="24"/>
  <c r="L956" i="24"/>
  <c r="P956" i="24"/>
  <c r="O956" i="24"/>
  <c r="L955" i="24"/>
  <c r="P955" i="24"/>
  <c r="M955" i="24"/>
  <c r="R955" i="24"/>
  <c r="L948" i="24"/>
  <c r="P948" i="24"/>
  <c r="K948" i="24" s="1"/>
  <c r="O948" i="24"/>
  <c r="L947" i="24"/>
  <c r="P947" i="24"/>
  <c r="M947" i="24"/>
  <c r="R947" i="24"/>
  <c r="O519" i="24"/>
  <c r="P519" i="24"/>
  <c r="L487" i="24"/>
  <c r="R487" i="24"/>
  <c r="L455" i="24"/>
  <c r="R455" i="24"/>
  <c r="N445" i="24"/>
  <c r="R445" i="24"/>
  <c r="M403" i="24"/>
  <c r="L403" i="24"/>
  <c r="R403" i="24"/>
  <c r="N403" i="24"/>
  <c r="O403" i="24"/>
  <c r="P403" i="24"/>
  <c r="M395" i="24"/>
  <c r="L395" i="24"/>
  <c r="R395" i="24"/>
  <c r="N395" i="24"/>
  <c r="O395" i="24"/>
  <c r="P395" i="24"/>
  <c r="M362" i="24"/>
  <c r="Q362" i="24"/>
  <c r="N362" i="24"/>
  <c r="R362" i="24"/>
  <c r="L362" i="24"/>
  <c r="O362" i="24"/>
  <c r="P362" i="24"/>
  <c r="M358" i="24"/>
  <c r="Q358" i="24"/>
  <c r="N358" i="24"/>
  <c r="R358" i="24"/>
  <c r="L358" i="24"/>
  <c r="O358" i="24"/>
  <c r="P358" i="24"/>
  <c r="M354" i="24"/>
  <c r="Q354" i="24"/>
  <c r="N354" i="24"/>
  <c r="R354" i="24"/>
  <c r="L354" i="24"/>
  <c r="O354" i="24"/>
  <c r="P354" i="24"/>
  <c r="M350" i="24"/>
  <c r="Q350" i="24"/>
  <c r="N350" i="24"/>
  <c r="R350" i="24"/>
  <c r="L350" i="24"/>
  <c r="O350" i="24"/>
  <c r="P350" i="24"/>
  <c r="K350" i="24" s="1"/>
  <c r="M346" i="24"/>
  <c r="Q346" i="24"/>
  <c r="N346" i="24"/>
  <c r="R346" i="24"/>
  <c r="L346" i="24"/>
  <c r="O346" i="24"/>
  <c r="P346" i="24"/>
  <c r="N330" i="24"/>
  <c r="R330" i="24"/>
  <c r="M330" i="24"/>
  <c r="O330" i="24"/>
  <c r="L330" i="24"/>
  <c r="P330" i="24"/>
  <c r="Q330" i="24"/>
  <c r="N314" i="24"/>
  <c r="R314" i="24"/>
  <c r="M314" i="24"/>
  <c r="O314" i="24"/>
  <c r="L314" i="24"/>
  <c r="P314" i="24"/>
  <c r="Q314" i="24"/>
  <c r="N298" i="24"/>
  <c r="R298" i="24"/>
  <c r="M298" i="24"/>
  <c r="O298" i="24"/>
  <c r="L298" i="24"/>
  <c r="P298" i="24"/>
  <c r="Q298" i="24"/>
  <c r="N282" i="24"/>
  <c r="R282" i="24"/>
  <c r="M282" i="24"/>
  <c r="O282" i="24"/>
  <c r="L282" i="24"/>
  <c r="P282" i="24"/>
  <c r="Q282" i="24"/>
  <c r="M272" i="24"/>
  <c r="Q272" i="24"/>
  <c r="O272" i="24"/>
  <c r="N272" i="24"/>
  <c r="P272" i="24"/>
  <c r="L272" i="24"/>
  <c r="R272" i="24"/>
  <c r="N245" i="24"/>
  <c r="R245" i="24"/>
  <c r="L245" i="24"/>
  <c r="Q245" i="24"/>
  <c r="O245" i="24"/>
  <c r="M245" i="24"/>
  <c r="P245" i="24"/>
  <c r="N237" i="24"/>
  <c r="R237" i="24"/>
  <c r="L237" i="24"/>
  <c r="Q237" i="24"/>
  <c r="O237" i="24"/>
  <c r="M237" i="24"/>
  <c r="P237" i="24"/>
  <c r="N229" i="24"/>
  <c r="R229" i="24"/>
  <c r="L229" i="24"/>
  <c r="Q229" i="24"/>
  <c r="O229" i="24"/>
  <c r="M229" i="24"/>
  <c r="P229" i="24"/>
  <c r="J229" i="24" s="1"/>
  <c r="N221" i="24"/>
  <c r="R221" i="24"/>
  <c r="L221" i="24"/>
  <c r="Q221" i="24"/>
  <c r="O221" i="24"/>
  <c r="M221" i="24"/>
  <c r="P221" i="24"/>
  <c r="N213" i="24"/>
  <c r="R213" i="24"/>
  <c r="L213" i="24"/>
  <c r="Q213" i="24"/>
  <c r="O213" i="24"/>
  <c r="M213" i="24"/>
  <c r="P213" i="24"/>
  <c r="N205" i="24"/>
  <c r="R205" i="24"/>
  <c r="L205" i="24"/>
  <c r="Q205" i="24"/>
  <c r="O205" i="24"/>
  <c r="M205" i="24"/>
  <c r="P205" i="24"/>
  <c r="N1125" i="24"/>
  <c r="J1125" i="24" s="1"/>
  <c r="R1125" i="24"/>
  <c r="N1123" i="24"/>
  <c r="J1123" i="24" s="1"/>
  <c r="R1123" i="24"/>
  <c r="N1121" i="24"/>
  <c r="J1121" i="24" s="1"/>
  <c r="R1121" i="24"/>
  <c r="N1119" i="24"/>
  <c r="K1119" i="24" s="1"/>
  <c r="R1119" i="24"/>
  <c r="N1117" i="24"/>
  <c r="K1117" i="24" s="1"/>
  <c r="R1117" i="24"/>
  <c r="N1115" i="24"/>
  <c r="K1115" i="24" s="1"/>
  <c r="R1115" i="24"/>
  <c r="N1113" i="24"/>
  <c r="R1113" i="24"/>
  <c r="N1111" i="24"/>
  <c r="K1111" i="24" s="1"/>
  <c r="R1111" i="24"/>
  <c r="N1109" i="24"/>
  <c r="K1109" i="24" s="1"/>
  <c r="R1109" i="24"/>
  <c r="N1107" i="24"/>
  <c r="J1107" i="24" s="1"/>
  <c r="R1107" i="24"/>
  <c r="N1105" i="24"/>
  <c r="K1105" i="24" s="1"/>
  <c r="R1105" i="24"/>
  <c r="N1103" i="24"/>
  <c r="K1103" i="24" s="1"/>
  <c r="R1103" i="24"/>
  <c r="N1101" i="24"/>
  <c r="R1101" i="24"/>
  <c r="N1099" i="24"/>
  <c r="J1099" i="24" s="1"/>
  <c r="R1099" i="24"/>
  <c r="N1097" i="24"/>
  <c r="R1097" i="24"/>
  <c r="N1095" i="24"/>
  <c r="K1095" i="24" s="1"/>
  <c r="R1095" i="24"/>
  <c r="N1093" i="24"/>
  <c r="R1093" i="24"/>
  <c r="N1091" i="24"/>
  <c r="J1091" i="24" s="1"/>
  <c r="R1091" i="24"/>
  <c r="N1089" i="24"/>
  <c r="J1089" i="24" s="1"/>
  <c r="R1089" i="24"/>
  <c r="N1087" i="24"/>
  <c r="K1087" i="24" s="1"/>
  <c r="R1087" i="24"/>
  <c r="N1085" i="24"/>
  <c r="R1085" i="24"/>
  <c r="N1083" i="24"/>
  <c r="J1083" i="24" s="1"/>
  <c r="R1083" i="24"/>
  <c r="N1081" i="24"/>
  <c r="J1081" i="24" s="1"/>
  <c r="R1081" i="24"/>
  <c r="N1079" i="24"/>
  <c r="K1079" i="24" s="1"/>
  <c r="R1079" i="24"/>
  <c r="N1077" i="24"/>
  <c r="R1077" i="24"/>
  <c r="N1075" i="24"/>
  <c r="J1075" i="24" s="1"/>
  <c r="R1075" i="24"/>
  <c r="N1073" i="24"/>
  <c r="J1073" i="24" s="1"/>
  <c r="R1073" i="24"/>
  <c r="N1071" i="24"/>
  <c r="J1071" i="24" s="1"/>
  <c r="R1071" i="24"/>
  <c r="N1069" i="24"/>
  <c r="J1069" i="24" s="1"/>
  <c r="R1069" i="24"/>
  <c r="N1067" i="24"/>
  <c r="J1067" i="24" s="1"/>
  <c r="R1067" i="24"/>
  <c r="N1065" i="24"/>
  <c r="J1065" i="24" s="1"/>
  <c r="R1065" i="24"/>
  <c r="N1063" i="24"/>
  <c r="J1063" i="24" s="1"/>
  <c r="R1063" i="24"/>
  <c r="N1061" i="24"/>
  <c r="J1061" i="24" s="1"/>
  <c r="R1061" i="24"/>
  <c r="N1059" i="24"/>
  <c r="R1059" i="24"/>
  <c r="N1057" i="24"/>
  <c r="R1057" i="24"/>
  <c r="N1055" i="24"/>
  <c r="J1055" i="24" s="1"/>
  <c r="R1055" i="24"/>
  <c r="N1053" i="24"/>
  <c r="J1053" i="24" s="1"/>
  <c r="R1053" i="24"/>
  <c r="N1051" i="24"/>
  <c r="K1051" i="24" s="1"/>
  <c r="R1051" i="24"/>
  <c r="N1049" i="24"/>
  <c r="J1049" i="24" s="1"/>
  <c r="R1049" i="24"/>
  <c r="N1047" i="24"/>
  <c r="R1047" i="24"/>
  <c r="N1045" i="24"/>
  <c r="J1045" i="24" s="1"/>
  <c r="R1045" i="24"/>
  <c r="N1043" i="24"/>
  <c r="K1043" i="24" s="1"/>
  <c r="R1043" i="24"/>
  <c r="N1041" i="24"/>
  <c r="K1041" i="24" s="1"/>
  <c r="R1041" i="24"/>
  <c r="N1039" i="24"/>
  <c r="K1039" i="24" s="1"/>
  <c r="R1039" i="24"/>
  <c r="N1037" i="24"/>
  <c r="J1037" i="24" s="1"/>
  <c r="R1037" i="24"/>
  <c r="N1035" i="24"/>
  <c r="R1035" i="24"/>
  <c r="N1033" i="24"/>
  <c r="K1033" i="24" s="1"/>
  <c r="R1033" i="24"/>
  <c r="N1031" i="24"/>
  <c r="R1031" i="24"/>
  <c r="N1029" i="24"/>
  <c r="K1029" i="24" s="1"/>
  <c r="R1029" i="24"/>
  <c r="N1027" i="24"/>
  <c r="R1027" i="24"/>
  <c r="N1025" i="24"/>
  <c r="K1025" i="24" s="1"/>
  <c r="R1025" i="24"/>
  <c r="N1023" i="24"/>
  <c r="R1023" i="24"/>
  <c r="N1021" i="24"/>
  <c r="J1021" i="24" s="1"/>
  <c r="R1021" i="24"/>
  <c r="N1019" i="24"/>
  <c r="R1019" i="24"/>
  <c r="N1017" i="24"/>
  <c r="K1017" i="24" s="1"/>
  <c r="R1017" i="24"/>
  <c r="N1015" i="24"/>
  <c r="R1015" i="24"/>
  <c r="N1013" i="24"/>
  <c r="J1013" i="24" s="1"/>
  <c r="R1013" i="24"/>
  <c r="N1011" i="24"/>
  <c r="R1011" i="24"/>
  <c r="N1009" i="24"/>
  <c r="K1009" i="24" s="1"/>
  <c r="R1009" i="24"/>
  <c r="N1007" i="24"/>
  <c r="K1007" i="24" s="1"/>
  <c r="R1007" i="24"/>
  <c r="N1005" i="24"/>
  <c r="J1005" i="24" s="1"/>
  <c r="R1005" i="24"/>
  <c r="N1003" i="24"/>
  <c r="R1003" i="24"/>
  <c r="N1001" i="24"/>
  <c r="K1001" i="24" s="1"/>
  <c r="R1001" i="24"/>
  <c r="N999" i="24"/>
  <c r="K999" i="24" s="1"/>
  <c r="R999" i="24"/>
  <c r="Q996" i="24"/>
  <c r="Q995" i="24"/>
  <c r="L994" i="24"/>
  <c r="P994" i="24"/>
  <c r="O994" i="24"/>
  <c r="L993" i="24"/>
  <c r="P993" i="24"/>
  <c r="K993" i="24" s="1"/>
  <c r="M993" i="24"/>
  <c r="R993" i="24"/>
  <c r="Q988" i="24"/>
  <c r="Q987" i="24"/>
  <c r="L986" i="24"/>
  <c r="P986" i="24"/>
  <c r="O986" i="24"/>
  <c r="L985" i="24"/>
  <c r="P985" i="24"/>
  <c r="J985" i="24" s="1"/>
  <c r="M985" i="24"/>
  <c r="R985" i="24"/>
  <c r="Q980" i="24"/>
  <c r="Q979" i="24"/>
  <c r="L978" i="24"/>
  <c r="P978" i="24"/>
  <c r="O978" i="24"/>
  <c r="L977" i="24"/>
  <c r="P977" i="24"/>
  <c r="J977" i="24" s="1"/>
  <c r="M977" i="24"/>
  <c r="R977" i="24"/>
  <c r="Q972" i="24"/>
  <c r="Q971" i="24"/>
  <c r="L970" i="24"/>
  <c r="P970" i="24"/>
  <c r="O970" i="24"/>
  <c r="L969" i="24"/>
  <c r="P969" i="24"/>
  <c r="M969" i="24"/>
  <c r="R969" i="24"/>
  <c r="Q964" i="24"/>
  <c r="Q963" i="24"/>
  <c r="L962" i="24"/>
  <c r="P962" i="24"/>
  <c r="O962" i="24"/>
  <c r="L961" i="24"/>
  <c r="P961" i="24"/>
  <c r="J961" i="24" s="1"/>
  <c r="M961" i="24"/>
  <c r="R961" i="24"/>
  <c r="Q956" i="24"/>
  <c r="Q955" i="24"/>
  <c r="L954" i="24"/>
  <c r="P954" i="24"/>
  <c r="O954" i="24"/>
  <c r="L953" i="24"/>
  <c r="P953" i="24"/>
  <c r="J953" i="24" s="1"/>
  <c r="M953" i="24"/>
  <c r="R953" i="24"/>
  <c r="Q948" i="24"/>
  <c r="Q947" i="24"/>
  <c r="L946" i="24"/>
  <c r="P946" i="24"/>
  <c r="O946" i="24"/>
  <c r="L945" i="24"/>
  <c r="P945" i="24"/>
  <c r="M945" i="24"/>
  <c r="R945" i="24"/>
  <c r="M540" i="24"/>
  <c r="P540" i="24"/>
  <c r="L536" i="24"/>
  <c r="P536" i="24"/>
  <c r="L532" i="24"/>
  <c r="P532" i="24"/>
  <c r="L528" i="24"/>
  <c r="P528" i="24"/>
  <c r="N539" i="24"/>
  <c r="O539" i="24"/>
  <c r="P539" i="24"/>
  <c r="N535" i="24"/>
  <c r="O535" i="24"/>
  <c r="P535" i="24"/>
  <c r="N531" i="24"/>
  <c r="O531" i="24"/>
  <c r="P531" i="24"/>
  <c r="N527" i="24"/>
  <c r="O527" i="24"/>
  <c r="P527" i="24"/>
  <c r="L503" i="24"/>
  <c r="R503" i="24"/>
  <c r="L471" i="24"/>
  <c r="R471" i="24"/>
  <c r="L981" i="24"/>
  <c r="P981" i="24"/>
  <c r="K981" i="24" s="1"/>
  <c r="M981" i="24"/>
  <c r="R981" i="24"/>
  <c r="L974" i="24"/>
  <c r="P974" i="24"/>
  <c r="O974" i="24"/>
  <c r="L973" i="24"/>
  <c r="P973" i="24"/>
  <c r="J973" i="24" s="1"/>
  <c r="M973" i="24"/>
  <c r="R973" i="24"/>
  <c r="L966" i="24"/>
  <c r="P966" i="24"/>
  <c r="O966" i="24"/>
  <c r="L965" i="24"/>
  <c r="P965" i="24"/>
  <c r="K965" i="24" s="1"/>
  <c r="M965" i="24"/>
  <c r="R965" i="24"/>
  <c r="M964" i="24"/>
  <c r="N963" i="24"/>
  <c r="L958" i="24"/>
  <c r="P958" i="24"/>
  <c r="O958" i="24"/>
  <c r="L957" i="24"/>
  <c r="P957" i="24"/>
  <c r="J957" i="24" s="1"/>
  <c r="M957" i="24"/>
  <c r="R957" i="24"/>
  <c r="M956" i="24"/>
  <c r="N955" i="24"/>
  <c r="L950" i="24"/>
  <c r="P950" i="24"/>
  <c r="J950" i="24" s="1"/>
  <c r="O950" i="24"/>
  <c r="L949" i="24"/>
  <c r="P949" i="24"/>
  <c r="K949" i="24" s="1"/>
  <c r="M949" i="24"/>
  <c r="R949" i="24"/>
  <c r="M948" i="24"/>
  <c r="N947" i="24"/>
  <c r="M361" i="24"/>
  <c r="Q361" i="24"/>
  <c r="N361" i="24"/>
  <c r="R361" i="24"/>
  <c r="L361" i="24"/>
  <c r="O361" i="24"/>
  <c r="P361" i="24"/>
  <c r="M357" i="24"/>
  <c r="Q357" i="24"/>
  <c r="N357" i="24"/>
  <c r="R357" i="24"/>
  <c r="L357" i="24"/>
  <c r="O357" i="24"/>
  <c r="P357" i="24"/>
  <c r="M353" i="24"/>
  <c r="Q353" i="24"/>
  <c r="N353" i="24"/>
  <c r="R353" i="24"/>
  <c r="L353" i="24"/>
  <c r="O353" i="24"/>
  <c r="P353" i="24"/>
  <c r="M349" i="24"/>
  <c r="Q349" i="24"/>
  <c r="N349" i="24"/>
  <c r="R349" i="24"/>
  <c r="L349" i="24"/>
  <c r="O349" i="24"/>
  <c r="P349" i="24"/>
  <c r="N342" i="24"/>
  <c r="R342" i="24"/>
  <c r="M342" i="24"/>
  <c r="O342" i="24"/>
  <c r="L342" i="24"/>
  <c r="P342" i="24"/>
  <c r="Q342" i="24"/>
  <c r="N326" i="24"/>
  <c r="R326" i="24"/>
  <c r="M326" i="24"/>
  <c r="O326" i="24"/>
  <c r="L326" i="24"/>
  <c r="P326" i="24"/>
  <c r="Q326" i="24"/>
  <c r="N310" i="24"/>
  <c r="R310" i="24"/>
  <c r="M310" i="24"/>
  <c r="O310" i="24"/>
  <c r="L310" i="24"/>
  <c r="P310" i="24"/>
  <c r="Q310" i="24"/>
  <c r="N294" i="24"/>
  <c r="R294" i="24"/>
  <c r="M294" i="24"/>
  <c r="O294" i="24"/>
  <c r="L294" i="24"/>
  <c r="P294" i="24"/>
  <c r="Q294" i="24"/>
  <c r="M392" i="24"/>
  <c r="Q392" i="24"/>
  <c r="L392" i="24"/>
  <c r="R392" i="24"/>
  <c r="N392" i="24"/>
  <c r="O392" i="24"/>
  <c r="M390" i="24"/>
  <c r="Q390" i="24"/>
  <c r="L390" i="24"/>
  <c r="R390" i="24"/>
  <c r="N390" i="24"/>
  <c r="O390" i="24"/>
  <c r="M388" i="24"/>
  <c r="Q388" i="24"/>
  <c r="L388" i="24"/>
  <c r="R388" i="24"/>
  <c r="N388" i="24"/>
  <c r="O388" i="24"/>
  <c r="M386" i="24"/>
  <c r="Q386" i="24"/>
  <c r="L386" i="24"/>
  <c r="R386" i="24"/>
  <c r="N386" i="24"/>
  <c r="O386" i="24"/>
  <c r="M384" i="24"/>
  <c r="Q384" i="24"/>
  <c r="L384" i="24"/>
  <c r="R384" i="24"/>
  <c r="N384" i="24"/>
  <c r="O384" i="24"/>
  <c r="M382" i="24"/>
  <c r="Q382" i="24"/>
  <c r="L382" i="24"/>
  <c r="R382" i="24"/>
  <c r="N382" i="24"/>
  <c r="O382" i="24"/>
  <c r="M380" i="24"/>
  <c r="Q380" i="24"/>
  <c r="L380" i="24"/>
  <c r="R380" i="24"/>
  <c r="N380" i="24"/>
  <c r="O380" i="24"/>
  <c r="M378" i="24"/>
  <c r="Q378" i="24"/>
  <c r="L378" i="24"/>
  <c r="R378" i="24"/>
  <c r="N378" i="24"/>
  <c r="O378" i="24"/>
  <c r="M376" i="24"/>
  <c r="Q376" i="24"/>
  <c r="L376" i="24"/>
  <c r="R376" i="24"/>
  <c r="N376" i="24"/>
  <c r="O376" i="24"/>
  <c r="M374" i="24"/>
  <c r="Q374" i="24"/>
  <c r="L374" i="24"/>
  <c r="R374" i="24"/>
  <c r="N374" i="24"/>
  <c r="O374" i="24"/>
  <c r="M372" i="24"/>
  <c r="Q372" i="24"/>
  <c r="L372" i="24"/>
  <c r="R372" i="24"/>
  <c r="N372" i="24"/>
  <c r="O372" i="24"/>
  <c r="M370" i="24"/>
  <c r="Q370" i="24"/>
  <c r="L370" i="24"/>
  <c r="R370" i="24"/>
  <c r="N370" i="24"/>
  <c r="O370" i="24"/>
  <c r="M368" i="24"/>
  <c r="Q368" i="24"/>
  <c r="L368" i="24"/>
  <c r="R368" i="24"/>
  <c r="N368" i="24"/>
  <c r="O368" i="24"/>
  <c r="M366" i="24"/>
  <c r="Q366" i="24"/>
  <c r="L366" i="24"/>
  <c r="R366" i="24"/>
  <c r="N366" i="24"/>
  <c r="O366" i="24"/>
  <c r="M364" i="24"/>
  <c r="Q364" i="24"/>
  <c r="L364" i="24"/>
  <c r="R364" i="24"/>
  <c r="N364" i="24"/>
  <c r="O364" i="24"/>
  <c r="M360" i="24"/>
  <c r="Q360" i="24"/>
  <c r="N360" i="24"/>
  <c r="R360" i="24"/>
  <c r="L360" i="24"/>
  <c r="O360" i="24"/>
  <c r="P360" i="24"/>
  <c r="M356" i="24"/>
  <c r="Q356" i="24"/>
  <c r="N356" i="24"/>
  <c r="R356" i="24"/>
  <c r="L356" i="24"/>
  <c r="O356" i="24"/>
  <c r="P356" i="24"/>
  <c r="M352" i="24"/>
  <c r="Q352" i="24"/>
  <c r="N352" i="24"/>
  <c r="R352" i="24"/>
  <c r="L352" i="24"/>
  <c r="O352" i="24"/>
  <c r="P352" i="24"/>
  <c r="K352" i="24" s="1"/>
  <c r="M348" i="24"/>
  <c r="Q348" i="24"/>
  <c r="N348" i="24"/>
  <c r="R348" i="24"/>
  <c r="L348" i="24"/>
  <c r="O348" i="24"/>
  <c r="P348" i="24"/>
  <c r="N338" i="24"/>
  <c r="R338" i="24"/>
  <c r="M338" i="24"/>
  <c r="O338" i="24"/>
  <c r="L338" i="24"/>
  <c r="P338" i="24"/>
  <c r="Q338" i="24"/>
  <c r="N322" i="24"/>
  <c r="R322" i="24"/>
  <c r="M322" i="24"/>
  <c r="O322" i="24"/>
  <c r="L322" i="24"/>
  <c r="P322" i="24"/>
  <c r="Q322" i="24"/>
  <c r="N306" i="24"/>
  <c r="R306" i="24"/>
  <c r="M306" i="24"/>
  <c r="O306" i="24"/>
  <c r="L306" i="24"/>
  <c r="P306" i="24"/>
  <c r="Q306" i="24"/>
  <c r="N290" i="24"/>
  <c r="R290" i="24"/>
  <c r="M290" i="24"/>
  <c r="O290" i="24"/>
  <c r="L290" i="24"/>
  <c r="P290" i="24"/>
  <c r="Q290" i="24"/>
  <c r="L415" i="24"/>
  <c r="N415" i="24"/>
  <c r="P415" i="24"/>
  <c r="R415" i="24"/>
  <c r="M396" i="24"/>
  <c r="O396" i="24"/>
  <c r="L396" i="24"/>
  <c r="N396" i="24"/>
  <c r="P396" i="24"/>
  <c r="M363" i="24"/>
  <c r="Q363" i="24"/>
  <c r="N363" i="24"/>
  <c r="R363" i="24"/>
  <c r="L363" i="24"/>
  <c r="O363" i="24"/>
  <c r="P363" i="24"/>
  <c r="M359" i="24"/>
  <c r="Q359" i="24"/>
  <c r="N359" i="24"/>
  <c r="R359" i="24"/>
  <c r="L359" i="24"/>
  <c r="O359" i="24"/>
  <c r="P359" i="24"/>
  <c r="M355" i="24"/>
  <c r="Q355" i="24"/>
  <c r="N355" i="24"/>
  <c r="R355" i="24"/>
  <c r="L355" i="24"/>
  <c r="O355" i="24"/>
  <c r="P355" i="24"/>
  <c r="M351" i="24"/>
  <c r="Q351" i="24"/>
  <c r="N351" i="24"/>
  <c r="R351" i="24"/>
  <c r="L351" i="24"/>
  <c r="O351" i="24"/>
  <c r="P351" i="24"/>
  <c r="M347" i="24"/>
  <c r="Q347" i="24"/>
  <c r="N347" i="24"/>
  <c r="R347" i="24"/>
  <c r="L347" i="24"/>
  <c r="O347" i="24"/>
  <c r="P347" i="24"/>
  <c r="N334" i="24"/>
  <c r="R334" i="24"/>
  <c r="M334" i="24"/>
  <c r="O334" i="24"/>
  <c r="L334" i="24"/>
  <c r="P334" i="24"/>
  <c r="Q334" i="24"/>
  <c r="N318" i="24"/>
  <c r="R318" i="24"/>
  <c r="M318" i="24"/>
  <c r="O318" i="24"/>
  <c r="L318" i="24"/>
  <c r="P318" i="24"/>
  <c r="Q318" i="24"/>
  <c r="N302" i="24"/>
  <c r="R302" i="24"/>
  <c r="M302" i="24"/>
  <c r="O302" i="24"/>
  <c r="L302" i="24"/>
  <c r="P302" i="24"/>
  <c r="K302" i="24" s="1"/>
  <c r="Q302" i="24"/>
  <c r="N286" i="24"/>
  <c r="R286" i="24"/>
  <c r="M286" i="24"/>
  <c r="O286" i="24"/>
  <c r="L286" i="24"/>
  <c r="P286" i="24"/>
  <c r="Q286" i="24"/>
  <c r="M279" i="24"/>
  <c r="Q279" i="24"/>
  <c r="L279" i="24"/>
  <c r="R279" i="24"/>
  <c r="O279" i="24"/>
  <c r="P279" i="24"/>
  <c r="N279" i="24"/>
  <c r="P943" i="24"/>
  <c r="M402" i="24"/>
  <c r="O402" i="24"/>
  <c r="M401" i="24"/>
  <c r="L401" i="24"/>
  <c r="R401" i="24"/>
  <c r="M394" i="24"/>
  <c r="O394" i="24"/>
  <c r="M273" i="24"/>
  <c r="Q273" i="24"/>
  <c r="L273" i="24"/>
  <c r="R273" i="24"/>
  <c r="N273" i="24"/>
  <c r="O273" i="24"/>
  <c r="N247" i="24"/>
  <c r="L247" i="24"/>
  <c r="Q247" i="24"/>
  <c r="O247" i="24"/>
  <c r="R247" i="24"/>
  <c r="M247" i="24"/>
  <c r="P247" i="24"/>
  <c r="N239" i="24"/>
  <c r="R239" i="24"/>
  <c r="L239" i="24"/>
  <c r="Q239" i="24"/>
  <c r="O239" i="24"/>
  <c r="M239" i="24"/>
  <c r="P239" i="24"/>
  <c r="N231" i="24"/>
  <c r="R231" i="24"/>
  <c r="L231" i="24"/>
  <c r="Q231" i="24"/>
  <c r="O231" i="24"/>
  <c r="M231" i="24"/>
  <c r="P231" i="24"/>
  <c r="N223" i="24"/>
  <c r="R223" i="24"/>
  <c r="L223" i="24"/>
  <c r="Q223" i="24"/>
  <c r="O223" i="24"/>
  <c r="M223" i="24"/>
  <c r="P223" i="24"/>
  <c r="N215" i="24"/>
  <c r="R215" i="24"/>
  <c r="L215" i="24"/>
  <c r="Q215" i="24"/>
  <c r="O215" i="24"/>
  <c r="M215" i="24"/>
  <c r="P215" i="24"/>
  <c r="K215" i="24" s="1"/>
  <c r="N207" i="24"/>
  <c r="R207" i="24"/>
  <c r="L207" i="24"/>
  <c r="Q207" i="24"/>
  <c r="O207" i="24"/>
  <c r="M207" i="24"/>
  <c r="P207" i="24"/>
  <c r="P526" i="24"/>
  <c r="R524" i="24"/>
  <c r="P522" i="24"/>
  <c r="P521" i="24"/>
  <c r="J521" i="24" s="1"/>
  <c r="R520" i="24"/>
  <c r="P518" i="24"/>
  <c r="R516" i="24"/>
  <c r="P514" i="24"/>
  <c r="P513" i="24"/>
  <c r="K513" i="24" s="1"/>
  <c r="R512" i="24"/>
  <c r="R511" i="24"/>
  <c r="R495" i="24"/>
  <c r="R479" i="24"/>
  <c r="R463" i="24"/>
  <c r="P454" i="24"/>
  <c r="R453" i="24"/>
  <c r="Q447" i="24"/>
  <c r="Q446" i="24"/>
  <c r="M439" i="24"/>
  <c r="N432" i="24"/>
  <c r="L431" i="24"/>
  <c r="O428" i="24"/>
  <c r="N418" i="24"/>
  <c r="O414" i="24"/>
  <c r="K414" i="24" s="1"/>
  <c r="N409" i="24"/>
  <c r="R405" i="24"/>
  <c r="P402" i="24"/>
  <c r="P401" i="24"/>
  <c r="M400" i="24"/>
  <c r="O400" i="24"/>
  <c r="J400" i="24" s="1"/>
  <c r="M399" i="24"/>
  <c r="L399" i="24"/>
  <c r="R399" i="24"/>
  <c r="P394" i="24"/>
  <c r="K394" i="24" s="1"/>
  <c r="M393" i="24"/>
  <c r="N393" i="24"/>
  <c r="J393" i="24" s="1"/>
  <c r="R393" i="24"/>
  <c r="M391" i="24"/>
  <c r="Q391" i="24"/>
  <c r="M389" i="24"/>
  <c r="Q389" i="24"/>
  <c r="M387" i="24"/>
  <c r="Q387" i="24"/>
  <c r="M385" i="24"/>
  <c r="Q385" i="24"/>
  <c r="M383" i="24"/>
  <c r="Q383" i="24"/>
  <c r="M381" i="24"/>
  <c r="Q381" i="24"/>
  <c r="M379" i="24"/>
  <c r="Q379" i="24"/>
  <c r="M377" i="24"/>
  <c r="Q377" i="24"/>
  <c r="M375" i="24"/>
  <c r="Q375" i="24"/>
  <c r="M373" i="24"/>
  <c r="Q373" i="24"/>
  <c r="M371" i="24"/>
  <c r="Q371" i="24"/>
  <c r="M369" i="24"/>
  <c r="Q369" i="24"/>
  <c r="M367" i="24"/>
  <c r="Q367" i="24"/>
  <c r="M365" i="24"/>
  <c r="Q365" i="24"/>
  <c r="N344" i="24"/>
  <c r="R344" i="24"/>
  <c r="M344" i="24"/>
  <c r="O344" i="24"/>
  <c r="N340" i="24"/>
  <c r="R340" i="24"/>
  <c r="M340" i="24"/>
  <c r="O340" i="24"/>
  <c r="N336" i="24"/>
  <c r="R336" i="24"/>
  <c r="M336" i="24"/>
  <c r="O336" i="24"/>
  <c r="N332" i="24"/>
  <c r="J332" i="24" s="1"/>
  <c r="R332" i="24"/>
  <c r="M332" i="24"/>
  <c r="O332" i="24"/>
  <c r="N328" i="24"/>
  <c r="R328" i="24"/>
  <c r="M328" i="24"/>
  <c r="O328" i="24"/>
  <c r="N324" i="24"/>
  <c r="R324" i="24"/>
  <c r="M324" i="24"/>
  <c r="O324" i="24"/>
  <c r="N320" i="24"/>
  <c r="J320" i="24" s="1"/>
  <c r="R320" i="24"/>
  <c r="M320" i="24"/>
  <c r="O320" i="24"/>
  <c r="N316" i="24"/>
  <c r="K316" i="24" s="1"/>
  <c r="R316" i="24"/>
  <c r="M316" i="24"/>
  <c r="O316" i="24"/>
  <c r="N312" i="24"/>
  <c r="R312" i="24"/>
  <c r="M312" i="24"/>
  <c r="O312" i="24"/>
  <c r="N308" i="24"/>
  <c r="K308" i="24" s="1"/>
  <c r="R308" i="24"/>
  <c r="M308" i="24"/>
  <c r="O308" i="24"/>
  <c r="N304" i="24"/>
  <c r="K304" i="24" s="1"/>
  <c r="R304" i="24"/>
  <c r="M304" i="24"/>
  <c r="O304" i="24"/>
  <c r="N300" i="24"/>
  <c r="R300" i="24"/>
  <c r="M300" i="24"/>
  <c r="O300" i="24"/>
  <c r="N296" i="24"/>
  <c r="R296" i="24"/>
  <c r="M296" i="24"/>
  <c r="O296" i="24"/>
  <c r="N292" i="24"/>
  <c r="R292" i="24"/>
  <c r="M292" i="24"/>
  <c r="O292" i="24"/>
  <c r="N288" i="24"/>
  <c r="R288" i="24"/>
  <c r="M288" i="24"/>
  <c r="O288" i="24"/>
  <c r="N284" i="24"/>
  <c r="R284" i="24"/>
  <c r="M284" i="24"/>
  <c r="O284" i="24"/>
  <c r="N280" i="24"/>
  <c r="R280" i="24"/>
  <c r="M280" i="24"/>
  <c r="O280" i="24"/>
  <c r="R437" i="24"/>
  <c r="N433" i="24"/>
  <c r="P429" i="24"/>
  <c r="P422" i="24"/>
  <c r="P410" i="24"/>
  <c r="J410" i="24" s="1"/>
  <c r="N402" i="24"/>
  <c r="O401" i="24"/>
  <c r="J401" i="24" s="1"/>
  <c r="M398" i="24"/>
  <c r="O398" i="24"/>
  <c r="M397" i="24"/>
  <c r="L397" i="24"/>
  <c r="R397" i="24"/>
  <c r="N394" i="24"/>
  <c r="M274" i="24"/>
  <c r="Q274" i="24"/>
  <c r="O274" i="24"/>
  <c r="L274" i="24"/>
  <c r="N274" i="24"/>
  <c r="N242" i="24"/>
  <c r="R242" i="24"/>
  <c r="O242" i="24"/>
  <c r="L242" i="24"/>
  <c r="Q242" i="24"/>
  <c r="P242" i="24"/>
  <c r="M242" i="24"/>
  <c r="N234" i="24"/>
  <c r="R234" i="24"/>
  <c r="O234" i="24"/>
  <c r="L234" i="24"/>
  <c r="Q234" i="24"/>
  <c r="P234" i="24"/>
  <c r="M234" i="24"/>
  <c r="N226" i="24"/>
  <c r="R226" i="24"/>
  <c r="O226" i="24"/>
  <c r="L226" i="24"/>
  <c r="Q226" i="24"/>
  <c r="P226" i="24"/>
  <c r="M226" i="24"/>
  <c r="N218" i="24"/>
  <c r="R218" i="24"/>
  <c r="O218" i="24"/>
  <c r="L218" i="24"/>
  <c r="Q218" i="24"/>
  <c r="P218" i="24"/>
  <c r="K218" i="24" s="1"/>
  <c r="M218" i="24"/>
  <c r="N210" i="24"/>
  <c r="R210" i="24"/>
  <c r="O210" i="24"/>
  <c r="L210" i="24"/>
  <c r="Q210" i="24"/>
  <c r="P210" i="24"/>
  <c r="M210" i="24"/>
  <c r="M278" i="24"/>
  <c r="Q278" i="24"/>
  <c r="O278" i="24"/>
  <c r="M277" i="24"/>
  <c r="Q277" i="24"/>
  <c r="L277" i="24"/>
  <c r="R277" i="24"/>
  <c r="N246" i="24"/>
  <c r="R246" i="24"/>
  <c r="O246" i="24"/>
  <c r="L246" i="24"/>
  <c r="Q246" i="24"/>
  <c r="P246" i="24"/>
  <c r="N243" i="24"/>
  <c r="R243" i="24"/>
  <c r="L243" i="24"/>
  <c r="Q243" i="24"/>
  <c r="O243" i="24"/>
  <c r="N241" i="24"/>
  <c r="R241" i="24"/>
  <c r="L241" i="24"/>
  <c r="Q241" i="24"/>
  <c r="O241" i="24"/>
  <c r="J241" i="24" s="1"/>
  <c r="M241" i="24"/>
  <c r="N238" i="24"/>
  <c r="R238" i="24"/>
  <c r="O238" i="24"/>
  <c r="L238" i="24"/>
  <c r="Q238" i="24"/>
  <c r="P238" i="24"/>
  <c r="N235" i="24"/>
  <c r="R235" i="24"/>
  <c r="L235" i="24"/>
  <c r="Q235" i="24"/>
  <c r="O235" i="24"/>
  <c r="J235" i="24" s="1"/>
  <c r="N233" i="24"/>
  <c r="R233" i="24"/>
  <c r="L233" i="24"/>
  <c r="Q233" i="24"/>
  <c r="O233" i="24"/>
  <c r="J233" i="24" s="1"/>
  <c r="M233" i="24"/>
  <c r="N230" i="24"/>
  <c r="R230" i="24"/>
  <c r="O230" i="24"/>
  <c r="L230" i="24"/>
  <c r="Q230" i="24"/>
  <c r="P230" i="24"/>
  <c r="N227" i="24"/>
  <c r="R227" i="24"/>
  <c r="L227" i="24"/>
  <c r="Q227" i="24"/>
  <c r="O227" i="24"/>
  <c r="K227" i="24" s="1"/>
  <c r="N225" i="24"/>
  <c r="R225" i="24"/>
  <c r="L225" i="24"/>
  <c r="Q225" i="24"/>
  <c r="O225" i="24"/>
  <c r="K225" i="24" s="1"/>
  <c r="M225" i="24"/>
  <c r="N222" i="24"/>
  <c r="R222" i="24"/>
  <c r="O222" i="24"/>
  <c r="L222" i="24"/>
  <c r="Q222" i="24"/>
  <c r="P222" i="24"/>
  <c r="N219" i="24"/>
  <c r="R219" i="24"/>
  <c r="L219" i="24"/>
  <c r="Q219" i="24"/>
  <c r="O219" i="24"/>
  <c r="N217" i="24"/>
  <c r="R217" i="24"/>
  <c r="L217" i="24"/>
  <c r="Q217" i="24"/>
  <c r="O217" i="24"/>
  <c r="M217" i="24"/>
  <c r="N214" i="24"/>
  <c r="R214" i="24"/>
  <c r="O214" i="24"/>
  <c r="L214" i="24"/>
  <c r="Q214" i="24"/>
  <c r="P214" i="24"/>
  <c r="N211" i="24"/>
  <c r="R211" i="24"/>
  <c r="L211" i="24"/>
  <c r="Q211" i="24"/>
  <c r="O211" i="24"/>
  <c r="N209" i="24"/>
  <c r="R209" i="24"/>
  <c r="L209" i="24"/>
  <c r="Q209" i="24"/>
  <c r="O209" i="24"/>
  <c r="J209" i="24" s="1"/>
  <c r="M209" i="24"/>
  <c r="N206" i="24"/>
  <c r="R206" i="24"/>
  <c r="O206" i="24"/>
  <c r="L206" i="24"/>
  <c r="Q206" i="24"/>
  <c r="P206" i="24"/>
  <c r="N345" i="24"/>
  <c r="R345" i="24"/>
  <c r="N343" i="24"/>
  <c r="K343" i="24" s="1"/>
  <c r="R343" i="24"/>
  <c r="N341" i="24"/>
  <c r="R341" i="24"/>
  <c r="N339" i="24"/>
  <c r="J339" i="24" s="1"/>
  <c r="R339" i="24"/>
  <c r="N337" i="24"/>
  <c r="R337" i="24"/>
  <c r="N335" i="24"/>
  <c r="J335" i="24" s="1"/>
  <c r="R335" i="24"/>
  <c r="N333" i="24"/>
  <c r="R333" i="24"/>
  <c r="N331" i="24"/>
  <c r="J331" i="24" s="1"/>
  <c r="R331" i="24"/>
  <c r="N329" i="24"/>
  <c r="R329" i="24"/>
  <c r="N327" i="24"/>
  <c r="J327" i="24" s="1"/>
  <c r="R327" i="24"/>
  <c r="N325" i="24"/>
  <c r="R325" i="24"/>
  <c r="N323" i="24"/>
  <c r="J323" i="24" s="1"/>
  <c r="R323" i="24"/>
  <c r="N321" i="24"/>
  <c r="R321" i="24"/>
  <c r="N319" i="24"/>
  <c r="J319" i="24" s="1"/>
  <c r="R319" i="24"/>
  <c r="N317" i="24"/>
  <c r="R317" i="24"/>
  <c r="N315" i="24"/>
  <c r="R315" i="24"/>
  <c r="N313" i="24"/>
  <c r="R313" i="24"/>
  <c r="N311" i="24"/>
  <c r="J311" i="24" s="1"/>
  <c r="R311" i="24"/>
  <c r="N309" i="24"/>
  <c r="R309" i="24"/>
  <c r="N307" i="24"/>
  <c r="R307" i="24"/>
  <c r="N305" i="24"/>
  <c r="R305" i="24"/>
  <c r="N303" i="24"/>
  <c r="K303" i="24" s="1"/>
  <c r="R303" i="24"/>
  <c r="N301" i="24"/>
  <c r="R301" i="24"/>
  <c r="N299" i="24"/>
  <c r="K299" i="24" s="1"/>
  <c r="R299" i="24"/>
  <c r="N297" i="24"/>
  <c r="R297" i="24"/>
  <c r="N295" i="24"/>
  <c r="K295" i="24" s="1"/>
  <c r="R295" i="24"/>
  <c r="N293" i="24"/>
  <c r="R293" i="24"/>
  <c r="N291" i="24"/>
  <c r="R291" i="24"/>
  <c r="N289" i="24"/>
  <c r="R289" i="24"/>
  <c r="N287" i="24"/>
  <c r="K287" i="24" s="1"/>
  <c r="R287" i="24"/>
  <c r="N285" i="24"/>
  <c r="R285" i="24"/>
  <c r="N283" i="24"/>
  <c r="J283" i="24" s="1"/>
  <c r="R283" i="24"/>
  <c r="N281" i="24"/>
  <c r="R281" i="24"/>
  <c r="P278" i="24"/>
  <c r="P277" i="24"/>
  <c r="K277" i="24" s="1"/>
  <c r="M276" i="24"/>
  <c r="Q276" i="24"/>
  <c r="O276" i="24"/>
  <c r="M275" i="24"/>
  <c r="Q275" i="24"/>
  <c r="L275" i="24"/>
  <c r="R275" i="24"/>
  <c r="N244" i="24"/>
  <c r="R244" i="24"/>
  <c r="O244" i="24"/>
  <c r="L244" i="24"/>
  <c r="Q244" i="24"/>
  <c r="K244" i="24" s="1"/>
  <c r="N240" i="24"/>
  <c r="R240" i="24"/>
  <c r="O240" i="24"/>
  <c r="L240" i="24"/>
  <c r="Q240" i="24"/>
  <c r="N236" i="24"/>
  <c r="R236" i="24"/>
  <c r="O236" i="24"/>
  <c r="L236" i="24"/>
  <c r="Q236" i="24"/>
  <c r="N232" i="24"/>
  <c r="R232" i="24"/>
  <c r="O232" i="24"/>
  <c r="L232" i="24"/>
  <c r="Q232" i="24"/>
  <c r="N228" i="24"/>
  <c r="R228" i="24"/>
  <c r="O228" i="24"/>
  <c r="L228" i="24"/>
  <c r="Q228" i="24"/>
  <c r="N224" i="24"/>
  <c r="R224" i="24"/>
  <c r="O224" i="24"/>
  <c r="L224" i="24"/>
  <c r="Q224" i="24"/>
  <c r="N220" i="24"/>
  <c r="R220" i="24"/>
  <c r="O220" i="24"/>
  <c r="L220" i="24"/>
  <c r="Q220" i="24"/>
  <c r="N216" i="24"/>
  <c r="R216" i="24"/>
  <c r="O216" i="24"/>
  <c r="L216" i="24"/>
  <c r="Q216" i="24"/>
  <c r="N212" i="24"/>
  <c r="R212" i="24"/>
  <c r="O212" i="24"/>
  <c r="L212" i="24"/>
  <c r="Q212" i="24"/>
  <c r="N208" i="24"/>
  <c r="R208" i="24"/>
  <c r="O208" i="24"/>
  <c r="L208" i="24"/>
  <c r="Q208" i="24"/>
  <c r="Q271" i="24"/>
  <c r="Q270" i="24"/>
  <c r="O1820" i="24"/>
  <c r="O1818" i="24"/>
  <c r="O1816" i="24"/>
  <c r="O1814" i="24"/>
  <c r="O1812" i="24"/>
  <c r="O1810" i="24"/>
  <c r="O1808" i="24"/>
  <c r="O1806" i="24"/>
  <c r="O1804" i="24"/>
  <c r="O1802" i="24"/>
  <c r="O1800" i="24"/>
  <c r="O1798" i="24"/>
  <c r="O1796" i="24"/>
  <c r="O1794" i="24"/>
  <c r="O1792" i="24"/>
  <c r="O1790" i="24"/>
  <c r="O1788" i="24"/>
  <c r="O1786" i="24"/>
  <c r="O1784" i="24"/>
  <c r="O1782" i="24"/>
  <c r="O1780" i="24"/>
  <c r="O1778" i="24"/>
  <c r="O1776" i="24"/>
  <c r="O1774" i="24"/>
  <c r="O1772" i="24"/>
  <c r="O1770" i="24"/>
  <c r="O1768" i="24"/>
  <c r="O1766" i="24"/>
  <c r="O1764" i="24"/>
  <c r="O1762" i="24"/>
  <c r="O1760" i="24"/>
  <c r="O1758" i="24"/>
  <c r="O1756" i="24"/>
  <c r="O1754" i="24"/>
  <c r="N1820" i="24"/>
  <c r="L1819" i="24"/>
  <c r="P1819" i="24"/>
  <c r="N1818" i="24"/>
  <c r="L1817" i="24"/>
  <c r="P1817" i="24"/>
  <c r="N1816" i="24"/>
  <c r="L1815" i="24"/>
  <c r="P1815" i="24"/>
  <c r="J1815" i="24" s="1"/>
  <c r="N1814" i="24"/>
  <c r="L1813" i="24"/>
  <c r="P1813" i="24"/>
  <c r="N1812" i="24"/>
  <c r="L1811" i="24"/>
  <c r="P1811" i="24"/>
  <c r="N1810" i="24"/>
  <c r="L1809" i="24"/>
  <c r="P1809" i="24"/>
  <c r="N1808" i="24"/>
  <c r="L1807" i="24"/>
  <c r="P1807" i="24"/>
  <c r="N1806" i="24"/>
  <c r="L1805" i="24"/>
  <c r="P1805" i="24"/>
  <c r="N1804" i="24"/>
  <c r="L1803" i="24"/>
  <c r="P1803" i="24"/>
  <c r="N1802" i="24"/>
  <c r="L1801" i="24"/>
  <c r="P1801" i="24"/>
  <c r="N1800" i="24"/>
  <c r="L1799" i="24"/>
  <c r="P1799" i="24"/>
  <c r="N1798" i="24"/>
  <c r="L1797" i="24"/>
  <c r="P1797" i="24"/>
  <c r="N1796" i="24"/>
  <c r="L1795" i="24"/>
  <c r="P1795" i="24"/>
  <c r="N1794" i="24"/>
  <c r="L1793" i="24"/>
  <c r="P1793" i="24"/>
  <c r="N1792" i="24"/>
  <c r="L1791" i="24"/>
  <c r="P1791" i="24"/>
  <c r="N1790" i="24"/>
  <c r="L1789" i="24"/>
  <c r="P1789" i="24"/>
  <c r="N1788" i="24"/>
  <c r="L1787" i="24"/>
  <c r="P1787" i="24"/>
  <c r="N1786" i="24"/>
  <c r="L1785" i="24"/>
  <c r="P1785" i="24"/>
  <c r="N1784" i="24"/>
  <c r="L1783" i="24"/>
  <c r="P1783" i="24"/>
  <c r="K1783" i="24" s="1"/>
  <c r="N1782" i="24"/>
  <c r="L1781" i="24"/>
  <c r="P1781" i="24"/>
  <c r="N1780" i="24"/>
  <c r="L1779" i="24"/>
  <c r="P1779" i="24"/>
  <c r="N1778" i="24"/>
  <c r="L1777" i="24"/>
  <c r="P1777" i="24"/>
  <c r="N1776" i="24"/>
  <c r="L1775" i="24"/>
  <c r="P1775" i="24"/>
  <c r="N1774" i="24"/>
  <c r="L1773" i="24"/>
  <c r="P1773" i="24"/>
  <c r="N1772" i="24"/>
  <c r="L1771" i="24"/>
  <c r="P1771" i="24"/>
  <c r="N1770" i="24"/>
  <c r="L1769" i="24"/>
  <c r="P1769" i="24"/>
  <c r="N1768" i="24"/>
  <c r="L1767" i="24"/>
  <c r="P1767" i="24"/>
  <c r="N1766" i="24"/>
  <c r="L1765" i="24"/>
  <c r="P1765" i="24"/>
  <c r="N1764" i="24"/>
  <c r="L1763" i="24"/>
  <c r="P1763" i="24"/>
  <c r="N1762" i="24"/>
  <c r="L1761" i="24"/>
  <c r="P1761" i="24"/>
  <c r="N1760" i="24"/>
  <c r="L1759" i="24"/>
  <c r="P1759" i="24"/>
  <c r="N1758" i="24"/>
  <c r="L1757" i="24"/>
  <c r="P1757" i="24"/>
  <c r="N1756" i="24"/>
  <c r="L1755" i="24"/>
  <c r="P1755" i="24"/>
  <c r="N1754" i="24"/>
  <c r="L1753" i="24"/>
  <c r="P1753" i="24"/>
  <c r="O1821" i="24"/>
  <c r="K1821" i="24" s="1"/>
  <c r="R1820" i="24"/>
  <c r="O1819" i="24"/>
  <c r="R1818" i="24"/>
  <c r="O1817" i="24"/>
  <c r="R1816" i="24"/>
  <c r="O1815" i="24"/>
  <c r="R1814" i="24"/>
  <c r="O1813" i="24"/>
  <c r="R1812" i="24"/>
  <c r="O1811" i="24"/>
  <c r="R1810" i="24"/>
  <c r="O1809" i="24"/>
  <c r="R1808" i="24"/>
  <c r="O1807" i="24"/>
  <c r="J1807" i="24" s="1"/>
  <c r="R1806" i="24"/>
  <c r="O1805" i="24"/>
  <c r="R1804" i="24"/>
  <c r="O1803" i="24"/>
  <c r="R1802" i="24"/>
  <c r="O1801" i="24"/>
  <c r="R1800" i="24"/>
  <c r="O1799" i="24"/>
  <c r="R1798" i="24"/>
  <c r="O1797" i="24"/>
  <c r="R1796" i="24"/>
  <c r="O1795" i="24"/>
  <c r="R1794" i="24"/>
  <c r="O1793" i="24"/>
  <c r="R1792" i="24"/>
  <c r="O1791" i="24"/>
  <c r="R1790" i="24"/>
  <c r="O1789" i="24"/>
  <c r="R1788" i="24"/>
  <c r="O1787" i="24"/>
  <c r="R1786" i="24"/>
  <c r="O1785" i="24"/>
  <c r="R1784" i="24"/>
  <c r="O1783" i="24"/>
  <c r="R1782" i="24"/>
  <c r="O1781" i="24"/>
  <c r="R1780" i="24"/>
  <c r="O1779" i="24"/>
  <c r="R1778" i="24"/>
  <c r="O1777" i="24"/>
  <c r="R1776" i="24"/>
  <c r="O1775" i="24"/>
  <c r="J1775" i="24" s="1"/>
  <c r="R1774" i="24"/>
  <c r="O1773" i="24"/>
  <c r="R1772" i="24"/>
  <c r="O1771" i="24"/>
  <c r="R1770" i="24"/>
  <c r="O1769" i="24"/>
  <c r="R1768" i="24"/>
  <c r="O1767" i="24"/>
  <c r="R1766" i="24"/>
  <c r="O1765" i="24"/>
  <c r="R1764" i="24"/>
  <c r="O1763" i="24"/>
  <c r="R1762" i="24"/>
  <c r="O1761" i="24"/>
  <c r="R1760" i="24"/>
  <c r="O1759" i="24"/>
  <c r="R1758" i="24"/>
  <c r="O1757" i="24"/>
  <c r="R1756" i="24"/>
  <c r="O1755" i="24"/>
  <c r="R1754" i="24"/>
  <c r="O1753" i="24"/>
  <c r="L1820" i="24"/>
  <c r="P1820" i="24"/>
  <c r="L1818" i="24"/>
  <c r="P1818" i="24"/>
  <c r="L1816" i="24"/>
  <c r="P1816" i="24"/>
  <c r="L1814" i="24"/>
  <c r="P1814" i="24"/>
  <c r="L1812" i="24"/>
  <c r="P1812" i="24"/>
  <c r="L1810" i="24"/>
  <c r="P1810" i="24"/>
  <c r="L1808" i="24"/>
  <c r="P1808" i="24"/>
  <c r="L1806" i="24"/>
  <c r="P1806" i="24"/>
  <c r="L1804" i="24"/>
  <c r="P1804" i="24"/>
  <c r="L1802" i="24"/>
  <c r="P1802" i="24"/>
  <c r="L1800" i="24"/>
  <c r="P1800" i="24"/>
  <c r="L1798" i="24"/>
  <c r="P1798" i="24"/>
  <c r="L1796" i="24"/>
  <c r="P1796" i="24"/>
  <c r="L1794" i="24"/>
  <c r="P1794" i="24"/>
  <c r="L1792" i="24"/>
  <c r="P1792" i="24"/>
  <c r="L1790" i="24"/>
  <c r="P1790" i="24"/>
  <c r="L1788" i="24"/>
  <c r="P1788" i="24"/>
  <c r="L1786" i="24"/>
  <c r="P1786" i="24"/>
  <c r="L1784" i="24"/>
  <c r="P1784" i="24"/>
  <c r="L1782" i="24"/>
  <c r="P1782" i="24"/>
  <c r="L1780" i="24"/>
  <c r="P1780" i="24"/>
  <c r="L1778" i="24"/>
  <c r="P1778" i="24"/>
  <c r="L1776" i="24"/>
  <c r="P1776" i="24"/>
  <c r="L1774" i="24"/>
  <c r="P1774" i="24"/>
  <c r="L1772" i="24"/>
  <c r="P1772" i="24"/>
  <c r="L1770" i="24"/>
  <c r="P1770" i="24"/>
  <c r="L1768" i="24"/>
  <c r="P1768" i="24"/>
  <c r="L1766" i="24"/>
  <c r="P1766" i="24"/>
  <c r="L1764" i="24"/>
  <c r="P1764" i="24"/>
  <c r="L1762" i="24"/>
  <c r="P1762" i="24"/>
  <c r="L1760" i="24"/>
  <c r="P1760" i="24"/>
  <c r="L1758" i="24"/>
  <c r="P1758" i="24"/>
  <c r="L1756" i="24"/>
  <c r="P1756" i="24"/>
  <c r="L1754" i="24"/>
  <c r="P1754" i="24"/>
  <c r="O1477" i="24"/>
  <c r="K1477" i="24" s="1"/>
  <c r="R1476" i="24"/>
  <c r="O1475" i="24"/>
  <c r="K1475" i="24" s="1"/>
  <c r="R1474" i="24"/>
  <c r="O1473" i="24"/>
  <c r="R1472" i="24"/>
  <c r="O1471" i="24"/>
  <c r="R1470" i="24"/>
  <c r="O1469" i="24"/>
  <c r="R1468" i="24"/>
  <c r="O1467" i="24"/>
  <c r="K1467" i="24" s="1"/>
  <c r="R1466" i="24"/>
  <c r="O1465" i="24"/>
  <c r="R1464" i="24"/>
  <c r="O1463" i="24"/>
  <c r="R1462" i="24"/>
  <c r="O1461" i="24"/>
  <c r="K1461" i="24" s="1"/>
  <c r="R1460" i="24"/>
  <c r="M1476" i="24"/>
  <c r="Q1476" i="24"/>
  <c r="M1474" i="24"/>
  <c r="Q1474" i="24"/>
  <c r="M1472" i="24"/>
  <c r="Q1472" i="24"/>
  <c r="M1470" i="24"/>
  <c r="Q1470" i="24"/>
  <c r="M1468" i="24"/>
  <c r="Q1468" i="24"/>
  <c r="M1466" i="24"/>
  <c r="Q1466" i="24"/>
  <c r="M1464" i="24"/>
  <c r="Q1464" i="24"/>
  <c r="M1462" i="24"/>
  <c r="Q1462" i="24"/>
  <c r="M1460" i="24"/>
  <c r="Q1460" i="24"/>
  <c r="Q1477" i="24"/>
  <c r="L1477" i="24"/>
  <c r="O1476" i="24"/>
  <c r="R1475" i="24"/>
  <c r="O1474" i="24"/>
  <c r="R1473" i="24"/>
  <c r="O1472" i="24"/>
  <c r="R1471" i="24"/>
  <c r="O1470" i="24"/>
  <c r="R1469" i="24"/>
  <c r="O1468" i="24"/>
  <c r="R1467" i="24"/>
  <c r="O1466" i="24"/>
  <c r="R1465" i="24"/>
  <c r="O1464" i="24"/>
  <c r="R1463" i="24"/>
  <c r="O1462" i="24"/>
  <c r="R1461" i="24"/>
  <c r="O1460" i="24"/>
  <c r="P1752" i="24"/>
  <c r="P1751" i="24"/>
  <c r="K1751" i="24" s="1"/>
  <c r="P1750" i="24"/>
  <c r="K1750" i="24" s="1"/>
  <c r="P1749" i="24"/>
  <c r="K1749" i="24" s="1"/>
  <c r="P1748" i="24"/>
  <c r="J1748" i="24" s="1"/>
  <c r="P1747" i="24"/>
  <c r="K1747" i="24" s="1"/>
  <c r="P1746" i="24"/>
  <c r="J1746" i="24" s="1"/>
  <c r="P1745" i="24"/>
  <c r="P1744" i="24"/>
  <c r="J1744" i="24" s="1"/>
  <c r="P1743" i="24"/>
  <c r="P1742" i="24"/>
  <c r="J1742" i="24" s="1"/>
  <c r="N1476" i="24"/>
  <c r="M1475" i="24"/>
  <c r="Q1475" i="24"/>
  <c r="N1474" i="24"/>
  <c r="M1473" i="24"/>
  <c r="Q1473" i="24"/>
  <c r="N1472" i="24"/>
  <c r="M1471" i="24"/>
  <c r="Q1471" i="24"/>
  <c r="N1470" i="24"/>
  <c r="M1469" i="24"/>
  <c r="Q1469" i="24"/>
  <c r="N1468" i="24"/>
  <c r="M1467" i="24"/>
  <c r="Q1467" i="24"/>
  <c r="N1466" i="24"/>
  <c r="M1465" i="24"/>
  <c r="Q1465" i="24"/>
  <c r="N1464" i="24"/>
  <c r="M1463" i="24"/>
  <c r="Q1463" i="24"/>
  <c r="N1462" i="24"/>
  <c r="M1461" i="24"/>
  <c r="Q1461" i="24"/>
  <c r="N1460" i="24"/>
  <c r="R540" i="24"/>
  <c r="N540" i="24"/>
  <c r="M539" i="24"/>
  <c r="Q539" i="24"/>
  <c r="N538" i="24"/>
  <c r="M537" i="24"/>
  <c r="Q537" i="24"/>
  <c r="N536" i="24"/>
  <c r="M535" i="24"/>
  <c r="Q535" i="24"/>
  <c r="N534" i="24"/>
  <c r="M533" i="24"/>
  <c r="Q533" i="24"/>
  <c r="J533" i="24" s="1"/>
  <c r="N532" i="24"/>
  <c r="M531" i="24"/>
  <c r="Q531" i="24"/>
  <c r="N530" i="24"/>
  <c r="M529" i="24"/>
  <c r="Q529" i="24"/>
  <c r="N528" i="24"/>
  <c r="M527" i="24"/>
  <c r="Q527" i="24"/>
  <c r="N524" i="24"/>
  <c r="O523" i="24"/>
  <c r="M520" i="24"/>
  <c r="Q520" i="24"/>
  <c r="O520" i="24"/>
  <c r="M519" i="24"/>
  <c r="Q519" i="24"/>
  <c r="L519" i="24"/>
  <c r="R519" i="24"/>
  <c r="N516" i="24"/>
  <c r="O515" i="24"/>
  <c r="O510" i="24"/>
  <c r="P506" i="24"/>
  <c r="P505" i="24"/>
  <c r="M502" i="24"/>
  <c r="Q502" i="24"/>
  <c r="L502" i="24"/>
  <c r="R502" i="24"/>
  <c r="P502" i="24"/>
  <c r="M498" i="24"/>
  <c r="Q498" i="24"/>
  <c r="L498" i="24"/>
  <c r="R498" i="24"/>
  <c r="N498" i="24"/>
  <c r="M497" i="24"/>
  <c r="Q497" i="24"/>
  <c r="O497" i="24"/>
  <c r="N497" i="24"/>
  <c r="O494" i="24"/>
  <c r="P490" i="24"/>
  <c r="P489" i="24"/>
  <c r="M486" i="24"/>
  <c r="Q486" i="24"/>
  <c r="L486" i="24"/>
  <c r="R486" i="24"/>
  <c r="P486" i="24"/>
  <c r="M482" i="24"/>
  <c r="Q482" i="24"/>
  <c r="L482" i="24"/>
  <c r="R482" i="24"/>
  <c r="N482" i="24"/>
  <c r="M481" i="24"/>
  <c r="Q481" i="24"/>
  <c r="O481" i="24"/>
  <c r="N481" i="24"/>
  <c r="O478" i="24"/>
  <c r="P474" i="24"/>
  <c r="P473" i="24"/>
  <c r="M470" i="24"/>
  <c r="Q470" i="24"/>
  <c r="L470" i="24"/>
  <c r="R470" i="24"/>
  <c r="P470" i="24"/>
  <c r="M466" i="24"/>
  <c r="Q466" i="24"/>
  <c r="L466" i="24"/>
  <c r="R466" i="24"/>
  <c r="N466" i="24"/>
  <c r="M465" i="24"/>
  <c r="Q465" i="24"/>
  <c r="O465" i="24"/>
  <c r="N465" i="24"/>
  <c r="O462" i="24"/>
  <c r="P458" i="24"/>
  <c r="P457" i="24"/>
  <c r="L451" i="24"/>
  <c r="P451" i="24"/>
  <c r="O451" i="24"/>
  <c r="N451" i="24"/>
  <c r="R451" i="24"/>
  <c r="L443" i="24"/>
  <c r="P443" i="24"/>
  <c r="O443" i="24"/>
  <c r="N443" i="24"/>
  <c r="M443" i="24"/>
  <c r="O440" i="24"/>
  <c r="Q1459" i="24"/>
  <c r="J1459" i="24" s="1"/>
  <c r="Q1458" i="24"/>
  <c r="Q1457" i="24"/>
  <c r="J1457" i="24" s="1"/>
  <c r="Q1456" i="24"/>
  <c r="Q1455" i="24"/>
  <c r="Q540" i="24"/>
  <c r="L540" i="24"/>
  <c r="R538" i="24"/>
  <c r="R536" i="24"/>
  <c r="R534" i="24"/>
  <c r="R532" i="24"/>
  <c r="R530" i="24"/>
  <c r="R528" i="24"/>
  <c r="M526" i="24"/>
  <c r="Q526" i="24"/>
  <c r="O526" i="24"/>
  <c r="M525" i="24"/>
  <c r="Q525" i="24"/>
  <c r="L525" i="24"/>
  <c r="R525" i="24"/>
  <c r="M518" i="24"/>
  <c r="Q518" i="24"/>
  <c r="O518" i="24"/>
  <c r="M517" i="24"/>
  <c r="Q517" i="24"/>
  <c r="L517" i="24"/>
  <c r="R517" i="24"/>
  <c r="M504" i="24"/>
  <c r="Q504" i="24"/>
  <c r="L504" i="24"/>
  <c r="R504" i="24"/>
  <c r="O504" i="24"/>
  <c r="M503" i="24"/>
  <c r="Q503" i="24"/>
  <c r="O503" i="24"/>
  <c r="P503" i="24"/>
  <c r="M499" i="24"/>
  <c r="Q499" i="24"/>
  <c r="O499" i="24"/>
  <c r="L499" i="24"/>
  <c r="M488" i="24"/>
  <c r="Q488" i="24"/>
  <c r="L488" i="24"/>
  <c r="R488" i="24"/>
  <c r="O488" i="24"/>
  <c r="M487" i="24"/>
  <c r="Q487" i="24"/>
  <c r="O487" i="24"/>
  <c r="P487" i="24"/>
  <c r="M483" i="24"/>
  <c r="Q483" i="24"/>
  <c r="O483" i="24"/>
  <c r="L483" i="24"/>
  <c r="M472" i="24"/>
  <c r="Q472" i="24"/>
  <c r="L472" i="24"/>
  <c r="R472" i="24"/>
  <c r="O472" i="24"/>
  <c r="M471" i="24"/>
  <c r="Q471" i="24"/>
  <c r="O471" i="24"/>
  <c r="P471" i="24"/>
  <c r="M467" i="24"/>
  <c r="Q467" i="24"/>
  <c r="O467" i="24"/>
  <c r="L467" i="24"/>
  <c r="M456" i="24"/>
  <c r="Q456" i="24"/>
  <c r="L456" i="24"/>
  <c r="R456" i="24"/>
  <c r="O456" i="24"/>
  <c r="M455" i="24"/>
  <c r="Q455" i="24"/>
  <c r="O455" i="24"/>
  <c r="P455" i="24"/>
  <c r="L452" i="24"/>
  <c r="P452" i="24"/>
  <c r="M452" i="24"/>
  <c r="R452" i="24"/>
  <c r="N452" i="24"/>
  <c r="L449" i="24"/>
  <c r="P449" i="24"/>
  <c r="O449" i="24"/>
  <c r="Q449" i="24"/>
  <c r="N449" i="24"/>
  <c r="L444" i="24"/>
  <c r="P444" i="24"/>
  <c r="M444" i="24"/>
  <c r="R444" i="24"/>
  <c r="N444" i="24"/>
  <c r="O444" i="24"/>
  <c r="L436" i="24"/>
  <c r="P436" i="24"/>
  <c r="M436" i="24"/>
  <c r="R436" i="24"/>
  <c r="N436" i="24"/>
  <c r="Q436" i="24"/>
  <c r="M421" i="24"/>
  <c r="Q421" i="24"/>
  <c r="O421" i="24"/>
  <c r="L421" i="24"/>
  <c r="P421" i="24"/>
  <c r="R421" i="24"/>
  <c r="N421" i="24"/>
  <c r="M404" i="24"/>
  <c r="Q404" i="24"/>
  <c r="L404" i="24"/>
  <c r="R404" i="24"/>
  <c r="P404" i="24"/>
  <c r="N404" i="24"/>
  <c r="O404" i="24"/>
  <c r="M538" i="24"/>
  <c r="Q538" i="24"/>
  <c r="M536" i="24"/>
  <c r="Q536" i="24"/>
  <c r="M534" i="24"/>
  <c r="Q534" i="24"/>
  <c r="M532" i="24"/>
  <c r="Q532" i="24"/>
  <c r="M530" i="24"/>
  <c r="Q530" i="24"/>
  <c r="M528" i="24"/>
  <c r="Q528" i="24"/>
  <c r="M524" i="24"/>
  <c r="Q524" i="24"/>
  <c r="O524" i="24"/>
  <c r="M523" i="24"/>
  <c r="Q523" i="24"/>
  <c r="L523" i="24"/>
  <c r="R523" i="24"/>
  <c r="M516" i="24"/>
  <c r="Q516" i="24"/>
  <c r="O516" i="24"/>
  <c r="M515" i="24"/>
  <c r="Q515" i="24"/>
  <c r="L515" i="24"/>
  <c r="R515" i="24"/>
  <c r="M510" i="24"/>
  <c r="Q510" i="24"/>
  <c r="L510" i="24"/>
  <c r="R510" i="24"/>
  <c r="P510" i="24"/>
  <c r="M506" i="24"/>
  <c r="Q506" i="24"/>
  <c r="L506" i="24"/>
  <c r="R506" i="24"/>
  <c r="N506" i="24"/>
  <c r="M505" i="24"/>
  <c r="Q505" i="24"/>
  <c r="O505" i="24"/>
  <c r="N505" i="24"/>
  <c r="M494" i="24"/>
  <c r="Q494" i="24"/>
  <c r="L494" i="24"/>
  <c r="R494" i="24"/>
  <c r="P494" i="24"/>
  <c r="M490" i="24"/>
  <c r="Q490" i="24"/>
  <c r="L490" i="24"/>
  <c r="R490" i="24"/>
  <c r="N490" i="24"/>
  <c r="K490" i="24" s="1"/>
  <c r="M489" i="24"/>
  <c r="Q489" i="24"/>
  <c r="O489" i="24"/>
  <c r="N489" i="24"/>
  <c r="M478" i="24"/>
  <c r="Q478" i="24"/>
  <c r="L478" i="24"/>
  <c r="R478" i="24"/>
  <c r="P478" i="24"/>
  <c r="M474" i="24"/>
  <c r="Q474" i="24"/>
  <c r="L474" i="24"/>
  <c r="R474" i="24"/>
  <c r="N474" i="24"/>
  <c r="J474" i="24" s="1"/>
  <c r="M473" i="24"/>
  <c r="Q473" i="24"/>
  <c r="O473" i="24"/>
  <c r="N473" i="24"/>
  <c r="M462" i="24"/>
  <c r="Q462" i="24"/>
  <c r="L462" i="24"/>
  <c r="R462" i="24"/>
  <c r="P462" i="24"/>
  <c r="M458" i="24"/>
  <c r="Q458" i="24"/>
  <c r="L458" i="24"/>
  <c r="R458" i="24"/>
  <c r="N458" i="24"/>
  <c r="M457" i="24"/>
  <c r="Q457" i="24"/>
  <c r="O457" i="24"/>
  <c r="N457" i="24"/>
  <c r="L450" i="24"/>
  <c r="P450" i="24"/>
  <c r="M450" i="24"/>
  <c r="R450" i="24"/>
  <c r="O450" i="24"/>
  <c r="Q450" i="24"/>
  <c r="K450" i="24" s="1"/>
  <c r="L440" i="24"/>
  <c r="P440" i="24"/>
  <c r="M440" i="24"/>
  <c r="R440" i="24"/>
  <c r="Q440" i="24"/>
  <c r="M435" i="24"/>
  <c r="Q435" i="24"/>
  <c r="O435" i="24"/>
  <c r="N435" i="24"/>
  <c r="L435" i="24"/>
  <c r="R435" i="24"/>
  <c r="P435" i="24"/>
  <c r="M427" i="24"/>
  <c r="Q427" i="24"/>
  <c r="O427" i="24"/>
  <c r="N427" i="24"/>
  <c r="R427" i="24"/>
  <c r="P427" i="24"/>
  <c r="M412" i="24"/>
  <c r="Q412" i="24"/>
  <c r="L412" i="24"/>
  <c r="R412" i="24"/>
  <c r="P412" i="24"/>
  <c r="N412" i="24"/>
  <c r="O412" i="24"/>
  <c r="O540" i="24"/>
  <c r="R539" i="24"/>
  <c r="L539" i="24"/>
  <c r="O538" i="24"/>
  <c r="R537" i="24"/>
  <c r="L537" i="24"/>
  <c r="O536" i="24"/>
  <c r="R535" i="24"/>
  <c r="L535" i="24"/>
  <c r="O534" i="24"/>
  <c r="R533" i="24"/>
  <c r="L533" i="24"/>
  <c r="O532" i="24"/>
  <c r="R531" i="24"/>
  <c r="L531" i="24"/>
  <c r="O530" i="24"/>
  <c r="R529" i="24"/>
  <c r="L529" i="24"/>
  <c r="O528" i="24"/>
  <c r="R527" i="24"/>
  <c r="L527" i="24"/>
  <c r="N526" i="24"/>
  <c r="O525" i="24"/>
  <c r="P524" i="24"/>
  <c r="J524" i="24" s="1"/>
  <c r="P523" i="24"/>
  <c r="J523" i="24" s="1"/>
  <c r="M522" i="24"/>
  <c r="Q522" i="24"/>
  <c r="O522" i="24"/>
  <c r="M521" i="24"/>
  <c r="Q521" i="24"/>
  <c r="L521" i="24"/>
  <c r="R521" i="24"/>
  <c r="L520" i="24"/>
  <c r="N519" i="24"/>
  <c r="N518" i="24"/>
  <c r="O517" i="24"/>
  <c r="P516" i="24"/>
  <c r="P515" i="24"/>
  <c r="M514" i="24"/>
  <c r="Q514" i="24"/>
  <c r="O514" i="24"/>
  <c r="M513" i="24"/>
  <c r="Q513" i="24"/>
  <c r="L513" i="24"/>
  <c r="R513" i="24"/>
  <c r="M512" i="24"/>
  <c r="L512" i="24"/>
  <c r="Q512" i="24"/>
  <c r="O512" i="24"/>
  <c r="J512" i="24" s="1"/>
  <c r="M511" i="24"/>
  <c r="Q511" i="24"/>
  <c r="O511" i="24"/>
  <c r="P511" i="24"/>
  <c r="M507" i="24"/>
  <c r="Q507" i="24"/>
  <c r="O507" i="24"/>
  <c r="K507" i="24" s="1"/>
  <c r="L507" i="24"/>
  <c r="R505" i="24"/>
  <c r="P504" i="24"/>
  <c r="K504" i="24" s="1"/>
  <c r="N503" i="24"/>
  <c r="N502" i="24"/>
  <c r="P499" i="24"/>
  <c r="O498" i="24"/>
  <c r="L497" i="24"/>
  <c r="M496" i="24"/>
  <c r="Q496" i="24"/>
  <c r="L496" i="24"/>
  <c r="R496" i="24"/>
  <c r="O496" i="24"/>
  <c r="K496" i="24" s="1"/>
  <c r="M495" i="24"/>
  <c r="Q495" i="24"/>
  <c r="O495" i="24"/>
  <c r="P495" i="24"/>
  <c r="M491" i="24"/>
  <c r="Q491" i="24"/>
  <c r="O491" i="24"/>
  <c r="L491" i="24"/>
  <c r="R489" i="24"/>
  <c r="P488" i="24"/>
  <c r="J488" i="24" s="1"/>
  <c r="N487" i="24"/>
  <c r="N486" i="24"/>
  <c r="P483" i="24"/>
  <c r="O482" i="24"/>
  <c r="L481" i="24"/>
  <c r="M480" i="24"/>
  <c r="Q480" i="24"/>
  <c r="L480" i="24"/>
  <c r="R480" i="24"/>
  <c r="O480" i="24"/>
  <c r="K480" i="24" s="1"/>
  <c r="M479" i="24"/>
  <c r="Q479" i="24"/>
  <c r="O479" i="24"/>
  <c r="P479" i="24"/>
  <c r="M475" i="24"/>
  <c r="Q475" i="24"/>
  <c r="O475" i="24"/>
  <c r="L475" i="24"/>
  <c r="R473" i="24"/>
  <c r="P472" i="24"/>
  <c r="N471" i="24"/>
  <c r="N470" i="24"/>
  <c r="K470" i="24" s="1"/>
  <c r="P467" i="24"/>
  <c r="O466" i="24"/>
  <c r="L465" i="24"/>
  <c r="M464" i="24"/>
  <c r="Q464" i="24"/>
  <c r="L464" i="24"/>
  <c r="R464" i="24"/>
  <c r="O464" i="24"/>
  <c r="J464" i="24" s="1"/>
  <c r="M463" i="24"/>
  <c r="Q463" i="24"/>
  <c r="O463" i="24"/>
  <c r="P463" i="24"/>
  <c r="M459" i="24"/>
  <c r="Q459" i="24"/>
  <c r="O459" i="24"/>
  <c r="L459" i="24"/>
  <c r="R457" i="24"/>
  <c r="P456" i="24"/>
  <c r="N455" i="24"/>
  <c r="Q452" i="24"/>
  <c r="M451" i="24"/>
  <c r="R449" i="24"/>
  <c r="L448" i="24"/>
  <c r="P448" i="24"/>
  <c r="K448" i="24" s="1"/>
  <c r="M448" i="24"/>
  <c r="R448" i="24"/>
  <c r="Q448" i="24"/>
  <c r="N448" i="24"/>
  <c r="L445" i="24"/>
  <c r="P445" i="24"/>
  <c r="O445" i="24"/>
  <c r="M445" i="24"/>
  <c r="Q445" i="24"/>
  <c r="Q443" i="24"/>
  <c r="M424" i="24"/>
  <c r="Q424" i="24"/>
  <c r="L424" i="24"/>
  <c r="R424" i="24"/>
  <c r="P424" i="24"/>
  <c r="K424" i="24" s="1"/>
  <c r="N424" i="24"/>
  <c r="O424" i="24"/>
  <c r="M426" i="24"/>
  <c r="Q426" i="24"/>
  <c r="L426" i="24"/>
  <c r="R426" i="24"/>
  <c r="O426" i="24"/>
  <c r="P426" i="24"/>
  <c r="M416" i="24"/>
  <c r="Q416" i="24"/>
  <c r="L416" i="24"/>
  <c r="R416" i="24"/>
  <c r="P416" i="24"/>
  <c r="M413" i="24"/>
  <c r="Q413" i="24"/>
  <c r="O413" i="24"/>
  <c r="P413" i="24"/>
  <c r="L413" i="24"/>
  <c r="M408" i="24"/>
  <c r="Q408" i="24"/>
  <c r="L408" i="24"/>
  <c r="R408" i="24"/>
  <c r="N408" i="24"/>
  <c r="P408" i="24"/>
  <c r="O408" i="24"/>
  <c r="M419" i="24"/>
  <c r="Q419" i="24"/>
  <c r="O419" i="24"/>
  <c r="N419" i="24"/>
  <c r="L419" i="24"/>
  <c r="M509" i="24"/>
  <c r="Q509" i="24"/>
  <c r="O509" i="24"/>
  <c r="J509" i="24" s="1"/>
  <c r="M508" i="24"/>
  <c r="Q508" i="24"/>
  <c r="K508" i="24" s="1"/>
  <c r="L508" i="24"/>
  <c r="R508" i="24"/>
  <c r="M501" i="24"/>
  <c r="Q501" i="24"/>
  <c r="O501" i="24"/>
  <c r="J501" i="24" s="1"/>
  <c r="M500" i="24"/>
  <c r="Q500" i="24"/>
  <c r="L500" i="24"/>
  <c r="R500" i="24"/>
  <c r="M493" i="24"/>
  <c r="Q493" i="24"/>
  <c r="O493" i="24"/>
  <c r="M492" i="24"/>
  <c r="Q492" i="24"/>
  <c r="J492" i="24" s="1"/>
  <c r="L492" i="24"/>
  <c r="R492" i="24"/>
  <c r="M485" i="24"/>
  <c r="Q485" i="24"/>
  <c r="O485" i="24"/>
  <c r="J485" i="24" s="1"/>
  <c r="M484" i="24"/>
  <c r="Q484" i="24"/>
  <c r="L484" i="24"/>
  <c r="R484" i="24"/>
  <c r="M477" i="24"/>
  <c r="Q477" i="24"/>
  <c r="O477" i="24"/>
  <c r="J477" i="24" s="1"/>
  <c r="M476" i="24"/>
  <c r="Q476" i="24"/>
  <c r="J476" i="24" s="1"/>
  <c r="L476" i="24"/>
  <c r="R476" i="24"/>
  <c r="M469" i="24"/>
  <c r="Q469" i="24"/>
  <c r="O469" i="24"/>
  <c r="M468" i="24"/>
  <c r="Q468" i="24"/>
  <c r="L468" i="24"/>
  <c r="R468" i="24"/>
  <c r="M461" i="24"/>
  <c r="Q461" i="24"/>
  <c r="O461" i="24"/>
  <c r="M460" i="24"/>
  <c r="Q460" i="24"/>
  <c r="L460" i="24"/>
  <c r="R460" i="24"/>
  <c r="L453" i="24"/>
  <c r="P453" i="24"/>
  <c r="J453" i="24" s="1"/>
  <c r="O453" i="24"/>
  <c r="M453" i="24"/>
  <c r="L442" i="24"/>
  <c r="P442" i="24"/>
  <c r="M442" i="24"/>
  <c r="R442" i="24"/>
  <c r="O442" i="24"/>
  <c r="L441" i="24"/>
  <c r="P441" i="24"/>
  <c r="O441" i="24"/>
  <c r="Q441" i="24"/>
  <c r="L437" i="24"/>
  <c r="P437" i="24"/>
  <c r="O437" i="24"/>
  <c r="M437" i="24"/>
  <c r="M432" i="24"/>
  <c r="Q432" i="24"/>
  <c r="L432" i="24"/>
  <c r="R432" i="24"/>
  <c r="P432" i="24"/>
  <c r="K432" i="24" s="1"/>
  <c r="M428" i="24"/>
  <c r="Q428" i="24"/>
  <c r="L428" i="24"/>
  <c r="R428" i="24"/>
  <c r="N428" i="24"/>
  <c r="N426" i="24"/>
  <c r="M425" i="24"/>
  <c r="Q425" i="24"/>
  <c r="O425" i="24"/>
  <c r="P425" i="24"/>
  <c r="N425" i="24"/>
  <c r="M420" i="24"/>
  <c r="Q420" i="24"/>
  <c r="L420" i="24"/>
  <c r="R420" i="24"/>
  <c r="N420" i="24"/>
  <c r="O420" i="24"/>
  <c r="N416" i="24"/>
  <c r="N413" i="24"/>
  <c r="M409" i="24"/>
  <c r="Q409" i="24"/>
  <c r="O409" i="24"/>
  <c r="L409" i="24"/>
  <c r="P409" i="24"/>
  <c r="L454" i="24"/>
  <c r="M454" i="24"/>
  <c r="Q454" i="24"/>
  <c r="L447" i="24"/>
  <c r="P447" i="24"/>
  <c r="O447" i="24"/>
  <c r="L446" i="24"/>
  <c r="P446" i="24"/>
  <c r="J446" i="24" s="1"/>
  <c r="M446" i="24"/>
  <c r="R446" i="24"/>
  <c r="L439" i="24"/>
  <c r="P439" i="24"/>
  <c r="J439" i="24" s="1"/>
  <c r="O439" i="24"/>
  <c r="L438" i="24"/>
  <c r="P438" i="24"/>
  <c r="K438" i="24" s="1"/>
  <c r="M438" i="24"/>
  <c r="R438" i="24"/>
  <c r="M434" i="24"/>
  <c r="Q434" i="24"/>
  <c r="L434" i="24"/>
  <c r="R434" i="24"/>
  <c r="O434" i="24"/>
  <c r="J434" i="24" s="1"/>
  <c r="M433" i="24"/>
  <c r="Q433" i="24"/>
  <c r="O433" i="24"/>
  <c r="P433" i="24"/>
  <c r="M429" i="24"/>
  <c r="Q429" i="24"/>
  <c r="O429" i="24"/>
  <c r="L429" i="24"/>
  <c r="M418" i="24"/>
  <c r="Q418" i="24"/>
  <c r="L418" i="24"/>
  <c r="R418" i="24"/>
  <c r="O418" i="24"/>
  <c r="M417" i="24"/>
  <c r="Q417" i="24"/>
  <c r="O417" i="24"/>
  <c r="P417" i="24"/>
  <c r="M405" i="24"/>
  <c r="Q405" i="24"/>
  <c r="O405" i="24"/>
  <c r="P405" i="24"/>
  <c r="L405" i="24"/>
  <c r="M431" i="24"/>
  <c r="Q431" i="24"/>
  <c r="O431" i="24"/>
  <c r="J431" i="24" s="1"/>
  <c r="M430" i="24"/>
  <c r="Q430" i="24"/>
  <c r="L430" i="24"/>
  <c r="R430" i="24"/>
  <c r="M423" i="24"/>
  <c r="Q423" i="24"/>
  <c r="O423" i="24"/>
  <c r="M422" i="24"/>
  <c r="Q422" i="24"/>
  <c r="L422" i="24"/>
  <c r="R422" i="24"/>
  <c r="M415" i="24"/>
  <c r="Q415" i="24"/>
  <c r="O415" i="24"/>
  <c r="M414" i="24"/>
  <c r="Q414" i="24"/>
  <c r="L414" i="24"/>
  <c r="R414" i="24"/>
  <c r="M407" i="24"/>
  <c r="Q407" i="24"/>
  <c r="O407" i="24"/>
  <c r="J407" i="24" s="1"/>
  <c r="M406" i="24"/>
  <c r="Q406" i="24"/>
  <c r="J406" i="24" s="1"/>
  <c r="L406" i="24"/>
  <c r="R406" i="24"/>
  <c r="M411" i="24"/>
  <c r="Q411" i="24"/>
  <c r="O411" i="24"/>
  <c r="M410" i="24"/>
  <c r="Q410" i="24"/>
  <c r="L410" i="24"/>
  <c r="R410" i="24"/>
  <c r="Q403" i="24"/>
  <c r="Q402" i="24"/>
  <c r="Q401" i="24"/>
  <c r="K401" i="24" s="1"/>
  <c r="Q400" i="24"/>
  <c r="Q399" i="24"/>
  <c r="K399" i="24" s="1"/>
  <c r="Q398" i="24"/>
  <c r="Q397" i="24"/>
  <c r="K397" i="24" s="1"/>
  <c r="Q396" i="24"/>
  <c r="Q395" i="24"/>
  <c r="Q394" i="24"/>
  <c r="K2500" i="24"/>
  <c r="K2485" i="24"/>
  <c r="J2485" i="24"/>
  <c r="K2483" i="24"/>
  <c r="J2483" i="24"/>
  <c r="K2481" i="24"/>
  <c r="J2481" i="24"/>
  <c r="K2473" i="24"/>
  <c r="J2473" i="24"/>
  <c r="K2464" i="24"/>
  <c r="J2464" i="24"/>
  <c r="K2462" i="24"/>
  <c r="J2462" i="24"/>
  <c r="K2460" i="24"/>
  <c r="J2460" i="24"/>
  <c r="K2458" i="24"/>
  <c r="J2458" i="24"/>
  <c r="K2445" i="24"/>
  <c r="J2445" i="24"/>
  <c r="K2443" i="24"/>
  <c r="J2443" i="24"/>
  <c r="K2414" i="24"/>
  <c r="J2414" i="24"/>
  <c r="K2410" i="24"/>
  <c r="J2410" i="24"/>
  <c r="K2407" i="24"/>
  <c r="J2407" i="24"/>
  <c r="K2405" i="24"/>
  <c r="J2405" i="24"/>
  <c r="K2395" i="24"/>
  <c r="J2395" i="24"/>
  <c r="K2393" i="24"/>
  <c r="K2384" i="24"/>
  <c r="J2384" i="24"/>
  <c r="K2370" i="24"/>
  <c r="J2370" i="24"/>
  <c r="K2368" i="24"/>
  <c r="J2368" i="24"/>
  <c r="K2361" i="24"/>
  <c r="J2361" i="24"/>
  <c r="K2352" i="24"/>
  <c r="J2352" i="24"/>
  <c r="K2350" i="24"/>
  <c r="J2350" i="24"/>
  <c r="K2334" i="24"/>
  <c r="J2334" i="24"/>
  <c r="J2327" i="24"/>
  <c r="K2327" i="24"/>
  <c r="K2270" i="24"/>
  <c r="J2270" i="24"/>
  <c r="K2268" i="24"/>
  <c r="J2268" i="24"/>
  <c r="J2265" i="24"/>
  <c r="K2265" i="24"/>
  <c r="K2260" i="24"/>
  <c r="J2260" i="24"/>
  <c r="K2258" i="24"/>
  <c r="J2258" i="24"/>
  <c r="K2256" i="24"/>
  <c r="J2249" i="24"/>
  <c r="K2249" i="24"/>
  <c r="K2246" i="24"/>
  <c r="J2246" i="24"/>
  <c r="K2244" i="24"/>
  <c r="J2244" i="24"/>
  <c r="K2242" i="24"/>
  <c r="J2242" i="24"/>
  <c r="J2237" i="24"/>
  <c r="K2237" i="24"/>
  <c r="J2233" i="24"/>
  <c r="K2233" i="24"/>
  <c r="K2228" i="24"/>
  <c r="K2226" i="24"/>
  <c r="J2226" i="24"/>
  <c r="J2225" i="24"/>
  <c r="K2225" i="24"/>
  <c r="J2223" i="24"/>
  <c r="K2223" i="24"/>
  <c r="K2214" i="24"/>
  <c r="K2205" i="24"/>
  <c r="J2205" i="24"/>
  <c r="K2194" i="24"/>
  <c r="J2194" i="24"/>
  <c r="K2187" i="24"/>
  <c r="J2187" i="24"/>
  <c r="K2171" i="24"/>
  <c r="J2171" i="24"/>
  <c r="K2169" i="24"/>
  <c r="J2169" i="24"/>
  <c r="K2167" i="24"/>
  <c r="K2163" i="24"/>
  <c r="J2163" i="24"/>
  <c r="K2154" i="24"/>
  <c r="J2154" i="24"/>
  <c r="K2152" i="24"/>
  <c r="J2152" i="24"/>
  <c r="K2150" i="24"/>
  <c r="J2150" i="24"/>
  <c r="K2141" i="24"/>
  <c r="J2141" i="24"/>
  <c r="K2124" i="24"/>
  <c r="J2124" i="24"/>
  <c r="J2118" i="24"/>
  <c r="K2117" i="24"/>
  <c r="J2117" i="24"/>
  <c r="K2116" i="24"/>
  <c r="J2116" i="24"/>
  <c r="K2115" i="24"/>
  <c r="J2115" i="24"/>
  <c r="K2110" i="24"/>
  <c r="J2110" i="24"/>
  <c r="K2109" i="24"/>
  <c r="J2109" i="24"/>
  <c r="J2108" i="24"/>
  <c r="K2107" i="24"/>
  <c r="J2107" i="24"/>
  <c r="K2106" i="24"/>
  <c r="J2106" i="24"/>
  <c r="K2105" i="24"/>
  <c r="J2105" i="24"/>
  <c r="K2103" i="24"/>
  <c r="J2103" i="24"/>
  <c r="K2100" i="24"/>
  <c r="J2100" i="24"/>
  <c r="K2099" i="24"/>
  <c r="J2099" i="24"/>
  <c r="K2098" i="24"/>
  <c r="J2098" i="24"/>
  <c r="K2097" i="24"/>
  <c r="J2097" i="24"/>
  <c r="J2096" i="24"/>
  <c r="J2072" i="24"/>
  <c r="K2071" i="24"/>
  <c r="J2070" i="24"/>
  <c r="K2070" i="24"/>
  <c r="J2068" i="24"/>
  <c r="J2066" i="24"/>
  <c r="K2066" i="24"/>
  <c r="J2064" i="24"/>
  <c r="K2063" i="24"/>
  <c r="J2062" i="24"/>
  <c r="K2062" i="24"/>
  <c r="J2060" i="24"/>
  <c r="J2058" i="24"/>
  <c r="K2058" i="24"/>
  <c r="J2056" i="24"/>
  <c r="J2054" i="24"/>
  <c r="K2054" i="24"/>
  <c r="J2052" i="24"/>
  <c r="J2050" i="24"/>
  <c r="K2050" i="24"/>
  <c r="J2048" i="24"/>
  <c r="K2047" i="24"/>
  <c r="J2046" i="24"/>
  <c r="K2046" i="24"/>
  <c r="K2039" i="24"/>
  <c r="J2039" i="24"/>
  <c r="K2037" i="24"/>
  <c r="J2037" i="24"/>
  <c r="K2031" i="24"/>
  <c r="K2001" i="24"/>
  <c r="K1999" i="24"/>
  <c r="K1991" i="24"/>
  <c r="J1991" i="24"/>
  <c r="J1984" i="24"/>
  <c r="J1970" i="24"/>
  <c r="J1960" i="24"/>
  <c r="K1959" i="24"/>
  <c r="J1959" i="24"/>
  <c r="J1950" i="24"/>
  <c r="K1946" i="24"/>
  <c r="K1945" i="24"/>
  <c r="K1940" i="24"/>
  <c r="J1940" i="24"/>
  <c r="J1938" i="24"/>
  <c r="K1937" i="24"/>
  <c r="K1908" i="24"/>
  <c r="J1908" i="24"/>
  <c r="K1906" i="24"/>
  <c r="K1872" i="24"/>
  <c r="J1872" i="24"/>
  <c r="K1867" i="24"/>
  <c r="K1865" i="24"/>
  <c r="K1822" i="24"/>
  <c r="J1749" i="24"/>
  <c r="J1739" i="24"/>
  <c r="K1738" i="24"/>
  <c r="J1738" i="24"/>
  <c r="K1737" i="24"/>
  <c r="J1737" i="24"/>
  <c r="K1735" i="24"/>
  <c r="J1735" i="24"/>
  <c r="K1734" i="24"/>
  <c r="J1734" i="24"/>
  <c r="K1733" i="24"/>
  <c r="J1733" i="24"/>
  <c r="K1732" i="24"/>
  <c r="K1730" i="24"/>
  <c r="J1730" i="24"/>
  <c r="K1729" i="24"/>
  <c r="J1729" i="24"/>
  <c r="K1727" i="24"/>
  <c r="J1727" i="24"/>
  <c r="K1726" i="24"/>
  <c r="J1726" i="24"/>
  <c r="K1725" i="24"/>
  <c r="J1725" i="24"/>
  <c r="K1722" i="24"/>
  <c r="J1722" i="24"/>
  <c r="K1721" i="24"/>
  <c r="J1721" i="24"/>
  <c r="K1719" i="24"/>
  <c r="J1719" i="24"/>
  <c r="K1718" i="24"/>
  <c r="J1718" i="24"/>
  <c r="K1717" i="24"/>
  <c r="J1717" i="24"/>
  <c r="K1714" i="24"/>
  <c r="J1714" i="24"/>
  <c r="K1713" i="24"/>
  <c r="J1713" i="24"/>
  <c r="K1711" i="24"/>
  <c r="J1711" i="24"/>
  <c r="K1710" i="24"/>
  <c r="J1710" i="24"/>
  <c r="K1709" i="24"/>
  <c r="J1709" i="24"/>
  <c r="K1706" i="24"/>
  <c r="J1706" i="24"/>
  <c r="K1705" i="24"/>
  <c r="J1705" i="24"/>
  <c r="K1703" i="24"/>
  <c r="J1703" i="24"/>
  <c r="K1702" i="24"/>
  <c r="J1702" i="24"/>
  <c r="K1701" i="24"/>
  <c r="J1701" i="24"/>
  <c r="K1700" i="24"/>
  <c r="K1698" i="24"/>
  <c r="J1698" i="24"/>
  <c r="K1697" i="24"/>
  <c r="J1697" i="24"/>
  <c r="K1696" i="24"/>
  <c r="J1696" i="24"/>
  <c r="K1694" i="24"/>
  <c r="J1694" i="24"/>
  <c r="K1690" i="24"/>
  <c r="J1690" i="24"/>
  <c r="K1689" i="24"/>
  <c r="J1689" i="24"/>
  <c r="K1688" i="24"/>
  <c r="J1688" i="24"/>
  <c r="K1686" i="24"/>
  <c r="J1686" i="24"/>
  <c r="K1685" i="24"/>
  <c r="J1685" i="24"/>
  <c r="K1682" i="24"/>
  <c r="J1682" i="24"/>
  <c r="K1681" i="24"/>
  <c r="J1681" i="24"/>
  <c r="K1680" i="24"/>
  <c r="J1680" i="24"/>
  <c r="K1678" i="24"/>
  <c r="J1678" i="24"/>
  <c r="K1677" i="24"/>
  <c r="J1677" i="24"/>
  <c r="K1674" i="24"/>
  <c r="J1674" i="24"/>
  <c r="K1673" i="24"/>
  <c r="J1673" i="24"/>
  <c r="K1672" i="24"/>
  <c r="J1672" i="24"/>
  <c r="K1670" i="24"/>
  <c r="J1670" i="24"/>
  <c r="K1669" i="24"/>
  <c r="J1669" i="24"/>
  <c r="K1666" i="24"/>
  <c r="J1666" i="24"/>
  <c r="K1665" i="24"/>
  <c r="J1665" i="24"/>
  <c r="K1664" i="24"/>
  <c r="J1664" i="24"/>
  <c r="K1663" i="24"/>
  <c r="K1662" i="24"/>
  <c r="J1662" i="24"/>
  <c r="K1661" i="24"/>
  <c r="J1661" i="24"/>
  <c r="K1653" i="24"/>
  <c r="J1653" i="24"/>
  <c r="K1652" i="24"/>
  <c r="J1652" i="24"/>
  <c r="K1651" i="24"/>
  <c r="J1651" i="24"/>
  <c r="K1650" i="24"/>
  <c r="J1650" i="24"/>
  <c r="K1649" i="24"/>
  <c r="J1649" i="24"/>
  <c r="K1648" i="24"/>
  <c r="J1648" i="24"/>
  <c r="K1647" i="24"/>
  <c r="J1647" i="24"/>
  <c r="K1646" i="24"/>
  <c r="J1646" i="24"/>
  <c r="K1645" i="24"/>
  <c r="J1645" i="24"/>
  <c r="K1644" i="24"/>
  <c r="J1644" i="24"/>
  <c r="K1643" i="24"/>
  <c r="J1643" i="24"/>
  <c r="K1642" i="24"/>
  <c r="J1642" i="24"/>
  <c r="K1641" i="24"/>
  <c r="J1641" i="24"/>
  <c r="K1640" i="24"/>
  <c r="J1640" i="24"/>
  <c r="K1639" i="24"/>
  <c r="J1639" i="24"/>
  <c r="K1638" i="24"/>
  <c r="J1638" i="24"/>
  <c r="K1637" i="24"/>
  <c r="J1637" i="24"/>
  <c r="K1636" i="24"/>
  <c r="J1636" i="24"/>
  <c r="K1635" i="24"/>
  <c r="J1635" i="24"/>
  <c r="K1634" i="24"/>
  <c r="J1634" i="24"/>
  <c r="K1633" i="24"/>
  <c r="J1633" i="24"/>
  <c r="K1632" i="24"/>
  <c r="J1632" i="24"/>
  <c r="K1631" i="24"/>
  <c r="J1631" i="24"/>
  <c r="K1630" i="24"/>
  <c r="J1630" i="24"/>
  <c r="K1629" i="24"/>
  <c r="J1629" i="24"/>
  <c r="K1628" i="24"/>
  <c r="J1628" i="24"/>
  <c r="K1627" i="24"/>
  <c r="J1627" i="24"/>
  <c r="K1626" i="24"/>
  <c r="J1626" i="24"/>
  <c r="K1625" i="24"/>
  <c r="J1625" i="24"/>
  <c r="K1624" i="24"/>
  <c r="J1624" i="24"/>
  <c r="K1623" i="24"/>
  <c r="J1623" i="24"/>
  <c r="K1622" i="24"/>
  <c r="J1622" i="24"/>
  <c r="K1621" i="24"/>
  <c r="J1621" i="24"/>
  <c r="K1620" i="24"/>
  <c r="J1620" i="24"/>
  <c r="K1619" i="24"/>
  <c r="J1619" i="24"/>
  <c r="K1618" i="24"/>
  <c r="J1618" i="24"/>
  <c r="K1617" i="24"/>
  <c r="J1617" i="24"/>
  <c r="K1616" i="24"/>
  <c r="J1616" i="24"/>
  <c r="K1615" i="24"/>
  <c r="J1615" i="24"/>
  <c r="K1614" i="24"/>
  <c r="J1614" i="24"/>
  <c r="K1613" i="24"/>
  <c r="J1613" i="24"/>
  <c r="K1612" i="24"/>
  <c r="J1612" i="24"/>
  <c r="K1611" i="24"/>
  <c r="J1611" i="24"/>
  <c r="K1610" i="24"/>
  <c r="J1610" i="24"/>
  <c r="K1608" i="24"/>
  <c r="J1608" i="24"/>
  <c r="K1607" i="24"/>
  <c r="J1607" i="24"/>
  <c r="K1606" i="24"/>
  <c r="J1606" i="24"/>
  <c r="K1605" i="24"/>
  <c r="J1605" i="24"/>
  <c r="K1604" i="24"/>
  <c r="J1604" i="24"/>
  <c r="K1603" i="24"/>
  <c r="J1603" i="24"/>
  <c r="K1602" i="24"/>
  <c r="J1602" i="24"/>
  <c r="K1600" i="24"/>
  <c r="J1600" i="24"/>
  <c r="K1599" i="24"/>
  <c r="J1599" i="24"/>
  <c r="K1598" i="24"/>
  <c r="J1598" i="24"/>
  <c r="K1597" i="24"/>
  <c r="J1597" i="24"/>
  <c r="K1596" i="24"/>
  <c r="J1596" i="24"/>
  <c r="K1595" i="24"/>
  <c r="J1595" i="24"/>
  <c r="K1594" i="24"/>
  <c r="J1594" i="24"/>
  <c r="K1592" i="24"/>
  <c r="J1592" i="24"/>
  <c r="K1591" i="24"/>
  <c r="J1591" i="24"/>
  <c r="K1590" i="24"/>
  <c r="J1590" i="24"/>
  <c r="K1589" i="24"/>
  <c r="J1589" i="24"/>
  <c r="K1588" i="24"/>
  <c r="J1588" i="24"/>
  <c r="K1587" i="24"/>
  <c r="J1587" i="24"/>
  <c r="K1586" i="24"/>
  <c r="J1586" i="24"/>
  <c r="K1584" i="24"/>
  <c r="J1584" i="24"/>
  <c r="K1583" i="24"/>
  <c r="J1583" i="24"/>
  <c r="K1582" i="24"/>
  <c r="J1582" i="24"/>
  <c r="K1581" i="24"/>
  <c r="J1581" i="24"/>
  <c r="K1580" i="24"/>
  <c r="J1580" i="24"/>
  <c r="K1567" i="24"/>
  <c r="J1567" i="24"/>
  <c r="K1566" i="24"/>
  <c r="J1566" i="24"/>
  <c r="K1559" i="24"/>
  <c r="J1559" i="24"/>
  <c r="K1558" i="24"/>
  <c r="J1558" i="24"/>
  <c r="K1557" i="24"/>
  <c r="J1557" i="24"/>
  <c r="K1556" i="24"/>
  <c r="J1556" i="24"/>
  <c r="K1555" i="24"/>
  <c r="J1555" i="24"/>
  <c r="K1554" i="24"/>
  <c r="J1554" i="24"/>
  <c r="K1553" i="24"/>
  <c r="J1553" i="24"/>
  <c r="K1552" i="24"/>
  <c r="J1552" i="24"/>
  <c r="K1551" i="24"/>
  <c r="J1551" i="24"/>
  <c r="K1550" i="24"/>
  <c r="J1550" i="24"/>
  <c r="K1549" i="24"/>
  <c r="J1549" i="24"/>
  <c r="K1548" i="24"/>
  <c r="J1548" i="24"/>
  <c r="K1547" i="24"/>
  <c r="J1547" i="24"/>
  <c r="K1546" i="24"/>
  <c r="J1546" i="24"/>
  <c r="K1545" i="24"/>
  <c r="J1545" i="24"/>
  <c r="K1544" i="24"/>
  <c r="J1544" i="24"/>
  <c r="K1543" i="24"/>
  <c r="J1543" i="24"/>
  <c r="K1542" i="24"/>
  <c r="J1542" i="24"/>
  <c r="K1541" i="24"/>
  <c r="J1541" i="24"/>
  <c r="K1540" i="24"/>
  <c r="J1540" i="24"/>
  <c r="K1538" i="24"/>
  <c r="J1538" i="24"/>
  <c r="K1537" i="24"/>
  <c r="J1537" i="24"/>
  <c r="K1536" i="24"/>
  <c r="J1536" i="24"/>
  <c r="K1535" i="24"/>
  <c r="J1535" i="24"/>
  <c r="K1534" i="24"/>
  <c r="J1534" i="24"/>
  <c r="K1533" i="24"/>
  <c r="J1533" i="24"/>
  <c r="K1532" i="24"/>
  <c r="J1532" i="24"/>
  <c r="K1530" i="24"/>
  <c r="J1530" i="24"/>
  <c r="K1529" i="24"/>
  <c r="J1529" i="24"/>
  <c r="K1528" i="24"/>
  <c r="J1528" i="24"/>
  <c r="K1527" i="24"/>
  <c r="J1527" i="24"/>
  <c r="K1526" i="24"/>
  <c r="J1526" i="24"/>
  <c r="K1525" i="24"/>
  <c r="J1525" i="24"/>
  <c r="K1524" i="24"/>
  <c r="J1524" i="24"/>
  <c r="K1497" i="24"/>
  <c r="J1497" i="24"/>
  <c r="K1496" i="24"/>
  <c r="J1496" i="24"/>
  <c r="K1495" i="24"/>
  <c r="J1495" i="24"/>
  <c r="K1491" i="24"/>
  <c r="J1491" i="24"/>
  <c r="K1457" i="24"/>
  <c r="J1456" i="24"/>
  <c r="J1450" i="24"/>
  <c r="K1434" i="24"/>
  <c r="K1411" i="24"/>
  <c r="J1411" i="24"/>
  <c r="K1354" i="24"/>
  <c r="J1354" i="24"/>
  <c r="K2502" i="24"/>
  <c r="J2502" i="24"/>
  <c r="K2474" i="24"/>
  <c r="J2474" i="24"/>
  <c r="K2472" i="24"/>
  <c r="J2472" i="24"/>
  <c r="K2470" i="24"/>
  <c r="J2470" i="24"/>
  <c r="J2468" i="24"/>
  <c r="K2461" i="24"/>
  <c r="K2454" i="24"/>
  <c r="J2454" i="24"/>
  <c r="K2439" i="24"/>
  <c r="J2439" i="24"/>
  <c r="K2436" i="24"/>
  <c r="J2436" i="24"/>
  <c r="K2434" i="24"/>
  <c r="J2434" i="24"/>
  <c r="K2426" i="24"/>
  <c r="J2426" i="24"/>
  <c r="K2424" i="24"/>
  <c r="J2424" i="24"/>
  <c r="K2422" i="24"/>
  <c r="J2422" i="24"/>
  <c r="K2420" i="24"/>
  <c r="J2420" i="24"/>
  <c r="K2418" i="24"/>
  <c r="J2418" i="24"/>
  <c r="K2403" i="24"/>
  <c r="J2403" i="24"/>
  <c r="K2401" i="24"/>
  <c r="J2401" i="24"/>
  <c r="K2382" i="24"/>
  <c r="J2382" i="24"/>
  <c r="K2378" i="24"/>
  <c r="J2378" i="24"/>
  <c r="K2374" i="24"/>
  <c r="J2374" i="24"/>
  <c r="K2366" i="24"/>
  <c r="J2366" i="24"/>
  <c r="K2359" i="24"/>
  <c r="J2359" i="24"/>
  <c r="K2357" i="24"/>
  <c r="J2357" i="24"/>
  <c r="K2345" i="24"/>
  <c r="J2345" i="24"/>
  <c r="K2343" i="24"/>
  <c r="J2343" i="24"/>
  <c r="K2322" i="24"/>
  <c r="J2322" i="24"/>
  <c r="K2320" i="24"/>
  <c r="J2320" i="24"/>
  <c r="K2316" i="24"/>
  <c r="J2316" i="24"/>
  <c r="J2307" i="24"/>
  <c r="K2307" i="24"/>
  <c r="K2302" i="24"/>
  <c r="J2302" i="24"/>
  <c r="J2297" i="24"/>
  <c r="K2297" i="24"/>
  <c r="J2293" i="24"/>
  <c r="K2293" i="24"/>
  <c r="J2288" i="24"/>
  <c r="K2286" i="24"/>
  <c r="J2286" i="24"/>
  <c r="K2284" i="24"/>
  <c r="J2284" i="24"/>
  <c r="K2282" i="24"/>
  <c r="J2282" i="24"/>
  <c r="J2275" i="24"/>
  <c r="K2275" i="24"/>
  <c r="K2266" i="24"/>
  <c r="J2266" i="24"/>
  <c r="J2261" i="24"/>
  <c r="K2261" i="24"/>
  <c r="J2259" i="24"/>
  <c r="K2259" i="24"/>
  <c r="J2257" i="24"/>
  <c r="K2257" i="24"/>
  <c r="J2255" i="24"/>
  <c r="K2255" i="24"/>
  <c r="K2248" i="24"/>
  <c r="J2248" i="24"/>
  <c r="K2243" i="24"/>
  <c r="J2239" i="24"/>
  <c r="K2239" i="24"/>
  <c r="J2229" i="24"/>
  <c r="K2229" i="24"/>
  <c r="J2227" i="24"/>
  <c r="K2227" i="24"/>
  <c r="K2224" i="24"/>
  <c r="K2220" i="24"/>
  <c r="J2220" i="24"/>
  <c r="K2218" i="24"/>
  <c r="J2218" i="24"/>
  <c r="K2216" i="24"/>
  <c r="J2216" i="24"/>
  <c r="J2207" i="24"/>
  <c r="K2207" i="24"/>
  <c r="K2189" i="24"/>
  <c r="J2189" i="24"/>
  <c r="K2182" i="24"/>
  <c r="J2182" i="24"/>
  <c r="K2173" i="24"/>
  <c r="J2173" i="24"/>
  <c r="K2170" i="24"/>
  <c r="J2170" i="24"/>
  <c r="K2166" i="24"/>
  <c r="J2166" i="24"/>
  <c r="K2159" i="24"/>
  <c r="J2159" i="24"/>
  <c r="K2157" i="24"/>
  <c r="J2157" i="24"/>
  <c r="K2146" i="24"/>
  <c r="J2146" i="24"/>
  <c r="K2131" i="24"/>
  <c r="J2131" i="24"/>
  <c r="K2129" i="24"/>
  <c r="J2129" i="24"/>
  <c r="K2127" i="24"/>
  <c r="J2127" i="24"/>
  <c r="K2125" i="24"/>
  <c r="J2125" i="24"/>
  <c r="J2028" i="24"/>
  <c r="K2024" i="24"/>
  <c r="K2010" i="24"/>
  <c r="K2008" i="24"/>
  <c r="K2005" i="24"/>
  <c r="J2005" i="24"/>
  <c r="J2003" i="24"/>
  <c r="K1972" i="24"/>
  <c r="J1967" i="24"/>
  <c r="K1962" i="24"/>
  <c r="K2499" i="24"/>
  <c r="J2499" i="24"/>
  <c r="K2497" i="24"/>
  <c r="K2493" i="24"/>
  <c r="J2493" i="24"/>
  <c r="J2491" i="24"/>
  <c r="K2486" i="24"/>
  <c r="J2486" i="24"/>
  <c r="K2484" i="24"/>
  <c r="J2484" i="24"/>
  <c r="K2482" i="24"/>
  <c r="J2482" i="24"/>
  <c r="K2480" i="24"/>
  <c r="J2480" i="24"/>
  <c r="K2478" i="24"/>
  <c r="J2478" i="24"/>
  <c r="K2457" i="24"/>
  <c r="J2457" i="24"/>
  <c r="K2450" i="24"/>
  <c r="J2450" i="24"/>
  <c r="K2446" i="24"/>
  <c r="J2446" i="24"/>
  <c r="K2444" i="24"/>
  <c r="J2444" i="24"/>
  <c r="K2442" i="24"/>
  <c r="J2442" i="24"/>
  <c r="K2427" i="24"/>
  <c r="J2427" i="24"/>
  <c r="K2425" i="24"/>
  <c r="J2425" i="24"/>
  <c r="J2409" i="24"/>
  <c r="K2402" i="24"/>
  <c r="J2402" i="24"/>
  <c r="K2396" i="24"/>
  <c r="J2396" i="24"/>
  <c r="J2392" i="24"/>
  <c r="K2387" i="24"/>
  <c r="J2387" i="24"/>
  <c r="K2383" i="24"/>
  <c r="K2381" i="24"/>
  <c r="J2381" i="24"/>
  <c r="K2379" i="24"/>
  <c r="K2375" i="24"/>
  <c r="J2375" i="24"/>
  <c r="K2369" i="24"/>
  <c r="J2369" i="24"/>
  <c r="K2367" i="24"/>
  <c r="J2367" i="24"/>
  <c r="K2365" i="24"/>
  <c r="J2365" i="24"/>
  <c r="K2353" i="24"/>
  <c r="J2353" i="24"/>
  <c r="K2349" i="24"/>
  <c r="J2349" i="24"/>
  <c r="K2347" i="24"/>
  <c r="J2347" i="24"/>
  <c r="K2342" i="24"/>
  <c r="J2342" i="24"/>
  <c r="K2340" i="24"/>
  <c r="J2340" i="24"/>
  <c r="K2338" i="24"/>
  <c r="J2338" i="24"/>
  <c r="K2336" i="24"/>
  <c r="J2336" i="24"/>
  <c r="K2328" i="24"/>
  <c r="J2328" i="24"/>
  <c r="J2325" i="24"/>
  <c r="K2325" i="24"/>
  <c r="J2323" i="24"/>
  <c r="K2323" i="24"/>
  <c r="K2318" i="24"/>
  <c r="J2318" i="24"/>
  <c r="J2315" i="24"/>
  <c r="K2315" i="24"/>
  <c r="K2312" i="24"/>
  <c r="J2312" i="24"/>
  <c r="J2305" i="24"/>
  <c r="K2305" i="24"/>
  <c r="K2304" i="24"/>
  <c r="J2304" i="24"/>
  <c r="K2296" i="24"/>
  <c r="J2296" i="24"/>
  <c r="K2294" i="24"/>
  <c r="J2294" i="24"/>
  <c r="J2287" i="24"/>
  <c r="K2287" i="24"/>
  <c r="J2285" i="24"/>
  <c r="K2285" i="24"/>
  <c r="J2277" i="24"/>
  <c r="K2277" i="24"/>
  <c r="K2240" i="24"/>
  <c r="J2240" i="24"/>
  <c r="K2238" i="24"/>
  <c r="J2238" i="24"/>
  <c r="K2232" i="24"/>
  <c r="J2232" i="24"/>
  <c r="J2217" i="24"/>
  <c r="K2217" i="24"/>
  <c r="J2215" i="24"/>
  <c r="K2215" i="24"/>
  <c r="J2213" i="24"/>
  <c r="K2213" i="24"/>
  <c r="J2209" i="24"/>
  <c r="K2209" i="24"/>
  <c r="K2203" i="24"/>
  <c r="J2203" i="24"/>
  <c r="K2201" i="24"/>
  <c r="K2199" i="24"/>
  <c r="J2199" i="24"/>
  <c r="K2197" i="24"/>
  <c r="J2197" i="24"/>
  <c r="K2192" i="24"/>
  <c r="J2192" i="24"/>
  <c r="K2190" i="24"/>
  <c r="J2190" i="24"/>
  <c r="K2188" i="24"/>
  <c r="J2188" i="24"/>
  <c r="K2186" i="24"/>
  <c r="K2180" i="24"/>
  <c r="J2180" i="24"/>
  <c r="K2176" i="24"/>
  <c r="J2176" i="24"/>
  <c r="K2174" i="24"/>
  <c r="J2174" i="24"/>
  <c r="K2172" i="24"/>
  <c r="J2172" i="24"/>
  <c r="K2164" i="24"/>
  <c r="J2164" i="24"/>
  <c r="K2155" i="24"/>
  <c r="J2155" i="24"/>
  <c r="K2142" i="24"/>
  <c r="J2142" i="24"/>
  <c r="K2140" i="24"/>
  <c r="J2140" i="24"/>
  <c r="K2138" i="24"/>
  <c r="J2138" i="24"/>
  <c r="J2022" i="24"/>
  <c r="K2016" i="24"/>
  <c r="K1994" i="24"/>
  <c r="K1987" i="24"/>
  <c r="K1979" i="24"/>
  <c r="K1973" i="24"/>
  <c r="J1973" i="24"/>
  <c r="K2503" i="24"/>
  <c r="J2503" i="24"/>
  <c r="K2501" i="24"/>
  <c r="J2501" i="24"/>
  <c r="K2496" i="24"/>
  <c r="J2496" i="24"/>
  <c r="K2494" i="24"/>
  <c r="J2494" i="24"/>
  <c r="K2492" i="24"/>
  <c r="J2492" i="24"/>
  <c r="K2490" i="24"/>
  <c r="J2490" i="24"/>
  <c r="K2488" i="24"/>
  <c r="J2488" i="24"/>
  <c r="K2475" i="24"/>
  <c r="J2475" i="24"/>
  <c r="K2467" i="24"/>
  <c r="J2467" i="24"/>
  <c r="K2465" i="24"/>
  <c r="J2465" i="24"/>
  <c r="K2463" i="24"/>
  <c r="J2463" i="24"/>
  <c r="K2455" i="24"/>
  <c r="J2455" i="24"/>
  <c r="K2435" i="24"/>
  <c r="J2435" i="24"/>
  <c r="K2433" i="24"/>
  <c r="J2433" i="24"/>
  <c r="K2429" i="24"/>
  <c r="J2429" i="24"/>
  <c r="K2417" i="24"/>
  <c r="J2417" i="24"/>
  <c r="J2391" i="24"/>
  <c r="K2388" i="24"/>
  <c r="J2388" i="24"/>
  <c r="K2386" i="24"/>
  <c r="J2386" i="24"/>
  <c r="K2372" i="24"/>
  <c r="J2372" i="24"/>
  <c r="K2362" i="24"/>
  <c r="K2358" i="24"/>
  <c r="J2358" i="24"/>
  <c r="K2356" i="24"/>
  <c r="J2356" i="24"/>
  <c r="K2348" i="24"/>
  <c r="J2348" i="24"/>
  <c r="K2346" i="24"/>
  <c r="J2346" i="24"/>
  <c r="K2339" i="24"/>
  <c r="J2339" i="24"/>
  <c r="J2337" i="24"/>
  <c r="K2335" i="24"/>
  <c r="J2335" i="24"/>
  <c r="J2333" i="24"/>
  <c r="K2333" i="24"/>
  <c r="J2331" i="24"/>
  <c r="K2331" i="24"/>
  <c r="K2326" i="24"/>
  <c r="J2326" i="24"/>
  <c r="K2324" i="24"/>
  <c r="J2324" i="24"/>
  <c r="J2317" i="24"/>
  <c r="K2317" i="24"/>
  <c r="J2311" i="24"/>
  <c r="K2311" i="24"/>
  <c r="J2303" i="24"/>
  <c r="K2303" i="24"/>
  <c r="J2301" i="24"/>
  <c r="K2301" i="24"/>
  <c r="J2299" i="24"/>
  <c r="K2299" i="24"/>
  <c r="J2292" i="24"/>
  <c r="J2283" i="24"/>
  <c r="K2283" i="24"/>
  <c r="K2278" i="24"/>
  <c r="J2278" i="24"/>
  <c r="K2274" i="24"/>
  <c r="J2274" i="24"/>
  <c r="K2272" i="24"/>
  <c r="J2272" i="24"/>
  <c r="J2269" i="24"/>
  <c r="K2269" i="24"/>
  <c r="K2254" i="24"/>
  <c r="J2254" i="24"/>
  <c r="K2252" i="24"/>
  <c r="J2252" i="24"/>
  <c r="J2245" i="24"/>
  <c r="K2245" i="24"/>
  <c r="J2208" i="24"/>
  <c r="K2208" i="24"/>
  <c r="K2206" i="24"/>
  <c r="J2206" i="24"/>
  <c r="K2202" i="24"/>
  <c r="J2202" i="24"/>
  <c r="K2200" i="24"/>
  <c r="J2200" i="24"/>
  <c r="K2198" i="24"/>
  <c r="J2198" i="24"/>
  <c r="K2191" i="24"/>
  <c r="J2191" i="24"/>
  <c r="K2185" i="24"/>
  <c r="J2185" i="24"/>
  <c r="K2183" i="24"/>
  <c r="J2183" i="24"/>
  <c r="K2179" i="24"/>
  <c r="J2179" i="24"/>
  <c r="K2162" i="24"/>
  <c r="J2162" i="24"/>
  <c r="K2160" i="24"/>
  <c r="J2160" i="24"/>
  <c r="K2158" i="24"/>
  <c r="J2158" i="24"/>
  <c r="K2151" i="24"/>
  <c r="J2151" i="24"/>
  <c r="K2149" i="24"/>
  <c r="J2149" i="24"/>
  <c r="K2145" i="24"/>
  <c r="J2145" i="24"/>
  <c r="K2139" i="24"/>
  <c r="J2139" i="24"/>
  <c r="K2137" i="24"/>
  <c r="J2137" i="24"/>
  <c r="K2135" i="24"/>
  <c r="J2135" i="24"/>
  <c r="K2132" i="24"/>
  <c r="J2132" i="24"/>
  <c r="K2130" i="24"/>
  <c r="J2130" i="24"/>
  <c r="K2128" i="24"/>
  <c r="J2128" i="24"/>
  <c r="K2121" i="24"/>
  <c r="J2121" i="24"/>
  <c r="K2120" i="24"/>
  <c r="J2120" i="24"/>
  <c r="K2119" i="24"/>
  <c r="J2119" i="24"/>
  <c r="K2111" i="24"/>
  <c r="J2111" i="24"/>
  <c r="K2093" i="24"/>
  <c r="J2093" i="24"/>
  <c r="K2092" i="24"/>
  <c r="J2092" i="24"/>
  <c r="K2090" i="24"/>
  <c r="J2090" i="24"/>
  <c r="J2089" i="24"/>
  <c r="J2088" i="24"/>
  <c r="K2087" i="24"/>
  <c r="J2087" i="24"/>
  <c r="K2086" i="24"/>
  <c r="J2086" i="24"/>
  <c r="K2083" i="24"/>
  <c r="K2082" i="24"/>
  <c r="J2082" i="24"/>
  <c r="K2081" i="24"/>
  <c r="J2081" i="24"/>
  <c r="J2080" i="24"/>
  <c r="J2078" i="24"/>
  <c r="K2078" i="24"/>
  <c r="K2076" i="24"/>
  <c r="J2074" i="24"/>
  <c r="K2074" i="24"/>
  <c r="J2067" i="24"/>
  <c r="J2030" i="24"/>
  <c r="K2023" i="24"/>
  <c r="J2023" i="24"/>
  <c r="K2019" i="24"/>
  <c r="J2014" i="24"/>
  <c r="K2014" i="24"/>
  <c r="K2011" i="24"/>
  <c r="J2011" i="24"/>
  <c r="K2007" i="24"/>
  <c r="J2007" i="24"/>
  <c r="K2002" i="24"/>
  <c r="K1992" i="24"/>
  <c r="J1977" i="24"/>
  <c r="K1975" i="24"/>
  <c r="J1975" i="24"/>
  <c r="J1958" i="24"/>
  <c r="K1955" i="24"/>
  <c r="J1955" i="24"/>
  <c r="J1953" i="24"/>
  <c r="K1952" i="24"/>
  <c r="J1952" i="24"/>
  <c r="K1936" i="24"/>
  <c r="J1936" i="24"/>
  <c r="K1932" i="24"/>
  <c r="J1932" i="24"/>
  <c r="J1930" i="24"/>
  <c r="K1929" i="24"/>
  <c r="K1928" i="24"/>
  <c r="J1928" i="24"/>
  <c r="K1924" i="24"/>
  <c r="J1924" i="24"/>
  <c r="K1922" i="24"/>
  <c r="K1917" i="24"/>
  <c r="J1917" i="24"/>
  <c r="K1916" i="24"/>
  <c r="J1916" i="24"/>
  <c r="K1915" i="24"/>
  <c r="J1914" i="24"/>
  <c r="K1913" i="24"/>
  <c r="K1905" i="24"/>
  <c r="J1905" i="24"/>
  <c r="K1904" i="24"/>
  <c r="K1901" i="24"/>
  <c r="J1901" i="24"/>
  <c r="K1899" i="24"/>
  <c r="J1899" i="24"/>
  <c r="K1894" i="24"/>
  <c r="J1894" i="24"/>
  <c r="J1892" i="24"/>
  <c r="K1889" i="24"/>
  <c r="K1888" i="24"/>
  <c r="J1888" i="24"/>
  <c r="K1887" i="24"/>
  <c r="K1886" i="24"/>
  <c r="K1884" i="24"/>
  <c r="K1883" i="24"/>
  <c r="K1882" i="24"/>
  <c r="J1881" i="24"/>
  <c r="K1879" i="24"/>
  <c r="K1877" i="24"/>
  <c r="J1877" i="24"/>
  <c r="J1863" i="24"/>
  <c r="K1862" i="24"/>
  <c r="J1862" i="24"/>
  <c r="K1861" i="24"/>
  <c r="K1859" i="24"/>
  <c r="K1857" i="24"/>
  <c r="K1856" i="24"/>
  <c r="K1855" i="24"/>
  <c r="J1854" i="24"/>
  <c r="K1853" i="24"/>
  <c r="J1851" i="24"/>
  <c r="J1849" i="24"/>
  <c r="K1848" i="24"/>
  <c r="J1848" i="24"/>
  <c r="J1847" i="24"/>
  <c r="J1845" i="24"/>
  <c r="K1844" i="24"/>
  <c r="J1843" i="24"/>
  <c r="K1842" i="24"/>
  <c r="J1841" i="24"/>
  <c r="J1839" i="24"/>
  <c r="K1838" i="24"/>
  <c r="J1838" i="24"/>
  <c r="J1837" i="24"/>
  <c r="J1835" i="24"/>
  <c r="J1834" i="24"/>
  <c r="J1833" i="24"/>
  <c r="J1831" i="24"/>
  <c r="K1830" i="24"/>
  <c r="J1830" i="24"/>
  <c r="J1829" i="24"/>
  <c r="J1827" i="24"/>
  <c r="J1825" i="24"/>
  <c r="J1824" i="24"/>
  <c r="J1823" i="24"/>
  <c r="K1693" i="24"/>
  <c r="J1693" i="24"/>
  <c r="K1658" i="24"/>
  <c r="J1658" i="24"/>
  <c r="K1657" i="24"/>
  <c r="J1657" i="24"/>
  <c r="K1656" i="24"/>
  <c r="J1656" i="24"/>
  <c r="K1655" i="24"/>
  <c r="J1655" i="24"/>
  <c r="K1654" i="24"/>
  <c r="J1654" i="24"/>
  <c r="K1579" i="24"/>
  <c r="J1579" i="24"/>
  <c r="K1578" i="24"/>
  <c r="J1578" i="24"/>
  <c r="K1577" i="24"/>
  <c r="J1577" i="24"/>
  <c r="K1576" i="24"/>
  <c r="J1576" i="24"/>
  <c r="K1575" i="24"/>
  <c r="J1575" i="24"/>
  <c r="K1574" i="24"/>
  <c r="J1574" i="24"/>
  <c r="K1573" i="24"/>
  <c r="J1573" i="24"/>
  <c r="K1572" i="24"/>
  <c r="J1572" i="24"/>
  <c r="K1571" i="24"/>
  <c r="J1571" i="24"/>
  <c r="K1570" i="24"/>
  <c r="J1570" i="24"/>
  <c r="K1569" i="24"/>
  <c r="J1569" i="24"/>
  <c r="K1568" i="24"/>
  <c r="J1568" i="24"/>
  <c r="K1565" i="24"/>
  <c r="J1565" i="24"/>
  <c r="K1564" i="24"/>
  <c r="J1564" i="24"/>
  <c r="K1563" i="24"/>
  <c r="J1563" i="24"/>
  <c r="K1562" i="24"/>
  <c r="J1562" i="24"/>
  <c r="K1561" i="24"/>
  <c r="J1561" i="24"/>
  <c r="K1560" i="24"/>
  <c r="J1560" i="24"/>
  <c r="K1523" i="24"/>
  <c r="J1523" i="24"/>
  <c r="K1522" i="24"/>
  <c r="J1522" i="24"/>
  <c r="K1521" i="24"/>
  <c r="J1521" i="24"/>
  <c r="K1520" i="24"/>
  <c r="J1520" i="24"/>
  <c r="K1519" i="24"/>
  <c r="J1519" i="24"/>
  <c r="K1518" i="24"/>
  <c r="J1518" i="24"/>
  <c r="K1517" i="24"/>
  <c r="J1517" i="24"/>
  <c r="K1516" i="24"/>
  <c r="J1516" i="24"/>
  <c r="K1515" i="24"/>
  <c r="J1515" i="24"/>
  <c r="K1514" i="24"/>
  <c r="J1514" i="24"/>
  <c r="K1513" i="24"/>
  <c r="J1513" i="24"/>
  <c r="K1512" i="24"/>
  <c r="J1512" i="24"/>
  <c r="K1511" i="24"/>
  <c r="J1511" i="24"/>
  <c r="K1510" i="24"/>
  <c r="J1510" i="24"/>
  <c r="K1509" i="24"/>
  <c r="J1509" i="24"/>
  <c r="K1508" i="24"/>
  <c r="J1508" i="24"/>
  <c r="K1507" i="24"/>
  <c r="J1507" i="24"/>
  <c r="K1506" i="24"/>
  <c r="J1506" i="24"/>
  <c r="K1505" i="24"/>
  <c r="J1505" i="24"/>
  <c r="K1504" i="24"/>
  <c r="J1504" i="24"/>
  <c r="K1503" i="24"/>
  <c r="J1503" i="24"/>
  <c r="K1502" i="24"/>
  <c r="J1502" i="24"/>
  <c r="K1501" i="24"/>
  <c r="J1501" i="24"/>
  <c r="K1500" i="24"/>
  <c r="J1500" i="24"/>
  <c r="K1499" i="24"/>
  <c r="J1499" i="24"/>
  <c r="K1498" i="24"/>
  <c r="J1498" i="24"/>
  <c r="K1494" i="24"/>
  <c r="J1494" i="24"/>
  <c r="K1493" i="24"/>
  <c r="J1493" i="24"/>
  <c r="K1492" i="24"/>
  <c r="J1492" i="24"/>
  <c r="K1490" i="24"/>
  <c r="J1490" i="24"/>
  <c r="K1489" i="24"/>
  <c r="J1489" i="24"/>
  <c r="K1488" i="24"/>
  <c r="J1488" i="24"/>
  <c r="K1487" i="24"/>
  <c r="J1487" i="24"/>
  <c r="K1486" i="24"/>
  <c r="J1486" i="24"/>
  <c r="K1485" i="24"/>
  <c r="J1485" i="24"/>
  <c r="K1484" i="24"/>
  <c r="J1484" i="24"/>
  <c r="K1483" i="24"/>
  <c r="J1483" i="24"/>
  <c r="K1482" i="24"/>
  <c r="J1482" i="24"/>
  <c r="K1481" i="24"/>
  <c r="J1481" i="24"/>
  <c r="K1480" i="24"/>
  <c r="J1480" i="24"/>
  <c r="K1479" i="24"/>
  <c r="J1479" i="24"/>
  <c r="K1478" i="24"/>
  <c r="J1478" i="24"/>
  <c r="K1444" i="24"/>
  <c r="K1442" i="24"/>
  <c r="J1442" i="24"/>
  <c r="J1439" i="24"/>
  <c r="K1438" i="24"/>
  <c r="K1430" i="24"/>
  <c r="J1430" i="24"/>
  <c r="K1428" i="24"/>
  <c r="J1428" i="24"/>
  <c r="K1427" i="24"/>
  <c r="J1427" i="24"/>
  <c r="K1426" i="24"/>
  <c r="J1426" i="24"/>
  <c r="K1425" i="24"/>
  <c r="J1425" i="24"/>
  <c r="K1424" i="24"/>
  <c r="J1424" i="24"/>
  <c r="K1423" i="24"/>
  <c r="J1423" i="24"/>
  <c r="K1422" i="24"/>
  <c r="J1422" i="24"/>
  <c r="K1421" i="24"/>
  <c r="J1421" i="24"/>
  <c r="K1420" i="24"/>
  <c r="J1420" i="24"/>
  <c r="K1419" i="24"/>
  <c r="J1419" i="24"/>
  <c r="K1418" i="24"/>
  <c r="J1418" i="24"/>
  <c r="K1417" i="24"/>
  <c r="J1417" i="24"/>
  <c r="K1416" i="24"/>
  <c r="J1416" i="24"/>
  <c r="K1414" i="24"/>
  <c r="J1414" i="24"/>
  <c r="K1412" i="24"/>
  <c r="J1412" i="24"/>
  <c r="K1410" i="24"/>
  <c r="J1410" i="24"/>
  <c r="K1409" i="24"/>
  <c r="J1409" i="24"/>
  <c r="K1408" i="24"/>
  <c r="J1408" i="24"/>
  <c r="K1407" i="24"/>
  <c r="J1407" i="24"/>
  <c r="K1406" i="24"/>
  <c r="J1406" i="24"/>
  <c r="K1405" i="24"/>
  <c r="J1405" i="24"/>
  <c r="K1404" i="24"/>
  <c r="J1404" i="24"/>
  <c r="K1402" i="24"/>
  <c r="J1402" i="24"/>
  <c r="K1401" i="24"/>
  <c r="J1401" i="24"/>
  <c r="K1400" i="24"/>
  <c r="J1400" i="24"/>
  <c r="K1399" i="24"/>
  <c r="J1399" i="24"/>
  <c r="K1398" i="24"/>
  <c r="J1398" i="24"/>
  <c r="K1397" i="24"/>
  <c r="J1397" i="24"/>
  <c r="K1396" i="24"/>
  <c r="J1396" i="24"/>
  <c r="K1395" i="24"/>
  <c r="J1395" i="24"/>
  <c r="K1394" i="24"/>
  <c r="J1394" i="24"/>
  <c r="K1393" i="24"/>
  <c r="J1393" i="24"/>
  <c r="K1392" i="24"/>
  <c r="J1392" i="24"/>
  <c r="K1391" i="24"/>
  <c r="J1391" i="24"/>
  <c r="K1390" i="24"/>
  <c r="J1390" i="24"/>
  <c r="K1389" i="24"/>
  <c r="J1389" i="24"/>
  <c r="K1388" i="24"/>
  <c r="J1388" i="24"/>
  <c r="J1387" i="24"/>
  <c r="K1386" i="24"/>
  <c r="J1386" i="24"/>
  <c r="K1385" i="24"/>
  <c r="J1385" i="24"/>
  <c r="K1384" i="24"/>
  <c r="J1384" i="24"/>
  <c r="K1382" i="24"/>
  <c r="J1382" i="24"/>
  <c r="K1380" i="24"/>
  <c r="J1380" i="24"/>
  <c r="K1379" i="24"/>
  <c r="J1379" i="24"/>
  <c r="K1378" i="24"/>
  <c r="J1378" i="24"/>
  <c r="K1377" i="24"/>
  <c r="J1377" i="24"/>
  <c r="K1376" i="24"/>
  <c r="J1376" i="24"/>
  <c r="K1375" i="24"/>
  <c r="J1375" i="24"/>
  <c r="K1374" i="24"/>
  <c r="J1374" i="24"/>
  <c r="K1372" i="24"/>
  <c r="J1372" i="24"/>
  <c r="J1371" i="24"/>
  <c r="K1370" i="24"/>
  <c r="J1370" i="24"/>
  <c r="K1369" i="24"/>
  <c r="J1369" i="24"/>
  <c r="K1368" i="24"/>
  <c r="J1368" i="24"/>
  <c r="K1367" i="24"/>
  <c r="J1367" i="24"/>
  <c r="K1366" i="24"/>
  <c r="J1366" i="24"/>
  <c r="K1365" i="24"/>
  <c r="J1365" i="24"/>
  <c r="K1364" i="24"/>
  <c r="J1364" i="24"/>
  <c r="K1363" i="24"/>
  <c r="J1363" i="24"/>
  <c r="K1362" i="24"/>
  <c r="J1362" i="24"/>
  <c r="K1361" i="24"/>
  <c r="J1361" i="24"/>
  <c r="K1360" i="24"/>
  <c r="J1360" i="24"/>
  <c r="K1359" i="24"/>
  <c r="J1359" i="24"/>
  <c r="K1358" i="24"/>
  <c r="J1358" i="24"/>
  <c r="K1357" i="24"/>
  <c r="J1357" i="24"/>
  <c r="K1356" i="24"/>
  <c r="J1356" i="24"/>
  <c r="K1353" i="24"/>
  <c r="J1353" i="24"/>
  <c r="K1352" i="24"/>
  <c r="J1352" i="24"/>
  <c r="K1350" i="24"/>
  <c r="J1350" i="24"/>
  <c r="K1349" i="24"/>
  <c r="J1349" i="24"/>
  <c r="K1348" i="24"/>
  <c r="J1348" i="24"/>
  <c r="K1347" i="24"/>
  <c r="J1347" i="24"/>
  <c r="K1346" i="24"/>
  <c r="J1346" i="24"/>
  <c r="K1345" i="24"/>
  <c r="J1345" i="24"/>
  <c r="K1344" i="24"/>
  <c r="J1344" i="24"/>
  <c r="K1343" i="24"/>
  <c r="J1343" i="24"/>
  <c r="K1342" i="24"/>
  <c r="J1342" i="24"/>
  <c r="K1341" i="24"/>
  <c r="J1341" i="24"/>
  <c r="K1340" i="24"/>
  <c r="J1340" i="24"/>
  <c r="K1338" i="24"/>
  <c r="J1338" i="24"/>
  <c r="K1337" i="24"/>
  <c r="J1337" i="24"/>
  <c r="K1336" i="24"/>
  <c r="J1336" i="24"/>
  <c r="K1335" i="24"/>
  <c r="J1335" i="24"/>
  <c r="K1334" i="24"/>
  <c r="J1334" i="24"/>
  <c r="K1333" i="24"/>
  <c r="J1333" i="24"/>
  <c r="K1332" i="24"/>
  <c r="J1332" i="24"/>
  <c r="K1331" i="24"/>
  <c r="J1331" i="24"/>
  <c r="K1330" i="24"/>
  <c r="J1330" i="24"/>
  <c r="J1329" i="24"/>
  <c r="K1329" i="24"/>
  <c r="K1328" i="24"/>
  <c r="J1328" i="24"/>
  <c r="J1327" i="24"/>
  <c r="K1327" i="24"/>
  <c r="K1326" i="24"/>
  <c r="J1326" i="24"/>
  <c r="J1325" i="24"/>
  <c r="K1325" i="24"/>
  <c r="K1324" i="24"/>
  <c r="J1324" i="24"/>
  <c r="J1323" i="24"/>
  <c r="K1323" i="24"/>
  <c r="K1322" i="24"/>
  <c r="J1322" i="24"/>
  <c r="J1321" i="24"/>
  <c r="K1321" i="24"/>
  <c r="K1320" i="24"/>
  <c r="J1320" i="24"/>
  <c r="J1319" i="24"/>
  <c r="K1319" i="24"/>
  <c r="K1318" i="24"/>
  <c r="J1318" i="24"/>
  <c r="K1317" i="24"/>
  <c r="J1317" i="24"/>
  <c r="K1316" i="24"/>
  <c r="J1316" i="24"/>
  <c r="K1315" i="24"/>
  <c r="J1315" i="24"/>
  <c r="K1314" i="24"/>
  <c r="J1314" i="24"/>
  <c r="K1313" i="24"/>
  <c r="J1313" i="24"/>
  <c r="K1312" i="24"/>
  <c r="J1312" i="24"/>
  <c r="J1311" i="24"/>
  <c r="K1311" i="24"/>
  <c r="K1310" i="24"/>
  <c r="J1310" i="24"/>
  <c r="K1309" i="24"/>
  <c r="J1309" i="24"/>
  <c r="K1308" i="24"/>
  <c r="J1308" i="24"/>
  <c r="K1307" i="24"/>
  <c r="J1307" i="24"/>
  <c r="K1306" i="24"/>
  <c r="J1306" i="24"/>
  <c r="K1305" i="24"/>
  <c r="J1305" i="24"/>
  <c r="K1304" i="24"/>
  <c r="J1304" i="24"/>
  <c r="J1303" i="24"/>
  <c r="K1303" i="24"/>
  <c r="K1302" i="24"/>
  <c r="J1302" i="24"/>
  <c r="K1301" i="24"/>
  <c r="J1301" i="24"/>
  <c r="K1300" i="24"/>
  <c r="J1300" i="24"/>
  <c r="K1299" i="24"/>
  <c r="J1299" i="24"/>
  <c r="K1298" i="24"/>
  <c r="J1298" i="24"/>
  <c r="K1297" i="24"/>
  <c r="J1297" i="24"/>
  <c r="K1296" i="24"/>
  <c r="J1296" i="24"/>
  <c r="K1295" i="24"/>
  <c r="J1295" i="24"/>
  <c r="K1294" i="24"/>
  <c r="J1294" i="24"/>
  <c r="K1293" i="24"/>
  <c r="J1293" i="24"/>
  <c r="K1292" i="24"/>
  <c r="J1292" i="24"/>
  <c r="K1291" i="24"/>
  <c r="J1291" i="24"/>
  <c r="K1290" i="24"/>
  <c r="J1290" i="24"/>
  <c r="K1289" i="24"/>
  <c r="J1289" i="24"/>
  <c r="K1288" i="24"/>
  <c r="J1288" i="24"/>
  <c r="K1287" i="24"/>
  <c r="J1287" i="24"/>
  <c r="K1286" i="24"/>
  <c r="J1286" i="24"/>
  <c r="K1285" i="24"/>
  <c r="J1285" i="24"/>
  <c r="K1284" i="24"/>
  <c r="J1284" i="24"/>
  <c r="K1283" i="24"/>
  <c r="J1283" i="24"/>
  <c r="K1282" i="24"/>
  <c r="J1282" i="24"/>
  <c r="K1281" i="24"/>
  <c r="J1281" i="24"/>
  <c r="K1280" i="24"/>
  <c r="J1280" i="24"/>
  <c r="K1279" i="24"/>
  <c r="J1279" i="24"/>
  <c r="K1278" i="24"/>
  <c r="J1278" i="24"/>
  <c r="K1277" i="24"/>
  <c r="J1277" i="24"/>
  <c r="K1276" i="24"/>
  <c r="J1276" i="24"/>
  <c r="K1275" i="24"/>
  <c r="J1275" i="24"/>
  <c r="K1274" i="24"/>
  <c r="J1274" i="24"/>
  <c r="K1273" i="24"/>
  <c r="J1273" i="24"/>
  <c r="K1272" i="24"/>
  <c r="J1272" i="24"/>
  <c r="K1271" i="24"/>
  <c r="J1271" i="24"/>
  <c r="K1270" i="24"/>
  <c r="J1270" i="24"/>
  <c r="K1269" i="24"/>
  <c r="J1269" i="24"/>
  <c r="K1268" i="24"/>
  <c r="J1268" i="24"/>
  <c r="K1267" i="24"/>
  <c r="J1267" i="24"/>
  <c r="K1266" i="24"/>
  <c r="J1266" i="24"/>
  <c r="K1265" i="24"/>
  <c r="J1265" i="24"/>
  <c r="K1264" i="24"/>
  <c r="J1264" i="24"/>
  <c r="K1263" i="24"/>
  <c r="J1263" i="24"/>
  <c r="K1262" i="24"/>
  <c r="J1262" i="24"/>
  <c r="K1261" i="24"/>
  <c r="J1261" i="24"/>
  <c r="K1260" i="24"/>
  <c r="J1260" i="24"/>
  <c r="K1259" i="24"/>
  <c r="J1259" i="24"/>
  <c r="K1258" i="24"/>
  <c r="J1258" i="24"/>
  <c r="K1257" i="24"/>
  <c r="J1257" i="24"/>
  <c r="K1256" i="24"/>
  <c r="J1256" i="24"/>
  <c r="K1255" i="24"/>
  <c r="J1255" i="24"/>
  <c r="K1254" i="24"/>
  <c r="J1254" i="24"/>
  <c r="K1253" i="24"/>
  <c r="J1253" i="24"/>
  <c r="K1252" i="24"/>
  <c r="J1252" i="24"/>
  <c r="K1251" i="24"/>
  <c r="J1251" i="24"/>
  <c r="K1250" i="24"/>
  <c r="J1250" i="24"/>
  <c r="K1249" i="24"/>
  <c r="J1249" i="24"/>
  <c r="K1248" i="24"/>
  <c r="J1248" i="24"/>
  <c r="K1247" i="24"/>
  <c r="J1247" i="24"/>
  <c r="K1246" i="24"/>
  <c r="J1246" i="24"/>
  <c r="K1245" i="24"/>
  <c r="J1245" i="24"/>
  <c r="K1244" i="24"/>
  <c r="J1244" i="24"/>
  <c r="K1243" i="24"/>
  <c r="J1243" i="24"/>
  <c r="K1242" i="24"/>
  <c r="J1242" i="24"/>
  <c r="K1241" i="24"/>
  <c r="J1241" i="24"/>
  <c r="K1240" i="24"/>
  <c r="J1240" i="24"/>
  <c r="K1239" i="24"/>
  <c r="J1239" i="24"/>
  <c r="K1238" i="24"/>
  <c r="J1238" i="24"/>
  <c r="K1237" i="24"/>
  <c r="J1237" i="24"/>
  <c r="K1236" i="24"/>
  <c r="J1236" i="24"/>
  <c r="K1235" i="24"/>
  <c r="J1235" i="24"/>
  <c r="K1234" i="24"/>
  <c r="J1234" i="24"/>
  <c r="K1233" i="24"/>
  <c r="J1233" i="24"/>
  <c r="K1232" i="24"/>
  <c r="J1232" i="24"/>
  <c r="K1231" i="24"/>
  <c r="J1231" i="24"/>
  <c r="K1230" i="24"/>
  <c r="J1230" i="24"/>
  <c r="K1229" i="24"/>
  <c r="J1229" i="24"/>
  <c r="K1228" i="24"/>
  <c r="J1228" i="24"/>
  <c r="K1227" i="24"/>
  <c r="J1227" i="24"/>
  <c r="K1226" i="24"/>
  <c r="J1226" i="24"/>
  <c r="K1225" i="24"/>
  <c r="J1225" i="24"/>
  <c r="K1224" i="24"/>
  <c r="J1224" i="24"/>
  <c r="K1223" i="24"/>
  <c r="J1223" i="24"/>
  <c r="K1222" i="24"/>
  <c r="J1222" i="24"/>
  <c r="K1220" i="24"/>
  <c r="J1220" i="24"/>
  <c r="K1219" i="24"/>
  <c r="J1218" i="24"/>
  <c r="K1216" i="24"/>
  <c r="J1216" i="24"/>
  <c r="K1212" i="24"/>
  <c r="J1212" i="24"/>
  <c r="K1209" i="24"/>
  <c r="J1209" i="24"/>
  <c r="K1207" i="24"/>
  <c r="J1207" i="24"/>
  <c r="K1205" i="24"/>
  <c r="J1205" i="24"/>
  <c r="J1203" i="24"/>
  <c r="K1202" i="24"/>
  <c r="J1200" i="24"/>
  <c r="K1197" i="24"/>
  <c r="J1196" i="24"/>
  <c r="J1195" i="24"/>
  <c r="K1193" i="24"/>
  <c r="J1193" i="24"/>
  <c r="K1191" i="24"/>
  <c r="J1191" i="24"/>
  <c r="K1189" i="24"/>
  <c r="J1189" i="24"/>
  <c r="K1186" i="24"/>
  <c r="J1186" i="24"/>
  <c r="K1182" i="24"/>
  <c r="K1181" i="24"/>
  <c r="J1180" i="24"/>
  <c r="K1179" i="24"/>
  <c r="K1177" i="24"/>
  <c r="J1177" i="24"/>
  <c r="K1175" i="24"/>
  <c r="J1175" i="24"/>
  <c r="K1173" i="24"/>
  <c r="J1173" i="24"/>
  <c r="J1171" i="24"/>
  <c r="K1170" i="24"/>
  <c r="K1166" i="24"/>
  <c r="J1166" i="24"/>
  <c r="K1164" i="24"/>
  <c r="J1164" i="24"/>
  <c r="K1162" i="24"/>
  <c r="J1162" i="24"/>
  <c r="K1160" i="24"/>
  <c r="J1160" i="24"/>
  <c r="K1158" i="24"/>
  <c r="J1158" i="24"/>
  <c r="K1156" i="24"/>
  <c r="J1156" i="24"/>
  <c r="K1154" i="24"/>
  <c r="J1154" i="24"/>
  <c r="K1152" i="24"/>
  <c r="J1152" i="24"/>
  <c r="K1150" i="24"/>
  <c r="J1150" i="24"/>
  <c r="K1149" i="24"/>
  <c r="K1146" i="24"/>
  <c r="J1146" i="24"/>
  <c r="J1143" i="24"/>
  <c r="K1142" i="24"/>
  <c r="K1138" i="24"/>
  <c r="J1138" i="24"/>
  <c r="K1134" i="24"/>
  <c r="J1134" i="24"/>
  <c r="K1132" i="24"/>
  <c r="J1132" i="24"/>
  <c r="K1130" i="24"/>
  <c r="J1130" i="24"/>
  <c r="J1129" i="24"/>
  <c r="K1126" i="24"/>
  <c r="J1126" i="24"/>
  <c r="K1123" i="24"/>
  <c r="K1121" i="24"/>
  <c r="K1120" i="24"/>
  <c r="J1119" i="24"/>
  <c r="J1117" i="24"/>
  <c r="J1115" i="24"/>
  <c r="J1112" i="24"/>
  <c r="J1111" i="24"/>
  <c r="J1109" i="24"/>
  <c r="K1107" i="24"/>
  <c r="J1103" i="24"/>
  <c r="K1099" i="24"/>
  <c r="J1095" i="24"/>
  <c r="K1091" i="24"/>
  <c r="K1089" i="24"/>
  <c r="J1087" i="24"/>
  <c r="J1084" i="24"/>
  <c r="K1083" i="24"/>
  <c r="J1079" i="24"/>
  <c r="K1073" i="24"/>
  <c r="K1071" i="24"/>
  <c r="K1068" i="24"/>
  <c r="J1068" i="24"/>
  <c r="K1067" i="24"/>
  <c r="K1063" i="24"/>
  <c r="K1061" i="24"/>
  <c r="K1055" i="24"/>
  <c r="K1052" i="24"/>
  <c r="J1052" i="24"/>
  <c r="J1051" i="24"/>
  <c r="J1047" i="24"/>
  <c r="J1043" i="24"/>
  <c r="J1039" i="24"/>
  <c r="K1037" i="24"/>
  <c r="J1036" i="24"/>
  <c r="K1035" i="24"/>
  <c r="J1035" i="24"/>
  <c r="K1031" i="24"/>
  <c r="J1031" i="24"/>
  <c r="K1027" i="24"/>
  <c r="J1027" i="24"/>
  <c r="K1023" i="24"/>
  <c r="J1023" i="24"/>
  <c r="J1020" i="24"/>
  <c r="K1020" i="24"/>
  <c r="K1019" i="24"/>
  <c r="J1019" i="24"/>
  <c r="K1016" i="24"/>
  <c r="K1015" i="24"/>
  <c r="J1015" i="24"/>
  <c r="K1011" i="24"/>
  <c r="J1011" i="24"/>
  <c r="J1009" i="24"/>
  <c r="J1007" i="24"/>
  <c r="J1004" i="24"/>
  <c r="K1004" i="24"/>
  <c r="K1003" i="24"/>
  <c r="J1003" i="24"/>
  <c r="J1001" i="24"/>
  <c r="J999" i="24"/>
  <c r="J995" i="24"/>
  <c r="J993" i="24"/>
  <c r="J987" i="24"/>
  <c r="J981" i="24"/>
  <c r="K980" i="24"/>
  <c r="K970" i="24"/>
  <c r="K968" i="24"/>
  <c r="J965" i="24"/>
  <c r="K961" i="24"/>
  <c r="K955" i="24"/>
  <c r="J955" i="24"/>
  <c r="K944" i="24"/>
  <c r="K941" i="24"/>
  <c r="J941" i="24"/>
  <c r="K940" i="24"/>
  <c r="J940" i="24"/>
  <c r="K939" i="24"/>
  <c r="J939" i="24"/>
  <c r="K938" i="24"/>
  <c r="J938" i="24"/>
  <c r="J937" i="24"/>
  <c r="K935" i="24"/>
  <c r="J935" i="24"/>
  <c r="K934" i="24"/>
  <c r="J934" i="24"/>
  <c r="J932" i="24"/>
  <c r="K931" i="24"/>
  <c r="K929" i="24"/>
  <c r="J929" i="24"/>
  <c r="K928" i="24"/>
  <c r="J928" i="24"/>
  <c r="K925" i="24"/>
  <c r="J925" i="24"/>
  <c r="K924" i="24"/>
  <c r="J924" i="24"/>
  <c r="K923" i="24"/>
  <c r="J923" i="24"/>
  <c r="K922" i="24"/>
  <c r="J922" i="24"/>
  <c r="J920" i="24"/>
  <c r="K919" i="24"/>
  <c r="J919" i="24"/>
  <c r="K918" i="24"/>
  <c r="J918" i="24"/>
  <c r="J916" i="24"/>
  <c r="K913" i="24"/>
  <c r="J913" i="24"/>
  <c r="K912" i="24"/>
  <c r="J912" i="24"/>
  <c r="K909" i="24"/>
  <c r="J909" i="24"/>
  <c r="K908" i="24"/>
  <c r="J908" i="24"/>
  <c r="K907" i="24"/>
  <c r="J907" i="24"/>
  <c r="K906" i="24"/>
  <c r="J906" i="24"/>
  <c r="K904" i="24"/>
  <c r="J904" i="24"/>
  <c r="K903" i="24"/>
  <c r="J903" i="24"/>
  <c r="K902" i="24"/>
  <c r="J902" i="24"/>
  <c r="J900" i="24"/>
  <c r="J899" i="24"/>
  <c r="K898" i="24"/>
  <c r="K897" i="24"/>
  <c r="J897" i="24"/>
  <c r="K896" i="24"/>
  <c r="J896" i="24"/>
  <c r="K893" i="24"/>
  <c r="J893" i="24"/>
  <c r="K892" i="24"/>
  <c r="J892" i="24"/>
  <c r="K891" i="24"/>
  <c r="J891" i="24"/>
  <c r="K890" i="24"/>
  <c r="J890" i="24"/>
  <c r="K887" i="24"/>
  <c r="J887" i="24"/>
  <c r="K885" i="24"/>
  <c r="J885" i="24"/>
  <c r="K884" i="24"/>
  <c r="J884" i="24"/>
  <c r="K882" i="24"/>
  <c r="J882" i="24"/>
  <c r="K881" i="24"/>
  <c r="J881" i="24"/>
  <c r="K880" i="24"/>
  <c r="K878" i="24"/>
  <c r="J878" i="24"/>
  <c r="K876" i="24"/>
  <c r="J876" i="24"/>
  <c r="K875" i="24"/>
  <c r="J875" i="24"/>
  <c r="K874" i="24"/>
  <c r="J874" i="24"/>
  <c r="K873" i="24"/>
  <c r="J873" i="24"/>
  <c r="K872" i="24"/>
  <c r="J872" i="24"/>
  <c r="K870" i="24"/>
  <c r="J870" i="24"/>
  <c r="K869" i="24"/>
  <c r="J869" i="24"/>
  <c r="K868" i="24"/>
  <c r="J868" i="24"/>
  <c r="K867" i="24"/>
  <c r="J867" i="24"/>
  <c r="K866" i="24"/>
  <c r="J866" i="24"/>
  <c r="K864" i="24"/>
  <c r="J864" i="24"/>
  <c r="K862" i="24"/>
  <c r="J862" i="24"/>
  <c r="K861" i="24"/>
  <c r="J861" i="24"/>
  <c r="K860" i="24"/>
  <c r="J860" i="24"/>
  <c r="K859" i="24"/>
  <c r="J859" i="24"/>
  <c r="K858" i="24"/>
  <c r="J858" i="24"/>
  <c r="K857" i="24"/>
  <c r="K856" i="24"/>
  <c r="J856" i="24"/>
  <c r="K855" i="24"/>
  <c r="J855" i="24"/>
  <c r="K854" i="24"/>
  <c r="J854" i="24"/>
  <c r="K853" i="24"/>
  <c r="J853" i="24"/>
  <c r="K852" i="24"/>
  <c r="J852" i="24"/>
  <c r="K850" i="24"/>
  <c r="J850" i="24"/>
  <c r="K849" i="24"/>
  <c r="J849" i="24"/>
  <c r="K848" i="24"/>
  <c r="J848" i="24"/>
  <c r="K847" i="24"/>
  <c r="J847" i="24"/>
  <c r="K845" i="24"/>
  <c r="K844" i="24"/>
  <c r="J844" i="24"/>
  <c r="K843" i="24"/>
  <c r="J843" i="24"/>
  <c r="K842" i="24"/>
  <c r="J842" i="24"/>
  <c r="K841" i="24"/>
  <c r="J841" i="24"/>
  <c r="K840" i="24"/>
  <c r="J840" i="24"/>
  <c r="K838" i="24"/>
  <c r="J838" i="24"/>
  <c r="K837" i="24"/>
  <c r="J837" i="24"/>
  <c r="K836" i="24"/>
  <c r="J836" i="24"/>
  <c r="K835" i="24"/>
  <c r="J835" i="24"/>
  <c r="K834" i="24"/>
  <c r="J834" i="24"/>
  <c r="K833" i="24"/>
  <c r="J833" i="24"/>
  <c r="K831" i="24"/>
  <c r="J831" i="24"/>
  <c r="J830" i="24"/>
  <c r="K829" i="24"/>
  <c r="J829" i="24"/>
  <c r="K828" i="24"/>
  <c r="J828" i="24"/>
  <c r="K827" i="24"/>
  <c r="J827" i="24"/>
  <c r="K826" i="24"/>
  <c r="J826" i="24"/>
  <c r="K824" i="24"/>
  <c r="J824" i="24"/>
  <c r="K823" i="24"/>
  <c r="J823" i="24"/>
  <c r="J822" i="24"/>
  <c r="K821" i="24"/>
  <c r="J821" i="24"/>
  <c r="K820" i="24"/>
  <c r="J820" i="24"/>
  <c r="J818" i="24"/>
  <c r="K818" i="24"/>
  <c r="K817" i="24"/>
  <c r="J817" i="24"/>
  <c r="J813" i="24"/>
  <c r="J812" i="24"/>
  <c r="K812" i="24"/>
  <c r="K811" i="24"/>
  <c r="J811" i="24"/>
  <c r="J810" i="24"/>
  <c r="K810" i="24"/>
  <c r="K809" i="24"/>
  <c r="J809" i="24"/>
  <c r="J808" i="24"/>
  <c r="K808" i="24"/>
  <c r="J806" i="24"/>
  <c r="K803" i="24"/>
  <c r="J803" i="24"/>
  <c r="J802" i="24"/>
  <c r="K802" i="24"/>
  <c r="K801" i="24"/>
  <c r="J801" i="24"/>
  <c r="J800" i="24"/>
  <c r="K800" i="24"/>
  <c r="K798" i="24"/>
  <c r="K797" i="24"/>
  <c r="J797" i="24"/>
  <c r="K794" i="24"/>
  <c r="K793" i="24"/>
  <c r="J793" i="24"/>
  <c r="J792" i="24"/>
  <c r="K792" i="24"/>
  <c r="K791" i="24"/>
  <c r="J791" i="24"/>
  <c r="K787" i="24"/>
  <c r="J787" i="24"/>
  <c r="J786" i="24"/>
  <c r="K786" i="24"/>
  <c r="K785" i="24"/>
  <c r="J785" i="24"/>
  <c r="J784" i="24"/>
  <c r="K784" i="24"/>
  <c r="K783" i="24"/>
  <c r="J783" i="24"/>
  <c r="K781" i="24"/>
  <c r="J781" i="24"/>
  <c r="J778" i="24"/>
  <c r="K778" i="24"/>
  <c r="K777" i="24"/>
  <c r="J777" i="24"/>
  <c r="J776" i="24"/>
  <c r="K776" i="24"/>
  <c r="K775" i="24"/>
  <c r="J775" i="24"/>
  <c r="J774" i="24"/>
  <c r="K774" i="24"/>
  <c r="K773" i="24"/>
  <c r="J773" i="24"/>
  <c r="J772" i="24"/>
  <c r="K772" i="24"/>
  <c r="K771" i="24"/>
  <c r="J771" i="24"/>
  <c r="J770" i="24"/>
  <c r="K770" i="24"/>
  <c r="K769" i="24"/>
  <c r="J769" i="24"/>
  <c r="J768" i="24"/>
  <c r="K768" i="24"/>
  <c r="K767" i="24"/>
  <c r="J767" i="24"/>
  <c r="J766" i="24"/>
  <c r="K766" i="24"/>
  <c r="K765" i="24"/>
  <c r="J765" i="24"/>
  <c r="J764" i="24"/>
  <c r="K764" i="24"/>
  <c r="K763" i="24"/>
  <c r="J763" i="24"/>
  <c r="J762" i="24"/>
  <c r="K762" i="24"/>
  <c r="K761" i="24"/>
  <c r="J761" i="24"/>
  <c r="J760" i="24"/>
  <c r="K760" i="24"/>
  <c r="K759" i="24"/>
  <c r="J759" i="24"/>
  <c r="J758" i="24"/>
  <c r="K758" i="24"/>
  <c r="K757" i="24"/>
  <c r="J757" i="24"/>
  <c r="J756" i="24"/>
  <c r="K756" i="24"/>
  <c r="J755" i="24"/>
  <c r="K755" i="24"/>
  <c r="K754" i="24"/>
  <c r="J754" i="24"/>
  <c r="J753" i="24"/>
  <c r="K753" i="24"/>
  <c r="K752" i="24"/>
  <c r="J752" i="24"/>
  <c r="J751" i="24"/>
  <c r="K751" i="24"/>
  <c r="K750" i="24"/>
  <c r="J750" i="24"/>
  <c r="J749" i="24"/>
  <c r="K749" i="24"/>
  <c r="K748" i="24"/>
  <c r="J748" i="24"/>
  <c r="J747" i="24"/>
  <c r="K747" i="24"/>
  <c r="K746" i="24"/>
  <c r="J746" i="24"/>
  <c r="J745" i="24"/>
  <c r="K745" i="24"/>
  <c r="K744" i="24"/>
  <c r="J744" i="24"/>
  <c r="J743" i="24"/>
  <c r="K743" i="24"/>
  <c r="K742" i="24"/>
  <c r="J742" i="24"/>
  <c r="J741" i="24"/>
  <c r="K741" i="24"/>
  <c r="K740" i="24"/>
  <c r="J740" i="24"/>
  <c r="J739" i="24"/>
  <c r="K739" i="24"/>
  <c r="K738" i="24"/>
  <c r="J738" i="24"/>
  <c r="J737" i="24"/>
  <c r="K737" i="24"/>
  <c r="K736" i="24"/>
  <c r="J736" i="24"/>
  <c r="K734" i="24"/>
  <c r="J734" i="24"/>
  <c r="K732" i="24"/>
  <c r="J732" i="24"/>
  <c r="K730" i="24"/>
  <c r="J730" i="24"/>
  <c r="K728" i="24"/>
  <c r="J728" i="24"/>
  <c r="J727" i="24"/>
  <c r="K726" i="24"/>
  <c r="J726" i="24"/>
  <c r="K724" i="24"/>
  <c r="J724" i="24"/>
  <c r="K722" i="24"/>
  <c r="J722" i="24"/>
  <c r="J721" i="24"/>
  <c r="K720" i="24"/>
  <c r="J720" i="24"/>
  <c r="K718" i="24"/>
  <c r="J718" i="24"/>
  <c r="K716" i="24"/>
  <c r="J716" i="24"/>
  <c r="K715" i="24"/>
  <c r="K714" i="24"/>
  <c r="J714" i="24"/>
  <c r="J713" i="24"/>
  <c r="K713" i="24"/>
  <c r="K712" i="24"/>
  <c r="J712" i="24"/>
  <c r="J711" i="24"/>
  <c r="K711" i="24"/>
  <c r="K710" i="24"/>
  <c r="J710" i="24"/>
  <c r="J709" i="24"/>
  <c r="K709" i="24"/>
  <c r="K708" i="24"/>
  <c r="J708" i="24"/>
  <c r="J707" i="24"/>
  <c r="K707" i="24"/>
  <c r="K706" i="24"/>
  <c r="J706" i="24"/>
  <c r="J705" i="24"/>
  <c r="K705" i="24"/>
  <c r="K704" i="24"/>
  <c r="J704" i="24"/>
  <c r="J703" i="24"/>
  <c r="K703" i="24"/>
  <c r="K702" i="24"/>
  <c r="J702" i="24"/>
  <c r="J701" i="24"/>
  <c r="K701" i="24"/>
  <c r="K700" i="24"/>
  <c r="J700" i="24"/>
  <c r="J699" i="24"/>
  <c r="K699" i="24"/>
  <c r="K698" i="24"/>
  <c r="J698" i="24"/>
  <c r="J697" i="24"/>
  <c r="K697" i="24"/>
  <c r="K696" i="24"/>
  <c r="J696" i="24"/>
  <c r="J695" i="24"/>
  <c r="K695" i="24"/>
  <c r="K694" i="24"/>
  <c r="J694" i="24"/>
  <c r="J693" i="24"/>
  <c r="K693" i="24"/>
  <c r="K692" i="24"/>
  <c r="J692" i="24"/>
  <c r="J691" i="24"/>
  <c r="K691" i="24"/>
  <c r="K690" i="24"/>
  <c r="J690" i="24"/>
  <c r="J689" i="24"/>
  <c r="K689" i="24"/>
  <c r="K688" i="24"/>
  <c r="J688" i="24"/>
  <c r="J687" i="24"/>
  <c r="K687" i="24"/>
  <c r="K686" i="24"/>
  <c r="J686" i="24"/>
  <c r="J685" i="24"/>
  <c r="K685" i="24"/>
  <c r="K684" i="24"/>
  <c r="J684" i="24"/>
  <c r="J683" i="24"/>
  <c r="K683" i="24"/>
  <c r="J679" i="24"/>
  <c r="K679" i="24"/>
  <c r="K678" i="24"/>
  <c r="J678" i="24"/>
  <c r="J677" i="24"/>
  <c r="J675" i="24"/>
  <c r="K675" i="24"/>
  <c r="K674" i="24"/>
  <c r="J674" i="24"/>
  <c r="K672" i="24"/>
  <c r="J672" i="24"/>
  <c r="J671" i="24"/>
  <c r="K671" i="24"/>
  <c r="K670" i="24"/>
  <c r="K668" i="24"/>
  <c r="J668" i="24"/>
  <c r="J667" i="24"/>
  <c r="K667" i="24"/>
  <c r="K666" i="24"/>
  <c r="J666" i="24"/>
  <c r="J665" i="24"/>
  <c r="J663" i="24"/>
  <c r="K663" i="24"/>
  <c r="K662" i="24"/>
  <c r="J662" i="24"/>
  <c r="J659" i="24"/>
  <c r="K659" i="24"/>
  <c r="K656" i="24"/>
  <c r="J656" i="24"/>
  <c r="J655" i="24"/>
  <c r="K655" i="24"/>
  <c r="J654" i="24"/>
  <c r="K652" i="24"/>
  <c r="J652" i="24"/>
  <c r="J651" i="24"/>
  <c r="K651" i="24"/>
  <c r="J647" i="24"/>
  <c r="K647" i="24"/>
  <c r="K646" i="24"/>
  <c r="J646" i="24"/>
  <c r="J644" i="24"/>
  <c r="J643" i="24"/>
  <c r="K643" i="24"/>
  <c r="K642" i="24"/>
  <c r="J642" i="24"/>
  <c r="K640" i="24"/>
  <c r="J640" i="24"/>
  <c r="J639" i="24"/>
  <c r="K639" i="24"/>
  <c r="K638" i="24"/>
  <c r="J637" i="24"/>
  <c r="K636" i="24"/>
  <c r="J636" i="24"/>
  <c r="J635" i="24"/>
  <c r="K635" i="24"/>
  <c r="K634" i="24"/>
  <c r="J634" i="24"/>
  <c r="J632" i="24"/>
  <c r="J631" i="24"/>
  <c r="K631" i="24"/>
  <c r="K630" i="24"/>
  <c r="J630" i="24"/>
  <c r="K628" i="24"/>
  <c r="J628" i="24"/>
  <c r="J627" i="24"/>
  <c r="K627" i="24"/>
  <c r="K626" i="24"/>
  <c r="J626" i="24"/>
  <c r="J625" i="24"/>
  <c r="K625" i="24"/>
  <c r="K624" i="24"/>
  <c r="J624" i="24"/>
  <c r="J623" i="24"/>
  <c r="K623" i="24"/>
  <c r="J621" i="24"/>
  <c r="K620" i="24"/>
  <c r="J620" i="24"/>
  <c r="J619" i="24"/>
  <c r="K619" i="24"/>
  <c r="K618" i="24"/>
  <c r="J618" i="24"/>
  <c r="J617" i="24"/>
  <c r="K617" i="24"/>
  <c r="K616" i="24"/>
  <c r="J616" i="24"/>
  <c r="J615" i="24"/>
  <c r="K615" i="24"/>
  <c r="J613" i="24"/>
  <c r="K613" i="24"/>
  <c r="J611" i="24"/>
  <c r="K611" i="24"/>
  <c r="K610" i="24"/>
  <c r="J610" i="24"/>
  <c r="J609" i="24"/>
  <c r="K609" i="24"/>
  <c r="K606" i="24"/>
  <c r="J606" i="24"/>
  <c r="J605" i="24"/>
  <c r="K605" i="24"/>
  <c r="K604" i="24"/>
  <c r="J604" i="24"/>
  <c r="K602" i="24"/>
  <c r="J602" i="24"/>
  <c r="J601" i="24"/>
  <c r="K601" i="24"/>
  <c r="K599" i="24"/>
  <c r="K598" i="24"/>
  <c r="J598" i="24"/>
  <c r="K596" i="24"/>
  <c r="J596" i="24"/>
  <c r="J595" i="24"/>
  <c r="K595" i="24"/>
  <c r="J594" i="24"/>
  <c r="K592" i="24"/>
  <c r="J592" i="24"/>
  <c r="J591" i="24"/>
  <c r="K591" i="24"/>
  <c r="K590" i="24"/>
  <c r="J590" i="24"/>
  <c r="J589" i="24"/>
  <c r="K588" i="24"/>
  <c r="J588" i="24"/>
  <c r="J587" i="24"/>
  <c r="K587" i="24"/>
  <c r="K586" i="24"/>
  <c r="J586" i="24"/>
  <c r="J585" i="24"/>
  <c r="K584" i="24"/>
  <c r="J584" i="24"/>
  <c r="K582" i="24"/>
  <c r="K580" i="24"/>
  <c r="J580" i="24"/>
  <c r="J579" i="24"/>
  <c r="K579" i="24"/>
  <c r="K578" i="24"/>
  <c r="J578" i="24"/>
  <c r="J577" i="24"/>
  <c r="K577" i="24"/>
  <c r="K576" i="24"/>
  <c r="J576" i="24"/>
  <c r="K574" i="24"/>
  <c r="J574" i="24"/>
  <c r="J573" i="24"/>
  <c r="K573" i="24"/>
  <c r="K572" i="24"/>
  <c r="J572" i="24"/>
  <c r="J571" i="24"/>
  <c r="K571" i="24"/>
  <c r="K570" i="24"/>
  <c r="J570" i="24"/>
  <c r="J569" i="24"/>
  <c r="K569" i="24"/>
  <c r="K568" i="24"/>
  <c r="J568" i="24"/>
  <c r="J567" i="24"/>
  <c r="K567" i="24"/>
  <c r="K566" i="24"/>
  <c r="J566" i="24"/>
  <c r="J565" i="24"/>
  <c r="K565" i="24"/>
  <c r="K564" i="24"/>
  <c r="J564" i="24"/>
  <c r="J563" i="24"/>
  <c r="K563" i="24"/>
  <c r="K562" i="24"/>
  <c r="J562" i="24"/>
  <c r="J561" i="24"/>
  <c r="K561" i="24"/>
  <c r="K560" i="24"/>
  <c r="J560" i="24"/>
  <c r="J559" i="24"/>
  <c r="K559" i="24"/>
  <c r="K558" i="24"/>
  <c r="J558" i="24"/>
  <c r="J557" i="24"/>
  <c r="K557" i="24"/>
  <c r="K556" i="24"/>
  <c r="J556" i="24"/>
  <c r="J555" i="24"/>
  <c r="K555" i="24"/>
  <c r="K554" i="24"/>
  <c r="J554" i="24"/>
  <c r="J553" i="24"/>
  <c r="K553" i="24"/>
  <c r="K552" i="24"/>
  <c r="J552" i="24"/>
  <c r="J551" i="24"/>
  <c r="K551" i="24"/>
  <c r="K550" i="24"/>
  <c r="J550" i="24"/>
  <c r="J549" i="24"/>
  <c r="K549" i="24"/>
  <c r="K548" i="24"/>
  <c r="J548" i="24"/>
  <c r="J547" i="24"/>
  <c r="K547" i="24"/>
  <c r="K546" i="24"/>
  <c r="J546" i="24"/>
  <c r="J545" i="24"/>
  <c r="K545" i="24"/>
  <c r="K544" i="24"/>
  <c r="J544" i="24"/>
  <c r="J543" i="24"/>
  <c r="K543" i="24"/>
  <c r="K542" i="24"/>
  <c r="J542" i="24"/>
  <c r="J541" i="24"/>
  <c r="K541" i="24"/>
  <c r="K534" i="24"/>
  <c r="J529" i="24"/>
  <c r="K529" i="24"/>
  <c r="K521" i="24"/>
  <c r="K520" i="24"/>
  <c r="J514" i="24"/>
  <c r="K512" i="24"/>
  <c r="K509" i="24"/>
  <c r="J502" i="24"/>
  <c r="K500" i="24"/>
  <c r="J500" i="24"/>
  <c r="K497" i="24"/>
  <c r="J496" i="24"/>
  <c r="K492" i="24"/>
  <c r="J486" i="24"/>
  <c r="K484" i="24"/>
  <c r="J484" i="24"/>
  <c r="K477" i="24"/>
  <c r="K476" i="24"/>
  <c r="K468" i="24"/>
  <c r="J468" i="24"/>
  <c r="K459" i="24"/>
  <c r="J458" i="24"/>
  <c r="K454" i="24"/>
  <c r="J454" i="24"/>
  <c r="K430" i="24"/>
  <c r="J430" i="24"/>
  <c r="J422" i="24"/>
  <c r="K410" i="24"/>
  <c r="K407" i="24"/>
  <c r="K400" i="24"/>
  <c r="J399" i="24"/>
  <c r="J398" i="24"/>
  <c r="J391" i="24"/>
  <c r="K391" i="24"/>
  <c r="J389" i="24"/>
  <c r="K389" i="24"/>
  <c r="K388" i="24"/>
  <c r="J387" i="24"/>
  <c r="K387" i="24"/>
  <c r="K386" i="24"/>
  <c r="J385" i="24"/>
  <c r="K385" i="24"/>
  <c r="J383" i="24"/>
  <c r="K383" i="24"/>
  <c r="J382" i="24"/>
  <c r="J381" i="24"/>
  <c r="K381" i="24"/>
  <c r="J379" i="24"/>
  <c r="K379" i="24"/>
  <c r="J377" i="24"/>
  <c r="K377" i="24"/>
  <c r="K376" i="24"/>
  <c r="J375" i="24"/>
  <c r="K375" i="24"/>
  <c r="K374" i="24"/>
  <c r="J374" i="24"/>
  <c r="J373" i="24"/>
  <c r="K373" i="24"/>
  <c r="J371" i="24"/>
  <c r="K371" i="24"/>
  <c r="J369" i="24"/>
  <c r="K369" i="24"/>
  <c r="J367" i="24"/>
  <c r="K367" i="24"/>
  <c r="J365" i="24"/>
  <c r="K365" i="24"/>
  <c r="J363" i="24"/>
  <c r="J345" i="24"/>
  <c r="K345" i="24"/>
  <c r="J343" i="24"/>
  <c r="J337" i="24"/>
  <c r="K337" i="24"/>
  <c r="J333" i="24"/>
  <c r="K331" i="24"/>
  <c r="K330" i="24"/>
  <c r="J329" i="24"/>
  <c r="K329" i="24"/>
  <c r="K327" i="24"/>
  <c r="J325" i="24"/>
  <c r="K325" i="24"/>
  <c r="K323" i="24"/>
  <c r="J321" i="24"/>
  <c r="K321" i="24"/>
  <c r="K319" i="24"/>
  <c r="J317" i="24"/>
  <c r="K317" i="24"/>
  <c r="K315" i="24"/>
  <c r="J313" i="24"/>
  <c r="K313" i="24"/>
  <c r="J305" i="24"/>
  <c r="K305" i="24"/>
  <c r="J301" i="24"/>
  <c r="K301" i="24"/>
  <c r="J297" i="24"/>
  <c r="K297" i="24"/>
  <c r="J295" i="24"/>
  <c r="J289" i="24"/>
  <c r="K289" i="24"/>
  <c r="J287" i="24"/>
  <c r="J285" i="24"/>
  <c r="K285" i="24"/>
  <c r="K284" i="24"/>
  <c r="J281" i="24"/>
  <c r="K281" i="24"/>
  <c r="K276" i="24"/>
  <c r="K273" i="24"/>
  <c r="J271" i="24"/>
  <c r="K271" i="24"/>
  <c r="K270" i="24"/>
  <c r="J270" i="24"/>
  <c r="J269" i="24"/>
  <c r="K269" i="24"/>
  <c r="K268" i="24"/>
  <c r="J268" i="24"/>
  <c r="J267" i="24"/>
  <c r="K267" i="24"/>
  <c r="K266" i="24"/>
  <c r="J266" i="24"/>
  <c r="J265" i="24"/>
  <c r="K265" i="24"/>
  <c r="K264" i="24"/>
  <c r="J264" i="24"/>
  <c r="J263" i="24"/>
  <c r="K263" i="24"/>
  <c r="K262" i="24"/>
  <c r="J262" i="24"/>
  <c r="J261" i="24"/>
  <c r="K261" i="24"/>
  <c r="K260" i="24"/>
  <c r="J260" i="24"/>
  <c r="J259" i="24"/>
  <c r="K259" i="24"/>
  <c r="K258" i="24"/>
  <c r="J258" i="24"/>
  <c r="J257" i="24"/>
  <c r="K257" i="24"/>
  <c r="K256" i="24"/>
  <c r="J256" i="24"/>
  <c r="J255" i="24"/>
  <c r="K255" i="24"/>
  <c r="K254" i="24"/>
  <c r="J254" i="24"/>
  <c r="J253" i="24"/>
  <c r="K253" i="24"/>
  <c r="K252" i="24"/>
  <c r="J252" i="24"/>
  <c r="J251" i="24"/>
  <c r="K251" i="24"/>
  <c r="K250" i="24"/>
  <c r="J250" i="24"/>
  <c r="J249" i="24"/>
  <c r="K249" i="24"/>
  <c r="K248" i="24"/>
  <c r="J248" i="24"/>
  <c r="K247" i="24"/>
  <c r="J245" i="24"/>
  <c r="K245" i="24"/>
  <c r="K240" i="24"/>
  <c r="J240" i="24"/>
  <c r="K230" i="24"/>
  <c r="K224" i="24"/>
  <c r="J224" i="24"/>
  <c r="K221" i="24"/>
  <c r="J213" i="24"/>
  <c r="K213" i="24"/>
  <c r="J208"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7" i="24"/>
  <c r="I158"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6" i="24"/>
  <c r="I5" i="24"/>
  <c r="J277" i="24" l="1"/>
  <c r="K1890" i="24"/>
  <c r="J2009" i="24"/>
  <c r="K2025" i="24"/>
  <c r="K469" i="24"/>
  <c r="J517" i="24"/>
  <c r="AW5" i="20"/>
  <c r="AX5" i="20" s="1"/>
  <c r="AY5" i="20" s="1"/>
  <c r="K446" i="24"/>
  <c r="J1750" i="24"/>
  <c r="O7" i="29"/>
  <c r="L7" i="29"/>
  <c r="AO11" i="29"/>
  <c r="BG9" i="29"/>
  <c r="BH9" i="29"/>
  <c r="X9" i="29"/>
  <c r="W9" i="29"/>
  <c r="J438" i="24"/>
  <c r="K782" i="24"/>
  <c r="J915" i="24"/>
  <c r="J936" i="24"/>
  <c r="K957" i="24"/>
  <c r="J971" i="24"/>
  <c r="J1174" i="24"/>
  <c r="J1176" i="24"/>
  <c r="J1178" i="24"/>
  <c r="J1184" i="24"/>
  <c r="J1187" i="24"/>
  <c r="J1190" i="24"/>
  <c r="J1192" i="24"/>
  <c r="J1194" i="24"/>
  <c r="J1206" i="24"/>
  <c r="J1208" i="24"/>
  <c r="J1210" i="24"/>
  <c r="J1213" i="24"/>
  <c r="J1925" i="24"/>
  <c r="K1742" i="24"/>
  <c r="J1751" i="24"/>
  <c r="J405" i="24"/>
  <c r="J417" i="24"/>
  <c r="J426" i="24"/>
  <c r="J513" i="24"/>
  <c r="J473" i="24"/>
  <c r="K462" i="24"/>
  <c r="K1781" i="24"/>
  <c r="J1789" i="24"/>
  <c r="K228" i="24"/>
  <c r="K210" i="24"/>
  <c r="K242" i="24"/>
  <c r="J302" i="24"/>
  <c r="J306" i="24"/>
  <c r="J342" i="24"/>
  <c r="J988" i="24"/>
  <c r="K995" i="24"/>
  <c r="J298" i="24"/>
  <c r="J991" i="24"/>
  <c r="J997" i="24"/>
  <c r="J1884" i="24"/>
  <c r="K1900" i="24"/>
  <c r="J2013" i="24"/>
  <c r="K2038" i="24"/>
  <c r="K583" i="24"/>
  <c r="J799" i="24"/>
  <c r="K822" i="24"/>
  <c r="J863" i="24"/>
  <c r="K886" i="24"/>
  <c r="J795" i="24"/>
  <c r="K581" i="24"/>
  <c r="J600" i="24"/>
  <c r="J608" i="24"/>
  <c r="J612" i="24"/>
  <c r="K790" i="24"/>
  <c r="J1993" i="24"/>
  <c r="J526" i="24"/>
  <c r="J1057" i="24"/>
  <c r="K229" i="24"/>
  <c r="J1116" i="24"/>
  <c r="K1022" i="24"/>
  <c r="J1054" i="24"/>
  <c r="K1902" i="24"/>
  <c r="K1957" i="24"/>
  <c r="J1964" i="24"/>
  <c r="J2021" i="24"/>
  <c r="K1863" i="24"/>
  <c r="J1895" i="24"/>
  <c r="K422" i="24"/>
  <c r="K486" i="24"/>
  <c r="K458" i="24"/>
  <c r="J494" i="24"/>
  <c r="K398" i="24"/>
  <c r="J970" i="24"/>
  <c r="J948" i="24"/>
  <c r="J980" i="24"/>
  <c r="K985" i="24"/>
  <c r="J1874" i="24"/>
  <c r="K1746" i="24"/>
  <c r="K1961" i="24"/>
  <c r="K442" i="24"/>
  <c r="J495" i="24"/>
  <c r="K440" i="24"/>
  <c r="K231" i="24"/>
  <c r="J978" i="24"/>
  <c r="J447" i="24"/>
  <c r="J416" i="24"/>
  <c r="K437" i="24"/>
  <c r="J518" i="24"/>
  <c r="J427" i="24"/>
  <c r="J478" i="24"/>
  <c r="J505" i="24"/>
  <c r="J506" i="24"/>
  <c r="J515" i="24"/>
  <c r="J279" i="24"/>
  <c r="K958" i="24"/>
  <c r="J974" i="24"/>
  <c r="K956" i="24"/>
  <c r="J986" i="24"/>
  <c r="K964" i="24"/>
  <c r="K973" i="24"/>
  <c r="J982" i="24"/>
  <c r="J1891" i="24"/>
  <c r="K1852" i="24"/>
  <c r="J1963" i="24"/>
  <c r="K1995" i="24"/>
  <c r="J1962" i="24"/>
  <c r="K1969" i="24"/>
  <c r="J1994" i="24"/>
  <c r="J2001" i="24"/>
  <c r="J2026" i="24"/>
  <c r="J2033" i="24"/>
  <c r="K589" i="24"/>
  <c r="K597" i="24"/>
  <c r="K603" i="24"/>
  <c r="J582" i="24"/>
  <c r="K607" i="24"/>
  <c r="K717" i="24"/>
  <c r="K721" i="24"/>
  <c r="K725" i="24"/>
  <c r="K729" i="24"/>
  <c r="K733" i="24"/>
  <c r="J794" i="24"/>
  <c r="J814" i="24"/>
  <c r="K846" i="24"/>
  <c r="K349" i="24"/>
  <c r="J354" i="24"/>
  <c r="J1846" i="24"/>
  <c r="J467" i="24"/>
  <c r="J871" i="24"/>
  <c r="J1740" i="24"/>
  <c r="J960" i="24"/>
  <c r="K966" i="24"/>
  <c r="K2043" i="24"/>
  <c r="J219" i="24"/>
  <c r="K420" i="24"/>
  <c r="J424" i="24"/>
  <c r="J1764" i="24"/>
  <c r="K236" i="24"/>
  <c r="J227" i="24"/>
  <c r="K233" i="24"/>
  <c r="K226" i="24"/>
  <c r="J239" i="24"/>
  <c r="K366" i="24"/>
  <c r="J370" i="24"/>
  <c r="K378" i="24"/>
  <c r="J1167" i="24"/>
  <c r="K1828" i="24"/>
  <c r="K283" i="24"/>
  <c r="K311" i="24"/>
  <c r="K335" i="24"/>
  <c r="K339" i="24"/>
  <c r="K1005" i="24"/>
  <c r="J1033" i="24"/>
  <c r="J1041" i="24"/>
  <c r="K1065" i="24"/>
  <c r="K1069" i="24"/>
  <c r="J1105" i="24"/>
  <c r="J1118" i="24"/>
  <c r="K216" i="24"/>
  <c r="K232" i="24"/>
  <c r="J299" i="24"/>
  <c r="J420" i="24"/>
  <c r="J1029" i="24"/>
  <c r="K1081" i="24"/>
  <c r="J1458" i="24"/>
  <c r="J1787" i="24"/>
  <c r="K419" i="24"/>
  <c r="J451" i="24"/>
  <c r="K1466" i="24"/>
  <c r="J280" i="24"/>
  <c r="J284" i="24"/>
  <c r="J288" i="24"/>
  <c r="K292" i="24"/>
  <c r="K296" i="24"/>
  <c r="K300" i="24"/>
  <c r="J304" i="24"/>
  <c r="J308" i="24"/>
  <c r="K312" i="24"/>
  <c r="J316" i="24"/>
  <c r="K320" i="24"/>
  <c r="J324" i="24"/>
  <c r="K328" i="24"/>
  <c r="K332" i="24"/>
  <c r="K336" i="24"/>
  <c r="K340" i="24"/>
  <c r="K344" i="24"/>
  <c r="J334" i="24"/>
  <c r="J351" i="24"/>
  <c r="K338" i="24"/>
  <c r="K372" i="24"/>
  <c r="K392" i="24"/>
  <c r="K361" i="24"/>
  <c r="K482" i="24"/>
  <c r="J449" i="24"/>
  <c r="K1764" i="24"/>
  <c r="J1772" i="24"/>
  <c r="J1780" i="24"/>
  <c r="K1796" i="24"/>
  <c r="K1812" i="24"/>
  <c r="K220" i="24"/>
  <c r="J236" i="24"/>
  <c r="J214" i="24"/>
  <c r="J246" i="24"/>
  <c r="J226" i="24"/>
  <c r="J207" i="24"/>
  <c r="K1911" i="24"/>
  <c r="J1919" i="24"/>
  <c r="J1927" i="24"/>
  <c r="J1935" i="24"/>
  <c r="J1943" i="24"/>
  <c r="J1463" i="24"/>
  <c r="J1434" i="24"/>
  <c r="K1450" i="24"/>
  <c r="J296" i="24"/>
  <c r="J1477" i="24"/>
  <c r="J411" i="24"/>
  <c r="K431" i="24"/>
  <c r="J469" i="24"/>
  <c r="K501" i="24"/>
  <c r="J419" i="24"/>
  <c r="J459" i="24"/>
  <c r="J463" i="24"/>
  <c r="K475" i="24"/>
  <c r="K479" i="24"/>
  <c r="K491" i="24"/>
  <c r="K495" i="24"/>
  <c r="J504" i="24"/>
  <c r="J507" i="24"/>
  <c r="J511" i="24"/>
  <c r="K522" i="24"/>
  <c r="J412" i="24"/>
  <c r="J457" i="24"/>
  <c r="K489" i="24"/>
  <c r="K510" i="24"/>
  <c r="K483" i="24"/>
  <c r="K451" i="24"/>
  <c r="K481" i="24"/>
  <c r="J530" i="24"/>
  <c r="J538" i="24"/>
  <c r="J1465" i="24"/>
  <c r="J1470" i="24"/>
  <c r="J1473" i="24"/>
  <c r="J278" i="24"/>
  <c r="K234" i="24"/>
  <c r="K334" i="24"/>
  <c r="J364" i="24"/>
  <c r="J368" i="24"/>
  <c r="J372" i="24"/>
  <c r="J376" i="24"/>
  <c r="J380" i="24"/>
  <c r="J384" i="24"/>
  <c r="J388" i="24"/>
  <c r="J392" i="24"/>
  <c r="K950" i="24"/>
  <c r="J531" i="24"/>
  <c r="K946" i="24"/>
  <c r="K978" i="24"/>
  <c r="K644" i="24"/>
  <c r="K660" i="24"/>
  <c r="K676" i="24"/>
  <c r="K832" i="24"/>
  <c r="J1140" i="24"/>
  <c r="K2468" i="24"/>
  <c r="J292" i="24"/>
  <c r="J344" i="24"/>
  <c r="K280" i="24"/>
  <c r="K288" i="24"/>
  <c r="J300" i="24"/>
  <c r="J312" i="24"/>
  <c r="K324" i="24"/>
  <c r="J328" i="24"/>
  <c r="J336" i="24"/>
  <c r="J338" i="24"/>
  <c r="J340" i="24"/>
  <c r="K517" i="24"/>
  <c r="J216" i="24"/>
  <c r="K278" i="24"/>
  <c r="K274" i="24"/>
  <c r="J1446" i="24"/>
  <c r="J232" i="24"/>
  <c r="J442" i="24"/>
  <c r="K463" i="24"/>
  <c r="K511" i="24"/>
  <c r="J440" i="24"/>
  <c r="J1461" i="24"/>
  <c r="J1469" i="24"/>
  <c r="K1804" i="24"/>
  <c r="K1775" i="24"/>
  <c r="K351" i="24"/>
  <c r="J352" i="24"/>
  <c r="J361" i="24"/>
  <c r="J350" i="24"/>
  <c r="J1106" i="24"/>
  <c r="K1891" i="24"/>
  <c r="K326" i="24"/>
  <c r="J984" i="24"/>
  <c r="J1882" i="24"/>
  <c r="K1860" i="24"/>
  <c r="K1950" i="24"/>
  <c r="K1982" i="24"/>
  <c r="J804" i="24"/>
  <c r="J1913" i="24"/>
  <c r="K1921" i="24"/>
  <c r="J1929" i="24"/>
  <c r="J436" i="24"/>
  <c r="J452" i="24"/>
  <c r="J396" i="24"/>
  <c r="J294" i="24"/>
  <c r="K314" i="24"/>
  <c r="K1098" i="24"/>
  <c r="J403" i="24"/>
  <c r="K992" i="24"/>
  <c r="K524" i="24"/>
  <c r="J490" i="24"/>
  <c r="J366" i="24"/>
  <c r="K370" i="24"/>
  <c r="J378" i="24"/>
  <c r="K382" i="24"/>
  <c r="J386" i="24"/>
  <c r="K390" i="24"/>
  <c r="K310" i="24"/>
  <c r="K1147" i="24"/>
  <c r="K1129" i="24"/>
  <c r="J1145" i="24"/>
  <c r="K1155" i="24"/>
  <c r="K1436" i="24"/>
  <c r="J1444" i="24"/>
  <c r="J1904" i="24"/>
  <c r="J448" i="24"/>
  <c r="K457" i="24"/>
  <c r="J470" i="24"/>
  <c r="K502" i="24"/>
  <c r="J394" i="24"/>
  <c r="K1431" i="24"/>
  <c r="K1435" i="24"/>
  <c r="K1439" i="24"/>
  <c r="K1443" i="24"/>
  <c r="J1447" i="24"/>
  <c r="J1451" i="24"/>
  <c r="K585" i="24"/>
  <c r="J593" i="24"/>
  <c r="J432" i="24"/>
  <c r="K1935" i="24"/>
  <c r="J429" i="24"/>
  <c r="K439" i="24"/>
  <c r="K453" i="24"/>
  <c r="K523" i="24"/>
  <c r="J276" i="24"/>
  <c r="J315" i="24"/>
  <c r="J947" i="24"/>
  <c r="J966" i="24"/>
  <c r="J962" i="24"/>
  <c r="K994" i="24"/>
  <c r="J956" i="24"/>
  <c r="J972" i="24"/>
  <c r="J1124" i="24"/>
  <c r="K975" i="24"/>
  <c r="K1014" i="24"/>
  <c r="K1018" i="24"/>
  <c r="K1026" i="24"/>
  <c r="J1050" i="24"/>
  <c r="K1167" i="24"/>
  <c r="J1747" i="24"/>
  <c r="J1957" i="24"/>
  <c r="K1989" i="24"/>
  <c r="K2021" i="24"/>
  <c r="K2337" i="24"/>
  <c r="K514" i="24"/>
  <c r="K1787" i="24"/>
  <c r="K1748" i="24"/>
  <c r="J1763" i="24"/>
  <c r="K207" i="24"/>
  <c r="K239" i="24"/>
  <c r="J221" i="24"/>
  <c r="J1911" i="24"/>
  <c r="K1943" i="24"/>
  <c r="J2034" i="24"/>
  <c r="K436" i="24"/>
  <c r="K1770" i="24"/>
  <c r="K1047" i="24"/>
  <c r="K1986" i="24"/>
  <c r="J2018" i="24"/>
  <c r="J1915" i="24"/>
  <c r="J780" i="24"/>
  <c r="K2409" i="24"/>
  <c r="K421" i="24"/>
  <c r="K208" i="24"/>
  <c r="K222" i="24"/>
  <c r="J218" i="24"/>
  <c r="J231" i="24"/>
  <c r="K396" i="24"/>
  <c r="J1077" i="24"/>
  <c r="K1077" i="24"/>
  <c r="J1085" i="24"/>
  <c r="K1085" i="24"/>
  <c r="K1093" i="24"/>
  <c r="J1093" i="24"/>
  <c r="K1097" i="24"/>
  <c r="J1097" i="24"/>
  <c r="K1101" i="24"/>
  <c r="J1101" i="24"/>
  <c r="K1113" i="24"/>
  <c r="J1113" i="24"/>
  <c r="J1110" i="24"/>
  <c r="K1110" i="24"/>
  <c r="J1108" i="24"/>
  <c r="K1108" i="24"/>
  <c r="K452" i="24"/>
  <c r="J540" i="24"/>
  <c r="K516" i="24"/>
  <c r="K1767" i="24"/>
  <c r="J1783" i="24"/>
  <c r="K1815" i="24"/>
  <c r="K212" i="24"/>
  <c r="J247" i="24"/>
  <c r="J273" i="24"/>
  <c r="J349" i="24"/>
  <c r="K282" i="24"/>
  <c r="K354" i="24"/>
  <c r="J944" i="24"/>
  <c r="K960" i="24"/>
  <c r="K1000" i="24"/>
  <c r="J1016" i="24"/>
  <c r="K1048" i="24"/>
  <c r="J1080" i="24"/>
  <c r="K1112" i="24"/>
  <c r="J968" i="24"/>
  <c r="K1002" i="24"/>
  <c r="K1006" i="24"/>
  <c r="K1010" i="24"/>
  <c r="J1014" i="24"/>
  <c r="J1018" i="24"/>
  <c r="J1022" i="24"/>
  <c r="J1026" i="24"/>
  <c r="K1050" i="24"/>
  <c r="K1054" i="24"/>
  <c r="J1082" i="24"/>
  <c r="J1086" i="24"/>
  <c r="K1165" i="24"/>
  <c r="J1431" i="24"/>
  <c r="J1443" i="24"/>
  <c r="K1451" i="24"/>
  <c r="J1869" i="24"/>
  <c r="J409" i="24"/>
  <c r="K413" i="24"/>
  <c r="J445" i="24"/>
  <c r="K498" i="24"/>
  <c r="J435" i="24"/>
  <c r="J421" i="24"/>
  <c r="J455" i="24"/>
  <c r="K487" i="24"/>
  <c r="J497" i="24"/>
  <c r="J1770" i="24"/>
  <c r="J1786" i="24"/>
  <c r="K1794" i="24"/>
  <c r="K1810" i="24"/>
  <c r="K1761" i="24"/>
  <c r="K1793" i="24"/>
  <c r="K1801" i="24"/>
  <c r="J1809" i="24"/>
  <c r="J1755" i="24"/>
  <c r="K1803" i="24"/>
  <c r="K1819" i="24"/>
  <c r="K209" i="24"/>
  <c r="K235" i="24"/>
  <c r="K241" i="24"/>
  <c r="K318" i="24"/>
  <c r="J347" i="24"/>
  <c r="J322" i="24"/>
  <c r="K348" i="24"/>
  <c r="K294" i="24"/>
  <c r="J357" i="24"/>
  <c r="K963" i="24"/>
  <c r="K272" i="24"/>
  <c r="J314" i="24"/>
  <c r="K346" i="24"/>
  <c r="K362" i="24"/>
  <c r="K990" i="24"/>
  <c r="J1008" i="24"/>
  <c r="K1024" i="24"/>
  <c r="J1040" i="24"/>
  <c r="K1056" i="24"/>
  <c r="K1072" i="24"/>
  <c r="K967" i="24"/>
  <c r="K989" i="24"/>
  <c r="J1149" i="24"/>
  <c r="J1165" i="24"/>
  <c r="K1824" i="24"/>
  <c r="J1856" i="24"/>
  <c r="K1834" i="24"/>
  <c r="J1826" i="24"/>
  <c r="K2089" i="24"/>
  <c r="J397" i="24"/>
  <c r="J599" i="24"/>
  <c r="K650" i="24"/>
  <c r="K682" i="24"/>
  <c r="J719" i="24"/>
  <c r="J723" i="24"/>
  <c r="K727" i="24"/>
  <c r="J731" i="24"/>
  <c r="J735" i="24"/>
  <c r="J816" i="24"/>
  <c r="J825" i="24"/>
  <c r="J880" i="24"/>
  <c r="K888" i="24"/>
  <c r="K1148" i="24"/>
  <c r="J1179" i="24"/>
  <c r="K464" i="24"/>
  <c r="J480" i="24"/>
  <c r="K494" i="24"/>
  <c r="J516" i="24"/>
  <c r="J461" i="24"/>
  <c r="K461" i="24"/>
  <c r="J408" i="24"/>
  <c r="K488" i="24"/>
  <c r="K525" i="24"/>
  <c r="J525" i="24"/>
  <c r="J532" i="24"/>
  <c r="J499" i="24"/>
  <c r="K499" i="24"/>
  <c r="K503" i="24"/>
  <c r="J503" i="24"/>
  <c r="K1773" i="24"/>
  <c r="J1773" i="24"/>
  <c r="J211" i="24"/>
  <c r="J217" i="24"/>
  <c r="J243" i="24"/>
  <c r="K347" i="24"/>
  <c r="J1926" i="24"/>
  <c r="K1807" i="24"/>
  <c r="J1791" i="24"/>
  <c r="J520" i="24"/>
  <c r="K2314" i="24"/>
  <c r="J2423" i="24"/>
  <c r="J2379" i="24"/>
  <c r="K2416" i="24"/>
  <c r="J2461" i="24"/>
  <c r="J2497" i="24"/>
  <c r="K363" i="24"/>
  <c r="J348" i="24"/>
  <c r="K357" i="24"/>
  <c r="J205" i="24"/>
  <c r="J237" i="24"/>
  <c r="J437" i="24"/>
  <c r="K467" i="24"/>
  <c r="K515" i="24"/>
  <c r="J471" i="24"/>
  <c r="K443" i="24"/>
  <c r="K465" i="24"/>
  <c r="K214" i="24"/>
  <c r="K219" i="24"/>
  <c r="J225" i="24"/>
  <c r="J418" i="24"/>
  <c r="J522" i="24"/>
  <c r="J215" i="24"/>
  <c r="J355" i="24"/>
  <c r="J356" i="24"/>
  <c r="J535" i="24"/>
  <c r="K540" i="24"/>
  <c r="K986" i="24"/>
  <c r="J330" i="24"/>
  <c r="J964" i="24"/>
  <c r="K998" i="24"/>
  <c r="J1000" i="24"/>
  <c r="J1032" i="24"/>
  <c r="K1046" i="24"/>
  <c r="J1064" i="24"/>
  <c r="J1078" i="24"/>
  <c r="K1080" i="24"/>
  <c r="K1094" i="24"/>
  <c r="J1096" i="24"/>
  <c r="J992" i="24"/>
  <c r="J1002" i="24"/>
  <c r="J1006" i="24"/>
  <c r="J1034" i="24"/>
  <c r="J1038" i="24"/>
  <c r="J1066" i="24"/>
  <c r="J1070" i="24"/>
  <c r="K1082" i="24"/>
  <c r="K1086" i="24"/>
  <c r="J1098" i="24"/>
  <c r="J1767" i="24"/>
  <c r="K1799" i="24"/>
  <c r="J1438" i="24"/>
  <c r="K1964" i="24"/>
  <c r="J1996" i="24"/>
  <c r="K2028" i="24"/>
  <c r="J1799" i="24"/>
  <c r="J1886" i="24"/>
  <c r="K433" i="24"/>
  <c r="J428" i="24"/>
  <c r="J443" i="24"/>
  <c r="K404" i="24"/>
  <c r="K444" i="24"/>
  <c r="K526" i="24"/>
  <c r="K519" i="24"/>
  <c r="J206" i="24"/>
  <c r="J238" i="24"/>
  <c r="J234" i="24"/>
  <c r="J274" i="24"/>
  <c r="K415" i="24"/>
  <c r="K527" i="24"/>
  <c r="J282" i="24"/>
  <c r="J951" i="24"/>
  <c r="K984" i="24"/>
  <c r="K1124" i="24"/>
  <c r="K1058" i="24"/>
  <c r="J1090" i="24"/>
  <c r="J976" i="24"/>
  <c r="J1221" i="24"/>
  <c r="J1870" i="24"/>
  <c r="J1902" i="24"/>
  <c r="K1878" i="24"/>
  <c r="J1878" i="24"/>
  <c r="K1898" i="24"/>
  <c r="K2049" i="24"/>
  <c r="K2057" i="24"/>
  <c r="K2065" i="24"/>
  <c r="J2091" i="24"/>
  <c r="J1867" i="24"/>
  <c r="J1883" i="24"/>
  <c r="J1909" i="24"/>
  <c r="J1933" i="24"/>
  <c r="J1941" i="24"/>
  <c r="K1998" i="24"/>
  <c r="K2030" i="24"/>
  <c r="K275" i="24"/>
  <c r="J575" i="24"/>
  <c r="J537" i="24"/>
  <c r="K614" i="24"/>
  <c r="J622" i="24"/>
  <c r="J638" i="24"/>
  <c r="K654" i="24"/>
  <c r="J670" i="24"/>
  <c r="J815" i="24"/>
  <c r="J905" i="24"/>
  <c r="J921" i="24"/>
  <c r="K937" i="24"/>
  <c r="K1195" i="24"/>
  <c r="J898" i="24"/>
  <c r="K914" i="24"/>
  <c r="K435" i="24"/>
  <c r="J456" i="24"/>
  <c r="K472" i="24"/>
  <c r="J359" i="24"/>
  <c r="J360" i="24"/>
  <c r="J353" i="24"/>
  <c r="J358" i="24"/>
  <c r="K1114" i="24"/>
  <c r="K1122" i="24"/>
  <c r="K1745" i="24"/>
  <c r="K1779" i="24"/>
  <c r="K1755" i="24"/>
  <c r="J1819" i="24"/>
  <c r="J1803" i="24"/>
  <c r="K1826" i="24"/>
  <c r="J1868" i="24"/>
  <c r="J1860" i="24"/>
  <c r="K1771" i="24"/>
  <c r="J460" i="24"/>
  <c r="K945" i="24"/>
  <c r="K953" i="24"/>
  <c r="J969" i="24"/>
  <c r="J901" i="24"/>
  <c r="J917" i="24"/>
  <c r="J933" i="24"/>
  <c r="K894" i="24"/>
  <c r="K910" i="24"/>
  <c r="K926" i="24"/>
  <c r="J1172" i="24"/>
  <c r="J1204" i="24"/>
  <c r="J943" i="24"/>
  <c r="J1752" i="24"/>
  <c r="J286" i="24"/>
  <c r="K355" i="24"/>
  <c r="J290" i="24"/>
  <c r="K356" i="24"/>
  <c r="J326" i="24"/>
  <c r="J539" i="24"/>
  <c r="J1100" i="24"/>
  <c r="J989" i="24"/>
  <c r="J998" i="24"/>
  <c r="J1010" i="24"/>
  <c r="K1030" i="24"/>
  <c r="J1042" i="24"/>
  <c r="J1062" i="24"/>
  <c r="J1074" i="24"/>
  <c r="K1078" i="24"/>
  <c r="K1090" i="24"/>
  <c r="J1094" i="24"/>
  <c r="J1147" i="24"/>
  <c r="K1875" i="24"/>
  <c r="J1978" i="24"/>
  <c r="J2010" i="24"/>
  <c r="J2042" i="24"/>
  <c r="K478" i="24"/>
  <c r="K1774" i="24"/>
  <c r="K1798" i="24"/>
  <c r="K1814" i="24"/>
  <c r="K206" i="24"/>
  <c r="J310" i="24"/>
  <c r="K445" i="24"/>
  <c r="K471" i="24"/>
  <c r="K535" i="24"/>
  <c r="J946" i="24"/>
  <c r="J949" i="24"/>
  <c r="K977" i="24"/>
  <c r="J1046" i="24"/>
  <c r="J1058" i="24"/>
  <c r="J1921" i="24"/>
  <c r="J2017" i="24"/>
  <c r="K1744" i="24"/>
  <c r="K1786" i="24"/>
  <c r="J2041" i="24"/>
  <c r="K1763" i="24"/>
  <c r="J1771" i="24"/>
  <c r="K1811" i="24"/>
  <c r="K979" i="24"/>
  <c r="K1985" i="24"/>
  <c r="K425" i="24"/>
  <c r="K455" i="24"/>
  <c r="K1758" i="24"/>
  <c r="K1766" i="24"/>
  <c r="K1782" i="24"/>
  <c r="K1790" i="24"/>
  <c r="K1806" i="24"/>
  <c r="K238" i="24"/>
  <c r="K1762" i="24"/>
  <c r="K1778" i="24"/>
  <c r="K1802" i="24"/>
  <c r="K402" i="24"/>
  <c r="K306" i="24"/>
  <c r="K360" i="24"/>
  <c r="K358" i="24"/>
  <c r="J519" i="24"/>
  <c r="K1012" i="24"/>
  <c r="J1989" i="24"/>
  <c r="K2067" i="24"/>
  <c r="J2075" i="24"/>
  <c r="K2020" i="24"/>
  <c r="K1958" i="24"/>
  <c r="K2022" i="24"/>
  <c r="K1456" i="24"/>
  <c r="J1937" i="24"/>
  <c r="J1945" i="24"/>
  <c r="K518" i="24"/>
  <c r="J1794" i="24"/>
  <c r="J1972" i="24"/>
  <c r="K1980" i="24"/>
  <c r="K2004" i="24"/>
  <c r="K2036" i="24"/>
  <c r="K2044" i="24"/>
  <c r="J2047" i="24"/>
  <c r="J2055" i="24"/>
  <c r="J2063" i="24"/>
  <c r="J2071" i="24"/>
  <c r="J309" i="24"/>
  <c r="K333" i="24"/>
  <c r="J291" i="24"/>
  <c r="J341" i="24"/>
  <c r="J293" i="24"/>
  <c r="K307" i="24"/>
  <c r="K1059" i="24"/>
  <c r="K528" i="24"/>
  <c r="K1942" i="24"/>
  <c r="J1942" i="24"/>
  <c r="K723" i="24"/>
  <c r="K825" i="24"/>
  <c r="J888" i="24"/>
  <c r="K1008" i="24"/>
  <c r="J1072" i="24"/>
  <c r="J1918" i="24"/>
  <c r="K2112" i="24"/>
  <c r="K2231" i="24"/>
  <c r="K2330" i="24"/>
  <c r="K1789" i="24"/>
  <c r="J1980" i="24"/>
  <c r="J527" i="24"/>
  <c r="K1452" i="24"/>
  <c r="J1452" i="24"/>
  <c r="J1467" i="24"/>
  <c r="K1809" i="24"/>
  <c r="J1912" i="24"/>
  <c r="K1912" i="24"/>
  <c r="K1920" i="24"/>
  <c r="J1920" i="24"/>
  <c r="K1944" i="24"/>
  <c r="J1944" i="24"/>
  <c r="J1793" i="24"/>
  <c r="J1761" i="24"/>
  <c r="J2035" i="24"/>
  <c r="K2035" i="24"/>
  <c r="J2095" i="24"/>
  <c r="K2095" i="24"/>
  <c r="K2114" i="24"/>
  <c r="J2114" i="24"/>
  <c r="K2136" i="24"/>
  <c r="J2136" i="24"/>
  <c r="K2147" i="24"/>
  <c r="J2147" i="24"/>
  <c r="K2156" i="24"/>
  <c r="J2156" i="24"/>
  <c r="K2168" i="24"/>
  <c r="J2168" i="24"/>
  <c r="K2195" i="24"/>
  <c r="J2195" i="24"/>
  <c r="K2204" i="24"/>
  <c r="J2204" i="24"/>
  <c r="K2234" i="24"/>
  <c r="J2234" i="24"/>
  <c r="K2264" i="24"/>
  <c r="J2264" i="24"/>
  <c r="J2281" i="24"/>
  <c r="K2281" i="24"/>
  <c r="K2310" i="24"/>
  <c r="J2310" i="24"/>
  <c r="K2332" i="24"/>
  <c r="J2332" i="24"/>
  <c r="K2344" i="24"/>
  <c r="J2344" i="24"/>
  <c r="K2354" i="24"/>
  <c r="J2354" i="24"/>
  <c r="K2373" i="24"/>
  <c r="J2373" i="24"/>
  <c r="K2400" i="24"/>
  <c r="J2400" i="24"/>
  <c r="J2411" i="24"/>
  <c r="K2411" i="24"/>
  <c r="J2421" i="24"/>
  <c r="K2421" i="24"/>
  <c r="J2440" i="24"/>
  <c r="K2440" i="24"/>
  <c r="K2449" i="24"/>
  <c r="J2449" i="24"/>
  <c r="K2459" i="24"/>
  <c r="J2459" i="24"/>
  <c r="J2469" i="24"/>
  <c r="K2469" i="24"/>
  <c r="K1765" i="24"/>
  <c r="J1765" i="24"/>
  <c r="K1797" i="24"/>
  <c r="J1797" i="24"/>
  <c r="K1788" i="24"/>
  <c r="J1788" i="24"/>
  <c r="J1820" i="24"/>
  <c r="K1820" i="24"/>
  <c r="K954" i="24"/>
  <c r="J954" i="24"/>
  <c r="J1454" i="24"/>
  <c r="K1454" i="24"/>
  <c r="K1772" i="24"/>
  <c r="K1910" i="24"/>
  <c r="J1910" i="24"/>
  <c r="K1934" i="24"/>
  <c r="J1934" i="24"/>
  <c r="K1885" i="24"/>
  <c r="J1885" i="24"/>
  <c r="J1968" i="24"/>
  <c r="K1968" i="24"/>
  <c r="K2079" i="24"/>
  <c r="J2079" i="24"/>
  <c r="J2175" i="24"/>
  <c r="K2175" i="24"/>
  <c r="K2271" i="24"/>
  <c r="J2271" i="24"/>
  <c r="J2279" i="24"/>
  <c r="K2279" i="24"/>
  <c r="J2290" i="24"/>
  <c r="K2290" i="24"/>
  <c r="J2319" i="24"/>
  <c r="K2319" i="24"/>
  <c r="K2398" i="24"/>
  <c r="J2398" i="24"/>
  <c r="J2428" i="24"/>
  <c r="K2428" i="24"/>
  <c r="K2466" i="24"/>
  <c r="J2466" i="24"/>
  <c r="J2477" i="24"/>
  <c r="K2477" i="24"/>
  <c r="K2495" i="24"/>
  <c r="J2495" i="24"/>
  <c r="J2073" i="24"/>
  <c r="K2073" i="24"/>
  <c r="J2101" i="24"/>
  <c r="K2101" i="24"/>
  <c r="K2161" i="24"/>
  <c r="J2161" i="24"/>
  <c r="K2210" i="24"/>
  <c r="J2210" i="24"/>
  <c r="J2219" i="24"/>
  <c r="K2219" i="24"/>
  <c r="K2235" i="24"/>
  <c r="J2235" i="24"/>
  <c r="J2289" i="24"/>
  <c r="K2289" i="24"/>
  <c r="K2430" i="24"/>
  <c r="J2430" i="24"/>
  <c r="J2448" i="24"/>
  <c r="K2448" i="24"/>
  <c r="J1995" i="24"/>
  <c r="J2012" i="24"/>
  <c r="K2012" i="24"/>
  <c r="K1903" i="24"/>
  <c r="J1903" i="24"/>
  <c r="K1966" i="24"/>
  <c r="J1966" i="24"/>
  <c r="J423" i="24"/>
  <c r="K633" i="24"/>
  <c r="K641" i="24"/>
  <c r="K673" i="24"/>
  <c r="K883" i="24"/>
  <c r="J883" i="24"/>
  <c r="K889" i="24"/>
  <c r="J889" i="24"/>
  <c r="K1211" i="24"/>
  <c r="J1211" i="24"/>
  <c r="K930" i="24"/>
  <c r="J930" i="24"/>
  <c r="J272" i="24"/>
  <c r="J346" i="24"/>
  <c r="K417" i="24"/>
  <c r="K815" i="24"/>
  <c r="J886" i="24"/>
  <c r="K2380" i="24"/>
  <c r="J2504" i="24"/>
  <c r="K2447" i="24"/>
  <c r="J444" i="24"/>
  <c r="J528" i="24"/>
  <c r="J1471" i="24"/>
  <c r="K1471" i="24"/>
  <c r="J996" i="24"/>
  <c r="K996" i="24"/>
  <c r="J952" i="24"/>
  <c r="J983" i="24"/>
  <c r="K976" i="24"/>
  <c r="K1161" i="24"/>
  <c r="J1161" i="24"/>
  <c r="K1221" i="24"/>
  <c r="K1137" i="24"/>
  <c r="J1137" i="24"/>
  <c r="K1141" i="24"/>
  <c r="J1141" i="24"/>
  <c r="K1151" i="24"/>
  <c r="J1151" i="24"/>
  <c r="K1159" i="24"/>
  <c r="J1159" i="24"/>
  <c r="K1163" i="24"/>
  <c r="J1163" i="24"/>
  <c r="J220" i="24"/>
  <c r="J222" i="24"/>
  <c r="K246" i="24"/>
  <c r="J275" i="24"/>
  <c r="K291" i="24"/>
  <c r="K293" i="24"/>
  <c r="K309" i="24"/>
  <c r="J318" i="24"/>
  <c r="K322" i="24"/>
  <c r="K341" i="24"/>
  <c r="J362" i="24"/>
  <c r="J390" i="24"/>
  <c r="J402" i="24"/>
  <c r="K405" i="24"/>
  <c r="K409" i="24"/>
  <c r="J414" i="24"/>
  <c r="K434" i="24"/>
  <c r="K447" i="24"/>
  <c r="K449" i="24"/>
  <c r="K456" i="24"/>
  <c r="J462" i="24"/>
  <c r="J482" i="24"/>
  <c r="K485" i="24"/>
  <c r="J498" i="24"/>
  <c r="K539" i="24"/>
  <c r="K575" i="24"/>
  <c r="K593" i="24"/>
  <c r="J614" i="24"/>
  <c r="K622" i="24"/>
  <c r="J650" i="24"/>
  <c r="J682" i="24"/>
  <c r="K719" i="24"/>
  <c r="K735" i="24"/>
  <c r="K788" i="24"/>
  <c r="K804" i="24"/>
  <c r="K816" i="24"/>
  <c r="K905" i="24"/>
  <c r="K921" i="24"/>
  <c r="J958" i="24"/>
  <c r="J975" i="24"/>
  <c r="K997" i="24"/>
  <c r="K1040" i="24"/>
  <c r="J1059" i="24"/>
  <c r="K1145" i="24"/>
  <c r="J1148" i="24"/>
  <c r="J1155" i="24"/>
  <c r="J1436" i="24"/>
  <c r="J1475" i="24"/>
  <c r="J1898" i="24"/>
  <c r="K1963" i="24"/>
  <c r="K2091" i="24"/>
  <c r="K2113" i="24"/>
  <c r="K2193" i="24"/>
  <c r="K2250" i="24"/>
  <c r="K2431" i="24"/>
  <c r="J2178" i="24"/>
  <c r="J2321" i="24"/>
  <c r="K2351" i="24"/>
  <c r="K2122" i="24"/>
  <c r="K2376" i="24"/>
  <c r="J2487" i="24"/>
  <c r="K1463" i="24"/>
  <c r="J1781" i="24"/>
  <c r="J1821" i="24"/>
  <c r="J1986" i="24"/>
  <c r="J2104" i="24"/>
  <c r="J2273" i="24"/>
  <c r="K2412" i="24"/>
  <c r="K2456" i="24"/>
  <c r="J536" i="24"/>
  <c r="K466" i="24"/>
  <c r="J1757" i="24"/>
  <c r="K1757" i="24"/>
  <c r="K1817" i="24"/>
  <c r="J1817" i="24"/>
  <c r="K1756" i="24"/>
  <c r="J1756" i="24"/>
  <c r="J223" i="24"/>
  <c r="K1088" i="24"/>
  <c r="J1088" i="24"/>
  <c r="K1217" i="24"/>
  <c r="J1217" i="24"/>
  <c r="J1796" i="24"/>
  <c r="J2000" i="24"/>
  <c r="K2000" i="24"/>
  <c r="K2027" i="24"/>
  <c r="J2027" i="24"/>
  <c r="J2032" i="24"/>
  <c r="K2032" i="24"/>
  <c r="J2123" i="24"/>
  <c r="K2123" i="24"/>
  <c r="J2134" i="24"/>
  <c r="K2134" i="24"/>
  <c r="J2144" i="24"/>
  <c r="K2144" i="24"/>
  <c r="K2165" i="24"/>
  <c r="J2165" i="24"/>
  <c r="K2184" i="24"/>
  <c r="J2184" i="24"/>
  <c r="J2211" i="24"/>
  <c r="K2211" i="24"/>
  <c r="K2262" i="24"/>
  <c r="J2262" i="24"/>
  <c r="K2371" i="24"/>
  <c r="J2371" i="24"/>
  <c r="J2389" i="24"/>
  <c r="K2389" i="24"/>
  <c r="J2408" i="24"/>
  <c r="K2408" i="24"/>
  <c r="J1866" i="24"/>
  <c r="K1866" i="24"/>
  <c r="K1954" i="24"/>
  <c r="J1954" i="24"/>
  <c r="J1965" i="24"/>
  <c r="K1965" i="24"/>
  <c r="K1997" i="24"/>
  <c r="J1997" i="24"/>
  <c r="K2029" i="24"/>
  <c r="J2029" i="24"/>
  <c r="K2143" i="24"/>
  <c r="J2143" i="24"/>
  <c r="J2177" i="24"/>
  <c r="K2177" i="24"/>
  <c r="J2247" i="24"/>
  <c r="K2247" i="24"/>
  <c r="K2276" i="24"/>
  <c r="J2276" i="24"/>
  <c r="K1948" i="24"/>
  <c r="J1948" i="24"/>
  <c r="J441" i="24"/>
  <c r="J493" i="24"/>
  <c r="K649" i="24"/>
  <c r="K657" i="24"/>
  <c r="K665" i="24"/>
  <c r="K681" i="24"/>
  <c r="K877" i="24"/>
  <c r="J877" i="24"/>
  <c r="K879" i="24"/>
  <c r="J879" i="24"/>
  <c r="K731" i="24"/>
  <c r="J796" i="24"/>
  <c r="J851" i="24"/>
  <c r="K974" i="24"/>
  <c r="J1998" i="24"/>
  <c r="K2438" i="24"/>
  <c r="J404" i="24"/>
  <c r="J307" i="24"/>
  <c r="J415" i="24"/>
  <c r="K1157" i="24"/>
  <c r="K1133" i="24"/>
  <c r="J1133" i="24"/>
  <c r="K780" i="24"/>
  <c r="K789" i="24"/>
  <c r="K805" i="24"/>
  <c r="K819" i="24"/>
  <c r="J914" i="24"/>
  <c r="J945" i="24"/>
  <c r="K962" i="24"/>
  <c r="J994" i="24"/>
  <c r="J1024" i="24"/>
  <c r="J1056" i="24"/>
  <c r="K1876" i="24"/>
  <c r="K1971" i="24"/>
  <c r="K2153" i="24"/>
  <c r="J2437" i="24"/>
  <c r="J2309" i="24"/>
  <c r="K2222" i="24"/>
  <c r="J2241" i="24"/>
  <c r="K2253" i="24"/>
  <c r="J2300" i="24"/>
  <c r="J1812" i="24"/>
  <c r="J2044" i="24"/>
  <c r="J2102" i="24"/>
  <c r="K2126" i="24"/>
  <c r="J2263" i="24"/>
  <c r="K2298" i="24"/>
  <c r="K2498" i="24"/>
  <c r="J2498" i="24"/>
  <c r="J1801" i="24"/>
  <c r="K2094" i="24"/>
  <c r="J2094" i="24"/>
  <c r="J2148" i="24"/>
  <c r="K2148" i="24"/>
  <c r="J2212" i="24"/>
  <c r="K2212" i="24"/>
  <c r="J2221" i="24"/>
  <c r="K2221" i="24"/>
  <c r="J2230" i="24"/>
  <c r="K2230" i="24"/>
  <c r="J2251" i="24"/>
  <c r="K2251" i="24"/>
  <c r="J2267" i="24"/>
  <c r="K2267" i="24"/>
  <c r="J2280" i="24"/>
  <c r="K2280" i="24"/>
  <c r="J2313" i="24"/>
  <c r="K2313" i="24"/>
  <c r="K2377" i="24"/>
  <c r="J2377" i="24"/>
  <c r="J1990" i="24"/>
  <c r="K1990" i="24"/>
  <c r="K2075" i="24"/>
  <c r="J2133" i="24"/>
  <c r="K2181" i="24"/>
  <c r="J2364" i="24"/>
  <c r="J2415" i="24"/>
  <c r="J2236" i="24"/>
  <c r="K2489" i="24"/>
  <c r="K2295" i="24"/>
  <c r="J2452" i="24"/>
  <c r="K403" i="24"/>
  <c r="K429" i="24"/>
  <c r="J425" i="24"/>
  <c r="K460" i="24"/>
  <c r="J534" i="24"/>
  <c r="K972" i="24"/>
  <c r="J990" i="24"/>
  <c r="K1841" i="24"/>
  <c r="J1873" i="24"/>
  <c r="J1871" i="24"/>
  <c r="J1875" i="24"/>
  <c r="J1900" i="24"/>
  <c r="K1967" i="24"/>
  <c r="K1976" i="24"/>
  <c r="J1999" i="24"/>
  <c r="J2008" i="24"/>
  <c r="J2031" i="24"/>
  <c r="K2040" i="24"/>
  <c r="K1978" i="24"/>
  <c r="K2042" i="24"/>
  <c r="J1947" i="24"/>
  <c r="J2043" i="24"/>
  <c r="K942" i="24"/>
  <c r="J895" i="24"/>
  <c r="J911" i="24"/>
  <c r="J927" i="24"/>
  <c r="J779" i="24"/>
  <c r="J807" i="24"/>
  <c r="J839" i="24"/>
  <c r="K900" i="24"/>
  <c r="K916" i="24"/>
  <c r="K932" i="24"/>
  <c r="K1381" i="24"/>
  <c r="K1373" i="24"/>
  <c r="K1415" i="24"/>
  <c r="J2390" i="24"/>
  <c r="K2419" i="24"/>
  <c r="K2441" i="24"/>
  <c r="K2341" i="24"/>
  <c r="K286" i="24"/>
  <c r="K290" i="24"/>
  <c r="J303" i="24"/>
  <c r="K364" i="24"/>
  <c r="K380" i="24"/>
  <c r="K416" i="24"/>
  <c r="K426" i="24"/>
  <c r="J465" i="24"/>
  <c r="K952" i="24"/>
  <c r="K983" i="24"/>
  <c r="K1013" i="24"/>
  <c r="J1017" i="24"/>
  <c r="K1021" i="24"/>
  <c r="J1025" i="24"/>
  <c r="J1030" i="24"/>
  <c r="K1032" i="24"/>
  <c r="K1034" i="24"/>
  <c r="K1038" i="24"/>
  <c r="K1042" i="24"/>
  <c r="K1045" i="24"/>
  <c r="K1049" i="24"/>
  <c r="K1053" i="24"/>
  <c r="K1057" i="24"/>
  <c r="K1062" i="24"/>
  <c r="K1064" i="24"/>
  <c r="K1066" i="24"/>
  <c r="K1070" i="24"/>
  <c r="K1074" i="24"/>
  <c r="J1114" i="24"/>
  <c r="K1116" i="24"/>
  <c r="K1125" i="24"/>
  <c r="J1852" i="24"/>
  <c r="J2051" i="24"/>
  <c r="J2059" i="24"/>
  <c r="K408" i="24"/>
  <c r="K506" i="24"/>
  <c r="K474" i="24"/>
  <c r="K298" i="24"/>
  <c r="K342" i="24"/>
  <c r="K368" i="24"/>
  <c r="K384" i="24"/>
  <c r="K412" i="24"/>
  <c r="K530" i="24"/>
  <c r="J1076" i="24"/>
  <c r="K1127" i="24"/>
  <c r="K1791" i="24"/>
  <c r="K418" i="24"/>
  <c r="J433" i="24"/>
  <c r="K538" i="24"/>
  <c r="J1466" i="24"/>
  <c r="J1474" i="24"/>
  <c r="K947" i="24"/>
  <c r="K951" i="24"/>
  <c r="J1157" i="24"/>
  <c r="J1804" i="24"/>
  <c r="J1811" i="24"/>
  <c r="K1840" i="24"/>
  <c r="J1810" i="24"/>
  <c r="K1846" i="24"/>
  <c r="K1780" i="24"/>
  <c r="J2049" i="24"/>
  <c r="J2057" i="24"/>
  <c r="J2065" i="24"/>
  <c r="J413" i="24"/>
  <c r="K428" i="24"/>
  <c r="J472" i="24"/>
  <c r="J481" i="24"/>
  <c r="J491" i="24"/>
  <c r="J508" i="24"/>
  <c r="K533" i="24"/>
  <c r="K1473" i="24"/>
  <c r="K406" i="24"/>
  <c r="K411" i="24"/>
  <c r="J450" i="24"/>
  <c r="J466" i="24"/>
  <c r="J475" i="24"/>
  <c r="J479" i="24"/>
  <c r="J483" i="24"/>
  <c r="J487" i="24"/>
  <c r="J489" i="24"/>
  <c r="J510" i="24"/>
  <c r="K536" i="24"/>
  <c r="J963" i="24"/>
  <c r="K988" i="24"/>
  <c r="K1459" i="24"/>
  <c r="K1465" i="24"/>
  <c r="K1469" i="24"/>
  <c r="K1474" i="24"/>
  <c r="J1745" i="24"/>
  <c r="J1779" i="24"/>
  <c r="J212" i="24"/>
  <c r="J228" i="24"/>
  <c r="J244" i="24"/>
  <c r="J230" i="24"/>
  <c r="J210" i="24"/>
  <c r="J242" i="24"/>
  <c r="J395" i="24"/>
  <c r="K532" i="24"/>
  <c r="K1864" i="24"/>
  <c r="K1464" i="24"/>
  <c r="K1472" i="24"/>
  <c r="K1754" i="24"/>
  <c r="K1818" i="24"/>
  <c r="K1128" i="24"/>
  <c r="K1136" i="24"/>
  <c r="K1185" i="24"/>
  <c r="J1182" i="24"/>
  <c r="J1214" i="24"/>
  <c r="K1896" i="24"/>
  <c r="K2288" i="24"/>
  <c r="J2479" i="24"/>
  <c r="K2491" i="24"/>
  <c r="K1805" i="24"/>
  <c r="J2329" i="24"/>
  <c r="K1460" i="24"/>
  <c r="K1468" i="24"/>
  <c r="K1476" i="24"/>
  <c r="K1139" i="24"/>
  <c r="J1139" i="24"/>
  <c r="K1440" i="24"/>
  <c r="J1440" i="24"/>
  <c r="K1795" i="24"/>
  <c r="J1795" i="24"/>
  <c r="K1785" i="24"/>
  <c r="J1785" i="24"/>
  <c r="K1850" i="24"/>
  <c r="J1850" i="24"/>
  <c r="K1769" i="24"/>
  <c r="J1769" i="24"/>
  <c r="K1836" i="24"/>
  <c r="J1836" i="24"/>
  <c r="K1777" i="24"/>
  <c r="J1777" i="24"/>
  <c r="K1949" i="24"/>
  <c r="J1949" i="24"/>
  <c r="K1981" i="24"/>
  <c r="J1981" i="24"/>
  <c r="J1988" i="24"/>
  <c r="K1988" i="24"/>
  <c r="K2045" i="24"/>
  <c r="J2045" i="24"/>
  <c r="K2053" i="24"/>
  <c r="J2053" i="24"/>
  <c r="K2061" i="24"/>
  <c r="J2061" i="24"/>
  <c r="K2069" i="24"/>
  <c r="J2069" i="24"/>
  <c r="J2077" i="24"/>
  <c r="K2077" i="24"/>
  <c r="K1753" i="24"/>
  <c r="J1753" i="24"/>
  <c r="J1893" i="24"/>
  <c r="K1893" i="24"/>
  <c r="K1183" i="24"/>
  <c r="J1183" i="24"/>
  <c r="K1199" i="24"/>
  <c r="J1199" i="24"/>
  <c r="K1215" i="24"/>
  <c r="J1215" i="24"/>
  <c r="K1429" i="24"/>
  <c r="J1429" i="24"/>
  <c r="K1687" i="24"/>
  <c r="J1687" i="24"/>
  <c r="K1699" i="24"/>
  <c r="J1699" i="24"/>
  <c r="K1880" i="24"/>
  <c r="J1880" i="24"/>
  <c r="K2084" i="24"/>
  <c r="J2084" i="24"/>
  <c r="K2291" i="24"/>
  <c r="J2291" i="24"/>
  <c r="J2355" i="24"/>
  <c r="K2355" i="24"/>
  <c r="J2360" i="24"/>
  <c r="K2360" i="24"/>
  <c r="K2363" i="24"/>
  <c r="J2363" i="24"/>
  <c r="J2399" i="24"/>
  <c r="K2399" i="24"/>
  <c r="K2404" i="24"/>
  <c r="J2404" i="24"/>
  <c r="J2406" i="24"/>
  <c r="K2406" i="24"/>
  <c r="K2432" i="24"/>
  <c r="J2432" i="24"/>
  <c r="J2476" i="24"/>
  <c r="K2476" i="24"/>
  <c r="K2196" i="24"/>
  <c r="J2196" i="24"/>
  <c r="J2394" i="24"/>
  <c r="K2394" i="24"/>
  <c r="K2413" i="24"/>
  <c r="J2413" i="24"/>
  <c r="K2451" i="24"/>
  <c r="J2451" i="24"/>
  <c r="K2453" i="24"/>
  <c r="J2453" i="24"/>
  <c r="K2471" i="24"/>
  <c r="J2471" i="24"/>
  <c r="K205" i="24"/>
  <c r="K211" i="24"/>
  <c r="K217" i="24"/>
  <c r="K223" i="24"/>
  <c r="K237" i="24"/>
  <c r="K243" i="24"/>
  <c r="K279" i="24"/>
  <c r="K353" i="24"/>
  <c r="K359" i="24"/>
  <c r="K393" i="24"/>
  <c r="K395" i="24"/>
  <c r="K423" i="24"/>
  <c r="K427" i="24"/>
  <c r="K441" i="24"/>
  <c r="K473" i="24"/>
  <c r="K493" i="24"/>
  <c r="K505" i="24"/>
  <c r="K531" i="24"/>
  <c r="J583" i="24"/>
  <c r="J607" i="24"/>
  <c r="J633" i="24"/>
  <c r="J645" i="24"/>
  <c r="J657" i="24"/>
  <c r="J660" i="24"/>
  <c r="J680" i="24"/>
  <c r="J717" i="24"/>
  <c r="J733" i="24"/>
  <c r="K807" i="24"/>
  <c r="J832" i="24"/>
  <c r="K871" i="24"/>
  <c r="K901" i="24"/>
  <c r="K917" i="24"/>
  <c r="K933" i="24"/>
  <c r="K969" i="24"/>
  <c r="J1060" i="24"/>
  <c r="J1104" i="24"/>
  <c r="J1128" i="24"/>
  <c r="J1136" i="24"/>
  <c r="J1153" i="24"/>
  <c r="J1355" i="24"/>
  <c r="J1383" i="24"/>
  <c r="K1437" i="24"/>
  <c r="J1896" i="24"/>
  <c r="J1956" i="24"/>
  <c r="J2314" i="24"/>
  <c r="K1683" i="24"/>
  <c r="K1720" i="24"/>
  <c r="K1752" i="24"/>
  <c r="K1135" i="24"/>
  <c r="J1135" i="24"/>
  <c r="K1433" i="24"/>
  <c r="J1433" i="24"/>
  <c r="J1441" i="24"/>
  <c r="K1441" i="24"/>
  <c r="J1445" i="24"/>
  <c r="K1445" i="24"/>
  <c r="K1449" i="24"/>
  <c r="J1449" i="24"/>
  <c r="K1759" i="24"/>
  <c r="J1759" i="24"/>
  <c r="J1432" i="24"/>
  <c r="K1432" i="24"/>
  <c r="K1448" i="24"/>
  <c r="J1448" i="24"/>
  <c r="K1832" i="24"/>
  <c r="J1832" i="24"/>
  <c r="K1743" i="24"/>
  <c r="J1743" i="24"/>
  <c r="K1974" i="24"/>
  <c r="J1974" i="24"/>
  <c r="J2006" i="24"/>
  <c r="K2006" i="24"/>
  <c r="K1858" i="24"/>
  <c r="J1858" i="24"/>
  <c r="K1907" i="24"/>
  <c r="J1907" i="24"/>
  <c r="J1923" i="24"/>
  <c r="K1923" i="24"/>
  <c r="K1939" i="24"/>
  <c r="J1939" i="24"/>
  <c r="K1188" i="24"/>
  <c r="J1188" i="24"/>
  <c r="K1144" i="24"/>
  <c r="J1144" i="24"/>
  <c r="K1169" i="24"/>
  <c r="J1169" i="24"/>
  <c r="K1708" i="24"/>
  <c r="J1708" i="24"/>
  <c r="K1712" i="24"/>
  <c r="J1712" i="24"/>
  <c r="K1724" i="24"/>
  <c r="J1724" i="24"/>
  <c r="K1728" i="24"/>
  <c r="J1728" i="24"/>
  <c r="K1413" i="24"/>
  <c r="J1413" i="24"/>
  <c r="K1659" i="24"/>
  <c r="J1659" i="24"/>
  <c r="K1695" i="24"/>
  <c r="J1695" i="24"/>
  <c r="K1715" i="24"/>
  <c r="J1715" i="24"/>
  <c r="K1723" i="24"/>
  <c r="J1723" i="24"/>
  <c r="K1731" i="24"/>
  <c r="J1731" i="24"/>
  <c r="K1813" i="24"/>
  <c r="J1813" i="24"/>
  <c r="K1951" i="24"/>
  <c r="J1951" i="24"/>
  <c r="J1983" i="24"/>
  <c r="K1983" i="24"/>
  <c r="K2015" i="24"/>
  <c r="J2015" i="24"/>
  <c r="K2385" i="24"/>
  <c r="J2385" i="24"/>
  <c r="K2306" i="24"/>
  <c r="J2306" i="24"/>
  <c r="J603" i="24"/>
  <c r="J648" i="24"/>
  <c r="J653" i="24"/>
  <c r="J658" i="24"/>
  <c r="J661" i="24"/>
  <c r="J673" i="24"/>
  <c r="J681" i="24"/>
  <c r="J729" i="24"/>
  <c r="K799" i="24"/>
  <c r="K814" i="24"/>
  <c r="K839" i="24"/>
  <c r="K865" i="24"/>
  <c r="J894" i="24"/>
  <c r="J910" i="24"/>
  <c r="J926" i="24"/>
  <c r="J942" i="24"/>
  <c r="K959" i="24"/>
  <c r="K982" i="24"/>
  <c r="J1044" i="24"/>
  <c r="J1102" i="24"/>
  <c r="K1131" i="24"/>
  <c r="J1168" i="24"/>
  <c r="J1339" i="24"/>
  <c r="J1381" i="24"/>
  <c r="J1415" i="24"/>
  <c r="K2085" i="24"/>
  <c r="K2423" i="24"/>
  <c r="J1453" i="24"/>
  <c r="K1679" i="24"/>
  <c r="K1716" i="24"/>
  <c r="K1740" i="24"/>
  <c r="J2038" i="24"/>
  <c r="J1931" i="24"/>
  <c r="K1931" i="24"/>
  <c r="K1201" i="24"/>
  <c r="J1201" i="24"/>
  <c r="K1351" i="24"/>
  <c r="J1351" i="24"/>
  <c r="K1198" i="24"/>
  <c r="J1198" i="24"/>
  <c r="J1660" i="24"/>
  <c r="K1660" i="24"/>
  <c r="K1668" i="24"/>
  <c r="J1668" i="24"/>
  <c r="K1676" i="24"/>
  <c r="J1676" i="24"/>
  <c r="K1684" i="24"/>
  <c r="J1684" i="24"/>
  <c r="K1692" i="24"/>
  <c r="J1692" i="24"/>
  <c r="K1671" i="24"/>
  <c r="J1671" i="24"/>
  <c r="K1675" i="24"/>
  <c r="J1675" i="24"/>
  <c r="K1691" i="24"/>
  <c r="J1691" i="24"/>
  <c r="K1455" i="24"/>
  <c r="J1455" i="24"/>
  <c r="K1707" i="24"/>
  <c r="J1707" i="24"/>
  <c r="K1741" i="24"/>
  <c r="J1741" i="24"/>
  <c r="J1897" i="24"/>
  <c r="K1897" i="24"/>
  <c r="K2308" i="24"/>
  <c r="J2308" i="24"/>
  <c r="J597" i="24"/>
  <c r="J629" i="24"/>
  <c r="J641" i="24"/>
  <c r="J649" i="24"/>
  <c r="J664" i="24"/>
  <c r="J669" i="24"/>
  <c r="J676" i="24"/>
  <c r="J725" i="24"/>
  <c r="K795" i="24"/>
  <c r="J846" i="24"/>
  <c r="K863" i="24"/>
  <c r="K895" i="24"/>
  <c r="K911" i="24"/>
  <c r="K927" i="24"/>
  <c r="K943" i="24"/>
  <c r="K991" i="24"/>
  <c r="K1028" i="24"/>
  <c r="J1092" i="24"/>
  <c r="J1122" i="24"/>
  <c r="K1140" i="24"/>
  <c r="J1185" i="24"/>
  <c r="K1214" i="24"/>
  <c r="J1373" i="24"/>
  <c r="K1403" i="24"/>
  <c r="K1667" i="24"/>
  <c r="K1704" i="24"/>
  <c r="K1736" i="24"/>
  <c r="K2013" i="24"/>
  <c r="J1754" i="24"/>
  <c r="J1762" i="24"/>
  <c r="J1778" i="24"/>
  <c r="J1802" i="24"/>
  <c r="J1818" i="24"/>
  <c r="J1531" i="24"/>
  <c r="J1539" i="24"/>
  <c r="J1585" i="24"/>
  <c r="J1593" i="24"/>
  <c r="J1601" i="24"/>
  <c r="J1609" i="24"/>
  <c r="J1805" i="24"/>
  <c r="K2329" i="24"/>
  <c r="J2341" i="24"/>
  <c r="J2397" i="24"/>
  <c r="J2416" i="24"/>
  <c r="J2441" i="24"/>
  <c r="J1464" i="24"/>
  <c r="J1472" i="24"/>
  <c r="K1462" i="24"/>
  <c r="K1470" i="24"/>
  <c r="K1760" i="24"/>
  <c r="K1768" i="24"/>
  <c r="K1776" i="24"/>
  <c r="K1784" i="24"/>
  <c r="K1792" i="24"/>
  <c r="K1800" i="24"/>
  <c r="K1808" i="24"/>
  <c r="K1816" i="24"/>
  <c r="J1468" i="24"/>
  <c r="J1476" i="24"/>
  <c r="J1460" i="24"/>
  <c r="J1462" i="24"/>
  <c r="J1758" i="24"/>
  <c r="J1760" i="24"/>
  <c r="J1766" i="24"/>
  <c r="J1768" i="24"/>
  <c r="J1774" i="24"/>
  <c r="J1776" i="24"/>
  <c r="J1782" i="24"/>
  <c r="J1784" i="24"/>
  <c r="J1790" i="24"/>
  <c r="J1792" i="24"/>
  <c r="J1798" i="24"/>
  <c r="J1800" i="24"/>
  <c r="J1806" i="24"/>
  <c r="J1808" i="24"/>
  <c r="J1814" i="24"/>
  <c r="J1816" i="24"/>
  <c r="AZ5" i="20" l="1"/>
  <c r="BA5" i="20" s="1"/>
  <c r="BB5" i="20" s="1"/>
  <c r="BC5" i="20" l="1"/>
  <c r="AL5" i="20"/>
  <c r="BD5" i="20"/>
  <c r="AG6" i="27"/>
  <c r="AG7" i="27"/>
  <c r="AG8" i="27"/>
  <c r="AG9" i="27"/>
  <c r="AG10" i="27"/>
  <c r="AG11" i="27"/>
  <c r="AG12" i="27"/>
  <c r="AG13" i="27"/>
  <c r="AG14" i="27"/>
  <c r="AG15" i="27"/>
  <c r="AG16" i="27"/>
  <c r="AG17" i="27"/>
  <c r="AG18" i="27"/>
  <c r="AG19" i="27"/>
  <c r="AG20" i="27"/>
  <c r="AG21" i="27"/>
  <c r="AG22" i="27"/>
  <c r="AG23" i="27"/>
  <c r="AG24" i="27"/>
  <c r="AG25" i="27"/>
  <c r="AG26" i="27"/>
  <c r="AG27" i="27"/>
  <c r="AG28" i="27"/>
  <c r="AG29" i="27"/>
  <c r="AG30" i="27"/>
  <c r="AG31" i="27"/>
  <c r="AG32" i="27"/>
  <c r="AG33" i="27"/>
  <c r="AG34" i="27"/>
  <c r="AG35" i="27"/>
  <c r="AG36" i="27"/>
  <c r="AG37" i="27"/>
  <c r="AG38" i="27"/>
  <c r="AG39" i="27"/>
  <c r="AG40" i="27"/>
  <c r="AG41" i="27"/>
  <c r="AG42" i="27"/>
  <c r="AG43" i="27"/>
  <c r="AG44" i="27"/>
  <c r="AG45" i="27"/>
  <c r="AG46" i="27"/>
  <c r="AG47" i="27"/>
  <c r="AG48" i="27"/>
  <c r="AG49" i="27"/>
  <c r="AG50" i="27"/>
  <c r="AG51" i="27"/>
  <c r="AG52" i="27"/>
  <c r="AG53" i="27"/>
  <c r="AG54" i="27"/>
  <c r="AG55" i="27"/>
  <c r="AG56" i="27"/>
  <c r="AG57" i="27"/>
  <c r="AG58" i="27"/>
  <c r="AG59" i="27"/>
  <c r="AG60" i="27"/>
  <c r="AG61" i="27"/>
  <c r="AG62" i="27"/>
  <c r="AG63" i="27"/>
  <c r="AG64" i="27"/>
  <c r="AG65" i="27"/>
  <c r="AG66" i="27"/>
  <c r="AG67" i="27"/>
  <c r="AG68" i="27"/>
  <c r="AG69" i="27"/>
  <c r="AG70" i="27"/>
  <c r="AG71" i="27"/>
  <c r="AG72" i="27"/>
  <c r="AG73" i="27"/>
  <c r="AG74" i="27"/>
  <c r="AG75" i="27"/>
  <c r="AG76" i="27"/>
  <c r="AG77" i="27"/>
  <c r="AG78" i="27"/>
  <c r="AG79" i="27"/>
  <c r="AG80" i="27"/>
  <c r="AG81" i="27"/>
  <c r="AG82" i="27"/>
  <c r="AG83" i="27"/>
  <c r="AG84" i="27"/>
  <c r="AG85" i="27"/>
  <c r="AG86" i="27"/>
  <c r="AG87" i="27"/>
  <c r="AG88" i="27"/>
  <c r="AG89" i="27"/>
  <c r="AG90" i="27"/>
  <c r="AG91" i="27"/>
  <c r="AG92" i="27"/>
  <c r="AG93" i="27"/>
  <c r="AG94" i="27"/>
  <c r="AG95" i="27"/>
  <c r="AG96" i="27"/>
  <c r="AG97" i="27"/>
  <c r="AG98" i="27"/>
  <c r="AG99" i="27"/>
  <c r="AG100" i="27"/>
  <c r="AG101" i="27"/>
  <c r="AG102" i="27"/>
  <c r="AG103" i="27"/>
  <c r="AG104" i="27"/>
  <c r="AG105" i="27"/>
  <c r="AG106" i="27"/>
  <c r="AG107" i="27"/>
  <c r="AG108" i="27"/>
  <c r="AG109" i="27"/>
  <c r="AG110" i="27"/>
  <c r="AG111" i="27"/>
  <c r="AG112" i="27"/>
  <c r="AG113" i="27"/>
  <c r="AG114" i="27"/>
  <c r="AG115" i="27"/>
  <c r="AG116" i="27"/>
  <c r="AG117" i="27"/>
  <c r="AG118" i="27"/>
  <c r="AG119" i="27"/>
  <c r="AG120" i="27"/>
  <c r="AG121" i="27"/>
  <c r="AG122" i="27"/>
  <c r="AG123" i="27"/>
  <c r="AG124" i="27"/>
  <c r="AG125" i="27"/>
  <c r="AG126" i="27"/>
  <c r="AG127" i="27"/>
  <c r="AG128" i="27"/>
  <c r="AG129" i="27"/>
  <c r="AG130" i="27"/>
  <c r="AG131" i="27"/>
  <c r="AG132" i="27"/>
  <c r="AG133" i="27"/>
  <c r="AG134" i="27"/>
  <c r="AG135" i="27"/>
  <c r="AG136" i="27"/>
  <c r="AG137" i="27"/>
  <c r="AG138" i="27"/>
  <c r="AG139" i="27"/>
  <c r="AG140" i="27"/>
  <c r="AG141" i="27"/>
  <c r="AG142" i="27"/>
  <c r="AG143" i="27"/>
  <c r="AG144" i="27"/>
  <c r="AG145" i="27"/>
  <c r="AG146" i="27"/>
  <c r="AG147" i="27"/>
  <c r="AG148" i="27"/>
  <c r="AG149" i="27"/>
  <c r="AG150" i="27"/>
  <c r="AG151" i="27"/>
  <c r="AG152" i="27"/>
  <c r="AG153" i="27"/>
  <c r="AG154" i="27"/>
  <c r="AG155" i="27"/>
  <c r="AG156" i="27"/>
  <c r="AG157" i="27"/>
  <c r="AG158" i="27"/>
  <c r="AG159" i="27"/>
  <c r="AG160" i="27"/>
  <c r="AG161" i="27"/>
  <c r="AG162" i="27"/>
  <c r="AG163" i="27"/>
  <c r="AG164" i="27"/>
  <c r="AG165" i="27"/>
  <c r="AG166" i="27"/>
  <c r="AG167" i="27"/>
  <c r="AG168" i="27"/>
  <c r="AG169" i="27"/>
  <c r="AG170" i="27"/>
  <c r="AG171" i="27"/>
  <c r="AG172" i="27"/>
  <c r="AG173" i="27"/>
  <c r="AG174" i="27"/>
  <c r="AG175" i="27"/>
  <c r="AG176" i="27"/>
  <c r="AG177" i="27"/>
  <c r="AG178" i="27"/>
  <c r="AG179" i="27"/>
  <c r="AG180" i="27"/>
  <c r="AG181" i="27"/>
  <c r="AG182" i="27"/>
  <c r="AG183" i="27"/>
  <c r="AG184" i="27"/>
  <c r="AG185" i="27"/>
  <c r="AG186" i="27"/>
  <c r="AG187" i="27"/>
  <c r="AG188" i="27"/>
  <c r="AG189" i="27"/>
  <c r="AG190" i="27"/>
  <c r="AG191" i="27"/>
  <c r="AG192" i="27"/>
  <c r="AG193" i="27"/>
  <c r="AG194" i="27"/>
  <c r="AG195" i="27"/>
  <c r="AG196" i="27"/>
  <c r="AG197" i="27"/>
  <c r="AG198" i="27"/>
  <c r="AG199" i="27"/>
  <c r="AG200" i="27"/>
  <c r="AG201" i="27"/>
  <c r="AG202" i="27"/>
  <c r="AG203" i="27"/>
  <c r="AG204" i="27"/>
  <c r="AG5" i="27"/>
  <c r="AM5" i="20" l="1"/>
  <c r="BE5" i="20"/>
  <c r="AN5" i="20" s="1"/>
  <c r="M113" i="24"/>
  <c r="O115" i="24"/>
  <c r="M117" i="24"/>
  <c r="O119" i="24"/>
  <c r="M121" i="24"/>
  <c r="O123" i="24"/>
  <c r="M125" i="24"/>
  <c r="M129" i="24"/>
  <c r="O131" i="24"/>
  <c r="M133" i="24"/>
  <c r="O135" i="24"/>
  <c r="O139" i="24"/>
  <c r="M141" i="24"/>
  <c r="M145" i="24"/>
  <c r="M149" i="24"/>
  <c r="M153" i="24"/>
  <c r="M157" i="24"/>
  <c r="O163" i="24"/>
  <c r="O167" i="24"/>
  <c r="M168" i="24"/>
  <c r="M170" i="24"/>
  <c r="O171" i="24"/>
  <c r="M172" i="24"/>
  <c r="M174" i="24"/>
  <c r="O175" i="24"/>
  <c r="M176" i="24"/>
  <c r="M178" i="24"/>
  <c r="O179" i="24"/>
  <c r="M180" i="24"/>
  <c r="M182" i="24"/>
  <c r="O183" i="24"/>
  <c r="M184" i="24"/>
  <c r="M186" i="24"/>
  <c r="O187" i="24"/>
  <c r="M188" i="24"/>
  <c r="M190" i="24"/>
  <c r="O191" i="24"/>
  <c r="M192" i="24"/>
  <c r="M194" i="24"/>
  <c r="O195" i="24"/>
  <c r="M196" i="24"/>
  <c r="M198" i="24"/>
  <c r="O199" i="24"/>
  <c r="M200" i="24"/>
  <c r="M202" i="24"/>
  <c r="M204" i="24"/>
  <c r="L7" i="24"/>
  <c r="L8" i="24"/>
  <c r="M9" i="24"/>
  <c r="L11" i="24"/>
  <c r="M18" i="24" l="1"/>
  <c r="O18" i="24"/>
  <c r="Q18" i="24"/>
  <c r="L18" i="24"/>
  <c r="N18" i="24"/>
  <c r="P18" i="24"/>
  <c r="R18" i="24"/>
  <c r="M16" i="24"/>
  <c r="O16" i="24"/>
  <c r="Q16" i="24"/>
  <c r="L16" i="24"/>
  <c r="N16" i="24"/>
  <c r="P16" i="24"/>
  <c r="R16" i="24"/>
  <c r="M14" i="24"/>
  <c r="O14" i="24"/>
  <c r="Q14" i="24"/>
  <c r="L14" i="24"/>
  <c r="N14" i="24"/>
  <c r="P14" i="24"/>
  <c r="R14" i="24"/>
  <c r="M12" i="24"/>
  <c r="O12" i="24"/>
  <c r="Q12" i="24"/>
  <c r="L12" i="24"/>
  <c r="N12" i="24"/>
  <c r="P12" i="24"/>
  <c r="R12" i="24"/>
  <c r="L10" i="24"/>
  <c r="Q10" i="24"/>
  <c r="M10" i="24"/>
  <c r="L6" i="24"/>
  <c r="N6" i="24"/>
  <c r="P6" i="24"/>
  <c r="R6" i="24"/>
  <c r="M6" i="24"/>
  <c r="O6" i="24"/>
  <c r="Q6" i="24"/>
  <c r="L17" i="24"/>
  <c r="N17" i="24"/>
  <c r="P17" i="24"/>
  <c r="R17" i="24"/>
  <c r="M17" i="24"/>
  <c r="O17" i="24"/>
  <c r="Q17" i="24"/>
  <c r="L15" i="24"/>
  <c r="N15" i="24"/>
  <c r="P15" i="24"/>
  <c r="R15" i="24"/>
  <c r="M15" i="24"/>
  <c r="O15" i="24"/>
  <c r="Q15" i="24"/>
  <c r="L13" i="24"/>
  <c r="N13" i="24"/>
  <c r="P13" i="24"/>
  <c r="R13" i="24"/>
  <c r="M13" i="24"/>
  <c r="O13" i="24"/>
  <c r="Q13" i="24"/>
  <c r="M166" i="24"/>
  <c r="N166" i="24"/>
  <c r="L166" i="24"/>
  <c r="M164" i="24"/>
  <c r="N164" i="24"/>
  <c r="R164" i="24"/>
  <c r="L164" i="24"/>
  <c r="P164" i="24"/>
  <c r="M162" i="24"/>
  <c r="N162" i="24"/>
  <c r="R162" i="24"/>
  <c r="L162" i="24"/>
  <c r="P162" i="24"/>
  <c r="M160" i="24"/>
  <c r="N160" i="24"/>
  <c r="R160" i="24"/>
  <c r="L160" i="24"/>
  <c r="P160" i="24"/>
  <c r="M158" i="24"/>
  <c r="N158" i="24"/>
  <c r="R158" i="24"/>
  <c r="L158" i="24"/>
  <c r="P158" i="24"/>
  <c r="M156" i="24"/>
  <c r="N156" i="24"/>
  <c r="R156" i="24"/>
  <c r="L156" i="24"/>
  <c r="P156" i="24"/>
  <c r="M154" i="24"/>
  <c r="N154" i="24"/>
  <c r="R154" i="24"/>
  <c r="L154" i="24"/>
  <c r="P154" i="24"/>
  <c r="M152" i="24"/>
  <c r="N152" i="24"/>
  <c r="R152" i="24"/>
  <c r="L152" i="24"/>
  <c r="P152" i="24"/>
  <c r="M150" i="24"/>
  <c r="N150" i="24"/>
  <c r="R150" i="24"/>
  <c r="L150" i="24"/>
  <c r="P150" i="24"/>
  <c r="M148" i="24"/>
  <c r="N148" i="24"/>
  <c r="R148" i="24"/>
  <c r="L148" i="24"/>
  <c r="P148" i="24"/>
  <c r="M146" i="24"/>
  <c r="N146" i="24"/>
  <c r="R146" i="24"/>
  <c r="L146" i="24"/>
  <c r="P146" i="24"/>
  <c r="M144" i="24"/>
  <c r="N144" i="24"/>
  <c r="R144" i="24"/>
  <c r="L144" i="24"/>
  <c r="P144" i="24"/>
  <c r="M142" i="24"/>
  <c r="N142" i="24"/>
  <c r="R142" i="24"/>
  <c r="L142" i="24"/>
  <c r="P142" i="24"/>
  <c r="M140" i="24"/>
  <c r="N140" i="24"/>
  <c r="R140" i="24"/>
  <c r="L140" i="24"/>
  <c r="P140" i="24"/>
  <c r="M138" i="24"/>
  <c r="N138" i="24"/>
  <c r="R138" i="24"/>
  <c r="L138" i="24"/>
  <c r="P138" i="24"/>
  <c r="M136" i="24"/>
  <c r="N136" i="24"/>
  <c r="R136" i="24"/>
  <c r="L136" i="24"/>
  <c r="P136" i="24"/>
  <c r="M134" i="24"/>
  <c r="N134" i="24"/>
  <c r="R134" i="24"/>
  <c r="L134" i="24"/>
  <c r="P134" i="24"/>
  <c r="M132" i="24"/>
  <c r="N132" i="24"/>
  <c r="R132" i="24"/>
  <c r="L132" i="24"/>
  <c r="P132" i="24"/>
  <c r="M130" i="24"/>
  <c r="N130" i="24"/>
  <c r="R130" i="24"/>
  <c r="L130" i="24"/>
  <c r="P130" i="24"/>
  <c r="M128" i="24"/>
  <c r="N128" i="24"/>
  <c r="R128" i="24"/>
  <c r="L128" i="24"/>
  <c r="P128" i="24"/>
  <c r="M126" i="24"/>
  <c r="N126" i="24"/>
  <c r="R126" i="24"/>
  <c r="L126" i="24"/>
  <c r="P126" i="24"/>
  <c r="M124" i="24"/>
  <c r="N124" i="24"/>
  <c r="R124" i="24"/>
  <c r="L124" i="24"/>
  <c r="P124" i="24"/>
  <c r="M122" i="24"/>
  <c r="N122" i="24"/>
  <c r="R122" i="24"/>
  <c r="L122" i="24"/>
  <c r="P122" i="24"/>
  <c r="M120" i="24"/>
  <c r="N120" i="24"/>
  <c r="R120" i="24"/>
  <c r="L120" i="24"/>
  <c r="P120" i="24"/>
  <c r="M118" i="24"/>
  <c r="N118" i="24"/>
  <c r="R118" i="24"/>
  <c r="L118" i="24"/>
  <c r="P118" i="24"/>
  <c r="M116" i="24"/>
  <c r="N116" i="24"/>
  <c r="R116" i="24"/>
  <c r="L116" i="24"/>
  <c r="P116" i="24"/>
  <c r="M114" i="24"/>
  <c r="N114" i="24"/>
  <c r="R114" i="24"/>
  <c r="L114" i="24"/>
  <c r="P114" i="24"/>
  <c r="L112" i="24"/>
  <c r="N112" i="24"/>
  <c r="R112" i="24"/>
  <c r="P112" i="24"/>
  <c r="P204" i="24"/>
  <c r="L204" i="24"/>
  <c r="P202" i="24"/>
  <c r="L202" i="24"/>
  <c r="P200" i="24"/>
  <c r="L200" i="24"/>
  <c r="P198" i="24"/>
  <c r="L198" i="24"/>
  <c r="P196" i="24"/>
  <c r="L196" i="24"/>
  <c r="P194" i="24"/>
  <c r="L194" i="24"/>
  <c r="P192" i="24"/>
  <c r="L192" i="24"/>
  <c r="P190" i="24"/>
  <c r="L190" i="24"/>
  <c r="P188" i="24"/>
  <c r="L188" i="24"/>
  <c r="P186" i="24"/>
  <c r="L186" i="24"/>
  <c r="P184" i="24"/>
  <c r="L184" i="24"/>
  <c r="P182" i="24"/>
  <c r="L182" i="24"/>
  <c r="P180" i="24"/>
  <c r="L180" i="24"/>
  <c r="P178" i="24"/>
  <c r="L178" i="24"/>
  <c r="P176" i="24"/>
  <c r="L176" i="24"/>
  <c r="P174" i="24"/>
  <c r="L174" i="24"/>
  <c r="P172" i="24"/>
  <c r="L172" i="24"/>
  <c r="P170" i="24"/>
  <c r="L170" i="24"/>
  <c r="P168" i="24"/>
  <c r="L168" i="24"/>
  <c r="P166" i="24"/>
  <c r="R204" i="24"/>
  <c r="N204" i="24"/>
  <c r="R202" i="24"/>
  <c r="N202" i="24"/>
  <c r="R200" i="24"/>
  <c r="N200" i="24"/>
  <c r="R198" i="24"/>
  <c r="N198" i="24"/>
  <c r="R196" i="24"/>
  <c r="N196" i="24"/>
  <c r="R194" i="24"/>
  <c r="N194" i="24"/>
  <c r="R192" i="24"/>
  <c r="N192" i="24"/>
  <c r="R190" i="24"/>
  <c r="N190" i="24"/>
  <c r="R188" i="24"/>
  <c r="N188" i="24"/>
  <c r="R186" i="24"/>
  <c r="N186" i="24"/>
  <c r="R184" i="24"/>
  <c r="N184" i="24"/>
  <c r="R182" i="24"/>
  <c r="N182" i="24"/>
  <c r="R180" i="24"/>
  <c r="N180" i="24"/>
  <c r="R178" i="24"/>
  <c r="N178" i="24"/>
  <c r="R176" i="24"/>
  <c r="N176" i="24"/>
  <c r="R174" i="24"/>
  <c r="N174" i="24"/>
  <c r="R172" i="24"/>
  <c r="N172" i="24"/>
  <c r="R170" i="24"/>
  <c r="N170" i="24"/>
  <c r="R168" i="24"/>
  <c r="N168" i="24"/>
  <c r="R166" i="24"/>
  <c r="M32" i="24"/>
  <c r="O32" i="24"/>
  <c r="Q32" i="24"/>
  <c r="L32" i="24"/>
  <c r="N32" i="24"/>
  <c r="P32" i="24"/>
  <c r="R32" i="24"/>
  <c r="M28" i="24"/>
  <c r="O28" i="24"/>
  <c r="Q28" i="24"/>
  <c r="L28" i="24"/>
  <c r="N28" i="24"/>
  <c r="P28" i="24"/>
  <c r="R28" i="24"/>
  <c r="M24" i="24"/>
  <c r="O24" i="24"/>
  <c r="Q24" i="24"/>
  <c r="L24" i="24"/>
  <c r="N24" i="24"/>
  <c r="P24" i="24"/>
  <c r="R24" i="24"/>
  <c r="M20" i="24"/>
  <c r="O20" i="24"/>
  <c r="Q20" i="24"/>
  <c r="L20" i="24"/>
  <c r="N20" i="24"/>
  <c r="P20" i="24"/>
  <c r="R20" i="24"/>
  <c r="L203" i="24"/>
  <c r="N203" i="24"/>
  <c r="P203" i="24"/>
  <c r="R203" i="24"/>
  <c r="L201" i="24"/>
  <c r="N201" i="24"/>
  <c r="P201" i="24"/>
  <c r="R201" i="24"/>
  <c r="L197" i="24"/>
  <c r="N197" i="24"/>
  <c r="P197" i="24"/>
  <c r="R197" i="24"/>
  <c r="L193" i="24"/>
  <c r="N193" i="24"/>
  <c r="P193" i="24"/>
  <c r="R193" i="24"/>
  <c r="L189" i="24"/>
  <c r="N189" i="24"/>
  <c r="P189" i="24"/>
  <c r="R189" i="24"/>
  <c r="L185" i="24"/>
  <c r="N185" i="24"/>
  <c r="P185" i="24"/>
  <c r="R185" i="24"/>
  <c r="L181" i="24"/>
  <c r="N181" i="24"/>
  <c r="P181" i="24"/>
  <c r="R181" i="24"/>
  <c r="L177" i="24"/>
  <c r="N177" i="24"/>
  <c r="P177" i="24"/>
  <c r="R177" i="24"/>
  <c r="L173" i="24"/>
  <c r="N173" i="24"/>
  <c r="P173" i="24"/>
  <c r="R173" i="24"/>
  <c r="L169" i="24"/>
  <c r="N169" i="24"/>
  <c r="P169" i="24"/>
  <c r="R169" i="24"/>
  <c r="L165" i="24"/>
  <c r="N165" i="24"/>
  <c r="P165" i="24"/>
  <c r="R165" i="24"/>
  <c r="L161" i="24"/>
  <c r="N161" i="24"/>
  <c r="P161" i="24"/>
  <c r="R161" i="24"/>
  <c r="L159" i="24"/>
  <c r="N159" i="24"/>
  <c r="P159" i="24"/>
  <c r="R159" i="24"/>
  <c r="L155" i="24"/>
  <c r="N155" i="24"/>
  <c r="P155" i="24"/>
  <c r="R155" i="24"/>
  <c r="L151" i="24"/>
  <c r="N151" i="24"/>
  <c r="P151" i="24"/>
  <c r="R151" i="24"/>
  <c r="L147" i="24"/>
  <c r="N147" i="24"/>
  <c r="P147" i="24"/>
  <c r="R147" i="24"/>
  <c r="L143" i="24"/>
  <c r="N143" i="24"/>
  <c r="P143" i="24"/>
  <c r="R143" i="24"/>
  <c r="L137" i="24"/>
  <c r="N137" i="24"/>
  <c r="P137" i="24"/>
  <c r="R137" i="24"/>
  <c r="L127" i="24"/>
  <c r="N127" i="24"/>
  <c r="P127" i="24"/>
  <c r="R127" i="24"/>
  <c r="O203" i="24"/>
  <c r="Q201" i="24"/>
  <c r="M201" i="24"/>
  <c r="Q197" i="24"/>
  <c r="M197" i="24"/>
  <c r="Q193" i="24"/>
  <c r="M193" i="24"/>
  <c r="Q189" i="24"/>
  <c r="M189" i="24"/>
  <c r="Q185" i="24"/>
  <c r="M185" i="24"/>
  <c r="Q181" i="24"/>
  <c r="M181" i="24"/>
  <c r="Q177" i="24"/>
  <c r="M177" i="24"/>
  <c r="Q173" i="24"/>
  <c r="M173" i="24"/>
  <c r="Q169" i="24"/>
  <c r="M169" i="24"/>
  <c r="Q165" i="24"/>
  <c r="M165" i="24"/>
  <c r="Q161" i="24"/>
  <c r="M161" i="24"/>
  <c r="O159" i="24"/>
  <c r="Q157" i="24"/>
  <c r="O155" i="24"/>
  <c r="Q153" i="24"/>
  <c r="O151" i="24"/>
  <c r="Q149" i="24"/>
  <c r="O147" i="24"/>
  <c r="Q145" i="24"/>
  <c r="O143" i="24"/>
  <c r="Q141" i="24"/>
  <c r="Q137" i="24"/>
  <c r="M137" i="24"/>
  <c r="Q133" i="24"/>
  <c r="Q129" i="24"/>
  <c r="O127" i="24"/>
  <c r="Q125" i="24"/>
  <c r="Q121" i="24"/>
  <c r="Q117" i="24"/>
  <c r="Q113" i="24"/>
  <c r="M30" i="24"/>
  <c r="O30" i="24"/>
  <c r="Q30" i="24"/>
  <c r="L30" i="24"/>
  <c r="N30" i="24"/>
  <c r="P30" i="24"/>
  <c r="R30" i="24"/>
  <c r="M26" i="24"/>
  <c r="O26" i="24"/>
  <c r="Q26" i="24"/>
  <c r="L26" i="24"/>
  <c r="N26" i="24"/>
  <c r="P26" i="24"/>
  <c r="R26" i="24"/>
  <c r="M22" i="24"/>
  <c r="O22" i="24"/>
  <c r="Q22" i="24"/>
  <c r="L22" i="24"/>
  <c r="N22" i="24"/>
  <c r="P22" i="24"/>
  <c r="R22" i="24"/>
  <c r="L199" i="24"/>
  <c r="N199" i="24"/>
  <c r="P199" i="24"/>
  <c r="R199" i="24"/>
  <c r="L195" i="24"/>
  <c r="N195" i="24"/>
  <c r="P195" i="24"/>
  <c r="R195" i="24"/>
  <c r="L191" i="24"/>
  <c r="N191" i="24"/>
  <c r="P191" i="24"/>
  <c r="R191" i="24"/>
  <c r="L187" i="24"/>
  <c r="N187" i="24"/>
  <c r="P187" i="24"/>
  <c r="R187" i="24"/>
  <c r="L183" i="24"/>
  <c r="N183" i="24"/>
  <c r="P183" i="24"/>
  <c r="R183" i="24"/>
  <c r="L179" i="24"/>
  <c r="N179" i="24"/>
  <c r="P179" i="24"/>
  <c r="R179" i="24"/>
  <c r="L175" i="24"/>
  <c r="N175" i="24"/>
  <c r="P175" i="24"/>
  <c r="R175" i="24"/>
  <c r="L171" i="24"/>
  <c r="N171" i="24"/>
  <c r="P171" i="24"/>
  <c r="R171" i="24"/>
  <c r="L167" i="24"/>
  <c r="N167" i="24"/>
  <c r="P167" i="24"/>
  <c r="R167" i="24"/>
  <c r="L163" i="24"/>
  <c r="N163" i="24"/>
  <c r="P163" i="24"/>
  <c r="R163" i="24"/>
  <c r="L157" i="24"/>
  <c r="N157" i="24"/>
  <c r="P157" i="24"/>
  <c r="R157" i="24"/>
  <c r="L153" i="24"/>
  <c r="N153" i="24"/>
  <c r="P153" i="24"/>
  <c r="R153" i="24"/>
  <c r="L149" i="24"/>
  <c r="N149" i="24"/>
  <c r="P149" i="24"/>
  <c r="R149" i="24"/>
  <c r="L145" i="24"/>
  <c r="N145" i="24"/>
  <c r="P145" i="24"/>
  <c r="R145" i="24"/>
  <c r="L141" i="24"/>
  <c r="N141" i="24"/>
  <c r="P141" i="24"/>
  <c r="R141" i="24"/>
  <c r="L139" i="24"/>
  <c r="N139" i="24"/>
  <c r="P139" i="24"/>
  <c r="R139" i="24"/>
  <c r="L135" i="24"/>
  <c r="N135" i="24"/>
  <c r="P135" i="24"/>
  <c r="R135" i="24"/>
  <c r="L133" i="24"/>
  <c r="N133" i="24"/>
  <c r="P133" i="24"/>
  <c r="R133" i="24"/>
  <c r="L131" i="24"/>
  <c r="N131" i="24"/>
  <c r="P131" i="24"/>
  <c r="R131" i="24"/>
  <c r="L129" i="24"/>
  <c r="N129" i="24"/>
  <c r="P129" i="24"/>
  <c r="R129" i="24"/>
  <c r="L125" i="24"/>
  <c r="N125" i="24"/>
  <c r="P125" i="24"/>
  <c r="R125" i="24"/>
  <c r="L123" i="24"/>
  <c r="N123" i="24"/>
  <c r="P123" i="24"/>
  <c r="R123" i="24"/>
  <c r="L121" i="24"/>
  <c r="N121" i="24"/>
  <c r="P121" i="24"/>
  <c r="R121" i="24"/>
  <c r="L119" i="24"/>
  <c r="N119" i="24"/>
  <c r="P119" i="24"/>
  <c r="R119" i="24"/>
  <c r="L117" i="24"/>
  <c r="N117" i="24"/>
  <c r="P117" i="24"/>
  <c r="R117" i="24"/>
  <c r="L115" i="24"/>
  <c r="N115" i="24"/>
  <c r="P115" i="24"/>
  <c r="R115" i="24"/>
  <c r="L113" i="24"/>
  <c r="N113" i="24"/>
  <c r="P113" i="24"/>
  <c r="R113" i="24"/>
  <c r="L111" i="24"/>
  <c r="N111" i="24"/>
  <c r="P111" i="24"/>
  <c r="R111" i="24"/>
  <c r="M111" i="24"/>
  <c r="O111" i="24"/>
  <c r="Q111" i="24"/>
  <c r="L109" i="24"/>
  <c r="N109" i="24"/>
  <c r="P109" i="24"/>
  <c r="R109" i="24"/>
  <c r="M109" i="24"/>
  <c r="O109" i="24"/>
  <c r="Q109" i="24"/>
  <c r="L107" i="24"/>
  <c r="N107" i="24"/>
  <c r="P107" i="24"/>
  <c r="R107" i="24"/>
  <c r="M107" i="24"/>
  <c r="O107" i="24"/>
  <c r="Q107" i="24"/>
  <c r="L105" i="24"/>
  <c r="N105" i="24"/>
  <c r="P105" i="24"/>
  <c r="R105" i="24"/>
  <c r="M105" i="24"/>
  <c r="O105" i="24"/>
  <c r="Q105" i="24"/>
  <c r="L103" i="24"/>
  <c r="N103" i="24"/>
  <c r="P103" i="24"/>
  <c r="R103" i="24"/>
  <c r="M103" i="24"/>
  <c r="O103" i="24"/>
  <c r="Q103" i="24"/>
  <c r="L101" i="24"/>
  <c r="N101" i="24"/>
  <c r="P101" i="24"/>
  <c r="R101" i="24"/>
  <c r="M101" i="24"/>
  <c r="O101" i="24"/>
  <c r="Q101" i="24"/>
  <c r="L99" i="24"/>
  <c r="N99" i="24"/>
  <c r="P99" i="24"/>
  <c r="R99" i="24"/>
  <c r="M99" i="24"/>
  <c r="O99" i="24"/>
  <c r="Q99" i="24"/>
  <c r="L97" i="24"/>
  <c r="N97" i="24"/>
  <c r="P97" i="24"/>
  <c r="R97" i="24"/>
  <c r="M97" i="24"/>
  <c r="O97" i="24"/>
  <c r="Q97" i="24"/>
  <c r="L95" i="24"/>
  <c r="N95" i="24"/>
  <c r="P95" i="24"/>
  <c r="R95" i="24"/>
  <c r="M95" i="24"/>
  <c r="O95" i="24"/>
  <c r="Q95" i="24"/>
  <c r="L93" i="24"/>
  <c r="N93" i="24"/>
  <c r="P93" i="24"/>
  <c r="R93" i="24"/>
  <c r="M93" i="24"/>
  <c r="O93" i="24"/>
  <c r="Q93" i="24"/>
  <c r="L91" i="24"/>
  <c r="N91" i="24"/>
  <c r="P91" i="24"/>
  <c r="R91" i="24"/>
  <c r="M91" i="24"/>
  <c r="O91" i="24"/>
  <c r="Q91" i="24"/>
  <c r="L89" i="24"/>
  <c r="N89" i="24"/>
  <c r="P89" i="24"/>
  <c r="R89" i="24"/>
  <c r="M89" i="24"/>
  <c r="O89" i="24"/>
  <c r="Q89" i="24"/>
  <c r="L87" i="24"/>
  <c r="N87" i="24"/>
  <c r="P87" i="24"/>
  <c r="R87" i="24"/>
  <c r="M87" i="24"/>
  <c r="O87" i="24"/>
  <c r="Q87" i="24"/>
  <c r="L85" i="24"/>
  <c r="N85" i="24"/>
  <c r="P85" i="24"/>
  <c r="R85" i="24"/>
  <c r="M85" i="24"/>
  <c r="O85" i="24"/>
  <c r="Q85" i="24"/>
  <c r="L83" i="24"/>
  <c r="N83" i="24"/>
  <c r="P83" i="24"/>
  <c r="R83" i="24"/>
  <c r="M83" i="24"/>
  <c r="O83" i="24"/>
  <c r="Q83" i="24"/>
  <c r="L81" i="24"/>
  <c r="N81" i="24"/>
  <c r="P81" i="24"/>
  <c r="R81" i="24"/>
  <c r="M81" i="24"/>
  <c r="O81" i="24"/>
  <c r="Q81" i="24"/>
  <c r="L79" i="24"/>
  <c r="N79" i="24"/>
  <c r="P79" i="24"/>
  <c r="R79" i="24"/>
  <c r="M79" i="24"/>
  <c r="O79" i="24"/>
  <c r="Q79" i="24"/>
  <c r="L77" i="24"/>
  <c r="N77" i="24"/>
  <c r="P77" i="24"/>
  <c r="R77" i="24"/>
  <c r="M77" i="24"/>
  <c r="O77" i="24"/>
  <c r="Q77" i="24"/>
  <c r="L75" i="24"/>
  <c r="N75" i="24"/>
  <c r="P75" i="24"/>
  <c r="R75" i="24"/>
  <c r="M75" i="24"/>
  <c r="O75" i="24"/>
  <c r="Q75" i="24"/>
  <c r="L73" i="24"/>
  <c r="N73" i="24"/>
  <c r="P73" i="24"/>
  <c r="R73" i="24"/>
  <c r="M73" i="24"/>
  <c r="O73" i="24"/>
  <c r="Q73" i="24"/>
  <c r="L71" i="24"/>
  <c r="N71" i="24"/>
  <c r="P71" i="24"/>
  <c r="R71" i="24"/>
  <c r="M71" i="24"/>
  <c r="O71" i="24"/>
  <c r="Q71" i="24"/>
  <c r="L69" i="24"/>
  <c r="N69" i="24"/>
  <c r="P69" i="24"/>
  <c r="R69" i="24"/>
  <c r="M69" i="24"/>
  <c r="O69" i="24"/>
  <c r="Q69" i="24"/>
  <c r="L67" i="24"/>
  <c r="N67" i="24"/>
  <c r="P67" i="24"/>
  <c r="R67" i="24"/>
  <c r="M67" i="24"/>
  <c r="O67" i="24"/>
  <c r="Q67" i="24"/>
  <c r="L65" i="24"/>
  <c r="N65" i="24"/>
  <c r="P65" i="24"/>
  <c r="R65" i="24"/>
  <c r="M65" i="24"/>
  <c r="O65" i="24"/>
  <c r="Q65" i="24"/>
  <c r="L63" i="24"/>
  <c r="N63" i="24"/>
  <c r="M63" i="24"/>
  <c r="O63" i="24"/>
  <c r="P63" i="24"/>
  <c r="R63" i="24"/>
  <c r="Q63" i="24"/>
  <c r="L61" i="24"/>
  <c r="N61" i="24"/>
  <c r="P61" i="24"/>
  <c r="R61" i="24"/>
  <c r="M61" i="24"/>
  <c r="O61" i="24"/>
  <c r="Q61" i="24"/>
  <c r="L59" i="24"/>
  <c r="N59" i="24"/>
  <c r="P59" i="24"/>
  <c r="R59" i="24"/>
  <c r="M59" i="24"/>
  <c r="O59" i="24"/>
  <c r="Q59" i="24"/>
  <c r="L57" i="24"/>
  <c r="N57" i="24"/>
  <c r="P57" i="24"/>
  <c r="R57" i="24"/>
  <c r="M57" i="24"/>
  <c r="O57" i="24"/>
  <c r="Q57" i="24"/>
  <c r="L55" i="24"/>
  <c r="N55" i="24"/>
  <c r="P55" i="24"/>
  <c r="R55" i="24"/>
  <c r="M55" i="24"/>
  <c r="O55" i="24"/>
  <c r="Q55" i="24"/>
  <c r="L53" i="24"/>
  <c r="N53" i="24"/>
  <c r="P53" i="24"/>
  <c r="R53" i="24"/>
  <c r="M53" i="24"/>
  <c r="O53" i="24"/>
  <c r="Q53" i="24"/>
  <c r="L51" i="24"/>
  <c r="N51" i="24"/>
  <c r="P51" i="24"/>
  <c r="R51" i="24"/>
  <c r="M51" i="24"/>
  <c r="O51" i="24"/>
  <c r="Q51" i="24"/>
  <c r="L49" i="24"/>
  <c r="N49" i="24"/>
  <c r="P49" i="24"/>
  <c r="R49" i="24"/>
  <c r="M49" i="24"/>
  <c r="O49" i="24"/>
  <c r="Q49" i="24"/>
  <c r="L47" i="24"/>
  <c r="N47" i="24"/>
  <c r="P47" i="24"/>
  <c r="R47" i="24"/>
  <c r="M47" i="24"/>
  <c r="O47" i="24"/>
  <c r="Q47" i="24"/>
  <c r="L45" i="24"/>
  <c r="N45" i="24"/>
  <c r="P45" i="24"/>
  <c r="R45" i="24"/>
  <c r="M45" i="24"/>
  <c r="O45" i="24"/>
  <c r="Q45" i="24"/>
  <c r="L43" i="24"/>
  <c r="N43" i="24"/>
  <c r="P43" i="24"/>
  <c r="R43" i="24"/>
  <c r="M43" i="24"/>
  <c r="O43" i="24"/>
  <c r="Q43" i="24"/>
  <c r="L41" i="24"/>
  <c r="N41" i="24"/>
  <c r="P41" i="24"/>
  <c r="R41" i="24"/>
  <c r="M41" i="24"/>
  <c r="O41" i="24"/>
  <c r="Q41" i="24"/>
  <c r="L39" i="24"/>
  <c r="N39" i="24"/>
  <c r="P39" i="24"/>
  <c r="R39" i="24"/>
  <c r="M39" i="24"/>
  <c r="O39" i="24"/>
  <c r="Q39" i="24"/>
  <c r="L37" i="24"/>
  <c r="N37" i="24"/>
  <c r="P37" i="24"/>
  <c r="R37" i="24"/>
  <c r="M37" i="24"/>
  <c r="O37" i="24"/>
  <c r="Q37" i="24"/>
  <c r="L35" i="24"/>
  <c r="N35" i="24"/>
  <c r="P35" i="24"/>
  <c r="R35" i="24"/>
  <c r="M35" i="24"/>
  <c r="O35" i="24"/>
  <c r="Q35" i="24"/>
  <c r="Q203" i="24"/>
  <c r="M203" i="24"/>
  <c r="O201" i="24"/>
  <c r="Q199" i="24"/>
  <c r="M199" i="24"/>
  <c r="O197" i="24"/>
  <c r="Q195" i="24"/>
  <c r="M195" i="24"/>
  <c r="O193" i="24"/>
  <c r="Q191" i="24"/>
  <c r="M191" i="24"/>
  <c r="O189" i="24"/>
  <c r="Q187" i="24"/>
  <c r="M187" i="24"/>
  <c r="O185" i="24"/>
  <c r="Q183" i="24"/>
  <c r="M183" i="24"/>
  <c r="O181" i="24"/>
  <c r="Q179" i="24"/>
  <c r="M179" i="24"/>
  <c r="O177" i="24"/>
  <c r="Q175" i="24"/>
  <c r="M175" i="24"/>
  <c r="O173" i="24"/>
  <c r="Q171" i="24"/>
  <c r="M171" i="24"/>
  <c r="O169" i="24"/>
  <c r="Q167" i="24"/>
  <c r="M167" i="24"/>
  <c r="O165" i="24"/>
  <c r="Q163" i="24"/>
  <c r="M163" i="24"/>
  <c r="O161" i="24"/>
  <c r="Q159" i="24"/>
  <c r="M159" i="24"/>
  <c r="O157" i="24"/>
  <c r="Q155" i="24"/>
  <c r="M155" i="24"/>
  <c r="O153" i="24"/>
  <c r="Q151" i="24"/>
  <c r="M151" i="24"/>
  <c r="O149" i="24"/>
  <c r="Q147" i="24"/>
  <c r="M147" i="24"/>
  <c r="O145" i="24"/>
  <c r="Q143" i="24"/>
  <c r="M143" i="24"/>
  <c r="O141" i="24"/>
  <c r="Q139" i="24"/>
  <c r="M139" i="24"/>
  <c r="O137" i="24"/>
  <c r="Q135" i="24"/>
  <c r="M135" i="24"/>
  <c r="O133" i="24"/>
  <c r="Q131" i="24"/>
  <c r="M131" i="24"/>
  <c r="O129" i="24"/>
  <c r="Q127" i="24"/>
  <c r="M127" i="24"/>
  <c r="O125" i="24"/>
  <c r="Q123" i="24"/>
  <c r="M123" i="24"/>
  <c r="O121" i="24"/>
  <c r="Q119" i="24"/>
  <c r="M119" i="24"/>
  <c r="O117" i="24"/>
  <c r="Q115" i="24"/>
  <c r="M115" i="24"/>
  <c r="O113" i="24"/>
  <c r="L33" i="24"/>
  <c r="N33" i="24"/>
  <c r="P33" i="24"/>
  <c r="R33" i="24"/>
  <c r="M33" i="24"/>
  <c r="O33" i="24"/>
  <c r="Q33" i="24"/>
  <c r="L31" i="24"/>
  <c r="N31" i="24"/>
  <c r="P31" i="24"/>
  <c r="R31" i="24"/>
  <c r="M31" i="24"/>
  <c r="O31" i="24"/>
  <c r="Q31" i="24"/>
  <c r="L29" i="24"/>
  <c r="N29" i="24"/>
  <c r="P29" i="24"/>
  <c r="R29" i="24"/>
  <c r="M29" i="24"/>
  <c r="O29" i="24"/>
  <c r="Q29" i="24"/>
  <c r="L27" i="24"/>
  <c r="N27" i="24"/>
  <c r="P27" i="24"/>
  <c r="R27" i="24"/>
  <c r="M27" i="24"/>
  <c r="O27" i="24"/>
  <c r="Q27" i="24"/>
  <c r="L25" i="24"/>
  <c r="N25" i="24"/>
  <c r="P25" i="24"/>
  <c r="R25" i="24"/>
  <c r="M25" i="24"/>
  <c r="O25" i="24"/>
  <c r="Q25" i="24"/>
  <c r="L23" i="24"/>
  <c r="N23" i="24"/>
  <c r="P23" i="24"/>
  <c r="R23" i="24"/>
  <c r="M23" i="24"/>
  <c r="O23" i="24"/>
  <c r="Q23" i="24"/>
  <c r="L21" i="24"/>
  <c r="N21" i="24"/>
  <c r="P21" i="24"/>
  <c r="R21" i="24"/>
  <c r="M21" i="24"/>
  <c r="O21" i="24"/>
  <c r="Q21" i="24"/>
  <c r="L19" i="24"/>
  <c r="N19" i="24"/>
  <c r="P19" i="24"/>
  <c r="R19" i="24"/>
  <c r="M19" i="24"/>
  <c r="O19" i="24"/>
  <c r="Q19" i="24"/>
  <c r="M110" i="24"/>
  <c r="O110" i="24"/>
  <c r="Q110" i="24"/>
  <c r="L110" i="24"/>
  <c r="N110" i="24"/>
  <c r="P110" i="24"/>
  <c r="R110" i="24"/>
  <c r="M108" i="24"/>
  <c r="O108" i="24"/>
  <c r="Q108" i="24"/>
  <c r="L108" i="24"/>
  <c r="N108" i="24"/>
  <c r="P108" i="24"/>
  <c r="R108" i="24"/>
  <c r="M106" i="24"/>
  <c r="O106" i="24"/>
  <c r="Q106" i="24"/>
  <c r="L106" i="24"/>
  <c r="N106" i="24"/>
  <c r="P106" i="24"/>
  <c r="R106" i="24"/>
  <c r="M104" i="24"/>
  <c r="O104" i="24"/>
  <c r="Q104" i="24"/>
  <c r="L104" i="24"/>
  <c r="N104" i="24"/>
  <c r="P104" i="24"/>
  <c r="R104" i="24"/>
  <c r="M102" i="24"/>
  <c r="O102" i="24"/>
  <c r="Q102" i="24"/>
  <c r="L102" i="24"/>
  <c r="N102" i="24"/>
  <c r="P102" i="24"/>
  <c r="R102" i="24"/>
  <c r="M100" i="24"/>
  <c r="O100" i="24"/>
  <c r="Q100" i="24"/>
  <c r="L100" i="24"/>
  <c r="N100" i="24"/>
  <c r="P100" i="24"/>
  <c r="R100" i="24"/>
  <c r="M98" i="24"/>
  <c r="O98" i="24"/>
  <c r="Q98" i="24"/>
  <c r="L98" i="24"/>
  <c r="N98" i="24"/>
  <c r="P98" i="24"/>
  <c r="R98" i="24"/>
  <c r="M96" i="24"/>
  <c r="O96" i="24"/>
  <c r="Q96" i="24"/>
  <c r="L96" i="24"/>
  <c r="N96" i="24"/>
  <c r="P96" i="24"/>
  <c r="R96" i="24"/>
  <c r="M94" i="24"/>
  <c r="O94" i="24"/>
  <c r="Q94" i="24"/>
  <c r="L94" i="24"/>
  <c r="N94" i="24"/>
  <c r="P94" i="24"/>
  <c r="R94" i="24"/>
  <c r="M92" i="24"/>
  <c r="O92" i="24"/>
  <c r="Q92" i="24"/>
  <c r="L92" i="24"/>
  <c r="N92" i="24"/>
  <c r="P92" i="24"/>
  <c r="R92" i="24"/>
  <c r="M90" i="24"/>
  <c r="O90" i="24"/>
  <c r="Q90" i="24"/>
  <c r="L90" i="24"/>
  <c r="N90" i="24"/>
  <c r="P90" i="24"/>
  <c r="R90" i="24"/>
  <c r="M88" i="24"/>
  <c r="O88" i="24"/>
  <c r="Q88" i="24"/>
  <c r="L88" i="24"/>
  <c r="N88" i="24"/>
  <c r="P88" i="24"/>
  <c r="R88" i="24"/>
  <c r="M86" i="24"/>
  <c r="O86" i="24"/>
  <c r="Q86" i="24"/>
  <c r="L86" i="24"/>
  <c r="N86" i="24"/>
  <c r="P86" i="24"/>
  <c r="R86" i="24"/>
  <c r="M84" i="24"/>
  <c r="O84" i="24"/>
  <c r="Q84" i="24"/>
  <c r="L84" i="24"/>
  <c r="N84" i="24"/>
  <c r="P84" i="24"/>
  <c r="R84" i="24"/>
  <c r="M82" i="24"/>
  <c r="O82" i="24"/>
  <c r="Q82" i="24"/>
  <c r="L82" i="24"/>
  <c r="N82" i="24"/>
  <c r="P82" i="24"/>
  <c r="R82" i="24"/>
  <c r="M80" i="24"/>
  <c r="O80" i="24"/>
  <c r="Q80" i="24"/>
  <c r="L80" i="24"/>
  <c r="N80" i="24"/>
  <c r="P80" i="24"/>
  <c r="R80" i="24"/>
  <c r="M78" i="24"/>
  <c r="O78" i="24"/>
  <c r="Q78" i="24"/>
  <c r="L78" i="24"/>
  <c r="N78" i="24"/>
  <c r="P78" i="24"/>
  <c r="R78" i="24"/>
  <c r="M76" i="24"/>
  <c r="O76" i="24"/>
  <c r="Q76" i="24"/>
  <c r="L76" i="24"/>
  <c r="N76" i="24"/>
  <c r="P76" i="24"/>
  <c r="R76" i="24"/>
  <c r="M74" i="24"/>
  <c r="O74" i="24"/>
  <c r="Q74" i="24"/>
  <c r="L74" i="24"/>
  <c r="N74" i="24"/>
  <c r="P74" i="24"/>
  <c r="R74" i="24"/>
  <c r="M72" i="24"/>
  <c r="O72" i="24"/>
  <c r="Q72" i="24"/>
  <c r="L72" i="24"/>
  <c r="N72" i="24"/>
  <c r="P72" i="24"/>
  <c r="R72" i="24"/>
  <c r="M70" i="24"/>
  <c r="O70" i="24"/>
  <c r="Q70" i="24"/>
  <c r="L70" i="24"/>
  <c r="N70" i="24"/>
  <c r="P70" i="24"/>
  <c r="R70" i="24"/>
  <c r="M68" i="24"/>
  <c r="O68" i="24"/>
  <c r="Q68" i="24"/>
  <c r="L68" i="24"/>
  <c r="N68" i="24"/>
  <c r="P68" i="24"/>
  <c r="R68" i="24"/>
  <c r="M66" i="24"/>
  <c r="O66" i="24"/>
  <c r="Q66" i="24"/>
  <c r="L66" i="24"/>
  <c r="N66" i="24"/>
  <c r="P66" i="24"/>
  <c r="R66" i="24"/>
  <c r="M64" i="24"/>
  <c r="O64" i="24"/>
  <c r="Q64" i="24"/>
  <c r="L64" i="24"/>
  <c r="N64" i="24"/>
  <c r="P64" i="24"/>
  <c r="R64" i="24"/>
  <c r="M62" i="24"/>
  <c r="O62" i="24"/>
  <c r="Q62" i="24"/>
  <c r="L62" i="24"/>
  <c r="N62" i="24"/>
  <c r="P62" i="24"/>
  <c r="R62" i="24"/>
  <c r="M60" i="24"/>
  <c r="O60" i="24"/>
  <c r="Q60" i="24"/>
  <c r="L60" i="24"/>
  <c r="N60" i="24"/>
  <c r="P60" i="24"/>
  <c r="R60" i="24"/>
  <c r="M58" i="24"/>
  <c r="O58" i="24"/>
  <c r="Q58" i="24"/>
  <c r="L58" i="24"/>
  <c r="N58" i="24"/>
  <c r="P58" i="24"/>
  <c r="R58" i="24"/>
  <c r="M56" i="24"/>
  <c r="O56" i="24"/>
  <c r="Q56" i="24"/>
  <c r="L56" i="24"/>
  <c r="N56" i="24"/>
  <c r="P56" i="24"/>
  <c r="R56" i="24"/>
  <c r="M54" i="24"/>
  <c r="O54" i="24"/>
  <c r="Q54" i="24"/>
  <c r="L54" i="24"/>
  <c r="N54" i="24"/>
  <c r="P54" i="24"/>
  <c r="R54" i="24"/>
  <c r="M52" i="24"/>
  <c r="O52" i="24"/>
  <c r="Q52" i="24"/>
  <c r="L52" i="24"/>
  <c r="N52" i="24"/>
  <c r="P52" i="24"/>
  <c r="R52" i="24"/>
  <c r="M50" i="24"/>
  <c r="O50" i="24"/>
  <c r="Q50" i="24"/>
  <c r="L50" i="24"/>
  <c r="N50" i="24"/>
  <c r="P50" i="24"/>
  <c r="R50" i="24"/>
  <c r="M48" i="24"/>
  <c r="O48" i="24"/>
  <c r="Q48" i="24"/>
  <c r="L48" i="24"/>
  <c r="N48" i="24"/>
  <c r="P48" i="24"/>
  <c r="R48" i="24"/>
  <c r="M46" i="24"/>
  <c r="O46" i="24"/>
  <c r="Q46" i="24"/>
  <c r="L46" i="24"/>
  <c r="N46" i="24"/>
  <c r="P46" i="24"/>
  <c r="R46" i="24"/>
  <c r="M44" i="24"/>
  <c r="O44" i="24"/>
  <c r="Q44" i="24"/>
  <c r="L44" i="24"/>
  <c r="N44" i="24"/>
  <c r="P44" i="24"/>
  <c r="R44" i="24"/>
  <c r="M42" i="24"/>
  <c r="O42" i="24"/>
  <c r="Q42" i="24"/>
  <c r="L42" i="24"/>
  <c r="N42" i="24"/>
  <c r="P42" i="24"/>
  <c r="R42" i="24"/>
  <c r="M40" i="24"/>
  <c r="O40" i="24"/>
  <c r="Q40" i="24"/>
  <c r="L40" i="24"/>
  <c r="N40" i="24"/>
  <c r="P40" i="24"/>
  <c r="R40" i="24"/>
  <c r="M38" i="24"/>
  <c r="O38" i="24"/>
  <c r="Q38" i="24"/>
  <c r="L38" i="24"/>
  <c r="N38" i="24"/>
  <c r="P38" i="24"/>
  <c r="R38" i="24"/>
  <c r="M36" i="24"/>
  <c r="O36" i="24"/>
  <c r="Q36" i="24"/>
  <c r="L36" i="24"/>
  <c r="N36" i="24"/>
  <c r="P36" i="24"/>
  <c r="R36" i="24"/>
  <c r="M34" i="24"/>
  <c r="O34" i="24"/>
  <c r="Q34" i="24"/>
  <c r="L34" i="24"/>
  <c r="N34" i="24"/>
  <c r="P34" i="24"/>
  <c r="R34" i="24"/>
  <c r="Q204" i="24"/>
  <c r="O204" i="24"/>
  <c r="Q202" i="24"/>
  <c r="O202" i="24"/>
  <c r="Q200" i="24"/>
  <c r="O200" i="24"/>
  <c r="Q198" i="24"/>
  <c r="O198" i="24"/>
  <c r="Q196" i="24"/>
  <c r="O196" i="24"/>
  <c r="Q194" i="24"/>
  <c r="O194" i="24"/>
  <c r="Q192" i="24"/>
  <c r="O192" i="24"/>
  <c r="Q190" i="24"/>
  <c r="O190" i="24"/>
  <c r="Q188" i="24"/>
  <c r="O188" i="24"/>
  <c r="Q186" i="24"/>
  <c r="O186" i="24"/>
  <c r="Q184" i="24"/>
  <c r="O184" i="24"/>
  <c r="Q182" i="24"/>
  <c r="O182" i="24"/>
  <c r="Q180" i="24"/>
  <c r="O180" i="24"/>
  <c r="Q178" i="24"/>
  <c r="O178" i="24"/>
  <c r="Q176" i="24"/>
  <c r="O176" i="24"/>
  <c r="Q174" i="24"/>
  <c r="O174" i="24"/>
  <c r="Q172" i="24"/>
  <c r="O172" i="24"/>
  <c r="Q170" i="24"/>
  <c r="O170" i="24"/>
  <c r="Q168" i="24"/>
  <c r="O168" i="24"/>
  <c r="Q166" i="24"/>
  <c r="O166" i="24"/>
  <c r="Q164" i="24"/>
  <c r="O164" i="24"/>
  <c r="Q162" i="24"/>
  <c r="O162" i="24"/>
  <c r="Q160" i="24"/>
  <c r="O160" i="24"/>
  <c r="Q158" i="24"/>
  <c r="O158" i="24"/>
  <c r="Q156" i="24"/>
  <c r="O156" i="24"/>
  <c r="Q154" i="24"/>
  <c r="O154" i="24"/>
  <c r="Q152" i="24"/>
  <c r="O152" i="24"/>
  <c r="Q150" i="24"/>
  <c r="O150" i="24"/>
  <c r="Q148" i="24"/>
  <c r="O148" i="24"/>
  <c r="Q146" i="24"/>
  <c r="O146" i="24"/>
  <c r="Q144" i="24"/>
  <c r="O144" i="24"/>
  <c r="Q142" i="24"/>
  <c r="O142" i="24"/>
  <c r="Q140" i="24"/>
  <c r="O140" i="24"/>
  <c r="Q138" i="24"/>
  <c r="O138" i="24"/>
  <c r="Q136" i="24"/>
  <c r="O136" i="24"/>
  <c r="Q134" i="24"/>
  <c r="O134" i="24"/>
  <c r="Q132" i="24"/>
  <c r="O132" i="24"/>
  <c r="Q130" i="24"/>
  <c r="O130" i="24"/>
  <c r="Q128" i="24"/>
  <c r="O128" i="24"/>
  <c r="Q126" i="24"/>
  <c r="O126" i="24"/>
  <c r="Q124" i="24"/>
  <c r="O124" i="24"/>
  <c r="Q122" i="24"/>
  <c r="O122" i="24"/>
  <c r="Q120" i="24"/>
  <c r="O120" i="24"/>
  <c r="Q118" i="24"/>
  <c r="O118" i="24"/>
  <c r="Q116" i="24"/>
  <c r="O116" i="24"/>
  <c r="Q114" i="24"/>
  <c r="O114" i="24"/>
  <c r="Q112" i="24"/>
  <c r="O112" i="24"/>
  <c r="M112" i="24"/>
  <c r="O9" i="24"/>
  <c r="Q7" i="24"/>
  <c r="M7" i="24"/>
  <c r="O10" i="24"/>
  <c r="Q9" i="24"/>
  <c r="O7" i="24"/>
  <c r="R7" i="24"/>
  <c r="P7" i="24"/>
  <c r="N7" i="24"/>
  <c r="Q8" i="24"/>
  <c r="O8" i="24"/>
  <c r="M8" i="24"/>
  <c r="R8" i="24"/>
  <c r="P8" i="24"/>
  <c r="N8" i="24"/>
  <c r="P11" i="24"/>
  <c r="Q11" i="24"/>
  <c r="O11" i="24"/>
  <c r="M11" i="24"/>
  <c r="R11" i="24"/>
  <c r="N11" i="24"/>
  <c r="R10" i="24"/>
  <c r="P10" i="24"/>
  <c r="N10" i="24"/>
  <c r="R9" i="24"/>
  <c r="P9" i="24"/>
  <c r="N9" i="24"/>
  <c r="L9" i="24"/>
  <c r="K4" i="24"/>
  <c r="J4" i="24"/>
  <c r="I4" i="24"/>
  <c r="D24" i="29" l="1"/>
  <c r="K8" i="24"/>
  <c r="J8" i="24"/>
  <c r="K74" i="24"/>
  <c r="J74" i="24"/>
  <c r="J45" i="24"/>
  <c r="K45" i="24"/>
  <c r="J11" i="24"/>
  <c r="K11" i="24"/>
  <c r="J7" i="24"/>
  <c r="AA9" i="29" s="1"/>
  <c r="K7" i="24"/>
  <c r="AD9" i="29" s="1"/>
  <c r="K38" i="24"/>
  <c r="J38" i="24"/>
  <c r="K46" i="24"/>
  <c r="J46" i="24"/>
  <c r="K54" i="24"/>
  <c r="J54" i="24"/>
  <c r="K62" i="24"/>
  <c r="J62" i="24"/>
  <c r="K70" i="24"/>
  <c r="J70" i="24"/>
  <c r="K78" i="24"/>
  <c r="J78" i="24"/>
  <c r="K86" i="24"/>
  <c r="J86" i="24"/>
  <c r="K94" i="24"/>
  <c r="J94" i="24"/>
  <c r="K102" i="24"/>
  <c r="J102" i="24"/>
  <c r="K110" i="24"/>
  <c r="J110" i="24"/>
  <c r="J23" i="24"/>
  <c r="K23" i="24"/>
  <c r="J31" i="24"/>
  <c r="K31" i="24"/>
  <c r="J41" i="24"/>
  <c r="K41" i="24"/>
  <c r="J49" i="24"/>
  <c r="K49" i="24"/>
  <c r="J57" i="24"/>
  <c r="K57" i="24"/>
  <c r="J65" i="24"/>
  <c r="K65" i="24"/>
  <c r="J73" i="24"/>
  <c r="K73" i="24"/>
  <c r="J81" i="24"/>
  <c r="K81" i="24"/>
  <c r="J89" i="24"/>
  <c r="K89" i="24"/>
  <c r="J97" i="24"/>
  <c r="K97" i="24"/>
  <c r="J105" i="24"/>
  <c r="K105" i="24"/>
  <c r="K26" i="24"/>
  <c r="J26" i="24"/>
  <c r="J127" i="24"/>
  <c r="K127" i="24"/>
  <c r="J137" i="24"/>
  <c r="K137" i="24"/>
  <c r="J143" i="24"/>
  <c r="K143" i="24"/>
  <c r="J147" i="24"/>
  <c r="K147" i="24"/>
  <c r="J151" i="24"/>
  <c r="K151" i="24"/>
  <c r="J155" i="24"/>
  <c r="K155" i="24"/>
  <c r="J159" i="24"/>
  <c r="K159" i="24"/>
  <c r="J161" i="24"/>
  <c r="K161" i="24"/>
  <c r="J165" i="24"/>
  <c r="K165" i="24"/>
  <c r="J169" i="24"/>
  <c r="K169" i="24"/>
  <c r="J173" i="24"/>
  <c r="K173" i="24"/>
  <c r="J177" i="24"/>
  <c r="K177" i="24"/>
  <c r="J181" i="24"/>
  <c r="K181" i="24"/>
  <c r="J185" i="24"/>
  <c r="K185" i="24"/>
  <c r="J189" i="24"/>
  <c r="K189" i="24"/>
  <c r="J193" i="24"/>
  <c r="K193" i="24"/>
  <c r="J197" i="24"/>
  <c r="K197" i="24"/>
  <c r="J201" i="24"/>
  <c r="K201" i="24"/>
  <c r="J203" i="24"/>
  <c r="K203" i="24"/>
  <c r="K20" i="24"/>
  <c r="J20" i="24"/>
  <c r="K116" i="24"/>
  <c r="J116" i="24"/>
  <c r="K124" i="24"/>
  <c r="J124" i="24"/>
  <c r="K132" i="24"/>
  <c r="J132" i="24"/>
  <c r="K140" i="24"/>
  <c r="J140" i="24"/>
  <c r="K148" i="24"/>
  <c r="J148" i="24"/>
  <c r="K156" i="24"/>
  <c r="J156" i="24"/>
  <c r="K164" i="24"/>
  <c r="J164" i="24"/>
  <c r="J17" i="24"/>
  <c r="K17" i="24"/>
  <c r="K16" i="24"/>
  <c r="J16" i="24"/>
  <c r="J9" i="24"/>
  <c r="K9" i="24"/>
  <c r="K50" i="24"/>
  <c r="J50" i="24"/>
  <c r="K66" i="24"/>
  <c r="J66" i="24"/>
  <c r="J27" i="24"/>
  <c r="K27" i="24"/>
  <c r="J61" i="24"/>
  <c r="K61" i="24"/>
  <c r="K10" i="24"/>
  <c r="J10" i="24"/>
  <c r="K36" i="24"/>
  <c r="J36" i="24"/>
  <c r="K44" i="24"/>
  <c r="J44" i="24"/>
  <c r="K52" i="24"/>
  <c r="J52" i="24"/>
  <c r="K60" i="24"/>
  <c r="J60" i="24"/>
  <c r="K68" i="24"/>
  <c r="J68" i="24"/>
  <c r="K76" i="24"/>
  <c r="J76" i="24"/>
  <c r="K84" i="24"/>
  <c r="J84" i="24"/>
  <c r="K92" i="24"/>
  <c r="J92" i="24"/>
  <c r="K100" i="24"/>
  <c r="J100" i="24"/>
  <c r="K108" i="24"/>
  <c r="J108" i="24"/>
  <c r="J21" i="24"/>
  <c r="K21" i="24"/>
  <c r="J29" i="24"/>
  <c r="K29" i="24"/>
  <c r="J39" i="24"/>
  <c r="K39" i="24"/>
  <c r="J47" i="24"/>
  <c r="K47" i="24"/>
  <c r="J55" i="24"/>
  <c r="K55" i="24"/>
  <c r="J63" i="24"/>
  <c r="K63" i="24"/>
  <c r="J71" i="24"/>
  <c r="K71" i="24"/>
  <c r="J79" i="24"/>
  <c r="K79" i="24"/>
  <c r="J87" i="24"/>
  <c r="K87" i="24"/>
  <c r="J95" i="24"/>
  <c r="K95" i="24"/>
  <c r="J103" i="24"/>
  <c r="K103" i="24"/>
  <c r="J111" i="24"/>
  <c r="K111" i="24"/>
  <c r="J113" i="24"/>
  <c r="K113" i="24"/>
  <c r="J115" i="24"/>
  <c r="K115" i="24"/>
  <c r="J117" i="24"/>
  <c r="K117" i="24"/>
  <c r="J119" i="24"/>
  <c r="K119" i="24"/>
  <c r="J121" i="24"/>
  <c r="K121" i="24"/>
  <c r="J123" i="24"/>
  <c r="K123" i="24"/>
  <c r="J125" i="24"/>
  <c r="K125" i="24"/>
  <c r="J129" i="24"/>
  <c r="K129" i="24"/>
  <c r="J131" i="24"/>
  <c r="K131" i="24"/>
  <c r="J133" i="24"/>
  <c r="K133" i="24"/>
  <c r="J135" i="24"/>
  <c r="K135" i="24"/>
  <c r="J139" i="24"/>
  <c r="K139" i="24"/>
  <c r="J141" i="24"/>
  <c r="K141" i="24"/>
  <c r="J145" i="24"/>
  <c r="K145" i="24"/>
  <c r="J149" i="24"/>
  <c r="K149" i="24"/>
  <c r="J153" i="24"/>
  <c r="K153" i="24"/>
  <c r="J157" i="24"/>
  <c r="K157" i="24"/>
  <c r="J163" i="24"/>
  <c r="K163" i="24"/>
  <c r="J167" i="24"/>
  <c r="K167" i="24"/>
  <c r="J171" i="24"/>
  <c r="K171" i="24"/>
  <c r="J175" i="24"/>
  <c r="K175" i="24"/>
  <c r="J179" i="24"/>
  <c r="K179" i="24"/>
  <c r="J183" i="24"/>
  <c r="K183" i="24"/>
  <c r="J187" i="24"/>
  <c r="K187" i="24"/>
  <c r="J191" i="24"/>
  <c r="K191" i="24"/>
  <c r="J195" i="24"/>
  <c r="K195" i="24"/>
  <c r="J199" i="24"/>
  <c r="K199" i="24"/>
  <c r="K22" i="24"/>
  <c r="J22" i="24"/>
  <c r="K32" i="24"/>
  <c r="J32" i="24"/>
  <c r="K170" i="24"/>
  <c r="J170" i="24"/>
  <c r="K174" i="24"/>
  <c r="J174" i="24"/>
  <c r="K178" i="24"/>
  <c r="J178" i="24"/>
  <c r="K182" i="24"/>
  <c r="J182" i="24"/>
  <c r="K186" i="24"/>
  <c r="J186" i="24"/>
  <c r="K190" i="24"/>
  <c r="J190" i="24"/>
  <c r="K194" i="24"/>
  <c r="J194" i="24"/>
  <c r="K198" i="24"/>
  <c r="J198" i="24"/>
  <c r="K202" i="24"/>
  <c r="J202" i="24"/>
  <c r="K118" i="24"/>
  <c r="J118" i="24"/>
  <c r="K126" i="24"/>
  <c r="J126" i="24"/>
  <c r="K134" i="24"/>
  <c r="J134" i="24"/>
  <c r="K142" i="24"/>
  <c r="J142" i="24"/>
  <c r="K150" i="24"/>
  <c r="J150" i="24"/>
  <c r="K158" i="24"/>
  <c r="J158" i="24"/>
  <c r="J15" i="24"/>
  <c r="K15" i="24"/>
  <c r="K14" i="24"/>
  <c r="J14" i="24"/>
  <c r="K34" i="24"/>
  <c r="J34" i="24"/>
  <c r="K58" i="24"/>
  <c r="J58" i="24"/>
  <c r="K90" i="24"/>
  <c r="J90" i="24"/>
  <c r="K98" i="24"/>
  <c r="J98" i="24"/>
  <c r="J69" i="24"/>
  <c r="K69" i="24"/>
  <c r="J77" i="24"/>
  <c r="K77" i="24"/>
  <c r="J85" i="24"/>
  <c r="K85" i="24"/>
  <c r="J93" i="24"/>
  <c r="K93" i="24"/>
  <c r="J101" i="24"/>
  <c r="K101" i="24"/>
  <c r="J109" i="24"/>
  <c r="K109" i="24"/>
  <c r="K28" i="24"/>
  <c r="J28" i="24"/>
  <c r="K112" i="24"/>
  <c r="J112" i="24"/>
  <c r="K120" i="24"/>
  <c r="J120" i="24"/>
  <c r="K128" i="24"/>
  <c r="J128" i="24"/>
  <c r="K136" i="24"/>
  <c r="J136" i="24"/>
  <c r="K144" i="24"/>
  <c r="J144" i="24"/>
  <c r="K152" i="24"/>
  <c r="J152" i="24"/>
  <c r="K160" i="24"/>
  <c r="J160" i="24"/>
  <c r="J13" i="24"/>
  <c r="K13" i="24"/>
  <c r="K12" i="24"/>
  <c r="J12" i="24"/>
  <c r="K42" i="24"/>
  <c r="J42" i="24"/>
  <c r="K82" i="24"/>
  <c r="J82" i="24"/>
  <c r="K106" i="24"/>
  <c r="J106" i="24"/>
  <c r="J19" i="24"/>
  <c r="K19" i="24"/>
  <c r="J37" i="24"/>
  <c r="K37" i="24"/>
  <c r="J53" i="24"/>
  <c r="K53" i="24"/>
  <c r="K40" i="24"/>
  <c r="J40" i="24"/>
  <c r="K48" i="24"/>
  <c r="J48" i="24"/>
  <c r="K56" i="24"/>
  <c r="J56" i="24"/>
  <c r="K64" i="24"/>
  <c r="J64" i="24"/>
  <c r="K72" i="24"/>
  <c r="J72" i="24"/>
  <c r="K80" i="24"/>
  <c r="J80" i="24"/>
  <c r="K88" i="24"/>
  <c r="J88" i="24"/>
  <c r="K96" i="24"/>
  <c r="J96" i="24"/>
  <c r="K104" i="24"/>
  <c r="J104" i="24"/>
  <c r="J25" i="24"/>
  <c r="K25" i="24"/>
  <c r="J33" i="24"/>
  <c r="K33" i="24"/>
  <c r="J35" i="24"/>
  <c r="K35" i="24"/>
  <c r="J43" i="24"/>
  <c r="K43" i="24"/>
  <c r="J51" i="24"/>
  <c r="K51" i="24"/>
  <c r="J59" i="24"/>
  <c r="K59" i="24"/>
  <c r="J67" i="24"/>
  <c r="K67" i="24"/>
  <c r="J75" i="24"/>
  <c r="K75" i="24"/>
  <c r="J83" i="24"/>
  <c r="K83" i="24"/>
  <c r="J91" i="24"/>
  <c r="K91" i="24"/>
  <c r="J99" i="24"/>
  <c r="K99" i="24"/>
  <c r="J107" i="24"/>
  <c r="K107" i="24"/>
  <c r="K30" i="24"/>
  <c r="J30" i="24"/>
  <c r="K24" i="24"/>
  <c r="J24" i="24"/>
  <c r="K168" i="24"/>
  <c r="J168" i="24"/>
  <c r="K172" i="24"/>
  <c r="J172" i="24"/>
  <c r="K176" i="24"/>
  <c r="J176" i="24"/>
  <c r="K180" i="24"/>
  <c r="J180" i="24"/>
  <c r="K184" i="24"/>
  <c r="J184" i="24"/>
  <c r="K188" i="24"/>
  <c r="J188" i="24"/>
  <c r="K192" i="24"/>
  <c r="J192" i="24"/>
  <c r="K196" i="24"/>
  <c r="J196" i="24"/>
  <c r="K200" i="24"/>
  <c r="J200" i="24"/>
  <c r="K204" i="24"/>
  <c r="J204" i="24"/>
  <c r="K114" i="24"/>
  <c r="J114" i="24"/>
  <c r="K122" i="24"/>
  <c r="J122" i="24"/>
  <c r="K130" i="24"/>
  <c r="J130" i="24"/>
  <c r="K138" i="24"/>
  <c r="J138" i="24"/>
  <c r="K146" i="24"/>
  <c r="J146" i="24"/>
  <c r="K154" i="24"/>
  <c r="J154" i="24"/>
  <c r="K162" i="24"/>
  <c r="J162" i="24"/>
  <c r="K166" i="24"/>
  <c r="J166" i="24"/>
  <c r="K6" i="24"/>
  <c r="J6" i="24"/>
  <c r="R8" i="29" s="1"/>
  <c r="K18" i="24"/>
  <c r="J18" i="24"/>
  <c r="P5" i="24"/>
  <c r="M5" i="24"/>
  <c r="O5" i="24"/>
  <c r="Q5" i="24"/>
  <c r="L5" i="24"/>
  <c r="N5" i="24"/>
  <c r="R5" i="24"/>
  <c r="U8" i="29" l="1"/>
  <c r="U7" i="29" s="1"/>
  <c r="R7" i="29"/>
  <c r="J5" i="24"/>
  <c r="AA8" i="29" s="1"/>
  <c r="K5" i="24"/>
  <c r="AD8" i="29" s="1"/>
  <c r="U4" i="27"/>
  <c r="T4" i="27"/>
  <c r="S4" i="27"/>
  <c r="AN4" i="20" l="1"/>
  <c r="AM4" i="20"/>
  <c r="BC22" i="29" l="1"/>
  <c r="Y14" i="29" l="1"/>
  <c r="AB14" i="29"/>
  <c r="H17" i="29"/>
  <c r="G17" i="29" s="1"/>
  <c r="AT17" i="29"/>
  <c r="S13" i="29"/>
  <c r="BC12" i="29"/>
  <c r="AB9" i="29"/>
  <c r="H14" i="29"/>
  <c r="G14" i="29" s="1"/>
  <c r="BC16" i="29"/>
  <c r="AB19" i="29"/>
  <c r="S18" i="29"/>
  <c r="AK20" i="29"/>
  <c r="H22" i="29"/>
  <c r="G22" i="29" s="1"/>
  <c r="AT21" i="29"/>
  <c r="BC8" i="29" l="1"/>
  <c r="AK10" i="29"/>
  <c r="AB8" i="29"/>
  <c r="AQ17" i="29"/>
  <c r="AW17" i="29" s="1"/>
  <c r="AE14" i="29"/>
  <c r="AG14" i="29" s="1"/>
  <c r="F14" i="29" s="1"/>
  <c r="P13" i="29"/>
  <c r="V13" i="29" s="1"/>
  <c r="H13" i="29"/>
  <c r="G13" i="29" s="1"/>
  <c r="AT9" i="29"/>
  <c r="AT11" i="29"/>
  <c r="H12" i="29"/>
  <c r="G12" i="29" s="1"/>
  <c r="H11" i="29"/>
  <c r="G11" i="29" s="1"/>
  <c r="AK9" i="29"/>
  <c r="H10" i="29"/>
  <c r="G10" i="29" s="1"/>
  <c r="H19" i="29"/>
  <c r="G19" i="29" s="1"/>
  <c r="H18" i="29"/>
  <c r="G18" i="29" s="1"/>
  <c r="AZ22" i="29"/>
  <c r="BF22" i="29" s="1"/>
  <c r="H21" i="29"/>
  <c r="G21" i="29" s="1"/>
  <c r="H20" i="29"/>
  <c r="G20" i="29" s="1"/>
  <c r="AH10" i="29" l="1"/>
  <c r="AN10" i="29" s="1"/>
  <c r="AP10" i="29" s="1"/>
  <c r="F10" i="29" s="1"/>
  <c r="AT8" i="29"/>
  <c r="AF14" i="29"/>
  <c r="BG22" i="29"/>
  <c r="E22" i="29" s="1"/>
  <c r="BH22" i="29"/>
  <c r="F22" i="29" s="1"/>
  <c r="X13" i="29"/>
  <c r="F13" i="29" s="1"/>
  <c r="W13" i="29"/>
  <c r="E13" i="29" s="1"/>
  <c r="AY17" i="29"/>
  <c r="F17" i="29" s="1"/>
  <c r="AX17" i="29"/>
  <c r="E17" i="29" s="1"/>
  <c r="AZ12" i="29"/>
  <c r="BF12" i="29" s="1"/>
  <c r="Y9" i="29"/>
  <c r="AE9" i="29" s="1"/>
  <c r="AZ16" i="29"/>
  <c r="BF16" i="29" s="1"/>
  <c r="H16" i="29"/>
  <c r="G16" i="29" s="1"/>
  <c r="AK8" i="29"/>
  <c r="AQ11" i="29"/>
  <c r="AW11" i="29" s="1"/>
  <c r="H9" i="29"/>
  <c r="G9" i="29" s="1"/>
  <c r="P18" i="29"/>
  <c r="V18" i="29" s="1"/>
  <c r="AH20" i="29"/>
  <c r="AN20" i="29" s="1"/>
  <c r="AP20" i="29" s="1"/>
  <c r="F20" i="29" s="1"/>
  <c r="Y19" i="29"/>
  <c r="AE19" i="29" s="1"/>
  <c r="AQ21" i="29"/>
  <c r="AW21" i="29" s="1"/>
  <c r="AO10" i="29" l="1"/>
  <c r="E10" i="29" s="1"/>
  <c r="D10" i="29" s="1"/>
  <c r="E14" i="29"/>
  <c r="D14" i="29" s="1"/>
  <c r="D22" i="29"/>
  <c r="D13" i="29"/>
  <c r="D17" i="29"/>
  <c r="X18" i="29"/>
  <c r="F18" i="29" s="1"/>
  <c r="W18" i="29"/>
  <c r="E18" i="29" s="1"/>
  <c r="AO20" i="29"/>
  <c r="E20" i="29" s="1"/>
  <c r="AY21" i="29"/>
  <c r="F21" i="29" s="1"/>
  <c r="AX21" i="29"/>
  <c r="E21" i="29" s="1"/>
  <c r="AF19" i="29"/>
  <c r="AG19" i="29"/>
  <c r="BG16" i="29"/>
  <c r="E16" i="29" s="1"/>
  <c r="BH16" i="29"/>
  <c r="F16" i="29" s="1"/>
  <c r="BG12" i="29"/>
  <c r="E12" i="29" s="1"/>
  <c r="BH12" i="29"/>
  <c r="F12" i="29" s="1"/>
  <c r="AY11" i="29"/>
  <c r="AX11" i="29"/>
  <c r="AG9" i="29"/>
  <c r="AF9" i="29"/>
  <c r="AH9" i="29"/>
  <c r="AN9" i="29" s="1"/>
  <c r="AP9" i="29" s="1"/>
  <c r="AQ9" i="29"/>
  <c r="AW9" i="29" s="1"/>
  <c r="D20" i="29" l="1"/>
  <c r="D16" i="29"/>
  <c r="D21" i="29"/>
  <c r="D18" i="29"/>
  <c r="D12" i="29"/>
  <c r="AY9" i="29"/>
  <c r="AX9" i="29"/>
  <c r="AO9" i="29"/>
  <c r="E9" i="29" l="1"/>
  <c r="F9" i="29"/>
  <c r="AK15" i="29"/>
  <c r="D9" i="29" l="1"/>
  <c r="BE7" i="29"/>
  <c r="AM7" i="29"/>
  <c r="BB7" i="29"/>
  <c r="AJ7" i="29"/>
  <c r="AS7" i="29"/>
  <c r="AR7" i="29"/>
  <c r="AV7" i="29"/>
  <c r="BA7" i="29"/>
  <c r="BC7" i="29"/>
  <c r="BD7" i="29"/>
  <c r="AI7" i="29"/>
  <c r="AU7" i="29"/>
  <c r="AT7" i="29"/>
  <c r="AL7" i="29"/>
  <c r="AK7" i="29"/>
  <c r="AB7" i="29"/>
  <c r="AD7" i="29"/>
  <c r="Z7" i="29"/>
  <c r="AA7" i="29"/>
  <c r="V15" i="29"/>
  <c r="V19" i="29"/>
  <c r="T7" i="29"/>
  <c r="Q7" i="29" s="1"/>
  <c r="V23" i="29"/>
  <c r="AH15" i="29" l="1"/>
  <c r="H15" i="29"/>
  <c r="X15" i="29"/>
  <c r="W15" i="29"/>
  <c r="X23" i="29"/>
  <c r="F23" i="29" s="1"/>
  <c r="W23" i="29"/>
  <c r="E23" i="29" s="1"/>
  <c r="X19" i="29"/>
  <c r="F19" i="29" s="1"/>
  <c r="W19" i="29"/>
  <c r="E19" i="29" s="1"/>
  <c r="V11" i="29"/>
  <c r="AN15" i="29" l="1"/>
  <c r="AP15" i="29" s="1"/>
  <c r="F15" i="29" s="1"/>
  <c r="G15" i="29"/>
  <c r="X11" i="29"/>
  <c r="F11" i="29" s="1"/>
  <c r="W11" i="29"/>
  <c r="D23" i="29"/>
  <c r="D19" i="29"/>
  <c r="E11" i="29" l="1"/>
  <c r="AO15" i="29"/>
  <c r="E15" i="29" s="1"/>
  <c r="D11" i="29" l="1"/>
  <c r="D15" i="29" l="1"/>
  <c r="AZ8" i="29"/>
  <c r="AZ7" i="29" s="1"/>
  <c r="BF8" i="29" l="1"/>
  <c r="BF7" i="29" s="1"/>
  <c r="BG8" i="29" l="1"/>
  <c r="BG7" i="29" s="1"/>
  <c r="BH8" i="29"/>
  <c r="BH7" i="29" s="1"/>
  <c r="AH8" i="29" l="1"/>
  <c r="AH7" i="29" s="1"/>
  <c r="AQ8" i="29"/>
  <c r="AN8" i="29" l="1"/>
  <c r="AP8" i="29" s="1"/>
  <c r="AP7" i="29" s="1"/>
  <c r="AW8" i="29"/>
  <c r="AQ7" i="29"/>
  <c r="AN7" i="29" l="1"/>
  <c r="AO8" i="29"/>
  <c r="AO7" i="29" s="1"/>
  <c r="AX8" i="29"/>
  <c r="AX7" i="29" s="1"/>
  <c r="AY8" i="29"/>
  <c r="AY7" i="29" s="1"/>
  <c r="AW7" i="29"/>
  <c r="H8" i="29"/>
  <c r="S8" i="29" l="1"/>
  <c r="S7" i="29" s="1"/>
  <c r="H7" i="29"/>
  <c r="G7" i="29" s="1"/>
  <c r="G8" i="29"/>
  <c r="P8" i="29" l="1"/>
  <c r="P7" i="29" s="1"/>
  <c r="Y8" i="29"/>
  <c r="V8" i="29" l="1"/>
  <c r="V7" i="29" s="1"/>
  <c r="AE8" i="29"/>
  <c r="Y7" i="29"/>
  <c r="X8" i="29" l="1"/>
  <c r="X7" i="29" s="1"/>
  <c r="W8" i="29"/>
  <c r="W7" i="29" s="1"/>
  <c r="AF8" i="29"/>
  <c r="AF7" i="29" s="1"/>
  <c r="AG8" i="29"/>
  <c r="AG7" i="29" s="1"/>
  <c r="AE7" i="29"/>
  <c r="F8" i="29" l="1"/>
  <c r="F7" i="29" s="1"/>
  <c r="E8" i="29"/>
  <c r="E7" i="29" s="1"/>
  <c r="D7" i="29" l="1"/>
  <c r="D8" i="29"/>
</calcChain>
</file>

<file path=xl/sharedStrings.xml><?xml version="1.0" encoding="utf-8"?>
<sst xmlns="http://schemas.openxmlformats.org/spreadsheetml/2006/main" count="998" uniqueCount="285">
  <si>
    <t>Firma:</t>
  </si>
  <si>
    <t>Geschäftsjahr:</t>
  </si>
  <si>
    <t>Gasqualität:</t>
  </si>
  <si>
    <t>Marktgebiet:</t>
  </si>
  <si>
    <t>Betriebsnummer:</t>
  </si>
  <si>
    <t>Firma des Verpächters</t>
  </si>
  <si>
    <t>Erläuterung</t>
  </si>
  <si>
    <t>Kürzungen</t>
  </si>
  <si>
    <t>Selbst geschaffene gewerbliche Schutzrechte und ähnliche Rechte und Werte</t>
  </si>
  <si>
    <t>entgeltlich erworbene Konzessionen, gewerbliche Schutzrechte und ähnliche Rechte und Werte sowie Lizenzen an solchen Rechten und Werten</t>
  </si>
  <si>
    <t>Summe</t>
  </si>
  <si>
    <t>Anlagengruppe</t>
  </si>
  <si>
    <t>Hinzurechnungen</t>
  </si>
  <si>
    <t>Betriebsgebäude</t>
  </si>
  <si>
    <t>I. Angaben zum Netzbetreiber</t>
  </si>
  <si>
    <t>Angaben zu den Nutzungsdauern</t>
  </si>
  <si>
    <t>Anlagengruppen</t>
  </si>
  <si>
    <t>Jahre</t>
  </si>
  <si>
    <t>Grundstücksanlagen, Bauten für Transportwesen</t>
  </si>
  <si>
    <t>Verwaltungsgebäude</t>
  </si>
  <si>
    <t>Gleisanlagen, Eisenbahnwagen</t>
  </si>
  <si>
    <t>Geschäftsausstattung (ohne EDV, Werkzeuge/Geräte); Vermittlungseinrichtungen</t>
  </si>
  <si>
    <t>Lagereinrichtung</t>
  </si>
  <si>
    <t>Hardware</t>
  </si>
  <si>
    <t>Software</t>
  </si>
  <si>
    <t>Gasbehälter</t>
  </si>
  <si>
    <t>Gasreinigungsanlagen</t>
  </si>
  <si>
    <t>Leit- und Energietechnik (Erdgasverdichteranlagen)</t>
  </si>
  <si>
    <t>Nebenanlagen (Erdgasverdichteranlagen)</t>
  </si>
  <si>
    <t>Verkehrswege</t>
  </si>
  <si>
    <t>Hausdruckregler/Zählerregler</t>
  </si>
  <si>
    <t>Regeleinrichtungen</t>
  </si>
  <si>
    <t>Sicherheitseinrichtungen (Mess-, Regel- und Zähleranlagen)</t>
  </si>
  <si>
    <t>Leit- und Energietechnik (Mess-, Regel- und Zähleranlagen)</t>
  </si>
  <si>
    <t>Nebenanlagen (Mess-, Regel- und Zähleranlagen)</t>
  </si>
  <si>
    <t>Gebäude (Mess-, Regel- und Zähleranlagen)</t>
  </si>
  <si>
    <t>Werkzeuge/Geräte</t>
  </si>
  <si>
    <t>Leichtfahrzeuge</t>
  </si>
  <si>
    <t>Schwerfahrzeuge</t>
  </si>
  <si>
    <t>Erdgasverdichtung</t>
  </si>
  <si>
    <t>Piping und Armaturen</t>
  </si>
  <si>
    <t>Gasmessanlagen</t>
  </si>
  <si>
    <t>Sicherheitseinrichtungen (Erdgasverdichteranlagen)</t>
  </si>
  <si>
    <t>Armaturen/Armaturenstationen</t>
  </si>
  <si>
    <t>Molchschleusen</t>
  </si>
  <si>
    <t>Gaszähler der Verteilung</t>
  </si>
  <si>
    <t>Messeinrichtungen</t>
  </si>
  <si>
    <t>Verdichter in Gasmischanlagen</t>
  </si>
  <si>
    <t>Fernwirkanlagen</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</si>
  <si>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</si>
  <si>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</si>
  <si>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</si>
  <si>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</si>
  <si>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</si>
  <si>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</si>
  <si>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</si>
  <si>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</si>
  <si>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</si>
  <si>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</si>
  <si>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Sicherheitseinrichtungen (Rohrleitungen/HAL)</t>
  </si>
  <si>
    <t>NetzId</t>
  </si>
  <si>
    <t>Angaben zur Anlage/Anlagengruppe</t>
  </si>
  <si>
    <t>D Sachanlagevermögen</t>
  </si>
  <si>
    <t>D2 Auflösung von Baukostenzuschüssen/Netzanschlusskostenbeiträgen in Verbindung mit der GasNEV</t>
  </si>
  <si>
    <t>Zugangsjahr</t>
  </si>
  <si>
    <t>Vermögensgegenstand</t>
  </si>
  <si>
    <t>geleistete Anzahlungen auf immaterielle Vermögensgegenstände</t>
  </si>
  <si>
    <t>geleistete Anzahlungen und Anlagen im Bau des Sachanlagevermögens</t>
  </si>
  <si>
    <t>Nutzungsdauer (handelsrechtlich)</t>
  </si>
  <si>
    <t>D3 Weiteres Anlagevermögen</t>
  </si>
  <si>
    <t>WAV-Positionen</t>
  </si>
  <si>
    <t>Beschreibung</t>
  </si>
  <si>
    <t>Tabellenblatt</t>
  </si>
  <si>
    <t>Version</t>
  </si>
  <si>
    <t>Zellbereich</t>
  </si>
  <si>
    <t>Unterer Rand</t>
  </si>
  <si>
    <t>Oberer Rand</t>
  </si>
  <si>
    <t>bitte wählen</t>
  </si>
  <si>
    <t>Erhebungsbogen für Gasverteilernetzbetreiber nach § 10a ARegV</t>
  </si>
  <si>
    <t>II. Informationen über Netzeigentümer/Verpächter</t>
  </si>
  <si>
    <t>Anschaffungs-jahr</t>
  </si>
  <si>
    <t xml:space="preserve">davon in Kostenwälzung Biogas berücksichtigt
</t>
  </si>
  <si>
    <t>davon genehmigte Investitions-maßnahmen</t>
  </si>
  <si>
    <t>Abgänge, soweit sie nicht Netzübergänge betreffen</t>
  </si>
  <si>
    <t>kalkulatorische Abschreibungen</t>
  </si>
  <si>
    <t>kalkulatorische Gewerbesteuer</t>
  </si>
  <si>
    <t>Restwerte zum 31.12.</t>
  </si>
  <si>
    <t>Zugänge auf Grund von Netzübergängen gemäß § 26 II ARegV</t>
  </si>
  <si>
    <t>Abgänge auf Grund von Netzübergängen nach § 26 II ARegV</t>
  </si>
  <si>
    <t>Zugänge auf Grund von Netzübergängen gemäß § 26 I ARegV</t>
  </si>
  <si>
    <t>Zugänge, soweit sie nicht Netzübergänge betreffen</t>
  </si>
  <si>
    <t>(Erwartete) historische Zugänge von Baukostenzuschüssen und Netzanschlusskostenbeiträgen</t>
  </si>
  <si>
    <t>Zu berücksichtigende Werte</t>
  </si>
  <si>
    <t>Zu berücksich-tigende Werte</t>
  </si>
  <si>
    <t>der BKZ/NAKB</t>
  </si>
  <si>
    <t>EK-Zins</t>
  </si>
  <si>
    <t>nach § 7 Abs. 6 NEV</t>
  </si>
  <si>
    <t>nach § 7 Abs. 7 NEV</t>
  </si>
  <si>
    <t>gewichtet</t>
  </si>
  <si>
    <t>kalkulatorische Verzinsung</t>
  </si>
  <si>
    <t>Position</t>
  </si>
  <si>
    <t>B Berechnung des Kapitalkostenaufschlag</t>
  </si>
  <si>
    <t>Zugänge im Zugangsjahr</t>
  </si>
  <si>
    <t>2. Werden Netzteile im Antragsjahr vorraussichtlich aufgenommen?</t>
  </si>
  <si>
    <t>1.a Werden für diese Netzaufnahmen Beträge geltend gemacht, die ursprünglich nicht beim Antragsteller angefallen sind?</t>
  </si>
  <si>
    <t>2.a Werden für diese vorrausichtlichen Netzaufnahmen Beträge als Planwerte geltend gemacht?</t>
  </si>
  <si>
    <t>4. Werden Netzteile im Antragsjahr vorrausichtlich abgegeben?</t>
  </si>
  <si>
    <t>3.a Werden Beträge für das abgegebene Netzteil in Abzug gebracht?</t>
  </si>
  <si>
    <t>4.a Werden für diese vorrausichtlichen Netzabgaben Beträge als Planwerte in Abzug gebracht?</t>
  </si>
  <si>
    <t>5. Sind seit dem Basisjahr wälzungsfähige Kosten nach § 20b GasNEV für Biogasanlagen angefallen oder werden bis zum Ende des Antragsjahr anfallen?</t>
  </si>
  <si>
    <t>5.a Wurden diese Beträge in Abzug gebracht?</t>
  </si>
  <si>
    <t>GewSt-Hebesatz</t>
  </si>
  <si>
    <t>Angaben zu den (erwarteten) Anschaffungs- und Herstellungskosten</t>
  </si>
  <si>
    <t>Angaben zu den (erwarteten) bilanziellen Wertansätzen</t>
  </si>
  <si>
    <t>Abgänge auf Grund von Netzüber-gängen nach § 26 II ARegV nach dem Basisjahr</t>
  </si>
  <si>
    <t>alle</t>
  </si>
  <si>
    <t>Investitionsjahre</t>
  </si>
  <si>
    <t>Zeitreihe_1</t>
  </si>
  <si>
    <t>Zeitreihe_2</t>
  </si>
  <si>
    <t>D3_WAV</t>
  </si>
  <si>
    <t>A_Stammdaten</t>
  </si>
  <si>
    <t>D_SAV</t>
  </si>
  <si>
    <t>Erwartete historische AK/HK im Anschaffungsjahr</t>
  </si>
  <si>
    <t>E Anmerkungen</t>
  </si>
  <si>
    <t>Zelle bzw. Spalte</t>
  </si>
  <si>
    <t>Sachverhalt</t>
  </si>
  <si>
    <t>Bitte auswählen</t>
  </si>
  <si>
    <t>B_KKauf</t>
  </si>
  <si>
    <t>D2_BKZ_NAKB</t>
  </si>
  <si>
    <t>Aktenzeichen</t>
  </si>
  <si>
    <t>Art des Übergangs</t>
  </si>
  <si>
    <t>Bezeichnung Netz/Anlage</t>
  </si>
  <si>
    <t>Datum des Übergangs</t>
  </si>
  <si>
    <t>Ausfüllhilfe</t>
  </si>
  <si>
    <t>Erläuterungen der einzelnen Tabellenblätter und Spaltenüberschriften</t>
  </si>
  <si>
    <t>Das Tabellenblatt B_KKauf berechnet automatisch den aus Sicht der Bundesnetzagentur aufgrund der vom Netzbetreiber gemeldeten Daten genehmigungsfähigen Kapitalkostenaufschlag. Die Zellen bzgl. der kalkulatorischen Abschreibungen (Gesamt), der kalkulatorischen Verzinsung, der kalkulatorischen Gewerbesteuer sowie der Gesamtbetrag des beantragten Kapitalkostenaufschlags können vom Netzbetreiber überschrieben werden, sollte er einen anderen als den automatisch berechneten Betrag für anerkennungsfähig erachten. Dieses Vorgehen ist dann zu erläutern.</t>
  </si>
  <si>
    <t>E_Anmerkungen</t>
  </si>
  <si>
    <r>
      <t xml:space="preserve">Der Netzbetreiber kann hier Anmerkungen im Zusammenhang mit der Befüllung des Erhebungsbogens vornehmen. Insbesondere sind die Zugänge, Abgänge sowie Hinzurechnungen und Kürzungen zu erläutern. </t>
    </r>
    <r>
      <rPr>
        <sz val="11"/>
        <rFont val="Calibri"/>
        <family val="2"/>
        <scheme val="minor"/>
      </rPr>
      <t>Des Weiteren sind etwaige Netzübergänge im Tabellenblatt E_Anmerkungen aufzulisten.</t>
    </r>
  </si>
  <si>
    <t>Spaltenbezeichnung</t>
  </si>
  <si>
    <t>erwartete historische AK/HK im Anschaffungsjahr</t>
  </si>
  <si>
    <t xml:space="preserve">Erstmalig in einem Kapitalkostenaufschlagverfahren beantragter Wert einer Anlage je Netz-ID. Dieser Wert ist in Folgeanträgen unverändert beizubehalten. Veränderungen im Wertansatz der Anlage ausgehend von ursprünglichen Ansatz sind über die Spalten "Hinzurechnungen" und "Kürzungen" abzubilden.  </t>
  </si>
  <si>
    <t>Abgänge, soweit sie nicht Netzübergänge betreffen.</t>
  </si>
  <si>
    <t>Hierunter sind bspw. außerplanmäßige Anlagenabgänge zu erfassen (Verschrottungen, Havarieren usw.). Die Position ist zu erläutern.</t>
  </si>
  <si>
    <t>ABC GmbH</t>
  </si>
  <si>
    <t>Ausfüllbeispiel Anlagen im Bau</t>
  </si>
  <si>
    <t xml:space="preserve">Im Tabellenblatt D_SAV sind die für Sachanlagen in dem Basisjahr nachfolgenden Kalenderjahren sich ergebende Anschaffungs- und Herstellungskosten einzutragen. 
Diese setzen sich aus den Anschaffungs- und Herstellungskosten zusammen, die nach dem Basisjahr der Ausgangsnvieauermittlung bis zum letzten abschlossenen Geschäftsjahr entstanden sind sowie den Anschaffungs-und Herstellungskosten, die nach dem letzten abgeschlossenen Geschäftsjahr bis zum 31.12. des Jahres, welches der Antragstellung folgt, entstehen werden. </t>
  </si>
  <si>
    <t xml:space="preserve">Im Tabellenblatt D2_BKZ_NAKB sind die für Baukostenzuschüsse und Netzanschlusskostenbeiträge in dem Basisjahr nachfolgenden Kalenderjahren sich ergebende Baukostenzuschüsse und Netzanschlusskostenbeiträge einzutragen. 
Diese setzen sich aus den Baukostenzuschüssen und Netzanschlusskostenbeiträgen  zusammen, die nach dem Basisjahr der Ausgangsnvieauermittlung bis zum letzten abschlossenen Geschäftsjahr entstanden sind sowie den Baukostenzuschüssen und Netzanschlusskostenbeiträgen, die nach dem letzten abgeschlossenen Geschäftsjahr bis zum 31.12. des Jahres, welches der Antragstellung folgt, entstehen werden. </t>
  </si>
  <si>
    <t>Im Tabellenblatt D3_WAV ist das Anlagelagevermögen darzustellen, welches nicht zum Sachanlagevermögen im Sinne der GasNEV/ARegV gehört. 
Grundsätzlich sind für weiteres Anlagevermögen die für Sachanlagen und Baukostenzuschüssen/Netzanschlusskostenbeiträgen dargestellten Ausführungen zu beachten.
Bei der Darstellung der Anlagen im Bau ist dabei zudem folgendes zu beachten:
Sofern der Netzbetreiber Anlagen im Bau geltend macht, ist darauf zu achten, dass nur die Buchwerte der Anlagen im Bau angegeben werden, welche im Antragsjahr als Anlage im Bau bilanziert  bzw. voraussichtlich bilanziert werden und bei denen nicht erwartet wird, dass diese für den im Antragsjahr betrachteten Zeitraum in Betrieb genommen werden. 
Wird die Anlage im Bau im Folgejahr erweitert, ist dafür eine neue Zeile - für des Zwecke des KKAUF als seperate Anlage im Bau - in diesem Folgejahr zu erfassen.  Die im Vorjahr angesetzte Anlage im Bau ist für dieses Vorjahr weiter anzusetzen. Sofern die Anlage im Bau im Antragsjahr als Fertiganlage in Betrieb genommen wird, sind die handelsrechtlichen Wertansätze der Anlage im Bau zum 31.12. mit Null anzusetzen.
Die in Betrieb genommen Fertiganlage ist sodann über das Tabellenblatt "D_SAV" zu erfassen.
(siehe auch Tabellenblatt "Ausfüllbsp AiB")</t>
  </si>
  <si>
    <t>NB1</t>
  </si>
  <si>
    <t>Netzübergänge</t>
  </si>
  <si>
    <t>Teilnetzabgang</t>
  </si>
  <si>
    <t>Teilnetzaufnahme</t>
  </si>
  <si>
    <t>Vollnetzaufnahme</t>
  </si>
  <si>
    <t>Hierunter sind bspw. Nachaktivierungen und /oder Zugänge (z.B.  Anlagenkäufe) aus dem nicht-regulierten Bereich darzustellen. Nachaktivierungen sind im  Jahr der Nachaktivierung zu erfassen. Die Position ist zu erläutern.</t>
  </si>
  <si>
    <t>Hierunter sind bspw. Abweichungen durch eventuelle Schlüsseländerungen und aufgrund von Planansätzen auszuweisen. Eintragungen in diesen Spalten sind im Antrag zu erläutern.</t>
  </si>
  <si>
    <t>Hinzurechnungen aus Schlüsseländerungen</t>
  </si>
  <si>
    <t>weitere Hinzurechnungen</t>
  </si>
  <si>
    <t>Kürzungen aus Schlüsseländerungen</t>
  </si>
  <si>
    <t>weitere Kürzungen</t>
  </si>
  <si>
    <t>davon für den Aufbau einer seperaten Wasserstoff-infrastruktur</t>
  </si>
  <si>
    <t>Zugänge auf Grund von Netzüber-gängen gemäß § 26 I und II ARegV nach dem Basisjahr</t>
  </si>
  <si>
    <t>Historische AK/HK, der Investitionen seit dem 01.01.2021</t>
  </si>
  <si>
    <t>1. Sind seit dem Basisjahr 2020 Netzteile durch den Netzbetreiber aufgenommen worden?</t>
  </si>
  <si>
    <t>3. Sind seit dem Basisjahr 2020 Netzteile durch den Netzbetreiber abgegeben worden?</t>
  </si>
  <si>
    <t>Art des Verfahrens</t>
  </si>
  <si>
    <t>Kürzel</t>
  </si>
  <si>
    <t>Versionsnummer</t>
  </si>
  <si>
    <t>Name</t>
  </si>
  <si>
    <t>abgelehnte NEP-Kürzel und Versionsummer</t>
  </si>
  <si>
    <t>abgelehnte NEP-Kürzel und Versionsnummer</t>
  </si>
  <si>
    <t>Beschlussdatum</t>
  </si>
  <si>
    <t>davon zur Herstellung der grundsätzlichen Kompatibilität von Erdgasnetzinfrastruktur mit Wasserstoff, welche über die bloße Zuspeisung im Sinne des 
§ 3 Nr. 19a EnWG hinausgeht</t>
  </si>
  <si>
    <t>davon zur Herstellung der grundsätzlichen Kompatibilität von Erdgasnetzinfrastruktur mit Wasserstoff, welche über die bloße Zuspeisung im Sinne des § 3 Nr. 19a EnWG hinausgeht</t>
  </si>
  <si>
    <t xml:space="preserve">Begründung </t>
  </si>
  <si>
    <t>Kalenderjahr</t>
  </si>
  <si>
    <t>des Sachanlagever-mögens</t>
  </si>
  <si>
    <t>des weiteren Anlagever-mögens</t>
  </si>
  <si>
    <t>Kapitalkosten-aufschlag</t>
  </si>
  <si>
    <t>Mittelwert</t>
  </si>
  <si>
    <t>Abschreibungen</t>
  </si>
  <si>
    <t>kalkulatorische Restwerte der Zugänge des Jahres</t>
  </si>
  <si>
    <t>AfA</t>
  </si>
  <si>
    <t>Grundstücke</t>
  </si>
  <si>
    <t>Restwert zum 31.12.</t>
  </si>
  <si>
    <t xml:space="preserve">kalkulatorische Verzinsungsbasis </t>
  </si>
  <si>
    <t>kalkulatorische Verzinsungsbasis</t>
  </si>
  <si>
    <t xml:space="preserve">kalkulatorische Verzinsung </t>
  </si>
  <si>
    <t>6. Sind zusätzliche Kosten dadurch entstanden, dass eine separate Wasserstoffinsfrastruktur aufgebaut wurde?</t>
  </si>
  <si>
    <t>Nutzungs-dauer Unterer Rand gemäß GasNEV</t>
  </si>
  <si>
    <t>Nutzungs-dauer Oberer Rand gemäß GasNEV</t>
  </si>
  <si>
    <t>alle Beispiele:
- Antrag zum 30.06.2022 für das Jahr 2023
- d.h. der Wert 2021 ist bekannt, die Werte der Jahre 2022 und 2023 sind Planwerte
- bei allen Beispielen handelt es sich jeweils um eine Anlage</t>
  </si>
  <si>
    <t>1. Beispiel:
- erwarteter Zugang einer Anlage im Bau im Jahr 2023 in Höhe von 100 GE</t>
  </si>
  <si>
    <t>(Erwartete) historische AK/HK zum Stand 31.12.2023</t>
  </si>
  <si>
    <t>2. Beispiel:
- Zugang einer Anlage im Bau im Jahr 2021 in Höhe von 100 GE
- Korrektur des ursprünglichen Planwertes des Jahres 2021 in Höhe von 100 GE um 10 GE</t>
  </si>
  <si>
    <t>3. Beispiel:
- Zugang der Anlage im Bau im Jahr 2021 in Höhe von 100
- Korrektur des ursprünglichen Planwertes des Jahres 2021 um 10 GE
- erwartete Erweiterung der Anlage im Bau im Jahr 2022 in Höhe von 70
- erwartete Erweiterung der Anlage im Bau im Jahr 2023 in Höhe von 200</t>
  </si>
  <si>
    <t>4. Beispiel:
- Zugang einer Anlage im Bau im Jahr 2021 in Höhe von 100
- erwartete Erweiterung der Anlage im Bau im Jahr 2022 in Höhe von 70
- Umbuchung der Anlage im Bau in die fertig gestellten Anlagen im Jahr 2023</t>
  </si>
  <si>
    <t>handelsrechtlicher Wertansatz zum 01.01.2023</t>
  </si>
  <si>
    <t>Abschreibungen 2023</t>
  </si>
  <si>
    <t>handelsrechtlicher Wertansatz zum 31.12.2023</t>
  </si>
  <si>
    <t>Spaltenbezeichnungen in den Tabellenblättern  D_SAV, D2_BKZ und D3_WAV</t>
  </si>
  <si>
    <t>8. Existeren für den antragstellenden Netzbetreiber über die dritte Regulierungsperiode hinaus genehmigte 
Investitionsmaßnahmen nach § 23 Absatz 6 oder Absatz 7</t>
  </si>
  <si>
    <t>9. Sind Investitionen welche im Netzentwicklungsplan endgültig abgelehnt wurden, im KKauf erfasst?</t>
  </si>
  <si>
    <t>9a. Falls ja, befüllen Sie die Tabelle und begründen Sie warum die Investitonen im KKauf beantragt wurden.</t>
  </si>
  <si>
    <t>Die Zellen des Erhebungsbogens sind farblich markiert:</t>
  </si>
  <si>
    <t>Berechnung durch BNetzA</t>
  </si>
  <si>
    <t>Eingabe erwartet</t>
  </si>
  <si>
    <t>Ergebnisrechnung der BNetzA, die der Netzbetreiber ersetzen kann</t>
  </si>
  <si>
    <t>7.Sind zusätzliche Kosten zur Herstellung der grundsätzlichen Kompatibilität von Erdgasnetzinfrastruktur mit Wasserstoff, welche über die bloße Zuspeisung im Sinne des § 3 Nr. 19a EnWG hinausgeht, angefallen?</t>
  </si>
  <si>
    <t>Auf dem Tabellenblatt A sind die Stammdaten des Netzbetreibers einzutragen. Zudem hat der Netzbetreiber anzugeben, ob die gemeldeten Kapitalkosten originär bei ihm selbst entstehen oder ob diese bei einem oder mehreren Verpächtern entstehen. Zur Plausibilisierung  muss die im Erhebungsbogen angegebene NetzID mit der NetzID des jeweiligen Netzbereichs aus dem Basisjahr übereinstimmen. Die Fragen unter III. sind zwingend zu beantworten. Des Weiteren sind Netzübergänge im Anschreiben bzw. im Tabellenblatt E_Anmerkungen zu nennen. Falls Fragen zu Biogas, Wasserstoff, Investitionsmaßnahmen bzw. Netzentwicklungsplan mit ja beantwortet wurden, sind die zugehörigen Spalten in den Tabellenblättern D_SAV und D3_WAV zu befüllen. 
Sind Investitionen welche im Netzentwicklungsplan endgültig abgelehnt wurden, im KKauf erfasst, hat der Netzbetreiber in den Tabellenblättern A_Stammdaten, D_SAV sowie D3_WAV das korrekte Kürzel inklusive der Versionsnummer aus dem Netzentwicklungsplan Gas anzugeben.</t>
  </si>
  <si>
    <t>III. Fragen</t>
  </si>
  <si>
    <t>LNG Anbindungsanlagen gemäß separater Festlegung</t>
  </si>
  <si>
    <t>grundstücksgleiche Rechte</t>
  </si>
  <si>
    <t>D2_BKZ</t>
  </si>
  <si>
    <t>8a. Führen Sie nachfolgend alle genehmigten Investitionsmaßnahmen aus, deren Befristung nach dem 31.12.2022 endet. Sofern der Platz nicht ausreichend ist, reichen Sie diese Angaben bitte im Antrag nach oder tragen Sie diese in dem Tabellenblatt "E_Anmerkungen" ein.</t>
  </si>
  <si>
    <t>VNB</t>
  </si>
  <si>
    <t>Übersicht über die Teile des Gasversorgungsnetzes oder die Anlagen des Netzbetreibers welche zwischen dem 01.01.2021 und dem 31.12.2027 übergegangen sind:</t>
  </si>
  <si>
    <t>EKI Zins</t>
  </si>
  <si>
    <t>EKQ</t>
  </si>
  <si>
    <t>FKQ</t>
  </si>
  <si>
    <t>SAV</t>
  </si>
  <si>
    <t>AiB</t>
  </si>
  <si>
    <t>FNB, VNB</t>
  </si>
  <si>
    <t>EK</t>
  </si>
  <si>
    <t>FNB</t>
  </si>
  <si>
    <t>Antragsdatum</t>
  </si>
  <si>
    <t>EOG-Jahr</t>
  </si>
  <si>
    <t>IST FL</t>
  </si>
  <si>
    <t>PQ1 2023</t>
  </si>
  <si>
    <t>Ist 2024</t>
  </si>
  <si>
    <t>PQ1 2024</t>
  </si>
  <si>
    <t>PQ1 2025</t>
  </si>
  <si>
    <t>PQ1 2026</t>
  </si>
  <si>
    <t>Ist 2025</t>
  </si>
  <si>
    <t>FK</t>
  </si>
  <si>
    <t>Ist 2021</t>
  </si>
  <si>
    <t>PQ1 2022</t>
  </si>
  <si>
    <t>Ist 2022</t>
  </si>
  <si>
    <t>Ist 2023</t>
  </si>
  <si>
    <t>Ist BJ 7(7)</t>
  </si>
  <si>
    <t>WACC</t>
  </si>
  <si>
    <t>N.N.</t>
  </si>
  <si>
    <t>2.0</t>
  </si>
  <si>
    <t>B_Kkauf</t>
  </si>
  <si>
    <t>EK-Verzinsung (Bemessungsgrundlage für Gewerbesteuer)</t>
  </si>
  <si>
    <t>Anlagen im Bau und geleistete Anzahlungen bis 31.12.2023</t>
  </si>
  <si>
    <t>Anlagen im Bau und geleistete Anzahlungen ab 01.01.2024</t>
  </si>
  <si>
    <t>EK-Verzinsung  (Bemessungsgrundlage für Gewerbesteuer)</t>
  </si>
  <si>
    <t>2.1</t>
  </si>
  <si>
    <t>Anpassung an BK4 Festlegungen für das Jahr 2025</t>
  </si>
  <si>
    <t>Formelfehler in Spalte E und Spalte AP ab Zeile 9 angepasst</t>
  </si>
  <si>
    <t>Kapitalkostenaufschlag für die Erlösobergrenze</t>
  </si>
  <si>
    <t>2.2</t>
  </si>
  <si>
    <t>Kkauf</t>
  </si>
  <si>
    <t>FK Zinsssatz (1 Quartal 2024) aktualisert von 3, 87% auf 3,91%</t>
  </si>
  <si>
    <t>2.3</t>
  </si>
  <si>
    <t>linear</t>
  </si>
  <si>
    <t>degressiv</t>
  </si>
  <si>
    <t>Kanu gewünscht bis</t>
  </si>
  <si>
    <t>Agr-ID</t>
  </si>
  <si>
    <t>Suffix</t>
  </si>
  <si>
    <t>Abschreibungsmethode</t>
  </si>
  <si>
    <t>Restwerte und Abschreibungen</t>
  </si>
  <si>
    <t>AB [€]</t>
  </si>
  <si>
    <t>Abschreibung [€]</t>
  </si>
  <si>
    <t>EB [€]</t>
  </si>
  <si>
    <t>Abschreibung linear [€]</t>
  </si>
  <si>
    <t>Abschreibung degressiv [€]</t>
  </si>
  <si>
    <t>Nebenrechnung</t>
  </si>
  <si>
    <t>Abschreibungsmethode 2025 gemäß KANU 2.0 linear oder degressiv</t>
  </si>
  <si>
    <t>ggf. degressiver Abschreibungssatz gemäß KANU 2.0 im Jahr 2025 in %</t>
  </si>
  <si>
    <t>gemäß KANU 2.0 angenommenes Nutzungsdauerende bis 31.12. des Jahres</t>
  </si>
  <si>
    <t>Nutzungsdauer unterer Rand gemäß KANU 2.0</t>
  </si>
  <si>
    <t>Nutzungsdauer unterer Rand gemäß KANU</t>
  </si>
  <si>
    <t>Ja</t>
  </si>
  <si>
    <t>Wurde KANU angewendet (Zeitraum 2023 - 2024)</t>
  </si>
  <si>
    <t>Wird KANU 2.0 angewendet</t>
  </si>
  <si>
    <t>Anwendungsbereich KANU</t>
  </si>
  <si>
    <t>Anwendungsbereich KANU 2.0</t>
  </si>
  <si>
    <t>Nein</t>
  </si>
  <si>
    <t>SAV-ID</t>
  </si>
  <si>
    <t>Angepasst an KANU 2.0</t>
  </si>
  <si>
    <t>Spalte AG und Spalte AH</t>
  </si>
  <si>
    <t>2.4</t>
  </si>
  <si>
    <t>BNetzA_Gas_KKAuf_4RegP_v2.4</t>
  </si>
  <si>
    <t>Formelanpassung: KANU-ND wurden fehlerhaft für alle Zugangsjahre vorausgewählt; keine erneute EHB-Übermittlung notwendig.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</si>
</sst>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0.00\ &quot;€&quot;_-;\-* #,##0.00\ &quot;€&quot;_-;_-* &quot;-&quot;??\ &quot;€&quot;_-;_-@_-"/>
    <numFmt numFmtId="164" formatCode="_-* #,##0\ _€_-;\-* #,##0\ _€_-;_-* &quot;-&quot;\ _€_-;_-@_-"/>
    <numFmt numFmtId="165" formatCode="_-* #,##0.00\ _€_-;\-* #,##0.00\ _€_-;_-* &quot;-&quot;??\ _€_-;_-@_-"/>
    <numFmt numFmtId="166" formatCode="_-* #,##0\ _€_-;\-* #,##0\ _€_-;_-* &quot;-&quot;??\ _€_-;_-@_-"/>
    <numFmt numFmtId="167" formatCode="0_ ;\-0\ "/>
    <numFmt numFmtId="168" formatCode="[$-407]General"/>
    <numFmt numFmtId="169" formatCode="#,##0&quot;    &quot;;&quot;-&quot;#,##0&quot;    &quot;;&quot; -&quot;#&quot;    &quot;;@&quot; &quot;"/>
    <numFmt numFmtId="170" formatCode="[$-407]dd&quot;.&quot;mm&quot;.&quot;yyyy"/>
    <numFmt numFmtId="171" formatCode="0.000000%"/>
    <numFmt numFmtId="172" formatCode="&quot;Runden: &quot;\ ####"/>
    <numFmt numFmtId="173" formatCode="0.00000"/>
    <numFmt numFmtId="174" formatCode="&quot;RW 31.12.&quot;0000"/>
    <numFmt numFmtId="175" formatCode="&quot;AB &quot;#"/>
  </numFmts>
  <fonts count="31" x14ac:knownFonts="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1"/>
      <name val="Calibri"/>
      <family val="2"/>
      <scheme val="minor"/>
    </font>
    <font>
      <sz val="11"/>
      <name val="Calibri"/>
      <family val="2"/>
      <scheme val="minor"/>
    </font>
    <font>
      <b/>
      <sz val="14"/>
      <name val="Calibri"/>
      <family val="2"/>
      <scheme val="minor"/>
    </font>
    <font>
      <b/>
      <sz val="14"/>
      <color theme="1"/>
      <name val="Calibri"/>
      <family val="2"/>
      <scheme val="minor"/>
    </font>
    <font>
      <sz val="11"/>
      <color theme="0"/>
      <name val="Calibri"/>
      <family val="2"/>
      <scheme val="minor"/>
    </font>
    <font>
      <b/>
      <sz val="16"/>
      <color theme="1"/>
      <name val="Calibri"/>
      <family val="2"/>
      <scheme val="minor"/>
    </font>
    <font>
      <sz val="14"/>
      <name val="Calibri"/>
      <family val="2"/>
      <scheme val="minor"/>
    </font>
    <font>
      <b/>
      <sz val="11"/>
      <color rgb="FFFA7D00"/>
      <name val="Calibri"/>
      <family val="2"/>
      <scheme val="minor"/>
    </font>
    <font>
      <sz val="11"/>
      <color rgb="FFFA7D00"/>
      <name val="Calibri"/>
      <family val="2"/>
      <scheme val="minor"/>
    </font>
    <font>
      <b/>
      <sz val="12"/>
      <color theme="1"/>
      <name val="Calibri"/>
      <family val="2"/>
      <scheme val="minor"/>
    </font>
    <font>
      <sz val="11"/>
      <color rgb="FF000000"/>
      <name val="Calibri"/>
      <family val="2"/>
    </font>
    <font>
      <b/>
      <sz val="14"/>
      <color rgb="FF000000"/>
      <name val="Calibri"/>
      <family val="2"/>
    </font>
    <font>
      <sz val="12"/>
      <color theme="0"/>
      <name val="Calibri"/>
      <family val="2"/>
    </font>
    <font>
      <sz val="11"/>
      <color theme="0"/>
      <name val="Calibri"/>
      <family val="2"/>
    </font>
    <font>
      <b/>
      <sz val="12"/>
      <color rgb="FF000000"/>
      <name val="Calibri"/>
      <family val="2"/>
    </font>
    <font>
      <b/>
      <u/>
      <sz val="16"/>
      <color rgb="FF000000"/>
      <name val="Calibri"/>
      <family val="2"/>
    </font>
    <font>
      <sz val="12"/>
      <color rgb="FF000000"/>
      <name val="Calibri"/>
      <family val="2"/>
    </font>
    <font>
      <sz val="11"/>
      <name val="Calibri"/>
      <family val="2"/>
    </font>
    <font>
      <i/>
      <sz val="11"/>
      <color theme="1"/>
      <name val="Calibri"/>
      <family val="2"/>
      <scheme val="minor"/>
    </font>
    <font>
      <sz val="10"/>
      <name val="Arial"/>
      <family val="2"/>
    </font>
    <font>
      <sz val="10"/>
      <color theme="1"/>
      <name val="Arial"/>
      <family val="2"/>
    </font>
    <font>
      <sz val="11"/>
      <color rgb="FF9C0006"/>
      <name val="Calibri"/>
      <family val="2"/>
      <scheme val="minor"/>
    </font>
    <font>
      <sz val="11"/>
      <color rgb="FF9C6500"/>
      <name val="Calibri"/>
      <family val="2"/>
      <scheme val="minor"/>
    </font>
    <font>
      <sz val="11"/>
      <color indexed="62"/>
      <name val="Calibri"/>
      <family val="2"/>
    </font>
    <font>
      <b/>
      <sz val="18"/>
      <color indexed="56"/>
      <name val="Cambria"/>
      <family val="2"/>
    </font>
    <font>
      <b/>
      <sz val="15"/>
      <color indexed="56"/>
      <name val="Calibri"/>
      <family val="2"/>
    </font>
    <font>
      <sz val="11"/>
      <color indexed="8"/>
      <name val="Calibri"/>
      <family val="2"/>
    </font>
  </fonts>
  <fills count="36">
    <fill>
      <patternFill patternType="none"/>
    </fill>
    <fill>
      <patternFill patternType="gray125"/>
    </fill>
    <fill>
      <patternFill patternType="solid">
        <fgColor rgb="FFF2F2F2"/>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gray0625">
        <fgColor theme="0" tint="-0.499984740745262"/>
        <bgColor theme="5" tint="0.79992065187536243"/>
      </patternFill>
    </fill>
    <fill>
      <patternFill patternType="gray0625">
        <fgColor auto="1"/>
        <bgColor theme="5" tint="0.79995117038483843"/>
      </patternFill>
    </fill>
    <fill>
      <patternFill patternType="solid">
        <fgColor rgb="FFE6B9B8"/>
        <bgColor rgb="FFE6B9B8"/>
      </patternFill>
    </fill>
    <fill>
      <patternFill patternType="solid">
        <fgColor rgb="FFF2DCDB"/>
        <bgColor rgb="FFF2DCDB"/>
      </patternFill>
    </fill>
    <fill>
      <patternFill patternType="solid">
        <fgColor theme="4" tint="0.79998168889431442"/>
        <bgColor indexed="65"/>
      </patternFill>
    </fill>
    <fill>
      <patternFill patternType="solid">
        <fgColor theme="5" tint="0.79998168889431442"/>
        <bgColor rgb="FFE6B9B8"/>
      </patternFill>
    </fill>
    <fill>
      <patternFill patternType="solid">
        <fgColor theme="4" tint="0.39997558519241921"/>
        <bgColor rgb="FFE6B9B8"/>
      </patternFill>
    </fill>
    <fill>
      <patternFill patternType="solid">
        <fgColor theme="4" tint="0.399975585192419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59999389629810485"/>
        <bgColor indexed="65"/>
      </patternFill>
    </fill>
    <fill>
      <patternFill patternType="solid">
        <fgColor theme="6" tint="0.59999389629810485"/>
        <bgColor indexed="65"/>
      </patternFill>
    </fill>
    <fill>
      <patternFill patternType="gray0625">
        <bgColor theme="5" tint="0.79992065187536243"/>
      </patternFill>
    </fill>
    <fill>
      <patternFill patternType="solid">
        <fgColor theme="0"/>
        <bgColor indexed="64"/>
      </patternFill>
    </fill>
    <fill>
      <patternFill patternType="gray125">
        <bgColor theme="5" tint="0.79995117038483843"/>
      </patternFill>
    </fill>
    <fill>
      <patternFill patternType="solid">
        <fgColor theme="6" tint="0.59999389629810485"/>
        <bgColor indexed="64"/>
      </patternFill>
    </fill>
    <fill>
      <patternFill patternType="solid">
        <fgColor rgb="FFFFC7CE"/>
      </patternFill>
    </fill>
    <fill>
      <patternFill patternType="solid">
        <fgColor rgb="FFFFEB9C"/>
      </patternFill>
    </fill>
    <fill>
      <patternFill patternType="solid">
        <fgColor indexed="47"/>
      </patternFill>
    </fill>
    <fill>
      <patternFill patternType="solid">
        <fgColor theme="3" tint="0.59996337778862885"/>
        <bgColor indexed="64"/>
      </patternFill>
    </fill>
    <fill>
      <patternFill patternType="solid">
        <fgColor indexed="42"/>
      </patternFill>
    </fill>
    <fill>
      <patternFill patternType="solid">
        <fgColor theme="0" tint="-0.499984740745262"/>
        <bgColor indexed="64"/>
      </patternFill>
    </fill>
    <fill>
      <patternFill patternType="solid">
        <fgColor indexed="44"/>
      </patternFill>
    </fill>
    <fill>
      <patternFill patternType="solid">
        <fgColor indexed="11"/>
      </patternFill>
    </fill>
    <fill>
      <patternFill patternType="gray0625">
        <bgColor theme="5" tint="0.79998168889431442"/>
      </patternFill>
    </fill>
    <fill>
      <patternFill patternType="solid">
        <fgColor theme="0" tint="-0.14999847407452621"/>
        <bgColor indexed="64"/>
      </patternFill>
    </fill>
    <fill>
      <patternFill patternType="solid">
        <fgColor theme="0" tint="-0.24994659260841701"/>
        <bgColor indexed="64"/>
      </patternFill>
    </fill>
  </fills>
  <borders count="6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top style="thin">
        <color rgb="FF7F7F7F"/>
      </top>
      <bottom style="thin">
        <color rgb="FF7F7F7F"/>
      </bottom>
      <diagonal/>
    </border>
    <border>
      <left/>
      <right/>
      <top/>
      <bottom style="thin">
        <color rgb="FF7F7F7F"/>
      </bottom>
      <diagonal/>
    </border>
    <border>
      <left/>
      <right style="thin">
        <color rgb="FF7F7F7F"/>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7F7F7F"/>
      </left>
      <right/>
      <top style="thin">
        <color rgb="FF7F7F7F"/>
      </top>
      <bottom style="thin">
        <color rgb="FF7F7F7F"/>
      </bottom>
      <diagonal/>
    </border>
    <border>
      <left style="thin">
        <color indexed="64"/>
      </left>
      <right style="thin">
        <color indexed="64"/>
      </right>
      <top style="thin">
        <color indexed="64"/>
      </top>
      <bottom/>
      <diagonal/>
    </border>
    <border>
      <left/>
      <right style="thin">
        <color rgb="FF3F3F3F"/>
      </right>
      <top style="thin">
        <color rgb="FF3F3F3F"/>
      </top>
      <bottom style="thin">
        <color rgb="FF3F3F3F"/>
      </bottom>
      <diagonal/>
    </border>
    <border>
      <left style="thin">
        <color indexed="64"/>
      </left>
      <right style="thin">
        <color indexed="64"/>
      </right>
      <top/>
      <bottom style="thin">
        <color indexed="64"/>
      </bottom>
      <diagonal/>
    </border>
    <border>
      <left style="thin">
        <color rgb="FF7F7F7F"/>
      </left>
      <right style="thin">
        <color rgb="FF7F7F7F"/>
      </right>
      <top/>
      <bottom style="thin">
        <color rgb="FF7F7F7F"/>
      </bottom>
      <diagonal/>
    </border>
    <border>
      <left style="thin">
        <color rgb="FF7F7F7F"/>
      </left>
      <right style="thin">
        <color rgb="FF7F7F7F"/>
      </right>
      <top/>
      <bottom/>
      <diagonal/>
    </border>
    <border>
      <left style="thin">
        <color rgb="FF7F7F7F"/>
      </left>
      <right style="thin">
        <color rgb="FF7F7F7F"/>
      </right>
      <top/>
      <bottom style="double">
        <color auto="1"/>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ck">
        <color indexed="62"/>
      </bottom>
      <diagonal/>
    </border>
    <border>
      <left style="medium">
        <color indexed="64"/>
      </left>
      <right/>
      <top/>
      <bottom style="thick">
        <color indexed="62"/>
      </bottom>
      <diagonal/>
    </border>
    <border>
      <left/>
      <right style="medium">
        <color indexed="64"/>
      </right>
      <top/>
      <bottom style="thick">
        <color indexed="62"/>
      </bottom>
      <diagonal/>
    </border>
    <border>
      <left style="medium">
        <color indexed="64"/>
      </left>
      <right style="hair">
        <color indexed="62"/>
      </right>
      <top style="thick">
        <color indexed="62"/>
      </top>
      <bottom style="hair">
        <color indexed="62"/>
      </bottom>
      <diagonal/>
    </border>
    <border>
      <left style="hair">
        <color indexed="62"/>
      </left>
      <right style="hair">
        <color indexed="62"/>
      </right>
      <top style="thick">
        <color indexed="62"/>
      </top>
      <bottom style="hair">
        <color indexed="62"/>
      </bottom>
      <diagonal/>
    </border>
    <border>
      <left style="hair">
        <color indexed="62"/>
      </left>
      <right/>
      <top style="thick">
        <color indexed="62"/>
      </top>
      <bottom style="hair">
        <color indexed="62"/>
      </bottom>
      <diagonal/>
    </border>
    <border>
      <left/>
      <right style="hair">
        <color indexed="62"/>
      </right>
      <top style="thick">
        <color indexed="62"/>
      </top>
      <bottom style="hair">
        <color indexed="62"/>
      </bottom>
      <diagonal/>
    </border>
    <border>
      <left style="hair">
        <color indexed="62"/>
      </left>
      <right style="medium">
        <color indexed="64"/>
      </right>
      <top style="thick">
        <color indexed="62"/>
      </top>
      <bottom style="hair">
        <color indexed="62"/>
      </bottom>
      <diagonal/>
    </border>
    <border>
      <left style="medium">
        <color indexed="64"/>
      </left>
      <right style="hair">
        <color indexed="62"/>
      </right>
      <top style="hair">
        <color indexed="62"/>
      </top>
      <bottom style="hair">
        <color indexed="62"/>
      </bottom>
      <diagonal/>
    </border>
    <border>
      <left style="hair">
        <color indexed="62"/>
      </left>
      <right style="hair">
        <color indexed="62"/>
      </right>
      <top style="hair">
        <color indexed="62"/>
      </top>
      <bottom style="hair">
        <color indexed="62"/>
      </bottom>
      <diagonal/>
    </border>
    <border>
      <left style="hair">
        <color indexed="62"/>
      </left>
      <right/>
      <top style="hair">
        <color indexed="62"/>
      </top>
      <bottom style="hair">
        <color indexed="62"/>
      </bottom>
      <diagonal/>
    </border>
    <border>
      <left/>
      <right style="hair">
        <color indexed="62"/>
      </right>
      <top style="hair">
        <color indexed="62"/>
      </top>
      <bottom style="hair">
        <color indexed="62"/>
      </bottom>
      <diagonal/>
    </border>
    <border>
      <left style="hair">
        <color indexed="62"/>
      </left>
      <right style="medium">
        <color indexed="64"/>
      </right>
      <top style="hair">
        <color indexed="62"/>
      </top>
      <bottom style="hair">
        <color indexed="62"/>
      </bottom>
      <diagonal/>
    </border>
    <border>
      <left style="medium">
        <color indexed="64"/>
      </left>
      <right style="hair">
        <color indexed="62"/>
      </right>
      <top style="hair">
        <color indexed="62"/>
      </top>
      <bottom/>
      <diagonal/>
    </border>
    <border>
      <left style="hair">
        <color indexed="62"/>
      </left>
      <right style="hair">
        <color indexed="62"/>
      </right>
      <top style="hair">
        <color indexed="62"/>
      </top>
      <bottom/>
      <diagonal/>
    </border>
    <border>
      <left style="hair">
        <color indexed="62"/>
      </left>
      <right/>
      <top style="hair">
        <color indexed="62"/>
      </top>
      <bottom/>
      <diagonal/>
    </border>
    <border>
      <left/>
      <right style="hair">
        <color indexed="62"/>
      </right>
      <top style="hair">
        <color indexed="62"/>
      </top>
      <bottom/>
      <diagonal/>
    </border>
    <border>
      <left style="hair">
        <color indexed="62"/>
      </left>
      <right style="medium">
        <color indexed="64"/>
      </right>
      <top style="hair">
        <color indexed="62"/>
      </top>
      <bottom/>
      <diagonal/>
    </border>
    <border>
      <left style="medium">
        <color indexed="64"/>
      </left>
      <right style="hair">
        <color indexed="62"/>
      </right>
      <top style="hair">
        <color indexed="62"/>
      </top>
      <bottom style="medium">
        <color indexed="64"/>
      </bottom>
      <diagonal/>
    </border>
    <border>
      <left style="hair">
        <color indexed="62"/>
      </left>
      <right style="hair">
        <color indexed="62"/>
      </right>
      <top style="hair">
        <color indexed="62"/>
      </top>
      <bottom style="medium">
        <color indexed="64"/>
      </bottom>
      <diagonal/>
    </border>
    <border>
      <left style="hair">
        <color indexed="62"/>
      </left>
      <right/>
      <top style="hair">
        <color indexed="62"/>
      </top>
      <bottom style="medium">
        <color indexed="64"/>
      </bottom>
      <diagonal/>
    </border>
    <border>
      <left/>
      <right/>
      <top/>
      <bottom style="medium">
        <color indexed="64"/>
      </bottom>
      <diagonal/>
    </border>
    <border>
      <left/>
      <right style="hair">
        <color indexed="62"/>
      </right>
      <top style="hair">
        <color indexed="62"/>
      </top>
      <bottom style="medium">
        <color indexed="64"/>
      </bottom>
      <diagonal/>
    </border>
    <border>
      <left style="hair">
        <color indexed="62"/>
      </left>
      <right style="medium">
        <color indexed="64"/>
      </right>
      <top style="hair">
        <color indexed="62"/>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rgb="FF3F3F3F"/>
      </left>
      <right/>
      <top style="thin">
        <color rgb="FF3F3F3F"/>
      </top>
      <bottom style="thin">
        <color rgb="FF3F3F3F"/>
      </bottom>
      <diagonal/>
    </border>
    <border>
      <left style="thin">
        <color indexed="64"/>
      </left>
      <right style="thin">
        <color indexed="64"/>
      </right>
      <top style="thin">
        <color rgb="FF7F7F7F"/>
      </top>
      <bottom style="thin">
        <color rgb="FF7F7F7F"/>
      </bottom>
      <diagonal/>
    </border>
    <border>
      <left style="thin">
        <color rgb="FF3F3F3F"/>
      </left>
      <right style="thin">
        <color indexed="64"/>
      </right>
      <top style="thin">
        <color indexed="64"/>
      </top>
      <bottom style="thin">
        <color rgb="FF3F3F3F"/>
      </bottom>
      <diagonal/>
    </border>
  </borders>
  <cellStyleXfs count="23">
    <xf numFmtId="0" fontId="0" fillId="0" borderId="0"/>
    <xf numFmtId="0" fontId="2" fillId="2" borderId="2" applyNumberFormat="0" applyAlignment="0" applyProtection="0"/>
    <xf numFmtId="0" fontId="1" fillId="3" borderId="0" applyNumberFormat="0" applyBorder="0" applyAlignment="0" applyProtection="0"/>
    <xf numFmtId="0" fontId="8" fillId="4" borderId="0" applyNumberFormat="0" applyBorder="0" applyAlignment="0" applyProtection="0"/>
    <xf numFmtId="0" fontId="1" fillId="5" borderId="0" applyNumberFormat="0" applyBorder="0" applyAlignment="0" applyProtection="0"/>
    <xf numFmtId="9" fontId="1" fillId="0" borderId="0" applyFont="0" applyFill="0" applyBorder="0" applyAlignment="0" applyProtection="0"/>
    <xf numFmtId="0" fontId="11" fillId="2" borderId="1" applyNumberFormat="0" applyAlignment="0" applyProtection="0"/>
    <xf numFmtId="0" fontId="1" fillId="10" borderId="0" applyNumberFormat="0" applyBorder="0" applyAlignment="0" applyProtection="0"/>
    <xf numFmtId="164" fontId="5" fillId="17" borderId="0">
      <alignment horizontal="left" vertical="center"/>
    </xf>
    <xf numFmtId="0" fontId="1" fillId="19" borderId="0" applyNumberFormat="0" applyBorder="0" applyAlignment="0" applyProtection="0"/>
    <xf numFmtId="0" fontId="1" fillId="20" borderId="0" applyNumberFormat="0" applyBorder="0" applyAlignment="0" applyProtection="0"/>
    <xf numFmtId="44" fontId="1" fillId="0" borderId="0" applyFont="0" applyFill="0" applyBorder="0" applyAlignment="0" applyProtection="0"/>
    <xf numFmtId="0" fontId="23" fillId="0" borderId="0"/>
    <xf numFmtId="0" fontId="25" fillId="25" borderId="0" applyNumberFormat="0" applyBorder="0" applyAlignment="0" applyProtection="0"/>
    <xf numFmtId="0" fontId="26" fillId="26" borderId="0" applyNumberFormat="0" applyBorder="0" applyAlignment="0" applyProtection="0"/>
    <xf numFmtId="0" fontId="27" fillId="27" borderId="28" applyNumberFormat="0" applyAlignment="0" applyProtection="0"/>
    <xf numFmtId="0" fontId="28" fillId="0" borderId="0" applyNumberFormat="0" applyFill="0" applyBorder="0" applyAlignment="0" applyProtection="0"/>
    <xf numFmtId="0" fontId="29" fillId="0" borderId="34" applyNumberFormat="0" applyFill="0" applyAlignment="0" applyProtection="0"/>
    <xf numFmtId="0" fontId="30" fillId="29"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30" fillId="31" borderId="0" applyNumberFormat="0" applyBorder="0" applyAlignment="0" applyProtection="0"/>
    <xf numFmtId="9" fontId="23" fillId="0" borderId="0" applyFont="0" applyFill="0" applyBorder="0" applyAlignment="0" applyProtection="0"/>
  </cellStyleXfs>
  <cellXfs count="384">
    <xf numFmtId="0" fontId="0" fillId="0" borderId="0" xfId="0"/>
    <xf numFmtId="0" fontId="0" fillId="0" borderId="0" xfId="0" applyProtection="1"/>
    <xf numFmtId="0" fontId="1" fillId="3" borderId="3" xfId="2" applyBorder="1" applyAlignment="1" applyProtection="1">
      <alignment horizontal="center" vertical="center" wrapText="1"/>
    </xf>
    <xf numFmtId="0" fontId="0" fillId="3" borderId="3" xfId="2" applyFont="1" applyBorder="1" applyAlignment="1" applyProtection="1">
      <alignment horizontal="center" vertical="center" wrapText="1"/>
    </xf>
    <xf numFmtId="0" fontId="10" fillId="4" borderId="4" xfId="3" applyFont="1" applyBorder="1" applyProtection="1"/>
    <xf numFmtId="0" fontId="10" fillId="4" borderId="6" xfId="3" applyFont="1" applyBorder="1" applyProtection="1"/>
    <xf numFmtId="0" fontId="10" fillId="4" borderId="5" xfId="3" applyFont="1" applyBorder="1" applyProtection="1"/>
    <xf numFmtId="0" fontId="5" fillId="0" borderId="0" xfId="0" applyFont="1" applyProtection="1"/>
    <xf numFmtId="0" fontId="5" fillId="0" borderId="0" xfId="0" applyFont="1" applyFill="1" applyBorder="1" applyAlignment="1" applyProtection="1">
      <alignment horizontal="centerContinuous" vertical="center"/>
    </xf>
    <xf numFmtId="0" fontId="4" fillId="0" borderId="0" xfId="0" applyFont="1" applyProtection="1"/>
    <xf numFmtId="0" fontId="10" fillId="4" borderId="3" xfId="3" applyFont="1" applyBorder="1" applyProtection="1"/>
    <xf numFmtId="0" fontId="10" fillId="4" borderId="3" xfId="3" applyFont="1" applyBorder="1" applyAlignment="1" applyProtection="1">
      <alignment horizontal="centerContinuous" vertical="center" wrapText="1"/>
    </xf>
    <xf numFmtId="0" fontId="10" fillId="0" borderId="0" xfId="0" applyFont="1" applyProtection="1"/>
    <xf numFmtId="0" fontId="6" fillId="0" borderId="0" xfId="0" applyFont="1" applyBorder="1" applyAlignment="1" applyProtection="1">
      <alignment horizontal="left" vertical="center"/>
    </xf>
    <xf numFmtId="0" fontId="0" fillId="3" borderId="3" xfId="2" applyFont="1" applyBorder="1" applyAlignment="1" applyProtection="1">
      <alignment horizontal="center" vertical="center"/>
    </xf>
    <xf numFmtId="0" fontId="0" fillId="0" borderId="0" xfId="0" applyProtection="1"/>
    <xf numFmtId="166" fontId="2" fillId="2" borderId="2" xfId="1" applyNumberFormat="1" applyFont="1" applyProtection="1"/>
    <xf numFmtId="166" fontId="1" fillId="5" borderId="1" xfId="4" applyNumberFormat="1" applyBorder="1" applyProtection="1">
      <protection locked="0"/>
    </xf>
    <xf numFmtId="0" fontId="9" fillId="0" borderId="0" xfId="0" applyFont="1" applyProtection="1"/>
    <xf numFmtId="0" fontId="0" fillId="0" borderId="3" xfId="0" applyBorder="1" applyAlignment="1" applyProtection="1">
      <alignment horizontal="left" vertical="center"/>
    </xf>
    <xf numFmtId="0" fontId="0" fillId="0" borderId="0" xfId="0" applyFill="1" applyBorder="1" applyProtection="1"/>
    <xf numFmtId="0" fontId="0" fillId="0" borderId="0" xfId="0" applyFill="1" applyProtection="1"/>
    <xf numFmtId="0" fontId="0" fillId="3" borderId="3" xfId="2" applyFont="1" applyBorder="1" applyAlignment="1" applyProtection="1">
      <alignment vertical="center" wrapText="1"/>
    </xf>
    <xf numFmtId="0" fontId="7" fillId="0" borderId="0" xfId="0" applyFont="1" applyProtection="1"/>
    <xf numFmtId="0" fontId="10" fillId="4" borderId="4" xfId="3" applyFont="1" applyBorder="1" applyAlignment="1" applyProtection="1">
      <alignment vertical="center"/>
    </xf>
    <xf numFmtId="0" fontId="10" fillId="4" borderId="6" xfId="3" applyFont="1" applyBorder="1" applyAlignment="1" applyProtection="1">
      <alignment vertical="center"/>
    </xf>
    <xf numFmtId="0" fontId="10" fillId="4" borderId="5" xfId="3" applyFont="1" applyBorder="1" applyAlignment="1" applyProtection="1">
      <alignment vertical="center"/>
    </xf>
    <xf numFmtId="0" fontId="10" fillId="4" borderId="4" xfId="3" applyFont="1" applyBorder="1" applyAlignment="1" applyProtection="1"/>
    <xf numFmtId="0" fontId="10" fillId="4" borderId="6" xfId="3" applyFont="1" applyBorder="1" applyAlignment="1" applyProtection="1"/>
    <xf numFmtId="0" fontId="1" fillId="3" borderId="3" xfId="2" applyBorder="1" applyAlignment="1" applyProtection="1">
      <alignment vertical="center" wrapText="1"/>
    </xf>
    <xf numFmtId="0" fontId="0" fillId="0" borderId="0" xfId="0" applyAlignment="1" applyProtection="1">
      <alignment vertical="center" wrapText="1"/>
    </xf>
    <xf numFmtId="166" fontId="5" fillId="0" borderId="0" xfId="0" applyNumberFormat="1" applyFont="1" applyBorder="1" applyProtection="1"/>
    <xf numFmtId="0" fontId="5" fillId="0" borderId="0" xfId="0" applyFont="1" applyProtection="1"/>
    <xf numFmtId="1" fontId="0" fillId="0" borderId="0" xfId="0" applyNumberFormat="1" applyProtection="1"/>
    <xf numFmtId="1" fontId="1" fillId="5" borderId="1" xfId="4" applyNumberFormat="1" applyBorder="1" applyProtection="1">
      <protection locked="0"/>
    </xf>
    <xf numFmtId="166" fontId="1" fillId="5" borderId="7" xfId="4" applyNumberFormat="1" applyBorder="1" applyAlignment="1" applyProtection="1">
      <alignment horizontal="center" vertical="center"/>
      <protection locked="0"/>
    </xf>
    <xf numFmtId="166" fontId="0" fillId="5" borderId="1" xfId="4" applyNumberFormat="1" applyFont="1" applyBorder="1" applyProtection="1">
      <protection locked="0"/>
    </xf>
    <xf numFmtId="166" fontId="1" fillId="5" borderId="1" xfId="4" applyNumberFormat="1" applyBorder="1" applyAlignment="1" applyProtection="1">
      <alignment horizontal="center" vertical="center"/>
      <protection locked="0"/>
    </xf>
    <xf numFmtId="0" fontId="0" fillId="0" borderId="0" xfId="0" applyAlignment="1">
      <alignment wrapText="1"/>
    </xf>
    <xf numFmtId="0" fontId="0" fillId="0" borderId="0" xfId="0" applyAlignment="1">
      <alignment horizontal="left" vertical="center" wrapText="1"/>
    </xf>
    <xf numFmtId="166" fontId="1" fillId="5" borderId="10" xfId="4" applyNumberFormat="1" applyBorder="1" applyAlignment="1" applyProtection="1">
      <alignment horizontal="center" vertical="center"/>
      <protection locked="0"/>
    </xf>
    <xf numFmtId="167" fontId="1" fillId="5" borderId="10" xfId="4" applyNumberFormat="1" applyBorder="1" applyAlignment="1" applyProtection="1">
      <alignment horizontal="center" vertical="center"/>
      <protection locked="0"/>
    </xf>
    <xf numFmtId="0" fontId="3" fillId="0" borderId="3" xfId="0" applyFont="1" applyBorder="1" applyAlignment="1" applyProtection="1">
      <alignment wrapText="1"/>
    </xf>
    <xf numFmtId="0" fontId="1" fillId="3" borderId="4" xfId="2" applyBorder="1" applyAlignment="1" applyProtection="1">
      <alignment horizontal="left" vertical="center"/>
    </xf>
    <xf numFmtId="0" fontId="1" fillId="3" borderId="5" xfId="2" applyBorder="1" applyAlignment="1" applyProtection="1">
      <alignment horizontal="left" vertical="center"/>
    </xf>
    <xf numFmtId="1" fontId="3" fillId="5" borderId="7" xfId="4" applyNumberFormat="1" applyFont="1" applyBorder="1" applyAlignment="1" applyProtection="1">
      <alignment horizontal="center" vertical="center"/>
      <protection locked="0"/>
    </xf>
    <xf numFmtId="167" fontId="0" fillId="5" borderId="8" xfId="4" applyNumberFormat="1" applyFont="1" applyBorder="1" applyAlignment="1" applyProtection="1">
      <alignment horizontal="center" vertical="center"/>
      <protection locked="0"/>
    </xf>
    <xf numFmtId="0" fontId="5" fillId="3" borderId="3" xfId="2" applyFont="1" applyBorder="1" applyAlignment="1" applyProtection="1">
      <alignment horizontal="center" vertical="center" wrapText="1"/>
    </xf>
    <xf numFmtId="0" fontId="3" fillId="3" borderId="3" xfId="2" applyFont="1" applyBorder="1" applyAlignment="1" applyProtection="1">
      <alignment horizontal="center" vertical="center" wrapText="1"/>
    </xf>
    <xf numFmtId="1" fontId="1" fillId="6" borderId="1" xfId="4" applyNumberFormat="1" applyFill="1" applyBorder="1" applyAlignment="1" applyProtection="1">
      <alignment horizontal="center"/>
      <protection locked="0"/>
    </xf>
    <xf numFmtId="0" fontId="10" fillId="4" borderId="5" xfId="3" applyFont="1" applyBorder="1" applyAlignment="1" applyProtection="1"/>
    <xf numFmtId="166" fontId="11" fillId="2" borderId="1" xfId="6" applyNumberFormat="1" applyProtection="1"/>
    <xf numFmtId="167" fontId="1" fillId="5" borderId="1" xfId="4" applyNumberFormat="1" applyBorder="1" applyProtection="1">
      <protection locked="0"/>
    </xf>
    <xf numFmtId="10" fontId="1" fillId="5" borderId="7" xfId="5" applyNumberFormat="1" applyFill="1" applyBorder="1" applyAlignment="1" applyProtection="1">
      <alignment horizontal="center" vertical="center"/>
      <protection locked="0"/>
    </xf>
    <xf numFmtId="0" fontId="0" fillId="3" borderId="3" xfId="2" applyFont="1" applyBorder="1" applyAlignment="1" applyProtection="1">
      <alignment horizontal="left" vertical="center" wrapText="1"/>
    </xf>
    <xf numFmtId="0" fontId="10" fillId="4" borderId="4" xfId="3" applyFont="1" applyBorder="1" applyAlignment="1" applyProtection="1">
      <alignment horizontal="left" vertical="center"/>
    </xf>
    <xf numFmtId="0" fontId="0" fillId="0" borderId="0" xfId="0" applyAlignment="1" applyProtection="1">
      <alignment vertical="center"/>
    </xf>
    <xf numFmtId="0" fontId="0" fillId="0" borderId="0" xfId="0" applyFill="1" applyBorder="1" applyAlignment="1" applyProtection="1">
      <alignment vertical="center"/>
    </xf>
    <xf numFmtId="10" fontId="1" fillId="5" borderId="1" xfId="5" applyNumberFormat="1" applyFill="1" applyBorder="1" applyAlignment="1" applyProtection="1">
      <alignment horizontal="center" vertical="center"/>
      <protection locked="0"/>
    </xf>
    <xf numFmtId="0" fontId="0" fillId="3" borderId="5" xfId="2" applyFont="1" applyBorder="1" applyAlignment="1" applyProtection="1">
      <alignment horizontal="left" vertical="center"/>
    </xf>
    <xf numFmtId="166" fontId="1" fillId="5" borderId="8" xfId="4" applyNumberFormat="1" applyBorder="1" applyAlignment="1" applyProtection="1">
      <alignment horizontal="center" vertical="center"/>
    </xf>
    <xf numFmtId="167" fontId="1" fillId="5" borderId="8" xfId="4" applyNumberFormat="1" applyBorder="1" applyAlignment="1" applyProtection="1">
      <alignment horizontal="center" vertical="center"/>
    </xf>
    <xf numFmtId="166" fontId="2" fillId="2" borderId="2" xfId="1" applyNumberFormat="1" applyProtection="1"/>
    <xf numFmtId="1" fontId="2" fillId="2" borderId="2" xfId="1" applyNumberFormat="1" applyAlignment="1" applyProtection="1">
      <alignment horizontal="center" vertical="center"/>
    </xf>
    <xf numFmtId="0" fontId="0" fillId="0" borderId="0" xfId="0" applyAlignment="1">
      <alignment vertical="center"/>
    </xf>
    <xf numFmtId="0" fontId="0" fillId="0" borderId="0" xfId="0" applyAlignment="1">
      <alignment vertical="center" wrapText="1"/>
    </xf>
    <xf numFmtId="16" fontId="0" fillId="0" borderId="0" xfId="0" quotePrefix="1" applyNumberFormat="1" applyAlignment="1">
      <alignment horizontal="right" vertical="center"/>
    </xf>
    <xf numFmtId="16" fontId="0" fillId="0" borderId="0" xfId="0" quotePrefix="1" applyNumberFormat="1" applyAlignment="1">
      <alignment horizontal="right"/>
    </xf>
    <xf numFmtId="166" fontId="0" fillId="5" borderId="9" xfId="4" applyNumberFormat="1" applyFont="1" applyBorder="1" applyAlignment="1" applyProtection="1">
      <alignment horizontal="left" vertical="center"/>
      <protection locked="0"/>
    </xf>
    <xf numFmtId="0" fontId="15" fillId="0" borderId="0" xfId="0" applyFont="1"/>
    <xf numFmtId="0" fontId="0" fillId="0" borderId="0" xfId="0"/>
    <xf numFmtId="0" fontId="0" fillId="0" borderId="0" xfId="0" applyFill="1" applyBorder="1"/>
    <xf numFmtId="0" fontId="16" fillId="0" borderId="0" xfId="0" applyFont="1" applyFill="1" applyBorder="1"/>
    <xf numFmtId="0" fontId="17" fillId="0" borderId="0" xfId="0" applyFont="1" applyFill="1" applyBorder="1"/>
    <xf numFmtId="0" fontId="18" fillId="0" borderId="0" xfId="0" applyFont="1"/>
    <xf numFmtId="0" fontId="0" fillId="0" borderId="0" xfId="0"/>
    <xf numFmtId="0" fontId="19" fillId="0" borderId="0" xfId="0" applyFont="1"/>
    <xf numFmtId="0" fontId="21" fillId="0" borderId="12" xfId="0" applyFont="1" applyBorder="1" applyAlignment="1">
      <alignment vertical="center" wrapText="1"/>
    </xf>
    <xf numFmtId="0" fontId="21" fillId="0" borderId="12" xfId="0" applyFont="1" applyBorder="1" applyAlignment="1">
      <alignment wrapText="1"/>
    </xf>
    <xf numFmtId="0" fontId="20" fillId="0" borderId="0" xfId="0" applyFont="1" applyFill="1" applyBorder="1"/>
    <xf numFmtId="0" fontId="14" fillId="0" borderId="0" xfId="0" applyFont="1" applyBorder="1" applyAlignment="1">
      <alignment wrapText="1"/>
    </xf>
    <xf numFmtId="0" fontId="18" fillId="0" borderId="0" xfId="0" applyFont="1" applyFill="1" applyBorder="1"/>
    <xf numFmtId="0" fontId="15" fillId="0" borderId="0" xfId="0" applyFont="1" applyBorder="1"/>
    <xf numFmtId="0" fontId="14" fillId="0" borderId="0" xfId="0" applyFont="1" applyAlignment="1">
      <alignment vertical="center"/>
    </xf>
    <xf numFmtId="0" fontId="0" fillId="9" borderId="12" xfId="0" applyFill="1" applyBorder="1" applyAlignment="1">
      <alignment vertical="top" wrapText="1"/>
    </xf>
    <xf numFmtId="0" fontId="0" fillId="9" borderId="12" xfId="0" applyFill="1" applyBorder="1" applyAlignment="1">
      <alignment vertical="top"/>
    </xf>
    <xf numFmtId="0" fontId="21" fillId="0" borderId="3" xfId="0" applyFont="1" applyBorder="1" applyAlignment="1">
      <alignment vertical="top" wrapText="1"/>
    </xf>
    <xf numFmtId="0" fontId="21" fillId="0" borderId="13" xfId="0" applyFont="1" applyBorder="1" applyAlignment="1">
      <alignment vertical="top" wrapText="1"/>
    </xf>
    <xf numFmtId="0" fontId="21" fillId="0" borderId="12" xfId="0" applyFont="1" applyBorder="1" applyAlignment="1">
      <alignment vertical="top" wrapText="1"/>
    </xf>
    <xf numFmtId="0" fontId="20" fillId="8" borderId="12" xfId="0" applyFont="1" applyFill="1" applyBorder="1" applyAlignment="1">
      <alignment vertical="top"/>
    </xf>
    <xf numFmtId="166" fontId="1" fillId="10" borderId="1" xfId="7" applyNumberFormat="1" applyBorder="1" applyProtection="1">
      <protection locked="0"/>
    </xf>
    <xf numFmtId="166" fontId="1" fillId="10" borderId="2" xfId="7" applyNumberFormat="1" applyBorder="1" applyProtection="1"/>
    <xf numFmtId="1" fontId="1" fillId="10" borderId="1" xfId="7" applyNumberFormat="1" applyBorder="1" applyProtection="1">
      <protection locked="0"/>
    </xf>
    <xf numFmtId="166" fontId="0" fillId="10" borderId="1" xfId="7" quotePrefix="1" applyNumberFormat="1" applyFont="1" applyBorder="1" applyAlignment="1" applyProtection="1">
      <alignment wrapText="1"/>
      <protection locked="0"/>
    </xf>
    <xf numFmtId="49" fontId="0" fillId="10" borderId="1" xfId="7" quotePrefix="1" applyNumberFormat="1" applyFont="1" applyBorder="1" applyAlignment="1" applyProtection="1">
      <alignment wrapText="1"/>
      <protection locked="0"/>
    </xf>
    <xf numFmtId="166" fontId="0" fillId="10" borderId="1" xfId="7" applyNumberFormat="1" applyFont="1" applyBorder="1" applyAlignment="1" applyProtection="1">
      <alignment wrapText="1"/>
      <protection locked="0"/>
    </xf>
    <xf numFmtId="166" fontId="0" fillId="5" borderId="7" xfId="4" applyNumberFormat="1" applyFont="1" applyBorder="1" applyAlignment="1" applyProtection="1">
      <alignment horizontal="center" vertical="center"/>
      <protection locked="0"/>
    </xf>
    <xf numFmtId="0" fontId="0" fillId="3" borderId="4" xfId="2" applyFont="1" applyBorder="1" applyAlignment="1" applyProtection="1">
      <alignment horizontal="center" vertical="center" wrapText="1"/>
    </xf>
    <xf numFmtId="166" fontId="0" fillId="10" borderId="14" xfId="7" applyNumberFormat="1" applyFont="1" applyBorder="1" applyAlignment="1" applyProtection="1">
      <alignment wrapText="1"/>
      <protection locked="0"/>
    </xf>
    <xf numFmtId="166" fontId="1" fillId="10" borderId="14" xfId="7" applyNumberFormat="1" applyBorder="1" applyProtection="1">
      <protection locked="0"/>
    </xf>
    <xf numFmtId="166" fontId="0" fillId="0" borderId="0" xfId="7" applyNumberFormat="1" applyFont="1" applyFill="1" applyBorder="1" applyAlignment="1" applyProtection="1">
      <alignment wrapText="1"/>
      <protection locked="0"/>
    </xf>
    <xf numFmtId="20" fontId="0" fillId="0" borderId="0" xfId="0" quotePrefix="1" applyNumberFormat="1"/>
    <xf numFmtId="0" fontId="0" fillId="0" borderId="0" xfId="0" applyFill="1" applyAlignment="1">
      <alignment vertical="center"/>
    </xf>
    <xf numFmtId="0" fontId="0" fillId="0" borderId="0" xfId="0" applyFill="1"/>
    <xf numFmtId="0" fontId="0" fillId="0" borderId="0" xfId="0" applyFill="1" applyAlignment="1">
      <alignment wrapText="1"/>
    </xf>
    <xf numFmtId="168" fontId="21" fillId="13" borderId="12" xfId="0" applyNumberFormat="1" applyFont="1" applyFill="1" applyBorder="1" applyAlignment="1" applyProtection="1">
      <alignment horizontal="center" vertical="center" wrapText="1"/>
    </xf>
    <xf numFmtId="0" fontId="14" fillId="12" borderId="12" xfId="0" applyFont="1" applyFill="1" applyBorder="1"/>
    <xf numFmtId="169" fontId="0" fillId="14" borderId="12" xfId="0" applyNumberFormat="1" applyFill="1" applyBorder="1" applyAlignment="1" applyProtection="1">
      <protection locked="0"/>
    </xf>
    <xf numFmtId="169" fontId="0" fillId="14" borderId="12" xfId="0" applyNumberFormat="1" applyFill="1" applyBorder="1" applyAlignment="1" applyProtection="1">
      <alignment horizontal="center"/>
      <protection locked="0"/>
    </xf>
    <xf numFmtId="170" fontId="0" fillId="14" borderId="12" xfId="0" applyNumberFormat="1" applyFill="1" applyBorder="1" applyAlignment="1" applyProtection="1">
      <alignment horizontal="center"/>
      <protection locked="0"/>
    </xf>
    <xf numFmtId="0" fontId="0" fillId="11" borderId="12" xfId="0" applyFill="1" applyBorder="1" applyAlignment="1" applyProtection="1">
      <alignment vertical="center"/>
      <protection locked="0"/>
    </xf>
    <xf numFmtId="0" fontId="0" fillId="11" borderId="12" xfId="0" applyFill="1" applyBorder="1" applyAlignment="1" applyProtection="1">
      <alignment vertical="center" wrapText="1"/>
      <protection locked="0"/>
    </xf>
    <xf numFmtId="49" fontId="0" fillId="11" borderId="12" xfId="0" applyNumberFormat="1" applyFill="1" applyBorder="1" applyAlignment="1" applyProtection="1">
      <alignment vertical="center" wrapText="1"/>
      <protection locked="0"/>
    </xf>
    <xf numFmtId="0" fontId="18" fillId="0" borderId="0" xfId="0" applyFont="1" applyProtection="1"/>
    <xf numFmtId="0" fontId="3" fillId="0" borderId="0" xfId="0" applyFont="1" applyProtection="1"/>
    <xf numFmtId="0" fontId="0" fillId="14" borderId="3" xfId="0" applyFill="1" applyBorder="1" applyProtection="1"/>
    <xf numFmtId="166" fontId="1" fillId="5" borderId="14" xfId="4" applyNumberFormat="1" applyBorder="1" applyProtection="1">
      <protection locked="0"/>
    </xf>
    <xf numFmtId="166" fontId="2" fillId="2" borderId="16" xfId="1" applyNumberFormat="1" applyBorder="1" applyProtection="1"/>
    <xf numFmtId="166" fontId="1" fillId="5" borderId="3" xfId="4" applyNumberFormat="1" applyBorder="1" applyAlignment="1" applyProtection="1">
      <alignment horizontal="center" vertical="center"/>
      <protection locked="0"/>
    </xf>
    <xf numFmtId="0" fontId="0" fillId="16" borderId="3" xfId="0" applyFont="1" applyFill="1" applyBorder="1" applyProtection="1"/>
    <xf numFmtId="0" fontId="0" fillId="16" borderId="15" xfId="0" applyFont="1" applyFill="1" applyBorder="1" applyProtection="1"/>
    <xf numFmtId="10" fontId="0" fillId="14" borderId="0" xfId="0" applyNumberFormat="1" applyFill="1" applyProtection="1"/>
    <xf numFmtId="0" fontId="0" fillId="3" borderId="3" xfId="2" applyNumberFormat="1" applyFont="1" applyBorder="1" applyAlignment="1" applyProtection="1">
      <alignment horizontal="center" vertical="center" wrapText="1"/>
    </xf>
    <xf numFmtId="0" fontId="5" fillId="4" borderId="17" xfId="3" applyFont="1" applyBorder="1" applyAlignment="1" applyProtection="1">
      <alignment horizontal="center"/>
    </xf>
    <xf numFmtId="166" fontId="13" fillId="7" borderId="18" xfId="4" applyNumberFormat="1" applyFont="1" applyFill="1" applyBorder="1" applyProtection="1">
      <protection locked="0"/>
    </xf>
    <xf numFmtId="166" fontId="13" fillId="7" borderId="19" xfId="4" applyNumberFormat="1" applyFont="1" applyFill="1" applyBorder="1" applyProtection="1">
      <protection locked="0"/>
    </xf>
    <xf numFmtId="166" fontId="13" fillId="7" borderId="20" xfId="4" applyNumberFormat="1" applyFont="1" applyFill="1" applyBorder="1" applyProtection="1">
      <protection locked="0"/>
    </xf>
    <xf numFmtId="0" fontId="5" fillId="4" borderId="21" xfId="3" applyFont="1" applyBorder="1" applyAlignment="1" applyProtection="1">
      <alignment horizontal="center"/>
    </xf>
    <xf numFmtId="0" fontId="5" fillId="4" borderId="15" xfId="3" applyFont="1" applyBorder="1" applyAlignment="1" applyProtection="1">
      <alignment horizontal="center"/>
    </xf>
    <xf numFmtId="10" fontId="0" fillId="0" borderId="0" xfId="0" applyNumberFormat="1" applyProtection="1"/>
    <xf numFmtId="0" fontId="5" fillId="4" borderId="22" xfId="3" applyFont="1" applyBorder="1" applyAlignment="1" applyProtection="1">
      <alignment horizontal="center"/>
    </xf>
    <xf numFmtId="0" fontId="5" fillId="4" borderId="4" xfId="3" applyFont="1" applyBorder="1" applyAlignment="1" applyProtection="1"/>
    <xf numFmtId="0" fontId="5" fillId="4" borderId="6" xfId="3" applyFont="1" applyBorder="1" applyAlignment="1" applyProtection="1"/>
    <xf numFmtId="0" fontId="1" fillId="20" borderId="3" xfId="10" applyBorder="1" applyAlignment="1">
      <alignment wrapText="1"/>
    </xf>
    <xf numFmtId="166" fontId="2" fillId="2" borderId="2" xfId="1" applyNumberFormat="1"/>
    <xf numFmtId="166" fontId="12" fillId="2" borderId="1" xfId="6" applyNumberFormat="1" applyFont="1"/>
    <xf numFmtId="0" fontId="2" fillId="2" borderId="2" xfId="1" applyAlignment="1" applyProtection="1">
      <alignment horizontal="center"/>
    </xf>
    <xf numFmtId="0" fontId="5" fillId="4" borderId="23" xfId="3" applyFont="1" applyBorder="1" applyAlignment="1" applyProtection="1">
      <alignment horizontal="center"/>
    </xf>
    <xf numFmtId="0" fontId="1" fillId="20" borderId="4" xfId="10" applyBorder="1"/>
    <xf numFmtId="0" fontId="1" fillId="20" borderId="6" xfId="10" applyBorder="1"/>
    <xf numFmtId="0" fontId="1" fillId="19" borderId="17" xfId="9" applyBorder="1" applyAlignment="1">
      <alignment wrapText="1"/>
    </xf>
    <xf numFmtId="0" fontId="1" fillId="19" borderId="6" xfId="9" applyBorder="1"/>
    <xf numFmtId="0" fontId="1" fillId="19" borderId="24" xfId="9" applyBorder="1"/>
    <xf numFmtId="0" fontId="0" fillId="19" borderId="4" xfId="9" applyFont="1" applyBorder="1"/>
    <xf numFmtId="0" fontId="0" fillId="19" borderId="26" xfId="9" applyFont="1" applyBorder="1"/>
    <xf numFmtId="0" fontId="1" fillId="19" borderId="25" xfId="9" applyNumberFormat="1" applyBorder="1"/>
    <xf numFmtId="0" fontId="0" fillId="19" borderId="6" xfId="9" applyFont="1" applyBorder="1"/>
    <xf numFmtId="166" fontId="0" fillId="5" borderId="14" xfId="4" applyNumberFormat="1" applyFont="1" applyBorder="1" applyProtection="1">
      <protection locked="0"/>
    </xf>
    <xf numFmtId="164" fontId="5" fillId="17" borderId="3" xfId="8" applyBorder="1">
      <alignment horizontal="left" vertical="center"/>
    </xf>
    <xf numFmtId="167" fontId="5" fillId="17" borderId="3" xfId="8" applyNumberFormat="1" applyBorder="1">
      <alignment horizontal="left" vertical="center"/>
    </xf>
    <xf numFmtId="0" fontId="2" fillId="2" borderId="2" xfId="1" applyProtection="1"/>
    <xf numFmtId="166" fontId="1" fillId="21" borderId="2" xfId="4" applyNumberFormat="1" applyFill="1" applyBorder="1" applyProtection="1">
      <protection locked="0"/>
    </xf>
    <xf numFmtId="0" fontId="1" fillId="5" borderId="4" xfId="4" applyBorder="1"/>
    <xf numFmtId="0" fontId="1" fillId="5" borderId="6" xfId="4" applyBorder="1"/>
    <xf numFmtId="0" fontId="1" fillId="5" borderId="26" xfId="4" applyBorder="1"/>
    <xf numFmtId="0" fontId="1" fillId="5" borderId="24" xfId="4" applyBorder="1"/>
    <xf numFmtId="0" fontId="1" fillId="5" borderId="25" xfId="4" applyNumberFormat="1" applyBorder="1"/>
    <xf numFmtId="0" fontId="1" fillId="5" borderId="17" xfId="4" applyBorder="1" applyAlignment="1">
      <alignment wrapText="1"/>
    </xf>
    <xf numFmtId="0" fontId="22" fillId="19" borderId="6" xfId="9" applyFont="1" applyBorder="1"/>
    <xf numFmtId="0" fontId="22" fillId="5" borderId="6" xfId="4" applyFont="1" applyBorder="1"/>
    <xf numFmtId="0" fontId="1" fillId="20" borderId="24" xfId="10" applyBorder="1"/>
    <xf numFmtId="0" fontId="1" fillId="20" borderId="26" xfId="10" applyBorder="1"/>
    <xf numFmtId="0" fontId="0" fillId="19" borderId="24" xfId="9" applyFont="1" applyBorder="1"/>
    <xf numFmtId="44" fontId="0" fillId="0" borderId="0" xfId="11" applyFont="1"/>
    <xf numFmtId="44" fontId="0" fillId="0" borderId="0" xfId="0" applyNumberFormat="1"/>
    <xf numFmtId="0" fontId="8" fillId="22" borderId="0" xfId="0" applyFont="1" applyFill="1" applyBorder="1" applyProtection="1"/>
    <xf numFmtId="0" fontId="0" fillId="24" borderId="17" xfId="10" applyFont="1" applyFill="1" applyBorder="1" applyAlignment="1">
      <alignment wrapText="1"/>
    </xf>
    <xf numFmtId="0" fontId="1" fillId="14" borderId="4" xfId="4" applyFill="1" applyBorder="1"/>
    <xf numFmtId="0" fontId="1" fillId="14" borderId="6" xfId="4" applyFill="1" applyBorder="1"/>
    <xf numFmtId="0" fontId="22" fillId="14" borderId="6" xfId="4" applyFont="1" applyFill="1" applyBorder="1"/>
    <xf numFmtId="0" fontId="1" fillId="14" borderId="26" xfId="4" applyFill="1" applyBorder="1"/>
    <xf numFmtId="0" fontId="1" fillId="14" borderId="24" xfId="4" applyFill="1" applyBorder="1"/>
    <xf numFmtId="0" fontId="1" fillId="14" borderId="25" xfId="4" applyNumberFormat="1" applyFill="1" applyBorder="1"/>
    <xf numFmtId="0" fontId="1" fillId="14" borderId="17" xfId="4" applyFill="1" applyBorder="1" applyAlignment="1">
      <alignment wrapText="1"/>
    </xf>
    <xf numFmtId="166" fontId="1" fillId="21" borderId="1" xfId="4" applyNumberFormat="1" applyFill="1" applyBorder="1" applyProtection="1">
      <protection locked="0"/>
    </xf>
    <xf numFmtId="167" fontId="1" fillId="14" borderId="1" xfId="4" applyNumberFormat="1" applyFill="1" applyBorder="1" applyAlignment="1" applyProtection="1">
      <alignment horizontal="center" vertical="center"/>
      <protection locked="0"/>
    </xf>
    <xf numFmtId="0" fontId="0" fillId="22" borderId="3" xfId="0" applyFill="1" applyBorder="1" applyAlignment="1" applyProtection="1">
      <alignment horizontal="left" vertical="center"/>
    </xf>
    <xf numFmtId="0" fontId="0" fillId="22" borderId="0" xfId="0" applyFill="1" applyProtection="1"/>
    <xf numFmtId="164" fontId="5" fillId="17" borderId="3" xfId="8" applyFill="1" applyBorder="1" applyAlignment="1">
      <alignment horizontal="left" vertical="center" wrapText="1"/>
    </xf>
    <xf numFmtId="0" fontId="0" fillId="17" borderId="3" xfId="2" applyFont="1" applyFill="1" applyBorder="1" applyAlignment="1" applyProtection="1">
      <alignment horizontal="center" vertical="center" wrapText="1"/>
    </xf>
    <xf numFmtId="0" fontId="10" fillId="4" borderId="6" xfId="3" applyFont="1" applyBorder="1" applyAlignment="1" applyProtection="1">
      <alignment horizontal="left" vertical="center"/>
    </xf>
    <xf numFmtId="166" fontId="1" fillId="10" borderId="0" xfId="7" applyNumberFormat="1" applyBorder="1" applyProtection="1"/>
    <xf numFmtId="49" fontId="0" fillId="0" borderId="0" xfId="0" quotePrefix="1" applyNumberFormat="1" applyAlignment="1">
      <alignment horizontal="right" vertical="center"/>
    </xf>
    <xf numFmtId="166" fontId="1" fillId="18" borderId="1" xfId="4" applyNumberFormat="1" applyFill="1" applyBorder="1" applyProtection="1"/>
    <xf numFmtId="166" fontId="2" fillId="0" borderId="0" xfId="1" applyNumberFormat="1" applyFont="1" applyFill="1" applyBorder="1" applyProtection="1"/>
    <xf numFmtId="171" fontId="0" fillId="15" borderId="0" xfId="5" applyNumberFormat="1" applyFont="1" applyFill="1" applyProtection="1"/>
    <xf numFmtId="0" fontId="0" fillId="22" borderId="0" xfId="7" applyFont="1" applyFill="1"/>
    <xf numFmtId="0" fontId="1" fillId="22" borderId="0" xfId="7" applyFill="1"/>
    <xf numFmtId="0" fontId="0" fillId="22" borderId="0" xfId="4" applyFont="1" applyFill="1"/>
    <xf numFmtId="0" fontId="1" fillId="22" borderId="0" xfId="4" applyFill="1"/>
    <xf numFmtId="0" fontId="1" fillId="5" borderId="17" xfId="4" applyBorder="1" applyAlignment="1">
      <alignment vertical="top" wrapText="1"/>
    </xf>
    <xf numFmtId="0" fontId="1" fillId="14" borderId="17" xfId="4" applyFill="1" applyBorder="1" applyAlignment="1">
      <alignment vertical="top" wrapText="1"/>
    </xf>
    <xf numFmtId="9" fontId="0" fillId="0" borderId="0" xfId="0" applyNumberFormat="1"/>
    <xf numFmtId="172" fontId="27" fillId="27" borderId="0" xfId="15" applyNumberFormat="1" applyBorder="1" applyAlignment="1">
      <alignment horizontal="left"/>
    </xf>
    <xf numFmtId="0" fontId="28" fillId="28" borderId="29" xfId="16" applyFill="1" applyBorder="1"/>
    <xf numFmtId="0" fontId="28" fillId="28" borderId="30" xfId="16" applyFill="1" applyBorder="1"/>
    <xf numFmtId="0" fontId="28" fillId="28" borderId="31" xfId="16" applyFill="1" applyBorder="1"/>
    <xf numFmtId="0" fontId="28" fillId="28" borderId="32" xfId="16" applyFill="1" applyBorder="1"/>
    <xf numFmtId="0" fontId="28" fillId="28" borderId="0" xfId="16" applyFill="1" applyBorder="1"/>
    <xf numFmtId="0" fontId="28" fillId="28" borderId="33" xfId="16" applyFill="1" applyBorder="1"/>
    <xf numFmtId="0" fontId="28" fillId="22" borderId="32" xfId="16" applyFill="1" applyBorder="1"/>
    <xf numFmtId="0" fontId="28" fillId="22" borderId="0" xfId="16" applyFill="1" applyBorder="1"/>
    <xf numFmtId="0" fontId="28" fillId="22" borderId="33" xfId="16" applyFill="1" applyBorder="1"/>
    <xf numFmtId="0" fontId="0" fillId="22" borderId="0" xfId="0" applyFill="1"/>
    <xf numFmtId="0" fontId="29" fillId="0" borderId="35" xfId="17" applyBorder="1"/>
    <xf numFmtId="0" fontId="29" fillId="0" borderId="34" xfId="17" applyBorder="1"/>
    <xf numFmtId="0" fontId="29" fillId="0" borderId="36" xfId="17" applyBorder="1"/>
    <xf numFmtId="0" fontId="0" fillId="0" borderId="37" xfId="0" applyBorder="1"/>
    <xf numFmtId="14" fontId="0" fillId="0" borderId="38" xfId="0" applyNumberFormat="1" applyBorder="1"/>
    <xf numFmtId="14" fontId="0" fillId="0" borderId="39" xfId="0" applyNumberFormat="1" applyBorder="1"/>
    <xf numFmtId="0" fontId="0" fillId="0" borderId="0" xfId="0" applyBorder="1"/>
    <xf numFmtId="0" fontId="0" fillId="0" borderId="40" xfId="0" applyBorder="1"/>
    <xf numFmtId="14" fontId="0" fillId="0" borderId="41" xfId="0" applyNumberFormat="1"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6" xfId="0" applyBorder="1"/>
    <xf numFmtId="10" fontId="30" fillId="29" borderId="43" xfId="18" applyNumberFormat="1" applyBorder="1" applyAlignment="1">
      <alignment horizontal="right"/>
    </xf>
    <xf numFmtId="10" fontId="30" fillId="29" borderId="44" xfId="18" applyNumberFormat="1" applyBorder="1" applyAlignment="1">
      <alignment horizontal="right"/>
    </xf>
    <xf numFmtId="10" fontId="30" fillId="29" borderId="46" xfId="18" applyNumberFormat="1" applyBorder="1" applyAlignment="1">
      <alignment horizontal="right"/>
    </xf>
    <xf numFmtId="10" fontId="0" fillId="30" borderId="43" xfId="0" applyNumberFormat="1" applyFill="1" applyBorder="1" applyAlignment="1">
      <alignment horizontal="right"/>
    </xf>
    <xf numFmtId="10" fontId="30" fillId="31" borderId="43" xfId="19" applyNumberFormat="1" applyBorder="1" applyAlignment="1">
      <alignment horizontal="right"/>
    </xf>
    <xf numFmtId="0" fontId="30" fillId="32" borderId="43" xfId="20" applyBorder="1" applyAlignment="1">
      <alignment horizontal="right"/>
    </xf>
    <xf numFmtId="0" fontId="30" fillId="32" borderId="44" xfId="20" applyBorder="1" applyAlignment="1">
      <alignment horizontal="right"/>
    </xf>
    <xf numFmtId="0" fontId="30" fillId="32" borderId="46" xfId="20" applyBorder="1" applyAlignment="1">
      <alignment horizontal="right"/>
    </xf>
    <xf numFmtId="0" fontId="30" fillId="31" borderId="43" xfId="19" applyBorder="1" applyAlignment="1">
      <alignment horizontal="right"/>
    </xf>
    <xf numFmtId="0" fontId="30" fillId="31" borderId="44" xfId="19" applyBorder="1" applyAlignment="1">
      <alignment horizontal="right"/>
    </xf>
    <xf numFmtId="0" fontId="30" fillId="31" borderId="46" xfId="19" applyBorder="1" applyAlignment="1">
      <alignment horizontal="right"/>
    </xf>
    <xf numFmtId="0" fontId="0" fillId="30" borderId="43" xfId="0" applyFill="1" applyBorder="1" applyAlignment="1">
      <alignment horizontal="right"/>
    </xf>
    <xf numFmtId="0" fontId="0" fillId="0" borderId="47" xfId="0" applyBorder="1"/>
    <xf numFmtId="0" fontId="0" fillId="30" borderId="48" xfId="0" applyFill="1" applyBorder="1" applyAlignment="1">
      <alignment horizontal="right"/>
    </xf>
    <xf numFmtId="0" fontId="30" fillId="31" borderId="49" xfId="19" applyBorder="1" applyAlignment="1">
      <alignment horizontal="right"/>
    </xf>
    <xf numFmtId="0" fontId="0" fillId="0" borderId="50" xfId="0" applyBorder="1"/>
    <xf numFmtId="0" fontId="30" fillId="31" borderId="51" xfId="19" applyBorder="1" applyAlignment="1">
      <alignment horizontal="right"/>
    </xf>
    <xf numFmtId="0" fontId="0" fillId="0" borderId="32" xfId="0" applyBorder="1"/>
    <xf numFmtId="0" fontId="0" fillId="0" borderId="33" xfId="0" applyBorder="1"/>
    <xf numFmtId="10" fontId="30" fillId="32" borderId="43" xfId="20" applyNumberFormat="1" applyBorder="1" applyAlignment="1">
      <alignment horizontal="right"/>
    </xf>
    <xf numFmtId="10" fontId="30" fillId="32" borderId="44" xfId="20" applyNumberFormat="1" applyBorder="1" applyAlignment="1">
      <alignment horizontal="right"/>
    </xf>
    <xf numFmtId="10" fontId="30" fillId="32" borderId="46" xfId="20" applyNumberFormat="1" applyBorder="1" applyAlignment="1">
      <alignment horizontal="right"/>
    </xf>
    <xf numFmtId="10" fontId="30" fillId="31" borderId="43" xfId="21" applyNumberFormat="1" applyBorder="1" applyAlignment="1">
      <alignment horizontal="right"/>
    </xf>
    <xf numFmtId="0" fontId="0" fillId="0" borderId="52" xfId="0" applyBorder="1"/>
    <xf numFmtId="0" fontId="0" fillId="30" borderId="53" xfId="0" applyFill="1" applyBorder="1" applyAlignment="1">
      <alignment horizontal="right"/>
    </xf>
    <xf numFmtId="0" fontId="30" fillId="31" borderId="54" xfId="19" applyBorder="1" applyAlignment="1">
      <alignment horizontal="right"/>
    </xf>
    <xf numFmtId="0" fontId="0" fillId="0" borderId="55" xfId="0" applyBorder="1"/>
    <xf numFmtId="0" fontId="0" fillId="0" borderId="56" xfId="0" applyBorder="1"/>
    <xf numFmtId="0" fontId="30" fillId="31" borderId="57" xfId="19" applyBorder="1" applyAlignment="1">
      <alignment horizontal="right"/>
    </xf>
    <xf numFmtId="0" fontId="0" fillId="0" borderId="29" xfId="0" applyBorder="1"/>
    <xf numFmtId="0" fontId="0" fillId="0" borderId="30" xfId="0" applyBorder="1"/>
    <xf numFmtId="0" fontId="0" fillId="0" borderId="31" xfId="0" applyBorder="1"/>
    <xf numFmtId="10" fontId="30" fillId="31" borderId="43" xfId="22" applyNumberFormat="1" applyFont="1" applyFill="1" applyBorder="1" applyAlignment="1">
      <alignment horizontal="right"/>
    </xf>
    <xf numFmtId="10" fontId="30" fillId="31" borderId="46" xfId="22" applyNumberFormat="1" applyFont="1" applyFill="1" applyBorder="1" applyAlignment="1">
      <alignment horizontal="right"/>
    </xf>
    <xf numFmtId="10" fontId="0" fillId="30" borderId="43" xfId="22" applyNumberFormat="1" applyFont="1" applyFill="1" applyBorder="1" applyAlignment="1">
      <alignment horizontal="right"/>
    </xf>
    <xf numFmtId="0" fontId="0" fillId="0" borderId="58" xfId="0" applyBorder="1"/>
    <xf numFmtId="10" fontId="0" fillId="30" borderId="53" xfId="22" applyNumberFormat="1" applyFont="1" applyFill="1" applyBorder="1" applyAlignment="1">
      <alignment horizontal="right"/>
    </xf>
    <xf numFmtId="10" fontId="30" fillId="31" borderId="57" xfId="22" applyNumberFormat="1" applyFont="1" applyFill="1" applyBorder="1" applyAlignment="1">
      <alignment horizontal="right"/>
    </xf>
    <xf numFmtId="173" fontId="0" fillId="0" borderId="0" xfId="0" applyNumberFormat="1" applyBorder="1"/>
    <xf numFmtId="10" fontId="0" fillId="0" borderId="43" xfId="0" applyNumberFormat="1" applyBorder="1"/>
    <xf numFmtId="10" fontId="30" fillId="15" borderId="43" xfId="19" applyNumberFormat="1" applyFill="1" applyBorder="1" applyAlignment="1">
      <alignment horizontal="right"/>
    </xf>
    <xf numFmtId="10" fontId="30" fillId="15" borderId="43" xfId="22" applyNumberFormat="1" applyFont="1" applyFill="1" applyBorder="1" applyAlignment="1">
      <alignment horizontal="right"/>
    </xf>
    <xf numFmtId="0" fontId="0" fillId="0" borderId="0" xfId="7" applyFont="1" applyFill="1" applyBorder="1"/>
    <xf numFmtId="0" fontId="1" fillId="0" borderId="0" xfId="7" applyFill="1" applyBorder="1"/>
    <xf numFmtId="0" fontId="0" fillId="0" borderId="0" xfId="4" applyFont="1" applyFill="1" applyBorder="1"/>
    <xf numFmtId="0" fontId="1" fillId="0" borderId="0" xfId="4" applyFill="1" applyBorder="1"/>
    <xf numFmtId="0" fontId="0" fillId="0" borderId="0" xfId="7" applyFont="1" applyFill="1" applyBorder="1" applyProtection="1"/>
    <xf numFmtId="10" fontId="11" fillId="0" borderId="0" xfId="6" applyNumberFormat="1" applyFill="1" applyBorder="1" applyProtection="1"/>
    <xf numFmtId="10" fontId="1" fillId="0" borderId="0" xfId="7" applyNumberFormat="1" applyFill="1" applyBorder="1" applyProtection="1"/>
    <xf numFmtId="10" fontId="1" fillId="0" borderId="0" xfId="4" applyNumberFormat="1" applyFill="1" applyBorder="1" applyProtection="1"/>
    <xf numFmtId="10" fontId="26" fillId="0" borderId="0" xfId="14" applyNumberFormat="1" applyFill="1" applyBorder="1" applyProtection="1"/>
    <xf numFmtId="10" fontId="25" fillId="0" borderId="0" xfId="13" applyNumberFormat="1" applyFill="1" applyBorder="1" applyProtection="1"/>
    <xf numFmtId="166" fontId="2" fillId="2" borderId="60" xfId="1" applyNumberFormat="1" applyBorder="1"/>
    <xf numFmtId="0" fontId="22" fillId="0" borderId="0" xfId="4" applyFont="1" applyFill="1" applyBorder="1"/>
    <xf numFmtId="0" fontId="0" fillId="0" borderId="0" xfId="9" applyFont="1" applyFill="1" applyBorder="1"/>
    <xf numFmtId="0" fontId="1" fillId="0" borderId="0" xfId="9" applyFill="1" applyBorder="1"/>
    <xf numFmtId="0" fontId="22" fillId="0" borderId="0" xfId="9" applyFont="1" applyFill="1" applyBorder="1"/>
    <xf numFmtId="0" fontId="1" fillId="0" borderId="0" xfId="4" applyNumberFormat="1" applyFill="1" applyBorder="1"/>
    <xf numFmtId="0" fontId="1" fillId="0" borderId="0" xfId="9" applyNumberFormat="1" applyFill="1" applyBorder="1"/>
    <xf numFmtId="0" fontId="1" fillId="0" borderId="0" xfId="4" applyFill="1" applyBorder="1" applyAlignment="1">
      <alignment wrapText="1"/>
    </xf>
    <xf numFmtId="0" fontId="1" fillId="0" borderId="0" xfId="9" applyFill="1" applyBorder="1" applyAlignment="1">
      <alignment wrapText="1"/>
    </xf>
    <xf numFmtId="166" fontId="2" fillId="0" borderId="0" xfId="1" applyNumberFormat="1" applyFill="1" applyBorder="1"/>
    <xf numFmtId="166" fontId="12" fillId="0" borderId="0" xfId="6" applyNumberFormat="1" applyFont="1" applyFill="1" applyBorder="1"/>
    <xf numFmtId="166" fontId="2" fillId="2" borderId="62" xfId="1" applyNumberFormat="1" applyBorder="1"/>
    <xf numFmtId="0" fontId="0" fillId="0" borderId="0" xfId="0" applyAlignment="1">
      <alignment vertical="center"/>
    </xf>
    <xf numFmtId="166" fontId="1" fillId="33" borderId="1" xfId="4" applyNumberFormat="1" applyFill="1" applyBorder="1" applyProtection="1">
      <protection locked="0"/>
    </xf>
    <xf numFmtId="166" fontId="12" fillId="18" borderId="1" xfId="6" applyNumberFormat="1" applyFont="1" applyFill="1"/>
    <xf numFmtId="166" fontId="12" fillId="18" borderId="14" xfId="6" applyNumberFormat="1" applyFont="1" applyFill="1" applyBorder="1"/>
    <xf numFmtId="165" fontId="12" fillId="18" borderId="61" xfId="6" applyNumberFormat="1" applyFont="1" applyFill="1" applyBorder="1"/>
    <xf numFmtId="166" fontId="1" fillId="5" borderId="1" xfId="4" applyNumberFormat="1" applyBorder="1" applyAlignment="1" applyProtection="1">
      <alignment wrapText="1"/>
      <protection locked="0"/>
    </xf>
    <xf numFmtId="166" fontId="0" fillId="5" borderId="1" xfId="4" applyNumberFormat="1" applyFont="1" applyBorder="1" applyAlignment="1" applyProtection="1">
      <alignment wrapText="1"/>
      <protection locked="0"/>
    </xf>
    <xf numFmtId="0" fontId="0" fillId="0" borderId="0" xfId="0" applyAlignment="1">
      <alignment vertical="center"/>
    </xf>
    <xf numFmtId="0" fontId="0" fillId="0" borderId="0" xfId="0" applyAlignment="1">
      <alignment wrapText="1"/>
    </xf>
    <xf numFmtId="0" fontId="0" fillId="14" borderId="59" xfId="4" applyNumberFormat="1" applyFont="1" applyFill="1" applyBorder="1" applyAlignment="1">
      <alignment vertical="top" wrapText="1"/>
    </xf>
    <xf numFmtId="164" fontId="12" fillId="18" borderId="1" xfId="6" applyNumberFormat="1" applyFont="1" applyFill="1"/>
    <xf numFmtId="0" fontId="0" fillId="5" borderId="59" xfId="4" applyNumberFormat="1" applyFont="1" applyBorder="1" applyAlignment="1">
      <alignment vertical="top" wrapText="1"/>
    </xf>
    <xf numFmtId="0" fontId="0" fillId="0" borderId="0" xfId="0" applyAlignment="1">
      <alignment vertical="center"/>
    </xf>
    <xf numFmtId="0" fontId="0" fillId="0" borderId="0" xfId="0" applyAlignment="1">
      <alignment wrapText="1"/>
    </xf>
    <xf numFmtId="166" fontId="11" fillId="18" borderId="1" xfId="6" applyNumberFormat="1" applyFill="1" applyProtection="1"/>
    <xf numFmtId="1" fontId="0" fillId="0" borderId="0" xfId="0" applyNumberFormat="1" applyFill="1" applyBorder="1"/>
    <xf numFmtId="1" fontId="0" fillId="0" borderId="0" xfId="0" applyNumberFormat="1" applyFill="1" applyBorder="1" applyProtection="1"/>
    <xf numFmtId="0" fontId="0" fillId="0" borderId="0" xfId="0" applyAlignment="1">
      <alignment vertical="center"/>
    </xf>
    <xf numFmtId="0" fontId="1" fillId="3" borderId="5" xfId="2" applyBorder="1" applyAlignment="1" applyProtection="1">
      <alignment vertical="center" wrapText="1"/>
    </xf>
    <xf numFmtId="166" fontId="1" fillId="5" borderId="7" xfId="4" applyNumberFormat="1" applyBorder="1" applyProtection="1">
      <protection locked="0"/>
    </xf>
    <xf numFmtId="166" fontId="0" fillId="5" borderId="7" xfId="4" applyNumberFormat="1" applyFont="1" applyBorder="1" applyProtection="1">
      <protection locked="0"/>
    </xf>
    <xf numFmtId="166" fontId="5" fillId="0" borderId="0" xfId="0" applyNumberFormat="1" applyFont="1" applyFill="1" applyBorder="1" applyProtection="1"/>
    <xf numFmtId="3" fontId="5" fillId="0" borderId="3" xfId="0" applyNumberFormat="1" applyFont="1" applyBorder="1" applyProtection="1"/>
    <xf numFmtId="0" fontId="0" fillId="0" borderId="0" xfId="0" applyAlignment="1" applyProtection="1">
      <alignment wrapText="1"/>
    </xf>
    <xf numFmtId="1" fontId="1" fillId="5" borderId="14" xfId="4" applyNumberFormat="1" applyBorder="1" applyProtection="1">
      <protection locked="0"/>
    </xf>
    <xf numFmtId="0" fontId="0" fillId="34" borderId="3" xfId="2" applyFont="1" applyFill="1" applyBorder="1" applyAlignment="1" applyProtection="1">
      <alignment horizontal="center" vertical="center" wrapText="1"/>
    </xf>
    <xf numFmtId="1" fontId="1" fillId="14" borderId="14" xfId="4" applyNumberFormat="1" applyFill="1" applyBorder="1" applyProtection="1">
      <protection locked="0"/>
    </xf>
    <xf numFmtId="0" fontId="0" fillId="0" borderId="0" xfId="0" applyAlignment="1" applyProtection="1">
      <alignment vertical="center" wrapText="1"/>
    </xf>
    <xf numFmtId="0" fontId="0" fillId="0" borderId="0" xfId="0" applyAlignment="1" applyProtection="1">
      <alignment wrapText="1"/>
    </xf>
    <xf numFmtId="174" fontId="0" fillId="34" borderId="3" xfId="2" applyNumberFormat="1" applyFont="1" applyFill="1" applyBorder="1" applyAlignment="1" applyProtection="1">
      <alignment horizontal="center" vertical="center" wrapText="1"/>
    </xf>
    <xf numFmtId="175" fontId="0" fillId="34" borderId="3" xfId="2" applyNumberFormat="1" applyFont="1" applyFill="1" applyBorder="1" applyAlignment="1" applyProtection="1">
      <alignment horizontal="center" vertical="center" wrapText="1"/>
    </xf>
    <xf numFmtId="0" fontId="5" fillId="4" borderId="5" xfId="3" applyFont="1" applyBorder="1" applyAlignment="1" applyProtection="1"/>
    <xf numFmtId="0" fontId="0" fillId="35" borderId="4" xfId="0" applyFill="1" applyBorder="1" applyProtection="1"/>
    <xf numFmtId="0" fontId="0" fillId="35" borderId="6" xfId="0" applyFill="1" applyBorder="1" applyProtection="1"/>
    <xf numFmtId="0" fontId="0" fillId="35" borderId="5" xfId="0" applyFill="1" applyBorder="1" applyProtection="1"/>
    <xf numFmtId="0" fontId="10" fillId="35" borderId="4" xfId="3" applyFont="1" applyFill="1" applyBorder="1" applyAlignment="1" applyProtection="1"/>
    <xf numFmtId="0" fontId="10" fillId="35" borderId="6" xfId="3" applyFont="1" applyFill="1" applyBorder="1" applyAlignment="1" applyProtection="1"/>
    <xf numFmtId="0" fontId="10" fillId="35" borderId="5" xfId="3" applyFont="1" applyFill="1" applyBorder="1" applyAlignment="1" applyProtection="1"/>
    <xf numFmtId="166" fontId="0" fillId="18" borderId="7" xfId="4" applyNumberFormat="1" applyFont="1" applyFill="1" applyBorder="1" applyProtection="1"/>
    <xf numFmtId="4" fontId="23" fillId="18" borderId="3" xfId="12" applyNumberFormat="1" applyFont="1" applyFill="1" applyBorder="1" applyAlignment="1" applyProtection="1">
      <alignment vertical="center"/>
    </xf>
    <xf numFmtId="0" fontId="0" fillId="0" borderId="3" xfId="0" applyBorder="1" applyAlignment="1"/>
    <xf numFmtId="4" fontId="24" fillId="5" borderId="3" xfId="4" applyNumberFormat="1" applyFont="1" applyBorder="1" applyAlignment="1" applyProtection="1">
      <alignment vertical="center"/>
      <protection locked="0"/>
    </xf>
    <xf numFmtId="4" fontId="24" fillId="23" borderId="3" xfId="4" applyNumberFormat="1" applyFont="1" applyFill="1" applyBorder="1" applyAlignment="1" applyProtection="1">
      <alignment vertical="center"/>
      <protection locked="0"/>
    </xf>
    <xf numFmtId="0" fontId="0" fillId="14" borderId="4" xfId="0" applyFill="1" applyBorder="1" applyAlignment="1" applyProtection="1">
      <alignment horizontal="center"/>
    </xf>
    <xf numFmtId="0" fontId="0" fillId="14" borderId="6" xfId="0" applyFill="1" applyBorder="1" applyAlignment="1" applyProtection="1">
      <alignment horizontal="center"/>
    </xf>
    <xf numFmtId="0" fontId="0" fillId="14" borderId="5" xfId="0" applyFill="1" applyBorder="1" applyAlignment="1" applyProtection="1">
      <alignment horizontal="center"/>
    </xf>
    <xf numFmtId="0" fontId="0" fillId="0" borderId="0" xfId="0" applyFill="1" applyBorder="1" applyAlignment="1" applyProtection="1">
      <alignment horizontal="left" vertical="center" wrapText="1"/>
    </xf>
    <xf numFmtId="0" fontId="0" fillId="0" borderId="0" xfId="0" applyAlignment="1" applyProtection="1">
      <alignment horizontal="left" vertical="center" wrapText="1"/>
    </xf>
    <xf numFmtId="0" fontId="0" fillId="0" borderId="11" xfId="0" applyBorder="1" applyAlignment="1" applyProtection="1">
      <alignment horizontal="left" vertical="center" wrapText="1"/>
    </xf>
    <xf numFmtId="0" fontId="0" fillId="16" borderId="3" xfId="0" applyFont="1" applyFill="1" applyBorder="1" applyAlignment="1" applyProtection="1">
      <alignment horizontal="center"/>
    </xf>
    <xf numFmtId="0" fontId="0" fillId="0" borderId="0" xfId="0" applyAlignment="1" applyProtection="1">
      <alignment vertical="center" wrapText="1"/>
    </xf>
    <xf numFmtId="0" fontId="0" fillId="0" borderId="0" xfId="0" applyAlignment="1">
      <alignment vertical="center"/>
    </xf>
    <xf numFmtId="0" fontId="0" fillId="0" borderId="11" xfId="0" applyBorder="1" applyAlignment="1">
      <alignment vertical="center"/>
    </xf>
    <xf numFmtId="0" fontId="0" fillId="0" borderId="0" xfId="0" applyAlignment="1" applyProtection="1">
      <alignment wrapText="1"/>
    </xf>
    <xf numFmtId="0" fontId="0" fillId="0" borderId="0" xfId="0" applyAlignment="1">
      <alignment wrapText="1"/>
    </xf>
    <xf numFmtId="0" fontId="1" fillId="19" borderId="6" xfId="9" applyBorder="1" applyAlignment="1"/>
    <xf numFmtId="0" fontId="0" fillId="0" borderId="6" xfId="0" applyBorder="1" applyAlignment="1"/>
    <xf numFmtId="0" fontId="0" fillId="0" borderId="5" xfId="0" applyBorder="1" applyAlignment="1"/>
    <xf numFmtId="0" fontId="1" fillId="14" borderId="6" xfId="4" applyFill="1" applyBorder="1" applyAlignment="1"/>
    <xf numFmtId="0" fontId="13" fillId="0" borderId="3" xfId="0" applyFont="1" applyBorder="1" applyAlignment="1">
      <alignment vertical="top" wrapText="1"/>
    </xf>
    <xf numFmtId="0" fontId="0" fillId="0" borderId="3" xfId="0" applyBorder="1" applyAlignment="1">
      <alignment vertical="top"/>
    </xf>
    <xf numFmtId="0" fontId="13" fillId="0" borderId="5" xfId="0" applyFont="1" applyBorder="1" applyAlignment="1">
      <alignment vertical="top" wrapText="1"/>
    </xf>
    <xf numFmtId="0" fontId="0" fillId="19" borderId="17" xfId="9" applyFont="1" applyBorder="1" applyAlignment="1">
      <alignment vertical="top" wrapText="1"/>
    </xf>
    <xf numFmtId="0" fontId="1" fillId="19" borderId="3" xfId="9" applyBorder="1" applyAlignment="1">
      <alignment vertical="top"/>
    </xf>
    <xf numFmtId="0" fontId="0" fillId="24" borderId="27" xfId="10" applyFont="1" applyFill="1" applyBorder="1" applyAlignment="1">
      <alignment vertical="top" wrapText="1"/>
    </xf>
    <xf numFmtId="0" fontId="1" fillId="24" borderId="23" xfId="0" applyFont="1" applyFill="1" applyBorder="1" applyAlignment="1">
      <alignment vertical="top" wrapText="1"/>
    </xf>
    <xf numFmtId="0" fontId="0" fillId="0" borderId="22" xfId="0" applyBorder="1" applyAlignment="1">
      <alignment vertical="top" wrapText="1"/>
    </xf>
    <xf numFmtId="0" fontId="1" fillId="24" borderId="26" xfId="0" applyFont="1" applyFill="1" applyBorder="1" applyAlignment="1">
      <alignment vertical="top" wrapText="1"/>
    </xf>
    <xf numFmtId="0" fontId="1" fillId="24" borderId="24" xfId="0" applyFont="1" applyFill="1" applyBorder="1" applyAlignment="1">
      <alignment vertical="top" wrapText="1"/>
    </xf>
    <xf numFmtId="0" fontId="0" fillId="0" borderId="25" xfId="0" applyBorder="1" applyAlignment="1">
      <alignment vertical="top" wrapText="1"/>
    </xf>
    <xf numFmtId="0" fontId="0" fillId="19" borderId="15" xfId="9" applyNumberFormat="1" applyFont="1" applyBorder="1" applyAlignment="1">
      <alignment vertical="top" wrapText="1"/>
    </xf>
    <xf numFmtId="0" fontId="0" fillId="0" borderId="17" xfId="0" applyBorder="1" applyAlignment="1">
      <alignment vertical="top" wrapText="1"/>
    </xf>
    <xf numFmtId="0" fontId="1" fillId="14" borderId="15" xfId="4" applyNumberFormat="1" applyFill="1" applyBorder="1" applyAlignment="1">
      <alignment vertical="top" wrapText="1"/>
    </xf>
    <xf numFmtId="0" fontId="1" fillId="14" borderId="17" xfId="4" applyFill="1" applyBorder="1" applyAlignment="1">
      <alignment vertical="top" wrapText="1"/>
    </xf>
    <xf numFmtId="0" fontId="1" fillId="14" borderId="3" xfId="4" applyFill="1" applyBorder="1" applyAlignment="1">
      <alignment vertical="top"/>
    </xf>
    <xf numFmtId="0" fontId="1" fillId="5" borderId="6" xfId="4" applyBorder="1" applyAlignment="1"/>
    <xf numFmtId="0" fontId="1" fillId="0" borderId="0" xfId="9" applyFill="1" applyBorder="1" applyAlignment="1"/>
    <xf numFmtId="0" fontId="0" fillId="0" borderId="0" xfId="0" applyFill="1" applyBorder="1" applyAlignment="1"/>
    <xf numFmtId="0" fontId="0" fillId="0" borderId="0" xfId="9" applyFont="1" applyFill="1" applyBorder="1" applyAlignment="1">
      <alignment vertical="top" wrapText="1"/>
    </xf>
    <xf numFmtId="0" fontId="1" fillId="0" borderId="0" xfId="9" applyFill="1" applyBorder="1" applyAlignment="1">
      <alignment vertical="top"/>
    </xf>
    <xf numFmtId="0" fontId="0" fillId="0" borderId="0" xfId="9" applyNumberFormat="1" applyFont="1" applyFill="1" applyBorder="1" applyAlignment="1">
      <alignment vertical="top" wrapText="1"/>
    </xf>
    <xf numFmtId="0" fontId="0" fillId="0" borderId="0" xfId="0" applyFill="1" applyBorder="1" applyAlignment="1">
      <alignment vertical="top" wrapText="1"/>
    </xf>
    <xf numFmtId="0" fontId="1" fillId="0" borderId="0" xfId="4" applyFill="1" applyBorder="1" applyAlignment="1"/>
    <xf numFmtId="0" fontId="0" fillId="19" borderId="27" xfId="9" applyNumberFormat="1" applyFont="1" applyBorder="1" applyAlignment="1">
      <alignment vertical="top" wrapText="1"/>
    </xf>
    <xf numFmtId="0" fontId="0" fillId="0" borderId="26" xfId="0" applyBorder="1" applyAlignment="1">
      <alignment vertical="top" wrapText="1"/>
    </xf>
    <xf numFmtId="0" fontId="1" fillId="0" borderId="0" xfId="4" applyFill="1" applyBorder="1" applyAlignment="1">
      <alignment vertical="top" wrapText="1"/>
    </xf>
    <xf numFmtId="0" fontId="1" fillId="0" borderId="0" xfId="4" applyFill="1" applyBorder="1" applyAlignment="1">
      <alignment vertical="top"/>
    </xf>
    <xf numFmtId="0" fontId="1" fillId="0" borderId="0" xfId="4" applyNumberFormat="1" applyFill="1" applyBorder="1" applyAlignment="1">
      <alignment vertical="top" wrapText="1"/>
    </xf>
    <xf numFmtId="0" fontId="1" fillId="5" borderId="17" xfId="4" applyBorder="1" applyAlignment="1">
      <alignment vertical="top" wrapText="1"/>
    </xf>
    <xf numFmtId="0" fontId="1" fillId="5" borderId="3" xfId="4" applyBorder="1" applyAlignment="1">
      <alignment vertical="top"/>
    </xf>
    <xf numFmtId="0" fontId="1" fillId="5" borderId="15" xfId="4" applyNumberFormat="1" applyBorder="1" applyAlignment="1">
      <alignment vertical="top" wrapText="1"/>
    </xf>
    <xf numFmtId="0" fontId="10" fillId="4" borderId="4" xfId="3" applyFont="1" applyBorder="1" applyAlignment="1" applyProtection="1">
      <alignment horizontal="center" wrapText="1"/>
    </xf>
    <xf numFmtId="0" fontId="10" fillId="4" borderId="5" xfId="3" applyFont="1" applyBorder="1" applyAlignment="1" applyProtection="1">
      <alignment horizontal="center" wrapText="1"/>
    </xf>
    <xf numFmtId="0" fontId="5" fillId="4" borderId="4" xfId="3" applyFont="1" applyBorder="1" applyAlignment="1" applyProtection="1">
      <alignment horizontal="center"/>
    </xf>
    <xf numFmtId="0" fontId="5" fillId="4" borderId="6" xfId="3" applyFont="1" applyBorder="1" applyAlignment="1" applyProtection="1">
      <alignment horizontal="center"/>
    </xf>
    <xf numFmtId="0" fontId="5" fillId="4" borderId="5" xfId="3" applyFont="1" applyBorder="1" applyAlignment="1" applyProtection="1">
      <alignment horizontal="center"/>
    </xf>
    <xf numFmtId="0" fontId="10" fillId="4" borderId="4" xfId="3" applyFont="1" applyBorder="1" applyAlignment="1" applyProtection="1">
      <alignment vertical="center"/>
    </xf>
    <xf numFmtId="0" fontId="0" fillId="0" borderId="6" xfId="0" applyBorder="1" applyAlignment="1">
      <alignment vertical="center"/>
    </xf>
    <xf numFmtId="164" fontId="5" fillId="17" borderId="3" xfId="8" applyBorder="1">
      <alignment horizontal="left" vertical="center"/>
    </xf>
    <xf numFmtId="0" fontId="10" fillId="4" borderId="4" xfId="3" applyFont="1" applyBorder="1" applyAlignment="1" applyProtection="1">
      <alignment horizontal="left" vertical="center"/>
    </xf>
    <xf numFmtId="0" fontId="10" fillId="4" borderId="6" xfId="3" applyFont="1" applyBorder="1" applyAlignment="1" applyProtection="1">
      <alignment horizontal="left" vertical="center"/>
    </xf>
    <xf numFmtId="0" fontId="10" fillId="4" borderId="5" xfId="3" applyFont="1" applyBorder="1" applyAlignment="1" applyProtection="1">
      <alignment horizontal="left" vertical="center"/>
    </xf>
  </cellXfs>
  <cellStyles count="23">
    <cellStyle name="20 % - Akzent1" xfId="7" builtinId="30"/>
    <cellStyle name="20 % - Akzent2" xfId="4" builtinId="34"/>
    <cellStyle name="20 % - Akzent3 2" xfId="18" xr:uid="{00000000-0005-0000-0000-000002000000}"/>
    <cellStyle name="40 % - Akzent1" xfId="2" builtinId="31"/>
    <cellStyle name="40 % - Akzent1 2" xfId="19" xr:uid="{00000000-0005-0000-0000-000004000000}"/>
    <cellStyle name="40 % - Akzent2" xfId="9" builtinId="35"/>
    <cellStyle name="40 % - Akzent3" xfId="10" builtinId="39"/>
    <cellStyle name="40 % - Akzent3 2" xfId="20" xr:uid="{00000000-0005-0000-0000-000007000000}"/>
    <cellStyle name="40 % - Akzent5 2" xfId="21" xr:uid="{00000000-0005-0000-0000-000008000000}"/>
    <cellStyle name="60 % - Akzent1" xfId="3" builtinId="32"/>
    <cellStyle name="Ausgabe" xfId="1" builtinId="21"/>
    <cellStyle name="Berechnung" xfId="6" builtinId="22"/>
    <cellStyle name="Eingabe 2" xfId="15" xr:uid="{00000000-0005-0000-0000-00000C000000}"/>
    <cellStyle name="Neutral" xfId="14" builtinId="28"/>
    <cellStyle name="Prozent" xfId="5" builtinId="5"/>
    <cellStyle name="Prozent 3" xfId="22" xr:uid="{00000000-0005-0000-0000-00000F000000}"/>
    <cellStyle name="Schlecht" xfId="13" builtinId="27"/>
    <cellStyle name="Standard" xfId="0" builtinId="0"/>
    <cellStyle name="Standard 2" xfId="12" xr:uid="{00000000-0005-0000-0000-000012000000}"/>
    <cellStyle name="Tablehead3" xfId="8" xr:uid="{00000000-0005-0000-0000-000013000000}"/>
    <cellStyle name="Überschrift 1 2" xfId="17" xr:uid="{00000000-0005-0000-0000-000014000000}"/>
    <cellStyle name="Überschrift 5" xfId="16" xr:uid="{00000000-0005-0000-0000-000015000000}"/>
    <cellStyle name="Währung" xfId="11" builtinId="4"/>
  </cellStyles>
  <dxfs count="13">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BNetzAPowerPoint">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horz" wrap="square" lIns="91440" tIns="45720" rIns="91440" bIns="45720" numCol="1" anchor="t" anchorCtr="0" compatLnSpc="1">
        <a:prstTxWarp prst="textNoShape">
          <a:avLst/>
        </a:prstTxWarp>
      </a:bodyPr>
      <a:lstStyle>
        <a:defPPr marL="0" marR="0" indent="0" algn="l" defTabSz="914400" rtl="0" eaLnBrk="1" fontAlgn="base" latinLnBrk="0" hangingPunct="1">
          <a:lnSpc>
            <a:spcPct val="100000"/>
          </a:lnSpc>
          <a:spcBef>
            <a:spcPct val="20000"/>
          </a:spcBef>
          <a:spcAft>
            <a:spcPct val="0"/>
          </a:spcAft>
          <a:buClr>
            <a:srgbClr val="BBC6D6"/>
          </a:buClr>
          <a:buSzPct val="80000"/>
          <a:buFont typeface="Wingdings" pitchFamily="1" charset="2"/>
          <a:buNone/>
          <a:tabLst/>
          <a:defRPr kumimoji="0" lang="de-DE" sz="1800" b="0" i="0" u="none" strike="noStrike" cap="none" normalizeH="0" baseline="0" smtClean="0">
            <a:ln>
              <a:noFill/>
            </a:ln>
            <a:solidFill>
              <a:schemeClr val="tx1"/>
            </a:solidFill>
            <a:effectLst/>
            <a:latin typeface="Arial Narrow" pitchFamily="1" charset="0"/>
          </a:defRPr>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horz" wrap="square" lIns="91440" tIns="45720" rIns="91440" bIns="45720" numCol="1" anchor="t" anchorCtr="0" compatLnSpc="1">
        <a:prstTxWarp prst="textNoShape">
          <a:avLst/>
        </a:prstTxWarp>
      </a:bodyPr>
      <a:lstStyle>
        <a:defPPr marL="0" marR="0" indent="0" algn="l" defTabSz="914400" rtl="0" eaLnBrk="1" fontAlgn="base" latinLnBrk="0" hangingPunct="1">
          <a:lnSpc>
            <a:spcPct val="100000"/>
          </a:lnSpc>
          <a:spcBef>
            <a:spcPct val="20000"/>
          </a:spcBef>
          <a:spcAft>
            <a:spcPct val="0"/>
          </a:spcAft>
          <a:buClr>
            <a:srgbClr val="BBC6D6"/>
          </a:buClr>
          <a:buSzPct val="80000"/>
          <a:buFont typeface="Wingdings" pitchFamily="1" charset="2"/>
          <a:buNone/>
          <a:tabLst/>
          <a:defRPr kumimoji="0" lang="de-DE" sz="1800" b="0" i="0" u="none" strike="noStrike" cap="none" normalizeH="0" baseline="0" smtClean="0">
            <a:ln>
              <a:noFill/>
            </a:ln>
            <a:solidFill>
              <a:schemeClr val="tx1"/>
            </a:solidFill>
            <a:effectLst/>
            <a:latin typeface="Arial Narrow" pitchFamily="1" charset="0"/>
          </a:defRPr>
        </a:defPPr>
      </a:lstStyle>
    </a:lnDef>
  </a:objectDefaults>
  <a:extraClrSchemeLst>
    <a:extraClrScheme>
      <a:clrScheme name="Office Theme 1">
        <a:dk1>
          <a:srgbClr val="000000"/>
        </a:dk1>
        <a:lt1>
          <a:srgbClr val="FFFFFF"/>
        </a:lt1>
        <a:dk2>
          <a:srgbClr val="000000"/>
        </a:dk2>
        <a:lt2>
          <a:srgbClr val="808080"/>
        </a:lt2>
        <a:accent1>
          <a:srgbClr val="BBE0E3"/>
        </a:accent1>
        <a:accent2>
          <a:srgbClr val="333399"/>
        </a:accent2>
        <a:accent3>
          <a:srgbClr val="FFFFFF"/>
        </a:accent3>
        <a:accent4>
          <a:srgbClr val="000000"/>
        </a:accent4>
        <a:accent5>
          <a:srgbClr val="DAEDEF"/>
        </a:accent5>
        <a:accent6>
          <a:srgbClr val="2D2D8A"/>
        </a:accent6>
        <a:hlink>
          <a:srgbClr val="009999"/>
        </a:hlink>
        <a:folHlink>
          <a:srgbClr val="99CC00"/>
        </a:folHlink>
      </a:clrScheme>
      <a:clrMap bg1="lt1" tx1="dk1" bg2="lt2" tx2="dk2" accent1="accent1" accent2="accent2" accent3="accent3" accent4="accent4" accent5="accent5" accent6="accent6" hlink="hlink" folHlink="folHlink"/>
    </a:extraClrScheme>
    <a:extraClrScheme>
      <a:clrScheme name="Office Theme 2">
        <a:dk1>
          <a:srgbClr val="000000"/>
        </a:dk1>
        <a:lt1>
          <a:srgbClr val="FFFFFF"/>
        </a:lt1>
        <a:dk2>
          <a:srgbClr val="000000"/>
        </a:dk2>
        <a:lt2>
          <a:srgbClr val="969696"/>
        </a:lt2>
        <a:accent1>
          <a:srgbClr val="FBDF53"/>
        </a:accent1>
        <a:accent2>
          <a:srgbClr val="FF9966"/>
        </a:accent2>
        <a:accent3>
          <a:srgbClr val="FFFFFF"/>
        </a:accent3>
        <a:accent4>
          <a:srgbClr val="000000"/>
        </a:accent4>
        <a:accent5>
          <a:srgbClr val="FDECB3"/>
        </a:accent5>
        <a:accent6>
          <a:srgbClr val="E78A5C"/>
        </a:accent6>
        <a:hlink>
          <a:srgbClr val="CC3300"/>
        </a:hlink>
        <a:folHlink>
          <a:srgbClr val="996600"/>
        </a:folHlink>
      </a:clrScheme>
      <a:clrMap bg1="lt1" tx1="dk1" bg2="lt2" tx2="dk2" accent1="accent1" accent2="accent2" accent3="accent3" accent4="accent4" accent5="accent5" accent6="accent6" hlink="hlink" folHlink="folHlink"/>
    </a:extraClrScheme>
    <a:extraClrScheme>
      <a:clrScheme name="Office Theme 3">
        <a:dk1>
          <a:srgbClr val="000000"/>
        </a:dk1>
        <a:lt1>
          <a:srgbClr val="FFFFFF"/>
        </a:lt1>
        <a:dk2>
          <a:srgbClr val="000000"/>
        </a:dk2>
        <a:lt2>
          <a:srgbClr val="808080"/>
        </a:lt2>
        <a:accent1>
          <a:srgbClr val="99CCFF"/>
        </a:accent1>
        <a:accent2>
          <a:srgbClr val="CCCCFF"/>
        </a:accent2>
        <a:accent3>
          <a:srgbClr val="FFFFFF"/>
        </a:accent3>
        <a:accent4>
          <a:srgbClr val="000000"/>
        </a:accent4>
        <a:accent5>
          <a:srgbClr val="CAE2FF"/>
        </a:accent5>
        <a:accent6>
          <a:srgbClr val="B9B9E7"/>
        </a:accent6>
        <a:hlink>
          <a:srgbClr val="3333CC"/>
        </a:hlink>
        <a:folHlink>
          <a:srgbClr val="AF67FF"/>
        </a:folHlink>
      </a:clrScheme>
      <a:clrMap bg1="lt1" tx1="dk1" bg2="lt2" tx2="dk2" accent1="accent1" accent2="accent2" accent3="accent3" accent4="accent4" accent5="accent5" accent6="accent6" hlink="hlink" folHlink="folHlink"/>
    </a:extraClrScheme>
    <a:extraClrScheme>
      <a:clrScheme name="Office Theme 4">
        <a:dk1>
          <a:srgbClr val="000000"/>
        </a:dk1>
        <a:lt1>
          <a:srgbClr val="DEF6F1"/>
        </a:lt1>
        <a:dk2>
          <a:srgbClr val="000000"/>
        </a:dk2>
        <a:lt2>
          <a:srgbClr val="969696"/>
        </a:lt2>
        <a:accent1>
          <a:srgbClr val="FFFFFF"/>
        </a:accent1>
        <a:accent2>
          <a:srgbClr val="8DC6FF"/>
        </a:accent2>
        <a:accent3>
          <a:srgbClr val="ECFAF7"/>
        </a:accent3>
        <a:accent4>
          <a:srgbClr val="000000"/>
        </a:accent4>
        <a:accent5>
          <a:srgbClr val="FFFFFF"/>
        </a:accent5>
        <a:accent6>
          <a:srgbClr val="7FB3E7"/>
        </a:accent6>
        <a:hlink>
          <a:srgbClr val="0066CC"/>
        </a:hlink>
        <a:folHlink>
          <a:srgbClr val="00A800"/>
        </a:folHlink>
      </a:clrScheme>
      <a:clrMap bg1="lt1" tx1="dk1" bg2="lt2" tx2="dk2" accent1="accent1" accent2="accent2" accent3="accent3" accent4="accent4" accent5="accent5" accent6="accent6" hlink="hlink" folHlink="folHlink"/>
    </a:extraClrScheme>
    <a:extraClrScheme>
      <a:clrScheme name="Office Theme 5">
        <a:dk1>
          <a:srgbClr val="000000"/>
        </a:dk1>
        <a:lt1>
          <a:srgbClr val="FFFFD9"/>
        </a:lt1>
        <a:dk2>
          <a:srgbClr val="000000"/>
        </a:dk2>
        <a:lt2>
          <a:srgbClr val="777777"/>
        </a:lt2>
        <a:accent1>
          <a:srgbClr val="FFFFF7"/>
        </a:accent1>
        <a:accent2>
          <a:srgbClr val="33CCCC"/>
        </a:accent2>
        <a:accent3>
          <a:srgbClr val="FFFFE9"/>
        </a:accent3>
        <a:accent4>
          <a:srgbClr val="000000"/>
        </a:accent4>
        <a:accent5>
          <a:srgbClr val="FFFFFA"/>
        </a:accent5>
        <a:accent6>
          <a:srgbClr val="2DB9B9"/>
        </a:accent6>
        <a:hlink>
          <a:srgbClr val="FF5050"/>
        </a:hlink>
        <a:folHlink>
          <a:srgbClr val="FF9900"/>
        </a:folHlink>
      </a:clrScheme>
      <a:clrMap bg1="lt1" tx1="dk1" bg2="lt2" tx2="dk2" accent1="accent1" accent2="accent2" accent3="accent3" accent4="accent4" accent5="accent5" accent6="accent6" hlink="hlink" folHlink="folHlink"/>
    </a:extraClrScheme>
    <a:extraClrScheme>
      <a:clrScheme name="Office Theme 6">
        <a:dk1>
          <a:srgbClr val="005A58"/>
        </a:dk1>
        <a:lt1>
          <a:srgbClr val="FFFFFF"/>
        </a:lt1>
        <a:dk2>
          <a:srgbClr val="008080"/>
        </a:dk2>
        <a:lt2>
          <a:srgbClr val="FFFF99"/>
        </a:lt2>
        <a:accent1>
          <a:srgbClr val="006462"/>
        </a:accent1>
        <a:accent2>
          <a:srgbClr val="6D6FC7"/>
        </a:accent2>
        <a:accent3>
          <a:srgbClr val="AAC0C0"/>
        </a:accent3>
        <a:accent4>
          <a:srgbClr val="DADADA"/>
        </a:accent4>
        <a:accent5>
          <a:srgbClr val="AAB8B7"/>
        </a:accent5>
        <a:accent6>
          <a:srgbClr val="6264B4"/>
        </a:accent6>
        <a:hlink>
          <a:srgbClr val="00FFFF"/>
        </a:hlink>
        <a:folHlink>
          <a:srgbClr val="00FF00"/>
        </a:folHlink>
      </a:clrScheme>
      <a:clrMap bg1="dk2" tx1="lt1" bg2="dk1" tx2="lt2" accent1="accent1" accent2="accent2" accent3="accent3" accent4="accent4" accent5="accent5" accent6="accent6" hlink="hlink" folHlink="folHlink"/>
    </a:extraClrScheme>
    <a:extraClrScheme>
      <a:clrScheme name="Office Theme 7">
        <a:dk1>
          <a:srgbClr val="5C1F00"/>
        </a:dk1>
        <a:lt1>
          <a:srgbClr val="FFFFFF"/>
        </a:lt1>
        <a:dk2>
          <a:srgbClr val="800000"/>
        </a:dk2>
        <a:lt2>
          <a:srgbClr val="DFD293"/>
        </a:lt2>
        <a:accent1>
          <a:srgbClr val="CC3300"/>
        </a:accent1>
        <a:accent2>
          <a:srgbClr val="BE7960"/>
        </a:accent2>
        <a:accent3>
          <a:srgbClr val="C0AAAA"/>
        </a:accent3>
        <a:accent4>
          <a:srgbClr val="DADADA"/>
        </a:accent4>
        <a:accent5>
          <a:srgbClr val="E2ADAA"/>
        </a:accent5>
        <a:accent6>
          <a:srgbClr val="AC6D56"/>
        </a:accent6>
        <a:hlink>
          <a:srgbClr val="FFFF99"/>
        </a:hlink>
        <a:folHlink>
          <a:srgbClr val="D3A219"/>
        </a:folHlink>
      </a:clrScheme>
      <a:clrMap bg1="dk2" tx1="lt1" bg2="dk1" tx2="lt2" accent1="accent1" accent2="accent2" accent3="accent3" accent4="accent4" accent5="accent5" accent6="accent6" hlink="hlink" folHlink="folHlink"/>
    </a:extraClrScheme>
    <a:extraClrScheme>
      <a:clrScheme name="Office Theme 8">
        <a:dk1>
          <a:srgbClr val="003366"/>
        </a:dk1>
        <a:lt1>
          <a:srgbClr val="FFFFFF"/>
        </a:lt1>
        <a:dk2>
          <a:srgbClr val="000099"/>
        </a:dk2>
        <a:lt2>
          <a:srgbClr val="CCFFFF"/>
        </a:lt2>
        <a:accent1>
          <a:srgbClr val="3366CC"/>
        </a:accent1>
        <a:accent2>
          <a:srgbClr val="00B000"/>
        </a:accent2>
        <a:accent3>
          <a:srgbClr val="AAAACA"/>
        </a:accent3>
        <a:accent4>
          <a:srgbClr val="DADADA"/>
        </a:accent4>
        <a:accent5>
          <a:srgbClr val="ADB8E2"/>
        </a:accent5>
        <a:accent6>
          <a:srgbClr val="009F00"/>
        </a:accent6>
        <a:hlink>
          <a:srgbClr val="66CCFF"/>
        </a:hlink>
        <a:folHlink>
          <a:srgbClr val="FFE701"/>
        </a:folHlink>
      </a:clrScheme>
      <a:clrMap bg1="dk2" tx1="lt1" bg2="dk1" tx2="lt2" accent1="accent1" accent2="accent2" accent3="accent3" accent4="accent4" accent5="accent5" accent6="accent6" hlink="hlink" folHlink="folHlink"/>
    </a:extraClrScheme>
    <a:extraClrScheme>
      <a:clrScheme name="Office Theme 9">
        <a:dk1>
          <a:srgbClr val="336699"/>
        </a:dk1>
        <a:lt1>
          <a:srgbClr val="FFFFFF"/>
        </a:lt1>
        <a:dk2>
          <a:srgbClr val="000000"/>
        </a:dk2>
        <a:lt2>
          <a:srgbClr val="E3EBF1"/>
        </a:lt2>
        <a:accent1>
          <a:srgbClr val="003399"/>
        </a:accent1>
        <a:accent2>
          <a:srgbClr val="468A4B"/>
        </a:accent2>
        <a:accent3>
          <a:srgbClr val="AAAAAA"/>
        </a:accent3>
        <a:accent4>
          <a:srgbClr val="DADADA"/>
        </a:accent4>
        <a:accent5>
          <a:srgbClr val="AAADCA"/>
        </a:accent5>
        <a:accent6>
          <a:srgbClr val="3F7D43"/>
        </a:accent6>
        <a:hlink>
          <a:srgbClr val="66CCFF"/>
        </a:hlink>
        <a:folHlink>
          <a:srgbClr val="F0E500"/>
        </a:folHlink>
      </a:clrScheme>
      <a:clrMap bg1="dk2" tx1="lt1" bg2="dk1" tx2="lt2" accent1="accent1" accent2="accent2" accent3="accent3" accent4="accent4" accent5="accent5" accent6="accent6" hlink="hlink" folHlink="folHlink"/>
    </a:extraClrScheme>
    <a:extraClrScheme>
      <a:clrScheme name="Office Theme 10">
        <a:dk1>
          <a:srgbClr val="777777"/>
        </a:dk1>
        <a:lt1>
          <a:srgbClr val="FFFFFF"/>
        </a:lt1>
        <a:dk2>
          <a:srgbClr val="686B5D"/>
        </a:dk2>
        <a:lt2>
          <a:srgbClr val="D1D1CB"/>
        </a:lt2>
        <a:accent1>
          <a:srgbClr val="909082"/>
        </a:accent1>
        <a:accent2>
          <a:srgbClr val="809EA8"/>
        </a:accent2>
        <a:accent3>
          <a:srgbClr val="B9BAB6"/>
        </a:accent3>
        <a:accent4>
          <a:srgbClr val="DADADA"/>
        </a:accent4>
        <a:accent5>
          <a:srgbClr val="C6C6C1"/>
        </a:accent5>
        <a:accent6>
          <a:srgbClr val="738F98"/>
        </a:accent6>
        <a:hlink>
          <a:srgbClr val="FFCC66"/>
        </a:hlink>
        <a:folHlink>
          <a:srgbClr val="E9DCB9"/>
        </a:folHlink>
      </a:clrScheme>
      <a:clrMap bg1="dk2" tx1="lt1" bg2="dk1" tx2="lt2" accent1="accent1" accent2="accent2" accent3="accent3" accent4="accent4" accent5="accent5" accent6="accent6" hlink="hlink" folHlink="folHlink"/>
    </a:extraClrScheme>
    <a:extraClrScheme>
      <a:clrScheme name="Office Theme 11">
        <a:dk1>
          <a:srgbClr val="3E3E5C"/>
        </a:dk1>
        <a:lt1>
          <a:srgbClr val="FFFFFF"/>
        </a:lt1>
        <a:dk2>
          <a:srgbClr val="666699"/>
        </a:dk2>
        <a:lt2>
          <a:srgbClr val="FFFFFF"/>
        </a:lt2>
        <a:accent1>
          <a:srgbClr val="60597B"/>
        </a:accent1>
        <a:accent2>
          <a:srgbClr val="6666FF"/>
        </a:accent2>
        <a:accent3>
          <a:srgbClr val="B8B8CA"/>
        </a:accent3>
        <a:accent4>
          <a:srgbClr val="DADADA"/>
        </a:accent4>
        <a:accent5>
          <a:srgbClr val="B6B5BF"/>
        </a:accent5>
        <a:accent6>
          <a:srgbClr val="5C5CE7"/>
        </a:accent6>
        <a:hlink>
          <a:srgbClr val="99CCFF"/>
        </a:hlink>
        <a:folHlink>
          <a:srgbClr val="FFFF99"/>
        </a:folHlink>
      </a:clrScheme>
      <a:clrMap bg1="dk2" tx1="lt1" bg2="dk1" tx2="lt2" accent1="accent1" accent2="accent2" accent3="accent3" accent4="accent4" accent5="accent5" accent6="accent6" hlink="hlink" folHlink="folHlink"/>
    </a:extraClrScheme>
    <a:extraClrScheme>
      <a:clrScheme name="Office Theme 12">
        <a:dk1>
          <a:srgbClr val="2D2015"/>
        </a:dk1>
        <a:lt1>
          <a:srgbClr val="FFFFFF"/>
        </a:lt1>
        <a:dk2>
          <a:srgbClr val="523E26"/>
        </a:dk2>
        <a:lt2>
          <a:srgbClr val="DFC08D"/>
        </a:lt2>
        <a:accent1>
          <a:srgbClr val="8C7B70"/>
        </a:accent1>
        <a:accent2>
          <a:srgbClr val="8F5F2F"/>
        </a:accent2>
        <a:accent3>
          <a:srgbClr val="B3AFAC"/>
        </a:accent3>
        <a:accent4>
          <a:srgbClr val="DADADA"/>
        </a:accent4>
        <a:accent5>
          <a:srgbClr val="C5BFBB"/>
        </a:accent5>
        <a:accent6>
          <a:srgbClr val="81552A"/>
        </a:accent6>
        <a:hlink>
          <a:srgbClr val="CCB400"/>
        </a:hlink>
        <a:folHlink>
          <a:srgbClr val="8C9EA0"/>
        </a:folHlink>
      </a:clrScheme>
      <a:clrMap bg1="dk2" tx1="lt1" bg2="dk1" tx2="lt2" accent1="accent1" accent2="accent2" accent3="accent3" accent4="accent4" accent5="accent5" accent6="accent6" hlink="hlink" folHlink="folHlink"/>
    </a:extraClrScheme>
    <a:extraClrScheme>
      <a:clrScheme name="Office Theme 13">
        <a:dk1>
          <a:srgbClr val="000000"/>
        </a:dk1>
        <a:lt1>
          <a:srgbClr val="FFFFFF"/>
        </a:lt1>
        <a:dk2>
          <a:srgbClr val="FFFFFF"/>
        </a:dk2>
        <a:lt2>
          <a:srgbClr val="808080"/>
        </a:lt2>
        <a:accent1>
          <a:srgbClr val="157293"/>
        </a:accent1>
        <a:accent2>
          <a:srgbClr val="5D8BA8"/>
        </a:accent2>
        <a:accent3>
          <a:srgbClr val="FFFFFF"/>
        </a:accent3>
        <a:accent4>
          <a:srgbClr val="000000"/>
        </a:accent4>
        <a:accent5>
          <a:srgbClr val="AABCC8"/>
        </a:accent5>
        <a:accent6>
          <a:srgbClr val="537D98"/>
        </a:accent6>
        <a:hlink>
          <a:srgbClr val="85A6BD"/>
        </a:hlink>
        <a:folHlink>
          <a:srgbClr val="ACC2D3"/>
        </a:folHlink>
      </a:clrScheme>
      <a:clrMap bg1="lt1" tx1="dk1" bg2="lt2" tx2="dk2" accent1="accent1" accent2="accent2" accent3="accent3" accent4="accent4" accent5="accent5" accent6="accent6" hlink="hlink" folHlink="folHlink"/>
    </a:extraClrScheme>
    <a:extraClrScheme>
      <a:clrScheme name="Office Theme 14">
        <a:dk1>
          <a:srgbClr val="000000"/>
        </a:dk1>
        <a:lt1>
          <a:srgbClr val="FFFFFF"/>
        </a:lt1>
        <a:dk2>
          <a:srgbClr val="FFFFFF"/>
        </a:dk2>
        <a:lt2>
          <a:srgbClr val="D5E0E9"/>
        </a:lt2>
        <a:accent1>
          <a:srgbClr val="157293"/>
        </a:accent1>
        <a:accent2>
          <a:srgbClr val="5D8BA8"/>
        </a:accent2>
        <a:accent3>
          <a:srgbClr val="FFFFFF"/>
        </a:accent3>
        <a:accent4>
          <a:srgbClr val="000000"/>
        </a:accent4>
        <a:accent5>
          <a:srgbClr val="AABCC8"/>
        </a:accent5>
        <a:accent6>
          <a:srgbClr val="537D98"/>
        </a:accent6>
        <a:hlink>
          <a:srgbClr val="85A6BD"/>
        </a:hlink>
        <a:folHlink>
          <a:srgbClr val="ACC2D3"/>
        </a:folHlink>
      </a:clrScheme>
      <a:clrMap bg1="lt1" tx1="dk1" bg2="lt2" tx2="dk2" accent1="accent1" accent2="accent2" accent3="accent3" accent4="accent4" accent5="accent5" accent6="accent6" hlink="hlink" folHlink="folHlink"/>
    </a:extraClrScheme>
    <a:extraClrScheme>
      <a:clrScheme name="Bundesnetzagentur-Vorlage 1">
        <a:dk1>
          <a:srgbClr val="000000"/>
        </a:dk1>
        <a:lt1>
          <a:srgbClr val="FFFFFF"/>
        </a:lt1>
        <a:dk2>
          <a:srgbClr val="FFFFFF"/>
        </a:dk2>
        <a:lt2>
          <a:srgbClr val="D9E5F2"/>
        </a:lt2>
        <a:accent1>
          <a:srgbClr val="417DBE"/>
        </a:accent1>
        <a:accent2>
          <a:srgbClr val="E16900"/>
        </a:accent2>
        <a:accent3>
          <a:srgbClr val="FFFFFF"/>
        </a:accent3>
        <a:accent4>
          <a:srgbClr val="000000"/>
        </a:accent4>
        <a:accent5>
          <a:srgbClr val="B0BFDB"/>
        </a:accent5>
        <a:accent6>
          <a:srgbClr val="CC5E00"/>
        </a:accent6>
        <a:hlink>
          <a:srgbClr val="8DB1D8"/>
        </a:hlink>
        <a:folHlink>
          <a:srgbClr val="57676F"/>
        </a:folHlink>
      </a:clrScheme>
      <a:clrMap bg1="lt1" tx1="dk1" bg2="lt2" tx2="dk2" accent1="accent1" accent2="accent2" accent3="accent3" accent4="accent4" accent5="accent5" accent6="accent6" hlink="hlink" folHlink="folHlink"/>
    </a:extraClrScheme>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C46"/>
  <sheetViews>
    <sheetView zoomScale="115" zoomScaleNormal="115" workbookViewId="0">
      <selection activeCell="D11" sqref="D11"/>
    </sheetView>
  </sheetViews>
  <sheetFormatPr baseColWidth="10" defaultColWidth="11.42578125" defaultRowHeight="15" x14ac:dyDescent="0.25"/>
  <cols>
    <col min="1" max="1" width="32.85546875" style="70" customWidth="1"/>
    <col min="2" max="2" width="94" style="70" customWidth="1"/>
    <col min="3" max="3" width="20.28515625" style="70" customWidth="1"/>
    <col min="4" max="1023" width="11.5703125" style="75" customWidth="1"/>
    <col min="1024" max="16384" width="11.42578125" style="75"/>
  </cols>
  <sheetData>
    <row r="1" spans="1:3" x14ac:dyDescent="0.25">
      <c r="A1" s="75"/>
      <c r="B1" s="75"/>
      <c r="C1" s="75"/>
    </row>
    <row r="2" spans="1:3" ht="18.75" x14ac:dyDescent="0.3">
      <c r="A2" s="69" t="s">
        <v>133</v>
      </c>
      <c r="C2" s="75"/>
    </row>
    <row r="3" spans="1:3" ht="18.75" x14ac:dyDescent="0.3">
      <c r="A3" s="69"/>
      <c r="B3" s="75"/>
      <c r="C3" s="75"/>
    </row>
    <row r="4" spans="1:3" x14ac:dyDescent="0.25">
      <c r="A4" s="75" t="s">
        <v>203</v>
      </c>
      <c r="B4" s="75"/>
      <c r="C4" s="75"/>
    </row>
    <row r="5" spans="1:3" x14ac:dyDescent="0.25">
      <c r="A5" s="321" t="s">
        <v>204</v>
      </c>
      <c r="B5" s="322"/>
      <c r="C5" s="75"/>
    </row>
    <row r="6" spans="1:3" x14ac:dyDescent="0.25">
      <c r="A6" s="323" t="s">
        <v>205</v>
      </c>
      <c r="B6" s="322"/>
      <c r="C6" s="75"/>
    </row>
    <row r="7" spans="1:3" x14ac:dyDescent="0.25">
      <c r="A7" s="324" t="s">
        <v>206</v>
      </c>
      <c r="B7" s="322"/>
      <c r="C7" s="75"/>
    </row>
    <row r="8" spans="1:3" ht="18.75" x14ac:dyDescent="0.3">
      <c r="A8" s="69"/>
      <c r="B8" s="75"/>
      <c r="C8" s="75"/>
    </row>
    <row r="9" spans="1:3" ht="12.75" customHeight="1" x14ac:dyDescent="0.35">
      <c r="A9" s="76"/>
      <c r="C9" s="75"/>
    </row>
    <row r="10" spans="1:3" ht="15.75" x14ac:dyDescent="0.25">
      <c r="A10" s="74" t="s">
        <v>134</v>
      </c>
      <c r="C10" s="75"/>
    </row>
    <row r="11" spans="1:3" ht="165" x14ac:dyDescent="0.25">
      <c r="A11" s="89" t="s">
        <v>120</v>
      </c>
      <c r="B11" s="77" t="s">
        <v>208</v>
      </c>
      <c r="C11" s="75"/>
    </row>
    <row r="12" spans="1:3" ht="90" x14ac:dyDescent="0.25">
      <c r="A12" s="89" t="s">
        <v>127</v>
      </c>
      <c r="B12" s="77" t="s">
        <v>135</v>
      </c>
      <c r="C12" s="75"/>
    </row>
    <row r="13" spans="1:3" ht="97.5" customHeight="1" x14ac:dyDescent="0.25">
      <c r="A13" s="89" t="s">
        <v>121</v>
      </c>
      <c r="B13" s="88" t="s">
        <v>145</v>
      </c>
      <c r="C13" s="75"/>
    </row>
    <row r="14" spans="1:3" ht="109.5" customHeight="1" x14ac:dyDescent="0.25">
      <c r="A14" s="89" t="s">
        <v>128</v>
      </c>
      <c r="B14" s="88" t="s">
        <v>146</v>
      </c>
      <c r="C14" s="75"/>
    </row>
    <row r="15" spans="1:3" ht="255" x14ac:dyDescent="0.25">
      <c r="A15" s="89" t="s">
        <v>119</v>
      </c>
      <c r="B15" s="78" t="s">
        <v>147</v>
      </c>
      <c r="C15" s="75"/>
    </row>
    <row r="16" spans="1:3" ht="45" x14ac:dyDescent="0.25">
      <c r="A16" s="89" t="s">
        <v>136</v>
      </c>
      <c r="B16" s="78" t="s">
        <v>137</v>
      </c>
      <c r="C16" s="75"/>
    </row>
    <row r="17" spans="1:3" ht="15.75" x14ac:dyDescent="0.25">
      <c r="A17" s="79"/>
      <c r="B17" s="80"/>
      <c r="C17" s="75"/>
    </row>
    <row r="18" spans="1:3" ht="15.75" x14ac:dyDescent="0.25">
      <c r="A18" s="81" t="s">
        <v>199</v>
      </c>
      <c r="B18" s="80"/>
      <c r="C18" s="75"/>
    </row>
    <row r="19" spans="1:3" x14ac:dyDescent="0.25">
      <c r="B19" s="80"/>
      <c r="C19" s="75"/>
    </row>
    <row r="20" spans="1:3" ht="18.75" x14ac:dyDescent="0.3">
      <c r="A20" s="82" t="s">
        <v>138</v>
      </c>
      <c r="B20" s="83"/>
      <c r="C20" s="75"/>
    </row>
    <row r="21" spans="1:3" ht="60" x14ac:dyDescent="0.25">
      <c r="A21" s="84" t="s">
        <v>139</v>
      </c>
      <c r="B21" s="86" t="s">
        <v>140</v>
      </c>
      <c r="C21" s="75"/>
    </row>
    <row r="22" spans="1:3" ht="45.75" customHeight="1" x14ac:dyDescent="0.25">
      <c r="A22" s="84" t="s">
        <v>90</v>
      </c>
      <c r="B22" s="87" t="s">
        <v>153</v>
      </c>
    </row>
    <row r="23" spans="1:3" ht="34.5" customHeight="1" x14ac:dyDescent="0.25">
      <c r="A23" s="84" t="s">
        <v>141</v>
      </c>
      <c r="B23" s="88" t="s">
        <v>142</v>
      </c>
    </row>
    <row r="24" spans="1:3" ht="41.25" customHeight="1" x14ac:dyDescent="0.25">
      <c r="A24" s="85" t="s">
        <v>12</v>
      </c>
      <c r="B24" s="88" t="s">
        <v>154</v>
      </c>
    </row>
    <row r="25" spans="1:3" ht="45.75" customHeight="1" x14ac:dyDescent="0.25">
      <c r="A25" s="85" t="s">
        <v>7</v>
      </c>
      <c r="B25" s="88" t="s">
        <v>154</v>
      </c>
    </row>
    <row r="29" spans="1:3" x14ac:dyDescent="0.25">
      <c r="A29" s="75"/>
      <c r="B29" s="75"/>
      <c r="C29" s="75"/>
    </row>
    <row r="30" spans="1:3" x14ac:dyDescent="0.25">
      <c r="A30" s="75"/>
      <c r="B30" s="75"/>
      <c r="C30" s="75"/>
    </row>
    <row r="31" spans="1:3" x14ac:dyDescent="0.25">
      <c r="A31" s="75"/>
      <c r="B31" s="75"/>
      <c r="C31" s="75"/>
    </row>
    <row r="32" spans="1:3" x14ac:dyDescent="0.25">
      <c r="A32" s="75"/>
      <c r="B32" s="75"/>
      <c r="C32" s="75"/>
    </row>
    <row r="33" s="75" customFormat="1" x14ac:dyDescent="0.25"/>
    <row r="34" s="75" customFormat="1" x14ac:dyDescent="0.25"/>
    <row r="35" s="75" customFormat="1" x14ac:dyDescent="0.25"/>
    <row r="36" s="75" customFormat="1" x14ac:dyDescent="0.25"/>
    <row r="37" s="75" customFormat="1" x14ac:dyDescent="0.25"/>
    <row r="38" s="75" customFormat="1" x14ac:dyDescent="0.25"/>
    <row r="39" s="75" customFormat="1" x14ac:dyDescent="0.25"/>
    <row r="40" s="75" customFormat="1" x14ac:dyDescent="0.25"/>
    <row r="41" s="75" customFormat="1" x14ac:dyDescent="0.25"/>
    <row r="42" s="75" customFormat="1" x14ac:dyDescent="0.25"/>
    <row r="43" s="75" customFormat="1" x14ac:dyDescent="0.25"/>
    <row r="44" s="75" customFormat="1" x14ac:dyDescent="0.25"/>
    <row r="45" s="75" customFormat="1" x14ac:dyDescent="0.25"/>
    <row r="46" s="75" customFormat="1" x14ac:dyDescent="0.25"/>
  </sheetData>
  <sheetProtection formatCells="0" formatColumns="0" formatRows="0"/>
  <mergeCells count="3">
    <mergeCell ref="A5:B5"/>
    <mergeCell ref="A6:B6"/>
    <mergeCell ref="A7:B7"/>
  </mergeCells>
  <pageMargins left="0.70000000000000007" right="0.70000000000000007" top="1.5748031496062991" bottom="1.5748031496062991" header="1.1811023622047243" footer="1.1811023622047243"/>
  <pageSetup paperSize="9" fitToWidth="0"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9"/>
  <dimension ref="A1:Q45"/>
  <sheetViews>
    <sheetView topLeftCell="A25" workbookViewId="0">
      <selection activeCell="B45" sqref="B45"/>
    </sheetView>
  </sheetViews>
  <sheetFormatPr baseColWidth="10" defaultRowHeight="15" x14ac:dyDescent="0.25"/>
  <cols>
    <col min="1" max="1" width="59.28515625" style="15" customWidth="1"/>
    <col min="2" max="2" width="14" style="15" customWidth="1"/>
    <col min="3" max="3" width="14.85546875" style="15" customWidth="1"/>
    <col min="4" max="4" width="9" style="15" customWidth="1"/>
    <col min="5" max="5" width="19.42578125" style="15" bestFit="1" customWidth="1"/>
    <col min="6" max="6" width="19.42578125" style="15" customWidth="1"/>
    <col min="7" max="7" width="9" style="15" customWidth="1"/>
    <col min="8" max="8" width="20" style="15" customWidth="1"/>
    <col min="9" max="9" width="18.140625" style="15" customWidth="1"/>
    <col min="10" max="10" width="12.5703125" style="15" bestFit="1" customWidth="1"/>
    <col min="11" max="11" width="16.140625" style="15" bestFit="1" customWidth="1"/>
    <col min="12" max="12" width="11.140625" style="15" bestFit="1" customWidth="1"/>
    <col min="13" max="16384" width="11.42578125" style="15"/>
  </cols>
  <sheetData>
    <row r="1" spans="1:17" ht="30" x14ac:dyDescent="0.25">
      <c r="A1" s="15" t="s">
        <v>16</v>
      </c>
      <c r="B1" s="15" t="s">
        <v>75</v>
      </c>
      <c r="C1" s="15" t="s">
        <v>76</v>
      </c>
      <c r="D1" s="305" t="s">
        <v>258</v>
      </c>
      <c r="E1" s="310" t="s">
        <v>276</v>
      </c>
      <c r="F1" s="310" t="s">
        <v>277</v>
      </c>
      <c r="G1" s="310"/>
      <c r="H1" s="15" t="s">
        <v>17</v>
      </c>
      <c r="I1" s="15" t="s">
        <v>70</v>
      </c>
      <c r="J1" s="15" t="s">
        <v>95</v>
      </c>
      <c r="L1" s="15" t="s">
        <v>116</v>
      </c>
      <c r="M1" s="15" t="s">
        <v>117</v>
      </c>
      <c r="N1" s="15" t="s">
        <v>118</v>
      </c>
      <c r="O1" s="15" t="s">
        <v>149</v>
      </c>
    </row>
    <row r="2" spans="1:17" x14ac:dyDescent="0.25">
      <c r="A2" s="15" t="s">
        <v>18</v>
      </c>
      <c r="B2" s="15">
        <v>25</v>
      </c>
      <c r="C2" s="15">
        <v>35</v>
      </c>
      <c r="D2" s="15">
        <v>2</v>
      </c>
      <c r="E2" s="15" t="s">
        <v>273</v>
      </c>
      <c r="F2" s="15" t="s">
        <v>273</v>
      </c>
      <c r="H2" s="15">
        <v>2025</v>
      </c>
      <c r="I2" s="15" t="s">
        <v>8</v>
      </c>
      <c r="J2" s="15" t="s">
        <v>96</v>
      </c>
      <c r="K2" s="121">
        <v>5.0700000000000002E-2</v>
      </c>
      <c r="L2" s="15">
        <v>2021</v>
      </c>
      <c r="M2" s="15">
        <v>2021</v>
      </c>
      <c r="N2" s="21">
        <v>2015</v>
      </c>
      <c r="O2" s="15" t="s">
        <v>150</v>
      </c>
    </row>
    <row r="3" spans="1:17" x14ac:dyDescent="0.25">
      <c r="A3" s="15" t="s">
        <v>13</v>
      </c>
      <c r="B3" s="15">
        <v>50</v>
      </c>
      <c r="C3" s="15">
        <v>60</v>
      </c>
      <c r="D3" s="15">
        <v>3</v>
      </c>
      <c r="E3" s="15" t="s">
        <v>273</v>
      </c>
      <c r="F3" s="15" t="s">
        <v>273</v>
      </c>
      <c r="I3" s="15" t="s">
        <v>9</v>
      </c>
      <c r="J3" s="15" t="s">
        <v>97</v>
      </c>
      <c r="K3" s="121">
        <v>2.0299999999999999E-2</v>
      </c>
      <c r="L3" s="15">
        <v>2022</v>
      </c>
      <c r="M3" s="15">
        <v>2022</v>
      </c>
      <c r="N3" s="21">
        <v>2016</v>
      </c>
      <c r="O3" s="15" t="s">
        <v>151</v>
      </c>
    </row>
    <row r="4" spans="1:17" x14ac:dyDescent="0.25">
      <c r="A4" s="15" t="s">
        <v>19</v>
      </c>
      <c r="B4" s="15">
        <v>60</v>
      </c>
      <c r="C4" s="15">
        <v>70</v>
      </c>
      <c r="D4" s="15">
        <v>4</v>
      </c>
      <c r="E4" s="15" t="s">
        <v>278</v>
      </c>
      <c r="F4" s="15" t="s">
        <v>278</v>
      </c>
      <c r="I4" s="15" t="s">
        <v>66</v>
      </c>
      <c r="J4" s="15" t="s">
        <v>98</v>
      </c>
      <c r="K4" s="185">
        <v>3.2500000000000001E-2</v>
      </c>
      <c r="L4" s="15">
        <v>2023</v>
      </c>
      <c r="M4" s="15">
        <v>2023</v>
      </c>
      <c r="N4" s="21">
        <v>2017</v>
      </c>
      <c r="O4" s="15" t="s">
        <v>152</v>
      </c>
    </row>
    <row r="5" spans="1:17" x14ac:dyDescent="0.25">
      <c r="A5" s="15" t="s">
        <v>20</v>
      </c>
      <c r="B5" s="15">
        <v>23</v>
      </c>
      <c r="C5" s="15">
        <v>27</v>
      </c>
      <c r="D5" s="15">
        <v>5</v>
      </c>
      <c r="E5" s="15" t="s">
        <v>273</v>
      </c>
      <c r="F5" s="15" t="s">
        <v>273</v>
      </c>
      <c r="I5" s="15" t="s">
        <v>67</v>
      </c>
      <c r="J5" s="15" t="s">
        <v>216</v>
      </c>
      <c r="L5" s="15">
        <v>2024</v>
      </c>
      <c r="M5" s="15">
        <v>2024</v>
      </c>
      <c r="N5" s="21">
        <v>2018</v>
      </c>
    </row>
    <row r="6" spans="1:17" x14ac:dyDescent="0.25">
      <c r="A6" s="15" t="s">
        <v>21</v>
      </c>
      <c r="B6" s="15">
        <v>8</v>
      </c>
      <c r="C6" s="15">
        <v>10</v>
      </c>
      <c r="D6" s="15">
        <v>6</v>
      </c>
      <c r="E6" s="15" t="s">
        <v>273</v>
      </c>
      <c r="F6" s="15" t="s">
        <v>278</v>
      </c>
      <c r="I6" s="15" t="s">
        <v>182</v>
      </c>
      <c r="J6" s="15">
        <v>2024</v>
      </c>
      <c r="K6" s="129">
        <v>5.0700000000000002E-2</v>
      </c>
      <c r="L6" s="15">
        <v>2025</v>
      </c>
      <c r="M6" s="15">
        <v>2025</v>
      </c>
      <c r="N6" s="21">
        <v>2019</v>
      </c>
    </row>
    <row r="7" spans="1:17" x14ac:dyDescent="0.25">
      <c r="A7" s="15" t="s">
        <v>36</v>
      </c>
      <c r="B7" s="15">
        <v>14</v>
      </c>
      <c r="C7" s="15">
        <v>18</v>
      </c>
      <c r="D7" s="15">
        <v>7</v>
      </c>
      <c r="E7" s="15" t="s">
        <v>273</v>
      </c>
      <c r="F7" s="15" t="s">
        <v>273</v>
      </c>
      <c r="I7" s="15" t="s">
        <v>211</v>
      </c>
      <c r="M7" s="15">
        <v>2026</v>
      </c>
      <c r="N7" s="21">
        <v>2020</v>
      </c>
    </row>
    <row r="8" spans="1:17" x14ac:dyDescent="0.25">
      <c r="A8" s="15" t="s">
        <v>22</v>
      </c>
      <c r="B8" s="15">
        <v>14</v>
      </c>
      <c r="C8" s="15">
        <v>25</v>
      </c>
      <c r="D8" s="15">
        <v>8</v>
      </c>
      <c r="E8" s="15" t="s">
        <v>273</v>
      </c>
      <c r="F8" s="15" t="s">
        <v>273</v>
      </c>
      <c r="M8" s="15">
        <v>2027</v>
      </c>
      <c r="N8" s="21">
        <v>2021</v>
      </c>
    </row>
    <row r="9" spans="1:17" x14ac:dyDescent="0.25">
      <c r="A9" s="15" t="s">
        <v>23</v>
      </c>
      <c r="B9" s="15">
        <v>4</v>
      </c>
      <c r="C9" s="15">
        <v>8</v>
      </c>
      <c r="D9" s="15">
        <v>9</v>
      </c>
      <c r="E9" s="15" t="s">
        <v>273</v>
      </c>
      <c r="F9" s="15" t="s">
        <v>278</v>
      </c>
      <c r="N9" s="21">
        <v>2022</v>
      </c>
    </row>
    <row r="10" spans="1:17" x14ac:dyDescent="0.25">
      <c r="A10" s="15" t="s">
        <v>24</v>
      </c>
      <c r="B10" s="15">
        <v>3</v>
      </c>
      <c r="C10" s="15">
        <v>5</v>
      </c>
      <c r="D10" s="15">
        <v>10</v>
      </c>
      <c r="E10" s="15" t="s">
        <v>273</v>
      </c>
      <c r="F10" s="15" t="s">
        <v>278</v>
      </c>
      <c r="I10" s="15" t="s">
        <v>260</v>
      </c>
      <c r="N10" s="21">
        <v>2023</v>
      </c>
    </row>
    <row r="11" spans="1:17" x14ac:dyDescent="0.25">
      <c r="A11" s="15" t="s">
        <v>37</v>
      </c>
      <c r="B11" s="15">
        <v>5</v>
      </c>
      <c r="C11" s="15">
        <v>5</v>
      </c>
      <c r="D11" s="15">
        <v>11</v>
      </c>
      <c r="E11" s="15" t="s">
        <v>273</v>
      </c>
      <c r="F11" s="15" t="s">
        <v>278</v>
      </c>
      <c r="I11" s="15" t="s">
        <v>255</v>
      </c>
      <c r="N11" s="21">
        <v>2024</v>
      </c>
    </row>
    <row r="12" spans="1:17" x14ac:dyDescent="0.25">
      <c r="A12" s="15" t="s">
        <v>38</v>
      </c>
      <c r="B12" s="15">
        <v>8</v>
      </c>
      <c r="C12" s="15">
        <v>8</v>
      </c>
      <c r="D12" s="15">
        <v>12</v>
      </c>
      <c r="E12" s="15" t="s">
        <v>273</v>
      </c>
      <c r="F12" s="15" t="s">
        <v>278</v>
      </c>
      <c r="I12" s="15" t="s">
        <v>256</v>
      </c>
      <c r="N12" s="21">
        <v>2025</v>
      </c>
    </row>
    <row r="13" spans="1:17" x14ac:dyDescent="0.25">
      <c r="A13" s="15" t="s">
        <v>25</v>
      </c>
      <c r="B13" s="15">
        <v>45</v>
      </c>
      <c r="C13" s="15">
        <v>55</v>
      </c>
      <c r="D13" s="15">
        <v>20</v>
      </c>
      <c r="E13" s="15" t="s">
        <v>273</v>
      </c>
      <c r="F13" s="15" t="s">
        <v>273</v>
      </c>
      <c r="N13" s="21">
        <v>2026</v>
      </c>
    </row>
    <row r="14" spans="1:17" x14ac:dyDescent="0.25">
      <c r="A14" s="15" t="s">
        <v>39</v>
      </c>
      <c r="B14" s="15">
        <v>25</v>
      </c>
      <c r="C14" s="15">
        <v>25</v>
      </c>
      <c r="D14" s="15">
        <v>31</v>
      </c>
      <c r="E14" s="15" t="s">
        <v>273</v>
      </c>
      <c r="F14" s="15" t="s">
        <v>273</v>
      </c>
      <c r="I14" s="15" t="s">
        <v>257</v>
      </c>
      <c r="J14" s="186"/>
      <c r="K14" s="187"/>
      <c r="L14" s="188"/>
      <c r="M14" s="189"/>
      <c r="N14" s="75">
        <v>2027</v>
      </c>
      <c r="O14" s="75"/>
      <c r="P14" s="75"/>
      <c r="Q14" s="75"/>
    </row>
    <row r="15" spans="1:17" x14ac:dyDescent="0.25">
      <c r="A15" s="15" t="s">
        <v>26</v>
      </c>
      <c r="B15" s="15">
        <v>25</v>
      </c>
      <c r="C15" s="15">
        <v>25</v>
      </c>
      <c r="D15" s="15">
        <v>32</v>
      </c>
      <c r="E15" s="15" t="s">
        <v>273</v>
      </c>
      <c r="F15" s="15" t="s">
        <v>273</v>
      </c>
      <c r="I15" s="71"/>
      <c r="J15" s="260"/>
      <c r="K15" s="261"/>
      <c r="L15" s="262"/>
      <c r="M15" s="263"/>
      <c r="N15" s="71"/>
      <c r="O15" s="71"/>
      <c r="P15" s="71"/>
      <c r="Q15" s="71"/>
    </row>
    <row r="16" spans="1:17" x14ac:dyDescent="0.25">
      <c r="A16" s="15" t="s">
        <v>40</v>
      </c>
      <c r="B16" s="15">
        <v>25</v>
      </c>
      <c r="C16" s="15">
        <v>25</v>
      </c>
      <c r="D16" s="15">
        <v>33</v>
      </c>
      <c r="E16" s="15" t="s">
        <v>273</v>
      </c>
      <c r="F16" s="15" t="s">
        <v>273</v>
      </c>
      <c r="I16" s="297"/>
      <c r="J16" s="264"/>
      <c r="K16" s="264"/>
      <c r="L16" s="263"/>
      <c r="M16" s="263"/>
      <c r="N16" s="20"/>
      <c r="O16" s="71"/>
      <c r="P16" s="20"/>
      <c r="Q16" s="20"/>
    </row>
    <row r="17" spans="1:17" x14ac:dyDescent="0.25">
      <c r="A17" s="15" t="s">
        <v>41</v>
      </c>
      <c r="B17" s="15">
        <v>25</v>
      </c>
      <c r="C17" s="15">
        <v>25</v>
      </c>
      <c r="D17" s="15">
        <v>34</v>
      </c>
      <c r="E17" s="15" t="s">
        <v>273</v>
      </c>
      <c r="F17" s="15" t="s">
        <v>273</v>
      </c>
      <c r="I17" s="298"/>
      <c r="J17" s="265"/>
      <c r="K17" s="265"/>
      <c r="L17" s="265"/>
      <c r="M17" s="265"/>
      <c r="N17" s="266"/>
      <c r="O17" s="267"/>
      <c r="P17" s="265"/>
      <c r="Q17" s="265"/>
    </row>
    <row r="18" spans="1:17" x14ac:dyDescent="0.25">
      <c r="A18" s="15" t="s">
        <v>42</v>
      </c>
      <c r="B18" s="15">
        <v>25</v>
      </c>
      <c r="C18" s="15">
        <v>25</v>
      </c>
      <c r="D18" s="15">
        <v>35</v>
      </c>
      <c r="E18" s="15" t="s">
        <v>273</v>
      </c>
      <c r="F18" s="15" t="s">
        <v>273</v>
      </c>
      <c r="I18" s="20"/>
      <c r="J18" s="265"/>
      <c r="K18" s="265"/>
      <c r="L18" s="265"/>
      <c r="M18" s="265"/>
      <c r="N18" s="266"/>
      <c r="O18" s="267"/>
      <c r="P18" s="265"/>
      <c r="Q18" s="265"/>
    </row>
    <row r="19" spans="1:17" x14ac:dyDescent="0.25">
      <c r="A19" s="15" t="s">
        <v>27</v>
      </c>
      <c r="B19" s="15">
        <v>20</v>
      </c>
      <c r="C19" s="15">
        <v>20</v>
      </c>
      <c r="D19" s="15">
        <v>36</v>
      </c>
      <c r="E19" s="15" t="s">
        <v>273</v>
      </c>
      <c r="F19" s="15" t="s">
        <v>273</v>
      </c>
      <c r="I19" s="20"/>
      <c r="J19" s="268"/>
      <c r="K19" s="268"/>
      <c r="L19" s="265"/>
      <c r="M19" s="265"/>
      <c r="N19" s="268"/>
      <c r="O19" s="267"/>
      <c r="P19" s="265"/>
      <c r="Q19" s="265"/>
    </row>
    <row r="20" spans="1:17" x14ac:dyDescent="0.25">
      <c r="A20" s="15" t="s">
        <v>28</v>
      </c>
      <c r="B20" s="15">
        <v>25</v>
      </c>
      <c r="C20" s="15">
        <v>25</v>
      </c>
      <c r="D20" s="15">
        <v>37</v>
      </c>
      <c r="E20" s="15" t="s">
        <v>273</v>
      </c>
      <c r="F20" s="15" t="s">
        <v>273</v>
      </c>
      <c r="I20" s="20"/>
      <c r="J20" s="269"/>
      <c r="K20" s="269"/>
      <c r="L20" s="269"/>
      <c r="M20" s="269"/>
      <c r="N20" s="269"/>
      <c r="O20" s="269"/>
      <c r="P20" s="265"/>
      <c r="Q20" s="265"/>
    </row>
    <row r="21" spans="1:17" x14ac:dyDescent="0.25">
      <c r="A21" s="15" t="s">
        <v>29</v>
      </c>
      <c r="B21" s="15">
        <v>25</v>
      </c>
      <c r="C21" s="15">
        <v>35</v>
      </c>
      <c r="D21" s="15">
        <v>38</v>
      </c>
      <c r="E21" s="15" t="s">
        <v>273</v>
      </c>
      <c r="F21" s="15" t="s">
        <v>273</v>
      </c>
      <c r="I21" s="20"/>
      <c r="J21" s="269"/>
      <c r="K21" s="269"/>
      <c r="L21" s="269"/>
      <c r="M21" s="269"/>
      <c r="N21" s="269"/>
      <c r="O21" s="269"/>
      <c r="P21" s="265"/>
      <c r="Q21" s="265"/>
    </row>
    <row r="22" spans="1:17" x14ac:dyDescent="0.25">
      <c r="A22" s="15" t="s">
        <v>49</v>
      </c>
      <c r="B22" s="15">
        <v>45</v>
      </c>
      <c r="C22" s="15">
        <v>55</v>
      </c>
      <c r="D22" s="15">
        <v>51</v>
      </c>
      <c r="E22" s="15" t="s">
        <v>273</v>
      </c>
      <c r="F22" s="15" t="s">
        <v>273</v>
      </c>
      <c r="I22" s="20"/>
      <c r="J22" s="269"/>
      <c r="K22" s="269"/>
      <c r="L22" s="269"/>
      <c r="M22" s="269"/>
      <c r="N22" s="269"/>
      <c r="O22" s="269"/>
      <c r="P22" s="265"/>
      <c r="Q22" s="265"/>
    </row>
    <row r="23" spans="1:17" x14ac:dyDescent="0.25">
      <c r="A23" s="15" t="s">
        <v>50</v>
      </c>
      <c r="B23" s="15">
        <v>45</v>
      </c>
      <c r="C23" s="15">
        <v>55</v>
      </c>
      <c r="D23" s="15">
        <v>52</v>
      </c>
      <c r="E23" s="15" t="s">
        <v>273</v>
      </c>
      <c r="F23" s="15" t="s">
        <v>273</v>
      </c>
      <c r="I23" s="20"/>
      <c r="J23" s="269"/>
      <c r="K23" s="269"/>
      <c r="L23" s="269"/>
      <c r="M23" s="269"/>
      <c r="N23" s="269"/>
      <c r="O23" s="269"/>
      <c r="P23" s="265"/>
      <c r="Q23" s="265"/>
    </row>
    <row r="24" spans="1:17" x14ac:dyDescent="0.25">
      <c r="A24" s="15" t="s">
        <v>51</v>
      </c>
      <c r="B24" s="15">
        <v>55</v>
      </c>
      <c r="C24" s="15">
        <v>65</v>
      </c>
      <c r="D24" s="15">
        <v>53</v>
      </c>
      <c r="E24" s="15" t="s">
        <v>273</v>
      </c>
      <c r="F24" s="15" t="s">
        <v>273</v>
      </c>
    </row>
    <row r="25" spans="1:17" x14ac:dyDescent="0.25">
      <c r="A25" s="15" t="s">
        <v>52</v>
      </c>
      <c r="B25" s="15">
        <v>55</v>
      </c>
      <c r="C25" s="15">
        <v>65</v>
      </c>
      <c r="D25" s="15">
        <v>54</v>
      </c>
      <c r="E25" s="15" t="s">
        <v>273</v>
      </c>
      <c r="F25" s="15" t="s">
        <v>273</v>
      </c>
    </row>
    <row r="26" spans="1:17" x14ac:dyDescent="0.25">
      <c r="A26" s="15" t="s">
        <v>53</v>
      </c>
      <c r="B26" s="15">
        <v>45</v>
      </c>
      <c r="C26" s="15">
        <v>55</v>
      </c>
      <c r="D26" s="15">
        <v>55</v>
      </c>
      <c r="E26" s="15" t="s">
        <v>273</v>
      </c>
      <c r="F26" s="15" t="s">
        <v>273</v>
      </c>
    </row>
    <row r="27" spans="1:17" x14ac:dyDescent="0.25">
      <c r="A27" s="15" t="s">
        <v>54</v>
      </c>
      <c r="B27" s="15">
        <v>45</v>
      </c>
      <c r="C27" s="15">
        <v>55</v>
      </c>
      <c r="D27" s="15">
        <v>56</v>
      </c>
      <c r="E27" s="15" t="s">
        <v>273</v>
      </c>
      <c r="F27" s="15" t="s">
        <v>273</v>
      </c>
    </row>
    <row r="28" spans="1:17" x14ac:dyDescent="0.25">
      <c r="A28" s="15" t="s">
        <v>55</v>
      </c>
      <c r="B28" s="15">
        <v>45</v>
      </c>
      <c r="C28" s="15">
        <v>55</v>
      </c>
      <c r="D28" s="15">
        <v>57</v>
      </c>
      <c r="E28" s="15" t="s">
        <v>273</v>
      </c>
      <c r="F28" s="15" t="s">
        <v>273</v>
      </c>
    </row>
    <row r="29" spans="1:17" x14ac:dyDescent="0.25">
      <c r="A29" s="15" t="s">
        <v>56</v>
      </c>
      <c r="B29" s="15">
        <v>45</v>
      </c>
      <c r="C29" s="15">
        <v>55</v>
      </c>
      <c r="D29" s="15">
        <v>58</v>
      </c>
      <c r="E29" s="15" t="s">
        <v>273</v>
      </c>
      <c r="F29" s="15" t="s">
        <v>273</v>
      </c>
    </row>
    <row r="30" spans="1:17" x14ac:dyDescent="0.25">
      <c r="A30" s="15" t="s">
        <v>57</v>
      </c>
      <c r="B30" s="15">
        <v>45</v>
      </c>
      <c r="C30" s="15">
        <v>55</v>
      </c>
      <c r="D30" s="15">
        <v>59</v>
      </c>
      <c r="E30" s="15" t="s">
        <v>273</v>
      </c>
      <c r="F30" s="15" t="s">
        <v>273</v>
      </c>
    </row>
    <row r="31" spans="1:17" x14ac:dyDescent="0.25">
      <c r="A31" s="15" t="s">
        <v>58</v>
      </c>
      <c r="B31" s="15">
        <v>30</v>
      </c>
      <c r="C31" s="15">
        <v>40</v>
      </c>
      <c r="D31" s="15">
        <v>60</v>
      </c>
      <c r="E31" s="15" t="s">
        <v>273</v>
      </c>
      <c r="F31" s="15" t="s">
        <v>273</v>
      </c>
    </row>
    <row r="32" spans="1:17" x14ac:dyDescent="0.25">
      <c r="A32" s="15" t="s">
        <v>43</v>
      </c>
      <c r="B32" s="15">
        <v>45</v>
      </c>
      <c r="C32" s="15">
        <v>45</v>
      </c>
      <c r="D32" s="15">
        <v>61</v>
      </c>
      <c r="E32" s="15" t="s">
        <v>273</v>
      </c>
      <c r="F32" s="15" t="s">
        <v>273</v>
      </c>
    </row>
    <row r="33" spans="1:6" x14ac:dyDescent="0.25">
      <c r="A33" s="15" t="s">
        <v>44</v>
      </c>
      <c r="B33" s="15">
        <v>45</v>
      </c>
      <c r="C33" s="15">
        <v>45</v>
      </c>
      <c r="D33" s="15">
        <v>62</v>
      </c>
      <c r="E33" s="15" t="s">
        <v>273</v>
      </c>
      <c r="F33" s="15" t="s">
        <v>273</v>
      </c>
    </row>
    <row r="34" spans="1:6" x14ac:dyDescent="0.25">
      <c r="A34" s="15" t="s">
        <v>59</v>
      </c>
      <c r="B34" s="15">
        <v>45</v>
      </c>
      <c r="C34" s="15">
        <v>45</v>
      </c>
      <c r="D34" s="15">
        <v>63</v>
      </c>
      <c r="E34" s="15" t="s">
        <v>273</v>
      </c>
      <c r="F34" s="15" t="s">
        <v>273</v>
      </c>
    </row>
    <row r="35" spans="1:6" x14ac:dyDescent="0.25">
      <c r="A35" s="15" t="s">
        <v>45</v>
      </c>
      <c r="B35" s="15">
        <v>8</v>
      </c>
      <c r="C35" s="15">
        <v>16</v>
      </c>
      <c r="D35" s="15">
        <v>71</v>
      </c>
      <c r="E35" s="15" t="s">
        <v>273</v>
      </c>
      <c r="F35" s="15" t="s">
        <v>273</v>
      </c>
    </row>
    <row r="36" spans="1:6" x14ac:dyDescent="0.25">
      <c r="A36" s="15" t="s">
        <v>30</v>
      </c>
      <c r="B36" s="15">
        <v>15</v>
      </c>
      <c r="C36" s="15">
        <v>25</v>
      </c>
      <c r="D36" s="15">
        <v>72</v>
      </c>
      <c r="E36" s="15" t="s">
        <v>273</v>
      </c>
      <c r="F36" s="15" t="s">
        <v>273</v>
      </c>
    </row>
    <row r="37" spans="1:6" x14ac:dyDescent="0.25">
      <c r="A37" s="15" t="s">
        <v>46</v>
      </c>
      <c r="B37" s="15">
        <v>45</v>
      </c>
      <c r="C37" s="15">
        <v>45</v>
      </c>
      <c r="D37" s="15">
        <v>73</v>
      </c>
      <c r="E37" s="15" t="s">
        <v>273</v>
      </c>
      <c r="F37" s="15" t="s">
        <v>273</v>
      </c>
    </row>
    <row r="38" spans="1:6" x14ac:dyDescent="0.25">
      <c r="A38" s="15" t="s">
        <v>31</v>
      </c>
      <c r="B38" s="15">
        <v>45</v>
      </c>
      <c r="C38" s="15">
        <v>45</v>
      </c>
      <c r="D38" s="15">
        <v>74</v>
      </c>
      <c r="E38" s="15" t="s">
        <v>273</v>
      </c>
      <c r="F38" s="15" t="s">
        <v>273</v>
      </c>
    </row>
    <row r="39" spans="1:6" x14ac:dyDescent="0.25">
      <c r="A39" s="15" t="s">
        <v>32</v>
      </c>
      <c r="B39" s="15">
        <v>20</v>
      </c>
      <c r="C39" s="15">
        <v>30</v>
      </c>
      <c r="D39" s="15">
        <v>75</v>
      </c>
      <c r="E39" s="15" t="s">
        <v>273</v>
      </c>
      <c r="F39" s="15" t="s">
        <v>273</v>
      </c>
    </row>
    <row r="40" spans="1:6" x14ac:dyDescent="0.25">
      <c r="A40" s="15" t="s">
        <v>33</v>
      </c>
      <c r="B40" s="15">
        <v>10</v>
      </c>
      <c r="C40" s="15">
        <v>30</v>
      </c>
      <c r="D40" s="15">
        <v>76</v>
      </c>
      <c r="E40" s="15" t="s">
        <v>273</v>
      </c>
      <c r="F40" s="15" t="s">
        <v>273</v>
      </c>
    </row>
    <row r="41" spans="1:6" x14ac:dyDescent="0.25">
      <c r="A41" s="15" t="s">
        <v>47</v>
      </c>
      <c r="B41" s="15">
        <v>15</v>
      </c>
      <c r="C41" s="15">
        <v>30</v>
      </c>
      <c r="D41" s="15">
        <v>77</v>
      </c>
      <c r="E41" s="15" t="s">
        <v>273</v>
      </c>
      <c r="F41" s="15" t="s">
        <v>273</v>
      </c>
    </row>
    <row r="42" spans="1:6" x14ac:dyDescent="0.25">
      <c r="A42" s="15" t="s">
        <v>34</v>
      </c>
      <c r="B42" s="15">
        <v>15</v>
      </c>
      <c r="C42" s="15">
        <v>30</v>
      </c>
      <c r="D42" s="15">
        <v>78</v>
      </c>
      <c r="E42" s="15" t="s">
        <v>273</v>
      </c>
      <c r="F42" s="15" t="s">
        <v>273</v>
      </c>
    </row>
    <row r="43" spans="1:6" x14ac:dyDescent="0.25">
      <c r="A43" s="15" t="s">
        <v>35</v>
      </c>
      <c r="B43" s="15">
        <v>60</v>
      </c>
      <c r="C43" s="15">
        <v>60</v>
      </c>
      <c r="D43" s="15">
        <v>79</v>
      </c>
      <c r="E43" s="15" t="s">
        <v>273</v>
      </c>
      <c r="F43" s="15" t="s">
        <v>273</v>
      </c>
    </row>
    <row r="44" spans="1:6" x14ac:dyDescent="0.25">
      <c r="A44" s="15" t="s">
        <v>48</v>
      </c>
      <c r="B44" s="15">
        <v>15</v>
      </c>
      <c r="C44" s="15">
        <v>20</v>
      </c>
      <c r="D44" s="15">
        <v>90</v>
      </c>
      <c r="E44" s="15" t="s">
        <v>273</v>
      </c>
      <c r="F44" s="15" t="s">
        <v>273</v>
      </c>
    </row>
    <row r="45" spans="1:6" x14ac:dyDescent="0.25">
      <c r="A45" s="15" t="s">
        <v>210</v>
      </c>
      <c r="B45" s="15">
        <v>5</v>
      </c>
      <c r="C45" s="15">
        <v>50</v>
      </c>
      <c r="D45" s="15">
        <v>201</v>
      </c>
      <c r="E45" s="15" t="s">
        <v>273</v>
      </c>
      <c r="F45" s="15" t="s">
        <v>278</v>
      </c>
    </row>
  </sheetData>
  <sheetProtection algorithmName="SHA-512" hashValue="E+GU1OUlmqaRh++C1o/O6wjwNJP5OXdRfAAEZiX69os7drwOsnCtbSOffeJu+vwItnWi8d94alcX5ZbkoTrZRg==" saltValue="+D0DEzo4HPVmIzyeHUqJIw==" spinCount="100000" sheet="1" formatCells="0" formatColumns="0" formatRows="0"/>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8"/>
  <dimension ref="A1:AB71"/>
  <sheetViews>
    <sheetView topLeftCell="A23" workbookViewId="0">
      <selection activeCell="K28" sqref="K28"/>
    </sheetView>
  </sheetViews>
  <sheetFormatPr baseColWidth="10" defaultRowHeight="15" x14ac:dyDescent="0.25"/>
  <cols>
    <col min="1" max="1" width="5.7109375" style="75" customWidth="1"/>
    <col min="2" max="2" width="12.5703125" style="75" bestFit="1" customWidth="1"/>
    <col min="3" max="7" width="10.140625" style="75" bestFit="1" customWidth="1"/>
    <col min="8" max="8" width="1.5703125" style="75" customWidth="1"/>
    <col min="9" max="9" width="12.5703125" style="75" bestFit="1" customWidth="1"/>
    <col min="10" max="14" width="10.140625" style="75" bestFit="1" customWidth="1"/>
    <col min="15" max="15" width="5.7109375" style="75" customWidth="1"/>
    <col min="16" max="16" width="12.5703125" style="75" bestFit="1" customWidth="1"/>
    <col min="17" max="21" width="10.140625" style="75" bestFit="1" customWidth="1"/>
    <col min="22" max="22" width="1.5703125" style="75" customWidth="1"/>
    <col min="23" max="23" width="12.5703125" style="75" bestFit="1" customWidth="1"/>
    <col min="24" max="28" width="10.140625" style="75" bestFit="1" customWidth="1"/>
    <col min="29" max="16384" width="11.42578125" style="75"/>
  </cols>
  <sheetData>
    <row r="1" spans="1:28" x14ac:dyDescent="0.25">
      <c r="A1" s="75" t="s">
        <v>217</v>
      </c>
      <c r="B1" s="192">
        <v>0.4</v>
      </c>
    </row>
    <row r="2" spans="1:28" x14ac:dyDescent="0.25">
      <c r="A2" s="75" t="s">
        <v>218</v>
      </c>
      <c r="B2" s="192">
        <v>0.6</v>
      </c>
    </row>
    <row r="3" spans="1:28" x14ac:dyDescent="0.25">
      <c r="B3" s="193">
        <v>2</v>
      </c>
    </row>
    <row r="5" spans="1:28" ht="15.75" thickBot="1" x14ac:dyDescent="0.3"/>
    <row r="6" spans="1:28" ht="22.5" x14ac:dyDescent="0.3">
      <c r="B6" s="194"/>
      <c r="C6" s="195"/>
      <c r="D6" s="195"/>
      <c r="E6" s="195"/>
      <c r="F6" s="195"/>
      <c r="G6" s="195"/>
      <c r="H6" s="195" t="s">
        <v>219</v>
      </c>
      <c r="I6" s="195"/>
      <c r="J6" s="195"/>
      <c r="K6" s="195"/>
      <c r="L6" s="195"/>
      <c r="M6" s="195"/>
      <c r="N6" s="196"/>
      <c r="P6" s="194"/>
      <c r="Q6" s="195"/>
      <c r="R6" s="195"/>
      <c r="S6" s="195"/>
      <c r="T6" s="195"/>
      <c r="U6" s="195"/>
      <c r="V6" s="195" t="s">
        <v>220</v>
      </c>
      <c r="W6" s="195"/>
      <c r="X6" s="195"/>
      <c r="Y6" s="195"/>
      <c r="Z6" s="195"/>
      <c r="AA6" s="195"/>
      <c r="AB6" s="196"/>
    </row>
    <row r="7" spans="1:28" ht="10.5" customHeight="1" x14ac:dyDescent="0.3">
      <c r="B7" s="197"/>
      <c r="C7" s="198"/>
      <c r="D7" s="198"/>
      <c r="E7" s="198"/>
      <c r="F7" s="198"/>
      <c r="G7" s="198"/>
      <c r="H7" s="198"/>
      <c r="I7" s="198"/>
      <c r="J7" s="198"/>
      <c r="K7" s="198"/>
      <c r="L7" s="198"/>
      <c r="M7" s="198"/>
      <c r="N7" s="199"/>
      <c r="P7" s="197"/>
      <c r="Q7" s="198"/>
      <c r="R7" s="198"/>
      <c r="S7" s="198"/>
      <c r="T7" s="198"/>
      <c r="U7" s="198"/>
      <c r="V7" s="198"/>
      <c r="W7" s="198"/>
      <c r="X7" s="198"/>
      <c r="Y7" s="198"/>
      <c r="Z7" s="198"/>
      <c r="AA7" s="198"/>
      <c r="AB7" s="199"/>
    </row>
    <row r="8" spans="1:28" ht="13.5" customHeight="1" x14ac:dyDescent="0.3">
      <c r="B8" s="200"/>
      <c r="C8" s="201"/>
      <c r="D8" s="201"/>
      <c r="E8" s="201"/>
      <c r="F8" s="201"/>
      <c r="G8" s="201"/>
      <c r="H8" s="201"/>
      <c r="I8" s="201"/>
      <c r="J8" s="201"/>
      <c r="K8" s="201"/>
      <c r="L8" s="201"/>
      <c r="M8" s="201"/>
      <c r="N8" s="202"/>
      <c r="O8" s="203"/>
      <c r="P8" s="200"/>
      <c r="Q8" s="201"/>
      <c r="R8" s="201"/>
      <c r="S8" s="201"/>
      <c r="T8" s="201"/>
      <c r="U8" s="201"/>
      <c r="V8" s="201"/>
      <c r="W8" s="201"/>
      <c r="X8" s="201"/>
      <c r="Y8" s="201"/>
      <c r="Z8" s="201"/>
      <c r="AA8" s="201"/>
      <c r="AB8" s="202"/>
    </row>
    <row r="9" spans="1:28" ht="20.25" thickBot="1" x14ac:dyDescent="0.35">
      <c r="B9" s="204" t="s">
        <v>221</v>
      </c>
      <c r="C9" s="205"/>
      <c r="D9" s="205" t="s">
        <v>222</v>
      </c>
      <c r="E9" s="205"/>
      <c r="F9" s="205"/>
      <c r="G9" s="205"/>
      <c r="H9" s="205"/>
      <c r="I9" s="205" t="s">
        <v>223</v>
      </c>
      <c r="J9" s="205"/>
      <c r="K9" s="205" t="s">
        <v>222</v>
      </c>
      <c r="L9" s="205"/>
      <c r="M9" s="205"/>
      <c r="N9" s="206"/>
      <c r="P9" s="204" t="s">
        <v>221</v>
      </c>
      <c r="Q9" s="205"/>
      <c r="R9" s="205" t="s">
        <v>222</v>
      </c>
      <c r="S9" s="205"/>
      <c r="T9" s="205"/>
      <c r="U9" s="205"/>
      <c r="V9" s="205"/>
      <c r="W9" s="205" t="s">
        <v>223</v>
      </c>
      <c r="X9" s="205"/>
      <c r="Y9" s="205" t="s">
        <v>222</v>
      </c>
      <c r="Z9" s="205"/>
      <c r="AA9" s="205"/>
      <c r="AB9" s="206"/>
    </row>
    <row r="10" spans="1:28" ht="15.75" thickTop="1" x14ac:dyDescent="0.25">
      <c r="B10" s="207" t="s">
        <v>224</v>
      </c>
      <c r="C10" s="208">
        <v>44742</v>
      </c>
      <c r="D10" s="208">
        <v>45107</v>
      </c>
      <c r="E10" s="208">
        <v>45473</v>
      </c>
      <c r="F10" s="208">
        <v>45838</v>
      </c>
      <c r="G10" s="209">
        <v>46203</v>
      </c>
      <c r="H10" s="210"/>
      <c r="I10" s="211" t="s">
        <v>224</v>
      </c>
      <c r="J10" s="208">
        <v>44742</v>
      </c>
      <c r="K10" s="208">
        <v>45107</v>
      </c>
      <c r="L10" s="208">
        <v>45473</v>
      </c>
      <c r="M10" s="208">
        <v>45838</v>
      </c>
      <c r="N10" s="212">
        <v>46203</v>
      </c>
      <c r="P10" s="207" t="s">
        <v>224</v>
      </c>
      <c r="Q10" s="208">
        <v>44742</v>
      </c>
      <c r="R10" s="208">
        <v>45107</v>
      </c>
      <c r="S10" s="208">
        <v>45473</v>
      </c>
      <c r="T10" s="208">
        <v>45838</v>
      </c>
      <c r="U10" s="209">
        <v>46203</v>
      </c>
      <c r="V10" s="210"/>
      <c r="W10" s="211" t="s">
        <v>224</v>
      </c>
      <c r="X10" s="208">
        <v>44742</v>
      </c>
      <c r="Y10" s="208">
        <v>45107</v>
      </c>
      <c r="Z10" s="208">
        <v>45473</v>
      </c>
      <c r="AA10" s="208">
        <v>45838</v>
      </c>
      <c r="AB10" s="212">
        <v>46203</v>
      </c>
    </row>
    <row r="11" spans="1:28" x14ac:dyDescent="0.25">
      <c r="B11" s="213" t="s">
        <v>225</v>
      </c>
      <c r="C11" s="214">
        <v>2023</v>
      </c>
      <c r="D11" s="214">
        <v>2024</v>
      </c>
      <c r="E11" s="214">
        <v>2025</v>
      </c>
      <c r="F11" s="214">
        <v>2026</v>
      </c>
      <c r="G11" s="215">
        <v>2027</v>
      </c>
      <c r="H11" s="210"/>
      <c r="I11" s="216" t="s">
        <v>225</v>
      </c>
      <c r="J11" s="214">
        <v>2023</v>
      </c>
      <c r="K11" s="214">
        <v>2024</v>
      </c>
      <c r="L11" s="214">
        <v>2025</v>
      </c>
      <c r="M11" s="214">
        <v>2026</v>
      </c>
      <c r="N11" s="217">
        <v>2027</v>
      </c>
      <c r="P11" s="213" t="s">
        <v>225</v>
      </c>
      <c r="Q11" s="214">
        <v>2023</v>
      </c>
      <c r="R11" s="214">
        <v>2024</v>
      </c>
      <c r="S11" s="214">
        <v>2025</v>
      </c>
      <c r="T11" s="214">
        <v>2026</v>
      </c>
      <c r="U11" s="215">
        <v>2027</v>
      </c>
      <c r="V11" s="210"/>
      <c r="W11" s="216" t="s">
        <v>225</v>
      </c>
      <c r="X11" s="214">
        <v>2023</v>
      </c>
      <c r="Y11" s="214">
        <v>2024</v>
      </c>
      <c r="Z11" s="214">
        <v>2025</v>
      </c>
      <c r="AA11" s="214">
        <v>2026</v>
      </c>
      <c r="AB11" s="217">
        <v>2027</v>
      </c>
    </row>
    <row r="12" spans="1:28" x14ac:dyDescent="0.25">
      <c r="B12" s="213" t="s">
        <v>64</v>
      </c>
      <c r="C12" s="214"/>
      <c r="D12" s="214"/>
      <c r="E12" s="214"/>
      <c r="F12" s="214"/>
      <c r="G12" s="215"/>
      <c r="H12" s="210"/>
      <c r="I12" s="216" t="s">
        <v>64</v>
      </c>
      <c r="J12" s="214"/>
      <c r="K12" s="214"/>
      <c r="L12" s="214"/>
      <c r="M12" s="214"/>
      <c r="N12" s="217"/>
      <c r="P12" s="213" t="s">
        <v>64</v>
      </c>
      <c r="Q12" s="214"/>
      <c r="R12" s="214"/>
      <c r="S12" s="214"/>
      <c r="T12" s="214"/>
      <c r="U12" s="215"/>
      <c r="V12" s="210"/>
      <c r="W12" s="216" t="s">
        <v>64</v>
      </c>
      <c r="X12" s="214"/>
      <c r="Y12" s="214"/>
      <c r="Z12" s="214"/>
      <c r="AA12" s="214"/>
      <c r="AB12" s="217"/>
    </row>
    <row r="13" spans="1:28" x14ac:dyDescent="0.25">
      <c r="B13" s="213">
        <v>2021</v>
      </c>
      <c r="C13" s="218" t="s">
        <v>226</v>
      </c>
      <c r="D13" s="218" t="s">
        <v>226</v>
      </c>
      <c r="E13" s="218" t="s">
        <v>226</v>
      </c>
      <c r="F13" s="218" t="s">
        <v>226</v>
      </c>
      <c r="G13" s="219" t="s">
        <v>226</v>
      </c>
      <c r="H13" s="210"/>
      <c r="I13" s="216">
        <v>2021</v>
      </c>
      <c r="J13" s="218">
        <v>5.0700000000000002E-2</v>
      </c>
      <c r="K13" s="218">
        <v>5.0700000000000002E-2</v>
      </c>
      <c r="L13" s="218">
        <v>5.0700000000000002E-2</v>
      </c>
      <c r="M13" s="218">
        <v>5.0700000000000002E-2</v>
      </c>
      <c r="N13" s="220">
        <v>5.0700000000000002E-2</v>
      </c>
      <c r="P13" s="213">
        <v>2021</v>
      </c>
      <c r="Q13" s="218" t="s">
        <v>226</v>
      </c>
      <c r="R13" s="218" t="s">
        <v>226</v>
      </c>
      <c r="S13" s="218" t="s">
        <v>226</v>
      </c>
      <c r="T13" s="218" t="s">
        <v>226</v>
      </c>
      <c r="U13" s="219" t="s">
        <v>226</v>
      </c>
      <c r="V13" s="210"/>
      <c r="W13" s="216">
        <v>2021</v>
      </c>
      <c r="X13" s="218">
        <v>5.0700000000000002E-2</v>
      </c>
      <c r="Y13" s="218">
        <v>5.0700000000000002E-2</v>
      </c>
      <c r="Z13" s="218">
        <v>5.0700000000000002E-2</v>
      </c>
      <c r="AA13" s="218">
        <v>5.0700000000000002E-2</v>
      </c>
      <c r="AB13" s="220">
        <v>5.0700000000000002E-2</v>
      </c>
    </row>
    <row r="14" spans="1:28" x14ac:dyDescent="0.25">
      <c r="B14" s="213">
        <v>2022</v>
      </c>
      <c r="C14" s="218" t="s">
        <v>226</v>
      </c>
      <c r="D14" s="218" t="s">
        <v>226</v>
      </c>
      <c r="E14" s="218" t="s">
        <v>226</v>
      </c>
      <c r="F14" s="218" t="s">
        <v>226</v>
      </c>
      <c r="G14" s="219" t="s">
        <v>226</v>
      </c>
      <c r="H14" s="210"/>
      <c r="I14" s="216">
        <v>2022</v>
      </c>
      <c r="J14" s="218">
        <v>5.0700000000000002E-2</v>
      </c>
      <c r="K14" s="218">
        <v>5.0700000000000002E-2</v>
      </c>
      <c r="L14" s="218">
        <v>5.0700000000000002E-2</v>
      </c>
      <c r="M14" s="218">
        <v>5.0700000000000002E-2</v>
      </c>
      <c r="N14" s="220">
        <v>5.0700000000000002E-2</v>
      </c>
      <c r="P14" s="213">
        <v>2022</v>
      </c>
      <c r="Q14" s="218" t="s">
        <v>226</v>
      </c>
      <c r="R14" s="218" t="s">
        <v>226</v>
      </c>
      <c r="S14" s="218" t="s">
        <v>226</v>
      </c>
      <c r="T14" s="218" t="s">
        <v>226</v>
      </c>
      <c r="U14" s="219" t="s">
        <v>226</v>
      </c>
      <c r="V14" s="210"/>
      <c r="W14" s="216">
        <v>2022</v>
      </c>
      <c r="X14" s="218">
        <v>5.0700000000000002E-2</v>
      </c>
      <c r="Y14" s="218">
        <v>5.0700000000000002E-2</v>
      </c>
      <c r="Z14" s="218">
        <v>5.0700000000000002E-2</v>
      </c>
      <c r="AA14" s="218">
        <v>5.0700000000000002E-2</v>
      </c>
      <c r="AB14" s="220">
        <v>5.0700000000000002E-2</v>
      </c>
    </row>
    <row r="15" spans="1:28" x14ac:dyDescent="0.25">
      <c r="B15" s="213">
        <v>2023</v>
      </c>
      <c r="C15" s="218" t="s">
        <v>226</v>
      </c>
      <c r="D15" s="218" t="s">
        <v>226</v>
      </c>
      <c r="E15" s="218" t="s">
        <v>226</v>
      </c>
      <c r="F15" s="218" t="s">
        <v>226</v>
      </c>
      <c r="G15" s="219" t="s">
        <v>226</v>
      </c>
      <c r="H15" s="210"/>
      <c r="I15" s="216">
        <v>2023</v>
      </c>
      <c r="J15" s="218">
        <v>5.0700000000000002E-2</v>
      </c>
      <c r="K15" s="218">
        <v>5.0700000000000002E-2</v>
      </c>
      <c r="L15" s="218">
        <v>5.0700000000000002E-2</v>
      </c>
      <c r="M15" s="218">
        <v>5.0700000000000002E-2</v>
      </c>
      <c r="N15" s="220">
        <v>5.0700000000000002E-2</v>
      </c>
      <c r="P15" s="213">
        <v>2023</v>
      </c>
      <c r="Q15" s="218" t="s">
        <v>226</v>
      </c>
      <c r="R15" s="218" t="s">
        <v>226</v>
      </c>
      <c r="S15" s="218" t="s">
        <v>226</v>
      </c>
      <c r="T15" s="218" t="s">
        <v>226</v>
      </c>
      <c r="U15" s="219" t="s">
        <v>226</v>
      </c>
      <c r="V15" s="210"/>
      <c r="W15" s="216">
        <v>2023</v>
      </c>
      <c r="X15" s="218">
        <v>5.0700000000000002E-2</v>
      </c>
      <c r="Y15" s="218">
        <v>5.0700000000000002E-2</v>
      </c>
      <c r="Z15" s="218">
        <v>5.0700000000000002E-2</v>
      </c>
      <c r="AA15" s="218">
        <v>5.0700000000000002E-2</v>
      </c>
      <c r="AB15" s="220">
        <v>5.0700000000000002E-2</v>
      </c>
    </row>
    <row r="16" spans="1:28" x14ac:dyDescent="0.25">
      <c r="B16" s="213">
        <v>2024</v>
      </c>
      <c r="C16" s="221"/>
      <c r="D16" s="222" t="s">
        <v>227</v>
      </c>
      <c r="E16" s="222" t="s">
        <v>229</v>
      </c>
      <c r="F16" s="223" t="s">
        <v>228</v>
      </c>
      <c r="G16" s="224" t="s">
        <v>228</v>
      </c>
      <c r="H16" s="210"/>
      <c r="I16" s="216">
        <v>2024</v>
      </c>
      <c r="J16" s="221"/>
      <c r="K16" s="222">
        <v>7.0999999999999994E-2</v>
      </c>
      <c r="L16" s="258">
        <v>6.9500000000000006E-2</v>
      </c>
      <c r="M16" s="223" t="s">
        <v>228</v>
      </c>
      <c r="N16" s="225" t="s">
        <v>228</v>
      </c>
      <c r="P16" s="213">
        <v>2024</v>
      </c>
      <c r="Q16" s="221"/>
      <c r="R16" s="222" t="s">
        <v>227</v>
      </c>
      <c r="S16" s="226" t="s">
        <v>229</v>
      </c>
      <c r="T16" s="226" t="s">
        <v>230</v>
      </c>
      <c r="U16" s="227" t="s">
        <v>231</v>
      </c>
      <c r="V16" s="210"/>
      <c r="W16" s="216">
        <v>2024</v>
      </c>
      <c r="X16" s="221"/>
      <c r="Y16" s="222">
        <v>7.0999999999999994E-2</v>
      </c>
      <c r="Z16" s="258">
        <v>6.9500000000000006E-2</v>
      </c>
      <c r="AA16" s="226" t="s">
        <v>230</v>
      </c>
      <c r="AB16" s="228" t="s">
        <v>231</v>
      </c>
    </row>
    <row r="17" spans="2:28" x14ac:dyDescent="0.25">
      <c r="B17" s="213">
        <v>2025</v>
      </c>
      <c r="C17" s="229"/>
      <c r="D17" s="229"/>
      <c r="E17" s="226" t="s">
        <v>229</v>
      </c>
      <c r="F17" s="226" t="s">
        <v>230</v>
      </c>
      <c r="G17" s="224" t="s">
        <v>232</v>
      </c>
      <c r="H17" s="210"/>
      <c r="I17" s="216">
        <v>2025</v>
      </c>
      <c r="J17" s="229"/>
      <c r="K17" s="229"/>
      <c r="L17" s="258">
        <v>6.9500000000000006E-2</v>
      </c>
      <c r="M17" s="226" t="s">
        <v>230</v>
      </c>
      <c r="N17" s="225" t="s">
        <v>232</v>
      </c>
      <c r="P17" s="213">
        <v>2025</v>
      </c>
      <c r="Q17" s="229"/>
      <c r="R17" s="229"/>
      <c r="S17" s="226" t="s">
        <v>229</v>
      </c>
      <c r="T17" s="226" t="s">
        <v>230</v>
      </c>
      <c r="U17" s="227" t="s">
        <v>231</v>
      </c>
      <c r="V17" s="210"/>
      <c r="W17" s="216">
        <v>2025</v>
      </c>
      <c r="X17" s="229"/>
      <c r="Y17" s="229"/>
      <c r="Z17" s="258">
        <v>6.9500000000000006E-2</v>
      </c>
      <c r="AA17" s="226" t="s">
        <v>230</v>
      </c>
      <c r="AB17" s="228" t="s">
        <v>231</v>
      </c>
    </row>
    <row r="18" spans="2:28" x14ac:dyDescent="0.25">
      <c r="B18" s="213">
        <v>2026</v>
      </c>
      <c r="C18" s="229"/>
      <c r="D18" s="229"/>
      <c r="E18" s="229"/>
      <c r="F18" s="226" t="s">
        <v>230</v>
      </c>
      <c r="G18" s="227" t="s">
        <v>231</v>
      </c>
      <c r="H18" s="210"/>
      <c r="I18" s="216">
        <v>2026</v>
      </c>
      <c r="J18" s="229"/>
      <c r="K18" s="229"/>
      <c r="L18" s="229"/>
      <c r="M18" s="226" t="s">
        <v>230</v>
      </c>
      <c r="N18" s="228" t="s">
        <v>231</v>
      </c>
      <c r="P18" s="213">
        <v>2026</v>
      </c>
      <c r="Q18" s="229"/>
      <c r="R18" s="229"/>
      <c r="S18" s="229"/>
      <c r="T18" s="226" t="s">
        <v>230</v>
      </c>
      <c r="U18" s="227" t="s">
        <v>231</v>
      </c>
      <c r="V18" s="210"/>
      <c r="W18" s="216">
        <v>2026</v>
      </c>
      <c r="X18" s="229"/>
      <c r="Y18" s="229"/>
      <c r="Z18" s="229"/>
      <c r="AA18" s="226" t="s">
        <v>230</v>
      </c>
      <c r="AB18" s="228" t="s">
        <v>231</v>
      </c>
    </row>
    <row r="19" spans="2:28" x14ac:dyDescent="0.25">
      <c r="B19" s="230">
        <v>2027</v>
      </c>
      <c r="C19" s="231"/>
      <c r="D19" s="231"/>
      <c r="E19" s="231"/>
      <c r="F19" s="231"/>
      <c r="G19" s="232" t="s">
        <v>231</v>
      </c>
      <c r="H19" s="210"/>
      <c r="I19" s="233">
        <v>2027</v>
      </c>
      <c r="J19" s="231"/>
      <c r="K19" s="231"/>
      <c r="L19" s="231"/>
      <c r="M19" s="231"/>
      <c r="N19" s="234" t="s">
        <v>231</v>
      </c>
      <c r="P19" s="230">
        <v>2027</v>
      </c>
      <c r="Q19" s="231"/>
      <c r="R19" s="231"/>
      <c r="S19" s="231"/>
      <c r="T19" s="231"/>
      <c r="U19" s="232" t="s">
        <v>231</v>
      </c>
      <c r="V19" s="210"/>
      <c r="W19" s="233">
        <v>2027</v>
      </c>
      <c r="X19" s="231"/>
      <c r="Y19" s="231"/>
      <c r="Z19" s="231"/>
      <c r="AA19" s="231"/>
      <c r="AB19" s="234" t="s">
        <v>231</v>
      </c>
    </row>
    <row r="20" spans="2:28" x14ac:dyDescent="0.25">
      <c r="B20" s="235"/>
      <c r="C20" s="210"/>
      <c r="D20" s="210"/>
      <c r="E20" s="210"/>
      <c r="F20" s="210"/>
      <c r="G20" s="210"/>
      <c r="H20" s="210"/>
      <c r="I20" s="210"/>
      <c r="J20" s="210"/>
      <c r="K20" s="210"/>
      <c r="L20" s="210"/>
      <c r="M20" s="210"/>
      <c r="N20" s="236"/>
      <c r="P20" s="235"/>
      <c r="Q20" s="210"/>
      <c r="R20" s="210"/>
      <c r="S20" s="210"/>
      <c r="T20" s="210"/>
      <c r="U20" s="210"/>
      <c r="V20" s="210"/>
      <c r="W20" s="210"/>
      <c r="X20" s="210"/>
      <c r="Y20" s="210"/>
      <c r="Z20" s="210"/>
      <c r="AA20" s="210"/>
      <c r="AB20" s="236"/>
    </row>
    <row r="21" spans="2:28" x14ac:dyDescent="0.25">
      <c r="B21" s="235"/>
      <c r="C21" s="210"/>
      <c r="D21" s="210"/>
      <c r="E21" s="210"/>
      <c r="F21" s="210"/>
      <c r="G21" s="210"/>
      <c r="H21" s="210"/>
      <c r="I21" s="210"/>
      <c r="J21" s="210"/>
      <c r="K21" s="210"/>
      <c r="L21" s="210"/>
      <c r="M21" s="210"/>
      <c r="N21" s="236"/>
      <c r="P21" s="235"/>
      <c r="Q21" s="210"/>
      <c r="R21" s="210"/>
      <c r="S21" s="210"/>
      <c r="T21" s="210"/>
      <c r="U21" s="210"/>
      <c r="V21" s="210"/>
      <c r="W21" s="210"/>
      <c r="X21" s="210"/>
      <c r="Y21" s="210"/>
      <c r="Z21" s="210"/>
      <c r="AA21" s="210"/>
      <c r="AB21" s="236"/>
    </row>
    <row r="22" spans="2:28" ht="20.25" thickBot="1" x14ac:dyDescent="0.35">
      <c r="B22" s="204" t="s">
        <v>223</v>
      </c>
      <c r="C22" s="205"/>
      <c r="D22" s="205" t="s">
        <v>233</v>
      </c>
      <c r="E22" s="205"/>
      <c r="F22" s="205"/>
      <c r="G22" s="205"/>
      <c r="H22" s="205"/>
      <c r="I22" s="205" t="s">
        <v>223</v>
      </c>
      <c r="J22" s="205"/>
      <c r="K22" s="205" t="s">
        <v>233</v>
      </c>
      <c r="L22" s="205"/>
      <c r="M22" s="205"/>
      <c r="N22" s="206"/>
      <c r="P22" s="204" t="s">
        <v>223</v>
      </c>
      <c r="Q22" s="205"/>
      <c r="R22" s="205" t="s">
        <v>233</v>
      </c>
      <c r="S22" s="205"/>
      <c r="T22" s="205"/>
      <c r="U22" s="205"/>
      <c r="V22" s="205"/>
      <c r="W22" s="205" t="s">
        <v>223</v>
      </c>
      <c r="X22" s="205"/>
      <c r="Y22" s="205" t="s">
        <v>233</v>
      </c>
      <c r="Z22" s="205"/>
      <c r="AA22" s="205"/>
      <c r="AB22" s="206"/>
    </row>
    <row r="23" spans="2:28" ht="15.75" thickTop="1" x14ac:dyDescent="0.25">
      <c r="B23" s="207" t="s">
        <v>224</v>
      </c>
      <c r="C23" s="208">
        <v>44742</v>
      </c>
      <c r="D23" s="208">
        <v>45107</v>
      </c>
      <c r="E23" s="208">
        <v>45473</v>
      </c>
      <c r="F23" s="208">
        <v>45838</v>
      </c>
      <c r="G23" s="209">
        <v>46203</v>
      </c>
      <c r="H23" s="210"/>
      <c r="I23" s="211" t="s">
        <v>224</v>
      </c>
      <c r="J23" s="208">
        <v>44742</v>
      </c>
      <c r="K23" s="208">
        <v>45107</v>
      </c>
      <c r="L23" s="208">
        <v>45473</v>
      </c>
      <c r="M23" s="208">
        <v>45838</v>
      </c>
      <c r="N23" s="212">
        <v>46203</v>
      </c>
      <c r="P23" s="207" t="s">
        <v>224</v>
      </c>
      <c r="Q23" s="208">
        <v>44742</v>
      </c>
      <c r="R23" s="208">
        <v>45107</v>
      </c>
      <c r="S23" s="208">
        <v>45473</v>
      </c>
      <c r="T23" s="208">
        <v>45838</v>
      </c>
      <c r="U23" s="209">
        <v>46203</v>
      </c>
      <c r="V23" s="210"/>
      <c r="W23" s="211" t="s">
        <v>224</v>
      </c>
      <c r="X23" s="208">
        <v>44742</v>
      </c>
      <c r="Y23" s="208">
        <v>45107</v>
      </c>
      <c r="Z23" s="208">
        <v>45473</v>
      </c>
      <c r="AA23" s="208">
        <v>45838</v>
      </c>
      <c r="AB23" s="212">
        <v>46203</v>
      </c>
    </row>
    <row r="24" spans="2:28" x14ac:dyDescent="0.25">
      <c r="B24" s="213" t="s">
        <v>225</v>
      </c>
      <c r="C24" s="214">
        <v>2023</v>
      </c>
      <c r="D24" s="214">
        <v>2024</v>
      </c>
      <c r="E24" s="214">
        <v>2025</v>
      </c>
      <c r="F24" s="214">
        <v>2026</v>
      </c>
      <c r="G24" s="215">
        <v>2027</v>
      </c>
      <c r="H24" s="210"/>
      <c r="I24" s="216" t="s">
        <v>225</v>
      </c>
      <c r="J24" s="214">
        <v>2023</v>
      </c>
      <c r="K24" s="214">
        <v>2024</v>
      </c>
      <c r="L24" s="214">
        <v>2025</v>
      </c>
      <c r="M24" s="214">
        <v>2026</v>
      </c>
      <c r="N24" s="217">
        <v>2027</v>
      </c>
      <c r="P24" s="213" t="s">
        <v>225</v>
      </c>
      <c r="Q24" s="214">
        <v>2023</v>
      </c>
      <c r="R24" s="214">
        <v>2024</v>
      </c>
      <c r="S24" s="214">
        <v>2025</v>
      </c>
      <c r="T24" s="214">
        <v>2026</v>
      </c>
      <c r="U24" s="215">
        <v>2027</v>
      </c>
      <c r="V24" s="210"/>
      <c r="W24" s="216" t="s">
        <v>225</v>
      </c>
      <c r="X24" s="214">
        <v>2023</v>
      </c>
      <c r="Y24" s="214">
        <v>2024</v>
      </c>
      <c r="Z24" s="214">
        <v>2025</v>
      </c>
      <c r="AA24" s="214">
        <v>2026</v>
      </c>
      <c r="AB24" s="217">
        <v>2027</v>
      </c>
    </row>
    <row r="25" spans="2:28" x14ac:dyDescent="0.25">
      <c r="B25" s="213" t="s">
        <v>64</v>
      </c>
      <c r="C25" s="214"/>
      <c r="D25" s="214"/>
      <c r="E25" s="214"/>
      <c r="F25" s="214"/>
      <c r="G25" s="215"/>
      <c r="H25" s="210"/>
      <c r="I25" s="216" t="s">
        <v>64</v>
      </c>
      <c r="J25" s="214"/>
      <c r="K25" s="214"/>
      <c r="L25" s="214"/>
      <c r="M25" s="214"/>
      <c r="N25" s="217"/>
      <c r="P25" s="213" t="s">
        <v>64</v>
      </c>
      <c r="Q25" s="214"/>
      <c r="R25" s="214"/>
      <c r="S25" s="214"/>
      <c r="T25" s="214"/>
      <c r="U25" s="215"/>
      <c r="V25" s="210"/>
      <c r="W25" s="216" t="s">
        <v>64</v>
      </c>
      <c r="X25" s="214"/>
      <c r="Y25" s="214"/>
      <c r="Z25" s="214"/>
      <c r="AA25" s="214"/>
      <c r="AB25" s="217"/>
    </row>
    <row r="26" spans="2:28" x14ac:dyDescent="0.25">
      <c r="B26" s="213">
        <v>2021</v>
      </c>
      <c r="C26" s="237" t="s">
        <v>234</v>
      </c>
      <c r="D26" s="237" t="s">
        <v>234</v>
      </c>
      <c r="E26" s="237" t="s">
        <v>234</v>
      </c>
      <c r="F26" s="237" t="s">
        <v>234</v>
      </c>
      <c r="G26" s="238" t="s">
        <v>234</v>
      </c>
      <c r="H26" s="210"/>
      <c r="I26" s="216">
        <v>2021</v>
      </c>
      <c r="J26" s="237">
        <v>1.09E-2</v>
      </c>
      <c r="K26" s="237">
        <v>1.09E-2</v>
      </c>
      <c r="L26" s="237">
        <v>1.09E-2</v>
      </c>
      <c r="M26" s="237">
        <v>1.09E-2</v>
      </c>
      <c r="N26" s="239">
        <v>1.09E-2</v>
      </c>
      <c r="P26" s="213">
        <v>2021</v>
      </c>
      <c r="Q26" s="240" t="s">
        <v>235</v>
      </c>
      <c r="R26" s="222" t="s">
        <v>227</v>
      </c>
      <c r="S26" s="226" t="s">
        <v>229</v>
      </c>
      <c r="T26" s="226" t="s">
        <v>230</v>
      </c>
      <c r="U26" s="227" t="s">
        <v>231</v>
      </c>
      <c r="V26" s="210"/>
      <c r="W26" s="216">
        <v>2021</v>
      </c>
      <c r="X26" s="240">
        <v>1.6500000000000001E-2</v>
      </c>
      <c r="Y26" s="222">
        <v>4.1700000000000001E-2</v>
      </c>
      <c r="Z26" s="258">
        <v>3.9100000000000003E-2</v>
      </c>
      <c r="AA26" s="226" t="s">
        <v>230</v>
      </c>
      <c r="AB26" s="228" t="s">
        <v>231</v>
      </c>
    </row>
    <row r="27" spans="2:28" x14ac:dyDescent="0.25">
      <c r="B27" s="213">
        <v>2022</v>
      </c>
      <c r="C27" s="240" t="s">
        <v>235</v>
      </c>
      <c r="D27" s="237" t="s">
        <v>236</v>
      </c>
      <c r="E27" s="237" t="s">
        <v>236</v>
      </c>
      <c r="F27" s="237" t="s">
        <v>236</v>
      </c>
      <c r="G27" s="238" t="s">
        <v>236</v>
      </c>
      <c r="H27" s="210"/>
      <c r="I27" s="216">
        <v>2022</v>
      </c>
      <c r="J27" s="240">
        <v>1.6500000000000001E-2</v>
      </c>
      <c r="K27" s="237">
        <v>2.9100000000000001E-2</v>
      </c>
      <c r="L27" s="237">
        <v>2.9100000000000001E-2</v>
      </c>
      <c r="M27" s="237">
        <v>2.9100000000000001E-2</v>
      </c>
      <c r="N27" s="239">
        <v>2.9100000000000001E-2</v>
      </c>
      <c r="P27" s="213">
        <v>2022</v>
      </c>
      <c r="Q27" s="240" t="s">
        <v>235</v>
      </c>
      <c r="R27" s="222" t="s">
        <v>227</v>
      </c>
      <c r="S27" s="226" t="s">
        <v>229</v>
      </c>
      <c r="T27" s="226" t="s">
        <v>230</v>
      </c>
      <c r="U27" s="227" t="s">
        <v>231</v>
      </c>
      <c r="V27" s="210"/>
      <c r="W27" s="216">
        <v>2022</v>
      </c>
      <c r="X27" s="240">
        <v>1.6500000000000001E-2</v>
      </c>
      <c r="Y27" s="222">
        <v>4.1700000000000001E-2</v>
      </c>
      <c r="Z27" s="258">
        <v>3.9100000000000003E-2</v>
      </c>
      <c r="AA27" s="226" t="s">
        <v>230</v>
      </c>
      <c r="AB27" s="228" t="s">
        <v>231</v>
      </c>
    </row>
    <row r="28" spans="2:28" x14ac:dyDescent="0.25">
      <c r="B28" s="213">
        <v>2023</v>
      </c>
      <c r="C28" s="240" t="s">
        <v>235</v>
      </c>
      <c r="D28" s="240" t="s">
        <v>227</v>
      </c>
      <c r="E28" s="237" t="s">
        <v>237</v>
      </c>
      <c r="F28" s="237" t="s">
        <v>237</v>
      </c>
      <c r="G28" s="238" t="s">
        <v>237</v>
      </c>
      <c r="H28" s="210"/>
      <c r="I28" s="216">
        <v>2023</v>
      </c>
      <c r="J28" s="240">
        <v>1.6500000000000001E-2</v>
      </c>
      <c r="K28" s="222">
        <v>4.1700000000000001E-2</v>
      </c>
      <c r="L28" s="237">
        <v>4.3799999999999999E-2</v>
      </c>
      <c r="M28" s="237">
        <v>4.3799999999999999E-2</v>
      </c>
      <c r="N28" s="239">
        <v>4.3799999999999999E-2</v>
      </c>
      <c r="P28" s="213">
        <v>2023</v>
      </c>
      <c r="Q28" s="240" t="s">
        <v>235</v>
      </c>
      <c r="R28" s="222" t="s">
        <v>227</v>
      </c>
      <c r="S28" s="226" t="s">
        <v>229</v>
      </c>
      <c r="T28" s="226" t="s">
        <v>230</v>
      </c>
      <c r="U28" s="227" t="s">
        <v>231</v>
      </c>
      <c r="V28" s="210"/>
      <c r="W28" s="216">
        <v>2023</v>
      </c>
      <c r="X28" s="240">
        <v>1.6500000000000001E-2</v>
      </c>
      <c r="Y28" s="222">
        <v>4.1700000000000001E-2</v>
      </c>
      <c r="Z28" s="258">
        <v>3.9100000000000003E-2</v>
      </c>
      <c r="AA28" s="226" t="s">
        <v>230</v>
      </c>
      <c r="AB28" s="228" t="s">
        <v>231</v>
      </c>
    </row>
    <row r="29" spans="2:28" x14ac:dyDescent="0.25">
      <c r="B29" s="213">
        <v>2024</v>
      </c>
      <c r="C29" s="221"/>
      <c r="D29" s="222" t="s">
        <v>227</v>
      </c>
      <c r="E29" s="222" t="s">
        <v>229</v>
      </c>
      <c r="F29" s="223" t="s">
        <v>228</v>
      </c>
      <c r="G29" s="224" t="s">
        <v>228</v>
      </c>
      <c r="H29" s="210"/>
      <c r="I29" s="216">
        <v>2024</v>
      </c>
      <c r="J29" s="221"/>
      <c r="K29" s="222">
        <v>4.1700000000000001E-2</v>
      </c>
      <c r="L29" s="258">
        <v>3.9100000000000003E-2</v>
      </c>
      <c r="M29" s="223" t="s">
        <v>228</v>
      </c>
      <c r="N29" s="225" t="s">
        <v>228</v>
      </c>
      <c r="P29" s="213">
        <v>2024</v>
      </c>
      <c r="Q29" s="221"/>
      <c r="R29" s="222" t="s">
        <v>227</v>
      </c>
      <c r="S29" s="226" t="s">
        <v>229</v>
      </c>
      <c r="T29" s="226" t="s">
        <v>230</v>
      </c>
      <c r="U29" s="227" t="s">
        <v>231</v>
      </c>
      <c r="V29" s="210"/>
      <c r="W29" s="216">
        <v>2024</v>
      </c>
      <c r="X29" s="221"/>
      <c r="Y29" s="222">
        <v>4.1700000000000001E-2</v>
      </c>
      <c r="Z29" s="258">
        <v>3.9100000000000003E-2</v>
      </c>
      <c r="AA29" s="226" t="s">
        <v>230</v>
      </c>
      <c r="AB29" s="228" t="s">
        <v>231</v>
      </c>
    </row>
    <row r="30" spans="2:28" x14ac:dyDescent="0.25">
      <c r="B30" s="213">
        <v>2025</v>
      </c>
      <c r="C30" s="229"/>
      <c r="D30" s="229"/>
      <c r="E30" s="226" t="s">
        <v>229</v>
      </c>
      <c r="F30" s="226" t="s">
        <v>230</v>
      </c>
      <c r="G30" s="224" t="s">
        <v>232</v>
      </c>
      <c r="H30" s="210"/>
      <c r="I30" s="216">
        <v>2025</v>
      </c>
      <c r="J30" s="229"/>
      <c r="K30" s="229"/>
      <c r="L30" s="258">
        <v>3.9100000000000003E-2</v>
      </c>
      <c r="M30" s="226" t="s">
        <v>230</v>
      </c>
      <c r="N30" s="225" t="s">
        <v>232</v>
      </c>
      <c r="P30" s="213">
        <v>2025</v>
      </c>
      <c r="Q30" s="229"/>
      <c r="R30" s="229"/>
      <c r="S30" s="226" t="s">
        <v>229</v>
      </c>
      <c r="T30" s="226" t="s">
        <v>230</v>
      </c>
      <c r="U30" s="227" t="s">
        <v>231</v>
      </c>
      <c r="V30" s="210"/>
      <c r="W30" s="216">
        <v>2025</v>
      </c>
      <c r="X30" s="229"/>
      <c r="Y30" s="229"/>
      <c r="Z30" s="258">
        <v>3.9100000000000003E-2</v>
      </c>
      <c r="AA30" s="226" t="s">
        <v>230</v>
      </c>
      <c r="AB30" s="228" t="s">
        <v>231</v>
      </c>
    </row>
    <row r="31" spans="2:28" x14ac:dyDescent="0.25">
      <c r="B31" s="213">
        <v>2026</v>
      </c>
      <c r="C31" s="229"/>
      <c r="D31" s="229"/>
      <c r="E31" s="229"/>
      <c r="F31" s="226" t="s">
        <v>230</v>
      </c>
      <c r="G31" s="227" t="s">
        <v>231</v>
      </c>
      <c r="H31" s="210"/>
      <c r="I31" s="216">
        <v>2026</v>
      </c>
      <c r="J31" s="229"/>
      <c r="K31" s="229"/>
      <c r="L31" s="229"/>
      <c r="M31" s="226" t="s">
        <v>230</v>
      </c>
      <c r="N31" s="228" t="s">
        <v>231</v>
      </c>
      <c r="P31" s="213">
        <v>2026</v>
      </c>
      <c r="Q31" s="229"/>
      <c r="R31" s="229"/>
      <c r="S31" s="229"/>
      <c r="T31" s="226" t="s">
        <v>230</v>
      </c>
      <c r="U31" s="227" t="s">
        <v>231</v>
      </c>
      <c r="V31" s="210"/>
      <c r="W31" s="216">
        <v>2026</v>
      </c>
      <c r="X31" s="229"/>
      <c r="Y31" s="229"/>
      <c r="Z31" s="229"/>
      <c r="AA31" s="226" t="s">
        <v>230</v>
      </c>
      <c r="AB31" s="228" t="s">
        <v>231</v>
      </c>
    </row>
    <row r="32" spans="2:28" x14ac:dyDescent="0.25">
      <c r="B32" s="230">
        <v>2027</v>
      </c>
      <c r="C32" s="231"/>
      <c r="D32" s="231"/>
      <c r="E32" s="231"/>
      <c r="F32" s="231"/>
      <c r="G32" s="232" t="s">
        <v>231</v>
      </c>
      <c r="H32" s="210"/>
      <c r="I32" s="233">
        <v>2027</v>
      </c>
      <c r="J32" s="231"/>
      <c r="K32" s="231"/>
      <c r="L32" s="231"/>
      <c r="M32" s="231"/>
      <c r="N32" s="234" t="s">
        <v>231</v>
      </c>
      <c r="P32" s="230">
        <v>2027</v>
      </c>
      <c r="Q32" s="231"/>
      <c r="R32" s="231"/>
      <c r="S32" s="231"/>
      <c r="T32" s="231"/>
      <c r="U32" s="232" t="s">
        <v>231</v>
      </c>
      <c r="V32" s="210"/>
      <c r="W32" s="233">
        <v>2027</v>
      </c>
      <c r="X32" s="231"/>
      <c r="Y32" s="231"/>
      <c r="Z32" s="231"/>
      <c r="AA32" s="231"/>
      <c r="AB32" s="234" t="s">
        <v>231</v>
      </c>
    </row>
    <row r="33" spans="2:28" x14ac:dyDescent="0.25">
      <c r="B33" s="235"/>
      <c r="C33" s="210"/>
      <c r="D33" s="210"/>
      <c r="E33" s="210"/>
      <c r="F33" s="210"/>
      <c r="G33" s="210"/>
      <c r="H33" s="210"/>
      <c r="I33" s="210"/>
      <c r="J33" s="210"/>
      <c r="K33" s="210"/>
      <c r="L33" s="210"/>
      <c r="M33" s="210"/>
      <c r="N33" s="236"/>
      <c r="P33" s="235"/>
      <c r="Q33" s="210"/>
      <c r="R33" s="210"/>
      <c r="S33" s="210"/>
      <c r="T33" s="210"/>
      <c r="U33" s="210"/>
      <c r="V33" s="210"/>
      <c r="W33" s="210"/>
      <c r="X33" s="210"/>
      <c r="Y33" s="210"/>
      <c r="Z33" s="210"/>
      <c r="AA33" s="210"/>
      <c r="AB33" s="236"/>
    </row>
    <row r="34" spans="2:28" x14ac:dyDescent="0.25">
      <c r="B34" s="235"/>
      <c r="C34" s="210"/>
      <c r="D34" s="210"/>
      <c r="E34" s="210"/>
      <c r="F34" s="210"/>
      <c r="G34" s="210"/>
      <c r="H34" s="210"/>
      <c r="I34" s="210"/>
      <c r="J34" s="210"/>
      <c r="K34" s="210"/>
      <c r="L34" s="210"/>
      <c r="M34" s="210"/>
      <c r="N34" s="236"/>
      <c r="P34" s="235"/>
      <c r="Q34" s="210"/>
      <c r="R34" s="210"/>
      <c r="S34" s="210"/>
      <c r="T34" s="210"/>
      <c r="U34" s="210"/>
      <c r="V34" s="210"/>
      <c r="W34" s="210"/>
      <c r="X34" s="210"/>
      <c r="Y34" s="210"/>
      <c r="Z34" s="210"/>
      <c r="AA34" s="210"/>
      <c r="AB34" s="236"/>
    </row>
    <row r="35" spans="2:28" ht="20.25" thickBot="1" x14ac:dyDescent="0.35">
      <c r="B35" s="204" t="s">
        <v>214</v>
      </c>
      <c r="C35" s="205"/>
      <c r="D35" s="205" t="s">
        <v>233</v>
      </c>
      <c r="E35" s="205"/>
      <c r="F35" s="205"/>
      <c r="G35" s="205"/>
      <c r="H35" s="205"/>
      <c r="I35" s="205" t="s">
        <v>214</v>
      </c>
      <c r="J35" s="205"/>
      <c r="K35" s="205" t="s">
        <v>233</v>
      </c>
      <c r="L35" s="205"/>
      <c r="M35" s="205"/>
      <c r="N35" s="206"/>
      <c r="P35" s="204" t="s">
        <v>214</v>
      </c>
      <c r="Q35" s="205"/>
      <c r="R35" s="205" t="s">
        <v>233</v>
      </c>
      <c r="S35" s="205"/>
      <c r="T35" s="205"/>
      <c r="U35" s="205"/>
      <c r="V35" s="205"/>
      <c r="W35" s="205" t="s">
        <v>214</v>
      </c>
      <c r="X35" s="205"/>
      <c r="Y35" s="205" t="s">
        <v>233</v>
      </c>
      <c r="Z35" s="205"/>
      <c r="AA35" s="205"/>
      <c r="AB35" s="206"/>
    </row>
    <row r="36" spans="2:28" ht="15.75" thickTop="1" x14ac:dyDescent="0.25">
      <c r="B36" s="207" t="s">
        <v>224</v>
      </c>
      <c r="C36" s="208">
        <v>44742</v>
      </c>
      <c r="D36" s="208">
        <v>45107</v>
      </c>
      <c r="E36" s="208">
        <v>45473</v>
      </c>
      <c r="F36" s="208">
        <v>45838</v>
      </c>
      <c r="G36" s="209">
        <v>46203</v>
      </c>
      <c r="H36" s="210"/>
      <c r="I36" s="211" t="s">
        <v>224</v>
      </c>
      <c r="J36" s="208">
        <v>44742</v>
      </c>
      <c r="K36" s="208">
        <v>45107</v>
      </c>
      <c r="L36" s="208">
        <v>45473</v>
      </c>
      <c r="M36" s="208">
        <v>45838</v>
      </c>
      <c r="N36" s="212">
        <v>46203</v>
      </c>
      <c r="P36" s="207" t="s">
        <v>224</v>
      </c>
      <c r="Q36" s="208">
        <v>44742</v>
      </c>
      <c r="R36" s="208">
        <v>45107</v>
      </c>
      <c r="S36" s="208">
        <v>45473</v>
      </c>
      <c r="T36" s="208">
        <v>45838</v>
      </c>
      <c r="U36" s="209">
        <v>46203</v>
      </c>
      <c r="V36" s="210"/>
      <c r="W36" s="211" t="s">
        <v>224</v>
      </c>
      <c r="X36" s="208">
        <v>44742</v>
      </c>
      <c r="Y36" s="208">
        <v>45107</v>
      </c>
      <c r="Z36" s="208">
        <v>45473</v>
      </c>
      <c r="AA36" s="208">
        <v>45838</v>
      </c>
      <c r="AB36" s="212">
        <v>46203</v>
      </c>
    </row>
    <row r="37" spans="2:28" x14ac:dyDescent="0.25">
      <c r="B37" s="213" t="s">
        <v>225</v>
      </c>
      <c r="C37" s="214">
        <v>2023</v>
      </c>
      <c r="D37" s="214">
        <v>2024</v>
      </c>
      <c r="E37" s="214">
        <v>2025</v>
      </c>
      <c r="F37" s="214">
        <v>2026</v>
      </c>
      <c r="G37" s="215">
        <v>2027</v>
      </c>
      <c r="H37" s="210"/>
      <c r="I37" s="216" t="s">
        <v>225</v>
      </c>
      <c r="J37" s="214">
        <v>2023</v>
      </c>
      <c r="K37" s="214">
        <v>2024</v>
      </c>
      <c r="L37" s="214">
        <v>2025</v>
      </c>
      <c r="M37" s="214">
        <v>2026</v>
      </c>
      <c r="N37" s="217">
        <v>2027</v>
      </c>
      <c r="P37" s="213" t="s">
        <v>225</v>
      </c>
      <c r="Q37" s="214">
        <v>2023</v>
      </c>
      <c r="R37" s="214">
        <v>2024</v>
      </c>
      <c r="S37" s="214">
        <v>2025</v>
      </c>
      <c r="T37" s="214">
        <v>2026</v>
      </c>
      <c r="U37" s="215">
        <v>2027</v>
      </c>
      <c r="V37" s="210"/>
      <c r="W37" s="216" t="s">
        <v>225</v>
      </c>
      <c r="X37" s="214">
        <v>2023</v>
      </c>
      <c r="Y37" s="214">
        <v>2024</v>
      </c>
      <c r="Z37" s="214">
        <v>2025</v>
      </c>
      <c r="AA37" s="214">
        <v>2026</v>
      </c>
      <c r="AB37" s="217">
        <v>2027</v>
      </c>
    </row>
    <row r="38" spans="2:28" x14ac:dyDescent="0.25">
      <c r="B38" s="213" t="s">
        <v>64</v>
      </c>
      <c r="C38" s="214"/>
      <c r="D38" s="214"/>
      <c r="E38" s="214"/>
      <c r="F38" s="214"/>
      <c r="G38" s="215"/>
      <c r="H38" s="210"/>
      <c r="I38" s="216" t="s">
        <v>64</v>
      </c>
      <c r="J38" s="214"/>
      <c r="K38" s="214"/>
      <c r="L38" s="214"/>
      <c r="M38" s="214"/>
      <c r="N38" s="217"/>
      <c r="P38" s="213" t="s">
        <v>64</v>
      </c>
      <c r="Q38" s="214"/>
      <c r="R38" s="214"/>
      <c r="S38" s="214"/>
      <c r="T38" s="214"/>
      <c r="U38" s="215"/>
      <c r="V38" s="210"/>
      <c r="W38" s="216" t="s">
        <v>64</v>
      </c>
      <c r="X38" s="214"/>
      <c r="Y38" s="214"/>
      <c r="Z38" s="214"/>
      <c r="AA38" s="214"/>
      <c r="AB38" s="217"/>
    </row>
    <row r="39" spans="2:28" x14ac:dyDescent="0.25">
      <c r="B39" s="213">
        <v>2021</v>
      </c>
      <c r="C39" s="218" t="s">
        <v>238</v>
      </c>
      <c r="D39" s="218" t="s">
        <v>238</v>
      </c>
      <c r="E39" s="218" t="s">
        <v>238</v>
      </c>
      <c r="F39" s="218" t="s">
        <v>238</v>
      </c>
      <c r="G39" s="219" t="s">
        <v>238</v>
      </c>
      <c r="H39" s="210"/>
      <c r="I39" s="216">
        <v>2021</v>
      </c>
      <c r="J39" s="218">
        <v>2.0299999999999999E-2</v>
      </c>
      <c r="K39" s="218">
        <v>2.0299999999999999E-2</v>
      </c>
      <c r="L39" s="218">
        <v>2.0299999999999999E-2</v>
      </c>
      <c r="M39" s="218">
        <v>2.0299999999999999E-2</v>
      </c>
      <c r="N39" s="220">
        <v>2.0299999999999999E-2</v>
      </c>
      <c r="P39" s="213">
        <v>2021</v>
      </c>
      <c r="Q39" s="218" t="s">
        <v>238</v>
      </c>
      <c r="R39" s="218" t="s">
        <v>238</v>
      </c>
      <c r="S39" s="218" t="s">
        <v>238</v>
      </c>
      <c r="T39" s="218" t="s">
        <v>238</v>
      </c>
      <c r="U39" s="219" t="s">
        <v>238</v>
      </c>
      <c r="V39" s="210"/>
      <c r="W39" s="216">
        <v>2021</v>
      </c>
      <c r="X39" s="218">
        <v>2.0299999999999999E-2</v>
      </c>
      <c r="Y39" s="218">
        <v>2.0299999999999999E-2</v>
      </c>
      <c r="Z39" s="218">
        <v>2.0299999999999999E-2</v>
      </c>
      <c r="AA39" s="218">
        <v>2.0299999999999999E-2</v>
      </c>
      <c r="AB39" s="220">
        <v>2.0299999999999999E-2</v>
      </c>
    </row>
    <row r="40" spans="2:28" x14ac:dyDescent="0.25">
      <c r="B40" s="213">
        <v>2022</v>
      </c>
      <c r="C40" s="218" t="s">
        <v>238</v>
      </c>
      <c r="D40" s="218" t="s">
        <v>238</v>
      </c>
      <c r="E40" s="218" t="s">
        <v>238</v>
      </c>
      <c r="F40" s="218" t="s">
        <v>238</v>
      </c>
      <c r="G40" s="219" t="s">
        <v>238</v>
      </c>
      <c r="H40" s="210"/>
      <c r="I40" s="216">
        <v>2022</v>
      </c>
      <c r="J40" s="218">
        <v>2.0299999999999999E-2</v>
      </c>
      <c r="K40" s="218">
        <v>2.0299999999999999E-2</v>
      </c>
      <c r="L40" s="218">
        <v>2.0299999999999999E-2</v>
      </c>
      <c r="M40" s="218">
        <v>2.0299999999999999E-2</v>
      </c>
      <c r="N40" s="220">
        <v>2.0299999999999999E-2</v>
      </c>
      <c r="P40" s="213">
        <v>2022</v>
      </c>
      <c r="Q40" s="218" t="s">
        <v>238</v>
      </c>
      <c r="R40" s="218" t="s">
        <v>238</v>
      </c>
      <c r="S40" s="218" t="s">
        <v>238</v>
      </c>
      <c r="T40" s="218" t="s">
        <v>238</v>
      </c>
      <c r="U40" s="219" t="s">
        <v>238</v>
      </c>
      <c r="V40" s="210"/>
      <c r="W40" s="216">
        <v>2022</v>
      </c>
      <c r="X40" s="218">
        <v>2.0299999999999999E-2</v>
      </c>
      <c r="Y40" s="218">
        <v>2.0299999999999999E-2</v>
      </c>
      <c r="Z40" s="218">
        <v>2.0299999999999999E-2</v>
      </c>
      <c r="AA40" s="218">
        <v>2.0299999999999999E-2</v>
      </c>
      <c r="AB40" s="220">
        <v>2.0299999999999999E-2</v>
      </c>
    </row>
    <row r="41" spans="2:28" x14ac:dyDescent="0.25">
      <c r="B41" s="213">
        <v>2023</v>
      </c>
      <c r="C41" s="218" t="s">
        <v>238</v>
      </c>
      <c r="D41" s="218" t="s">
        <v>238</v>
      </c>
      <c r="E41" s="218" t="s">
        <v>238</v>
      </c>
      <c r="F41" s="218" t="s">
        <v>238</v>
      </c>
      <c r="G41" s="219" t="s">
        <v>238</v>
      </c>
      <c r="H41" s="210"/>
      <c r="I41" s="216">
        <v>2023</v>
      </c>
      <c r="J41" s="218">
        <v>2.0299999999999999E-2</v>
      </c>
      <c r="K41" s="218">
        <v>2.0299999999999999E-2</v>
      </c>
      <c r="L41" s="218">
        <v>2.0299999999999999E-2</v>
      </c>
      <c r="M41" s="218">
        <v>2.0299999999999999E-2</v>
      </c>
      <c r="N41" s="220">
        <v>2.0299999999999999E-2</v>
      </c>
      <c r="P41" s="213">
        <v>2023</v>
      </c>
      <c r="Q41" s="218" t="s">
        <v>238</v>
      </c>
      <c r="R41" s="218" t="s">
        <v>238</v>
      </c>
      <c r="S41" s="218" t="s">
        <v>238</v>
      </c>
      <c r="T41" s="218" t="s">
        <v>238</v>
      </c>
      <c r="U41" s="219" t="s">
        <v>238</v>
      </c>
      <c r="V41" s="210"/>
      <c r="W41" s="216">
        <v>2023</v>
      </c>
      <c r="X41" s="218">
        <v>2.0299999999999999E-2</v>
      </c>
      <c r="Y41" s="218">
        <v>2.0299999999999999E-2</v>
      </c>
      <c r="Z41" s="218">
        <v>2.0299999999999999E-2</v>
      </c>
      <c r="AA41" s="218">
        <v>2.0299999999999999E-2</v>
      </c>
      <c r="AB41" s="220">
        <v>2.0299999999999999E-2</v>
      </c>
    </row>
    <row r="42" spans="2:28" x14ac:dyDescent="0.25">
      <c r="B42" s="213">
        <v>2024</v>
      </c>
      <c r="C42" s="221"/>
      <c r="D42" s="222" t="s">
        <v>227</v>
      </c>
      <c r="E42" s="222" t="s">
        <v>229</v>
      </c>
      <c r="F42" s="223" t="s">
        <v>228</v>
      </c>
      <c r="G42" s="224" t="s">
        <v>228</v>
      </c>
      <c r="H42" s="210"/>
      <c r="I42" s="216">
        <v>2024</v>
      </c>
      <c r="J42" s="221"/>
      <c r="K42" s="222">
        <v>4.1700000000000001E-2</v>
      </c>
      <c r="L42" s="258">
        <v>3.9100000000000003E-2</v>
      </c>
      <c r="M42" s="223" t="s">
        <v>228</v>
      </c>
      <c r="N42" s="225" t="s">
        <v>228</v>
      </c>
      <c r="P42" s="213">
        <v>2024</v>
      </c>
      <c r="Q42" s="221"/>
      <c r="R42" s="222" t="s">
        <v>227</v>
      </c>
      <c r="S42" s="226" t="s">
        <v>229</v>
      </c>
      <c r="T42" s="226" t="s">
        <v>230</v>
      </c>
      <c r="U42" s="227" t="s">
        <v>231</v>
      </c>
      <c r="V42" s="210"/>
      <c r="W42" s="216">
        <v>2024</v>
      </c>
      <c r="X42" s="221"/>
      <c r="Y42" s="222">
        <v>4.1700000000000001E-2</v>
      </c>
      <c r="Z42" s="258">
        <v>3.9100000000000003E-2</v>
      </c>
      <c r="AA42" s="226" t="s">
        <v>230</v>
      </c>
      <c r="AB42" s="228" t="s">
        <v>231</v>
      </c>
    </row>
    <row r="43" spans="2:28" x14ac:dyDescent="0.25">
      <c r="B43" s="213">
        <v>2025</v>
      </c>
      <c r="C43" s="229"/>
      <c r="D43" s="229"/>
      <c r="E43" s="226" t="s">
        <v>229</v>
      </c>
      <c r="F43" s="226" t="s">
        <v>230</v>
      </c>
      <c r="G43" s="224" t="s">
        <v>232</v>
      </c>
      <c r="H43" s="210"/>
      <c r="I43" s="216">
        <v>2025</v>
      </c>
      <c r="J43" s="229"/>
      <c r="K43" s="229"/>
      <c r="L43" s="258">
        <v>3.9100000000000003E-2</v>
      </c>
      <c r="M43" s="226" t="s">
        <v>230</v>
      </c>
      <c r="N43" s="225" t="s">
        <v>232</v>
      </c>
      <c r="P43" s="213">
        <v>2025</v>
      </c>
      <c r="Q43" s="229"/>
      <c r="R43" s="229"/>
      <c r="S43" s="226" t="s">
        <v>229</v>
      </c>
      <c r="T43" s="226" t="s">
        <v>230</v>
      </c>
      <c r="U43" s="227" t="s">
        <v>231</v>
      </c>
      <c r="V43" s="210"/>
      <c r="W43" s="216">
        <v>2025</v>
      </c>
      <c r="X43" s="229"/>
      <c r="Y43" s="229"/>
      <c r="Z43" s="258">
        <v>3.9100000000000003E-2</v>
      </c>
      <c r="AA43" s="226" t="s">
        <v>230</v>
      </c>
      <c r="AB43" s="228" t="s">
        <v>231</v>
      </c>
    </row>
    <row r="44" spans="2:28" x14ac:dyDescent="0.25">
      <c r="B44" s="213">
        <v>2026</v>
      </c>
      <c r="C44" s="229"/>
      <c r="D44" s="229"/>
      <c r="E44" s="229"/>
      <c r="F44" s="226" t="s">
        <v>230</v>
      </c>
      <c r="G44" s="227" t="s">
        <v>231</v>
      </c>
      <c r="H44" s="210"/>
      <c r="I44" s="216">
        <v>2026</v>
      </c>
      <c r="J44" s="229"/>
      <c r="K44" s="229"/>
      <c r="L44" s="229"/>
      <c r="M44" s="226" t="s">
        <v>230</v>
      </c>
      <c r="N44" s="228" t="s">
        <v>231</v>
      </c>
      <c r="P44" s="213">
        <v>2026</v>
      </c>
      <c r="Q44" s="229"/>
      <c r="R44" s="229"/>
      <c r="S44" s="229"/>
      <c r="T44" s="226" t="s">
        <v>230</v>
      </c>
      <c r="U44" s="227" t="s">
        <v>231</v>
      </c>
      <c r="V44" s="210"/>
      <c r="W44" s="216">
        <v>2026</v>
      </c>
      <c r="X44" s="229"/>
      <c r="Y44" s="229"/>
      <c r="Z44" s="229"/>
      <c r="AA44" s="226" t="s">
        <v>230</v>
      </c>
      <c r="AB44" s="228" t="s">
        <v>231</v>
      </c>
    </row>
    <row r="45" spans="2:28" ht="15.75" thickBot="1" x14ac:dyDescent="0.3">
      <c r="B45" s="241">
        <v>2027</v>
      </c>
      <c r="C45" s="242"/>
      <c r="D45" s="242"/>
      <c r="E45" s="242"/>
      <c r="F45" s="242"/>
      <c r="G45" s="243" t="s">
        <v>231</v>
      </c>
      <c r="H45" s="244"/>
      <c r="I45" s="245">
        <v>2027</v>
      </c>
      <c r="J45" s="242"/>
      <c r="K45" s="242"/>
      <c r="L45" s="242"/>
      <c r="M45" s="242"/>
      <c r="N45" s="246" t="s">
        <v>231</v>
      </c>
      <c r="P45" s="241">
        <v>2027</v>
      </c>
      <c r="Q45" s="242"/>
      <c r="R45" s="242"/>
      <c r="S45" s="242"/>
      <c r="T45" s="242"/>
      <c r="U45" s="243" t="s">
        <v>231</v>
      </c>
      <c r="V45" s="244"/>
      <c r="W45" s="245">
        <v>2027</v>
      </c>
      <c r="X45" s="242"/>
      <c r="Y45" s="242"/>
      <c r="Z45" s="242"/>
      <c r="AA45" s="242"/>
      <c r="AB45" s="246" t="s">
        <v>231</v>
      </c>
    </row>
    <row r="46" spans="2:28" x14ac:dyDescent="0.25">
      <c r="B46" s="247"/>
      <c r="C46" s="248"/>
      <c r="D46" s="248"/>
      <c r="E46" s="248"/>
      <c r="F46" s="248"/>
      <c r="G46" s="248"/>
      <c r="H46" s="248"/>
      <c r="I46" s="248"/>
      <c r="J46" s="248"/>
      <c r="K46" s="248"/>
      <c r="L46" s="248"/>
      <c r="M46" s="248"/>
      <c r="N46" s="249"/>
      <c r="P46" s="247"/>
      <c r="Q46" s="248"/>
      <c r="R46" s="248"/>
      <c r="S46" s="248"/>
      <c r="T46" s="248"/>
      <c r="U46" s="248"/>
      <c r="V46" s="248"/>
      <c r="W46" s="248"/>
      <c r="X46" s="248"/>
      <c r="Y46" s="248"/>
      <c r="Z46" s="248"/>
      <c r="AA46" s="248"/>
      <c r="AB46" s="249"/>
    </row>
    <row r="47" spans="2:28" x14ac:dyDescent="0.25">
      <c r="B47" s="235"/>
      <c r="C47" s="210"/>
      <c r="D47" s="210"/>
      <c r="E47" s="210"/>
      <c r="F47" s="210"/>
      <c r="G47" s="210"/>
      <c r="H47" s="210"/>
      <c r="I47" s="210"/>
      <c r="J47" s="210"/>
      <c r="K47" s="210"/>
      <c r="L47" s="210"/>
      <c r="M47" s="210"/>
      <c r="N47" s="236"/>
      <c r="P47" s="235"/>
      <c r="Q47" s="210"/>
      <c r="R47" s="210"/>
      <c r="S47" s="210"/>
      <c r="T47" s="210"/>
      <c r="U47" s="210"/>
      <c r="V47" s="210"/>
      <c r="W47" s="210"/>
      <c r="X47" s="210"/>
      <c r="Y47" s="210"/>
      <c r="Z47" s="210"/>
      <c r="AA47" s="210"/>
      <c r="AB47" s="236"/>
    </row>
    <row r="48" spans="2:28" ht="20.25" thickBot="1" x14ac:dyDescent="0.35">
      <c r="B48" s="235"/>
      <c r="C48" s="210"/>
      <c r="D48" s="210"/>
      <c r="E48" s="210"/>
      <c r="F48" s="210"/>
      <c r="G48" s="210"/>
      <c r="H48" s="210"/>
      <c r="I48" s="205" t="s">
        <v>223</v>
      </c>
      <c r="J48" s="205"/>
      <c r="K48" s="205" t="s">
        <v>239</v>
      </c>
      <c r="L48" s="205"/>
      <c r="M48" s="205"/>
      <c r="N48" s="206"/>
      <c r="P48" s="235"/>
      <c r="Q48" s="210"/>
      <c r="R48" s="210"/>
      <c r="S48" s="210"/>
      <c r="T48" s="210"/>
      <c r="U48" s="210"/>
      <c r="V48" s="210"/>
      <c r="W48" s="205" t="s">
        <v>223</v>
      </c>
      <c r="X48" s="205"/>
      <c r="Y48" s="205" t="s">
        <v>239</v>
      </c>
      <c r="Z48" s="205"/>
      <c r="AA48" s="205"/>
      <c r="AB48" s="206"/>
    </row>
    <row r="49" spans="2:28" ht="15.75" thickTop="1" x14ac:dyDescent="0.25">
      <c r="B49" s="235"/>
      <c r="C49" s="210"/>
      <c r="D49" s="210"/>
      <c r="E49" s="210"/>
      <c r="F49" s="210"/>
      <c r="G49" s="210"/>
      <c r="H49" s="210"/>
      <c r="I49" s="211" t="s">
        <v>224</v>
      </c>
      <c r="J49" s="208">
        <v>44742</v>
      </c>
      <c r="K49" s="208">
        <v>45107</v>
      </c>
      <c r="L49" s="208">
        <v>45473</v>
      </c>
      <c r="M49" s="208">
        <v>45838</v>
      </c>
      <c r="N49" s="212">
        <v>46203</v>
      </c>
      <c r="P49" s="235"/>
      <c r="Q49" s="210"/>
      <c r="R49" s="210"/>
      <c r="S49" s="210"/>
      <c r="T49" s="210"/>
      <c r="U49" s="210"/>
      <c r="V49" s="210"/>
      <c r="W49" s="211" t="s">
        <v>224</v>
      </c>
      <c r="X49" s="208">
        <v>44742</v>
      </c>
      <c r="Y49" s="208">
        <v>45107</v>
      </c>
      <c r="Z49" s="208">
        <v>45473</v>
      </c>
      <c r="AA49" s="208">
        <v>45838</v>
      </c>
      <c r="AB49" s="212">
        <v>46203</v>
      </c>
    </row>
    <row r="50" spans="2:28" x14ac:dyDescent="0.25">
      <c r="B50" s="235"/>
      <c r="C50" s="210"/>
      <c r="D50" s="210"/>
      <c r="E50" s="210"/>
      <c r="F50" s="210"/>
      <c r="G50" s="210"/>
      <c r="H50" s="210"/>
      <c r="I50" s="216" t="s">
        <v>225</v>
      </c>
      <c r="J50" s="214">
        <v>2023</v>
      </c>
      <c r="K50" s="214">
        <v>2024</v>
      </c>
      <c r="L50" s="214">
        <v>2025</v>
      </c>
      <c r="M50" s="214">
        <v>2026</v>
      </c>
      <c r="N50" s="217">
        <v>2027</v>
      </c>
      <c r="P50" s="235"/>
      <c r="Q50" s="210"/>
      <c r="R50" s="210"/>
      <c r="S50" s="210"/>
      <c r="T50" s="210"/>
      <c r="U50" s="210"/>
      <c r="V50" s="210"/>
      <c r="W50" s="216" t="s">
        <v>225</v>
      </c>
      <c r="X50" s="214">
        <v>2023</v>
      </c>
      <c r="Y50" s="214">
        <v>2024</v>
      </c>
      <c r="Z50" s="214">
        <v>2025</v>
      </c>
      <c r="AA50" s="214">
        <v>2026</v>
      </c>
      <c r="AB50" s="217">
        <v>2027</v>
      </c>
    </row>
    <row r="51" spans="2:28" x14ac:dyDescent="0.25">
      <c r="B51" s="235"/>
      <c r="C51" s="210"/>
      <c r="D51" s="210"/>
      <c r="E51" s="210"/>
      <c r="F51" s="210"/>
      <c r="G51" s="210"/>
      <c r="H51" s="210"/>
      <c r="I51" s="216" t="s">
        <v>64</v>
      </c>
      <c r="J51" s="214"/>
      <c r="K51" s="214"/>
      <c r="L51" s="214"/>
      <c r="M51" s="214"/>
      <c r="N51" s="217"/>
      <c r="P51" s="235"/>
      <c r="Q51" s="210"/>
      <c r="R51" s="210"/>
      <c r="S51" s="210"/>
      <c r="T51" s="210"/>
      <c r="U51" s="210"/>
      <c r="V51" s="210"/>
      <c r="W51" s="216" t="s">
        <v>64</v>
      </c>
      <c r="X51" s="214"/>
      <c r="Y51" s="214"/>
      <c r="Z51" s="257"/>
      <c r="AA51" s="214"/>
      <c r="AB51" s="217"/>
    </row>
    <row r="52" spans="2:28" x14ac:dyDescent="0.25">
      <c r="B52" s="235"/>
      <c r="C52" s="210"/>
      <c r="D52" s="210"/>
      <c r="E52" s="210"/>
      <c r="F52" s="210"/>
      <c r="G52" s="210"/>
      <c r="H52" s="210"/>
      <c r="I52" s="216">
        <v>2021</v>
      </c>
      <c r="J52" s="237">
        <v>2.6800000000000001E-2</v>
      </c>
      <c r="K52" s="237">
        <v>2.6800000000000001E-2</v>
      </c>
      <c r="L52" s="237">
        <v>2.6800000000000001E-2</v>
      </c>
      <c r="M52" s="237">
        <v>2.6800000000000001E-2</v>
      </c>
      <c r="N52" s="239">
        <v>2.6800000000000001E-2</v>
      </c>
      <c r="P52" s="235"/>
      <c r="Q52" s="210"/>
      <c r="R52" s="210"/>
      <c r="S52" s="210"/>
      <c r="T52" s="256"/>
      <c r="U52" s="210"/>
      <c r="V52" s="210"/>
      <c r="W52" s="216">
        <v>2021</v>
      </c>
      <c r="X52" s="240">
        <v>3.0200000000000001E-2</v>
      </c>
      <c r="Y52" s="222">
        <v>4.53E-2</v>
      </c>
      <c r="Z52" s="258">
        <v>4.3700000000000003E-2</v>
      </c>
      <c r="AA52" s="226" t="s">
        <v>240</v>
      </c>
      <c r="AB52" s="228" t="s">
        <v>240</v>
      </c>
    </row>
    <row r="53" spans="2:28" x14ac:dyDescent="0.25">
      <c r="B53" s="235"/>
      <c r="C53" s="210"/>
      <c r="D53" s="210"/>
      <c r="E53" s="210"/>
      <c r="F53" s="210"/>
      <c r="G53" s="210"/>
      <c r="H53" s="210"/>
      <c r="I53" s="216">
        <v>2022</v>
      </c>
      <c r="J53" s="240">
        <v>3.0200000000000001E-2</v>
      </c>
      <c r="K53" s="237">
        <v>3.7699999999999997E-2</v>
      </c>
      <c r="L53" s="237">
        <v>3.7699999999999997E-2</v>
      </c>
      <c r="M53" s="237">
        <v>3.7699999999999997E-2</v>
      </c>
      <c r="N53" s="239">
        <v>3.7699999999999997E-2</v>
      </c>
      <c r="P53" s="235"/>
      <c r="Q53" s="210"/>
      <c r="R53" s="210"/>
      <c r="S53" s="210"/>
      <c r="T53" s="210"/>
      <c r="U53" s="210"/>
      <c r="V53" s="210"/>
      <c r="W53" s="216">
        <v>2022</v>
      </c>
      <c r="X53" s="240">
        <v>3.0200000000000001E-2</v>
      </c>
      <c r="Y53" s="222">
        <v>4.53E-2</v>
      </c>
      <c r="Z53" s="258">
        <v>4.3700000000000003E-2</v>
      </c>
      <c r="AA53" s="226" t="s">
        <v>240</v>
      </c>
      <c r="AB53" s="228" t="s">
        <v>240</v>
      </c>
    </row>
    <row r="54" spans="2:28" x14ac:dyDescent="0.25">
      <c r="B54" s="235"/>
      <c r="C54" s="210"/>
      <c r="D54" s="210"/>
      <c r="E54" s="210"/>
      <c r="F54" s="210"/>
      <c r="G54" s="210"/>
      <c r="H54" s="210"/>
      <c r="I54" s="216">
        <v>2023</v>
      </c>
      <c r="J54" s="240">
        <v>3.0200000000000001E-2</v>
      </c>
      <c r="K54" s="240">
        <v>4.53E-2</v>
      </c>
      <c r="L54" s="237">
        <v>4.6600000000000003E-2</v>
      </c>
      <c r="M54" s="237">
        <v>4.6600000000000003E-2</v>
      </c>
      <c r="N54" s="239">
        <v>4.6600000000000003E-2</v>
      </c>
      <c r="P54" s="235"/>
      <c r="Q54" s="210"/>
      <c r="R54" s="210"/>
      <c r="S54" s="210"/>
      <c r="T54" s="210"/>
      <c r="U54" s="210"/>
      <c r="V54" s="210"/>
      <c r="W54" s="216">
        <v>2023</v>
      </c>
      <c r="X54" s="240">
        <v>3.0200000000000001E-2</v>
      </c>
      <c r="Y54" s="222">
        <v>4.53E-2</v>
      </c>
      <c r="Z54" s="258">
        <v>4.3700000000000003E-2</v>
      </c>
      <c r="AA54" s="226" t="s">
        <v>240</v>
      </c>
      <c r="AB54" s="228" t="s">
        <v>240</v>
      </c>
    </row>
    <row r="55" spans="2:28" x14ac:dyDescent="0.25">
      <c r="B55" s="235"/>
      <c r="C55" s="210"/>
      <c r="D55" s="210"/>
      <c r="E55" s="210"/>
      <c r="F55" s="210"/>
      <c r="G55" s="210"/>
      <c r="H55" s="210"/>
      <c r="I55" s="216">
        <v>2024</v>
      </c>
      <c r="J55" s="221"/>
      <c r="K55" s="222">
        <v>5.3400000000000003E-2</v>
      </c>
      <c r="L55" s="258">
        <v>5.1299999999999998E-2</v>
      </c>
      <c r="M55" s="223" t="s">
        <v>240</v>
      </c>
      <c r="N55" s="225" t="s">
        <v>240</v>
      </c>
      <c r="P55" s="235"/>
      <c r="Q55" s="210"/>
      <c r="R55" s="210"/>
      <c r="S55" s="210"/>
      <c r="T55" s="210"/>
      <c r="U55" s="210"/>
      <c r="V55" s="210"/>
      <c r="W55" s="216">
        <v>2024</v>
      </c>
      <c r="X55" s="221"/>
      <c r="Y55" s="222">
        <v>5.3400000000000003E-2</v>
      </c>
      <c r="Z55" s="258">
        <v>5.1299999999999998E-2</v>
      </c>
      <c r="AA55" s="226" t="s">
        <v>240</v>
      </c>
      <c r="AB55" s="228" t="s">
        <v>240</v>
      </c>
    </row>
    <row r="56" spans="2:28" x14ac:dyDescent="0.25">
      <c r="B56" s="235"/>
      <c r="C56" s="210"/>
      <c r="D56" s="210"/>
      <c r="E56" s="210"/>
      <c r="F56" s="210"/>
      <c r="G56" s="210"/>
      <c r="H56" s="210"/>
      <c r="I56" s="216">
        <v>2025</v>
      </c>
      <c r="J56" s="229"/>
      <c r="K56" s="229"/>
      <c r="L56" s="258">
        <v>5.1299999999999998E-2</v>
      </c>
      <c r="M56" s="226" t="s">
        <v>240</v>
      </c>
      <c r="N56" s="225" t="s">
        <v>240</v>
      </c>
      <c r="P56" s="235"/>
      <c r="Q56" s="210"/>
      <c r="R56" s="210"/>
      <c r="S56" s="210"/>
      <c r="T56" s="210"/>
      <c r="U56" s="210"/>
      <c r="V56" s="210"/>
      <c r="W56" s="216">
        <v>2025</v>
      </c>
      <c r="X56" s="229"/>
      <c r="Y56" s="229"/>
      <c r="Z56" s="258">
        <v>5.1299999999999998E-2</v>
      </c>
      <c r="AA56" s="226" t="s">
        <v>240</v>
      </c>
      <c r="AB56" s="228" t="s">
        <v>240</v>
      </c>
    </row>
    <row r="57" spans="2:28" x14ac:dyDescent="0.25">
      <c r="B57" s="235"/>
      <c r="C57" s="210"/>
      <c r="D57" s="210"/>
      <c r="E57" s="210"/>
      <c r="F57" s="210"/>
      <c r="G57" s="210"/>
      <c r="H57" s="210"/>
      <c r="I57" s="216">
        <v>2026</v>
      </c>
      <c r="J57" s="229"/>
      <c r="K57" s="229"/>
      <c r="L57" s="229"/>
      <c r="M57" s="226" t="s">
        <v>240</v>
      </c>
      <c r="N57" s="228" t="s">
        <v>240</v>
      </c>
      <c r="P57" s="235"/>
      <c r="Q57" s="210"/>
      <c r="R57" s="210"/>
      <c r="S57" s="210"/>
      <c r="T57" s="210"/>
      <c r="U57" s="210"/>
      <c r="V57" s="210"/>
      <c r="W57" s="216">
        <v>2026</v>
      </c>
      <c r="X57" s="229"/>
      <c r="Y57" s="229"/>
      <c r="Z57" s="229"/>
      <c r="AA57" s="226" t="s">
        <v>240</v>
      </c>
      <c r="AB57" s="228" t="s">
        <v>240</v>
      </c>
    </row>
    <row r="58" spans="2:28" x14ac:dyDescent="0.25">
      <c r="B58" s="235"/>
      <c r="C58" s="210"/>
      <c r="D58" s="210"/>
      <c r="E58" s="210"/>
      <c r="F58" s="210"/>
      <c r="G58" s="210"/>
      <c r="H58" s="210"/>
      <c r="I58" s="233">
        <v>2027</v>
      </c>
      <c r="J58" s="231"/>
      <c r="K58" s="231"/>
      <c r="L58" s="231"/>
      <c r="M58" s="231"/>
      <c r="N58" s="234" t="s">
        <v>240</v>
      </c>
      <c r="P58" s="235"/>
      <c r="Q58" s="210"/>
      <c r="R58" s="210"/>
      <c r="S58" s="210"/>
      <c r="T58" s="210"/>
      <c r="U58" s="210"/>
      <c r="V58" s="210"/>
      <c r="W58" s="233">
        <v>2027</v>
      </c>
      <c r="X58" s="231"/>
      <c r="Y58" s="231"/>
      <c r="Z58" s="231"/>
      <c r="AA58" s="231"/>
      <c r="AB58" s="234" t="s">
        <v>240</v>
      </c>
    </row>
    <row r="59" spans="2:28" x14ac:dyDescent="0.25">
      <c r="B59" s="235"/>
      <c r="C59" s="210"/>
      <c r="D59" s="210"/>
      <c r="E59" s="210"/>
      <c r="F59" s="210"/>
      <c r="G59" s="210"/>
      <c r="H59" s="210"/>
      <c r="I59" s="210"/>
      <c r="J59" s="210"/>
      <c r="K59" s="210"/>
      <c r="L59" s="210"/>
      <c r="M59" s="210"/>
      <c r="N59" s="236"/>
      <c r="P59" s="235"/>
      <c r="Q59" s="210"/>
      <c r="R59" s="210"/>
      <c r="S59" s="210"/>
      <c r="T59" s="210"/>
      <c r="U59" s="210"/>
      <c r="V59" s="210"/>
      <c r="W59" s="210"/>
      <c r="X59" s="210"/>
      <c r="Y59" s="210"/>
      <c r="Z59" s="210"/>
      <c r="AA59" s="210"/>
      <c r="AB59" s="236"/>
    </row>
    <row r="60" spans="2:28" x14ac:dyDescent="0.25">
      <c r="B60" s="235"/>
      <c r="C60" s="210"/>
      <c r="D60" s="210"/>
      <c r="E60" s="210"/>
      <c r="F60" s="210"/>
      <c r="G60" s="210"/>
      <c r="H60" s="210"/>
      <c r="I60" s="210"/>
      <c r="J60" s="210"/>
      <c r="K60" s="210"/>
      <c r="L60" s="210"/>
      <c r="M60" s="210"/>
      <c r="N60" s="236"/>
      <c r="P60" s="235"/>
      <c r="Q60" s="210"/>
      <c r="R60" s="210"/>
      <c r="S60" s="210"/>
      <c r="T60" s="210"/>
      <c r="U60" s="210"/>
      <c r="V60" s="210"/>
      <c r="W60" s="210"/>
      <c r="X60" s="210"/>
      <c r="Y60" s="210"/>
      <c r="Z60" s="210"/>
      <c r="AA60" s="210"/>
      <c r="AB60" s="236"/>
    </row>
    <row r="61" spans="2:28" ht="20.25" thickBot="1" x14ac:dyDescent="0.35">
      <c r="B61" s="235"/>
      <c r="C61" s="210"/>
      <c r="D61" s="210"/>
      <c r="E61" s="210"/>
      <c r="F61" s="210"/>
      <c r="G61" s="210"/>
      <c r="H61" s="210"/>
      <c r="I61" s="205" t="s">
        <v>214</v>
      </c>
      <c r="J61" s="205"/>
      <c r="K61" s="205" t="s">
        <v>239</v>
      </c>
      <c r="L61" s="205"/>
      <c r="M61" s="205"/>
      <c r="N61" s="206"/>
      <c r="P61" s="235"/>
      <c r="Q61" s="210"/>
      <c r="R61" s="210"/>
      <c r="S61" s="210"/>
      <c r="T61" s="210"/>
      <c r="U61" s="210"/>
      <c r="V61" s="210"/>
      <c r="W61" s="205" t="s">
        <v>214</v>
      </c>
      <c r="X61" s="205"/>
      <c r="Y61" s="205" t="s">
        <v>239</v>
      </c>
      <c r="Z61" s="205"/>
      <c r="AA61" s="205"/>
      <c r="AB61" s="206"/>
    </row>
    <row r="62" spans="2:28" ht="15.75" thickTop="1" x14ac:dyDescent="0.25">
      <c r="B62" s="235"/>
      <c r="C62" s="210"/>
      <c r="D62" s="210"/>
      <c r="E62" s="210"/>
      <c r="F62" s="210"/>
      <c r="G62" s="210"/>
      <c r="H62" s="210"/>
      <c r="I62" s="211" t="s">
        <v>224</v>
      </c>
      <c r="J62" s="208">
        <v>44742</v>
      </c>
      <c r="K62" s="208">
        <v>45107</v>
      </c>
      <c r="L62" s="208">
        <v>45473</v>
      </c>
      <c r="M62" s="208">
        <v>45838</v>
      </c>
      <c r="N62" s="212">
        <v>46203</v>
      </c>
      <c r="P62" s="235"/>
      <c r="Q62" s="210"/>
      <c r="R62" s="210"/>
      <c r="S62" s="210"/>
      <c r="T62" s="210"/>
      <c r="U62" s="210"/>
      <c r="V62" s="210"/>
      <c r="W62" s="211" t="s">
        <v>224</v>
      </c>
      <c r="X62" s="208">
        <v>44742</v>
      </c>
      <c r="Y62" s="208">
        <v>45107</v>
      </c>
      <c r="Z62" s="208">
        <v>45473</v>
      </c>
      <c r="AA62" s="208">
        <v>45838</v>
      </c>
      <c r="AB62" s="212">
        <v>46203</v>
      </c>
    </row>
    <row r="63" spans="2:28" x14ac:dyDescent="0.25">
      <c r="B63" s="235"/>
      <c r="C63" s="210"/>
      <c r="D63" s="210"/>
      <c r="E63" s="210"/>
      <c r="F63" s="210"/>
      <c r="G63" s="210"/>
      <c r="H63" s="210"/>
      <c r="I63" s="216" t="s">
        <v>225</v>
      </c>
      <c r="J63" s="214">
        <v>2023</v>
      </c>
      <c r="K63" s="214">
        <v>2024</v>
      </c>
      <c r="L63" s="214">
        <v>2025</v>
      </c>
      <c r="M63" s="214">
        <v>2026</v>
      </c>
      <c r="N63" s="217">
        <v>2027</v>
      </c>
      <c r="P63" s="235"/>
      <c r="Q63" s="210"/>
      <c r="R63" s="210"/>
      <c r="S63" s="210"/>
      <c r="T63" s="210"/>
      <c r="U63" s="210"/>
      <c r="V63" s="210"/>
      <c r="W63" s="216" t="s">
        <v>225</v>
      </c>
      <c r="X63" s="214">
        <v>2023</v>
      </c>
      <c r="Y63" s="214">
        <v>2024</v>
      </c>
      <c r="Z63" s="214">
        <v>2025</v>
      </c>
      <c r="AA63" s="214">
        <v>2026</v>
      </c>
      <c r="AB63" s="217">
        <v>2027</v>
      </c>
    </row>
    <row r="64" spans="2:28" x14ac:dyDescent="0.25">
      <c r="B64" s="235"/>
      <c r="C64" s="210"/>
      <c r="D64" s="210"/>
      <c r="E64" s="210"/>
      <c r="F64" s="210"/>
      <c r="G64" s="210"/>
      <c r="H64" s="210"/>
      <c r="I64" s="216" t="s">
        <v>64</v>
      </c>
      <c r="J64" s="214"/>
      <c r="K64" s="214"/>
      <c r="L64" s="214"/>
      <c r="M64" s="214"/>
      <c r="N64" s="217"/>
      <c r="P64" s="235"/>
      <c r="Q64" s="210"/>
      <c r="R64" s="210"/>
      <c r="S64" s="210"/>
      <c r="T64" s="210"/>
      <c r="U64" s="210"/>
      <c r="V64" s="210"/>
      <c r="W64" s="216" t="s">
        <v>64</v>
      </c>
      <c r="X64" s="214"/>
      <c r="Y64" s="214"/>
      <c r="Z64" s="214"/>
      <c r="AA64" s="214"/>
      <c r="AB64" s="217"/>
    </row>
    <row r="65" spans="2:28" x14ac:dyDescent="0.25">
      <c r="B65" s="235"/>
      <c r="C65" s="210"/>
      <c r="D65" s="210"/>
      <c r="E65" s="210"/>
      <c r="F65" s="210"/>
      <c r="G65" s="210"/>
      <c r="H65" s="210"/>
      <c r="I65" s="216">
        <v>2021</v>
      </c>
      <c r="J65" s="237">
        <v>3.2500000000000001E-2</v>
      </c>
      <c r="K65" s="237">
        <v>3.2500000000000001E-2</v>
      </c>
      <c r="L65" s="237">
        <v>3.2500000000000001E-2</v>
      </c>
      <c r="M65" s="237">
        <v>3.2500000000000001E-2</v>
      </c>
      <c r="N65" s="239">
        <v>3.2500000000000001E-2</v>
      </c>
      <c r="P65" s="235"/>
      <c r="Q65" s="210"/>
      <c r="R65" s="210"/>
      <c r="S65" s="210"/>
      <c r="T65" s="210"/>
      <c r="U65" s="210"/>
      <c r="V65" s="210"/>
      <c r="W65" s="216">
        <v>2021</v>
      </c>
      <c r="X65" s="250">
        <v>3.2500000000000001E-2</v>
      </c>
      <c r="Y65" s="250">
        <v>3.2500000000000001E-2</v>
      </c>
      <c r="Z65" s="250">
        <v>3.2500000000000001E-2</v>
      </c>
      <c r="AA65" s="250">
        <v>3.2500000000000001E-2</v>
      </c>
      <c r="AB65" s="251">
        <v>3.2500000000000001E-2</v>
      </c>
    </row>
    <row r="66" spans="2:28" x14ac:dyDescent="0.25">
      <c r="B66" s="235"/>
      <c r="C66" s="210"/>
      <c r="D66" s="210"/>
      <c r="E66" s="210"/>
      <c r="F66" s="210"/>
      <c r="G66" s="210"/>
      <c r="H66" s="210"/>
      <c r="I66" s="216">
        <v>2022</v>
      </c>
      <c r="J66" s="237">
        <v>3.2500000000000001E-2</v>
      </c>
      <c r="K66" s="237">
        <v>3.2500000000000001E-2</v>
      </c>
      <c r="L66" s="237">
        <v>3.2500000000000001E-2</v>
      </c>
      <c r="M66" s="237">
        <v>3.2500000000000001E-2</v>
      </c>
      <c r="N66" s="239">
        <v>3.2500000000000001E-2</v>
      </c>
      <c r="P66" s="235"/>
      <c r="Q66" s="210"/>
      <c r="R66" s="210"/>
      <c r="S66" s="210"/>
      <c r="T66" s="210"/>
      <c r="U66" s="210"/>
      <c r="V66" s="210"/>
      <c r="W66" s="216">
        <v>2022</v>
      </c>
      <c r="X66" s="250">
        <v>3.2500000000000001E-2</v>
      </c>
      <c r="Y66" s="250">
        <v>3.2500000000000001E-2</v>
      </c>
      <c r="Z66" s="250">
        <v>3.2500000000000001E-2</v>
      </c>
      <c r="AA66" s="250">
        <v>3.2500000000000001E-2</v>
      </c>
      <c r="AB66" s="251">
        <v>3.2500000000000001E-2</v>
      </c>
    </row>
    <row r="67" spans="2:28" x14ac:dyDescent="0.25">
      <c r="B67" s="235"/>
      <c r="C67" s="210"/>
      <c r="D67" s="210"/>
      <c r="E67" s="210"/>
      <c r="F67" s="210"/>
      <c r="G67" s="210"/>
      <c r="H67" s="210"/>
      <c r="I67" s="216">
        <v>2023</v>
      </c>
      <c r="J67" s="237">
        <v>3.2500000000000001E-2</v>
      </c>
      <c r="K67" s="237">
        <v>3.2500000000000001E-2</v>
      </c>
      <c r="L67" s="237">
        <v>3.2500000000000001E-2</v>
      </c>
      <c r="M67" s="237">
        <v>3.2500000000000001E-2</v>
      </c>
      <c r="N67" s="239">
        <v>3.2500000000000001E-2</v>
      </c>
      <c r="P67" s="235"/>
      <c r="Q67" s="210"/>
      <c r="R67" s="210"/>
      <c r="S67" s="210"/>
      <c r="T67" s="210"/>
      <c r="U67" s="210"/>
      <c r="V67" s="210"/>
      <c r="W67" s="216">
        <v>2023</v>
      </c>
      <c r="X67" s="250">
        <v>3.2500000000000001E-2</v>
      </c>
      <c r="Y67" s="250">
        <v>3.2500000000000001E-2</v>
      </c>
      <c r="Z67" s="250">
        <v>3.2500000000000001E-2</v>
      </c>
      <c r="AA67" s="250">
        <v>3.2500000000000001E-2</v>
      </c>
      <c r="AB67" s="251">
        <v>3.2500000000000001E-2</v>
      </c>
    </row>
    <row r="68" spans="2:28" x14ac:dyDescent="0.25">
      <c r="B68" s="235"/>
      <c r="C68" s="210"/>
      <c r="D68" s="210"/>
      <c r="E68" s="210"/>
      <c r="F68" s="210"/>
      <c r="G68" s="210"/>
      <c r="H68" s="210"/>
      <c r="I68" s="216">
        <v>2024</v>
      </c>
      <c r="J68" s="221"/>
      <c r="K68" s="222">
        <v>5.3400000000000003E-2</v>
      </c>
      <c r="L68" s="258">
        <v>5.1299999999999998E-2</v>
      </c>
      <c r="M68" s="223" t="s">
        <v>240</v>
      </c>
      <c r="N68" s="225" t="s">
        <v>240</v>
      </c>
      <c r="P68" s="235"/>
      <c r="Q68" s="210"/>
      <c r="R68" s="210"/>
      <c r="S68" s="210"/>
      <c r="T68" s="210"/>
      <c r="U68" s="210"/>
      <c r="V68" s="210"/>
      <c r="W68" s="216">
        <v>2024</v>
      </c>
      <c r="X68" s="252"/>
      <c r="Y68" s="250">
        <v>5.3400000000000003E-2</v>
      </c>
      <c r="Z68" s="259">
        <v>5.1299999999999998E-2</v>
      </c>
      <c r="AA68" s="250" t="s">
        <v>240</v>
      </c>
      <c r="AB68" s="251" t="s">
        <v>240</v>
      </c>
    </row>
    <row r="69" spans="2:28" x14ac:dyDescent="0.25">
      <c r="B69" s="235"/>
      <c r="C69" s="210"/>
      <c r="D69" s="210"/>
      <c r="E69" s="210"/>
      <c r="F69" s="210"/>
      <c r="G69" s="210"/>
      <c r="H69" s="210"/>
      <c r="I69" s="216">
        <v>2025</v>
      </c>
      <c r="J69" s="229"/>
      <c r="K69" s="229"/>
      <c r="L69" s="258">
        <v>5.1299999999999998E-2</v>
      </c>
      <c r="M69" s="226" t="s">
        <v>240</v>
      </c>
      <c r="N69" s="225" t="s">
        <v>240</v>
      </c>
      <c r="P69" s="235"/>
      <c r="Q69" s="210"/>
      <c r="R69" s="210"/>
      <c r="S69" s="210"/>
      <c r="T69" s="210"/>
      <c r="U69" s="210"/>
      <c r="V69" s="210"/>
      <c r="W69" s="216">
        <v>2025</v>
      </c>
      <c r="X69" s="252"/>
      <c r="Y69" s="252"/>
      <c r="Z69" s="259">
        <v>5.1299999999999998E-2</v>
      </c>
      <c r="AA69" s="250" t="s">
        <v>240</v>
      </c>
      <c r="AB69" s="251" t="s">
        <v>240</v>
      </c>
    </row>
    <row r="70" spans="2:28" x14ac:dyDescent="0.25">
      <c r="B70" s="235"/>
      <c r="C70" s="210"/>
      <c r="D70" s="210"/>
      <c r="E70" s="210"/>
      <c r="F70" s="210"/>
      <c r="G70" s="210"/>
      <c r="H70" s="210"/>
      <c r="I70" s="216">
        <v>2026</v>
      </c>
      <c r="J70" s="229"/>
      <c r="K70" s="229"/>
      <c r="L70" s="229"/>
      <c r="M70" s="226" t="s">
        <v>240</v>
      </c>
      <c r="N70" s="228" t="s">
        <v>240</v>
      </c>
      <c r="P70" s="235"/>
      <c r="Q70" s="210"/>
      <c r="R70" s="210"/>
      <c r="S70" s="210"/>
      <c r="T70" s="210"/>
      <c r="U70" s="210"/>
      <c r="V70" s="210"/>
      <c r="W70" s="216">
        <v>2026</v>
      </c>
      <c r="X70" s="252"/>
      <c r="Y70" s="252"/>
      <c r="Z70" s="252"/>
      <c r="AA70" s="250" t="s">
        <v>240</v>
      </c>
      <c r="AB70" s="251" t="s">
        <v>240</v>
      </c>
    </row>
    <row r="71" spans="2:28" ht="15.75" thickBot="1" x14ac:dyDescent="0.3">
      <c r="B71" s="253"/>
      <c r="C71" s="244"/>
      <c r="D71" s="244"/>
      <c r="E71" s="244"/>
      <c r="F71" s="244"/>
      <c r="G71" s="244"/>
      <c r="H71" s="244"/>
      <c r="I71" s="245">
        <v>2027</v>
      </c>
      <c r="J71" s="242"/>
      <c r="K71" s="242"/>
      <c r="L71" s="242"/>
      <c r="M71" s="242"/>
      <c r="N71" s="246" t="s">
        <v>240</v>
      </c>
      <c r="P71" s="253"/>
      <c r="Q71" s="244"/>
      <c r="R71" s="244"/>
      <c r="S71" s="244"/>
      <c r="T71" s="244"/>
      <c r="U71" s="244"/>
      <c r="V71" s="244"/>
      <c r="W71" s="245">
        <v>2027</v>
      </c>
      <c r="X71" s="254"/>
      <c r="Y71" s="254"/>
      <c r="Z71" s="254"/>
      <c r="AA71" s="254"/>
      <c r="AB71" s="255" t="s">
        <v>240</v>
      </c>
    </row>
  </sheetData>
  <sheetProtection algorithmName="SHA-512" hashValue="6HhNDqlPwthwT0R+nJW2oQazxEpRjJc4c+RUoRfiH4nDJ4pqi0IuUkLef/BSF0MqOZIkS8kjlscTuNgR+/yP4A==" saltValue="GorB2D7IzjqEohsEjOeLmQ==" spinCount="100000" sheet="1" objects="1" scenarios="1"/>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5" tint="0.39997558519241921"/>
  </sheetPr>
  <dimension ref="A1:K127"/>
  <sheetViews>
    <sheetView tabSelected="1" zoomScaleNormal="100" workbookViewId="0">
      <selection activeCell="B5" sqref="B5"/>
    </sheetView>
  </sheetViews>
  <sheetFormatPr baseColWidth="10" defaultRowHeight="15" x14ac:dyDescent="0.25"/>
  <cols>
    <col min="1" max="1" width="24.85546875" style="15" customWidth="1"/>
    <col min="2" max="2" width="25.28515625" style="15" customWidth="1"/>
    <col min="3" max="3" width="39" style="15" customWidth="1"/>
    <col min="4" max="4" width="16.7109375" style="15" customWidth="1"/>
    <col min="5" max="5" width="6.7109375" style="15" customWidth="1"/>
    <col min="6" max="6" width="24.85546875" style="15" customWidth="1"/>
    <col min="7" max="7" width="25.28515625" style="15" customWidth="1"/>
    <col min="8" max="8" width="69.28515625" style="15" customWidth="1"/>
    <col min="9" max="9" width="26.28515625" style="15" customWidth="1"/>
    <col min="10" max="10" width="11.42578125" style="15"/>
    <col min="11" max="11" width="23" style="15" customWidth="1"/>
    <col min="12" max="16384" width="11.42578125" style="15"/>
  </cols>
  <sheetData>
    <row r="1" spans="1:9" x14ac:dyDescent="0.25">
      <c r="A1" s="1" t="s">
        <v>283</v>
      </c>
    </row>
    <row r="2" spans="1:9" ht="21" x14ac:dyDescent="0.35">
      <c r="A2" s="18" t="s">
        <v>78</v>
      </c>
    </row>
    <row r="4" spans="1:9" ht="18.75" x14ac:dyDescent="0.3">
      <c r="A4" s="4" t="s">
        <v>14</v>
      </c>
      <c r="B4" s="5"/>
      <c r="C4" s="6"/>
      <c r="F4" s="4" t="s">
        <v>209</v>
      </c>
      <c r="G4" s="5"/>
      <c r="H4" s="5"/>
      <c r="I4" s="6"/>
    </row>
    <row r="5" spans="1:9" x14ac:dyDescent="0.25">
      <c r="A5" s="19" t="s">
        <v>0</v>
      </c>
      <c r="B5" s="40"/>
      <c r="C5" s="60"/>
    </row>
    <row r="6" spans="1:9" x14ac:dyDescent="0.25">
      <c r="A6" s="19" t="s">
        <v>4</v>
      </c>
      <c r="B6" s="41"/>
      <c r="C6" s="61"/>
      <c r="F6" s="56" t="s">
        <v>162</v>
      </c>
      <c r="G6" s="56"/>
      <c r="H6" s="56"/>
      <c r="I6" s="58" t="s">
        <v>77</v>
      </c>
    </row>
    <row r="7" spans="1:9" x14ac:dyDescent="0.25">
      <c r="A7" s="176" t="s">
        <v>164</v>
      </c>
      <c r="B7" s="175" t="s">
        <v>214</v>
      </c>
      <c r="F7" s="328" t="s">
        <v>104</v>
      </c>
      <c r="G7" s="328"/>
      <c r="H7" s="328"/>
      <c r="I7" s="58" t="s">
        <v>77</v>
      </c>
    </row>
    <row r="8" spans="1:9" x14ac:dyDescent="0.25">
      <c r="A8" s="19" t="s">
        <v>1</v>
      </c>
      <c r="B8" s="37" t="s">
        <v>174</v>
      </c>
      <c r="F8" s="56"/>
      <c r="G8" s="56"/>
      <c r="H8" s="56"/>
      <c r="I8" s="56"/>
    </row>
    <row r="9" spans="1:9" hidden="1" x14ac:dyDescent="0.25">
      <c r="A9" s="19" t="s">
        <v>2</v>
      </c>
      <c r="B9" s="37" t="s">
        <v>77</v>
      </c>
    </row>
    <row r="10" spans="1:9" hidden="1" x14ac:dyDescent="0.25">
      <c r="A10" s="19" t="s">
        <v>3</v>
      </c>
      <c r="B10" s="37" t="s">
        <v>77</v>
      </c>
    </row>
    <row r="11" spans="1:9" x14ac:dyDescent="0.25">
      <c r="F11" s="56" t="s">
        <v>103</v>
      </c>
      <c r="G11" s="56"/>
      <c r="H11" s="56"/>
      <c r="I11" s="58" t="s">
        <v>77</v>
      </c>
    </row>
    <row r="12" spans="1:9" ht="30" x14ac:dyDescent="0.25">
      <c r="A12" s="42" t="s">
        <v>250</v>
      </c>
      <c r="B12" s="45">
        <v>2025</v>
      </c>
      <c r="C12" s="20"/>
      <c r="F12" s="57" t="s">
        <v>105</v>
      </c>
      <c r="G12" s="56"/>
      <c r="H12" s="56"/>
      <c r="I12" s="58" t="s">
        <v>77</v>
      </c>
    </row>
    <row r="13" spans="1:9" x14ac:dyDescent="0.25">
      <c r="F13" s="56"/>
      <c r="G13" s="56"/>
      <c r="H13" s="56"/>
      <c r="I13" s="56"/>
    </row>
    <row r="14" spans="1:9" ht="18.75" x14ac:dyDescent="0.3">
      <c r="A14" s="4" t="s">
        <v>79</v>
      </c>
      <c r="B14" s="5"/>
      <c r="C14" s="5"/>
      <c r="D14" s="6"/>
      <c r="E14" s="21"/>
      <c r="F14" s="56" t="s">
        <v>163</v>
      </c>
      <c r="G14" s="56"/>
      <c r="H14" s="56"/>
      <c r="I14" s="58" t="s">
        <v>77</v>
      </c>
    </row>
    <row r="15" spans="1:9" ht="21" customHeight="1" x14ac:dyDescent="0.25">
      <c r="A15" s="54" t="s">
        <v>60</v>
      </c>
      <c r="B15" s="43" t="s">
        <v>5</v>
      </c>
      <c r="C15" s="44"/>
      <c r="D15" s="59" t="s">
        <v>111</v>
      </c>
      <c r="F15" s="57" t="s">
        <v>107</v>
      </c>
      <c r="G15" s="56"/>
      <c r="H15" s="56"/>
      <c r="I15" s="58" t="s">
        <v>77</v>
      </c>
    </row>
    <row r="16" spans="1:9" x14ac:dyDescent="0.25">
      <c r="A16" s="46" t="s">
        <v>148</v>
      </c>
      <c r="B16" s="68" t="s">
        <v>143</v>
      </c>
      <c r="C16" s="35"/>
      <c r="D16" s="53"/>
      <c r="F16" s="56"/>
      <c r="G16" s="56"/>
      <c r="H16" s="56"/>
      <c r="I16" s="56"/>
    </row>
    <row r="17" spans="1:9" x14ac:dyDescent="0.25">
      <c r="A17" s="46"/>
      <c r="B17" s="68"/>
      <c r="C17" s="35"/>
      <c r="D17" s="53"/>
      <c r="F17" s="57" t="s">
        <v>106</v>
      </c>
      <c r="G17" s="56"/>
      <c r="H17" s="56"/>
      <c r="I17" s="58" t="s">
        <v>77</v>
      </c>
    </row>
    <row r="18" spans="1:9" ht="15" customHeight="1" x14ac:dyDescent="0.25">
      <c r="A18" s="46"/>
      <c r="B18" s="68"/>
      <c r="C18" s="35"/>
      <c r="D18" s="53"/>
      <c r="F18" s="57" t="s">
        <v>108</v>
      </c>
      <c r="G18" s="56"/>
      <c r="H18" s="56"/>
      <c r="I18" s="58" t="s">
        <v>77</v>
      </c>
    </row>
    <row r="19" spans="1:9" ht="15" customHeight="1" x14ac:dyDescent="0.25">
      <c r="A19" s="46"/>
      <c r="B19" s="68"/>
      <c r="C19" s="35"/>
      <c r="D19" s="53"/>
      <c r="F19" s="56"/>
      <c r="G19" s="56"/>
      <c r="H19" s="56"/>
      <c r="I19" s="56"/>
    </row>
    <row r="20" spans="1:9" ht="28.5" customHeight="1" x14ac:dyDescent="0.25">
      <c r="A20" s="46"/>
      <c r="B20" s="68"/>
      <c r="C20" s="35"/>
      <c r="D20" s="53"/>
      <c r="F20" s="329" t="s">
        <v>109</v>
      </c>
      <c r="G20" s="329"/>
      <c r="H20" s="330"/>
      <c r="I20" s="58" t="s">
        <v>77</v>
      </c>
    </row>
    <row r="21" spans="1:9" ht="15" customHeight="1" x14ac:dyDescent="0.25">
      <c r="A21" s="46"/>
      <c r="B21" s="68"/>
      <c r="C21" s="35"/>
      <c r="D21" s="53"/>
      <c r="F21" s="56" t="s">
        <v>110</v>
      </c>
      <c r="G21" s="56"/>
      <c r="H21" s="56"/>
      <c r="I21" s="58" t="s">
        <v>77</v>
      </c>
    </row>
    <row r="22" spans="1:9" ht="15" customHeight="1" x14ac:dyDescent="0.25">
      <c r="A22" s="46"/>
      <c r="B22" s="68"/>
      <c r="C22" s="35"/>
      <c r="D22" s="53"/>
      <c r="F22" s="56"/>
      <c r="G22" s="56"/>
      <c r="H22" s="56"/>
    </row>
    <row r="23" spans="1:9" ht="15" customHeight="1" x14ac:dyDescent="0.25">
      <c r="A23" s="46"/>
      <c r="B23" s="68"/>
      <c r="C23" s="35"/>
      <c r="D23" s="53"/>
      <c r="F23" s="56" t="s">
        <v>187</v>
      </c>
      <c r="G23" s="56"/>
      <c r="H23" s="56"/>
      <c r="I23" s="58" t="s">
        <v>77</v>
      </c>
    </row>
    <row r="24" spans="1:9" ht="15" customHeight="1" x14ac:dyDescent="0.25">
      <c r="A24" s="46"/>
      <c r="B24" s="68"/>
      <c r="C24" s="35"/>
      <c r="D24" s="53"/>
      <c r="F24" s="56"/>
      <c r="G24" s="56"/>
      <c r="H24" s="56"/>
    </row>
    <row r="25" spans="1:9" ht="30" customHeight="1" x14ac:dyDescent="0.25">
      <c r="A25" s="46"/>
      <c r="B25" s="68"/>
      <c r="C25" s="35"/>
      <c r="D25" s="53"/>
      <c r="F25" s="332" t="s">
        <v>207</v>
      </c>
      <c r="G25" s="333"/>
      <c r="H25" s="334"/>
      <c r="I25" s="58" t="s">
        <v>77</v>
      </c>
    </row>
    <row r="26" spans="1:9" x14ac:dyDescent="0.25">
      <c r="A26" s="46"/>
      <c r="B26" s="68"/>
      <c r="C26" s="35"/>
      <c r="D26" s="53"/>
    </row>
    <row r="27" spans="1:9" ht="30" customHeight="1" x14ac:dyDescent="0.25">
      <c r="A27" s="46"/>
      <c r="B27" s="68"/>
      <c r="C27" s="35"/>
      <c r="D27" s="53"/>
      <c r="F27" s="329" t="s">
        <v>200</v>
      </c>
      <c r="G27" s="329"/>
      <c r="H27" s="330"/>
      <c r="I27" s="58" t="s">
        <v>77</v>
      </c>
    </row>
    <row r="28" spans="1:9" ht="51.75" customHeight="1" x14ac:dyDescent="0.25">
      <c r="A28" s="46"/>
      <c r="B28" s="68"/>
      <c r="C28" s="35"/>
      <c r="D28" s="53"/>
      <c r="F28" s="335" t="s">
        <v>213</v>
      </c>
      <c r="G28" s="336"/>
      <c r="H28" s="336"/>
      <c r="I28" s="177"/>
    </row>
    <row r="29" spans="1:9" x14ac:dyDescent="0.25">
      <c r="A29" s="46"/>
      <c r="B29" s="68"/>
      <c r="C29" s="35"/>
      <c r="D29" s="53"/>
    </row>
    <row r="30" spans="1:9" x14ac:dyDescent="0.25">
      <c r="A30" s="46"/>
      <c r="B30" s="68"/>
      <c r="C30" s="35"/>
      <c r="D30" s="53"/>
      <c r="F30" s="119" t="s">
        <v>129</v>
      </c>
      <c r="G30" s="119" t="s">
        <v>170</v>
      </c>
    </row>
    <row r="31" spans="1:9" x14ac:dyDescent="0.25">
      <c r="A31" s="46"/>
      <c r="B31" s="68"/>
      <c r="C31" s="35"/>
      <c r="D31" s="53"/>
      <c r="F31" s="118"/>
      <c r="G31" s="118"/>
    </row>
    <row r="32" spans="1:9" x14ac:dyDescent="0.25">
      <c r="A32" s="46"/>
      <c r="B32" s="68"/>
      <c r="C32" s="35"/>
      <c r="D32" s="53"/>
      <c r="F32" s="118"/>
      <c r="G32" s="118"/>
    </row>
    <row r="33" spans="1:11" x14ac:dyDescent="0.25">
      <c r="A33" s="46"/>
      <c r="B33" s="68"/>
      <c r="C33" s="35"/>
      <c r="D33" s="53"/>
      <c r="F33" s="118"/>
      <c r="G33" s="118"/>
    </row>
    <row r="34" spans="1:11" x14ac:dyDescent="0.25">
      <c r="A34" s="46"/>
      <c r="B34" s="68"/>
      <c r="C34" s="35"/>
      <c r="D34" s="53"/>
      <c r="F34" s="118"/>
      <c r="G34" s="118"/>
    </row>
    <row r="35" spans="1:11" x14ac:dyDescent="0.25">
      <c r="A35" s="46"/>
      <c r="B35" s="68"/>
      <c r="C35" s="35"/>
      <c r="D35" s="53"/>
      <c r="F35" s="118"/>
      <c r="G35" s="118"/>
    </row>
    <row r="36" spans="1:11" x14ac:dyDescent="0.25">
      <c r="A36" s="46"/>
      <c r="B36" s="68"/>
      <c r="C36" s="35"/>
      <c r="D36" s="53"/>
      <c r="F36" s="118"/>
      <c r="G36" s="118"/>
    </row>
    <row r="37" spans="1:11" x14ac:dyDescent="0.25">
      <c r="A37" s="46"/>
      <c r="B37" s="68"/>
      <c r="C37" s="35"/>
      <c r="D37" s="53"/>
      <c r="F37" s="118"/>
      <c r="G37" s="118"/>
    </row>
    <row r="38" spans="1:11" x14ac:dyDescent="0.25">
      <c r="A38" s="46"/>
      <c r="B38" s="68"/>
      <c r="C38" s="35"/>
      <c r="D38" s="53"/>
      <c r="F38" s="118"/>
      <c r="G38" s="118"/>
    </row>
    <row r="39" spans="1:11" x14ac:dyDescent="0.25">
      <c r="A39" s="46"/>
      <c r="B39" s="68"/>
      <c r="C39" s="35"/>
      <c r="D39" s="53"/>
      <c r="F39" s="118"/>
      <c r="G39" s="118"/>
    </row>
    <row r="40" spans="1:11" x14ac:dyDescent="0.25">
      <c r="A40" s="46"/>
      <c r="B40" s="68"/>
      <c r="C40" s="35"/>
      <c r="D40" s="53"/>
      <c r="F40" s="114"/>
    </row>
    <row r="41" spans="1:11" x14ac:dyDescent="0.25">
      <c r="A41" s="46"/>
      <c r="B41" s="68"/>
      <c r="C41" s="35"/>
      <c r="D41" s="53"/>
      <c r="F41" s="15" t="s">
        <v>201</v>
      </c>
      <c r="I41" s="58" t="s">
        <v>77</v>
      </c>
    </row>
    <row r="42" spans="1:11" x14ac:dyDescent="0.25">
      <c r="A42" s="46"/>
      <c r="B42" s="68"/>
      <c r="C42" s="35"/>
      <c r="D42" s="53"/>
      <c r="F42" s="15" t="s">
        <v>202</v>
      </c>
    </row>
    <row r="43" spans="1:11" x14ac:dyDescent="0.25">
      <c r="A43" s="46"/>
      <c r="B43" s="68"/>
      <c r="C43" s="35"/>
      <c r="D43" s="53"/>
    </row>
    <row r="44" spans="1:11" x14ac:dyDescent="0.25">
      <c r="A44" s="46"/>
      <c r="B44" s="68"/>
      <c r="C44" s="35"/>
      <c r="D44" s="53"/>
      <c r="F44" s="119" t="s">
        <v>165</v>
      </c>
      <c r="G44" s="119" t="s">
        <v>166</v>
      </c>
      <c r="H44" s="120" t="s">
        <v>167</v>
      </c>
      <c r="I44" s="331" t="s">
        <v>173</v>
      </c>
      <c r="J44" s="331"/>
      <c r="K44" s="331"/>
    </row>
    <row r="45" spans="1:11" x14ac:dyDescent="0.25">
      <c r="A45" s="46"/>
      <c r="B45" s="68"/>
      <c r="C45" s="35"/>
      <c r="D45" s="53"/>
      <c r="F45" s="115"/>
      <c r="G45" s="115"/>
      <c r="H45" s="115"/>
      <c r="I45" s="325"/>
      <c r="J45" s="326"/>
      <c r="K45" s="327"/>
    </row>
    <row r="46" spans="1:11" x14ac:dyDescent="0.25">
      <c r="A46" s="46"/>
      <c r="B46" s="68"/>
      <c r="C46" s="35"/>
      <c r="D46" s="53"/>
      <c r="F46" s="115"/>
      <c r="G46" s="115"/>
      <c r="H46" s="115"/>
      <c r="I46" s="325"/>
      <c r="J46" s="326"/>
      <c r="K46" s="327"/>
    </row>
    <row r="47" spans="1:11" x14ac:dyDescent="0.25">
      <c r="A47" s="46"/>
      <c r="B47" s="68"/>
      <c r="C47" s="35"/>
      <c r="D47" s="53"/>
      <c r="F47" s="115"/>
      <c r="G47" s="115"/>
      <c r="H47" s="115"/>
      <c r="I47" s="325"/>
      <c r="J47" s="326"/>
      <c r="K47" s="327"/>
    </row>
    <row r="48" spans="1:11" x14ac:dyDescent="0.25">
      <c r="A48" s="46"/>
      <c r="B48" s="68"/>
      <c r="C48" s="35"/>
      <c r="D48" s="53"/>
      <c r="F48" s="115"/>
      <c r="G48" s="115"/>
      <c r="H48" s="115"/>
      <c r="I48" s="325"/>
      <c r="J48" s="326"/>
      <c r="K48" s="327"/>
    </row>
    <row r="49" spans="1:11" x14ac:dyDescent="0.25">
      <c r="A49" s="46"/>
      <c r="B49" s="68"/>
      <c r="C49" s="35"/>
      <c r="D49" s="53"/>
      <c r="F49" s="115"/>
      <c r="G49" s="115"/>
      <c r="H49" s="115"/>
      <c r="I49" s="325"/>
      <c r="J49" s="326"/>
      <c r="K49" s="327"/>
    </row>
    <row r="50" spans="1:11" x14ac:dyDescent="0.25">
      <c r="A50" s="46"/>
      <c r="B50" s="68"/>
      <c r="C50" s="35"/>
      <c r="D50" s="53"/>
      <c r="F50" s="115"/>
      <c r="G50" s="115"/>
      <c r="H50" s="115"/>
      <c r="I50" s="325"/>
      <c r="J50" s="326"/>
      <c r="K50" s="327"/>
    </row>
    <row r="51" spans="1:11" x14ac:dyDescent="0.25">
      <c r="A51" s="46"/>
      <c r="B51" s="68"/>
      <c r="C51" s="35"/>
      <c r="D51" s="53"/>
      <c r="F51" s="115"/>
      <c r="G51" s="115"/>
      <c r="H51" s="115"/>
      <c r="I51" s="325"/>
      <c r="J51" s="326"/>
      <c r="K51" s="327"/>
    </row>
    <row r="52" spans="1:11" x14ac:dyDescent="0.25">
      <c r="A52" s="46"/>
      <c r="B52" s="68"/>
      <c r="C52" s="35"/>
      <c r="D52" s="53"/>
      <c r="F52" s="115"/>
      <c r="G52" s="115"/>
      <c r="H52" s="115"/>
      <c r="I52" s="325"/>
      <c r="J52" s="326"/>
      <c r="K52" s="327"/>
    </row>
    <row r="53" spans="1:11" ht="15" customHeight="1" x14ac:dyDescent="0.25">
      <c r="A53" s="46"/>
      <c r="B53" s="68"/>
      <c r="C53" s="35"/>
      <c r="D53" s="53"/>
      <c r="F53" s="115"/>
      <c r="G53" s="115"/>
      <c r="H53" s="115"/>
      <c r="I53" s="325"/>
      <c r="J53" s="326"/>
      <c r="K53" s="327"/>
    </row>
    <row r="54" spans="1:11" ht="15" customHeight="1" x14ac:dyDescent="0.25">
      <c r="A54" s="46"/>
      <c r="B54" s="68"/>
      <c r="C54" s="35"/>
      <c r="D54" s="53"/>
      <c r="F54" s="115"/>
      <c r="G54" s="115"/>
      <c r="H54" s="115"/>
      <c r="I54" s="325"/>
      <c r="J54" s="326"/>
      <c r="K54" s="327"/>
    </row>
    <row r="55" spans="1:11" ht="15" customHeight="1" x14ac:dyDescent="0.25">
      <c r="A55" s="46"/>
      <c r="B55" s="68"/>
      <c r="C55" s="35"/>
      <c r="D55" s="53"/>
      <c r="F55" s="115"/>
      <c r="G55" s="115"/>
      <c r="H55" s="115"/>
      <c r="I55" s="325"/>
      <c r="J55" s="326"/>
      <c r="K55" s="327"/>
    </row>
    <row r="56" spans="1:11" ht="15" customHeight="1" x14ac:dyDescent="0.25">
      <c r="A56" s="46"/>
      <c r="B56" s="68"/>
      <c r="C56" s="35"/>
      <c r="D56" s="53"/>
      <c r="F56" s="115"/>
      <c r="G56" s="115"/>
      <c r="H56" s="115"/>
      <c r="I56" s="325"/>
      <c r="J56" s="326"/>
      <c r="K56" s="327"/>
    </row>
    <row r="57" spans="1:11" ht="15" customHeight="1" x14ac:dyDescent="0.25">
      <c r="A57" s="46"/>
      <c r="B57" s="68"/>
      <c r="C57" s="35"/>
      <c r="D57" s="53"/>
    </row>
    <row r="58" spans="1:11" ht="15" customHeight="1" x14ac:dyDescent="0.25">
      <c r="A58" s="46"/>
      <c r="B58" s="68"/>
      <c r="C58" s="35"/>
      <c r="D58" s="53"/>
    </row>
    <row r="59" spans="1:11" ht="15" customHeight="1" x14ac:dyDescent="0.25">
      <c r="A59" s="46"/>
      <c r="B59" s="68"/>
      <c r="C59" s="35"/>
      <c r="D59" s="53"/>
    </row>
    <row r="60" spans="1:11" ht="15" customHeight="1" x14ac:dyDescent="0.25">
      <c r="A60" s="46"/>
      <c r="B60" s="68"/>
      <c r="C60" s="35"/>
      <c r="D60" s="53"/>
    </row>
    <row r="61" spans="1:11" ht="15" customHeight="1" x14ac:dyDescent="0.25">
      <c r="A61" s="46"/>
      <c r="B61" s="68"/>
      <c r="C61" s="35"/>
      <c r="D61" s="53"/>
    </row>
    <row r="62" spans="1:11" ht="15" customHeight="1" x14ac:dyDescent="0.25">
      <c r="A62" s="46"/>
      <c r="B62" s="68"/>
      <c r="C62" s="35"/>
      <c r="D62" s="53"/>
    </row>
    <row r="63" spans="1:11" ht="15" customHeight="1" x14ac:dyDescent="0.25">
      <c r="A63" s="46"/>
      <c r="B63" s="68"/>
      <c r="C63" s="35"/>
      <c r="D63" s="53"/>
    </row>
    <row r="64" spans="1:11" ht="15" customHeight="1" x14ac:dyDescent="0.25">
      <c r="A64" s="46"/>
      <c r="B64" s="68"/>
      <c r="C64" s="35"/>
      <c r="D64" s="53"/>
    </row>
    <row r="65" spans="1:4" ht="15" customHeight="1" x14ac:dyDescent="0.25">
      <c r="A65" s="46"/>
      <c r="B65" s="68"/>
      <c r="C65" s="35"/>
      <c r="D65" s="53"/>
    </row>
    <row r="66" spans="1:4" ht="15" customHeight="1" x14ac:dyDescent="0.25">
      <c r="A66" s="46"/>
      <c r="B66" s="68"/>
      <c r="C66" s="35"/>
      <c r="D66" s="53"/>
    </row>
    <row r="67" spans="1:4" ht="15" customHeight="1" x14ac:dyDescent="0.25">
      <c r="A67" s="46"/>
      <c r="B67" s="68"/>
      <c r="C67" s="35"/>
      <c r="D67" s="53"/>
    </row>
    <row r="68" spans="1:4" ht="15" customHeight="1" x14ac:dyDescent="0.25">
      <c r="A68" s="46"/>
      <c r="B68" s="68"/>
      <c r="C68" s="35"/>
      <c r="D68" s="53"/>
    </row>
    <row r="69" spans="1:4" ht="15" customHeight="1" x14ac:dyDescent="0.25">
      <c r="A69" s="46"/>
      <c r="B69" s="68"/>
      <c r="C69" s="35"/>
      <c r="D69" s="53"/>
    </row>
    <row r="70" spans="1:4" ht="15" customHeight="1" x14ac:dyDescent="0.25">
      <c r="A70" s="46"/>
      <c r="B70" s="68"/>
      <c r="C70" s="35"/>
      <c r="D70" s="53"/>
    </row>
    <row r="71" spans="1:4" ht="15" customHeight="1" x14ac:dyDescent="0.25">
      <c r="A71" s="46"/>
      <c r="B71" s="68"/>
      <c r="C71" s="35"/>
      <c r="D71" s="53"/>
    </row>
    <row r="72" spans="1:4" ht="15" customHeight="1" x14ac:dyDescent="0.25">
      <c r="A72" s="46"/>
      <c r="B72" s="68"/>
      <c r="C72" s="35"/>
      <c r="D72" s="53"/>
    </row>
    <row r="73" spans="1:4" ht="15" customHeight="1" x14ac:dyDescent="0.25">
      <c r="A73" s="46"/>
      <c r="B73" s="68"/>
      <c r="C73" s="35"/>
      <c r="D73" s="53"/>
    </row>
    <row r="74" spans="1:4" x14ac:dyDescent="0.25">
      <c r="A74" s="46"/>
      <c r="B74" s="68"/>
      <c r="C74" s="35"/>
      <c r="D74" s="53"/>
    </row>
    <row r="75" spans="1:4" x14ac:dyDescent="0.25">
      <c r="A75" s="46"/>
      <c r="B75" s="68"/>
      <c r="C75" s="35"/>
      <c r="D75" s="53"/>
    </row>
    <row r="76" spans="1:4" x14ac:dyDescent="0.25">
      <c r="A76" s="46"/>
      <c r="B76" s="68"/>
      <c r="C76" s="35"/>
      <c r="D76" s="53"/>
    </row>
    <row r="77" spans="1:4" x14ac:dyDescent="0.25">
      <c r="A77" s="46"/>
      <c r="B77" s="68"/>
      <c r="C77" s="96"/>
      <c r="D77" s="53"/>
    </row>
    <row r="78" spans="1:4" x14ac:dyDescent="0.25">
      <c r="A78" s="46"/>
      <c r="B78" s="68"/>
      <c r="C78" s="96"/>
      <c r="D78" s="53"/>
    </row>
    <row r="79" spans="1:4" x14ac:dyDescent="0.25">
      <c r="A79" s="46"/>
      <c r="B79" s="68"/>
      <c r="C79" s="96"/>
      <c r="D79" s="53"/>
    </row>
    <row r="80" spans="1:4" x14ac:dyDescent="0.25">
      <c r="A80" s="46"/>
      <c r="B80" s="68"/>
      <c r="C80" s="96"/>
      <c r="D80" s="53"/>
    </row>
    <row r="81" spans="1:4" x14ac:dyDescent="0.25">
      <c r="A81" s="46"/>
      <c r="B81" s="68"/>
      <c r="C81" s="96"/>
      <c r="D81" s="53"/>
    </row>
    <row r="82" spans="1:4" x14ac:dyDescent="0.25">
      <c r="A82" s="46"/>
      <c r="B82" s="68"/>
      <c r="C82" s="96"/>
      <c r="D82" s="53"/>
    </row>
    <row r="83" spans="1:4" x14ac:dyDescent="0.25">
      <c r="A83" s="46"/>
      <c r="B83" s="68"/>
      <c r="C83" s="96"/>
      <c r="D83" s="53"/>
    </row>
    <row r="84" spans="1:4" x14ac:dyDescent="0.25">
      <c r="A84" s="46"/>
      <c r="B84" s="68"/>
      <c r="C84" s="96"/>
      <c r="D84" s="53"/>
    </row>
    <row r="85" spans="1:4" x14ac:dyDescent="0.25">
      <c r="A85" s="46"/>
      <c r="B85" s="68"/>
      <c r="C85" s="96"/>
      <c r="D85" s="53"/>
    </row>
    <row r="86" spans="1:4" x14ac:dyDescent="0.25">
      <c r="A86" s="46"/>
      <c r="B86" s="68"/>
      <c r="C86" s="96"/>
      <c r="D86" s="53"/>
    </row>
    <row r="87" spans="1:4" x14ac:dyDescent="0.25">
      <c r="A87" s="46"/>
      <c r="B87" s="68"/>
      <c r="C87" s="96"/>
      <c r="D87" s="53"/>
    </row>
    <row r="88" spans="1:4" x14ac:dyDescent="0.25">
      <c r="A88" s="46"/>
      <c r="B88" s="68"/>
      <c r="C88" s="96"/>
      <c r="D88" s="53"/>
    </row>
    <row r="89" spans="1:4" x14ac:dyDescent="0.25">
      <c r="A89" s="46"/>
      <c r="B89" s="68"/>
      <c r="C89" s="96"/>
      <c r="D89" s="53"/>
    </row>
    <row r="90" spans="1:4" x14ac:dyDescent="0.25">
      <c r="A90" s="46"/>
      <c r="B90" s="68"/>
      <c r="C90" s="96"/>
      <c r="D90" s="53"/>
    </row>
    <row r="91" spans="1:4" x14ac:dyDescent="0.25">
      <c r="A91" s="46"/>
      <c r="B91" s="68"/>
      <c r="C91" s="96"/>
      <c r="D91" s="53"/>
    </row>
    <row r="92" spans="1:4" x14ac:dyDescent="0.25">
      <c r="A92" s="46"/>
      <c r="B92" s="68"/>
      <c r="C92" s="96"/>
      <c r="D92" s="53"/>
    </row>
    <row r="93" spans="1:4" x14ac:dyDescent="0.25">
      <c r="A93" s="46"/>
      <c r="B93" s="68"/>
      <c r="C93" s="96"/>
      <c r="D93" s="53"/>
    </row>
    <row r="94" spans="1:4" x14ac:dyDescent="0.25">
      <c r="A94" s="46"/>
      <c r="B94" s="68"/>
      <c r="C94" s="96"/>
      <c r="D94" s="53"/>
    </row>
    <row r="95" spans="1:4" x14ac:dyDescent="0.25">
      <c r="A95" s="46"/>
      <c r="B95" s="68"/>
      <c r="C95" s="96"/>
      <c r="D95" s="53"/>
    </row>
    <row r="96" spans="1:4" x14ac:dyDescent="0.25">
      <c r="A96" s="46"/>
      <c r="B96" s="68"/>
      <c r="C96" s="96"/>
      <c r="D96" s="53"/>
    </row>
    <row r="97" spans="1:4" x14ac:dyDescent="0.25">
      <c r="A97" s="46"/>
      <c r="B97" s="68"/>
      <c r="C97" s="96"/>
      <c r="D97" s="53"/>
    </row>
    <row r="98" spans="1:4" x14ac:dyDescent="0.25">
      <c r="A98" s="46"/>
      <c r="B98" s="68"/>
      <c r="C98" s="96"/>
      <c r="D98" s="53"/>
    </row>
    <row r="99" spans="1:4" x14ac:dyDescent="0.25">
      <c r="A99" s="46"/>
      <c r="B99" s="68"/>
      <c r="C99" s="96"/>
      <c r="D99" s="53"/>
    </row>
    <row r="100" spans="1:4" x14ac:dyDescent="0.25">
      <c r="A100" s="46"/>
      <c r="B100" s="68"/>
      <c r="C100" s="96"/>
      <c r="D100" s="53"/>
    </row>
    <row r="101" spans="1:4" x14ac:dyDescent="0.25">
      <c r="A101" s="46"/>
      <c r="B101" s="68"/>
      <c r="C101" s="96"/>
      <c r="D101" s="53"/>
    </row>
    <row r="102" spans="1:4" x14ac:dyDescent="0.25">
      <c r="A102" s="46"/>
      <c r="B102" s="68"/>
      <c r="C102" s="96"/>
      <c r="D102" s="53"/>
    </row>
    <row r="103" spans="1:4" x14ac:dyDescent="0.25">
      <c r="A103" s="46"/>
      <c r="B103" s="68"/>
      <c r="C103" s="96"/>
      <c r="D103" s="53"/>
    </row>
    <row r="104" spans="1:4" x14ac:dyDescent="0.25">
      <c r="A104" s="46"/>
      <c r="B104" s="68"/>
      <c r="C104" s="96"/>
      <c r="D104" s="53"/>
    </row>
    <row r="105" spans="1:4" x14ac:dyDescent="0.25">
      <c r="A105" s="46"/>
      <c r="B105" s="68"/>
      <c r="C105" s="96"/>
      <c r="D105" s="53"/>
    </row>
    <row r="106" spans="1:4" x14ac:dyDescent="0.25">
      <c r="A106" s="46"/>
      <c r="B106" s="68"/>
      <c r="C106" s="96"/>
      <c r="D106" s="53"/>
    </row>
    <row r="107" spans="1:4" x14ac:dyDescent="0.25">
      <c r="A107" s="46"/>
      <c r="B107" s="68"/>
      <c r="C107" s="96"/>
      <c r="D107" s="53"/>
    </row>
    <row r="108" spans="1:4" x14ac:dyDescent="0.25">
      <c r="A108" s="46"/>
      <c r="B108" s="68"/>
      <c r="C108" s="96"/>
      <c r="D108" s="53"/>
    </row>
    <row r="109" spans="1:4" x14ac:dyDescent="0.25">
      <c r="A109" s="46"/>
      <c r="B109" s="68"/>
      <c r="C109" s="96"/>
      <c r="D109" s="53"/>
    </row>
    <row r="110" spans="1:4" x14ac:dyDescent="0.25">
      <c r="A110" s="46"/>
      <c r="B110" s="68"/>
      <c r="C110" s="96"/>
      <c r="D110" s="53"/>
    </row>
    <row r="111" spans="1:4" x14ac:dyDescent="0.25">
      <c r="A111" s="46"/>
      <c r="B111" s="68"/>
      <c r="C111" s="96"/>
      <c r="D111" s="53"/>
    </row>
    <row r="112" spans="1:4" x14ac:dyDescent="0.25">
      <c r="A112" s="46"/>
      <c r="B112" s="68"/>
      <c r="C112" s="96"/>
      <c r="D112" s="53"/>
    </row>
    <row r="113" spans="1:4" x14ac:dyDescent="0.25">
      <c r="A113" s="46"/>
      <c r="B113" s="68"/>
      <c r="C113" s="96"/>
      <c r="D113" s="53"/>
    </row>
    <row r="114" spans="1:4" x14ac:dyDescent="0.25">
      <c r="A114" s="46"/>
      <c r="B114" s="68"/>
      <c r="C114" s="96"/>
      <c r="D114" s="53"/>
    </row>
    <row r="115" spans="1:4" x14ac:dyDescent="0.25">
      <c r="A115" s="46"/>
      <c r="B115" s="68"/>
      <c r="C115" s="96"/>
      <c r="D115" s="53"/>
    </row>
    <row r="116" spans="1:4" x14ac:dyDescent="0.25">
      <c r="A116" s="46"/>
      <c r="B116" s="68"/>
      <c r="C116" s="96"/>
      <c r="D116" s="53"/>
    </row>
    <row r="117" spans="1:4" x14ac:dyDescent="0.25">
      <c r="A117" s="46"/>
      <c r="B117" s="68"/>
      <c r="C117" s="96"/>
      <c r="D117" s="53"/>
    </row>
    <row r="118" spans="1:4" x14ac:dyDescent="0.25">
      <c r="A118" s="46"/>
      <c r="B118" s="68"/>
      <c r="C118" s="96"/>
      <c r="D118" s="53"/>
    </row>
    <row r="119" spans="1:4" x14ac:dyDescent="0.25">
      <c r="A119" s="46"/>
      <c r="B119" s="68"/>
      <c r="C119" s="96"/>
      <c r="D119" s="53"/>
    </row>
    <row r="120" spans="1:4" x14ac:dyDescent="0.25">
      <c r="A120" s="46"/>
      <c r="B120" s="68"/>
      <c r="C120" s="96"/>
      <c r="D120" s="53"/>
    </row>
    <row r="121" spans="1:4" x14ac:dyDescent="0.25">
      <c r="A121" s="46"/>
      <c r="B121" s="68"/>
      <c r="C121" s="96"/>
      <c r="D121" s="53"/>
    </row>
    <row r="122" spans="1:4" x14ac:dyDescent="0.25">
      <c r="A122" s="46"/>
      <c r="B122" s="68"/>
      <c r="C122" s="96"/>
      <c r="D122" s="53"/>
    </row>
    <row r="123" spans="1:4" x14ac:dyDescent="0.25">
      <c r="A123" s="46"/>
      <c r="B123" s="68"/>
      <c r="C123" s="96"/>
      <c r="D123" s="53"/>
    </row>
    <row r="124" spans="1:4" x14ac:dyDescent="0.25">
      <c r="A124" s="46"/>
      <c r="B124" s="68"/>
      <c r="C124" s="96"/>
      <c r="D124" s="53"/>
    </row>
    <row r="125" spans="1:4" x14ac:dyDescent="0.25">
      <c r="A125" s="46"/>
      <c r="B125" s="68"/>
      <c r="C125" s="96"/>
      <c r="D125" s="53"/>
    </row>
    <row r="126" spans="1:4" x14ac:dyDescent="0.25">
      <c r="A126" s="46"/>
      <c r="B126" s="68"/>
      <c r="C126" s="96"/>
      <c r="D126" s="53"/>
    </row>
    <row r="127" spans="1:4" x14ac:dyDescent="0.25">
      <c r="A127" s="46"/>
      <c r="B127" s="68"/>
      <c r="C127" s="96"/>
      <c r="D127" s="53"/>
    </row>
  </sheetData>
  <sheetProtection algorithmName="SHA-512" hashValue="KRuWp8EY82AfCfpbHLmDomChDHXZGawWqkPSS6iaYmYcECzCe0BBLtbaeI/OBopyldTLeAVEwxrjNz73m/kfZA==" saltValue="1InGLJ77ogU85nJJk38UDA==" spinCount="100000" sheet="1" formatCells="0" formatColumns="0" formatRows="0"/>
  <mergeCells count="18">
    <mergeCell ref="I46:K46"/>
    <mergeCell ref="F7:H7"/>
    <mergeCell ref="F20:H20"/>
    <mergeCell ref="F27:H27"/>
    <mergeCell ref="I44:K44"/>
    <mergeCell ref="I45:K45"/>
    <mergeCell ref="F25:H25"/>
    <mergeCell ref="F28:H28"/>
    <mergeCell ref="I52:K52"/>
    <mergeCell ref="I53:K53"/>
    <mergeCell ref="I54:K54"/>
    <mergeCell ref="I55:K55"/>
    <mergeCell ref="I56:K56"/>
    <mergeCell ref="I47:K47"/>
    <mergeCell ref="I48:K48"/>
    <mergeCell ref="I49:K49"/>
    <mergeCell ref="I50:K50"/>
    <mergeCell ref="I51:K51"/>
  </mergeCells>
  <conditionalFormatting sqref="D30:D127 B16:C127">
    <cfRule type="expression" dxfId="12" priority="19">
      <formula>OR($B$12="Dienstleister",$B$12="Subverpächter")</formula>
    </cfRule>
  </conditionalFormatting>
  <conditionalFormatting sqref="D16:D29">
    <cfRule type="expression" dxfId="11" priority="16">
      <formula>OR($B$12="Dienstleister",$B$12="Subverpächter")</formula>
    </cfRule>
  </conditionalFormatting>
  <conditionalFormatting sqref="I6:I7">
    <cfRule type="expression" dxfId="10" priority="15">
      <formula>OR($B$12="Dienstleister",$B$12="Subverpächter")</formula>
    </cfRule>
  </conditionalFormatting>
  <conditionalFormatting sqref="I11:I12">
    <cfRule type="expression" dxfId="9" priority="14">
      <formula>OR($B$12="Dienstleister",$B$12="Subverpächter")</formula>
    </cfRule>
  </conditionalFormatting>
  <conditionalFormatting sqref="I14:I15">
    <cfRule type="expression" dxfId="8" priority="13">
      <formula>OR($B$12="Dienstleister",$B$12="Subverpächter")</formula>
    </cfRule>
  </conditionalFormatting>
  <conditionalFormatting sqref="I17:I18">
    <cfRule type="expression" dxfId="7" priority="12">
      <formula>OR($B$12="Dienstleister",$B$12="Subverpächter")</formula>
    </cfRule>
  </conditionalFormatting>
  <conditionalFormatting sqref="I20:I21 I23 I25">
    <cfRule type="expression" dxfId="6" priority="11">
      <formula>OR($B$12="Dienstleister",$B$12="Subverpächter")</formula>
    </cfRule>
  </conditionalFormatting>
  <conditionalFormatting sqref="I27">
    <cfRule type="expression" dxfId="5" priority="9">
      <formula>OR($B$12="Dienstleister",$B$12="Subverpächter")</formula>
    </cfRule>
  </conditionalFormatting>
  <conditionalFormatting sqref="G31:G33">
    <cfRule type="expression" dxfId="4" priority="6">
      <formula>OR($B$12="Dienstleister",$B$12="Subverpächter")</formula>
    </cfRule>
  </conditionalFormatting>
  <conditionalFormatting sqref="G34:G39">
    <cfRule type="expression" dxfId="3" priority="3">
      <formula>OR($B$12="Dienstleister",$B$12="Subverpächter")</formula>
    </cfRule>
  </conditionalFormatting>
  <conditionalFormatting sqref="F31:F33">
    <cfRule type="expression" dxfId="2" priority="4">
      <formula>OR($B$12="Dienstleister",$B$12="Subverpächter")</formula>
    </cfRule>
  </conditionalFormatting>
  <conditionalFormatting sqref="F34:F39">
    <cfRule type="expression" dxfId="1" priority="2">
      <formula>OR($B$12="Dienstleister",$B$12="Subverpächter")</formula>
    </cfRule>
  </conditionalFormatting>
  <conditionalFormatting sqref="I41">
    <cfRule type="expression" dxfId="0" priority="1">
      <formula>OR($B$12="Dienstleister",$B$12="Subverpächter")</formula>
    </cfRule>
  </conditionalFormatting>
  <dataValidations xWindow="288" yWindow="759" count="11">
    <dataValidation allowBlank="1" showInputMessage="1" showErrorMessage="1" promptTitle="Firma" prompt="Geben Sie hier bitte die Firma einschließlich Rechtsform an." sqref="B5:C5" xr:uid="{00000000-0002-0000-0100-000000000000}"/>
    <dataValidation type="list" allowBlank="1" showInputMessage="1" showErrorMessage="1" promptTitle="Marktgebiet" prompt="Geben Sie bitte hier an, in welchem Marktgebiet das Netz liegt, für das Sie diesen Erhebungsbogen einreichen." sqref="B10" xr:uid="{00000000-0002-0000-0100-000001000000}">
      <formula1>"bitte wählen,Gaspool,NCG,Gaspool/NCG"</formula1>
    </dataValidation>
    <dataValidation allowBlank="1" showErrorMessage="1" sqref="C6:C11 A16:A127" xr:uid="{00000000-0002-0000-0100-000002000000}"/>
    <dataValidation type="list" allowBlank="1" showInputMessage="1" showErrorMessage="1" promptTitle="Netznummer/Verpächternummer" prompt="Geben Sie hier ihre Netz- bzw. Verpächternummer ein." sqref="B7" xr:uid="{00000000-0002-0000-0100-000003000000}">
      <formula1>"FNB, VNB, bitte wählen"</formula1>
    </dataValidation>
    <dataValidation type="whole" allowBlank="1" showInputMessage="1" showErrorMessage="1" promptTitle="Betriebsnummer" prompt="Geben Sie hier ihre achtstellige Betriebsnummer ein. z. B. 1200XXXX" sqref="B6" xr:uid="{00000000-0002-0000-0100-000004000000}">
      <formula1>12000000</formula1>
      <formula2>12019999</formula2>
    </dataValidation>
    <dataValidation type="list" allowBlank="1" showInputMessage="1" showErrorMessage="1" promptTitle="Gasqualität" prompt="Geben Sie bitte hier an, welche Gasqualität(en) in ihrem Netz, für das Sie diesen Erhebungsogen abgeben, vorhanden ist/sind." sqref="B9" xr:uid="{00000000-0002-0000-0100-000005000000}">
      <formula1>"bitte wählen,L-Gas,H-Gas,L-/H-Gas"</formula1>
    </dataValidation>
    <dataValidation type="list" allowBlank="1" showInputMessage="1" showErrorMessage="1" promptTitle="Geschäftsjahr" prompt="Geben Sie bitte hier an, ob ihrer Bilanz das Kalenderjahr, das Gaswirtschaftsjahr oder ein Rumpfgeschäftsjahr zu Grunde liegt." sqref="B8" xr:uid="{00000000-0002-0000-0100-000006000000}">
      <formula1>"Kalenderjahr,Gaswirtschaftsjahr,Rumpfgeschäftsjahr"</formula1>
    </dataValidation>
    <dataValidation type="list" allowBlank="1" showInputMessage="1" showErrorMessage="1" sqref="I6:I7 I11:I12 I14:I15 I17:I18 I27 I25 I20:I21 I23" xr:uid="{00000000-0002-0000-0100-000007000000}">
      <formula1>"Ja,Nein,bitte wählen"</formula1>
    </dataValidation>
    <dataValidation type="list" allowBlank="1" showInputMessage="1" showErrorMessage="1" sqref="I41" xr:uid="{00000000-0002-0000-0100-000008000000}">
      <formula1>"ja,nein, bitte wählen"</formula1>
    </dataValidation>
    <dataValidation allowBlank="1" showInputMessage="1" showErrorMessage="1" promptTitle="Firma des Verpächters" prompt="Geben Sie hier die Firma des Verpächters ein." sqref="B16:C127" xr:uid="{00000000-0002-0000-0100-000009000000}"/>
    <dataValidation type="decimal" allowBlank="1" showInputMessage="1" showErrorMessage="1" sqref="D16:D127" xr:uid="{00000000-0002-0000-0100-00000A000000}">
      <formula1>0</formula1>
      <formula2>10</formula2>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xWindow="288" yWindow="759" count="1">
        <x14:dataValidation type="list" allowBlank="1" showInputMessage="1" showErrorMessage="1" xr:uid="{00000000-0002-0000-0100-00000B000000}">
          <x14:formula1>
            <xm:f>Listen!$H$2</xm:f>
          </x14:formula1>
          <xm:sqref>B12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5" tint="0.39997558519241921"/>
  </sheetPr>
  <dimension ref="A1:BX63"/>
  <sheetViews>
    <sheetView zoomScaleNormal="100" workbookViewId="0">
      <pane ySplit="7" topLeftCell="A8" activePane="bottomLeft" state="frozen"/>
      <selection activeCell="J4" sqref="J4:K5"/>
      <selection pane="bottomLeft" activeCell="D7" sqref="D7"/>
    </sheetView>
  </sheetViews>
  <sheetFormatPr baseColWidth="10" defaultRowHeight="15" x14ac:dyDescent="0.25"/>
  <cols>
    <col min="1" max="1" width="4.28515625" customWidth="1"/>
    <col min="2" max="2" width="3" customWidth="1"/>
    <col min="3" max="3" width="10.5703125" customWidth="1"/>
    <col min="4" max="4" width="15.42578125" style="75" customWidth="1"/>
    <col min="5" max="5" width="15.7109375" style="75" customWidth="1"/>
    <col min="6" max="6" width="15.85546875" style="75" customWidth="1"/>
    <col min="7" max="7" width="20" customWidth="1"/>
    <col min="8" max="8" width="16" customWidth="1"/>
    <col min="9" max="9" width="13.28515625" customWidth="1"/>
    <col min="10" max="10" width="14.5703125" style="75" customWidth="1"/>
    <col min="11" max="15" width="17.85546875" style="75" customWidth="1"/>
    <col min="16" max="16" width="15.42578125" customWidth="1"/>
    <col min="17" max="17" width="15.5703125" customWidth="1"/>
    <col min="18" max="18" width="11.7109375" bestFit="1" customWidth="1"/>
    <col min="19" max="19" width="14" customWidth="1"/>
    <col min="20" max="20" width="13.5703125" customWidth="1"/>
    <col min="21" max="21" width="11.7109375" bestFit="1" customWidth="1"/>
    <col min="22" max="22" width="16" customWidth="1"/>
    <col min="23" max="23" width="14.85546875" style="75" customWidth="1"/>
    <col min="24" max="24" width="22" style="75" customWidth="1"/>
    <col min="25" max="25" width="15.42578125" style="75" customWidth="1"/>
    <col min="26" max="26" width="15.5703125" style="75" customWidth="1"/>
    <col min="27" max="27" width="11.7109375" style="75" bestFit="1" customWidth="1"/>
    <col min="28" max="28" width="14" style="75" customWidth="1"/>
    <col min="29" max="29" width="13.5703125" style="75" customWidth="1"/>
    <col min="30" max="30" width="11.7109375" style="75" bestFit="1" customWidth="1"/>
    <col min="31" max="31" width="16" style="75" customWidth="1"/>
    <col min="32" max="32" width="14.85546875" style="75" customWidth="1"/>
    <col min="33" max="33" width="21.28515625" style="75" customWidth="1"/>
    <col min="34" max="34" width="15.42578125" style="75" customWidth="1"/>
    <col min="35" max="35" width="15.5703125" style="75" customWidth="1"/>
    <col min="36" max="36" width="11.7109375" style="75" bestFit="1" customWidth="1"/>
    <col min="37" max="37" width="14" style="75" customWidth="1"/>
    <col min="38" max="38" width="13.5703125" style="75" customWidth="1"/>
    <col min="39" max="39" width="11.7109375" style="75" customWidth="1"/>
    <col min="40" max="40" width="16" style="75" customWidth="1"/>
    <col min="41" max="41" width="14.85546875" style="75" customWidth="1"/>
    <col min="42" max="42" width="22.140625" style="75" customWidth="1"/>
    <col min="43" max="43" width="15.42578125" style="75" customWidth="1"/>
    <col min="44" max="44" width="15.5703125" style="75" customWidth="1"/>
    <col min="45" max="45" width="11.7109375" style="75" bestFit="1" customWidth="1"/>
    <col min="46" max="46" width="14" style="75" customWidth="1"/>
    <col min="47" max="47" width="13.5703125" style="75" customWidth="1"/>
    <col min="48" max="48" width="11.7109375" style="75" bestFit="1" customWidth="1"/>
    <col min="49" max="49" width="16" style="75" customWidth="1"/>
    <col min="50" max="50" width="14.85546875" style="75" customWidth="1"/>
    <col min="51" max="51" width="23.28515625" style="75" customWidth="1"/>
    <col min="52" max="52" width="15.42578125" style="75" customWidth="1"/>
    <col min="53" max="53" width="15.5703125" style="75" customWidth="1"/>
    <col min="54" max="54" width="11.7109375" style="75" bestFit="1" customWidth="1"/>
    <col min="55" max="55" width="14" style="75" customWidth="1"/>
    <col min="56" max="56" width="13.5703125" style="75" customWidth="1"/>
    <col min="57" max="57" width="11.7109375" style="75" bestFit="1" customWidth="1"/>
    <col min="58" max="58" width="16" style="75" customWidth="1"/>
    <col min="59" max="59" width="14.85546875" style="75" customWidth="1"/>
    <col min="60" max="60" width="22.140625" style="75" customWidth="1"/>
    <col min="61" max="61" width="15.42578125" style="75" customWidth="1"/>
    <col min="62" max="62" width="15.5703125" style="75" customWidth="1"/>
    <col min="63" max="63" width="11.7109375" style="75" bestFit="1" customWidth="1"/>
    <col min="64" max="64" width="14" style="75" customWidth="1"/>
    <col min="65" max="65" width="13.5703125" style="75" customWidth="1"/>
    <col min="66" max="66" width="11.7109375" style="75" bestFit="1" customWidth="1"/>
    <col min="67" max="67" width="16" style="75" customWidth="1"/>
    <col min="68" max="68" width="14.85546875" style="75" customWidth="1"/>
    <col min="69" max="69" width="15.42578125" style="75" customWidth="1"/>
    <col min="70" max="70" width="15.5703125" style="75" customWidth="1"/>
    <col min="71" max="71" width="11.7109375" style="75" bestFit="1" customWidth="1"/>
    <col min="72" max="72" width="14" style="75" customWidth="1"/>
    <col min="73" max="73" width="13.5703125" style="75" customWidth="1"/>
    <col min="74" max="74" width="11.7109375" style="75" bestFit="1" customWidth="1"/>
    <col min="75" max="75" width="16" style="75" customWidth="1"/>
    <col min="76" max="76" width="14.85546875" style="75" customWidth="1"/>
  </cols>
  <sheetData>
    <row r="1" spans="1:76" ht="18.75" x14ac:dyDescent="0.3">
      <c r="A1" s="23" t="s">
        <v>101</v>
      </c>
    </row>
    <row r="2" spans="1:76" x14ac:dyDescent="0.25">
      <c r="J2" s="163"/>
      <c r="K2" s="164"/>
      <c r="L2" s="164"/>
      <c r="M2" s="164"/>
      <c r="N2" s="164"/>
      <c r="O2" s="164"/>
    </row>
    <row r="3" spans="1:76" s="75" customFormat="1" ht="11.25" customHeight="1" x14ac:dyDescent="0.25">
      <c r="BI3" s="71"/>
      <c r="BJ3" s="71"/>
      <c r="BK3" s="71"/>
      <c r="BL3" s="71"/>
      <c r="BM3" s="71"/>
      <c r="BN3" s="71"/>
      <c r="BO3" s="71"/>
      <c r="BP3" s="71"/>
      <c r="BQ3" s="71"/>
      <c r="BR3" s="71"/>
      <c r="BS3" s="71"/>
      <c r="BT3" s="71"/>
      <c r="BU3" s="71"/>
      <c r="BV3" s="71"/>
      <c r="BW3" s="71"/>
      <c r="BX3" s="71"/>
    </row>
    <row r="4" spans="1:76" s="75" customFormat="1" x14ac:dyDescent="0.25">
      <c r="C4" s="128" t="s">
        <v>100</v>
      </c>
      <c r="D4" s="130"/>
      <c r="E4" s="130"/>
      <c r="F4" s="130"/>
      <c r="G4" s="137"/>
      <c r="H4" s="138" t="s">
        <v>179</v>
      </c>
      <c r="I4" s="139"/>
      <c r="J4" s="346" t="s">
        <v>244</v>
      </c>
      <c r="K4" s="347"/>
      <c r="L4" s="348"/>
      <c r="M4" s="346" t="s">
        <v>245</v>
      </c>
      <c r="N4" s="347"/>
      <c r="O4" s="348"/>
      <c r="P4" s="146" t="s">
        <v>180</v>
      </c>
      <c r="Q4" s="141"/>
      <c r="R4" s="146"/>
      <c r="S4" s="141"/>
      <c r="T4" s="158">
        <v>2021</v>
      </c>
      <c r="U4" s="141"/>
      <c r="V4" s="337"/>
      <c r="W4" s="338"/>
      <c r="X4" s="339"/>
      <c r="Y4" s="167" t="s">
        <v>180</v>
      </c>
      <c r="Z4" s="168"/>
      <c r="AA4" s="168"/>
      <c r="AB4" s="168"/>
      <c r="AC4" s="169">
        <v>2022</v>
      </c>
      <c r="AD4" s="168"/>
      <c r="AE4" s="340"/>
      <c r="AF4" s="340"/>
      <c r="AG4" s="339"/>
      <c r="AH4" s="143" t="s">
        <v>180</v>
      </c>
      <c r="AI4" s="141"/>
      <c r="AJ4" s="146"/>
      <c r="AK4" s="141"/>
      <c r="AL4" s="158">
        <v>2023</v>
      </c>
      <c r="AM4" s="141"/>
      <c r="AN4" s="337"/>
      <c r="AO4" s="338"/>
      <c r="AP4" s="339"/>
      <c r="AQ4" s="152" t="s">
        <v>180</v>
      </c>
      <c r="AR4" s="153"/>
      <c r="AS4" s="153"/>
      <c r="AT4" s="153"/>
      <c r="AU4" s="159">
        <v>2024</v>
      </c>
      <c r="AV4" s="153"/>
      <c r="AW4" s="357"/>
      <c r="AX4" s="357"/>
      <c r="AY4" s="339"/>
      <c r="AZ4" s="143" t="s">
        <v>180</v>
      </c>
      <c r="BA4" s="141"/>
      <c r="BB4" s="146"/>
      <c r="BC4" s="141"/>
      <c r="BD4" s="158">
        <v>2025</v>
      </c>
      <c r="BE4" s="141"/>
      <c r="BF4" s="337"/>
      <c r="BG4" s="338"/>
      <c r="BH4" s="339"/>
      <c r="BI4" s="263"/>
      <c r="BJ4" s="263"/>
      <c r="BK4" s="263"/>
      <c r="BL4" s="263"/>
      <c r="BM4" s="271"/>
      <c r="BN4" s="263"/>
      <c r="BO4" s="364"/>
      <c r="BP4" s="364"/>
      <c r="BQ4" s="272"/>
      <c r="BR4" s="273"/>
      <c r="BS4" s="272"/>
      <c r="BT4" s="273"/>
      <c r="BU4" s="274"/>
      <c r="BV4" s="273"/>
      <c r="BW4" s="358"/>
      <c r="BX4" s="359"/>
    </row>
    <row r="5" spans="1:76" s="75" customFormat="1" ht="43.5" customHeight="1" x14ac:dyDescent="0.25">
      <c r="C5" s="127"/>
      <c r="D5" s="341" t="s">
        <v>177</v>
      </c>
      <c r="E5" s="341" t="s">
        <v>99</v>
      </c>
      <c r="F5" s="341" t="s">
        <v>85</v>
      </c>
      <c r="G5" s="343" t="s">
        <v>84</v>
      </c>
      <c r="H5" s="161"/>
      <c r="I5" s="160"/>
      <c r="J5" s="349"/>
      <c r="K5" s="350"/>
      <c r="L5" s="351"/>
      <c r="M5" s="349"/>
      <c r="N5" s="350"/>
      <c r="O5" s="351"/>
      <c r="P5" s="162" t="str">
        <f>"Anfangsbestand " &amp;A_Stammdaten!B12</f>
        <v>Anfangsbestand 2025</v>
      </c>
      <c r="Q5" s="142"/>
      <c r="R5" s="145"/>
      <c r="S5" s="144" t="str">
        <f>"Endbestand "&amp;A_Stammdaten!B12</f>
        <v>Endbestand 2025</v>
      </c>
      <c r="T5" s="142"/>
      <c r="U5" s="145"/>
      <c r="V5" s="344" t="s">
        <v>185</v>
      </c>
      <c r="W5" s="352" t="s">
        <v>99</v>
      </c>
      <c r="X5" s="352" t="s">
        <v>243</v>
      </c>
      <c r="Y5" s="170" t="str">
        <f>"Anfangsbestand "&amp;A_Stammdaten!B12</f>
        <v>Anfangsbestand 2025</v>
      </c>
      <c r="Z5" s="171"/>
      <c r="AA5" s="172"/>
      <c r="AB5" s="170" t="str">
        <f>"Endbestand " &amp;A_Stammdaten!B12</f>
        <v>Endbestand 2025</v>
      </c>
      <c r="AC5" s="171"/>
      <c r="AD5" s="172"/>
      <c r="AE5" s="355" t="s">
        <v>184</v>
      </c>
      <c r="AF5" s="354" t="s">
        <v>99</v>
      </c>
      <c r="AG5" s="291" t="s">
        <v>243</v>
      </c>
      <c r="AH5" s="144" t="str">
        <f>"Anfangsbestand "&amp;A_Stammdaten!B12</f>
        <v>Anfangsbestand 2025</v>
      </c>
      <c r="AI5" s="142"/>
      <c r="AJ5" s="145"/>
      <c r="AK5" s="144" t="str">
        <f>"Endbestand "&amp;A_Stammdaten!B12</f>
        <v>Endbestand 2025</v>
      </c>
      <c r="AL5" s="142"/>
      <c r="AM5" s="145"/>
      <c r="AN5" s="344" t="s">
        <v>184</v>
      </c>
      <c r="AO5" s="352" t="s">
        <v>186</v>
      </c>
      <c r="AP5" s="352" t="s">
        <v>243</v>
      </c>
      <c r="AQ5" s="154" t="str">
        <f>"Anfangsbestand "&amp;A_Stammdaten!B12</f>
        <v>Anfangsbestand 2025</v>
      </c>
      <c r="AR5" s="155"/>
      <c r="AS5" s="156"/>
      <c r="AT5" s="154" t="str">
        <f>"Endbestand "&amp;A_Stammdaten!B12</f>
        <v>Endbestand 2025</v>
      </c>
      <c r="AU5" s="155"/>
      <c r="AV5" s="156"/>
      <c r="AW5" s="370" t="s">
        <v>184</v>
      </c>
      <c r="AX5" s="372" t="s">
        <v>99</v>
      </c>
      <c r="AY5" s="293" t="s">
        <v>246</v>
      </c>
      <c r="AZ5" s="144" t="str">
        <f>"Anfangsbestand "&amp;A_Stammdaten!B12</f>
        <v>Anfangsbestand 2025</v>
      </c>
      <c r="BA5" s="142"/>
      <c r="BB5" s="145"/>
      <c r="BC5" s="144" t="str">
        <f>"Endbestand "&amp;A_Stammdaten!B12</f>
        <v>Endbestand 2025</v>
      </c>
      <c r="BD5" s="142"/>
      <c r="BE5" s="145"/>
      <c r="BF5" s="344" t="s">
        <v>184</v>
      </c>
      <c r="BG5" s="365" t="s">
        <v>186</v>
      </c>
      <c r="BH5" s="352" t="s">
        <v>243</v>
      </c>
      <c r="BI5" s="263"/>
      <c r="BJ5" s="263"/>
      <c r="BK5" s="275"/>
      <c r="BL5" s="263"/>
      <c r="BM5" s="263"/>
      <c r="BN5" s="275"/>
      <c r="BO5" s="367"/>
      <c r="BP5" s="369"/>
      <c r="BQ5" s="272"/>
      <c r="BR5" s="273"/>
      <c r="BS5" s="276"/>
      <c r="BT5" s="272"/>
      <c r="BU5" s="273"/>
      <c r="BV5" s="276"/>
      <c r="BW5" s="360"/>
      <c r="BX5" s="362"/>
    </row>
    <row r="6" spans="1:76" ht="58.5" customHeight="1" x14ac:dyDescent="0.25">
      <c r="C6" s="123"/>
      <c r="D6" s="342"/>
      <c r="E6" s="342"/>
      <c r="F6" s="342"/>
      <c r="G6" s="343"/>
      <c r="H6" s="133" t="s">
        <v>175</v>
      </c>
      <c r="I6" s="133" t="s">
        <v>176</v>
      </c>
      <c r="J6" s="166" t="s">
        <v>178</v>
      </c>
      <c r="K6" s="166" t="s">
        <v>99</v>
      </c>
      <c r="L6" s="166" t="s">
        <v>243</v>
      </c>
      <c r="M6" s="166" t="s">
        <v>178</v>
      </c>
      <c r="N6" s="166" t="s">
        <v>99</v>
      </c>
      <c r="O6" s="166" t="s">
        <v>243</v>
      </c>
      <c r="P6" s="140" t="s">
        <v>175</v>
      </c>
      <c r="Q6" s="140" t="s">
        <v>176</v>
      </c>
      <c r="R6" s="140" t="s">
        <v>94</v>
      </c>
      <c r="S6" s="140" t="s">
        <v>175</v>
      </c>
      <c r="T6" s="140" t="s">
        <v>176</v>
      </c>
      <c r="U6" s="140" t="s">
        <v>94</v>
      </c>
      <c r="V6" s="345"/>
      <c r="W6" s="353"/>
      <c r="X6" s="353"/>
      <c r="Y6" s="173" t="s">
        <v>175</v>
      </c>
      <c r="Z6" s="173" t="s">
        <v>176</v>
      </c>
      <c r="AA6" s="173" t="s">
        <v>94</v>
      </c>
      <c r="AB6" s="173" t="s">
        <v>175</v>
      </c>
      <c r="AC6" s="173" t="s">
        <v>176</v>
      </c>
      <c r="AD6" s="173" t="s">
        <v>94</v>
      </c>
      <c r="AE6" s="356"/>
      <c r="AF6" s="355"/>
      <c r="AG6" s="191"/>
      <c r="AH6" s="140" t="s">
        <v>175</v>
      </c>
      <c r="AI6" s="140" t="s">
        <v>176</v>
      </c>
      <c r="AJ6" s="140" t="s">
        <v>94</v>
      </c>
      <c r="AK6" s="140" t="s">
        <v>175</v>
      </c>
      <c r="AL6" s="140" t="s">
        <v>176</v>
      </c>
      <c r="AM6" s="140" t="s">
        <v>94</v>
      </c>
      <c r="AN6" s="345"/>
      <c r="AO6" s="353"/>
      <c r="AP6" s="353"/>
      <c r="AQ6" s="157" t="s">
        <v>175</v>
      </c>
      <c r="AR6" s="157" t="s">
        <v>176</v>
      </c>
      <c r="AS6" s="157" t="s">
        <v>94</v>
      </c>
      <c r="AT6" s="157" t="s">
        <v>175</v>
      </c>
      <c r="AU6" s="157" t="s">
        <v>176</v>
      </c>
      <c r="AV6" s="157" t="s">
        <v>94</v>
      </c>
      <c r="AW6" s="371"/>
      <c r="AX6" s="370"/>
      <c r="AY6" s="190"/>
      <c r="AZ6" s="140" t="s">
        <v>175</v>
      </c>
      <c r="BA6" s="140" t="s">
        <v>176</v>
      </c>
      <c r="BB6" s="140" t="s">
        <v>94</v>
      </c>
      <c r="BC6" s="140" t="s">
        <v>175</v>
      </c>
      <c r="BD6" s="140" t="s">
        <v>176</v>
      </c>
      <c r="BE6" s="140" t="s">
        <v>94</v>
      </c>
      <c r="BF6" s="345"/>
      <c r="BG6" s="366"/>
      <c r="BH6" s="353"/>
      <c r="BI6" s="277"/>
      <c r="BJ6" s="277"/>
      <c r="BK6" s="277"/>
      <c r="BL6" s="277"/>
      <c r="BM6" s="277"/>
      <c r="BN6" s="277"/>
      <c r="BO6" s="368"/>
      <c r="BP6" s="367"/>
      <c r="BQ6" s="278"/>
      <c r="BR6" s="278"/>
      <c r="BS6" s="278"/>
      <c r="BT6" s="278"/>
      <c r="BU6" s="278"/>
      <c r="BV6" s="278"/>
      <c r="BW6" s="361"/>
      <c r="BX6" s="363"/>
    </row>
    <row r="7" spans="1:76" ht="16.5" thickBot="1" x14ac:dyDescent="0.3">
      <c r="C7" s="123" t="s">
        <v>10</v>
      </c>
      <c r="D7" s="126">
        <f t="shared" ref="D7" si="0">SUM(G7,E7:F7)</f>
        <v>0</v>
      </c>
      <c r="E7" s="124">
        <f>SUM(E8:E107)</f>
        <v>0</v>
      </c>
      <c r="F7" s="125">
        <f>SUM(F8:F107)</f>
        <v>0</v>
      </c>
      <c r="G7" s="124">
        <f t="shared" ref="G7:G63" si="1">SUM(H7:I7)</f>
        <v>0</v>
      </c>
      <c r="H7" s="134">
        <f t="shared" ref="H7:U7" si="2">SUM(H8:H107)</f>
        <v>0</v>
      </c>
      <c r="I7" s="134">
        <f t="shared" si="2"/>
        <v>0</v>
      </c>
      <c r="J7" s="134">
        <f>SUM(J8:J107)</f>
        <v>0</v>
      </c>
      <c r="K7" s="134">
        <f>SUM(K8:K107)</f>
        <v>0</v>
      </c>
      <c r="L7" s="134">
        <f>SUM(L8:L107)</f>
        <v>0</v>
      </c>
      <c r="M7" s="134">
        <f t="shared" ref="M7:O7" si="3">SUM(M8:M107)</f>
        <v>0</v>
      </c>
      <c r="N7" s="134">
        <f t="shared" si="3"/>
        <v>0</v>
      </c>
      <c r="O7" s="134">
        <f t="shared" si="3"/>
        <v>0</v>
      </c>
      <c r="P7" s="134">
        <f t="shared" si="2"/>
        <v>0</v>
      </c>
      <c r="Q7" s="134">
        <f t="shared" si="2"/>
        <v>0</v>
      </c>
      <c r="R7" s="134">
        <f t="shared" si="2"/>
        <v>0</v>
      </c>
      <c r="S7" s="134">
        <f t="shared" si="2"/>
        <v>0</v>
      </c>
      <c r="T7" s="134">
        <f t="shared" si="2"/>
        <v>0</v>
      </c>
      <c r="U7" s="134">
        <f t="shared" si="2"/>
        <v>0</v>
      </c>
      <c r="V7" s="134">
        <f>SUM(V8:V107)</f>
        <v>0</v>
      </c>
      <c r="W7" s="134">
        <f>SUM(W8:W107)</f>
        <v>0</v>
      </c>
      <c r="X7" s="134">
        <f>SUM(X8:X107)</f>
        <v>0</v>
      </c>
      <c r="Y7" s="134">
        <f>SUM(Y8:Y107)</f>
        <v>0</v>
      </c>
      <c r="Z7" s="134">
        <f t="shared" ref="Z7:AE7" si="4">SUM(Z8:Z107)</f>
        <v>0</v>
      </c>
      <c r="AA7" s="134">
        <f t="shared" si="4"/>
        <v>0</v>
      </c>
      <c r="AB7" s="134">
        <f t="shared" si="4"/>
        <v>0</v>
      </c>
      <c r="AC7" s="134">
        <f>SUM(AC8:AC107)</f>
        <v>0</v>
      </c>
      <c r="AD7" s="134">
        <f t="shared" si="4"/>
        <v>0</v>
      </c>
      <c r="AE7" s="134">
        <f t="shared" si="4"/>
        <v>0</v>
      </c>
      <c r="AF7" s="134">
        <f>SUM(AF8:AF107)</f>
        <v>0</v>
      </c>
      <c r="AG7" s="134">
        <f>SUM(AG8:AG107)</f>
        <v>0</v>
      </c>
      <c r="AH7" s="134">
        <f t="shared" ref="AH7:AN7" si="5">SUM(AH8:AH107)</f>
        <v>0</v>
      </c>
      <c r="AI7" s="134">
        <f t="shared" si="5"/>
        <v>0</v>
      </c>
      <c r="AJ7" s="134">
        <f t="shared" si="5"/>
        <v>0</v>
      </c>
      <c r="AK7" s="134">
        <f t="shared" si="5"/>
        <v>0</v>
      </c>
      <c r="AL7" s="134">
        <f t="shared" si="5"/>
        <v>0</v>
      </c>
      <c r="AM7" s="134">
        <f t="shared" si="5"/>
        <v>0</v>
      </c>
      <c r="AN7" s="134">
        <f t="shared" si="5"/>
        <v>0</v>
      </c>
      <c r="AO7" s="134">
        <f>SUM(AO8:AO107)</f>
        <v>0</v>
      </c>
      <c r="AP7" s="134">
        <f>SUM(AP8:AP107)</f>
        <v>0</v>
      </c>
      <c r="AQ7" s="134">
        <f t="shared" ref="AQ7:AW7" si="6">SUM(AQ8:AQ107)</f>
        <v>0</v>
      </c>
      <c r="AR7" s="134">
        <f t="shared" si="6"/>
        <v>0</v>
      </c>
      <c r="AS7" s="134">
        <f t="shared" si="6"/>
        <v>0</v>
      </c>
      <c r="AT7" s="134">
        <f t="shared" si="6"/>
        <v>0</v>
      </c>
      <c r="AU7" s="134">
        <f t="shared" si="6"/>
        <v>0</v>
      </c>
      <c r="AV7" s="134">
        <f t="shared" si="6"/>
        <v>0</v>
      </c>
      <c r="AW7" s="134">
        <f t="shared" si="6"/>
        <v>0</v>
      </c>
      <c r="AX7" s="134">
        <f>SUM(AX8:AX107)</f>
        <v>0</v>
      </c>
      <c r="AY7" s="134">
        <f>SUM(AY8:AY107)</f>
        <v>0</v>
      </c>
      <c r="AZ7" s="134">
        <f t="shared" ref="AZ7:BF7" si="7">SUM(AZ8:AZ107)</f>
        <v>0</v>
      </c>
      <c r="BA7" s="134">
        <f t="shared" si="7"/>
        <v>0</v>
      </c>
      <c r="BB7" s="134">
        <f t="shared" si="7"/>
        <v>0</v>
      </c>
      <c r="BC7" s="134">
        <f t="shared" si="7"/>
        <v>0</v>
      </c>
      <c r="BD7" s="134">
        <f t="shared" si="7"/>
        <v>0</v>
      </c>
      <c r="BE7" s="134">
        <f t="shared" si="7"/>
        <v>0</v>
      </c>
      <c r="BF7" s="134">
        <f t="shared" si="7"/>
        <v>0</v>
      </c>
      <c r="BG7" s="270">
        <f>SUM(BG8:BG107)</f>
        <v>0</v>
      </c>
      <c r="BH7" s="281">
        <f>SUM(BH8:BH107)</f>
        <v>0</v>
      </c>
      <c r="BI7" s="279"/>
      <c r="BJ7" s="279"/>
      <c r="BK7" s="279"/>
      <c r="BL7" s="279"/>
      <c r="BM7" s="279"/>
      <c r="BN7" s="279"/>
      <c r="BO7" s="279"/>
      <c r="BP7" s="279"/>
      <c r="BQ7" s="279"/>
      <c r="BR7" s="279"/>
      <c r="BS7" s="279"/>
      <c r="BT7" s="279"/>
      <c r="BU7" s="279"/>
      <c r="BV7" s="279"/>
      <c r="BW7" s="279"/>
      <c r="BX7" s="279"/>
    </row>
    <row r="8" spans="1:76" ht="15.75" thickTop="1" x14ac:dyDescent="0.25">
      <c r="C8" s="136" t="str">
        <f>A_Stammdaten!A16</f>
        <v>NB1</v>
      </c>
      <c r="D8" s="174">
        <f>SUM(G8,E8,F8)</f>
        <v>0</v>
      </c>
      <c r="E8" s="174">
        <f>SUM(K8,N8,W8,AF8,AO8,AX8,BG8)</f>
        <v>0</v>
      </c>
      <c r="F8" s="283">
        <f>PRODUCT(SUM(L8,O8,X8,AG8,AP8,AY8,BH8),0.4,0.035,A_Stammdaten!D16)</f>
        <v>0</v>
      </c>
      <c r="G8" s="283">
        <f t="shared" si="1"/>
        <v>0</v>
      </c>
      <c r="H8" s="135">
        <f>SUMIF(D_SAV!$B$5:$B$4004,B_KKAuf!$C8,D_SAV!$AM$5:$AM$4004)</f>
        <v>0</v>
      </c>
      <c r="I8" s="135">
        <f>SUMIFS(D3_WAV!$T$5:$T$204,D3_WAV!$A$5:$A$204,C8,D3_WAV!$D$5:$D$204,"&gt;2015",D3_WAV!$D$5:$D$204,"&lt;="&amp;A_Stammdaten!$B$12)</f>
        <v>0</v>
      </c>
      <c r="J8" s="284">
        <f>AVERAGE(SUMIFS(D3_WAV!$S$5:$S$204,D3_WAV!$B$5:$B$204,"geleistete Anzahlungen und Anlagen im Bau des Sachanlagevermögens",D3_WAV!$A$5:$A$204,B_KKAuf!$C8,D3_WAV!$D$5:$D$204,"&lt;=2023"),SUMIFS(D3_WAV!$U$5:$U$204,D3_WAV!$B$5:$B$204,"geleistete Anzahlungen und Anlagen im Bau des Sachanlagevermögens",D3_WAV!$A$5:$A$204,B_KKAuf!$C8,D3_WAV!$D$5:$D$204,"&lt;=2023"))+AVERAGE(SUMIFS(D3_WAV!$S$5:$S$204,D3_WAV!$B$5:$B$204,"geleistete Anzahlungen auf immaterielle Vermögensgegenstände",D3_WAV!$A$5:$A$204,B_KKAuf!$C8,D3_WAV!$D$5:$D$204,"&lt;=2023"),SUMIFS(D3_WAV!$U$5:$U$204,D3_WAV!$B$5:$B$204,"geleistete Anzahlungen auf immaterielle Vermögensgegenstände",D3_WAV!$A$5:$A$204,B_KKAuf!$C8,D3_WAV!$D$5:$D$204,"&lt;=2023"))</f>
        <v>0</v>
      </c>
      <c r="K8" s="284">
        <f>IF(A_Stammdaten!$B$7="FNB",(PRODUCT(B_KKAuf!$J8,KKauf!$Z$52)),PRODUCT(B_KKAuf!$J8,KKauf!$Z$65))</f>
        <v>0</v>
      </c>
      <c r="L8" s="284">
        <f>J8*KKauf!$Z$13</f>
        <v>0</v>
      </c>
      <c r="M8" s="284">
        <f>AVERAGE(SUMIFS(D3_WAV!$S$5:$S$204,D3_WAV!$B$5:$B$204,"geleistete Anzahlungen und Anlagen im Bau des Sachanlagevermögens",D3_WAV!$A$5:$A$204,B_KKAuf!$C8,D3_WAV!$D$5:$D$204,"&gt;=2024"),SUMIFS(D3_WAV!$U$5:$U$204,D3_WAV!$B$5:$B$204,"geleistete Anzahlungen und Anlagen im Bau des Sachanlagevermögens",D3_WAV!$A$5:$A$204,B_KKAuf!$C8,D3_WAV!$D$5:$D$204,"&gt;=2024"))+AVERAGE(SUMIFS(D3_WAV!$S$5:$S$204,D3_WAV!$B$5:$B$204,"geleistete Anzahlungen auf immaterielle Vermögensgegenstände",D3_WAV!$A$5:$A$204,B_KKAuf!$C8,D3_WAV!$D$5:$D$204,"&gt;=2024"),SUMIFS(D3_WAV!$U$5:$U$204,D3_WAV!$B$5:$B$204,"geleistete Anzahlungen auf immaterielle Vermögensgegenstände",D3_WAV!$A$5:$A$204,B_KKAuf!$C8,D3_WAV!$D$5:$D$204,"&gt;=2024"))</f>
        <v>0</v>
      </c>
      <c r="N8" s="284">
        <f>IF(A_Stammdaten!$B$7="FNB",(PRODUCT(B_KKAuf!$M8,KKauf!$Z$55)),PRODUCT(B_KKAuf!$M8,KKauf!$Z$68))</f>
        <v>0</v>
      </c>
      <c r="O8" s="292">
        <f>M8*KKauf!$Z$16</f>
        <v>0</v>
      </c>
      <c r="P8" s="284">
        <f>SUMIFS(D_SAV!$AL$5:$AL$4004,D_SAV!$B$5:$B$4004,B_KKAuf!$C8,D_SAV!$D$5:$D$4004,$T$4)</f>
        <v>0</v>
      </c>
      <c r="Q8" s="284">
        <f>SUMIFS(D3_WAV!$S$5:$S$204,D3_WAV!$A$5:$A$204,B_KKAuf!$C8,D3_WAV!$D$5:$D$204,$T$4,D3_WAV!$B$5:$B$204,"&lt;&gt;geleistete Anzahlungen und Anlagen im Bau des Sachanlagevermögens",D3_WAV!$B$5:$B$204,"&lt;&gt;geleistete Anzahlungen auf immaterielle Vermögensgegenstände")</f>
        <v>0</v>
      </c>
      <c r="R8" s="284">
        <f>SUMIFS(D2_BKZ!$J$5:$J$2504,D2_BKZ!$A$5:$A$2504,$C8,D2_BKZ!$B$5:$B$2504,$T$4)</f>
        <v>0</v>
      </c>
      <c r="S8" s="284">
        <f>SUMIFS(D_SAV!$AN$5:$AN$4004,D_SAV!$B$5:$B$4004,B_KKAuf!$C8,D_SAV!$D$5:$D$4004,$T$4)</f>
        <v>0</v>
      </c>
      <c r="T8" s="284">
        <f>SUMIFS(D3_WAV!$U$5:$U$204,D3_WAV!$A$5:$A$204,B_KKAuf!$C8,D3_WAV!$D$5:$D$204,$T$4,D3_WAV!$B$5:$B$204,"&lt;&gt;geleistete Anzahlungen und Anlagen im Bau des Sachanlagevermögens",D3_WAV!$B$5:$B$204,"&lt;&gt;geleistete Anzahlungen auf immaterielle Vermögensgegenstände")</f>
        <v>0</v>
      </c>
      <c r="U8" s="284">
        <f>SUMIFS(D2_BKZ!$K$5:$K$2504,D2_BKZ!$A$5:$A$2504,$C8,D2_BKZ!$B$5:$B$2504,$T$4)</f>
        <v>0</v>
      </c>
      <c r="V8" s="284">
        <f>AVERAGE(SUM(P8:Q8,-R8),SUM(S8:T8,-U8))</f>
        <v>0</v>
      </c>
      <c r="W8" s="284">
        <f>IF(A_Stammdaten!$B$7="FNB",(PRODUCT(V8,KKauf!$L$52)),(PRODUCT(V8,KKauf!$L$65)))</f>
        <v>0</v>
      </c>
      <c r="X8" s="284">
        <f>V8*KKauf!$L$13</f>
        <v>0</v>
      </c>
      <c r="Y8" s="284">
        <f>SUMIFS(D_SAV!$AL$5:$AL$4004,D_SAV!$B$5:$B$4004,B_KKAuf!$C8,D_SAV!$D$5:$D$4004,$AC$4)</f>
        <v>0</v>
      </c>
      <c r="Z8" s="284">
        <f>SUMIFS(D3_WAV!$S$5:$S$204,D3_WAV!$A$5:$A$204,B_KKAuf!$C8,D3_WAV!$D$5:$D$204,$AC$4,D3_WAV!$B$5:$B$204,"&lt;&gt;geleistete Anzahlungen und Anlagen im Bau des Sachanlagevermögens",D3_WAV!$B$5:$B$204,"&lt;&gt;geleistete Anzahlungen auf immaterielle Vermögensgegenstände")</f>
        <v>0</v>
      </c>
      <c r="AA8" s="284">
        <f>SUMIFS(D2_BKZ!$J$5:$J$2504,D2_BKZ!$A$5:$A$2504,$C8,D2_BKZ!$B$5:$B$2504,$AC$4)</f>
        <v>0</v>
      </c>
      <c r="AB8" s="284">
        <f>SUMIFS(D_SAV!$AN$5:$AN$4004,D_SAV!$B$5:$B$4004,B_KKAuf!$C8,D_SAV!$D$5:$D$4004,$AC$4)</f>
        <v>0</v>
      </c>
      <c r="AC8" s="284">
        <f>SUMIFS(D3_WAV!$U$5:$U$204,D3_WAV!$A$5:$A$204,B_KKAuf!$C8,D3_WAV!$D$5:$D$204,$AC$4,D3_WAV!$B$5:$B$204,"&lt;&gt;geleistete Anzahlungen und Anlagen im Bau des Sachanlagevermögens",D3_WAV!$B$5:$B$204,"&lt;&gt;geleistete Anzahlungen auf immaterielle Vermögensgegenstände")</f>
        <v>0</v>
      </c>
      <c r="AD8" s="284">
        <f>SUMIFS(D2_BKZ!$K$5:$K$2504,D2_BKZ!$A$5:$A$2504,$C8,D2_BKZ!$B$5:$B$2504,$AC$4)</f>
        <v>0</v>
      </c>
      <c r="AE8" s="284">
        <f>AVERAGE(SUM(Y8:Z8,-AA8),SUM(AB8:AC8,-AD8))</f>
        <v>0</v>
      </c>
      <c r="AF8" s="284">
        <f>IF(A_Stammdaten!$B$7="FNB",(PRODUCT(AE8,KKauf!$L$53)),(PRODUCT(AE8,KKauf!$L$66)))</f>
        <v>0</v>
      </c>
      <c r="AG8" s="284">
        <f>AE8*KKauf!$L$14</f>
        <v>0</v>
      </c>
      <c r="AH8" s="284">
        <f>SUMIFS(D_SAV!$AL$5:$AL$4004,D_SAV!$B$5:$B$4004,B_KKAuf!$C8,D_SAV!$D$5:$D$4004,$AL$4)</f>
        <v>0</v>
      </c>
      <c r="AI8" s="284">
        <f>SUMIFS(D3_WAV!$S$5:$S$204,D3_WAV!$A$5:$A$204,B_KKAuf!$C8,D3_WAV!$D$5:$D$204,$AL$4,D3_WAV!$B$5:$B$204,"&lt;&gt;geleistete Anzahlungen und Anlagen im Bau des Sachanlagevermögens",D3_WAV!$B$5:$B$204,"&lt;&gt;geleistete Anzahlungen auf immaterielle Vermögensgegenstände")</f>
        <v>0</v>
      </c>
      <c r="AJ8" s="284">
        <f>SUMIFS(D2_BKZ!$J$5:$J$2504,D2_BKZ!$A$5:$A$2504,$C8,D2_BKZ!$B$5:$B$2504,$AL$4)</f>
        <v>0</v>
      </c>
      <c r="AK8" s="284">
        <f>SUMIFS(D_SAV!$AN$5:$AN$4004,D_SAV!$B$5:$B$4004,B_KKAuf!$C8,D_SAV!$D$5:$D$4004,$AL$4)</f>
        <v>0</v>
      </c>
      <c r="AL8" s="284">
        <f>SUMIFS(D3_WAV!$U$5:$U$204,D3_WAV!$A$5:$A$204,B_KKAuf!$C8,D3_WAV!$D$5:$D$204,$AL$4,D3_WAV!$B$5:$B$204,"&lt;&gt;geleistete Anzahlungen und Anlagen im Bau des Sachanlagevermögens",D3_WAV!$B$5:$B$204,"&lt;&gt;geleistete Anzahlungen auf immaterielle Vermögensgegenstände")</f>
        <v>0</v>
      </c>
      <c r="AM8" s="284">
        <f>SUMIFS(D2_BKZ!$K$5:$K$2504,D2_BKZ!$A$5:$A$2504,$C8,D2_BKZ!$B$5:$B$2504,$AL$4)</f>
        <v>0</v>
      </c>
      <c r="AN8" s="284">
        <f>AVERAGE(SUM(AH8:AI8,-AJ8),SUM(AK8:AL8,-AM8))</f>
        <v>0</v>
      </c>
      <c r="AO8" s="284">
        <f>IF(A_Stammdaten!$B$7="FNB",(PRODUCT(AN8,KKauf!$L$54)),(PRODUCT(AN8,KKauf!$L$67)))</f>
        <v>0</v>
      </c>
      <c r="AP8" s="284">
        <f>AN8*KKauf!$L$15</f>
        <v>0</v>
      </c>
      <c r="AQ8" s="284">
        <f>SUMIFS(D_SAV!$AL$5:$AL$4004,D_SAV!$B$5:$B$4004,B_KKAuf!$C8,D_SAV!$D$5:$D$4004,$AU$4)</f>
        <v>0</v>
      </c>
      <c r="AR8" s="284">
        <f>SUMIFS(D3_WAV!$S$5:$S$204,D3_WAV!$A$5:$A$204,B_KKAuf!$C8,D3_WAV!$D$5:$D$204,$AU$4,D3_WAV!$B$5:$B$204,"&lt;&gt;geleistete Anzahlungen und Anlagen im Bau des Sachanlagevermögens",D3_WAV!$B$5:$B$204,"&lt;&gt;geleistete Anzahlungen auf immaterielle Vermögensgegenstände")</f>
        <v>0</v>
      </c>
      <c r="AS8" s="284">
        <f>SUMIFS(D2_BKZ!$J$5:$J$2504,D2_BKZ!$A$5:$A$2504,$C8,D2_BKZ!$B$5:$B$2504,$AU$4)</f>
        <v>0</v>
      </c>
      <c r="AT8" s="284">
        <f>SUMIFS(D_SAV!$AN$5:$AN$4004,D_SAV!$B$5:$B$4004,B_KKAuf!$C8,D_SAV!$D$5:$D$4004,$AU$4)</f>
        <v>0</v>
      </c>
      <c r="AU8" s="284">
        <f>SUMIFS(D3_WAV!$U$5:$U$204,D3_WAV!$A$5:$A$204,B_KKAuf!$C8,D3_WAV!$D$5:$D$204,$AU$4,D3_WAV!$B$5:$B$204,"&lt;&gt;geleistete Anzahlungen und Anlagen im Bau des Sachanlagevermögens",D3_WAV!$B$5:$B$204,"&lt;&gt;geleistete Anzahlungen auf immaterielle Vermögensgegenstände")</f>
        <v>0</v>
      </c>
      <c r="AV8" s="284">
        <f>SUMIFS(D2_BKZ!$K$5:$K$2504,D2_BKZ!$A$5:$A$2504,$C8,D2_BKZ!$B$5:$B$2504,$AU$4)</f>
        <v>0</v>
      </c>
      <c r="AW8" s="284">
        <f>AVERAGE(SUM(AQ8:AR8,-AS8),SUM(AT8:AU8,-AV8))</f>
        <v>0</v>
      </c>
      <c r="AX8" s="284">
        <f>IF(A_Stammdaten!$B$7="FNB",(PRODUCT(AW8,KKauf!$L$55)),(PRODUCT(AW8,KKauf!$L$68)))</f>
        <v>0</v>
      </c>
      <c r="AY8" s="284">
        <f>AW8*KKauf!$L$16</f>
        <v>0</v>
      </c>
      <c r="AZ8" s="284">
        <f>SUMIFS(D_SAV!$AL$5:$AL$4004,D_SAV!$B$5:$B$4004,B_KKAuf!$C8,D_SAV!$D$5:$D$4004,$BD$4)</f>
        <v>0</v>
      </c>
      <c r="BA8" s="284">
        <f>SUMIFS(D3_WAV!$S$5:$S$204,D3_WAV!$A$5:$A$204,B_KKAuf!$C8,D3_WAV!$D$5:$D$204,$BD$4,D3_WAV!$B$5:$B$204,"&lt;&gt;geleistete Anzahlungen und Anlagen im Bau des Sachanlagevermögens",D3_WAV!$B$5:$B$204,"&lt;&gt;geleistete Anzahlungen auf immaterielle Vermögensgegenstände")</f>
        <v>0</v>
      </c>
      <c r="BB8" s="284">
        <f>SUMIFS(D2_BKZ!$J$5:$J$2504,D2_BKZ!$A$5:$A$2504,$C8,D2_BKZ!$B$5:$B$2504,$BD$4)</f>
        <v>0</v>
      </c>
      <c r="BC8" s="284">
        <f>SUMIFS(D_SAV!$AN$5:$AN$4004,D_SAV!$B$5:$B$4004,B_KKAuf!$C8,D_SAV!$D$5:$D$4004,$BD$4)</f>
        <v>0</v>
      </c>
      <c r="BD8" s="284">
        <f>SUMIFS(D3_WAV!$U$5:$U$204,D3_WAV!$A$5:$A$204,B_KKAuf!$C8,D3_WAV!$D$5:$D$204,$BD$4,D3_WAV!$B$5:$B$204,"&lt;&gt;geleistete Anzahlungen und Anlagen im Bau des Sachanlagevermögens",D3_WAV!$B$5:$B$204,"&lt;&gt;geleistete Anzahlungen auf immaterielle Vermögensgegenstände")</f>
        <v>0</v>
      </c>
      <c r="BE8" s="284">
        <f>SUMIFS(D2_BKZ!$K$5:$K$2504,D2_BKZ!$A$5:$A$2504,$C8,D2_BKZ!$B$5:$B$2504,$BD$4)</f>
        <v>0</v>
      </c>
      <c r="BF8" s="284">
        <f>AVERAGE(SUM(AZ8:BA8,-BB8),SUM(BC8:BD8,-BE8))</f>
        <v>0</v>
      </c>
      <c r="BG8" s="285">
        <f>IF(A_Stammdaten!$B$7="FNB",(PRODUCT(BF8,KKauf!$L$56)),(PRODUCT(BF8,KKauf!$L$69)))</f>
        <v>0</v>
      </c>
      <c r="BH8" s="286">
        <f>BF8*KKauf!$L$17</f>
        <v>0</v>
      </c>
      <c r="BI8" s="280"/>
      <c r="BJ8" s="280"/>
      <c r="BK8" s="280"/>
      <c r="BL8" s="280"/>
      <c r="BM8" s="280"/>
      <c r="BN8" s="280"/>
      <c r="BO8" s="280"/>
      <c r="BP8" s="280"/>
      <c r="BQ8" s="280"/>
      <c r="BR8" s="280"/>
      <c r="BS8" s="280"/>
      <c r="BT8" s="280"/>
      <c r="BU8" s="280"/>
      <c r="BV8" s="280"/>
      <c r="BW8" s="280"/>
      <c r="BX8" s="280"/>
    </row>
    <row r="9" spans="1:76" x14ac:dyDescent="0.25">
      <c r="C9" s="136">
        <f>A_Stammdaten!A17</f>
        <v>0</v>
      </c>
      <c r="D9" s="174">
        <f t="shared" ref="D9:D24" si="8">SUM(G9,E9:F9)</f>
        <v>0</v>
      </c>
      <c r="E9" s="174">
        <f t="shared" ref="E9:E63" si="9">SUM(K9,N9,W9,AF9,AO9,AX9,BG9)</f>
        <v>0</v>
      </c>
      <c r="F9" s="283">
        <f>PRODUCT(SUM(L9,O9,X9,AG9,AP9,AY9,BH9),0.4,0.035,A_Stammdaten!D17)</f>
        <v>0</v>
      </c>
      <c r="G9" s="283">
        <f t="shared" si="1"/>
        <v>0</v>
      </c>
      <c r="H9" s="135">
        <f>SUMIF(D_SAV!$B$5:$B$4004,B_KKAuf!$C9,D_SAV!$AM$5:$AM$4004)</f>
        <v>0</v>
      </c>
      <c r="I9" s="135">
        <f>SUMIFS(D3_WAV!$T$5:$T$204,D3_WAV!$A$5:$A$204,C9,D3_WAV!$D$5:$D$204,"&gt;2015",D3_WAV!$D$5:$D$204,"&lt;="&amp;A_Stammdaten!$B$12)</f>
        <v>0</v>
      </c>
      <c r="J9" s="284">
        <f>AVERAGE(SUMIFS(D3_WAV!$S$5:$S$204,D3_WAV!$B$5:$B$204,"geleistete Anzahlungen und Anlagen im Bau des Sachanlagevermögens",D3_WAV!$A$5:$A$204,B_KKAuf!$C9,D3_WAV!$D$5:$D$204,"&lt;=2023"),SUMIFS(D3_WAV!$U$5:$U$204,D3_WAV!$B$5:$B$204,"geleistete Anzahlungen und Anlagen im Bau des Sachanlagevermögens",D3_WAV!$A$5:$A$204,B_KKAuf!$C9,D3_WAV!$D$5:$D$204,"&lt;=2023"))+AVERAGE(SUMIFS(D3_WAV!$S$5:$S$204,D3_WAV!$B$5:$B$204,"geleistete Anzahlungen auf immaterielle Vermögensgegenstände",D3_WAV!$A$5:$A$204,B_KKAuf!$C9,D3_WAV!$D$5:$D$204,"&lt;=2023"),SUMIFS(D3_WAV!$U$5:$U$204,D3_WAV!$B$5:$B$204,"geleistete Anzahlungen auf immaterielle Vermögensgegenstände",D3_WAV!$A$5:$A$204,B_KKAuf!$C9,D3_WAV!$D$5:$D$204,"&lt;=2023"))</f>
        <v>0</v>
      </c>
      <c r="K9" s="284">
        <f>IF(A_Stammdaten!$B$7="FNB",(PRODUCT(B_KKAuf!$J9,KKauf!$Z$52)),PRODUCT(B_KKAuf!$J9,KKauf!$Z$65))</f>
        <v>0</v>
      </c>
      <c r="L9" s="284">
        <f>J9*KKauf!$Z$13</f>
        <v>0</v>
      </c>
      <c r="M9" s="284">
        <f>AVERAGE(SUMIFS(D3_WAV!$S$5:$S$204,D3_WAV!$B$5:$B$204,"geleistete Anzahlungen und Anlagen im Bau des Sachanlagevermögens",D3_WAV!$A$5:$A$204,B_KKAuf!$C9,D3_WAV!$D$5:$D$204,"&gt;=2024"),SUMIFS(D3_WAV!$U$5:$U$204,D3_WAV!$B$5:$B$204,"geleistete Anzahlungen und Anlagen im Bau des Sachanlagevermögens",D3_WAV!$A$5:$A$204,B_KKAuf!$C9,D3_WAV!$D$5:$D$204,"&gt;=2024"))+AVERAGE(SUMIFS(D3_WAV!$S$5:$S$204,D3_WAV!$B$5:$B$204,"geleistete Anzahlungen auf immaterielle Vermögensgegenstände",D3_WAV!$A$5:$A$204,B_KKAuf!$C9,D3_WAV!$D$5:$D$204,"&gt;=2024"),SUMIFS(D3_WAV!$U$5:$U$204,D3_WAV!$B$5:$B$204,"geleistete Anzahlungen auf immaterielle Vermögensgegenstände",D3_WAV!$A$5:$A$204,B_KKAuf!$C9,D3_WAV!$D$5:$D$204,"&gt;=2024"))</f>
        <v>0</v>
      </c>
      <c r="N9" s="284">
        <f>IF(A_Stammdaten!$B$7="FNB",(PRODUCT(B_KKAuf!$M9,KKauf!$Z$55)),PRODUCT(B_KKAuf!$M9,KKauf!$Z$68))</f>
        <v>0</v>
      </c>
      <c r="O9" s="292">
        <f>M9*KKauf!$Z$16</f>
        <v>0</v>
      </c>
      <c r="P9" s="135">
        <f>SUMIFS(D_SAV!$AL$5:$AL$4004,D_SAV!$B$5:$B$4004,B_KKAuf!$C9,D_SAV!$D$5:$D$4004,$T$4)</f>
        <v>0</v>
      </c>
      <c r="Q9" s="135">
        <f>SUMIFS(D3_WAV!$S$5:$S$204,D3_WAV!$A$5:$A$204,B_KKAuf!$C9,D3_WAV!$D$5:$D$204,$T$4,D3_WAV!$B$5:$B$204,"&lt;&gt;geleistete Anzahlungen und Anlagen im Bau des Sachanlagevermögens",D3_WAV!$B$5:$B$204,"&lt;&gt;geleistete Anzahlungen auf immaterielle Vermögensgegenstände")</f>
        <v>0</v>
      </c>
      <c r="R9" s="135">
        <f>SUMIFS(D2_BKZ!$J$5:$J$2504,D2_BKZ!$A$5:$A$2504,$C9,D2_BKZ!$B$5:$B$2504,$T$4)</f>
        <v>0</v>
      </c>
      <c r="S9" s="135">
        <f>SUMIFS(D_SAV!$AN$5:$AN$4004,D_SAV!$B$5:$B$4004,B_KKAuf!$C9,D_SAV!$D$5:$D$4004,$T$4)</f>
        <v>0</v>
      </c>
      <c r="T9" s="135">
        <f>SUMIFS(D3_WAV!$U$5:$U$204,D3_WAV!$A$5:$A$204,B_KKAuf!$C9,D3_WAV!$D$5:$D$204,$T$4,D3_WAV!$B$5:$B$204,"&lt;&gt;geleistete Anzahlungen und Anlagen im Bau des Sachanlagevermögens",D3_WAV!$B$5:$B$204,"&lt;&gt;geleistete Anzahlungen auf immaterielle Vermögensgegenstände")</f>
        <v>0</v>
      </c>
      <c r="U9" s="135">
        <f>SUMIFS(D2_BKZ!$K$5:$K$2504,D2_BKZ!$A$5:$A$2504,$C9,D2_BKZ!$B$5:$B$2504,$T$4)</f>
        <v>0</v>
      </c>
      <c r="V9" s="135">
        <f t="shared" ref="V9:V24" si="10">AVERAGE(SUM(P9:Q9,-R9),SUM(S9:T9,-U9))</f>
        <v>0</v>
      </c>
      <c r="W9" s="284">
        <f>IF(A_Stammdaten!$B$7="FNB",(PRODUCT(V9,KKauf!$L$52)),(PRODUCT(V9,KKauf!$L$65)))</f>
        <v>0</v>
      </c>
      <c r="X9" s="284">
        <f>V9*KKauf!$L$13</f>
        <v>0</v>
      </c>
      <c r="Y9" s="135">
        <f>SUMIFS(D_SAV!$AL$5:$AL$4004,D_SAV!$B$5:$B$4004,B_KKAuf!$C9,D_SAV!$D$5:$D$4004,$AC$4)</f>
        <v>0</v>
      </c>
      <c r="Z9" s="135">
        <f>SUMIFS(D3_WAV!$S$5:$S$204,D3_WAV!$A$5:$A$204,B_KKAuf!$C9,D3_WAV!$D$5:$D$204,$AC$4,D3_WAV!$B$5:$B$204,"&lt;&gt;geleistete Anzahlungen und Anlagen im Bau des Sachanlagevermögens",D3_WAV!$B$5:$B$204,"&lt;&gt;geleistete Anzahlungen auf immaterielle Vermögensgegenstände")</f>
        <v>0</v>
      </c>
      <c r="AA9" s="135">
        <f>SUMIFS(D2_BKZ!$J$5:$J$2504,D2_BKZ!$A$5:$A$2504,$C9,D2_BKZ!$B$5:$B$2504,$AC$4)</f>
        <v>0</v>
      </c>
      <c r="AB9" s="135">
        <f>SUMIFS(D_SAV!$AN$5:$AN$4004,D_SAV!$B$5:$B$4004,B_KKAuf!$C9,D_SAV!$D$5:$D$4004,$AC$4)</f>
        <v>0</v>
      </c>
      <c r="AC9" s="135">
        <f>SUMIFS(D3_WAV!$U$5:$U$204,D3_WAV!$A$5:$A$204,B_KKAuf!$C9,D3_WAV!$D$5:$D$204,$AC$4,D3_WAV!$B$5:$B$204,"&lt;&gt;geleistete Anzahlungen und Anlagen im Bau des Sachanlagevermögens",D3_WAV!$B$5:$B$204,"&lt;&gt;geleistete Anzahlungen auf immaterielle Vermögensgegenstände")</f>
        <v>0</v>
      </c>
      <c r="AD9" s="135">
        <f>SUMIFS(D2_BKZ!$K$5:$K$2504,D2_BKZ!$A$5:$A$2504,$C9,D2_BKZ!$B$5:$B$2504,$AC$4)</f>
        <v>0</v>
      </c>
      <c r="AE9" s="135">
        <f t="shared" ref="AE9:AE24" si="11">AVERAGE(SUM(Y9:Z9,-AA9),SUM(AB9:AC9,-AD9))</f>
        <v>0</v>
      </c>
      <c r="AF9" s="284">
        <f>IF(A_Stammdaten!$B$7="FNB",(PRODUCT(AE9,KKauf!$L$53)),(PRODUCT(AE9,KKauf!$L$66)))</f>
        <v>0</v>
      </c>
      <c r="AG9" s="284">
        <f>AE9*KKauf!$L$14</f>
        <v>0</v>
      </c>
      <c r="AH9" s="135">
        <f>SUMIFS(D_SAV!$AL$5:$AL$4004,D_SAV!$B$5:$B$4004,B_KKAuf!$C9,D_SAV!$D$5:$D$4004,$AL$4)</f>
        <v>0</v>
      </c>
      <c r="AI9" s="135">
        <f>SUMIFS(D3_WAV!$S$5:$S$204,D3_WAV!$A$5:$A$204,B_KKAuf!$C9,D3_WAV!$D$5:$D$204,$AL$4,D3_WAV!$B$5:$B$204,"&lt;&gt;geleistete Anzahlungen und Anlagen im Bau des Sachanlagevermögens",D3_WAV!$B$5:$B$204,"&lt;&gt;geleistete Anzahlungen auf immaterielle Vermögensgegenstände")</f>
        <v>0</v>
      </c>
      <c r="AJ9" s="135">
        <f>SUMIFS(D2_BKZ!$J$5:$J$2504,D2_BKZ!$A$5:$A$2504,$C9,D2_BKZ!$B$5:$B$2504,$AL$4)</f>
        <v>0</v>
      </c>
      <c r="AK9" s="135">
        <f>SUMIFS(D_SAV!$AN$5:$AN$4004,D_SAV!$B$5:$B$4004,B_KKAuf!$C9,D_SAV!$D$5:$D$4004,$AL$4)</f>
        <v>0</v>
      </c>
      <c r="AL9" s="135">
        <f>SUMIFS(D3_WAV!$U$5:$U$204,D3_WAV!$A$5:$A$204,B_KKAuf!$C9,D3_WAV!$D$5:$D$204,$AL$4,D3_WAV!$B$5:$B$204,"&lt;&gt;geleistete Anzahlungen und Anlagen im Bau des Sachanlagevermögens",D3_WAV!$B$5:$B$204,"&lt;&gt;geleistete Anzahlungen auf immaterielle Vermögensgegenstände")</f>
        <v>0</v>
      </c>
      <c r="AM9" s="135">
        <f>SUMIFS(D2_BKZ!$K$5:$K$2504,D2_BKZ!$A$5:$A$2504,$C9,D2_BKZ!$B$5:$B$2504,$AL$4)</f>
        <v>0</v>
      </c>
      <c r="AN9" s="135">
        <f t="shared" ref="AN9:AN24" si="12">AVERAGE(SUM(AH9:AI9,-AJ9),SUM(AK9:AL9,-AM9))</f>
        <v>0</v>
      </c>
      <c r="AO9" s="284">
        <f>IF(A_Stammdaten!$B$7="FNB",(PRODUCT(AN9,KKauf!$L$54)),(PRODUCT(AN9,KKauf!$L$67)))</f>
        <v>0</v>
      </c>
      <c r="AP9" s="284">
        <f>AN9*KKauf!$L$15</f>
        <v>0</v>
      </c>
      <c r="AQ9" s="135">
        <f>SUMIFS(D_SAV!$AL$5:$AL$4004,D_SAV!$B$5:$B$4004,B_KKAuf!$C9,D_SAV!$D$5:$D$4004,$AU$4)</f>
        <v>0</v>
      </c>
      <c r="AR9" s="135">
        <f>SUMIFS(D3_WAV!$S$5:$S$204,D3_WAV!$A$5:$A$204,B_KKAuf!$C9,D3_WAV!$D$5:$D$204,$AU$4,D3_WAV!$B$5:$B$204,"&lt;&gt;geleistete Anzahlungen und Anlagen im Bau des Sachanlagevermögens",D3_WAV!$B$5:$B$204,"&lt;&gt;geleistete Anzahlungen auf immaterielle Vermögensgegenstände")</f>
        <v>0</v>
      </c>
      <c r="AS9" s="135">
        <f>SUMIFS(D2_BKZ!$J$5:$J$2504,D2_BKZ!$A$5:$A$2504,$C9,D2_BKZ!$B$5:$B$2504,$AU$4)</f>
        <v>0</v>
      </c>
      <c r="AT9" s="135">
        <f>SUMIFS(D_SAV!$AN$5:$AN$4004,D_SAV!$B$5:$B$4004,B_KKAuf!$C9,D_SAV!$D$5:$D$4004,$AU$4)</f>
        <v>0</v>
      </c>
      <c r="AU9" s="135">
        <f>SUMIFS(D3_WAV!$U$5:$U$204,D3_WAV!$A$5:$A$204,B_KKAuf!$C9,D3_WAV!$D$5:$D$204,$AU$4,D3_WAV!$B$5:$B$204,"&lt;&gt;geleistete Anzahlungen und Anlagen im Bau des Sachanlagevermögens",D3_WAV!$B$5:$B$204,"&lt;&gt;geleistete Anzahlungen auf immaterielle Vermögensgegenstände")</f>
        <v>0</v>
      </c>
      <c r="AV9" s="135">
        <f>SUMIFS(D2_BKZ!$K$5:$K$2504,D2_BKZ!$A$5:$A$2504,$C9,D2_BKZ!$B$5:$B$2504,$AU$4)</f>
        <v>0</v>
      </c>
      <c r="AW9" s="135">
        <f t="shared" ref="AW9:AW24" si="13">AVERAGE(SUM(AQ9:AR9,-AS9),SUM(AT9:AU9,-AV9))</f>
        <v>0</v>
      </c>
      <c r="AX9" s="284">
        <f>IF(A_Stammdaten!$B$7="FNB",(PRODUCT(AW9,KKauf!$L$55)),(PRODUCT(AW9,KKauf!$L$68)))</f>
        <v>0</v>
      </c>
      <c r="AY9" s="284">
        <f>AW9*KKauf!$L$16</f>
        <v>0</v>
      </c>
      <c r="AZ9" s="135">
        <f>SUMIFS(D_SAV!$AL$5:$AL$4004,D_SAV!$B$5:$B$4004,B_KKAuf!$C9,D_SAV!$D$5:$D$4004,$BD$4)</f>
        <v>0</v>
      </c>
      <c r="BA9" s="135">
        <f>SUMIFS(D3_WAV!$S$5:$S$204,D3_WAV!$A$5:$A$204,B_KKAuf!$C9,D3_WAV!$D$5:$D$204,$BD$4,D3_WAV!$B$5:$B$204,"&lt;&gt;geleistete Anzahlungen und Anlagen im Bau des Sachanlagevermögens",D3_WAV!$B$5:$B$204,"&lt;&gt;geleistete Anzahlungen auf immaterielle Vermögensgegenstände")</f>
        <v>0</v>
      </c>
      <c r="BB9" s="135">
        <f>SUMIFS(D2_BKZ!$J$5:$J$2504,D2_BKZ!$A$5:$A$2504,$C9,D2_BKZ!$B$5:$B$2504,$BD$4)</f>
        <v>0</v>
      </c>
      <c r="BC9" s="135">
        <f>SUMIFS(D_SAV!$AN$5:$AN$4004,D_SAV!$B$5:$B$4004,B_KKAuf!$C9,D_SAV!$D$5:$D$4004,$BD$4)</f>
        <v>0</v>
      </c>
      <c r="BD9" s="135">
        <f>SUMIFS(D3_WAV!$U$5:$U$204,D3_WAV!$A$5:$A$204,B_KKAuf!$C9,D3_WAV!$D$5:$D$204,$BD$4,D3_WAV!$B$5:$B$204,"&lt;&gt;geleistete Anzahlungen und Anlagen im Bau des Sachanlagevermögens",D3_WAV!$B$5:$B$204,"&lt;&gt;geleistete Anzahlungen auf immaterielle Vermögensgegenstände")</f>
        <v>0</v>
      </c>
      <c r="BE9" s="135">
        <f>SUMIFS(D2_BKZ!$K$5:$K$2504,D2_BKZ!$A$5:$A$2504,$C9,D2_BKZ!$B$5:$B$2504,$BD$4)</f>
        <v>0</v>
      </c>
      <c r="BF9" s="135">
        <f t="shared" ref="BF9:BF24" si="14">AVERAGE(SUM(AZ9:BA9,-BB9),SUM(BC9:BD9,-BE9))</f>
        <v>0</v>
      </c>
      <c r="BG9" s="285">
        <f>IF(A_Stammdaten!$B$7="FNB",(PRODUCT(BF9,KKauf!$L$56)),(PRODUCT(BF9,KKauf!$L$69)))</f>
        <v>0</v>
      </c>
      <c r="BH9" s="286">
        <f>BF9*KKauf!$L$17</f>
        <v>0</v>
      </c>
      <c r="BI9" s="280"/>
      <c r="BJ9" s="280"/>
      <c r="BK9" s="280"/>
      <c r="BL9" s="280"/>
      <c r="BM9" s="280"/>
      <c r="BN9" s="280"/>
      <c r="BO9" s="280"/>
      <c r="BP9" s="280"/>
      <c r="BQ9" s="280"/>
      <c r="BR9" s="280"/>
      <c r="BS9" s="280"/>
      <c r="BT9" s="280"/>
      <c r="BU9" s="280"/>
      <c r="BV9" s="280"/>
      <c r="BW9" s="280"/>
      <c r="BX9" s="280"/>
    </row>
    <row r="10" spans="1:76" x14ac:dyDescent="0.25">
      <c r="C10" s="136">
        <f>A_Stammdaten!A18</f>
        <v>0</v>
      </c>
      <c r="D10" s="174">
        <f t="shared" si="8"/>
        <v>0</v>
      </c>
      <c r="E10" s="174">
        <f t="shared" si="9"/>
        <v>0</v>
      </c>
      <c r="F10" s="283">
        <f>PRODUCT(SUM(L10,O10,X10,AG10,AP10,AY10,BH10),0.4,0.035,A_Stammdaten!D18)</f>
        <v>0</v>
      </c>
      <c r="G10" s="283">
        <f t="shared" si="1"/>
        <v>0</v>
      </c>
      <c r="H10" s="135">
        <f>SUMIF(D_SAV!$B$5:$B$4004,B_KKAuf!$C10,D_SAV!$AM$5:$AM$4004)</f>
        <v>0</v>
      </c>
      <c r="I10" s="135">
        <f>SUMIFS(D3_WAV!$T$5:$T$204,D3_WAV!$A$5:$A$204,C10,D3_WAV!$D$5:$D$204,"&gt;2015",D3_WAV!$D$5:$D$204,"&lt;="&amp;A_Stammdaten!$B$12)</f>
        <v>0</v>
      </c>
      <c r="J10" s="284">
        <f>AVERAGE(SUMIFS(D3_WAV!$S$5:$S$204,D3_WAV!$B$5:$B$204,"geleistete Anzahlungen und Anlagen im Bau des Sachanlagevermögens",D3_WAV!$A$5:$A$204,B_KKAuf!$C10,D3_WAV!$D$5:$D$204,"&lt;=2023"),SUMIFS(D3_WAV!$U$5:$U$204,D3_WAV!$B$5:$B$204,"geleistete Anzahlungen und Anlagen im Bau des Sachanlagevermögens",D3_WAV!$A$5:$A$204,B_KKAuf!$C10,D3_WAV!$D$5:$D$204,"&lt;=2023"))+AVERAGE(SUMIFS(D3_WAV!$S$5:$S$204,D3_WAV!$B$5:$B$204,"geleistete Anzahlungen auf immaterielle Vermögensgegenstände",D3_WAV!$A$5:$A$204,B_KKAuf!$C10,D3_WAV!$D$5:$D$204,"&lt;=2023"),SUMIFS(D3_WAV!$U$5:$U$204,D3_WAV!$B$5:$B$204,"geleistete Anzahlungen auf immaterielle Vermögensgegenstände",D3_WAV!$A$5:$A$204,B_KKAuf!$C10,D3_WAV!$D$5:$D$204,"&lt;=2023"))</f>
        <v>0</v>
      </c>
      <c r="K10" s="284">
        <f>IF(A_Stammdaten!$B$7="FNB",(PRODUCT(B_KKAuf!$J10,KKauf!$Z$52)),PRODUCT(B_KKAuf!$J10,KKauf!$Z$65))</f>
        <v>0</v>
      </c>
      <c r="L10" s="284">
        <f>J10*KKauf!$Z$13</f>
        <v>0</v>
      </c>
      <c r="M10" s="284">
        <f>AVERAGE(SUMIFS(D3_WAV!$S$5:$S$204,D3_WAV!$B$5:$B$204,"geleistete Anzahlungen und Anlagen im Bau des Sachanlagevermögens",D3_WAV!$A$5:$A$204,B_KKAuf!$C10,D3_WAV!$D$5:$D$204,"&gt;=2024"),SUMIFS(D3_WAV!$U$5:$U$204,D3_WAV!$B$5:$B$204,"geleistete Anzahlungen und Anlagen im Bau des Sachanlagevermögens",D3_WAV!$A$5:$A$204,B_KKAuf!$C10,D3_WAV!$D$5:$D$204,"&gt;=2024"))+AVERAGE(SUMIFS(D3_WAV!$S$5:$S$204,D3_WAV!$B$5:$B$204,"geleistete Anzahlungen auf immaterielle Vermögensgegenstände",D3_WAV!$A$5:$A$204,B_KKAuf!$C10,D3_WAV!$D$5:$D$204,"&gt;=2024"),SUMIFS(D3_WAV!$U$5:$U$204,D3_WAV!$B$5:$B$204,"geleistete Anzahlungen auf immaterielle Vermögensgegenstände",D3_WAV!$A$5:$A$204,B_KKAuf!$C10,D3_WAV!$D$5:$D$204,"&gt;=2024"))</f>
        <v>0</v>
      </c>
      <c r="N10" s="284">
        <f>IF(A_Stammdaten!$B$7="FNB",(PRODUCT(B_KKAuf!$M10,KKauf!$Z$55)),PRODUCT(B_KKAuf!$M10,KKauf!$Z$68))</f>
        <v>0</v>
      </c>
      <c r="O10" s="292">
        <f>M10*KKauf!$Z$16</f>
        <v>0</v>
      </c>
      <c r="P10" s="135">
        <f>SUMIFS(D_SAV!$AL$5:$AL$4004,D_SAV!$B$5:$B$4004,B_KKAuf!$C10,D_SAV!$D$5:$D$4004,$T$4)</f>
        <v>0</v>
      </c>
      <c r="Q10" s="135">
        <f>SUMIFS(D3_WAV!$S$5:$S$204,D3_WAV!$A$5:$A$204,B_KKAuf!$C10,D3_WAV!$D$5:$D$204,$T$4,D3_WAV!$B$5:$B$204,"&lt;&gt;geleistete Anzahlungen und Anlagen im Bau des Sachanlagevermögens",D3_WAV!$B$5:$B$204,"&lt;&gt;geleistete Anzahlungen auf immaterielle Vermögensgegenstände")</f>
        <v>0</v>
      </c>
      <c r="R10" s="135">
        <f>SUMIFS(D2_BKZ!$J$5:$J$2504,D2_BKZ!$A$5:$A$2504,$C10,D2_BKZ!$B$5:$B$2504,$T$4)</f>
        <v>0</v>
      </c>
      <c r="S10" s="135">
        <f>SUMIFS(D_SAV!$AN$5:$AN$4004,D_SAV!$B$5:$B$4004,B_KKAuf!$C10,D_SAV!$D$5:$D$4004,$T$4)</f>
        <v>0</v>
      </c>
      <c r="T10" s="135">
        <f>SUMIFS(D3_WAV!$U$5:$U$204,D3_WAV!$A$5:$A$204,B_KKAuf!$C10,D3_WAV!$D$5:$D$204,$T$4,D3_WAV!$B$5:$B$204,"&lt;&gt;geleistete Anzahlungen und Anlagen im Bau des Sachanlagevermögens",D3_WAV!$B$5:$B$204,"&lt;&gt;geleistete Anzahlungen auf immaterielle Vermögensgegenstände")</f>
        <v>0</v>
      </c>
      <c r="U10" s="135">
        <f>SUMIFS(D2_BKZ!$K$5:$K$2504,D2_BKZ!$A$5:$A$2504,$C10,D2_BKZ!$B$5:$B$2504,$T$4)</f>
        <v>0</v>
      </c>
      <c r="V10" s="135">
        <f t="shared" si="10"/>
        <v>0</v>
      </c>
      <c r="W10" s="284">
        <f>IF(A_Stammdaten!$B$7="FNB",(PRODUCT(V10,KKauf!$L$52)),(PRODUCT(V10,KKauf!$L$65)))</f>
        <v>0</v>
      </c>
      <c r="X10" s="284">
        <f>V10*KKauf!$L$13</f>
        <v>0</v>
      </c>
      <c r="Y10" s="135">
        <f>SUMIFS(D_SAV!$AL$5:$AL$4004,D_SAV!$B$5:$B$4004,B_KKAuf!$C10,D_SAV!$D$5:$D$4004,$AC$4)</f>
        <v>0</v>
      </c>
      <c r="Z10" s="135">
        <f>SUMIFS(D3_WAV!$S$5:$S$204,D3_WAV!$A$5:$A$204,B_KKAuf!$C10,D3_WAV!$D$5:$D$204,$AC$4,D3_WAV!$B$5:$B$204,"&lt;&gt;geleistete Anzahlungen und Anlagen im Bau des Sachanlagevermögens",D3_WAV!$B$5:$B$204,"&lt;&gt;geleistete Anzahlungen auf immaterielle Vermögensgegenstände")</f>
        <v>0</v>
      </c>
      <c r="AA10" s="135">
        <f>SUMIFS(D2_BKZ!$J$5:$J$2504,D2_BKZ!$A$5:$A$2504,$C10,D2_BKZ!$B$5:$B$2504,$AC$4)</f>
        <v>0</v>
      </c>
      <c r="AB10" s="135">
        <f>SUMIFS(D_SAV!$AN$5:$AN$4004,D_SAV!$B$5:$B$4004,B_KKAuf!$C10,D_SAV!$D$5:$D$4004,$AC$4)</f>
        <v>0</v>
      </c>
      <c r="AC10" s="135">
        <f>SUMIFS(D3_WAV!$U$5:$U$204,D3_WAV!$A$5:$A$204,B_KKAuf!$C10,D3_WAV!$D$5:$D$204,$AC$4,D3_WAV!$B$5:$B$204,"&lt;&gt;geleistete Anzahlungen und Anlagen im Bau des Sachanlagevermögens",D3_WAV!$B$5:$B$204,"&lt;&gt;geleistete Anzahlungen auf immaterielle Vermögensgegenstände")</f>
        <v>0</v>
      </c>
      <c r="AD10" s="135">
        <f>SUMIFS(D2_BKZ!$K$5:$K$2504,D2_BKZ!$A$5:$A$2504,$C10,D2_BKZ!$B$5:$B$2504,$AC$4)</f>
        <v>0</v>
      </c>
      <c r="AE10" s="135">
        <f t="shared" si="11"/>
        <v>0</v>
      </c>
      <c r="AF10" s="284">
        <f>IF(A_Stammdaten!$B$7="FNB",(PRODUCT(AE10,KKauf!$L$53)),(PRODUCT(AE10,KKauf!$L$66)))</f>
        <v>0</v>
      </c>
      <c r="AG10" s="284">
        <f>AE10*KKauf!$L$14</f>
        <v>0</v>
      </c>
      <c r="AH10" s="135">
        <f>SUMIFS(D_SAV!$AL$5:$AL$4004,D_SAV!$B$5:$B$4004,B_KKAuf!$C10,D_SAV!$D$5:$D$4004,$AL$4)</f>
        <v>0</v>
      </c>
      <c r="AI10" s="135">
        <f>SUMIFS(D3_WAV!$S$5:$S$204,D3_WAV!$A$5:$A$204,B_KKAuf!$C10,D3_WAV!$D$5:$D$204,$AL$4,D3_WAV!$B$5:$B$204,"&lt;&gt;geleistete Anzahlungen und Anlagen im Bau des Sachanlagevermögens",D3_WAV!$B$5:$B$204,"&lt;&gt;geleistete Anzahlungen auf immaterielle Vermögensgegenstände")</f>
        <v>0</v>
      </c>
      <c r="AJ10" s="135">
        <f>SUMIFS(D2_BKZ!$J$5:$J$2504,D2_BKZ!$A$5:$A$2504,$C10,D2_BKZ!$B$5:$B$2504,$AL$4)</f>
        <v>0</v>
      </c>
      <c r="AK10" s="135">
        <f>SUMIFS(D_SAV!$AN$5:$AN$4004,D_SAV!$B$5:$B$4004,B_KKAuf!$C10,D_SAV!$D$5:$D$4004,$AL$4)</f>
        <v>0</v>
      </c>
      <c r="AL10" s="135">
        <f>SUMIFS(D3_WAV!$U$5:$U$204,D3_WAV!$A$5:$A$204,B_KKAuf!$C10,D3_WAV!$D$5:$D$204,$AL$4,D3_WAV!$B$5:$B$204,"&lt;&gt;geleistete Anzahlungen und Anlagen im Bau des Sachanlagevermögens",D3_WAV!$B$5:$B$204,"&lt;&gt;geleistete Anzahlungen auf immaterielle Vermögensgegenstände")</f>
        <v>0</v>
      </c>
      <c r="AM10" s="135">
        <f>SUMIFS(D2_BKZ!$K$5:$K$2504,D2_BKZ!$A$5:$A$2504,$C10,D2_BKZ!$B$5:$B$2504,$AL$4)</f>
        <v>0</v>
      </c>
      <c r="AN10" s="135">
        <f t="shared" si="12"/>
        <v>0</v>
      </c>
      <c r="AO10" s="284">
        <f>IF(A_Stammdaten!$B$7="FNB",(PRODUCT(AN10,KKauf!$L$54)),(PRODUCT(AN10,KKauf!$L$67)))</f>
        <v>0</v>
      </c>
      <c r="AP10" s="284">
        <f>AN10*KKauf!$L$15</f>
        <v>0</v>
      </c>
      <c r="AQ10" s="135">
        <f>SUMIFS(D_SAV!$AL$5:$AL$4004,D_SAV!$B$5:$B$4004,B_KKAuf!$C10,D_SAV!$D$5:$D$4004,$AU$4)</f>
        <v>0</v>
      </c>
      <c r="AR10" s="135">
        <f>SUMIFS(D3_WAV!$S$5:$S$204,D3_WAV!$A$5:$A$204,B_KKAuf!$C10,D3_WAV!$D$5:$D$204,$AU$4,D3_WAV!$B$5:$B$204,"&lt;&gt;geleistete Anzahlungen und Anlagen im Bau des Sachanlagevermögens",D3_WAV!$B$5:$B$204,"&lt;&gt;geleistete Anzahlungen auf immaterielle Vermögensgegenstände")</f>
        <v>0</v>
      </c>
      <c r="AS10" s="135">
        <f>SUMIFS(D2_BKZ!$J$5:$J$2504,D2_BKZ!$A$5:$A$2504,$C10,D2_BKZ!$B$5:$B$2504,$AU$4)</f>
        <v>0</v>
      </c>
      <c r="AT10" s="135">
        <f>SUMIFS(D_SAV!$AN$5:$AN$4004,D_SAV!$B$5:$B$4004,B_KKAuf!$C10,D_SAV!$D$5:$D$4004,$AU$4)</f>
        <v>0</v>
      </c>
      <c r="AU10" s="135">
        <f>SUMIFS(D3_WAV!$U$5:$U$204,D3_WAV!$A$5:$A$204,B_KKAuf!$C10,D3_WAV!$D$5:$D$204,$AU$4,D3_WAV!$B$5:$B$204,"&lt;&gt;geleistete Anzahlungen und Anlagen im Bau des Sachanlagevermögens",D3_WAV!$B$5:$B$204,"&lt;&gt;geleistete Anzahlungen auf immaterielle Vermögensgegenstände")</f>
        <v>0</v>
      </c>
      <c r="AV10" s="135">
        <f>SUMIFS(D2_BKZ!$K$5:$K$2504,D2_BKZ!$A$5:$A$2504,$C10,D2_BKZ!$B$5:$B$2504,$AU$4)</f>
        <v>0</v>
      </c>
      <c r="AW10" s="135">
        <f t="shared" si="13"/>
        <v>0</v>
      </c>
      <c r="AX10" s="284">
        <f>IF(A_Stammdaten!$B$7="FNB",(PRODUCT(AW10,KKauf!$L$55)),(PRODUCT(AW10,KKauf!$L$68)))</f>
        <v>0</v>
      </c>
      <c r="AY10" s="284">
        <f>AW10*KKauf!$L$16</f>
        <v>0</v>
      </c>
      <c r="AZ10" s="135">
        <f>SUMIFS(D_SAV!$AL$5:$AL$4004,D_SAV!$B$5:$B$4004,B_KKAuf!$C10,D_SAV!$D$5:$D$4004,$BD$4)</f>
        <v>0</v>
      </c>
      <c r="BA10" s="135">
        <f>SUMIFS(D3_WAV!$S$5:$S$204,D3_WAV!$A$5:$A$204,B_KKAuf!$C10,D3_WAV!$D$5:$D$204,$BD$4,D3_WAV!$B$5:$B$204,"&lt;&gt;geleistete Anzahlungen und Anlagen im Bau des Sachanlagevermögens",D3_WAV!$B$5:$B$204,"&lt;&gt;geleistete Anzahlungen auf immaterielle Vermögensgegenstände")</f>
        <v>0</v>
      </c>
      <c r="BB10" s="135">
        <f>SUMIFS(D2_BKZ!$J$5:$J$2504,D2_BKZ!$A$5:$A$2504,$C10,D2_BKZ!$B$5:$B$2504,$BD$4)</f>
        <v>0</v>
      </c>
      <c r="BC10" s="135">
        <f>SUMIFS(D_SAV!$AN$5:$AN$4004,D_SAV!$B$5:$B$4004,B_KKAuf!$C10,D_SAV!$D$5:$D$4004,$BD$4)</f>
        <v>0</v>
      </c>
      <c r="BD10" s="135">
        <f>SUMIFS(D3_WAV!$U$5:$U$204,D3_WAV!$A$5:$A$204,B_KKAuf!$C10,D3_WAV!$D$5:$D$204,$BD$4,D3_WAV!$B$5:$B$204,"&lt;&gt;geleistete Anzahlungen und Anlagen im Bau des Sachanlagevermögens",D3_WAV!$B$5:$B$204,"&lt;&gt;geleistete Anzahlungen auf immaterielle Vermögensgegenstände")</f>
        <v>0</v>
      </c>
      <c r="BE10" s="135">
        <f>SUMIFS(D2_BKZ!$K$5:$K$2504,D2_BKZ!$A$5:$A$2504,$C10,D2_BKZ!$B$5:$B$2504,$BD$4)</f>
        <v>0</v>
      </c>
      <c r="BF10" s="135">
        <f t="shared" si="14"/>
        <v>0</v>
      </c>
      <c r="BG10" s="285">
        <f>IF(A_Stammdaten!$B$7="FNB",(PRODUCT(BF10,KKauf!$L$56)),(PRODUCT(BF10,KKauf!$L$69)))</f>
        <v>0</v>
      </c>
      <c r="BH10" s="286">
        <f>BF10*KKauf!$L$17</f>
        <v>0</v>
      </c>
      <c r="BI10" s="280"/>
      <c r="BJ10" s="280"/>
      <c r="BK10" s="280"/>
      <c r="BL10" s="280"/>
      <c r="BM10" s="280"/>
      <c r="BN10" s="280"/>
      <c r="BO10" s="280"/>
      <c r="BP10" s="280"/>
      <c r="BQ10" s="280"/>
      <c r="BR10" s="280"/>
      <c r="BS10" s="280"/>
      <c r="BT10" s="280"/>
      <c r="BU10" s="280"/>
      <c r="BV10" s="280"/>
      <c r="BW10" s="280"/>
      <c r="BX10" s="280"/>
    </row>
    <row r="11" spans="1:76" x14ac:dyDescent="0.25">
      <c r="C11" s="136">
        <f>A_Stammdaten!A19</f>
        <v>0</v>
      </c>
      <c r="D11" s="174">
        <f t="shared" si="8"/>
        <v>0</v>
      </c>
      <c r="E11" s="174">
        <f t="shared" si="9"/>
        <v>0</v>
      </c>
      <c r="F11" s="283">
        <f>PRODUCT(SUM(L11,O11,X11,AG11,AP11,AY11,BH11),0.4,0.035,A_Stammdaten!D19)</f>
        <v>0</v>
      </c>
      <c r="G11" s="283">
        <f t="shared" si="1"/>
        <v>0</v>
      </c>
      <c r="H11" s="135">
        <f>SUMIF(D_SAV!$B$5:$B$4004,B_KKAuf!$C11,D_SAV!$AM$5:$AM$4004)</f>
        <v>0</v>
      </c>
      <c r="I11" s="135">
        <f>SUMIFS(D3_WAV!$T$5:$T$204,D3_WAV!$A$5:$A$204,C11,D3_WAV!$D$5:$D$204,"&gt;2015",D3_WAV!$D$5:$D$204,"&lt;="&amp;A_Stammdaten!$B$12)</f>
        <v>0</v>
      </c>
      <c r="J11" s="284">
        <f>AVERAGE(SUMIFS(D3_WAV!$S$5:$S$204,D3_WAV!$B$5:$B$204,"geleistete Anzahlungen und Anlagen im Bau des Sachanlagevermögens",D3_WAV!$A$5:$A$204,B_KKAuf!$C11,D3_WAV!$D$5:$D$204,"&lt;=2023"),SUMIFS(D3_WAV!$U$5:$U$204,D3_WAV!$B$5:$B$204,"geleistete Anzahlungen und Anlagen im Bau des Sachanlagevermögens",D3_WAV!$A$5:$A$204,B_KKAuf!$C11,D3_WAV!$D$5:$D$204,"&lt;=2023"))+AVERAGE(SUMIFS(D3_WAV!$S$5:$S$204,D3_WAV!$B$5:$B$204,"geleistete Anzahlungen auf immaterielle Vermögensgegenstände",D3_WAV!$A$5:$A$204,B_KKAuf!$C11,D3_WAV!$D$5:$D$204,"&lt;=2023"),SUMIFS(D3_WAV!$U$5:$U$204,D3_WAV!$B$5:$B$204,"geleistete Anzahlungen auf immaterielle Vermögensgegenstände",D3_WAV!$A$5:$A$204,B_KKAuf!$C11,D3_WAV!$D$5:$D$204,"&lt;=2023"))</f>
        <v>0</v>
      </c>
      <c r="K11" s="284">
        <f>IF(A_Stammdaten!$B$7="FNB",(PRODUCT(B_KKAuf!$J11,KKauf!$Z$52)),PRODUCT(B_KKAuf!$J11,KKauf!$Z$65))</f>
        <v>0</v>
      </c>
      <c r="L11" s="284">
        <f>J11*KKauf!$Z$13</f>
        <v>0</v>
      </c>
      <c r="M11" s="284">
        <f>AVERAGE(SUMIFS(D3_WAV!$S$5:$S$204,D3_WAV!$B$5:$B$204,"geleistete Anzahlungen und Anlagen im Bau des Sachanlagevermögens",D3_WAV!$A$5:$A$204,B_KKAuf!$C11,D3_WAV!$D$5:$D$204,"&gt;=2024"),SUMIFS(D3_WAV!$U$5:$U$204,D3_WAV!$B$5:$B$204,"geleistete Anzahlungen und Anlagen im Bau des Sachanlagevermögens",D3_WAV!$A$5:$A$204,B_KKAuf!$C11,D3_WAV!$D$5:$D$204,"&gt;=2024"))+AVERAGE(SUMIFS(D3_WAV!$S$5:$S$204,D3_WAV!$B$5:$B$204,"geleistete Anzahlungen auf immaterielle Vermögensgegenstände",D3_WAV!$A$5:$A$204,B_KKAuf!$C11,D3_WAV!$D$5:$D$204,"&gt;=2024"),SUMIFS(D3_WAV!$U$5:$U$204,D3_WAV!$B$5:$B$204,"geleistete Anzahlungen auf immaterielle Vermögensgegenstände",D3_WAV!$A$5:$A$204,B_KKAuf!$C11,D3_WAV!$D$5:$D$204,"&gt;=2024"))</f>
        <v>0</v>
      </c>
      <c r="N11" s="284">
        <f>IF(A_Stammdaten!$B$7="FNB",(PRODUCT(B_KKAuf!$M11,KKauf!$Z$55)),PRODUCT(B_KKAuf!$M11,KKauf!$Z$68))</f>
        <v>0</v>
      </c>
      <c r="O11" s="292">
        <f>M11*KKauf!$Z$16</f>
        <v>0</v>
      </c>
      <c r="P11" s="135">
        <f>SUMIFS(D_SAV!$AL$5:$AL$4004,D_SAV!$B$5:$B$4004,B_KKAuf!$C11,D_SAV!$D$5:$D$4004,$T$4)</f>
        <v>0</v>
      </c>
      <c r="Q11" s="135">
        <f>SUMIFS(D3_WAV!$S$5:$S$204,D3_WAV!$A$5:$A$204,B_KKAuf!$C11,D3_WAV!$D$5:$D$204,$T$4,D3_WAV!$B$5:$B$204,"&lt;&gt;geleistete Anzahlungen und Anlagen im Bau des Sachanlagevermögens",D3_WAV!$B$5:$B$204,"&lt;&gt;geleistete Anzahlungen auf immaterielle Vermögensgegenstände")</f>
        <v>0</v>
      </c>
      <c r="R11" s="135">
        <f>SUMIFS(D2_BKZ!$J$5:$J$2504,D2_BKZ!$A$5:$A$2504,$C11,D2_BKZ!$B$5:$B$2504,$T$4)</f>
        <v>0</v>
      </c>
      <c r="S11" s="135">
        <f>SUMIFS(D_SAV!$AN$5:$AN$4004,D_SAV!$B$5:$B$4004,B_KKAuf!$C11,D_SAV!$D$5:$D$4004,$T$4)</f>
        <v>0</v>
      </c>
      <c r="T11" s="135">
        <f>SUMIFS(D3_WAV!$U$5:$U$204,D3_WAV!$A$5:$A$204,B_KKAuf!$C11,D3_WAV!$D$5:$D$204,$T$4,D3_WAV!$B$5:$B$204,"&lt;&gt;geleistete Anzahlungen und Anlagen im Bau des Sachanlagevermögens",D3_WAV!$B$5:$B$204,"&lt;&gt;geleistete Anzahlungen auf immaterielle Vermögensgegenstände")</f>
        <v>0</v>
      </c>
      <c r="U11" s="135">
        <f>SUMIFS(D2_BKZ!$K$5:$K$2504,D2_BKZ!$A$5:$A$2504,$C11,D2_BKZ!$B$5:$B$2504,$T$4)</f>
        <v>0</v>
      </c>
      <c r="V11" s="135">
        <f t="shared" si="10"/>
        <v>0</v>
      </c>
      <c r="W11" s="284">
        <f>IF(A_Stammdaten!$B$7="FNB",(PRODUCT(V11,KKauf!$L$52)),(PRODUCT(V11,KKauf!$L$65)))</f>
        <v>0</v>
      </c>
      <c r="X11" s="284">
        <f>V11*KKauf!$L$13</f>
        <v>0</v>
      </c>
      <c r="Y11" s="135">
        <f>SUMIFS(D_SAV!$AL$5:$AL$4004,D_SAV!$B$5:$B$4004,B_KKAuf!$C11,D_SAV!$D$5:$D$4004,$AC$4)</f>
        <v>0</v>
      </c>
      <c r="Z11" s="135">
        <f>SUMIFS(D3_WAV!$S$5:$S$204,D3_WAV!$A$5:$A$204,B_KKAuf!$C11,D3_WAV!$D$5:$D$204,$AC$4,D3_WAV!$B$5:$B$204,"&lt;&gt;geleistete Anzahlungen und Anlagen im Bau des Sachanlagevermögens",D3_WAV!$B$5:$B$204,"&lt;&gt;geleistete Anzahlungen auf immaterielle Vermögensgegenstände")</f>
        <v>0</v>
      </c>
      <c r="AA11" s="135">
        <f>SUMIFS(D2_BKZ!$J$5:$J$2504,D2_BKZ!$A$5:$A$2504,$C11,D2_BKZ!$B$5:$B$2504,$AC$4)</f>
        <v>0</v>
      </c>
      <c r="AB11" s="135">
        <f>SUMIFS(D_SAV!$AN$5:$AN$4004,D_SAV!$B$5:$B$4004,B_KKAuf!$C11,D_SAV!$D$5:$D$4004,$AC$4)</f>
        <v>0</v>
      </c>
      <c r="AC11" s="135">
        <f>SUMIFS(D3_WAV!$U$5:$U$204,D3_WAV!$A$5:$A$204,B_KKAuf!$C11,D3_WAV!$D$5:$D$204,$AC$4,D3_WAV!$B$5:$B$204,"&lt;&gt;geleistete Anzahlungen und Anlagen im Bau des Sachanlagevermögens",D3_WAV!$B$5:$B$204,"&lt;&gt;geleistete Anzahlungen auf immaterielle Vermögensgegenstände")</f>
        <v>0</v>
      </c>
      <c r="AD11" s="135">
        <f>SUMIFS(D2_BKZ!$K$5:$K$2504,D2_BKZ!$A$5:$A$2504,$C11,D2_BKZ!$B$5:$B$2504,$AC$4)</f>
        <v>0</v>
      </c>
      <c r="AE11" s="135">
        <f t="shared" si="11"/>
        <v>0</v>
      </c>
      <c r="AF11" s="284">
        <f>IF(A_Stammdaten!$B$7="FNB",(PRODUCT(AE11,KKauf!$L$53)),(PRODUCT(AE11,KKauf!$L$66)))</f>
        <v>0</v>
      </c>
      <c r="AG11" s="284">
        <f>AE11*KKauf!$L$14</f>
        <v>0</v>
      </c>
      <c r="AH11" s="135">
        <f>SUMIFS(D_SAV!$AL$5:$AL$4004,D_SAV!$B$5:$B$4004,B_KKAuf!$C11,D_SAV!$D$5:$D$4004,$AL$4)</f>
        <v>0</v>
      </c>
      <c r="AI11" s="135">
        <f>SUMIFS(D3_WAV!$S$5:$S$204,D3_WAV!$A$5:$A$204,B_KKAuf!$C11,D3_WAV!$D$5:$D$204,$AL$4,D3_WAV!$B$5:$B$204,"&lt;&gt;geleistete Anzahlungen und Anlagen im Bau des Sachanlagevermögens",D3_WAV!$B$5:$B$204,"&lt;&gt;geleistete Anzahlungen auf immaterielle Vermögensgegenstände")</f>
        <v>0</v>
      </c>
      <c r="AJ11" s="135">
        <f>SUMIFS(D2_BKZ!$J$5:$J$2504,D2_BKZ!$A$5:$A$2504,$C11,D2_BKZ!$B$5:$B$2504,$AL$4)</f>
        <v>0</v>
      </c>
      <c r="AK11" s="135">
        <f>SUMIFS(D_SAV!$AN$5:$AN$4004,D_SAV!$B$5:$B$4004,B_KKAuf!$C11,D_SAV!$D$5:$D$4004,$AL$4)</f>
        <v>0</v>
      </c>
      <c r="AL11" s="135">
        <f>SUMIFS(D3_WAV!$U$5:$U$204,D3_WAV!$A$5:$A$204,B_KKAuf!$C11,D3_WAV!$D$5:$D$204,$AL$4,D3_WAV!$B$5:$B$204,"&lt;&gt;geleistete Anzahlungen und Anlagen im Bau des Sachanlagevermögens",D3_WAV!$B$5:$B$204,"&lt;&gt;geleistete Anzahlungen auf immaterielle Vermögensgegenstände")</f>
        <v>0</v>
      </c>
      <c r="AM11" s="135">
        <f>SUMIFS(D2_BKZ!$K$5:$K$2504,D2_BKZ!$A$5:$A$2504,$C11,D2_BKZ!$B$5:$B$2504,$AL$4)</f>
        <v>0</v>
      </c>
      <c r="AN11" s="135">
        <f t="shared" si="12"/>
        <v>0</v>
      </c>
      <c r="AO11" s="284">
        <f>IF(A_Stammdaten!$B$7="FNB",(PRODUCT(AN11,KKauf!$L$54)),(PRODUCT(AN11,KKauf!$L$67)))</f>
        <v>0</v>
      </c>
      <c r="AP11" s="284">
        <f>AN11*KKauf!$L$15</f>
        <v>0</v>
      </c>
      <c r="AQ11" s="135">
        <f>SUMIFS(D_SAV!$AL$5:$AL$4004,D_SAV!$B$5:$B$4004,B_KKAuf!$C11,D_SAV!$D$5:$D$4004,$AU$4)</f>
        <v>0</v>
      </c>
      <c r="AR11" s="135">
        <f>SUMIFS(D3_WAV!$S$5:$S$204,D3_WAV!$A$5:$A$204,B_KKAuf!$C11,D3_WAV!$D$5:$D$204,$AU$4,D3_WAV!$B$5:$B$204,"&lt;&gt;geleistete Anzahlungen und Anlagen im Bau des Sachanlagevermögens",D3_WAV!$B$5:$B$204,"&lt;&gt;geleistete Anzahlungen auf immaterielle Vermögensgegenstände")</f>
        <v>0</v>
      </c>
      <c r="AS11" s="135">
        <f>SUMIFS(D2_BKZ!$J$5:$J$2504,D2_BKZ!$A$5:$A$2504,$C11,D2_BKZ!$B$5:$B$2504,$AU$4)</f>
        <v>0</v>
      </c>
      <c r="AT11" s="135">
        <f>SUMIFS(D_SAV!$AN$5:$AN$4004,D_SAV!$B$5:$B$4004,B_KKAuf!$C11,D_SAV!$D$5:$D$4004,$AU$4)</f>
        <v>0</v>
      </c>
      <c r="AU11" s="135">
        <f>SUMIFS(D3_WAV!$U$5:$U$204,D3_WAV!$A$5:$A$204,B_KKAuf!$C11,D3_WAV!$D$5:$D$204,$AU$4,D3_WAV!$B$5:$B$204,"&lt;&gt;geleistete Anzahlungen und Anlagen im Bau des Sachanlagevermögens",D3_WAV!$B$5:$B$204,"&lt;&gt;geleistete Anzahlungen auf immaterielle Vermögensgegenstände")</f>
        <v>0</v>
      </c>
      <c r="AV11" s="135">
        <f>SUMIFS(D2_BKZ!$K$5:$K$2504,D2_BKZ!$A$5:$A$2504,$C11,D2_BKZ!$B$5:$B$2504,$AU$4)</f>
        <v>0</v>
      </c>
      <c r="AW11" s="135">
        <f t="shared" si="13"/>
        <v>0</v>
      </c>
      <c r="AX11" s="284">
        <f>IF(A_Stammdaten!$B$7="FNB",(PRODUCT(AW11,KKauf!$L$55)),(PRODUCT(AW11,KKauf!$L$68)))</f>
        <v>0</v>
      </c>
      <c r="AY11" s="284">
        <f>AW11*KKauf!$L$16</f>
        <v>0</v>
      </c>
      <c r="AZ11" s="135">
        <f>SUMIFS(D_SAV!$AL$5:$AL$4004,D_SAV!$B$5:$B$4004,B_KKAuf!$C11,D_SAV!$D$5:$D$4004,$BD$4)</f>
        <v>0</v>
      </c>
      <c r="BA11" s="135">
        <f>SUMIFS(D3_WAV!$S$5:$S$204,D3_WAV!$A$5:$A$204,B_KKAuf!$C11,D3_WAV!$D$5:$D$204,$BD$4,D3_WAV!$B$5:$B$204,"&lt;&gt;geleistete Anzahlungen und Anlagen im Bau des Sachanlagevermögens",D3_WAV!$B$5:$B$204,"&lt;&gt;geleistete Anzahlungen auf immaterielle Vermögensgegenstände")</f>
        <v>0</v>
      </c>
      <c r="BB11" s="135">
        <f>SUMIFS(D2_BKZ!$J$5:$J$2504,D2_BKZ!$A$5:$A$2504,$C11,D2_BKZ!$B$5:$B$2504,$BD$4)</f>
        <v>0</v>
      </c>
      <c r="BC11" s="135">
        <f>SUMIFS(D_SAV!$AN$5:$AN$4004,D_SAV!$B$5:$B$4004,B_KKAuf!$C11,D_SAV!$D$5:$D$4004,$BD$4)</f>
        <v>0</v>
      </c>
      <c r="BD11" s="135">
        <f>SUMIFS(D3_WAV!$U$5:$U$204,D3_WAV!$A$5:$A$204,B_KKAuf!$C11,D3_WAV!$D$5:$D$204,$BD$4,D3_WAV!$B$5:$B$204,"&lt;&gt;geleistete Anzahlungen und Anlagen im Bau des Sachanlagevermögens",D3_WAV!$B$5:$B$204,"&lt;&gt;geleistete Anzahlungen auf immaterielle Vermögensgegenstände")</f>
        <v>0</v>
      </c>
      <c r="BE11" s="135">
        <f>SUMIFS(D2_BKZ!$K$5:$K$2504,D2_BKZ!$A$5:$A$2504,$C11,D2_BKZ!$B$5:$B$2504,$BD$4)</f>
        <v>0</v>
      </c>
      <c r="BF11" s="135">
        <f t="shared" si="14"/>
        <v>0</v>
      </c>
      <c r="BG11" s="285">
        <f>IF(A_Stammdaten!$B$7="FNB",(PRODUCT(BF11,KKauf!$L$56)),(PRODUCT(BF11,KKauf!$L$69)))</f>
        <v>0</v>
      </c>
      <c r="BH11" s="286">
        <f>BF11*KKauf!$L$17</f>
        <v>0</v>
      </c>
      <c r="BI11" s="280"/>
      <c r="BJ11" s="280"/>
      <c r="BK11" s="280"/>
      <c r="BL11" s="280"/>
      <c r="BM11" s="280"/>
      <c r="BN11" s="280"/>
      <c r="BO11" s="280"/>
      <c r="BP11" s="280"/>
      <c r="BQ11" s="280"/>
      <c r="BR11" s="280"/>
      <c r="BS11" s="280"/>
      <c r="BT11" s="280"/>
      <c r="BU11" s="280"/>
      <c r="BV11" s="280"/>
      <c r="BW11" s="280"/>
      <c r="BX11" s="280"/>
    </row>
    <row r="12" spans="1:76" x14ac:dyDescent="0.25">
      <c r="C12" s="136">
        <f>A_Stammdaten!A20</f>
        <v>0</v>
      </c>
      <c r="D12" s="174">
        <f t="shared" si="8"/>
        <v>0</v>
      </c>
      <c r="E12" s="174">
        <f t="shared" si="9"/>
        <v>0</v>
      </c>
      <c r="F12" s="283">
        <f>PRODUCT(SUM(L12,O12,X12,AG12,AP12,AY12,BH12),0.4,0.035,A_Stammdaten!D20)</f>
        <v>0</v>
      </c>
      <c r="G12" s="283">
        <f t="shared" si="1"/>
        <v>0</v>
      </c>
      <c r="H12" s="135">
        <f>SUMIF(D_SAV!$B$5:$B$4004,B_KKAuf!$C12,D_SAV!$AM$5:$AM$4004)</f>
        <v>0</v>
      </c>
      <c r="I12" s="135">
        <f>SUMIFS(D3_WAV!$T$5:$T$204,D3_WAV!$A$5:$A$204,C12,D3_WAV!$D$5:$D$204,"&gt;2015",D3_WAV!$D$5:$D$204,"&lt;="&amp;A_Stammdaten!$B$12)</f>
        <v>0</v>
      </c>
      <c r="J12" s="284">
        <f>AVERAGE(SUMIFS(D3_WAV!$S$5:$S$204,D3_WAV!$B$5:$B$204,"geleistete Anzahlungen und Anlagen im Bau des Sachanlagevermögens",D3_WAV!$A$5:$A$204,B_KKAuf!$C12,D3_WAV!$D$5:$D$204,"&lt;=2023"),SUMIFS(D3_WAV!$U$5:$U$204,D3_WAV!$B$5:$B$204,"geleistete Anzahlungen und Anlagen im Bau des Sachanlagevermögens",D3_WAV!$A$5:$A$204,B_KKAuf!$C12,D3_WAV!$D$5:$D$204,"&lt;=2023"))+AVERAGE(SUMIFS(D3_WAV!$S$5:$S$204,D3_WAV!$B$5:$B$204,"geleistete Anzahlungen auf immaterielle Vermögensgegenstände",D3_WAV!$A$5:$A$204,B_KKAuf!$C12,D3_WAV!$D$5:$D$204,"&lt;=2023"),SUMIFS(D3_WAV!$U$5:$U$204,D3_WAV!$B$5:$B$204,"geleistete Anzahlungen auf immaterielle Vermögensgegenstände",D3_WAV!$A$5:$A$204,B_KKAuf!$C12,D3_WAV!$D$5:$D$204,"&lt;=2023"))</f>
        <v>0</v>
      </c>
      <c r="K12" s="284">
        <f>IF(A_Stammdaten!$B$7="FNB",(PRODUCT(B_KKAuf!$J12,KKauf!$Z$52)),PRODUCT(B_KKAuf!$J12,KKauf!$Z$65))</f>
        <v>0</v>
      </c>
      <c r="L12" s="284">
        <f>J12*KKauf!$Z$13</f>
        <v>0</v>
      </c>
      <c r="M12" s="284">
        <f>AVERAGE(SUMIFS(D3_WAV!$S$5:$S$204,D3_WAV!$B$5:$B$204,"geleistete Anzahlungen und Anlagen im Bau des Sachanlagevermögens",D3_WAV!$A$5:$A$204,B_KKAuf!$C12,D3_WAV!$D$5:$D$204,"&gt;=2024"),SUMIFS(D3_WAV!$U$5:$U$204,D3_WAV!$B$5:$B$204,"geleistete Anzahlungen und Anlagen im Bau des Sachanlagevermögens",D3_WAV!$A$5:$A$204,B_KKAuf!$C12,D3_WAV!$D$5:$D$204,"&gt;=2024"))+AVERAGE(SUMIFS(D3_WAV!$S$5:$S$204,D3_WAV!$B$5:$B$204,"geleistete Anzahlungen auf immaterielle Vermögensgegenstände",D3_WAV!$A$5:$A$204,B_KKAuf!$C12,D3_WAV!$D$5:$D$204,"&gt;=2024"),SUMIFS(D3_WAV!$U$5:$U$204,D3_WAV!$B$5:$B$204,"geleistete Anzahlungen auf immaterielle Vermögensgegenstände",D3_WAV!$A$5:$A$204,B_KKAuf!$C12,D3_WAV!$D$5:$D$204,"&gt;=2024"))</f>
        <v>0</v>
      </c>
      <c r="N12" s="284">
        <f>IF(A_Stammdaten!$B$7="FNB",(PRODUCT(B_KKAuf!$M12,KKauf!$Z$55)),PRODUCT(B_KKAuf!$M12,KKauf!$Z$68))</f>
        <v>0</v>
      </c>
      <c r="O12" s="292">
        <f>M12*KKauf!$Z$16</f>
        <v>0</v>
      </c>
      <c r="P12" s="135">
        <f>SUMIFS(D_SAV!$AL$5:$AL$4004,D_SAV!$B$5:$B$4004,B_KKAuf!$C12,D_SAV!$D$5:$D$4004,$T$4)</f>
        <v>0</v>
      </c>
      <c r="Q12" s="135">
        <f>SUMIFS(D3_WAV!$S$5:$S$204,D3_WAV!$A$5:$A$204,B_KKAuf!$C12,D3_WAV!$D$5:$D$204,$T$4,D3_WAV!$B$5:$B$204,"&lt;&gt;geleistete Anzahlungen und Anlagen im Bau des Sachanlagevermögens",D3_WAV!$B$5:$B$204,"&lt;&gt;geleistete Anzahlungen auf immaterielle Vermögensgegenstände")</f>
        <v>0</v>
      </c>
      <c r="R12" s="135">
        <f>SUMIFS(D2_BKZ!$J$5:$J$2504,D2_BKZ!$A$5:$A$2504,$C12,D2_BKZ!$B$5:$B$2504,$T$4)</f>
        <v>0</v>
      </c>
      <c r="S12" s="135">
        <f>SUMIFS(D_SAV!$AN$5:$AN$4004,D_SAV!$B$5:$B$4004,B_KKAuf!$C12,D_SAV!$D$5:$D$4004,$T$4)</f>
        <v>0</v>
      </c>
      <c r="T12" s="135">
        <f>SUMIFS(D3_WAV!$U$5:$U$204,D3_WAV!$A$5:$A$204,B_KKAuf!$C12,D3_WAV!$D$5:$D$204,$T$4,D3_WAV!$B$5:$B$204,"&lt;&gt;geleistete Anzahlungen und Anlagen im Bau des Sachanlagevermögens",D3_WAV!$B$5:$B$204,"&lt;&gt;geleistete Anzahlungen auf immaterielle Vermögensgegenstände")</f>
        <v>0</v>
      </c>
      <c r="U12" s="135">
        <f>SUMIFS(D2_BKZ!$K$5:$K$2504,D2_BKZ!$A$5:$A$2504,$C12,D2_BKZ!$B$5:$B$2504,$T$4)</f>
        <v>0</v>
      </c>
      <c r="V12" s="135">
        <f t="shared" si="10"/>
        <v>0</v>
      </c>
      <c r="W12" s="284">
        <f>IF(A_Stammdaten!$B$7="FNB",(PRODUCT(V12,KKauf!$L$52)),(PRODUCT(V12,KKauf!$L$65)))</f>
        <v>0</v>
      </c>
      <c r="X12" s="284">
        <f>V12*KKauf!$L$13</f>
        <v>0</v>
      </c>
      <c r="Y12" s="135">
        <f>SUMIFS(D_SAV!$AL$5:$AL$4004,D_SAV!$B$5:$B$4004,B_KKAuf!$C12,D_SAV!$D$5:$D$4004,$AC$4)</f>
        <v>0</v>
      </c>
      <c r="Z12" s="135">
        <f>SUMIFS(D3_WAV!$S$5:$S$204,D3_WAV!$A$5:$A$204,B_KKAuf!$C12,D3_WAV!$D$5:$D$204,$AC$4,D3_WAV!$B$5:$B$204,"&lt;&gt;geleistete Anzahlungen und Anlagen im Bau des Sachanlagevermögens",D3_WAV!$B$5:$B$204,"&lt;&gt;geleistete Anzahlungen auf immaterielle Vermögensgegenstände")</f>
        <v>0</v>
      </c>
      <c r="AA12" s="135">
        <f>SUMIFS(D2_BKZ!$J$5:$J$2504,D2_BKZ!$A$5:$A$2504,$C12,D2_BKZ!$B$5:$B$2504,$AC$4)</f>
        <v>0</v>
      </c>
      <c r="AB12" s="135">
        <f>SUMIFS(D_SAV!$AN$5:$AN$4004,D_SAV!$B$5:$B$4004,B_KKAuf!$C12,D_SAV!$D$5:$D$4004,$AC$4)</f>
        <v>0</v>
      </c>
      <c r="AC12" s="135">
        <f>SUMIFS(D3_WAV!$U$5:$U$204,D3_WAV!$A$5:$A$204,B_KKAuf!$C12,D3_WAV!$D$5:$D$204,$AC$4,D3_WAV!$B$5:$B$204,"&lt;&gt;geleistete Anzahlungen und Anlagen im Bau des Sachanlagevermögens",D3_WAV!$B$5:$B$204,"&lt;&gt;geleistete Anzahlungen auf immaterielle Vermögensgegenstände")</f>
        <v>0</v>
      </c>
      <c r="AD12" s="135">
        <f>SUMIFS(D2_BKZ!$K$5:$K$2504,D2_BKZ!$A$5:$A$2504,$C12,D2_BKZ!$B$5:$B$2504,$AC$4)</f>
        <v>0</v>
      </c>
      <c r="AE12" s="135">
        <f t="shared" si="11"/>
        <v>0</v>
      </c>
      <c r="AF12" s="284">
        <f>IF(A_Stammdaten!$B$7="FNB",(PRODUCT(AE12,KKauf!$L$53)),(PRODUCT(AE12,KKauf!$L$66)))</f>
        <v>0</v>
      </c>
      <c r="AG12" s="284">
        <f>AE12*KKauf!$L$14</f>
        <v>0</v>
      </c>
      <c r="AH12" s="135">
        <f>SUMIFS(D_SAV!$AL$5:$AL$4004,D_SAV!$B$5:$B$4004,B_KKAuf!$C12,D_SAV!$D$5:$D$4004,$AL$4)</f>
        <v>0</v>
      </c>
      <c r="AI12" s="135">
        <f>SUMIFS(D3_WAV!$S$5:$S$204,D3_WAV!$A$5:$A$204,B_KKAuf!$C12,D3_WAV!$D$5:$D$204,$AL$4,D3_WAV!$B$5:$B$204,"&lt;&gt;geleistete Anzahlungen und Anlagen im Bau des Sachanlagevermögens",D3_WAV!$B$5:$B$204,"&lt;&gt;geleistete Anzahlungen auf immaterielle Vermögensgegenstände")</f>
        <v>0</v>
      </c>
      <c r="AJ12" s="135">
        <f>SUMIFS(D2_BKZ!$J$5:$J$2504,D2_BKZ!$A$5:$A$2504,$C12,D2_BKZ!$B$5:$B$2504,$AL$4)</f>
        <v>0</v>
      </c>
      <c r="AK12" s="135">
        <f>SUMIFS(D_SAV!$AN$5:$AN$4004,D_SAV!$B$5:$B$4004,B_KKAuf!$C12,D_SAV!$D$5:$D$4004,$AL$4)</f>
        <v>0</v>
      </c>
      <c r="AL12" s="135">
        <f>SUMIFS(D3_WAV!$U$5:$U$204,D3_WAV!$A$5:$A$204,B_KKAuf!$C12,D3_WAV!$D$5:$D$204,$AL$4,D3_WAV!$B$5:$B$204,"&lt;&gt;geleistete Anzahlungen und Anlagen im Bau des Sachanlagevermögens",D3_WAV!$B$5:$B$204,"&lt;&gt;geleistete Anzahlungen auf immaterielle Vermögensgegenstände")</f>
        <v>0</v>
      </c>
      <c r="AM12" s="135">
        <f>SUMIFS(D2_BKZ!$K$5:$K$2504,D2_BKZ!$A$5:$A$2504,$C12,D2_BKZ!$B$5:$B$2504,$AL$4)</f>
        <v>0</v>
      </c>
      <c r="AN12" s="135">
        <f t="shared" si="12"/>
        <v>0</v>
      </c>
      <c r="AO12" s="284">
        <f>IF(A_Stammdaten!$B$7="FNB",(PRODUCT(AN12,KKauf!$L$54)),(PRODUCT(AN12,KKauf!$L$67)))</f>
        <v>0</v>
      </c>
      <c r="AP12" s="284">
        <f>AN12*KKauf!$L$15</f>
        <v>0</v>
      </c>
      <c r="AQ12" s="135">
        <f>SUMIFS(D_SAV!$AL$5:$AL$4004,D_SAV!$B$5:$B$4004,B_KKAuf!$C12,D_SAV!$D$5:$D$4004,$AU$4)</f>
        <v>0</v>
      </c>
      <c r="AR12" s="135">
        <f>SUMIFS(D3_WAV!$S$5:$S$204,D3_WAV!$A$5:$A$204,B_KKAuf!$C12,D3_WAV!$D$5:$D$204,$AU$4,D3_WAV!$B$5:$B$204,"&lt;&gt;geleistete Anzahlungen und Anlagen im Bau des Sachanlagevermögens",D3_WAV!$B$5:$B$204,"&lt;&gt;geleistete Anzahlungen auf immaterielle Vermögensgegenstände")</f>
        <v>0</v>
      </c>
      <c r="AS12" s="135">
        <f>SUMIFS(D2_BKZ!$J$5:$J$2504,D2_BKZ!$A$5:$A$2504,$C12,D2_BKZ!$B$5:$B$2504,$AU$4)</f>
        <v>0</v>
      </c>
      <c r="AT12" s="135">
        <f>SUMIFS(D_SAV!$AN$5:$AN$4004,D_SAV!$B$5:$B$4004,B_KKAuf!$C12,D_SAV!$D$5:$D$4004,$AU$4)</f>
        <v>0</v>
      </c>
      <c r="AU12" s="135">
        <f>SUMIFS(D3_WAV!$U$5:$U$204,D3_WAV!$A$5:$A$204,B_KKAuf!$C12,D3_WAV!$D$5:$D$204,$AU$4,D3_WAV!$B$5:$B$204,"&lt;&gt;geleistete Anzahlungen und Anlagen im Bau des Sachanlagevermögens",D3_WAV!$B$5:$B$204,"&lt;&gt;geleistete Anzahlungen auf immaterielle Vermögensgegenstände")</f>
        <v>0</v>
      </c>
      <c r="AV12" s="135">
        <f>SUMIFS(D2_BKZ!$K$5:$K$2504,D2_BKZ!$A$5:$A$2504,$C12,D2_BKZ!$B$5:$B$2504,$AU$4)</f>
        <v>0</v>
      </c>
      <c r="AW12" s="135">
        <f t="shared" si="13"/>
        <v>0</v>
      </c>
      <c r="AX12" s="284">
        <f>IF(A_Stammdaten!$B$7="FNB",(PRODUCT(AW12,KKauf!$L$55)),(PRODUCT(AW12,KKauf!$L$68)))</f>
        <v>0</v>
      </c>
      <c r="AY12" s="284">
        <f>AW12*KKauf!$L$16</f>
        <v>0</v>
      </c>
      <c r="AZ12" s="135">
        <f>SUMIFS(D_SAV!$AL$5:$AL$4004,D_SAV!$B$5:$B$4004,B_KKAuf!$C12,D_SAV!$D$5:$D$4004,$BD$4)</f>
        <v>0</v>
      </c>
      <c r="BA12" s="135">
        <f>SUMIFS(D3_WAV!$S$5:$S$204,D3_WAV!$A$5:$A$204,B_KKAuf!$C12,D3_WAV!$D$5:$D$204,$BD$4,D3_WAV!$B$5:$B$204,"&lt;&gt;geleistete Anzahlungen und Anlagen im Bau des Sachanlagevermögens",D3_WAV!$B$5:$B$204,"&lt;&gt;geleistete Anzahlungen auf immaterielle Vermögensgegenstände")</f>
        <v>0</v>
      </c>
      <c r="BB12" s="135">
        <f>SUMIFS(D2_BKZ!$J$5:$J$2504,D2_BKZ!$A$5:$A$2504,$C12,D2_BKZ!$B$5:$B$2504,$BD$4)</f>
        <v>0</v>
      </c>
      <c r="BC12" s="135">
        <f>SUMIFS(D_SAV!$AN$5:$AN$4004,D_SAV!$B$5:$B$4004,B_KKAuf!$C12,D_SAV!$D$5:$D$4004,$BD$4)</f>
        <v>0</v>
      </c>
      <c r="BD12" s="135">
        <f>SUMIFS(D3_WAV!$U$5:$U$204,D3_WAV!$A$5:$A$204,B_KKAuf!$C12,D3_WAV!$D$5:$D$204,$BD$4,D3_WAV!$B$5:$B$204,"&lt;&gt;geleistete Anzahlungen und Anlagen im Bau des Sachanlagevermögens",D3_WAV!$B$5:$B$204,"&lt;&gt;geleistete Anzahlungen auf immaterielle Vermögensgegenstände")</f>
        <v>0</v>
      </c>
      <c r="BE12" s="135">
        <f>SUMIFS(D2_BKZ!$K$5:$K$2504,D2_BKZ!$A$5:$A$2504,$C12,D2_BKZ!$B$5:$B$2504,$BD$4)</f>
        <v>0</v>
      </c>
      <c r="BF12" s="135">
        <f t="shared" si="14"/>
        <v>0</v>
      </c>
      <c r="BG12" s="285">
        <f>IF(A_Stammdaten!$B$7="FNB",(PRODUCT(BF12,KKauf!$L$56)),(PRODUCT(BF12,KKauf!$L$69)))</f>
        <v>0</v>
      </c>
      <c r="BH12" s="286">
        <f>BF12*KKauf!$L$17</f>
        <v>0</v>
      </c>
      <c r="BI12" s="280"/>
      <c r="BJ12" s="280"/>
      <c r="BK12" s="280"/>
      <c r="BL12" s="280"/>
      <c r="BM12" s="280"/>
      <c r="BN12" s="280"/>
      <c r="BO12" s="280"/>
      <c r="BP12" s="280"/>
      <c r="BQ12" s="280"/>
      <c r="BR12" s="280"/>
      <c r="BS12" s="280"/>
      <c r="BT12" s="280"/>
      <c r="BU12" s="280"/>
      <c r="BV12" s="280"/>
      <c r="BW12" s="280"/>
      <c r="BX12" s="280"/>
    </row>
    <row r="13" spans="1:76" x14ac:dyDescent="0.25">
      <c r="C13" s="136">
        <f>A_Stammdaten!A21</f>
        <v>0</v>
      </c>
      <c r="D13" s="174">
        <f t="shared" si="8"/>
        <v>0</v>
      </c>
      <c r="E13" s="174">
        <f t="shared" si="9"/>
        <v>0</v>
      </c>
      <c r="F13" s="283">
        <f>PRODUCT(SUM(L13,O13,X13,AG13,AP13,AY13,BH13),0.4,0.035,A_Stammdaten!D21)</f>
        <v>0</v>
      </c>
      <c r="G13" s="283">
        <f t="shared" si="1"/>
        <v>0</v>
      </c>
      <c r="H13" s="135">
        <f>SUMIF(D_SAV!$B$5:$B$4004,B_KKAuf!$C13,D_SAV!$AM$5:$AM$4004)</f>
        <v>0</v>
      </c>
      <c r="I13" s="135">
        <f>SUMIFS(D3_WAV!$T$5:$T$204,D3_WAV!$A$5:$A$204,C13,D3_WAV!$D$5:$D$204,"&gt;2015",D3_WAV!$D$5:$D$204,"&lt;="&amp;A_Stammdaten!$B$12)</f>
        <v>0</v>
      </c>
      <c r="J13" s="284">
        <f>AVERAGE(SUMIFS(D3_WAV!$S$5:$S$204,D3_WAV!$B$5:$B$204,"geleistete Anzahlungen und Anlagen im Bau des Sachanlagevermögens",D3_WAV!$A$5:$A$204,B_KKAuf!$C13,D3_WAV!$D$5:$D$204,"&lt;=2023"),SUMIFS(D3_WAV!$U$5:$U$204,D3_WAV!$B$5:$B$204,"geleistete Anzahlungen und Anlagen im Bau des Sachanlagevermögens",D3_WAV!$A$5:$A$204,B_KKAuf!$C13,D3_WAV!$D$5:$D$204,"&lt;=2023"))+AVERAGE(SUMIFS(D3_WAV!$S$5:$S$204,D3_WAV!$B$5:$B$204,"geleistete Anzahlungen auf immaterielle Vermögensgegenstände",D3_WAV!$A$5:$A$204,B_KKAuf!$C13,D3_WAV!$D$5:$D$204,"&lt;=2023"),SUMIFS(D3_WAV!$U$5:$U$204,D3_WAV!$B$5:$B$204,"geleistete Anzahlungen auf immaterielle Vermögensgegenstände",D3_WAV!$A$5:$A$204,B_KKAuf!$C13,D3_WAV!$D$5:$D$204,"&lt;=2023"))</f>
        <v>0</v>
      </c>
      <c r="K13" s="284">
        <f>IF(A_Stammdaten!$B$7="FNB",(PRODUCT(B_KKAuf!$J13,KKauf!$Z$52)),PRODUCT(B_KKAuf!$J13,KKauf!$Z$65))</f>
        <v>0</v>
      </c>
      <c r="L13" s="284">
        <f>J13*KKauf!$Z$13</f>
        <v>0</v>
      </c>
      <c r="M13" s="284">
        <f>AVERAGE(SUMIFS(D3_WAV!$S$5:$S$204,D3_WAV!$B$5:$B$204,"geleistete Anzahlungen und Anlagen im Bau des Sachanlagevermögens",D3_WAV!$A$5:$A$204,B_KKAuf!$C13,D3_WAV!$D$5:$D$204,"&gt;=2024"),SUMIFS(D3_WAV!$U$5:$U$204,D3_WAV!$B$5:$B$204,"geleistete Anzahlungen und Anlagen im Bau des Sachanlagevermögens",D3_WAV!$A$5:$A$204,B_KKAuf!$C13,D3_WAV!$D$5:$D$204,"&gt;=2024"))+AVERAGE(SUMIFS(D3_WAV!$S$5:$S$204,D3_WAV!$B$5:$B$204,"geleistete Anzahlungen auf immaterielle Vermögensgegenstände",D3_WAV!$A$5:$A$204,B_KKAuf!$C13,D3_WAV!$D$5:$D$204,"&gt;=2024"),SUMIFS(D3_WAV!$U$5:$U$204,D3_WAV!$B$5:$B$204,"geleistete Anzahlungen auf immaterielle Vermögensgegenstände",D3_WAV!$A$5:$A$204,B_KKAuf!$C13,D3_WAV!$D$5:$D$204,"&gt;=2024"))</f>
        <v>0</v>
      </c>
      <c r="N13" s="284">
        <f>IF(A_Stammdaten!$B$7="FNB",(PRODUCT(B_KKAuf!$M13,KKauf!$Z$55)),PRODUCT(B_KKAuf!$M13,KKauf!$Z$68))</f>
        <v>0</v>
      </c>
      <c r="O13" s="292">
        <f>M13*KKauf!$Z$16</f>
        <v>0</v>
      </c>
      <c r="P13" s="135">
        <f>SUMIFS(D_SAV!$AL$5:$AL$4004,D_SAV!$B$5:$B$4004,B_KKAuf!$C13,D_SAV!$D$5:$D$4004,$T$4)</f>
        <v>0</v>
      </c>
      <c r="Q13" s="135">
        <f>SUMIFS(D3_WAV!$S$5:$S$204,D3_WAV!$A$5:$A$204,B_KKAuf!$C13,D3_WAV!$D$5:$D$204,$T$4,D3_WAV!$B$5:$B$204,"&lt;&gt;geleistete Anzahlungen und Anlagen im Bau des Sachanlagevermögens",D3_WAV!$B$5:$B$204,"&lt;&gt;geleistete Anzahlungen auf immaterielle Vermögensgegenstände")</f>
        <v>0</v>
      </c>
      <c r="R13" s="135">
        <f>SUMIFS(D2_BKZ!$J$5:$J$2504,D2_BKZ!$A$5:$A$2504,$C13,D2_BKZ!$B$5:$B$2504,$T$4)</f>
        <v>0</v>
      </c>
      <c r="S13" s="135">
        <f>SUMIFS(D_SAV!$AN$5:$AN$4004,D_SAV!$B$5:$B$4004,B_KKAuf!$C13,D_SAV!$D$5:$D$4004,$T$4)</f>
        <v>0</v>
      </c>
      <c r="T13" s="135">
        <f>SUMIFS(D3_WAV!$U$5:$U$204,D3_WAV!$A$5:$A$204,B_KKAuf!$C13,D3_WAV!$D$5:$D$204,$T$4,D3_WAV!$B$5:$B$204,"&lt;&gt;geleistete Anzahlungen und Anlagen im Bau des Sachanlagevermögens",D3_WAV!$B$5:$B$204,"&lt;&gt;geleistete Anzahlungen auf immaterielle Vermögensgegenstände")</f>
        <v>0</v>
      </c>
      <c r="U13" s="135">
        <f>SUMIFS(D2_BKZ!$K$5:$K$2504,D2_BKZ!$A$5:$A$2504,$C13,D2_BKZ!$B$5:$B$2504,$T$4)</f>
        <v>0</v>
      </c>
      <c r="V13" s="135">
        <f t="shared" si="10"/>
        <v>0</v>
      </c>
      <c r="W13" s="284">
        <f>IF(A_Stammdaten!$B$7="FNB",(PRODUCT(V13,KKauf!$L$52)),(PRODUCT(V13,KKauf!$L$65)))</f>
        <v>0</v>
      </c>
      <c r="X13" s="284">
        <f>V13*KKauf!$L$13</f>
        <v>0</v>
      </c>
      <c r="Y13" s="135">
        <f>SUMIFS(D_SAV!$AL$5:$AL$4004,D_SAV!$B$5:$B$4004,B_KKAuf!$C13,D_SAV!$D$5:$D$4004,$AC$4)</f>
        <v>0</v>
      </c>
      <c r="Z13" s="135">
        <f>SUMIFS(D3_WAV!$S$5:$S$204,D3_WAV!$A$5:$A$204,B_KKAuf!$C13,D3_WAV!$D$5:$D$204,$AC$4,D3_WAV!$B$5:$B$204,"&lt;&gt;geleistete Anzahlungen und Anlagen im Bau des Sachanlagevermögens",D3_WAV!$B$5:$B$204,"&lt;&gt;geleistete Anzahlungen auf immaterielle Vermögensgegenstände")</f>
        <v>0</v>
      </c>
      <c r="AA13" s="135">
        <f>SUMIFS(D2_BKZ!$J$5:$J$2504,D2_BKZ!$A$5:$A$2504,$C13,D2_BKZ!$B$5:$B$2504,$AC$4)</f>
        <v>0</v>
      </c>
      <c r="AB13" s="135">
        <f>SUMIFS(D_SAV!$AN$5:$AN$4004,D_SAV!$B$5:$B$4004,B_KKAuf!$C13,D_SAV!$D$5:$D$4004,$AC$4)</f>
        <v>0</v>
      </c>
      <c r="AC13" s="135">
        <f>SUMIFS(D3_WAV!$U$5:$U$204,D3_WAV!$A$5:$A$204,B_KKAuf!$C13,D3_WAV!$D$5:$D$204,$AC$4,D3_WAV!$B$5:$B$204,"&lt;&gt;geleistete Anzahlungen und Anlagen im Bau des Sachanlagevermögens",D3_WAV!$B$5:$B$204,"&lt;&gt;geleistete Anzahlungen auf immaterielle Vermögensgegenstände")</f>
        <v>0</v>
      </c>
      <c r="AD13" s="135">
        <f>SUMIFS(D2_BKZ!$K$5:$K$2504,D2_BKZ!$A$5:$A$2504,$C13,D2_BKZ!$B$5:$B$2504,$AC$4)</f>
        <v>0</v>
      </c>
      <c r="AE13" s="135">
        <f t="shared" si="11"/>
        <v>0</v>
      </c>
      <c r="AF13" s="284">
        <f>IF(A_Stammdaten!$B$7="FNB",(PRODUCT(AE13,KKauf!$L$53)),(PRODUCT(AE13,KKauf!$L$66)))</f>
        <v>0</v>
      </c>
      <c r="AG13" s="284">
        <f>AE13*KKauf!$L$14</f>
        <v>0</v>
      </c>
      <c r="AH13" s="135">
        <f>SUMIFS(D_SAV!$AL$5:$AL$4004,D_SAV!$B$5:$B$4004,B_KKAuf!$C13,D_SAV!$D$5:$D$4004,$AL$4)</f>
        <v>0</v>
      </c>
      <c r="AI13" s="135">
        <f>SUMIFS(D3_WAV!$S$5:$S$204,D3_WAV!$A$5:$A$204,B_KKAuf!$C13,D3_WAV!$D$5:$D$204,$AL$4,D3_WAV!$B$5:$B$204,"&lt;&gt;geleistete Anzahlungen und Anlagen im Bau des Sachanlagevermögens",D3_WAV!$B$5:$B$204,"&lt;&gt;geleistete Anzahlungen auf immaterielle Vermögensgegenstände")</f>
        <v>0</v>
      </c>
      <c r="AJ13" s="135">
        <f>SUMIFS(D2_BKZ!$J$5:$J$2504,D2_BKZ!$A$5:$A$2504,$C13,D2_BKZ!$B$5:$B$2504,$AL$4)</f>
        <v>0</v>
      </c>
      <c r="AK13" s="135">
        <f>SUMIFS(D_SAV!$AN$5:$AN$4004,D_SAV!$B$5:$B$4004,B_KKAuf!$C13,D_SAV!$D$5:$D$4004,$AL$4)</f>
        <v>0</v>
      </c>
      <c r="AL13" s="135">
        <f>SUMIFS(D3_WAV!$U$5:$U$204,D3_WAV!$A$5:$A$204,B_KKAuf!$C13,D3_WAV!$D$5:$D$204,$AL$4,D3_WAV!$B$5:$B$204,"&lt;&gt;geleistete Anzahlungen und Anlagen im Bau des Sachanlagevermögens",D3_WAV!$B$5:$B$204,"&lt;&gt;geleistete Anzahlungen auf immaterielle Vermögensgegenstände")</f>
        <v>0</v>
      </c>
      <c r="AM13" s="135">
        <f>SUMIFS(D2_BKZ!$K$5:$K$2504,D2_BKZ!$A$5:$A$2504,$C13,D2_BKZ!$B$5:$B$2504,$AL$4)</f>
        <v>0</v>
      </c>
      <c r="AN13" s="135">
        <f t="shared" si="12"/>
        <v>0</v>
      </c>
      <c r="AO13" s="284">
        <f>IF(A_Stammdaten!$B$7="FNB",(PRODUCT(AN13,KKauf!$L$54)),(PRODUCT(AN13,KKauf!$L$67)))</f>
        <v>0</v>
      </c>
      <c r="AP13" s="284">
        <f>AN13*KKauf!$L$15</f>
        <v>0</v>
      </c>
      <c r="AQ13" s="135">
        <f>SUMIFS(D_SAV!$AL$5:$AL$4004,D_SAV!$B$5:$B$4004,B_KKAuf!$C13,D_SAV!$D$5:$D$4004,$AU$4)</f>
        <v>0</v>
      </c>
      <c r="AR13" s="135">
        <f>SUMIFS(D3_WAV!$S$5:$S$204,D3_WAV!$A$5:$A$204,B_KKAuf!$C13,D3_WAV!$D$5:$D$204,$AU$4,D3_WAV!$B$5:$B$204,"&lt;&gt;geleistete Anzahlungen und Anlagen im Bau des Sachanlagevermögens",D3_WAV!$B$5:$B$204,"&lt;&gt;geleistete Anzahlungen auf immaterielle Vermögensgegenstände")</f>
        <v>0</v>
      </c>
      <c r="AS13" s="135">
        <f>SUMIFS(D2_BKZ!$J$5:$J$2504,D2_BKZ!$A$5:$A$2504,$C13,D2_BKZ!$B$5:$B$2504,$AU$4)</f>
        <v>0</v>
      </c>
      <c r="AT13" s="135">
        <f>SUMIFS(D_SAV!$AN$5:$AN$4004,D_SAV!$B$5:$B$4004,B_KKAuf!$C13,D_SAV!$D$5:$D$4004,$AU$4)</f>
        <v>0</v>
      </c>
      <c r="AU13" s="135">
        <f>SUMIFS(D3_WAV!$U$5:$U$204,D3_WAV!$A$5:$A$204,B_KKAuf!$C13,D3_WAV!$D$5:$D$204,$AU$4,D3_WAV!$B$5:$B$204,"&lt;&gt;geleistete Anzahlungen und Anlagen im Bau des Sachanlagevermögens",D3_WAV!$B$5:$B$204,"&lt;&gt;geleistete Anzahlungen auf immaterielle Vermögensgegenstände")</f>
        <v>0</v>
      </c>
      <c r="AV13" s="135">
        <f>SUMIFS(D2_BKZ!$K$5:$K$2504,D2_BKZ!$A$5:$A$2504,$C13,D2_BKZ!$B$5:$B$2504,$AU$4)</f>
        <v>0</v>
      </c>
      <c r="AW13" s="135">
        <f t="shared" si="13"/>
        <v>0</v>
      </c>
      <c r="AX13" s="284">
        <f>IF(A_Stammdaten!$B$7="FNB",(PRODUCT(AW13,KKauf!$L$55)),(PRODUCT(AW13,KKauf!$L$68)))</f>
        <v>0</v>
      </c>
      <c r="AY13" s="284">
        <f>AW13*KKauf!$L$16</f>
        <v>0</v>
      </c>
      <c r="AZ13" s="135">
        <f>SUMIFS(D_SAV!$AL$5:$AL$4004,D_SAV!$B$5:$B$4004,B_KKAuf!$C13,D_SAV!$D$5:$D$4004,$BD$4)</f>
        <v>0</v>
      </c>
      <c r="BA13" s="135">
        <f>SUMIFS(D3_WAV!$S$5:$S$204,D3_WAV!$A$5:$A$204,B_KKAuf!$C13,D3_WAV!$D$5:$D$204,$BD$4,D3_WAV!$B$5:$B$204,"&lt;&gt;geleistete Anzahlungen und Anlagen im Bau des Sachanlagevermögens",D3_WAV!$B$5:$B$204,"&lt;&gt;geleistete Anzahlungen auf immaterielle Vermögensgegenstände")</f>
        <v>0</v>
      </c>
      <c r="BB13" s="135">
        <f>SUMIFS(D2_BKZ!$J$5:$J$2504,D2_BKZ!$A$5:$A$2504,$C13,D2_BKZ!$B$5:$B$2504,$BD$4)</f>
        <v>0</v>
      </c>
      <c r="BC13" s="135">
        <f>SUMIFS(D_SAV!$AN$5:$AN$4004,D_SAV!$B$5:$B$4004,B_KKAuf!$C13,D_SAV!$D$5:$D$4004,$BD$4)</f>
        <v>0</v>
      </c>
      <c r="BD13" s="135">
        <f>SUMIFS(D3_WAV!$U$5:$U$204,D3_WAV!$A$5:$A$204,B_KKAuf!$C13,D3_WAV!$D$5:$D$204,$BD$4,D3_WAV!$B$5:$B$204,"&lt;&gt;geleistete Anzahlungen und Anlagen im Bau des Sachanlagevermögens",D3_WAV!$B$5:$B$204,"&lt;&gt;geleistete Anzahlungen auf immaterielle Vermögensgegenstände")</f>
        <v>0</v>
      </c>
      <c r="BE13" s="135">
        <f>SUMIFS(D2_BKZ!$K$5:$K$2504,D2_BKZ!$A$5:$A$2504,$C13,D2_BKZ!$B$5:$B$2504,$BD$4)</f>
        <v>0</v>
      </c>
      <c r="BF13" s="135">
        <f t="shared" si="14"/>
        <v>0</v>
      </c>
      <c r="BG13" s="285">
        <f>IF(A_Stammdaten!$B$7="FNB",(PRODUCT(BF13,KKauf!$L$56)),(PRODUCT(BF13,KKauf!$L$69)))</f>
        <v>0</v>
      </c>
      <c r="BH13" s="286">
        <f>BF13*KKauf!$L$17</f>
        <v>0</v>
      </c>
      <c r="BI13" s="280"/>
      <c r="BJ13" s="280"/>
      <c r="BK13" s="280"/>
      <c r="BL13" s="280"/>
      <c r="BM13" s="280"/>
      <c r="BN13" s="280"/>
      <c r="BO13" s="280"/>
      <c r="BP13" s="280"/>
      <c r="BQ13" s="280"/>
      <c r="BR13" s="280"/>
      <c r="BS13" s="280"/>
      <c r="BT13" s="280"/>
      <c r="BU13" s="280"/>
      <c r="BV13" s="280"/>
      <c r="BW13" s="280"/>
      <c r="BX13" s="280"/>
    </row>
    <row r="14" spans="1:76" x14ac:dyDescent="0.25">
      <c r="C14" s="136">
        <f>A_Stammdaten!A22</f>
        <v>0</v>
      </c>
      <c r="D14" s="174">
        <f t="shared" si="8"/>
        <v>0</v>
      </c>
      <c r="E14" s="174">
        <f t="shared" si="9"/>
        <v>0</v>
      </c>
      <c r="F14" s="283">
        <f>PRODUCT(SUM(L14,O14,X14,AG14,AP14,AY14,BH14),0.4,0.035,A_Stammdaten!D22)</f>
        <v>0</v>
      </c>
      <c r="G14" s="283">
        <f t="shared" si="1"/>
        <v>0</v>
      </c>
      <c r="H14" s="135">
        <f>SUMIF(D_SAV!$B$5:$B$4004,B_KKAuf!$C14,D_SAV!$AM$5:$AM$4004)</f>
        <v>0</v>
      </c>
      <c r="I14" s="135">
        <f>SUMIFS(D3_WAV!$T$5:$T$204,D3_WAV!$A$5:$A$204,C14,D3_WAV!$D$5:$D$204,"&gt;2015",D3_WAV!$D$5:$D$204,"&lt;="&amp;A_Stammdaten!$B$12)</f>
        <v>0</v>
      </c>
      <c r="J14" s="284">
        <f>AVERAGE(SUMIFS(D3_WAV!$S$5:$S$204,D3_WAV!$B$5:$B$204,"geleistete Anzahlungen und Anlagen im Bau des Sachanlagevermögens",D3_WAV!$A$5:$A$204,B_KKAuf!$C14,D3_WAV!$D$5:$D$204,"&lt;=2023"),SUMIFS(D3_WAV!$U$5:$U$204,D3_WAV!$B$5:$B$204,"geleistete Anzahlungen und Anlagen im Bau des Sachanlagevermögens",D3_WAV!$A$5:$A$204,B_KKAuf!$C14,D3_WAV!$D$5:$D$204,"&lt;=2023"))+AVERAGE(SUMIFS(D3_WAV!$S$5:$S$204,D3_WAV!$B$5:$B$204,"geleistete Anzahlungen auf immaterielle Vermögensgegenstände",D3_WAV!$A$5:$A$204,B_KKAuf!$C14,D3_WAV!$D$5:$D$204,"&lt;=2023"),SUMIFS(D3_WAV!$U$5:$U$204,D3_WAV!$B$5:$B$204,"geleistete Anzahlungen auf immaterielle Vermögensgegenstände",D3_WAV!$A$5:$A$204,B_KKAuf!$C14,D3_WAV!$D$5:$D$204,"&lt;=2023"))</f>
        <v>0</v>
      </c>
      <c r="K14" s="284">
        <f>IF(A_Stammdaten!$B$7="FNB",(PRODUCT(B_KKAuf!$J14,KKauf!$Z$52)),PRODUCT(B_KKAuf!$J14,KKauf!$Z$65))</f>
        <v>0</v>
      </c>
      <c r="L14" s="284">
        <f>J14*KKauf!$Z$13</f>
        <v>0</v>
      </c>
      <c r="M14" s="284">
        <f>AVERAGE(SUMIFS(D3_WAV!$S$5:$S$204,D3_WAV!$B$5:$B$204,"geleistete Anzahlungen und Anlagen im Bau des Sachanlagevermögens",D3_WAV!$A$5:$A$204,B_KKAuf!$C14,D3_WAV!$D$5:$D$204,"&gt;=2024"),SUMIFS(D3_WAV!$U$5:$U$204,D3_WAV!$B$5:$B$204,"geleistete Anzahlungen und Anlagen im Bau des Sachanlagevermögens",D3_WAV!$A$5:$A$204,B_KKAuf!$C14,D3_WAV!$D$5:$D$204,"&gt;=2024"))+AVERAGE(SUMIFS(D3_WAV!$S$5:$S$204,D3_WAV!$B$5:$B$204,"geleistete Anzahlungen auf immaterielle Vermögensgegenstände",D3_WAV!$A$5:$A$204,B_KKAuf!$C14,D3_WAV!$D$5:$D$204,"&gt;=2024"),SUMIFS(D3_WAV!$U$5:$U$204,D3_WAV!$B$5:$B$204,"geleistete Anzahlungen auf immaterielle Vermögensgegenstände",D3_WAV!$A$5:$A$204,B_KKAuf!$C14,D3_WAV!$D$5:$D$204,"&gt;=2024"))</f>
        <v>0</v>
      </c>
      <c r="N14" s="284">
        <f>IF(A_Stammdaten!$B$7="FNB",(PRODUCT(B_KKAuf!$M14,KKauf!$Z$55)),PRODUCT(B_KKAuf!$M14,KKauf!$Z$68))</f>
        <v>0</v>
      </c>
      <c r="O14" s="292">
        <f>M14*KKauf!$Z$16</f>
        <v>0</v>
      </c>
      <c r="P14" s="135">
        <f>SUMIFS(D_SAV!$AL$5:$AL$4004,D_SAV!$B$5:$B$4004,B_KKAuf!$C14,D_SAV!$D$5:$D$4004,$T$4)</f>
        <v>0</v>
      </c>
      <c r="Q14" s="135">
        <f>SUMIFS(D3_WAV!$S$5:$S$204,D3_WAV!$A$5:$A$204,B_KKAuf!$C14,D3_WAV!$D$5:$D$204,$T$4,D3_WAV!$B$5:$B$204,"&lt;&gt;geleistete Anzahlungen und Anlagen im Bau des Sachanlagevermögens",D3_WAV!$B$5:$B$204,"&lt;&gt;geleistete Anzahlungen auf immaterielle Vermögensgegenstände")</f>
        <v>0</v>
      </c>
      <c r="R14" s="135">
        <f>SUMIFS(D2_BKZ!$J$5:$J$2504,D2_BKZ!$A$5:$A$2504,$C14,D2_BKZ!$B$5:$B$2504,$T$4)</f>
        <v>0</v>
      </c>
      <c r="S14" s="135">
        <f>SUMIFS(D_SAV!$AN$5:$AN$4004,D_SAV!$B$5:$B$4004,B_KKAuf!$C14,D_SAV!$D$5:$D$4004,$T$4)</f>
        <v>0</v>
      </c>
      <c r="T14" s="135">
        <f>SUMIFS(D3_WAV!$U$5:$U$204,D3_WAV!$A$5:$A$204,B_KKAuf!$C14,D3_WAV!$D$5:$D$204,$T$4,D3_WAV!$B$5:$B$204,"&lt;&gt;geleistete Anzahlungen und Anlagen im Bau des Sachanlagevermögens",D3_WAV!$B$5:$B$204,"&lt;&gt;geleistete Anzahlungen auf immaterielle Vermögensgegenstände")</f>
        <v>0</v>
      </c>
      <c r="U14" s="135">
        <f>SUMIFS(D2_BKZ!$K$5:$K$2504,D2_BKZ!$A$5:$A$2504,$C14,D2_BKZ!$B$5:$B$2504,$T$4)</f>
        <v>0</v>
      </c>
      <c r="V14" s="135">
        <f t="shared" si="10"/>
        <v>0</v>
      </c>
      <c r="W14" s="284">
        <f>IF(A_Stammdaten!$B$7="FNB",(PRODUCT(V14,KKauf!$L$52)),(PRODUCT(V14,KKauf!$L$65)))</f>
        <v>0</v>
      </c>
      <c r="X14" s="284">
        <f>V14*KKauf!$L$13</f>
        <v>0</v>
      </c>
      <c r="Y14" s="135">
        <f>SUMIFS(D_SAV!$AL$5:$AL$4004,D_SAV!$B$5:$B$4004,B_KKAuf!$C14,D_SAV!$D$5:$D$4004,$AC$4)</f>
        <v>0</v>
      </c>
      <c r="Z14" s="135">
        <f>SUMIFS(D3_WAV!$S$5:$S$204,D3_WAV!$A$5:$A$204,B_KKAuf!$C14,D3_WAV!$D$5:$D$204,$AC$4,D3_WAV!$B$5:$B$204,"&lt;&gt;geleistete Anzahlungen und Anlagen im Bau des Sachanlagevermögens",D3_WAV!$B$5:$B$204,"&lt;&gt;geleistete Anzahlungen auf immaterielle Vermögensgegenstände")</f>
        <v>0</v>
      </c>
      <c r="AA14" s="135">
        <f>SUMIFS(D2_BKZ!$J$5:$J$2504,D2_BKZ!$A$5:$A$2504,$C14,D2_BKZ!$B$5:$B$2504,$AC$4)</f>
        <v>0</v>
      </c>
      <c r="AB14" s="135">
        <f>SUMIFS(D_SAV!$AN$5:$AN$4004,D_SAV!$B$5:$B$4004,B_KKAuf!$C14,D_SAV!$D$5:$D$4004,$AC$4)</f>
        <v>0</v>
      </c>
      <c r="AC14" s="135">
        <f>SUMIFS(D3_WAV!$U$5:$U$204,D3_WAV!$A$5:$A$204,B_KKAuf!$C14,D3_WAV!$D$5:$D$204,$AC$4,D3_WAV!$B$5:$B$204,"&lt;&gt;geleistete Anzahlungen und Anlagen im Bau des Sachanlagevermögens",D3_WAV!$B$5:$B$204,"&lt;&gt;geleistete Anzahlungen auf immaterielle Vermögensgegenstände")</f>
        <v>0</v>
      </c>
      <c r="AD14" s="135">
        <f>SUMIFS(D2_BKZ!$K$5:$K$2504,D2_BKZ!$A$5:$A$2504,$C14,D2_BKZ!$B$5:$B$2504,$AC$4)</f>
        <v>0</v>
      </c>
      <c r="AE14" s="135">
        <f t="shared" si="11"/>
        <v>0</v>
      </c>
      <c r="AF14" s="284">
        <f>IF(A_Stammdaten!$B$7="FNB",(PRODUCT(AE14,KKauf!$L$53)),(PRODUCT(AE14,KKauf!$L$66)))</f>
        <v>0</v>
      </c>
      <c r="AG14" s="284">
        <f>AE14*KKauf!$L$14</f>
        <v>0</v>
      </c>
      <c r="AH14" s="135">
        <f>SUMIFS(D_SAV!$AL$5:$AL$4004,D_SAV!$B$5:$B$4004,B_KKAuf!$C14,D_SAV!$D$5:$D$4004,$AL$4)</f>
        <v>0</v>
      </c>
      <c r="AI14" s="135">
        <f>SUMIFS(D3_WAV!$S$5:$S$204,D3_WAV!$A$5:$A$204,B_KKAuf!$C14,D3_WAV!$D$5:$D$204,$AL$4,D3_WAV!$B$5:$B$204,"&lt;&gt;geleistete Anzahlungen und Anlagen im Bau des Sachanlagevermögens",D3_WAV!$B$5:$B$204,"&lt;&gt;geleistete Anzahlungen auf immaterielle Vermögensgegenstände")</f>
        <v>0</v>
      </c>
      <c r="AJ14" s="135">
        <f>SUMIFS(D2_BKZ!$J$5:$J$2504,D2_BKZ!$A$5:$A$2504,$C14,D2_BKZ!$B$5:$B$2504,$AL$4)</f>
        <v>0</v>
      </c>
      <c r="AK14" s="135">
        <f>SUMIFS(D_SAV!$AN$5:$AN$4004,D_SAV!$B$5:$B$4004,B_KKAuf!$C14,D_SAV!$D$5:$D$4004,$AL$4)</f>
        <v>0</v>
      </c>
      <c r="AL14" s="135">
        <f>SUMIFS(D3_WAV!$U$5:$U$204,D3_WAV!$A$5:$A$204,B_KKAuf!$C14,D3_WAV!$D$5:$D$204,$AL$4,D3_WAV!$B$5:$B$204,"&lt;&gt;geleistete Anzahlungen und Anlagen im Bau des Sachanlagevermögens",D3_WAV!$B$5:$B$204,"&lt;&gt;geleistete Anzahlungen auf immaterielle Vermögensgegenstände")</f>
        <v>0</v>
      </c>
      <c r="AM14" s="135">
        <f>SUMIFS(D2_BKZ!$K$5:$K$2504,D2_BKZ!$A$5:$A$2504,$C14,D2_BKZ!$B$5:$B$2504,$AL$4)</f>
        <v>0</v>
      </c>
      <c r="AN14" s="135">
        <f t="shared" si="12"/>
        <v>0</v>
      </c>
      <c r="AO14" s="284">
        <f>IF(A_Stammdaten!$B$7="FNB",(PRODUCT(AN14,KKauf!$L$54)),(PRODUCT(AN14,KKauf!$L$67)))</f>
        <v>0</v>
      </c>
      <c r="AP14" s="284">
        <f>AN14*KKauf!$L$15</f>
        <v>0</v>
      </c>
      <c r="AQ14" s="135">
        <f>SUMIFS(D_SAV!$AL$5:$AL$4004,D_SAV!$B$5:$B$4004,B_KKAuf!$C14,D_SAV!$D$5:$D$4004,$AU$4)</f>
        <v>0</v>
      </c>
      <c r="AR14" s="135">
        <f>SUMIFS(D3_WAV!$S$5:$S$204,D3_WAV!$A$5:$A$204,B_KKAuf!$C14,D3_WAV!$D$5:$D$204,$AU$4,D3_WAV!$B$5:$B$204,"&lt;&gt;geleistete Anzahlungen und Anlagen im Bau des Sachanlagevermögens",D3_WAV!$B$5:$B$204,"&lt;&gt;geleistete Anzahlungen auf immaterielle Vermögensgegenstände")</f>
        <v>0</v>
      </c>
      <c r="AS14" s="135">
        <f>SUMIFS(D2_BKZ!$J$5:$J$2504,D2_BKZ!$A$5:$A$2504,$C14,D2_BKZ!$B$5:$B$2504,$AU$4)</f>
        <v>0</v>
      </c>
      <c r="AT14" s="135">
        <f>SUMIFS(D_SAV!$AN$5:$AN$4004,D_SAV!$B$5:$B$4004,B_KKAuf!$C14,D_SAV!$D$5:$D$4004,$AU$4)</f>
        <v>0</v>
      </c>
      <c r="AU14" s="135">
        <f>SUMIFS(D3_WAV!$U$5:$U$204,D3_WAV!$A$5:$A$204,B_KKAuf!$C14,D3_WAV!$D$5:$D$204,$AU$4,D3_WAV!$B$5:$B$204,"&lt;&gt;geleistete Anzahlungen und Anlagen im Bau des Sachanlagevermögens",D3_WAV!$B$5:$B$204,"&lt;&gt;geleistete Anzahlungen auf immaterielle Vermögensgegenstände")</f>
        <v>0</v>
      </c>
      <c r="AV14" s="135">
        <f>SUMIFS(D2_BKZ!$K$5:$K$2504,D2_BKZ!$A$5:$A$2504,$C14,D2_BKZ!$B$5:$B$2504,$AU$4)</f>
        <v>0</v>
      </c>
      <c r="AW14" s="135">
        <f t="shared" si="13"/>
        <v>0</v>
      </c>
      <c r="AX14" s="284">
        <f>IF(A_Stammdaten!$B$7="FNB",(PRODUCT(AW14,KKauf!$L$55)),(PRODUCT(AW14,KKauf!$L$68)))</f>
        <v>0</v>
      </c>
      <c r="AY14" s="284">
        <f>AW14*KKauf!$L$16</f>
        <v>0</v>
      </c>
      <c r="AZ14" s="135">
        <f>SUMIFS(D_SAV!$AL$5:$AL$4004,D_SAV!$B$5:$B$4004,B_KKAuf!$C14,D_SAV!$D$5:$D$4004,$BD$4)</f>
        <v>0</v>
      </c>
      <c r="BA14" s="135">
        <f>SUMIFS(D3_WAV!$S$5:$S$204,D3_WAV!$A$5:$A$204,B_KKAuf!$C14,D3_WAV!$D$5:$D$204,$BD$4,D3_WAV!$B$5:$B$204,"&lt;&gt;geleistete Anzahlungen und Anlagen im Bau des Sachanlagevermögens",D3_WAV!$B$5:$B$204,"&lt;&gt;geleistete Anzahlungen auf immaterielle Vermögensgegenstände")</f>
        <v>0</v>
      </c>
      <c r="BB14" s="135">
        <f>SUMIFS(D2_BKZ!$J$5:$J$2504,D2_BKZ!$A$5:$A$2504,$C14,D2_BKZ!$B$5:$B$2504,$BD$4)</f>
        <v>0</v>
      </c>
      <c r="BC14" s="135">
        <f>SUMIFS(D_SAV!$AN$5:$AN$4004,D_SAV!$B$5:$B$4004,B_KKAuf!$C14,D_SAV!$D$5:$D$4004,$BD$4)</f>
        <v>0</v>
      </c>
      <c r="BD14" s="135">
        <f>SUMIFS(D3_WAV!$U$5:$U$204,D3_WAV!$A$5:$A$204,B_KKAuf!$C14,D3_WAV!$D$5:$D$204,$BD$4,D3_WAV!$B$5:$B$204,"&lt;&gt;geleistete Anzahlungen und Anlagen im Bau des Sachanlagevermögens",D3_WAV!$B$5:$B$204,"&lt;&gt;geleistete Anzahlungen auf immaterielle Vermögensgegenstände")</f>
        <v>0</v>
      </c>
      <c r="BE14" s="135">
        <f>SUMIFS(D2_BKZ!$K$5:$K$2504,D2_BKZ!$A$5:$A$2504,$C14,D2_BKZ!$B$5:$B$2504,$BD$4)</f>
        <v>0</v>
      </c>
      <c r="BF14" s="135">
        <f t="shared" si="14"/>
        <v>0</v>
      </c>
      <c r="BG14" s="285">
        <f>IF(A_Stammdaten!$B$7="FNB",(PRODUCT(BF14,KKauf!$L$56)),(PRODUCT(BF14,KKauf!$L$69)))</f>
        <v>0</v>
      </c>
      <c r="BH14" s="286">
        <f>BF14*KKauf!$L$17</f>
        <v>0</v>
      </c>
      <c r="BI14" s="280"/>
      <c r="BJ14" s="280"/>
      <c r="BK14" s="280"/>
      <c r="BL14" s="280"/>
      <c r="BM14" s="280"/>
      <c r="BN14" s="280"/>
      <c r="BO14" s="280"/>
      <c r="BP14" s="280"/>
      <c r="BQ14" s="280"/>
      <c r="BR14" s="280"/>
      <c r="BS14" s="280"/>
      <c r="BT14" s="280"/>
      <c r="BU14" s="280"/>
      <c r="BV14" s="280"/>
      <c r="BW14" s="280"/>
      <c r="BX14" s="280"/>
    </row>
    <row r="15" spans="1:76" x14ac:dyDescent="0.25">
      <c r="C15" s="136">
        <f>A_Stammdaten!A23</f>
        <v>0</v>
      </c>
      <c r="D15" s="174">
        <f t="shared" si="8"/>
        <v>0</v>
      </c>
      <c r="E15" s="174">
        <f t="shared" si="9"/>
        <v>0</v>
      </c>
      <c r="F15" s="283">
        <f>PRODUCT(SUM(L15,O15,X15,AG15,AP15,AY15,BH15),0.4,0.035,A_Stammdaten!D23)</f>
        <v>0</v>
      </c>
      <c r="G15" s="283">
        <f t="shared" si="1"/>
        <v>0</v>
      </c>
      <c r="H15" s="135">
        <f>SUMIF(D_SAV!$B$5:$B$4004,B_KKAuf!$C15,D_SAV!$AM$5:$AM$4004)</f>
        <v>0</v>
      </c>
      <c r="I15" s="135">
        <f>SUMIFS(D3_WAV!$T$5:$T$204,D3_WAV!$A$5:$A$204,C15,D3_WAV!$D$5:$D$204,"&gt;2015",D3_WAV!$D$5:$D$204,"&lt;="&amp;A_Stammdaten!$B$12)</f>
        <v>0</v>
      </c>
      <c r="J15" s="284">
        <f>AVERAGE(SUMIFS(D3_WAV!$S$5:$S$204,D3_WAV!$B$5:$B$204,"geleistete Anzahlungen und Anlagen im Bau des Sachanlagevermögens",D3_WAV!$A$5:$A$204,B_KKAuf!$C15,D3_WAV!$D$5:$D$204,"&lt;=2023"),SUMIFS(D3_WAV!$U$5:$U$204,D3_WAV!$B$5:$B$204,"geleistete Anzahlungen und Anlagen im Bau des Sachanlagevermögens",D3_WAV!$A$5:$A$204,B_KKAuf!$C15,D3_WAV!$D$5:$D$204,"&lt;=2023"))+AVERAGE(SUMIFS(D3_WAV!$S$5:$S$204,D3_WAV!$B$5:$B$204,"geleistete Anzahlungen auf immaterielle Vermögensgegenstände",D3_WAV!$A$5:$A$204,B_KKAuf!$C15,D3_WAV!$D$5:$D$204,"&lt;=2023"),SUMIFS(D3_WAV!$U$5:$U$204,D3_WAV!$B$5:$B$204,"geleistete Anzahlungen auf immaterielle Vermögensgegenstände",D3_WAV!$A$5:$A$204,B_KKAuf!$C15,D3_WAV!$D$5:$D$204,"&lt;=2023"))</f>
        <v>0</v>
      </c>
      <c r="K15" s="284">
        <f>IF(A_Stammdaten!$B$7="FNB",(PRODUCT(B_KKAuf!$J15,KKauf!$Z$52)),PRODUCT(B_KKAuf!$J15,KKauf!$Z$65))</f>
        <v>0</v>
      </c>
      <c r="L15" s="284">
        <f>J15*KKauf!$Z$13</f>
        <v>0</v>
      </c>
      <c r="M15" s="284">
        <f>AVERAGE(SUMIFS(D3_WAV!$S$5:$S$204,D3_WAV!$B$5:$B$204,"geleistete Anzahlungen und Anlagen im Bau des Sachanlagevermögens",D3_WAV!$A$5:$A$204,B_KKAuf!$C15,D3_WAV!$D$5:$D$204,"&gt;=2024"),SUMIFS(D3_WAV!$U$5:$U$204,D3_WAV!$B$5:$B$204,"geleistete Anzahlungen und Anlagen im Bau des Sachanlagevermögens",D3_WAV!$A$5:$A$204,B_KKAuf!$C15,D3_WAV!$D$5:$D$204,"&gt;=2024"))+AVERAGE(SUMIFS(D3_WAV!$S$5:$S$204,D3_WAV!$B$5:$B$204,"geleistete Anzahlungen auf immaterielle Vermögensgegenstände",D3_WAV!$A$5:$A$204,B_KKAuf!$C15,D3_WAV!$D$5:$D$204,"&gt;=2024"),SUMIFS(D3_WAV!$U$5:$U$204,D3_WAV!$B$5:$B$204,"geleistete Anzahlungen auf immaterielle Vermögensgegenstände",D3_WAV!$A$5:$A$204,B_KKAuf!$C15,D3_WAV!$D$5:$D$204,"&gt;=2024"))</f>
        <v>0</v>
      </c>
      <c r="N15" s="284">
        <f>IF(A_Stammdaten!$B$7="FNB",(PRODUCT(B_KKAuf!$M15,KKauf!$Z$55)),PRODUCT(B_KKAuf!$M15,KKauf!$Z$68))</f>
        <v>0</v>
      </c>
      <c r="O15" s="292">
        <f>M15*KKauf!$Z$16</f>
        <v>0</v>
      </c>
      <c r="P15" s="135">
        <f>SUMIFS(D_SAV!$AL$5:$AL$4004,D_SAV!$B$5:$B$4004,B_KKAuf!$C15,D_SAV!$D$5:$D$4004,$T$4)</f>
        <v>0</v>
      </c>
      <c r="Q15" s="135">
        <f>SUMIFS(D3_WAV!$S$5:$S$204,D3_WAV!$A$5:$A$204,B_KKAuf!$C15,D3_WAV!$D$5:$D$204,$T$4,D3_WAV!$B$5:$B$204,"&lt;&gt;geleistete Anzahlungen und Anlagen im Bau des Sachanlagevermögens",D3_WAV!$B$5:$B$204,"&lt;&gt;geleistete Anzahlungen auf immaterielle Vermögensgegenstände")</f>
        <v>0</v>
      </c>
      <c r="R15" s="135">
        <f>SUMIFS(D2_BKZ!$J$5:$J$2504,D2_BKZ!$A$5:$A$2504,$C15,D2_BKZ!$B$5:$B$2504,$T$4)</f>
        <v>0</v>
      </c>
      <c r="S15" s="135">
        <f>SUMIFS(D_SAV!$AN$5:$AN$4004,D_SAV!$B$5:$B$4004,B_KKAuf!$C15,D_SAV!$D$5:$D$4004,$T$4)</f>
        <v>0</v>
      </c>
      <c r="T15" s="135">
        <f>SUMIFS(D3_WAV!$U$5:$U$204,D3_WAV!$A$5:$A$204,B_KKAuf!$C15,D3_WAV!$D$5:$D$204,$T$4,D3_WAV!$B$5:$B$204,"&lt;&gt;geleistete Anzahlungen und Anlagen im Bau des Sachanlagevermögens",D3_WAV!$B$5:$B$204,"&lt;&gt;geleistete Anzahlungen auf immaterielle Vermögensgegenstände")</f>
        <v>0</v>
      </c>
      <c r="U15" s="135">
        <f>SUMIFS(D2_BKZ!$K$5:$K$2504,D2_BKZ!$A$5:$A$2504,$C15,D2_BKZ!$B$5:$B$2504,$T$4)</f>
        <v>0</v>
      </c>
      <c r="V15" s="135">
        <f t="shared" si="10"/>
        <v>0</v>
      </c>
      <c r="W15" s="284">
        <f>IF(A_Stammdaten!$B$7="FNB",(PRODUCT(V15,KKauf!$L$52)),(PRODUCT(V15,KKauf!$L$65)))</f>
        <v>0</v>
      </c>
      <c r="X15" s="284">
        <f>V15*KKauf!$L$13</f>
        <v>0</v>
      </c>
      <c r="Y15" s="135">
        <f>SUMIFS(D_SAV!$AL$5:$AL$4004,D_SAV!$B$5:$B$4004,B_KKAuf!$C15,D_SAV!$D$5:$D$4004,$AC$4)</f>
        <v>0</v>
      </c>
      <c r="Z15" s="135">
        <f>SUMIFS(D3_WAV!$S$5:$S$204,D3_WAV!$A$5:$A$204,B_KKAuf!$C15,D3_WAV!$D$5:$D$204,$AC$4,D3_WAV!$B$5:$B$204,"&lt;&gt;geleistete Anzahlungen und Anlagen im Bau des Sachanlagevermögens",D3_WAV!$B$5:$B$204,"&lt;&gt;geleistete Anzahlungen auf immaterielle Vermögensgegenstände")</f>
        <v>0</v>
      </c>
      <c r="AA15" s="135">
        <f>SUMIFS(D2_BKZ!$J$5:$J$2504,D2_BKZ!$A$5:$A$2504,$C15,D2_BKZ!$B$5:$B$2504,$AC$4)</f>
        <v>0</v>
      </c>
      <c r="AB15" s="135">
        <f>SUMIFS(D_SAV!$AN$5:$AN$4004,D_SAV!$B$5:$B$4004,B_KKAuf!$C15,D_SAV!$D$5:$D$4004,$AC$4)</f>
        <v>0</v>
      </c>
      <c r="AC15" s="135">
        <f>SUMIFS(D3_WAV!$U$5:$U$204,D3_WAV!$A$5:$A$204,B_KKAuf!$C15,D3_WAV!$D$5:$D$204,$AC$4,D3_WAV!$B$5:$B$204,"&lt;&gt;geleistete Anzahlungen und Anlagen im Bau des Sachanlagevermögens",D3_WAV!$B$5:$B$204,"&lt;&gt;geleistete Anzahlungen auf immaterielle Vermögensgegenstände")</f>
        <v>0</v>
      </c>
      <c r="AD15" s="135">
        <f>SUMIFS(D2_BKZ!$K$5:$K$2504,D2_BKZ!$A$5:$A$2504,$C15,D2_BKZ!$B$5:$B$2504,$AC$4)</f>
        <v>0</v>
      </c>
      <c r="AE15" s="135">
        <f t="shared" si="11"/>
        <v>0</v>
      </c>
      <c r="AF15" s="284">
        <f>IF(A_Stammdaten!$B$7="FNB",(PRODUCT(AE15,KKauf!$L$53)),(PRODUCT(AE15,KKauf!$L$66)))</f>
        <v>0</v>
      </c>
      <c r="AG15" s="284">
        <f>AE15*KKauf!$L$14</f>
        <v>0</v>
      </c>
      <c r="AH15" s="135">
        <f>SUMIFS(D_SAV!$AL$5:$AL$4004,D_SAV!$B$5:$B$4004,B_KKAuf!$C15,D_SAV!$D$5:$D$4004,$AL$4)</f>
        <v>0</v>
      </c>
      <c r="AI15" s="135">
        <f>SUMIFS(D3_WAV!$S$5:$S$204,D3_WAV!$A$5:$A$204,B_KKAuf!$C15,D3_WAV!$D$5:$D$204,$AL$4,D3_WAV!$B$5:$B$204,"&lt;&gt;geleistete Anzahlungen und Anlagen im Bau des Sachanlagevermögens",D3_WAV!$B$5:$B$204,"&lt;&gt;geleistete Anzahlungen auf immaterielle Vermögensgegenstände")</f>
        <v>0</v>
      </c>
      <c r="AJ15" s="135">
        <f>SUMIFS(D2_BKZ!$J$5:$J$2504,D2_BKZ!$A$5:$A$2504,$C15,D2_BKZ!$B$5:$B$2504,$AL$4)</f>
        <v>0</v>
      </c>
      <c r="AK15" s="135">
        <f>SUMIFS(D_SAV!$AN$5:$AN$4004,D_SAV!$B$5:$B$4004,B_KKAuf!$C15,D_SAV!$D$5:$D$4004,$AL$4)</f>
        <v>0</v>
      </c>
      <c r="AL15" s="135">
        <f>SUMIFS(D3_WAV!$U$5:$U$204,D3_WAV!$A$5:$A$204,B_KKAuf!$C15,D3_WAV!$D$5:$D$204,$AL$4,D3_WAV!$B$5:$B$204,"&lt;&gt;geleistete Anzahlungen und Anlagen im Bau des Sachanlagevermögens",D3_WAV!$B$5:$B$204,"&lt;&gt;geleistete Anzahlungen auf immaterielle Vermögensgegenstände")</f>
        <v>0</v>
      </c>
      <c r="AM15" s="135">
        <f>SUMIFS(D2_BKZ!$K$5:$K$2504,D2_BKZ!$A$5:$A$2504,$C15,D2_BKZ!$B$5:$B$2504,$AL$4)</f>
        <v>0</v>
      </c>
      <c r="AN15" s="135">
        <f t="shared" si="12"/>
        <v>0</v>
      </c>
      <c r="AO15" s="284">
        <f>IF(A_Stammdaten!$B$7="FNB",(PRODUCT(AN15,KKauf!$L$54)),(PRODUCT(AN15,KKauf!$L$67)))</f>
        <v>0</v>
      </c>
      <c r="AP15" s="284">
        <f>AN15*KKauf!$L$15</f>
        <v>0</v>
      </c>
      <c r="AQ15" s="135">
        <f>SUMIFS(D_SAV!$AL$5:$AL$4004,D_SAV!$B$5:$B$4004,B_KKAuf!$C15,D_SAV!$D$5:$D$4004,$AU$4)</f>
        <v>0</v>
      </c>
      <c r="AR15" s="135">
        <f>SUMIFS(D3_WAV!$S$5:$S$204,D3_WAV!$A$5:$A$204,B_KKAuf!$C15,D3_WAV!$D$5:$D$204,$AU$4,D3_WAV!$B$5:$B$204,"&lt;&gt;geleistete Anzahlungen und Anlagen im Bau des Sachanlagevermögens",D3_WAV!$B$5:$B$204,"&lt;&gt;geleistete Anzahlungen auf immaterielle Vermögensgegenstände")</f>
        <v>0</v>
      </c>
      <c r="AS15" s="135">
        <f>SUMIFS(D2_BKZ!$J$5:$J$2504,D2_BKZ!$A$5:$A$2504,$C15,D2_BKZ!$B$5:$B$2504,$AU$4)</f>
        <v>0</v>
      </c>
      <c r="AT15" s="135">
        <f>SUMIFS(D_SAV!$AN$5:$AN$4004,D_SAV!$B$5:$B$4004,B_KKAuf!$C15,D_SAV!$D$5:$D$4004,$AU$4)</f>
        <v>0</v>
      </c>
      <c r="AU15" s="135">
        <f>SUMIFS(D3_WAV!$U$5:$U$204,D3_WAV!$A$5:$A$204,B_KKAuf!$C15,D3_WAV!$D$5:$D$204,$AU$4,D3_WAV!$B$5:$B$204,"&lt;&gt;geleistete Anzahlungen und Anlagen im Bau des Sachanlagevermögens",D3_WAV!$B$5:$B$204,"&lt;&gt;geleistete Anzahlungen auf immaterielle Vermögensgegenstände")</f>
        <v>0</v>
      </c>
      <c r="AV15" s="135">
        <f>SUMIFS(D2_BKZ!$K$5:$K$2504,D2_BKZ!$A$5:$A$2504,$C15,D2_BKZ!$B$5:$B$2504,$AU$4)</f>
        <v>0</v>
      </c>
      <c r="AW15" s="135">
        <f t="shared" si="13"/>
        <v>0</v>
      </c>
      <c r="AX15" s="284">
        <f>IF(A_Stammdaten!$B$7="FNB",(PRODUCT(AW15,KKauf!$L$55)),(PRODUCT(AW15,KKauf!$L$68)))</f>
        <v>0</v>
      </c>
      <c r="AY15" s="284">
        <f>AW15*KKauf!$L$16</f>
        <v>0</v>
      </c>
      <c r="AZ15" s="135">
        <f>SUMIFS(D_SAV!$AL$5:$AL$4004,D_SAV!$B$5:$B$4004,B_KKAuf!$C15,D_SAV!$D$5:$D$4004,$BD$4)</f>
        <v>0</v>
      </c>
      <c r="BA15" s="135">
        <f>SUMIFS(D3_WAV!$S$5:$S$204,D3_WAV!$A$5:$A$204,B_KKAuf!$C15,D3_WAV!$D$5:$D$204,$BD$4,D3_WAV!$B$5:$B$204,"&lt;&gt;geleistete Anzahlungen und Anlagen im Bau des Sachanlagevermögens",D3_WAV!$B$5:$B$204,"&lt;&gt;geleistete Anzahlungen auf immaterielle Vermögensgegenstände")</f>
        <v>0</v>
      </c>
      <c r="BB15" s="135">
        <f>SUMIFS(D2_BKZ!$J$5:$J$2504,D2_BKZ!$A$5:$A$2504,$C15,D2_BKZ!$B$5:$B$2504,$BD$4)</f>
        <v>0</v>
      </c>
      <c r="BC15" s="135">
        <f>SUMIFS(D_SAV!$AN$5:$AN$4004,D_SAV!$B$5:$B$4004,B_KKAuf!$C15,D_SAV!$D$5:$D$4004,$BD$4)</f>
        <v>0</v>
      </c>
      <c r="BD15" s="135">
        <f>SUMIFS(D3_WAV!$U$5:$U$204,D3_WAV!$A$5:$A$204,B_KKAuf!$C15,D3_WAV!$D$5:$D$204,$BD$4,D3_WAV!$B$5:$B$204,"&lt;&gt;geleistete Anzahlungen und Anlagen im Bau des Sachanlagevermögens",D3_WAV!$B$5:$B$204,"&lt;&gt;geleistete Anzahlungen auf immaterielle Vermögensgegenstände")</f>
        <v>0</v>
      </c>
      <c r="BE15" s="135">
        <f>SUMIFS(D2_BKZ!$K$5:$K$2504,D2_BKZ!$A$5:$A$2504,$C15,D2_BKZ!$B$5:$B$2504,$BD$4)</f>
        <v>0</v>
      </c>
      <c r="BF15" s="135">
        <f t="shared" si="14"/>
        <v>0</v>
      </c>
      <c r="BG15" s="285">
        <f>IF(A_Stammdaten!$B$7="FNB",(PRODUCT(BF15,KKauf!$L$56)),(PRODUCT(BF15,KKauf!$L$69)))</f>
        <v>0</v>
      </c>
      <c r="BH15" s="286">
        <f>BF15*KKauf!$L$17</f>
        <v>0</v>
      </c>
      <c r="BI15" s="280"/>
      <c r="BJ15" s="280"/>
      <c r="BK15" s="280"/>
      <c r="BL15" s="280"/>
      <c r="BM15" s="280"/>
      <c r="BN15" s="280"/>
      <c r="BO15" s="280"/>
      <c r="BP15" s="280"/>
      <c r="BQ15" s="280"/>
      <c r="BR15" s="280"/>
      <c r="BS15" s="280"/>
      <c r="BT15" s="280"/>
      <c r="BU15" s="280"/>
      <c r="BV15" s="280"/>
      <c r="BW15" s="280"/>
      <c r="BX15" s="280"/>
    </row>
    <row r="16" spans="1:76" x14ac:dyDescent="0.25">
      <c r="C16" s="136">
        <f>A_Stammdaten!A24</f>
        <v>0</v>
      </c>
      <c r="D16" s="174">
        <f t="shared" si="8"/>
        <v>0</v>
      </c>
      <c r="E16" s="174">
        <f t="shared" si="9"/>
        <v>0</v>
      </c>
      <c r="F16" s="283">
        <f>PRODUCT(SUM(L16,O16,X16,AG16,AP16,AY16,BH16),0.4,0.035,A_Stammdaten!D24)</f>
        <v>0</v>
      </c>
      <c r="G16" s="283">
        <f t="shared" si="1"/>
        <v>0</v>
      </c>
      <c r="H16" s="135">
        <f>SUMIF(D_SAV!$B$5:$B$4004,B_KKAuf!$C16,D_SAV!$AM$5:$AM$4004)</f>
        <v>0</v>
      </c>
      <c r="I16" s="135">
        <f>SUMIFS(D3_WAV!$T$5:$T$204,D3_WAV!$A$5:$A$204,C16,D3_WAV!$D$5:$D$204,"&gt;2015",D3_WAV!$D$5:$D$204,"&lt;="&amp;A_Stammdaten!$B$12)</f>
        <v>0</v>
      </c>
      <c r="J16" s="284">
        <f>AVERAGE(SUMIFS(D3_WAV!$S$5:$S$204,D3_WAV!$B$5:$B$204,"geleistete Anzahlungen und Anlagen im Bau des Sachanlagevermögens",D3_WAV!$A$5:$A$204,B_KKAuf!$C16,D3_WAV!$D$5:$D$204,"&lt;=2023"),SUMIFS(D3_WAV!$U$5:$U$204,D3_WAV!$B$5:$B$204,"geleistete Anzahlungen und Anlagen im Bau des Sachanlagevermögens",D3_WAV!$A$5:$A$204,B_KKAuf!$C16,D3_WAV!$D$5:$D$204,"&lt;=2023"))+AVERAGE(SUMIFS(D3_WAV!$S$5:$S$204,D3_WAV!$B$5:$B$204,"geleistete Anzahlungen auf immaterielle Vermögensgegenstände",D3_WAV!$A$5:$A$204,B_KKAuf!$C16,D3_WAV!$D$5:$D$204,"&lt;=2023"),SUMIFS(D3_WAV!$U$5:$U$204,D3_WAV!$B$5:$B$204,"geleistete Anzahlungen auf immaterielle Vermögensgegenstände",D3_WAV!$A$5:$A$204,B_KKAuf!$C16,D3_WAV!$D$5:$D$204,"&lt;=2023"))</f>
        <v>0</v>
      </c>
      <c r="K16" s="284">
        <f>IF(A_Stammdaten!$B$7="FNB",(PRODUCT(B_KKAuf!$J16,KKauf!$Z$52)),PRODUCT(B_KKAuf!$J16,KKauf!$Z$65))</f>
        <v>0</v>
      </c>
      <c r="L16" s="284">
        <f>J16*KKauf!$Z$13</f>
        <v>0</v>
      </c>
      <c r="M16" s="284">
        <f>AVERAGE(SUMIFS(D3_WAV!$S$5:$S$204,D3_WAV!$B$5:$B$204,"geleistete Anzahlungen und Anlagen im Bau des Sachanlagevermögens",D3_WAV!$A$5:$A$204,B_KKAuf!$C16,D3_WAV!$D$5:$D$204,"&gt;=2024"),SUMIFS(D3_WAV!$U$5:$U$204,D3_WAV!$B$5:$B$204,"geleistete Anzahlungen und Anlagen im Bau des Sachanlagevermögens",D3_WAV!$A$5:$A$204,B_KKAuf!$C16,D3_WAV!$D$5:$D$204,"&gt;=2024"))+AVERAGE(SUMIFS(D3_WAV!$S$5:$S$204,D3_WAV!$B$5:$B$204,"geleistete Anzahlungen auf immaterielle Vermögensgegenstände",D3_WAV!$A$5:$A$204,B_KKAuf!$C16,D3_WAV!$D$5:$D$204,"&gt;=2024"),SUMIFS(D3_WAV!$U$5:$U$204,D3_WAV!$B$5:$B$204,"geleistete Anzahlungen auf immaterielle Vermögensgegenstände",D3_WAV!$A$5:$A$204,B_KKAuf!$C16,D3_WAV!$D$5:$D$204,"&gt;=2024"))</f>
        <v>0</v>
      </c>
      <c r="N16" s="284">
        <f>IF(A_Stammdaten!$B$7="FNB",(PRODUCT(B_KKAuf!$M16,KKauf!$Z$55)),PRODUCT(B_KKAuf!$M16,KKauf!$Z$68))</f>
        <v>0</v>
      </c>
      <c r="O16" s="292">
        <f>M16*KKauf!$Z$16</f>
        <v>0</v>
      </c>
      <c r="P16" s="135">
        <f>SUMIFS(D_SAV!$AL$5:$AL$4004,D_SAV!$B$5:$B$4004,B_KKAuf!$C16,D_SAV!$D$5:$D$4004,$T$4)</f>
        <v>0</v>
      </c>
      <c r="Q16" s="135">
        <f>SUMIFS(D3_WAV!$S$5:$S$204,D3_WAV!$A$5:$A$204,B_KKAuf!$C16,D3_WAV!$D$5:$D$204,$T$4,D3_WAV!$B$5:$B$204,"&lt;&gt;geleistete Anzahlungen und Anlagen im Bau des Sachanlagevermögens",D3_WAV!$B$5:$B$204,"&lt;&gt;geleistete Anzahlungen auf immaterielle Vermögensgegenstände")</f>
        <v>0</v>
      </c>
      <c r="R16" s="135">
        <f>SUMIFS(D2_BKZ!$J$5:$J$2504,D2_BKZ!$A$5:$A$2504,$C16,D2_BKZ!$B$5:$B$2504,$T$4)</f>
        <v>0</v>
      </c>
      <c r="S16" s="135">
        <f>SUMIFS(D_SAV!$AN$5:$AN$4004,D_SAV!$B$5:$B$4004,B_KKAuf!$C16,D_SAV!$D$5:$D$4004,$T$4)</f>
        <v>0</v>
      </c>
      <c r="T16" s="135">
        <f>SUMIFS(D3_WAV!$U$5:$U$204,D3_WAV!$A$5:$A$204,B_KKAuf!$C16,D3_WAV!$D$5:$D$204,$T$4,D3_WAV!$B$5:$B$204,"&lt;&gt;geleistete Anzahlungen und Anlagen im Bau des Sachanlagevermögens",D3_WAV!$B$5:$B$204,"&lt;&gt;geleistete Anzahlungen auf immaterielle Vermögensgegenstände")</f>
        <v>0</v>
      </c>
      <c r="U16" s="135">
        <f>SUMIFS(D2_BKZ!$K$5:$K$2504,D2_BKZ!$A$5:$A$2504,$C16,D2_BKZ!$B$5:$B$2504,$T$4)</f>
        <v>0</v>
      </c>
      <c r="V16" s="135">
        <f t="shared" si="10"/>
        <v>0</v>
      </c>
      <c r="W16" s="284">
        <f>IF(A_Stammdaten!$B$7="FNB",(PRODUCT(V16,KKauf!$L$52)),(PRODUCT(V16,KKauf!$L$65)))</f>
        <v>0</v>
      </c>
      <c r="X16" s="284">
        <f>V16*KKauf!$L$13</f>
        <v>0</v>
      </c>
      <c r="Y16" s="135">
        <f>SUMIFS(D_SAV!$AL$5:$AL$4004,D_SAV!$B$5:$B$4004,B_KKAuf!$C16,D_SAV!$D$5:$D$4004,$AC$4)</f>
        <v>0</v>
      </c>
      <c r="Z16" s="135">
        <f>SUMIFS(D3_WAV!$S$5:$S$204,D3_WAV!$A$5:$A$204,B_KKAuf!$C16,D3_WAV!$D$5:$D$204,$AC$4,D3_WAV!$B$5:$B$204,"&lt;&gt;geleistete Anzahlungen und Anlagen im Bau des Sachanlagevermögens",D3_WAV!$B$5:$B$204,"&lt;&gt;geleistete Anzahlungen auf immaterielle Vermögensgegenstände")</f>
        <v>0</v>
      </c>
      <c r="AA16" s="135">
        <f>SUMIFS(D2_BKZ!$J$5:$J$2504,D2_BKZ!$A$5:$A$2504,$C16,D2_BKZ!$B$5:$B$2504,$AC$4)</f>
        <v>0</v>
      </c>
      <c r="AB16" s="135">
        <f>SUMIFS(D_SAV!$AN$5:$AN$4004,D_SAV!$B$5:$B$4004,B_KKAuf!$C16,D_SAV!$D$5:$D$4004,$AC$4)</f>
        <v>0</v>
      </c>
      <c r="AC16" s="135">
        <f>SUMIFS(D3_WAV!$U$5:$U$204,D3_WAV!$A$5:$A$204,B_KKAuf!$C16,D3_WAV!$D$5:$D$204,$AC$4,D3_WAV!$B$5:$B$204,"&lt;&gt;geleistete Anzahlungen und Anlagen im Bau des Sachanlagevermögens",D3_WAV!$B$5:$B$204,"&lt;&gt;geleistete Anzahlungen auf immaterielle Vermögensgegenstände")</f>
        <v>0</v>
      </c>
      <c r="AD16" s="135">
        <f>SUMIFS(D2_BKZ!$K$5:$K$2504,D2_BKZ!$A$5:$A$2504,$C16,D2_BKZ!$B$5:$B$2504,$AC$4)</f>
        <v>0</v>
      </c>
      <c r="AE16" s="135">
        <f t="shared" si="11"/>
        <v>0</v>
      </c>
      <c r="AF16" s="284">
        <f>IF(A_Stammdaten!$B$7="FNB",(PRODUCT(AE16,KKauf!$L$53)),(PRODUCT(AE16,KKauf!$L$66)))</f>
        <v>0</v>
      </c>
      <c r="AG16" s="284">
        <f>AE16*KKauf!$L$14</f>
        <v>0</v>
      </c>
      <c r="AH16" s="135">
        <f>SUMIFS(D_SAV!$AL$5:$AL$4004,D_SAV!$B$5:$B$4004,B_KKAuf!$C16,D_SAV!$D$5:$D$4004,$AL$4)</f>
        <v>0</v>
      </c>
      <c r="AI16" s="135">
        <f>SUMIFS(D3_WAV!$S$5:$S$204,D3_WAV!$A$5:$A$204,B_KKAuf!$C16,D3_WAV!$D$5:$D$204,$AL$4,D3_WAV!$B$5:$B$204,"&lt;&gt;geleistete Anzahlungen und Anlagen im Bau des Sachanlagevermögens",D3_WAV!$B$5:$B$204,"&lt;&gt;geleistete Anzahlungen auf immaterielle Vermögensgegenstände")</f>
        <v>0</v>
      </c>
      <c r="AJ16" s="135">
        <f>SUMIFS(D2_BKZ!$J$5:$J$2504,D2_BKZ!$A$5:$A$2504,$C16,D2_BKZ!$B$5:$B$2504,$AL$4)</f>
        <v>0</v>
      </c>
      <c r="AK16" s="135">
        <f>SUMIFS(D_SAV!$AN$5:$AN$4004,D_SAV!$B$5:$B$4004,B_KKAuf!$C16,D_SAV!$D$5:$D$4004,$AL$4)</f>
        <v>0</v>
      </c>
      <c r="AL16" s="135">
        <f>SUMIFS(D3_WAV!$U$5:$U$204,D3_WAV!$A$5:$A$204,B_KKAuf!$C16,D3_WAV!$D$5:$D$204,$AL$4,D3_WAV!$B$5:$B$204,"&lt;&gt;geleistete Anzahlungen und Anlagen im Bau des Sachanlagevermögens",D3_WAV!$B$5:$B$204,"&lt;&gt;geleistete Anzahlungen auf immaterielle Vermögensgegenstände")</f>
        <v>0</v>
      </c>
      <c r="AM16" s="135">
        <f>SUMIFS(D2_BKZ!$K$5:$K$2504,D2_BKZ!$A$5:$A$2504,$C16,D2_BKZ!$B$5:$B$2504,$AL$4)</f>
        <v>0</v>
      </c>
      <c r="AN16" s="135">
        <f t="shared" si="12"/>
        <v>0</v>
      </c>
      <c r="AO16" s="284">
        <f>IF(A_Stammdaten!$B$7="FNB",(PRODUCT(AN16,KKauf!$L$54)),(PRODUCT(AN16,KKauf!$L$67)))</f>
        <v>0</v>
      </c>
      <c r="AP16" s="284">
        <f>AN16*KKauf!$L$15</f>
        <v>0</v>
      </c>
      <c r="AQ16" s="135">
        <f>SUMIFS(D_SAV!$AL$5:$AL$4004,D_SAV!$B$5:$B$4004,B_KKAuf!$C16,D_SAV!$D$5:$D$4004,$AU$4)</f>
        <v>0</v>
      </c>
      <c r="AR16" s="135">
        <f>SUMIFS(D3_WAV!$S$5:$S$204,D3_WAV!$A$5:$A$204,B_KKAuf!$C16,D3_WAV!$D$5:$D$204,$AU$4,D3_WAV!$B$5:$B$204,"&lt;&gt;geleistete Anzahlungen und Anlagen im Bau des Sachanlagevermögens",D3_WAV!$B$5:$B$204,"&lt;&gt;geleistete Anzahlungen auf immaterielle Vermögensgegenstände")</f>
        <v>0</v>
      </c>
      <c r="AS16" s="135">
        <f>SUMIFS(D2_BKZ!$J$5:$J$2504,D2_BKZ!$A$5:$A$2504,$C16,D2_BKZ!$B$5:$B$2504,$AU$4)</f>
        <v>0</v>
      </c>
      <c r="AT16" s="135">
        <f>SUMIFS(D_SAV!$AN$5:$AN$4004,D_SAV!$B$5:$B$4004,B_KKAuf!$C16,D_SAV!$D$5:$D$4004,$AU$4)</f>
        <v>0</v>
      </c>
      <c r="AU16" s="135">
        <f>SUMIFS(D3_WAV!$U$5:$U$204,D3_WAV!$A$5:$A$204,B_KKAuf!$C16,D3_WAV!$D$5:$D$204,$AU$4,D3_WAV!$B$5:$B$204,"&lt;&gt;geleistete Anzahlungen und Anlagen im Bau des Sachanlagevermögens",D3_WAV!$B$5:$B$204,"&lt;&gt;geleistete Anzahlungen auf immaterielle Vermögensgegenstände")</f>
        <v>0</v>
      </c>
      <c r="AV16" s="135">
        <f>SUMIFS(D2_BKZ!$K$5:$K$2504,D2_BKZ!$A$5:$A$2504,$C16,D2_BKZ!$B$5:$B$2504,$AU$4)</f>
        <v>0</v>
      </c>
      <c r="AW16" s="135">
        <f t="shared" si="13"/>
        <v>0</v>
      </c>
      <c r="AX16" s="284">
        <f>IF(A_Stammdaten!$B$7="FNB",(PRODUCT(AW16,KKauf!$L$55)),(PRODUCT(AW16,KKauf!$L$68)))</f>
        <v>0</v>
      </c>
      <c r="AY16" s="284">
        <f>AW16*KKauf!$L$16</f>
        <v>0</v>
      </c>
      <c r="AZ16" s="135">
        <f>SUMIFS(D_SAV!$AL$5:$AL$4004,D_SAV!$B$5:$B$4004,B_KKAuf!$C16,D_SAV!$D$5:$D$4004,$BD$4)</f>
        <v>0</v>
      </c>
      <c r="BA16" s="135">
        <f>SUMIFS(D3_WAV!$S$5:$S$204,D3_WAV!$A$5:$A$204,B_KKAuf!$C16,D3_WAV!$D$5:$D$204,$BD$4,D3_WAV!$B$5:$B$204,"&lt;&gt;geleistete Anzahlungen und Anlagen im Bau des Sachanlagevermögens",D3_WAV!$B$5:$B$204,"&lt;&gt;geleistete Anzahlungen auf immaterielle Vermögensgegenstände")</f>
        <v>0</v>
      </c>
      <c r="BB16" s="135">
        <f>SUMIFS(D2_BKZ!$J$5:$J$2504,D2_BKZ!$A$5:$A$2504,$C16,D2_BKZ!$B$5:$B$2504,$BD$4)</f>
        <v>0</v>
      </c>
      <c r="BC16" s="135">
        <f>SUMIFS(D_SAV!$AN$5:$AN$4004,D_SAV!$B$5:$B$4004,B_KKAuf!$C16,D_SAV!$D$5:$D$4004,$BD$4)</f>
        <v>0</v>
      </c>
      <c r="BD16" s="135">
        <f>SUMIFS(D3_WAV!$U$5:$U$204,D3_WAV!$A$5:$A$204,B_KKAuf!$C16,D3_WAV!$D$5:$D$204,$BD$4,D3_WAV!$B$5:$B$204,"&lt;&gt;geleistete Anzahlungen und Anlagen im Bau des Sachanlagevermögens",D3_WAV!$B$5:$B$204,"&lt;&gt;geleistete Anzahlungen auf immaterielle Vermögensgegenstände")</f>
        <v>0</v>
      </c>
      <c r="BE16" s="135">
        <f>SUMIFS(D2_BKZ!$K$5:$K$2504,D2_BKZ!$A$5:$A$2504,$C16,D2_BKZ!$B$5:$B$2504,$BD$4)</f>
        <v>0</v>
      </c>
      <c r="BF16" s="135">
        <f t="shared" si="14"/>
        <v>0</v>
      </c>
      <c r="BG16" s="285">
        <f>IF(A_Stammdaten!$B$7="FNB",(PRODUCT(BF16,KKauf!$L$56)),(PRODUCT(BF16,KKauf!$L$69)))</f>
        <v>0</v>
      </c>
      <c r="BH16" s="286">
        <f>BF16*KKauf!$L$17</f>
        <v>0</v>
      </c>
      <c r="BI16" s="280"/>
      <c r="BJ16" s="280"/>
      <c r="BK16" s="280"/>
      <c r="BL16" s="280"/>
      <c r="BM16" s="280"/>
      <c r="BN16" s="280"/>
      <c r="BO16" s="280"/>
      <c r="BP16" s="280"/>
      <c r="BQ16" s="280"/>
      <c r="BR16" s="280"/>
      <c r="BS16" s="280"/>
      <c r="BT16" s="280"/>
      <c r="BU16" s="280"/>
      <c r="BV16" s="280"/>
      <c r="BW16" s="280"/>
      <c r="BX16" s="280"/>
    </row>
    <row r="17" spans="3:76" x14ac:dyDescent="0.25">
      <c r="C17" s="136">
        <f>A_Stammdaten!A25</f>
        <v>0</v>
      </c>
      <c r="D17" s="174">
        <f t="shared" si="8"/>
        <v>0</v>
      </c>
      <c r="E17" s="174">
        <f t="shared" si="9"/>
        <v>0</v>
      </c>
      <c r="F17" s="283">
        <f>PRODUCT(SUM(L17,O17,X17,AG17,AP17,AY17,BH17),0.4,0.035,A_Stammdaten!D25)</f>
        <v>0</v>
      </c>
      <c r="G17" s="283">
        <f t="shared" si="1"/>
        <v>0</v>
      </c>
      <c r="H17" s="135">
        <f>SUMIF(D_SAV!$B$5:$B$4004,B_KKAuf!$C17,D_SAV!$AM$5:$AM$4004)</f>
        <v>0</v>
      </c>
      <c r="I17" s="135">
        <f>SUMIFS(D3_WAV!$T$5:$T$204,D3_WAV!$A$5:$A$204,C17,D3_WAV!$D$5:$D$204,"&gt;2015",D3_WAV!$D$5:$D$204,"&lt;="&amp;A_Stammdaten!$B$12)</f>
        <v>0</v>
      </c>
      <c r="J17" s="284">
        <f>AVERAGE(SUMIFS(D3_WAV!$S$5:$S$204,D3_WAV!$B$5:$B$204,"geleistete Anzahlungen und Anlagen im Bau des Sachanlagevermögens",D3_WAV!$A$5:$A$204,B_KKAuf!$C17,D3_WAV!$D$5:$D$204,"&lt;=2023"),SUMIFS(D3_WAV!$U$5:$U$204,D3_WAV!$B$5:$B$204,"geleistete Anzahlungen und Anlagen im Bau des Sachanlagevermögens",D3_WAV!$A$5:$A$204,B_KKAuf!$C17,D3_WAV!$D$5:$D$204,"&lt;=2023"))+AVERAGE(SUMIFS(D3_WAV!$S$5:$S$204,D3_WAV!$B$5:$B$204,"geleistete Anzahlungen auf immaterielle Vermögensgegenstände",D3_WAV!$A$5:$A$204,B_KKAuf!$C17,D3_WAV!$D$5:$D$204,"&lt;=2023"),SUMIFS(D3_WAV!$U$5:$U$204,D3_WAV!$B$5:$B$204,"geleistete Anzahlungen auf immaterielle Vermögensgegenstände",D3_WAV!$A$5:$A$204,B_KKAuf!$C17,D3_WAV!$D$5:$D$204,"&lt;=2023"))</f>
        <v>0</v>
      </c>
      <c r="K17" s="284">
        <f>IF(A_Stammdaten!$B$7="FNB",(PRODUCT(B_KKAuf!$J17,KKauf!$Z$52)),PRODUCT(B_KKAuf!$J17,KKauf!$Z$65))</f>
        <v>0</v>
      </c>
      <c r="L17" s="284">
        <f>J17*KKauf!$Z$13</f>
        <v>0</v>
      </c>
      <c r="M17" s="284">
        <f>AVERAGE(SUMIFS(D3_WAV!$S$5:$S$204,D3_WAV!$B$5:$B$204,"geleistete Anzahlungen und Anlagen im Bau des Sachanlagevermögens",D3_WAV!$A$5:$A$204,B_KKAuf!$C17,D3_WAV!$D$5:$D$204,"&gt;=2024"),SUMIFS(D3_WAV!$U$5:$U$204,D3_WAV!$B$5:$B$204,"geleistete Anzahlungen und Anlagen im Bau des Sachanlagevermögens",D3_WAV!$A$5:$A$204,B_KKAuf!$C17,D3_WAV!$D$5:$D$204,"&gt;=2024"))+AVERAGE(SUMIFS(D3_WAV!$S$5:$S$204,D3_WAV!$B$5:$B$204,"geleistete Anzahlungen auf immaterielle Vermögensgegenstände",D3_WAV!$A$5:$A$204,B_KKAuf!$C17,D3_WAV!$D$5:$D$204,"&gt;=2024"),SUMIFS(D3_WAV!$U$5:$U$204,D3_WAV!$B$5:$B$204,"geleistete Anzahlungen auf immaterielle Vermögensgegenstände",D3_WAV!$A$5:$A$204,B_KKAuf!$C17,D3_WAV!$D$5:$D$204,"&gt;=2024"))</f>
        <v>0</v>
      </c>
      <c r="N17" s="284">
        <f>IF(A_Stammdaten!$B$7="FNB",(PRODUCT(B_KKAuf!$M17,KKauf!$Z$55)),PRODUCT(B_KKAuf!$M17,KKauf!$Z$68))</f>
        <v>0</v>
      </c>
      <c r="O17" s="292">
        <f>M17*KKauf!$Z$16</f>
        <v>0</v>
      </c>
      <c r="P17" s="135">
        <f>SUMIFS(D_SAV!$AL$5:$AL$4004,D_SAV!$B$5:$B$4004,B_KKAuf!$C17,D_SAV!$D$5:$D$4004,$T$4)</f>
        <v>0</v>
      </c>
      <c r="Q17" s="135">
        <f>SUMIFS(D3_WAV!$S$5:$S$204,D3_WAV!$A$5:$A$204,B_KKAuf!$C17,D3_WAV!$D$5:$D$204,$T$4,D3_WAV!$B$5:$B$204,"&lt;&gt;geleistete Anzahlungen und Anlagen im Bau des Sachanlagevermögens",D3_WAV!$B$5:$B$204,"&lt;&gt;geleistete Anzahlungen auf immaterielle Vermögensgegenstände")</f>
        <v>0</v>
      </c>
      <c r="R17" s="135">
        <f>SUMIFS(D2_BKZ!$J$5:$J$2504,D2_BKZ!$A$5:$A$2504,$C17,D2_BKZ!$B$5:$B$2504,$T$4)</f>
        <v>0</v>
      </c>
      <c r="S17" s="135">
        <f>SUMIFS(D_SAV!$AN$5:$AN$4004,D_SAV!$B$5:$B$4004,B_KKAuf!$C17,D_SAV!$D$5:$D$4004,$T$4)</f>
        <v>0</v>
      </c>
      <c r="T17" s="135">
        <f>SUMIFS(D3_WAV!$U$5:$U$204,D3_WAV!$A$5:$A$204,B_KKAuf!$C17,D3_WAV!$D$5:$D$204,$T$4,D3_WAV!$B$5:$B$204,"&lt;&gt;geleistete Anzahlungen und Anlagen im Bau des Sachanlagevermögens",D3_WAV!$B$5:$B$204,"&lt;&gt;geleistete Anzahlungen auf immaterielle Vermögensgegenstände")</f>
        <v>0</v>
      </c>
      <c r="U17" s="135">
        <f>SUMIFS(D2_BKZ!$K$5:$K$2504,D2_BKZ!$A$5:$A$2504,$C17,D2_BKZ!$B$5:$B$2504,$T$4)</f>
        <v>0</v>
      </c>
      <c r="V17" s="135">
        <f t="shared" si="10"/>
        <v>0</v>
      </c>
      <c r="W17" s="284">
        <f>IF(A_Stammdaten!$B$7="FNB",(PRODUCT(V17,KKauf!$L$52)),(PRODUCT(V17,KKauf!$L$65)))</f>
        <v>0</v>
      </c>
      <c r="X17" s="284">
        <f>V17*KKauf!$L$13</f>
        <v>0</v>
      </c>
      <c r="Y17" s="135">
        <f>SUMIFS(D_SAV!$AL$5:$AL$4004,D_SAV!$B$5:$B$4004,B_KKAuf!$C17,D_SAV!$D$5:$D$4004,$AC$4)</f>
        <v>0</v>
      </c>
      <c r="Z17" s="135">
        <f>SUMIFS(D3_WAV!$S$5:$S$204,D3_WAV!$A$5:$A$204,B_KKAuf!$C17,D3_WAV!$D$5:$D$204,$AC$4,D3_WAV!$B$5:$B$204,"&lt;&gt;geleistete Anzahlungen und Anlagen im Bau des Sachanlagevermögens",D3_WAV!$B$5:$B$204,"&lt;&gt;geleistete Anzahlungen auf immaterielle Vermögensgegenstände")</f>
        <v>0</v>
      </c>
      <c r="AA17" s="135">
        <f>SUMIFS(D2_BKZ!$J$5:$J$2504,D2_BKZ!$A$5:$A$2504,$C17,D2_BKZ!$B$5:$B$2504,$AC$4)</f>
        <v>0</v>
      </c>
      <c r="AB17" s="135">
        <f>SUMIFS(D_SAV!$AN$5:$AN$4004,D_SAV!$B$5:$B$4004,B_KKAuf!$C17,D_SAV!$D$5:$D$4004,$AC$4)</f>
        <v>0</v>
      </c>
      <c r="AC17" s="135">
        <f>SUMIFS(D3_WAV!$U$5:$U$204,D3_WAV!$A$5:$A$204,B_KKAuf!$C17,D3_WAV!$D$5:$D$204,$AC$4,D3_WAV!$B$5:$B$204,"&lt;&gt;geleistete Anzahlungen und Anlagen im Bau des Sachanlagevermögens",D3_WAV!$B$5:$B$204,"&lt;&gt;geleistete Anzahlungen auf immaterielle Vermögensgegenstände")</f>
        <v>0</v>
      </c>
      <c r="AD17" s="135">
        <f>SUMIFS(D2_BKZ!$K$5:$K$2504,D2_BKZ!$A$5:$A$2504,$C17,D2_BKZ!$B$5:$B$2504,$AC$4)</f>
        <v>0</v>
      </c>
      <c r="AE17" s="135">
        <f t="shared" si="11"/>
        <v>0</v>
      </c>
      <c r="AF17" s="284">
        <f>IF(A_Stammdaten!$B$7="FNB",(PRODUCT(AE17,KKauf!$L$53)),(PRODUCT(AE17,KKauf!$L$66)))</f>
        <v>0</v>
      </c>
      <c r="AG17" s="284">
        <f>AE17*KKauf!$L$14</f>
        <v>0</v>
      </c>
      <c r="AH17" s="135">
        <f>SUMIFS(D_SAV!$AL$5:$AL$4004,D_SAV!$B$5:$B$4004,B_KKAuf!$C17,D_SAV!$D$5:$D$4004,$AL$4)</f>
        <v>0</v>
      </c>
      <c r="AI17" s="135">
        <f>SUMIFS(D3_WAV!$S$5:$S$204,D3_WAV!$A$5:$A$204,B_KKAuf!$C17,D3_WAV!$D$5:$D$204,$AL$4,D3_WAV!$B$5:$B$204,"&lt;&gt;geleistete Anzahlungen und Anlagen im Bau des Sachanlagevermögens",D3_WAV!$B$5:$B$204,"&lt;&gt;geleistete Anzahlungen auf immaterielle Vermögensgegenstände")</f>
        <v>0</v>
      </c>
      <c r="AJ17" s="135">
        <f>SUMIFS(D2_BKZ!$J$5:$J$2504,D2_BKZ!$A$5:$A$2504,$C17,D2_BKZ!$B$5:$B$2504,$AL$4)</f>
        <v>0</v>
      </c>
      <c r="AK17" s="135">
        <f>SUMIFS(D_SAV!$AN$5:$AN$4004,D_SAV!$B$5:$B$4004,B_KKAuf!$C17,D_SAV!$D$5:$D$4004,$AL$4)</f>
        <v>0</v>
      </c>
      <c r="AL17" s="135">
        <f>SUMIFS(D3_WAV!$U$5:$U$204,D3_WAV!$A$5:$A$204,B_KKAuf!$C17,D3_WAV!$D$5:$D$204,$AL$4,D3_WAV!$B$5:$B$204,"&lt;&gt;geleistete Anzahlungen und Anlagen im Bau des Sachanlagevermögens",D3_WAV!$B$5:$B$204,"&lt;&gt;geleistete Anzahlungen auf immaterielle Vermögensgegenstände")</f>
        <v>0</v>
      </c>
      <c r="AM17" s="135">
        <f>SUMIFS(D2_BKZ!$K$5:$K$2504,D2_BKZ!$A$5:$A$2504,$C17,D2_BKZ!$B$5:$B$2504,$AL$4)</f>
        <v>0</v>
      </c>
      <c r="AN17" s="135">
        <f t="shared" si="12"/>
        <v>0</v>
      </c>
      <c r="AO17" s="284">
        <f>IF(A_Stammdaten!$B$7="FNB",(PRODUCT(AN17,KKauf!$L$54)),(PRODUCT(AN17,KKauf!$L$67)))</f>
        <v>0</v>
      </c>
      <c r="AP17" s="284">
        <f>AN17*KKauf!$L$15</f>
        <v>0</v>
      </c>
      <c r="AQ17" s="135">
        <f>SUMIFS(D_SAV!$AL$5:$AL$4004,D_SAV!$B$5:$B$4004,B_KKAuf!$C17,D_SAV!$D$5:$D$4004,$AU$4)</f>
        <v>0</v>
      </c>
      <c r="AR17" s="135">
        <f>SUMIFS(D3_WAV!$S$5:$S$204,D3_WAV!$A$5:$A$204,B_KKAuf!$C17,D3_WAV!$D$5:$D$204,$AU$4,D3_WAV!$B$5:$B$204,"&lt;&gt;geleistete Anzahlungen und Anlagen im Bau des Sachanlagevermögens",D3_WAV!$B$5:$B$204,"&lt;&gt;geleistete Anzahlungen auf immaterielle Vermögensgegenstände")</f>
        <v>0</v>
      </c>
      <c r="AS17" s="135">
        <f>SUMIFS(D2_BKZ!$J$5:$J$2504,D2_BKZ!$A$5:$A$2504,$C17,D2_BKZ!$B$5:$B$2504,$AU$4)</f>
        <v>0</v>
      </c>
      <c r="AT17" s="135">
        <f>SUMIFS(D_SAV!$AN$5:$AN$4004,D_SAV!$B$5:$B$4004,B_KKAuf!$C17,D_SAV!$D$5:$D$4004,$AU$4)</f>
        <v>0</v>
      </c>
      <c r="AU17" s="135">
        <f>SUMIFS(D3_WAV!$U$5:$U$204,D3_WAV!$A$5:$A$204,B_KKAuf!$C17,D3_WAV!$D$5:$D$204,$AU$4,D3_WAV!$B$5:$B$204,"&lt;&gt;geleistete Anzahlungen und Anlagen im Bau des Sachanlagevermögens",D3_WAV!$B$5:$B$204,"&lt;&gt;geleistete Anzahlungen auf immaterielle Vermögensgegenstände")</f>
        <v>0</v>
      </c>
      <c r="AV17" s="135">
        <f>SUMIFS(D2_BKZ!$K$5:$K$2504,D2_BKZ!$A$5:$A$2504,$C17,D2_BKZ!$B$5:$B$2504,$AU$4)</f>
        <v>0</v>
      </c>
      <c r="AW17" s="135">
        <f t="shared" si="13"/>
        <v>0</v>
      </c>
      <c r="AX17" s="284">
        <f>IF(A_Stammdaten!$B$7="FNB",(PRODUCT(AW17,KKauf!$L$55)),(PRODUCT(AW17,KKauf!$L$68)))</f>
        <v>0</v>
      </c>
      <c r="AY17" s="284">
        <f>AW17*KKauf!$L$16</f>
        <v>0</v>
      </c>
      <c r="AZ17" s="135">
        <f>SUMIFS(D_SAV!$AL$5:$AL$4004,D_SAV!$B$5:$B$4004,B_KKAuf!$C17,D_SAV!$D$5:$D$4004,$BD$4)</f>
        <v>0</v>
      </c>
      <c r="BA17" s="135">
        <f>SUMIFS(D3_WAV!$S$5:$S$204,D3_WAV!$A$5:$A$204,B_KKAuf!$C17,D3_WAV!$D$5:$D$204,$BD$4,D3_WAV!$B$5:$B$204,"&lt;&gt;geleistete Anzahlungen und Anlagen im Bau des Sachanlagevermögens",D3_WAV!$B$5:$B$204,"&lt;&gt;geleistete Anzahlungen auf immaterielle Vermögensgegenstände")</f>
        <v>0</v>
      </c>
      <c r="BB17" s="135">
        <f>SUMIFS(D2_BKZ!$J$5:$J$2504,D2_BKZ!$A$5:$A$2504,$C17,D2_BKZ!$B$5:$B$2504,$BD$4)</f>
        <v>0</v>
      </c>
      <c r="BC17" s="135">
        <f>SUMIFS(D_SAV!$AN$5:$AN$4004,D_SAV!$B$5:$B$4004,B_KKAuf!$C17,D_SAV!$D$5:$D$4004,$BD$4)</f>
        <v>0</v>
      </c>
      <c r="BD17" s="135">
        <f>SUMIFS(D3_WAV!$U$5:$U$204,D3_WAV!$A$5:$A$204,B_KKAuf!$C17,D3_WAV!$D$5:$D$204,$BD$4,D3_WAV!$B$5:$B$204,"&lt;&gt;geleistete Anzahlungen und Anlagen im Bau des Sachanlagevermögens",D3_WAV!$B$5:$B$204,"&lt;&gt;geleistete Anzahlungen auf immaterielle Vermögensgegenstände")</f>
        <v>0</v>
      </c>
      <c r="BE17" s="135">
        <f>SUMIFS(D2_BKZ!$K$5:$K$2504,D2_BKZ!$A$5:$A$2504,$C17,D2_BKZ!$B$5:$B$2504,$BD$4)</f>
        <v>0</v>
      </c>
      <c r="BF17" s="135">
        <f t="shared" si="14"/>
        <v>0</v>
      </c>
      <c r="BG17" s="285">
        <f>IF(A_Stammdaten!$B$7="FNB",(PRODUCT(BF17,KKauf!$L$56)),(PRODUCT(BF17,KKauf!$L$69)))</f>
        <v>0</v>
      </c>
      <c r="BH17" s="286">
        <f>BF17*KKauf!$L$17</f>
        <v>0</v>
      </c>
      <c r="BI17" s="280"/>
      <c r="BJ17" s="280"/>
      <c r="BK17" s="280"/>
      <c r="BL17" s="280"/>
      <c r="BM17" s="280"/>
      <c r="BN17" s="280"/>
      <c r="BO17" s="280"/>
      <c r="BP17" s="280"/>
      <c r="BQ17" s="280"/>
      <c r="BR17" s="280"/>
      <c r="BS17" s="280"/>
      <c r="BT17" s="280"/>
      <c r="BU17" s="280"/>
      <c r="BV17" s="280"/>
      <c r="BW17" s="280"/>
      <c r="BX17" s="280"/>
    </row>
    <row r="18" spans="3:76" x14ac:dyDescent="0.25">
      <c r="C18" s="136">
        <f>A_Stammdaten!A26</f>
        <v>0</v>
      </c>
      <c r="D18" s="174">
        <f t="shared" si="8"/>
        <v>0</v>
      </c>
      <c r="E18" s="174">
        <f t="shared" si="9"/>
        <v>0</v>
      </c>
      <c r="F18" s="283">
        <f>PRODUCT(SUM(L18,O18,X18,AG18,AP18,AY18,BH18),0.4,0.035,A_Stammdaten!D26)</f>
        <v>0</v>
      </c>
      <c r="G18" s="283">
        <f t="shared" si="1"/>
        <v>0</v>
      </c>
      <c r="H18" s="135">
        <f>SUMIF(D_SAV!$B$5:$B$4004,B_KKAuf!$C18,D_SAV!$AM$5:$AM$4004)</f>
        <v>0</v>
      </c>
      <c r="I18" s="135">
        <f>SUMIFS(D3_WAV!$T$5:$T$204,D3_WAV!$A$5:$A$204,C18,D3_WAV!$D$5:$D$204,"&gt;2015",D3_WAV!$D$5:$D$204,"&lt;="&amp;A_Stammdaten!$B$12)</f>
        <v>0</v>
      </c>
      <c r="J18" s="284">
        <f>AVERAGE(SUMIFS(D3_WAV!$S$5:$S$204,D3_WAV!$B$5:$B$204,"geleistete Anzahlungen und Anlagen im Bau des Sachanlagevermögens",D3_WAV!$A$5:$A$204,B_KKAuf!$C18,D3_WAV!$D$5:$D$204,"&lt;=2023"),SUMIFS(D3_WAV!$U$5:$U$204,D3_WAV!$B$5:$B$204,"geleistete Anzahlungen und Anlagen im Bau des Sachanlagevermögens",D3_WAV!$A$5:$A$204,B_KKAuf!$C18,D3_WAV!$D$5:$D$204,"&lt;=2023"))+AVERAGE(SUMIFS(D3_WAV!$S$5:$S$204,D3_WAV!$B$5:$B$204,"geleistete Anzahlungen auf immaterielle Vermögensgegenstände",D3_WAV!$A$5:$A$204,B_KKAuf!$C18,D3_WAV!$D$5:$D$204,"&lt;=2023"),SUMIFS(D3_WAV!$U$5:$U$204,D3_WAV!$B$5:$B$204,"geleistete Anzahlungen auf immaterielle Vermögensgegenstände",D3_WAV!$A$5:$A$204,B_KKAuf!$C18,D3_WAV!$D$5:$D$204,"&lt;=2023"))</f>
        <v>0</v>
      </c>
      <c r="K18" s="284">
        <f>IF(A_Stammdaten!$B$7="FNB",(PRODUCT(B_KKAuf!$J18,KKauf!$Z$52)),PRODUCT(B_KKAuf!$J18,KKauf!$Z$65))</f>
        <v>0</v>
      </c>
      <c r="L18" s="284">
        <f>J18*KKauf!$Z$13</f>
        <v>0</v>
      </c>
      <c r="M18" s="284">
        <f>AVERAGE(SUMIFS(D3_WAV!$S$5:$S$204,D3_WAV!$B$5:$B$204,"geleistete Anzahlungen und Anlagen im Bau des Sachanlagevermögens",D3_WAV!$A$5:$A$204,B_KKAuf!$C18,D3_WAV!$D$5:$D$204,"&gt;=2024"),SUMIFS(D3_WAV!$U$5:$U$204,D3_WAV!$B$5:$B$204,"geleistete Anzahlungen und Anlagen im Bau des Sachanlagevermögens",D3_WAV!$A$5:$A$204,B_KKAuf!$C18,D3_WAV!$D$5:$D$204,"&gt;=2024"))+AVERAGE(SUMIFS(D3_WAV!$S$5:$S$204,D3_WAV!$B$5:$B$204,"geleistete Anzahlungen auf immaterielle Vermögensgegenstände",D3_WAV!$A$5:$A$204,B_KKAuf!$C18,D3_WAV!$D$5:$D$204,"&gt;=2024"),SUMIFS(D3_WAV!$U$5:$U$204,D3_WAV!$B$5:$B$204,"geleistete Anzahlungen auf immaterielle Vermögensgegenstände",D3_WAV!$A$5:$A$204,B_KKAuf!$C18,D3_WAV!$D$5:$D$204,"&gt;=2024"))</f>
        <v>0</v>
      </c>
      <c r="N18" s="284">
        <f>IF(A_Stammdaten!$B$7="FNB",(PRODUCT(B_KKAuf!$M18,KKauf!$Z$55)),PRODUCT(B_KKAuf!$M18,KKauf!$Z$68))</f>
        <v>0</v>
      </c>
      <c r="O18" s="292">
        <f>M18*KKauf!$Z$16</f>
        <v>0</v>
      </c>
      <c r="P18" s="135">
        <f>SUMIFS(D_SAV!$AL$5:$AL$4004,D_SAV!$B$5:$B$4004,B_KKAuf!$C18,D_SAV!$D$5:$D$4004,$T$4)</f>
        <v>0</v>
      </c>
      <c r="Q18" s="135">
        <f>SUMIFS(D3_WAV!$S$5:$S$204,D3_WAV!$A$5:$A$204,B_KKAuf!$C18,D3_WAV!$D$5:$D$204,$T$4,D3_WAV!$B$5:$B$204,"&lt;&gt;geleistete Anzahlungen und Anlagen im Bau des Sachanlagevermögens",D3_WAV!$B$5:$B$204,"&lt;&gt;geleistete Anzahlungen auf immaterielle Vermögensgegenstände")</f>
        <v>0</v>
      </c>
      <c r="R18" s="135">
        <f>SUMIFS(D2_BKZ!$J$5:$J$2504,D2_BKZ!$A$5:$A$2504,$C18,D2_BKZ!$B$5:$B$2504,$T$4)</f>
        <v>0</v>
      </c>
      <c r="S18" s="135">
        <f>SUMIFS(D_SAV!$AN$5:$AN$4004,D_SAV!$B$5:$B$4004,B_KKAuf!$C18,D_SAV!$D$5:$D$4004,$T$4)</f>
        <v>0</v>
      </c>
      <c r="T18" s="135">
        <f>SUMIFS(D3_WAV!$U$5:$U$204,D3_WAV!$A$5:$A$204,B_KKAuf!$C18,D3_WAV!$D$5:$D$204,$T$4,D3_WAV!$B$5:$B$204,"&lt;&gt;geleistete Anzahlungen und Anlagen im Bau des Sachanlagevermögens",D3_WAV!$B$5:$B$204,"&lt;&gt;geleistete Anzahlungen auf immaterielle Vermögensgegenstände")</f>
        <v>0</v>
      </c>
      <c r="U18" s="135">
        <f>SUMIFS(D2_BKZ!$K$5:$K$2504,D2_BKZ!$A$5:$A$2504,$C18,D2_BKZ!$B$5:$B$2504,$T$4)</f>
        <v>0</v>
      </c>
      <c r="V18" s="135">
        <f t="shared" si="10"/>
        <v>0</v>
      </c>
      <c r="W18" s="284">
        <f>IF(A_Stammdaten!$B$7="FNB",(PRODUCT(V18,KKauf!$L$52)),(PRODUCT(V18,KKauf!$L$65)))</f>
        <v>0</v>
      </c>
      <c r="X18" s="284">
        <f>V18*KKauf!$L$13</f>
        <v>0</v>
      </c>
      <c r="Y18" s="135">
        <f>SUMIFS(D_SAV!$AL$5:$AL$4004,D_SAV!$B$5:$B$4004,B_KKAuf!$C18,D_SAV!$D$5:$D$4004,$AC$4)</f>
        <v>0</v>
      </c>
      <c r="Z18" s="135">
        <f>SUMIFS(D3_WAV!$S$5:$S$204,D3_WAV!$A$5:$A$204,B_KKAuf!$C18,D3_WAV!$D$5:$D$204,$AC$4,D3_WAV!$B$5:$B$204,"&lt;&gt;geleistete Anzahlungen und Anlagen im Bau des Sachanlagevermögens",D3_WAV!$B$5:$B$204,"&lt;&gt;geleistete Anzahlungen auf immaterielle Vermögensgegenstände")</f>
        <v>0</v>
      </c>
      <c r="AA18" s="135">
        <f>SUMIFS(D2_BKZ!$J$5:$J$2504,D2_BKZ!$A$5:$A$2504,$C18,D2_BKZ!$B$5:$B$2504,$AC$4)</f>
        <v>0</v>
      </c>
      <c r="AB18" s="135">
        <f>SUMIFS(D_SAV!$AN$5:$AN$4004,D_SAV!$B$5:$B$4004,B_KKAuf!$C18,D_SAV!$D$5:$D$4004,$AC$4)</f>
        <v>0</v>
      </c>
      <c r="AC18" s="135">
        <f>SUMIFS(D3_WAV!$U$5:$U$204,D3_WAV!$A$5:$A$204,B_KKAuf!$C18,D3_WAV!$D$5:$D$204,$AC$4,D3_WAV!$B$5:$B$204,"&lt;&gt;geleistete Anzahlungen und Anlagen im Bau des Sachanlagevermögens",D3_WAV!$B$5:$B$204,"&lt;&gt;geleistete Anzahlungen auf immaterielle Vermögensgegenstände")</f>
        <v>0</v>
      </c>
      <c r="AD18" s="135">
        <f>SUMIFS(D2_BKZ!$K$5:$K$2504,D2_BKZ!$A$5:$A$2504,$C18,D2_BKZ!$B$5:$B$2504,$AC$4)</f>
        <v>0</v>
      </c>
      <c r="AE18" s="135">
        <f t="shared" si="11"/>
        <v>0</v>
      </c>
      <c r="AF18" s="284">
        <f>IF(A_Stammdaten!$B$7="FNB",(PRODUCT(AE18,KKauf!$L$53)),(PRODUCT(AE18,KKauf!$L$66)))</f>
        <v>0</v>
      </c>
      <c r="AG18" s="284">
        <f>AE18*KKauf!$L$14</f>
        <v>0</v>
      </c>
      <c r="AH18" s="135">
        <f>SUMIFS(D_SAV!$AL$5:$AL$4004,D_SAV!$B$5:$B$4004,B_KKAuf!$C18,D_SAV!$D$5:$D$4004,$AL$4)</f>
        <v>0</v>
      </c>
      <c r="AI18" s="135">
        <f>SUMIFS(D3_WAV!$S$5:$S$204,D3_WAV!$A$5:$A$204,B_KKAuf!$C18,D3_WAV!$D$5:$D$204,$AL$4,D3_WAV!$B$5:$B$204,"&lt;&gt;geleistete Anzahlungen und Anlagen im Bau des Sachanlagevermögens",D3_WAV!$B$5:$B$204,"&lt;&gt;geleistete Anzahlungen auf immaterielle Vermögensgegenstände")</f>
        <v>0</v>
      </c>
      <c r="AJ18" s="135">
        <f>SUMIFS(D2_BKZ!$J$5:$J$2504,D2_BKZ!$A$5:$A$2504,$C18,D2_BKZ!$B$5:$B$2504,$AL$4)</f>
        <v>0</v>
      </c>
      <c r="AK18" s="135">
        <f>SUMIFS(D_SAV!$AN$5:$AN$4004,D_SAV!$B$5:$B$4004,B_KKAuf!$C18,D_SAV!$D$5:$D$4004,$AL$4)</f>
        <v>0</v>
      </c>
      <c r="AL18" s="135">
        <f>SUMIFS(D3_WAV!$U$5:$U$204,D3_WAV!$A$5:$A$204,B_KKAuf!$C18,D3_WAV!$D$5:$D$204,$AL$4,D3_WAV!$B$5:$B$204,"&lt;&gt;geleistete Anzahlungen und Anlagen im Bau des Sachanlagevermögens",D3_WAV!$B$5:$B$204,"&lt;&gt;geleistete Anzahlungen auf immaterielle Vermögensgegenstände")</f>
        <v>0</v>
      </c>
      <c r="AM18" s="135">
        <f>SUMIFS(D2_BKZ!$K$5:$K$2504,D2_BKZ!$A$5:$A$2504,$C18,D2_BKZ!$B$5:$B$2504,$AL$4)</f>
        <v>0</v>
      </c>
      <c r="AN18" s="135">
        <f t="shared" si="12"/>
        <v>0</v>
      </c>
      <c r="AO18" s="284">
        <f>IF(A_Stammdaten!$B$7="FNB",(PRODUCT(AN18,KKauf!$L$54)),(PRODUCT(AN18,KKauf!$L$67)))</f>
        <v>0</v>
      </c>
      <c r="AP18" s="284">
        <f>AN18*KKauf!$L$15</f>
        <v>0</v>
      </c>
      <c r="AQ18" s="135">
        <f>SUMIFS(D_SAV!$AL$5:$AL$4004,D_SAV!$B$5:$B$4004,B_KKAuf!$C18,D_SAV!$D$5:$D$4004,$AU$4)</f>
        <v>0</v>
      </c>
      <c r="AR18" s="135">
        <f>SUMIFS(D3_WAV!$S$5:$S$204,D3_WAV!$A$5:$A$204,B_KKAuf!$C18,D3_WAV!$D$5:$D$204,$AU$4,D3_WAV!$B$5:$B$204,"&lt;&gt;geleistete Anzahlungen und Anlagen im Bau des Sachanlagevermögens",D3_WAV!$B$5:$B$204,"&lt;&gt;geleistete Anzahlungen auf immaterielle Vermögensgegenstände")</f>
        <v>0</v>
      </c>
      <c r="AS18" s="135">
        <f>SUMIFS(D2_BKZ!$J$5:$J$2504,D2_BKZ!$A$5:$A$2504,$C18,D2_BKZ!$B$5:$B$2504,$AU$4)</f>
        <v>0</v>
      </c>
      <c r="AT18" s="135">
        <f>SUMIFS(D_SAV!$AN$5:$AN$4004,D_SAV!$B$5:$B$4004,B_KKAuf!$C18,D_SAV!$D$5:$D$4004,$AU$4)</f>
        <v>0</v>
      </c>
      <c r="AU18" s="135">
        <f>SUMIFS(D3_WAV!$U$5:$U$204,D3_WAV!$A$5:$A$204,B_KKAuf!$C18,D3_WAV!$D$5:$D$204,$AU$4,D3_WAV!$B$5:$B$204,"&lt;&gt;geleistete Anzahlungen und Anlagen im Bau des Sachanlagevermögens",D3_WAV!$B$5:$B$204,"&lt;&gt;geleistete Anzahlungen auf immaterielle Vermögensgegenstände")</f>
        <v>0</v>
      </c>
      <c r="AV18" s="135">
        <f>SUMIFS(D2_BKZ!$K$5:$K$2504,D2_BKZ!$A$5:$A$2504,$C18,D2_BKZ!$B$5:$B$2504,$AU$4)</f>
        <v>0</v>
      </c>
      <c r="AW18" s="135">
        <f t="shared" si="13"/>
        <v>0</v>
      </c>
      <c r="AX18" s="284">
        <f>IF(A_Stammdaten!$B$7="FNB",(PRODUCT(AW18,KKauf!$L$55)),(PRODUCT(AW18,KKauf!$L$68)))</f>
        <v>0</v>
      </c>
      <c r="AY18" s="284">
        <f>AW18*KKauf!$L$16</f>
        <v>0</v>
      </c>
      <c r="AZ18" s="135">
        <f>SUMIFS(D_SAV!$AL$5:$AL$4004,D_SAV!$B$5:$B$4004,B_KKAuf!$C18,D_SAV!$D$5:$D$4004,$BD$4)</f>
        <v>0</v>
      </c>
      <c r="BA18" s="135">
        <f>SUMIFS(D3_WAV!$S$5:$S$204,D3_WAV!$A$5:$A$204,B_KKAuf!$C18,D3_WAV!$D$5:$D$204,$BD$4,D3_WAV!$B$5:$B$204,"&lt;&gt;geleistete Anzahlungen und Anlagen im Bau des Sachanlagevermögens",D3_WAV!$B$5:$B$204,"&lt;&gt;geleistete Anzahlungen auf immaterielle Vermögensgegenstände")</f>
        <v>0</v>
      </c>
      <c r="BB18" s="135">
        <f>SUMIFS(D2_BKZ!$J$5:$J$2504,D2_BKZ!$A$5:$A$2504,$C18,D2_BKZ!$B$5:$B$2504,$BD$4)</f>
        <v>0</v>
      </c>
      <c r="BC18" s="135">
        <f>SUMIFS(D_SAV!$AN$5:$AN$4004,D_SAV!$B$5:$B$4004,B_KKAuf!$C18,D_SAV!$D$5:$D$4004,$BD$4)</f>
        <v>0</v>
      </c>
      <c r="BD18" s="135">
        <f>SUMIFS(D3_WAV!$U$5:$U$204,D3_WAV!$A$5:$A$204,B_KKAuf!$C18,D3_WAV!$D$5:$D$204,$BD$4,D3_WAV!$B$5:$B$204,"&lt;&gt;geleistete Anzahlungen und Anlagen im Bau des Sachanlagevermögens",D3_WAV!$B$5:$B$204,"&lt;&gt;geleistete Anzahlungen auf immaterielle Vermögensgegenstände")</f>
        <v>0</v>
      </c>
      <c r="BE18" s="135">
        <f>SUMIFS(D2_BKZ!$K$5:$K$2504,D2_BKZ!$A$5:$A$2504,$C18,D2_BKZ!$B$5:$B$2504,$BD$4)</f>
        <v>0</v>
      </c>
      <c r="BF18" s="135">
        <f t="shared" si="14"/>
        <v>0</v>
      </c>
      <c r="BG18" s="285">
        <f>IF(A_Stammdaten!$B$7="FNB",(PRODUCT(BF18,KKauf!$L$56)),(PRODUCT(BF18,KKauf!$L$69)))</f>
        <v>0</v>
      </c>
      <c r="BH18" s="286">
        <f>BF18*KKauf!$L$17</f>
        <v>0</v>
      </c>
      <c r="BI18" s="280"/>
      <c r="BJ18" s="280"/>
      <c r="BK18" s="280"/>
      <c r="BL18" s="280"/>
      <c r="BM18" s="280"/>
      <c r="BN18" s="280"/>
      <c r="BO18" s="280"/>
      <c r="BP18" s="280"/>
      <c r="BQ18" s="280"/>
      <c r="BR18" s="280"/>
      <c r="BS18" s="280"/>
      <c r="BT18" s="280"/>
      <c r="BU18" s="280"/>
      <c r="BV18" s="280"/>
      <c r="BW18" s="280"/>
      <c r="BX18" s="280"/>
    </row>
    <row r="19" spans="3:76" x14ac:dyDescent="0.25">
      <c r="C19" s="136">
        <f>A_Stammdaten!A27</f>
        <v>0</v>
      </c>
      <c r="D19" s="174">
        <f t="shared" si="8"/>
        <v>0</v>
      </c>
      <c r="E19" s="174">
        <f t="shared" si="9"/>
        <v>0</v>
      </c>
      <c r="F19" s="283">
        <f>PRODUCT(SUM(L19,O19,X19,AG19,AP19,AY19,BH19),0.4,0.035,A_Stammdaten!D27)</f>
        <v>0</v>
      </c>
      <c r="G19" s="283">
        <f t="shared" si="1"/>
        <v>0</v>
      </c>
      <c r="H19" s="135">
        <f>SUMIF(D_SAV!$B$5:$B$4004,B_KKAuf!$C19,D_SAV!$AM$5:$AM$4004)</f>
        <v>0</v>
      </c>
      <c r="I19" s="135">
        <f>SUMIFS(D3_WAV!$T$5:$T$204,D3_WAV!$A$5:$A$204,C19,D3_WAV!$D$5:$D$204,"&gt;2015",D3_WAV!$D$5:$D$204,"&lt;="&amp;A_Stammdaten!$B$12)</f>
        <v>0</v>
      </c>
      <c r="J19" s="284">
        <f>AVERAGE(SUMIFS(D3_WAV!$S$5:$S$204,D3_WAV!$B$5:$B$204,"geleistete Anzahlungen und Anlagen im Bau des Sachanlagevermögens",D3_WAV!$A$5:$A$204,B_KKAuf!$C19,D3_WAV!$D$5:$D$204,"&lt;=2023"),SUMIFS(D3_WAV!$U$5:$U$204,D3_WAV!$B$5:$B$204,"geleistete Anzahlungen und Anlagen im Bau des Sachanlagevermögens",D3_WAV!$A$5:$A$204,B_KKAuf!$C19,D3_WAV!$D$5:$D$204,"&lt;=2023"))+AVERAGE(SUMIFS(D3_WAV!$S$5:$S$204,D3_WAV!$B$5:$B$204,"geleistete Anzahlungen auf immaterielle Vermögensgegenstände",D3_WAV!$A$5:$A$204,B_KKAuf!$C19,D3_WAV!$D$5:$D$204,"&lt;=2023"),SUMIFS(D3_WAV!$U$5:$U$204,D3_WAV!$B$5:$B$204,"geleistete Anzahlungen auf immaterielle Vermögensgegenstände",D3_WAV!$A$5:$A$204,B_KKAuf!$C19,D3_WAV!$D$5:$D$204,"&lt;=2023"))</f>
        <v>0</v>
      </c>
      <c r="K19" s="284">
        <f>IF(A_Stammdaten!$B$7="FNB",(PRODUCT(B_KKAuf!$J19,KKauf!$Z$52)),PRODUCT(B_KKAuf!$J19,KKauf!$Z$65))</f>
        <v>0</v>
      </c>
      <c r="L19" s="284">
        <f>J19*KKauf!$Z$13</f>
        <v>0</v>
      </c>
      <c r="M19" s="284">
        <f>AVERAGE(SUMIFS(D3_WAV!$S$5:$S$204,D3_WAV!$B$5:$B$204,"geleistete Anzahlungen und Anlagen im Bau des Sachanlagevermögens",D3_WAV!$A$5:$A$204,B_KKAuf!$C19,D3_WAV!$D$5:$D$204,"&gt;=2024"),SUMIFS(D3_WAV!$U$5:$U$204,D3_WAV!$B$5:$B$204,"geleistete Anzahlungen und Anlagen im Bau des Sachanlagevermögens",D3_WAV!$A$5:$A$204,B_KKAuf!$C19,D3_WAV!$D$5:$D$204,"&gt;=2024"))+AVERAGE(SUMIFS(D3_WAV!$S$5:$S$204,D3_WAV!$B$5:$B$204,"geleistete Anzahlungen auf immaterielle Vermögensgegenstände",D3_WAV!$A$5:$A$204,B_KKAuf!$C19,D3_WAV!$D$5:$D$204,"&gt;=2024"),SUMIFS(D3_WAV!$U$5:$U$204,D3_WAV!$B$5:$B$204,"geleistete Anzahlungen auf immaterielle Vermögensgegenstände",D3_WAV!$A$5:$A$204,B_KKAuf!$C19,D3_WAV!$D$5:$D$204,"&gt;=2024"))</f>
        <v>0</v>
      </c>
      <c r="N19" s="284">
        <f>IF(A_Stammdaten!$B$7="FNB",(PRODUCT(B_KKAuf!$M19,KKauf!$Z$55)),PRODUCT(B_KKAuf!$M19,KKauf!$Z$68))</f>
        <v>0</v>
      </c>
      <c r="O19" s="292">
        <f>M19*KKauf!$Z$16</f>
        <v>0</v>
      </c>
      <c r="P19" s="135">
        <f>SUMIFS(D_SAV!$AL$5:$AL$4004,D_SAV!$B$5:$B$4004,B_KKAuf!$C19,D_SAV!$D$5:$D$4004,$T$4)</f>
        <v>0</v>
      </c>
      <c r="Q19" s="135">
        <f>SUMIFS(D3_WAV!$S$5:$S$204,D3_WAV!$A$5:$A$204,B_KKAuf!$C19,D3_WAV!$D$5:$D$204,$T$4,D3_WAV!$B$5:$B$204,"&lt;&gt;geleistete Anzahlungen und Anlagen im Bau des Sachanlagevermögens",D3_WAV!$B$5:$B$204,"&lt;&gt;geleistete Anzahlungen auf immaterielle Vermögensgegenstände")</f>
        <v>0</v>
      </c>
      <c r="R19" s="135">
        <f>SUMIFS(D2_BKZ!$J$5:$J$2504,D2_BKZ!$A$5:$A$2504,$C19,D2_BKZ!$B$5:$B$2504,$T$4)</f>
        <v>0</v>
      </c>
      <c r="S19" s="135">
        <f>SUMIFS(D_SAV!$AN$5:$AN$4004,D_SAV!$B$5:$B$4004,B_KKAuf!$C19,D_SAV!$D$5:$D$4004,$T$4)</f>
        <v>0</v>
      </c>
      <c r="T19" s="135">
        <f>SUMIFS(D3_WAV!$U$5:$U$204,D3_WAV!$A$5:$A$204,B_KKAuf!$C19,D3_WAV!$D$5:$D$204,$T$4,D3_WAV!$B$5:$B$204,"&lt;&gt;geleistete Anzahlungen und Anlagen im Bau des Sachanlagevermögens",D3_WAV!$B$5:$B$204,"&lt;&gt;geleistete Anzahlungen auf immaterielle Vermögensgegenstände")</f>
        <v>0</v>
      </c>
      <c r="U19" s="135">
        <f>SUMIFS(D2_BKZ!$K$5:$K$2504,D2_BKZ!$A$5:$A$2504,$C19,D2_BKZ!$B$5:$B$2504,$T$4)</f>
        <v>0</v>
      </c>
      <c r="V19" s="135">
        <f t="shared" si="10"/>
        <v>0</v>
      </c>
      <c r="W19" s="284">
        <f>IF(A_Stammdaten!$B$7="FNB",(PRODUCT(V19,KKauf!$L$52)),(PRODUCT(V19,KKauf!$L$65)))</f>
        <v>0</v>
      </c>
      <c r="X19" s="284">
        <f>V19*KKauf!$L$13</f>
        <v>0</v>
      </c>
      <c r="Y19" s="135">
        <f>SUMIFS(D_SAV!$AL$5:$AL$4004,D_SAV!$B$5:$B$4004,B_KKAuf!$C19,D_SAV!$D$5:$D$4004,$AC$4)</f>
        <v>0</v>
      </c>
      <c r="Z19" s="135">
        <f>SUMIFS(D3_WAV!$S$5:$S$204,D3_WAV!$A$5:$A$204,B_KKAuf!$C19,D3_WAV!$D$5:$D$204,$AC$4,D3_WAV!$B$5:$B$204,"&lt;&gt;geleistete Anzahlungen und Anlagen im Bau des Sachanlagevermögens",D3_WAV!$B$5:$B$204,"&lt;&gt;geleistete Anzahlungen auf immaterielle Vermögensgegenstände")</f>
        <v>0</v>
      </c>
      <c r="AA19" s="135">
        <f>SUMIFS(D2_BKZ!$J$5:$J$2504,D2_BKZ!$A$5:$A$2504,$C19,D2_BKZ!$B$5:$B$2504,$AC$4)</f>
        <v>0</v>
      </c>
      <c r="AB19" s="135">
        <f>SUMIFS(D_SAV!$AN$5:$AN$4004,D_SAV!$B$5:$B$4004,B_KKAuf!$C19,D_SAV!$D$5:$D$4004,$AC$4)</f>
        <v>0</v>
      </c>
      <c r="AC19" s="135">
        <f>SUMIFS(D3_WAV!$U$5:$U$204,D3_WAV!$A$5:$A$204,B_KKAuf!$C19,D3_WAV!$D$5:$D$204,$AC$4,D3_WAV!$B$5:$B$204,"&lt;&gt;geleistete Anzahlungen und Anlagen im Bau des Sachanlagevermögens",D3_WAV!$B$5:$B$204,"&lt;&gt;geleistete Anzahlungen auf immaterielle Vermögensgegenstände")</f>
        <v>0</v>
      </c>
      <c r="AD19" s="135">
        <f>SUMIFS(D2_BKZ!$K$5:$K$2504,D2_BKZ!$A$5:$A$2504,$C19,D2_BKZ!$B$5:$B$2504,$AC$4)</f>
        <v>0</v>
      </c>
      <c r="AE19" s="135">
        <f t="shared" si="11"/>
        <v>0</v>
      </c>
      <c r="AF19" s="284">
        <f>IF(A_Stammdaten!$B$7="FNB",(PRODUCT(AE19,KKauf!$L$53)),(PRODUCT(AE19,KKauf!$L$66)))</f>
        <v>0</v>
      </c>
      <c r="AG19" s="284">
        <f>AE19*KKauf!$L$14</f>
        <v>0</v>
      </c>
      <c r="AH19" s="135">
        <f>SUMIFS(D_SAV!$AL$5:$AL$4004,D_SAV!$B$5:$B$4004,B_KKAuf!$C19,D_SAV!$D$5:$D$4004,$AL$4)</f>
        <v>0</v>
      </c>
      <c r="AI19" s="135">
        <f>SUMIFS(D3_WAV!$S$5:$S$204,D3_WAV!$A$5:$A$204,B_KKAuf!$C19,D3_WAV!$D$5:$D$204,$AL$4,D3_WAV!$B$5:$B$204,"&lt;&gt;geleistete Anzahlungen und Anlagen im Bau des Sachanlagevermögens",D3_WAV!$B$5:$B$204,"&lt;&gt;geleistete Anzahlungen auf immaterielle Vermögensgegenstände")</f>
        <v>0</v>
      </c>
      <c r="AJ19" s="135">
        <f>SUMIFS(D2_BKZ!$J$5:$J$2504,D2_BKZ!$A$5:$A$2504,$C19,D2_BKZ!$B$5:$B$2504,$AL$4)</f>
        <v>0</v>
      </c>
      <c r="AK19" s="135">
        <f>SUMIFS(D_SAV!$AN$5:$AN$4004,D_SAV!$B$5:$B$4004,B_KKAuf!$C19,D_SAV!$D$5:$D$4004,$AL$4)</f>
        <v>0</v>
      </c>
      <c r="AL19" s="135">
        <f>SUMIFS(D3_WAV!$U$5:$U$204,D3_WAV!$A$5:$A$204,B_KKAuf!$C19,D3_WAV!$D$5:$D$204,$AL$4,D3_WAV!$B$5:$B$204,"&lt;&gt;geleistete Anzahlungen und Anlagen im Bau des Sachanlagevermögens",D3_WAV!$B$5:$B$204,"&lt;&gt;geleistete Anzahlungen auf immaterielle Vermögensgegenstände")</f>
        <v>0</v>
      </c>
      <c r="AM19" s="135">
        <f>SUMIFS(D2_BKZ!$K$5:$K$2504,D2_BKZ!$A$5:$A$2504,$C19,D2_BKZ!$B$5:$B$2504,$AL$4)</f>
        <v>0</v>
      </c>
      <c r="AN19" s="135">
        <f t="shared" si="12"/>
        <v>0</v>
      </c>
      <c r="AO19" s="284">
        <f>IF(A_Stammdaten!$B$7="FNB",(PRODUCT(AN19,KKauf!$L$54)),(PRODUCT(AN19,KKauf!$L$67)))</f>
        <v>0</v>
      </c>
      <c r="AP19" s="284">
        <f>AN19*KKauf!$L$15</f>
        <v>0</v>
      </c>
      <c r="AQ19" s="135">
        <f>SUMIFS(D_SAV!$AL$5:$AL$4004,D_SAV!$B$5:$B$4004,B_KKAuf!$C19,D_SAV!$D$5:$D$4004,$AU$4)</f>
        <v>0</v>
      </c>
      <c r="AR19" s="135">
        <f>SUMIFS(D3_WAV!$S$5:$S$204,D3_WAV!$A$5:$A$204,B_KKAuf!$C19,D3_WAV!$D$5:$D$204,$AU$4,D3_WAV!$B$5:$B$204,"&lt;&gt;geleistete Anzahlungen und Anlagen im Bau des Sachanlagevermögens",D3_WAV!$B$5:$B$204,"&lt;&gt;geleistete Anzahlungen auf immaterielle Vermögensgegenstände")</f>
        <v>0</v>
      </c>
      <c r="AS19" s="135">
        <f>SUMIFS(D2_BKZ!$J$5:$J$2504,D2_BKZ!$A$5:$A$2504,$C19,D2_BKZ!$B$5:$B$2504,$AU$4)</f>
        <v>0</v>
      </c>
      <c r="AT19" s="135">
        <f>SUMIFS(D_SAV!$AN$5:$AN$4004,D_SAV!$B$5:$B$4004,B_KKAuf!$C19,D_SAV!$D$5:$D$4004,$AU$4)</f>
        <v>0</v>
      </c>
      <c r="AU19" s="135">
        <f>SUMIFS(D3_WAV!$U$5:$U$204,D3_WAV!$A$5:$A$204,B_KKAuf!$C19,D3_WAV!$D$5:$D$204,$AU$4,D3_WAV!$B$5:$B$204,"&lt;&gt;geleistete Anzahlungen und Anlagen im Bau des Sachanlagevermögens",D3_WAV!$B$5:$B$204,"&lt;&gt;geleistete Anzahlungen auf immaterielle Vermögensgegenstände")</f>
        <v>0</v>
      </c>
      <c r="AV19" s="135">
        <f>SUMIFS(D2_BKZ!$K$5:$K$2504,D2_BKZ!$A$5:$A$2504,$C19,D2_BKZ!$B$5:$B$2504,$AU$4)</f>
        <v>0</v>
      </c>
      <c r="AW19" s="135">
        <f t="shared" si="13"/>
        <v>0</v>
      </c>
      <c r="AX19" s="284">
        <f>IF(A_Stammdaten!$B$7="FNB",(PRODUCT(AW19,KKauf!$L$55)),(PRODUCT(AW19,KKauf!$L$68)))</f>
        <v>0</v>
      </c>
      <c r="AY19" s="284">
        <f>AW19*KKauf!$L$16</f>
        <v>0</v>
      </c>
      <c r="AZ19" s="135">
        <f>SUMIFS(D_SAV!$AL$5:$AL$4004,D_SAV!$B$5:$B$4004,B_KKAuf!$C19,D_SAV!$D$5:$D$4004,$BD$4)</f>
        <v>0</v>
      </c>
      <c r="BA19" s="135">
        <f>SUMIFS(D3_WAV!$S$5:$S$204,D3_WAV!$A$5:$A$204,B_KKAuf!$C19,D3_WAV!$D$5:$D$204,$BD$4,D3_WAV!$B$5:$B$204,"&lt;&gt;geleistete Anzahlungen und Anlagen im Bau des Sachanlagevermögens",D3_WAV!$B$5:$B$204,"&lt;&gt;geleistete Anzahlungen auf immaterielle Vermögensgegenstände")</f>
        <v>0</v>
      </c>
      <c r="BB19" s="135">
        <f>SUMIFS(D2_BKZ!$J$5:$J$2504,D2_BKZ!$A$5:$A$2504,$C19,D2_BKZ!$B$5:$B$2504,$BD$4)</f>
        <v>0</v>
      </c>
      <c r="BC19" s="135">
        <f>SUMIFS(D_SAV!$AN$5:$AN$4004,D_SAV!$B$5:$B$4004,B_KKAuf!$C19,D_SAV!$D$5:$D$4004,$BD$4)</f>
        <v>0</v>
      </c>
      <c r="BD19" s="135">
        <f>SUMIFS(D3_WAV!$U$5:$U$204,D3_WAV!$A$5:$A$204,B_KKAuf!$C19,D3_WAV!$D$5:$D$204,$BD$4,D3_WAV!$B$5:$B$204,"&lt;&gt;geleistete Anzahlungen und Anlagen im Bau des Sachanlagevermögens",D3_WAV!$B$5:$B$204,"&lt;&gt;geleistete Anzahlungen auf immaterielle Vermögensgegenstände")</f>
        <v>0</v>
      </c>
      <c r="BE19" s="135">
        <f>SUMIFS(D2_BKZ!$K$5:$K$2504,D2_BKZ!$A$5:$A$2504,$C19,D2_BKZ!$B$5:$B$2504,$BD$4)</f>
        <v>0</v>
      </c>
      <c r="BF19" s="135">
        <f t="shared" si="14"/>
        <v>0</v>
      </c>
      <c r="BG19" s="285">
        <f>IF(A_Stammdaten!$B$7="FNB",(PRODUCT(BF19,KKauf!$L$56)),(PRODUCT(BF19,KKauf!$L$69)))</f>
        <v>0</v>
      </c>
      <c r="BH19" s="286">
        <f>BF19*KKauf!$L$17</f>
        <v>0</v>
      </c>
      <c r="BI19" s="280"/>
      <c r="BJ19" s="280"/>
      <c r="BK19" s="280"/>
      <c r="BL19" s="280"/>
      <c r="BM19" s="280"/>
      <c r="BN19" s="280"/>
      <c r="BO19" s="280"/>
      <c r="BP19" s="280"/>
      <c r="BQ19" s="280"/>
      <c r="BR19" s="280"/>
      <c r="BS19" s="280"/>
      <c r="BT19" s="280"/>
      <c r="BU19" s="280"/>
      <c r="BV19" s="280"/>
      <c r="BW19" s="280"/>
      <c r="BX19" s="280"/>
    </row>
    <row r="20" spans="3:76" x14ac:dyDescent="0.25">
      <c r="C20" s="136">
        <f>A_Stammdaten!A28</f>
        <v>0</v>
      </c>
      <c r="D20" s="174">
        <f t="shared" si="8"/>
        <v>0</v>
      </c>
      <c r="E20" s="174">
        <f t="shared" si="9"/>
        <v>0</v>
      </c>
      <c r="F20" s="283">
        <f>PRODUCT(SUM(L20,O20,X20,AG20,AP20,AY20,BH20),0.4,0.035,A_Stammdaten!D28)</f>
        <v>0</v>
      </c>
      <c r="G20" s="283">
        <f t="shared" si="1"/>
        <v>0</v>
      </c>
      <c r="H20" s="135">
        <f>SUMIF(D_SAV!$B$5:$B$4004,B_KKAuf!$C20,D_SAV!$AM$5:$AM$4004)</f>
        <v>0</v>
      </c>
      <c r="I20" s="135">
        <f>SUMIFS(D3_WAV!$T$5:$T$204,D3_WAV!$A$5:$A$204,C20,D3_WAV!$D$5:$D$204,"&gt;2015",D3_WAV!$D$5:$D$204,"&lt;="&amp;A_Stammdaten!$B$12)</f>
        <v>0</v>
      </c>
      <c r="J20" s="284">
        <f>AVERAGE(SUMIFS(D3_WAV!$S$5:$S$204,D3_WAV!$B$5:$B$204,"geleistete Anzahlungen und Anlagen im Bau des Sachanlagevermögens",D3_WAV!$A$5:$A$204,B_KKAuf!$C20,D3_WAV!$D$5:$D$204,"&lt;=2023"),SUMIFS(D3_WAV!$U$5:$U$204,D3_WAV!$B$5:$B$204,"geleistete Anzahlungen und Anlagen im Bau des Sachanlagevermögens",D3_WAV!$A$5:$A$204,B_KKAuf!$C20,D3_WAV!$D$5:$D$204,"&lt;=2023"))+AVERAGE(SUMIFS(D3_WAV!$S$5:$S$204,D3_WAV!$B$5:$B$204,"geleistete Anzahlungen auf immaterielle Vermögensgegenstände",D3_WAV!$A$5:$A$204,B_KKAuf!$C20,D3_WAV!$D$5:$D$204,"&lt;=2023"),SUMIFS(D3_WAV!$U$5:$U$204,D3_WAV!$B$5:$B$204,"geleistete Anzahlungen auf immaterielle Vermögensgegenstände",D3_WAV!$A$5:$A$204,B_KKAuf!$C20,D3_WAV!$D$5:$D$204,"&lt;=2023"))</f>
        <v>0</v>
      </c>
      <c r="K20" s="284">
        <f>IF(A_Stammdaten!$B$7="FNB",(PRODUCT(B_KKAuf!$J20,KKauf!$Z$52)),PRODUCT(B_KKAuf!$J20,KKauf!$Z$65))</f>
        <v>0</v>
      </c>
      <c r="L20" s="284">
        <f>J20*KKauf!$Z$13</f>
        <v>0</v>
      </c>
      <c r="M20" s="284">
        <f>AVERAGE(SUMIFS(D3_WAV!$S$5:$S$204,D3_WAV!$B$5:$B$204,"geleistete Anzahlungen und Anlagen im Bau des Sachanlagevermögens",D3_WAV!$A$5:$A$204,B_KKAuf!$C20,D3_WAV!$D$5:$D$204,"&gt;=2024"),SUMIFS(D3_WAV!$U$5:$U$204,D3_WAV!$B$5:$B$204,"geleistete Anzahlungen und Anlagen im Bau des Sachanlagevermögens",D3_WAV!$A$5:$A$204,B_KKAuf!$C20,D3_WAV!$D$5:$D$204,"&gt;=2024"))+AVERAGE(SUMIFS(D3_WAV!$S$5:$S$204,D3_WAV!$B$5:$B$204,"geleistete Anzahlungen auf immaterielle Vermögensgegenstände",D3_WAV!$A$5:$A$204,B_KKAuf!$C20,D3_WAV!$D$5:$D$204,"&gt;=2024"),SUMIFS(D3_WAV!$U$5:$U$204,D3_WAV!$B$5:$B$204,"geleistete Anzahlungen auf immaterielle Vermögensgegenstände",D3_WAV!$A$5:$A$204,B_KKAuf!$C20,D3_WAV!$D$5:$D$204,"&gt;=2024"))</f>
        <v>0</v>
      </c>
      <c r="N20" s="284">
        <f>IF(A_Stammdaten!$B$7="FNB",(PRODUCT(B_KKAuf!$M20,KKauf!$Z$55)),PRODUCT(B_KKAuf!$M20,KKauf!$Z$68))</f>
        <v>0</v>
      </c>
      <c r="O20" s="292">
        <f>M20*KKauf!$Z$16</f>
        <v>0</v>
      </c>
      <c r="P20" s="135">
        <f>SUMIFS(D_SAV!$AL$5:$AL$4004,D_SAV!$B$5:$B$4004,B_KKAuf!$C20,D_SAV!$D$5:$D$4004,$T$4)</f>
        <v>0</v>
      </c>
      <c r="Q20" s="135">
        <f>SUMIFS(D3_WAV!$S$5:$S$204,D3_WAV!$A$5:$A$204,B_KKAuf!$C20,D3_WAV!$D$5:$D$204,$T$4,D3_WAV!$B$5:$B$204,"&lt;&gt;geleistete Anzahlungen und Anlagen im Bau des Sachanlagevermögens",D3_WAV!$B$5:$B$204,"&lt;&gt;geleistete Anzahlungen auf immaterielle Vermögensgegenstände")</f>
        <v>0</v>
      </c>
      <c r="R20" s="135">
        <f>SUMIFS(D2_BKZ!$J$5:$J$2504,D2_BKZ!$A$5:$A$2504,$C20,D2_BKZ!$B$5:$B$2504,$T$4)</f>
        <v>0</v>
      </c>
      <c r="S20" s="135">
        <f>SUMIFS(D_SAV!$AN$5:$AN$4004,D_SAV!$B$5:$B$4004,B_KKAuf!$C20,D_SAV!$D$5:$D$4004,$T$4)</f>
        <v>0</v>
      </c>
      <c r="T20" s="135">
        <f>SUMIFS(D3_WAV!$U$5:$U$204,D3_WAV!$A$5:$A$204,B_KKAuf!$C20,D3_WAV!$D$5:$D$204,$T$4,D3_WAV!$B$5:$B$204,"&lt;&gt;geleistete Anzahlungen und Anlagen im Bau des Sachanlagevermögens",D3_WAV!$B$5:$B$204,"&lt;&gt;geleistete Anzahlungen auf immaterielle Vermögensgegenstände")</f>
        <v>0</v>
      </c>
      <c r="U20" s="135">
        <f>SUMIFS(D2_BKZ!$K$5:$K$2504,D2_BKZ!$A$5:$A$2504,$C20,D2_BKZ!$B$5:$B$2504,$T$4)</f>
        <v>0</v>
      </c>
      <c r="V20" s="135">
        <f t="shared" si="10"/>
        <v>0</v>
      </c>
      <c r="W20" s="284">
        <f>IF(A_Stammdaten!$B$7="FNB",(PRODUCT(V20,KKauf!$L$52)),(PRODUCT(V20,KKauf!$L$65)))</f>
        <v>0</v>
      </c>
      <c r="X20" s="284">
        <f>V20*KKauf!$L$13</f>
        <v>0</v>
      </c>
      <c r="Y20" s="135">
        <f>SUMIFS(D_SAV!$AL$5:$AL$4004,D_SAV!$B$5:$B$4004,B_KKAuf!$C20,D_SAV!$D$5:$D$4004,$AC$4)</f>
        <v>0</v>
      </c>
      <c r="Z20" s="135">
        <f>SUMIFS(D3_WAV!$S$5:$S$204,D3_WAV!$A$5:$A$204,B_KKAuf!$C20,D3_WAV!$D$5:$D$204,$AC$4,D3_WAV!$B$5:$B$204,"&lt;&gt;geleistete Anzahlungen und Anlagen im Bau des Sachanlagevermögens",D3_WAV!$B$5:$B$204,"&lt;&gt;geleistete Anzahlungen auf immaterielle Vermögensgegenstände")</f>
        <v>0</v>
      </c>
      <c r="AA20" s="135">
        <f>SUMIFS(D2_BKZ!$J$5:$J$2504,D2_BKZ!$A$5:$A$2504,$C20,D2_BKZ!$B$5:$B$2504,$AC$4)</f>
        <v>0</v>
      </c>
      <c r="AB20" s="135">
        <f>SUMIFS(D_SAV!$AN$5:$AN$4004,D_SAV!$B$5:$B$4004,B_KKAuf!$C20,D_SAV!$D$5:$D$4004,$AC$4)</f>
        <v>0</v>
      </c>
      <c r="AC20" s="135">
        <f>SUMIFS(D3_WAV!$U$5:$U$204,D3_WAV!$A$5:$A$204,B_KKAuf!$C20,D3_WAV!$D$5:$D$204,$AC$4,D3_WAV!$B$5:$B$204,"&lt;&gt;geleistete Anzahlungen und Anlagen im Bau des Sachanlagevermögens",D3_WAV!$B$5:$B$204,"&lt;&gt;geleistete Anzahlungen auf immaterielle Vermögensgegenstände")</f>
        <v>0</v>
      </c>
      <c r="AD20" s="135">
        <f>SUMIFS(D2_BKZ!$K$5:$K$2504,D2_BKZ!$A$5:$A$2504,$C20,D2_BKZ!$B$5:$B$2504,$AC$4)</f>
        <v>0</v>
      </c>
      <c r="AE20" s="135">
        <f t="shared" si="11"/>
        <v>0</v>
      </c>
      <c r="AF20" s="284">
        <f>IF(A_Stammdaten!$B$7="FNB",(PRODUCT(AE20,KKauf!$L$53)),(PRODUCT(AE20,KKauf!$L$66)))</f>
        <v>0</v>
      </c>
      <c r="AG20" s="284">
        <f>AE20*KKauf!$L$14</f>
        <v>0</v>
      </c>
      <c r="AH20" s="135">
        <f>SUMIFS(D_SAV!$AL$5:$AL$4004,D_SAV!$B$5:$B$4004,B_KKAuf!$C20,D_SAV!$D$5:$D$4004,$AL$4)</f>
        <v>0</v>
      </c>
      <c r="AI20" s="135">
        <f>SUMIFS(D3_WAV!$S$5:$S$204,D3_WAV!$A$5:$A$204,B_KKAuf!$C20,D3_WAV!$D$5:$D$204,$AL$4,D3_WAV!$B$5:$B$204,"&lt;&gt;geleistete Anzahlungen und Anlagen im Bau des Sachanlagevermögens",D3_WAV!$B$5:$B$204,"&lt;&gt;geleistete Anzahlungen auf immaterielle Vermögensgegenstände")</f>
        <v>0</v>
      </c>
      <c r="AJ20" s="135">
        <f>SUMIFS(D2_BKZ!$J$5:$J$2504,D2_BKZ!$A$5:$A$2504,$C20,D2_BKZ!$B$5:$B$2504,$AL$4)</f>
        <v>0</v>
      </c>
      <c r="AK20" s="135">
        <f>SUMIFS(D_SAV!$AN$5:$AN$4004,D_SAV!$B$5:$B$4004,B_KKAuf!$C20,D_SAV!$D$5:$D$4004,$AL$4)</f>
        <v>0</v>
      </c>
      <c r="AL20" s="135">
        <f>SUMIFS(D3_WAV!$U$5:$U$204,D3_WAV!$A$5:$A$204,B_KKAuf!$C20,D3_WAV!$D$5:$D$204,$AL$4,D3_WAV!$B$5:$B$204,"&lt;&gt;geleistete Anzahlungen und Anlagen im Bau des Sachanlagevermögens",D3_WAV!$B$5:$B$204,"&lt;&gt;geleistete Anzahlungen auf immaterielle Vermögensgegenstände")</f>
        <v>0</v>
      </c>
      <c r="AM20" s="135">
        <f>SUMIFS(D2_BKZ!$K$5:$K$2504,D2_BKZ!$A$5:$A$2504,$C20,D2_BKZ!$B$5:$B$2504,$AL$4)</f>
        <v>0</v>
      </c>
      <c r="AN20" s="135">
        <f t="shared" si="12"/>
        <v>0</v>
      </c>
      <c r="AO20" s="284">
        <f>IF(A_Stammdaten!$B$7="FNB",(PRODUCT(AN20,KKauf!$L$54)),(PRODUCT(AN20,KKauf!$L$67)))</f>
        <v>0</v>
      </c>
      <c r="AP20" s="284">
        <f>AN20*KKauf!$L$15</f>
        <v>0</v>
      </c>
      <c r="AQ20" s="135">
        <f>SUMIFS(D_SAV!$AL$5:$AL$4004,D_SAV!$B$5:$B$4004,B_KKAuf!$C20,D_SAV!$D$5:$D$4004,$AU$4)</f>
        <v>0</v>
      </c>
      <c r="AR20" s="135">
        <f>SUMIFS(D3_WAV!$S$5:$S$204,D3_WAV!$A$5:$A$204,B_KKAuf!$C20,D3_WAV!$D$5:$D$204,$AU$4,D3_WAV!$B$5:$B$204,"&lt;&gt;geleistete Anzahlungen und Anlagen im Bau des Sachanlagevermögens",D3_WAV!$B$5:$B$204,"&lt;&gt;geleistete Anzahlungen auf immaterielle Vermögensgegenstände")</f>
        <v>0</v>
      </c>
      <c r="AS20" s="135">
        <f>SUMIFS(D2_BKZ!$J$5:$J$2504,D2_BKZ!$A$5:$A$2504,$C20,D2_BKZ!$B$5:$B$2504,$AU$4)</f>
        <v>0</v>
      </c>
      <c r="AT20" s="135">
        <f>SUMIFS(D_SAV!$AN$5:$AN$4004,D_SAV!$B$5:$B$4004,B_KKAuf!$C20,D_SAV!$D$5:$D$4004,$AU$4)</f>
        <v>0</v>
      </c>
      <c r="AU20" s="135">
        <f>SUMIFS(D3_WAV!$U$5:$U$204,D3_WAV!$A$5:$A$204,B_KKAuf!$C20,D3_WAV!$D$5:$D$204,$AU$4,D3_WAV!$B$5:$B$204,"&lt;&gt;geleistete Anzahlungen und Anlagen im Bau des Sachanlagevermögens",D3_WAV!$B$5:$B$204,"&lt;&gt;geleistete Anzahlungen auf immaterielle Vermögensgegenstände")</f>
        <v>0</v>
      </c>
      <c r="AV20" s="135">
        <f>SUMIFS(D2_BKZ!$K$5:$K$2504,D2_BKZ!$A$5:$A$2504,$C20,D2_BKZ!$B$5:$B$2504,$AU$4)</f>
        <v>0</v>
      </c>
      <c r="AW20" s="135">
        <f t="shared" si="13"/>
        <v>0</v>
      </c>
      <c r="AX20" s="284">
        <f>IF(A_Stammdaten!$B$7="FNB",(PRODUCT(AW20,KKauf!$L$55)),(PRODUCT(AW20,KKauf!$L$68)))</f>
        <v>0</v>
      </c>
      <c r="AY20" s="284">
        <f>AW20*KKauf!$L$16</f>
        <v>0</v>
      </c>
      <c r="AZ20" s="135">
        <f>SUMIFS(D_SAV!$AL$5:$AL$4004,D_SAV!$B$5:$B$4004,B_KKAuf!$C20,D_SAV!$D$5:$D$4004,$BD$4)</f>
        <v>0</v>
      </c>
      <c r="BA20" s="135">
        <f>SUMIFS(D3_WAV!$S$5:$S$204,D3_WAV!$A$5:$A$204,B_KKAuf!$C20,D3_WAV!$D$5:$D$204,$BD$4,D3_WAV!$B$5:$B$204,"&lt;&gt;geleistete Anzahlungen und Anlagen im Bau des Sachanlagevermögens",D3_WAV!$B$5:$B$204,"&lt;&gt;geleistete Anzahlungen auf immaterielle Vermögensgegenstände")</f>
        <v>0</v>
      </c>
      <c r="BB20" s="135">
        <f>SUMIFS(D2_BKZ!$J$5:$J$2504,D2_BKZ!$A$5:$A$2504,$C20,D2_BKZ!$B$5:$B$2504,$BD$4)</f>
        <v>0</v>
      </c>
      <c r="BC20" s="135">
        <f>SUMIFS(D_SAV!$AN$5:$AN$4004,D_SAV!$B$5:$B$4004,B_KKAuf!$C20,D_SAV!$D$5:$D$4004,$BD$4)</f>
        <v>0</v>
      </c>
      <c r="BD20" s="135">
        <f>SUMIFS(D3_WAV!$U$5:$U$204,D3_WAV!$A$5:$A$204,B_KKAuf!$C20,D3_WAV!$D$5:$D$204,$BD$4,D3_WAV!$B$5:$B$204,"&lt;&gt;geleistete Anzahlungen und Anlagen im Bau des Sachanlagevermögens",D3_WAV!$B$5:$B$204,"&lt;&gt;geleistete Anzahlungen auf immaterielle Vermögensgegenstände")</f>
        <v>0</v>
      </c>
      <c r="BE20" s="135">
        <f>SUMIFS(D2_BKZ!$K$5:$K$2504,D2_BKZ!$A$5:$A$2504,$C20,D2_BKZ!$B$5:$B$2504,$BD$4)</f>
        <v>0</v>
      </c>
      <c r="BF20" s="135">
        <f t="shared" si="14"/>
        <v>0</v>
      </c>
      <c r="BG20" s="285">
        <f>IF(A_Stammdaten!$B$7="FNB",(PRODUCT(BF20,KKauf!$L$56)),(PRODUCT(BF20,KKauf!$L$69)))</f>
        <v>0</v>
      </c>
      <c r="BH20" s="286">
        <f>BF20*KKauf!$L$17</f>
        <v>0</v>
      </c>
      <c r="BI20" s="280"/>
      <c r="BJ20" s="280"/>
      <c r="BK20" s="280"/>
      <c r="BL20" s="280"/>
      <c r="BM20" s="280"/>
      <c r="BN20" s="280"/>
      <c r="BO20" s="280"/>
      <c r="BP20" s="280"/>
      <c r="BQ20" s="280"/>
      <c r="BR20" s="280"/>
      <c r="BS20" s="280"/>
      <c r="BT20" s="280"/>
      <c r="BU20" s="280"/>
      <c r="BV20" s="280"/>
      <c r="BW20" s="280"/>
      <c r="BX20" s="280"/>
    </row>
    <row r="21" spans="3:76" x14ac:dyDescent="0.25">
      <c r="C21" s="136">
        <f>A_Stammdaten!A29</f>
        <v>0</v>
      </c>
      <c r="D21" s="174">
        <f t="shared" si="8"/>
        <v>0</v>
      </c>
      <c r="E21" s="174">
        <f t="shared" si="9"/>
        <v>0</v>
      </c>
      <c r="F21" s="283">
        <f>PRODUCT(SUM(L21,O21,X21,AG21,AP21,AY21,BH21),0.4,0.035,A_Stammdaten!D29)</f>
        <v>0</v>
      </c>
      <c r="G21" s="283">
        <f t="shared" si="1"/>
        <v>0</v>
      </c>
      <c r="H21" s="135">
        <f>SUMIF(D_SAV!$B$5:$B$4004,B_KKAuf!$C21,D_SAV!$AM$5:$AM$4004)</f>
        <v>0</v>
      </c>
      <c r="I21" s="135">
        <f>SUMIFS(D3_WAV!$T$5:$T$204,D3_WAV!$A$5:$A$204,C21,D3_WAV!$D$5:$D$204,"&gt;2015",D3_WAV!$D$5:$D$204,"&lt;="&amp;A_Stammdaten!$B$12)</f>
        <v>0</v>
      </c>
      <c r="J21" s="284">
        <f>AVERAGE(SUMIFS(D3_WAV!$S$5:$S$204,D3_WAV!$B$5:$B$204,"geleistete Anzahlungen und Anlagen im Bau des Sachanlagevermögens",D3_WAV!$A$5:$A$204,B_KKAuf!$C21,D3_WAV!$D$5:$D$204,"&lt;=2023"),SUMIFS(D3_WAV!$U$5:$U$204,D3_WAV!$B$5:$B$204,"geleistete Anzahlungen und Anlagen im Bau des Sachanlagevermögens",D3_WAV!$A$5:$A$204,B_KKAuf!$C21,D3_WAV!$D$5:$D$204,"&lt;=2023"))+AVERAGE(SUMIFS(D3_WAV!$S$5:$S$204,D3_WAV!$B$5:$B$204,"geleistete Anzahlungen auf immaterielle Vermögensgegenstände",D3_WAV!$A$5:$A$204,B_KKAuf!$C21,D3_WAV!$D$5:$D$204,"&lt;=2023"),SUMIFS(D3_WAV!$U$5:$U$204,D3_WAV!$B$5:$B$204,"geleistete Anzahlungen auf immaterielle Vermögensgegenstände",D3_WAV!$A$5:$A$204,B_KKAuf!$C21,D3_WAV!$D$5:$D$204,"&lt;=2023"))</f>
        <v>0</v>
      </c>
      <c r="K21" s="284">
        <f>IF(A_Stammdaten!$B$7="FNB",(PRODUCT(B_KKAuf!$J21,KKauf!$Z$52)),PRODUCT(B_KKAuf!$J21,KKauf!$Z$65))</f>
        <v>0</v>
      </c>
      <c r="L21" s="284">
        <f>J21*KKauf!$Z$13</f>
        <v>0</v>
      </c>
      <c r="M21" s="284">
        <f>AVERAGE(SUMIFS(D3_WAV!$S$5:$S$204,D3_WAV!$B$5:$B$204,"geleistete Anzahlungen und Anlagen im Bau des Sachanlagevermögens",D3_WAV!$A$5:$A$204,B_KKAuf!$C21,D3_WAV!$D$5:$D$204,"&gt;=2024"),SUMIFS(D3_WAV!$U$5:$U$204,D3_WAV!$B$5:$B$204,"geleistete Anzahlungen und Anlagen im Bau des Sachanlagevermögens",D3_WAV!$A$5:$A$204,B_KKAuf!$C21,D3_WAV!$D$5:$D$204,"&gt;=2024"))+AVERAGE(SUMIFS(D3_WAV!$S$5:$S$204,D3_WAV!$B$5:$B$204,"geleistete Anzahlungen auf immaterielle Vermögensgegenstände",D3_WAV!$A$5:$A$204,B_KKAuf!$C21,D3_WAV!$D$5:$D$204,"&gt;=2024"),SUMIFS(D3_WAV!$U$5:$U$204,D3_WAV!$B$5:$B$204,"geleistete Anzahlungen auf immaterielle Vermögensgegenstände",D3_WAV!$A$5:$A$204,B_KKAuf!$C21,D3_WAV!$D$5:$D$204,"&gt;=2024"))</f>
        <v>0</v>
      </c>
      <c r="N21" s="284">
        <f>IF(A_Stammdaten!$B$7="FNB",(PRODUCT(B_KKAuf!$M21,KKauf!$Z$55)),PRODUCT(B_KKAuf!$M21,KKauf!$Z$68))</f>
        <v>0</v>
      </c>
      <c r="O21" s="292">
        <f>M21*KKauf!$Z$16</f>
        <v>0</v>
      </c>
      <c r="P21" s="135">
        <f>SUMIFS(D_SAV!$AL$5:$AL$4004,D_SAV!$B$5:$B$4004,B_KKAuf!$C21,D_SAV!$D$5:$D$4004,$T$4)</f>
        <v>0</v>
      </c>
      <c r="Q21" s="135">
        <f>SUMIFS(D3_WAV!$S$5:$S$204,D3_WAV!$A$5:$A$204,B_KKAuf!$C21,D3_WAV!$D$5:$D$204,$T$4,D3_WAV!$B$5:$B$204,"&lt;&gt;geleistete Anzahlungen und Anlagen im Bau des Sachanlagevermögens",D3_WAV!$B$5:$B$204,"&lt;&gt;geleistete Anzahlungen auf immaterielle Vermögensgegenstände")</f>
        <v>0</v>
      </c>
      <c r="R21" s="135">
        <f>SUMIFS(D2_BKZ!$J$5:$J$2504,D2_BKZ!$A$5:$A$2504,$C21,D2_BKZ!$B$5:$B$2504,$T$4)</f>
        <v>0</v>
      </c>
      <c r="S21" s="135">
        <f>SUMIFS(D_SAV!$AN$5:$AN$4004,D_SAV!$B$5:$B$4004,B_KKAuf!$C21,D_SAV!$D$5:$D$4004,$T$4)</f>
        <v>0</v>
      </c>
      <c r="T21" s="135">
        <f>SUMIFS(D3_WAV!$U$5:$U$204,D3_WAV!$A$5:$A$204,B_KKAuf!$C21,D3_WAV!$D$5:$D$204,$T$4,D3_WAV!$B$5:$B$204,"&lt;&gt;geleistete Anzahlungen und Anlagen im Bau des Sachanlagevermögens",D3_WAV!$B$5:$B$204,"&lt;&gt;geleistete Anzahlungen auf immaterielle Vermögensgegenstände")</f>
        <v>0</v>
      </c>
      <c r="U21" s="135">
        <f>SUMIFS(D2_BKZ!$K$5:$K$2504,D2_BKZ!$A$5:$A$2504,$C21,D2_BKZ!$B$5:$B$2504,$T$4)</f>
        <v>0</v>
      </c>
      <c r="V21" s="135">
        <f t="shared" si="10"/>
        <v>0</v>
      </c>
      <c r="W21" s="284">
        <f>IF(A_Stammdaten!$B$7="FNB",(PRODUCT(V21,KKauf!$L$52)),(PRODUCT(V21,KKauf!$L$65)))</f>
        <v>0</v>
      </c>
      <c r="X21" s="284">
        <f>V21*KKauf!$L$13</f>
        <v>0</v>
      </c>
      <c r="Y21" s="135">
        <f>SUMIFS(D_SAV!$AL$5:$AL$4004,D_SAV!$B$5:$B$4004,B_KKAuf!$C21,D_SAV!$D$5:$D$4004,$AC$4)</f>
        <v>0</v>
      </c>
      <c r="Z21" s="135">
        <f>SUMIFS(D3_WAV!$S$5:$S$204,D3_WAV!$A$5:$A$204,B_KKAuf!$C21,D3_WAV!$D$5:$D$204,$AC$4,D3_WAV!$B$5:$B$204,"&lt;&gt;geleistete Anzahlungen und Anlagen im Bau des Sachanlagevermögens",D3_WAV!$B$5:$B$204,"&lt;&gt;geleistete Anzahlungen auf immaterielle Vermögensgegenstände")</f>
        <v>0</v>
      </c>
      <c r="AA21" s="135">
        <f>SUMIFS(D2_BKZ!$J$5:$J$2504,D2_BKZ!$A$5:$A$2504,$C21,D2_BKZ!$B$5:$B$2504,$AC$4)</f>
        <v>0</v>
      </c>
      <c r="AB21" s="135">
        <f>SUMIFS(D_SAV!$AN$5:$AN$4004,D_SAV!$B$5:$B$4004,B_KKAuf!$C21,D_SAV!$D$5:$D$4004,$AC$4)</f>
        <v>0</v>
      </c>
      <c r="AC21" s="135">
        <f>SUMIFS(D3_WAV!$U$5:$U$204,D3_WAV!$A$5:$A$204,B_KKAuf!$C21,D3_WAV!$D$5:$D$204,$AC$4,D3_WAV!$B$5:$B$204,"&lt;&gt;geleistete Anzahlungen und Anlagen im Bau des Sachanlagevermögens",D3_WAV!$B$5:$B$204,"&lt;&gt;geleistete Anzahlungen auf immaterielle Vermögensgegenstände")</f>
        <v>0</v>
      </c>
      <c r="AD21" s="135">
        <f>SUMIFS(D2_BKZ!$K$5:$K$2504,D2_BKZ!$A$5:$A$2504,$C21,D2_BKZ!$B$5:$B$2504,$AC$4)</f>
        <v>0</v>
      </c>
      <c r="AE21" s="135">
        <f t="shared" si="11"/>
        <v>0</v>
      </c>
      <c r="AF21" s="284">
        <f>IF(A_Stammdaten!$B$7="FNB",(PRODUCT(AE21,KKauf!$L$53)),(PRODUCT(AE21,KKauf!$L$66)))</f>
        <v>0</v>
      </c>
      <c r="AG21" s="284">
        <f>AE21*KKauf!$L$14</f>
        <v>0</v>
      </c>
      <c r="AH21" s="135">
        <f>SUMIFS(D_SAV!$AL$5:$AL$4004,D_SAV!$B$5:$B$4004,B_KKAuf!$C21,D_SAV!$D$5:$D$4004,$AL$4)</f>
        <v>0</v>
      </c>
      <c r="AI21" s="135">
        <f>SUMIFS(D3_WAV!$S$5:$S$204,D3_WAV!$A$5:$A$204,B_KKAuf!$C21,D3_WAV!$D$5:$D$204,$AL$4,D3_WAV!$B$5:$B$204,"&lt;&gt;geleistete Anzahlungen und Anlagen im Bau des Sachanlagevermögens",D3_WAV!$B$5:$B$204,"&lt;&gt;geleistete Anzahlungen auf immaterielle Vermögensgegenstände")</f>
        <v>0</v>
      </c>
      <c r="AJ21" s="135">
        <f>SUMIFS(D2_BKZ!$J$5:$J$2504,D2_BKZ!$A$5:$A$2504,$C21,D2_BKZ!$B$5:$B$2504,$AL$4)</f>
        <v>0</v>
      </c>
      <c r="AK21" s="135">
        <f>SUMIFS(D_SAV!$AN$5:$AN$4004,D_SAV!$B$5:$B$4004,B_KKAuf!$C21,D_SAV!$D$5:$D$4004,$AL$4)</f>
        <v>0</v>
      </c>
      <c r="AL21" s="135">
        <f>SUMIFS(D3_WAV!$U$5:$U$204,D3_WAV!$A$5:$A$204,B_KKAuf!$C21,D3_WAV!$D$5:$D$204,$AL$4,D3_WAV!$B$5:$B$204,"&lt;&gt;geleistete Anzahlungen und Anlagen im Bau des Sachanlagevermögens",D3_WAV!$B$5:$B$204,"&lt;&gt;geleistete Anzahlungen auf immaterielle Vermögensgegenstände")</f>
        <v>0</v>
      </c>
      <c r="AM21" s="135">
        <f>SUMIFS(D2_BKZ!$K$5:$K$2504,D2_BKZ!$A$5:$A$2504,$C21,D2_BKZ!$B$5:$B$2504,$AL$4)</f>
        <v>0</v>
      </c>
      <c r="AN21" s="135">
        <f t="shared" si="12"/>
        <v>0</v>
      </c>
      <c r="AO21" s="284">
        <f>IF(A_Stammdaten!$B$7="FNB",(PRODUCT(AN21,KKauf!$L$54)),(PRODUCT(AN21,KKauf!$L$67)))</f>
        <v>0</v>
      </c>
      <c r="AP21" s="284">
        <f>AN21*KKauf!$L$15</f>
        <v>0</v>
      </c>
      <c r="AQ21" s="135">
        <f>SUMIFS(D_SAV!$AL$5:$AL$4004,D_SAV!$B$5:$B$4004,B_KKAuf!$C21,D_SAV!$D$5:$D$4004,$AU$4)</f>
        <v>0</v>
      </c>
      <c r="AR21" s="135">
        <f>SUMIFS(D3_WAV!$S$5:$S$204,D3_WAV!$A$5:$A$204,B_KKAuf!$C21,D3_WAV!$D$5:$D$204,$AU$4,D3_WAV!$B$5:$B$204,"&lt;&gt;geleistete Anzahlungen und Anlagen im Bau des Sachanlagevermögens",D3_WAV!$B$5:$B$204,"&lt;&gt;geleistete Anzahlungen auf immaterielle Vermögensgegenstände")</f>
        <v>0</v>
      </c>
      <c r="AS21" s="135">
        <f>SUMIFS(D2_BKZ!$J$5:$J$2504,D2_BKZ!$A$5:$A$2504,$C21,D2_BKZ!$B$5:$B$2504,$AU$4)</f>
        <v>0</v>
      </c>
      <c r="AT21" s="135">
        <f>SUMIFS(D_SAV!$AN$5:$AN$4004,D_SAV!$B$5:$B$4004,B_KKAuf!$C21,D_SAV!$D$5:$D$4004,$AU$4)</f>
        <v>0</v>
      </c>
      <c r="AU21" s="135">
        <f>SUMIFS(D3_WAV!$U$5:$U$204,D3_WAV!$A$5:$A$204,B_KKAuf!$C21,D3_WAV!$D$5:$D$204,$AU$4,D3_WAV!$B$5:$B$204,"&lt;&gt;geleistete Anzahlungen und Anlagen im Bau des Sachanlagevermögens",D3_WAV!$B$5:$B$204,"&lt;&gt;geleistete Anzahlungen auf immaterielle Vermögensgegenstände")</f>
        <v>0</v>
      </c>
      <c r="AV21" s="135">
        <f>SUMIFS(D2_BKZ!$K$5:$K$2504,D2_BKZ!$A$5:$A$2504,$C21,D2_BKZ!$B$5:$B$2504,$AU$4)</f>
        <v>0</v>
      </c>
      <c r="AW21" s="135">
        <f t="shared" si="13"/>
        <v>0</v>
      </c>
      <c r="AX21" s="284">
        <f>IF(A_Stammdaten!$B$7="FNB",(PRODUCT(AW21,KKauf!$L$55)),(PRODUCT(AW21,KKauf!$L$68)))</f>
        <v>0</v>
      </c>
      <c r="AY21" s="284">
        <f>AW21*KKauf!$L$16</f>
        <v>0</v>
      </c>
      <c r="AZ21" s="135">
        <f>SUMIFS(D_SAV!$AL$5:$AL$4004,D_SAV!$B$5:$B$4004,B_KKAuf!$C21,D_SAV!$D$5:$D$4004,$BD$4)</f>
        <v>0</v>
      </c>
      <c r="BA21" s="135">
        <f>SUMIFS(D3_WAV!$S$5:$S$204,D3_WAV!$A$5:$A$204,B_KKAuf!$C21,D3_WAV!$D$5:$D$204,$BD$4,D3_WAV!$B$5:$B$204,"&lt;&gt;geleistete Anzahlungen und Anlagen im Bau des Sachanlagevermögens",D3_WAV!$B$5:$B$204,"&lt;&gt;geleistete Anzahlungen auf immaterielle Vermögensgegenstände")</f>
        <v>0</v>
      </c>
      <c r="BB21" s="135">
        <f>SUMIFS(D2_BKZ!$J$5:$J$2504,D2_BKZ!$A$5:$A$2504,$C21,D2_BKZ!$B$5:$B$2504,$BD$4)</f>
        <v>0</v>
      </c>
      <c r="BC21" s="135">
        <f>SUMIFS(D_SAV!$AN$5:$AN$4004,D_SAV!$B$5:$B$4004,B_KKAuf!$C21,D_SAV!$D$5:$D$4004,$BD$4)</f>
        <v>0</v>
      </c>
      <c r="BD21" s="135">
        <f>SUMIFS(D3_WAV!$U$5:$U$204,D3_WAV!$A$5:$A$204,B_KKAuf!$C21,D3_WAV!$D$5:$D$204,$BD$4,D3_WAV!$B$5:$B$204,"&lt;&gt;geleistete Anzahlungen und Anlagen im Bau des Sachanlagevermögens",D3_WAV!$B$5:$B$204,"&lt;&gt;geleistete Anzahlungen auf immaterielle Vermögensgegenstände")</f>
        <v>0</v>
      </c>
      <c r="BE21" s="135">
        <f>SUMIFS(D2_BKZ!$K$5:$K$2504,D2_BKZ!$A$5:$A$2504,$C21,D2_BKZ!$B$5:$B$2504,$BD$4)</f>
        <v>0</v>
      </c>
      <c r="BF21" s="135">
        <f t="shared" si="14"/>
        <v>0</v>
      </c>
      <c r="BG21" s="285">
        <f>IF(A_Stammdaten!$B$7="FNB",(PRODUCT(BF21,KKauf!$L$56)),(PRODUCT(BF21,KKauf!$L$69)))</f>
        <v>0</v>
      </c>
      <c r="BH21" s="286">
        <f>BF21*KKauf!$L$17</f>
        <v>0</v>
      </c>
      <c r="BI21" s="280"/>
      <c r="BJ21" s="280"/>
      <c r="BK21" s="280"/>
      <c r="BL21" s="280"/>
      <c r="BM21" s="280"/>
      <c r="BN21" s="280"/>
      <c r="BO21" s="280"/>
      <c r="BP21" s="280"/>
      <c r="BQ21" s="280"/>
      <c r="BR21" s="280"/>
      <c r="BS21" s="280"/>
      <c r="BT21" s="280"/>
      <c r="BU21" s="280"/>
      <c r="BV21" s="280"/>
      <c r="BW21" s="280"/>
      <c r="BX21" s="280"/>
    </row>
    <row r="22" spans="3:76" x14ac:dyDescent="0.25">
      <c r="C22" s="136">
        <f>A_Stammdaten!A30</f>
        <v>0</v>
      </c>
      <c r="D22" s="174">
        <f t="shared" si="8"/>
        <v>0</v>
      </c>
      <c r="E22" s="174">
        <f t="shared" si="9"/>
        <v>0</v>
      </c>
      <c r="F22" s="283">
        <f>PRODUCT(SUM(L22,O22,X22,AG22,AP22,AY22,BH22),0.4,0.035,A_Stammdaten!D30)</f>
        <v>0</v>
      </c>
      <c r="G22" s="283">
        <f t="shared" si="1"/>
        <v>0</v>
      </c>
      <c r="H22" s="135">
        <f>SUMIF(D_SAV!$B$5:$B$4004,B_KKAuf!$C22,D_SAV!$AM$5:$AM$4004)</f>
        <v>0</v>
      </c>
      <c r="I22" s="135">
        <f>SUMIFS(D3_WAV!$T$5:$T$204,D3_WAV!$A$5:$A$204,C22,D3_WAV!$D$5:$D$204,"&gt;2015",D3_WAV!$D$5:$D$204,"&lt;="&amp;A_Stammdaten!$B$12)</f>
        <v>0</v>
      </c>
      <c r="J22" s="284">
        <f>AVERAGE(SUMIFS(D3_WAV!$S$5:$S$204,D3_WAV!$B$5:$B$204,"geleistete Anzahlungen und Anlagen im Bau des Sachanlagevermögens",D3_WAV!$A$5:$A$204,B_KKAuf!$C22,D3_WAV!$D$5:$D$204,"&lt;=2023"),SUMIFS(D3_WAV!$U$5:$U$204,D3_WAV!$B$5:$B$204,"geleistete Anzahlungen und Anlagen im Bau des Sachanlagevermögens",D3_WAV!$A$5:$A$204,B_KKAuf!$C22,D3_WAV!$D$5:$D$204,"&lt;=2023"))+AVERAGE(SUMIFS(D3_WAV!$S$5:$S$204,D3_WAV!$B$5:$B$204,"geleistete Anzahlungen auf immaterielle Vermögensgegenstände",D3_WAV!$A$5:$A$204,B_KKAuf!$C22,D3_WAV!$D$5:$D$204,"&lt;=2023"),SUMIFS(D3_WAV!$U$5:$U$204,D3_WAV!$B$5:$B$204,"geleistete Anzahlungen auf immaterielle Vermögensgegenstände",D3_WAV!$A$5:$A$204,B_KKAuf!$C22,D3_WAV!$D$5:$D$204,"&lt;=2023"))</f>
        <v>0</v>
      </c>
      <c r="K22" s="284">
        <f>IF(A_Stammdaten!$B$7="FNB",(PRODUCT(B_KKAuf!$J22,KKauf!$Z$52)),PRODUCT(B_KKAuf!$J22,KKauf!$Z$65))</f>
        <v>0</v>
      </c>
      <c r="L22" s="284">
        <f>J22*KKauf!$Z$13</f>
        <v>0</v>
      </c>
      <c r="M22" s="284">
        <f>AVERAGE(SUMIFS(D3_WAV!$S$5:$S$204,D3_WAV!$B$5:$B$204,"geleistete Anzahlungen und Anlagen im Bau des Sachanlagevermögens",D3_WAV!$A$5:$A$204,B_KKAuf!$C22,D3_WAV!$D$5:$D$204,"&gt;=2024"),SUMIFS(D3_WAV!$U$5:$U$204,D3_WAV!$B$5:$B$204,"geleistete Anzahlungen und Anlagen im Bau des Sachanlagevermögens",D3_WAV!$A$5:$A$204,B_KKAuf!$C22,D3_WAV!$D$5:$D$204,"&gt;=2024"))+AVERAGE(SUMIFS(D3_WAV!$S$5:$S$204,D3_WAV!$B$5:$B$204,"geleistete Anzahlungen auf immaterielle Vermögensgegenstände",D3_WAV!$A$5:$A$204,B_KKAuf!$C22,D3_WAV!$D$5:$D$204,"&gt;=2024"),SUMIFS(D3_WAV!$U$5:$U$204,D3_WAV!$B$5:$B$204,"geleistete Anzahlungen auf immaterielle Vermögensgegenstände",D3_WAV!$A$5:$A$204,B_KKAuf!$C22,D3_WAV!$D$5:$D$204,"&gt;=2024"))</f>
        <v>0</v>
      </c>
      <c r="N22" s="284">
        <f>IF(A_Stammdaten!$B$7="FNB",(PRODUCT(B_KKAuf!$M22,KKauf!$Z$55)),PRODUCT(B_KKAuf!$M22,KKauf!$Z$68))</f>
        <v>0</v>
      </c>
      <c r="O22" s="292">
        <f>M22*KKauf!$Z$16</f>
        <v>0</v>
      </c>
      <c r="P22" s="135">
        <f>SUMIFS(D_SAV!$AL$5:$AL$4004,D_SAV!$B$5:$B$4004,B_KKAuf!$C22,D_SAV!$D$5:$D$4004,$T$4)</f>
        <v>0</v>
      </c>
      <c r="Q22" s="135">
        <f>SUMIFS(D3_WAV!$S$5:$S$204,D3_WAV!$A$5:$A$204,B_KKAuf!$C22,D3_WAV!$D$5:$D$204,$T$4,D3_WAV!$B$5:$B$204,"&lt;&gt;geleistete Anzahlungen und Anlagen im Bau des Sachanlagevermögens",D3_WAV!$B$5:$B$204,"&lt;&gt;geleistete Anzahlungen auf immaterielle Vermögensgegenstände")</f>
        <v>0</v>
      </c>
      <c r="R22" s="135">
        <f>SUMIFS(D2_BKZ!$J$5:$J$2504,D2_BKZ!$A$5:$A$2504,$C22,D2_BKZ!$B$5:$B$2504,$T$4)</f>
        <v>0</v>
      </c>
      <c r="S22" s="135">
        <f>SUMIFS(D_SAV!$AN$5:$AN$4004,D_SAV!$B$5:$B$4004,B_KKAuf!$C22,D_SAV!$D$5:$D$4004,$T$4)</f>
        <v>0</v>
      </c>
      <c r="T22" s="135">
        <f>SUMIFS(D3_WAV!$U$5:$U$204,D3_WAV!$A$5:$A$204,B_KKAuf!$C22,D3_WAV!$D$5:$D$204,$T$4,D3_WAV!$B$5:$B$204,"&lt;&gt;geleistete Anzahlungen und Anlagen im Bau des Sachanlagevermögens",D3_WAV!$B$5:$B$204,"&lt;&gt;geleistete Anzahlungen auf immaterielle Vermögensgegenstände")</f>
        <v>0</v>
      </c>
      <c r="U22" s="135">
        <f>SUMIFS(D2_BKZ!$K$5:$K$2504,D2_BKZ!$A$5:$A$2504,$C22,D2_BKZ!$B$5:$B$2504,$T$4)</f>
        <v>0</v>
      </c>
      <c r="V22" s="135">
        <f t="shared" si="10"/>
        <v>0</v>
      </c>
      <c r="W22" s="284">
        <f>IF(A_Stammdaten!$B$7="FNB",(PRODUCT(V22,KKauf!$L$52)),(PRODUCT(V22,KKauf!$L$65)))</f>
        <v>0</v>
      </c>
      <c r="X22" s="284">
        <f>V22*KKauf!$L$13</f>
        <v>0</v>
      </c>
      <c r="Y22" s="135">
        <f>SUMIFS(D_SAV!$AL$5:$AL$4004,D_SAV!$B$5:$B$4004,B_KKAuf!$C22,D_SAV!$D$5:$D$4004,$AC$4)</f>
        <v>0</v>
      </c>
      <c r="Z22" s="135">
        <f>SUMIFS(D3_WAV!$S$5:$S$204,D3_WAV!$A$5:$A$204,B_KKAuf!$C22,D3_WAV!$D$5:$D$204,$AC$4,D3_WAV!$B$5:$B$204,"&lt;&gt;geleistete Anzahlungen und Anlagen im Bau des Sachanlagevermögens",D3_WAV!$B$5:$B$204,"&lt;&gt;geleistete Anzahlungen auf immaterielle Vermögensgegenstände")</f>
        <v>0</v>
      </c>
      <c r="AA22" s="135">
        <f>SUMIFS(D2_BKZ!$J$5:$J$2504,D2_BKZ!$A$5:$A$2504,$C22,D2_BKZ!$B$5:$B$2504,$AC$4)</f>
        <v>0</v>
      </c>
      <c r="AB22" s="135">
        <f>SUMIFS(D_SAV!$AN$5:$AN$4004,D_SAV!$B$5:$B$4004,B_KKAuf!$C22,D_SAV!$D$5:$D$4004,$AC$4)</f>
        <v>0</v>
      </c>
      <c r="AC22" s="135">
        <f>SUMIFS(D3_WAV!$U$5:$U$204,D3_WAV!$A$5:$A$204,B_KKAuf!$C22,D3_WAV!$D$5:$D$204,$AC$4,D3_WAV!$B$5:$B$204,"&lt;&gt;geleistete Anzahlungen und Anlagen im Bau des Sachanlagevermögens",D3_WAV!$B$5:$B$204,"&lt;&gt;geleistete Anzahlungen auf immaterielle Vermögensgegenstände")</f>
        <v>0</v>
      </c>
      <c r="AD22" s="135">
        <f>SUMIFS(D2_BKZ!$K$5:$K$2504,D2_BKZ!$A$5:$A$2504,$C22,D2_BKZ!$B$5:$B$2504,$AC$4)</f>
        <v>0</v>
      </c>
      <c r="AE22" s="135">
        <f t="shared" si="11"/>
        <v>0</v>
      </c>
      <c r="AF22" s="284">
        <f>IF(A_Stammdaten!$B$7="FNB",(PRODUCT(AE22,KKauf!$L$53)),(PRODUCT(AE22,KKauf!$L$66)))</f>
        <v>0</v>
      </c>
      <c r="AG22" s="284">
        <f>AE22*KKauf!$L$14</f>
        <v>0</v>
      </c>
      <c r="AH22" s="135">
        <f>SUMIFS(D_SAV!$AL$5:$AL$4004,D_SAV!$B$5:$B$4004,B_KKAuf!$C22,D_SAV!$D$5:$D$4004,$AL$4)</f>
        <v>0</v>
      </c>
      <c r="AI22" s="135">
        <f>SUMIFS(D3_WAV!$S$5:$S$204,D3_WAV!$A$5:$A$204,B_KKAuf!$C22,D3_WAV!$D$5:$D$204,$AL$4,D3_WAV!$B$5:$B$204,"&lt;&gt;geleistete Anzahlungen und Anlagen im Bau des Sachanlagevermögens",D3_WAV!$B$5:$B$204,"&lt;&gt;geleistete Anzahlungen auf immaterielle Vermögensgegenstände")</f>
        <v>0</v>
      </c>
      <c r="AJ22" s="135">
        <f>SUMIFS(D2_BKZ!$J$5:$J$2504,D2_BKZ!$A$5:$A$2504,$C22,D2_BKZ!$B$5:$B$2504,$AL$4)</f>
        <v>0</v>
      </c>
      <c r="AK22" s="135">
        <f>SUMIFS(D_SAV!$AN$5:$AN$4004,D_SAV!$B$5:$B$4004,B_KKAuf!$C22,D_SAV!$D$5:$D$4004,$AL$4)</f>
        <v>0</v>
      </c>
      <c r="AL22" s="135">
        <f>SUMIFS(D3_WAV!$U$5:$U$204,D3_WAV!$A$5:$A$204,B_KKAuf!$C22,D3_WAV!$D$5:$D$204,$AL$4,D3_WAV!$B$5:$B$204,"&lt;&gt;geleistete Anzahlungen und Anlagen im Bau des Sachanlagevermögens",D3_WAV!$B$5:$B$204,"&lt;&gt;geleistete Anzahlungen auf immaterielle Vermögensgegenstände")</f>
        <v>0</v>
      </c>
      <c r="AM22" s="135">
        <f>SUMIFS(D2_BKZ!$K$5:$K$2504,D2_BKZ!$A$5:$A$2504,$C22,D2_BKZ!$B$5:$B$2504,$AL$4)</f>
        <v>0</v>
      </c>
      <c r="AN22" s="135">
        <f t="shared" si="12"/>
        <v>0</v>
      </c>
      <c r="AO22" s="284">
        <f>IF(A_Stammdaten!$B$7="FNB",(PRODUCT(AN22,KKauf!$L$54)),(PRODUCT(AN22,KKauf!$L$67)))</f>
        <v>0</v>
      </c>
      <c r="AP22" s="284">
        <f>AN22*KKauf!$L$15</f>
        <v>0</v>
      </c>
      <c r="AQ22" s="135">
        <f>SUMIFS(D_SAV!$AL$5:$AL$4004,D_SAV!$B$5:$B$4004,B_KKAuf!$C22,D_SAV!$D$5:$D$4004,$AU$4)</f>
        <v>0</v>
      </c>
      <c r="AR22" s="135">
        <f>SUMIFS(D3_WAV!$S$5:$S$204,D3_WAV!$A$5:$A$204,B_KKAuf!$C22,D3_WAV!$D$5:$D$204,$AU$4,D3_WAV!$B$5:$B$204,"&lt;&gt;geleistete Anzahlungen und Anlagen im Bau des Sachanlagevermögens",D3_WAV!$B$5:$B$204,"&lt;&gt;geleistete Anzahlungen auf immaterielle Vermögensgegenstände")</f>
        <v>0</v>
      </c>
      <c r="AS22" s="135">
        <f>SUMIFS(D2_BKZ!$J$5:$J$2504,D2_BKZ!$A$5:$A$2504,$C22,D2_BKZ!$B$5:$B$2504,$AU$4)</f>
        <v>0</v>
      </c>
      <c r="AT22" s="135">
        <f>SUMIFS(D_SAV!$AN$5:$AN$4004,D_SAV!$B$5:$B$4004,B_KKAuf!$C22,D_SAV!$D$5:$D$4004,$AU$4)</f>
        <v>0</v>
      </c>
      <c r="AU22" s="135">
        <f>SUMIFS(D3_WAV!$U$5:$U$204,D3_WAV!$A$5:$A$204,B_KKAuf!$C22,D3_WAV!$D$5:$D$204,$AU$4,D3_WAV!$B$5:$B$204,"&lt;&gt;geleistete Anzahlungen und Anlagen im Bau des Sachanlagevermögens",D3_WAV!$B$5:$B$204,"&lt;&gt;geleistete Anzahlungen auf immaterielle Vermögensgegenstände")</f>
        <v>0</v>
      </c>
      <c r="AV22" s="135">
        <f>SUMIFS(D2_BKZ!$K$5:$K$2504,D2_BKZ!$A$5:$A$2504,$C22,D2_BKZ!$B$5:$B$2504,$AU$4)</f>
        <v>0</v>
      </c>
      <c r="AW22" s="135">
        <f t="shared" si="13"/>
        <v>0</v>
      </c>
      <c r="AX22" s="284">
        <f>IF(A_Stammdaten!$B$7="FNB",(PRODUCT(AW22,KKauf!$L$55)),(PRODUCT(AW22,KKauf!$L$68)))</f>
        <v>0</v>
      </c>
      <c r="AY22" s="284">
        <f>AW22*KKauf!$L$16</f>
        <v>0</v>
      </c>
      <c r="AZ22" s="135">
        <f>SUMIFS(D_SAV!$AL$5:$AL$4004,D_SAV!$B$5:$B$4004,B_KKAuf!$C22,D_SAV!$D$5:$D$4004,$BD$4)</f>
        <v>0</v>
      </c>
      <c r="BA22" s="135">
        <f>SUMIFS(D3_WAV!$S$5:$S$204,D3_WAV!$A$5:$A$204,B_KKAuf!$C22,D3_WAV!$D$5:$D$204,$BD$4,D3_WAV!$B$5:$B$204,"&lt;&gt;geleistete Anzahlungen und Anlagen im Bau des Sachanlagevermögens",D3_WAV!$B$5:$B$204,"&lt;&gt;geleistete Anzahlungen auf immaterielle Vermögensgegenstände")</f>
        <v>0</v>
      </c>
      <c r="BB22" s="135">
        <f>SUMIFS(D2_BKZ!$J$5:$J$2504,D2_BKZ!$A$5:$A$2504,$C22,D2_BKZ!$B$5:$B$2504,$BD$4)</f>
        <v>0</v>
      </c>
      <c r="BC22" s="135">
        <f>SUMIFS(D_SAV!$AN$5:$AN$4004,D_SAV!$B$5:$B$4004,B_KKAuf!$C22,D_SAV!$D$5:$D$4004,$BD$4)</f>
        <v>0</v>
      </c>
      <c r="BD22" s="135">
        <f>SUMIFS(D3_WAV!$U$5:$U$204,D3_WAV!$A$5:$A$204,B_KKAuf!$C22,D3_WAV!$D$5:$D$204,$BD$4,D3_WAV!$B$5:$B$204,"&lt;&gt;geleistete Anzahlungen und Anlagen im Bau des Sachanlagevermögens",D3_WAV!$B$5:$B$204,"&lt;&gt;geleistete Anzahlungen auf immaterielle Vermögensgegenstände")</f>
        <v>0</v>
      </c>
      <c r="BE22" s="135">
        <f>SUMIFS(D2_BKZ!$K$5:$K$2504,D2_BKZ!$A$5:$A$2504,$C22,D2_BKZ!$B$5:$B$2504,$BD$4)</f>
        <v>0</v>
      </c>
      <c r="BF22" s="135">
        <f t="shared" si="14"/>
        <v>0</v>
      </c>
      <c r="BG22" s="285">
        <f>IF(A_Stammdaten!$B$7="FNB",(PRODUCT(BF22,KKauf!$L$56)),(PRODUCT(BF22,KKauf!$L$69)))</f>
        <v>0</v>
      </c>
      <c r="BH22" s="286">
        <f>BF22*KKauf!$L$17</f>
        <v>0</v>
      </c>
      <c r="BI22" s="280"/>
      <c r="BJ22" s="280"/>
      <c r="BK22" s="280"/>
      <c r="BL22" s="280"/>
      <c r="BM22" s="280"/>
      <c r="BN22" s="280"/>
      <c r="BO22" s="280"/>
      <c r="BP22" s="280"/>
      <c r="BQ22" s="280"/>
      <c r="BR22" s="280"/>
      <c r="BS22" s="280"/>
      <c r="BT22" s="280"/>
      <c r="BU22" s="280"/>
      <c r="BV22" s="280"/>
      <c r="BW22" s="280"/>
      <c r="BX22" s="280"/>
    </row>
    <row r="23" spans="3:76" x14ac:dyDescent="0.25">
      <c r="C23" s="136">
        <f>A_Stammdaten!A31</f>
        <v>0</v>
      </c>
      <c r="D23" s="174">
        <f t="shared" si="8"/>
        <v>0</v>
      </c>
      <c r="E23" s="174">
        <f t="shared" si="9"/>
        <v>0</v>
      </c>
      <c r="F23" s="283">
        <f>PRODUCT(SUM(L23,O23,X23,AG23,AP23,AY23,BH23),0.4,0.035,A_Stammdaten!D31)</f>
        <v>0</v>
      </c>
      <c r="G23" s="283">
        <f t="shared" si="1"/>
        <v>0</v>
      </c>
      <c r="H23" s="135">
        <f>SUMIF(D_SAV!$B$5:$B$4004,B_KKAuf!$C23,D_SAV!$AM$5:$AM$4004)</f>
        <v>0</v>
      </c>
      <c r="I23" s="135">
        <f>SUMIFS(D3_WAV!$T$5:$T$204,D3_WAV!$A$5:$A$204,C23,D3_WAV!$D$5:$D$204,"&gt;2015",D3_WAV!$D$5:$D$204,"&lt;="&amp;A_Stammdaten!$B$12)</f>
        <v>0</v>
      </c>
      <c r="J23" s="284">
        <f>AVERAGE(SUMIFS(D3_WAV!$S$5:$S$204,D3_WAV!$B$5:$B$204,"geleistete Anzahlungen und Anlagen im Bau des Sachanlagevermögens",D3_WAV!$A$5:$A$204,B_KKAuf!$C23,D3_WAV!$D$5:$D$204,"&lt;=2023"),SUMIFS(D3_WAV!$U$5:$U$204,D3_WAV!$B$5:$B$204,"geleistete Anzahlungen und Anlagen im Bau des Sachanlagevermögens",D3_WAV!$A$5:$A$204,B_KKAuf!$C23,D3_WAV!$D$5:$D$204,"&lt;=2023"))+AVERAGE(SUMIFS(D3_WAV!$S$5:$S$204,D3_WAV!$B$5:$B$204,"geleistete Anzahlungen auf immaterielle Vermögensgegenstände",D3_WAV!$A$5:$A$204,B_KKAuf!$C23,D3_WAV!$D$5:$D$204,"&lt;=2023"),SUMIFS(D3_WAV!$U$5:$U$204,D3_WAV!$B$5:$B$204,"geleistete Anzahlungen auf immaterielle Vermögensgegenstände",D3_WAV!$A$5:$A$204,B_KKAuf!$C23,D3_WAV!$D$5:$D$204,"&lt;=2023"))</f>
        <v>0</v>
      </c>
      <c r="K23" s="284">
        <f>IF(A_Stammdaten!$B$7="FNB",(PRODUCT(B_KKAuf!$J23,KKauf!$Z$52)),PRODUCT(B_KKAuf!$J23,KKauf!$Z$65))</f>
        <v>0</v>
      </c>
      <c r="L23" s="284">
        <f>J23*KKauf!$Z$13</f>
        <v>0</v>
      </c>
      <c r="M23" s="284">
        <f>AVERAGE(SUMIFS(D3_WAV!$S$5:$S$204,D3_WAV!$B$5:$B$204,"geleistete Anzahlungen und Anlagen im Bau des Sachanlagevermögens",D3_WAV!$A$5:$A$204,B_KKAuf!$C23,D3_WAV!$D$5:$D$204,"&gt;=2024"),SUMIFS(D3_WAV!$U$5:$U$204,D3_WAV!$B$5:$B$204,"geleistete Anzahlungen und Anlagen im Bau des Sachanlagevermögens",D3_WAV!$A$5:$A$204,B_KKAuf!$C23,D3_WAV!$D$5:$D$204,"&gt;=2024"))+AVERAGE(SUMIFS(D3_WAV!$S$5:$S$204,D3_WAV!$B$5:$B$204,"geleistete Anzahlungen auf immaterielle Vermögensgegenstände",D3_WAV!$A$5:$A$204,B_KKAuf!$C23,D3_WAV!$D$5:$D$204,"&gt;=2024"),SUMIFS(D3_WAV!$U$5:$U$204,D3_WAV!$B$5:$B$204,"geleistete Anzahlungen auf immaterielle Vermögensgegenstände",D3_WAV!$A$5:$A$204,B_KKAuf!$C23,D3_WAV!$D$5:$D$204,"&gt;=2024"))</f>
        <v>0</v>
      </c>
      <c r="N23" s="284">
        <f>IF(A_Stammdaten!$B$7="FNB",(PRODUCT(B_KKAuf!$M23,KKauf!$Z$55)),PRODUCT(B_KKAuf!$M23,KKauf!$Z$68))</f>
        <v>0</v>
      </c>
      <c r="O23" s="292">
        <f>M23*KKauf!$Z$16</f>
        <v>0</v>
      </c>
      <c r="P23" s="135">
        <f>SUMIFS(D_SAV!$AL$5:$AL$4004,D_SAV!$B$5:$B$4004,B_KKAuf!$C23,D_SAV!$D$5:$D$4004,$T$4)</f>
        <v>0</v>
      </c>
      <c r="Q23" s="135">
        <f>SUMIFS(D3_WAV!$S$5:$S$204,D3_WAV!$A$5:$A$204,B_KKAuf!$C23,D3_WAV!$D$5:$D$204,$T$4,D3_WAV!$B$5:$B$204,"&lt;&gt;geleistete Anzahlungen und Anlagen im Bau des Sachanlagevermögens",D3_WAV!$B$5:$B$204,"&lt;&gt;geleistete Anzahlungen auf immaterielle Vermögensgegenstände")</f>
        <v>0</v>
      </c>
      <c r="R23" s="135">
        <f>SUMIFS(D2_BKZ!$J$5:$J$2504,D2_BKZ!$A$5:$A$2504,$C23,D2_BKZ!$B$5:$B$2504,$T$4)</f>
        <v>0</v>
      </c>
      <c r="S23" s="135">
        <f>SUMIFS(D_SAV!$AN$5:$AN$4004,D_SAV!$B$5:$B$4004,B_KKAuf!$C23,D_SAV!$D$5:$D$4004,$T$4)</f>
        <v>0</v>
      </c>
      <c r="T23" s="135">
        <f>SUMIFS(D3_WAV!$U$5:$U$204,D3_WAV!$A$5:$A$204,B_KKAuf!$C23,D3_WAV!$D$5:$D$204,$T$4,D3_WAV!$B$5:$B$204,"&lt;&gt;geleistete Anzahlungen und Anlagen im Bau des Sachanlagevermögens",D3_WAV!$B$5:$B$204,"&lt;&gt;geleistete Anzahlungen auf immaterielle Vermögensgegenstände")</f>
        <v>0</v>
      </c>
      <c r="U23" s="135">
        <f>SUMIFS(D2_BKZ!$K$5:$K$2504,D2_BKZ!$A$5:$A$2504,$C23,D2_BKZ!$B$5:$B$2504,$T$4)</f>
        <v>0</v>
      </c>
      <c r="V23" s="135">
        <f t="shared" si="10"/>
        <v>0</v>
      </c>
      <c r="W23" s="284">
        <f>IF(A_Stammdaten!$B$7="FNB",(PRODUCT(V23,KKauf!$L$52)),(PRODUCT(V23,KKauf!$L$65)))</f>
        <v>0</v>
      </c>
      <c r="X23" s="284">
        <f>V23*KKauf!$L$13</f>
        <v>0</v>
      </c>
      <c r="Y23" s="135">
        <f>SUMIFS(D_SAV!$AL$5:$AL$4004,D_SAV!$B$5:$B$4004,B_KKAuf!$C23,D_SAV!$D$5:$D$4004,$AC$4)</f>
        <v>0</v>
      </c>
      <c r="Z23" s="135">
        <f>SUMIFS(D3_WAV!$S$5:$S$204,D3_WAV!$A$5:$A$204,B_KKAuf!$C23,D3_WAV!$D$5:$D$204,$AC$4,D3_WAV!$B$5:$B$204,"&lt;&gt;geleistete Anzahlungen und Anlagen im Bau des Sachanlagevermögens",D3_WAV!$B$5:$B$204,"&lt;&gt;geleistete Anzahlungen auf immaterielle Vermögensgegenstände")</f>
        <v>0</v>
      </c>
      <c r="AA23" s="135">
        <f>SUMIFS(D2_BKZ!$J$5:$J$2504,D2_BKZ!$A$5:$A$2504,$C23,D2_BKZ!$B$5:$B$2504,$AC$4)</f>
        <v>0</v>
      </c>
      <c r="AB23" s="135">
        <f>SUMIFS(D_SAV!$AN$5:$AN$4004,D_SAV!$B$5:$B$4004,B_KKAuf!$C23,D_SAV!$D$5:$D$4004,$AC$4)</f>
        <v>0</v>
      </c>
      <c r="AC23" s="135">
        <f>SUMIFS(D3_WAV!$U$5:$U$204,D3_WAV!$A$5:$A$204,B_KKAuf!$C23,D3_WAV!$D$5:$D$204,$AC$4,D3_WAV!$B$5:$B$204,"&lt;&gt;geleistete Anzahlungen und Anlagen im Bau des Sachanlagevermögens",D3_WAV!$B$5:$B$204,"&lt;&gt;geleistete Anzahlungen auf immaterielle Vermögensgegenstände")</f>
        <v>0</v>
      </c>
      <c r="AD23" s="135">
        <f>SUMIFS(D2_BKZ!$K$5:$K$2504,D2_BKZ!$A$5:$A$2504,$C23,D2_BKZ!$B$5:$B$2504,$AC$4)</f>
        <v>0</v>
      </c>
      <c r="AE23" s="135">
        <f t="shared" si="11"/>
        <v>0</v>
      </c>
      <c r="AF23" s="284">
        <f>IF(A_Stammdaten!$B$7="FNB",(PRODUCT(AE23,KKauf!$L$53)),(PRODUCT(AE23,KKauf!$L$66)))</f>
        <v>0</v>
      </c>
      <c r="AG23" s="284">
        <f>AE23*KKauf!$L$14</f>
        <v>0</v>
      </c>
      <c r="AH23" s="135">
        <f>SUMIFS(D_SAV!$AL$5:$AL$4004,D_SAV!$B$5:$B$4004,B_KKAuf!$C23,D_SAV!$D$5:$D$4004,$AL$4)</f>
        <v>0</v>
      </c>
      <c r="AI23" s="135">
        <f>SUMIFS(D3_WAV!$S$5:$S$204,D3_WAV!$A$5:$A$204,B_KKAuf!$C23,D3_WAV!$D$5:$D$204,$AL$4,D3_WAV!$B$5:$B$204,"&lt;&gt;geleistete Anzahlungen und Anlagen im Bau des Sachanlagevermögens",D3_WAV!$B$5:$B$204,"&lt;&gt;geleistete Anzahlungen auf immaterielle Vermögensgegenstände")</f>
        <v>0</v>
      </c>
      <c r="AJ23" s="135">
        <f>SUMIFS(D2_BKZ!$J$5:$J$2504,D2_BKZ!$A$5:$A$2504,$C23,D2_BKZ!$B$5:$B$2504,$AL$4)</f>
        <v>0</v>
      </c>
      <c r="AK23" s="135">
        <f>SUMIFS(D_SAV!$AN$5:$AN$4004,D_SAV!$B$5:$B$4004,B_KKAuf!$C23,D_SAV!$D$5:$D$4004,$AL$4)</f>
        <v>0</v>
      </c>
      <c r="AL23" s="135">
        <f>SUMIFS(D3_WAV!$U$5:$U$204,D3_WAV!$A$5:$A$204,B_KKAuf!$C23,D3_WAV!$D$5:$D$204,$AL$4,D3_WAV!$B$5:$B$204,"&lt;&gt;geleistete Anzahlungen und Anlagen im Bau des Sachanlagevermögens",D3_WAV!$B$5:$B$204,"&lt;&gt;geleistete Anzahlungen auf immaterielle Vermögensgegenstände")</f>
        <v>0</v>
      </c>
      <c r="AM23" s="135">
        <f>SUMIFS(D2_BKZ!$K$5:$K$2504,D2_BKZ!$A$5:$A$2504,$C23,D2_BKZ!$B$5:$B$2504,$AL$4)</f>
        <v>0</v>
      </c>
      <c r="AN23" s="135">
        <f t="shared" si="12"/>
        <v>0</v>
      </c>
      <c r="AO23" s="284">
        <f>IF(A_Stammdaten!$B$7="FNB",(PRODUCT(AN23,KKauf!$L$54)),(PRODUCT(AN23,KKauf!$L$67)))</f>
        <v>0</v>
      </c>
      <c r="AP23" s="284">
        <f>AN23*KKauf!$L$15</f>
        <v>0</v>
      </c>
      <c r="AQ23" s="135">
        <f>SUMIFS(D_SAV!$AL$5:$AL$4004,D_SAV!$B$5:$B$4004,B_KKAuf!$C23,D_SAV!$D$5:$D$4004,$AU$4)</f>
        <v>0</v>
      </c>
      <c r="AR23" s="135">
        <f>SUMIFS(D3_WAV!$S$5:$S$204,D3_WAV!$A$5:$A$204,B_KKAuf!$C23,D3_WAV!$D$5:$D$204,$AU$4,D3_WAV!$B$5:$B$204,"&lt;&gt;geleistete Anzahlungen und Anlagen im Bau des Sachanlagevermögens",D3_WAV!$B$5:$B$204,"&lt;&gt;geleistete Anzahlungen auf immaterielle Vermögensgegenstände")</f>
        <v>0</v>
      </c>
      <c r="AS23" s="135">
        <f>SUMIFS(D2_BKZ!$J$5:$J$2504,D2_BKZ!$A$5:$A$2504,$C23,D2_BKZ!$B$5:$B$2504,$AU$4)</f>
        <v>0</v>
      </c>
      <c r="AT23" s="135">
        <f>SUMIFS(D_SAV!$AN$5:$AN$4004,D_SAV!$B$5:$B$4004,B_KKAuf!$C23,D_SAV!$D$5:$D$4004,$AU$4)</f>
        <v>0</v>
      </c>
      <c r="AU23" s="135">
        <f>SUMIFS(D3_WAV!$U$5:$U$204,D3_WAV!$A$5:$A$204,B_KKAuf!$C23,D3_WAV!$D$5:$D$204,$AU$4,D3_WAV!$B$5:$B$204,"&lt;&gt;geleistete Anzahlungen und Anlagen im Bau des Sachanlagevermögens",D3_WAV!$B$5:$B$204,"&lt;&gt;geleistete Anzahlungen auf immaterielle Vermögensgegenstände")</f>
        <v>0</v>
      </c>
      <c r="AV23" s="135">
        <f>SUMIFS(D2_BKZ!$K$5:$K$2504,D2_BKZ!$A$5:$A$2504,$C23,D2_BKZ!$B$5:$B$2504,$AU$4)</f>
        <v>0</v>
      </c>
      <c r="AW23" s="135">
        <f t="shared" si="13"/>
        <v>0</v>
      </c>
      <c r="AX23" s="284">
        <f>IF(A_Stammdaten!$B$7="FNB",(PRODUCT(AW23,KKauf!$L$55)),(PRODUCT(AW23,KKauf!$L$68)))</f>
        <v>0</v>
      </c>
      <c r="AY23" s="284">
        <f>AW23*KKauf!$L$16</f>
        <v>0</v>
      </c>
      <c r="AZ23" s="135">
        <f>SUMIFS(D_SAV!$AL$5:$AL$4004,D_SAV!$B$5:$B$4004,B_KKAuf!$C23,D_SAV!$D$5:$D$4004,$BD$4)</f>
        <v>0</v>
      </c>
      <c r="BA23" s="135">
        <f>SUMIFS(D3_WAV!$S$5:$S$204,D3_WAV!$A$5:$A$204,B_KKAuf!$C23,D3_WAV!$D$5:$D$204,$BD$4,D3_WAV!$B$5:$B$204,"&lt;&gt;geleistete Anzahlungen und Anlagen im Bau des Sachanlagevermögens",D3_WAV!$B$5:$B$204,"&lt;&gt;geleistete Anzahlungen auf immaterielle Vermögensgegenstände")</f>
        <v>0</v>
      </c>
      <c r="BB23" s="135">
        <f>SUMIFS(D2_BKZ!$J$5:$J$2504,D2_BKZ!$A$5:$A$2504,$C23,D2_BKZ!$B$5:$B$2504,$BD$4)</f>
        <v>0</v>
      </c>
      <c r="BC23" s="135">
        <f>SUMIFS(D_SAV!$AN$5:$AN$4004,D_SAV!$B$5:$B$4004,B_KKAuf!$C23,D_SAV!$D$5:$D$4004,$BD$4)</f>
        <v>0</v>
      </c>
      <c r="BD23" s="135">
        <f>SUMIFS(D3_WAV!$U$5:$U$204,D3_WAV!$A$5:$A$204,B_KKAuf!$C23,D3_WAV!$D$5:$D$204,$BD$4,D3_WAV!$B$5:$B$204,"&lt;&gt;geleistete Anzahlungen und Anlagen im Bau des Sachanlagevermögens",D3_WAV!$B$5:$B$204,"&lt;&gt;geleistete Anzahlungen auf immaterielle Vermögensgegenstände")</f>
        <v>0</v>
      </c>
      <c r="BE23" s="135">
        <f>SUMIFS(D2_BKZ!$K$5:$K$2504,D2_BKZ!$A$5:$A$2504,$C23,D2_BKZ!$B$5:$B$2504,$BD$4)</f>
        <v>0</v>
      </c>
      <c r="BF23" s="135">
        <f t="shared" si="14"/>
        <v>0</v>
      </c>
      <c r="BG23" s="285">
        <f>IF(A_Stammdaten!$B$7="FNB",(PRODUCT(BF23,KKauf!$L$56)),(PRODUCT(BF23,KKauf!$L$69)))</f>
        <v>0</v>
      </c>
      <c r="BH23" s="286">
        <f>BF23*KKauf!$L$17</f>
        <v>0</v>
      </c>
      <c r="BI23" s="280"/>
      <c r="BJ23" s="280"/>
      <c r="BK23" s="280"/>
      <c r="BL23" s="280"/>
      <c r="BM23" s="280"/>
      <c r="BN23" s="280"/>
      <c r="BO23" s="280"/>
      <c r="BP23" s="280"/>
      <c r="BQ23" s="280"/>
      <c r="BR23" s="280"/>
      <c r="BS23" s="280"/>
      <c r="BT23" s="280"/>
      <c r="BU23" s="280"/>
      <c r="BV23" s="280"/>
      <c r="BW23" s="280"/>
      <c r="BX23" s="280"/>
    </row>
    <row r="24" spans="3:76" x14ac:dyDescent="0.25">
      <c r="C24" s="136">
        <f>A_Stammdaten!A32</f>
        <v>0</v>
      </c>
      <c r="D24" s="174">
        <f t="shared" si="8"/>
        <v>0</v>
      </c>
      <c r="E24" s="174">
        <f t="shared" si="9"/>
        <v>0</v>
      </c>
      <c r="F24" s="283">
        <f>PRODUCT(SUM(L24,O24,X24,AG24,AP24,AY24,BH24),0.4,0.035,A_Stammdaten!D32)</f>
        <v>0</v>
      </c>
      <c r="G24" s="283">
        <f t="shared" si="1"/>
        <v>0</v>
      </c>
      <c r="H24" s="135">
        <f>SUMIF(D_SAV!$B$5:$B$4004,B_KKAuf!$C24,D_SAV!$AM$5:$AM$4004)</f>
        <v>0</v>
      </c>
      <c r="I24" s="135">
        <f>SUMIFS(D3_WAV!$T$5:$T$204,D3_WAV!$A$5:$A$204,C24,D3_WAV!$D$5:$D$204,"&gt;2015",D3_WAV!$D$5:$D$204,"&lt;="&amp;A_Stammdaten!$B$12)</f>
        <v>0</v>
      </c>
      <c r="J24" s="284">
        <f>AVERAGE(SUMIFS(D3_WAV!$S$5:$S$204,D3_WAV!$B$5:$B$204,"geleistete Anzahlungen und Anlagen im Bau des Sachanlagevermögens",D3_WAV!$A$5:$A$204,B_KKAuf!$C24,D3_WAV!$D$5:$D$204,"&lt;=2023"),SUMIFS(D3_WAV!$U$5:$U$204,D3_WAV!$B$5:$B$204,"geleistete Anzahlungen und Anlagen im Bau des Sachanlagevermögens",D3_WAV!$A$5:$A$204,B_KKAuf!$C24,D3_WAV!$D$5:$D$204,"&lt;=2023"))+AVERAGE(SUMIFS(D3_WAV!$S$5:$S$204,D3_WAV!$B$5:$B$204,"geleistete Anzahlungen auf immaterielle Vermögensgegenstände",D3_WAV!$A$5:$A$204,B_KKAuf!$C24,D3_WAV!$D$5:$D$204,"&lt;=2023"),SUMIFS(D3_WAV!$U$5:$U$204,D3_WAV!$B$5:$B$204,"geleistete Anzahlungen auf immaterielle Vermögensgegenstände",D3_WAV!$A$5:$A$204,B_KKAuf!$C24,D3_WAV!$D$5:$D$204,"&lt;=2023"))</f>
        <v>0</v>
      </c>
      <c r="K24" s="284">
        <f>IF(A_Stammdaten!$B$7="FNB",(PRODUCT(B_KKAuf!$J24,KKauf!$Z$52)),PRODUCT(B_KKAuf!$J24,KKauf!$Z$65))</f>
        <v>0</v>
      </c>
      <c r="L24" s="284">
        <f>J24*KKauf!$Z$13</f>
        <v>0</v>
      </c>
      <c r="M24" s="284">
        <f>AVERAGE(SUMIFS(D3_WAV!$S$5:$S$204,D3_WAV!$B$5:$B$204,"geleistete Anzahlungen und Anlagen im Bau des Sachanlagevermögens",D3_WAV!$A$5:$A$204,B_KKAuf!$C24,D3_WAV!$D$5:$D$204,"&gt;=2024"),SUMIFS(D3_WAV!$U$5:$U$204,D3_WAV!$B$5:$B$204,"geleistete Anzahlungen und Anlagen im Bau des Sachanlagevermögens",D3_WAV!$A$5:$A$204,B_KKAuf!$C24,D3_WAV!$D$5:$D$204,"&gt;=2024"))+AVERAGE(SUMIFS(D3_WAV!$S$5:$S$204,D3_WAV!$B$5:$B$204,"geleistete Anzahlungen auf immaterielle Vermögensgegenstände",D3_WAV!$A$5:$A$204,B_KKAuf!$C24,D3_WAV!$D$5:$D$204,"&gt;=2024"),SUMIFS(D3_WAV!$U$5:$U$204,D3_WAV!$B$5:$B$204,"geleistete Anzahlungen auf immaterielle Vermögensgegenstände",D3_WAV!$A$5:$A$204,B_KKAuf!$C24,D3_WAV!$D$5:$D$204,"&gt;=2024"))</f>
        <v>0</v>
      </c>
      <c r="N24" s="284">
        <f>IF(A_Stammdaten!$B$7="FNB",(PRODUCT(B_KKAuf!$M24,KKauf!$Z$55)),PRODUCT(B_KKAuf!$M24,KKauf!$Z$68))</f>
        <v>0</v>
      </c>
      <c r="O24" s="292">
        <f>M24*KKauf!$Z$16</f>
        <v>0</v>
      </c>
      <c r="P24" s="135">
        <f>SUMIFS(D_SAV!$AL$5:$AL$4004,D_SAV!$B$5:$B$4004,B_KKAuf!$C24,D_SAV!$D$5:$D$4004,$T$4)</f>
        <v>0</v>
      </c>
      <c r="Q24" s="135">
        <f>SUMIFS(D3_WAV!$S$5:$S$204,D3_WAV!$A$5:$A$204,B_KKAuf!$C24,D3_WAV!$D$5:$D$204,$T$4,D3_WAV!$B$5:$B$204,"&lt;&gt;geleistete Anzahlungen und Anlagen im Bau des Sachanlagevermögens",D3_WAV!$B$5:$B$204,"&lt;&gt;geleistete Anzahlungen auf immaterielle Vermögensgegenstände")</f>
        <v>0</v>
      </c>
      <c r="R24" s="135">
        <f>SUMIFS(D2_BKZ!$J$5:$J$2504,D2_BKZ!$A$5:$A$2504,$C24,D2_BKZ!$B$5:$B$2504,$T$4)</f>
        <v>0</v>
      </c>
      <c r="S24" s="135">
        <f>SUMIFS(D_SAV!$AN$5:$AN$4004,D_SAV!$B$5:$B$4004,B_KKAuf!$C24,D_SAV!$D$5:$D$4004,$T$4)</f>
        <v>0</v>
      </c>
      <c r="T24" s="135">
        <f>SUMIFS(D3_WAV!$U$5:$U$204,D3_WAV!$A$5:$A$204,B_KKAuf!$C24,D3_WAV!$D$5:$D$204,$T$4,D3_WAV!$B$5:$B$204,"&lt;&gt;geleistete Anzahlungen und Anlagen im Bau des Sachanlagevermögens",D3_WAV!$B$5:$B$204,"&lt;&gt;geleistete Anzahlungen auf immaterielle Vermögensgegenstände")</f>
        <v>0</v>
      </c>
      <c r="U24" s="135">
        <f>SUMIFS(D2_BKZ!$K$5:$K$2504,D2_BKZ!$A$5:$A$2504,$C24,D2_BKZ!$B$5:$B$2504,$T$4)</f>
        <v>0</v>
      </c>
      <c r="V24" s="135">
        <f t="shared" si="10"/>
        <v>0</v>
      </c>
      <c r="W24" s="284">
        <f>IF(A_Stammdaten!$B$7="FNB",(PRODUCT(V24,KKauf!$L$52)),(PRODUCT(V24,KKauf!$L$65)))</f>
        <v>0</v>
      </c>
      <c r="X24" s="284">
        <f>V24*KKauf!$L$13</f>
        <v>0</v>
      </c>
      <c r="Y24" s="135">
        <f>SUMIFS(D_SAV!$AL$5:$AL$4004,D_SAV!$B$5:$B$4004,B_KKAuf!$C24,D_SAV!$D$5:$D$4004,$AC$4)</f>
        <v>0</v>
      </c>
      <c r="Z24" s="135">
        <f>SUMIFS(D3_WAV!$S$5:$S$204,D3_WAV!$A$5:$A$204,B_KKAuf!$C24,D3_WAV!$D$5:$D$204,$AC$4,D3_WAV!$B$5:$B$204,"&lt;&gt;geleistete Anzahlungen und Anlagen im Bau des Sachanlagevermögens",D3_WAV!$B$5:$B$204,"&lt;&gt;geleistete Anzahlungen auf immaterielle Vermögensgegenstände")</f>
        <v>0</v>
      </c>
      <c r="AA24" s="135">
        <f>SUMIFS(D2_BKZ!$J$5:$J$2504,D2_BKZ!$A$5:$A$2504,$C24,D2_BKZ!$B$5:$B$2504,$AC$4)</f>
        <v>0</v>
      </c>
      <c r="AB24" s="135">
        <f>SUMIFS(D_SAV!$AN$5:$AN$4004,D_SAV!$B$5:$B$4004,B_KKAuf!$C24,D_SAV!$D$5:$D$4004,$AC$4)</f>
        <v>0</v>
      </c>
      <c r="AC24" s="135">
        <f>SUMIFS(D3_WAV!$U$5:$U$204,D3_WAV!$A$5:$A$204,B_KKAuf!$C24,D3_WAV!$D$5:$D$204,$AC$4,D3_WAV!$B$5:$B$204,"&lt;&gt;geleistete Anzahlungen und Anlagen im Bau des Sachanlagevermögens",D3_WAV!$B$5:$B$204,"&lt;&gt;geleistete Anzahlungen auf immaterielle Vermögensgegenstände")</f>
        <v>0</v>
      </c>
      <c r="AD24" s="135">
        <f>SUMIFS(D2_BKZ!$K$5:$K$2504,D2_BKZ!$A$5:$A$2504,$C24,D2_BKZ!$B$5:$B$2504,$AC$4)</f>
        <v>0</v>
      </c>
      <c r="AE24" s="135">
        <f t="shared" si="11"/>
        <v>0</v>
      </c>
      <c r="AF24" s="284">
        <f>IF(A_Stammdaten!$B$7="FNB",(PRODUCT(AE24,KKauf!$L$53)),(PRODUCT(AE24,KKauf!$L$66)))</f>
        <v>0</v>
      </c>
      <c r="AG24" s="284">
        <f>AE24*KKauf!$L$14</f>
        <v>0</v>
      </c>
      <c r="AH24" s="135">
        <f>SUMIFS(D_SAV!$AL$5:$AL$4004,D_SAV!$B$5:$B$4004,B_KKAuf!$C24,D_SAV!$D$5:$D$4004,$AL$4)</f>
        <v>0</v>
      </c>
      <c r="AI24" s="135">
        <f>SUMIFS(D3_WAV!$S$5:$S$204,D3_WAV!$A$5:$A$204,B_KKAuf!$C24,D3_WAV!$D$5:$D$204,$AL$4,D3_WAV!$B$5:$B$204,"&lt;&gt;geleistete Anzahlungen und Anlagen im Bau des Sachanlagevermögens",D3_WAV!$B$5:$B$204,"&lt;&gt;geleistete Anzahlungen auf immaterielle Vermögensgegenstände")</f>
        <v>0</v>
      </c>
      <c r="AJ24" s="135">
        <f>SUMIFS(D2_BKZ!$J$5:$J$2504,D2_BKZ!$A$5:$A$2504,$C24,D2_BKZ!$B$5:$B$2504,$AL$4)</f>
        <v>0</v>
      </c>
      <c r="AK24" s="135">
        <f>SUMIFS(D_SAV!$AN$5:$AN$4004,D_SAV!$B$5:$B$4004,B_KKAuf!$C24,D_SAV!$D$5:$D$4004,$AL$4)</f>
        <v>0</v>
      </c>
      <c r="AL24" s="135">
        <f>SUMIFS(D3_WAV!$U$5:$U$204,D3_WAV!$A$5:$A$204,B_KKAuf!$C24,D3_WAV!$D$5:$D$204,$AL$4,D3_WAV!$B$5:$B$204,"&lt;&gt;geleistete Anzahlungen und Anlagen im Bau des Sachanlagevermögens",D3_WAV!$B$5:$B$204,"&lt;&gt;geleistete Anzahlungen auf immaterielle Vermögensgegenstände")</f>
        <v>0</v>
      </c>
      <c r="AM24" s="135">
        <f>SUMIFS(D2_BKZ!$K$5:$K$2504,D2_BKZ!$A$5:$A$2504,$C24,D2_BKZ!$B$5:$B$2504,$AL$4)</f>
        <v>0</v>
      </c>
      <c r="AN24" s="135">
        <f t="shared" si="12"/>
        <v>0</v>
      </c>
      <c r="AO24" s="284">
        <f>IF(A_Stammdaten!$B$7="FNB",(PRODUCT(AN24,KKauf!$L$54)),(PRODUCT(AN24,KKauf!$L$67)))</f>
        <v>0</v>
      </c>
      <c r="AP24" s="284">
        <f>AN24*KKauf!$L$15</f>
        <v>0</v>
      </c>
      <c r="AQ24" s="135">
        <f>SUMIFS(D_SAV!$AL$5:$AL$4004,D_SAV!$B$5:$B$4004,B_KKAuf!$C24,D_SAV!$D$5:$D$4004,$AU$4)</f>
        <v>0</v>
      </c>
      <c r="AR24" s="135">
        <f>SUMIFS(D3_WAV!$S$5:$S$204,D3_WAV!$A$5:$A$204,B_KKAuf!$C24,D3_WAV!$D$5:$D$204,$AU$4,D3_WAV!$B$5:$B$204,"&lt;&gt;geleistete Anzahlungen und Anlagen im Bau des Sachanlagevermögens",D3_WAV!$B$5:$B$204,"&lt;&gt;geleistete Anzahlungen auf immaterielle Vermögensgegenstände")</f>
        <v>0</v>
      </c>
      <c r="AS24" s="135">
        <f>SUMIFS(D2_BKZ!$J$5:$J$2504,D2_BKZ!$A$5:$A$2504,$C24,D2_BKZ!$B$5:$B$2504,$AU$4)</f>
        <v>0</v>
      </c>
      <c r="AT24" s="135">
        <f>SUMIFS(D_SAV!$AN$5:$AN$4004,D_SAV!$B$5:$B$4004,B_KKAuf!$C24,D_SAV!$D$5:$D$4004,$AU$4)</f>
        <v>0</v>
      </c>
      <c r="AU24" s="135">
        <f>SUMIFS(D3_WAV!$U$5:$U$204,D3_WAV!$A$5:$A$204,B_KKAuf!$C24,D3_WAV!$D$5:$D$204,$AU$4,D3_WAV!$B$5:$B$204,"&lt;&gt;geleistete Anzahlungen und Anlagen im Bau des Sachanlagevermögens",D3_WAV!$B$5:$B$204,"&lt;&gt;geleistete Anzahlungen auf immaterielle Vermögensgegenstände")</f>
        <v>0</v>
      </c>
      <c r="AV24" s="135">
        <f>SUMIFS(D2_BKZ!$K$5:$K$2504,D2_BKZ!$A$5:$A$2504,$C24,D2_BKZ!$B$5:$B$2504,$AU$4)</f>
        <v>0</v>
      </c>
      <c r="AW24" s="135">
        <f t="shared" si="13"/>
        <v>0</v>
      </c>
      <c r="AX24" s="284">
        <f>IF(A_Stammdaten!$B$7="FNB",(PRODUCT(AW24,KKauf!$L$55)),(PRODUCT(AW24,KKauf!$L$68)))</f>
        <v>0</v>
      </c>
      <c r="AY24" s="284">
        <f>AW24*KKauf!$L$16</f>
        <v>0</v>
      </c>
      <c r="AZ24" s="135">
        <f>SUMIFS(D_SAV!$AL$5:$AL$4004,D_SAV!$B$5:$B$4004,B_KKAuf!$C24,D_SAV!$D$5:$D$4004,$BD$4)</f>
        <v>0</v>
      </c>
      <c r="BA24" s="135">
        <f>SUMIFS(D3_WAV!$S$5:$S$204,D3_WAV!$A$5:$A$204,B_KKAuf!$C24,D3_WAV!$D$5:$D$204,$BD$4,D3_WAV!$B$5:$B$204,"&lt;&gt;geleistete Anzahlungen und Anlagen im Bau des Sachanlagevermögens",D3_WAV!$B$5:$B$204,"&lt;&gt;geleistete Anzahlungen auf immaterielle Vermögensgegenstände")</f>
        <v>0</v>
      </c>
      <c r="BB24" s="135">
        <f>SUMIFS(D2_BKZ!$J$5:$J$2504,D2_BKZ!$A$5:$A$2504,$C24,D2_BKZ!$B$5:$B$2504,$BD$4)</f>
        <v>0</v>
      </c>
      <c r="BC24" s="135">
        <f>SUMIFS(D_SAV!$AN$5:$AN$4004,D_SAV!$B$5:$B$4004,B_KKAuf!$C24,D_SAV!$D$5:$D$4004,$BD$4)</f>
        <v>0</v>
      </c>
      <c r="BD24" s="135">
        <f>SUMIFS(D3_WAV!$U$5:$U$204,D3_WAV!$A$5:$A$204,B_KKAuf!$C24,D3_WAV!$D$5:$D$204,$BD$4,D3_WAV!$B$5:$B$204,"&lt;&gt;geleistete Anzahlungen und Anlagen im Bau des Sachanlagevermögens",D3_WAV!$B$5:$B$204,"&lt;&gt;geleistete Anzahlungen auf immaterielle Vermögensgegenstände")</f>
        <v>0</v>
      </c>
      <c r="BE24" s="135">
        <f>SUMIFS(D2_BKZ!$K$5:$K$2504,D2_BKZ!$A$5:$A$2504,$C24,D2_BKZ!$B$5:$B$2504,$BD$4)</f>
        <v>0</v>
      </c>
      <c r="BF24" s="135">
        <f t="shared" si="14"/>
        <v>0</v>
      </c>
      <c r="BG24" s="285">
        <f>IF(A_Stammdaten!$B$7="FNB",(PRODUCT(BF24,KKauf!$L$56)),(PRODUCT(BF24,KKauf!$L$69)))</f>
        <v>0</v>
      </c>
      <c r="BH24" s="286">
        <f>BF24*KKauf!$L$17</f>
        <v>0</v>
      </c>
      <c r="BI24" s="280"/>
      <c r="BJ24" s="280"/>
      <c r="BK24" s="280"/>
      <c r="BL24" s="280"/>
      <c r="BM24" s="280"/>
      <c r="BN24" s="280"/>
      <c r="BO24" s="280"/>
      <c r="BP24" s="280"/>
      <c r="BQ24" s="280"/>
      <c r="BR24" s="280"/>
      <c r="BS24" s="280"/>
      <c r="BT24" s="280"/>
      <c r="BU24" s="280"/>
      <c r="BV24" s="280"/>
      <c r="BW24" s="280"/>
      <c r="BX24" s="280"/>
    </row>
    <row r="25" spans="3:76" x14ac:dyDescent="0.25">
      <c r="C25" s="136">
        <f>A_Stammdaten!A33</f>
        <v>0</v>
      </c>
      <c r="D25" s="174">
        <f t="shared" ref="D25:D63" si="15">SUM(G25,E25:F25)</f>
        <v>0</v>
      </c>
      <c r="E25" s="174">
        <f t="shared" si="9"/>
        <v>0</v>
      </c>
      <c r="F25" s="283">
        <f>PRODUCT(SUM(L25,O25,X25,AG25,AP25,AY25,BH25),0.4,0.035,A_Stammdaten!D33)</f>
        <v>0</v>
      </c>
      <c r="G25" s="283">
        <f t="shared" si="1"/>
        <v>0</v>
      </c>
      <c r="H25" s="135">
        <f>SUMIF(D_SAV!$B$5:$B$4004,B_KKAuf!$C25,D_SAV!$AM$5:$AM$4004)</f>
        <v>0</v>
      </c>
      <c r="I25" s="135">
        <f>SUMIFS(D3_WAV!$T$5:$T$204,D3_WAV!$A$5:$A$204,C25,D3_WAV!$D$5:$D$204,"&gt;2015",D3_WAV!$D$5:$D$204,"&lt;="&amp;A_Stammdaten!$B$12)</f>
        <v>0</v>
      </c>
      <c r="J25" s="284">
        <f>AVERAGE(SUMIFS(D3_WAV!$S$5:$S$204,D3_WAV!$B$5:$B$204,"geleistete Anzahlungen und Anlagen im Bau des Sachanlagevermögens",D3_WAV!$A$5:$A$204,B_KKAuf!$C25,D3_WAV!$D$5:$D$204,"&lt;=2023"),SUMIFS(D3_WAV!$U$5:$U$204,D3_WAV!$B$5:$B$204,"geleistete Anzahlungen und Anlagen im Bau des Sachanlagevermögens",D3_WAV!$A$5:$A$204,B_KKAuf!$C25,D3_WAV!$D$5:$D$204,"&lt;=2023"))+AVERAGE(SUMIFS(D3_WAV!$S$5:$S$204,D3_WAV!$B$5:$B$204,"geleistete Anzahlungen auf immaterielle Vermögensgegenstände",D3_WAV!$A$5:$A$204,B_KKAuf!$C25,D3_WAV!$D$5:$D$204,"&lt;=2023"),SUMIFS(D3_WAV!$U$5:$U$204,D3_WAV!$B$5:$B$204,"geleistete Anzahlungen auf immaterielle Vermögensgegenstände",D3_WAV!$A$5:$A$204,B_KKAuf!$C25,D3_WAV!$D$5:$D$204,"&lt;=2023"))</f>
        <v>0</v>
      </c>
      <c r="K25" s="284">
        <f>IF(A_Stammdaten!$B$7="FNB",(PRODUCT(B_KKAuf!$J25,KKauf!$Z$52)),PRODUCT(B_KKAuf!$J25,KKauf!$Z$65))</f>
        <v>0</v>
      </c>
      <c r="L25" s="284">
        <f>J25*KKauf!$Z$13</f>
        <v>0</v>
      </c>
      <c r="M25" s="284">
        <f>AVERAGE(SUMIFS(D3_WAV!$S$5:$S$204,D3_WAV!$B$5:$B$204,"geleistete Anzahlungen und Anlagen im Bau des Sachanlagevermögens",D3_WAV!$A$5:$A$204,B_KKAuf!$C25,D3_WAV!$D$5:$D$204,"&gt;=2024"),SUMIFS(D3_WAV!$U$5:$U$204,D3_WAV!$B$5:$B$204,"geleistete Anzahlungen und Anlagen im Bau des Sachanlagevermögens",D3_WAV!$A$5:$A$204,B_KKAuf!$C25,D3_WAV!$D$5:$D$204,"&gt;=2024"))+AVERAGE(SUMIFS(D3_WAV!$S$5:$S$204,D3_WAV!$B$5:$B$204,"geleistete Anzahlungen auf immaterielle Vermögensgegenstände",D3_WAV!$A$5:$A$204,B_KKAuf!$C25,D3_WAV!$D$5:$D$204,"&gt;=2024"),SUMIFS(D3_WAV!$U$5:$U$204,D3_WAV!$B$5:$B$204,"geleistete Anzahlungen auf immaterielle Vermögensgegenstände",D3_WAV!$A$5:$A$204,B_KKAuf!$C25,D3_WAV!$D$5:$D$204,"&gt;=2024"))</f>
        <v>0</v>
      </c>
      <c r="N25" s="284">
        <f>IF(A_Stammdaten!$B$7="FNB",(PRODUCT(B_KKAuf!$M25,KKauf!$Z$55)),PRODUCT(B_KKAuf!$M25,KKauf!$Z$68))</f>
        <v>0</v>
      </c>
      <c r="O25" s="292">
        <f>M25*KKauf!$Z$16</f>
        <v>0</v>
      </c>
      <c r="P25" s="135">
        <f>SUMIFS(D_SAV!$AL$5:$AL$4004,D_SAV!$B$5:$B$4004,B_KKAuf!$C25,D_SAV!$D$5:$D$4004,$T$4)</f>
        <v>0</v>
      </c>
      <c r="Q25" s="135">
        <f>SUMIFS(D3_WAV!$S$5:$S$204,D3_WAV!$A$5:$A$204,B_KKAuf!$C25,D3_WAV!$D$5:$D$204,$T$4,D3_WAV!$B$5:$B$204,"&lt;&gt;geleistete Anzahlungen und Anlagen im Bau des Sachanlagevermögens",D3_WAV!$B$5:$B$204,"&lt;&gt;geleistete Anzahlungen auf immaterielle Vermögensgegenstände")</f>
        <v>0</v>
      </c>
      <c r="R25" s="135">
        <f>SUMIFS(D2_BKZ!$J$5:$J$2504,D2_BKZ!$A$5:$A$2504,$C25,D2_BKZ!$B$5:$B$2504,$T$4)</f>
        <v>0</v>
      </c>
      <c r="S25" s="135">
        <f>SUMIFS(D_SAV!$AN$5:$AN$4004,D_SAV!$B$5:$B$4004,B_KKAuf!$C25,D_SAV!$D$5:$D$4004,$T$4)</f>
        <v>0</v>
      </c>
      <c r="T25" s="135">
        <f>SUMIFS(D3_WAV!$U$5:$U$204,D3_WAV!$A$5:$A$204,B_KKAuf!$C25,D3_WAV!$D$5:$D$204,$T$4,D3_WAV!$B$5:$B$204,"&lt;&gt;geleistete Anzahlungen und Anlagen im Bau des Sachanlagevermögens",D3_WAV!$B$5:$B$204,"&lt;&gt;geleistete Anzahlungen auf immaterielle Vermögensgegenstände")</f>
        <v>0</v>
      </c>
      <c r="U25" s="135">
        <f>SUMIFS(D2_BKZ!$K$5:$K$2504,D2_BKZ!$A$5:$A$2504,$C25,D2_BKZ!$B$5:$B$2504,$T$4)</f>
        <v>0</v>
      </c>
      <c r="V25" s="135">
        <f t="shared" ref="V25:V63" si="16">AVERAGE(SUM(P25:Q25,-R25),SUM(S25:T25,-U25))</f>
        <v>0</v>
      </c>
      <c r="W25" s="284">
        <f>IF(A_Stammdaten!$B$7="FNB",(PRODUCT(V25,KKauf!$L$52)),(PRODUCT(V25,KKauf!$L$65)))</f>
        <v>0</v>
      </c>
      <c r="X25" s="284">
        <f>V25*KKauf!$L$13</f>
        <v>0</v>
      </c>
      <c r="Y25" s="135">
        <f>SUMIFS(D_SAV!$AL$5:$AL$4004,D_SAV!$B$5:$B$4004,B_KKAuf!$C25,D_SAV!$D$5:$D$4004,$AC$4)</f>
        <v>0</v>
      </c>
      <c r="Z25" s="135">
        <f>SUMIFS(D3_WAV!$S$5:$S$204,D3_WAV!$A$5:$A$204,B_KKAuf!$C25,D3_WAV!$D$5:$D$204,$AC$4,D3_WAV!$B$5:$B$204,"&lt;&gt;geleistete Anzahlungen und Anlagen im Bau des Sachanlagevermögens",D3_WAV!$B$5:$B$204,"&lt;&gt;geleistete Anzahlungen auf immaterielle Vermögensgegenstände")</f>
        <v>0</v>
      </c>
      <c r="AA25" s="135">
        <f>SUMIFS(D2_BKZ!$J$5:$J$2504,D2_BKZ!$A$5:$A$2504,$C25,D2_BKZ!$B$5:$B$2504,$AC$4)</f>
        <v>0</v>
      </c>
      <c r="AB25" s="135">
        <f>SUMIFS(D_SAV!$AN$5:$AN$4004,D_SAV!$B$5:$B$4004,B_KKAuf!$C25,D_SAV!$D$5:$D$4004,$AC$4)</f>
        <v>0</v>
      </c>
      <c r="AC25" s="135">
        <f>SUMIFS(D3_WAV!$U$5:$U$204,D3_WAV!$A$5:$A$204,B_KKAuf!$C25,D3_WAV!$D$5:$D$204,$AC$4,D3_WAV!$B$5:$B$204,"&lt;&gt;geleistete Anzahlungen und Anlagen im Bau des Sachanlagevermögens",D3_WAV!$B$5:$B$204,"&lt;&gt;geleistete Anzahlungen auf immaterielle Vermögensgegenstände")</f>
        <v>0</v>
      </c>
      <c r="AD25" s="135">
        <f>SUMIFS(D2_BKZ!$K$5:$K$2504,D2_BKZ!$A$5:$A$2504,$C25,D2_BKZ!$B$5:$B$2504,$AC$4)</f>
        <v>0</v>
      </c>
      <c r="AE25" s="135">
        <f t="shared" ref="AE25:AE63" si="17">AVERAGE(SUM(Y25:Z25,-AA25),SUM(AB25:AC25,-AD25))</f>
        <v>0</v>
      </c>
      <c r="AF25" s="284">
        <f>IF(A_Stammdaten!$B$7="FNB",(PRODUCT(AE25,KKauf!$L$53)),(PRODUCT(AE25,KKauf!$L$66)))</f>
        <v>0</v>
      </c>
      <c r="AG25" s="284">
        <f>AE25*KKauf!$L$14</f>
        <v>0</v>
      </c>
      <c r="AH25" s="135">
        <f>SUMIFS(D_SAV!$AL$5:$AL$4004,D_SAV!$B$5:$B$4004,B_KKAuf!$C25,D_SAV!$D$5:$D$4004,$AL$4)</f>
        <v>0</v>
      </c>
      <c r="AI25" s="135">
        <f>SUMIFS(D3_WAV!$S$5:$S$204,D3_WAV!$A$5:$A$204,B_KKAuf!$C25,D3_WAV!$D$5:$D$204,$AL$4,D3_WAV!$B$5:$B$204,"&lt;&gt;geleistete Anzahlungen und Anlagen im Bau des Sachanlagevermögens",D3_WAV!$B$5:$B$204,"&lt;&gt;geleistete Anzahlungen auf immaterielle Vermögensgegenstände")</f>
        <v>0</v>
      </c>
      <c r="AJ25" s="135">
        <f>SUMIFS(D2_BKZ!$J$5:$J$2504,D2_BKZ!$A$5:$A$2504,$C25,D2_BKZ!$B$5:$B$2504,$AL$4)</f>
        <v>0</v>
      </c>
      <c r="AK25" s="135">
        <f>SUMIFS(D_SAV!$AN$5:$AN$4004,D_SAV!$B$5:$B$4004,B_KKAuf!$C25,D_SAV!$D$5:$D$4004,$AL$4)</f>
        <v>0</v>
      </c>
      <c r="AL25" s="135">
        <f>SUMIFS(D3_WAV!$U$5:$U$204,D3_WAV!$A$5:$A$204,B_KKAuf!$C25,D3_WAV!$D$5:$D$204,$AL$4,D3_WAV!$B$5:$B$204,"&lt;&gt;geleistete Anzahlungen und Anlagen im Bau des Sachanlagevermögens",D3_WAV!$B$5:$B$204,"&lt;&gt;geleistete Anzahlungen auf immaterielle Vermögensgegenstände")</f>
        <v>0</v>
      </c>
      <c r="AM25" s="135">
        <f>SUMIFS(D2_BKZ!$K$5:$K$2504,D2_BKZ!$A$5:$A$2504,$C25,D2_BKZ!$B$5:$B$2504,$AL$4)</f>
        <v>0</v>
      </c>
      <c r="AN25" s="135">
        <f t="shared" ref="AN25:AN63" si="18">AVERAGE(SUM(AH25:AI25,-AJ25),SUM(AK25:AL25,-AM25))</f>
        <v>0</v>
      </c>
      <c r="AO25" s="284">
        <f>IF(A_Stammdaten!$B$7="FNB",(PRODUCT(AN25,KKauf!$L$54)),(PRODUCT(AN25,KKauf!$L$67)))</f>
        <v>0</v>
      </c>
      <c r="AP25" s="284">
        <f>AN25*KKauf!$L$15</f>
        <v>0</v>
      </c>
      <c r="AQ25" s="135">
        <f>SUMIFS(D_SAV!$AL$5:$AL$4004,D_SAV!$B$5:$B$4004,B_KKAuf!$C25,D_SAV!$D$5:$D$4004,$AU$4)</f>
        <v>0</v>
      </c>
      <c r="AR25" s="135">
        <f>SUMIFS(D3_WAV!$S$5:$S$204,D3_WAV!$A$5:$A$204,B_KKAuf!$C25,D3_WAV!$D$5:$D$204,$AU$4,D3_WAV!$B$5:$B$204,"&lt;&gt;geleistete Anzahlungen und Anlagen im Bau des Sachanlagevermögens",D3_WAV!$B$5:$B$204,"&lt;&gt;geleistete Anzahlungen auf immaterielle Vermögensgegenstände")</f>
        <v>0</v>
      </c>
      <c r="AS25" s="135">
        <f>SUMIFS(D2_BKZ!$J$5:$J$2504,D2_BKZ!$A$5:$A$2504,$C25,D2_BKZ!$B$5:$B$2504,$AU$4)</f>
        <v>0</v>
      </c>
      <c r="AT25" s="135">
        <f>SUMIFS(D_SAV!$AN$5:$AN$4004,D_SAV!$B$5:$B$4004,B_KKAuf!$C25,D_SAV!$D$5:$D$4004,$AU$4)</f>
        <v>0</v>
      </c>
      <c r="AU25" s="135">
        <f>SUMIFS(D3_WAV!$U$5:$U$204,D3_WAV!$A$5:$A$204,B_KKAuf!$C25,D3_WAV!$D$5:$D$204,$AU$4,D3_WAV!$B$5:$B$204,"&lt;&gt;geleistete Anzahlungen und Anlagen im Bau des Sachanlagevermögens",D3_WAV!$B$5:$B$204,"&lt;&gt;geleistete Anzahlungen auf immaterielle Vermögensgegenstände")</f>
        <v>0</v>
      </c>
      <c r="AV25" s="135">
        <f>SUMIFS(D2_BKZ!$K$5:$K$2504,D2_BKZ!$A$5:$A$2504,$C25,D2_BKZ!$B$5:$B$2504,$AU$4)</f>
        <v>0</v>
      </c>
      <c r="AW25" s="135">
        <f t="shared" ref="AW25:AW63" si="19">AVERAGE(SUM(AQ25:AR25,-AS25),SUM(AT25:AU25,-AV25))</f>
        <v>0</v>
      </c>
      <c r="AX25" s="284">
        <f>IF(A_Stammdaten!$B$7="FNB",(PRODUCT(AW25,KKauf!$L$55)),(PRODUCT(AW25,KKauf!$L$68)))</f>
        <v>0</v>
      </c>
      <c r="AY25" s="284">
        <f>AW25*KKauf!$L$16</f>
        <v>0</v>
      </c>
      <c r="AZ25" s="135">
        <f>SUMIFS(D_SAV!$AL$5:$AL$4004,D_SAV!$B$5:$B$4004,B_KKAuf!$C25,D_SAV!$D$5:$D$4004,$BD$4)</f>
        <v>0</v>
      </c>
      <c r="BA25" s="135">
        <f>SUMIFS(D3_WAV!$S$5:$S$204,D3_WAV!$A$5:$A$204,B_KKAuf!$C25,D3_WAV!$D$5:$D$204,$BD$4,D3_WAV!$B$5:$B$204,"&lt;&gt;geleistete Anzahlungen und Anlagen im Bau des Sachanlagevermögens",D3_WAV!$B$5:$B$204,"&lt;&gt;geleistete Anzahlungen auf immaterielle Vermögensgegenstände")</f>
        <v>0</v>
      </c>
      <c r="BB25" s="135">
        <f>SUMIFS(D2_BKZ!$J$5:$J$2504,D2_BKZ!$A$5:$A$2504,$C25,D2_BKZ!$B$5:$B$2504,$BD$4)</f>
        <v>0</v>
      </c>
      <c r="BC25" s="135">
        <f>SUMIFS(D_SAV!$AN$5:$AN$4004,D_SAV!$B$5:$B$4004,B_KKAuf!$C25,D_SAV!$D$5:$D$4004,$BD$4)</f>
        <v>0</v>
      </c>
      <c r="BD25" s="135">
        <f>SUMIFS(D3_WAV!$U$5:$U$204,D3_WAV!$A$5:$A$204,B_KKAuf!$C25,D3_WAV!$D$5:$D$204,$BD$4,D3_WAV!$B$5:$B$204,"&lt;&gt;geleistete Anzahlungen und Anlagen im Bau des Sachanlagevermögens",D3_WAV!$B$5:$B$204,"&lt;&gt;geleistete Anzahlungen auf immaterielle Vermögensgegenstände")</f>
        <v>0</v>
      </c>
      <c r="BE25" s="135">
        <f>SUMIFS(D2_BKZ!$K$5:$K$2504,D2_BKZ!$A$5:$A$2504,$C25,D2_BKZ!$B$5:$B$2504,$BD$4)</f>
        <v>0</v>
      </c>
      <c r="BF25" s="135">
        <f t="shared" ref="BF25:BF63" si="20">AVERAGE(SUM(AZ25:BA25,-BB25),SUM(BC25:BD25,-BE25))</f>
        <v>0</v>
      </c>
      <c r="BG25" s="285">
        <f>IF(A_Stammdaten!$B$7="FNB",(PRODUCT(BF25,KKauf!$L$56)),(PRODUCT(BF25,KKauf!$L$69)))</f>
        <v>0</v>
      </c>
      <c r="BH25" s="286">
        <f>BF25*KKauf!$L$17</f>
        <v>0</v>
      </c>
      <c r="BI25" s="280"/>
      <c r="BJ25" s="280"/>
      <c r="BK25" s="280"/>
      <c r="BL25" s="280"/>
      <c r="BM25" s="280"/>
      <c r="BN25" s="280"/>
      <c r="BO25" s="280"/>
      <c r="BP25" s="280"/>
      <c r="BQ25" s="280"/>
      <c r="BR25" s="280"/>
      <c r="BS25" s="280"/>
      <c r="BT25" s="280"/>
      <c r="BU25" s="280"/>
      <c r="BV25" s="280"/>
      <c r="BW25" s="280"/>
      <c r="BX25" s="280"/>
    </row>
    <row r="26" spans="3:76" x14ac:dyDescent="0.25">
      <c r="C26" s="136">
        <f>A_Stammdaten!A34</f>
        <v>0</v>
      </c>
      <c r="D26" s="174">
        <f t="shared" si="15"/>
        <v>0</v>
      </c>
      <c r="E26" s="174">
        <f t="shared" si="9"/>
        <v>0</v>
      </c>
      <c r="F26" s="283">
        <f>PRODUCT(SUM(L26,O26,X26,AG26,AP26,AY26,BH26),0.4,0.035,A_Stammdaten!D34)</f>
        <v>0</v>
      </c>
      <c r="G26" s="283">
        <f t="shared" si="1"/>
        <v>0</v>
      </c>
      <c r="H26" s="135">
        <f>SUMIF(D_SAV!$B$5:$B$4004,B_KKAuf!$C26,D_SAV!$AM$5:$AM$4004)</f>
        <v>0</v>
      </c>
      <c r="I26" s="135">
        <f>SUMIFS(D3_WAV!$T$5:$T$204,D3_WAV!$A$5:$A$204,C26,D3_WAV!$D$5:$D$204,"&gt;2015",D3_WAV!$D$5:$D$204,"&lt;="&amp;A_Stammdaten!$B$12)</f>
        <v>0</v>
      </c>
      <c r="J26" s="284">
        <f>AVERAGE(SUMIFS(D3_WAV!$S$5:$S$204,D3_WAV!$B$5:$B$204,"geleistete Anzahlungen und Anlagen im Bau des Sachanlagevermögens",D3_WAV!$A$5:$A$204,B_KKAuf!$C26,D3_WAV!$D$5:$D$204,"&lt;=2023"),SUMIFS(D3_WAV!$U$5:$U$204,D3_WAV!$B$5:$B$204,"geleistete Anzahlungen und Anlagen im Bau des Sachanlagevermögens",D3_WAV!$A$5:$A$204,B_KKAuf!$C26,D3_WAV!$D$5:$D$204,"&lt;=2023"))+AVERAGE(SUMIFS(D3_WAV!$S$5:$S$204,D3_WAV!$B$5:$B$204,"geleistete Anzahlungen auf immaterielle Vermögensgegenstände",D3_WAV!$A$5:$A$204,B_KKAuf!$C26,D3_WAV!$D$5:$D$204,"&lt;=2023"),SUMIFS(D3_WAV!$U$5:$U$204,D3_WAV!$B$5:$B$204,"geleistete Anzahlungen auf immaterielle Vermögensgegenstände",D3_WAV!$A$5:$A$204,B_KKAuf!$C26,D3_WAV!$D$5:$D$204,"&lt;=2023"))</f>
        <v>0</v>
      </c>
      <c r="K26" s="284">
        <f>IF(A_Stammdaten!$B$7="FNB",(PRODUCT(B_KKAuf!$J26,KKauf!$Z$52)),PRODUCT(B_KKAuf!$J26,KKauf!$Z$65))</f>
        <v>0</v>
      </c>
      <c r="L26" s="284">
        <f>J26*KKauf!$Z$13</f>
        <v>0</v>
      </c>
      <c r="M26" s="284">
        <f>AVERAGE(SUMIFS(D3_WAV!$S$5:$S$204,D3_WAV!$B$5:$B$204,"geleistete Anzahlungen und Anlagen im Bau des Sachanlagevermögens",D3_WAV!$A$5:$A$204,B_KKAuf!$C26,D3_WAV!$D$5:$D$204,"&gt;=2024"),SUMIFS(D3_WAV!$U$5:$U$204,D3_WAV!$B$5:$B$204,"geleistete Anzahlungen und Anlagen im Bau des Sachanlagevermögens",D3_WAV!$A$5:$A$204,B_KKAuf!$C26,D3_WAV!$D$5:$D$204,"&gt;=2024"))+AVERAGE(SUMIFS(D3_WAV!$S$5:$S$204,D3_WAV!$B$5:$B$204,"geleistete Anzahlungen auf immaterielle Vermögensgegenstände",D3_WAV!$A$5:$A$204,B_KKAuf!$C26,D3_WAV!$D$5:$D$204,"&gt;=2024"),SUMIFS(D3_WAV!$U$5:$U$204,D3_WAV!$B$5:$B$204,"geleistete Anzahlungen auf immaterielle Vermögensgegenstände",D3_WAV!$A$5:$A$204,B_KKAuf!$C26,D3_WAV!$D$5:$D$204,"&gt;=2024"))</f>
        <v>0</v>
      </c>
      <c r="N26" s="284">
        <f>IF(A_Stammdaten!$B$7="FNB",(PRODUCT(B_KKAuf!$M26,KKauf!$Z$55)),PRODUCT(B_KKAuf!$M26,KKauf!$Z$68))</f>
        <v>0</v>
      </c>
      <c r="O26" s="292">
        <f>M26*KKauf!$Z$16</f>
        <v>0</v>
      </c>
      <c r="P26" s="135">
        <f>SUMIFS(D_SAV!$AL$5:$AL$4004,D_SAV!$B$5:$B$4004,B_KKAuf!$C26,D_SAV!$D$5:$D$4004,$T$4)</f>
        <v>0</v>
      </c>
      <c r="Q26" s="135">
        <f>SUMIFS(D3_WAV!$S$5:$S$204,D3_WAV!$A$5:$A$204,B_KKAuf!$C26,D3_WAV!$D$5:$D$204,$T$4,D3_WAV!$B$5:$B$204,"&lt;&gt;geleistete Anzahlungen und Anlagen im Bau des Sachanlagevermögens",D3_WAV!$B$5:$B$204,"&lt;&gt;geleistete Anzahlungen auf immaterielle Vermögensgegenstände")</f>
        <v>0</v>
      </c>
      <c r="R26" s="135">
        <f>SUMIFS(D2_BKZ!$J$5:$J$2504,D2_BKZ!$A$5:$A$2504,$C26,D2_BKZ!$B$5:$B$2504,$T$4)</f>
        <v>0</v>
      </c>
      <c r="S26" s="135">
        <f>SUMIFS(D_SAV!$AN$5:$AN$4004,D_SAV!$B$5:$B$4004,B_KKAuf!$C26,D_SAV!$D$5:$D$4004,$T$4)</f>
        <v>0</v>
      </c>
      <c r="T26" s="135">
        <f>SUMIFS(D3_WAV!$U$5:$U$204,D3_WAV!$A$5:$A$204,B_KKAuf!$C26,D3_WAV!$D$5:$D$204,$T$4,D3_WAV!$B$5:$B$204,"&lt;&gt;geleistete Anzahlungen und Anlagen im Bau des Sachanlagevermögens",D3_WAV!$B$5:$B$204,"&lt;&gt;geleistete Anzahlungen auf immaterielle Vermögensgegenstände")</f>
        <v>0</v>
      </c>
      <c r="U26" s="135">
        <f>SUMIFS(D2_BKZ!$K$5:$K$2504,D2_BKZ!$A$5:$A$2504,$C26,D2_BKZ!$B$5:$B$2504,$T$4)</f>
        <v>0</v>
      </c>
      <c r="V26" s="135">
        <f t="shared" si="16"/>
        <v>0</v>
      </c>
      <c r="W26" s="284">
        <f>IF(A_Stammdaten!$B$7="FNB",(PRODUCT(V26,KKauf!$L$52)),(PRODUCT(V26,KKauf!$L$65)))</f>
        <v>0</v>
      </c>
      <c r="X26" s="284">
        <f>V26*KKauf!$L$13</f>
        <v>0</v>
      </c>
      <c r="Y26" s="135">
        <f>SUMIFS(D_SAV!$AL$5:$AL$4004,D_SAV!$B$5:$B$4004,B_KKAuf!$C26,D_SAV!$D$5:$D$4004,$AC$4)</f>
        <v>0</v>
      </c>
      <c r="Z26" s="135">
        <f>SUMIFS(D3_WAV!$S$5:$S$204,D3_WAV!$A$5:$A$204,B_KKAuf!$C26,D3_WAV!$D$5:$D$204,$AC$4,D3_WAV!$B$5:$B$204,"&lt;&gt;geleistete Anzahlungen und Anlagen im Bau des Sachanlagevermögens",D3_WAV!$B$5:$B$204,"&lt;&gt;geleistete Anzahlungen auf immaterielle Vermögensgegenstände")</f>
        <v>0</v>
      </c>
      <c r="AA26" s="135">
        <f>SUMIFS(D2_BKZ!$J$5:$J$2504,D2_BKZ!$A$5:$A$2504,$C26,D2_BKZ!$B$5:$B$2504,$AC$4)</f>
        <v>0</v>
      </c>
      <c r="AB26" s="135">
        <f>SUMIFS(D_SAV!$AN$5:$AN$4004,D_SAV!$B$5:$B$4004,B_KKAuf!$C26,D_SAV!$D$5:$D$4004,$AC$4)</f>
        <v>0</v>
      </c>
      <c r="AC26" s="135">
        <f>SUMIFS(D3_WAV!$U$5:$U$204,D3_WAV!$A$5:$A$204,B_KKAuf!$C26,D3_WAV!$D$5:$D$204,$AC$4,D3_WAV!$B$5:$B$204,"&lt;&gt;geleistete Anzahlungen und Anlagen im Bau des Sachanlagevermögens",D3_WAV!$B$5:$B$204,"&lt;&gt;geleistete Anzahlungen auf immaterielle Vermögensgegenstände")</f>
        <v>0</v>
      </c>
      <c r="AD26" s="135">
        <f>SUMIFS(D2_BKZ!$K$5:$K$2504,D2_BKZ!$A$5:$A$2504,$C26,D2_BKZ!$B$5:$B$2504,$AC$4)</f>
        <v>0</v>
      </c>
      <c r="AE26" s="135">
        <f t="shared" si="17"/>
        <v>0</v>
      </c>
      <c r="AF26" s="284">
        <f>IF(A_Stammdaten!$B$7="FNB",(PRODUCT(AE26,KKauf!$L$53)),(PRODUCT(AE26,KKauf!$L$66)))</f>
        <v>0</v>
      </c>
      <c r="AG26" s="284">
        <f>AE26*KKauf!$L$14</f>
        <v>0</v>
      </c>
      <c r="AH26" s="135">
        <f>SUMIFS(D_SAV!$AL$5:$AL$4004,D_SAV!$B$5:$B$4004,B_KKAuf!$C26,D_SAV!$D$5:$D$4004,$AL$4)</f>
        <v>0</v>
      </c>
      <c r="AI26" s="135">
        <f>SUMIFS(D3_WAV!$S$5:$S$204,D3_WAV!$A$5:$A$204,B_KKAuf!$C26,D3_WAV!$D$5:$D$204,$AL$4,D3_WAV!$B$5:$B$204,"&lt;&gt;geleistete Anzahlungen und Anlagen im Bau des Sachanlagevermögens",D3_WAV!$B$5:$B$204,"&lt;&gt;geleistete Anzahlungen auf immaterielle Vermögensgegenstände")</f>
        <v>0</v>
      </c>
      <c r="AJ26" s="135">
        <f>SUMIFS(D2_BKZ!$J$5:$J$2504,D2_BKZ!$A$5:$A$2504,$C26,D2_BKZ!$B$5:$B$2504,$AL$4)</f>
        <v>0</v>
      </c>
      <c r="AK26" s="135">
        <f>SUMIFS(D_SAV!$AN$5:$AN$4004,D_SAV!$B$5:$B$4004,B_KKAuf!$C26,D_SAV!$D$5:$D$4004,$AL$4)</f>
        <v>0</v>
      </c>
      <c r="AL26" s="135">
        <f>SUMIFS(D3_WAV!$U$5:$U$204,D3_WAV!$A$5:$A$204,B_KKAuf!$C26,D3_WAV!$D$5:$D$204,$AL$4,D3_WAV!$B$5:$B$204,"&lt;&gt;geleistete Anzahlungen und Anlagen im Bau des Sachanlagevermögens",D3_WAV!$B$5:$B$204,"&lt;&gt;geleistete Anzahlungen auf immaterielle Vermögensgegenstände")</f>
        <v>0</v>
      </c>
      <c r="AM26" s="135">
        <f>SUMIFS(D2_BKZ!$K$5:$K$2504,D2_BKZ!$A$5:$A$2504,$C26,D2_BKZ!$B$5:$B$2504,$AL$4)</f>
        <v>0</v>
      </c>
      <c r="AN26" s="135">
        <f t="shared" si="18"/>
        <v>0</v>
      </c>
      <c r="AO26" s="284">
        <f>IF(A_Stammdaten!$B$7="FNB",(PRODUCT(AN26,KKauf!$L$54)),(PRODUCT(AN26,KKauf!$L$67)))</f>
        <v>0</v>
      </c>
      <c r="AP26" s="284">
        <f>AN26*KKauf!$L$15</f>
        <v>0</v>
      </c>
      <c r="AQ26" s="135">
        <f>SUMIFS(D_SAV!$AL$5:$AL$4004,D_SAV!$B$5:$B$4004,B_KKAuf!$C26,D_SAV!$D$5:$D$4004,$AU$4)</f>
        <v>0</v>
      </c>
      <c r="AR26" s="135">
        <f>SUMIFS(D3_WAV!$S$5:$S$204,D3_WAV!$A$5:$A$204,B_KKAuf!$C26,D3_WAV!$D$5:$D$204,$AU$4,D3_WAV!$B$5:$B$204,"&lt;&gt;geleistete Anzahlungen und Anlagen im Bau des Sachanlagevermögens",D3_WAV!$B$5:$B$204,"&lt;&gt;geleistete Anzahlungen auf immaterielle Vermögensgegenstände")</f>
        <v>0</v>
      </c>
      <c r="AS26" s="135">
        <f>SUMIFS(D2_BKZ!$J$5:$J$2504,D2_BKZ!$A$5:$A$2504,$C26,D2_BKZ!$B$5:$B$2504,$AU$4)</f>
        <v>0</v>
      </c>
      <c r="AT26" s="135">
        <f>SUMIFS(D_SAV!$AN$5:$AN$4004,D_SAV!$B$5:$B$4004,B_KKAuf!$C26,D_SAV!$D$5:$D$4004,$AU$4)</f>
        <v>0</v>
      </c>
      <c r="AU26" s="135">
        <f>SUMIFS(D3_WAV!$U$5:$U$204,D3_WAV!$A$5:$A$204,B_KKAuf!$C26,D3_WAV!$D$5:$D$204,$AU$4,D3_WAV!$B$5:$B$204,"&lt;&gt;geleistete Anzahlungen und Anlagen im Bau des Sachanlagevermögens",D3_WAV!$B$5:$B$204,"&lt;&gt;geleistete Anzahlungen auf immaterielle Vermögensgegenstände")</f>
        <v>0</v>
      </c>
      <c r="AV26" s="135">
        <f>SUMIFS(D2_BKZ!$K$5:$K$2504,D2_BKZ!$A$5:$A$2504,$C26,D2_BKZ!$B$5:$B$2504,$AU$4)</f>
        <v>0</v>
      </c>
      <c r="AW26" s="135">
        <f t="shared" si="19"/>
        <v>0</v>
      </c>
      <c r="AX26" s="284">
        <f>IF(A_Stammdaten!$B$7="FNB",(PRODUCT(AW26,KKauf!$L$55)),(PRODUCT(AW26,KKauf!$L$68)))</f>
        <v>0</v>
      </c>
      <c r="AY26" s="284">
        <f>AW26*KKauf!$L$16</f>
        <v>0</v>
      </c>
      <c r="AZ26" s="135">
        <f>SUMIFS(D_SAV!$AL$5:$AL$4004,D_SAV!$B$5:$B$4004,B_KKAuf!$C26,D_SAV!$D$5:$D$4004,$BD$4)</f>
        <v>0</v>
      </c>
      <c r="BA26" s="135">
        <f>SUMIFS(D3_WAV!$S$5:$S$204,D3_WAV!$A$5:$A$204,B_KKAuf!$C26,D3_WAV!$D$5:$D$204,$BD$4,D3_WAV!$B$5:$B$204,"&lt;&gt;geleistete Anzahlungen und Anlagen im Bau des Sachanlagevermögens",D3_WAV!$B$5:$B$204,"&lt;&gt;geleistete Anzahlungen auf immaterielle Vermögensgegenstände")</f>
        <v>0</v>
      </c>
      <c r="BB26" s="135">
        <f>SUMIFS(D2_BKZ!$J$5:$J$2504,D2_BKZ!$A$5:$A$2504,$C26,D2_BKZ!$B$5:$B$2504,$BD$4)</f>
        <v>0</v>
      </c>
      <c r="BC26" s="135">
        <f>SUMIFS(D_SAV!$AN$5:$AN$4004,D_SAV!$B$5:$B$4004,B_KKAuf!$C26,D_SAV!$D$5:$D$4004,$BD$4)</f>
        <v>0</v>
      </c>
      <c r="BD26" s="135">
        <f>SUMIFS(D3_WAV!$U$5:$U$204,D3_WAV!$A$5:$A$204,B_KKAuf!$C26,D3_WAV!$D$5:$D$204,$BD$4,D3_WAV!$B$5:$B$204,"&lt;&gt;geleistete Anzahlungen und Anlagen im Bau des Sachanlagevermögens",D3_WAV!$B$5:$B$204,"&lt;&gt;geleistete Anzahlungen auf immaterielle Vermögensgegenstände")</f>
        <v>0</v>
      </c>
      <c r="BE26" s="135">
        <f>SUMIFS(D2_BKZ!$K$5:$K$2504,D2_BKZ!$A$5:$A$2504,$C26,D2_BKZ!$B$5:$B$2504,$BD$4)</f>
        <v>0</v>
      </c>
      <c r="BF26" s="135">
        <f t="shared" si="20"/>
        <v>0</v>
      </c>
      <c r="BG26" s="285">
        <f>IF(A_Stammdaten!$B$7="FNB",(PRODUCT(BF26,KKauf!$L$56)),(PRODUCT(BF26,KKauf!$L$69)))</f>
        <v>0</v>
      </c>
      <c r="BH26" s="286">
        <f>BF26*KKauf!$L$17</f>
        <v>0</v>
      </c>
      <c r="BI26" s="280"/>
      <c r="BJ26" s="280"/>
      <c r="BK26" s="280"/>
      <c r="BL26" s="280"/>
      <c r="BM26" s="280"/>
      <c r="BN26" s="280"/>
      <c r="BO26" s="280"/>
      <c r="BP26" s="280"/>
      <c r="BQ26" s="280"/>
      <c r="BR26" s="280"/>
      <c r="BS26" s="280"/>
      <c r="BT26" s="280"/>
      <c r="BU26" s="280"/>
      <c r="BV26" s="280"/>
      <c r="BW26" s="280"/>
      <c r="BX26" s="280"/>
    </row>
    <row r="27" spans="3:76" x14ac:dyDescent="0.25">
      <c r="C27" s="136">
        <f>A_Stammdaten!A35</f>
        <v>0</v>
      </c>
      <c r="D27" s="174">
        <f t="shared" si="15"/>
        <v>0</v>
      </c>
      <c r="E27" s="174">
        <f t="shared" si="9"/>
        <v>0</v>
      </c>
      <c r="F27" s="283">
        <f>PRODUCT(SUM(L27,O27,X27,AG27,AP27,AY27,BH27),0.4,0.035,A_Stammdaten!D35)</f>
        <v>0</v>
      </c>
      <c r="G27" s="283">
        <f t="shared" si="1"/>
        <v>0</v>
      </c>
      <c r="H27" s="135">
        <f>SUMIF(D_SAV!$B$5:$B$4004,B_KKAuf!$C27,D_SAV!$AM$5:$AM$4004)</f>
        <v>0</v>
      </c>
      <c r="I27" s="135">
        <f>SUMIFS(D3_WAV!$T$5:$T$204,D3_WAV!$A$5:$A$204,C27,D3_WAV!$D$5:$D$204,"&gt;2015",D3_WAV!$D$5:$D$204,"&lt;="&amp;A_Stammdaten!$B$12)</f>
        <v>0</v>
      </c>
      <c r="J27" s="284">
        <f>AVERAGE(SUMIFS(D3_WAV!$S$5:$S$204,D3_WAV!$B$5:$B$204,"geleistete Anzahlungen und Anlagen im Bau des Sachanlagevermögens",D3_WAV!$A$5:$A$204,B_KKAuf!$C27,D3_WAV!$D$5:$D$204,"&lt;=2023"),SUMIFS(D3_WAV!$U$5:$U$204,D3_WAV!$B$5:$B$204,"geleistete Anzahlungen und Anlagen im Bau des Sachanlagevermögens",D3_WAV!$A$5:$A$204,B_KKAuf!$C27,D3_WAV!$D$5:$D$204,"&lt;=2023"))+AVERAGE(SUMIFS(D3_WAV!$S$5:$S$204,D3_WAV!$B$5:$B$204,"geleistete Anzahlungen auf immaterielle Vermögensgegenstände",D3_WAV!$A$5:$A$204,B_KKAuf!$C27,D3_WAV!$D$5:$D$204,"&lt;=2023"),SUMIFS(D3_WAV!$U$5:$U$204,D3_WAV!$B$5:$B$204,"geleistete Anzahlungen auf immaterielle Vermögensgegenstände",D3_WAV!$A$5:$A$204,B_KKAuf!$C27,D3_WAV!$D$5:$D$204,"&lt;=2023"))</f>
        <v>0</v>
      </c>
      <c r="K27" s="284">
        <f>IF(A_Stammdaten!$B$7="FNB",(PRODUCT(B_KKAuf!$J27,KKauf!$Z$52)),PRODUCT(B_KKAuf!$J27,KKauf!$Z$65))</f>
        <v>0</v>
      </c>
      <c r="L27" s="284">
        <f>J27*KKauf!$Z$13</f>
        <v>0</v>
      </c>
      <c r="M27" s="284">
        <f>AVERAGE(SUMIFS(D3_WAV!$S$5:$S$204,D3_WAV!$B$5:$B$204,"geleistete Anzahlungen und Anlagen im Bau des Sachanlagevermögens",D3_WAV!$A$5:$A$204,B_KKAuf!$C27,D3_WAV!$D$5:$D$204,"&gt;=2024"),SUMIFS(D3_WAV!$U$5:$U$204,D3_WAV!$B$5:$B$204,"geleistete Anzahlungen und Anlagen im Bau des Sachanlagevermögens",D3_WAV!$A$5:$A$204,B_KKAuf!$C27,D3_WAV!$D$5:$D$204,"&gt;=2024"))+AVERAGE(SUMIFS(D3_WAV!$S$5:$S$204,D3_WAV!$B$5:$B$204,"geleistete Anzahlungen auf immaterielle Vermögensgegenstände",D3_WAV!$A$5:$A$204,B_KKAuf!$C27,D3_WAV!$D$5:$D$204,"&gt;=2024"),SUMIFS(D3_WAV!$U$5:$U$204,D3_WAV!$B$5:$B$204,"geleistete Anzahlungen auf immaterielle Vermögensgegenstände",D3_WAV!$A$5:$A$204,B_KKAuf!$C27,D3_WAV!$D$5:$D$204,"&gt;=2024"))</f>
        <v>0</v>
      </c>
      <c r="N27" s="284">
        <f>IF(A_Stammdaten!$B$7="FNB",(PRODUCT(B_KKAuf!$M27,KKauf!$Z$55)),PRODUCT(B_KKAuf!$M27,KKauf!$Z$68))</f>
        <v>0</v>
      </c>
      <c r="O27" s="292">
        <f>M27*KKauf!$Z$16</f>
        <v>0</v>
      </c>
      <c r="P27" s="135">
        <f>SUMIFS(D_SAV!$AL$5:$AL$4004,D_SAV!$B$5:$B$4004,B_KKAuf!$C27,D_SAV!$D$5:$D$4004,$T$4)</f>
        <v>0</v>
      </c>
      <c r="Q27" s="135">
        <f>SUMIFS(D3_WAV!$S$5:$S$204,D3_WAV!$A$5:$A$204,B_KKAuf!$C27,D3_WAV!$D$5:$D$204,$T$4,D3_WAV!$B$5:$B$204,"&lt;&gt;geleistete Anzahlungen und Anlagen im Bau des Sachanlagevermögens",D3_WAV!$B$5:$B$204,"&lt;&gt;geleistete Anzahlungen auf immaterielle Vermögensgegenstände")</f>
        <v>0</v>
      </c>
      <c r="R27" s="135">
        <f>SUMIFS(D2_BKZ!$J$5:$J$2504,D2_BKZ!$A$5:$A$2504,$C27,D2_BKZ!$B$5:$B$2504,$T$4)</f>
        <v>0</v>
      </c>
      <c r="S27" s="135">
        <f>SUMIFS(D_SAV!$AN$5:$AN$4004,D_SAV!$B$5:$B$4004,B_KKAuf!$C27,D_SAV!$D$5:$D$4004,$T$4)</f>
        <v>0</v>
      </c>
      <c r="T27" s="135">
        <f>SUMIFS(D3_WAV!$U$5:$U$204,D3_WAV!$A$5:$A$204,B_KKAuf!$C27,D3_WAV!$D$5:$D$204,$T$4,D3_WAV!$B$5:$B$204,"&lt;&gt;geleistete Anzahlungen und Anlagen im Bau des Sachanlagevermögens",D3_WAV!$B$5:$B$204,"&lt;&gt;geleistete Anzahlungen auf immaterielle Vermögensgegenstände")</f>
        <v>0</v>
      </c>
      <c r="U27" s="135">
        <f>SUMIFS(D2_BKZ!$K$5:$K$2504,D2_BKZ!$A$5:$A$2504,$C27,D2_BKZ!$B$5:$B$2504,$T$4)</f>
        <v>0</v>
      </c>
      <c r="V27" s="135">
        <f t="shared" si="16"/>
        <v>0</v>
      </c>
      <c r="W27" s="284">
        <f>IF(A_Stammdaten!$B$7="FNB",(PRODUCT(V27,KKauf!$L$52)),(PRODUCT(V27,KKauf!$L$65)))</f>
        <v>0</v>
      </c>
      <c r="X27" s="284">
        <f>V27*KKauf!$L$13</f>
        <v>0</v>
      </c>
      <c r="Y27" s="135">
        <f>SUMIFS(D_SAV!$AL$5:$AL$4004,D_SAV!$B$5:$B$4004,B_KKAuf!$C27,D_SAV!$D$5:$D$4004,$AC$4)</f>
        <v>0</v>
      </c>
      <c r="Z27" s="135">
        <f>SUMIFS(D3_WAV!$S$5:$S$204,D3_WAV!$A$5:$A$204,B_KKAuf!$C27,D3_WAV!$D$5:$D$204,$AC$4,D3_WAV!$B$5:$B$204,"&lt;&gt;geleistete Anzahlungen und Anlagen im Bau des Sachanlagevermögens",D3_WAV!$B$5:$B$204,"&lt;&gt;geleistete Anzahlungen auf immaterielle Vermögensgegenstände")</f>
        <v>0</v>
      </c>
      <c r="AA27" s="135">
        <f>SUMIFS(D2_BKZ!$J$5:$J$2504,D2_BKZ!$A$5:$A$2504,$C27,D2_BKZ!$B$5:$B$2504,$AC$4)</f>
        <v>0</v>
      </c>
      <c r="AB27" s="135">
        <f>SUMIFS(D_SAV!$AN$5:$AN$4004,D_SAV!$B$5:$B$4004,B_KKAuf!$C27,D_SAV!$D$5:$D$4004,$AC$4)</f>
        <v>0</v>
      </c>
      <c r="AC27" s="135">
        <f>SUMIFS(D3_WAV!$U$5:$U$204,D3_WAV!$A$5:$A$204,B_KKAuf!$C27,D3_WAV!$D$5:$D$204,$AC$4,D3_WAV!$B$5:$B$204,"&lt;&gt;geleistete Anzahlungen und Anlagen im Bau des Sachanlagevermögens",D3_WAV!$B$5:$B$204,"&lt;&gt;geleistete Anzahlungen auf immaterielle Vermögensgegenstände")</f>
        <v>0</v>
      </c>
      <c r="AD27" s="135">
        <f>SUMIFS(D2_BKZ!$K$5:$K$2504,D2_BKZ!$A$5:$A$2504,$C27,D2_BKZ!$B$5:$B$2504,$AC$4)</f>
        <v>0</v>
      </c>
      <c r="AE27" s="135">
        <f t="shared" si="17"/>
        <v>0</v>
      </c>
      <c r="AF27" s="284">
        <f>IF(A_Stammdaten!$B$7="FNB",(PRODUCT(AE27,KKauf!$L$53)),(PRODUCT(AE27,KKauf!$L$66)))</f>
        <v>0</v>
      </c>
      <c r="AG27" s="284">
        <f>AE27*KKauf!$L$14</f>
        <v>0</v>
      </c>
      <c r="AH27" s="135">
        <f>SUMIFS(D_SAV!$AL$5:$AL$4004,D_SAV!$B$5:$B$4004,B_KKAuf!$C27,D_SAV!$D$5:$D$4004,$AL$4)</f>
        <v>0</v>
      </c>
      <c r="AI27" s="135">
        <f>SUMIFS(D3_WAV!$S$5:$S$204,D3_WAV!$A$5:$A$204,B_KKAuf!$C27,D3_WAV!$D$5:$D$204,$AL$4,D3_WAV!$B$5:$B$204,"&lt;&gt;geleistete Anzahlungen und Anlagen im Bau des Sachanlagevermögens",D3_WAV!$B$5:$B$204,"&lt;&gt;geleistete Anzahlungen auf immaterielle Vermögensgegenstände")</f>
        <v>0</v>
      </c>
      <c r="AJ27" s="135">
        <f>SUMIFS(D2_BKZ!$J$5:$J$2504,D2_BKZ!$A$5:$A$2504,$C27,D2_BKZ!$B$5:$B$2504,$AL$4)</f>
        <v>0</v>
      </c>
      <c r="AK27" s="135">
        <f>SUMIFS(D_SAV!$AN$5:$AN$4004,D_SAV!$B$5:$B$4004,B_KKAuf!$C27,D_SAV!$D$5:$D$4004,$AL$4)</f>
        <v>0</v>
      </c>
      <c r="AL27" s="135">
        <f>SUMIFS(D3_WAV!$U$5:$U$204,D3_WAV!$A$5:$A$204,B_KKAuf!$C27,D3_WAV!$D$5:$D$204,$AL$4,D3_WAV!$B$5:$B$204,"&lt;&gt;geleistete Anzahlungen und Anlagen im Bau des Sachanlagevermögens",D3_WAV!$B$5:$B$204,"&lt;&gt;geleistete Anzahlungen auf immaterielle Vermögensgegenstände")</f>
        <v>0</v>
      </c>
      <c r="AM27" s="135">
        <f>SUMIFS(D2_BKZ!$K$5:$K$2504,D2_BKZ!$A$5:$A$2504,$C27,D2_BKZ!$B$5:$B$2504,$AL$4)</f>
        <v>0</v>
      </c>
      <c r="AN27" s="135">
        <f t="shared" si="18"/>
        <v>0</v>
      </c>
      <c r="AO27" s="284">
        <f>IF(A_Stammdaten!$B$7="FNB",(PRODUCT(AN27,KKauf!$L$54)),(PRODUCT(AN27,KKauf!$L$67)))</f>
        <v>0</v>
      </c>
      <c r="AP27" s="284">
        <f>AN27*KKauf!$L$15</f>
        <v>0</v>
      </c>
      <c r="AQ27" s="135">
        <f>SUMIFS(D_SAV!$AL$5:$AL$4004,D_SAV!$B$5:$B$4004,B_KKAuf!$C27,D_SAV!$D$5:$D$4004,$AU$4)</f>
        <v>0</v>
      </c>
      <c r="AR27" s="135">
        <f>SUMIFS(D3_WAV!$S$5:$S$204,D3_WAV!$A$5:$A$204,B_KKAuf!$C27,D3_WAV!$D$5:$D$204,$AU$4,D3_WAV!$B$5:$B$204,"&lt;&gt;geleistete Anzahlungen und Anlagen im Bau des Sachanlagevermögens",D3_WAV!$B$5:$B$204,"&lt;&gt;geleistete Anzahlungen auf immaterielle Vermögensgegenstände")</f>
        <v>0</v>
      </c>
      <c r="AS27" s="135">
        <f>SUMIFS(D2_BKZ!$J$5:$J$2504,D2_BKZ!$A$5:$A$2504,$C27,D2_BKZ!$B$5:$B$2504,$AU$4)</f>
        <v>0</v>
      </c>
      <c r="AT27" s="135">
        <f>SUMIFS(D_SAV!$AN$5:$AN$4004,D_SAV!$B$5:$B$4004,B_KKAuf!$C27,D_SAV!$D$5:$D$4004,$AU$4)</f>
        <v>0</v>
      </c>
      <c r="AU27" s="135">
        <f>SUMIFS(D3_WAV!$U$5:$U$204,D3_WAV!$A$5:$A$204,B_KKAuf!$C27,D3_WAV!$D$5:$D$204,$AU$4,D3_WAV!$B$5:$B$204,"&lt;&gt;geleistete Anzahlungen und Anlagen im Bau des Sachanlagevermögens",D3_WAV!$B$5:$B$204,"&lt;&gt;geleistete Anzahlungen auf immaterielle Vermögensgegenstände")</f>
        <v>0</v>
      </c>
      <c r="AV27" s="135">
        <f>SUMIFS(D2_BKZ!$K$5:$K$2504,D2_BKZ!$A$5:$A$2504,$C27,D2_BKZ!$B$5:$B$2504,$AU$4)</f>
        <v>0</v>
      </c>
      <c r="AW27" s="135">
        <f t="shared" si="19"/>
        <v>0</v>
      </c>
      <c r="AX27" s="284">
        <f>IF(A_Stammdaten!$B$7="FNB",(PRODUCT(AW27,KKauf!$L$55)),(PRODUCT(AW27,KKauf!$L$68)))</f>
        <v>0</v>
      </c>
      <c r="AY27" s="284">
        <f>AW27*KKauf!$L$16</f>
        <v>0</v>
      </c>
      <c r="AZ27" s="135">
        <f>SUMIFS(D_SAV!$AL$5:$AL$4004,D_SAV!$B$5:$B$4004,B_KKAuf!$C27,D_SAV!$D$5:$D$4004,$BD$4)</f>
        <v>0</v>
      </c>
      <c r="BA27" s="135">
        <f>SUMIFS(D3_WAV!$S$5:$S$204,D3_WAV!$A$5:$A$204,B_KKAuf!$C27,D3_WAV!$D$5:$D$204,$BD$4,D3_WAV!$B$5:$B$204,"&lt;&gt;geleistete Anzahlungen und Anlagen im Bau des Sachanlagevermögens",D3_WAV!$B$5:$B$204,"&lt;&gt;geleistete Anzahlungen auf immaterielle Vermögensgegenstände")</f>
        <v>0</v>
      </c>
      <c r="BB27" s="135">
        <f>SUMIFS(D2_BKZ!$J$5:$J$2504,D2_BKZ!$A$5:$A$2504,$C27,D2_BKZ!$B$5:$B$2504,$BD$4)</f>
        <v>0</v>
      </c>
      <c r="BC27" s="135">
        <f>SUMIFS(D_SAV!$AN$5:$AN$4004,D_SAV!$B$5:$B$4004,B_KKAuf!$C27,D_SAV!$D$5:$D$4004,$BD$4)</f>
        <v>0</v>
      </c>
      <c r="BD27" s="135">
        <f>SUMIFS(D3_WAV!$U$5:$U$204,D3_WAV!$A$5:$A$204,B_KKAuf!$C27,D3_WAV!$D$5:$D$204,$BD$4,D3_WAV!$B$5:$B$204,"&lt;&gt;geleistete Anzahlungen und Anlagen im Bau des Sachanlagevermögens",D3_WAV!$B$5:$B$204,"&lt;&gt;geleistete Anzahlungen auf immaterielle Vermögensgegenstände")</f>
        <v>0</v>
      </c>
      <c r="BE27" s="135">
        <f>SUMIFS(D2_BKZ!$K$5:$K$2504,D2_BKZ!$A$5:$A$2504,$C27,D2_BKZ!$B$5:$B$2504,$BD$4)</f>
        <v>0</v>
      </c>
      <c r="BF27" s="135">
        <f t="shared" si="20"/>
        <v>0</v>
      </c>
      <c r="BG27" s="285">
        <f>IF(A_Stammdaten!$B$7="FNB",(PRODUCT(BF27,KKauf!$L$56)),(PRODUCT(BF27,KKauf!$L$69)))</f>
        <v>0</v>
      </c>
      <c r="BH27" s="286">
        <f>BF27*KKauf!$L$17</f>
        <v>0</v>
      </c>
      <c r="BI27" s="280"/>
      <c r="BJ27" s="280"/>
      <c r="BK27" s="280"/>
      <c r="BL27" s="280"/>
      <c r="BM27" s="280"/>
      <c r="BN27" s="280"/>
      <c r="BO27" s="280"/>
      <c r="BP27" s="280"/>
      <c r="BQ27" s="280"/>
      <c r="BR27" s="280"/>
      <c r="BS27" s="280"/>
      <c r="BT27" s="280"/>
      <c r="BU27" s="280"/>
      <c r="BV27" s="280"/>
      <c r="BW27" s="280"/>
      <c r="BX27" s="280"/>
    </row>
    <row r="28" spans="3:76" x14ac:dyDescent="0.25">
      <c r="C28" s="136">
        <f>A_Stammdaten!A36</f>
        <v>0</v>
      </c>
      <c r="D28" s="174">
        <f t="shared" si="15"/>
        <v>0</v>
      </c>
      <c r="E28" s="174">
        <f t="shared" si="9"/>
        <v>0</v>
      </c>
      <c r="F28" s="283">
        <f>PRODUCT(SUM(L28,O28,X28,AG28,AP28,AY28,BH28),0.4,0.035,A_Stammdaten!D36)</f>
        <v>0</v>
      </c>
      <c r="G28" s="283">
        <f t="shared" si="1"/>
        <v>0</v>
      </c>
      <c r="H28" s="135">
        <f>SUMIF(D_SAV!$B$5:$B$4004,B_KKAuf!$C28,D_SAV!$AM$5:$AM$4004)</f>
        <v>0</v>
      </c>
      <c r="I28" s="135">
        <f>SUMIFS(D3_WAV!$T$5:$T$204,D3_WAV!$A$5:$A$204,C28,D3_WAV!$D$5:$D$204,"&gt;2015",D3_WAV!$D$5:$D$204,"&lt;="&amp;A_Stammdaten!$B$12)</f>
        <v>0</v>
      </c>
      <c r="J28" s="284">
        <f>AVERAGE(SUMIFS(D3_WAV!$S$5:$S$204,D3_WAV!$B$5:$B$204,"geleistete Anzahlungen und Anlagen im Bau des Sachanlagevermögens",D3_WAV!$A$5:$A$204,B_KKAuf!$C28,D3_WAV!$D$5:$D$204,"&lt;=2023"),SUMIFS(D3_WAV!$U$5:$U$204,D3_WAV!$B$5:$B$204,"geleistete Anzahlungen und Anlagen im Bau des Sachanlagevermögens",D3_WAV!$A$5:$A$204,B_KKAuf!$C28,D3_WAV!$D$5:$D$204,"&lt;=2023"))+AVERAGE(SUMIFS(D3_WAV!$S$5:$S$204,D3_WAV!$B$5:$B$204,"geleistete Anzahlungen auf immaterielle Vermögensgegenstände",D3_WAV!$A$5:$A$204,B_KKAuf!$C28,D3_WAV!$D$5:$D$204,"&lt;=2023"),SUMIFS(D3_WAV!$U$5:$U$204,D3_WAV!$B$5:$B$204,"geleistete Anzahlungen auf immaterielle Vermögensgegenstände",D3_WAV!$A$5:$A$204,B_KKAuf!$C28,D3_WAV!$D$5:$D$204,"&lt;=2023"))</f>
        <v>0</v>
      </c>
      <c r="K28" s="284">
        <f>IF(A_Stammdaten!$B$7="FNB",(PRODUCT(B_KKAuf!$J28,KKauf!$Z$52)),PRODUCT(B_KKAuf!$J28,KKauf!$Z$65))</f>
        <v>0</v>
      </c>
      <c r="L28" s="284">
        <f>J28*KKauf!$Z$13</f>
        <v>0</v>
      </c>
      <c r="M28" s="284">
        <f>AVERAGE(SUMIFS(D3_WAV!$S$5:$S$204,D3_WAV!$B$5:$B$204,"geleistete Anzahlungen und Anlagen im Bau des Sachanlagevermögens",D3_WAV!$A$5:$A$204,B_KKAuf!$C28,D3_WAV!$D$5:$D$204,"&gt;=2024"),SUMIFS(D3_WAV!$U$5:$U$204,D3_WAV!$B$5:$B$204,"geleistete Anzahlungen und Anlagen im Bau des Sachanlagevermögens",D3_WAV!$A$5:$A$204,B_KKAuf!$C28,D3_WAV!$D$5:$D$204,"&gt;=2024"))+AVERAGE(SUMIFS(D3_WAV!$S$5:$S$204,D3_WAV!$B$5:$B$204,"geleistete Anzahlungen auf immaterielle Vermögensgegenstände",D3_WAV!$A$5:$A$204,B_KKAuf!$C28,D3_WAV!$D$5:$D$204,"&gt;=2024"),SUMIFS(D3_WAV!$U$5:$U$204,D3_WAV!$B$5:$B$204,"geleistete Anzahlungen auf immaterielle Vermögensgegenstände",D3_WAV!$A$5:$A$204,B_KKAuf!$C28,D3_WAV!$D$5:$D$204,"&gt;=2024"))</f>
        <v>0</v>
      </c>
      <c r="N28" s="284">
        <f>IF(A_Stammdaten!$B$7="FNB",(PRODUCT(B_KKAuf!$M28,KKauf!$Z$55)),PRODUCT(B_KKAuf!$M28,KKauf!$Z$68))</f>
        <v>0</v>
      </c>
      <c r="O28" s="292">
        <f>M28*KKauf!$Z$16</f>
        <v>0</v>
      </c>
      <c r="P28" s="135">
        <f>SUMIFS(D_SAV!$AL$5:$AL$4004,D_SAV!$B$5:$B$4004,B_KKAuf!$C28,D_SAV!$D$5:$D$4004,$T$4)</f>
        <v>0</v>
      </c>
      <c r="Q28" s="135">
        <f>SUMIFS(D3_WAV!$S$5:$S$204,D3_WAV!$A$5:$A$204,B_KKAuf!$C28,D3_WAV!$D$5:$D$204,$T$4,D3_WAV!$B$5:$B$204,"&lt;&gt;geleistete Anzahlungen und Anlagen im Bau des Sachanlagevermögens",D3_WAV!$B$5:$B$204,"&lt;&gt;geleistete Anzahlungen auf immaterielle Vermögensgegenstände")</f>
        <v>0</v>
      </c>
      <c r="R28" s="135">
        <f>SUMIFS(D2_BKZ!$J$5:$J$2504,D2_BKZ!$A$5:$A$2504,$C28,D2_BKZ!$B$5:$B$2504,$T$4)</f>
        <v>0</v>
      </c>
      <c r="S28" s="135">
        <f>SUMIFS(D_SAV!$AN$5:$AN$4004,D_SAV!$B$5:$B$4004,B_KKAuf!$C28,D_SAV!$D$5:$D$4004,$T$4)</f>
        <v>0</v>
      </c>
      <c r="T28" s="135">
        <f>SUMIFS(D3_WAV!$U$5:$U$204,D3_WAV!$A$5:$A$204,B_KKAuf!$C28,D3_WAV!$D$5:$D$204,$T$4,D3_WAV!$B$5:$B$204,"&lt;&gt;geleistete Anzahlungen und Anlagen im Bau des Sachanlagevermögens",D3_WAV!$B$5:$B$204,"&lt;&gt;geleistete Anzahlungen auf immaterielle Vermögensgegenstände")</f>
        <v>0</v>
      </c>
      <c r="U28" s="135">
        <f>SUMIFS(D2_BKZ!$K$5:$K$2504,D2_BKZ!$A$5:$A$2504,$C28,D2_BKZ!$B$5:$B$2504,$T$4)</f>
        <v>0</v>
      </c>
      <c r="V28" s="135">
        <f t="shared" si="16"/>
        <v>0</v>
      </c>
      <c r="W28" s="284">
        <f>IF(A_Stammdaten!$B$7="FNB",(PRODUCT(V28,KKauf!$L$52)),(PRODUCT(V28,KKauf!$L$65)))</f>
        <v>0</v>
      </c>
      <c r="X28" s="284">
        <f>V28*KKauf!$L$13</f>
        <v>0</v>
      </c>
      <c r="Y28" s="135">
        <f>SUMIFS(D_SAV!$AL$5:$AL$4004,D_SAV!$B$5:$B$4004,B_KKAuf!$C28,D_SAV!$D$5:$D$4004,$AC$4)</f>
        <v>0</v>
      </c>
      <c r="Z28" s="135">
        <f>SUMIFS(D3_WAV!$S$5:$S$204,D3_WAV!$A$5:$A$204,B_KKAuf!$C28,D3_WAV!$D$5:$D$204,$AC$4,D3_WAV!$B$5:$B$204,"&lt;&gt;geleistete Anzahlungen und Anlagen im Bau des Sachanlagevermögens",D3_WAV!$B$5:$B$204,"&lt;&gt;geleistete Anzahlungen auf immaterielle Vermögensgegenstände")</f>
        <v>0</v>
      </c>
      <c r="AA28" s="135">
        <f>SUMIFS(D2_BKZ!$J$5:$J$2504,D2_BKZ!$A$5:$A$2504,$C28,D2_BKZ!$B$5:$B$2504,$AC$4)</f>
        <v>0</v>
      </c>
      <c r="AB28" s="135">
        <f>SUMIFS(D_SAV!$AN$5:$AN$4004,D_SAV!$B$5:$B$4004,B_KKAuf!$C28,D_SAV!$D$5:$D$4004,$AC$4)</f>
        <v>0</v>
      </c>
      <c r="AC28" s="135">
        <f>SUMIFS(D3_WAV!$U$5:$U$204,D3_WAV!$A$5:$A$204,B_KKAuf!$C28,D3_WAV!$D$5:$D$204,$AC$4,D3_WAV!$B$5:$B$204,"&lt;&gt;geleistete Anzahlungen und Anlagen im Bau des Sachanlagevermögens",D3_WAV!$B$5:$B$204,"&lt;&gt;geleistete Anzahlungen auf immaterielle Vermögensgegenstände")</f>
        <v>0</v>
      </c>
      <c r="AD28" s="135">
        <f>SUMIFS(D2_BKZ!$K$5:$K$2504,D2_BKZ!$A$5:$A$2504,$C28,D2_BKZ!$B$5:$B$2504,$AC$4)</f>
        <v>0</v>
      </c>
      <c r="AE28" s="135">
        <f t="shared" si="17"/>
        <v>0</v>
      </c>
      <c r="AF28" s="284">
        <f>IF(A_Stammdaten!$B$7="FNB",(PRODUCT(AE28,KKauf!$L$53)),(PRODUCT(AE28,KKauf!$L$66)))</f>
        <v>0</v>
      </c>
      <c r="AG28" s="284">
        <f>AE28*KKauf!$L$14</f>
        <v>0</v>
      </c>
      <c r="AH28" s="135">
        <f>SUMIFS(D_SAV!$AL$5:$AL$4004,D_SAV!$B$5:$B$4004,B_KKAuf!$C28,D_SAV!$D$5:$D$4004,$AL$4)</f>
        <v>0</v>
      </c>
      <c r="AI28" s="135">
        <f>SUMIFS(D3_WAV!$S$5:$S$204,D3_WAV!$A$5:$A$204,B_KKAuf!$C28,D3_WAV!$D$5:$D$204,$AL$4,D3_WAV!$B$5:$B$204,"&lt;&gt;geleistete Anzahlungen und Anlagen im Bau des Sachanlagevermögens",D3_WAV!$B$5:$B$204,"&lt;&gt;geleistete Anzahlungen auf immaterielle Vermögensgegenstände")</f>
        <v>0</v>
      </c>
      <c r="AJ28" s="135">
        <f>SUMIFS(D2_BKZ!$J$5:$J$2504,D2_BKZ!$A$5:$A$2504,$C28,D2_BKZ!$B$5:$B$2504,$AL$4)</f>
        <v>0</v>
      </c>
      <c r="AK28" s="135">
        <f>SUMIFS(D_SAV!$AN$5:$AN$4004,D_SAV!$B$5:$B$4004,B_KKAuf!$C28,D_SAV!$D$5:$D$4004,$AL$4)</f>
        <v>0</v>
      </c>
      <c r="AL28" s="135">
        <f>SUMIFS(D3_WAV!$U$5:$U$204,D3_WAV!$A$5:$A$204,B_KKAuf!$C28,D3_WAV!$D$5:$D$204,$AL$4,D3_WAV!$B$5:$B$204,"&lt;&gt;geleistete Anzahlungen und Anlagen im Bau des Sachanlagevermögens",D3_WAV!$B$5:$B$204,"&lt;&gt;geleistete Anzahlungen auf immaterielle Vermögensgegenstände")</f>
        <v>0</v>
      </c>
      <c r="AM28" s="135">
        <f>SUMIFS(D2_BKZ!$K$5:$K$2504,D2_BKZ!$A$5:$A$2504,$C28,D2_BKZ!$B$5:$B$2504,$AL$4)</f>
        <v>0</v>
      </c>
      <c r="AN28" s="135">
        <f t="shared" si="18"/>
        <v>0</v>
      </c>
      <c r="AO28" s="284">
        <f>IF(A_Stammdaten!$B$7="FNB",(PRODUCT(AN28,KKauf!$L$54)),(PRODUCT(AN28,KKauf!$L$67)))</f>
        <v>0</v>
      </c>
      <c r="AP28" s="284">
        <f>AN28*KKauf!$L$15</f>
        <v>0</v>
      </c>
      <c r="AQ28" s="135">
        <f>SUMIFS(D_SAV!$AL$5:$AL$4004,D_SAV!$B$5:$B$4004,B_KKAuf!$C28,D_SAV!$D$5:$D$4004,$AU$4)</f>
        <v>0</v>
      </c>
      <c r="AR28" s="135">
        <f>SUMIFS(D3_WAV!$S$5:$S$204,D3_WAV!$A$5:$A$204,B_KKAuf!$C28,D3_WAV!$D$5:$D$204,$AU$4,D3_WAV!$B$5:$B$204,"&lt;&gt;geleistete Anzahlungen und Anlagen im Bau des Sachanlagevermögens",D3_WAV!$B$5:$B$204,"&lt;&gt;geleistete Anzahlungen auf immaterielle Vermögensgegenstände")</f>
        <v>0</v>
      </c>
      <c r="AS28" s="135">
        <f>SUMIFS(D2_BKZ!$J$5:$J$2504,D2_BKZ!$A$5:$A$2504,$C28,D2_BKZ!$B$5:$B$2504,$AU$4)</f>
        <v>0</v>
      </c>
      <c r="AT28" s="135">
        <f>SUMIFS(D_SAV!$AN$5:$AN$4004,D_SAV!$B$5:$B$4004,B_KKAuf!$C28,D_SAV!$D$5:$D$4004,$AU$4)</f>
        <v>0</v>
      </c>
      <c r="AU28" s="135">
        <f>SUMIFS(D3_WAV!$U$5:$U$204,D3_WAV!$A$5:$A$204,B_KKAuf!$C28,D3_WAV!$D$5:$D$204,$AU$4,D3_WAV!$B$5:$B$204,"&lt;&gt;geleistete Anzahlungen und Anlagen im Bau des Sachanlagevermögens",D3_WAV!$B$5:$B$204,"&lt;&gt;geleistete Anzahlungen auf immaterielle Vermögensgegenstände")</f>
        <v>0</v>
      </c>
      <c r="AV28" s="135">
        <f>SUMIFS(D2_BKZ!$K$5:$K$2504,D2_BKZ!$A$5:$A$2504,$C28,D2_BKZ!$B$5:$B$2504,$AU$4)</f>
        <v>0</v>
      </c>
      <c r="AW28" s="135">
        <f t="shared" si="19"/>
        <v>0</v>
      </c>
      <c r="AX28" s="284">
        <f>IF(A_Stammdaten!$B$7="FNB",(PRODUCT(AW28,KKauf!$L$55)),(PRODUCT(AW28,KKauf!$L$68)))</f>
        <v>0</v>
      </c>
      <c r="AY28" s="284">
        <f>AW28*KKauf!$L$16</f>
        <v>0</v>
      </c>
      <c r="AZ28" s="135">
        <f>SUMIFS(D_SAV!$AL$5:$AL$4004,D_SAV!$B$5:$B$4004,B_KKAuf!$C28,D_SAV!$D$5:$D$4004,$BD$4)</f>
        <v>0</v>
      </c>
      <c r="BA28" s="135">
        <f>SUMIFS(D3_WAV!$S$5:$S$204,D3_WAV!$A$5:$A$204,B_KKAuf!$C28,D3_WAV!$D$5:$D$204,$BD$4,D3_WAV!$B$5:$B$204,"&lt;&gt;geleistete Anzahlungen und Anlagen im Bau des Sachanlagevermögens",D3_WAV!$B$5:$B$204,"&lt;&gt;geleistete Anzahlungen auf immaterielle Vermögensgegenstände")</f>
        <v>0</v>
      </c>
      <c r="BB28" s="135">
        <f>SUMIFS(D2_BKZ!$J$5:$J$2504,D2_BKZ!$A$5:$A$2504,$C28,D2_BKZ!$B$5:$B$2504,$BD$4)</f>
        <v>0</v>
      </c>
      <c r="BC28" s="135">
        <f>SUMIFS(D_SAV!$AN$5:$AN$4004,D_SAV!$B$5:$B$4004,B_KKAuf!$C28,D_SAV!$D$5:$D$4004,$BD$4)</f>
        <v>0</v>
      </c>
      <c r="BD28" s="135">
        <f>SUMIFS(D3_WAV!$U$5:$U$204,D3_WAV!$A$5:$A$204,B_KKAuf!$C28,D3_WAV!$D$5:$D$204,$BD$4,D3_WAV!$B$5:$B$204,"&lt;&gt;geleistete Anzahlungen und Anlagen im Bau des Sachanlagevermögens",D3_WAV!$B$5:$B$204,"&lt;&gt;geleistete Anzahlungen auf immaterielle Vermögensgegenstände")</f>
        <v>0</v>
      </c>
      <c r="BE28" s="135">
        <f>SUMIFS(D2_BKZ!$K$5:$K$2504,D2_BKZ!$A$5:$A$2504,$C28,D2_BKZ!$B$5:$B$2504,$BD$4)</f>
        <v>0</v>
      </c>
      <c r="BF28" s="135">
        <f t="shared" si="20"/>
        <v>0</v>
      </c>
      <c r="BG28" s="285">
        <f>IF(A_Stammdaten!$B$7="FNB",(PRODUCT(BF28,KKauf!$L$56)),(PRODUCT(BF28,KKauf!$L$69)))</f>
        <v>0</v>
      </c>
      <c r="BH28" s="286">
        <f>BF28*KKauf!$L$17</f>
        <v>0</v>
      </c>
      <c r="BI28" s="280"/>
      <c r="BJ28" s="280"/>
      <c r="BK28" s="280"/>
      <c r="BL28" s="280"/>
      <c r="BM28" s="280"/>
      <c r="BN28" s="280"/>
      <c r="BO28" s="280"/>
      <c r="BP28" s="280"/>
      <c r="BQ28" s="280"/>
      <c r="BR28" s="280"/>
      <c r="BS28" s="280"/>
      <c r="BT28" s="280"/>
      <c r="BU28" s="280"/>
      <c r="BV28" s="280"/>
      <c r="BW28" s="280"/>
      <c r="BX28" s="280"/>
    </row>
    <row r="29" spans="3:76" x14ac:dyDescent="0.25">
      <c r="C29" s="136">
        <f>A_Stammdaten!A37</f>
        <v>0</v>
      </c>
      <c r="D29" s="174">
        <f t="shared" si="15"/>
        <v>0</v>
      </c>
      <c r="E29" s="174">
        <f t="shared" si="9"/>
        <v>0</v>
      </c>
      <c r="F29" s="283">
        <f>PRODUCT(SUM(L29,O29,X29,AG29,AP29,AY29,BH29),0.4,0.035,A_Stammdaten!D37)</f>
        <v>0</v>
      </c>
      <c r="G29" s="283">
        <f t="shared" si="1"/>
        <v>0</v>
      </c>
      <c r="H29" s="135">
        <f>SUMIF(D_SAV!$B$5:$B$4004,B_KKAuf!$C29,D_SAV!$AM$5:$AM$4004)</f>
        <v>0</v>
      </c>
      <c r="I29" s="135">
        <f>SUMIFS(D3_WAV!$T$5:$T$204,D3_WAV!$A$5:$A$204,C29,D3_WAV!$D$5:$D$204,"&gt;2015",D3_WAV!$D$5:$D$204,"&lt;="&amp;A_Stammdaten!$B$12)</f>
        <v>0</v>
      </c>
      <c r="J29" s="284">
        <f>AVERAGE(SUMIFS(D3_WAV!$S$5:$S$204,D3_WAV!$B$5:$B$204,"geleistete Anzahlungen und Anlagen im Bau des Sachanlagevermögens",D3_WAV!$A$5:$A$204,B_KKAuf!$C29,D3_WAV!$D$5:$D$204,"&lt;=2023"),SUMIFS(D3_WAV!$U$5:$U$204,D3_WAV!$B$5:$B$204,"geleistete Anzahlungen und Anlagen im Bau des Sachanlagevermögens",D3_WAV!$A$5:$A$204,B_KKAuf!$C29,D3_WAV!$D$5:$D$204,"&lt;=2023"))+AVERAGE(SUMIFS(D3_WAV!$S$5:$S$204,D3_WAV!$B$5:$B$204,"geleistete Anzahlungen auf immaterielle Vermögensgegenstände",D3_WAV!$A$5:$A$204,B_KKAuf!$C29,D3_WAV!$D$5:$D$204,"&lt;=2023"),SUMIFS(D3_WAV!$U$5:$U$204,D3_WAV!$B$5:$B$204,"geleistete Anzahlungen auf immaterielle Vermögensgegenstände",D3_WAV!$A$5:$A$204,B_KKAuf!$C29,D3_WAV!$D$5:$D$204,"&lt;=2023"))</f>
        <v>0</v>
      </c>
      <c r="K29" s="284">
        <f>IF(A_Stammdaten!$B$7="FNB",(PRODUCT(B_KKAuf!$J29,KKauf!$Z$52)),PRODUCT(B_KKAuf!$J29,KKauf!$Z$65))</f>
        <v>0</v>
      </c>
      <c r="L29" s="284">
        <f>J29*KKauf!$Z$13</f>
        <v>0</v>
      </c>
      <c r="M29" s="284">
        <f>AVERAGE(SUMIFS(D3_WAV!$S$5:$S$204,D3_WAV!$B$5:$B$204,"geleistete Anzahlungen und Anlagen im Bau des Sachanlagevermögens",D3_WAV!$A$5:$A$204,B_KKAuf!$C29,D3_WAV!$D$5:$D$204,"&gt;=2024"),SUMIFS(D3_WAV!$U$5:$U$204,D3_WAV!$B$5:$B$204,"geleistete Anzahlungen und Anlagen im Bau des Sachanlagevermögens",D3_WAV!$A$5:$A$204,B_KKAuf!$C29,D3_WAV!$D$5:$D$204,"&gt;=2024"))+AVERAGE(SUMIFS(D3_WAV!$S$5:$S$204,D3_WAV!$B$5:$B$204,"geleistete Anzahlungen auf immaterielle Vermögensgegenstände",D3_WAV!$A$5:$A$204,B_KKAuf!$C29,D3_WAV!$D$5:$D$204,"&gt;=2024"),SUMIFS(D3_WAV!$U$5:$U$204,D3_WAV!$B$5:$B$204,"geleistete Anzahlungen auf immaterielle Vermögensgegenstände",D3_WAV!$A$5:$A$204,B_KKAuf!$C29,D3_WAV!$D$5:$D$204,"&gt;=2024"))</f>
        <v>0</v>
      </c>
      <c r="N29" s="284">
        <f>IF(A_Stammdaten!$B$7="FNB",(PRODUCT(B_KKAuf!$M29,KKauf!$Z$55)),PRODUCT(B_KKAuf!$M29,KKauf!$Z$68))</f>
        <v>0</v>
      </c>
      <c r="O29" s="292">
        <f>M29*KKauf!$Z$16</f>
        <v>0</v>
      </c>
      <c r="P29" s="135">
        <f>SUMIFS(D_SAV!$AL$5:$AL$4004,D_SAV!$B$5:$B$4004,B_KKAuf!$C29,D_SAV!$D$5:$D$4004,$T$4)</f>
        <v>0</v>
      </c>
      <c r="Q29" s="135">
        <f>SUMIFS(D3_WAV!$S$5:$S$204,D3_WAV!$A$5:$A$204,B_KKAuf!$C29,D3_WAV!$D$5:$D$204,$T$4,D3_WAV!$B$5:$B$204,"&lt;&gt;geleistete Anzahlungen und Anlagen im Bau des Sachanlagevermögens",D3_WAV!$B$5:$B$204,"&lt;&gt;geleistete Anzahlungen auf immaterielle Vermögensgegenstände")</f>
        <v>0</v>
      </c>
      <c r="R29" s="135">
        <f>SUMIFS(D2_BKZ!$J$5:$J$2504,D2_BKZ!$A$5:$A$2504,$C29,D2_BKZ!$B$5:$B$2504,$T$4)</f>
        <v>0</v>
      </c>
      <c r="S29" s="135">
        <f>SUMIFS(D_SAV!$AN$5:$AN$4004,D_SAV!$B$5:$B$4004,B_KKAuf!$C29,D_SAV!$D$5:$D$4004,$T$4)</f>
        <v>0</v>
      </c>
      <c r="T29" s="135">
        <f>SUMIFS(D3_WAV!$U$5:$U$204,D3_WAV!$A$5:$A$204,B_KKAuf!$C29,D3_WAV!$D$5:$D$204,$T$4,D3_WAV!$B$5:$B$204,"&lt;&gt;geleistete Anzahlungen und Anlagen im Bau des Sachanlagevermögens",D3_WAV!$B$5:$B$204,"&lt;&gt;geleistete Anzahlungen auf immaterielle Vermögensgegenstände")</f>
        <v>0</v>
      </c>
      <c r="U29" s="135">
        <f>SUMIFS(D2_BKZ!$K$5:$K$2504,D2_BKZ!$A$5:$A$2504,$C29,D2_BKZ!$B$5:$B$2504,$T$4)</f>
        <v>0</v>
      </c>
      <c r="V29" s="135">
        <f t="shared" si="16"/>
        <v>0</v>
      </c>
      <c r="W29" s="284">
        <f>IF(A_Stammdaten!$B$7="FNB",(PRODUCT(V29,KKauf!$L$52)),(PRODUCT(V29,KKauf!$L$65)))</f>
        <v>0</v>
      </c>
      <c r="X29" s="284">
        <f>V29*KKauf!$L$13</f>
        <v>0</v>
      </c>
      <c r="Y29" s="135">
        <f>SUMIFS(D_SAV!$AL$5:$AL$4004,D_SAV!$B$5:$B$4004,B_KKAuf!$C29,D_SAV!$D$5:$D$4004,$AC$4)</f>
        <v>0</v>
      </c>
      <c r="Z29" s="135">
        <f>SUMIFS(D3_WAV!$S$5:$S$204,D3_WAV!$A$5:$A$204,B_KKAuf!$C29,D3_WAV!$D$5:$D$204,$AC$4,D3_WAV!$B$5:$B$204,"&lt;&gt;geleistete Anzahlungen und Anlagen im Bau des Sachanlagevermögens",D3_WAV!$B$5:$B$204,"&lt;&gt;geleistete Anzahlungen auf immaterielle Vermögensgegenstände")</f>
        <v>0</v>
      </c>
      <c r="AA29" s="135">
        <f>SUMIFS(D2_BKZ!$J$5:$J$2504,D2_BKZ!$A$5:$A$2504,$C29,D2_BKZ!$B$5:$B$2504,$AC$4)</f>
        <v>0</v>
      </c>
      <c r="AB29" s="135">
        <f>SUMIFS(D_SAV!$AN$5:$AN$4004,D_SAV!$B$5:$B$4004,B_KKAuf!$C29,D_SAV!$D$5:$D$4004,$AC$4)</f>
        <v>0</v>
      </c>
      <c r="AC29" s="135">
        <f>SUMIFS(D3_WAV!$U$5:$U$204,D3_WAV!$A$5:$A$204,B_KKAuf!$C29,D3_WAV!$D$5:$D$204,$AC$4,D3_WAV!$B$5:$B$204,"&lt;&gt;geleistete Anzahlungen und Anlagen im Bau des Sachanlagevermögens",D3_WAV!$B$5:$B$204,"&lt;&gt;geleistete Anzahlungen auf immaterielle Vermögensgegenstände")</f>
        <v>0</v>
      </c>
      <c r="AD29" s="135">
        <f>SUMIFS(D2_BKZ!$K$5:$K$2504,D2_BKZ!$A$5:$A$2504,$C29,D2_BKZ!$B$5:$B$2504,$AC$4)</f>
        <v>0</v>
      </c>
      <c r="AE29" s="135">
        <f t="shared" si="17"/>
        <v>0</v>
      </c>
      <c r="AF29" s="284">
        <f>IF(A_Stammdaten!$B$7="FNB",(PRODUCT(AE29,KKauf!$L$53)),(PRODUCT(AE29,KKauf!$L$66)))</f>
        <v>0</v>
      </c>
      <c r="AG29" s="284">
        <f>AE29*KKauf!$L$14</f>
        <v>0</v>
      </c>
      <c r="AH29" s="135">
        <f>SUMIFS(D_SAV!$AL$5:$AL$4004,D_SAV!$B$5:$B$4004,B_KKAuf!$C29,D_SAV!$D$5:$D$4004,$AL$4)</f>
        <v>0</v>
      </c>
      <c r="AI29" s="135">
        <f>SUMIFS(D3_WAV!$S$5:$S$204,D3_WAV!$A$5:$A$204,B_KKAuf!$C29,D3_WAV!$D$5:$D$204,$AL$4,D3_WAV!$B$5:$B$204,"&lt;&gt;geleistete Anzahlungen und Anlagen im Bau des Sachanlagevermögens",D3_WAV!$B$5:$B$204,"&lt;&gt;geleistete Anzahlungen auf immaterielle Vermögensgegenstände")</f>
        <v>0</v>
      </c>
      <c r="AJ29" s="135">
        <f>SUMIFS(D2_BKZ!$J$5:$J$2504,D2_BKZ!$A$5:$A$2504,$C29,D2_BKZ!$B$5:$B$2504,$AL$4)</f>
        <v>0</v>
      </c>
      <c r="AK29" s="135">
        <f>SUMIFS(D_SAV!$AN$5:$AN$4004,D_SAV!$B$5:$B$4004,B_KKAuf!$C29,D_SAV!$D$5:$D$4004,$AL$4)</f>
        <v>0</v>
      </c>
      <c r="AL29" s="135">
        <f>SUMIFS(D3_WAV!$U$5:$U$204,D3_WAV!$A$5:$A$204,B_KKAuf!$C29,D3_WAV!$D$5:$D$204,$AL$4,D3_WAV!$B$5:$B$204,"&lt;&gt;geleistete Anzahlungen und Anlagen im Bau des Sachanlagevermögens",D3_WAV!$B$5:$B$204,"&lt;&gt;geleistete Anzahlungen auf immaterielle Vermögensgegenstände")</f>
        <v>0</v>
      </c>
      <c r="AM29" s="135">
        <f>SUMIFS(D2_BKZ!$K$5:$K$2504,D2_BKZ!$A$5:$A$2504,$C29,D2_BKZ!$B$5:$B$2504,$AL$4)</f>
        <v>0</v>
      </c>
      <c r="AN29" s="135">
        <f t="shared" si="18"/>
        <v>0</v>
      </c>
      <c r="AO29" s="284">
        <f>IF(A_Stammdaten!$B$7="FNB",(PRODUCT(AN29,KKauf!$L$54)),(PRODUCT(AN29,KKauf!$L$67)))</f>
        <v>0</v>
      </c>
      <c r="AP29" s="284">
        <f>AN29*KKauf!$L$15</f>
        <v>0</v>
      </c>
      <c r="AQ29" s="135">
        <f>SUMIFS(D_SAV!$AL$5:$AL$4004,D_SAV!$B$5:$B$4004,B_KKAuf!$C29,D_SAV!$D$5:$D$4004,$AU$4)</f>
        <v>0</v>
      </c>
      <c r="AR29" s="135">
        <f>SUMIFS(D3_WAV!$S$5:$S$204,D3_WAV!$A$5:$A$204,B_KKAuf!$C29,D3_WAV!$D$5:$D$204,$AU$4,D3_WAV!$B$5:$B$204,"&lt;&gt;geleistete Anzahlungen und Anlagen im Bau des Sachanlagevermögens",D3_WAV!$B$5:$B$204,"&lt;&gt;geleistete Anzahlungen auf immaterielle Vermögensgegenstände")</f>
        <v>0</v>
      </c>
      <c r="AS29" s="135">
        <f>SUMIFS(D2_BKZ!$J$5:$J$2504,D2_BKZ!$A$5:$A$2504,$C29,D2_BKZ!$B$5:$B$2504,$AU$4)</f>
        <v>0</v>
      </c>
      <c r="AT29" s="135">
        <f>SUMIFS(D_SAV!$AN$5:$AN$4004,D_SAV!$B$5:$B$4004,B_KKAuf!$C29,D_SAV!$D$5:$D$4004,$AU$4)</f>
        <v>0</v>
      </c>
      <c r="AU29" s="135">
        <f>SUMIFS(D3_WAV!$U$5:$U$204,D3_WAV!$A$5:$A$204,B_KKAuf!$C29,D3_WAV!$D$5:$D$204,$AU$4,D3_WAV!$B$5:$B$204,"&lt;&gt;geleistete Anzahlungen und Anlagen im Bau des Sachanlagevermögens",D3_WAV!$B$5:$B$204,"&lt;&gt;geleistete Anzahlungen auf immaterielle Vermögensgegenstände")</f>
        <v>0</v>
      </c>
      <c r="AV29" s="135">
        <f>SUMIFS(D2_BKZ!$K$5:$K$2504,D2_BKZ!$A$5:$A$2504,$C29,D2_BKZ!$B$5:$B$2504,$AU$4)</f>
        <v>0</v>
      </c>
      <c r="AW29" s="135">
        <f t="shared" si="19"/>
        <v>0</v>
      </c>
      <c r="AX29" s="284">
        <f>IF(A_Stammdaten!$B$7="FNB",(PRODUCT(AW29,KKauf!$L$55)),(PRODUCT(AW29,KKauf!$L$68)))</f>
        <v>0</v>
      </c>
      <c r="AY29" s="284">
        <f>AW29*KKauf!$L$16</f>
        <v>0</v>
      </c>
      <c r="AZ29" s="135">
        <f>SUMIFS(D_SAV!$AL$5:$AL$4004,D_SAV!$B$5:$B$4004,B_KKAuf!$C29,D_SAV!$D$5:$D$4004,$BD$4)</f>
        <v>0</v>
      </c>
      <c r="BA29" s="135">
        <f>SUMIFS(D3_WAV!$S$5:$S$204,D3_WAV!$A$5:$A$204,B_KKAuf!$C29,D3_WAV!$D$5:$D$204,$BD$4,D3_WAV!$B$5:$B$204,"&lt;&gt;geleistete Anzahlungen und Anlagen im Bau des Sachanlagevermögens",D3_WAV!$B$5:$B$204,"&lt;&gt;geleistete Anzahlungen auf immaterielle Vermögensgegenstände")</f>
        <v>0</v>
      </c>
      <c r="BB29" s="135">
        <f>SUMIFS(D2_BKZ!$J$5:$J$2504,D2_BKZ!$A$5:$A$2504,$C29,D2_BKZ!$B$5:$B$2504,$BD$4)</f>
        <v>0</v>
      </c>
      <c r="BC29" s="135">
        <f>SUMIFS(D_SAV!$AN$5:$AN$4004,D_SAV!$B$5:$B$4004,B_KKAuf!$C29,D_SAV!$D$5:$D$4004,$BD$4)</f>
        <v>0</v>
      </c>
      <c r="BD29" s="135">
        <f>SUMIFS(D3_WAV!$U$5:$U$204,D3_WAV!$A$5:$A$204,B_KKAuf!$C29,D3_WAV!$D$5:$D$204,$BD$4,D3_WAV!$B$5:$B$204,"&lt;&gt;geleistete Anzahlungen und Anlagen im Bau des Sachanlagevermögens",D3_WAV!$B$5:$B$204,"&lt;&gt;geleistete Anzahlungen auf immaterielle Vermögensgegenstände")</f>
        <v>0</v>
      </c>
      <c r="BE29" s="135">
        <f>SUMIFS(D2_BKZ!$K$5:$K$2504,D2_BKZ!$A$5:$A$2504,$C29,D2_BKZ!$B$5:$B$2504,$BD$4)</f>
        <v>0</v>
      </c>
      <c r="BF29" s="135">
        <f t="shared" si="20"/>
        <v>0</v>
      </c>
      <c r="BG29" s="285">
        <f>IF(A_Stammdaten!$B$7="FNB",(PRODUCT(BF29,KKauf!$L$56)),(PRODUCT(BF29,KKauf!$L$69)))</f>
        <v>0</v>
      </c>
      <c r="BH29" s="286">
        <f>BF29*KKauf!$L$17</f>
        <v>0</v>
      </c>
      <c r="BI29" s="280"/>
      <c r="BJ29" s="280"/>
      <c r="BK29" s="280"/>
      <c r="BL29" s="280"/>
      <c r="BM29" s="280"/>
      <c r="BN29" s="280"/>
      <c r="BO29" s="280"/>
      <c r="BP29" s="280"/>
      <c r="BQ29" s="280"/>
      <c r="BR29" s="280"/>
      <c r="BS29" s="280"/>
      <c r="BT29" s="280"/>
      <c r="BU29" s="280"/>
      <c r="BV29" s="280"/>
      <c r="BW29" s="280"/>
      <c r="BX29" s="280"/>
    </row>
    <row r="30" spans="3:76" x14ac:dyDescent="0.25">
      <c r="C30" s="136">
        <f>A_Stammdaten!A38</f>
        <v>0</v>
      </c>
      <c r="D30" s="174">
        <f t="shared" si="15"/>
        <v>0</v>
      </c>
      <c r="E30" s="174">
        <f t="shared" si="9"/>
        <v>0</v>
      </c>
      <c r="F30" s="283">
        <f>PRODUCT(SUM(L30,O30,X30,AG30,AP30,AY30,BH30),0.4,0.035,A_Stammdaten!D38)</f>
        <v>0</v>
      </c>
      <c r="G30" s="283">
        <f t="shared" si="1"/>
        <v>0</v>
      </c>
      <c r="H30" s="135">
        <f>SUMIF(D_SAV!$B$5:$B$4004,B_KKAuf!$C30,D_SAV!$AM$5:$AM$4004)</f>
        <v>0</v>
      </c>
      <c r="I30" s="135">
        <f>SUMIFS(D3_WAV!$T$5:$T$204,D3_WAV!$A$5:$A$204,C30,D3_WAV!$D$5:$D$204,"&gt;2015",D3_WAV!$D$5:$D$204,"&lt;="&amp;A_Stammdaten!$B$12)</f>
        <v>0</v>
      </c>
      <c r="J30" s="284">
        <f>AVERAGE(SUMIFS(D3_WAV!$S$5:$S$204,D3_WAV!$B$5:$B$204,"geleistete Anzahlungen und Anlagen im Bau des Sachanlagevermögens",D3_WAV!$A$5:$A$204,B_KKAuf!$C30,D3_WAV!$D$5:$D$204,"&lt;=2023"),SUMIFS(D3_WAV!$U$5:$U$204,D3_WAV!$B$5:$B$204,"geleistete Anzahlungen und Anlagen im Bau des Sachanlagevermögens",D3_WAV!$A$5:$A$204,B_KKAuf!$C30,D3_WAV!$D$5:$D$204,"&lt;=2023"))+AVERAGE(SUMIFS(D3_WAV!$S$5:$S$204,D3_WAV!$B$5:$B$204,"geleistete Anzahlungen auf immaterielle Vermögensgegenstände",D3_WAV!$A$5:$A$204,B_KKAuf!$C30,D3_WAV!$D$5:$D$204,"&lt;=2023"),SUMIFS(D3_WAV!$U$5:$U$204,D3_WAV!$B$5:$B$204,"geleistete Anzahlungen auf immaterielle Vermögensgegenstände",D3_WAV!$A$5:$A$204,B_KKAuf!$C30,D3_WAV!$D$5:$D$204,"&lt;=2023"))</f>
        <v>0</v>
      </c>
      <c r="K30" s="284">
        <f>IF(A_Stammdaten!$B$7="FNB",(PRODUCT(B_KKAuf!$J30,KKauf!$Z$52)),PRODUCT(B_KKAuf!$J30,KKauf!$Z$65))</f>
        <v>0</v>
      </c>
      <c r="L30" s="284">
        <f>J30*KKauf!$Z$13</f>
        <v>0</v>
      </c>
      <c r="M30" s="284">
        <f>AVERAGE(SUMIFS(D3_WAV!$S$5:$S$204,D3_WAV!$B$5:$B$204,"geleistete Anzahlungen und Anlagen im Bau des Sachanlagevermögens",D3_WAV!$A$5:$A$204,B_KKAuf!$C30,D3_WAV!$D$5:$D$204,"&gt;=2024"),SUMIFS(D3_WAV!$U$5:$U$204,D3_WAV!$B$5:$B$204,"geleistete Anzahlungen und Anlagen im Bau des Sachanlagevermögens",D3_WAV!$A$5:$A$204,B_KKAuf!$C30,D3_WAV!$D$5:$D$204,"&gt;=2024"))+AVERAGE(SUMIFS(D3_WAV!$S$5:$S$204,D3_WAV!$B$5:$B$204,"geleistete Anzahlungen auf immaterielle Vermögensgegenstände",D3_WAV!$A$5:$A$204,B_KKAuf!$C30,D3_WAV!$D$5:$D$204,"&gt;=2024"),SUMIFS(D3_WAV!$U$5:$U$204,D3_WAV!$B$5:$B$204,"geleistete Anzahlungen auf immaterielle Vermögensgegenstände",D3_WAV!$A$5:$A$204,B_KKAuf!$C30,D3_WAV!$D$5:$D$204,"&gt;=2024"))</f>
        <v>0</v>
      </c>
      <c r="N30" s="284">
        <f>IF(A_Stammdaten!$B$7="FNB",(PRODUCT(B_KKAuf!$M30,KKauf!$Z$55)),PRODUCT(B_KKAuf!$M30,KKauf!$Z$68))</f>
        <v>0</v>
      </c>
      <c r="O30" s="292">
        <f>M30*KKauf!$Z$16</f>
        <v>0</v>
      </c>
      <c r="P30" s="135">
        <f>SUMIFS(D_SAV!$AL$5:$AL$4004,D_SAV!$B$5:$B$4004,B_KKAuf!$C30,D_SAV!$D$5:$D$4004,$T$4)</f>
        <v>0</v>
      </c>
      <c r="Q30" s="135">
        <f>SUMIFS(D3_WAV!$S$5:$S$204,D3_WAV!$A$5:$A$204,B_KKAuf!$C30,D3_WAV!$D$5:$D$204,$T$4,D3_WAV!$B$5:$B$204,"&lt;&gt;geleistete Anzahlungen und Anlagen im Bau des Sachanlagevermögens",D3_WAV!$B$5:$B$204,"&lt;&gt;geleistete Anzahlungen auf immaterielle Vermögensgegenstände")</f>
        <v>0</v>
      </c>
      <c r="R30" s="135">
        <f>SUMIFS(D2_BKZ!$J$5:$J$2504,D2_BKZ!$A$5:$A$2504,$C30,D2_BKZ!$B$5:$B$2504,$T$4)</f>
        <v>0</v>
      </c>
      <c r="S30" s="135">
        <f>SUMIFS(D_SAV!$AN$5:$AN$4004,D_SAV!$B$5:$B$4004,B_KKAuf!$C30,D_SAV!$D$5:$D$4004,$T$4)</f>
        <v>0</v>
      </c>
      <c r="T30" s="135">
        <f>SUMIFS(D3_WAV!$U$5:$U$204,D3_WAV!$A$5:$A$204,B_KKAuf!$C30,D3_WAV!$D$5:$D$204,$T$4,D3_WAV!$B$5:$B$204,"&lt;&gt;geleistete Anzahlungen und Anlagen im Bau des Sachanlagevermögens",D3_WAV!$B$5:$B$204,"&lt;&gt;geleistete Anzahlungen auf immaterielle Vermögensgegenstände")</f>
        <v>0</v>
      </c>
      <c r="U30" s="135">
        <f>SUMIFS(D2_BKZ!$K$5:$K$2504,D2_BKZ!$A$5:$A$2504,$C30,D2_BKZ!$B$5:$B$2504,$T$4)</f>
        <v>0</v>
      </c>
      <c r="V30" s="135">
        <f t="shared" si="16"/>
        <v>0</v>
      </c>
      <c r="W30" s="284">
        <f>IF(A_Stammdaten!$B$7="FNB",(PRODUCT(V30,KKauf!$L$52)),(PRODUCT(V30,KKauf!$L$65)))</f>
        <v>0</v>
      </c>
      <c r="X30" s="284">
        <f>V30*KKauf!$L$13</f>
        <v>0</v>
      </c>
      <c r="Y30" s="135">
        <f>SUMIFS(D_SAV!$AL$5:$AL$4004,D_SAV!$B$5:$B$4004,B_KKAuf!$C30,D_SAV!$D$5:$D$4004,$AC$4)</f>
        <v>0</v>
      </c>
      <c r="Z30" s="135">
        <f>SUMIFS(D3_WAV!$S$5:$S$204,D3_WAV!$A$5:$A$204,B_KKAuf!$C30,D3_WAV!$D$5:$D$204,$AC$4,D3_WAV!$B$5:$B$204,"&lt;&gt;geleistete Anzahlungen und Anlagen im Bau des Sachanlagevermögens",D3_WAV!$B$5:$B$204,"&lt;&gt;geleistete Anzahlungen auf immaterielle Vermögensgegenstände")</f>
        <v>0</v>
      </c>
      <c r="AA30" s="135">
        <f>SUMIFS(D2_BKZ!$J$5:$J$2504,D2_BKZ!$A$5:$A$2504,$C30,D2_BKZ!$B$5:$B$2504,$AC$4)</f>
        <v>0</v>
      </c>
      <c r="AB30" s="135">
        <f>SUMIFS(D_SAV!$AN$5:$AN$4004,D_SAV!$B$5:$B$4004,B_KKAuf!$C30,D_SAV!$D$5:$D$4004,$AC$4)</f>
        <v>0</v>
      </c>
      <c r="AC30" s="135">
        <f>SUMIFS(D3_WAV!$U$5:$U$204,D3_WAV!$A$5:$A$204,B_KKAuf!$C30,D3_WAV!$D$5:$D$204,$AC$4,D3_WAV!$B$5:$B$204,"&lt;&gt;geleistete Anzahlungen und Anlagen im Bau des Sachanlagevermögens",D3_WAV!$B$5:$B$204,"&lt;&gt;geleistete Anzahlungen auf immaterielle Vermögensgegenstände")</f>
        <v>0</v>
      </c>
      <c r="AD30" s="135">
        <f>SUMIFS(D2_BKZ!$K$5:$K$2504,D2_BKZ!$A$5:$A$2504,$C30,D2_BKZ!$B$5:$B$2504,$AC$4)</f>
        <v>0</v>
      </c>
      <c r="AE30" s="135">
        <f t="shared" si="17"/>
        <v>0</v>
      </c>
      <c r="AF30" s="284">
        <f>IF(A_Stammdaten!$B$7="FNB",(PRODUCT(AE30,KKauf!$L$53)),(PRODUCT(AE30,KKauf!$L$66)))</f>
        <v>0</v>
      </c>
      <c r="AG30" s="284">
        <f>AE30*KKauf!$L$14</f>
        <v>0</v>
      </c>
      <c r="AH30" s="135">
        <f>SUMIFS(D_SAV!$AL$5:$AL$4004,D_SAV!$B$5:$B$4004,B_KKAuf!$C30,D_SAV!$D$5:$D$4004,$AL$4)</f>
        <v>0</v>
      </c>
      <c r="AI30" s="135">
        <f>SUMIFS(D3_WAV!$S$5:$S$204,D3_WAV!$A$5:$A$204,B_KKAuf!$C30,D3_WAV!$D$5:$D$204,$AL$4,D3_WAV!$B$5:$B$204,"&lt;&gt;geleistete Anzahlungen und Anlagen im Bau des Sachanlagevermögens",D3_WAV!$B$5:$B$204,"&lt;&gt;geleistete Anzahlungen auf immaterielle Vermögensgegenstände")</f>
        <v>0</v>
      </c>
      <c r="AJ30" s="135">
        <f>SUMIFS(D2_BKZ!$J$5:$J$2504,D2_BKZ!$A$5:$A$2504,$C30,D2_BKZ!$B$5:$B$2504,$AL$4)</f>
        <v>0</v>
      </c>
      <c r="AK30" s="135">
        <f>SUMIFS(D_SAV!$AN$5:$AN$4004,D_SAV!$B$5:$B$4004,B_KKAuf!$C30,D_SAV!$D$5:$D$4004,$AL$4)</f>
        <v>0</v>
      </c>
      <c r="AL30" s="135">
        <f>SUMIFS(D3_WAV!$U$5:$U$204,D3_WAV!$A$5:$A$204,B_KKAuf!$C30,D3_WAV!$D$5:$D$204,$AL$4,D3_WAV!$B$5:$B$204,"&lt;&gt;geleistete Anzahlungen und Anlagen im Bau des Sachanlagevermögens",D3_WAV!$B$5:$B$204,"&lt;&gt;geleistete Anzahlungen auf immaterielle Vermögensgegenstände")</f>
        <v>0</v>
      </c>
      <c r="AM30" s="135">
        <f>SUMIFS(D2_BKZ!$K$5:$K$2504,D2_BKZ!$A$5:$A$2504,$C30,D2_BKZ!$B$5:$B$2504,$AL$4)</f>
        <v>0</v>
      </c>
      <c r="AN30" s="135">
        <f t="shared" si="18"/>
        <v>0</v>
      </c>
      <c r="AO30" s="284">
        <f>IF(A_Stammdaten!$B$7="FNB",(PRODUCT(AN30,KKauf!$L$54)),(PRODUCT(AN30,KKauf!$L$67)))</f>
        <v>0</v>
      </c>
      <c r="AP30" s="284">
        <f>AN30*KKauf!$L$15</f>
        <v>0</v>
      </c>
      <c r="AQ30" s="135">
        <f>SUMIFS(D_SAV!$AL$5:$AL$4004,D_SAV!$B$5:$B$4004,B_KKAuf!$C30,D_SAV!$D$5:$D$4004,$AU$4)</f>
        <v>0</v>
      </c>
      <c r="AR30" s="135">
        <f>SUMIFS(D3_WAV!$S$5:$S$204,D3_WAV!$A$5:$A$204,B_KKAuf!$C30,D3_WAV!$D$5:$D$204,$AU$4,D3_WAV!$B$5:$B$204,"&lt;&gt;geleistete Anzahlungen und Anlagen im Bau des Sachanlagevermögens",D3_WAV!$B$5:$B$204,"&lt;&gt;geleistete Anzahlungen auf immaterielle Vermögensgegenstände")</f>
        <v>0</v>
      </c>
      <c r="AS30" s="135">
        <f>SUMIFS(D2_BKZ!$J$5:$J$2504,D2_BKZ!$A$5:$A$2504,$C30,D2_BKZ!$B$5:$B$2504,$AU$4)</f>
        <v>0</v>
      </c>
      <c r="AT30" s="135">
        <f>SUMIFS(D_SAV!$AN$5:$AN$4004,D_SAV!$B$5:$B$4004,B_KKAuf!$C30,D_SAV!$D$5:$D$4004,$AU$4)</f>
        <v>0</v>
      </c>
      <c r="AU30" s="135">
        <f>SUMIFS(D3_WAV!$U$5:$U$204,D3_WAV!$A$5:$A$204,B_KKAuf!$C30,D3_WAV!$D$5:$D$204,$AU$4,D3_WAV!$B$5:$B$204,"&lt;&gt;geleistete Anzahlungen und Anlagen im Bau des Sachanlagevermögens",D3_WAV!$B$5:$B$204,"&lt;&gt;geleistete Anzahlungen auf immaterielle Vermögensgegenstände")</f>
        <v>0</v>
      </c>
      <c r="AV30" s="135">
        <f>SUMIFS(D2_BKZ!$K$5:$K$2504,D2_BKZ!$A$5:$A$2504,$C30,D2_BKZ!$B$5:$B$2504,$AU$4)</f>
        <v>0</v>
      </c>
      <c r="AW30" s="135">
        <f t="shared" si="19"/>
        <v>0</v>
      </c>
      <c r="AX30" s="284">
        <f>IF(A_Stammdaten!$B$7="FNB",(PRODUCT(AW30,KKauf!$L$55)),(PRODUCT(AW30,KKauf!$L$68)))</f>
        <v>0</v>
      </c>
      <c r="AY30" s="284">
        <f>AW30*KKauf!$L$16</f>
        <v>0</v>
      </c>
      <c r="AZ30" s="135">
        <f>SUMIFS(D_SAV!$AL$5:$AL$4004,D_SAV!$B$5:$B$4004,B_KKAuf!$C30,D_SAV!$D$5:$D$4004,$BD$4)</f>
        <v>0</v>
      </c>
      <c r="BA30" s="135">
        <f>SUMIFS(D3_WAV!$S$5:$S$204,D3_WAV!$A$5:$A$204,B_KKAuf!$C30,D3_WAV!$D$5:$D$204,$BD$4,D3_WAV!$B$5:$B$204,"&lt;&gt;geleistete Anzahlungen und Anlagen im Bau des Sachanlagevermögens",D3_WAV!$B$5:$B$204,"&lt;&gt;geleistete Anzahlungen auf immaterielle Vermögensgegenstände")</f>
        <v>0</v>
      </c>
      <c r="BB30" s="135">
        <f>SUMIFS(D2_BKZ!$J$5:$J$2504,D2_BKZ!$A$5:$A$2504,$C30,D2_BKZ!$B$5:$B$2504,$BD$4)</f>
        <v>0</v>
      </c>
      <c r="BC30" s="135">
        <f>SUMIFS(D_SAV!$AN$5:$AN$4004,D_SAV!$B$5:$B$4004,B_KKAuf!$C30,D_SAV!$D$5:$D$4004,$BD$4)</f>
        <v>0</v>
      </c>
      <c r="BD30" s="135">
        <f>SUMIFS(D3_WAV!$U$5:$U$204,D3_WAV!$A$5:$A$204,B_KKAuf!$C30,D3_WAV!$D$5:$D$204,$BD$4,D3_WAV!$B$5:$B$204,"&lt;&gt;geleistete Anzahlungen und Anlagen im Bau des Sachanlagevermögens",D3_WAV!$B$5:$B$204,"&lt;&gt;geleistete Anzahlungen auf immaterielle Vermögensgegenstände")</f>
        <v>0</v>
      </c>
      <c r="BE30" s="135">
        <f>SUMIFS(D2_BKZ!$K$5:$K$2504,D2_BKZ!$A$5:$A$2504,$C30,D2_BKZ!$B$5:$B$2504,$BD$4)</f>
        <v>0</v>
      </c>
      <c r="BF30" s="135">
        <f t="shared" si="20"/>
        <v>0</v>
      </c>
      <c r="BG30" s="285">
        <f>IF(A_Stammdaten!$B$7="FNB",(PRODUCT(BF30,KKauf!$L$56)),(PRODUCT(BF30,KKauf!$L$69)))</f>
        <v>0</v>
      </c>
      <c r="BH30" s="286">
        <f>BF30*KKauf!$L$17</f>
        <v>0</v>
      </c>
      <c r="BI30" s="280"/>
      <c r="BJ30" s="280"/>
      <c r="BK30" s="280"/>
      <c r="BL30" s="280"/>
      <c r="BM30" s="280"/>
      <c r="BN30" s="280"/>
      <c r="BO30" s="280"/>
      <c r="BP30" s="280"/>
      <c r="BQ30" s="280"/>
      <c r="BR30" s="280"/>
      <c r="BS30" s="280"/>
      <c r="BT30" s="280"/>
      <c r="BU30" s="280"/>
      <c r="BV30" s="280"/>
      <c r="BW30" s="280"/>
      <c r="BX30" s="280"/>
    </row>
    <row r="31" spans="3:76" x14ac:dyDescent="0.25">
      <c r="C31" s="136">
        <f>A_Stammdaten!A39</f>
        <v>0</v>
      </c>
      <c r="D31" s="174">
        <f t="shared" si="15"/>
        <v>0</v>
      </c>
      <c r="E31" s="174">
        <f t="shared" si="9"/>
        <v>0</v>
      </c>
      <c r="F31" s="283">
        <f>PRODUCT(SUM(L31,O31,X31,AG31,AP31,AY31,BH31),0.4,0.035,A_Stammdaten!D39)</f>
        <v>0</v>
      </c>
      <c r="G31" s="283">
        <f t="shared" si="1"/>
        <v>0</v>
      </c>
      <c r="H31" s="135">
        <f>SUMIF(D_SAV!$B$5:$B$4004,B_KKAuf!$C31,D_SAV!$AM$5:$AM$4004)</f>
        <v>0</v>
      </c>
      <c r="I31" s="135">
        <f>SUMIFS(D3_WAV!$T$5:$T$204,D3_WAV!$A$5:$A$204,C31,D3_WAV!$D$5:$D$204,"&gt;2015",D3_WAV!$D$5:$D$204,"&lt;="&amp;A_Stammdaten!$B$12)</f>
        <v>0</v>
      </c>
      <c r="J31" s="284">
        <f>AVERAGE(SUMIFS(D3_WAV!$S$5:$S$204,D3_WAV!$B$5:$B$204,"geleistete Anzahlungen und Anlagen im Bau des Sachanlagevermögens",D3_WAV!$A$5:$A$204,B_KKAuf!$C31,D3_WAV!$D$5:$D$204,"&lt;=2023"),SUMIFS(D3_WAV!$U$5:$U$204,D3_WAV!$B$5:$B$204,"geleistete Anzahlungen und Anlagen im Bau des Sachanlagevermögens",D3_WAV!$A$5:$A$204,B_KKAuf!$C31,D3_WAV!$D$5:$D$204,"&lt;=2023"))+AVERAGE(SUMIFS(D3_WAV!$S$5:$S$204,D3_WAV!$B$5:$B$204,"geleistete Anzahlungen auf immaterielle Vermögensgegenstände",D3_WAV!$A$5:$A$204,B_KKAuf!$C31,D3_WAV!$D$5:$D$204,"&lt;=2023"),SUMIFS(D3_WAV!$U$5:$U$204,D3_WAV!$B$5:$B$204,"geleistete Anzahlungen auf immaterielle Vermögensgegenstände",D3_WAV!$A$5:$A$204,B_KKAuf!$C31,D3_WAV!$D$5:$D$204,"&lt;=2023"))</f>
        <v>0</v>
      </c>
      <c r="K31" s="284">
        <f>IF(A_Stammdaten!$B$7="FNB",(PRODUCT(B_KKAuf!$J31,KKauf!$Z$52)),PRODUCT(B_KKAuf!$J31,KKauf!$Z$65))</f>
        <v>0</v>
      </c>
      <c r="L31" s="284">
        <f>J31*KKauf!$Z$13</f>
        <v>0</v>
      </c>
      <c r="M31" s="284">
        <f>AVERAGE(SUMIFS(D3_WAV!$S$5:$S$204,D3_WAV!$B$5:$B$204,"geleistete Anzahlungen und Anlagen im Bau des Sachanlagevermögens",D3_WAV!$A$5:$A$204,B_KKAuf!$C31,D3_WAV!$D$5:$D$204,"&gt;=2024"),SUMIFS(D3_WAV!$U$5:$U$204,D3_WAV!$B$5:$B$204,"geleistete Anzahlungen und Anlagen im Bau des Sachanlagevermögens",D3_WAV!$A$5:$A$204,B_KKAuf!$C31,D3_WAV!$D$5:$D$204,"&gt;=2024"))+AVERAGE(SUMIFS(D3_WAV!$S$5:$S$204,D3_WAV!$B$5:$B$204,"geleistete Anzahlungen auf immaterielle Vermögensgegenstände",D3_WAV!$A$5:$A$204,B_KKAuf!$C31,D3_WAV!$D$5:$D$204,"&gt;=2024"),SUMIFS(D3_WAV!$U$5:$U$204,D3_WAV!$B$5:$B$204,"geleistete Anzahlungen auf immaterielle Vermögensgegenstände",D3_WAV!$A$5:$A$204,B_KKAuf!$C31,D3_WAV!$D$5:$D$204,"&gt;=2024"))</f>
        <v>0</v>
      </c>
      <c r="N31" s="284">
        <f>IF(A_Stammdaten!$B$7="FNB",(PRODUCT(B_KKAuf!$M31,KKauf!$Z$55)),PRODUCT(B_KKAuf!$M31,KKauf!$Z$68))</f>
        <v>0</v>
      </c>
      <c r="O31" s="292">
        <f>M31*KKauf!$Z$16</f>
        <v>0</v>
      </c>
      <c r="P31" s="135">
        <f>SUMIFS(D_SAV!$AL$5:$AL$4004,D_SAV!$B$5:$B$4004,B_KKAuf!$C31,D_SAV!$D$5:$D$4004,$T$4)</f>
        <v>0</v>
      </c>
      <c r="Q31" s="135">
        <f>SUMIFS(D3_WAV!$S$5:$S$204,D3_WAV!$A$5:$A$204,B_KKAuf!$C31,D3_WAV!$D$5:$D$204,$T$4,D3_WAV!$B$5:$B$204,"&lt;&gt;geleistete Anzahlungen und Anlagen im Bau des Sachanlagevermögens",D3_WAV!$B$5:$B$204,"&lt;&gt;geleistete Anzahlungen auf immaterielle Vermögensgegenstände")</f>
        <v>0</v>
      </c>
      <c r="R31" s="135">
        <f>SUMIFS(D2_BKZ!$J$5:$J$2504,D2_BKZ!$A$5:$A$2504,$C31,D2_BKZ!$B$5:$B$2504,$T$4)</f>
        <v>0</v>
      </c>
      <c r="S31" s="135">
        <f>SUMIFS(D_SAV!$AN$5:$AN$4004,D_SAV!$B$5:$B$4004,B_KKAuf!$C31,D_SAV!$D$5:$D$4004,$T$4)</f>
        <v>0</v>
      </c>
      <c r="T31" s="135">
        <f>SUMIFS(D3_WAV!$U$5:$U$204,D3_WAV!$A$5:$A$204,B_KKAuf!$C31,D3_WAV!$D$5:$D$204,$T$4,D3_WAV!$B$5:$B$204,"&lt;&gt;geleistete Anzahlungen und Anlagen im Bau des Sachanlagevermögens",D3_WAV!$B$5:$B$204,"&lt;&gt;geleistete Anzahlungen auf immaterielle Vermögensgegenstände")</f>
        <v>0</v>
      </c>
      <c r="U31" s="135">
        <f>SUMIFS(D2_BKZ!$K$5:$K$2504,D2_BKZ!$A$5:$A$2504,$C31,D2_BKZ!$B$5:$B$2504,$T$4)</f>
        <v>0</v>
      </c>
      <c r="V31" s="135">
        <f t="shared" si="16"/>
        <v>0</v>
      </c>
      <c r="W31" s="284">
        <f>IF(A_Stammdaten!$B$7="FNB",(PRODUCT(V31,KKauf!$L$52)),(PRODUCT(V31,KKauf!$L$65)))</f>
        <v>0</v>
      </c>
      <c r="X31" s="284">
        <f>V31*KKauf!$L$13</f>
        <v>0</v>
      </c>
      <c r="Y31" s="135">
        <f>SUMIFS(D_SAV!$AL$5:$AL$4004,D_SAV!$B$5:$B$4004,B_KKAuf!$C31,D_SAV!$D$5:$D$4004,$AC$4)</f>
        <v>0</v>
      </c>
      <c r="Z31" s="135">
        <f>SUMIFS(D3_WAV!$S$5:$S$204,D3_WAV!$A$5:$A$204,B_KKAuf!$C31,D3_WAV!$D$5:$D$204,$AC$4,D3_WAV!$B$5:$B$204,"&lt;&gt;geleistete Anzahlungen und Anlagen im Bau des Sachanlagevermögens",D3_WAV!$B$5:$B$204,"&lt;&gt;geleistete Anzahlungen auf immaterielle Vermögensgegenstände")</f>
        <v>0</v>
      </c>
      <c r="AA31" s="135">
        <f>SUMIFS(D2_BKZ!$J$5:$J$2504,D2_BKZ!$A$5:$A$2504,$C31,D2_BKZ!$B$5:$B$2504,$AC$4)</f>
        <v>0</v>
      </c>
      <c r="AB31" s="135">
        <f>SUMIFS(D_SAV!$AN$5:$AN$4004,D_SAV!$B$5:$B$4004,B_KKAuf!$C31,D_SAV!$D$5:$D$4004,$AC$4)</f>
        <v>0</v>
      </c>
      <c r="AC31" s="135">
        <f>SUMIFS(D3_WAV!$U$5:$U$204,D3_WAV!$A$5:$A$204,B_KKAuf!$C31,D3_WAV!$D$5:$D$204,$AC$4,D3_WAV!$B$5:$B$204,"&lt;&gt;geleistete Anzahlungen und Anlagen im Bau des Sachanlagevermögens",D3_WAV!$B$5:$B$204,"&lt;&gt;geleistete Anzahlungen auf immaterielle Vermögensgegenstände")</f>
        <v>0</v>
      </c>
      <c r="AD31" s="135">
        <f>SUMIFS(D2_BKZ!$K$5:$K$2504,D2_BKZ!$A$5:$A$2504,$C31,D2_BKZ!$B$5:$B$2504,$AC$4)</f>
        <v>0</v>
      </c>
      <c r="AE31" s="135">
        <f t="shared" si="17"/>
        <v>0</v>
      </c>
      <c r="AF31" s="284">
        <f>IF(A_Stammdaten!$B$7="FNB",(PRODUCT(AE31,KKauf!$L$53)),(PRODUCT(AE31,KKauf!$L$66)))</f>
        <v>0</v>
      </c>
      <c r="AG31" s="284">
        <f>AE31*KKauf!$L$14</f>
        <v>0</v>
      </c>
      <c r="AH31" s="135">
        <f>SUMIFS(D_SAV!$AL$5:$AL$4004,D_SAV!$B$5:$B$4004,B_KKAuf!$C31,D_SAV!$D$5:$D$4004,$AL$4)</f>
        <v>0</v>
      </c>
      <c r="AI31" s="135">
        <f>SUMIFS(D3_WAV!$S$5:$S$204,D3_WAV!$A$5:$A$204,B_KKAuf!$C31,D3_WAV!$D$5:$D$204,$AL$4,D3_WAV!$B$5:$B$204,"&lt;&gt;geleistete Anzahlungen und Anlagen im Bau des Sachanlagevermögens",D3_WAV!$B$5:$B$204,"&lt;&gt;geleistete Anzahlungen auf immaterielle Vermögensgegenstände")</f>
        <v>0</v>
      </c>
      <c r="AJ31" s="135">
        <f>SUMIFS(D2_BKZ!$J$5:$J$2504,D2_BKZ!$A$5:$A$2504,$C31,D2_BKZ!$B$5:$B$2504,$AL$4)</f>
        <v>0</v>
      </c>
      <c r="AK31" s="135">
        <f>SUMIFS(D_SAV!$AN$5:$AN$4004,D_SAV!$B$5:$B$4004,B_KKAuf!$C31,D_SAV!$D$5:$D$4004,$AL$4)</f>
        <v>0</v>
      </c>
      <c r="AL31" s="135">
        <f>SUMIFS(D3_WAV!$U$5:$U$204,D3_WAV!$A$5:$A$204,B_KKAuf!$C31,D3_WAV!$D$5:$D$204,$AL$4,D3_WAV!$B$5:$B$204,"&lt;&gt;geleistete Anzahlungen und Anlagen im Bau des Sachanlagevermögens",D3_WAV!$B$5:$B$204,"&lt;&gt;geleistete Anzahlungen auf immaterielle Vermögensgegenstände")</f>
        <v>0</v>
      </c>
      <c r="AM31" s="135">
        <f>SUMIFS(D2_BKZ!$K$5:$K$2504,D2_BKZ!$A$5:$A$2504,$C31,D2_BKZ!$B$5:$B$2504,$AL$4)</f>
        <v>0</v>
      </c>
      <c r="AN31" s="135">
        <f t="shared" si="18"/>
        <v>0</v>
      </c>
      <c r="AO31" s="284">
        <f>IF(A_Stammdaten!$B$7="FNB",(PRODUCT(AN31,KKauf!$L$54)),(PRODUCT(AN31,KKauf!$L$67)))</f>
        <v>0</v>
      </c>
      <c r="AP31" s="284">
        <f>AN31*KKauf!$L$15</f>
        <v>0</v>
      </c>
      <c r="AQ31" s="135">
        <f>SUMIFS(D_SAV!$AL$5:$AL$4004,D_SAV!$B$5:$B$4004,B_KKAuf!$C31,D_SAV!$D$5:$D$4004,$AU$4)</f>
        <v>0</v>
      </c>
      <c r="AR31" s="135">
        <f>SUMIFS(D3_WAV!$S$5:$S$204,D3_WAV!$A$5:$A$204,B_KKAuf!$C31,D3_WAV!$D$5:$D$204,$AU$4,D3_WAV!$B$5:$B$204,"&lt;&gt;geleistete Anzahlungen und Anlagen im Bau des Sachanlagevermögens",D3_WAV!$B$5:$B$204,"&lt;&gt;geleistete Anzahlungen auf immaterielle Vermögensgegenstände")</f>
        <v>0</v>
      </c>
      <c r="AS31" s="135">
        <f>SUMIFS(D2_BKZ!$J$5:$J$2504,D2_BKZ!$A$5:$A$2504,$C31,D2_BKZ!$B$5:$B$2504,$AU$4)</f>
        <v>0</v>
      </c>
      <c r="AT31" s="135">
        <f>SUMIFS(D_SAV!$AN$5:$AN$4004,D_SAV!$B$5:$B$4004,B_KKAuf!$C31,D_SAV!$D$5:$D$4004,$AU$4)</f>
        <v>0</v>
      </c>
      <c r="AU31" s="135">
        <f>SUMIFS(D3_WAV!$U$5:$U$204,D3_WAV!$A$5:$A$204,B_KKAuf!$C31,D3_WAV!$D$5:$D$204,$AU$4,D3_WAV!$B$5:$B$204,"&lt;&gt;geleistete Anzahlungen und Anlagen im Bau des Sachanlagevermögens",D3_WAV!$B$5:$B$204,"&lt;&gt;geleistete Anzahlungen auf immaterielle Vermögensgegenstände")</f>
        <v>0</v>
      </c>
      <c r="AV31" s="135">
        <f>SUMIFS(D2_BKZ!$K$5:$K$2504,D2_BKZ!$A$5:$A$2504,$C31,D2_BKZ!$B$5:$B$2504,$AU$4)</f>
        <v>0</v>
      </c>
      <c r="AW31" s="135">
        <f t="shared" si="19"/>
        <v>0</v>
      </c>
      <c r="AX31" s="284">
        <f>IF(A_Stammdaten!$B$7="FNB",(PRODUCT(AW31,KKauf!$L$55)),(PRODUCT(AW31,KKauf!$L$68)))</f>
        <v>0</v>
      </c>
      <c r="AY31" s="284">
        <f>AW31*KKauf!$L$16</f>
        <v>0</v>
      </c>
      <c r="AZ31" s="135">
        <f>SUMIFS(D_SAV!$AL$5:$AL$4004,D_SAV!$B$5:$B$4004,B_KKAuf!$C31,D_SAV!$D$5:$D$4004,$BD$4)</f>
        <v>0</v>
      </c>
      <c r="BA31" s="135">
        <f>SUMIFS(D3_WAV!$S$5:$S$204,D3_WAV!$A$5:$A$204,B_KKAuf!$C31,D3_WAV!$D$5:$D$204,$BD$4,D3_WAV!$B$5:$B$204,"&lt;&gt;geleistete Anzahlungen und Anlagen im Bau des Sachanlagevermögens",D3_WAV!$B$5:$B$204,"&lt;&gt;geleistete Anzahlungen auf immaterielle Vermögensgegenstände")</f>
        <v>0</v>
      </c>
      <c r="BB31" s="135">
        <f>SUMIFS(D2_BKZ!$J$5:$J$2504,D2_BKZ!$A$5:$A$2504,$C31,D2_BKZ!$B$5:$B$2504,$BD$4)</f>
        <v>0</v>
      </c>
      <c r="BC31" s="135">
        <f>SUMIFS(D_SAV!$AN$5:$AN$4004,D_SAV!$B$5:$B$4004,B_KKAuf!$C31,D_SAV!$D$5:$D$4004,$BD$4)</f>
        <v>0</v>
      </c>
      <c r="BD31" s="135">
        <f>SUMIFS(D3_WAV!$U$5:$U$204,D3_WAV!$A$5:$A$204,B_KKAuf!$C31,D3_WAV!$D$5:$D$204,$BD$4,D3_WAV!$B$5:$B$204,"&lt;&gt;geleistete Anzahlungen und Anlagen im Bau des Sachanlagevermögens",D3_WAV!$B$5:$B$204,"&lt;&gt;geleistete Anzahlungen auf immaterielle Vermögensgegenstände")</f>
        <v>0</v>
      </c>
      <c r="BE31" s="135">
        <f>SUMIFS(D2_BKZ!$K$5:$K$2504,D2_BKZ!$A$5:$A$2504,$C31,D2_BKZ!$B$5:$B$2504,$BD$4)</f>
        <v>0</v>
      </c>
      <c r="BF31" s="135">
        <f t="shared" si="20"/>
        <v>0</v>
      </c>
      <c r="BG31" s="285">
        <f>IF(A_Stammdaten!$B$7="FNB",(PRODUCT(BF31,KKauf!$L$56)),(PRODUCT(BF31,KKauf!$L$69)))</f>
        <v>0</v>
      </c>
      <c r="BH31" s="286">
        <f>BF31*KKauf!$L$17</f>
        <v>0</v>
      </c>
      <c r="BI31" s="280"/>
      <c r="BJ31" s="280"/>
      <c r="BK31" s="280"/>
      <c r="BL31" s="280"/>
      <c r="BM31" s="280"/>
      <c r="BN31" s="280"/>
      <c r="BO31" s="280"/>
      <c r="BP31" s="280"/>
      <c r="BQ31" s="280"/>
      <c r="BR31" s="280"/>
      <c r="BS31" s="280"/>
      <c r="BT31" s="280"/>
      <c r="BU31" s="280"/>
      <c r="BV31" s="280"/>
      <c r="BW31" s="280"/>
      <c r="BX31" s="280"/>
    </row>
    <row r="32" spans="3:76" x14ac:dyDescent="0.25">
      <c r="C32" s="136">
        <f>A_Stammdaten!A40</f>
        <v>0</v>
      </c>
      <c r="D32" s="174">
        <f t="shared" si="15"/>
        <v>0</v>
      </c>
      <c r="E32" s="174">
        <f t="shared" si="9"/>
        <v>0</v>
      </c>
      <c r="F32" s="283">
        <f>PRODUCT(SUM(L32,O32,X32,AG32,AP32,AY32,BH32),0.4,0.035,A_Stammdaten!D40)</f>
        <v>0</v>
      </c>
      <c r="G32" s="283">
        <f t="shared" si="1"/>
        <v>0</v>
      </c>
      <c r="H32" s="135">
        <f>SUMIF(D_SAV!$B$5:$B$4004,B_KKAuf!$C32,D_SAV!$AM$5:$AM$4004)</f>
        <v>0</v>
      </c>
      <c r="I32" s="135">
        <f>SUMIFS(D3_WAV!$T$5:$T$204,D3_WAV!$A$5:$A$204,C32,D3_WAV!$D$5:$D$204,"&gt;2015",D3_WAV!$D$5:$D$204,"&lt;="&amp;A_Stammdaten!$B$12)</f>
        <v>0</v>
      </c>
      <c r="J32" s="284">
        <f>AVERAGE(SUMIFS(D3_WAV!$S$5:$S$204,D3_WAV!$B$5:$B$204,"geleistete Anzahlungen und Anlagen im Bau des Sachanlagevermögens",D3_WAV!$A$5:$A$204,B_KKAuf!$C32,D3_WAV!$D$5:$D$204,"&lt;=2023"),SUMIFS(D3_WAV!$U$5:$U$204,D3_WAV!$B$5:$B$204,"geleistete Anzahlungen und Anlagen im Bau des Sachanlagevermögens",D3_WAV!$A$5:$A$204,B_KKAuf!$C32,D3_WAV!$D$5:$D$204,"&lt;=2023"))+AVERAGE(SUMIFS(D3_WAV!$S$5:$S$204,D3_WAV!$B$5:$B$204,"geleistete Anzahlungen auf immaterielle Vermögensgegenstände",D3_WAV!$A$5:$A$204,B_KKAuf!$C32,D3_WAV!$D$5:$D$204,"&lt;=2023"),SUMIFS(D3_WAV!$U$5:$U$204,D3_WAV!$B$5:$B$204,"geleistete Anzahlungen auf immaterielle Vermögensgegenstände",D3_WAV!$A$5:$A$204,B_KKAuf!$C32,D3_WAV!$D$5:$D$204,"&lt;=2023"))</f>
        <v>0</v>
      </c>
      <c r="K32" s="284">
        <f>IF(A_Stammdaten!$B$7="FNB",(PRODUCT(B_KKAuf!$J32,KKauf!$Z$52)),PRODUCT(B_KKAuf!$J32,KKauf!$Z$65))</f>
        <v>0</v>
      </c>
      <c r="L32" s="284">
        <f>J32*KKauf!$Z$13</f>
        <v>0</v>
      </c>
      <c r="M32" s="284">
        <f>AVERAGE(SUMIFS(D3_WAV!$S$5:$S$204,D3_WAV!$B$5:$B$204,"geleistete Anzahlungen und Anlagen im Bau des Sachanlagevermögens",D3_WAV!$A$5:$A$204,B_KKAuf!$C32,D3_WAV!$D$5:$D$204,"&gt;=2024"),SUMIFS(D3_WAV!$U$5:$U$204,D3_WAV!$B$5:$B$204,"geleistete Anzahlungen und Anlagen im Bau des Sachanlagevermögens",D3_WAV!$A$5:$A$204,B_KKAuf!$C32,D3_WAV!$D$5:$D$204,"&gt;=2024"))+AVERAGE(SUMIFS(D3_WAV!$S$5:$S$204,D3_WAV!$B$5:$B$204,"geleistete Anzahlungen auf immaterielle Vermögensgegenstände",D3_WAV!$A$5:$A$204,B_KKAuf!$C32,D3_WAV!$D$5:$D$204,"&gt;=2024"),SUMIFS(D3_WAV!$U$5:$U$204,D3_WAV!$B$5:$B$204,"geleistete Anzahlungen auf immaterielle Vermögensgegenstände",D3_WAV!$A$5:$A$204,B_KKAuf!$C32,D3_WAV!$D$5:$D$204,"&gt;=2024"))</f>
        <v>0</v>
      </c>
      <c r="N32" s="284">
        <f>IF(A_Stammdaten!$B$7="FNB",(PRODUCT(B_KKAuf!$M32,KKauf!$Z$55)),PRODUCT(B_KKAuf!$M32,KKauf!$Z$68))</f>
        <v>0</v>
      </c>
      <c r="O32" s="292">
        <f>M32*KKauf!$Z$16</f>
        <v>0</v>
      </c>
      <c r="P32" s="135">
        <f>SUMIFS(D_SAV!$AL$5:$AL$4004,D_SAV!$B$5:$B$4004,B_KKAuf!$C32,D_SAV!$D$5:$D$4004,$T$4)</f>
        <v>0</v>
      </c>
      <c r="Q32" s="135">
        <f>SUMIFS(D3_WAV!$S$5:$S$204,D3_WAV!$A$5:$A$204,B_KKAuf!$C32,D3_WAV!$D$5:$D$204,$T$4,D3_WAV!$B$5:$B$204,"&lt;&gt;geleistete Anzahlungen und Anlagen im Bau des Sachanlagevermögens",D3_WAV!$B$5:$B$204,"&lt;&gt;geleistete Anzahlungen auf immaterielle Vermögensgegenstände")</f>
        <v>0</v>
      </c>
      <c r="R32" s="135">
        <f>SUMIFS(D2_BKZ!$J$5:$J$2504,D2_BKZ!$A$5:$A$2504,$C32,D2_BKZ!$B$5:$B$2504,$T$4)</f>
        <v>0</v>
      </c>
      <c r="S32" s="135">
        <f>SUMIFS(D_SAV!$AN$5:$AN$4004,D_SAV!$B$5:$B$4004,B_KKAuf!$C32,D_SAV!$D$5:$D$4004,$T$4)</f>
        <v>0</v>
      </c>
      <c r="T32" s="135">
        <f>SUMIFS(D3_WAV!$U$5:$U$204,D3_WAV!$A$5:$A$204,B_KKAuf!$C32,D3_WAV!$D$5:$D$204,$T$4,D3_WAV!$B$5:$B$204,"&lt;&gt;geleistete Anzahlungen und Anlagen im Bau des Sachanlagevermögens",D3_WAV!$B$5:$B$204,"&lt;&gt;geleistete Anzahlungen auf immaterielle Vermögensgegenstände")</f>
        <v>0</v>
      </c>
      <c r="U32" s="135">
        <f>SUMIFS(D2_BKZ!$K$5:$K$2504,D2_BKZ!$A$5:$A$2504,$C32,D2_BKZ!$B$5:$B$2504,$T$4)</f>
        <v>0</v>
      </c>
      <c r="V32" s="135">
        <f t="shared" si="16"/>
        <v>0</v>
      </c>
      <c r="W32" s="284">
        <f>IF(A_Stammdaten!$B$7="FNB",(PRODUCT(V32,KKauf!$L$52)),(PRODUCT(V32,KKauf!$L$65)))</f>
        <v>0</v>
      </c>
      <c r="X32" s="284">
        <f>V32*KKauf!$L$13</f>
        <v>0</v>
      </c>
      <c r="Y32" s="135">
        <f>SUMIFS(D_SAV!$AL$5:$AL$4004,D_SAV!$B$5:$B$4004,B_KKAuf!$C32,D_SAV!$D$5:$D$4004,$AC$4)</f>
        <v>0</v>
      </c>
      <c r="Z32" s="135">
        <f>SUMIFS(D3_WAV!$S$5:$S$204,D3_WAV!$A$5:$A$204,B_KKAuf!$C32,D3_WAV!$D$5:$D$204,$AC$4,D3_WAV!$B$5:$B$204,"&lt;&gt;geleistete Anzahlungen und Anlagen im Bau des Sachanlagevermögens",D3_WAV!$B$5:$B$204,"&lt;&gt;geleistete Anzahlungen auf immaterielle Vermögensgegenstände")</f>
        <v>0</v>
      </c>
      <c r="AA32" s="135">
        <f>SUMIFS(D2_BKZ!$J$5:$J$2504,D2_BKZ!$A$5:$A$2504,$C32,D2_BKZ!$B$5:$B$2504,$AC$4)</f>
        <v>0</v>
      </c>
      <c r="AB32" s="135">
        <f>SUMIFS(D_SAV!$AN$5:$AN$4004,D_SAV!$B$5:$B$4004,B_KKAuf!$C32,D_SAV!$D$5:$D$4004,$AC$4)</f>
        <v>0</v>
      </c>
      <c r="AC32" s="135">
        <f>SUMIFS(D3_WAV!$U$5:$U$204,D3_WAV!$A$5:$A$204,B_KKAuf!$C32,D3_WAV!$D$5:$D$204,$AC$4,D3_WAV!$B$5:$B$204,"&lt;&gt;geleistete Anzahlungen und Anlagen im Bau des Sachanlagevermögens",D3_WAV!$B$5:$B$204,"&lt;&gt;geleistete Anzahlungen auf immaterielle Vermögensgegenstände")</f>
        <v>0</v>
      </c>
      <c r="AD32" s="135">
        <f>SUMIFS(D2_BKZ!$K$5:$K$2504,D2_BKZ!$A$5:$A$2504,$C32,D2_BKZ!$B$5:$B$2504,$AC$4)</f>
        <v>0</v>
      </c>
      <c r="AE32" s="135">
        <f t="shared" si="17"/>
        <v>0</v>
      </c>
      <c r="AF32" s="284">
        <f>IF(A_Stammdaten!$B$7="FNB",(PRODUCT(AE32,KKauf!$L$53)),(PRODUCT(AE32,KKauf!$L$66)))</f>
        <v>0</v>
      </c>
      <c r="AG32" s="284">
        <f>AE32*KKauf!$L$14</f>
        <v>0</v>
      </c>
      <c r="AH32" s="135">
        <f>SUMIFS(D_SAV!$AL$5:$AL$4004,D_SAV!$B$5:$B$4004,B_KKAuf!$C32,D_SAV!$D$5:$D$4004,$AL$4)</f>
        <v>0</v>
      </c>
      <c r="AI32" s="135">
        <f>SUMIFS(D3_WAV!$S$5:$S$204,D3_WAV!$A$5:$A$204,B_KKAuf!$C32,D3_WAV!$D$5:$D$204,$AL$4,D3_WAV!$B$5:$B$204,"&lt;&gt;geleistete Anzahlungen und Anlagen im Bau des Sachanlagevermögens",D3_WAV!$B$5:$B$204,"&lt;&gt;geleistete Anzahlungen auf immaterielle Vermögensgegenstände")</f>
        <v>0</v>
      </c>
      <c r="AJ32" s="135">
        <f>SUMIFS(D2_BKZ!$J$5:$J$2504,D2_BKZ!$A$5:$A$2504,$C32,D2_BKZ!$B$5:$B$2504,$AL$4)</f>
        <v>0</v>
      </c>
      <c r="AK32" s="135">
        <f>SUMIFS(D_SAV!$AN$5:$AN$4004,D_SAV!$B$5:$B$4004,B_KKAuf!$C32,D_SAV!$D$5:$D$4004,$AL$4)</f>
        <v>0</v>
      </c>
      <c r="AL32" s="135">
        <f>SUMIFS(D3_WAV!$U$5:$U$204,D3_WAV!$A$5:$A$204,B_KKAuf!$C32,D3_WAV!$D$5:$D$204,$AL$4,D3_WAV!$B$5:$B$204,"&lt;&gt;geleistete Anzahlungen und Anlagen im Bau des Sachanlagevermögens",D3_WAV!$B$5:$B$204,"&lt;&gt;geleistete Anzahlungen auf immaterielle Vermögensgegenstände")</f>
        <v>0</v>
      </c>
      <c r="AM32" s="135">
        <f>SUMIFS(D2_BKZ!$K$5:$K$2504,D2_BKZ!$A$5:$A$2504,$C32,D2_BKZ!$B$5:$B$2504,$AL$4)</f>
        <v>0</v>
      </c>
      <c r="AN32" s="135">
        <f t="shared" si="18"/>
        <v>0</v>
      </c>
      <c r="AO32" s="284">
        <f>IF(A_Stammdaten!$B$7="FNB",(PRODUCT(AN32,KKauf!$L$54)),(PRODUCT(AN32,KKauf!$L$67)))</f>
        <v>0</v>
      </c>
      <c r="AP32" s="284">
        <f>AN32*KKauf!$L$15</f>
        <v>0</v>
      </c>
      <c r="AQ32" s="135">
        <f>SUMIFS(D_SAV!$AL$5:$AL$4004,D_SAV!$B$5:$B$4004,B_KKAuf!$C32,D_SAV!$D$5:$D$4004,$AU$4)</f>
        <v>0</v>
      </c>
      <c r="AR32" s="135">
        <f>SUMIFS(D3_WAV!$S$5:$S$204,D3_WAV!$A$5:$A$204,B_KKAuf!$C32,D3_WAV!$D$5:$D$204,$AU$4,D3_WAV!$B$5:$B$204,"&lt;&gt;geleistete Anzahlungen und Anlagen im Bau des Sachanlagevermögens",D3_WAV!$B$5:$B$204,"&lt;&gt;geleistete Anzahlungen auf immaterielle Vermögensgegenstände")</f>
        <v>0</v>
      </c>
      <c r="AS32" s="135">
        <f>SUMIFS(D2_BKZ!$J$5:$J$2504,D2_BKZ!$A$5:$A$2504,$C32,D2_BKZ!$B$5:$B$2504,$AU$4)</f>
        <v>0</v>
      </c>
      <c r="AT32" s="135">
        <f>SUMIFS(D_SAV!$AN$5:$AN$4004,D_SAV!$B$5:$B$4004,B_KKAuf!$C32,D_SAV!$D$5:$D$4004,$AU$4)</f>
        <v>0</v>
      </c>
      <c r="AU32" s="135">
        <f>SUMIFS(D3_WAV!$U$5:$U$204,D3_WAV!$A$5:$A$204,B_KKAuf!$C32,D3_WAV!$D$5:$D$204,$AU$4,D3_WAV!$B$5:$B$204,"&lt;&gt;geleistete Anzahlungen und Anlagen im Bau des Sachanlagevermögens",D3_WAV!$B$5:$B$204,"&lt;&gt;geleistete Anzahlungen auf immaterielle Vermögensgegenstände")</f>
        <v>0</v>
      </c>
      <c r="AV32" s="135">
        <f>SUMIFS(D2_BKZ!$K$5:$K$2504,D2_BKZ!$A$5:$A$2504,$C32,D2_BKZ!$B$5:$B$2504,$AU$4)</f>
        <v>0</v>
      </c>
      <c r="AW32" s="135">
        <f t="shared" si="19"/>
        <v>0</v>
      </c>
      <c r="AX32" s="284">
        <f>IF(A_Stammdaten!$B$7="FNB",(PRODUCT(AW32,KKauf!$L$55)),(PRODUCT(AW32,KKauf!$L$68)))</f>
        <v>0</v>
      </c>
      <c r="AY32" s="284">
        <f>AW32*KKauf!$L$16</f>
        <v>0</v>
      </c>
      <c r="AZ32" s="135">
        <f>SUMIFS(D_SAV!$AL$5:$AL$4004,D_SAV!$B$5:$B$4004,B_KKAuf!$C32,D_SAV!$D$5:$D$4004,$BD$4)</f>
        <v>0</v>
      </c>
      <c r="BA32" s="135">
        <f>SUMIFS(D3_WAV!$S$5:$S$204,D3_WAV!$A$5:$A$204,B_KKAuf!$C32,D3_WAV!$D$5:$D$204,$BD$4,D3_WAV!$B$5:$B$204,"&lt;&gt;geleistete Anzahlungen und Anlagen im Bau des Sachanlagevermögens",D3_WAV!$B$5:$B$204,"&lt;&gt;geleistete Anzahlungen auf immaterielle Vermögensgegenstände")</f>
        <v>0</v>
      </c>
      <c r="BB32" s="135">
        <f>SUMIFS(D2_BKZ!$J$5:$J$2504,D2_BKZ!$A$5:$A$2504,$C32,D2_BKZ!$B$5:$B$2504,$BD$4)</f>
        <v>0</v>
      </c>
      <c r="BC32" s="135">
        <f>SUMIFS(D_SAV!$AN$5:$AN$4004,D_SAV!$B$5:$B$4004,B_KKAuf!$C32,D_SAV!$D$5:$D$4004,$BD$4)</f>
        <v>0</v>
      </c>
      <c r="BD32" s="135">
        <f>SUMIFS(D3_WAV!$U$5:$U$204,D3_WAV!$A$5:$A$204,B_KKAuf!$C32,D3_WAV!$D$5:$D$204,$BD$4,D3_WAV!$B$5:$B$204,"&lt;&gt;geleistete Anzahlungen und Anlagen im Bau des Sachanlagevermögens",D3_WAV!$B$5:$B$204,"&lt;&gt;geleistete Anzahlungen auf immaterielle Vermögensgegenstände")</f>
        <v>0</v>
      </c>
      <c r="BE32" s="135">
        <f>SUMIFS(D2_BKZ!$K$5:$K$2504,D2_BKZ!$A$5:$A$2504,$C32,D2_BKZ!$B$5:$B$2504,$BD$4)</f>
        <v>0</v>
      </c>
      <c r="BF32" s="135">
        <f t="shared" si="20"/>
        <v>0</v>
      </c>
      <c r="BG32" s="285">
        <f>IF(A_Stammdaten!$B$7="FNB",(PRODUCT(BF32,KKauf!$L$56)),(PRODUCT(BF32,KKauf!$L$69)))</f>
        <v>0</v>
      </c>
      <c r="BH32" s="286">
        <f>BF32*KKauf!$L$17</f>
        <v>0</v>
      </c>
      <c r="BI32" s="280"/>
      <c r="BJ32" s="280"/>
      <c r="BK32" s="280"/>
      <c r="BL32" s="280"/>
      <c r="BM32" s="280"/>
      <c r="BN32" s="280"/>
      <c r="BO32" s="280"/>
      <c r="BP32" s="280"/>
      <c r="BQ32" s="280"/>
      <c r="BR32" s="280"/>
      <c r="BS32" s="280"/>
      <c r="BT32" s="280"/>
      <c r="BU32" s="280"/>
      <c r="BV32" s="280"/>
      <c r="BW32" s="280"/>
      <c r="BX32" s="280"/>
    </row>
    <row r="33" spans="3:76" x14ac:dyDescent="0.25">
      <c r="C33" s="136">
        <f>A_Stammdaten!A41</f>
        <v>0</v>
      </c>
      <c r="D33" s="174">
        <f t="shared" si="15"/>
        <v>0</v>
      </c>
      <c r="E33" s="174">
        <f t="shared" si="9"/>
        <v>0</v>
      </c>
      <c r="F33" s="283">
        <f>PRODUCT(SUM(L33,O33,X33,AG33,AP33,AY33,BH33),0.4,0.035,A_Stammdaten!D41)</f>
        <v>0</v>
      </c>
      <c r="G33" s="283">
        <f t="shared" si="1"/>
        <v>0</v>
      </c>
      <c r="H33" s="135">
        <f>SUMIF(D_SAV!$B$5:$B$4004,B_KKAuf!$C33,D_SAV!$AM$5:$AM$4004)</f>
        <v>0</v>
      </c>
      <c r="I33" s="135">
        <f>SUMIFS(D3_WAV!$T$5:$T$204,D3_WAV!$A$5:$A$204,C33,D3_WAV!$D$5:$D$204,"&gt;2015",D3_WAV!$D$5:$D$204,"&lt;="&amp;A_Stammdaten!$B$12)</f>
        <v>0</v>
      </c>
      <c r="J33" s="284">
        <f>AVERAGE(SUMIFS(D3_WAV!$S$5:$S$204,D3_WAV!$B$5:$B$204,"geleistete Anzahlungen und Anlagen im Bau des Sachanlagevermögens",D3_WAV!$A$5:$A$204,B_KKAuf!$C33,D3_WAV!$D$5:$D$204,"&lt;=2023"),SUMIFS(D3_WAV!$U$5:$U$204,D3_WAV!$B$5:$B$204,"geleistete Anzahlungen und Anlagen im Bau des Sachanlagevermögens",D3_WAV!$A$5:$A$204,B_KKAuf!$C33,D3_WAV!$D$5:$D$204,"&lt;=2023"))+AVERAGE(SUMIFS(D3_WAV!$S$5:$S$204,D3_WAV!$B$5:$B$204,"geleistete Anzahlungen auf immaterielle Vermögensgegenstände",D3_WAV!$A$5:$A$204,B_KKAuf!$C33,D3_WAV!$D$5:$D$204,"&lt;=2023"),SUMIFS(D3_WAV!$U$5:$U$204,D3_WAV!$B$5:$B$204,"geleistete Anzahlungen auf immaterielle Vermögensgegenstände",D3_WAV!$A$5:$A$204,B_KKAuf!$C33,D3_WAV!$D$5:$D$204,"&lt;=2023"))</f>
        <v>0</v>
      </c>
      <c r="K33" s="284">
        <f>IF(A_Stammdaten!$B$7="FNB",(PRODUCT(B_KKAuf!$J33,KKauf!$Z$52)),PRODUCT(B_KKAuf!$J33,KKauf!$Z$65))</f>
        <v>0</v>
      </c>
      <c r="L33" s="284">
        <f>J33*KKauf!$Z$13</f>
        <v>0</v>
      </c>
      <c r="M33" s="284">
        <f>AVERAGE(SUMIFS(D3_WAV!$S$5:$S$204,D3_WAV!$B$5:$B$204,"geleistete Anzahlungen und Anlagen im Bau des Sachanlagevermögens",D3_WAV!$A$5:$A$204,B_KKAuf!$C33,D3_WAV!$D$5:$D$204,"&gt;=2024"),SUMIFS(D3_WAV!$U$5:$U$204,D3_WAV!$B$5:$B$204,"geleistete Anzahlungen und Anlagen im Bau des Sachanlagevermögens",D3_WAV!$A$5:$A$204,B_KKAuf!$C33,D3_WAV!$D$5:$D$204,"&gt;=2024"))+AVERAGE(SUMIFS(D3_WAV!$S$5:$S$204,D3_WAV!$B$5:$B$204,"geleistete Anzahlungen auf immaterielle Vermögensgegenstände",D3_WAV!$A$5:$A$204,B_KKAuf!$C33,D3_WAV!$D$5:$D$204,"&gt;=2024"),SUMIFS(D3_WAV!$U$5:$U$204,D3_WAV!$B$5:$B$204,"geleistete Anzahlungen auf immaterielle Vermögensgegenstände",D3_WAV!$A$5:$A$204,B_KKAuf!$C33,D3_WAV!$D$5:$D$204,"&gt;=2024"))</f>
        <v>0</v>
      </c>
      <c r="N33" s="284">
        <f>IF(A_Stammdaten!$B$7="FNB",(PRODUCT(B_KKAuf!$M33,KKauf!$Z$55)),PRODUCT(B_KKAuf!$M33,KKauf!$Z$68))</f>
        <v>0</v>
      </c>
      <c r="O33" s="292">
        <f>M33*KKauf!$Z$16</f>
        <v>0</v>
      </c>
      <c r="P33" s="135">
        <f>SUMIFS(D_SAV!$AL$5:$AL$4004,D_SAV!$B$5:$B$4004,B_KKAuf!$C33,D_SAV!$D$5:$D$4004,$T$4)</f>
        <v>0</v>
      </c>
      <c r="Q33" s="135">
        <f>SUMIFS(D3_WAV!$S$5:$S$204,D3_WAV!$A$5:$A$204,B_KKAuf!$C33,D3_WAV!$D$5:$D$204,$T$4,D3_WAV!$B$5:$B$204,"&lt;&gt;geleistete Anzahlungen und Anlagen im Bau des Sachanlagevermögens",D3_WAV!$B$5:$B$204,"&lt;&gt;geleistete Anzahlungen auf immaterielle Vermögensgegenstände")</f>
        <v>0</v>
      </c>
      <c r="R33" s="135">
        <f>SUMIFS(D2_BKZ!$J$5:$J$2504,D2_BKZ!$A$5:$A$2504,$C33,D2_BKZ!$B$5:$B$2504,$T$4)</f>
        <v>0</v>
      </c>
      <c r="S33" s="135">
        <f>SUMIFS(D_SAV!$AN$5:$AN$4004,D_SAV!$B$5:$B$4004,B_KKAuf!$C33,D_SAV!$D$5:$D$4004,$T$4)</f>
        <v>0</v>
      </c>
      <c r="T33" s="135">
        <f>SUMIFS(D3_WAV!$U$5:$U$204,D3_WAV!$A$5:$A$204,B_KKAuf!$C33,D3_WAV!$D$5:$D$204,$T$4,D3_WAV!$B$5:$B$204,"&lt;&gt;geleistete Anzahlungen und Anlagen im Bau des Sachanlagevermögens",D3_WAV!$B$5:$B$204,"&lt;&gt;geleistete Anzahlungen auf immaterielle Vermögensgegenstände")</f>
        <v>0</v>
      </c>
      <c r="U33" s="135">
        <f>SUMIFS(D2_BKZ!$K$5:$K$2504,D2_BKZ!$A$5:$A$2504,$C33,D2_BKZ!$B$5:$B$2504,$T$4)</f>
        <v>0</v>
      </c>
      <c r="V33" s="135">
        <f t="shared" si="16"/>
        <v>0</v>
      </c>
      <c r="W33" s="284">
        <f>IF(A_Stammdaten!$B$7="FNB",(PRODUCT(V33,KKauf!$L$52)),(PRODUCT(V33,KKauf!$L$65)))</f>
        <v>0</v>
      </c>
      <c r="X33" s="284">
        <f>V33*KKauf!$L$13</f>
        <v>0</v>
      </c>
      <c r="Y33" s="135">
        <f>SUMIFS(D_SAV!$AL$5:$AL$4004,D_SAV!$B$5:$B$4004,B_KKAuf!$C33,D_SAV!$D$5:$D$4004,$AC$4)</f>
        <v>0</v>
      </c>
      <c r="Z33" s="135">
        <f>SUMIFS(D3_WAV!$S$5:$S$204,D3_WAV!$A$5:$A$204,B_KKAuf!$C33,D3_WAV!$D$5:$D$204,$AC$4,D3_WAV!$B$5:$B$204,"&lt;&gt;geleistete Anzahlungen und Anlagen im Bau des Sachanlagevermögens",D3_WAV!$B$5:$B$204,"&lt;&gt;geleistete Anzahlungen auf immaterielle Vermögensgegenstände")</f>
        <v>0</v>
      </c>
      <c r="AA33" s="135">
        <f>SUMIFS(D2_BKZ!$J$5:$J$2504,D2_BKZ!$A$5:$A$2504,$C33,D2_BKZ!$B$5:$B$2504,$AC$4)</f>
        <v>0</v>
      </c>
      <c r="AB33" s="135">
        <f>SUMIFS(D_SAV!$AN$5:$AN$4004,D_SAV!$B$5:$B$4004,B_KKAuf!$C33,D_SAV!$D$5:$D$4004,$AC$4)</f>
        <v>0</v>
      </c>
      <c r="AC33" s="135">
        <f>SUMIFS(D3_WAV!$U$5:$U$204,D3_WAV!$A$5:$A$204,B_KKAuf!$C33,D3_WAV!$D$5:$D$204,$AC$4,D3_WAV!$B$5:$B$204,"&lt;&gt;geleistete Anzahlungen und Anlagen im Bau des Sachanlagevermögens",D3_WAV!$B$5:$B$204,"&lt;&gt;geleistete Anzahlungen auf immaterielle Vermögensgegenstände")</f>
        <v>0</v>
      </c>
      <c r="AD33" s="135">
        <f>SUMIFS(D2_BKZ!$K$5:$K$2504,D2_BKZ!$A$5:$A$2504,$C33,D2_BKZ!$B$5:$B$2504,$AC$4)</f>
        <v>0</v>
      </c>
      <c r="AE33" s="135">
        <f t="shared" si="17"/>
        <v>0</v>
      </c>
      <c r="AF33" s="284">
        <f>IF(A_Stammdaten!$B$7="FNB",(PRODUCT(AE33,KKauf!$L$53)),(PRODUCT(AE33,KKauf!$L$66)))</f>
        <v>0</v>
      </c>
      <c r="AG33" s="284">
        <f>AE33*KKauf!$L$14</f>
        <v>0</v>
      </c>
      <c r="AH33" s="135">
        <f>SUMIFS(D_SAV!$AL$5:$AL$4004,D_SAV!$B$5:$B$4004,B_KKAuf!$C33,D_SAV!$D$5:$D$4004,$AL$4)</f>
        <v>0</v>
      </c>
      <c r="AI33" s="135">
        <f>SUMIFS(D3_WAV!$S$5:$S$204,D3_WAV!$A$5:$A$204,B_KKAuf!$C33,D3_WAV!$D$5:$D$204,$AL$4,D3_WAV!$B$5:$B$204,"&lt;&gt;geleistete Anzahlungen und Anlagen im Bau des Sachanlagevermögens",D3_WAV!$B$5:$B$204,"&lt;&gt;geleistete Anzahlungen auf immaterielle Vermögensgegenstände")</f>
        <v>0</v>
      </c>
      <c r="AJ33" s="135">
        <f>SUMIFS(D2_BKZ!$J$5:$J$2504,D2_BKZ!$A$5:$A$2504,$C33,D2_BKZ!$B$5:$B$2504,$AL$4)</f>
        <v>0</v>
      </c>
      <c r="AK33" s="135">
        <f>SUMIFS(D_SAV!$AN$5:$AN$4004,D_SAV!$B$5:$B$4004,B_KKAuf!$C33,D_SAV!$D$5:$D$4004,$AL$4)</f>
        <v>0</v>
      </c>
      <c r="AL33" s="135">
        <f>SUMIFS(D3_WAV!$U$5:$U$204,D3_WAV!$A$5:$A$204,B_KKAuf!$C33,D3_WAV!$D$5:$D$204,$AL$4,D3_WAV!$B$5:$B$204,"&lt;&gt;geleistete Anzahlungen und Anlagen im Bau des Sachanlagevermögens",D3_WAV!$B$5:$B$204,"&lt;&gt;geleistete Anzahlungen auf immaterielle Vermögensgegenstände")</f>
        <v>0</v>
      </c>
      <c r="AM33" s="135">
        <f>SUMIFS(D2_BKZ!$K$5:$K$2504,D2_BKZ!$A$5:$A$2504,$C33,D2_BKZ!$B$5:$B$2504,$AL$4)</f>
        <v>0</v>
      </c>
      <c r="AN33" s="135">
        <f t="shared" si="18"/>
        <v>0</v>
      </c>
      <c r="AO33" s="284">
        <f>IF(A_Stammdaten!$B$7="FNB",(PRODUCT(AN33,KKauf!$L$54)),(PRODUCT(AN33,KKauf!$L$67)))</f>
        <v>0</v>
      </c>
      <c r="AP33" s="284">
        <f>AN33*KKauf!$L$15</f>
        <v>0</v>
      </c>
      <c r="AQ33" s="135">
        <f>SUMIFS(D_SAV!$AL$5:$AL$4004,D_SAV!$B$5:$B$4004,B_KKAuf!$C33,D_SAV!$D$5:$D$4004,$AU$4)</f>
        <v>0</v>
      </c>
      <c r="AR33" s="135">
        <f>SUMIFS(D3_WAV!$S$5:$S$204,D3_WAV!$A$5:$A$204,B_KKAuf!$C33,D3_WAV!$D$5:$D$204,$AU$4,D3_WAV!$B$5:$B$204,"&lt;&gt;geleistete Anzahlungen und Anlagen im Bau des Sachanlagevermögens",D3_WAV!$B$5:$B$204,"&lt;&gt;geleistete Anzahlungen auf immaterielle Vermögensgegenstände")</f>
        <v>0</v>
      </c>
      <c r="AS33" s="135">
        <f>SUMIFS(D2_BKZ!$J$5:$J$2504,D2_BKZ!$A$5:$A$2504,$C33,D2_BKZ!$B$5:$B$2504,$AU$4)</f>
        <v>0</v>
      </c>
      <c r="AT33" s="135">
        <f>SUMIFS(D_SAV!$AN$5:$AN$4004,D_SAV!$B$5:$B$4004,B_KKAuf!$C33,D_SAV!$D$5:$D$4004,$AU$4)</f>
        <v>0</v>
      </c>
      <c r="AU33" s="135">
        <f>SUMIFS(D3_WAV!$U$5:$U$204,D3_WAV!$A$5:$A$204,B_KKAuf!$C33,D3_WAV!$D$5:$D$204,$AU$4,D3_WAV!$B$5:$B$204,"&lt;&gt;geleistete Anzahlungen und Anlagen im Bau des Sachanlagevermögens",D3_WAV!$B$5:$B$204,"&lt;&gt;geleistete Anzahlungen auf immaterielle Vermögensgegenstände")</f>
        <v>0</v>
      </c>
      <c r="AV33" s="135">
        <f>SUMIFS(D2_BKZ!$K$5:$K$2504,D2_BKZ!$A$5:$A$2504,$C33,D2_BKZ!$B$5:$B$2504,$AU$4)</f>
        <v>0</v>
      </c>
      <c r="AW33" s="135">
        <f t="shared" si="19"/>
        <v>0</v>
      </c>
      <c r="AX33" s="284">
        <f>IF(A_Stammdaten!$B$7="FNB",(PRODUCT(AW33,KKauf!$L$55)),(PRODUCT(AW33,KKauf!$L$68)))</f>
        <v>0</v>
      </c>
      <c r="AY33" s="284">
        <f>AW33*KKauf!$L$16</f>
        <v>0</v>
      </c>
      <c r="AZ33" s="135">
        <f>SUMIFS(D_SAV!$AL$5:$AL$4004,D_SAV!$B$5:$B$4004,B_KKAuf!$C33,D_SAV!$D$5:$D$4004,$BD$4)</f>
        <v>0</v>
      </c>
      <c r="BA33" s="135">
        <f>SUMIFS(D3_WAV!$S$5:$S$204,D3_WAV!$A$5:$A$204,B_KKAuf!$C33,D3_WAV!$D$5:$D$204,$BD$4,D3_WAV!$B$5:$B$204,"&lt;&gt;geleistete Anzahlungen und Anlagen im Bau des Sachanlagevermögens",D3_WAV!$B$5:$B$204,"&lt;&gt;geleistete Anzahlungen auf immaterielle Vermögensgegenstände")</f>
        <v>0</v>
      </c>
      <c r="BB33" s="135">
        <f>SUMIFS(D2_BKZ!$J$5:$J$2504,D2_BKZ!$A$5:$A$2504,$C33,D2_BKZ!$B$5:$B$2504,$BD$4)</f>
        <v>0</v>
      </c>
      <c r="BC33" s="135">
        <f>SUMIFS(D_SAV!$AN$5:$AN$4004,D_SAV!$B$5:$B$4004,B_KKAuf!$C33,D_SAV!$D$5:$D$4004,$BD$4)</f>
        <v>0</v>
      </c>
      <c r="BD33" s="135">
        <f>SUMIFS(D3_WAV!$U$5:$U$204,D3_WAV!$A$5:$A$204,B_KKAuf!$C33,D3_WAV!$D$5:$D$204,$BD$4,D3_WAV!$B$5:$B$204,"&lt;&gt;geleistete Anzahlungen und Anlagen im Bau des Sachanlagevermögens",D3_WAV!$B$5:$B$204,"&lt;&gt;geleistete Anzahlungen auf immaterielle Vermögensgegenstände")</f>
        <v>0</v>
      </c>
      <c r="BE33" s="135">
        <f>SUMIFS(D2_BKZ!$K$5:$K$2504,D2_BKZ!$A$5:$A$2504,$C33,D2_BKZ!$B$5:$B$2504,$BD$4)</f>
        <v>0</v>
      </c>
      <c r="BF33" s="135">
        <f t="shared" si="20"/>
        <v>0</v>
      </c>
      <c r="BG33" s="285">
        <f>IF(A_Stammdaten!$B$7="FNB",(PRODUCT(BF33,KKauf!$L$56)),(PRODUCT(BF33,KKauf!$L$69)))</f>
        <v>0</v>
      </c>
      <c r="BH33" s="286">
        <f>BF33*KKauf!$L$17</f>
        <v>0</v>
      </c>
      <c r="BI33" s="280"/>
      <c r="BJ33" s="280"/>
      <c r="BK33" s="280"/>
      <c r="BL33" s="280"/>
      <c r="BM33" s="280"/>
      <c r="BN33" s="280"/>
      <c r="BO33" s="280"/>
      <c r="BP33" s="280"/>
      <c r="BQ33" s="280"/>
      <c r="BR33" s="280"/>
      <c r="BS33" s="280"/>
      <c r="BT33" s="280"/>
      <c r="BU33" s="280"/>
      <c r="BV33" s="280"/>
      <c r="BW33" s="280"/>
      <c r="BX33" s="280"/>
    </row>
    <row r="34" spans="3:76" x14ac:dyDescent="0.25">
      <c r="C34" s="136">
        <f>A_Stammdaten!A42</f>
        <v>0</v>
      </c>
      <c r="D34" s="174">
        <f t="shared" si="15"/>
        <v>0</v>
      </c>
      <c r="E34" s="174">
        <f t="shared" si="9"/>
        <v>0</v>
      </c>
      <c r="F34" s="283">
        <f>PRODUCT(SUM(L34,O34,X34,AG34,AP34,AY34,BH34),0.4,0.035,A_Stammdaten!D42)</f>
        <v>0</v>
      </c>
      <c r="G34" s="283">
        <f t="shared" si="1"/>
        <v>0</v>
      </c>
      <c r="H34" s="135">
        <f>SUMIF(D_SAV!$B$5:$B$4004,B_KKAuf!$C34,D_SAV!$AM$5:$AM$4004)</f>
        <v>0</v>
      </c>
      <c r="I34" s="135">
        <f>SUMIFS(D3_WAV!$T$5:$T$204,D3_WAV!$A$5:$A$204,C34,D3_WAV!$D$5:$D$204,"&gt;2015",D3_WAV!$D$5:$D$204,"&lt;="&amp;A_Stammdaten!$B$12)</f>
        <v>0</v>
      </c>
      <c r="J34" s="284">
        <f>AVERAGE(SUMIFS(D3_WAV!$S$5:$S$204,D3_WAV!$B$5:$B$204,"geleistete Anzahlungen und Anlagen im Bau des Sachanlagevermögens",D3_WAV!$A$5:$A$204,B_KKAuf!$C34,D3_WAV!$D$5:$D$204,"&lt;=2023"),SUMIFS(D3_WAV!$U$5:$U$204,D3_WAV!$B$5:$B$204,"geleistete Anzahlungen und Anlagen im Bau des Sachanlagevermögens",D3_WAV!$A$5:$A$204,B_KKAuf!$C34,D3_WAV!$D$5:$D$204,"&lt;=2023"))+AVERAGE(SUMIFS(D3_WAV!$S$5:$S$204,D3_WAV!$B$5:$B$204,"geleistete Anzahlungen auf immaterielle Vermögensgegenstände",D3_WAV!$A$5:$A$204,B_KKAuf!$C34,D3_WAV!$D$5:$D$204,"&lt;=2023"),SUMIFS(D3_WAV!$U$5:$U$204,D3_WAV!$B$5:$B$204,"geleistete Anzahlungen auf immaterielle Vermögensgegenstände",D3_WAV!$A$5:$A$204,B_KKAuf!$C34,D3_WAV!$D$5:$D$204,"&lt;=2023"))</f>
        <v>0</v>
      </c>
      <c r="K34" s="284">
        <f>IF(A_Stammdaten!$B$7="FNB",(PRODUCT(B_KKAuf!$J34,KKauf!$Z$52)),PRODUCT(B_KKAuf!$J34,KKauf!$Z$65))</f>
        <v>0</v>
      </c>
      <c r="L34" s="284">
        <f>J34*KKauf!$Z$13</f>
        <v>0</v>
      </c>
      <c r="M34" s="284">
        <f>AVERAGE(SUMIFS(D3_WAV!$S$5:$S$204,D3_WAV!$B$5:$B$204,"geleistete Anzahlungen und Anlagen im Bau des Sachanlagevermögens",D3_WAV!$A$5:$A$204,B_KKAuf!$C34,D3_WAV!$D$5:$D$204,"&gt;=2024"),SUMIFS(D3_WAV!$U$5:$U$204,D3_WAV!$B$5:$B$204,"geleistete Anzahlungen und Anlagen im Bau des Sachanlagevermögens",D3_WAV!$A$5:$A$204,B_KKAuf!$C34,D3_WAV!$D$5:$D$204,"&gt;=2024"))+AVERAGE(SUMIFS(D3_WAV!$S$5:$S$204,D3_WAV!$B$5:$B$204,"geleistete Anzahlungen auf immaterielle Vermögensgegenstände",D3_WAV!$A$5:$A$204,B_KKAuf!$C34,D3_WAV!$D$5:$D$204,"&gt;=2024"),SUMIFS(D3_WAV!$U$5:$U$204,D3_WAV!$B$5:$B$204,"geleistete Anzahlungen auf immaterielle Vermögensgegenstände",D3_WAV!$A$5:$A$204,B_KKAuf!$C34,D3_WAV!$D$5:$D$204,"&gt;=2024"))</f>
        <v>0</v>
      </c>
      <c r="N34" s="284">
        <f>IF(A_Stammdaten!$B$7="FNB",(PRODUCT(B_KKAuf!$M34,KKauf!$Z$55)),PRODUCT(B_KKAuf!$M34,KKauf!$Z$68))</f>
        <v>0</v>
      </c>
      <c r="O34" s="292">
        <f>M34*KKauf!$Z$16</f>
        <v>0</v>
      </c>
      <c r="P34" s="135">
        <f>SUMIFS(D_SAV!$AL$5:$AL$4004,D_SAV!$B$5:$B$4004,B_KKAuf!$C34,D_SAV!$D$5:$D$4004,$T$4)</f>
        <v>0</v>
      </c>
      <c r="Q34" s="135">
        <f>SUMIFS(D3_WAV!$S$5:$S$204,D3_WAV!$A$5:$A$204,B_KKAuf!$C34,D3_WAV!$D$5:$D$204,$T$4,D3_WAV!$B$5:$B$204,"&lt;&gt;geleistete Anzahlungen und Anlagen im Bau des Sachanlagevermögens",D3_WAV!$B$5:$B$204,"&lt;&gt;geleistete Anzahlungen auf immaterielle Vermögensgegenstände")</f>
        <v>0</v>
      </c>
      <c r="R34" s="135">
        <f>SUMIFS(D2_BKZ!$J$5:$J$2504,D2_BKZ!$A$5:$A$2504,$C34,D2_BKZ!$B$5:$B$2504,$T$4)</f>
        <v>0</v>
      </c>
      <c r="S34" s="135">
        <f>SUMIFS(D_SAV!$AN$5:$AN$4004,D_SAV!$B$5:$B$4004,B_KKAuf!$C34,D_SAV!$D$5:$D$4004,$T$4)</f>
        <v>0</v>
      </c>
      <c r="T34" s="135">
        <f>SUMIFS(D3_WAV!$U$5:$U$204,D3_WAV!$A$5:$A$204,B_KKAuf!$C34,D3_WAV!$D$5:$D$204,$T$4,D3_WAV!$B$5:$B$204,"&lt;&gt;geleistete Anzahlungen und Anlagen im Bau des Sachanlagevermögens",D3_WAV!$B$5:$B$204,"&lt;&gt;geleistete Anzahlungen auf immaterielle Vermögensgegenstände")</f>
        <v>0</v>
      </c>
      <c r="U34" s="135">
        <f>SUMIFS(D2_BKZ!$K$5:$K$2504,D2_BKZ!$A$5:$A$2504,$C34,D2_BKZ!$B$5:$B$2504,$T$4)</f>
        <v>0</v>
      </c>
      <c r="V34" s="135">
        <f t="shared" si="16"/>
        <v>0</v>
      </c>
      <c r="W34" s="284">
        <f>IF(A_Stammdaten!$B$7="FNB",(PRODUCT(V34,KKauf!$L$52)),(PRODUCT(V34,KKauf!$L$65)))</f>
        <v>0</v>
      </c>
      <c r="X34" s="284">
        <f>V34*KKauf!$L$13</f>
        <v>0</v>
      </c>
      <c r="Y34" s="135">
        <f>SUMIFS(D_SAV!$AL$5:$AL$4004,D_SAV!$B$5:$B$4004,B_KKAuf!$C34,D_SAV!$D$5:$D$4004,$AC$4)</f>
        <v>0</v>
      </c>
      <c r="Z34" s="135">
        <f>SUMIFS(D3_WAV!$S$5:$S$204,D3_WAV!$A$5:$A$204,B_KKAuf!$C34,D3_WAV!$D$5:$D$204,$AC$4,D3_WAV!$B$5:$B$204,"&lt;&gt;geleistete Anzahlungen und Anlagen im Bau des Sachanlagevermögens",D3_WAV!$B$5:$B$204,"&lt;&gt;geleistete Anzahlungen auf immaterielle Vermögensgegenstände")</f>
        <v>0</v>
      </c>
      <c r="AA34" s="135">
        <f>SUMIFS(D2_BKZ!$J$5:$J$2504,D2_BKZ!$A$5:$A$2504,$C34,D2_BKZ!$B$5:$B$2504,$AC$4)</f>
        <v>0</v>
      </c>
      <c r="AB34" s="135">
        <f>SUMIFS(D_SAV!$AN$5:$AN$4004,D_SAV!$B$5:$B$4004,B_KKAuf!$C34,D_SAV!$D$5:$D$4004,$AC$4)</f>
        <v>0</v>
      </c>
      <c r="AC34" s="135">
        <f>SUMIFS(D3_WAV!$U$5:$U$204,D3_WAV!$A$5:$A$204,B_KKAuf!$C34,D3_WAV!$D$5:$D$204,$AC$4,D3_WAV!$B$5:$B$204,"&lt;&gt;geleistete Anzahlungen und Anlagen im Bau des Sachanlagevermögens",D3_WAV!$B$5:$B$204,"&lt;&gt;geleistete Anzahlungen auf immaterielle Vermögensgegenstände")</f>
        <v>0</v>
      </c>
      <c r="AD34" s="135">
        <f>SUMIFS(D2_BKZ!$K$5:$K$2504,D2_BKZ!$A$5:$A$2504,$C34,D2_BKZ!$B$5:$B$2504,$AC$4)</f>
        <v>0</v>
      </c>
      <c r="AE34" s="135">
        <f t="shared" si="17"/>
        <v>0</v>
      </c>
      <c r="AF34" s="284">
        <f>IF(A_Stammdaten!$B$7="FNB",(PRODUCT(AE34,KKauf!$L$53)),(PRODUCT(AE34,KKauf!$L$66)))</f>
        <v>0</v>
      </c>
      <c r="AG34" s="284">
        <f>AE34*KKauf!$L$14</f>
        <v>0</v>
      </c>
      <c r="AH34" s="135">
        <f>SUMIFS(D_SAV!$AL$5:$AL$4004,D_SAV!$B$5:$B$4004,B_KKAuf!$C34,D_SAV!$D$5:$D$4004,$AL$4)</f>
        <v>0</v>
      </c>
      <c r="AI34" s="135">
        <f>SUMIFS(D3_WAV!$S$5:$S$204,D3_WAV!$A$5:$A$204,B_KKAuf!$C34,D3_WAV!$D$5:$D$204,$AL$4,D3_WAV!$B$5:$B$204,"&lt;&gt;geleistete Anzahlungen und Anlagen im Bau des Sachanlagevermögens",D3_WAV!$B$5:$B$204,"&lt;&gt;geleistete Anzahlungen auf immaterielle Vermögensgegenstände")</f>
        <v>0</v>
      </c>
      <c r="AJ34" s="135">
        <f>SUMIFS(D2_BKZ!$J$5:$J$2504,D2_BKZ!$A$5:$A$2504,$C34,D2_BKZ!$B$5:$B$2504,$AL$4)</f>
        <v>0</v>
      </c>
      <c r="AK34" s="135">
        <f>SUMIFS(D_SAV!$AN$5:$AN$4004,D_SAV!$B$5:$B$4004,B_KKAuf!$C34,D_SAV!$D$5:$D$4004,$AL$4)</f>
        <v>0</v>
      </c>
      <c r="AL34" s="135">
        <f>SUMIFS(D3_WAV!$U$5:$U$204,D3_WAV!$A$5:$A$204,B_KKAuf!$C34,D3_WAV!$D$5:$D$204,$AL$4,D3_WAV!$B$5:$B$204,"&lt;&gt;geleistete Anzahlungen und Anlagen im Bau des Sachanlagevermögens",D3_WAV!$B$5:$B$204,"&lt;&gt;geleistete Anzahlungen auf immaterielle Vermögensgegenstände")</f>
        <v>0</v>
      </c>
      <c r="AM34" s="135">
        <f>SUMIFS(D2_BKZ!$K$5:$K$2504,D2_BKZ!$A$5:$A$2504,$C34,D2_BKZ!$B$5:$B$2504,$AL$4)</f>
        <v>0</v>
      </c>
      <c r="AN34" s="135">
        <f t="shared" si="18"/>
        <v>0</v>
      </c>
      <c r="AO34" s="284">
        <f>IF(A_Stammdaten!$B$7="FNB",(PRODUCT(AN34,KKauf!$L$54)),(PRODUCT(AN34,KKauf!$L$67)))</f>
        <v>0</v>
      </c>
      <c r="AP34" s="284">
        <f>AN34*KKauf!$L$15</f>
        <v>0</v>
      </c>
      <c r="AQ34" s="135">
        <f>SUMIFS(D_SAV!$AL$5:$AL$4004,D_SAV!$B$5:$B$4004,B_KKAuf!$C34,D_SAV!$D$5:$D$4004,$AU$4)</f>
        <v>0</v>
      </c>
      <c r="AR34" s="135">
        <f>SUMIFS(D3_WAV!$S$5:$S$204,D3_WAV!$A$5:$A$204,B_KKAuf!$C34,D3_WAV!$D$5:$D$204,$AU$4,D3_WAV!$B$5:$B$204,"&lt;&gt;geleistete Anzahlungen und Anlagen im Bau des Sachanlagevermögens",D3_WAV!$B$5:$B$204,"&lt;&gt;geleistete Anzahlungen auf immaterielle Vermögensgegenstände")</f>
        <v>0</v>
      </c>
      <c r="AS34" s="135">
        <f>SUMIFS(D2_BKZ!$J$5:$J$2504,D2_BKZ!$A$5:$A$2504,$C34,D2_BKZ!$B$5:$B$2504,$AU$4)</f>
        <v>0</v>
      </c>
      <c r="AT34" s="135">
        <f>SUMIFS(D_SAV!$AN$5:$AN$4004,D_SAV!$B$5:$B$4004,B_KKAuf!$C34,D_SAV!$D$5:$D$4004,$AU$4)</f>
        <v>0</v>
      </c>
      <c r="AU34" s="135">
        <f>SUMIFS(D3_WAV!$U$5:$U$204,D3_WAV!$A$5:$A$204,B_KKAuf!$C34,D3_WAV!$D$5:$D$204,$AU$4,D3_WAV!$B$5:$B$204,"&lt;&gt;geleistete Anzahlungen und Anlagen im Bau des Sachanlagevermögens",D3_WAV!$B$5:$B$204,"&lt;&gt;geleistete Anzahlungen auf immaterielle Vermögensgegenstände")</f>
        <v>0</v>
      </c>
      <c r="AV34" s="135">
        <f>SUMIFS(D2_BKZ!$K$5:$K$2504,D2_BKZ!$A$5:$A$2504,$C34,D2_BKZ!$B$5:$B$2504,$AU$4)</f>
        <v>0</v>
      </c>
      <c r="AW34" s="135">
        <f t="shared" si="19"/>
        <v>0</v>
      </c>
      <c r="AX34" s="284">
        <f>IF(A_Stammdaten!$B$7="FNB",(PRODUCT(AW34,KKauf!$L$55)),(PRODUCT(AW34,KKauf!$L$68)))</f>
        <v>0</v>
      </c>
      <c r="AY34" s="284">
        <f>AW34*KKauf!$L$16</f>
        <v>0</v>
      </c>
      <c r="AZ34" s="135">
        <f>SUMIFS(D_SAV!$AL$5:$AL$4004,D_SAV!$B$5:$B$4004,B_KKAuf!$C34,D_SAV!$D$5:$D$4004,$BD$4)</f>
        <v>0</v>
      </c>
      <c r="BA34" s="135">
        <f>SUMIFS(D3_WAV!$S$5:$S$204,D3_WAV!$A$5:$A$204,B_KKAuf!$C34,D3_WAV!$D$5:$D$204,$BD$4,D3_WAV!$B$5:$B$204,"&lt;&gt;geleistete Anzahlungen und Anlagen im Bau des Sachanlagevermögens",D3_WAV!$B$5:$B$204,"&lt;&gt;geleistete Anzahlungen auf immaterielle Vermögensgegenstände")</f>
        <v>0</v>
      </c>
      <c r="BB34" s="135">
        <f>SUMIFS(D2_BKZ!$J$5:$J$2504,D2_BKZ!$A$5:$A$2504,$C34,D2_BKZ!$B$5:$B$2504,$BD$4)</f>
        <v>0</v>
      </c>
      <c r="BC34" s="135">
        <f>SUMIFS(D_SAV!$AN$5:$AN$4004,D_SAV!$B$5:$B$4004,B_KKAuf!$C34,D_SAV!$D$5:$D$4004,$BD$4)</f>
        <v>0</v>
      </c>
      <c r="BD34" s="135">
        <f>SUMIFS(D3_WAV!$U$5:$U$204,D3_WAV!$A$5:$A$204,B_KKAuf!$C34,D3_WAV!$D$5:$D$204,$BD$4,D3_WAV!$B$5:$B$204,"&lt;&gt;geleistete Anzahlungen und Anlagen im Bau des Sachanlagevermögens",D3_WAV!$B$5:$B$204,"&lt;&gt;geleistete Anzahlungen auf immaterielle Vermögensgegenstände")</f>
        <v>0</v>
      </c>
      <c r="BE34" s="135">
        <f>SUMIFS(D2_BKZ!$K$5:$K$2504,D2_BKZ!$A$5:$A$2504,$C34,D2_BKZ!$B$5:$B$2504,$BD$4)</f>
        <v>0</v>
      </c>
      <c r="BF34" s="135">
        <f t="shared" si="20"/>
        <v>0</v>
      </c>
      <c r="BG34" s="285">
        <f>IF(A_Stammdaten!$B$7="FNB",(PRODUCT(BF34,KKauf!$L$56)),(PRODUCT(BF34,KKauf!$L$69)))</f>
        <v>0</v>
      </c>
      <c r="BH34" s="286">
        <f>BF34*KKauf!$L$17</f>
        <v>0</v>
      </c>
      <c r="BI34" s="280"/>
      <c r="BJ34" s="280"/>
      <c r="BK34" s="280"/>
      <c r="BL34" s="280"/>
      <c r="BM34" s="280"/>
      <c r="BN34" s="280"/>
      <c r="BO34" s="280"/>
      <c r="BP34" s="280"/>
      <c r="BQ34" s="280"/>
      <c r="BR34" s="280"/>
      <c r="BS34" s="280"/>
      <c r="BT34" s="280"/>
      <c r="BU34" s="280"/>
      <c r="BV34" s="280"/>
      <c r="BW34" s="280"/>
      <c r="BX34" s="280"/>
    </row>
    <row r="35" spans="3:76" x14ac:dyDescent="0.25">
      <c r="C35" s="136">
        <f>A_Stammdaten!A43</f>
        <v>0</v>
      </c>
      <c r="D35" s="174">
        <f t="shared" si="15"/>
        <v>0</v>
      </c>
      <c r="E35" s="174">
        <f t="shared" si="9"/>
        <v>0</v>
      </c>
      <c r="F35" s="283">
        <f>PRODUCT(SUM(L35,O35,X35,AG35,AP35,AY35,BH35),0.4,0.035,A_Stammdaten!D43)</f>
        <v>0</v>
      </c>
      <c r="G35" s="283">
        <f t="shared" si="1"/>
        <v>0</v>
      </c>
      <c r="H35" s="135">
        <f>SUMIF(D_SAV!$B$5:$B$4004,B_KKAuf!$C35,D_SAV!$AM$5:$AM$4004)</f>
        <v>0</v>
      </c>
      <c r="I35" s="135">
        <f>SUMIFS(D3_WAV!$T$5:$T$204,D3_WAV!$A$5:$A$204,C35,D3_WAV!$D$5:$D$204,"&gt;2015",D3_WAV!$D$5:$D$204,"&lt;="&amp;A_Stammdaten!$B$12)</f>
        <v>0</v>
      </c>
      <c r="J35" s="284">
        <f>AVERAGE(SUMIFS(D3_WAV!$S$5:$S$204,D3_WAV!$B$5:$B$204,"geleistete Anzahlungen und Anlagen im Bau des Sachanlagevermögens",D3_WAV!$A$5:$A$204,B_KKAuf!$C35,D3_WAV!$D$5:$D$204,"&lt;=2023"),SUMIFS(D3_WAV!$U$5:$U$204,D3_WAV!$B$5:$B$204,"geleistete Anzahlungen und Anlagen im Bau des Sachanlagevermögens",D3_WAV!$A$5:$A$204,B_KKAuf!$C35,D3_WAV!$D$5:$D$204,"&lt;=2023"))+AVERAGE(SUMIFS(D3_WAV!$S$5:$S$204,D3_WAV!$B$5:$B$204,"geleistete Anzahlungen auf immaterielle Vermögensgegenstände",D3_WAV!$A$5:$A$204,B_KKAuf!$C35,D3_WAV!$D$5:$D$204,"&lt;=2023"),SUMIFS(D3_WAV!$U$5:$U$204,D3_WAV!$B$5:$B$204,"geleistete Anzahlungen auf immaterielle Vermögensgegenstände",D3_WAV!$A$5:$A$204,B_KKAuf!$C35,D3_WAV!$D$5:$D$204,"&lt;=2023"))</f>
        <v>0</v>
      </c>
      <c r="K35" s="284">
        <f>IF(A_Stammdaten!$B$7="FNB",(PRODUCT(B_KKAuf!$J35,KKauf!$Z$52)),PRODUCT(B_KKAuf!$J35,KKauf!$Z$65))</f>
        <v>0</v>
      </c>
      <c r="L35" s="284">
        <f>J35*KKauf!$Z$13</f>
        <v>0</v>
      </c>
      <c r="M35" s="284">
        <f>AVERAGE(SUMIFS(D3_WAV!$S$5:$S$204,D3_WAV!$B$5:$B$204,"geleistete Anzahlungen und Anlagen im Bau des Sachanlagevermögens",D3_WAV!$A$5:$A$204,B_KKAuf!$C35,D3_WAV!$D$5:$D$204,"&gt;=2024"),SUMIFS(D3_WAV!$U$5:$U$204,D3_WAV!$B$5:$B$204,"geleistete Anzahlungen und Anlagen im Bau des Sachanlagevermögens",D3_WAV!$A$5:$A$204,B_KKAuf!$C35,D3_WAV!$D$5:$D$204,"&gt;=2024"))+AVERAGE(SUMIFS(D3_WAV!$S$5:$S$204,D3_WAV!$B$5:$B$204,"geleistete Anzahlungen auf immaterielle Vermögensgegenstände",D3_WAV!$A$5:$A$204,B_KKAuf!$C35,D3_WAV!$D$5:$D$204,"&gt;=2024"),SUMIFS(D3_WAV!$U$5:$U$204,D3_WAV!$B$5:$B$204,"geleistete Anzahlungen auf immaterielle Vermögensgegenstände",D3_WAV!$A$5:$A$204,B_KKAuf!$C35,D3_WAV!$D$5:$D$204,"&gt;=2024"))</f>
        <v>0</v>
      </c>
      <c r="N35" s="284">
        <f>IF(A_Stammdaten!$B$7="FNB",(PRODUCT(B_KKAuf!$M35,KKauf!$Z$55)),PRODUCT(B_KKAuf!$M35,KKauf!$Z$68))</f>
        <v>0</v>
      </c>
      <c r="O35" s="292">
        <f>M35*KKauf!$Z$16</f>
        <v>0</v>
      </c>
      <c r="P35" s="135">
        <f>SUMIFS(D_SAV!$AL$5:$AL$4004,D_SAV!$B$5:$B$4004,B_KKAuf!$C35,D_SAV!$D$5:$D$4004,$T$4)</f>
        <v>0</v>
      </c>
      <c r="Q35" s="135">
        <f>SUMIFS(D3_WAV!$S$5:$S$204,D3_WAV!$A$5:$A$204,B_KKAuf!$C35,D3_WAV!$D$5:$D$204,$T$4,D3_WAV!$B$5:$B$204,"&lt;&gt;geleistete Anzahlungen und Anlagen im Bau des Sachanlagevermögens",D3_WAV!$B$5:$B$204,"&lt;&gt;geleistete Anzahlungen auf immaterielle Vermögensgegenstände")</f>
        <v>0</v>
      </c>
      <c r="R35" s="135">
        <f>SUMIFS(D2_BKZ!$J$5:$J$2504,D2_BKZ!$A$5:$A$2504,$C35,D2_BKZ!$B$5:$B$2504,$T$4)</f>
        <v>0</v>
      </c>
      <c r="S35" s="135">
        <f>SUMIFS(D_SAV!$AN$5:$AN$4004,D_SAV!$B$5:$B$4004,B_KKAuf!$C35,D_SAV!$D$5:$D$4004,$T$4)</f>
        <v>0</v>
      </c>
      <c r="T35" s="135">
        <f>SUMIFS(D3_WAV!$U$5:$U$204,D3_WAV!$A$5:$A$204,B_KKAuf!$C35,D3_WAV!$D$5:$D$204,$T$4,D3_WAV!$B$5:$B$204,"&lt;&gt;geleistete Anzahlungen und Anlagen im Bau des Sachanlagevermögens",D3_WAV!$B$5:$B$204,"&lt;&gt;geleistete Anzahlungen auf immaterielle Vermögensgegenstände")</f>
        <v>0</v>
      </c>
      <c r="U35" s="135">
        <f>SUMIFS(D2_BKZ!$K$5:$K$2504,D2_BKZ!$A$5:$A$2504,$C35,D2_BKZ!$B$5:$B$2504,$T$4)</f>
        <v>0</v>
      </c>
      <c r="V35" s="135">
        <f t="shared" si="16"/>
        <v>0</v>
      </c>
      <c r="W35" s="284">
        <f>IF(A_Stammdaten!$B$7="FNB",(PRODUCT(V35,KKauf!$L$52)),(PRODUCT(V35,KKauf!$L$65)))</f>
        <v>0</v>
      </c>
      <c r="X35" s="284">
        <f>V35*KKauf!$L$13</f>
        <v>0</v>
      </c>
      <c r="Y35" s="135">
        <f>SUMIFS(D_SAV!$AL$5:$AL$4004,D_SAV!$B$5:$B$4004,B_KKAuf!$C35,D_SAV!$D$5:$D$4004,$AC$4)</f>
        <v>0</v>
      </c>
      <c r="Z35" s="135">
        <f>SUMIFS(D3_WAV!$S$5:$S$204,D3_WAV!$A$5:$A$204,B_KKAuf!$C35,D3_WAV!$D$5:$D$204,$AC$4,D3_WAV!$B$5:$B$204,"&lt;&gt;geleistete Anzahlungen und Anlagen im Bau des Sachanlagevermögens",D3_WAV!$B$5:$B$204,"&lt;&gt;geleistete Anzahlungen auf immaterielle Vermögensgegenstände")</f>
        <v>0</v>
      </c>
      <c r="AA35" s="135">
        <f>SUMIFS(D2_BKZ!$J$5:$J$2504,D2_BKZ!$A$5:$A$2504,$C35,D2_BKZ!$B$5:$B$2504,$AC$4)</f>
        <v>0</v>
      </c>
      <c r="AB35" s="135">
        <f>SUMIFS(D_SAV!$AN$5:$AN$4004,D_SAV!$B$5:$B$4004,B_KKAuf!$C35,D_SAV!$D$5:$D$4004,$AC$4)</f>
        <v>0</v>
      </c>
      <c r="AC35" s="135">
        <f>SUMIFS(D3_WAV!$U$5:$U$204,D3_WAV!$A$5:$A$204,B_KKAuf!$C35,D3_WAV!$D$5:$D$204,$AC$4,D3_WAV!$B$5:$B$204,"&lt;&gt;geleistete Anzahlungen und Anlagen im Bau des Sachanlagevermögens",D3_WAV!$B$5:$B$204,"&lt;&gt;geleistete Anzahlungen auf immaterielle Vermögensgegenstände")</f>
        <v>0</v>
      </c>
      <c r="AD35" s="135">
        <f>SUMIFS(D2_BKZ!$K$5:$K$2504,D2_BKZ!$A$5:$A$2504,$C35,D2_BKZ!$B$5:$B$2504,$AC$4)</f>
        <v>0</v>
      </c>
      <c r="AE35" s="135">
        <f t="shared" si="17"/>
        <v>0</v>
      </c>
      <c r="AF35" s="284">
        <f>IF(A_Stammdaten!$B$7="FNB",(PRODUCT(AE35,KKauf!$L$53)),(PRODUCT(AE35,KKauf!$L$66)))</f>
        <v>0</v>
      </c>
      <c r="AG35" s="284">
        <f>AE35*KKauf!$L$14</f>
        <v>0</v>
      </c>
      <c r="AH35" s="135">
        <f>SUMIFS(D_SAV!$AL$5:$AL$4004,D_SAV!$B$5:$B$4004,B_KKAuf!$C35,D_SAV!$D$5:$D$4004,$AL$4)</f>
        <v>0</v>
      </c>
      <c r="AI35" s="135">
        <f>SUMIFS(D3_WAV!$S$5:$S$204,D3_WAV!$A$5:$A$204,B_KKAuf!$C35,D3_WAV!$D$5:$D$204,$AL$4,D3_WAV!$B$5:$B$204,"&lt;&gt;geleistete Anzahlungen und Anlagen im Bau des Sachanlagevermögens",D3_WAV!$B$5:$B$204,"&lt;&gt;geleistete Anzahlungen auf immaterielle Vermögensgegenstände")</f>
        <v>0</v>
      </c>
      <c r="AJ35" s="135">
        <f>SUMIFS(D2_BKZ!$J$5:$J$2504,D2_BKZ!$A$5:$A$2504,$C35,D2_BKZ!$B$5:$B$2504,$AL$4)</f>
        <v>0</v>
      </c>
      <c r="AK35" s="135">
        <f>SUMIFS(D_SAV!$AN$5:$AN$4004,D_SAV!$B$5:$B$4004,B_KKAuf!$C35,D_SAV!$D$5:$D$4004,$AL$4)</f>
        <v>0</v>
      </c>
      <c r="AL35" s="135">
        <f>SUMIFS(D3_WAV!$U$5:$U$204,D3_WAV!$A$5:$A$204,B_KKAuf!$C35,D3_WAV!$D$5:$D$204,$AL$4,D3_WAV!$B$5:$B$204,"&lt;&gt;geleistete Anzahlungen und Anlagen im Bau des Sachanlagevermögens",D3_WAV!$B$5:$B$204,"&lt;&gt;geleistete Anzahlungen auf immaterielle Vermögensgegenstände")</f>
        <v>0</v>
      </c>
      <c r="AM35" s="135">
        <f>SUMIFS(D2_BKZ!$K$5:$K$2504,D2_BKZ!$A$5:$A$2504,$C35,D2_BKZ!$B$5:$B$2504,$AL$4)</f>
        <v>0</v>
      </c>
      <c r="AN35" s="135">
        <f t="shared" si="18"/>
        <v>0</v>
      </c>
      <c r="AO35" s="284">
        <f>IF(A_Stammdaten!$B$7="FNB",(PRODUCT(AN35,KKauf!$L$54)),(PRODUCT(AN35,KKauf!$L$67)))</f>
        <v>0</v>
      </c>
      <c r="AP35" s="284">
        <f>AN35*KKauf!$L$15</f>
        <v>0</v>
      </c>
      <c r="AQ35" s="135">
        <f>SUMIFS(D_SAV!$AL$5:$AL$4004,D_SAV!$B$5:$B$4004,B_KKAuf!$C35,D_SAV!$D$5:$D$4004,$AU$4)</f>
        <v>0</v>
      </c>
      <c r="AR35" s="135">
        <f>SUMIFS(D3_WAV!$S$5:$S$204,D3_WAV!$A$5:$A$204,B_KKAuf!$C35,D3_WAV!$D$5:$D$204,$AU$4,D3_WAV!$B$5:$B$204,"&lt;&gt;geleistete Anzahlungen und Anlagen im Bau des Sachanlagevermögens",D3_WAV!$B$5:$B$204,"&lt;&gt;geleistete Anzahlungen auf immaterielle Vermögensgegenstände")</f>
        <v>0</v>
      </c>
      <c r="AS35" s="135">
        <f>SUMIFS(D2_BKZ!$J$5:$J$2504,D2_BKZ!$A$5:$A$2504,$C35,D2_BKZ!$B$5:$B$2504,$AU$4)</f>
        <v>0</v>
      </c>
      <c r="AT35" s="135">
        <f>SUMIFS(D_SAV!$AN$5:$AN$4004,D_SAV!$B$5:$B$4004,B_KKAuf!$C35,D_SAV!$D$5:$D$4004,$AU$4)</f>
        <v>0</v>
      </c>
      <c r="AU35" s="135">
        <f>SUMIFS(D3_WAV!$U$5:$U$204,D3_WAV!$A$5:$A$204,B_KKAuf!$C35,D3_WAV!$D$5:$D$204,$AU$4,D3_WAV!$B$5:$B$204,"&lt;&gt;geleistete Anzahlungen und Anlagen im Bau des Sachanlagevermögens",D3_WAV!$B$5:$B$204,"&lt;&gt;geleistete Anzahlungen auf immaterielle Vermögensgegenstände")</f>
        <v>0</v>
      </c>
      <c r="AV35" s="135">
        <f>SUMIFS(D2_BKZ!$K$5:$K$2504,D2_BKZ!$A$5:$A$2504,$C35,D2_BKZ!$B$5:$B$2504,$AU$4)</f>
        <v>0</v>
      </c>
      <c r="AW35" s="135">
        <f t="shared" si="19"/>
        <v>0</v>
      </c>
      <c r="AX35" s="284">
        <f>IF(A_Stammdaten!$B$7="FNB",(PRODUCT(AW35,KKauf!$L$55)),(PRODUCT(AW35,KKauf!$L$68)))</f>
        <v>0</v>
      </c>
      <c r="AY35" s="284">
        <f>AW35*KKauf!$L$16</f>
        <v>0</v>
      </c>
      <c r="AZ35" s="135">
        <f>SUMIFS(D_SAV!$AL$5:$AL$4004,D_SAV!$B$5:$B$4004,B_KKAuf!$C35,D_SAV!$D$5:$D$4004,$BD$4)</f>
        <v>0</v>
      </c>
      <c r="BA35" s="135">
        <f>SUMIFS(D3_WAV!$S$5:$S$204,D3_WAV!$A$5:$A$204,B_KKAuf!$C35,D3_WAV!$D$5:$D$204,$BD$4,D3_WAV!$B$5:$B$204,"&lt;&gt;geleistete Anzahlungen und Anlagen im Bau des Sachanlagevermögens",D3_WAV!$B$5:$B$204,"&lt;&gt;geleistete Anzahlungen auf immaterielle Vermögensgegenstände")</f>
        <v>0</v>
      </c>
      <c r="BB35" s="135">
        <f>SUMIFS(D2_BKZ!$J$5:$J$2504,D2_BKZ!$A$5:$A$2504,$C35,D2_BKZ!$B$5:$B$2504,$BD$4)</f>
        <v>0</v>
      </c>
      <c r="BC35" s="135">
        <f>SUMIFS(D_SAV!$AN$5:$AN$4004,D_SAV!$B$5:$B$4004,B_KKAuf!$C35,D_SAV!$D$5:$D$4004,$BD$4)</f>
        <v>0</v>
      </c>
      <c r="BD35" s="135">
        <f>SUMIFS(D3_WAV!$U$5:$U$204,D3_WAV!$A$5:$A$204,B_KKAuf!$C35,D3_WAV!$D$5:$D$204,$BD$4,D3_WAV!$B$5:$B$204,"&lt;&gt;geleistete Anzahlungen und Anlagen im Bau des Sachanlagevermögens",D3_WAV!$B$5:$B$204,"&lt;&gt;geleistete Anzahlungen auf immaterielle Vermögensgegenstände")</f>
        <v>0</v>
      </c>
      <c r="BE35" s="135">
        <f>SUMIFS(D2_BKZ!$K$5:$K$2504,D2_BKZ!$A$5:$A$2504,$C35,D2_BKZ!$B$5:$B$2504,$BD$4)</f>
        <v>0</v>
      </c>
      <c r="BF35" s="135">
        <f t="shared" si="20"/>
        <v>0</v>
      </c>
      <c r="BG35" s="285">
        <f>IF(A_Stammdaten!$B$7="FNB",(PRODUCT(BF35,KKauf!$L$56)),(PRODUCT(BF35,KKauf!$L$69)))</f>
        <v>0</v>
      </c>
      <c r="BH35" s="286">
        <f>BF35*KKauf!$L$17</f>
        <v>0</v>
      </c>
      <c r="BI35" s="280"/>
      <c r="BJ35" s="280"/>
      <c r="BK35" s="280"/>
      <c r="BL35" s="280"/>
      <c r="BM35" s="280"/>
      <c r="BN35" s="280"/>
      <c r="BO35" s="280"/>
      <c r="BP35" s="280"/>
      <c r="BQ35" s="280"/>
      <c r="BR35" s="280"/>
      <c r="BS35" s="280"/>
      <c r="BT35" s="280"/>
      <c r="BU35" s="280"/>
      <c r="BV35" s="280"/>
      <c r="BW35" s="280"/>
      <c r="BX35" s="280"/>
    </row>
    <row r="36" spans="3:76" x14ac:dyDescent="0.25">
      <c r="C36" s="136">
        <f>A_Stammdaten!A44</f>
        <v>0</v>
      </c>
      <c r="D36" s="174">
        <f t="shared" si="15"/>
        <v>0</v>
      </c>
      <c r="E36" s="174">
        <f t="shared" si="9"/>
        <v>0</v>
      </c>
      <c r="F36" s="283">
        <f>PRODUCT(SUM(L36,O36,X36,AG36,AP36,AY36,BH36),0.4,0.035,A_Stammdaten!D44)</f>
        <v>0</v>
      </c>
      <c r="G36" s="283">
        <f t="shared" si="1"/>
        <v>0</v>
      </c>
      <c r="H36" s="135">
        <f>SUMIF(D_SAV!$B$5:$B$4004,B_KKAuf!$C36,D_SAV!$AM$5:$AM$4004)</f>
        <v>0</v>
      </c>
      <c r="I36" s="135">
        <f>SUMIFS(D3_WAV!$T$5:$T$204,D3_WAV!$A$5:$A$204,C36,D3_WAV!$D$5:$D$204,"&gt;2015",D3_WAV!$D$5:$D$204,"&lt;="&amp;A_Stammdaten!$B$12)</f>
        <v>0</v>
      </c>
      <c r="J36" s="284">
        <f>AVERAGE(SUMIFS(D3_WAV!$S$5:$S$204,D3_WAV!$B$5:$B$204,"geleistete Anzahlungen und Anlagen im Bau des Sachanlagevermögens",D3_WAV!$A$5:$A$204,B_KKAuf!$C36,D3_WAV!$D$5:$D$204,"&lt;=2023"),SUMIFS(D3_WAV!$U$5:$U$204,D3_WAV!$B$5:$B$204,"geleistete Anzahlungen und Anlagen im Bau des Sachanlagevermögens",D3_WAV!$A$5:$A$204,B_KKAuf!$C36,D3_WAV!$D$5:$D$204,"&lt;=2023"))+AVERAGE(SUMIFS(D3_WAV!$S$5:$S$204,D3_WAV!$B$5:$B$204,"geleistete Anzahlungen auf immaterielle Vermögensgegenstände",D3_WAV!$A$5:$A$204,B_KKAuf!$C36,D3_WAV!$D$5:$D$204,"&lt;=2023"),SUMIFS(D3_WAV!$U$5:$U$204,D3_WAV!$B$5:$B$204,"geleistete Anzahlungen auf immaterielle Vermögensgegenstände",D3_WAV!$A$5:$A$204,B_KKAuf!$C36,D3_WAV!$D$5:$D$204,"&lt;=2023"))</f>
        <v>0</v>
      </c>
      <c r="K36" s="284">
        <f>IF(A_Stammdaten!$B$7="FNB",(PRODUCT(B_KKAuf!$J36,KKauf!$Z$52)),PRODUCT(B_KKAuf!$J36,KKauf!$Z$65))</f>
        <v>0</v>
      </c>
      <c r="L36" s="284">
        <f>J36*KKauf!$Z$13</f>
        <v>0</v>
      </c>
      <c r="M36" s="284">
        <f>AVERAGE(SUMIFS(D3_WAV!$S$5:$S$204,D3_WAV!$B$5:$B$204,"geleistete Anzahlungen und Anlagen im Bau des Sachanlagevermögens",D3_WAV!$A$5:$A$204,B_KKAuf!$C36,D3_WAV!$D$5:$D$204,"&gt;=2024"),SUMIFS(D3_WAV!$U$5:$U$204,D3_WAV!$B$5:$B$204,"geleistete Anzahlungen und Anlagen im Bau des Sachanlagevermögens",D3_WAV!$A$5:$A$204,B_KKAuf!$C36,D3_WAV!$D$5:$D$204,"&gt;=2024"))+AVERAGE(SUMIFS(D3_WAV!$S$5:$S$204,D3_WAV!$B$5:$B$204,"geleistete Anzahlungen auf immaterielle Vermögensgegenstände",D3_WAV!$A$5:$A$204,B_KKAuf!$C36,D3_WAV!$D$5:$D$204,"&gt;=2024"),SUMIFS(D3_WAV!$U$5:$U$204,D3_WAV!$B$5:$B$204,"geleistete Anzahlungen auf immaterielle Vermögensgegenstände",D3_WAV!$A$5:$A$204,B_KKAuf!$C36,D3_WAV!$D$5:$D$204,"&gt;=2024"))</f>
        <v>0</v>
      </c>
      <c r="N36" s="284">
        <f>IF(A_Stammdaten!$B$7="FNB",(PRODUCT(B_KKAuf!$M36,KKauf!$Z$55)),PRODUCT(B_KKAuf!$M36,KKauf!$Z$68))</f>
        <v>0</v>
      </c>
      <c r="O36" s="292">
        <f>M36*KKauf!$Z$16</f>
        <v>0</v>
      </c>
      <c r="P36" s="135">
        <f>SUMIFS(D_SAV!$AL$5:$AL$4004,D_SAV!$B$5:$B$4004,B_KKAuf!$C36,D_SAV!$D$5:$D$4004,$T$4)</f>
        <v>0</v>
      </c>
      <c r="Q36" s="135">
        <f>SUMIFS(D3_WAV!$S$5:$S$204,D3_WAV!$A$5:$A$204,B_KKAuf!$C36,D3_WAV!$D$5:$D$204,$T$4,D3_WAV!$B$5:$B$204,"&lt;&gt;geleistete Anzahlungen und Anlagen im Bau des Sachanlagevermögens",D3_WAV!$B$5:$B$204,"&lt;&gt;geleistete Anzahlungen auf immaterielle Vermögensgegenstände")</f>
        <v>0</v>
      </c>
      <c r="R36" s="135">
        <f>SUMIFS(D2_BKZ!$J$5:$J$2504,D2_BKZ!$A$5:$A$2504,$C36,D2_BKZ!$B$5:$B$2504,$T$4)</f>
        <v>0</v>
      </c>
      <c r="S36" s="135">
        <f>SUMIFS(D_SAV!$AN$5:$AN$4004,D_SAV!$B$5:$B$4004,B_KKAuf!$C36,D_SAV!$D$5:$D$4004,$T$4)</f>
        <v>0</v>
      </c>
      <c r="T36" s="135">
        <f>SUMIFS(D3_WAV!$U$5:$U$204,D3_WAV!$A$5:$A$204,B_KKAuf!$C36,D3_WAV!$D$5:$D$204,$T$4,D3_WAV!$B$5:$B$204,"&lt;&gt;geleistete Anzahlungen und Anlagen im Bau des Sachanlagevermögens",D3_WAV!$B$5:$B$204,"&lt;&gt;geleistete Anzahlungen auf immaterielle Vermögensgegenstände")</f>
        <v>0</v>
      </c>
      <c r="U36" s="135">
        <f>SUMIFS(D2_BKZ!$K$5:$K$2504,D2_BKZ!$A$5:$A$2504,$C36,D2_BKZ!$B$5:$B$2504,$T$4)</f>
        <v>0</v>
      </c>
      <c r="V36" s="135">
        <f t="shared" si="16"/>
        <v>0</v>
      </c>
      <c r="W36" s="284">
        <f>IF(A_Stammdaten!$B$7="FNB",(PRODUCT(V36,KKauf!$L$52)),(PRODUCT(V36,KKauf!$L$65)))</f>
        <v>0</v>
      </c>
      <c r="X36" s="284">
        <f>V36*KKauf!$L$13</f>
        <v>0</v>
      </c>
      <c r="Y36" s="135">
        <f>SUMIFS(D_SAV!$AL$5:$AL$4004,D_SAV!$B$5:$B$4004,B_KKAuf!$C36,D_SAV!$D$5:$D$4004,$AC$4)</f>
        <v>0</v>
      </c>
      <c r="Z36" s="135">
        <f>SUMIFS(D3_WAV!$S$5:$S$204,D3_WAV!$A$5:$A$204,B_KKAuf!$C36,D3_WAV!$D$5:$D$204,$AC$4,D3_WAV!$B$5:$B$204,"&lt;&gt;geleistete Anzahlungen und Anlagen im Bau des Sachanlagevermögens",D3_WAV!$B$5:$B$204,"&lt;&gt;geleistete Anzahlungen auf immaterielle Vermögensgegenstände")</f>
        <v>0</v>
      </c>
      <c r="AA36" s="135">
        <f>SUMIFS(D2_BKZ!$J$5:$J$2504,D2_BKZ!$A$5:$A$2504,$C36,D2_BKZ!$B$5:$B$2504,$AC$4)</f>
        <v>0</v>
      </c>
      <c r="AB36" s="135">
        <f>SUMIFS(D_SAV!$AN$5:$AN$4004,D_SAV!$B$5:$B$4004,B_KKAuf!$C36,D_SAV!$D$5:$D$4004,$AC$4)</f>
        <v>0</v>
      </c>
      <c r="AC36" s="135">
        <f>SUMIFS(D3_WAV!$U$5:$U$204,D3_WAV!$A$5:$A$204,B_KKAuf!$C36,D3_WAV!$D$5:$D$204,$AC$4,D3_WAV!$B$5:$B$204,"&lt;&gt;geleistete Anzahlungen und Anlagen im Bau des Sachanlagevermögens",D3_WAV!$B$5:$B$204,"&lt;&gt;geleistete Anzahlungen auf immaterielle Vermögensgegenstände")</f>
        <v>0</v>
      </c>
      <c r="AD36" s="135">
        <f>SUMIFS(D2_BKZ!$K$5:$K$2504,D2_BKZ!$A$5:$A$2504,$C36,D2_BKZ!$B$5:$B$2504,$AC$4)</f>
        <v>0</v>
      </c>
      <c r="AE36" s="135">
        <f t="shared" si="17"/>
        <v>0</v>
      </c>
      <c r="AF36" s="284">
        <f>IF(A_Stammdaten!$B$7="FNB",(PRODUCT(AE36,KKauf!$L$53)),(PRODUCT(AE36,KKauf!$L$66)))</f>
        <v>0</v>
      </c>
      <c r="AG36" s="284">
        <f>AE36*KKauf!$L$14</f>
        <v>0</v>
      </c>
      <c r="AH36" s="135">
        <f>SUMIFS(D_SAV!$AL$5:$AL$4004,D_SAV!$B$5:$B$4004,B_KKAuf!$C36,D_SAV!$D$5:$D$4004,$AL$4)</f>
        <v>0</v>
      </c>
      <c r="AI36" s="135">
        <f>SUMIFS(D3_WAV!$S$5:$S$204,D3_WAV!$A$5:$A$204,B_KKAuf!$C36,D3_WAV!$D$5:$D$204,$AL$4,D3_WAV!$B$5:$B$204,"&lt;&gt;geleistete Anzahlungen und Anlagen im Bau des Sachanlagevermögens",D3_WAV!$B$5:$B$204,"&lt;&gt;geleistete Anzahlungen auf immaterielle Vermögensgegenstände")</f>
        <v>0</v>
      </c>
      <c r="AJ36" s="135">
        <f>SUMIFS(D2_BKZ!$J$5:$J$2504,D2_BKZ!$A$5:$A$2504,$C36,D2_BKZ!$B$5:$B$2504,$AL$4)</f>
        <v>0</v>
      </c>
      <c r="AK36" s="135">
        <f>SUMIFS(D_SAV!$AN$5:$AN$4004,D_SAV!$B$5:$B$4004,B_KKAuf!$C36,D_SAV!$D$5:$D$4004,$AL$4)</f>
        <v>0</v>
      </c>
      <c r="AL36" s="135">
        <f>SUMIFS(D3_WAV!$U$5:$U$204,D3_WAV!$A$5:$A$204,B_KKAuf!$C36,D3_WAV!$D$5:$D$204,$AL$4,D3_WAV!$B$5:$B$204,"&lt;&gt;geleistete Anzahlungen und Anlagen im Bau des Sachanlagevermögens",D3_WAV!$B$5:$B$204,"&lt;&gt;geleistete Anzahlungen auf immaterielle Vermögensgegenstände")</f>
        <v>0</v>
      </c>
      <c r="AM36" s="135">
        <f>SUMIFS(D2_BKZ!$K$5:$K$2504,D2_BKZ!$A$5:$A$2504,$C36,D2_BKZ!$B$5:$B$2504,$AL$4)</f>
        <v>0</v>
      </c>
      <c r="AN36" s="135">
        <f t="shared" si="18"/>
        <v>0</v>
      </c>
      <c r="AO36" s="284">
        <f>IF(A_Stammdaten!$B$7="FNB",(PRODUCT(AN36,KKauf!$L$54)),(PRODUCT(AN36,KKauf!$L$67)))</f>
        <v>0</v>
      </c>
      <c r="AP36" s="284">
        <f>AN36*KKauf!$L$15</f>
        <v>0</v>
      </c>
      <c r="AQ36" s="135">
        <f>SUMIFS(D_SAV!$AL$5:$AL$4004,D_SAV!$B$5:$B$4004,B_KKAuf!$C36,D_SAV!$D$5:$D$4004,$AU$4)</f>
        <v>0</v>
      </c>
      <c r="AR36" s="135">
        <f>SUMIFS(D3_WAV!$S$5:$S$204,D3_WAV!$A$5:$A$204,B_KKAuf!$C36,D3_WAV!$D$5:$D$204,$AU$4,D3_WAV!$B$5:$B$204,"&lt;&gt;geleistete Anzahlungen und Anlagen im Bau des Sachanlagevermögens",D3_WAV!$B$5:$B$204,"&lt;&gt;geleistete Anzahlungen auf immaterielle Vermögensgegenstände")</f>
        <v>0</v>
      </c>
      <c r="AS36" s="135">
        <f>SUMIFS(D2_BKZ!$J$5:$J$2504,D2_BKZ!$A$5:$A$2504,$C36,D2_BKZ!$B$5:$B$2504,$AU$4)</f>
        <v>0</v>
      </c>
      <c r="AT36" s="135">
        <f>SUMIFS(D_SAV!$AN$5:$AN$4004,D_SAV!$B$5:$B$4004,B_KKAuf!$C36,D_SAV!$D$5:$D$4004,$AU$4)</f>
        <v>0</v>
      </c>
      <c r="AU36" s="135">
        <f>SUMIFS(D3_WAV!$U$5:$U$204,D3_WAV!$A$5:$A$204,B_KKAuf!$C36,D3_WAV!$D$5:$D$204,$AU$4,D3_WAV!$B$5:$B$204,"&lt;&gt;geleistete Anzahlungen und Anlagen im Bau des Sachanlagevermögens",D3_WAV!$B$5:$B$204,"&lt;&gt;geleistete Anzahlungen auf immaterielle Vermögensgegenstände")</f>
        <v>0</v>
      </c>
      <c r="AV36" s="135">
        <f>SUMIFS(D2_BKZ!$K$5:$K$2504,D2_BKZ!$A$5:$A$2504,$C36,D2_BKZ!$B$5:$B$2504,$AU$4)</f>
        <v>0</v>
      </c>
      <c r="AW36" s="135">
        <f t="shared" si="19"/>
        <v>0</v>
      </c>
      <c r="AX36" s="284">
        <f>IF(A_Stammdaten!$B$7="FNB",(PRODUCT(AW36,KKauf!$L$55)),(PRODUCT(AW36,KKauf!$L$68)))</f>
        <v>0</v>
      </c>
      <c r="AY36" s="284">
        <f>AW36*KKauf!$L$16</f>
        <v>0</v>
      </c>
      <c r="AZ36" s="135">
        <f>SUMIFS(D_SAV!$AL$5:$AL$4004,D_SAV!$B$5:$B$4004,B_KKAuf!$C36,D_SAV!$D$5:$D$4004,$BD$4)</f>
        <v>0</v>
      </c>
      <c r="BA36" s="135">
        <f>SUMIFS(D3_WAV!$S$5:$S$204,D3_WAV!$A$5:$A$204,B_KKAuf!$C36,D3_WAV!$D$5:$D$204,$BD$4,D3_WAV!$B$5:$B$204,"&lt;&gt;geleistete Anzahlungen und Anlagen im Bau des Sachanlagevermögens",D3_WAV!$B$5:$B$204,"&lt;&gt;geleistete Anzahlungen auf immaterielle Vermögensgegenstände")</f>
        <v>0</v>
      </c>
      <c r="BB36" s="135">
        <f>SUMIFS(D2_BKZ!$J$5:$J$2504,D2_BKZ!$A$5:$A$2504,$C36,D2_BKZ!$B$5:$B$2504,$BD$4)</f>
        <v>0</v>
      </c>
      <c r="BC36" s="135">
        <f>SUMIFS(D_SAV!$AN$5:$AN$4004,D_SAV!$B$5:$B$4004,B_KKAuf!$C36,D_SAV!$D$5:$D$4004,$BD$4)</f>
        <v>0</v>
      </c>
      <c r="BD36" s="135">
        <f>SUMIFS(D3_WAV!$U$5:$U$204,D3_WAV!$A$5:$A$204,B_KKAuf!$C36,D3_WAV!$D$5:$D$204,$BD$4,D3_WAV!$B$5:$B$204,"&lt;&gt;geleistete Anzahlungen und Anlagen im Bau des Sachanlagevermögens",D3_WAV!$B$5:$B$204,"&lt;&gt;geleistete Anzahlungen auf immaterielle Vermögensgegenstände")</f>
        <v>0</v>
      </c>
      <c r="BE36" s="135">
        <f>SUMIFS(D2_BKZ!$K$5:$K$2504,D2_BKZ!$A$5:$A$2504,$C36,D2_BKZ!$B$5:$B$2504,$BD$4)</f>
        <v>0</v>
      </c>
      <c r="BF36" s="135">
        <f t="shared" si="20"/>
        <v>0</v>
      </c>
      <c r="BG36" s="285">
        <f>IF(A_Stammdaten!$B$7="FNB",(PRODUCT(BF36,KKauf!$L$56)),(PRODUCT(BF36,KKauf!$L$69)))</f>
        <v>0</v>
      </c>
      <c r="BH36" s="286">
        <f>BF36*KKauf!$L$17</f>
        <v>0</v>
      </c>
      <c r="BI36" s="280"/>
      <c r="BJ36" s="280"/>
      <c r="BK36" s="280"/>
      <c r="BL36" s="280"/>
      <c r="BM36" s="280"/>
      <c r="BN36" s="280"/>
      <c r="BO36" s="280"/>
      <c r="BP36" s="280"/>
      <c r="BQ36" s="280"/>
      <c r="BR36" s="280"/>
      <c r="BS36" s="280"/>
      <c r="BT36" s="280"/>
      <c r="BU36" s="280"/>
      <c r="BV36" s="280"/>
      <c r="BW36" s="280"/>
      <c r="BX36" s="280"/>
    </row>
    <row r="37" spans="3:76" x14ac:dyDescent="0.25">
      <c r="C37" s="136">
        <f>A_Stammdaten!A45</f>
        <v>0</v>
      </c>
      <c r="D37" s="174">
        <f t="shared" si="15"/>
        <v>0</v>
      </c>
      <c r="E37" s="174">
        <f t="shared" si="9"/>
        <v>0</v>
      </c>
      <c r="F37" s="283">
        <f>PRODUCT(SUM(L37,O37,X37,AG37,AP37,AY37,BH37),0.4,0.035,A_Stammdaten!D45)</f>
        <v>0</v>
      </c>
      <c r="G37" s="283">
        <f t="shared" si="1"/>
        <v>0</v>
      </c>
      <c r="H37" s="135">
        <f>SUMIF(D_SAV!$B$5:$B$4004,B_KKAuf!$C37,D_SAV!$AM$5:$AM$4004)</f>
        <v>0</v>
      </c>
      <c r="I37" s="135">
        <f>SUMIFS(D3_WAV!$T$5:$T$204,D3_WAV!$A$5:$A$204,C37,D3_WAV!$D$5:$D$204,"&gt;2015",D3_WAV!$D$5:$D$204,"&lt;="&amp;A_Stammdaten!$B$12)</f>
        <v>0</v>
      </c>
      <c r="J37" s="284">
        <f>AVERAGE(SUMIFS(D3_WAV!$S$5:$S$204,D3_WAV!$B$5:$B$204,"geleistete Anzahlungen und Anlagen im Bau des Sachanlagevermögens",D3_WAV!$A$5:$A$204,B_KKAuf!$C37,D3_WAV!$D$5:$D$204,"&lt;=2023"),SUMIFS(D3_WAV!$U$5:$U$204,D3_WAV!$B$5:$B$204,"geleistete Anzahlungen und Anlagen im Bau des Sachanlagevermögens",D3_WAV!$A$5:$A$204,B_KKAuf!$C37,D3_WAV!$D$5:$D$204,"&lt;=2023"))+AVERAGE(SUMIFS(D3_WAV!$S$5:$S$204,D3_WAV!$B$5:$B$204,"geleistete Anzahlungen auf immaterielle Vermögensgegenstände",D3_WAV!$A$5:$A$204,B_KKAuf!$C37,D3_WAV!$D$5:$D$204,"&lt;=2023"),SUMIFS(D3_WAV!$U$5:$U$204,D3_WAV!$B$5:$B$204,"geleistete Anzahlungen auf immaterielle Vermögensgegenstände",D3_WAV!$A$5:$A$204,B_KKAuf!$C37,D3_WAV!$D$5:$D$204,"&lt;=2023"))</f>
        <v>0</v>
      </c>
      <c r="K37" s="284">
        <f>IF(A_Stammdaten!$B$7="FNB",(PRODUCT(B_KKAuf!$J37,KKauf!$Z$52)),PRODUCT(B_KKAuf!$J37,KKauf!$Z$65))</f>
        <v>0</v>
      </c>
      <c r="L37" s="284">
        <f>J37*KKauf!$Z$13</f>
        <v>0</v>
      </c>
      <c r="M37" s="284">
        <f>AVERAGE(SUMIFS(D3_WAV!$S$5:$S$204,D3_WAV!$B$5:$B$204,"geleistete Anzahlungen und Anlagen im Bau des Sachanlagevermögens",D3_WAV!$A$5:$A$204,B_KKAuf!$C37,D3_WAV!$D$5:$D$204,"&gt;=2024"),SUMIFS(D3_WAV!$U$5:$U$204,D3_WAV!$B$5:$B$204,"geleistete Anzahlungen und Anlagen im Bau des Sachanlagevermögens",D3_WAV!$A$5:$A$204,B_KKAuf!$C37,D3_WAV!$D$5:$D$204,"&gt;=2024"))+AVERAGE(SUMIFS(D3_WAV!$S$5:$S$204,D3_WAV!$B$5:$B$204,"geleistete Anzahlungen auf immaterielle Vermögensgegenstände",D3_WAV!$A$5:$A$204,B_KKAuf!$C37,D3_WAV!$D$5:$D$204,"&gt;=2024"),SUMIFS(D3_WAV!$U$5:$U$204,D3_WAV!$B$5:$B$204,"geleistete Anzahlungen auf immaterielle Vermögensgegenstände",D3_WAV!$A$5:$A$204,B_KKAuf!$C37,D3_WAV!$D$5:$D$204,"&gt;=2024"))</f>
        <v>0</v>
      </c>
      <c r="N37" s="284">
        <f>IF(A_Stammdaten!$B$7="FNB",(PRODUCT(B_KKAuf!$M37,KKauf!$Z$55)),PRODUCT(B_KKAuf!$M37,KKauf!$Z$68))</f>
        <v>0</v>
      </c>
      <c r="O37" s="292">
        <f>M37*KKauf!$Z$16</f>
        <v>0</v>
      </c>
      <c r="P37" s="135">
        <f>SUMIFS(D_SAV!$AL$5:$AL$4004,D_SAV!$B$5:$B$4004,B_KKAuf!$C37,D_SAV!$D$5:$D$4004,$T$4)</f>
        <v>0</v>
      </c>
      <c r="Q37" s="135">
        <f>SUMIFS(D3_WAV!$S$5:$S$204,D3_WAV!$A$5:$A$204,B_KKAuf!$C37,D3_WAV!$D$5:$D$204,$T$4,D3_WAV!$B$5:$B$204,"&lt;&gt;geleistete Anzahlungen und Anlagen im Bau des Sachanlagevermögens",D3_WAV!$B$5:$B$204,"&lt;&gt;geleistete Anzahlungen auf immaterielle Vermögensgegenstände")</f>
        <v>0</v>
      </c>
      <c r="R37" s="135">
        <f>SUMIFS(D2_BKZ!$J$5:$J$2504,D2_BKZ!$A$5:$A$2504,$C37,D2_BKZ!$B$5:$B$2504,$T$4)</f>
        <v>0</v>
      </c>
      <c r="S37" s="135">
        <f>SUMIFS(D_SAV!$AN$5:$AN$4004,D_SAV!$B$5:$B$4004,B_KKAuf!$C37,D_SAV!$D$5:$D$4004,$T$4)</f>
        <v>0</v>
      </c>
      <c r="T37" s="135">
        <f>SUMIFS(D3_WAV!$U$5:$U$204,D3_WAV!$A$5:$A$204,B_KKAuf!$C37,D3_WAV!$D$5:$D$204,$T$4,D3_WAV!$B$5:$B$204,"&lt;&gt;geleistete Anzahlungen und Anlagen im Bau des Sachanlagevermögens",D3_WAV!$B$5:$B$204,"&lt;&gt;geleistete Anzahlungen auf immaterielle Vermögensgegenstände")</f>
        <v>0</v>
      </c>
      <c r="U37" s="135">
        <f>SUMIFS(D2_BKZ!$K$5:$K$2504,D2_BKZ!$A$5:$A$2504,$C37,D2_BKZ!$B$5:$B$2504,$T$4)</f>
        <v>0</v>
      </c>
      <c r="V37" s="135">
        <f t="shared" si="16"/>
        <v>0</v>
      </c>
      <c r="W37" s="284">
        <f>IF(A_Stammdaten!$B$7="FNB",(PRODUCT(V37,KKauf!$L$52)),(PRODUCT(V37,KKauf!$L$65)))</f>
        <v>0</v>
      </c>
      <c r="X37" s="284">
        <f>V37*KKauf!$L$13</f>
        <v>0</v>
      </c>
      <c r="Y37" s="135">
        <f>SUMIFS(D_SAV!$AL$5:$AL$4004,D_SAV!$B$5:$B$4004,B_KKAuf!$C37,D_SAV!$D$5:$D$4004,$AC$4)</f>
        <v>0</v>
      </c>
      <c r="Z37" s="135">
        <f>SUMIFS(D3_WAV!$S$5:$S$204,D3_WAV!$A$5:$A$204,B_KKAuf!$C37,D3_WAV!$D$5:$D$204,$AC$4,D3_WAV!$B$5:$B$204,"&lt;&gt;geleistete Anzahlungen und Anlagen im Bau des Sachanlagevermögens",D3_WAV!$B$5:$B$204,"&lt;&gt;geleistete Anzahlungen auf immaterielle Vermögensgegenstände")</f>
        <v>0</v>
      </c>
      <c r="AA37" s="135">
        <f>SUMIFS(D2_BKZ!$J$5:$J$2504,D2_BKZ!$A$5:$A$2504,$C37,D2_BKZ!$B$5:$B$2504,$AC$4)</f>
        <v>0</v>
      </c>
      <c r="AB37" s="135">
        <f>SUMIFS(D_SAV!$AN$5:$AN$4004,D_SAV!$B$5:$B$4004,B_KKAuf!$C37,D_SAV!$D$5:$D$4004,$AC$4)</f>
        <v>0</v>
      </c>
      <c r="AC37" s="135">
        <f>SUMIFS(D3_WAV!$U$5:$U$204,D3_WAV!$A$5:$A$204,B_KKAuf!$C37,D3_WAV!$D$5:$D$204,$AC$4,D3_WAV!$B$5:$B$204,"&lt;&gt;geleistete Anzahlungen und Anlagen im Bau des Sachanlagevermögens",D3_WAV!$B$5:$B$204,"&lt;&gt;geleistete Anzahlungen auf immaterielle Vermögensgegenstände")</f>
        <v>0</v>
      </c>
      <c r="AD37" s="135">
        <f>SUMIFS(D2_BKZ!$K$5:$K$2504,D2_BKZ!$A$5:$A$2504,$C37,D2_BKZ!$B$5:$B$2504,$AC$4)</f>
        <v>0</v>
      </c>
      <c r="AE37" s="135">
        <f t="shared" si="17"/>
        <v>0</v>
      </c>
      <c r="AF37" s="284">
        <f>IF(A_Stammdaten!$B$7="FNB",(PRODUCT(AE37,KKauf!$L$53)),(PRODUCT(AE37,KKauf!$L$66)))</f>
        <v>0</v>
      </c>
      <c r="AG37" s="284">
        <f>AE37*KKauf!$L$14</f>
        <v>0</v>
      </c>
      <c r="AH37" s="135">
        <f>SUMIFS(D_SAV!$AL$5:$AL$4004,D_SAV!$B$5:$B$4004,B_KKAuf!$C37,D_SAV!$D$5:$D$4004,$AL$4)</f>
        <v>0</v>
      </c>
      <c r="AI37" s="135">
        <f>SUMIFS(D3_WAV!$S$5:$S$204,D3_WAV!$A$5:$A$204,B_KKAuf!$C37,D3_WAV!$D$5:$D$204,$AL$4,D3_WAV!$B$5:$B$204,"&lt;&gt;geleistete Anzahlungen und Anlagen im Bau des Sachanlagevermögens",D3_WAV!$B$5:$B$204,"&lt;&gt;geleistete Anzahlungen auf immaterielle Vermögensgegenstände")</f>
        <v>0</v>
      </c>
      <c r="AJ37" s="135">
        <f>SUMIFS(D2_BKZ!$J$5:$J$2504,D2_BKZ!$A$5:$A$2504,$C37,D2_BKZ!$B$5:$B$2504,$AL$4)</f>
        <v>0</v>
      </c>
      <c r="AK37" s="135">
        <f>SUMIFS(D_SAV!$AN$5:$AN$4004,D_SAV!$B$5:$B$4004,B_KKAuf!$C37,D_SAV!$D$5:$D$4004,$AL$4)</f>
        <v>0</v>
      </c>
      <c r="AL37" s="135">
        <f>SUMIFS(D3_WAV!$U$5:$U$204,D3_WAV!$A$5:$A$204,B_KKAuf!$C37,D3_WAV!$D$5:$D$204,$AL$4,D3_WAV!$B$5:$B$204,"&lt;&gt;geleistete Anzahlungen und Anlagen im Bau des Sachanlagevermögens",D3_WAV!$B$5:$B$204,"&lt;&gt;geleistete Anzahlungen auf immaterielle Vermögensgegenstände")</f>
        <v>0</v>
      </c>
      <c r="AM37" s="135">
        <f>SUMIFS(D2_BKZ!$K$5:$K$2504,D2_BKZ!$A$5:$A$2504,$C37,D2_BKZ!$B$5:$B$2504,$AL$4)</f>
        <v>0</v>
      </c>
      <c r="AN37" s="135">
        <f t="shared" si="18"/>
        <v>0</v>
      </c>
      <c r="AO37" s="284">
        <f>IF(A_Stammdaten!$B$7="FNB",(PRODUCT(AN37,KKauf!$L$54)),(PRODUCT(AN37,KKauf!$L$67)))</f>
        <v>0</v>
      </c>
      <c r="AP37" s="284">
        <f>AN37*KKauf!$L$15</f>
        <v>0</v>
      </c>
      <c r="AQ37" s="135">
        <f>SUMIFS(D_SAV!$AL$5:$AL$4004,D_SAV!$B$5:$B$4004,B_KKAuf!$C37,D_SAV!$D$5:$D$4004,$AU$4)</f>
        <v>0</v>
      </c>
      <c r="AR37" s="135">
        <f>SUMIFS(D3_WAV!$S$5:$S$204,D3_WAV!$A$5:$A$204,B_KKAuf!$C37,D3_WAV!$D$5:$D$204,$AU$4,D3_WAV!$B$5:$B$204,"&lt;&gt;geleistete Anzahlungen und Anlagen im Bau des Sachanlagevermögens",D3_WAV!$B$5:$B$204,"&lt;&gt;geleistete Anzahlungen auf immaterielle Vermögensgegenstände")</f>
        <v>0</v>
      </c>
      <c r="AS37" s="135">
        <f>SUMIFS(D2_BKZ!$J$5:$J$2504,D2_BKZ!$A$5:$A$2504,$C37,D2_BKZ!$B$5:$B$2504,$AU$4)</f>
        <v>0</v>
      </c>
      <c r="AT37" s="135">
        <f>SUMIFS(D_SAV!$AN$5:$AN$4004,D_SAV!$B$5:$B$4004,B_KKAuf!$C37,D_SAV!$D$5:$D$4004,$AU$4)</f>
        <v>0</v>
      </c>
      <c r="AU37" s="135">
        <f>SUMIFS(D3_WAV!$U$5:$U$204,D3_WAV!$A$5:$A$204,B_KKAuf!$C37,D3_WAV!$D$5:$D$204,$AU$4,D3_WAV!$B$5:$B$204,"&lt;&gt;geleistete Anzahlungen und Anlagen im Bau des Sachanlagevermögens",D3_WAV!$B$5:$B$204,"&lt;&gt;geleistete Anzahlungen auf immaterielle Vermögensgegenstände")</f>
        <v>0</v>
      </c>
      <c r="AV37" s="135">
        <f>SUMIFS(D2_BKZ!$K$5:$K$2504,D2_BKZ!$A$5:$A$2504,$C37,D2_BKZ!$B$5:$B$2504,$AU$4)</f>
        <v>0</v>
      </c>
      <c r="AW37" s="135">
        <f t="shared" si="19"/>
        <v>0</v>
      </c>
      <c r="AX37" s="284">
        <f>IF(A_Stammdaten!$B$7="FNB",(PRODUCT(AW37,KKauf!$L$55)),(PRODUCT(AW37,KKauf!$L$68)))</f>
        <v>0</v>
      </c>
      <c r="AY37" s="284">
        <f>AW37*KKauf!$L$16</f>
        <v>0</v>
      </c>
      <c r="AZ37" s="135">
        <f>SUMIFS(D_SAV!$AL$5:$AL$4004,D_SAV!$B$5:$B$4004,B_KKAuf!$C37,D_SAV!$D$5:$D$4004,$BD$4)</f>
        <v>0</v>
      </c>
      <c r="BA37" s="135">
        <f>SUMIFS(D3_WAV!$S$5:$S$204,D3_WAV!$A$5:$A$204,B_KKAuf!$C37,D3_WAV!$D$5:$D$204,$BD$4,D3_WAV!$B$5:$B$204,"&lt;&gt;geleistete Anzahlungen und Anlagen im Bau des Sachanlagevermögens",D3_WAV!$B$5:$B$204,"&lt;&gt;geleistete Anzahlungen auf immaterielle Vermögensgegenstände")</f>
        <v>0</v>
      </c>
      <c r="BB37" s="135">
        <f>SUMIFS(D2_BKZ!$J$5:$J$2504,D2_BKZ!$A$5:$A$2504,$C37,D2_BKZ!$B$5:$B$2504,$BD$4)</f>
        <v>0</v>
      </c>
      <c r="BC37" s="135">
        <f>SUMIFS(D_SAV!$AN$5:$AN$4004,D_SAV!$B$5:$B$4004,B_KKAuf!$C37,D_SAV!$D$5:$D$4004,$BD$4)</f>
        <v>0</v>
      </c>
      <c r="BD37" s="135">
        <f>SUMIFS(D3_WAV!$U$5:$U$204,D3_WAV!$A$5:$A$204,B_KKAuf!$C37,D3_WAV!$D$5:$D$204,$BD$4,D3_WAV!$B$5:$B$204,"&lt;&gt;geleistete Anzahlungen und Anlagen im Bau des Sachanlagevermögens",D3_WAV!$B$5:$B$204,"&lt;&gt;geleistete Anzahlungen auf immaterielle Vermögensgegenstände")</f>
        <v>0</v>
      </c>
      <c r="BE37" s="135">
        <f>SUMIFS(D2_BKZ!$K$5:$K$2504,D2_BKZ!$A$5:$A$2504,$C37,D2_BKZ!$B$5:$B$2504,$BD$4)</f>
        <v>0</v>
      </c>
      <c r="BF37" s="135">
        <f t="shared" si="20"/>
        <v>0</v>
      </c>
      <c r="BG37" s="285">
        <f>IF(A_Stammdaten!$B$7="FNB",(PRODUCT(BF37,KKauf!$L$56)),(PRODUCT(BF37,KKauf!$L$69)))</f>
        <v>0</v>
      </c>
      <c r="BH37" s="286">
        <f>BF37*KKauf!$L$17</f>
        <v>0</v>
      </c>
      <c r="BI37" s="280"/>
      <c r="BJ37" s="280"/>
      <c r="BK37" s="280"/>
      <c r="BL37" s="280"/>
      <c r="BM37" s="280"/>
      <c r="BN37" s="280"/>
      <c r="BO37" s="280"/>
      <c r="BP37" s="280"/>
      <c r="BQ37" s="280"/>
      <c r="BR37" s="280"/>
      <c r="BS37" s="280"/>
      <c r="BT37" s="280"/>
      <c r="BU37" s="280"/>
      <c r="BV37" s="280"/>
      <c r="BW37" s="280"/>
      <c r="BX37" s="280"/>
    </row>
    <row r="38" spans="3:76" x14ac:dyDescent="0.25">
      <c r="C38" s="136">
        <f>A_Stammdaten!A46</f>
        <v>0</v>
      </c>
      <c r="D38" s="174">
        <f t="shared" si="15"/>
        <v>0</v>
      </c>
      <c r="E38" s="174">
        <f t="shared" si="9"/>
        <v>0</v>
      </c>
      <c r="F38" s="283">
        <f>PRODUCT(SUM(L38,O38,X38,AG38,AP38,AY38,BH38),0.4,0.035,A_Stammdaten!D46)</f>
        <v>0</v>
      </c>
      <c r="G38" s="283">
        <f t="shared" si="1"/>
        <v>0</v>
      </c>
      <c r="H38" s="135">
        <f>SUMIF(D_SAV!$B$5:$B$4004,B_KKAuf!$C38,D_SAV!$AM$5:$AM$4004)</f>
        <v>0</v>
      </c>
      <c r="I38" s="135">
        <f>SUMIFS(D3_WAV!$T$5:$T$204,D3_WAV!$A$5:$A$204,C38,D3_WAV!$D$5:$D$204,"&gt;2015",D3_WAV!$D$5:$D$204,"&lt;="&amp;A_Stammdaten!$B$12)</f>
        <v>0</v>
      </c>
      <c r="J38" s="284">
        <f>AVERAGE(SUMIFS(D3_WAV!$S$5:$S$204,D3_WAV!$B$5:$B$204,"geleistete Anzahlungen und Anlagen im Bau des Sachanlagevermögens",D3_WAV!$A$5:$A$204,B_KKAuf!$C38,D3_WAV!$D$5:$D$204,"&lt;=2023"),SUMIFS(D3_WAV!$U$5:$U$204,D3_WAV!$B$5:$B$204,"geleistete Anzahlungen und Anlagen im Bau des Sachanlagevermögens",D3_WAV!$A$5:$A$204,B_KKAuf!$C38,D3_WAV!$D$5:$D$204,"&lt;=2023"))+AVERAGE(SUMIFS(D3_WAV!$S$5:$S$204,D3_WAV!$B$5:$B$204,"geleistete Anzahlungen auf immaterielle Vermögensgegenstände",D3_WAV!$A$5:$A$204,B_KKAuf!$C38,D3_WAV!$D$5:$D$204,"&lt;=2023"),SUMIFS(D3_WAV!$U$5:$U$204,D3_WAV!$B$5:$B$204,"geleistete Anzahlungen auf immaterielle Vermögensgegenstände",D3_WAV!$A$5:$A$204,B_KKAuf!$C38,D3_WAV!$D$5:$D$204,"&lt;=2023"))</f>
        <v>0</v>
      </c>
      <c r="K38" s="284">
        <f>IF(A_Stammdaten!$B$7="FNB",(PRODUCT(B_KKAuf!$J38,KKauf!$Z$52)),PRODUCT(B_KKAuf!$J38,KKauf!$Z$65))</f>
        <v>0</v>
      </c>
      <c r="L38" s="284">
        <f>J38*KKauf!$Z$13</f>
        <v>0</v>
      </c>
      <c r="M38" s="284">
        <f>AVERAGE(SUMIFS(D3_WAV!$S$5:$S$204,D3_WAV!$B$5:$B$204,"geleistete Anzahlungen und Anlagen im Bau des Sachanlagevermögens",D3_WAV!$A$5:$A$204,B_KKAuf!$C38,D3_WAV!$D$5:$D$204,"&gt;=2024"),SUMIFS(D3_WAV!$U$5:$U$204,D3_WAV!$B$5:$B$204,"geleistete Anzahlungen und Anlagen im Bau des Sachanlagevermögens",D3_WAV!$A$5:$A$204,B_KKAuf!$C38,D3_WAV!$D$5:$D$204,"&gt;=2024"))+AVERAGE(SUMIFS(D3_WAV!$S$5:$S$204,D3_WAV!$B$5:$B$204,"geleistete Anzahlungen auf immaterielle Vermögensgegenstände",D3_WAV!$A$5:$A$204,B_KKAuf!$C38,D3_WAV!$D$5:$D$204,"&gt;=2024"),SUMIFS(D3_WAV!$U$5:$U$204,D3_WAV!$B$5:$B$204,"geleistete Anzahlungen auf immaterielle Vermögensgegenstände",D3_WAV!$A$5:$A$204,B_KKAuf!$C38,D3_WAV!$D$5:$D$204,"&gt;=2024"))</f>
        <v>0</v>
      </c>
      <c r="N38" s="284">
        <f>IF(A_Stammdaten!$B$7="FNB",(PRODUCT(B_KKAuf!$M38,KKauf!$Z$55)),PRODUCT(B_KKAuf!$M38,KKauf!$Z$68))</f>
        <v>0</v>
      </c>
      <c r="O38" s="292">
        <f>M38*KKauf!$Z$16</f>
        <v>0</v>
      </c>
      <c r="P38" s="135">
        <f>SUMIFS(D_SAV!$AL$5:$AL$4004,D_SAV!$B$5:$B$4004,B_KKAuf!$C38,D_SAV!$D$5:$D$4004,$T$4)</f>
        <v>0</v>
      </c>
      <c r="Q38" s="135">
        <f>SUMIFS(D3_WAV!$S$5:$S$204,D3_WAV!$A$5:$A$204,B_KKAuf!$C38,D3_WAV!$D$5:$D$204,$T$4,D3_WAV!$B$5:$B$204,"&lt;&gt;geleistete Anzahlungen und Anlagen im Bau des Sachanlagevermögens",D3_WAV!$B$5:$B$204,"&lt;&gt;geleistete Anzahlungen auf immaterielle Vermögensgegenstände")</f>
        <v>0</v>
      </c>
      <c r="R38" s="135">
        <f>SUMIFS(D2_BKZ!$J$5:$J$2504,D2_BKZ!$A$5:$A$2504,$C38,D2_BKZ!$B$5:$B$2504,$T$4)</f>
        <v>0</v>
      </c>
      <c r="S38" s="135">
        <f>SUMIFS(D_SAV!$AN$5:$AN$4004,D_SAV!$B$5:$B$4004,B_KKAuf!$C38,D_SAV!$D$5:$D$4004,$T$4)</f>
        <v>0</v>
      </c>
      <c r="T38" s="135">
        <f>SUMIFS(D3_WAV!$U$5:$U$204,D3_WAV!$A$5:$A$204,B_KKAuf!$C38,D3_WAV!$D$5:$D$204,$T$4,D3_WAV!$B$5:$B$204,"&lt;&gt;geleistete Anzahlungen und Anlagen im Bau des Sachanlagevermögens",D3_WAV!$B$5:$B$204,"&lt;&gt;geleistete Anzahlungen auf immaterielle Vermögensgegenstände")</f>
        <v>0</v>
      </c>
      <c r="U38" s="135">
        <f>SUMIFS(D2_BKZ!$K$5:$K$2504,D2_BKZ!$A$5:$A$2504,$C38,D2_BKZ!$B$5:$B$2504,$T$4)</f>
        <v>0</v>
      </c>
      <c r="V38" s="135">
        <f t="shared" si="16"/>
        <v>0</v>
      </c>
      <c r="W38" s="284">
        <f>IF(A_Stammdaten!$B$7="FNB",(PRODUCT(V38,KKauf!$L$52)),(PRODUCT(V38,KKauf!$L$65)))</f>
        <v>0</v>
      </c>
      <c r="X38" s="284">
        <f>V38*KKauf!$L$13</f>
        <v>0</v>
      </c>
      <c r="Y38" s="135">
        <f>SUMIFS(D_SAV!$AL$5:$AL$4004,D_SAV!$B$5:$B$4004,B_KKAuf!$C38,D_SAV!$D$5:$D$4004,$AC$4)</f>
        <v>0</v>
      </c>
      <c r="Z38" s="135">
        <f>SUMIFS(D3_WAV!$S$5:$S$204,D3_WAV!$A$5:$A$204,B_KKAuf!$C38,D3_WAV!$D$5:$D$204,$AC$4,D3_WAV!$B$5:$B$204,"&lt;&gt;geleistete Anzahlungen und Anlagen im Bau des Sachanlagevermögens",D3_WAV!$B$5:$B$204,"&lt;&gt;geleistete Anzahlungen auf immaterielle Vermögensgegenstände")</f>
        <v>0</v>
      </c>
      <c r="AA38" s="135">
        <f>SUMIFS(D2_BKZ!$J$5:$J$2504,D2_BKZ!$A$5:$A$2504,$C38,D2_BKZ!$B$5:$B$2504,$AC$4)</f>
        <v>0</v>
      </c>
      <c r="AB38" s="135">
        <f>SUMIFS(D_SAV!$AN$5:$AN$4004,D_SAV!$B$5:$B$4004,B_KKAuf!$C38,D_SAV!$D$5:$D$4004,$AC$4)</f>
        <v>0</v>
      </c>
      <c r="AC38" s="135">
        <f>SUMIFS(D3_WAV!$U$5:$U$204,D3_WAV!$A$5:$A$204,B_KKAuf!$C38,D3_WAV!$D$5:$D$204,$AC$4,D3_WAV!$B$5:$B$204,"&lt;&gt;geleistete Anzahlungen und Anlagen im Bau des Sachanlagevermögens",D3_WAV!$B$5:$B$204,"&lt;&gt;geleistete Anzahlungen auf immaterielle Vermögensgegenstände")</f>
        <v>0</v>
      </c>
      <c r="AD38" s="135">
        <f>SUMIFS(D2_BKZ!$K$5:$K$2504,D2_BKZ!$A$5:$A$2504,$C38,D2_BKZ!$B$5:$B$2504,$AC$4)</f>
        <v>0</v>
      </c>
      <c r="AE38" s="135">
        <f t="shared" si="17"/>
        <v>0</v>
      </c>
      <c r="AF38" s="284">
        <f>IF(A_Stammdaten!$B$7="FNB",(PRODUCT(AE38,KKauf!$L$53)),(PRODUCT(AE38,KKauf!$L$66)))</f>
        <v>0</v>
      </c>
      <c r="AG38" s="284">
        <f>AE38*KKauf!$L$14</f>
        <v>0</v>
      </c>
      <c r="AH38" s="135">
        <f>SUMIFS(D_SAV!$AL$5:$AL$4004,D_SAV!$B$5:$B$4004,B_KKAuf!$C38,D_SAV!$D$5:$D$4004,$AL$4)</f>
        <v>0</v>
      </c>
      <c r="AI38" s="135">
        <f>SUMIFS(D3_WAV!$S$5:$S$204,D3_WAV!$A$5:$A$204,B_KKAuf!$C38,D3_WAV!$D$5:$D$204,$AL$4,D3_WAV!$B$5:$B$204,"&lt;&gt;geleistete Anzahlungen und Anlagen im Bau des Sachanlagevermögens",D3_WAV!$B$5:$B$204,"&lt;&gt;geleistete Anzahlungen auf immaterielle Vermögensgegenstände")</f>
        <v>0</v>
      </c>
      <c r="AJ38" s="135">
        <f>SUMIFS(D2_BKZ!$J$5:$J$2504,D2_BKZ!$A$5:$A$2504,$C38,D2_BKZ!$B$5:$B$2504,$AL$4)</f>
        <v>0</v>
      </c>
      <c r="AK38" s="135">
        <f>SUMIFS(D_SAV!$AN$5:$AN$4004,D_SAV!$B$5:$B$4004,B_KKAuf!$C38,D_SAV!$D$5:$D$4004,$AL$4)</f>
        <v>0</v>
      </c>
      <c r="AL38" s="135">
        <f>SUMIFS(D3_WAV!$U$5:$U$204,D3_WAV!$A$5:$A$204,B_KKAuf!$C38,D3_WAV!$D$5:$D$204,$AL$4,D3_WAV!$B$5:$B$204,"&lt;&gt;geleistete Anzahlungen und Anlagen im Bau des Sachanlagevermögens",D3_WAV!$B$5:$B$204,"&lt;&gt;geleistete Anzahlungen auf immaterielle Vermögensgegenstände")</f>
        <v>0</v>
      </c>
      <c r="AM38" s="135">
        <f>SUMIFS(D2_BKZ!$K$5:$K$2504,D2_BKZ!$A$5:$A$2504,$C38,D2_BKZ!$B$5:$B$2504,$AL$4)</f>
        <v>0</v>
      </c>
      <c r="AN38" s="135">
        <f t="shared" si="18"/>
        <v>0</v>
      </c>
      <c r="AO38" s="284">
        <f>IF(A_Stammdaten!$B$7="FNB",(PRODUCT(AN38,KKauf!$L$54)),(PRODUCT(AN38,KKauf!$L$67)))</f>
        <v>0</v>
      </c>
      <c r="AP38" s="284">
        <f>AN38*KKauf!$L$15</f>
        <v>0</v>
      </c>
      <c r="AQ38" s="135">
        <f>SUMIFS(D_SAV!$AL$5:$AL$4004,D_SAV!$B$5:$B$4004,B_KKAuf!$C38,D_SAV!$D$5:$D$4004,$AU$4)</f>
        <v>0</v>
      </c>
      <c r="AR38" s="135">
        <f>SUMIFS(D3_WAV!$S$5:$S$204,D3_WAV!$A$5:$A$204,B_KKAuf!$C38,D3_WAV!$D$5:$D$204,$AU$4,D3_WAV!$B$5:$B$204,"&lt;&gt;geleistete Anzahlungen und Anlagen im Bau des Sachanlagevermögens",D3_WAV!$B$5:$B$204,"&lt;&gt;geleistete Anzahlungen auf immaterielle Vermögensgegenstände")</f>
        <v>0</v>
      </c>
      <c r="AS38" s="135">
        <f>SUMIFS(D2_BKZ!$J$5:$J$2504,D2_BKZ!$A$5:$A$2504,$C38,D2_BKZ!$B$5:$B$2504,$AU$4)</f>
        <v>0</v>
      </c>
      <c r="AT38" s="135">
        <f>SUMIFS(D_SAV!$AN$5:$AN$4004,D_SAV!$B$5:$B$4004,B_KKAuf!$C38,D_SAV!$D$5:$D$4004,$AU$4)</f>
        <v>0</v>
      </c>
      <c r="AU38" s="135">
        <f>SUMIFS(D3_WAV!$U$5:$U$204,D3_WAV!$A$5:$A$204,B_KKAuf!$C38,D3_WAV!$D$5:$D$204,$AU$4,D3_WAV!$B$5:$B$204,"&lt;&gt;geleistete Anzahlungen und Anlagen im Bau des Sachanlagevermögens",D3_WAV!$B$5:$B$204,"&lt;&gt;geleistete Anzahlungen auf immaterielle Vermögensgegenstände")</f>
        <v>0</v>
      </c>
      <c r="AV38" s="135">
        <f>SUMIFS(D2_BKZ!$K$5:$K$2504,D2_BKZ!$A$5:$A$2504,$C38,D2_BKZ!$B$5:$B$2504,$AU$4)</f>
        <v>0</v>
      </c>
      <c r="AW38" s="135">
        <f t="shared" si="19"/>
        <v>0</v>
      </c>
      <c r="AX38" s="284">
        <f>IF(A_Stammdaten!$B$7="FNB",(PRODUCT(AW38,KKauf!$L$55)),(PRODUCT(AW38,KKauf!$L$68)))</f>
        <v>0</v>
      </c>
      <c r="AY38" s="284">
        <f>AW38*KKauf!$L$16</f>
        <v>0</v>
      </c>
      <c r="AZ38" s="135">
        <f>SUMIFS(D_SAV!$AL$5:$AL$4004,D_SAV!$B$5:$B$4004,B_KKAuf!$C38,D_SAV!$D$5:$D$4004,$BD$4)</f>
        <v>0</v>
      </c>
      <c r="BA38" s="135">
        <f>SUMIFS(D3_WAV!$S$5:$S$204,D3_WAV!$A$5:$A$204,B_KKAuf!$C38,D3_WAV!$D$5:$D$204,$BD$4,D3_WAV!$B$5:$B$204,"&lt;&gt;geleistete Anzahlungen und Anlagen im Bau des Sachanlagevermögens",D3_WAV!$B$5:$B$204,"&lt;&gt;geleistete Anzahlungen auf immaterielle Vermögensgegenstände")</f>
        <v>0</v>
      </c>
      <c r="BB38" s="135">
        <f>SUMIFS(D2_BKZ!$J$5:$J$2504,D2_BKZ!$A$5:$A$2504,$C38,D2_BKZ!$B$5:$B$2504,$BD$4)</f>
        <v>0</v>
      </c>
      <c r="BC38" s="135">
        <f>SUMIFS(D_SAV!$AN$5:$AN$4004,D_SAV!$B$5:$B$4004,B_KKAuf!$C38,D_SAV!$D$5:$D$4004,$BD$4)</f>
        <v>0</v>
      </c>
      <c r="BD38" s="135">
        <f>SUMIFS(D3_WAV!$U$5:$U$204,D3_WAV!$A$5:$A$204,B_KKAuf!$C38,D3_WAV!$D$5:$D$204,$BD$4,D3_WAV!$B$5:$B$204,"&lt;&gt;geleistete Anzahlungen und Anlagen im Bau des Sachanlagevermögens",D3_WAV!$B$5:$B$204,"&lt;&gt;geleistete Anzahlungen auf immaterielle Vermögensgegenstände")</f>
        <v>0</v>
      </c>
      <c r="BE38" s="135">
        <f>SUMIFS(D2_BKZ!$K$5:$K$2504,D2_BKZ!$A$5:$A$2504,$C38,D2_BKZ!$B$5:$B$2504,$BD$4)</f>
        <v>0</v>
      </c>
      <c r="BF38" s="135">
        <f t="shared" si="20"/>
        <v>0</v>
      </c>
      <c r="BG38" s="285">
        <f>IF(A_Stammdaten!$B$7="FNB",(PRODUCT(BF38,KKauf!$L$56)),(PRODUCT(BF38,KKauf!$L$69)))</f>
        <v>0</v>
      </c>
      <c r="BH38" s="286">
        <f>BF38*KKauf!$L$17</f>
        <v>0</v>
      </c>
      <c r="BI38" s="280"/>
      <c r="BJ38" s="280"/>
      <c r="BK38" s="280"/>
      <c r="BL38" s="280"/>
      <c r="BM38" s="280"/>
      <c r="BN38" s="280"/>
      <c r="BO38" s="280"/>
      <c r="BP38" s="280"/>
      <c r="BQ38" s="280"/>
      <c r="BR38" s="280"/>
      <c r="BS38" s="280"/>
      <c r="BT38" s="280"/>
      <c r="BU38" s="280"/>
      <c r="BV38" s="280"/>
      <c r="BW38" s="280"/>
      <c r="BX38" s="280"/>
    </row>
    <row r="39" spans="3:76" x14ac:dyDescent="0.25">
      <c r="C39" s="136">
        <f>A_Stammdaten!A47</f>
        <v>0</v>
      </c>
      <c r="D39" s="174">
        <f t="shared" si="15"/>
        <v>0</v>
      </c>
      <c r="E39" s="174">
        <f t="shared" si="9"/>
        <v>0</v>
      </c>
      <c r="F39" s="283">
        <f>PRODUCT(SUM(L39,O39,X39,AG39,AP39,AY39,BH39),0.4,0.035,A_Stammdaten!D47)</f>
        <v>0</v>
      </c>
      <c r="G39" s="283">
        <f t="shared" si="1"/>
        <v>0</v>
      </c>
      <c r="H39" s="135">
        <f>SUMIF(D_SAV!$B$5:$B$4004,B_KKAuf!$C39,D_SAV!$AM$5:$AM$4004)</f>
        <v>0</v>
      </c>
      <c r="I39" s="135">
        <f>SUMIFS(D3_WAV!$T$5:$T$204,D3_WAV!$A$5:$A$204,C39,D3_WAV!$D$5:$D$204,"&gt;2015",D3_WAV!$D$5:$D$204,"&lt;="&amp;A_Stammdaten!$B$12)</f>
        <v>0</v>
      </c>
      <c r="J39" s="284">
        <f>AVERAGE(SUMIFS(D3_WAV!$S$5:$S$204,D3_WAV!$B$5:$B$204,"geleistete Anzahlungen und Anlagen im Bau des Sachanlagevermögens",D3_WAV!$A$5:$A$204,B_KKAuf!$C39,D3_WAV!$D$5:$D$204,"&lt;=2023"),SUMIFS(D3_WAV!$U$5:$U$204,D3_WAV!$B$5:$B$204,"geleistete Anzahlungen und Anlagen im Bau des Sachanlagevermögens",D3_WAV!$A$5:$A$204,B_KKAuf!$C39,D3_WAV!$D$5:$D$204,"&lt;=2023"))+AVERAGE(SUMIFS(D3_WAV!$S$5:$S$204,D3_WAV!$B$5:$B$204,"geleistete Anzahlungen auf immaterielle Vermögensgegenstände",D3_WAV!$A$5:$A$204,B_KKAuf!$C39,D3_WAV!$D$5:$D$204,"&lt;=2023"),SUMIFS(D3_WAV!$U$5:$U$204,D3_WAV!$B$5:$B$204,"geleistete Anzahlungen auf immaterielle Vermögensgegenstände",D3_WAV!$A$5:$A$204,B_KKAuf!$C39,D3_WAV!$D$5:$D$204,"&lt;=2023"))</f>
        <v>0</v>
      </c>
      <c r="K39" s="284">
        <f>IF(A_Stammdaten!$B$7="FNB",(PRODUCT(B_KKAuf!$J39,KKauf!$Z$52)),PRODUCT(B_KKAuf!$J39,KKauf!$Z$65))</f>
        <v>0</v>
      </c>
      <c r="L39" s="284">
        <f>J39*KKauf!$Z$13</f>
        <v>0</v>
      </c>
      <c r="M39" s="284">
        <f>AVERAGE(SUMIFS(D3_WAV!$S$5:$S$204,D3_WAV!$B$5:$B$204,"geleistete Anzahlungen und Anlagen im Bau des Sachanlagevermögens",D3_WAV!$A$5:$A$204,B_KKAuf!$C39,D3_WAV!$D$5:$D$204,"&gt;=2024"),SUMIFS(D3_WAV!$U$5:$U$204,D3_WAV!$B$5:$B$204,"geleistete Anzahlungen und Anlagen im Bau des Sachanlagevermögens",D3_WAV!$A$5:$A$204,B_KKAuf!$C39,D3_WAV!$D$5:$D$204,"&gt;=2024"))+AVERAGE(SUMIFS(D3_WAV!$S$5:$S$204,D3_WAV!$B$5:$B$204,"geleistete Anzahlungen auf immaterielle Vermögensgegenstände",D3_WAV!$A$5:$A$204,B_KKAuf!$C39,D3_WAV!$D$5:$D$204,"&gt;=2024"),SUMIFS(D3_WAV!$U$5:$U$204,D3_WAV!$B$5:$B$204,"geleistete Anzahlungen auf immaterielle Vermögensgegenstände",D3_WAV!$A$5:$A$204,B_KKAuf!$C39,D3_WAV!$D$5:$D$204,"&gt;=2024"))</f>
        <v>0</v>
      </c>
      <c r="N39" s="284">
        <f>IF(A_Stammdaten!$B$7="FNB",(PRODUCT(B_KKAuf!$M39,KKauf!$Z$55)),PRODUCT(B_KKAuf!$M39,KKauf!$Z$68))</f>
        <v>0</v>
      </c>
      <c r="O39" s="292">
        <f>M39*KKauf!$Z$16</f>
        <v>0</v>
      </c>
      <c r="P39" s="135">
        <f>SUMIFS(D_SAV!$AL$5:$AL$4004,D_SAV!$B$5:$B$4004,B_KKAuf!$C39,D_SAV!$D$5:$D$4004,$T$4)</f>
        <v>0</v>
      </c>
      <c r="Q39" s="135">
        <f>SUMIFS(D3_WAV!$S$5:$S$204,D3_WAV!$A$5:$A$204,B_KKAuf!$C39,D3_WAV!$D$5:$D$204,$T$4,D3_WAV!$B$5:$B$204,"&lt;&gt;geleistete Anzahlungen und Anlagen im Bau des Sachanlagevermögens",D3_WAV!$B$5:$B$204,"&lt;&gt;geleistete Anzahlungen auf immaterielle Vermögensgegenstände")</f>
        <v>0</v>
      </c>
      <c r="R39" s="135">
        <f>SUMIFS(D2_BKZ!$J$5:$J$2504,D2_BKZ!$A$5:$A$2504,$C39,D2_BKZ!$B$5:$B$2504,$T$4)</f>
        <v>0</v>
      </c>
      <c r="S39" s="135">
        <f>SUMIFS(D_SAV!$AN$5:$AN$4004,D_SAV!$B$5:$B$4004,B_KKAuf!$C39,D_SAV!$D$5:$D$4004,$T$4)</f>
        <v>0</v>
      </c>
      <c r="T39" s="135">
        <f>SUMIFS(D3_WAV!$U$5:$U$204,D3_WAV!$A$5:$A$204,B_KKAuf!$C39,D3_WAV!$D$5:$D$204,$T$4,D3_WAV!$B$5:$B$204,"&lt;&gt;geleistete Anzahlungen und Anlagen im Bau des Sachanlagevermögens",D3_WAV!$B$5:$B$204,"&lt;&gt;geleistete Anzahlungen auf immaterielle Vermögensgegenstände")</f>
        <v>0</v>
      </c>
      <c r="U39" s="135">
        <f>SUMIFS(D2_BKZ!$K$5:$K$2504,D2_BKZ!$A$5:$A$2504,$C39,D2_BKZ!$B$5:$B$2504,$T$4)</f>
        <v>0</v>
      </c>
      <c r="V39" s="135">
        <f t="shared" si="16"/>
        <v>0</v>
      </c>
      <c r="W39" s="284">
        <f>IF(A_Stammdaten!$B$7="FNB",(PRODUCT(V39,KKauf!$L$52)),(PRODUCT(V39,KKauf!$L$65)))</f>
        <v>0</v>
      </c>
      <c r="X39" s="284">
        <f>V39*KKauf!$L$13</f>
        <v>0</v>
      </c>
      <c r="Y39" s="135">
        <f>SUMIFS(D_SAV!$AL$5:$AL$4004,D_SAV!$B$5:$B$4004,B_KKAuf!$C39,D_SAV!$D$5:$D$4004,$AC$4)</f>
        <v>0</v>
      </c>
      <c r="Z39" s="135">
        <f>SUMIFS(D3_WAV!$S$5:$S$204,D3_WAV!$A$5:$A$204,B_KKAuf!$C39,D3_WAV!$D$5:$D$204,$AC$4,D3_WAV!$B$5:$B$204,"&lt;&gt;geleistete Anzahlungen und Anlagen im Bau des Sachanlagevermögens",D3_WAV!$B$5:$B$204,"&lt;&gt;geleistete Anzahlungen auf immaterielle Vermögensgegenstände")</f>
        <v>0</v>
      </c>
      <c r="AA39" s="135">
        <f>SUMIFS(D2_BKZ!$J$5:$J$2504,D2_BKZ!$A$5:$A$2504,$C39,D2_BKZ!$B$5:$B$2504,$AC$4)</f>
        <v>0</v>
      </c>
      <c r="AB39" s="135">
        <f>SUMIFS(D_SAV!$AN$5:$AN$4004,D_SAV!$B$5:$B$4004,B_KKAuf!$C39,D_SAV!$D$5:$D$4004,$AC$4)</f>
        <v>0</v>
      </c>
      <c r="AC39" s="135">
        <f>SUMIFS(D3_WAV!$U$5:$U$204,D3_WAV!$A$5:$A$204,B_KKAuf!$C39,D3_WAV!$D$5:$D$204,$AC$4,D3_WAV!$B$5:$B$204,"&lt;&gt;geleistete Anzahlungen und Anlagen im Bau des Sachanlagevermögens",D3_WAV!$B$5:$B$204,"&lt;&gt;geleistete Anzahlungen auf immaterielle Vermögensgegenstände")</f>
        <v>0</v>
      </c>
      <c r="AD39" s="135">
        <f>SUMIFS(D2_BKZ!$K$5:$K$2504,D2_BKZ!$A$5:$A$2504,$C39,D2_BKZ!$B$5:$B$2504,$AC$4)</f>
        <v>0</v>
      </c>
      <c r="AE39" s="135">
        <f t="shared" si="17"/>
        <v>0</v>
      </c>
      <c r="AF39" s="284">
        <f>IF(A_Stammdaten!$B$7="FNB",(PRODUCT(AE39,KKauf!$L$53)),(PRODUCT(AE39,KKauf!$L$66)))</f>
        <v>0</v>
      </c>
      <c r="AG39" s="284">
        <f>AE39*KKauf!$L$14</f>
        <v>0</v>
      </c>
      <c r="AH39" s="135">
        <f>SUMIFS(D_SAV!$AL$5:$AL$4004,D_SAV!$B$5:$B$4004,B_KKAuf!$C39,D_SAV!$D$5:$D$4004,$AL$4)</f>
        <v>0</v>
      </c>
      <c r="AI39" s="135">
        <f>SUMIFS(D3_WAV!$S$5:$S$204,D3_WAV!$A$5:$A$204,B_KKAuf!$C39,D3_WAV!$D$5:$D$204,$AL$4,D3_WAV!$B$5:$B$204,"&lt;&gt;geleistete Anzahlungen und Anlagen im Bau des Sachanlagevermögens",D3_WAV!$B$5:$B$204,"&lt;&gt;geleistete Anzahlungen auf immaterielle Vermögensgegenstände")</f>
        <v>0</v>
      </c>
      <c r="AJ39" s="135">
        <f>SUMIFS(D2_BKZ!$J$5:$J$2504,D2_BKZ!$A$5:$A$2504,$C39,D2_BKZ!$B$5:$B$2504,$AL$4)</f>
        <v>0</v>
      </c>
      <c r="AK39" s="135">
        <f>SUMIFS(D_SAV!$AN$5:$AN$4004,D_SAV!$B$5:$B$4004,B_KKAuf!$C39,D_SAV!$D$5:$D$4004,$AL$4)</f>
        <v>0</v>
      </c>
      <c r="AL39" s="135">
        <f>SUMIFS(D3_WAV!$U$5:$U$204,D3_WAV!$A$5:$A$204,B_KKAuf!$C39,D3_WAV!$D$5:$D$204,$AL$4,D3_WAV!$B$5:$B$204,"&lt;&gt;geleistete Anzahlungen und Anlagen im Bau des Sachanlagevermögens",D3_WAV!$B$5:$B$204,"&lt;&gt;geleistete Anzahlungen auf immaterielle Vermögensgegenstände")</f>
        <v>0</v>
      </c>
      <c r="AM39" s="135">
        <f>SUMIFS(D2_BKZ!$K$5:$K$2504,D2_BKZ!$A$5:$A$2504,$C39,D2_BKZ!$B$5:$B$2504,$AL$4)</f>
        <v>0</v>
      </c>
      <c r="AN39" s="135">
        <f t="shared" si="18"/>
        <v>0</v>
      </c>
      <c r="AO39" s="284">
        <f>IF(A_Stammdaten!$B$7="FNB",(PRODUCT(AN39,KKauf!$L$54)),(PRODUCT(AN39,KKauf!$L$67)))</f>
        <v>0</v>
      </c>
      <c r="AP39" s="284">
        <f>AN39*KKauf!$L$15</f>
        <v>0</v>
      </c>
      <c r="AQ39" s="135">
        <f>SUMIFS(D_SAV!$AL$5:$AL$4004,D_SAV!$B$5:$B$4004,B_KKAuf!$C39,D_SAV!$D$5:$D$4004,$AU$4)</f>
        <v>0</v>
      </c>
      <c r="AR39" s="135">
        <f>SUMIFS(D3_WAV!$S$5:$S$204,D3_WAV!$A$5:$A$204,B_KKAuf!$C39,D3_WAV!$D$5:$D$204,$AU$4,D3_WAV!$B$5:$B$204,"&lt;&gt;geleistete Anzahlungen und Anlagen im Bau des Sachanlagevermögens",D3_WAV!$B$5:$B$204,"&lt;&gt;geleistete Anzahlungen auf immaterielle Vermögensgegenstände")</f>
        <v>0</v>
      </c>
      <c r="AS39" s="135">
        <f>SUMIFS(D2_BKZ!$J$5:$J$2504,D2_BKZ!$A$5:$A$2504,$C39,D2_BKZ!$B$5:$B$2504,$AU$4)</f>
        <v>0</v>
      </c>
      <c r="AT39" s="135">
        <f>SUMIFS(D_SAV!$AN$5:$AN$4004,D_SAV!$B$5:$B$4004,B_KKAuf!$C39,D_SAV!$D$5:$D$4004,$AU$4)</f>
        <v>0</v>
      </c>
      <c r="AU39" s="135">
        <f>SUMIFS(D3_WAV!$U$5:$U$204,D3_WAV!$A$5:$A$204,B_KKAuf!$C39,D3_WAV!$D$5:$D$204,$AU$4,D3_WAV!$B$5:$B$204,"&lt;&gt;geleistete Anzahlungen und Anlagen im Bau des Sachanlagevermögens",D3_WAV!$B$5:$B$204,"&lt;&gt;geleistete Anzahlungen auf immaterielle Vermögensgegenstände")</f>
        <v>0</v>
      </c>
      <c r="AV39" s="135">
        <f>SUMIFS(D2_BKZ!$K$5:$K$2504,D2_BKZ!$A$5:$A$2504,$C39,D2_BKZ!$B$5:$B$2504,$AU$4)</f>
        <v>0</v>
      </c>
      <c r="AW39" s="135">
        <f t="shared" si="19"/>
        <v>0</v>
      </c>
      <c r="AX39" s="284">
        <f>IF(A_Stammdaten!$B$7="FNB",(PRODUCT(AW39,KKauf!$L$55)),(PRODUCT(AW39,KKauf!$L$68)))</f>
        <v>0</v>
      </c>
      <c r="AY39" s="284">
        <f>AW39*KKauf!$L$16</f>
        <v>0</v>
      </c>
      <c r="AZ39" s="135">
        <f>SUMIFS(D_SAV!$AL$5:$AL$4004,D_SAV!$B$5:$B$4004,B_KKAuf!$C39,D_SAV!$D$5:$D$4004,$BD$4)</f>
        <v>0</v>
      </c>
      <c r="BA39" s="135">
        <f>SUMIFS(D3_WAV!$S$5:$S$204,D3_WAV!$A$5:$A$204,B_KKAuf!$C39,D3_WAV!$D$5:$D$204,$BD$4,D3_WAV!$B$5:$B$204,"&lt;&gt;geleistete Anzahlungen und Anlagen im Bau des Sachanlagevermögens",D3_WAV!$B$5:$B$204,"&lt;&gt;geleistete Anzahlungen auf immaterielle Vermögensgegenstände")</f>
        <v>0</v>
      </c>
      <c r="BB39" s="135">
        <f>SUMIFS(D2_BKZ!$J$5:$J$2504,D2_BKZ!$A$5:$A$2504,$C39,D2_BKZ!$B$5:$B$2504,$BD$4)</f>
        <v>0</v>
      </c>
      <c r="BC39" s="135">
        <f>SUMIFS(D_SAV!$AN$5:$AN$4004,D_SAV!$B$5:$B$4004,B_KKAuf!$C39,D_SAV!$D$5:$D$4004,$BD$4)</f>
        <v>0</v>
      </c>
      <c r="BD39" s="135">
        <f>SUMIFS(D3_WAV!$U$5:$U$204,D3_WAV!$A$5:$A$204,B_KKAuf!$C39,D3_WAV!$D$5:$D$204,$BD$4,D3_WAV!$B$5:$B$204,"&lt;&gt;geleistete Anzahlungen und Anlagen im Bau des Sachanlagevermögens",D3_WAV!$B$5:$B$204,"&lt;&gt;geleistete Anzahlungen auf immaterielle Vermögensgegenstände")</f>
        <v>0</v>
      </c>
      <c r="BE39" s="135">
        <f>SUMIFS(D2_BKZ!$K$5:$K$2504,D2_BKZ!$A$5:$A$2504,$C39,D2_BKZ!$B$5:$B$2504,$BD$4)</f>
        <v>0</v>
      </c>
      <c r="BF39" s="135">
        <f t="shared" si="20"/>
        <v>0</v>
      </c>
      <c r="BG39" s="285">
        <f>IF(A_Stammdaten!$B$7="FNB",(PRODUCT(BF39,KKauf!$L$56)),(PRODUCT(BF39,KKauf!$L$69)))</f>
        <v>0</v>
      </c>
      <c r="BH39" s="286">
        <f>BF39*KKauf!$L$17</f>
        <v>0</v>
      </c>
      <c r="BI39" s="280"/>
      <c r="BJ39" s="280"/>
      <c r="BK39" s="280"/>
      <c r="BL39" s="280"/>
      <c r="BM39" s="280"/>
      <c r="BN39" s="280"/>
      <c r="BO39" s="280"/>
      <c r="BP39" s="280"/>
      <c r="BQ39" s="280"/>
      <c r="BR39" s="280"/>
      <c r="BS39" s="280"/>
      <c r="BT39" s="280"/>
      <c r="BU39" s="280"/>
      <c r="BV39" s="280"/>
      <c r="BW39" s="280"/>
      <c r="BX39" s="280"/>
    </row>
    <row r="40" spans="3:76" x14ac:dyDescent="0.25">
      <c r="C40" s="136">
        <f>A_Stammdaten!A48</f>
        <v>0</v>
      </c>
      <c r="D40" s="174">
        <f t="shared" si="15"/>
        <v>0</v>
      </c>
      <c r="E40" s="174">
        <f t="shared" si="9"/>
        <v>0</v>
      </c>
      <c r="F40" s="283">
        <f>PRODUCT(SUM(L40,O40,X40,AG40,AP40,AY40,BH40),0.4,0.035,A_Stammdaten!D48)</f>
        <v>0</v>
      </c>
      <c r="G40" s="283">
        <f t="shared" si="1"/>
        <v>0</v>
      </c>
      <c r="H40" s="135">
        <f>SUMIF(D_SAV!$B$5:$B$4004,B_KKAuf!$C40,D_SAV!$AM$5:$AM$4004)</f>
        <v>0</v>
      </c>
      <c r="I40" s="135">
        <f>SUMIFS(D3_WAV!$T$5:$T$204,D3_WAV!$A$5:$A$204,C40,D3_WAV!$D$5:$D$204,"&gt;2015",D3_WAV!$D$5:$D$204,"&lt;="&amp;A_Stammdaten!$B$12)</f>
        <v>0</v>
      </c>
      <c r="J40" s="284">
        <f>AVERAGE(SUMIFS(D3_WAV!$S$5:$S$204,D3_WAV!$B$5:$B$204,"geleistete Anzahlungen und Anlagen im Bau des Sachanlagevermögens",D3_WAV!$A$5:$A$204,B_KKAuf!$C40,D3_WAV!$D$5:$D$204,"&lt;=2023"),SUMIFS(D3_WAV!$U$5:$U$204,D3_WAV!$B$5:$B$204,"geleistete Anzahlungen und Anlagen im Bau des Sachanlagevermögens",D3_WAV!$A$5:$A$204,B_KKAuf!$C40,D3_WAV!$D$5:$D$204,"&lt;=2023"))+AVERAGE(SUMIFS(D3_WAV!$S$5:$S$204,D3_WAV!$B$5:$B$204,"geleistete Anzahlungen auf immaterielle Vermögensgegenstände",D3_WAV!$A$5:$A$204,B_KKAuf!$C40,D3_WAV!$D$5:$D$204,"&lt;=2023"),SUMIFS(D3_WAV!$U$5:$U$204,D3_WAV!$B$5:$B$204,"geleistete Anzahlungen auf immaterielle Vermögensgegenstände",D3_WAV!$A$5:$A$204,B_KKAuf!$C40,D3_WAV!$D$5:$D$204,"&lt;=2023"))</f>
        <v>0</v>
      </c>
      <c r="K40" s="284">
        <f>IF(A_Stammdaten!$B$7="FNB",(PRODUCT(B_KKAuf!$J40,KKauf!$Z$52)),PRODUCT(B_KKAuf!$J40,KKauf!$Z$65))</f>
        <v>0</v>
      </c>
      <c r="L40" s="284">
        <f>J40*KKauf!$Z$13</f>
        <v>0</v>
      </c>
      <c r="M40" s="284">
        <f>AVERAGE(SUMIFS(D3_WAV!$S$5:$S$204,D3_WAV!$B$5:$B$204,"geleistete Anzahlungen und Anlagen im Bau des Sachanlagevermögens",D3_WAV!$A$5:$A$204,B_KKAuf!$C40,D3_WAV!$D$5:$D$204,"&gt;=2024"),SUMIFS(D3_WAV!$U$5:$U$204,D3_WAV!$B$5:$B$204,"geleistete Anzahlungen und Anlagen im Bau des Sachanlagevermögens",D3_WAV!$A$5:$A$204,B_KKAuf!$C40,D3_WAV!$D$5:$D$204,"&gt;=2024"))+AVERAGE(SUMIFS(D3_WAV!$S$5:$S$204,D3_WAV!$B$5:$B$204,"geleistete Anzahlungen auf immaterielle Vermögensgegenstände",D3_WAV!$A$5:$A$204,B_KKAuf!$C40,D3_WAV!$D$5:$D$204,"&gt;=2024"),SUMIFS(D3_WAV!$U$5:$U$204,D3_WAV!$B$5:$B$204,"geleistete Anzahlungen auf immaterielle Vermögensgegenstände",D3_WAV!$A$5:$A$204,B_KKAuf!$C40,D3_WAV!$D$5:$D$204,"&gt;=2024"))</f>
        <v>0</v>
      </c>
      <c r="N40" s="284">
        <f>IF(A_Stammdaten!$B$7="FNB",(PRODUCT(B_KKAuf!$M40,KKauf!$Z$55)),PRODUCT(B_KKAuf!$M40,KKauf!$Z$68))</f>
        <v>0</v>
      </c>
      <c r="O40" s="292">
        <f>M40*KKauf!$Z$16</f>
        <v>0</v>
      </c>
      <c r="P40" s="135">
        <f>SUMIFS(D_SAV!$AL$5:$AL$4004,D_SAV!$B$5:$B$4004,B_KKAuf!$C40,D_SAV!$D$5:$D$4004,$T$4)</f>
        <v>0</v>
      </c>
      <c r="Q40" s="135">
        <f>SUMIFS(D3_WAV!$S$5:$S$204,D3_WAV!$A$5:$A$204,B_KKAuf!$C40,D3_WAV!$D$5:$D$204,$T$4,D3_WAV!$B$5:$B$204,"&lt;&gt;geleistete Anzahlungen und Anlagen im Bau des Sachanlagevermögens",D3_WAV!$B$5:$B$204,"&lt;&gt;geleistete Anzahlungen auf immaterielle Vermögensgegenstände")</f>
        <v>0</v>
      </c>
      <c r="R40" s="135">
        <f>SUMIFS(D2_BKZ!$J$5:$J$2504,D2_BKZ!$A$5:$A$2504,$C40,D2_BKZ!$B$5:$B$2504,$T$4)</f>
        <v>0</v>
      </c>
      <c r="S40" s="135">
        <f>SUMIFS(D_SAV!$AN$5:$AN$4004,D_SAV!$B$5:$B$4004,B_KKAuf!$C40,D_SAV!$D$5:$D$4004,$T$4)</f>
        <v>0</v>
      </c>
      <c r="T40" s="135">
        <f>SUMIFS(D3_WAV!$U$5:$U$204,D3_WAV!$A$5:$A$204,B_KKAuf!$C40,D3_WAV!$D$5:$D$204,$T$4,D3_WAV!$B$5:$B$204,"&lt;&gt;geleistete Anzahlungen und Anlagen im Bau des Sachanlagevermögens",D3_WAV!$B$5:$B$204,"&lt;&gt;geleistete Anzahlungen auf immaterielle Vermögensgegenstände")</f>
        <v>0</v>
      </c>
      <c r="U40" s="135">
        <f>SUMIFS(D2_BKZ!$K$5:$K$2504,D2_BKZ!$A$5:$A$2504,$C40,D2_BKZ!$B$5:$B$2504,$T$4)</f>
        <v>0</v>
      </c>
      <c r="V40" s="135">
        <f t="shared" si="16"/>
        <v>0</v>
      </c>
      <c r="W40" s="284">
        <f>IF(A_Stammdaten!$B$7="FNB",(PRODUCT(V40,KKauf!$L$52)),(PRODUCT(V40,KKauf!$L$65)))</f>
        <v>0</v>
      </c>
      <c r="X40" s="284">
        <f>V40*KKauf!$L$13</f>
        <v>0</v>
      </c>
      <c r="Y40" s="135">
        <f>SUMIFS(D_SAV!$AL$5:$AL$4004,D_SAV!$B$5:$B$4004,B_KKAuf!$C40,D_SAV!$D$5:$D$4004,$AC$4)</f>
        <v>0</v>
      </c>
      <c r="Z40" s="135">
        <f>SUMIFS(D3_WAV!$S$5:$S$204,D3_WAV!$A$5:$A$204,B_KKAuf!$C40,D3_WAV!$D$5:$D$204,$AC$4,D3_WAV!$B$5:$B$204,"&lt;&gt;geleistete Anzahlungen und Anlagen im Bau des Sachanlagevermögens",D3_WAV!$B$5:$B$204,"&lt;&gt;geleistete Anzahlungen auf immaterielle Vermögensgegenstände")</f>
        <v>0</v>
      </c>
      <c r="AA40" s="135">
        <f>SUMIFS(D2_BKZ!$J$5:$J$2504,D2_BKZ!$A$5:$A$2504,$C40,D2_BKZ!$B$5:$B$2504,$AC$4)</f>
        <v>0</v>
      </c>
      <c r="AB40" s="135">
        <f>SUMIFS(D_SAV!$AN$5:$AN$4004,D_SAV!$B$5:$B$4004,B_KKAuf!$C40,D_SAV!$D$5:$D$4004,$AC$4)</f>
        <v>0</v>
      </c>
      <c r="AC40" s="135">
        <f>SUMIFS(D3_WAV!$U$5:$U$204,D3_WAV!$A$5:$A$204,B_KKAuf!$C40,D3_WAV!$D$5:$D$204,$AC$4,D3_WAV!$B$5:$B$204,"&lt;&gt;geleistete Anzahlungen und Anlagen im Bau des Sachanlagevermögens",D3_WAV!$B$5:$B$204,"&lt;&gt;geleistete Anzahlungen auf immaterielle Vermögensgegenstände")</f>
        <v>0</v>
      </c>
      <c r="AD40" s="135">
        <f>SUMIFS(D2_BKZ!$K$5:$K$2504,D2_BKZ!$A$5:$A$2504,$C40,D2_BKZ!$B$5:$B$2504,$AC$4)</f>
        <v>0</v>
      </c>
      <c r="AE40" s="135">
        <f t="shared" si="17"/>
        <v>0</v>
      </c>
      <c r="AF40" s="284">
        <f>IF(A_Stammdaten!$B$7="FNB",(PRODUCT(AE40,KKauf!$L$53)),(PRODUCT(AE40,KKauf!$L$66)))</f>
        <v>0</v>
      </c>
      <c r="AG40" s="284">
        <f>AE40*KKauf!$L$14</f>
        <v>0</v>
      </c>
      <c r="AH40" s="135">
        <f>SUMIFS(D_SAV!$AL$5:$AL$4004,D_SAV!$B$5:$B$4004,B_KKAuf!$C40,D_SAV!$D$5:$D$4004,$AL$4)</f>
        <v>0</v>
      </c>
      <c r="AI40" s="135">
        <f>SUMIFS(D3_WAV!$S$5:$S$204,D3_WAV!$A$5:$A$204,B_KKAuf!$C40,D3_WAV!$D$5:$D$204,$AL$4,D3_WAV!$B$5:$B$204,"&lt;&gt;geleistete Anzahlungen und Anlagen im Bau des Sachanlagevermögens",D3_WAV!$B$5:$B$204,"&lt;&gt;geleistete Anzahlungen auf immaterielle Vermögensgegenstände")</f>
        <v>0</v>
      </c>
      <c r="AJ40" s="135">
        <f>SUMIFS(D2_BKZ!$J$5:$J$2504,D2_BKZ!$A$5:$A$2504,$C40,D2_BKZ!$B$5:$B$2504,$AL$4)</f>
        <v>0</v>
      </c>
      <c r="AK40" s="135">
        <f>SUMIFS(D_SAV!$AN$5:$AN$4004,D_SAV!$B$5:$B$4004,B_KKAuf!$C40,D_SAV!$D$5:$D$4004,$AL$4)</f>
        <v>0</v>
      </c>
      <c r="AL40" s="135">
        <f>SUMIFS(D3_WAV!$U$5:$U$204,D3_WAV!$A$5:$A$204,B_KKAuf!$C40,D3_WAV!$D$5:$D$204,$AL$4,D3_WAV!$B$5:$B$204,"&lt;&gt;geleistete Anzahlungen und Anlagen im Bau des Sachanlagevermögens",D3_WAV!$B$5:$B$204,"&lt;&gt;geleistete Anzahlungen auf immaterielle Vermögensgegenstände")</f>
        <v>0</v>
      </c>
      <c r="AM40" s="135">
        <f>SUMIFS(D2_BKZ!$K$5:$K$2504,D2_BKZ!$A$5:$A$2504,$C40,D2_BKZ!$B$5:$B$2504,$AL$4)</f>
        <v>0</v>
      </c>
      <c r="AN40" s="135">
        <f t="shared" si="18"/>
        <v>0</v>
      </c>
      <c r="AO40" s="284">
        <f>IF(A_Stammdaten!$B$7="FNB",(PRODUCT(AN40,KKauf!$L$54)),(PRODUCT(AN40,KKauf!$L$67)))</f>
        <v>0</v>
      </c>
      <c r="AP40" s="284">
        <f>AN40*KKauf!$L$15</f>
        <v>0</v>
      </c>
      <c r="AQ40" s="135">
        <f>SUMIFS(D_SAV!$AL$5:$AL$4004,D_SAV!$B$5:$B$4004,B_KKAuf!$C40,D_SAV!$D$5:$D$4004,$AU$4)</f>
        <v>0</v>
      </c>
      <c r="AR40" s="135">
        <f>SUMIFS(D3_WAV!$S$5:$S$204,D3_WAV!$A$5:$A$204,B_KKAuf!$C40,D3_WAV!$D$5:$D$204,$AU$4,D3_WAV!$B$5:$B$204,"&lt;&gt;geleistete Anzahlungen und Anlagen im Bau des Sachanlagevermögens",D3_WAV!$B$5:$B$204,"&lt;&gt;geleistete Anzahlungen auf immaterielle Vermögensgegenstände")</f>
        <v>0</v>
      </c>
      <c r="AS40" s="135">
        <f>SUMIFS(D2_BKZ!$J$5:$J$2504,D2_BKZ!$A$5:$A$2504,$C40,D2_BKZ!$B$5:$B$2504,$AU$4)</f>
        <v>0</v>
      </c>
      <c r="AT40" s="135">
        <f>SUMIFS(D_SAV!$AN$5:$AN$4004,D_SAV!$B$5:$B$4004,B_KKAuf!$C40,D_SAV!$D$5:$D$4004,$AU$4)</f>
        <v>0</v>
      </c>
      <c r="AU40" s="135">
        <f>SUMIFS(D3_WAV!$U$5:$U$204,D3_WAV!$A$5:$A$204,B_KKAuf!$C40,D3_WAV!$D$5:$D$204,$AU$4,D3_WAV!$B$5:$B$204,"&lt;&gt;geleistete Anzahlungen und Anlagen im Bau des Sachanlagevermögens",D3_WAV!$B$5:$B$204,"&lt;&gt;geleistete Anzahlungen auf immaterielle Vermögensgegenstände")</f>
        <v>0</v>
      </c>
      <c r="AV40" s="135">
        <f>SUMIFS(D2_BKZ!$K$5:$K$2504,D2_BKZ!$A$5:$A$2504,$C40,D2_BKZ!$B$5:$B$2504,$AU$4)</f>
        <v>0</v>
      </c>
      <c r="AW40" s="135">
        <f t="shared" si="19"/>
        <v>0</v>
      </c>
      <c r="AX40" s="284">
        <f>IF(A_Stammdaten!$B$7="FNB",(PRODUCT(AW40,KKauf!$L$55)),(PRODUCT(AW40,KKauf!$L$68)))</f>
        <v>0</v>
      </c>
      <c r="AY40" s="284">
        <f>AW40*KKauf!$L$16</f>
        <v>0</v>
      </c>
      <c r="AZ40" s="135">
        <f>SUMIFS(D_SAV!$AL$5:$AL$4004,D_SAV!$B$5:$B$4004,B_KKAuf!$C40,D_SAV!$D$5:$D$4004,$BD$4)</f>
        <v>0</v>
      </c>
      <c r="BA40" s="135">
        <f>SUMIFS(D3_WAV!$S$5:$S$204,D3_WAV!$A$5:$A$204,B_KKAuf!$C40,D3_WAV!$D$5:$D$204,$BD$4,D3_WAV!$B$5:$B$204,"&lt;&gt;geleistete Anzahlungen und Anlagen im Bau des Sachanlagevermögens",D3_WAV!$B$5:$B$204,"&lt;&gt;geleistete Anzahlungen auf immaterielle Vermögensgegenstände")</f>
        <v>0</v>
      </c>
      <c r="BB40" s="135">
        <f>SUMIFS(D2_BKZ!$J$5:$J$2504,D2_BKZ!$A$5:$A$2504,$C40,D2_BKZ!$B$5:$B$2504,$BD$4)</f>
        <v>0</v>
      </c>
      <c r="BC40" s="135">
        <f>SUMIFS(D_SAV!$AN$5:$AN$4004,D_SAV!$B$5:$B$4004,B_KKAuf!$C40,D_SAV!$D$5:$D$4004,$BD$4)</f>
        <v>0</v>
      </c>
      <c r="BD40" s="135">
        <f>SUMIFS(D3_WAV!$U$5:$U$204,D3_WAV!$A$5:$A$204,B_KKAuf!$C40,D3_WAV!$D$5:$D$204,$BD$4,D3_WAV!$B$5:$B$204,"&lt;&gt;geleistete Anzahlungen und Anlagen im Bau des Sachanlagevermögens",D3_WAV!$B$5:$B$204,"&lt;&gt;geleistete Anzahlungen auf immaterielle Vermögensgegenstände")</f>
        <v>0</v>
      </c>
      <c r="BE40" s="135">
        <f>SUMIFS(D2_BKZ!$K$5:$K$2504,D2_BKZ!$A$5:$A$2504,$C40,D2_BKZ!$B$5:$B$2504,$BD$4)</f>
        <v>0</v>
      </c>
      <c r="BF40" s="135">
        <f t="shared" si="20"/>
        <v>0</v>
      </c>
      <c r="BG40" s="285">
        <f>IF(A_Stammdaten!$B$7="FNB",(PRODUCT(BF40,KKauf!$L$56)),(PRODUCT(BF40,KKauf!$L$69)))</f>
        <v>0</v>
      </c>
      <c r="BH40" s="286">
        <f>BF40*KKauf!$L$17</f>
        <v>0</v>
      </c>
      <c r="BI40" s="280"/>
      <c r="BJ40" s="280"/>
      <c r="BK40" s="280"/>
      <c r="BL40" s="280"/>
      <c r="BM40" s="280"/>
      <c r="BN40" s="280"/>
      <c r="BO40" s="280"/>
      <c r="BP40" s="280"/>
      <c r="BQ40" s="280"/>
      <c r="BR40" s="280"/>
      <c r="BS40" s="280"/>
      <c r="BT40" s="280"/>
      <c r="BU40" s="280"/>
      <c r="BV40" s="280"/>
      <c r="BW40" s="280"/>
      <c r="BX40" s="280"/>
    </row>
    <row r="41" spans="3:76" x14ac:dyDescent="0.25">
      <c r="C41" s="136">
        <f>A_Stammdaten!A49</f>
        <v>0</v>
      </c>
      <c r="D41" s="174">
        <f t="shared" si="15"/>
        <v>0</v>
      </c>
      <c r="E41" s="174">
        <f t="shared" si="9"/>
        <v>0</v>
      </c>
      <c r="F41" s="283">
        <f>PRODUCT(SUM(L41,O41,X41,AG41,AP41,AY41,BH41),0.4,0.035,A_Stammdaten!D49)</f>
        <v>0</v>
      </c>
      <c r="G41" s="283">
        <f t="shared" si="1"/>
        <v>0</v>
      </c>
      <c r="H41" s="135">
        <f>SUMIF(D_SAV!$B$5:$B$4004,B_KKAuf!$C41,D_SAV!$AM$5:$AM$4004)</f>
        <v>0</v>
      </c>
      <c r="I41" s="135">
        <f>SUMIFS(D3_WAV!$T$5:$T$204,D3_WAV!$A$5:$A$204,C41,D3_WAV!$D$5:$D$204,"&gt;2015",D3_WAV!$D$5:$D$204,"&lt;="&amp;A_Stammdaten!$B$12)</f>
        <v>0</v>
      </c>
      <c r="J41" s="284">
        <f>AVERAGE(SUMIFS(D3_WAV!$S$5:$S$204,D3_WAV!$B$5:$B$204,"geleistete Anzahlungen und Anlagen im Bau des Sachanlagevermögens",D3_WAV!$A$5:$A$204,B_KKAuf!$C41,D3_WAV!$D$5:$D$204,"&lt;=2023"),SUMIFS(D3_WAV!$U$5:$U$204,D3_WAV!$B$5:$B$204,"geleistete Anzahlungen und Anlagen im Bau des Sachanlagevermögens",D3_WAV!$A$5:$A$204,B_KKAuf!$C41,D3_WAV!$D$5:$D$204,"&lt;=2023"))+AVERAGE(SUMIFS(D3_WAV!$S$5:$S$204,D3_WAV!$B$5:$B$204,"geleistete Anzahlungen auf immaterielle Vermögensgegenstände",D3_WAV!$A$5:$A$204,B_KKAuf!$C41,D3_WAV!$D$5:$D$204,"&lt;=2023"),SUMIFS(D3_WAV!$U$5:$U$204,D3_WAV!$B$5:$B$204,"geleistete Anzahlungen auf immaterielle Vermögensgegenstände",D3_WAV!$A$5:$A$204,B_KKAuf!$C41,D3_WAV!$D$5:$D$204,"&lt;=2023"))</f>
        <v>0</v>
      </c>
      <c r="K41" s="284">
        <f>IF(A_Stammdaten!$B$7="FNB",(PRODUCT(B_KKAuf!$J41,KKauf!$Z$52)),PRODUCT(B_KKAuf!$J41,KKauf!$Z$65))</f>
        <v>0</v>
      </c>
      <c r="L41" s="284">
        <f>J41*KKauf!$Z$13</f>
        <v>0</v>
      </c>
      <c r="M41" s="284">
        <f>AVERAGE(SUMIFS(D3_WAV!$S$5:$S$204,D3_WAV!$B$5:$B$204,"geleistete Anzahlungen und Anlagen im Bau des Sachanlagevermögens",D3_WAV!$A$5:$A$204,B_KKAuf!$C41,D3_WAV!$D$5:$D$204,"&gt;=2024"),SUMIFS(D3_WAV!$U$5:$U$204,D3_WAV!$B$5:$B$204,"geleistete Anzahlungen und Anlagen im Bau des Sachanlagevermögens",D3_WAV!$A$5:$A$204,B_KKAuf!$C41,D3_WAV!$D$5:$D$204,"&gt;=2024"))+AVERAGE(SUMIFS(D3_WAV!$S$5:$S$204,D3_WAV!$B$5:$B$204,"geleistete Anzahlungen auf immaterielle Vermögensgegenstände",D3_WAV!$A$5:$A$204,B_KKAuf!$C41,D3_WAV!$D$5:$D$204,"&gt;=2024"),SUMIFS(D3_WAV!$U$5:$U$204,D3_WAV!$B$5:$B$204,"geleistete Anzahlungen auf immaterielle Vermögensgegenstände",D3_WAV!$A$5:$A$204,B_KKAuf!$C41,D3_WAV!$D$5:$D$204,"&gt;=2024"))</f>
        <v>0</v>
      </c>
      <c r="N41" s="284">
        <f>IF(A_Stammdaten!$B$7="FNB",(PRODUCT(B_KKAuf!$M41,KKauf!$Z$55)),PRODUCT(B_KKAuf!$M41,KKauf!$Z$68))</f>
        <v>0</v>
      </c>
      <c r="O41" s="292">
        <f>M41*KKauf!$Z$16</f>
        <v>0</v>
      </c>
      <c r="P41" s="135">
        <f>SUMIFS(D_SAV!$AL$5:$AL$4004,D_SAV!$B$5:$B$4004,B_KKAuf!$C41,D_SAV!$D$5:$D$4004,$T$4)</f>
        <v>0</v>
      </c>
      <c r="Q41" s="135">
        <f>SUMIFS(D3_WAV!$S$5:$S$204,D3_WAV!$A$5:$A$204,B_KKAuf!$C41,D3_WAV!$D$5:$D$204,$T$4,D3_WAV!$B$5:$B$204,"&lt;&gt;geleistete Anzahlungen und Anlagen im Bau des Sachanlagevermögens",D3_WAV!$B$5:$B$204,"&lt;&gt;geleistete Anzahlungen auf immaterielle Vermögensgegenstände")</f>
        <v>0</v>
      </c>
      <c r="R41" s="135">
        <f>SUMIFS(D2_BKZ!$J$5:$J$2504,D2_BKZ!$A$5:$A$2504,$C41,D2_BKZ!$B$5:$B$2504,$T$4)</f>
        <v>0</v>
      </c>
      <c r="S41" s="135">
        <f>SUMIFS(D_SAV!$AN$5:$AN$4004,D_SAV!$B$5:$B$4004,B_KKAuf!$C41,D_SAV!$D$5:$D$4004,$T$4)</f>
        <v>0</v>
      </c>
      <c r="T41" s="135">
        <f>SUMIFS(D3_WAV!$U$5:$U$204,D3_WAV!$A$5:$A$204,B_KKAuf!$C41,D3_WAV!$D$5:$D$204,$T$4,D3_WAV!$B$5:$B$204,"&lt;&gt;geleistete Anzahlungen und Anlagen im Bau des Sachanlagevermögens",D3_WAV!$B$5:$B$204,"&lt;&gt;geleistete Anzahlungen auf immaterielle Vermögensgegenstände")</f>
        <v>0</v>
      </c>
      <c r="U41" s="135">
        <f>SUMIFS(D2_BKZ!$K$5:$K$2504,D2_BKZ!$A$5:$A$2504,$C41,D2_BKZ!$B$5:$B$2504,$T$4)</f>
        <v>0</v>
      </c>
      <c r="V41" s="135">
        <f t="shared" si="16"/>
        <v>0</v>
      </c>
      <c r="W41" s="284">
        <f>IF(A_Stammdaten!$B$7="FNB",(PRODUCT(V41,KKauf!$L$52)),(PRODUCT(V41,KKauf!$L$65)))</f>
        <v>0</v>
      </c>
      <c r="X41" s="284">
        <f>V41*KKauf!$L$13</f>
        <v>0</v>
      </c>
      <c r="Y41" s="135">
        <f>SUMIFS(D_SAV!$AL$5:$AL$4004,D_SAV!$B$5:$B$4004,B_KKAuf!$C41,D_SAV!$D$5:$D$4004,$AC$4)</f>
        <v>0</v>
      </c>
      <c r="Z41" s="135">
        <f>SUMIFS(D3_WAV!$S$5:$S$204,D3_WAV!$A$5:$A$204,B_KKAuf!$C41,D3_WAV!$D$5:$D$204,$AC$4,D3_WAV!$B$5:$B$204,"&lt;&gt;geleistete Anzahlungen und Anlagen im Bau des Sachanlagevermögens",D3_WAV!$B$5:$B$204,"&lt;&gt;geleistete Anzahlungen auf immaterielle Vermögensgegenstände")</f>
        <v>0</v>
      </c>
      <c r="AA41" s="135">
        <f>SUMIFS(D2_BKZ!$J$5:$J$2504,D2_BKZ!$A$5:$A$2504,$C41,D2_BKZ!$B$5:$B$2504,$AC$4)</f>
        <v>0</v>
      </c>
      <c r="AB41" s="135">
        <f>SUMIFS(D_SAV!$AN$5:$AN$4004,D_SAV!$B$5:$B$4004,B_KKAuf!$C41,D_SAV!$D$5:$D$4004,$AC$4)</f>
        <v>0</v>
      </c>
      <c r="AC41" s="135">
        <f>SUMIFS(D3_WAV!$U$5:$U$204,D3_WAV!$A$5:$A$204,B_KKAuf!$C41,D3_WAV!$D$5:$D$204,$AC$4,D3_WAV!$B$5:$B$204,"&lt;&gt;geleistete Anzahlungen und Anlagen im Bau des Sachanlagevermögens",D3_WAV!$B$5:$B$204,"&lt;&gt;geleistete Anzahlungen auf immaterielle Vermögensgegenstände")</f>
        <v>0</v>
      </c>
      <c r="AD41" s="135">
        <f>SUMIFS(D2_BKZ!$K$5:$K$2504,D2_BKZ!$A$5:$A$2504,$C41,D2_BKZ!$B$5:$B$2504,$AC$4)</f>
        <v>0</v>
      </c>
      <c r="AE41" s="135">
        <f t="shared" si="17"/>
        <v>0</v>
      </c>
      <c r="AF41" s="284">
        <f>IF(A_Stammdaten!$B$7="FNB",(PRODUCT(AE41,KKauf!$L$53)),(PRODUCT(AE41,KKauf!$L$66)))</f>
        <v>0</v>
      </c>
      <c r="AG41" s="284">
        <f>AE41*KKauf!$L$14</f>
        <v>0</v>
      </c>
      <c r="AH41" s="135">
        <f>SUMIFS(D_SAV!$AL$5:$AL$4004,D_SAV!$B$5:$B$4004,B_KKAuf!$C41,D_SAV!$D$5:$D$4004,$AL$4)</f>
        <v>0</v>
      </c>
      <c r="AI41" s="135">
        <f>SUMIFS(D3_WAV!$S$5:$S$204,D3_WAV!$A$5:$A$204,B_KKAuf!$C41,D3_WAV!$D$5:$D$204,$AL$4,D3_WAV!$B$5:$B$204,"&lt;&gt;geleistete Anzahlungen und Anlagen im Bau des Sachanlagevermögens",D3_WAV!$B$5:$B$204,"&lt;&gt;geleistete Anzahlungen auf immaterielle Vermögensgegenstände")</f>
        <v>0</v>
      </c>
      <c r="AJ41" s="135">
        <f>SUMIFS(D2_BKZ!$J$5:$J$2504,D2_BKZ!$A$5:$A$2504,$C41,D2_BKZ!$B$5:$B$2504,$AL$4)</f>
        <v>0</v>
      </c>
      <c r="AK41" s="135">
        <f>SUMIFS(D_SAV!$AN$5:$AN$4004,D_SAV!$B$5:$B$4004,B_KKAuf!$C41,D_SAV!$D$5:$D$4004,$AL$4)</f>
        <v>0</v>
      </c>
      <c r="AL41" s="135">
        <f>SUMIFS(D3_WAV!$U$5:$U$204,D3_WAV!$A$5:$A$204,B_KKAuf!$C41,D3_WAV!$D$5:$D$204,$AL$4,D3_WAV!$B$5:$B$204,"&lt;&gt;geleistete Anzahlungen und Anlagen im Bau des Sachanlagevermögens",D3_WAV!$B$5:$B$204,"&lt;&gt;geleistete Anzahlungen auf immaterielle Vermögensgegenstände")</f>
        <v>0</v>
      </c>
      <c r="AM41" s="135">
        <f>SUMIFS(D2_BKZ!$K$5:$K$2504,D2_BKZ!$A$5:$A$2504,$C41,D2_BKZ!$B$5:$B$2504,$AL$4)</f>
        <v>0</v>
      </c>
      <c r="AN41" s="135">
        <f t="shared" si="18"/>
        <v>0</v>
      </c>
      <c r="AO41" s="284">
        <f>IF(A_Stammdaten!$B$7="FNB",(PRODUCT(AN41,KKauf!$L$54)),(PRODUCT(AN41,KKauf!$L$67)))</f>
        <v>0</v>
      </c>
      <c r="AP41" s="284">
        <f>AN41*KKauf!$L$15</f>
        <v>0</v>
      </c>
      <c r="AQ41" s="135">
        <f>SUMIFS(D_SAV!$AL$5:$AL$4004,D_SAV!$B$5:$B$4004,B_KKAuf!$C41,D_SAV!$D$5:$D$4004,$AU$4)</f>
        <v>0</v>
      </c>
      <c r="AR41" s="135">
        <f>SUMIFS(D3_WAV!$S$5:$S$204,D3_WAV!$A$5:$A$204,B_KKAuf!$C41,D3_WAV!$D$5:$D$204,$AU$4,D3_WAV!$B$5:$B$204,"&lt;&gt;geleistete Anzahlungen und Anlagen im Bau des Sachanlagevermögens",D3_WAV!$B$5:$B$204,"&lt;&gt;geleistete Anzahlungen auf immaterielle Vermögensgegenstände")</f>
        <v>0</v>
      </c>
      <c r="AS41" s="135">
        <f>SUMIFS(D2_BKZ!$J$5:$J$2504,D2_BKZ!$A$5:$A$2504,$C41,D2_BKZ!$B$5:$B$2504,$AU$4)</f>
        <v>0</v>
      </c>
      <c r="AT41" s="135">
        <f>SUMIFS(D_SAV!$AN$5:$AN$4004,D_SAV!$B$5:$B$4004,B_KKAuf!$C41,D_SAV!$D$5:$D$4004,$AU$4)</f>
        <v>0</v>
      </c>
      <c r="AU41" s="135">
        <f>SUMIFS(D3_WAV!$U$5:$U$204,D3_WAV!$A$5:$A$204,B_KKAuf!$C41,D3_WAV!$D$5:$D$204,$AU$4,D3_WAV!$B$5:$B$204,"&lt;&gt;geleistete Anzahlungen und Anlagen im Bau des Sachanlagevermögens",D3_WAV!$B$5:$B$204,"&lt;&gt;geleistete Anzahlungen auf immaterielle Vermögensgegenstände")</f>
        <v>0</v>
      </c>
      <c r="AV41" s="135">
        <f>SUMIFS(D2_BKZ!$K$5:$K$2504,D2_BKZ!$A$5:$A$2504,$C41,D2_BKZ!$B$5:$B$2504,$AU$4)</f>
        <v>0</v>
      </c>
      <c r="AW41" s="135">
        <f t="shared" si="19"/>
        <v>0</v>
      </c>
      <c r="AX41" s="284">
        <f>IF(A_Stammdaten!$B$7="FNB",(PRODUCT(AW41,KKauf!$L$55)),(PRODUCT(AW41,KKauf!$L$68)))</f>
        <v>0</v>
      </c>
      <c r="AY41" s="284">
        <f>AW41*KKauf!$L$16</f>
        <v>0</v>
      </c>
      <c r="AZ41" s="135">
        <f>SUMIFS(D_SAV!$AL$5:$AL$4004,D_SAV!$B$5:$B$4004,B_KKAuf!$C41,D_SAV!$D$5:$D$4004,$BD$4)</f>
        <v>0</v>
      </c>
      <c r="BA41" s="135">
        <f>SUMIFS(D3_WAV!$S$5:$S$204,D3_WAV!$A$5:$A$204,B_KKAuf!$C41,D3_WAV!$D$5:$D$204,$BD$4,D3_WAV!$B$5:$B$204,"&lt;&gt;geleistete Anzahlungen und Anlagen im Bau des Sachanlagevermögens",D3_WAV!$B$5:$B$204,"&lt;&gt;geleistete Anzahlungen auf immaterielle Vermögensgegenstände")</f>
        <v>0</v>
      </c>
      <c r="BB41" s="135">
        <f>SUMIFS(D2_BKZ!$J$5:$J$2504,D2_BKZ!$A$5:$A$2504,$C41,D2_BKZ!$B$5:$B$2504,$BD$4)</f>
        <v>0</v>
      </c>
      <c r="BC41" s="135">
        <f>SUMIFS(D_SAV!$AN$5:$AN$4004,D_SAV!$B$5:$B$4004,B_KKAuf!$C41,D_SAV!$D$5:$D$4004,$BD$4)</f>
        <v>0</v>
      </c>
      <c r="BD41" s="135">
        <f>SUMIFS(D3_WAV!$U$5:$U$204,D3_WAV!$A$5:$A$204,B_KKAuf!$C41,D3_WAV!$D$5:$D$204,$BD$4,D3_WAV!$B$5:$B$204,"&lt;&gt;geleistete Anzahlungen und Anlagen im Bau des Sachanlagevermögens",D3_WAV!$B$5:$B$204,"&lt;&gt;geleistete Anzahlungen auf immaterielle Vermögensgegenstände")</f>
        <v>0</v>
      </c>
      <c r="BE41" s="135">
        <f>SUMIFS(D2_BKZ!$K$5:$K$2504,D2_BKZ!$A$5:$A$2504,$C41,D2_BKZ!$B$5:$B$2504,$BD$4)</f>
        <v>0</v>
      </c>
      <c r="BF41" s="135">
        <f t="shared" si="20"/>
        <v>0</v>
      </c>
      <c r="BG41" s="285">
        <f>IF(A_Stammdaten!$B$7="FNB",(PRODUCT(BF41,KKauf!$L$56)),(PRODUCT(BF41,KKauf!$L$69)))</f>
        <v>0</v>
      </c>
      <c r="BH41" s="286">
        <f>BF41*KKauf!$L$17</f>
        <v>0</v>
      </c>
      <c r="BI41" s="280"/>
      <c r="BJ41" s="280"/>
      <c r="BK41" s="280"/>
      <c r="BL41" s="280"/>
      <c r="BM41" s="280"/>
      <c r="BN41" s="280"/>
      <c r="BO41" s="280"/>
      <c r="BP41" s="280"/>
      <c r="BQ41" s="280"/>
      <c r="BR41" s="280"/>
      <c r="BS41" s="280"/>
      <c r="BT41" s="280"/>
      <c r="BU41" s="280"/>
      <c r="BV41" s="280"/>
      <c r="BW41" s="280"/>
      <c r="BX41" s="280"/>
    </row>
    <row r="42" spans="3:76" x14ac:dyDescent="0.25">
      <c r="C42" s="136">
        <f>A_Stammdaten!A50</f>
        <v>0</v>
      </c>
      <c r="D42" s="174">
        <f t="shared" si="15"/>
        <v>0</v>
      </c>
      <c r="E42" s="174">
        <f t="shared" si="9"/>
        <v>0</v>
      </c>
      <c r="F42" s="283">
        <f>PRODUCT(SUM(L42,O42,X42,AG42,AP42,AY42,BH42),0.4,0.035,A_Stammdaten!D50)</f>
        <v>0</v>
      </c>
      <c r="G42" s="283">
        <f t="shared" si="1"/>
        <v>0</v>
      </c>
      <c r="H42" s="135">
        <f>SUMIF(D_SAV!$B$5:$B$4004,B_KKAuf!$C42,D_SAV!$AM$5:$AM$4004)</f>
        <v>0</v>
      </c>
      <c r="I42" s="135">
        <f>SUMIFS(D3_WAV!$T$5:$T$204,D3_WAV!$A$5:$A$204,C42,D3_WAV!$D$5:$D$204,"&gt;2015",D3_WAV!$D$5:$D$204,"&lt;="&amp;A_Stammdaten!$B$12)</f>
        <v>0</v>
      </c>
      <c r="J42" s="284">
        <f>AVERAGE(SUMIFS(D3_WAV!$S$5:$S$204,D3_WAV!$B$5:$B$204,"geleistete Anzahlungen und Anlagen im Bau des Sachanlagevermögens",D3_WAV!$A$5:$A$204,B_KKAuf!$C42,D3_WAV!$D$5:$D$204,"&lt;=2023"),SUMIFS(D3_WAV!$U$5:$U$204,D3_WAV!$B$5:$B$204,"geleistete Anzahlungen und Anlagen im Bau des Sachanlagevermögens",D3_WAV!$A$5:$A$204,B_KKAuf!$C42,D3_WAV!$D$5:$D$204,"&lt;=2023"))+AVERAGE(SUMIFS(D3_WAV!$S$5:$S$204,D3_WAV!$B$5:$B$204,"geleistete Anzahlungen auf immaterielle Vermögensgegenstände",D3_WAV!$A$5:$A$204,B_KKAuf!$C42,D3_WAV!$D$5:$D$204,"&lt;=2023"),SUMIFS(D3_WAV!$U$5:$U$204,D3_WAV!$B$5:$B$204,"geleistete Anzahlungen auf immaterielle Vermögensgegenstände",D3_WAV!$A$5:$A$204,B_KKAuf!$C42,D3_WAV!$D$5:$D$204,"&lt;=2023"))</f>
        <v>0</v>
      </c>
      <c r="K42" s="284">
        <f>IF(A_Stammdaten!$B$7="FNB",(PRODUCT(B_KKAuf!$J42,KKauf!$Z$52)),PRODUCT(B_KKAuf!$J42,KKauf!$Z$65))</f>
        <v>0</v>
      </c>
      <c r="L42" s="284">
        <f>J42*KKauf!$Z$13</f>
        <v>0</v>
      </c>
      <c r="M42" s="284">
        <f>AVERAGE(SUMIFS(D3_WAV!$S$5:$S$204,D3_WAV!$B$5:$B$204,"geleistete Anzahlungen und Anlagen im Bau des Sachanlagevermögens",D3_WAV!$A$5:$A$204,B_KKAuf!$C42,D3_WAV!$D$5:$D$204,"&gt;=2024"),SUMIFS(D3_WAV!$U$5:$U$204,D3_WAV!$B$5:$B$204,"geleistete Anzahlungen und Anlagen im Bau des Sachanlagevermögens",D3_WAV!$A$5:$A$204,B_KKAuf!$C42,D3_WAV!$D$5:$D$204,"&gt;=2024"))+AVERAGE(SUMIFS(D3_WAV!$S$5:$S$204,D3_WAV!$B$5:$B$204,"geleistete Anzahlungen auf immaterielle Vermögensgegenstände",D3_WAV!$A$5:$A$204,B_KKAuf!$C42,D3_WAV!$D$5:$D$204,"&gt;=2024"),SUMIFS(D3_WAV!$U$5:$U$204,D3_WAV!$B$5:$B$204,"geleistete Anzahlungen auf immaterielle Vermögensgegenstände",D3_WAV!$A$5:$A$204,B_KKAuf!$C42,D3_WAV!$D$5:$D$204,"&gt;=2024"))</f>
        <v>0</v>
      </c>
      <c r="N42" s="284">
        <f>IF(A_Stammdaten!$B$7="FNB",(PRODUCT(B_KKAuf!$M42,KKauf!$Z$55)),PRODUCT(B_KKAuf!$M42,KKauf!$Z$68))</f>
        <v>0</v>
      </c>
      <c r="O42" s="292">
        <f>M42*KKauf!$Z$16</f>
        <v>0</v>
      </c>
      <c r="P42" s="135">
        <f>SUMIFS(D_SAV!$AL$5:$AL$4004,D_SAV!$B$5:$B$4004,B_KKAuf!$C42,D_SAV!$D$5:$D$4004,$T$4)</f>
        <v>0</v>
      </c>
      <c r="Q42" s="135">
        <f>SUMIFS(D3_WAV!$S$5:$S$204,D3_WAV!$A$5:$A$204,B_KKAuf!$C42,D3_WAV!$D$5:$D$204,$T$4,D3_WAV!$B$5:$B$204,"&lt;&gt;geleistete Anzahlungen und Anlagen im Bau des Sachanlagevermögens",D3_WAV!$B$5:$B$204,"&lt;&gt;geleistete Anzahlungen auf immaterielle Vermögensgegenstände")</f>
        <v>0</v>
      </c>
      <c r="R42" s="135">
        <f>SUMIFS(D2_BKZ!$J$5:$J$2504,D2_BKZ!$A$5:$A$2504,$C42,D2_BKZ!$B$5:$B$2504,$T$4)</f>
        <v>0</v>
      </c>
      <c r="S42" s="135">
        <f>SUMIFS(D_SAV!$AN$5:$AN$4004,D_SAV!$B$5:$B$4004,B_KKAuf!$C42,D_SAV!$D$5:$D$4004,$T$4)</f>
        <v>0</v>
      </c>
      <c r="T42" s="135">
        <f>SUMIFS(D3_WAV!$U$5:$U$204,D3_WAV!$A$5:$A$204,B_KKAuf!$C42,D3_WAV!$D$5:$D$204,$T$4,D3_WAV!$B$5:$B$204,"&lt;&gt;geleistete Anzahlungen und Anlagen im Bau des Sachanlagevermögens",D3_WAV!$B$5:$B$204,"&lt;&gt;geleistete Anzahlungen auf immaterielle Vermögensgegenstände")</f>
        <v>0</v>
      </c>
      <c r="U42" s="135">
        <f>SUMIFS(D2_BKZ!$K$5:$K$2504,D2_BKZ!$A$5:$A$2504,$C42,D2_BKZ!$B$5:$B$2504,$T$4)</f>
        <v>0</v>
      </c>
      <c r="V42" s="135">
        <f t="shared" si="16"/>
        <v>0</v>
      </c>
      <c r="W42" s="284">
        <f>IF(A_Stammdaten!$B$7="FNB",(PRODUCT(V42,KKauf!$L$52)),(PRODUCT(V42,KKauf!$L$65)))</f>
        <v>0</v>
      </c>
      <c r="X42" s="284">
        <f>V42*KKauf!$L$13</f>
        <v>0</v>
      </c>
      <c r="Y42" s="135">
        <f>SUMIFS(D_SAV!$AL$5:$AL$4004,D_SAV!$B$5:$B$4004,B_KKAuf!$C42,D_SAV!$D$5:$D$4004,$AC$4)</f>
        <v>0</v>
      </c>
      <c r="Z42" s="135">
        <f>SUMIFS(D3_WAV!$S$5:$S$204,D3_WAV!$A$5:$A$204,B_KKAuf!$C42,D3_WAV!$D$5:$D$204,$AC$4,D3_WAV!$B$5:$B$204,"&lt;&gt;geleistete Anzahlungen und Anlagen im Bau des Sachanlagevermögens",D3_WAV!$B$5:$B$204,"&lt;&gt;geleistete Anzahlungen auf immaterielle Vermögensgegenstände")</f>
        <v>0</v>
      </c>
      <c r="AA42" s="135">
        <f>SUMIFS(D2_BKZ!$J$5:$J$2504,D2_BKZ!$A$5:$A$2504,$C42,D2_BKZ!$B$5:$B$2504,$AC$4)</f>
        <v>0</v>
      </c>
      <c r="AB42" s="135">
        <f>SUMIFS(D_SAV!$AN$5:$AN$4004,D_SAV!$B$5:$B$4004,B_KKAuf!$C42,D_SAV!$D$5:$D$4004,$AC$4)</f>
        <v>0</v>
      </c>
      <c r="AC42" s="135">
        <f>SUMIFS(D3_WAV!$U$5:$U$204,D3_WAV!$A$5:$A$204,B_KKAuf!$C42,D3_WAV!$D$5:$D$204,$AC$4,D3_WAV!$B$5:$B$204,"&lt;&gt;geleistete Anzahlungen und Anlagen im Bau des Sachanlagevermögens",D3_WAV!$B$5:$B$204,"&lt;&gt;geleistete Anzahlungen auf immaterielle Vermögensgegenstände")</f>
        <v>0</v>
      </c>
      <c r="AD42" s="135">
        <f>SUMIFS(D2_BKZ!$K$5:$K$2504,D2_BKZ!$A$5:$A$2504,$C42,D2_BKZ!$B$5:$B$2504,$AC$4)</f>
        <v>0</v>
      </c>
      <c r="AE42" s="135">
        <f t="shared" si="17"/>
        <v>0</v>
      </c>
      <c r="AF42" s="284">
        <f>IF(A_Stammdaten!$B$7="FNB",(PRODUCT(AE42,KKauf!$L$53)),(PRODUCT(AE42,KKauf!$L$66)))</f>
        <v>0</v>
      </c>
      <c r="AG42" s="284">
        <f>AE42*KKauf!$L$14</f>
        <v>0</v>
      </c>
      <c r="AH42" s="135">
        <f>SUMIFS(D_SAV!$AL$5:$AL$4004,D_SAV!$B$5:$B$4004,B_KKAuf!$C42,D_SAV!$D$5:$D$4004,$AL$4)</f>
        <v>0</v>
      </c>
      <c r="AI42" s="135">
        <f>SUMIFS(D3_WAV!$S$5:$S$204,D3_WAV!$A$5:$A$204,B_KKAuf!$C42,D3_WAV!$D$5:$D$204,$AL$4,D3_WAV!$B$5:$B$204,"&lt;&gt;geleistete Anzahlungen und Anlagen im Bau des Sachanlagevermögens",D3_WAV!$B$5:$B$204,"&lt;&gt;geleistete Anzahlungen auf immaterielle Vermögensgegenstände")</f>
        <v>0</v>
      </c>
      <c r="AJ42" s="135">
        <f>SUMIFS(D2_BKZ!$J$5:$J$2504,D2_BKZ!$A$5:$A$2504,$C42,D2_BKZ!$B$5:$B$2504,$AL$4)</f>
        <v>0</v>
      </c>
      <c r="AK42" s="135">
        <f>SUMIFS(D_SAV!$AN$5:$AN$4004,D_SAV!$B$5:$B$4004,B_KKAuf!$C42,D_SAV!$D$5:$D$4004,$AL$4)</f>
        <v>0</v>
      </c>
      <c r="AL42" s="135">
        <f>SUMIFS(D3_WAV!$U$5:$U$204,D3_WAV!$A$5:$A$204,B_KKAuf!$C42,D3_WAV!$D$5:$D$204,$AL$4,D3_WAV!$B$5:$B$204,"&lt;&gt;geleistete Anzahlungen und Anlagen im Bau des Sachanlagevermögens",D3_WAV!$B$5:$B$204,"&lt;&gt;geleistete Anzahlungen auf immaterielle Vermögensgegenstände")</f>
        <v>0</v>
      </c>
      <c r="AM42" s="135">
        <f>SUMIFS(D2_BKZ!$K$5:$K$2504,D2_BKZ!$A$5:$A$2504,$C42,D2_BKZ!$B$5:$B$2504,$AL$4)</f>
        <v>0</v>
      </c>
      <c r="AN42" s="135">
        <f t="shared" si="18"/>
        <v>0</v>
      </c>
      <c r="AO42" s="284">
        <f>IF(A_Stammdaten!$B$7="FNB",(PRODUCT(AN42,KKauf!$L$54)),(PRODUCT(AN42,KKauf!$L$67)))</f>
        <v>0</v>
      </c>
      <c r="AP42" s="284">
        <f>AN42*KKauf!$L$15</f>
        <v>0</v>
      </c>
      <c r="AQ42" s="135">
        <f>SUMIFS(D_SAV!$AL$5:$AL$4004,D_SAV!$B$5:$B$4004,B_KKAuf!$C42,D_SAV!$D$5:$D$4004,$AU$4)</f>
        <v>0</v>
      </c>
      <c r="AR42" s="135">
        <f>SUMIFS(D3_WAV!$S$5:$S$204,D3_WAV!$A$5:$A$204,B_KKAuf!$C42,D3_WAV!$D$5:$D$204,$AU$4,D3_WAV!$B$5:$B$204,"&lt;&gt;geleistete Anzahlungen und Anlagen im Bau des Sachanlagevermögens",D3_WAV!$B$5:$B$204,"&lt;&gt;geleistete Anzahlungen auf immaterielle Vermögensgegenstände")</f>
        <v>0</v>
      </c>
      <c r="AS42" s="135">
        <f>SUMIFS(D2_BKZ!$J$5:$J$2504,D2_BKZ!$A$5:$A$2504,$C42,D2_BKZ!$B$5:$B$2504,$AU$4)</f>
        <v>0</v>
      </c>
      <c r="AT42" s="135">
        <f>SUMIFS(D_SAV!$AN$5:$AN$4004,D_SAV!$B$5:$B$4004,B_KKAuf!$C42,D_SAV!$D$5:$D$4004,$AU$4)</f>
        <v>0</v>
      </c>
      <c r="AU42" s="135">
        <f>SUMIFS(D3_WAV!$U$5:$U$204,D3_WAV!$A$5:$A$204,B_KKAuf!$C42,D3_WAV!$D$5:$D$204,$AU$4,D3_WAV!$B$5:$B$204,"&lt;&gt;geleistete Anzahlungen und Anlagen im Bau des Sachanlagevermögens",D3_WAV!$B$5:$B$204,"&lt;&gt;geleistete Anzahlungen auf immaterielle Vermögensgegenstände")</f>
        <v>0</v>
      </c>
      <c r="AV42" s="135">
        <f>SUMIFS(D2_BKZ!$K$5:$K$2504,D2_BKZ!$A$5:$A$2504,$C42,D2_BKZ!$B$5:$B$2504,$AU$4)</f>
        <v>0</v>
      </c>
      <c r="AW42" s="135">
        <f t="shared" si="19"/>
        <v>0</v>
      </c>
      <c r="AX42" s="284">
        <f>IF(A_Stammdaten!$B$7="FNB",(PRODUCT(AW42,KKauf!$L$55)),(PRODUCT(AW42,KKauf!$L$68)))</f>
        <v>0</v>
      </c>
      <c r="AY42" s="284">
        <f>AW42*KKauf!$L$16</f>
        <v>0</v>
      </c>
      <c r="AZ42" s="135">
        <f>SUMIFS(D_SAV!$AL$5:$AL$4004,D_SAV!$B$5:$B$4004,B_KKAuf!$C42,D_SAV!$D$5:$D$4004,$BD$4)</f>
        <v>0</v>
      </c>
      <c r="BA42" s="135">
        <f>SUMIFS(D3_WAV!$S$5:$S$204,D3_WAV!$A$5:$A$204,B_KKAuf!$C42,D3_WAV!$D$5:$D$204,$BD$4,D3_WAV!$B$5:$B$204,"&lt;&gt;geleistete Anzahlungen und Anlagen im Bau des Sachanlagevermögens",D3_WAV!$B$5:$B$204,"&lt;&gt;geleistete Anzahlungen auf immaterielle Vermögensgegenstände")</f>
        <v>0</v>
      </c>
      <c r="BB42" s="135">
        <f>SUMIFS(D2_BKZ!$J$5:$J$2504,D2_BKZ!$A$5:$A$2504,$C42,D2_BKZ!$B$5:$B$2504,$BD$4)</f>
        <v>0</v>
      </c>
      <c r="BC42" s="135">
        <f>SUMIFS(D_SAV!$AN$5:$AN$4004,D_SAV!$B$5:$B$4004,B_KKAuf!$C42,D_SAV!$D$5:$D$4004,$BD$4)</f>
        <v>0</v>
      </c>
      <c r="BD42" s="135">
        <f>SUMIFS(D3_WAV!$U$5:$U$204,D3_WAV!$A$5:$A$204,B_KKAuf!$C42,D3_WAV!$D$5:$D$204,$BD$4,D3_WAV!$B$5:$B$204,"&lt;&gt;geleistete Anzahlungen und Anlagen im Bau des Sachanlagevermögens",D3_WAV!$B$5:$B$204,"&lt;&gt;geleistete Anzahlungen auf immaterielle Vermögensgegenstände")</f>
        <v>0</v>
      </c>
      <c r="BE42" s="135">
        <f>SUMIFS(D2_BKZ!$K$5:$K$2504,D2_BKZ!$A$5:$A$2504,$C42,D2_BKZ!$B$5:$B$2504,$BD$4)</f>
        <v>0</v>
      </c>
      <c r="BF42" s="135">
        <f t="shared" si="20"/>
        <v>0</v>
      </c>
      <c r="BG42" s="285">
        <f>IF(A_Stammdaten!$B$7="FNB",(PRODUCT(BF42,KKauf!$L$56)),(PRODUCT(BF42,KKauf!$L$69)))</f>
        <v>0</v>
      </c>
      <c r="BH42" s="286">
        <f>BF42*KKauf!$L$17</f>
        <v>0</v>
      </c>
      <c r="BI42" s="280"/>
      <c r="BJ42" s="280"/>
      <c r="BK42" s="280"/>
      <c r="BL42" s="280"/>
      <c r="BM42" s="280"/>
      <c r="BN42" s="280"/>
      <c r="BO42" s="280"/>
      <c r="BP42" s="280"/>
      <c r="BQ42" s="280"/>
      <c r="BR42" s="280"/>
      <c r="BS42" s="280"/>
      <c r="BT42" s="280"/>
      <c r="BU42" s="280"/>
      <c r="BV42" s="280"/>
      <c r="BW42" s="280"/>
      <c r="BX42" s="280"/>
    </row>
    <row r="43" spans="3:76" x14ac:dyDescent="0.25">
      <c r="C43" s="136">
        <f>A_Stammdaten!A51</f>
        <v>0</v>
      </c>
      <c r="D43" s="174">
        <f t="shared" si="15"/>
        <v>0</v>
      </c>
      <c r="E43" s="174">
        <f t="shared" si="9"/>
        <v>0</v>
      </c>
      <c r="F43" s="283">
        <f>PRODUCT(SUM(L43,O43,X43,AG43,AP43,AY43,BH43),0.4,0.035,A_Stammdaten!D51)</f>
        <v>0</v>
      </c>
      <c r="G43" s="283">
        <f t="shared" si="1"/>
        <v>0</v>
      </c>
      <c r="H43" s="135">
        <f>SUMIF(D_SAV!$B$5:$B$4004,B_KKAuf!$C43,D_SAV!$AM$5:$AM$4004)</f>
        <v>0</v>
      </c>
      <c r="I43" s="135">
        <f>SUMIFS(D3_WAV!$T$5:$T$204,D3_WAV!$A$5:$A$204,C43,D3_WAV!$D$5:$D$204,"&gt;2015",D3_WAV!$D$5:$D$204,"&lt;="&amp;A_Stammdaten!$B$12)</f>
        <v>0</v>
      </c>
      <c r="J43" s="284">
        <f>AVERAGE(SUMIFS(D3_WAV!$S$5:$S$204,D3_WAV!$B$5:$B$204,"geleistete Anzahlungen und Anlagen im Bau des Sachanlagevermögens",D3_WAV!$A$5:$A$204,B_KKAuf!$C43,D3_WAV!$D$5:$D$204,"&lt;=2023"),SUMIFS(D3_WAV!$U$5:$U$204,D3_WAV!$B$5:$B$204,"geleistete Anzahlungen und Anlagen im Bau des Sachanlagevermögens",D3_WAV!$A$5:$A$204,B_KKAuf!$C43,D3_WAV!$D$5:$D$204,"&lt;=2023"))+AVERAGE(SUMIFS(D3_WAV!$S$5:$S$204,D3_WAV!$B$5:$B$204,"geleistete Anzahlungen auf immaterielle Vermögensgegenstände",D3_WAV!$A$5:$A$204,B_KKAuf!$C43,D3_WAV!$D$5:$D$204,"&lt;=2023"),SUMIFS(D3_WAV!$U$5:$U$204,D3_WAV!$B$5:$B$204,"geleistete Anzahlungen auf immaterielle Vermögensgegenstände",D3_WAV!$A$5:$A$204,B_KKAuf!$C43,D3_WAV!$D$5:$D$204,"&lt;=2023"))</f>
        <v>0</v>
      </c>
      <c r="K43" s="284">
        <f>IF(A_Stammdaten!$B$7="FNB",(PRODUCT(B_KKAuf!$J43,KKauf!$Z$52)),PRODUCT(B_KKAuf!$J43,KKauf!$Z$65))</f>
        <v>0</v>
      </c>
      <c r="L43" s="284">
        <f>J43*KKauf!$Z$13</f>
        <v>0</v>
      </c>
      <c r="M43" s="284">
        <f>AVERAGE(SUMIFS(D3_WAV!$S$5:$S$204,D3_WAV!$B$5:$B$204,"geleistete Anzahlungen und Anlagen im Bau des Sachanlagevermögens",D3_WAV!$A$5:$A$204,B_KKAuf!$C43,D3_WAV!$D$5:$D$204,"&gt;=2024"),SUMIFS(D3_WAV!$U$5:$U$204,D3_WAV!$B$5:$B$204,"geleistete Anzahlungen und Anlagen im Bau des Sachanlagevermögens",D3_WAV!$A$5:$A$204,B_KKAuf!$C43,D3_WAV!$D$5:$D$204,"&gt;=2024"))+AVERAGE(SUMIFS(D3_WAV!$S$5:$S$204,D3_WAV!$B$5:$B$204,"geleistete Anzahlungen auf immaterielle Vermögensgegenstände",D3_WAV!$A$5:$A$204,B_KKAuf!$C43,D3_WAV!$D$5:$D$204,"&gt;=2024"),SUMIFS(D3_WAV!$U$5:$U$204,D3_WAV!$B$5:$B$204,"geleistete Anzahlungen auf immaterielle Vermögensgegenstände",D3_WAV!$A$5:$A$204,B_KKAuf!$C43,D3_WAV!$D$5:$D$204,"&gt;=2024"))</f>
        <v>0</v>
      </c>
      <c r="N43" s="284">
        <f>IF(A_Stammdaten!$B$7="FNB",(PRODUCT(B_KKAuf!$M43,KKauf!$Z$55)),PRODUCT(B_KKAuf!$M43,KKauf!$Z$68))</f>
        <v>0</v>
      </c>
      <c r="O43" s="292">
        <f>M43*KKauf!$Z$16</f>
        <v>0</v>
      </c>
      <c r="P43" s="135">
        <f>SUMIFS(D_SAV!$AL$5:$AL$4004,D_SAV!$B$5:$B$4004,B_KKAuf!$C43,D_SAV!$D$5:$D$4004,$T$4)</f>
        <v>0</v>
      </c>
      <c r="Q43" s="135">
        <f>SUMIFS(D3_WAV!$S$5:$S$204,D3_WAV!$A$5:$A$204,B_KKAuf!$C43,D3_WAV!$D$5:$D$204,$T$4,D3_WAV!$B$5:$B$204,"&lt;&gt;geleistete Anzahlungen und Anlagen im Bau des Sachanlagevermögens",D3_WAV!$B$5:$B$204,"&lt;&gt;geleistete Anzahlungen auf immaterielle Vermögensgegenstände")</f>
        <v>0</v>
      </c>
      <c r="R43" s="135">
        <f>SUMIFS(D2_BKZ!$J$5:$J$2504,D2_BKZ!$A$5:$A$2504,$C43,D2_BKZ!$B$5:$B$2504,$T$4)</f>
        <v>0</v>
      </c>
      <c r="S43" s="135">
        <f>SUMIFS(D_SAV!$AN$5:$AN$4004,D_SAV!$B$5:$B$4004,B_KKAuf!$C43,D_SAV!$D$5:$D$4004,$T$4)</f>
        <v>0</v>
      </c>
      <c r="T43" s="135">
        <f>SUMIFS(D3_WAV!$U$5:$U$204,D3_WAV!$A$5:$A$204,B_KKAuf!$C43,D3_WAV!$D$5:$D$204,$T$4,D3_WAV!$B$5:$B$204,"&lt;&gt;geleistete Anzahlungen und Anlagen im Bau des Sachanlagevermögens",D3_WAV!$B$5:$B$204,"&lt;&gt;geleistete Anzahlungen auf immaterielle Vermögensgegenstände")</f>
        <v>0</v>
      </c>
      <c r="U43" s="135">
        <f>SUMIFS(D2_BKZ!$K$5:$K$2504,D2_BKZ!$A$5:$A$2504,$C43,D2_BKZ!$B$5:$B$2504,$T$4)</f>
        <v>0</v>
      </c>
      <c r="V43" s="135">
        <f t="shared" si="16"/>
        <v>0</v>
      </c>
      <c r="W43" s="284">
        <f>IF(A_Stammdaten!$B$7="FNB",(PRODUCT(V43,KKauf!$L$52)),(PRODUCT(V43,KKauf!$L$65)))</f>
        <v>0</v>
      </c>
      <c r="X43" s="284">
        <f>V43*KKauf!$L$13</f>
        <v>0</v>
      </c>
      <c r="Y43" s="135">
        <f>SUMIFS(D_SAV!$AL$5:$AL$4004,D_SAV!$B$5:$B$4004,B_KKAuf!$C43,D_SAV!$D$5:$D$4004,$AC$4)</f>
        <v>0</v>
      </c>
      <c r="Z43" s="135">
        <f>SUMIFS(D3_WAV!$S$5:$S$204,D3_WAV!$A$5:$A$204,B_KKAuf!$C43,D3_WAV!$D$5:$D$204,$AC$4,D3_WAV!$B$5:$B$204,"&lt;&gt;geleistete Anzahlungen und Anlagen im Bau des Sachanlagevermögens",D3_WAV!$B$5:$B$204,"&lt;&gt;geleistete Anzahlungen auf immaterielle Vermögensgegenstände")</f>
        <v>0</v>
      </c>
      <c r="AA43" s="135">
        <f>SUMIFS(D2_BKZ!$J$5:$J$2504,D2_BKZ!$A$5:$A$2504,$C43,D2_BKZ!$B$5:$B$2504,$AC$4)</f>
        <v>0</v>
      </c>
      <c r="AB43" s="135">
        <f>SUMIFS(D_SAV!$AN$5:$AN$4004,D_SAV!$B$5:$B$4004,B_KKAuf!$C43,D_SAV!$D$5:$D$4004,$AC$4)</f>
        <v>0</v>
      </c>
      <c r="AC43" s="135">
        <f>SUMIFS(D3_WAV!$U$5:$U$204,D3_WAV!$A$5:$A$204,B_KKAuf!$C43,D3_WAV!$D$5:$D$204,$AC$4,D3_WAV!$B$5:$B$204,"&lt;&gt;geleistete Anzahlungen und Anlagen im Bau des Sachanlagevermögens",D3_WAV!$B$5:$B$204,"&lt;&gt;geleistete Anzahlungen auf immaterielle Vermögensgegenstände")</f>
        <v>0</v>
      </c>
      <c r="AD43" s="135">
        <f>SUMIFS(D2_BKZ!$K$5:$K$2504,D2_BKZ!$A$5:$A$2504,$C43,D2_BKZ!$B$5:$B$2504,$AC$4)</f>
        <v>0</v>
      </c>
      <c r="AE43" s="135">
        <f t="shared" si="17"/>
        <v>0</v>
      </c>
      <c r="AF43" s="284">
        <f>IF(A_Stammdaten!$B$7="FNB",(PRODUCT(AE43,KKauf!$L$53)),(PRODUCT(AE43,KKauf!$L$66)))</f>
        <v>0</v>
      </c>
      <c r="AG43" s="284">
        <f>AE43*KKauf!$L$14</f>
        <v>0</v>
      </c>
      <c r="AH43" s="135">
        <f>SUMIFS(D_SAV!$AL$5:$AL$4004,D_SAV!$B$5:$B$4004,B_KKAuf!$C43,D_SAV!$D$5:$D$4004,$AL$4)</f>
        <v>0</v>
      </c>
      <c r="AI43" s="135">
        <f>SUMIFS(D3_WAV!$S$5:$S$204,D3_WAV!$A$5:$A$204,B_KKAuf!$C43,D3_WAV!$D$5:$D$204,$AL$4,D3_WAV!$B$5:$B$204,"&lt;&gt;geleistete Anzahlungen und Anlagen im Bau des Sachanlagevermögens",D3_WAV!$B$5:$B$204,"&lt;&gt;geleistete Anzahlungen auf immaterielle Vermögensgegenstände")</f>
        <v>0</v>
      </c>
      <c r="AJ43" s="135">
        <f>SUMIFS(D2_BKZ!$J$5:$J$2504,D2_BKZ!$A$5:$A$2504,$C43,D2_BKZ!$B$5:$B$2504,$AL$4)</f>
        <v>0</v>
      </c>
      <c r="AK43" s="135">
        <f>SUMIFS(D_SAV!$AN$5:$AN$4004,D_SAV!$B$5:$B$4004,B_KKAuf!$C43,D_SAV!$D$5:$D$4004,$AL$4)</f>
        <v>0</v>
      </c>
      <c r="AL43" s="135">
        <f>SUMIFS(D3_WAV!$U$5:$U$204,D3_WAV!$A$5:$A$204,B_KKAuf!$C43,D3_WAV!$D$5:$D$204,$AL$4,D3_WAV!$B$5:$B$204,"&lt;&gt;geleistete Anzahlungen und Anlagen im Bau des Sachanlagevermögens",D3_WAV!$B$5:$B$204,"&lt;&gt;geleistete Anzahlungen auf immaterielle Vermögensgegenstände")</f>
        <v>0</v>
      </c>
      <c r="AM43" s="135">
        <f>SUMIFS(D2_BKZ!$K$5:$K$2504,D2_BKZ!$A$5:$A$2504,$C43,D2_BKZ!$B$5:$B$2504,$AL$4)</f>
        <v>0</v>
      </c>
      <c r="AN43" s="135">
        <f t="shared" si="18"/>
        <v>0</v>
      </c>
      <c r="AO43" s="284">
        <f>IF(A_Stammdaten!$B$7="FNB",(PRODUCT(AN43,KKauf!$L$54)),(PRODUCT(AN43,KKauf!$L$67)))</f>
        <v>0</v>
      </c>
      <c r="AP43" s="284">
        <f>AN43*KKauf!$L$15</f>
        <v>0</v>
      </c>
      <c r="AQ43" s="135">
        <f>SUMIFS(D_SAV!$AL$5:$AL$4004,D_SAV!$B$5:$B$4004,B_KKAuf!$C43,D_SAV!$D$5:$D$4004,$AU$4)</f>
        <v>0</v>
      </c>
      <c r="AR43" s="135">
        <f>SUMIFS(D3_WAV!$S$5:$S$204,D3_WAV!$A$5:$A$204,B_KKAuf!$C43,D3_WAV!$D$5:$D$204,$AU$4,D3_WAV!$B$5:$B$204,"&lt;&gt;geleistete Anzahlungen und Anlagen im Bau des Sachanlagevermögens",D3_WAV!$B$5:$B$204,"&lt;&gt;geleistete Anzahlungen auf immaterielle Vermögensgegenstände")</f>
        <v>0</v>
      </c>
      <c r="AS43" s="135">
        <f>SUMIFS(D2_BKZ!$J$5:$J$2504,D2_BKZ!$A$5:$A$2504,$C43,D2_BKZ!$B$5:$B$2504,$AU$4)</f>
        <v>0</v>
      </c>
      <c r="AT43" s="135">
        <f>SUMIFS(D_SAV!$AN$5:$AN$4004,D_SAV!$B$5:$B$4004,B_KKAuf!$C43,D_SAV!$D$5:$D$4004,$AU$4)</f>
        <v>0</v>
      </c>
      <c r="AU43" s="135">
        <f>SUMIFS(D3_WAV!$U$5:$U$204,D3_WAV!$A$5:$A$204,B_KKAuf!$C43,D3_WAV!$D$5:$D$204,$AU$4,D3_WAV!$B$5:$B$204,"&lt;&gt;geleistete Anzahlungen und Anlagen im Bau des Sachanlagevermögens",D3_WAV!$B$5:$B$204,"&lt;&gt;geleistete Anzahlungen auf immaterielle Vermögensgegenstände")</f>
        <v>0</v>
      </c>
      <c r="AV43" s="135">
        <f>SUMIFS(D2_BKZ!$K$5:$K$2504,D2_BKZ!$A$5:$A$2504,$C43,D2_BKZ!$B$5:$B$2504,$AU$4)</f>
        <v>0</v>
      </c>
      <c r="AW43" s="135">
        <f t="shared" si="19"/>
        <v>0</v>
      </c>
      <c r="AX43" s="284">
        <f>IF(A_Stammdaten!$B$7="FNB",(PRODUCT(AW43,KKauf!$L$55)),(PRODUCT(AW43,KKauf!$L$68)))</f>
        <v>0</v>
      </c>
      <c r="AY43" s="284">
        <f>AW43*KKauf!$L$16</f>
        <v>0</v>
      </c>
      <c r="AZ43" s="135">
        <f>SUMIFS(D_SAV!$AL$5:$AL$4004,D_SAV!$B$5:$B$4004,B_KKAuf!$C43,D_SAV!$D$5:$D$4004,$BD$4)</f>
        <v>0</v>
      </c>
      <c r="BA43" s="135">
        <f>SUMIFS(D3_WAV!$S$5:$S$204,D3_WAV!$A$5:$A$204,B_KKAuf!$C43,D3_WAV!$D$5:$D$204,$BD$4,D3_WAV!$B$5:$B$204,"&lt;&gt;geleistete Anzahlungen und Anlagen im Bau des Sachanlagevermögens",D3_WAV!$B$5:$B$204,"&lt;&gt;geleistete Anzahlungen auf immaterielle Vermögensgegenstände")</f>
        <v>0</v>
      </c>
      <c r="BB43" s="135">
        <f>SUMIFS(D2_BKZ!$J$5:$J$2504,D2_BKZ!$A$5:$A$2504,$C43,D2_BKZ!$B$5:$B$2504,$BD$4)</f>
        <v>0</v>
      </c>
      <c r="BC43" s="135">
        <f>SUMIFS(D_SAV!$AN$5:$AN$4004,D_SAV!$B$5:$B$4004,B_KKAuf!$C43,D_SAV!$D$5:$D$4004,$BD$4)</f>
        <v>0</v>
      </c>
      <c r="BD43" s="135">
        <f>SUMIFS(D3_WAV!$U$5:$U$204,D3_WAV!$A$5:$A$204,B_KKAuf!$C43,D3_WAV!$D$5:$D$204,$BD$4,D3_WAV!$B$5:$B$204,"&lt;&gt;geleistete Anzahlungen und Anlagen im Bau des Sachanlagevermögens",D3_WAV!$B$5:$B$204,"&lt;&gt;geleistete Anzahlungen auf immaterielle Vermögensgegenstände")</f>
        <v>0</v>
      </c>
      <c r="BE43" s="135">
        <f>SUMIFS(D2_BKZ!$K$5:$K$2504,D2_BKZ!$A$5:$A$2504,$C43,D2_BKZ!$B$5:$B$2504,$BD$4)</f>
        <v>0</v>
      </c>
      <c r="BF43" s="135">
        <f t="shared" si="20"/>
        <v>0</v>
      </c>
      <c r="BG43" s="285">
        <f>IF(A_Stammdaten!$B$7="FNB",(PRODUCT(BF43,KKauf!$L$56)),(PRODUCT(BF43,KKauf!$L$69)))</f>
        <v>0</v>
      </c>
      <c r="BH43" s="286">
        <f>BF43*KKauf!$L$17</f>
        <v>0</v>
      </c>
      <c r="BI43" s="280"/>
      <c r="BJ43" s="280"/>
      <c r="BK43" s="280"/>
      <c r="BL43" s="280"/>
      <c r="BM43" s="280"/>
      <c r="BN43" s="280"/>
      <c r="BO43" s="280"/>
      <c r="BP43" s="280"/>
      <c r="BQ43" s="280"/>
      <c r="BR43" s="280"/>
      <c r="BS43" s="280"/>
      <c r="BT43" s="280"/>
      <c r="BU43" s="280"/>
      <c r="BV43" s="280"/>
      <c r="BW43" s="280"/>
      <c r="BX43" s="280"/>
    </row>
    <row r="44" spans="3:76" x14ac:dyDescent="0.25">
      <c r="C44" s="136">
        <f>A_Stammdaten!A52</f>
        <v>0</v>
      </c>
      <c r="D44" s="174">
        <f t="shared" si="15"/>
        <v>0</v>
      </c>
      <c r="E44" s="174">
        <f t="shared" si="9"/>
        <v>0</v>
      </c>
      <c r="F44" s="283">
        <f>PRODUCT(SUM(L44,O44,X44,AG44,AP44,AY44,BH44),0.4,0.035,A_Stammdaten!D52)</f>
        <v>0</v>
      </c>
      <c r="G44" s="283">
        <f t="shared" si="1"/>
        <v>0</v>
      </c>
      <c r="H44" s="135">
        <f>SUMIF(D_SAV!$B$5:$B$4004,B_KKAuf!$C44,D_SAV!$AM$5:$AM$4004)</f>
        <v>0</v>
      </c>
      <c r="I44" s="135">
        <f>SUMIFS(D3_WAV!$T$5:$T$204,D3_WAV!$A$5:$A$204,C44,D3_WAV!$D$5:$D$204,"&gt;2015",D3_WAV!$D$5:$D$204,"&lt;="&amp;A_Stammdaten!$B$12)</f>
        <v>0</v>
      </c>
      <c r="J44" s="284">
        <f>AVERAGE(SUMIFS(D3_WAV!$S$5:$S$204,D3_WAV!$B$5:$B$204,"geleistete Anzahlungen und Anlagen im Bau des Sachanlagevermögens",D3_WAV!$A$5:$A$204,B_KKAuf!$C44,D3_WAV!$D$5:$D$204,"&lt;=2023"),SUMIFS(D3_WAV!$U$5:$U$204,D3_WAV!$B$5:$B$204,"geleistete Anzahlungen und Anlagen im Bau des Sachanlagevermögens",D3_WAV!$A$5:$A$204,B_KKAuf!$C44,D3_WAV!$D$5:$D$204,"&lt;=2023"))+AVERAGE(SUMIFS(D3_WAV!$S$5:$S$204,D3_WAV!$B$5:$B$204,"geleistete Anzahlungen auf immaterielle Vermögensgegenstände",D3_WAV!$A$5:$A$204,B_KKAuf!$C44,D3_WAV!$D$5:$D$204,"&lt;=2023"),SUMIFS(D3_WAV!$U$5:$U$204,D3_WAV!$B$5:$B$204,"geleistete Anzahlungen auf immaterielle Vermögensgegenstände",D3_WAV!$A$5:$A$204,B_KKAuf!$C44,D3_WAV!$D$5:$D$204,"&lt;=2023"))</f>
        <v>0</v>
      </c>
      <c r="K44" s="284">
        <f>IF(A_Stammdaten!$B$7="FNB",(PRODUCT(B_KKAuf!$J44,KKauf!$Z$52)),PRODUCT(B_KKAuf!$J44,KKauf!$Z$65))</f>
        <v>0</v>
      </c>
      <c r="L44" s="284">
        <f>J44*KKauf!$Z$13</f>
        <v>0</v>
      </c>
      <c r="M44" s="284">
        <f>AVERAGE(SUMIFS(D3_WAV!$S$5:$S$204,D3_WAV!$B$5:$B$204,"geleistete Anzahlungen und Anlagen im Bau des Sachanlagevermögens",D3_WAV!$A$5:$A$204,B_KKAuf!$C44,D3_WAV!$D$5:$D$204,"&gt;=2024"),SUMIFS(D3_WAV!$U$5:$U$204,D3_WAV!$B$5:$B$204,"geleistete Anzahlungen und Anlagen im Bau des Sachanlagevermögens",D3_WAV!$A$5:$A$204,B_KKAuf!$C44,D3_WAV!$D$5:$D$204,"&gt;=2024"))+AVERAGE(SUMIFS(D3_WAV!$S$5:$S$204,D3_WAV!$B$5:$B$204,"geleistete Anzahlungen auf immaterielle Vermögensgegenstände",D3_WAV!$A$5:$A$204,B_KKAuf!$C44,D3_WAV!$D$5:$D$204,"&gt;=2024"),SUMIFS(D3_WAV!$U$5:$U$204,D3_WAV!$B$5:$B$204,"geleistete Anzahlungen auf immaterielle Vermögensgegenstände",D3_WAV!$A$5:$A$204,B_KKAuf!$C44,D3_WAV!$D$5:$D$204,"&gt;=2024"))</f>
        <v>0</v>
      </c>
      <c r="N44" s="284">
        <f>IF(A_Stammdaten!$B$7="FNB",(PRODUCT(B_KKAuf!$M44,KKauf!$Z$55)),PRODUCT(B_KKAuf!$M44,KKauf!$Z$68))</f>
        <v>0</v>
      </c>
      <c r="O44" s="292">
        <f>M44*KKauf!$Z$16</f>
        <v>0</v>
      </c>
      <c r="P44" s="135">
        <f>SUMIFS(D_SAV!$AL$5:$AL$4004,D_SAV!$B$5:$B$4004,B_KKAuf!$C44,D_SAV!$D$5:$D$4004,$T$4)</f>
        <v>0</v>
      </c>
      <c r="Q44" s="135">
        <f>SUMIFS(D3_WAV!$S$5:$S$204,D3_WAV!$A$5:$A$204,B_KKAuf!$C44,D3_WAV!$D$5:$D$204,$T$4,D3_WAV!$B$5:$B$204,"&lt;&gt;geleistete Anzahlungen und Anlagen im Bau des Sachanlagevermögens",D3_WAV!$B$5:$B$204,"&lt;&gt;geleistete Anzahlungen auf immaterielle Vermögensgegenstände")</f>
        <v>0</v>
      </c>
      <c r="R44" s="135">
        <f>SUMIFS(D2_BKZ!$J$5:$J$2504,D2_BKZ!$A$5:$A$2504,$C44,D2_BKZ!$B$5:$B$2504,$T$4)</f>
        <v>0</v>
      </c>
      <c r="S44" s="135">
        <f>SUMIFS(D_SAV!$AN$5:$AN$4004,D_SAV!$B$5:$B$4004,B_KKAuf!$C44,D_SAV!$D$5:$D$4004,$T$4)</f>
        <v>0</v>
      </c>
      <c r="T44" s="135">
        <f>SUMIFS(D3_WAV!$U$5:$U$204,D3_WAV!$A$5:$A$204,B_KKAuf!$C44,D3_WAV!$D$5:$D$204,$T$4,D3_WAV!$B$5:$B$204,"&lt;&gt;geleistete Anzahlungen und Anlagen im Bau des Sachanlagevermögens",D3_WAV!$B$5:$B$204,"&lt;&gt;geleistete Anzahlungen auf immaterielle Vermögensgegenstände")</f>
        <v>0</v>
      </c>
      <c r="U44" s="135">
        <f>SUMIFS(D2_BKZ!$K$5:$K$2504,D2_BKZ!$A$5:$A$2504,$C44,D2_BKZ!$B$5:$B$2504,$T$4)</f>
        <v>0</v>
      </c>
      <c r="V44" s="135">
        <f t="shared" si="16"/>
        <v>0</v>
      </c>
      <c r="W44" s="284">
        <f>IF(A_Stammdaten!$B$7="FNB",(PRODUCT(V44,KKauf!$L$52)),(PRODUCT(V44,KKauf!$L$65)))</f>
        <v>0</v>
      </c>
      <c r="X44" s="284">
        <f>V44*KKauf!$L$13</f>
        <v>0</v>
      </c>
      <c r="Y44" s="135">
        <f>SUMIFS(D_SAV!$AL$5:$AL$4004,D_SAV!$B$5:$B$4004,B_KKAuf!$C44,D_SAV!$D$5:$D$4004,$AC$4)</f>
        <v>0</v>
      </c>
      <c r="Z44" s="135">
        <f>SUMIFS(D3_WAV!$S$5:$S$204,D3_WAV!$A$5:$A$204,B_KKAuf!$C44,D3_WAV!$D$5:$D$204,$AC$4,D3_WAV!$B$5:$B$204,"&lt;&gt;geleistete Anzahlungen und Anlagen im Bau des Sachanlagevermögens",D3_WAV!$B$5:$B$204,"&lt;&gt;geleistete Anzahlungen auf immaterielle Vermögensgegenstände")</f>
        <v>0</v>
      </c>
      <c r="AA44" s="135">
        <f>SUMIFS(D2_BKZ!$J$5:$J$2504,D2_BKZ!$A$5:$A$2504,$C44,D2_BKZ!$B$5:$B$2504,$AC$4)</f>
        <v>0</v>
      </c>
      <c r="AB44" s="135">
        <f>SUMIFS(D_SAV!$AN$5:$AN$4004,D_SAV!$B$5:$B$4004,B_KKAuf!$C44,D_SAV!$D$5:$D$4004,$AC$4)</f>
        <v>0</v>
      </c>
      <c r="AC44" s="135">
        <f>SUMIFS(D3_WAV!$U$5:$U$204,D3_WAV!$A$5:$A$204,B_KKAuf!$C44,D3_WAV!$D$5:$D$204,$AC$4,D3_WAV!$B$5:$B$204,"&lt;&gt;geleistete Anzahlungen und Anlagen im Bau des Sachanlagevermögens",D3_WAV!$B$5:$B$204,"&lt;&gt;geleistete Anzahlungen auf immaterielle Vermögensgegenstände")</f>
        <v>0</v>
      </c>
      <c r="AD44" s="135">
        <f>SUMIFS(D2_BKZ!$K$5:$K$2504,D2_BKZ!$A$5:$A$2504,$C44,D2_BKZ!$B$5:$B$2504,$AC$4)</f>
        <v>0</v>
      </c>
      <c r="AE44" s="135">
        <f t="shared" si="17"/>
        <v>0</v>
      </c>
      <c r="AF44" s="284">
        <f>IF(A_Stammdaten!$B$7="FNB",(PRODUCT(AE44,KKauf!$L$53)),(PRODUCT(AE44,KKauf!$L$66)))</f>
        <v>0</v>
      </c>
      <c r="AG44" s="284">
        <f>AE44*KKauf!$L$14</f>
        <v>0</v>
      </c>
      <c r="AH44" s="135">
        <f>SUMIFS(D_SAV!$AL$5:$AL$4004,D_SAV!$B$5:$B$4004,B_KKAuf!$C44,D_SAV!$D$5:$D$4004,$AL$4)</f>
        <v>0</v>
      </c>
      <c r="AI44" s="135">
        <f>SUMIFS(D3_WAV!$S$5:$S$204,D3_WAV!$A$5:$A$204,B_KKAuf!$C44,D3_WAV!$D$5:$D$204,$AL$4,D3_WAV!$B$5:$B$204,"&lt;&gt;geleistete Anzahlungen und Anlagen im Bau des Sachanlagevermögens",D3_WAV!$B$5:$B$204,"&lt;&gt;geleistete Anzahlungen auf immaterielle Vermögensgegenstände")</f>
        <v>0</v>
      </c>
      <c r="AJ44" s="135">
        <f>SUMIFS(D2_BKZ!$J$5:$J$2504,D2_BKZ!$A$5:$A$2504,$C44,D2_BKZ!$B$5:$B$2504,$AL$4)</f>
        <v>0</v>
      </c>
      <c r="AK44" s="135">
        <f>SUMIFS(D_SAV!$AN$5:$AN$4004,D_SAV!$B$5:$B$4004,B_KKAuf!$C44,D_SAV!$D$5:$D$4004,$AL$4)</f>
        <v>0</v>
      </c>
      <c r="AL44" s="135">
        <f>SUMIFS(D3_WAV!$U$5:$U$204,D3_WAV!$A$5:$A$204,B_KKAuf!$C44,D3_WAV!$D$5:$D$204,$AL$4,D3_WAV!$B$5:$B$204,"&lt;&gt;geleistete Anzahlungen und Anlagen im Bau des Sachanlagevermögens",D3_WAV!$B$5:$B$204,"&lt;&gt;geleistete Anzahlungen auf immaterielle Vermögensgegenstände")</f>
        <v>0</v>
      </c>
      <c r="AM44" s="135">
        <f>SUMIFS(D2_BKZ!$K$5:$K$2504,D2_BKZ!$A$5:$A$2504,$C44,D2_BKZ!$B$5:$B$2504,$AL$4)</f>
        <v>0</v>
      </c>
      <c r="AN44" s="135">
        <f t="shared" si="18"/>
        <v>0</v>
      </c>
      <c r="AO44" s="284">
        <f>IF(A_Stammdaten!$B$7="FNB",(PRODUCT(AN44,KKauf!$L$54)),(PRODUCT(AN44,KKauf!$L$67)))</f>
        <v>0</v>
      </c>
      <c r="AP44" s="284">
        <f>AN44*KKauf!$L$15</f>
        <v>0</v>
      </c>
      <c r="AQ44" s="135">
        <f>SUMIFS(D_SAV!$AL$5:$AL$4004,D_SAV!$B$5:$B$4004,B_KKAuf!$C44,D_SAV!$D$5:$D$4004,$AU$4)</f>
        <v>0</v>
      </c>
      <c r="AR44" s="135">
        <f>SUMIFS(D3_WAV!$S$5:$S$204,D3_WAV!$A$5:$A$204,B_KKAuf!$C44,D3_WAV!$D$5:$D$204,$AU$4,D3_WAV!$B$5:$B$204,"&lt;&gt;geleistete Anzahlungen und Anlagen im Bau des Sachanlagevermögens",D3_WAV!$B$5:$B$204,"&lt;&gt;geleistete Anzahlungen auf immaterielle Vermögensgegenstände")</f>
        <v>0</v>
      </c>
      <c r="AS44" s="135">
        <f>SUMIFS(D2_BKZ!$J$5:$J$2504,D2_BKZ!$A$5:$A$2504,$C44,D2_BKZ!$B$5:$B$2504,$AU$4)</f>
        <v>0</v>
      </c>
      <c r="AT44" s="135">
        <f>SUMIFS(D_SAV!$AN$5:$AN$4004,D_SAV!$B$5:$B$4004,B_KKAuf!$C44,D_SAV!$D$5:$D$4004,$AU$4)</f>
        <v>0</v>
      </c>
      <c r="AU44" s="135">
        <f>SUMIFS(D3_WAV!$U$5:$U$204,D3_WAV!$A$5:$A$204,B_KKAuf!$C44,D3_WAV!$D$5:$D$204,$AU$4,D3_WAV!$B$5:$B$204,"&lt;&gt;geleistete Anzahlungen und Anlagen im Bau des Sachanlagevermögens",D3_WAV!$B$5:$B$204,"&lt;&gt;geleistete Anzahlungen auf immaterielle Vermögensgegenstände")</f>
        <v>0</v>
      </c>
      <c r="AV44" s="135">
        <f>SUMIFS(D2_BKZ!$K$5:$K$2504,D2_BKZ!$A$5:$A$2504,$C44,D2_BKZ!$B$5:$B$2504,$AU$4)</f>
        <v>0</v>
      </c>
      <c r="AW44" s="135">
        <f t="shared" si="19"/>
        <v>0</v>
      </c>
      <c r="AX44" s="284">
        <f>IF(A_Stammdaten!$B$7="FNB",(PRODUCT(AW44,KKauf!$L$55)),(PRODUCT(AW44,KKauf!$L$68)))</f>
        <v>0</v>
      </c>
      <c r="AY44" s="284">
        <f>AW44*KKauf!$L$16</f>
        <v>0</v>
      </c>
      <c r="AZ44" s="135">
        <f>SUMIFS(D_SAV!$AL$5:$AL$4004,D_SAV!$B$5:$B$4004,B_KKAuf!$C44,D_SAV!$D$5:$D$4004,$BD$4)</f>
        <v>0</v>
      </c>
      <c r="BA44" s="135">
        <f>SUMIFS(D3_WAV!$S$5:$S$204,D3_WAV!$A$5:$A$204,B_KKAuf!$C44,D3_WAV!$D$5:$D$204,$BD$4,D3_WAV!$B$5:$B$204,"&lt;&gt;geleistete Anzahlungen und Anlagen im Bau des Sachanlagevermögens",D3_WAV!$B$5:$B$204,"&lt;&gt;geleistete Anzahlungen auf immaterielle Vermögensgegenstände")</f>
        <v>0</v>
      </c>
      <c r="BB44" s="135">
        <f>SUMIFS(D2_BKZ!$J$5:$J$2504,D2_BKZ!$A$5:$A$2504,$C44,D2_BKZ!$B$5:$B$2504,$BD$4)</f>
        <v>0</v>
      </c>
      <c r="BC44" s="135">
        <f>SUMIFS(D_SAV!$AN$5:$AN$4004,D_SAV!$B$5:$B$4004,B_KKAuf!$C44,D_SAV!$D$5:$D$4004,$BD$4)</f>
        <v>0</v>
      </c>
      <c r="BD44" s="135">
        <f>SUMIFS(D3_WAV!$U$5:$U$204,D3_WAV!$A$5:$A$204,B_KKAuf!$C44,D3_WAV!$D$5:$D$204,$BD$4,D3_WAV!$B$5:$B$204,"&lt;&gt;geleistete Anzahlungen und Anlagen im Bau des Sachanlagevermögens",D3_WAV!$B$5:$B$204,"&lt;&gt;geleistete Anzahlungen auf immaterielle Vermögensgegenstände")</f>
        <v>0</v>
      </c>
      <c r="BE44" s="135">
        <f>SUMIFS(D2_BKZ!$K$5:$K$2504,D2_BKZ!$A$5:$A$2504,$C44,D2_BKZ!$B$5:$B$2504,$BD$4)</f>
        <v>0</v>
      </c>
      <c r="BF44" s="135">
        <f t="shared" si="20"/>
        <v>0</v>
      </c>
      <c r="BG44" s="285">
        <f>IF(A_Stammdaten!$B$7="FNB",(PRODUCT(BF44,KKauf!$L$56)),(PRODUCT(BF44,KKauf!$L$69)))</f>
        <v>0</v>
      </c>
      <c r="BH44" s="286">
        <f>BF44*KKauf!$L$17</f>
        <v>0</v>
      </c>
      <c r="BI44" s="280"/>
      <c r="BJ44" s="280"/>
      <c r="BK44" s="280"/>
      <c r="BL44" s="280"/>
      <c r="BM44" s="280"/>
      <c r="BN44" s="280"/>
      <c r="BO44" s="280"/>
      <c r="BP44" s="280"/>
      <c r="BQ44" s="280"/>
      <c r="BR44" s="280"/>
      <c r="BS44" s="280"/>
      <c r="BT44" s="280"/>
      <c r="BU44" s="280"/>
      <c r="BV44" s="280"/>
      <c r="BW44" s="280"/>
      <c r="BX44" s="280"/>
    </row>
    <row r="45" spans="3:76" x14ac:dyDescent="0.25">
      <c r="C45" s="136">
        <f>A_Stammdaten!A53</f>
        <v>0</v>
      </c>
      <c r="D45" s="174">
        <f t="shared" si="15"/>
        <v>0</v>
      </c>
      <c r="E45" s="174">
        <f t="shared" si="9"/>
        <v>0</v>
      </c>
      <c r="F45" s="283">
        <f>PRODUCT(SUM(L45,O45,X45,AG45,AP45,AY45,BH45),0.4,0.035,A_Stammdaten!D53)</f>
        <v>0</v>
      </c>
      <c r="G45" s="283">
        <f t="shared" si="1"/>
        <v>0</v>
      </c>
      <c r="H45" s="135">
        <f>SUMIF(D_SAV!$B$5:$B$4004,B_KKAuf!$C45,D_SAV!$AM$5:$AM$4004)</f>
        <v>0</v>
      </c>
      <c r="I45" s="135">
        <f>SUMIFS(D3_WAV!$T$5:$T$204,D3_WAV!$A$5:$A$204,C45,D3_WAV!$D$5:$D$204,"&gt;2015",D3_WAV!$D$5:$D$204,"&lt;="&amp;A_Stammdaten!$B$12)</f>
        <v>0</v>
      </c>
      <c r="J45" s="284">
        <f>AVERAGE(SUMIFS(D3_WAV!$S$5:$S$204,D3_WAV!$B$5:$B$204,"geleistete Anzahlungen und Anlagen im Bau des Sachanlagevermögens",D3_WAV!$A$5:$A$204,B_KKAuf!$C45,D3_WAV!$D$5:$D$204,"&lt;=2023"),SUMIFS(D3_WAV!$U$5:$U$204,D3_WAV!$B$5:$B$204,"geleistete Anzahlungen und Anlagen im Bau des Sachanlagevermögens",D3_WAV!$A$5:$A$204,B_KKAuf!$C45,D3_WAV!$D$5:$D$204,"&lt;=2023"))+AVERAGE(SUMIFS(D3_WAV!$S$5:$S$204,D3_WAV!$B$5:$B$204,"geleistete Anzahlungen auf immaterielle Vermögensgegenstände",D3_WAV!$A$5:$A$204,B_KKAuf!$C45,D3_WAV!$D$5:$D$204,"&lt;=2023"),SUMIFS(D3_WAV!$U$5:$U$204,D3_WAV!$B$5:$B$204,"geleistete Anzahlungen auf immaterielle Vermögensgegenstände",D3_WAV!$A$5:$A$204,B_KKAuf!$C45,D3_WAV!$D$5:$D$204,"&lt;=2023"))</f>
        <v>0</v>
      </c>
      <c r="K45" s="284">
        <f>IF(A_Stammdaten!$B$7="FNB",(PRODUCT(B_KKAuf!$J45,KKauf!$Z$52)),PRODUCT(B_KKAuf!$J45,KKauf!$Z$65))</f>
        <v>0</v>
      </c>
      <c r="L45" s="284">
        <f>J45*KKauf!$Z$13</f>
        <v>0</v>
      </c>
      <c r="M45" s="284">
        <f>AVERAGE(SUMIFS(D3_WAV!$S$5:$S$204,D3_WAV!$B$5:$B$204,"geleistete Anzahlungen und Anlagen im Bau des Sachanlagevermögens",D3_WAV!$A$5:$A$204,B_KKAuf!$C45,D3_WAV!$D$5:$D$204,"&gt;=2024"),SUMIFS(D3_WAV!$U$5:$U$204,D3_WAV!$B$5:$B$204,"geleistete Anzahlungen und Anlagen im Bau des Sachanlagevermögens",D3_WAV!$A$5:$A$204,B_KKAuf!$C45,D3_WAV!$D$5:$D$204,"&gt;=2024"))+AVERAGE(SUMIFS(D3_WAV!$S$5:$S$204,D3_WAV!$B$5:$B$204,"geleistete Anzahlungen auf immaterielle Vermögensgegenstände",D3_WAV!$A$5:$A$204,B_KKAuf!$C45,D3_WAV!$D$5:$D$204,"&gt;=2024"),SUMIFS(D3_WAV!$U$5:$U$204,D3_WAV!$B$5:$B$204,"geleistete Anzahlungen auf immaterielle Vermögensgegenstände",D3_WAV!$A$5:$A$204,B_KKAuf!$C45,D3_WAV!$D$5:$D$204,"&gt;=2024"))</f>
        <v>0</v>
      </c>
      <c r="N45" s="284">
        <f>IF(A_Stammdaten!$B$7="FNB",(PRODUCT(B_KKAuf!$M45,KKauf!$Z$55)),PRODUCT(B_KKAuf!$M45,KKauf!$Z$68))</f>
        <v>0</v>
      </c>
      <c r="O45" s="292">
        <f>M45*KKauf!$Z$16</f>
        <v>0</v>
      </c>
      <c r="P45" s="135">
        <f>SUMIFS(D_SAV!$AL$5:$AL$4004,D_SAV!$B$5:$B$4004,B_KKAuf!$C45,D_SAV!$D$5:$D$4004,$T$4)</f>
        <v>0</v>
      </c>
      <c r="Q45" s="135">
        <f>SUMIFS(D3_WAV!$S$5:$S$204,D3_WAV!$A$5:$A$204,B_KKAuf!$C45,D3_WAV!$D$5:$D$204,$T$4,D3_WAV!$B$5:$B$204,"&lt;&gt;geleistete Anzahlungen und Anlagen im Bau des Sachanlagevermögens",D3_WAV!$B$5:$B$204,"&lt;&gt;geleistete Anzahlungen auf immaterielle Vermögensgegenstände")</f>
        <v>0</v>
      </c>
      <c r="R45" s="135">
        <f>SUMIFS(D2_BKZ!$J$5:$J$2504,D2_BKZ!$A$5:$A$2504,$C45,D2_BKZ!$B$5:$B$2504,$T$4)</f>
        <v>0</v>
      </c>
      <c r="S45" s="135">
        <f>SUMIFS(D_SAV!$AN$5:$AN$4004,D_SAV!$B$5:$B$4004,B_KKAuf!$C45,D_SAV!$D$5:$D$4004,$T$4)</f>
        <v>0</v>
      </c>
      <c r="T45" s="135">
        <f>SUMIFS(D3_WAV!$U$5:$U$204,D3_WAV!$A$5:$A$204,B_KKAuf!$C45,D3_WAV!$D$5:$D$204,$T$4,D3_WAV!$B$5:$B$204,"&lt;&gt;geleistete Anzahlungen und Anlagen im Bau des Sachanlagevermögens",D3_WAV!$B$5:$B$204,"&lt;&gt;geleistete Anzahlungen auf immaterielle Vermögensgegenstände")</f>
        <v>0</v>
      </c>
      <c r="U45" s="135">
        <f>SUMIFS(D2_BKZ!$K$5:$K$2504,D2_BKZ!$A$5:$A$2504,$C45,D2_BKZ!$B$5:$B$2504,$T$4)</f>
        <v>0</v>
      </c>
      <c r="V45" s="135">
        <f t="shared" si="16"/>
        <v>0</v>
      </c>
      <c r="W45" s="284">
        <f>IF(A_Stammdaten!$B$7="FNB",(PRODUCT(V45,KKauf!$L$52)),(PRODUCT(V45,KKauf!$L$65)))</f>
        <v>0</v>
      </c>
      <c r="X45" s="284">
        <f>V45*KKauf!$L$13</f>
        <v>0</v>
      </c>
      <c r="Y45" s="135">
        <f>SUMIFS(D_SAV!$AL$5:$AL$4004,D_SAV!$B$5:$B$4004,B_KKAuf!$C45,D_SAV!$D$5:$D$4004,$AC$4)</f>
        <v>0</v>
      </c>
      <c r="Z45" s="135">
        <f>SUMIFS(D3_WAV!$S$5:$S$204,D3_WAV!$A$5:$A$204,B_KKAuf!$C45,D3_WAV!$D$5:$D$204,$AC$4,D3_WAV!$B$5:$B$204,"&lt;&gt;geleistete Anzahlungen und Anlagen im Bau des Sachanlagevermögens",D3_WAV!$B$5:$B$204,"&lt;&gt;geleistete Anzahlungen auf immaterielle Vermögensgegenstände")</f>
        <v>0</v>
      </c>
      <c r="AA45" s="135">
        <f>SUMIFS(D2_BKZ!$J$5:$J$2504,D2_BKZ!$A$5:$A$2504,$C45,D2_BKZ!$B$5:$B$2504,$AC$4)</f>
        <v>0</v>
      </c>
      <c r="AB45" s="135">
        <f>SUMIFS(D_SAV!$AN$5:$AN$4004,D_SAV!$B$5:$B$4004,B_KKAuf!$C45,D_SAV!$D$5:$D$4004,$AC$4)</f>
        <v>0</v>
      </c>
      <c r="AC45" s="135">
        <f>SUMIFS(D3_WAV!$U$5:$U$204,D3_WAV!$A$5:$A$204,B_KKAuf!$C45,D3_WAV!$D$5:$D$204,$AC$4,D3_WAV!$B$5:$B$204,"&lt;&gt;geleistete Anzahlungen und Anlagen im Bau des Sachanlagevermögens",D3_WAV!$B$5:$B$204,"&lt;&gt;geleistete Anzahlungen auf immaterielle Vermögensgegenstände")</f>
        <v>0</v>
      </c>
      <c r="AD45" s="135">
        <f>SUMIFS(D2_BKZ!$K$5:$K$2504,D2_BKZ!$A$5:$A$2504,$C45,D2_BKZ!$B$5:$B$2504,$AC$4)</f>
        <v>0</v>
      </c>
      <c r="AE45" s="135">
        <f t="shared" si="17"/>
        <v>0</v>
      </c>
      <c r="AF45" s="284">
        <f>IF(A_Stammdaten!$B$7="FNB",(PRODUCT(AE45,KKauf!$L$53)),(PRODUCT(AE45,KKauf!$L$66)))</f>
        <v>0</v>
      </c>
      <c r="AG45" s="284">
        <f>AE45*KKauf!$L$14</f>
        <v>0</v>
      </c>
      <c r="AH45" s="135">
        <f>SUMIFS(D_SAV!$AL$5:$AL$4004,D_SAV!$B$5:$B$4004,B_KKAuf!$C45,D_SAV!$D$5:$D$4004,$AL$4)</f>
        <v>0</v>
      </c>
      <c r="AI45" s="135">
        <f>SUMIFS(D3_WAV!$S$5:$S$204,D3_WAV!$A$5:$A$204,B_KKAuf!$C45,D3_WAV!$D$5:$D$204,$AL$4,D3_WAV!$B$5:$B$204,"&lt;&gt;geleistete Anzahlungen und Anlagen im Bau des Sachanlagevermögens",D3_WAV!$B$5:$B$204,"&lt;&gt;geleistete Anzahlungen auf immaterielle Vermögensgegenstände")</f>
        <v>0</v>
      </c>
      <c r="AJ45" s="135">
        <f>SUMIFS(D2_BKZ!$J$5:$J$2504,D2_BKZ!$A$5:$A$2504,$C45,D2_BKZ!$B$5:$B$2504,$AL$4)</f>
        <v>0</v>
      </c>
      <c r="AK45" s="135">
        <f>SUMIFS(D_SAV!$AN$5:$AN$4004,D_SAV!$B$5:$B$4004,B_KKAuf!$C45,D_SAV!$D$5:$D$4004,$AL$4)</f>
        <v>0</v>
      </c>
      <c r="AL45" s="135">
        <f>SUMIFS(D3_WAV!$U$5:$U$204,D3_WAV!$A$5:$A$204,B_KKAuf!$C45,D3_WAV!$D$5:$D$204,$AL$4,D3_WAV!$B$5:$B$204,"&lt;&gt;geleistete Anzahlungen und Anlagen im Bau des Sachanlagevermögens",D3_WAV!$B$5:$B$204,"&lt;&gt;geleistete Anzahlungen auf immaterielle Vermögensgegenstände")</f>
        <v>0</v>
      </c>
      <c r="AM45" s="135">
        <f>SUMIFS(D2_BKZ!$K$5:$K$2504,D2_BKZ!$A$5:$A$2504,$C45,D2_BKZ!$B$5:$B$2504,$AL$4)</f>
        <v>0</v>
      </c>
      <c r="AN45" s="135">
        <f t="shared" si="18"/>
        <v>0</v>
      </c>
      <c r="AO45" s="284">
        <f>IF(A_Stammdaten!$B$7="FNB",(PRODUCT(AN45,KKauf!$L$54)),(PRODUCT(AN45,KKauf!$L$67)))</f>
        <v>0</v>
      </c>
      <c r="AP45" s="284">
        <f>AN45*KKauf!$L$15</f>
        <v>0</v>
      </c>
      <c r="AQ45" s="135">
        <f>SUMIFS(D_SAV!$AL$5:$AL$4004,D_SAV!$B$5:$B$4004,B_KKAuf!$C45,D_SAV!$D$5:$D$4004,$AU$4)</f>
        <v>0</v>
      </c>
      <c r="AR45" s="135">
        <f>SUMIFS(D3_WAV!$S$5:$S$204,D3_WAV!$A$5:$A$204,B_KKAuf!$C45,D3_WAV!$D$5:$D$204,$AU$4,D3_WAV!$B$5:$B$204,"&lt;&gt;geleistete Anzahlungen und Anlagen im Bau des Sachanlagevermögens",D3_WAV!$B$5:$B$204,"&lt;&gt;geleistete Anzahlungen auf immaterielle Vermögensgegenstände")</f>
        <v>0</v>
      </c>
      <c r="AS45" s="135">
        <f>SUMIFS(D2_BKZ!$J$5:$J$2504,D2_BKZ!$A$5:$A$2504,$C45,D2_BKZ!$B$5:$B$2504,$AU$4)</f>
        <v>0</v>
      </c>
      <c r="AT45" s="135">
        <f>SUMIFS(D_SAV!$AN$5:$AN$4004,D_SAV!$B$5:$B$4004,B_KKAuf!$C45,D_SAV!$D$5:$D$4004,$AU$4)</f>
        <v>0</v>
      </c>
      <c r="AU45" s="135">
        <f>SUMIFS(D3_WAV!$U$5:$U$204,D3_WAV!$A$5:$A$204,B_KKAuf!$C45,D3_WAV!$D$5:$D$204,$AU$4,D3_WAV!$B$5:$B$204,"&lt;&gt;geleistete Anzahlungen und Anlagen im Bau des Sachanlagevermögens",D3_WAV!$B$5:$B$204,"&lt;&gt;geleistete Anzahlungen auf immaterielle Vermögensgegenstände")</f>
        <v>0</v>
      </c>
      <c r="AV45" s="135">
        <f>SUMIFS(D2_BKZ!$K$5:$K$2504,D2_BKZ!$A$5:$A$2504,$C45,D2_BKZ!$B$5:$B$2504,$AU$4)</f>
        <v>0</v>
      </c>
      <c r="AW45" s="135">
        <f t="shared" si="19"/>
        <v>0</v>
      </c>
      <c r="AX45" s="284">
        <f>IF(A_Stammdaten!$B$7="FNB",(PRODUCT(AW45,KKauf!$L$55)),(PRODUCT(AW45,KKauf!$L$68)))</f>
        <v>0</v>
      </c>
      <c r="AY45" s="284">
        <f>AW45*KKauf!$L$16</f>
        <v>0</v>
      </c>
      <c r="AZ45" s="135">
        <f>SUMIFS(D_SAV!$AL$5:$AL$4004,D_SAV!$B$5:$B$4004,B_KKAuf!$C45,D_SAV!$D$5:$D$4004,$BD$4)</f>
        <v>0</v>
      </c>
      <c r="BA45" s="135">
        <f>SUMIFS(D3_WAV!$S$5:$S$204,D3_WAV!$A$5:$A$204,B_KKAuf!$C45,D3_WAV!$D$5:$D$204,$BD$4,D3_WAV!$B$5:$B$204,"&lt;&gt;geleistete Anzahlungen und Anlagen im Bau des Sachanlagevermögens",D3_WAV!$B$5:$B$204,"&lt;&gt;geleistete Anzahlungen auf immaterielle Vermögensgegenstände")</f>
        <v>0</v>
      </c>
      <c r="BB45" s="135">
        <f>SUMIFS(D2_BKZ!$J$5:$J$2504,D2_BKZ!$A$5:$A$2504,$C45,D2_BKZ!$B$5:$B$2504,$BD$4)</f>
        <v>0</v>
      </c>
      <c r="BC45" s="135">
        <f>SUMIFS(D_SAV!$AN$5:$AN$4004,D_SAV!$B$5:$B$4004,B_KKAuf!$C45,D_SAV!$D$5:$D$4004,$BD$4)</f>
        <v>0</v>
      </c>
      <c r="BD45" s="135">
        <f>SUMIFS(D3_WAV!$U$5:$U$204,D3_WAV!$A$5:$A$204,B_KKAuf!$C45,D3_WAV!$D$5:$D$204,$BD$4,D3_WAV!$B$5:$B$204,"&lt;&gt;geleistete Anzahlungen und Anlagen im Bau des Sachanlagevermögens",D3_WAV!$B$5:$B$204,"&lt;&gt;geleistete Anzahlungen auf immaterielle Vermögensgegenstände")</f>
        <v>0</v>
      </c>
      <c r="BE45" s="135">
        <f>SUMIFS(D2_BKZ!$K$5:$K$2504,D2_BKZ!$A$5:$A$2504,$C45,D2_BKZ!$B$5:$B$2504,$BD$4)</f>
        <v>0</v>
      </c>
      <c r="BF45" s="135">
        <f t="shared" si="20"/>
        <v>0</v>
      </c>
      <c r="BG45" s="285">
        <f>IF(A_Stammdaten!$B$7="FNB",(PRODUCT(BF45,KKauf!$L$56)),(PRODUCT(BF45,KKauf!$L$69)))</f>
        <v>0</v>
      </c>
      <c r="BH45" s="286">
        <f>BF45*KKauf!$L$17</f>
        <v>0</v>
      </c>
      <c r="BI45" s="280"/>
      <c r="BJ45" s="280"/>
      <c r="BK45" s="280"/>
      <c r="BL45" s="280"/>
      <c r="BM45" s="280"/>
      <c r="BN45" s="280"/>
      <c r="BO45" s="280"/>
      <c r="BP45" s="280"/>
      <c r="BQ45" s="280"/>
      <c r="BR45" s="280"/>
      <c r="BS45" s="280"/>
      <c r="BT45" s="280"/>
      <c r="BU45" s="280"/>
      <c r="BV45" s="280"/>
      <c r="BW45" s="280"/>
      <c r="BX45" s="280"/>
    </row>
    <row r="46" spans="3:76" x14ac:dyDescent="0.25">
      <c r="C46" s="136">
        <f>A_Stammdaten!A54</f>
        <v>0</v>
      </c>
      <c r="D46" s="174">
        <f t="shared" si="15"/>
        <v>0</v>
      </c>
      <c r="E46" s="174">
        <f t="shared" si="9"/>
        <v>0</v>
      </c>
      <c r="F46" s="283">
        <f>PRODUCT(SUM(L46,O46,X46,AG46,AP46,AY46,BH46),0.4,0.035,A_Stammdaten!D54)</f>
        <v>0</v>
      </c>
      <c r="G46" s="283">
        <f t="shared" si="1"/>
        <v>0</v>
      </c>
      <c r="H46" s="135">
        <f>SUMIF(D_SAV!$B$5:$B$4004,B_KKAuf!$C46,D_SAV!$AM$5:$AM$4004)</f>
        <v>0</v>
      </c>
      <c r="I46" s="135">
        <f>SUMIFS(D3_WAV!$T$5:$T$204,D3_WAV!$A$5:$A$204,C46,D3_WAV!$D$5:$D$204,"&gt;2015",D3_WAV!$D$5:$D$204,"&lt;="&amp;A_Stammdaten!$B$12)</f>
        <v>0</v>
      </c>
      <c r="J46" s="284">
        <f>AVERAGE(SUMIFS(D3_WAV!$S$5:$S$204,D3_WAV!$B$5:$B$204,"geleistete Anzahlungen und Anlagen im Bau des Sachanlagevermögens",D3_WAV!$A$5:$A$204,B_KKAuf!$C46,D3_WAV!$D$5:$D$204,"&lt;=2023"),SUMIFS(D3_WAV!$U$5:$U$204,D3_WAV!$B$5:$B$204,"geleistete Anzahlungen und Anlagen im Bau des Sachanlagevermögens",D3_WAV!$A$5:$A$204,B_KKAuf!$C46,D3_WAV!$D$5:$D$204,"&lt;=2023"))+AVERAGE(SUMIFS(D3_WAV!$S$5:$S$204,D3_WAV!$B$5:$B$204,"geleistete Anzahlungen auf immaterielle Vermögensgegenstände",D3_WAV!$A$5:$A$204,B_KKAuf!$C46,D3_WAV!$D$5:$D$204,"&lt;=2023"),SUMIFS(D3_WAV!$U$5:$U$204,D3_WAV!$B$5:$B$204,"geleistete Anzahlungen auf immaterielle Vermögensgegenstände",D3_WAV!$A$5:$A$204,B_KKAuf!$C46,D3_WAV!$D$5:$D$204,"&lt;=2023"))</f>
        <v>0</v>
      </c>
      <c r="K46" s="284">
        <f>IF(A_Stammdaten!$B$7="FNB",(PRODUCT(B_KKAuf!$J46,KKauf!$Z$52)),PRODUCT(B_KKAuf!$J46,KKauf!$Z$65))</f>
        <v>0</v>
      </c>
      <c r="L46" s="284">
        <f>J46*KKauf!$Z$13</f>
        <v>0</v>
      </c>
      <c r="M46" s="284">
        <f>AVERAGE(SUMIFS(D3_WAV!$S$5:$S$204,D3_WAV!$B$5:$B$204,"geleistete Anzahlungen und Anlagen im Bau des Sachanlagevermögens",D3_WAV!$A$5:$A$204,B_KKAuf!$C46,D3_WAV!$D$5:$D$204,"&gt;=2024"),SUMIFS(D3_WAV!$U$5:$U$204,D3_WAV!$B$5:$B$204,"geleistete Anzahlungen und Anlagen im Bau des Sachanlagevermögens",D3_WAV!$A$5:$A$204,B_KKAuf!$C46,D3_WAV!$D$5:$D$204,"&gt;=2024"))+AVERAGE(SUMIFS(D3_WAV!$S$5:$S$204,D3_WAV!$B$5:$B$204,"geleistete Anzahlungen auf immaterielle Vermögensgegenstände",D3_WAV!$A$5:$A$204,B_KKAuf!$C46,D3_WAV!$D$5:$D$204,"&gt;=2024"),SUMIFS(D3_WAV!$U$5:$U$204,D3_WAV!$B$5:$B$204,"geleistete Anzahlungen auf immaterielle Vermögensgegenstände",D3_WAV!$A$5:$A$204,B_KKAuf!$C46,D3_WAV!$D$5:$D$204,"&gt;=2024"))</f>
        <v>0</v>
      </c>
      <c r="N46" s="284">
        <f>IF(A_Stammdaten!$B$7="FNB",(PRODUCT(B_KKAuf!$M46,KKauf!$Z$55)),PRODUCT(B_KKAuf!$M46,KKauf!$Z$68))</f>
        <v>0</v>
      </c>
      <c r="O46" s="292">
        <f>M46*KKauf!$Z$16</f>
        <v>0</v>
      </c>
      <c r="P46" s="135">
        <f>SUMIFS(D_SAV!$AL$5:$AL$4004,D_SAV!$B$5:$B$4004,B_KKAuf!$C46,D_SAV!$D$5:$D$4004,$T$4)</f>
        <v>0</v>
      </c>
      <c r="Q46" s="135">
        <f>SUMIFS(D3_WAV!$S$5:$S$204,D3_WAV!$A$5:$A$204,B_KKAuf!$C46,D3_WAV!$D$5:$D$204,$T$4,D3_WAV!$B$5:$B$204,"&lt;&gt;geleistete Anzahlungen und Anlagen im Bau des Sachanlagevermögens",D3_WAV!$B$5:$B$204,"&lt;&gt;geleistete Anzahlungen auf immaterielle Vermögensgegenstände")</f>
        <v>0</v>
      </c>
      <c r="R46" s="135">
        <f>SUMIFS(D2_BKZ!$J$5:$J$2504,D2_BKZ!$A$5:$A$2504,$C46,D2_BKZ!$B$5:$B$2504,$T$4)</f>
        <v>0</v>
      </c>
      <c r="S46" s="135">
        <f>SUMIFS(D_SAV!$AN$5:$AN$4004,D_SAV!$B$5:$B$4004,B_KKAuf!$C46,D_SAV!$D$5:$D$4004,$T$4)</f>
        <v>0</v>
      </c>
      <c r="T46" s="135">
        <f>SUMIFS(D3_WAV!$U$5:$U$204,D3_WAV!$A$5:$A$204,B_KKAuf!$C46,D3_WAV!$D$5:$D$204,$T$4,D3_WAV!$B$5:$B$204,"&lt;&gt;geleistete Anzahlungen und Anlagen im Bau des Sachanlagevermögens",D3_WAV!$B$5:$B$204,"&lt;&gt;geleistete Anzahlungen auf immaterielle Vermögensgegenstände")</f>
        <v>0</v>
      </c>
      <c r="U46" s="135">
        <f>SUMIFS(D2_BKZ!$K$5:$K$2504,D2_BKZ!$A$5:$A$2504,$C46,D2_BKZ!$B$5:$B$2504,$T$4)</f>
        <v>0</v>
      </c>
      <c r="V46" s="135">
        <f t="shared" si="16"/>
        <v>0</v>
      </c>
      <c r="W46" s="284">
        <f>IF(A_Stammdaten!$B$7="FNB",(PRODUCT(V46,KKauf!$L$52)),(PRODUCT(V46,KKauf!$L$65)))</f>
        <v>0</v>
      </c>
      <c r="X46" s="284">
        <f>V46*KKauf!$L$13</f>
        <v>0</v>
      </c>
      <c r="Y46" s="135">
        <f>SUMIFS(D_SAV!$AL$5:$AL$4004,D_SAV!$B$5:$B$4004,B_KKAuf!$C46,D_SAV!$D$5:$D$4004,$AC$4)</f>
        <v>0</v>
      </c>
      <c r="Z46" s="135">
        <f>SUMIFS(D3_WAV!$S$5:$S$204,D3_WAV!$A$5:$A$204,B_KKAuf!$C46,D3_WAV!$D$5:$D$204,$AC$4,D3_WAV!$B$5:$B$204,"&lt;&gt;geleistete Anzahlungen und Anlagen im Bau des Sachanlagevermögens",D3_WAV!$B$5:$B$204,"&lt;&gt;geleistete Anzahlungen auf immaterielle Vermögensgegenstände")</f>
        <v>0</v>
      </c>
      <c r="AA46" s="135">
        <f>SUMIFS(D2_BKZ!$J$5:$J$2504,D2_BKZ!$A$5:$A$2504,$C46,D2_BKZ!$B$5:$B$2504,$AC$4)</f>
        <v>0</v>
      </c>
      <c r="AB46" s="135">
        <f>SUMIFS(D_SAV!$AN$5:$AN$4004,D_SAV!$B$5:$B$4004,B_KKAuf!$C46,D_SAV!$D$5:$D$4004,$AC$4)</f>
        <v>0</v>
      </c>
      <c r="AC46" s="135">
        <f>SUMIFS(D3_WAV!$U$5:$U$204,D3_WAV!$A$5:$A$204,B_KKAuf!$C46,D3_WAV!$D$5:$D$204,$AC$4,D3_WAV!$B$5:$B$204,"&lt;&gt;geleistete Anzahlungen und Anlagen im Bau des Sachanlagevermögens",D3_WAV!$B$5:$B$204,"&lt;&gt;geleistete Anzahlungen auf immaterielle Vermögensgegenstände")</f>
        <v>0</v>
      </c>
      <c r="AD46" s="135">
        <f>SUMIFS(D2_BKZ!$K$5:$K$2504,D2_BKZ!$A$5:$A$2504,$C46,D2_BKZ!$B$5:$B$2504,$AC$4)</f>
        <v>0</v>
      </c>
      <c r="AE46" s="135">
        <f t="shared" si="17"/>
        <v>0</v>
      </c>
      <c r="AF46" s="284">
        <f>IF(A_Stammdaten!$B$7="FNB",(PRODUCT(AE46,KKauf!$L$53)),(PRODUCT(AE46,KKauf!$L$66)))</f>
        <v>0</v>
      </c>
      <c r="AG46" s="284">
        <f>AE46*KKauf!$L$14</f>
        <v>0</v>
      </c>
      <c r="AH46" s="135">
        <f>SUMIFS(D_SAV!$AL$5:$AL$4004,D_SAV!$B$5:$B$4004,B_KKAuf!$C46,D_SAV!$D$5:$D$4004,$AL$4)</f>
        <v>0</v>
      </c>
      <c r="AI46" s="135">
        <f>SUMIFS(D3_WAV!$S$5:$S$204,D3_WAV!$A$5:$A$204,B_KKAuf!$C46,D3_WAV!$D$5:$D$204,$AL$4,D3_WAV!$B$5:$B$204,"&lt;&gt;geleistete Anzahlungen und Anlagen im Bau des Sachanlagevermögens",D3_WAV!$B$5:$B$204,"&lt;&gt;geleistete Anzahlungen auf immaterielle Vermögensgegenstände")</f>
        <v>0</v>
      </c>
      <c r="AJ46" s="135">
        <f>SUMIFS(D2_BKZ!$J$5:$J$2504,D2_BKZ!$A$5:$A$2504,$C46,D2_BKZ!$B$5:$B$2504,$AL$4)</f>
        <v>0</v>
      </c>
      <c r="AK46" s="135">
        <f>SUMIFS(D_SAV!$AN$5:$AN$4004,D_SAV!$B$5:$B$4004,B_KKAuf!$C46,D_SAV!$D$5:$D$4004,$AL$4)</f>
        <v>0</v>
      </c>
      <c r="AL46" s="135">
        <f>SUMIFS(D3_WAV!$U$5:$U$204,D3_WAV!$A$5:$A$204,B_KKAuf!$C46,D3_WAV!$D$5:$D$204,$AL$4,D3_WAV!$B$5:$B$204,"&lt;&gt;geleistete Anzahlungen und Anlagen im Bau des Sachanlagevermögens",D3_WAV!$B$5:$B$204,"&lt;&gt;geleistete Anzahlungen auf immaterielle Vermögensgegenstände")</f>
        <v>0</v>
      </c>
      <c r="AM46" s="135">
        <f>SUMIFS(D2_BKZ!$K$5:$K$2504,D2_BKZ!$A$5:$A$2504,$C46,D2_BKZ!$B$5:$B$2504,$AL$4)</f>
        <v>0</v>
      </c>
      <c r="AN46" s="135">
        <f t="shared" si="18"/>
        <v>0</v>
      </c>
      <c r="AO46" s="284">
        <f>IF(A_Stammdaten!$B$7="FNB",(PRODUCT(AN46,KKauf!$L$54)),(PRODUCT(AN46,KKauf!$L$67)))</f>
        <v>0</v>
      </c>
      <c r="AP46" s="284">
        <f>AN46*KKauf!$L$15</f>
        <v>0</v>
      </c>
      <c r="AQ46" s="135">
        <f>SUMIFS(D_SAV!$AL$5:$AL$4004,D_SAV!$B$5:$B$4004,B_KKAuf!$C46,D_SAV!$D$5:$D$4004,$AU$4)</f>
        <v>0</v>
      </c>
      <c r="AR46" s="135">
        <f>SUMIFS(D3_WAV!$S$5:$S$204,D3_WAV!$A$5:$A$204,B_KKAuf!$C46,D3_WAV!$D$5:$D$204,$AU$4,D3_WAV!$B$5:$B$204,"&lt;&gt;geleistete Anzahlungen und Anlagen im Bau des Sachanlagevermögens",D3_WAV!$B$5:$B$204,"&lt;&gt;geleistete Anzahlungen auf immaterielle Vermögensgegenstände")</f>
        <v>0</v>
      </c>
      <c r="AS46" s="135">
        <f>SUMIFS(D2_BKZ!$J$5:$J$2504,D2_BKZ!$A$5:$A$2504,$C46,D2_BKZ!$B$5:$B$2504,$AU$4)</f>
        <v>0</v>
      </c>
      <c r="AT46" s="135">
        <f>SUMIFS(D_SAV!$AN$5:$AN$4004,D_SAV!$B$5:$B$4004,B_KKAuf!$C46,D_SAV!$D$5:$D$4004,$AU$4)</f>
        <v>0</v>
      </c>
      <c r="AU46" s="135">
        <f>SUMIFS(D3_WAV!$U$5:$U$204,D3_WAV!$A$5:$A$204,B_KKAuf!$C46,D3_WAV!$D$5:$D$204,$AU$4,D3_WAV!$B$5:$B$204,"&lt;&gt;geleistete Anzahlungen und Anlagen im Bau des Sachanlagevermögens",D3_WAV!$B$5:$B$204,"&lt;&gt;geleistete Anzahlungen auf immaterielle Vermögensgegenstände")</f>
        <v>0</v>
      </c>
      <c r="AV46" s="135">
        <f>SUMIFS(D2_BKZ!$K$5:$K$2504,D2_BKZ!$A$5:$A$2504,$C46,D2_BKZ!$B$5:$B$2504,$AU$4)</f>
        <v>0</v>
      </c>
      <c r="AW46" s="135">
        <f t="shared" si="19"/>
        <v>0</v>
      </c>
      <c r="AX46" s="284">
        <f>IF(A_Stammdaten!$B$7="FNB",(PRODUCT(AW46,KKauf!$L$55)),(PRODUCT(AW46,KKauf!$L$68)))</f>
        <v>0</v>
      </c>
      <c r="AY46" s="284">
        <f>AW46*KKauf!$L$16</f>
        <v>0</v>
      </c>
      <c r="AZ46" s="135">
        <f>SUMIFS(D_SAV!$AL$5:$AL$4004,D_SAV!$B$5:$B$4004,B_KKAuf!$C46,D_SAV!$D$5:$D$4004,$BD$4)</f>
        <v>0</v>
      </c>
      <c r="BA46" s="135">
        <f>SUMIFS(D3_WAV!$S$5:$S$204,D3_WAV!$A$5:$A$204,B_KKAuf!$C46,D3_WAV!$D$5:$D$204,$BD$4,D3_WAV!$B$5:$B$204,"&lt;&gt;geleistete Anzahlungen und Anlagen im Bau des Sachanlagevermögens",D3_WAV!$B$5:$B$204,"&lt;&gt;geleistete Anzahlungen auf immaterielle Vermögensgegenstände")</f>
        <v>0</v>
      </c>
      <c r="BB46" s="135">
        <f>SUMIFS(D2_BKZ!$J$5:$J$2504,D2_BKZ!$A$5:$A$2504,$C46,D2_BKZ!$B$5:$B$2504,$BD$4)</f>
        <v>0</v>
      </c>
      <c r="BC46" s="135">
        <f>SUMIFS(D_SAV!$AN$5:$AN$4004,D_SAV!$B$5:$B$4004,B_KKAuf!$C46,D_SAV!$D$5:$D$4004,$BD$4)</f>
        <v>0</v>
      </c>
      <c r="BD46" s="135">
        <f>SUMIFS(D3_WAV!$U$5:$U$204,D3_WAV!$A$5:$A$204,B_KKAuf!$C46,D3_WAV!$D$5:$D$204,$BD$4,D3_WAV!$B$5:$B$204,"&lt;&gt;geleistete Anzahlungen und Anlagen im Bau des Sachanlagevermögens",D3_WAV!$B$5:$B$204,"&lt;&gt;geleistete Anzahlungen auf immaterielle Vermögensgegenstände")</f>
        <v>0</v>
      </c>
      <c r="BE46" s="135">
        <f>SUMIFS(D2_BKZ!$K$5:$K$2504,D2_BKZ!$A$5:$A$2504,$C46,D2_BKZ!$B$5:$B$2504,$BD$4)</f>
        <v>0</v>
      </c>
      <c r="BF46" s="135">
        <f t="shared" si="20"/>
        <v>0</v>
      </c>
      <c r="BG46" s="285">
        <f>IF(A_Stammdaten!$B$7="FNB",(PRODUCT(BF46,KKauf!$L$56)),(PRODUCT(BF46,KKauf!$L$69)))</f>
        <v>0</v>
      </c>
      <c r="BH46" s="286">
        <f>BF46*KKauf!$L$17</f>
        <v>0</v>
      </c>
      <c r="BI46" s="280"/>
      <c r="BJ46" s="280"/>
      <c r="BK46" s="280"/>
      <c r="BL46" s="280"/>
      <c r="BM46" s="280"/>
      <c r="BN46" s="280"/>
      <c r="BO46" s="280"/>
      <c r="BP46" s="280"/>
      <c r="BQ46" s="280"/>
      <c r="BR46" s="280"/>
      <c r="BS46" s="280"/>
      <c r="BT46" s="280"/>
      <c r="BU46" s="280"/>
      <c r="BV46" s="280"/>
      <c r="BW46" s="280"/>
      <c r="BX46" s="280"/>
    </row>
    <row r="47" spans="3:76" x14ac:dyDescent="0.25">
      <c r="C47" s="136">
        <f>A_Stammdaten!A55</f>
        <v>0</v>
      </c>
      <c r="D47" s="174">
        <f t="shared" si="15"/>
        <v>0</v>
      </c>
      <c r="E47" s="174">
        <f t="shared" si="9"/>
        <v>0</v>
      </c>
      <c r="F47" s="283">
        <f>PRODUCT(SUM(L47,O47,X47,AG47,AP47,AY47,BH47),0.4,0.035,A_Stammdaten!D55)</f>
        <v>0</v>
      </c>
      <c r="G47" s="283">
        <f t="shared" si="1"/>
        <v>0</v>
      </c>
      <c r="H47" s="135">
        <f>SUMIF(D_SAV!$B$5:$B$4004,B_KKAuf!$C47,D_SAV!$AM$5:$AM$4004)</f>
        <v>0</v>
      </c>
      <c r="I47" s="135">
        <f>SUMIFS(D3_WAV!$T$5:$T$204,D3_WAV!$A$5:$A$204,C47,D3_WAV!$D$5:$D$204,"&gt;2015",D3_WAV!$D$5:$D$204,"&lt;="&amp;A_Stammdaten!$B$12)</f>
        <v>0</v>
      </c>
      <c r="J47" s="284">
        <f>AVERAGE(SUMIFS(D3_WAV!$S$5:$S$204,D3_WAV!$B$5:$B$204,"geleistete Anzahlungen und Anlagen im Bau des Sachanlagevermögens",D3_WAV!$A$5:$A$204,B_KKAuf!$C47,D3_WAV!$D$5:$D$204,"&lt;=2023"),SUMIFS(D3_WAV!$U$5:$U$204,D3_WAV!$B$5:$B$204,"geleistete Anzahlungen und Anlagen im Bau des Sachanlagevermögens",D3_WAV!$A$5:$A$204,B_KKAuf!$C47,D3_WAV!$D$5:$D$204,"&lt;=2023"))+AVERAGE(SUMIFS(D3_WAV!$S$5:$S$204,D3_WAV!$B$5:$B$204,"geleistete Anzahlungen auf immaterielle Vermögensgegenstände",D3_WAV!$A$5:$A$204,B_KKAuf!$C47,D3_WAV!$D$5:$D$204,"&lt;=2023"),SUMIFS(D3_WAV!$U$5:$U$204,D3_WAV!$B$5:$B$204,"geleistete Anzahlungen auf immaterielle Vermögensgegenstände",D3_WAV!$A$5:$A$204,B_KKAuf!$C47,D3_WAV!$D$5:$D$204,"&lt;=2023"))</f>
        <v>0</v>
      </c>
      <c r="K47" s="284">
        <f>IF(A_Stammdaten!$B$7="FNB",(PRODUCT(B_KKAuf!$J47,KKauf!$Z$52)),PRODUCT(B_KKAuf!$J47,KKauf!$Z$65))</f>
        <v>0</v>
      </c>
      <c r="L47" s="284">
        <f>J47*KKauf!$Z$13</f>
        <v>0</v>
      </c>
      <c r="M47" s="284">
        <f>AVERAGE(SUMIFS(D3_WAV!$S$5:$S$204,D3_WAV!$B$5:$B$204,"geleistete Anzahlungen und Anlagen im Bau des Sachanlagevermögens",D3_WAV!$A$5:$A$204,B_KKAuf!$C47,D3_WAV!$D$5:$D$204,"&gt;=2024"),SUMIFS(D3_WAV!$U$5:$U$204,D3_WAV!$B$5:$B$204,"geleistete Anzahlungen und Anlagen im Bau des Sachanlagevermögens",D3_WAV!$A$5:$A$204,B_KKAuf!$C47,D3_WAV!$D$5:$D$204,"&gt;=2024"))+AVERAGE(SUMIFS(D3_WAV!$S$5:$S$204,D3_WAV!$B$5:$B$204,"geleistete Anzahlungen auf immaterielle Vermögensgegenstände",D3_WAV!$A$5:$A$204,B_KKAuf!$C47,D3_WAV!$D$5:$D$204,"&gt;=2024"),SUMIFS(D3_WAV!$U$5:$U$204,D3_WAV!$B$5:$B$204,"geleistete Anzahlungen auf immaterielle Vermögensgegenstände",D3_WAV!$A$5:$A$204,B_KKAuf!$C47,D3_WAV!$D$5:$D$204,"&gt;=2024"))</f>
        <v>0</v>
      </c>
      <c r="N47" s="284">
        <f>IF(A_Stammdaten!$B$7="FNB",(PRODUCT(B_KKAuf!$M47,KKauf!$Z$55)),PRODUCT(B_KKAuf!$M47,KKauf!$Z$68))</f>
        <v>0</v>
      </c>
      <c r="O47" s="292">
        <f>M47*KKauf!$Z$16</f>
        <v>0</v>
      </c>
      <c r="P47" s="135">
        <f>SUMIFS(D_SAV!$AL$5:$AL$4004,D_SAV!$B$5:$B$4004,B_KKAuf!$C47,D_SAV!$D$5:$D$4004,$T$4)</f>
        <v>0</v>
      </c>
      <c r="Q47" s="135">
        <f>SUMIFS(D3_WAV!$S$5:$S$204,D3_WAV!$A$5:$A$204,B_KKAuf!$C47,D3_WAV!$D$5:$D$204,$T$4,D3_WAV!$B$5:$B$204,"&lt;&gt;geleistete Anzahlungen und Anlagen im Bau des Sachanlagevermögens",D3_WAV!$B$5:$B$204,"&lt;&gt;geleistete Anzahlungen auf immaterielle Vermögensgegenstände")</f>
        <v>0</v>
      </c>
      <c r="R47" s="135">
        <f>SUMIFS(D2_BKZ!$J$5:$J$2504,D2_BKZ!$A$5:$A$2504,$C47,D2_BKZ!$B$5:$B$2504,$T$4)</f>
        <v>0</v>
      </c>
      <c r="S47" s="135">
        <f>SUMIFS(D_SAV!$AN$5:$AN$4004,D_SAV!$B$5:$B$4004,B_KKAuf!$C47,D_SAV!$D$5:$D$4004,$T$4)</f>
        <v>0</v>
      </c>
      <c r="T47" s="135">
        <f>SUMIFS(D3_WAV!$U$5:$U$204,D3_WAV!$A$5:$A$204,B_KKAuf!$C47,D3_WAV!$D$5:$D$204,$T$4,D3_WAV!$B$5:$B$204,"&lt;&gt;geleistete Anzahlungen und Anlagen im Bau des Sachanlagevermögens",D3_WAV!$B$5:$B$204,"&lt;&gt;geleistete Anzahlungen auf immaterielle Vermögensgegenstände")</f>
        <v>0</v>
      </c>
      <c r="U47" s="135">
        <f>SUMIFS(D2_BKZ!$K$5:$K$2504,D2_BKZ!$A$5:$A$2504,$C47,D2_BKZ!$B$5:$B$2504,$T$4)</f>
        <v>0</v>
      </c>
      <c r="V47" s="135">
        <f t="shared" si="16"/>
        <v>0</v>
      </c>
      <c r="W47" s="284">
        <f>IF(A_Stammdaten!$B$7="FNB",(PRODUCT(V47,KKauf!$L$52)),(PRODUCT(V47,KKauf!$L$65)))</f>
        <v>0</v>
      </c>
      <c r="X47" s="284">
        <f>V47*KKauf!$L$13</f>
        <v>0</v>
      </c>
      <c r="Y47" s="135">
        <f>SUMIFS(D_SAV!$AL$5:$AL$4004,D_SAV!$B$5:$B$4004,B_KKAuf!$C47,D_SAV!$D$5:$D$4004,$AC$4)</f>
        <v>0</v>
      </c>
      <c r="Z47" s="135">
        <f>SUMIFS(D3_WAV!$S$5:$S$204,D3_WAV!$A$5:$A$204,B_KKAuf!$C47,D3_WAV!$D$5:$D$204,$AC$4,D3_WAV!$B$5:$B$204,"&lt;&gt;geleistete Anzahlungen und Anlagen im Bau des Sachanlagevermögens",D3_WAV!$B$5:$B$204,"&lt;&gt;geleistete Anzahlungen auf immaterielle Vermögensgegenstände")</f>
        <v>0</v>
      </c>
      <c r="AA47" s="135">
        <f>SUMIFS(D2_BKZ!$J$5:$J$2504,D2_BKZ!$A$5:$A$2504,$C47,D2_BKZ!$B$5:$B$2504,$AC$4)</f>
        <v>0</v>
      </c>
      <c r="AB47" s="135">
        <f>SUMIFS(D_SAV!$AN$5:$AN$4004,D_SAV!$B$5:$B$4004,B_KKAuf!$C47,D_SAV!$D$5:$D$4004,$AC$4)</f>
        <v>0</v>
      </c>
      <c r="AC47" s="135">
        <f>SUMIFS(D3_WAV!$U$5:$U$204,D3_WAV!$A$5:$A$204,B_KKAuf!$C47,D3_WAV!$D$5:$D$204,$AC$4,D3_WAV!$B$5:$B$204,"&lt;&gt;geleistete Anzahlungen und Anlagen im Bau des Sachanlagevermögens",D3_WAV!$B$5:$B$204,"&lt;&gt;geleistete Anzahlungen auf immaterielle Vermögensgegenstände")</f>
        <v>0</v>
      </c>
      <c r="AD47" s="135">
        <f>SUMIFS(D2_BKZ!$K$5:$K$2504,D2_BKZ!$A$5:$A$2504,$C47,D2_BKZ!$B$5:$B$2504,$AC$4)</f>
        <v>0</v>
      </c>
      <c r="AE47" s="135">
        <f t="shared" si="17"/>
        <v>0</v>
      </c>
      <c r="AF47" s="284">
        <f>IF(A_Stammdaten!$B$7="FNB",(PRODUCT(AE47,KKauf!$L$53)),(PRODUCT(AE47,KKauf!$L$66)))</f>
        <v>0</v>
      </c>
      <c r="AG47" s="284">
        <f>AE47*KKauf!$L$14</f>
        <v>0</v>
      </c>
      <c r="AH47" s="135">
        <f>SUMIFS(D_SAV!$AL$5:$AL$4004,D_SAV!$B$5:$B$4004,B_KKAuf!$C47,D_SAV!$D$5:$D$4004,$AL$4)</f>
        <v>0</v>
      </c>
      <c r="AI47" s="135">
        <f>SUMIFS(D3_WAV!$S$5:$S$204,D3_WAV!$A$5:$A$204,B_KKAuf!$C47,D3_WAV!$D$5:$D$204,$AL$4,D3_WAV!$B$5:$B$204,"&lt;&gt;geleistete Anzahlungen und Anlagen im Bau des Sachanlagevermögens",D3_WAV!$B$5:$B$204,"&lt;&gt;geleistete Anzahlungen auf immaterielle Vermögensgegenstände")</f>
        <v>0</v>
      </c>
      <c r="AJ47" s="135">
        <f>SUMIFS(D2_BKZ!$J$5:$J$2504,D2_BKZ!$A$5:$A$2504,$C47,D2_BKZ!$B$5:$B$2504,$AL$4)</f>
        <v>0</v>
      </c>
      <c r="AK47" s="135">
        <f>SUMIFS(D_SAV!$AN$5:$AN$4004,D_SAV!$B$5:$B$4004,B_KKAuf!$C47,D_SAV!$D$5:$D$4004,$AL$4)</f>
        <v>0</v>
      </c>
      <c r="AL47" s="135">
        <f>SUMIFS(D3_WAV!$U$5:$U$204,D3_WAV!$A$5:$A$204,B_KKAuf!$C47,D3_WAV!$D$5:$D$204,$AL$4,D3_WAV!$B$5:$B$204,"&lt;&gt;geleistete Anzahlungen und Anlagen im Bau des Sachanlagevermögens",D3_WAV!$B$5:$B$204,"&lt;&gt;geleistete Anzahlungen auf immaterielle Vermögensgegenstände")</f>
        <v>0</v>
      </c>
      <c r="AM47" s="135">
        <f>SUMIFS(D2_BKZ!$K$5:$K$2504,D2_BKZ!$A$5:$A$2504,$C47,D2_BKZ!$B$5:$B$2504,$AL$4)</f>
        <v>0</v>
      </c>
      <c r="AN47" s="135">
        <f t="shared" si="18"/>
        <v>0</v>
      </c>
      <c r="AO47" s="284">
        <f>IF(A_Stammdaten!$B$7="FNB",(PRODUCT(AN47,KKauf!$L$54)),(PRODUCT(AN47,KKauf!$L$67)))</f>
        <v>0</v>
      </c>
      <c r="AP47" s="284">
        <f>AN47*KKauf!$L$15</f>
        <v>0</v>
      </c>
      <c r="AQ47" s="135">
        <f>SUMIFS(D_SAV!$AL$5:$AL$4004,D_SAV!$B$5:$B$4004,B_KKAuf!$C47,D_SAV!$D$5:$D$4004,$AU$4)</f>
        <v>0</v>
      </c>
      <c r="AR47" s="135">
        <f>SUMIFS(D3_WAV!$S$5:$S$204,D3_WAV!$A$5:$A$204,B_KKAuf!$C47,D3_WAV!$D$5:$D$204,$AU$4,D3_WAV!$B$5:$B$204,"&lt;&gt;geleistete Anzahlungen und Anlagen im Bau des Sachanlagevermögens",D3_WAV!$B$5:$B$204,"&lt;&gt;geleistete Anzahlungen auf immaterielle Vermögensgegenstände")</f>
        <v>0</v>
      </c>
      <c r="AS47" s="135">
        <f>SUMIFS(D2_BKZ!$J$5:$J$2504,D2_BKZ!$A$5:$A$2504,$C47,D2_BKZ!$B$5:$B$2504,$AU$4)</f>
        <v>0</v>
      </c>
      <c r="AT47" s="135">
        <f>SUMIFS(D_SAV!$AN$5:$AN$4004,D_SAV!$B$5:$B$4004,B_KKAuf!$C47,D_SAV!$D$5:$D$4004,$AU$4)</f>
        <v>0</v>
      </c>
      <c r="AU47" s="135">
        <f>SUMIFS(D3_WAV!$U$5:$U$204,D3_WAV!$A$5:$A$204,B_KKAuf!$C47,D3_WAV!$D$5:$D$204,$AU$4,D3_WAV!$B$5:$B$204,"&lt;&gt;geleistete Anzahlungen und Anlagen im Bau des Sachanlagevermögens",D3_WAV!$B$5:$B$204,"&lt;&gt;geleistete Anzahlungen auf immaterielle Vermögensgegenstände")</f>
        <v>0</v>
      </c>
      <c r="AV47" s="135">
        <f>SUMIFS(D2_BKZ!$K$5:$K$2504,D2_BKZ!$A$5:$A$2504,$C47,D2_BKZ!$B$5:$B$2504,$AU$4)</f>
        <v>0</v>
      </c>
      <c r="AW47" s="135">
        <f t="shared" si="19"/>
        <v>0</v>
      </c>
      <c r="AX47" s="284">
        <f>IF(A_Stammdaten!$B$7="FNB",(PRODUCT(AW47,KKauf!$L$55)),(PRODUCT(AW47,KKauf!$L$68)))</f>
        <v>0</v>
      </c>
      <c r="AY47" s="284">
        <f>AW47*KKauf!$L$16</f>
        <v>0</v>
      </c>
      <c r="AZ47" s="135">
        <f>SUMIFS(D_SAV!$AL$5:$AL$4004,D_SAV!$B$5:$B$4004,B_KKAuf!$C47,D_SAV!$D$5:$D$4004,$BD$4)</f>
        <v>0</v>
      </c>
      <c r="BA47" s="135">
        <f>SUMIFS(D3_WAV!$S$5:$S$204,D3_WAV!$A$5:$A$204,B_KKAuf!$C47,D3_WAV!$D$5:$D$204,$BD$4,D3_WAV!$B$5:$B$204,"&lt;&gt;geleistete Anzahlungen und Anlagen im Bau des Sachanlagevermögens",D3_WAV!$B$5:$B$204,"&lt;&gt;geleistete Anzahlungen auf immaterielle Vermögensgegenstände")</f>
        <v>0</v>
      </c>
      <c r="BB47" s="135">
        <f>SUMIFS(D2_BKZ!$J$5:$J$2504,D2_BKZ!$A$5:$A$2504,$C47,D2_BKZ!$B$5:$B$2504,$BD$4)</f>
        <v>0</v>
      </c>
      <c r="BC47" s="135">
        <f>SUMIFS(D_SAV!$AN$5:$AN$4004,D_SAV!$B$5:$B$4004,B_KKAuf!$C47,D_SAV!$D$5:$D$4004,$BD$4)</f>
        <v>0</v>
      </c>
      <c r="BD47" s="135">
        <f>SUMIFS(D3_WAV!$U$5:$U$204,D3_WAV!$A$5:$A$204,B_KKAuf!$C47,D3_WAV!$D$5:$D$204,$BD$4,D3_WAV!$B$5:$B$204,"&lt;&gt;geleistete Anzahlungen und Anlagen im Bau des Sachanlagevermögens",D3_WAV!$B$5:$B$204,"&lt;&gt;geleistete Anzahlungen auf immaterielle Vermögensgegenstände")</f>
        <v>0</v>
      </c>
      <c r="BE47" s="135">
        <f>SUMIFS(D2_BKZ!$K$5:$K$2504,D2_BKZ!$A$5:$A$2504,$C47,D2_BKZ!$B$5:$B$2504,$BD$4)</f>
        <v>0</v>
      </c>
      <c r="BF47" s="135">
        <f t="shared" si="20"/>
        <v>0</v>
      </c>
      <c r="BG47" s="285">
        <f>IF(A_Stammdaten!$B$7="FNB",(PRODUCT(BF47,KKauf!$L$56)),(PRODUCT(BF47,KKauf!$L$69)))</f>
        <v>0</v>
      </c>
      <c r="BH47" s="286">
        <f>BF47*KKauf!$L$17</f>
        <v>0</v>
      </c>
      <c r="BI47" s="280"/>
      <c r="BJ47" s="280"/>
      <c r="BK47" s="280"/>
      <c r="BL47" s="280"/>
      <c r="BM47" s="280"/>
      <c r="BN47" s="280"/>
      <c r="BO47" s="280"/>
      <c r="BP47" s="280"/>
      <c r="BQ47" s="280"/>
      <c r="BR47" s="280"/>
      <c r="BS47" s="280"/>
      <c r="BT47" s="280"/>
      <c r="BU47" s="280"/>
      <c r="BV47" s="280"/>
      <c r="BW47" s="280"/>
      <c r="BX47" s="280"/>
    </row>
    <row r="48" spans="3:76" x14ac:dyDescent="0.25">
      <c r="C48" s="136">
        <f>A_Stammdaten!A56</f>
        <v>0</v>
      </c>
      <c r="D48" s="174">
        <f t="shared" si="15"/>
        <v>0</v>
      </c>
      <c r="E48" s="174">
        <f t="shared" si="9"/>
        <v>0</v>
      </c>
      <c r="F48" s="283">
        <f>PRODUCT(SUM(L48,O48,X48,AG48,AP48,AY48,BH48),0.4,0.035,A_Stammdaten!D56)</f>
        <v>0</v>
      </c>
      <c r="G48" s="283">
        <f t="shared" si="1"/>
        <v>0</v>
      </c>
      <c r="H48" s="135">
        <f>SUMIF(D_SAV!$B$5:$B$4004,B_KKAuf!$C48,D_SAV!$AM$5:$AM$4004)</f>
        <v>0</v>
      </c>
      <c r="I48" s="135">
        <f>SUMIFS(D3_WAV!$T$5:$T$204,D3_WAV!$A$5:$A$204,C48,D3_WAV!$D$5:$D$204,"&gt;2015",D3_WAV!$D$5:$D$204,"&lt;="&amp;A_Stammdaten!$B$12)</f>
        <v>0</v>
      </c>
      <c r="J48" s="284">
        <f>AVERAGE(SUMIFS(D3_WAV!$S$5:$S$204,D3_WAV!$B$5:$B$204,"geleistete Anzahlungen und Anlagen im Bau des Sachanlagevermögens",D3_WAV!$A$5:$A$204,B_KKAuf!$C48,D3_WAV!$D$5:$D$204,"&lt;=2023"),SUMIFS(D3_WAV!$U$5:$U$204,D3_WAV!$B$5:$B$204,"geleistete Anzahlungen und Anlagen im Bau des Sachanlagevermögens",D3_WAV!$A$5:$A$204,B_KKAuf!$C48,D3_WAV!$D$5:$D$204,"&lt;=2023"))+AVERAGE(SUMIFS(D3_WAV!$S$5:$S$204,D3_WAV!$B$5:$B$204,"geleistete Anzahlungen auf immaterielle Vermögensgegenstände",D3_WAV!$A$5:$A$204,B_KKAuf!$C48,D3_WAV!$D$5:$D$204,"&lt;=2023"),SUMIFS(D3_WAV!$U$5:$U$204,D3_WAV!$B$5:$B$204,"geleistete Anzahlungen auf immaterielle Vermögensgegenstände",D3_WAV!$A$5:$A$204,B_KKAuf!$C48,D3_WAV!$D$5:$D$204,"&lt;=2023"))</f>
        <v>0</v>
      </c>
      <c r="K48" s="284">
        <f>IF(A_Stammdaten!$B$7="FNB",(PRODUCT(B_KKAuf!$J48,KKauf!$Z$52)),PRODUCT(B_KKAuf!$J48,KKauf!$Z$65))</f>
        <v>0</v>
      </c>
      <c r="L48" s="284">
        <f>J48*KKauf!$Z$13</f>
        <v>0</v>
      </c>
      <c r="M48" s="284">
        <f>AVERAGE(SUMIFS(D3_WAV!$S$5:$S$204,D3_WAV!$B$5:$B$204,"geleistete Anzahlungen und Anlagen im Bau des Sachanlagevermögens",D3_WAV!$A$5:$A$204,B_KKAuf!$C48,D3_WAV!$D$5:$D$204,"&gt;=2024"),SUMIFS(D3_WAV!$U$5:$U$204,D3_WAV!$B$5:$B$204,"geleistete Anzahlungen und Anlagen im Bau des Sachanlagevermögens",D3_WAV!$A$5:$A$204,B_KKAuf!$C48,D3_WAV!$D$5:$D$204,"&gt;=2024"))+AVERAGE(SUMIFS(D3_WAV!$S$5:$S$204,D3_WAV!$B$5:$B$204,"geleistete Anzahlungen auf immaterielle Vermögensgegenstände",D3_WAV!$A$5:$A$204,B_KKAuf!$C48,D3_WAV!$D$5:$D$204,"&gt;=2024"),SUMIFS(D3_WAV!$U$5:$U$204,D3_WAV!$B$5:$B$204,"geleistete Anzahlungen auf immaterielle Vermögensgegenstände",D3_WAV!$A$5:$A$204,B_KKAuf!$C48,D3_WAV!$D$5:$D$204,"&gt;=2024"))</f>
        <v>0</v>
      </c>
      <c r="N48" s="284">
        <f>IF(A_Stammdaten!$B$7="FNB",(PRODUCT(B_KKAuf!$M48,KKauf!$Z$55)),PRODUCT(B_KKAuf!$M48,KKauf!$Z$68))</f>
        <v>0</v>
      </c>
      <c r="O48" s="292">
        <f>M48*KKauf!$Z$16</f>
        <v>0</v>
      </c>
      <c r="P48" s="135">
        <f>SUMIFS(D_SAV!$AL$5:$AL$4004,D_SAV!$B$5:$B$4004,B_KKAuf!$C48,D_SAV!$D$5:$D$4004,$T$4)</f>
        <v>0</v>
      </c>
      <c r="Q48" s="135">
        <f>SUMIFS(D3_WAV!$S$5:$S$204,D3_WAV!$A$5:$A$204,B_KKAuf!$C48,D3_WAV!$D$5:$D$204,$T$4,D3_WAV!$B$5:$B$204,"&lt;&gt;geleistete Anzahlungen und Anlagen im Bau des Sachanlagevermögens",D3_WAV!$B$5:$B$204,"&lt;&gt;geleistete Anzahlungen auf immaterielle Vermögensgegenstände")</f>
        <v>0</v>
      </c>
      <c r="R48" s="135">
        <f>SUMIFS(D2_BKZ!$J$5:$J$2504,D2_BKZ!$A$5:$A$2504,$C48,D2_BKZ!$B$5:$B$2504,$T$4)</f>
        <v>0</v>
      </c>
      <c r="S48" s="135">
        <f>SUMIFS(D_SAV!$AN$5:$AN$4004,D_SAV!$B$5:$B$4004,B_KKAuf!$C48,D_SAV!$D$5:$D$4004,$T$4)</f>
        <v>0</v>
      </c>
      <c r="T48" s="135">
        <f>SUMIFS(D3_WAV!$U$5:$U$204,D3_WAV!$A$5:$A$204,B_KKAuf!$C48,D3_WAV!$D$5:$D$204,$T$4,D3_WAV!$B$5:$B$204,"&lt;&gt;geleistete Anzahlungen und Anlagen im Bau des Sachanlagevermögens",D3_WAV!$B$5:$B$204,"&lt;&gt;geleistete Anzahlungen auf immaterielle Vermögensgegenstände")</f>
        <v>0</v>
      </c>
      <c r="U48" s="135">
        <f>SUMIFS(D2_BKZ!$K$5:$K$2504,D2_BKZ!$A$5:$A$2504,$C48,D2_BKZ!$B$5:$B$2504,$T$4)</f>
        <v>0</v>
      </c>
      <c r="V48" s="135">
        <f t="shared" si="16"/>
        <v>0</v>
      </c>
      <c r="W48" s="284">
        <f>IF(A_Stammdaten!$B$7="FNB",(PRODUCT(V48,KKauf!$L$52)),(PRODUCT(V48,KKauf!$L$65)))</f>
        <v>0</v>
      </c>
      <c r="X48" s="284">
        <f>V48*KKauf!$L$13</f>
        <v>0</v>
      </c>
      <c r="Y48" s="135">
        <f>SUMIFS(D_SAV!$AL$5:$AL$4004,D_SAV!$B$5:$B$4004,B_KKAuf!$C48,D_SAV!$D$5:$D$4004,$AC$4)</f>
        <v>0</v>
      </c>
      <c r="Z48" s="135">
        <f>SUMIFS(D3_WAV!$S$5:$S$204,D3_WAV!$A$5:$A$204,B_KKAuf!$C48,D3_WAV!$D$5:$D$204,$AC$4,D3_WAV!$B$5:$B$204,"&lt;&gt;geleistete Anzahlungen und Anlagen im Bau des Sachanlagevermögens",D3_WAV!$B$5:$B$204,"&lt;&gt;geleistete Anzahlungen auf immaterielle Vermögensgegenstände")</f>
        <v>0</v>
      </c>
      <c r="AA48" s="135">
        <f>SUMIFS(D2_BKZ!$J$5:$J$2504,D2_BKZ!$A$5:$A$2504,$C48,D2_BKZ!$B$5:$B$2504,$AC$4)</f>
        <v>0</v>
      </c>
      <c r="AB48" s="135">
        <f>SUMIFS(D_SAV!$AN$5:$AN$4004,D_SAV!$B$5:$B$4004,B_KKAuf!$C48,D_SAV!$D$5:$D$4004,$AC$4)</f>
        <v>0</v>
      </c>
      <c r="AC48" s="135">
        <f>SUMIFS(D3_WAV!$U$5:$U$204,D3_WAV!$A$5:$A$204,B_KKAuf!$C48,D3_WAV!$D$5:$D$204,$AC$4,D3_WAV!$B$5:$B$204,"&lt;&gt;geleistete Anzahlungen und Anlagen im Bau des Sachanlagevermögens",D3_WAV!$B$5:$B$204,"&lt;&gt;geleistete Anzahlungen auf immaterielle Vermögensgegenstände")</f>
        <v>0</v>
      </c>
      <c r="AD48" s="135">
        <f>SUMIFS(D2_BKZ!$K$5:$K$2504,D2_BKZ!$A$5:$A$2504,$C48,D2_BKZ!$B$5:$B$2504,$AC$4)</f>
        <v>0</v>
      </c>
      <c r="AE48" s="135">
        <f t="shared" si="17"/>
        <v>0</v>
      </c>
      <c r="AF48" s="284">
        <f>IF(A_Stammdaten!$B$7="FNB",(PRODUCT(AE48,KKauf!$L$53)),(PRODUCT(AE48,KKauf!$L$66)))</f>
        <v>0</v>
      </c>
      <c r="AG48" s="284">
        <f>AE48*KKauf!$L$14</f>
        <v>0</v>
      </c>
      <c r="AH48" s="135">
        <f>SUMIFS(D_SAV!$AL$5:$AL$4004,D_SAV!$B$5:$B$4004,B_KKAuf!$C48,D_SAV!$D$5:$D$4004,$AL$4)</f>
        <v>0</v>
      </c>
      <c r="AI48" s="135">
        <f>SUMIFS(D3_WAV!$S$5:$S$204,D3_WAV!$A$5:$A$204,B_KKAuf!$C48,D3_WAV!$D$5:$D$204,$AL$4,D3_WAV!$B$5:$B$204,"&lt;&gt;geleistete Anzahlungen und Anlagen im Bau des Sachanlagevermögens",D3_WAV!$B$5:$B$204,"&lt;&gt;geleistete Anzahlungen auf immaterielle Vermögensgegenstände")</f>
        <v>0</v>
      </c>
      <c r="AJ48" s="135">
        <f>SUMIFS(D2_BKZ!$J$5:$J$2504,D2_BKZ!$A$5:$A$2504,$C48,D2_BKZ!$B$5:$B$2504,$AL$4)</f>
        <v>0</v>
      </c>
      <c r="AK48" s="135">
        <f>SUMIFS(D_SAV!$AN$5:$AN$4004,D_SAV!$B$5:$B$4004,B_KKAuf!$C48,D_SAV!$D$5:$D$4004,$AL$4)</f>
        <v>0</v>
      </c>
      <c r="AL48" s="135">
        <f>SUMIFS(D3_WAV!$U$5:$U$204,D3_WAV!$A$5:$A$204,B_KKAuf!$C48,D3_WAV!$D$5:$D$204,$AL$4,D3_WAV!$B$5:$B$204,"&lt;&gt;geleistete Anzahlungen und Anlagen im Bau des Sachanlagevermögens",D3_WAV!$B$5:$B$204,"&lt;&gt;geleistete Anzahlungen auf immaterielle Vermögensgegenstände")</f>
        <v>0</v>
      </c>
      <c r="AM48" s="135">
        <f>SUMIFS(D2_BKZ!$K$5:$K$2504,D2_BKZ!$A$5:$A$2504,$C48,D2_BKZ!$B$5:$B$2504,$AL$4)</f>
        <v>0</v>
      </c>
      <c r="AN48" s="135">
        <f t="shared" si="18"/>
        <v>0</v>
      </c>
      <c r="AO48" s="284">
        <f>IF(A_Stammdaten!$B$7="FNB",(PRODUCT(AN48,KKauf!$L$54)),(PRODUCT(AN48,KKauf!$L$67)))</f>
        <v>0</v>
      </c>
      <c r="AP48" s="284">
        <f>AN48*KKauf!$L$15</f>
        <v>0</v>
      </c>
      <c r="AQ48" s="135">
        <f>SUMIFS(D_SAV!$AL$5:$AL$4004,D_SAV!$B$5:$B$4004,B_KKAuf!$C48,D_SAV!$D$5:$D$4004,$AU$4)</f>
        <v>0</v>
      </c>
      <c r="AR48" s="135">
        <f>SUMIFS(D3_WAV!$S$5:$S$204,D3_WAV!$A$5:$A$204,B_KKAuf!$C48,D3_WAV!$D$5:$D$204,$AU$4,D3_WAV!$B$5:$B$204,"&lt;&gt;geleistete Anzahlungen und Anlagen im Bau des Sachanlagevermögens",D3_WAV!$B$5:$B$204,"&lt;&gt;geleistete Anzahlungen auf immaterielle Vermögensgegenstände")</f>
        <v>0</v>
      </c>
      <c r="AS48" s="135">
        <f>SUMIFS(D2_BKZ!$J$5:$J$2504,D2_BKZ!$A$5:$A$2504,$C48,D2_BKZ!$B$5:$B$2504,$AU$4)</f>
        <v>0</v>
      </c>
      <c r="AT48" s="135">
        <f>SUMIFS(D_SAV!$AN$5:$AN$4004,D_SAV!$B$5:$B$4004,B_KKAuf!$C48,D_SAV!$D$5:$D$4004,$AU$4)</f>
        <v>0</v>
      </c>
      <c r="AU48" s="135">
        <f>SUMIFS(D3_WAV!$U$5:$U$204,D3_WAV!$A$5:$A$204,B_KKAuf!$C48,D3_WAV!$D$5:$D$204,$AU$4,D3_WAV!$B$5:$B$204,"&lt;&gt;geleistete Anzahlungen und Anlagen im Bau des Sachanlagevermögens",D3_WAV!$B$5:$B$204,"&lt;&gt;geleistete Anzahlungen auf immaterielle Vermögensgegenstände")</f>
        <v>0</v>
      </c>
      <c r="AV48" s="135">
        <f>SUMIFS(D2_BKZ!$K$5:$K$2504,D2_BKZ!$A$5:$A$2504,$C48,D2_BKZ!$B$5:$B$2504,$AU$4)</f>
        <v>0</v>
      </c>
      <c r="AW48" s="135">
        <f t="shared" si="19"/>
        <v>0</v>
      </c>
      <c r="AX48" s="284">
        <f>IF(A_Stammdaten!$B$7="FNB",(PRODUCT(AW48,KKauf!$L$55)),(PRODUCT(AW48,KKauf!$L$68)))</f>
        <v>0</v>
      </c>
      <c r="AY48" s="284">
        <f>AW48*KKauf!$L$16</f>
        <v>0</v>
      </c>
      <c r="AZ48" s="135">
        <f>SUMIFS(D_SAV!$AL$5:$AL$4004,D_SAV!$B$5:$B$4004,B_KKAuf!$C48,D_SAV!$D$5:$D$4004,$BD$4)</f>
        <v>0</v>
      </c>
      <c r="BA48" s="135">
        <f>SUMIFS(D3_WAV!$S$5:$S$204,D3_WAV!$A$5:$A$204,B_KKAuf!$C48,D3_WAV!$D$5:$D$204,$BD$4,D3_WAV!$B$5:$B$204,"&lt;&gt;geleistete Anzahlungen und Anlagen im Bau des Sachanlagevermögens",D3_WAV!$B$5:$B$204,"&lt;&gt;geleistete Anzahlungen auf immaterielle Vermögensgegenstände")</f>
        <v>0</v>
      </c>
      <c r="BB48" s="135">
        <f>SUMIFS(D2_BKZ!$J$5:$J$2504,D2_BKZ!$A$5:$A$2504,$C48,D2_BKZ!$B$5:$B$2504,$BD$4)</f>
        <v>0</v>
      </c>
      <c r="BC48" s="135">
        <f>SUMIFS(D_SAV!$AN$5:$AN$4004,D_SAV!$B$5:$B$4004,B_KKAuf!$C48,D_SAV!$D$5:$D$4004,$BD$4)</f>
        <v>0</v>
      </c>
      <c r="BD48" s="135">
        <f>SUMIFS(D3_WAV!$U$5:$U$204,D3_WAV!$A$5:$A$204,B_KKAuf!$C48,D3_WAV!$D$5:$D$204,$BD$4,D3_WAV!$B$5:$B$204,"&lt;&gt;geleistete Anzahlungen und Anlagen im Bau des Sachanlagevermögens",D3_WAV!$B$5:$B$204,"&lt;&gt;geleistete Anzahlungen auf immaterielle Vermögensgegenstände")</f>
        <v>0</v>
      </c>
      <c r="BE48" s="135">
        <f>SUMIFS(D2_BKZ!$K$5:$K$2504,D2_BKZ!$A$5:$A$2504,$C48,D2_BKZ!$B$5:$B$2504,$BD$4)</f>
        <v>0</v>
      </c>
      <c r="BF48" s="135">
        <f t="shared" si="20"/>
        <v>0</v>
      </c>
      <c r="BG48" s="285">
        <f>IF(A_Stammdaten!$B$7="FNB",(PRODUCT(BF48,KKauf!$L$56)),(PRODUCT(BF48,KKauf!$L$69)))</f>
        <v>0</v>
      </c>
      <c r="BH48" s="286">
        <f>BF48*KKauf!$L$17</f>
        <v>0</v>
      </c>
      <c r="BI48" s="280"/>
      <c r="BJ48" s="280"/>
      <c r="BK48" s="280"/>
      <c r="BL48" s="280"/>
      <c r="BM48" s="280"/>
      <c r="BN48" s="280"/>
      <c r="BO48" s="280"/>
      <c r="BP48" s="280"/>
      <c r="BQ48" s="280"/>
      <c r="BR48" s="280"/>
      <c r="BS48" s="280"/>
      <c r="BT48" s="280"/>
      <c r="BU48" s="280"/>
      <c r="BV48" s="280"/>
      <c r="BW48" s="280"/>
      <c r="BX48" s="280"/>
    </row>
    <row r="49" spans="3:76" x14ac:dyDescent="0.25">
      <c r="C49" s="136">
        <f>A_Stammdaten!A57</f>
        <v>0</v>
      </c>
      <c r="D49" s="174">
        <f t="shared" si="15"/>
        <v>0</v>
      </c>
      <c r="E49" s="174">
        <f t="shared" si="9"/>
        <v>0</v>
      </c>
      <c r="F49" s="283">
        <f>PRODUCT(SUM(L49,O49,X49,AG49,AP49,AY49,BH49),0.4,0.035,A_Stammdaten!D57)</f>
        <v>0</v>
      </c>
      <c r="G49" s="283">
        <f t="shared" si="1"/>
        <v>0</v>
      </c>
      <c r="H49" s="135">
        <f>SUMIF(D_SAV!$B$5:$B$4004,B_KKAuf!$C49,D_SAV!$AM$5:$AM$4004)</f>
        <v>0</v>
      </c>
      <c r="I49" s="135">
        <f>SUMIFS(D3_WAV!$T$5:$T$204,D3_WAV!$A$5:$A$204,C49,D3_WAV!$D$5:$D$204,"&gt;2015",D3_WAV!$D$5:$D$204,"&lt;="&amp;A_Stammdaten!$B$12)</f>
        <v>0</v>
      </c>
      <c r="J49" s="284">
        <f>AVERAGE(SUMIFS(D3_WAV!$S$5:$S$204,D3_WAV!$B$5:$B$204,"geleistete Anzahlungen und Anlagen im Bau des Sachanlagevermögens",D3_WAV!$A$5:$A$204,B_KKAuf!$C49,D3_WAV!$D$5:$D$204,"&lt;=2023"),SUMIFS(D3_WAV!$U$5:$U$204,D3_WAV!$B$5:$B$204,"geleistete Anzahlungen und Anlagen im Bau des Sachanlagevermögens",D3_WAV!$A$5:$A$204,B_KKAuf!$C49,D3_WAV!$D$5:$D$204,"&lt;=2023"))+AVERAGE(SUMIFS(D3_WAV!$S$5:$S$204,D3_WAV!$B$5:$B$204,"geleistete Anzahlungen auf immaterielle Vermögensgegenstände",D3_WAV!$A$5:$A$204,B_KKAuf!$C49,D3_WAV!$D$5:$D$204,"&lt;=2023"),SUMIFS(D3_WAV!$U$5:$U$204,D3_WAV!$B$5:$B$204,"geleistete Anzahlungen auf immaterielle Vermögensgegenstände",D3_WAV!$A$5:$A$204,B_KKAuf!$C49,D3_WAV!$D$5:$D$204,"&lt;=2023"))</f>
        <v>0</v>
      </c>
      <c r="K49" s="284">
        <f>IF(A_Stammdaten!$B$7="FNB",(PRODUCT(B_KKAuf!$J49,KKauf!$Z$52)),PRODUCT(B_KKAuf!$J49,KKauf!$Z$65))</f>
        <v>0</v>
      </c>
      <c r="L49" s="284">
        <f>J49*KKauf!$Z$13</f>
        <v>0</v>
      </c>
      <c r="M49" s="284">
        <f>AVERAGE(SUMIFS(D3_WAV!$S$5:$S$204,D3_WAV!$B$5:$B$204,"geleistete Anzahlungen und Anlagen im Bau des Sachanlagevermögens",D3_WAV!$A$5:$A$204,B_KKAuf!$C49,D3_WAV!$D$5:$D$204,"&gt;=2024"),SUMIFS(D3_WAV!$U$5:$U$204,D3_WAV!$B$5:$B$204,"geleistete Anzahlungen und Anlagen im Bau des Sachanlagevermögens",D3_WAV!$A$5:$A$204,B_KKAuf!$C49,D3_WAV!$D$5:$D$204,"&gt;=2024"))+AVERAGE(SUMIFS(D3_WAV!$S$5:$S$204,D3_WAV!$B$5:$B$204,"geleistete Anzahlungen auf immaterielle Vermögensgegenstände",D3_WAV!$A$5:$A$204,B_KKAuf!$C49,D3_WAV!$D$5:$D$204,"&gt;=2024"),SUMIFS(D3_WAV!$U$5:$U$204,D3_WAV!$B$5:$B$204,"geleistete Anzahlungen auf immaterielle Vermögensgegenstände",D3_WAV!$A$5:$A$204,B_KKAuf!$C49,D3_WAV!$D$5:$D$204,"&gt;=2024"))</f>
        <v>0</v>
      </c>
      <c r="N49" s="284">
        <f>IF(A_Stammdaten!$B$7="FNB",(PRODUCT(B_KKAuf!$M49,KKauf!$Z$55)),PRODUCT(B_KKAuf!$M49,KKauf!$Z$68))</f>
        <v>0</v>
      </c>
      <c r="O49" s="292">
        <f>M49*KKauf!$Z$16</f>
        <v>0</v>
      </c>
      <c r="P49" s="135">
        <f>SUMIFS(D_SAV!$AL$5:$AL$4004,D_SAV!$B$5:$B$4004,B_KKAuf!$C49,D_SAV!$D$5:$D$4004,$T$4)</f>
        <v>0</v>
      </c>
      <c r="Q49" s="135">
        <f>SUMIFS(D3_WAV!$S$5:$S$204,D3_WAV!$A$5:$A$204,B_KKAuf!$C49,D3_WAV!$D$5:$D$204,$T$4,D3_WAV!$B$5:$B$204,"&lt;&gt;geleistete Anzahlungen und Anlagen im Bau des Sachanlagevermögens",D3_WAV!$B$5:$B$204,"&lt;&gt;geleistete Anzahlungen auf immaterielle Vermögensgegenstände")</f>
        <v>0</v>
      </c>
      <c r="R49" s="135">
        <f>SUMIFS(D2_BKZ!$J$5:$J$2504,D2_BKZ!$A$5:$A$2504,$C49,D2_BKZ!$B$5:$B$2504,$T$4)</f>
        <v>0</v>
      </c>
      <c r="S49" s="135">
        <f>SUMIFS(D_SAV!$AN$5:$AN$4004,D_SAV!$B$5:$B$4004,B_KKAuf!$C49,D_SAV!$D$5:$D$4004,$T$4)</f>
        <v>0</v>
      </c>
      <c r="T49" s="135">
        <f>SUMIFS(D3_WAV!$U$5:$U$204,D3_WAV!$A$5:$A$204,B_KKAuf!$C49,D3_WAV!$D$5:$D$204,$T$4,D3_WAV!$B$5:$B$204,"&lt;&gt;geleistete Anzahlungen und Anlagen im Bau des Sachanlagevermögens",D3_WAV!$B$5:$B$204,"&lt;&gt;geleistete Anzahlungen auf immaterielle Vermögensgegenstände")</f>
        <v>0</v>
      </c>
      <c r="U49" s="135">
        <f>SUMIFS(D2_BKZ!$K$5:$K$2504,D2_BKZ!$A$5:$A$2504,$C49,D2_BKZ!$B$5:$B$2504,$T$4)</f>
        <v>0</v>
      </c>
      <c r="V49" s="135">
        <f t="shared" si="16"/>
        <v>0</v>
      </c>
      <c r="W49" s="284">
        <f>IF(A_Stammdaten!$B$7="FNB",(PRODUCT(V49,KKauf!$L$52)),(PRODUCT(V49,KKauf!$L$65)))</f>
        <v>0</v>
      </c>
      <c r="X49" s="284">
        <f>V49*KKauf!$L$13</f>
        <v>0</v>
      </c>
      <c r="Y49" s="135">
        <f>SUMIFS(D_SAV!$AL$5:$AL$4004,D_SAV!$B$5:$B$4004,B_KKAuf!$C49,D_SAV!$D$5:$D$4004,$AC$4)</f>
        <v>0</v>
      </c>
      <c r="Z49" s="135">
        <f>SUMIFS(D3_WAV!$S$5:$S$204,D3_WAV!$A$5:$A$204,B_KKAuf!$C49,D3_WAV!$D$5:$D$204,$AC$4,D3_WAV!$B$5:$B$204,"&lt;&gt;geleistete Anzahlungen und Anlagen im Bau des Sachanlagevermögens",D3_WAV!$B$5:$B$204,"&lt;&gt;geleistete Anzahlungen auf immaterielle Vermögensgegenstände")</f>
        <v>0</v>
      </c>
      <c r="AA49" s="135">
        <f>SUMIFS(D2_BKZ!$J$5:$J$2504,D2_BKZ!$A$5:$A$2504,$C49,D2_BKZ!$B$5:$B$2504,$AC$4)</f>
        <v>0</v>
      </c>
      <c r="AB49" s="135">
        <f>SUMIFS(D_SAV!$AN$5:$AN$4004,D_SAV!$B$5:$B$4004,B_KKAuf!$C49,D_SAV!$D$5:$D$4004,$AC$4)</f>
        <v>0</v>
      </c>
      <c r="AC49" s="135">
        <f>SUMIFS(D3_WAV!$U$5:$U$204,D3_WAV!$A$5:$A$204,B_KKAuf!$C49,D3_WAV!$D$5:$D$204,$AC$4,D3_WAV!$B$5:$B$204,"&lt;&gt;geleistete Anzahlungen und Anlagen im Bau des Sachanlagevermögens",D3_WAV!$B$5:$B$204,"&lt;&gt;geleistete Anzahlungen auf immaterielle Vermögensgegenstände")</f>
        <v>0</v>
      </c>
      <c r="AD49" s="135">
        <f>SUMIFS(D2_BKZ!$K$5:$K$2504,D2_BKZ!$A$5:$A$2504,$C49,D2_BKZ!$B$5:$B$2504,$AC$4)</f>
        <v>0</v>
      </c>
      <c r="AE49" s="135">
        <f t="shared" si="17"/>
        <v>0</v>
      </c>
      <c r="AF49" s="284">
        <f>IF(A_Stammdaten!$B$7="FNB",(PRODUCT(AE49,KKauf!$L$53)),(PRODUCT(AE49,KKauf!$L$66)))</f>
        <v>0</v>
      </c>
      <c r="AG49" s="284">
        <f>AE49*KKauf!$L$14</f>
        <v>0</v>
      </c>
      <c r="AH49" s="135">
        <f>SUMIFS(D_SAV!$AL$5:$AL$4004,D_SAV!$B$5:$B$4004,B_KKAuf!$C49,D_SAV!$D$5:$D$4004,$AL$4)</f>
        <v>0</v>
      </c>
      <c r="AI49" s="135">
        <f>SUMIFS(D3_WAV!$S$5:$S$204,D3_WAV!$A$5:$A$204,B_KKAuf!$C49,D3_WAV!$D$5:$D$204,$AL$4,D3_WAV!$B$5:$B$204,"&lt;&gt;geleistete Anzahlungen und Anlagen im Bau des Sachanlagevermögens",D3_WAV!$B$5:$B$204,"&lt;&gt;geleistete Anzahlungen auf immaterielle Vermögensgegenstände")</f>
        <v>0</v>
      </c>
      <c r="AJ49" s="135">
        <f>SUMIFS(D2_BKZ!$J$5:$J$2504,D2_BKZ!$A$5:$A$2504,$C49,D2_BKZ!$B$5:$B$2504,$AL$4)</f>
        <v>0</v>
      </c>
      <c r="AK49" s="135">
        <f>SUMIFS(D_SAV!$AN$5:$AN$4004,D_SAV!$B$5:$B$4004,B_KKAuf!$C49,D_SAV!$D$5:$D$4004,$AL$4)</f>
        <v>0</v>
      </c>
      <c r="AL49" s="135">
        <f>SUMIFS(D3_WAV!$U$5:$U$204,D3_WAV!$A$5:$A$204,B_KKAuf!$C49,D3_WAV!$D$5:$D$204,$AL$4,D3_WAV!$B$5:$B$204,"&lt;&gt;geleistete Anzahlungen und Anlagen im Bau des Sachanlagevermögens",D3_WAV!$B$5:$B$204,"&lt;&gt;geleistete Anzahlungen auf immaterielle Vermögensgegenstände")</f>
        <v>0</v>
      </c>
      <c r="AM49" s="135">
        <f>SUMIFS(D2_BKZ!$K$5:$K$2504,D2_BKZ!$A$5:$A$2504,$C49,D2_BKZ!$B$5:$B$2504,$AL$4)</f>
        <v>0</v>
      </c>
      <c r="AN49" s="135">
        <f t="shared" si="18"/>
        <v>0</v>
      </c>
      <c r="AO49" s="284">
        <f>IF(A_Stammdaten!$B$7="FNB",(PRODUCT(AN49,KKauf!$L$54)),(PRODUCT(AN49,KKauf!$L$67)))</f>
        <v>0</v>
      </c>
      <c r="AP49" s="284">
        <f>AN49*KKauf!$L$15</f>
        <v>0</v>
      </c>
      <c r="AQ49" s="135">
        <f>SUMIFS(D_SAV!$AL$5:$AL$4004,D_SAV!$B$5:$B$4004,B_KKAuf!$C49,D_SAV!$D$5:$D$4004,$AU$4)</f>
        <v>0</v>
      </c>
      <c r="AR49" s="135">
        <f>SUMIFS(D3_WAV!$S$5:$S$204,D3_WAV!$A$5:$A$204,B_KKAuf!$C49,D3_WAV!$D$5:$D$204,$AU$4,D3_WAV!$B$5:$B$204,"&lt;&gt;geleistete Anzahlungen und Anlagen im Bau des Sachanlagevermögens",D3_WAV!$B$5:$B$204,"&lt;&gt;geleistete Anzahlungen auf immaterielle Vermögensgegenstände")</f>
        <v>0</v>
      </c>
      <c r="AS49" s="135">
        <f>SUMIFS(D2_BKZ!$J$5:$J$2504,D2_BKZ!$A$5:$A$2504,$C49,D2_BKZ!$B$5:$B$2504,$AU$4)</f>
        <v>0</v>
      </c>
      <c r="AT49" s="135">
        <f>SUMIFS(D_SAV!$AN$5:$AN$4004,D_SAV!$B$5:$B$4004,B_KKAuf!$C49,D_SAV!$D$5:$D$4004,$AU$4)</f>
        <v>0</v>
      </c>
      <c r="AU49" s="135">
        <f>SUMIFS(D3_WAV!$U$5:$U$204,D3_WAV!$A$5:$A$204,B_KKAuf!$C49,D3_WAV!$D$5:$D$204,$AU$4,D3_WAV!$B$5:$B$204,"&lt;&gt;geleistete Anzahlungen und Anlagen im Bau des Sachanlagevermögens",D3_WAV!$B$5:$B$204,"&lt;&gt;geleistete Anzahlungen auf immaterielle Vermögensgegenstände")</f>
        <v>0</v>
      </c>
      <c r="AV49" s="135">
        <f>SUMIFS(D2_BKZ!$K$5:$K$2504,D2_BKZ!$A$5:$A$2504,$C49,D2_BKZ!$B$5:$B$2504,$AU$4)</f>
        <v>0</v>
      </c>
      <c r="AW49" s="135">
        <f t="shared" si="19"/>
        <v>0</v>
      </c>
      <c r="AX49" s="284">
        <f>IF(A_Stammdaten!$B$7="FNB",(PRODUCT(AW49,KKauf!$L$55)),(PRODUCT(AW49,KKauf!$L$68)))</f>
        <v>0</v>
      </c>
      <c r="AY49" s="284">
        <f>AW49*KKauf!$L$16</f>
        <v>0</v>
      </c>
      <c r="AZ49" s="135">
        <f>SUMIFS(D_SAV!$AL$5:$AL$4004,D_SAV!$B$5:$B$4004,B_KKAuf!$C49,D_SAV!$D$5:$D$4004,$BD$4)</f>
        <v>0</v>
      </c>
      <c r="BA49" s="135">
        <f>SUMIFS(D3_WAV!$S$5:$S$204,D3_WAV!$A$5:$A$204,B_KKAuf!$C49,D3_WAV!$D$5:$D$204,$BD$4,D3_WAV!$B$5:$B$204,"&lt;&gt;geleistete Anzahlungen und Anlagen im Bau des Sachanlagevermögens",D3_WAV!$B$5:$B$204,"&lt;&gt;geleistete Anzahlungen auf immaterielle Vermögensgegenstände")</f>
        <v>0</v>
      </c>
      <c r="BB49" s="135">
        <f>SUMIFS(D2_BKZ!$J$5:$J$2504,D2_BKZ!$A$5:$A$2504,$C49,D2_BKZ!$B$5:$B$2504,$BD$4)</f>
        <v>0</v>
      </c>
      <c r="BC49" s="135">
        <f>SUMIFS(D_SAV!$AN$5:$AN$4004,D_SAV!$B$5:$B$4004,B_KKAuf!$C49,D_SAV!$D$5:$D$4004,$BD$4)</f>
        <v>0</v>
      </c>
      <c r="BD49" s="135">
        <f>SUMIFS(D3_WAV!$U$5:$U$204,D3_WAV!$A$5:$A$204,B_KKAuf!$C49,D3_WAV!$D$5:$D$204,$BD$4,D3_WAV!$B$5:$B$204,"&lt;&gt;geleistete Anzahlungen und Anlagen im Bau des Sachanlagevermögens",D3_WAV!$B$5:$B$204,"&lt;&gt;geleistete Anzahlungen auf immaterielle Vermögensgegenstände")</f>
        <v>0</v>
      </c>
      <c r="BE49" s="135">
        <f>SUMIFS(D2_BKZ!$K$5:$K$2504,D2_BKZ!$A$5:$A$2504,$C49,D2_BKZ!$B$5:$B$2504,$BD$4)</f>
        <v>0</v>
      </c>
      <c r="BF49" s="135">
        <f t="shared" si="20"/>
        <v>0</v>
      </c>
      <c r="BG49" s="285">
        <f>IF(A_Stammdaten!$B$7="FNB",(PRODUCT(BF49,KKauf!$L$56)),(PRODUCT(BF49,KKauf!$L$69)))</f>
        <v>0</v>
      </c>
      <c r="BH49" s="286">
        <f>BF49*KKauf!$L$17</f>
        <v>0</v>
      </c>
      <c r="BI49" s="280"/>
      <c r="BJ49" s="280"/>
      <c r="BK49" s="280"/>
      <c r="BL49" s="280"/>
      <c r="BM49" s="280"/>
      <c r="BN49" s="280"/>
      <c r="BO49" s="280"/>
      <c r="BP49" s="280"/>
      <c r="BQ49" s="280"/>
      <c r="BR49" s="280"/>
      <c r="BS49" s="280"/>
      <c r="BT49" s="280"/>
      <c r="BU49" s="280"/>
      <c r="BV49" s="280"/>
      <c r="BW49" s="280"/>
      <c r="BX49" s="280"/>
    </row>
    <row r="50" spans="3:76" x14ac:dyDescent="0.25">
      <c r="C50" s="136">
        <f>A_Stammdaten!A58</f>
        <v>0</v>
      </c>
      <c r="D50" s="174">
        <f t="shared" si="15"/>
        <v>0</v>
      </c>
      <c r="E50" s="174">
        <f t="shared" si="9"/>
        <v>0</v>
      </c>
      <c r="F50" s="283">
        <f>PRODUCT(SUM(L50,O50,X50,AG50,AP50,AY50,BH50),0.4,0.035,A_Stammdaten!D58)</f>
        <v>0</v>
      </c>
      <c r="G50" s="283">
        <f t="shared" si="1"/>
        <v>0</v>
      </c>
      <c r="H50" s="135">
        <f>SUMIF(D_SAV!$B$5:$B$4004,B_KKAuf!$C50,D_SAV!$AM$5:$AM$4004)</f>
        <v>0</v>
      </c>
      <c r="I50" s="135">
        <f>SUMIFS(D3_WAV!$T$5:$T$204,D3_WAV!$A$5:$A$204,C50,D3_WAV!$D$5:$D$204,"&gt;2015",D3_WAV!$D$5:$D$204,"&lt;="&amp;A_Stammdaten!$B$12)</f>
        <v>0</v>
      </c>
      <c r="J50" s="284">
        <f>AVERAGE(SUMIFS(D3_WAV!$S$5:$S$204,D3_WAV!$B$5:$B$204,"geleistete Anzahlungen und Anlagen im Bau des Sachanlagevermögens",D3_WAV!$A$5:$A$204,B_KKAuf!$C50,D3_WAV!$D$5:$D$204,"&lt;=2023"),SUMIFS(D3_WAV!$U$5:$U$204,D3_WAV!$B$5:$B$204,"geleistete Anzahlungen und Anlagen im Bau des Sachanlagevermögens",D3_WAV!$A$5:$A$204,B_KKAuf!$C50,D3_WAV!$D$5:$D$204,"&lt;=2023"))+AVERAGE(SUMIFS(D3_WAV!$S$5:$S$204,D3_WAV!$B$5:$B$204,"geleistete Anzahlungen auf immaterielle Vermögensgegenstände",D3_WAV!$A$5:$A$204,B_KKAuf!$C50,D3_WAV!$D$5:$D$204,"&lt;=2023"),SUMIFS(D3_WAV!$U$5:$U$204,D3_WAV!$B$5:$B$204,"geleistete Anzahlungen auf immaterielle Vermögensgegenstände",D3_WAV!$A$5:$A$204,B_KKAuf!$C50,D3_WAV!$D$5:$D$204,"&lt;=2023"))</f>
        <v>0</v>
      </c>
      <c r="K50" s="284">
        <f>IF(A_Stammdaten!$B$7="FNB",(PRODUCT(B_KKAuf!$J50,KKauf!$Z$52)),PRODUCT(B_KKAuf!$J50,KKauf!$Z$65))</f>
        <v>0</v>
      </c>
      <c r="L50" s="284">
        <f>J50*KKauf!$Z$13</f>
        <v>0</v>
      </c>
      <c r="M50" s="284">
        <f>AVERAGE(SUMIFS(D3_WAV!$S$5:$S$204,D3_WAV!$B$5:$B$204,"geleistete Anzahlungen und Anlagen im Bau des Sachanlagevermögens",D3_WAV!$A$5:$A$204,B_KKAuf!$C50,D3_WAV!$D$5:$D$204,"&gt;=2024"),SUMIFS(D3_WAV!$U$5:$U$204,D3_WAV!$B$5:$B$204,"geleistete Anzahlungen und Anlagen im Bau des Sachanlagevermögens",D3_WAV!$A$5:$A$204,B_KKAuf!$C50,D3_WAV!$D$5:$D$204,"&gt;=2024"))+AVERAGE(SUMIFS(D3_WAV!$S$5:$S$204,D3_WAV!$B$5:$B$204,"geleistete Anzahlungen auf immaterielle Vermögensgegenstände",D3_WAV!$A$5:$A$204,B_KKAuf!$C50,D3_WAV!$D$5:$D$204,"&gt;=2024"),SUMIFS(D3_WAV!$U$5:$U$204,D3_WAV!$B$5:$B$204,"geleistete Anzahlungen auf immaterielle Vermögensgegenstände",D3_WAV!$A$5:$A$204,B_KKAuf!$C50,D3_WAV!$D$5:$D$204,"&gt;=2024"))</f>
        <v>0</v>
      </c>
      <c r="N50" s="284">
        <f>IF(A_Stammdaten!$B$7="FNB",(PRODUCT(B_KKAuf!$M50,KKauf!$Z$55)),PRODUCT(B_KKAuf!$M50,KKauf!$Z$68))</f>
        <v>0</v>
      </c>
      <c r="O50" s="292">
        <f>M50*KKauf!$Z$16</f>
        <v>0</v>
      </c>
      <c r="P50" s="135">
        <f>SUMIFS(D_SAV!$AL$5:$AL$4004,D_SAV!$B$5:$B$4004,B_KKAuf!$C50,D_SAV!$D$5:$D$4004,$T$4)</f>
        <v>0</v>
      </c>
      <c r="Q50" s="135">
        <f>SUMIFS(D3_WAV!$S$5:$S$204,D3_WAV!$A$5:$A$204,B_KKAuf!$C50,D3_WAV!$D$5:$D$204,$T$4,D3_WAV!$B$5:$B$204,"&lt;&gt;geleistete Anzahlungen und Anlagen im Bau des Sachanlagevermögens",D3_WAV!$B$5:$B$204,"&lt;&gt;geleistete Anzahlungen auf immaterielle Vermögensgegenstände")</f>
        <v>0</v>
      </c>
      <c r="R50" s="135">
        <f>SUMIFS(D2_BKZ!$J$5:$J$2504,D2_BKZ!$A$5:$A$2504,$C50,D2_BKZ!$B$5:$B$2504,$T$4)</f>
        <v>0</v>
      </c>
      <c r="S50" s="135">
        <f>SUMIFS(D_SAV!$AN$5:$AN$4004,D_SAV!$B$5:$B$4004,B_KKAuf!$C50,D_SAV!$D$5:$D$4004,$T$4)</f>
        <v>0</v>
      </c>
      <c r="T50" s="135">
        <f>SUMIFS(D3_WAV!$U$5:$U$204,D3_WAV!$A$5:$A$204,B_KKAuf!$C50,D3_WAV!$D$5:$D$204,$T$4,D3_WAV!$B$5:$B$204,"&lt;&gt;geleistete Anzahlungen und Anlagen im Bau des Sachanlagevermögens",D3_WAV!$B$5:$B$204,"&lt;&gt;geleistete Anzahlungen auf immaterielle Vermögensgegenstände")</f>
        <v>0</v>
      </c>
      <c r="U50" s="135">
        <f>SUMIFS(D2_BKZ!$K$5:$K$2504,D2_BKZ!$A$5:$A$2504,$C50,D2_BKZ!$B$5:$B$2504,$T$4)</f>
        <v>0</v>
      </c>
      <c r="V50" s="135">
        <f t="shared" si="16"/>
        <v>0</v>
      </c>
      <c r="W50" s="284">
        <f>IF(A_Stammdaten!$B$7="FNB",(PRODUCT(V50,KKauf!$L$52)),(PRODUCT(V50,KKauf!$L$65)))</f>
        <v>0</v>
      </c>
      <c r="X50" s="284">
        <f>V50*KKauf!$L$13</f>
        <v>0</v>
      </c>
      <c r="Y50" s="135">
        <f>SUMIFS(D_SAV!$AL$5:$AL$4004,D_SAV!$B$5:$B$4004,B_KKAuf!$C50,D_SAV!$D$5:$D$4004,$AC$4)</f>
        <v>0</v>
      </c>
      <c r="Z50" s="135">
        <f>SUMIFS(D3_WAV!$S$5:$S$204,D3_WAV!$A$5:$A$204,B_KKAuf!$C50,D3_WAV!$D$5:$D$204,$AC$4,D3_WAV!$B$5:$B$204,"&lt;&gt;geleistete Anzahlungen und Anlagen im Bau des Sachanlagevermögens",D3_WAV!$B$5:$B$204,"&lt;&gt;geleistete Anzahlungen auf immaterielle Vermögensgegenstände")</f>
        <v>0</v>
      </c>
      <c r="AA50" s="135">
        <f>SUMIFS(D2_BKZ!$J$5:$J$2504,D2_BKZ!$A$5:$A$2504,$C50,D2_BKZ!$B$5:$B$2504,$AC$4)</f>
        <v>0</v>
      </c>
      <c r="AB50" s="135">
        <f>SUMIFS(D_SAV!$AN$5:$AN$4004,D_SAV!$B$5:$B$4004,B_KKAuf!$C50,D_SAV!$D$5:$D$4004,$AC$4)</f>
        <v>0</v>
      </c>
      <c r="AC50" s="135">
        <f>SUMIFS(D3_WAV!$U$5:$U$204,D3_WAV!$A$5:$A$204,B_KKAuf!$C50,D3_WAV!$D$5:$D$204,$AC$4,D3_WAV!$B$5:$B$204,"&lt;&gt;geleistete Anzahlungen und Anlagen im Bau des Sachanlagevermögens",D3_WAV!$B$5:$B$204,"&lt;&gt;geleistete Anzahlungen auf immaterielle Vermögensgegenstände")</f>
        <v>0</v>
      </c>
      <c r="AD50" s="135">
        <f>SUMIFS(D2_BKZ!$K$5:$K$2504,D2_BKZ!$A$5:$A$2504,$C50,D2_BKZ!$B$5:$B$2504,$AC$4)</f>
        <v>0</v>
      </c>
      <c r="AE50" s="135">
        <f t="shared" si="17"/>
        <v>0</v>
      </c>
      <c r="AF50" s="284">
        <f>IF(A_Stammdaten!$B$7="FNB",(PRODUCT(AE50,KKauf!$L$53)),(PRODUCT(AE50,KKauf!$L$66)))</f>
        <v>0</v>
      </c>
      <c r="AG50" s="284">
        <f>AE50*KKauf!$L$14</f>
        <v>0</v>
      </c>
      <c r="AH50" s="135">
        <f>SUMIFS(D_SAV!$AL$5:$AL$4004,D_SAV!$B$5:$B$4004,B_KKAuf!$C50,D_SAV!$D$5:$D$4004,$AL$4)</f>
        <v>0</v>
      </c>
      <c r="AI50" s="135">
        <f>SUMIFS(D3_WAV!$S$5:$S$204,D3_WAV!$A$5:$A$204,B_KKAuf!$C50,D3_WAV!$D$5:$D$204,$AL$4,D3_WAV!$B$5:$B$204,"&lt;&gt;geleistete Anzahlungen und Anlagen im Bau des Sachanlagevermögens",D3_WAV!$B$5:$B$204,"&lt;&gt;geleistete Anzahlungen auf immaterielle Vermögensgegenstände")</f>
        <v>0</v>
      </c>
      <c r="AJ50" s="135">
        <f>SUMIFS(D2_BKZ!$J$5:$J$2504,D2_BKZ!$A$5:$A$2504,$C50,D2_BKZ!$B$5:$B$2504,$AL$4)</f>
        <v>0</v>
      </c>
      <c r="AK50" s="135">
        <f>SUMIFS(D_SAV!$AN$5:$AN$4004,D_SAV!$B$5:$B$4004,B_KKAuf!$C50,D_SAV!$D$5:$D$4004,$AL$4)</f>
        <v>0</v>
      </c>
      <c r="AL50" s="135">
        <f>SUMIFS(D3_WAV!$U$5:$U$204,D3_WAV!$A$5:$A$204,B_KKAuf!$C50,D3_WAV!$D$5:$D$204,$AL$4,D3_WAV!$B$5:$B$204,"&lt;&gt;geleistete Anzahlungen und Anlagen im Bau des Sachanlagevermögens",D3_WAV!$B$5:$B$204,"&lt;&gt;geleistete Anzahlungen auf immaterielle Vermögensgegenstände")</f>
        <v>0</v>
      </c>
      <c r="AM50" s="135">
        <f>SUMIFS(D2_BKZ!$K$5:$K$2504,D2_BKZ!$A$5:$A$2504,$C50,D2_BKZ!$B$5:$B$2504,$AL$4)</f>
        <v>0</v>
      </c>
      <c r="AN50" s="135">
        <f t="shared" si="18"/>
        <v>0</v>
      </c>
      <c r="AO50" s="284">
        <f>IF(A_Stammdaten!$B$7="FNB",(PRODUCT(AN50,KKauf!$L$54)),(PRODUCT(AN50,KKauf!$L$67)))</f>
        <v>0</v>
      </c>
      <c r="AP50" s="284">
        <f>AN50*KKauf!$L$15</f>
        <v>0</v>
      </c>
      <c r="AQ50" s="135">
        <f>SUMIFS(D_SAV!$AL$5:$AL$4004,D_SAV!$B$5:$B$4004,B_KKAuf!$C50,D_SAV!$D$5:$D$4004,$AU$4)</f>
        <v>0</v>
      </c>
      <c r="AR50" s="135">
        <f>SUMIFS(D3_WAV!$S$5:$S$204,D3_WAV!$A$5:$A$204,B_KKAuf!$C50,D3_WAV!$D$5:$D$204,$AU$4,D3_WAV!$B$5:$B$204,"&lt;&gt;geleistete Anzahlungen und Anlagen im Bau des Sachanlagevermögens",D3_WAV!$B$5:$B$204,"&lt;&gt;geleistete Anzahlungen auf immaterielle Vermögensgegenstände")</f>
        <v>0</v>
      </c>
      <c r="AS50" s="135">
        <f>SUMIFS(D2_BKZ!$J$5:$J$2504,D2_BKZ!$A$5:$A$2504,$C50,D2_BKZ!$B$5:$B$2504,$AU$4)</f>
        <v>0</v>
      </c>
      <c r="AT50" s="135">
        <f>SUMIFS(D_SAV!$AN$5:$AN$4004,D_SAV!$B$5:$B$4004,B_KKAuf!$C50,D_SAV!$D$5:$D$4004,$AU$4)</f>
        <v>0</v>
      </c>
      <c r="AU50" s="135">
        <f>SUMIFS(D3_WAV!$U$5:$U$204,D3_WAV!$A$5:$A$204,B_KKAuf!$C50,D3_WAV!$D$5:$D$204,$AU$4,D3_WAV!$B$5:$B$204,"&lt;&gt;geleistete Anzahlungen und Anlagen im Bau des Sachanlagevermögens",D3_WAV!$B$5:$B$204,"&lt;&gt;geleistete Anzahlungen auf immaterielle Vermögensgegenstände")</f>
        <v>0</v>
      </c>
      <c r="AV50" s="135">
        <f>SUMIFS(D2_BKZ!$K$5:$K$2504,D2_BKZ!$A$5:$A$2504,$C50,D2_BKZ!$B$5:$B$2504,$AU$4)</f>
        <v>0</v>
      </c>
      <c r="AW50" s="135">
        <f t="shared" si="19"/>
        <v>0</v>
      </c>
      <c r="AX50" s="284">
        <f>IF(A_Stammdaten!$B$7="FNB",(PRODUCT(AW50,KKauf!$L$55)),(PRODUCT(AW50,KKauf!$L$68)))</f>
        <v>0</v>
      </c>
      <c r="AY50" s="284">
        <f>AW50*KKauf!$L$16</f>
        <v>0</v>
      </c>
      <c r="AZ50" s="135">
        <f>SUMIFS(D_SAV!$AL$5:$AL$4004,D_SAV!$B$5:$B$4004,B_KKAuf!$C50,D_SAV!$D$5:$D$4004,$BD$4)</f>
        <v>0</v>
      </c>
      <c r="BA50" s="135">
        <f>SUMIFS(D3_WAV!$S$5:$S$204,D3_WAV!$A$5:$A$204,B_KKAuf!$C50,D3_WAV!$D$5:$D$204,$BD$4,D3_WAV!$B$5:$B$204,"&lt;&gt;geleistete Anzahlungen und Anlagen im Bau des Sachanlagevermögens",D3_WAV!$B$5:$B$204,"&lt;&gt;geleistete Anzahlungen auf immaterielle Vermögensgegenstände")</f>
        <v>0</v>
      </c>
      <c r="BB50" s="135">
        <f>SUMIFS(D2_BKZ!$J$5:$J$2504,D2_BKZ!$A$5:$A$2504,$C50,D2_BKZ!$B$5:$B$2504,$BD$4)</f>
        <v>0</v>
      </c>
      <c r="BC50" s="135">
        <f>SUMIFS(D_SAV!$AN$5:$AN$4004,D_SAV!$B$5:$B$4004,B_KKAuf!$C50,D_SAV!$D$5:$D$4004,$BD$4)</f>
        <v>0</v>
      </c>
      <c r="BD50" s="135">
        <f>SUMIFS(D3_WAV!$U$5:$U$204,D3_WAV!$A$5:$A$204,B_KKAuf!$C50,D3_WAV!$D$5:$D$204,$BD$4,D3_WAV!$B$5:$B$204,"&lt;&gt;geleistete Anzahlungen und Anlagen im Bau des Sachanlagevermögens",D3_WAV!$B$5:$B$204,"&lt;&gt;geleistete Anzahlungen auf immaterielle Vermögensgegenstände")</f>
        <v>0</v>
      </c>
      <c r="BE50" s="135">
        <f>SUMIFS(D2_BKZ!$K$5:$K$2504,D2_BKZ!$A$5:$A$2504,$C50,D2_BKZ!$B$5:$B$2504,$BD$4)</f>
        <v>0</v>
      </c>
      <c r="BF50" s="135">
        <f t="shared" si="20"/>
        <v>0</v>
      </c>
      <c r="BG50" s="285">
        <f>IF(A_Stammdaten!$B$7="FNB",(PRODUCT(BF50,KKauf!$L$56)),(PRODUCT(BF50,KKauf!$L$69)))</f>
        <v>0</v>
      </c>
      <c r="BH50" s="286">
        <f>BF50*KKauf!$L$17</f>
        <v>0</v>
      </c>
      <c r="BI50" s="280"/>
      <c r="BJ50" s="280"/>
      <c r="BK50" s="280"/>
      <c r="BL50" s="280"/>
      <c r="BM50" s="280"/>
      <c r="BN50" s="280"/>
      <c r="BO50" s="280"/>
      <c r="BP50" s="280"/>
      <c r="BQ50" s="280"/>
      <c r="BR50" s="280"/>
      <c r="BS50" s="280"/>
      <c r="BT50" s="280"/>
      <c r="BU50" s="280"/>
      <c r="BV50" s="280"/>
      <c r="BW50" s="280"/>
      <c r="BX50" s="280"/>
    </row>
    <row r="51" spans="3:76" x14ac:dyDescent="0.25">
      <c r="C51" s="136">
        <f>A_Stammdaten!A59</f>
        <v>0</v>
      </c>
      <c r="D51" s="174">
        <f t="shared" si="15"/>
        <v>0</v>
      </c>
      <c r="E51" s="174">
        <f t="shared" si="9"/>
        <v>0</v>
      </c>
      <c r="F51" s="283">
        <f>PRODUCT(SUM(L51,O51,X51,AG51,AP51,AY51,BH51),0.4,0.035,A_Stammdaten!D59)</f>
        <v>0</v>
      </c>
      <c r="G51" s="283">
        <f t="shared" si="1"/>
        <v>0</v>
      </c>
      <c r="H51" s="135">
        <f>SUMIF(D_SAV!$B$5:$B$4004,B_KKAuf!$C51,D_SAV!$AM$5:$AM$4004)</f>
        <v>0</v>
      </c>
      <c r="I51" s="135">
        <f>SUMIFS(D3_WAV!$T$5:$T$204,D3_WAV!$A$5:$A$204,C51,D3_WAV!$D$5:$D$204,"&gt;2015",D3_WAV!$D$5:$D$204,"&lt;="&amp;A_Stammdaten!$B$12)</f>
        <v>0</v>
      </c>
      <c r="J51" s="284">
        <f>AVERAGE(SUMIFS(D3_WAV!$S$5:$S$204,D3_WAV!$B$5:$B$204,"geleistete Anzahlungen und Anlagen im Bau des Sachanlagevermögens",D3_WAV!$A$5:$A$204,B_KKAuf!$C51,D3_WAV!$D$5:$D$204,"&lt;=2023"),SUMIFS(D3_WAV!$U$5:$U$204,D3_WAV!$B$5:$B$204,"geleistete Anzahlungen und Anlagen im Bau des Sachanlagevermögens",D3_WAV!$A$5:$A$204,B_KKAuf!$C51,D3_WAV!$D$5:$D$204,"&lt;=2023"))+AVERAGE(SUMIFS(D3_WAV!$S$5:$S$204,D3_WAV!$B$5:$B$204,"geleistete Anzahlungen auf immaterielle Vermögensgegenstände",D3_WAV!$A$5:$A$204,B_KKAuf!$C51,D3_WAV!$D$5:$D$204,"&lt;=2023"),SUMIFS(D3_WAV!$U$5:$U$204,D3_WAV!$B$5:$B$204,"geleistete Anzahlungen auf immaterielle Vermögensgegenstände",D3_WAV!$A$5:$A$204,B_KKAuf!$C51,D3_WAV!$D$5:$D$204,"&lt;=2023"))</f>
        <v>0</v>
      </c>
      <c r="K51" s="284">
        <f>IF(A_Stammdaten!$B$7="FNB",(PRODUCT(B_KKAuf!$J51,KKauf!$Z$52)),PRODUCT(B_KKAuf!$J51,KKauf!$Z$65))</f>
        <v>0</v>
      </c>
      <c r="L51" s="284">
        <f>J51*KKauf!$Z$13</f>
        <v>0</v>
      </c>
      <c r="M51" s="284">
        <f>AVERAGE(SUMIFS(D3_WAV!$S$5:$S$204,D3_WAV!$B$5:$B$204,"geleistete Anzahlungen und Anlagen im Bau des Sachanlagevermögens",D3_WAV!$A$5:$A$204,B_KKAuf!$C51,D3_WAV!$D$5:$D$204,"&gt;=2024"),SUMIFS(D3_WAV!$U$5:$U$204,D3_WAV!$B$5:$B$204,"geleistete Anzahlungen und Anlagen im Bau des Sachanlagevermögens",D3_WAV!$A$5:$A$204,B_KKAuf!$C51,D3_WAV!$D$5:$D$204,"&gt;=2024"))+AVERAGE(SUMIFS(D3_WAV!$S$5:$S$204,D3_WAV!$B$5:$B$204,"geleistete Anzahlungen auf immaterielle Vermögensgegenstände",D3_WAV!$A$5:$A$204,B_KKAuf!$C51,D3_WAV!$D$5:$D$204,"&gt;=2024"),SUMIFS(D3_WAV!$U$5:$U$204,D3_WAV!$B$5:$B$204,"geleistete Anzahlungen auf immaterielle Vermögensgegenstände",D3_WAV!$A$5:$A$204,B_KKAuf!$C51,D3_WAV!$D$5:$D$204,"&gt;=2024"))</f>
        <v>0</v>
      </c>
      <c r="N51" s="284">
        <f>IF(A_Stammdaten!$B$7="FNB",(PRODUCT(B_KKAuf!$M51,KKauf!$Z$55)),PRODUCT(B_KKAuf!$M51,KKauf!$Z$68))</f>
        <v>0</v>
      </c>
      <c r="O51" s="292">
        <f>M51*KKauf!$Z$16</f>
        <v>0</v>
      </c>
      <c r="P51" s="135">
        <f>SUMIFS(D_SAV!$AL$5:$AL$4004,D_SAV!$B$5:$B$4004,B_KKAuf!$C51,D_SAV!$D$5:$D$4004,$T$4)</f>
        <v>0</v>
      </c>
      <c r="Q51" s="135">
        <f>SUMIFS(D3_WAV!$S$5:$S$204,D3_WAV!$A$5:$A$204,B_KKAuf!$C51,D3_WAV!$D$5:$D$204,$T$4,D3_WAV!$B$5:$B$204,"&lt;&gt;geleistete Anzahlungen und Anlagen im Bau des Sachanlagevermögens",D3_WAV!$B$5:$B$204,"&lt;&gt;geleistete Anzahlungen auf immaterielle Vermögensgegenstände")</f>
        <v>0</v>
      </c>
      <c r="R51" s="135">
        <f>SUMIFS(D2_BKZ!$J$5:$J$2504,D2_BKZ!$A$5:$A$2504,$C51,D2_BKZ!$B$5:$B$2504,$T$4)</f>
        <v>0</v>
      </c>
      <c r="S51" s="135">
        <f>SUMIFS(D_SAV!$AN$5:$AN$4004,D_SAV!$B$5:$B$4004,B_KKAuf!$C51,D_SAV!$D$5:$D$4004,$T$4)</f>
        <v>0</v>
      </c>
      <c r="T51" s="135">
        <f>SUMIFS(D3_WAV!$U$5:$U$204,D3_WAV!$A$5:$A$204,B_KKAuf!$C51,D3_WAV!$D$5:$D$204,$T$4,D3_WAV!$B$5:$B$204,"&lt;&gt;geleistete Anzahlungen und Anlagen im Bau des Sachanlagevermögens",D3_WAV!$B$5:$B$204,"&lt;&gt;geleistete Anzahlungen auf immaterielle Vermögensgegenstände")</f>
        <v>0</v>
      </c>
      <c r="U51" s="135">
        <f>SUMIFS(D2_BKZ!$K$5:$K$2504,D2_BKZ!$A$5:$A$2504,$C51,D2_BKZ!$B$5:$B$2504,$T$4)</f>
        <v>0</v>
      </c>
      <c r="V51" s="135">
        <f t="shared" si="16"/>
        <v>0</v>
      </c>
      <c r="W51" s="284">
        <f>IF(A_Stammdaten!$B$7="FNB",(PRODUCT(V51,KKauf!$L$52)),(PRODUCT(V51,KKauf!$L$65)))</f>
        <v>0</v>
      </c>
      <c r="X51" s="284">
        <f>V51*KKauf!$L$13</f>
        <v>0</v>
      </c>
      <c r="Y51" s="135">
        <f>SUMIFS(D_SAV!$AL$5:$AL$4004,D_SAV!$B$5:$B$4004,B_KKAuf!$C51,D_SAV!$D$5:$D$4004,$AC$4)</f>
        <v>0</v>
      </c>
      <c r="Z51" s="135">
        <f>SUMIFS(D3_WAV!$S$5:$S$204,D3_WAV!$A$5:$A$204,B_KKAuf!$C51,D3_WAV!$D$5:$D$204,$AC$4,D3_WAV!$B$5:$B$204,"&lt;&gt;geleistete Anzahlungen und Anlagen im Bau des Sachanlagevermögens",D3_WAV!$B$5:$B$204,"&lt;&gt;geleistete Anzahlungen auf immaterielle Vermögensgegenstände")</f>
        <v>0</v>
      </c>
      <c r="AA51" s="135">
        <f>SUMIFS(D2_BKZ!$J$5:$J$2504,D2_BKZ!$A$5:$A$2504,$C51,D2_BKZ!$B$5:$B$2504,$AC$4)</f>
        <v>0</v>
      </c>
      <c r="AB51" s="135">
        <f>SUMIFS(D_SAV!$AN$5:$AN$4004,D_SAV!$B$5:$B$4004,B_KKAuf!$C51,D_SAV!$D$5:$D$4004,$AC$4)</f>
        <v>0</v>
      </c>
      <c r="AC51" s="135">
        <f>SUMIFS(D3_WAV!$U$5:$U$204,D3_WAV!$A$5:$A$204,B_KKAuf!$C51,D3_WAV!$D$5:$D$204,$AC$4,D3_WAV!$B$5:$B$204,"&lt;&gt;geleistete Anzahlungen und Anlagen im Bau des Sachanlagevermögens",D3_WAV!$B$5:$B$204,"&lt;&gt;geleistete Anzahlungen auf immaterielle Vermögensgegenstände")</f>
        <v>0</v>
      </c>
      <c r="AD51" s="135">
        <f>SUMIFS(D2_BKZ!$K$5:$K$2504,D2_BKZ!$A$5:$A$2504,$C51,D2_BKZ!$B$5:$B$2504,$AC$4)</f>
        <v>0</v>
      </c>
      <c r="AE51" s="135">
        <f t="shared" si="17"/>
        <v>0</v>
      </c>
      <c r="AF51" s="284">
        <f>IF(A_Stammdaten!$B$7="FNB",(PRODUCT(AE51,KKauf!$L$53)),(PRODUCT(AE51,KKauf!$L$66)))</f>
        <v>0</v>
      </c>
      <c r="AG51" s="284">
        <f>AE51*KKauf!$L$14</f>
        <v>0</v>
      </c>
      <c r="AH51" s="135">
        <f>SUMIFS(D_SAV!$AL$5:$AL$4004,D_SAV!$B$5:$B$4004,B_KKAuf!$C51,D_SAV!$D$5:$D$4004,$AL$4)</f>
        <v>0</v>
      </c>
      <c r="AI51" s="135">
        <f>SUMIFS(D3_WAV!$S$5:$S$204,D3_WAV!$A$5:$A$204,B_KKAuf!$C51,D3_WAV!$D$5:$D$204,$AL$4,D3_WAV!$B$5:$B$204,"&lt;&gt;geleistete Anzahlungen und Anlagen im Bau des Sachanlagevermögens",D3_WAV!$B$5:$B$204,"&lt;&gt;geleistete Anzahlungen auf immaterielle Vermögensgegenstände")</f>
        <v>0</v>
      </c>
      <c r="AJ51" s="135">
        <f>SUMIFS(D2_BKZ!$J$5:$J$2504,D2_BKZ!$A$5:$A$2504,$C51,D2_BKZ!$B$5:$B$2504,$AL$4)</f>
        <v>0</v>
      </c>
      <c r="AK51" s="135">
        <f>SUMIFS(D_SAV!$AN$5:$AN$4004,D_SAV!$B$5:$B$4004,B_KKAuf!$C51,D_SAV!$D$5:$D$4004,$AL$4)</f>
        <v>0</v>
      </c>
      <c r="AL51" s="135">
        <f>SUMIFS(D3_WAV!$U$5:$U$204,D3_WAV!$A$5:$A$204,B_KKAuf!$C51,D3_WAV!$D$5:$D$204,$AL$4,D3_WAV!$B$5:$B$204,"&lt;&gt;geleistete Anzahlungen und Anlagen im Bau des Sachanlagevermögens",D3_WAV!$B$5:$B$204,"&lt;&gt;geleistete Anzahlungen auf immaterielle Vermögensgegenstände")</f>
        <v>0</v>
      </c>
      <c r="AM51" s="135">
        <f>SUMIFS(D2_BKZ!$K$5:$K$2504,D2_BKZ!$A$5:$A$2504,$C51,D2_BKZ!$B$5:$B$2504,$AL$4)</f>
        <v>0</v>
      </c>
      <c r="AN51" s="135">
        <f t="shared" si="18"/>
        <v>0</v>
      </c>
      <c r="AO51" s="284">
        <f>IF(A_Stammdaten!$B$7="FNB",(PRODUCT(AN51,KKauf!$L$54)),(PRODUCT(AN51,KKauf!$L$67)))</f>
        <v>0</v>
      </c>
      <c r="AP51" s="284">
        <f>AN51*KKauf!$L$15</f>
        <v>0</v>
      </c>
      <c r="AQ51" s="135">
        <f>SUMIFS(D_SAV!$AL$5:$AL$4004,D_SAV!$B$5:$B$4004,B_KKAuf!$C51,D_SAV!$D$5:$D$4004,$AU$4)</f>
        <v>0</v>
      </c>
      <c r="AR51" s="135">
        <f>SUMIFS(D3_WAV!$S$5:$S$204,D3_WAV!$A$5:$A$204,B_KKAuf!$C51,D3_WAV!$D$5:$D$204,$AU$4,D3_WAV!$B$5:$B$204,"&lt;&gt;geleistete Anzahlungen und Anlagen im Bau des Sachanlagevermögens",D3_WAV!$B$5:$B$204,"&lt;&gt;geleistete Anzahlungen auf immaterielle Vermögensgegenstände")</f>
        <v>0</v>
      </c>
      <c r="AS51" s="135">
        <f>SUMIFS(D2_BKZ!$J$5:$J$2504,D2_BKZ!$A$5:$A$2504,$C51,D2_BKZ!$B$5:$B$2504,$AU$4)</f>
        <v>0</v>
      </c>
      <c r="AT51" s="135">
        <f>SUMIFS(D_SAV!$AN$5:$AN$4004,D_SAV!$B$5:$B$4004,B_KKAuf!$C51,D_SAV!$D$5:$D$4004,$AU$4)</f>
        <v>0</v>
      </c>
      <c r="AU51" s="135">
        <f>SUMIFS(D3_WAV!$U$5:$U$204,D3_WAV!$A$5:$A$204,B_KKAuf!$C51,D3_WAV!$D$5:$D$204,$AU$4,D3_WAV!$B$5:$B$204,"&lt;&gt;geleistete Anzahlungen und Anlagen im Bau des Sachanlagevermögens",D3_WAV!$B$5:$B$204,"&lt;&gt;geleistete Anzahlungen auf immaterielle Vermögensgegenstände")</f>
        <v>0</v>
      </c>
      <c r="AV51" s="135">
        <f>SUMIFS(D2_BKZ!$K$5:$K$2504,D2_BKZ!$A$5:$A$2504,$C51,D2_BKZ!$B$5:$B$2504,$AU$4)</f>
        <v>0</v>
      </c>
      <c r="AW51" s="135">
        <f t="shared" si="19"/>
        <v>0</v>
      </c>
      <c r="AX51" s="284">
        <f>IF(A_Stammdaten!$B$7="FNB",(PRODUCT(AW51,KKauf!$L$55)),(PRODUCT(AW51,KKauf!$L$68)))</f>
        <v>0</v>
      </c>
      <c r="AY51" s="284">
        <f>AW51*KKauf!$L$16</f>
        <v>0</v>
      </c>
      <c r="AZ51" s="135">
        <f>SUMIFS(D_SAV!$AL$5:$AL$4004,D_SAV!$B$5:$B$4004,B_KKAuf!$C51,D_SAV!$D$5:$D$4004,$BD$4)</f>
        <v>0</v>
      </c>
      <c r="BA51" s="135">
        <f>SUMIFS(D3_WAV!$S$5:$S$204,D3_WAV!$A$5:$A$204,B_KKAuf!$C51,D3_WAV!$D$5:$D$204,$BD$4,D3_WAV!$B$5:$B$204,"&lt;&gt;geleistete Anzahlungen und Anlagen im Bau des Sachanlagevermögens",D3_WAV!$B$5:$B$204,"&lt;&gt;geleistete Anzahlungen auf immaterielle Vermögensgegenstände")</f>
        <v>0</v>
      </c>
      <c r="BB51" s="135">
        <f>SUMIFS(D2_BKZ!$J$5:$J$2504,D2_BKZ!$A$5:$A$2504,$C51,D2_BKZ!$B$5:$B$2504,$BD$4)</f>
        <v>0</v>
      </c>
      <c r="BC51" s="135">
        <f>SUMIFS(D_SAV!$AN$5:$AN$4004,D_SAV!$B$5:$B$4004,B_KKAuf!$C51,D_SAV!$D$5:$D$4004,$BD$4)</f>
        <v>0</v>
      </c>
      <c r="BD51" s="135">
        <f>SUMIFS(D3_WAV!$U$5:$U$204,D3_WAV!$A$5:$A$204,B_KKAuf!$C51,D3_WAV!$D$5:$D$204,$BD$4,D3_WAV!$B$5:$B$204,"&lt;&gt;geleistete Anzahlungen und Anlagen im Bau des Sachanlagevermögens",D3_WAV!$B$5:$B$204,"&lt;&gt;geleistete Anzahlungen auf immaterielle Vermögensgegenstände")</f>
        <v>0</v>
      </c>
      <c r="BE51" s="135">
        <f>SUMIFS(D2_BKZ!$K$5:$K$2504,D2_BKZ!$A$5:$A$2504,$C51,D2_BKZ!$B$5:$B$2504,$BD$4)</f>
        <v>0</v>
      </c>
      <c r="BF51" s="135">
        <f t="shared" si="20"/>
        <v>0</v>
      </c>
      <c r="BG51" s="285">
        <f>IF(A_Stammdaten!$B$7="FNB",(PRODUCT(BF51,KKauf!$L$56)),(PRODUCT(BF51,KKauf!$L$69)))</f>
        <v>0</v>
      </c>
      <c r="BH51" s="286">
        <f>BF51*KKauf!$L$17</f>
        <v>0</v>
      </c>
      <c r="BI51" s="280"/>
      <c r="BJ51" s="280"/>
      <c r="BK51" s="280"/>
      <c r="BL51" s="280"/>
      <c r="BM51" s="280"/>
      <c r="BN51" s="280"/>
      <c r="BO51" s="280"/>
      <c r="BP51" s="280"/>
      <c r="BQ51" s="280"/>
      <c r="BR51" s="280"/>
      <c r="BS51" s="280"/>
      <c r="BT51" s="280"/>
      <c r="BU51" s="280"/>
      <c r="BV51" s="280"/>
      <c r="BW51" s="280"/>
      <c r="BX51" s="280"/>
    </row>
    <row r="52" spans="3:76" x14ac:dyDescent="0.25">
      <c r="C52" s="136">
        <f>A_Stammdaten!A60</f>
        <v>0</v>
      </c>
      <c r="D52" s="174">
        <f t="shared" si="15"/>
        <v>0</v>
      </c>
      <c r="E52" s="174">
        <f t="shared" si="9"/>
        <v>0</v>
      </c>
      <c r="F52" s="283">
        <f>PRODUCT(SUM(L52,O52,X52,AG52,AP52,AY52,BH52),0.4,0.035,A_Stammdaten!D60)</f>
        <v>0</v>
      </c>
      <c r="G52" s="283">
        <f t="shared" si="1"/>
        <v>0</v>
      </c>
      <c r="H52" s="135">
        <f>SUMIF(D_SAV!$B$5:$B$4004,B_KKAuf!$C52,D_SAV!$AM$5:$AM$4004)</f>
        <v>0</v>
      </c>
      <c r="I52" s="135">
        <f>SUMIFS(D3_WAV!$T$5:$T$204,D3_WAV!$A$5:$A$204,C52,D3_WAV!$D$5:$D$204,"&gt;2015",D3_WAV!$D$5:$D$204,"&lt;="&amp;A_Stammdaten!$B$12)</f>
        <v>0</v>
      </c>
      <c r="J52" s="284">
        <f>AVERAGE(SUMIFS(D3_WAV!$S$5:$S$204,D3_WAV!$B$5:$B$204,"geleistete Anzahlungen und Anlagen im Bau des Sachanlagevermögens",D3_WAV!$A$5:$A$204,B_KKAuf!$C52,D3_WAV!$D$5:$D$204,"&lt;=2023"),SUMIFS(D3_WAV!$U$5:$U$204,D3_WAV!$B$5:$B$204,"geleistete Anzahlungen und Anlagen im Bau des Sachanlagevermögens",D3_WAV!$A$5:$A$204,B_KKAuf!$C52,D3_WAV!$D$5:$D$204,"&lt;=2023"))+AVERAGE(SUMIFS(D3_WAV!$S$5:$S$204,D3_WAV!$B$5:$B$204,"geleistete Anzahlungen auf immaterielle Vermögensgegenstände",D3_WAV!$A$5:$A$204,B_KKAuf!$C52,D3_WAV!$D$5:$D$204,"&lt;=2023"),SUMIFS(D3_WAV!$U$5:$U$204,D3_WAV!$B$5:$B$204,"geleistete Anzahlungen auf immaterielle Vermögensgegenstände",D3_WAV!$A$5:$A$204,B_KKAuf!$C52,D3_WAV!$D$5:$D$204,"&lt;=2023"))</f>
        <v>0</v>
      </c>
      <c r="K52" s="284">
        <f>IF(A_Stammdaten!$B$7="FNB",(PRODUCT(B_KKAuf!$J52,KKauf!$Z$52)),PRODUCT(B_KKAuf!$J52,KKauf!$Z$65))</f>
        <v>0</v>
      </c>
      <c r="L52" s="284">
        <f>J52*KKauf!$Z$13</f>
        <v>0</v>
      </c>
      <c r="M52" s="284">
        <f>AVERAGE(SUMIFS(D3_WAV!$S$5:$S$204,D3_WAV!$B$5:$B$204,"geleistete Anzahlungen und Anlagen im Bau des Sachanlagevermögens",D3_WAV!$A$5:$A$204,B_KKAuf!$C52,D3_WAV!$D$5:$D$204,"&gt;=2024"),SUMIFS(D3_WAV!$U$5:$U$204,D3_WAV!$B$5:$B$204,"geleistete Anzahlungen und Anlagen im Bau des Sachanlagevermögens",D3_WAV!$A$5:$A$204,B_KKAuf!$C52,D3_WAV!$D$5:$D$204,"&gt;=2024"))+AVERAGE(SUMIFS(D3_WAV!$S$5:$S$204,D3_WAV!$B$5:$B$204,"geleistete Anzahlungen auf immaterielle Vermögensgegenstände",D3_WAV!$A$5:$A$204,B_KKAuf!$C52,D3_WAV!$D$5:$D$204,"&gt;=2024"),SUMIFS(D3_WAV!$U$5:$U$204,D3_WAV!$B$5:$B$204,"geleistete Anzahlungen auf immaterielle Vermögensgegenstände",D3_WAV!$A$5:$A$204,B_KKAuf!$C52,D3_WAV!$D$5:$D$204,"&gt;=2024"))</f>
        <v>0</v>
      </c>
      <c r="N52" s="284">
        <f>IF(A_Stammdaten!$B$7="FNB",(PRODUCT(B_KKAuf!$M52,KKauf!$Z$55)),PRODUCT(B_KKAuf!$M52,KKauf!$Z$68))</f>
        <v>0</v>
      </c>
      <c r="O52" s="292">
        <f>M52*KKauf!$Z$16</f>
        <v>0</v>
      </c>
      <c r="P52" s="135">
        <f>SUMIFS(D_SAV!$AL$5:$AL$4004,D_SAV!$B$5:$B$4004,B_KKAuf!$C52,D_SAV!$D$5:$D$4004,$T$4)</f>
        <v>0</v>
      </c>
      <c r="Q52" s="135">
        <f>SUMIFS(D3_WAV!$S$5:$S$204,D3_WAV!$A$5:$A$204,B_KKAuf!$C52,D3_WAV!$D$5:$D$204,$T$4,D3_WAV!$B$5:$B$204,"&lt;&gt;geleistete Anzahlungen und Anlagen im Bau des Sachanlagevermögens",D3_WAV!$B$5:$B$204,"&lt;&gt;geleistete Anzahlungen auf immaterielle Vermögensgegenstände")</f>
        <v>0</v>
      </c>
      <c r="R52" s="135">
        <f>SUMIFS(D2_BKZ!$J$5:$J$2504,D2_BKZ!$A$5:$A$2504,$C52,D2_BKZ!$B$5:$B$2504,$T$4)</f>
        <v>0</v>
      </c>
      <c r="S52" s="135">
        <f>SUMIFS(D_SAV!$AN$5:$AN$4004,D_SAV!$B$5:$B$4004,B_KKAuf!$C52,D_SAV!$D$5:$D$4004,$T$4)</f>
        <v>0</v>
      </c>
      <c r="T52" s="135">
        <f>SUMIFS(D3_WAV!$U$5:$U$204,D3_WAV!$A$5:$A$204,B_KKAuf!$C52,D3_WAV!$D$5:$D$204,$T$4,D3_WAV!$B$5:$B$204,"&lt;&gt;geleistete Anzahlungen und Anlagen im Bau des Sachanlagevermögens",D3_WAV!$B$5:$B$204,"&lt;&gt;geleistete Anzahlungen auf immaterielle Vermögensgegenstände")</f>
        <v>0</v>
      </c>
      <c r="U52" s="135">
        <f>SUMIFS(D2_BKZ!$K$5:$K$2504,D2_BKZ!$A$5:$A$2504,$C52,D2_BKZ!$B$5:$B$2504,$T$4)</f>
        <v>0</v>
      </c>
      <c r="V52" s="135">
        <f t="shared" si="16"/>
        <v>0</v>
      </c>
      <c r="W52" s="284">
        <f>IF(A_Stammdaten!$B$7="FNB",(PRODUCT(V52,KKauf!$L$52)),(PRODUCT(V52,KKauf!$L$65)))</f>
        <v>0</v>
      </c>
      <c r="X52" s="284">
        <f>V52*KKauf!$L$13</f>
        <v>0</v>
      </c>
      <c r="Y52" s="135">
        <f>SUMIFS(D_SAV!$AL$5:$AL$4004,D_SAV!$B$5:$B$4004,B_KKAuf!$C52,D_SAV!$D$5:$D$4004,$AC$4)</f>
        <v>0</v>
      </c>
      <c r="Z52" s="135">
        <f>SUMIFS(D3_WAV!$S$5:$S$204,D3_WAV!$A$5:$A$204,B_KKAuf!$C52,D3_WAV!$D$5:$D$204,$AC$4,D3_WAV!$B$5:$B$204,"&lt;&gt;geleistete Anzahlungen und Anlagen im Bau des Sachanlagevermögens",D3_WAV!$B$5:$B$204,"&lt;&gt;geleistete Anzahlungen auf immaterielle Vermögensgegenstände")</f>
        <v>0</v>
      </c>
      <c r="AA52" s="135">
        <f>SUMIFS(D2_BKZ!$J$5:$J$2504,D2_BKZ!$A$5:$A$2504,$C52,D2_BKZ!$B$5:$B$2504,$AC$4)</f>
        <v>0</v>
      </c>
      <c r="AB52" s="135">
        <f>SUMIFS(D_SAV!$AN$5:$AN$4004,D_SAV!$B$5:$B$4004,B_KKAuf!$C52,D_SAV!$D$5:$D$4004,$AC$4)</f>
        <v>0</v>
      </c>
      <c r="AC52" s="135">
        <f>SUMIFS(D3_WAV!$U$5:$U$204,D3_WAV!$A$5:$A$204,B_KKAuf!$C52,D3_WAV!$D$5:$D$204,$AC$4,D3_WAV!$B$5:$B$204,"&lt;&gt;geleistete Anzahlungen und Anlagen im Bau des Sachanlagevermögens",D3_WAV!$B$5:$B$204,"&lt;&gt;geleistete Anzahlungen auf immaterielle Vermögensgegenstände")</f>
        <v>0</v>
      </c>
      <c r="AD52" s="135">
        <f>SUMIFS(D2_BKZ!$K$5:$K$2504,D2_BKZ!$A$5:$A$2504,$C52,D2_BKZ!$B$5:$B$2504,$AC$4)</f>
        <v>0</v>
      </c>
      <c r="AE52" s="135">
        <f t="shared" si="17"/>
        <v>0</v>
      </c>
      <c r="AF52" s="284">
        <f>IF(A_Stammdaten!$B$7="FNB",(PRODUCT(AE52,KKauf!$L$53)),(PRODUCT(AE52,KKauf!$L$66)))</f>
        <v>0</v>
      </c>
      <c r="AG52" s="284">
        <f>AE52*KKauf!$L$14</f>
        <v>0</v>
      </c>
      <c r="AH52" s="135">
        <f>SUMIFS(D_SAV!$AL$5:$AL$4004,D_SAV!$B$5:$B$4004,B_KKAuf!$C52,D_SAV!$D$5:$D$4004,$AL$4)</f>
        <v>0</v>
      </c>
      <c r="AI52" s="135">
        <f>SUMIFS(D3_WAV!$S$5:$S$204,D3_WAV!$A$5:$A$204,B_KKAuf!$C52,D3_WAV!$D$5:$D$204,$AL$4,D3_WAV!$B$5:$B$204,"&lt;&gt;geleistete Anzahlungen und Anlagen im Bau des Sachanlagevermögens",D3_WAV!$B$5:$B$204,"&lt;&gt;geleistete Anzahlungen auf immaterielle Vermögensgegenstände")</f>
        <v>0</v>
      </c>
      <c r="AJ52" s="135">
        <f>SUMIFS(D2_BKZ!$J$5:$J$2504,D2_BKZ!$A$5:$A$2504,$C52,D2_BKZ!$B$5:$B$2504,$AL$4)</f>
        <v>0</v>
      </c>
      <c r="AK52" s="135">
        <f>SUMIFS(D_SAV!$AN$5:$AN$4004,D_SAV!$B$5:$B$4004,B_KKAuf!$C52,D_SAV!$D$5:$D$4004,$AL$4)</f>
        <v>0</v>
      </c>
      <c r="AL52" s="135">
        <f>SUMIFS(D3_WAV!$U$5:$U$204,D3_WAV!$A$5:$A$204,B_KKAuf!$C52,D3_WAV!$D$5:$D$204,$AL$4,D3_WAV!$B$5:$B$204,"&lt;&gt;geleistete Anzahlungen und Anlagen im Bau des Sachanlagevermögens",D3_WAV!$B$5:$B$204,"&lt;&gt;geleistete Anzahlungen auf immaterielle Vermögensgegenstände")</f>
        <v>0</v>
      </c>
      <c r="AM52" s="135">
        <f>SUMIFS(D2_BKZ!$K$5:$K$2504,D2_BKZ!$A$5:$A$2504,$C52,D2_BKZ!$B$5:$B$2504,$AL$4)</f>
        <v>0</v>
      </c>
      <c r="AN52" s="135">
        <f t="shared" si="18"/>
        <v>0</v>
      </c>
      <c r="AO52" s="284">
        <f>IF(A_Stammdaten!$B$7="FNB",(PRODUCT(AN52,KKauf!$L$54)),(PRODUCT(AN52,KKauf!$L$67)))</f>
        <v>0</v>
      </c>
      <c r="AP52" s="284">
        <f>AN52*KKauf!$L$15</f>
        <v>0</v>
      </c>
      <c r="AQ52" s="135">
        <f>SUMIFS(D_SAV!$AL$5:$AL$4004,D_SAV!$B$5:$B$4004,B_KKAuf!$C52,D_SAV!$D$5:$D$4004,$AU$4)</f>
        <v>0</v>
      </c>
      <c r="AR52" s="135">
        <f>SUMIFS(D3_WAV!$S$5:$S$204,D3_WAV!$A$5:$A$204,B_KKAuf!$C52,D3_WAV!$D$5:$D$204,$AU$4,D3_WAV!$B$5:$B$204,"&lt;&gt;geleistete Anzahlungen und Anlagen im Bau des Sachanlagevermögens",D3_WAV!$B$5:$B$204,"&lt;&gt;geleistete Anzahlungen auf immaterielle Vermögensgegenstände")</f>
        <v>0</v>
      </c>
      <c r="AS52" s="135">
        <f>SUMIFS(D2_BKZ!$J$5:$J$2504,D2_BKZ!$A$5:$A$2504,$C52,D2_BKZ!$B$5:$B$2504,$AU$4)</f>
        <v>0</v>
      </c>
      <c r="AT52" s="135">
        <f>SUMIFS(D_SAV!$AN$5:$AN$4004,D_SAV!$B$5:$B$4004,B_KKAuf!$C52,D_SAV!$D$5:$D$4004,$AU$4)</f>
        <v>0</v>
      </c>
      <c r="AU52" s="135">
        <f>SUMIFS(D3_WAV!$U$5:$U$204,D3_WAV!$A$5:$A$204,B_KKAuf!$C52,D3_WAV!$D$5:$D$204,$AU$4,D3_WAV!$B$5:$B$204,"&lt;&gt;geleistete Anzahlungen und Anlagen im Bau des Sachanlagevermögens",D3_WAV!$B$5:$B$204,"&lt;&gt;geleistete Anzahlungen auf immaterielle Vermögensgegenstände")</f>
        <v>0</v>
      </c>
      <c r="AV52" s="135">
        <f>SUMIFS(D2_BKZ!$K$5:$K$2504,D2_BKZ!$A$5:$A$2504,$C52,D2_BKZ!$B$5:$B$2504,$AU$4)</f>
        <v>0</v>
      </c>
      <c r="AW52" s="135">
        <f t="shared" si="19"/>
        <v>0</v>
      </c>
      <c r="AX52" s="284">
        <f>IF(A_Stammdaten!$B$7="FNB",(PRODUCT(AW52,KKauf!$L$55)),(PRODUCT(AW52,KKauf!$L$68)))</f>
        <v>0</v>
      </c>
      <c r="AY52" s="284">
        <f>AW52*KKauf!$L$16</f>
        <v>0</v>
      </c>
      <c r="AZ52" s="135">
        <f>SUMIFS(D_SAV!$AL$5:$AL$4004,D_SAV!$B$5:$B$4004,B_KKAuf!$C52,D_SAV!$D$5:$D$4004,$BD$4)</f>
        <v>0</v>
      </c>
      <c r="BA52" s="135">
        <f>SUMIFS(D3_WAV!$S$5:$S$204,D3_WAV!$A$5:$A$204,B_KKAuf!$C52,D3_WAV!$D$5:$D$204,$BD$4,D3_WAV!$B$5:$B$204,"&lt;&gt;geleistete Anzahlungen und Anlagen im Bau des Sachanlagevermögens",D3_WAV!$B$5:$B$204,"&lt;&gt;geleistete Anzahlungen auf immaterielle Vermögensgegenstände")</f>
        <v>0</v>
      </c>
      <c r="BB52" s="135">
        <f>SUMIFS(D2_BKZ!$J$5:$J$2504,D2_BKZ!$A$5:$A$2504,$C52,D2_BKZ!$B$5:$B$2504,$BD$4)</f>
        <v>0</v>
      </c>
      <c r="BC52" s="135">
        <f>SUMIFS(D_SAV!$AN$5:$AN$4004,D_SAV!$B$5:$B$4004,B_KKAuf!$C52,D_SAV!$D$5:$D$4004,$BD$4)</f>
        <v>0</v>
      </c>
      <c r="BD52" s="135">
        <f>SUMIFS(D3_WAV!$U$5:$U$204,D3_WAV!$A$5:$A$204,B_KKAuf!$C52,D3_WAV!$D$5:$D$204,$BD$4,D3_WAV!$B$5:$B$204,"&lt;&gt;geleistete Anzahlungen und Anlagen im Bau des Sachanlagevermögens",D3_WAV!$B$5:$B$204,"&lt;&gt;geleistete Anzahlungen auf immaterielle Vermögensgegenstände")</f>
        <v>0</v>
      </c>
      <c r="BE52" s="135">
        <f>SUMIFS(D2_BKZ!$K$5:$K$2504,D2_BKZ!$A$5:$A$2504,$C52,D2_BKZ!$B$5:$B$2504,$BD$4)</f>
        <v>0</v>
      </c>
      <c r="BF52" s="135">
        <f t="shared" si="20"/>
        <v>0</v>
      </c>
      <c r="BG52" s="285">
        <f>IF(A_Stammdaten!$B$7="FNB",(PRODUCT(BF52,KKauf!$L$56)),(PRODUCT(BF52,KKauf!$L$69)))</f>
        <v>0</v>
      </c>
      <c r="BH52" s="286">
        <f>BF52*KKauf!$L$17</f>
        <v>0</v>
      </c>
      <c r="BI52" s="280"/>
      <c r="BJ52" s="280"/>
      <c r="BK52" s="280"/>
      <c r="BL52" s="280"/>
      <c r="BM52" s="280"/>
      <c r="BN52" s="280"/>
      <c r="BO52" s="280"/>
      <c r="BP52" s="280"/>
      <c r="BQ52" s="280"/>
      <c r="BR52" s="280"/>
      <c r="BS52" s="280"/>
      <c r="BT52" s="280"/>
      <c r="BU52" s="280"/>
      <c r="BV52" s="280"/>
      <c r="BW52" s="280"/>
      <c r="BX52" s="280"/>
    </row>
    <row r="53" spans="3:76" x14ac:dyDescent="0.25">
      <c r="C53" s="136">
        <f>A_Stammdaten!A61</f>
        <v>0</v>
      </c>
      <c r="D53" s="174">
        <f t="shared" si="15"/>
        <v>0</v>
      </c>
      <c r="E53" s="174">
        <f t="shared" si="9"/>
        <v>0</v>
      </c>
      <c r="F53" s="283">
        <f>PRODUCT(SUM(L53,O53,X53,AG53,AP53,AY53,BH53),0.4,0.035,A_Stammdaten!D61)</f>
        <v>0</v>
      </c>
      <c r="G53" s="283">
        <f t="shared" si="1"/>
        <v>0</v>
      </c>
      <c r="H53" s="135">
        <f>SUMIF(D_SAV!$B$5:$B$4004,B_KKAuf!$C53,D_SAV!$AM$5:$AM$4004)</f>
        <v>0</v>
      </c>
      <c r="I53" s="135">
        <f>SUMIFS(D3_WAV!$T$5:$T$204,D3_WAV!$A$5:$A$204,C53,D3_WAV!$D$5:$D$204,"&gt;2015",D3_WAV!$D$5:$D$204,"&lt;="&amp;A_Stammdaten!$B$12)</f>
        <v>0</v>
      </c>
      <c r="J53" s="284">
        <f>AVERAGE(SUMIFS(D3_WAV!$S$5:$S$204,D3_WAV!$B$5:$B$204,"geleistete Anzahlungen und Anlagen im Bau des Sachanlagevermögens",D3_WAV!$A$5:$A$204,B_KKAuf!$C53,D3_WAV!$D$5:$D$204,"&lt;=2023"),SUMIFS(D3_WAV!$U$5:$U$204,D3_WAV!$B$5:$B$204,"geleistete Anzahlungen und Anlagen im Bau des Sachanlagevermögens",D3_WAV!$A$5:$A$204,B_KKAuf!$C53,D3_WAV!$D$5:$D$204,"&lt;=2023"))+AVERAGE(SUMIFS(D3_WAV!$S$5:$S$204,D3_WAV!$B$5:$B$204,"geleistete Anzahlungen auf immaterielle Vermögensgegenstände",D3_WAV!$A$5:$A$204,B_KKAuf!$C53,D3_WAV!$D$5:$D$204,"&lt;=2023"),SUMIFS(D3_WAV!$U$5:$U$204,D3_WAV!$B$5:$B$204,"geleistete Anzahlungen auf immaterielle Vermögensgegenstände",D3_WAV!$A$5:$A$204,B_KKAuf!$C53,D3_WAV!$D$5:$D$204,"&lt;=2023"))</f>
        <v>0</v>
      </c>
      <c r="K53" s="284">
        <f>IF(A_Stammdaten!$B$7="FNB",(PRODUCT(B_KKAuf!$J53,KKauf!$Z$52)),PRODUCT(B_KKAuf!$J53,KKauf!$Z$65))</f>
        <v>0</v>
      </c>
      <c r="L53" s="284">
        <f>J53*KKauf!$Z$13</f>
        <v>0</v>
      </c>
      <c r="M53" s="284">
        <f>AVERAGE(SUMIFS(D3_WAV!$S$5:$S$204,D3_WAV!$B$5:$B$204,"geleistete Anzahlungen und Anlagen im Bau des Sachanlagevermögens",D3_WAV!$A$5:$A$204,B_KKAuf!$C53,D3_WAV!$D$5:$D$204,"&gt;=2024"),SUMIFS(D3_WAV!$U$5:$U$204,D3_WAV!$B$5:$B$204,"geleistete Anzahlungen und Anlagen im Bau des Sachanlagevermögens",D3_WAV!$A$5:$A$204,B_KKAuf!$C53,D3_WAV!$D$5:$D$204,"&gt;=2024"))+AVERAGE(SUMIFS(D3_WAV!$S$5:$S$204,D3_WAV!$B$5:$B$204,"geleistete Anzahlungen auf immaterielle Vermögensgegenstände",D3_WAV!$A$5:$A$204,B_KKAuf!$C53,D3_WAV!$D$5:$D$204,"&gt;=2024"),SUMIFS(D3_WAV!$U$5:$U$204,D3_WAV!$B$5:$B$204,"geleistete Anzahlungen auf immaterielle Vermögensgegenstände",D3_WAV!$A$5:$A$204,B_KKAuf!$C53,D3_WAV!$D$5:$D$204,"&gt;=2024"))</f>
        <v>0</v>
      </c>
      <c r="N53" s="284">
        <f>IF(A_Stammdaten!$B$7="FNB",(PRODUCT(B_KKAuf!$M53,KKauf!$Z$55)),PRODUCT(B_KKAuf!$M53,KKauf!$Z$68))</f>
        <v>0</v>
      </c>
      <c r="O53" s="292">
        <f>M53*KKauf!$Z$16</f>
        <v>0</v>
      </c>
      <c r="P53" s="135">
        <f>SUMIFS(D_SAV!$AL$5:$AL$4004,D_SAV!$B$5:$B$4004,B_KKAuf!$C53,D_SAV!$D$5:$D$4004,$T$4)</f>
        <v>0</v>
      </c>
      <c r="Q53" s="135">
        <f>SUMIFS(D3_WAV!$S$5:$S$204,D3_WAV!$A$5:$A$204,B_KKAuf!$C53,D3_WAV!$D$5:$D$204,$T$4,D3_WAV!$B$5:$B$204,"&lt;&gt;geleistete Anzahlungen und Anlagen im Bau des Sachanlagevermögens",D3_WAV!$B$5:$B$204,"&lt;&gt;geleistete Anzahlungen auf immaterielle Vermögensgegenstände")</f>
        <v>0</v>
      </c>
      <c r="R53" s="135">
        <f>SUMIFS(D2_BKZ!$J$5:$J$2504,D2_BKZ!$A$5:$A$2504,$C53,D2_BKZ!$B$5:$B$2504,$T$4)</f>
        <v>0</v>
      </c>
      <c r="S53" s="135">
        <f>SUMIFS(D_SAV!$AN$5:$AN$4004,D_SAV!$B$5:$B$4004,B_KKAuf!$C53,D_SAV!$D$5:$D$4004,$T$4)</f>
        <v>0</v>
      </c>
      <c r="T53" s="135">
        <f>SUMIFS(D3_WAV!$U$5:$U$204,D3_WAV!$A$5:$A$204,B_KKAuf!$C53,D3_WAV!$D$5:$D$204,$T$4,D3_WAV!$B$5:$B$204,"&lt;&gt;geleistete Anzahlungen und Anlagen im Bau des Sachanlagevermögens",D3_WAV!$B$5:$B$204,"&lt;&gt;geleistete Anzahlungen auf immaterielle Vermögensgegenstände")</f>
        <v>0</v>
      </c>
      <c r="U53" s="135">
        <f>SUMIFS(D2_BKZ!$K$5:$K$2504,D2_BKZ!$A$5:$A$2504,$C53,D2_BKZ!$B$5:$B$2504,$T$4)</f>
        <v>0</v>
      </c>
      <c r="V53" s="135">
        <f t="shared" si="16"/>
        <v>0</v>
      </c>
      <c r="W53" s="284">
        <f>IF(A_Stammdaten!$B$7="FNB",(PRODUCT(V53,KKauf!$L$52)),(PRODUCT(V53,KKauf!$L$65)))</f>
        <v>0</v>
      </c>
      <c r="X53" s="284">
        <f>V53*KKauf!$L$13</f>
        <v>0</v>
      </c>
      <c r="Y53" s="135">
        <f>SUMIFS(D_SAV!$AL$5:$AL$4004,D_SAV!$B$5:$B$4004,B_KKAuf!$C53,D_SAV!$D$5:$D$4004,$AC$4)</f>
        <v>0</v>
      </c>
      <c r="Z53" s="135">
        <f>SUMIFS(D3_WAV!$S$5:$S$204,D3_WAV!$A$5:$A$204,B_KKAuf!$C53,D3_WAV!$D$5:$D$204,$AC$4,D3_WAV!$B$5:$B$204,"&lt;&gt;geleistete Anzahlungen und Anlagen im Bau des Sachanlagevermögens",D3_WAV!$B$5:$B$204,"&lt;&gt;geleistete Anzahlungen auf immaterielle Vermögensgegenstände")</f>
        <v>0</v>
      </c>
      <c r="AA53" s="135">
        <f>SUMIFS(D2_BKZ!$J$5:$J$2504,D2_BKZ!$A$5:$A$2504,$C53,D2_BKZ!$B$5:$B$2504,$AC$4)</f>
        <v>0</v>
      </c>
      <c r="AB53" s="135">
        <f>SUMIFS(D_SAV!$AN$5:$AN$4004,D_SAV!$B$5:$B$4004,B_KKAuf!$C53,D_SAV!$D$5:$D$4004,$AC$4)</f>
        <v>0</v>
      </c>
      <c r="AC53" s="135">
        <f>SUMIFS(D3_WAV!$U$5:$U$204,D3_WAV!$A$5:$A$204,B_KKAuf!$C53,D3_WAV!$D$5:$D$204,$AC$4,D3_WAV!$B$5:$B$204,"&lt;&gt;geleistete Anzahlungen und Anlagen im Bau des Sachanlagevermögens",D3_WAV!$B$5:$B$204,"&lt;&gt;geleistete Anzahlungen auf immaterielle Vermögensgegenstände")</f>
        <v>0</v>
      </c>
      <c r="AD53" s="135">
        <f>SUMIFS(D2_BKZ!$K$5:$K$2504,D2_BKZ!$A$5:$A$2504,$C53,D2_BKZ!$B$5:$B$2504,$AC$4)</f>
        <v>0</v>
      </c>
      <c r="AE53" s="135">
        <f t="shared" si="17"/>
        <v>0</v>
      </c>
      <c r="AF53" s="284">
        <f>IF(A_Stammdaten!$B$7="FNB",(PRODUCT(AE53,KKauf!$L$53)),(PRODUCT(AE53,KKauf!$L$66)))</f>
        <v>0</v>
      </c>
      <c r="AG53" s="284">
        <f>AE53*KKauf!$L$14</f>
        <v>0</v>
      </c>
      <c r="AH53" s="135">
        <f>SUMIFS(D_SAV!$AL$5:$AL$4004,D_SAV!$B$5:$B$4004,B_KKAuf!$C53,D_SAV!$D$5:$D$4004,$AL$4)</f>
        <v>0</v>
      </c>
      <c r="AI53" s="135">
        <f>SUMIFS(D3_WAV!$S$5:$S$204,D3_WAV!$A$5:$A$204,B_KKAuf!$C53,D3_WAV!$D$5:$D$204,$AL$4,D3_WAV!$B$5:$B$204,"&lt;&gt;geleistete Anzahlungen und Anlagen im Bau des Sachanlagevermögens",D3_WAV!$B$5:$B$204,"&lt;&gt;geleistete Anzahlungen auf immaterielle Vermögensgegenstände")</f>
        <v>0</v>
      </c>
      <c r="AJ53" s="135">
        <f>SUMIFS(D2_BKZ!$J$5:$J$2504,D2_BKZ!$A$5:$A$2504,$C53,D2_BKZ!$B$5:$B$2504,$AL$4)</f>
        <v>0</v>
      </c>
      <c r="AK53" s="135">
        <f>SUMIFS(D_SAV!$AN$5:$AN$4004,D_SAV!$B$5:$B$4004,B_KKAuf!$C53,D_SAV!$D$5:$D$4004,$AL$4)</f>
        <v>0</v>
      </c>
      <c r="AL53" s="135">
        <f>SUMIFS(D3_WAV!$U$5:$U$204,D3_WAV!$A$5:$A$204,B_KKAuf!$C53,D3_WAV!$D$5:$D$204,$AL$4,D3_WAV!$B$5:$B$204,"&lt;&gt;geleistete Anzahlungen und Anlagen im Bau des Sachanlagevermögens",D3_WAV!$B$5:$B$204,"&lt;&gt;geleistete Anzahlungen auf immaterielle Vermögensgegenstände")</f>
        <v>0</v>
      </c>
      <c r="AM53" s="135">
        <f>SUMIFS(D2_BKZ!$K$5:$K$2504,D2_BKZ!$A$5:$A$2504,$C53,D2_BKZ!$B$5:$B$2504,$AL$4)</f>
        <v>0</v>
      </c>
      <c r="AN53" s="135">
        <f t="shared" si="18"/>
        <v>0</v>
      </c>
      <c r="AO53" s="284">
        <f>IF(A_Stammdaten!$B$7="FNB",(PRODUCT(AN53,KKauf!$L$54)),(PRODUCT(AN53,KKauf!$L$67)))</f>
        <v>0</v>
      </c>
      <c r="AP53" s="284">
        <f>AN53*KKauf!$L$15</f>
        <v>0</v>
      </c>
      <c r="AQ53" s="135">
        <f>SUMIFS(D_SAV!$AL$5:$AL$4004,D_SAV!$B$5:$B$4004,B_KKAuf!$C53,D_SAV!$D$5:$D$4004,$AU$4)</f>
        <v>0</v>
      </c>
      <c r="AR53" s="135">
        <f>SUMIFS(D3_WAV!$S$5:$S$204,D3_WAV!$A$5:$A$204,B_KKAuf!$C53,D3_WAV!$D$5:$D$204,$AU$4,D3_WAV!$B$5:$B$204,"&lt;&gt;geleistete Anzahlungen und Anlagen im Bau des Sachanlagevermögens",D3_WAV!$B$5:$B$204,"&lt;&gt;geleistete Anzahlungen auf immaterielle Vermögensgegenstände")</f>
        <v>0</v>
      </c>
      <c r="AS53" s="135">
        <f>SUMIFS(D2_BKZ!$J$5:$J$2504,D2_BKZ!$A$5:$A$2504,$C53,D2_BKZ!$B$5:$B$2504,$AU$4)</f>
        <v>0</v>
      </c>
      <c r="AT53" s="135">
        <f>SUMIFS(D_SAV!$AN$5:$AN$4004,D_SAV!$B$5:$B$4004,B_KKAuf!$C53,D_SAV!$D$5:$D$4004,$AU$4)</f>
        <v>0</v>
      </c>
      <c r="AU53" s="135">
        <f>SUMIFS(D3_WAV!$U$5:$U$204,D3_WAV!$A$5:$A$204,B_KKAuf!$C53,D3_WAV!$D$5:$D$204,$AU$4,D3_WAV!$B$5:$B$204,"&lt;&gt;geleistete Anzahlungen und Anlagen im Bau des Sachanlagevermögens",D3_WAV!$B$5:$B$204,"&lt;&gt;geleistete Anzahlungen auf immaterielle Vermögensgegenstände")</f>
        <v>0</v>
      </c>
      <c r="AV53" s="135">
        <f>SUMIFS(D2_BKZ!$K$5:$K$2504,D2_BKZ!$A$5:$A$2504,$C53,D2_BKZ!$B$5:$B$2504,$AU$4)</f>
        <v>0</v>
      </c>
      <c r="AW53" s="135">
        <f t="shared" si="19"/>
        <v>0</v>
      </c>
      <c r="AX53" s="284">
        <f>IF(A_Stammdaten!$B$7="FNB",(PRODUCT(AW53,KKauf!$L$55)),(PRODUCT(AW53,KKauf!$L$68)))</f>
        <v>0</v>
      </c>
      <c r="AY53" s="284">
        <f>AW53*KKauf!$L$16</f>
        <v>0</v>
      </c>
      <c r="AZ53" s="135">
        <f>SUMIFS(D_SAV!$AL$5:$AL$4004,D_SAV!$B$5:$B$4004,B_KKAuf!$C53,D_SAV!$D$5:$D$4004,$BD$4)</f>
        <v>0</v>
      </c>
      <c r="BA53" s="135">
        <f>SUMIFS(D3_WAV!$S$5:$S$204,D3_WAV!$A$5:$A$204,B_KKAuf!$C53,D3_WAV!$D$5:$D$204,$BD$4,D3_WAV!$B$5:$B$204,"&lt;&gt;geleistete Anzahlungen und Anlagen im Bau des Sachanlagevermögens",D3_WAV!$B$5:$B$204,"&lt;&gt;geleistete Anzahlungen auf immaterielle Vermögensgegenstände")</f>
        <v>0</v>
      </c>
      <c r="BB53" s="135">
        <f>SUMIFS(D2_BKZ!$J$5:$J$2504,D2_BKZ!$A$5:$A$2504,$C53,D2_BKZ!$B$5:$B$2504,$BD$4)</f>
        <v>0</v>
      </c>
      <c r="BC53" s="135">
        <f>SUMIFS(D_SAV!$AN$5:$AN$4004,D_SAV!$B$5:$B$4004,B_KKAuf!$C53,D_SAV!$D$5:$D$4004,$BD$4)</f>
        <v>0</v>
      </c>
      <c r="BD53" s="135">
        <f>SUMIFS(D3_WAV!$U$5:$U$204,D3_WAV!$A$5:$A$204,B_KKAuf!$C53,D3_WAV!$D$5:$D$204,$BD$4,D3_WAV!$B$5:$B$204,"&lt;&gt;geleistete Anzahlungen und Anlagen im Bau des Sachanlagevermögens",D3_WAV!$B$5:$B$204,"&lt;&gt;geleistete Anzahlungen auf immaterielle Vermögensgegenstände")</f>
        <v>0</v>
      </c>
      <c r="BE53" s="135">
        <f>SUMIFS(D2_BKZ!$K$5:$K$2504,D2_BKZ!$A$5:$A$2504,$C53,D2_BKZ!$B$5:$B$2504,$BD$4)</f>
        <v>0</v>
      </c>
      <c r="BF53" s="135">
        <f t="shared" si="20"/>
        <v>0</v>
      </c>
      <c r="BG53" s="285">
        <f>IF(A_Stammdaten!$B$7="FNB",(PRODUCT(BF53,KKauf!$L$56)),(PRODUCT(BF53,KKauf!$L$69)))</f>
        <v>0</v>
      </c>
      <c r="BH53" s="286">
        <f>BF53*KKauf!$L$17</f>
        <v>0</v>
      </c>
      <c r="BI53" s="280"/>
      <c r="BJ53" s="280"/>
      <c r="BK53" s="280"/>
      <c r="BL53" s="280"/>
      <c r="BM53" s="280"/>
      <c r="BN53" s="280"/>
      <c r="BO53" s="280"/>
      <c r="BP53" s="280"/>
      <c r="BQ53" s="280"/>
      <c r="BR53" s="280"/>
      <c r="BS53" s="280"/>
      <c r="BT53" s="280"/>
      <c r="BU53" s="280"/>
      <c r="BV53" s="280"/>
      <c r="BW53" s="280"/>
      <c r="BX53" s="280"/>
    </row>
    <row r="54" spans="3:76" x14ac:dyDescent="0.25">
      <c r="C54" s="136">
        <f>A_Stammdaten!A62</f>
        <v>0</v>
      </c>
      <c r="D54" s="174">
        <f t="shared" si="15"/>
        <v>0</v>
      </c>
      <c r="E54" s="174">
        <f t="shared" si="9"/>
        <v>0</v>
      </c>
      <c r="F54" s="283">
        <f>PRODUCT(SUM(L54,O54,X54,AG54,AP54,AY54,BH54),0.4,0.035,A_Stammdaten!D62)</f>
        <v>0</v>
      </c>
      <c r="G54" s="283">
        <f t="shared" si="1"/>
        <v>0</v>
      </c>
      <c r="H54" s="135">
        <f>SUMIF(D_SAV!$B$5:$B$4004,B_KKAuf!$C54,D_SAV!$AM$5:$AM$4004)</f>
        <v>0</v>
      </c>
      <c r="I54" s="135">
        <f>SUMIFS(D3_WAV!$T$5:$T$204,D3_WAV!$A$5:$A$204,C54,D3_WAV!$D$5:$D$204,"&gt;2015",D3_WAV!$D$5:$D$204,"&lt;="&amp;A_Stammdaten!$B$12)</f>
        <v>0</v>
      </c>
      <c r="J54" s="284">
        <f>AVERAGE(SUMIFS(D3_WAV!$S$5:$S$204,D3_WAV!$B$5:$B$204,"geleistete Anzahlungen und Anlagen im Bau des Sachanlagevermögens",D3_WAV!$A$5:$A$204,B_KKAuf!$C54,D3_WAV!$D$5:$D$204,"&lt;=2023"),SUMIFS(D3_WAV!$U$5:$U$204,D3_WAV!$B$5:$B$204,"geleistete Anzahlungen und Anlagen im Bau des Sachanlagevermögens",D3_WAV!$A$5:$A$204,B_KKAuf!$C54,D3_WAV!$D$5:$D$204,"&lt;=2023"))+AVERAGE(SUMIFS(D3_WAV!$S$5:$S$204,D3_WAV!$B$5:$B$204,"geleistete Anzahlungen auf immaterielle Vermögensgegenstände",D3_WAV!$A$5:$A$204,B_KKAuf!$C54,D3_WAV!$D$5:$D$204,"&lt;=2023"),SUMIFS(D3_WAV!$U$5:$U$204,D3_WAV!$B$5:$B$204,"geleistete Anzahlungen auf immaterielle Vermögensgegenstände",D3_WAV!$A$5:$A$204,B_KKAuf!$C54,D3_WAV!$D$5:$D$204,"&lt;=2023"))</f>
        <v>0</v>
      </c>
      <c r="K54" s="284">
        <f>IF(A_Stammdaten!$B$7="FNB",(PRODUCT(B_KKAuf!$J54,KKauf!$Z$52)),PRODUCT(B_KKAuf!$J54,KKauf!$Z$65))</f>
        <v>0</v>
      </c>
      <c r="L54" s="284">
        <f>J54*KKauf!$Z$13</f>
        <v>0</v>
      </c>
      <c r="M54" s="284">
        <f>AVERAGE(SUMIFS(D3_WAV!$S$5:$S$204,D3_WAV!$B$5:$B$204,"geleistete Anzahlungen und Anlagen im Bau des Sachanlagevermögens",D3_WAV!$A$5:$A$204,B_KKAuf!$C54,D3_WAV!$D$5:$D$204,"&gt;=2024"),SUMIFS(D3_WAV!$U$5:$U$204,D3_WAV!$B$5:$B$204,"geleistete Anzahlungen und Anlagen im Bau des Sachanlagevermögens",D3_WAV!$A$5:$A$204,B_KKAuf!$C54,D3_WAV!$D$5:$D$204,"&gt;=2024"))+AVERAGE(SUMIFS(D3_WAV!$S$5:$S$204,D3_WAV!$B$5:$B$204,"geleistete Anzahlungen auf immaterielle Vermögensgegenstände",D3_WAV!$A$5:$A$204,B_KKAuf!$C54,D3_WAV!$D$5:$D$204,"&gt;=2024"),SUMIFS(D3_WAV!$U$5:$U$204,D3_WAV!$B$5:$B$204,"geleistete Anzahlungen auf immaterielle Vermögensgegenstände",D3_WAV!$A$5:$A$204,B_KKAuf!$C54,D3_WAV!$D$5:$D$204,"&gt;=2024"))</f>
        <v>0</v>
      </c>
      <c r="N54" s="284">
        <f>IF(A_Stammdaten!$B$7="FNB",(PRODUCT(B_KKAuf!$M54,KKauf!$Z$55)),PRODUCT(B_KKAuf!$M54,KKauf!$Z$68))</f>
        <v>0</v>
      </c>
      <c r="O54" s="292">
        <f>M54*KKauf!$Z$16</f>
        <v>0</v>
      </c>
      <c r="P54" s="135">
        <f>SUMIFS(D_SAV!$AL$5:$AL$4004,D_SAV!$B$5:$B$4004,B_KKAuf!$C54,D_SAV!$D$5:$D$4004,$T$4)</f>
        <v>0</v>
      </c>
      <c r="Q54" s="135">
        <f>SUMIFS(D3_WAV!$S$5:$S$204,D3_WAV!$A$5:$A$204,B_KKAuf!$C54,D3_WAV!$D$5:$D$204,$T$4,D3_WAV!$B$5:$B$204,"&lt;&gt;geleistete Anzahlungen und Anlagen im Bau des Sachanlagevermögens",D3_WAV!$B$5:$B$204,"&lt;&gt;geleistete Anzahlungen auf immaterielle Vermögensgegenstände")</f>
        <v>0</v>
      </c>
      <c r="R54" s="135">
        <f>SUMIFS(D2_BKZ!$J$5:$J$2504,D2_BKZ!$A$5:$A$2504,$C54,D2_BKZ!$B$5:$B$2504,$T$4)</f>
        <v>0</v>
      </c>
      <c r="S54" s="135">
        <f>SUMIFS(D_SAV!$AN$5:$AN$4004,D_SAV!$B$5:$B$4004,B_KKAuf!$C54,D_SAV!$D$5:$D$4004,$T$4)</f>
        <v>0</v>
      </c>
      <c r="T54" s="135">
        <f>SUMIFS(D3_WAV!$U$5:$U$204,D3_WAV!$A$5:$A$204,B_KKAuf!$C54,D3_WAV!$D$5:$D$204,$T$4,D3_WAV!$B$5:$B$204,"&lt;&gt;geleistete Anzahlungen und Anlagen im Bau des Sachanlagevermögens",D3_WAV!$B$5:$B$204,"&lt;&gt;geleistete Anzahlungen auf immaterielle Vermögensgegenstände")</f>
        <v>0</v>
      </c>
      <c r="U54" s="135">
        <f>SUMIFS(D2_BKZ!$K$5:$K$2504,D2_BKZ!$A$5:$A$2504,$C54,D2_BKZ!$B$5:$B$2504,$T$4)</f>
        <v>0</v>
      </c>
      <c r="V54" s="135">
        <f t="shared" si="16"/>
        <v>0</v>
      </c>
      <c r="W54" s="284">
        <f>IF(A_Stammdaten!$B$7="FNB",(PRODUCT(V54,KKauf!$L$52)),(PRODUCT(V54,KKauf!$L$65)))</f>
        <v>0</v>
      </c>
      <c r="X54" s="284">
        <f>V54*KKauf!$L$13</f>
        <v>0</v>
      </c>
      <c r="Y54" s="135">
        <f>SUMIFS(D_SAV!$AL$5:$AL$4004,D_SAV!$B$5:$B$4004,B_KKAuf!$C54,D_SAV!$D$5:$D$4004,$AC$4)</f>
        <v>0</v>
      </c>
      <c r="Z54" s="135">
        <f>SUMIFS(D3_WAV!$S$5:$S$204,D3_WAV!$A$5:$A$204,B_KKAuf!$C54,D3_WAV!$D$5:$D$204,$AC$4,D3_WAV!$B$5:$B$204,"&lt;&gt;geleistete Anzahlungen und Anlagen im Bau des Sachanlagevermögens",D3_WAV!$B$5:$B$204,"&lt;&gt;geleistete Anzahlungen auf immaterielle Vermögensgegenstände")</f>
        <v>0</v>
      </c>
      <c r="AA54" s="135">
        <f>SUMIFS(D2_BKZ!$J$5:$J$2504,D2_BKZ!$A$5:$A$2504,$C54,D2_BKZ!$B$5:$B$2504,$AC$4)</f>
        <v>0</v>
      </c>
      <c r="AB54" s="135">
        <f>SUMIFS(D_SAV!$AN$5:$AN$4004,D_SAV!$B$5:$B$4004,B_KKAuf!$C54,D_SAV!$D$5:$D$4004,$AC$4)</f>
        <v>0</v>
      </c>
      <c r="AC54" s="135">
        <f>SUMIFS(D3_WAV!$U$5:$U$204,D3_WAV!$A$5:$A$204,B_KKAuf!$C54,D3_WAV!$D$5:$D$204,$AC$4,D3_WAV!$B$5:$B$204,"&lt;&gt;geleistete Anzahlungen und Anlagen im Bau des Sachanlagevermögens",D3_WAV!$B$5:$B$204,"&lt;&gt;geleistete Anzahlungen auf immaterielle Vermögensgegenstände")</f>
        <v>0</v>
      </c>
      <c r="AD54" s="135">
        <f>SUMIFS(D2_BKZ!$K$5:$K$2504,D2_BKZ!$A$5:$A$2504,$C54,D2_BKZ!$B$5:$B$2504,$AC$4)</f>
        <v>0</v>
      </c>
      <c r="AE54" s="135">
        <f t="shared" si="17"/>
        <v>0</v>
      </c>
      <c r="AF54" s="284">
        <f>IF(A_Stammdaten!$B$7="FNB",(PRODUCT(AE54,KKauf!$L$53)),(PRODUCT(AE54,KKauf!$L$66)))</f>
        <v>0</v>
      </c>
      <c r="AG54" s="284">
        <f>AE54*KKauf!$L$14</f>
        <v>0</v>
      </c>
      <c r="AH54" s="135">
        <f>SUMIFS(D_SAV!$AL$5:$AL$4004,D_SAV!$B$5:$B$4004,B_KKAuf!$C54,D_SAV!$D$5:$D$4004,$AL$4)</f>
        <v>0</v>
      </c>
      <c r="AI54" s="135">
        <f>SUMIFS(D3_WAV!$S$5:$S$204,D3_WAV!$A$5:$A$204,B_KKAuf!$C54,D3_WAV!$D$5:$D$204,$AL$4,D3_WAV!$B$5:$B$204,"&lt;&gt;geleistete Anzahlungen und Anlagen im Bau des Sachanlagevermögens",D3_WAV!$B$5:$B$204,"&lt;&gt;geleistete Anzahlungen auf immaterielle Vermögensgegenstände")</f>
        <v>0</v>
      </c>
      <c r="AJ54" s="135">
        <f>SUMIFS(D2_BKZ!$J$5:$J$2504,D2_BKZ!$A$5:$A$2504,$C54,D2_BKZ!$B$5:$B$2504,$AL$4)</f>
        <v>0</v>
      </c>
      <c r="AK54" s="135">
        <f>SUMIFS(D_SAV!$AN$5:$AN$4004,D_SAV!$B$5:$B$4004,B_KKAuf!$C54,D_SAV!$D$5:$D$4004,$AL$4)</f>
        <v>0</v>
      </c>
      <c r="AL54" s="135">
        <f>SUMIFS(D3_WAV!$U$5:$U$204,D3_WAV!$A$5:$A$204,B_KKAuf!$C54,D3_WAV!$D$5:$D$204,$AL$4,D3_WAV!$B$5:$B$204,"&lt;&gt;geleistete Anzahlungen und Anlagen im Bau des Sachanlagevermögens",D3_WAV!$B$5:$B$204,"&lt;&gt;geleistete Anzahlungen auf immaterielle Vermögensgegenstände")</f>
        <v>0</v>
      </c>
      <c r="AM54" s="135">
        <f>SUMIFS(D2_BKZ!$K$5:$K$2504,D2_BKZ!$A$5:$A$2504,$C54,D2_BKZ!$B$5:$B$2504,$AL$4)</f>
        <v>0</v>
      </c>
      <c r="AN54" s="135">
        <f t="shared" si="18"/>
        <v>0</v>
      </c>
      <c r="AO54" s="284">
        <f>IF(A_Stammdaten!$B$7="FNB",(PRODUCT(AN54,KKauf!$L$54)),(PRODUCT(AN54,KKauf!$L$67)))</f>
        <v>0</v>
      </c>
      <c r="AP54" s="284">
        <f>AN54*KKauf!$L$15</f>
        <v>0</v>
      </c>
      <c r="AQ54" s="135">
        <f>SUMIFS(D_SAV!$AL$5:$AL$4004,D_SAV!$B$5:$B$4004,B_KKAuf!$C54,D_SAV!$D$5:$D$4004,$AU$4)</f>
        <v>0</v>
      </c>
      <c r="AR54" s="135">
        <f>SUMIFS(D3_WAV!$S$5:$S$204,D3_WAV!$A$5:$A$204,B_KKAuf!$C54,D3_WAV!$D$5:$D$204,$AU$4,D3_WAV!$B$5:$B$204,"&lt;&gt;geleistete Anzahlungen und Anlagen im Bau des Sachanlagevermögens",D3_WAV!$B$5:$B$204,"&lt;&gt;geleistete Anzahlungen auf immaterielle Vermögensgegenstände")</f>
        <v>0</v>
      </c>
      <c r="AS54" s="135">
        <f>SUMIFS(D2_BKZ!$J$5:$J$2504,D2_BKZ!$A$5:$A$2504,$C54,D2_BKZ!$B$5:$B$2504,$AU$4)</f>
        <v>0</v>
      </c>
      <c r="AT54" s="135">
        <f>SUMIFS(D_SAV!$AN$5:$AN$4004,D_SAV!$B$5:$B$4004,B_KKAuf!$C54,D_SAV!$D$5:$D$4004,$AU$4)</f>
        <v>0</v>
      </c>
      <c r="AU54" s="135">
        <f>SUMIFS(D3_WAV!$U$5:$U$204,D3_WAV!$A$5:$A$204,B_KKAuf!$C54,D3_WAV!$D$5:$D$204,$AU$4,D3_WAV!$B$5:$B$204,"&lt;&gt;geleistete Anzahlungen und Anlagen im Bau des Sachanlagevermögens",D3_WAV!$B$5:$B$204,"&lt;&gt;geleistete Anzahlungen auf immaterielle Vermögensgegenstände")</f>
        <v>0</v>
      </c>
      <c r="AV54" s="135">
        <f>SUMIFS(D2_BKZ!$K$5:$K$2504,D2_BKZ!$A$5:$A$2504,$C54,D2_BKZ!$B$5:$B$2504,$AU$4)</f>
        <v>0</v>
      </c>
      <c r="AW54" s="135">
        <f t="shared" si="19"/>
        <v>0</v>
      </c>
      <c r="AX54" s="284">
        <f>IF(A_Stammdaten!$B$7="FNB",(PRODUCT(AW54,KKauf!$L$55)),(PRODUCT(AW54,KKauf!$L$68)))</f>
        <v>0</v>
      </c>
      <c r="AY54" s="284">
        <f>AW54*KKauf!$L$16</f>
        <v>0</v>
      </c>
      <c r="AZ54" s="135">
        <f>SUMIFS(D_SAV!$AL$5:$AL$4004,D_SAV!$B$5:$B$4004,B_KKAuf!$C54,D_SAV!$D$5:$D$4004,$BD$4)</f>
        <v>0</v>
      </c>
      <c r="BA54" s="135">
        <f>SUMIFS(D3_WAV!$S$5:$S$204,D3_WAV!$A$5:$A$204,B_KKAuf!$C54,D3_WAV!$D$5:$D$204,$BD$4,D3_WAV!$B$5:$B$204,"&lt;&gt;geleistete Anzahlungen und Anlagen im Bau des Sachanlagevermögens",D3_WAV!$B$5:$B$204,"&lt;&gt;geleistete Anzahlungen auf immaterielle Vermögensgegenstände")</f>
        <v>0</v>
      </c>
      <c r="BB54" s="135">
        <f>SUMIFS(D2_BKZ!$J$5:$J$2504,D2_BKZ!$A$5:$A$2504,$C54,D2_BKZ!$B$5:$B$2504,$BD$4)</f>
        <v>0</v>
      </c>
      <c r="BC54" s="135">
        <f>SUMIFS(D_SAV!$AN$5:$AN$4004,D_SAV!$B$5:$B$4004,B_KKAuf!$C54,D_SAV!$D$5:$D$4004,$BD$4)</f>
        <v>0</v>
      </c>
      <c r="BD54" s="135">
        <f>SUMIFS(D3_WAV!$U$5:$U$204,D3_WAV!$A$5:$A$204,B_KKAuf!$C54,D3_WAV!$D$5:$D$204,$BD$4,D3_WAV!$B$5:$B$204,"&lt;&gt;geleistete Anzahlungen und Anlagen im Bau des Sachanlagevermögens",D3_WAV!$B$5:$B$204,"&lt;&gt;geleistete Anzahlungen auf immaterielle Vermögensgegenstände")</f>
        <v>0</v>
      </c>
      <c r="BE54" s="135">
        <f>SUMIFS(D2_BKZ!$K$5:$K$2504,D2_BKZ!$A$5:$A$2504,$C54,D2_BKZ!$B$5:$B$2504,$BD$4)</f>
        <v>0</v>
      </c>
      <c r="BF54" s="135">
        <f t="shared" si="20"/>
        <v>0</v>
      </c>
      <c r="BG54" s="285">
        <f>IF(A_Stammdaten!$B$7="FNB",(PRODUCT(BF54,KKauf!$L$56)),(PRODUCT(BF54,KKauf!$L$69)))</f>
        <v>0</v>
      </c>
      <c r="BH54" s="286">
        <f>BF54*KKauf!$L$17</f>
        <v>0</v>
      </c>
      <c r="BI54" s="280"/>
      <c r="BJ54" s="280"/>
      <c r="BK54" s="280"/>
      <c r="BL54" s="280"/>
      <c r="BM54" s="280"/>
      <c r="BN54" s="280"/>
      <c r="BO54" s="280"/>
      <c r="BP54" s="280"/>
      <c r="BQ54" s="280"/>
      <c r="BR54" s="280"/>
      <c r="BS54" s="280"/>
      <c r="BT54" s="280"/>
      <c r="BU54" s="280"/>
      <c r="BV54" s="280"/>
      <c r="BW54" s="280"/>
      <c r="BX54" s="280"/>
    </row>
    <row r="55" spans="3:76" x14ac:dyDescent="0.25">
      <c r="C55" s="136">
        <f>A_Stammdaten!A63</f>
        <v>0</v>
      </c>
      <c r="D55" s="174">
        <f t="shared" si="15"/>
        <v>0</v>
      </c>
      <c r="E55" s="174">
        <f t="shared" si="9"/>
        <v>0</v>
      </c>
      <c r="F55" s="283">
        <f>PRODUCT(SUM(L55,O55,X55,AG55,AP55,AY55,BH55),0.4,0.035,A_Stammdaten!D63)</f>
        <v>0</v>
      </c>
      <c r="G55" s="283">
        <f t="shared" si="1"/>
        <v>0</v>
      </c>
      <c r="H55" s="135">
        <f>SUMIF(D_SAV!$B$5:$B$4004,B_KKAuf!$C55,D_SAV!$AM$5:$AM$4004)</f>
        <v>0</v>
      </c>
      <c r="I55" s="135">
        <f>SUMIFS(D3_WAV!$T$5:$T$204,D3_WAV!$A$5:$A$204,C55,D3_WAV!$D$5:$D$204,"&gt;2015",D3_WAV!$D$5:$D$204,"&lt;="&amp;A_Stammdaten!$B$12)</f>
        <v>0</v>
      </c>
      <c r="J55" s="284">
        <f>AVERAGE(SUMIFS(D3_WAV!$S$5:$S$204,D3_WAV!$B$5:$B$204,"geleistete Anzahlungen und Anlagen im Bau des Sachanlagevermögens",D3_WAV!$A$5:$A$204,B_KKAuf!$C55,D3_WAV!$D$5:$D$204,"&lt;=2023"),SUMIFS(D3_WAV!$U$5:$U$204,D3_WAV!$B$5:$B$204,"geleistete Anzahlungen und Anlagen im Bau des Sachanlagevermögens",D3_WAV!$A$5:$A$204,B_KKAuf!$C55,D3_WAV!$D$5:$D$204,"&lt;=2023"))+AVERAGE(SUMIFS(D3_WAV!$S$5:$S$204,D3_WAV!$B$5:$B$204,"geleistete Anzahlungen auf immaterielle Vermögensgegenstände",D3_WAV!$A$5:$A$204,B_KKAuf!$C55,D3_WAV!$D$5:$D$204,"&lt;=2023"),SUMIFS(D3_WAV!$U$5:$U$204,D3_WAV!$B$5:$B$204,"geleistete Anzahlungen auf immaterielle Vermögensgegenstände",D3_WAV!$A$5:$A$204,B_KKAuf!$C55,D3_WAV!$D$5:$D$204,"&lt;=2023"))</f>
        <v>0</v>
      </c>
      <c r="K55" s="284">
        <f>IF(A_Stammdaten!$B$7="FNB",(PRODUCT(B_KKAuf!$J55,KKauf!$Z$52)),PRODUCT(B_KKAuf!$J55,KKauf!$Z$65))</f>
        <v>0</v>
      </c>
      <c r="L55" s="284">
        <f>J55*KKauf!$Z$13</f>
        <v>0</v>
      </c>
      <c r="M55" s="284">
        <f>AVERAGE(SUMIFS(D3_WAV!$S$5:$S$204,D3_WAV!$B$5:$B$204,"geleistete Anzahlungen und Anlagen im Bau des Sachanlagevermögens",D3_WAV!$A$5:$A$204,B_KKAuf!$C55,D3_WAV!$D$5:$D$204,"&gt;=2024"),SUMIFS(D3_WAV!$U$5:$U$204,D3_WAV!$B$5:$B$204,"geleistete Anzahlungen und Anlagen im Bau des Sachanlagevermögens",D3_WAV!$A$5:$A$204,B_KKAuf!$C55,D3_WAV!$D$5:$D$204,"&gt;=2024"))+AVERAGE(SUMIFS(D3_WAV!$S$5:$S$204,D3_WAV!$B$5:$B$204,"geleistete Anzahlungen auf immaterielle Vermögensgegenstände",D3_WAV!$A$5:$A$204,B_KKAuf!$C55,D3_WAV!$D$5:$D$204,"&gt;=2024"),SUMIFS(D3_WAV!$U$5:$U$204,D3_WAV!$B$5:$B$204,"geleistete Anzahlungen auf immaterielle Vermögensgegenstände",D3_WAV!$A$5:$A$204,B_KKAuf!$C55,D3_WAV!$D$5:$D$204,"&gt;=2024"))</f>
        <v>0</v>
      </c>
      <c r="N55" s="284">
        <f>IF(A_Stammdaten!$B$7="FNB",(PRODUCT(B_KKAuf!$M55,KKauf!$Z$55)),PRODUCT(B_KKAuf!$M55,KKauf!$Z$68))</f>
        <v>0</v>
      </c>
      <c r="O55" s="292">
        <f>M55*KKauf!$Z$16</f>
        <v>0</v>
      </c>
      <c r="P55" s="135">
        <f>SUMIFS(D_SAV!$AL$5:$AL$4004,D_SAV!$B$5:$B$4004,B_KKAuf!$C55,D_SAV!$D$5:$D$4004,$T$4)</f>
        <v>0</v>
      </c>
      <c r="Q55" s="135">
        <f>SUMIFS(D3_WAV!$S$5:$S$204,D3_WAV!$A$5:$A$204,B_KKAuf!$C55,D3_WAV!$D$5:$D$204,$T$4,D3_WAV!$B$5:$B$204,"&lt;&gt;geleistete Anzahlungen und Anlagen im Bau des Sachanlagevermögens",D3_WAV!$B$5:$B$204,"&lt;&gt;geleistete Anzahlungen auf immaterielle Vermögensgegenstände")</f>
        <v>0</v>
      </c>
      <c r="R55" s="135">
        <f>SUMIFS(D2_BKZ!$J$5:$J$2504,D2_BKZ!$A$5:$A$2504,$C55,D2_BKZ!$B$5:$B$2504,$T$4)</f>
        <v>0</v>
      </c>
      <c r="S55" s="135">
        <f>SUMIFS(D_SAV!$AN$5:$AN$4004,D_SAV!$B$5:$B$4004,B_KKAuf!$C55,D_SAV!$D$5:$D$4004,$T$4)</f>
        <v>0</v>
      </c>
      <c r="T55" s="135">
        <f>SUMIFS(D3_WAV!$U$5:$U$204,D3_WAV!$A$5:$A$204,B_KKAuf!$C55,D3_WAV!$D$5:$D$204,$T$4,D3_WAV!$B$5:$B$204,"&lt;&gt;geleistete Anzahlungen und Anlagen im Bau des Sachanlagevermögens",D3_WAV!$B$5:$B$204,"&lt;&gt;geleistete Anzahlungen auf immaterielle Vermögensgegenstände")</f>
        <v>0</v>
      </c>
      <c r="U55" s="135">
        <f>SUMIFS(D2_BKZ!$K$5:$K$2504,D2_BKZ!$A$5:$A$2504,$C55,D2_BKZ!$B$5:$B$2504,$T$4)</f>
        <v>0</v>
      </c>
      <c r="V55" s="135">
        <f t="shared" si="16"/>
        <v>0</v>
      </c>
      <c r="W55" s="284">
        <f>IF(A_Stammdaten!$B$7="FNB",(PRODUCT(V55,KKauf!$L$52)),(PRODUCT(V55,KKauf!$L$65)))</f>
        <v>0</v>
      </c>
      <c r="X55" s="284">
        <f>V55*KKauf!$L$13</f>
        <v>0</v>
      </c>
      <c r="Y55" s="135">
        <f>SUMIFS(D_SAV!$AL$5:$AL$4004,D_SAV!$B$5:$B$4004,B_KKAuf!$C55,D_SAV!$D$5:$D$4004,$AC$4)</f>
        <v>0</v>
      </c>
      <c r="Z55" s="135">
        <f>SUMIFS(D3_WAV!$S$5:$S$204,D3_WAV!$A$5:$A$204,B_KKAuf!$C55,D3_WAV!$D$5:$D$204,$AC$4,D3_WAV!$B$5:$B$204,"&lt;&gt;geleistete Anzahlungen und Anlagen im Bau des Sachanlagevermögens",D3_WAV!$B$5:$B$204,"&lt;&gt;geleistete Anzahlungen auf immaterielle Vermögensgegenstände")</f>
        <v>0</v>
      </c>
      <c r="AA55" s="135">
        <f>SUMIFS(D2_BKZ!$J$5:$J$2504,D2_BKZ!$A$5:$A$2504,$C55,D2_BKZ!$B$5:$B$2504,$AC$4)</f>
        <v>0</v>
      </c>
      <c r="AB55" s="135">
        <f>SUMIFS(D_SAV!$AN$5:$AN$4004,D_SAV!$B$5:$B$4004,B_KKAuf!$C55,D_SAV!$D$5:$D$4004,$AC$4)</f>
        <v>0</v>
      </c>
      <c r="AC55" s="135">
        <f>SUMIFS(D3_WAV!$U$5:$U$204,D3_WAV!$A$5:$A$204,B_KKAuf!$C55,D3_WAV!$D$5:$D$204,$AC$4,D3_WAV!$B$5:$B$204,"&lt;&gt;geleistete Anzahlungen und Anlagen im Bau des Sachanlagevermögens",D3_WAV!$B$5:$B$204,"&lt;&gt;geleistete Anzahlungen auf immaterielle Vermögensgegenstände")</f>
        <v>0</v>
      </c>
      <c r="AD55" s="135">
        <f>SUMIFS(D2_BKZ!$K$5:$K$2504,D2_BKZ!$A$5:$A$2504,$C55,D2_BKZ!$B$5:$B$2504,$AC$4)</f>
        <v>0</v>
      </c>
      <c r="AE55" s="135">
        <f t="shared" si="17"/>
        <v>0</v>
      </c>
      <c r="AF55" s="284">
        <f>IF(A_Stammdaten!$B$7="FNB",(PRODUCT(AE55,KKauf!$L$53)),(PRODUCT(AE55,KKauf!$L$66)))</f>
        <v>0</v>
      </c>
      <c r="AG55" s="284">
        <f>AE55*KKauf!$L$14</f>
        <v>0</v>
      </c>
      <c r="AH55" s="135">
        <f>SUMIFS(D_SAV!$AL$5:$AL$4004,D_SAV!$B$5:$B$4004,B_KKAuf!$C55,D_SAV!$D$5:$D$4004,$AL$4)</f>
        <v>0</v>
      </c>
      <c r="AI55" s="135">
        <f>SUMIFS(D3_WAV!$S$5:$S$204,D3_WAV!$A$5:$A$204,B_KKAuf!$C55,D3_WAV!$D$5:$D$204,$AL$4,D3_WAV!$B$5:$B$204,"&lt;&gt;geleistete Anzahlungen und Anlagen im Bau des Sachanlagevermögens",D3_WAV!$B$5:$B$204,"&lt;&gt;geleistete Anzahlungen auf immaterielle Vermögensgegenstände")</f>
        <v>0</v>
      </c>
      <c r="AJ55" s="135">
        <f>SUMIFS(D2_BKZ!$J$5:$J$2504,D2_BKZ!$A$5:$A$2504,$C55,D2_BKZ!$B$5:$B$2504,$AL$4)</f>
        <v>0</v>
      </c>
      <c r="AK55" s="135">
        <f>SUMIFS(D_SAV!$AN$5:$AN$4004,D_SAV!$B$5:$B$4004,B_KKAuf!$C55,D_SAV!$D$5:$D$4004,$AL$4)</f>
        <v>0</v>
      </c>
      <c r="AL55" s="135">
        <f>SUMIFS(D3_WAV!$U$5:$U$204,D3_WAV!$A$5:$A$204,B_KKAuf!$C55,D3_WAV!$D$5:$D$204,$AL$4,D3_WAV!$B$5:$B$204,"&lt;&gt;geleistete Anzahlungen und Anlagen im Bau des Sachanlagevermögens",D3_WAV!$B$5:$B$204,"&lt;&gt;geleistete Anzahlungen auf immaterielle Vermögensgegenstände")</f>
        <v>0</v>
      </c>
      <c r="AM55" s="135">
        <f>SUMIFS(D2_BKZ!$K$5:$K$2504,D2_BKZ!$A$5:$A$2504,$C55,D2_BKZ!$B$5:$B$2504,$AL$4)</f>
        <v>0</v>
      </c>
      <c r="AN55" s="135">
        <f t="shared" si="18"/>
        <v>0</v>
      </c>
      <c r="AO55" s="284">
        <f>IF(A_Stammdaten!$B$7="FNB",(PRODUCT(AN55,KKauf!$L$54)),(PRODUCT(AN55,KKauf!$L$67)))</f>
        <v>0</v>
      </c>
      <c r="AP55" s="284">
        <f>AN55*KKauf!$L$15</f>
        <v>0</v>
      </c>
      <c r="AQ55" s="135">
        <f>SUMIFS(D_SAV!$AL$5:$AL$4004,D_SAV!$B$5:$B$4004,B_KKAuf!$C55,D_SAV!$D$5:$D$4004,$AU$4)</f>
        <v>0</v>
      </c>
      <c r="AR55" s="135">
        <f>SUMIFS(D3_WAV!$S$5:$S$204,D3_WAV!$A$5:$A$204,B_KKAuf!$C55,D3_WAV!$D$5:$D$204,$AU$4,D3_WAV!$B$5:$B$204,"&lt;&gt;geleistete Anzahlungen und Anlagen im Bau des Sachanlagevermögens",D3_WAV!$B$5:$B$204,"&lt;&gt;geleistete Anzahlungen auf immaterielle Vermögensgegenstände")</f>
        <v>0</v>
      </c>
      <c r="AS55" s="135">
        <f>SUMIFS(D2_BKZ!$J$5:$J$2504,D2_BKZ!$A$5:$A$2504,$C55,D2_BKZ!$B$5:$B$2504,$AU$4)</f>
        <v>0</v>
      </c>
      <c r="AT55" s="135">
        <f>SUMIFS(D_SAV!$AN$5:$AN$4004,D_SAV!$B$5:$B$4004,B_KKAuf!$C55,D_SAV!$D$5:$D$4004,$AU$4)</f>
        <v>0</v>
      </c>
      <c r="AU55" s="135">
        <f>SUMIFS(D3_WAV!$U$5:$U$204,D3_WAV!$A$5:$A$204,B_KKAuf!$C55,D3_WAV!$D$5:$D$204,$AU$4,D3_WAV!$B$5:$B$204,"&lt;&gt;geleistete Anzahlungen und Anlagen im Bau des Sachanlagevermögens",D3_WAV!$B$5:$B$204,"&lt;&gt;geleistete Anzahlungen auf immaterielle Vermögensgegenstände")</f>
        <v>0</v>
      </c>
      <c r="AV55" s="135">
        <f>SUMIFS(D2_BKZ!$K$5:$K$2504,D2_BKZ!$A$5:$A$2504,$C55,D2_BKZ!$B$5:$B$2504,$AU$4)</f>
        <v>0</v>
      </c>
      <c r="AW55" s="135">
        <f t="shared" si="19"/>
        <v>0</v>
      </c>
      <c r="AX55" s="284">
        <f>IF(A_Stammdaten!$B$7="FNB",(PRODUCT(AW55,KKauf!$L$55)),(PRODUCT(AW55,KKauf!$L$68)))</f>
        <v>0</v>
      </c>
      <c r="AY55" s="284">
        <f>AW55*KKauf!$L$16</f>
        <v>0</v>
      </c>
      <c r="AZ55" s="135">
        <f>SUMIFS(D_SAV!$AL$5:$AL$4004,D_SAV!$B$5:$B$4004,B_KKAuf!$C55,D_SAV!$D$5:$D$4004,$BD$4)</f>
        <v>0</v>
      </c>
      <c r="BA55" s="135">
        <f>SUMIFS(D3_WAV!$S$5:$S$204,D3_WAV!$A$5:$A$204,B_KKAuf!$C55,D3_WAV!$D$5:$D$204,$BD$4,D3_WAV!$B$5:$B$204,"&lt;&gt;geleistete Anzahlungen und Anlagen im Bau des Sachanlagevermögens",D3_WAV!$B$5:$B$204,"&lt;&gt;geleistete Anzahlungen auf immaterielle Vermögensgegenstände")</f>
        <v>0</v>
      </c>
      <c r="BB55" s="135">
        <f>SUMIFS(D2_BKZ!$J$5:$J$2504,D2_BKZ!$A$5:$A$2504,$C55,D2_BKZ!$B$5:$B$2504,$BD$4)</f>
        <v>0</v>
      </c>
      <c r="BC55" s="135">
        <f>SUMIFS(D_SAV!$AN$5:$AN$4004,D_SAV!$B$5:$B$4004,B_KKAuf!$C55,D_SAV!$D$5:$D$4004,$BD$4)</f>
        <v>0</v>
      </c>
      <c r="BD55" s="135">
        <f>SUMIFS(D3_WAV!$U$5:$U$204,D3_WAV!$A$5:$A$204,B_KKAuf!$C55,D3_WAV!$D$5:$D$204,$BD$4,D3_WAV!$B$5:$B$204,"&lt;&gt;geleistete Anzahlungen und Anlagen im Bau des Sachanlagevermögens",D3_WAV!$B$5:$B$204,"&lt;&gt;geleistete Anzahlungen auf immaterielle Vermögensgegenstände")</f>
        <v>0</v>
      </c>
      <c r="BE55" s="135">
        <f>SUMIFS(D2_BKZ!$K$5:$K$2504,D2_BKZ!$A$5:$A$2504,$C55,D2_BKZ!$B$5:$B$2504,$BD$4)</f>
        <v>0</v>
      </c>
      <c r="BF55" s="135">
        <f t="shared" si="20"/>
        <v>0</v>
      </c>
      <c r="BG55" s="285">
        <f>IF(A_Stammdaten!$B$7="FNB",(PRODUCT(BF55,KKauf!$L$56)),(PRODUCT(BF55,KKauf!$L$69)))</f>
        <v>0</v>
      </c>
      <c r="BH55" s="286">
        <f>BF55*KKauf!$L$17</f>
        <v>0</v>
      </c>
      <c r="BI55" s="280"/>
      <c r="BJ55" s="280"/>
      <c r="BK55" s="280"/>
      <c r="BL55" s="280"/>
      <c r="BM55" s="280"/>
      <c r="BN55" s="280"/>
      <c r="BO55" s="280"/>
      <c r="BP55" s="280"/>
      <c r="BQ55" s="280"/>
      <c r="BR55" s="280"/>
      <c r="BS55" s="280"/>
      <c r="BT55" s="280"/>
      <c r="BU55" s="280"/>
      <c r="BV55" s="280"/>
      <c r="BW55" s="280"/>
      <c r="BX55" s="280"/>
    </row>
    <row r="56" spans="3:76" x14ac:dyDescent="0.25">
      <c r="C56" s="136">
        <f>A_Stammdaten!A64</f>
        <v>0</v>
      </c>
      <c r="D56" s="174">
        <f t="shared" si="15"/>
        <v>0</v>
      </c>
      <c r="E56" s="174">
        <f t="shared" si="9"/>
        <v>0</v>
      </c>
      <c r="F56" s="283">
        <f>PRODUCT(SUM(L56,O56,X56,AG56,AP56,AY56,BH56),0.4,0.035,A_Stammdaten!D64)</f>
        <v>0</v>
      </c>
      <c r="G56" s="283">
        <f t="shared" si="1"/>
        <v>0</v>
      </c>
      <c r="H56" s="135">
        <f>SUMIF(D_SAV!$B$5:$B$4004,B_KKAuf!$C56,D_SAV!$AM$5:$AM$4004)</f>
        <v>0</v>
      </c>
      <c r="I56" s="135">
        <f>SUMIFS(D3_WAV!$T$5:$T$204,D3_WAV!$A$5:$A$204,C56,D3_WAV!$D$5:$D$204,"&gt;2015",D3_WAV!$D$5:$D$204,"&lt;="&amp;A_Stammdaten!$B$12)</f>
        <v>0</v>
      </c>
      <c r="J56" s="284">
        <f>AVERAGE(SUMIFS(D3_WAV!$S$5:$S$204,D3_WAV!$B$5:$B$204,"geleistete Anzahlungen und Anlagen im Bau des Sachanlagevermögens",D3_WAV!$A$5:$A$204,B_KKAuf!$C56,D3_WAV!$D$5:$D$204,"&lt;=2023"),SUMIFS(D3_WAV!$U$5:$U$204,D3_WAV!$B$5:$B$204,"geleistete Anzahlungen und Anlagen im Bau des Sachanlagevermögens",D3_WAV!$A$5:$A$204,B_KKAuf!$C56,D3_WAV!$D$5:$D$204,"&lt;=2023"))+AVERAGE(SUMIFS(D3_WAV!$S$5:$S$204,D3_WAV!$B$5:$B$204,"geleistete Anzahlungen auf immaterielle Vermögensgegenstände",D3_WAV!$A$5:$A$204,B_KKAuf!$C56,D3_WAV!$D$5:$D$204,"&lt;=2023"),SUMIFS(D3_WAV!$U$5:$U$204,D3_WAV!$B$5:$B$204,"geleistete Anzahlungen auf immaterielle Vermögensgegenstände",D3_WAV!$A$5:$A$204,B_KKAuf!$C56,D3_WAV!$D$5:$D$204,"&lt;=2023"))</f>
        <v>0</v>
      </c>
      <c r="K56" s="284">
        <f>IF(A_Stammdaten!$B$7="FNB",(PRODUCT(B_KKAuf!$J56,KKauf!$Z$52)),PRODUCT(B_KKAuf!$J56,KKauf!$Z$65))</f>
        <v>0</v>
      </c>
      <c r="L56" s="284">
        <f>J56*KKauf!$Z$13</f>
        <v>0</v>
      </c>
      <c r="M56" s="284">
        <f>AVERAGE(SUMIFS(D3_WAV!$S$5:$S$204,D3_WAV!$B$5:$B$204,"geleistete Anzahlungen und Anlagen im Bau des Sachanlagevermögens",D3_WAV!$A$5:$A$204,B_KKAuf!$C56,D3_WAV!$D$5:$D$204,"&gt;=2024"),SUMIFS(D3_WAV!$U$5:$U$204,D3_WAV!$B$5:$B$204,"geleistete Anzahlungen und Anlagen im Bau des Sachanlagevermögens",D3_WAV!$A$5:$A$204,B_KKAuf!$C56,D3_WAV!$D$5:$D$204,"&gt;=2024"))+AVERAGE(SUMIFS(D3_WAV!$S$5:$S$204,D3_WAV!$B$5:$B$204,"geleistete Anzahlungen auf immaterielle Vermögensgegenstände",D3_WAV!$A$5:$A$204,B_KKAuf!$C56,D3_WAV!$D$5:$D$204,"&gt;=2024"),SUMIFS(D3_WAV!$U$5:$U$204,D3_WAV!$B$5:$B$204,"geleistete Anzahlungen auf immaterielle Vermögensgegenstände",D3_WAV!$A$5:$A$204,B_KKAuf!$C56,D3_WAV!$D$5:$D$204,"&gt;=2024"))</f>
        <v>0</v>
      </c>
      <c r="N56" s="284">
        <f>IF(A_Stammdaten!$B$7="FNB",(PRODUCT(B_KKAuf!$M56,KKauf!$Z$55)),PRODUCT(B_KKAuf!$M56,KKauf!$Z$68))</f>
        <v>0</v>
      </c>
      <c r="O56" s="292">
        <f>M56*KKauf!$Z$16</f>
        <v>0</v>
      </c>
      <c r="P56" s="135">
        <f>SUMIFS(D_SAV!$AL$5:$AL$4004,D_SAV!$B$5:$B$4004,B_KKAuf!$C56,D_SAV!$D$5:$D$4004,$T$4)</f>
        <v>0</v>
      </c>
      <c r="Q56" s="135">
        <f>SUMIFS(D3_WAV!$S$5:$S$204,D3_WAV!$A$5:$A$204,B_KKAuf!$C56,D3_WAV!$D$5:$D$204,$T$4,D3_WAV!$B$5:$B$204,"&lt;&gt;geleistete Anzahlungen und Anlagen im Bau des Sachanlagevermögens",D3_WAV!$B$5:$B$204,"&lt;&gt;geleistete Anzahlungen auf immaterielle Vermögensgegenstände")</f>
        <v>0</v>
      </c>
      <c r="R56" s="135">
        <f>SUMIFS(D2_BKZ!$J$5:$J$2504,D2_BKZ!$A$5:$A$2504,$C56,D2_BKZ!$B$5:$B$2504,$T$4)</f>
        <v>0</v>
      </c>
      <c r="S56" s="135">
        <f>SUMIFS(D_SAV!$AN$5:$AN$4004,D_SAV!$B$5:$B$4004,B_KKAuf!$C56,D_SAV!$D$5:$D$4004,$T$4)</f>
        <v>0</v>
      </c>
      <c r="T56" s="135">
        <f>SUMIFS(D3_WAV!$U$5:$U$204,D3_WAV!$A$5:$A$204,B_KKAuf!$C56,D3_WAV!$D$5:$D$204,$T$4,D3_WAV!$B$5:$B$204,"&lt;&gt;geleistete Anzahlungen und Anlagen im Bau des Sachanlagevermögens",D3_WAV!$B$5:$B$204,"&lt;&gt;geleistete Anzahlungen auf immaterielle Vermögensgegenstände")</f>
        <v>0</v>
      </c>
      <c r="U56" s="135">
        <f>SUMIFS(D2_BKZ!$K$5:$K$2504,D2_BKZ!$A$5:$A$2504,$C56,D2_BKZ!$B$5:$B$2504,$T$4)</f>
        <v>0</v>
      </c>
      <c r="V56" s="135">
        <f t="shared" si="16"/>
        <v>0</v>
      </c>
      <c r="W56" s="284">
        <f>IF(A_Stammdaten!$B$7="FNB",(PRODUCT(V56,KKauf!$L$52)),(PRODUCT(V56,KKauf!$L$65)))</f>
        <v>0</v>
      </c>
      <c r="X56" s="284">
        <f>V56*KKauf!$L$13</f>
        <v>0</v>
      </c>
      <c r="Y56" s="135">
        <f>SUMIFS(D_SAV!$AL$5:$AL$4004,D_SAV!$B$5:$B$4004,B_KKAuf!$C56,D_SAV!$D$5:$D$4004,$AC$4)</f>
        <v>0</v>
      </c>
      <c r="Z56" s="135">
        <f>SUMIFS(D3_WAV!$S$5:$S$204,D3_WAV!$A$5:$A$204,B_KKAuf!$C56,D3_WAV!$D$5:$D$204,$AC$4,D3_WAV!$B$5:$B$204,"&lt;&gt;geleistete Anzahlungen und Anlagen im Bau des Sachanlagevermögens",D3_WAV!$B$5:$B$204,"&lt;&gt;geleistete Anzahlungen auf immaterielle Vermögensgegenstände")</f>
        <v>0</v>
      </c>
      <c r="AA56" s="135">
        <f>SUMIFS(D2_BKZ!$J$5:$J$2504,D2_BKZ!$A$5:$A$2504,$C56,D2_BKZ!$B$5:$B$2504,$AC$4)</f>
        <v>0</v>
      </c>
      <c r="AB56" s="135">
        <f>SUMIFS(D_SAV!$AN$5:$AN$4004,D_SAV!$B$5:$B$4004,B_KKAuf!$C56,D_SAV!$D$5:$D$4004,$AC$4)</f>
        <v>0</v>
      </c>
      <c r="AC56" s="135">
        <f>SUMIFS(D3_WAV!$U$5:$U$204,D3_WAV!$A$5:$A$204,B_KKAuf!$C56,D3_WAV!$D$5:$D$204,$AC$4,D3_WAV!$B$5:$B$204,"&lt;&gt;geleistete Anzahlungen und Anlagen im Bau des Sachanlagevermögens",D3_WAV!$B$5:$B$204,"&lt;&gt;geleistete Anzahlungen auf immaterielle Vermögensgegenstände")</f>
        <v>0</v>
      </c>
      <c r="AD56" s="135">
        <f>SUMIFS(D2_BKZ!$K$5:$K$2504,D2_BKZ!$A$5:$A$2504,$C56,D2_BKZ!$B$5:$B$2504,$AC$4)</f>
        <v>0</v>
      </c>
      <c r="AE56" s="135">
        <f t="shared" si="17"/>
        <v>0</v>
      </c>
      <c r="AF56" s="284">
        <f>IF(A_Stammdaten!$B$7="FNB",(PRODUCT(AE56,KKauf!$L$53)),(PRODUCT(AE56,KKauf!$L$66)))</f>
        <v>0</v>
      </c>
      <c r="AG56" s="284">
        <f>AE56*KKauf!$L$14</f>
        <v>0</v>
      </c>
      <c r="AH56" s="135">
        <f>SUMIFS(D_SAV!$AL$5:$AL$4004,D_SAV!$B$5:$B$4004,B_KKAuf!$C56,D_SAV!$D$5:$D$4004,$AL$4)</f>
        <v>0</v>
      </c>
      <c r="AI56" s="135">
        <f>SUMIFS(D3_WAV!$S$5:$S$204,D3_WAV!$A$5:$A$204,B_KKAuf!$C56,D3_WAV!$D$5:$D$204,$AL$4,D3_WAV!$B$5:$B$204,"&lt;&gt;geleistete Anzahlungen und Anlagen im Bau des Sachanlagevermögens",D3_WAV!$B$5:$B$204,"&lt;&gt;geleistete Anzahlungen auf immaterielle Vermögensgegenstände")</f>
        <v>0</v>
      </c>
      <c r="AJ56" s="135">
        <f>SUMIFS(D2_BKZ!$J$5:$J$2504,D2_BKZ!$A$5:$A$2504,$C56,D2_BKZ!$B$5:$B$2504,$AL$4)</f>
        <v>0</v>
      </c>
      <c r="AK56" s="135">
        <f>SUMIFS(D_SAV!$AN$5:$AN$4004,D_SAV!$B$5:$B$4004,B_KKAuf!$C56,D_SAV!$D$5:$D$4004,$AL$4)</f>
        <v>0</v>
      </c>
      <c r="AL56" s="135">
        <f>SUMIFS(D3_WAV!$U$5:$U$204,D3_WAV!$A$5:$A$204,B_KKAuf!$C56,D3_WAV!$D$5:$D$204,$AL$4,D3_WAV!$B$5:$B$204,"&lt;&gt;geleistete Anzahlungen und Anlagen im Bau des Sachanlagevermögens",D3_WAV!$B$5:$B$204,"&lt;&gt;geleistete Anzahlungen auf immaterielle Vermögensgegenstände")</f>
        <v>0</v>
      </c>
      <c r="AM56" s="135">
        <f>SUMIFS(D2_BKZ!$K$5:$K$2504,D2_BKZ!$A$5:$A$2504,$C56,D2_BKZ!$B$5:$B$2504,$AL$4)</f>
        <v>0</v>
      </c>
      <c r="AN56" s="135">
        <f t="shared" si="18"/>
        <v>0</v>
      </c>
      <c r="AO56" s="284">
        <f>IF(A_Stammdaten!$B$7="FNB",(PRODUCT(AN56,KKauf!$L$54)),(PRODUCT(AN56,KKauf!$L$67)))</f>
        <v>0</v>
      </c>
      <c r="AP56" s="284">
        <f>AN56*KKauf!$L$15</f>
        <v>0</v>
      </c>
      <c r="AQ56" s="135">
        <f>SUMIFS(D_SAV!$AL$5:$AL$4004,D_SAV!$B$5:$B$4004,B_KKAuf!$C56,D_SAV!$D$5:$D$4004,$AU$4)</f>
        <v>0</v>
      </c>
      <c r="AR56" s="135">
        <f>SUMIFS(D3_WAV!$S$5:$S$204,D3_WAV!$A$5:$A$204,B_KKAuf!$C56,D3_WAV!$D$5:$D$204,$AU$4,D3_WAV!$B$5:$B$204,"&lt;&gt;geleistete Anzahlungen und Anlagen im Bau des Sachanlagevermögens",D3_WAV!$B$5:$B$204,"&lt;&gt;geleistete Anzahlungen auf immaterielle Vermögensgegenstände")</f>
        <v>0</v>
      </c>
      <c r="AS56" s="135">
        <f>SUMIFS(D2_BKZ!$J$5:$J$2504,D2_BKZ!$A$5:$A$2504,$C56,D2_BKZ!$B$5:$B$2504,$AU$4)</f>
        <v>0</v>
      </c>
      <c r="AT56" s="135">
        <f>SUMIFS(D_SAV!$AN$5:$AN$4004,D_SAV!$B$5:$B$4004,B_KKAuf!$C56,D_SAV!$D$5:$D$4004,$AU$4)</f>
        <v>0</v>
      </c>
      <c r="AU56" s="135">
        <f>SUMIFS(D3_WAV!$U$5:$U$204,D3_WAV!$A$5:$A$204,B_KKAuf!$C56,D3_WAV!$D$5:$D$204,$AU$4,D3_WAV!$B$5:$B$204,"&lt;&gt;geleistete Anzahlungen und Anlagen im Bau des Sachanlagevermögens",D3_WAV!$B$5:$B$204,"&lt;&gt;geleistete Anzahlungen auf immaterielle Vermögensgegenstände")</f>
        <v>0</v>
      </c>
      <c r="AV56" s="135">
        <f>SUMIFS(D2_BKZ!$K$5:$K$2504,D2_BKZ!$A$5:$A$2504,$C56,D2_BKZ!$B$5:$B$2504,$AU$4)</f>
        <v>0</v>
      </c>
      <c r="AW56" s="135">
        <f t="shared" si="19"/>
        <v>0</v>
      </c>
      <c r="AX56" s="284">
        <f>IF(A_Stammdaten!$B$7="FNB",(PRODUCT(AW56,KKauf!$L$55)),(PRODUCT(AW56,KKauf!$L$68)))</f>
        <v>0</v>
      </c>
      <c r="AY56" s="284">
        <f>AW56*KKauf!$L$16</f>
        <v>0</v>
      </c>
      <c r="AZ56" s="135">
        <f>SUMIFS(D_SAV!$AL$5:$AL$4004,D_SAV!$B$5:$B$4004,B_KKAuf!$C56,D_SAV!$D$5:$D$4004,$BD$4)</f>
        <v>0</v>
      </c>
      <c r="BA56" s="135">
        <f>SUMIFS(D3_WAV!$S$5:$S$204,D3_WAV!$A$5:$A$204,B_KKAuf!$C56,D3_WAV!$D$5:$D$204,$BD$4,D3_WAV!$B$5:$B$204,"&lt;&gt;geleistete Anzahlungen und Anlagen im Bau des Sachanlagevermögens",D3_WAV!$B$5:$B$204,"&lt;&gt;geleistete Anzahlungen auf immaterielle Vermögensgegenstände")</f>
        <v>0</v>
      </c>
      <c r="BB56" s="135">
        <f>SUMIFS(D2_BKZ!$J$5:$J$2504,D2_BKZ!$A$5:$A$2504,$C56,D2_BKZ!$B$5:$B$2504,$BD$4)</f>
        <v>0</v>
      </c>
      <c r="BC56" s="135">
        <f>SUMIFS(D_SAV!$AN$5:$AN$4004,D_SAV!$B$5:$B$4004,B_KKAuf!$C56,D_SAV!$D$5:$D$4004,$BD$4)</f>
        <v>0</v>
      </c>
      <c r="BD56" s="135">
        <f>SUMIFS(D3_WAV!$U$5:$U$204,D3_WAV!$A$5:$A$204,B_KKAuf!$C56,D3_WAV!$D$5:$D$204,$BD$4,D3_WAV!$B$5:$B$204,"&lt;&gt;geleistete Anzahlungen und Anlagen im Bau des Sachanlagevermögens",D3_WAV!$B$5:$B$204,"&lt;&gt;geleistete Anzahlungen auf immaterielle Vermögensgegenstände")</f>
        <v>0</v>
      </c>
      <c r="BE56" s="135">
        <f>SUMIFS(D2_BKZ!$K$5:$K$2504,D2_BKZ!$A$5:$A$2504,$C56,D2_BKZ!$B$5:$B$2504,$BD$4)</f>
        <v>0</v>
      </c>
      <c r="BF56" s="135">
        <f t="shared" si="20"/>
        <v>0</v>
      </c>
      <c r="BG56" s="285">
        <f>IF(A_Stammdaten!$B$7="FNB",(PRODUCT(BF56,KKauf!$L$56)),(PRODUCT(BF56,KKauf!$L$69)))</f>
        <v>0</v>
      </c>
      <c r="BH56" s="286">
        <f>BF56*KKauf!$L$17</f>
        <v>0</v>
      </c>
      <c r="BI56" s="280"/>
      <c r="BJ56" s="280"/>
      <c r="BK56" s="280"/>
      <c r="BL56" s="280"/>
      <c r="BM56" s="280"/>
      <c r="BN56" s="280"/>
      <c r="BO56" s="280"/>
      <c r="BP56" s="280"/>
      <c r="BQ56" s="280"/>
      <c r="BR56" s="280"/>
      <c r="BS56" s="280"/>
      <c r="BT56" s="280"/>
      <c r="BU56" s="280"/>
      <c r="BV56" s="280"/>
      <c r="BW56" s="280"/>
      <c r="BX56" s="280"/>
    </row>
    <row r="57" spans="3:76" x14ac:dyDescent="0.25">
      <c r="C57" s="136">
        <f>A_Stammdaten!A65</f>
        <v>0</v>
      </c>
      <c r="D57" s="174">
        <f t="shared" si="15"/>
        <v>0</v>
      </c>
      <c r="E57" s="174">
        <f t="shared" si="9"/>
        <v>0</v>
      </c>
      <c r="F57" s="283">
        <f>PRODUCT(SUM(L57,O57,X57,AG57,AP57,AY57,BH57),0.4,0.035,A_Stammdaten!D65)</f>
        <v>0</v>
      </c>
      <c r="G57" s="283">
        <f t="shared" si="1"/>
        <v>0</v>
      </c>
      <c r="H57" s="135">
        <f>SUMIF(D_SAV!$B$5:$B$4004,B_KKAuf!$C57,D_SAV!$AM$5:$AM$4004)</f>
        <v>0</v>
      </c>
      <c r="I57" s="135">
        <f>SUMIFS(D3_WAV!$T$5:$T$204,D3_WAV!$A$5:$A$204,C57,D3_WAV!$D$5:$D$204,"&gt;2015",D3_WAV!$D$5:$D$204,"&lt;="&amp;A_Stammdaten!$B$12)</f>
        <v>0</v>
      </c>
      <c r="J57" s="284">
        <f>AVERAGE(SUMIFS(D3_WAV!$S$5:$S$204,D3_WAV!$B$5:$B$204,"geleistete Anzahlungen und Anlagen im Bau des Sachanlagevermögens",D3_WAV!$A$5:$A$204,B_KKAuf!$C57,D3_WAV!$D$5:$D$204,"&lt;=2023"),SUMIFS(D3_WAV!$U$5:$U$204,D3_WAV!$B$5:$B$204,"geleistete Anzahlungen und Anlagen im Bau des Sachanlagevermögens",D3_WAV!$A$5:$A$204,B_KKAuf!$C57,D3_WAV!$D$5:$D$204,"&lt;=2023"))+AVERAGE(SUMIFS(D3_WAV!$S$5:$S$204,D3_WAV!$B$5:$B$204,"geleistete Anzahlungen auf immaterielle Vermögensgegenstände",D3_WAV!$A$5:$A$204,B_KKAuf!$C57,D3_WAV!$D$5:$D$204,"&lt;=2023"),SUMIFS(D3_WAV!$U$5:$U$204,D3_WAV!$B$5:$B$204,"geleistete Anzahlungen auf immaterielle Vermögensgegenstände",D3_WAV!$A$5:$A$204,B_KKAuf!$C57,D3_WAV!$D$5:$D$204,"&lt;=2023"))</f>
        <v>0</v>
      </c>
      <c r="K57" s="284">
        <f>IF(A_Stammdaten!$B$7="FNB",(PRODUCT(B_KKAuf!$J57,KKauf!$Z$52)),PRODUCT(B_KKAuf!$J57,KKauf!$Z$65))</f>
        <v>0</v>
      </c>
      <c r="L57" s="284">
        <f>J57*KKauf!$Z$13</f>
        <v>0</v>
      </c>
      <c r="M57" s="284">
        <f>AVERAGE(SUMIFS(D3_WAV!$S$5:$S$204,D3_WAV!$B$5:$B$204,"geleistete Anzahlungen und Anlagen im Bau des Sachanlagevermögens",D3_WAV!$A$5:$A$204,B_KKAuf!$C57,D3_WAV!$D$5:$D$204,"&gt;=2024"),SUMIFS(D3_WAV!$U$5:$U$204,D3_WAV!$B$5:$B$204,"geleistete Anzahlungen und Anlagen im Bau des Sachanlagevermögens",D3_WAV!$A$5:$A$204,B_KKAuf!$C57,D3_WAV!$D$5:$D$204,"&gt;=2024"))+AVERAGE(SUMIFS(D3_WAV!$S$5:$S$204,D3_WAV!$B$5:$B$204,"geleistete Anzahlungen auf immaterielle Vermögensgegenstände",D3_WAV!$A$5:$A$204,B_KKAuf!$C57,D3_WAV!$D$5:$D$204,"&gt;=2024"),SUMIFS(D3_WAV!$U$5:$U$204,D3_WAV!$B$5:$B$204,"geleistete Anzahlungen auf immaterielle Vermögensgegenstände",D3_WAV!$A$5:$A$204,B_KKAuf!$C57,D3_WAV!$D$5:$D$204,"&gt;=2024"))</f>
        <v>0</v>
      </c>
      <c r="N57" s="284">
        <f>IF(A_Stammdaten!$B$7="FNB",(PRODUCT(B_KKAuf!$M57,KKauf!$Z$55)),PRODUCT(B_KKAuf!$M57,KKauf!$Z$68))</f>
        <v>0</v>
      </c>
      <c r="O57" s="292">
        <f>M57*KKauf!$Z$16</f>
        <v>0</v>
      </c>
      <c r="P57" s="135">
        <f>SUMIFS(D_SAV!$AL$5:$AL$4004,D_SAV!$B$5:$B$4004,B_KKAuf!$C57,D_SAV!$D$5:$D$4004,$T$4)</f>
        <v>0</v>
      </c>
      <c r="Q57" s="135">
        <f>SUMIFS(D3_WAV!$S$5:$S$204,D3_WAV!$A$5:$A$204,B_KKAuf!$C57,D3_WAV!$D$5:$D$204,$T$4,D3_WAV!$B$5:$B$204,"&lt;&gt;geleistete Anzahlungen und Anlagen im Bau des Sachanlagevermögens",D3_WAV!$B$5:$B$204,"&lt;&gt;geleistete Anzahlungen auf immaterielle Vermögensgegenstände")</f>
        <v>0</v>
      </c>
      <c r="R57" s="135">
        <f>SUMIFS(D2_BKZ!$J$5:$J$2504,D2_BKZ!$A$5:$A$2504,$C57,D2_BKZ!$B$5:$B$2504,$T$4)</f>
        <v>0</v>
      </c>
      <c r="S57" s="135">
        <f>SUMIFS(D_SAV!$AN$5:$AN$4004,D_SAV!$B$5:$B$4004,B_KKAuf!$C57,D_SAV!$D$5:$D$4004,$T$4)</f>
        <v>0</v>
      </c>
      <c r="T57" s="135">
        <f>SUMIFS(D3_WAV!$U$5:$U$204,D3_WAV!$A$5:$A$204,B_KKAuf!$C57,D3_WAV!$D$5:$D$204,$T$4,D3_WAV!$B$5:$B$204,"&lt;&gt;geleistete Anzahlungen und Anlagen im Bau des Sachanlagevermögens",D3_WAV!$B$5:$B$204,"&lt;&gt;geleistete Anzahlungen auf immaterielle Vermögensgegenstände")</f>
        <v>0</v>
      </c>
      <c r="U57" s="135">
        <f>SUMIFS(D2_BKZ!$K$5:$K$2504,D2_BKZ!$A$5:$A$2504,$C57,D2_BKZ!$B$5:$B$2504,$T$4)</f>
        <v>0</v>
      </c>
      <c r="V57" s="135">
        <f t="shared" si="16"/>
        <v>0</v>
      </c>
      <c r="W57" s="284">
        <f>IF(A_Stammdaten!$B$7="FNB",(PRODUCT(V57,KKauf!$L$52)),(PRODUCT(V57,KKauf!$L$65)))</f>
        <v>0</v>
      </c>
      <c r="X57" s="284">
        <f>V57*KKauf!$L$13</f>
        <v>0</v>
      </c>
      <c r="Y57" s="135">
        <f>SUMIFS(D_SAV!$AL$5:$AL$4004,D_SAV!$B$5:$B$4004,B_KKAuf!$C57,D_SAV!$D$5:$D$4004,$AC$4)</f>
        <v>0</v>
      </c>
      <c r="Z57" s="135">
        <f>SUMIFS(D3_WAV!$S$5:$S$204,D3_WAV!$A$5:$A$204,B_KKAuf!$C57,D3_WAV!$D$5:$D$204,$AC$4,D3_WAV!$B$5:$B$204,"&lt;&gt;geleistete Anzahlungen und Anlagen im Bau des Sachanlagevermögens",D3_WAV!$B$5:$B$204,"&lt;&gt;geleistete Anzahlungen auf immaterielle Vermögensgegenstände")</f>
        <v>0</v>
      </c>
      <c r="AA57" s="135">
        <f>SUMIFS(D2_BKZ!$J$5:$J$2504,D2_BKZ!$A$5:$A$2504,$C57,D2_BKZ!$B$5:$B$2504,$AC$4)</f>
        <v>0</v>
      </c>
      <c r="AB57" s="135">
        <f>SUMIFS(D_SAV!$AN$5:$AN$4004,D_SAV!$B$5:$B$4004,B_KKAuf!$C57,D_SAV!$D$5:$D$4004,$AC$4)</f>
        <v>0</v>
      </c>
      <c r="AC57" s="135">
        <f>SUMIFS(D3_WAV!$U$5:$U$204,D3_WAV!$A$5:$A$204,B_KKAuf!$C57,D3_WAV!$D$5:$D$204,$AC$4,D3_WAV!$B$5:$B$204,"&lt;&gt;geleistete Anzahlungen und Anlagen im Bau des Sachanlagevermögens",D3_WAV!$B$5:$B$204,"&lt;&gt;geleistete Anzahlungen auf immaterielle Vermögensgegenstände")</f>
        <v>0</v>
      </c>
      <c r="AD57" s="135">
        <f>SUMIFS(D2_BKZ!$K$5:$K$2504,D2_BKZ!$A$5:$A$2504,$C57,D2_BKZ!$B$5:$B$2504,$AC$4)</f>
        <v>0</v>
      </c>
      <c r="AE57" s="135">
        <f t="shared" si="17"/>
        <v>0</v>
      </c>
      <c r="AF57" s="284">
        <f>IF(A_Stammdaten!$B$7="FNB",(PRODUCT(AE57,KKauf!$L$53)),(PRODUCT(AE57,KKauf!$L$66)))</f>
        <v>0</v>
      </c>
      <c r="AG57" s="284">
        <f>AE57*KKauf!$L$14</f>
        <v>0</v>
      </c>
      <c r="AH57" s="135">
        <f>SUMIFS(D_SAV!$AL$5:$AL$4004,D_SAV!$B$5:$B$4004,B_KKAuf!$C57,D_SAV!$D$5:$D$4004,$AL$4)</f>
        <v>0</v>
      </c>
      <c r="AI57" s="135">
        <f>SUMIFS(D3_WAV!$S$5:$S$204,D3_WAV!$A$5:$A$204,B_KKAuf!$C57,D3_WAV!$D$5:$D$204,$AL$4,D3_WAV!$B$5:$B$204,"&lt;&gt;geleistete Anzahlungen und Anlagen im Bau des Sachanlagevermögens",D3_WAV!$B$5:$B$204,"&lt;&gt;geleistete Anzahlungen auf immaterielle Vermögensgegenstände")</f>
        <v>0</v>
      </c>
      <c r="AJ57" s="135">
        <f>SUMIFS(D2_BKZ!$J$5:$J$2504,D2_BKZ!$A$5:$A$2504,$C57,D2_BKZ!$B$5:$B$2504,$AL$4)</f>
        <v>0</v>
      </c>
      <c r="AK57" s="135">
        <f>SUMIFS(D_SAV!$AN$5:$AN$4004,D_SAV!$B$5:$B$4004,B_KKAuf!$C57,D_SAV!$D$5:$D$4004,$AL$4)</f>
        <v>0</v>
      </c>
      <c r="AL57" s="135">
        <f>SUMIFS(D3_WAV!$U$5:$U$204,D3_WAV!$A$5:$A$204,B_KKAuf!$C57,D3_WAV!$D$5:$D$204,$AL$4,D3_WAV!$B$5:$B$204,"&lt;&gt;geleistete Anzahlungen und Anlagen im Bau des Sachanlagevermögens",D3_WAV!$B$5:$B$204,"&lt;&gt;geleistete Anzahlungen auf immaterielle Vermögensgegenstände")</f>
        <v>0</v>
      </c>
      <c r="AM57" s="135">
        <f>SUMIFS(D2_BKZ!$K$5:$K$2504,D2_BKZ!$A$5:$A$2504,$C57,D2_BKZ!$B$5:$B$2504,$AL$4)</f>
        <v>0</v>
      </c>
      <c r="AN57" s="135">
        <f t="shared" si="18"/>
        <v>0</v>
      </c>
      <c r="AO57" s="284">
        <f>IF(A_Stammdaten!$B$7="FNB",(PRODUCT(AN57,KKauf!$L$54)),(PRODUCT(AN57,KKauf!$L$67)))</f>
        <v>0</v>
      </c>
      <c r="AP57" s="284">
        <f>AN57*KKauf!$L$15</f>
        <v>0</v>
      </c>
      <c r="AQ57" s="135">
        <f>SUMIFS(D_SAV!$AL$5:$AL$4004,D_SAV!$B$5:$B$4004,B_KKAuf!$C57,D_SAV!$D$5:$D$4004,$AU$4)</f>
        <v>0</v>
      </c>
      <c r="AR57" s="135">
        <f>SUMIFS(D3_WAV!$S$5:$S$204,D3_WAV!$A$5:$A$204,B_KKAuf!$C57,D3_WAV!$D$5:$D$204,$AU$4,D3_WAV!$B$5:$B$204,"&lt;&gt;geleistete Anzahlungen und Anlagen im Bau des Sachanlagevermögens",D3_WAV!$B$5:$B$204,"&lt;&gt;geleistete Anzahlungen auf immaterielle Vermögensgegenstände")</f>
        <v>0</v>
      </c>
      <c r="AS57" s="135">
        <f>SUMIFS(D2_BKZ!$J$5:$J$2504,D2_BKZ!$A$5:$A$2504,$C57,D2_BKZ!$B$5:$B$2504,$AU$4)</f>
        <v>0</v>
      </c>
      <c r="AT57" s="135">
        <f>SUMIFS(D_SAV!$AN$5:$AN$4004,D_SAV!$B$5:$B$4004,B_KKAuf!$C57,D_SAV!$D$5:$D$4004,$AU$4)</f>
        <v>0</v>
      </c>
      <c r="AU57" s="135">
        <f>SUMIFS(D3_WAV!$U$5:$U$204,D3_WAV!$A$5:$A$204,B_KKAuf!$C57,D3_WAV!$D$5:$D$204,$AU$4,D3_WAV!$B$5:$B$204,"&lt;&gt;geleistete Anzahlungen und Anlagen im Bau des Sachanlagevermögens",D3_WAV!$B$5:$B$204,"&lt;&gt;geleistete Anzahlungen auf immaterielle Vermögensgegenstände")</f>
        <v>0</v>
      </c>
      <c r="AV57" s="135">
        <f>SUMIFS(D2_BKZ!$K$5:$K$2504,D2_BKZ!$A$5:$A$2504,$C57,D2_BKZ!$B$5:$B$2504,$AU$4)</f>
        <v>0</v>
      </c>
      <c r="AW57" s="135">
        <f t="shared" si="19"/>
        <v>0</v>
      </c>
      <c r="AX57" s="284">
        <f>IF(A_Stammdaten!$B$7="FNB",(PRODUCT(AW57,KKauf!$L$55)),(PRODUCT(AW57,KKauf!$L$68)))</f>
        <v>0</v>
      </c>
      <c r="AY57" s="284">
        <f>AW57*KKauf!$L$16</f>
        <v>0</v>
      </c>
      <c r="AZ57" s="135">
        <f>SUMIFS(D_SAV!$AL$5:$AL$4004,D_SAV!$B$5:$B$4004,B_KKAuf!$C57,D_SAV!$D$5:$D$4004,$BD$4)</f>
        <v>0</v>
      </c>
      <c r="BA57" s="135">
        <f>SUMIFS(D3_WAV!$S$5:$S$204,D3_WAV!$A$5:$A$204,B_KKAuf!$C57,D3_WAV!$D$5:$D$204,$BD$4,D3_WAV!$B$5:$B$204,"&lt;&gt;geleistete Anzahlungen und Anlagen im Bau des Sachanlagevermögens",D3_WAV!$B$5:$B$204,"&lt;&gt;geleistete Anzahlungen auf immaterielle Vermögensgegenstände")</f>
        <v>0</v>
      </c>
      <c r="BB57" s="135">
        <f>SUMIFS(D2_BKZ!$J$5:$J$2504,D2_BKZ!$A$5:$A$2504,$C57,D2_BKZ!$B$5:$B$2504,$BD$4)</f>
        <v>0</v>
      </c>
      <c r="BC57" s="135">
        <f>SUMIFS(D_SAV!$AN$5:$AN$4004,D_SAV!$B$5:$B$4004,B_KKAuf!$C57,D_SAV!$D$5:$D$4004,$BD$4)</f>
        <v>0</v>
      </c>
      <c r="BD57" s="135">
        <f>SUMIFS(D3_WAV!$U$5:$U$204,D3_WAV!$A$5:$A$204,B_KKAuf!$C57,D3_WAV!$D$5:$D$204,$BD$4,D3_WAV!$B$5:$B$204,"&lt;&gt;geleistete Anzahlungen und Anlagen im Bau des Sachanlagevermögens",D3_WAV!$B$5:$B$204,"&lt;&gt;geleistete Anzahlungen auf immaterielle Vermögensgegenstände")</f>
        <v>0</v>
      </c>
      <c r="BE57" s="135">
        <f>SUMIFS(D2_BKZ!$K$5:$K$2504,D2_BKZ!$A$5:$A$2504,$C57,D2_BKZ!$B$5:$B$2504,$BD$4)</f>
        <v>0</v>
      </c>
      <c r="BF57" s="135">
        <f t="shared" si="20"/>
        <v>0</v>
      </c>
      <c r="BG57" s="285">
        <f>IF(A_Stammdaten!$B$7="FNB",(PRODUCT(BF57,KKauf!$L$56)),(PRODUCT(BF57,KKauf!$L$69)))</f>
        <v>0</v>
      </c>
      <c r="BH57" s="286">
        <f>BF57*KKauf!$L$17</f>
        <v>0</v>
      </c>
      <c r="BI57" s="280"/>
      <c r="BJ57" s="280"/>
      <c r="BK57" s="280"/>
      <c r="BL57" s="280"/>
      <c r="BM57" s="280"/>
      <c r="BN57" s="280"/>
      <c r="BO57" s="280"/>
      <c r="BP57" s="280"/>
      <c r="BQ57" s="280"/>
      <c r="BR57" s="280"/>
      <c r="BS57" s="280"/>
      <c r="BT57" s="280"/>
      <c r="BU57" s="280"/>
      <c r="BV57" s="280"/>
      <c r="BW57" s="280"/>
      <c r="BX57" s="280"/>
    </row>
    <row r="58" spans="3:76" x14ac:dyDescent="0.25">
      <c r="C58" s="136">
        <f>A_Stammdaten!A66</f>
        <v>0</v>
      </c>
      <c r="D58" s="174">
        <f t="shared" si="15"/>
        <v>0</v>
      </c>
      <c r="E58" s="174">
        <f t="shared" si="9"/>
        <v>0</v>
      </c>
      <c r="F58" s="283">
        <f>PRODUCT(SUM(L58,O58,X58,AG58,AP58,AY58,BH58),0.4,0.035,A_Stammdaten!D66)</f>
        <v>0</v>
      </c>
      <c r="G58" s="283">
        <f t="shared" si="1"/>
        <v>0</v>
      </c>
      <c r="H58" s="135">
        <f>SUMIF(D_SAV!$B$5:$B$4004,B_KKAuf!$C58,D_SAV!$AM$5:$AM$4004)</f>
        <v>0</v>
      </c>
      <c r="I58" s="135">
        <f>SUMIFS(D3_WAV!$T$5:$T$204,D3_WAV!$A$5:$A$204,C58,D3_WAV!$D$5:$D$204,"&gt;2015",D3_WAV!$D$5:$D$204,"&lt;="&amp;A_Stammdaten!$B$12)</f>
        <v>0</v>
      </c>
      <c r="J58" s="284">
        <f>AVERAGE(SUMIFS(D3_WAV!$S$5:$S$204,D3_WAV!$B$5:$B$204,"geleistete Anzahlungen und Anlagen im Bau des Sachanlagevermögens",D3_WAV!$A$5:$A$204,B_KKAuf!$C58,D3_WAV!$D$5:$D$204,"&lt;=2023"),SUMIFS(D3_WAV!$U$5:$U$204,D3_WAV!$B$5:$B$204,"geleistete Anzahlungen und Anlagen im Bau des Sachanlagevermögens",D3_WAV!$A$5:$A$204,B_KKAuf!$C58,D3_WAV!$D$5:$D$204,"&lt;=2023"))+AVERAGE(SUMIFS(D3_WAV!$S$5:$S$204,D3_WAV!$B$5:$B$204,"geleistete Anzahlungen auf immaterielle Vermögensgegenstände",D3_WAV!$A$5:$A$204,B_KKAuf!$C58,D3_WAV!$D$5:$D$204,"&lt;=2023"),SUMIFS(D3_WAV!$U$5:$U$204,D3_WAV!$B$5:$B$204,"geleistete Anzahlungen auf immaterielle Vermögensgegenstände",D3_WAV!$A$5:$A$204,B_KKAuf!$C58,D3_WAV!$D$5:$D$204,"&lt;=2023"))</f>
        <v>0</v>
      </c>
      <c r="K58" s="284">
        <f>IF(A_Stammdaten!$B$7="FNB",(PRODUCT(B_KKAuf!$J58,KKauf!$Z$52)),PRODUCT(B_KKAuf!$J58,KKauf!$Z$65))</f>
        <v>0</v>
      </c>
      <c r="L58" s="284">
        <f>J58*KKauf!$Z$13</f>
        <v>0</v>
      </c>
      <c r="M58" s="284">
        <f>AVERAGE(SUMIFS(D3_WAV!$S$5:$S$204,D3_WAV!$B$5:$B$204,"geleistete Anzahlungen und Anlagen im Bau des Sachanlagevermögens",D3_WAV!$A$5:$A$204,B_KKAuf!$C58,D3_WAV!$D$5:$D$204,"&gt;=2024"),SUMIFS(D3_WAV!$U$5:$U$204,D3_WAV!$B$5:$B$204,"geleistete Anzahlungen und Anlagen im Bau des Sachanlagevermögens",D3_WAV!$A$5:$A$204,B_KKAuf!$C58,D3_WAV!$D$5:$D$204,"&gt;=2024"))+AVERAGE(SUMIFS(D3_WAV!$S$5:$S$204,D3_WAV!$B$5:$B$204,"geleistete Anzahlungen auf immaterielle Vermögensgegenstände",D3_WAV!$A$5:$A$204,B_KKAuf!$C58,D3_WAV!$D$5:$D$204,"&gt;=2024"),SUMIFS(D3_WAV!$U$5:$U$204,D3_WAV!$B$5:$B$204,"geleistete Anzahlungen auf immaterielle Vermögensgegenstände",D3_WAV!$A$5:$A$204,B_KKAuf!$C58,D3_WAV!$D$5:$D$204,"&gt;=2024"))</f>
        <v>0</v>
      </c>
      <c r="N58" s="284">
        <f>IF(A_Stammdaten!$B$7="FNB",(PRODUCT(B_KKAuf!$M58,KKauf!$Z$55)),PRODUCT(B_KKAuf!$M58,KKauf!$Z$68))</f>
        <v>0</v>
      </c>
      <c r="O58" s="292">
        <f>M58*KKauf!$Z$16</f>
        <v>0</v>
      </c>
      <c r="P58" s="135">
        <f>SUMIFS(D_SAV!$AL$5:$AL$4004,D_SAV!$B$5:$B$4004,B_KKAuf!$C58,D_SAV!$D$5:$D$4004,$T$4)</f>
        <v>0</v>
      </c>
      <c r="Q58" s="135">
        <f>SUMIFS(D3_WAV!$S$5:$S$204,D3_WAV!$A$5:$A$204,B_KKAuf!$C58,D3_WAV!$D$5:$D$204,$T$4,D3_WAV!$B$5:$B$204,"&lt;&gt;geleistete Anzahlungen und Anlagen im Bau des Sachanlagevermögens",D3_WAV!$B$5:$B$204,"&lt;&gt;geleistete Anzahlungen auf immaterielle Vermögensgegenstände")</f>
        <v>0</v>
      </c>
      <c r="R58" s="135">
        <f>SUMIFS(D2_BKZ!$J$5:$J$2504,D2_BKZ!$A$5:$A$2504,$C58,D2_BKZ!$B$5:$B$2504,$T$4)</f>
        <v>0</v>
      </c>
      <c r="S58" s="135">
        <f>SUMIFS(D_SAV!$AN$5:$AN$4004,D_SAV!$B$5:$B$4004,B_KKAuf!$C58,D_SAV!$D$5:$D$4004,$T$4)</f>
        <v>0</v>
      </c>
      <c r="T58" s="135">
        <f>SUMIFS(D3_WAV!$U$5:$U$204,D3_WAV!$A$5:$A$204,B_KKAuf!$C58,D3_WAV!$D$5:$D$204,$T$4,D3_WAV!$B$5:$B$204,"&lt;&gt;geleistete Anzahlungen und Anlagen im Bau des Sachanlagevermögens",D3_WAV!$B$5:$B$204,"&lt;&gt;geleistete Anzahlungen auf immaterielle Vermögensgegenstände")</f>
        <v>0</v>
      </c>
      <c r="U58" s="135">
        <f>SUMIFS(D2_BKZ!$K$5:$K$2504,D2_BKZ!$A$5:$A$2504,$C58,D2_BKZ!$B$5:$B$2504,$T$4)</f>
        <v>0</v>
      </c>
      <c r="V58" s="135">
        <f t="shared" si="16"/>
        <v>0</v>
      </c>
      <c r="W58" s="284">
        <f>IF(A_Stammdaten!$B$7="FNB",(PRODUCT(V58,KKauf!$L$52)),(PRODUCT(V58,KKauf!$L$65)))</f>
        <v>0</v>
      </c>
      <c r="X58" s="284">
        <f>V58*KKauf!$L$13</f>
        <v>0</v>
      </c>
      <c r="Y58" s="135">
        <f>SUMIFS(D_SAV!$AL$5:$AL$4004,D_SAV!$B$5:$B$4004,B_KKAuf!$C58,D_SAV!$D$5:$D$4004,$AC$4)</f>
        <v>0</v>
      </c>
      <c r="Z58" s="135">
        <f>SUMIFS(D3_WAV!$S$5:$S$204,D3_WAV!$A$5:$A$204,B_KKAuf!$C58,D3_WAV!$D$5:$D$204,$AC$4,D3_WAV!$B$5:$B$204,"&lt;&gt;geleistete Anzahlungen und Anlagen im Bau des Sachanlagevermögens",D3_WAV!$B$5:$B$204,"&lt;&gt;geleistete Anzahlungen auf immaterielle Vermögensgegenstände")</f>
        <v>0</v>
      </c>
      <c r="AA58" s="135">
        <f>SUMIFS(D2_BKZ!$J$5:$J$2504,D2_BKZ!$A$5:$A$2504,$C58,D2_BKZ!$B$5:$B$2504,$AC$4)</f>
        <v>0</v>
      </c>
      <c r="AB58" s="135">
        <f>SUMIFS(D_SAV!$AN$5:$AN$4004,D_SAV!$B$5:$B$4004,B_KKAuf!$C58,D_SAV!$D$5:$D$4004,$AC$4)</f>
        <v>0</v>
      </c>
      <c r="AC58" s="135">
        <f>SUMIFS(D3_WAV!$U$5:$U$204,D3_WAV!$A$5:$A$204,B_KKAuf!$C58,D3_WAV!$D$5:$D$204,$AC$4,D3_WAV!$B$5:$B$204,"&lt;&gt;geleistete Anzahlungen und Anlagen im Bau des Sachanlagevermögens",D3_WAV!$B$5:$B$204,"&lt;&gt;geleistete Anzahlungen auf immaterielle Vermögensgegenstände")</f>
        <v>0</v>
      </c>
      <c r="AD58" s="135">
        <f>SUMIFS(D2_BKZ!$K$5:$K$2504,D2_BKZ!$A$5:$A$2504,$C58,D2_BKZ!$B$5:$B$2504,$AC$4)</f>
        <v>0</v>
      </c>
      <c r="AE58" s="135">
        <f t="shared" si="17"/>
        <v>0</v>
      </c>
      <c r="AF58" s="284">
        <f>IF(A_Stammdaten!$B$7="FNB",(PRODUCT(AE58,KKauf!$L$53)),(PRODUCT(AE58,KKauf!$L$66)))</f>
        <v>0</v>
      </c>
      <c r="AG58" s="284">
        <f>AE58*KKauf!$L$14</f>
        <v>0</v>
      </c>
      <c r="AH58" s="135">
        <f>SUMIFS(D_SAV!$AL$5:$AL$4004,D_SAV!$B$5:$B$4004,B_KKAuf!$C58,D_SAV!$D$5:$D$4004,$AL$4)</f>
        <v>0</v>
      </c>
      <c r="AI58" s="135">
        <f>SUMIFS(D3_WAV!$S$5:$S$204,D3_WAV!$A$5:$A$204,B_KKAuf!$C58,D3_WAV!$D$5:$D$204,$AL$4,D3_WAV!$B$5:$B$204,"&lt;&gt;geleistete Anzahlungen und Anlagen im Bau des Sachanlagevermögens",D3_WAV!$B$5:$B$204,"&lt;&gt;geleistete Anzahlungen auf immaterielle Vermögensgegenstände")</f>
        <v>0</v>
      </c>
      <c r="AJ58" s="135">
        <f>SUMIFS(D2_BKZ!$J$5:$J$2504,D2_BKZ!$A$5:$A$2504,$C58,D2_BKZ!$B$5:$B$2504,$AL$4)</f>
        <v>0</v>
      </c>
      <c r="AK58" s="135">
        <f>SUMIFS(D_SAV!$AN$5:$AN$4004,D_SAV!$B$5:$B$4004,B_KKAuf!$C58,D_SAV!$D$5:$D$4004,$AL$4)</f>
        <v>0</v>
      </c>
      <c r="AL58" s="135">
        <f>SUMIFS(D3_WAV!$U$5:$U$204,D3_WAV!$A$5:$A$204,B_KKAuf!$C58,D3_WAV!$D$5:$D$204,$AL$4,D3_WAV!$B$5:$B$204,"&lt;&gt;geleistete Anzahlungen und Anlagen im Bau des Sachanlagevermögens",D3_WAV!$B$5:$B$204,"&lt;&gt;geleistete Anzahlungen auf immaterielle Vermögensgegenstände")</f>
        <v>0</v>
      </c>
      <c r="AM58" s="135">
        <f>SUMIFS(D2_BKZ!$K$5:$K$2504,D2_BKZ!$A$5:$A$2504,$C58,D2_BKZ!$B$5:$B$2504,$AL$4)</f>
        <v>0</v>
      </c>
      <c r="AN58" s="135">
        <f t="shared" si="18"/>
        <v>0</v>
      </c>
      <c r="AO58" s="284">
        <f>IF(A_Stammdaten!$B$7="FNB",(PRODUCT(AN58,KKauf!$L$54)),(PRODUCT(AN58,KKauf!$L$67)))</f>
        <v>0</v>
      </c>
      <c r="AP58" s="284">
        <f>AN58*KKauf!$L$15</f>
        <v>0</v>
      </c>
      <c r="AQ58" s="135">
        <f>SUMIFS(D_SAV!$AL$5:$AL$4004,D_SAV!$B$5:$B$4004,B_KKAuf!$C58,D_SAV!$D$5:$D$4004,$AU$4)</f>
        <v>0</v>
      </c>
      <c r="AR58" s="135">
        <f>SUMIFS(D3_WAV!$S$5:$S$204,D3_WAV!$A$5:$A$204,B_KKAuf!$C58,D3_WAV!$D$5:$D$204,$AU$4,D3_WAV!$B$5:$B$204,"&lt;&gt;geleistete Anzahlungen und Anlagen im Bau des Sachanlagevermögens",D3_WAV!$B$5:$B$204,"&lt;&gt;geleistete Anzahlungen auf immaterielle Vermögensgegenstände")</f>
        <v>0</v>
      </c>
      <c r="AS58" s="135">
        <f>SUMIFS(D2_BKZ!$J$5:$J$2504,D2_BKZ!$A$5:$A$2504,$C58,D2_BKZ!$B$5:$B$2504,$AU$4)</f>
        <v>0</v>
      </c>
      <c r="AT58" s="135">
        <f>SUMIFS(D_SAV!$AN$5:$AN$4004,D_SAV!$B$5:$B$4004,B_KKAuf!$C58,D_SAV!$D$5:$D$4004,$AU$4)</f>
        <v>0</v>
      </c>
      <c r="AU58" s="135">
        <f>SUMIFS(D3_WAV!$U$5:$U$204,D3_WAV!$A$5:$A$204,B_KKAuf!$C58,D3_WAV!$D$5:$D$204,$AU$4,D3_WAV!$B$5:$B$204,"&lt;&gt;geleistete Anzahlungen und Anlagen im Bau des Sachanlagevermögens",D3_WAV!$B$5:$B$204,"&lt;&gt;geleistete Anzahlungen auf immaterielle Vermögensgegenstände")</f>
        <v>0</v>
      </c>
      <c r="AV58" s="135">
        <f>SUMIFS(D2_BKZ!$K$5:$K$2504,D2_BKZ!$A$5:$A$2504,$C58,D2_BKZ!$B$5:$B$2504,$AU$4)</f>
        <v>0</v>
      </c>
      <c r="AW58" s="135">
        <f t="shared" si="19"/>
        <v>0</v>
      </c>
      <c r="AX58" s="284">
        <f>IF(A_Stammdaten!$B$7="FNB",(PRODUCT(AW58,KKauf!$L$55)),(PRODUCT(AW58,KKauf!$L$68)))</f>
        <v>0</v>
      </c>
      <c r="AY58" s="284">
        <f>AW58*KKauf!$L$16</f>
        <v>0</v>
      </c>
      <c r="AZ58" s="135">
        <f>SUMIFS(D_SAV!$AL$5:$AL$4004,D_SAV!$B$5:$B$4004,B_KKAuf!$C58,D_SAV!$D$5:$D$4004,$BD$4)</f>
        <v>0</v>
      </c>
      <c r="BA58" s="135">
        <f>SUMIFS(D3_WAV!$S$5:$S$204,D3_WAV!$A$5:$A$204,B_KKAuf!$C58,D3_WAV!$D$5:$D$204,$BD$4,D3_WAV!$B$5:$B$204,"&lt;&gt;geleistete Anzahlungen und Anlagen im Bau des Sachanlagevermögens",D3_WAV!$B$5:$B$204,"&lt;&gt;geleistete Anzahlungen auf immaterielle Vermögensgegenstände")</f>
        <v>0</v>
      </c>
      <c r="BB58" s="135">
        <f>SUMIFS(D2_BKZ!$J$5:$J$2504,D2_BKZ!$A$5:$A$2504,$C58,D2_BKZ!$B$5:$B$2504,$BD$4)</f>
        <v>0</v>
      </c>
      <c r="BC58" s="135">
        <f>SUMIFS(D_SAV!$AN$5:$AN$4004,D_SAV!$B$5:$B$4004,B_KKAuf!$C58,D_SAV!$D$5:$D$4004,$BD$4)</f>
        <v>0</v>
      </c>
      <c r="BD58" s="135">
        <f>SUMIFS(D3_WAV!$U$5:$U$204,D3_WAV!$A$5:$A$204,B_KKAuf!$C58,D3_WAV!$D$5:$D$204,$BD$4,D3_WAV!$B$5:$B$204,"&lt;&gt;geleistete Anzahlungen und Anlagen im Bau des Sachanlagevermögens",D3_WAV!$B$5:$B$204,"&lt;&gt;geleistete Anzahlungen auf immaterielle Vermögensgegenstände")</f>
        <v>0</v>
      </c>
      <c r="BE58" s="135">
        <f>SUMIFS(D2_BKZ!$K$5:$K$2504,D2_BKZ!$A$5:$A$2504,$C58,D2_BKZ!$B$5:$B$2504,$BD$4)</f>
        <v>0</v>
      </c>
      <c r="BF58" s="135">
        <f t="shared" si="20"/>
        <v>0</v>
      </c>
      <c r="BG58" s="285">
        <f>IF(A_Stammdaten!$B$7="FNB",(PRODUCT(BF58,KKauf!$L$56)),(PRODUCT(BF58,KKauf!$L$69)))</f>
        <v>0</v>
      </c>
      <c r="BH58" s="286">
        <f>BF58*KKauf!$L$17</f>
        <v>0</v>
      </c>
      <c r="BI58" s="280"/>
      <c r="BJ58" s="280"/>
      <c r="BK58" s="280"/>
      <c r="BL58" s="280"/>
      <c r="BM58" s="280"/>
      <c r="BN58" s="280"/>
      <c r="BO58" s="280"/>
      <c r="BP58" s="280"/>
      <c r="BQ58" s="280"/>
      <c r="BR58" s="280"/>
      <c r="BS58" s="280"/>
      <c r="BT58" s="280"/>
      <c r="BU58" s="280"/>
      <c r="BV58" s="280"/>
      <c r="BW58" s="280"/>
      <c r="BX58" s="280"/>
    </row>
    <row r="59" spans="3:76" x14ac:dyDescent="0.25">
      <c r="C59" s="136">
        <f>A_Stammdaten!A67</f>
        <v>0</v>
      </c>
      <c r="D59" s="174">
        <f t="shared" si="15"/>
        <v>0</v>
      </c>
      <c r="E59" s="174">
        <f t="shared" si="9"/>
        <v>0</v>
      </c>
      <c r="F59" s="283">
        <f>PRODUCT(SUM(L59,O59,X59,AG59,AP59,AY59,BH59),0.4,0.035,A_Stammdaten!D67)</f>
        <v>0</v>
      </c>
      <c r="G59" s="283">
        <f t="shared" si="1"/>
        <v>0</v>
      </c>
      <c r="H59" s="135">
        <f>SUMIF(D_SAV!$B$5:$B$4004,B_KKAuf!$C59,D_SAV!$AM$5:$AM$4004)</f>
        <v>0</v>
      </c>
      <c r="I59" s="135">
        <f>SUMIFS(D3_WAV!$T$5:$T$204,D3_WAV!$A$5:$A$204,C59,D3_WAV!$D$5:$D$204,"&gt;2015",D3_WAV!$D$5:$D$204,"&lt;="&amp;A_Stammdaten!$B$12)</f>
        <v>0</v>
      </c>
      <c r="J59" s="284">
        <f>AVERAGE(SUMIFS(D3_WAV!$S$5:$S$204,D3_WAV!$B$5:$B$204,"geleistete Anzahlungen und Anlagen im Bau des Sachanlagevermögens",D3_WAV!$A$5:$A$204,B_KKAuf!$C59,D3_WAV!$D$5:$D$204,"&lt;=2023"),SUMIFS(D3_WAV!$U$5:$U$204,D3_WAV!$B$5:$B$204,"geleistete Anzahlungen und Anlagen im Bau des Sachanlagevermögens",D3_WAV!$A$5:$A$204,B_KKAuf!$C59,D3_WAV!$D$5:$D$204,"&lt;=2023"))+AVERAGE(SUMIFS(D3_WAV!$S$5:$S$204,D3_WAV!$B$5:$B$204,"geleistete Anzahlungen auf immaterielle Vermögensgegenstände",D3_WAV!$A$5:$A$204,B_KKAuf!$C59,D3_WAV!$D$5:$D$204,"&lt;=2023"),SUMIFS(D3_WAV!$U$5:$U$204,D3_WAV!$B$5:$B$204,"geleistete Anzahlungen auf immaterielle Vermögensgegenstände",D3_WAV!$A$5:$A$204,B_KKAuf!$C59,D3_WAV!$D$5:$D$204,"&lt;=2023"))</f>
        <v>0</v>
      </c>
      <c r="K59" s="284">
        <f>IF(A_Stammdaten!$B$7="FNB",(PRODUCT(B_KKAuf!$J59,KKauf!$Z$52)),PRODUCT(B_KKAuf!$J59,KKauf!$Z$65))</f>
        <v>0</v>
      </c>
      <c r="L59" s="284">
        <f>J59*KKauf!$Z$13</f>
        <v>0</v>
      </c>
      <c r="M59" s="284">
        <f>AVERAGE(SUMIFS(D3_WAV!$S$5:$S$204,D3_WAV!$B$5:$B$204,"geleistete Anzahlungen und Anlagen im Bau des Sachanlagevermögens",D3_WAV!$A$5:$A$204,B_KKAuf!$C59,D3_WAV!$D$5:$D$204,"&gt;=2024"),SUMIFS(D3_WAV!$U$5:$U$204,D3_WAV!$B$5:$B$204,"geleistete Anzahlungen und Anlagen im Bau des Sachanlagevermögens",D3_WAV!$A$5:$A$204,B_KKAuf!$C59,D3_WAV!$D$5:$D$204,"&gt;=2024"))+AVERAGE(SUMIFS(D3_WAV!$S$5:$S$204,D3_WAV!$B$5:$B$204,"geleistete Anzahlungen auf immaterielle Vermögensgegenstände",D3_WAV!$A$5:$A$204,B_KKAuf!$C59,D3_WAV!$D$5:$D$204,"&gt;=2024"),SUMIFS(D3_WAV!$U$5:$U$204,D3_WAV!$B$5:$B$204,"geleistete Anzahlungen auf immaterielle Vermögensgegenstände",D3_WAV!$A$5:$A$204,B_KKAuf!$C59,D3_WAV!$D$5:$D$204,"&gt;=2024"))</f>
        <v>0</v>
      </c>
      <c r="N59" s="284">
        <f>IF(A_Stammdaten!$B$7="FNB",(PRODUCT(B_KKAuf!$M59,KKauf!$Z$55)),PRODUCT(B_KKAuf!$M59,KKauf!$Z$68))</f>
        <v>0</v>
      </c>
      <c r="O59" s="292">
        <f>M59*KKauf!$Z$16</f>
        <v>0</v>
      </c>
      <c r="P59" s="135">
        <f>SUMIFS(D_SAV!$AL$5:$AL$4004,D_SAV!$B$5:$B$4004,B_KKAuf!$C59,D_SAV!$D$5:$D$4004,$T$4)</f>
        <v>0</v>
      </c>
      <c r="Q59" s="135">
        <f>SUMIFS(D3_WAV!$S$5:$S$204,D3_WAV!$A$5:$A$204,B_KKAuf!$C59,D3_WAV!$D$5:$D$204,$T$4,D3_WAV!$B$5:$B$204,"&lt;&gt;geleistete Anzahlungen und Anlagen im Bau des Sachanlagevermögens",D3_WAV!$B$5:$B$204,"&lt;&gt;geleistete Anzahlungen auf immaterielle Vermögensgegenstände")</f>
        <v>0</v>
      </c>
      <c r="R59" s="135">
        <f>SUMIFS(D2_BKZ!$J$5:$J$2504,D2_BKZ!$A$5:$A$2504,$C59,D2_BKZ!$B$5:$B$2504,$T$4)</f>
        <v>0</v>
      </c>
      <c r="S59" s="135">
        <f>SUMIFS(D_SAV!$AN$5:$AN$4004,D_SAV!$B$5:$B$4004,B_KKAuf!$C59,D_SAV!$D$5:$D$4004,$T$4)</f>
        <v>0</v>
      </c>
      <c r="T59" s="135">
        <f>SUMIFS(D3_WAV!$U$5:$U$204,D3_WAV!$A$5:$A$204,B_KKAuf!$C59,D3_WAV!$D$5:$D$204,$T$4,D3_WAV!$B$5:$B$204,"&lt;&gt;geleistete Anzahlungen und Anlagen im Bau des Sachanlagevermögens",D3_WAV!$B$5:$B$204,"&lt;&gt;geleistete Anzahlungen auf immaterielle Vermögensgegenstände")</f>
        <v>0</v>
      </c>
      <c r="U59" s="135">
        <f>SUMIFS(D2_BKZ!$K$5:$K$2504,D2_BKZ!$A$5:$A$2504,$C59,D2_BKZ!$B$5:$B$2504,$T$4)</f>
        <v>0</v>
      </c>
      <c r="V59" s="135">
        <f t="shared" si="16"/>
        <v>0</v>
      </c>
      <c r="W59" s="284">
        <f>IF(A_Stammdaten!$B$7="FNB",(PRODUCT(V59,KKauf!$L$52)),(PRODUCT(V59,KKauf!$L$65)))</f>
        <v>0</v>
      </c>
      <c r="X59" s="284">
        <f>V59*KKauf!$L$13</f>
        <v>0</v>
      </c>
      <c r="Y59" s="135">
        <f>SUMIFS(D_SAV!$AL$5:$AL$4004,D_SAV!$B$5:$B$4004,B_KKAuf!$C59,D_SAV!$D$5:$D$4004,$AC$4)</f>
        <v>0</v>
      </c>
      <c r="Z59" s="135">
        <f>SUMIFS(D3_WAV!$S$5:$S$204,D3_WAV!$A$5:$A$204,B_KKAuf!$C59,D3_WAV!$D$5:$D$204,$AC$4,D3_WAV!$B$5:$B$204,"&lt;&gt;geleistete Anzahlungen und Anlagen im Bau des Sachanlagevermögens",D3_WAV!$B$5:$B$204,"&lt;&gt;geleistete Anzahlungen auf immaterielle Vermögensgegenstände")</f>
        <v>0</v>
      </c>
      <c r="AA59" s="135">
        <f>SUMIFS(D2_BKZ!$J$5:$J$2504,D2_BKZ!$A$5:$A$2504,$C59,D2_BKZ!$B$5:$B$2504,$AC$4)</f>
        <v>0</v>
      </c>
      <c r="AB59" s="135">
        <f>SUMIFS(D_SAV!$AN$5:$AN$4004,D_SAV!$B$5:$B$4004,B_KKAuf!$C59,D_SAV!$D$5:$D$4004,$AC$4)</f>
        <v>0</v>
      </c>
      <c r="AC59" s="135">
        <f>SUMIFS(D3_WAV!$U$5:$U$204,D3_WAV!$A$5:$A$204,B_KKAuf!$C59,D3_WAV!$D$5:$D$204,$AC$4,D3_WAV!$B$5:$B$204,"&lt;&gt;geleistete Anzahlungen und Anlagen im Bau des Sachanlagevermögens",D3_WAV!$B$5:$B$204,"&lt;&gt;geleistete Anzahlungen auf immaterielle Vermögensgegenstände")</f>
        <v>0</v>
      </c>
      <c r="AD59" s="135">
        <f>SUMIFS(D2_BKZ!$K$5:$K$2504,D2_BKZ!$A$5:$A$2504,$C59,D2_BKZ!$B$5:$B$2504,$AC$4)</f>
        <v>0</v>
      </c>
      <c r="AE59" s="135">
        <f t="shared" si="17"/>
        <v>0</v>
      </c>
      <c r="AF59" s="284">
        <f>IF(A_Stammdaten!$B$7="FNB",(PRODUCT(AE59,KKauf!$L$53)),(PRODUCT(AE59,KKauf!$L$66)))</f>
        <v>0</v>
      </c>
      <c r="AG59" s="284">
        <f>AE59*KKauf!$L$14</f>
        <v>0</v>
      </c>
      <c r="AH59" s="135">
        <f>SUMIFS(D_SAV!$AL$5:$AL$4004,D_SAV!$B$5:$B$4004,B_KKAuf!$C59,D_SAV!$D$5:$D$4004,$AL$4)</f>
        <v>0</v>
      </c>
      <c r="AI59" s="135">
        <f>SUMIFS(D3_WAV!$S$5:$S$204,D3_WAV!$A$5:$A$204,B_KKAuf!$C59,D3_WAV!$D$5:$D$204,$AL$4,D3_WAV!$B$5:$B$204,"&lt;&gt;geleistete Anzahlungen und Anlagen im Bau des Sachanlagevermögens",D3_WAV!$B$5:$B$204,"&lt;&gt;geleistete Anzahlungen auf immaterielle Vermögensgegenstände")</f>
        <v>0</v>
      </c>
      <c r="AJ59" s="135">
        <f>SUMIFS(D2_BKZ!$J$5:$J$2504,D2_BKZ!$A$5:$A$2504,$C59,D2_BKZ!$B$5:$B$2504,$AL$4)</f>
        <v>0</v>
      </c>
      <c r="AK59" s="135">
        <f>SUMIFS(D_SAV!$AN$5:$AN$4004,D_SAV!$B$5:$B$4004,B_KKAuf!$C59,D_SAV!$D$5:$D$4004,$AL$4)</f>
        <v>0</v>
      </c>
      <c r="AL59" s="135">
        <f>SUMIFS(D3_WAV!$U$5:$U$204,D3_WAV!$A$5:$A$204,B_KKAuf!$C59,D3_WAV!$D$5:$D$204,$AL$4,D3_WAV!$B$5:$B$204,"&lt;&gt;geleistete Anzahlungen und Anlagen im Bau des Sachanlagevermögens",D3_WAV!$B$5:$B$204,"&lt;&gt;geleistete Anzahlungen auf immaterielle Vermögensgegenstände")</f>
        <v>0</v>
      </c>
      <c r="AM59" s="135">
        <f>SUMIFS(D2_BKZ!$K$5:$K$2504,D2_BKZ!$A$5:$A$2504,$C59,D2_BKZ!$B$5:$B$2504,$AL$4)</f>
        <v>0</v>
      </c>
      <c r="AN59" s="135">
        <f t="shared" si="18"/>
        <v>0</v>
      </c>
      <c r="AO59" s="284">
        <f>IF(A_Stammdaten!$B$7="FNB",(PRODUCT(AN59,KKauf!$L$54)),(PRODUCT(AN59,KKauf!$L$67)))</f>
        <v>0</v>
      </c>
      <c r="AP59" s="284">
        <f>AN59*KKauf!$L$15</f>
        <v>0</v>
      </c>
      <c r="AQ59" s="135">
        <f>SUMIFS(D_SAV!$AL$5:$AL$4004,D_SAV!$B$5:$B$4004,B_KKAuf!$C59,D_SAV!$D$5:$D$4004,$AU$4)</f>
        <v>0</v>
      </c>
      <c r="AR59" s="135">
        <f>SUMIFS(D3_WAV!$S$5:$S$204,D3_WAV!$A$5:$A$204,B_KKAuf!$C59,D3_WAV!$D$5:$D$204,$AU$4,D3_WAV!$B$5:$B$204,"&lt;&gt;geleistete Anzahlungen und Anlagen im Bau des Sachanlagevermögens",D3_WAV!$B$5:$B$204,"&lt;&gt;geleistete Anzahlungen auf immaterielle Vermögensgegenstände")</f>
        <v>0</v>
      </c>
      <c r="AS59" s="135">
        <f>SUMIFS(D2_BKZ!$J$5:$J$2504,D2_BKZ!$A$5:$A$2504,$C59,D2_BKZ!$B$5:$B$2504,$AU$4)</f>
        <v>0</v>
      </c>
      <c r="AT59" s="135">
        <f>SUMIFS(D_SAV!$AN$5:$AN$4004,D_SAV!$B$5:$B$4004,B_KKAuf!$C59,D_SAV!$D$5:$D$4004,$AU$4)</f>
        <v>0</v>
      </c>
      <c r="AU59" s="135">
        <f>SUMIFS(D3_WAV!$U$5:$U$204,D3_WAV!$A$5:$A$204,B_KKAuf!$C59,D3_WAV!$D$5:$D$204,$AU$4,D3_WAV!$B$5:$B$204,"&lt;&gt;geleistete Anzahlungen und Anlagen im Bau des Sachanlagevermögens",D3_WAV!$B$5:$B$204,"&lt;&gt;geleistete Anzahlungen auf immaterielle Vermögensgegenstände")</f>
        <v>0</v>
      </c>
      <c r="AV59" s="135">
        <f>SUMIFS(D2_BKZ!$K$5:$K$2504,D2_BKZ!$A$5:$A$2504,$C59,D2_BKZ!$B$5:$B$2504,$AU$4)</f>
        <v>0</v>
      </c>
      <c r="AW59" s="135">
        <f t="shared" si="19"/>
        <v>0</v>
      </c>
      <c r="AX59" s="284">
        <f>IF(A_Stammdaten!$B$7="FNB",(PRODUCT(AW59,KKauf!$L$55)),(PRODUCT(AW59,KKauf!$L$68)))</f>
        <v>0</v>
      </c>
      <c r="AY59" s="284">
        <f>AW59*KKauf!$L$16</f>
        <v>0</v>
      </c>
      <c r="AZ59" s="135">
        <f>SUMIFS(D_SAV!$AL$5:$AL$4004,D_SAV!$B$5:$B$4004,B_KKAuf!$C59,D_SAV!$D$5:$D$4004,$BD$4)</f>
        <v>0</v>
      </c>
      <c r="BA59" s="135">
        <f>SUMIFS(D3_WAV!$S$5:$S$204,D3_WAV!$A$5:$A$204,B_KKAuf!$C59,D3_WAV!$D$5:$D$204,$BD$4,D3_WAV!$B$5:$B$204,"&lt;&gt;geleistete Anzahlungen und Anlagen im Bau des Sachanlagevermögens",D3_WAV!$B$5:$B$204,"&lt;&gt;geleistete Anzahlungen auf immaterielle Vermögensgegenstände")</f>
        <v>0</v>
      </c>
      <c r="BB59" s="135">
        <f>SUMIFS(D2_BKZ!$J$5:$J$2504,D2_BKZ!$A$5:$A$2504,$C59,D2_BKZ!$B$5:$B$2504,$BD$4)</f>
        <v>0</v>
      </c>
      <c r="BC59" s="135">
        <f>SUMIFS(D_SAV!$AN$5:$AN$4004,D_SAV!$B$5:$B$4004,B_KKAuf!$C59,D_SAV!$D$5:$D$4004,$BD$4)</f>
        <v>0</v>
      </c>
      <c r="BD59" s="135">
        <f>SUMIFS(D3_WAV!$U$5:$U$204,D3_WAV!$A$5:$A$204,B_KKAuf!$C59,D3_WAV!$D$5:$D$204,$BD$4,D3_WAV!$B$5:$B$204,"&lt;&gt;geleistete Anzahlungen und Anlagen im Bau des Sachanlagevermögens",D3_WAV!$B$5:$B$204,"&lt;&gt;geleistete Anzahlungen auf immaterielle Vermögensgegenstände")</f>
        <v>0</v>
      </c>
      <c r="BE59" s="135">
        <f>SUMIFS(D2_BKZ!$K$5:$K$2504,D2_BKZ!$A$5:$A$2504,$C59,D2_BKZ!$B$5:$B$2504,$BD$4)</f>
        <v>0</v>
      </c>
      <c r="BF59" s="135">
        <f t="shared" si="20"/>
        <v>0</v>
      </c>
      <c r="BG59" s="285">
        <f>IF(A_Stammdaten!$B$7="FNB",(PRODUCT(BF59,KKauf!$L$56)),(PRODUCT(BF59,KKauf!$L$69)))</f>
        <v>0</v>
      </c>
      <c r="BH59" s="286">
        <f>BF59*KKauf!$L$17</f>
        <v>0</v>
      </c>
      <c r="BI59" s="280"/>
      <c r="BJ59" s="280"/>
      <c r="BK59" s="280"/>
      <c r="BL59" s="280"/>
      <c r="BM59" s="280"/>
      <c r="BN59" s="280"/>
      <c r="BO59" s="280"/>
      <c r="BP59" s="280"/>
      <c r="BQ59" s="280"/>
      <c r="BR59" s="280"/>
      <c r="BS59" s="280"/>
      <c r="BT59" s="280"/>
      <c r="BU59" s="280"/>
      <c r="BV59" s="280"/>
      <c r="BW59" s="280"/>
      <c r="BX59" s="280"/>
    </row>
    <row r="60" spans="3:76" x14ac:dyDescent="0.25">
      <c r="C60" s="136">
        <f>A_Stammdaten!A68</f>
        <v>0</v>
      </c>
      <c r="D60" s="174">
        <f t="shared" si="15"/>
        <v>0</v>
      </c>
      <c r="E60" s="174">
        <f t="shared" si="9"/>
        <v>0</v>
      </c>
      <c r="F60" s="283">
        <f>PRODUCT(SUM(L60,O60,X60,AG60,AP60,AY60,BH60),0.4,0.035,A_Stammdaten!D68)</f>
        <v>0</v>
      </c>
      <c r="G60" s="283">
        <f t="shared" si="1"/>
        <v>0</v>
      </c>
      <c r="H60" s="135">
        <f>SUMIF(D_SAV!$B$5:$B$4004,B_KKAuf!$C60,D_SAV!$AM$5:$AM$4004)</f>
        <v>0</v>
      </c>
      <c r="I60" s="135">
        <f>SUMIFS(D3_WAV!$T$5:$T$204,D3_WAV!$A$5:$A$204,C60,D3_WAV!$D$5:$D$204,"&gt;2015",D3_WAV!$D$5:$D$204,"&lt;="&amp;A_Stammdaten!$B$12)</f>
        <v>0</v>
      </c>
      <c r="J60" s="284">
        <f>AVERAGE(SUMIFS(D3_WAV!$S$5:$S$204,D3_WAV!$B$5:$B$204,"geleistete Anzahlungen und Anlagen im Bau des Sachanlagevermögens",D3_WAV!$A$5:$A$204,B_KKAuf!$C60,D3_WAV!$D$5:$D$204,"&lt;=2023"),SUMIFS(D3_WAV!$U$5:$U$204,D3_WAV!$B$5:$B$204,"geleistete Anzahlungen und Anlagen im Bau des Sachanlagevermögens",D3_WAV!$A$5:$A$204,B_KKAuf!$C60,D3_WAV!$D$5:$D$204,"&lt;=2023"))+AVERAGE(SUMIFS(D3_WAV!$S$5:$S$204,D3_WAV!$B$5:$B$204,"geleistete Anzahlungen auf immaterielle Vermögensgegenstände",D3_WAV!$A$5:$A$204,B_KKAuf!$C60,D3_WAV!$D$5:$D$204,"&lt;=2023"),SUMIFS(D3_WAV!$U$5:$U$204,D3_WAV!$B$5:$B$204,"geleistete Anzahlungen auf immaterielle Vermögensgegenstände",D3_WAV!$A$5:$A$204,B_KKAuf!$C60,D3_WAV!$D$5:$D$204,"&lt;=2023"))</f>
        <v>0</v>
      </c>
      <c r="K60" s="284">
        <f>IF(A_Stammdaten!$B$7="FNB",(PRODUCT(B_KKAuf!$J60,KKauf!$Z$52)),PRODUCT(B_KKAuf!$J60,KKauf!$Z$65))</f>
        <v>0</v>
      </c>
      <c r="L60" s="284">
        <f>J60*KKauf!$Z$13</f>
        <v>0</v>
      </c>
      <c r="M60" s="284">
        <f>AVERAGE(SUMIFS(D3_WAV!$S$5:$S$204,D3_WAV!$B$5:$B$204,"geleistete Anzahlungen und Anlagen im Bau des Sachanlagevermögens",D3_WAV!$A$5:$A$204,B_KKAuf!$C60,D3_WAV!$D$5:$D$204,"&gt;=2024"),SUMIFS(D3_WAV!$U$5:$U$204,D3_WAV!$B$5:$B$204,"geleistete Anzahlungen und Anlagen im Bau des Sachanlagevermögens",D3_WAV!$A$5:$A$204,B_KKAuf!$C60,D3_WAV!$D$5:$D$204,"&gt;=2024"))+AVERAGE(SUMIFS(D3_WAV!$S$5:$S$204,D3_WAV!$B$5:$B$204,"geleistete Anzahlungen auf immaterielle Vermögensgegenstände",D3_WAV!$A$5:$A$204,B_KKAuf!$C60,D3_WAV!$D$5:$D$204,"&gt;=2024"),SUMIFS(D3_WAV!$U$5:$U$204,D3_WAV!$B$5:$B$204,"geleistete Anzahlungen auf immaterielle Vermögensgegenstände",D3_WAV!$A$5:$A$204,B_KKAuf!$C60,D3_WAV!$D$5:$D$204,"&gt;=2024"))</f>
        <v>0</v>
      </c>
      <c r="N60" s="284">
        <f>IF(A_Stammdaten!$B$7="FNB",(PRODUCT(B_KKAuf!$M60,KKauf!$Z$55)),PRODUCT(B_KKAuf!$M60,KKauf!$Z$68))</f>
        <v>0</v>
      </c>
      <c r="O60" s="292">
        <f>M60*KKauf!$Z$16</f>
        <v>0</v>
      </c>
      <c r="P60" s="135">
        <f>SUMIFS(D_SAV!$AL$5:$AL$4004,D_SAV!$B$5:$B$4004,B_KKAuf!$C60,D_SAV!$D$5:$D$4004,$T$4)</f>
        <v>0</v>
      </c>
      <c r="Q60" s="135">
        <f>SUMIFS(D3_WAV!$S$5:$S$204,D3_WAV!$A$5:$A$204,B_KKAuf!$C60,D3_WAV!$D$5:$D$204,$T$4,D3_WAV!$B$5:$B$204,"&lt;&gt;geleistete Anzahlungen und Anlagen im Bau des Sachanlagevermögens",D3_WAV!$B$5:$B$204,"&lt;&gt;geleistete Anzahlungen auf immaterielle Vermögensgegenstände")</f>
        <v>0</v>
      </c>
      <c r="R60" s="135">
        <f>SUMIFS(D2_BKZ!$J$5:$J$2504,D2_BKZ!$A$5:$A$2504,$C60,D2_BKZ!$B$5:$B$2504,$T$4)</f>
        <v>0</v>
      </c>
      <c r="S60" s="135">
        <f>SUMIFS(D_SAV!$AN$5:$AN$4004,D_SAV!$B$5:$B$4004,B_KKAuf!$C60,D_SAV!$D$5:$D$4004,$T$4)</f>
        <v>0</v>
      </c>
      <c r="T60" s="135">
        <f>SUMIFS(D3_WAV!$U$5:$U$204,D3_WAV!$A$5:$A$204,B_KKAuf!$C60,D3_WAV!$D$5:$D$204,$T$4,D3_WAV!$B$5:$B$204,"&lt;&gt;geleistete Anzahlungen und Anlagen im Bau des Sachanlagevermögens",D3_WAV!$B$5:$B$204,"&lt;&gt;geleistete Anzahlungen auf immaterielle Vermögensgegenstände")</f>
        <v>0</v>
      </c>
      <c r="U60" s="135">
        <f>SUMIFS(D2_BKZ!$K$5:$K$2504,D2_BKZ!$A$5:$A$2504,$C60,D2_BKZ!$B$5:$B$2504,$T$4)</f>
        <v>0</v>
      </c>
      <c r="V60" s="135">
        <f t="shared" si="16"/>
        <v>0</v>
      </c>
      <c r="W60" s="284">
        <f>IF(A_Stammdaten!$B$7="FNB",(PRODUCT(V60,KKauf!$L$52)),(PRODUCT(V60,KKauf!$L$65)))</f>
        <v>0</v>
      </c>
      <c r="X60" s="284">
        <f>V60*KKauf!$L$13</f>
        <v>0</v>
      </c>
      <c r="Y60" s="135">
        <f>SUMIFS(D_SAV!$AL$5:$AL$4004,D_SAV!$B$5:$B$4004,B_KKAuf!$C60,D_SAV!$D$5:$D$4004,$AC$4)</f>
        <v>0</v>
      </c>
      <c r="Z60" s="135">
        <f>SUMIFS(D3_WAV!$S$5:$S$204,D3_WAV!$A$5:$A$204,B_KKAuf!$C60,D3_WAV!$D$5:$D$204,$AC$4,D3_WAV!$B$5:$B$204,"&lt;&gt;geleistete Anzahlungen und Anlagen im Bau des Sachanlagevermögens",D3_WAV!$B$5:$B$204,"&lt;&gt;geleistete Anzahlungen auf immaterielle Vermögensgegenstände")</f>
        <v>0</v>
      </c>
      <c r="AA60" s="135">
        <f>SUMIFS(D2_BKZ!$J$5:$J$2504,D2_BKZ!$A$5:$A$2504,$C60,D2_BKZ!$B$5:$B$2504,$AC$4)</f>
        <v>0</v>
      </c>
      <c r="AB60" s="135">
        <f>SUMIFS(D_SAV!$AN$5:$AN$4004,D_SAV!$B$5:$B$4004,B_KKAuf!$C60,D_SAV!$D$5:$D$4004,$AC$4)</f>
        <v>0</v>
      </c>
      <c r="AC60" s="135">
        <f>SUMIFS(D3_WAV!$U$5:$U$204,D3_WAV!$A$5:$A$204,B_KKAuf!$C60,D3_WAV!$D$5:$D$204,$AC$4,D3_WAV!$B$5:$B$204,"&lt;&gt;geleistete Anzahlungen und Anlagen im Bau des Sachanlagevermögens",D3_WAV!$B$5:$B$204,"&lt;&gt;geleistete Anzahlungen auf immaterielle Vermögensgegenstände")</f>
        <v>0</v>
      </c>
      <c r="AD60" s="135">
        <f>SUMIFS(D2_BKZ!$K$5:$K$2504,D2_BKZ!$A$5:$A$2504,$C60,D2_BKZ!$B$5:$B$2504,$AC$4)</f>
        <v>0</v>
      </c>
      <c r="AE60" s="135">
        <f t="shared" si="17"/>
        <v>0</v>
      </c>
      <c r="AF60" s="284">
        <f>IF(A_Stammdaten!$B$7="FNB",(PRODUCT(AE60,KKauf!$L$53)),(PRODUCT(AE60,KKauf!$L$66)))</f>
        <v>0</v>
      </c>
      <c r="AG60" s="284">
        <f>AE60*KKauf!$L$14</f>
        <v>0</v>
      </c>
      <c r="AH60" s="135">
        <f>SUMIFS(D_SAV!$AL$5:$AL$4004,D_SAV!$B$5:$B$4004,B_KKAuf!$C60,D_SAV!$D$5:$D$4004,$AL$4)</f>
        <v>0</v>
      </c>
      <c r="AI60" s="135">
        <f>SUMIFS(D3_WAV!$S$5:$S$204,D3_WAV!$A$5:$A$204,B_KKAuf!$C60,D3_WAV!$D$5:$D$204,$AL$4,D3_WAV!$B$5:$B$204,"&lt;&gt;geleistete Anzahlungen und Anlagen im Bau des Sachanlagevermögens",D3_WAV!$B$5:$B$204,"&lt;&gt;geleistete Anzahlungen auf immaterielle Vermögensgegenstände")</f>
        <v>0</v>
      </c>
      <c r="AJ60" s="135">
        <f>SUMIFS(D2_BKZ!$J$5:$J$2504,D2_BKZ!$A$5:$A$2504,$C60,D2_BKZ!$B$5:$B$2504,$AL$4)</f>
        <v>0</v>
      </c>
      <c r="AK60" s="135">
        <f>SUMIFS(D_SAV!$AN$5:$AN$4004,D_SAV!$B$5:$B$4004,B_KKAuf!$C60,D_SAV!$D$5:$D$4004,$AL$4)</f>
        <v>0</v>
      </c>
      <c r="AL60" s="135">
        <f>SUMIFS(D3_WAV!$U$5:$U$204,D3_WAV!$A$5:$A$204,B_KKAuf!$C60,D3_WAV!$D$5:$D$204,$AL$4,D3_WAV!$B$5:$B$204,"&lt;&gt;geleistete Anzahlungen und Anlagen im Bau des Sachanlagevermögens",D3_WAV!$B$5:$B$204,"&lt;&gt;geleistete Anzahlungen auf immaterielle Vermögensgegenstände")</f>
        <v>0</v>
      </c>
      <c r="AM60" s="135">
        <f>SUMIFS(D2_BKZ!$K$5:$K$2504,D2_BKZ!$A$5:$A$2504,$C60,D2_BKZ!$B$5:$B$2504,$AL$4)</f>
        <v>0</v>
      </c>
      <c r="AN60" s="135">
        <f t="shared" si="18"/>
        <v>0</v>
      </c>
      <c r="AO60" s="284">
        <f>IF(A_Stammdaten!$B$7="FNB",(PRODUCT(AN60,KKauf!$L$54)),(PRODUCT(AN60,KKauf!$L$67)))</f>
        <v>0</v>
      </c>
      <c r="AP60" s="284">
        <f>AN60*KKauf!$L$15</f>
        <v>0</v>
      </c>
      <c r="AQ60" s="135">
        <f>SUMIFS(D_SAV!$AL$5:$AL$4004,D_SAV!$B$5:$B$4004,B_KKAuf!$C60,D_SAV!$D$5:$D$4004,$AU$4)</f>
        <v>0</v>
      </c>
      <c r="AR60" s="135">
        <f>SUMIFS(D3_WAV!$S$5:$S$204,D3_WAV!$A$5:$A$204,B_KKAuf!$C60,D3_WAV!$D$5:$D$204,$AU$4,D3_WAV!$B$5:$B$204,"&lt;&gt;geleistete Anzahlungen und Anlagen im Bau des Sachanlagevermögens",D3_WAV!$B$5:$B$204,"&lt;&gt;geleistete Anzahlungen auf immaterielle Vermögensgegenstände")</f>
        <v>0</v>
      </c>
      <c r="AS60" s="135">
        <f>SUMIFS(D2_BKZ!$J$5:$J$2504,D2_BKZ!$A$5:$A$2504,$C60,D2_BKZ!$B$5:$B$2504,$AU$4)</f>
        <v>0</v>
      </c>
      <c r="AT60" s="135">
        <f>SUMIFS(D_SAV!$AN$5:$AN$4004,D_SAV!$B$5:$B$4004,B_KKAuf!$C60,D_SAV!$D$5:$D$4004,$AU$4)</f>
        <v>0</v>
      </c>
      <c r="AU60" s="135">
        <f>SUMIFS(D3_WAV!$U$5:$U$204,D3_WAV!$A$5:$A$204,B_KKAuf!$C60,D3_WAV!$D$5:$D$204,$AU$4,D3_WAV!$B$5:$B$204,"&lt;&gt;geleistete Anzahlungen und Anlagen im Bau des Sachanlagevermögens",D3_WAV!$B$5:$B$204,"&lt;&gt;geleistete Anzahlungen auf immaterielle Vermögensgegenstände")</f>
        <v>0</v>
      </c>
      <c r="AV60" s="135">
        <f>SUMIFS(D2_BKZ!$K$5:$K$2504,D2_BKZ!$A$5:$A$2504,$C60,D2_BKZ!$B$5:$B$2504,$AU$4)</f>
        <v>0</v>
      </c>
      <c r="AW60" s="135">
        <f t="shared" si="19"/>
        <v>0</v>
      </c>
      <c r="AX60" s="284">
        <f>IF(A_Stammdaten!$B$7="FNB",(PRODUCT(AW60,KKauf!$L$55)),(PRODUCT(AW60,KKauf!$L$68)))</f>
        <v>0</v>
      </c>
      <c r="AY60" s="284">
        <f>AW60*KKauf!$L$16</f>
        <v>0</v>
      </c>
      <c r="AZ60" s="135">
        <f>SUMIFS(D_SAV!$AL$5:$AL$4004,D_SAV!$B$5:$B$4004,B_KKAuf!$C60,D_SAV!$D$5:$D$4004,$BD$4)</f>
        <v>0</v>
      </c>
      <c r="BA60" s="135">
        <f>SUMIFS(D3_WAV!$S$5:$S$204,D3_WAV!$A$5:$A$204,B_KKAuf!$C60,D3_WAV!$D$5:$D$204,$BD$4,D3_WAV!$B$5:$B$204,"&lt;&gt;geleistete Anzahlungen und Anlagen im Bau des Sachanlagevermögens",D3_WAV!$B$5:$B$204,"&lt;&gt;geleistete Anzahlungen auf immaterielle Vermögensgegenstände")</f>
        <v>0</v>
      </c>
      <c r="BB60" s="135">
        <f>SUMIFS(D2_BKZ!$J$5:$J$2504,D2_BKZ!$A$5:$A$2504,$C60,D2_BKZ!$B$5:$B$2504,$BD$4)</f>
        <v>0</v>
      </c>
      <c r="BC60" s="135">
        <f>SUMIFS(D_SAV!$AN$5:$AN$4004,D_SAV!$B$5:$B$4004,B_KKAuf!$C60,D_SAV!$D$5:$D$4004,$BD$4)</f>
        <v>0</v>
      </c>
      <c r="BD60" s="135">
        <f>SUMIFS(D3_WAV!$U$5:$U$204,D3_WAV!$A$5:$A$204,B_KKAuf!$C60,D3_WAV!$D$5:$D$204,$BD$4,D3_WAV!$B$5:$B$204,"&lt;&gt;geleistete Anzahlungen und Anlagen im Bau des Sachanlagevermögens",D3_WAV!$B$5:$B$204,"&lt;&gt;geleistete Anzahlungen auf immaterielle Vermögensgegenstände")</f>
        <v>0</v>
      </c>
      <c r="BE60" s="135">
        <f>SUMIFS(D2_BKZ!$K$5:$K$2504,D2_BKZ!$A$5:$A$2504,$C60,D2_BKZ!$B$5:$B$2504,$BD$4)</f>
        <v>0</v>
      </c>
      <c r="BF60" s="135">
        <f t="shared" si="20"/>
        <v>0</v>
      </c>
      <c r="BG60" s="285">
        <f>IF(A_Stammdaten!$B$7="FNB",(PRODUCT(BF60,KKauf!$L$56)),(PRODUCT(BF60,KKauf!$L$69)))</f>
        <v>0</v>
      </c>
      <c r="BH60" s="286">
        <f>BF60*KKauf!$L$17</f>
        <v>0</v>
      </c>
      <c r="BI60" s="280"/>
      <c r="BJ60" s="280"/>
      <c r="BK60" s="280"/>
      <c r="BL60" s="280"/>
      <c r="BM60" s="280"/>
      <c r="BN60" s="280"/>
      <c r="BO60" s="280"/>
      <c r="BP60" s="280"/>
      <c r="BQ60" s="280"/>
      <c r="BR60" s="280"/>
      <c r="BS60" s="280"/>
      <c r="BT60" s="280"/>
      <c r="BU60" s="280"/>
      <c r="BV60" s="280"/>
      <c r="BW60" s="280"/>
      <c r="BX60" s="280"/>
    </row>
    <row r="61" spans="3:76" x14ac:dyDescent="0.25">
      <c r="C61" s="136">
        <f>A_Stammdaten!A69</f>
        <v>0</v>
      </c>
      <c r="D61" s="174">
        <f t="shared" si="15"/>
        <v>0</v>
      </c>
      <c r="E61" s="174">
        <f t="shared" si="9"/>
        <v>0</v>
      </c>
      <c r="F61" s="283">
        <f>PRODUCT(SUM(L61,O61,X61,AG61,AP61,AY61,BH61),0.4,0.035,A_Stammdaten!D69)</f>
        <v>0</v>
      </c>
      <c r="G61" s="283">
        <f t="shared" si="1"/>
        <v>0</v>
      </c>
      <c r="H61" s="135">
        <f>SUMIF(D_SAV!$B$5:$B$4004,B_KKAuf!$C61,D_SAV!$AM$5:$AM$4004)</f>
        <v>0</v>
      </c>
      <c r="I61" s="135">
        <f>SUMIFS(D3_WAV!$T$5:$T$204,D3_WAV!$A$5:$A$204,C61,D3_WAV!$D$5:$D$204,"&gt;2015",D3_WAV!$D$5:$D$204,"&lt;="&amp;A_Stammdaten!$B$12)</f>
        <v>0</v>
      </c>
      <c r="J61" s="284">
        <f>AVERAGE(SUMIFS(D3_WAV!$S$5:$S$204,D3_WAV!$B$5:$B$204,"geleistete Anzahlungen und Anlagen im Bau des Sachanlagevermögens",D3_WAV!$A$5:$A$204,B_KKAuf!$C61,D3_WAV!$D$5:$D$204,"&lt;=2023"),SUMIFS(D3_WAV!$U$5:$U$204,D3_WAV!$B$5:$B$204,"geleistete Anzahlungen und Anlagen im Bau des Sachanlagevermögens",D3_WAV!$A$5:$A$204,B_KKAuf!$C61,D3_WAV!$D$5:$D$204,"&lt;=2023"))+AVERAGE(SUMIFS(D3_WAV!$S$5:$S$204,D3_WAV!$B$5:$B$204,"geleistete Anzahlungen auf immaterielle Vermögensgegenstände",D3_WAV!$A$5:$A$204,B_KKAuf!$C61,D3_WAV!$D$5:$D$204,"&lt;=2023"),SUMIFS(D3_WAV!$U$5:$U$204,D3_WAV!$B$5:$B$204,"geleistete Anzahlungen auf immaterielle Vermögensgegenstände",D3_WAV!$A$5:$A$204,B_KKAuf!$C61,D3_WAV!$D$5:$D$204,"&lt;=2023"))</f>
        <v>0</v>
      </c>
      <c r="K61" s="284">
        <f>IF(A_Stammdaten!$B$7="FNB",(PRODUCT(B_KKAuf!$J61,KKauf!$Z$52)),PRODUCT(B_KKAuf!$J61,KKauf!$Z$65))</f>
        <v>0</v>
      </c>
      <c r="L61" s="284">
        <f>J61*KKauf!$Z$13</f>
        <v>0</v>
      </c>
      <c r="M61" s="284">
        <f>AVERAGE(SUMIFS(D3_WAV!$S$5:$S$204,D3_WAV!$B$5:$B$204,"geleistete Anzahlungen und Anlagen im Bau des Sachanlagevermögens",D3_WAV!$A$5:$A$204,B_KKAuf!$C61,D3_WAV!$D$5:$D$204,"&gt;=2024"),SUMIFS(D3_WAV!$U$5:$U$204,D3_WAV!$B$5:$B$204,"geleistete Anzahlungen und Anlagen im Bau des Sachanlagevermögens",D3_WAV!$A$5:$A$204,B_KKAuf!$C61,D3_WAV!$D$5:$D$204,"&gt;=2024"))+AVERAGE(SUMIFS(D3_WAV!$S$5:$S$204,D3_WAV!$B$5:$B$204,"geleistete Anzahlungen auf immaterielle Vermögensgegenstände",D3_WAV!$A$5:$A$204,B_KKAuf!$C61,D3_WAV!$D$5:$D$204,"&gt;=2024"),SUMIFS(D3_WAV!$U$5:$U$204,D3_WAV!$B$5:$B$204,"geleistete Anzahlungen auf immaterielle Vermögensgegenstände",D3_WAV!$A$5:$A$204,B_KKAuf!$C61,D3_WAV!$D$5:$D$204,"&gt;=2024"))</f>
        <v>0</v>
      </c>
      <c r="N61" s="284">
        <f>IF(A_Stammdaten!$B$7="FNB",(PRODUCT(B_KKAuf!$M61,KKauf!$Z$55)),PRODUCT(B_KKAuf!$M61,KKauf!$Z$68))</f>
        <v>0</v>
      </c>
      <c r="O61" s="292">
        <f>M61*KKauf!$Z$16</f>
        <v>0</v>
      </c>
      <c r="P61" s="135">
        <f>SUMIFS(D_SAV!$AL$5:$AL$4004,D_SAV!$B$5:$B$4004,B_KKAuf!$C61,D_SAV!$D$5:$D$4004,$T$4)</f>
        <v>0</v>
      </c>
      <c r="Q61" s="135">
        <f>SUMIFS(D3_WAV!$S$5:$S$204,D3_WAV!$A$5:$A$204,B_KKAuf!$C61,D3_WAV!$D$5:$D$204,$T$4,D3_WAV!$B$5:$B$204,"&lt;&gt;geleistete Anzahlungen und Anlagen im Bau des Sachanlagevermögens",D3_WAV!$B$5:$B$204,"&lt;&gt;geleistete Anzahlungen auf immaterielle Vermögensgegenstände")</f>
        <v>0</v>
      </c>
      <c r="R61" s="135">
        <f>SUMIFS(D2_BKZ!$J$5:$J$2504,D2_BKZ!$A$5:$A$2504,$C61,D2_BKZ!$B$5:$B$2504,$T$4)</f>
        <v>0</v>
      </c>
      <c r="S61" s="135">
        <f>SUMIFS(D_SAV!$AN$5:$AN$4004,D_SAV!$B$5:$B$4004,B_KKAuf!$C61,D_SAV!$D$5:$D$4004,$T$4)</f>
        <v>0</v>
      </c>
      <c r="T61" s="135">
        <f>SUMIFS(D3_WAV!$U$5:$U$204,D3_WAV!$A$5:$A$204,B_KKAuf!$C61,D3_WAV!$D$5:$D$204,$T$4,D3_WAV!$B$5:$B$204,"&lt;&gt;geleistete Anzahlungen und Anlagen im Bau des Sachanlagevermögens",D3_WAV!$B$5:$B$204,"&lt;&gt;geleistete Anzahlungen auf immaterielle Vermögensgegenstände")</f>
        <v>0</v>
      </c>
      <c r="U61" s="135">
        <f>SUMIFS(D2_BKZ!$K$5:$K$2504,D2_BKZ!$A$5:$A$2504,$C61,D2_BKZ!$B$5:$B$2504,$T$4)</f>
        <v>0</v>
      </c>
      <c r="V61" s="135">
        <f t="shared" si="16"/>
        <v>0</v>
      </c>
      <c r="W61" s="284">
        <f>IF(A_Stammdaten!$B$7="FNB",(PRODUCT(V61,KKauf!$L$52)),(PRODUCT(V61,KKauf!$L$65)))</f>
        <v>0</v>
      </c>
      <c r="X61" s="284">
        <f>V61*KKauf!$L$13</f>
        <v>0</v>
      </c>
      <c r="Y61" s="135">
        <f>SUMIFS(D_SAV!$AL$5:$AL$4004,D_SAV!$B$5:$B$4004,B_KKAuf!$C61,D_SAV!$D$5:$D$4004,$AC$4)</f>
        <v>0</v>
      </c>
      <c r="Z61" s="135">
        <f>SUMIFS(D3_WAV!$S$5:$S$204,D3_WAV!$A$5:$A$204,B_KKAuf!$C61,D3_WAV!$D$5:$D$204,$AC$4,D3_WAV!$B$5:$B$204,"&lt;&gt;geleistete Anzahlungen und Anlagen im Bau des Sachanlagevermögens",D3_WAV!$B$5:$B$204,"&lt;&gt;geleistete Anzahlungen auf immaterielle Vermögensgegenstände")</f>
        <v>0</v>
      </c>
      <c r="AA61" s="135">
        <f>SUMIFS(D2_BKZ!$J$5:$J$2504,D2_BKZ!$A$5:$A$2504,$C61,D2_BKZ!$B$5:$B$2504,$AC$4)</f>
        <v>0</v>
      </c>
      <c r="AB61" s="135">
        <f>SUMIFS(D_SAV!$AN$5:$AN$4004,D_SAV!$B$5:$B$4004,B_KKAuf!$C61,D_SAV!$D$5:$D$4004,$AC$4)</f>
        <v>0</v>
      </c>
      <c r="AC61" s="135">
        <f>SUMIFS(D3_WAV!$U$5:$U$204,D3_WAV!$A$5:$A$204,B_KKAuf!$C61,D3_WAV!$D$5:$D$204,$AC$4,D3_WAV!$B$5:$B$204,"&lt;&gt;geleistete Anzahlungen und Anlagen im Bau des Sachanlagevermögens",D3_WAV!$B$5:$B$204,"&lt;&gt;geleistete Anzahlungen auf immaterielle Vermögensgegenstände")</f>
        <v>0</v>
      </c>
      <c r="AD61" s="135">
        <f>SUMIFS(D2_BKZ!$K$5:$K$2504,D2_BKZ!$A$5:$A$2504,$C61,D2_BKZ!$B$5:$B$2504,$AC$4)</f>
        <v>0</v>
      </c>
      <c r="AE61" s="135">
        <f t="shared" si="17"/>
        <v>0</v>
      </c>
      <c r="AF61" s="284">
        <f>IF(A_Stammdaten!$B$7="FNB",(PRODUCT(AE61,KKauf!$L$53)),(PRODUCT(AE61,KKauf!$L$66)))</f>
        <v>0</v>
      </c>
      <c r="AG61" s="284">
        <f>AE61*KKauf!$L$14</f>
        <v>0</v>
      </c>
      <c r="AH61" s="135">
        <f>SUMIFS(D_SAV!$AL$5:$AL$4004,D_SAV!$B$5:$B$4004,B_KKAuf!$C61,D_SAV!$D$5:$D$4004,$AL$4)</f>
        <v>0</v>
      </c>
      <c r="AI61" s="135">
        <f>SUMIFS(D3_WAV!$S$5:$S$204,D3_WAV!$A$5:$A$204,B_KKAuf!$C61,D3_WAV!$D$5:$D$204,$AL$4,D3_WAV!$B$5:$B$204,"&lt;&gt;geleistete Anzahlungen und Anlagen im Bau des Sachanlagevermögens",D3_WAV!$B$5:$B$204,"&lt;&gt;geleistete Anzahlungen auf immaterielle Vermögensgegenstände")</f>
        <v>0</v>
      </c>
      <c r="AJ61" s="135">
        <f>SUMIFS(D2_BKZ!$J$5:$J$2504,D2_BKZ!$A$5:$A$2504,$C61,D2_BKZ!$B$5:$B$2504,$AL$4)</f>
        <v>0</v>
      </c>
      <c r="AK61" s="135">
        <f>SUMIFS(D_SAV!$AN$5:$AN$4004,D_SAV!$B$5:$B$4004,B_KKAuf!$C61,D_SAV!$D$5:$D$4004,$AL$4)</f>
        <v>0</v>
      </c>
      <c r="AL61" s="135">
        <f>SUMIFS(D3_WAV!$U$5:$U$204,D3_WAV!$A$5:$A$204,B_KKAuf!$C61,D3_WAV!$D$5:$D$204,$AL$4,D3_WAV!$B$5:$B$204,"&lt;&gt;geleistete Anzahlungen und Anlagen im Bau des Sachanlagevermögens",D3_WAV!$B$5:$B$204,"&lt;&gt;geleistete Anzahlungen auf immaterielle Vermögensgegenstände")</f>
        <v>0</v>
      </c>
      <c r="AM61" s="135">
        <f>SUMIFS(D2_BKZ!$K$5:$K$2504,D2_BKZ!$A$5:$A$2504,$C61,D2_BKZ!$B$5:$B$2504,$AL$4)</f>
        <v>0</v>
      </c>
      <c r="AN61" s="135">
        <f t="shared" si="18"/>
        <v>0</v>
      </c>
      <c r="AO61" s="284">
        <f>IF(A_Stammdaten!$B$7="FNB",(PRODUCT(AN61,KKauf!$L$54)),(PRODUCT(AN61,KKauf!$L$67)))</f>
        <v>0</v>
      </c>
      <c r="AP61" s="284">
        <f>AN61*KKauf!$L$15</f>
        <v>0</v>
      </c>
      <c r="AQ61" s="135">
        <f>SUMIFS(D_SAV!$AL$5:$AL$4004,D_SAV!$B$5:$B$4004,B_KKAuf!$C61,D_SAV!$D$5:$D$4004,$AU$4)</f>
        <v>0</v>
      </c>
      <c r="AR61" s="135">
        <f>SUMIFS(D3_WAV!$S$5:$S$204,D3_WAV!$A$5:$A$204,B_KKAuf!$C61,D3_WAV!$D$5:$D$204,$AU$4,D3_WAV!$B$5:$B$204,"&lt;&gt;geleistete Anzahlungen und Anlagen im Bau des Sachanlagevermögens",D3_WAV!$B$5:$B$204,"&lt;&gt;geleistete Anzahlungen auf immaterielle Vermögensgegenstände")</f>
        <v>0</v>
      </c>
      <c r="AS61" s="135">
        <f>SUMIFS(D2_BKZ!$J$5:$J$2504,D2_BKZ!$A$5:$A$2504,$C61,D2_BKZ!$B$5:$B$2504,$AU$4)</f>
        <v>0</v>
      </c>
      <c r="AT61" s="135">
        <f>SUMIFS(D_SAV!$AN$5:$AN$4004,D_SAV!$B$5:$B$4004,B_KKAuf!$C61,D_SAV!$D$5:$D$4004,$AU$4)</f>
        <v>0</v>
      </c>
      <c r="AU61" s="135">
        <f>SUMIFS(D3_WAV!$U$5:$U$204,D3_WAV!$A$5:$A$204,B_KKAuf!$C61,D3_WAV!$D$5:$D$204,$AU$4,D3_WAV!$B$5:$B$204,"&lt;&gt;geleistete Anzahlungen und Anlagen im Bau des Sachanlagevermögens",D3_WAV!$B$5:$B$204,"&lt;&gt;geleistete Anzahlungen auf immaterielle Vermögensgegenstände")</f>
        <v>0</v>
      </c>
      <c r="AV61" s="135">
        <f>SUMIFS(D2_BKZ!$K$5:$K$2504,D2_BKZ!$A$5:$A$2504,$C61,D2_BKZ!$B$5:$B$2504,$AU$4)</f>
        <v>0</v>
      </c>
      <c r="AW61" s="135">
        <f t="shared" si="19"/>
        <v>0</v>
      </c>
      <c r="AX61" s="284">
        <f>IF(A_Stammdaten!$B$7="FNB",(PRODUCT(AW61,KKauf!$L$55)),(PRODUCT(AW61,KKauf!$L$68)))</f>
        <v>0</v>
      </c>
      <c r="AY61" s="284">
        <f>AW61*KKauf!$L$16</f>
        <v>0</v>
      </c>
      <c r="AZ61" s="135">
        <f>SUMIFS(D_SAV!$AL$5:$AL$4004,D_SAV!$B$5:$B$4004,B_KKAuf!$C61,D_SAV!$D$5:$D$4004,$BD$4)</f>
        <v>0</v>
      </c>
      <c r="BA61" s="135">
        <f>SUMIFS(D3_WAV!$S$5:$S$204,D3_WAV!$A$5:$A$204,B_KKAuf!$C61,D3_WAV!$D$5:$D$204,$BD$4,D3_WAV!$B$5:$B$204,"&lt;&gt;geleistete Anzahlungen und Anlagen im Bau des Sachanlagevermögens",D3_WAV!$B$5:$B$204,"&lt;&gt;geleistete Anzahlungen auf immaterielle Vermögensgegenstände")</f>
        <v>0</v>
      </c>
      <c r="BB61" s="135">
        <f>SUMIFS(D2_BKZ!$J$5:$J$2504,D2_BKZ!$A$5:$A$2504,$C61,D2_BKZ!$B$5:$B$2504,$BD$4)</f>
        <v>0</v>
      </c>
      <c r="BC61" s="135">
        <f>SUMIFS(D_SAV!$AN$5:$AN$4004,D_SAV!$B$5:$B$4004,B_KKAuf!$C61,D_SAV!$D$5:$D$4004,$BD$4)</f>
        <v>0</v>
      </c>
      <c r="BD61" s="135">
        <f>SUMIFS(D3_WAV!$U$5:$U$204,D3_WAV!$A$5:$A$204,B_KKAuf!$C61,D3_WAV!$D$5:$D$204,$BD$4,D3_WAV!$B$5:$B$204,"&lt;&gt;geleistete Anzahlungen und Anlagen im Bau des Sachanlagevermögens",D3_WAV!$B$5:$B$204,"&lt;&gt;geleistete Anzahlungen auf immaterielle Vermögensgegenstände")</f>
        <v>0</v>
      </c>
      <c r="BE61" s="135">
        <f>SUMIFS(D2_BKZ!$K$5:$K$2504,D2_BKZ!$A$5:$A$2504,$C61,D2_BKZ!$B$5:$B$2504,$BD$4)</f>
        <v>0</v>
      </c>
      <c r="BF61" s="135">
        <f t="shared" si="20"/>
        <v>0</v>
      </c>
      <c r="BG61" s="285">
        <f>IF(A_Stammdaten!$B$7="FNB",(PRODUCT(BF61,KKauf!$L$56)),(PRODUCT(BF61,KKauf!$L$69)))</f>
        <v>0</v>
      </c>
      <c r="BH61" s="286">
        <f>BF61*KKauf!$L$17</f>
        <v>0</v>
      </c>
      <c r="BI61" s="280"/>
      <c r="BJ61" s="280"/>
      <c r="BK61" s="280"/>
      <c r="BL61" s="280"/>
      <c r="BM61" s="280"/>
      <c r="BN61" s="280"/>
      <c r="BO61" s="280"/>
      <c r="BP61" s="280"/>
      <c r="BQ61" s="280"/>
      <c r="BR61" s="280"/>
      <c r="BS61" s="280"/>
      <c r="BT61" s="280"/>
      <c r="BU61" s="280"/>
      <c r="BV61" s="280"/>
      <c r="BW61" s="280"/>
      <c r="BX61" s="280"/>
    </row>
    <row r="62" spans="3:76" x14ac:dyDescent="0.25">
      <c r="C62" s="136">
        <f>A_Stammdaten!A70</f>
        <v>0</v>
      </c>
      <c r="D62" s="174">
        <f t="shared" si="15"/>
        <v>0</v>
      </c>
      <c r="E62" s="174">
        <f t="shared" si="9"/>
        <v>0</v>
      </c>
      <c r="F62" s="283">
        <f>PRODUCT(SUM(L62,O62,X62,AG62,AP62,AY62,BH62),0.4,0.035,A_Stammdaten!D70)</f>
        <v>0</v>
      </c>
      <c r="G62" s="283">
        <f t="shared" si="1"/>
        <v>0</v>
      </c>
      <c r="H62" s="135">
        <f>SUMIF(D_SAV!$B$5:$B$4004,B_KKAuf!$C62,D_SAV!$AM$5:$AM$4004)</f>
        <v>0</v>
      </c>
      <c r="I62" s="135">
        <f>SUMIFS(D3_WAV!$T$5:$T$204,D3_WAV!$A$5:$A$204,C62,D3_WAV!$D$5:$D$204,"&gt;2015",D3_WAV!$D$5:$D$204,"&lt;="&amp;A_Stammdaten!$B$12)</f>
        <v>0</v>
      </c>
      <c r="J62" s="284">
        <f>AVERAGE(SUMIFS(D3_WAV!$S$5:$S$204,D3_WAV!$B$5:$B$204,"geleistete Anzahlungen und Anlagen im Bau des Sachanlagevermögens",D3_WAV!$A$5:$A$204,B_KKAuf!$C62,D3_WAV!$D$5:$D$204,"&lt;=2023"),SUMIFS(D3_WAV!$U$5:$U$204,D3_WAV!$B$5:$B$204,"geleistete Anzahlungen und Anlagen im Bau des Sachanlagevermögens",D3_WAV!$A$5:$A$204,B_KKAuf!$C62,D3_WAV!$D$5:$D$204,"&lt;=2023"))+AVERAGE(SUMIFS(D3_WAV!$S$5:$S$204,D3_WAV!$B$5:$B$204,"geleistete Anzahlungen auf immaterielle Vermögensgegenstände",D3_WAV!$A$5:$A$204,B_KKAuf!$C62,D3_WAV!$D$5:$D$204,"&lt;=2023"),SUMIFS(D3_WAV!$U$5:$U$204,D3_WAV!$B$5:$B$204,"geleistete Anzahlungen auf immaterielle Vermögensgegenstände",D3_WAV!$A$5:$A$204,B_KKAuf!$C62,D3_WAV!$D$5:$D$204,"&lt;=2023"))</f>
        <v>0</v>
      </c>
      <c r="K62" s="284">
        <f>IF(A_Stammdaten!$B$7="FNB",(PRODUCT(B_KKAuf!$J62,KKauf!$Z$52)),PRODUCT(B_KKAuf!$J62,KKauf!$Z$65))</f>
        <v>0</v>
      </c>
      <c r="L62" s="284">
        <f>J62*KKauf!$Z$13</f>
        <v>0</v>
      </c>
      <c r="M62" s="284">
        <f>AVERAGE(SUMIFS(D3_WAV!$S$5:$S$204,D3_WAV!$B$5:$B$204,"geleistete Anzahlungen und Anlagen im Bau des Sachanlagevermögens",D3_WAV!$A$5:$A$204,B_KKAuf!$C62,D3_WAV!$D$5:$D$204,"&gt;=2024"),SUMIFS(D3_WAV!$U$5:$U$204,D3_WAV!$B$5:$B$204,"geleistete Anzahlungen und Anlagen im Bau des Sachanlagevermögens",D3_WAV!$A$5:$A$204,B_KKAuf!$C62,D3_WAV!$D$5:$D$204,"&gt;=2024"))+AVERAGE(SUMIFS(D3_WAV!$S$5:$S$204,D3_WAV!$B$5:$B$204,"geleistete Anzahlungen auf immaterielle Vermögensgegenstände",D3_WAV!$A$5:$A$204,B_KKAuf!$C62,D3_WAV!$D$5:$D$204,"&gt;=2024"),SUMIFS(D3_WAV!$U$5:$U$204,D3_WAV!$B$5:$B$204,"geleistete Anzahlungen auf immaterielle Vermögensgegenstände",D3_WAV!$A$5:$A$204,B_KKAuf!$C62,D3_WAV!$D$5:$D$204,"&gt;=2024"))</f>
        <v>0</v>
      </c>
      <c r="N62" s="284">
        <f>IF(A_Stammdaten!$B$7="FNB",(PRODUCT(B_KKAuf!$M62,KKauf!$Z$55)),PRODUCT(B_KKAuf!$M62,KKauf!$Z$68))</f>
        <v>0</v>
      </c>
      <c r="O62" s="292">
        <f>M62*KKauf!$Z$16</f>
        <v>0</v>
      </c>
      <c r="P62" s="135">
        <f>SUMIFS(D_SAV!$AL$5:$AL$4004,D_SAV!$B$5:$B$4004,B_KKAuf!$C62,D_SAV!$D$5:$D$4004,$T$4)</f>
        <v>0</v>
      </c>
      <c r="Q62" s="135">
        <f>SUMIFS(D3_WAV!$S$5:$S$204,D3_WAV!$A$5:$A$204,B_KKAuf!$C62,D3_WAV!$D$5:$D$204,$T$4,D3_WAV!$B$5:$B$204,"&lt;&gt;geleistete Anzahlungen und Anlagen im Bau des Sachanlagevermögens",D3_WAV!$B$5:$B$204,"&lt;&gt;geleistete Anzahlungen auf immaterielle Vermögensgegenstände")</f>
        <v>0</v>
      </c>
      <c r="R62" s="135">
        <f>SUMIFS(D2_BKZ!$J$5:$J$2504,D2_BKZ!$A$5:$A$2504,$C62,D2_BKZ!$B$5:$B$2504,$T$4)</f>
        <v>0</v>
      </c>
      <c r="S62" s="135">
        <f>SUMIFS(D_SAV!$AN$5:$AN$4004,D_SAV!$B$5:$B$4004,B_KKAuf!$C62,D_SAV!$D$5:$D$4004,$T$4)</f>
        <v>0</v>
      </c>
      <c r="T62" s="135">
        <f>SUMIFS(D3_WAV!$U$5:$U$204,D3_WAV!$A$5:$A$204,B_KKAuf!$C62,D3_WAV!$D$5:$D$204,$T$4,D3_WAV!$B$5:$B$204,"&lt;&gt;geleistete Anzahlungen und Anlagen im Bau des Sachanlagevermögens",D3_WAV!$B$5:$B$204,"&lt;&gt;geleistete Anzahlungen auf immaterielle Vermögensgegenstände")</f>
        <v>0</v>
      </c>
      <c r="U62" s="135">
        <f>SUMIFS(D2_BKZ!$K$5:$K$2504,D2_BKZ!$A$5:$A$2504,$C62,D2_BKZ!$B$5:$B$2504,$T$4)</f>
        <v>0</v>
      </c>
      <c r="V62" s="135">
        <f t="shared" si="16"/>
        <v>0</v>
      </c>
      <c r="W62" s="284">
        <f>IF(A_Stammdaten!$B$7="FNB",(PRODUCT(V62,KKauf!$L$52)),(PRODUCT(V62,KKauf!$L$65)))</f>
        <v>0</v>
      </c>
      <c r="X62" s="284">
        <f>V62*KKauf!$L$13</f>
        <v>0</v>
      </c>
      <c r="Y62" s="135">
        <f>SUMIFS(D_SAV!$AL$5:$AL$4004,D_SAV!$B$5:$B$4004,B_KKAuf!$C62,D_SAV!$D$5:$D$4004,$AC$4)</f>
        <v>0</v>
      </c>
      <c r="Z62" s="135">
        <f>SUMIFS(D3_WAV!$S$5:$S$204,D3_WAV!$A$5:$A$204,B_KKAuf!$C62,D3_WAV!$D$5:$D$204,$AC$4,D3_WAV!$B$5:$B$204,"&lt;&gt;geleistete Anzahlungen und Anlagen im Bau des Sachanlagevermögens",D3_WAV!$B$5:$B$204,"&lt;&gt;geleistete Anzahlungen auf immaterielle Vermögensgegenstände")</f>
        <v>0</v>
      </c>
      <c r="AA62" s="135">
        <f>SUMIFS(D2_BKZ!$J$5:$J$2504,D2_BKZ!$A$5:$A$2504,$C62,D2_BKZ!$B$5:$B$2504,$AC$4)</f>
        <v>0</v>
      </c>
      <c r="AB62" s="135">
        <f>SUMIFS(D_SAV!$AN$5:$AN$4004,D_SAV!$B$5:$B$4004,B_KKAuf!$C62,D_SAV!$D$5:$D$4004,$AC$4)</f>
        <v>0</v>
      </c>
      <c r="AC62" s="135">
        <f>SUMIFS(D3_WAV!$U$5:$U$204,D3_WAV!$A$5:$A$204,B_KKAuf!$C62,D3_WAV!$D$5:$D$204,$AC$4,D3_WAV!$B$5:$B$204,"&lt;&gt;geleistete Anzahlungen und Anlagen im Bau des Sachanlagevermögens",D3_WAV!$B$5:$B$204,"&lt;&gt;geleistete Anzahlungen auf immaterielle Vermögensgegenstände")</f>
        <v>0</v>
      </c>
      <c r="AD62" s="135">
        <f>SUMIFS(D2_BKZ!$K$5:$K$2504,D2_BKZ!$A$5:$A$2504,$C62,D2_BKZ!$B$5:$B$2504,$AC$4)</f>
        <v>0</v>
      </c>
      <c r="AE62" s="135">
        <f t="shared" si="17"/>
        <v>0</v>
      </c>
      <c r="AF62" s="284">
        <f>IF(A_Stammdaten!$B$7="FNB",(PRODUCT(AE62,KKauf!$L$53)),(PRODUCT(AE62,KKauf!$L$66)))</f>
        <v>0</v>
      </c>
      <c r="AG62" s="284">
        <f>AE62*KKauf!$L$14</f>
        <v>0</v>
      </c>
      <c r="AH62" s="135">
        <f>SUMIFS(D_SAV!$AL$5:$AL$4004,D_SAV!$B$5:$B$4004,B_KKAuf!$C62,D_SAV!$D$5:$D$4004,$AL$4)</f>
        <v>0</v>
      </c>
      <c r="AI62" s="135">
        <f>SUMIFS(D3_WAV!$S$5:$S$204,D3_WAV!$A$5:$A$204,B_KKAuf!$C62,D3_WAV!$D$5:$D$204,$AL$4,D3_WAV!$B$5:$B$204,"&lt;&gt;geleistete Anzahlungen und Anlagen im Bau des Sachanlagevermögens",D3_WAV!$B$5:$B$204,"&lt;&gt;geleistete Anzahlungen auf immaterielle Vermögensgegenstände")</f>
        <v>0</v>
      </c>
      <c r="AJ62" s="135">
        <f>SUMIFS(D2_BKZ!$J$5:$J$2504,D2_BKZ!$A$5:$A$2504,$C62,D2_BKZ!$B$5:$B$2504,$AL$4)</f>
        <v>0</v>
      </c>
      <c r="AK62" s="135">
        <f>SUMIFS(D_SAV!$AN$5:$AN$4004,D_SAV!$B$5:$B$4004,B_KKAuf!$C62,D_SAV!$D$5:$D$4004,$AL$4)</f>
        <v>0</v>
      </c>
      <c r="AL62" s="135">
        <f>SUMIFS(D3_WAV!$U$5:$U$204,D3_WAV!$A$5:$A$204,B_KKAuf!$C62,D3_WAV!$D$5:$D$204,$AL$4,D3_WAV!$B$5:$B$204,"&lt;&gt;geleistete Anzahlungen und Anlagen im Bau des Sachanlagevermögens",D3_WAV!$B$5:$B$204,"&lt;&gt;geleistete Anzahlungen auf immaterielle Vermögensgegenstände")</f>
        <v>0</v>
      </c>
      <c r="AM62" s="135">
        <f>SUMIFS(D2_BKZ!$K$5:$K$2504,D2_BKZ!$A$5:$A$2504,$C62,D2_BKZ!$B$5:$B$2504,$AL$4)</f>
        <v>0</v>
      </c>
      <c r="AN62" s="135">
        <f t="shared" si="18"/>
        <v>0</v>
      </c>
      <c r="AO62" s="284">
        <f>IF(A_Stammdaten!$B$7="FNB",(PRODUCT(AN62,KKauf!$L$54)),(PRODUCT(AN62,KKauf!$L$67)))</f>
        <v>0</v>
      </c>
      <c r="AP62" s="284">
        <f>AN62*KKauf!$L$15</f>
        <v>0</v>
      </c>
      <c r="AQ62" s="135">
        <f>SUMIFS(D_SAV!$AL$5:$AL$4004,D_SAV!$B$5:$B$4004,B_KKAuf!$C62,D_SAV!$D$5:$D$4004,$AU$4)</f>
        <v>0</v>
      </c>
      <c r="AR62" s="135">
        <f>SUMIFS(D3_WAV!$S$5:$S$204,D3_WAV!$A$5:$A$204,B_KKAuf!$C62,D3_WAV!$D$5:$D$204,$AU$4,D3_WAV!$B$5:$B$204,"&lt;&gt;geleistete Anzahlungen und Anlagen im Bau des Sachanlagevermögens",D3_WAV!$B$5:$B$204,"&lt;&gt;geleistete Anzahlungen auf immaterielle Vermögensgegenstände")</f>
        <v>0</v>
      </c>
      <c r="AS62" s="135">
        <f>SUMIFS(D2_BKZ!$J$5:$J$2504,D2_BKZ!$A$5:$A$2504,$C62,D2_BKZ!$B$5:$B$2504,$AU$4)</f>
        <v>0</v>
      </c>
      <c r="AT62" s="135">
        <f>SUMIFS(D_SAV!$AN$5:$AN$4004,D_SAV!$B$5:$B$4004,B_KKAuf!$C62,D_SAV!$D$5:$D$4004,$AU$4)</f>
        <v>0</v>
      </c>
      <c r="AU62" s="135">
        <f>SUMIFS(D3_WAV!$U$5:$U$204,D3_WAV!$A$5:$A$204,B_KKAuf!$C62,D3_WAV!$D$5:$D$204,$AU$4,D3_WAV!$B$5:$B$204,"&lt;&gt;geleistete Anzahlungen und Anlagen im Bau des Sachanlagevermögens",D3_WAV!$B$5:$B$204,"&lt;&gt;geleistete Anzahlungen auf immaterielle Vermögensgegenstände")</f>
        <v>0</v>
      </c>
      <c r="AV62" s="135">
        <f>SUMIFS(D2_BKZ!$K$5:$K$2504,D2_BKZ!$A$5:$A$2504,$C62,D2_BKZ!$B$5:$B$2504,$AU$4)</f>
        <v>0</v>
      </c>
      <c r="AW62" s="135">
        <f t="shared" si="19"/>
        <v>0</v>
      </c>
      <c r="AX62" s="284">
        <f>IF(A_Stammdaten!$B$7="FNB",(PRODUCT(AW62,KKauf!$L$55)),(PRODUCT(AW62,KKauf!$L$68)))</f>
        <v>0</v>
      </c>
      <c r="AY62" s="284">
        <f>AW62*KKauf!$L$16</f>
        <v>0</v>
      </c>
      <c r="AZ62" s="135">
        <f>SUMIFS(D_SAV!$AL$5:$AL$4004,D_SAV!$B$5:$B$4004,B_KKAuf!$C62,D_SAV!$D$5:$D$4004,$BD$4)</f>
        <v>0</v>
      </c>
      <c r="BA62" s="135">
        <f>SUMIFS(D3_WAV!$S$5:$S$204,D3_WAV!$A$5:$A$204,B_KKAuf!$C62,D3_WAV!$D$5:$D$204,$BD$4,D3_WAV!$B$5:$B$204,"&lt;&gt;geleistete Anzahlungen und Anlagen im Bau des Sachanlagevermögens",D3_WAV!$B$5:$B$204,"&lt;&gt;geleistete Anzahlungen auf immaterielle Vermögensgegenstände")</f>
        <v>0</v>
      </c>
      <c r="BB62" s="135">
        <f>SUMIFS(D2_BKZ!$J$5:$J$2504,D2_BKZ!$A$5:$A$2504,$C62,D2_BKZ!$B$5:$B$2504,$BD$4)</f>
        <v>0</v>
      </c>
      <c r="BC62" s="135">
        <f>SUMIFS(D_SAV!$AN$5:$AN$4004,D_SAV!$B$5:$B$4004,B_KKAuf!$C62,D_SAV!$D$5:$D$4004,$BD$4)</f>
        <v>0</v>
      </c>
      <c r="BD62" s="135">
        <f>SUMIFS(D3_WAV!$U$5:$U$204,D3_WAV!$A$5:$A$204,B_KKAuf!$C62,D3_WAV!$D$5:$D$204,$BD$4,D3_WAV!$B$5:$B$204,"&lt;&gt;geleistete Anzahlungen und Anlagen im Bau des Sachanlagevermögens",D3_WAV!$B$5:$B$204,"&lt;&gt;geleistete Anzahlungen auf immaterielle Vermögensgegenstände")</f>
        <v>0</v>
      </c>
      <c r="BE62" s="135">
        <f>SUMIFS(D2_BKZ!$K$5:$K$2504,D2_BKZ!$A$5:$A$2504,$C62,D2_BKZ!$B$5:$B$2504,$BD$4)</f>
        <v>0</v>
      </c>
      <c r="BF62" s="135">
        <f t="shared" si="20"/>
        <v>0</v>
      </c>
      <c r="BG62" s="285">
        <f>IF(A_Stammdaten!$B$7="FNB",(PRODUCT(BF62,KKauf!$L$56)),(PRODUCT(BF62,KKauf!$L$69)))</f>
        <v>0</v>
      </c>
      <c r="BH62" s="286">
        <f>BF62*KKauf!$L$17</f>
        <v>0</v>
      </c>
      <c r="BI62" s="280"/>
      <c r="BJ62" s="280"/>
      <c r="BK62" s="280"/>
      <c r="BL62" s="280"/>
      <c r="BM62" s="280"/>
      <c r="BN62" s="280"/>
      <c r="BO62" s="280"/>
      <c r="BP62" s="280"/>
      <c r="BQ62" s="280"/>
      <c r="BR62" s="280"/>
      <c r="BS62" s="280"/>
      <c r="BT62" s="280"/>
      <c r="BU62" s="280"/>
      <c r="BV62" s="280"/>
      <c r="BW62" s="280"/>
      <c r="BX62" s="280"/>
    </row>
    <row r="63" spans="3:76" x14ac:dyDescent="0.25">
      <c r="C63" s="136">
        <f>A_Stammdaten!A71</f>
        <v>0</v>
      </c>
      <c r="D63" s="174">
        <f t="shared" si="15"/>
        <v>0</v>
      </c>
      <c r="E63" s="174">
        <f t="shared" si="9"/>
        <v>0</v>
      </c>
      <c r="F63" s="283">
        <f>PRODUCT(SUM(L63,O63,X63,AG63,AP63,AY63,BH63),0.4,0.035,A_Stammdaten!D71)</f>
        <v>0</v>
      </c>
      <c r="G63" s="283">
        <f t="shared" si="1"/>
        <v>0</v>
      </c>
      <c r="H63" s="135">
        <f>SUMIF(D_SAV!$B$5:$B$4004,B_KKAuf!$C63,D_SAV!$AM$5:$AM$4004)</f>
        <v>0</v>
      </c>
      <c r="I63" s="135">
        <f>SUMIFS(D3_WAV!$T$5:$T$204,D3_WAV!$A$5:$A$204,C63,D3_WAV!$D$5:$D$204,"&gt;2015",D3_WAV!$D$5:$D$204,"&lt;="&amp;A_Stammdaten!$B$12)</f>
        <v>0</v>
      </c>
      <c r="J63" s="284">
        <f>AVERAGE(SUMIFS(D3_WAV!$S$5:$S$204,D3_WAV!$B$5:$B$204,"geleistete Anzahlungen und Anlagen im Bau des Sachanlagevermögens",D3_WAV!$A$5:$A$204,B_KKAuf!$C63,D3_WAV!$D$5:$D$204,"&lt;=2023"),SUMIFS(D3_WAV!$U$5:$U$204,D3_WAV!$B$5:$B$204,"geleistete Anzahlungen und Anlagen im Bau des Sachanlagevermögens",D3_WAV!$A$5:$A$204,B_KKAuf!$C63,D3_WAV!$D$5:$D$204,"&lt;=2023"))+AVERAGE(SUMIFS(D3_WAV!$S$5:$S$204,D3_WAV!$B$5:$B$204,"geleistete Anzahlungen auf immaterielle Vermögensgegenstände",D3_WAV!$A$5:$A$204,B_KKAuf!$C63,D3_WAV!$D$5:$D$204,"&lt;=2023"),SUMIFS(D3_WAV!$U$5:$U$204,D3_WAV!$B$5:$B$204,"geleistete Anzahlungen auf immaterielle Vermögensgegenstände",D3_WAV!$A$5:$A$204,B_KKAuf!$C63,D3_WAV!$D$5:$D$204,"&lt;=2023"))</f>
        <v>0</v>
      </c>
      <c r="K63" s="284">
        <f>IF(A_Stammdaten!$B$7="FNB",(PRODUCT(B_KKAuf!$J63,KKauf!$Z$52)),PRODUCT(B_KKAuf!$J63,KKauf!$Z$65))</f>
        <v>0</v>
      </c>
      <c r="L63" s="284">
        <f>J63*KKauf!$Z$13</f>
        <v>0</v>
      </c>
      <c r="M63" s="284">
        <f>AVERAGE(SUMIFS(D3_WAV!$S$5:$S$204,D3_WAV!$B$5:$B$204,"geleistete Anzahlungen und Anlagen im Bau des Sachanlagevermögens",D3_WAV!$A$5:$A$204,B_KKAuf!$C63,D3_WAV!$D$5:$D$204,"&gt;=2024"),SUMIFS(D3_WAV!$U$5:$U$204,D3_WAV!$B$5:$B$204,"geleistete Anzahlungen und Anlagen im Bau des Sachanlagevermögens",D3_WAV!$A$5:$A$204,B_KKAuf!$C63,D3_WAV!$D$5:$D$204,"&gt;=2024"))+AVERAGE(SUMIFS(D3_WAV!$S$5:$S$204,D3_WAV!$B$5:$B$204,"geleistete Anzahlungen auf immaterielle Vermögensgegenstände",D3_WAV!$A$5:$A$204,B_KKAuf!$C63,D3_WAV!$D$5:$D$204,"&gt;=2024"),SUMIFS(D3_WAV!$U$5:$U$204,D3_WAV!$B$5:$B$204,"geleistete Anzahlungen auf immaterielle Vermögensgegenstände",D3_WAV!$A$5:$A$204,B_KKAuf!$C63,D3_WAV!$D$5:$D$204,"&gt;=2024"))</f>
        <v>0</v>
      </c>
      <c r="N63" s="284">
        <f>IF(A_Stammdaten!$B$7="FNB",(PRODUCT(B_KKAuf!$M63,KKauf!$Z$55)),PRODUCT(B_KKAuf!$M63,KKauf!$Z$68))</f>
        <v>0</v>
      </c>
      <c r="O63" s="292">
        <f>M63*KKauf!$Z$16</f>
        <v>0</v>
      </c>
      <c r="P63" s="135">
        <f>SUMIFS(D_SAV!$AL$5:$AL$4004,D_SAV!$B$5:$B$4004,B_KKAuf!$C63,D_SAV!$D$5:$D$4004,$T$4)</f>
        <v>0</v>
      </c>
      <c r="Q63" s="135">
        <f>SUMIFS(D3_WAV!$S$5:$S$204,D3_WAV!$A$5:$A$204,B_KKAuf!$C63,D3_WAV!$D$5:$D$204,$T$4,D3_WAV!$B$5:$B$204,"&lt;&gt;geleistete Anzahlungen und Anlagen im Bau des Sachanlagevermögens",D3_WAV!$B$5:$B$204,"&lt;&gt;geleistete Anzahlungen auf immaterielle Vermögensgegenstände")</f>
        <v>0</v>
      </c>
      <c r="R63" s="135">
        <f>SUMIFS(D2_BKZ!$J$5:$J$2504,D2_BKZ!$A$5:$A$2504,$C63,D2_BKZ!$B$5:$B$2504,$T$4)</f>
        <v>0</v>
      </c>
      <c r="S63" s="135">
        <f>SUMIFS(D_SAV!$AN$5:$AN$4004,D_SAV!$B$5:$B$4004,B_KKAuf!$C63,D_SAV!$D$5:$D$4004,$T$4)</f>
        <v>0</v>
      </c>
      <c r="T63" s="135">
        <f>SUMIFS(D3_WAV!$U$5:$U$204,D3_WAV!$A$5:$A$204,B_KKAuf!$C63,D3_WAV!$D$5:$D$204,$T$4,D3_WAV!$B$5:$B$204,"&lt;&gt;geleistete Anzahlungen und Anlagen im Bau des Sachanlagevermögens",D3_WAV!$B$5:$B$204,"&lt;&gt;geleistete Anzahlungen auf immaterielle Vermögensgegenstände")</f>
        <v>0</v>
      </c>
      <c r="U63" s="135">
        <f>SUMIFS(D2_BKZ!$K$5:$K$2504,D2_BKZ!$A$5:$A$2504,$C63,D2_BKZ!$B$5:$B$2504,$T$4)</f>
        <v>0</v>
      </c>
      <c r="V63" s="135">
        <f t="shared" si="16"/>
        <v>0</v>
      </c>
      <c r="W63" s="284">
        <f>IF(A_Stammdaten!$B$7="FNB",(PRODUCT(V63,KKauf!$L$52)),(PRODUCT(V63,KKauf!$L$65)))</f>
        <v>0</v>
      </c>
      <c r="X63" s="284">
        <f>V63*KKauf!$L$13</f>
        <v>0</v>
      </c>
      <c r="Y63" s="135">
        <f>SUMIFS(D_SAV!$AL$5:$AL$4004,D_SAV!$B$5:$B$4004,B_KKAuf!$C63,D_SAV!$D$5:$D$4004,$AC$4)</f>
        <v>0</v>
      </c>
      <c r="Z63" s="135">
        <f>SUMIFS(D3_WAV!$S$5:$S$204,D3_WAV!$A$5:$A$204,B_KKAuf!$C63,D3_WAV!$D$5:$D$204,$AC$4,D3_WAV!$B$5:$B$204,"&lt;&gt;geleistete Anzahlungen und Anlagen im Bau des Sachanlagevermögens",D3_WAV!$B$5:$B$204,"&lt;&gt;geleistete Anzahlungen auf immaterielle Vermögensgegenstände")</f>
        <v>0</v>
      </c>
      <c r="AA63" s="135">
        <f>SUMIFS(D2_BKZ!$J$5:$J$2504,D2_BKZ!$A$5:$A$2504,$C63,D2_BKZ!$B$5:$B$2504,$AC$4)</f>
        <v>0</v>
      </c>
      <c r="AB63" s="135">
        <f>SUMIFS(D_SAV!$AN$5:$AN$4004,D_SAV!$B$5:$B$4004,B_KKAuf!$C63,D_SAV!$D$5:$D$4004,$AC$4)</f>
        <v>0</v>
      </c>
      <c r="AC63" s="135">
        <f>SUMIFS(D3_WAV!$U$5:$U$204,D3_WAV!$A$5:$A$204,B_KKAuf!$C63,D3_WAV!$D$5:$D$204,$AC$4,D3_WAV!$B$5:$B$204,"&lt;&gt;geleistete Anzahlungen und Anlagen im Bau des Sachanlagevermögens",D3_WAV!$B$5:$B$204,"&lt;&gt;geleistete Anzahlungen auf immaterielle Vermögensgegenstände")</f>
        <v>0</v>
      </c>
      <c r="AD63" s="135">
        <f>SUMIFS(D2_BKZ!$K$5:$K$2504,D2_BKZ!$A$5:$A$2504,$C63,D2_BKZ!$B$5:$B$2504,$AC$4)</f>
        <v>0</v>
      </c>
      <c r="AE63" s="135">
        <f t="shared" si="17"/>
        <v>0</v>
      </c>
      <c r="AF63" s="284">
        <f>IF(A_Stammdaten!$B$7="FNB",(PRODUCT(AE63,KKauf!$L$53)),(PRODUCT(AE63,KKauf!$L$66)))</f>
        <v>0</v>
      </c>
      <c r="AG63" s="284">
        <f>AE63*KKauf!$L$14</f>
        <v>0</v>
      </c>
      <c r="AH63" s="135">
        <f>SUMIFS(D_SAV!$AL$5:$AL$4004,D_SAV!$B$5:$B$4004,B_KKAuf!$C63,D_SAV!$D$5:$D$4004,$AL$4)</f>
        <v>0</v>
      </c>
      <c r="AI63" s="135">
        <f>SUMIFS(D3_WAV!$S$5:$S$204,D3_WAV!$A$5:$A$204,B_KKAuf!$C63,D3_WAV!$D$5:$D$204,$AL$4,D3_WAV!$B$5:$B$204,"&lt;&gt;geleistete Anzahlungen und Anlagen im Bau des Sachanlagevermögens",D3_WAV!$B$5:$B$204,"&lt;&gt;geleistete Anzahlungen auf immaterielle Vermögensgegenstände")</f>
        <v>0</v>
      </c>
      <c r="AJ63" s="135">
        <f>SUMIFS(D2_BKZ!$J$5:$J$2504,D2_BKZ!$A$5:$A$2504,$C63,D2_BKZ!$B$5:$B$2504,$AL$4)</f>
        <v>0</v>
      </c>
      <c r="AK63" s="135">
        <f>SUMIFS(D_SAV!$AN$5:$AN$4004,D_SAV!$B$5:$B$4004,B_KKAuf!$C63,D_SAV!$D$5:$D$4004,$AL$4)</f>
        <v>0</v>
      </c>
      <c r="AL63" s="135">
        <f>SUMIFS(D3_WAV!$U$5:$U$204,D3_WAV!$A$5:$A$204,B_KKAuf!$C63,D3_WAV!$D$5:$D$204,$AL$4,D3_WAV!$B$5:$B$204,"&lt;&gt;geleistete Anzahlungen und Anlagen im Bau des Sachanlagevermögens",D3_WAV!$B$5:$B$204,"&lt;&gt;geleistete Anzahlungen auf immaterielle Vermögensgegenstände")</f>
        <v>0</v>
      </c>
      <c r="AM63" s="135">
        <f>SUMIFS(D2_BKZ!$K$5:$K$2504,D2_BKZ!$A$5:$A$2504,$C63,D2_BKZ!$B$5:$B$2504,$AL$4)</f>
        <v>0</v>
      </c>
      <c r="AN63" s="135">
        <f t="shared" si="18"/>
        <v>0</v>
      </c>
      <c r="AO63" s="284">
        <f>IF(A_Stammdaten!$B$7="FNB",(PRODUCT(AN63,KKauf!$L$54)),(PRODUCT(AN63,KKauf!$L$67)))</f>
        <v>0</v>
      </c>
      <c r="AP63" s="284">
        <f>AN63*KKauf!$L$15</f>
        <v>0</v>
      </c>
      <c r="AQ63" s="135">
        <f>SUMIFS(D_SAV!$AL$5:$AL$4004,D_SAV!$B$5:$B$4004,B_KKAuf!$C63,D_SAV!$D$5:$D$4004,$AU$4)</f>
        <v>0</v>
      </c>
      <c r="AR63" s="135">
        <f>SUMIFS(D3_WAV!$S$5:$S$204,D3_WAV!$A$5:$A$204,B_KKAuf!$C63,D3_WAV!$D$5:$D$204,$AU$4,D3_WAV!$B$5:$B$204,"&lt;&gt;geleistete Anzahlungen und Anlagen im Bau des Sachanlagevermögens",D3_WAV!$B$5:$B$204,"&lt;&gt;geleistete Anzahlungen auf immaterielle Vermögensgegenstände")</f>
        <v>0</v>
      </c>
      <c r="AS63" s="135">
        <f>SUMIFS(D2_BKZ!$J$5:$J$2504,D2_BKZ!$A$5:$A$2504,$C63,D2_BKZ!$B$5:$B$2504,$AU$4)</f>
        <v>0</v>
      </c>
      <c r="AT63" s="135">
        <f>SUMIFS(D_SAV!$AN$5:$AN$4004,D_SAV!$B$5:$B$4004,B_KKAuf!$C63,D_SAV!$D$5:$D$4004,$AU$4)</f>
        <v>0</v>
      </c>
      <c r="AU63" s="135">
        <f>SUMIFS(D3_WAV!$U$5:$U$204,D3_WAV!$A$5:$A$204,B_KKAuf!$C63,D3_WAV!$D$5:$D$204,$AU$4,D3_WAV!$B$5:$B$204,"&lt;&gt;geleistete Anzahlungen und Anlagen im Bau des Sachanlagevermögens",D3_WAV!$B$5:$B$204,"&lt;&gt;geleistete Anzahlungen auf immaterielle Vermögensgegenstände")</f>
        <v>0</v>
      </c>
      <c r="AV63" s="135">
        <f>SUMIFS(D2_BKZ!$K$5:$K$2504,D2_BKZ!$A$5:$A$2504,$C63,D2_BKZ!$B$5:$B$2504,$AU$4)</f>
        <v>0</v>
      </c>
      <c r="AW63" s="135">
        <f t="shared" si="19"/>
        <v>0</v>
      </c>
      <c r="AX63" s="284">
        <f>IF(A_Stammdaten!$B$7="FNB",(PRODUCT(AW63,KKauf!$L$55)),(PRODUCT(AW63,KKauf!$L$68)))</f>
        <v>0</v>
      </c>
      <c r="AY63" s="284">
        <f>AW63*KKauf!$L$16</f>
        <v>0</v>
      </c>
      <c r="AZ63" s="135">
        <f>SUMIFS(D_SAV!$AL$5:$AL$4004,D_SAV!$B$5:$B$4004,B_KKAuf!$C63,D_SAV!$D$5:$D$4004,$BD$4)</f>
        <v>0</v>
      </c>
      <c r="BA63" s="135">
        <f>SUMIFS(D3_WAV!$S$5:$S$204,D3_WAV!$A$5:$A$204,B_KKAuf!$C63,D3_WAV!$D$5:$D$204,$BD$4,D3_WAV!$B$5:$B$204,"&lt;&gt;geleistete Anzahlungen und Anlagen im Bau des Sachanlagevermögens",D3_WAV!$B$5:$B$204,"&lt;&gt;geleistete Anzahlungen auf immaterielle Vermögensgegenstände")</f>
        <v>0</v>
      </c>
      <c r="BB63" s="135">
        <f>SUMIFS(D2_BKZ!$J$5:$J$2504,D2_BKZ!$A$5:$A$2504,$C63,D2_BKZ!$B$5:$B$2504,$BD$4)</f>
        <v>0</v>
      </c>
      <c r="BC63" s="135">
        <f>SUMIFS(D_SAV!$AN$5:$AN$4004,D_SAV!$B$5:$B$4004,B_KKAuf!$C63,D_SAV!$D$5:$D$4004,$BD$4)</f>
        <v>0</v>
      </c>
      <c r="BD63" s="135">
        <f>SUMIFS(D3_WAV!$U$5:$U$204,D3_WAV!$A$5:$A$204,B_KKAuf!$C63,D3_WAV!$D$5:$D$204,$BD$4,D3_WAV!$B$5:$B$204,"&lt;&gt;geleistete Anzahlungen und Anlagen im Bau des Sachanlagevermögens",D3_WAV!$B$5:$B$204,"&lt;&gt;geleistete Anzahlungen auf immaterielle Vermögensgegenstände")</f>
        <v>0</v>
      </c>
      <c r="BE63" s="135">
        <f>SUMIFS(D2_BKZ!$K$5:$K$2504,D2_BKZ!$A$5:$A$2504,$C63,D2_BKZ!$B$5:$B$2504,$BD$4)</f>
        <v>0</v>
      </c>
      <c r="BF63" s="135">
        <f t="shared" si="20"/>
        <v>0</v>
      </c>
      <c r="BG63" s="285">
        <f>IF(A_Stammdaten!$B$7="FNB",(PRODUCT(BF63,KKauf!$L$56)),(PRODUCT(BF63,KKauf!$L$69)))</f>
        <v>0</v>
      </c>
      <c r="BH63" s="286">
        <f>BF63*KKauf!$L$17</f>
        <v>0</v>
      </c>
      <c r="BI63" s="280"/>
      <c r="BJ63" s="280"/>
      <c r="BK63" s="280"/>
      <c r="BL63" s="280"/>
      <c r="BM63" s="280"/>
      <c r="BN63" s="280"/>
      <c r="BO63" s="280"/>
      <c r="BP63" s="280"/>
      <c r="BQ63" s="280"/>
      <c r="BR63" s="280"/>
      <c r="BS63" s="280"/>
      <c r="BT63" s="280"/>
      <c r="BU63" s="280"/>
      <c r="BV63" s="280"/>
      <c r="BW63" s="280"/>
      <c r="BX63" s="280"/>
    </row>
  </sheetData>
  <sheetProtection algorithmName="SHA-512" hashValue="wnjqP+hC3dliGW07NrB6O9i5zaBdk25sKeNbMJkbtis7xwiHvaueTMTzZVt1RmnpWkMys36VpWrVXAHhn/iwJA==" saltValue="PBcC3wZtT4PFMNSIM7fmBA==" spinCount="100000" sheet="1" formatCells="0" formatColumns="0" formatRows="0"/>
  <mergeCells count="30">
    <mergeCell ref="AN4:AP4"/>
    <mergeCell ref="AW4:AY4"/>
    <mergeCell ref="BW4:BX4"/>
    <mergeCell ref="BW5:BW6"/>
    <mergeCell ref="BX5:BX6"/>
    <mergeCell ref="BO4:BP4"/>
    <mergeCell ref="BF5:BF6"/>
    <mergeCell ref="BG5:BG6"/>
    <mergeCell ref="BO5:BO6"/>
    <mergeCell ref="BP5:BP6"/>
    <mergeCell ref="BH5:BH6"/>
    <mergeCell ref="BF4:BH4"/>
    <mergeCell ref="AN5:AN6"/>
    <mergeCell ref="AO5:AO6"/>
    <mergeCell ref="AW5:AW6"/>
    <mergeCell ref="AX5:AX6"/>
    <mergeCell ref="AP5:AP6"/>
    <mergeCell ref="W5:W6"/>
    <mergeCell ref="AF5:AF6"/>
    <mergeCell ref="AE5:AE6"/>
    <mergeCell ref="X5:X6"/>
    <mergeCell ref="V4:X4"/>
    <mergeCell ref="AE4:AG4"/>
    <mergeCell ref="D5:D6"/>
    <mergeCell ref="G5:G6"/>
    <mergeCell ref="V5:V6"/>
    <mergeCell ref="E5:E6"/>
    <mergeCell ref="F5:F6"/>
    <mergeCell ref="J4:L5"/>
    <mergeCell ref="M4:O5"/>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tabColor theme="5" tint="0.39997558519241921"/>
  </sheetPr>
  <dimension ref="A1:BE4004"/>
  <sheetViews>
    <sheetView zoomScaleNormal="100" workbookViewId="0">
      <pane xSplit="4" ySplit="4" topLeftCell="E5" activePane="bottomRight" state="frozen"/>
      <selection activeCell="J4" sqref="J4:K5"/>
      <selection pane="topRight" activeCell="J4" sqref="J4:K5"/>
      <selection pane="bottomLeft" activeCell="J4" sqref="J4:K5"/>
      <selection pane="bottomRight" activeCell="B5" sqref="B5"/>
    </sheetView>
  </sheetViews>
  <sheetFormatPr baseColWidth="10" defaultColWidth="9.140625" defaultRowHeight="15" x14ac:dyDescent="0.25"/>
  <cols>
    <col min="1" max="1" width="21.28515625" style="15" bestFit="1" customWidth="1"/>
    <col min="2" max="2" width="7.5703125" style="15" customWidth="1"/>
    <col min="3" max="3" width="45.140625" style="15" bestFit="1" customWidth="1"/>
    <col min="4" max="4" width="13.7109375" style="33" customWidth="1"/>
    <col min="5" max="5" width="10.7109375" style="33" bestFit="1" customWidth="1"/>
    <col min="6" max="7" width="17.28515625" style="15" customWidth="1"/>
    <col min="8" max="9" width="19.42578125" style="15" customWidth="1"/>
    <col min="10" max="19" width="17.28515625" style="15" customWidth="1"/>
    <col min="20" max="20" width="29.140625" style="15" customWidth="1"/>
    <col min="21" max="21" width="25.140625" style="15" customWidth="1"/>
    <col min="22" max="22" width="18.5703125" style="33" bestFit="1" customWidth="1"/>
    <col min="23" max="23" width="18.5703125" style="33" customWidth="1"/>
    <col min="24" max="25" width="18.5703125" style="33" bestFit="1" customWidth="1"/>
    <col min="26" max="26" width="19.85546875" style="33" bestFit="1" customWidth="1"/>
    <col min="27" max="28" width="12.7109375" style="15" bestFit="1" customWidth="1"/>
    <col min="29" max="30" width="10.7109375" style="15" customWidth="1"/>
    <col min="31" max="37" width="6.28515625" style="15" customWidth="1"/>
    <col min="38" max="38" width="13.85546875" style="15" customWidth="1"/>
    <col min="39" max="39" width="16.42578125" style="15" customWidth="1"/>
    <col min="40" max="40" width="13.42578125" style="15" customWidth="1"/>
    <col min="41" max="41" width="2.42578125" style="15" customWidth="1"/>
    <col min="42" max="45" width="16.42578125" style="15" customWidth="1"/>
    <col min="46" max="46" width="15.85546875" style="15" customWidth="1"/>
    <col min="47" max="48" width="15.28515625" style="15" customWidth="1"/>
    <col min="49" max="52" width="16.85546875" style="15" customWidth="1"/>
    <col min="53" max="54" width="16.42578125" style="15" customWidth="1"/>
    <col min="55" max="55" width="13.7109375" style="15" customWidth="1"/>
    <col min="56" max="56" width="14.5703125" style="15" customWidth="1"/>
    <col min="57" max="57" width="17.140625" style="15" customWidth="1"/>
    <col min="58" max="16384" width="9.140625" style="15"/>
  </cols>
  <sheetData>
    <row r="1" spans="1:57" ht="18.75" x14ac:dyDescent="0.3">
      <c r="B1" s="23" t="s">
        <v>62</v>
      </c>
      <c r="D1" s="15"/>
      <c r="E1" s="15"/>
      <c r="V1" s="15"/>
      <c r="W1" s="15"/>
      <c r="X1" s="15"/>
      <c r="Y1" s="15"/>
      <c r="Z1" s="15"/>
      <c r="AJ1" s="23"/>
      <c r="AO1" s="114"/>
      <c r="AP1" s="114" t="s">
        <v>267</v>
      </c>
      <c r="AQ1" s="114"/>
      <c r="AR1" s="114"/>
      <c r="AS1" s="114"/>
    </row>
    <row r="2" spans="1:57" x14ac:dyDescent="0.25">
      <c r="A2" s="131"/>
      <c r="B2" s="131"/>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313"/>
      <c r="AP2" s="314" t="s">
        <v>261</v>
      </c>
      <c r="AQ2" s="315"/>
      <c r="AR2" s="315"/>
      <c r="AS2" s="315"/>
      <c r="AT2" s="315"/>
      <c r="AU2" s="315"/>
      <c r="AV2" s="315"/>
      <c r="AW2" s="315"/>
      <c r="AX2" s="315"/>
      <c r="AY2" s="315"/>
      <c r="AZ2" s="315"/>
      <c r="BA2" s="315"/>
      <c r="BB2" s="315"/>
      <c r="BC2" s="315"/>
      <c r="BD2" s="315"/>
      <c r="BE2" s="316"/>
    </row>
    <row r="3" spans="1:57" ht="18.75" x14ac:dyDescent="0.3">
      <c r="A3" s="131"/>
      <c r="B3" s="24" t="s">
        <v>61</v>
      </c>
      <c r="C3" s="25"/>
      <c r="D3" s="26"/>
      <c r="E3" s="25"/>
      <c r="F3" s="25"/>
      <c r="G3" s="24" t="s">
        <v>112</v>
      </c>
      <c r="H3" s="25"/>
      <c r="I3" s="25"/>
      <c r="J3" s="25"/>
      <c r="K3" s="25"/>
      <c r="L3" s="25"/>
      <c r="M3" s="25"/>
      <c r="N3" s="25"/>
      <c r="O3" s="25"/>
      <c r="P3" s="25"/>
      <c r="Q3" s="25"/>
      <c r="R3" s="25"/>
      <c r="S3" s="25"/>
      <c r="T3" s="25"/>
      <c r="U3" s="25"/>
      <c r="V3" s="26"/>
      <c r="W3" s="26"/>
      <c r="X3" s="26"/>
      <c r="Y3" s="26"/>
      <c r="Z3" s="26"/>
      <c r="AA3" s="27"/>
      <c r="AB3" s="27"/>
      <c r="AC3" s="27" t="s">
        <v>15</v>
      </c>
      <c r="AD3" s="28"/>
      <c r="AE3" s="28"/>
      <c r="AF3" s="28"/>
      <c r="AG3" s="28"/>
      <c r="AH3" s="28"/>
      <c r="AI3" s="28"/>
      <c r="AJ3" s="28"/>
      <c r="AK3" s="50"/>
      <c r="AL3" s="27" t="s">
        <v>92</v>
      </c>
      <c r="AM3" s="28"/>
      <c r="AN3" s="50"/>
      <c r="AP3" s="317">
        <v>2021</v>
      </c>
      <c r="AQ3" s="318"/>
      <c r="AR3" s="319"/>
      <c r="AS3" s="317">
        <v>2022</v>
      </c>
      <c r="AT3" s="318"/>
      <c r="AU3" s="319"/>
      <c r="AV3" s="317">
        <v>2023</v>
      </c>
      <c r="AW3" s="318"/>
      <c r="AX3" s="319"/>
      <c r="AY3" s="317">
        <v>2024</v>
      </c>
      <c r="AZ3" s="318"/>
      <c r="BA3" s="319"/>
      <c r="BB3" s="317">
        <v>2025</v>
      </c>
      <c r="BC3" s="318"/>
      <c r="BD3" s="318"/>
      <c r="BE3" s="319"/>
    </row>
    <row r="4" spans="1:57" s="30" customFormat="1" ht="98.25" customHeight="1" x14ac:dyDescent="0.25">
      <c r="A4" s="3" t="s">
        <v>279</v>
      </c>
      <c r="B4" s="300" t="s">
        <v>60</v>
      </c>
      <c r="C4" s="3" t="s">
        <v>11</v>
      </c>
      <c r="D4" s="3" t="s">
        <v>80</v>
      </c>
      <c r="E4" s="3" t="s">
        <v>259</v>
      </c>
      <c r="F4" s="3" t="s">
        <v>169</v>
      </c>
      <c r="G4" s="3" t="s">
        <v>122</v>
      </c>
      <c r="H4" s="3" t="s">
        <v>160</v>
      </c>
      <c r="I4" s="3" t="s">
        <v>114</v>
      </c>
      <c r="J4" s="3" t="s">
        <v>90</v>
      </c>
      <c r="K4" s="47" t="s">
        <v>83</v>
      </c>
      <c r="L4" s="47" t="s">
        <v>155</v>
      </c>
      <c r="M4" s="47" t="s">
        <v>156</v>
      </c>
      <c r="N4" s="47" t="s">
        <v>157</v>
      </c>
      <c r="O4" s="47" t="s">
        <v>158</v>
      </c>
      <c r="P4" s="3" t="str">
        <f>"(Erwartete) historische AK/HK zum Stand 31.12."&amp;A_Stammdaten!B12</f>
        <v>(Erwartete) historische AK/HK zum Stand 31.12.2025</v>
      </c>
      <c r="Q4" s="3" t="s">
        <v>82</v>
      </c>
      <c r="R4" s="3" t="s">
        <v>81</v>
      </c>
      <c r="S4" s="3" t="s">
        <v>159</v>
      </c>
      <c r="T4" s="178" t="s">
        <v>171</v>
      </c>
      <c r="U4" s="48" t="str">
        <f>"(Erwartete) historische AK/HK zum Stand 31.12."&amp;A_Stammdaten!B12&amp;"  bereinigt um Investitionsmaßnahmen, Biogaskosten und Wasserstoff"</f>
        <v>(Erwartete) historische AK/HK zum Stand 31.12.2025  bereinigt um Investitionsmaßnahmen, Biogaskosten und Wasserstoff</v>
      </c>
      <c r="V4" s="3" t="s">
        <v>274</v>
      </c>
      <c r="W4" s="3" t="s">
        <v>275</v>
      </c>
      <c r="X4" s="3" t="s">
        <v>268</v>
      </c>
      <c r="Y4" s="3" t="s">
        <v>269</v>
      </c>
      <c r="Z4" s="3" t="s">
        <v>270</v>
      </c>
      <c r="AA4" s="22" t="s">
        <v>272</v>
      </c>
      <c r="AB4" s="22" t="s">
        <v>271</v>
      </c>
      <c r="AC4" s="22" t="s">
        <v>188</v>
      </c>
      <c r="AD4" s="22" t="s">
        <v>189</v>
      </c>
      <c r="AE4" s="2">
        <v>2021</v>
      </c>
      <c r="AF4" s="2">
        <v>2022</v>
      </c>
      <c r="AG4" s="2">
        <v>2023</v>
      </c>
      <c r="AH4" s="2">
        <v>2024</v>
      </c>
      <c r="AI4" s="2">
        <v>2025</v>
      </c>
      <c r="AJ4" s="2">
        <v>2026</v>
      </c>
      <c r="AK4" s="2">
        <v>2027</v>
      </c>
      <c r="AL4" s="2" t="str">
        <f>"Restwert zum 01.01."&amp;A_Stammdaten!B12</f>
        <v>Restwert zum 01.01.2025</v>
      </c>
      <c r="AM4" s="2" t="str">
        <f>"Abschreibungen "&amp;A_Stammdaten!B12</f>
        <v>Abschreibungen 2025</v>
      </c>
      <c r="AN4" s="2" t="str">
        <f>"Restwert zum 31.12."&amp;A_Stammdaten!B12</f>
        <v>Restwert zum 31.12.2025</v>
      </c>
      <c r="AO4" s="309"/>
      <c r="AP4" s="312" t="s">
        <v>262</v>
      </c>
      <c r="AQ4" s="307" t="s">
        <v>263</v>
      </c>
      <c r="AR4" s="311" t="s">
        <v>264</v>
      </c>
      <c r="AS4" s="312" t="s">
        <v>262</v>
      </c>
      <c r="AT4" s="307" t="s">
        <v>263</v>
      </c>
      <c r="AU4" s="311" t="s">
        <v>264</v>
      </c>
      <c r="AV4" s="312" t="s">
        <v>262</v>
      </c>
      <c r="AW4" s="307" t="s">
        <v>263</v>
      </c>
      <c r="AX4" s="311" t="s">
        <v>264</v>
      </c>
      <c r="AY4" s="312" t="s">
        <v>262</v>
      </c>
      <c r="AZ4" s="307" t="s">
        <v>263</v>
      </c>
      <c r="BA4" s="311" t="s">
        <v>264</v>
      </c>
      <c r="BB4" s="312" t="s">
        <v>262</v>
      </c>
      <c r="BC4" s="307" t="s">
        <v>265</v>
      </c>
      <c r="BD4" s="307" t="s">
        <v>266</v>
      </c>
      <c r="BE4" s="311" t="s">
        <v>264</v>
      </c>
    </row>
    <row r="5" spans="1:57" s="32" customFormat="1" x14ac:dyDescent="0.25">
      <c r="A5" s="320" t="str">
        <f>IF(AND(D5&lt;&gt;0,C5&lt;&gt;0,E5&lt;&gt;0),IF(B5&lt;&gt;0,CONCATENATE(B5,"-AGr",VLOOKUP(C5,Listen!$A$2:$D$45,4,FALSE),"-",D5,"-",E5,),CONCATENATE("AGr",VLOOKUP(C5,Listen!$A$2:$D$45,4,FALSE),"-",D5,"-",E5)),"keine vollständige ID")</f>
        <v>keine vollständige ID</v>
      </c>
      <c r="B5" s="301"/>
      <c r="C5" s="288"/>
      <c r="D5" s="34"/>
      <c r="E5" s="308"/>
      <c r="F5" s="116"/>
      <c r="G5" s="17"/>
      <c r="H5" s="17"/>
      <c r="I5" s="17"/>
      <c r="J5" s="17"/>
      <c r="K5" s="17"/>
      <c r="L5" s="17"/>
      <c r="M5" s="17"/>
      <c r="N5" s="17"/>
      <c r="O5" s="116"/>
      <c r="P5" s="117">
        <f>IF(D5&gt;A_Stammdaten!$B$12,0,SUM(G5,H5,J5,L5:M5)-SUM(I5,K5,N5:O5))</f>
        <v>0</v>
      </c>
      <c r="Q5" s="17"/>
      <c r="R5" s="17"/>
      <c r="S5" s="17"/>
      <c r="T5" s="17"/>
      <c r="U5" s="62">
        <f>P5-SUM(Q5:T5)</f>
        <v>0</v>
      </c>
      <c r="V5" s="34"/>
      <c r="W5" s="34"/>
      <c r="X5" s="34"/>
      <c r="Y5" s="34"/>
      <c r="Z5" s="34"/>
      <c r="AA5" s="63" t="str">
        <f>IF($V5="Ja",MIN(2044-$D5+1,AC5),"-")</f>
        <v>-</v>
      </c>
      <c r="AB5" s="63" t="str">
        <f>IF($Z5="","-",MIN($Z5-$D5+1,AC5))</f>
        <v>-</v>
      </c>
      <c r="AC5" s="63">
        <f>IF(ISBLANK($C5),0,VLOOKUP($C5,Listen!$A$2:$C$45,2,FALSE))</f>
        <v>0</v>
      </c>
      <c r="AD5" s="63">
        <f>IF(ISBLANK($C5),0,VLOOKUP($C5,Listen!$A$2:$C$45,3,FALSE))</f>
        <v>0</v>
      </c>
      <c r="AE5" s="49">
        <f>IFERROR($AC5,0)</f>
        <v>0</v>
      </c>
      <c r="AF5" s="49">
        <f>IFERROR($AC5,0)</f>
        <v>0</v>
      </c>
      <c r="AG5" s="49">
        <f>IFERROR(IF(OR($V5&lt;&gt;"Ja",VLOOKUP($C5,Listen!$A$2:$F$45,5,0)="Nein",D5&lt;IF(C5="LNG Anbindungsanlagen gemäß separater Festlegung",2022,2023)),$AC5,$AA5),0)</f>
        <v>0</v>
      </c>
      <c r="AH5" s="49">
        <f>IFERROR(IF(OR($V5&lt;&gt;"Ja",VLOOKUP($C5,Listen!$A$2:$F$45,5,0)="Nein",D5&lt;IF(C5="LNG Anbindungsanlagen gemäß separater Festlegung",2022,2023)),$AC5,$AA5),0)</f>
        <v>0</v>
      </c>
      <c r="AI5" s="49">
        <f>IFERROR(IF(OR($W5&lt;&gt;"Ja",VLOOKUP($C5,Listen!$A$2:$F$45,6,0)="Nein"),$AC5,$AB5),0)</f>
        <v>0</v>
      </c>
      <c r="AJ5" s="49">
        <f>IFERROR(IF(OR($W5&lt;&gt;"Ja",VLOOKUP($C5,Listen!$A$2:$F$45,6,0)="Nein"),$AC5,$AB5),0)</f>
        <v>0</v>
      </c>
      <c r="AK5" s="49">
        <f>IFERROR(IF(OR($W5&lt;&gt;"Ja",VLOOKUP($C5,Listen!$A$2:$F$45,6,0)="Nein"),$AC5,$AB5),0)</f>
        <v>0</v>
      </c>
      <c r="AL5" s="51">
        <f>BB5</f>
        <v>0</v>
      </c>
      <c r="AM5" s="296">
        <f>IFERROR(IF(VLOOKUP($C5,Listen!$A$2:$F$45,6,0)="Ja",MAX(BC5:BD5),D_SAV!$BC5),0)</f>
        <v>0</v>
      </c>
      <c r="AN5" s="51">
        <f>BE5</f>
        <v>0</v>
      </c>
      <c r="AO5" s="303"/>
      <c r="AP5" s="304">
        <f>AO5+IF($D5=AP$3,$U5,0)</f>
        <v>0</v>
      </c>
      <c r="AQ5" s="304">
        <f t="shared" ref="AQ5" si="0">IF(AP5=0,0,IF($AE5-(AP$3-$D5)&lt;=0,AP5,AP5/($AE5-(AP$3-$D5))))</f>
        <v>0</v>
      </c>
      <c r="AR5" s="304">
        <f>AP5-AQ5</f>
        <v>0</v>
      </c>
      <c r="AS5" s="304">
        <f>AR5+IF($D5=AS$3,$U5,0)</f>
        <v>0</v>
      </c>
      <c r="AT5" s="304">
        <f>IF(AS5=0,0,IF($AF5-(AS$3-$D5)&lt;=0,AS5,AS5/($AF5-(AS$3-$D5))))</f>
        <v>0</v>
      </c>
      <c r="AU5" s="304">
        <f>AS5-AT5</f>
        <v>0</v>
      </c>
      <c r="AV5" s="304">
        <f>AU5+IF($D5=AV$3,$U5,0)</f>
        <v>0</v>
      </c>
      <c r="AW5" s="304">
        <f>IF(AV5=0,0,IF($AG5-(AV$3-$D5)&lt;=0,AV5,AV5/($AG5-(AV$3-$D5))))</f>
        <v>0</v>
      </c>
      <c r="AX5" s="304">
        <f>AV5-AW5</f>
        <v>0</v>
      </c>
      <c r="AY5" s="304">
        <f>AX5+IF($D5=AY$3,$U5,0)</f>
        <v>0</v>
      </c>
      <c r="AZ5" s="304">
        <f>IF(AY5=0,0,IF($AH5-(AY$3-$D5)&lt;=0,AY5,AY5/($AH5-(AY$3-$D5))))</f>
        <v>0</v>
      </c>
      <c r="BA5" s="304">
        <f>AY5-AZ5</f>
        <v>0</v>
      </c>
      <c r="BB5" s="304">
        <f>BA5+IF($D5=BB$3,$U5,0)</f>
        <v>0</v>
      </c>
      <c r="BC5" s="304">
        <f>IF(BB5=0,0,IF($AI5-(BB$3-$D5)&lt;=0,BB5,BB5/($AI5-(BB$3-$D5))))</f>
        <v>0</v>
      </c>
      <c r="BD5" s="304">
        <f t="shared" ref="BD5" si="1">BB5*Y5/100</f>
        <v>0</v>
      </c>
      <c r="BE5" s="304">
        <f>IFERROR(IF(VLOOKUP($C5,Listen!$A$2:$F$45,6,0)="Ja",BB5-MAX(BC5:BD5),BB5-BC5),0)</f>
        <v>0</v>
      </c>
    </row>
    <row r="6" spans="1:57" s="32" customFormat="1" x14ac:dyDescent="0.25">
      <c r="A6" s="320" t="str">
        <f>IF(AND(D6&lt;&gt;0,C6&lt;&gt;0,E6&lt;&gt;0),IF(B6&lt;&gt;0,CONCATENATE(B6,"-AGr",VLOOKUP(C6,Listen!$A$2:$D$45,4,FALSE),"-",D6,"-",E6,),CONCATENATE("AGr",VLOOKUP(C6,Listen!$A$2:$D$45,4,FALSE),"-",D6,"-",E6)),"keine vollständige ID")</f>
        <v>keine vollständige ID</v>
      </c>
      <c r="B6" s="301"/>
      <c r="C6" s="288"/>
      <c r="D6" s="34"/>
      <c r="E6" s="306"/>
      <c r="F6" s="147"/>
      <c r="G6" s="17"/>
      <c r="H6" s="17"/>
      <c r="I6" s="17"/>
      <c r="J6" s="17"/>
      <c r="K6" s="17"/>
      <c r="L6" s="17"/>
      <c r="M6" s="17"/>
      <c r="N6" s="17"/>
      <c r="O6" s="116"/>
      <c r="P6" s="117">
        <f>IF(D6&gt;A_Stammdaten!$B$12,0,SUM(G6,H6,J6,L6:M6)-SUM(I6,K6,N6:O6))</f>
        <v>0</v>
      </c>
      <c r="Q6" s="17"/>
      <c r="R6" s="17"/>
      <c r="S6" s="17"/>
      <c r="T6" s="17"/>
      <c r="U6" s="62">
        <f t="shared" ref="U6:U69" si="2">P6-SUM(Q6:T6)</f>
        <v>0</v>
      </c>
      <c r="V6" s="34"/>
      <c r="W6" s="34"/>
      <c r="X6" s="34"/>
      <c r="Y6" s="34"/>
      <c r="Z6" s="34"/>
      <c r="AA6" s="63" t="str">
        <f t="shared" ref="AA6:AA69" si="3">IF($V6="Ja",MIN(2044-$D6+1,AC6),"-")</f>
        <v>-</v>
      </c>
      <c r="AB6" s="63" t="str">
        <f t="shared" ref="AB6:AB69" si="4">IF($Z6="","-",MIN($Z6-$D6+1,AC6))</f>
        <v>-</v>
      </c>
      <c r="AC6" s="63">
        <f>IF(ISBLANK($C6),0,VLOOKUP($C6,Listen!$A$2:$C$45,2,FALSE))</f>
        <v>0</v>
      </c>
      <c r="AD6" s="63">
        <f>IF(ISBLANK($C6),0,VLOOKUP($C6,Listen!$A$2:$C$45,3,FALSE))</f>
        <v>0</v>
      </c>
      <c r="AE6" s="49">
        <f t="shared" ref="AE6:AF69" si="5">IFERROR($AC6,0)</f>
        <v>0</v>
      </c>
      <c r="AF6" s="49">
        <f t="shared" si="5"/>
        <v>0</v>
      </c>
      <c r="AG6" s="49">
        <f>IFERROR(IF(OR($V6&lt;&gt;"Ja",VLOOKUP($C6,Listen!$A$2:$F$45,5,0)="Nein",D6&lt;IF(C6="LNG Anbindungsanlagen gemäß separater Festlegung",2022,2023)),$AC6,$AA6),0)</f>
        <v>0</v>
      </c>
      <c r="AH6" s="49">
        <f>IFERROR(IF(OR($V6&lt;&gt;"Ja",VLOOKUP($C6,Listen!$A$2:$F$45,5,0)="Nein",D6&lt;IF(C6="LNG Anbindungsanlagen gemäß separater Festlegung",2022,2023)),$AC6,$AA6),0)</f>
        <v>0</v>
      </c>
      <c r="AI6" s="49">
        <f>IFERROR(IF(OR($W6&lt;&gt;"Ja",VLOOKUP($C6,Listen!$A$2:$F$45,6,0)="Nein"),$AC6,$AB6),0)</f>
        <v>0</v>
      </c>
      <c r="AJ6" s="49">
        <f>IFERROR(IF(OR($W6&lt;&gt;"Ja",VLOOKUP($C6,Listen!$A$2:$F$45,6,0)="Nein"),$AC6,$AB6),0)</f>
        <v>0</v>
      </c>
      <c r="AK6" s="49">
        <f>IFERROR(IF(OR($W6&lt;&gt;"Ja",VLOOKUP($C6,Listen!$A$2:$F$45,6,0)="Nein"),$AC6,$AB6),0)</f>
        <v>0</v>
      </c>
      <c r="AL6" s="51">
        <f t="shared" ref="AL6:AL69" si="6">BB6</f>
        <v>0</v>
      </c>
      <c r="AM6" s="296">
        <f>IFERROR(IF(VLOOKUP($C6,Listen!$A$2:$F$45,6,0)="Ja",MAX(BC6:BD6),D_SAV!$BC6),0)</f>
        <v>0</v>
      </c>
      <c r="AN6" s="51">
        <f t="shared" ref="AN6:AN69" si="7">BE6</f>
        <v>0</v>
      </c>
      <c r="AO6" s="303"/>
      <c r="AP6" s="304">
        <f t="shared" ref="AP6:AP69" si="8">AO6+IF($D6=AP$3,$U6,0)</f>
        <v>0</v>
      </c>
      <c r="AQ6" s="304">
        <f t="shared" ref="AQ6:AQ69" si="9">IF(AP6=0,0,IF($AE6-(AP$3-$D6)&lt;=0,AP6,AP6/($AE6-(AP$3-$D6))))</f>
        <v>0</v>
      </c>
      <c r="AR6" s="304">
        <f t="shared" ref="AR6:AR69" si="10">AP6-AQ6</f>
        <v>0</v>
      </c>
      <c r="AS6" s="304">
        <f t="shared" ref="AS6:AS69" si="11">AR6+IF($D6=AS$3,$U6,0)</f>
        <v>0</v>
      </c>
      <c r="AT6" s="304">
        <f t="shared" ref="AT6:AT69" si="12">IF(AS6=0,0,IF($AF6-(AS$3-$D6)&lt;=0,AS6,AS6/($AF6-(AS$3-$D6))))</f>
        <v>0</v>
      </c>
      <c r="AU6" s="304">
        <f t="shared" ref="AU6:AU69" si="13">AS6-AT6</f>
        <v>0</v>
      </c>
      <c r="AV6" s="304">
        <f t="shared" ref="AV6:AV69" si="14">AU6+IF($D6=AV$3,$U6,0)</f>
        <v>0</v>
      </c>
      <c r="AW6" s="304">
        <f t="shared" ref="AW6:AW69" si="15">IF(AV6=0,0,IF($AG6-(AV$3-$D6)&lt;=0,AV6,AV6/($AG6-(AV$3-$D6))))</f>
        <v>0</v>
      </c>
      <c r="AX6" s="304">
        <f t="shared" ref="AX6:AX69" si="16">AV6-AW6</f>
        <v>0</v>
      </c>
      <c r="AY6" s="304">
        <f t="shared" ref="AY6:AY69" si="17">AX6+IF($D6=AY$3,$U6,0)</f>
        <v>0</v>
      </c>
      <c r="AZ6" s="304">
        <f t="shared" ref="AZ6:AZ69" si="18">IF(AY6=0,0,IF($AH6-(AY$3-$D6)&lt;=0,AY6,AY6/($AH6-(AY$3-$D6))))</f>
        <v>0</v>
      </c>
      <c r="BA6" s="304">
        <f t="shared" ref="BA6:BA69" si="19">AY6-AZ6</f>
        <v>0</v>
      </c>
      <c r="BB6" s="304">
        <f t="shared" ref="BB6:BB69" si="20">BA6+IF($D6=BB$3,$U6,0)</f>
        <v>0</v>
      </c>
      <c r="BC6" s="304">
        <f t="shared" ref="BC6:BC69" si="21">IF(BB6=0,0,IF($AI6-(BB$3-$D6)&lt;=0,BB6,BB6/($AI6-(BB$3-$D6))))</f>
        <v>0</v>
      </c>
      <c r="BD6" s="304">
        <f t="shared" ref="BD6:BD69" si="22">BB6*Y6/100</f>
        <v>0</v>
      </c>
      <c r="BE6" s="304">
        <f>IFERROR(IF(VLOOKUP($C6,Listen!$A$2:$F$45,6,0)="Ja",BB6-MAX(BC6:BD6),BB6-BC6),0)</f>
        <v>0</v>
      </c>
    </row>
    <row r="7" spans="1:57" s="32" customFormat="1" x14ac:dyDescent="0.25">
      <c r="A7" s="320" t="str">
        <f>IF(AND(D7&lt;&gt;0,C7&lt;&gt;0,E7&lt;&gt;0),IF(B7&lt;&gt;0,CONCATENATE(B7,"-AGr",VLOOKUP(C7,Listen!$A$2:$D$45,4,FALSE),"-",D7,"-",E7,),CONCATENATE("AGr",VLOOKUP(C7,Listen!$A$2:$D$45,4,FALSE),"-",D7,"-",E7)),"keine vollständige ID")</f>
        <v>keine vollständige ID</v>
      </c>
      <c r="B7" s="301"/>
      <c r="C7" s="287"/>
      <c r="D7" s="34"/>
      <c r="E7" s="306"/>
      <c r="F7" s="147"/>
      <c r="G7" s="17"/>
      <c r="H7" s="17"/>
      <c r="I7" s="17"/>
      <c r="J7" s="17"/>
      <c r="K7" s="17"/>
      <c r="L7" s="17"/>
      <c r="M7" s="17"/>
      <c r="N7" s="17"/>
      <c r="O7" s="116"/>
      <c r="P7" s="117">
        <f>IF(D7&gt;A_Stammdaten!$B$12,0,SUM(G7,H7,J7,L7:M7)-SUM(I7,K7,N7:O7))</f>
        <v>0</v>
      </c>
      <c r="Q7" s="17"/>
      <c r="R7" s="17"/>
      <c r="S7" s="17"/>
      <c r="T7" s="17"/>
      <c r="U7" s="62">
        <f t="shared" si="2"/>
        <v>0</v>
      </c>
      <c r="V7" s="34"/>
      <c r="W7" s="34"/>
      <c r="X7" s="34"/>
      <c r="Y7" s="34"/>
      <c r="Z7" s="34"/>
      <c r="AA7" s="63" t="str">
        <f t="shared" si="3"/>
        <v>-</v>
      </c>
      <c r="AB7" s="63" t="str">
        <f t="shared" si="4"/>
        <v>-</v>
      </c>
      <c r="AC7" s="63">
        <f>IF(ISBLANK($C7),0,VLOOKUP($C7,Listen!$A$2:$C$45,2,FALSE))</f>
        <v>0</v>
      </c>
      <c r="AD7" s="63">
        <f>IF(ISBLANK($C7),0,VLOOKUP($C7,Listen!$A$2:$C$45,3,FALSE))</f>
        <v>0</v>
      </c>
      <c r="AE7" s="49">
        <f t="shared" si="5"/>
        <v>0</v>
      </c>
      <c r="AF7" s="49">
        <f t="shared" si="5"/>
        <v>0</v>
      </c>
      <c r="AG7" s="49">
        <f>IFERROR(IF(OR($V7&lt;&gt;"Ja",VLOOKUP($C7,Listen!$A$2:$F$45,5,0)="Nein",D7&lt;IF(C7="LNG Anbindungsanlagen gemäß separater Festlegung",2022,2023)),$AC7,$AA7),0)</f>
        <v>0</v>
      </c>
      <c r="AH7" s="49">
        <f>IFERROR(IF(OR($V7&lt;&gt;"Ja",VLOOKUP($C7,Listen!$A$2:$F$45,5,0)="Nein",D7&lt;IF(C7="LNG Anbindungsanlagen gemäß separater Festlegung",2022,2023)),$AC7,$AA7),0)</f>
        <v>0</v>
      </c>
      <c r="AI7" s="49">
        <f>IFERROR(IF(OR($W7&lt;&gt;"Ja",VLOOKUP($C7,Listen!$A$2:$F$45,6,0)="Nein"),$AC7,$AB7),0)</f>
        <v>0</v>
      </c>
      <c r="AJ7" s="49">
        <f>IFERROR(IF(OR($W7&lt;&gt;"Ja",VLOOKUP($C7,Listen!$A$2:$F$45,6,0)="Nein"),$AC7,$AB7),0)</f>
        <v>0</v>
      </c>
      <c r="AK7" s="49">
        <f>IFERROR(IF(OR($W7&lt;&gt;"Ja",VLOOKUP($C7,Listen!$A$2:$F$45,6,0)="Nein"),$AC7,$AB7),0)</f>
        <v>0</v>
      </c>
      <c r="AL7" s="51">
        <f t="shared" si="6"/>
        <v>0</v>
      </c>
      <c r="AM7" s="296">
        <f>IFERROR(IF(VLOOKUP($C7,Listen!$A$2:$F$45,6,0)="Ja",MAX(BC7:BD7),D_SAV!$BC7),0)</f>
        <v>0</v>
      </c>
      <c r="AN7" s="51">
        <f t="shared" si="7"/>
        <v>0</v>
      </c>
      <c r="AO7" s="303"/>
      <c r="AP7" s="304">
        <f t="shared" si="8"/>
        <v>0</v>
      </c>
      <c r="AQ7" s="304">
        <f t="shared" si="9"/>
        <v>0</v>
      </c>
      <c r="AR7" s="304">
        <f t="shared" si="10"/>
        <v>0</v>
      </c>
      <c r="AS7" s="304">
        <f t="shared" si="11"/>
        <v>0</v>
      </c>
      <c r="AT7" s="304">
        <f t="shared" si="12"/>
        <v>0</v>
      </c>
      <c r="AU7" s="304">
        <f t="shared" si="13"/>
        <v>0</v>
      </c>
      <c r="AV7" s="304">
        <f t="shared" si="14"/>
        <v>0</v>
      </c>
      <c r="AW7" s="304">
        <f t="shared" si="15"/>
        <v>0</v>
      </c>
      <c r="AX7" s="304">
        <f t="shared" si="16"/>
        <v>0</v>
      </c>
      <c r="AY7" s="304">
        <f t="shared" si="17"/>
        <v>0</v>
      </c>
      <c r="AZ7" s="304">
        <f t="shared" si="18"/>
        <v>0</v>
      </c>
      <c r="BA7" s="304">
        <f t="shared" si="19"/>
        <v>0</v>
      </c>
      <c r="BB7" s="304">
        <f t="shared" si="20"/>
        <v>0</v>
      </c>
      <c r="BC7" s="304">
        <f t="shared" si="21"/>
        <v>0</v>
      </c>
      <c r="BD7" s="304">
        <f t="shared" si="22"/>
        <v>0</v>
      </c>
      <c r="BE7" s="304">
        <f>IFERROR(IF(VLOOKUP($C7,Listen!$A$2:$F$45,6,0)="Ja",BB7-MAX(BC7:BD7),BB7-BC7),0)</f>
        <v>0</v>
      </c>
    </row>
    <row r="8" spans="1:57" s="32" customFormat="1" x14ac:dyDescent="0.25">
      <c r="A8" s="320" t="str">
        <f>IF(AND(D8&lt;&gt;0,C8&lt;&gt;0,E8&lt;&gt;0),IF(B8&lt;&gt;0,CONCATENATE(B8,"-AGr",VLOOKUP(C8,Listen!$A$2:$D$45,4,FALSE),"-",D8,"-",E8,),CONCATENATE("AGr",VLOOKUP(C8,Listen!$A$2:$D$45,4,FALSE),"-",D8,"-",E8)),"keine vollständige ID")</f>
        <v>keine vollständige ID</v>
      </c>
      <c r="B8" s="302"/>
      <c r="C8" s="287"/>
      <c r="D8" s="34"/>
      <c r="E8" s="306"/>
      <c r="F8" s="116"/>
      <c r="G8" s="17"/>
      <c r="H8" s="17"/>
      <c r="I8" s="17"/>
      <c r="J8" s="17"/>
      <c r="K8" s="17"/>
      <c r="L8" s="17"/>
      <c r="M8" s="17"/>
      <c r="N8" s="17"/>
      <c r="O8" s="116"/>
      <c r="P8" s="117">
        <f>IF(D8&gt;A_Stammdaten!$B$12,0,SUM(G8,H8,J8,L8:M8)-SUM(I8,K8,N8:O8))</f>
        <v>0</v>
      </c>
      <c r="Q8" s="17"/>
      <c r="R8" s="17"/>
      <c r="S8" s="17"/>
      <c r="T8" s="17"/>
      <c r="U8" s="62">
        <f t="shared" si="2"/>
        <v>0</v>
      </c>
      <c r="V8" s="34"/>
      <c r="W8" s="34"/>
      <c r="X8" s="34"/>
      <c r="Y8" s="34"/>
      <c r="Z8" s="34"/>
      <c r="AA8" s="63" t="str">
        <f t="shared" si="3"/>
        <v>-</v>
      </c>
      <c r="AB8" s="63" t="str">
        <f t="shared" si="4"/>
        <v>-</v>
      </c>
      <c r="AC8" s="63">
        <f>IF(ISBLANK($C8),0,VLOOKUP($C8,Listen!$A$2:$C$45,2,FALSE))</f>
        <v>0</v>
      </c>
      <c r="AD8" s="63">
        <f>IF(ISBLANK($C8),0,VLOOKUP($C8,Listen!$A$2:$C$45,3,FALSE))</f>
        <v>0</v>
      </c>
      <c r="AE8" s="49">
        <f t="shared" si="5"/>
        <v>0</v>
      </c>
      <c r="AF8" s="49">
        <f t="shared" si="5"/>
        <v>0</v>
      </c>
      <c r="AG8" s="49">
        <f>IFERROR(IF(OR($V8&lt;&gt;"Ja",VLOOKUP($C8,Listen!$A$2:$F$45,5,0)="Nein",D8&lt;IF(C8="LNG Anbindungsanlagen gemäß separater Festlegung",2022,2023)),$AC8,$AA8),0)</f>
        <v>0</v>
      </c>
      <c r="AH8" s="49">
        <f>IFERROR(IF(OR($V8&lt;&gt;"Ja",VLOOKUP($C8,Listen!$A$2:$F$45,5,0)="Nein",D8&lt;IF(C8="LNG Anbindungsanlagen gemäß separater Festlegung",2022,2023)),$AC8,$AA8),0)</f>
        <v>0</v>
      </c>
      <c r="AI8" s="49">
        <f>IFERROR(IF(OR($W8&lt;&gt;"Ja",VLOOKUP($C8,Listen!$A$2:$F$45,6,0)="Nein"),$AC8,$AB8),0)</f>
        <v>0</v>
      </c>
      <c r="AJ8" s="49">
        <f>IFERROR(IF(OR($W8&lt;&gt;"Ja",VLOOKUP($C8,Listen!$A$2:$F$45,6,0)="Nein"),$AC8,$AB8),0)</f>
        <v>0</v>
      </c>
      <c r="AK8" s="49">
        <f>IFERROR(IF(OR($W8&lt;&gt;"Ja",VLOOKUP($C8,Listen!$A$2:$F$45,6,0)="Nein"),$AC8,$AB8),0)</f>
        <v>0</v>
      </c>
      <c r="AL8" s="51">
        <f t="shared" si="6"/>
        <v>0</v>
      </c>
      <c r="AM8" s="296">
        <f>IFERROR(IF(VLOOKUP($C8,Listen!$A$2:$F$45,6,0)="Ja",MAX(BC8:BD8),D_SAV!$BC8),0)</f>
        <v>0</v>
      </c>
      <c r="AN8" s="51">
        <f t="shared" si="7"/>
        <v>0</v>
      </c>
      <c r="AO8" s="31"/>
      <c r="AP8" s="304">
        <f t="shared" si="8"/>
        <v>0</v>
      </c>
      <c r="AQ8" s="304">
        <f t="shared" si="9"/>
        <v>0</v>
      </c>
      <c r="AR8" s="304">
        <f t="shared" si="10"/>
        <v>0</v>
      </c>
      <c r="AS8" s="304">
        <f t="shared" si="11"/>
        <v>0</v>
      </c>
      <c r="AT8" s="304">
        <f t="shared" si="12"/>
        <v>0</v>
      </c>
      <c r="AU8" s="304">
        <f t="shared" si="13"/>
        <v>0</v>
      </c>
      <c r="AV8" s="304">
        <f t="shared" si="14"/>
        <v>0</v>
      </c>
      <c r="AW8" s="304">
        <f t="shared" si="15"/>
        <v>0</v>
      </c>
      <c r="AX8" s="304">
        <f t="shared" si="16"/>
        <v>0</v>
      </c>
      <c r="AY8" s="304">
        <f t="shared" si="17"/>
        <v>0</v>
      </c>
      <c r="AZ8" s="304">
        <f t="shared" si="18"/>
        <v>0</v>
      </c>
      <c r="BA8" s="304">
        <f t="shared" si="19"/>
        <v>0</v>
      </c>
      <c r="BB8" s="304">
        <f t="shared" si="20"/>
        <v>0</v>
      </c>
      <c r="BC8" s="304">
        <f t="shared" si="21"/>
        <v>0</v>
      </c>
      <c r="BD8" s="304">
        <f t="shared" si="22"/>
        <v>0</v>
      </c>
      <c r="BE8" s="304">
        <f>IFERROR(IF(VLOOKUP($C8,Listen!$A$2:$F$45,6,0)="Ja",BB8-MAX(BC8:BD8),BB8-BC8),0)</f>
        <v>0</v>
      </c>
    </row>
    <row r="9" spans="1:57" s="32" customFormat="1" x14ac:dyDescent="0.25">
      <c r="A9" s="320" t="str">
        <f>IF(AND(D9&lt;&gt;0,C9&lt;&gt;0,E9&lt;&gt;0),IF(B9&lt;&gt;0,CONCATENATE(B9,"-AGr",VLOOKUP(C9,Listen!$A$2:$D$45,4,FALSE),"-",D9,"-",E9,),CONCATENATE("AGr",VLOOKUP(C9,Listen!$A$2:$D$45,4,FALSE),"-",D9,"-",E9)),"keine vollständige ID")</f>
        <v>keine vollständige ID</v>
      </c>
      <c r="B9" s="301"/>
      <c r="C9" s="287"/>
      <c r="D9" s="34"/>
      <c r="E9" s="306"/>
      <c r="F9" s="116"/>
      <c r="G9" s="17"/>
      <c r="H9" s="17"/>
      <c r="I9" s="17"/>
      <c r="J9" s="17"/>
      <c r="K9" s="17"/>
      <c r="L9" s="17"/>
      <c r="M9" s="17"/>
      <c r="N9" s="17"/>
      <c r="O9" s="116"/>
      <c r="P9" s="117">
        <f>IF(D9&gt;A_Stammdaten!$B$12,0,SUM(G9,H9,J9,L9:M9)-SUM(I9,K9,N9:O9))</f>
        <v>0</v>
      </c>
      <c r="Q9" s="17"/>
      <c r="R9" s="17"/>
      <c r="S9" s="17"/>
      <c r="T9" s="17"/>
      <c r="U9" s="62">
        <f t="shared" si="2"/>
        <v>0</v>
      </c>
      <c r="V9" s="34"/>
      <c r="W9" s="34"/>
      <c r="X9" s="34"/>
      <c r="Y9" s="34"/>
      <c r="Z9" s="34"/>
      <c r="AA9" s="63" t="str">
        <f t="shared" si="3"/>
        <v>-</v>
      </c>
      <c r="AB9" s="63" t="str">
        <f t="shared" si="4"/>
        <v>-</v>
      </c>
      <c r="AC9" s="63">
        <f>IF(ISBLANK($C9),0,VLOOKUP($C9,Listen!$A$2:$C$45,2,FALSE))</f>
        <v>0</v>
      </c>
      <c r="AD9" s="63">
        <f>IF(ISBLANK($C9),0,VLOOKUP($C9,Listen!$A$2:$C$45,3,FALSE))</f>
        <v>0</v>
      </c>
      <c r="AE9" s="49">
        <f t="shared" si="5"/>
        <v>0</v>
      </c>
      <c r="AF9" s="49">
        <f t="shared" si="5"/>
        <v>0</v>
      </c>
      <c r="AG9" s="49">
        <f>IFERROR(IF(OR($V9&lt;&gt;"Ja",VLOOKUP($C9,Listen!$A$2:$F$45,5,0)="Nein",D9&lt;IF(C9="LNG Anbindungsanlagen gemäß separater Festlegung",2022,2023)),$AC9,$AA9),0)</f>
        <v>0</v>
      </c>
      <c r="AH9" s="49">
        <f>IFERROR(IF(OR($V9&lt;&gt;"Ja",VLOOKUP($C9,Listen!$A$2:$F$45,5,0)="Nein",D9&lt;IF(C9="LNG Anbindungsanlagen gemäß separater Festlegung",2022,2023)),$AC9,$AA9),0)</f>
        <v>0</v>
      </c>
      <c r="AI9" s="49">
        <f>IFERROR(IF(OR($W9&lt;&gt;"Ja",VLOOKUP($C9,Listen!$A$2:$F$45,6,0)="Nein"),$AC9,$AB9),0)</f>
        <v>0</v>
      </c>
      <c r="AJ9" s="49">
        <f>IFERROR(IF(OR($W9&lt;&gt;"Ja",VLOOKUP($C9,Listen!$A$2:$F$45,6,0)="Nein"),$AC9,$AB9),0)</f>
        <v>0</v>
      </c>
      <c r="AK9" s="49">
        <f>IFERROR(IF(OR($W9&lt;&gt;"Ja",VLOOKUP($C9,Listen!$A$2:$F$45,6,0)="Nein"),$AC9,$AB9),0)</f>
        <v>0</v>
      </c>
      <c r="AL9" s="51">
        <f t="shared" si="6"/>
        <v>0</v>
      </c>
      <c r="AM9" s="296">
        <f>IFERROR(IF(VLOOKUP($C9,Listen!$A$2:$F$45,6,0)="Ja",MAX(BC9:BD9),D_SAV!$BC9),0)</f>
        <v>0</v>
      </c>
      <c r="AN9" s="51">
        <f t="shared" si="7"/>
        <v>0</v>
      </c>
      <c r="AO9" s="31"/>
      <c r="AP9" s="304">
        <f t="shared" si="8"/>
        <v>0</v>
      </c>
      <c r="AQ9" s="304">
        <f t="shared" si="9"/>
        <v>0</v>
      </c>
      <c r="AR9" s="304">
        <f t="shared" si="10"/>
        <v>0</v>
      </c>
      <c r="AS9" s="304">
        <f t="shared" si="11"/>
        <v>0</v>
      </c>
      <c r="AT9" s="304">
        <f t="shared" si="12"/>
        <v>0</v>
      </c>
      <c r="AU9" s="304">
        <f t="shared" si="13"/>
        <v>0</v>
      </c>
      <c r="AV9" s="304">
        <f t="shared" si="14"/>
        <v>0</v>
      </c>
      <c r="AW9" s="304">
        <f t="shared" si="15"/>
        <v>0</v>
      </c>
      <c r="AX9" s="304">
        <f t="shared" si="16"/>
        <v>0</v>
      </c>
      <c r="AY9" s="304">
        <f t="shared" si="17"/>
        <v>0</v>
      </c>
      <c r="AZ9" s="304">
        <f t="shared" si="18"/>
        <v>0</v>
      </c>
      <c r="BA9" s="304">
        <f t="shared" si="19"/>
        <v>0</v>
      </c>
      <c r="BB9" s="304">
        <f t="shared" si="20"/>
        <v>0</v>
      </c>
      <c r="BC9" s="304">
        <f t="shared" si="21"/>
        <v>0</v>
      </c>
      <c r="BD9" s="304">
        <f t="shared" si="22"/>
        <v>0</v>
      </c>
      <c r="BE9" s="304">
        <f>IFERROR(IF(VLOOKUP($C9,Listen!$A$2:$F$45,6,0)="Ja",BB9-MAX(BC9:BD9),BB9-BC9),0)</f>
        <v>0</v>
      </c>
    </row>
    <row r="10" spans="1:57" s="32" customFormat="1" x14ac:dyDescent="0.25">
      <c r="A10" s="320" t="str">
        <f>IF(AND(D10&lt;&gt;0,C10&lt;&gt;0,E10&lt;&gt;0),IF(B10&lt;&gt;0,CONCATENATE(B10,"-AGr",VLOOKUP(C10,Listen!$A$2:$D$45,4,FALSE),"-",D10,"-",E10,),CONCATENATE("AGr",VLOOKUP(C10,Listen!$A$2:$D$45,4,FALSE),"-",D10,"-",E10)),"keine vollständige ID")</f>
        <v>keine vollständige ID</v>
      </c>
      <c r="B10" s="301"/>
      <c r="C10" s="287"/>
      <c r="D10" s="34"/>
      <c r="E10" s="306"/>
      <c r="F10" s="116"/>
      <c r="G10" s="17"/>
      <c r="H10" s="17"/>
      <c r="I10" s="17"/>
      <c r="J10" s="17"/>
      <c r="K10" s="17"/>
      <c r="L10" s="17"/>
      <c r="M10" s="17"/>
      <c r="N10" s="17"/>
      <c r="O10" s="116"/>
      <c r="P10" s="117">
        <f>IF(D10&gt;A_Stammdaten!$B$12,0,SUM(G10,H10,J10,L10:M10)-SUM(I10,K10,N10:O10))</f>
        <v>0</v>
      </c>
      <c r="Q10" s="17"/>
      <c r="R10" s="17"/>
      <c r="S10" s="17"/>
      <c r="T10" s="17"/>
      <c r="U10" s="62">
        <f t="shared" si="2"/>
        <v>0</v>
      </c>
      <c r="V10" s="34"/>
      <c r="W10" s="34"/>
      <c r="X10" s="34"/>
      <c r="Y10" s="34"/>
      <c r="Z10" s="34"/>
      <c r="AA10" s="63" t="str">
        <f t="shared" si="3"/>
        <v>-</v>
      </c>
      <c r="AB10" s="63" t="str">
        <f t="shared" si="4"/>
        <v>-</v>
      </c>
      <c r="AC10" s="63">
        <f>IF(ISBLANK($C10),0,VLOOKUP($C10,Listen!$A$2:$C$45,2,FALSE))</f>
        <v>0</v>
      </c>
      <c r="AD10" s="63">
        <f>IF(ISBLANK($C10),0,VLOOKUP($C10,Listen!$A$2:$C$45,3,FALSE))</f>
        <v>0</v>
      </c>
      <c r="AE10" s="49">
        <f t="shared" si="5"/>
        <v>0</v>
      </c>
      <c r="AF10" s="49">
        <f t="shared" si="5"/>
        <v>0</v>
      </c>
      <c r="AG10" s="49">
        <f>IFERROR(IF(OR($V10&lt;&gt;"Ja",VLOOKUP($C10,Listen!$A$2:$F$45,5,0)="Nein",D10&lt;IF(C10="LNG Anbindungsanlagen gemäß separater Festlegung",2022,2023)),$AC10,$AA10),0)</f>
        <v>0</v>
      </c>
      <c r="AH10" s="49">
        <f>IFERROR(IF(OR($V10&lt;&gt;"Ja",VLOOKUP($C10,Listen!$A$2:$F$45,5,0)="Nein",D10&lt;IF(C10="LNG Anbindungsanlagen gemäß separater Festlegung",2022,2023)),$AC10,$AA10),0)</f>
        <v>0</v>
      </c>
      <c r="AI10" s="49">
        <f>IFERROR(IF(OR($W10&lt;&gt;"Ja",VLOOKUP($C10,Listen!$A$2:$F$45,6,0)="Nein"),$AC10,$AB10),0)</f>
        <v>0</v>
      </c>
      <c r="AJ10" s="49">
        <f>IFERROR(IF(OR($W10&lt;&gt;"Ja",VLOOKUP($C10,Listen!$A$2:$F$45,6,0)="Nein"),$AC10,$AB10),0)</f>
        <v>0</v>
      </c>
      <c r="AK10" s="49">
        <f>IFERROR(IF(OR($W10&lt;&gt;"Ja",VLOOKUP($C10,Listen!$A$2:$F$45,6,0)="Nein"),$AC10,$AB10),0)</f>
        <v>0</v>
      </c>
      <c r="AL10" s="51">
        <f t="shared" si="6"/>
        <v>0</v>
      </c>
      <c r="AM10" s="296">
        <f>IFERROR(IF(VLOOKUP($C10,Listen!$A$2:$F$45,6,0)="Ja",MAX(BC10:BD10),D_SAV!$BC10),0)</f>
        <v>0</v>
      </c>
      <c r="AN10" s="51">
        <f t="shared" si="7"/>
        <v>0</v>
      </c>
      <c r="AO10" s="31"/>
      <c r="AP10" s="304">
        <f t="shared" si="8"/>
        <v>0</v>
      </c>
      <c r="AQ10" s="304">
        <f t="shared" si="9"/>
        <v>0</v>
      </c>
      <c r="AR10" s="304">
        <f t="shared" si="10"/>
        <v>0</v>
      </c>
      <c r="AS10" s="304">
        <f t="shared" si="11"/>
        <v>0</v>
      </c>
      <c r="AT10" s="304">
        <f t="shared" si="12"/>
        <v>0</v>
      </c>
      <c r="AU10" s="304">
        <f t="shared" si="13"/>
        <v>0</v>
      </c>
      <c r="AV10" s="304">
        <f t="shared" si="14"/>
        <v>0</v>
      </c>
      <c r="AW10" s="304">
        <f t="shared" si="15"/>
        <v>0</v>
      </c>
      <c r="AX10" s="304">
        <f t="shared" si="16"/>
        <v>0</v>
      </c>
      <c r="AY10" s="304">
        <f t="shared" si="17"/>
        <v>0</v>
      </c>
      <c r="AZ10" s="304">
        <f t="shared" si="18"/>
        <v>0</v>
      </c>
      <c r="BA10" s="304">
        <f t="shared" si="19"/>
        <v>0</v>
      </c>
      <c r="BB10" s="304">
        <f t="shared" si="20"/>
        <v>0</v>
      </c>
      <c r="BC10" s="304">
        <f t="shared" si="21"/>
        <v>0</v>
      </c>
      <c r="BD10" s="304">
        <f t="shared" si="22"/>
        <v>0</v>
      </c>
      <c r="BE10" s="304">
        <f>IFERROR(IF(VLOOKUP($C10,Listen!$A$2:$F$45,6,0)="Ja",BB10-MAX(BC10:BD10),BB10-BC10),0)</f>
        <v>0</v>
      </c>
    </row>
    <row r="11" spans="1:57" s="32" customFormat="1" x14ac:dyDescent="0.25">
      <c r="A11" s="320" t="str">
        <f>IF(AND(D11&lt;&gt;0,C11&lt;&gt;0,E11&lt;&gt;0),IF(B11&lt;&gt;0,CONCATENATE(B11,"-AGr",VLOOKUP(C11,Listen!$A$2:$D$45,4,FALSE),"-",D11,"-",E11,),CONCATENATE("AGr",VLOOKUP(C11,Listen!$A$2:$D$45,4,FALSE),"-",D11,"-",E11)),"keine vollständige ID")</f>
        <v>keine vollständige ID</v>
      </c>
      <c r="B11" s="301"/>
      <c r="C11" s="287"/>
      <c r="D11" s="34"/>
      <c r="E11" s="306"/>
      <c r="F11" s="116"/>
      <c r="G11" s="17"/>
      <c r="H11" s="17"/>
      <c r="I11" s="17"/>
      <c r="J11" s="17"/>
      <c r="K11" s="17"/>
      <c r="L11" s="17"/>
      <c r="M11" s="17"/>
      <c r="N11" s="17"/>
      <c r="O11" s="116"/>
      <c r="P11" s="117">
        <f>IF(D11&gt;A_Stammdaten!$B$12,0,SUM(G11,H11,J11,L11:M11)-SUM(I11,K11,N11:O11))</f>
        <v>0</v>
      </c>
      <c r="Q11" s="17"/>
      <c r="R11" s="17"/>
      <c r="S11" s="17"/>
      <c r="T11" s="17"/>
      <c r="U11" s="62">
        <f t="shared" si="2"/>
        <v>0</v>
      </c>
      <c r="V11" s="34"/>
      <c r="W11" s="34"/>
      <c r="X11" s="34"/>
      <c r="Y11" s="34"/>
      <c r="Z11" s="34"/>
      <c r="AA11" s="63" t="str">
        <f t="shared" si="3"/>
        <v>-</v>
      </c>
      <c r="AB11" s="63" t="str">
        <f t="shared" si="4"/>
        <v>-</v>
      </c>
      <c r="AC11" s="63">
        <f>IF(ISBLANK($C11),0,VLOOKUP($C11,Listen!$A$2:$C$45,2,FALSE))</f>
        <v>0</v>
      </c>
      <c r="AD11" s="63">
        <f>IF(ISBLANK($C11),0,VLOOKUP($C11,Listen!$A$2:$C$45,3,FALSE))</f>
        <v>0</v>
      </c>
      <c r="AE11" s="49">
        <f t="shared" si="5"/>
        <v>0</v>
      </c>
      <c r="AF11" s="49">
        <f t="shared" si="5"/>
        <v>0</v>
      </c>
      <c r="AG11" s="49">
        <f>IFERROR(IF(OR($V11&lt;&gt;"Ja",VLOOKUP($C11,Listen!$A$2:$F$45,5,0)="Nein",D11&lt;IF(C11="LNG Anbindungsanlagen gemäß separater Festlegung",2022,2023)),$AC11,$AA11),0)</f>
        <v>0</v>
      </c>
      <c r="AH11" s="49">
        <f>IFERROR(IF(OR($V11&lt;&gt;"Ja",VLOOKUP($C11,Listen!$A$2:$F$45,5,0)="Nein",D11&lt;IF(C11="LNG Anbindungsanlagen gemäß separater Festlegung",2022,2023)),$AC11,$AA11),0)</f>
        <v>0</v>
      </c>
      <c r="AI11" s="49">
        <f>IFERROR(IF(OR($W11&lt;&gt;"Ja",VLOOKUP($C11,Listen!$A$2:$F$45,6,0)="Nein"),$AC11,$AB11),0)</f>
        <v>0</v>
      </c>
      <c r="AJ11" s="49">
        <f>IFERROR(IF(OR($W11&lt;&gt;"Ja",VLOOKUP($C11,Listen!$A$2:$F$45,6,0)="Nein"),$AC11,$AB11),0)</f>
        <v>0</v>
      </c>
      <c r="AK11" s="49">
        <f>IFERROR(IF(OR($W11&lt;&gt;"Ja",VLOOKUP($C11,Listen!$A$2:$F$45,6,0)="Nein"),$AC11,$AB11),0)</f>
        <v>0</v>
      </c>
      <c r="AL11" s="51">
        <f t="shared" si="6"/>
        <v>0</v>
      </c>
      <c r="AM11" s="296">
        <f>IFERROR(IF(VLOOKUP($C11,Listen!$A$2:$F$45,6,0)="Ja",MAX(BC11:BD11),D_SAV!$BC11),0)</f>
        <v>0</v>
      </c>
      <c r="AN11" s="51">
        <f t="shared" si="7"/>
        <v>0</v>
      </c>
      <c r="AO11" s="31"/>
      <c r="AP11" s="304">
        <f t="shared" si="8"/>
        <v>0</v>
      </c>
      <c r="AQ11" s="304">
        <f t="shared" si="9"/>
        <v>0</v>
      </c>
      <c r="AR11" s="304">
        <f t="shared" si="10"/>
        <v>0</v>
      </c>
      <c r="AS11" s="304">
        <f t="shared" si="11"/>
        <v>0</v>
      </c>
      <c r="AT11" s="304">
        <f t="shared" si="12"/>
        <v>0</v>
      </c>
      <c r="AU11" s="304">
        <f t="shared" si="13"/>
        <v>0</v>
      </c>
      <c r="AV11" s="304">
        <f t="shared" si="14"/>
        <v>0</v>
      </c>
      <c r="AW11" s="304">
        <f t="shared" si="15"/>
        <v>0</v>
      </c>
      <c r="AX11" s="304">
        <f t="shared" si="16"/>
        <v>0</v>
      </c>
      <c r="AY11" s="304">
        <f t="shared" si="17"/>
        <v>0</v>
      </c>
      <c r="AZ11" s="304">
        <f t="shared" si="18"/>
        <v>0</v>
      </c>
      <c r="BA11" s="304">
        <f t="shared" si="19"/>
        <v>0</v>
      </c>
      <c r="BB11" s="304">
        <f t="shared" si="20"/>
        <v>0</v>
      </c>
      <c r="BC11" s="304">
        <f t="shared" si="21"/>
        <v>0</v>
      </c>
      <c r="BD11" s="304">
        <f t="shared" si="22"/>
        <v>0</v>
      </c>
      <c r="BE11" s="304">
        <f>IFERROR(IF(VLOOKUP($C11,Listen!$A$2:$F$45,6,0)="Ja",BB11-MAX(BC11:BD11),BB11-BC11),0)</f>
        <v>0</v>
      </c>
    </row>
    <row r="12" spans="1:57" s="32" customFormat="1" x14ac:dyDescent="0.25">
      <c r="A12" s="320" t="str">
        <f>IF(AND(D12&lt;&gt;0,C12&lt;&gt;0,E12&lt;&gt;0),IF(B12&lt;&gt;0,CONCATENATE(B12,"-AGr",VLOOKUP(C12,Listen!$A$2:$D$45,4,FALSE),"-",D12,"-",E12,),CONCATENATE("AGr",VLOOKUP(C12,Listen!$A$2:$D$45,4,FALSE),"-",D12,"-",E12)),"keine vollständige ID")</f>
        <v>keine vollständige ID</v>
      </c>
      <c r="B12" s="301"/>
      <c r="C12" s="287"/>
      <c r="D12" s="34"/>
      <c r="E12" s="306"/>
      <c r="F12" s="116"/>
      <c r="G12" s="17"/>
      <c r="H12" s="17"/>
      <c r="I12" s="17"/>
      <c r="J12" s="17"/>
      <c r="K12" s="17"/>
      <c r="L12" s="17"/>
      <c r="M12" s="17"/>
      <c r="N12" s="17"/>
      <c r="O12" s="116"/>
      <c r="P12" s="117">
        <f>IF(D12&gt;A_Stammdaten!$B$12,0,SUM(G12,H12,J12,L12:M12)-SUM(I12,K12,N12:O12))</f>
        <v>0</v>
      </c>
      <c r="Q12" s="17"/>
      <c r="R12" s="17"/>
      <c r="S12" s="17"/>
      <c r="T12" s="17"/>
      <c r="U12" s="62">
        <f t="shared" si="2"/>
        <v>0</v>
      </c>
      <c r="V12" s="34"/>
      <c r="W12" s="34"/>
      <c r="X12" s="34"/>
      <c r="Y12" s="34"/>
      <c r="Z12" s="34"/>
      <c r="AA12" s="63" t="str">
        <f t="shared" si="3"/>
        <v>-</v>
      </c>
      <c r="AB12" s="63" t="str">
        <f t="shared" si="4"/>
        <v>-</v>
      </c>
      <c r="AC12" s="63">
        <f>IF(ISBLANK($C12),0,VLOOKUP($C12,Listen!$A$2:$C$45,2,FALSE))</f>
        <v>0</v>
      </c>
      <c r="AD12" s="63">
        <f>IF(ISBLANK($C12),0,VLOOKUP($C12,Listen!$A$2:$C$45,3,FALSE))</f>
        <v>0</v>
      </c>
      <c r="AE12" s="49">
        <f t="shared" si="5"/>
        <v>0</v>
      </c>
      <c r="AF12" s="49">
        <f t="shared" si="5"/>
        <v>0</v>
      </c>
      <c r="AG12" s="49">
        <f>IFERROR(IF(OR($V12&lt;&gt;"Ja",VLOOKUP($C12,Listen!$A$2:$F$45,5,0)="Nein",D12&lt;IF(C12="LNG Anbindungsanlagen gemäß separater Festlegung",2022,2023)),$AC12,$AA12),0)</f>
        <v>0</v>
      </c>
      <c r="AH12" s="49">
        <f>IFERROR(IF(OR($V12&lt;&gt;"Ja",VLOOKUP($C12,Listen!$A$2:$F$45,5,0)="Nein",D12&lt;IF(C12="LNG Anbindungsanlagen gemäß separater Festlegung",2022,2023)),$AC12,$AA12),0)</f>
        <v>0</v>
      </c>
      <c r="AI12" s="49">
        <f>IFERROR(IF(OR($W12&lt;&gt;"Ja",VLOOKUP($C12,Listen!$A$2:$F$45,6,0)="Nein"),$AC12,$AB12),0)</f>
        <v>0</v>
      </c>
      <c r="AJ12" s="49">
        <f>IFERROR(IF(OR($W12&lt;&gt;"Ja",VLOOKUP($C12,Listen!$A$2:$F$45,6,0)="Nein"),$AC12,$AB12),0)</f>
        <v>0</v>
      </c>
      <c r="AK12" s="49">
        <f>IFERROR(IF(OR($W12&lt;&gt;"Ja",VLOOKUP($C12,Listen!$A$2:$F$45,6,0)="Nein"),$AC12,$AB12),0)</f>
        <v>0</v>
      </c>
      <c r="AL12" s="51">
        <f t="shared" si="6"/>
        <v>0</v>
      </c>
      <c r="AM12" s="296">
        <f>IFERROR(IF(VLOOKUP($C12,Listen!$A$2:$F$45,6,0)="Ja",MAX(BC12:BD12),D_SAV!$BC12),0)</f>
        <v>0</v>
      </c>
      <c r="AN12" s="51">
        <f t="shared" si="7"/>
        <v>0</v>
      </c>
      <c r="AO12" s="31"/>
      <c r="AP12" s="304">
        <f t="shared" si="8"/>
        <v>0</v>
      </c>
      <c r="AQ12" s="304">
        <f t="shared" si="9"/>
        <v>0</v>
      </c>
      <c r="AR12" s="304">
        <f t="shared" si="10"/>
        <v>0</v>
      </c>
      <c r="AS12" s="304">
        <f t="shared" si="11"/>
        <v>0</v>
      </c>
      <c r="AT12" s="304">
        <f t="shared" si="12"/>
        <v>0</v>
      </c>
      <c r="AU12" s="304">
        <f t="shared" si="13"/>
        <v>0</v>
      </c>
      <c r="AV12" s="304">
        <f t="shared" si="14"/>
        <v>0</v>
      </c>
      <c r="AW12" s="304">
        <f t="shared" si="15"/>
        <v>0</v>
      </c>
      <c r="AX12" s="304">
        <f t="shared" si="16"/>
        <v>0</v>
      </c>
      <c r="AY12" s="304">
        <f t="shared" si="17"/>
        <v>0</v>
      </c>
      <c r="AZ12" s="304">
        <f t="shared" si="18"/>
        <v>0</v>
      </c>
      <c r="BA12" s="304">
        <f t="shared" si="19"/>
        <v>0</v>
      </c>
      <c r="BB12" s="304">
        <f t="shared" si="20"/>
        <v>0</v>
      </c>
      <c r="BC12" s="304">
        <f t="shared" si="21"/>
        <v>0</v>
      </c>
      <c r="BD12" s="304">
        <f t="shared" si="22"/>
        <v>0</v>
      </c>
      <c r="BE12" s="304">
        <f>IFERROR(IF(VLOOKUP($C12,Listen!$A$2:$F$45,6,0)="Ja",BB12-MAX(BC12:BD12),BB12-BC12),0)</f>
        <v>0</v>
      </c>
    </row>
    <row r="13" spans="1:57" s="32" customFormat="1" x14ac:dyDescent="0.25">
      <c r="A13" s="320" t="str">
        <f>IF(AND(D13&lt;&gt;0,C13&lt;&gt;0,E13&lt;&gt;0),IF(B13&lt;&gt;0,CONCATENATE(B13,"-AGr",VLOOKUP(C13,Listen!$A$2:$D$45,4,FALSE),"-",D13,"-",E13,),CONCATENATE("AGr",VLOOKUP(C13,Listen!$A$2:$D$45,4,FALSE),"-",D13,"-",E13)),"keine vollständige ID")</f>
        <v>keine vollständige ID</v>
      </c>
      <c r="B13" s="301"/>
      <c r="C13" s="287"/>
      <c r="D13" s="34"/>
      <c r="E13" s="306"/>
      <c r="F13" s="116"/>
      <c r="G13" s="17"/>
      <c r="H13" s="17"/>
      <c r="I13" s="17"/>
      <c r="J13" s="17"/>
      <c r="K13" s="17"/>
      <c r="L13" s="17"/>
      <c r="M13" s="17"/>
      <c r="N13" s="17"/>
      <c r="O13" s="116"/>
      <c r="P13" s="117">
        <f>IF(D13&gt;A_Stammdaten!$B$12,0,SUM(G13,H13,J13,L13:M13)-SUM(I13,K13,N13:O13))</f>
        <v>0</v>
      </c>
      <c r="Q13" s="17"/>
      <c r="R13" s="17"/>
      <c r="S13" s="17"/>
      <c r="T13" s="17"/>
      <c r="U13" s="62">
        <f t="shared" si="2"/>
        <v>0</v>
      </c>
      <c r="V13" s="34"/>
      <c r="W13" s="34"/>
      <c r="X13" s="34"/>
      <c r="Y13" s="34"/>
      <c r="Z13" s="34"/>
      <c r="AA13" s="63" t="str">
        <f t="shared" si="3"/>
        <v>-</v>
      </c>
      <c r="AB13" s="63" t="str">
        <f t="shared" si="4"/>
        <v>-</v>
      </c>
      <c r="AC13" s="63">
        <f>IF(ISBLANK($C13),0,VLOOKUP($C13,Listen!$A$2:$C$45,2,FALSE))</f>
        <v>0</v>
      </c>
      <c r="AD13" s="63">
        <f>IF(ISBLANK($C13),0,VLOOKUP($C13,Listen!$A$2:$C$45,3,FALSE))</f>
        <v>0</v>
      </c>
      <c r="AE13" s="49">
        <f t="shared" si="5"/>
        <v>0</v>
      </c>
      <c r="AF13" s="49">
        <f t="shared" si="5"/>
        <v>0</v>
      </c>
      <c r="AG13" s="49">
        <f>IFERROR(IF(OR($V13&lt;&gt;"Ja",VLOOKUP($C13,Listen!$A$2:$F$45,5,0)="Nein",D13&lt;IF(C13="LNG Anbindungsanlagen gemäß separater Festlegung",2022,2023)),$AC13,$AA13),0)</f>
        <v>0</v>
      </c>
      <c r="AH13" s="49">
        <f>IFERROR(IF(OR($V13&lt;&gt;"Ja",VLOOKUP($C13,Listen!$A$2:$F$45,5,0)="Nein",D13&lt;IF(C13="LNG Anbindungsanlagen gemäß separater Festlegung",2022,2023)),$AC13,$AA13),0)</f>
        <v>0</v>
      </c>
      <c r="AI13" s="49">
        <f>IFERROR(IF(OR($W13&lt;&gt;"Ja",VLOOKUP($C13,Listen!$A$2:$F$45,6,0)="Nein"),$AC13,$AB13),0)</f>
        <v>0</v>
      </c>
      <c r="AJ13" s="49">
        <f>IFERROR(IF(OR($W13&lt;&gt;"Ja",VLOOKUP($C13,Listen!$A$2:$F$45,6,0)="Nein"),$AC13,$AB13),0)</f>
        <v>0</v>
      </c>
      <c r="AK13" s="49">
        <f>IFERROR(IF(OR($W13&lt;&gt;"Ja",VLOOKUP($C13,Listen!$A$2:$F$45,6,0)="Nein"),$AC13,$AB13),0)</f>
        <v>0</v>
      </c>
      <c r="AL13" s="51">
        <f t="shared" si="6"/>
        <v>0</v>
      </c>
      <c r="AM13" s="296">
        <f>IFERROR(IF(VLOOKUP($C13,Listen!$A$2:$F$45,6,0)="Ja",MAX(BC13:BD13),D_SAV!$BC13),0)</f>
        <v>0</v>
      </c>
      <c r="AN13" s="51">
        <f t="shared" si="7"/>
        <v>0</v>
      </c>
      <c r="AO13" s="31"/>
      <c r="AP13" s="304">
        <f t="shared" si="8"/>
        <v>0</v>
      </c>
      <c r="AQ13" s="304">
        <f t="shared" si="9"/>
        <v>0</v>
      </c>
      <c r="AR13" s="304">
        <f t="shared" si="10"/>
        <v>0</v>
      </c>
      <c r="AS13" s="304">
        <f t="shared" si="11"/>
        <v>0</v>
      </c>
      <c r="AT13" s="304">
        <f t="shared" si="12"/>
        <v>0</v>
      </c>
      <c r="AU13" s="304">
        <f t="shared" si="13"/>
        <v>0</v>
      </c>
      <c r="AV13" s="304">
        <f t="shared" si="14"/>
        <v>0</v>
      </c>
      <c r="AW13" s="304">
        <f t="shared" si="15"/>
        <v>0</v>
      </c>
      <c r="AX13" s="304">
        <f t="shared" si="16"/>
        <v>0</v>
      </c>
      <c r="AY13" s="304">
        <f t="shared" si="17"/>
        <v>0</v>
      </c>
      <c r="AZ13" s="304">
        <f t="shared" si="18"/>
        <v>0</v>
      </c>
      <c r="BA13" s="304">
        <f t="shared" si="19"/>
        <v>0</v>
      </c>
      <c r="BB13" s="304">
        <f t="shared" si="20"/>
        <v>0</v>
      </c>
      <c r="BC13" s="304">
        <f t="shared" si="21"/>
        <v>0</v>
      </c>
      <c r="BD13" s="304">
        <f t="shared" si="22"/>
        <v>0</v>
      </c>
      <c r="BE13" s="304">
        <f>IFERROR(IF(VLOOKUP($C13,Listen!$A$2:$F$45,6,0)="Ja",BB13-MAX(BC13:BD13),BB13-BC13),0)</f>
        <v>0</v>
      </c>
    </row>
    <row r="14" spans="1:57" s="32" customFormat="1" x14ac:dyDescent="0.25">
      <c r="A14" s="320" t="str">
        <f>IF(AND(D14&lt;&gt;0,C14&lt;&gt;0,E14&lt;&gt;0),IF(B14&lt;&gt;0,CONCATENATE(B14,"-AGr",VLOOKUP(C14,Listen!$A$2:$D$45,4,FALSE),"-",D14,"-",E14,),CONCATENATE("AGr",VLOOKUP(C14,Listen!$A$2:$D$45,4,FALSE),"-",D14,"-",E14)),"keine vollständige ID")</f>
        <v>keine vollständige ID</v>
      </c>
      <c r="B14" s="301"/>
      <c r="C14" s="288"/>
      <c r="D14" s="34"/>
      <c r="E14" s="306"/>
      <c r="F14" s="116"/>
      <c r="G14" s="17"/>
      <c r="H14" s="17"/>
      <c r="I14" s="17"/>
      <c r="J14" s="17"/>
      <c r="K14" s="17"/>
      <c r="L14" s="17"/>
      <c r="M14" s="17"/>
      <c r="N14" s="17"/>
      <c r="O14" s="116"/>
      <c r="P14" s="117">
        <f>IF(D14&gt;A_Stammdaten!$B$12,0,SUM(G14,H14,J14,L14:M14)-SUM(I14,K14,N14:O14))</f>
        <v>0</v>
      </c>
      <c r="Q14" s="17"/>
      <c r="R14" s="17"/>
      <c r="S14" s="17"/>
      <c r="T14" s="17"/>
      <c r="U14" s="62">
        <f t="shared" si="2"/>
        <v>0</v>
      </c>
      <c r="V14" s="34"/>
      <c r="W14" s="34"/>
      <c r="X14" s="34"/>
      <c r="Y14" s="34"/>
      <c r="Z14" s="34"/>
      <c r="AA14" s="63" t="str">
        <f t="shared" si="3"/>
        <v>-</v>
      </c>
      <c r="AB14" s="63" t="str">
        <f t="shared" si="4"/>
        <v>-</v>
      </c>
      <c r="AC14" s="63">
        <f>IF(ISBLANK($C14),0,VLOOKUP($C14,Listen!$A$2:$C$45,2,FALSE))</f>
        <v>0</v>
      </c>
      <c r="AD14" s="63">
        <f>IF(ISBLANK($C14),0,VLOOKUP($C14,Listen!$A$2:$C$45,3,FALSE))</f>
        <v>0</v>
      </c>
      <c r="AE14" s="49">
        <f t="shared" si="5"/>
        <v>0</v>
      </c>
      <c r="AF14" s="49">
        <f t="shared" si="5"/>
        <v>0</v>
      </c>
      <c r="AG14" s="49">
        <f>IFERROR(IF(OR($V14&lt;&gt;"Ja",VLOOKUP($C14,Listen!$A$2:$F$45,5,0)="Nein",D14&lt;IF(C14="LNG Anbindungsanlagen gemäß separater Festlegung",2022,2023)),$AC14,$AA14),0)</f>
        <v>0</v>
      </c>
      <c r="AH14" s="49">
        <f>IFERROR(IF(OR($V14&lt;&gt;"Ja",VLOOKUP($C14,Listen!$A$2:$F$45,5,0)="Nein",D14&lt;IF(C14="LNG Anbindungsanlagen gemäß separater Festlegung",2022,2023)),$AC14,$AA14),0)</f>
        <v>0</v>
      </c>
      <c r="AI14" s="49">
        <f>IFERROR(IF(OR($W14&lt;&gt;"Ja",VLOOKUP($C14,Listen!$A$2:$F$45,6,0)="Nein"),$AC14,$AB14),0)</f>
        <v>0</v>
      </c>
      <c r="AJ14" s="49">
        <f>IFERROR(IF(OR($W14&lt;&gt;"Ja",VLOOKUP($C14,Listen!$A$2:$F$45,6,0)="Nein"),$AC14,$AB14),0)</f>
        <v>0</v>
      </c>
      <c r="AK14" s="49">
        <f>IFERROR(IF(OR($W14&lt;&gt;"Ja",VLOOKUP($C14,Listen!$A$2:$F$45,6,0)="Nein"),$AC14,$AB14),0)</f>
        <v>0</v>
      </c>
      <c r="AL14" s="51">
        <f t="shared" si="6"/>
        <v>0</v>
      </c>
      <c r="AM14" s="296">
        <f>IFERROR(IF(VLOOKUP($C14,Listen!$A$2:$F$45,6,0)="Ja",MAX(BC14:BD14),D_SAV!$BC14),0)</f>
        <v>0</v>
      </c>
      <c r="AN14" s="51">
        <f t="shared" si="7"/>
        <v>0</v>
      </c>
      <c r="AP14" s="304">
        <f t="shared" si="8"/>
        <v>0</v>
      </c>
      <c r="AQ14" s="304">
        <f t="shared" si="9"/>
        <v>0</v>
      </c>
      <c r="AR14" s="304">
        <f t="shared" si="10"/>
        <v>0</v>
      </c>
      <c r="AS14" s="304">
        <f t="shared" si="11"/>
        <v>0</v>
      </c>
      <c r="AT14" s="304">
        <f t="shared" si="12"/>
        <v>0</v>
      </c>
      <c r="AU14" s="304">
        <f t="shared" si="13"/>
        <v>0</v>
      </c>
      <c r="AV14" s="304">
        <f t="shared" si="14"/>
        <v>0</v>
      </c>
      <c r="AW14" s="304">
        <f t="shared" si="15"/>
        <v>0</v>
      </c>
      <c r="AX14" s="304">
        <f t="shared" si="16"/>
        <v>0</v>
      </c>
      <c r="AY14" s="304">
        <f t="shared" si="17"/>
        <v>0</v>
      </c>
      <c r="AZ14" s="304">
        <f t="shared" si="18"/>
        <v>0</v>
      </c>
      <c r="BA14" s="304">
        <f t="shared" si="19"/>
        <v>0</v>
      </c>
      <c r="BB14" s="304">
        <f t="shared" si="20"/>
        <v>0</v>
      </c>
      <c r="BC14" s="304">
        <f t="shared" si="21"/>
        <v>0</v>
      </c>
      <c r="BD14" s="304">
        <f t="shared" si="22"/>
        <v>0</v>
      </c>
      <c r="BE14" s="304">
        <f>IFERROR(IF(VLOOKUP($C14,Listen!$A$2:$F$45,6,0)="Ja",BB14-MAX(BC14:BD14),BB14-BC14),0)</f>
        <v>0</v>
      </c>
    </row>
    <row r="15" spans="1:57" s="32" customFormat="1" x14ac:dyDescent="0.25">
      <c r="A15" s="320" t="str">
        <f>IF(AND(D15&lt;&gt;0,C15&lt;&gt;0,E15&lt;&gt;0),IF(B15&lt;&gt;0,CONCATENATE(B15,"-AGr",VLOOKUP(C15,Listen!$A$2:$D$45,4,FALSE),"-",D15,"-",E15,),CONCATENATE("AGr",VLOOKUP(C15,Listen!$A$2:$D$45,4,FALSE),"-",D15,"-",E15)),"keine vollständige ID")</f>
        <v>keine vollständige ID</v>
      </c>
      <c r="B15" s="301"/>
      <c r="C15" s="287"/>
      <c r="D15" s="34"/>
      <c r="E15" s="306"/>
      <c r="F15" s="116"/>
      <c r="G15" s="17"/>
      <c r="H15" s="17"/>
      <c r="I15" s="17"/>
      <c r="J15" s="17"/>
      <c r="K15" s="17"/>
      <c r="L15" s="17"/>
      <c r="M15" s="17"/>
      <c r="N15" s="17"/>
      <c r="O15" s="116"/>
      <c r="P15" s="117">
        <f>IF(D15&gt;A_Stammdaten!$B$12,0,SUM(G15,H15,J15,L15:M15)-SUM(I15,K15,N15:O15))</f>
        <v>0</v>
      </c>
      <c r="Q15" s="17"/>
      <c r="R15" s="17"/>
      <c r="S15" s="17"/>
      <c r="T15" s="17"/>
      <c r="U15" s="62">
        <f t="shared" si="2"/>
        <v>0</v>
      </c>
      <c r="V15" s="34"/>
      <c r="W15" s="34"/>
      <c r="X15" s="34"/>
      <c r="Y15" s="34"/>
      <c r="Z15" s="34"/>
      <c r="AA15" s="63" t="str">
        <f t="shared" si="3"/>
        <v>-</v>
      </c>
      <c r="AB15" s="63" t="str">
        <f t="shared" si="4"/>
        <v>-</v>
      </c>
      <c r="AC15" s="63">
        <f>IF(ISBLANK($C15),0,VLOOKUP($C15,Listen!$A$2:$C$45,2,FALSE))</f>
        <v>0</v>
      </c>
      <c r="AD15" s="63">
        <f>IF(ISBLANK($C15),0,VLOOKUP($C15,Listen!$A$2:$C$45,3,FALSE))</f>
        <v>0</v>
      </c>
      <c r="AE15" s="49">
        <f t="shared" si="5"/>
        <v>0</v>
      </c>
      <c r="AF15" s="49">
        <f t="shared" si="5"/>
        <v>0</v>
      </c>
      <c r="AG15" s="49">
        <f>IFERROR(IF(OR($V15&lt;&gt;"Ja",VLOOKUP($C15,Listen!$A$2:$F$45,5,0)="Nein",D15&lt;IF(C15="LNG Anbindungsanlagen gemäß separater Festlegung",2022,2023)),$AC15,$AA15),0)</f>
        <v>0</v>
      </c>
      <c r="AH15" s="49">
        <f>IFERROR(IF(OR($V15&lt;&gt;"Ja",VLOOKUP($C15,Listen!$A$2:$F$45,5,0)="Nein",D15&lt;IF(C15="LNG Anbindungsanlagen gemäß separater Festlegung",2022,2023)),$AC15,$AA15),0)</f>
        <v>0</v>
      </c>
      <c r="AI15" s="49">
        <f>IFERROR(IF(OR($W15&lt;&gt;"Ja",VLOOKUP($C15,Listen!$A$2:$F$45,6,0)="Nein"),$AC15,$AB15),0)</f>
        <v>0</v>
      </c>
      <c r="AJ15" s="49">
        <f>IFERROR(IF(OR($W15&lt;&gt;"Ja",VLOOKUP($C15,Listen!$A$2:$F$45,6,0)="Nein"),$AC15,$AB15),0)</f>
        <v>0</v>
      </c>
      <c r="AK15" s="49">
        <f>IFERROR(IF(OR($W15&lt;&gt;"Ja",VLOOKUP($C15,Listen!$A$2:$F$45,6,0)="Nein"),$AC15,$AB15),0)</f>
        <v>0</v>
      </c>
      <c r="AL15" s="51">
        <f t="shared" si="6"/>
        <v>0</v>
      </c>
      <c r="AM15" s="296">
        <f>IFERROR(IF(VLOOKUP($C15,Listen!$A$2:$F$45,6,0)="Ja",MAX(BC15:BD15),D_SAV!$BC15),0)</f>
        <v>0</v>
      </c>
      <c r="AN15" s="51">
        <f t="shared" si="7"/>
        <v>0</v>
      </c>
      <c r="AP15" s="304">
        <f t="shared" si="8"/>
        <v>0</v>
      </c>
      <c r="AQ15" s="304">
        <f t="shared" si="9"/>
        <v>0</v>
      </c>
      <c r="AR15" s="304">
        <f t="shared" si="10"/>
        <v>0</v>
      </c>
      <c r="AS15" s="304">
        <f t="shared" si="11"/>
        <v>0</v>
      </c>
      <c r="AT15" s="304">
        <f t="shared" si="12"/>
        <v>0</v>
      </c>
      <c r="AU15" s="304">
        <f t="shared" si="13"/>
        <v>0</v>
      </c>
      <c r="AV15" s="304">
        <f t="shared" si="14"/>
        <v>0</v>
      </c>
      <c r="AW15" s="304">
        <f t="shared" si="15"/>
        <v>0</v>
      </c>
      <c r="AX15" s="304">
        <f t="shared" si="16"/>
        <v>0</v>
      </c>
      <c r="AY15" s="304">
        <f t="shared" si="17"/>
        <v>0</v>
      </c>
      <c r="AZ15" s="304">
        <f t="shared" si="18"/>
        <v>0</v>
      </c>
      <c r="BA15" s="304">
        <f t="shared" si="19"/>
        <v>0</v>
      </c>
      <c r="BB15" s="304">
        <f t="shared" si="20"/>
        <v>0</v>
      </c>
      <c r="BC15" s="304">
        <f t="shared" si="21"/>
        <v>0</v>
      </c>
      <c r="BD15" s="304">
        <f t="shared" si="22"/>
        <v>0</v>
      </c>
      <c r="BE15" s="304">
        <f>IFERROR(IF(VLOOKUP($C15,Listen!$A$2:$F$45,6,0)="Ja",BB15-MAX(BC15:BD15),BB15-BC15),0)</f>
        <v>0</v>
      </c>
    </row>
    <row r="16" spans="1:57" s="32" customFormat="1" x14ac:dyDescent="0.25">
      <c r="A16" s="320" t="str">
        <f>IF(AND(D16&lt;&gt;0,C16&lt;&gt;0,E16&lt;&gt;0),IF(B16&lt;&gt;0,CONCATENATE(B16,"-AGr",VLOOKUP(C16,Listen!$A$2:$D$45,4,FALSE),"-",D16,"-",E16,),CONCATENATE("AGr",VLOOKUP(C16,Listen!$A$2:$D$45,4,FALSE),"-",D16,"-",E16)),"keine vollständige ID")</f>
        <v>keine vollständige ID</v>
      </c>
      <c r="B16" s="301"/>
      <c r="C16" s="287"/>
      <c r="D16" s="34"/>
      <c r="E16" s="306"/>
      <c r="F16" s="116"/>
      <c r="G16" s="17"/>
      <c r="H16" s="17"/>
      <c r="I16" s="17"/>
      <c r="J16" s="17"/>
      <c r="K16" s="17"/>
      <c r="L16" s="17"/>
      <c r="M16" s="17"/>
      <c r="N16" s="17"/>
      <c r="O16" s="116"/>
      <c r="P16" s="117">
        <f>IF(D16&gt;A_Stammdaten!$B$12,0,SUM(G16,H16,J16,L16:M16)-SUM(I16,K16,N16:O16))</f>
        <v>0</v>
      </c>
      <c r="Q16" s="17"/>
      <c r="R16" s="17"/>
      <c r="S16" s="17"/>
      <c r="T16" s="17"/>
      <c r="U16" s="62">
        <f t="shared" si="2"/>
        <v>0</v>
      </c>
      <c r="V16" s="34"/>
      <c r="W16" s="34"/>
      <c r="X16" s="34"/>
      <c r="Y16" s="34"/>
      <c r="Z16" s="34"/>
      <c r="AA16" s="63" t="str">
        <f t="shared" si="3"/>
        <v>-</v>
      </c>
      <c r="AB16" s="63" t="str">
        <f t="shared" si="4"/>
        <v>-</v>
      </c>
      <c r="AC16" s="63">
        <f>IF(ISBLANK($C16),0,VLOOKUP($C16,Listen!$A$2:$C$45,2,FALSE))</f>
        <v>0</v>
      </c>
      <c r="AD16" s="63">
        <f>IF(ISBLANK($C16),0,VLOOKUP($C16,Listen!$A$2:$C$45,3,FALSE))</f>
        <v>0</v>
      </c>
      <c r="AE16" s="49">
        <f t="shared" si="5"/>
        <v>0</v>
      </c>
      <c r="AF16" s="49">
        <f t="shared" si="5"/>
        <v>0</v>
      </c>
      <c r="AG16" s="49">
        <f>IFERROR(IF(OR($V16&lt;&gt;"Ja",VLOOKUP($C16,Listen!$A$2:$F$45,5,0)="Nein",D16&lt;IF(C16="LNG Anbindungsanlagen gemäß separater Festlegung",2022,2023)),$AC16,$AA16),0)</f>
        <v>0</v>
      </c>
      <c r="AH16" s="49">
        <f>IFERROR(IF(OR($V16&lt;&gt;"Ja",VLOOKUP($C16,Listen!$A$2:$F$45,5,0)="Nein",D16&lt;IF(C16="LNG Anbindungsanlagen gemäß separater Festlegung",2022,2023)),$AC16,$AA16),0)</f>
        <v>0</v>
      </c>
      <c r="AI16" s="49">
        <f>IFERROR(IF(OR($W16&lt;&gt;"Ja",VLOOKUP($C16,Listen!$A$2:$F$45,6,0)="Nein"),$AC16,$AB16),0)</f>
        <v>0</v>
      </c>
      <c r="AJ16" s="49">
        <f>IFERROR(IF(OR($W16&lt;&gt;"Ja",VLOOKUP($C16,Listen!$A$2:$F$45,6,0)="Nein"),$AC16,$AB16),0)</f>
        <v>0</v>
      </c>
      <c r="AK16" s="49">
        <f>IFERROR(IF(OR($W16&lt;&gt;"Ja",VLOOKUP($C16,Listen!$A$2:$F$45,6,0)="Nein"),$AC16,$AB16),0)</f>
        <v>0</v>
      </c>
      <c r="AL16" s="51">
        <f t="shared" si="6"/>
        <v>0</v>
      </c>
      <c r="AM16" s="296">
        <f>IFERROR(IF(VLOOKUP($C16,Listen!$A$2:$F$45,6,0)="Ja",MAX(BC16:BD16),D_SAV!$BC16),0)</f>
        <v>0</v>
      </c>
      <c r="AN16" s="51">
        <f t="shared" si="7"/>
        <v>0</v>
      </c>
      <c r="AP16" s="304">
        <f t="shared" si="8"/>
        <v>0</v>
      </c>
      <c r="AQ16" s="304">
        <f t="shared" si="9"/>
        <v>0</v>
      </c>
      <c r="AR16" s="304">
        <f t="shared" si="10"/>
        <v>0</v>
      </c>
      <c r="AS16" s="304">
        <f t="shared" si="11"/>
        <v>0</v>
      </c>
      <c r="AT16" s="304">
        <f t="shared" si="12"/>
        <v>0</v>
      </c>
      <c r="AU16" s="304">
        <f t="shared" si="13"/>
        <v>0</v>
      </c>
      <c r="AV16" s="304">
        <f t="shared" si="14"/>
        <v>0</v>
      </c>
      <c r="AW16" s="304">
        <f t="shared" si="15"/>
        <v>0</v>
      </c>
      <c r="AX16" s="304">
        <f t="shared" si="16"/>
        <v>0</v>
      </c>
      <c r="AY16" s="304">
        <f t="shared" si="17"/>
        <v>0</v>
      </c>
      <c r="AZ16" s="304">
        <f t="shared" si="18"/>
        <v>0</v>
      </c>
      <c r="BA16" s="304">
        <f t="shared" si="19"/>
        <v>0</v>
      </c>
      <c r="BB16" s="304">
        <f t="shared" si="20"/>
        <v>0</v>
      </c>
      <c r="BC16" s="304">
        <f t="shared" si="21"/>
        <v>0</v>
      </c>
      <c r="BD16" s="304">
        <f t="shared" si="22"/>
        <v>0</v>
      </c>
      <c r="BE16" s="304">
        <f>IFERROR(IF(VLOOKUP($C16,Listen!$A$2:$F$45,6,0)="Ja",BB16-MAX(BC16:BD16),BB16-BC16),0)</f>
        <v>0</v>
      </c>
    </row>
    <row r="17" spans="1:57" s="32" customFormat="1" x14ac:dyDescent="0.25">
      <c r="A17" s="320" t="str">
        <f>IF(AND(D17&lt;&gt;0,C17&lt;&gt;0,E17&lt;&gt;0),IF(B17&lt;&gt;0,CONCATENATE(B17,"-AGr",VLOOKUP(C17,Listen!$A$2:$D$45,4,FALSE),"-",D17,"-",E17,),CONCATENATE("AGr",VLOOKUP(C17,Listen!$A$2:$D$45,4,FALSE),"-",D17,"-",E17)),"keine vollständige ID")</f>
        <v>keine vollständige ID</v>
      </c>
      <c r="B17" s="301"/>
      <c r="C17" s="287"/>
      <c r="D17" s="34"/>
      <c r="E17" s="306"/>
      <c r="F17" s="116"/>
      <c r="G17" s="17"/>
      <c r="H17" s="17"/>
      <c r="I17" s="17"/>
      <c r="J17" s="17"/>
      <c r="K17" s="17"/>
      <c r="L17" s="17"/>
      <c r="M17" s="17"/>
      <c r="N17" s="17"/>
      <c r="O17" s="116"/>
      <c r="P17" s="117">
        <f>IF(D17&gt;A_Stammdaten!$B$12,0,SUM(G17,H17,J17,L17:M17)-SUM(I17,K17,N17:O17))</f>
        <v>0</v>
      </c>
      <c r="Q17" s="17"/>
      <c r="R17" s="17"/>
      <c r="S17" s="17"/>
      <c r="T17" s="17"/>
      <c r="U17" s="62">
        <f t="shared" si="2"/>
        <v>0</v>
      </c>
      <c r="V17" s="34"/>
      <c r="W17" s="34"/>
      <c r="X17" s="34"/>
      <c r="Y17" s="34"/>
      <c r="Z17" s="34"/>
      <c r="AA17" s="63" t="str">
        <f t="shared" si="3"/>
        <v>-</v>
      </c>
      <c r="AB17" s="63" t="str">
        <f t="shared" si="4"/>
        <v>-</v>
      </c>
      <c r="AC17" s="63">
        <f>IF(ISBLANK($C17),0,VLOOKUP($C17,Listen!$A$2:$C$45,2,FALSE))</f>
        <v>0</v>
      </c>
      <c r="AD17" s="63">
        <f>IF(ISBLANK($C17),0,VLOOKUP($C17,Listen!$A$2:$C$45,3,FALSE))</f>
        <v>0</v>
      </c>
      <c r="AE17" s="49">
        <f t="shared" si="5"/>
        <v>0</v>
      </c>
      <c r="AF17" s="49">
        <f t="shared" si="5"/>
        <v>0</v>
      </c>
      <c r="AG17" s="49">
        <f>IFERROR(IF(OR($V17&lt;&gt;"Ja",VLOOKUP($C17,Listen!$A$2:$F$45,5,0)="Nein",D17&lt;IF(C17="LNG Anbindungsanlagen gemäß separater Festlegung",2022,2023)),$AC17,$AA17),0)</f>
        <v>0</v>
      </c>
      <c r="AH17" s="49">
        <f>IFERROR(IF(OR($V17&lt;&gt;"Ja",VLOOKUP($C17,Listen!$A$2:$F$45,5,0)="Nein",D17&lt;IF(C17="LNG Anbindungsanlagen gemäß separater Festlegung",2022,2023)),$AC17,$AA17),0)</f>
        <v>0</v>
      </c>
      <c r="AI17" s="49">
        <f>IFERROR(IF(OR($W17&lt;&gt;"Ja",VLOOKUP($C17,Listen!$A$2:$F$45,6,0)="Nein"),$AC17,$AB17),0)</f>
        <v>0</v>
      </c>
      <c r="AJ17" s="49">
        <f>IFERROR(IF(OR($W17&lt;&gt;"Ja",VLOOKUP($C17,Listen!$A$2:$F$45,6,0)="Nein"),$AC17,$AB17),0)</f>
        <v>0</v>
      </c>
      <c r="AK17" s="49">
        <f>IFERROR(IF(OR($W17&lt;&gt;"Ja",VLOOKUP($C17,Listen!$A$2:$F$45,6,0)="Nein"),$AC17,$AB17),0)</f>
        <v>0</v>
      </c>
      <c r="AL17" s="51">
        <f t="shared" si="6"/>
        <v>0</v>
      </c>
      <c r="AM17" s="296">
        <f>IFERROR(IF(VLOOKUP($C17,Listen!$A$2:$F$45,6,0)="Ja",MAX(BC17:BD17),D_SAV!$BC17),0)</f>
        <v>0</v>
      </c>
      <c r="AN17" s="51">
        <f t="shared" si="7"/>
        <v>0</v>
      </c>
      <c r="AP17" s="304">
        <f t="shared" si="8"/>
        <v>0</v>
      </c>
      <c r="AQ17" s="304">
        <f t="shared" si="9"/>
        <v>0</v>
      </c>
      <c r="AR17" s="304">
        <f t="shared" si="10"/>
        <v>0</v>
      </c>
      <c r="AS17" s="304">
        <f t="shared" si="11"/>
        <v>0</v>
      </c>
      <c r="AT17" s="304">
        <f t="shared" si="12"/>
        <v>0</v>
      </c>
      <c r="AU17" s="304">
        <f t="shared" si="13"/>
        <v>0</v>
      </c>
      <c r="AV17" s="304">
        <f t="shared" si="14"/>
        <v>0</v>
      </c>
      <c r="AW17" s="304">
        <f t="shared" si="15"/>
        <v>0</v>
      </c>
      <c r="AX17" s="304">
        <f t="shared" si="16"/>
        <v>0</v>
      </c>
      <c r="AY17" s="304">
        <f t="shared" si="17"/>
        <v>0</v>
      </c>
      <c r="AZ17" s="304">
        <f t="shared" si="18"/>
        <v>0</v>
      </c>
      <c r="BA17" s="304">
        <f t="shared" si="19"/>
        <v>0</v>
      </c>
      <c r="BB17" s="304">
        <f t="shared" si="20"/>
        <v>0</v>
      </c>
      <c r="BC17" s="304">
        <f t="shared" si="21"/>
        <v>0</v>
      </c>
      <c r="BD17" s="304">
        <f t="shared" si="22"/>
        <v>0</v>
      </c>
      <c r="BE17" s="304">
        <f>IFERROR(IF(VLOOKUP($C17,Listen!$A$2:$F$45,6,0)="Ja",BB17-MAX(BC17:BD17),BB17-BC17),0)</f>
        <v>0</v>
      </c>
    </row>
    <row r="18" spans="1:57" s="32" customFormat="1" x14ac:dyDescent="0.25">
      <c r="A18" s="320" t="str">
        <f>IF(AND(D18&lt;&gt;0,C18&lt;&gt;0,E18&lt;&gt;0),IF(B18&lt;&gt;0,CONCATENATE(B18,"-AGr",VLOOKUP(C18,Listen!$A$2:$D$45,4,FALSE),"-",D18,"-",E18,),CONCATENATE("AGr",VLOOKUP(C18,Listen!$A$2:$D$45,4,FALSE),"-",D18,"-",E18)),"keine vollständige ID")</f>
        <v>keine vollständige ID</v>
      </c>
      <c r="B18" s="301"/>
      <c r="C18" s="287"/>
      <c r="D18" s="34"/>
      <c r="E18" s="306"/>
      <c r="F18" s="116"/>
      <c r="G18" s="17"/>
      <c r="H18" s="17"/>
      <c r="I18" s="17"/>
      <c r="J18" s="17"/>
      <c r="K18" s="17"/>
      <c r="L18" s="17"/>
      <c r="M18" s="17"/>
      <c r="N18" s="17"/>
      <c r="O18" s="116"/>
      <c r="P18" s="117">
        <f>IF(D18&gt;A_Stammdaten!$B$12,0,SUM(G18,H18,J18,L18:M18)-SUM(I18,K18,N18:O18))</f>
        <v>0</v>
      </c>
      <c r="Q18" s="17"/>
      <c r="R18" s="17"/>
      <c r="S18" s="17"/>
      <c r="T18" s="17"/>
      <c r="U18" s="62">
        <f t="shared" si="2"/>
        <v>0</v>
      </c>
      <c r="V18" s="34"/>
      <c r="W18" s="34"/>
      <c r="X18" s="34"/>
      <c r="Y18" s="34"/>
      <c r="Z18" s="34"/>
      <c r="AA18" s="63" t="str">
        <f t="shared" si="3"/>
        <v>-</v>
      </c>
      <c r="AB18" s="63" t="str">
        <f t="shared" si="4"/>
        <v>-</v>
      </c>
      <c r="AC18" s="63">
        <f>IF(ISBLANK($C18),0,VLOOKUP($C18,Listen!$A$2:$C$45,2,FALSE))</f>
        <v>0</v>
      </c>
      <c r="AD18" s="63">
        <f>IF(ISBLANK($C18),0,VLOOKUP($C18,Listen!$A$2:$C$45,3,FALSE))</f>
        <v>0</v>
      </c>
      <c r="AE18" s="49">
        <f t="shared" si="5"/>
        <v>0</v>
      </c>
      <c r="AF18" s="49">
        <f t="shared" si="5"/>
        <v>0</v>
      </c>
      <c r="AG18" s="49">
        <f>IFERROR(IF(OR($V18&lt;&gt;"Ja",VLOOKUP($C18,Listen!$A$2:$F$45,5,0)="Nein",D18&lt;IF(C18="LNG Anbindungsanlagen gemäß separater Festlegung",2022,2023)),$AC18,$AA18),0)</f>
        <v>0</v>
      </c>
      <c r="AH18" s="49">
        <f>IFERROR(IF(OR($V18&lt;&gt;"Ja",VLOOKUP($C18,Listen!$A$2:$F$45,5,0)="Nein",D18&lt;IF(C18="LNG Anbindungsanlagen gemäß separater Festlegung",2022,2023)),$AC18,$AA18),0)</f>
        <v>0</v>
      </c>
      <c r="AI18" s="49">
        <f>IFERROR(IF(OR($W18&lt;&gt;"Ja",VLOOKUP($C18,Listen!$A$2:$F$45,6,0)="Nein"),$AC18,$AB18),0)</f>
        <v>0</v>
      </c>
      <c r="AJ18" s="49">
        <f>IFERROR(IF(OR($W18&lt;&gt;"Ja",VLOOKUP($C18,Listen!$A$2:$F$45,6,0)="Nein"),$AC18,$AB18),0)</f>
        <v>0</v>
      </c>
      <c r="AK18" s="49">
        <f>IFERROR(IF(OR($W18&lt;&gt;"Ja",VLOOKUP($C18,Listen!$A$2:$F$45,6,0)="Nein"),$AC18,$AB18),0)</f>
        <v>0</v>
      </c>
      <c r="AL18" s="51">
        <f t="shared" si="6"/>
        <v>0</v>
      </c>
      <c r="AM18" s="296">
        <f>IFERROR(IF(VLOOKUP($C18,Listen!$A$2:$F$45,6,0)="Ja",MAX(BC18:BD18),D_SAV!$BC18),0)</f>
        <v>0</v>
      </c>
      <c r="AN18" s="51">
        <f t="shared" si="7"/>
        <v>0</v>
      </c>
      <c r="AP18" s="304">
        <f t="shared" si="8"/>
        <v>0</v>
      </c>
      <c r="AQ18" s="304">
        <f t="shared" si="9"/>
        <v>0</v>
      </c>
      <c r="AR18" s="304">
        <f t="shared" si="10"/>
        <v>0</v>
      </c>
      <c r="AS18" s="304">
        <f t="shared" si="11"/>
        <v>0</v>
      </c>
      <c r="AT18" s="304">
        <f t="shared" si="12"/>
        <v>0</v>
      </c>
      <c r="AU18" s="304">
        <f t="shared" si="13"/>
        <v>0</v>
      </c>
      <c r="AV18" s="304">
        <f t="shared" si="14"/>
        <v>0</v>
      </c>
      <c r="AW18" s="304">
        <f t="shared" si="15"/>
        <v>0</v>
      </c>
      <c r="AX18" s="304">
        <f t="shared" si="16"/>
        <v>0</v>
      </c>
      <c r="AY18" s="304">
        <f t="shared" si="17"/>
        <v>0</v>
      </c>
      <c r="AZ18" s="304">
        <f t="shared" si="18"/>
        <v>0</v>
      </c>
      <c r="BA18" s="304">
        <f t="shared" si="19"/>
        <v>0</v>
      </c>
      <c r="BB18" s="304">
        <f t="shared" si="20"/>
        <v>0</v>
      </c>
      <c r="BC18" s="304">
        <f t="shared" si="21"/>
        <v>0</v>
      </c>
      <c r="BD18" s="304">
        <f t="shared" si="22"/>
        <v>0</v>
      </c>
      <c r="BE18" s="304">
        <f>IFERROR(IF(VLOOKUP($C18,Listen!$A$2:$F$45,6,0)="Ja",BB18-MAX(BC18:BD18),BB18-BC18),0)</f>
        <v>0</v>
      </c>
    </row>
    <row r="19" spans="1:57" s="32" customFormat="1" x14ac:dyDescent="0.25">
      <c r="A19" s="320" t="str">
        <f>IF(AND(D19&lt;&gt;0,C19&lt;&gt;0,E19&lt;&gt;0),IF(B19&lt;&gt;0,CONCATENATE(B19,"-AGr",VLOOKUP(C19,Listen!$A$2:$D$45,4,FALSE),"-",D19,"-",E19,),CONCATENATE("AGr",VLOOKUP(C19,Listen!$A$2:$D$45,4,FALSE),"-",D19,"-",E19)),"keine vollständige ID")</f>
        <v>keine vollständige ID</v>
      </c>
      <c r="B19" s="301"/>
      <c r="C19" s="287"/>
      <c r="D19" s="34"/>
      <c r="E19" s="306"/>
      <c r="F19" s="116"/>
      <c r="G19" s="17"/>
      <c r="H19" s="17"/>
      <c r="I19" s="17"/>
      <c r="J19" s="17"/>
      <c r="K19" s="17"/>
      <c r="L19" s="17"/>
      <c r="M19" s="17"/>
      <c r="N19" s="17"/>
      <c r="O19" s="116"/>
      <c r="P19" s="117">
        <f>IF(D19&gt;A_Stammdaten!$B$12,0,SUM(G19,H19,J19,L19:M19)-SUM(I19,K19,N19:O19))</f>
        <v>0</v>
      </c>
      <c r="Q19" s="17"/>
      <c r="R19" s="17"/>
      <c r="S19" s="17"/>
      <c r="T19" s="17"/>
      <c r="U19" s="62">
        <f t="shared" si="2"/>
        <v>0</v>
      </c>
      <c r="V19" s="34"/>
      <c r="W19" s="34"/>
      <c r="X19" s="34"/>
      <c r="Y19" s="34"/>
      <c r="Z19" s="34"/>
      <c r="AA19" s="63" t="str">
        <f t="shared" si="3"/>
        <v>-</v>
      </c>
      <c r="AB19" s="63" t="str">
        <f t="shared" si="4"/>
        <v>-</v>
      </c>
      <c r="AC19" s="63">
        <f>IF(ISBLANK($C19),0,VLOOKUP($C19,Listen!$A$2:$C$45,2,FALSE))</f>
        <v>0</v>
      </c>
      <c r="AD19" s="63">
        <f>IF(ISBLANK($C19),0,VLOOKUP($C19,Listen!$A$2:$C$45,3,FALSE))</f>
        <v>0</v>
      </c>
      <c r="AE19" s="49">
        <f t="shared" si="5"/>
        <v>0</v>
      </c>
      <c r="AF19" s="49">
        <f t="shared" si="5"/>
        <v>0</v>
      </c>
      <c r="AG19" s="49">
        <f>IFERROR(IF(OR($V19&lt;&gt;"Ja",VLOOKUP($C19,Listen!$A$2:$F$45,5,0)="Nein",D19&lt;IF(C19="LNG Anbindungsanlagen gemäß separater Festlegung",2022,2023)),$AC19,$AA19),0)</f>
        <v>0</v>
      </c>
      <c r="AH19" s="49">
        <f>IFERROR(IF(OR($V19&lt;&gt;"Ja",VLOOKUP($C19,Listen!$A$2:$F$45,5,0)="Nein",D19&lt;IF(C19="LNG Anbindungsanlagen gemäß separater Festlegung",2022,2023)),$AC19,$AA19),0)</f>
        <v>0</v>
      </c>
      <c r="AI19" s="49">
        <f>IFERROR(IF(OR($W19&lt;&gt;"Ja",VLOOKUP($C19,Listen!$A$2:$F$45,6,0)="Nein"),$AC19,$AB19),0)</f>
        <v>0</v>
      </c>
      <c r="AJ19" s="49">
        <f>IFERROR(IF(OR($W19&lt;&gt;"Ja",VLOOKUP($C19,Listen!$A$2:$F$45,6,0)="Nein"),$AC19,$AB19),0)</f>
        <v>0</v>
      </c>
      <c r="AK19" s="49">
        <f>IFERROR(IF(OR($W19&lt;&gt;"Ja",VLOOKUP($C19,Listen!$A$2:$F$45,6,0)="Nein"),$AC19,$AB19),0)</f>
        <v>0</v>
      </c>
      <c r="AL19" s="51">
        <f t="shared" si="6"/>
        <v>0</v>
      </c>
      <c r="AM19" s="296">
        <f>IFERROR(IF(VLOOKUP($C19,Listen!$A$2:$F$45,6,0)="Ja",MAX(BC19:BD19),D_SAV!$BC19),0)</f>
        <v>0</v>
      </c>
      <c r="AN19" s="51">
        <f t="shared" si="7"/>
        <v>0</v>
      </c>
      <c r="AP19" s="304">
        <f t="shared" si="8"/>
        <v>0</v>
      </c>
      <c r="AQ19" s="304">
        <f t="shared" si="9"/>
        <v>0</v>
      </c>
      <c r="AR19" s="304">
        <f t="shared" si="10"/>
        <v>0</v>
      </c>
      <c r="AS19" s="304">
        <f t="shared" si="11"/>
        <v>0</v>
      </c>
      <c r="AT19" s="304">
        <f t="shared" si="12"/>
        <v>0</v>
      </c>
      <c r="AU19" s="304">
        <f t="shared" si="13"/>
        <v>0</v>
      </c>
      <c r="AV19" s="304">
        <f t="shared" si="14"/>
        <v>0</v>
      </c>
      <c r="AW19" s="304">
        <f t="shared" si="15"/>
        <v>0</v>
      </c>
      <c r="AX19" s="304">
        <f t="shared" si="16"/>
        <v>0</v>
      </c>
      <c r="AY19" s="304">
        <f t="shared" si="17"/>
        <v>0</v>
      </c>
      <c r="AZ19" s="304">
        <f t="shared" si="18"/>
        <v>0</v>
      </c>
      <c r="BA19" s="304">
        <f t="shared" si="19"/>
        <v>0</v>
      </c>
      <c r="BB19" s="304">
        <f t="shared" si="20"/>
        <v>0</v>
      </c>
      <c r="BC19" s="304">
        <f t="shared" si="21"/>
        <v>0</v>
      </c>
      <c r="BD19" s="304">
        <f t="shared" si="22"/>
        <v>0</v>
      </c>
      <c r="BE19" s="304">
        <f>IFERROR(IF(VLOOKUP($C19,Listen!$A$2:$F$45,6,0)="Ja",BB19-MAX(BC19:BD19),BB19-BC19),0)</f>
        <v>0</v>
      </c>
    </row>
    <row r="20" spans="1:57" s="32" customFormat="1" x14ac:dyDescent="0.25">
      <c r="A20" s="320" t="str">
        <f>IF(AND(D20&lt;&gt;0,C20&lt;&gt;0,E20&lt;&gt;0),IF(B20&lt;&gt;0,CONCATENATE(B20,"-AGr",VLOOKUP(C20,Listen!$A$2:$D$45,4,FALSE),"-",D20,"-",E20,),CONCATENATE("AGr",VLOOKUP(C20,Listen!$A$2:$D$45,4,FALSE),"-",D20,"-",E20)),"keine vollständige ID")</f>
        <v>keine vollständige ID</v>
      </c>
      <c r="B20" s="301"/>
      <c r="C20" s="287"/>
      <c r="D20" s="34"/>
      <c r="E20" s="306"/>
      <c r="F20" s="116"/>
      <c r="G20" s="17"/>
      <c r="H20" s="17"/>
      <c r="I20" s="17"/>
      <c r="J20" s="17"/>
      <c r="K20" s="17"/>
      <c r="L20" s="17"/>
      <c r="M20" s="17"/>
      <c r="N20" s="17"/>
      <c r="O20" s="116"/>
      <c r="P20" s="117">
        <f>IF(D20&gt;A_Stammdaten!$B$12,0,SUM(G20,H20,J20,L20:M20)-SUM(I20,K20,N20:O20))</f>
        <v>0</v>
      </c>
      <c r="Q20" s="17"/>
      <c r="R20" s="17"/>
      <c r="S20" s="17"/>
      <c r="T20" s="17"/>
      <c r="U20" s="62">
        <f t="shared" si="2"/>
        <v>0</v>
      </c>
      <c r="V20" s="34"/>
      <c r="W20" s="34"/>
      <c r="X20" s="34"/>
      <c r="Y20" s="34"/>
      <c r="Z20" s="34"/>
      <c r="AA20" s="63" t="str">
        <f t="shared" si="3"/>
        <v>-</v>
      </c>
      <c r="AB20" s="63" t="str">
        <f t="shared" si="4"/>
        <v>-</v>
      </c>
      <c r="AC20" s="63">
        <f>IF(ISBLANK($C20),0,VLOOKUP($C20,Listen!$A$2:$C$45,2,FALSE))</f>
        <v>0</v>
      </c>
      <c r="AD20" s="63">
        <f>IF(ISBLANK($C20),0,VLOOKUP($C20,Listen!$A$2:$C$45,3,FALSE))</f>
        <v>0</v>
      </c>
      <c r="AE20" s="49">
        <f t="shared" si="5"/>
        <v>0</v>
      </c>
      <c r="AF20" s="49">
        <f t="shared" si="5"/>
        <v>0</v>
      </c>
      <c r="AG20" s="49">
        <f>IFERROR(IF(OR($V20&lt;&gt;"Ja",VLOOKUP($C20,Listen!$A$2:$F$45,5,0)="Nein",D20&lt;IF(C20="LNG Anbindungsanlagen gemäß separater Festlegung",2022,2023)),$AC20,$AA20),0)</f>
        <v>0</v>
      </c>
      <c r="AH20" s="49">
        <f>IFERROR(IF(OR($V20&lt;&gt;"Ja",VLOOKUP($C20,Listen!$A$2:$F$45,5,0)="Nein",D20&lt;IF(C20="LNG Anbindungsanlagen gemäß separater Festlegung",2022,2023)),$AC20,$AA20),0)</f>
        <v>0</v>
      </c>
      <c r="AI20" s="49">
        <f>IFERROR(IF(OR($W20&lt;&gt;"Ja",VLOOKUP($C20,Listen!$A$2:$F$45,6,0)="Nein"),$AC20,$AB20),0)</f>
        <v>0</v>
      </c>
      <c r="AJ20" s="49">
        <f>IFERROR(IF(OR($W20&lt;&gt;"Ja",VLOOKUP($C20,Listen!$A$2:$F$45,6,0)="Nein"),$AC20,$AB20),0)</f>
        <v>0</v>
      </c>
      <c r="AK20" s="49">
        <f>IFERROR(IF(OR($W20&lt;&gt;"Ja",VLOOKUP($C20,Listen!$A$2:$F$45,6,0)="Nein"),$AC20,$AB20),0)</f>
        <v>0</v>
      </c>
      <c r="AL20" s="51">
        <f t="shared" si="6"/>
        <v>0</v>
      </c>
      <c r="AM20" s="296">
        <f>IFERROR(IF(VLOOKUP($C20,Listen!$A$2:$F$45,6,0)="Ja",MAX(BC20:BD20),D_SAV!$BC20),0)</f>
        <v>0</v>
      </c>
      <c r="AN20" s="51">
        <f t="shared" si="7"/>
        <v>0</v>
      </c>
      <c r="AP20" s="304">
        <f t="shared" si="8"/>
        <v>0</v>
      </c>
      <c r="AQ20" s="304">
        <f t="shared" si="9"/>
        <v>0</v>
      </c>
      <c r="AR20" s="304">
        <f t="shared" si="10"/>
        <v>0</v>
      </c>
      <c r="AS20" s="304">
        <f t="shared" si="11"/>
        <v>0</v>
      </c>
      <c r="AT20" s="304">
        <f t="shared" si="12"/>
        <v>0</v>
      </c>
      <c r="AU20" s="304">
        <f t="shared" si="13"/>
        <v>0</v>
      </c>
      <c r="AV20" s="304">
        <f t="shared" si="14"/>
        <v>0</v>
      </c>
      <c r="AW20" s="304">
        <f t="shared" si="15"/>
        <v>0</v>
      </c>
      <c r="AX20" s="304">
        <f t="shared" si="16"/>
        <v>0</v>
      </c>
      <c r="AY20" s="304">
        <f t="shared" si="17"/>
        <v>0</v>
      </c>
      <c r="AZ20" s="304">
        <f t="shared" si="18"/>
        <v>0</v>
      </c>
      <c r="BA20" s="304">
        <f t="shared" si="19"/>
        <v>0</v>
      </c>
      <c r="BB20" s="304">
        <f t="shared" si="20"/>
        <v>0</v>
      </c>
      <c r="BC20" s="304">
        <f t="shared" si="21"/>
        <v>0</v>
      </c>
      <c r="BD20" s="304">
        <f t="shared" si="22"/>
        <v>0</v>
      </c>
      <c r="BE20" s="304">
        <f>IFERROR(IF(VLOOKUP($C20,Listen!$A$2:$F$45,6,0)="Ja",BB20-MAX(BC20:BD20),BB20-BC20),0)</f>
        <v>0</v>
      </c>
    </row>
    <row r="21" spans="1:57" s="32" customFormat="1" x14ac:dyDescent="0.25">
      <c r="A21" s="320" t="str">
        <f>IF(AND(D21&lt;&gt;0,C21&lt;&gt;0,E21&lt;&gt;0),IF(B21&lt;&gt;0,CONCATENATE(B21,"-AGr",VLOOKUP(C21,Listen!$A$2:$D$45,4,FALSE),"-",D21,"-",E21,),CONCATENATE("AGr",VLOOKUP(C21,Listen!$A$2:$D$45,4,FALSE),"-",D21,"-",E21)),"keine vollständige ID")</f>
        <v>keine vollständige ID</v>
      </c>
      <c r="B21" s="301"/>
      <c r="C21" s="287"/>
      <c r="D21" s="34"/>
      <c r="E21" s="306"/>
      <c r="F21" s="116"/>
      <c r="G21" s="17"/>
      <c r="H21" s="17"/>
      <c r="I21" s="17"/>
      <c r="J21" s="17"/>
      <c r="K21" s="17"/>
      <c r="L21" s="17"/>
      <c r="M21" s="17"/>
      <c r="N21" s="17"/>
      <c r="O21" s="116"/>
      <c r="P21" s="117">
        <f>IF(D21&gt;A_Stammdaten!$B$12,0,SUM(G21,H21,J21,L21:M21)-SUM(I21,K21,N21:O21))</f>
        <v>0</v>
      </c>
      <c r="Q21" s="17"/>
      <c r="R21" s="17"/>
      <c r="S21" s="17"/>
      <c r="T21" s="17"/>
      <c r="U21" s="62">
        <f t="shared" si="2"/>
        <v>0</v>
      </c>
      <c r="V21" s="34"/>
      <c r="W21" s="34"/>
      <c r="X21" s="34"/>
      <c r="Y21" s="34"/>
      <c r="Z21" s="34"/>
      <c r="AA21" s="63" t="str">
        <f t="shared" si="3"/>
        <v>-</v>
      </c>
      <c r="AB21" s="63" t="str">
        <f t="shared" si="4"/>
        <v>-</v>
      </c>
      <c r="AC21" s="63">
        <f>IF(ISBLANK($C21),0,VLOOKUP($C21,Listen!$A$2:$C$45,2,FALSE))</f>
        <v>0</v>
      </c>
      <c r="AD21" s="63">
        <f>IF(ISBLANK($C21),0,VLOOKUP($C21,Listen!$A$2:$C$45,3,FALSE))</f>
        <v>0</v>
      </c>
      <c r="AE21" s="49">
        <f t="shared" si="5"/>
        <v>0</v>
      </c>
      <c r="AF21" s="49">
        <f t="shared" si="5"/>
        <v>0</v>
      </c>
      <c r="AG21" s="49">
        <f>IFERROR(IF(OR($V21&lt;&gt;"Ja",VLOOKUP($C21,Listen!$A$2:$F$45,5,0)="Nein",D21&lt;IF(C21="LNG Anbindungsanlagen gemäß separater Festlegung",2022,2023)),$AC21,$AA21),0)</f>
        <v>0</v>
      </c>
      <c r="AH21" s="49">
        <f>IFERROR(IF(OR($V21&lt;&gt;"Ja",VLOOKUP($C21,Listen!$A$2:$F$45,5,0)="Nein",D21&lt;IF(C21="LNG Anbindungsanlagen gemäß separater Festlegung",2022,2023)),$AC21,$AA21),0)</f>
        <v>0</v>
      </c>
      <c r="AI21" s="49">
        <f>IFERROR(IF(OR($W21&lt;&gt;"Ja",VLOOKUP($C21,Listen!$A$2:$F$45,6,0)="Nein"),$AC21,$AB21),0)</f>
        <v>0</v>
      </c>
      <c r="AJ21" s="49">
        <f>IFERROR(IF(OR($W21&lt;&gt;"Ja",VLOOKUP($C21,Listen!$A$2:$F$45,6,0)="Nein"),$AC21,$AB21),0)</f>
        <v>0</v>
      </c>
      <c r="AK21" s="49">
        <f>IFERROR(IF(OR($W21&lt;&gt;"Ja",VLOOKUP($C21,Listen!$A$2:$F$45,6,0)="Nein"),$AC21,$AB21),0)</f>
        <v>0</v>
      </c>
      <c r="AL21" s="51">
        <f t="shared" si="6"/>
        <v>0</v>
      </c>
      <c r="AM21" s="296">
        <f>IFERROR(IF(VLOOKUP($C21,Listen!$A$2:$F$45,6,0)="Ja",MAX(BC21:BD21),D_SAV!$BC21),0)</f>
        <v>0</v>
      </c>
      <c r="AN21" s="51">
        <f t="shared" si="7"/>
        <v>0</v>
      </c>
      <c r="AP21" s="304">
        <f t="shared" si="8"/>
        <v>0</v>
      </c>
      <c r="AQ21" s="304">
        <f t="shared" si="9"/>
        <v>0</v>
      </c>
      <c r="AR21" s="304">
        <f t="shared" si="10"/>
        <v>0</v>
      </c>
      <c r="AS21" s="304">
        <f t="shared" si="11"/>
        <v>0</v>
      </c>
      <c r="AT21" s="304">
        <f t="shared" si="12"/>
        <v>0</v>
      </c>
      <c r="AU21" s="304">
        <f t="shared" si="13"/>
        <v>0</v>
      </c>
      <c r="AV21" s="304">
        <f t="shared" si="14"/>
        <v>0</v>
      </c>
      <c r="AW21" s="304">
        <f t="shared" si="15"/>
        <v>0</v>
      </c>
      <c r="AX21" s="304">
        <f t="shared" si="16"/>
        <v>0</v>
      </c>
      <c r="AY21" s="304">
        <f t="shared" si="17"/>
        <v>0</v>
      </c>
      <c r="AZ21" s="304">
        <f t="shared" si="18"/>
        <v>0</v>
      </c>
      <c r="BA21" s="304">
        <f t="shared" si="19"/>
        <v>0</v>
      </c>
      <c r="BB21" s="304">
        <f t="shared" si="20"/>
        <v>0</v>
      </c>
      <c r="BC21" s="304">
        <f t="shared" si="21"/>
        <v>0</v>
      </c>
      <c r="BD21" s="304">
        <f t="shared" si="22"/>
        <v>0</v>
      </c>
      <c r="BE21" s="304">
        <f>IFERROR(IF(VLOOKUP($C21,Listen!$A$2:$F$45,6,0)="Ja",BB21-MAX(BC21:BD21),BB21-BC21),0)</f>
        <v>0</v>
      </c>
    </row>
    <row r="22" spans="1:57" s="32" customFormat="1" x14ac:dyDescent="0.25">
      <c r="A22" s="320" t="str">
        <f>IF(AND(D22&lt;&gt;0,C22&lt;&gt;0,E22&lt;&gt;0),IF(B22&lt;&gt;0,CONCATENATE(B22,"-AGr",VLOOKUP(C22,Listen!$A$2:$D$45,4,FALSE),"-",D22,"-",E22,),CONCATENATE("AGr",VLOOKUP(C22,Listen!$A$2:$D$45,4,FALSE),"-",D22,"-",E22)),"keine vollständige ID")</f>
        <v>keine vollständige ID</v>
      </c>
      <c r="B22" s="301"/>
      <c r="C22" s="287"/>
      <c r="D22" s="34"/>
      <c r="E22" s="306"/>
      <c r="F22" s="116"/>
      <c r="G22" s="17"/>
      <c r="H22" s="17"/>
      <c r="I22" s="17"/>
      <c r="J22" s="17"/>
      <c r="K22" s="17"/>
      <c r="L22" s="17"/>
      <c r="M22" s="17"/>
      <c r="N22" s="17"/>
      <c r="O22" s="116"/>
      <c r="P22" s="117">
        <f>IF(D22&gt;A_Stammdaten!$B$12,0,SUM(G22,H22,J22,L22:M22)-SUM(I22,K22,N22:O22))</f>
        <v>0</v>
      </c>
      <c r="Q22" s="17"/>
      <c r="R22" s="17"/>
      <c r="S22" s="17"/>
      <c r="T22" s="17"/>
      <c r="U22" s="62">
        <f t="shared" si="2"/>
        <v>0</v>
      </c>
      <c r="V22" s="34"/>
      <c r="W22" s="34"/>
      <c r="X22" s="34"/>
      <c r="Y22" s="34"/>
      <c r="Z22" s="34"/>
      <c r="AA22" s="63" t="str">
        <f t="shared" si="3"/>
        <v>-</v>
      </c>
      <c r="AB22" s="63" t="str">
        <f t="shared" si="4"/>
        <v>-</v>
      </c>
      <c r="AC22" s="63">
        <f>IF(ISBLANK($C22),0,VLOOKUP($C22,Listen!$A$2:$C$45,2,FALSE))</f>
        <v>0</v>
      </c>
      <c r="AD22" s="63">
        <f>IF(ISBLANK($C22),0,VLOOKUP($C22,Listen!$A$2:$C$45,3,FALSE))</f>
        <v>0</v>
      </c>
      <c r="AE22" s="49">
        <f t="shared" si="5"/>
        <v>0</v>
      </c>
      <c r="AF22" s="49">
        <f t="shared" si="5"/>
        <v>0</v>
      </c>
      <c r="AG22" s="49">
        <f>IFERROR(IF(OR($V22&lt;&gt;"Ja",VLOOKUP($C22,Listen!$A$2:$F$45,5,0)="Nein",D22&lt;IF(C22="LNG Anbindungsanlagen gemäß separater Festlegung",2022,2023)),$AC22,$AA22),0)</f>
        <v>0</v>
      </c>
      <c r="AH22" s="49">
        <f>IFERROR(IF(OR($V22&lt;&gt;"Ja",VLOOKUP($C22,Listen!$A$2:$F$45,5,0)="Nein",D22&lt;IF(C22="LNG Anbindungsanlagen gemäß separater Festlegung",2022,2023)),$AC22,$AA22),0)</f>
        <v>0</v>
      </c>
      <c r="AI22" s="49">
        <f>IFERROR(IF(OR($W22&lt;&gt;"Ja",VLOOKUP($C22,Listen!$A$2:$F$45,6,0)="Nein"),$AC22,$AB22),0)</f>
        <v>0</v>
      </c>
      <c r="AJ22" s="49">
        <f>IFERROR(IF(OR($W22&lt;&gt;"Ja",VLOOKUP($C22,Listen!$A$2:$F$45,6,0)="Nein"),$AC22,$AB22),0)</f>
        <v>0</v>
      </c>
      <c r="AK22" s="49">
        <f>IFERROR(IF(OR($W22&lt;&gt;"Ja",VLOOKUP($C22,Listen!$A$2:$F$45,6,0)="Nein"),$AC22,$AB22),0)</f>
        <v>0</v>
      </c>
      <c r="AL22" s="51">
        <f t="shared" si="6"/>
        <v>0</v>
      </c>
      <c r="AM22" s="296">
        <f>IFERROR(IF(VLOOKUP($C22,Listen!$A$2:$F$45,6,0)="Ja",MAX(BC22:BD22),D_SAV!$BC22),0)</f>
        <v>0</v>
      </c>
      <c r="AN22" s="51">
        <f t="shared" si="7"/>
        <v>0</v>
      </c>
      <c r="AP22" s="304">
        <f t="shared" si="8"/>
        <v>0</v>
      </c>
      <c r="AQ22" s="304">
        <f t="shared" si="9"/>
        <v>0</v>
      </c>
      <c r="AR22" s="304">
        <f t="shared" si="10"/>
        <v>0</v>
      </c>
      <c r="AS22" s="304">
        <f t="shared" si="11"/>
        <v>0</v>
      </c>
      <c r="AT22" s="304">
        <f t="shared" si="12"/>
        <v>0</v>
      </c>
      <c r="AU22" s="304">
        <f t="shared" si="13"/>
        <v>0</v>
      </c>
      <c r="AV22" s="304">
        <f t="shared" si="14"/>
        <v>0</v>
      </c>
      <c r="AW22" s="304">
        <f t="shared" si="15"/>
        <v>0</v>
      </c>
      <c r="AX22" s="304">
        <f t="shared" si="16"/>
        <v>0</v>
      </c>
      <c r="AY22" s="304">
        <f t="shared" si="17"/>
        <v>0</v>
      </c>
      <c r="AZ22" s="304">
        <f t="shared" si="18"/>
        <v>0</v>
      </c>
      <c r="BA22" s="304">
        <f t="shared" si="19"/>
        <v>0</v>
      </c>
      <c r="BB22" s="304">
        <f t="shared" si="20"/>
        <v>0</v>
      </c>
      <c r="BC22" s="304">
        <f t="shared" si="21"/>
        <v>0</v>
      </c>
      <c r="BD22" s="304">
        <f t="shared" si="22"/>
        <v>0</v>
      </c>
      <c r="BE22" s="304">
        <f>IFERROR(IF(VLOOKUP($C22,Listen!$A$2:$F$45,6,0)="Ja",BB22-MAX(BC22:BD22),BB22-BC22),0)</f>
        <v>0</v>
      </c>
    </row>
    <row r="23" spans="1:57" s="32" customFormat="1" x14ac:dyDescent="0.25">
      <c r="A23" s="320" t="str">
        <f>IF(AND(D23&lt;&gt;0,C23&lt;&gt;0,E23&lt;&gt;0),IF(B23&lt;&gt;0,CONCATENATE(B23,"-AGr",VLOOKUP(C23,Listen!$A$2:$D$45,4,FALSE),"-",D23,"-",E23,),CONCATENATE("AGr",VLOOKUP(C23,Listen!$A$2:$D$45,4,FALSE),"-",D23,"-",E23)),"keine vollständige ID")</f>
        <v>keine vollständige ID</v>
      </c>
      <c r="B23" s="301"/>
      <c r="C23" s="287"/>
      <c r="D23" s="34"/>
      <c r="E23" s="306"/>
      <c r="F23" s="116"/>
      <c r="G23" s="17"/>
      <c r="H23" s="17"/>
      <c r="I23" s="17"/>
      <c r="J23" s="17"/>
      <c r="K23" s="17"/>
      <c r="L23" s="17"/>
      <c r="M23" s="17"/>
      <c r="N23" s="17"/>
      <c r="O23" s="116"/>
      <c r="P23" s="117">
        <f>IF(D23&gt;A_Stammdaten!$B$12,0,SUM(G23,H23,J23,L23:M23)-SUM(I23,K23,N23:O23))</f>
        <v>0</v>
      </c>
      <c r="Q23" s="17"/>
      <c r="R23" s="17"/>
      <c r="S23" s="17"/>
      <c r="T23" s="17"/>
      <c r="U23" s="62">
        <f t="shared" si="2"/>
        <v>0</v>
      </c>
      <c r="V23" s="34"/>
      <c r="W23" s="34"/>
      <c r="X23" s="34"/>
      <c r="Y23" s="34"/>
      <c r="Z23" s="34"/>
      <c r="AA23" s="63" t="str">
        <f t="shared" si="3"/>
        <v>-</v>
      </c>
      <c r="AB23" s="63" t="str">
        <f t="shared" si="4"/>
        <v>-</v>
      </c>
      <c r="AC23" s="63">
        <f>IF(ISBLANK($C23),0,VLOOKUP($C23,Listen!$A$2:$C$45,2,FALSE))</f>
        <v>0</v>
      </c>
      <c r="AD23" s="63">
        <f>IF(ISBLANK($C23),0,VLOOKUP($C23,Listen!$A$2:$C$45,3,FALSE))</f>
        <v>0</v>
      </c>
      <c r="AE23" s="49">
        <f t="shared" si="5"/>
        <v>0</v>
      </c>
      <c r="AF23" s="49">
        <f t="shared" si="5"/>
        <v>0</v>
      </c>
      <c r="AG23" s="49">
        <f>IFERROR(IF(OR($V23&lt;&gt;"Ja",VLOOKUP($C23,Listen!$A$2:$F$45,5,0)="Nein",D23&lt;IF(C23="LNG Anbindungsanlagen gemäß separater Festlegung",2022,2023)),$AC23,$AA23),0)</f>
        <v>0</v>
      </c>
      <c r="AH23" s="49">
        <f>IFERROR(IF(OR($V23&lt;&gt;"Ja",VLOOKUP($C23,Listen!$A$2:$F$45,5,0)="Nein",D23&lt;IF(C23="LNG Anbindungsanlagen gemäß separater Festlegung",2022,2023)),$AC23,$AA23),0)</f>
        <v>0</v>
      </c>
      <c r="AI23" s="49">
        <f>IFERROR(IF(OR($W23&lt;&gt;"Ja",VLOOKUP($C23,Listen!$A$2:$F$45,6,0)="Nein"),$AC23,$AB23),0)</f>
        <v>0</v>
      </c>
      <c r="AJ23" s="49">
        <f>IFERROR(IF(OR($W23&lt;&gt;"Ja",VLOOKUP($C23,Listen!$A$2:$F$45,6,0)="Nein"),$AC23,$AB23),0)</f>
        <v>0</v>
      </c>
      <c r="AK23" s="49">
        <f>IFERROR(IF(OR($W23&lt;&gt;"Ja",VLOOKUP($C23,Listen!$A$2:$F$45,6,0)="Nein"),$AC23,$AB23),0)</f>
        <v>0</v>
      </c>
      <c r="AL23" s="51">
        <f t="shared" si="6"/>
        <v>0</v>
      </c>
      <c r="AM23" s="296">
        <f>IFERROR(IF(VLOOKUP($C23,Listen!$A$2:$F$45,6,0)="Ja",MAX(BC23:BD23),D_SAV!$BC23),0)</f>
        <v>0</v>
      </c>
      <c r="AN23" s="51">
        <f t="shared" si="7"/>
        <v>0</v>
      </c>
      <c r="AP23" s="304">
        <f t="shared" si="8"/>
        <v>0</v>
      </c>
      <c r="AQ23" s="304">
        <f t="shared" si="9"/>
        <v>0</v>
      </c>
      <c r="AR23" s="304">
        <f t="shared" si="10"/>
        <v>0</v>
      </c>
      <c r="AS23" s="304">
        <f t="shared" si="11"/>
        <v>0</v>
      </c>
      <c r="AT23" s="304">
        <f t="shared" si="12"/>
        <v>0</v>
      </c>
      <c r="AU23" s="304">
        <f t="shared" si="13"/>
        <v>0</v>
      </c>
      <c r="AV23" s="304">
        <f t="shared" si="14"/>
        <v>0</v>
      </c>
      <c r="AW23" s="304">
        <f t="shared" si="15"/>
        <v>0</v>
      </c>
      <c r="AX23" s="304">
        <f t="shared" si="16"/>
        <v>0</v>
      </c>
      <c r="AY23" s="304">
        <f t="shared" si="17"/>
        <v>0</v>
      </c>
      <c r="AZ23" s="304">
        <f t="shared" si="18"/>
        <v>0</v>
      </c>
      <c r="BA23" s="304">
        <f t="shared" si="19"/>
        <v>0</v>
      </c>
      <c r="BB23" s="304">
        <f t="shared" si="20"/>
        <v>0</v>
      </c>
      <c r="BC23" s="304">
        <f t="shared" si="21"/>
        <v>0</v>
      </c>
      <c r="BD23" s="304">
        <f t="shared" si="22"/>
        <v>0</v>
      </c>
      <c r="BE23" s="304">
        <f>IFERROR(IF(VLOOKUP($C23,Listen!$A$2:$F$45,6,0)="Ja",BB23-MAX(BC23:BD23),BB23-BC23),0)</f>
        <v>0</v>
      </c>
    </row>
    <row r="24" spans="1:57" s="32" customFormat="1" x14ac:dyDescent="0.25">
      <c r="A24" s="320" t="str">
        <f>IF(AND(D24&lt;&gt;0,C24&lt;&gt;0,E24&lt;&gt;0),IF(B24&lt;&gt;0,CONCATENATE(B24,"-AGr",VLOOKUP(C24,Listen!$A$2:$D$45,4,FALSE),"-",D24,"-",E24,),CONCATENATE("AGr",VLOOKUP(C24,Listen!$A$2:$D$45,4,FALSE),"-",D24,"-",E24)),"keine vollständige ID")</f>
        <v>keine vollständige ID</v>
      </c>
      <c r="B24" s="301"/>
      <c r="C24" s="287"/>
      <c r="D24" s="34"/>
      <c r="E24" s="306"/>
      <c r="F24" s="116"/>
      <c r="G24" s="17"/>
      <c r="H24" s="17"/>
      <c r="I24" s="17"/>
      <c r="J24" s="17"/>
      <c r="K24" s="17"/>
      <c r="L24" s="17"/>
      <c r="M24" s="17"/>
      <c r="N24" s="17"/>
      <c r="O24" s="116"/>
      <c r="P24" s="117">
        <f>IF(D24&gt;A_Stammdaten!$B$12,0,SUM(G24,H24,J24,L24:M24)-SUM(I24,K24,N24:O24))</f>
        <v>0</v>
      </c>
      <c r="Q24" s="17"/>
      <c r="R24" s="17"/>
      <c r="S24" s="17"/>
      <c r="T24" s="17"/>
      <c r="U24" s="62">
        <f t="shared" si="2"/>
        <v>0</v>
      </c>
      <c r="V24" s="34"/>
      <c r="W24" s="34"/>
      <c r="X24" s="34"/>
      <c r="Y24" s="34"/>
      <c r="Z24" s="34"/>
      <c r="AA24" s="63" t="str">
        <f t="shared" si="3"/>
        <v>-</v>
      </c>
      <c r="AB24" s="63" t="str">
        <f t="shared" si="4"/>
        <v>-</v>
      </c>
      <c r="AC24" s="63">
        <f>IF(ISBLANK($C24),0,VLOOKUP($C24,Listen!$A$2:$C$45,2,FALSE))</f>
        <v>0</v>
      </c>
      <c r="AD24" s="63">
        <f>IF(ISBLANK($C24),0,VLOOKUP($C24,Listen!$A$2:$C$45,3,FALSE))</f>
        <v>0</v>
      </c>
      <c r="AE24" s="49">
        <f t="shared" si="5"/>
        <v>0</v>
      </c>
      <c r="AF24" s="49">
        <f t="shared" si="5"/>
        <v>0</v>
      </c>
      <c r="AG24" s="49">
        <f>IFERROR(IF(OR($V24&lt;&gt;"Ja",VLOOKUP($C24,Listen!$A$2:$F$45,5,0)="Nein",D24&lt;IF(C24="LNG Anbindungsanlagen gemäß separater Festlegung",2022,2023)),$AC24,$AA24),0)</f>
        <v>0</v>
      </c>
      <c r="AH24" s="49">
        <f>IFERROR(IF(OR($V24&lt;&gt;"Ja",VLOOKUP($C24,Listen!$A$2:$F$45,5,0)="Nein",D24&lt;IF(C24="LNG Anbindungsanlagen gemäß separater Festlegung",2022,2023)),$AC24,$AA24),0)</f>
        <v>0</v>
      </c>
      <c r="AI24" s="49">
        <f>IFERROR(IF(OR($W24&lt;&gt;"Ja",VLOOKUP($C24,Listen!$A$2:$F$45,6,0)="Nein"),$AC24,$AB24),0)</f>
        <v>0</v>
      </c>
      <c r="AJ24" s="49">
        <f>IFERROR(IF(OR($W24&lt;&gt;"Ja",VLOOKUP($C24,Listen!$A$2:$F$45,6,0)="Nein"),$AC24,$AB24),0)</f>
        <v>0</v>
      </c>
      <c r="AK24" s="49">
        <f>IFERROR(IF(OR($W24&lt;&gt;"Ja",VLOOKUP($C24,Listen!$A$2:$F$45,6,0)="Nein"),$AC24,$AB24),0)</f>
        <v>0</v>
      </c>
      <c r="AL24" s="51">
        <f t="shared" si="6"/>
        <v>0</v>
      </c>
      <c r="AM24" s="296">
        <f>IFERROR(IF(VLOOKUP($C24,Listen!$A$2:$F$45,6,0)="Ja",MAX(BC24:BD24),D_SAV!$BC24),0)</f>
        <v>0</v>
      </c>
      <c r="AN24" s="51">
        <f t="shared" si="7"/>
        <v>0</v>
      </c>
      <c r="AP24" s="304">
        <f t="shared" si="8"/>
        <v>0</v>
      </c>
      <c r="AQ24" s="304">
        <f t="shared" si="9"/>
        <v>0</v>
      </c>
      <c r="AR24" s="304">
        <f t="shared" si="10"/>
        <v>0</v>
      </c>
      <c r="AS24" s="304">
        <f t="shared" si="11"/>
        <v>0</v>
      </c>
      <c r="AT24" s="304">
        <f t="shared" si="12"/>
        <v>0</v>
      </c>
      <c r="AU24" s="304">
        <f t="shared" si="13"/>
        <v>0</v>
      </c>
      <c r="AV24" s="304">
        <f t="shared" si="14"/>
        <v>0</v>
      </c>
      <c r="AW24" s="304">
        <f t="shared" si="15"/>
        <v>0</v>
      </c>
      <c r="AX24" s="304">
        <f t="shared" si="16"/>
        <v>0</v>
      </c>
      <c r="AY24" s="304">
        <f t="shared" si="17"/>
        <v>0</v>
      </c>
      <c r="AZ24" s="304">
        <f t="shared" si="18"/>
        <v>0</v>
      </c>
      <c r="BA24" s="304">
        <f t="shared" si="19"/>
        <v>0</v>
      </c>
      <c r="BB24" s="304">
        <f t="shared" si="20"/>
        <v>0</v>
      </c>
      <c r="BC24" s="304">
        <f t="shared" si="21"/>
        <v>0</v>
      </c>
      <c r="BD24" s="304">
        <f t="shared" si="22"/>
        <v>0</v>
      </c>
      <c r="BE24" s="304">
        <f>IFERROR(IF(VLOOKUP($C24,Listen!$A$2:$F$45,6,0)="Ja",BB24-MAX(BC24:BD24),BB24-BC24),0)</f>
        <v>0</v>
      </c>
    </row>
    <row r="25" spans="1:57" s="32" customFormat="1" x14ac:dyDescent="0.25">
      <c r="A25" s="320" t="str">
        <f>IF(AND(D25&lt;&gt;0,C25&lt;&gt;0,E25&lt;&gt;0),IF(B25&lt;&gt;0,CONCATENATE(B25,"-AGr",VLOOKUP(C25,Listen!$A$2:$D$45,4,FALSE),"-",D25,"-",E25,),CONCATENATE("AGr",VLOOKUP(C25,Listen!$A$2:$D$45,4,FALSE),"-",D25,"-",E25)),"keine vollständige ID")</f>
        <v>keine vollständige ID</v>
      </c>
      <c r="B25" s="301"/>
      <c r="C25" s="287"/>
      <c r="D25" s="34"/>
      <c r="E25" s="306"/>
      <c r="F25" s="116"/>
      <c r="G25" s="17"/>
      <c r="H25" s="17"/>
      <c r="I25" s="17"/>
      <c r="J25" s="17"/>
      <c r="K25" s="17"/>
      <c r="L25" s="17"/>
      <c r="M25" s="17"/>
      <c r="N25" s="17"/>
      <c r="O25" s="116"/>
      <c r="P25" s="117">
        <f>IF(D25&gt;A_Stammdaten!$B$12,0,SUM(G25,H25,J25,L25:M25)-SUM(I25,K25,N25:O25))</f>
        <v>0</v>
      </c>
      <c r="Q25" s="17"/>
      <c r="R25" s="17"/>
      <c r="S25" s="17"/>
      <c r="T25" s="17"/>
      <c r="U25" s="62">
        <f t="shared" si="2"/>
        <v>0</v>
      </c>
      <c r="V25" s="34"/>
      <c r="W25" s="34"/>
      <c r="X25" s="34"/>
      <c r="Y25" s="34"/>
      <c r="Z25" s="34"/>
      <c r="AA25" s="63" t="str">
        <f t="shared" si="3"/>
        <v>-</v>
      </c>
      <c r="AB25" s="63" t="str">
        <f t="shared" si="4"/>
        <v>-</v>
      </c>
      <c r="AC25" s="63">
        <f>IF(ISBLANK($C25),0,VLOOKUP($C25,Listen!$A$2:$C$45,2,FALSE))</f>
        <v>0</v>
      </c>
      <c r="AD25" s="63">
        <f>IF(ISBLANK($C25),0,VLOOKUP($C25,Listen!$A$2:$C$45,3,FALSE))</f>
        <v>0</v>
      </c>
      <c r="AE25" s="49">
        <f t="shared" si="5"/>
        <v>0</v>
      </c>
      <c r="AF25" s="49">
        <f t="shared" si="5"/>
        <v>0</v>
      </c>
      <c r="AG25" s="49">
        <f>IFERROR(IF(OR($V25&lt;&gt;"Ja",VLOOKUP($C25,Listen!$A$2:$F$45,5,0)="Nein",D25&lt;IF(C25="LNG Anbindungsanlagen gemäß separater Festlegung",2022,2023)),$AC25,$AA25),0)</f>
        <v>0</v>
      </c>
      <c r="AH25" s="49">
        <f>IFERROR(IF(OR($V25&lt;&gt;"Ja",VLOOKUP($C25,Listen!$A$2:$F$45,5,0)="Nein",D25&lt;IF(C25="LNG Anbindungsanlagen gemäß separater Festlegung",2022,2023)),$AC25,$AA25),0)</f>
        <v>0</v>
      </c>
      <c r="AI25" s="49">
        <f>IFERROR(IF(OR($W25&lt;&gt;"Ja",VLOOKUP($C25,Listen!$A$2:$F$45,6,0)="Nein"),$AC25,$AB25),0)</f>
        <v>0</v>
      </c>
      <c r="AJ25" s="49">
        <f>IFERROR(IF(OR($W25&lt;&gt;"Ja",VLOOKUP($C25,Listen!$A$2:$F$45,6,0)="Nein"),$AC25,$AB25),0)</f>
        <v>0</v>
      </c>
      <c r="AK25" s="49">
        <f>IFERROR(IF(OR($W25&lt;&gt;"Ja",VLOOKUP($C25,Listen!$A$2:$F$45,6,0)="Nein"),$AC25,$AB25),0)</f>
        <v>0</v>
      </c>
      <c r="AL25" s="51">
        <f t="shared" si="6"/>
        <v>0</v>
      </c>
      <c r="AM25" s="296">
        <f>IFERROR(IF(VLOOKUP($C25,Listen!$A$2:$F$45,6,0)="Ja",MAX(BC25:BD25),D_SAV!$BC25),0)</f>
        <v>0</v>
      </c>
      <c r="AN25" s="51">
        <f t="shared" si="7"/>
        <v>0</v>
      </c>
      <c r="AP25" s="304">
        <f t="shared" si="8"/>
        <v>0</v>
      </c>
      <c r="AQ25" s="304">
        <f t="shared" si="9"/>
        <v>0</v>
      </c>
      <c r="AR25" s="304">
        <f t="shared" si="10"/>
        <v>0</v>
      </c>
      <c r="AS25" s="304">
        <f t="shared" si="11"/>
        <v>0</v>
      </c>
      <c r="AT25" s="304">
        <f t="shared" si="12"/>
        <v>0</v>
      </c>
      <c r="AU25" s="304">
        <f t="shared" si="13"/>
        <v>0</v>
      </c>
      <c r="AV25" s="304">
        <f t="shared" si="14"/>
        <v>0</v>
      </c>
      <c r="AW25" s="304">
        <f t="shared" si="15"/>
        <v>0</v>
      </c>
      <c r="AX25" s="304">
        <f t="shared" si="16"/>
        <v>0</v>
      </c>
      <c r="AY25" s="304">
        <f t="shared" si="17"/>
        <v>0</v>
      </c>
      <c r="AZ25" s="304">
        <f t="shared" si="18"/>
        <v>0</v>
      </c>
      <c r="BA25" s="304">
        <f t="shared" si="19"/>
        <v>0</v>
      </c>
      <c r="BB25" s="304">
        <f t="shared" si="20"/>
        <v>0</v>
      </c>
      <c r="BC25" s="304">
        <f t="shared" si="21"/>
        <v>0</v>
      </c>
      <c r="BD25" s="304">
        <f t="shared" si="22"/>
        <v>0</v>
      </c>
      <c r="BE25" s="304">
        <f>IFERROR(IF(VLOOKUP($C25,Listen!$A$2:$F$45,6,0)="Ja",BB25-MAX(BC25:BD25),BB25-BC25),0)</f>
        <v>0</v>
      </c>
    </row>
    <row r="26" spans="1:57" s="32" customFormat="1" x14ac:dyDescent="0.25">
      <c r="A26" s="320" t="str">
        <f>IF(AND(D26&lt;&gt;0,C26&lt;&gt;0,E26&lt;&gt;0),IF(B26&lt;&gt;0,CONCATENATE(B26,"-AGr",VLOOKUP(C26,Listen!$A$2:$D$45,4,FALSE),"-",D26,"-",E26,),CONCATENATE("AGr",VLOOKUP(C26,Listen!$A$2:$D$45,4,FALSE),"-",D26,"-",E26)),"keine vollständige ID")</f>
        <v>keine vollständige ID</v>
      </c>
      <c r="B26" s="301"/>
      <c r="C26" s="287"/>
      <c r="D26" s="34"/>
      <c r="E26" s="306"/>
      <c r="F26" s="116"/>
      <c r="G26" s="17"/>
      <c r="H26" s="17"/>
      <c r="I26" s="17"/>
      <c r="J26" s="17"/>
      <c r="K26" s="17"/>
      <c r="L26" s="17"/>
      <c r="M26" s="17"/>
      <c r="N26" s="17"/>
      <c r="O26" s="116"/>
      <c r="P26" s="117">
        <f>IF(D26&gt;A_Stammdaten!$B$12,0,SUM(G26,H26,J26,L26:M26)-SUM(I26,K26,N26:O26))</f>
        <v>0</v>
      </c>
      <c r="Q26" s="17"/>
      <c r="R26" s="17"/>
      <c r="S26" s="17"/>
      <c r="T26" s="17"/>
      <c r="U26" s="62">
        <f t="shared" si="2"/>
        <v>0</v>
      </c>
      <c r="V26" s="34"/>
      <c r="W26" s="34"/>
      <c r="X26" s="34"/>
      <c r="Y26" s="34"/>
      <c r="Z26" s="34"/>
      <c r="AA26" s="63" t="str">
        <f t="shared" si="3"/>
        <v>-</v>
      </c>
      <c r="AB26" s="63" t="str">
        <f t="shared" si="4"/>
        <v>-</v>
      </c>
      <c r="AC26" s="63">
        <f>IF(ISBLANK($C26),0,VLOOKUP($C26,Listen!$A$2:$C$45,2,FALSE))</f>
        <v>0</v>
      </c>
      <c r="AD26" s="63">
        <f>IF(ISBLANK($C26),0,VLOOKUP($C26,Listen!$A$2:$C$45,3,FALSE))</f>
        <v>0</v>
      </c>
      <c r="AE26" s="49">
        <f t="shared" si="5"/>
        <v>0</v>
      </c>
      <c r="AF26" s="49">
        <f t="shared" si="5"/>
        <v>0</v>
      </c>
      <c r="AG26" s="49">
        <f>IFERROR(IF(OR($V26&lt;&gt;"Ja",VLOOKUP($C26,Listen!$A$2:$F$45,5,0)="Nein",D26&lt;IF(C26="LNG Anbindungsanlagen gemäß separater Festlegung",2022,2023)),$AC26,$AA26),0)</f>
        <v>0</v>
      </c>
      <c r="AH26" s="49">
        <f>IFERROR(IF(OR($V26&lt;&gt;"Ja",VLOOKUP($C26,Listen!$A$2:$F$45,5,0)="Nein",D26&lt;IF(C26="LNG Anbindungsanlagen gemäß separater Festlegung",2022,2023)),$AC26,$AA26),0)</f>
        <v>0</v>
      </c>
      <c r="AI26" s="49">
        <f>IFERROR(IF(OR($W26&lt;&gt;"Ja",VLOOKUP($C26,Listen!$A$2:$F$45,6,0)="Nein"),$AC26,$AB26),0)</f>
        <v>0</v>
      </c>
      <c r="AJ26" s="49">
        <f>IFERROR(IF(OR($W26&lt;&gt;"Ja",VLOOKUP($C26,Listen!$A$2:$F$45,6,0)="Nein"),$AC26,$AB26),0)</f>
        <v>0</v>
      </c>
      <c r="AK26" s="49">
        <f>IFERROR(IF(OR($W26&lt;&gt;"Ja",VLOOKUP($C26,Listen!$A$2:$F$45,6,0)="Nein"),$AC26,$AB26),0)</f>
        <v>0</v>
      </c>
      <c r="AL26" s="51">
        <f t="shared" si="6"/>
        <v>0</v>
      </c>
      <c r="AM26" s="296">
        <f>IFERROR(IF(VLOOKUP($C26,Listen!$A$2:$F$45,6,0)="Ja",MAX(BC26:BD26),D_SAV!$BC26),0)</f>
        <v>0</v>
      </c>
      <c r="AN26" s="51">
        <f t="shared" si="7"/>
        <v>0</v>
      </c>
      <c r="AP26" s="304">
        <f t="shared" si="8"/>
        <v>0</v>
      </c>
      <c r="AQ26" s="304">
        <f t="shared" si="9"/>
        <v>0</v>
      </c>
      <c r="AR26" s="304">
        <f t="shared" si="10"/>
        <v>0</v>
      </c>
      <c r="AS26" s="304">
        <f t="shared" si="11"/>
        <v>0</v>
      </c>
      <c r="AT26" s="304">
        <f t="shared" si="12"/>
        <v>0</v>
      </c>
      <c r="AU26" s="304">
        <f t="shared" si="13"/>
        <v>0</v>
      </c>
      <c r="AV26" s="304">
        <f t="shared" si="14"/>
        <v>0</v>
      </c>
      <c r="AW26" s="304">
        <f t="shared" si="15"/>
        <v>0</v>
      </c>
      <c r="AX26" s="304">
        <f t="shared" si="16"/>
        <v>0</v>
      </c>
      <c r="AY26" s="304">
        <f t="shared" si="17"/>
        <v>0</v>
      </c>
      <c r="AZ26" s="304">
        <f t="shared" si="18"/>
        <v>0</v>
      </c>
      <c r="BA26" s="304">
        <f t="shared" si="19"/>
        <v>0</v>
      </c>
      <c r="BB26" s="304">
        <f t="shared" si="20"/>
        <v>0</v>
      </c>
      <c r="BC26" s="304">
        <f t="shared" si="21"/>
        <v>0</v>
      </c>
      <c r="BD26" s="304">
        <f t="shared" si="22"/>
        <v>0</v>
      </c>
      <c r="BE26" s="304">
        <f>IFERROR(IF(VLOOKUP($C26,Listen!$A$2:$F$45,6,0)="Ja",BB26-MAX(BC26:BD26),BB26-BC26),0)</f>
        <v>0</v>
      </c>
    </row>
    <row r="27" spans="1:57" s="32" customFormat="1" x14ac:dyDescent="0.25">
      <c r="A27" s="320" t="str">
        <f>IF(AND(D27&lt;&gt;0,C27&lt;&gt;0,E27&lt;&gt;0),IF(B27&lt;&gt;0,CONCATENATE(B27,"-AGr",VLOOKUP(C27,Listen!$A$2:$D$45,4,FALSE),"-",D27,"-",E27,),CONCATENATE("AGr",VLOOKUP(C27,Listen!$A$2:$D$45,4,FALSE),"-",D27,"-",E27)),"keine vollständige ID")</f>
        <v>keine vollständige ID</v>
      </c>
      <c r="B27" s="301"/>
      <c r="C27" s="287"/>
      <c r="D27" s="34"/>
      <c r="E27" s="306"/>
      <c r="F27" s="116"/>
      <c r="G27" s="17"/>
      <c r="H27" s="17"/>
      <c r="I27" s="17"/>
      <c r="J27" s="17"/>
      <c r="K27" s="17"/>
      <c r="L27" s="17"/>
      <c r="M27" s="17"/>
      <c r="N27" s="17"/>
      <c r="O27" s="116"/>
      <c r="P27" s="117">
        <f>IF(D27&gt;A_Stammdaten!$B$12,0,SUM(G27,H27,J27,L27:M27)-SUM(I27,K27,N27:O27))</f>
        <v>0</v>
      </c>
      <c r="Q27" s="17"/>
      <c r="R27" s="17"/>
      <c r="S27" s="17"/>
      <c r="T27" s="17"/>
      <c r="U27" s="62">
        <f t="shared" si="2"/>
        <v>0</v>
      </c>
      <c r="V27" s="34"/>
      <c r="W27" s="34"/>
      <c r="X27" s="34"/>
      <c r="Y27" s="34"/>
      <c r="Z27" s="34"/>
      <c r="AA27" s="63" t="str">
        <f t="shared" si="3"/>
        <v>-</v>
      </c>
      <c r="AB27" s="63" t="str">
        <f t="shared" si="4"/>
        <v>-</v>
      </c>
      <c r="AC27" s="63">
        <f>IF(ISBLANK($C27),0,VLOOKUP($C27,Listen!$A$2:$C$45,2,FALSE))</f>
        <v>0</v>
      </c>
      <c r="AD27" s="63">
        <f>IF(ISBLANK($C27),0,VLOOKUP($C27,Listen!$A$2:$C$45,3,FALSE))</f>
        <v>0</v>
      </c>
      <c r="AE27" s="49">
        <f t="shared" si="5"/>
        <v>0</v>
      </c>
      <c r="AF27" s="49">
        <f t="shared" si="5"/>
        <v>0</v>
      </c>
      <c r="AG27" s="49">
        <f>IFERROR(IF(OR($V27&lt;&gt;"Ja",VLOOKUP($C27,Listen!$A$2:$F$45,5,0)="Nein",D27&lt;IF(C27="LNG Anbindungsanlagen gemäß separater Festlegung",2022,2023)),$AC27,$AA27),0)</f>
        <v>0</v>
      </c>
      <c r="AH27" s="49">
        <f>IFERROR(IF(OR($V27&lt;&gt;"Ja",VLOOKUP($C27,Listen!$A$2:$F$45,5,0)="Nein",D27&lt;IF(C27="LNG Anbindungsanlagen gemäß separater Festlegung",2022,2023)),$AC27,$AA27),0)</f>
        <v>0</v>
      </c>
      <c r="AI27" s="49">
        <f>IFERROR(IF(OR($W27&lt;&gt;"Ja",VLOOKUP($C27,Listen!$A$2:$F$45,6,0)="Nein"),$AC27,$AB27),0)</f>
        <v>0</v>
      </c>
      <c r="AJ27" s="49">
        <f>IFERROR(IF(OR($W27&lt;&gt;"Ja",VLOOKUP($C27,Listen!$A$2:$F$45,6,0)="Nein"),$AC27,$AB27),0)</f>
        <v>0</v>
      </c>
      <c r="AK27" s="49">
        <f>IFERROR(IF(OR($W27&lt;&gt;"Ja",VLOOKUP($C27,Listen!$A$2:$F$45,6,0)="Nein"),$AC27,$AB27),0)</f>
        <v>0</v>
      </c>
      <c r="AL27" s="51">
        <f t="shared" si="6"/>
        <v>0</v>
      </c>
      <c r="AM27" s="296">
        <f>IFERROR(IF(VLOOKUP($C27,Listen!$A$2:$F$45,6,0)="Ja",MAX(BC27:BD27),D_SAV!$BC27),0)</f>
        <v>0</v>
      </c>
      <c r="AN27" s="51">
        <f t="shared" si="7"/>
        <v>0</v>
      </c>
      <c r="AP27" s="304">
        <f t="shared" si="8"/>
        <v>0</v>
      </c>
      <c r="AQ27" s="304">
        <f t="shared" si="9"/>
        <v>0</v>
      </c>
      <c r="AR27" s="304">
        <f t="shared" si="10"/>
        <v>0</v>
      </c>
      <c r="AS27" s="304">
        <f t="shared" si="11"/>
        <v>0</v>
      </c>
      <c r="AT27" s="304">
        <f t="shared" si="12"/>
        <v>0</v>
      </c>
      <c r="AU27" s="304">
        <f t="shared" si="13"/>
        <v>0</v>
      </c>
      <c r="AV27" s="304">
        <f t="shared" si="14"/>
        <v>0</v>
      </c>
      <c r="AW27" s="304">
        <f t="shared" si="15"/>
        <v>0</v>
      </c>
      <c r="AX27" s="304">
        <f t="shared" si="16"/>
        <v>0</v>
      </c>
      <c r="AY27" s="304">
        <f t="shared" si="17"/>
        <v>0</v>
      </c>
      <c r="AZ27" s="304">
        <f t="shared" si="18"/>
        <v>0</v>
      </c>
      <c r="BA27" s="304">
        <f t="shared" si="19"/>
        <v>0</v>
      </c>
      <c r="BB27" s="304">
        <f t="shared" si="20"/>
        <v>0</v>
      </c>
      <c r="BC27" s="304">
        <f t="shared" si="21"/>
        <v>0</v>
      </c>
      <c r="BD27" s="304">
        <f t="shared" si="22"/>
        <v>0</v>
      </c>
      <c r="BE27" s="304">
        <f>IFERROR(IF(VLOOKUP($C27,Listen!$A$2:$F$45,6,0)="Ja",BB27-MAX(BC27:BD27),BB27-BC27),0)</f>
        <v>0</v>
      </c>
    </row>
    <row r="28" spans="1:57" s="32" customFormat="1" x14ac:dyDescent="0.25">
      <c r="A28" s="320" t="str">
        <f>IF(AND(D28&lt;&gt;0,C28&lt;&gt;0,E28&lt;&gt;0),IF(B28&lt;&gt;0,CONCATENATE(B28,"-AGr",VLOOKUP(C28,Listen!$A$2:$D$45,4,FALSE),"-",D28,"-",E28,),CONCATENATE("AGr",VLOOKUP(C28,Listen!$A$2:$D$45,4,FALSE),"-",D28,"-",E28)),"keine vollständige ID")</f>
        <v>keine vollständige ID</v>
      </c>
      <c r="B28" s="301"/>
      <c r="C28" s="287"/>
      <c r="D28" s="34"/>
      <c r="E28" s="306"/>
      <c r="F28" s="116"/>
      <c r="G28" s="17"/>
      <c r="H28" s="17"/>
      <c r="I28" s="17"/>
      <c r="J28" s="17"/>
      <c r="K28" s="17"/>
      <c r="L28" s="17"/>
      <c r="M28" s="17"/>
      <c r="N28" s="17"/>
      <c r="O28" s="116"/>
      <c r="P28" s="117">
        <f>IF(D28&gt;A_Stammdaten!$B$12,0,SUM(G28,H28,J28,L28:M28)-SUM(I28,K28,N28:O28))</f>
        <v>0</v>
      </c>
      <c r="Q28" s="17"/>
      <c r="R28" s="17"/>
      <c r="S28" s="17"/>
      <c r="T28" s="17"/>
      <c r="U28" s="62">
        <f t="shared" si="2"/>
        <v>0</v>
      </c>
      <c r="V28" s="34"/>
      <c r="W28" s="34"/>
      <c r="X28" s="34"/>
      <c r="Y28" s="34"/>
      <c r="Z28" s="34"/>
      <c r="AA28" s="63" t="str">
        <f t="shared" si="3"/>
        <v>-</v>
      </c>
      <c r="AB28" s="63" t="str">
        <f t="shared" si="4"/>
        <v>-</v>
      </c>
      <c r="AC28" s="63">
        <f>IF(ISBLANK($C28),0,VLOOKUP($C28,Listen!$A$2:$C$45,2,FALSE))</f>
        <v>0</v>
      </c>
      <c r="AD28" s="63">
        <f>IF(ISBLANK($C28),0,VLOOKUP($C28,Listen!$A$2:$C$45,3,FALSE))</f>
        <v>0</v>
      </c>
      <c r="AE28" s="49">
        <f t="shared" si="5"/>
        <v>0</v>
      </c>
      <c r="AF28" s="49">
        <f t="shared" si="5"/>
        <v>0</v>
      </c>
      <c r="AG28" s="49">
        <f>IFERROR(IF(OR($V28&lt;&gt;"Ja",VLOOKUP($C28,Listen!$A$2:$F$45,5,0)="Nein",D28&lt;IF(C28="LNG Anbindungsanlagen gemäß separater Festlegung",2022,2023)),$AC28,$AA28),0)</f>
        <v>0</v>
      </c>
      <c r="AH28" s="49">
        <f>IFERROR(IF(OR($V28&lt;&gt;"Ja",VLOOKUP($C28,Listen!$A$2:$F$45,5,0)="Nein",D28&lt;IF(C28="LNG Anbindungsanlagen gemäß separater Festlegung",2022,2023)),$AC28,$AA28),0)</f>
        <v>0</v>
      </c>
      <c r="AI28" s="49">
        <f>IFERROR(IF(OR($W28&lt;&gt;"Ja",VLOOKUP($C28,Listen!$A$2:$F$45,6,0)="Nein"),$AC28,$AB28),0)</f>
        <v>0</v>
      </c>
      <c r="AJ28" s="49">
        <f>IFERROR(IF(OR($W28&lt;&gt;"Ja",VLOOKUP($C28,Listen!$A$2:$F$45,6,0)="Nein"),$AC28,$AB28),0)</f>
        <v>0</v>
      </c>
      <c r="AK28" s="49">
        <f>IFERROR(IF(OR($W28&lt;&gt;"Ja",VLOOKUP($C28,Listen!$A$2:$F$45,6,0)="Nein"),$AC28,$AB28),0)</f>
        <v>0</v>
      </c>
      <c r="AL28" s="51">
        <f t="shared" si="6"/>
        <v>0</v>
      </c>
      <c r="AM28" s="296">
        <f>IFERROR(IF(VLOOKUP($C28,Listen!$A$2:$F$45,6,0)="Ja",MAX(BC28:BD28),D_SAV!$BC28),0)</f>
        <v>0</v>
      </c>
      <c r="AN28" s="51">
        <f t="shared" si="7"/>
        <v>0</v>
      </c>
      <c r="AP28" s="304">
        <f t="shared" si="8"/>
        <v>0</v>
      </c>
      <c r="AQ28" s="304">
        <f t="shared" si="9"/>
        <v>0</v>
      </c>
      <c r="AR28" s="304">
        <f t="shared" si="10"/>
        <v>0</v>
      </c>
      <c r="AS28" s="304">
        <f t="shared" si="11"/>
        <v>0</v>
      </c>
      <c r="AT28" s="304">
        <f t="shared" si="12"/>
        <v>0</v>
      </c>
      <c r="AU28" s="304">
        <f t="shared" si="13"/>
        <v>0</v>
      </c>
      <c r="AV28" s="304">
        <f t="shared" si="14"/>
        <v>0</v>
      </c>
      <c r="AW28" s="304">
        <f t="shared" si="15"/>
        <v>0</v>
      </c>
      <c r="AX28" s="304">
        <f t="shared" si="16"/>
        <v>0</v>
      </c>
      <c r="AY28" s="304">
        <f t="shared" si="17"/>
        <v>0</v>
      </c>
      <c r="AZ28" s="304">
        <f t="shared" si="18"/>
        <v>0</v>
      </c>
      <c r="BA28" s="304">
        <f t="shared" si="19"/>
        <v>0</v>
      </c>
      <c r="BB28" s="304">
        <f t="shared" si="20"/>
        <v>0</v>
      </c>
      <c r="BC28" s="304">
        <f t="shared" si="21"/>
        <v>0</v>
      </c>
      <c r="BD28" s="304">
        <f t="shared" si="22"/>
        <v>0</v>
      </c>
      <c r="BE28" s="304">
        <f>IFERROR(IF(VLOOKUP($C28,Listen!$A$2:$F$45,6,0)="Ja",BB28-MAX(BC28:BD28),BB28-BC28),0)</f>
        <v>0</v>
      </c>
    </row>
    <row r="29" spans="1:57" s="32" customFormat="1" x14ac:dyDescent="0.25">
      <c r="A29" s="320" t="str">
        <f>IF(AND(D29&lt;&gt;0,C29&lt;&gt;0,E29&lt;&gt;0),IF(B29&lt;&gt;0,CONCATENATE(B29,"-AGr",VLOOKUP(C29,Listen!$A$2:$D$45,4,FALSE),"-",D29,"-",E29,),CONCATENATE("AGr",VLOOKUP(C29,Listen!$A$2:$D$45,4,FALSE),"-",D29,"-",E29)),"keine vollständige ID")</f>
        <v>keine vollständige ID</v>
      </c>
      <c r="B29" s="301"/>
      <c r="C29" s="287"/>
      <c r="D29" s="34"/>
      <c r="E29" s="306"/>
      <c r="F29" s="116"/>
      <c r="G29" s="17"/>
      <c r="H29" s="17"/>
      <c r="I29" s="17"/>
      <c r="J29" s="17"/>
      <c r="K29" s="17"/>
      <c r="L29" s="17"/>
      <c r="M29" s="17"/>
      <c r="N29" s="17"/>
      <c r="O29" s="116"/>
      <c r="P29" s="117">
        <f>IF(D29&gt;A_Stammdaten!$B$12,0,SUM(G29,H29,J29,L29:M29)-SUM(I29,K29,N29:O29))</f>
        <v>0</v>
      </c>
      <c r="Q29" s="17"/>
      <c r="R29" s="17"/>
      <c r="S29" s="17"/>
      <c r="T29" s="17"/>
      <c r="U29" s="62">
        <f t="shared" si="2"/>
        <v>0</v>
      </c>
      <c r="V29" s="34"/>
      <c r="W29" s="34"/>
      <c r="X29" s="34"/>
      <c r="Y29" s="34"/>
      <c r="Z29" s="34"/>
      <c r="AA29" s="63" t="str">
        <f t="shared" si="3"/>
        <v>-</v>
      </c>
      <c r="AB29" s="63" t="str">
        <f t="shared" si="4"/>
        <v>-</v>
      </c>
      <c r="AC29" s="63">
        <f>IF(ISBLANK($C29),0,VLOOKUP($C29,Listen!$A$2:$C$45,2,FALSE))</f>
        <v>0</v>
      </c>
      <c r="AD29" s="63">
        <f>IF(ISBLANK($C29),0,VLOOKUP($C29,Listen!$A$2:$C$45,3,FALSE))</f>
        <v>0</v>
      </c>
      <c r="AE29" s="49">
        <f t="shared" si="5"/>
        <v>0</v>
      </c>
      <c r="AF29" s="49">
        <f t="shared" si="5"/>
        <v>0</v>
      </c>
      <c r="AG29" s="49">
        <f>IFERROR(IF(OR($V29&lt;&gt;"Ja",VLOOKUP($C29,Listen!$A$2:$F$45,5,0)="Nein",D29&lt;IF(C29="LNG Anbindungsanlagen gemäß separater Festlegung",2022,2023)),$AC29,$AA29),0)</f>
        <v>0</v>
      </c>
      <c r="AH29" s="49">
        <f>IFERROR(IF(OR($V29&lt;&gt;"Ja",VLOOKUP($C29,Listen!$A$2:$F$45,5,0)="Nein",D29&lt;IF(C29="LNG Anbindungsanlagen gemäß separater Festlegung",2022,2023)),$AC29,$AA29),0)</f>
        <v>0</v>
      </c>
      <c r="AI29" s="49">
        <f>IFERROR(IF(OR($W29&lt;&gt;"Ja",VLOOKUP($C29,Listen!$A$2:$F$45,6,0)="Nein"),$AC29,$AB29),0)</f>
        <v>0</v>
      </c>
      <c r="AJ29" s="49">
        <f>IFERROR(IF(OR($W29&lt;&gt;"Ja",VLOOKUP($C29,Listen!$A$2:$F$45,6,0)="Nein"),$AC29,$AB29),0)</f>
        <v>0</v>
      </c>
      <c r="AK29" s="49">
        <f>IFERROR(IF(OR($W29&lt;&gt;"Ja",VLOOKUP($C29,Listen!$A$2:$F$45,6,0)="Nein"),$AC29,$AB29),0)</f>
        <v>0</v>
      </c>
      <c r="AL29" s="51">
        <f t="shared" si="6"/>
        <v>0</v>
      </c>
      <c r="AM29" s="296">
        <f>IFERROR(IF(VLOOKUP($C29,Listen!$A$2:$F$45,6,0)="Ja",MAX(BC29:BD29),D_SAV!$BC29),0)</f>
        <v>0</v>
      </c>
      <c r="AN29" s="51">
        <f t="shared" si="7"/>
        <v>0</v>
      </c>
      <c r="AP29" s="304">
        <f t="shared" si="8"/>
        <v>0</v>
      </c>
      <c r="AQ29" s="304">
        <f t="shared" si="9"/>
        <v>0</v>
      </c>
      <c r="AR29" s="304">
        <f t="shared" si="10"/>
        <v>0</v>
      </c>
      <c r="AS29" s="304">
        <f t="shared" si="11"/>
        <v>0</v>
      </c>
      <c r="AT29" s="304">
        <f t="shared" si="12"/>
        <v>0</v>
      </c>
      <c r="AU29" s="304">
        <f t="shared" si="13"/>
        <v>0</v>
      </c>
      <c r="AV29" s="304">
        <f t="shared" si="14"/>
        <v>0</v>
      </c>
      <c r="AW29" s="304">
        <f t="shared" si="15"/>
        <v>0</v>
      </c>
      <c r="AX29" s="304">
        <f t="shared" si="16"/>
        <v>0</v>
      </c>
      <c r="AY29" s="304">
        <f t="shared" si="17"/>
        <v>0</v>
      </c>
      <c r="AZ29" s="304">
        <f t="shared" si="18"/>
        <v>0</v>
      </c>
      <c r="BA29" s="304">
        <f t="shared" si="19"/>
        <v>0</v>
      </c>
      <c r="BB29" s="304">
        <f t="shared" si="20"/>
        <v>0</v>
      </c>
      <c r="BC29" s="304">
        <f t="shared" si="21"/>
        <v>0</v>
      </c>
      <c r="BD29" s="304">
        <f t="shared" si="22"/>
        <v>0</v>
      </c>
      <c r="BE29" s="304">
        <f>IFERROR(IF(VLOOKUP($C29,Listen!$A$2:$F$45,6,0)="Ja",BB29-MAX(BC29:BD29),BB29-BC29),0)</f>
        <v>0</v>
      </c>
    </row>
    <row r="30" spans="1:57" s="32" customFormat="1" x14ac:dyDescent="0.25">
      <c r="A30" s="320" t="str">
        <f>IF(AND(D30&lt;&gt;0,C30&lt;&gt;0,E30&lt;&gt;0),IF(B30&lt;&gt;0,CONCATENATE(B30,"-AGr",VLOOKUP(C30,Listen!$A$2:$D$45,4,FALSE),"-",D30,"-",E30,),CONCATENATE("AGr",VLOOKUP(C30,Listen!$A$2:$D$45,4,FALSE),"-",D30,"-",E30)),"keine vollständige ID")</f>
        <v>keine vollständige ID</v>
      </c>
      <c r="B30" s="301"/>
      <c r="C30" s="287"/>
      <c r="D30" s="34"/>
      <c r="E30" s="306"/>
      <c r="F30" s="116"/>
      <c r="G30" s="17"/>
      <c r="H30" s="17"/>
      <c r="I30" s="17"/>
      <c r="J30" s="17"/>
      <c r="K30" s="17"/>
      <c r="L30" s="17"/>
      <c r="M30" s="17"/>
      <c r="N30" s="17"/>
      <c r="O30" s="116"/>
      <c r="P30" s="117">
        <f>IF(D30&gt;A_Stammdaten!$B$12,0,SUM(G30,H30,J30,L30:M30)-SUM(I30,K30,N30:O30))</f>
        <v>0</v>
      </c>
      <c r="Q30" s="17"/>
      <c r="R30" s="17"/>
      <c r="S30" s="17"/>
      <c r="T30" s="17"/>
      <c r="U30" s="62">
        <f t="shared" si="2"/>
        <v>0</v>
      </c>
      <c r="V30" s="34"/>
      <c r="W30" s="34"/>
      <c r="X30" s="34"/>
      <c r="Y30" s="34"/>
      <c r="Z30" s="34"/>
      <c r="AA30" s="63" t="str">
        <f t="shared" si="3"/>
        <v>-</v>
      </c>
      <c r="AB30" s="63" t="str">
        <f t="shared" si="4"/>
        <v>-</v>
      </c>
      <c r="AC30" s="63">
        <f>IF(ISBLANK($C30),0,VLOOKUP($C30,Listen!$A$2:$C$45,2,FALSE))</f>
        <v>0</v>
      </c>
      <c r="AD30" s="63">
        <f>IF(ISBLANK($C30),0,VLOOKUP($C30,Listen!$A$2:$C$45,3,FALSE))</f>
        <v>0</v>
      </c>
      <c r="AE30" s="49">
        <f t="shared" si="5"/>
        <v>0</v>
      </c>
      <c r="AF30" s="49">
        <f t="shared" si="5"/>
        <v>0</v>
      </c>
      <c r="AG30" s="49">
        <f>IFERROR(IF(OR($V30&lt;&gt;"Ja",VLOOKUP($C30,Listen!$A$2:$F$45,5,0)="Nein",D30&lt;IF(C30="LNG Anbindungsanlagen gemäß separater Festlegung",2022,2023)),$AC30,$AA30),0)</f>
        <v>0</v>
      </c>
      <c r="AH30" s="49">
        <f>IFERROR(IF(OR($V30&lt;&gt;"Ja",VLOOKUP($C30,Listen!$A$2:$F$45,5,0)="Nein",D30&lt;IF(C30="LNG Anbindungsanlagen gemäß separater Festlegung",2022,2023)),$AC30,$AA30),0)</f>
        <v>0</v>
      </c>
      <c r="AI30" s="49">
        <f>IFERROR(IF(OR($W30&lt;&gt;"Ja",VLOOKUP($C30,Listen!$A$2:$F$45,6,0)="Nein"),$AC30,$AB30),0)</f>
        <v>0</v>
      </c>
      <c r="AJ30" s="49">
        <f>IFERROR(IF(OR($W30&lt;&gt;"Ja",VLOOKUP($C30,Listen!$A$2:$F$45,6,0)="Nein"),$AC30,$AB30),0)</f>
        <v>0</v>
      </c>
      <c r="AK30" s="49">
        <f>IFERROR(IF(OR($W30&lt;&gt;"Ja",VLOOKUP($C30,Listen!$A$2:$F$45,6,0)="Nein"),$AC30,$AB30),0)</f>
        <v>0</v>
      </c>
      <c r="AL30" s="51">
        <f t="shared" si="6"/>
        <v>0</v>
      </c>
      <c r="AM30" s="296">
        <f>IFERROR(IF(VLOOKUP($C30,Listen!$A$2:$F$45,6,0)="Ja",MAX(BC30:BD30),D_SAV!$BC30),0)</f>
        <v>0</v>
      </c>
      <c r="AN30" s="51">
        <f t="shared" si="7"/>
        <v>0</v>
      </c>
      <c r="AP30" s="304">
        <f t="shared" si="8"/>
        <v>0</v>
      </c>
      <c r="AQ30" s="304">
        <f t="shared" si="9"/>
        <v>0</v>
      </c>
      <c r="AR30" s="304">
        <f t="shared" si="10"/>
        <v>0</v>
      </c>
      <c r="AS30" s="304">
        <f t="shared" si="11"/>
        <v>0</v>
      </c>
      <c r="AT30" s="304">
        <f t="shared" si="12"/>
        <v>0</v>
      </c>
      <c r="AU30" s="304">
        <f t="shared" si="13"/>
        <v>0</v>
      </c>
      <c r="AV30" s="304">
        <f t="shared" si="14"/>
        <v>0</v>
      </c>
      <c r="AW30" s="304">
        <f t="shared" si="15"/>
        <v>0</v>
      </c>
      <c r="AX30" s="304">
        <f t="shared" si="16"/>
        <v>0</v>
      </c>
      <c r="AY30" s="304">
        <f t="shared" si="17"/>
        <v>0</v>
      </c>
      <c r="AZ30" s="304">
        <f t="shared" si="18"/>
        <v>0</v>
      </c>
      <c r="BA30" s="304">
        <f t="shared" si="19"/>
        <v>0</v>
      </c>
      <c r="BB30" s="304">
        <f t="shared" si="20"/>
        <v>0</v>
      </c>
      <c r="BC30" s="304">
        <f t="shared" si="21"/>
        <v>0</v>
      </c>
      <c r="BD30" s="304">
        <f t="shared" si="22"/>
        <v>0</v>
      </c>
      <c r="BE30" s="304">
        <f>IFERROR(IF(VLOOKUP($C30,Listen!$A$2:$F$45,6,0)="Ja",BB30-MAX(BC30:BD30),BB30-BC30),0)</f>
        <v>0</v>
      </c>
    </row>
    <row r="31" spans="1:57" s="32" customFormat="1" x14ac:dyDescent="0.25">
      <c r="A31" s="320" t="str">
        <f>IF(AND(D31&lt;&gt;0,C31&lt;&gt;0,E31&lt;&gt;0),IF(B31&lt;&gt;0,CONCATENATE(B31,"-AGr",VLOOKUP(C31,Listen!$A$2:$D$45,4,FALSE),"-",D31,"-",E31,),CONCATENATE("AGr",VLOOKUP(C31,Listen!$A$2:$D$45,4,FALSE),"-",D31,"-",E31)),"keine vollständige ID")</f>
        <v>keine vollständige ID</v>
      </c>
      <c r="B31" s="301"/>
      <c r="C31" s="287"/>
      <c r="D31" s="34"/>
      <c r="E31" s="306"/>
      <c r="F31" s="116"/>
      <c r="G31" s="17"/>
      <c r="H31" s="17"/>
      <c r="I31" s="17"/>
      <c r="J31" s="17"/>
      <c r="K31" s="17"/>
      <c r="L31" s="17"/>
      <c r="M31" s="17"/>
      <c r="N31" s="17"/>
      <c r="O31" s="116"/>
      <c r="P31" s="117">
        <f>IF(D31&gt;A_Stammdaten!$B$12,0,SUM(G31,H31,J31,L31:M31)-SUM(I31,K31,N31:O31))</f>
        <v>0</v>
      </c>
      <c r="Q31" s="17"/>
      <c r="R31" s="17"/>
      <c r="S31" s="17"/>
      <c r="T31" s="17"/>
      <c r="U31" s="62">
        <f t="shared" si="2"/>
        <v>0</v>
      </c>
      <c r="V31" s="34"/>
      <c r="W31" s="34"/>
      <c r="X31" s="34"/>
      <c r="Y31" s="34"/>
      <c r="Z31" s="34"/>
      <c r="AA31" s="63" t="str">
        <f t="shared" si="3"/>
        <v>-</v>
      </c>
      <c r="AB31" s="63" t="str">
        <f t="shared" si="4"/>
        <v>-</v>
      </c>
      <c r="AC31" s="63">
        <f>IF(ISBLANK($C31),0,VLOOKUP($C31,Listen!$A$2:$C$45,2,FALSE))</f>
        <v>0</v>
      </c>
      <c r="AD31" s="63">
        <f>IF(ISBLANK($C31),0,VLOOKUP($C31,Listen!$A$2:$C$45,3,FALSE))</f>
        <v>0</v>
      </c>
      <c r="AE31" s="49">
        <f t="shared" si="5"/>
        <v>0</v>
      </c>
      <c r="AF31" s="49">
        <f t="shared" si="5"/>
        <v>0</v>
      </c>
      <c r="AG31" s="49">
        <f>IFERROR(IF(OR($V31&lt;&gt;"Ja",VLOOKUP($C31,Listen!$A$2:$F$45,5,0)="Nein",D31&lt;IF(C31="LNG Anbindungsanlagen gemäß separater Festlegung",2022,2023)),$AC31,$AA31),0)</f>
        <v>0</v>
      </c>
      <c r="AH31" s="49">
        <f>IFERROR(IF(OR($V31&lt;&gt;"Ja",VLOOKUP($C31,Listen!$A$2:$F$45,5,0)="Nein",D31&lt;IF(C31="LNG Anbindungsanlagen gemäß separater Festlegung",2022,2023)),$AC31,$AA31),0)</f>
        <v>0</v>
      </c>
      <c r="AI31" s="49">
        <f>IFERROR(IF(OR($W31&lt;&gt;"Ja",VLOOKUP($C31,Listen!$A$2:$F$45,6,0)="Nein"),$AC31,$AB31),0)</f>
        <v>0</v>
      </c>
      <c r="AJ31" s="49">
        <f>IFERROR(IF(OR($W31&lt;&gt;"Ja",VLOOKUP($C31,Listen!$A$2:$F$45,6,0)="Nein"),$AC31,$AB31),0)</f>
        <v>0</v>
      </c>
      <c r="AK31" s="49">
        <f>IFERROR(IF(OR($W31&lt;&gt;"Ja",VLOOKUP($C31,Listen!$A$2:$F$45,6,0)="Nein"),$AC31,$AB31),0)</f>
        <v>0</v>
      </c>
      <c r="AL31" s="51">
        <f t="shared" si="6"/>
        <v>0</v>
      </c>
      <c r="AM31" s="296">
        <f>IFERROR(IF(VLOOKUP($C31,Listen!$A$2:$F$45,6,0)="Ja",MAX(BC31:BD31),D_SAV!$BC31),0)</f>
        <v>0</v>
      </c>
      <c r="AN31" s="51">
        <f t="shared" si="7"/>
        <v>0</v>
      </c>
      <c r="AP31" s="304">
        <f t="shared" si="8"/>
        <v>0</v>
      </c>
      <c r="AQ31" s="304">
        <f t="shared" si="9"/>
        <v>0</v>
      </c>
      <c r="AR31" s="304">
        <f t="shared" si="10"/>
        <v>0</v>
      </c>
      <c r="AS31" s="304">
        <f t="shared" si="11"/>
        <v>0</v>
      </c>
      <c r="AT31" s="304">
        <f t="shared" si="12"/>
        <v>0</v>
      </c>
      <c r="AU31" s="304">
        <f t="shared" si="13"/>
        <v>0</v>
      </c>
      <c r="AV31" s="304">
        <f t="shared" si="14"/>
        <v>0</v>
      </c>
      <c r="AW31" s="304">
        <f t="shared" si="15"/>
        <v>0</v>
      </c>
      <c r="AX31" s="304">
        <f t="shared" si="16"/>
        <v>0</v>
      </c>
      <c r="AY31" s="304">
        <f t="shared" si="17"/>
        <v>0</v>
      </c>
      <c r="AZ31" s="304">
        <f t="shared" si="18"/>
        <v>0</v>
      </c>
      <c r="BA31" s="304">
        <f t="shared" si="19"/>
        <v>0</v>
      </c>
      <c r="BB31" s="304">
        <f t="shared" si="20"/>
        <v>0</v>
      </c>
      <c r="BC31" s="304">
        <f t="shared" si="21"/>
        <v>0</v>
      </c>
      <c r="BD31" s="304">
        <f t="shared" si="22"/>
        <v>0</v>
      </c>
      <c r="BE31" s="304">
        <f>IFERROR(IF(VLOOKUP($C31,Listen!$A$2:$F$45,6,0)="Ja",BB31-MAX(BC31:BD31),BB31-BC31),0)</f>
        <v>0</v>
      </c>
    </row>
    <row r="32" spans="1:57" s="32" customFormat="1" x14ac:dyDescent="0.25">
      <c r="A32" s="320" t="str">
        <f>IF(AND(D32&lt;&gt;0,C32&lt;&gt;0,E32&lt;&gt;0),IF(B32&lt;&gt;0,CONCATENATE(B32,"-AGr",VLOOKUP(C32,Listen!$A$2:$D$45,4,FALSE),"-",D32,"-",E32,),CONCATENATE("AGr",VLOOKUP(C32,Listen!$A$2:$D$45,4,FALSE),"-",D32,"-",E32)),"keine vollständige ID")</f>
        <v>keine vollständige ID</v>
      </c>
      <c r="B32" s="301"/>
      <c r="C32" s="287"/>
      <c r="D32" s="34"/>
      <c r="E32" s="306"/>
      <c r="F32" s="116"/>
      <c r="G32" s="17"/>
      <c r="H32" s="17"/>
      <c r="I32" s="17"/>
      <c r="J32" s="17"/>
      <c r="K32" s="17"/>
      <c r="L32" s="17"/>
      <c r="M32" s="17"/>
      <c r="N32" s="17"/>
      <c r="O32" s="116"/>
      <c r="P32" s="117">
        <f>IF(D32&gt;A_Stammdaten!$B$12,0,SUM(G32,H32,J32,L32:M32)-SUM(I32,K32,N32:O32))</f>
        <v>0</v>
      </c>
      <c r="Q32" s="17"/>
      <c r="R32" s="17"/>
      <c r="S32" s="17"/>
      <c r="T32" s="17"/>
      <c r="U32" s="62">
        <f t="shared" si="2"/>
        <v>0</v>
      </c>
      <c r="V32" s="34"/>
      <c r="W32" s="34"/>
      <c r="X32" s="34"/>
      <c r="Y32" s="34"/>
      <c r="Z32" s="34"/>
      <c r="AA32" s="63" t="str">
        <f t="shared" si="3"/>
        <v>-</v>
      </c>
      <c r="AB32" s="63" t="str">
        <f t="shared" si="4"/>
        <v>-</v>
      </c>
      <c r="AC32" s="63">
        <f>IF(ISBLANK($C32),0,VLOOKUP($C32,Listen!$A$2:$C$45,2,FALSE))</f>
        <v>0</v>
      </c>
      <c r="AD32" s="63">
        <f>IF(ISBLANK($C32),0,VLOOKUP($C32,Listen!$A$2:$C$45,3,FALSE))</f>
        <v>0</v>
      </c>
      <c r="AE32" s="49">
        <f t="shared" si="5"/>
        <v>0</v>
      </c>
      <c r="AF32" s="49">
        <f t="shared" si="5"/>
        <v>0</v>
      </c>
      <c r="AG32" s="49">
        <f>IFERROR(IF(OR($V32&lt;&gt;"Ja",VLOOKUP($C32,Listen!$A$2:$F$45,5,0)="Nein",D32&lt;IF(C32="LNG Anbindungsanlagen gemäß separater Festlegung",2022,2023)),$AC32,$AA32),0)</f>
        <v>0</v>
      </c>
      <c r="AH32" s="49">
        <f>IFERROR(IF(OR($V32&lt;&gt;"Ja",VLOOKUP($C32,Listen!$A$2:$F$45,5,0)="Nein",D32&lt;IF(C32="LNG Anbindungsanlagen gemäß separater Festlegung",2022,2023)),$AC32,$AA32),0)</f>
        <v>0</v>
      </c>
      <c r="AI32" s="49">
        <f>IFERROR(IF(OR($W32&lt;&gt;"Ja",VLOOKUP($C32,Listen!$A$2:$F$45,6,0)="Nein"),$AC32,$AB32),0)</f>
        <v>0</v>
      </c>
      <c r="AJ32" s="49">
        <f>IFERROR(IF(OR($W32&lt;&gt;"Ja",VLOOKUP($C32,Listen!$A$2:$F$45,6,0)="Nein"),$AC32,$AB32),0)</f>
        <v>0</v>
      </c>
      <c r="AK32" s="49">
        <f>IFERROR(IF(OR($W32&lt;&gt;"Ja",VLOOKUP($C32,Listen!$A$2:$F$45,6,0)="Nein"),$AC32,$AB32),0)</f>
        <v>0</v>
      </c>
      <c r="AL32" s="51">
        <f t="shared" si="6"/>
        <v>0</v>
      </c>
      <c r="AM32" s="296">
        <f>IFERROR(IF(VLOOKUP($C32,Listen!$A$2:$F$45,6,0)="Ja",MAX(BC32:BD32),D_SAV!$BC32),0)</f>
        <v>0</v>
      </c>
      <c r="AN32" s="51">
        <f t="shared" si="7"/>
        <v>0</v>
      </c>
      <c r="AP32" s="304">
        <f t="shared" si="8"/>
        <v>0</v>
      </c>
      <c r="AQ32" s="304">
        <f t="shared" si="9"/>
        <v>0</v>
      </c>
      <c r="AR32" s="304">
        <f t="shared" si="10"/>
        <v>0</v>
      </c>
      <c r="AS32" s="304">
        <f t="shared" si="11"/>
        <v>0</v>
      </c>
      <c r="AT32" s="304">
        <f t="shared" si="12"/>
        <v>0</v>
      </c>
      <c r="AU32" s="304">
        <f t="shared" si="13"/>
        <v>0</v>
      </c>
      <c r="AV32" s="304">
        <f t="shared" si="14"/>
        <v>0</v>
      </c>
      <c r="AW32" s="304">
        <f t="shared" si="15"/>
        <v>0</v>
      </c>
      <c r="AX32" s="304">
        <f t="shared" si="16"/>
        <v>0</v>
      </c>
      <c r="AY32" s="304">
        <f t="shared" si="17"/>
        <v>0</v>
      </c>
      <c r="AZ32" s="304">
        <f t="shared" si="18"/>
        <v>0</v>
      </c>
      <c r="BA32" s="304">
        <f t="shared" si="19"/>
        <v>0</v>
      </c>
      <c r="BB32" s="304">
        <f t="shared" si="20"/>
        <v>0</v>
      </c>
      <c r="BC32" s="304">
        <f t="shared" si="21"/>
        <v>0</v>
      </c>
      <c r="BD32" s="304">
        <f t="shared" si="22"/>
        <v>0</v>
      </c>
      <c r="BE32" s="304">
        <f>IFERROR(IF(VLOOKUP($C32,Listen!$A$2:$F$45,6,0)="Ja",BB32-MAX(BC32:BD32),BB32-BC32),0)</f>
        <v>0</v>
      </c>
    </row>
    <row r="33" spans="1:57" s="32" customFormat="1" x14ac:dyDescent="0.25">
      <c r="A33" s="320" t="str">
        <f>IF(AND(D33&lt;&gt;0,C33&lt;&gt;0,E33&lt;&gt;0),IF(B33&lt;&gt;0,CONCATENATE(B33,"-AGr",VLOOKUP(C33,Listen!$A$2:$D$45,4,FALSE),"-",D33,"-",E33,),CONCATENATE("AGr",VLOOKUP(C33,Listen!$A$2:$D$45,4,FALSE),"-",D33,"-",E33)),"keine vollständige ID")</f>
        <v>keine vollständige ID</v>
      </c>
      <c r="B33" s="301"/>
      <c r="C33" s="287"/>
      <c r="D33" s="34"/>
      <c r="E33" s="306"/>
      <c r="F33" s="116"/>
      <c r="G33" s="17"/>
      <c r="H33" s="17"/>
      <c r="I33" s="17"/>
      <c r="J33" s="17"/>
      <c r="K33" s="17"/>
      <c r="L33" s="17"/>
      <c r="M33" s="17"/>
      <c r="N33" s="17"/>
      <c r="O33" s="116"/>
      <c r="P33" s="117">
        <f>IF(D33&gt;A_Stammdaten!$B$12,0,SUM(G33,H33,J33,L33:M33)-SUM(I33,K33,N33:O33))</f>
        <v>0</v>
      </c>
      <c r="Q33" s="17"/>
      <c r="R33" s="17"/>
      <c r="S33" s="17"/>
      <c r="T33" s="17"/>
      <c r="U33" s="62">
        <f t="shared" si="2"/>
        <v>0</v>
      </c>
      <c r="V33" s="34"/>
      <c r="W33" s="34"/>
      <c r="X33" s="34"/>
      <c r="Y33" s="34"/>
      <c r="Z33" s="34"/>
      <c r="AA33" s="63" t="str">
        <f t="shared" si="3"/>
        <v>-</v>
      </c>
      <c r="AB33" s="63" t="str">
        <f t="shared" si="4"/>
        <v>-</v>
      </c>
      <c r="AC33" s="63">
        <f>IF(ISBLANK($C33),0,VLOOKUP($C33,Listen!$A$2:$C$45,2,FALSE))</f>
        <v>0</v>
      </c>
      <c r="AD33" s="63">
        <f>IF(ISBLANK($C33),0,VLOOKUP($C33,Listen!$A$2:$C$45,3,FALSE))</f>
        <v>0</v>
      </c>
      <c r="AE33" s="49">
        <f t="shared" si="5"/>
        <v>0</v>
      </c>
      <c r="AF33" s="49">
        <f t="shared" si="5"/>
        <v>0</v>
      </c>
      <c r="AG33" s="49">
        <f>IFERROR(IF(OR($V33&lt;&gt;"Ja",VLOOKUP($C33,Listen!$A$2:$F$45,5,0)="Nein",D33&lt;IF(C33="LNG Anbindungsanlagen gemäß separater Festlegung",2022,2023)),$AC33,$AA33),0)</f>
        <v>0</v>
      </c>
      <c r="AH33" s="49">
        <f>IFERROR(IF(OR($V33&lt;&gt;"Ja",VLOOKUP($C33,Listen!$A$2:$F$45,5,0)="Nein",D33&lt;IF(C33="LNG Anbindungsanlagen gemäß separater Festlegung",2022,2023)),$AC33,$AA33),0)</f>
        <v>0</v>
      </c>
      <c r="AI33" s="49">
        <f>IFERROR(IF(OR($W33&lt;&gt;"Ja",VLOOKUP($C33,Listen!$A$2:$F$45,6,0)="Nein"),$AC33,$AB33),0)</f>
        <v>0</v>
      </c>
      <c r="AJ33" s="49">
        <f>IFERROR(IF(OR($W33&lt;&gt;"Ja",VLOOKUP($C33,Listen!$A$2:$F$45,6,0)="Nein"),$AC33,$AB33),0)</f>
        <v>0</v>
      </c>
      <c r="AK33" s="49">
        <f>IFERROR(IF(OR($W33&lt;&gt;"Ja",VLOOKUP($C33,Listen!$A$2:$F$45,6,0)="Nein"),$AC33,$AB33),0)</f>
        <v>0</v>
      </c>
      <c r="AL33" s="51">
        <f t="shared" si="6"/>
        <v>0</v>
      </c>
      <c r="AM33" s="296">
        <f>IFERROR(IF(VLOOKUP($C33,Listen!$A$2:$F$45,6,0)="Ja",MAX(BC33:BD33),D_SAV!$BC33),0)</f>
        <v>0</v>
      </c>
      <c r="AN33" s="51">
        <f t="shared" si="7"/>
        <v>0</v>
      </c>
      <c r="AP33" s="304">
        <f t="shared" si="8"/>
        <v>0</v>
      </c>
      <c r="AQ33" s="304">
        <f t="shared" si="9"/>
        <v>0</v>
      </c>
      <c r="AR33" s="304">
        <f t="shared" si="10"/>
        <v>0</v>
      </c>
      <c r="AS33" s="304">
        <f t="shared" si="11"/>
        <v>0</v>
      </c>
      <c r="AT33" s="304">
        <f t="shared" si="12"/>
        <v>0</v>
      </c>
      <c r="AU33" s="304">
        <f t="shared" si="13"/>
        <v>0</v>
      </c>
      <c r="AV33" s="304">
        <f t="shared" si="14"/>
        <v>0</v>
      </c>
      <c r="AW33" s="304">
        <f t="shared" si="15"/>
        <v>0</v>
      </c>
      <c r="AX33" s="304">
        <f t="shared" si="16"/>
        <v>0</v>
      </c>
      <c r="AY33" s="304">
        <f t="shared" si="17"/>
        <v>0</v>
      </c>
      <c r="AZ33" s="304">
        <f t="shared" si="18"/>
        <v>0</v>
      </c>
      <c r="BA33" s="304">
        <f t="shared" si="19"/>
        <v>0</v>
      </c>
      <c r="BB33" s="304">
        <f t="shared" si="20"/>
        <v>0</v>
      </c>
      <c r="BC33" s="304">
        <f t="shared" si="21"/>
        <v>0</v>
      </c>
      <c r="BD33" s="304">
        <f t="shared" si="22"/>
        <v>0</v>
      </c>
      <c r="BE33" s="304">
        <f>IFERROR(IF(VLOOKUP($C33,Listen!$A$2:$F$45,6,0)="Ja",BB33-MAX(BC33:BD33),BB33-BC33),0)</f>
        <v>0</v>
      </c>
    </row>
    <row r="34" spans="1:57" s="32" customFormat="1" x14ac:dyDescent="0.25">
      <c r="A34" s="320" t="str">
        <f>IF(AND(D34&lt;&gt;0,C34&lt;&gt;0,E34&lt;&gt;0),IF(B34&lt;&gt;0,CONCATENATE(B34,"-AGr",VLOOKUP(C34,Listen!$A$2:$D$45,4,FALSE),"-",D34,"-",E34,),CONCATENATE("AGr",VLOOKUP(C34,Listen!$A$2:$D$45,4,FALSE),"-",D34,"-",E34)),"keine vollständige ID")</f>
        <v>keine vollständige ID</v>
      </c>
      <c r="B34" s="301"/>
      <c r="C34" s="287"/>
      <c r="D34" s="34"/>
      <c r="E34" s="306"/>
      <c r="F34" s="116"/>
      <c r="G34" s="17"/>
      <c r="H34" s="17"/>
      <c r="I34" s="17"/>
      <c r="J34" s="17"/>
      <c r="K34" s="17"/>
      <c r="L34" s="17"/>
      <c r="M34" s="17"/>
      <c r="N34" s="17"/>
      <c r="O34" s="116"/>
      <c r="P34" s="117">
        <f>IF(D34&gt;A_Stammdaten!$B$12,0,SUM(G34,H34,J34,L34:M34)-SUM(I34,K34,N34:O34))</f>
        <v>0</v>
      </c>
      <c r="Q34" s="17"/>
      <c r="R34" s="17"/>
      <c r="S34" s="17"/>
      <c r="T34" s="17"/>
      <c r="U34" s="62">
        <f t="shared" si="2"/>
        <v>0</v>
      </c>
      <c r="V34" s="34"/>
      <c r="W34" s="34"/>
      <c r="X34" s="34"/>
      <c r="Y34" s="34"/>
      <c r="Z34" s="34"/>
      <c r="AA34" s="63" t="str">
        <f t="shared" si="3"/>
        <v>-</v>
      </c>
      <c r="AB34" s="63" t="str">
        <f t="shared" si="4"/>
        <v>-</v>
      </c>
      <c r="AC34" s="63">
        <f>IF(ISBLANK($C34),0,VLOOKUP($C34,Listen!$A$2:$C$45,2,FALSE))</f>
        <v>0</v>
      </c>
      <c r="AD34" s="63">
        <f>IF(ISBLANK($C34),0,VLOOKUP($C34,Listen!$A$2:$C$45,3,FALSE))</f>
        <v>0</v>
      </c>
      <c r="AE34" s="49">
        <f t="shared" si="5"/>
        <v>0</v>
      </c>
      <c r="AF34" s="49">
        <f t="shared" si="5"/>
        <v>0</v>
      </c>
      <c r="AG34" s="49">
        <f>IFERROR(IF(OR($V34&lt;&gt;"Ja",VLOOKUP($C34,Listen!$A$2:$F$45,5,0)="Nein",D34&lt;IF(C34="LNG Anbindungsanlagen gemäß separater Festlegung",2022,2023)),$AC34,$AA34),0)</f>
        <v>0</v>
      </c>
      <c r="AH34" s="49">
        <f>IFERROR(IF(OR($V34&lt;&gt;"Ja",VLOOKUP($C34,Listen!$A$2:$F$45,5,0)="Nein",D34&lt;IF(C34="LNG Anbindungsanlagen gemäß separater Festlegung",2022,2023)),$AC34,$AA34),0)</f>
        <v>0</v>
      </c>
      <c r="AI34" s="49">
        <f>IFERROR(IF(OR($W34&lt;&gt;"Ja",VLOOKUP($C34,Listen!$A$2:$F$45,6,0)="Nein"),$AC34,$AB34),0)</f>
        <v>0</v>
      </c>
      <c r="AJ34" s="49">
        <f>IFERROR(IF(OR($W34&lt;&gt;"Ja",VLOOKUP($C34,Listen!$A$2:$F$45,6,0)="Nein"),$AC34,$AB34),0)</f>
        <v>0</v>
      </c>
      <c r="AK34" s="49">
        <f>IFERROR(IF(OR($W34&lt;&gt;"Ja",VLOOKUP($C34,Listen!$A$2:$F$45,6,0)="Nein"),$AC34,$AB34),0)</f>
        <v>0</v>
      </c>
      <c r="AL34" s="51">
        <f t="shared" si="6"/>
        <v>0</v>
      </c>
      <c r="AM34" s="296">
        <f>IFERROR(IF(VLOOKUP($C34,Listen!$A$2:$F$45,6,0)="Ja",MAX(BC34:BD34),D_SAV!$BC34),0)</f>
        <v>0</v>
      </c>
      <c r="AN34" s="51">
        <f t="shared" si="7"/>
        <v>0</v>
      </c>
      <c r="AP34" s="304">
        <f t="shared" si="8"/>
        <v>0</v>
      </c>
      <c r="AQ34" s="304">
        <f t="shared" si="9"/>
        <v>0</v>
      </c>
      <c r="AR34" s="304">
        <f t="shared" si="10"/>
        <v>0</v>
      </c>
      <c r="AS34" s="304">
        <f t="shared" si="11"/>
        <v>0</v>
      </c>
      <c r="AT34" s="304">
        <f t="shared" si="12"/>
        <v>0</v>
      </c>
      <c r="AU34" s="304">
        <f t="shared" si="13"/>
        <v>0</v>
      </c>
      <c r="AV34" s="304">
        <f t="shared" si="14"/>
        <v>0</v>
      </c>
      <c r="AW34" s="304">
        <f t="shared" si="15"/>
        <v>0</v>
      </c>
      <c r="AX34" s="304">
        <f t="shared" si="16"/>
        <v>0</v>
      </c>
      <c r="AY34" s="304">
        <f t="shared" si="17"/>
        <v>0</v>
      </c>
      <c r="AZ34" s="304">
        <f t="shared" si="18"/>
        <v>0</v>
      </c>
      <c r="BA34" s="304">
        <f t="shared" si="19"/>
        <v>0</v>
      </c>
      <c r="BB34" s="304">
        <f t="shared" si="20"/>
        <v>0</v>
      </c>
      <c r="BC34" s="304">
        <f t="shared" si="21"/>
        <v>0</v>
      </c>
      <c r="BD34" s="304">
        <f t="shared" si="22"/>
        <v>0</v>
      </c>
      <c r="BE34" s="304">
        <f>IFERROR(IF(VLOOKUP($C34,Listen!$A$2:$F$45,6,0)="Ja",BB34-MAX(BC34:BD34),BB34-BC34),0)</f>
        <v>0</v>
      </c>
    </row>
    <row r="35" spans="1:57" s="32" customFormat="1" x14ac:dyDescent="0.25">
      <c r="A35" s="320" t="str">
        <f>IF(AND(D35&lt;&gt;0,C35&lt;&gt;0,E35&lt;&gt;0),IF(B35&lt;&gt;0,CONCATENATE(B35,"-AGr",VLOOKUP(C35,Listen!$A$2:$D$45,4,FALSE),"-",D35,"-",E35,),CONCATENATE("AGr",VLOOKUP(C35,Listen!$A$2:$D$45,4,FALSE),"-",D35,"-",E35)),"keine vollständige ID")</f>
        <v>keine vollständige ID</v>
      </c>
      <c r="B35" s="301"/>
      <c r="C35" s="287"/>
      <c r="D35" s="34"/>
      <c r="E35" s="306"/>
      <c r="F35" s="116"/>
      <c r="G35" s="17"/>
      <c r="H35" s="17"/>
      <c r="I35" s="17"/>
      <c r="J35" s="17"/>
      <c r="K35" s="17"/>
      <c r="L35" s="17"/>
      <c r="M35" s="17"/>
      <c r="N35" s="17"/>
      <c r="O35" s="116"/>
      <c r="P35" s="117">
        <f>IF(D35&gt;A_Stammdaten!$B$12,0,SUM(G35,H35,J35,L35:M35)-SUM(I35,K35,N35:O35))</f>
        <v>0</v>
      </c>
      <c r="Q35" s="17"/>
      <c r="R35" s="17"/>
      <c r="S35" s="17"/>
      <c r="T35" s="17"/>
      <c r="U35" s="62">
        <f t="shared" si="2"/>
        <v>0</v>
      </c>
      <c r="V35" s="34"/>
      <c r="W35" s="34"/>
      <c r="X35" s="34"/>
      <c r="Y35" s="34"/>
      <c r="Z35" s="34"/>
      <c r="AA35" s="63" t="str">
        <f t="shared" si="3"/>
        <v>-</v>
      </c>
      <c r="AB35" s="63" t="str">
        <f t="shared" si="4"/>
        <v>-</v>
      </c>
      <c r="AC35" s="63">
        <f>IF(ISBLANK($C35),0,VLOOKUP($C35,Listen!$A$2:$C$45,2,FALSE))</f>
        <v>0</v>
      </c>
      <c r="AD35" s="63">
        <f>IF(ISBLANK($C35),0,VLOOKUP($C35,Listen!$A$2:$C$45,3,FALSE))</f>
        <v>0</v>
      </c>
      <c r="AE35" s="49">
        <f t="shared" si="5"/>
        <v>0</v>
      </c>
      <c r="AF35" s="49">
        <f t="shared" si="5"/>
        <v>0</v>
      </c>
      <c r="AG35" s="49">
        <f>IFERROR(IF(OR($V35&lt;&gt;"Ja",VLOOKUP($C35,Listen!$A$2:$F$45,5,0)="Nein",D35&lt;IF(C35="LNG Anbindungsanlagen gemäß separater Festlegung",2022,2023)),$AC35,$AA35),0)</f>
        <v>0</v>
      </c>
      <c r="AH35" s="49">
        <f>IFERROR(IF(OR($V35&lt;&gt;"Ja",VLOOKUP($C35,Listen!$A$2:$F$45,5,0)="Nein",D35&lt;IF(C35="LNG Anbindungsanlagen gemäß separater Festlegung",2022,2023)),$AC35,$AA35),0)</f>
        <v>0</v>
      </c>
      <c r="AI35" s="49">
        <f>IFERROR(IF(OR($W35&lt;&gt;"Ja",VLOOKUP($C35,Listen!$A$2:$F$45,6,0)="Nein"),$AC35,$AB35),0)</f>
        <v>0</v>
      </c>
      <c r="AJ35" s="49">
        <f>IFERROR(IF(OR($W35&lt;&gt;"Ja",VLOOKUP($C35,Listen!$A$2:$F$45,6,0)="Nein"),$AC35,$AB35),0)</f>
        <v>0</v>
      </c>
      <c r="AK35" s="49">
        <f>IFERROR(IF(OR($W35&lt;&gt;"Ja",VLOOKUP($C35,Listen!$A$2:$F$45,6,0)="Nein"),$AC35,$AB35),0)</f>
        <v>0</v>
      </c>
      <c r="AL35" s="51">
        <f t="shared" si="6"/>
        <v>0</v>
      </c>
      <c r="AM35" s="296">
        <f>IFERROR(IF(VLOOKUP($C35,Listen!$A$2:$F$45,6,0)="Ja",MAX(BC35:BD35),D_SAV!$BC35),0)</f>
        <v>0</v>
      </c>
      <c r="AN35" s="51">
        <f t="shared" si="7"/>
        <v>0</v>
      </c>
      <c r="AP35" s="304">
        <f t="shared" si="8"/>
        <v>0</v>
      </c>
      <c r="AQ35" s="304">
        <f t="shared" si="9"/>
        <v>0</v>
      </c>
      <c r="AR35" s="304">
        <f t="shared" si="10"/>
        <v>0</v>
      </c>
      <c r="AS35" s="304">
        <f t="shared" si="11"/>
        <v>0</v>
      </c>
      <c r="AT35" s="304">
        <f t="shared" si="12"/>
        <v>0</v>
      </c>
      <c r="AU35" s="304">
        <f t="shared" si="13"/>
        <v>0</v>
      </c>
      <c r="AV35" s="304">
        <f t="shared" si="14"/>
        <v>0</v>
      </c>
      <c r="AW35" s="304">
        <f t="shared" si="15"/>
        <v>0</v>
      </c>
      <c r="AX35" s="304">
        <f t="shared" si="16"/>
        <v>0</v>
      </c>
      <c r="AY35" s="304">
        <f t="shared" si="17"/>
        <v>0</v>
      </c>
      <c r="AZ35" s="304">
        <f t="shared" si="18"/>
        <v>0</v>
      </c>
      <c r="BA35" s="304">
        <f t="shared" si="19"/>
        <v>0</v>
      </c>
      <c r="BB35" s="304">
        <f t="shared" si="20"/>
        <v>0</v>
      </c>
      <c r="BC35" s="304">
        <f t="shared" si="21"/>
        <v>0</v>
      </c>
      <c r="BD35" s="304">
        <f t="shared" si="22"/>
        <v>0</v>
      </c>
      <c r="BE35" s="304">
        <f>IFERROR(IF(VLOOKUP($C35,Listen!$A$2:$F$45,6,0)="Ja",BB35-MAX(BC35:BD35),BB35-BC35),0)</f>
        <v>0</v>
      </c>
    </row>
    <row r="36" spans="1:57" s="32" customFormat="1" x14ac:dyDescent="0.25">
      <c r="A36" s="320" t="str">
        <f>IF(AND(D36&lt;&gt;0,C36&lt;&gt;0,E36&lt;&gt;0),IF(B36&lt;&gt;0,CONCATENATE(B36,"-AGr",VLOOKUP(C36,Listen!$A$2:$D$45,4,FALSE),"-",D36,"-",E36,),CONCATENATE("AGr",VLOOKUP(C36,Listen!$A$2:$D$45,4,FALSE),"-",D36,"-",E36)),"keine vollständige ID")</f>
        <v>keine vollständige ID</v>
      </c>
      <c r="B36" s="301"/>
      <c r="C36" s="287"/>
      <c r="D36" s="34"/>
      <c r="E36" s="306"/>
      <c r="F36" s="116"/>
      <c r="G36" s="17"/>
      <c r="H36" s="17"/>
      <c r="I36" s="17"/>
      <c r="J36" s="17"/>
      <c r="K36" s="17"/>
      <c r="L36" s="17"/>
      <c r="M36" s="17"/>
      <c r="N36" s="17"/>
      <c r="O36" s="116"/>
      <c r="P36" s="117">
        <f>IF(D36&gt;A_Stammdaten!$B$12,0,SUM(G36,H36,J36,L36:M36)-SUM(I36,K36,N36:O36))</f>
        <v>0</v>
      </c>
      <c r="Q36" s="17"/>
      <c r="R36" s="17"/>
      <c r="S36" s="17"/>
      <c r="T36" s="17"/>
      <c r="U36" s="62">
        <f t="shared" si="2"/>
        <v>0</v>
      </c>
      <c r="V36" s="34"/>
      <c r="W36" s="34"/>
      <c r="X36" s="34"/>
      <c r="Y36" s="34"/>
      <c r="Z36" s="34"/>
      <c r="AA36" s="63" t="str">
        <f t="shared" si="3"/>
        <v>-</v>
      </c>
      <c r="AB36" s="63" t="str">
        <f t="shared" si="4"/>
        <v>-</v>
      </c>
      <c r="AC36" s="63">
        <f>IF(ISBLANK($C36),0,VLOOKUP($C36,Listen!$A$2:$C$45,2,FALSE))</f>
        <v>0</v>
      </c>
      <c r="AD36" s="63">
        <f>IF(ISBLANK($C36),0,VLOOKUP($C36,Listen!$A$2:$C$45,3,FALSE))</f>
        <v>0</v>
      </c>
      <c r="AE36" s="49">
        <f t="shared" si="5"/>
        <v>0</v>
      </c>
      <c r="AF36" s="49">
        <f t="shared" si="5"/>
        <v>0</v>
      </c>
      <c r="AG36" s="49">
        <f>IFERROR(IF(OR($V36&lt;&gt;"Ja",VLOOKUP($C36,Listen!$A$2:$F$45,5,0)="Nein",D36&lt;IF(C36="LNG Anbindungsanlagen gemäß separater Festlegung",2022,2023)),$AC36,$AA36),0)</f>
        <v>0</v>
      </c>
      <c r="AH36" s="49">
        <f>IFERROR(IF(OR($V36&lt;&gt;"Ja",VLOOKUP($C36,Listen!$A$2:$F$45,5,0)="Nein",D36&lt;IF(C36="LNG Anbindungsanlagen gemäß separater Festlegung",2022,2023)),$AC36,$AA36),0)</f>
        <v>0</v>
      </c>
      <c r="AI36" s="49">
        <f>IFERROR(IF(OR($W36&lt;&gt;"Ja",VLOOKUP($C36,Listen!$A$2:$F$45,6,0)="Nein"),$AC36,$AB36),0)</f>
        <v>0</v>
      </c>
      <c r="AJ36" s="49">
        <f>IFERROR(IF(OR($W36&lt;&gt;"Ja",VLOOKUP($C36,Listen!$A$2:$F$45,6,0)="Nein"),$AC36,$AB36),0)</f>
        <v>0</v>
      </c>
      <c r="AK36" s="49">
        <f>IFERROR(IF(OR($W36&lt;&gt;"Ja",VLOOKUP($C36,Listen!$A$2:$F$45,6,0)="Nein"),$AC36,$AB36),0)</f>
        <v>0</v>
      </c>
      <c r="AL36" s="51">
        <f t="shared" si="6"/>
        <v>0</v>
      </c>
      <c r="AM36" s="296">
        <f>IFERROR(IF(VLOOKUP($C36,Listen!$A$2:$F$45,6,0)="Ja",MAX(BC36:BD36),D_SAV!$BC36),0)</f>
        <v>0</v>
      </c>
      <c r="AN36" s="51">
        <f t="shared" si="7"/>
        <v>0</v>
      </c>
      <c r="AP36" s="304">
        <f t="shared" si="8"/>
        <v>0</v>
      </c>
      <c r="AQ36" s="304">
        <f t="shared" si="9"/>
        <v>0</v>
      </c>
      <c r="AR36" s="304">
        <f t="shared" si="10"/>
        <v>0</v>
      </c>
      <c r="AS36" s="304">
        <f t="shared" si="11"/>
        <v>0</v>
      </c>
      <c r="AT36" s="304">
        <f t="shared" si="12"/>
        <v>0</v>
      </c>
      <c r="AU36" s="304">
        <f t="shared" si="13"/>
        <v>0</v>
      </c>
      <c r="AV36" s="304">
        <f t="shared" si="14"/>
        <v>0</v>
      </c>
      <c r="AW36" s="304">
        <f t="shared" si="15"/>
        <v>0</v>
      </c>
      <c r="AX36" s="304">
        <f t="shared" si="16"/>
        <v>0</v>
      </c>
      <c r="AY36" s="304">
        <f t="shared" si="17"/>
        <v>0</v>
      </c>
      <c r="AZ36" s="304">
        <f t="shared" si="18"/>
        <v>0</v>
      </c>
      <c r="BA36" s="304">
        <f t="shared" si="19"/>
        <v>0</v>
      </c>
      <c r="BB36" s="304">
        <f t="shared" si="20"/>
        <v>0</v>
      </c>
      <c r="BC36" s="304">
        <f t="shared" si="21"/>
        <v>0</v>
      </c>
      <c r="BD36" s="304">
        <f t="shared" si="22"/>
        <v>0</v>
      </c>
      <c r="BE36" s="304">
        <f>IFERROR(IF(VLOOKUP($C36,Listen!$A$2:$F$45,6,0)="Ja",BB36-MAX(BC36:BD36),BB36-BC36),0)</f>
        <v>0</v>
      </c>
    </row>
    <row r="37" spans="1:57" s="32" customFormat="1" x14ac:dyDescent="0.25">
      <c r="A37" s="320" t="str">
        <f>IF(AND(D37&lt;&gt;0,C37&lt;&gt;0,E37&lt;&gt;0),IF(B37&lt;&gt;0,CONCATENATE(B37,"-AGr",VLOOKUP(C37,Listen!$A$2:$D$45,4,FALSE),"-",D37,"-",E37,),CONCATENATE("AGr",VLOOKUP(C37,Listen!$A$2:$D$45,4,FALSE),"-",D37,"-",E37)),"keine vollständige ID")</f>
        <v>keine vollständige ID</v>
      </c>
      <c r="B37" s="301"/>
      <c r="C37" s="287"/>
      <c r="D37" s="34"/>
      <c r="E37" s="306"/>
      <c r="F37" s="116"/>
      <c r="G37" s="17"/>
      <c r="H37" s="17"/>
      <c r="I37" s="17"/>
      <c r="J37" s="17"/>
      <c r="K37" s="17"/>
      <c r="L37" s="17"/>
      <c r="M37" s="17"/>
      <c r="N37" s="17"/>
      <c r="O37" s="116"/>
      <c r="P37" s="117">
        <f>IF(D37&gt;A_Stammdaten!$B$12,0,SUM(G37,H37,J37,L37:M37)-SUM(I37,K37,N37:O37))</f>
        <v>0</v>
      </c>
      <c r="Q37" s="17"/>
      <c r="R37" s="17"/>
      <c r="S37" s="17"/>
      <c r="T37" s="17"/>
      <c r="U37" s="62">
        <f t="shared" si="2"/>
        <v>0</v>
      </c>
      <c r="V37" s="34"/>
      <c r="W37" s="34"/>
      <c r="X37" s="34"/>
      <c r="Y37" s="34"/>
      <c r="Z37" s="34"/>
      <c r="AA37" s="63" t="str">
        <f t="shared" si="3"/>
        <v>-</v>
      </c>
      <c r="AB37" s="63" t="str">
        <f t="shared" si="4"/>
        <v>-</v>
      </c>
      <c r="AC37" s="63">
        <f>IF(ISBLANK($C37),0,VLOOKUP($C37,Listen!$A$2:$C$45,2,FALSE))</f>
        <v>0</v>
      </c>
      <c r="AD37" s="63">
        <f>IF(ISBLANK($C37),0,VLOOKUP($C37,Listen!$A$2:$C$45,3,FALSE))</f>
        <v>0</v>
      </c>
      <c r="AE37" s="49">
        <f t="shared" si="5"/>
        <v>0</v>
      </c>
      <c r="AF37" s="49">
        <f t="shared" si="5"/>
        <v>0</v>
      </c>
      <c r="AG37" s="49">
        <f>IFERROR(IF(OR($V37&lt;&gt;"Ja",VLOOKUP($C37,Listen!$A$2:$F$45,5,0)="Nein",D37&lt;IF(C37="LNG Anbindungsanlagen gemäß separater Festlegung",2022,2023)),$AC37,$AA37),0)</f>
        <v>0</v>
      </c>
      <c r="AH37" s="49">
        <f>IFERROR(IF(OR($V37&lt;&gt;"Ja",VLOOKUP($C37,Listen!$A$2:$F$45,5,0)="Nein",D37&lt;IF(C37="LNG Anbindungsanlagen gemäß separater Festlegung",2022,2023)),$AC37,$AA37),0)</f>
        <v>0</v>
      </c>
      <c r="AI37" s="49">
        <f>IFERROR(IF(OR($W37&lt;&gt;"Ja",VLOOKUP($C37,Listen!$A$2:$F$45,6,0)="Nein"),$AC37,$AB37),0)</f>
        <v>0</v>
      </c>
      <c r="AJ37" s="49">
        <f>IFERROR(IF(OR($W37&lt;&gt;"Ja",VLOOKUP($C37,Listen!$A$2:$F$45,6,0)="Nein"),$AC37,$AB37),0)</f>
        <v>0</v>
      </c>
      <c r="AK37" s="49">
        <f>IFERROR(IF(OR($W37&lt;&gt;"Ja",VLOOKUP($C37,Listen!$A$2:$F$45,6,0)="Nein"),$AC37,$AB37),0)</f>
        <v>0</v>
      </c>
      <c r="AL37" s="51">
        <f t="shared" si="6"/>
        <v>0</v>
      </c>
      <c r="AM37" s="296">
        <f>IFERROR(IF(VLOOKUP($C37,Listen!$A$2:$F$45,6,0)="Ja",MAX(BC37:BD37),D_SAV!$BC37),0)</f>
        <v>0</v>
      </c>
      <c r="AN37" s="51">
        <f t="shared" si="7"/>
        <v>0</v>
      </c>
      <c r="AP37" s="304">
        <f t="shared" si="8"/>
        <v>0</v>
      </c>
      <c r="AQ37" s="304">
        <f t="shared" si="9"/>
        <v>0</v>
      </c>
      <c r="AR37" s="304">
        <f t="shared" si="10"/>
        <v>0</v>
      </c>
      <c r="AS37" s="304">
        <f t="shared" si="11"/>
        <v>0</v>
      </c>
      <c r="AT37" s="304">
        <f t="shared" si="12"/>
        <v>0</v>
      </c>
      <c r="AU37" s="304">
        <f t="shared" si="13"/>
        <v>0</v>
      </c>
      <c r="AV37" s="304">
        <f t="shared" si="14"/>
        <v>0</v>
      </c>
      <c r="AW37" s="304">
        <f t="shared" si="15"/>
        <v>0</v>
      </c>
      <c r="AX37" s="304">
        <f t="shared" si="16"/>
        <v>0</v>
      </c>
      <c r="AY37" s="304">
        <f t="shared" si="17"/>
        <v>0</v>
      </c>
      <c r="AZ37" s="304">
        <f t="shared" si="18"/>
        <v>0</v>
      </c>
      <c r="BA37" s="304">
        <f t="shared" si="19"/>
        <v>0</v>
      </c>
      <c r="BB37" s="304">
        <f t="shared" si="20"/>
        <v>0</v>
      </c>
      <c r="BC37" s="304">
        <f t="shared" si="21"/>
        <v>0</v>
      </c>
      <c r="BD37" s="304">
        <f t="shared" si="22"/>
        <v>0</v>
      </c>
      <c r="BE37" s="304">
        <f>IFERROR(IF(VLOOKUP($C37,Listen!$A$2:$F$45,6,0)="Ja",BB37-MAX(BC37:BD37),BB37-BC37),0)</f>
        <v>0</v>
      </c>
    </row>
    <row r="38" spans="1:57" s="32" customFormat="1" x14ac:dyDescent="0.25">
      <c r="A38" s="320" t="str">
        <f>IF(AND(D38&lt;&gt;0,C38&lt;&gt;0,E38&lt;&gt;0),IF(B38&lt;&gt;0,CONCATENATE(B38,"-AGr",VLOOKUP(C38,Listen!$A$2:$D$45,4,FALSE),"-",D38,"-",E38,),CONCATENATE("AGr",VLOOKUP(C38,Listen!$A$2:$D$45,4,FALSE),"-",D38,"-",E38)),"keine vollständige ID")</f>
        <v>keine vollständige ID</v>
      </c>
      <c r="B38" s="301"/>
      <c r="C38" s="287"/>
      <c r="D38" s="34"/>
      <c r="E38" s="306"/>
      <c r="F38" s="116"/>
      <c r="G38" s="17"/>
      <c r="H38" s="17"/>
      <c r="I38" s="17"/>
      <c r="J38" s="17"/>
      <c r="K38" s="17"/>
      <c r="L38" s="17"/>
      <c r="M38" s="17"/>
      <c r="N38" s="17"/>
      <c r="O38" s="116"/>
      <c r="P38" s="117">
        <f>IF(D38&gt;A_Stammdaten!$B$12,0,SUM(G38,H38,J38,L38:M38)-SUM(I38,K38,N38:O38))</f>
        <v>0</v>
      </c>
      <c r="Q38" s="17"/>
      <c r="R38" s="17"/>
      <c r="S38" s="17"/>
      <c r="T38" s="17"/>
      <c r="U38" s="62">
        <f t="shared" si="2"/>
        <v>0</v>
      </c>
      <c r="V38" s="34"/>
      <c r="W38" s="34"/>
      <c r="X38" s="34"/>
      <c r="Y38" s="34"/>
      <c r="Z38" s="34"/>
      <c r="AA38" s="63" t="str">
        <f t="shared" si="3"/>
        <v>-</v>
      </c>
      <c r="AB38" s="63" t="str">
        <f t="shared" si="4"/>
        <v>-</v>
      </c>
      <c r="AC38" s="63">
        <f>IF(ISBLANK($C38),0,VLOOKUP($C38,Listen!$A$2:$C$45,2,FALSE))</f>
        <v>0</v>
      </c>
      <c r="AD38" s="63">
        <f>IF(ISBLANK($C38),0,VLOOKUP($C38,Listen!$A$2:$C$45,3,FALSE))</f>
        <v>0</v>
      </c>
      <c r="AE38" s="49">
        <f t="shared" si="5"/>
        <v>0</v>
      </c>
      <c r="AF38" s="49">
        <f t="shared" si="5"/>
        <v>0</v>
      </c>
      <c r="AG38" s="49">
        <f>IFERROR(IF(OR($V38&lt;&gt;"Ja",VLOOKUP($C38,Listen!$A$2:$F$45,5,0)="Nein",D38&lt;IF(C38="LNG Anbindungsanlagen gemäß separater Festlegung",2022,2023)),$AC38,$AA38),0)</f>
        <v>0</v>
      </c>
      <c r="AH38" s="49">
        <f>IFERROR(IF(OR($V38&lt;&gt;"Ja",VLOOKUP($C38,Listen!$A$2:$F$45,5,0)="Nein",D38&lt;IF(C38="LNG Anbindungsanlagen gemäß separater Festlegung",2022,2023)),$AC38,$AA38),0)</f>
        <v>0</v>
      </c>
      <c r="AI38" s="49">
        <f>IFERROR(IF(OR($W38&lt;&gt;"Ja",VLOOKUP($C38,Listen!$A$2:$F$45,6,0)="Nein"),$AC38,$AB38),0)</f>
        <v>0</v>
      </c>
      <c r="AJ38" s="49">
        <f>IFERROR(IF(OR($W38&lt;&gt;"Ja",VLOOKUP($C38,Listen!$A$2:$F$45,6,0)="Nein"),$AC38,$AB38),0)</f>
        <v>0</v>
      </c>
      <c r="AK38" s="49">
        <f>IFERROR(IF(OR($W38&lt;&gt;"Ja",VLOOKUP($C38,Listen!$A$2:$F$45,6,0)="Nein"),$AC38,$AB38),0)</f>
        <v>0</v>
      </c>
      <c r="AL38" s="51">
        <f t="shared" si="6"/>
        <v>0</v>
      </c>
      <c r="AM38" s="296">
        <f>IFERROR(IF(VLOOKUP($C38,Listen!$A$2:$F$45,6,0)="Ja",MAX(BC38:BD38),D_SAV!$BC38),0)</f>
        <v>0</v>
      </c>
      <c r="AN38" s="51">
        <f t="shared" si="7"/>
        <v>0</v>
      </c>
      <c r="AP38" s="304">
        <f t="shared" si="8"/>
        <v>0</v>
      </c>
      <c r="AQ38" s="304">
        <f t="shared" si="9"/>
        <v>0</v>
      </c>
      <c r="AR38" s="304">
        <f t="shared" si="10"/>
        <v>0</v>
      </c>
      <c r="AS38" s="304">
        <f t="shared" si="11"/>
        <v>0</v>
      </c>
      <c r="AT38" s="304">
        <f t="shared" si="12"/>
        <v>0</v>
      </c>
      <c r="AU38" s="304">
        <f t="shared" si="13"/>
        <v>0</v>
      </c>
      <c r="AV38" s="304">
        <f t="shared" si="14"/>
        <v>0</v>
      </c>
      <c r="AW38" s="304">
        <f t="shared" si="15"/>
        <v>0</v>
      </c>
      <c r="AX38" s="304">
        <f t="shared" si="16"/>
        <v>0</v>
      </c>
      <c r="AY38" s="304">
        <f t="shared" si="17"/>
        <v>0</v>
      </c>
      <c r="AZ38" s="304">
        <f t="shared" si="18"/>
        <v>0</v>
      </c>
      <c r="BA38" s="304">
        <f t="shared" si="19"/>
        <v>0</v>
      </c>
      <c r="BB38" s="304">
        <f t="shared" si="20"/>
        <v>0</v>
      </c>
      <c r="BC38" s="304">
        <f t="shared" si="21"/>
        <v>0</v>
      </c>
      <c r="BD38" s="304">
        <f t="shared" si="22"/>
        <v>0</v>
      </c>
      <c r="BE38" s="304">
        <f>IFERROR(IF(VLOOKUP($C38,Listen!$A$2:$F$45,6,0)="Ja",BB38-MAX(BC38:BD38),BB38-BC38),0)</f>
        <v>0</v>
      </c>
    </row>
    <row r="39" spans="1:57" s="32" customFormat="1" x14ac:dyDescent="0.25">
      <c r="A39" s="320" t="str">
        <f>IF(AND(D39&lt;&gt;0,C39&lt;&gt;0,E39&lt;&gt;0),IF(B39&lt;&gt;0,CONCATENATE(B39,"-AGr",VLOOKUP(C39,Listen!$A$2:$D$45,4,FALSE),"-",D39,"-",E39,),CONCATENATE("AGr",VLOOKUP(C39,Listen!$A$2:$D$45,4,FALSE),"-",D39,"-",E39)),"keine vollständige ID")</f>
        <v>keine vollständige ID</v>
      </c>
      <c r="B39" s="301"/>
      <c r="C39" s="287"/>
      <c r="D39" s="34"/>
      <c r="E39" s="306"/>
      <c r="F39" s="116"/>
      <c r="G39" s="17"/>
      <c r="H39" s="17"/>
      <c r="I39" s="17"/>
      <c r="J39" s="17"/>
      <c r="K39" s="17"/>
      <c r="L39" s="17"/>
      <c r="M39" s="17"/>
      <c r="N39" s="17"/>
      <c r="O39" s="116"/>
      <c r="P39" s="117">
        <f>IF(D39&gt;A_Stammdaten!$B$12,0,SUM(G39,H39,J39,L39:M39)-SUM(I39,K39,N39:O39))</f>
        <v>0</v>
      </c>
      <c r="Q39" s="17"/>
      <c r="R39" s="17"/>
      <c r="S39" s="17"/>
      <c r="T39" s="17"/>
      <c r="U39" s="62">
        <f t="shared" si="2"/>
        <v>0</v>
      </c>
      <c r="V39" s="34"/>
      <c r="W39" s="34"/>
      <c r="X39" s="34"/>
      <c r="Y39" s="34"/>
      <c r="Z39" s="34"/>
      <c r="AA39" s="63" t="str">
        <f t="shared" si="3"/>
        <v>-</v>
      </c>
      <c r="AB39" s="63" t="str">
        <f t="shared" si="4"/>
        <v>-</v>
      </c>
      <c r="AC39" s="63">
        <f>IF(ISBLANK($C39),0,VLOOKUP($C39,Listen!$A$2:$C$45,2,FALSE))</f>
        <v>0</v>
      </c>
      <c r="AD39" s="63">
        <f>IF(ISBLANK($C39),0,VLOOKUP($C39,Listen!$A$2:$C$45,3,FALSE))</f>
        <v>0</v>
      </c>
      <c r="AE39" s="49">
        <f t="shared" si="5"/>
        <v>0</v>
      </c>
      <c r="AF39" s="49">
        <f t="shared" si="5"/>
        <v>0</v>
      </c>
      <c r="AG39" s="49">
        <f>IFERROR(IF(OR($V39&lt;&gt;"Ja",VLOOKUP($C39,Listen!$A$2:$F$45,5,0)="Nein",D39&lt;IF(C39="LNG Anbindungsanlagen gemäß separater Festlegung",2022,2023)),$AC39,$AA39),0)</f>
        <v>0</v>
      </c>
      <c r="AH39" s="49">
        <f>IFERROR(IF(OR($V39&lt;&gt;"Ja",VLOOKUP($C39,Listen!$A$2:$F$45,5,0)="Nein",D39&lt;IF(C39="LNG Anbindungsanlagen gemäß separater Festlegung",2022,2023)),$AC39,$AA39),0)</f>
        <v>0</v>
      </c>
      <c r="AI39" s="49">
        <f>IFERROR(IF(OR($W39&lt;&gt;"Ja",VLOOKUP($C39,Listen!$A$2:$F$45,6,0)="Nein"),$AC39,$AB39),0)</f>
        <v>0</v>
      </c>
      <c r="AJ39" s="49">
        <f>IFERROR(IF(OR($W39&lt;&gt;"Ja",VLOOKUP($C39,Listen!$A$2:$F$45,6,0)="Nein"),$AC39,$AB39),0)</f>
        <v>0</v>
      </c>
      <c r="AK39" s="49">
        <f>IFERROR(IF(OR($W39&lt;&gt;"Ja",VLOOKUP($C39,Listen!$A$2:$F$45,6,0)="Nein"),$AC39,$AB39),0)</f>
        <v>0</v>
      </c>
      <c r="AL39" s="51">
        <f t="shared" si="6"/>
        <v>0</v>
      </c>
      <c r="AM39" s="296">
        <f>IFERROR(IF(VLOOKUP($C39,Listen!$A$2:$F$45,6,0)="Ja",MAX(BC39:BD39),D_SAV!$BC39),0)</f>
        <v>0</v>
      </c>
      <c r="AN39" s="51">
        <f t="shared" si="7"/>
        <v>0</v>
      </c>
      <c r="AP39" s="304">
        <f t="shared" si="8"/>
        <v>0</v>
      </c>
      <c r="AQ39" s="304">
        <f t="shared" si="9"/>
        <v>0</v>
      </c>
      <c r="AR39" s="304">
        <f t="shared" si="10"/>
        <v>0</v>
      </c>
      <c r="AS39" s="304">
        <f t="shared" si="11"/>
        <v>0</v>
      </c>
      <c r="AT39" s="304">
        <f t="shared" si="12"/>
        <v>0</v>
      </c>
      <c r="AU39" s="304">
        <f t="shared" si="13"/>
        <v>0</v>
      </c>
      <c r="AV39" s="304">
        <f t="shared" si="14"/>
        <v>0</v>
      </c>
      <c r="AW39" s="304">
        <f t="shared" si="15"/>
        <v>0</v>
      </c>
      <c r="AX39" s="304">
        <f t="shared" si="16"/>
        <v>0</v>
      </c>
      <c r="AY39" s="304">
        <f t="shared" si="17"/>
        <v>0</v>
      </c>
      <c r="AZ39" s="304">
        <f t="shared" si="18"/>
        <v>0</v>
      </c>
      <c r="BA39" s="304">
        <f t="shared" si="19"/>
        <v>0</v>
      </c>
      <c r="BB39" s="304">
        <f t="shared" si="20"/>
        <v>0</v>
      </c>
      <c r="BC39" s="304">
        <f t="shared" si="21"/>
        <v>0</v>
      </c>
      <c r="BD39" s="304">
        <f t="shared" si="22"/>
        <v>0</v>
      </c>
      <c r="BE39" s="304">
        <f>IFERROR(IF(VLOOKUP($C39,Listen!$A$2:$F$45,6,0)="Ja",BB39-MAX(BC39:BD39),BB39-BC39),0)</f>
        <v>0</v>
      </c>
    </row>
    <row r="40" spans="1:57" s="32" customFormat="1" x14ac:dyDescent="0.25">
      <c r="A40" s="320" t="str">
        <f>IF(AND(D40&lt;&gt;0,C40&lt;&gt;0,E40&lt;&gt;0),IF(B40&lt;&gt;0,CONCATENATE(B40,"-AGr",VLOOKUP(C40,Listen!$A$2:$D$45,4,FALSE),"-",D40,"-",E40,),CONCATENATE("AGr",VLOOKUP(C40,Listen!$A$2:$D$45,4,FALSE),"-",D40,"-",E40)),"keine vollständige ID")</f>
        <v>keine vollständige ID</v>
      </c>
      <c r="B40" s="301"/>
      <c r="C40" s="287"/>
      <c r="D40" s="34"/>
      <c r="E40" s="306"/>
      <c r="F40" s="116"/>
      <c r="G40" s="17"/>
      <c r="H40" s="17"/>
      <c r="I40" s="17"/>
      <c r="J40" s="17"/>
      <c r="K40" s="17"/>
      <c r="L40" s="17"/>
      <c r="M40" s="17"/>
      <c r="N40" s="17"/>
      <c r="O40" s="116"/>
      <c r="P40" s="117">
        <f>IF(D40&gt;A_Stammdaten!$B$12,0,SUM(G40,H40,J40,L40:M40)-SUM(I40,K40,N40:O40))</f>
        <v>0</v>
      </c>
      <c r="Q40" s="17"/>
      <c r="R40" s="17"/>
      <c r="S40" s="17"/>
      <c r="T40" s="17"/>
      <c r="U40" s="62">
        <f t="shared" si="2"/>
        <v>0</v>
      </c>
      <c r="V40" s="34"/>
      <c r="W40" s="34"/>
      <c r="X40" s="34"/>
      <c r="Y40" s="34"/>
      <c r="Z40" s="34"/>
      <c r="AA40" s="63" t="str">
        <f t="shared" si="3"/>
        <v>-</v>
      </c>
      <c r="AB40" s="63" t="str">
        <f t="shared" si="4"/>
        <v>-</v>
      </c>
      <c r="AC40" s="63">
        <f>IF(ISBLANK($C40),0,VLOOKUP($C40,Listen!$A$2:$C$45,2,FALSE))</f>
        <v>0</v>
      </c>
      <c r="AD40" s="63">
        <f>IF(ISBLANK($C40),0,VLOOKUP($C40,Listen!$A$2:$C$45,3,FALSE))</f>
        <v>0</v>
      </c>
      <c r="AE40" s="49">
        <f t="shared" si="5"/>
        <v>0</v>
      </c>
      <c r="AF40" s="49">
        <f t="shared" si="5"/>
        <v>0</v>
      </c>
      <c r="AG40" s="49">
        <f>IFERROR(IF(OR($V40&lt;&gt;"Ja",VLOOKUP($C40,Listen!$A$2:$F$45,5,0)="Nein",D40&lt;IF(C40="LNG Anbindungsanlagen gemäß separater Festlegung",2022,2023)),$AC40,$AA40),0)</f>
        <v>0</v>
      </c>
      <c r="AH40" s="49">
        <f>IFERROR(IF(OR($V40&lt;&gt;"Ja",VLOOKUP($C40,Listen!$A$2:$F$45,5,0)="Nein",D40&lt;IF(C40="LNG Anbindungsanlagen gemäß separater Festlegung",2022,2023)),$AC40,$AA40),0)</f>
        <v>0</v>
      </c>
      <c r="AI40" s="49">
        <f>IFERROR(IF(OR($W40&lt;&gt;"Ja",VLOOKUP($C40,Listen!$A$2:$F$45,6,0)="Nein"),$AC40,$AB40),0)</f>
        <v>0</v>
      </c>
      <c r="AJ40" s="49">
        <f>IFERROR(IF(OR($W40&lt;&gt;"Ja",VLOOKUP($C40,Listen!$A$2:$F$45,6,0)="Nein"),$AC40,$AB40),0)</f>
        <v>0</v>
      </c>
      <c r="AK40" s="49">
        <f>IFERROR(IF(OR($W40&lt;&gt;"Ja",VLOOKUP($C40,Listen!$A$2:$F$45,6,0)="Nein"),$AC40,$AB40),0)</f>
        <v>0</v>
      </c>
      <c r="AL40" s="51">
        <f t="shared" si="6"/>
        <v>0</v>
      </c>
      <c r="AM40" s="296">
        <f>IFERROR(IF(VLOOKUP($C40,Listen!$A$2:$F$45,6,0)="Ja",MAX(BC40:BD40),D_SAV!$BC40),0)</f>
        <v>0</v>
      </c>
      <c r="AN40" s="51">
        <f t="shared" si="7"/>
        <v>0</v>
      </c>
      <c r="AP40" s="304">
        <f t="shared" si="8"/>
        <v>0</v>
      </c>
      <c r="AQ40" s="304">
        <f t="shared" si="9"/>
        <v>0</v>
      </c>
      <c r="AR40" s="304">
        <f t="shared" si="10"/>
        <v>0</v>
      </c>
      <c r="AS40" s="304">
        <f t="shared" si="11"/>
        <v>0</v>
      </c>
      <c r="AT40" s="304">
        <f t="shared" si="12"/>
        <v>0</v>
      </c>
      <c r="AU40" s="304">
        <f t="shared" si="13"/>
        <v>0</v>
      </c>
      <c r="AV40" s="304">
        <f t="shared" si="14"/>
        <v>0</v>
      </c>
      <c r="AW40" s="304">
        <f t="shared" si="15"/>
        <v>0</v>
      </c>
      <c r="AX40" s="304">
        <f t="shared" si="16"/>
        <v>0</v>
      </c>
      <c r="AY40" s="304">
        <f t="shared" si="17"/>
        <v>0</v>
      </c>
      <c r="AZ40" s="304">
        <f t="shared" si="18"/>
        <v>0</v>
      </c>
      <c r="BA40" s="304">
        <f t="shared" si="19"/>
        <v>0</v>
      </c>
      <c r="BB40" s="304">
        <f t="shared" si="20"/>
        <v>0</v>
      </c>
      <c r="BC40" s="304">
        <f t="shared" si="21"/>
        <v>0</v>
      </c>
      <c r="BD40" s="304">
        <f t="shared" si="22"/>
        <v>0</v>
      </c>
      <c r="BE40" s="304">
        <f>IFERROR(IF(VLOOKUP($C40,Listen!$A$2:$F$45,6,0)="Ja",BB40-MAX(BC40:BD40),BB40-BC40),0)</f>
        <v>0</v>
      </c>
    </row>
    <row r="41" spans="1:57" s="32" customFormat="1" x14ac:dyDescent="0.25">
      <c r="A41" s="320" t="str">
        <f>IF(AND(D41&lt;&gt;0,C41&lt;&gt;0,E41&lt;&gt;0),IF(B41&lt;&gt;0,CONCATENATE(B41,"-AGr",VLOOKUP(C41,Listen!$A$2:$D$45,4,FALSE),"-",D41,"-",E41,),CONCATENATE("AGr",VLOOKUP(C41,Listen!$A$2:$D$45,4,FALSE),"-",D41,"-",E41)),"keine vollständige ID")</f>
        <v>keine vollständige ID</v>
      </c>
      <c r="B41" s="301"/>
      <c r="C41" s="287"/>
      <c r="D41" s="34"/>
      <c r="E41" s="306"/>
      <c r="F41" s="116"/>
      <c r="G41" s="17"/>
      <c r="H41" s="17"/>
      <c r="I41" s="17"/>
      <c r="J41" s="17"/>
      <c r="K41" s="17"/>
      <c r="L41" s="17"/>
      <c r="M41" s="17"/>
      <c r="N41" s="17"/>
      <c r="O41" s="116"/>
      <c r="P41" s="117">
        <f>IF(D41&gt;A_Stammdaten!$B$12,0,SUM(G41,H41,J41,L41:M41)-SUM(I41,K41,N41:O41))</f>
        <v>0</v>
      </c>
      <c r="Q41" s="17"/>
      <c r="R41" s="17"/>
      <c r="S41" s="17"/>
      <c r="T41" s="17"/>
      <c r="U41" s="62">
        <f t="shared" si="2"/>
        <v>0</v>
      </c>
      <c r="V41" s="34"/>
      <c r="W41" s="34"/>
      <c r="X41" s="34"/>
      <c r="Y41" s="34"/>
      <c r="Z41" s="34"/>
      <c r="AA41" s="63" t="str">
        <f t="shared" si="3"/>
        <v>-</v>
      </c>
      <c r="AB41" s="63" t="str">
        <f t="shared" si="4"/>
        <v>-</v>
      </c>
      <c r="AC41" s="63">
        <f>IF(ISBLANK($C41),0,VLOOKUP($C41,Listen!$A$2:$C$45,2,FALSE))</f>
        <v>0</v>
      </c>
      <c r="AD41" s="63">
        <f>IF(ISBLANK($C41),0,VLOOKUP($C41,Listen!$A$2:$C$45,3,FALSE))</f>
        <v>0</v>
      </c>
      <c r="AE41" s="49">
        <f t="shared" si="5"/>
        <v>0</v>
      </c>
      <c r="AF41" s="49">
        <f t="shared" si="5"/>
        <v>0</v>
      </c>
      <c r="AG41" s="49">
        <f>IFERROR(IF(OR($V41&lt;&gt;"Ja",VLOOKUP($C41,Listen!$A$2:$F$45,5,0)="Nein",D41&lt;IF(C41="LNG Anbindungsanlagen gemäß separater Festlegung",2022,2023)),$AC41,$AA41),0)</f>
        <v>0</v>
      </c>
      <c r="AH41" s="49">
        <f>IFERROR(IF(OR($V41&lt;&gt;"Ja",VLOOKUP($C41,Listen!$A$2:$F$45,5,0)="Nein",D41&lt;IF(C41="LNG Anbindungsanlagen gemäß separater Festlegung",2022,2023)),$AC41,$AA41),0)</f>
        <v>0</v>
      </c>
      <c r="AI41" s="49">
        <f>IFERROR(IF(OR($W41&lt;&gt;"Ja",VLOOKUP($C41,Listen!$A$2:$F$45,6,0)="Nein"),$AC41,$AB41),0)</f>
        <v>0</v>
      </c>
      <c r="AJ41" s="49">
        <f>IFERROR(IF(OR($W41&lt;&gt;"Ja",VLOOKUP($C41,Listen!$A$2:$F$45,6,0)="Nein"),$AC41,$AB41),0)</f>
        <v>0</v>
      </c>
      <c r="AK41" s="49">
        <f>IFERROR(IF(OR($W41&lt;&gt;"Ja",VLOOKUP($C41,Listen!$A$2:$F$45,6,0)="Nein"),$AC41,$AB41),0)</f>
        <v>0</v>
      </c>
      <c r="AL41" s="51">
        <f t="shared" si="6"/>
        <v>0</v>
      </c>
      <c r="AM41" s="296">
        <f>IFERROR(IF(VLOOKUP($C41,Listen!$A$2:$F$45,6,0)="Ja",MAX(BC41:BD41),D_SAV!$BC41),0)</f>
        <v>0</v>
      </c>
      <c r="AN41" s="51">
        <f t="shared" si="7"/>
        <v>0</v>
      </c>
      <c r="AP41" s="304">
        <f t="shared" si="8"/>
        <v>0</v>
      </c>
      <c r="AQ41" s="304">
        <f t="shared" si="9"/>
        <v>0</v>
      </c>
      <c r="AR41" s="304">
        <f t="shared" si="10"/>
        <v>0</v>
      </c>
      <c r="AS41" s="304">
        <f t="shared" si="11"/>
        <v>0</v>
      </c>
      <c r="AT41" s="304">
        <f t="shared" si="12"/>
        <v>0</v>
      </c>
      <c r="AU41" s="304">
        <f t="shared" si="13"/>
        <v>0</v>
      </c>
      <c r="AV41" s="304">
        <f t="shared" si="14"/>
        <v>0</v>
      </c>
      <c r="AW41" s="304">
        <f t="shared" si="15"/>
        <v>0</v>
      </c>
      <c r="AX41" s="304">
        <f t="shared" si="16"/>
        <v>0</v>
      </c>
      <c r="AY41" s="304">
        <f t="shared" si="17"/>
        <v>0</v>
      </c>
      <c r="AZ41" s="304">
        <f t="shared" si="18"/>
        <v>0</v>
      </c>
      <c r="BA41" s="304">
        <f t="shared" si="19"/>
        <v>0</v>
      </c>
      <c r="BB41" s="304">
        <f t="shared" si="20"/>
        <v>0</v>
      </c>
      <c r="BC41" s="304">
        <f t="shared" si="21"/>
        <v>0</v>
      </c>
      <c r="BD41" s="304">
        <f t="shared" si="22"/>
        <v>0</v>
      </c>
      <c r="BE41" s="304">
        <f>IFERROR(IF(VLOOKUP($C41,Listen!$A$2:$F$45,6,0)="Ja",BB41-MAX(BC41:BD41),BB41-BC41),0)</f>
        <v>0</v>
      </c>
    </row>
    <row r="42" spans="1:57" s="32" customFormat="1" x14ac:dyDescent="0.25">
      <c r="A42" s="320" t="str">
        <f>IF(AND(D42&lt;&gt;0,C42&lt;&gt;0,E42&lt;&gt;0),IF(B42&lt;&gt;0,CONCATENATE(B42,"-AGr",VLOOKUP(C42,Listen!$A$2:$D$45,4,FALSE),"-",D42,"-",E42,),CONCATENATE("AGr",VLOOKUP(C42,Listen!$A$2:$D$45,4,FALSE),"-",D42,"-",E42)),"keine vollständige ID")</f>
        <v>keine vollständige ID</v>
      </c>
      <c r="B42" s="301"/>
      <c r="C42" s="287"/>
      <c r="D42" s="34"/>
      <c r="E42" s="306"/>
      <c r="F42" s="116"/>
      <c r="G42" s="17"/>
      <c r="H42" s="17"/>
      <c r="I42" s="17"/>
      <c r="J42" s="17"/>
      <c r="K42" s="17"/>
      <c r="L42" s="17"/>
      <c r="M42" s="17"/>
      <c r="N42" s="17"/>
      <c r="O42" s="116"/>
      <c r="P42" s="117">
        <f>IF(D42&gt;A_Stammdaten!$B$12,0,SUM(G42,H42,J42,L42:M42)-SUM(I42,K42,N42:O42))</f>
        <v>0</v>
      </c>
      <c r="Q42" s="17"/>
      <c r="R42" s="17"/>
      <c r="S42" s="17"/>
      <c r="T42" s="17"/>
      <c r="U42" s="62">
        <f t="shared" si="2"/>
        <v>0</v>
      </c>
      <c r="V42" s="34"/>
      <c r="W42" s="34"/>
      <c r="X42" s="34"/>
      <c r="Y42" s="34"/>
      <c r="Z42" s="34"/>
      <c r="AA42" s="63" t="str">
        <f t="shared" si="3"/>
        <v>-</v>
      </c>
      <c r="AB42" s="63" t="str">
        <f t="shared" si="4"/>
        <v>-</v>
      </c>
      <c r="AC42" s="63">
        <f>IF(ISBLANK($C42),0,VLOOKUP($C42,Listen!$A$2:$C$45,2,FALSE))</f>
        <v>0</v>
      </c>
      <c r="AD42" s="63">
        <f>IF(ISBLANK($C42),0,VLOOKUP($C42,Listen!$A$2:$C$45,3,FALSE))</f>
        <v>0</v>
      </c>
      <c r="AE42" s="49">
        <f t="shared" si="5"/>
        <v>0</v>
      </c>
      <c r="AF42" s="49">
        <f t="shared" si="5"/>
        <v>0</v>
      </c>
      <c r="AG42" s="49">
        <f>IFERROR(IF(OR($V42&lt;&gt;"Ja",VLOOKUP($C42,Listen!$A$2:$F$45,5,0)="Nein",D42&lt;IF(C42="LNG Anbindungsanlagen gemäß separater Festlegung",2022,2023)),$AC42,$AA42),0)</f>
        <v>0</v>
      </c>
      <c r="AH42" s="49">
        <f>IFERROR(IF(OR($V42&lt;&gt;"Ja",VLOOKUP($C42,Listen!$A$2:$F$45,5,0)="Nein",D42&lt;IF(C42="LNG Anbindungsanlagen gemäß separater Festlegung",2022,2023)),$AC42,$AA42),0)</f>
        <v>0</v>
      </c>
      <c r="AI42" s="49">
        <f>IFERROR(IF(OR($W42&lt;&gt;"Ja",VLOOKUP($C42,Listen!$A$2:$F$45,6,0)="Nein"),$AC42,$AB42),0)</f>
        <v>0</v>
      </c>
      <c r="AJ42" s="49">
        <f>IFERROR(IF(OR($W42&lt;&gt;"Ja",VLOOKUP($C42,Listen!$A$2:$F$45,6,0)="Nein"),$AC42,$AB42),0)</f>
        <v>0</v>
      </c>
      <c r="AK42" s="49">
        <f>IFERROR(IF(OR($W42&lt;&gt;"Ja",VLOOKUP($C42,Listen!$A$2:$F$45,6,0)="Nein"),$AC42,$AB42),0)</f>
        <v>0</v>
      </c>
      <c r="AL42" s="51">
        <f t="shared" si="6"/>
        <v>0</v>
      </c>
      <c r="AM42" s="296">
        <f>IFERROR(IF(VLOOKUP($C42,Listen!$A$2:$F$45,6,0)="Ja",MAX(BC42:BD42),D_SAV!$BC42),0)</f>
        <v>0</v>
      </c>
      <c r="AN42" s="51">
        <f t="shared" si="7"/>
        <v>0</v>
      </c>
      <c r="AP42" s="304">
        <f t="shared" si="8"/>
        <v>0</v>
      </c>
      <c r="AQ42" s="304">
        <f t="shared" si="9"/>
        <v>0</v>
      </c>
      <c r="AR42" s="304">
        <f t="shared" si="10"/>
        <v>0</v>
      </c>
      <c r="AS42" s="304">
        <f t="shared" si="11"/>
        <v>0</v>
      </c>
      <c r="AT42" s="304">
        <f t="shared" si="12"/>
        <v>0</v>
      </c>
      <c r="AU42" s="304">
        <f t="shared" si="13"/>
        <v>0</v>
      </c>
      <c r="AV42" s="304">
        <f t="shared" si="14"/>
        <v>0</v>
      </c>
      <c r="AW42" s="304">
        <f t="shared" si="15"/>
        <v>0</v>
      </c>
      <c r="AX42" s="304">
        <f t="shared" si="16"/>
        <v>0</v>
      </c>
      <c r="AY42" s="304">
        <f t="shared" si="17"/>
        <v>0</v>
      </c>
      <c r="AZ42" s="304">
        <f t="shared" si="18"/>
        <v>0</v>
      </c>
      <c r="BA42" s="304">
        <f t="shared" si="19"/>
        <v>0</v>
      </c>
      <c r="BB42" s="304">
        <f t="shared" si="20"/>
        <v>0</v>
      </c>
      <c r="BC42" s="304">
        <f t="shared" si="21"/>
        <v>0</v>
      </c>
      <c r="BD42" s="304">
        <f t="shared" si="22"/>
        <v>0</v>
      </c>
      <c r="BE42" s="304">
        <f>IFERROR(IF(VLOOKUP($C42,Listen!$A$2:$F$45,6,0)="Ja",BB42-MAX(BC42:BD42),BB42-BC42),0)</f>
        <v>0</v>
      </c>
    </row>
    <row r="43" spans="1:57" s="32" customFormat="1" x14ac:dyDescent="0.25">
      <c r="A43" s="320" t="str">
        <f>IF(AND(D43&lt;&gt;0,C43&lt;&gt;0,E43&lt;&gt;0),IF(B43&lt;&gt;0,CONCATENATE(B43,"-AGr",VLOOKUP(C43,Listen!$A$2:$D$45,4,FALSE),"-",D43,"-",E43,),CONCATENATE("AGr",VLOOKUP(C43,Listen!$A$2:$D$45,4,FALSE),"-",D43,"-",E43)),"keine vollständige ID")</f>
        <v>keine vollständige ID</v>
      </c>
      <c r="B43" s="301"/>
      <c r="C43" s="287"/>
      <c r="D43" s="34"/>
      <c r="E43" s="306"/>
      <c r="F43" s="116"/>
      <c r="G43" s="17"/>
      <c r="H43" s="17"/>
      <c r="I43" s="17"/>
      <c r="J43" s="17"/>
      <c r="K43" s="17"/>
      <c r="L43" s="17"/>
      <c r="M43" s="17"/>
      <c r="N43" s="17"/>
      <c r="O43" s="116"/>
      <c r="P43" s="117">
        <f>IF(D43&gt;A_Stammdaten!$B$12,0,SUM(G43,H43,J43,L43:M43)-SUM(I43,K43,N43:O43))</f>
        <v>0</v>
      </c>
      <c r="Q43" s="17"/>
      <c r="R43" s="17"/>
      <c r="S43" s="17"/>
      <c r="T43" s="17"/>
      <c r="U43" s="62">
        <f t="shared" si="2"/>
        <v>0</v>
      </c>
      <c r="V43" s="34"/>
      <c r="W43" s="34"/>
      <c r="X43" s="34"/>
      <c r="Y43" s="34"/>
      <c r="Z43" s="34"/>
      <c r="AA43" s="63" t="str">
        <f t="shared" si="3"/>
        <v>-</v>
      </c>
      <c r="AB43" s="63" t="str">
        <f t="shared" si="4"/>
        <v>-</v>
      </c>
      <c r="AC43" s="63">
        <f>IF(ISBLANK($C43),0,VLOOKUP($C43,Listen!$A$2:$C$45,2,FALSE))</f>
        <v>0</v>
      </c>
      <c r="AD43" s="63">
        <f>IF(ISBLANK($C43),0,VLOOKUP($C43,Listen!$A$2:$C$45,3,FALSE))</f>
        <v>0</v>
      </c>
      <c r="AE43" s="49">
        <f t="shared" si="5"/>
        <v>0</v>
      </c>
      <c r="AF43" s="49">
        <f t="shared" si="5"/>
        <v>0</v>
      </c>
      <c r="AG43" s="49">
        <f>IFERROR(IF(OR($V43&lt;&gt;"Ja",VLOOKUP($C43,Listen!$A$2:$F$45,5,0)="Nein",D43&lt;IF(C43="LNG Anbindungsanlagen gemäß separater Festlegung",2022,2023)),$AC43,$AA43),0)</f>
        <v>0</v>
      </c>
      <c r="AH43" s="49">
        <f>IFERROR(IF(OR($V43&lt;&gt;"Ja",VLOOKUP($C43,Listen!$A$2:$F$45,5,0)="Nein",D43&lt;IF(C43="LNG Anbindungsanlagen gemäß separater Festlegung",2022,2023)),$AC43,$AA43),0)</f>
        <v>0</v>
      </c>
      <c r="AI43" s="49">
        <f>IFERROR(IF(OR($W43&lt;&gt;"Ja",VLOOKUP($C43,Listen!$A$2:$F$45,6,0)="Nein"),$AC43,$AB43),0)</f>
        <v>0</v>
      </c>
      <c r="AJ43" s="49">
        <f>IFERROR(IF(OR($W43&lt;&gt;"Ja",VLOOKUP($C43,Listen!$A$2:$F$45,6,0)="Nein"),$AC43,$AB43),0)</f>
        <v>0</v>
      </c>
      <c r="AK43" s="49">
        <f>IFERROR(IF(OR($W43&lt;&gt;"Ja",VLOOKUP($C43,Listen!$A$2:$F$45,6,0)="Nein"),$AC43,$AB43),0)</f>
        <v>0</v>
      </c>
      <c r="AL43" s="51">
        <f t="shared" si="6"/>
        <v>0</v>
      </c>
      <c r="AM43" s="296">
        <f>IFERROR(IF(VLOOKUP($C43,Listen!$A$2:$F$45,6,0)="Ja",MAX(BC43:BD43),D_SAV!$BC43),0)</f>
        <v>0</v>
      </c>
      <c r="AN43" s="51">
        <f t="shared" si="7"/>
        <v>0</v>
      </c>
      <c r="AP43" s="304">
        <f t="shared" si="8"/>
        <v>0</v>
      </c>
      <c r="AQ43" s="304">
        <f t="shared" si="9"/>
        <v>0</v>
      </c>
      <c r="AR43" s="304">
        <f t="shared" si="10"/>
        <v>0</v>
      </c>
      <c r="AS43" s="304">
        <f t="shared" si="11"/>
        <v>0</v>
      </c>
      <c r="AT43" s="304">
        <f t="shared" si="12"/>
        <v>0</v>
      </c>
      <c r="AU43" s="304">
        <f t="shared" si="13"/>
        <v>0</v>
      </c>
      <c r="AV43" s="304">
        <f t="shared" si="14"/>
        <v>0</v>
      </c>
      <c r="AW43" s="304">
        <f t="shared" si="15"/>
        <v>0</v>
      </c>
      <c r="AX43" s="304">
        <f t="shared" si="16"/>
        <v>0</v>
      </c>
      <c r="AY43" s="304">
        <f t="shared" si="17"/>
        <v>0</v>
      </c>
      <c r="AZ43" s="304">
        <f t="shared" si="18"/>
        <v>0</v>
      </c>
      <c r="BA43" s="304">
        <f t="shared" si="19"/>
        <v>0</v>
      </c>
      <c r="BB43" s="304">
        <f t="shared" si="20"/>
        <v>0</v>
      </c>
      <c r="BC43" s="304">
        <f t="shared" si="21"/>
        <v>0</v>
      </c>
      <c r="BD43" s="304">
        <f t="shared" si="22"/>
        <v>0</v>
      </c>
      <c r="BE43" s="304">
        <f>IFERROR(IF(VLOOKUP($C43,Listen!$A$2:$F$45,6,0)="Ja",BB43-MAX(BC43:BD43),BB43-BC43),0)</f>
        <v>0</v>
      </c>
    </row>
    <row r="44" spans="1:57" s="32" customFormat="1" x14ac:dyDescent="0.25">
      <c r="A44" s="320" t="str">
        <f>IF(AND(D44&lt;&gt;0,C44&lt;&gt;0,E44&lt;&gt;0),IF(B44&lt;&gt;0,CONCATENATE(B44,"-AGr",VLOOKUP(C44,Listen!$A$2:$D$45,4,FALSE),"-",D44,"-",E44,),CONCATENATE("AGr",VLOOKUP(C44,Listen!$A$2:$D$45,4,FALSE),"-",D44,"-",E44)),"keine vollständige ID")</f>
        <v>keine vollständige ID</v>
      </c>
      <c r="B44" s="301"/>
      <c r="C44" s="287"/>
      <c r="D44" s="34"/>
      <c r="E44" s="306"/>
      <c r="F44" s="116"/>
      <c r="G44" s="17"/>
      <c r="H44" s="17"/>
      <c r="I44" s="17"/>
      <c r="J44" s="17"/>
      <c r="K44" s="17"/>
      <c r="L44" s="17"/>
      <c r="M44" s="17"/>
      <c r="N44" s="17"/>
      <c r="O44" s="116"/>
      <c r="P44" s="117">
        <f>IF(D44&gt;A_Stammdaten!$B$12,0,SUM(G44,H44,J44,L44:M44)-SUM(I44,K44,N44:O44))</f>
        <v>0</v>
      </c>
      <c r="Q44" s="17"/>
      <c r="R44" s="17"/>
      <c r="S44" s="17"/>
      <c r="T44" s="17"/>
      <c r="U44" s="62">
        <f t="shared" si="2"/>
        <v>0</v>
      </c>
      <c r="V44" s="34"/>
      <c r="W44" s="34"/>
      <c r="X44" s="34"/>
      <c r="Y44" s="34"/>
      <c r="Z44" s="34"/>
      <c r="AA44" s="63" t="str">
        <f t="shared" si="3"/>
        <v>-</v>
      </c>
      <c r="AB44" s="63" t="str">
        <f t="shared" si="4"/>
        <v>-</v>
      </c>
      <c r="AC44" s="63">
        <f>IF(ISBLANK($C44),0,VLOOKUP($C44,Listen!$A$2:$C$45,2,FALSE))</f>
        <v>0</v>
      </c>
      <c r="AD44" s="63">
        <f>IF(ISBLANK($C44),0,VLOOKUP($C44,Listen!$A$2:$C$45,3,FALSE))</f>
        <v>0</v>
      </c>
      <c r="AE44" s="49">
        <f t="shared" si="5"/>
        <v>0</v>
      </c>
      <c r="AF44" s="49">
        <f t="shared" si="5"/>
        <v>0</v>
      </c>
      <c r="AG44" s="49">
        <f>IFERROR(IF(OR($V44&lt;&gt;"Ja",VLOOKUP($C44,Listen!$A$2:$F$45,5,0)="Nein",D44&lt;IF(C44="LNG Anbindungsanlagen gemäß separater Festlegung",2022,2023)),$AC44,$AA44),0)</f>
        <v>0</v>
      </c>
      <c r="AH44" s="49">
        <f>IFERROR(IF(OR($V44&lt;&gt;"Ja",VLOOKUP($C44,Listen!$A$2:$F$45,5,0)="Nein",D44&lt;IF(C44="LNG Anbindungsanlagen gemäß separater Festlegung",2022,2023)),$AC44,$AA44),0)</f>
        <v>0</v>
      </c>
      <c r="AI44" s="49">
        <f>IFERROR(IF(OR($W44&lt;&gt;"Ja",VLOOKUP($C44,Listen!$A$2:$F$45,6,0)="Nein"),$AC44,$AB44),0)</f>
        <v>0</v>
      </c>
      <c r="AJ44" s="49">
        <f>IFERROR(IF(OR($W44&lt;&gt;"Ja",VLOOKUP($C44,Listen!$A$2:$F$45,6,0)="Nein"),$AC44,$AB44),0)</f>
        <v>0</v>
      </c>
      <c r="AK44" s="49">
        <f>IFERROR(IF(OR($W44&lt;&gt;"Ja",VLOOKUP($C44,Listen!$A$2:$F$45,6,0)="Nein"),$AC44,$AB44),0)</f>
        <v>0</v>
      </c>
      <c r="AL44" s="51">
        <f t="shared" si="6"/>
        <v>0</v>
      </c>
      <c r="AM44" s="296">
        <f>IFERROR(IF(VLOOKUP($C44,Listen!$A$2:$F$45,6,0)="Ja",MAX(BC44:BD44),D_SAV!$BC44),0)</f>
        <v>0</v>
      </c>
      <c r="AN44" s="51">
        <f t="shared" si="7"/>
        <v>0</v>
      </c>
      <c r="AP44" s="304">
        <f t="shared" si="8"/>
        <v>0</v>
      </c>
      <c r="AQ44" s="304">
        <f t="shared" si="9"/>
        <v>0</v>
      </c>
      <c r="AR44" s="304">
        <f t="shared" si="10"/>
        <v>0</v>
      </c>
      <c r="AS44" s="304">
        <f t="shared" si="11"/>
        <v>0</v>
      </c>
      <c r="AT44" s="304">
        <f t="shared" si="12"/>
        <v>0</v>
      </c>
      <c r="AU44" s="304">
        <f t="shared" si="13"/>
        <v>0</v>
      </c>
      <c r="AV44" s="304">
        <f t="shared" si="14"/>
        <v>0</v>
      </c>
      <c r="AW44" s="304">
        <f t="shared" si="15"/>
        <v>0</v>
      </c>
      <c r="AX44" s="304">
        <f t="shared" si="16"/>
        <v>0</v>
      </c>
      <c r="AY44" s="304">
        <f t="shared" si="17"/>
        <v>0</v>
      </c>
      <c r="AZ44" s="304">
        <f t="shared" si="18"/>
        <v>0</v>
      </c>
      <c r="BA44" s="304">
        <f t="shared" si="19"/>
        <v>0</v>
      </c>
      <c r="BB44" s="304">
        <f t="shared" si="20"/>
        <v>0</v>
      </c>
      <c r="BC44" s="304">
        <f t="shared" si="21"/>
        <v>0</v>
      </c>
      <c r="BD44" s="304">
        <f t="shared" si="22"/>
        <v>0</v>
      </c>
      <c r="BE44" s="304">
        <f>IFERROR(IF(VLOOKUP($C44,Listen!$A$2:$F$45,6,0)="Ja",BB44-MAX(BC44:BD44),BB44-BC44),0)</f>
        <v>0</v>
      </c>
    </row>
    <row r="45" spans="1:57" s="32" customFormat="1" x14ac:dyDescent="0.25">
      <c r="A45" s="320" t="str">
        <f>IF(AND(D45&lt;&gt;0,C45&lt;&gt;0,E45&lt;&gt;0),IF(B45&lt;&gt;0,CONCATENATE(B45,"-AGr",VLOOKUP(C45,Listen!$A$2:$D$45,4,FALSE),"-",D45,"-",E45,),CONCATENATE("AGr",VLOOKUP(C45,Listen!$A$2:$D$45,4,FALSE),"-",D45,"-",E45)),"keine vollständige ID")</f>
        <v>keine vollständige ID</v>
      </c>
      <c r="B45" s="301"/>
      <c r="C45" s="287"/>
      <c r="D45" s="34"/>
      <c r="E45" s="306"/>
      <c r="F45" s="116"/>
      <c r="G45" s="17"/>
      <c r="H45" s="17"/>
      <c r="I45" s="17"/>
      <c r="J45" s="17"/>
      <c r="K45" s="17"/>
      <c r="L45" s="17"/>
      <c r="M45" s="17"/>
      <c r="N45" s="17"/>
      <c r="O45" s="116"/>
      <c r="P45" s="117">
        <f>IF(D45&gt;A_Stammdaten!$B$12,0,SUM(G45,H45,J45,L45:M45)-SUM(I45,K45,N45:O45))</f>
        <v>0</v>
      </c>
      <c r="Q45" s="17"/>
      <c r="R45" s="17"/>
      <c r="S45" s="17"/>
      <c r="T45" s="17"/>
      <c r="U45" s="62">
        <f t="shared" si="2"/>
        <v>0</v>
      </c>
      <c r="V45" s="34"/>
      <c r="W45" s="34"/>
      <c r="X45" s="34"/>
      <c r="Y45" s="34"/>
      <c r="Z45" s="34"/>
      <c r="AA45" s="63" t="str">
        <f t="shared" si="3"/>
        <v>-</v>
      </c>
      <c r="AB45" s="63" t="str">
        <f t="shared" si="4"/>
        <v>-</v>
      </c>
      <c r="AC45" s="63">
        <f>IF(ISBLANK($C45),0,VLOOKUP($C45,Listen!$A$2:$C$45,2,FALSE))</f>
        <v>0</v>
      </c>
      <c r="AD45" s="63">
        <f>IF(ISBLANK($C45),0,VLOOKUP($C45,Listen!$A$2:$C$45,3,FALSE))</f>
        <v>0</v>
      </c>
      <c r="AE45" s="49">
        <f t="shared" si="5"/>
        <v>0</v>
      </c>
      <c r="AF45" s="49">
        <f t="shared" si="5"/>
        <v>0</v>
      </c>
      <c r="AG45" s="49">
        <f>IFERROR(IF(OR($V45&lt;&gt;"Ja",VLOOKUP($C45,Listen!$A$2:$F$45,5,0)="Nein",D45&lt;IF(C45="LNG Anbindungsanlagen gemäß separater Festlegung",2022,2023)),$AC45,$AA45),0)</f>
        <v>0</v>
      </c>
      <c r="AH45" s="49">
        <f>IFERROR(IF(OR($V45&lt;&gt;"Ja",VLOOKUP($C45,Listen!$A$2:$F$45,5,0)="Nein",D45&lt;IF(C45="LNG Anbindungsanlagen gemäß separater Festlegung",2022,2023)),$AC45,$AA45),0)</f>
        <v>0</v>
      </c>
      <c r="AI45" s="49">
        <f>IFERROR(IF(OR($W45&lt;&gt;"Ja",VLOOKUP($C45,Listen!$A$2:$F$45,6,0)="Nein"),$AC45,$AB45),0)</f>
        <v>0</v>
      </c>
      <c r="AJ45" s="49">
        <f>IFERROR(IF(OR($W45&lt;&gt;"Ja",VLOOKUP($C45,Listen!$A$2:$F$45,6,0)="Nein"),$AC45,$AB45),0)</f>
        <v>0</v>
      </c>
      <c r="AK45" s="49">
        <f>IFERROR(IF(OR($W45&lt;&gt;"Ja",VLOOKUP($C45,Listen!$A$2:$F$45,6,0)="Nein"),$AC45,$AB45),0)</f>
        <v>0</v>
      </c>
      <c r="AL45" s="51">
        <f t="shared" si="6"/>
        <v>0</v>
      </c>
      <c r="AM45" s="296">
        <f>IFERROR(IF(VLOOKUP($C45,Listen!$A$2:$F$45,6,0)="Ja",MAX(BC45:BD45),D_SAV!$BC45),0)</f>
        <v>0</v>
      </c>
      <c r="AN45" s="51">
        <f t="shared" si="7"/>
        <v>0</v>
      </c>
      <c r="AP45" s="304">
        <f t="shared" si="8"/>
        <v>0</v>
      </c>
      <c r="AQ45" s="304">
        <f t="shared" si="9"/>
        <v>0</v>
      </c>
      <c r="AR45" s="304">
        <f t="shared" si="10"/>
        <v>0</v>
      </c>
      <c r="AS45" s="304">
        <f t="shared" si="11"/>
        <v>0</v>
      </c>
      <c r="AT45" s="304">
        <f t="shared" si="12"/>
        <v>0</v>
      </c>
      <c r="AU45" s="304">
        <f t="shared" si="13"/>
        <v>0</v>
      </c>
      <c r="AV45" s="304">
        <f t="shared" si="14"/>
        <v>0</v>
      </c>
      <c r="AW45" s="304">
        <f t="shared" si="15"/>
        <v>0</v>
      </c>
      <c r="AX45" s="304">
        <f t="shared" si="16"/>
        <v>0</v>
      </c>
      <c r="AY45" s="304">
        <f t="shared" si="17"/>
        <v>0</v>
      </c>
      <c r="AZ45" s="304">
        <f t="shared" si="18"/>
        <v>0</v>
      </c>
      <c r="BA45" s="304">
        <f t="shared" si="19"/>
        <v>0</v>
      </c>
      <c r="BB45" s="304">
        <f t="shared" si="20"/>
        <v>0</v>
      </c>
      <c r="BC45" s="304">
        <f t="shared" si="21"/>
        <v>0</v>
      </c>
      <c r="BD45" s="304">
        <f t="shared" si="22"/>
        <v>0</v>
      </c>
      <c r="BE45" s="304">
        <f>IFERROR(IF(VLOOKUP($C45,Listen!$A$2:$F$45,6,0)="Ja",BB45-MAX(BC45:BD45),BB45-BC45),0)</f>
        <v>0</v>
      </c>
    </row>
    <row r="46" spans="1:57" s="32" customFormat="1" x14ac:dyDescent="0.25">
      <c r="A46" s="320" t="str">
        <f>IF(AND(D46&lt;&gt;0,C46&lt;&gt;0,E46&lt;&gt;0),IF(B46&lt;&gt;0,CONCATENATE(B46,"-AGr",VLOOKUP(C46,Listen!$A$2:$D$45,4,FALSE),"-",D46,"-",E46,),CONCATENATE("AGr",VLOOKUP(C46,Listen!$A$2:$D$45,4,FALSE),"-",D46,"-",E46)),"keine vollständige ID")</f>
        <v>keine vollständige ID</v>
      </c>
      <c r="B46" s="301"/>
      <c r="C46" s="287"/>
      <c r="D46" s="34"/>
      <c r="E46" s="306"/>
      <c r="F46" s="116"/>
      <c r="G46" s="17"/>
      <c r="H46" s="17"/>
      <c r="I46" s="17"/>
      <c r="J46" s="17"/>
      <c r="K46" s="17"/>
      <c r="L46" s="17"/>
      <c r="M46" s="17"/>
      <c r="N46" s="17"/>
      <c r="O46" s="116"/>
      <c r="P46" s="117">
        <f>IF(D46&gt;A_Stammdaten!$B$12,0,SUM(G46,H46,J46,L46:M46)-SUM(I46,K46,N46:O46))</f>
        <v>0</v>
      </c>
      <c r="Q46" s="17"/>
      <c r="R46" s="17"/>
      <c r="S46" s="17"/>
      <c r="T46" s="17"/>
      <c r="U46" s="62">
        <f t="shared" si="2"/>
        <v>0</v>
      </c>
      <c r="V46" s="34"/>
      <c r="W46" s="34"/>
      <c r="X46" s="34"/>
      <c r="Y46" s="34"/>
      <c r="Z46" s="34"/>
      <c r="AA46" s="63" t="str">
        <f t="shared" si="3"/>
        <v>-</v>
      </c>
      <c r="AB46" s="63" t="str">
        <f t="shared" si="4"/>
        <v>-</v>
      </c>
      <c r="AC46" s="63">
        <f>IF(ISBLANK($C46),0,VLOOKUP($C46,Listen!$A$2:$C$45,2,FALSE))</f>
        <v>0</v>
      </c>
      <c r="AD46" s="63">
        <f>IF(ISBLANK($C46),0,VLOOKUP($C46,Listen!$A$2:$C$45,3,FALSE))</f>
        <v>0</v>
      </c>
      <c r="AE46" s="49">
        <f t="shared" si="5"/>
        <v>0</v>
      </c>
      <c r="AF46" s="49">
        <f t="shared" si="5"/>
        <v>0</v>
      </c>
      <c r="AG46" s="49">
        <f>IFERROR(IF(OR($V46&lt;&gt;"Ja",VLOOKUP($C46,Listen!$A$2:$F$45,5,0)="Nein",D46&lt;IF(C46="LNG Anbindungsanlagen gemäß separater Festlegung",2022,2023)),$AC46,$AA46),0)</f>
        <v>0</v>
      </c>
      <c r="AH46" s="49">
        <f>IFERROR(IF(OR($V46&lt;&gt;"Ja",VLOOKUP($C46,Listen!$A$2:$F$45,5,0)="Nein",D46&lt;IF(C46="LNG Anbindungsanlagen gemäß separater Festlegung",2022,2023)),$AC46,$AA46),0)</f>
        <v>0</v>
      </c>
      <c r="AI46" s="49">
        <f>IFERROR(IF(OR($W46&lt;&gt;"Ja",VLOOKUP($C46,Listen!$A$2:$F$45,6,0)="Nein"),$AC46,$AB46),0)</f>
        <v>0</v>
      </c>
      <c r="AJ46" s="49">
        <f>IFERROR(IF(OR($W46&lt;&gt;"Ja",VLOOKUP($C46,Listen!$A$2:$F$45,6,0)="Nein"),$AC46,$AB46),0)</f>
        <v>0</v>
      </c>
      <c r="AK46" s="49">
        <f>IFERROR(IF(OR($W46&lt;&gt;"Ja",VLOOKUP($C46,Listen!$A$2:$F$45,6,0)="Nein"),$AC46,$AB46),0)</f>
        <v>0</v>
      </c>
      <c r="AL46" s="51">
        <f t="shared" si="6"/>
        <v>0</v>
      </c>
      <c r="AM46" s="296">
        <f>IFERROR(IF(VLOOKUP($C46,Listen!$A$2:$F$45,6,0)="Ja",MAX(BC46:BD46),D_SAV!$BC46),0)</f>
        <v>0</v>
      </c>
      <c r="AN46" s="51">
        <f t="shared" si="7"/>
        <v>0</v>
      </c>
      <c r="AP46" s="304">
        <f t="shared" si="8"/>
        <v>0</v>
      </c>
      <c r="AQ46" s="304">
        <f t="shared" si="9"/>
        <v>0</v>
      </c>
      <c r="AR46" s="304">
        <f t="shared" si="10"/>
        <v>0</v>
      </c>
      <c r="AS46" s="304">
        <f t="shared" si="11"/>
        <v>0</v>
      </c>
      <c r="AT46" s="304">
        <f t="shared" si="12"/>
        <v>0</v>
      </c>
      <c r="AU46" s="304">
        <f t="shared" si="13"/>
        <v>0</v>
      </c>
      <c r="AV46" s="304">
        <f t="shared" si="14"/>
        <v>0</v>
      </c>
      <c r="AW46" s="304">
        <f t="shared" si="15"/>
        <v>0</v>
      </c>
      <c r="AX46" s="304">
        <f t="shared" si="16"/>
        <v>0</v>
      </c>
      <c r="AY46" s="304">
        <f t="shared" si="17"/>
        <v>0</v>
      </c>
      <c r="AZ46" s="304">
        <f t="shared" si="18"/>
        <v>0</v>
      </c>
      <c r="BA46" s="304">
        <f t="shared" si="19"/>
        <v>0</v>
      </c>
      <c r="BB46" s="304">
        <f t="shared" si="20"/>
        <v>0</v>
      </c>
      <c r="BC46" s="304">
        <f t="shared" si="21"/>
        <v>0</v>
      </c>
      <c r="BD46" s="304">
        <f t="shared" si="22"/>
        <v>0</v>
      </c>
      <c r="BE46" s="304">
        <f>IFERROR(IF(VLOOKUP($C46,Listen!$A$2:$F$45,6,0)="Ja",BB46-MAX(BC46:BD46),BB46-BC46),0)</f>
        <v>0</v>
      </c>
    </row>
    <row r="47" spans="1:57" s="32" customFormat="1" x14ac:dyDescent="0.25">
      <c r="A47" s="320" t="str">
        <f>IF(AND(D47&lt;&gt;0,C47&lt;&gt;0,E47&lt;&gt;0),IF(B47&lt;&gt;0,CONCATENATE(B47,"-AGr",VLOOKUP(C47,Listen!$A$2:$D$45,4,FALSE),"-",D47,"-",E47,),CONCATENATE("AGr",VLOOKUP(C47,Listen!$A$2:$D$45,4,FALSE),"-",D47,"-",E47)),"keine vollständige ID")</f>
        <v>keine vollständige ID</v>
      </c>
      <c r="B47" s="301"/>
      <c r="C47" s="287"/>
      <c r="D47" s="34"/>
      <c r="E47" s="306"/>
      <c r="F47" s="116"/>
      <c r="G47" s="17"/>
      <c r="H47" s="17"/>
      <c r="I47" s="17"/>
      <c r="J47" s="17"/>
      <c r="K47" s="17"/>
      <c r="L47" s="17"/>
      <c r="M47" s="17"/>
      <c r="N47" s="17"/>
      <c r="O47" s="116"/>
      <c r="P47" s="117">
        <f>IF(D47&gt;A_Stammdaten!$B$12,0,SUM(G47,H47,J47,L47:M47)-SUM(I47,K47,N47:O47))</f>
        <v>0</v>
      </c>
      <c r="Q47" s="17"/>
      <c r="R47" s="17"/>
      <c r="S47" s="17"/>
      <c r="T47" s="17"/>
      <c r="U47" s="62">
        <f t="shared" si="2"/>
        <v>0</v>
      </c>
      <c r="V47" s="34"/>
      <c r="W47" s="34"/>
      <c r="X47" s="34"/>
      <c r="Y47" s="34"/>
      <c r="Z47" s="34"/>
      <c r="AA47" s="63" t="str">
        <f t="shared" si="3"/>
        <v>-</v>
      </c>
      <c r="AB47" s="63" t="str">
        <f t="shared" si="4"/>
        <v>-</v>
      </c>
      <c r="AC47" s="63">
        <f>IF(ISBLANK($C47),0,VLOOKUP($C47,Listen!$A$2:$C$45,2,FALSE))</f>
        <v>0</v>
      </c>
      <c r="AD47" s="63">
        <f>IF(ISBLANK($C47),0,VLOOKUP($C47,Listen!$A$2:$C$45,3,FALSE))</f>
        <v>0</v>
      </c>
      <c r="AE47" s="49">
        <f t="shared" si="5"/>
        <v>0</v>
      </c>
      <c r="AF47" s="49">
        <f t="shared" si="5"/>
        <v>0</v>
      </c>
      <c r="AG47" s="49">
        <f>IFERROR(IF(OR($V47&lt;&gt;"Ja",VLOOKUP($C47,Listen!$A$2:$F$45,5,0)="Nein",D47&lt;IF(C47="LNG Anbindungsanlagen gemäß separater Festlegung",2022,2023)),$AC47,$AA47),0)</f>
        <v>0</v>
      </c>
      <c r="AH47" s="49">
        <f>IFERROR(IF(OR($V47&lt;&gt;"Ja",VLOOKUP($C47,Listen!$A$2:$F$45,5,0)="Nein",D47&lt;IF(C47="LNG Anbindungsanlagen gemäß separater Festlegung",2022,2023)),$AC47,$AA47),0)</f>
        <v>0</v>
      </c>
      <c r="AI47" s="49">
        <f>IFERROR(IF(OR($W47&lt;&gt;"Ja",VLOOKUP($C47,Listen!$A$2:$F$45,6,0)="Nein"),$AC47,$AB47),0)</f>
        <v>0</v>
      </c>
      <c r="AJ47" s="49">
        <f>IFERROR(IF(OR($W47&lt;&gt;"Ja",VLOOKUP($C47,Listen!$A$2:$F$45,6,0)="Nein"),$AC47,$AB47),0)</f>
        <v>0</v>
      </c>
      <c r="AK47" s="49">
        <f>IFERROR(IF(OR($W47&lt;&gt;"Ja",VLOOKUP($C47,Listen!$A$2:$F$45,6,0)="Nein"),$AC47,$AB47),0)</f>
        <v>0</v>
      </c>
      <c r="AL47" s="51">
        <f t="shared" si="6"/>
        <v>0</v>
      </c>
      <c r="AM47" s="296">
        <f>IFERROR(IF(VLOOKUP($C47,Listen!$A$2:$F$45,6,0)="Ja",MAX(BC47:BD47),D_SAV!$BC47),0)</f>
        <v>0</v>
      </c>
      <c r="AN47" s="51">
        <f t="shared" si="7"/>
        <v>0</v>
      </c>
      <c r="AP47" s="304">
        <f t="shared" si="8"/>
        <v>0</v>
      </c>
      <c r="AQ47" s="304">
        <f t="shared" si="9"/>
        <v>0</v>
      </c>
      <c r="AR47" s="304">
        <f t="shared" si="10"/>
        <v>0</v>
      </c>
      <c r="AS47" s="304">
        <f t="shared" si="11"/>
        <v>0</v>
      </c>
      <c r="AT47" s="304">
        <f t="shared" si="12"/>
        <v>0</v>
      </c>
      <c r="AU47" s="304">
        <f t="shared" si="13"/>
        <v>0</v>
      </c>
      <c r="AV47" s="304">
        <f t="shared" si="14"/>
        <v>0</v>
      </c>
      <c r="AW47" s="304">
        <f t="shared" si="15"/>
        <v>0</v>
      </c>
      <c r="AX47" s="304">
        <f t="shared" si="16"/>
        <v>0</v>
      </c>
      <c r="AY47" s="304">
        <f t="shared" si="17"/>
        <v>0</v>
      </c>
      <c r="AZ47" s="304">
        <f t="shared" si="18"/>
        <v>0</v>
      </c>
      <c r="BA47" s="304">
        <f t="shared" si="19"/>
        <v>0</v>
      </c>
      <c r="BB47" s="304">
        <f t="shared" si="20"/>
        <v>0</v>
      </c>
      <c r="BC47" s="304">
        <f t="shared" si="21"/>
        <v>0</v>
      </c>
      <c r="BD47" s="304">
        <f t="shared" si="22"/>
        <v>0</v>
      </c>
      <c r="BE47" s="304">
        <f>IFERROR(IF(VLOOKUP($C47,Listen!$A$2:$F$45,6,0)="Ja",BB47-MAX(BC47:BD47),BB47-BC47),0)</f>
        <v>0</v>
      </c>
    </row>
    <row r="48" spans="1:57" s="32" customFormat="1" x14ac:dyDescent="0.25">
      <c r="A48" s="320" t="str">
        <f>IF(AND(D48&lt;&gt;0,C48&lt;&gt;0,E48&lt;&gt;0),IF(B48&lt;&gt;0,CONCATENATE(B48,"-AGr",VLOOKUP(C48,Listen!$A$2:$D$45,4,FALSE),"-",D48,"-",E48,),CONCATENATE("AGr",VLOOKUP(C48,Listen!$A$2:$D$45,4,FALSE),"-",D48,"-",E48)),"keine vollständige ID")</f>
        <v>keine vollständige ID</v>
      </c>
      <c r="B48" s="301"/>
      <c r="C48" s="287"/>
      <c r="D48" s="34"/>
      <c r="E48" s="306"/>
      <c r="F48" s="116"/>
      <c r="G48" s="17"/>
      <c r="H48" s="17"/>
      <c r="I48" s="17"/>
      <c r="J48" s="17"/>
      <c r="K48" s="17"/>
      <c r="L48" s="17"/>
      <c r="M48" s="17"/>
      <c r="N48" s="17"/>
      <c r="O48" s="116"/>
      <c r="P48" s="117">
        <f>IF(D48&gt;A_Stammdaten!$B$12,0,SUM(G48,H48,J48,L48:M48)-SUM(I48,K48,N48:O48))</f>
        <v>0</v>
      </c>
      <c r="Q48" s="17"/>
      <c r="R48" s="17"/>
      <c r="S48" s="17"/>
      <c r="T48" s="17"/>
      <c r="U48" s="62">
        <f t="shared" si="2"/>
        <v>0</v>
      </c>
      <c r="V48" s="34"/>
      <c r="W48" s="34"/>
      <c r="X48" s="34"/>
      <c r="Y48" s="34"/>
      <c r="Z48" s="34"/>
      <c r="AA48" s="63" t="str">
        <f t="shared" si="3"/>
        <v>-</v>
      </c>
      <c r="AB48" s="63" t="str">
        <f t="shared" si="4"/>
        <v>-</v>
      </c>
      <c r="AC48" s="63">
        <f>IF(ISBLANK($C48),0,VLOOKUP($C48,Listen!$A$2:$C$45,2,FALSE))</f>
        <v>0</v>
      </c>
      <c r="AD48" s="63">
        <f>IF(ISBLANK($C48),0,VLOOKUP($C48,Listen!$A$2:$C$45,3,FALSE))</f>
        <v>0</v>
      </c>
      <c r="AE48" s="49">
        <f t="shared" si="5"/>
        <v>0</v>
      </c>
      <c r="AF48" s="49">
        <f t="shared" si="5"/>
        <v>0</v>
      </c>
      <c r="AG48" s="49">
        <f>IFERROR(IF(OR($V48&lt;&gt;"Ja",VLOOKUP($C48,Listen!$A$2:$F$45,5,0)="Nein",D48&lt;IF(C48="LNG Anbindungsanlagen gemäß separater Festlegung",2022,2023)),$AC48,$AA48),0)</f>
        <v>0</v>
      </c>
      <c r="AH48" s="49">
        <f>IFERROR(IF(OR($V48&lt;&gt;"Ja",VLOOKUP($C48,Listen!$A$2:$F$45,5,0)="Nein",D48&lt;IF(C48="LNG Anbindungsanlagen gemäß separater Festlegung",2022,2023)),$AC48,$AA48),0)</f>
        <v>0</v>
      </c>
      <c r="AI48" s="49">
        <f>IFERROR(IF(OR($W48&lt;&gt;"Ja",VLOOKUP($C48,Listen!$A$2:$F$45,6,0)="Nein"),$AC48,$AB48),0)</f>
        <v>0</v>
      </c>
      <c r="AJ48" s="49">
        <f>IFERROR(IF(OR($W48&lt;&gt;"Ja",VLOOKUP($C48,Listen!$A$2:$F$45,6,0)="Nein"),$AC48,$AB48),0)</f>
        <v>0</v>
      </c>
      <c r="AK48" s="49">
        <f>IFERROR(IF(OR($W48&lt;&gt;"Ja",VLOOKUP($C48,Listen!$A$2:$F$45,6,0)="Nein"),$AC48,$AB48),0)</f>
        <v>0</v>
      </c>
      <c r="AL48" s="51">
        <f t="shared" si="6"/>
        <v>0</v>
      </c>
      <c r="AM48" s="296">
        <f>IFERROR(IF(VLOOKUP($C48,Listen!$A$2:$F$45,6,0)="Ja",MAX(BC48:BD48),D_SAV!$BC48),0)</f>
        <v>0</v>
      </c>
      <c r="AN48" s="51">
        <f t="shared" si="7"/>
        <v>0</v>
      </c>
      <c r="AP48" s="304">
        <f t="shared" si="8"/>
        <v>0</v>
      </c>
      <c r="AQ48" s="304">
        <f t="shared" si="9"/>
        <v>0</v>
      </c>
      <c r="AR48" s="304">
        <f t="shared" si="10"/>
        <v>0</v>
      </c>
      <c r="AS48" s="304">
        <f t="shared" si="11"/>
        <v>0</v>
      </c>
      <c r="AT48" s="304">
        <f t="shared" si="12"/>
        <v>0</v>
      </c>
      <c r="AU48" s="304">
        <f t="shared" si="13"/>
        <v>0</v>
      </c>
      <c r="AV48" s="304">
        <f t="shared" si="14"/>
        <v>0</v>
      </c>
      <c r="AW48" s="304">
        <f t="shared" si="15"/>
        <v>0</v>
      </c>
      <c r="AX48" s="304">
        <f t="shared" si="16"/>
        <v>0</v>
      </c>
      <c r="AY48" s="304">
        <f t="shared" si="17"/>
        <v>0</v>
      </c>
      <c r="AZ48" s="304">
        <f t="shared" si="18"/>
        <v>0</v>
      </c>
      <c r="BA48" s="304">
        <f t="shared" si="19"/>
        <v>0</v>
      </c>
      <c r="BB48" s="304">
        <f t="shared" si="20"/>
        <v>0</v>
      </c>
      <c r="BC48" s="304">
        <f t="shared" si="21"/>
        <v>0</v>
      </c>
      <c r="BD48" s="304">
        <f t="shared" si="22"/>
        <v>0</v>
      </c>
      <c r="BE48" s="304">
        <f>IFERROR(IF(VLOOKUP($C48,Listen!$A$2:$F$45,6,0)="Ja",BB48-MAX(BC48:BD48),BB48-BC48),0)</f>
        <v>0</v>
      </c>
    </row>
    <row r="49" spans="1:57" s="32" customFormat="1" x14ac:dyDescent="0.25">
      <c r="A49" s="320" t="str">
        <f>IF(AND(D49&lt;&gt;0,C49&lt;&gt;0,E49&lt;&gt;0),IF(B49&lt;&gt;0,CONCATENATE(B49,"-AGr",VLOOKUP(C49,Listen!$A$2:$D$45,4,FALSE),"-",D49,"-",E49,),CONCATENATE("AGr",VLOOKUP(C49,Listen!$A$2:$D$45,4,FALSE),"-",D49,"-",E49)),"keine vollständige ID")</f>
        <v>keine vollständige ID</v>
      </c>
      <c r="B49" s="301"/>
      <c r="C49" s="287"/>
      <c r="D49" s="34"/>
      <c r="E49" s="306"/>
      <c r="F49" s="116"/>
      <c r="G49" s="17"/>
      <c r="H49" s="17"/>
      <c r="I49" s="17"/>
      <c r="J49" s="17"/>
      <c r="K49" s="17"/>
      <c r="L49" s="17"/>
      <c r="M49" s="17"/>
      <c r="N49" s="17"/>
      <c r="O49" s="116"/>
      <c r="P49" s="117">
        <f>IF(D49&gt;A_Stammdaten!$B$12,0,SUM(G49,H49,J49,L49:M49)-SUM(I49,K49,N49:O49))</f>
        <v>0</v>
      </c>
      <c r="Q49" s="17"/>
      <c r="R49" s="17"/>
      <c r="S49" s="17"/>
      <c r="T49" s="17"/>
      <c r="U49" s="62">
        <f t="shared" si="2"/>
        <v>0</v>
      </c>
      <c r="V49" s="34"/>
      <c r="W49" s="34"/>
      <c r="X49" s="34"/>
      <c r="Y49" s="34"/>
      <c r="Z49" s="34"/>
      <c r="AA49" s="63" t="str">
        <f t="shared" si="3"/>
        <v>-</v>
      </c>
      <c r="AB49" s="63" t="str">
        <f t="shared" si="4"/>
        <v>-</v>
      </c>
      <c r="AC49" s="63">
        <f>IF(ISBLANK($C49),0,VLOOKUP($C49,Listen!$A$2:$C$45,2,FALSE))</f>
        <v>0</v>
      </c>
      <c r="AD49" s="63">
        <f>IF(ISBLANK($C49),0,VLOOKUP($C49,Listen!$A$2:$C$45,3,FALSE))</f>
        <v>0</v>
      </c>
      <c r="AE49" s="49">
        <f t="shared" si="5"/>
        <v>0</v>
      </c>
      <c r="AF49" s="49">
        <f t="shared" si="5"/>
        <v>0</v>
      </c>
      <c r="AG49" s="49">
        <f>IFERROR(IF(OR($V49&lt;&gt;"Ja",VLOOKUP($C49,Listen!$A$2:$F$45,5,0)="Nein",D49&lt;IF(C49="LNG Anbindungsanlagen gemäß separater Festlegung",2022,2023)),$AC49,$AA49),0)</f>
        <v>0</v>
      </c>
      <c r="AH49" s="49">
        <f>IFERROR(IF(OR($V49&lt;&gt;"Ja",VLOOKUP($C49,Listen!$A$2:$F$45,5,0)="Nein",D49&lt;IF(C49="LNG Anbindungsanlagen gemäß separater Festlegung",2022,2023)),$AC49,$AA49),0)</f>
        <v>0</v>
      </c>
      <c r="AI49" s="49">
        <f>IFERROR(IF(OR($W49&lt;&gt;"Ja",VLOOKUP($C49,Listen!$A$2:$F$45,6,0)="Nein"),$AC49,$AB49),0)</f>
        <v>0</v>
      </c>
      <c r="AJ49" s="49">
        <f>IFERROR(IF(OR($W49&lt;&gt;"Ja",VLOOKUP($C49,Listen!$A$2:$F$45,6,0)="Nein"),$AC49,$AB49),0)</f>
        <v>0</v>
      </c>
      <c r="AK49" s="49">
        <f>IFERROR(IF(OR($W49&lt;&gt;"Ja",VLOOKUP($C49,Listen!$A$2:$F$45,6,0)="Nein"),$AC49,$AB49),0)</f>
        <v>0</v>
      </c>
      <c r="AL49" s="51">
        <f t="shared" si="6"/>
        <v>0</v>
      </c>
      <c r="AM49" s="296">
        <f>IFERROR(IF(VLOOKUP($C49,Listen!$A$2:$F$45,6,0)="Ja",MAX(BC49:BD49),D_SAV!$BC49),0)</f>
        <v>0</v>
      </c>
      <c r="AN49" s="51">
        <f t="shared" si="7"/>
        <v>0</v>
      </c>
      <c r="AP49" s="304">
        <f t="shared" si="8"/>
        <v>0</v>
      </c>
      <c r="AQ49" s="304">
        <f t="shared" si="9"/>
        <v>0</v>
      </c>
      <c r="AR49" s="304">
        <f t="shared" si="10"/>
        <v>0</v>
      </c>
      <c r="AS49" s="304">
        <f t="shared" si="11"/>
        <v>0</v>
      </c>
      <c r="AT49" s="304">
        <f t="shared" si="12"/>
        <v>0</v>
      </c>
      <c r="AU49" s="304">
        <f t="shared" si="13"/>
        <v>0</v>
      </c>
      <c r="AV49" s="304">
        <f t="shared" si="14"/>
        <v>0</v>
      </c>
      <c r="AW49" s="304">
        <f t="shared" si="15"/>
        <v>0</v>
      </c>
      <c r="AX49" s="304">
        <f t="shared" si="16"/>
        <v>0</v>
      </c>
      <c r="AY49" s="304">
        <f t="shared" si="17"/>
        <v>0</v>
      </c>
      <c r="AZ49" s="304">
        <f t="shared" si="18"/>
        <v>0</v>
      </c>
      <c r="BA49" s="304">
        <f t="shared" si="19"/>
        <v>0</v>
      </c>
      <c r="BB49" s="304">
        <f t="shared" si="20"/>
        <v>0</v>
      </c>
      <c r="BC49" s="304">
        <f t="shared" si="21"/>
        <v>0</v>
      </c>
      <c r="BD49" s="304">
        <f t="shared" si="22"/>
        <v>0</v>
      </c>
      <c r="BE49" s="304">
        <f>IFERROR(IF(VLOOKUP($C49,Listen!$A$2:$F$45,6,0)="Ja",BB49-MAX(BC49:BD49),BB49-BC49),0)</f>
        <v>0</v>
      </c>
    </row>
    <row r="50" spans="1:57" s="32" customFormat="1" x14ac:dyDescent="0.25">
      <c r="A50" s="320" t="str">
        <f>IF(AND(D50&lt;&gt;0,C50&lt;&gt;0,E50&lt;&gt;0),IF(B50&lt;&gt;0,CONCATENATE(B50,"-AGr",VLOOKUP(C50,Listen!$A$2:$D$45,4,FALSE),"-",D50,"-",E50,),CONCATENATE("AGr",VLOOKUP(C50,Listen!$A$2:$D$45,4,FALSE),"-",D50,"-",E50)),"keine vollständige ID")</f>
        <v>keine vollständige ID</v>
      </c>
      <c r="B50" s="301"/>
      <c r="C50" s="287"/>
      <c r="D50" s="34"/>
      <c r="E50" s="306"/>
      <c r="F50" s="116"/>
      <c r="G50" s="17"/>
      <c r="H50" s="17"/>
      <c r="I50" s="17"/>
      <c r="J50" s="17"/>
      <c r="K50" s="17"/>
      <c r="L50" s="17"/>
      <c r="M50" s="17"/>
      <c r="N50" s="17"/>
      <c r="O50" s="116"/>
      <c r="P50" s="117">
        <f>IF(D50&gt;A_Stammdaten!$B$12,0,SUM(G50,H50,J50,L50:M50)-SUM(I50,K50,N50:O50))</f>
        <v>0</v>
      </c>
      <c r="Q50" s="17"/>
      <c r="R50" s="17"/>
      <c r="S50" s="17"/>
      <c r="T50" s="17"/>
      <c r="U50" s="62">
        <f t="shared" si="2"/>
        <v>0</v>
      </c>
      <c r="V50" s="34"/>
      <c r="W50" s="34"/>
      <c r="X50" s="34"/>
      <c r="Y50" s="34"/>
      <c r="Z50" s="34"/>
      <c r="AA50" s="63" t="str">
        <f t="shared" si="3"/>
        <v>-</v>
      </c>
      <c r="AB50" s="63" t="str">
        <f t="shared" si="4"/>
        <v>-</v>
      </c>
      <c r="AC50" s="63">
        <f>IF(ISBLANK($C50),0,VLOOKUP($C50,Listen!$A$2:$C$45,2,FALSE))</f>
        <v>0</v>
      </c>
      <c r="AD50" s="63">
        <f>IF(ISBLANK($C50),0,VLOOKUP($C50,Listen!$A$2:$C$45,3,FALSE))</f>
        <v>0</v>
      </c>
      <c r="AE50" s="49">
        <f t="shared" si="5"/>
        <v>0</v>
      </c>
      <c r="AF50" s="49">
        <f t="shared" si="5"/>
        <v>0</v>
      </c>
      <c r="AG50" s="49">
        <f>IFERROR(IF(OR($V50&lt;&gt;"Ja",VLOOKUP($C50,Listen!$A$2:$F$45,5,0)="Nein",D50&lt;IF(C50="LNG Anbindungsanlagen gemäß separater Festlegung",2022,2023)),$AC50,$AA50),0)</f>
        <v>0</v>
      </c>
      <c r="AH50" s="49">
        <f>IFERROR(IF(OR($V50&lt;&gt;"Ja",VLOOKUP($C50,Listen!$A$2:$F$45,5,0)="Nein",D50&lt;IF(C50="LNG Anbindungsanlagen gemäß separater Festlegung",2022,2023)),$AC50,$AA50),0)</f>
        <v>0</v>
      </c>
      <c r="AI50" s="49">
        <f>IFERROR(IF(OR($W50&lt;&gt;"Ja",VLOOKUP($C50,Listen!$A$2:$F$45,6,0)="Nein"),$AC50,$AB50),0)</f>
        <v>0</v>
      </c>
      <c r="AJ50" s="49">
        <f>IFERROR(IF(OR($W50&lt;&gt;"Ja",VLOOKUP($C50,Listen!$A$2:$F$45,6,0)="Nein"),$AC50,$AB50),0)</f>
        <v>0</v>
      </c>
      <c r="AK50" s="49">
        <f>IFERROR(IF(OR($W50&lt;&gt;"Ja",VLOOKUP($C50,Listen!$A$2:$F$45,6,0)="Nein"),$AC50,$AB50),0)</f>
        <v>0</v>
      </c>
      <c r="AL50" s="51">
        <f t="shared" si="6"/>
        <v>0</v>
      </c>
      <c r="AM50" s="296">
        <f>IFERROR(IF(VLOOKUP($C50,Listen!$A$2:$F$45,6,0)="Ja",MAX(BC50:BD50),D_SAV!$BC50),0)</f>
        <v>0</v>
      </c>
      <c r="AN50" s="51">
        <f t="shared" si="7"/>
        <v>0</v>
      </c>
      <c r="AP50" s="304">
        <f t="shared" si="8"/>
        <v>0</v>
      </c>
      <c r="AQ50" s="304">
        <f t="shared" si="9"/>
        <v>0</v>
      </c>
      <c r="AR50" s="304">
        <f t="shared" si="10"/>
        <v>0</v>
      </c>
      <c r="AS50" s="304">
        <f t="shared" si="11"/>
        <v>0</v>
      </c>
      <c r="AT50" s="304">
        <f t="shared" si="12"/>
        <v>0</v>
      </c>
      <c r="AU50" s="304">
        <f t="shared" si="13"/>
        <v>0</v>
      </c>
      <c r="AV50" s="304">
        <f t="shared" si="14"/>
        <v>0</v>
      </c>
      <c r="AW50" s="304">
        <f t="shared" si="15"/>
        <v>0</v>
      </c>
      <c r="AX50" s="304">
        <f t="shared" si="16"/>
        <v>0</v>
      </c>
      <c r="AY50" s="304">
        <f t="shared" si="17"/>
        <v>0</v>
      </c>
      <c r="AZ50" s="304">
        <f t="shared" si="18"/>
        <v>0</v>
      </c>
      <c r="BA50" s="304">
        <f t="shared" si="19"/>
        <v>0</v>
      </c>
      <c r="BB50" s="304">
        <f t="shared" si="20"/>
        <v>0</v>
      </c>
      <c r="BC50" s="304">
        <f t="shared" si="21"/>
        <v>0</v>
      </c>
      <c r="BD50" s="304">
        <f t="shared" si="22"/>
        <v>0</v>
      </c>
      <c r="BE50" s="304">
        <f>IFERROR(IF(VLOOKUP($C50,Listen!$A$2:$F$45,6,0)="Ja",BB50-MAX(BC50:BD50),BB50-BC50),0)</f>
        <v>0</v>
      </c>
    </row>
    <row r="51" spans="1:57" s="32" customFormat="1" x14ac:dyDescent="0.25">
      <c r="A51" s="320" t="str">
        <f>IF(AND(D51&lt;&gt;0,C51&lt;&gt;0,E51&lt;&gt;0),IF(B51&lt;&gt;0,CONCATENATE(B51,"-AGr",VLOOKUP(C51,Listen!$A$2:$D$45,4,FALSE),"-",D51,"-",E51,),CONCATENATE("AGr",VLOOKUP(C51,Listen!$A$2:$D$45,4,FALSE),"-",D51,"-",E51)),"keine vollständige ID")</f>
        <v>keine vollständige ID</v>
      </c>
      <c r="B51" s="301"/>
      <c r="C51" s="287"/>
      <c r="D51" s="34"/>
      <c r="E51" s="306"/>
      <c r="F51" s="116"/>
      <c r="G51" s="17"/>
      <c r="H51" s="17"/>
      <c r="I51" s="17"/>
      <c r="J51" s="17"/>
      <c r="K51" s="17"/>
      <c r="L51" s="17"/>
      <c r="M51" s="17"/>
      <c r="N51" s="17"/>
      <c r="O51" s="116"/>
      <c r="P51" s="117">
        <f>IF(D51&gt;A_Stammdaten!$B$12,0,SUM(G51,H51,J51,L51:M51)-SUM(I51,K51,N51:O51))</f>
        <v>0</v>
      </c>
      <c r="Q51" s="17"/>
      <c r="R51" s="17"/>
      <c r="S51" s="17"/>
      <c r="T51" s="17"/>
      <c r="U51" s="62">
        <f t="shared" si="2"/>
        <v>0</v>
      </c>
      <c r="V51" s="34"/>
      <c r="W51" s="34"/>
      <c r="X51" s="34"/>
      <c r="Y51" s="34"/>
      <c r="Z51" s="34"/>
      <c r="AA51" s="63" t="str">
        <f t="shared" si="3"/>
        <v>-</v>
      </c>
      <c r="AB51" s="63" t="str">
        <f t="shared" si="4"/>
        <v>-</v>
      </c>
      <c r="AC51" s="63">
        <f>IF(ISBLANK($C51),0,VLOOKUP($C51,Listen!$A$2:$C$45,2,FALSE))</f>
        <v>0</v>
      </c>
      <c r="AD51" s="63">
        <f>IF(ISBLANK($C51),0,VLOOKUP($C51,Listen!$A$2:$C$45,3,FALSE))</f>
        <v>0</v>
      </c>
      <c r="AE51" s="49">
        <f t="shared" si="5"/>
        <v>0</v>
      </c>
      <c r="AF51" s="49">
        <f t="shared" si="5"/>
        <v>0</v>
      </c>
      <c r="AG51" s="49">
        <f>IFERROR(IF(OR($V51&lt;&gt;"Ja",VLOOKUP($C51,Listen!$A$2:$F$45,5,0)="Nein",D51&lt;IF(C51="LNG Anbindungsanlagen gemäß separater Festlegung",2022,2023)),$AC51,$AA51),0)</f>
        <v>0</v>
      </c>
      <c r="AH51" s="49">
        <f>IFERROR(IF(OR($V51&lt;&gt;"Ja",VLOOKUP($C51,Listen!$A$2:$F$45,5,0)="Nein",D51&lt;IF(C51="LNG Anbindungsanlagen gemäß separater Festlegung",2022,2023)),$AC51,$AA51),0)</f>
        <v>0</v>
      </c>
      <c r="AI51" s="49">
        <f>IFERROR(IF(OR($W51&lt;&gt;"Ja",VLOOKUP($C51,Listen!$A$2:$F$45,6,0)="Nein"),$AC51,$AB51),0)</f>
        <v>0</v>
      </c>
      <c r="AJ51" s="49">
        <f>IFERROR(IF(OR($W51&lt;&gt;"Ja",VLOOKUP($C51,Listen!$A$2:$F$45,6,0)="Nein"),$AC51,$AB51),0)</f>
        <v>0</v>
      </c>
      <c r="AK51" s="49">
        <f>IFERROR(IF(OR($W51&lt;&gt;"Ja",VLOOKUP($C51,Listen!$A$2:$F$45,6,0)="Nein"),$AC51,$AB51),0)</f>
        <v>0</v>
      </c>
      <c r="AL51" s="51">
        <f t="shared" si="6"/>
        <v>0</v>
      </c>
      <c r="AM51" s="296">
        <f>IFERROR(IF(VLOOKUP($C51,Listen!$A$2:$F$45,6,0)="Ja",MAX(BC51:BD51),D_SAV!$BC51),0)</f>
        <v>0</v>
      </c>
      <c r="AN51" s="51">
        <f t="shared" si="7"/>
        <v>0</v>
      </c>
      <c r="AP51" s="304">
        <f t="shared" si="8"/>
        <v>0</v>
      </c>
      <c r="AQ51" s="304">
        <f t="shared" si="9"/>
        <v>0</v>
      </c>
      <c r="AR51" s="304">
        <f t="shared" si="10"/>
        <v>0</v>
      </c>
      <c r="AS51" s="304">
        <f t="shared" si="11"/>
        <v>0</v>
      </c>
      <c r="AT51" s="304">
        <f t="shared" si="12"/>
        <v>0</v>
      </c>
      <c r="AU51" s="304">
        <f t="shared" si="13"/>
        <v>0</v>
      </c>
      <c r="AV51" s="304">
        <f t="shared" si="14"/>
        <v>0</v>
      </c>
      <c r="AW51" s="304">
        <f t="shared" si="15"/>
        <v>0</v>
      </c>
      <c r="AX51" s="304">
        <f t="shared" si="16"/>
        <v>0</v>
      </c>
      <c r="AY51" s="304">
        <f t="shared" si="17"/>
        <v>0</v>
      </c>
      <c r="AZ51" s="304">
        <f t="shared" si="18"/>
        <v>0</v>
      </c>
      <c r="BA51" s="304">
        <f t="shared" si="19"/>
        <v>0</v>
      </c>
      <c r="BB51" s="304">
        <f t="shared" si="20"/>
        <v>0</v>
      </c>
      <c r="BC51" s="304">
        <f t="shared" si="21"/>
        <v>0</v>
      </c>
      <c r="BD51" s="304">
        <f t="shared" si="22"/>
        <v>0</v>
      </c>
      <c r="BE51" s="304">
        <f>IFERROR(IF(VLOOKUP($C51,Listen!$A$2:$F$45,6,0)="Ja",BB51-MAX(BC51:BD51),BB51-BC51),0)</f>
        <v>0</v>
      </c>
    </row>
    <row r="52" spans="1:57" s="32" customFormat="1" x14ac:dyDescent="0.25">
      <c r="A52" s="320" t="str">
        <f>IF(AND(D52&lt;&gt;0,C52&lt;&gt;0,E52&lt;&gt;0),IF(B52&lt;&gt;0,CONCATENATE(B52,"-AGr",VLOOKUP(C52,Listen!$A$2:$D$45,4,FALSE),"-",D52,"-",E52,),CONCATENATE("AGr",VLOOKUP(C52,Listen!$A$2:$D$45,4,FALSE),"-",D52,"-",E52)),"keine vollständige ID")</f>
        <v>keine vollständige ID</v>
      </c>
      <c r="B52" s="301"/>
      <c r="C52" s="287"/>
      <c r="D52" s="34"/>
      <c r="E52" s="306"/>
      <c r="F52" s="116"/>
      <c r="G52" s="17"/>
      <c r="H52" s="17"/>
      <c r="I52" s="17"/>
      <c r="J52" s="17"/>
      <c r="K52" s="17"/>
      <c r="L52" s="17"/>
      <c r="M52" s="17"/>
      <c r="N52" s="17"/>
      <c r="O52" s="116"/>
      <c r="P52" s="117">
        <f>IF(D52&gt;A_Stammdaten!$B$12,0,SUM(G52,H52,J52,L52:M52)-SUM(I52,K52,N52:O52))</f>
        <v>0</v>
      </c>
      <c r="Q52" s="17"/>
      <c r="R52" s="17"/>
      <c r="S52" s="17"/>
      <c r="T52" s="17"/>
      <c r="U52" s="62">
        <f t="shared" si="2"/>
        <v>0</v>
      </c>
      <c r="V52" s="34"/>
      <c r="W52" s="34"/>
      <c r="X52" s="34"/>
      <c r="Y52" s="34"/>
      <c r="Z52" s="34"/>
      <c r="AA52" s="63" t="str">
        <f t="shared" si="3"/>
        <v>-</v>
      </c>
      <c r="AB52" s="63" t="str">
        <f t="shared" si="4"/>
        <v>-</v>
      </c>
      <c r="AC52" s="63">
        <f>IF(ISBLANK($C52),0,VLOOKUP($C52,Listen!$A$2:$C$45,2,FALSE))</f>
        <v>0</v>
      </c>
      <c r="AD52" s="63">
        <f>IF(ISBLANK($C52),0,VLOOKUP($C52,Listen!$A$2:$C$45,3,FALSE))</f>
        <v>0</v>
      </c>
      <c r="AE52" s="49">
        <f t="shared" si="5"/>
        <v>0</v>
      </c>
      <c r="AF52" s="49">
        <f t="shared" si="5"/>
        <v>0</v>
      </c>
      <c r="AG52" s="49">
        <f>IFERROR(IF(OR($V52&lt;&gt;"Ja",VLOOKUP($C52,Listen!$A$2:$F$45,5,0)="Nein",D52&lt;IF(C52="LNG Anbindungsanlagen gemäß separater Festlegung",2022,2023)),$AC52,$AA52),0)</f>
        <v>0</v>
      </c>
      <c r="AH52" s="49">
        <f>IFERROR(IF(OR($V52&lt;&gt;"Ja",VLOOKUP($C52,Listen!$A$2:$F$45,5,0)="Nein",D52&lt;IF(C52="LNG Anbindungsanlagen gemäß separater Festlegung",2022,2023)),$AC52,$AA52),0)</f>
        <v>0</v>
      </c>
      <c r="AI52" s="49">
        <f>IFERROR(IF(OR($W52&lt;&gt;"Ja",VLOOKUP($C52,Listen!$A$2:$F$45,6,0)="Nein"),$AC52,$AB52),0)</f>
        <v>0</v>
      </c>
      <c r="AJ52" s="49">
        <f>IFERROR(IF(OR($W52&lt;&gt;"Ja",VLOOKUP($C52,Listen!$A$2:$F$45,6,0)="Nein"),$AC52,$AB52),0)</f>
        <v>0</v>
      </c>
      <c r="AK52" s="49">
        <f>IFERROR(IF(OR($W52&lt;&gt;"Ja",VLOOKUP($C52,Listen!$A$2:$F$45,6,0)="Nein"),$AC52,$AB52),0)</f>
        <v>0</v>
      </c>
      <c r="AL52" s="51">
        <f t="shared" si="6"/>
        <v>0</v>
      </c>
      <c r="AM52" s="296">
        <f>IFERROR(IF(VLOOKUP($C52,Listen!$A$2:$F$45,6,0)="Ja",MAX(BC52:BD52),D_SAV!$BC52),0)</f>
        <v>0</v>
      </c>
      <c r="AN52" s="51">
        <f t="shared" si="7"/>
        <v>0</v>
      </c>
      <c r="AP52" s="304">
        <f t="shared" si="8"/>
        <v>0</v>
      </c>
      <c r="AQ52" s="304">
        <f t="shared" si="9"/>
        <v>0</v>
      </c>
      <c r="AR52" s="304">
        <f t="shared" si="10"/>
        <v>0</v>
      </c>
      <c r="AS52" s="304">
        <f t="shared" si="11"/>
        <v>0</v>
      </c>
      <c r="AT52" s="304">
        <f t="shared" si="12"/>
        <v>0</v>
      </c>
      <c r="AU52" s="304">
        <f t="shared" si="13"/>
        <v>0</v>
      </c>
      <c r="AV52" s="304">
        <f t="shared" si="14"/>
        <v>0</v>
      </c>
      <c r="AW52" s="304">
        <f t="shared" si="15"/>
        <v>0</v>
      </c>
      <c r="AX52" s="304">
        <f t="shared" si="16"/>
        <v>0</v>
      </c>
      <c r="AY52" s="304">
        <f t="shared" si="17"/>
        <v>0</v>
      </c>
      <c r="AZ52" s="304">
        <f t="shared" si="18"/>
        <v>0</v>
      </c>
      <c r="BA52" s="304">
        <f t="shared" si="19"/>
        <v>0</v>
      </c>
      <c r="BB52" s="304">
        <f t="shared" si="20"/>
        <v>0</v>
      </c>
      <c r="BC52" s="304">
        <f t="shared" si="21"/>
        <v>0</v>
      </c>
      <c r="BD52" s="304">
        <f t="shared" si="22"/>
        <v>0</v>
      </c>
      <c r="BE52" s="304">
        <f>IFERROR(IF(VLOOKUP($C52,Listen!$A$2:$F$45,6,0)="Ja",BB52-MAX(BC52:BD52),BB52-BC52),0)</f>
        <v>0</v>
      </c>
    </row>
    <row r="53" spans="1:57" s="32" customFormat="1" x14ac:dyDescent="0.25">
      <c r="A53" s="320" t="str">
        <f>IF(AND(D53&lt;&gt;0,C53&lt;&gt;0,E53&lt;&gt;0),IF(B53&lt;&gt;0,CONCATENATE(B53,"-AGr",VLOOKUP(C53,Listen!$A$2:$D$45,4,FALSE),"-",D53,"-",E53,),CONCATENATE("AGr",VLOOKUP(C53,Listen!$A$2:$D$45,4,FALSE),"-",D53,"-",E53)),"keine vollständige ID")</f>
        <v>keine vollständige ID</v>
      </c>
      <c r="B53" s="301"/>
      <c r="C53" s="287"/>
      <c r="D53" s="34"/>
      <c r="E53" s="306"/>
      <c r="F53" s="116"/>
      <c r="G53" s="17"/>
      <c r="H53" s="17"/>
      <c r="I53" s="17"/>
      <c r="J53" s="17"/>
      <c r="K53" s="17"/>
      <c r="L53" s="17"/>
      <c r="M53" s="17"/>
      <c r="N53" s="17"/>
      <c r="O53" s="116"/>
      <c r="P53" s="117">
        <f>IF(D53&gt;A_Stammdaten!$B$12,0,SUM(G53,H53,J53,L53:M53)-SUM(I53,K53,N53:O53))</f>
        <v>0</v>
      </c>
      <c r="Q53" s="17"/>
      <c r="R53" s="17"/>
      <c r="S53" s="17"/>
      <c r="T53" s="17"/>
      <c r="U53" s="62">
        <f t="shared" si="2"/>
        <v>0</v>
      </c>
      <c r="V53" s="34"/>
      <c r="W53" s="34"/>
      <c r="X53" s="34"/>
      <c r="Y53" s="34"/>
      <c r="Z53" s="34"/>
      <c r="AA53" s="63" t="str">
        <f t="shared" si="3"/>
        <v>-</v>
      </c>
      <c r="AB53" s="63" t="str">
        <f t="shared" si="4"/>
        <v>-</v>
      </c>
      <c r="AC53" s="63">
        <f>IF(ISBLANK($C53),0,VLOOKUP($C53,Listen!$A$2:$C$45,2,FALSE))</f>
        <v>0</v>
      </c>
      <c r="AD53" s="63">
        <f>IF(ISBLANK($C53),0,VLOOKUP($C53,Listen!$A$2:$C$45,3,FALSE))</f>
        <v>0</v>
      </c>
      <c r="AE53" s="49">
        <f t="shared" si="5"/>
        <v>0</v>
      </c>
      <c r="AF53" s="49">
        <f t="shared" si="5"/>
        <v>0</v>
      </c>
      <c r="AG53" s="49">
        <f>IFERROR(IF(OR($V53&lt;&gt;"Ja",VLOOKUP($C53,Listen!$A$2:$F$45,5,0)="Nein",D53&lt;IF(C53="LNG Anbindungsanlagen gemäß separater Festlegung",2022,2023)),$AC53,$AA53),0)</f>
        <v>0</v>
      </c>
      <c r="AH53" s="49">
        <f>IFERROR(IF(OR($V53&lt;&gt;"Ja",VLOOKUP($C53,Listen!$A$2:$F$45,5,0)="Nein",D53&lt;IF(C53="LNG Anbindungsanlagen gemäß separater Festlegung",2022,2023)),$AC53,$AA53),0)</f>
        <v>0</v>
      </c>
      <c r="AI53" s="49">
        <f>IFERROR(IF(OR($W53&lt;&gt;"Ja",VLOOKUP($C53,Listen!$A$2:$F$45,6,0)="Nein"),$AC53,$AB53),0)</f>
        <v>0</v>
      </c>
      <c r="AJ53" s="49">
        <f>IFERROR(IF(OR($W53&lt;&gt;"Ja",VLOOKUP($C53,Listen!$A$2:$F$45,6,0)="Nein"),$AC53,$AB53),0)</f>
        <v>0</v>
      </c>
      <c r="AK53" s="49">
        <f>IFERROR(IF(OR($W53&lt;&gt;"Ja",VLOOKUP($C53,Listen!$A$2:$F$45,6,0)="Nein"),$AC53,$AB53),0)</f>
        <v>0</v>
      </c>
      <c r="AL53" s="51">
        <f t="shared" si="6"/>
        <v>0</v>
      </c>
      <c r="AM53" s="296">
        <f>IFERROR(IF(VLOOKUP($C53,Listen!$A$2:$F$45,6,0)="Ja",MAX(BC53:BD53),D_SAV!$BC53),0)</f>
        <v>0</v>
      </c>
      <c r="AN53" s="51">
        <f t="shared" si="7"/>
        <v>0</v>
      </c>
      <c r="AP53" s="304">
        <f t="shared" si="8"/>
        <v>0</v>
      </c>
      <c r="AQ53" s="304">
        <f t="shared" si="9"/>
        <v>0</v>
      </c>
      <c r="AR53" s="304">
        <f t="shared" si="10"/>
        <v>0</v>
      </c>
      <c r="AS53" s="304">
        <f t="shared" si="11"/>
        <v>0</v>
      </c>
      <c r="AT53" s="304">
        <f t="shared" si="12"/>
        <v>0</v>
      </c>
      <c r="AU53" s="304">
        <f t="shared" si="13"/>
        <v>0</v>
      </c>
      <c r="AV53" s="304">
        <f t="shared" si="14"/>
        <v>0</v>
      </c>
      <c r="AW53" s="304">
        <f t="shared" si="15"/>
        <v>0</v>
      </c>
      <c r="AX53" s="304">
        <f t="shared" si="16"/>
        <v>0</v>
      </c>
      <c r="AY53" s="304">
        <f t="shared" si="17"/>
        <v>0</v>
      </c>
      <c r="AZ53" s="304">
        <f t="shared" si="18"/>
        <v>0</v>
      </c>
      <c r="BA53" s="304">
        <f t="shared" si="19"/>
        <v>0</v>
      </c>
      <c r="BB53" s="304">
        <f t="shared" si="20"/>
        <v>0</v>
      </c>
      <c r="BC53" s="304">
        <f t="shared" si="21"/>
        <v>0</v>
      </c>
      <c r="BD53" s="304">
        <f t="shared" si="22"/>
        <v>0</v>
      </c>
      <c r="BE53" s="304">
        <f>IFERROR(IF(VLOOKUP($C53,Listen!$A$2:$F$45,6,0)="Ja",BB53-MAX(BC53:BD53),BB53-BC53),0)</f>
        <v>0</v>
      </c>
    </row>
    <row r="54" spans="1:57" s="32" customFormat="1" x14ac:dyDescent="0.25">
      <c r="A54" s="320" t="str">
        <f>IF(AND(D54&lt;&gt;0,C54&lt;&gt;0,E54&lt;&gt;0),IF(B54&lt;&gt;0,CONCATENATE(B54,"-AGr",VLOOKUP(C54,Listen!$A$2:$D$45,4,FALSE),"-",D54,"-",E54,),CONCATENATE("AGr",VLOOKUP(C54,Listen!$A$2:$D$45,4,FALSE),"-",D54,"-",E54)),"keine vollständige ID")</f>
        <v>keine vollständige ID</v>
      </c>
      <c r="B54" s="301"/>
      <c r="C54" s="287"/>
      <c r="D54" s="34"/>
      <c r="E54" s="306"/>
      <c r="F54" s="116"/>
      <c r="G54" s="17"/>
      <c r="H54" s="17"/>
      <c r="I54" s="17"/>
      <c r="J54" s="17"/>
      <c r="K54" s="17"/>
      <c r="L54" s="17"/>
      <c r="M54" s="17"/>
      <c r="N54" s="17"/>
      <c r="O54" s="116"/>
      <c r="P54" s="117">
        <f>IF(D54&gt;A_Stammdaten!$B$12,0,SUM(G54,H54,J54,L54:M54)-SUM(I54,K54,N54:O54))</f>
        <v>0</v>
      </c>
      <c r="Q54" s="17"/>
      <c r="R54" s="17"/>
      <c r="S54" s="17"/>
      <c r="T54" s="17"/>
      <c r="U54" s="62">
        <f t="shared" si="2"/>
        <v>0</v>
      </c>
      <c r="V54" s="34"/>
      <c r="W54" s="34"/>
      <c r="X54" s="34"/>
      <c r="Y54" s="34"/>
      <c r="Z54" s="34"/>
      <c r="AA54" s="63" t="str">
        <f t="shared" si="3"/>
        <v>-</v>
      </c>
      <c r="AB54" s="63" t="str">
        <f t="shared" si="4"/>
        <v>-</v>
      </c>
      <c r="AC54" s="63">
        <f>IF(ISBLANK($C54),0,VLOOKUP($C54,Listen!$A$2:$C$45,2,FALSE))</f>
        <v>0</v>
      </c>
      <c r="AD54" s="63">
        <f>IF(ISBLANK($C54),0,VLOOKUP($C54,Listen!$A$2:$C$45,3,FALSE))</f>
        <v>0</v>
      </c>
      <c r="AE54" s="49">
        <f t="shared" si="5"/>
        <v>0</v>
      </c>
      <c r="AF54" s="49">
        <f t="shared" si="5"/>
        <v>0</v>
      </c>
      <c r="AG54" s="49">
        <f>IFERROR(IF(OR($V54&lt;&gt;"Ja",VLOOKUP($C54,Listen!$A$2:$F$45,5,0)="Nein",D54&lt;IF(C54="LNG Anbindungsanlagen gemäß separater Festlegung",2022,2023)),$AC54,$AA54),0)</f>
        <v>0</v>
      </c>
      <c r="AH54" s="49">
        <f>IFERROR(IF(OR($V54&lt;&gt;"Ja",VLOOKUP($C54,Listen!$A$2:$F$45,5,0)="Nein",D54&lt;IF(C54="LNG Anbindungsanlagen gemäß separater Festlegung",2022,2023)),$AC54,$AA54),0)</f>
        <v>0</v>
      </c>
      <c r="AI54" s="49">
        <f>IFERROR(IF(OR($W54&lt;&gt;"Ja",VLOOKUP($C54,Listen!$A$2:$F$45,6,0)="Nein"),$AC54,$AB54),0)</f>
        <v>0</v>
      </c>
      <c r="AJ54" s="49">
        <f>IFERROR(IF(OR($W54&lt;&gt;"Ja",VLOOKUP($C54,Listen!$A$2:$F$45,6,0)="Nein"),$AC54,$AB54),0)</f>
        <v>0</v>
      </c>
      <c r="AK54" s="49">
        <f>IFERROR(IF(OR($W54&lt;&gt;"Ja",VLOOKUP($C54,Listen!$A$2:$F$45,6,0)="Nein"),$AC54,$AB54),0)</f>
        <v>0</v>
      </c>
      <c r="AL54" s="51">
        <f t="shared" si="6"/>
        <v>0</v>
      </c>
      <c r="AM54" s="296">
        <f>IFERROR(IF(VLOOKUP($C54,Listen!$A$2:$F$45,6,0)="Ja",MAX(BC54:BD54),D_SAV!$BC54),0)</f>
        <v>0</v>
      </c>
      <c r="AN54" s="51">
        <f t="shared" si="7"/>
        <v>0</v>
      </c>
      <c r="AP54" s="304">
        <f t="shared" si="8"/>
        <v>0</v>
      </c>
      <c r="AQ54" s="304">
        <f t="shared" si="9"/>
        <v>0</v>
      </c>
      <c r="AR54" s="304">
        <f t="shared" si="10"/>
        <v>0</v>
      </c>
      <c r="AS54" s="304">
        <f t="shared" si="11"/>
        <v>0</v>
      </c>
      <c r="AT54" s="304">
        <f t="shared" si="12"/>
        <v>0</v>
      </c>
      <c r="AU54" s="304">
        <f t="shared" si="13"/>
        <v>0</v>
      </c>
      <c r="AV54" s="304">
        <f t="shared" si="14"/>
        <v>0</v>
      </c>
      <c r="AW54" s="304">
        <f t="shared" si="15"/>
        <v>0</v>
      </c>
      <c r="AX54" s="304">
        <f t="shared" si="16"/>
        <v>0</v>
      </c>
      <c r="AY54" s="304">
        <f t="shared" si="17"/>
        <v>0</v>
      </c>
      <c r="AZ54" s="304">
        <f t="shared" si="18"/>
        <v>0</v>
      </c>
      <c r="BA54" s="304">
        <f t="shared" si="19"/>
        <v>0</v>
      </c>
      <c r="BB54" s="304">
        <f t="shared" si="20"/>
        <v>0</v>
      </c>
      <c r="BC54" s="304">
        <f t="shared" si="21"/>
        <v>0</v>
      </c>
      <c r="BD54" s="304">
        <f t="shared" si="22"/>
        <v>0</v>
      </c>
      <c r="BE54" s="304">
        <f>IFERROR(IF(VLOOKUP($C54,Listen!$A$2:$F$45,6,0)="Ja",BB54-MAX(BC54:BD54),BB54-BC54),0)</f>
        <v>0</v>
      </c>
    </row>
    <row r="55" spans="1:57" s="32" customFormat="1" x14ac:dyDescent="0.25">
      <c r="A55" s="320" t="str">
        <f>IF(AND(D55&lt;&gt;0,C55&lt;&gt;0,E55&lt;&gt;0),IF(B55&lt;&gt;0,CONCATENATE(B55,"-AGr",VLOOKUP(C55,Listen!$A$2:$D$45,4,FALSE),"-",D55,"-",E55,),CONCATENATE("AGr",VLOOKUP(C55,Listen!$A$2:$D$45,4,FALSE),"-",D55,"-",E55)),"keine vollständige ID")</f>
        <v>keine vollständige ID</v>
      </c>
      <c r="B55" s="301"/>
      <c r="C55" s="287"/>
      <c r="D55" s="34"/>
      <c r="E55" s="306"/>
      <c r="F55" s="116"/>
      <c r="G55" s="17"/>
      <c r="H55" s="17"/>
      <c r="I55" s="17"/>
      <c r="J55" s="17"/>
      <c r="K55" s="17"/>
      <c r="L55" s="17"/>
      <c r="M55" s="17"/>
      <c r="N55" s="17"/>
      <c r="O55" s="116"/>
      <c r="P55" s="117">
        <f>IF(D55&gt;A_Stammdaten!$B$12,0,SUM(G55,H55,J55,L55:M55)-SUM(I55,K55,N55:O55))</f>
        <v>0</v>
      </c>
      <c r="Q55" s="17"/>
      <c r="R55" s="17"/>
      <c r="S55" s="17"/>
      <c r="T55" s="17"/>
      <c r="U55" s="62">
        <f t="shared" si="2"/>
        <v>0</v>
      </c>
      <c r="V55" s="34"/>
      <c r="W55" s="34"/>
      <c r="X55" s="34"/>
      <c r="Y55" s="34"/>
      <c r="Z55" s="34"/>
      <c r="AA55" s="63" t="str">
        <f t="shared" si="3"/>
        <v>-</v>
      </c>
      <c r="AB55" s="63" t="str">
        <f t="shared" si="4"/>
        <v>-</v>
      </c>
      <c r="AC55" s="63">
        <f>IF(ISBLANK($C55),0,VLOOKUP($C55,Listen!$A$2:$C$45,2,FALSE))</f>
        <v>0</v>
      </c>
      <c r="AD55" s="63">
        <f>IF(ISBLANK($C55),0,VLOOKUP($C55,Listen!$A$2:$C$45,3,FALSE))</f>
        <v>0</v>
      </c>
      <c r="AE55" s="49">
        <f t="shared" si="5"/>
        <v>0</v>
      </c>
      <c r="AF55" s="49">
        <f t="shared" si="5"/>
        <v>0</v>
      </c>
      <c r="AG55" s="49">
        <f>IFERROR(IF(OR($V55&lt;&gt;"Ja",VLOOKUP($C55,Listen!$A$2:$F$45,5,0)="Nein",D55&lt;IF(C55="LNG Anbindungsanlagen gemäß separater Festlegung",2022,2023)),$AC55,$AA55),0)</f>
        <v>0</v>
      </c>
      <c r="AH55" s="49">
        <f>IFERROR(IF(OR($V55&lt;&gt;"Ja",VLOOKUP($C55,Listen!$A$2:$F$45,5,0)="Nein",D55&lt;IF(C55="LNG Anbindungsanlagen gemäß separater Festlegung",2022,2023)),$AC55,$AA55),0)</f>
        <v>0</v>
      </c>
      <c r="AI55" s="49">
        <f>IFERROR(IF(OR($W55&lt;&gt;"Ja",VLOOKUP($C55,Listen!$A$2:$F$45,6,0)="Nein"),$AC55,$AB55),0)</f>
        <v>0</v>
      </c>
      <c r="AJ55" s="49">
        <f>IFERROR(IF(OR($W55&lt;&gt;"Ja",VLOOKUP($C55,Listen!$A$2:$F$45,6,0)="Nein"),$AC55,$AB55),0)</f>
        <v>0</v>
      </c>
      <c r="AK55" s="49">
        <f>IFERROR(IF(OR($W55&lt;&gt;"Ja",VLOOKUP($C55,Listen!$A$2:$F$45,6,0)="Nein"),$AC55,$AB55),0)</f>
        <v>0</v>
      </c>
      <c r="AL55" s="51">
        <f t="shared" si="6"/>
        <v>0</v>
      </c>
      <c r="AM55" s="296">
        <f>IFERROR(IF(VLOOKUP($C55,Listen!$A$2:$F$45,6,0)="Ja",MAX(BC55:BD55),D_SAV!$BC55),0)</f>
        <v>0</v>
      </c>
      <c r="AN55" s="51">
        <f t="shared" si="7"/>
        <v>0</v>
      </c>
      <c r="AP55" s="304">
        <f t="shared" si="8"/>
        <v>0</v>
      </c>
      <c r="AQ55" s="304">
        <f t="shared" si="9"/>
        <v>0</v>
      </c>
      <c r="AR55" s="304">
        <f t="shared" si="10"/>
        <v>0</v>
      </c>
      <c r="AS55" s="304">
        <f t="shared" si="11"/>
        <v>0</v>
      </c>
      <c r="AT55" s="304">
        <f t="shared" si="12"/>
        <v>0</v>
      </c>
      <c r="AU55" s="304">
        <f t="shared" si="13"/>
        <v>0</v>
      </c>
      <c r="AV55" s="304">
        <f t="shared" si="14"/>
        <v>0</v>
      </c>
      <c r="AW55" s="304">
        <f t="shared" si="15"/>
        <v>0</v>
      </c>
      <c r="AX55" s="304">
        <f t="shared" si="16"/>
        <v>0</v>
      </c>
      <c r="AY55" s="304">
        <f t="shared" si="17"/>
        <v>0</v>
      </c>
      <c r="AZ55" s="304">
        <f t="shared" si="18"/>
        <v>0</v>
      </c>
      <c r="BA55" s="304">
        <f t="shared" si="19"/>
        <v>0</v>
      </c>
      <c r="BB55" s="304">
        <f t="shared" si="20"/>
        <v>0</v>
      </c>
      <c r="BC55" s="304">
        <f t="shared" si="21"/>
        <v>0</v>
      </c>
      <c r="BD55" s="304">
        <f t="shared" si="22"/>
        <v>0</v>
      </c>
      <c r="BE55" s="304">
        <f>IFERROR(IF(VLOOKUP($C55,Listen!$A$2:$F$45,6,0)="Ja",BB55-MAX(BC55:BD55),BB55-BC55),0)</f>
        <v>0</v>
      </c>
    </row>
    <row r="56" spans="1:57" s="32" customFormat="1" x14ac:dyDescent="0.25">
      <c r="A56" s="320" t="str">
        <f>IF(AND(D56&lt;&gt;0,C56&lt;&gt;0,E56&lt;&gt;0),IF(B56&lt;&gt;0,CONCATENATE(B56,"-AGr",VLOOKUP(C56,Listen!$A$2:$D$45,4,FALSE),"-",D56,"-",E56,),CONCATENATE("AGr",VLOOKUP(C56,Listen!$A$2:$D$45,4,FALSE),"-",D56,"-",E56)),"keine vollständige ID")</f>
        <v>keine vollständige ID</v>
      </c>
      <c r="B56" s="301"/>
      <c r="C56" s="287"/>
      <c r="D56" s="34"/>
      <c r="E56" s="306"/>
      <c r="F56" s="116"/>
      <c r="G56" s="17"/>
      <c r="H56" s="17"/>
      <c r="I56" s="17"/>
      <c r="J56" s="17"/>
      <c r="K56" s="17"/>
      <c r="L56" s="17"/>
      <c r="M56" s="17"/>
      <c r="N56" s="17"/>
      <c r="O56" s="116"/>
      <c r="P56" s="117">
        <f>IF(D56&gt;A_Stammdaten!$B$12,0,SUM(G56,H56,J56,L56:M56)-SUM(I56,K56,N56:O56))</f>
        <v>0</v>
      </c>
      <c r="Q56" s="17"/>
      <c r="R56" s="17"/>
      <c r="S56" s="17"/>
      <c r="T56" s="17"/>
      <c r="U56" s="62">
        <f t="shared" si="2"/>
        <v>0</v>
      </c>
      <c r="V56" s="34"/>
      <c r="W56" s="34"/>
      <c r="X56" s="34"/>
      <c r="Y56" s="34"/>
      <c r="Z56" s="34"/>
      <c r="AA56" s="63" t="str">
        <f t="shared" si="3"/>
        <v>-</v>
      </c>
      <c r="AB56" s="63" t="str">
        <f t="shared" si="4"/>
        <v>-</v>
      </c>
      <c r="AC56" s="63">
        <f>IF(ISBLANK($C56),0,VLOOKUP($C56,Listen!$A$2:$C$45,2,FALSE))</f>
        <v>0</v>
      </c>
      <c r="AD56" s="63">
        <f>IF(ISBLANK($C56),0,VLOOKUP($C56,Listen!$A$2:$C$45,3,FALSE))</f>
        <v>0</v>
      </c>
      <c r="AE56" s="49">
        <f t="shared" si="5"/>
        <v>0</v>
      </c>
      <c r="AF56" s="49">
        <f t="shared" si="5"/>
        <v>0</v>
      </c>
      <c r="AG56" s="49">
        <f>IFERROR(IF(OR($V56&lt;&gt;"Ja",VLOOKUP($C56,Listen!$A$2:$F$45,5,0)="Nein",D56&lt;IF(C56="LNG Anbindungsanlagen gemäß separater Festlegung",2022,2023)),$AC56,$AA56),0)</f>
        <v>0</v>
      </c>
      <c r="AH56" s="49">
        <f>IFERROR(IF(OR($V56&lt;&gt;"Ja",VLOOKUP($C56,Listen!$A$2:$F$45,5,0)="Nein",D56&lt;IF(C56="LNG Anbindungsanlagen gemäß separater Festlegung",2022,2023)),$AC56,$AA56),0)</f>
        <v>0</v>
      </c>
      <c r="AI56" s="49">
        <f>IFERROR(IF(OR($W56&lt;&gt;"Ja",VLOOKUP($C56,Listen!$A$2:$F$45,6,0)="Nein"),$AC56,$AB56),0)</f>
        <v>0</v>
      </c>
      <c r="AJ56" s="49">
        <f>IFERROR(IF(OR($W56&lt;&gt;"Ja",VLOOKUP($C56,Listen!$A$2:$F$45,6,0)="Nein"),$AC56,$AB56),0)</f>
        <v>0</v>
      </c>
      <c r="AK56" s="49">
        <f>IFERROR(IF(OR($W56&lt;&gt;"Ja",VLOOKUP($C56,Listen!$A$2:$F$45,6,0)="Nein"),$AC56,$AB56),0)</f>
        <v>0</v>
      </c>
      <c r="AL56" s="51">
        <f t="shared" si="6"/>
        <v>0</v>
      </c>
      <c r="AM56" s="296">
        <f>IFERROR(IF(VLOOKUP($C56,Listen!$A$2:$F$45,6,0)="Ja",MAX(BC56:BD56),D_SAV!$BC56),0)</f>
        <v>0</v>
      </c>
      <c r="AN56" s="51">
        <f t="shared" si="7"/>
        <v>0</v>
      </c>
      <c r="AP56" s="304">
        <f t="shared" si="8"/>
        <v>0</v>
      </c>
      <c r="AQ56" s="304">
        <f t="shared" si="9"/>
        <v>0</v>
      </c>
      <c r="AR56" s="304">
        <f t="shared" si="10"/>
        <v>0</v>
      </c>
      <c r="AS56" s="304">
        <f t="shared" si="11"/>
        <v>0</v>
      </c>
      <c r="AT56" s="304">
        <f t="shared" si="12"/>
        <v>0</v>
      </c>
      <c r="AU56" s="304">
        <f t="shared" si="13"/>
        <v>0</v>
      </c>
      <c r="AV56" s="304">
        <f t="shared" si="14"/>
        <v>0</v>
      </c>
      <c r="AW56" s="304">
        <f t="shared" si="15"/>
        <v>0</v>
      </c>
      <c r="AX56" s="304">
        <f t="shared" si="16"/>
        <v>0</v>
      </c>
      <c r="AY56" s="304">
        <f t="shared" si="17"/>
        <v>0</v>
      </c>
      <c r="AZ56" s="304">
        <f t="shared" si="18"/>
        <v>0</v>
      </c>
      <c r="BA56" s="304">
        <f t="shared" si="19"/>
        <v>0</v>
      </c>
      <c r="BB56" s="304">
        <f t="shared" si="20"/>
        <v>0</v>
      </c>
      <c r="BC56" s="304">
        <f t="shared" si="21"/>
        <v>0</v>
      </c>
      <c r="BD56" s="304">
        <f t="shared" si="22"/>
        <v>0</v>
      </c>
      <c r="BE56" s="304">
        <f>IFERROR(IF(VLOOKUP($C56,Listen!$A$2:$F$45,6,0)="Ja",BB56-MAX(BC56:BD56),BB56-BC56),0)</f>
        <v>0</v>
      </c>
    </row>
    <row r="57" spans="1:57" s="32" customFormat="1" x14ac:dyDescent="0.25">
      <c r="A57" s="320" t="str">
        <f>IF(AND(D57&lt;&gt;0,C57&lt;&gt;0,E57&lt;&gt;0),IF(B57&lt;&gt;0,CONCATENATE(B57,"-AGr",VLOOKUP(C57,Listen!$A$2:$D$45,4,FALSE),"-",D57,"-",E57,),CONCATENATE("AGr",VLOOKUP(C57,Listen!$A$2:$D$45,4,FALSE),"-",D57,"-",E57)),"keine vollständige ID")</f>
        <v>keine vollständige ID</v>
      </c>
      <c r="B57" s="301"/>
      <c r="C57" s="287"/>
      <c r="D57" s="34"/>
      <c r="E57" s="306"/>
      <c r="F57" s="116"/>
      <c r="G57" s="17"/>
      <c r="H57" s="17"/>
      <c r="I57" s="17"/>
      <c r="J57" s="17"/>
      <c r="K57" s="17"/>
      <c r="L57" s="17"/>
      <c r="M57" s="17"/>
      <c r="N57" s="17"/>
      <c r="O57" s="116"/>
      <c r="P57" s="117">
        <f>IF(D57&gt;A_Stammdaten!$B$12,0,SUM(G57,H57,J57,L57:M57)-SUM(I57,K57,N57:O57))</f>
        <v>0</v>
      </c>
      <c r="Q57" s="17"/>
      <c r="R57" s="17"/>
      <c r="S57" s="17"/>
      <c r="T57" s="17"/>
      <c r="U57" s="62">
        <f t="shared" si="2"/>
        <v>0</v>
      </c>
      <c r="V57" s="34"/>
      <c r="W57" s="34"/>
      <c r="X57" s="34"/>
      <c r="Y57" s="34"/>
      <c r="Z57" s="34"/>
      <c r="AA57" s="63" t="str">
        <f t="shared" si="3"/>
        <v>-</v>
      </c>
      <c r="AB57" s="63" t="str">
        <f t="shared" si="4"/>
        <v>-</v>
      </c>
      <c r="AC57" s="63">
        <f>IF(ISBLANK($C57),0,VLOOKUP($C57,Listen!$A$2:$C$45,2,FALSE))</f>
        <v>0</v>
      </c>
      <c r="AD57" s="63">
        <f>IF(ISBLANK($C57),0,VLOOKUP($C57,Listen!$A$2:$C$45,3,FALSE))</f>
        <v>0</v>
      </c>
      <c r="AE57" s="49">
        <f t="shared" si="5"/>
        <v>0</v>
      </c>
      <c r="AF57" s="49">
        <f t="shared" si="5"/>
        <v>0</v>
      </c>
      <c r="AG57" s="49">
        <f>IFERROR(IF(OR($V57&lt;&gt;"Ja",VLOOKUP($C57,Listen!$A$2:$F$45,5,0)="Nein",D57&lt;IF(C57="LNG Anbindungsanlagen gemäß separater Festlegung",2022,2023)),$AC57,$AA57),0)</f>
        <v>0</v>
      </c>
      <c r="AH57" s="49">
        <f>IFERROR(IF(OR($V57&lt;&gt;"Ja",VLOOKUP($C57,Listen!$A$2:$F$45,5,0)="Nein",D57&lt;IF(C57="LNG Anbindungsanlagen gemäß separater Festlegung",2022,2023)),$AC57,$AA57),0)</f>
        <v>0</v>
      </c>
      <c r="AI57" s="49">
        <f>IFERROR(IF(OR($W57&lt;&gt;"Ja",VLOOKUP($C57,Listen!$A$2:$F$45,6,0)="Nein"),$AC57,$AB57),0)</f>
        <v>0</v>
      </c>
      <c r="AJ57" s="49">
        <f>IFERROR(IF(OR($W57&lt;&gt;"Ja",VLOOKUP($C57,Listen!$A$2:$F$45,6,0)="Nein"),$AC57,$AB57),0)</f>
        <v>0</v>
      </c>
      <c r="AK57" s="49">
        <f>IFERROR(IF(OR($W57&lt;&gt;"Ja",VLOOKUP($C57,Listen!$A$2:$F$45,6,0)="Nein"),$AC57,$AB57),0)</f>
        <v>0</v>
      </c>
      <c r="AL57" s="51">
        <f t="shared" si="6"/>
        <v>0</v>
      </c>
      <c r="AM57" s="296">
        <f>IFERROR(IF(VLOOKUP($C57,Listen!$A$2:$F$45,6,0)="Ja",MAX(BC57:BD57),D_SAV!$BC57),0)</f>
        <v>0</v>
      </c>
      <c r="AN57" s="51">
        <f t="shared" si="7"/>
        <v>0</v>
      </c>
      <c r="AP57" s="304">
        <f t="shared" si="8"/>
        <v>0</v>
      </c>
      <c r="AQ57" s="304">
        <f t="shared" si="9"/>
        <v>0</v>
      </c>
      <c r="AR57" s="304">
        <f t="shared" si="10"/>
        <v>0</v>
      </c>
      <c r="AS57" s="304">
        <f t="shared" si="11"/>
        <v>0</v>
      </c>
      <c r="AT57" s="304">
        <f t="shared" si="12"/>
        <v>0</v>
      </c>
      <c r="AU57" s="304">
        <f t="shared" si="13"/>
        <v>0</v>
      </c>
      <c r="AV57" s="304">
        <f t="shared" si="14"/>
        <v>0</v>
      </c>
      <c r="AW57" s="304">
        <f t="shared" si="15"/>
        <v>0</v>
      </c>
      <c r="AX57" s="304">
        <f t="shared" si="16"/>
        <v>0</v>
      </c>
      <c r="AY57" s="304">
        <f t="shared" si="17"/>
        <v>0</v>
      </c>
      <c r="AZ57" s="304">
        <f t="shared" si="18"/>
        <v>0</v>
      </c>
      <c r="BA57" s="304">
        <f t="shared" si="19"/>
        <v>0</v>
      </c>
      <c r="BB57" s="304">
        <f t="shared" si="20"/>
        <v>0</v>
      </c>
      <c r="BC57" s="304">
        <f t="shared" si="21"/>
        <v>0</v>
      </c>
      <c r="BD57" s="304">
        <f t="shared" si="22"/>
        <v>0</v>
      </c>
      <c r="BE57" s="304">
        <f>IFERROR(IF(VLOOKUP($C57,Listen!$A$2:$F$45,6,0)="Ja",BB57-MAX(BC57:BD57),BB57-BC57),0)</f>
        <v>0</v>
      </c>
    </row>
    <row r="58" spans="1:57" s="32" customFormat="1" x14ac:dyDescent="0.25">
      <c r="A58" s="320" t="str">
        <f>IF(AND(D58&lt;&gt;0,C58&lt;&gt;0,E58&lt;&gt;0),IF(B58&lt;&gt;0,CONCATENATE(B58,"-AGr",VLOOKUP(C58,Listen!$A$2:$D$45,4,FALSE),"-",D58,"-",E58,),CONCATENATE("AGr",VLOOKUP(C58,Listen!$A$2:$D$45,4,FALSE),"-",D58,"-",E58)),"keine vollständige ID")</f>
        <v>keine vollständige ID</v>
      </c>
      <c r="B58" s="301"/>
      <c r="C58" s="287"/>
      <c r="D58" s="34"/>
      <c r="E58" s="306"/>
      <c r="F58" s="116"/>
      <c r="G58" s="17"/>
      <c r="H58" s="17"/>
      <c r="I58" s="17"/>
      <c r="J58" s="17"/>
      <c r="K58" s="17"/>
      <c r="L58" s="17"/>
      <c r="M58" s="17"/>
      <c r="N58" s="17"/>
      <c r="O58" s="116"/>
      <c r="P58" s="117">
        <f>IF(D58&gt;A_Stammdaten!$B$12,0,SUM(G58,H58,J58,L58:M58)-SUM(I58,K58,N58:O58))</f>
        <v>0</v>
      </c>
      <c r="Q58" s="17"/>
      <c r="R58" s="17"/>
      <c r="S58" s="17"/>
      <c r="T58" s="17"/>
      <c r="U58" s="62">
        <f t="shared" si="2"/>
        <v>0</v>
      </c>
      <c r="V58" s="34"/>
      <c r="W58" s="34"/>
      <c r="X58" s="34"/>
      <c r="Y58" s="34"/>
      <c r="Z58" s="34"/>
      <c r="AA58" s="63" t="str">
        <f t="shared" si="3"/>
        <v>-</v>
      </c>
      <c r="AB58" s="63" t="str">
        <f t="shared" si="4"/>
        <v>-</v>
      </c>
      <c r="AC58" s="63">
        <f>IF(ISBLANK($C58),0,VLOOKUP($C58,Listen!$A$2:$C$45,2,FALSE))</f>
        <v>0</v>
      </c>
      <c r="AD58" s="63">
        <f>IF(ISBLANK($C58),0,VLOOKUP($C58,Listen!$A$2:$C$45,3,FALSE))</f>
        <v>0</v>
      </c>
      <c r="AE58" s="49">
        <f t="shared" si="5"/>
        <v>0</v>
      </c>
      <c r="AF58" s="49">
        <f t="shared" si="5"/>
        <v>0</v>
      </c>
      <c r="AG58" s="49">
        <f>IFERROR(IF(OR($V58&lt;&gt;"Ja",VLOOKUP($C58,Listen!$A$2:$F$45,5,0)="Nein",D58&lt;IF(C58="LNG Anbindungsanlagen gemäß separater Festlegung",2022,2023)),$AC58,$AA58),0)</f>
        <v>0</v>
      </c>
      <c r="AH58" s="49">
        <f>IFERROR(IF(OR($V58&lt;&gt;"Ja",VLOOKUP($C58,Listen!$A$2:$F$45,5,0)="Nein",D58&lt;IF(C58="LNG Anbindungsanlagen gemäß separater Festlegung",2022,2023)),$AC58,$AA58),0)</f>
        <v>0</v>
      </c>
      <c r="AI58" s="49">
        <f>IFERROR(IF(OR($W58&lt;&gt;"Ja",VLOOKUP($C58,Listen!$A$2:$F$45,6,0)="Nein"),$AC58,$AB58),0)</f>
        <v>0</v>
      </c>
      <c r="AJ58" s="49">
        <f>IFERROR(IF(OR($W58&lt;&gt;"Ja",VLOOKUP($C58,Listen!$A$2:$F$45,6,0)="Nein"),$AC58,$AB58),0)</f>
        <v>0</v>
      </c>
      <c r="AK58" s="49">
        <f>IFERROR(IF(OR($W58&lt;&gt;"Ja",VLOOKUP($C58,Listen!$A$2:$F$45,6,0)="Nein"),$AC58,$AB58),0)</f>
        <v>0</v>
      </c>
      <c r="AL58" s="51">
        <f t="shared" si="6"/>
        <v>0</v>
      </c>
      <c r="AM58" s="296">
        <f>IFERROR(IF(VLOOKUP($C58,Listen!$A$2:$F$45,6,0)="Ja",MAX(BC58:BD58),D_SAV!$BC58),0)</f>
        <v>0</v>
      </c>
      <c r="AN58" s="51">
        <f t="shared" si="7"/>
        <v>0</v>
      </c>
      <c r="AP58" s="304">
        <f t="shared" si="8"/>
        <v>0</v>
      </c>
      <c r="AQ58" s="304">
        <f t="shared" si="9"/>
        <v>0</v>
      </c>
      <c r="AR58" s="304">
        <f t="shared" si="10"/>
        <v>0</v>
      </c>
      <c r="AS58" s="304">
        <f t="shared" si="11"/>
        <v>0</v>
      </c>
      <c r="AT58" s="304">
        <f t="shared" si="12"/>
        <v>0</v>
      </c>
      <c r="AU58" s="304">
        <f t="shared" si="13"/>
        <v>0</v>
      </c>
      <c r="AV58" s="304">
        <f t="shared" si="14"/>
        <v>0</v>
      </c>
      <c r="AW58" s="304">
        <f t="shared" si="15"/>
        <v>0</v>
      </c>
      <c r="AX58" s="304">
        <f t="shared" si="16"/>
        <v>0</v>
      </c>
      <c r="AY58" s="304">
        <f t="shared" si="17"/>
        <v>0</v>
      </c>
      <c r="AZ58" s="304">
        <f t="shared" si="18"/>
        <v>0</v>
      </c>
      <c r="BA58" s="304">
        <f t="shared" si="19"/>
        <v>0</v>
      </c>
      <c r="BB58" s="304">
        <f t="shared" si="20"/>
        <v>0</v>
      </c>
      <c r="BC58" s="304">
        <f t="shared" si="21"/>
        <v>0</v>
      </c>
      <c r="BD58" s="304">
        <f t="shared" si="22"/>
        <v>0</v>
      </c>
      <c r="BE58" s="304">
        <f>IFERROR(IF(VLOOKUP($C58,Listen!$A$2:$F$45,6,0)="Ja",BB58-MAX(BC58:BD58),BB58-BC58),0)</f>
        <v>0</v>
      </c>
    </row>
    <row r="59" spans="1:57" s="32" customFormat="1" x14ac:dyDescent="0.25">
      <c r="A59" s="320" t="str">
        <f>IF(AND(D59&lt;&gt;0,C59&lt;&gt;0,E59&lt;&gt;0),IF(B59&lt;&gt;0,CONCATENATE(B59,"-AGr",VLOOKUP(C59,Listen!$A$2:$D$45,4,FALSE),"-",D59,"-",E59,),CONCATENATE("AGr",VLOOKUP(C59,Listen!$A$2:$D$45,4,FALSE),"-",D59,"-",E59)),"keine vollständige ID")</f>
        <v>keine vollständige ID</v>
      </c>
      <c r="B59" s="301"/>
      <c r="C59" s="287"/>
      <c r="D59" s="34"/>
      <c r="E59" s="306"/>
      <c r="F59" s="116"/>
      <c r="G59" s="17"/>
      <c r="H59" s="17"/>
      <c r="I59" s="17"/>
      <c r="J59" s="17"/>
      <c r="K59" s="17"/>
      <c r="L59" s="17"/>
      <c r="M59" s="17"/>
      <c r="N59" s="17"/>
      <c r="O59" s="116"/>
      <c r="P59" s="117">
        <f>IF(D59&gt;A_Stammdaten!$B$12,0,SUM(G59,H59,J59,L59:M59)-SUM(I59,K59,N59:O59))</f>
        <v>0</v>
      </c>
      <c r="Q59" s="17"/>
      <c r="R59" s="17"/>
      <c r="S59" s="17"/>
      <c r="T59" s="17"/>
      <c r="U59" s="62">
        <f t="shared" si="2"/>
        <v>0</v>
      </c>
      <c r="V59" s="34"/>
      <c r="W59" s="34"/>
      <c r="X59" s="34"/>
      <c r="Y59" s="34"/>
      <c r="Z59" s="34"/>
      <c r="AA59" s="63" t="str">
        <f t="shared" si="3"/>
        <v>-</v>
      </c>
      <c r="AB59" s="63" t="str">
        <f t="shared" si="4"/>
        <v>-</v>
      </c>
      <c r="AC59" s="63">
        <f>IF(ISBLANK($C59),0,VLOOKUP($C59,Listen!$A$2:$C$45,2,FALSE))</f>
        <v>0</v>
      </c>
      <c r="AD59" s="63">
        <f>IF(ISBLANK($C59),0,VLOOKUP($C59,Listen!$A$2:$C$45,3,FALSE))</f>
        <v>0</v>
      </c>
      <c r="AE59" s="49">
        <f t="shared" si="5"/>
        <v>0</v>
      </c>
      <c r="AF59" s="49">
        <f t="shared" si="5"/>
        <v>0</v>
      </c>
      <c r="AG59" s="49">
        <f>IFERROR(IF(OR($V59&lt;&gt;"Ja",VLOOKUP($C59,Listen!$A$2:$F$45,5,0)="Nein",D59&lt;IF(C59="LNG Anbindungsanlagen gemäß separater Festlegung",2022,2023)),$AC59,$AA59),0)</f>
        <v>0</v>
      </c>
      <c r="AH59" s="49">
        <f>IFERROR(IF(OR($V59&lt;&gt;"Ja",VLOOKUP($C59,Listen!$A$2:$F$45,5,0)="Nein",D59&lt;IF(C59="LNG Anbindungsanlagen gemäß separater Festlegung",2022,2023)),$AC59,$AA59),0)</f>
        <v>0</v>
      </c>
      <c r="AI59" s="49">
        <f>IFERROR(IF(OR($W59&lt;&gt;"Ja",VLOOKUP($C59,Listen!$A$2:$F$45,6,0)="Nein"),$AC59,$AB59),0)</f>
        <v>0</v>
      </c>
      <c r="AJ59" s="49">
        <f>IFERROR(IF(OR($W59&lt;&gt;"Ja",VLOOKUP($C59,Listen!$A$2:$F$45,6,0)="Nein"),$AC59,$AB59),0)</f>
        <v>0</v>
      </c>
      <c r="AK59" s="49">
        <f>IFERROR(IF(OR($W59&lt;&gt;"Ja",VLOOKUP($C59,Listen!$A$2:$F$45,6,0)="Nein"),$AC59,$AB59),0)</f>
        <v>0</v>
      </c>
      <c r="AL59" s="51">
        <f t="shared" si="6"/>
        <v>0</v>
      </c>
      <c r="AM59" s="296">
        <f>IFERROR(IF(VLOOKUP($C59,Listen!$A$2:$F$45,6,0)="Ja",MAX(BC59:BD59),D_SAV!$BC59),0)</f>
        <v>0</v>
      </c>
      <c r="AN59" s="51">
        <f t="shared" si="7"/>
        <v>0</v>
      </c>
      <c r="AP59" s="304">
        <f t="shared" si="8"/>
        <v>0</v>
      </c>
      <c r="AQ59" s="304">
        <f t="shared" si="9"/>
        <v>0</v>
      </c>
      <c r="AR59" s="304">
        <f t="shared" si="10"/>
        <v>0</v>
      </c>
      <c r="AS59" s="304">
        <f t="shared" si="11"/>
        <v>0</v>
      </c>
      <c r="AT59" s="304">
        <f t="shared" si="12"/>
        <v>0</v>
      </c>
      <c r="AU59" s="304">
        <f t="shared" si="13"/>
        <v>0</v>
      </c>
      <c r="AV59" s="304">
        <f t="shared" si="14"/>
        <v>0</v>
      </c>
      <c r="AW59" s="304">
        <f t="shared" si="15"/>
        <v>0</v>
      </c>
      <c r="AX59" s="304">
        <f t="shared" si="16"/>
        <v>0</v>
      </c>
      <c r="AY59" s="304">
        <f t="shared" si="17"/>
        <v>0</v>
      </c>
      <c r="AZ59" s="304">
        <f t="shared" si="18"/>
        <v>0</v>
      </c>
      <c r="BA59" s="304">
        <f t="shared" si="19"/>
        <v>0</v>
      </c>
      <c r="BB59" s="304">
        <f t="shared" si="20"/>
        <v>0</v>
      </c>
      <c r="BC59" s="304">
        <f t="shared" si="21"/>
        <v>0</v>
      </c>
      <c r="BD59" s="304">
        <f t="shared" si="22"/>
        <v>0</v>
      </c>
      <c r="BE59" s="304">
        <f>IFERROR(IF(VLOOKUP($C59,Listen!$A$2:$F$45,6,0)="Ja",BB59-MAX(BC59:BD59),BB59-BC59),0)</f>
        <v>0</v>
      </c>
    </row>
    <row r="60" spans="1:57" s="32" customFormat="1" x14ac:dyDescent="0.25">
      <c r="A60" s="320" t="str">
        <f>IF(AND(D60&lt;&gt;0,C60&lt;&gt;0,E60&lt;&gt;0),IF(B60&lt;&gt;0,CONCATENATE(B60,"-AGr",VLOOKUP(C60,Listen!$A$2:$D$45,4,FALSE),"-",D60,"-",E60,),CONCATENATE("AGr",VLOOKUP(C60,Listen!$A$2:$D$45,4,FALSE),"-",D60,"-",E60)),"keine vollständige ID")</f>
        <v>keine vollständige ID</v>
      </c>
      <c r="B60" s="301"/>
      <c r="C60" s="287"/>
      <c r="D60" s="34"/>
      <c r="E60" s="306"/>
      <c r="F60" s="116"/>
      <c r="G60" s="17"/>
      <c r="H60" s="17"/>
      <c r="I60" s="17"/>
      <c r="J60" s="17"/>
      <c r="K60" s="17"/>
      <c r="L60" s="17"/>
      <c r="M60" s="17"/>
      <c r="N60" s="17"/>
      <c r="O60" s="116"/>
      <c r="P60" s="117">
        <f>IF(D60&gt;A_Stammdaten!$B$12,0,SUM(G60,H60,J60,L60:M60)-SUM(I60,K60,N60:O60))</f>
        <v>0</v>
      </c>
      <c r="Q60" s="17"/>
      <c r="R60" s="17"/>
      <c r="S60" s="17"/>
      <c r="T60" s="17"/>
      <c r="U60" s="62">
        <f t="shared" si="2"/>
        <v>0</v>
      </c>
      <c r="V60" s="34"/>
      <c r="W60" s="34"/>
      <c r="X60" s="34"/>
      <c r="Y60" s="34"/>
      <c r="Z60" s="34"/>
      <c r="AA60" s="63" t="str">
        <f t="shared" si="3"/>
        <v>-</v>
      </c>
      <c r="AB60" s="63" t="str">
        <f t="shared" si="4"/>
        <v>-</v>
      </c>
      <c r="AC60" s="63">
        <f>IF(ISBLANK($C60),0,VLOOKUP($C60,Listen!$A$2:$C$45,2,FALSE))</f>
        <v>0</v>
      </c>
      <c r="AD60" s="63">
        <f>IF(ISBLANK($C60),0,VLOOKUP($C60,Listen!$A$2:$C$45,3,FALSE))</f>
        <v>0</v>
      </c>
      <c r="AE60" s="49">
        <f t="shared" si="5"/>
        <v>0</v>
      </c>
      <c r="AF60" s="49">
        <f t="shared" si="5"/>
        <v>0</v>
      </c>
      <c r="AG60" s="49">
        <f>IFERROR(IF(OR($V60&lt;&gt;"Ja",VLOOKUP($C60,Listen!$A$2:$F$45,5,0)="Nein",D60&lt;IF(C60="LNG Anbindungsanlagen gemäß separater Festlegung",2022,2023)),$AC60,$AA60),0)</f>
        <v>0</v>
      </c>
      <c r="AH60" s="49">
        <f>IFERROR(IF(OR($V60&lt;&gt;"Ja",VLOOKUP($C60,Listen!$A$2:$F$45,5,0)="Nein",D60&lt;IF(C60="LNG Anbindungsanlagen gemäß separater Festlegung",2022,2023)),$AC60,$AA60),0)</f>
        <v>0</v>
      </c>
      <c r="AI60" s="49">
        <f>IFERROR(IF(OR($W60&lt;&gt;"Ja",VLOOKUP($C60,Listen!$A$2:$F$45,6,0)="Nein"),$AC60,$AB60),0)</f>
        <v>0</v>
      </c>
      <c r="AJ60" s="49">
        <f>IFERROR(IF(OR($W60&lt;&gt;"Ja",VLOOKUP($C60,Listen!$A$2:$F$45,6,0)="Nein"),$AC60,$AB60),0)</f>
        <v>0</v>
      </c>
      <c r="AK60" s="49">
        <f>IFERROR(IF(OR($W60&lt;&gt;"Ja",VLOOKUP($C60,Listen!$A$2:$F$45,6,0)="Nein"),$AC60,$AB60),0)</f>
        <v>0</v>
      </c>
      <c r="AL60" s="51">
        <f t="shared" si="6"/>
        <v>0</v>
      </c>
      <c r="AM60" s="296">
        <f>IFERROR(IF(VLOOKUP($C60,Listen!$A$2:$F$45,6,0)="Ja",MAX(BC60:BD60),D_SAV!$BC60),0)</f>
        <v>0</v>
      </c>
      <c r="AN60" s="51">
        <f t="shared" si="7"/>
        <v>0</v>
      </c>
      <c r="AP60" s="304">
        <f t="shared" si="8"/>
        <v>0</v>
      </c>
      <c r="AQ60" s="304">
        <f t="shared" si="9"/>
        <v>0</v>
      </c>
      <c r="AR60" s="304">
        <f t="shared" si="10"/>
        <v>0</v>
      </c>
      <c r="AS60" s="304">
        <f t="shared" si="11"/>
        <v>0</v>
      </c>
      <c r="AT60" s="304">
        <f t="shared" si="12"/>
        <v>0</v>
      </c>
      <c r="AU60" s="304">
        <f t="shared" si="13"/>
        <v>0</v>
      </c>
      <c r="AV60" s="304">
        <f t="shared" si="14"/>
        <v>0</v>
      </c>
      <c r="AW60" s="304">
        <f t="shared" si="15"/>
        <v>0</v>
      </c>
      <c r="AX60" s="304">
        <f t="shared" si="16"/>
        <v>0</v>
      </c>
      <c r="AY60" s="304">
        <f t="shared" si="17"/>
        <v>0</v>
      </c>
      <c r="AZ60" s="304">
        <f t="shared" si="18"/>
        <v>0</v>
      </c>
      <c r="BA60" s="304">
        <f t="shared" si="19"/>
        <v>0</v>
      </c>
      <c r="BB60" s="304">
        <f t="shared" si="20"/>
        <v>0</v>
      </c>
      <c r="BC60" s="304">
        <f t="shared" si="21"/>
        <v>0</v>
      </c>
      <c r="BD60" s="304">
        <f t="shared" si="22"/>
        <v>0</v>
      </c>
      <c r="BE60" s="304">
        <f>IFERROR(IF(VLOOKUP($C60,Listen!$A$2:$F$45,6,0)="Ja",BB60-MAX(BC60:BD60),BB60-BC60),0)</f>
        <v>0</v>
      </c>
    </row>
    <row r="61" spans="1:57" s="32" customFormat="1" x14ac:dyDescent="0.25">
      <c r="A61" s="320" t="str">
        <f>IF(AND(D61&lt;&gt;0,C61&lt;&gt;0,E61&lt;&gt;0),IF(B61&lt;&gt;0,CONCATENATE(B61,"-AGr",VLOOKUP(C61,Listen!$A$2:$D$45,4,FALSE),"-",D61,"-",E61,),CONCATENATE("AGr",VLOOKUP(C61,Listen!$A$2:$D$45,4,FALSE),"-",D61,"-",E61)),"keine vollständige ID")</f>
        <v>keine vollständige ID</v>
      </c>
      <c r="B61" s="301"/>
      <c r="C61" s="287"/>
      <c r="D61" s="34"/>
      <c r="E61" s="306"/>
      <c r="F61" s="116"/>
      <c r="G61" s="17"/>
      <c r="H61" s="17"/>
      <c r="I61" s="17"/>
      <c r="J61" s="17"/>
      <c r="K61" s="17"/>
      <c r="L61" s="17"/>
      <c r="M61" s="17"/>
      <c r="N61" s="17"/>
      <c r="O61" s="116"/>
      <c r="P61" s="117">
        <f>IF(D61&gt;A_Stammdaten!$B$12,0,SUM(G61,H61,J61,L61:M61)-SUM(I61,K61,N61:O61))</f>
        <v>0</v>
      </c>
      <c r="Q61" s="17"/>
      <c r="R61" s="17"/>
      <c r="S61" s="17"/>
      <c r="T61" s="17"/>
      <c r="U61" s="62">
        <f t="shared" si="2"/>
        <v>0</v>
      </c>
      <c r="V61" s="34"/>
      <c r="W61" s="34"/>
      <c r="X61" s="34"/>
      <c r="Y61" s="34"/>
      <c r="Z61" s="34"/>
      <c r="AA61" s="63" t="str">
        <f t="shared" si="3"/>
        <v>-</v>
      </c>
      <c r="AB61" s="63" t="str">
        <f t="shared" si="4"/>
        <v>-</v>
      </c>
      <c r="AC61" s="63">
        <f>IF(ISBLANK($C61),0,VLOOKUP($C61,Listen!$A$2:$C$45,2,FALSE))</f>
        <v>0</v>
      </c>
      <c r="AD61" s="63">
        <f>IF(ISBLANK($C61),0,VLOOKUP($C61,Listen!$A$2:$C$45,3,FALSE))</f>
        <v>0</v>
      </c>
      <c r="AE61" s="49">
        <f t="shared" si="5"/>
        <v>0</v>
      </c>
      <c r="AF61" s="49">
        <f t="shared" si="5"/>
        <v>0</v>
      </c>
      <c r="AG61" s="49">
        <f>IFERROR(IF(OR($V61&lt;&gt;"Ja",VLOOKUP($C61,Listen!$A$2:$F$45,5,0)="Nein",D61&lt;IF(C61="LNG Anbindungsanlagen gemäß separater Festlegung",2022,2023)),$AC61,$AA61),0)</f>
        <v>0</v>
      </c>
      <c r="AH61" s="49">
        <f>IFERROR(IF(OR($V61&lt;&gt;"Ja",VLOOKUP($C61,Listen!$A$2:$F$45,5,0)="Nein",D61&lt;IF(C61="LNG Anbindungsanlagen gemäß separater Festlegung",2022,2023)),$AC61,$AA61),0)</f>
        <v>0</v>
      </c>
      <c r="AI61" s="49">
        <f>IFERROR(IF(OR($W61&lt;&gt;"Ja",VLOOKUP($C61,Listen!$A$2:$F$45,6,0)="Nein"),$AC61,$AB61),0)</f>
        <v>0</v>
      </c>
      <c r="AJ61" s="49">
        <f>IFERROR(IF(OR($W61&lt;&gt;"Ja",VLOOKUP($C61,Listen!$A$2:$F$45,6,0)="Nein"),$AC61,$AB61),0)</f>
        <v>0</v>
      </c>
      <c r="AK61" s="49">
        <f>IFERROR(IF(OR($W61&lt;&gt;"Ja",VLOOKUP($C61,Listen!$A$2:$F$45,6,0)="Nein"),$AC61,$AB61),0)</f>
        <v>0</v>
      </c>
      <c r="AL61" s="51">
        <f t="shared" si="6"/>
        <v>0</v>
      </c>
      <c r="AM61" s="296">
        <f>IFERROR(IF(VLOOKUP($C61,Listen!$A$2:$F$45,6,0)="Ja",MAX(BC61:BD61),D_SAV!$BC61),0)</f>
        <v>0</v>
      </c>
      <c r="AN61" s="51">
        <f t="shared" si="7"/>
        <v>0</v>
      </c>
      <c r="AP61" s="304">
        <f t="shared" si="8"/>
        <v>0</v>
      </c>
      <c r="AQ61" s="304">
        <f t="shared" si="9"/>
        <v>0</v>
      </c>
      <c r="AR61" s="304">
        <f t="shared" si="10"/>
        <v>0</v>
      </c>
      <c r="AS61" s="304">
        <f t="shared" si="11"/>
        <v>0</v>
      </c>
      <c r="AT61" s="304">
        <f t="shared" si="12"/>
        <v>0</v>
      </c>
      <c r="AU61" s="304">
        <f t="shared" si="13"/>
        <v>0</v>
      </c>
      <c r="AV61" s="304">
        <f t="shared" si="14"/>
        <v>0</v>
      </c>
      <c r="AW61" s="304">
        <f t="shared" si="15"/>
        <v>0</v>
      </c>
      <c r="AX61" s="304">
        <f t="shared" si="16"/>
        <v>0</v>
      </c>
      <c r="AY61" s="304">
        <f t="shared" si="17"/>
        <v>0</v>
      </c>
      <c r="AZ61" s="304">
        <f t="shared" si="18"/>
        <v>0</v>
      </c>
      <c r="BA61" s="304">
        <f t="shared" si="19"/>
        <v>0</v>
      </c>
      <c r="BB61" s="304">
        <f t="shared" si="20"/>
        <v>0</v>
      </c>
      <c r="BC61" s="304">
        <f t="shared" si="21"/>
        <v>0</v>
      </c>
      <c r="BD61" s="304">
        <f t="shared" si="22"/>
        <v>0</v>
      </c>
      <c r="BE61" s="304">
        <f>IFERROR(IF(VLOOKUP($C61,Listen!$A$2:$F$45,6,0)="Ja",BB61-MAX(BC61:BD61),BB61-BC61),0)</f>
        <v>0</v>
      </c>
    </row>
    <row r="62" spans="1:57" s="32" customFormat="1" x14ac:dyDescent="0.25">
      <c r="A62" s="320" t="str">
        <f>IF(AND(D62&lt;&gt;0,C62&lt;&gt;0,E62&lt;&gt;0),IF(B62&lt;&gt;0,CONCATENATE(B62,"-AGr",VLOOKUP(C62,Listen!$A$2:$D$45,4,FALSE),"-",D62,"-",E62,),CONCATENATE("AGr",VLOOKUP(C62,Listen!$A$2:$D$45,4,FALSE),"-",D62,"-",E62)),"keine vollständige ID")</f>
        <v>keine vollständige ID</v>
      </c>
      <c r="B62" s="301"/>
      <c r="C62" s="287"/>
      <c r="D62" s="34"/>
      <c r="E62" s="306"/>
      <c r="F62" s="116"/>
      <c r="G62" s="17"/>
      <c r="H62" s="17"/>
      <c r="I62" s="17"/>
      <c r="J62" s="17"/>
      <c r="K62" s="17"/>
      <c r="L62" s="17"/>
      <c r="M62" s="17"/>
      <c r="N62" s="17"/>
      <c r="O62" s="116"/>
      <c r="P62" s="117">
        <f>IF(D62&gt;A_Stammdaten!$B$12,0,SUM(G62,H62,J62,L62:M62)-SUM(I62,K62,N62:O62))</f>
        <v>0</v>
      </c>
      <c r="Q62" s="17"/>
      <c r="R62" s="17"/>
      <c r="S62" s="17"/>
      <c r="T62" s="17"/>
      <c r="U62" s="62">
        <f t="shared" si="2"/>
        <v>0</v>
      </c>
      <c r="V62" s="34"/>
      <c r="W62" s="34"/>
      <c r="X62" s="34"/>
      <c r="Y62" s="34"/>
      <c r="Z62" s="34"/>
      <c r="AA62" s="63" t="str">
        <f t="shared" si="3"/>
        <v>-</v>
      </c>
      <c r="AB62" s="63" t="str">
        <f t="shared" si="4"/>
        <v>-</v>
      </c>
      <c r="AC62" s="63">
        <f>IF(ISBLANK($C62),0,VLOOKUP($C62,Listen!$A$2:$C$45,2,FALSE))</f>
        <v>0</v>
      </c>
      <c r="AD62" s="63">
        <f>IF(ISBLANK($C62),0,VLOOKUP($C62,Listen!$A$2:$C$45,3,FALSE))</f>
        <v>0</v>
      </c>
      <c r="AE62" s="49">
        <f t="shared" si="5"/>
        <v>0</v>
      </c>
      <c r="AF62" s="49">
        <f t="shared" si="5"/>
        <v>0</v>
      </c>
      <c r="AG62" s="49">
        <f>IFERROR(IF(OR($V62&lt;&gt;"Ja",VLOOKUP($C62,Listen!$A$2:$F$45,5,0)="Nein",D62&lt;IF(C62="LNG Anbindungsanlagen gemäß separater Festlegung",2022,2023)),$AC62,$AA62),0)</f>
        <v>0</v>
      </c>
      <c r="AH62" s="49">
        <f>IFERROR(IF(OR($V62&lt;&gt;"Ja",VLOOKUP($C62,Listen!$A$2:$F$45,5,0)="Nein",D62&lt;IF(C62="LNG Anbindungsanlagen gemäß separater Festlegung",2022,2023)),$AC62,$AA62),0)</f>
        <v>0</v>
      </c>
      <c r="AI62" s="49">
        <f>IFERROR(IF(OR($W62&lt;&gt;"Ja",VLOOKUP($C62,Listen!$A$2:$F$45,6,0)="Nein"),$AC62,$AB62),0)</f>
        <v>0</v>
      </c>
      <c r="AJ62" s="49">
        <f>IFERROR(IF(OR($W62&lt;&gt;"Ja",VLOOKUP($C62,Listen!$A$2:$F$45,6,0)="Nein"),$AC62,$AB62),0)</f>
        <v>0</v>
      </c>
      <c r="AK62" s="49">
        <f>IFERROR(IF(OR($W62&lt;&gt;"Ja",VLOOKUP($C62,Listen!$A$2:$F$45,6,0)="Nein"),$AC62,$AB62),0)</f>
        <v>0</v>
      </c>
      <c r="AL62" s="51">
        <f t="shared" si="6"/>
        <v>0</v>
      </c>
      <c r="AM62" s="296">
        <f>IFERROR(IF(VLOOKUP($C62,Listen!$A$2:$F$45,6,0)="Ja",MAX(BC62:BD62),D_SAV!$BC62),0)</f>
        <v>0</v>
      </c>
      <c r="AN62" s="51">
        <f t="shared" si="7"/>
        <v>0</v>
      </c>
      <c r="AP62" s="304">
        <f t="shared" si="8"/>
        <v>0</v>
      </c>
      <c r="AQ62" s="304">
        <f t="shared" si="9"/>
        <v>0</v>
      </c>
      <c r="AR62" s="304">
        <f t="shared" si="10"/>
        <v>0</v>
      </c>
      <c r="AS62" s="304">
        <f t="shared" si="11"/>
        <v>0</v>
      </c>
      <c r="AT62" s="304">
        <f t="shared" si="12"/>
        <v>0</v>
      </c>
      <c r="AU62" s="304">
        <f t="shared" si="13"/>
        <v>0</v>
      </c>
      <c r="AV62" s="304">
        <f t="shared" si="14"/>
        <v>0</v>
      </c>
      <c r="AW62" s="304">
        <f t="shared" si="15"/>
        <v>0</v>
      </c>
      <c r="AX62" s="304">
        <f t="shared" si="16"/>
        <v>0</v>
      </c>
      <c r="AY62" s="304">
        <f t="shared" si="17"/>
        <v>0</v>
      </c>
      <c r="AZ62" s="304">
        <f t="shared" si="18"/>
        <v>0</v>
      </c>
      <c r="BA62" s="304">
        <f t="shared" si="19"/>
        <v>0</v>
      </c>
      <c r="BB62" s="304">
        <f t="shared" si="20"/>
        <v>0</v>
      </c>
      <c r="BC62" s="304">
        <f t="shared" si="21"/>
        <v>0</v>
      </c>
      <c r="BD62" s="304">
        <f t="shared" si="22"/>
        <v>0</v>
      </c>
      <c r="BE62" s="304">
        <f>IFERROR(IF(VLOOKUP($C62,Listen!$A$2:$F$45,6,0)="Ja",BB62-MAX(BC62:BD62),BB62-BC62),0)</f>
        <v>0</v>
      </c>
    </row>
    <row r="63" spans="1:57" s="32" customFormat="1" x14ac:dyDescent="0.25">
      <c r="A63" s="320" t="str">
        <f>IF(AND(D63&lt;&gt;0,C63&lt;&gt;0,E63&lt;&gt;0),IF(B63&lt;&gt;0,CONCATENATE(B63,"-AGr",VLOOKUP(C63,Listen!$A$2:$D$45,4,FALSE),"-",D63,"-",E63,),CONCATENATE("AGr",VLOOKUP(C63,Listen!$A$2:$D$45,4,FALSE),"-",D63,"-",E63)),"keine vollständige ID")</f>
        <v>keine vollständige ID</v>
      </c>
      <c r="B63" s="301"/>
      <c r="C63" s="287"/>
      <c r="D63" s="34"/>
      <c r="E63" s="306"/>
      <c r="F63" s="116"/>
      <c r="G63" s="17"/>
      <c r="H63" s="17"/>
      <c r="I63" s="17"/>
      <c r="J63" s="17"/>
      <c r="K63" s="17"/>
      <c r="L63" s="17"/>
      <c r="M63" s="17"/>
      <c r="N63" s="17"/>
      <c r="O63" s="116"/>
      <c r="P63" s="117">
        <f>IF(D63&gt;A_Stammdaten!$B$12,0,SUM(G63,H63,J63,L63:M63)-SUM(I63,K63,N63:O63))</f>
        <v>0</v>
      </c>
      <c r="Q63" s="17"/>
      <c r="R63" s="17"/>
      <c r="S63" s="17"/>
      <c r="T63" s="17"/>
      <c r="U63" s="62">
        <f t="shared" si="2"/>
        <v>0</v>
      </c>
      <c r="V63" s="34"/>
      <c r="W63" s="34"/>
      <c r="X63" s="34"/>
      <c r="Y63" s="34"/>
      <c r="Z63" s="34"/>
      <c r="AA63" s="63" t="str">
        <f t="shared" si="3"/>
        <v>-</v>
      </c>
      <c r="AB63" s="63" t="str">
        <f t="shared" si="4"/>
        <v>-</v>
      </c>
      <c r="AC63" s="63">
        <f>IF(ISBLANK($C63),0,VLOOKUP($C63,Listen!$A$2:$C$45,2,FALSE))</f>
        <v>0</v>
      </c>
      <c r="AD63" s="63">
        <f>IF(ISBLANK($C63),0,VLOOKUP($C63,Listen!$A$2:$C$45,3,FALSE))</f>
        <v>0</v>
      </c>
      <c r="AE63" s="49">
        <f t="shared" si="5"/>
        <v>0</v>
      </c>
      <c r="AF63" s="49">
        <f t="shared" si="5"/>
        <v>0</v>
      </c>
      <c r="AG63" s="49">
        <f>IFERROR(IF(OR($V63&lt;&gt;"Ja",VLOOKUP($C63,Listen!$A$2:$F$45,5,0)="Nein",D63&lt;IF(C63="LNG Anbindungsanlagen gemäß separater Festlegung",2022,2023)),$AC63,$AA63),0)</f>
        <v>0</v>
      </c>
      <c r="AH63" s="49">
        <f>IFERROR(IF(OR($V63&lt;&gt;"Ja",VLOOKUP($C63,Listen!$A$2:$F$45,5,0)="Nein",D63&lt;IF(C63="LNG Anbindungsanlagen gemäß separater Festlegung",2022,2023)),$AC63,$AA63),0)</f>
        <v>0</v>
      </c>
      <c r="AI63" s="49">
        <f>IFERROR(IF(OR($W63&lt;&gt;"Ja",VLOOKUP($C63,Listen!$A$2:$F$45,6,0)="Nein"),$AC63,$AB63),0)</f>
        <v>0</v>
      </c>
      <c r="AJ63" s="49">
        <f>IFERROR(IF(OR($W63&lt;&gt;"Ja",VLOOKUP($C63,Listen!$A$2:$F$45,6,0)="Nein"),$AC63,$AB63),0)</f>
        <v>0</v>
      </c>
      <c r="AK63" s="49">
        <f>IFERROR(IF(OR($W63&lt;&gt;"Ja",VLOOKUP($C63,Listen!$A$2:$F$45,6,0)="Nein"),$AC63,$AB63),0)</f>
        <v>0</v>
      </c>
      <c r="AL63" s="51">
        <f t="shared" si="6"/>
        <v>0</v>
      </c>
      <c r="AM63" s="296">
        <f>IFERROR(IF(VLOOKUP($C63,Listen!$A$2:$F$45,6,0)="Ja",MAX(BC63:BD63),D_SAV!$BC63),0)</f>
        <v>0</v>
      </c>
      <c r="AN63" s="51">
        <f t="shared" si="7"/>
        <v>0</v>
      </c>
      <c r="AP63" s="304">
        <f t="shared" si="8"/>
        <v>0</v>
      </c>
      <c r="AQ63" s="304">
        <f t="shared" si="9"/>
        <v>0</v>
      </c>
      <c r="AR63" s="304">
        <f t="shared" si="10"/>
        <v>0</v>
      </c>
      <c r="AS63" s="304">
        <f t="shared" si="11"/>
        <v>0</v>
      </c>
      <c r="AT63" s="304">
        <f t="shared" si="12"/>
        <v>0</v>
      </c>
      <c r="AU63" s="304">
        <f t="shared" si="13"/>
        <v>0</v>
      </c>
      <c r="AV63" s="304">
        <f t="shared" si="14"/>
        <v>0</v>
      </c>
      <c r="AW63" s="304">
        <f t="shared" si="15"/>
        <v>0</v>
      </c>
      <c r="AX63" s="304">
        <f t="shared" si="16"/>
        <v>0</v>
      </c>
      <c r="AY63" s="304">
        <f t="shared" si="17"/>
        <v>0</v>
      </c>
      <c r="AZ63" s="304">
        <f t="shared" si="18"/>
        <v>0</v>
      </c>
      <c r="BA63" s="304">
        <f t="shared" si="19"/>
        <v>0</v>
      </c>
      <c r="BB63" s="304">
        <f t="shared" si="20"/>
        <v>0</v>
      </c>
      <c r="BC63" s="304">
        <f t="shared" si="21"/>
        <v>0</v>
      </c>
      <c r="BD63" s="304">
        <f t="shared" si="22"/>
        <v>0</v>
      </c>
      <c r="BE63" s="304">
        <f>IFERROR(IF(VLOOKUP($C63,Listen!$A$2:$F$45,6,0)="Ja",BB63-MAX(BC63:BD63),BB63-BC63),0)</f>
        <v>0</v>
      </c>
    </row>
    <row r="64" spans="1:57" s="32" customFormat="1" x14ac:dyDescent="0.25">
      <c r="A64" s="320" t="str">
        <f>IF(AND(D64&lt;&gt;0,C64&lt;&gt;0,E64&lt;&gt;0),IF(B64&lt;&gt;0,CONCATENATE(B64,"-AGr",VLOOKUP(C64,Listen!$A$2:$D$45,4,FALSE),"-",D64,"-",E64,),CONCATENATE("AGr",VLOOKUP(C64,Listen!$A$2:$D$45,4,FALSE),"-",D64,"-",E64)),"keine vollständige ID")</f>
        <v>keine vollständige ID</v>
      </c>
      <c r="B64" s="301"/>
      <c r="C64" s="287"/>
      <c r="D64" s="34"/>
      <c r="E64" s="306"/>
      <c r="F64" s="116"/>
      <c r="G64" s="17"/>
      <c r="H64" s="17"/>
      <c r="I64" s="17"/>
      <c r="J64" s="17"/>
      <c r="K64" s="17"/>
      <c r="L64" s="17"/>
      <c r="M64" s="17"/>
      <c r="N64" s="17"/>
      <c r="O64" s="116"/>
      <c r="P64" s="117">
        <f>IF(D64&gt;A_Stammdaten!$B$12,0,SUM(G64,H64,J64,L64:M64)-SUM(I64,K64,N64:O64))</f>
        <v>0</v>
      </c>
      <c r="Q64" s="17"/>
      <c r="R64" s="17"/>
      <c r="S64" s="17"/>
      <c r="T64" s="17"/>
      <c r="U64" s="62">
        <f t="shared" si="2"/>
        <v>0</v>
      </c>
      <c r="V64" s="34"/>
      <c r="W64" s="34"/>
      <c r="X64" s="34"/>
      <c r="Y64" s="34"/>
      <c r="Z64" s="34"/>
      <c r="AA64" s="63" t="str">
        <f t="shared" si="3"/>
        <v>-</v>
      </c>
      <c r="AB64" s="63" t="str">
        <f t="shared" si="4"/>
        <v>-</v>
      </c>
      <c r="AC64" s="63">
        <f>IF(ISBLANK($C64),0,VLOOKUP($C64,Listen!$A$2:$C$45,2,FALSE))</f>
        <v>0</v>
      </c>
      <c r="AD64" s="63">
        <f>IF(ISBLANK($C64),0,VLOOKUP($C64,Listen!$A$2:$C$45,3,FALSE))</f>
        <v>0</v>
      </c>
      <c r="AE64" s="49">
        <f t="shared" si="5"/>
        <v>0</v>
      </c>
      <c r="AF64" s="49">
        <f t="shared" si="5"/>
        <v>0</v>
      </c>
      <c r="AG64" s="49">
        <f>IFERROR(IF(OR($V64&lt;&gt;"Ja",VLOOKUP($C64,Listen!$A$2:$F$45,5,0)="Nein",D64&lt;IF(C64="LNG Anbindungsanlagen gemäß separater Festlegung",2022,2023)),$AC64,$AA64),0)</f>
        <v>0</v>
      </c>
      <c r="AH64" s="49">
        <f>IFERROR(IF(OR($V64&lt;&gt;"Ja",VLOOKUP($C64,Listen!$A$2:$F$45,5,0)="Nein",D64&lt;IF(C64="LNG Anbindungsanlagen gemäß separater Festlegung",2022,2023)),$AC64,$AA64),0)</f>
        <v>0</v>
      </c>
      <c r="AI64" s="49">
        <f>IFERROR(IF(OR($W64&lt;&gt;"Ja",VLOOKUP($C64,Listen!$A$2:$F$45,6,0)="Nein"),$AC64,$AB64),0)</f>
        <v>0</v>
      </c>
      <c r="AJ64" s="49">
        <f>IFERROR(IF(OR($W64&lt;&gt;"Ja",VLOOKUP($C64,Listen!$A$2:$F$45,6,0)="Nein"),$AC64,$AB64),0)</f>
        <v>0</v>
      </c>
      <c r="AK64" s="49">
        <f>IFERROR(IF(OR($W64&lt;&gt;"Ja",VLOOKUP($C64,Listen!$A$2:$F$45,6,0)="Nein"),$AC64,$AB64),0)</f>
        <v>0</v>
      </c>
      <c r="AL64" s="51">
        <f t="shared" si="6"/>
        <v>0</v>
      </c>
      <c r="AM64" s="296">
        <f>IFERROR(IF(VLOOKUP($C64,Listen!$A$2:$F$45,6,0)="Ja",MAX(BC64:BD64),D_SAV!$BC64),0)</f>
        <v>0</v>
      </c>
      <c r="AN64" s="51">
        <f t="shared" si="7"/>
        <v>0</v>
      </c>
      <c r="AP64" s="304">
        <f t="shared" si="8"/>
        <v>0</v>
      </c>
      <c r="AQ64" s="304">
        <f t="shared" si="9"/>
        <v>0</v>
      </c>
      <c r="AR64" s="304">
        <f t="shared" si="10"/>
        <v>0</v>
      </c>
      <c r="AS64" s="304">
        <f t="shared" si="11"/>
        <v>0</v>
      </c>
      <c r="AT64" s="304">
        <f t="shared" si="12"/>
        <v>0</v>
      </c>
      <c r="AU64" s="304">
        <f t="shared" si="13"/>
        <v>0</v>
      </c>
      <c r="AV64" s="304">
        <f t="shared" si="14"/>
        <v>0</v>
      </c>
      <c r="AW64" s="304">
        <f t="shared" si="15"/>
        <v>0</v>
      </c>
      <c r="AX64" s="304">
        <f t="shared" si="16"/>
        <v>0</v>
      </c>
      <c r="AY64" s="304">
        <f t="shared" si="17"/>
        <v>0</v>
      </c>
      <c r="AZ64" s="304">
        <f t="shared" si="18"/>
        <v>0</v>
      </c>
      <c r="BA64" s="304">
        <f t="shared" si="19"/>
        <v>0</v>
      </c>
      <c r="BB64" s="304">
        <f t="shared" si="20"/>
        <v>0</v>
      </c>
      <c r="BC64" s="304">
        <f t="shared" si="21"/>
        <v>0</v>
      </c>
      <c r="BD64" s="304">
        <f t="shared" si="22"/>
        <v>0</v>
      </c>
      <c r="BE64" s="304">
        <f>IFERROR(IF(VLOOKUP($C64,Listen!$A$2:$F$45,6,0)="Ja",BB64-MAX(BC64:BD64),BB64-BC64),0)</f>
        <v>0</v>
      </c>
    </row>
    <row r="65" spans="1:57" s="32" customFormat="1" x14ac:dyDescent="0.25">
      <c r="A65" s="320" t="str">
        <f>IF(AND(D65&lt;&gt;0,C65&lt;&gt;0,E65&lt;&gt;0),IF(B65&lt;&gt;0,CONCATENATE(B65,"-AGr",VLOOKUP(C65,Listen!$A$2:$D$45,4,FALSE),"-",D65,"-",E65,),CONCATENATE("AGr",VLOOKUP(C65,Listen!$A$2:$D$45,4,FALSE),"-",D65,"-",E65)),"keine vollständige ID")</f>
        <v>keine vollständige ID</v>
      </c>
      <c r="B65" s="301"/>
      <c r="C65" s="287"/>
      <c r="D65" s="34"/>
      <c r="E65" s="306"/>
      <c r="F65" s="116"/>
      <c r="G65" s="17"/>
      <c r="H65" s="17"/>
      <c r="I65" s="17"/>
      <c r="J65" s="17"/>
      <c r="K65" s="17"/>
      <c r="L65" s="17"/>
      <c r="M65" s="17"/>
      <c r="N65" s="17"/>
      <c r="O65" s="116"/>
      <c r="P65" s="117">
        <f>IF(D65&gt;A_Stammdaten!$B$12,0,SUM(G65,H65,J65,L65:M65)-SUM(I65,K65,N65:O65))</f>
        <v>0</v>
      </c>
      <c r="Q65" s="17"/>
      <c r="R65" s="17"/>
      <c r="S65" s="17"/>
      <c r="T65" s="17"/>
      <c r="U65" s="62">
        <f t="shared" si="2"/>
        <v>0</v>
      </c>
      <c r="V65" s="34"/>
      <c r="W65" s="34"/>
      <c r="X65" s="34"/>
      <c r="Y65" s="34"/>
      <c r="Z65" s="34"/>
      <c r="AA65" s="63" t="str">
        <f t="shared" si="3"/>
        <v>-</v>
      </c>
      <c r="AB65" s="63" t="str">
        <f t="shared" si="4"/>
        <v>-</v>
      </c>
      <c r="AC65" s="63">
        <f>IF(ISBLANK($C65),0,VLOOKUP($C65,Listen!$A$2:$C$45,2,FALSE))</f>
        <v>0</v>
      </c>
      <c r="AD65" s="63">
        <f>IF(ISBLANK($C65),0,VLOOKUP($C65,Listen!$A$2:$C$45,3,FALSE))</f>
        <v>0</v>
      </c>
      <c r="AE65" s="49">
        <f t="shared" si="5"/>
        <v>0</v>
      </c>
      <c r="AF65" s="49">
        <f t="shared" si="5"/>
        <v>0</v>
      </c>
      <c r="AG65" s="49">
        <f>IFERROR(IF(OR($V65&lt;&gt;"Ja",VLOOKUP($C65,Listen!$A$2:$F$45,5,0)="Nein",D65&lt;IF(C65="LNG Anbindungsanlagen gemäß separater Festlegung",2022,2023)),$AC65,$AA65),0)</f>
        <v>0</v>
      </c>
      <c r="AH65" s="49">
        <f>IFERROR(IF(OR($V65&lt;&gt;"Ja",VLOOKUP($C65,Listen!$A$2:$F$45,5,0)="Nein",D65&lt;IF(C65="LNG Anbindungsanlagen gemäß separater Festlegung",2022,2023)),$AC65,$AA65),0)</f>
        <v>0</v>
      </c>
      <c r="AI65" s="49">
        <f>IFERROR(IF(OR($W65&lt;&gt;"Ja",VLOOKUP($C65,Listen!$A$2:$F$45,6,0)="Nein"),$AC65,$AB65),0)</f>
        <v>0</v>
      </c>
      <c r="AJ65" s="49">
        <f>IFERROR(IF(OR($W65&lt;&gt;"Ja",VLOOKUP($C65,Listen!$A$2:$F$45,6,0)="Nein"),$AC65,$AB65),0)</f>
        <v>0</v>
      </c>
      <c r="AK65" s="49">
        <f>IFERROR(IF(OR($W65&lt;&gt;"Ja",VLOOKUP($C65,Listen!$A$2:$F$45,6,0)="Nein"),$AC65,$AB65),0)</f>
        <v>0</v>
      </c>
      <c r="AL65" s="51">
        <f t="shared" si="6"/>
        <v>0</v>
      </c>
      <c r="AM65" s="296">
        <f>IFERROR(IF(VLOOKUP($C65,Listen!$A$2:$F$45,6,0)="Ja",MAX(BC65:BD65),D_SAV!$BC65),0)</f>
        <v>0</v>
      </c>
      <c r="AN65" s="51">
        <f t="shared" si="7"/>
        <v>0</v>
      </c>
      <c r="AP65" s="304">
        <f t="shared" si="8"/>
        <v>0</v>
      </c>
      <c r="AQ65" s="304">
        <f t="shared" si="9"/>
        <v>0</v>
      </c>
      <c r="AR65" s="304">
        <f t="shared" si="10"/>
        <v>0</v>
      </c>
      <c r="AS65" s="304">
        <f t="shared" si="11"/>
        <v>0</v>
      </c>
      <c r="AT65" s="304">
        <f t="shared" si="12"/>
        <v>0</v>
      </c>
      <c r="AU65" s="304">
        <f t="shared" si="13"/>
        <v>0</v>
      </c>
      <c r="AV65" s="304">
        <f t="shared" si="14"/>
        <v>0</v>
      </c>
      <c r="AW65" s="304">
        <f t="shared" si="15"/>
        <v>0</v>
      </c>
      <c r="AX65" s="304">
        <f t="shared" si="16"/>
        <v>0</v>
      </c>
      <c r="AY65" s="304">
        <f t="shared" si="17"/>
        <v>0</v>
      </c>
      <c r="AZ65" s="304">
        <f t="shared" si="18"/>
        <v>0</v>
      </c>
      <c r="BA65" s="304">
        <f t="shared" si="19"/>
        <v>0</v>
      </c>
      <c r="BB65" s="304">
        <f t="shared" si="20"/>
        <v>0</v>
      </c>
      <c r="BC65" s="304">
        <f t="shared" si="21"/>
        <v>0</v>
      </c>
      <c r="BD65" s="304">
        <f t="shared" si="22"/>
        <v>0</v>
      </c>
      <c r="BE65" s="304">
        <f>IFERROR(IF(VLOOKUP($C65,Listen!$A$2:$F$45,6,0)="Ja",BB65-MAX(BC65:BD65),BB65-BC65),0)</f>
        <v>0</v>
      </c>
    </row>
    <row r="66" spans="1:57" s="32" customFormat="1" x14ac:dyDescent="0.25">
      <c r="A66" s="320" t="str">
        <f>IF(AND(D66&lt;&gt;0,C66&lt;&gt;0,E66&lt;&gt;0),IF(B66&lt;&gt;0,CONCATENATE(B66,"-AGr",VLOOKUP(C66,Listen!$A$2:$D$45,4,FALSE),"-",D66,"-",E66,),CONCATENATE("AGr",VLOOKUP(C66,Listen!$A$2:$D$45,4,FALSE),"-",D66,"-",E66)),"keine vollständige ID")</f>
        <v>keine vollständige ID</v>
      </c>
      <c r="B66" s="301"/>
      <c r="C66" s="287"/>
      <c r="D66" s="34"/>
      <c r="E66" s="306"/>
      <c r="F66" s="116"/>
      <c r="G66" s="17"/>
      <c r="H66" s="17"/>
      <c r="I66" s="17"/>
      <c r="J66" s="17"/>
      <c r="K66" s="17"/>
      <c r="L66" s="17"/>
      <c r="M66" s="17"/>
      <c r="N66" s="17"/>
      <c r="O66" s="116"/>
      <c r="P66" s="117">
        <f>IF(D66&gt;A_Stammdaten!$B$12,0,SUM(G66,H66,J66,L66:M66)-SUM(I66,K66,N66:O66))</f>
        <v>0</v>
      </c>
      <c r="Q66" s="17"/>
      <c r="R66" s="17"/>
      <c r="S66" s="17"/>
      <c r="T66" s="17"/>
      <c r="U66" s="62">
        <f t="shared" si="2"/>
        <v>0</v>
      </c>
      <c r="V66" s="34"/>
      <c r="W66" s="34"/>
      <c r="X66" s="34"/>
      <c r="Y66" s="34"/>
      <c r="Z66" s="34"/>
      <c r="AA66" s="63" t="str">
        <f t="shared" si="3"/>
        <v>-</v>
      </c>
      <c r="AB66" s="63" t="str">
        <f t="shared" si="4"/>
        <v>-</v>
      </c>
      <c r="AC66" s="63">
        <f>IF(ISBLANK($C66),0,VLOOKUP($C66,Listen!$A$2:$C$45,2,FALSE))</f>
        <v>0</v>
      </c>
      <c r="AD66" s="63">
        <f>IF(ISBLANK($C66),0,VLOOKUP($C66,Listen!$A$2:$C$45,3,FALSE))</f>
        <v>0</v>
      </c>
      <c r="AE66" s="49">
        <f t="shared" si="5"/>
        <v>0</v>
      </c>
      <c r="AF66" s="49">
        <f t="shared" si="5"/>
        <v>0</v>
      </c>
      <c r="AG66" s="49">
        <f>IFERROR(IF(OR($V66&lt;&gt;"Ja",VLOOKUP($C66,Listen!$A$2:$F$45,5,0)="Nein",D66&lt;IF(C66="LNG Anbindungsanlagen gemäß separater Festlegung",2022,2023)),$AC66,$AA66),0)</f>
        <v>0</v>
      </c>
      <c r="AH66" s="49">
        <f>IFERROR(IF(OR($V66&lt;&gt;"Ja",VLOOKUP($C66,Listen!$A$2:$F$45,5,0)="Nein",D66&lt;IF(C66="LNG Anbindungsanlagen gemäß separater Festlegung",2022,2023)),$AC66,$AA66),0)</f>
        <v>0</v>
      </c>
      <c r="AI66" s="49">
        <f>IFERROR(IF(OR($W66&lt;&gt;"Ja",VLOOKUP($C66,Listen!$A$2:$F$45,6,0)="Nein"),$AC66,$AB66),0)</f>
        <v>0</v>
      </c>
      <c r="AJ66" s="49">
        <f>IFERROR(IF(OR($W66&lt;&gt;"Ja",VLOOKUP($C66,Listen!$A$2:$F$45,6,0)="Nein"),$AC66,$AB66),0)</f>
        <v>0</v>
      </c>
      <c r="AK66" s="49">
        <f>IFERROR(IF(OR($W66&lt;&gt;"Ja",VLOOKUP($C66,Listen!$A$2:$F$45,6,0)="Nein"),$AC66,$AB66),0)</f>
        <v>0</v>
      </c>
      <c r="AL66" s="51">
        <f t="shared" si="6"/>
        <v>0</v>
      </c>
      <c r="AM66" s="296">
        <f>IFERROR(IF(VLOOKUP($C66,Listen!$A$2:$F$45,6,0)="Ja",MAX(BC66:BD66),D_SAV!$BC66),0)</f>
        <v>0</v>
      </c>
      <c r="AN66" s="51">
        <f t="shared" si="7"/>
        <v>0</v>
      </c>
      <c r="AP66" s="304">
        <f t="shared" si="8"/>
        <v>0</v>
      </c>
      <c r="AQ66" s="304">
        <f t="shared" si="9"/>
        <v>0</v>
      </c>
      <c r="AR66" s="304">
        <f t="shared" si="10"/>
        <v>0</v>
      </c>
      <c r="AS66" s="304">
        <f t="shared" si="11"/>
        <v>0</v>
      </c>
      <c r="AT66" s="304">
        <f t="shared" si="12"/>
        <v>0</v>
      </c>
      <c r="AU66" s="304">
        <f t="shared" si="13"/>
        <v>0</v>
      </c>
      <c r="AV66" s="304">
        <f t="shared" si="14"/>
        <v>0</v>
      </c>
      <c r="AW66" s="304">
        <f t="shared" si="15"/>
        <v>0</v>
      </c>
      <c r="AX66" s="304">
        <f t="shared" si="16"/>
        <v>0</v>
      </c>
      <c r="AY66" s="304">
        <f t="shared" si="17"/>
        <v>0</v>
      </c>
      <c r="AZ66" s="304">
        <f t="shared" si="18"/>
        <v>0</v>
      </c>
      <c r="BA66" s="304">
        <f t="shared" si="19"/>
        <v>0</v>
      </c>
      <c r="BB66" s="304">
        <f t="shared" si="20"/>
        <v>0</v>
      </c>
      <c r="BC66" s="304">
        <f t="shared" si="21"/>
        <v>0</v>
      </c>
      <c r="BD66" s="304">
        <f t="shared" si="22"/>
        <v>0</v>
      </c>
      <c r="BE66" s="304">
        <f>IFERROR(IF(VLOOKUP($C66,Listen!$A$2:$F$45,6,0)="Ja",BB66-MAX(BC66:BD66),BB66-BC66),0)</f>
        <v>0</v>
      </c>
    </row>
    <row r="67" spans="1:57" s="32" customFormat="1" x14ac:dyDescent="0.25">
      <c r="A67" s="320" t="str">
        <f>IF(AND(D67&lt;&gt;0,C67&lt;&gt;0,E67&lt;&gt;0),IF(B67&lt;&gt;0,CONCATENATE(B67,"-AGr",VLOOKUP(C67,Listen!$A$2:$D$45,4,FALSE),"-",D67,"-",E67,),CONCATENATE("AGr",VLOOKUP(C67,Listen!$A$2:$D$45,4,FALSE),"-",D67,"-",E67)),"keine vollständige ID")</f>
        <v>keine vollständige ID</v>
      </c>
      <c r="B67" s="301"/>
      <c r="C67" s="287"/>
      <c r="D67" s="34"/>
      <c r="E67" s="306"/>
      <c r="F67" s="116"/>
      <c r="G67" s="17"/>
      <c r="H67" s="17"/>
      <c r="I67" s="17"/>
      <c r="J67" s="17"/>
      <c r="K67" s="17"/>
      <c r="L67" s="17"/>
      <c r="M67" s="17"/>
      <c r="N67" s="17"/>
      <c r="O67" s="116"/>
      <c r="P67" s="117">
        <f>IF(D67&gt;A_Stammdaten!$B$12,0,SUM(G67,H67,J67,L67:M67)-SUM(I67,K67,N67:O67))</f>
        <v>0</v>
      </c>
      <c r="Q67" s="17"/>
      <c r="R67" s="17"/>
      <c r="S67" s="17"/>
      <c r="T67" s="17"/>
      <c r="U67" s="62">
        <f t="shared" si="2"/>
        <v>0</v>
      </c>
      <c r="V67" s="34"/>
      <c r="W67" s="34"/>
      <c r="X67" s="34"/>
      <c r="Y67" s="34"/>
      <c r="Z67" s="34"/>
      <c r="AA67" s="63" t="str">
        <f t="shared" si="3"/>
        <v>-</v>
      </c>
      <c r="AB67" s="63" t="str">
        <f t="shared" si="4"/>
        <v>-</v>
      </c>
      <c r="AC67" s="63">
        <f>IF(ISBLANK($C67),0,VLOOKUP($C67,Listen!$A$2:$C$45,2,FALSE))</f>
        <v>0</v>
      </c>
      <c r="AD67" s="63">
        <f>IF(ISBLANK($C67),0,VLOOKUP($C67,Listen!$A$2:$C$45,3,FALSE))</f>
        <v>0</v>
      </c>
      <c r="AE67" s="49">
        <f t="shared" si="5"/>
        <v>0</v>
      </c>
      <c r="AF67" s="49">
        <f t="shared" si="5"/>
        <v>0</v>
      </c>
      <c r="AG67" s="49">
        <f>IFERROR(IF(OR($V67&lt;&gt;"Ja",VLOOKUP($C67,Listen!$A$2:$F$45,5,0)="Nein",D67&lt;IF(C67="LNG Anbindungsanlagen gemäß separater Festlegung",2022,2023)),$AC67,$AA67),0)</f>
        <v>0</v>
      </c>
      <c r="AH67" s="49">
        <f>IFERROR(IF(OR($V67&lt;&gt;"Ja",VLOOKUP($C67,Listen!$A$2:$F$45,5,0)="Nein",D67&lt;IF(C67="LNG Anbindungsanlagen gemäß separater Festlegung",2022,2023)),$AC67,$AA67),0)</f>
        <v>0</v>
      </c>
      <c r="AI67" s="49">
        <f>IFERROR(IF(OR($W67&lt;&gt;"Ja",VLOOKUP($C67,Listen!$A$2:$F$45,6,0)="Nein"),$AC67,$AB67),0)</f>
        <v>0</v>
      </c>
      <c r="AJ67" s="49">
        <f>IFERROR(IF(OR($W67&lt;&gt;"Ja",VLOOKUP($C67,Listen!$A$2:$F$45,6,0)="Nein"),$AC67,$AB67),0)</f>
        <v>0</v>
      </c>
      <c r="AK67" s="49">
        <f>IFERROR(IF(OR($W67&lt;&gt;"Ja",VLOOKUP($C67,Listen!$A$2:$F$45,6,0)="Nein"),$AC67,$AB67),0)</f>
        <v>0</v>
      </c>
      <c r="AL67" s="51">
        <f t="shared" si="6"/>
        <v>0</v>
      </c>
      <c r="AM67" s="296">
        <f>IFERROR(IF(VLOOKUP($C67,Listen!$A$2:$F$45,6,0)="Ja",MAX(BC67:BD67),D_SAV!$BC67),0)</f>
        <v>0</v>
      </c>
      <c r="AN67" s="51">
        <f t="shared" si="7"/>
        <v>0</v>
      </c>
      <c r="AP67" s="304">
        <f t="shared" si="8"/>
        <v>0</v>
      </c>
      <c r="AQ67" s="304">
        <f t="shared" si="9"/>
        <v>0</v>
      </c>
      <c r="AR67" s="304">
        <f t="shared" si="10"/>
        <v>0</v>
      </c>
      <c r="AS67" s="304">
        <f t="shared" si="11"/>
        <v>0</v>
      </c>
      <c r="AT67" s="304">
        <f t="shared" si="12"/>
        <v>0</v>
      </c>
      <c r="AU67" s="304">
        <f t="shared" si="13"/>
        <v>0</v>
      </c>
      <c r="AV67" s="304">
        <f t="shared" si="14"/>
        <v>0</v>
      </c>
      <c r="AW67" s="304">
        <f t="shared" si="15"/>
        <v>0</v>
      </c>
      <c r="AX67" s="304">
        <f t="shared" si="16"/>
        <v>0</v>
      </c>
      <c r="AY67" s="304">
        <f t="shared" si="17"/>
        <v>0</v>
      </c>
      <c r="AZ67" s="304">
        <f t="shared" si="18"/>
        <v>0</v>
      </c>
      <c r="BA67" s="304">
        <f t="shared" si="19"/>
        <v>0</v>
      </c>
      <c r="BB67" s="304">
        <f t="shared" si="20"/>
        <v>0</v>
      </c>
      <c r="BC67" s="304">
        <f t="shared" si="21"/>
        <v>0</v>
      </c>
      <c r="BD67" s="304">
        <f t="shared" si="22"/>
        <v>0</v>
      </c>
      <c r="BE67" s="304">
        <f>IFERROR(IF(VLOOKUP($C67,Listen!$A$2:$F$45,6,0)="Ja",BB67-MAX(BC67:BD67),BB67-BC67),0)</f>
        <v>0</v>
      </c>
    </row>
    <row r="68" spans="1:57" s="32" customFormat="1" x14ac:dyDescent="0.25">
      <c r="A68" s="320" t="str">
        <f>IF(AND(D68&lt;&gt;0,C68&lt;&gt;0,E68&lt;&gt;0),IF(B68&lt;&gt;0,CONCATENATE(B68,"-AGr",VLOOKUP(C68,Listen!$A$2:$D$45,4,FALSE),"-",D68,"-",E68,),CONCATENATE("AGr",VLOOKUP(C68,Listen!$A$2:$D$45,4,FALSE),"-",D68,"-",E68)),"keine vollständige ID")</f>
        <v>keine vollständige ID</v>
      </c>
      <c r="B68" s="301"/>
      <c r="C68" s="287"/>
      <c r="D68" s="34"/>
      <c r="E68" s="306"/>
      <c r="F68" s="116"/>
      <c r="G68" s="17"/>
      <c r="H68" s="17"/>
      <c r="I68" s="17"/>
      <c r="J68" s="17"/>
      <c r="K68" s="17"/>
      <c r="L68" s="17"/>
      <c r="M68" s="17"/>
      <c r="N68" s="17"/>
      <c r="O68" s="116"/>
      <c r="P68" s="117">
        <f>IF(D68&gt;A_Stammdaten!$B$12,0,SUM(G68,H68,J68,L68:M68)-SUM(I68,K68,N68:O68))</f>
        <v>0</v>
      </c>
      <c r="Q68" s="17"/>
      <c r="R68" s="17"/>
      <c r="S68" s="17"/>
      <c r="T68" s="17"/>
      <c r="U68" s="62">
        <f t="shared" si="2"/>
        <v>0</v>
      </c>
      <c r="V68" s="34"/>
      <c r="W68" s="34"/>
      <c r="X68" s="34"/>
      <c r="Y68" s="34"/>
      <c r="Z68" s="34"/>
      <c r="AA68" s="63" t="str">
        <f t="shared" si="3"/>
        <v>-</v>
      </c>
      <c r="AB68" s="63" t="str">
        <f t="shared" si="4"/>
        <v>-</v>
      </c>
      <c r="AC68" s="63">
        <f>IF(ISBLANK($C68),0,VLOOKUP($C68,Listen!$A$2:$C$45,2,FALSE))</f>
        <v>0</v>
      </c>
      <c r="AD68" s="63">
        <f>IF(ISBLANK($C68),0,VLOOKUP($C68,Listen!$A$2:$C$45,3,FALSE))</f>
        <v>0</v>
      </c>
      <c r="AE68" s="49">
        <f t="shared" si="5"/>
        <v>0</v>
      </c>
      <c r="AF68" s="49">
        <f t="shared" si="5"/>
        <v>0</v>
      </c>
      <c r="AG68" s="49">
        <f>IFERROR(IF(OR($V68&lt;&gt;"Ja",VLOOKUP($C68,Listen!$A$2:$F$45,5,0)="Nein",D68&lt;IF(C68="LNG Anbindungsanlagen gemäß separater Festlegung",2022,2023)),$AC68,$AA68),0)</f>
        <v>0</v>
      </c>
      <c r="AH68" s="49">
        <f>IFERROR(IF(OR($V68&lt;&gt;"Ja",VLOOKUP($C68,Listen!$A$2:$F$45,5,0)="Nein",D68&lt;IF(C68="LNG Anbindungsanlagen gemäß separater Festlegung",2022,2023)),$AC68,$AA68),0)</f>
        <v>0</v>
      </c>
      <c r="AI68" s="49">
        <f>IFERROR(IF(OR($W68&lt;&gt;"Ja",VLOOKUP($C68,Listen!$A$2:$F$45,6,0)="Nein"),$AC68,$AB68),0)</f>
        <v>0</v>
      </c>
      <c r="AJ68" s="49">
        <f>IFERROR(IF(OR($W68&lt;&gt;"Ja",VLOOKUP($C68,Listen!$A$2:$F$45,6,0)="Nein"),$AC68,$AB68),0)</f>
        <v>0</v>
      </c>
      <c r="AK68" s="49">
        <f>IFERROR(IF(OR($W68&lt;&gt;"Ja",VLOOKUP($C68,Listen!$A$2:$F$45,6,0)="Nein"),$AC68,$AB68),0)</f>
        <v>0</v>
      </c>
      <c r="AL68" s="51">
        <f t="shared" si="6"/>
        <v>0</v>
      </c>
      <c r="AM68" s="296">
        <f>IFERROR(IF(VLOOKUP($C68,Listen!$A$2:$F$45,6,0)="Ja",MAX(BC68:BD68),D_SAV!$BC68),0)</f>
        <v>0</v>
      </c>
      <c r="AN68" s="51">
        <f t="shared" si="7"/>
        <v>0</v>
      </c>
      <c r="AP68" s="304">
        <f t="shared" si="8"/>
        <v>0</v>
      </c>
      <c r="AQ68" s="304">
        <f t="shared" si="9"/>
        <v>0</v>
      </c>
      <c r="AR68" s="304">
        <f t="shared" si="10"/>
        <v>0</v>
      </c>
      <c r="AS68" s="304">
        <f t="shared" si="11"/>
        <v>0</v>
      </c>
      <c r="AT68" s="304">
        <f t="shared" si="12"/>
        <v>0</v>
      </c>
      <c r="AU68" s="304">
        <f t="shared" si="13"/>
        <v>0</v>
      </c>
      <c r="AV68" s="304">
        <f t="shared" si="14"/>
        <v>0</v>
      </c>
      <c r="AW68" s="304">
        <f t="shared" si="15"/>
        <v>0</v>
      </c>
      <c r="AX68" s="304">
        <f t="shared" si="16"/>
        <v>0</v>
      </c>
      <c r="AY68" s="304">
        <f t="shared" si="17"/>
        <v>0</v>
      </c>
      <c r="AZ68" s="304">
        <f t="shared" si="18"/>
        <v>0</v>
      </c>
      <c r="BA68" s="304">
        <f t="shared" si="19"/>
        <v>0</v>
      </c>
      <c r="BB68" s="304">
        <f t="shared" si="20"/>
        <v>0</v>
      </c>
      <c r="BC68" s="304">
        <f t="shared" si="21"/>
        <v>0</v>
      </c>
      <c r="BD68" s="304">
        <f t="shared" si="22"/>
        <v>0</v>
      </c>
      <c r="BE68" s="304">
        <f>IFERROR(IF(VLOOKUP($C68,Listen!$A$2:$F$45,6,0)="Ja",BB68-MAX(BC68:BD68),BB68-BC68),0)</f>
        <v>0</v>
      </c>
    </row>
    <row r="69" spans="1:57" s="32" customFormat="1" x14ac:dyDescent="0.25">
      <c r="A69" s="320" t="str">
        <f>IF(AND(D69&lt;&gt;0,C69&lt;&gt;0,E69&lt;&gt;0),IF(B69&lt;&gt;0,CONCATENATE(B69,"-AGr",VLOOKUP(C69,Listen!$A$2:$D$45,4,FALSE),"-",D69,"-",E69,),CONCATENATE("AGr",VLOOKUP(C69,Listen!$A$2:$D$45,4,FALSE),"-",D69,"-",E69)),"keine vollständige ID")</f>
        <v>keine vollständige ID</v>
      </c>
      <c r="B69" s="301"/>
      <c r="C69" s="287"/>
      <c r="D69" s="34"/>
      <c r="E69" s="306"/>
      <c r="F69" s="116"/>
      <c r="G69" s="17"/>
      <c r="H69" s="17"/>
      <c r="I69" s="17"/>
      <c r="J69" s="17"/>
      <c r="K69" s="17"/>
      <c r="L69" s="17"/>
      <c r="M69" s="17"/>
      <c r="N69" s="17"/>
      <c r="O69" s="116"/>
      <c r="P69" s="117">
        <f>IF(D69&gt;A_Stammdaten!$B$12,0,SUM(G69,H69,J69,L69:M69)-SUM(I69,K69,N69:O69))</f>
        <v>0</v>
      </c>
      <c r="Q69" s="17"/>
      <c r="R69" s="17"/>
      <c r="S69" s="17"/>
      <c r="T69" s="17"/>
      <c r="U69" s="62">
        <f t="shared" si="2"/>
        <v>0</v>
      </c>
      <c r="V69" s="34"/>
      <c r="W69" s="34"/>
      <c r="X69" s="34"/>
      <c r="Y69" s="34"/>
      <c r="Z69" s="34"/>
      <c r="AA69" s="63" t="str">
        <f t="shared" si="3"/>
        <v>-</v>
      </c>
      <c r="AB69" s="63" t="str">
        <f t="shared" si="4"/>
        <v>-</v>
      </c>
      <c r="AC69" s="63">
        <f>IF(ISBLANK($C69),0,VLOOKUP($C69,Listen!$A$2:$C$45,2,FALSE))</f>
        <v>0</v>
      </c>
      <c r="AD69" s="63">
        <f>IF(ISBLANK($C69),0,VLOOKUP($C69,Listen!$A$2:$C$45,3,FALSE))</f>
        <v>0</v>
      </c>
      <c r="AE69" s="49">
        <f t="shared" si="5"/>
        <v>0</v>
      </c>
      <c r="AF69" s="49">
        <f t="shared" si="5"/>
        <v>0</v>
      </c>
      <c r="AG69" s="49">
        <f>IFERROR(IF(OR($V69&lt;&gt;"Ja",VLOOKUP($C69,Listen!$A$2:$F$45,5,0)="Nein",D69&lt;IF(C69="LNG Anbindungsanlagen gemäß separater Festlegung",2022,2023)),$AC69,$AA69),0)</f>
        <v>0</v>
      </c>
      <c r="AH69" s="49">
        <f>IFERROR(IF(OR($V69&lt;&gt;"Ja",VLOOKUP($C69,Listen!$A$2:$F$45,5,0)="Nein",D69&lt;IF(C69="LNG Anbindungsanlagen gemäß separater Festlegung",2022,2023)),$AC69,$AA69),0)</f>
        <v>0</v>
      </c>
      <c r="AI69" s="49">
        <f>IFERROR(IF(OR($W69&lt;&gt;"Ja",VLOOKUP($C69,Listen!$A$2:$F$45,6,0)="Nein"),$AC69,$AB69),0)</f>
        <v>0</v>
      </c>
      <c r="AJ69" s="49">
        <f>IFERROR(IF(OR($W69&lt;&gt;"Ja",VLOOKUP($C69,Listen!$A$2:$F$45,6,0)="Nein"),$AC69,$AB69),0)</f>
        <v>0</v>
      </c>
      <c r="AK69" s="49">
        <f>IFERROR(IF(OR($W69&lt;&gt;"Ja",VLOOKUP($C69,Listen!$A$2:$F$45,6,0)="Nein"),$AC69,$AB69),0)</f>
        <v>0</v>
      </c>
      <c r="AL69" s="51">
        <f t="shared" si="6"/>
        <v>0</v>
      </c>
      <c r="AM69" s="296">
        <f>IFERROR(IF(VLOOKUP($C69,Listen!$A$2:$F$45,6,0)="Ja",MAX(BC69:BD69),D_SAV!$BC69),0)</f>
        <v>0</v>
      </c>
      <c r="AN69" s="51">
        <f t="shared" si="7"/>
        <v>0</v>
      </c>
      <c r="AP69" s="304">
        <f t="shared" si="8"/>
        <v>0</v>
      </c>
      <c r="AQ69" s="304">
        <f t="shared" si="9"/>
        <v>0</v>
      </c>
      <c r="AR69" s="304">
        <f t="shared" si="10"/>
        <v>0</v>
      </c>
      <c r="AS69" s="304">
        <f t="shared" si="11"/>
        <v>0</v>
      </c>
      <c r="AT69" s="304">
        <f t="shared" si="12"/>
        <v>0</v>
      </c>
      <c r="AU69" s="304">
        <f t="shared" si="13"/>
        <v>0</v>
      </c>
      <c r="AV69" s="304">
        <f t="shared" si="14"/>
        <v>0</v>
      </c>
      <c r="AW69" s="304">
        <f t="shared" si="15"/>
        <v>0</v>
      </c>
      <c r="AX69" s="304">
        <f t="shared" si="16"/>
        <v>0</v>
      </c>
      <c r="AY69" s="304">
        <f t="shared" si="17"/>
        <v>0</v>
      </c>
      <c r="AZ69" s="304">
        <f t="shared" si="18"/>
        <v>0</v>
      </c>
      <c r="BA69" s="304">
        <f t="shared" si="19"/>
        <v>0</v>
      </c>
      <c r="BB69" s="304">
        <f t="shared" si="20"/>
        <v>0</v>
      </c>
      <c r="BC69" s="304">
        <f t="shared" si="21"/>
        <v>0</v>
      </c>
      <c r="BD69" s="304">
        <f t="shared" si="22"/>
        <v>0</v>
      </c>
      <c r="BE69" s="304">
        <f>IFERROR(IF(VLOOKUP($C69,Listen!$A$2:$F$45,6,0)="Ja",BB69-MAX(BC69:BD69),BB69-BC69),0)</f>
        <v>0</v>
      </c>
    </row>
    <row r="70" spans="1:57" s="32" customFormat="1" x14ac:dyDescent="0.25">
      <c r="A70" s="320" t="str">
        <f>IF(AND(D70&lt;&gt;0,C70&lt;&gt;0,E70&lt;&gt;0),IF(B70&lt;&gt;0,CONCATENATE(B70,"-AGr",VLOOKUP(C70,Listen!$A$2:$D$45,4,FALSE),"-",D70,"-",E70,),CONCATENATE("AGr",VLOOKUP(C70,Listen!$A$2:$D$45,4,FALSE),"-",D70,"-",E70)),"keine vollständige ID")</f>
        <v>keine vollständige ID</v>
      </c>
      <c r="B70" s="301"/>
      <c r="C70" s="287"/>
      <c r="D70" s="34"/>
      <c r="E70" s="306"/>
      <c r="F70" s="116"/>
      <c r="G70" s="17"/>
      <c r="H70" s="17"/>
      <c r="I70" s="17"/>
      <c r="J70" s="17"/>
      <c r="K70" s="17"/>
      <c r="L70" s="17"/>
      <c r="M70" s="17"/>
      <c r="N70" s="17"/>
      <c r="O70" s="116"/>
      <c r="P70" s="117">
        <f>IF(D70&gt;A_Stammdaten!$B$12,0,SUM(G70,H70,J70,L70:M70)-SUM(I70,K70,N70:O70))</f>
        <v>0</v>
      </c>
      <c r="Q70" s="17"/>
      <c r="R70" s="17"/>
      <c r="S70" s="17"/>
      <c r="T70" s="17"/>
      <c r="U70" s="62">
        <f t="shared" ref="U70:U133" si="23">P70-SUM(Q70:T70)</f>
        <v>0</v>
      </c>
      <c r="V70" s="34"/>
      <c r="W70" s="34"/>
      <c r="X70" s="34"/>
      <c r="Y70" s="34"/>
      <c r="Z70" s="34"/>
      <c r="AA70" s="63" t="str">
        <f t="shared" ref="AA70:AA133" si="24">IF($V70="Ja",MIN(2044-$D70+1,AC70),"-")</f>
        <v>-</v>
      </c>
      <c r="AB70" s="63" t="str">
        <f t="shared" ref="AB70:AB133" si="25">IF($Z70="","-",MIN($Z70-$D70+1,AC70))</f>
        <v>-</v>
      </c>
      <c r="AC70" s="63">
        <f>IF(ISBLANK($C70),0,VLOOKUP($C70,Listen!$A$2:$C$45,2,FALSE))</f>
        <v>0</v>
      </c>
      <c r="AD70" s="63">
        <f>IF(ISBLANK($C70),0,VLOOKUP($C70,Listen!$A$2:$C$45,3,FALSE))</f>
        <v>0</v>
      </c>
      <c r="AE70" s="49">
        <f t="shared" ref="AE70:AF133" si="26">IFERROR($AC70,0)</f>
        <v>0</v>
      </c>
      <c r="AF70" s="49">
        <f t="shared" si="26"/>
        <v>0</v>
      </c>
      <c r="AG70" s="49">
        <f>IFERROR(IF(OR($V70&lt;&gt;"Ja",VLOOKUP($C70,Listen!$A$2:$F$45,5,0)="Nein",D70&lt;IF(C70="LNG Anbindungsanlagen gemäß separater Festlegung",2022,2023)),$AC70,$AA70),0)</f>
        <v>0</v>
      </c>
      <c r="AH70" s="49">
        <f>IFERROR(IF(OR($V70&lt;&gt;"Ja",VLOOKUP($C70,Listen!$A$2:$F$45,5,0)="Nein",D70&lt;IF(C70="LNG Anbindungsanlagen gemäß separater Festlegung",2022,2023)),$AC70,$AA70),0)</f>
        <v>0</v>
      </c>
      <c r="AI70" s="49">
        <f>IFERROR(IF(OR($W70&lt;&gt;"Ja",VLOOKUP($C70,Listen!$A$2:$F$45,6,0)="Nein"),$AC70,$AB70),0)</f>
        <v>0</v>
      </c>
      <c r="AJ70" s="49">
        <f>IFERROR(IF(OR($W70&lt;&gt;"Ja",VLOOKUP($C70,Listen!$A$2:$F$45,6,0)="Nein"),$AC70,$AB70),0)</f>
        <v>0</v>
      </c>
      <c r="AK70" s="49">
        <f>IFERROR(IF(OR($W70&lt;&gt;"Ja",VLOOKUP($C70,Listen!$A$2:$F$45,6,0)="Nein"),$AC70,$AB70),0)</f>
        <v>0</v>
      </c>
      <c r="AL70" s="51">
        <f t="shared" ref="AL70:AL133" si="27">BB70</f>
        <v>0</v>
      </c>
      <c r="AM70" s="296">
        <f>IFERROR(IF(VLOOKUP($C70,Listen!$A$2:$F$45,6,0)="Ja",MAX(BC70:BD70),D_SAV!$BC70),0)</f>
        <v>0</v>
      </c>
      <c r="AN70" s="51">
        <f t="shared" ref="AN70:AN133" si="28">BE70</f>
        <v>0</v>
      </c>
      <c r="AP70" s="304">
        <f t="shared" ref="AP70:AP133" si="29">AO70+IF($D70=AP$3,$U70,0)</f>
        <v>0</v>
      </c>
      <c r="AQ70" s="304">
        <f t="shared" ref="AQ70:AQ133" si="30">IF(AP70=0,0,IF($AE70-(AP$3-$D70)&lt;=0,AP70,AP70/($AE70-(AP$3-$D70))))</f>
        <v>0</v>
      </c>
      <c r="AR70" s="304">
        <f t="shared" ref="AR70:AR133" si="31">AP70-AQ70</f>
        <v>0</v>
      </c>
      <c r="AS70" s="304">
        <f t="shared" ref="AS70:AS133" si="32">AR70+IF($D70=AS$3,$U70,0)</f>
        <v>0</v>
      </c>
      <c r="AT70" s="304">
        <f t="shared" ref="AT70:AT133" si="33">IF(AS70=0,0,IF($AF70-(AS$3-$D70)&lt;=0,AS70,AS70/($AF70-(AS$3-$D70))))</f>
        <v>0</v>
      </c>
      <c r="AU70" s="304">
        <f t="shared" ref="AU70:AU133" si="34">AS70-AT70</f>
        <v>0</v>
      </c>
      <c r="AV70" s="304">
        <f t="shared" ref="AV70:AV133" si="35">AU70+IF($D70=AV$3,$U70,0)</f>
        <v>0</v>
      </c>
      <c r="AW70" s="304">
        <f t="shared" ref="AW70:AW133" si="36">IF(AV70=0,0,IF($AG70-(AV$3-$D70)&lt;=0,AV70,AV70/($AG70-(AV$3-$D70))))</f>
        <v>0</v>
      </c>
      <c r="AX70" s="304">
        <f t="shared" ref="AX70:AX133" si="37">AV70-AW70</f>
        <v>0</v>
      </c>
      <c r="AY70" s="304">
        <f t="shared" ref="AY70:AY133" si="38">AX70+IF($D70=AY$3,$U70,0)</f>
        <v>0</v>
      </c>
      <c r="AZ70" s="304">
        <f t="shared" ref="AZ70:AZ133" si="39">IF(AY70=0,0,IF($AH70-(AY$3-$D70)&lt;=0,AY70,AY70/($AH70-(AY$3-$D70))))</f>
        <v>0</v>
      </c>
      <c r="BA70" s="304">
        <f t="shared" ref="BA70:BA133" si="40">AY70-AZ70</f>
        <v>0</v>
      </c>
      <c r="BB70" s="304">
        <f t="shared" ref="BB70:BB133" si="41">BA70+IF($D70=BB$3,$U70,0)</f>
        <v>0</v>
      </c>
      <c r="BC70" s="304">
        <f t="shared" ref="BC70:BC133" si="42">IF(BB70=0,0,IF($AI70-(BB$3-$D70)&lt;=0,BB70,BB70/($AI70-(BB$3-$D70))))</f>
        <v>0</v>
      </c>
      <c r="BD70" s="304">
        <f t="shared" ref="BD70:BD133" si="43">BB70*Y70/100</f>
        <v>0</v>
      </c>
      <c r="BE70" s="304">
        <f>IFERROR(IF(VLOOKUP($C70,Listen!$A$2:$F$45,6,0)="Ja",BB70-MAX(BC70:BD70),BB70-BC70),0)</f>
        <v>0</v>
      </c>
    </row>
    <row r="71" spans="1:57" s="32" customFormat="1" x14ac:dyDescent="0.25">
      <c r="A71" s="320" t="str">
        <f>IF(AND(D71&lt;&gt;0,C71&lt;&gt;0,E71&lt;&gt;0),IF(B71&lt;&gt;0,CONCATENATE(B71,"-AGr",VLOOKUP(C71,Listen!$A$2:$D$45,4,FALSE),"-",D71,"-",E71,),CONCATENATE("AGr",VLOOKUP(C71,Listen!$A$2:$D$45,4,FALSE),"-",D71,"-",E71)),"keine vollständige ID")</f>
        <v>keine vollständige ID</v>
      </c>
      <c r="B71" s="301"/>
      <c r="C71" s="287"/>
      <c r="D71" s="34"/>
      <c r="E71" s="306"/>
      <c r="F71" s="116"/>
      <c r="G71" s="17"/>
      <c r="H71" s="17"/>
      <c r="I71" s="17"/>
      <c r="J71" s="17"/>
      <c r="K71" s="17"/>
      <c r="L71" s="17"/>
      <c r="M71" s="17"/>
      <c r="N71" s="17"/>
      <c r="O71" s="116"/>
      <c r="P71" s="117">
        <f>IF(D71&gt;A_Stammdaten!$B$12,0,SUM(G71,H71,J71,L71:M71)-SUM(I71,K71,N71:O71))</f>
        <v>0</v>
      </c>
      <c r="Q71" s="17"/>
      <c r="R71" s="17"/>
      <c r="S71" s="17"/>
      <c r="T71" s="17"/>
      <c r="U71" s="62">
        <f t="shared" si="23"/>
        <v>0</v>
      </c>
      <c r="V71" s="34"/>
      <c r="W71" s="34"/>
      <c r="X71" s="34"/>
      <c r="Y71" s="34"/>
      <c r="Z71" s="34"/>
      <c r="AA71" s="63" t="str">
        <f t="shared" si="24"/>
        <v>-</v>
      </c>
      <c r="AB71" s="63" t="str">
        <f t="shared" si="25"/>
        <v>-</v>
      </c>
      <c r="AC71" s="63">
        <f>IF(ISBLANK($C71),0,VLOOKUP($C71,Listen!$A$2:$C$45,2,FALSE))</f>
        <v>0</v>
      </c>
      <c r="AD71" s="63">
        <f>IF(ISBLANK($C71),0,VLOOKUP($C71,Listen!$A$2:$C$45,3,FALSE))</f>
        <v>0</v>
      </c>
      <c r="AE71" s="49">
        <f t="shared" si="26"/>
        <v>0</v>
      </c>
      <c r="AF71" s="49">
        <f t="shared" si="26"/>
        <v>0</v>
      </c>
      <c r="AG71" s="49">
        <f>IFERROR(IF(OR($V71&lt;&gt;"Ja",VLOOKUP($C71,Listen!$A$2:$F$45,5,0)="Nein",D71&lt;IF(C71="LNG Anbindungsanlagen gemäß separater Festlegung",2022,2023)),$AC71,$AA71),0)</f>
        <v>0</v>
      </c>
      <c r="AH71" s="49">
        <f>IFERROR(IF(OR($V71&lt;&gt;"Ja",VLOOKUP($C71,Listen!$A$2:$F$45,5,0)="Nein",D71&lt;IF(C71="LNG Anbindungsanlagen gemäß separater Festlegung",2022,2023)),$AC71,$AA71),0)</f>
        <v>0</v>
      </c>
      <c r="AI71" s="49">
        <f>IFERROR(IF(OR($W71&lt;&gt;"Ja",VLOOKUP($C71,Listen!$A$2:$F$45,6,0)="Nein"),$AC71,$AB71),0)</f>
        <v>0</v>
      </c>
      <c r="AJ71" s="49">
        <f>IFERROR(IF(OR($W71&lt;&gt;"Ja",VLOOKUP($C71,Listen!$A$2:$F$45,6,0)="Nein"),$AC71,$AB71),0)</f>
        <v>0</v>
      </c>
      <c r="AK71" s="49">
        <f>IFERROR(IF(OR($W71&lt;&gt;"Ja",VLOOKUP($C71,Listen!$A$2:$F$45,6,0)="Nein"),$AC71,$AB71),0)</f>
        <v>0</v>
      </c>
      <c r="AL71" s="51">
        <f t="shared" si="27"/>
        <v>0</v>
      </c>
      <c r="AM71" s="296">
        <f>IFERROR(IF(VLOOKUP($C71,Listen!$A$2:$F$45,6,0)="Ja",MAX(BC71:BD71),D_SAV!$BC71),0)</f>
        <v>0</v>
      </c>
      <c r="AN71" s="51">
        <f t="shared" si="28"/>
        <v>0</v>
      </c>
      <c r="AP71" s="304">
        <f t="shared" si="29"/>
        <v>0</v>
      </c>
      <c r="AQ71" s="304">
        <f t="shared" si="30"/>
        <v>0</v>
      </c>
      <c r="AR71" s="304">
        <f t="shared" si="31"/>
        <v>0</v>
      </c>
      <c r="AS71" s="304">
        <f t="shared" si="32"/>
        <v>0</v>
      </c>
      <c r="AT71" s="304">
        <f t="shared" si="33"/>
        <v>0</v>
      </c>
      <c r="AU71" s="304">
        <f t="shared" si="34"/>
        <v>0</v>
      </c>
      <c r="AV71" s="304">
        <f t="shared" si="35"/>
        <v>0</v>
      </c>
      <c r="AW71" s="304">
        <f t="shared" si="36"/>
        <v>0</v>
      </c>
      <c r="AX71" s="304">
        <f t="shared" si="37"/>
        <v>0</v>
      </c>
      <c r="AY71" s="304">
        <f t="shared" si="38"/>
        <v>0</v>
      </c>
      <c r="AZ71" s="304">
        <f t="shared" si="39"/>
        <v>0</v>
      </c>
      <c r="BA71" s="304">
        <f t="shared" si="40"/>
        <v>0</v>
      </c>
      <c r="BB71" s="304">
        <f t="shared" si="41"/>
        <v>0</v>
      </c>
      <c r="BC71" s="304">
        <f t="shared" si="42"/>
        <v>0</v>
      </c>
      <c r="BD71" s="304">
        <f t="shared" si="43"/>
        <v>0</v>
      </c>
      <c r="BE71" s="304">
        <f>IFERROR(IF(VLOOKUP($C71,Listen!$A$2:$F$45,6,0)="Ja",BB71-MAX(BC71:BD71),BB71-BC71),0)</f>
        <v>0</v>
      </c>
    </row>
    <row r="72" spans="1:57" s="32" customFormat="1" x14ac:dyDescent="0.25">
      <c r="A72" s="320" t="str">
        <f>IF(AND(D72&lt;&gt;0,C72&lt;&gt;0,E72&lt;&gt;0),IF(B72&lt;&gt;0,CONCATENATE(B72,"-AGr",VLOOKUP(C72,Listen!$A$2:$D$45,4,FALSE),"-",D72,"-",E72,),CONCATENATE("AGr",VLOOKUP(C72,Listen!$A$2:$D$45,4,FALSE),"-",D72,"-",E72)),"keine vollständige ID")</f>
        <v>keine vollständige ID</v>
      </c>
      <c r="B72" s="301"/>
      <c r="C72" s="287"/>
      <c r="D72" s="34"/>
      <c r="E72" s="306"/>
      <c r="F72" s="116"/>
      <c r="G72" s="17"/>
      <c r="H72" s="17"/>
      <c r="I72" s="17"/>
      <c r="J72" s="17"/>
      <c r="K72" s="17"/>
      <c r="L72" s="17"/>
      <c r="M72" s="17"/>
      <c r="N72" s="17"/>
      <c r="O72" s="116"/>
      <c r="P72" s="117">
        <f>IF(D72&gt;A_Stammdaten!$B$12,0,SUM(G72,H72,J72,L72:M72)-SUM(I72,K72,N72:O72))</f>
        <v>0</v>
      </c>
      <c r="Q72" s="17"/>
      <c r="R72" s="17"/>
      <c r="S72" s="17"/>
      <c r="T72" s="17"/>
      <c r="U72" s="62">
        <f t="shared" si="23"/>
        <v>0</v>
      </c>
      <c r="V72" s="34"/>
      <c r="W72" s="34"/>
      <c r="X72" s="34"/>
      <c r="Y72" s="34"/>
      <c r="Z72" s="34"/>
      <c r="AA72" s="63" t="str">
        <f t="shared" si="24"/>
        <v>-</v>
      </c>
      <c r="AB72" s="63" t="str">
        <f t="shared" si="25"/>
        <v>-</v>
      </c>
      <c r="AC72" s="63">
        <f>IF(ISBLANK($C72),0,VLOOKUP($C72,Listen!$A$2:$C$45,2,FALSE))</f>
        <v>0</v>
      </c>
      <c r="AD72" s="63">
        <f>IF(ISBLANK($C72),0,VLOOKUP($C72,Listen!$A$2:$C$45,3,FALSE))</f>
        <v>0</v>
      </c>
      <c r="AE72" s="49">
        <f t="shared" si="26"/>
        <v>0</v>
      </c>
      <c r="AF72" s="49">
        <f t="shared" si="26"/>
        <v>0</v>
      </c>
      <c r="AG72" s="49">
        <f>IFERROR(IF(OR($V72&lt;&gt;"Ja",VLOOKUP($C72,Listen!$A$2:$F$45,5,0)="Nein",D72&lt;IF(C72="LNG Anbindungsanlagen gemäß separater Festlegung",2022,2023)),$AC72,$AA72),0)</f>
        <v>0</v>
      </c>
      <c r="AH72" s="49">
        <f>IFERROR(IF(OR($V72&lt;&gt;"Ja",VLOOKUP($C72,Listen!$A$2:$F$45,5,0)="Nein",D72&lt;IF(C72="LNG Anbindungsanlagen gemäß separater Festlegung",2022,2023)),$AC72,$AA72),0)</f>
        <v>0</v>
      </c>
      <c r="AI72" s="49">
        <f>IFERROR(IF(OR($W72&lt;&gt;"Ja",VLOOKUP($C72,Listen!$A$2:$F$45,6,0)="Nein"),$AC72,$AB72),0)</f>
        <v>0</v>
      </c>
      <c r="AJ72" s="49">
        <f>IFERROR(IF(OR($W72&lt;&gt;"Ja",VLOOKUP($C72,Listen!$A$2:$F$45,6,0)="Nein"),$AC72,$AB72),0)</f>
        <v>0</v>
      </c>
      <c r="AK72" s="49">
        <f>IFERROR(IF(OR($W72&lt;&gt;"Ja",VLOOKUP($C72,Listen!$A$2:$F$45,6,0)="Nein"),$AC72,$AB72),0)</f>
        <v>0</v>
      </c>
      <c r="AL72" s="51">
        <f t="shared" si="27"/>
        <v>0</v>
      </c>
      <c r="AM72" s="296">
        <f>IFERROR(IF(VLOOKUP($C72,Listen!$A$2:$F$45,6,0)="Ja",MAX(BC72:BD72),D_SAV!$BC72),0)</f>
        <v>0</v>
      </c>
      <c r="AN72" s="51">
        <f t="shared" si="28"/>
        <v>0</v>
      </c>
      <c r="AP72" s="304">
        <f t="shared" si="29"/>
        <v>0</v>
      </c>
      <c r="AQ72" s="304">
        <f t="shared" si="30"/>
        <v>0</v>
      </c>
      <c r="AR72" s="304">
        <f t="shared" si="31"/>
        <v>0</v>
      </c>
      <c r="AS72" s="304">
        <f t="shared" si="32"/>
        <v>0</v>
      </c>
      <c r="AT72" s="304">
        <f t="shared" si="33"/>
        <v>0</v>
      </c>
      <c r="AU72" s="304">
        <f t="shared" si="34"/>
        <v>0</v>
      </c>
      <c r="AV72" s="304">
        <f t="shared" si="35"/>
        <v>0</v>
      </c>
      <c r="AW72" s="304">
        <f t="shared" si="36"/>
        <v>0</v>
      </c>
      <c r="AX72" s="304">
        <f t="shared" si="37"/>
        <v>0</v>
      </c>
      <c r="AY72" s="304">
        <f t="shared" si="38"/>
        <v>0</v>
      </c>
      <c r="AZ72" s="304">
        <f t="shared" si="39"/>
        <v>0</v>
      </c>
      <c r="BA72" s="304">
        <f t="shared" si="40"/>
        <v>0</v>
      </c>
      <c r="BB72" s="304">
        <f t="shared" si="41"/>
        <v>0</v>
      </c>
      <c r="BC72" s="304">
        <f t="shared" si="42"/>
        <v>0</v>
      </c>
      <c r="BD72" s="304">
        <f t="shared" si="43"/>
        <v>0</v>
      </c>
      <c r="BE72" s="304">
        <f>IFERROR(IF(VLOOKUP($C72,Listen!$A$2:$F$45,6,0)="Ja",BB72-MAX(BC72:BD72),BB72-BC72),0)</f>
        <v>0</v>
      </c>
    </row>
    <row r="73" spans="1:57" s="32" customFormat="1" x14ac:dyDescent="0.25">
      <c r="A73" s="320" t="str">
        <f>IF(AND(D73&lt;&gt;0,C73&lt;&gt;0,E73&lt;&gt;0),IF(B73&lt;&gt;0,CONCATENATE(B73,"-AGr",VLOOKUP(C73,Listen!$A$2:$D$45,4,FALSE),"-",D73,"-",E73,),CONCATENATE("AGr",VLOOKUP(C73,Listen!$A$2:$D$45,4,FALSE),"-",D73,"-",E73)),"keine vollständige ID")</f>
        <v>keine vollständige ID</v>
      </c>
      <c r="B73" s="301"/>
      <c r="C73" s="287"/>
      <c r="D73" s="34"/>
      <c r="E73" s="306"/>
      <c r="F73" s="116"/>
      <c r="G73" s="17"/>
      <c r="H73" s="17"/>
      <c r="I73" s="17"/>
      <c r="J73" s="17"/>
      <c r="K73" s="17"/>
      <c r="L73" s="17"/>
      <c r="M73" s="17"/>
      <c r="N73" s="17"/>
      <c r="O73" s="116"/>
      <c r="P73" s="117">
        <f>IF(D73&gt;A_Stammdaten!$B$12,0,SUM(G73,H73,J73,L73:M73)-SUM(I73,K73,N73:O73))</f>
        <v>0</v>
      </c>
      <c r="Q73" s="17"/>
      <c r="R73" s="17"/>
      <c r="S73" s="17"/>
      <c r="T73" s="17"/>
      <c r="U73" s="62">
        <f t="shared" si="23"/>
        <v>0</v>
      </c>
      <c r="V73" s="34"/>
      <c r="W73" s="34"/>
      <c r="X73" s="34"/>
      <c r="Y73" s="34"/>
      <c r="Z73" s="34"/>
      <c r="AA73" s="63" t="str">
        <f t="shared" si="24"/>
        <v>-</v>
      </c>
      <c r="AB73" s="63" t="str">
        <f t="shared" si="25"/>
        <v>-</v>
      </c>
      <c r="AC73" s="63">
        <f>IF(ISBLANK($C73),0,VLOOKUP($C73,Listen!$A$2:$C$45,2,FALSE))</f>
        <v>0</v>
      </c>
      <c r="AD73" s="63">
        <f>IF(ISBLANK($C73),0,VLOOKUP($C73,Listen!$A$2:$C$45,3,FALSE))</f>
        <v>0</v>
      </c>
      <c r="AE73" s="49">
        <f t="shared" si="26"/>
        <v>0</v>
      </c>
      <c r="AF73" s="49">
        <f t="shared" si="26"/>
        <v>0</v>
      </c>
      <c r="AG73" s="49">
        <f>IFERROR(IF(OR($V73&lt;&gt;"Ja",VLOOKUP($C73,Listen!$A$2:$F$45,5,0)="Nein",D73&lt;IF(C73="LNG Anbindungsanlagen gemäß separater Festlegung",2022,2023)),$AC73,$AA73),0)</f>
        <v>0</v>
      </c>
      <c r="AH73" s="49">
        <f>IFERROR(IF(OR($V73&lt;&gt;"Ja",VLOOKUP($C73,Listen!$A$2:$F$45,5,0)="Nein",D73&lt;IF(C73="LNG Anbindungsanlagen gemäß separater Festlegung",2022,2023)),$AC73,$AA73),0)</f>
        <v>0</v>
      </c>
      <c r="AI73" s="49">
        <f>IFERROR(IF(OR($W73&lt;&gt;"Ja",VLOOKUP($C73,Listen!$A$2:$F$45,6,0)="Nein"),$AC73,$AB73),0)</f>
        <v>0</v>
      </c>
      <c r="AJ73" s="49">
        <f>IFERROR(IF(OR($W73&lt;&gt;"Ja",VLOOKUP($C73,Listen!$A$2:$F$45,6,0)="Nein"),$AC73,$AB73),0)</f>
        <v>0</v>
      </c>
      <c r="AK73" s="49">
        <f>IFERROR(IF(OR($W73&lt;&gt;"Ja",VLOOKUP($C73,Listen!$A$2:$F$45,6,0)="Nein"),$AC73,$AB73),0)</f>
        <v>0</v>
      </c>
      <c r="AL73" s="51">
        <f t="shared" si="27"/>
        <v>0</v>
      </c>
      <c r="AM73" s="296">
        <f>IFERROR(IF(VLOOKUP($C73,Listen!$A$2:$F$45,6,0)="Ja",MAX(BC73:BD73),D_SAV!$BC73),0)</f>
        <v>0</v>
      </c>
      <c r="AN73" s="51">
        <f t="shared" si="28"/>
        <v>0</v>
      </c>
      <c r="AP73" s="304">
        <f t="shared" si="29"/>
        <v>0</v>
      </c>
      <c r="AQ73" s="304">
        <f t="shared" si="30"/>
        <v>0</v>
      </c>
      <c r="AR73" s="304">
        <f t="shared" si="31"/>
        <v>0</v>
      </c>
      <c r="AS73" s="304">
        <f t="shared" si="32"/>
        <v>0</v>
      </c>
      <c r="AT73" s="304">
        <f t="shared" si="33"/>
        <v>0</v>
      </c>
      <c r="AU73" s="304">
        <f t="shared" si="34"/>
        <v>0</v>
      </c>
      <c r="AV73" s="304">
        <f t="shared" si="35"/>
        <v>0</v>
      </c>
      <c r="AW73" s="304">
        <f t="shared" si="36"/>
        <v>0</v>
      </c>
      <c r="AX73" s="304">
        <f t="shared" si="37"/>
        <v>0</v>
      </c>
      <c r="AY73" s="304">
        <f t="shared" si="38"/>
        <v>0</v>
      </c>
      <c r="AZ73" s="304">
        <f t="shared" si="39"/>
        <v>0</v>
      </c>
      <c r="BA73" s="304">
        <f t="shared" si="40"/>
        <v>0</v>
      </c>
      <c r="BB73" s="304">
        <f t="shared" si="41"/>
        <v>0</v>
      </c>
      <c r="BC73" s="304">
        <f t="shared" si="42"/>
        <v>0</v>
      </c>
      <c r="BD73" s="304">
        <f t="shared" si="43"/>
        <v>0</v>
      </c>
      <c r="BE73" s="304">
        <f>IFERROR(IF(VLOOKUP($C73,Listen!$A$2:$F$45,6,0)="Ja",BB73-MAX(BC73:BD73),BB73-BC73),0)</f>
        <v>0</v>
      </c>
    </row>
    <row r="74" spans="1:57" s="32" customFormat="1" x14ac:dyDescent="0.25">
      <c r="A74" s="320" t="str">
        <f>IF(AND(D74&lt;&gt;0,C74&lt;&gt;0,E74&lt;&gt;0),IF(B74&lt;&gt;0,CONCATENATE(B74,"-AGr",VLOOKUP(C74,Listen!$A$2:$D$45,4,FALSE),"-",D74,"-",E74,),CONCATENATE("AGr",VLOOKUP(C74,Listen!$A$2:$D$45,4,FALSE),"-",D74,"-",E74)),"keine vollständige ID")</f>
        <v>keine vollständige ID</v>
      </c>
      <c r="B74" s="301"/>
      <c r="C74" s="287"/>
      <c r="D74" s="34"/>
      <c r="E74" s="306"/>
      <c r="F74" s="116"/>
      <c r="G74" s="17"/>
      <c r="H74" s="17"/>
      <c r="I74" s="17"/>
      <c r="J74" s="17"/>
      <c r="K74" s="17"/>
      <c r="L74" s="17"/>
      <c r="M74" s="17"/>
      <c r="N74" s="17"/>
      <c r="O74" s="116"/>
      <c r="P74" s="117">
        <f>IF(D74&gt;A_Stammdaten!$B$12,0,SUM(G74,H74,J74,L74:M74)-SUM(I74,K74,N74:O74))</f>
        <v>0</v>
      </c>
      <c r="Q74" s="17"/>
      <c r="R74" s="17"/>
      <c r="S74" s="17"/>
      <c r="T74" s="17"/>
      <c r="U74" s="62">
        <f t="shared" si="23"/>
        <v>0</v>
      </c>
      <c r="V74" s="34"/>
      <c r="W74" s="34"/>
      <c r="X74" s="34"/>
      <c r="Y74" s="34"/>
      <c r="Z74" s="34"/>
      <c r="AA74" s="63" t="str">
        <f t="shared" si="24"/>
        <v>-</v>
      </c>
      <c r="AB74" s="63" t="str">
        <f t="shared" si="25"/>
        <v>-</v>
      </c>
      <c r="AC74" s="63">
        <f>IF(ISBLANK($C74),0,VLOOKUP($C74,Listen!$A$2:$C$45,2,FALSE))</f>
        <v>0</v>
      </c>
      <c r="AD74" s="63">
        <f>IF(ISBLANK($C74),0,VLOOKUP($C74,Listen!$A$2:$C$45,3,FALSE))</f>
        <v>0</v>
      </c>
      <c r="AE74" s="49">
        <f t="shared" si="26"/>
        <v>0</v>
      </c>
      <c r="AF74" s="49">
        <f t="shared" si="26"/>
        <v>0</v>
      </c>
      <c r="AG74" s="49">
        <f>IFERROR(IF(OR($V74&lt;&gt;"Ja",VLOOKUP($C74,Listen!$A$2:$F$45,5,0)="Nein",D74&lt;IF(C74="LNG Anbindungsanlagen gemäß separater Festlegung",2022,2023)),$AC74,$AA74),0)</f>
        <v>0</v>
      </c>
      <c r="AH74" s="49">
        <f>IFERROR(IF(OR($V74&lt;&gt;"Ja",VLOOKUP($C74,Listen!$A$2:$F$45,5,0)="Nein",D74&lt;IF(C74="LNG Anbindungsanlagen gemäß separater Festlegung",2022,2023)),$AC74,$AA74),0)</f>
        <v>0</v>
      </c>
      <c r="AI74" s="49">
        <f>IFERROR(IF(OR($W74&lt;&gt;"Ja",VLOOKUP($C74,Listen!$A$2:$F$45,6,0)="Nein"),$AC74,$AB74),0)</f>
        <v>0</v>
      </c>
      <c r="AJ74" s="49">
        <f>IFERROR(IF(OR($W74&lt;&gt;"Ja",VLOOKUP($C74,Listen!$A$2:$F$45,6,0)="Nein"),$AC74,$AB74),0)</f>
        <v>0</v>
      </c>
      <c r="AK74" s="49">
        <f>IFERROR(IF(OR($W74&lt;&gt;"Ja",VLOOKUP($C74,Listen!$A$2:$F$45,6,0)="Nein"),$AC74,$AB74),0)</f>
        <v>0</v>
      </c>
      <c r="AL74" s="51">
        <f t="shared" si="27"/>
        <v>0</v>
      </c>
      <c r="AM74" s="296">
        <f>IFERROR(IF(VLOOKUP($C74,Listen!$A$2:$F$45,6,0)="Ja",MAX(BC74:BD74),D_SAV!$BC74),0)</f>
        <v>0</v>
      </c>
      <c r="AN74" s="51">
        <f t="shared" si="28"/>
        <v>0</v>
      </c>
      <c r="AP74" s="304">
        <f t="shared" si="29"/>
        <v>0</v>
      </c>
      <c r="AQ74" s="304">
        <f t="shared" si="30"/>
        <v>0</v>
      </c>
      <c r="AR74" s="304">
        <f t="shared" si="31"/>
        <v>0</v>
      </c>
      <c r="AS74" s="304">
        <f t="shared" si="32"/>
        <v>0</v>
      </c>
      <c r="AT74" s="304">
        <f t="shared" si="33"/>
        <v>0</v>
      </c>
      <c r="AU74" s="304">
        <f t="shared" si="34"/>
        <v>0</v>
      </c>
      <c r="AV74" s="304">
        <f t="shared" si="35"/>
        <v>0</v>
      </c>
      <c r="AW74" s="304">
        <f t="shared" si="36"/>
        <v>0</v>
      </c>
      <c r="AX74" s="304">
        <f t="shared" si="37"/>
        <v>0</v>
      </c>
      <c r="AY74" s="304">
        <f t="shared" si="38"/>
        <v>0</v>
      </c>
      <c r="AZ74" s="304">
        <f t="shared" si="39"/>
        <v>0</v>
      </c>
      <c r="BA74" s="304">
        <f t="shared" si="40"/>
        <v>0</v>
      </c>
      <c r="BB74" s="304">
        <f t="shared" si="41"/>
        <v>0</v>
      </c>
      <c r="BC74" s="304">
        <f t="shared" si="42"/>
        <v>0</v>
      </c>
      <c r="BD74" s="304">
        <f t="shared" si="43"/>
        <v>0</v>
      </c>
      <c r="BE74" s="304">
        <f>IFERROR(IF(VLOOKUP($C74,Listen!$A$2:$F$45,6,0)="Ja",BB74-MAX(BC74:BD74),BB74-BC74),0)</f>
        <v>0</v>
      </c>
    </row>
    <row r="75" spans="1:57" s="32" customFormat="1" x14ac:dyDescent="0.25">
      <c r="A75" s="320" t="str">
        <f>IF(AND(D75&lt;&gt;0,C75&lt;&gt;0,E75&lt;&gt;0),IF(B75&lt;&gt;0,CONCATENATE(B75,"-AGr",VLOOKUP(C75,Listen!$A$2:$D$45,4,FALSE),"-",D75,"-",E75,),CONCATENATE("AGr",VLOOKUP(C75,Listen!$A$2:$D$45,4,FALSE),"-",D75,"-",E75)),"keine vollständige ID")</f>
        <v>keine vollständige ID</v>
      </c>
      <c r="B75" s="301"/>
      <c r="C75" s="287"/>
      <c r="D75" s="34"/>
      <c r="E75" s="306"/>
      <c r="F75" s="116"/>
      <c r="G75" s="17"/>
      <c r="H75" s="17"/>
      <c r="I75" s="17"/>
      <c r="J75" s="17"/>
      <c r="K75" s="17"/>
      <c r="L75" s="17"/>
      <c r="M75" s="17"/>
      <c r="N75" s="17"/>
      <c r="O75" s="116"/>
      <c r="P75" s="117">
        <f>IF(D75&gt;A_Stammdaten!$B$12,0,SUM(G75,H75,J75,L75:M75)-SUM(I75,K75,N75:O75))</f>
        <v>0</v>
      </c>
      <c r="Q75" s="17"/>
      <c r="R75" s="17"/>
      <c r="S75" s="17"/>
      <c r="T75" s="17"/>
      <c r="U75" s="62">
        <f t="shared" si="23"/>
        <v>0</v>
      </c>
      <c r="V75" s="34"/>
      <c r="W75" s="34"/>
      <c r="X75" s="34"/>
      <c r="Y75" s="34"/>
      <c r="Z75" s="34"/>
      <c r="AA75" s="63" t="str">
        <f t="shared" si="24"/>
        <v>-</v>
      </c>
      <c r="AB75" s="63" t="str">
        <f t="shared" si="25"/>
        <v>-</v>
      </c>
      <c r="AC75" s="63">
        <f>IF(ISBLANK($C75),0,VLOOKUP($C75,Listen!$A$2:$C$45,2,FALSE))</f>
        <v>0</v>
      </c>
      <c r="AD75" s="63">
        <f>IF(ISBLANK($C75),0,VLOOKUP($C75,Listen!$A$2:$C$45,3,FALSE))</f>
        <v>0</v>
      </c>
      <c r="AE75" s="49">
        <f t="shared" si="26"/>
        <v>0</v>
      </c>
      <c r="AF75" s="49">
        <f t="shared" si="26"/>
        <v>0</v>
      </c>
      <c r="AG75" s="49">
        <f>IFERROR(IF(OR($V75&lt;&gt;"Ja",VLOOKUP($C75,Listen!$A$2:$F$45,5,0)="Nein",D75&lt;IF(C75="LNG Anbindungsanlagen gemäß separater Festlegung",2022,2023)),$AC75,$AA75),0)</f>
        <v>0</v>
      </c>
      <c r="AH75" s="49">
        <f>IFERROR(IF(OR($V75&lt;&gt;"Ja",VLOOKUP($C75,Listen!$A$2:$F$45,5,0)="Nein",D75&lt;IF(C75="LNG Anbindungsanlagen gemäß separater Festlegung",2022,2023)),$AC75,$AA75),0)</f>
        <v>0</v>
      </c>
      <c r="AI75" s="49">
        <f>IFERROR(IF(OR($W75&lt;&gt;"Ja",VLOOKUP($C75,Listen!$A$2:$F$45,6,0)="Nein"),$AC75,$AB75),0)</f>
        <v>0</v>
      </c>
      <c r="AJ75" s="49">
        <f>IFERROR(IF(OR($W75&lt;&gt;"Ja",VLOOKUP($C75,Listen!$A$2:$F$45,6,0)="Nein"),$AC75,$AB75),0)</f>
        <v>0</v>
      </c>
      <c r="AK75" s="49">
        <f>IFERROR(IF(OR($W75&lt;&gt;"Ja",VLOOKUP($C75,Listen!$A$2:$F$45,6,0)="Nein"),$AC75,$AB75),0)</f>
        <v>0</v>
      </c>
      <c r="AL75" s="51">
        <f t="shared" si="27"/>
        <v>0</v>
      </c>
      <c r="AM75" s="296">
        <f>IFERROR(IF(VLOOKUP($C75,Listen!$A$2:$F$45,6,0)="Ja",MAX(BC75:BD75),D_SAV!$BC75),0)</f>
        <v>0</v>
      </c>
      <c r="AN75" s="51">
        <f t="shared" si="28"/>
        <v>0</v>
      </c>
      <c r="AP75" s="304">
        <f t="shared" si="29"/>
        <v>0</v>
      </c>
      <c r="AQ75" s="304">
        <f t="shared" si="30"/>
        <v>0</v>
      </c>
      <c r="AR75" s="304">
        <f t="shared" si="31"/>
        <v>0</v>
      </c>
      <c r="AS75" s="304">
        <f t="shared" si="32"/>
        <v>0</v>
      </c>
      <c r="AT75" s="304">
        <f t="shared" si="33"/>
        <v>0</v>
      </c>
      <c r="AU75" s="304">
        <f t="shared" si="34"/>
        <v>0</v>
      </c>
      <c r="AV75" s="304">
        <f t="shared" si="35"/>
        <v>0</v>
      </c>
      <c r="AW75" s="304">
        <f t="shared" si="36"/>
        <v>0</v>
      </c>
      <c r="AX75" s="304">
        <f t="shared" si="37"/>
        <v>0</v>
      </c>
      <c r="AY75" s="304">
        <f t="shared" si="38"/>
        <v>0</v>
      </c>
      <c r="AZ75" s="304">
        <f t="shared" si="39"/>
        <v>0</v>
      </c>
      <c r="BA75" s="304">
        <f t="shared" si="40"/>
        <v>0</v>
      </c>
      <c r="BB75" s="304">
        <f t="shared" si="41"/>
        <v>0</v>
      </c>
      <c r="BC75" s="304">
        <f t="shared" si="42"/>
        <v>0</v>
      </c>
      <c r="BD75" s="304">
        <f t="shared" si="43"/>
        <v>0</v>
      </c>
      <c r="BE75" s="304">
        <f>IFERROR(IF(VLOOKUP($C75,Listen!$A$2:$F$45,6,0)="Ja",BB75-MAX(BC75:BD75),BB75-BC75),0)</f>
        <v>0</v>
      </c>
    </row>
    <row r="76" spans="1:57" s="32" customFormat="1" x14ac:dyDescent="0.25">
      <c r="A76" s="320" t="str">
        <f>IF(AND(D76&lt;&gt;0,C76&lt;&gt;0,E76&lt;&gt;0),IF(B76&lt;&gt;0,CONCATENATE(B76,"-AGr",VLOOKUP(C76,Listen!$A$2:$D$45,4,FALSE),"-",D76,"-",E76,),CONCATENATE("AGr",VLOOKUP(C76,Listen!$A$2:$D$45,4,FALSE),"-",D76,"-",E76)),"keine vollständige ID")</f>
        <v>keine vollständige ID</v>
      </c>
      <c r="B76" s="301"/>
      <c r="C76" s="287"/>
      <c r="D76" s="34"/>
      <c r="E76" s="306"/>
      <c r="F76" s="116"/>
      <c r="G76" s="17"/>
      <c r="H76" s="17"/>
      <c r="I76" s="17"/>
      <c r="J76" s="17"/>
      <c r="K76" s="17"/>
      <c r="L76" s="17"/>
      <c r="M76" s="17"/>
      <c r="N76" s="17"/>
      <c r="O76" s="116"/>
      <c r="P76" s="117">
        <f>IF(D76&gt;A_Stammdaten!$B$12,0,SUM(G76,H76,J76,L76:M76)-SUM(I76,K76,N76:O76))</f>
        <v>0</v>
      </c>
      <c r="Q76" s="17"/>
      <c r="R76" s="17"/>
      <c r="S76" s="17"/>
      <c r="T76" s="17"/>
      <c r="U76" s="62">
        <f t="shared" si="23"/>
        <v>0</v>
      </c>
      <c r="V76" s="34"/>
      <c r="W76" s="34"/>
      <c r="X76" s="34"/>
      <c r="Y76" s="34"/>
      <c r="Z76" s="34"/>
      <c r="AA76" s="63" t="str">
        <f t="shared" si="24"/>
        <v>-</v>
      </c>
      <c r="AB76" s="63" t="str">
        <f t="shared" si="25"/>
        <v>-</v>
      </c>
      <c r="AC76" s="63">
        <f>IF(ISBLANK($C76),0,VLOOKUP($C76,Listen!$A$2:$C$45,2,FALSE))</f>
        <v>0</v>
      </c>
      <c r="AD76" s="63">
        <f>IF(ISBLANK($C76),0,VLOOKUP($C76,Listen!$A$2:$C$45,3,FALSE))</f>
        <v>0</v>
      </c>
      <c r="AE76" s="49">
        <f t="shared" si="26"/>
        <v>0</v>
      </c>
      <c r="AF76" s="49">
        <f t="shared" si="26"/>
        <v>0</v>
      </c>
      <c r="AG76" s="49">
        <f>IFERROR(IF(OR($V76&lt;&gt;"Ja",VLOOKUP($C76,Listen!$A$2:$F$45,5,0)="Nein",D76&lt;IF(C76="LNG Anbindungsanlagen gemäß separater Festlegung",2022,2023)),$AC76,$AA76),0)</f>
        <v>0</v>
      </c>
      <c r="AH76" s="49">
        <f>IFERROR(IF(OR($V76&lt;&gt;"Ja",VLOOKUP($C76,Listen!$A$2:$F$45,5,0)="Nein",D76&lt;IF(C76="LNG Anbindungsanlagen gemäß separater Festlegung",2022,2023)),$AC76,$AA76),0)</f>
        <v>0</v>
      </c>
      <c r="AI76" s="49">
        <f>IFERROR(IF(OR($W76&lt;&gt;"Ja",VLOOKUP($C76,Listen!$A$2:$F$45,6,0)="Nein"),$AC76,$AB76),0)</f>
        <v>0</v>
      </c>
      <c r="AJ76" s="49">
        <f>IFERROR(IF(OR($W76&lt;&gt;"Ja",VLOOKUP($C76,Listen!$A$2:$F$45,6,0)="Nein"),$AC76,$AB76),0)</f>
        <v>0</v>
      </c>
      <c r="AK76" s="49">
        <f>IFERROR(IF(OR($W76&lt;&gt;"Ja",VLOOKUP($C76,Listen!$A$2:$F$45,6,0)="Nein"),$AC76,$AB76),0)</f>
        <v>0</v>
      </c>
      <c r="AL76" s="51">
        <f t="shared" si="27"/>
        <v>0</v>
      </c>
      <c r="AM76" s="296">
        <f>IFERROR(IF(VLOOKUP($C76,Listen!$A$2:$F$45,6,0)="Ja",MAX(BC76:BD76),D_SAV!$BC76),0)</f>
        <v>0</v>
      </c>
      <c r="AN76" s="51">
        <f t="shared" si="28"/>
        <v>0</v>
      </c>
      <c r="AP76" s="304">
        <f t="shared" si="29"/>
        <v>0</v>
      </c>
      <c r="AQ76" s="304">
        <f t="shared" si="30"/>
        <v>0</v>
      </c>
      <c r="AR76" s="304">
        <f t="shared" si="31"/>
        <v>0</v>
      </c>
      <c r="AS76" s="304">
        <f t="shared" si="32"/>
        <v>0</v>
      </c>
      <c r="AT76" s="304">
        <f t="shared" si="33"/>
        <v>0</v>
      </c>
      <c r="AU76" s="304">
        <f t="shared" si="34"/>
        <v>0</v>
      </c>
      <c r="AV76" s="304">
        <f t="shared" si="35"/>
        <v>0</v>
      </c>
      <c r="AW76" s="304">
        <f t="shared" si="36"/>
        <v>0</v>
      </c>
      <c r="AX76" s="304">
        <f t="shared" si="37"/>
        <v>0</v>
      </c>
      <c r="AY76" s="304">
        <f t="shared" si="38"/>
        <v>0</v>
      </c>
      <c r="AZ76" s="304">
        <f t="shared" si="39"/>
        <v>0</v>
      </c>
      <c r="BA76" s="304">
        <f t="shared" si="40"/>
        <v>0</v>
      </c>
      <c r="BB76" s="304">
        <f t="shared" si="41"/>
        <v>0</v>
      </c>
      <c r="BC76" s="304">
        <f t="shared" si="42"/>
        <v>0</v>
      </c>
      <c r="BD76" s="304">
        <f t="shared" si="43"/>
        <v>0</v>
      </c>
      <c r="BE76" s="304">
        <f>IFERROR(IF(VLOOKUP($C76,Listen!$A$2:$F$45,6,0)="Ja",BB76-MAX(BC76:BD76),BB76-BC76),0)</f>
        <v>0</v>
      </c>
    </row>
    <row r="77" spans="1:57" s="32" customFormat="1" x14ac:dyDescent="0.25">
      <c r="A77" s="320" t="str">
        <f>IF(AND(D77&lt;&gt;0,C77&lt;&gt;0,E77&lt;&gt;0),IF(B77&lt;&gt;0,CONCATENATE(B77,"-AGr",VLOOKUP(C77,Listen!$A$2:$D$45,4,FALSE),"-",D77,"-",E77,),CONCATENATE("AGr",VLOOKUP(C77,Listen!$A$2:$D$45,4,FALSE),"-",D77,"-",E77)),"keine vollständige ID")</f>
        <v>keine vollständige ID</v>
      </c>
      <c r="B77" s="301"/>
      <c r="C77" s="287"/>
      <c r="D77" s="34"/>
      <c r="E77" s="306"/>
      <c r="F77" s="116"/>
      <c r="G77" s="17"/>
      <c r="H77" s="17"/>
      <c r="I77" s="17"/>
      <c r="J77" s="17"/>
      <c r="K77" s="17"/>
      <c r="L77" s="17"/>
      <c r="M77" s="17"/>
      <c r="N77" s="17"/>
      <c r="O77" s="116"/>
      <c r="P77" s="117">
        <f>IF(D77&gt;A_Stammdaten!$B$12,0,SUM(G77,H77,J77,L77:M77)-SUM(I77,K77,N77:O77))</f>
        <v>0</v>
      </c>
      <c r="Q77" s="17"/>
      <c r="R77" s="17"/>
      <c r="S77" s="17"/>
      <c r="T77" s="17"/>
      <c r="U77" s="62">
        <f t="shared" si="23"/>
        <v>0</v>
      </c>
      <c r="V77" s="34"/>
      <c r="W77" s="34"/>
      <c r="X77" s="34"/>
      <c r="Y77" s="34"/>
      <c r="Z77" s="34"/>
      <c r="AA77" s="63" t="str">
        <f t="shared" si="24"/>
        <v>-</v>
      </c>
      <c r="AB77" s="63" t="str">
        <f t="shared" si="25"/>
        <v>-</v>
      </c>
      <c r="AC77" s="63">
        <f>IF(ISBLANK($C77),0,VLOOKUP($C77,Listen!$A$2:$C$45,2,FALSE))</f>
        <v>0</v>
      </c>
      <c r="AD77" s="63">
        <f>IF(ISBLANK($C77),0,VLOOKUP($C77,Listen!$A$2:$C$45,3,FALSE))</f>
        <v>0</v>
      </c>
      <c r="AE77" s="49">
        <f t="shared" si="26"/>
        <v>0</v>
      </c>
      <c r="AF77" s="49">
        <f t="shared" si="26"/>
        <v>0</v>
      </c>
      <c r="AG77" s="49">
        <f>IFERROR(IF(OR($V77&lt;&gt;"Ja",VLOOKUP($C77,Listen!$A$2:$F$45,5,0)="Nein",D77&lt;IF(C77="LNG Anbindungsanlagen gemäß separater Festlegung",2022,2023)),$AC77,$AA77),0)</f>
        <v>0</v>
      </c>
      <c r="AH77" s="49">
        <f>IFERROR(IF(OR($V77&lt;&gt;"Ja",VLOOKUP($C77,Listen!$A$2:$F$45,5,0)="Nein",D77&lt;IF(C77="LNG Anbindungsanlagen gemäß separater Festlegung",2022,2023)),$AC77,$AA77),0)</f>
        <v>0</v>
      </c>
      <c r="AI77" s="49">
        <f>IFERROR(IF(OR($W77&lt;&gt;"Ja",VLOOKUP($C77,Listen!$A$2:$F$45,6,0)="Nein"),$AC77,$AB77),0)</f>
        <v>0</v>
      </c>
      <c r="AJ77" s="49">
        <f>IFERROR(IF(OR($W77&lt;&gt;"Ja",VLOOKUP($C77,Listen!$A$2:$F$45,6,0)="Nein"),$AC77,$AB77),0)</f>
        <v>0</v>
      </c>
      <c r="AK77" s="49">
        <f>IFERROR(IF(OR($W77&lt;&gt;"Ja",VLOOKUP($C77,Listen!$A$2:$F$45,6,0)="Nein"),$AC77,$AB77),0)</f>
        <v>0</v>
      </c>
      <c r="AL77" s="51">
        <f t="shared" si="27"/>
        <v>0</v>
      </c>
      <c r="AM77" s="296">
        <f>IFERROR(IF(VLOOKUP($C77,Listen!$A$2:$F$45,6,0)="Ja",MAX(BC77:BD77),D_SAV!$BC77),0)</f>
        <v>0</v>
      </c>
      <c r="AN77" s="51">
        <f t="shared" si="28"/>
        <v>0</v>
      </c>
      <c r="AP77" s="304">
        <f t="shared" si="29"/>
        <v>0</v>
      </c>
      <c r="AQ77" s="304">
        <f t="shared" si="30"/>
        <v>0</v>
      </c>
      <c r="AR77" s="304">
        <f t="shared" si="31"/>
        <v>0</v>
      </c>
      <c r="AS77" s="304">
        <f t="shared" si="32"/>
        <v>0</v>
      </c>
      <c r="AT77" s="304">
        <f t="shared" si="33"/>
        <v>0</v>
      </c>
      <c r="AU77" s="304">
        <f t="shared" si="34"/>
        <v>0</v>
      </c>
      <c r="AV77" s="304">
        <f t="shared" si="35"/>
        <v>0</v>
      </c>
      <c r="AW77" s="304">
        <f t="shared" si="36"/>
        <v>0</v>
      </c>
      <c r="AX77" s="304">
        <f t="shared" si="37"/>
        <v>0</v>
      </c>
      <c r="AY77" s="304">
        <f t="shared" si="38"/>
        <v>0</v>
      </c>
      <c r="AZ77" s="304">
        <f t="shared" si="39"/>
        <v>0</v>
      </c>
      <c r="BA77" s="304">
        <f t="shared" si="40"/>
        <v>0</v>
      </c>
      <c r="BB77" s="304">
        <f t="shared" si="41"/>
        <v>0</v>
      </c>
      <c r="BC77" s="304">
        <f t="shared" si="42"/>
        <v>0</v>
      </c>
      <c r="BD77" s="304">
        <f t="shared" si="43"/>
        <v>0</v>
      </c>
      <c r="BE77" s="304">
        <f>IFERROR(IF(VLOOKUP($C77,Listen!$A$2:$F$45,6,0)="Ja",BB77-MAX(BC77:BD77),BB77-BC77),0)</f>
        <v>0</v>
      </c>
    </row>
    <row r="78" spans="1:57" s="32" customFormat="1" x14ac:dyDescent="0.25">
      <c r="A78" s="320" t="str">
        <f>IF(AND(D78&lt;&gt;0,C78&lt;&gt;0,E78&lt;&gt;0),IF(B78&lt;&gt;0,CONCATENATE(B78,"-AGr",VLOOKUP(C78,Listen!$A$2:$D$45,4,FALSE),"-",D78,"-",E78,),CONCATENATE("AGr",VLOOKUP(C78,Listen!$A$2:$D$45,4,FALSE),"-",D78,"-",E78)),"keine vollständige ID")</f>
        <v>keine vollständige ID</v>
      </c>
      <c r="B78" s="301"/>
      <c r="C78" s="287"/>
      <c r="D78" s="34"/>
      <c r="E78" s="306"/>
      <c r="F78" s="116"/>
      <c r="G78" s="17"/>
      <c r="H78" s="17"/>
      <c r="I78" s="17"/>
      <c r="J78" s="17"/>
      <c r="K78" s="17"/>
      <c r="L78" s="17"/>
      <c r="M78" s="17"/>
      <c r="N78" s="17"/>
      <c r="O78" s="116"/>
      <c r="P78" s="117">
        <f>IF(D78&gt;A_Stammdaten!$B$12,0,SUM(G78,H78,J78,L78:M78)-SUM(I78,K78,N78:O78))</f>
        <v>0</v>
      </c>
      <c r="Q78" s="17"/>
      <c r="R78" s="17"/>
      <c r="S78" s="17"/>
      <c r="T78" s="17"/>
      <c r="U78" s="62">
        <f t="shared" si="23"/>
        <v>0</v>
      </c>
      <c r="V78" s="34"/>
      <c r="W78" s="34"/>
      <c r="X78" s="34"/>
      <c r="Y78" s="34"/>
      <c r="Z78" s="34"/>
      <c r="AA78" s="63" t="str">
        <f t="shared" si="24"/>
        <v>-</v>
      </c>
      <c r="AB78" s="63" t="str">
        <f t="shared" si="25"/>
        <v>-</v>
      </c>
      <c r="AC78" s="63">
        <f>IF(ISBLANK($C78),0,VLOOKUP($C78,Listen!$A$2:$C$45,2,FALSE))</f>
        <v>0</v>
      </c>
      <c r="AD78" s="63">
        <f>IF(ISBLANK($C78),0,VLOOKUP($C78,Listen!$A$2:$C$45,3,FALSE))</f>
        <v>0</v>
      </c>
      <c r="AE78" s="49">
        <f t="shared" si="26"/>
        <v>0</v>
      </c>
      <c r="AF78" s="49">
        <f t="shared" si="26"/>
        <v>0</v>
      </c>
      <c r="AG78" s="49">
        <f>IFERROR(IF(OR($V78&lt;&gt;"Ja",VLOOKUP($C78,Listen!$A$2:$F$45,5,0)="Nein",D78&lt;IF(C78="LNG Anbindungsanlagen gemäß separater Festlegung",2022,2023)),$AC78,$AA78),0)</f>
        <v>0</v>
      </c>
      <c r="AH78" s="49">
        <f>IFERROR(IF(OR($V78&lt;&gt;"Ja",VLOOKUP($C78,Listen!$A$2:$F$45,5,0)="Nein",D78&lt;IF(C78="LNG Anbindungsanlagen gemäß separater Festlegung",2022,2023)),$AC78,$AA78),0)</f>
        <v>0</v>
      </c>
      <c r="AI78" s="49">
        <f>IFERROR(IF(OR($W78&lt;&gt;"Ja",VLOOKUP($C78,Listen!$A$2:$F$45,6,0)="Nein"),$AC78,$AB78),0)</f>
        <v>0</v>
      </c>
      <c r="AJ78" s="49">
        <f>IFERROR(IF(OR($W78&lt;&gt;"Ja",VLOOKUP($C78,Listen!$A$2:$F$45,6,0)="Nein"),$AC78,$AB78),0)</f>
        <v>0</v>
      </c>
      <c r="AK78" s="49">
        <f>IFERROR(IF(OR($W78&lt;&gt;"Ja",VLOOKUP($C78,Listen!$A$2:$F$45,6,0)="Nein"),$AC78,$AB78),0)</f>
        <v>0</v>
      </c>
      <c r="AL78" s="51">
        <f t="shared" si="27"/>
        <v>0</v>
      </c>
      <c r="AM78" s="296">
        <f>IFERROR(IF(VLOOKUP($C78,Listen!$A$2:$F$45,6,0)="Ja",MAX(BC78:BD78),D_SAV!$BC78),0)</f>
        <v>0</v>
      </c>
      <c r="AN78" s="51">
        <f t="shared" si="28"/>
        <v>0</v>
      </c>
      <c r="AP78" s="304">
        <f t="shared" si="29"/>
        <v>0</v>
      </c>
      <c r="AQ78" s="304">
        <f t="shared" si="30"/>
        <v>0</v>
      </c>
      <c r="AR78" s="304">
        <f t="shared" si="31"/>
        <v>0</v>
      </c>
      <c r="AS78" s="304">
        <f t="shared" si="32"/>
        <v>0</v>
      </c>
      <c r="AT78" s="304">
        <f t="shared" si="33"/>
        <v>0</v>
      </c>
      <c r="AU78" s="304">
        <f t="shared" si="34"/>
        <v>0</v>
      </c>
      <c r="AV78" s="304">
        <f t="shared" si="35"/>
        <v>0</v>
      </c>
      <c r="AW78" s="304">
        <f t="shared" si="36"/>
        <v>0</v>
      </c>
      <c r="AX78" s="304">
        <f t="shared" si="37"/>
        <v>0</v>
      </c>
      <c r="AY78" s="304">
        <f t="shared" si="38"/>
        <v>0</v>
      </c>
      <c r="AZ78" s="304">
        <f t="shared" si="39"/>
        <v>0</v>
      </c>
      <c r="BA78" s="304">
        <f t="shared" si="40"/>
        <v>0</v>
      </c>
      <c r="BB78" s="304">
        <f t="shared" si="41"/>
        <v>0</v>
      </c>
      <c r="BC78" s="304">
        <f t="shared" si="42"/>
        <v>0</v>
      </c>
      <c r="BD78" s="304">
        <f t="shared" si="43"/>
        <v>0</v>
      </c>
      <c r="BE78" s="304">
        <f>IFERROR(IF(VLOOKUP($C78,Listen!$A$2:$F$45,6,0)="Ja",BB78-MAX(BC78:BD78),BB78-BC78),0)</f>
        <v>0</v>
      </c>
    </row>
    <row r="79" spans="1:57" s="32" customFormat="1" x14ac:dyDescent="0.25">
      <c r="A79" s="320" t="str">
        <f>IF(AND(D79&lt;&gt;0,C79&lt;&gt;0,E79&lt;&gt;0),IF(B79&lt;&gt;0,CONCATENATE(B79,"-AGr",VLOOKUP(C79,Listen!$A$2:$D$45,4,FALSE),"-",D79,"-",E79,),CONCATENATE("AGr",VLOOKUP(C79,Listen!$A$2:$D$45,4,FALSE),"-",D79,"-",E79)),"keine vollständige ID")</f>
        <v>keine vollständige ID</v>
      </c>
      <c r="B79" s="301"/>
      <c r="C79" s="287"/>
      <c r="D79" s="34"/>
      <c r="E79" s="306"/>
      <c r="F79" s="116"/>
      <c r="G79" s="17"/>
      <c r="H79" s="17"/>
      <c r="I79" s="17"/>
      <c r="J79" s="17"/>
      <c r="K79" s="17"/>
      <c r="L79" s="17"/>
      <c r="M79" s="17"/>
      <c r="N79" s="17"/>
      <c r="O79" s="116"/>
      <c r="P79" s="117">
        <f>IF(D79&gt;A_Stammdaten!$B$12,0,SUM(G79,H79,J79,L79:M79)-SUM(I79,K79,N79:O79))</f>
        <v>0</v>
      </c>
      <c r="Q79" s="17"/>
      <c r="R79" s="17"/>
      <c r="S79" s="17"/>
      <c r="T79" s="17"/>
      <c r="U79" s="62">
        <f t="shared" si="23"/>
        <v>0</v>
      </c>
      <c r="V79" s="34"/>
      <c r="W79" s="34"/>
      <c r="X79" s="34"/>
      <c r="Y79" s="34"/>
      <c r="Z79" s="34"/>
      <c r="AA79" s="63" t="str">
        <f t="shared" si="24"/>
        <v>-</v>
      </c>
      <c r="AB79" s="63" t="str">
        <f t="shared" si="25"/>
        <v>-</v>
      </c>
      <c r="AC79" s="63">
        <f>IF(ISBLANK($C79),0,VLOOKUP($C79,Listen!$A$2:$C$45,2,FALSE))</f>
        <v>0</v>
      </c>
      <c r="AD79" s="63">
        <f>IF(ISBLANK($C79),0,VLOOKUP($C79,Listen!$A$2:$C$45,3,FALSE))</f>
        <v>0</v>
      </c>
      <c r="AE79" s="49">
        <f t="shared" si="26"/>
        <v>0</v>
      </c>
      <c r="AF79" s="49">
        <f t="shared" si="26"/>
        <v>0</v>
      </c>
      <c r="AG79" s="49">
        <f>IFERROR(IF(OR($V79&lt;&gt;"Ja",VLOOKUP($C79,Listen!$A$2:$F$45,5,0)="Nein",D79&lt;IF(C79="LNG Anbindungsanlagen gemäß separater Festlegung",2022,2023)),$AC79,$AA79),0)</f>
        <v>0</v>
      </c>
      <c r="AH79" s="49">
        <f>IFERROR(IF(OR($V79&lt;&gt;"Ja",VLOOKUP($C79,Listen!$A$2:$F$45,5,0)="Nein",D79&lt;IF(C79="LNG Anbindungsanlagen gemäß separater Festlegung",2022,2023)),$AC79,$AA79),0)</f>
        <v>0</v>
      </c>
      <c r="AI79" s="49">
        <f>IFERROR(IF(OR($W79&lt;&gt;"Ja",VLOOKUP($C79,Listen!$A$2:$F$45,6,0)="Nein"),$AC79,$AB79),0)</f>
        <v>0</v>
      </c>
      <c r="AJ79" s="49">
        <f>IFERROR(IF(OR($W79&lt;&gt;"Ja",VLOOKUP($C79,Listen!$A$2:$F$45,6,0)="Nein"),$AC79,$AB79),0)</f>
        <v>0</v>
      </c>
      <c r="AK79" s="49">
        <f>IFERROR(IF(OR($W79&lt;&gt;"Ja",VLOOKUP($C79,Listen!$A$2:$F$45,6,0)="Nein"),$AC79,$AB79),0)</f>
        <v>0</v>
      </c>
      <c r="AL79" s="51">
        <f t="shared" si="27"/>
        <v>0</v>
      </c>
      <c r="AM79" s="296">
        <f>IFERROR(IF(VLOOKUP($C79,Listen!$A$2:$F$45,6,0)="Ja",MAX(BC79:BD79),D_SAV!$BC79),0)</f>
        <v>0</v>
      </c>
      <c r="AN79" s="51">
        <f t="shared" si="28"/>
        <v>0</v>
      </c>
      <c r="AP79" s="304">
        <f t="shared" si="29"/>
        <v>0</v>
      </c>
      <c r="AQ79" s="304">
        <f t="shared" si="30"/>
        <v>0</v>
      </c>
      <c r="AR79" s="304">
        <f t="shared" si="31"/>
        <v>0</v>
      </c>
      <c r="AS79" s="304">
        <f t="shared" si="32"/>
        <v>0</v>
      </c>
      <c r="AT79" s="304">
        <f t="shared" si="33"/>
        <v>0</v>
      </c>
      <c r="AU79" s="304">
        <f t="shared" si="34"/>
        <v>0</v>
      </c>
      <c r="AV79" s="304">
        <f t="shared" si="35"/>
        <v>0</v>
      </c>
      <c r="AW79" s="304">
        <f t="shared" si="36"/>
        <v>0</v>
      </c>
      <c r="AX79" s="304">
        <f t="shared" si="37"/>
        <v>0</v>
      </c>
      <c r="AY79" s="304">
        <f t="shared" si="38"/>
        <v>0</v>
      </c>
      <c r="AZ79" s="304">
        <f t="shared" si="39"/>
        <v>0</v>
      </c>
      <c r="BA79" s="304">
        <f t="shared" si="40"/>
        <v>0</v>
      </c>
      <c r="BB79" s="304">
        <f t="shared" si="41"/>
        <v>0</v>
      </c>
      <c r="BC79" s="304">
        <f t="shared" si="42"/>
        <v>0</v>
      </c>
      <c r="BD79" s="304">
        <f t="shared" si="43"/>
        <v>0</v>
      </c>
      <c r="BE79" s="304">
        <f>IFERROR(IF(VLOOKUP($C79,Listen!$A$2:$F$45,6,0)="Ja",BB79-MAX(BC79:BD79),BB79-BC79),0)</f>
        <v>0</v>
      </c>
    </row>
    <row r="80" spans="1:57" s="32" customFormat="1" x14ac:dyDescent="0.25">
      <c r="A80" s="320" t="str">
        <f>IF(AND(D80&lt;&gt;0,C80&lt;&gt;0,E80&lt;&gt;0),IF(B80&lt;&gt;0,CONCATENATE(B80,"-AGr",VLOOKUP(C80,Listen!$A$2:$D$45,4,FALSE),"-",D80,"-",E80,),CONCATENATE("AGr",VLOOKUP(C80,Listen!$A$2:$D$45,4,FALSE),"-",D80,"-",E80)),"keine vollständige ID")</f>
        <v>keine vollständige ID</v>
      </c>
      <c r="B80" s="301"/>
      <c r="C80" s="287"/>
      <c r="D80" s="34"/>
      <c r="E80" s="306"/>
      <c r="F80" s="116"/>
      <c r="G80" s="17"/>
      <c r="H80" s="17"/>
      <c r="I80" s="17"/>
      <c r="J80" s="17"/>
      <c r="K80" s="17"/>
      <c r="L80" s="17"/>
      <c r="M80" s="17"/>
      <c r="N80" s="17"/>
      <c r="O80" s="116"/>
      <c r="P80" s="117">
        <f>IF(D80&gt;A_Stammdaten!$B$12,0,SUM(G80,H80,J80,L80:M80)-SUM(I80,K80,N80:O80))</f>
        <v>0</v>
      </c>
      <c r="Q80" s="17"/>
      <c r="R80" s="17"/>
      <c r="S80" s="17"/>
      <c r="T80" s="17"/>
      <c r="U80" s="62">
        <f t="shared" si="23"/>
        <v>0</v>
      </c>
      <c r="V80" s="34"/>
      <c r="W80" s="34"/>
      <c r="X80" s="34"/>
      <c r="Y80" s="34"/>
      <c r="Z80" s="34"/>
      <c r="AA80" s="63" t="str">
        <f t="shared" si="24"/>
        <v>-</v>
      </c>
      <c r="AB80" s="63" t="str">
        <f t="shared" si="25"/>
        <v>-</v>
      </c>
      <c r="AC80" s="63">
        <f>IF(ISBLANK($C80),0,VLOOKUP($C80,Listen!$A$2:$C$45,2,FALSE))</f>
        <v>0</v>
      </c>
      <c r="AD80" s="63">
        <f>IF(ISBLANK($C80),0,VLOOKUP($C80,Listen!$A$2:$C$45,3,FALSE))</f>
        <v>0</v>
      </c>
      <c r="AE80" s="49">
        <f t="shared" si="26"/>
        <v>0</v>
      </c>
      <c r="AF80" s="49">
        <f t="shared" si="26"/>
        <v>0</v>
      </c>
      <c r="AG80" s="49">
        <f>IFERROR(IF(OR($V80&lt;&gt;"Ja",VLOOKUP($C80,Listen!$A$2:$F$45,5,0)="Nein",D80&lt;IF(C80="LNG Anbindungsanlagen gemäß separater Festlegung",2022,2023)),$AC80,$AA80),0)</f>
        <v>0</v>
      </c>
      <c r="AH80" s="49">
        <f>IFERROR(IF(OR($V80&lt;&gt;"Ja",VLOOKUP($C80,Listen!$A$2:$F$45,5,0)="Nein",D80&lt;IF(C80="LNG Anbindungsanlagen gemäß separater Festlegung",2022,2023)),$AC80,$AA80),0)</f>
        <v>0</v>
      </c>
      <c r="AI80" s="49">
        <f>IFERROR(IF(OR($W80&lt;&gt;"Ja",VLOOKUP($C80,Listen!$A$2:$F$45,6,0)="Nein"),$AC80,$AB80),0)</f>
        <v>0</v>
      </c>
      <c r="AJ80" s="49">
        <f>IFERROR(IF(OR($W80&lt;&gt;"Ja",VLOOKUP($C80,Listen!$A$2:$F$45,6,0)="Nein"),$AC80,$AB80),0)</f>
        <v>0</v>
      </c>
      <c r="AK80" s="49">
        <f>IFERROR(IF(OR($W80&lt;&gt;"Ja",VLOOKUP($C80,Listen!$A$2:$F$45,6,0)="Nein"),$AC80,$AB80),0)</f>
        <v>0</v>
      </c>
      <c r="AL80" s="51">
        <f t="shared" si="27"/>
        <v>0</v>
      </c>
      <c r="AM80" s="296">
        <f>IFERROR(IF(VLOOKUP($C80,Listen!$A$2:$F$45,6,0)="Ja",MAX(BC80:BD80),D_SAV!$BC80),0)</f>
        <v>0</v>
      </c>
      <c r="AN80" s="51">
        <f t="shared" si="28"/>
        <v>0</v>
      </c>
      <c r="AP80" s="304">
        <f t="shared" si="29"/>
        <v>0</v>
      </c>
      <c r="AQ80" s="304">
        <f t="shared" si="30"/>
        <v>0</v>
      </c>
      <c r="AR80" s="304">
        <f t="shared" si="31"/>
        <v>0</v>
      </c>
      <c r="AS80" s="304">
        <f t="shared" si="32"/>
        <v>0</v>
      </c>
      <c r="AT80" s="304">
        <f t="shared" si="33"/>
        <v>0</v>
      </c>
      <c r="AU80" s="304">
        <f t="shared" si="34"/>
        <v>0</v>
      </c>
      <c r="AV80" s="304">
        <f t="shared" si="35"/>
        <v>0</v>
      </c>
      <c r="AW80" s="304">
        <f t="shared" si="36"/>
        <v>0</v>
      </c>
      <c r="AX80" s="304">
        <f t="shared" si="37"/>
        <v>0</v>
      </c>
      <c r="AY80" s="304">
        <f t="shared" si="38"/>
        <v>0</v>
      </c>
      <c r="AZ80" s="304">
        <f t="shared" si="39"/>
        <v>0</v>
      </c>
      <c r="BA80" s="304">
        <f t="shared" si="40"/>
        <v>0</v>
      </c>
      <c r="BB80" s="304">
        <f t="shared" si="41"/>
        <v>0</v>
      </c>
      <c r="BC80" s="304">
        <f t="shared" si="42"/>
        <v>0</v>
      </c>
      <c r="BD80" s="304">
        <f t="shared" si="43"/>
        <v>0</v>
      </c>
      <c r="BE80" s="304">
        <f>IFERROR(IF(VLOOKUP($C80,Listen!$A$2:$F$45,6,0)="Ja",BB80-MAX(BC80:BD80),BB80-BC80),0)</f>
        <v>0</v>
      </c>
    </row>
    <row r="81" spans="1:57" s="32" customFormat="1" x14ac:dyDescent="0.25">
      <c r="A81" s="320" t="str">
        <f>IF(AND(D81&lt;&gt;0,C81&lt;&gt;0,E81&lt;&gt;0),IF(B81&lt;&gt;0,CONCATENATE(B81,"-AGr",VLOOKUP(C81,Listen!$A$2:$D$45,4,FALSE),"-",D81,"-",E81,),CONCATENATE("AGr",VLOOKUP(C81,Listen!$A$2:$D$45,4,FALSE),"-",D81,"-",E81)),"keine vollständige ID")</f>
        <v>keine vollständige ID</v>
      </c>
      <c r="B81" s="301"/>
      <c r="C81" s="287"/>
      <c r="D81" s="34"/>
      <c r="E81" s="306"/>
      <c r="F81" s="116"/>
      <c r="G81" s="17"/>
      <c r="H81" s="17"/>
      <c r="I81" s="17"/>
      <c r="J81" s="17"/>
      <c r="K81" s="17"/>
      <c r="L81" s="17"/>
      <c r="M81" s="17"/>
      <c r="N81" s="17"/>
      <c r="O81" s="116"/>
      <c r="P81" s="117">
        <f>IF(D81&gt;A_Stammdaten!$B$12,0,SUM(G81,H81,J81,L81:M81)-SUM(I81,K81,N81:O81))</f>
        <v>0</v>
      </c>
      <c r="Q81" s="17"/>
      <c r="R81" s="17"/>
      <c r="S81" s="17"/>
      <c r="T81" s="17"/>
      <c r="U81" s="62">
        <f t="shared" si="23"/>
        <v>0</v>
      </c>
      <c r="V81" s="34"/>
      <c r="W81" s="34"/>
      <c r="X81" s="34"/>
      <c r="Y81" s="34"/>
      <c r="Z81" s="34"/>
      <c r="AA81" s="63" t="str">
        <f t="shared" si="24"/>
        <v>-</v>
      </c>
      <c r="AB81" s="63" t="str">
        <f t="shared" si="25"/>
        <v>-</v>
      </c>
      <c r="AC81" s="63">
        <f>IF(ISBLANK($C81),0,VLOOKUP($C81,Listen!$A$2:$C$45,2,FALSE))</f>
        <v>0</v>
      </c>
      <c r="AD81" s="63">
        <f>IF(ISBLANK($C81),0,VLOOKUP($C81,Listen!$A$2:$C$45,3,FALSE))</f>
        <v>0</v>
      </c>
      <c r="AE81" s="49">
        <f t="shared" si="26"/>
        <v>0</v>
      </c>
      <c r="AF81" s="49">
        <f t="shared" si="26"/>
        <v>0</v>
      </c>
      <c r="AG81" s="49">
        <f>IFERROR(IF(OR($V81&lt;&gt;"Ja",VLOOKUP($C81,Listen!$A$2:$F$45,5,0)="Nein",D81&lt;IF(C81="LNG Anbindungsanlagen gemäß separater Festlegung",2022,2023)),$AC81,$AA81),0)</f>
        <v>0</v>
      </c>
      <c r="AH81" s="49">
        <f>IFERROR(IF(OR($V81&lt;&gt;"Ja",VLOOKUP($C81,Listen!$A$2:$F$45,5,0)="Nein",D81&lt;IF(C81="LNG Anbindungsanlagen gemäß separater Festlegung",2022,2023)),$AC81,$AA81),0)</f>
        <v>0</v>
      </c>
      <c r="AI81" s="49">
        <f>IFERROR(IF(OR($W81&lt;&gt;"Ja",VLOOKUP($C81,Listen!$A$2:$F$45,6,0)="Nein"),$AC81,$AB81),0)</f>
        <v>0</v>
      </c>
      <c r="AJ81" s="49">
        <f>IFERROR(IF(OR($W81&lt;&gt;"Ja",VLOOKUP($C81,Listen!$A$2:$F$45,6,0)="Nein"),$AC81,$AB81),0)</f>
        <v>0</v>
      </c>
      <c r="AK81" s="49">
        <f>IFERROR(IF(OR($W81&lt;&gt;"Ja",VLOOKUP($C81,Listen!$A$2:$F$45,6,0)="Nein"),$AC81,$AB81),0)</f>
        <v>0</v>
      </c>
      <c r="AL81" s="51">
        <f t="shared" si="27"/>
        <v>0</v>
      </c>
      <c r="AM81" s="296">
        <f>IFERROR(IF(VLOOKUP($C81,Listen!$A$2:$F$45,6,0)="Ja",MAX(BC81:BD81),D_SAV!$BC81),0)</f>
        <v>0</v>
      </c>
      <c r="AN81" s="51">
        <f t="shared" si="28"/>
        <v>0</v>
      </c>
      <c r="AP81" s="304">
        <f t="shared" si="29"/>
        <v>0</v>
      </c>
      <c r="AQ81" s="304">
        <f t="shared" si="30"/>
        <v>0</v>
      </c>
      <c r="AR81" s="304">
        <f t="shared" si="31"/>
        <v>0</v>
      </c>
      <c r="AS81" s="304">
        <f t="shared" si="32"/>
        <v>0</v>
      </c>
      <c r="AT81" s="304">
        <f t="shared" si="33"/>
        <v>0</v>
      </c>
      <c r="AU81" s="304">
        <f t="shared" si="34"/>
        <v>0</v>
      </c>
      <c r="AV81" s="304">
        <f t="shared" si="35"/>
        <v>0</v>
      </c>
      <c r="AW81" s="304">
        <f t="shared" si="36"/>
        <v>0</v>
      </c>
      <c r="AX81" s="304">
        <f t="shared" si="37"/>
        <v>0</v>
      </c>
      <c r="AY81" s="304">
        <f t="shared" si="38"/>
        <v>0</v>
      </c>
      <c r="AZ81" s="304">
        <f t="shared" si="39"/>
        <v>0</v>
      </c>
      <c r="BA81" s="304">
        <f t="shared" si="40"/>
        <v>0</v>
      </c>
      <c r="BB81" s="304">
        <f t="shared" si="41"/>
        <v>0</v>
      </c>
      <c r="BC81" s="304">
        <f t="shared" si="42"/>
        <v>0</v>
      </c>
      <c r="BD81" s="304">
        <f t="shared" si="43"/>
        <v>0</v>
      </c>
      <c r="BE81" s="304">
        <f>IFERROR(IF(VLOOKUP($C81,Listen!$A$2:$F$45,6,0)="Ja",BB81-MAX(BC81:BD81),BB81-BC81),0)</f>
        <v>0</v>
      </c>
    </row>
    <row r="82" spans="1:57" s="32" customFormat="1" x14ac:dyDescent="0.25">
      <c r="A82" s="320" t="str">
        <f>IF(AND(D82&lt;&gt;0,C82&lt;&gt;0,E82&lt;&gt;0),IF(B82&lt;&gt;0,CONCATENATE(B82,"-AGr",VLOOKUP(C82,Listen!$A$2:$D$45,4,FALSE),"-",D82,"-",E82,),CONCATENATE("AGr",VLOOKUP(C82,Listen!$A$2:$D$45,4,FALSE),"-",D82,"-",E82)),"keine vollständige ID")</f>
        <v>keine vollständige ID</v>
      </c>
      <c r="B82" s="301"/>
      <c r="C82" s="287"/>
      <c r="D82" s="34"/>
      <c r="E82" s="306"/>
      <c r="F82" s="116"/>
      <c r="G82" s="17"/>
      <c r="H82" s="17"/>
      <c r="I82" s="17"/>
      <c r="J82" s="17"/>
      <c r="K82" s="17"/>
      <c r="L82" s="17"/>
      <c r="M82" s="17"/>
      <c r="N82" s="17"/>
      <c r="O82" s="116"/>
      <c r="P82" s="117">
        <f>IF(D82&gt;A_Stammdaten!$B$12,0,SUM(G82,H82,J82,L82:M82)-SUM(I82,K82,N82:O82))</f>
        <v>0</v>
      </c>
      <c r="Q82" s="17"/>
      <c r="R82" s="17"/>
      <c r="S82" s="17"/>
      <c r="T82" s="17"/>
      <c r="U82" s="62">
        <f t="shared" si="23"/>
        <v>0</v>
      </c>
      <c r="V82" s="34"/>
      <c r="W82" s="34"/>
      <c r="X82" s="34"/>
      <c r="Y82" s="34"/>
      <c r="Z82" s="34"/>
      <c r="AA82" s="63" t="str">
        <f t="shared" si="24"/>
        <v>-</v>
      </c>
      <c r="AB82" s="63" t="str">
        <f t="shared" si="25"/>
        <v>-</v>
      </c>
      <c r="AC82" s="63">
        <f>IF(ISBLANK($C82),0,VLOOKUP($C82,Listen!$A$2:$C$45,2,FALSE))</f>
        <v>0</v>
      </c>
      <c r="AD82" s="63">
        <f>IF(ISBLANK($C82),0,VLOOKUP($C82,Listen!$A$2:$C$45,3,FALSE))</f>
        <v>0</v>
      </c>
      <c r="AE82" s="49">
        <f t="shared" si="26"/>
        <v>0</v>
      </c>
      <c r="AF82" s="49">
        <f t="shared" si="26"/>
        <v>0</v>
      </c>
      <c r="AG82" s="49">
        <f>IFERROR(IF(OR($V82&lt;&gt;"Ja",VLOOKUP($C82,Listen!$A$2:$F$45,5,0)="Nein",D82&lt;IF(C82="LNG Anbindungsanlagen gemäß separater Festlegung",2022,2023)),$AC82,$AA82),0)</f>
        <v>0</v>
      </c>
      <c r="AH82" s="49">
        <f>IFERROR(IF(OR($V82&lt;&gt;"Ja",VLOOKUP($C82,Listen!$A$2:$F$45,5,0)="Nein",D82&lt;IF(C82="LNG Anbindungsanlagen gemäß separater Festlegung",2022,2023)),$AC82,$AA82),0)</f>
        <v>0</v>
      </c>
      <c r="AI82" s="49">
        <f>IFERROR(IF(OR($W82&lt;&gt;"Ja",VLOOKUP($C82,Listen!$A$2:$F$45,6,0)="Nein"),$AC82,$AB82),0)</f>
        <v>0</v>
      </c>
      <c r="AJ82" s="49">
        <f>IFERROR(IF(OR($W82&lt;&gt;"Ja",VLOOKUP($C82,Listen!$A$2:$F$45,6,0)="Nein"),$AC82,$AB82),0)</f>
        <v>0</v>
      </c>
      <c r="AK82" s="49">
        <f>IFERROR(IF(OR($W82&lt;&gt;"Ja",VLOOKUP($C82,Listen!$A$2:$F$45,6,0)="Nein"),$AC82,$AB82),0)</f>
        <v>0</v>
      </c>
      <c r="AL82" s="51">
        <f t="shared" si="27"/>
        <v>0</v>
      </c>
      <c r="AM82" s="296">
        <f>IFERROR(IF(VLOOKUP($C82,Listen!$A$2:$F$45,6,0)="Ja",MAX(BC82:BD82),D_SAV!$BC82),0)</f>
        <v>0</v>
      </c>
      <c r="AN82" s="51">
        <f t="shared" si="28"/>
        <v>0</v>
      </c>
      <c r="AP82" s="304">
        <f t="shared" si="29"/>
        <v>0</v>
      </c>
      <c r="AQ82" s="304">
        <f t="shared" si="30"/>
        <v>0</v>
      </c>
      <c r="AR82" s="304">
        <f t="shared" si="31"/>
        <v>0</v>
      </c>
      <c r="AS82" s="304">
        <f t="shared" si="32"/>
        <v>0</v>
      </c>
      <c r="AT82" s="304">
        <f t="shared" si="33"/>
        <v>0</v>
      </c>
      <c r="AU82" s="304">
        <f t="shared" si="34"/>
        <v>0</v>
      </c>
      <c r="AV82" s="304">
        <f t="shared" si="35"/>
        <v>0</v>
      </c>
      <c r="AW82" s="304">
        <f t="shared" si="36"/>
        <v>0</v>
      </c>
      <c r="AX82" s="304">
        <f t="shared" si="37"/>
        <v>0</v>
      </c>
      <c r="AY82" s="304">
        <f t="shared" si="38"/>
        <v>0</v>
      </c>
      <c r="AZ82" s="304">
        <f t="shared" si="39"/>
        <v>0</v>
      </c>
      <c r="BA82" s="304">
        <f t="shared" si="40"/>
        <v>0</v>
      </c>
      <c r="BB82" s="304">
        <f t="shared" si="41"/>
        <v>0</v>
      </c>
      <c r="BC82" s="304">
        <f t="shared" si="42"/>
        <v>0</v>
      </c>
      <c r="BD82" s="304">
        <f t="shared" si="43"/>
        <v>0</v>
      </c>
      <c r="BE82" s="304">
        <f>IFERROR(IF(VLOOKUP($C82,Listen!$A$2:$F$45,6,0)="Ja",BB82-MAX(BC82:BD82),BB82-BC82),0)</f>
        <v>0</v>
      </c>
    </row>
    <row r="83" spans="1:57" s="32" customFormat="1" x14ac:dyDescent="0.25">
      <c r="A83" s="320" t="str">
        <f>IF(AND(D83&lt;&gt;0,C83&lt;&gt;0,E83&lt;&gt;0),IF(B83&lt;&gt;0,CONCATENATE(B83,"-AGr",VLOOKUP(C83,Listen!$A$2:$D$45,4,FALSE),"-",D83,"-",E83,),CONCATENATE("AGr",VLOOKUP(C83,Listen!$A$2:$D$45,4,FALSE),"-",D83,"-",E83)),"keine vollständige ID")</f>
        <v>keine vollständige ID</v>
      </c>
      <c r="B83" s="301"/>
      <c r="C83" s="287"/>
      <c r="D83" s="34"/>
      <c r="E83" s="306"/>
      <c r="F83" s="116"/>
      <c r="G83" s="17"/>
      <c r="H83" s="17"/>
      <c r="I83" s="17"/>
      <c r="J83" s="17"/>
      <c r="K83" s="17"/>
      <c r="L83" s="17"/>
      <c r="M83" s="17"/>
      <c r="N83" s="17"/>
      <c r="O83" s="116"/>
      <c r="P83" s="117">
        <f>IF(D83&gt;A_Stammdaten!$B$12,0,SUM(G83,H83,J83,L83:M83)-SUM(I83,K83,N83:O83))</f>
        <v>0</v>
      </c>
      <c r="Q83" s="17"/>
      <c r="R83" s="17"/>
      <c r="S83" s="17"/>
      <c r="T83" s="17"/>
      <c r="U83" s="62">
        <f t="shared" si="23"/>
        <v>0</v>
      </c>
      <c r="V83" s="34"/>
      <c r="W83" s="34"/>
      <c r="X83" s="34"/>
      <c r="Y83" s="34"/>
      <c r="Z83" s="34"/>
      <c r="AA83" s="63" t="str">
        <f t="shared" si="24"/>
        <v>-</v>
      </c>
      <c r="AB83" s="63" t="str">
        <f t="shared" si="25"/>
        <v>-</v>
      </c>
      <c r="AC83" s="63">
        <f>IF(ISBLANK($C83),0,VLOOKUP($C83,Listen!$A$2:$C$45,2,FALSE))</f>
        <v>0</v>
      </c>
      <c r="AD83" s="63">
        <f>IF(ISBLANK($C83),0,VLOOKUP($C83,Listen!$A$2:$C$45,3,FALSE))</f>
        <v>0</v>
      </c>
      <c r="AE83" s="49">
        <f t="shared" si="26"/>
        <v>0</v>
      </c>
      <c r="AF83" s="49">
        <f t="shared" si="26"/>
        <v>0</v>
      </c>
      <c r="AG83" s="49">
        <f>IFERROR(IF(OR($V83&lt;&gt;"Ja",VLOOKUP($C83,Listen!$A$2:$F$45,5,0)="Nein",D83&lt;IF(C83="LNG Anbindungsanlagen gemäß separater Festlegung",2022,2023)),$AC83,$AA83),0)</f>
        <v>0</v>
      </c>
      <c r="AH83" s="49">
        <f>IFERROR(IF(OR($V83&lt;&gt;"Ja",VLOOKUP($C83,Listen!$A$2:$F$45,5,0)="Nein",D83&lt;IF(C83="LNG Anbindungsanlagen gemäß separater Festlegung",2022,2023)),$AC83,$AA83),0)</f>
        <v>0</v>
      </c>
      <c r="AI83" s="49">
        <f>IFERROR(IF(OR($W83&lt;&gt;"Ja",VLOOKUP($C83,Listen!$A$2:$F$45,6,0)="Nein"),$AC83,$AB83),0)</f>
        <v>0</v>
      </c>
      <c r="AJ83" s="49">
        <f>IFERROR(IF(OR($W83&lt;&gt;"Ja",VLOOKUP($C83,Listen!$A$2:$F$45,6,0)="Nein"),$AC83,$AB83),0)</f>
        <v>0</v>
      </c>
      <c r="AK83" s="49">
        <f>IFERROR(IF(OR($W83&lt;&gt;"Ja",VLOOKUP($C83,Listen!$A$2:$F$45,6,0)="Nein"),$AC83,$AB83),0)</f>
        <v>0</v>
      </c>
      <c r="AL83" s="51">
        <f t="shared" si="27"/>
        <v>0</v>
      </c>
      <c r="AM83" s="296">
        <f>IFERROR(IF(VLOOKUP($C83,Listen!$A$2:$F$45,6,0)="Ja",MAX(BC83:BD83),D_SAV!$BC83),0)</f>
        <v>0</v>
      </c>
      <c r="AN83" s="51">
        <f t="shared" si="28"/>
        <v>0</v>
      </c>
      <c r="AP83" s="304">
        <f t="shared" si="29"/>
        <v>0</v>
      </c>
      <c r="AQ83" s="304">
        <f t="shared" si="30"/>
        <v>0</v>
      </c>
      <c r="AR83" s="304">
        <f t="shared" si="31"/>
        <v>0</v>
      </c>
      <c r="AS83" s="304">
        <f t="shared" si="32"/>
        <v>0</v>
      </c>
      <c r="AT83" s="304">
        <f t="shared" si="33"/>
        <v>0</v>
      </c>
      <c r="AU83" s="304">
        <f t="shared" si="34"/>
        <v>0</v>
      </c>
      <c r="AV83" s="304">
        <f t="shared" si="35"/>
        <v>0</v>
      </c>
      <c r="AW83" s="304">
        <f t="shared" si="36"/>
        <v>0</v>
      </c>
      <c r="AX83" s="304">
        <f t="shared" si="37"/>
        <v>0</v>
      </c>
      <c r="AY83" s="304">
        <f t="shared" si="38"/>
        <v>0</v>
      </c>
      <c r="AZ83" s="304">
        <f t="shared" si="39"/>
        <v>0</v>
      </c>
      <c r="BA83" s="304">
        <f t="shared" si="40"/>
        <v>0</v>
      </c>
      <c r="BB83" s="304">
        <f t="shared" si="41"/>
        <v>0</v>
      </c>
      <c r="BC83" s="304">
        <f t="shared" si="42"/>
        <v>0</v>
      </c>
      <c r="BD83" s="304">
        <f t="shared" si="43"/>
        <v>0</v>
      </c>
      <c r="BE83" s="304">
        <f>IFERROR(IF(VLOOKUP($C83,Listen!$A$2:$F$45,6,0)="Ja",BB83-MAX(BC83:BD83),BB83-BC83),0)</f>
        <v>0</v>
      </c>
    </row>
    <row r="84" spans="1:57" s="32" customFormat="1" x14ac:dyDescent="0.25">
      <c r="A84" s="320" t="str">
        <f>IF(AND(D84&lt;&gt;0,C84&lt;&gt;0,E84&lt;&gt;0),IF(B84&lt;&gt;0,CONCATENATE(B84,"-AGr",VLOOKUP(C84,Listen!$A$2:$D$45,4,FALSE),"-",D84,"-",E84,),CONCATENATE("AGr",VLOOKUP(C84,Listen!$A$2:$D$45,4,FALSE),"-",D84,"-",E84)),"keine vollständige ID")</f>
        <v>keine vollständige ID</v>
      </c>
      <c r="B84" s="301"/>
      <c r="C84" s="287"/>
      <c r="D84" s="34"/>
      <c r="E84" s="306"/>
      <c r="F84" s="116"/>
      <c r="G84" s="17"/>
      <c r="H84" s="17"/>
      <c r="I84" s="17"/>
      <c r="J84" s="17"/>
      <c r="K84" s="17"/>
      <c r="L84" s="17"/>
      <c r="M84" s="17"/>
      <c r="N84" s="17"/>
      <c r="O84" s="116"/>
      <c r="P84" s="117">
        <f>IF(D84&gt;A_Stammdaten!$B$12,0,SUM(G84,H84,J84,L84:M84)-SUM(I84,K84,N84:O84))</f>
        <v>0</v>
      </c>
      <c r="Q84" s="17"/>
      <c r="R84" s="17"/>
      <c r="S84" s="17"/>
      <c r="T84" s="17"/>
      <c r="U84" s="62">
        <f t="shared" si="23"/>
        <v>0</v>
      </c>
      <c r="V84" s="34"/>
      <c r="W84" s="34"/>
      <c r="X84" s="34"/>
      <c r="Y84" s="34"/>
      <c r="Z84" s="34"/>
      <c r="AA84" s="63" t="str">
        <f t="shared" si="24"/>
        <v>-</v>
      </c>
      <c r="AB84" s="63" t="str">
        <f t="shared" si="25"/>
        <v>-</v>
      </c>
      <c r="AC84" s="63">
        <f>IF(ISBLANK($C84),0,VLOOKUP($C84,Listen!$A$2:$C$45,2,FALSE))</f>
        <v>0</v>
      </c>
      <c r="AD84" s="63">
        <f>IF(ISBLANK($C84),0,VLOOKUP($C84,Listen!$A$2:$C$45,3,FALSE))</f>
        <v>0</v>
      </c>
      <c r="AE84" s="49">
        <f t="shared" si="26"/>
        <v>0</v>
      </c>
      <c r="AF84" s="49">
        <f t="shared" si="26"/>
        <v>0</v>
      </c>
      <c r="AG84" s="49">
        <f>IFERROR(IF(OR($V84&lt;&gt;"Ja",VLOOKUP($C84,Listen!$A$2:$F$45,5,0)="Nein",D84&lt;IF(C84="LNG Anbindungsanlagen gemäß separater Festlegung",2022,2023)),$AC84,$AA84),0)</f>
        <v>0</v>
      </c>
      <c r="AH84" s="49">
        <f>IFERROR(IF(OR($V84&lt;&gt;"Ja",VLOOKUP($C84,Listen!$A$2:$F$45,5,0)="Nein",D84&lt;IF(C84="LNG Anbindungsanlagen gemäß separater Festlegung",2022,2023)),$AC84,$AA84),0)</f>
        <v>0</v>
      </c>
      <c r="AI84" s="49">
        <f>IFERROR(IF(OR($W84&lt;&gt;"Ja",VLOOKUP($C84,Listen!$A$2:$F$45,6,0)="Nein"),$AC84,$AB84),0)</f>
        <v>0</v>
      </c>
      <c r="AJ84" s="49">
        <f>IFERROR(IF(OR($W84&lt;&gt;"Ja",VLOOKUP($C84,Listen!$A$2:$F$45,6,0)="Nein"),$AC84,$AB84),0)</f>
        <v>0</v>
      </c>
      <c r="AK84" s="49">
        <f>IFERROR(IF(OR($W84&lt;&gt;"Ja",VLOOKUP($C84,Listen!$A$2:$F$45,6,0)="Nein"),$AC84,$AB84),0)</f>
        <v>0</v>
      </c>
      <c r="AL84" s="51">
        <f t="shared" si="27"/>
        <v>0</v>
      </c>
      <c r="AM84" s="296">
        <f>IFERROR(IF(VLOOKUP($C84,Listen!$A$2:$F$45,6,0)="Ja",MAX(BC84:BD84),D_SAV!$BC84),0)</f>
        <v>0</v>
      </c>
      <c r="AN84" s="51">
        <f t="shared" si="28"/>
        <v>0</v>
      </c>
      <c r="AP84" s="304">
        <f t="shared" si="29"/>
        <v>0</v>
      </c>
      <c r="AQ84" s="304">
        <f t="shared" si="30"/>
        <v>0</v>
      </c>
      <c r="AR84" s="304">
        <f t="shared" si="31"/>
        <v>0</v>
      </c>
      <c r="AS84" s="304">
        <f t="shared" si="32"/>
        <v>0</v>
      </c>
      <c r="AT84" s="304">
        <f t="shared" si="33"/>
        <v>0</v>
      </c>
      <c r="AU84" s="304">
        <f t="shared" si="34"/>
        <v>0</v>
      </c>
      <c r="AV84" s="304">
        <f t="shared" si="35"/>
        <v>0</v>
      </c>
      <c r="AW84" s="304">
        <f t="shared" si="36"/>
        <v>0</v>
      </c>
      <c r="AX84" s="304">
        <f t="shared" si="37"/>
        <v>0</v>
      </c>
      <c r="AY84" s="304">
        <f t="shared" si="38"/>
        <v>0</v>
      </c>
      <c r="AZ84" s="304">
        <f t="shared" si="39"/>
        <v>0</v>
      </c>
      <c r="BA84" s="304">
        <f t="shared" si="40"/>
        <v>0</v>
      </c>
      <c r="BB84" s="304">
        <f t="shared" si="41"/>
        <v>0</v>
      </c>
      <c r="BC84" s="304">
        <f t="shared" si="42"/>
        <v>0</v>
      </c>
      <c r="BD84" s="304">
        <f t="shared" si="43"/>
        <v>0</v>
      </c>
      <c r="BE84" s="304">
        <f>IFERROR(IF(VLOOKUP($C84,Listen!$A$2:$F$45,6,0)="Ja",BB84-MAX(BC84:BD84),BB84-BC84),0)</f>
        <v>0</v>
      </c>
    </row>
    <row r="85" spans="1:57" s="32" customFormat="1" x14ac:dyDescent="0.25">
      <c r="A85" s="320" t="str">
        <f>IF(AND(D85&lt;&gt;0,C85&lt;&gt;0,E85&lt;&gt;0),IF(B85&lt;&gt;0,CONCATENATE(B85,"-AGr",VLOOKUP(C85,Listen!$A$2:$D$45,4,FALSE),"-",D85,"-",E85,),CONCATENATE("AGr",VLOOKUP(C85,Listen!$A$2:$D$45,4,FALSE),"-",D85,"-",E85)),"keine vollständige ID")</f>
        <v>keine vollständige ID</v>
      </c>
      <c r="B85" s="301"/>
      <c r="C85" s="287"/>
      <c r="D85" s="34"/>
      <c r="E85" s="306"/>
      <c r="F85" s="116"/>
      <c r="G85" s="17"/>
      <c r="H85" s="17"/>
      <c r="I85" s="17"/>
      <c r="J85" s="17"/>
      <c r="K85" s="17"/>
      <c r="L85" s="17"/>
      <c r="M85" s="17"/>
      <c r="N85" s="17"/>
      <c r="O85" s="116"/>
      <c r="P85" s="117">
        <f>IF(D85&gt;A_Stammdaten!$B$12,0,SUM(G85,H85,J85,L85:M85)-SUM(I85,K85,N85:O85))</f>
        <v>0</v>
      </c>
      <c r="Q85" s="17"/>
      <c r="R85" s="17"/>
      <c r="S85" s="17"/>
      <c r="T85" s="17"/>
      <c r="U85" s="62">
        <f t="shared" si="23"/>
        <v>0</v>
      </c>
      <c r="V85" s="34"/>
      <c r="W85" s="34"/>
      <c r="X85" s="34"/>
      <c r="Y85" s="34"/>
      <c r="Z85" s="34"/>
      <c r="AA85" s="63" t="str">
        <f t="shared" si="24"/>
        <v>-</v>
      </c>
      <c r="AB85" s="63" t="str">
        <f t="shared" si="25"/>
        <v>-</v>
      </c>
      <c r="AC85" s="63">
        <f>IF(ISBLANK($C85),0,VLOOKUP($C85,Listen!$A$2:$C$45,2,FALSE))</f>
        <v>0</v>
      </c>
      <c r="AD85" s="63">
        <f>IF(ISBLANK($C85),0,VLOOKUP($C85,Listen!$A$2:$C$45,3,FALSE))</f>
        <v>0</v>
      </c>
      <c r="AE85" s="49">
        <f t="shared" si="26"/>
        <v>0</v>
      </c>
      <c r="AF85" s="49">
        <f t="shared" si="26"/>
        <v>0</v>
      </c>
      <c r="AG85" s="49">
        <f>IFERROR(IF(OR($V85&lt;&gt;"Ja",VLOOKUP($C85,Listen!$A$2:$F$45,5,0)="Nein",D85&lt;IF(C85="LNG Anbindungsanlagen gemäß separater Festlegung",2022,2023)),$AC85,$AA85),0)</f>
        <v>0</v>
      </c>
      <c r="AH85" s="49">
        <f>IFERROR(IF(OR($V85&lt;&gt;"Ja",VLOOKUP($C85,Listen!$A$2:$F$45,5,0)="Nein",D85&lt;IF(C85="LNG Anbindungsanlagen gemäß separater Festlegung",2022,2023)),$AC85,$AA85),0)</f>
        <v>0</v>
      </c>
      <c r="AI85" s="49">
        <f>IFERROR(IF(OR($W85&lt;&gt;"Ja",VLOOKUP($C85,Listen!$A$2:$F$45,6,0)="Nein"),$AC85,$AB85),0)</f>
        <v>0</v>
      </c>
      <c r="AJ85" s="49">
        <f>IFERROR(IF(OR($W85&lt;&gt;"Ja",VLOOKUP($C85,Listen!$A$2:$F$45,6,0)="Nein"),$AC85,$AB85),0)</f>
        <v>0</v>
      </c>
      <c r="AK85" s="49">
        <f>IFERROR(IF(OR($W85&lt;&gt;"Ja",VLOOKUP($C85,Listen!$A$2:$F$45,6,0)="Nein"),$AC85,$AB85),0)</f>
        <v>0</v>
      </c>
      <c r="AL85" s="51">
        <f t="shared" si="27"/>
        <v>0</v>
      </c>
      <c r="AM85" s="296">
        <f>IFERROR(IF(VLOOKUP($C85,Listen!$A$2:$F$45,6,0)="Ja",MAX(BC85:BD85),D_SAV!$BC85),0)</f>
        <v>0</v>
      </c>
      <c r="AN85" s="51">
        <f t="shared" si="28"/>
        <v>0</v>
      </c>
      <c r="AP85" s="304">
        <f t="shared" si="29"/>
        <v>0</v>
      </c>
      <c r="AQ85" s="304">
        <f t="shared" si="30"/>
        <v>0</v>
      </c>
      <c r="AR85" s="304">
        <f t="shared" si="31"/>
        <v>0</v>
      </c>
      <c r="AS85" s="304">
        <f t="shared" si="32"/>
        <v>0</v>
      </c>
      <c r="AT85" s="304">
        <f t="shared" si="33"/>
        <v>0</v>
      </c>
      <c r="AU85" s="304">
        <f t="shared" si="34"/>
        <v>0</v>
      </c>
      <c r="AV85" s="304">
        <f t="shared" si="35"/>
        <v>0</v>
      </c>
      <c r="AW85" s="304">
        <f t="shared" si="36"/>
        <v>0</v>
      </c>
      <c r="AX85" s="304">
        <f t="shared" si="37"/>
        <v>0</v>
      </c>
      <c r="AY85" s="304">
        <f t="shared" si="38"/>
        <v>0</v>
      </c>
      <c r="AZ85" s="304">
        <f t="shared" si="39"/>
        <v>0</v>
      </c>
      <c r="BA85" s="304">
        <f t="shared" si="40"/>
        <v>0</v>
      </c>
      <c r="BB85" s="304">
        <f t="shared" si="41"/>
        <v>0</v>
      </c>
      <c r="BC85" s="304">
        <f t="shared" si="42"/>
        <v>0</v>
      </c>
      <c r="BD85" s="304">
        <f t="shared" si="43"/>
        <v>0</v>
      </c>
      <c r="BE85" s="304">
        <f>IFERROR(IF(VLOOKUP($C85,Listen!$A$2:$F$45,6,0)="Ja",BB85-MAX(BC85:BD85),BB85-BC85),0)</f>
        <v>0</v>
      </c>
    </row>
    <row r="86" spans="1:57" s="32" customFormat="1" x14ac:dyDescent="0.25">
      <c r="A86" s="320" t="str">
        <f>IF(AND(D86&lt;&gt;0,C86&lt;&gt;0,E86&lt;&gt;0),IF(B86&lt;&gt;0,CONCATENATE(B86,"-AGr",VLOOKUP(C86,Listen!$A$2:$D$45,4,FALSE),"-",D86,"-",E86,),CONCATENATE("AGr",VLOOKUP(C86,Listen!$A$2:$D$45,4,FALSE),"-",D86,"-",E86)),"keine vollständige ID")</f>
        <v>keine vollständige ID</v>
      </c>
      <c r="B86" s="301"/>
      <c r="C86" s="287"/>
      <c r="D86" s="34"/>
      <c r="E86" s="306"/>
      <c r="F86" s="116"/>
      <c r="G86" s="17"/>
      <c r="H86" s="17"/>
      <c r="I86" s="17"/>
      <c r="J86" s="17"/>
      <c r="K86" s="17"/>
      <c r="L86" s="17"/>
      <c r="M86" s="17"/>
      <c r="N86" s="17"/>
      <c r="O86" s="116"/>
      <c r="P86" s="117">
        <f>IF(D86&gt;A_Stammdaten!$B$12,0,SUM(G86,H86,J86,L86:M86)-SUM(I86,K86,N86:O86))</f>
        <v>0</v>
      </c>
      <c r="Q86" s="17"/>
      <c r="R86" s="17"/>
      <c r="S86" s="17"/>
      <c r="T86" s="17"/>
      <c r="U86" s="62">
        <f t="shared" si="23"/>
        <v>0</v>
      </c>
      <c r="V86" s="34"/>
      <c r="W86" s="34"/>
      <c r="X86" s="34"/>
      <c r="Y86" s="34"/>
      <c r="Z86" s="34"/>
      <c r="AA86" s="63" t="str">
        <f t="shared" si="24"/>
        <v>-</v>
      </c>
      <c r="AB86" s="63" t="str">
        <f t="shared" si="25"/>
        <v>-</v>
      </c>
      <c r="AC86" s="63">
        <f>IF(ISBLANK($C86),0,VLOOKUP($C86,Listen!$A$2:$C$45,2,FALSE))</f>
        <v>0</v>
      </c>
      <c r="AD86" s="63">
        <f>IF(ISBLANK($C86),0,VLOOKUP($C86,Listen!$A$2:$C$45,3,FALSE))</f>
        <v>0</v>
      </c>
      <c r="AE86" s="49">
        <f t="shared" si="26"/>
        <v>0</v>
      </c>
      <c r="AF86" s="49">
        <f t="shared" si="26"/>
        <v>0</v>
      </c>
      <c r="AG86" s="49">
        <f>IFERROR(IF(OR($V86&lt;&gt;"Ja",VLOOKUP($C86,Listen!$A$2:$F$45,5,0)="Nein",D86&lt;IF(C86="LNG Anbindungsanlagen gemäß separater Festlegung",2022,2023)),$AC86,$AA86),0)</f>
        <v>0</v>
      </c>
      <c r="AH86" s="49">
        <f>IFERROR(IF(OR($V86&lt;&gt;"Ja",VLOOKUP($C86,Listen!$A$2:$F$45,5,0)="Nein",D86&lt;IF(C86="LNG Anbindungsanlagen gemäß separater Festlegung",2022,2023)),$AC86,$AA86),0)</f>
        <v>0</v>
      </c>
      <c r="AI86" s="49">
        <f>IFERROR(IF(OR($W86&lt;&gt;"Ja",VLOOKUP($C86,Listen!$A$2:$F$45,6,0)="Nein"),$AC86,$AB86),0)</f>
        <v>0</v>
      </c>
      <c r="AJ86" s="49">
        <f>IFERROR(IF(OR($W86&lt;&gt;"Ja",VLOOKUP($C86,Listen!$A$2:$F$45,6,0)="Nein"),$AC86,$AB86),0)</f>
        <v>0</v>
      </c>
      <c r="AK86" s="49">
        <f>IFERROR(IF(OR($W86&lt;&gt;"Ja",VLOOKUP($C86,Listen!$A$2:$F$45,6,0)="Nein"),$AC86,$AB86),0)</f>
        <v>0</v>
      </c>
      <c r="AL86" s="51">
        <f t="shared" si="27"/>
        <v>0</v>
      </c>
      <c r="AM86" s="296">
        <f>IFERROR(IF(VLOOKUP($C86,Listen!$A$2:$F$45,6,0)="Ja",MAX(BC86:BD86),D_SAV!$BC86),0)</f>
        <v>0</v>
      </c>
      <c r="AN86" s="51">
        <f t="shared" si="28"/>
        <v>0</v>
      </c>
      <c r="AP86" s="304">
        <f t="shared" si="29"/>
        <v>0</v>
      </c>
      <c r="AQ86" s="304">
        <f t="shared" si="30"/>
        <v>0</v>
      </c>
      <c r="AR86" s="304">
        <f t="shared" si="31"/>
        <v>0</v>
      </c>
      <c r="AS86" s="304">
        <f t="shared" si="32"/>
        <v>0</v>
      </c>
      <c r="AT86" s="304">
        <f t="shared" si="33"/>
        <v>0</v>
      </c>
      <c r="AU86" s="304">
        <f t="shared" si="34"/>
        <v>0</v>
      </c>
      <c r="AV86" s="304">
        <f t="shared" si="35"/>
        <v>0</v>
      </c>
      <c r="AW86" s="304">
        <f t="shared" si="36"/>
        <v>0</v>
      </c>
      <c r="AX86" s="304">
        <f t="shared" si="37"/>
        <v>0</v>
      </c>
      <c r="AY86" s="304">
        <f t="shared" si="38"/>
        <v>0</v>
      </c>
      <c r="AZ86" s="304">
        <f t="shared" si="39"/>
        <v>0</v>
      </c>
      <c r="BA86" s="304">
        <f t="shared" si="40"/>
        <v>0</v>
      </c>
      <c r="BB86" s="304">
        <f t="shared" si="41"/>
        <v>0</v>
      </c>
      <c r="BC86" s="304">
        <f t="shared" si="42"/>
        <v>0</v>
      </c>
      <c r="BD86" s="304">
        <f t="shared" si="43"/>
        <v>0</v>
      </c>
      <c r="BE86" s="304">
        <f>IFERROR(IF(VLOOKUP($C86,Listen!$A$2:$F$45,6,0)="Ja",BB86-MAX(BC86:BD86),BB86-BC86),0)</f>
        <v>0</v>
      </c>
    </row>
    <row r="87" spans="1:57" s="32" customFormat="1" x14ac:dyDescent="0.25">
      <c r="A87" s="320" t="str">
        <f>IF(AND(D87&lt;&gt;0,C87&lt;&gt;0,E87&lt;&gt;0),IF(B87&lt;&gt;0,CONCATENATE(B87,"-AGr",VLOOKUP(C87,Listen!$A$2:$D$45,4,FALSE),"-",D87,"-",E87,),CONCATENATE("AGr",VLOOKUP(C87,Listen!$A$2:$D$45,4,FALSE),"-",D87,"-",E87)),"keine vollständige ID")</f>
        <v>keine vollständige ID</v>
      </c>
      <c r="B87" s="301"/>
      <c r="C87" s="287"/>
      <c r="D87" s="34"/>
      <c r="E87" s="306"/>
      <c r="F87" s="116"/>
      <c r="G87" s="17"/>
      <c r="H87" s="17"/>
      <c r="I87" s="17"/>
      <c r="J87" s="17"/>
      <c r="K87" s="17"/>
      <c r="L87" s="17"/>
      <c r="M87" s="17"/>
      <c r="N87" s="17"/>
      <c r="O87" s="116"/>
      <c r="P87" s="117">
        <f>IF(D87&gt;A_Stammdaten!$B$12,0,SUM(G87,H87,J87,L87:M87)-SUM(I87,K87,N87:O87))</f>
        <v>0</v>
      </c>
      <c r="Q87" s="17"/>
      <c r="R87" s="17"/>
      <c r="S87" s="17"/>
      <c r="T87" s="17"/>
      <c r="U87" s="62">
        <f t="shared" si="23"/>
        <v>0</v>
      </c>
      <c r="V87" s="34"/>
      <c r="W87" s="34"/>
      <c r="X87" s="34"/>
      <c r="Y87" s="34"/>
      <c r="Z87" s="34"/>
      <c r="AA87" s="63" t="str">
        <f t="shared" si="24"/>
        <v>-</v>
      </c>
      <c r="AB87" s="63" t="str">
        <f t="shared" si="25"/>
        <v>-</v>
      </c>
      <c r="AC87" s="63">
        <f>IF(ISBLANK($C87),0,VLOOKUP($C87,Listen!$A$2:$C$45,2,FALSE))</f>
        <v>0</v>
      </c>
      <c r="AD87" s="63">
        <f>IF(ISBLANK($C87),0,VLOOKUP($C87,Listen!$A$2:$C$45,3,FALSE))</f>
        <v>0</v>
      </c>
      <c r="AE87" s="49">
        <f t="shared" si="26"/>
        <v>0</v>
      </c>
      <c r="AF87" s="49">
        <f t="shared" si="26"/>
        <v>0</v>
      </c>
      <c r="AG87" s="49">
        <f>IFERROR(IF(OR($V87&lt;&gt;"Ja",VLOOKUP($C87,Listen!$A$2:$F$45,5,0)="Nein",D87&lt;IF(C87="LNG Anbindungsanlagen gemäß separater Festlegung",2022,2023)),$AC87,$AA87),0)</f>
        <v>0</v>
      </c>
      <c r="AH87" s="49">
        <f>IFERROR(IF(OR($V87&lt;&gt;"Ja",VLOOKUP($C87,Listen!$A$2:$F$45,5,0)="Nein",D87&lt;IF(C87="LNG Anbindungsanlagen gemäß separater Festlegung",2022,2023)),$AC87,$AA87),0)</f>
        <v>0</v>
      </c>
      <c r="AI87" s="49">
        <f>IFERROR(IF(OR($W87&lt;&gt;"Ja",VLOOKUP($C87,Listen!$A$2:$F$45,6,0)="Nein"),$AC87,$AB87),0)</f>
        <v>0</v>
      </c>
      <c r="AJ87" s="49">
        <f>IFERROR(IF(OR($W87&lt;&gt;"Ja",VLOOKUP($C87,Listen!$A$2:$F$45,6,0)="Nein"),$AC87,$AB87),0)</f>
        <v>0</v>
      </c>
      <c r="AK87" s="49">
        <f>IFERROR(IF(OR($W87&lt;&gt;"Ja",VLOOKUP($C87,Listen!$A$2:$F$45,6,0)="Nein"),$AC87,$AB87),0)</f>
        <v>0</v>
      </c>
      <c r="AL87" s="51">
        <f t="shared" si="27"/>
        <v>0</v>
      </c>
      <c r="AM87" s="296">
        <f>IFERROR(IF(VLOOKUP($C87,Listen!$A$2:$F$45,6,0)="Ja",MAX(BC87:BD87),D_SAV!$BC87),0)</f>
        <v>0</v>
      </c>
      <c r="AN87" s="51">
        <f t="shared" si="28"/>
        <v>0</v>
      </c>
      <c r="AP87" s="304">
        <f t="shared" si="29"/>
        <v>0</v>
      </c>
      <c r="AQ87" s="304">
        <f t="shared" si="30"/>
        <v>0</v>
      </c>
      <c r="AR87" s="304">
        <f t="shared" si="31"/>
        <v>0</v>
      </c>
      <c r="AS87" s="304">
        <f t="shared" si="32"/>
        <v>0</v>
      </c>
      <c r="AT87" s="304">
        <f t="shared" si="33"/>
        <v>0</v>
      </c>
      <c r="AU87" s="304">
        <f t="shared" si="34"/>
        <v>0</v>
      </c>
      <c r="AV87" s="304">
        <f t="shared" si="35"/>
        <v>0</v>
      </c>
      <c r="AW87" s="304">
        <f t="shared" si="36"/>
        <v>0</v>
      </c>
      <c r="AX87" s="304">
        <f t="shared" si="37"/>
        <v>0</v>
      </c>
      <c r="AY87" s="304">
        <f t="shared" si="38"/>
        <v>0</v>
      </c>
      <c r="AZ87" s="304">
        <f t="shared" si="39"/>
        <v>0</v>
      </c>
      <c r="BA87" s="304">
        <f t="shared" si="40"/>
        <v>0</v>
      </c>
      <c r="BB87" s="304">
        <f t="shared" si="41"/>
        <v>0</v>
      </c>
      <c r="BC87" s="304">
        <f t="shared" si="42"/>
        <v>0</v>
      </c>
      <c r="BD87" s="304">
        <f t="shared" si="43"/>
        <v>0</v>
      </c>
      <c r="BE87" s="304">
        <f>IFERROR(IF(VLOOKUP($C87,Listen!$A$2:$F$45,6,0)="Ja",BB87-MAX(BC87:BD87),BB87-BC87),0)</f>
        <v>0</v>
      </c>
    </row>
    <row r="88" spans="1:57" s="32" customFormat="1" x14ac:dyDescent="0.25">
      <c r="A88" s="320" t="str">
        <f>IF(AND(D88&lt;&gt;0,C88&lt;&gt;0,E88&lt;&gt;0),IF(B88&lt;&gt;0,CONCATENATE(B88,"-AGr",VLOOKUP(C88,Listen!$A$2:$D$45,4,FALSE),"-",D88,"-",E88,),CONCATENATE("AGr",VLOOKUP(C88,Listen!$A$2:$D$45,4,FALSE),"-",D88,"-",E88)),"keine vollständige ID")</f>
        <v>keine vollständige ID</v>
      </c>
      <c r="B88" s="301"/>
      <c r="C88" s="287"/>
      <c r="D88" s="34"/>
      <c r="E88" s="306"/>
      <c r="F88" s="116"/>
      <c r="G88" s="17"/>
      <c r="H88" s="17"/>
      <c r="I88" s="17"/>
      <c r="J88" s="17"/>
      <c r="K88" s="17"/>
      <c r="L88" s="17"/>
      <c r="M88" s="17"/>
      <c r="N88" s="17"/>
      <c r="O88" s="116"/>
      <c r="P88" s="117">
        <f>IF(D88&gt;A_Stammdaten!$B$12,0,SUM(G88,H88,J88,L88:M88)-SUM(I88,K88,N88:O88))</f>
        <v>0</v>
      </c>
      <c r="Q88" s="17"/>
      <c r="R88" s="17"/>
      <c r="S88" s="17"/>
      <c r="T88" s="17"/>
      <c r="U88" s="62">
        <f t="shared" si="23"/>
        <v>0</v>
      </c>
      <c r="V88" s="34"/>
      <c r="W88" s="34"/>
      <c r="X88" s="34"/>
      <c r="Y88" s="34"/>
      <c r="Z88" s="34"/>
      <c r="AA88" s="63" t="str">
        <f t="shared" si="24"/>
        <v>-</v>
      </c>
      <c r="AB88" s="63" t="str">
        <f t="shared" si="25"/>
        <v>-</v>
      </c>
      <c r="AC88" s="63">
        <f>IF(ISBLANK($C88),0,VLOOKUP($C88,Listen!$A$2:$C$45,2,FALSE))</f>
        <v>0</v>
      </c>
      <c r="AD88" s="63">
        <f>IF(ISBLANK($C88),0,VLOOKUP($C88,Listen!$A$2:$C$45,3,FALSE))</f>
        <v>0</v>
      </c>
      <c r="AE88" s="49">
        <f t="shared" si="26"/>
        <v>0</v>
      </c>
      <c r="AF88" s="49">
        <f t="shared" si="26"/>
        <v>0</v>
      </c>
      <c r="AG88" s="49">
        <f>IFERROR(IF(OR($V88&lt;&gt;"Ja",VLOOKUP($C88,Listen!$A$2:$F$45,5,0)="Nein",D88&lt;IF(C88="LNG Anbindungsanlagen gemäß separater Festlegung",2022,2023)),$AC88,$AA88),0)</f>
        <v>0</v>
      </c>
      <c r="AH88" s="49">
        <f>IFERROR(IF(OR($V88&lt;&gt;"Ja",VLOOKUP($C88,Listen!$A$2:$F$45,5,0)="Nein",D88&lt;IF(C88="LNG Anbindungsanlagen gemäß separater Festlegung",2022,2023)),$AC88,$AA88),0)</f>
        <v>0</v>
      </c>
      <c r="AI88" s="49">
        <f>IFERROR(IF(OR($W88&lt;&gt;"Ja",VLOOKUP($C88,Listen!$A$2:$F$45,6,0)="Nein"),$AC88,$AB88),0)</f>
        <v>0</v>
      </c>
      <c r="AJ88" s="49">
        <f>IFERROR(IF(OR($W88&lt;&gt;"Ja",VLOOKUP($C88,Listen!$A$2:$F$45,6,0)="Nein"),$AC88,$AB88),0)</f>
        <v>0</v>
      </c>
      <c r="AK88" s="49">
        <f>IFERROR(IF(OR($W88&lt;&gt;"Ja",VLOOKUP($C88,Listen!$A$2:$F$45,6,0)="Nein"),$AC88,$AB88),0)</f>
        <v>0</v>
      </c>
      <c r="AL88" s="51">
        <f t="shared" si="27"/>
        <v>0</v>
      </c>
      <c r="AM88" s="296">
        <f>IFERROR(IF(VLOOKUP($C88,Listen!$A$2:$F$45,6,0)="Ja",MAX(BC88:BD88),D_SAV!$BC88),0)</f>
        <v>0</v>
      </c>
      <c r="AN88" s="51">
        <f t="shared" si="28"/>
        <v>0</v>
      </c>
      <c r="AP88" s="304">
        <f t="shared" si="29"/>
        <v>0</v>
      </c>
      <c r="AQ88" s="304">
        <f t="shared" si="30"/>
        <v>0</v>
      </c>
      <c r="AR88" s="304">
        <f t="shared" si="31"/>
        <v>0</v>
      </c>
      <c r="AS88" s="304">
        <f t="shared" si="32"/>
        <v>0</v>
      </c>
      <c r="AT88" s="304">
        <f t="shared" si="33"/>
        <v>0</v>
      </c>
      <c r="AU88" s="304">
        <f t="shared" si="34"/>
        <v>0</v>
      </c>
      <c r="AV88" s="304">
        <f t="shared" si="35"/>
        <v>0</v>
      </c>
      <c r="AW88" s="304">
        <f t="shared" si="36"/>
        <v>0</v>
      </c>
      <c r="AX88" s="304">
        <f t="shared" si="37"/>
        <v>0</v>
      </c>
      <c r="AY88" s="304">
        <f t="shared" si="38"/>
        <v>0</v>
      </c>
      <c r="AZ88" s="304">
        <f t="shared" si="39"/>
        <v>0</v>
      </c>
      <c r="BA88" s="304">
        <f t="shared" si="40"/>
        <v>0</v>
      </c>
      <c r="BB88" s="304">
        <f t="shared" si="41"/>
        <v>0</v>
      </c>
      <c r="BC88" s="304">
        <f t="shared" si="42"/>
        <v>0</v>
      </c>
      <c r="BD88" s="304">
        <f t="shared" si="43"/>
        <v>0</v>
      </c>
      <c r="BE88" s="304">
        <f>IFERROR(IF(VLOOKUP($C88,Listen!$A$2:$F$45,6,0)="Ja",BB88-MAX(BC88:BD88),BB88-BC88),0)</f>
        <v>0</v>
      </c>
    </row>
    <row r="89" spans="1:57" s="32" customFormat="1" x14ac:dyDescent="0.25">
      <c r="A89" s="320" t="str">
        <f>IF(AND(D89&lt;&gt;0,C89&lt;&gt;0,E89&lt;&gt;0),IF(B89&lt;&gt;0,CONCATENATE(B89,"-AGr",VLOOKUP(C89,Listen!$A$2:$D$45,4,FALSE),"-",D89,"-",E89,),CONCATENATE("AGr",VLOOKUP(C89,Listen!$A$2:$D$45,4,FALSE),"-",D89,"-",E89)),"keine vollständige ID")</f>
        <v>keine vollständige ID</v>
      </c>
      <c r="B89" s="301"/>
      <c r="C89" s="287"/>
      <c r="D89" s="34"/>
      <c r="E89" s="306"/>
      <c r="F89" s="116"/>
      <c r="G89" s="17"/>
      <c r="H89" s="17"/>
      <c r="I89" s="17"/>
      <c r="J89" s="17"/>
      <c r="K89" s="17"/>
      <c r="L89" s="17"/>
      <c r="M89" s="17"/>
      <c r="N89" s="17"/>
      <c r="O89" s="116"/>
      <c r="P89" s="117">
        <f>IF(D89&gt;A_Stammdaten!$B$12,0,SUM(G89,H89,J89,L89:M89)-SUM(I89,K89,N89:O89))</f>
        <v>0</v>
      </c>
      <c r="Q89" s="17"/>
      <c r="R89" s="17"/>
      <c r="S89" s="17"/>
      <c r="T89" s="17"/>
      <c r="U89" s="62">
        <f t="shared" si="23"/>
        <v>0</v>
      </c>
      <c r="V89" s="34"/>
      <c r="W89" s="34"/>
      <c r="X89" s="34"/>
      <c r="Y89" s="34"/>
      <c r="Z89" s="34"/>
      <c r="AA89" s="63" t="str">
        <f t="shared" si="24"/>
        <v>-</v>
      </c>
      <c r="AB89" s="63" t="str">
        <f t="shared" si="25"/>
        <v>-</v>
      </c>
      <c r="AC89" s="63">
        <f>IF(ISBLANK($C89),0,VLOOKUP($C89,Listen!$A$2:$C$45,2,FALSE))</f>
        <v>0</v>
      </c>
      <c r="AD89" s="63">
        <f>IF(ISBLANK($C89),0,VLOOKUP($C89,Listen!$A$2:$C$45,3,FALSE))</f>
        <v>0</v>
      </c>
      <c r="AE89" s="49">
        <f t="shared" si="26"/>
        <v>0</v>
      </c>
      <c r="AF89" s="49">
        <f t="shared" si="26"/>
        <v>0</v>
      </c>
      <c r="AG89" s="49">
        <f>IFERROR(IF(OR($V89&lt;&gt;"Ja",VLOOKUP($C89,Listen!$A$2:$F$45,5,0)="Nein",D89&lt;IF(C89="LNG Anbindungsanlagen gemäß separater Festlegung",2022,2023)),$AC89,$AA89),0)</f>
        <v>0</v>
      </c>
      <c r="AH89" s="49">
        <f>IFERROR(IF(OR($V89&lt;&gt;"Ja",VLOOKUP($C89,Listen!$A$2:$F$45,5,0)="Nein",D89&lt;IF(C89="LNG Anbindungsanlagen gemäß separater Festlegung",2022,2023)),$AC89,$AA89),0)</f>
        <v>0</v>
      </c>
      <c r="AI89" s="49">
        <f>IFERROR(IF(OR($W89&lt;&gt;"Ja",VLOOKUP($C89,Listen!$A$2:$F$45,6,0)="Nein"),$AC89,$AB89),0)</f>
        <v>0</v>
      </c>
      <c r="AJ89" s="49">
        <f>IFERROR(IF(OR($W89&lt;&gt;"Ja",VLOOKUP($C89,Listen!$A$2:$F$45,6,0)="Nein"),$AC89,$AB89),0)</f>
        <v>0</v>
      </c>
      <c r="AK89" s="49">
        <f>IFERROR(IF(OR($W89&lt;&gt;"Ja",VLOOKUP($C89,Listen!$A$2:$F$45,6,0)="Nein"),$AC89,$AB89),0)</f>
        <v>0</v>
      </c>
      <c r="AL89" s="51">
        <f t="shared" si="27"/>
        <v>0</v>
      </c>
      <c r="AM89" s="296">
        <f>IFERROR(IF(VLOOKUP($C89,Listen!$A$2:$F$45,6,0)="Ja",MAX(BC89:BD89),D_SAV!$BC89),0)</f>
        <v>0</v>
      </c>
      <c r="AN89" s="51">
        <f t="shared" si="28"/>
        <v>0</v>
      </c>
      <c r="AP89" s="304">
        <f t="shared" si="29"/>
        <v>0</v>
      </c>
      <c r="AQ89" s="304">
        <f t="shared" si="30"/>
        <v>0</v>
      </c>
      <c r="AR89" s="304">
        <f t="shared" si="31"/>
        <v>0</v>
      </c>
      <c r="AS89" s="304">
        <f t="shared" si="32"/>
        <v>0</v>
      </c>
      <c r="AT89" s="304">
        <f t="shared" si="33"/>
        <v>0</v>
      </c>
      <c r="AU89" s="304">
        <f t="shared" si="34"/>
        <v>0</v>
      </c>
      <c r="AV89" s="304">
        <f t="shared" si="35"/>
        <v>0</v>
      </c>
      <c r="AW89" s="304">
        <f t="shared" si="36"/>
        <v>0</v>
      </c>
      <c r="AX89" s="304">
        <f t="shared" si="37"/>
        <v>0</v>
      </c>
      <c r="AY89" s="304">
        <f t="shared" si="38"/>
        <v>0</v>
      </c>
      <c r="AZ89" s="304">
        <f t="shared" si="39"/>
        <v>0</v>
      </c>
      <c r="BA89" s="304">
        <f t="shared" si="40"/>
        <v>0</v>
      </c>
      <c r="BB89" s="304">
        <f t="shared" si="41"/>
        <v>0</v>
      </c>
      <c r="BC89" s="304">
        <f t="shared" si="42"/>
        <v>0</v>
      </c>
      <c r="BD89" s="304">
        <f t="shared" si="43"/>
        <v>0</v>
      </c>
      <c r="BE89" s="304">
        <f>IFERROR(IF(VLOOKUP($C89,Listen!$A$2:$F$45,6,0)="Ja",BB89-MAX(BC89:BD89),BB89-BC89),0)</f>
        <v>0</v>
      </c>
    </row>
    <row r="90" spans="1:57" s="32" customFormat="1" x14ac:dyDescent="0.25">
      <c r="A90" s="320" t="str">
        <f>IF(AND(D90&lt;&gt;0,C90&lt;&gt;0,E90&lt;&gt;0),IF(B90&lt;&gt;0,CONCATENATE(B90,"-AGr",VLOOKUP(C90,Listen!$A$2:$D$45,4,FALSE),"-",D90,"-",E90,),CONCATENATE("AGr",VLOOKUP(C90,Listen!$A$2:$D$45,4,FALSE),"-",D90,"-",E90)),"keine vollständige ID")</f>
        <v>keine vollständige ID</v>
      </c>
      <c r="B90" s="301"/>
      <c r="C90" s="287"/>
      <c r="D90" s="34"/>
      <c r="E90" s="306"/>
      <c r="F90" s="116"/>
      <c r="G90" s="17"/>
      <c r="H90" s="17"/>
      <c r="I90" s="17"/>
      <c r="J90" s="17"/>
      <c r="K90" s="17"/>
      <c r="L90" s="17"/>
      <c r="M90" s="17"/>
      <c r="N90" s="17"/>
      <c r="O90" s="116"/>
      <c r="P90" s="117">
        <f>IF(D90&gt;A_Stammdaten!$B$12,0,SUM(G90,H90,J90,L90:M90)-SUM(I90,K90,N90:O90))</f>
        <v>0</v>
      </c>
      <c r="Q90" s="17"/>
      <c r="R90" s="17"/>
      <c r="S90" s="17"/>
      <c r="T90" s="17"/>
      <c r="U90" s="62">
        <f t="shared" si="23"/>
        <v>0</v>
      </c>
      <c r="V90" s="34"/>
      <c r="W90" s="34"/>
      <c r="X90" s="34"/>
      <c r="Y90" s="34"/>
      <c r="Z90" s="34"/>
      <c r="AA90" s="63" t="str">
        <f t="shared" si="24"/>
        <v>-</v>
      </c>
      <c r="AB90" s="63" t="str">
        <f t="shared" si="25"/>
        <v>-</v>
      </c>
      <c r="AC90" s="63">
        <f>IF(ISBLANK($C90),0,VLOOKUP($C90,Listen!$A$2:$C$45,2,FALSE))</f>
        <v>0</v>
      </c>
      <c r="AD90" s="63">
        <f>IF(ISBLANK($C90),0,VLOOKUP($C90,Listen!$A$2:$C$45,3,FALSE))</f>
        <v>0</v>
      </c>
      <c r="AE90" s="49">
        <f t="shared" si="26"/>
        <v>0</v>
      </c>
      <c r="AF90" s="49">
        <f t="shared" si="26"/>
        <v>0</v>
      </c>
      <c r="AG90" s="49">
        <f>IFERROR(IF(OR($V90&lt;&gt;"Ja",VLOOKUP($C90,Listen!$A$2:$F$45,5,0)="Nein",D90&lt;IF(C90="LNG Anbindungsanlagen gemäß separater Festlegung",2022,2023)),$AC90,$AA90),0)</f>
        <v>0</v>
      </c>
      <c r="AH90" s="49">
        <f>IFERROR(IF(OR($V90&lt;&gt;"Ja",VLOOKUP($C90,Listen!$A$2:$F$45,5,0)="Nein",D90&lt;IF(C90="LNG Anbindungsanlagen gemäß separater Festlegung",2022,2023)),$AC90,$AA90),0)</f>
        <v>0</v>
      </c>
      <c r="AI90" s="49">
        <f>IFERROR(IF(OR($W90&lt;&gt;"Ja",VLOOKUP($C90,Listen!$A$2:$F$45,6,0)="Nein"),$AC90,$AB90),0)</f>
        <v>0</v>
      </c>
      <c r="AJ90" s="49">
        <f>IFERROR(IF(OR($W90&lt;&gt;"Ja",VLOOKUP($C90,Listen!$A$2:$F$45,6,0)="Nein"),$AC90,$AB90),0)</f>
        <v>0</v>
      </c>
      <c r="AK90" s="49">
        <f>IFERROR(IF(OR($W90&lt;&gt;"Ja",VLOOKUP($C90,Listen!$A$2:$F$45,6,0)="Nein"),$AC90,$AB90),0)</f>
        <v>0</v>
      </c>
      <c r="AL90" s="51">
        <f t="shared" si="27"/>
        <v>0</v>
      </c>
      <c r="AM90" s="296">
        <f>IFERROR(IF(VLOOKUP($C90,Listen!$A$2:$F$45,6,0)="Ja",MAX(BC90:BD90),D_SAV!$BC90),0)</f>
        <v>0</v>
      </c>
      <c r="AN90" s="51">
        <f t="shared" si="28"/>
        <v>0</v>
      </c>
      <c r="AP90" s="304">
        <f t="shared" si="29"/>
        <v>0</v>
      </c>
      <c r="AQ90" s="304">
        <f t="shared" si="30"/>
        <v>0</v>
      </c>
      <c r="AR90" s="304">
        <f t="shared" si="31"/>
        <v>0</v>
      </c>
      <c r="AS90" s="304">
        <f t="shared" si="32"/>
        <v>0</v>
      </c>
      <c r="AT90" s="304">
        <f t="shared" si="33"/>
        <v>0</v>
      </c>
      <c r="AU90" s="304">
        <f t="shared" si="34"/>
        <v>0</v>
      </c>
      <c r="AV90" s="304">
        <f t="shared" si="35"/>
        <v>0</v>
      </c>
      <c r="AW90" s="304">
        <f t="shared" si="36"/>
        <v>0</v>
      </c>
      <c r="AX90" s="304">
        <f t="shared" si="37"/>
        <v>0</v>
      </c>
      <c r="AY90" s="304">
        <f t="shared" si="38"/>
        <v>0</v>
      </c>
      <c r="AZ90" s="304">
        <f t="shared" si="39"/>
        <v>0</v>
      </c>
      <c r="BA90" s="304">
        <f t="shared" si="40"/>
        <v>0</v>
      </c>
      <c r="BB90" s="304">
        <f t="shared" si="41"/>
        <v>0</v>
      </c>
      <c r="BC90" s="304">
        <f t="shared" si="42"/>
        <v>0</v>
      </c>
      <c r="BD90" s="304">
        <f t="shared" si="43"/>
        <v>0</v>
      </c>
      <c r="BE90" s="304">
        <f>IFERROR(IF(VLOOKUP($C90,Listen!$A$2:$F$45,6,0)="Ja",BB90-MAX(BC90:BD90),BB90-BC90),0)</f>
        <v>0</v>
      </c>
    </row>
    <row r="91" spans="1:57" s="32" customFormat="1" x14ac:dyDescent="0.25">
      <c r="A91" s="320" t="str">
        <f>IF(AND(D91&lt;&gt;0,C91&lt;&gt;0,E91&lt;&gt;0),IF(B91&lt;&gt;0,CONCATENATE(B91,"-AGr",VLOOKUP(C91,Listen!$A$2:$D$45,4,FALSE),"-",D91,"-",E91,),CONCATENATE("AGr",VLOOKUP(C91,Listen!$A$2:$D$45,4,FALSE),"-",D91,"-",E91)),"keine vollständige ID")</f>
        <v>keine vollständige ID</v>
      </c>
      <c r="B91" s="301"/>
      <c r="C91" s="287"/>
      <c r="D91" s="34"/>
      <c r="E91" s="306"/>
      <c r="F91" s="116"/>
      <c r="G91" s="17"/>
      <c r="H91" s="17"/>
      <c r="I91" s="17"/>
      <c r="J91" s="17"/>
      <c r="K91" s="17"/>
      <c r="L91" s="17"/>
      <c r="M91" s="17"/>
      <c r="N91" s="17"/>
      <c r="O91" s="116"/>
      <c r="P91" s="117">
        <f>IF(D91&gt;A_Stammdaten!$B$12,0,SUM(G91,H91,J91,L91:M91)-SUM(I91,K91,N91:O91))</f>
        <v>0</v>
      </c>
      <c r="Q91" s="17"/>
      <c r="R91" s="17"/>
      <c r="S91" s="17"/>
      <c r="T91" s="17"/>
      <c r="U91" s="62">
        <f t="shared" si="23"/>
        <v>0</v>
      </c>
      <c r="V91" s="34"/>
      <c r="W91" s="34"/>
      <c r="X91" s="34"/>
      <c r="Y91" s="34"/>
      <c r="Z91" s="34"/>
      <c r="AA91" s="63" t="str">
        <f t="shared" si="24"/>
        <v>-</v>
      </c>
      <c r="AB91" s="63" t="str">
        <f t="shared" si="25"/>
        <v>-</v>
      </c>
      <c r="AC91" s="63">
        <f>IF(ISBLANK($C91),0,VLOOKUP($C91,Listen!$A$2:$C$45,2,FALSE))</f>
        <v>0</v>
      </c>
      <c r="AD91" s="63">
        <f>IF(ISBLANK($C91),0,VLOOKUP($C91,Listen!$A$2:$C$45,3,FALSE))</f>
        <v>0</v>
      </c>
      <c r="AE91" s="49">
        <f t="shared" si="26"/>
        <v>0</v>
      </c>
      <c r="AF91" s="49">
        <f t="shared" si="26"/>
        <v>0</v>
      </c>
      <c r="AG91" s="49">
        <f>IFERROR(IF(OR($V91&lt;&gt;"Ja",VLOOKUP($C91,Listen!$A$2:$F$45,5,0)="Nein",D91&lt;IF(C91="LNG Anbindungsanlagen gemäß separater Festlegung",2022,2023)),$AC91,$AA91),0)</f>
        <v>0</v>
      </c>
      <c r="AH91" s="49">
        <f>IFERROR(IF(OR($V91&lt;&gt;"Ja",VLOOKUP($C91,Listen!$A$2:$F$45,5,0)="Nein",D91&lt;IF(C91="LNG Anbindungsanlagen gemäß separater Festlegung",2022,2023)),$AC91,$AA91),0)</f>
        <v>0</v>
      </c>
      <c r="AI91" s="49">
        <f>IFERROR(IF(OR($W91&lt;&gt;"Ja",VLOOKUP($C91,Listen!$A$2:$F$45,6,0)="Nein"),$AC91,$AB91),0)</f>
        <v>0</v>
      </c>
      <c r="AJ91" s="49">
        <f>IFERROR(IF(OR($W91&lt;&gt;"Ja",VLOOKUP($C91,Listen!$A$2:$F$45,6,0)="Nein"),$AC91,$AB91),0)</f>
        <v>0</v>
      </c>
      <c r="AK91" s="49">
        <f>IFERROR(IF(OR($W91&lt;&gt;"Ja",VLOOKUP($C91,Listen!$A$2:$F$45,6,0)="Nein"),$AC91,$AB91),0)</f>
        <v>0</v>
      </c>
      <c r="AL91" s="51">
        <f t="shared" si="27"/>
        <v>0</v>
      </c>
      <c r="AM91" s="296">
        <f>IFERROR(IF(VLOOKUP($C91,Listen!$A$2:$F$45,6,0)="Ja",MAX(BC91:BD91),D_SAV!$BC91),0)</f>
        <v>0</v>
      </c>
      <c r="AN91" s="51">
        <f t="shared" si="28"/>
        <v>0</v>
      </c>
      <c r="AP91" s="304">
        <f t="shared" si="29"/>
        <v>0</v>
      </c>
      <c r="AQ91" s="304">
        <f t="shared" si="30"/>
        <v>0</v>
      </c>
      <c r="AR91" s="304">
        <f t="shared" si="31"/>
        <v>0</v>
      </c>
      <c r="AS91" s="304">
        <f t="shared" si="32"/>
        <v>0</v>
      </c>
      <c r="AT91" s="304">
        <f t="shared" si="33"/>
        <v>0</v>
      </c>
      <c r="AU91" s="304">
        <f t="shared" si="34"/>
        <v>0</v>
      </c>
      <c r="AV91" s="304">
        <f t="shared" si="35"/>
        <v>0</v>
      </c>
      <c r="AW91" s="304">
        <f t="shared" si="36"/>
        <v>0</v>
      </c>
      <c r="AX91" s="304">
        <f t="shared" si="37"/>
        <v>0</v>
      </c>
      <c r="AY91" s="304">
        <f t="shared" si="38"/>
        <v>0</v>
      </c>
      <c r="AZ91" s="304">
        <f t="shared" si="39"/>
        <v>0</v>
      </c>
      <c r="BA91" s="304">
        <f t="shared" si="40"/>
        <v>0</v>
      </c>
      <c r="BB91" s="304">
        <f t="shared" si="41"/>
        <v>0</v>
      </c>
      <c r="BC91" s="304">
        <f t="shared" si="42"/>
        <v>0</v>
      </c>
      <c r="BD91" s="304">
        <f t="shared" si="43"/>
        <v>0</v>
      </c>
      <c r="BE91" s="304">
        <f>IFERROR(IF(VLOOKUP($C91,Listen!$A$2:$F$45,6,0)="Ja",BB91-MAX(BC91:BD91),BB91-BC91),0)</f>
        <v>0</v>
      </c>
    </row>
    <row r="92" spans="1:57" s="32" customFormat="1" x14ac:dyDescent="0.25">
      <c r="A92" s="320" t="str">
        <f>IF(AND(D92&lt;&gt;0,C92&lt;&gt;0,E92&lt;&gt;0),IF(B92&lt;&gt;0,CONCATENATE(B92,"-AGr",VLOOKUP(C92,Listen!$A$2:$D$45,4,FALSE),"-",D92,"-",E92,),CONCATENATE("AGr",VLOOKUP(C92,Listen!$A$2:$D$45,4,FALSE),"-",D92,"-",E92)),"keine vollständige ID")</f>
        <v>keine vollständige ID</v>
      </c>
      <c r="B92" s="301"/>
      <c r="C92" s="287"/>
      <c r="D92" s="34"/>
      <c r="E92" s="306"/>
      <c r="F92" s="116"/>
      <c r="G92" s="17"/>
      <c r="H92" s="17"/>
      <c r="I92" s="17"/>
      <c r="J92" s="17"/>
      <c r="K92" s="17"/>
      <c r="L92" s="17"/>
      <c r="M92" s="17"/>
      <c r="N92" s="17"/>
      <c r="O92" s="116"/>
      <c r="P92" s="117">
        <f>IF(D92&gt;A_Stammdaten!$B$12,0,SUM(G92,H92,J92,L92:M92)-SUM(I92,K92,N92:O92))</f>
        <v>0</v>
      </c>
      <c r="Q92" s="17"/>
      <c r="R92" s="17"/>
      <c r="S92" s="17"/>
      <c r="T92" s="17"/>
      <c r="U92" s="62">
        <f t="shared" si="23"/>
        <v>0</v>
      </c>
      <c r="V92" s="34"/>
      <c r="W92" s="34"/>
      <c r="X92" s="34"/>
      <c r="Y92" s="34"/>
      <c r="Z92" s="34"/>
      <c r="AA92" s="63" t="str">
        <f t="shared" si="24"/>
        <v>-</v>
      </c>
      <c r="AB92" s="63" t="str">
        <f t="shared" si="25"/>
        <v>-</v>
      </c>
      <c r="AC92" s="63">
        <f>IF(ISBLANK($C92),0,VLOOKUP($C92,Listen!$A$2:$C$45,2,FALSE))</f>
        <v>0</v>
      </c>
      <c r="AD92" s="63">
        <f>IF(ISBLANK($C92),0,VLOOKUP($C92,Listen!$A$2:$C$45,3,FALSE))</f>
        <v>0</v>
      </c>
      <c r="AE92" s="49">
        <f t="shared" si="26"/>
        <v>0</v>
      </c>
      <c r="AF92" s="49">
        <f t="shared" si="26"/>
        <v>0</v>
      </c>
      <c r="AG92" s="49">
        <f>IFERROR(IF(OR($V92&lt;&gt;"Ja",VLOOKUP($C92,Listen!$A$2:$F$45,5,0)="Nein",D92&lt;IF(C92="LNG Anbindungsanlagen gemäß separater Festlegung",2022,2023)),$AC92,$AA92),0)</f>
        <v>0</v>
      </c>
      <c r="AH92" s="49">
        <f>IFERROR(IF(OR($V92&lt;&gt;"Ja",VLOOKUP($C92,Listen!$A$2:$F$45,5,0)="Nein",D92&lt;IF(C92="LNG Anbindungsanlagen gemäß separater Festlegung",2022,2023)),$AC92,$AA92),0)</f>
        <v>0</v>
      </c>
      <c r="AI92" s="49">
        <f>IFERROR(IF(OR($W92&lt;&gt;"Ja",VLOOKUP($C92,Listen!$A$2:$F$45,6,0)="Nein"),$AC92,$AB92),0)</f>
        <v>0</v>
      </c>
      <c r="AJ92" s="49">
        <f>IFERROR(IF(OR($W92&lt;&gt;"Ja",VLOOKUP($C92,Listen!$A$2:$F$45,6,0)="Nein"),$AC92,$AB92),0)</f>
        <v>0</v>
      </c>
      <c r="AK92" s="49">
        <f>IFERROR(IF(OR($W92&lt;&gt;"Ja",VLOOKUP($C92,Listen!$A$2:$F$45,6,0)="Nein"),$AC92,$AB92),0)</f>
        <v>0</v>
      </c>
      <c r="AL92" s="51">
        <f t="shared" si="27"/>
        <v>0</v>
      </c>
      <c r="AM92" s="296">
        <f>IFERROR(IF(VLOOKUP($C92,Listen!$A$2:$F$45,6,0)="Ja",MAX(BC92:BD92),D_SAV!$BC92),0)</f>
        <v>0</v>
      </c>
      <c r="AN92" s="51">
        <f t="shared" si="28"/>
        <v>0</v>
      </c>
      <c r="AP92" s="304">
        <f t="shared" si="29"/>
        <v>0</v>
      </c>
      <c r="AQ92" s="304">
        <f t="shared" si="30"/>
        <v>0</v>
      </c>
      <c r="AR92" s="304">
        <f t="shared" si="31"/>
        <v>0</v>
      </c>
      <c r="AS92" s="304">
        <f t="shared" si="32"/>
        <v>0</v>
      </c>
      <c r="AT92" s="304">
        <f t="shared" si="33"/>
        <v>0</v>
      </c>
      <c r="AU92" s="304">
        <f t="shared" si="34"/>
        <v>0</v>
      </c>
      <c r="AV92" s="304">
        <f t="shared" si="35"/>
        <v>0</v>
      </c>
      <c r="AW92" s="304">
        <f t="shared" si="36"/>
        <v>0</v>
      </c>
      <c r="AX92" s="304">
        <f t="shared" si="37"/>
        <v>0</v>
      </c>
      <c r="AY92" s="304">
        <f t="shared" si="38"/>
        <v>0</v>
      </c>
      <c r="AZ92" s="304">
        <f t="shared" si="39"/>
        <v>0</v>
      </c>
      <c r="BA92" s="304">
        <f t="shared" si="40"/>
        <v>0</v>
      </c>
      <c r="BB92" s="304">
        <f t="shared" si="41"/>
        <v>0</v>
      </c>
      <c r="BC92" s="304">
        <f t="shared" si="42"/>
        <v>0</v>
      </c>
      <c r="BD92" s="304">
        <f t="shared" si="43"/>
        <v>0</v>
      </c>
      <c r="BE92" s="304">
        <f>IFERROR(IF(VLOOKUP($C92,Listen!$A$2:$F$45,6,0)="Ja",BB92-MAX(BC92:BD92),BB92-BC92),0)</f>
        <v>0</v>
      </c>
    </row>
    <row r="93" spans="1:57" s="32" customFormat="1" x14ac:dyDescent="0.25">
      <c r="A93" s="320" t="str">
        <f>IF(AND(D93&lt;&gt;0,C93&lt;&gt;0,E93&lt;&gt;0),IF(B93&lt;&gt;0,CONCATENATE(B93,"-AGr",VLOOKUP(C93,Listen!$A$2:$D$45,4,FALSE),"-",D93,"-",E93,),CONCATENATE("AGr",VLOOKUP(C93,Listen!$A$2:$D$45,4,FALSE),"-",D93,"-",E93)),"keine vollständige ID")</f>
        <v>keine vollständige ID</v>
      </c>
      <c r="B93" s="301"/>
      <c r="C93" s="287"/>
      <c r="D93" s="34"/>
      <c r="E93" s="306"/>
      <c r="F93" s="116"/>
      <c r="G93" s="17"/>
      <c r="H93" s="17"/>
      <c r="I93" s="17"/>
      <c r="J93" s="17"/>
      <c r="K93" s="17"/>
      <c r="L93" s="17"/>
      <c r="M93" s="17"/>
      <c r="N93" s="17"/>
      <c r="O93" s="116"/>
      <c r="P93" s="117">
        <f>IF(D93&gt;A_Stammdaten!$B$12,0,SUM(G93,H93,J93,L93:M93)-SUM(I93,K93,N93:O93))</f>
        <v>0</v>
      </c>
      <c r="Q93" s="17"/>
      <c r="R93" s="17"/>
      <c r="S93" s="17"/>
      <c r="T93" s="17"/>
      <c r="U93" s="62">
        <f t="shared" si="23"/>
        <v>0</v>
      </c>
      <c r="V93" s="34"/>
      <c r="W93" s="34"/>
      <c r="X93" s="34"/>
      <c r="Y93" s="34"/>
      <c r="Z93" s="34"/>
      <c r="AA93" s="63" t="str">
        <f t="shared" si="24"/>
        <v>-</v>
      </c>
      <c r="AB93" s="63" t="str">
        <f t="shared" si="25"/>
        <v>-</v>
      </c>
      <c r="AC93" s="63">
        <f>IF(ISBLANK($C93),0,VLOOKUP($C93,Listen!$A$2:$C$45,2,FALSE))</f>
        <v>0</v>
      </c>
      <c r="AD93" s="63">
        <f>IF(ISBLANK($C93),0,VLOOKUP($C93,Listen!$A$2:$C$45,3,FALSE))</f>
        <v>0</v>
      </c>
      <c r="AE93" s="49">
        <f t="shared" si="26"/>
        <v>0</v>
      </c>
      <c r="AF93" s="49">
        <f t="shared" si="26"/>
        <v>0</v>
      </c>
      <c r="AG93" s="49">
        <f>IFERROR(IF(OR($V93&lt;&gt;"Ja",VLOOKUP($C93,Listen!$A$2:$F$45,5,0)="Nein",D93&lt;IF(C93="LNG Anbindungsanlagen gemäß separater Festlegung",2022,2023)),$AC93,$AA93),0)</f>
        <v>0</v>
      </c>
      <c r="AH93" s="49">
        <f>IFERROR(IF(OR($V93&lt;&gt;"Ja",VLOOKUP($C93,Listen!$A$2:$F$45,5,0)="Nein",D93&lt;IF(C93="LNG Anbindungsanlagen gemäß separater Festlegung",2022,2023)),$AC93,$AA93),0)</f>
        <v>0</v>
      </c>
      <c r="AI93" s="49">
        <f>IFERROR(IF(OR($W93&lt;&gt;"Ja",VLOOKUP($C93,Listen!$A$2:$F$45,6,0)="Nein"),$AC93,$AB93),0)</f>
        <v>0</v>
      </c>
      <c r="AJ93" s="49">
        <f>IFERROR(IF(OR($W93&lt;&gt;"Ja",VLOOKUP($C93,Listen!$A$2:$F$45,6,0)="Nein"),$AC93,$AB93),0)</f>
        <v>0</v>
      </c>
      <c r="AK93" s="49">
        <f>IFERROR(IF(OR($W93&lt;&gt;"Ja",VLOOKUP($C93,Listen!$A$2:$F$45,6,0)="Nein"),$AC93,$AB93),0)</f>
        <v>0</v>
      </c>
      <c r="AL93" s="51">
        <f t="shared" si="27"/>
        <v>0</v>
      </c>
      <c r="AM93" s="296">
        <f>IFERROR(IF(VLOOKUP($C93,Listen!$A$2:$F$45,6,0)="Ja",MAX(BC93:BD93),D_SAV!$BC93),0)</f>
        <v>0</v>
      </c>
      <c r="AN93" s="51">
        <f t="shared" si="28"/>
        <v>0</v>
      </c>
      <c r="AP93" s="304">
        <f t="shared" si="29"/>
        <v>0</v>
      </c>
      <c r="AQ93" s="304">
        <f t="shared" si="30"/>
        <v>0</v>
      </c>
      <c r="AR93" s="304">
        <f t="shared" si="31"/>
        <v>0</v>
      </c>
      <c r="AS93" s="304">
        <f t="shared" si="32"/>
        <v>0</v>
      </c>
      <c r="AT93" s="304">
        <f t="shared" si="33"/>
        <v>0</v>
      </c>
      <c r="AU93" s="304">
        <f t="shared" si="34"/>
        <v>0</v>
      </c>
      <c r="AV93" s="304">
        <f t="shared" si="35"/>
        <v>0</v>
      </c>
      <c r="AW93" s="304">
        <f t="shared" si="36"/>
        <v>0</v>
      </c>
      <c r="AX93" s="304">
        <f t="shared" si="37"/>
        <v>0</v>
      </c>
      <c r="AY93" s="304">
        <f t="shared" si="38"/>
        <v>0</v>
      </c>
      <c r="AZ93" s="304">
        <f t="shared" si="39"/>
        <v>0</v>
      </c>
      <c r="BA93" s="304">
        <f t="shared" si="40"/>
        <v>0</v>
      </c>
      <c r="BB93" s="304">
        <f t="shared" si="41"/>
        <v>0</v>
      </c>
      <c r="BC93" s="304">
        <f t="shared" si="42"/>
        <v>0</v>
      </c>
      <c r="BD93" s="304">
        <f t="shared" si="43"/>
        <v>0</v>
      </c>
      <c r="BE93" s="304">
        <f>IFERROR(IF(VLOOKUP($C93,Listen!$A$2:$F$45,6,0)="Ja",BB93-MAX(BC93:BD93),BB93-BC93),0)</f>
        <v>0</v>
      </c>
    </row>
    <row r="94" spans="1:57" s="32" customFormat="1" x14ac:dyDescent="0.25">
      <c r="A94" s="320" t="str">
        <f>IF(AND(D94&lt;&gt;0,C94&lt;&gt;0,E94&lt;&gt;0),IF(B94&lt;&gt;0,CONCATENATE(B94,"-AGr",VLOOKUP(C94,Listen!$A$2:$D$45,4,FALSE),"-",D94,"-",E94,),CONCATENATE("AGr",VLOOKUP(C94,Listen!$A$2:$D$45,4,FALSE),"-",D94,"-",E94)),"keine vollständige ID")</f>
        <v>keine vollständige ID</v>
      </c>
      <c r="B94" s="301"/>
      <c r="C94" s="287"/>
      <c r="D94" s="34"/>
      <c r="E94" s="306"/>
      <c r="F94" s="116"/>
      <c r="G94" s="17"/>
      <c r="H94" s="17"/>
      <c r="I94" s="17"/>
      <c r="J94" s="17"/>
      <c r="K94" s="17"/>
      <c r="L94" s="17"/>
      <c r="M94" s="17"/>
      <c r="N94" s="17"/>
      <c r="O94" s="116"/>
      <c r="P94" s="117">
        <f>IF(D94&gt;A_Stammdaten!$B$12,0,SUM(G94,H94,J94,L94:M94)-SUM(I94,K94,N94:O94))</f>
        <v>0</v>
      </c>
      <c r="Q94" s="17"/>
      <c r="R94" s="17"/>
      <c r="S94" s="17"/>
      <c r="T94" s="17"/>
      <c r="U94" s="62">
        <f t="shared" si="23"/>
        <v>0</v>
      </c>
      <c r="V94" s="34"/>
      <c r="W94" s="34"/>
      <c r="X94" s="34"/>
      <c r="Y94" s="34"/>
      <c r="Z94" s="34"/>
      <c r="AA94" s="63" t="str">
        <f t="shared" si="24"/>
        <v>-</v>
      </c>
      <c r="AB94" s="63" t="str">
        <f t="shared" si="25"/>
        <v>-</v>
      </c>
      <c r="AC94" s="63">
        <f>IF(ISBLANK($C94),0,VLOOKUP($C94,Listen!$A$2:$C$45,2,FALSE))</f>
        <v>0</v>
      </c>
      <c r="AD94" s="63">
        <f>IF(ISBLANK($C94),0,VLOOKUP($C94,Listen!$A$2:$C$45,3,FALSE))</f>
        <v>0</v>
      </c>
      <c r="AE94" s="49">
        <f t="shared" si="26"/>
        <v>0</v>
      </c>
      <c r="AF94" s="49">
        <f t="shared" si="26"/>
        <v>0</v>
      </c>
      <c r="AG94" s="49">
        <f>IFERROR(IF(OR($V94&lt;&gt;"Ja",VLOOKUP($C94,Listen!$A$2:$F$45,5,0)="Nein",D94&lt;IF(C94="LNG Anbindungsanlagen gemäß separater Festlegung",2022,2023)),$AC94,$AA94),0)</f>
        <v>0</v>
      </c>
      <c r="AH94" s="49">
        <f>IFERROR(IF(OR($V94&lt;&gt;"Ja",VLOOKUP($C94,Listen!$A$2:$F$45,5,0)="Nein",D94&lt;IF(C94="LNG Anbindungsanlagen gemäß separater Festlegung",2022,2023)),$AC94,$AA94),0)</f>
        <v>0</v>
      </c>
      <c r="AI94" s="49">
        <f>IFERROR(IF(OR($W94&lt;&gt;"Ja",VLOOKUP($C94,Listen!$A$2:$F$45,6,0)="Nein"),$AC94,$AB94),0)</f>
        <v>0</v>
      </c>
      <c r="AJ94" s="49">
        <f>IFERROR(IF(OR($W94&lt;&gt;"Ja",VLOOKUP($C94,Listen!$A$2:$F$45,6,0)="Nein"),$AC94,$AB94),0)</f>
        <v>0</v>
      </c>
      <c r="AK94" s="49">
        <f>IFERROR(IF(OR($W94&lt;&gt;"Ja",VLOOKUP($C94,Listen!$A$2:$F$45,6,0)="Nein"),$AC94,$AB94),0)</f>
        <v>0</v>
      </c>
      <c r="AL94" s="51">
        <f t="shared" si="27"/>
        <v>0</v>
      </c>
      <c r="AM94" s="296">
        <f>IFERROR(IF(VLOOKUP($C94,Listen!$A$2:$F$45,6,0)="Ja",MAX(BC94:BD94),D_SAV!$BC94),0)</f>
        <v>0</v>
      </c>
      <c r="AN94" s="51">
        <f t="shared" si="28"/>
        <v>0</v>
      </c>
      <c r="AP94" s="304">
        <f t="shared" si="29"/>
        <v>0</v>
      </c>
      <c r="AQ94" s="304">
        <f t="shared" si="30"/>
        <v>0</v>
      </c>
      <c r="AR94" s="304">
        <f t="shared" si="31"/>
        <v>0</v>
      </c>
      <c r="AS94" s="304">
        <f t="shared" si="32"/>
        <v>0</v>
      </c>
      <c r="AT94" s="304">
        <f t="shared" si="33"/>
        <v>0</v>
      </c>
      <c r="AU94" s="304">
        <f t="shared" si="34"/>
        <v>0</v>
      </c>
      <c r="AV94" s="304">
        <f t="shared" si="35"/>
        <v>0</v>
      </c>
      <c r="AW94" s="304">
        <f t="shared" si="36"/>
        <v>0</v>
      </c>
      <c r="AX94" s="304">
        <f t="shared" si="37"/>
        <v>0</v>
      </c>
      <c r="AY94" s="304">
        <f t="shared" si="38"/>
        <v>0</v>
      </c>
      <c r="AZ94" s="304">
        <f t="shared" si="39"/>
        <v>0</v>
      </c>
      <c r="BA94" s="304">
        <f t="shared" si="40"/>
        <v>0</v>
      </c>
      <c r="BB94" s="304">
        <f t="shared" si="41"/>
        <v>0</v>
      </c>
      <c r="BC94" s="304">
        <f t="shared" si="42"/>
        <v>0</v>
      </c>
      <c r="BD94" s="304">
        <f t="shared" si="43"/>
        <v>0</v>
      </c>
      <c r="BE94" s="304">
        <f>IFERROR(IF(VLOOKUP($C94,Listen!$A$2:$F$45,6,0)="Ja",BB94-MAX(BC94:BD94),BB94-BC94),0)</f>
        <v>0</v>
      </c>
    </row>
    <row r="95" spans="1:57" s="32" customFormat="1" x14ac:dyDescent="0.25">
      <c r="A95" s="320" t="str">
        <f>IF(AND(D95&lt;&gt;0,C95&lt;&gt;0,E95&lt;&gt;0),IF(B95&lt;&gt;0,CONCATENATE(B95,"-AGr",VLOOKUP(C95,Listen!$A$2:$D$45,4,FALSE),"-",D95,"-",E95,),CONCATENATE("AGr",VLOOKUP(C95,Listen!$A$2:$D$45,4,FALSE),"-",D95,"-",E95)),"keine vollständige ID")</f>
        <v>keine vollständige ID</v>
      </c>
      <c r="B95" s="301"/>
      <c r="C95" s="287"/>
      <c r="D95" s="34"/>
      <c r="E95" s="306"/>
      <c r="F95" s="116"/>
      <c r="G95" s="17"/>
      <c r="H95" s="17"/>
      <c r="I95" s="17"/>
      <c r="J95" s="17"/>
      <c r="K95" s="17"/>
      <c r="L95" s="17"/>
      <c r="M95" s="17"/>
      <c r="N95" s="17"/>
      <c r="O95" s="116"/>
      <c r="P95" s="117">
        <f>IF(D95&gt;A_Stammdaten!$B$12,0,SUM(G95,H95,J95,L95:M95)-SUM(I95,K95,N95:O95))</f>
        <v>0</v>
      </c>
      <c r="Q95" s="17"/>
      <c r="R95" s="17"/>
      <c r="S95" s="17"/>
      <c r="T95" s="17"/>
      <c r="U95" s="62">
        <f t="shared" si="23"/>
        <v>0</v>
      </c>
      <c r="V95" s="34"/>
      <c r="W95" s="34"/>
      <c r="X95" s="34"/>
      <c r="Y95" s="34"/>
      <c r="Z95" s="34"/>
      <c r="AA95" s="63" t="str">
        <f t="shared" si="24"/>
        <v>-</v>
      </c>
      <c r="AB95" s="63" t="str">
        <f t="shared" si="25"/>
        <v>-</v>
      </c>
      <c r="AC95" s="63">
        <f>IF(ISBLANK($C95),0,VLOOKUP($C95,Listen!$A$2:$C$45,2,FALSE))</f>
        <v>0</v>
      </c>
      <c r="AD95" s="63">
        <f>IF(ISBLANK($C95),0,VLOOKUP($C95,Listen!$A$2:$C$45,3,FALSE))</f>
        <v>0</v>
      </c>
      <c r="AE95" s="49">
        <f t="shared" si="26"/>
        <v>0</v>
      </c>
      <c r="AF95" s="49">
        <f t="shared" si="26"/>
        <v>0</v>
      </c>
      <c r="AG95" s="49">
        <f>IFERROR(IF(OR($V95&lt;&gt;"Ja",VLOOKUP($C95,Listen!$A$2:$F$45,5,0)="Nein",D95&lt;IF(C95="LNG Anbindungsanlagen gemäß separater Festlegung",2022,2023)),$AC95,$AA95),0)</f>
        <v>0</v>
      </c>
      <c r="AH95" s="49">
        <f>IFERROR(IF(OR($V95&lt;&gt;"Ja",VLOOKUP($C95,Listen!$A$2:$F$45,5,0)="Nein",D95&lt;IF(C95="LNG Anbindungsanlagen gemäß separater Festlegung",2022,2023)),$AC95,$AA95),0)</f>
        <v>0</v>
      </c>
      <c r="AI95" s="49">
        <f>IFERROR(IF(OR($W95&lt;&gt;"Ja",VLOOKUP($C95,Listen!$A$2:$F$45,6,0)="Nein"),$AC95,$AB95),0)</f>
        <v>0</v>
      </c>
      <c r="AJ95" s="49">
        <f>IFERROR(IF(OR($W95&lt;&gt;"Ja",VLOOKUP($C95,Listen!$A$2:$F$45,6,0)="Nein"),$AC95,$AB95),0)</f>
        <v>0</v>
      </c>
      <c r="AK95" s="49">
        <f>IFERROR(IF(OR($W95&lt;&gt;"Ja",VLOOKUP($C95,Listen!$A$2:$F$45,6,0)="Nein"),$AC95,$AB95),0)</f>
        <v>0</v>
      </c>
      <c r="AL95" s="51">
        <f t="shared" si="27"/>
        <v>0</v>
      </c>
      <c r="AM95" s="296">
        <f>IFERROR(IF(VLOOKUP($C95,Listen!$A$2:$F$45,6,0)="Ja",MAX(BC95:BD95),D_SAV!$BC95),0)</f>
        <v>0</v>
      </c>
      <c r="AN95" s="51">
        <f t="shared" si="28"/>
        <v>0</v>
      </c>
      <c r="AP95" s="304">
        <f t="shared" si="29"/>
        <v>0</v>
      </c>
      <c r="AQ95" s="304">
        <f t="shared" si="30"/>
        <v>0</v>
      </c>
      <c r="AR95" s="304">
        <f t="shared" si="31"/>
        <v>0</v>
      </c>
      <c r="AS95" s="304">
        <f t="shared" si="32"/>
        <v>0</v>
      </c>
      <c r="AT95" s="304">
        <f t="shared" si="33"/>
        <v>0</v>
      </c>
      <c r="AU95" s="304">
        <f t="shared" si="34"/>
        <v>0</v>
      </c>
      <c r="AV95" s="304">
        <f t="shared" si="35"/>
        <v>0</v>
      </c>
      <c r="AW95" s="304">
        <f t="shared" si="36"/>
        <v>0</v>
      </c>
      <c r="AX95" s="304">
        <f t="shared" si="37"/>
        <v>0</v>
      </c>
      <c r="AY95" s="304">
        <f t="shared" si="38"/>
        <v>0</v>
      </c>
      <c r="AZ95" s="304">
        <f t="shared" si="39"/>
        <v>0</v>
      </c>
      <c r="BA95" s="304">
        <f t="shared" si="40"/>
        <v>0</v>
      </c>
      <c r="BB95" s="304">
        <f t="shared" si="41"/>
        <v>0</v>
      </c>
      <c r="BC95" s="304">
        <f t="shared" si="42"/>
        <v>0</v>
      </c>
      <c r="BD95" s="304">
        <f t="shared" si="43"/>
        <v>0</v>
      </c>
      <c r="BE95" s="304">
        <f>IFERROR(IF(VLOOKUP($C95,Listen!$A$2:$F$45,6,0)="Ja",BB95-MAX(BC95:BD95),BB95-BC95),0)</f>
        <v>0</v>
      </c>
    </row>
    <row r="96" spans="1:57" s="32" customFormat="1" x14ac:dyDescent="0.25">
      <c r="A96" s="320" t="str">
        <f>IF(AND(D96&lt;&gt;0,C96&lt;&gt;0,E96&lt;&gt;0),IF(B96&lt;&gt;0,CONCATENATE(B96,"-AGr",VLOOKUP(C96,Listen!$A$2:$D$45,4,FALSE),"-",D96,"-",E96,),CONCATENATE("AGr",VLOOKUP(C96,Listen!$A$2:$D$45,4,FALSE),"-",D96,"-",E96)),"keine vollständige ID")</f>
        <v>keine vollständige ID</v>
      </c>
      <c r="B96" s="301"/>
      <c r="C96" s="287"/>
      <c r="D96" s="34"/>
      <c r="E96" s="306"/>
      <c r="F96" s="116"/>
      <c r="G96" s="17"/>
      <c r="H96" s="17"/>
      <c r="I96" s="17"/>
      <c r="J96" s="17"/>
      <c r="K96" s="17"/>
      <c r="L96" s="17"/>
      <c r="M96" s="17"/>
      <c r="N96" s="17"/>
      <c r="O96" s="116"/>
      <c r="P96" s="117">
        <f>IF(D96&gt;A_Stammdaten!$B$12,0,SUM(G96,H96,J96,L96:M96)-SUM(I96,K96,N96:O96))</f>
        <v>0</v>
      </c>
      <c r="Q96" s="17"/>
      <c r="R96" s="17"/>
      <c r="S96" s="17"/>
      <c r="T96" s="17"/>
      <c r="U96" s="62">
        <f t="shared" si="23"/>
        <v>0</v>
      </c>
      <c r="V96" s="34"/>
      <c r="W96" s="34"/>
      <c r="X96" s="34"/>
      <c r="Y96" s="34"/>
      <c r="Z96" s="34"/>
      <c r="AA96" s="63" t="str">
        <f t="shared" si="24"/>
        <v>-</v>
      </c>
      <c r="AB96" s="63" t="str">
        <f t="shared" si="25"/>
        <v>-</v>
      </c>
      <c r="AC96" s="63">
        <f>IF(ISBLANK($C96),0,VLOOKUP($C96,Listen!$A$2:$C$45,2,FALSE))</f>
        <v>0</v>
      </c>
      <c r="AD96" s="63">
        <f>IF(ISBLANK($C96),0,VLOOKUP($C96,Listen!$A$2:$C$45,3,FALSE))</f>
        <v>0</v>
      </c>
      <c r="AE96" s="49">
        <f t="shared" si="26"/>
        <v>0</v>
      </c>
      <c r="AF96" s="49">
        <f t="shared" si="26"/>
        <v>0</v>
      </c>
      <c r="AG96" s="49">
        <f>IFERROR(IF(OR($V96&lt;&gt;"Ja",VLOOKUP($C96,Listen!$A$2:$F$45,5,0)="Nein",D96&lt;IF(C96="LNG Anbindungsanlagen gemäß separater Festlegung",2022,2023)),$AC96,$AA96),0)</f>
        <v>0</v>
      </c>
      <c r="AH96" s="49">
        <f>IFERROR(IF(OR($V96&lt;&gt;"Ja",VLOOKUP($C96,Listen!$A$2:$F$45,5,0)="Nein",D96&lt;IF(C96="LNG Anbindungsanlagen gemäß separater Festlegung",2022,2023)),$AC96,$AA96),0)</f>
        <v>0</v>
      </c>
      <c r="AI96" s="49">
        <f>IFERROR(IF(OR($W96&lt;&gt;"Ja",VLOOKUP($C96,Listen!$A$2:$F$45,6,0)="Nein"),$AC96,$AB96),0)</f>
        <v>0</v>
      </c>
      <c r="AJ96" s="49">
        <f>IFERROR(IF(OR($W96&lt;&gt;"Ja",VLOOKUP($C96,Listen!$A$2:$F$45,6,0)="Nein"),$AC96,$AB96),0)</f>
        <v>0</v>
      </c>
      <c r="AK96" s="49">
        <f>IFERROR(IF(OR($W96&lt;&gt;"Ja",VLOOKUP($C96,Listen!$A$2:$F$45,6,0)="Nein"),$AC96,$AB96),0)</f>
        <v>0</v>
      </c>
      <c r="AL96" s="51">
        <f t="shared" si="27"/>
        <v>0</v>
      </c>
      <c r="AM96" s="296">
        <f>IFERROR(IF(VLOOKUP($C96,Listen!$A$2:$F$45,6,0)="Ja",MAX(BC96:BD96),D_SAV!$BC96),0)</f>
        <v>0</v>
      </c>
      <c r="AN96" s="51">
        <f t="shared" si="28"/>
        <v>0</v>
      </c>
      <c r="AP96" s="304">
        <f t="shared" si="29"/>
        <v>0</v>
      </c>
      <c r="AQ96" s="304">
        <f t="shared" si="30"/>
        <v>0</v>
      </c>
      <c r="AR96" s="304">
        <f t="shared" si="31"/>
        <v>0</v>
      </c>
      <c r="AS96" s="304">
        <f t="shared" si="32"/>
        <v>0</v>
      </c>
      <c r="AT96" s="304">
        <f t="shared" si="33"/>
        <v>0</v>
      </c>
      <c r="AU96" s="304">
        <f t="shared" si="34"/>
        <v>0</v>
      </c>
      <c r="AV96" s="304">
        <f t="shared" si="35"/>
        <v>0</v>
      </c>
      <c r="AW96" s="304">
        <f t="shared" si="36"/>
        <v>0</v>
      </c>
      <c r="AX96" s="304">
        <f t="shared" si="37"/>
        <v>0</v>
      </c>
      <c r="AY96" s="304">
        <f t="shared" si="38"/>
        <v>0</v>
      </c>
      <c r="AZ96" s="304">
        <f t="shared" si="39"/>
        <v>0</v>
      </c>
      <c r="BA96" s="304">
        <f t="shared" si="40"/>
        <v>0</v>
      </c>
      <c r="BB96" s="304">
        <f t="shared" si="41"/>
        <v>0</v>
      </c>
      <c r="BC96" s="304">
        <f t="shared" si="42"/>
        <v>0</v>
      </c>
      <c r="BD96" s="304">
        <f t="shared" si="43"/>
        <v>0</v>
      </c>
      <c r="BE96" s="304">
        <f>IFERROR(IF(VLOOKUP($C96,Listen!$A$2:$F$45,6,0)="Ja",BB96-MAX(BC96:BD96),BB96-BC96),0)</f>
        <v>0</v>
      </c>
    </row>
    <row r="97" spans="1:57" s="32" customFormat="1" x14ac:dyDescent="0.25">
      <c r="A97" s="320" t="str">
        <f>IF(AND(D97&lt;&gt;0,C97&lt;&gt;0,E97&lt;&gt;0),IF(B97&lt;&gt;0,CONCATENATE(B97,"-AGr",VLOOKUP(C97,Listen!$A$2:$D$45,4,FALSE),"-",D97,"-",E97,),CONCATENATE("AGr",VLOOKUP(C97,Listen!$A$2:$D$45,4,FALSE),"-",D97,"-",E97)),"keine vollständige ID")</f>
        <v>keine vollständige ID</v>
      </c>
      <c r="B97" s="301"/>
      <c r="C97" s="287"/>
      <c r="D97" s="34"/>
      <c r="E97" s="306"/>
      <c r="F97" s="116"/>
      <c r="G97" s="17"/>
      <c r="H97" s="17"/>
      <c r="I97" s="17"/>
      <c r="J97" s="17"/>
      <c r="K97" s="17"/>
      <c r="L97" s="17"/>
      <c r="M97" s="17"/>
      <c r="N97" s="17"/>
      <c r="O97" s="116"/>
      <c r="P97" s="117">
        <f>IF(D97&gt;A_Stammdaten!$B$12,0,SUM(G97,H97,J97,L97:M97)-SUM(I97,K97,N97:O97))</f>
        <v>0</v>
      </c>
      <c r="Q97" s="17"/>
      <c r="R97" s="17"/>
      <c r="S97" s="17"/>
      <c r="T97" s="17"/>
      <c r="U97" s="62">
        <f t="shared" si="23"/>
        <v>0</v>
      </c>
      <c r="V97" s="34"/>
      <c r="W97" s="34"/>
      <c r="X97" s="34"/>
      <c r="Y97" s="34"/>
      <c r="Z97" s="34"/>
      <c r="AA97" s="63" t="str">
        <f t="shared" si="24"/>
        <v>-</v>
      </c>
      <c r="AB97" s="63" t="str">
        <f t="shared" si="25"/>
        <v>-</v>
      </c>
      <c r="AC97" s="63">
        <f>IF(ISBLANK($C97),0,VLOOKUP($C97,Listen!$A$2:$C$45,2,FALSE))</f>
        <v>0</v>
      </c>
      <c r="AD97" s="63">
        <f>IF(ISBLANK($C97),0,VLOOKUP($C97,Listen!$A$2:$C$45,3,FALSE))</f>
        <v>0</v>
      </c>
      <c r="AE97" s="49">
        <f t="shared" si="26"/>
        <v>0</v>
      </c>
      <c r="AF97" s="49">
        <f t="shared" si="26"/>
        <v>0</v>
      </c>
      <c r="AG97" s="49">
        <f>IFERROR(IF(OR($V97&lt;&gt;"Ja",VLOOKUP($C97,Listen!$A$2:$F$45,5,0)="Nein",D97&lt;IF(C97="LNG Anbindungsanlagen gemäß separater Festlegung",2022,2023)),$AC97,$AA97),0)</f>
        <v>0</v>
      </c>
      <c r="AH97" s="49">
        <f>IFERROR(IF(OR($V97&lt;&gt;"Ja",VLOOKUP($C97,Listen!$A$2:$F$45,5,0)="Nein",D97&lt;IF(C97="LNG Anbindungsanlagen gemäß separater Festlegung",2022,2023)),$AC97,$AA97),0)</f>
        <v>0</v>
      </c>
      <c r="AI97" s="49">
        <f>IFERROR(IF(OR($W97&lt;&gt;"Ja",VLOOKUP($C97,Listen!$A$2:$F$45,6,0)="Nein"),$AC97,$AB97),0)</f>
        <v>0</v>
      </c>
      <c r="AJ97" s="49">
        <f>IFERROR(IF(OR($W97&lt;&gt;"Ja",VLOOKUP($C97,Listen!$A$2:$F$45,6,0)="Nein"),$AC97,$AB97),0)</f>
        <v>0</v>
      </c>
      <c r="AK97" s="49">
        <f>IFERROR(IF(OR($W97&lt;&gt;"Ja",VLOOKUP($C97,Listen!$A$2:$F$45,6,0)="Nein"),$AC97,$AB97),0)</f>
        <v>0</v>
      </c>
      <c r="AL97" s="51">
        <f t="shared" si="27"/>
        <v>0</v>
      </c>
      <c r="AM97" s="296">
        <f>IFERROR(IF(VLOOKUP($C97,Listen!$A$2:$F$45,6,0)="Ja",MAX(BC97:BD97),D_SAV!$BC97),0)</f>
        <v>0</v>
      </c>
      <c r="AN97" s="51">
        <f t="shared" si="28"/>
        <v>0</v>
      </c>
      <c r="AP97" s="304">
        <f t="shared" si="29"/>
        <v>0</v>
      </c>
      <c r="AQ97" s="304">
        <f t="shared" si="30"/>
        <v>0</v>
      </c>
      <c r="AR97" s="304">
        <f t="shared" si="31"/>
        <v>0</v>
      </c>
      <c r="AS97" s="304">
        <f t="shared" si="32"/>
        <v>0</v>
      </c>
      <c r="AT97" s="304">
        <f t="shared" si="33"/>
        <v>0</v>
      </c>
      <c r="AU97" s="304">
        <f t="shared" si="34"/>
        <v>0</v>
      </c>
      <c r="AV97" s="304">
        <f t="shared" si="35"/>
        <v>0</v>
      </c>
      <c r="AW97" s="304">
        <f t="shared" si="36"/>
        <v>0</v>
      </c>
      <c r="AX97" s="304">
        <f t="shared" si="37"/>
        <v>0</v>
      </c>
      <c r="AY97" s="304">
        <f t="shared" si="38"/>
        <v>0</v>
      </c>
      <c r="AZ97" s="304">
        <f t="shared" si="39"/>
        <v>0</v>
      </c>
      <c r="BA97" s="304">
        <f t="shared" si="40"/>
        <v>0</v>
      </c>
      <c r="BB97" s="304">
        <f t="shared" si="41"/>
        <v>0</v>
      </c>
      <c r="BC97" s="304">
        <f t="shared" si="42"/>
        <v>0</v>
      </c>
      <c r="BD97" s="304">
        <f t="shared" si="43"/>
        <v>0</v>
      </c>
      <c r="BE97" s="304">
        <f>IFERROR(IF(VLOOKUP($C97,Listen!$A$2:$F$45,6,0)="Ja",BB97-MAX(BC97:BD97),BB97-BC97),0)</f>
        <v>0</v>
      </c>
    </row>
    <row r="98" spans="1:57" s="32" customFormat="1" x14ac:dyDescent="0.25">
      <c r="A98" s="320" t="str">
        <f>IF(AND(D98&lt;&gt;0,C98&lt;&gt;0,E98&lt;&gt;0),IF(B98&lt;&gt;0,CONCATENATE(B98,"-AGr",VLOOKUP(C98,Listen!$A$2:$D$45,4,FALSE),"-",D98,"-",E98,),CONCATENATE("AGr",VLOOKUP(C98,Listen!$A$2:$D$45,4,FALSE),"-",D98,"-",E98)),"keine vollständige ID")</f>
        <v>keine vollständige ID</v>
      </c>
      <c r="B98" s="301"/>
      <c r="C98" s="287"/>
      <c r="D98" s="34"/>
      <c r="E98" s="306"/>
      <c r="F98" s="116"/>
      <c r="G98" s="17"/>
      <c r="H98" s="17"/>
      <c r="I98" s="17"/>
      <c r="J98" s="17"/>
      <c r="K98" s="17"/>
      <c r="L98" s="17"/>
      <c r="M98" s="17"/>
      <c r="N98" s="17"/>
      <c r="O98" s="116"/>
      <c r="P98" s="117">
        <f>IF(D98&gt;A_Stammdaten!$B$12,0,SUM(G98,H98,J98,L98:M98)-SUM(I98,K98,N98:O98))</f>
        <v>0</v>
      </c>
      <c r="Q98" s="17"/>
      <c r="R98" s="17"/>
      <c r="S98" s="17"/>
      <c r="T98" s="17"/>
      <c r="U98" s="62">
        <f t="shared" si="23"/>
        <v>0</v>
      </c>
      <c r="V98" s="34"/>
      <c r="W98" s="34"/>
      <c r="X98" s="34"/>
      <c r="Y98" s="34"/>
      <c r="Z98" s="34"/>
      <c r="AA98" s="63" t="str">
        <f t="shared" si="24"/>
        <v>-</v>
      </c>
      <c r="AB98" s="63" t="str">
        <f t="shared" si="25"/>
        <v>-</v>
      </c>
      <c r="AC98" s="63">
        <f>IF(ISBLANK($C98),0,VLOOKUP($C98,Listen!$A$2:$C$45,2,FALSE))</f>
        <v>0</v>
      </c>
      <c r="AD98" s="63">
        <f>IF(ISBLANK($C98),0,VLOOKUP($C98,Listen!$A$2:$C$45,3,FALSE))</f>
        <v>0</v>
      </c>
      <c r="AE98" s="49">
        <f t="shared" si="26"/>
        <v>0</v>
      </c>
      <c r="AF98" s="49">
        <f t="shared" si="26"/>
        <v>0</v>
      </c>
      <c r="AG98" s="49">
        <f>IFERROR(IF(OR($V98&lt;&gt;"Ja",VLOOKUP($C98,Listen!$A$2:$F$45,5,0)="Nein",D98&lt;IF(C98="LNG Anbindungsanlagen gemäß separater Festlegung",2022,2023)),$AC98,$AA98),0)</f>
        <v>0</v>
      </c>
      <c r="AH98" s="49">
        <f>IFERROR(IF(OR($V98&lt;&gt;"Ja",VLOOKUP($C98,Listen!$A$2:$F$45,5,0)="Nein",D98&lt;IF(C98="LNG Anbindungsanlagen gemäß separater Festlegung",2022,2023)),$AC98,$AA98),0)</f>
        <v>0</v>
      </c>
      <c r="AI98" s="49">
        <f>IFERROR(IF(OR($W98&lt;&gt;"Ja",VLOOKUP($C98,Listen!$A$2:$F$45,6,0)="Nein"),$AC98,$AB98),0)</f>
        <v>0</v>
      </c>
      <c r="AJ98" s="49">
        <f>IFERROR(IF(OR($W98&lt;&gt;"Ja",VLOOKUP($C98,Listen!$A$2:$F$45,6,0)="Nein"),$AC98,$AB98),0)</f>
        <v>0</v>
      </c>
      <c r="AK98" s="49">
        <f>IFERROR(IF(OR($W98&lt;&gt;"Ja",VLOOKUP($C98,Listen!$A$2:$F$45,6,0)="Nein"),$AC98,$AB98),0)</f>
        <v>0</v>
      </c>
      <c r="AL98" s="51">
        <f t="shared" si="27"/>
        <v>0</v>
      </c>
      <c r="AM98" s="296">
        <f>IFERROR(IF(VLOOKUP($C98,Listen!$A$2:$F$45,6,0)="Ja",MAX(BC98:BD98),D_SAV!$BC98),0)</f>
        <v>0</v>
      </c>
      <c r="AN98" s="51">
        <f t="shared" si="28"/>
        <v>0</v>
      </c>
      <c r="AP98" s="304">
        <f t="shared" si="29"/>
        <v>0</v>
      </c>
      <c r="AQ98" s="304">
        <f t="shared" si="30"/>
        <v>0</v>
      </c>
      <c r="AR98" s="304">
        <f t="shared" si="31"/>
        <v>0</v>
      </c>
      <c r="AS98" s="304">
        <f t="shared" si="32"/>
        <v>0</v>
      </c>
      <c r="AT98" s="304">
        <f t="shared" si="33"/>
        <v>0</v>
      </c>
      <c r="AU98" s="304">
        <f t="shared" si="34"/>
        <v>0</v>
      </c>
      <c r="AV98" s="304">
        <f t="shared" si="35"/>
        <v>0</v>
      </c>
      <c r="AW98" s="304">
        <f t="shared" si="36"/>
        <v>0</v>
      </c>
      <c r="AX98" s="304">
        <f t="shared" si="37"/>
        <v>0</v>
      </c>
      <c r="AY98" s="304">
        <f t="shared" si="38"/>
        <v>0</v>
      </c>
      <c r="AZ98" s="304">
        <f t="shared" si="39"/>
        <v>0</v>
      </c>
      <c r="BA98" s="304">
        <f t="shared" si="40"/>
        <v>0</v>
      </c>
      <c r="BB98" s="304">
        <f t="shared" si="41"/>
        <v>0</v>
      </c>
      <c r="BC98" s="304">
        <f t="shared" si="42"/>
        <v>0</v>
      </c>
      <c r="BD98" s="304">
        <f t="shared" si="43"/>
        <v>0</v>
      </c>
      <c r="BE98" s="304">
        <f>IFERROR(IF(VLOOKUP($C98,Listen!$A$2:$F$45,6,0)="Ja",BB98-MAX(BC98:BD98),BB98-BC98),0)</f>
        <v>0</v>
      </c>
    </row>
    <row r="99" spans="1:57" s="32" customFormat="1" x14ac:dyDescent="0.25">
      <c r="A99" s="320" t="str">
        <f>IF(AND(D99&lt;&gt;0,C99&lt;&gt;0,E99&lt;&gt;0),IF(B99&lt;&gt;0,CONCATENATE(B99,"-AGr",VLOOKUP(C99,Listen!$A$2:$D$45,4,FALSE),"-",D99,"-",E99,),CONCATENATE("AGr",VLOOKUP(C99,Listen!$A$2:$D$45,4,FALSE),"-",D99,"-",E99)),"keine vollständige ID")</f>
        <v>keine vollständige ID</v>
      </c>
      <c r="B99" s="301"/>
      <c r="C99" s="287"/>
      <c r="D99" s="34"/>
      <c r="E99" s="306"/>
      <c r="F99" s="116"/>
      <c r="G99" s="17"/>
      <c r="H99" s="17"/>
      <c r="I99" s="17"/>
      <c r="J99" s="17"/>
      <c r="K99" s="17"/>
      <c r="L99" s="17"/>
      <c r="M99" s="17"/>
      <c r="N99" s="17"/>
      <c r="O99" s="116"/>
      <c r="P99" s="117">
        <f>IF(D99&gt;A_Stammdaten!$B$12,0,SUM(G99,H99,J99,L99:M99)-SUM(I99,K99,N99:O99))</f>
        <v>0</v>
      </c>
      <c r="Q99" s="17"/>
      <c r="R99" s="17"/>
      <c r="S99" s="17"/>
      <c r="T99" s="17"/>
      <c r="U99" s="62">
        <f t="shared" si="23"/>
        <v>0</v>
      </c>
      <c r="V99" s="34"/>
      <c r="W99" s="34"/>
      <c r="X99" s="34"/>
      <c r="Y99" s="34"/>
      <c r="Z99" s="34"/>
      <c r="AA99" s="63" t="str">
        <f t="shared" si="24"/>
        <v>-</v>
      </c>
      <c r="AB99" s="63" t="str">
        <f t="shared" si="25"/>
        <v>-</v>
      </c>
      <c r="AC99" s="63">
        <f>IF(ISBLANK($C99),0,VLOOKUP($C99,Listen!$A$2:$C$45,2,FALSE))</f>
        <v>0</v>
      </c>
      <c r="AD99" s="63">
        <f>IF(ISBLANK($C99),0,VLOOKUP($C99,Listen!$A$2:$C$45,3,FALSE))</f>
        <v>0</v>
      </c>
      <c r="AE99" s="49">
        <f t="shared" si="26"/>
        <v>0</v>
      </c>
      <c r="AF99" s="49">
        <f t="shared" si="26"/>
        <v>0</v>
      </c>
      <c r="AG99" s="49">
        <f>IFERROR(IF(OR($V99&lt;&gt;"Ja",VLOOKUP($C99,Listen!$A$2:$F$45,5,0)="Nein",D99&lt;IF(C99="LNG Anbindungsanlagen gemäß separater Festlegung",2022,2023)),$AC99,$AA99),0)</f>
        <v>0</v>
      </c>
      <c r="AH99" s="49">
        <f>IFERROR(IF(OR($V99&lt;&gt;"Ja",VLOOKUP($C99,Listen!$A$2:$F$45,5,0)="Nein",D99&lt;IF(C99="LNG Anbindungsanlagen gemäß separater Festlegung",2022,2023)),$AC99,$AA99),0)</f>
        <v>0</v>
      </c>
      <c r="AI99" s="49">
        <f>IFERROR(IF(OR($W99&lt;&gt;"Ja",VLOOKUP($C99,Listen!$A$2:$F$45,6,0)="Nein"),$AC99,$AB99),0)</f>
        <v>0</v>
      </c>
      <c r="AJ99" s="49">
        <f>IFERROR(IF(OR($W99&lt;&gt;"Ja",VLOOKUP($C99,Listen!$A$2:$F$45,6,0)="Nein"),$AC99,$AB99),0)</f>
        <v>0</v>
      </c>
      <c r="AK99" s="49">
        <f>IFERROR(IF(OR($W99&lt;&gt;"Ja",VLOOKUP($C99,Listen!$A$2:$F$45,6,0)="Nein"),$AC99,$AB99),0)</f>
        <v>0</v>
      </c>
      <c r="AL99" s="51">
        <f t="shared" si="27"/>
        <v>0</v>
      </c>
      <c r="AM99" s="296">
        <f>IFERROR(IF(VLOOKUP($C99,Listen!$A$2:$F$45,6,0)="Ja",MAX(BC99:BD99),D_SAV!$BC99),0)</f>
        <v>0</v>
      </c>
      <c r="AN99" s="51">
        <f t="shared" si="28"/>
        <v>0</v>
      </c>
      <c r="AP99" s="304">
        <f t="shared" si="29"/>
        <v>0</v>
      </c>
      <c r="AQ99" s="304">
        <f t="shared" si="30"/>
        <v>0</v>
      </c>
      <c r="AR99" s="304">
        <f t="shared" si="31"/>
        <v>0</v>
      </c>
      <c r="AS99" s="304">
        <f t="shared" si="32"/>
        <v>0</v>
      </c>
      <c r="AT99" s="304">
        <f t="shared" si="33"/>
        <v>0</v>
      </c>
      <c r="AU99" s="304">
        <f t="shared" si="34"/>
        <v>0</v>
      </c>
      <c r="AV99" s="304">
        <f t="shared" si="35"/>
        <v>0</v>
      </c>
      <c r="AW99" s="304">
        <f t="shared" si="36"/>
        <v>0</v>
      </c>
      <c r="AX99" s="304">
        <f t="shared" si="37"/>
        <v>0</v>
      </c>
      <c r="AY99" s="304">
        <f t="shared" si="38"/>
        <v>0</v>
      </c>
      <c r="AZ99" s="304">
        <f t="shared" si="39"/>
        <v>0</v>
      </c>
      <c r="BA99" s="304">
        <f t="shared" si="40"/>
        <v>0</v>
      </c>
      <c r="BB99" s="304">
        <f t="shared" si="41"/>
        <v>0</v>
      </c>
      <c r="BC99" s="304">
        <f t="shared" si="42"/>
        <v>0</v>
      </c>
      <c r="BD99" s="304">
        <f t="shared" si="43"/>
        <v>0</v>
      </c>
      <c r="BE99" s="304">
        <f>IFERROR(IF(VLOOKUP($C99,Listen!$A$2:$F$45,6,0)="Ja",BB99-MAX(BC99:BD99),BB99-BC99),0)</f>
        <v>0</v>
      </c>
    </row>
    <row r="100" spans="1:57" s="32" customFormat="1" x14ac:dyDescent="0.25">
      <c r="A100" s="320" t="str">
        <f>IF(AND(D100&lt;&gt;0,C100&lt;&gt;0,E100&lt;&gt;0),IF(B100&lt;&gt;0,CONCATENATE(B100,"-AGr",VLOOKUP(C100,Listen!$A$2:$D$45,4,FALSE),"-",D100,"-",E100,),CONCATENATE("AGr",VLOOKUP(C100,Listen!$A$2:$D$45,4,FALSE),"-",D100,"-",E100)),"keine vollständige ID")</f>
        <v>keine vollständige ID</v>
      </c>
      <c r="B100" s="301"/>
      <c r="C100" s="287"/>
      <c r="D100" s="34"/>
      <c r="E100" s="306"/>
      <c r="F100" s="116"/>
      <c r="G100" s="17"/>
      <c r="H100" s="17"/>
      <c r="I100" s="17"/>
      <c r="J100" s="17"/>
      <c r="K100" s="17"/>
      <c r="L100" s="17"/>
      <c r="M100" s="17"/>
      <c r="N100" s="17"/>
      <c r="O100" s="116"/>
      <c r="P100" s="117">
        <f>IF(D100&gt;A_Stammdaten!$B$12,0,SUM(G100,H100,J100,L100:M100)-SUM(I100,K100,N100:O100))</f>
        <v>0</v>
      </c>
      <c r="Q100" s="17"/>
      <c r="R100" s="17"/>
      <c r="S100" s="17"/>
      <c r="T100" s="17"/>
      <c r="U100" s="62">
        <f t="shared" si="23"/>
        <v>0</v>
      </c>
      <c r="V100" s="34"/>
      <c r="W100" s="34"/>
      <c r="X100" s="34"/>
      <c r="Y100" s="34"/>
      <c r="Z100" s="34"/>
      <c r="AA100" s="63" t="str">
        <f t="shared" si="24"/>
        <v>-</v>
      </c>
      <c r="AB100" s="63" t="str">
        <f t="shared" si="25"/>
        <v>-</v>
      </c>
      <c r="AC100" s="63">
        <f>IF(ISBLANK($C100),0,VLOOKUP($C100,Listen!$A$2:$C$45,2,FALSE))</f>
        <v>0</v>
      </c>
      <c r="AD100" s="63">
        <f>IF(ISBLANK($C100),0,VLOOKUP($C100,Listen!$A$2:$C$45,3,FALSE))</f>
        <v>0</v>
      </c>
      <c r="AE100" s="49">
        <f t="shared" si="26"/>
        <v>0</v>
      </c>
      <c r="AF100" s="49">
        <f t="shared" si="26"/>
        <v>0</v>
      </c>
      <c r="AG100" s="49">
        <f>IFERROR(IF(OR($V100&lt;&gt;"Ja",VLOOKUP($C100,Listen!$A$2:$F$45,5,0)="Nein",D100&lt;IF(C100="LNG Anbindungsanlagen gemäß separater Festlegung",2022,2023)),$AC100,$AA100),0)</f>
        <v>0</v>
      </c>
      <c r="AH100" s="49">
        <f>IFERROR(IF(OR($V100&lt;&gt;"Ja",VLOOKUP($C100,Listen!$A$2:$F$45,5,0)="Nein",D100&lt;IF(C100="LNG Anbindungsanlagen gemäß separater Festlegung",2022,2023)),$AC100,$AA100),0)</f>
        <v>0</v>
      </c>
      <c r="AI100" s="49">
        <f>IFERROR(IF(OR($W100&lt;&gt;"Ja",VLOOKUP($C100,Listen!$A$2:$F$45,6,0)="Nein"),$AC100,$AB100),0)</f>
        <v>0</v>
      </c>
      <c r="AJ100" s="49">
        <f>IFERROR(IF(OR($W100&lt;&gt;"Ja",VLOOKUP($C100,Listen!$A$2:$F$45,6,0)="Nein"),$AC100,$AB100),0)</f>
        <v>0</v>
      </c>
      <c r="AK100" s="49">
        <f>IFERROR(IF(OR($W100&lt;&gt;"Ja",VLOOKUP($C100,Listen!$A$2:$F$45,6,0)="Nein"),$AC100,$AB100),0)</f>
        <v>0</v>
      </c>
      <c r="AL100" s="51">
        <f t="shared" si="27"/>
        <v>0</v>
      </c>
      <c r="AM100" s="296">
        <f>IFERROR(IF(VLOOKUP($C100,Listen!$A$2:$F$45,6,0)="Ja",MAX(BC100:BD100),D_SAV!$BC100),0)</f>
        <v>0</v>
      </c>
      <c r="AN100" s="51">
        <f t="shared" si="28"/>
        <v>0</v>
      </c>
      <c r="AP100" s="304">
        <f t="shared" si="29"/>
        <v>0</v>
      </c>
      <c r="AQ100" s="304">
        <f t="shared" si="30"/>
        <v>0</v>
      </c>
      <c r="AR100" s="304">
        <f t="shared" si="31"/>
        <v>0</v>
      </c>
      <c r="AS100" s="304">
        <f t="shared" si="32"/>
        <v>0</v>
      </c>
      <c r="AT100" s="304">
        <f t="shared" si="33"/>
        <v>0</v>
      </c>
      <c r="AU100" s="304">
        <f t="shared" si="34"/>
        <v>0</v>
      </c>
      <c r="AV100" s="304">
        <f t="shared" si="35"/>
        <v>0</v>
      </c>
      <c r="AW100" s="304">
        <f t="shared" si="36"/>
        <v>0</v>
      </c>
      <c r="AX100" s="304">
        <f t="shared" si="37"/>
        <v>0</v>
      </c>
      <c r="AY100" s="304">
        <f t="shared" si="38"/>
        <v>0</v>
      </c>
      <c r="AZ100" s="304">
        <f t="shared" si="39"/>
        <v>0</v>
      </c>
      <c r="BA100" s="304">
        <f t="shared" si="40"/>
        <v>0</v>
      </c>
      <c r="BB100" s="304">
        <f t="shared" si="41"/>
        <v>0</v>
      </c>
      <c r="BC100" s="304">
        <f t="shared" si="42"/>
        <v>0</v>
      </c>
      <c r="BD100" s="304">
        <f t="shared" si="43"/>
        <v>0</v>
      </c>
      <c r="BE100" s="304">
        <f>IFERROR(IF(VLOOKUP($C100,Listen!$A$2:$F$45,6,0)="Ja",BB100-MAX(BC100:BD100),BB100-BC100),0)</f>
        <v>0</v>
      </c>
    </row>
    <row r="101" spans="1:57" s="32" customFormat="1" x14ac:dyDescent="0.25">
      <c r="A101" s="320" t="str">
        <f>IF(AND(D101&lt;&gt;0,C101&lt;&gt;0,E101&lt;&gt;0),IF(B101&lt;&gt;0,CONCATENATE(B101,"-AGr",VLOOKUP(C101,Listen!$A$2:$D$45,4,FALSE),"-",D101,"-",E101,),CONCATENATE("AGr",VLOOKUP(C101,Listen!$A$2:$D$45,4,FALSE),"-",D101,"-",E101)),"keine vollständige ID")</f>
        <v>keine vollständige ID</v>
      </c>
      <c r="B101" s="301"/>
      <c r="C101" s="287"/>
      <c r="D101" s="34"/>
      <c r="E101" s="306"/>
      <c r="F101" s="116"/>
      <c r="G101" s="17"/>
      <c r="H101" s="17"/>
      <c r="I101" s="17"/>
      <c r="J101" s="17"/>
      <c r="K101" s="17"/>
      <c r="L101" s="17"/>
      <c r="M101" s="17"/>
      <c r="N101" s="17"/>
      <c r="O101" s="116"/>
      <c r="P101" s="117">
        <f>IF(D101&gt;A_Stammdaten!$B$12,0,SUM(G101,H101,J101,L101:M101)-SUM(I101,K101,N101:O101))</f>
        <v>0</v>
      </c>
      <c r="Q101" s="17"/>
      <c r="R101" s="17"/>
      <c r="S101" s="17"/>
      <c r="T101" s="17"/>
      <c r="U101" s="62">
        <f t="shared" si="23"/>
        <v>0</v>
      </c>
      <c r="V101" s="34"/>
      <c r="W101" s="34"/>
      <c r="X101" s="34"/>
      <c r="Y101" s="34"/>
      <c r="Z101" s="34"/>
      <c r="AA101" s="63" t="str">
        <f t="shared" si="24"/>
        <v>-</v>
      </c>
      <c r="AB101" s="63" t="str">
        <f t="shared" si="25"/>
        <v>-</v>
      </c>
      <c r="AC101" s="63">
        <f>IF(ISBLANK($C101),0,VLOOKUP($C101,Listen!$A$2:$C$45,2,FALSE))</f>
        <v>0</v>
      </c>
      <c r="AD101" s="63">
        <f>IF(ISBLANK($C101),0,VLOOKUP($C101,Listen!$A$2:$C$45,3,FALSE))</f>
        <v>0</v>
      </c>
      <c r="AE101" s="49">
        <f t="shared" si="26"/>
        <v>0</v>
      </c>
      <c r="AF101" s="49">
        <f t="shared" si="26"/>
        <v>0</v>
      </c>
      <c r="AG101" s="49">
        <f>IFERROR(IF(OR($V101&lt;&gt;"Ja",VLOOKUP($C101,Listen!$A$2:$F$45,5,0)="Nein",D101&lt;IF(C101="LNG Anbindungsanlagen gemäß separater Festlegung",2022,2023)),$AC101,$AA101),0)</f>
        <v>0</v>
      </c>
      <c r="AH101" s="49">
        <f>IFERROR(IF(OR($V101&lt;&gt;"Ja",VLOOKUP($C101,Listen!$A$2:$F$45,5,0)="Nein",D101&lt;IF(C101="LNG Anbindungsanlagen gemäß separater Festlegung",2022,2023)),$AC101,$AA101),0)</f>
        <v>0</v>
      </c>
      <c r="AI101" s="49">
        <f>IFERROR(IF(OR($W101&lt;&gt;"Ja",VLOOKUP($C101,Listen!$A$2:$F$45,6,0)="Nein"),$AC101,$AB101),0)</f>
        <v>0</v>
      </c>
      <c r="AJ101" s="49">
        <f>IFERROR(IF(OR($W101&lt;&gt;"Ja",VLOOKUP($C101,Listen!$A$2:$F$45,6,0)="Nein"),$AC101,$AB101),0)</f>
        <v>0</v>
      </c>
      <c r="AK101" s="49">
        <f>IFERROR(IF(OR($W101&lt;&gt;"Ja",VLOOKUP($C101,Listen!$A$2:$F$45,6,0)="Nein"),$AC101,$AB101),0)</f>
        <v>0</v>
      </c>
      <c r="AL101" s="51">
        <f t="shared" si="27"/>
        <v>0</v>
      </c>
      <c r="AM101" s="296">
        <f>IFERROR(IF(VLOOKUP($C101,Listen!$A$2:$F$45,6,0)="Ja",MAX(BC101:BD101),D_SAV!$BC101),0)</f>
        <v>0</v>
      </c>
      <c r="AN101" s="51">
        <f t="shared" si="28"/>
        <v>0</v>
      </c>
      <c r="AP101" s="304">
        <f t="shared" si="29"/>
        <v>0</v>
      </c>
      <c r="AQ101" s="304">
        <f t="shared" si="30"/>
        <v>0</v>
      </c>
      <c r="AR101" s="304">
        <f t="shared" si="31"/>
        <v>0</v>
      </c>
      <c r="AS101" s="304">
        <f t="shared" si="32"/>
        <v>0</v>
      </c>
      <c r="AT101" s="304">
        <f t="shared" si="33"/>
        <v>0</v>
      </c>
      <c r="AU101" s="304">
        <f t="shared" si="34"/>
        <v>0</v>
      </c>
      <c r="AV101" s="304">
        <f t="shared" si="35"/>
        <v>0</v>
      </c>
      <c r="AW101" s="304">
        <f t="shared" si="36"/>
        <v>0</v>
      </c>
      <c r="AX101" s="304">
        <f t="shared" si="37"/>
        <v>0</v>
      </c>
      <c r="AY101" s="304">
        <f t="shared" si="38"/>
        <v>0</v>
      </c>
      <c r="AZ101" s="304">
        <f t="shared" si="39"/>
        <v>0</v>
      </c>
      <c r="BA101" s="304">
        <f t="shared" si="40"/>
        <v>0</v>
      </c>
      <c r="BB101" s="304">
        <f t="shared" si="41"/>
        <v>0</v>
      </c>
      <c r="BC101" s="304">
        <f t="shared" si="42"/>
        <v>0</v>
      </c>
      <c r="BD101" s="304">
        <f t="shared" si="43"/>
        <v>0</v>
      </c>
      <c r="BE101" s="304">
        <f>IFERROR(IF(VLOOKUP($C101,Listen!$A$2:$F$45,6,0)="Ja",BB101-MAX(BC101:BD101),BB101-BC101),0)</f>
        <v>0</v>
      </c>
    </row>
    <row r="102" spans="1:57" s="32" customFormat="1" x14ac:dyDescent="0.25">
      <c r="A102" s="320" t="str">
        <f>IF(AND(D102&lt;&gt;0,C102&lt;&gt;0,E102&lt;&gt;0),IF(B102&lt;&gt;0,CONCATENATE(B102,"-AGr",VLOOKUP(C102,Listen!$A$2:$D$45,4,FALSE),"-",D102,"-",E102,),CONCATENATE("AGr",VLOOKUP(C102,Listen!$A$2:$D$45,4,FALSE),"-",D102,"-",E102)),"keine vollständige ID")</f>
        <v>keine vollständige ID</v>
      </c>
      <c r="B102" s="301"/>
      <c r="C102" s="287"/>
      <c r="D102" s="34"/>
      <c r="E102" s="306"/>
      <c r="F102" s="116"/>
      <c r="G102" s="17"/>
      <c r="H102" s="17"/>
      <c r="I102" s="17"/>
      <c r="J102" s="17"/>
      <c r="K102" s="17"/>
      <c r="L102" s="17"/>
      <c r="M102" s="17"/>
      <c r="N102" s="17"/>
      <c r="O102" s="116"/>
      <c r="P102" s="117">
        <f>IF(D102&gt;A_Stammdaten!$B$12,0,SUM(G102,H102,J102,L102:M102)-SUM(I102,K102,N102:O102))</f>
        <v>0</v>
      </c>
      <c r="Q102" s="17"/>
      <c r="R102" s="17"/>
      <c r="S102" s="17"/>
      <c r="T102" s="17"/>
      <c r="U102" s="62">
        <f t="shared" si="23"/>
        <v>0</v>
      </c>
      <c r="V102" s="34"/>
      <c r="W102" s="34"/>
      <c r="X102" s="34"/>
      <c r="Y102" s="34"/>
      <c r="Z102" s="34"/>
      <c r="AA102" s="63" t="str">
        <f t="shared" si="24"/>
        <v>-</v>
      </c>
      <c r="AB102" s="63" t="str">
        <f t="shared" si="25"/>
        <v>-</v>
      </c>
      <c r="AC102" s="63">
        <f>IF(ISBLANK($C102),0,VLOOKUP($C102,Listen!$A$2:$C$45,2,FALSE))</f>
        <v>0</v>
      </c>
      <c r="AD102" s="63">
        <f>IF(ISBLANK($C102),0,VLOOKUP($C102,Listen!$A$2:$C$45,3,FALSE))</f>
        <v>0</v>
      </c>
      <c r="AE102" s="49">
        <f t="shared" si="26"/>
        <v>0</v>
      </c>
      <c r="AF102" s="49">
        <f t="shared" si="26"/>
        <v>0</v>
      </c>
      <c r="AG102" s="49">
        <f>IFERROR(IF(OR($V102&lt;&gt;"Ja",VLOOKUP($C102,Listen!$A$2:$F$45,5,0)="Nein",D102&lt;IF(C102="LNG Anbindungsanlagen gemäß separater Festlegung",2022,2023)),$AC102,$AA102),0)</f>
        <v>0</v>
      </c>
      <c r="AH102" s="49">
        <f>IFERROR(IF(OR($V102&lt;&gt;"Ja",VLOOKUP($C102,Listen!$A$2:$F$45,5,0)="Nein",D102&lt;IF(C102="LNG Anbindungsanlagen gemäß separater Festlegung",2022,2023)),$AC102,$AA102),0)</f>
        <v>0</v>
      </c>
      <c r="AI102" s="49">
        <f>IFERROR(IF(OR($W102&lt;&gt;"Ja",VLOOKUP($C102,Listen!$A$2:$F$45,6,0)="Nein"),$AC102,$AB102),0)</f>
        <v>0</v>
      </c>
      <c r="AJ102" s="49">
        <f>IFERROR(IF(OR($W102&lt;&gt;"Ja",VLOOKUP($C102,Listen!$A$2:$F$45,6,0)="Nein"),$AC102,$AB102),0)</f>
        <v>0</v>
      </c>
      <c r="AK102" s="49">
        <f>IFERROR(IF(OR($W102&lt;&gt;"Ja",VLOOKUP($C102,Listen!$A$2:$F$45,6,0)="Nein"),$AC102,$AB102),0)</f>
        <v>0</v>
      </c>
      <c r="AL102" s="51">
        <f t="shared" si="27"/>
        <v>0</v>
      </c>
      <c r="AM102" s="296">
        <f>IFERROR(IF(VLOOKUP($C102,Listen!$A$2:$F$45,6,0)="Ja",MAX(BC102:BD102),D_SAV!$BC102),0)</f>
        <v>0</v>
      </c>
      <c r="AN102" s="51">
        <f t="shared" si="28"/>
        <v>0</v>
      </c>
      <c r="AP102" s="304">
        <f t="shared" si="29"/>
        <v>0</v>
      </c>
      <c r="AQ102" s="304">
        <f t="shared" si="30"/>
        <v>0</v>
      </c>
      <c r="AR102" s="304">
        <f t="shared" si="31"/>
        <v>0</v>
      </c>
      <c r="AS102" s="304">
        <f t="shared" si="32"/>
        <v>0</v>
      </c>
      <c r="AT102" s="304">
        <f t="shared" si="33"/>
        <v>0</v>
      </c>
      <c r="AU102" s="304">
        <f t="shared" si="34"/>
        <v>0</v>
      </c>
      <c r="AV102" s="304">
        <f t="shared" si="35"/>
        <v>0</v>
      </c>
      <c r="AW102" s="304">
        <f t="shared" si="36"/>
        <v>0</v>
      </c>
      <c r="AX102" s="304">
        <f t="shared" si="37"/>
        <v>0</v>
      </c>
      <c r="AY102" s="304">
        <f t="shared" si="38"/>
        <v>0</v>
      </c>
      <c r="AZ102" s="304">
        <f t="shared" si="39"/>
        <v>0</v>
      </c>
      <c r="BA102" s="304">
        <f t="shared" si="40"/>
        <v>0</v>
      </c>
      <c r="BB102" s="304">
        <f t="shared" si="41"/>
        <v>0</v>
      </c>
      <c r="BC102" s="304">
        <f t="shared" si="42"/>
        <v>0</v>
      </c>
      <c r="BD102" s="304">
        <f t="shared" si="43"/>
        <v>0</v>
      </c>
      <c r="BE102" s="304">
        <f>IFERROR(IF(VLOOKUP($C102,Listen!$A$2:$F$45,6,0)="Ja",BB102-MAX(BC102:BD102),BB102-BC102),0)</f>
        <v>0</v>
      </c>
    </row>
    <row r="103" spans="1:57" s="32" customFormat="1" x14ac:dyDescent="0.25">
      <c r="A103" s="320" t="str">
        <f>IF(AND(D103&lt;&gt;0,C103&lt;&gt;0,E103&lt;&gt;0),IF(B103&lt;&gt;0,CONCATENATE(B103,"-AGr",VLOOKUP(C103,Listen!$A$2:$D$45,4,FALSE),"-",D103,"-",E103,),CONCATENATE("AGr",VLOOKUP(C103,Listen!$A$2:$D$45,4,FALSE),"-",D103,"-",E103)),"keine vollständige ID")</f>
        <v>keine vollständige ID</v>
      </c>
      <c r="B103" s="301"/>
      <c r="C103" s="287"/>
      <c r="D103" s="34"/>
      <c r="E103" s="306"/>
      <c r="F103" s="116"/>
      <c r="G103" s="17"/>
      <c r="H103" s="17"/>
      <c r="I103" s="17"/>
      <c r="J103" s="17"/>
      <c r="K103" s="17"/>
      <c r="L103" s="17"/>
      <c r="M103" s="17"/>
      <c r="N103" s="17"/>
      <c r="O103" s="116"/>
      <c r="P103" s="117">
        <f>IF(D103&gt;A_Stammdaten!$B$12,0,SUM(G103,H103,J103,L103:M103)-SUM(I103,K103,N103:O103))</f>
        <v>0</v>
      </c>
      <c r="Q103" s="17"/>
      <c r="R103" s="17"/>
      <c r="S103" s="17"/>
      <c r="T103" s="17"/>
      <c r="U103" s="62">
        <f t="shared" si="23"/>
        <v>0</v>
      </c>
      <c r="V103" s="34"/>
      <c r="W103" s="34"/>
      <c r="X103" s="34"/>
      <c r="Y103" s="34"/>
      <c r="Z103" s="34"/>
      <c r="AA103" s="63" t="str">
        <f t="shared" si="24"/>
        <v>-</v>
      </c>
      <c r="AB103" s="63" t="str">
        <f t="shared" si="25"/>
        <v>-</v>
      </c>
      <c r="AC103" s="63">
        <f>IF(ISBLANK($C103),0,VLOOKUP($C103,Listen!$A$2:$C$45,2,FALSE))</f>
        <v>0</v>
      </c>
      <c r="AD103" s="63">
        <f>IF(ISBLANK($C103),0,VLOOKUP($C103,Listen!$A$2:$C$45,3,FALSE))</f>
        <v>0</v>
      </c>
      <c r="AE103" s="49">
        <f t="shared" si="26"/>
        <v>0</v>
      </c>
      <c r="AF103" s="49">
        <f t="shared" si="26"/>
        <v>0</v>
      </c>
      <c r="AG103" s="49">
        <f>IFERROR(IF(OR($V103&lt;&gt;"Ja",VLOOKUP($C103,Listen!$A$2:$F$45,5,0)="Nein",D103&lt;IF(C103="LNG Anbindungsanlagen gemäß separater Festlegung",2022,2023)),$AC103,$AA103),0)</f>
        <v>0</v>
      </c>
      <c r="AH103" s="49">
        <f>IFERROR(IF(OR($V103&lt;&gt;"Ja",VLOOKUP($C103,Listen!$A$2:$F$45,5,0)="Nein",D103&lt;IF(C103="LNG Anbindungsanlagen gemäß separater Festlegung",2022,2023)),$AC103,$AA103),0)</f>
        <v>0</v>
      </c>
      <c r="AI103" s="49">
        <f>IFERROR(IF(OR($W103&lt;&gt;"Ja",VLOOKUP($C103,Listen!$A$2:$F$45,6,0)="Nein"),$AC103,$AB103),0)</f>
        <v>0</v>
      </c>
      <c r="AJ103" s="49">
        <f>IFERROR(IF(OR($W103&lt;&gt;"Ja",VLOOKUP($C103,Listen!$A$2:$F$45,6,0)="Nein"),$AC103,$AB103),0)</f>
        <v>0</v>
      </c>
      <c r="AK103" s="49">
        <f>IFERROR(IF(OR($W103&lt;&gt;"Ja",VLOOKUP($C103,Listen!$A$2:$F$45,6,0)="Nein"),$AC103,$AB103),0)</f>
        <v>0</v>
      </c>
      <c r="AL103" s="51">
        <f t="shared" si="27"/>
        <v>0</v>
      </c>
      <c r="AM103" s="296">
        <f>IFERROR(IF(VLOOKUP($C103,Listen!$A$2:$F$45,6,0)="Ja",MAX(BC103:BD103),D_SAV!$BC103),0)</f>
        <v>0</v>
      </c>
      <c r="AN103" s="51">
        <f t="shared" si="28"/>
        <v>0</v>
      </c>
      <c r="AP103" s="304">
        <f t="shared" si="29"/>
        <v>0</v>
      </c>
      <c r="AQ103" s="304">
        <f t="shared" si="30"/>
        <v>0</v>
      </c>
      <c r="AR103" s="304">
        <f t="shared" si="31"/>
        <v>0</v>
      </c>
      <c r="AS103" s="304">
        <f t="shared" si="32"/>
        <v>0</v>
      </c>
      <c r="AT103" s="304">
        <f t="shared" si="33"/>
        <v>0</v>
      </c>
      <c r="AU103" s="304">
        <f t="shared" si="34"/>
        <v>0</v>
      </c>
      <c r="AV103" s="304">
        <f t="shared" si="35"/>
        <v>0</v>
      </c>
      <c r="AW103" s="304">
        <f t="shared" si="36"/>
        <v>0</v>
      </c>
      <c r="AX103" s="304">
        <f t="shared" si="37"/>
        <v>0</v>
      </c>
      <c r="AY103" s="304">
        <f t="shared" si="38"/>
        <v>0</v>
      </c>
      <c r="AZ103" s="304">
        <f t="shared" si="39"/>
        <v>0</v>
      </c>
      <c r="BA103" s="304">
        <f t="shared" si="40"/>
        <v>0</v>
      </c>
      <c r="BB103" s="304">
        <f t="shared" si="41"/>
        <v>0</v>
      </c>
      <c r="BC103" s="304">
        <f t="shared" si="42"/>
        <v>0</v>
      </c>
      <c r="BD103" s="304">
        <f t="shared" si="43"/>
        <v>0</v>
      </c>
      <c r="BE103" s="304">
        <f>IFERROR(IF(VLOOKUP($C103,Listen!$A$2:$F$45,6,0)="Ja",BB103-MAX(BC103:BD103),BB103-BC103),0)</f>
        <v>0</v>
      </c>
    </row>
    <row r="104" spans="1:57" s="32" customFormat="1" x14ac:dyDescent="0.25">
      <c r="A104" s="320" t="str">
        <f>IF(AND(D104&lt;&gt;0,C104&lt;&gt;0,E104&lt;&gt;0),IF(B104&lt;&gt;0,CONCATENATE(B104,"-AGr",VLOOKUP(C104,Listen!$A$2:$D$45,4,FALSE),"-",D104,"-",E104,),CONCATENATE("AGr",VLOOKUP(C104,Listen!$A$2:$D$45,4,FALSE),"-",D104,"-",E104)),"keine vollständige ID")</f>
        <v>keine vollständige ID</v>
      </c>
      <c r="B104" s="301"/>
      <c r="C104" s="287"/>
      <c r="D104" s="34"/>
      <c r="E104" s="306"/>
      <c r="F104" s="116"/>
      <c r="G104" s="17"/>
      <c r="H104" s="17"/>
      <c r="I104" s="17"/>
      <c r="J104" s="17"/>
      <c r="K104" s="17"/>
      <c r="L104" s="17"/>
      <c r="M104" s="17"/>
      <c r="N104" s="17"/>
      <c r="O104" s="116"/>
      <c r="P104" s="117">
        <f>IF(D104&gt;A_Stammdaten!$B$12,0,SUM(G104,H104,J104,L104:M104)-SUM(I104,K104,N104:O104))</f>
        <v>0</v>
      </c>
      <c r="Q104" s="17"/>
      <c r="R104" s="17"/>
      <c r="S104" s="17"/>
      <c r="T104" s="17"/>
      <c r="U104" s="62">
        <f t="shared" si="23"/>
        <v>0</v>
      </c>
      <c r="V104" s="34"/>
      <c r="W104" s="34"/>
      <c r="X104" s="34"/>
      <c r="Y104" s="34"/>
      <c r="Z104" s="34"/>
      <c r="AA104" s="63" t="str">
        <f t="shared" si="24"/>
        <v>-</v>
      </c>
      <c r="AB104" s="63" t="str">
        <f t="shared" si="25"/>
        <v>-</v>
      </c>
      <c r="AC104" s="63">
        <f>IF(ISBLANK($C104),0,VLOOKUP($C104,Listen!$A$2:$C$45,2,FALSE))</f>
        <v>0</v>
      </c>
      <c r="AD104" s="63">
        <f>IF(ISBLANK($C104),0,VLOOKUP($C104,Listen!$A$2:$C$45,3,FALSE))</f>
        <v>0</v>
      </c>
      <c r="AE104" s="49">
        <f t="shared" si="26"/>
        <v>0</v>
      </c>
      <c r="AF104" s="49">
        <f t="shared" si="26"/>
        <v>0</v>
      </c>
      <c r="AG104" s="49">
        <f>IFERROR(IF(OR($V104&lt;&gt;"Ja",VLOOKUP($C104,Listen!$A$2:$F$45,5,0)="Nein",D104&lt;IF(C104="LNG Anbindungsanlagen gemäß separater Festlegung",2022,2023)),$AC104,$AA104),0)</f>
        <v>0</v>
      </c>
      <c r="AH104" s="49">
        <f>IFERROR(IF(OR($V104&lt;&gt;"Ja",VLOOKUP($C104,Listen!$A$2:$F$45,5,0)="Nein",D104&lt;IF(C104="LNG Anbindungsanlagen gemäß separater Festlegung",2022,2023)),$AC104,$AA104),0)</f>
        <v>0</v>
      </c>
      <c r="AI104" s="49">
        <f>IFERROR(IF(OR($W104&lt;&gt;"Ja",VLOOKUP($C104,Listen!$A$2:$F$45,6,0)="Nein"),$AC104,$AB104),0)</f>
        <v>0</v>
      </c>
      <c r="AJ104" s="49">
        <f>IFERROR(IF(OR($W104&lt;&gt;"Ja",VLOOKUP($C104,Listen!$A$2:$F$45,6,0)="Nein"),$AC104,$AB104),0)</f>
        <v>0</v>
      </c>
      <c r="AK104" s="49">
        <f>IFERROR(IF(OR($W104&lt;&gt;"Ja",VLOOKUP($C104,Listen!$A$2:$F$45,6,0)="Nein"),$AC104,$AB104),0)</f>
        <v>0</v>
      </c>
      <c r="AL104" s="51">
        <f t="shared" si="27"/>
        <v>0</v>
      </c>
      <c r="AM104" s="296">
        <f>IFERROR(IF(VLOOKUP($C104,Listen!$A$2:$F$45,6,0)="Ja",MAX(BC104:BD104),D_SAV!$BC104),0)</f>
        <v>0</v>
      </c>
      <c r="AN104" s="51">
        <f t="shared" si="28"/>
        <v>0</v>
      </c>
      <c r="AP104" s="304">
        <f t="shared" si="29"/>
        <v>0</v>
      </c>
      <c r="AQ104" s="304">
        <f t="shared" si="30"/>
        <v>0</v>
      </c>
      <c r="AR104" s="304">
        <f t="shared" si="31"/>
        <v>0</v>
      </c>
      <c r="AS104" s="304">
        <f t="shared" si="32"/>
        <v>0</v>
      </c>
      <c r="AT104" s="304">
        <f t="shared" si="33"/>
        <v>0</v>
      </c>
      <c r="AU104" s="304">
        <f t="shared" si="34"/>
        <v>0</v>
      </c>
      <c r="AV104" s="304">
        <f t="shared" si="35"/>
        <v>0</v>
      </c>
      <c r="AW104" s="304">
        <f t="shared" si="36"/>
        <v>0</v>
      </c>
      <c r="AX104" s="304">
        <f t="shared" si="37"/>
        <v>0</v>
      </c>
      <c r="AY104" s="304">
        <f t="shared" si="38"/>
        <v>0</v>
      </c>
      <c r="AZ104" s="304">
        <f t="shared" si="39"/>
        <v>0</v>
      </c>
      <c r="BA104" s="304">
        <f t="shared" si="40"/>
        <v>0</v>
      </c>
      <c r="BB104" s="304">
        <f t="shared" si="41"/>
        <v>0</v>
      </c>
      <c r="BC104" s="304">
        <f t="shared" si="42"/>
        <v>0</v>
      </c>
      <c r="BD104" s="304">
        <f t="shared" si="43"/>
        <v>0</v>
      </c>
      <c r="BE104" s="304">
        <f>IFERROR(IF(VLOOKUP($C104,Listen!$A$2:$F$45,6,0)="Ja",BB104-MAX(BC104:BD104),BB104-BC104),0)</f>
        <v>0</v>
      </c>
    </row>
    <row r="105" spans="1:57" s="32" customFormat="1" x14ac:dyDescent="0.25">
      <c r="A105" s="320" t="str">
        <f>IF(AND(D105&lt;&gt;0,C105&lt;&gt;0,E105&lt;&gt;0),IF(B105&lt;&gt;0,CONCATENATE(B105,"-AGr",VLOOKUP(C105,Listen!$A$2:$D$45,4,FALSE),"-",D105,"-",E105,),CONCATENATE("AGr",VLOOKUP(C105,Listen!$A$2:$D$45,4,FALSE),"-",D105,"-",E105)),"keine vollständige ID")</f>
        <v>keine vollständige ID</v>
      </c>
      <c r="B105" s="301"/>
      <c r="C105" s="287"/>
      <c r="D105" s="34"/>
      <c r="E105" s="306"/>
      <c r="F105" s="116"/>
      <c r="G105" s="17"/>
      <c r="H105" s="17"/>
      <c r="I105" s="17"/>
      <c r="J105" s="17"/>
      <c r="K105" s="17"/>
      <c r="L105" s="17"/>
      <c r="M105" s="17"/>
      <c r="N105" s="17"/>
      <c r="O105" s="116"/>
      <c r="P105" s="117">
        <f>IF(D105&gt;A_Stammdaten!$B$12,0,SUM(G105,H105,J105,L105:M105)-SUM(I105,K105,N105:O105))</f>
        <v>0</v>
      </c>
      <c r="Q105" s="17"/>
      <c r="R105" s="17"/>
      <c r="S105" s="17"/>
      <c r="T105" s="17"/>
      <c r="U105" s="62">
        <f t="shared" si="23"/>
        <v>0</v>
      </c>
      <c r="V105" s="34"/>
      <c r="W105" s="34"/>
      <c r="X105" s="34"/>
      <c r="Y105" s="34"/>
      <c r="Z105" s="34"/>
      <c r="AA105" s="63" t="str">
        <f t="shared" si="24"/>
        <v>-</v>
      </c>
      <c r="AB105" s="63" t="str">
        <f t="shared" si="25"/>
        <v>-</v>
      </c>
      <c r="AC105" s="63">
        <f>IF(ISBLANK($C105),0,VLOOKUP($C105,Listen!$A$2:$C$45,2,FALSE))</f>
        <v>0</v>
      </c>
      <c r="AD105" s="63">
        <f>IF(ISBLANK($C105),0,VLOOKUP($C105,Listen!$A$2:$C$45,3,FALSE))</f>
        <v>0</v>
      </c>
      <c r="AE105" s="49">
        <f t="shared" si="26"/>
        <v>0</v>
      </c>
      <c r="AF105" s="49">
        <f t="shared" si="26"/>
        <v>0</v>
      </c>
      <c r="AG105" s="49">
        <f>IFERROR(IF(OR($V105&lt;&gt;"Ja",VLOOKUP($C105,Listen!$A$2:$F$45,5,0)="Nein",D105&lt;IF(C105="LNG Anbindungsanlagen gemäß separater Festlegung",2022,2023)),$AC105,$AA105),0)</f>
        <v>0</v>
      </c>
      <c r="AH105" s="49">
        <f>IFERROR(IF(OR($V105&lt;&gt;"Ja",VLOOKUP($C105,Listen!$A$2:$F$45,5,0)="Nein",D105&lt;IF(C105="LNG Anbindungsanlagen gemäß separater Festlegung",2022,2023)),$AC105,$AA105),0)</f>
        <v>0</v>
      </c>
      <c r="AI105" s="49">
        <f>IFERROR(IF(OR($W105&lt;&gt;"Ja",VLOOKUP($C105,Listen!$A$2:$F$45,6,0)="Nein"),$AC105,$AB105),0)</f>
        <v>0</v>
      </c>
      <c r="AJ105" s="49">
        <f>IFERROR(IF(OR($W105&lt;&gt;"Ja",VLOOKUP($C105,Listen!$A$2:$F$45,6,0)="Nein"),$AC105,$AB105),0)</f>
        <v>0</v>
      </c>
      <c r="AK105" s="49">
        <f>IFERROR(IF(OR($W105&lt;&gt;"Ja",VLOOKUP($C105,Listen!$A$2:$F$45,6,0)="Nein"),$AC105,$AB105),0)</f>
        <v>0</v>
      </c>
      <c r="AL105" s="51">
        <f t="shared" si="27"/>
        <v>0</v>
      </c>
      <c r="AM105" s="296">
        <f>IFERROR(IF(VLOOKUP($C105,Listen!$A$2:$F$45,6,0)="Ja",MAX(BC105:BD105),D_SAV!$BC105),0)</f>
        <v>0</v>
      </c>
      <c r="AN105" s="51">
        <f t="shared" si="28"/>
        <v>0</v>
      </c>
      <c r="AP105" s="304">
        <f t="shared" si="29"/>
        <v>0</v>
      </c>
      <c r="AQ105" s="304">
        <f t="shared" si="30"/>
        <v>0</v>
      </c>
      <c r="AR105" s="304">
        <f t="shared" si="31"/>
        <v>0</v>
      </c>
      <c r="AS105" s="304">
        <f t="shared" si="32"/>
        <v>0</v>
      </c>
      <c r="AT105" s="304">
        <f t="shared" si="33"/>
        <v>0</v>
      </c>
      <c r="AU105" s="304">
        <f t="shared" si="34"/>
        <v>0</v>
      </c>
      <c r="AV105" s="304">
        <f t="shared" si="35"/>
        <v>0</v>
      </c>
      <c r="AW105" s="304">
        <f t="shared" si="36"/>
        <v>0</v>
      </c>
      <c r="AX105" s="304">
        <f t="shared" si="37"/>
        <v>0</v>
      </c>
      <c r="AY105" s="304">
        <f t="shared" si="38"/>
        <v>0</v>
      </c>
      <c r="AZ105" s="304">
        <f t="shared" si="39"/>
        <v>0</v>
      </c>
      <c r="BA105" s="304">
        <f t="shared" si="40"/>
        <v>0</v>
      </c>
      <c r="BB105" s="304">
        <f t="shared" si="41"/>
        <v>0</v>
      </c>
      <c r="BC105" s="304">
        <f t="shared" si="42"/>
        <v>0</v>
      </c>
      <c r="BD105" s="304">
        <f t="shared" si="43"/>
        <v>0</v>
      </c>
      <c r="BE105" s="304">
        <f>IFERROR(IF(VLOOKUP($C105,Listen!$A$2:$F$45,6,0)="Ja",BB105-MAX(BC105:BD105),BB105-BC105),0)</f>
        <v>0</v>
      </c>
    </row>
    <row r="106" spans="1:57" s="32" customFormat="1" x14ac:dyDescent="0.25">
      <c r="A106" s="320" t="str">
        <f>IF(AND(D106&lt;&gt;0,C106&lt;&gt;0,E106&lt;&gt;0),IF(B106&lt;&gt;0,CONCATENATE(B106,"-AGr",VLOOKUP(C106,Listen!$A$2:$D$45,4,FALSE),"-",D106,"-",E106,),CONCATENATE("AGr",VLOOKUP(C106,Listen!$A$2:$D$45,4,FALSE),"-",D106,"-",E106)),"keine vollständige ID")</f>
        <v>keine vollständige ID</v>
      </c>
      <c r="B106" s="301"/>
      <c r="C106" s="287"/>
      <c r="D106" s="34"/>
      <c r="E106" s="306"/>
      <c r="F106" s="116"/>
      <c r="G106" s="17"/>
      <c r="H106" s="17"/>
      <c r="I106" s="17"/>
      <c r="J106" s="17"/>
      <c r="K106" s="17"/>
      <c r="L106" s="17"/>
      <c r="M106" s="17"/>
      <c r="N106" s="17"/>
      <c r="O106" s="116"/>
      <c r="P106" s="117">
        <f>IF(D106&gt;A_Stammdaten!$B$12,0,SUM(G106,H106,J106,L106:M106)-SUM(I106,K106,N106:O106))</f>
        <v>0</v>
      </c>
      <c r="Q106" s="17"/>
      <c r="R106" s="17"/>
      <c r="S106" s="17"/>
      <c r="T106" s="17"/>
      <c r="U106" s="62">
        <f t="shared" si="23"/>
        <v>0</v>
      </c>
      <c r="V106" s="34"/>
      <c r="W106" s="34"/>
      <c r="X106" s="34"/>
      <c r="Y106" s="34"/>
      <c r="Z106" s="34"/>
      <c r="AA106" s="63" t="str">
        <f t="shared" si="24"/>
        <v>-</v>
      </c>
      <c r="AB106" s="63" t="str">
        <f t="shared" si="25"/>
        <v>-</v>
      </c>
      <c r="AC106" s="63">
        <f>IF(ISBLANK($C106),0,VLOOKUP($C106,Listen!$A$2:$C$45,2,FALSE))</f>
        <v>0</v>
      </c>
      <c r="AD106" s="63">
        <f>IF(ISBLANK($C106),0,VLOOKUP($C106,Listen!$A$2:$C$45,3,FALSE))</f>
        <v>0</v>
      </c>
      <c r="AE106" s="49">
        <f t="shared" si="26"/>
        <v>0</v>
      </c>
      <c r="AF106" s="49">
        <f t="shared" si="26"/>
        <v>0</v>
      </c>
      <c r="AG106" s="49">
        <f>IFERROR(IF(OR($V106&lt;&gt;"Ja",VLOOKUP($C106,Listen!$A$2:$F$45,5,0)="Nein",D106&lt;IF(C106="LNG Anbindungsanlagen gemäß separater Festlegung",2022,2023)),$AC106,$AA106),0)</f>
        <v>0</v>
      </c>
      <c r="AH106" s="49">
        <f>IFERROR(IF(OR($V106&lt;&gt;"Ja",VLOOKUP($C106,Listen!$A$2:$F$45,5,0)="Nein",D106&lt;IF(C106="LNG Anbindungsanlagen gemäß separater Festlegung",2022,2023)),$AC106,$AA106),0)</f>
        <v>0</v>
      </c>
      <c r="AI106" s="49">
        <f>IFERROR(IF(OR($W106&lt;&gt;"Ja",VLOOKUP($C106,Listen!$A$2:$F$45,6,0)="Nein"),$AC106,$AB106),0)</f>
        <v>0</v>
      </c>
      <c r="AJ106" s="49">
        <f>IFERROR(IF(OR($W106&lt;&gt;"Ja",VLOOKUP($C106,Listen!$A$2:$F$45,6,0)="Nein"),$AC106,$AB106),0)</f>
        <v>0</v>
      </c>
      <c r="AK106" s="49">
        <f>IFERROR(IF(OR($W106&lt;&gt;"Ja",VLOOKUP($C106,Listen!$A$2:$F$45,6,0)="Nein"),$AC106,$AB106),0)</f>
        <v>0</v>
      </c>
      <c r="AL106" s="51">
        <f t="shared" si="27"/>
        <v>0</v>
      </c>
      <c r="AM106" s="296">
        <f>IFERROR(IF(VLOOKUP($C106,Listen!$A$2:$F$45,6,0)="Ja",MAX(BC106:BD106),D_SAV!$BC106),0)</f>
        <v>0</v>
      </c>
      <c r="AN106" s="51">
        <f t="shared" si="28"/>
        <v>0</v>
      </c>
      <c r="AP106" s="304">
        <f t="shared" si="29"/>
        <v>0</v>
      </c>
      <c r="AQ106" s="304">
        <f t="shared" si="30"/>
        <v>0</v>
      </c>
      <c r="AR106" s="304">
        <f t="shared" si="31"/>
        <v>0</v>
      </c>
      <c r="AS106" s="304">
        <f t="shared" si="32"/>
        <v>0</v>
      </c>
      <c r="AT106" s="304">
        <f t="shared" si="33"/>
        <v>0</v>
      </c>
      <c r="AU106" s="304">
        <f t="shared" si="34"/>
        <v>0</v>
      </c>
      <c r="AV106" s="304">
        <f t="shared" si="35"/>
        <v>0</v>
      </c>
      <c r="AW106" s="304">
        <f t="shared" si="36"/>
        <v>0</v>
      </c>
      <c r="AX106" s="304">
        <f t="shared" si="37"/>
        <v>0</v>
      </c>
      <c r="AY106" s="304">
        <f t="shared" si="38"/>
        <v>0</v>
      </c>
      <c r="AZ106" s="304">
        <f t="shared" si="39"/>
        <v>0</v>
      </c>
      <c r="BA106" s="304">
        <f t="shared" si="40"/>
        <v>0</v>
      </c>
      <c r="BB106" s="304">
        <f t="shared" si="41"/>
        <v>0</v>
      </c>
      <c r="BC106" s="304">
        <f t="shared" si="42"/>
        <v>0</v>
      </c>
      <c r="BD106" s="304">
        <f t="shared" si="43"/>
        <v>0</v>
      </c>
      <c r="BE106" s="304">
        <f>IFERROR(IF(VLOOKUP($C106,Listen!$A$2:$F$45,6,0)="Ja",BB106-MAX(BC106:BD106),BB106-BC106),0)</f>
        <v>0</v>
      </c>
    </row>
    <row r="107" spans="1:57" s="32" customFormat="1" x14ac:dyDescent="0.25">
      <c r="A107" s="320" t="str">
        <f>IF(AND(D107&lt;&gt;0,C107&lt;&gt;0,E107&lt;&gt;0),IF(B107&lt;&gt;0,CONCATENATE(B107,"-AGr",VLOOKUP(C107,Listen!$A$2:$D$45,4,FALSE),"-",D107,"-",E107,),CONCATENATE("AGr",VLOOKUP(C107,Listen!$A$2:$D$45,4,FALSE),"-",D107,"-",E107)),"keine vollständige ID")</f>
        <v>keine vollständige ID</v>
      </c>
      <c r="B107" s="301"/>
      <c r="C107" s="287"/>
      <c r="D107" s="34"/>
      <c r="E107" s="306"/>
      <c r="F107" s="116"/>
      <c r="G107" s="17"/>
      <c r="H107" s="17"/>
      <c r="I107" s="17"/>
      <c r="J107" s="17"/>
      <c r="K107" s="17"/>
      <c r="L107" s="17"/>
      <c r="M107" s="17"/>
      <c r="N107" s="17"/>
      <c r="O107" s="116"/>
      <c r="P107" s="117">
        <f>IF(D107&gt;A_Stammdaten!$B$12,0,SUM(G107,H107,J107,L107:M107)-SUM(I107,K107,N107:O107))</f>
        <v>0</v>
      </c>
      <c r="Q107" s="17"/>
      <c r="R107" s="17"/>
      <c r="S107" s="17"/>
      <c r="T107" s="17"/>
      <c r="U107" s="62">
        <f t="shared" si="23"/>
        <v>0</v>
      </c>
      <c r="V107" s="34"/>
      <c r="W107" s="34"/>
      <c r="X107" s="34"/>
      <c r="Y107" s="34"/>
      <c r="Z107" s="34"/>
      <c r="AA107" s="63" t="str">
        <f t="shared" si="24"/>
        <v>-</v>
      </c>
      <c r="AB107" s="63" t="str">
        <f t="shared" si="25"/>
        <v>-</v>
      </c>
      <c r="AC107" s="63">
        <f>IF(ISBLANK($C107),0,VLOOKUP($C107,Listen!$A$2:$C$45,2,FALSE))</f>
        <v>0</v>
      </c>
      <c r="AD107" s="63">
        <f>IF(ISBLANK($C107),0,VLOOKUP($C107,Listen!$A$2:$C$45,3,FALSE))</f>
        <v>0</v>
      </c>
      <c r="AE107" s="49">
        <f t="shared" si="26"/>
        <v>0</v>
      </c>
      <c r="AF107" s="49">
        <f t="shared" si="26"/>
        <v>0</v>
      </c>
      <c r="AG107" s="49">
        <f>IFERROR(IF(OR($V107&lt;&gt;"Ja",VLOOKUP($C107,Listen!$A$2:$F$45,5,0)="Nein",D107&lt;IF(C107="LNG Anbindungsanlagen gemäß separater Festlegung",2022,2023)),$AC107,$AA107),0)</f>
        <v>0</v>
      </c>
      <c r="AH107" s="49">
        <f>IFERROR(IF(OR($V107&lt;&gt;"Ja",VLOOKUP($C107,Listen!$A$2:$F$45,5,0)="Nein",D107&lt;IF(C107="LNG Anbindungsanlagen gemäß separater Festlegung",2022,2023)),$AC107,$AA107),0)</f>
        <v>0</v>
      </c>
      <c r="AI107" s="49">
        <f>IFERROR(IF(OR($W107&lt;&gt;"Ja",VLOOKUP($C107,Listen!$A$2:$F$45,6,0)="Nein"),$AC107,$AB107),0)</f>
        <v>0</v>
      </c>
      <c r="AJ107" s="49">
        <f>IFERROR(IF(OR($W107&lt;&gt;"Ja",VLOOKUP($C107,Listen!$A$2:$F$45,6,0)="Nein"),$AC107,$AB107),0)</f>
        <v>0</v>
      </c>
      <c r="AK107" s="49">
        <f>IFERROR(IF(OR($W107&lt;&gt;"Ja",VLOOKUP($C107,Listen!$A$2:$F$45,6,0)="Nein"),$AC107,$AB107),0)</f>
        <v>0</v>
      </c>
      <c r="AL107" s="51">
        <f t="shared" si="27"/>
        <v>0</v>
      </c>
      <c r="AM107" s="296">
        <f>IFERROR(IF(VLOOKUP($C107,Listen!$A$2:$F$45,6,0)="Ja",MAX(BC107:BD107),D_SAV!$BC107),0)</f>
        <v>0</v>
      </c>
      <c r="AN107" s="51">
        <f t="shared" si="28"/>
        <v>0</v>
      </c>
      <c r="AP107" s="304">
        <f t="shared" si="29"/>
        <v>0</v>
      </c>
      <c r="AQ107" s="304">
        <f t="shared" si="30"/>
        <v>0</v>
      </c>
      <c r="AR107" s="304">
        <f t="shared" si="31"/>
        <v>0</v>
      </c>
      <c r="AS107" s="304">
        <f t="shared" si="32"/>
        <v>0</v>
      </c>
      <c r="AT107" s="304">
        <f t="shared" si="33"/>
        <v>0</v>
      </c>
      <c r="AU107" s="304">
        <f t="shared" si="34"/>
        <v>0</v>
      </c>
      <c r="AV107" s="304">
        <f t="shared" si="35"/>
        <v>0</v>
      </c>
      <c r="AW107" s="304">
        <f t="shared" si="36"/>
        <v>0</v>
      </c>
      <c r="AX107" s="304">
        <f t="shared" si="37"/>
        <v>0</v>
      </c>
      <c r="AY107" s="304">
        <f t="shared" si="38"/>
        <v>0</v>
      </c>
      <c r="AZ107" s="304">
        <f t="shared" si="39"/>
        <v>0</v>
      </c>
      <c r="BA107" s="304">
        <f t="shared" si="40"/>
        <v>0</v>
      </c>
      <c r="BB107" s="304">
        <f t="shared" si="41"/>
        <v>0</v>
      </c>
      <c r="BC107" s="304">
        <f t="shared" si="42"/>
        <v>0</v>
      </c>
      <c r="BD107" s="304">
        <f t="shared" si="43"/>
        <v>0</v>
      </c>
      <c r="BE107" s="304">
        <f>IFERROR(IF(VLOOKUP($C107,Listen!$A$2:$F$45,6,0)="Ja",BB107-MAX(BC107:BD107),BB107-BC107),0)</f>
        <v>0</v>
      </c>
    </row>
    <row r="108" spans="1:57" s="32" customFormat="1" x14ac:dyDescent="0.25">
      <c r="A108" s="320" t="str">
        <f>IF(AND(D108&lt;&gt;0,C108&lt;&gt;0,E108&lt;&gt;0),IF(B108&lt;&gt;0,CONCATENATE(B108,"-AGr",VLOOKUP(C108,Listen!$A$2:$D$45,4,FALSE),"-",D108,"-",E108,),CONCATENATE("AGr",VLOOKUP(C108,Listen!$A$2:$D$45,4,FALSE),"-",D108,"-",E108)),"keine vollständige ID")</f>
        <v>keine vollständige ID</v>
      </c>
      <c r="B108" s="301"/>
      <c r="C108" s="287"/>
      <c r="D108" s="34"/>
      <c r="E108" s="306"/>
      <c r="F108" s="116"/>
      <c r="G108" s="17"/>
      <c r="H108" s="17"/>
      <c r="I108" s="17"/>
      <c r="J108" s="17"/>
      <c r="K108" s="17"/>
      <c r="L108" s="17"/>
      <c r="M108" s="17"/>
      <c r="N108" s="17"/>
      <c r="O108" s="116"/>
      <c r="P108" s="117">
        <f>IF(D108&gt;A_Stammdaten!$B$12,0,SUM(G108,H108,J108,L108:M108)-SUM(I108,K108,N108:O108))</f>
        <v>0</v>
      </c>
      <c r="Q108" s="17"/>
      <c r="R108" s="17"/>
      <c r="S108" s="17"/>
      <c r="T108" s="17"/>
      <c r="U108" s="62">
        <f t="shared" si="23"/>
        <v>0</v>
      </c>
      <c r="V108" s="34"/>
      <c r="W108" s="34"/>
      <c r="X108" s="34"/>
      <c r="Y108" s="34"/>
      <c r="Z108" s="34"/>
      <c r="AA108" s="63" t="str">
        <f t="shared" si="24"/>
        <v>-</v>
      </c>
      <c r="AB108" s="63" t="str">
        <f t="shared" si="25"/>
        <v>-</v>
      </c>
      <c r="AC108" s="63">
        <f>IF(ISBLANK($C108),0,VLOOKUP($C108,Listen!$A$2:$C$45,2,FALSE))</f>
        <v>0</v>
      </c>
      <c r="AD108" s="63">
        <f>IF(ISBLANK($C108),0,VLOOKUP($C108,Listen!$A$2:$C$45,3,FALSE))</f>
        <v>0</v>
      </c>
      <c r="AE108" s="49">
        <f t="shared" si="26"/>
        <v>0</v>
      </c>
      <c r="AF108" s="49">
        <f t="shared" si="26"/>
        <v>0</v>
      </c>
      <c r="AG108" s="49">
        <f>IFERROR(IF(OR($V108&lt;&gt;"Ja",VLOOKUP($C108,Listen!$A$2:$F$45,5,0)="Nein",D108&lt;IF(C108="LNG Anbindungsanlagen gemäß separater Festlegung",2022,2023)),$AC108,$AA108),0)</f>
        <v>0</v>
      </c>
      <c r="AH108" s="49">
        <f>IFERROR(IF(OR($V108&lt;&gt;"Ja",VLOOKUP($C108,Listen!$A$2:$F$45,5,0)="Nein",D108&lt;IF(C108="LNG Anbindungsanlagen gemäß separater Festlegung",2022,2023)),$AC108,$AA108),0)</f>
        <v>0</v>
      </c>
      <c r="AI108" s="49">
        <f>IFERROR(IF(OR($W108&lt;&gt;"Ja",VLOOKUP($C108,Listen!$A$2:$F$45,6,0)="Nein"),$AC108,$AB108),0)</f>
        <v>0</v>
      </c>
      <c r="AJ108" s="49">
        <f>IFERROR(IF(OR($W108&lt;&gt;"Ja",VLOOKUP($C108,Listen!$A$2:$F$45,6,0)="Nein"),$AC108,$AB108),0)</f>
        <v>0</v>
      </c>
      <c r="AK108" s="49">
        <f>IFERROR(IF(OR($W108&lt;&gt;"Ja",VLOOKUP($C108,Listen!$A$2:$F$45,6,0)="Nein"),$AC108,$AB108),0)</f>
        <v>0</v>
      </c>
      <c r="AL108" s="51">
        <f t="shared" si="27"/>
        <v>0</v>
      </c>
      <c r="AM108" s="296">
        <f>IFERROR(IF(VLOOKUP($C108,Listen!$A$2:$F$45,6,0)="Ja",MAX(BC108:BD108),D_SAV!$BC108),0)</f>
        <v>0</v>
      </c>
      <c r="AN108" s="51">
        <f t="shared" si="28"/>
        <v>0</v>
      </c>
      <c r="AP108" s="304">
        <f t="shared" si="29"/>
        <v>0</v>
      </c>
      <c r="AQ108" s="304">
        <f t="shared" si="30"/>
        <v>0</v>
      </c>
      <c r="AR108" s="304">
        <f t="shared" si="31"/>
        <v>0</v>
      </c>
      <c r="AS108" s="304">
        <f t="shared" si="32"/>
        <v>0</v>
      </c>
      <c r="AT108" s="304">
        <f t="shared" si="33"/>
        <v>0</v>
      </c>
      <c r="AU108" s="304">
        <f t="shared" si="34"/>
        <v>0</v>
      </c>
      <c r="AV108" s="304">
        <f t="shared" si="35"/>
        <v>0</v>
      </c>
      <c r="AW108" s="304">
        <f t="shared" si="36"/>
        <v>0</v>
      </c>
      <c r="AX108" s="304">
        <f t="shared" si="37"/>
        <v>0</v>
      </c>
      <c r="AY108" s="304">
        <f t="shared" si="38"/>
        <v>0</v>
      </c>
      <c r="AZ108" s="304">
        <f t="shared" si="39"/>
        <v>0</v>
      </c>
      <c r="BA108" s="304">
        <f t="shared" si="40"/>
        <v>0</v>
      </c>
      <c r="BB108" s="304">
        <f t="shared" si="41"/>
        <v>0</v>
      </c>
      <c r="BC108" s="304">
        <f t="shared" si="42"/>
        <v>0</v>
      </c>
      <c r="BD108" s="304">
        <f t="shared" si="43"/>
        <v>0</v>
      </c>
      <c r="BE108" s="304">
        <f>IFERROR(IF(VLOOKUP($C108,Listen!$A$2:$F$45,6,0)="Ja",BB108-MAX(BC108:BD108),BB108-BC108),0)</f>
        <v>0</v>
      </c>
    </row>
    <row r="109" spans="1:57" s="32" customFormat="1" x14ac:dyDescent="0.25">
      <c r="A109" s="320" t="str">
        <f>IF(AND(D109&lt;&gt;0,C109&lt;&gt;0,E109&lt;&gt;0),IF(B109&lt;&gt;0,CONCATENATE(B109,"-AGr",VLOOKUP(C109,Listen!$A$2:$D$45,4,FALSE),"-",D109,"-",E109,),CONCATENATE("AGr",VLOOKUP(C109,Listen!$A$2:$D$45,4,FALSE),"-",D109,"-",E109)),"keine vollständige ID")</f>
        <v>keine vollständige ID</v>
      </c>
      <c r="B109" s="301"/>
      <c r="C109" s="287"/>
      <c r="D109" s="34"/>
      <c r="E109" s="306"/>
      <c r="F109" s="116"/>
      <c r="G109" s="17"/>
      <c r="H109" s="17"/>
      <c r="I109" s="17"/>
      <c r="J109" s="17"/>
      <c r="K109" s="17"/>
      <c r="L109" s="17"/>
      <c r="M109" s="17"/>
      <c r="N109" s="17"/>
      <c r="O109" s="116"/>
      <c r="P109" s="117">
        <f>IF(D109&gt;A_Stammdaten!$B$12,0,SUM(G109,H109,J109,L109:M109)-SUM(I109,K109,N109:O109))</f>
        <v>0</v>
      </c>
      <c r="Q109" s="17"/>
      <c r="R109" s="17"/>
      <c r="S109" s="17"/>
      <c r="T109" s="17"/>
      <c r="U109" s="62">
        <f t="shared" si="23"/>
        <v>0</v>
      </c>
      <c r="V109" s="34"/>
      <c r="W109" s="34"/>
      <c r="X109" s="34"/>
      <c r="Y109" s="34"/>
      <c r="Z109" s="34"/>
      <c r="AA109" s="63" t="str">
        <f t="shared" si="24"/>
        <v>-</v>
      </c>
      <c r="AB109" s="63" t="str">
        <f t="shared" si="25"/>
        <v>-</v>
      </c>
      <c r="AC109" s="63">
        <f>IF(ISBLANK($C109),0,VLOOKUP($C109,Listen!$A$2:$C$45,2,FALSE))</f>
        <v>0</v>
      </c>
      <c r="AD109" s="63">
        <f>IF(ISBLANK($C109),0,VLOOKUP($C109,Listen!$A$2:$C$45,3,FALSE))</f>
        <v>0</v>
      </c>
      <c r="AE109" s="49">
        <f t="shared" si="26"/>
        <v>0</v>
      </c>
      <c r="AF109" s="49">
        <f t="shared" si="26"/>
        <v>0</v>
      </c>
      <c r="AG109" s="49">
        <f>IFERROR(IF(OR($V109&lt;&gt;"Ja",VLOOKUP($C109,Listen!$A$2:$F$45,5,0)="Nein",D109&lt;IF(C109="LNG Anbindungsanlagen gemäß separater Festlegung",2022,2023)),$AC109,$AA109),0)</f>
        <v>0</v>
      </c>
      <c r="AH109" s="49">
        <f>IFERROR(IF(OR($V109&lt;&gt;"Ja",VLOOKUP($C109,Listen!$A$2:$F$45,5,0)="Nein",D109&lt;IF(C109="LNG Anbindungsanlagen gemäß separater Festlegung",2022,2023)),$AC109,$AA109),0)</f>
        <v>0</v>
      </c>
      <c r="AI109" s="49">
        <f>IFERROR(IF(OR($W109&lt;&gt;"Ja",VLOOKUP($C109,Listen!$A$2:$F$45,6,0)="Nein"),$AC109,$AB109),0)</f>
        <v>0</v>
      </c>
      <c r="AJ109" s="49">
        <f>IFERROR(IF(OR($W109&lt;&gt;"Ja",VLOOKUP($C109,Listen!$A$2:$F$45,6,0)="Nein"),$AC109,$AB109),0)</f>
        <v>0</v>
      </c>
      <c r="AK109" s="49">
        <f>IFERROR(IF(OR($W109&lt;&gt;"Ja",VLOOKUP($C109,Listen!$A$2:$F$45,6,0)="Nein"),$AC109,$AB109),0)</f>
        <v>0</v>
      </c>
      <c r="AL109" s="51">
        <f t="shared" si="27"/>
        <v>0</v>
      </c>
      <c r="AM109" s="296">
        <f>IFERROR(IF(VLOOKUP($C109,Listen!$A$2:$F$45,6,0)="Ja",MAX(BC109:BD109),D_SAV!$BC109),0)</f>
        <v>0</v>
      </c>
      <c r="AN109" s="51">
        <f t="shared" si="28"/>
        <v>0</v>
      </c>
      <c r="AP109" s="304">
        <f t="shared" si="29"/>
        <v>0</v>
      </c>
      <c r="AQ109" s="304">
        <f t="shared" si="30"/>
        <v>0</v>
      </c>
      <c r="AR109" s="304">
        <f t="shared" si="31"/>
        <v>0</v>
      </c>
      <c r="AS109" s="304">
        <f t="shared" si="32"/>
        <v>0</v>
      </c>
      <c r="AT109" s="304">
        <f t="shared" si="33"/>
        <v>0</v>
      </c>
      <c r="AU109" s="304">
        <f t="shared" si="34"/>
        <v>0</v>
      </c>
      <c r="AV109" s="304">
        <f t="shared" si="35"/>
        <v>0</v>
      </c>
      <c r="AW109" s="304">
        <f t="shared" si="36"/>
        <v>0</v>
      </c>
      <c r="AX109" s="304">
        <f t="shared" si="37"/>
        <v>0</v>
      </c>
      <c r="AY109" s="304">
        <f t="shared" si="38"/>
        <v>0</v>
      </c>
      <c r="AZ109" s="304">
        <f t="shared" si="39"/>
        <v>0</v>
      </c>
      <c r="BA109" s="304">
        <f t="shared" si="40"/>
        <v>0</v>
      </c>
      <c r="BB109" s="304">
        <f t="shared" si="41"/>
        <v>0</v>
      </c>
      <c r="BC109" s="304">
        <f t="shared" si="42"/>
        <v>0</v>
      </c>
      <c r="BD109" s="304">
        <f t="shared" si="43"/>
        <v>0</v>
      </c>
      <c r="BE109" s="304">
        <f>IFERROR(IF(VLOOKUP($C109,Listen!$A$2:$F$45,6,0)="Ja",BB109-MAX(BC109:BD109),BB109-BC109),0)</f>
        <v>0</v>
      </c>
    </row>
    <row r="110" spans="1:57" s="32" customFormat="1" x14ac:dyDescent="0.25">
      <c r="A110" s="320" t="str">
        <f>IF(AND(D110&lt;&gt;0,C110&lt;&gt;0,E110&lt;&gt;0),IF(B110&lt;&gt;0,CONCATENATE(B110,"-AGr",VLOOKUP(C110,Listen!$A$2:$D$45,4,FALSE),"-",D110,"-",E110,),CONCATENATE("AGr",VLOOKUP(C110,Listen!$A$2:$D$45,4,FALSE),"-",D110,"-",E110)),"keine vollständige ID")</f>
        <v>keine vollständige ID</v>
      </c>
      <c r="B110" s="301"/>
      <c r="C110" s="287"/>
      <c r="D110" s="34"/>
      <c r="E110" s="306"/>
      <c r="F110" s="116"/>
      <c r="G110" s="17"/>
      <c r="H110" s="17"/>
      <c r="I110" s="17"/>
      <c r="J110" s="17"/>
      <c r="K110" s="17"/>
      <c r="L110" s="17"/>
      <c r="M110" s="17"/>
      <c r="N110" s="17"/>
      <c r="O110" s="116"/>
      <c r="P110" s="117">
        <f>IF(D110&gt;A_Stammdaten!$B$12,0,SUM(G110,H110,J110,L110:M110)-SUM(I110,K110,N110:O110))</f>
        <v>0</v>
      </c>
      <c r="Q110" s="17"/>
      <c r="R110" s="17"/>
      <c r="S110" s="17"/>
      <c r="T110" s="17"/>
      <c r="U110" s="62">
        <f t="shared" si="23"/>
        <v>0</v>
      </c>
      <c r="V110" s="34"/>
      <c r="W110" s="34"/>
      <c r="X110" s="34"/>
      <c r="Y110" s="34"/>
      <c r="Z110" s="34"/>
      <c r="AA110" s="63" t="str">
        <f t="shared" si="24"/>
        <v>-</v>
      </c>
      <c r="AB110" s="63" t="str">
        <f t="shared" si="25"/>
        <v>-</v>
      </c>
      <c r="AC110" s="63">
        <f>IF(ISBLANK($C110),0,VLOOKUP($C110,Listen!$A$2:$C$45,2,FALSE))</f>
        <v>0</v>
      </c>
      <c r="AD110" s="63">
        <f>IF(ISBLANK($C110),0,VLOOKUP($C110,Listen!$A$2:$C$45,3,FALSE))</f>
        <v>0</v>
      </c>
      <c r="AE110" s="49">
        <f t="shared" si="26"/>
        <v>0</v>
      </c>
      <c r="AF110" s="49">
        <f t="shared" si="26"/>
        <v>0</v>
      </c>
      <c r="AG110" s="49">
        <f>IFERROR(IF(OR($V110&lt;&gt;"Ja",VLOOKUP($C110,Listen!$A$2:$F$45,5,0)="Nein",D110&lt;IF(C110="LNG Anbindungsanlagen gemäß separater Festlegung",2022,2023)),$AC110,$AA110),0)</f>
        <v>0</v>
      </c>
      <c r="AH110" s="49">
        <f>IFERROR(IF(OR($V110&lt;&gt;"Ja",VLOOKUP($C110,Listen!$A$2:$F$45,5,0)="Nein",D110&lt;IF(C110="LNG Anbindungsanlagen gemäß separater Festlegung",2022,2023)),$AC110,$AA110),0)</f>
        <v>0</v>
      </c>
      <c r="AI110" s="49">
        <f>IFERROR(IF(OR($W110&lt;&gt;"Ja",VLOOKUP($C110,Listen!$A$2:$F$45,6,0)="Nein"),$AC110,$AB110),0)</f>
        <v>0</v>
      </c>
      <c r="AJ110" s="49">
        <f>IFERROR(IF(OR($W110&lt;&gt;"Ja",VLOOKUP($C110,Listen!$A$2:$F$45,6,0)="Nein"),$AC110,$AB110),0)</f>
        <v>0</v>
      </c>
      <c r="AK110" s="49">
        <f>IFERROR(IF(OR($W110&lt;&gt;"Ja",VLOOKUP($C110,Listen!$A$2:$F$45,6,0)="Nein"),$AC110,$AB110),0)</f>
        <v>0</v>
      </c>
      <c r="AL110" s="51">
        <f t="shared" si="27"/>
        <v>0</v>
      </c>
      <c r="AM110" s="296">
        <f>IFERROR(IF(VLOOKUP($C110,Listen!$A$2:$F$45,6,0)="Ja",MAX(BC110:BD110),D_SAV!$BC110),0)</f>
        <v>0</v>
      </c>
      <c r="AN110" s="51">
        <f t="shared" si="28"/>
        <v>0</v>
      </c>
      <c r="AP110" s="304">
        <f t="shared" si="29"/>
        <v>0</v>
      </c>
      <c r="AQ110" s="304">
        <f t="shared" si="30"/>
        <v>0</v>
      </c>
      <c r="AR110" s="304">
        <f t="shared" si="31"/>
        <v>0</v>
      </c>
      <c r="AS110" s="304">
        <f t="shared" si="32"/>
        <v>0</v>
      </c>
      <c r="AT110" s="304">
        <f t="shared" si="33"/>
        <v>0</v>
      </c>
      <c r="AU110" s="304">
        <f t="shared" si="34"/>
        <v>0</v>
      </c>
      <c r="AV110" s="304">
        <f t="shared" si="35"/>
        <v>0</v>
      </c>
      <c r="AW110" s="304">
        <f t="shared" si="36"/>
        <v>0</v>
      </c>
      <c r="AX110" s="304">
        <f t="shared" si="37"/>
        <v>0</v>
      </c>
      <c r="AY110" s="304">
        <f t="shared" si="38"/>
        <v>0</v>
      </c>
      <c r="AZ110" s="304">
        <f t="shared" si="39"/>
        <v>0</v>
      </c>
      <c r="BA110" s="304">
        <f t="shared" si="40"/>
        <v>0</v>
      </c>
      <c r="BB110" s="304">
        <f t="shared" si="41"/>
        <v>0</v>
      </c>
      <c r="BC110" s="304">
        <f t="shared" si="42"/>
        <v>0</v>
      </c>
      <c r="BD110" s="304">
        <f t="shared" si="43"/>
        <v>0</v>
      </c>
      <c r="BE110" s="304">
        <f>IFERROR(IF(VLOOKUP($C110,Listen!$A$2:$F$45,6,0)="Ja",BB110-MAX(BC110:BD110),BB110-BC110),0)</f>
        <v>0</v>
      </c>
    </row>
    <row r="111" spans="1:57" s="32" customFormat="1" x14ac:dyDescent="0.25">
      <c r="A111" s="320" t="str">
        <f>IF(AND(D111&lt;&gt;0,C111&lt;&gt;0,E111&lt;&gt;0),IF(B111&lt;&gt;0,CONCATENATE(B111,"-AGr",VLOOKUP(C111,Listen!$A$2:$D$45,4,FALSE),"-",D111,"-",E111,),CONCATENATE("AGr",VLOOKUP(C111,Listen!$A$2:$D$45,4,FALSE),"-",D111,"-",E111)),"keine vollständige ID")</f>
        <v>keine vollständige ID</v>
      </c>
      <c r="B111" s="301"/>
      <c r="C111" s="287"/>
      <c r="D111" s="34"/>
      <c r="E111" s="306"/>
      <c r="F111" s="116"/>
      <c r="G111" s="17"/>
      <c r="H111" s="17"/>
      <c r="I111" s="17"/>
      <c r="J111" s="17"/>
      <c r="K111" s="17"/>
      <c r="L111" s="17"/>
      <c r="M111" s="17"/>
      <c r="N111" s="17"/>
      <c r="O111" s="116"/>
      <c r="P111" s="117">
        <f>IF(D111&gt;A_Stammdaten!$B$12,0,SUM(G111,H111,J111,L111:M111)-SUM(I111,K111,N111:O111))</f>
        <v>0</v>
      </c>
      <c r="Q111" s="17"/>
      <c r="R111" s="17"/>
      <c r="S111" s="17"/>
      <c r="T111" s="17"/>
      <c r="U111" s="62">
        <f t="shared" si="23"/>
        <v>0</v>
      </c>
      <c r="V111" s="34"/>
      <c r="W111" s="34"/>
      <c r="X111" s="34"/>
      <c r="Y111" s="34"/>
      <c r="Z111" s="34"/>
      <c r="AA111" s="63" t="str">
        <f t="shared" si="24"/>
        <v>-</v>
      </c>
      <c r="AB111" s="63" t="str">
        <f t="shared" si="25"/>
        <v>-</v>
      </c>
      <c r="AC111" s="63">
        <f>IF(ISBLANK($C111),0,VLOOKUP($C111,Listen!$A$2:$C$45,2,FALSE))</f>
        <v>0</v>
      </c>
      <c r="AD111" s="63">
        <f>IF(ISBLANK($C111),0,VLOOKUP($C111,Listen!$A$2:$C$45,3,FALSE))</f>
        <v>0</v>
      </c>
      <c r="AE111" s="49">
        <f t="shared" si="26"/>
        <v>0</v>
      </c>
      <c r="AF111" s="49">
        <f t="shared" si="26"/>
        <v>0</v>
      </c>
      <c r="AG111" s="49">
        <f>IFERROR(IF(OR($V111&lt;&gt;"Ja",VLOOKUP($C111,Listen!$A$2:$F$45,5,0)="Nein",D111&lt;IF(C111="LNG Anbindungsanlagen gemäß separater Festlegung",2022,2023)),$AC111,$AA111),0)</f>
        <v>0</v>
      </c>
      <c r="AH111" s="49">
        <f>IFERROR(IF(OR($V111&lt;&gt;"Ja",VLOOKUP($C111,Listen!$A$2:$F$45,5,0)="Nein",D111&lt;IF(C111="LNG Anbindungsanlagen gemäß separater Festlegung",2022,2023)),$AC111,$AA111),0)</f>
        <v>0</v>
      </c>
      <c r="AI111" s="49">
        <f>IFERROR(IF(OR($W111&lt;&gt;"Ja",VLOOKUP($C111,Listen!$A$2:$F$45,6,0)="Nein"),$AC111,$AB111),0)</f>
        <v>0</v>
      </c>
      <c r="AJ111" s="49">
        <f>IFERROR(IF(OR($W111&lt;&gt;"Ja",VLOOKUP($C111,Listen!$A$2:$F$45,6,0)="Nein"),$AC111,$AB111),0)</f>
        <v>0</v>
      </c>
      <c r="AK111" s="49">
        <f>IFERROR(IF(OR($W111&lt;&gt;"Ja",VLOOKUP($C111,Listen!$A$2:$F$45,6,0)="Nein"),$AC111,$AB111),0)</f>
        <v>0</v>
      </c>
      <c r="AL111" s="51">
        <f t="shared" si="27"/>
        <v>0</v>
      </c>
      <c r="AM111" s="296">
        <f>IFERROR(IF(VLOOKUP($C111,Listen!$A$2:$F$45,6,0)="Ja",MAX(BC111:BD111),D_SAV!$BC111),0)</f>
        <v>0</v>
      </c>
      <c r="AN111" s="51">
        <f t="shared" si="28"/>
        <v>0</v>
      </c>
      <c r="AP111" s="304">
        <f t="shared" si="29"/>
        <v>0</v>
      </c>
      <c r="AQ111" s="304">
        <f t="shared" si="30"/>
        <v>0</v>
      </c>
      <c r="AR111" s="304">
        <f t="shared" si="31"/>
        <v>0</v>
      </c>
      <c r="AS111" s="304">
        <f t="shared" si="32"/>
        <v>0</v>
      </c>
      <c r="AT111" s="304">
        <f t="shared" si="33"/>
        <v>0</v>
      </c>
      <c r="AU111" s="304">
        <f t="shared" si="34"/>
        <v>0</v>
      </c>
      <c r="AV111" s="304">
        <f t="shared" si="35"/>
        <v>0</v>
      </c>
      <c r="AW111" s="304">
        <f t="shared" si="36"/>
        <v>0</v>
      </c>
      <c r="AX111" s="304">
        <f t="shared" si="37"/>
        <v>0</v>
      </c>
      <c r="AY111" s="304">
        <f t="shared" si="38"/>
        <v>0</v>
      </c>
      <c r="AZ111" s="304">
        <f t="shared" si="39"/>
        <v>0</v>
      </c>
      <c r="BA111" s="304">
        <f t="shared" si="40"/>
        <v>0</v>
      </c>
      <c r="BB111" s="304">
        <f t="shared" si="41"/>
        <v>0</v>
      </c>
      <c r="BC111" s="304">
        <f t="shared" si="42"/>
        <v>0</v>
      </c>
      <c r="BD111" s="304">
        <f t="shared" si="43"/>
        <v>0</v>
      </c>
      <c r="BE111" s="304">
        <f>IFERROR(IF(VLOOKUP($C111,Listen!$A$2:$F$45,6,0)="Ja",BB111-MAX(BC111:BD111),BB111-BC111),0)</f>
        <v>0</v>
      </c>
    </row>
    <row r="112" spans="1:57" s="32" customFormat="1" x14ac:dyDescent="0.25">
      <c r="A112" s="320" t="str">
        <f>IF(AND(D112&lt;&gt;0,C112&lt;&gt;0,E112&lt;&gt;0),IF(B112&lt;&gt;0,CONCATENATE(B112,"-AGr",VLOOKUP(C112,Listen!$A$2:$D$45,4,FALSE),"-",D112,"-",E112,),CONCATENATE("AGr",VLOOKUP(C112,Listen!$A$2:$D$45,4,FALSE),"-",D112,"-",E112)),"keine vollständige ID")</f>
        <v>keine vollständige ID</v>
      </c>
      <c r="B112" s="301"/>
      <c r="C112" s="287"/>
      <c r="D112" s="34"/>
      <c r="E112" s="306"/>
      <c r="F112" s="116"/>
      <c r="G112" s="17"/>
      <c r="H112" s="17"/>
      <c r="I112" s="17"/>
      <c r="J112" s="17"/>
      <c r="K112" s="17"/>
      <c r="L112" s="17"/>
      <c r="M112" s="17"/>
      <c r="N112" s="17"/>
      <c r="O112" s="116"/>
      <c r="P112" s="117">
        <f>IF(D112&gt;A_Stammdaten!$B$12,0,SUM(G112,H112,J112,L112:M112)-SUM(I112,K112,N112:O112))</f>
        <v>0</v>
      </c>
      <c r="Q112" s="17"/>
      <c r="R112" s="17"/>
      <c r="S112" s="17"/>
      <c r="T112" s="17"/>
      <c r="U112" s="62">
        <f t="shared" si="23"/>
        <v>0</v>
      </c>
      <c r="V112" s="34"/>
      <c r="W112" s="34"/>
      <c r="X112" s="34"/>
      <c r="Y112" s="34"/>
      <c r="Z112" s="34"/>
      <c r="AA112" s="63" t="str">
        <f t="shared" si="24"/>
        <v>-</v>
      </c>
      <c r="AB112" s="63" t="str">
        <f t="shared" si="25"/>
        <v>-</v>
      </c>
      <c r="AC112" s="63">
        <f>IF(ISBLANK($C112),0,VLOOKUP($C112,Listen!$A$2:$C$45,2,FALSE))</f>
        <v>0</v>
      </c>
      <c r="AD112" s="63">
        <f>IF(ISBLANK($C112),0,VLOOKUP($C112,Listen!$A$2:$C$45,3,FALSE))</f>
        <v>0</v>
      </c>
      <c r="AE112" s="49">
        <f t="shared" si="26"/>
        <v>0</v>
      </c>
      <c r="AF112" s="49">
        <f t="shared" si="26"/>
        <v>0</v>
      </c>
      <c r="AG112" s="49">
        <f>IFERROR(IF(OR($V112&lt;&gt;"Ja",VLOOKUP($C112,Listen!$A$2:$F$45,5,0)="Nein",D112&lt;IF(C112="LNG Anbindungsanlagen gemäß separater Festlegung",2022,2023)),$AC112,$AA112),0)</f>
        <v>0</v>
      </c>
      <c r="AH112" s="49">
        <f>IFERROR(IF(OR($V112&lt;&gt;"Ja",VLOOKUP($C112,Listen!$A$2:$F$45,5,0)="Nein",D112&lt;IF(C112="LNG Anbindungsanlagen gemäß separater Festlegung",2022,2023)),$AC112,$AA112),0)</f>
        <v>0</v>
      </c>
      <c r="AI112" s="49">
        <f>IFERROR(IF(OR($W112&lt;&gt;"Ja",VLOOKUP($C112,Listen!$A$2:$F$45,6,0)="Nein"),$AC112,$AB112),0)</f>
        <v>0</v>
      </c>
      <c r="AJ112" s="49">
        <f>IFERROR(IF(OR($W112&lt;&gt;"Ja",VLOOKUP($C112,Listen!$A$2:$F$45,6,0)="Nein"),$AC112,$AB112),0)</f>
        <v>0</v>
      </c>
      <c r="AK112" s="49">
        <f>IFERROR(IF(OR($W112&lt;&gt;"Ja",VLOOKUP($C112,Listen!$A$2:$F$45,6,0)="Nein"),$AC112,$AB112),0)</f>
        <v>0</v>
      </c>
      <c r="AL112" s="51">
        <f t="shared" si="27"/>
        <v>0</v>
      </c>
      <c r="AM112" s="296">
        <f>IFERROR(IF(VLOOKUP($C112,Listen!$A$2:$F$45,6,0)="Ja",MAX(BC112:BD112),D_SAV!$BC112),0)</f>
        <v>0</v>
      </c>
      <c r="AN112" s="51">
        <f t="shared" si="28"/>
        <v>0</v>
      </c>
      <c r="AP112" s="304">
        <f t="shared" si="29"/>
        <v>0</v>
      </c>
      <c r="AQ112" s="304">
        <f t="shared" si="30"/>
        <v>0</v>
      </c>
      <c r="AR112" s="304">
        <f t="shared" si="31"/>
        <v>0</v>
      </c>
      <c r="AS112" s="304">
        <f t="shared" si="32"/>
        <v>0</v>
      </c>
      <c r="AT112" s="304">
        <f t="shared" si="33"/>
        <v>0</v>
      </c>
      <c r="AU112" s="304">
        <f t="shared" si="34"/>
        <v>0</v>
      </c>
      <c r="AV112" s="304">
        <f t="shared" si="35"/>
        <v>0</v>
      </c>
      <c r="AW112" s="304">
        <f t="shared" si="36"/>
        <v>0</v>
      </c>
      <c r="AX112" s="304">
        <f t="shared" si="37"/>
        <v>0</v>
      </c>
      <c r="AY112" s="304">
        <f t="shared" si="38"/>
        <v>0</v>
      </c>
      <c r="AZ112" s="304">
        <f t="shared" si="39"/>
        <v>0</v>
      </c>
      <c r="BA112" s="304">
        <f t="shared" si="40"/>
        <v>0</v>
      </c>
      <c r="BB112" s="304">
        <f t="shared" si="41"/>
        <v>0</v>
      </c>
      <c r="BC112" s="304">
        <f t="shared" si="42"/>
        <v>0</v>
      </c>
      <c r="BD112" s="304">
        <f t="shared" si="43"/>
        <v>0</v>
      </c>
      <c r="BE112" s="304">
        <f>IFERROR(IF(VLOOKUP($C112,Listen!$A$2:$F$45,6,0)="Ja",BB112-MAX(BC112:BD112),BB112-BC112),0)</f>
        <v>0</v>
      </c>
    </row>
    <row r="113" spans="1:57" s="32" customFormat="1" x14ac:dyDescent="0.25">
      <c r="A113" s="320" t="str">
        <f>IF(AND(D113&lt;&gt;0,C113&lt;&gt;0,E113&lt;&gt;0),IF(B113&lt;&gt;0,CONCATENATE(B113,"-AGr",VLOOKUP(C113,Listen!$A$2:$D$45,4,FALSE),"-",D113,"-",E113,),CONCATENATE("AGr",VLOOKUP(C113,Listen!$A$2:$D$45,4,FALSE),"-",D113,"-",E113)),"keine vollständige ID")</f>
        <v>keine vollständige ID</v>
      </c>
      <c r="B113" s="301"/>
      <c r="C113" s="287"/>
      <c r="D113" s="34"/>
      <c r="E113" s="306"/>
      <c r="F113" s="116"/>
      <c r="G113" s="17"/>
      <c r="H113" s="17"/>
      <c r="I113" s="17"/>
      <c r="J113" s="17"/>
      <c r="K113" s="17"/>
      <c r="L113" s="17"/>
      <c r="M113" s="17"/>
      <c r="N113" s="17"/>
      <c r="O113" s="116"/>
      <c r="P113" s="117">
        <f>IF(D113&gt;A_Stammdaten!$B$12,0,SUM(G113,H113,J113,L113:M113)-SUM(I113,K113,N113:O113))</f>
        <v>0</v>
      </c>
      <c r="Q113" s="17"/>
      <c r="R113" s="17"/>
      <c r="S113" s="17"/>
      <c r="T113" s="17"/>
      <c r="U113" s="62">
        <f t="shared" si="23"/>
        <v>0</v>
      </c>
      <c r="V113" s="34"/>
      <c r="W113" s="34"/>
      <c r="X113" s="34"/>
      <c r="Y113" s="34"/>
      <c r="Z113" s="34"/>
      <c r="AA113" s="63" t="str">
        <f t="shared" si="24"/>
        <v>-</v>
      </c>
      <c r="AB113" s="63" t="str">
        <f t="shared" si="25"/>
        <v>-</v>
      </c>
      <c r="AC113" s="63">
        <f>IF(ISBLANK($C113),0,VLOOKUP($C113,Listen!$A$2:$C$45,2,FALSE))</f>
        <v>0</v>
      </c>
      <c r="AD113" s="63">
        <f>IF(ISBLANK($C113),0,VLOOKUP($C113,Listen!$A$2:$C$45,3,FALSE))</f>
        <v>0</v>
      </c>
      <c r="AE113" s="49">
        <f t="shared" si="26"/>
        <v>0</v>
      </c>
      <c r="AF113" s="49">
        <f t="shared" si="26"/>
        <v>0</v>
      </c>
      <c r="AG113" s="49">
        <f>IFERROR(IF(OR($V113&lt;&gt;"Ja",VLOOKUP($C113,Listen!$A$2:$F$45,5,0)="Nein",D113&lt;IF(C113="LNG Anbindungsanlagen gemäß separater Festlegung",2022,2023)),$AC113,$AA113),0)</f>
        <v>0</v>
      </c>
      <c r="AH113" s="49">
        <f>IFERROR(IF(OR($V113&lt;&gt;"Ja",VLOOKUP($C113,Listen!$A$2:$F$45,5,0)="Nein",D113&lt;IF(C113="LNG Anbindungsanlagen gemäß separater Festlegung",2022,2023)),$AC113,$AA113),0)</f>
        <v>0</v>
      </c>
      <c r="AI113" s="49">
        <f>IFERROR(IF(OR($W113&lt;&gt;"Ja",VLOOKUP($C113,Listen!$A$2:$F$45,6,0)="Nein"),$AC113,$AB113),0)</f>
        <v>0</v>
      </c>
      <c r="AJ113" s="49">
        <f>IFERROR(IF(OR($W113&lt;&gt;"Ja",VLOOKUP($C113,Listen!$A$2:$F$45,6,0)="Nein"),$AC113,$AB113),0)</f>
        <v>0</v>
      </c>
      <c r="AK113" s="49">
        <f>IFERROR(IF(OR($W113&lt;&gt;"Ja",VLOOKUP($C113,Listen!$A$2:$F$45,6,0)="Nein"),$AC113,$AB113),0)</f>
        <v>0</v>
      </c>
      <c r="AL113" s="51">
        <f t="shared" si="27"/>
        <v>0</v>
      </c>
      <c r="AM113" s="296">
        <f>IFERROR(IF(VLOOKUP($C113,Listen!$A$2:$F$45,6,0)="Ja",MAX(BC113:BD113),D_SAV!$BC113),0)</f>
        <v>0</v>
      </c>
      <c r="AN113" s="51">
        <f t="shared" si="28"/>
        <v>0</v>
      </c>
      <c r="AP113" s="304">
        <f t="shared" si="29"/>
        <v>0</v>
      </c>
      <c r="AQ113" s="304">
        <f t="shared" si="30"/>
        <v>0</v>
      </c>
      <c r="AR113" s="304">
        <f t="shared" si="31"/>
        <v>0</v>
      </c>
      <c r="AS113" s="304">
        <f t="shared" si="32"/>
        <v>0</v>
      </c>
      <c r="AT113" s="304">
        <f t="shared" si="33"/>
        <v>0</v>
      </c>
      <c r="AU113" s="304">
        <f t="shared" si="34"/>
        <v>0</v>
      </c>
      <c r="AV113" s="304">
        <f t="shared" si="35"/>
        <v>0</v>
      </c>
      <c r="AW113" s="304">
        <f t="shared" si="36"/>
        <v>0</v>
      </c>
      <c r="AX113" s="304">
        <f t="shared" si="37"/>
        <v>0</v>
      </c>
      <c r="AY113" s="304">
        <f t="shared" si="38"/>
        <v>0</v>
      </c>
      <c r="AZ113" s="304">
        <f t="shared" si="39"/>
        <v>0</v>
      </c>
      <c r="BA113" s="304">
        <f t="shared" si="40"/>
        <v>0</v>
      </c>
      <c r="BB113" s="304">
        <f t="shared" si="41"/>
        <v>0</v>
      </c>
      <c r="BC113" s="304">
        <f t="shared" si="42"/>
        <v>0</v>
      </c>
      <c r="BD113" s="304">
        <f t="shared" si="43"/>
        <v>0</v>
      </c>
      <c r="BE113" s="304">
        <f>IFERROR(IF(VLOOKUP($C113,Listen!$A$2:$F$45,6,0)="Ja",BB113-MAX(BC113:BD113),BB113-BC113),0)</f>
        <v>0</v>
      </c>
    </row>
    <row r="114" spans="1:57" s="32" customFormat="1" x14ac:dyDescent="0.25">
      <c r="A114" s="320" t="str">
        <f>IF(AND(D114&lt;&gt;0,C114&lt;&gt;0,E114&lt;&gt;0),IF(B114&lt;&gt;0,CONCATENATE(B114,"-AGr",VLOOKUP(C114,Listen!$A$2:$D$45,4,FALSE),"-",D114,"-",E114,),CONCATENATE("AGr",VLOOKUP(C114,Listen!$A$2:$D$45,4,FALSE),"-",D114,"-",E114)),"keine vollständige ID")</f>
        <v>keine vollständige ID</v>
      </c>
      <c r="B114" s="301"/>
      <c r="C114" s="287"/>
      <c r="D114" s="34"/>
      <c r="E114" s="306"/>
      <c r="F114" s="116"/>
      <c r="G114" s="17"/>
      <c r="H114" s="17"/>
      <c r="I114" s="17"/>
      <c r="J114" s="17"/>
      <c r="K114" s="17"/>
      <c r="L114" s="17"/>
      <c r="M114" s="17"/>
      <c r="N114" s="17"/>
      <c r="O114" s="116"/>
      <c r="P114" s="117">
        <f>IF(D114&gt;A_Stammdaten!$B$12,0,SUM(G114,H114,J114,L114:M114)-SUM(I114,K114,N114:O114))</f>
        <v>0</v>
      </c>
      <c r="Q114" s="17"/>
      <c r="R114" s="17"/>
      <c r="S114" s="17"/>
      <c r="T114" s="17"/>
      <c r="U114" s="62">
        <f t="shared" si="23"/>
        <v>0</v>
      </c>
      <c r="V114" s="34"/>
      <c r="W114" s="34"/>
      <c r="X114" s="34"/>
      <c r="Y114" s="34"/>
      <c r="Z114" s="34"/>
      <c r="AA114" s="63" t="str">
        <f t="shared" si="24"/>
        <v>-</v>
      </c>
      <c r="AB114" s="63" t="str">
        <f t="shared" si="25"/>
        <v>-</v>
      </c>
      <c r="AC114" s="63">
        <f>IF(ISBLANK($C114),0,VLOOKUP($C114,Listen!$A$2:$C$45,2,FALSE))</f>
        <v>0</v>
      </c>
      <c r="AD114" s="63">
        <f>IF(ISBLANK($C114),0,VLOOKUP($C114,Listen!$A$2:$C$45,3,FALSE))</f>
        <v>0</v>
      </c>
      <c r="AE114" s="49">
        <f t="shared" si="26"/>
        <v>0</v>
      </c>
      <c r="AF114" s="49">
        <f t="shared" si="26"/>
        <v>0</v>
      </c>
      <c r="AG114" s="49">
        <f>IFERROR(IF(OR($V114&lt;&gt;"Ja",VLOOKUP($C114,Listen!$A$2:$F$45,5,0)="Nein",D114&lt;IF(C114="LNG Anbindungsanlagen gemäß separater Festlegung",2022,2023)),$AC114,$AA114),0)</f>
        <v>0</v>
      </c>
      <c r="AH114" s="49">
        <f>IFERROR(IF(OR($V114&lt;&gt;"Ja",VLOOKUP($C114,Listen!$A$2:$F$45,5,0)="Nein",D114&lt;IF(C114="LNG Anbindungsanlagen gemäß separater Festlegung",2022,2023)),$AC114,$AA114),0)</f>
        <v>0</v>
      </c>
      <c r="AI114" s="49">
        <f>IFERROR(IF(OR($W114&lt;&gt;"Ja",VLOOKUP($C114,Listen!$A$2:$F$45,6,0)="Nein"),$AC114,$AB114),0)</f>
        <v>0</v>
      </c>
      <c r="AJ114" s="49">
        <f>IFERROR(IF(OR($W114&lt;&gt;"Ja",VLOOKUP($C114,Listen!$A$2:$F$45,6,0)="Nein"),$AC114,$AB114),0)</f>
        <v>0</v>
      </c>
      <c r="AK114" s="49">
        <f>IFERROR(IF(OR($W114&lt;&gt;"Ja",VLOOKUP($C114,Listen!$A$2:$F$45,6,0)="Nein"),$AC114,$AB114),0)</f>
        <v>0</v>
      </c>
      <c r="AL114" s="51">
        <f t="shared" si="27"/>
        <v>0</v>
      </c>
      <c r="AM114" s="296">
        <f>IFERROR(IF(VLOOKUP($C114,Listen!$A$2:$F$45,6,0)="Ja",MAX(BC114:BD114),D_SAV!$BC114),0)</f>
        <v>0</v>
      </c>
      <c r="AN114" s="51">
        <f t="shared" si="28"/>
        <v>0</v>
      </c>
      <c r="AP114" s="304">
        <f t="shared" si="29"/>
        <v>0</v>
      </c>
      <c r="AQ114" s="304">
        <f t="shared" si="30"/>
        <v>0</v>
      </c>
      <c r="AR114" s="304">
        <f t="shared" si="31"/>
        <v>0</v>
      </c>
      <c r="AS114" s="304">
        <f t="shared" si="32"/>
        <v>0</v>
      </c>
      <c r="AT114" s="304">
        <f t="shared" si="33"/>
        <v>0</v>
      </c>
      <c r="AU114" s="304">
        <f t="shared" si="34"/>
        <v>0</v>
      </c>
      <c r="AV114" s="304">
        <f t="shared" si="35"/>
        <v>0</v>
      </c>
      <c r="AW114" s="304">
        <f t="shared" si="36"/>
        <v>0</v>
      </c>
      <c r="AX114" s="304">
        <f t="shared" si="37"/>
        <v>0</v>
      </c>
      <c r="AY114" s="304">
        <f t="shared" si="38"/>
        <v>0</v>
      </c>
      <c r="AZ114" s="304">
        <f t="shared" si="39"/>
        <v>0</v>
      </c>
      <c r="BA114" s="304">
        <f t="shared" si="40"/>
        <v>0</v>
      </c>
      <c r="BB114" s="304">
        <f t="shared" si="41"/>
        <v>0</v>
      </c>
      <c r="BC114" s="304">
        <f t="shared" si="42"/>
        <v>0</v>
      </c>
      <c r="BD114" s="304">
        <f t="shared" si="43"/>
        <v>0</v>
      </c>
      <c r="BE114" s="304">
        <f>IFERROR(IF(VLOOKUP($C114,Listen!$A$2:$F$45,6,0)="Ja",BB114-MAX(BC114:BD114),BB114-BC114),0)</f>
        <v>0</v>
      </c>
    </row>
    <row r="115" spans="1:57" s="32" customFormat="1" x14ac:dyDescent="0.25">
      <c r="A115" s="320" t="str">
        <f>IF(AND(D115&lt;&gt;0,C115&lt;&gt;0,E115&lt;&gt;0),IF(B115&lt;&gt;0,CONCATENATE(B115,"-AGr",VLOOKUP(C115,Listen!$A$2:$D$45,4,FALSE),"-",D115,"-",E115,),CONCATENATE("AGr",VLOOKUP(C115,Listen!$A$2:$D$45,4,FALSE),"-",D115,"-",E115)),"keine vollständige ID")</f>
        <v>keine vollständige ID</v>
      </c>
      <c r="B115" s="301"/>
      <c r="C115" s="287"/>
      <c r="D115" s="34"/>
      <c r="E115" s="306"/>
      <c r="F115" s="116"/>
      <c r="G115" s="17"/>
      <c r="H115" s="17"/>
      <c r="I115" s="17"/>
      <c r="J115" s="17"/>
      <c r="K115" s="17"/>
      <c r="L115" s="17"/>
      <c r="M115" s="17"/>
      <c r="N115" s="17"/>
      <c r="O115" s="116"/>
      <c r="P115" s="117">
        <f>IF(D115&gt;A_Stammdaten!$B$12,0,SUM(G115,H115,J115,L115:M115)-SUM(I115,K115,N115:O115))</f>
        <v>0</v>
      </c>
      <c r="Q115" s="17"/>
      <c r="R115" s="17"/>
      <c r="S115" s="17"/>
      <c r="T115" s="17"/>
      <c r="U115" s="62">
        <f t="shared" si="23"/>
        <v>0</v>
      </c>
      <c r="V115" s="34"/>
      <c r="W115" s="34"/>
      <c r="X115" s="34"/>
      <c r="Y115" s="34"/>
      <c r="Z115" s="34"/>
      <c r="AA115" s="63" t="str">
        <f t="shared" si="24"/>
        <v>-</v>
      </c>
      <c r="AB115" s="63" t="str">
        <f t="shared" si="25"/>
        <v>-</v>
      </c>
      <c r="AC115" s="63">
        <f>IF(ISBLANK($C115),0,VLOOKUP($C115,Listen!$A$2:$C$45,2,FALSE))</f>
        <v>0</v>
      </c>
      <c r="AD115" s="63">
        <f>IF(ISBLANK($C115),0,VLOOKUP($C115,Listen!$A$2:$C$45,3,FALSE))</f>
        <v>0</v>
      </c>
      <c r="AE115" s="49">
        <f t="shared" si="26"/>
        <v>0</v>
      </c>
      <c r="AF115" s="49">
        <f t="shared" si="26"/>
        <v>0</v>
      </c>
      <c r="AG115" s="49">
        <f>IFERROR(IF(OR($V115&lt;&gt;"Ja",VLOOKUP($C115,Listen!$A$2:$F$45,5,0)="Nein",D115&lt;IF(C115="LNG Anbindungsanlagen gemäß separater Festlegung",2022,2023)),$AC115,$AA115),0)</f>
        <v>0</v>
      </c>
      <c r="AH115" s="49">
        <f>IFERROR(IF(OR($V115&lt;&gt;"Ja",VLOOKUP($C115,Listen!$A$2:$F$45,5,0)="Nein",D115&lt;IF(C115="LNG Anbindungsanlagen gemäß separater Festlegung",2022,2023)),$AC115,$AA115),0)</f>
        <v>0</v>
      </c>
      <c r="AI115" s="49">
        <f>IFERROR(IF(OR($W115&lt;&gt;"Ja",VLOOKUP($C115,Listen!$A$2:$F$45,6,0)="Nein"),$AC115,$AB115),0)</f>
        <v>0</v>
      </c>
      <c r="AJ115" s="49">
        <f>IFERROR(IF(OR($W115&lt;&gt;"Ja",VLOOKUP($C115,Listen!$A$2:$F$45,6,0)="Nein"),$AC115,$AB115),0)</f>
        <v>0</v>
      </c>
      <c r="AK115" s="49">
        <f>IFERROR(IF(OR($W115&lt;&gt;"Ja",VLOOKUP($C115,Listen!$A$2:$F$45,6,0)="Nein"),$AC115,$AB115),0)</f>
        <v>0</v>
      </c>
      <c r="AL115" s="51">
        <f t="shared" si="27"/>
        <v>0</v>
      </c>
      <c r="AM115" s="296">
        <f>IFERROR(IF(VLOOKUP($C115,Listen!$A$2:$F$45,6,0)="Ja",MAX(BC115:BD115),D_SAV!$BC115),0)</f>
        <v>0</v>
      </c>
      <c r="AN115" s="51">
        <f t="shared" si="28"/>
        <v>0</v>
      </c>
      <c r="AP115" s="304">
        <f t="shared" si="29"/>
        <v>0</v>
      </c>
      <c r="AQ115" s="304">
        <f t="shared" si="30"/>
        <v>0</v>
      </c>
      <c r="AR115" s="304">
        <f t="shared" si="31"/>
        <v>0</v>
      </c>
      <c r="AS115" s="304">
        <f t="shared" si="32"/>
        <v>0</v>
      </c>
      <c r="AT115" s="304">
        <f t="shared" si="33"/>
        <v>0</v>
      </c>
      <c r="AU115" s="304">
        <f t="shared" si="34"/>
        <v>0</v>
      </c>
      <c r="AV115" s="304">
        <f t="shared" si="35"/>
        <v>0</v>
      </c>
      <c r="AW115" s="304">
        <f t="shared" si="36"/>
        <v>0</v>
      </c>
      <c r="AX115" s="304">
        <f t="shared" si="37"/>
        <v>0</v>
      </c>
      <c r="AY115" s="304">
        <f t="shared" si="38"/>
        <v>0</v>
      </c>
      <c r="AZ115" s="304">
        <f t="shared" si="39"/>
        <v>0</v>
      </c>
      <c r="BA115" s="304">
        <f t="shared" si="40"/>
        <v>0</v>
      </c>
      <c r="BB115" s="304">
        <f t="shared" si="41"/>
        <v>0</v>
      </c>
      <c r="BC115" s="304">
        <f t="shared" si="42"/>
        <v>0</v>
      </c>
      <c r="BD115" s="304">
        <f t="shared" si="43"/>
        <v>0</v>
      </c>
      <c r="BE115" s="304">
        <f>IFERROR(IF(VLOOKUP($C115,Listen!$A$2:$F$45,6,0)="Ja",BB115-MAX(BC115:BD115),BB115-BC115),0)</f>
        <v>0</v>
      </c>
    </row>
    <row r="116" spans="1:57" s="32" customFormat="1" x14ac:dyDescent="0.25">
      <c r="A116" s="320" t="str">
        <f>IF(AND(D116&lt;&gt;0,C116&lt;&gt;0,E116&lt;&gt;0),IF(B116&lt;&gt;0,CONCATENATE(B116,"-AGr",VLOOKUP(C116,Listen!$A$2:$D$45,4,FALSE),"-",D116,"-",E116,),CONCATENATE("AGr",VLOOKUP(C116,Listen!$A$2:$D$45,4,FALSE),"-",D116,"-",E116)),"keine vollständige ID")</f>
        <v>keine vollständige ID</v>
      </c>
      <c r="B116" s="301"/>
      <c r="C116" s="287"/>
      <c r="D116" s="34"/>
      <c r="E116" s="306"/>
      <c r="F116" s="116"/>
      <c r="G116" s="17"/>
      <c r="H116" s="17"/>
      <c r="I116" s="17"/>
      <c r="J116" s="17"/>
      <c r="K116" s="17"/>
      <c r="L116" s="17"/>
      <c r="M116" s="17"/>
      <c r="N116" s="17"/>
      <c r="O116" s="116"/>
      <c r="P116" s="117">
        <f>IF(D116&gt;A_Stammdaten!$B$12,0,SUM(G116,H116,J116,L116:M116)-SUM(I116,K116,N116:O116))</f>
        <v>0</v>
      </c>
      <c r="Q116" s="17"/>
      <c r="R116" s="17"/>
      <c r="S116" s="17"/>
      <c r="T116" s="17"/>
      <c r="U116" s="62">
        <f t="shared" si="23"/>
        <v>0</v>
      </c>
      <c r="V116" s="34"/>
      <c r="W116" s="34"/>
      <c r="X116" s="34"/>
      <c r="Y116" s="34"/>
      <c r="Z116" s="34"/>
      <c r="AA116" s="63" t="str">
        <f t="shared" si="24"/>
        <v>-</v>
      </c>
      <c r="AB116" s="63" t="str">
        <f t="shared" si="25"/>
        <v>-</v>
      </c>
      <c r="AC116" s="63">
        <f>IF(ISBLANK($C116),0,VLOOKUP($C116,Listen!$A$2:$C$45,2,FALSE))</f>
        <v>0</v>
      </c>
      <c r="AD116" s="63">
        <f>IF(ISBLANK($C116),0,VLOOKUP($C116,Listen!$A$2:$C$45,3,FALSE))</f>
        <v>0</v>
      </c>
      <c r="AE116" s="49">
        <f t="shared" si="26"/>
        <v>0</v>
      </c>
      <c r="AF116" s="49">
        <f t="shared" si="26"/>
        <v>0</v>
      </c>
      <c r="AG116" s="49">
        <f>IFERROR(IF(OR($V116&lt;&gt;"Ja",VLOOKUP($C116,Listen!$A$2:$F$45,5,0)="Nein",D116&lt;IF(C116="LNG Anbindungsanlagen gemäß separater Festlegung",2022,2023)),$AC116,$AA116),0)</f>
        <v>0</v>
      </c>
      <c r="AH116" s="49">
        <f>IFERROR(IF(OR($V116&lt;&gt;"Ja",VLOOKUP($C116,Listen!$A$2:$F$45,5,0)="Nein",D116&lt;IF(C116="LNG Anbindungsanlagen gemäß separater Festlegung",2022,2023)),$AC116,$AA116),0)</f>
        <v>0</v>
      </c>
      <c r="AI116" s="49">
        <f>IFERROR(IF(OR($W116&lt;&gt;"Ja",VLOOKUP($C116,Listen!$A$2:$F$45,6,0)="Nein"),$AC116,$AB116),0)</f>
        <v>0</v>
      </c>
      <c r="AJ116" s="49">
        <f>IFERROR(IF(OR($W116&lt;&gt;"Ja",VLOOKUP($C116,Listen!$A$2:$F$45,6,0)="Nein"),$AC116,$AB116),0)</f>
        <v>0</v>
      </c>
      <c r="AK116" s="49">
        <f>IFERROR(IF(OR($W116&lt;&gt;"Ja",VLOOKUP($C116,Listen!$A$2:$F$45,6,0)="Nein"),$AC116,$AB116),0)</f>
        <v>0</v>
      </c>
      <c r="AL116" s="51">
        <f t="shared" si="27"/>
        <v>0</v>
      </c>
      <c r="AM116" s="296">
        <f>IFERROR(IF(VLOOKUP($C116,Listen!$A$2:$F$45,6,0)="Ja",MAX(BC116:BD116),D_SAV!$BC116),0)</f>
        <v>0</v>
      </c>
      <c r="AN116" s="51">
        <f t="shared" si="28"/>
        <v>0</v>
      </c>
      <c r="AP116" s="304">
        <f t="shared" si="29"/>
        <v>0</v>
      </c>
      <c r="AQ116" s="304">
        <f t="shared" si="30"/>
        <v>0</v>
      </c>
      <c r="AR116" s="304">
        <f t="shared" si="31"/>
        <v>0</v>
      </c>
      <c r="AS116" s="304">
        <f t="shared" si="32"/>
        <v>0</v>
      </c>
      <c r="AT116" s="304">
        <f t="shared" si="33"/>
        <v>0</v>
      </c>
      <c r="AU116" s="304">
        <f t="shared" si="34"/>
        <v>0</v>
      </c>
      <c r="AV116" s="304">
        <f t="shared" si="35"/>
        <v>0</v>
      </c>
      <c r="AW116" s="304">
        <f t="shared" si="36"/>
        <v>0</v>
      </c>
      <c r="AX116" s="304">
        <f t="shared" si="37"/>
        <v>0</v>
      </c>
      <c r="AY116" s="304">
        <f t="shared" si="38"/>
        <v>0</v>
      </c>
      <c r="AZ116" s="304">
        <f t="shared" si="39"/>
        <v>0</v>
      </c>
      <c r="BA116" s="304">
        <f t="shared" si="40"/>
        <v>0</v>
      </c>
      <c r="BB116" s="304">
        <f t="shared" si="41"/>
        <v>0</v>
      </c>
      <c r="BC116" s="304">
        <f t="shared" si="42"/>
        <v>0</v>
      </c>
      <c r="BD116" s="304">
        <f t="shared" si="43"/>
        <v>0</v>
      </c>
      <c r="BE116" s="304">
        <f>IFERROR(IF(VLOOKUP($C116,Listen!$A$2:$F$45,6,0)="Ja",BB116-MAX(BC116:BD116),BB116-BC116),0)</f>
        <v>0</v>
      </c>
    </row>
    <row r="117" spans="1:57" s="32" customFormat="1" x14ac:dyDescent="0.25">
      <c r="A117" s="320" t="str">
        <f>IF(AND(D117&lt;&gt;0,C117&lt;&gt;0,E117&lt;&gt;0),IF(B117&lt;&gt;0,CONCATENATE(B117,"-AGr",VLOOKUP(C117,Listen!$A$2:$D$45,4,FALSE),"-",D117,"-",E117,),CONCATENATE("AGr",VLOOKUP(C117,Listen!$A$2:$D$45,4,FALSE),"-",D117,"-",E117)),"keine vollständige ID")</f>
        <v>keine vollständige ID</v>
      </c>
      <c r="B117" s="301"/>
      <c r="C117" s="287"/>
      <c r="D117" s="34"/>
      <c r="E117" s="306"/>
      <c r="F117" s="116"/>
      <c r="G117" s="17"/>
      <c r="H117" s="17"/>
      <c r="I117" s="17"/>
      <c r="J117" s="17"/>
      <c r="K117" s="17"/>
      <c r="L117" s="17"/>
      <c r="M117" s="17"/>
      <c r="N117" s="17"/>
      <c r="O117" s="116"/>
      <c r="P117" s="117">
        <f>IF(D117&gt;A_Stammdaten!$B$12,0,SUM(G117,H117,J117,L117:M117)-SUM(I117,K117,N117:O117))</f>
        <v>0</v>
      </c>
      <c r="Q117" s="17"/>
      <c r="R117" s="17"/>
      <c r="S117" s="17"/>
      <c r="T117" s="17"/>
      <c r="U117" s="62">
        <f t="shared" si="23"/>
        <v>0</v>
      </c>
      <c r="V117" s="34"/>
      <c r="W117" s="34"/>
      <c r="X117" s="34"/>
      <c r="Y117" s="34"/>
      <c r="Z117" s="34"/>
      <c r="AA117" s="63" t="str">
        <f t="shared" si="24"/>
        <v>-</v>
      </c>
      <c r="AB117" s="63" t="str">
        <f t="shared" si="25"/>
        <v>-</v>
      </c>
      <c r="AC117" s="63">
        <f>IF(ISBLANK($C117),0,VLOOKUP($C117,Listen!$A$2:$C$45,2,FALSE))</f>
        <v>0</v>
      </c>
      <c r="AD117" s="63">
        <f>IF(ISBLANK($C117),0,VLOOKUP($C117,Listen!$A$2:$C$45,3,FALSE))</f>
        <v>0</v>
      </c>
      <c r="AE117" s="49">
        <f t="shared" si="26"/>
        <v>0</v>
      </c>
      <c r="AF117" s="49">
        <f t="shared" si="26"/>
        <v>0</v>
      </c>
      <c r="AG117" s="49">
        <f>IFERROR(IF(OR($V117&lt;&gt;"Ja",VLOOKUP($C117,Listen!$A$2:$F$45,5,0)="Nein",D117&lt;IF(C117="LNG Anbindungsanlagen gemäß separater Festlegung",2022,2023)),$AC117,$AA117),0)</f>
        <v>0</v>
      </c>
      <c r="AH117" s="49">
        <f>IFERROR(IF(OR($V117&lt;&gt;"Ja",VLOOKUP($C117,Listen!$A$2:$F$45,5,0)="Nein",D117&lt;IF(C117="LNG Anbindungsanlagen gemäß separater Festlegung",2022,2023)),$AC117,$AA117),0)</f>
        <v>0</v>
      </c>
      <c r="AI117" s="49">
        <f>IFERROR(IF(OR($W117&lt;&gt;"Ja",VLOOKUP($C117,Listen!$A$2:$F$45,6,0)="Nein"),$AC117,$AB117),0)</f>
        <v>0</v>
      </c>
      <c r="AJ117" s="49">
        <f>IFERROR(IF(OR($W117&lt;&gt;"Ja",VLOOKUP($C117,Listen!$A$2:$F$45,6,0)="Nein"),$AC117,$AB117),0)</f>
        <v>0</v>
      </c>
      <c r="AK117" s="49">
        <f>IFERROR(IF(OR($W117&lt;&gt;"Ja",VLOOKUP($C117,Listen!$A$2:$F$45,6,0)="Nein"),$AC117,$AB117),0)</f>
        <v>0</v>
      </c>
      <c r="AL117" s="51">
        <f t="shared" si="27"/>
        <v>0</v>
      </c>
      <c r="AM117" s="296">
        <f>IFERROR(IF(VLOOKUP($C117,Listen!$A$2:$F$45,6,0)="Ja",MAX(BC117:BD117),D_SAV!$BC117),0)</f>
        <v>0</v>
      </c>
      <c r="AN117" s="51">
        <f t="shared" si="28"/>
        <v>0</v>
      </c>
      <c r="AP117" s="304">
        <f t="shared" si="29"/>
        <v>0</v>
      </c>
      <c r="AQ117" s="304">
        <f t="shared" si="30"/>
        <v>0</v>
      </c>
      <c r="AR117" s="304">
        <f t="shared" si="31"/>
        <v>0</v>
      </c>
      <c r="AS117" s="304">
        <f t="shared" si="32"/>
        <v>0</v>
      </c>
      <c r="AT117" s="304">
        <f t="shared" si="33"/>
        <v>0</v>
      </c>
      <c r="AU117" s="304">
        <f t="shared" si="34"/>
        <v>0</v>
      </c>
      <c r="AV117" s="304">
        <f t="shared" si="35"/>
        <v>0</v>
      </c>
      <c r="AW117" s="304">
        <f t="shared" si="36"/>
        <v>0</v>
      </c>
      <c r="AX117" s="304">
        <f t="shared" si="37"/>
        <v>0</v>
      </c>
      <c r="AY117" s="304">
        <f t="shared" si="38"/>
        <v>0</v>
      </c>
      <c r="AZ117" s="304">
        <f t="shared" si="39"/>
        <v>0</v>
      </c>
      <c r="BA117" s="304">
        <f t="shared" si="40"/>
        <v>0</v>
      </c>
      <c r="BB117" s="304">
        <f t="shared" si="41"/>
        <v>0</v>
      </c>
      <c r="BC117" s="304">
        <f t="shared" si="42"/>
        <v>0</v>
      </c>
      <c r="BD117" s="304">
        <f t="shared" si="43"/>
        <v>0</v>
      </c>
      <c r="BE117" s="304">
        <f>IFERROR(IF(VLOOKUP($C117,Listen!$A$2:$F$45,6,0)="Ja",BB117-MAX(BC117:BD117),BB117-BC117),0)</f>
        <v>0</v>
      </c>
    </row>
    <row r="118" spans="1:57" s="32" customFormat="1" x14ac:dyDescent="0.25">
      <c r="A118" s="320" t="str">
        <f>IF(AND(D118&lt;&gt;0,C118&lt;&gt;0,E118&lt;&gt;0),IF(B118&lt;&gt;0,CONCATENATE(B118,"-AGr",VLOOKUP(C118,Listen!$A$2:$D$45,4,FALSE),"-",D118,"-",E118,),CONCATENATE("AGr",VLOOKUP(C118,Listen!$A$2:$D$45,4,FALSE),"-",D118,"-",E118)),"keine vollständige ID")</f>
        <v>keine vollständige ID</v>
      </c>
      <c r="B118" s="301"/>
      <c r="C118" s="287"/>
      <c r="D118" s="34"/>
      <c r="E118" s="306"/>
      <c r="F118" s="116"/>
      <c r="G118" s="17"/>
      <c r="H118" s="17"/>
      <c r="I118" s="17"/>
      <c r="J118" s="17"/>
      <c r="K118" s="17"/>
      <c r="L118" s="17"/>
      <c r="M118" s="17"/>
      <c r="N118" s="17"/>
      <c r="O118" s="116"/>
      <c r="P118" s="117">
        <f>IF(D118&gt;A_Stammdaten!$B$12,0,SUM(G118,H118,J118,L118:M118)-SUM(I118,K118,N118:O118))</f>
        <v>0</v>
      </c>
      <c r="Q118" s="17"/>
      <c r="R118" s="17"/>
      <c r="S118" s="17"/>
      <c r="T118" s="17"/>
      <c r="U118" s="62">
        <f t="shared" si="23"/>
        <v>0</v>
      </c>
      <c r="V118" s="34"/>
      <c r="W118" s="34"/>
      <c r="X118" s="34"/>
      <c r="Y118" s="34"/>
      <c r="Z118" s="34"/>
      <c r="AA118" s="63" t="str">
        <f t="shared" si="24"/>
        <v>-</v>
      </c>
      <c r="AB118" s="63" t="str">
        <f t="shared" si="25"/>
        <v>-</v>
      </c>
      <c r="AC118" s="63">
        <f>IF(ISBLANK($C118),0,VLOOKUP($C118,Listen!$A$2:$C$45,2,FALSE))</f>
        <v>0</v>
      </c>
      <c r="AD118" s="63">
        <f>IF(ISBLANK($C118),0,VLOOKUP($C118,Listen!$A$2:$C$45,3,FALSE))</f>
        <v>0</v>
      </c>
      <c r="AE118" s="49">
        <f t="shared" si="26"/>
        <v>0</v>
      </c>
      <c r="AF118" s="49">
        <f t="shared" si="26"/>
        <v>0</v>
      </c>
      <c r="AG118" s="49">
        <f>IFERROR(IF(OR($V118&lt;&gt;"Ja",VLOOKUP($C118,Listen!$A$2:$F$45,5,0)="Nein",D118&lt;IF(C118="LNG Anbindungsanlagen gemäß separater Festlegung",2022,2023)),$AC118,$AA118),0)</f>
        <v>0</v>
      </c>
      <c r="AH118" s="49">
        <f>IFERROR(IF(OR($V118&lt;&gt;"Ja",VLOOKUP($C118,Listen!$A$2:$F$45,5,0)="Nein",D118&lt;IF(C118="LNG Anbindungsanlagen gemäß separater Festlegung",2022,2023)),$AC118,$AA118),0)</f>
        <v>0</v>
      </c>
      <c r="AI118" s="49">
        <f>IFERROR(IF(OR($W118&lt;&gt;"Ja",VLOOKUP($C118,Listen!$A$2:$F$45,6,0)="Nein"),$AC118,$AB118),0)</f>
        <v>0</v>
      </c>
      <c r="AJ118" s="49">
        <f>IFERROR(IF(OR($W118&lt;&gt;"Ja",VLOOKUP($C118,Listen!$A$2:$F$45,6,0)="Nein"),$AC118,$AB118),0)</f>
        <v>0</v>
      </c>
      <c r="AK118" s="49">
        <f>IFERROR(IF(OR($W118&lt;&gt;"Ja",VLOOKUP($C118,Listen!$A$2:$F$45,6,0)="Nein"),$AC118,$AB118),0)</f>
        <v>0</v>
      </c>
      <c r="AL118" s="51">
        <f t="shared" si="27"/>
        <v>0</v>
      </c>
      <c r="AM118" s="296">
        <f>IFERROR(IF(VLOOKUP($C118,Listen!$A$2:$F$45,6,0)="Ja",MAX(BC118:BD118),D_SAV!$BC118),0)</f>
        <v>0</v>
      </c>
      <c r="AN118" s="51">
        <f t="shared" si="28"/>
        <v>0</v>
      </c>
      <c r="AP118" s="304">
        <f t="shared" si="29"/>
        <v>0</v>
      </c>
      <c r="AQ118" s="304">
        <f t="shared" si="30"/>
        <v>0</v>
      </c>
      <c r="AR118" s="304">
        <f t="shared" si="31"/>
        <v>0</v>
      </c>
      <c r="AS118" s="304">
        <f t="shared" si="32"/>
        <v>0</v>
      </c>
      <c r="AT118" s="304">
        <f t="shared" si="33"/>
        <v>0</v>
      </c>
      <c r="AU118" s="304">
        <f t="shared" si="34"/>
        <v>0</v>
      </c>
      <c r="AV118" s="304">
        <f t="shared" si="35"/>
        <v>0</v>
      </c>
      <c r="AW118" s="304">
        <f t="shared" si="36"/>
        <v>0</v>
      </c>
      <c r="AX118" s="304">
        <f t="shared" si="37"/>
        <v>0</v>
      </c>
      <c r="AY118" s="304">
        <f t="shared" si="38"/>
        <v>0</v>
      </c>
      <c r="AZ118" s="304">
        <f t="shared" si="39"/>
        <v>0</v>
      </c>
      <c r="BA118" s="304">
        <f t="shared" si="40"/>
        <v>0</v>
      </c>
      <c r="BB118" s="304">
        <f t="shared" si="41"/>
        <v>0</v>
      </c>
      <c r="BC118" s="304">
        <f t="shared" si="42"/>
        <v>0</v>
      </c>
      <c r="BD118" s="304">
        <f t="shared" si="43"/>
        <v>0</v>
      </c>
      <c r="BE118" s="304">
        <f>IFERROR(IF(VLOOKUP($C118,Listen!$A$2:$F$45,6,0)="Ja",BB118-MAX(BC118:BD118),BB118-BC118),0)</f>
        <v>0</v>
      </c>
    </row>
    <row r="119" spans="1:57" s="32" customFormat="1" x14ac:dyDescent="0.25">
      <c r="A119" s="320" t="str">
        <f>IF(AND(D119&lt;&gt;0,C119&lt;&gt;0,E119&lt;&gt;0),IF(B119&lt;&gt;0,CONCATENATE(B119,"-AGr",VLOOKUP(C119,Listen!$A$2:$D$45,4,FALSE),"-",D119,"-",E119,),CONCATENATE("AGr",VLOOKUP(C119,Listen!$A$2:$D$45,4,FALSE),"-",D119,"-",E119)),"keine vollständige ID")</f>
        <v>keine vollständige ID</v>
      </c>
      <c r="B119" s="301"/>
      <c r="C119" s="287"/>
      <c r="D119" s="34"/>
      <c r="E119" s="306"/>
      <c r="F119" s="116"/>
      <c r="G119" s="17"/>
      <c r="H119" s="17"/>
      <c r="I119" s="17"/>
      <c r="J119" s="17"/>
      <c r="K119" s="17"/>
      <c r="L119" s="17"/>
      <c r="M119" s="17"/>
      <c r="N119" s="17"/>
      <c r="O119" s="116"/>
      <c r="P119" s="117">
        <f>IF(D119&gt;A_Stammdaten!$B$12,0,SUM(G119,H119,J119,L119:M119)-SUM(I119,K119,N119:O119))</f>
        <v>0</v>
      </c>
      <c r="Q119" s="17"/>
      <c r="R119" s="17"/>
      <c r="S119" s="17"/>
      <c r="T119" s="17"/>
      <c r="U119" s="62">
        <f t="shared" si="23"/>
        <v>0</v>
      </c>
      <c r="V119" s="34"/>
      <c r="W119" s="34"/>
      <c r="X119" s="34"/>
      <c r="Y119" s="34"/>
      <c r="Z119" s="34"/>
      <c r="AA119" s="63" t="str">
        <f t="shared" si="24"/>
        <v>-</v>
      </c>
      <c r="AB119" s="63" t="str">
        <f t="shared" si="25"/>
        <v>-</v>
      </c>
      <c r="AC119" s="63">
        <f>IF(ISBLANK($C119),0,VLOOKUP($C119,Listen!$A$2:$C$45,2,FALSE))</f>
        <v>0</v>
      </c>
      <c r="AD119" s="63">
        <f>IF(ISBLANK($C119),0,VLOOKUP($C119,Listen!$A$2:$C$45,3,FALSE))</f>
        <v>0</v>
      </c>
      <c r="AE119" s="49">
        <f t="shared" si="26"/>
        <v>0</v>
      </c>
      <c r="AF119" s="49">
        <f t="shared" si="26"/>
        <v>0</v>
      </c>
      <c r="AG119" s="49">
        <f>IFERROR(IF(OR($V119&lt;&gt;"Ja",VLOOKUP($C119,Listen!$A$2:$F$45,5,0)="Nein",D119&lt;IF(C119="LNG Anbindungsanlagen gemäß separater Festlegung",2022,2023)),$AC119,$AA119),0)</f>
        <v>0</v>
      </c>
      <c r="AH119" s="49">
        <f>IFERROR(IF(OR($V119&lt;&gt;"Ja",VLOOKUP($C119,Listen!$A$2:$F$45,5,0)="Nein",D119&lt;IF(C119="LNG Anbindungsanlagen gemäß separater Festlegung",2022,2023)),$AC119,$AA119),0)</f>
        <v>0</v>
      </c>
      <c r="AI119" s="49">
        <f>IFERROR(IF(OR($W119&lt;&gt;"Ja",VLOOKUP($C119,Listen!$A$2:$F$45,6,0)="Nein"),$AC119,$AB119),0)</f>
        <v>0</v>
      </c>
      <c r="AJ119" s="49">
        <f>IFERROR(IF(OR($W119&lt;&gt;"Ja",VLOOKUP($C119,Listen!$A$2:$F$45,6,0)="Nein"),$AC119,$AB119),0)</f>
        <v>0</v>
      </c>
      <c r="AK119" s="49">
        <f>IFERROR(IF(OR($W119&lt;&gt;"Ja",VLOOKUP($C119,Listen!$A$2:$F$45,6,0)="Nein"),$AC119,$AB119),0)</f>
        <v>0</v>
      </c>
      <c r="AL119" s="51">
        <f t="shared" si="27"/>
        <v>0</v>
      </c>
      <c r="AM119" s="296">
        <f>IFERROR(IF(VLOOKUP($C119,Listen!$A$2:$F$45,6,0)="Ja",MAX(BC119:BD119),D_SAV!$BC119),0)</f>
        <v>0</v>
      </c>
      <c r="AN119" s="51">
        <f t="shared" si="28"/>
        <v>0</v>
      </c>
      <c r="AP119" s="304">
        <f t="shared" si="29"/>
        <v>0</v>
      </c>
      <c r="AQ119" s="304">
        <f t="shared" si="30"/>
        <v>0</v>
      </c>
      <c r="AR119" s="304">
        <f t="shared" si="31"/>
        <v>0</v>
      </c>
      <c r="AS119" s="304">
        <f t="shared" si="32"/>
        <v>0</v>
      </c>
      <c r="AT119" s="304">
        <f t="shared" si="33"/>
        <v>0</v>
      </c>
      <c r="AU119" s="304">
        <f t="shared" si="34"/>
        <v>0</v>
      </c>
      <c r="AV119" s="304">
        <f t="shared" si="35"/>
        <v>0</v>
      </c>
      <c r="AW119" s="304">
        <f t="shared" si="36"/>
        <v>0</v>
      </c>
      <c r="AX119" s="304">
        <f t="shared" si="37"/>
        <v>0</v>
      </c>
      <c r="AY119" s="304">
        <f t="shared" si="38"/>
        <v>0</v>
      </c>
      <c r="AZ119" s="304">
        <f t="shared" si="39"/>
        <v>0</v>
      </c>
      <c r="BA119" s="304">
        <f t="shared" si="40"/>
        <v>0</v>
      </c>
      <c r="BB119" s="304">
        <f t="shared" si="41"/>
        <v>0</v>
      </c>
      <c r="BC119" s="304">
        <f t="shared" si="42"/>
        <v>0</v>
      </c>
      <c r="BD119" s="304">
        <f t="shared" si="43"/>
        <v>0</v>
      </c>
      <c r="BE119" s="304">
        <f>IFERROR(IF(VLOOKUP($C119,Listen!$A$2:$F$45,6,0)="Ja",BB119-MAX(BC119:BD119),BB119-BC119),0)</f>
        <v>0</v>
      </c>
    </row>
    <row r="120" spans="1:57" s="32" customFormat="1" x14ac:dyDescent="0.25">
      <c r="A120" s="320" t="str">
        <f>IF(AND(D120&lt;&gt;0,C120&lt;&gt;0,E120&lt;&gt;0),IF(B120&lt;&gt;0,CONCATENATE(B120,"-AGr",VLOOKUP(C120,Listen!$A$2:$D$45,4,FALSE),"-",D120,"-",E120,),CONCATENATE("AGr",VLOOKUP(C120,Listen!$A$2:$D$45,4,FALSE),"-",D120,"-",E120)),"keine vollständige ID")</f>
        <v>keine vollständige ID</v>
      </c>
      <c r="B120" s="301"/>
      <c r="C120" s="287"/>
      <c r="D120" s="34"/>
      <c r="E120" s="306"/>
      <c r="F120" s="116"/>
      <c r="G120" s="17"/>
      <c r="H120" s="17"/>
      <c r="I120" s="17"/>
      <c r="J120" s="17"/>
      <c r="K120" s="17"/>
      <c r="L120" s="17"/>
      <c r="M120" s="17"/>
      <c r="N120" s="17"/>
      <c r="O120" s="116"/>
      <c r="P120" s="117">
        <f>IF(D120&gt;A_Stammdaten!$B$12,0,SUM(G120,H120,J120,L120:M120)-SUM(I120,K120,N120:O120))</f>
        <v>0</v>
      </c>
      <c r="Q120" s="17"/>
      <c r="R120" s="17"/>
      <c r="S120" s="17"/>
      <c r="T120" s="17"/>
      <c r="U120" s="62">
        <f t="shared" si="23"/>
        <v>0</v>
      </c>
      <c r="V120" s="34"/>
      <c r="W120" s="34"/>
      <c r="X120" s="34"/>
      <c r="Y120" s="34"/>
      <c r="Z120" s="34"/>
      <c r="AA120" s="63" t="str">
        <f t="shared" si="24"/>
        <v>-</v>
      </c>
      <c r="AB120" s="63" t="str">
        <f t="shared" si="25"/>
        <v>-</v>
      </c>
      <c r="AC120" s="63">
        <f>IF(ISBLANK($C120),0,VLOOKUP($C120,Listen!$A$2:$C$45,2,FALSE))</f>
        <v>0</v>
      </c>
      <c r="AD120" s="63">
        <f>IF(ISBLANK($C120),0,VLOOKUP($C120,Listen!$A$2:$C$45,3,FALSE))</f>
        <v>0</v>
      </c>
      <c r="AE120" s="49">
        <f t="shared" si="26"/>
        <v>0</v>
      </c>
      <c r="AF120" s="49">
        <f t="shared" si="26"/>
        <v>0</v>
      </c>
      <c r="AG120" s="49">
        <f>IFERROR(IF(OR($V120&lt;&gt;"Ja",VLOOKUP($C120,Listen!$A$2:$F$45,5,0)="Nein",D120&lt;IF(C120="LNG Anbindungsanlagen gemäß separater Festlegung",2022,2023)),$AC120,$AA120),0)</f>
        <v>0</v>
      </c>
      <c r="AH120" s="49">
        <f>IFERROR(IF(OR($V120&lt;&gt;"Ja",VLOOKUP($C120,Listen!$A$2:$F$45,5,0)="Nein",D120&lt;IF(C120="LNG Anbindungsanlagen gemäß separater Festlegung",2022,2023)),$AC120,$AA120),0)</f>
        <v>0</v>
      </c>
      <c r="AI120" s="49">
        <f>IFERROR(IF(OR($W120&lt;&gt;"Ja",VLOOKUP($C120,Listen!$A$2:$F$45,6,0)="Nein"),$AC120,$AB120),0)</f>
        <v>0</v>
      </c>
      <c r="AJ120" s="49">
        <f>IFERROR(IF(OR($W120&lt;&gt;"Ja",VLOOKUP($C120,Listen!$A$2:$F$45,6,0)="Nein"),$AC120,$AB120),0)</f>
        <v>0</v>
      </c>
      <c r="AK120" s="49">
        <f>IFERROR(IF(OR($W120&lt;&gt;"Ja",VLOOKUP($C120,Listen!$A$2:$F$45,6,0)="Nein"),$AC120,$AB120),0)</f>
        <v>0</v>
      </c>
      <c r="AL120" s="51">
        <f t="shared" si="27"/>
        <v>0</v>
      </c>
      <c r="AM120" s="296">
        <f>IFERROR(IF(VLOOKUP($C120,Listen!$A$2:$F$45,6,0)="Ja",MAX(BC120:BD120),D_SAV!$BC120),0)</f>
        <v>0</v>
      </c>
      <c r="AN120" s="51">
        <f t="shared" si="28"/>
        <v>0</v>
      </c>
      <c r="AP120" s="304">
        <f t="shared" si="29"/>
        <v>0</v>
      </c>
      <c r="AQ120" s="304">
        <f t="shared" si="30"/>
        <v>0</v>
      </c>
      <c r="AR120" s="304">
        <f t="shared" si="31"/>
        <v>0</v>
      </c>
      <c r="AS120" s="304">
        <f t="shared" si="32"/>
        <v>0</v>
      </c>
      <c r="AT120" s="304">
        <f t="shared" si="33"/>
        <v>0</v>
      </c>
      <c r="AU120" s="304">
        <f t="shared" si="34"/>
        <v>0</v>
      </c>
      <c r="AV120" s="304">
        <f t="shared" si="35"/>
        <v>0</v>
      </c>
      <c r="AW120" s="304">
        <f t="shared" si="36"/>
        <v>0</v>
      </c>
      <c r="AX120" s="304">
        <f t="shared" si="37"/>
        <v>0</v>
      </c>
      <c r="AY120" s="304">
        <f t="shared" si="38"/>
        <v>0</v>
      </c>
      <c r="AZ120" s="304">
        <f t="shared" si="39"/>
        <v>0</v>
      </c>
      <c r="BA120" s="304">
        <f t="shared" si="40"/>
        <v>0</v>
      </c>
      <c r="BB120" s="304">
        <f t="shared" si="41"/>
        <v>0</v>
      </c>
      <c r="BC120" s="304">
        <f t="shared" si="42"/>
        <v>0</v>
      </c>
      <c r="BD120" s="304">
        <f t="shared" si="43"/>
        <v>0</v>
      </c>
      <c r="BE120" s="304">
        <f>IFERROR(IF(VLOOKUP($C120,Listen!$A$2:$F$45,6,0)="Ja",BB120-MAX(BC120:BD120),BB120-BC120),0)</f>
        <v>0</v>
      </c>
    </row>
    <row r="121" spans="1:57" s="32" customFormat="1" x14ac:dyDescent="0.25">
      <c r="A121" s="320" t="str">
        <f>IF(AND(D121&lt;&gt;0,C121&lt;&gt;0,E121&lt;&gt;0),IF(B121&lt;&gt;0,CONCATENATE(B121,"-AGr",VLOOKUP(C121,Listen!$A$2:$D$45,4,FALSE),"-",D121,"-",E121,),CONCATENATE("AGr",VLOOKUP(C121,Listen!$A$2:$D$45,4,FALSE),"-",D121,"-",E121)),"keine vollständige ID")</f>
        <v>keine vollständige ID</v>
      </c>
      <c r="B121" s="301"/>
      <c r="C121" s="287"/>
      <c r="D121" s="34"/>
      <c r="E121" s="306"/>
      <c r="F121" s="116"/>
      <c r="G121" s="17"/>
      <c r="H121" s="17"/>
      <c r="I121" s="17"/>
      <c r="J121" s="17"/>
      <c r="K121" s="17"/>
      <c r="L121" s="17"/>
      <c r="M121" s="17"/>
      <c r="N121" s="17"/>
      <c r="O121" s="116"/>
      <c r="P121" s="117">
        <f>IF(D121&gt;A_Stammdaten!$B$12,0,SUM(G121,H121,J121,L121:M121)-SUM(I121,K121,N121:O121))</f>
        <v>0</v>
      </c>
      <c r="Q121" s="17"/>
      <c r="R121" s="17"/>
      <c r="S121" s="17"/>
      <c r="T121" s="17"/>
      <c r="U121" s="62">
        <f t="shared" si="23"/>
        <v>0</v>
      </c>
      <c r="V121" s="34"/>
      <c r="W121" s="34"/>
      <c r="X121" s="34"/>
      <c r="Y121" s="34"/>
      <c r="Z121" s="34"/>
      <c r="AA121" s="63" t="str">
        <f t="shared" si="24"/>
        <v>-</v>
      </c>
      <c r="AB121" s="63" t="str">
        <f t="shared" si="25"/>
        <v>-</v>
      </c>
      <c r="AC121" s="63">
        <f>IF(ISBLANK($C121),0,VLOOKUP($C121,Listen!$A$2:$C$45,2,FALSE))</f>
        <v>0</v>
      </c>
      <c r="AD121" s="63">
        <f>IF(ISBLANK($C121),0,VLOOKUP($C121,Listen!$A$2:$C$45,3,FALSE))</f>
        <v>0</v>
      </c>
      <c r="AE121" s="49">
        <f t="shared" si="26"/>
        <v>0</v>
      </c>
      <c r="AF121" s="49">
        <f t="shared" si="26"/>
        <v>0</v>
      </c>
      <c r="AG121" s="49">
        <f>IFERROR(IF(OR($V121&lt;&gt;"Ja",VLOOKUP($C121,Listen!$A$2:$F$45,5,0)="Nein",D121&lt;IF(C121="LNG Anbindungsanlagen gemäß separater Festlegung",2022,2023)),$AC121,$AA121),0)</f>
        <v>0</v>
      </c>
      <c r="AH121" s="49">
        <f>IFERROR(IF(OR($V121&lt;&gt;"Ja",VLOOKUP($C121,Listen!$A$2:$F$45,5,0)="Nein",D121&lt;IF(C121="LNG Anbindungsanlagen gemäß separater Festlegung",2022,2023)),$AC121,$AA121),0)</f>
        <v>0</v>
      </c>
      <c r="AI121" s="49">
        <f>IFERROR(IF(OR($W121&lt;&gt;"Ja",VLOOKUP($C121,Listen!$A$2:$F$45,6,0)="Nein"),$AC121,$AB121),0)</f>
        <v>0</v>
      </c>
      <c r="AJ121" s="49">
        <f>IFERROR(IF(OR($W121&lt;&gt;"Ja",VLOOKUP($C121,Listen!$A$2:$F$45,6,0)="Nein"),$AC121,$AB121),0)</f>
        <v>0</v>
      </c>
      <c r="AK121" s="49">
        <f>IFERROR(IF(OR($W121&lt;&gt;"Ja",VLOOKUP($C121,Listen!$A$2:$F$45,6,0)="Nein"),$AC121,$AB121),0)</f>
        <v>0</v>
      </c>
      <c r="AL121" s="51">
        <f t="shared" si="27"/>
        <v>0</v>
      </c>
      <c r="AM121" s="296">
        <f>IFERROR(IF(VLOOKUP($C121,Listen!$A$2:$F$45,6,0)="Ja",MAX(BC121:BD121),D_SAV!$BC121),0)</f>
        <v>0</v>
      </c>
      <c r="AN121" s="51">
        <f t="shared" si="28"/>
        <v>0</v>
      </c>
      <c r="AP121" s="304">
        <f t="shared" si="29"/>
        <v>0</v>
      </c>
      <c r="AQ121" s="304">
        <f t="shared" si="30"/>
        <v>0</v>
      </c>
      <c r="AR121" s="304">
        <f t="shared" si="31"/>
        <v>0</v>
      </c>
      <c r="AS121" s="304">
        <f t="shared" si="32"/>
        <v>0</v>
      </c>
      <c r="AT121" s="304">
        <f t="shared" si="33"/>
        <v>0</v>
      </c>
      <c r="AU121" s="304">
        <f t="shared" si="34"/>
        <v>0</v>
      </c>
      <c r="AV121" s="304">
        <f t="shared" si="35"/>
        <v>0</v>
      </c>
      <c r="AW121" s="304">
        <f t="shared" si="36"/>
        <v>0</v>
      </c>
      <c r="AX121" s="304">
        <f t="shared" si="37"/>
        <v>0</v>
      </c>
      <c r="AY121" s="304">
        <f t="shared" si="38"/>
        <v>0</v>
      </c>
      <c r="AZ121" s="304">
        <f t="shared" si="39"/>
        <v>0</v>
      </c>
      <c r="BA121" s="304">
        <f t="shared" si="40"/>
        <v>0</v>
      </c>
      <c r="BB121" s="304">
        <f t="shared" si="41"/>
        <v>0</v>
      </c>
      <c r="BC121" s="304">
        <f t="shared" si="42"/>
        <v>0</v>
      </c>
      <c r="BD121" s="304">
        <f t="shared" si="43"/>
        <v>0</v>
      </c>
      <c r="BE121" s="304">
        <f>IFERROR(IF(VLOOKUP($C121,Listen!$A$2:$F$45,6,0)="Ja",BB121-MAX(BC121:BD121),BB121-BC121),0)</f>
        <v>0</v>
      </c>
    </row>
    <row r="122" spans="1:57" s="32" customFormat="1" x14ac:dyDescent="0.25">
      <c r="A122" s="320" t="str">
        <f>IF(AND(D122&lt;&gt;0,C122&lt;&gt;0,E122&lt;&gt;0),IF(B122&lt;&gt;0,CONCATENATE(B122,"-AGr",VLOOKUP(C122,Listen!$A$2:$D$45,4,FALSE),"-",D122,"-",E122,),CONCATENATE("AGr",VLOOKUP(C122,Listen!$A$2:$D$45,4,FALSE),"-",D122,"-",E122)),"keine vollständige ID")</f>
        <v>keine vollständige ID</v>
      </c>
      <c r="B122" s="301"/>
      <c r="C122" s="287"/>
      <c r="D122" s="34"/>
      <c r="E122" s="306"/>
      <c r="F122" s="116"/>
      <c r="G122" s="17"/>
      <c r="H122" s="17"/>
      <c r="I122" s="17"/>
      <c r="J122" s="17"/>
      <c r="K122" s="17"/>
      <c r="L122" s="17"/>
      <c r="M122" s="17"/>
      <c r="N122" s="17"/>
      <c r="O122" s="116"/>
      <c r="P122" s="117">
        <f>IF(D122&gt;A_Stammdaten!$B$12,0,SUM(G122,H122,J122,L122:M122)-SUM(I122,K122,N122:O122))</f>
        <v>0</v>
      </c>
      <c r="Q122" s="17"/>
      <c r="R122" s="17"/>
      <c r="S122" s="17"/>
      <c r="T122" s="17"/>
      <c r="U122" s="62">
        <f t="shared" si="23"/>
        <v>0</v>
      </c>
      <c r="V122" s="34"/>
      <c r="W122" s="34"/>
      <c r="X122" s="34"/>
      <c r="Y122" s="34"/>
      <c r="Z122" s="34"/>
      <c r="AA122" s="63" t="str">
        <f t="shared" si="24"/>
        <v>-</v>
      </c>
      <c r="AB122" s="63" t="str">
        <f t="shared" si="25"/>
        <v>-</v>
      </c>
      <c r="AC122" s="63">
        <f>IF(ISBLANK($C122),0,VLOOKUP($C122,Listen!$A$2:$C$45,2,FALSE))</f>
        <v>0</v>
      </c>
      <c r="AD122" s="63">
        <f>IF(ISBLANK($C122),0,VLOOKUP($C122,Listen!$A$2:$C$45,3,FALSE))</f>
        <v>0</v>
      </c>
      <c r="AE122" s="49">
        <f t="shared" si="26"/>
        <v>0</v>
      </c>
      <c r="AF122" s="49">
        <f t="shared" si="26"/>
        <v>0</v>
      </c>
      <c r="AG122" s="49">
        <f>IFERROR(IF(OR($V122&lt;&gt;"Ja",VLOOKUP($C122,Listen!$A$2:$F$45,5,0)="Nein",D122&lt;IF(C122="LNG Anbindungsanlagen gemäß separater Festlegung",2022,2023)),$AC122,$AA122),0)</f>
        <v>0</v>
      </c>
      <c r="AH122" s="49">
        <f>IFERROR(IF(OR($V122&lt;&gt;"Ja",VLOOKUP($C122,Listen!$A$2:$F$45,5,0)="Nein",D122&lt;IF(C122="LNG Anbindungsanlagen gemäß separater Festlegung",2022,2023)),$AC122,$AA122),0)</f>
        <v>0</v>
      </c>
      <c r="AI122" s="49">
        <f>IFERROR(IF(OR($W122&lt;&gt;"Ja",VLOOKUP($C122,Listen!$A$2:$F$45,6,0)="Nein"),$AC122,$AB122),0)</f>
        <v>0</v>
      </c>
      <c r="AJ122" s="49">
        <f>IFERROR(IF(OR($W122&lt;&gt;"Ja",VLOOKUP($C122,Listen!$A$2:$F$45,6,0)="Nein"),$AC122,$AB122),0)</f>
        <v>0</v>
      </c>
      <c r="AK122" s="49">
        <f>IFERROR(IF(OR($W122&lt;&gt;"Ja",VLOOKUP($C122,Listen!$A$2:$F$45,6,0)="Nein"),$AC122,$AB122),0)</f>
        <v>0</v>
      </c>
      <c r="AL122" s="51">
        <f t="shared" si="27"/>
        <v>0</v>
      </c>
      <c r="AM122" s="296">
        <f>IFERROR(IF(VLOOKUP($C122,Listen!$A$2:$F$45,6,0)="Ja",MAX(BC122:BD122),D_SAV!$BC122),0)</f>
        <v>0</v>
      </c>
      <c r="AN122" s="51">
        <f t="shared" si="28"/>
        <v>0</v>
      </c>
      <c r="AP122" s="304">
        <f t="shared" si="29"/>
        <v>0</v>
      </c>
      <c r="AQ122" s="304">
        <f t="shared" si="30"/>
        <v>0</v>
      </c>
      <c r="AR122" s="304">
        <f t="shared" si="31"/>
        <v>0</v>
      </c>
      <c r="AS122" s="304">
        <f t="shared" si="32"/>
        <v>0</v>
      </c>
      <c r="AT122" s="304">
        <f t="shared" si="33"/>
        <v>0</v>
      </c>
      <c r="AU122" s="304">
        <f t="shared" si="34"/>
        <v>0</v>
      </c>
      <c r="AV122" s="304">
        <f t="shared" si="35"/>
        <v>0</v>
      </c>
      <c r="AW122" s="304">
        <f t="shared" si="36"/>
        <v>0</v>
      </c>
      <c r="AX122" s="304">
        <f t="shared" si="37"/>
        <v>0</v>
      </c>
      <c r="AY122" s="304">
        <f t="shared" si="38"/>
        <v>0</v>
      </c>
      <c r="AZ122" s="304">
        <f t="shared" si="39"/>
        <v>0</v>
      </c>
      <c r="BA122" s="304">
        <f t="shared" si="40"/>
        <v>0</v>
      </c>
      <c r="BB122" s="304">
        <f t="shared" si="41"/>
        <v>0</v>
      </c>
      <c r="BC122" s="304">
        <f t="shared" si="42"/>
        <v>0</v>
      </c>
      <c r="BD122" s="304">
        <f t="shared" si="43"/>
        <v>0</v>
      </c>
      <c r="BE122" s="304">
        <f>IFERROR(IF(VLOOKUP($C122,Listen!$A$2:$F$45,6,0)="Ja",BB122-MAX(BC122:BD122),BB122-BC122),0)</f>
        <v>0</v>
      </c>
    </row>
    <row r="123" spans="1:57" s="32" customFormat="1" x14ac:dyDescent="0.25">
      <c r="A123" s="320" t="str">
        <f>IF(AND(D123&lt;&gt;0,C123&lt;&gt;0,E123&lt;&gt;0),IF(B123&lt;&gt;0,CONCATENATE(B123,"-AGr",VLOOKUP(C123,Listen!$A$2:$D$45,4,FALSE),"-",D123,"-",E123,),CONCATENATE("AGr",VLOOKUP(C123,Listen!$A$2:$D$45,4,FALSE),"-",D123,"-",E123)),"keine vollständige ID")</f>
        <v>keine vollständige ID</v>
      </c>
      <c r="B123" s="301"/>
      <c r="C123" s="287"/>
      <c r="D123" s="34"/>
      <c r="E123" s="306"/>
      <c r="F123" s="116"/>
      <c r="G123" s="17"/>
      <c r="H123" s="17"/>
      <c r="I123" s="17"/>
      <c r="J123" s="17"/>
      <c r="K123" s="17"/>
      <c r="L123" s="17"/>
      <c r="M123" s="17"/>
      <c r="N123" s="17"/>
      <c r="O123" s="116"/>
      <c r="P123" s="117">
        <f>IF(D123&gt;A_Stammdaten!$B$12,0,SUM(G123,H123,J123,L123:M123)-SUM(I123,K123,N123:O123))</f>
        <v>0</v>
      </c>
      <c r="Q123" s="17"/>
      <c r="R123" s="17"/>
      <c r="S123" s="17"/>
      <c r="T123" s="17"/>
      <c r="U123" s="62">
        <f t="shared" si="23"/>
        <v>0</v>
      </c>
      <c r="V123" s="34"/>
      <c r="W123" s="34"/>
      <c r="X123" s="34"/>
      <c r="Y123" s="34"/>
      <c r="Z123" s="34"/>
      <c r="AA123" s="63" t="str">
        <f t="shared" si="24"/>
        <v>-</v>
      </c>
      <c r="AB123" s="63" t="str">
        <f t="shared" si="25"/>
        <v>-</v>
      </c>
      <c r="AC123" s="63">
        <f>IF(ISBLANK($C123),0,VLOOKUP($C123,Listen!$A$2:$C$45,2,FALSE))</f>
        <v>0</v>
      </c>
      <c r="AD123" s="63">
        <f>IF(ISBLANK($C123),0,VLOOKUP($C123,Listen!$A$2:$C$45,3,FALSE))</f>
        <v>0</v>
      </c>
      <c r="AE123" s="49">
        <f t="shared" si="26"/>
        <v>0</v>
      </c>
      <c r="AF123" s="49">
        <f t="shared" si="26"/>
        <v>0</v>
      </c>
      <c r="AG123" s="49">
        <f>IFERROR(IF(OR($V123&lt;&gt;"Ja",VLOOKUP($C123,Listen!$A$2:$F$45,5,0)="Nein",D123&lt;IF(C123="LNG Anbindungsanlagen gemäß separater Festlegung",2022,2023)),$AC123,$AA123),0)</f>
        <v>0</v>
      </c>
      <c r="AH123" s="49">
        <f>IFERROR(IF(OR($V123&lt;&gt;"Ja",VLOOKUP($C123,Listen!$A$2:$F$45,5,0)="Nein",D123&lt;IF(C123="LNG Anbindungsanlagen gemäß separater Festlegung",2022,2023)),$AC123,$AA123),0)</f>
        <v>0</v>
      </c>
      <c r="AI123" s="49">
        <f>IFERROR(IF(OR($W123&lt;&gt;"Ja",VLOOKUP($C123,Listen!$A$2:$F$45,6,0)="Nein"),$AC123,$AB123),0)</f>
        <v>0</v>
      </c>
      <c r="AJ123" s="49">
        <f>IFERROR(IF(OR($W123&lt;&gt;"Ja",VLOOKUP($C123,Listen!$A$2:$F$45,6,0)="Nein"),$AC123,$AB123),0)</f>
        <v>0</v>
      </c>
      <c r="AK123" s="49">
        <f>IFERROR(IF(OR($W123&lt;&gt;"Ja",VLOOKUP($C123,Listen!$A$2:$F$45,6,0)="Nein"),$AC123,$AB123),0)</f>
        <v>0</v>
      </c>
      <c r="AL123" s="51">
        <f t="shared" si="27"/>
        <v>0</v>
      </c>
      <c r="AM123" s="296">
        <f>IFERROR(IF(VLOOKUP($C123,Listen!$A$2:$F$45,6,0)="Ja",MAX(BC123:BD123),D_SAV!$BC123),0)</f>
        <v>0</v>
      </c>
      <c r="AN123" s="51">
        <f t="shared" si="28"/>
        <v>0</v>
      </c>
      <c r="AP123" s="304">
        <f t="shared" si="29"/>
        <v>0</v>
      </c>
      <c r="AQ123" s="304">
        <f t="shared" si="30"/>
        <v>0</v>
      </c>
      <c r="AR123" s="304">
        <f t="shared" si="31"/>
        <v>0</v>
      </c>
      <c r="AS123" s="304">
        <f t="shared" si="32"/>
        <v>0</v>
      </c>
      <c r="AT123" s="304">
        <f t="shared" si="33"/>
        <v>0</v>
      </c>
      <c r="AU123" s="304">
        <f t="shared" si="34"/>
        <v>0</v>
      </c>
      <c r="AV123" s="304">
        <f t="shared" si="35"/>
        <v>0</v>
      </c>
      <c r="AW123" s="304">
        <f t="shared" si="36"/>
        <v>0</v>
      </c>
      <c r="AX123" s="304">
        <f t="shared" si="37"/>
        <v>0</v>
      </c>
      <c r="AY123" s="304">
        <f t="shared" si="38"/>
        <v>0</v>
      </c>
      <c r="AZ123" s="304">
        <f t="shared" si="39"/>
        <v>0</v>
      </c>
      <c r="BA123" s="304">
        <f t="shared" si="40"/>
        <v>0</v>
      </c>
      <c r="BB123" s="304">
        <f t="shared" si="41"/>
        <v>0</v>
      </c>
      <c r="BC123" s="304">
        <f t="shared" si="42"/>
        <v>0</v>
      </c>
      <c r="BD123" s="304">
        <f t="shared" si="43"/>
        <v>0</v>
      </c>
      <c r="BE123" s="304">
        <f>IFERROR(IF(VLOOKUP($C123,Listen!$A$2:$F$45,6,0)="Ja",BB123-MAX(BC123:BD123),BB123-BC123),0)</f>
        <v>0</v>
      </c>
    </row>
    <row r="124" spans="1:57" s="32" customFormat="1" x14ac:dyDescent="0.25">
      <c r="A124" s="320" t="str">
        <f>IF(AND(D124&lt;&gt;0,C124&lt;&gt;0,E124&lt;&gt;0),IF(B124&lt;&gt;0,CONCATENATE(B124,"-AGr",VLOOKUP(C124,Listen!$A$2:$D$45,4,FALSE),"-",D124,"-",E124,),CONCATENATE("AGr",VLOOKUP(C124,Listen!$A$2:$D$45,4,FALSE),"-",D124,"-",E124)),"keine vollständige ID")</f>
        <v>keine vollständige ID</v>
      </c>
      <c r="B124" s="301"/>
      <c r="C124" s="287"/>
      <c r="D124" s="34"/>
      <c r="E124" s="306"/>
      <c r="F124" s="116"/>
      <c r="G124" s="17"/>
      <c r="H124" s="17"/>
      <c r="I124" s="17"/>
      <c r="J124" s="17"/>
      <c r="K124" s="17"/>
      <c r="L124" s="17"/>
      <c r="M124" s="17"/>
      <c r="N124" s="17"/>
      <c r="O124" s="116"/>
      <c r="P124" s="117">
        <f>IF(D124&gt;A_Stammdaten!$B$12,0,SUM(G124,H124,J124,L124:M124)-SUM(I124,K124,N124:O124))</f>
        <v>0</v>
      </c>
      <c r="Q124" s="17"/>
      <c r="R124" s="17"/>
      <c r="S124" s="17"/>
      <c r="T124" s="17"/>
      <c r="U124" s="62">
        <f t="shared" si="23"/>
        <v>0</v>
      </c>
      <c r="V124" s="34"/>
      <c r="W124" s="34"/>
      <c r="X124" s="34"/>
      <c r="Y124" s="34"/>
      <c r="Z124" s="34"/>
      <c r="AA124" s="63" t="str">
        <f t="shared" si="24"/>
        <v>-</v>
      </c>
      <c r="AB124" s="63" t="str">
        <f t="shared" si="25"/>
        <v>-</v>
      </c>
      <c r="AC124" s="63">
        <f>IF(ISBLANK($C124),0,VLOOKUP($C124,Listen!$A$2:$C$45,2,FALSE))</f>
        <v>0</v>
      </c>
      <c r="AD124" s="63">
        <f>IF(ISBLANK($C124),0,VLOOKUP($C124,Listen!$A$2:$C$45,3,FALSE))</f>
        <v>0</v>
      </c>
      <c r="AE124" s="49">
        <f t="shared" si="26"/>
        <v>0</v>
      </c>
      <c r="AF124" s="49">
        <f t="shared" si="26"/>
        <v>0</v>
      </c>
      <c r="AG124" s="49">
        <f>IFERROR(IF(OR($V124&lt;&gt;"Ja",VLOOKUP($C124,Listen!$A$2:$F$45,5,0)="Nein",D124&lt;IF(C124="LNG Anbindungsanlagen gemäß separater Festlegung",2022,2023)),$AC124,$AA124),0)</f>
        <v>0</v>
      </c>
      <c r="AH124" s="49">
        <f>IFERROR(IF(OR($V124&lt;&gt;"Ja",VLOOKUP($C124,Listen!$A$2:$F$45,5,0)="Nein",D124&lt;IF(C124="LNG Anbindungsanlagen gemäß separater Festlegung",2022,2023)),$AC124,$AA124),0)</f>
        <v>0</v>
      </c>
      <c r="AI124" s="49">
        <f>IFERROR(IF(OR($W124&lt;&gt;"Ja",VLOOKUP($C124,Listen!$A$2:$F$45,6,0)="Nein"),$AC124,$AB124),0)</f>
        <v>0</v>
      </c>
      <c r="AJ124" s="49">
        <f>IFERROR(IF(OR($W124&lt;&gt;"Ja",VLOOKUP($C124,Listen!$A$2:$F$45,6,0)="Nein"),$AC124,$AB124),0)</f>
        <v>0</v>
      </c>
      <c r="AK124" s="49">
        <f>IFERROR(IF(OR($W124&lt;&gt;"Ja",VLOOKUP($C124,Listen!$A$2:$F$45,6,0)="Nein"),$AC124,$AB124),0)</f>
        <v>0</v>
      </c>
      <c r="AL124" s="51">
        <f t="shared" si="27"/>
        <v>0</v>
      </c>
      <c r="AM124" s="296">
        <f>IFERROR(IF(VLOOKUP($C124,Listen!$A$2:$F$45,6,0)="Ja",MAX(BC124:BD124),D_SAV!$BC124),0)</f>
        <v>0</v>
      </c>
      <c r="AN124" s="51">
        <f t="shared" si="28"/>
        <v>0</v>
      </c>
      <c r="AP124" s="304">
        <f t="shared" si="29"/>
        <v>0</v>
      </c>
      <c r="AQ124" s="304">
        <f t="shared" si="30"/>
        <v>0</v>
      </c>
      <c r="AR124" s="304">
        <f t="shared" si="31"/>
        <v>0</v>
      </c>
      <c r="AS124" s="304">
        <f t="shared" si="32"/>
        <v>0</v>
      </c>
      <c r="AT124" s="304">
        <f t="shared" si="33"/>
        <v>0</v>
      </c>
      <c r="AU124" s="304">
        <f t="shared" si="34"/>
        <v>0</v>
      </c>
      <c r="AV124" s="304">
        <f t="shared" si="35"/>
        <v>0</v>
      </c>
      <c r="AW124" s="304">
        <f t="shared" si="36"/>
        <v>0</v>
      </c>
      <c r="AX124" s="304">
        <f t="shared" si="37"/>
        <v>0</v>
      </c>
      <c r="AY124" s="304">
        <f t="shared" si="38"/>
        <v>0</v>
      </c>
      <c r="AZ124" s="304">
        <f t="shared" si="39"/>
        <v>0</v>
      </c>
      <c r="BA124" s="304">
        <f t="shared" si="40"/>
        <v>0</v>
      </c>
      <c r="BB124" s="304">
        <f t="shared" si="41"/>
        <v>0</v>
      </c>
      <c r="BC124" s="304">
        <f t="shared" si="42"/>
        <v>0</v>
      </c>
      <c r="BD124" s="304">
        <f t="shared" si="43"/>
        <v>0</v>
      </c>
      <c r="BE124" s="304">
        <f>IFERROR(IF(VLOOKUP($C124,Listen!$A$2:$F$45,6,0)="Ja",BB124-MAX(BC124:BD124),BB124-BC124),0)</f>
        <v>0</v>
      </c>
    </row>
    <row r="125" spans="1:57" s="32" customFormat="1" x14ac:dyDescent="0.25">
      <c r="A125" s="320" t="str">
        <f>IF(AND(D125&lt;&gt;0,C125&lt;&gt;0,E125&lt;&gt;0),IF(B125&lt;&gt;0,CONCATENATE(B125,"-AGr",VLOOKUP(C125,Listen!$A$2:$D$45,4,FALSE),"-",D125,"-",E125,),CONCATENATE("AGr",VLOOKUP(C125,Listen!$A$2:$D$45,4,FALSE),"-",D125,"-",E125)),"keine vollständige ID")</f>
        <v>keine vollständige ID</v>
      </c>
      <c r="B125" s="301"/>
      <c r="C125" s="287"/>
      <c r="D125" s="34"/>
      <c r="E125" s="306"/>
      <c r="F125" s="116"/>
      <c r="G125" s="17"/>
      <c r="H125" s="17"/>
      <c r="I125" s="17"/>
      <c r="J125" s="17"/>
      <c r="K125" s="17"/>
      <c r="L125" s="17"/>
      <c r="M125" s="17"/>
      <c r="N125" s="17"/>
      <c r="O125" s="116"/>
      <c r="P125" s="117">
        <f>IF(D125&gt;A_Stammdaten!$B$12,0,SUM(G125,H125,J125,L125:M125)-SUM(I125,K125,N125:O125))</f>
        <v>0</v>
      </c>
      <c r="Q125" s="17"/>
      <c r="R125" s="17"/>
      <c r="S125" s="17"/>
      <c r="T125" s="17"/>
      <c r="U125" s="62">
        <f t="shared" si="23"/>
        <v>0</v>
      </c>
      <c r="V125" s="34"/>
      <c r="W125" s="34"/>
      <c r="X125" s="34"/>
      <c r="Y125" s="34"/>
      <c r="Z125" s="34"/>
      <c r="AA125" s="63" t="str">
        <f t="shared" si="24"/>
        <v>-</v>
      </c>
      <c r="AB125" s="63" t="str">
        <f t="shared" si="25"/>
        <v>-</v>
      </c>
      <c r="AC125" s="63">
        <f>IF(ISBLANK($C125),0,VLOOKUP($C125,Listen!$A$2:$C$45,2,FALSE))</f>
        <v>0</v>
      </c>
      <c r="AD125" s="63">
        <f>IF(ISBLANK($C125),0,VLOOKUP($C125,Listen!$A$2:$C$45,3,FALSE))</f>
        <v>0</v>
      </c>
      <c r="AE125" s="49">
        <f t="shared" si="26"/>
        <v>0</v>
      </c>
      <c r="AF125" s="49">
        <f t="shared" si="26"/>
        <v>0</v>
      </c>
      <c r="AG125" s="49">
        <f>IFERROR(IF(OR($V125&lt;&gt;"Ja",VLOOKUP($C125,Listen!$A$2:$F$45,5,0)="Nein",D125&lt;IF(C125="LNG Anbindungsanlagen gemäß separater Festlegung",2022,2023)),$AC125,$AA125),0)</f>
        <v>0</v>
      </c>
      <c r="AH125" s="49">
        <f>IFERROR(IF(OR($V125&lt;&gt;"Ja",VLOOKUP($C125,Listen!$A$2:$F$45,5,0)="Nein",D125&lt;IF(C125="LNG Anbindungsanlagen gemäß separater Festlegung",2022,2023)),$AC125,$AA125),0)</f>
        <v>0</v>
      </c>
      <c r="AI125" s="49">
        <f>IFERROR(IF(OR($W125&lt;&gt;"Ja",VLOOKUP($C125,Listen!$A$2:$F$45,6,0)="Nein"),$AC125,$AB125),0)</f>
        <v>0</v>
      </c>
      <c r="AJ125" s="49">
        <f>IFERROR(IF(OR($W125&lt;&gt;"Ja",VLOOKUP($C125,Listen!$A$2:$F$45,6,0)="Nein"),$AC125,$AB125),0)</f>
        <v>0</v>
      </c>
      <c r="AK125" s="49">
        <f>IFERROR(IF(OR($W125&lt;&gt;"Ja",VLOOKUP($C125,Listen!$A$2:$F$45,6,0)="Nein"),$AC125,$AB125),0)</f>
        <v>0</v>
      </c>
      <c r="AL125" s="51">
        <f t="shared" si="27"/>
        <v>0</v>
      </c>
      <c r="AM125" s="296">
        <f>IFERROR(IF(VLOOKUP($C125,Listen!$A$2:$F$45,6,0)="Ja",MAX(BC125:BD125),D_SAV!$BC125),0)</f>
        <v>0</v>
      </c>
      <c r="AN125" s="51">
        <f t="shared" si="28"/>
        <v>0</v>
      </c>
      <c r="AP125" s="304">
        <f t="shared" si="29"/>
        <v>0</v>
      </c>
      <c r="AQ125" s="304">
        <f t="shared" si="30"/>
        <v>0</v>
      </c>
      <c r="AR125" s="304">
        <f t="shared" si="31"/>
        <v>0</v>
      </c>
      <c r="AS125" s="304">
        <f t="shared" si="32"/>
        <v>0</v>
      </c>
      <c r="AT125" s="304">
        <f t="shared" si="33"/>
        <v>0</v>
      </c>
      <c r="AU125" s="304">
        <f t="shared" si="34"/>
        <v>0</v>
      </c>
      <c r="AV125" s="304">
        <f t="shared" si="35"/>
        <v>0</v>
      </c>
      <c r="AW125" s="304">
        <f t="shared" si="36"/>
        <v>0</v>
      </c>
      <c r="AX125" s="304">
        <f t="shared" si="37"/>
        <v>0</v>
      </c>
      <c r="AY125" s="304">
        <f t="shared" si="38"/>
        <v>0</v>
      </c>
      <c r="AZ125" s="304">
        <f t="shared" si="39"/>
        <v>0</v>
      </c>
      <c r="BA125" s="304">
        <f t="shared" si="40"/>
        <v>0</v>
      </c>
      <c r="BB125" s="304">
        <f t="shared" si="41"/>
        <v>0</v>
      </c>
      <c r="BC125" s="304">
        <f t="shared" si="42"/>
        <v>0</v>
      </c>
      <c r="BD125" s="304">
        <f t="shared" si="43"/>
        <v>0</v>
      </c>
      <c r="BE125" s="304">
        <f>IFERROR(IF(VLOOKUP($C125,Listen!$A$2:$F$45,6,0)="Ja",BB125-MAX(BC125:BD125),BB125-BC125),0)</f>
        <v>0</v>
      </c>
    </row>
    <row r="126" spans="1:57" s="32" customFormat="1" x14ac:dyDescent="0.25">
      <c r="A126" s="320" t="str">
        <f>IF(AND(D126&lt;&gt;0,C126&lt;&gt;0,E126&lt;&gt;0),IF(B126&lt;&gt;0,CONCATENATE(B126,"-AGr",VLOOKUP(C126,Listen!$A$2:$D$45,4,FALSE),"-",D126,"-",E126,),CONCATENATE("AGr",VLOOKUP(C126,Listen!$A$2:$D$45,4,FALSE),"-",D126,"-",E126)),"keine vollständige ID")</f>
        <v>keine vollständige ID</v>
      </c>
      <c r="B126" s="301"/>
      <c r="C126" s="287"/>
      <c r="D126" s="34"/>
      <c r="E126" s="306"/>
      <c r="F126" s="116"/>
      <c r="G126" s="17"/>
      <c r="H126" s="17"/>
      <c r="I126" s="17"/>
      <c r="J126" s="17"/>
      <c r="K126" s="17"/>
      <c r="L126" s="17"/>
      <c r="M126" s="17"/>
      <c r="N126" s="17"/>
      <c r="O126" s="116"/>
      <c r="P126" s="117">
        <f>IF(D126&gt;A_Stammdaten!$B$12,0,SUM(G126,H126,J126,L126:M126)-SUM(I126,K126,N126:O126))</f>
        <v>0</v>
      </c>
      <c r="Q126" s="17"/>
      <c r="R126" s="17"/>
      <c r="S126" s="17"/>
      <c r="T126" s="17"/>
      <c r="U126" s="62">
        <f t="shared" si="23"/>
        <v>0</v>
      </c>
      <c r="V126" s="34"/>
      <c r="W126" s="34"/>
      <c r="X126" s="34"/>
      <c r="Y126" s="34"/>
      <c r="Z126" s="34"/>
      <c r="AA126" s="63" t="str">
        <f t="shared" si="24"/>
        <v>-</v>
      </c>
      <c r="AB126" s="63" t="str">
        <f t="shared" si="25"/>
        <v>-</v>
      </c>
      <c r="AC126" s="63">
        <f>IF(ISBLANK($C126),0,VLOOKUP($C126,Listen!$A$2:$C$45,2,FALSE))</f>
        <v>0</v>
      </c>
      <c r="AD126" s="63">
        <f>IF(ISBLANK($C126),0,VLOOKUP($C126,Listen!$A$2:$C$45,3,FALSE))</f>
        <v>0</v>
      </c>
      <c r="AE126" s="49">
        <f t="shared" si="26"/>
        <v>0</v>
      </c>
      <c r="AF126" s="49">
        <f t="shared" si="26"/>
        <v>0</v>
      </c>
      <c r="AG126" s="49">
        <f>IFERROR(IF(OR($V126&lt;&gt;"Ja",VLOOKUP($C126,Listen!$A$2:$F$45,5,0)="Nein",D126&lt;IF(C126="LNG Anbindungsanlagen gemäß separater Festlegung",2022,2023)),$AC126,$AA126),0)</f>
        <v>0</v>
      </c>
      <c r="AH126" s="49">
        <f>IFERROR(IF(OR($V126&lt;&gt;"Ja",VLOOKUP($C126,Listen!$A$2:$F$45,5,0)="Nein",D126&lt;IF(C126="LNG Anbindungsanlagen gemäß separater Festlegung",2022,2023)),$AC126,$AA126),0)</f>
        <v>0</v>
      </c>
      <c r="AI126" s="49">
        <f>IFERROR(IF(OR($W126&lt;&gt;"Ja",VLOOKUP($C126,Listen!$A$2:$F$45,6,0)="Nein"),$AC126,$AB126),0)</f>
        <v>0</v>
      </c>
      <c r="AJ126" s="49">
        <f>IFERROR(IF(OR($W126&lt;&gt;"Ja",VLOOKUP($C126,Listen!$A$2:$F$45,6,0)="Nein"),$AC126,$AB126),0)</f>
        <v>0</v>
      </c>
      <c r="AK126" s="49">
        <f>IFERROR(IF(OR($W126&lt;&gt;"Ja",VLOOKUP($C126,Listen!$A$2:$F$45,6,0)="Nein"),$AC126,$AB126),0)</f>
        <v>0</v>
      </c>
      <c r="AL126" s="51">
        <f t="shared" si="27"/>
        <v>0</v>
      </c>
      <c r="AM126" s="296">
        <f>IFERROR(IF(VLOOKUP($C126,Listen!$A$2:$F$45,6,0)="Ja",MAX(BC126:BD126),D_SAV!$BC126),0)</f>
        <v>0</v>
      </c>
      <c r="AN126" s="51">
        <f t="shared" si="28"/>
        <v>0</v>
      </c>
      <c r="AP126" s="304">
        <f t="shared" si="29"/>
        <v>0</v>
      </c>
      <c r="AQ126" s="304">
        <f t="shared" si="30"/>
        <v>0</v>
      </c>
      <c r="AR126" s="304">
        <f t="shared" si="31"/>
        <v>0</v>
      </c>
      <c r="AS126" s="304">
        <f t="shared" si="32"/>
        <v>0</v>
      </c>
      <c r="AT126" s="304">
        <f t="shared" si="33"/>
        <v>0</v>
      </c>
      <c r="AU126" s="304">
        <f t="shared" si="34"/>
        <v>0</v>
      </c>
      <c r="AV126" s="304">
        <f t="shared" si="35"/>
        <v>0</v>
      </c>
      <c r="AW126" s="304">
        <f t="shared" si="36"/>
        <v>0</v>
      </c>
      <c r="AX126" s="304">
        <f t="shared" si="37"/>
        <v>0</v>
      </c>
      <c r="AY126" s="304">
        <f t="shared" si="38"/>
        <v>0</v>
      </c>
      <c r="AZ126" s="304">
        <f t="shared" si="39"/>
        <v>0</v>
      </c>
      <c r="BA126" s="304">
        <f t="shared" si="40"/>
        <v>0</v>
      </c>
      <c r="BB126" s="304">
        <f t="shared" si="41"/>
        <v>0</v>
      </c>
      <c r="BC126" s="304">
        <f t="shared" si="42"/>
        <v>0</v>
      </c>
      <c r="BD126" s="304">
        <f t="shared" si="43"/>
        <v>0</v>
      </c>
      <c r="BE126" s="304">
        <f>IFERROR(IF(VLOOKUP($C126,Listen!$A$2:$F$45,6,0)="Ja",BB126-MAX(BC126:BD126),BB126-BC126),0)</f>
        <v>0</v>
      </c>
    </row>
    <row r="127" spans="1:57" s="32" customFormat="1" x14ac:dyDescent="0.25">
      <c r="A127" s="320" t="str">
        <f>IF(AND(D127&lt;&gt;0,C127&lt;&gt;0,E127&lt;&gt;0),IF(B127&lt;&gt;0,CONCATENATE(B127,"-AGr",VLOOKUP(C127,Listen!$A$2:$D$45,4,FALSE),"-",D127,"-",E127,),CONCATENATE("AGr",VLOOKUP(C127,Listen!$A$2:$D$45,4,FALSE),"-",D127,"-",E127)),"keine vollständige ID")</f>
        <v>keine vollständige ID</v>
      </c>
      <c r="B127" s="301"/>
      <c r="C127" s="287"/>
      <c r="D127" s="34"/>
      <c r="E127" s="306"/>
      <c r="F127" s="116"/>
      <c r="G127" s="17"/>
      <c r="H127" s="17"/>
      <c r="I127" s="17"/>
      <c r="J127" s="17"/>
      <c r="K127" s="17"/>
      <c r="L127" s="17"/>
      <c r="M127" s="17"/>
      <c r="N127" s="17"/>
      <c r="O127" s="116"/>
      <c r="P127" s="117">
        <f>IF(D127&gt;A_Stammdaten!$B$12,0,SUM(G127,H127,J127,L127:M127)-SUM(I127,K127,N127:O127))</f>
        <v>0</v>
      </c>
      <c r="Q127" s="17"/>
      <c r="R127" s="17"/>
      <c r="S127" s="17"/>
      <c r="T127" s="17"/>
      <c r="U127" s="62">
        <f t="shared" si="23"/>
        <v>0</v>
      </c>
      <c r="V127" s="34"/>
      <c r="W127" s="34"/>
      <c r="X127" s="34"/>
      <c r="Y127" s="34"/>
      <c r="Z127" s="34"/>
      <c r="AA127" s="63" t="str">
        <f t="shared" si="24"/>
        <v>-</v>
      </c>
      <c r="AB127" s="63" t="str">
        <f t="shared" si="25"/>
        <v>-</v>
      </c>
      <c r="AC127" s="63">
        <f>IF(ISBLANK($C127),0,VLOOKUP($C127,Listen!$A$2:$C$45,2,FALSE))</f>
        <v>0</v>
      </c>
      <c r="AD127" s="63">
        <f>IF(ISBLANK($C127),0,VLOOKUP($C127,Listen!$A$2:$C$45,3,FALSE))</f>
        <v>0</v>
      </c>
      <c r="AE127" s="49">
        <f t="shared" si="26"/>
        <v>0</v>
      </c>
      <c r="AF127" s="49">
        <f t="shared" si="26"/>
        <v>0</v>
      </c>
      <c r="AG127" s="49">
        <f>IFERROR(IF(OR($V127&lt;&gt;"Ja",VLOOKUP($C127,Listen!$A$2:$F$45,5,0)="Nein",D127&lt;IF(C127="LNG Anbindungsanlagen gemäß separater Festlegung",2022,2023)),$AC127,$AA127),0)</f>
        <v>0</v>
      </c>
      <c r="AH127" s="49">
        <f>IFERROR(IF(OR($V127&lt;&gt;"Ja",VLOOKUP($C127,Listen!$A$2:$F$45,5,0)="Nein",D127&lt;IF(C127="LNG Anbindungsanlagen gemäß separater Festlegung",2022,2023)),$AC127,$AA127),0)</f>
        <v>0</v>
      </c>
      <c r="AI127" s="49">
        <f>IFERROR(IF(OR($W127&lt;&gt;"Ja",VLOOKUP($C127,Listen!$A$2:$F$45,6,0)="Nein"),$AC127,$AB127),0)</f>
        <v>0</v>
      </c>
      <c r="AJ127" s="49">
        <f>IFERROR(IF(OR($W127&lt;&gt;"Ja",VLOOKUP($C127,Listen!$A$2:$F$45,6,0)="Nein"),$AC127,$AB127),0)</f>
        <v>0</v>
      </c>
      <c r="AK127" s="49">
        <f>IFERROR(IF(OR($W127&lt;&gt;"Ja",VLOOKUP($C127,Listen!$A$2:$F$45,6,0)="Nein"),$AC127,$AB127),0)</f>
        <v>0</v>
      </c>
      <c r="AL127" s="51">
        <f t="shared" si="27"/>
        <v>0</v>
      </c>
      <c r="AM127" s="296">
        <f>IFERROR(IF(VLOOKUP($C127,Listen!$A$2:$F$45,6,0)="Ja",MAX(BC127:BD127),D_SAV!$BC127),0)</f>
        <v>0</v>
      </c>
      <c r="AN127" s="51">
        <f t="shared" si="28"/>
        <v>0</v>
      </c>
      <c r="AP127" s="304">
        <f t="shared" si="29"/>
        <v>0</v>
      </c>
      <c r="AQ127" s="304">
        <f t="shared" si="30"/>
        <v>0</v>
      </c>
      <c r="AR127" s="304">
        <f t="shared" si="31"/>
        <v>0</v>
      </c>
      <c r="AS127" s="304">
        <f t="shared" si="32"/>
        <v>0</v>
      </c>
      <c r="AT127" s="304">
        <f t="shared" si="33"/>
        <v>0</v>
      </c>
      <c r="AU127" s="304">
        <f t="shared" si="34"/>
        <v>0</v>
      </c>
      <c r="AV127" s="304">
        <f t="shared" si="35"/>
        <v>0</v>
      </c>
      <c r="AW127" s="304">
        <f t="shared" si="36"/>
        <v>0</v>
      </c>
      <c r="AX127" s="304">
        <f t="shared" si="37"/>
        <v>0</v>
      </c>
      <c r="AY127" s="304">
        <f t="shared" si="38"/>
        <v>0</v>
      </c>
      <c r="AZ127" s="304">
        <f t="shared" si="39"/>
        <v>0</v>
      </c>
      <c r="BA127" s="304">
        <f t="shared" si="40"/>
        <v>0</v>
      </c>
      <c r="BB127" s="304">
        <f t="shared" si="41"/>
        <v>0</v>
      </c>
      <c r="BC127" s="304">
        <f t="shared" si="42"/>
        <v>0</v>
      </c>
      <c r="BD127" s="304">
        <f t="shared" si="43"/>
        <v>0</v>
      </c>
      <c r="BE127" s="304">
        <f>IFERROR(IF(VLOOKUP($C127,Listen!$A$2:$F$45,6,0)="Ja",BB127-MAX(BC127:BD127),BB127-BC127),0)</f>
        <v>0</v>
      </c>
    </row>
    <row r="128" spans="1:57" s="32" customFormat="1" x14ac:dyDescent="0.25">
      <c r="A128" s="320" t="str">
        <f>IF(AND(D128&lt;&gt;0,C128&lt;&gt;0,E128&lt;&gt;0),IF(B128&lt;&gt;0,CONCATENATE(B128,"-AGr",VLOOKUP(C128,Listen!$A$2:$D$45,4,FALSE),"-",D128,"-",E128,),CONCATENATE("AGr",VLOOKUP(C128,Listen!$A$2:$D$45,4,FALSE),"-",D128,"-",E128)),"keine vollständige ID")</f>
        <v>keine vollständige ID</v>
      </c>
      <c r="B128" s="301"/>
      <c r="C128" s="287"/>
      <c r="D128" s="34"/>
      <c r="E128" s="306"/>
      <c r="F128" s="116"/>
      <c r="G128" s="17"/>
      <c r="H128" s="17"/>
      <c r="I128" s="17"/>
      <c r="J128" s="17"/>
      <c r="K128" s="17"/>
      <c r="L128" s="17"/>
      <c r="M128" s="17"/>
      <c r="N128" s="17"/>
      <c r="O128" s="116"/>
      <c r="P128" s="117">
        <f>IF(D128&gt;A_Stammdaten!$B$12,0,SUM(G128,H128,J128,L128:M128)-SUM(I128,K128,N128:O128))</f>
        <v>0</v>
      </c>
      <c r="Q128" s="17"/>
      <c r="R128" s="17"/>
      <c r="S128" s="17"/>
      <c r="T128" s="17"/>
      <c r="U128" s="62">
        <f t="shared" si="23"/>
        <v>0</v>
      </c>
      <c r="V128" s="34"/>
      <c r="W128" s="34"/>
      <c r="X128" s="34"/>
      <c r="Y128" s="34"/>
      <c r="Z128" s="34"/>
      <c r="AA128" s="63" t="str">
        <f t="shared" si="24"/>
        <v>-</v>
      </c>
      <c r="AB128" s="63" t="str">
        <f t="shared" si="25"/>
        <v>-</v>
      </c>
      <c r="AC128" s="63">
        <f>IF(ISBLANK($C128),0,VLOOKUP($C128,Listen!$A$2:$C$45,2,FALSE))</f>
        <v>0</v>
      </c>
      <c r="AD128" s="63">
        <f>IF(ISBLANK($C128),0,VLOOKUP($C128,Listen!$A$2:$C$45,3,FALSE))</f>
        <v>0</v>
      </c>
      <c r="AE128" s="49">
        <f t="shared" si="26"/>
        <v>0</v>
      </c>
      <c r="AF128" s="49">
        <f t="shared" si="26"/>
        <v>0</v>
      </c>
      <c r="AG128" s="49">
        <f>IFERROR(IF(OR($V128&lt;&gt;"Ja",VLOOKUP($C128,Listen!$A$2:$F$45,5,0)="Nein",D128&lt;IF(C128="LNG Anbindungsanlagen gemäß separater Festlegung",2022,2023)),$AC128,$AA128),0)</f>
        <v>0</v>
      </c>
      <c r="AH128" s="49">
        <f>IFERROR(IF(OR($V128&lt;&gt;"Ja",VLOOKUP($C128,Listen!$A$2:$F$45,5,0)="Nein",D128&lt;IF(C128="LNG Anbindungsanlagen gemäß separater Festlegung",2022,2023)),$AC128,$AA128),0)</f>
        <v>0</v>
      </c>
      <c r="AI128" s="49">
        <f>IFERROR(IF(OR($W128&lt;&gt;"Ja",VLOOKUP($C128,Listen!$A$2:$F$45,6,0)="Nein"),$AC128,$AB128),0)</f>
        <v>0</v>
      </c>
      <c r="AJ128" s="49">
        <f>IFERROR(IF(OR($W128&lt;&gt;"Ja",VLOOKUP($C128,Listen!$A$2:$F$45,6,0)="Nein"),$AC128,$AB128),0)</f>
        <v>0</v>
      </c>
      <c r="AK128" s="49">
        <f>IFERROR(IF(OR($W128&lt;&gt;"Ja",VLOOKUP($C128,Listen!$A$2:$F$45,6,0)="Nein"),$AC128,$AB128),0)</f>
        <v>0</v>
      </c>
      <c r="AL128" s="51">
        <f t="shared" si="27"/>
        <v>0</v>
      </c>
      <c r="AM128" s="296">
        <f>IFERROR(IF(VLOOKUP($C128,Listen!$A$2:$F$45,6,0)="Ja",MAX(BC128:BD128),D_SAV!$BC128),0)</f>
        <v>0</v>
      </c>
      <c r="AN128" s="51">
        <f t="shared" si="28"/>
        <v>0</v>
      </c>
      <c r="AP128" s="304">
        <f t="shared" si="29"/>
        <v>0</v>
      </c>
      <c r="AQ128" s="304">
        <f t="shared" si="30"/>
        <v>0</v>
      </c>
      <c r="AR128" s="304">
        <f t="shared" si="31"/>
        <v>0</v>
      </c>
      <c r="AS128" s="304">
        <f t="shared" si="32"/>
        <v>0</v>
      </c>
      <c r="AT128" s="304">
        <f t="shared" si="33"/>
        <v>0</v>
      </c>
      <c r="AU128" s="304">
        <f t="shared" si="34"/>
        <v>0</v>
      </c>
      <c r="AV128" s="304">
        <f t="shared" si="35"/>
        <v>0</v>
      </c>
      <c r="AW128" s="304">
        <f t="shared" si="36"/>
        <v>0</v>
      </c>
      <c r="AX128" s="304">
        <f t="shared" si="37"/>
        <v>0</v>
      </c>
      <c r="AY128" s="304">
        <f t="shared" si="38"/>
        <v>0</v>
      </c>
      <c r="AZ128" s="304">
        <f t="shared" si="39"/>
        <v>0</v>
      </c>
      <c r="BA128" s="304">
        <f t="shared" si="40"/>
        <v>0</v>
      </c>
      <c r="BB128" s="304">
        <f t="shared" si="41"/>
        <v>0</v>
      </c>
      <c r="BC128" s="304">
        <f t="shared" si="42"/>
        <v>0</v>
      </c>
      <c r="BD128" s="304">
        <f t="shared" si="43"/>
        <v>0</v>
      </c>
      <c r="BE128" s="304">
        <f>IFERROR(IF(VLOOKUP($C128,Listen!$A$2:$F$45,6,0)="Ja",BB128-MAX(BC128:BD128),BB128-BC128),0)</f>
        <v>0</v>
      </c>
    </row>
    <row r="129" spans="1:57" s="32" customFormat="1" x14ac:dyDescent="0.25">
      <c r="A129" s="320" t="str">
        <f>IF(AND(D129&lt;&gt;0,C129&lt;&gt;0,E129&lt;&gt;0),IF(B129&lt;&gt;0,CONCATENATE(B129,"-AGr",VLOOKUP(C129,Listen!$A$2:$D$45,4,FALSE),"-",D129,"-",E129,),CONCATENATE("AGr",VLOOKUP(C129,Listen!$A$2:$D$45,4,FALSE),"-",D129,"-",E129)),"keine vollständige ID")</f>
        <v>keine vollständige ID</v>
      </c>
      <c r="B129" s="301"/>
      <c r="C129" s="287"/>
      <c r="D129" s="34"/>
      <c r="E129" s="306"/>
      <c r="F129" s="116"/>
      <c r="G129" s="17"/>
      <c r="H129" s="17"/>
      <c r="I129" s="17"/>
      <c r="J129" s="17"/>
      <c r="K129" s="17"/>
      <c r="L129" s="17"/>
      <c r="M129" s="17"/>
      <c r="N129" s="17"/>
      <c r="O129" s="116"/>
      <c r="P129" s="117">
        <f>IF(D129&gt;A_Stammdaten!$B$12,0,SUM(G129,H129,J129,L129:M129)-SUM(I129,K129,N129:O129))</f>
        <v>0</v>
      </c>
      <c r="Q129" s="17"/>
      <c r="R129" s="17"/>
      <c r="S129" s="17"/>
      <c r="T129" s="17"/>
      <c r="U129" s="62">
        <f t="shared" si="23"/>
        <v>0</v>
      </c>
      <c r="V129" s="34"/>
      <c r="W129" s="34"/>
      <c r="X129" s="34"/>
      <c r="Y129" s="34"/>
      <c r="Z129" s="34"/>
      <c r="AA129" s="63" t="str">
        <f t="shared" si="24"/>
        <v>-</v>
      </c>
      <c r="AB129" s="63" t="str">
        <f t="shared" si="25"/>
        <v>-</v>
      </c>
      <c r="AC129" s="63">
        <f>IF(ISBLANK($C129),0,VLOOKUP($C129,Listen!$A$2:$C$45,2,FALSE))</f>
        <v>0</v>
      </c>
      <c r="AD129" s="63">
        <f>IF(ISBLANK($C129),0,VLOOKUP($C129,Listen!$A$2:$C$45,3,FALSE))</f>
        <v>0</v>
      </c>
      <c r="AE129" s="49">
        <f t="shared" si="26"/>
        <v>0</v>
      </c>
      <c r="AF129" s="49">
        <f t="shared" si="26"/>
        <v>0</v>
      </c>
      <c r="AG129" s="49">
        <f>IFERROR(IF(OR($V129&lt;&gt;"Ja",VLOOKUP($C129,Listen!$A$2:$F$45,5,0)="Nein",D129&lt;IF(C129="LNG Anbindungsanlagen gemäß separater Festlegung",2022,2023)),$AC129,$AA129),0)</f>
        <v>0</v>
      </c>
      <c r="AH129" s="49">
        <f>IFERROR(IF(OR($V129&lt;&gt;"Ja",VLOOKUP($C129,Listen!$A$2:$F$45,5,0)="Nein",D129&lt;IF(C129="LNG Anbindungsanlagen gemäß separater Festlegung",2022,2023)),$AC129,$AA129),0)</f>
        <v>0</v>
      </c>
      <c r="AI129" s="49">
        <f>IFERROR(IF(OR($W129&lt;&gt;"Ja",VLOOKUP($C129,Listen!$A$2:$F$45,6,0)="Nein"),$AC129,$AB129),0)</f>
        <v>0</v>
      </c>
      <c r="AJ129" s="49">
        <f>IFERROR(IF(OR($W129&lt;&gt;"Ja",VLOOKUP($C129,Listen!$A$2:$F$45,6,0)="Nein"),$AC129,$AB129),0)</f>
        <v>0</v>
      </c>
      <c r="AK129" s="49">
        <f>IFERROR(IF(OR($W129&lt;&gt;"Ja",VLOOKUP($C129,Listen!$A$2:$F$45,6,0)="Nein"),$AC129,$AB129),0)</f>
        <v>0</v>
      </c>
      <c r="AL129" s="51">
        <f t="shared" si="27"/>
        <v>0</v>
      </c>
      <c r="AM129" s="296">
        <f>IFERROR(IF(VLOOKUP($C129,Listen!$A$2:$F$45,6,0)="Ja",MAX(BC129:BD129),D_SAV!$BC129),0)</f>
        <v>0</v>
      </c>
      <c r="AN129" s="51">
        <f t="shared" si="28"/>
        <v>0</v>
      </c>
      <c r="AP129" s="304">
        <f t="shared" si="29"/>
        <v>0</v>
      </c>
      <c r="AQ129" s="304">
        <f t="shared" si="30"/>
        <v>0</v>
      </c>
      <c r="AR129" s="304">
        <f t="shared" si="31"/>
        <v>0</v>
      </c>
      <c r="AS129" s="304">
        <f t="shared" si="32"/>
        <v>0</v>
      </c>
      <c r="AT129" s="304">
        <f t="shared" si="33"/>
        <v>0</v>
      </c>
      <c r="AU129" s="304">
        <f t="shared" si="34"/>
        <v>0</v>
      </c>
      <c r="AV129" s="304">
        <f t="shared" si="35"/>
        <v>0</v>
      </c>
      <c r="AW129" s="304">
        <f t="shared" si="36"/>
        <v>0</v>
      </c>
      <c r="AX129" s="304">
        <f t="shared" si="37"/>
        <v>0</v>
      </c>
      <c r="AY129" s="304">
        <f t="shared" si="38"/>
        <v>0</v>
      </c>
      <c r="AZ129" s="304">
        <f t="shared" si="39"/>
        <v>0</v>
      </c>
      <c r="BA129" s="304">
        <f t="shared" si="40"/>
        <v>0</v>
      </c>
      <c r="BB129" s="304">
        <f t="shared" si="41"/>
        <v>0</v>
      </c>
      <c r="BC129" s="304">
        <f t="shared" si="42"/>
        <v>0</v>
      </c>
      <c r="BD129" s="304">
        <f t="shared" si="43"/>
        <v>0</v>
      </c>
      <c r="BE129" s="304">
        <f>IFERROR(IF(VLOOKUP($C129,Listen!$A$2:$F$45,6,0)="Ja",BB129-MAX(BC129:BD129),BB129-BC129),0)</f>
        <v>0</v>
      </c>
    </row>
    <row r="130" spans="1:57" s="32" customFormat="1" x14ac:dyDescent="0.25">
      <c r="A130" s="320" t="str">
        <f>IF(AND(D130&lt;&gt;0,C130&lt;&gt;0,E130&lt;&gt;0),IF(B130&lt;&gt;0,CONCATENATE(B130,"-AGr",VLOOKUP(C130,Listen!$A$2:$D$45,4,FALSE),"-",D130,"-",E130,),CONCATENATE("AGr",VLOOKUP(C130,Listen!$A$2:$D$45,4,FALSE),"-",D130,"-",E130)),"keine vollständige ID")</f>
        <v>keine vollständige ID</v>
      </c>
      <c r="B130" s="301"/>
      <c r="C130" s="287"/>
      <c r="D130" s="34"/>
      <c r="E130" s="306"/>
      <c r="F130" s="116"/>
      <c r="G130" s="17"/>
      <c r="H130" s="17"/>
      <c r="I130" s="17"/>
      <c r="J130" s="17"/>
      <c r="K130" s="17"/>
      <c r="L130" s="17"/>
      <c r="M130" s="17"/>
      <c r="N130" s="17"/>
      <c r="O130" s="116"/>
      <c r="P130" s="117">
        <f>IF(D130&gt;A_Stammdaten!$B$12,0,SUM(G130,H130,J130,L130:M130)-SUM(I130,K130,N130:O130))</f>
        <v>0</v>
      </c>
      <c r="Q130" s="17"/>
      <c r="R130" s="17"/>
      <c r="S130" s="17"/>
      <c r="T130" s="17"/>
      <c r="U130" s="62">
        <f t="shared" si="23"/>
        <v>0</v>
      </c>
      <c r="V130" s="34"/>
      <c r="W130" s="34"/>
      <c r="X130" s="34"/>
      <c r="Y130" s="34"/>
      <c r="Z130" s="34"/>
      <c r="AA130" s="63" t="str">
        <f t="shared" si="24"/>
        <v>-</v>
      </c>
      <c r="AB130" s="63" t="str">
        <f t="shared" si="25"/>
        <v>-</v>
      </c>
      <c r="AC130" s="63">
        <f>IF(ISBLANK($C130),0,VLOOKUP($C130,Listen!$A$2:$C$45,2,FALSE))</f>
        <v>0</v>
      </c>
      <c r="AD130" s="63">
        <f>IF(ISBLANK($C130),0,VLOOKUP($C130,Listen!$A$2:$C$45,3,FALSE))</f>
        <v>0</v>
      </c>
      <c r="AE130" s="49">
        <f t="shared" si="26"/>
        <v>0</v>
      </c>
      <c r="AF130" s="49">
        <f t="shared" si="26"/>
        <v>0</v>
      </c>
      <c r="AG130" s="49">
        <f>IFERROR(IF(OR($V130&lt;&gt;"Ja",VLOOKUP($C130,Listen!$A$2:$F$45,5,0)="Nein",D130&lt;IF(C130="LNG Anbindungsanlagen gemäß separater Festlegung",2022,2023)),$AC130,$AA130),0)</f>
        <v>0</v>
      </c>
      <c r="AH130" s="49">
        <f>IFERROR(IF(OR($V130&lt;&gt;"Ja",VLOOKUP($C130,Listen!$A$2:$F$45,5,0)="Nein",D130&lt;IF(C130="LNG Anbindungsanlagen gemäß separater Festlegung",2022,2023)),$AC130,$AA130),0)</f>
        <v>0</v>
      </c>
      <c r="AI130" s="49">
        <f>IFERROR(IF(OR($W130&lt;&gt;"Ja",VLOOKUP($C130,Listen!$A$2:$F$45,6,0)="Nein"),$AC130,$AB130),0)</f>
        <v>0</v>
      </c>
      <c r="AJ130" s="49">
        <f>IFERROR(IF(OR($W130&lt;&gt;"Ja",VLOOKUP($C130,Listen!$A$2:$F$45,6,0)="Nein"),$AC130,$AB130),0)</f>
        <v>0</v>
      </c>
      <c r="AK130" s="49">
        <f>IFERROR(IF(OR($W130&lt;&gt;"Ja",VLOOKUP($C130,Listen!$A$2:$F$45,6,0)="Nein"),$AC130,$AB130),0)</f>
        <v>0</v>
      </c>
      <c r="AL130" s="51">
        <f t="shared" si="27"/>
        <v>0</v>
      </c>
      <c r="AM130" s="296">
        <f>IFERROR(IF(VLOOKUP($C130,Listen!$A$2:$F$45,6,0)="Ja",MAX(BC130:BD130),D_SAV!$BC130),0)</f>
        <v>0</v>
      </c>
      <c r="AN130" s="51">
        <f t="shared" si="28"/>
        <v>0</v>
      </c>
      <c r="AP130" s="304">
        <f t="shared" si="29"/>
        <v>0</v>
      </c>
      <c r="AQ130" s="304">
        <f t="shared" si="30"/>
        <v>0</v>
      </c>
      <c r="AR130" s="304">
        <f t="shared" si="31"/>
        <v>0</v>
      </c>
      <c r="AS130" s="304">
        <f t="shared" si="32"/>
        <v>0</v>
      </c>
      <c r="AT130" s="304">
        <f t="shared" si="33"/>
        <v>0</v>
      </c>
      <c r="AU130" s="304">
        <f t="shared" si="34"/>
        <v>0</v>
      </c>
      <c r="AV130" s="304">
        <f t="shared" si="35"/>
        <v>0</v>
      </c>
      <c r="AW130" s="304">
        <f t="shared" si="36"/>
        <v>0</v>
      </c>
      <c r="AX130" s="304">
        <f t="shared" si="37"/>
        <v>0</v>
      </c>
      <c r="AY130" s="304">
        <f t="shared" si="38"/>
        <v>0</v>
      </c>
      <c r="AZ130" s="304">
        <f t="shared" si="39"/>
        <v>0</v>
      </c>
      <c r="BA130" s="304">
        <f t="shared" si="40"/>
        <v>0</v>
      </c>
      <c r="BB130" s="304">
        <f t="shared" si="41"/>
        <v>0</v>
      </c>
      <c r="BC130" s="304">
        <f t="shared" si="42"/>
        <v>0</v>
      </c>
      <c r="BD130" s="304">
        <f t="shared" si="43"/>
        <v>0</v>
      </c>
      <c r="BE130" s="304">
        <f>IFERROR(IF(VLOOKUP($C130,Listen!$A$2:$F$45,6,0)="Ja",BB130-MAX(BC130:BD130),BB130-BC130),0)</f>
        <v>0</v>
      </c>
    </row>
    <row r="131" spans="1:57" s="32" customFormat="1" x14ac:dyDescent="0.25">
      <c r="A131" s="320" t="str">
        <f>IF(AND(D131&lt;&gt;0,C131&lt;&gt;0,E131&lt;&gt;0),IF(B131&lt;&gt;0,CONCATENATE(B131,"-AGr",VLOOKUP(C131,Listen!$A$2:$D$45,4,FALSE),"-",D131,"-",E131,),CONCATENATE("AGr",VLOOKUP(C131,Listen!$A$2:$D$45,4,FALSE),"-",D131,"-",E131)),"keine vollständige ID")</f>
        <v>keine vollständige ID</v>
      </c>
      <c r="B131" s="301"/>
      <c r="C131" s="287"/>
      <c r="D131" s="34"/>
      <c r="E131" s="306"/>
      <c r="F131" s="116"/>
      <c r="G131" s="17"/>
      <c r="H131" s="17"/>
      <c r="I131" s="17"/>
      <c r="J131" s="17"/>
      <c r="K131" s="17"/>
      <c r="L131" s="17"/>
      <c r="M131" s="17"/>
      <c r="N131" s="17"/>
      <c r="O131" s="116"/>
      <c r="P131" s="117">
        <f>IF(D131&gt;A_Stammdaten!$B$12,0,SUM(G131,H131,J131,L131:M131)-SUM(I131,K131,N131:O131))</f>
        <v>0</v>
      </c>
      <c r="Q131" s="17"/>
      <c r="R131" s="17"/>
      <c r="S131" s="17"/>
      <c r="T131" s="17"/>
      <c r="U131" s="62">
        <f t="shared" si="23"/>
        <v>0</v>
      </c>
      <c r="V131" s="34"/>
      <c r="W131" s="34"/>
      <c r="X131" s="34"/>
      <c r="Y131" s="34"/>
      <c r="Z131" s="34"/>
      <c r="AA131" s="63" t="str">
        <f t="shared" si="24"/>
        <v>-</v>
      </c>
      <c r="AB131" s="63" t="str">
        <f t="shared" si="25"/>
        <v>-</v>
      </c>
      <c r="AC131" s="63">
        <f>IF(ISBLANK($C131),0,VLOOKUP($C131,Listen!$A$2:$C$45,2,FALSE))</f>
        <v>0</v>
      </c>
      <c r="AD131" s="63">
        <f>IF(ISBLANK($C131),0,VLOOKUP($C131,Listen!$A$2:$C$45,3,FALSE))</f>
        <v>0</v>
      </c>
      <c r="AE131" s="49">
        <f t="shared" si="26"/>
        <v>0</v>
      </c>
      <c r="AF131" s="49">
        <f t="shared" si="26"/>
        <v>0</v>
      </c>
      <c r="AG131" s="49">
        <f>IFERROR(IF(OR($V131&lt;&gt;"Ja",VLOOKUP($C131,Listen!$A$2:$F$45,5,0)="Nein",D131&lt;IF(C131="LNG Anbindungsanlagen gemäß separater Festlegung",2022,2023)),$AC131,$AA131),0)</f>
        <v>0</v>
      </c>
      <c r="AH131" s="49">
        <f>IFERROR(IF(OR($V131&lt;&gt;"Ja",VLOOKUP($C131,Listen!$A$2:$F$45,5,0)="Nein",D131&lt;IF(C131="LNG Anbindungsanlagen gemäß separater Festlegung",2022,2023)),$AC131,$AA131),0)</f>
        <v>0</v>
      </c>
      <c r="AI131" s="49">
        <f>IFERROR(IF(OR($W131&lt;&gt;"Ja",VLOOKUP($C131,Listen!$A$2:$F$45,6,0)="Nein"),$AC131,$AB131),0)</f>
        <v>0</v>
      </c>
      <c r="AJ131" s="49">
        <f>IFERROR(IF(OR($W131&lt;&gt;"Ja",VLOOKUP($C131,Listen!$A$2:$F$45,6,0)="Nein"),$AC131,$AB131),0)</f>
        <v>0</v>
      </c>
      <c r="AK131" s="49">
        <f>IFERROR(IF(OR($W131&lt;&gt;"Ja",VLOOKUP($C131,Listen!$A$2:$F$45,6,0)="Nein"),$AC131,$AB131),0)</f>
        <v>0</v>
      </c>
      <c r="AL131" s="51">
        <f t="shared" si="27"/>
        <v>0</v>
      </c>
      <c r="AM131" s="296">
        <f>IFERROR(IF(VLOOKUP($C131,Listen!$A$2:$F$45,6,0)="Ja",MAX(BC131:BD131),D_SAV!$BC131),0)</f>
        <v>0</v>
      </c>
      <c r="AN131" s="51">
        <f t="shared" si="28"/>
        <v>0</v>
      </c>
      <c r="AP131" s="304">
        <f t="shared" si="29"/>
        <v>0</v>
      </c>
      <c r="AQ131" s="304">
        <f t="shared" si="30"/>
        <v>0</v>
      </c>
      <c r="AR131" s="304">
        <f t="shared" si="31"/>
        <v>0</v>
      </c>
      <c r="AS131" s="304">
        <f t="shared" si="32"/>
        <v>0</v>
      </c>
      <c r="AT131" s="304">
        <f t="shared" si="33"/>
        <v>0</v>
      </c>
      <c r="AU131" s="304">
        <f t="shared" si="34"/>
        <v>0</v>
      </c>
      <c r="AV131" s="304">
        <f t="shared" si="35"/>
        <v>0</v>
      </c>
      <c r="AW131" s="304">
        <f t="shared" si="36"/>
        <v>0</v>
      </c>
      <c r="AX131" s="304">
        <f t="shared" si="37"/>
        <v>0</v>
      </c>
      <c r="AY131" s="304">
        <f t="shared" si="38"/>
        <v>0</v>
      </c>
      <c r="AZ131" s="304">
        <f t="shared" si="39"/>
        <v>0</v>
      </c>
      <c r="BA131" s="304">
        <f t="shared" si="40"/>
        <v>0</v>
      </c>
      <c r="BB131" s="304">
        <f t="shared" si="41"/>
        <v>0</v>
      </c>
      <c r="BC131" s="304">
        <f t="shared" si="42"/>
        <v>0</v>
      </c>
      <c r="BD131" s="304">
        <f t="shared" si="43"/>
        <v>0</v>
      </c>
      <c r="BE131" s="304">
        <f>IFERROR(IF(VLOOKUP($C131,Listen!$A$2:$F$45,6,0)="Ja",BB131-MAX(BC131:BD131),BB131-BC131),0)</f>
        <v>0</v>
      </c>
    </row>
    <row r="132" spans="1:57" s="32" customFormat="1" x14ac:dyDescent="0.25">
      <c r="A132" s="320" t="str">
        <f>IF(AND(D132&lt;&gt;0,C132&lt;&gt;0,E132&lt;&gt;0),IF(B132&lt;&gt;0,CONCATENATE(B132,"-AGr",VLOOKUP(C132,Listen!$A$2:$D$45,4,FALSE),"-",D132,"-",E132,),CONCATENATE("AGr",VLOOKUP(C132,Listen!$A$2:$D$45,4,FALSE),"-",D132,"-",E132)),"keine vollständige ID")</f>
        <v>keine vollständige ID</v>
      </c>
      <c r="B132" s="301"/>
      <c r="C132" s="287"/>
      <c r="D132" s="34"/>
      <c r="E132" s="306"/>
      <c r="F132" s="116"/>
      <c r="G132" s="17"/>
      <c r="H132" s="17"/>
      <c r="I132" s="17"/>
      <c r="J132" s="17"/>
      <c r="K132" s="17"/>
      <c r="L132" s="17"/>
      <c r="M132" s="17"/>
      <c r="N132" s="17"/>
      <c r="O132" s="116"/>
      <c r="P132" s="117">
        <f>IF(D132&gt;A_Stammdaten!$B$12,0,SUM(G132,H132,J132,L132:M132)-SUM(I132,K132,N132:O132))</f>
        <v>0</v>
      </c>
      <c r="Q132" s="17"/>
      <c r="R132" s="17"/>
      <c r="S132" s="17"/>
      <c r="T132" s="17"/>
      <c r="U132" s="62">
        <f t="shared" si="23"/>
        <v>0</v>
      </c>
      <c r="V132" s="34"/>
      <c r="W132" s="34"/>
      <c r="X132" s="34"/>
      <c r="Y132" s="34"/>
      <c r="Z132" s="34"/>
      <c r="AA132" s="63" t="str">
        <f t="shared" si="24"/>
        <v>-</v>
      </c>
      <c r="AB132" s="63" t="str">
        <f t="shared" si="25"/>
        <v>-</v>
      </c>
      <c r="AC132" s="63">
        <f>IF(ISBLANK($C132),0,VLOOKUP($C132,Listen!$A$2:$C$45,2,FALSE))</f>
        <v>0</v>
      </c>
      <c r="AD132" s="63">
        <f>IF(ISBLANK($C132),0,VLOOKUP($C132,Listen!$A$2:$C$45,3,FALSE))</f>
        <v>0</v>
      </c>
      <c r="AE132" s="49">
        <f t="shared" si="26"/>
        <v>0</v>
      </c>
      <c r="AF132" s="49">
        <f t="shared" si="26"/>
        <v>0</v>
      </c>
      <c r="AG132" s="49">
        <f>IFERROR(IF(OR($V132&lt;&gt;"Ja",VLOOKUP($C132,Listen!$A$2:$F$45,5,0)="Nein",D132&lt;IF(C132="LNG Anbindungsanlagen gemäß separater Festlegung",2022,2023)),$AC132,$AA132),0)</f>
        <v>0</v>
      </c>
      <c r="AH132" s="49">
        <f>IFERROR(IF(OR($V132&lt;&gt;"Ja",VLOOKUP($C132,Listen!$A$2:$F$45,5,0)="Nein",D132&lt;IF(C132="LNG Anbindungsanlagen gemäß separater Festlegung",2022,2023)),$AC132,$AA132),0)</f>
        <v>0</v>
      </c>
      <c r="AI132" s="49">
        <f>IFERROR(IF(OR($W132&lt;&gt;"Ja",VLOOKUP($C132,Listen!$A$2:$F$45,6,0)="Nein"),$AC132,$AB132),0)</f>
        <v>0</v>
      </c>
      <c r="AJ132" s="49">
        <f>IFERROR(IF(OR($W132&lt;&gt;"Ja",VLOOKUP($C132,Listen!$A$2:$F$45,6,0)="Nein"),$AC132,$AB132),0)</f>
        <v>0</v>
      </c>
      <c r="AK132" s="49">
        <f>IFERROR(IF(OR($W132&lt;&gt;"Ja",VLOOKUP($C132,Listen!$A$2:$F$45,6,0)="Nein"),$AC132,$AB132),0)</f>
        <v>0</v>
      </c>
      <c r="AL132" s="51">
        <f t="shared" si="27"/>
        <v>0</v>
      </c>
      <c r="AM132" s="296">
        <f>IFERROR(IF(VLOOKUP($C132,Listen!$A$2:$F$45,6,0)="Ja",MAX(BC132:BD132),D_SAV!$BC132),0)</f>
        <v>0</v>
      </c>
      <c r="AN132" s="51">
        <f t="shared" si="28"/>
        <v>0</v>
      </c>
      <c r="AP132" s="304">
        <f t="shared" si="29"/>
        <v>0</v>
      </c>
      <c r="AQ132" s="304">
        <f t="shared" si="30"/>
        <v>0</v>
      </c>
      <c r="AR132" s="304">
        <f t="shared" si="31"/>
        <v>0</v>
      </c>
      <c r="AS132" s="304">
        <f t="shared" si="32"/>
        <v>0</v>
      </c>
      <c r="AT132" s="304">
        <f t="shared" si="33"/>
        <v>0</v>
      </c>
      <c r="AU132" s="304">
        <f t="shared" si="34"/>
        <v>0</v>
      </c>
      <c r="AV132" s="304">
        <f t="shared" si="35"/>
        <v>0</v>
      </c>
      <c r="AW132" s="304">
        <f t="shared" si="36"/>
        <v>0</v>
      </c>
      <c r="AX132" s="304">
        <f t="shared" si="37"/>
        <v>0</v>
      </c>
      <c r="AY132" s="304">
        <f t="shared" si="38"/>
        <v>0</v>
      </c>
      <c r="AZ132" s="304">
        <f t="shared" si="39"/>
        <v>0</v>
      </c>
      <c r="BA132" s="304">
        <f t="shared" si="40"/>
        <v>0</v>
      </c>
      <c r="BB132" s="304">
        <f t="shared" si="41"/>
        <v>0</v>
      </c>
      <c r="BC132" s="304">
        <f t="shared" si="42"/>
        <v>0</v>
      </c>
      <c r="BD132" s="304">
        <f t="shared" si="43"/>
        <v>0</v>
      </c>
      <c r="BE132" s="304">
        <f>IFERROR(IF(VLOOKUP($C132,Listen!$A$2:$F$45,6,0)="Ja",BB132-MAX(BC132:BD132),BB132-BC132),0)</f>
        <v>0</v>
      </c>
    </row>
    <row r="133" spans="1:57" s="32" customFormat="1" x14ac:dyDescent="0.25">
      <c r="A133" s="320" t="str">
        <f>IF(AND(D133&lt;&gt;0,C133&lt;&gt;0,E133&lt;&gt;0),IF(B133&lt;&gt;0,CONCATENATE(B133,"-AGr",VLOOKUP(C133,Listen!$A$2:$D$45,4,FALSE),"-",D133,"-",E133,),CONCATENATE("AGr",VLOOKUP(C133,Listen!$A$2:$D$45,4,FALSE),"-",D133,"-",E133)),"keine vollständige ID")</f>
        <v>keine vollständige ID</v>
      </c>
      <c r="B133" s="301"/>
      <c r="C133" s="287"/>
      <c r="D133" s="34"/>
      <c r="E133" s="306"/>
      <c r="F133" s="116"/>
      <c r="G133" s="17"/>
      <c r="H133" s="17"/>
      <c r="I133" s="17"/>
      <c r="J133" s="17"/>
      <c r="K133" s="17"/>
      <c r="L133" s="17"/>
      <c r="M133" s="17"/>
      <c r="N133" s="17"/>
      <c r="O133" s="116"/>
      <c r="P133" s="117">
        <f>IF(D133&gt;A_Stammdaten!$B$12,0,SUM(G133,H133,J133,L133:M133)-SUM(I133,K133,N133:O133))</f>
        <v>0</v>
      </c>
      <c r="Q133" s="17"/>
      <c r="R133" s="17"/>
      <c r="S133" s="17"/>
      <c r="T133" s="17"/>
      <c r="U133" s="62">
        <f t="shared" si="23"/>
        <v>0</v>
      </c>
      <c r="V133" s="34"/>
      <c r="W133" s="34"/>
      <c r="X133" s="34"/>
      <c r="Y133" s="34"/>
      <c r="Z133" s="34"/>
      <c r="AA133" s="63" t="str">
        <f t="shared" si="24"/>
        <v>-</v>
      </c>
      <c r="AB133" s="63" t="str">
        <f t="shared" si="25"/>
        <v>-</v>
      </c>
      <c r="AC133" s="63">
        <f>IF(ISBLANK($C133),0,VLOOKUP($C133,Listen!$A$2:$C$45,2,FALSE))</f>
        <v>0</v>
      </c>
      <c r="AD133" s="63">
        <f>IF(ISBLANK($C133),0,VLOOKUP($C133,Listen!$A$2:$C$45,3,FALSE))</f>
        <v>0</v>
      </c>
      <c r="AE133" s="49">
        <f t="shared" si="26"/>
        <v>0</v>
      </c>
      <c r="AF133" s="49">
        <f t="shared" si="26"/>
        <v>0</v>
      </c>
      <c r="AG133" s="49">
        <f>IFERROR(IF(OR($V133&lt;&gt;"Ja",VLOOKUP($C133,Listen!$A$2:$F$45,5,0)="Nein",D133&lt;IF(C133="LNG Anbindungsanlagen gemäß separater Festlegung",2022,2023)),$AC133,$AA133),0)</f>
        <v>0</v>
      </c>
      <c r="AH133" s="49">
        <f>IFERROR(IF(OR($V133&lt;&gt;"Ja",VLOOKUP($C133,Listen!$A$2:$F$45,5,0)="Nein",D133&lt;IF(C133="LNG Anbindungsanlagen gemäß separater Festlegung",2022,2023)),$AC133,$AA133),0)</f>
        <v>0</v>
      </c>
      <c r="AI133" s="49">
        <f>IFERROR(IF(OR($W133&lt;&gt;"Ja",VLOOKUP($C133,Listen!$A$2:$F$45,6,0)="Nein"),$AC133,$AB133),0)</f>
        <v>0</v>
      </c>
      <c r="AJ133" s="49">
        <f>IFERROR(IF(OR($W133&lt;&gt;"Ja",VLOOKUP($C133,Listen!$A$2:$F$45,6,0)="Nein"),$AC133,$AB133),0)</f>
        <v>0</v>
      </c>
      <c r="AK133" s="49">
        <f>IFERROR(IF(OR($W133&lt;&gt;"Ja",VLOOKUP($C133,Listen!$A$2:$F$45,6,0)="Nein"),$AC133,$AB133),0)</f>
        <v>0</v>
      </c>
      <c r="AL133" s="51">
        <f t="shared" si="27"/>
        <v>0</v>
      </c>
      <c r="AM133" s="296">
        <f>IFERROR(IF(VLOOKUP($C133,Listen!$A$2:$F$45,6,0)="Ja",MAX(BC133:BD133),D_SAV!$BC133),0)</f>
        <v>0</v>
      </c>
      <c r="AN133" s="51">
        <f t="shared" si="28"/>
        <v>0</v>
      </c>
      <c r="AP133" s="304">
        <f t="shared" si="29"/>
        <v>0</v>
      </c>
      <c r="AQ133" s="304">
        <f t="shared" si="30"/>
        <v>0</v>
      </c>
      <c r="AR133" s="304">
        <f t="shared" si="31"/>
        <v>0</v>
      </c>
      <c r="AS133" s="304">
        <f t="shared" si="32"/>
        <v>0</v>
      </c>
      <c r="AT133" s="304">
        <f t="shared" si="33"/>
        <v>0</v>
      </c>
      <c r="AU133" s="304">
        <f t="shared" si="34"/>
        <v>0</v>
      </c>
      <c r="AV133" s="304">
        <f t="shared" si="35"/>
        <v>0</v>
      </c>
      <c r="AW133" s="304">
        <f t="shared" si="36"/>
        <v>0</v>
      </c>
      <c r="AX133" s="304">
        <f t="shared" si="37"/>
        <v>0</v>
      </c>
      <c r="AY133" s="304">
        <f t="shared" si="38"/>
        <v>0</v>
      </c>
      <c r="AZ133" s="304">
        <f t="shared" si="39"/>
        <v>0</v>
      </c>
      <c r="BA133" s="304">
        <f t="shared" si="40"/>
        <v>0</v>
      </c>
      <c r="BB133" s="304">
        <f t="shared" si="41"/>
        <v>0</v>
      </c>
      <c r="BC133" s="304">
        <f t="shared" si="42"/>
        <v>0</v>
      </c>
      <c r="BD133" s="304">
        <f t="shared" si="43"/>
        <v>0</v>
      </c>
      <c r="BE133" s="304">
        <f>IFERROR(IF(VLOOKUP($C133,Listen!$A$2:$F$45,6,0)="Ja",BB133-MAX(BC133:BD133),BB133-BC133),0)</f>
        <v>0</v>
      </c>
    </row>
    <row r="134" spans="1:57" s="32" customFormat="1" x14ac:dyDescent="0.25">
      <c r="A134" s="320" t="str">
        <f>IF(AND(D134&lt;&gt;0,C134&lt;&gt;0,E134&lt;&gt;0),IF(B134&lt;&gt;0,CONCATENATE(B134,"-AGr",VLOOKUP(C134,Listen!$A$2:$D$45,4,FALSE),"-",D134,"-",E134,),CONCATENATE("AGr",VLOOKUP(C134,Listen!$A$2:$D$45,4,FALSE),"-",D134,"-",E134)),"keine vollständige ID")</f>
        <v>keine vollständige ID</v>
      </c>
      <c r="B134" s="301"/>
      <c r="C134" s="287"/>
      <c r="D134" s="34"/>
      <c r="E134" s="306"/>
      <c r="F134" s="116"/>
      <c r="G134" s="17"/>
      <c r="H134" s="17"/>
      <c r="I134" s="17"/>
      <c r="J134" s="17"/>
      <c r="K134" s="17"/>
      <c r="L134" s="17"/>
      <c r="M134" s="17"/>
      <c r="N134" s="17"/>
      <c r="O134" s="116"/>
      <c r="P134" s="117">
        <f>IF(D134&gt;A_Stammdaten!$B$12,0,SUM(G134,H134,J134,L134:M134)-SUM(I134,K134,N134:O134))</f>
        <v>0</v>
      </c>
      <c r="Q134" s="17"/>
      <c r="R134" s="17"/>
      <c r="S134" s="17"/>
      <c r="T134" s="17"/>
      <c r="U134" s="62">
        <f t="shared" ref="U134:U197" si="44">P134-SUM(Q134:T134)</f>
        <v>0</v>
      </c>
      <c r="V134" s="34"/>
      <c r="W134" s="34"/>
      <c r="X134" s="34"/>
      <c r="Y134" s="34"/>
      <c r="Z134" s="34"/>
      <c r="AA134" s="63" t="str">
        <f t="shared" ref="AA134:AA197" si="45">IF($V134="Ja",MIN(2044-$D134+1,AC134),"-")</f>
        <v>-</v>
      </c>
      <c r="AB134" s="63" t="str">
        <f t="shared" ref="AB134:AB197" si="46">IF($Z134="","-",MIN($Z134-$D134+1,AC134))</f>
        <v>-</v>
      </c>
      <c r="AC134" s="63">
        <f>IF(ISBLANK($C134),0,VLOOKUP($C134,Listen!$A$2:$C$45,2,FALSE))</f>
        <v>0</v>
      </c>
      <c r="AD134" s="63">
        <f>IF(ISBLANK($C134),0,VLOOKUP($C134,Listen!$A$2:$C$45,3,FALSE))</f>
        <v>0</v>
      </c>
      <c r="AE134" s="49">
        <f t="shared" ref="AE134:AF197" si="47">IFERROR($AC134,0)</f>
        <v>0</v>
      </c>
      <c r="AF134" s="49">
        <f t="shared" si="47"/>
        <v>0</v>
      </c>
      <c r="AG134" s="49">
        <f>IFERROR(IF(OR($V134&lt;&gt;"Ja",VLOOKUP($C134,Listen!$A$2:$F$45,5,0)="Nein",D134&lt;IF(C134="LNG Anbindungsanlagen gemäß separater Festlegung",2022,2023)),$AC134,$AA134),0)</f>
        <v>0</v>
      </c>
      <c r="AH134" s="49">
        <f>IFERROR(IF(OR($V134&lt;&gt;"Ja",VLOOKUP($C134,Listen!$A$2:$F$45,5,0)="Nein",D134&lt;IF(C134="LNG Anbindungsanlagen gemäß separater Festlegung",2022,2023)),$AC134,$AA134),0)</f>
        <v>0</v>
      </c>
      <c r="AI134" s="49">
        <f>IFERROR(IF(OR($W134&lt;&gt;"Ja",VLOOKUP($C134,Listen!$A$2:$F$45,6,0)="Nein"),$AC134,$AB134),0)</f>
        <v>0</v>
      </c>
      <c r="AJ134" s="49">
        <f>IFERROR(IF(OR($W134&lt;&gt;"Ja",VLOOKUP($C134,Listen!$A$2:$F$45,6,0)="Nein"),$AC134,$AB134),0)</f>
        <v>0</v>
      </c>
      <c r="AK134" s="49">
        <f>IFERROR(IF(OR($W134&lt;&gt;"Ja",VLOOKUP($C134,Listen!$A$2:$F$45,6,0)="Nein"),$AC134,$AB134),0)</f>
        <v>0</v>
      </c>
      <c r="AL134" s="51">
        <f t="shared" ref="AL134:AL197" si="48">BB134</f>
        <v>0</v>
      </c>
      <c r="AM134" s="296">
        <f>IFERROR(IF(VLOOKUP($C134,Listen!$A$2:$F$45,6,0)="Ja",MAX(BC134:BD134),D_SAV!$BC134),0)</f>
        <v>0</v>
      </c>
      <c r="AN134" s="51">
        <f t="shared" ref="AN134:AN197" si="49">BE134</f>
        <v>0</v>
      </c>
      <c r="AP134" s="304">
        <f t="shared" ref="AP134:AP197" si="50">AO134+IF($D134=AP$3,$U134,0)</f>
        <v>0</v>
      </c>
      <c r="AQ134" s="304">
        <f t="shared" ref="AQ134:AQ197" si="51">IF(AP134=0,0,IF($AE134-(AP$3-$D134)&lt;=0,AP134,AP134/($AE134-(AP$3-$D134))))</f>
        <v>0</v>
      </c>
      <c r="AR134" s="304">
        <f t="shared" ref="AR134:AR197" si="52">AP134-AQ134</f>
        <v>0</v>
      </c>
      <c r="AS134" s="304">
        <f t="shared" ref="AS134:AS197" si="53">AR134+IF($D134=AS$3,$U134,0)</f>
        <v>0</v>
      </c>
      <c r="AT134" s="304">
        <f t="shared" ref="AT134:AT197" si="54">IF(AS134=0,0,IF($AF134-(AS$3-$D134)&lt;=0,AS134,AS134/($AF134-(AS$3-$D134))))</f>
        <v>0</v>
      </c>
      <c r="AU134" s="304">
        <f t="shared" ref="AU134:AU197" si="55">AS134-AT134</f>
        <v>0</v>
      </c>
      <c r="AV134" s="304">
        <f t="shared" ref="AV134:AV197" si="56">AU134+IF($D134=AV$3,$U134,0)</f>
        <v>0</v>
      </c>
      <c r="AW134" s="304">
        <f t="shared" ref="AW134:AW197" si="57">IF(AV134=0,0,IF($AG134-(AV$3-$D134)&lt;=0,AV134,AV134/($AG134-(AV$3-$D134))))</f>
        <v>0</v>
      </c>
      <c r="AX134" s="304">
        <f t="shared" ref="AX134:AX197" si="58">AV134-AW134</f>
        <v>0</v>
      </c>
      <c r="AY134" s="304">
        <f t="shared" ref="AY134:AY197" si="59">AX134+IF($D134=AY$3,$U134,0)</f>
        <v>0</v>
      </c>
      <c r="AZ134" s="304">
        <f t="shared" ref="AZ134:AZ197" si="60">IF(AY134=0,0,IF($AH134-(AY$3-$D134)&lt;=0,AY134,AY134/($AH134-(AY$3-$D134))))</f>
        <v>0</v>
      </c>
      <c r="BA134" s="304">
        <f t="shared" ref="BA134:BA197" si="61">AY134-AZ134</f>
        <v>0</v>
      </c>
      <c r="BB134" s="304">
        <f t="shared" ref="BB134:BB197" si="62">BA134+IF($D134=BB$3,$U134,0)</f>
        <v>0</v>
      </c>
      <c r="BC134" s="304">
        <f t="shared" ref="BC134:BC197" si="63">IF(BB134=0,0,IF($AI134-(BB$3-$D134)&lt;=0,BB134,BB134/($AI134-(BB$3-$D134))))</f>
        <v>0</v>
      </c>
      <c r="BD134" s="304">
        <f t="shared" ref="BD134:BD197" si="64">BB134*Y134/100</f>
        <v>0</v>
      </c>
      <c r="BE134" s="304">
        <f>IFERROR(IF(VLOOKUP($C134,Listen!$A$2:$F$45,6,0)="Ja",BB134-MAX(BC134:BD134),BB134-BC134),0)</f>
        <v>0</v>
      </c>
    </row>
    <row r="135" spans="1:57" s="32" customFormat="1" x14ac:dyDescent="0.25">
      <c r="A135" s="320" t="str">
        <f>IF(AND(D135&lt;&gt;0,C135&lt;&gt;0,E135&lt;&gt;0),IF(B135&lt;&gt;0,CONCATENATE(B135,"-AGr",VLOOKUP(C135,Listen!$A$2:$D$45,4,FALSE),"-",D135,"-",E135,),CONCATENATE("AGr",VLOOKUP(C135,Listen!$A$2:$D$45,4,FALSE),"-",D135,"-",E135)),"keine vollständige ID")</f>
        <v>keine vollständige ID</v>
      </c>
      <c r="B135" s="301"/>
      <c r="C135" s="287"/>
      <c r="D135" s="34"/>
      <c r="E135" s="306"/>
      <c r="F135" s="116"/>
      <c r="G135" s="17"/>
      <c r="H135" s="17"/>
      <c r="I135" s="17"/>
      <c r="J135" s="17"/>
      <c r="K135" s="17"/>
      <c r="L135" s="17"/>
      <c r="M135" s="17"/>
      <c r="N135" s="17"/>
      <c r="O135" s="116"/>
      <c r="P135" s="117">
        <f>IF(D135&gt;A_Stammdaten!$B$12,0,SUM(G135,H135,J135,L135:M135)-SUM(I135,K135,N135:O135))</f>
        <v>0</v>
      </c>
      <c r="Q135" s="17"/>
      <c r="R135" s="17"/>
      <c r="S135" s="17"/>
      <c r="T135" s="17"/>
      <c r="U135" s="62">
        <f t="shared" si="44"/>
        <v>0</v>
      </c>
      <c r="V135" s="34"/>
      <c r="W135" s="34"/>
      <c r="X135" s="34"/>
      <c r="Y135" s="34"/>
      <c r="Z135" s="34"/>
      <c r="AA135" s="63" t="str">
        <f t="shared" si="45"/>
        <v>-</v>
      </c>
      <c r="AB135" s="63" t="str">
        <f t="shared" si="46"/>
        <v>-</v>
      </c>
      <c r="AC135" s="63">
        <f>IF(ISBLANK($C135),0,VLOOKUP($C135,Listen!$A$2:$C$45,2,FALSE))</f>
        <v>0</v>
      </c>
      <c r="AD135" s="63">
        <f>IF(ISBLANK($C135),0,VLOOKUP($C135,Listen!$A$2:$C$45,3,FALSE))</f>
        <v>0</v>
      </c>
      <c r="AE135" s="49">
        <f t="shared" si="47"/>
        <v>0</v>
      </c>
      <c r="AF135" s="49">
        <f t="shared" si="47"/>
        <v>0</v>
      </c>
      <c r="AG135" s="49">
        <f>IFERROR(IF(OR($V135&lt;&gt;"Ja",VLOOKUP($C135,Listen!$A$2:$F$45,5,0)="Nein",D135&lt;IF(C135="LNG Anbindungsanlagen gemäß separater Festlegung",2022,2023)),$AC135,$AA135),0)</f>
        <v>0</v>
      </c>
      <c r="AH135" s="49">
        <f>IFERROR(IF(OR($V135&lt;&gt;"Ja",VLOOKUP($C135,Listen!$A$2:$F$45,5,0)="Nein",D135&lt;IF(C135="LNG Anbindungsanlagen gemäß separater Festlegung",2022,2023)),$AC135,$AA135),0)</f>
        <v>0</v>
      </c>
      <c r="AI135" s="49">
        <f>IFERROR(IF(OR($W135&lt;&gt;"Ja",VLOOKUP($C135,Listen!$A$2:$F$45,6,0)="Nein"),$AC135,$AB135),0)</f>
        <v>0</v>
      </c>
      <c r="AJ135" s="49">
        <f>IFERROR(IF(OR($W135&lt;&gt;"Ja",VLOOKUP($C135,Listen!$A$2:$F$45,6,0)="Nein"),$AC135,$AB135),0)</f>
        <v>0</v>
      </c>
      <c r="AK135" s="49">
        <f>IFERROR(IF(OR($W135&lt;&gt;"Ja",VLOOKUP($C135,Listen!$A$2:$F$45,6,0)="Nein"),$AC135,$AB135),0)</f>
        <v>0</v>
      </c>
      <c r="AL135" s="51">
        <f t="shared" si="48"/>
        <v>0</v>
      </c>
      <c r="AM135" s="296">
        <f>IFERROR(IF(VLOOKUP($C135,Listen!$A$2:$F$45,6,0)="Ja",MAX(BC135:BD135),D_SAV!$BC135),0)</f>
        <v>0</v>
      </c>
      <c r="AN135" s="51">
        <f t="shared" si="49"/>
        <v>0</v>
      </c>
      <c r="AP135" s="304">
        <f t="shared" si="50"/>
        <v>0</v>
      </c>
      <c r="AQ135" s="304">
        <f t="shared" si="51"/>
        <v>0</v>
      </c>
      <c r="AR135" s="304">
        <f t="shared" si="52"/>
        <v>0</v>
      </c>
      <c r="AS135" s="304">
        <f t="shared" si="53"/>
        <v>0</v>
      </c>
      <c r="AT135" s="304">
        <f t="shared" si="54"/>
        <v>0</v>
      </c>
      <c r="AU135" s="304">
        <f t="shared" si="55"/>
        <v>0</v>
      </c>
      <c r="AV135" s="304">
        <f t="shared" si="56"/>
        <v>0</v>
      </c>
      <c r="AW135" s="304">
        <f t="shared" si="57"/>
        <v>0</v>
      </c>
      <c r="AX135" s="304">
        <f t="shared" si="58"/>
        <v>0</v>
      </c>
      <c r="AY135" s="304">
        <f t="shared" si="59"/>
        <v>0</v>
      </c>
      <c r="AZ135" s="304">
        <f t="shared" si="60"/>
        <v>0</v>
      </c>
      <c r="BA135" s="304">
        <f t="shared" si="61"/>
        <v>0</v>
      </c>
      <c r="BB135" s="304">
        <f t="shared" si="62"/>
        <v>0</v>
      </c>
      <c r="BC135" s="304">
        <f t="shared" si="63"/>
        <v>0</v>
      </c>
      <c r="BD135" s="304">
        <f t="shared" si="64"/>
        <v>0</v>
      </c>
      <c r="BE135" s="304">
        <f>IFERROR(IF(VLOOKUP($C135,Listen!$A$2:$F$45,6,0)="Ja",BB135-MAX(BC135:BD135),BB135-BC135),0)</f>
        <v>0</v>
      </c>
    </row>
    <row r="136" spans="1:57" s="32" customFormat="1" x14ac:dyDescent="0.25">
      <c r="A136" s="320" t="str">
        <f>IF(AND(D136&lt;&gt;0,C136&lt;&gt;0,E136&lt;&gt;0),IF(B136&lt;&gt;0,CONCATENATE(B136,"-AGr",VLOOKUP(C136,Listen!$A$2:$D$45,4,FALSE),"-",D136,"-",E136,),CONCATENATE("AGr",VLOOKUP(C136,Listen!$A$2:$D$45,4,FALSE),"-",D136,"-",E136)),"keine vollständige ID")</f>
        <v>keine vollständige ID</v>
      </c>
      <c r="B136" s="301"/>
      <c r="C136" s="287"/>
      <c r="D136" s="34"/>
      <c r="E136" s="306"/>
      <c r="F136" s="116"/>
      <c r="G136" s="17"/>
      <c r="H136" s="17"/>
      <c r="I136" s="17"/>
      <c r="J136" s="17"/>
      <c r="K136" s="17"/>
      <c r="L136" s="17"/>
      <c r="M136" s="17"/>
      <c r="N136" s="17"/>
      <c r="O136" s="116"/>
      <c r="P136" s="117">
        <f>IF(D136&gt;A_Stammdaten!$B$12,0,SUM(G136,H136,J136,L136:M136)-SUM(I136,K136,N136:O136))</f>
        <v>0</v>
      </c>
      <c r="Q136" s="17"/>
      <c r="R136" s="17"/>
      <c r="S136" s="17"/>
      <c r="T136" s="17"/>
      <c r="U136" s="62">
        <f t="shared" si="44"/>
        <v>0</v>
      </c>
      <c r="V136" s="34"/>
      <c r="W136" s="34"/>
      <c r="X136" s="34"/>
      <c r="Y136" s="34"/>
      <c r="Z136" s="34"/>
      <c r="AA136" s="63" t="str">
        <f t="shared" si="45"/>
        <v>-</v>
      </c>
      <c r="AB136" s="63" t="str">
        <f t="shared" si="46"/>
        <v>-</v>
      </c>
      <c r="AC136" s="63">
        <f>IF(ISBLANK($C136),0,VLOOKUP($C136,Listen!$A$2:$C$45,2,FALSE))</f>
        <v>0</v>
      </c>
      <c r="AD136" s="63">
        <f>IF(ISBLANK($C136),0,VLOOKUP($C136,Listen!$A$2:$C$45,3,FALSE))</f>
        <v>0</v>
      </c>
      <c r="AE136" s="49">
        <f t="shared" si="47"/>
        <v>0</v>
      </c>
      <c r="AF136" s="49">
        <f t="shared" si="47"/>
        <v>0</v>
      </c>
      <c r="AG136" s="49">
        <f>IFERROR(IF(OR($V136&lt;&gt;"Ja",VLOOKUP($C136,Listen!$A$2:$F$45,5,0)="Nein",D136&lt;IF(C136="LNG Anbindungsanlagen gemäß separater Festlegung",2022,2023)),$AC136,$AA136),0)</f>
        <v>0</v>
      </c>
      <c r="AH136" s="49">
        <f>IFERROR(IF(OR($V136&lt;&gt;"Ja",VLOOKUP($C136,Listen!$A$2:$F$45,5,0)="Nein",D136&lt;IF(C136="LNG Anbindungsanlagen gemäß separater Festlegung",2022,2023)),$AC136,$AA136),0)</f>
        <v>0</v>
      </c>
      <c r="AI136" s="49">
        <f>IFERROR(IF(OR($W136&lt;&gt;"Ja",VLOOKUP($C136,Listen!$A$2:$F$45,6,0)="Nein"),$AC136,$AB136),0)</f>
        <v>0</v>
      </c>
      <c r="AJ136" s="49">
        <f>IFERROR(IF(OR($W136&lt;&gt;"Ja",VLOOKUP($C136,Listen!$A$2:$F$45,6,0)="Nein"),$AC136,$AB136),0)</f>
        <v>0</v>
      </c>
      <c r="AK136" s="49">
        <f>IFERROR(IF(OR($W136&lt;&gt;"Ja",VLOOKUP($C136,Listen!$A$2:$F$45,6,0)="Nein"),$AC136,$AB136),0)</f>
        <v>0</v>
      </c>
      <c r="AL136" s="51">
        <f t="shared" si="48"/>
        <v>0</v>
      </c>
      <c r="AM136" s="296">
        <f>IFERROR(IF(VLOOKUP($C136,Listen!$A$2:$F$45,6,0)="Ja",MAX(BC136:BD136),D_SAV!$BC136),0)</f>
        <v>0</v>
      </c>
      <c r="AN136" s="51">
        <f t="shared" si="49"/>
        <v>0</v>
      </c>
      <c r="AP136" s="304">
        <f t="shared" si="50"/>
        <v>0</v>
      </c>
      <c r="AQ136" s="304">
        <f t="shared" si="51"/>
        <v>0</v>
      </c>
      <c r="AR136" s="304">
        <f t="shared" si="52"/>
        <v>0</v>
      </c>
      <c r="AS136" s="304">
        <f t="shared" si="53"/>
        <v>0</v>
      </c>
      <c r="AT136" s="304">
        <f t="shared" si="54"/>
        <v>0</v>
      </c>
      <c r="AU136" s="304">
        <f t="shared" si="55"/>
        <v>0</v>
      </c>
      <c r="AV136" s="304">
        <f t="shared" si="56"/>
        <v>0</v>
      </c>
      <c r="AW136" s="304">
        <f t="shared" si="57"/>
        <v>0</v>
      </c>
      <c r="AX136" s="304">
        <f t="shared" si="58"/>
        <v>0</v>
      </c>
      <c r="AY136" s="304">
        <f t="shared" si="59"/>
        <v>0</v>
      </c>
      <c r="AZ136" s="304">
        <f t="shared" si="60"/>
        <v>0</v>
      </c>
      <c r="BA136" s="304">
        <f t="shared" si="61"/>
        <v>0</v>
      </c>
      <c r="BB136" s="304">
        <f t="shared" si="62"/>
        <v>0</v>
      </c>
      <c r="BC136" s="304">
        <f t="shared" si="63"/>
        <v>0</v>
      </c>
      <c r="BD136" s="304">
        <f t="shared" si="64"/>
        <v>0</v>
      </c>
      <c r="BE136" s="304">
        <f>IFERROR(IF(VLOOKUP($C136,Listen!$A$2:$F$45,6,0)="Ja",BB136-MAX(BC136:BD136),BB136-BC136),0)</f>
        <v>0</v>
      </c>
    </row>
    <row r="137" spans="1:57" s="32" customFormat="1" x14ac:dyDescent="0.25">
      <c r="A137" s="320" t="str">
        <f>IF(AND(D137&lt;&gt;0,C137&lt;&gt;0,E137&lt;&gt;0),IF(B137&lt;&gt;0,CONCATENATE(B137,"-AGr",VLOOKUP(C137,Listen!$A$2:$D$45,4,FALSE),"-",D137,"-",E137,),CONCATENATE("AGr",VLOOKUP(C137,Listen!$A$2:$D$45,4,FALSE),"-",D137,"-",E137)),"keine vollständige ID")</f>
        <v>keine vollständige ID</v>
      </c>
      <c r="B137" s="301"/>
      <c r="C137" s="287"/>
      <c r="D137" s="34"/>
      <c r="E137" s="306"/>
      <c r="F137" s="116"/>
      <c r="G137" s="17"/>
      <c r="H137" s="17"/>
      <c r="I137" s="17"/>
      <c r="J137" s="17"/>
      <c r="K137" s="17"/>
      <c r="L137" s="17"/>
      <c r="M137" s="17"/>
      <c r="N137" s="17"/>
      <c r="O137" s="116"/>
      <c r="P137" s="117">
        <f>IF(D137&gt;A_Stammdaten!$B$12,0,SUM(G137,H137,J137,L137:M137)-SUM(I137,K137,N137:O137))</f>
        <v>0</v>
      </c>
      <c r="Q137" s="17"/>
      <c r="R137" s="17"/>
      <c r="S137" s="17"/>
      <c r="T137" s="17"/>
      <c r="U137" s="62">
        <f t="shared" si="44"/>
        <v>0</v>
      </c>
      <c r="V137" s="34"/>
      <c r="W137" s="34"/>
      <c r="X137" s="34"/>
      <c r="Y137" s="34"/>
      <c r="Z137" s="34"/>
      <c r="AA137" s="63" t="str">
        <f t="shared" si="45"/>
        <v>-</v>
      </c>
      <c r="AB137" s="63" t="str">
        <f t="shared" si="46"/>
        <v>-</v>
      </c>
      <c r="AC137" s="63">
        <f>IF(ISBLANK($C137),0,VLOOKUP($C137,Listen!$A$2:$C$45,2,FALSE))</f>
        <v>0</v>
      </c>
      <c r="AD137" s="63">
        <f>IF(ISBLANK($C137),0,VLOOKUP($C137,Listen!$A$2:$C$45,3,FALSE))</f>
        <v>0</v>
      </c>
      <c r="AE137" s="49">
        <f t="shared" si="47"/>
        <v>0</v>
      </c>
      <c r="AF137" s="49">
        <f t="shared" si="47"/>
        <v>0</v>
      </c>
      <c r="AG137" s="49">
        <f>IFERROR(IF(OR($V137&lt;&gt;"Ja",VLOOKUP($C137,Listen!$A$2:$F$45,5,0)="Nein",D137&lt;IF(C137="LNG Anbindungsanlagen gemäß separater Festlegung",2022,2023)),$AC137,$AA137),0)</f>
        <v>0</v>
      </c>
      <c r="AH137" s="49">
        <f>IFERROR(IF(OR($V137&lt;&gt;"Ja",VLOOKUP($C137,Listen!$A$2:$F$45,5,0)="Nein",D137&lt;IF(C137="LNG Anbindungsanlagen gemäß separater Festlegung",2022,2023)),$AC137,$AA137),0)</f>
        <v>0</v>
      </c>
      <c r="AI137" s="49">
        <f>IFERROR(IF(OR($W137&lt;&gt;"Ja",VLOOKUP($C137,Listen!$A$2:$F$45,6,0)="Nein"),$AC137,$AB137),0)</f>
        <v>0</v>
      </c>
      <c r="AJ137" s="49">
        <f>IFERROR(IF(OR($W137&lt;&gt;"Ja",VLOOKUP($C137,Listen!$A$2:$F$45,6,0)="Nein"),$AC137,$AB137),0)</f>
        <v>0</v>
      </c>
      <c r="AK137" s="49">
        <f>IFERROR(IF(OR($W137&lt;&gt;"Ja",VLOOKUP($C137,Listen!$A$2:$F$45,6,0)="Nein"),$AC137,$AB137),0)</f>
        <v>0</v>
      </c>
      <c r="AL137" s="51">
        <f t="shared" si="48"/>
        <v>0</v>
      </c>
      <c r="AM137" s="296">
        <f>IFERROR(IF(VLOOKUP($C137,Listen!$A$2:$F$45,6,0)="Ja",MAX(BC137:BD137),D_SAV!$BC137),0)</f>
        <v>0</v>
      </c>
      <c r="AN137" s="51">
        <f t="shared" si="49"/>
        <v>0</v>
      </c>
      <c r="AP137" s="304">
        <f t="shared" si="50"/>
        <v>0</v>
      </c>
      <c r="AQ137" s="304">
        <f t="shared" si="51"/>
        <v>0</v>
      </c>
      <c r="AR137" s="304">
        <f t="shared" si="52"/>
        <v>0</v>
      </c>
      <c r="AS137" s="304">
        <f t="shared" si="53"/>
        <v>0</v>
      </c>
      <c r="AT137" s="304">
        <f t="shared" si="54"/>
        <v>0</v>
      </c>
      <c r="AU137" s="304">
        <f t="shared" si="55"/>
        <v>0</v>
      </c>
      <c r="AV137" s="304">
        <f t="shared" si="56"/>
        <v>0</v>
      </c>
      <c r="AW137" s="304">
        <f t="shared" si="57"/>
        <v>0</v>
      </c>
      <c r="AX137" s="304">
        <f t="shared" si="58"/>
        <v>0</v>
      </c>
      <c r="AY137" s="304">
        <f t="shared" si="59"/>
        <v>0</v>
      </c>
      <c r="AZ137" s="304">
        <f t="shared" si="60"/>
        <v>0</v>
      </c>
      <c r="BA137" s="304">
        <f t="shared" si="61"/>
        <v>0</v>
      </c>
      <c r="BB137" s="304">
        <f t="shared" si="62"/>
        <v>0</v>
      </c>
      <c r="BC137" s="304">
        <f t="shared" si="63"/>
        <v>0</v>
      </c>
      <c r="BD137" s="304">
        <f t="shared" si="64"/>
        <v>0</v>
      </c>
      <c r="BE137" s="304">
        <f>IFERROR(IF(VLOOKUP($C137,Listen!$A$2:$F$45,6,0)="Ja",BB137-MAX(BC137:BD137),BB137-BC137),0)</f>
        <v>0</v>
      </c>
    </row>
    <row r="138" spans="1:57" s="32" customFormat="1" x14ac:dyDescent="0.25">
      <c r="A138" s="320" t="str">
        <f>IF(AND(D138&lt;&gt;0,C138&lt;&gt;0,E138&lt;&gt;0),IF(B138&lt;&gt;0,CONCATENATE(B138,"-AGr",VLOOKUP(C138,Listen!$A$2:$D$45,4,FALSE),"-",D138,"-",E138,),CONCATENATE("AGr",VLOOKUP(C138,Listen!$A$2:$D$45,4,FALSE),"-",D138,"-",E138)),"keine vollständige ID")</f>
        <v>keine vollständige ID</v>
      </c>
      <c r="B138" s="301"/>
      <c r="C138" s="287"/>
      <c r="D138" s="34"/>
      <c r="E138" s="306"/>
      <c r="F138" s="116"/>
      <c r="G138" s="17"/>
      <c r="H138" s="17"/>
      <c r="I138" s="17"/>
      <c r="J138" s="17"/>
      <c r="K138" s="17"/>
      <c r="L138" s="17"/>
      <c r="M138" s="17"/>
      <c r="N138" s="17"/>
      <c r="O138" s="116"/>
      <c r="P138" s="117">
        <f>IF(D138&gt;A_Stammdaten!$B$12,0,SUM(G138,H138,J138,L138:M138)-SUM(I138,K138,N138:O138))</f>
        <v>0</v>
      </c>
      <c r="Q138" s="17"/>
      <c r="R138" s="17"/>
      <c r="S138" s="17"/>
      <c r="T138" s="17"/>
      <c r="U138" s="62">
        <f t="shared" si="44"/>
        <v>0</v>
      </c>
      <c r="V138" s="34"/>
      <c r="W138" s="34"/>
      <c r="X138" s="34"/>
      <c r="Y138" s="34"/>
      <c r="Z138" s="34"/>
      <c r="AA138" s="63" t="str">
        <f t="shared" si="45"/>
        <v>-</v>
      </c>
      <c r="AB138" s="63" t="str">
        <f t="shared" si="46"/>
        <v>-</v>
      </c>
      <c r="AC138" s="63">
        <f>IF(ISBLANK($C138),0,VLOOKUP($C138,Listen!$A$2:$C$45,2,FALSE))</f>
        <v>0</v>
      </c>
      <c r="AD138" s="63">
        <f>IF(ISBLANK($C138),0,VLOOKUP($C138,Listen!$A$2:$C$45,3,FALSE))</f>
        <v>0</v>
      </c>
      <c r="AE138" s="49">
        <f t="shared" si="47"/>
        <v>0</v>
      </c>
      <c r="AF138" s="49">
        <f t="shared" si="47"/>
        <v>0</v>
      </c>
      <c r="AG138" s="49">
        <f>IFERROR(IF(OR($V138&lt;&gt;"Ja",VLOOKUP($C138,Listen!$A$2:$F$45,5,0)="Nein",D138&lt;IF(C138="LNG Anbindungsanlagen gemäß separater Festlegung",2022,2023)),$AC138,$AA138),0)</f>
        <v>0</v>
      </c>
      <c r="AH138" s="49">
        <f>IFERROR(IF(OR($V138&lt;&gt;"Ja",VLOOKUP($C138,Listen!$A$2:$F$45,5,0)="Nein",D138&lt;IF(C138="LNG Anbindungsanlagen gemäß separater Festlegung",2022,2023)),$AC138,$AA138),0)</f>
        <v>0</v>
      </c>
      <c r="AI138" s="49">
        <f>IFERROR(IF(OR($W138&lt;&gt;"Ja",VLOOKUP($C138,Listen!$A$2:$F$45,6,0)="Nein"),$AC138,$AB138),0)</f>
        <v>0</v>
      </c>
      <c r="AJ138" s="49">
        <f>IFERROR(IF(OR($W138&lt;&gt;"Ja",VLOOKUP($C138,Listen!$A$2:$F$45,6,0)="Nein"),$AC138,$AB138),0)</f>
        <v>0</v>
      </c>
      <c r="AK138" s="49">
        <f>IFERROR(IF(OR($W138&lt;&gt;"Ja",VLOOKUP($C138,Listen!$A$2:$F$45,6,0)="Nein"),$AC138,$AB138),0)</f>
        <v>0</v>
      </c>
      <c r="AL138" s="51">
        <f t="shared" si="48"/>
        <v>0</v>
      </c>
      <c r="AM138" s="296">
        <f>IFERROR(IF(VLOOKUP($C138,Listen!$A$2:$F$45,6,0)="Ja",MAX(BC138:BD138),D_SAV!$BC138),0)</f>
        <v>0</v>
      </c>
      <c r="AN138" s="51">
        <f t="shared" si="49"/>
        <v>0</v>
      </c>
      <c r="AP138" s="304">
        <f t="shared" si="50"/>
        <v>0</v>
      </c>
      <c r="AQ138" s="304">
        <f t="shared" si="51"/>
        <v>0</v>
      </c>
      <c r="AR138" s="304">
        <f t="shared" si="52"/>
        <v>0</v>
      </c>
      <c r="AS138" s="304">
        <f t="shared" si="53"/>
        <v>0</v>
      </c>
      <c r="AT138" s="304">
        <f t="shared" si="54"/>
        <v>0</v>
      </c>
      <c r="AU138" s="304">
        <f t="shared" si="55"/>
        <v>0</v>
      </c>
      <c r="AV138" s="304">
        <f t="shared" si="56"/>
        <v>0</v>
      </c>
      <c r="AW138" s="304">
        <f t="shared" si="57"/>
        <v>0</v>
      </c>
      <c r="AX138" s="304">
        <f t="shared" si="58"/>
        <v>0</v>
      </c>
      <c r="AY138" s="304">
        <f t="shared" si="59"/>
        <v>0</v>
      </c>
      <c r="AZ138" s="304">
        <f t="shared" si="60"/>
        <v>0</v>
      </c>
      <c r="BA138" s="304">
        <f t="shared" si="61"/>
        <v>0</v>
      </c>
      <c r="BB138" s="304">
        <f t="shared" si="62"/>
        <v>0</v>
      </c>
      <c r="BC138" s="304">
        <f t="shared" si="63"/>
        <v>0</v>
      </c>
      <c r="BD138" s="304">
        <f t="shared" si="64"/>
        <v>0</v>
      </c>
      <c r="BE138" s="304">
        <f>IFERROR(IF(VLOOKUP($C138,Listen!$A$2:$F$45,6,0)="Ja",BB138-MAX(BC138:BD138),BB138-BC138),0)</f>
        <v>0</v>
      </c>
    </row>
    <row r="139" spans="1:57" s="32" customFormat="1" x14ac:dyDescent="0.25">
      <c r="A139" s="320" t="str">
        <f>IF(AND(D139&lt;&gt;0,C139&lt;&gt;0,E139&lt;&gt;0),IF(B139&lt;&gt;0,CONCATENATE(B139,"-AGr",VLOOKUP(C139,Listen!$A$2:$D$45,4,FALSE),"-",D139,"-",E139,),CONCATENATE("AGr",VLOOKUP(C139,Listen!$A$2:$D$45,4,FALSE),"-",D139,"-",E139)),"keine vollständige ID")</f>
        <v>keine vollständige ID</v>
      </c>
      <c r="B139" s="301"/>
      <c r="C139" s="287"/>
      <c r="D139" s="34"/>
      <c r="E139" s="306"/>
      <c r="F139" s="116"/>
      <c r="G139" s="17"/>
      <c r="H139" s="17"/>
      <c r="I139" s="17"/>
      <c r="J139" s="17"/>
      <c r="K139" s="17"/>
      <c r="L139" s="17"/>
      <c r="M139" s="17"/>
      <c r="N139" s="17"/>
      <c r="O139" s="116"/>
      <c r="P139" s="117">
        <f>IF(D139&gt;A_Stammdaten!$B$12,0,SUM(G139,H139,J139,L139:M139)-SUM(I139,K139,N139:O139))</f>
        <v>0</v>
      </c>
      <c r="Q139" s="17"/>
      <c r="R139" s="17"/>
      <c r="S139" s="17"/>
      <c r="T139" s="17"/>
      <c r="U139" s="62">
        <f t="shared" si="44"/>
        <v>0</v>
      </c>
      <c r="V139" s="34"/>
      <c r="W139" s="34"/>
      <c r="X139" s="34"/>
      <c r="Y139" s="34"/>
      <c r="Z139" s="34"/>
      <c r="AA139" s="63" t="str">
        <f t="shared" si="45"/>
        <v>-</v>
      </c>
      <c r="AB139" s="63" t="str">
        <f t="shared" si="46"/>
        <v>-</v>
      </c>
      <c r="AC139" s="63">
        <f>IF(ISBLANK($C139),0,VLOOKUP($C139,Listen!$A$2:$C$45,2,FALSE))</f>
        <v>0</v>
      </c>
      <c r="AD139" s="63">
        <f>IF(ISBLANK($C139),0,VLOOKUP($C139,Listen!$A$2:$C$45,3,FALSE))</f>
        <v>0</v>
      </c>
      <c r="AE139" s="49">
        <f t="shared" si="47"/>
        <v>0</v>
      </c>
      <c r="AF139" s="49">
        <f t="shared" si="47"/>
        <v>0</v>
      </c>
      <c r="AG139" s="49">
        <f>IFERROR(IF(OR($V139&lt;&gt;"Ja",VLOOKUP($C139,Listen!$A$2:$F$45,5,0)="Nein",D139&lt;IF(C139="LNG Anbindungsanlagen gemäß separater Festlegung",2022,2023)),$AC139,$AA139),0)</f>
        <v>0</v>
      </c>
      <c r="AH139" s="49">
        <f>IFERROR(IF(OR($V139&lt;&gt;"Ja",VLOOKUP($C139,Listen!$A$2:$F$45,5,0)="Nein",D139&lt;IF(C139="LNG Anbindungsanlagen gemäß separater Festlegung",2022,2023)),$AC139,$AA139),0)</f>
        <v>0</v>
      </c>
      <c r="AI139" s="49">
        <f>IFERROR(IF(OR($W139&lt;&gt;"Ja",VLOOKUP($C139,Listen!$A$2:$F$45,6,0)="Nein"),$AC139,$AB139),0)</f>
        <v>0</v>
      </c>
      <c r="AJ139" s="49">
        <f>IFERROR(IF(OR($W139&lt;&gt;"Ja",VLOOKUP($C139,Listen!$A$2:$F$45,6,0)="Nein"),$AC139,$AB139),0)</f>
        <v>0</v>
      </c>
      <c r="AK139" s="49">
        <f>IFERROR(IF(OR($W139&lt;&gt;"Ja",VLOOKUP($C139,Listen!$A$2:$F$45,6,0)="Nein"),$AC139,$AB139),0)</f>
        <v>0</v>
      </c>
      <c r="AL139" s="51">
        <f t="shared" si="48"/>
        <v>0</v>
      </c>
      <c r="AM139" s="296">
        <f>IFERROR(IF(VLOOKUP($C139,Listen!$A$2:$F$45,6,0)="Ja",MAX(BC139:BD139),D_SAV!$BC139),0)</f>
        <v>0</v>
      </c>
      <c r="AN139" s="51">
        <f t="shared" si="49"/>
        <v>0</v>
      </c>
      <c r="AP139" s="304">
        <f t="shared" si="50"/>
        <v>0</v>
      </c>
      <c r="AQ139" s="304">
        <f t="shared" si="51"/>
        <v>0</v>
      </c>
      <c r="AR139" s="304">
        <f t="shared" si="52"/>
        <v>0</v>
      </c>
      <c r="AS139" s="304">
        <f t="shared" si="53"/>
        <v>0</v>
      </c>
      <c r="AT139" s="304">
        <f t="shared" si="54"/>
        <v>0</v>
      </c>
      <c r="AU139" s="304">
        <f t="shared" si="55"/>
        <v>0</v>
      </c>
      <c r="AV139" s="304">
        <f t="shared" si="56"/>
        <v>0</v>
      </c>
      <c r="AW139" s="304">
        <f t="shared" si="57"/>
        <v>0</v>
      </c>
      <c r="AX139" s="304">
        <f t="shared" si="58"/>
        <v>0</v>
      </c>
      <c r="AY139" s="304">
        <f t="shared" si="59"/>
        <v>0</v>
      </c>
      <c r="AZ139" s="304">
        <f t="shared" si="60"/>
        <v>0</v>
      </c>
      <c r="BA139" s="304">
        <f t="shared" si="61"/>
        <v>0</v>
      </c>
      <c r="BB139" s="304">
        <f t="shared" si="62"/>
        <v>0</v>
      </c>
      <c r="BC139" s="304">
        <f t="shared" si="63"/>
        <v>0</v>
      </c>
      <c r="BD139" s="304">
        <f t="shared" si="64"/>
        <v>0</v>
      </c>
      <c r="BE139" s="304">
        <f>IFERROR(IF(VLOOKUP($C139,Listen!$A$2:$F$45,6,0)="Ja",BB139-MAX(BC139:BD139),BB139-BC139),0)</f>
        <v>0</v>
      </c>
    </row>
    <row r="140" spans="1:57" s="32" customFormat="1" x14ac:dyDescent="0.25">
      <c r="A140" s="320" t="str">
        <f>IF(AND(D140&lt;&gt;0,C140&lt;&gt;0,E140&lt;&gt;0),IF(B140&lt;&gt;0,CONCATENATE(B140,"-AGr",VLOOKUP(C140,Listen!$A$2:$D$45,4,FALSE),"-",D140,"-",E140,),CONCATENATE("AGr",VLOOKUP(C140,Listen!$A$2:$D$45,4,FALSE),"-",D140,"-",E140)),"keine vollständige ID")</f>
        <v>keine vollständige ID</v>
      </c>
      <c r="B140" s="301"/>
      <c r="C140" s="287"/>
      <c r="D140" s="34"/>
      <c r="E140" s="306"/>
      <c r="F140" s="116"/>
      <c r="G140" s="17"/>
      <c r="H140" s="17"/>
      <c r="I140" s="17"/>
      <c r="J140" s="17"/>
      <c r="K140" s="17"/>
      <c r="L140" s="17"/>
      <c r="M140" s="17"/>
      <c r="N140" s="17"/>
      <c r="O140" s="116"/>
      <c r="P140" s="117">
        <f>IF(D140&gt;A_Stammdaten!$B$12,0,SUM(G140,H140,J140,L140:M140)-SUM(I140,K140,N140:O140))</f>
        <v>0</v>
      </c>
      <c r="Q140" s="17"/>
      <c r="R140" s="17"/>
      <c r="S140" s="17"/>
      <c r="T140" s="17"/>
      <c r="U140" s="62">
        <f t="shared" si="44"/>
        <v>0</v>
      </c>
      <c r="V140" s="34"/>
      <c r="W140" s="34"/>
      <c r="X140" s="34"/>
      <c r="Y140" s="34"/>
      <c r="Z140" s="34"/>
      <c r="AA140" s="63" t="str">
        <f t="shared" si="45"/>
        <v>-</v>
      </c>
      <c r="AB140" s="63" t="str">
        <f t="shared" si="46"/>
        <v>-</v>
      </c>
      <c r="AC140" s="63">
        <f>IF(ISBLANK($C140),0,VLOOKUP($C140,Listen!$A$2:$C$45,2,FALSE))</f>
        <v>0</v>
      </c>
      <c r="AD140" s="63">
        <f>IF(ISBLANK($C140),0,VLOOKUP($C140,Listen!$A$2:$C$45,3,FALSE))</f>
        <v>0</v>
      </c>
      <c r="AE140" s="49">
        <f t="shared" si="47"/>
        <v>0</v>
      </c>
      <c r="AF140" s="49">
        <f t="shared" si="47"/>
        <v>0</v>
      </c>
      <c r="AG140" s="49">
        <f>IFERROR(IF(OR($V140&lt;&gt;"Ja",VLOOKUP($C140,Listen!$A$2:$F$45,5,0)="Nein",D140&lt;IF(C140="LNG Anbindungsanlagen gemäß separater Festlegung",2022,2023)),$AC140,$AA140),0)</f>
        <v>0</v>
      </c>
      <c r="AH140" s="49">
        <f>IFERROR(IF(OR($V140&lt;&gt;"Ja",VLOOKUP($C140,Listen!$A$2:$F$45,5,0)="Nein",D140&lt;IF(C140="LNG Anbindungsanlagen gemäß separater Festlegung",2022,2023)),$AC140,$AA140),0)</f>
        <v>0</v>
      </c>
      <c r="AI140" s="49">
        <f>IFERROR(IF(OR($W140&lt;&gt;"Ja",VLOOKUP($C140,Listen!$A$2:$F$45,6,0)="Nein"),$AC140,$AB140),0)</f>
        <v>0</v>
      </c>
      <c r="AJ140" s="49">
        <f>IFERROR(IF(OR($W140&lt;&gt;"Ja",VLOOKUP($C140,Listen!$A$2:$F$45,6,0)="Nein"),$AC140,$AB140),0)</f>
        <v>0</v>
      </c>
      <c r="AK140" s="49">
        <f>IFERROR(IF(OR($W140&lt;&gt;"Ja",VLOOKUP($C140,Listen!$A$2:$F$45,6,0)="Nein"),$AC140,$AB140),0)</f>
        <v>0</v>
      </c>
      <c r="AL140" s="51">
        <f t="shared" si="48"/>
        <v>0</v>
      </c>
      <c r="AM140" s="296">
        <f>IFERROR(IF(VLOOKUP($C140,Listen!$A$2:$F$45,6,0)="Ja",MAX(BC140:BD140),D_SAV!$BC140),0)</f>
        <v>0</v>
      </c>
      <c r="AN140" s="51">
        <f t="shared" si="49"/>
        <v>0</v>
      </c>
      <c r="AP140" s="304">
        <f t="shared" si="50"/>
        <v>0</v>
      </c>
      <c r="AQ140" s="304">
        <f t="shared" si="51"/>
        <v>0</v>
      </c>
      <c r="AR140" s="304">
        <f t="shared" si="52"/>
        <v>0</v>
      </c>
      <c r="AS140" s="304">
        <f t="shared" si="53"/>
        <v>0</v>
      </c>
      <c r="AT140" s="304">
        <f t="shared" si="54"/>
        <v>0</v>
      </c>
      <c r="AU140" s="304">
        <f t="shared" si="55"/>
        <v>0</v>
      </c>
      <c r="AV140" s="304">
        <f t="shared" si="56"/>
        <v>0</v>
      </c>
      <c r="AW140" s="304">
        <f t="shared" si="57"/>
        <v>0</v>
      </c>
      <c r="AX140" s="304">
        <f t="shared" si="58"/>
        <v>0</v>
      </c>
      <c r="AY140" s="304">
        <f t="shared" si="59"/>
        <v>0</v>
      </c>
      <c r="AZ140" s="304">
        <f t="shared" si="60"/>
        <v>0</v>
      </c>
      <c r="BA140" s="304">
        <f t="shared" si="61"/>
        <v>0</v>
      </c>
      <c r="BB140" s="304">
        <f t="shared" si="62"/>
        <v>0</v>
      </c>
      <c r="BC140" s="304">
        <f t="shared" si="63"/>
        <v>0</v>
      </c>
      <c r="BD140" s="304">
        <f t="shared" si="64"/>
        <v>0</v>
      </c>
      <c r="BE140" s="304">
        <f>IFERROR(IF(VLOOKUP($C140,Listen!$A$2:$F$45,6,0)="Ja",BB140-MAX(BC140:BD140),BB140-BC140),0)</f>
        <v>0</v>
      </c>
    </row>
    <row r="141" spans="1:57" s="32" customFormat="1" x14ac:dyDescent="0.25">
      <c r="A141" s="320" t="str">
        <f>IF(AND(D141&lt;&gt;0,C141&lt;&gt;0,E141&lt;&gt;0),IF(B141&lt;&gt;0,CONCATENATE(B141,"-AGr",VLOOKUP(C141,Listen!$A$2:$D$45,4,FALSE),"-",D141,"-",E141,),CONCATENATE("AGr",VLOOKUP(C141,Listen!$A$2:$D$45,4,FALSE),"-",D141,"-",E141)),"keine vollständige ID")</f>
        <v>keine vollständige ID</v>
      </c>
      <c r="B141" s="301"/>
      <c r="C141" s="287"/>
      <c r="D141" s="34"/>
      <c r="E141" s="306"/>
      <c r="F141" s="116"/>
      <c r="G141" s="17"/>
      <c r="H141" s="17"/>
      <c r="I141" s="17"/>
      <c r="J141" s="17"/>
      <c r="K141" s="17"/>
      <c r="L141" s="17"/>
      <c r="M141" s="17"/>
      <c r="N141" s="17"/>
      <c r="O141" s="116"/>
      <c r="P141" s="117">
        <f>IF(D141&gt;A_Stammdaten!$B$12,0,SUM(G141,H141,J141,L141:M141)-SUM(I141,K141,N141:O141))</f>
        <v>0</v>
      </c>
      <c r="Q141" s="17"/>
      <c r="R141" s="17"/>
      <c r="S141" s="17"/>
      <c r="T141" s="17"/>
      <c r="U141" s="62">
        <f t="shared" si="44"/>
        <v>0</v>
      </c>
      <c r="V141" s="34"/>
      <c r="W141" s="34"/>
      <c r="X141" s="34"/>
      <c r="Y141" s="34"/>
      <c r="Z141" s="34"/>
      <c r="AA141" s="63" t="str">
        <f t="shared" si="45"/>
        <v>-</v>
      </c>
      <c r="AB141" s="63" t="str">
        <f t="shared" si="46"/>
        <v>-</v>
      </c>
      <c r="AC141" s="63">
        <f>IF(ISBLANK($C141),0,VLOOKUP($C141,Listen!$A$2:$C$45,2,FALSE))</f>
        <v>0</v>
      </c>
      <c r="AD141" s="63">
        <f>IF(ISBLANK($C141),0,VLOOKUP($C141,Listen!$A$2:$C$45,3,FALSE))</f>
        <v>0</v>
      </c>
      <c r="AE141" s="49">
        <f t="shared" si="47"/>
        <v>0</v>
      </c>
      <c r="AF141" s="49">
        <f t="shared" si="47"/>
        <v>0</v>
      </c>
      <c r="AG141" s="49">
        <f>IFERROR(IF(OR($V141&lt;&gt;"Ja",VLOOKUP($C141,Listen!$A$2:$F$45,5,0)="Nein",D141&lt;IF(C141="LNG Anbindungsanlagen gemäß separater Festlegung",2022,2023)),$AC141,$AA141),0)</f>
        <v>0</v>
      </c>
      <c r="AH141" s="49">
        <f>IFERROR(IF(OR($V141&lt;&gt;"Ja",VLOOKUP($C141,Listen!$A$2:$F$45,5,0)="Nein",D141&lt;IF(C141="LNG Anbindungsanlagen gemäß separater Festlegung",2022,2023)),$AC141,$AA141),0)</f>
        <v>0</v>
      </c>
      <c r="AI141" s="49">
        <f>IFERROR(IF(OR($W141&lt;&gt;"Ja",VLOOKUP($C141,Listen!$A$2:$F$45,6,0)="Nein"),$AC141,$AB141),0)</f>
        <v>0</v>
      </c>
      <c r="AJ141" s="49">
        <f>IFERROR(IF(OR($W141&lt;&gt;"Ja",VLOOKUP($C141,Listen!$A$2:$F$45,6,0)="Nein"),$AC141,$AB141),0)</f>
        <v>0</v>
      </c>
      <c r="AK141" s="49">
        <f>IFERROR(IF(OR($W141&lt;&gt;"Ja",VLOOKUP($C141,Listen!$A$2:$F$45,6,0)="Nein"),$AC141,$AB141),0)</f>
        <v>0</v>
      </c>
      <c r="AL141" s="51">
        <f t="shared" si="48"/>
        <v>0</v>
      </c>
      <c r="AM141" s="296">
        <f>IFERROR(IF(VLOOKUP($C141,Listen!$A$2:$F$45,6,0)="Ja",MAX(BC141:BD141),D_SAV!$BC141),0)</f>
        <v>0</v>
      </c>
      <c r="AN141" s="51">
        <f t="shared" si="49"/>
        <v>0</v>
      </c>
      <c r="AP141" s="304">
        <f t="shared" si="50"/>
        <v>0</v>
      </c>
      <c r="AQ141" s="304">
        <f t="shared" si="51"/>
        <v>0</v>
      </c>
      <c r="AR141" s="304">
        <f t="shared" si="52"/>
        <v>0</v>
      </c>
      <c r="AS141" s="304">
        <f t="shared" si="53"/>
        <v>0</v>
      </c>
      <c r="AT141" s="304">
        <f t="shared" si="54"/>
        <v>0</v>
      </c>
      <c r="AU141" s="304">
        <f t="shared" si="55"/>
        <v>0</v>
      </c>
      <c r="AV141" s="304">
        <f t="shared" si="56"/>
        <v>0</v>
      </c>
      <c r="AW141" s="304">
        <f t="shared" si="57"/>
        <v>0</v>
      </c>
      <c r="AX141" s="304">
        <f t="shared" si="58"/>
        <v>0</v>
      </c>
      <c r="AY141" s="304">
        <f t="shared" si="59"/>
        <v>0</v>
      </c>
      <c r="AZ141" s="304">
        <f t="shared" si="60"/>
        <v>0</v>
      </c>
      <c r="BA141" s="304">
        <f t="shared" si="61"/>
        <v>0</v>
      </c>
      <c r="BB141" s="304">
        <f t="shared" si="62"/>
        <v>0</v>
      </c>
      <c r="BC141" s="304">
        <f t="shared" si="63"/>
        <v>0</v>
      </c>
      <c r="BD141" s="304">
        <f t="shared" si="64"/>
        <v>0</v>
      </c>
      <c r="BE141" s="304">
        <f>IFERROR(IF(VLOOKUP($C141,Listen!$A$2:$F$45,6,0)="Ja",BB141-MAX(BC141:BD141),BB141-BC141),0)</f>
        <v>0</v>
      </c>
    </row>
    <row r="142" spans="1:57" s="32" customFormat="1" x14ac:dyDescent="0.25">
      <c r="A142" s="320" t="str">
        <f>IF(AND(D142&lt;&gt;0,C142&lt;&gt;0,E142&lt;&gt;0),IF(B142&lt;&gt;0,CONCATENATE(B142,"-AGr",VLOOKUP(C142,Listen!$A$2:$D$45,4,FALSE),"-",D142,"-",E142,),CONCATENATE("AGr",VLOOKUP(C142,Listen!$A$2:$D$45,4,FALSE),"-",D142,"-",E142)),"keine vollständige ID")</f>
        <v>keine vollständige ID</v>
      </c>
      <c r="B142" s="301"/>
      <c r="C142" s="287"/>
      <c r="D142" s="34"/>
      <c r="E142" s="306"/>
      <c r="F142" s="116"/>
      <c r="G142" s="17"/>
      <c r="H142" s="17"/>
      <c r="I142" s="17"/>
      <c r="J142" s="17"/>
      <c r="K142" s="17"/>
      <c r="L142" s="17"/>
      <c r="M142" s="17"/>
      <c r="N142" s="17"/>
      <c r="O142" s="116"/>
      <c r="P142" s="117">
        <f>IF(D142&gt;A_Stammdaten!$B$12,0,SUM(G142,H142,J142,L142:M142)-SUM(I142,K142,N142:O142))</f>
        <v>0</v>
      </c>
      <c r="Q142" s="17"/>
      <c r="R142" s="17"/>
      <c r="S142" s="17"/>
      <c r="T142" s="17"/>
      <c r="U142" s="62">
        <f t="shared" si="44"/>
        <v>0</v>
      </c>
      <c r="V142" s="34"/>
      <c r="W142" s="34"/>
      <c r="X142" s="34"/>
      <c r="Y142" s="34"/>
      <c r="Z142" s="34"/>
      <c r="AA142" s="63" t="str">
        <f t="shared" si="45"/>
        <v>-</v>
      </c>
      <c r="AB142" s="63" t="str">
        <f t="shared" si="46"/>
        <v>-</v>
      </c>
      <c r="AC142" s="63">
        <f>IF(ISBLANK($C142),0,VLOOKUP($C142,Listen!$A$2:$C$45,2,FALSE))</f>
        <v>0</v>
      </c>
      <c r="AD142" s="63">
        <f>IF(ISBLANK($C142),0,VLOOKUP($C142,Listen!$A$2:$C$45,3,FALSE))</f>
        <v>0</v>
      </c>
      <c r="AE142" s="49">
        <f t="shared" si="47"/>
        <v>0</v>
      </c>
      <c r="AF142" s="49">
        <f t="shared" si="47"/>
        <v>0</v>
      </c>
      <c r="AG142" s="49">
        <f>IFERROR(IF(OR($V142&lt;&gt;"Ja",VLOOKUP($C142,Listen!$A$2:$F$45,5,0)="Nein",D142&lt;IF(C142="LNG Anbindungsanlagen gemäß separater Festlegung",2022,2023)),$AC142,$AA142),0)</f>
        <v>0</v>
      </c>
      <c r="AH142" s="49">
        <f>IFERROR(IF(OR($V142&lt;&gt;"Ja",VLOOKUP($C142,Listen!$A$2:$F$45,5,0)="Nein",D142&lt;IF(C142="LNG Anbindungsanlagen gemäß separater Festlegung",2022,2023)),$AC142,$AA142),0)</f>
        <v>0</v>
      </c>
      <c r="AI142" s="49">
        <f>IFERROR(IF(OR($W142&lt;&gt;"Ja",VLOOKUP($C142,Listen!$A$2:$F$45,6,0)="Nein"),$AC142,$AB142),0)</f>
        <v>0</v>
      </c>
      <c r="AJ142" s="49">
        <f>IFERROR(IF(OR($W142&lt;&gt;"Ja",VLOOKUP($C142,Listen!$A$2:$F$45,6,0)="Nein"),$AC142,$AB142),0)</f>
        <v>0</v>
      </c>
      <c r="AK142" s="49">
        <f>IFERROR(IF(OR($W142&lt;&gt;"Ja",VLOOKUP($C142,Listen!$A$2:$F$45,6,0)="Nein"),$AC142,$AB142),0)</f>
        <v>0</v>
      </c>
      <c r="AL142" s="51">
        <f t="shared" si="48"/>
        <v>0</v>
      </c>
      <c r="AM142" s="296">
        <f>IFERROR(IF(VLOOKUP($C142,Listen!$A$2:$F$45,6,0)="Ja",MAX(BC142:BD142),D_SAV!$BC142),0)</f>
        <v>0</v>
      </c>
      <c r="AN142" s="51">
        <f t="shared" si="49"/>
        <v>0</v>
      </c>
      <c r="AP142" s="304">
        <f t="shared" si="50"/>
        <v>0</v>
      </c>
      <c r="AQ142" s="304">
        <f t="shared" si="51"/>
        <v>0</v>
      </c>
      <c r="AR142" s="304">
        <f t="shared" si="52"/>
        <v>0</v>
      </c>
      <c r="AS142" s="304">
        <f t="shared" si="53"/>
        <v>0</v>
      </c>
      <c r="AT142" s="304">
        <f t="shared" si="54"/>
        <v>0</v>
      </c>
      <c r="AU142" s="304">
        <f t="shared" si="55"/>
        <v>0</v>
      </c>
      <c r="AV142" s="304">
        <f t="shared" si="56"/>
        <v>0</v>
      </c>
      <c r="AW142" s="304">
        <f t="shared" si="57"/>
        <v>0</v>
      </c>
      <c r="AX142" s="304">
        <f t="shared" si="58"/>
        <v>0</v>
      </c>
      <c r="AY142" s="304">
        <f t="shared" si="59"/>
        <v>0</v>
      </c>
      <c r="AZ142" s="304">
        <f t="shared" si="60"/>
        <v>0</v>
      </c>
      <c r="BA142" s="304">
        <f t="shared" si="61"/>
        <v>0</v>
      </c>
      <c r="BB142" s="304">
        <f t="shared" si="62"/>
        <v>0</v>
      </c>
      <c r="BC142" s="304">
        <f t="shared" si="63"/>
        <v>0</v>
      </c>
      <c r="BD142" s="304">
        <f t="shared" si="64"/>
        <v>0</v>
      </c>
      <c r="BE142" s="304">
        <f>IFERROR(IF(VLOOKUP($C142,Listen!$A$2:$F$45,6,0)="Ja",BB142-MAX(BC142:BD142),BB142-BC142),0)</f>
        <v>0</v>
      </c>
    </row>
    <row r="143" spans="1:57" s="32" customFormat="1" x14ac:dyDescent="0.25">
      <c r="A143" s="320" t="str">
        <f>IF(AND(D143&lt;&gt;0,C143&lt;&gt;0,E143&lt;&gt;0),IF(B143&lt;&gt;0,CONCATENATE(B143,"-AGr",VLOOKUP(C143,Listen!$A$2:$D$45,4,FALSE),"-",D143,"-",E143,),CONCATENATE("AGr",VLOOKUP(C143,Listen!$A$2:$D$45,4,FALSE),"-",D143,"-",E143)),"keine vollständige ID")</f>
        <v>keine vollständige ID</v>
      </c>
      <c r="B143" s="301"/>
      <c r="C143" s="287"/>
      <c r="D143" s="34"/>
      <c r="E143" s="306"/>
      <c r="F143" s="116"/>
      <c r="G143" s="17"/>
      <c r="H143" s="17"/>
      <c r="I143" s="17"/>
      <c r="J143" s="17"/>
      <c r="K143" s="17"/>
      <c r="L143" s="17"/>
      <c r="M143" s="17"/>
      <c r="N143" s="17"/>
      <c r="O143" s="116"/>
      <c r="P143" s="117">
        <f>IF(D143&gt;A_Stammdaten!$B$12,0,SUM(G143,H143,J143,L143:M143)-SUM(I143,K143,N143:O143))</f>
        <v>0</v>
      </c>
      <c r="Q143" s="17"/>
      <c r="R143" s="17"/>
      <c r="S143" s="17"/>
      <c r="T143" s="17"/>
      <c r="U143" s="62">
        <f t="shared" si="44"/>
        <v>0</v>
      </c>
      <c r="V143" s="34"/>
      <c r="W143" s="34"/>
      <c r="X143" s="34"/>
      <c r="Y143" s="34"/>
      <c r="Z143" s="34"/>
      <c r="AA143" s="63" t="str">
        <f t="shared" si="45"/>
        <v>-</v>
      </c>
      <c r="AB143" s="63" t="str">
        <f t="shared" si="46"/>
        <v>-</v>
      </c>
      <c r="AC143" s="63">
        <f>IF(ISBLANK($C143),0,VLOOKUP($C143,Listen!$A$2:$C$45,2,FALSE))</f>
        <v>0</v>
      </c>
      <c r="AD143" s="63">
        <f>IF(ISBLANK($C143),0,VLOOKUP($C143,Listen!$A$2:$C$45,3,FALSE))</f>
        <v>0</v>
      </c>
      <c r="AE143" s="49">
        <f t="shared" si="47"/>
        <v>0</v>
      </c>
      <c r="AF143" s="49">
        <f t="shared" si="47"/>
        <v>0</v>
      </c>
      <c r="AG143" s="49">
        <f>IFERROR(IF(OR($V143&lt;&gt;"Ja",VLOOKUP($C143,Listen!$A$2:$F$45,5,0)="Nein",D143&lt;IF(C143="LNG Anbindungsanlagen gemäß separater Festlegung",2022,2023)),$AC143,$AA143),0)</f>
        <v>0</v>
      </c>
      <c r="AH143" s="49">
        <f>IFERROR(IF(OR($V143&lt;&gt;"Ja",VLOOKUP($C143,Listen!$A$2:$F$45,5,0)="Nein",D143&lt;IF(C143="LNG Anbindungsanlagen gemäß separater Festlegung",2022,2023)),$AC143,$AA143),0)</f>
        <v>0</v>
      </c>
      <c r="AI143" s="49">
        <f>IFERROR(IF(OR($W143&lt;&gt;"Ja",VLOOKUP($C143,Listen!$A$2:$F$45,6,0)="Nein"),$AC143,$AB143),0)</f>
        <v>0</v>
      </c>
      <c r="AJ143" s="49">
        <f>IFERROR(IF(OR($W143&lt;&gt;"Ja",VLOOKUP($C143,Listen!$A$2:$F$45,6,0)="Nein"),$AC143,$AB143),0)</f>
        <v>0</v>
      </c>
      <c r="AK143" s="49">
        <f>IFERROR(IF(OR($W143&lt;&gt;"Ja",VLOOKUP($C143,Listen!$A$2:$F$45,6,0)="Nein"),$AC143,$AB143),0)</f>
        <v>0</v>
      </c>
      <c r="AL143" s="51">
        <f t="shared" si="48"/>
        <v>0</v>
      </c>
      <c r="AM143" s="296">
        <f>IFERROR(IF(VLOOKUP($C143,Listen!$A$2:$F$45,6,0)="Ja",MAX(BC143:BD143),D_SAV!$BC143),0)</f>
        <v>0</v>
      </c>
      <c r="AN143" s="51">
        <f t="shared" si="49"/>
        <v>0</v>
      </c>
      <c r="AP143" s="304">
        <f t="shared" si="50"/>
        <v>0</v>
      </c>
      <c r="AQ143" s="304">
        <f t="shared" si="51"/>
        <v>0</v>
      </c>
      <c r="AR143" s="304">
        <f t="shared" si="52"/>
        <v>0</v>
      </c>
      <c r="AS143" s="304">
        <f t="shared" si="53"/>
        <v>0</v>
      </c>
      <c r="AT143" s="304">
        <f t="shared" si="54"/>
        <v>0</v>
      </c>
      <c r="AU143" s="304">
        <f t="shared" si="55"/>
        <v>0</v>
      </c>
      <c r="AV143" s="304">
        <f t="shared" si="56"/>
        <v>0</v>
      </c>
      <c r="AW143" s="304">
        <f t="shared" si="57"/>
        <v>0</v>
      </c>
      <c r="AX143" s="304">
        <f t="shared" si="58"/>
        <v>0</v>
      </c>
      <c r="AY143" s="304">
        <f t="shared" si="59"/>
        <v>0</v>
      </c>
      <c r="AZ143" s="304">
        <f t="shared" si="60"/>
        <v>0</v>
      </c>
      <c r="BA143" s="304">
        <f t="shared" si="61"/>
        <v>0</v>
      </c>
      <c r="BB143" s="304">
        <f t="shared" si="62"/>
        <v>0</v>
      </c>
      <c r="BC143" s="304">
        <f t="shared" si="63"/>
        <v>0</v>
      </c>
      <c r="BD143" s="304">
        <f t="shared" si="64"/>
        <v>0</v>
      </c>
      <c r="BE143" s="304">
        <f>IFERROR(IF(VLOOKUP($C143,Listen!$A$2:$F$45,6,0)="Ja",BB143-MAX(BC143:BD143),BB143-BC143),0)</f>
        <v>0</v>
      </c>
    </row>
    <row r="144" spans="1:57" s="32" customFormat="1" x14ac:dyDescent="0.25">
      <c r="A144" s="320" t="str">
        <f>IF(AND(D144&lt;&gt;0,C144&lt;&gt;0,E144&lt;&gt;0),IF(B144&lt;&gt;0,CONCATENATE(B144,"-AGr",VLOOKUP(C144,Listen!$A$2:$D$45,4,FALSE),"-",D144,"-",E144,),CONCATENATE("AGr",VLOOKUP(C144,Listen!$A$2:$D$45,4,FALSE),"-",D144,"-",E144)),"keine vollständige ID")</f>
        <v>keine vollständige ID</v>
      </c>
      <c r="B144" s="301"/>
      <c r="C144" s="287"/>
      <c r="D144" s="34"/>
      <c r="E144" s="306"/>
      <c r="F144" s="116"/>
      <c r="G144" s="17"/>
      <c r="H144" s="17"/>
      <c r="I144" s="17"/>
      <c r="J144" s="17"/>
      <c r="K144" s="17"/>
      <c r="L144" s="17"/>
      <c r="M144" s="17"/>
      <c r="N144" s="17"/>
      <c r="O144" s="116"/>
      <c r="P144" s="117">
        <f>IF(D144&gt;A_Stammdaten!$B$12,0,SUM(G144,H144,J144,L144:M144)-SUM(I144,K144,N144:O144))</f>
        <v>0</v>
      </c>
      <c r="Q144" s="17"/>
      <c r="R144" s="17"/>
      <c r="S144" s="17"/>
      <c r="T144" s="17"/>
      <c r="U144" s="62">
        <f t="shared" si="44"/>
        <v>0</v>
      </c>
      <c r="V144" s="34"/>
      <c r="W144" s="34"/>
      <c r="X144" s="34"/>
      <c r="Y144" s="34"/>
      <c r="Z144" s="34"/>
      <c r="AA144" s="63" t="str">
        <f t="shared" si="45"/>
        <v>-</v>
      </c>
      <c r="AB144" s="63" t="str">
        <f t="shared" si="46"/>
        <v>-</v>
      </c>
      <c r="AC144" s="63">
        <f>IF(ISBLANK($C144),0,VLOOKUP($C144,Listen!$A$2:$C$45,2,FALSE))</f>
        <v>0</v>
      </c>
      <c r="AD144" s="63">
        <f>IF(ISBLANK($C144),0,VLOOKUP($C144,Listen!$A$2:$C$45,3,FALSE))</f>
        <v>0</v>
      </c>
      <c r="AE144" s="49">
        <f t="shared" si="47"/>
        <v>0</v>
      </c>
      <c r="AF144" s="49">
        <f t="shared" si="47"/>
        <v>0</v>
      </c>
      <c r="AG144" s="49">
        <f>IFERROR(IF(OR($V144&lt;&gt;"Ja",VLOOKUP($C144,Listen!$A$2:$F$45,5,0)="Nein",D144&lt;IF(C144="LNG Anbindungsanlagen gemäß separater Festlegung",2022,2023)),$AC144,$AA144),0)</f>
        <v>0</v>
      </c>
      <c r="AH144" s="49">
        <f>IFERROR(IF(OR($V144&lt;&gt;"Ja",VLOOKUP($C144,Listen!$A$2:$F$45,5,0)="Nein",D144&lt;IF(C144="LNG Anbindungsanlagen gemäß separater Festlegung",2022,2023)),$AC144,$AA144),0)</f>
        <v>0</v>
      </c>
      <c r="AI144" s="49">
        <f>IFERROR(IF(OR($W144&lt;&gt;"Ja",VLOOKUP($C144,Listen!$A$2:$F$45,6,0)="Nein"),$AC144,$AB144),0)</f>
        <v>0</v>
      </c>
      <c r="AJ144" s="49">
        <f>IFERROR(IF(OR($W144&lt;&gt;"Ja",VLOOKUP($C144,Listen!$A$2:$F$45,6,0)="Nein"),$AC144,$AB144),0)</f>
        <v>0</v>
      </c>
      <c r="AK144" s="49">
        <f>IFERROR(IF(OR($W144&lt;&gt;"Ja",VLOOKUP($C144,Listen!$A$2:$F$45,6,0)="Nein"),$AC144,$AB144),0)</f>
        <v>0</v>
      </c>
      <c r="AL144" s="51">
        <f t="shared" si="48"/>
        <v>0</v>
      </c>
      <c r="AM144" s="296">
        <f>IFERROR(IF(VLOOKUP($C144,Listen!$A$2:$F$45,6,0)="Ja",MAX(BC144:BD144),D_SAV!$BC144),0)</f>
        <v>0</v>
      </c>
      <c r="AN144" s="51">
        <f t="shared" si="49"/>
        <v>0</v>
      </c>
      <c r="AP144" s="304">
        <f t="shared" si="50"/>
        <v>0</v>
      </c>
      <c r="AQ144" s="304">
        <f t="shared" si="51"/>
        <v>0</v>
      </c>
      <c r="AR144" s="304">
        <f t="shared" si="52"/>
        <v>0</v>
      </c>
      <c r="AS144" s="304">
        <f t="shared" si="53"/>
        <v>0</v>
      </c>
      <c r="AT144" s="304">
        <f t="shared" si="54"/>
        <v>0</v>
      </c>
      <c r="AU144" s="304">
        <f t="shared" si="55"/>
        <v>0</v>
      </c>
      <c r="AV144" s="304">
        <f t="shared" si="56"/>
        <v>0</v>
      </c>
      <c r="AW144" s="304">
        <f t="shared" si="57"/>
        <v>0</v>
      </c>
      <c r="AX144" s="304">
        <f t="shared" si="58"/>
        <v>0</v>
      </c>
      <c r="AY144" s="304">
        <f t="shared" si="59"/>
        <v>0</v>
      </c>
      <c r="AZ144" s="304">
        <f t="shared" si="60"/>
        <v>0</v>
      </c>
      <c r="BA144" s="304">
        <f t="shared" si="61"/>
        <v>0</v>
      </c>
      <c r="BB144" s="304">
        <f t="shared" si="62"/>
        <v>0</v>
      </c>
      <c r="BC144" s="304">
        <f t="shared" si="63"/>
        <v>0</v>
      </c>
      <c r="BD144" s="304">
        <f t="shared" si="64"/>
        <v>0</v>
      </c>
      <c r="BE144" s="304">
        <f>IFERROR(IF(VLOOKUP($C144,Listen!$A$2:$F$45,6,0)="Ja",BB144-MAX(BC144:BD144),BB144-BC144),0)</f>
        <v>0</v>
      </c>
    </row>
    <row r="145" spans="1:57" s="32" customFormat="1" x14ac:dyDescent="0.25">
      <c r="A145" s="320" t="str">
        <f>IF(AND(D145&lt;&gt;0,C145&lt;&gt;0,E145&lt;&gt;0),IF(B145&lt;&gt;0,CONCATENATE(B145,"-AGr",VLOOKUP(C145,Listen!$A$2:$D$45,4,FALSE),"-",D145,"-",E145,),CONCATENATE("AGr",VLOOKUP(C145,Listen!$A$2:$D$45,4,FALSE),"-",D145,"-",E145)),"keine vollständige ID")</f>
        <v>keine vollständige ID</v>
      </c>
      <c r="B145" s="301"/>
      <c r="C145" s="287"/>
      <c r="D145" s="34"/>
      <c r="E145" s="306"/>
      <c r="F145" s="116"/>
      <c r="G145" s="17"/>
      <c r="H145" s="17"/>
      <c r="I145" s="17"/>
      <c r="J145" s="17"/>
      <c r="K145" s="17"/>
      <c r="L145" s="17"/>
      <c r="M145" s="17"/>
      <c r="N145" s="17"/>
      <c r="O145" s="116"/>
      <c r="P145" s="117">
        <f>IF(D145&gt;A_Stammdaten!$B$12,0,SUM(G145,H145,J145,L145:M145)-SUM(I145,K145,N145:O145))</f>
        <v>0</v>
      </c>
      <c r="Q145" s="17"/>
      <c r="R145" s="17"/>
      <c r="S145" s="17"/>
      <c r="T145" s="17"/>
      <c r="U145" s="62">
        <f t="shared" si="44"/>
        <v>0</v>
      </c>
      <c r="V145" s="34"/>
      <c r="W145" s="34"/>
      <c r="X145" s="34"/>
      <c r="Y145" s="34"/>
      <c r="Z145" s="34"/>
      <c r="AA145" s="63" t="str">
        <f t="shared" si="45"/>
        <v>-</v>
      </c>
      <c r="AB145" s="63" t="str">
        <f t="shared" si="46"/>
        <v>-</v>
      </c>
      <c r="AC145" s="63">
        <f>IF(ISBLANK($C145),0,VLOOKUP($C145,Listen!$A$2:$C$45,2,FALSE))</f>
        <v>0</v>
      </c>
      <c r="AD145" s="63">
        <f>IF(ISBLANK($C145),0,VLOOKUP($C145,Listen!$A$2:$C$45,3,FALSE))</f>
        <v>0</v>
      </c>
      <c r="AE145" s="49">
        <f t="shared" si="47"/>
        <v>0</v>
      </c>
      <c r="AF145" s="49">
        <f t="shared" si="47"/>
        <v>0</v>
      </c>
      <c r="AG145" s="49">
        <f>IFERROR(IF(OR($V145&lt;&gt;"Ja",VLOOKUP($C145,Listen!$A$2:$F$45,5,0)="Nein",D145&lt;IF(C145="LNG Anbindungsanlagen gemäß separater Festlegung",2022,2023)),$AC145,$AA145),0)</f>
        <v>0</v>
      </c>
      <c r="AH145" s="49">
        <f>IFERROR(IF(OR($V145&lt;&gt;"Ja",VLOOKUP($C145,Listen!$A$2:$F$45,5,0)="Nein",D145&lt;IF(C145="LNG Anbindungsanlagen gemäß separater Festlegung",2022,2023)),$AC145,$AA145),0)</f>
        <v>0</v>
      </c>
      <c r="AI145" s="49">
        <f>IFERROR(IF(OR($W145&lt;&gt;"Ja",VLOOKUP($C145,Listen!$A$2:$F$45,6,0)="Nein"),$AC145,$AB145),0)</f>
        <v>0</v>
      </c>
      <c r="AJ145" s="49">
        <f>IFERROR(IF(OR($W145&lt;&gt;"Ja",VLOOKUP($C145,Listen!$A$2:$F$45,6,0)="Nein"),$AC145,$AB145),0)</f>
        <v>0</v>
      </c>
      <c r="AK145" s="49">
        <f>IFERROR(IF(OR($W145&lt;&gt;"Ja",VLOOKUP($C145,Listen!$A$2:$F$45,6,0)="Nein"),$AC145,$AB145),0)</f>
        <v>0</v>
      </c>
      <c r="AL145" s="51">
        <f t="shared" si="48"/>
        <v>0</v>
      </c>
      <c r="AM145" s="296">
        <f>IFERROR(IF(VLOOKUP($C145,Listen!$A$2:$F$45,6,0)="Ja",MAX(BC145:BD145),D_SAV!$BC145),0)</f>
        <v>0</v>
      </c>
      <c r="AN145" s="51">
        <f t="shared" si="49"/>
        <v>0</v>
      </c>
      <c r="AP145" s="304">
        <f t="shared" si="50"/>
        <v>0</v>
      </c>
      <c r="AQ145" s="304">
        <f t="shared" si="51"/>
        <v>0</v>
      </c>
      <c r="AR145" s="304">
        <f t="shared" si="52"/>
        <v>0</v>
      </c>
      <c r="AS145" s="304">
        <f t="shared" si="53"/>
        <v>0</v>
      </c>
      <c r="AT145" s="304">
        <f t="shared" si="54"/>
        <v>0</v>
      </c>
      <c r="AU145" s="304">
        <f t="shared" si="55"/>
        <v>0</v>
      </c>
      <c r="AV145" s="304">
        <f t="shared" si="56"/>
        <v>0</v>
      </c>
      <c r="AW145" s="304">
        <f t="shared" si="57"/>
        <v>0</v>
      </c>
      <c r="AX145" s="304">
        <f t="shared" si="58"/>
        <v>0</v>
      </c>
      <c r="AY145" s="304">
        <f t="shared" si="59"/>
        <v>0</v>
      </c>
      <c r="AZ145" s="304">
        <f t="shared" si="60"/>
        <v>0</v>
      </c>
      <c r="BA145" s="304">
        <f t="shared" si="61"/>
        <v>0</v>
      </c>
      <c r="BB145" s="304">
        <f t="shared" si="62"/>
        <v>0</v>
      </c>
      <c r="BC145" s="304">
        <f t="shared" si="63"/>
        <v>0</v>
      </c>
      <c r="BD145" s="304">
        <f t="shared" si="64"/>
        <v>0</v>
      </c>
      <c r="BE145" s="304">
        <f>IFERROR(IF(VLOOKUP($C145,Listen!$A$2:$F$45,6,0)="Ja",BB145-MAX(BC145:BD145),BB145-BC145),0)</f>
        <v>0</v>
      </c>
    </row>
    <row r="146" spans="1:57" s="32" customFormat="1" x14ac:dyDescent="0.25">
      <c r="A146" s="320" t="str">
        <f>IF(AND(D146&lt;&gt;0,C146&lt;&gt;0,E146&lt;&gt;0),IF(B146&lt;&gt;0,CONCATENATE(B146,"-AGr",VLOOKUP(C146,Listen!$A$2:$D$45,4,FALSE),"-",D146,"-",E146,),CONCATENATE("AGr",VLOOKUP(C146,Listen!$A$2:$D$45,4,FALSE),"-",D146,"-",E146)),"keine vollständige ID")</f>
        <v>keine vollständige ID</v>
      </c>
      <c r="B146" s="301"/>
      <c r="C146" s="287"/>
      <c r="D146" s="34"/>
      <c r="E146" s="306"/>
      <c r="F146" s="116"/>
      <c r="G146" s="17"/>
      <c r="H146" s="17"/>
      <c r="I146" s="17"/>
      <c r="J146" s="17"/>
      <c r="K146" s="17"/>
      <c r="L146" s="17"/>
      <c r="M146" s="17"/>
      <c r="N146" s="17"/>
      <c r="O146" s="116"/>
      <c r="P146" s="117">
        <f>IF(D146&gt;A_Stammdaten!$B$12,0,SUM(G146,H146,J146,L146:M146)-SUM(I146,K146,N146:O146))</f>
        <v>0</v>
      </c>
      <c r="Q146" s="17"/>
      <c r="R146" s="17"/>
      <c r="S146" s="17"/>
      <c r="T146" s="17"/>
      <c r="U146" s="62">
        <f t="shared" si="44"/>
        <v>0</v>
      </c>
      <c r="V146" s="34"/>
      <c r="W146" s="34"/>
      <c r="X146" s="34"/>
      <c r="Y146" s="34"/>
      <c r="Z146" s="34"/>
      <c r="AA146" s="63" t="str">
        <f t="shared" si="45"/>
        <v>-</v>
      </c>
      <c r="AB146" s="63" t="str">
        <f t="shared" si="46"/>
        <v>-</v>
      </c>
      <c r="AC146" s="63">
        <f>IF(ISBLANK($C146),0,VLOOKUP($C146,Listen!$A$2:$C$45,2,FALSE))</f>
        <v>0</v>
      </c>
      <c r="AD146" s="63">
        <f>IF(ISBLANK($C146),0,VLOOKUP($C146,Listen!$A$2:$C$45,3,FALSE))</f>
        <v>0</v>
      </c>
      <c r="AE146" s="49">
        <f t="shared" si="47"/>
        <v>0</v>
      </c>
      <c r="AF146" s="49">
        <f t="shared" si="47"/>
        <v>0</v>
      </c>
      <c r="AG146" s="49">
        <f>IFERROR(IF(OR($V146&lt;&gt;"Ja",VLOOKUP($C146,Listen!$A$2:$F$45,5,0)="Nein",D146&lt;IF(C146="LNG Anbindungsanlagen gemäß separater Festlegung",2022,2023)),$AC146,$AA146),0)</f>
        <v>0</v>
      </c>
      <c r="AH146" s="49">
        <f>IFERROR(IF(OR($V146&lt;&gt;"Ja",VLOOKUP($C146,Listen!$A$2:$F$45,5,0)="Nein",D146&lt;IF(C146="LNG Anbindungsanlagen gemäß separater Festlegung",2022,2023)),$AC146,$AA146),0)</f>
        <v>0</v>
      </c>
      <c r="AI146" s="49">
        <f>IFERROR(IF(OR($W146&lt;&gt;"Ja",VLOOKUP($C146,Listen!$A$2:$F$45,6,0)="Nein"),$AC146,$AB146),0)</f>
        <v>0</v>
      </c>
      <c r="AJ146" s="49">
        <f>IFERROR(IF(OR($W146&lt;&gt;"Ja",VLOOKUP($C146,Listen!$A$2:$F$45,6,0)="Nein"),$AC146,$AB146),0)</f>
        <v>0</v>
      </c>
      <c r="AK146" s="49">
        <f>IFERROR(IF(OR($W146&lt;&gt;"Ja",VLOOKUP($C146,Listen!$A$2:$F$45,6,0)="Nein"),$AC146,$AB146),0)</f>
        <v>0</v>
      </c>
      <c r="AL146" s="51">
        <f t="shared" si="48"/>
        <v>0</v>
      </c>
      <c r="AM146" s="296">
        <f>IFERROR(IF(VLOOKUP($C146,Listen!$A$2:$F$45,6,0)="Ja",MAX(BC146:BD146),D_SAV!$BC146),0)</f>
        <v>0</v>
      </c>
      <c r="AN146" s="51">
        <f t="shared" si="49"/>
        <v>0</v>
      </c>
      <c r="AP146" s="304">
        <f t="shared" si="50"/>
        <v>0</v>
      </c>
      <c r="AQ146" s="304">
        <f t="shared" si="51"/>
        <v>0</v>
      </c>
      <c r="AR146" s="304">
        <f t="shared" si="52"/>
        <v>0</v>
      </c>
      <c r="AS146" s="304">
        <f t="shared" si="53"/>
        <v>0</v>
      </c>
      <c r="AT146" s="304">
        <f t="shared" si="54"/>
        <v>0</v>
      </c>
      <c r="AU146" s="304">
        <f t="shared" si="55"/>
        <v>0</v>
      </c>
      <c r="AV146" s="304">
        <f t="shared" si="56"/>
        <v>0</v>
      </c>
      <c r="AW146" s="304">
        <f t="shared" si="57"/>
        <v>0</v>
      </c>
      <c r="AX146" s="304">
        <f t="shared" si="58"/>
        <v>0</v>
      </c>
      <c r="AY146" s="304">
        <f t="shared" si="59"/>
        <v>0</v>
      </c>
      <c r="AZ146" s="304">
        <f t="shared" si="60"/>
        <v>0</v>
      </c>
      <c r="BA146" s="304">
        <f t="shared" si="61"/>
        <v>0</v>
      </c>
      <c r="BB146" s="304">
        <f t="shared" si="62"/>
        <v>0</v>
      </c>
      <c r="BC146" s="304">
        <f t="shared" si="63"/>
        <v>0</v>
      </c>
      <c r="BD146" s="304">
        <f t="shared" si="64"/>
        <v>0</v>
      </c>
      <c r="BE146" s="304">
        <f>IFERROR(IF(VLOOKUP($C146,Listen!$A$2:$F$45,6,0)="Ja",BB146-MAX(BC146:BD146),BB146-BC146),0)</f>
        <v>0</v>
      </c>
    </row>
    <row r="147" spans="1:57" s="32" customFormat="1" x14ac:dyDescent="0.25">
      <c r="A147" s="320" t="str">
        <f>IF(AND(D147&lt;&gt;0,C147&lt;&gt;0,E147&lt;&gt;0),IF(B147&lt;&gt;0,CONCATENATE(B147,"-AGr",VLOOKUP(C147,Listen!$A$2:$D$45,4,FALSE),"-",D147,"-",E147,),CONCATENATE("AGr",VLOOKUP(C147,Listen!$A$2:$D$45,4,FALSE),"-",D147,"-",E147)),"keine vollständige ID")</f>
        <v>keine vollständige ID</v>
      </c>
      <c r="B147" s="301"/>
      <c r="C147" s="287"/>
      <c r="D147" s="34"/>
      <c r="E147" s="306"/>
      <c r="F147" s="116"/>
      <c r="G147" s="17"/>
      <c r="H147" s="17"/>
      <c r="I147" s="17"/>
      <c r="J147" s="17"/>
      <c r="K147" s="17"/>
      <c r="L147" s="17"/>
      <c r="M147" s="17"/>
      <c r="N147" s="17"/>
      <c r="O147" s="116"/>
      <c r="P147" s="117">
        <f>IF(D147&gt;A_Stammdaten!$B$12,0,SUM(G147,H147,J147,L147:M147)-SUM(I147,K147,N147:O147))</f>
        <v>0</v>
      </c>
      <c r="Q147" s="17"/>
      <c r="R147" s="17"/>
      <c r="S147" s="17"/>
      <c r="T147" s="17"/>
      <c r="U147" s="62">
        <f t="shared" si="44"/>
        <v>0</v>
      </c>
      <c r="V147" s="34"/>
      <c r="W147" s="34"/>
      <c r="X147" s="34"/>
      <c r="Y147" s="34"/>
      <c r="Z147" s="34"/>
      <c r="AA147" s="63" t="str">
        <f t="shared" si="45"/>
        <v>-</v>
      </c>
      <c r="AB147" s="63" t="str">
        <f t="shared" si="46"/>
        <v>-</v>
      </c>
      <c r="AC147" s="63">
        <f>IF(ISBLANK($C147),0,VLOOKUP($C147,Listen!$A$2:$C$45,2,FALSE))</f>
        <v>0</v>
      </c>
      <c r="AD147" s="63">
        <f>IF(ISBLANK($C147),0,VLOOKUP($C147,Listen!$A$2:$C$45,3,FALSE))</f>
        <v>0</v>
      </c>
      <c r="AE147" s="49">
        <f t="shared" si="47"/>
        <v>0</v>
      </c>
      <c r="AF147" s="49">
        <f t="shared" si="47"/>
        <v>0</v>
      </c>
      <c r="AG147" s="49">
        <f>IFERROR(IF(OR($V147&lt;&gt;"Ja",VLOOKUP($C147,Listen!$A$2:$F$45,5,0)="Nein",D147&lt;IF(C147="LNG Anbindungsanlagen gemäß separater Festlegung",2022,2023)),$AC147,$AA147),0)</f>
        <v>0</v>
      </c>
      <c r="AH147" s="49">
        <f>IFERROR(IF(OR($V147&lt;&gt;"Ja",VLOOKUP($C147,Listen!$A$2:$F$45,5,0)="Nein",D147&lt;IF(C147="LNG Anbindungsanlagen gemäß separater Festlegung",2022,2023)),$AC147,$AA147),0)</f>
        <v>0</v>
      </c>
      <c r="AI147" s="49">
        <f>IFERROR(IF(OR($W147&lt;&gt;"Ja",VLOOKUP($C147,Listen!$A$2:$F$45,6,0)="Nein"),$AC147,$AB147),0)</f>
        <v>0</v>
      </c>
      <c r="AJ147" s="49">
        <f>IFERROR(IF(OR($W147&lt;&gt;"Ja",VLOOKUP($C147,Listen!$A$2:$F$45,6,0)="Nein"),$AC147,$AB147),0)</f>
        <v>0</v>
      </c>
      <c r="AK147" s="49">
        <f>IFERROR(IF(OR($W147&lt;&gt;"Ja",VLOOKUP($C147,Listen!$A$2:$F$45,6,0)="Nein"),$AC147,$AB147),0)</f>
        <v>0</v>
      </c>
      <c r="AL147" s="51">
        <f t="shared" si="48"/>
        <v>0</v>
      </c>
      <c r="AM147" s="296">
        <f>IFERROR(IF(VLOOKUP($C147,Listen!$A$2:$F$45,6,0)="Ja",MAX(BC147:BD147),D_SAV!$BC147),0)</f>
        <v>0</v>
      </c>
      <c r="AN147" s="51">
        <f t="shared" si="49"/>
        <v>0</v>
      </c>
      <c r="AP147" s="304">
        <f t="shared" si="50"/>
        <v>0</v>
      </c>
      <c r="AQ147" s="304">
        <f t="shared" si="51"/>
        <v>0</v>
      </c>
      <c r="AR147" s="304">
        <f t="shared" si="52"/>
        <v>0</v>
      </c>
      <c r="AS147" s="304">
        <f t="shared" si="53"/>
        <v>0</v>
      </c>
      <c r="AT147" s="304">
        <f t="shared" si="54"/>
        <v>0</v>
      </c>
      <c r="AU147" s="304">
        <f t="shared" si="55"/>
        <v>0</v>
      </c>
      <c r="AV147" s="304">
        <f t="shared" si="56"/>
        <v>0</v>
      </c>
      <c r="AW147" s="304">
        <f t="shared" si="57"/>
        <v>0</v>
      </c>
      <c r="AX147" s="304">
        <f t="shared" si="58"/>
        <v>0</v>
      </c>
      <c r="AY147" s="304">
        <f t="shared" si="59"/>
        <v>0</v>
      </c>
      <c r="AZ147" s="304">
        <f t="shared" si="60"/>
        <v>0</v>
      </c>
      <c r="BA147" s="304">
        <f t="shared" si="61"/>
        <v>0</v>
      </c>
      <c r="BB147" s="304">
        <f t="shared" si="62"/>
        <v>0</v>
      </c>
      <c r="BC147" s="304">
        <f t="shared" si="63"/>
        <v>0</v>
      </c>
      <c r="BD147" s="304">
        <f t="shared" si="64"/>
        <v>0</v>
      </c>
      <c r="BE147" s="304">
        <f>IFERROR(IF(VLOOKUP($C147,Listen!$A$2:$F$45,6,0)="Ja",BB147-MAX(BC147:BD147),BB147-BC147),0)</f>
        <v>0</v>
      </c>
    </row>
    <row r="148" spans="1:57" s="32" customFormat="1" x14ac:dyDescent="0.25">
      <c r="A148" s="320" t="str">
        <f>IF(AND(D148&lt;&gt;0,C148&lt;&gt;0,E148&lt;&gt;0),IF(B148&lt;&gt;0,CONCATENATE(B148,"-AGr",VLOOKUP(C148,Listen!$A$2:$D$45,4,FALSE),"-",D148,"-",E148,),CONCATENATE("AGr",VLOOKUP(C148,Listen!$A$2:$D$45,4,FALSE),"-",D148,"-",E148)),"keine vollständige ID")</f>
        <v>keine vollständige ID</v>
      </c>
      <c r="B148" s="301"/>
      <c r="C148" s="287"/>
      <c r="D148" s="34"/>
      <c r="E148" s="306"/>
      <c r="F148" s="116"/>
      <c r="G148" s="17"/>
      <c r="H148" s="17"/>
      <c r="I148" s="17"/>
      <c r="J148" s="17"/>
      <c r="K148" s="17"/>
      <c r="L148" s="17"/>
      <c r="M148" s="17"/>
      <c r="N148" s="17"/>
      <c r="O148" s="116"/>
      <c r="P148" s="117">
        <f>IF(D148&gt;A_Stammdaten!$B$12,0,SUM(G148,H148,J148,L148:M148)-SUM(I148,K148,N148:O148))</f>
        <v>0</v>
      </c>
      <c r="Q148" s="17"/>
      <c r="R148" s="17"/>
      <c r="S148" s="17"/>
      <c r="T148" s="17"/>
      <c r="U148" s="62">
        <f t="shared" si="44"/>
        <v>0</v>
      </c>
      <c r="V148" s="34"/>
      <c r="W148" s="34"/>
      <c r="X148" s="34"/>
      <c r="Y148" s="34"/>
      <c r="Z148" s="34"/>
      <c r="AA148" s="63" t="str">
        <f t="shared" si="45"/>
        <v>-</v>
      </c>
      <c r="AB148" s="63" t="str">
        <f t="shared" si="46"/>
        <v>-</v>
      </c>
      <c r="AC148" s="63">
        <f>IF(ISBLANK($C148),0,VLOOKUP($C148,Listen!$A$2:$C$45,2,FALSE))</f>
        <v>0</v>
      </c>
      <c r="AD148" s="63">
        <f>IF(ISBLANK($C148),0,VLOOKUP($C148,Listen!$A$2:$C$45,3,FALSE))</f>
        <v>0</v>
      </c>
      <c r="AE148" s="49">
        <f t="shared" si="47"/>
        <v>0</v>
      </c>
      <c r="AF148" s="49">
        <f t="shared" si="47"/>
        <v>0</v>
      </c>
      <c r="AG148" s="49">
        <f>IFERROR(IF(OR($V148&lt;&gt;"Ja",VLOOKUP($C148,Listen!$A$2:$F$45,5,0)="Nein",D148&lt;IF(C148="LNG Anbindungsanlagen gemäß separater Festlegung",2022,2023)),$AC148,$AA148),0)</f>
        <v>0</v>
      </c>
      <c r="AH148" s="49">
        <f>IFERROR(IF(OR($V148&lt;&gt;"Ja",VLOOKUP($C148,Listen!$A$2:$F$45,5,0)="Nein",D148&lt;IF(C148="LNG Anbindungsanlagen gemäß separater Festlegung",2022,2023)),$AC148,$AA148),0)</f>
        <v>0</v>
      </c>
      <c r="AI148" s="49">
        <f>IFERROR(IF(OR($W148&lt;&gt;"Ja",VLOOKUP($C148,Listen!$A$2:$F$45,6,0)="Nein"),$AC148,$AB148),0)</f>
        <v>0</v>
      </c>
      <c r="AJ148" s="49">
        <f>IFERROR(IF(OR($W148&lt;&gt;"Ja",VLOOKUP($C148,Listen!$A$2:$F$45,6,0)="Nein"),$AC148,$AB148),0)</f>
        <v>0</v>
      </c>
      <c r="AK148" s="49">
        <f>IFERROR(IF(OR($W148&lt;&gt;"Ja",VLOOKUP($C148,Listen!$A$2:$F$45,6,0)="Nein"),$AC148,$AB148),0)</f>
        <v>0</v>
      </c>
      <c r="AL148" s="51">
        <f t="shared" si="48"/>
        <v>0</v>
      </c>
      <c r="AM148" s="296">
        <f>IFERROR(IF(VLOOKUP($C148,Listen!$A$2:$F$45,6,0)="Ja",MAX(BC148:BD148),D_SAV!$BC148),0)</f>
        <v>0</v>
      </c>
      <c r="AN148" s="51">
        <f t="shared" si="49"/>
        <v>0</v>
      </c>
      <c r="AP148" s="304">
        <f t="shared" si="50"/>
        <v>0</v>
      </c>
      <c r="AQ148" s="304">
        <f t="shared" si="51"/>
        <v>0</v>
      </c>
      <c r="AR148" s="304">
        <f t="shared" si="52"/>
        <v>0</v>
      </c>
      <c r="AS148" s="304">
        <f t="shared" si="53"/>
        <v>0</v>
      </c>
      <c r="AT148" s="304">
        <f t="shared" si="54"/>
        <v>0</v>
      </c>
      <c r="AU148" s="304">
        <f t="shared" si="55"/>
        <v>0</v>
      </c>
      <c r="AV148" s="304">
        <f t="shared" si="56"/>
        <v>0</v>
      </c>
      <c r="AW148" s="304">
        <f t="shared" si="57"/>
        <v>0</v>
      </c>
      <c r="AX148" s="304">
        <f t="shared" si="58"/>
        <v>0</v>
      </c>
      <c r="AY148" s="304">
        <f t="shared" si="59"/>
        <v>0</v>
      </c>
      <c r="AZ148" s="304">
        <f t="shared" si="60"/>
        <v>0</v>
      </c>
      <c r="BA148" s="304">
        <f t="shared" si="61"/>
        <v>0</v>
      </c>
      <c r="BB148" s="304">
        <f t="shared" si="62"/>
        <v>0</v>
      </c>
      <c r="BC148" s="304">
        <f t="shared" si="63"/>
        <v>0</v>
      </c>
      <c r="BD148" s="304">
        <f t="shared" si="64"/>
        <v>0</v>
      </c>
      <c r="BE148" s="304">
        <f>IFERROR(IF(VLOOKUP($C148,Listen!$A$2:$F$45,6,0)="Ja",BB148-MAX(BC148:BD148),BB148-BC148),0)</f>
        <v>0</v>
      </c>
    </row>
    <row r="149" spans="1:57" s="32" customFormat="1" x14ac:dyDescent="0.25">
      <c r="A149" s="320" t="str">
        <f>IF(AND(D149&lt;&gt;0,C149&lt;&gt;0,E149&lt;&gt;0),IF(B149&lt;&gt;0,CONCATENATE(B149,"-AGr",VLOOKUP(C149,Listen!$A$2:$D$45,4,FALSE),"-",D149,"-",E149,),CONCATENATE("AGr",VLOOKUP(C149,Listen!$A$2:$D$45,4,FALSE),"-",D149,"-",E149)),"keine vollständige ID")</f>
        <v>keine vollständige ID</v>
      </c>
      <c r="B149" s="301"/>
      <c r="C149" s="287"/>
      <c r="D149" s="34"/>
      <c r="E149" s="306"/>
      <c r="F149" s="116"/>
      <c r="G149" s="17"/>
      <c r="H149" s="17"/>
      <c r="I149" s="17"/>
      <c r="J149" s="17"/>
      <c r="K149" s="17"/>
      <c r="L149" s="17"/>
      <c r="M149" s="17"/>
      <c r="N149" s="17"/>
      <c r="O149" s="116"/>
      <c r="P149" s="117">
        <f>IF(D149&gt;A_Stammdaten!$B$12,0,SUM(G149,H149,J149,L149:M149)-SUM(I149,K149,N149:O149))</f>
        <v>0</v>
      </c>
      <c r="Q149" s="17"/>
      <c r="R149" s="17"/>
      <c r="S149" s="17"/>
      <c r="T149" s="17"/>
      <c r="U149" s="62">
        <f t="shared" si="44"/>
        <v>0</v>
      </c>
      <c r="V149" s="34"/>
      <c r="W149" s="34"/>
      <c r="X149" s="34"/>
      <c r="Y149" s="34"/>
      <c r="Z149" s="34"/>
      <c r="AA149" s="63" t="str">
        <f t="shared" si="45"/>
        <v>-</v>
      </c>
      <c r="AB149" s="63" t="str">
        <f t="shared" si="46"/>
        <v>-</v>
      </c>
      <c r="AC149" s="63">
        <f>IF(ISBLANK($C149),0,VLOOKUP($C149,Listen!$A$2:$C$45,2,FALSE))</f>
        <v>0</v>
      </c>
      <c r="AD149" s="63">
        <f>IF(ISBLANK($C149),0,VLOOKUP($C149,Listen!$A$2:$C$45,3,FALSE))</f>
        <v>0</v>
      </c>
      <c r="AE149" s="49">
        <f t="shared" si="47"/>
        <v>0</v>
      </c>
      <c r="AF149" s="49">
        <f t="shared" si="47"/>
        <v>0</v>
      </c>
      <c r="AG149" s="49">
        <f>IFERROR(IF(OR($V149&lt;&gt;"Ja",VLOOKUP($C149,Listen!$A$2:$F$45,5,0)="Nein",D149&lt;IF(C149="LNG Anbindungsanlagen gemäß separater Festlegung",2022,2023)),$AC149,$AA149),0)</f>
        <v>0</v>
      </c>
      <c r="AH149" s="49">
        <f>IFERROR(IF(OR($V149&lt;&gt;"Ja",VLOOKUP($C149,Listen!$A$2:$F$45,5,0)="Nein",D149&lt;IF(C149="LNG Anbindungsanlagen gemäß separater Festlegung",2022,2023)),$AC149,$AA149),0)</f>
        <v>0</v>
      </c>
      <c r="AI149" s="49">
        <f>IFERROR(IF(OR($W149&lt;&gt;"Ja",VLOOKUP($C149,Listen!$A$2:$F$45,6,0)="Nein"),$AC149,$AB149),0)</f>
        <v>0</v>
      </c>
      <c r="AJ149" s="49">
        <f>IFERROR(IF(OR($W149&lt;&gt;"Ja",VLOOKUP($C149,Listen!$A$2:$F$45,6,0)="Nein"),$AC149,$AB149),0)</f>
        <v>0</v>
      </c>
      <c r="AK149" s="49">
        <f>IFERROR(IF(OR($W149&lt;&gt;"Ja",VLOOKUP($C149,Listen!$A$2:$F$45,6,0)="Nein"),$AC149,$AB149),0)</f>
        <v>0</v>
      </c>
      <c r="AL149" s="51">
        <f t="shared" si="48"/>
        <v>0</v>
      </c>
      <c r="AM149" s="296">
        <f>IFERROR(IF(VLOOKUP($C149,Listen!$A$2:$F$45,6,0)="Ja",MAX(BC149:BD149),D_SAV!$BC149),0)</f>
        <v>0</v>
      </c>
      <c r="AN149" s="51">
        <f t="shared" si="49"/>
        <v>0</v>
      </c>
      <c r="AP149" s="304">
        <f t="shared" si="50"/>
        <v>0</v>
      </c>
      <c r="AQ149" s="304">
        <f t="shared" si="51"/>
        <v>0</v>
      </c>
      <c r="AR149" s="304">
        <f t="shared" si="52"/>
        <v>0</v>
      </c>
      <c r="AS149" s="304">
        <f t="shared" si="53"/>
        <v>0</v>
      </c>
      <c r="AT149" s="304">
        <f t="shared" si="54"/>
        <v>0</v>
      </c>
      <c r="AU149" s="304">
        <f t="shared" si="55"/>
        <v>0</v>
      </c>
      <c r="AV149" s="304">
        <f t="shared" si="56"/>
        <v>0</v>
      </c>
      <c r="AW149" s="304">
        <f t="shared" si="57"/>
        <v>0</v>
      </c>
      <c r="AX149" s="304">
        <f t="shared" si="58"/>
        <v>0</v>
      </c>
      <c r="AY149" s="304">
        <f t="shared" si="59"/>
        <v>0</v>
      </c>
      <c r="AZ149" s="304">
        <f t="shared" si="60"/>
        <v>0</v>
      </c>
      <c r="BA149" s="304">
        <f t="shared" si="61"/>
        <v>0</v>
      </c>
      <c r="BB149" s="304">
        <f t="shared" si="62"/>
        <v>0</v>
      </c>
      <c r="BC149" s="304">
        <f t="shared" si="63"/>
        <v>0</v>
      </c>
      <c r="BD149" s="304">
        <f t="shared" si="64"/>
        <v>0</v>
      </c>
      <c r="BE149" s="304">
        <f>IFERROR(IF(VLOOKUP($C149,Listen!$A$2:$F$45,6,0)="Ja",BB149-MAX(BC149:BD149),BB149-BC149),0)</f>
        <v>0</v>
      </c>
    </row>
    <row r="150" spans="1:57" s="32" customFormat="1" x14ac:dyDescent="0.25">
      <c r="A150" s="320" t="str">
        <f>IF(AND(D150&lt;&gt;0,C150&lt;&gt;0,E150&lt;&gt;0),IF(B150&lt;&gt;0,CONCATENATE(B150,"-AGr",VLOOKUP(C150,Listen!$A$2:$D$45,4,FALSE),"-",D150,"-",E150,),CONCATENATE("AGr",VLOOKUP(C150,Listen!$A$2:$D$45,4,FALSE),"-",D150,"-",E150)),"keine vollständige ID")</f>
        <v>keine vollständige ID</v>
      </c>
      <c r="B150" s="301"/>
      <c r="C150" s="287"/>
      <c r="D150" s="34"/>
      <c r="E150" s="306"/>
      <c r="F150" s="116"/>
      <c r="G150" s="17"/>
      <c r="H150" s="17"/>
      <c r="I150" s="17"/>
      <c r="J150" s="17"/>
      <c r="K150" s="17"/>
      <c r="L150" s="17"/>
      <c r="M150" s="17"/>
      <c r="N150" s="17"/>
      <c r="O150" s="116"/>
      <c r="P150" s="117">
        <f>IF(D150&gt;A_Stammdaten!$B$12,0,SUM(G150,H150,J150,L150:M150)-SUM(I150,K150,N150:O150))</f>
        <v>0</v>
      </c>
      <c r="Q150" s="17"/>
      <c r="R150" s="17"/>
      <c r="S150" s="17"/>
      <c r="T150" s="17"/>
      <c r="U150" s="62">
        <f t="shared" si="44"/>
        <v>0</v>
      </c>
      <c r="V150" s="34"/>
      <c r="W150" s="34"/>
      <c r="X150" s="34"/>
      <c r="Y150" s="34"/>
      <c r="Z150" s="34"/>
      <c r="AA150" s="63" t="str">
        <f t="shared" si="45"/>
        <v>-</v>
      </c>
      <c r="AB150" s="63" t="str">
        <f t="shared" si="46"/>
        <v>-</v>
      </c>
      <c r="AC150" s="63">
        <f>IF(ISBLANK($C150),0,VLOOKUP($C150,Listen!$A$2:$C$45,2,FALSE))</f>
        <v>0</v>
      </c>
      <c r="AD150" s="63">
        <f>IF(ISBLANK($C150),0,VLOOKUP($C150,Listen!$A$2:$C$45,3,FALSE))</f>
        <v>0</v>
      </c>
      <c r="AE150" s="49">
        <f t="shared" si="47"/>
        <v>0</v>
      </c>
      <c r="AF150" s="49">
        <f t="shared" si="47"/>
        <v>0</v>
      </c>
      <c r="AG150" s="49">
        <f>IFERROR(IF(OR($V150&lt;&gt;"Ja",VLOOKUP($C150,Listen!$A$2:$F$45,5,0)="Nein",D150&lt;IF(C150="LNG Anbindungsanlagen gemäß separater Festlegung",2022,2023)),$AC150,$AA150),0)</f>
        <v>0</v>
      </c>
      <c r="AH150" s="49">
        <f>IFERROR(IF(OR($V150&lt;&gt;"Ja",VLOOKUP($C150,Listen!$A$2:$F$45,5,0)="Nein",D150&lt;IF(C150="LNG Anbindungsanlagen gemäß separater Festlegung",2022,2023)),$AC150,$AA150),0)</f>
        <v>0</v>
      </c>
      <c r="AI150" s="49">
        <f>IFERROR(IF(OR($W150&lt;&gt;"Ja",VLOOKUP($C150,Listen!$A$2:$F$45,6,0)="Nein"),$AC150,$AB150),0)</f>
        <v>0</v>
      </c>
      <c r="AJ150" s="49">
        <f>IFERROR(IF(OR($W150&lt;&gt;"Ja",VLOOKUP($C150,Listen!$A$2:$F$45,6,0)="Nein"),$AC150,$AB150),0)</f>
        <v>0</v>
      </c>
      <c r="AK150" s="49">
        <f>IFERROR(IF(OR($W150&lt;&gt;"Ja",VLOOKUP($C150,Listen!$A$2:$F$45,6,0)="Nein"),$AC150,$AB150),0)</f>
        <v>0</v>
      </c>
      <c r="AL150" s="51">
        <f t="shared" si="48"/>
        <v>0</v>
      </c>
      <c r="AM150" s="296">
        <f>IFERROR(IF(VLOOKUP($C150,Listen!$A$2:$F$45,6,0)="Ja",MAX(BC150:BD150),D_SAV!$BC150),0)</f>
        <v>0</v>
      </c>
      <c r="AN150" s="51">
        <f t="shared" si="49"/>
        <v>0</v>
      </c>
      <c r="AP150" s="304">
        <f t="shared" si="50"/>
        <v>0</v>
      </c>
      <c r="AQ150" s="304">
        <f t="shared" si="51"/>
        <v>0</v>
      </c>
      <c r="AR150" s="304">
        <f t="shared" si="52"/>
        <v>0</v>
      </c>
      <c r="AS150" s="304">
        <f t="shared" si="53"/>
        <v>0</v>
      </c>
      <c r="AT150" s="304">
        <f t="shared" si="54"/>
        <v>0</v>
      </c>
      <c r="AU150" s="304">
        <f t="shared" si="55"/>
        <v>0</v>
      </c>
      <c r="AV150" s="304">
        <f t="shared" si="56"/>
        <v>0</v>
      </c>
      <c r="AW150" s="304">
        <f t="shared" si="57"/>
        <v>0</v>
      </c>
      <c r="AX150" s="304">
        <f t="shared" si="58"/>
        <v>0</v>
      </c>
      <c r="AY150" s="304">
        <f t="shared" si="59"/>
        <v>0</v>
      </c>
      <c r="AZ150" s="304">
        <f t="shared" si="60"/>
        <v>0</v>
      </c>
      <c r="BA150" s="304">
        <f t="shared" si="61"/>
        <v>0</v>
      </c>
      <c r="BB150" s="304">
        <f t="shared" si="62"/>
        <v>0</v>
      </c>
      <c r="BC150" s="304">
        <f t="shared" si="63"/>
        <v>0</v>
      </c>
      <c r="BD150" s="304">
        <f t="shared" si="64"/>
        <v>0</v>
      </c>
      <c r="BE150" s="304">
        <f>IFERROR(IF(VLOOKUP($C150,Listen!$A$2:$F$45,6,0)="Ja",BB150-MAX(BC150:BD150),BB150-BC150),0)</f>
        <v>0</v>
      </c>
    </row>
    <row r="151" spans="1:57" s="32" customFormat="1" x14ac:dyDescent="0.25">
      <c r="A151" s="320" t="str">
        <f>IF(AND(D151&lt;&gt;0,C151&lt;&gt;0,E151&lt;&gt;0),IF(B151&lt;&gt;0,CONCATENATE(B151,"-AGr",VLOOKUP(C151,Listen!$A$2:$D$45,4,FALSE),"-",D151,"-",E151,),CONCATENATE("AGr",VLOOKUP(C151,Listen!$A$2:$D$45,4,FALSE),"-",D151,"-",E151)),"keine vollständige ID")</f>
        <v>keine vollständige ID</v>
      </c>
      <c r="B151" s="301"/>
      <c r="C151" s="287"/>
      <c r="D151" s="34"/>
      <c r="E151" s="306"/>
      <c r="F151" s="116"/>
      <c r="G151" s="17"/>
      <c r="H151" s="17"/>
      <c r="I151" s="17"/>
      <c r="J151" s="17"/>
      <c r="K151" s="17"/>
      <c r="L151" s="17"/>
      <c r="M151" s="17"/>
      <c r="N151" s="17"/>
      <c r="O151" s="116"/>
      <c r="P151" s="117">
        <f>IF(D151&gt;A_Stammdaten!$B$12,0,SUM(G151,H151,J151,L151:M151)-SUM(I151,K151,N151:O151))</f>
        <v>0</v>
      </c>
      <c r="Q151" s="17"/>
      <c r="R151" s="17"/>
      <c r="S151" s="17"/>
      <c r="T151" s="17"/>
      <c r="U151" s="62">
        <f t="shared" si="44"/>
        <v>0</v>
      </c>
      <c r="V151" s="34"/>
      <c r="W151" s="34"/>
      <c r="X151" s="34"/>
      <c r="Y151" s="34"/>
      <c r="Z151" s="34"/>
      <c r="AA151" s="63" t="str">
        <f t="shared" si="45"/>
        <v>-</v>
      </c>
      <c r="AB151" s="63" t="str">
        <f t="shared" si="46"/>
        <v>-</v>
      </c>
      <c r="AC151" s="63">
        <f>IF(ISBLANK($C151),0,VLOOKUP($C151,Listen!$A$2:$C$45,2,FALSE))</f>
        <v>0</v>
      </c>
      <c r="AD151" s="63">
        <f>IF(ISBLANK($C151),0,VLOOKUP($C151,Listen!$A$2:$C$45,3,FALSE))</f>
        <v>0</v>
      </c>
      <c r="AE151" s="49">
        <f t="shared" si="47"/>
        <v>0</v>
      </c>
      <c r="AF151" s="49">
        <f t="shared" si="47"/>
        <v>0</v>
      </c>
      <c r="AG151" s="49">
        <f>IFERROR(IF(OR($V151&lt;&gt;"Ja",VLOOKUP($C151,Listen!$A$2:$F$45,5,0)="Nein",D151&lt;IF(C151="LNG Anbindungsanlagen gemäß separater Festlegung",2022,2023)),$AC151,$AA151),0)</f>
        <v>0</v>
      </c>
      <c r="AH151" s="49">
        <f>IFERROR(IF(OR($V151&lt;&gt;"Ja",VLOOKUP($C151,Listen!$A$2:$F$45,5,0)="Nein",D151&lt;IF(C151="LNG Anbindungsanlagen gemäß separater Festlegung",2022,2023)),$AC151,$AA151),0)</f>
        <v>0</v>
      </c>
      <c r="AI151" s="49">
        <f>IFERROR(IF(OR($W151&lt;&gt;"Ja",VLOOKUP($C151,Listen!$A$2:$F$45,6,0)="Nein"),$AC151,$AB151),0)</f>
        <v>0</v>
      </c>
      <c r="AJ151" s="49">
        <f>IFERROR(IF(OR($W151&lt;&gt;"Ja",VLOOKUP($C151,Listen!$A$2:$F$45,6,0)="Nein"),$AC151,$AB151),0)</f>
        <v>0</v>
      </c>
      <c r="AK151" s="49">
        <f>IFERROR(IF(OR($W151&lt;&gt;"Ja",VLOOKUP($C151,Listen!$A$2:$F$45,6,0)="Nein"),$AC151,$AB151),0)</f>
        <v>0</v>
      </c>
      <c r="AL151" s="51">
        <f t="shared" si="48"/>
        <v>0</v>
      </c>
      <c r="AM151" s="296">
        <f>IFERROR(IF(VLOOKUP($C151,Listen!$A$2:$F$45,6,0)="Ja",MAX(BC151:BD151),D_SAV!$BC151),0)</f>
        <v>0</v>
      </c>
      <c r="AN151" s="51">
        <f t="shared" si="49"/>
        <v>0</v>
      </c>
      <c r="AP151" s="304">
        <f t="shared" si="50"/>
        <v>0</v>
      </c>
      <c r="AQ151" s="304">
        <f t="shared" si="51"/>
        <v>0</v>
      </c>
      <c r="AR151" s="304">
        <f t="shared" si="52"/>
        <v>0</v>
      </c>
      <c r="AS151" s="304">
        <f t="shared" si="53"/>
        <v>0</v>
      </c>
      <c r="AT151" s="304">
        <f t="shared" si="54"/>
        <v>0</v>
      </c>
      <c r="AU151" s="304">
        <f t="shared" si="55"/>
        <v>0</v>
      </c>
      <c r="AV151" s="304">
        <f t="shared" si="56"/>
        <v>0</v>
      </c>
      <c r="AW151" s="304">
        <f t="shared" si="57"/>
        <v>0</v>
      </c>
      <c r="AX151" s="304">
        <f t="shared" si="58"/>
        <v>0</v>
      </c>
      <c r="AY151" s="304">
        <f t="shared" si="59"/>
        <v>0</v>
      </c>
      <c r="AZ151" s="304">
        <f t="shared" si="60"/>
        <v>0</v>
      </c>
      <c r="BA151" s="304">
        <f t="shared" si="61"/>
        <v>0</v>
      </c>
      <c r="BB151" s="304">
        <f t="shared" si="62"/>
        <v>0</v>
      </c>
      <c r="BC151" s="304">
        <f t="shared" si="63"/>
        <v>0</v>
      </c>
      <c r="BD151" s="304">
        <f t="shared" si="64"/>
        <v>0</v>
      </c>
      <c r="BE151" s="304">
        <f>IFERROR(IF(VLOOKUP($C151,Listen!$A$2:$F$45,6,0)="Ja",BB151-MAX(BC151:BD151),BB151-BC151),0)</f>
        <v>0</v>
      </c>
    </row>
    <row r="152" spans="1:57" s="32" customFormat="1" x14ac:dyDescent="0.25">
      <c r="A152" s="320" t="str">
        <f>IF(AND(D152&lt;&gt;0,C152&lt;&gt;0,E152&lt;&gt;0),IF(B152&lt;&gt;0,CONCATENATE(B152,"-AGr",VLOOKUP(C152,Listen!$A$2:$D$45,4,FALSE),"-",D152,"-",E152,),CONCATENATE("AGr",VLOOKUP(C152,Listen!$A$2:$D$45,4,FALSE),"-",D152,"-",E152)),"keine vollständige ID")</f>
        <v>keine vollständige ID</v>
      </c>
      <c r="B152" s="301"/>
      <c r="C152" s="287"/>
      <c r="D152" s="34"/>
      <c r="E152" s="306"/>
      <c r="F152" s="116"/>
      <c r="G152" s="17"/>
      <c r="H152" s="17"/>
      <c r="I152" s="17"/>
      <c r="J152" s="17"/>
      <c r="K152" s="17"/>
      <c r="L152" s="17"/>
      <c r="M152" s="17"/>
      <c r="N152" s="17"/>
      <c r="O152" s="116"/>
      <c r="P152" s="117">
        <f>IF(D152&gt;A_Stammdaten!$B$12,0,SUM(G152,H152,J152,L152:M152)-SUM(I152,K152,N152:O152))</f>
        <v>0</v>
      </c>
      <c r="Q152" s="17"/>
      <c r="R152" s="17"/>
      <c r="S152" s="17"/>
      <c r="T152" s="17"/>
      <c r="U152" s="62">
        <f t="shared" si="44"/>
        <v>0</v>
      </c>
      <c r="V152" s="34"/>
      <c r="W152" s="34"/>
      <c r="X152" s="34"/>
      <c r="Y152" s="34"/>
      <c r="Z152" s="34"/>
      <c r="AA152" s="63" t="str">
        <f t="shared" si="45"/>
        <v>-</v>
      </c>
      <c r="AB152" s="63" t="str">
        <f t="shared" si="46"/>
        <v>-</v>
      </c>
      <c r="AC152" s="63">
        <f>IF(ISBLANK($C152),0,VLOOKUP($C152,Listen!$A$2:$C$45,2,FALSE))</f>
        <v>0</v>
      </c>
      <c r="AD152" s="63">
        <f>IF(ISBLANK($C152),0,VLOOKUP($C152,Listen!$A$2:$C$45,3,FALSE))</f>
        <v>0</v>
      </c>
      <c r="AE152" s="49">
        <f t="shared" si="47"/>
        <v>0</v>
      </c>
      <c r="AF152" s="49">
        <f t="shared" si="47"/>
        <v>0</v>
      </c>
      <c r="AG152" s="49">
        <f>IFERROR(IF(OR($V152&lt;&gt;"Ja",VLOOKUP($C152,Listen!$A$2:$F$45,5,0)="Nein",D152&lt;IF(C152="LNG Anbindungsanlagen gemäß separater Festlegung",2022,2023)),$AC152,$AA152),0)</f>
        <v>0</v>
      </c>
      <c r="AH152" s="49">
        <f>IFERROR(IF(OR($V152&lt;&gt;"Ja",VLOOKUP($C152,Listen!$A$2:$F$45,5,0)="Nein",D152&lt;IF(C152="LNG Anbindungsanlagen gemäß separater Festlegung",2022,2023)),$AC152,$AA152),0)</f>
        <v>0</v>
      </c>
      <c r="AI152" s="49">
        <f>IFERROR(IF(OR($W152&lt;&gt;"Ja",VLOOKUP($C152,Listen!$A$2:$F$45,6,0)="Nein"),$AC152,$AB152),0)</f>
        <v>0</v>
      </c>
      <c r="AJ152" s="49">
        <f>IFERROR(IF(OR($W152&lt;&gt;"Ja",VLOOKUP($C152,Listen!$A$2:$F$45,6,0)="Nein"),$AC152,$AB152),0)</f>
        <v>0</v>
      </c>
      <c r="AK152" s="49">
        <f>IFERROR(IF(OR($W152&lt;&gt;"Ja",VLOOKUP($C152,Listen!$A$2:$F$45,6,0)="Nein"),$AC152,$AB152),0)</f>
        <v>0</v>
      </c>
      <c r="AL152" s="51">
        <f t="shared" si="48"/>
        <v>0</v>
      </c>
      <c r="AM152" s="296">
        <f>IFERROR(IF(VLOOKUP($C152,Listen!$A$2:$F$45,6,0)="Ja",MAX(BC152:BD152),D_SAV!$BC152),0)</f>
        <v>0</v>
      </c>
      <c r="AN152" s="51">
        <f t="shared" si="49"/>
        <v>0</v>
      </c>
      <c r="AP152" s="304">
        <f t="shared" si="50"/>
        <v>0</v>
      </c>
      <c r="AQ152" s="304">
        <f t="shared" si="51"/>
        <v>0</v>
      </c>
      <c r="AR152" s="304">
        <f t="shared" si="52"/>
        <v>0</v>
      </c>
      <c r="AS152" s="304">
        <f t="shared" si="53"/>
        <v>0</v>
      </c>
      <c r="AT152" s="304">
        <f t="shared" si="54"/>
        <v>0</v>
      </c>
      <c r="AU152" s="304">
        <f t="shared" si="55"/>
        <v>0</v>
      </c>
      <c r="AV152" s="304">
        <f t="shared" si="56"/>
        <v>0</v>
      </c>
      <c r="AW152" s="304">
        <f t="shared" si="57"/>
        <v>0</v>
      </c>
      <c r="AX152" s="304">
        <f t="shared" si="58"/>
        <v>0</v>
      </c>
      <c r="AY152" s="304">
        <f t="shared" si="59"/>
        <v>0</v>
      </c>
      <c r="AZ152" s="304">
        <f t="shared" si="60"/>
        <v>0</v>
      </c>
      <c r="BA152" s="304">
        <f t="shared" si="61"/>
        <v>0</v>
      </c>
      <c r="BB152" s="304">
        <f t="shared" si="62"/>
        <v>0</v>
      </c>
      <c r="BC152" s="304">
        <f t="shared" si="63"/>
        <v>0</v>
      </c>
      <c r="BD152" s="304">
        <f t="shared" si="64"/>
        <v>0</v>
      </c>
      <c r="BE152" s="304">
        <f>IFERROR(IF(VLOOKUP($C152,Listen!$A$2:$F$45,6,0)="Ja",BB152-MAX(BC152:BD152),BB152-BC152),0)</f>
        <v>0</v>
      </c>
    </row>
    <row r="153" spans="1:57" s="32" customFormat="1" x14ac:dyDescent="0.25">
      <c r="A153" s="320" t="str">
        <f>IF(AND(D153&lt;&gt;0,C153&lt;&gt;0,E153&lt;&gt;0),IF(B153&lt;&gt;0,CONCATENATE(B153,"-AGr",VLOOKUP(C153,Listen!$A$2:$D$45,4,FALSE),"-",D153,"-",E153,),CONCATENATE("AGr",VLOOKUP(C153,Listen!$A$2:$D$45,4,FALSE),"-",D153,"-",E153)),"keine vollständige ID")</f>
        <v>keine vollständige ID</v>
      </c>
      <c r="B153" s="301"/>
      <c r="C153" s="287"/>
      <c r="D153" s="34"/>
      <c r="E153" s="306"/>
      <c r="F153" s="116"/>
      <c r="G153" s="17"/>
      <c r="H153" s="17"/>
      <c r="I153" s="17"/>
      <c r="J153" s="17"/>
      <c r="K153" s="17"/>
      <c r="L153" s="17"/>
      <c r="M153" s="17"/>
      <c r="N153" s="17"/>
      <c r="O153" s="116"/>
      <c r="P153" s="117">
        <f>IF(D153&gt;A_Stammdaten!$B$12,0,SUM(G153,H153,J153,L153:M153)-SUM(I153,K153,N153:O153))</f>
        <v>0</v>
      </c>
      <c r="Q153" s="17"/>
      <c r="R153" s="17"/>
      <c r="S153" s="17"/>
      <c r="T153" s="17"/>
      <c r="U153" s="62">
        <f t="shared" si="44"/>
        <v>0</v>
      </c>
      <c r="V153" s="34"/>
      <c r="W153" s="34"/>
      <c r="X153" s="34"/>
      <c r="Y153" s="34"/>
      <c r="Z153" s="34"/>
      <c r="AA153" s="63" t="str">
        <f t="shared" si="45"/>
        <v>-</v>
      </c>
      <c r="AB153" s="63" t="str">
        <f t="shared" si="46"/>
        <v>-</v>
      </c>
      <c r="AC153" s="63">
        <f>IF(ISBLANK($C153),0,VLOOKUP($C153,Listen!$A$2:$C$45,2,FALSE))</f>
        <v>0</v>
      </c>
      <c r="AD153" s="63">
        <f>IF(ISBLANK($C153),0,VLOOKUP($C153,Listen!$A$2:$C$45,3,FALSE))</f>
        <v>0</v>
      </c>
      <c r="AE153" s="49">
        <f t="shared" si="47"/>
        <v>0</v>
      </c>
      <c r="AF153" s="49">
        <f t="shared" si="47"/>
        <v>0</v>
      </c>
      <c r="AG153" s="49">
        <f>IFERROR(IF(OR($V153&lt;&gt;"Ja",VLOOKUP($C153,Listen!$A$2:$F$45,5,0)="Nein",D153&lt;IF(C153="LNG Anbindungsanlagen gemäß separater Festlegung",2022,2023)),$AC153,$AA153),0)</f>
        <v>0</v>
      </c>
      <c r="AH153" s="49">
        <f>IFERROR(IF(OR($V153&lt;&gt;"Ja",VLOOKUP($C153,Listen!$A$2:$F$45,5,0)="Nein",D153&lt;IF(C153="LNG Anbindungsanlagen gemäß separater Festlegung",2022,2023)),$AC153,$AA153),0)</f>
        <v>0</v>
      </c>
      <c r="AI153" s="49">
        <f>IFERROR(IF(OR($W153&lt;&gt;"Ja",VLOOKUP($C153,Listen!$A$2:$F$45,6,0)="Nein"),$AC153,$AB153),0)</f>
        <v>0</v>
      </c>
      <c r="AJ153" s="49">
        <f>IFERROR(IF(OR($W153&lt;&gt;"Ja",VLOOKUP($C153,Listen!$A$2:$F$45,6,0)="Nein"),$AC153,$AB153),0)</f>
        <v>0</v>
      </c>
      <c r="AK153" s="49">
        <f>IFERROR(IF(OR($W153&lt;&gt;"Ja",VLOOKUP($C153,Listen!$A$2:$F$45,6,0)="Nein"),$AC153,$AB153),0)</f>
        <v>0</v>
      </c>
      <c r="AL153" s="51">
        <f t="shared" si="48"/>
        <v>0</v>
      </c>
      <c r="AM153" s="296">
        <f>IFERROR(IF(VLOOKUP($C153,Listen!$A$2:$F$45,6,0)="Ja",MAX(BC153:BD153),D_SAV!$BC153),0)</f>
        <v>0</v>
      </c>
      <c r="AN153" s="51">
        <f t="shared" si="49"/>
        <v>0</v>
      </c>
      <c r="AP153" s="304">
        <f t="shared" si="50"/>
        <v>0</v>
      </c>
      <c r="AQ153" s="304">
        <f t="shared" si="51"/>
        <v>0</v>
      </c>
      <c r="AR153" s="304">
        <f t="shared" si="52"/>
        <v>0</v>
      </c>
      <c r="AS153" s="304">
        <f t="shared" si="53"/>
        <v>0</v>
      </c>
      <c r="AT153" s="304">
        <f t="shared" si="54"/>
        <v>0</v>
      </c>
      <c r="AU153" s="304">
        <f t="shared" si="55"/>
        <v>0</v>
      </c>
      <c r="AV153" s="304">
        <f t="shared" si="56"/>
        <v>0</v>
      </c>
      <c r="AW153" s="304">
        <f t="shared" si="57"/>
        <v>0</v>
      </c>
      <c r="AX153" s="304">
        <f t="shared" si="58"/>
        <v>0</v>
      </c>
      <c r="AY153" s="304">
        <f t="shared" si="59"/>
        <v>0</v>
      </c>
      <c r="AZ153" s="304">
        <f t="shared" si="60"/>
        <v>0</v>
      </c>
      <c r="BA153" s="304">
        <f t="shared" si="61"/>
        <v>0</v>
      </c>
      <c r="BB153" s="304">
        <f t="shared" si="62"/>
        <v>0</v>
      </c>
      <c r="BC153" s="304">
        <f t="shared" si="63"/>
        <v>0</v>
      </c>
      <c r="BD153" s="304">
        <f t="shared" si="64"/>
        <v>0</v>
      </c>
      <c r="BE153" s="304">
        <f>IFERROR(IF(VLOOKUP($C153,Listen!$A$2:$F$45,6,0)="Ja",BB153-MAX(BC153:BD153),BB153-BC153),0)</f>
        <v>0</v>
      </c>
    </row>
    <row r="154" spans="1:57" s="32" customFormat="1" x14ac:dyDescent="0.25">
      <c r="A154" s="320" t="str">
        <f>IF(AND(D154&lt;&gt;0,C154&lt;&gt;0,E154&lt;&gt;0),IF(B154&lt;&gt;0,CONCATENATE(B154,"-AGr",VLOOKUP(C154,Listen!$A$2:$D$45,4,FALSE),"-",D154,"-",E154,),CONCATENATE("AGr",VLOOKUP(C154,Listen!$A$2:$D$45,4,FALSE),"-",D154,"-",E154)),"keine vollständige ID")</f>
        <v>keine vollständige ID</v>
      </c>
      <c r="B154" s="301"/>
      <c r="C154" s="287"/>
      <c r="D154" s="34"/>
      <c r="E154" s="306"/>
      <c r="F154" s="116"/>
      <c r="G154" s="17"/>
      <c r="H154" s="17"/>
      <c r="I154" s="17"/>
      <c r="J154" s="17"/>
      <c r="K154" s="17"/>
      <c r="L154" s="17"/>
      <c r="M154" s="17"/>
      <c r="N154" s="17"/>
      <c r="O154" s="116"/>
      <c r="P154" s="117">
        <f>IF(D154&gt;A_Stammdaten!$B$12,0,SUM(G154,H154,J154,L154:M154)-SUM(I154,K154,N154:O154))</f>
        <v>0</v>
      </c>
      <c r="Q154" s="17"/>
      <c r="R154" s="17"/>
      <c r="S154" s="17"/>
      <c r="T154" s="17"/>
      <c r="U154" s="62">
        <f t="shared" si="44"/>
        <v>0</v>
      </c>
      <c r="V154" s="34"/>
      <c r="W154" s="34"/>
      <c r="X154" s="34"/>
      <c r="Y154" s="34"/>
      <c r="Z154" s="34"/>
      <c r="AA154" s="63" t="str">
        <f t="shared" si="45"/>
        <v>-</v>
      </c>
      <c r="AB154" s="63" t="str">
        <f t="shared" si="46"/>
        <v>-</v>
      </c>
      <c r="AC154" s="63">
        <f>IF(ISBLANK($C154),0,VLOOKUP($C154,Listen!$A$2:$C$45,2,FALSE))</f>
        <v>0</v>
      </c>
      <c r="AD154" s="63">
        <f>IF(ISBLANK($C154),0,VLOOKUP($C154,Listen!$A$2:$C$45,3,FALSE))</f>
        <v>0</v>
      </c>
      <c r="AE154" s="49">
        <f t="shared" si="47"/>
        <v>0</v>
      </c>
      <c r="AF154" s="49">
        <f t="shared" si="47"/>
        <v>0</v>
      </c>
      <c r="AG154" s="49">
        <f>IFERROR(IF(OR($V154&lt;&gt;"Ja",VLOOKUP($C154,Listen!$A$2:$F$45,5,0)="Nein",D154&lt;IF(C154="LNG Anbindungsanlagen gemäß separater Festlegung",2022,2023)),$AC154,$AA154),0)</f>
        <v>0</v>
      </c>
      <c r="AH154" s="49">
        <f>IFERROR(IF(OR($V154&lt;&gt;"Ja",VLOOKUP($C154,Listen!$A$2:$F$45,5,0)="Nein",D154&lt;IF(C154="LNG Anbindungsanlagen gemäß separater Festlegung",2022,2023)),$AC154,$AA154),0)</f>
        <v>0</v>
      </c>
      <c r="AI154" s="49">
        <f>IFERROR(IF(OR($W154&lt;&gt;"Ja",VLOOKUP($C154,Listen!$A$2:$F$45,6,0)="Nein"),$AC154,$AB154),0)</f>
        <v>0</v>
      </c>
      <c r="AJ154" s="49">
        <f>IFERROR(IF(OR($W154&lt;&gt;"Ja",VLOOKUP($C154,Listen!$A$2:$F$45,6,0)="Nein"),$AC154,$AB154),0)</f>
        <v>0</v>
      </c>
      <c r="AK154" s="49">
        <f>IFERROR(IF(OR($W154&lt;&gt;"Ja",VLOOKUP($C154,Listen!$A$2:$F$45,6,0)="Nein"),$AC154,$AB154),0)</f>
        <v>0</v>
      </c>
      <c r="AL154" s="51">
        <f t="shared" si="48"/>
        <v>0</v>
      </c>
      <c r="AM154" s="296">
        <f>IFERROR(IF(VLOOKUP($C154,Listen!$A$2:$F$45,6,0)="Ja",MAX(BC154:BD154),D_SAV!$BC154),0)</f>
        <v>0</v>
      </c>
      <c r="AN154" s="51">
        <f t="shared" si="49"/>
        <v>0</v>
      </c>
      <c r="AP154" s="304">
        <f t="shared" si="50"/>
        <v>0</v>
      </c>
      <c r="AQ154" s="304">
        <f t="shared" si="51"/>
        <v>0</v>
      </c>
      <c r="AR154" s="304">
        <f t="shared" si="52"/>
        <v>0</v>
      </c>
      <c r="AS154" s="304">
        <f t="shared" si="53"/>
        <v>0</v>
      </c>
      <c r="AT154" s="304">
        <f t="shared" si="54"/>
        <v>0</v>
      </c>
      <c r="AU154" s="304">
        <f t="shared" si="55"/>
        <v>0</v>
      </c>
      <c r="AV154" s="304">
        <f t="shared" si="56"/>
        <v>0</v>
      </c>
      <c r="AW154" s="304">
        <f t="shared" si="57"/>
        <v>0</v>
      </c>
      <c r="AX154" s="304">
        <f t="shared" si="58"/>
        <v>0</v>
      </c>
      <c r="AY154" s="304">
        <f t="shared" si="59"/>
        <v>0</v>
      </c>
      <c r="AZ154" s="304">
        <f t="shared" si="60"/>
        <v>0</v>
      </c>
      <c r="BA154" s="304">
        <f t="shared" si="61"/>
        <v>0</v>
      </c>
      <c r="BB154" s="304">
        <f t="shared" si="62"/>
        <v>0</v>
      </c>
      <c r="BC154" s="304">
        <f t="shared" si="63"/>
        <v>0</v>
      </c>
      <c r="BD154" s="304">
        <f t="shared" si="64"/>
        <v>0</v>
      </c>
      <c r="BE154" s="304">
        <f>IFERROR(IF(VLOOKUP($C154,Listen!$A$2:$F$45,6,0)="Ja",BB154-MAX(BC154:BD154),BB154-BC154),0)</f>
        <v>0</v>
      </c>
    </row>
    <row r="155" spans="1:57" s="32" customFormat="1" x14ac:dyDescent="0.25">
      <c r="A155" s="320" t="str">
        <f>IF(AND(D155&lt;&gt;0,C155&lt;&gt;0,E155&lt;&gt;0),IF(B155&lt;&gt;0,CONCATENATE(B155,"-AGr",VLOOKUP(C155,Listen!$A$2:$D$45,4,FALSE),"-",D155,"-",E155,),CONCATENATE("AGr",VLOOKUP(C155,Listen!$A$2:$D$45,4,FALSE),"-",D155,"-",E155)),"keine vollständige ID")</f>
        <v>keine vollständige ID</v>
      </c>
      <c r="B155" s="301"/>
      <c r="C155" s="287"/>
      <c r="D155" s="34"/>
      <c r="E155" s="306"/>
      <c r="F155" s="116"/>
      <c r="G155" s="17"/>
      <c r="H155" s="17"/>
      <c r="I155" s="17"/>
      <c r="J155" s="17"/>
      <c r="K155" s="17"/>
      <c r="L155" s="17"/>
      <c r="M155" s="17"/>
      <c r="N155" s="17"/>
      <c r="O155" s="116"/>
      <c r="P155" s="117">
        <f>IF(D155&gt;A_Stammdaten!$B$12,0,SUM(G155,H155,J155,L155:M155)-SUM(I155,K155,N155:O155))</f>
        <v>0</v>
      </c>
      <c r="Q155" s="17"/>
      <c r="R155" s="17"/>
      <c r="S155" s="17"/>
      <c r="T155" s="17"/>
      <c r="U155" s="62">
        <f t="shared" si="44"/>
        <v>0</v>
      </c>
      <c r="V155" s="34"/>
      <c r="W155" s="34"/>
      <c r="X155" s="34"/>
      <c r="Y155" s="34"/>
      <c r="Z155" s="34"/>
      <c r="AA155" s="63" t="str">
        <f t="shared" si="45"/>
        <v>-</v>
      </c>
      <c r="AB155" s="63" t="str">
        <f t="shared" si="46"/>
        <v>-</v>
      </c>
      <c r="AC155" s="63">
        <f>IF(ISBLANK($C155),0,VLOOKUP($C155,Listen!$A$2:$C$45,2,FALSE))</f>
        <v>0</v>
      </c>
      <c r="AD155" s="63">
        <f>IF(ISBLANK($C155),0,VLOOKUP($C155,Listen!$A$2:$C$45,3,FALSE))</f>
        <v>0</v>
      </c>
      <c r="AE155" s="49">
        <f t="shared" si="47"/>
        <v>0</v>
      </c>
      <c r="AF155" s="49">
        <f t="shared" si="47"/>
        <v>0</v>
      </c>
      <c r="AG155" s="49">
        <f>IFERROR(IF(OR($V155&lt;&gt;"Ja",VLOOKUP($C155,Listen!$A$2:$F$45,5,0)="Nein",D155&lt;IF(C155="LNG Anbindungsanlagen gemäß separater Festlegung",2022,2023)),$AC155,$AA155),0)</f>
        <v>0</v>
      </c>
      <c r="AH155" s="49">
        <f>IFERROR(IF(OR($V155&lt;&gt;"Ja",VLOOKUP($C155,Listen!$A$2:$F$45,5,0)="Nein",D155&lt;IF(C155="LNG Anbindungsanlagen gemäß separater Festlegung",2022,2023)),$AC155,$AA155),0)</f>
        <v>0</v>
      </c>
      <c r="AI155" s="49">
        <f>IFERROR(IF(OR($W155&lt;&gt;"Ja",VLOOKUP($C155,Listen!$A$2:$F$45,6,0)="Nein"),$AC155,$AB155),0)</f>
        <v>0</v>
      </c>
      <c r="AJ155" s="49">
        <f>IFERROR(IF(OR($W155&lt;&gt;"Ja",VLOOKUP($C155,Listen!$A$2:$F$45,6,0)="Nein"),$AC155,$AB155),0)</f>
        <v>0</v>
      </c>
      <c r="AK155" s="49">
        <f>IFERROR(IF(OR($W155&lt;&gt;"Ja",VLOOKUP($C155,Listen!$A$2:$F$45,6,0)="Nein"),$AC155,$AB155),0)</f>
        <v>0</v>
      </c>
      <c r="AL155" s="51">
        <f t="shared" si="48"/>
        <v>0</v>
      </c>
      <c r="AM155" s="296">
        <f>IFERROR(IF(VLOOKUP($C155,Listen!$A$2:$F$45,6,0)="Ja",MAX(BC155:BD155),D_SAV!$BC155),0)</f>
        <v>0</v>
      </c>
      <c r="AN155" s="51">
        <f t="shared" si="49"/>
        <v>0</v>
      </c>
      <c r="AP155" s="304">
        <f t="shared" si="50"/>
        <v>0</v>
      </c>
      <c r="AQ155" s="304">
        <f t="shared" si="51"/>
        <v>0</v>
      </c>
      <c r="AR155" s="304">
        <f t="shared" si="52"/>
        <v>0</v>
      </c>
      <c r="AS155" s="304">
        <f t="shared" si="53"/>
        <v>0</v>
      </c>
      <c r="AT155" s="304">
        <f t="shared" si="54"/>
        <v>0</v>
      </c>
      <c r="AU155" s="304">
        <f t="shared" si="55"/>
        <v>0</v>
      </c>
      <c r="AV155" s="304">
        <f t="shared" si="56"/>
        <v>0</v>
      </c>
      <c r="AW155" s="304">
        <f t="shared" si="57"/>
        <v>0</v>
      </c>
      <c r="AX155" s="304">
        <f t="shared" si="58"/>
        <v>0</v>
      </c>
      <c r="AY155" s="304">
        <f t="shared" si="59"/>
        <v>0</v>
      </c>
      <c r="AZ155" s="304">
        <f t="shared" si="60"/>
        <v>0</v>
      </c>
      <c r="BA155" s="304">
        <f t="shared" si="61"/>
        <v>0</v>
      </c>
      <c r="BB155" s="304">
        <f t="shared" si="62"/>
        <v>0</v>
      </c>
      <c r="BC155" s="304">
        <f t="shared" si="63"/>
        <v>0</v>
      </c>
      <c r="BD155" s="304">
        <f t="shared" si="64"/>
        <v>0</v>
      </c>
      <c r="BE155" s="304">
        <f>IFERROR(IF(VLOOKUP($C155,Listen!$A$2:$F$45,6,0)="Ja",BB155-MAX(BC155:BD155),BB155-BC155),0)</f>
        <v>0</v>
      </c>
    </row>
    <row r="156" spans="1:57" s="32" customFormat="1" x14ac:dyDescent="0.25">
      <c r="A156" s="320" t="str">
        <f>IF(AND(D156&lt;&gt;0,C156&lt;&gt;0,E156&lt;&gt;0),IF(B156&lt;&gt;0,CONCATENATE(B156,"-AGr",VLOOKUP(C156,Listen!$A$2:$D$45,4,FALSE),"-",D156,"-",E156,),CONCATENATE("AGr",VLOOKUP(C156,Listen!$A$2:$D$45,4,FALSE),"-",D156,"-",E156)),"keine vollständige ID")</f>
        <v>keine vollständige ID</v>
      </c>
      <c r="B156" s="301"/>
      <c r="C156" s="287"/>
      <c r="D156" s="34"/>
      <c r="E156" s="306"/>
      <c r="F156" s="116"/>
      <c r="G156" s="17"/>
      <c r="H156" s="17"/>
      <c r="I156" s="17"/>
      <c r="J156" s="17"/>
      <c r="K156" s="17"/>
      <c r="L156" s="17"/>
      <c r="M156" s="17"/>
      <c r="N156" s="17"/>
      <c r="O156" s="116"/>
      <c r="P156" s="117">
        <f>IF(D156&gt;A_Stammdaten!$B$12,0,SUM(G156,H156,J156,L156:M156)-SUM(I156,K156,N156:O156))</f>
        <v>0</v>
      </c>
      <c r="Q156" s="17"/>
      <c r="R156" s="17"/>
      <c r="S156" s="17"/>
      <c r="T156" s="17"/>
      <c r="U156" s="62">
        <f t="shared" si="44"/>
        <v>0</v>
      </c>
      <c r="V156" s="34"/>
      <c r="W156" s="34"/>
      <c r="X156" s="34"/>
      <c r="Y156" s="34"/>
      <c r="Z156" s="34"/>
      <c r="AA156" s="63" t="str">
        <f t="shared" si="45"/>
        <v>-</v>
      </c>
      <c r="AB156" s="63" t="str">
        <f t="shared" si="46"/>
        <v>-</v>
      </c>
      <c r="AC156" s="63">
        <f>IF(ISBLANK($C156),0,VLOOKUP($C156,Listen!$A$2:$C$45,2,FALSE))</f>
        <v>0</v>
      </c>
      <c r="AD156" s="63">
        <f>IF(ISBLANK($C156),0,VLOOKUP($C156,Listen!$A$2:$C$45,3,FALSE))</f>
        <v>0</v>
      </c>
      <c r="AE156" s="49">
        <f t="shared" si="47"/>
        <v>0</v>
      </c>
      <c r="AF156" s="49">
        <f t="shared" si="47"/>
        <v>0</v>
      </c>
      <c r="AG156" s="49">
        <f>IFERROR(IF(OR($V156&lt;&gt;"Ja",VLOOKUP($C156,Listen!$A$2:$F$45,5,0)="Nein",D156&lt;IF(C156="LNG Anbindungsanlagen gemäß separater Festlegung",2022,2023)),$AC156,$AA156),0)</f>
        <v>0</v>
      </c>
      <c r="AH156" s="49">
        <f>IFERROR(IF(OR($V156&lt;&gt;"Ja",VLOOKUP($C156,Listen!$A$2:$F$45,5,0)="Nein",D156&lt;IF(C156="LNG Anbindungsanlagen gemäß separater Festlegung",2022,2023)),$AC156,$AA156),0)</f>
        <v>0</v>
      </c>
      <c r="AI156" s="49">
        <f>IFERROR(IF(OR($W156&lt;&gt;"Ja",VLOOKUP($C156,Listen!$A$2:$F$45,6,0)="Nein"),$AC156,$AB156),0)</f>
        <v>0</v>
      </c>
      <c r="AJ156" s="49">
        <f>IFERROR(IF(OR($W156&lt;&gt;"Ja",VLOOKUP($C156,Listen!$A$2:$F$45,6,0)="Nein"),$AC156,$AB156),0)</f>
        <v>0</v>
      </c>
      <c r="AK156" s="49">
        <f>IFERROR(IF(OR($W156&lt;&gt;"Ja",VLOOKUP($C156,Listen!$A$2:$F$45,6,0)="Nein"),$AC156,$AB156),0)</f>
        <v>0</v>
      </c>
      <c r="AL156" s="51">
        <f t="shared" si="48"/>
        <v>0</v>
      </c>
      <c r="AM156" s="296">
        <f>IFERROR(IF(VLOOKUP($C156,Listen!$A$2:$F$45,6,0)="Ja",MAX(BC156:BD156),D_SAV!$BC156),0)</f>
        <v>0</v>
      </c>
      <c r="AN156" s="51">
        <f t="shared" si="49"/>
        <v>0</v>
      </c>
      <c r="AP156" s="304">
        <f t="shared" si="50"/>
        <v>0</v>
      </c>
      <c r="AQ156" s="304">
        <f t="shared" si="51"/>
        <v>0</v>
      </c>
      <c r="AR156" s="304">
        <f t="shared" si="52"/>
        <v>0</v>
      </c>
      <c r="AS156" s="304">
        <f t="shared" si="53"/>
        <v>0</v>
      </c>
      <c r="AT156" s="304">
        <f t="shared" si="54"/>
        <v>0</v>
      </c>
      <c r="AU156" s="304">
        <f t="shared" si="55"/>
        <v>0</v>
      </c>
      <c r="AV156" s="304">
        <f t="shared" si="56"/>
        <v>0</v>
      </c>
      <c r="AW156" s="304">
        <f t="shared" si="57"/>
        <v>0</v>
      </c>
      <c r="AX156" s="304">
        <f t="shared" si="58"/>
        <v>0</v>
      </c>
      <c r="AY156" s="304">
        <f t="shared" si="59"/>
        <v>0</v>
      </c>
      <c r="AZ156" s="304">
        <f t="shared" si="60"/>
        <v>0</v>
      </c>
      <c r="BA156" s="304">
        <f t="shared" si="61"/>
        <v>0</v>
      </c>
      <c r="BB156" s="304">
        <f t="shared" si="62"/>
        <v>0</v>
      </c>
      <c r="BC156" s="304">
        <f t="shared" si="63"/>
        <v>0</v>
      </c>
      <c r="BD156" s="304">
        <f t="shared" si="64"/>
        <v>0</v>
      </c>
      <c r="BE156" s="304">
        <f>IFERROR(IF(VLOOKUP($C156,Listen!$A$2:$F$45,6,0)="Ja",BB156-MAX(BC156:BD156),BB156-BC156),0)</f>
        <v>0</v>
      </c>
    </row>
    <row r="157" spans="1:57" s="32" customFormat="1" x14ac:dyDescent="0.25">
      <c r="A157" s="320" t="str">
        <f>IF(AND(D157&lt;&gt;0,C157&lt;&gt;0,E157&lt;&gt;0),IF(B157&lt;&gt;0,CONCATENATE(B157,"-AGr",VLOOKUP(C157,Listen!$A$2:$D$45,4,FALSE),"-",D157,"-",E157,),CONCATENATE("AGr",VLOOKUP(C157,Listen!$A$2:$D$45,4,FALSE),"-",D157,"-",E157)),"keine vollständige ID")</f>
        <v>keine vollständige ID</v>
      </c>
      <c r="B157" s="301"/>
      <c r="C157" s="287"/>
      <c r="D157" s="34"/>
      <c r="E157" s="306"/>
      <c r="F157" s="116"/>
      <c r="G157" s="17"/>
      <c r="H157" s="17"/>
      <c r="I157" s="17"/>
      <c r="J157" s="17"/>
      <c r="K157" s="17"/>
      <c r="L157" s="17"/>
      <c r="M157" s="17"/>
      <c r="N157" s="17"/>
      <c r="O157" s="116"/>
      <c r="P157" s="117">
        <f>IF(D157&gt;A_Stammdaten!$B$12,0,SUM(G157,H157,J157,L157:M157)-SUM(I157,K157,N157:O157))</f>
        <v>0</v>
      </c>
      <c r="Q157" s="17"/>
      <c r="R157" s="17"/>
      <c r="S157" s="17"/>
      <c r="T157" s="17"/>
      <c r="U157" s="62">
        <f t="shared" si="44"/>
        <v>0</v>
      </c>
      <c r="V157" s="34"/>
      <c r="W157" s="34"/>
      <c r="X157" s="34"/>
      <c r="Y157" s="34"/>
      <c r="Z157" s="34"/>
      <c r="AA157" s="63" t="str">
        <f t="shared" si="45"/>
        <v>-</v>
      </c>
      <c r="AB157" s="63" t="str">
        <f t="shared" si="46"/>
        <v>-</v>
      </c>
      <c r="AC157" s="63">
        <f>IF(ISBLANK($C157),0,VLOOKUP($C157,Listen!$A$2:$C$45,2,FALSE))</f>
        <v>0</v>
      </c>
      <c r="AD157" s="63">
        <f>IF(ISBLANK($C157),0,VLOOKUP($C157,Listen!$A$2:$C$45,3,FALSE))</f>
        <v>0</v>
      </c>
      <c r="AE157" s="49">
        <f t="shared" si="47"/>
        <v>0</v>
      </c>
      <c r="AF157" s="49">
        <f t="shared" si="47"/>
        <v>0</v>
      </c>
      <c r="AG157" s="49">
        <f>IFERROR(IF(OR($V157&lt;&gt;"Ja",VLOOKUP($C157,Listen!$A$2:$F$45,5,0)="Nein",D157&lt;IF(C157="LNG Anbindungsanlagen gemäß separater Festlegung",2022,2023)),$AC157,$AA157),0)</f>
        <v>0</v>
      </c>
      <c r="AH157" s="49">
        <f>IFERROR(IF(OR($V157&lt;&gt;"Ja",VLOOKUP($C157,Listen!$A$2:$F$45,5,0)="Nein",D157&lt;IF(C157="LNG Anbindungsanlagen gemäß separater Festlegung",2022,2023)),$AC157,$AA157),0)</f>
        <v>0</v>
      </c>
      <c r="AI157" s="49">
        <f>IFERROR(IF(OR($W157&lt;&gt;"Ja",VLOOKUP($C157,Listen!$A$2:$F$45,6,0)="Nein"),$AC157,$AB157),0)</f>
        <v>0</v>
      </c>
      <c r="AJ157" s="49">
        <f>IFERROR(IF(OR($W157&lt;&gt;"Ja",VLOOKUP($C157,Listen!$A$2:$F$45,6,0)="Nein"),$AC157,$AB157),0)</f>
        <v>0</v>
      </c>
      <c r="AK157" s="49">
        <f>IFERROR(IF(OR($W157&lt;&gt;"Ja",VLOOKUP($C157,Listen!$A$2:$F$45,6,0)="Nein"),$AC157,$AB157),0)</f>
        <v>0</v>
      </c>
      <c r="AL157" s="51">
        <f t="shared" si="48"/>
        <v>0</v>
      </c>
      <c r="AM157" s="296">
        <f>IFERROR(IF(VLOOKUP($C157,Listen!$A$2:$F$45,6,0)="Ja",MAX(BC157:BD157),D_SAV!$BC157),0)</f>
        <v>0</v>
      </c>
      <c r="AN157" s="51">
        <f t="shared" si="49"/>
        <v>0</v>
      </c>
      <c r="AP157" s="304">
        <f t="shared" si="50"/>
        <v>0</v>
      </c>
      <c r="AQ157" s="304">
        <f t="shared" si="51"/>
        <v>0</v>
      </c>
      <c r="AR157" s="304">
        <f t="shared" si="52"/>
        <v>0</v>
      </c>
      <c r="AS157" s="304">
        <f t="shared" si="53"/>
        <v>0</v>
      </c>
      <c r="AT157" s="304">
        <f t="shared" si="54"/>
        <v>0</v>
      </c>
      <c r="AU157" s="304">
        <f t="shared" si="55"/>
        <v>0</v>
      </c>
      <c r="AV157" s="304">
        <f t="shared" si="56"/>
        <v>0</v>
      </c>
      <c r="AW157" s="304">
        <f t="shared" si="57"/>
        <v>0</v>
      </c>
      <c r="AX157" s="304">
        <f t="shared" si="58"/>
        <v>0</v>
      </c>
      <c r="AY157" s="304">
        <f t="shared" si="59"/>
        <v>0</v>
      </c>
      <c r="AZ157" s="304">
        <f t="shared" si="60"/>
        <v>0</v>
      </c>
      <c r="BA157" s="304">
        <f t="shared" si="61"/>
        <v>0</v>
      </c>
      <c r="BB157" s="304">
        <f t="shared" si="62"/>
        <v>0</v>
      </c>
      <c r="BC157" s="304">
        <f t="shared" si="63"/>
        <v>0</v>
      </c>
      <c r="BD157" s="304">
        <f t="shared" si="64"/>
        <v>0</v>
      </c>
      <c r="BE157" s="304">
        <f>IFERROR(IF(VLOOKUP($C157,Listen!$A$2:$F$45,6,0)="Ja",BB157-MAX(BC157:BD157),BB157-BC157),0)</f>
        <v>0</v>
      </c>
    </row>
    <row r="158" spans="1:57" s="32" customFormat="1" x14ac:dyDescent="0.25">
      <c r="A158" s="320" t="str">
        <f>IF(AND(D158&lt;&gt;0,C158&lt;&gt;0,E158&lt;&gt;0),IF(B158&lt;&gt;0,CONCATENATE(B158,"-AGr",VLOOKUP(C158,Listen!$A$2:$D$45,4,FALSE),"-",D158,"-",E158,),CONCATENATE("AGr",VLOOKUP(C158,Listen!$A$2:$D$45,4,FALSE),"-",D158,"-",E158)),"keine vollständige ID")</f>
        <v>keine vollständige ID</v>
      </c>
      <c r="B158" s="301"/>
      <c r="C158" s="287"/>
      <c r="D158" s="34"/>
      <c r="E158" s="306"/>
      <c r="F158" s="116"/>
      <c r="G158" s="17"/>
      <c r="H158" s="17"/>
      <c r="I158" s="17"/>
      <c r="J158" s="17"/>
      <c r="K158" s="17"/>
      <c r="L158" s="17"/>
      <c r="M158" s="17"/>
      <c r="N158" s="17"/>
      <c r="O158" s="116"/>
      <c r="P158" s="117">
        <f>IF(D158&gt;A_Stammdaten!$B$12,0,SUM(G158,H158,J158,L158:M158)-SUM(I158,K158,N158:O158))</f>
        <v>0</v>
      </c>
      <c r="Q158" s="17"/>
      <c r="R158" s="17"/>
      <c r="S158" s="17"/>
      <c r="T158" s="17"/>
      <c r="U158" s="62">
        <f t="shared" si="44"/>
        <v>0</v>
      </c>
      <c r="V158" s="34"/>
      <c r="W158" s="34"/>
      <c r="X158" s="34"/>
      <c r="Y158" s="34"/>
      <c r="Z158" s="34"/>
      <c r="AA158" s="63" t="str">
        <f t="shared" si="45"/>
        <v>-</v>
      </c>
      <c r="AB158" s="63" t="str">
        <f t="shared" si="46"/>
        <v>-</v>
      </c>
      <c r="AC158" s="63">
        <f>IF(ISBLANK($C158),0,VLOOKUP($C158,Listen!$A$2:$C$45,2,FALSE))</f>
        <v>0</v>
      </c>
      <c r="AD158" s="63">
        <f>IF(ISBLANK($C158),0,VLOOKUP($C158,Listen!$A$2:$C$45,3,FALSE))</f>
        <v>0</v>
      </c>
      <c r="AE158" s="49">
        <f t="shared" si="47"/>
        <v>0</v>
      </c>
      <c r="AF158" s="49">
        <f t="shared" si="47"/>
        <v>0</v>
      </c>
      <c r="AG158" s="49">
        <f>IFERROR(IF(OR($V158&lt;&gt;"Ja",VLOOKUP($C158,Listen!$A$2:$F$45,5,0)="Nein",D158&lt;IF(C158="LNG Anbindungsanlagen gemäß separater Festlegung",2022,2023)),$AC158,$AA158),0)</f>
        <v>0</v>
      </c>
      <c r="AH158" s="49">
        <f>IFERROR(IF(OR($V158&lt;&gt;"Ja",VLOOKUP($C158,Listen!$A$2:$F$45,5,0)="Nein",D158&lt;IF(C158="LNG Anbindungsanlagen gemäß separater Festlegung",2022,2023)),$AC158,$AA158),0)</f>
        <v>0</v>
      </c>
      <c r="AI158" s="49">
        <f>IFERROR(IF(OR($W158&lt;&gt;"Ja",VLOOKUP($C158,Listen!$A$2:$F$45,6,0)="Nein"),$AC158,$AB158),0)</f>
        <v>0</v>
      </c>
      <c r="AJ158" s="49">
        <f>IFERROR(IF(OR($W158&lt;&gt;"Ja",VLOOKUP($C158,Listen!$A$2:$F$45,6,0)="Nein"),$AC158,$AB158),0)</f>
        <v>0</v>
      </c>
      <c r="AK158" s="49">
        <f>IFERROR(IF(OR($W158&lt;&gt;"Ja",VLOOKUP($C158,Listen!$A$2:$F$45,6,0)="Nein"),$AC158,$AB158),0)</f>
        <v>0</v>
      </c>
      <c r="AL158" s="51">
        <f t="shared" si="48"/>
        <v>0</v>
      </c>
      <c r="AM158" s="296">
        <f>IFERROR(IF(VLOOKUP($C158,Listen!$A$2:$F$45,6,0)="Ja",MAX(BC158:BD158),D_SAV!$BC158),0)</f>
        <v>0</v>
      </c>
      <c r="AN158" s="51">
        <f t="shared" si="49"/>
        <v>0</v>
      </c>
      <c r="AP158" s="304">
        <f t="shared" si="50"/>
        <v>0</v>
      </c>
      <c r="AQ158" s="304">
        <f t="shared" si="51"/>
        <v>0</v>
      </c>
      <c r="AR158" s="304">
        <f t="shared" si="52"/>
        <v>0</v>
      </c>
      <c r="AS158" s="304">
        <f t="shared" si="53"/>
        <v>0</v>
      </c>
      <c r="AT158" s="304">
        <f t="shared" si="54"/>
        <v>0</v>
      </c>
      <c r="AU158" s="304">
        <f t="shared" si="55"/>
        <v>0</v>
      </c>
      <c r="AV158" s="304">
        <f t="shared" si="56"/>
        <v>0</v>
      </c>
      <c r="AW158" s="304">
        <f t="shared" si="57"/>
        <v>0</v>
      </c>
      <c r="AX158" s="304">
        <f t="shared" si="58"/>
        <v>0</v>
      </c>
      <c r="AY158" s="304">
        <f t="shared" si="59"/>
        <v>0</v>
      </c>
      <c r="AZ158" s="304">
        <f t="shared" si="60"/>
        <v>0</v>
      </c>
      <c r="BA158" s="304">
        <f t="shared" si="61"/>
        <v>0</v>
      </c>
      <c r="BB158" s="304">
        <f t="shared" si="62"/>
        <v>0</v>
      </c>
      <c r="BC158" s="304">
        <f t="shared" si="63"/>
        <v>0</v>
      </c>
      <c r="BD158" s="304">
        <f t="shared" si="64"/>
        <v>0</v>
      </c>
      <c r="BE158" s="304">
        <f>IFERROR(IF(VLOOKUP($C158,Listen!$A$2:$F$45,6,0)="Ja",BB158-MAX(BC158:BD158),BB158-BC158),0)</f>
        <v>0</v>
      </c>
    </row>
    <row r="159" spans="1:57" s="32" customFormat="1" x14ac:dyDescent="0.25">
      <c r="A159" s="320" t="str">
        <f>IF(AND(D159&lt;&gt;0,C159&lt;&gt;0,E159&lt;&gt;0),IF(B159&lt;&gt;0,CONCATENATE(B159,"-AGr",VLOOKUP(C159,Listen!$A$2:$D$45,4,FALSE),"-",D159,"-",E159,),CONCATENATE("AGr",VLOOKUP(C159,Listen!$A$2:$D$45,4,FALSE),"-",D159,"-",E159)),"keine vollständige ID")</f>
        <v>keine vollständige ID</v>
      </c>
      <c r="B159" s="301"/>
      <c r="C159" s="287"/>
      <c r="D159" s="34"/>
      <c r="E159" s="306"/>
      <c r="F159" s="116"/>
      <c r="G159" s="17"/>
      <c r="H159" s="17"/>
      <c r="I159" s="17"/>
      <c r="J159" s="17"/>
      <c r="K159" s="17"/>
      <c r="L159" s="17"/>
      <c r="M159" s="17"/>
      <c r="N159" s="17"/>
      <c r="O159" s="116"/>
      <c r="P159" s="117">
        <f>IF(D159&gt;A_Stammdaten!$B$12,0,SUM(G159,H159,J159,L159:M159)-SUM(I159,K159,N159:O159))</f>
        <v>0</v>
      </c>
      <c r="Q159" s="17"/>
      <c r="R159" s="17"/>
      <c r="S159" s="17"/>
      <c r="T159" s="17"/>
      <c r="U159" s="62">
        <f t="shared" si="44"/>
        <v>0</v>
      </c>
      <c r="V159" s="34"/>
      <c r="W159" s="34"/>
      <c r="X159" s="34"/>
      <c r="Y159" s="34"/>
      <c r="Z159" s="34"/>
      <c r="AA159" s="63" t="str">
        <f t="shared" si="45"/>
        <v>-</v>
      </c>
      <c r="AB159" s="63" t="str">
        <f t="shared" si="46"/>
        <v>-</v>
      </c>
      <c r="AC159" s="63">
        <f>IF(ISBLANK($C159),0,VLOOKUP($C159,Listen!$A$2:$C$45,2,FALSE))</f>
        <v>0</v>
      </c>
      <c r="AD159" s="63">
        <f>IF(ISBLANK($C159),0,VLOOKUP($C159,Listen!$A$2:$C$45,3,FALSE))</f>
        <v>0</v>
      </c>
      <c r="AE159" s="49">
        <f t="shared" si="47"/>
        <v>0</v>
      </c>
      <c r="AF159" s="49">
        <f t="shared" si="47"/>
        <v>0</v>
      </c>
      <c r="AG159" s="49">
        <f>IFERROR(IF(OR($V159&lt;&gt;"Ja",VLOOKUP($C159,Listen!$A$2:$F$45,5,0)="Nein",D159&lt;IF(C159="LNG Anbindungsanlagen gemäß separater Festlegung",2022,2023)),$AC159,$AA159),0)</f>
        <v>0</v>
      </c>
      <c r="AH159" s="49">
        <f>IFERROR(IF(OR($V159&lt;&gt;"Ja",VLOOKUP($C159,Listen!$A$2:$F$45,5,0)="Nein",D159&lt;IF(C159="LNG Anbindungsanlagen gemäß separater Festlegung",2022,2023)),$AC159,$AA159),0)</f>
        <v>0</v>
      </c>
      <c r="AI159" s="49">
        <f>IFERROR(IF(OR($W159&lt;&gt;"Ja",VLOOKUP($C159,Listen!$A$2:$F$45,6,0)="Nein"),$AC159,$AB159),0)</f>
        <v>0</v>
      </c>
      <c r="AJ159" s="49">
        <f>IFERROR(IF(OR($W159&lt;&gt;"Ja",VLOOKUP($C159,Listen!$A$2:$F$45,6,0)="Nein"),$AC159,$AB159),0)</f>
        <v>0</v>
      </c>
      <c r="AK159" s="49">
        <f>IFERROR(IF(OR($W159&lt;&gt;"Ja",VLOOKUP($C159,Listen!$A$2:$F$45,6,0)="Nein"),$AC159,$AB159),0)</f>
        <v>0</v>
      </c>
      <c r="AL159" s="51">
        <f t="shared" si="48"/>
        <v>0</v>
      </c>
      <c r="AM159" s="296">
        <f>IFERROR(IF(VLOOKUP($C159,Listen!$A$2:$F$45,6,0)="Ja",MAX(BC159:BD159),D_SAV!$BC159),0)</f>
        <v>0</v>
      </c>
      <c r="AN159" s="51">
        <f t="shared" si="49"/>
        <v>0</v>
      </c>
      <c r="AP159" s="304">
        <f t="shared" si="50"/>
        <v>0</v>
      </c>
      <c r="AQ159" s="304">
        <f t="shared" si="51"/>
        <v>0</v>
      </c>
      <c r="AR159" s="304">
        <f t="shared" si="52"/>
        <v>0</v>
      </c>
      <c r="AS159" s="304">
        <f t="shared" si="53"/>
        <v>0</v>
      </c>
      <c r="AT159" s="304">
        <f t="shared" si="54"/>
        <v>0</v>
      </c>
      <c r="AU159" s="304">
        <f t="shared" si="55"/>
        <v>0</v>
      </c>
      <c r="AV159" s="304">
        <f t="shared" si="56"/>
        <v>0</v>
      </c>
      <c r="AW159" s="304">
        <f t="shared" si="57"/>
        <v>0</v>
      </c>
      <c r="AX159" s="304">
        <f t="shared" si="58"/>
        <v>0</v>
      </c>
      <c r="AY159" s="304">
        <f t="shared" si="59"/>
        <v>0</v>
      </c>
      <c r="AZ159" s="304">
        <f t="shared" si="60"/>
        <v>0</v>
      </c>
      <c r="BA159" s="304">
        <f t="shared" si="61"/>
        <v>0</v>
      </c>
      <c r="BB159" s="304">
        <f t="shared" si="62"/>
        <v>0</v>
      </c>
      <c r="BC159" s="304">
        <f t="shared" si="63"/>
        <v>0</v>
      </c>
      <c r="BD159" s="304">
        <f t="shared" si="64"/>
        <v>0</v>
      </c>
      <c r="BE159" s="304">
        <f>IFERROR(IF(VLOOKUP($C159,Listen!$A$2:$F$45,6,0)="Ja",BB159-MAX(BC159:BD159),BB159-BC159),0)</f>
        <v>0</v>
      </c>
    </row>
    <row r="160" spans="1:57" s="32" customFormat="1" x14ac:dyDescent="0.25">
      <c r="A160" s="320" t="str">
        <f>IF(AND(D160&lt;&gt;0,C160&lt;&gt;0,E160&lt;&gt;0),IF(B160&lt;&gt;0,CONCATENATE(B160,"-AGr",VLOOKUP(C160,Listen!$A$2:$D$45,4,FALSE),"-",D160,"-",E160,),CONCATENATE("AGr",VLOOKUP(C160,Listen!$A$2:$D$45,4,FALSE),"-",D160,"-",E160)),"keine vollständige ID")</f>
        <v>keine vollständige ID</v>
      </c>
      <c r="B160" s="301"/>
      <c r="C160" s="287"/>
      <c r="D160" s="34"/>
      <c r="E160" s="306"/>
      <c r="F160" s="116"/>
      <c r="G160" s="17"/>
      <c r="H160" s="17"/>
      <c r="I160" s="17"/>
      <c r="J160" s="17"/>
      <c r="K160" s="17"/>
      <c r="L160" s="17"/>
      <c r="M160" s="17"/>
      <c r="N160" s="17"/>
      <c r="O160" s="116"/>
      <c r="P160" s="117">
        <f>IF(D160&gt;A_Stammdaten!$B$12,0,SUM(G160,H160,J160,L160:M160)-SUM(I160,K160,N160:O160))</f>
        <v>0</v>
      </c>
      <c r="Q160" s="17"/>
      <c r="R160" s="17"/>
      <c r="S160" s="17"/>
      <c r="T160" s="17"/>
      <c r="U160" s="62">
        <f t="shared" si="44"/>
        <v>0</v>
      </c>
      <c r="V160" s="34"/>
      <c r="W160" s="34"/>
      <c r="X160" s="34"/>
      <c r="Y160" s="34"/>
      <c r="Z160" s="34"/>
      <c r="AA160" s="63" t="str">
        <f t="shared" si="45"/>
        <v>-</v>
      </c>
      <c r="AB160" s="63" t="str">
        <f t="shared" si="46"/>
        <v>-</v>
      </c>
      <c r="AC160" s="63">
        <f>IF(ISBLANK($C160),0,VLOOKUP($C160,Listen!$A$2:$C$45,2,FALSE))</f>
        <v>0</v>
      </c>
      <c r="AD160" s="63">
        <f>IF(ISBLANK($C160),0,VLOOKUP($C160,Listen!$A$2:$C$45,3,FALSE))</f>
        <v>0</v>
      </c>
      <c r="AE160" s="49">
        <f t="shared" si="47"/>
        <v>0</v>
      </c>
      <c r="AF160" s="49">
        <f t="shared" si="47"/>
        <v>0</v>
      </c>
      <c r="AG160" s="49">
        <f>IFERROR(IF(OR($V160&lt;&gt;"Ja",VLOOKUP($C160,Listen!$A$2:$F$45,5,0)="Nein",D160&lt;IF(C160="LNG Anbindungsanlagen gemäß separater Festlegung",2022,2023)),$AC160,$AA160),0)</f>
        <v>0</v>
      </c>
      <c r="AH160" s="49">
        <f>IFERROR(IF(OR($V160&lt;&gt;"Ja",VLOOKUP($C160,Listen!$A$2:$F$45,5,0)="Nein",D160&lt;IF(C160="LNG Anbindungsanlagen gemäß separater Festlegung",2022,2023)),$AC160,$AA160),0)</f>
        <v>0</v>
      </c>
      <c r="AI160" s="49">
        <f>IFERROR(IF(OR($W160&lt;&gt;"Ja",VLOOKUP($C160,Listen!$A$2:$F$45,6,0)="Nein"),$AC160,$AB160),0)</f>
        <v>0</v>
      </c>
      <c r="AJ160" s="49">
        <f>IFERROR(IF(OR($W160&lt;&gt;"Ja",VLOOKUP($C160,Listen!$A$2:$F$45,6,0)="Nein"),$AC160,$AB160),0)</f>
        <v>0</v>
      </c>
      <c r="AK160" s="49">
        <f>IFERROR(IF(OR($W160&lt;&gt;"Ja",VLOOKUP($C160,Listen!$A$2:$F$45,6,0)="Nein"),$AC160,$AB160),0)</f>
        <v>0</v>
      </c>
      <c r="AL160" s="51">
        <f t="shared" si="48"/>
        <v>0</v>
      </c>
      <c r="AM160" s="296">
        <f>IFERROR(IF(VLOOKUP($C160,Listen!$A$2:$F$45,6,0)="Ja",MAX(BC160:BD160),D_SAV!$BC160),0)</f>
        <v>0</v>
      </c>
      <c r="AN160" s="51">
        <f t="shared" si="49"/>
        <v>0</v>
      </c>
      <c r="AP160" s="304">
        <f t="shared" si="50"/>
        <v>0</v>
      </c>
      <c r="AQ160" s="304">
        <f t="shared" si="51"/>
        <v>0</v>
      </c>
      <c r="AR160" s="304">
        <f t="shared" si="52"/>
        <v>0</v>
      </c>
      <c r="AS160" s="304">
        <f t="shared" si="53"/>
        <v>0</v>
      </c>
      <c r="AT160" s="304">
        <f t="shared" si="54"/>
        <v>0</v>
      </c>
      <c r="AU160" s="304">
        <f t="shared" si="55"/>
        <v>0</v>
      </c>
      <c r="AV160" s="304">
        <f t="shared" si="56"/>
        <v>0</v>
      </c>
      <c r="AW160" s="304">
        <f t="shared" si="57"/>
        <v>0</v>
      </c>
      <c r="AX160" s="304">
        <f t="shared" si="58"/>
        <v>0</v>
      </c>
      <c r="AY160" s="304">
        <f t="shared" si="59"/>
        <v>0</v>
      </c>
      <c r="AZ160" s="304">
        <f t="shared" si="60"/>
        <v>0</v>
      </c>
      <c r="BA160" s="304">
        <f t="shared" si="61"/>
        <v>0</v>
      </c>
      <c r="BB160" s="304">
        <f t="shared" si="62"/>
        <v>0</v>
      </c>
      <c r="BC160" s="304">
        <f t="shared" si="63"/>
        <v>0</v>
      </c>
      <c r="BD160" s="304">
        <f t="shared" si="64"/>
        <v>0</v>
      </c>
      <c r="BE160" s="304">
        <f>IFERROR(IF(VLOOKUP($C160,Listen!$A$2:$F$45,6,0)="Ja",BB160-MAX(BC160:BD160),BB160-BC160),0)</f>
        <v>0</v>
      </c>
    </row>
    <row r="161" spans="1:57" s="32" customFormat="1" x14ac:dyDescent="0.25">
      <c r="A161" s="320" t="str">
        <f>IF(AND(D161&lt;&gt;0,C161&lt;&gt;0,E161&lt;&gt;0),IF(B161&lt;&gt;0,CONCATENATE(B161,"-AGr",VLOOKUP(C161,Listen!$A$2:$D$45,4,FALSE),"-",D161,"-",E161,),CONCATENATE("AGr",VLOOKUP(C161,Listen!$A$2:$D$45,4,FALSE),"-",D161,"-",E161)),"keine vollständige ID")</f>
        <v>keine vollständige ID</v>
      </c>
      <c r="B161" s="301"/>
      <c r="C161" s="287"/>
      <c r="D161" s="34"/>
      <c r="E161" s="306"/>
      <c r="F161" s="116"/>
      <c r="G161" s="17"/>
      <c r="H161" s="17"/>
      <c r="I161" s="17"/>
      <c r="J161" s="17"/>
      <c r="K161" s="17"/>
      <c r="L161" s="17"/>
      <c r="M161" s="17"/>
      <c r="N161" s="17"/>
      <c r="O161" s="116"/>
      <c r="P161" s="117">
        <f>IF(D161&gt;A_Stammdaten!$B$12,0,SUM(G161,H161,J161,L161:M161)-SUM(I161,K161,N161:O161))</f>
        <v>0</v>
      </c>
      <c r="Q161" s="17"/>
      <c r="R161" s="17"/>
      <c r="S161" s="17"/>
      <c r="T161" s="17"/>
      <c r="U161" s="62">
        <f t="shared" si="44"/>
        <v>0</v>
      </c>
      <c r="V161" s="34"/>
      <c r="W161" s="34"/>
      <c r="X161" s="34"/>
      <c r="Y161" s="34"/>
      <c r="Z161" s="34"/>
      <c r="AA161" s="63" t="str">
        <f t="shared" si="45"/>
        <v>-</v>
      </c>
      <c r="AB161" s="63" t="str">
        <f t="shared" si="46"/>
        <v>-</v>
      </c>
      <c r="AC161" s="63">
        <f>IF(ISBLANK($C161),0,VLOOKUP($C161,Listen!$A$2:$C$45,2,FALSE))</f>
        <v>0</v>
      </c>
      <c r="AD161" s="63">
        <f>IF(ISBLANK($C161),0,VLOOKUP($C161,Listen!$A$2:$C$45,3,FALSE))</f>
        <v>0</v>
      </c>
      <c r="AE161" s="49">
        <f t="shared" si="47"/>
        <v>0</v>
      </c>
      <c r="AF161" s="49">
        <f t="shared" si="47"/>
        <v>0</v>
      </c>
      <c r="AG161" s="49">
        <f>IFERROR(IF(OR($V161&lt;&gt;"Ja",VLOOKUP($C161,Listen!$A$2:$F$45,5,0)="Nein",D161&lt;IF(C161="LNG Anbindungsanlagen gemäß separater Festlegung",2022,2023)),$AC161,$AA161),0)</f>
        <v>0</v>
      </c>
      <c r="AH161" s="49">
        <f>IFERROR(IF(OR($V161&lt;&gt;"Ja",VLOOKUP($C161,Listen!$A$2:$F$45,5,0)="Nein",D161&lt;IF(C161="LNG Anbindungsanlagen gemäß separater Festlegung",2022,2023)),$AC161,$AA161),0)</f>
        <v>0</v>
      </c>
      <c r="AI161" s="49">
        <f>IFERROR(IF(OR($W161&lt;&gt;"Ja",VLOOKUP($C161,Listen!$A$2:$F$45,6,0)="Nein"),$AC161,$AB161),0)</f>
        <v>0</v>
      </c>
      <c r="AJ161" s="49">
        <f>IFERROR(IF(OR($W161&lt;&gt;"Ja",VLOOKUP($C161,Listen!$A$2:$F$45,6,0)="Nein"),$AC161,$AB161),0)</f>
        <v>0</v>
      </c>
      <c r="AK161" s="49">
        <f>IFERROR(IF(OR($W161&lt;&gt;"Ja",VLOOKUP($C161,Listen!$A$2:$F$45,6,0)="Nein"),$AC161,$AB161),0)</f>
        <v>0</v>
      </c>
      <c r="AL161" s="51">
        <f t="shared" si="48"/>
        <v>0</v>
      </c>
      <c r="AM161" s="296">
        <f>IFERROR(IF(VLOOKUP($C161,Listen!$A$2:$F$45,6,0)="Ja",MAX(BC161:BD161),D_SAV!$BC161),0)</f>
        <v>0</v>
      </c>
      <c r="AN161" s="51">
        <f t="shared" si="49"/>
        <v>0</v>
      </c>
      <c r="AP161" s="304">
        <f t="shared" si="50"/>
        <v>0</v>
      </c>
      <c r="AQ161" s="304">
        <f t="shared" si="51"/>
        <v>0</v>
      </c>
      <c r="AR161" s="304">
        <f t="shared" si="52"/>
        <v>0</v>
      </c>
      <c r="AS161" s="304">
        <f t="shared" si="53"/>
        <v>0</v>
      </c>
      <c r="AT161" s="304">
        <f t="shared" si="54"/>
        <v>0</v>
      </c>
      <c r="AU161" s="304">
        <f t="shared" si="55"/>
        <v>0</v>
      </c>
      <c r="AV161" s="304">
        <f t="shared" si="56"/>
        <v>0</v>
      </c>
      <c r="AW161" s="304">
        <f t="shared" si="57"/>
        <v>0</v>
      </c>
      <c r="AX161" s="304">
        <f t="shared" si="58"/>
        <v>0</v>
      </c>
      <c r="AY161" s="304">
        <f t="shared" si="59"/>
        <v>0</v>
      </c>
      <c r="AZ161" s="304">
        <f t="shared" si="60"/>
        <v>0</v>
      </c>
      <c r="BA161" s="304">
        <f t="shared" si="61"/>
        <v>0</v>
      </c>
      <c r="BB161" s="304">
        <f t="shared" si="62"/>
        <v>0</v>
      </c>
      <c r="BC161" s="304">
        <f t="shared" si="63"/>
        <v>0</v>
      </c>
      <c r="BD161" s="304">
        <f t="shared" si="64"/>
        <v>0</v>
      </c>
      <c r="BE161" s="304">
        <f>IFERROR(IF(VLOOKUP($C161,Listen!$A$2:$F$45,6,0)="Ja",BB161-MAX(BC161:BD161),BB161-BC161),0)</f>
        <v>0</v>
      </c>
    </row>
    <row r="162" spans="1:57" s="32" customFormat="1" x14ac:dyDescent="0.25">
      <c r="A162" s="320" t="str">
        <f>IF(AND(D162&lt;&gt;0,C162&lt;&gt;0,E162&lt;&gt;0),IF(B162&lt;&gt;0,CONCATENATE(B162,"-AGr",VLOOKUP(C162,Listen!$A$2:$D$45,4,FALSE),"-",D162,"-",E162,),CONCATENATE("AGr",VLOOKUP(C162,Listen!$A$2:$D$45,4,FALSE),"-",D162,"-",E162)),"keine vollständige ID")</f>
        <v>keine vollständige ID</v>
      </c>
      <c r="B162" s="301"/>
      <c r="C162" s="287"/>
      <c r="D162" s="34"/>
      <c r="E162" s="306"/>
      <c r="F162" s="116"/>
      <c r="G162" s="17"/>
      <c r="H162" s="17"/>
      <c r="I162" s="17"/>
      <c r="J162" s="17"/>
      <c r="K162" s="17"/>
      <c r="L162" s="17"/>
      <c r="M162" s="17"/>
      <c r="N162" s="17"/>
      <c r="O162" s="116"/>
      <c r="P162" s="117">
        <f>IF(D162&gt;A_Stammdaten!$B$12,0,SUM(G162,H162,J162,L162:M162)-SUM(I162,K162,N162:O162))</f>
        <v>0</v>
      </c>
      <c r="Q162" s="17"/>
      <c r="R162" s="17"/>
      <c r="S162" s="17"/>
      <c r="T162" s="17"/>
      <c r="U162" s="62">
        <f t="shared" si="44"/>
        <v>0</v>
      </c>
      <c r="V162" s="34"/>
      <c r="W162" s="34"/>
      <c r="X162" s="34"/>
      <c r="Y162" s="34"/>
      <c r="Z162" s="34"/>
      <c r="AA162" s="63" t="str">
        <f t="shared" si="45"/>
        <v>-</v>
      </c>
      <c r="AB162" s="63" t="str">
        <f t="shared" si="46"/>
        <v>-</v>
      </c>
      <c r="AC162" s="63">
        <f>IF(ISBLANK($C162),0,VLOOKUP($C162,Listen!$A$2:$C$45,2,FALSE))</f>
        <v>0</v>
      </c>
      <c r="AD162" s="63">
        <f>IF(ISBLANK($C162),0,VLOOKUP($C162,Listen!$A$2:$C$45,3,FALSE))</f>
        <v>0</v>
      </c>
      <c r="AE162" s="49">
        <f t="shared" si="47"/>
        <v>0</v>
      </c>
      <c r="AF162" s="49">
        <f t="shared" si="47"/>
        <v>0</v>
      </c>
      <c r="AG162" s="49">
        <f>IFERROR(IF(OR($V162&lt;&gt;"Ja",VLOOKUP($C162,Listen!$A$2:$F$45,5,0)="Nein",D162&lt;IF(C162="LNG Anbindungsanlagen gemäß separater Festlegung",2022,2023)),$AC162,$AA162),0)</f>
        <v>0</v>
      </c>
      <c r="AH162" s="49">
        <f>IFERROR(IF(OR($V162&lt;&gt;"Ja",VLOOKUP($C162,Listen!$A$2:$F$45,5,0)="Nein",D162&lt;IF(C162="LNG Anbindungsanlagen gemäß separater Festlegung",2022,2023)),$AC162,$AA162),0)</f>
        <v>0</v>
      </c>
      <c r="AI162" s="49">
        <f>IFERROR(IF(OR($W162&lt;&gt;"Ja",VLOOKUP($C162,Listen!$A$2:$F$45,6,0)="Nein"),$AC162,$AB162),0)</f>
        <v>0</v>
      </c>
      <c r="AJ162" s="49">
        <f>IFERROR(IF(OR($W162&lt;&gt;"Ja",VLOOKUP($C162,Listen!$A$2:$F$45,6,0)="Nein"),$AC162,$AB162),0)</f>
        <v>0</v>
      </c>
      <c r="AK162" s="49">
        <f>IFERROR(IF(OR($W162&lt;&gt;"Ja",VLOOKUP($C162,Listen!$A$2:$F$45,6,0)="Nein"),$AC162,$AB162),0)</f>
        <v>0</v>
      </c>
      <c r="AL162" s="51">
        <f t="shared" si="48"/>
        <v>0</v>
      </c>
      <c r="AM162" s="296">
        <f>IFERROR(IF(VLOOKUP($C162,Listen!$A$2:$F$45,6,0)="Ja",MAX(BC162:BD162),D_SAV!$BC162),0)</f>
        <v>0</v>
      </c>
      <c r="AN162" s="51">
        <f t="shared" si="49"/>
        <v>0</v>
      </c>
      <c r="AP162" s="304">
        <f t="shared" si="50"/>
        <v>0</v>
      </c>
      <c r="AQ162" s="304">
        <f t="shared" si="51"/>
        <v>0</v>
      </c>
      <c r="AR162" s="304">
        <f t="shared" si="52"/>
        <v>0</v>
      </c>
      <c r="AS162" s="304">
        <f t="shared" si="53"/>
        <v>0</v>
      </c>
      <c r="AT162" s="304">
        <f t="shared" si="54"/>
        <v>0</v>
      </c>
      <c r="AU162" s="304">
        <f t="shared" si="55"/>
        <v>0</v>
      </c>
      <c r="AV162" s="304">
        <f t="shared" si="56"/>
        <v>0</v>
      </c>
      <c r="AW162" s="304">
        <f t="shared" si="57"/>
        <v>0</v>
      </c>
      <c r="AX162" s="304">
        <f t="shared" si="58"/>
        <v>0</v>
      </c>
      <c r="AY162" s="304">
        <f t="shared" si="59"/>
        <v>0</v>
      </c>
      <c r="AZ162" s="304">
        <f t="shared" si="60"/>
        <v>0</v>
      </c>
      <c r="BA162" s="304">
        <f t="shared" si="61"/>
        <v>0</v>
      </c>
      <c r="BB162" s="304">
        <f t="shared" si="62"/>
        <v>0</v>
      </c>
      <c r="BC162" s="304">
        <f t="shared" si="63"/>
        <v>0</v>
      </c>
      <c r="BD162" s="304">
        <f t="shared" si="64"/>
        <v>0</v>
      </c>
      <c r="BE162" s="304">
        <f>IFERROR(IF(VLOOKUP($C162,Listen!$A$2:$F$45,6,0)="Ja",BB162-MAX(BC162:BD162),BB162-BC162),0)</f>
        <v>0</v>
      </c>
    </row>
    <row r="163" spans="1:57" s="32" customFormat="1" x14ac:dyDescent="0.25">
      <c r="A163" s="320" t="str">
        <f>IF(AND(D163&lt;&gt;0,C163&lt;&gt;0,E163&lt;&gt;0),IF(B163&lt;&gt;0,CONCATENATE(B163,"-AGr",VLOOKUP(C163,Listen!$A$2:$D$45,4,FALSE),"-",D163,"-",E163,),CONCATENATE("AGr",VLOOKUP(C163,Listen!$A$2:$D$45,4,FALSE),"-",D163,"-",E163)),"keine vollständige ID")</f>
        <v>keine vollständige ID</v>
      </c>
      <c r="B163" s="301"/>
      <c r="C163" s="287"/>
      <c r="D163" s="34"/>
      <c r="E163" s="306"/>
      <c r="F163" s="116"/>
      <c r="G163" s="17"/>
      <c r="H163" s="17"/>
      <c r="I163" s="17"/>
      <c r="J163" s="17"/>
      <c r="K163" s="17"/>
      <c r="L163" s="17"/>
      <c r="M163" s="17"/>
      <c r="N163" s="17"/>
      <c r="O163" s="116"/>
      <c r="P163" s="117">
        <f>IF(D163&gt;A_Stammdaten!$B$12,0,SUM(G163,H163,J163,L163:M163)-SUM(I163,K163,N163:O163))</f>
        <v>0</v>
      </c>
      <c r="Q163" s="17"/>
      <c r="R163" s="17"/>
      <c r="S163" s="17"/>
      <c r="T163" s="17"/>
      <c r="U163" s="62">
        <f t="shared" si="44"/>
        <v>0</v>
      </c>
      <c r="V163" s="34"/>
      <c r="W163" s="34"/>
      <c r="X163" s="34"/>
      <c r="Y163" s="34"/>
      <c r="Z163" s="34"/>
      <c r="AA163" s="63" t="str">
        <f t="shared" si="45"/>
        <v>-</v>
      </c>
      <c r="AB163" s="63" t="str">
        <f t="shared" si="46"/>
        <v>-</v>
      </c>
      <c r="AC163" s="63">
        <f>IF(ISBLANK($C163),0,VLOOKUP($C163,Listen!$A$2:$C$45,2,FALSE))</f>
        <v>0</v>
      </c>
      <c r="AD163" s="63">
        <f>IF(ISBLANK($C163),0,VLOOKUP($C163,Listen!$A$2:$C$45,3,FALSE))</f>
        <v>0</v>
      </c>
      <c r="AE163" s="49">
        <f t="shared" si="47"/>
        <v>0</v>
      </c>
      <c r="AF163" s="49">
        <f t="shared" si="47"/>
        <v>0</v>
      </c>
      <c r="AG163" s="49">
        <f>IFERROR(IF(OR($V163&lt;&gt;"Ja",VLOOKUP($C163,Listen!$A$2:$F$45,5,0)="Nein",D163&lt;IF(C163="LNG Anbindungsanlagen gemäß separater Festlegung",2022,2023)),$AC163,$AA163),0)</f>
        <v>0</v>
      </c>
      <c r="AH163" s="49">
        <f>IFERROR(IF(OR($V163&lt;&gt;"Ja",VLOOKUP($C163,Listen!$A$2:$F$45,5,0)="Nein",D163&lt;IF(C163="LNG Anbindungsanlagen gemäß separater Festlegung",2022,2023)),$AC163,$AA163),0)</f>
        <v>0</v>
      </c>
      <c r="AI163" s="49">
        <f>IFERROR(IF(OR($W163&lt;&gt;"Ja",VLOOKUP($C163,Listen!$A$2:$F$45,6,0)="Nein"),$AC163,$AB163),0)</f>
        <v>0</v>
      </c>
      <c r="AJ163" s="49">
        <f>IFERROR(IF(OR($W163&lt;&gt;"Ja",VLOOKUP($C163,Listen!$A$2:$F$45,6,0)="Nein"),$AC163,$AB163),0)</f>
        <v>0</v>
      </c>
      <c r="AK163" s="49">
        <f>IFERROR(IF(OR($W163&lt;&gt;"Ja",VLOOKUP($C163,Listen!$A$2:$F$45,6,0)="Nein"),$AC163,$AB163),0)</f>
        <v>0</v>
      </c>
      <c r="AL163" s="51">
        <f t="shared" si="48"/>
        <v>0</v>
      </c>
      <c r="AM163" s="296">
        <f>IFERROR(IF(VLOOKUP($C163,Listen!$A$2:$F$45,6,0)="Ja",MAX(BC163:BD163),D_SAV!$BC163),0)</f>
        <v>0</v>
      </c>
      <c r="AN163" s="51">
        <f t="shared" si="49"/>
        <v>0</v>
      </c>
      <c r="AP163" s="304">
        <f t="shared" si="50"/>
        <v>0</v>
      </c>
      <c r="AQ163" s="304">
        <f t="shared" si="51"/>
        <v>0</v>
      </c>
      <c r="AR163" s="304">
        <f t="shared" si="52"/>
        <v>0</v>
      </c>
      <c r="AS163" s="304">
        <f t="shared" si="53"/>
        <v>0</v>
      </c>
      <c r="AT163" s="304">
        <f t="shared" si="54"/>
        <v>0</v>
      </c>
      <c r="AU163" s="304">
        <f t="shared" si="55"/>
        <v>0</v>
      </c>
      <c r="AV163" s="304">
        <f t="shared" si="56"/>
        <v>0</v>
      </c>
      <c r="AW163" s="304">
        <f t="shared" si="57"/>
        <v>0</v>
      </c>
      <c r="AX163" s="304">
        <f t="shared" si="58"/>
        <v>0</v>
      </c>
      <c r="AY163" s="304">
        <f t="shared" si="59"/>
        <v>0</v>
      </c>
      <c r="AZ163" s="304">
        <f t="shared" si="60"/>
        <v>0</v>
      </c>
      <c r="BA163" s="304">
        <f t="shared" si="61"/>
        <v>0</v>
      </c>
      <c r="BB163" s="304">
        <f t="shared" si="62"/>
        <v>0</v>
      </c>
      <c r="BC163" s="304">
        <f t="shared" si="63"/>
        <v>0</v>
      </c>
      <c r="BD163" s="304">
        <f t="shared" si="64"/>
        <v>0</v>
      </c>
      <c r="BE163" s="304">
        <f>IFERROR(IF(VLOOKUP($C163,Listen!$A$2:$F$45,6,0)="Ja",BB163-MAX(BC163:BD163),BB163-BC163),0)</f>
        <v>0</v>
      </c>
    </row>
    <row r="164" spans="1:57" s="32" customFormat="1" x14ac:dyDescent="0.25">
      <c r="A164" s="320" t="str">
        <f>IF(AND(D164&lt;&gt;0,C164&lt;&gt;0,E164&lt;&gt;0),IF(B164&lt;&gt;0,CONCATENATE(B164,"-AGr",VLOOKUP(C164,Listen!$A$2:$D$45,4,FALSE),"-",D164,"-",E164,),CONCATENATE("AGr",VLOOKUP(C164,Listen!$A$2:$D$45,4,FALSE),"-",D164,"-",E164)),"keine vollständige ID")</f>
        <v>keine vollständige ID</v>
      </c>
      <c r="B164" s="301"/>
      <c r="C164" s="287"/>
      <c r="D164" s="34"/>
      <c r="E164" s="306"/>
      <c r="F164" s="116"/>
      <c r="G164" s="17"/>
      <c r="H164" s="17"/>
      <c r="I164" s="17"/>
      <c r="J164" s="17"/>
      <c r="K164" s="17"/>
      <c r="L164" s="17"/>
      <c r="M164" s="17"/>
      <c r="N164" s="17"/>
      <c r="O164" s="116"/>
      <c r="P164" s="117">
        <f>IF(D164&gt;A_Stammdaten!$B$12,0,SUM(G164,H164,J164,L164:M164)-SUM(I164,K164,N164:O164))</f>
        <v>0</v>
      </c>
      <c r="Q164" s="17"/>
      <c r="R164" s="17"/>
      <c r="S164" s="17"/>
      <c r="T164" s="17"/>
      <c r="U164" s="62">
        <f t="shared" si="44"/>
        <v>0</v>
      </c>
      <c r="V164" s="34"/>
      <c r="W164" s="34"/>
      <c r="X164" s="34"/>
      <c r="Y164" s="34"/>
      <c r="Z164" s="34"/>
      <c r="AA164" s="63" t="str">
        <f t="shared" si="45"/>
        <v>-</v>
      </c>
      <c r="AB164" s="63" t="str">
        <f t="shared" si="46"/>
        <v>-</v>
      </c>
      <c r="AC164" s="63">
        <f>IF(ISBLANK($C164),0,VLOOKUP($C164,Listen!$A$2:$C$45,2,FALSE))</f>
        <v>0</v>
      </c>
      <c r="AD164" s="63">
        <f>IF(ISBLANK($C164),0,VLOOKUP($C164,Listen!$A$2:$C$45,3,FALSE))</f>
        <v>0</v>
      </c>
      <c r="AE164" s="49">
        <f t="shared" si="47"/>
        <v>0</v>
      </c>
      <c r="AF164" s="49">
        <f t="shared" si="47"/>
        <v>0</v>
      </c>
      <c r="AG164" s="49">
        <f>IFERROR(IF(OR($V164&lt;&gt;"Ja",VLOOKUP($C164,Listen!$A$2:$F$45,5,0)="Nein",D164&lt;IF(C164="LNG Anbindungsanlagen gemäß separater Festlegung",2022,2023)),$AC164,$AA164),0)</f>
        <v>0</v>
      </c>
      <c r="AH164" s="49">
        <f>IFERROR(IF(OR($V164&lt;&gt;"Ja",VLOOKUP($C164,Listen!$A$2:$F$45,5,0)="Nein",D164&lt;IF(C164="LNG Anbindungsanlagen gemäß separater Festlegung",2022,2023)),$AC164,$AA164),0)</f>
        <v>0</v>
      </c>
      <c r="AI164" s="49">
        <f>IFERROR(IF(OR($W164&lt;&gt;"Ja",VLOOKUP($C164,Listen!$A$2:$F$45,6,0)="Nein"),$AC164,$AB164),0)</f>
        <v>0</v>
      </c>
      <c r="AJ164" s="49">
        <f>IFERROR(IF(OR($W164&lt;&gt;"Ja",VLOOKUP($C164,Listen!$A$2:$F$45,6,0)="Nein"),$AC164,$AB164),0)</f>
        <v>0</v>
      </c>
      <c r="AK164" s="49">
        <f>IFERROR(IF(OR($W164&lt;&gt;"Ja",VLOOKUP($C164,Listen!$A$2:$F$45,6,0)="Nein"),$AC164,$AB164),0)</f>
        <v>0</v>
      </c>
      <c r="AL164" s="51">
        <f t="shared" si="48"/>
        <v>0</v>
      </c>
      <c r="AM164" s="296">
        <f>IFERROR(IF(VLOOKUP($C164,Listen!$A$2:$F$45,6,0)="Ja",MAX(BC164:BD164),D_SAV!$BC164),0)</f>
        <v>0</v>
      </c>
      <c r="AN164" s="51">
        <f t="shared" si="49"/>
        <v>0</v>
      </c>
      <c r="AP164" s="304">
        <f t="shared" si="50"/>
        <v>0</v>
      </c>
      <c r="AQ164" s="304">
        <f t="shared" si="51"/>
        <v>0</v>
      </c>
      <c r="AR164" s="304">
        <f t="shared" si="52"/>
        <v>0</v>
      </c>
      <c r="AS164" s="304">
        <f t="shared" si="53"/>
        <v>0</v>
      </c>
      <c r="AT164" s="304">
        <f t="shared" si="54"/>
        <v>0</v>
      </c>
      <c r="AU164" s="304">
        <f t="shared" si="55"/>
        <v>0</v>
      </c>
      <c r="AV164" s="304">
        <f t="shared" si="56"/>
        <v>0</v>
      </c>
      <c r="AW164" s="304">
        <f t="shared" si="57"/>
        <v>0</v>
      </c>
      <c r="AX164" s="304">
        <f t="shared" si="58"/>
        <v>0</v>
      </c>
      <c r="AY164" s="304">
        <f t="shared" si="59"/>
        <v>0</v>
      </c>
      <c r="AZ164" s="304">
        <f t="shared" si="60"/>
        <v>0</v>
      </c>
      <c r="BA164" s="304">
        <f t="shared" si="61"/>
        <v>0</v>
      </c>
      <c r="BB164" s="304">
        <f t="shared" si="62"/>
        <v>0</v>
      </c>
      <c r="BC164" s="304">
        <f t="shared" si="63"/>
        <v>0</v>
      </c>
      <c r="BD164" s="304">
        <f t="shared" si="64"/>
        <v>0</v>
      </c>
      <c r="BE164" s="304">
        <f>IFERROR(IF(VLOOKUP($C164,Listen!$A$2:$F$45,6,0)="Ja",BB164-MAX(BC164:BD164),BB164-BC164),0)</f>
        <v>0</v>
      </c>
    </row>
    <row r="165" spans="1:57" s="32" customFormat="1" x14ac:dyDescent="0.25">
      <c r="A165" s="320" t="str">
        <f>IF(AND(D165&lt;&gt;0,C165&lt;&gt;0,E165&lt;&gt;0),IF(B165&lt;&gt;0,CONCATENATE(B165,"-AGr",VLOOKUP(C165,Listen!$A$2:$D$45,4,FALSE),"-",D165,"-",E165,),CONCATENATE("AGr",VLOOKUP(C165,Listen!$A$2:$D$45,4,FALSE),"-",D165,"-",E165)),"keine vollständige ID")</f>
        <v>keine vollständige ID</v>
      </c>
      <c r="B165" s="301"/>
      <c r="C165" s="287"/>
      <c r="D165" s="34"/>
      <c r="E165" s="306"/>
      <c r="F165" s="116"/>
      <c r="G165" s="17"/>
      <c r="H165" s="17"/>
      <c r="I165" s="17"/>
      <c r="J165" s="17"/>
      <c r="K165" s="17"/>
      <c r="L165" s="17"/>
      <c r="M165" s="17"/>
      <c r="N165" s="17"/>
      <c r="O165" s="116"/>
      <c r="P165" s="117">
        <f>IF(D165&gt;A_Stammdaten!$B$12,0,SUM(G165,H165,J165,L165:M165)-SUM(I165,K165,N165:O165))</f>
        <v>0</v>
      </c>
      <c r="Q165" s="17"/>
      <c r="R165" s="17"/>
      <c r="S165" s="17"/>
      <c r="T165" s="17"/>
      <c r="U165" s="62">
        <f t="shared" si="44"/>
        <v>0</v>
      </c>
      <c r="V165" s="34"/>
      <c r="W165" s="34"/>
      <c r="X165" s="34"/>
      <c r="Y165" s="34"/>
      <c r="Z165" s="34"/>
      <c r="AA165" s="63" t="str">
        <f t="shared" si="45"/>
        <v>-</v>
      </c>
      <c r="AB165" s="63" t="str">
        <f t="shared" si="46"/>
        <v>-</v>
      </c>
      <c r="AC165" s="63">
        <f>IF(ISBLANK($C165),0,VLOOKUP($C165,Listen!$A$2:$C$45,2,FALSE))</f>
        <v>0</v>
      </c>
      <c r="AD165" s="63">
        <f>IF(ISBLANK($C165),0,VLOOKUP($C165,Listen!$A$2:$C$45,3,FALSE))</f>
        <v>0</v>
      </c>
      <c r="AE165" s="49">
        <f t="shared" si="47"/>
        <v>0</v>
      </c>
      <c r="AF165" s="49">
        <f t="shared" si="47"/>
        <v>0</v>
      </c>
      <c r="AG165" s="49">
        <f>IFERROR(IF(OR($V165&lt;&gt;"Ja",VLOOKUP($C165,Listen!$A$2:$F$45,5,0)="Nein",D165&lt;IF(C165="LNG Anbindungsanlagen gemäß separater Festlegung",2022,2023)),$AC165,$AA165),0)</f>
        <v>0</v>
      </c>
      <c r="AH165" s="49">
        <f>IFERROR(IF(OR($V165&lt;&gt;"Ja",VLOOKUP($C165,Listen!$A$2:$F$45,5,0)="Nein",D165&lt;IF(C165="LNG Anbindungsanlagen gemäß separater Festlegung",2022,2023)),$AC165,$AA165),0)</f>
        <v>0</v>
      </c>
      <c r="AI165" s="49">
        <f>IFERROR(IF(OR($W165&lt;&gt;"Ja",VLOOKUP($C165,Listen!$A$2:$F$45,6,0)="Nein"),$AC165,$AB165),0)</f>
        <v>0</v>
      </c>
      <c r="AJ165" s="49">
        <f>IFERROR(IF(OR($W165&lt;&gt;"Ja",VLOOKUP($C165,Listen!$A$2:$F$45,6,0)="Nein"),$AC165,$AB165),0)</f>
        <v>0</v>
      </c>
      <c r="AK165" s="49">
        <f>IFERROR(IF(OR($W165&lt;&gt;"Ja",VLOOKUP($C165,Listen!$A$2:$F$45,6,0)="Nein"),$AC165,$AB165),0)</f>
        <v>0</v>
      </c>
      <c r="AL165" s="51">
        <f t="shared" si="48"/>
        <v>0</v>
      </c>
      <c r="AM165" s="296">
        <f>IFERROR(IF(VLOOKUP($C165,Listen!$A$2:$F$45,6,0)="Ja",MAX(BC165:BD165),D_SAV!$BC165),0)</f>
        <v>0</v>
      </c>
      <c r="AN165" s="51">
        <f t="shared" si="49"/>
        <v>0</v>
      </c>
      <c r="AP165" s="304">
        <f t="shared" si="50"/>
        <v>0</v>
      </c>
      <c r="AQ165" s="304">
        <f t="shared" si="51"/>
        <v>0</v>
      </c>
      <c r="AR165" s="304">
        <f t="shared" si="52"/>
        <v>0</v>
      </c>
      <c r="AS165" s="304">
        <f t="shared" si="53"/>
        <v>0</v>
      </c>
      <c r="AT165" s="304">
        <f t="shared" si="54"/>
        <v>0</v>
      </c>
      <c r="AU165" s="304">
        <f t="shared" si="55"/>
        <v>0</v>
      </c>
      <c r="AV165" s="304">
        <f t="shared" si="56"/>
        <v>0</v>
      </c>
      <c r="AW165" s="304">
        <f t="shared" si="57"/>
        <v>0</v>
      </c>
      <c r="AX165" s="304">
        <f t="shared" si="58"/>
        <v>0</v>
      </c>
      <c r="AY165" s="304">
        <f t="shared" si="59"/>
        <v>0</v>
      </c>
      <c r="AZ165" s="304">
        <f t="shared" si="60"/>
        <v>0</v>
      </c>
      <c r="BA165" s="304">
        <f t="shared" si="61"/>
        <v>0</v>
      </c>
      <c r="BB165" s="304">
        <f t="shared" si="62"/>
        <v>0</v>
      </c>
      <c r="BC165" s="304">
        <f t="shared" si="63"/>
        <v>0</v>
      </c>
      <c r="BD165" s="304">
        <f t="shared" si="64"/>
        <v>0</v>
      </c>
      <c r="BE165" s="304">
        <f>IFERROR(IF(VLOOKUP($C165,Listen!$A$2:$F$45,6,0)="Ja",BB165-MAX(BC165:BD165),BB165-BC165),0)</f>
        <v>0</v>
      </c>
    </row>
    <row r="166" spans="1:57" s="32" customFormat="1" x14ac:dyDescent="0.25">
      <c r="A166" s="320" t="str">
        <f>IF(AND(D166&lt;&gt;0,C166&lt;&gt;0,E166&lt;&gt;0),IF(B166&lt;&gt;0,CONCATENATE(B166,"-AGr",VLOOKUP(C166,Listen!$A$2:$D$45,4,FALSE),"-",D166,"-",E166,),CONCATENATE("AGr",VLOOKUP(C166,Listen!$A$2:$D$45,4,FALSE),"-",D166,"-",E166)),"keine vollständige ID")</f>
        <v>keine vollständige ID</v>
      </c>
      <c r="B166" s="301"/>
      <c r="C166" s="287"/>
      <c r="D166" s="34"/>
      <c r="E166" s="306"/>
      <c r="F166" s="116"/>
      <c r="G166" s="17"/>
      <c r="H166" s="17"/>
      <c r="I166" s="17"/>
      <c r="J166" s="17"/>
      <c r="K166" s="17"/>
      <c r="L166" s="17"/>
      <c r="M166" s="17"/>
      <c r="N166" s="17"/>
      <c r="O166" s="116"/>
      <c r="P166" s="117">
        <f>IF(D166&gt;A_Stammdaten!$B$12,0,SUM(G166,H166,J166,L166:M166)-SUM(I166,K166,N166:O166))</f>
        <v>0</v>
      </c>
      <c r="Q166" s="17"/>
      <c r="R166" s="17"/>
      <c r="S166" s="17"/>
      <c r="T166" s="17"/>
      <c r="U166" s="62">
        <f t="shared" si="44"/>
        <v>0</v>
      </c>
      <c r="V166" s="34"/>
      <c r="W166" s="34"/>
      <c r="X166" s="34"/>
      <c r="Y166" s="34"/>
      <c r="Z166" s="34"/>
      <c r="AA166" s="63" t="str">
        <f t="shared" si="45"/>
        <v>-</v>
      </c>
      <c r="AB166" s="63" t="str">
        <f t="shared" si="46"/>
        <v>-</v>
      </c>
      <c r="AC166" s="63">
        <f>IF(ISBLANK($C166),0,VLOOKUP($C166,Listen!$A$2:$C$45,2,FALSE))</f>
        <v>0</v>
      </c>
      <c r="AD166" s="63">
        <f>IF(ISBLANK($C166),0,VLOOKUP($C166,Listen!$A$2:$C$45,3,FALSE))</f>
        <v>0</v>
      </c>
      <c r="AE166" s="49">
        <f t="shared" si="47"/>
        <v>0</v>
      </c>
      <c r="AF166" s="49">
        <f t="shared" si="47"/>
        <v>0</v>
      </c>
      <c r="AG166" s="49">
        <f>IFERROR(IF(OR($V166&lt;&gt;"Ja",VLOOKUP($C166,Listen!$A$2:$F$45,5,0)="Nein",D166&lt;IF(C166="LNG Anbindungsanlagen gemäß separater Festlegung",2022,2023)),$AC166,$AA166),0)</f>
        <v>0</v>
      </c>
      <c r="AH166" s="49">
        <f>IFERROR(IF(OR($V166&lt;&gt;"Ja",VLOOKUP($C166,Listen!$A$2:$F$45,5,0)="Nein",D166&lt;IF(C166="LNG Anbindungsanlagen gemäß separater Festlegung",2022,2023)),$AC166,$AA166),0)</f>
        <v>0</v>
      </c>
      <c r="AI166" s="49">
        <f>IFERROR(IF(OR($W166&lt;&gt;"Ja",VLOOKUP($C166,Listen!$A$2:$F$45,6,0)="Nein"),$AC166,$AB166),0)</f>
        <v>0</v>
      </c>
      <c r="AJ166" s="49">
        <f>IFERROR(IF(OR($W166&lt;&gt;"Ja",VLOOKUP($C166,Listen!$A$2:$F$45,6,0)="Nein"),$AC166,$AB166),0)</f>
        <v>0</v>
      </c>
      <c r="AK166" s="49">
        <f>IFERROR(IF(OR($W166&lt;&gt;"Ja",VLOOKUP($C166,Listen!$A$2:$F$45,6,0)="Nein"),$AC166,$AB166),0)</f>
        <v>0</v>
      </c>
      <c r="AL166" s="51">
        <f t="shared" si="48"/>
        <v>0</v>
      </c>
      <c r="AM166" s="296">
        <f>IFERROR(IF(VLOOKUP($C166,Listen!$A$2:$F$45,6,0)="Ja",MAX(BC166:BD166),D_SAV!$BC166),0)</f>
        <v>0</v>
      </c>
      <c r="AN166" s="51">
        <f t="shared" si="49"/>
        <v>0</v>
      </c>
      <c r="AP166" s="304">
        <f t="shared" si="50"/>
        <v>0</v>
      </c>
      <c r="AQ166" s="304">
        <f t="shared" si="51"/>
        <v>0</v>
      </c>
      <c r="AR166" s="304">
        <f t="shared" si="52"/>
        <v>0</v>
      </c>
      <c r="AS166" s="304">
        <f t="shared" si="53"/>
        <v>0</v>
      </c>
      <c r="AT166" s="304">
        <f t="shared" si="54"/>
        <v>0</v>
      </c>
      <c r="AU166" s="304">
        <f t="shared" si="55"/>
        <v>0</v>
      </c>
      <c r="AV166" s="304">
        <f t="shared" si="56"/>
        <v>0</v>
      </c>
      <c r="AW166" s="304">
        <f t="shared" si="57"/>
        <v>0</v>
      </c>
      <c r="AX166" s="304">
        <f t="shared" si="58"/>
        <v>0</v>
      </c>
      <c r="AY166" s="304">
        <f t="shared" si="59"/>
        <v>0</v>
      </c>
      <c r="AZ166" s="304">
        <f t="shared" si="60"/>
        <v>0</v>
      </c>
      <c r="BA166" s="304">
        <f t="shared" si="61"/>
        <v>0</v>
      </c>
      <c r="BB166" s="304">
        <f t="shared" si="62"/>
        <v>0</v>
      </c>
      <c r="BC166" s="304">
        <f t="shared" si="63"/>
        <v>0</v>
      </c>
      <c r="BD166" s="304">
        <f t="shared" si="64"/>
        <v>0</v>
      </c>
      <c r="BE166" s="304">
        <f>IFERROR(IF(VLOOKUP($C166,Listen!$A$2:$F$45,6,0)="Ja",BB166-MAX(BC166:BD166),BB166-BC166),0)</f>
        <v>0</v>
      </c>
    </row>
    <row r="167" spans="1:57" s="32" customFormat="1" x14ac:dyDescent="0.25">
      <c r="A167" s="320" t="str">
        <f>IF(AND(D167&lt;&gt;0,C167&lt;&gt;0,E167&lt;&gt;0),IF(B167&lt;&gt;0,CONCATENATE(B167,"-AGr",VLOOKUP(C167,Listen!$A$2:$D$45,4,FALSE),"-",D167,"-",E167,),CONCATENATE("AGr",VLOOKUP(C167,Listen!$A$2:$D$45,4,FALSE),"-",D167,"-",E167)),"keine vollständige ID")</f>
        <v>keine vollständige ID</v>
      </c>
      <c r="B167" s="301"/>
      <c r="C167" s="287"/>
      <c r="D167" s="34"/>
      <c r="E167" s="306"/>
      <c r="F167" s="116"/>
      <c r="G167" s="17"/>
      <c r="H167" s="17"/>
      <c r="I167" s="17"/>
      <c r="J167" s="17"/>
      <c r="K167" s="17"/>
      <c r="L167" s="17"/>
      <c r="M167" s="17"/>
      <c r="N167" s="17"/>
      <c r="O167" s="116"/>
      <c r="P167" s="117">
        <f>IF(D167&gt;A_Stammdaten!$B$12,0,SUM(G167,H167,J167,L167:M167)-SUM(I167,K167,N167:O167))</f>
        <v>0</v>
      </c>
      <c r="Q167" s="17"/>
      <c r="R167" s="17"/>
      <c r="S167" s="17"/>
      <c r="T167" s="17"/>
      <c r="U167" s="62">
        <f t="shared" si="44"/>
        <v>0</v>
      </c>
      <c r="V167" s="34"/>
      <c r="W167" s="34"/>
      <c r="X167" s="34"/>
      <c r="Y167" s="34"/>
      <c r="Z167" s="34"/>
      <c r="AA167" s="63" t="str">
        <f t="shared" si="45"/>
        <v>-</v>
      </c>
      <c r="AB167" s="63" t="str">
        <f t="shared" si="46"/>
        <v>-</v>
      </c>
      <c r="AC167" s="63">
        <f>IF(ISBLANK($C167),0,VLOOKUP($C167,Listen!$A$2:$C$45,2,FALSE))</f>
        <v>0</v>
      </c>
      <c r="AD167" s="63">
        <f>IF(ISBLANK($C167),0,VLOOKUP($C167,Listen!$A$2:$C$45,3,FALSE))</f>
        <v>0</v>
      </c>
      <c r="AE167" s="49">
        <f t="shared" si="47"/>
        <v>0</v>
      </c>
      <c r="AF167" s="49">
        <f t="shared" si="47"/>
        <v>0</v>
      </c>
      <c r="AG167" s="49">
        <f>IFERROR(IF(OR($V167&lt;&gt;"Ja",VLOOKUP($C167,Listen!$A$2:$F$45,5,0)="Nein",D167&lt;IF(C167="LNG Anbindungsanlagen gemäß separater Festlegung",2022,2023)),$AC167,$AA167),0)</f>
        <v>0</v>
      </c>
      <c r="AH167" s="49">
        <f>IFERROR(IF(OR($V167&lt;&gt;"Ja",VLOOKUP($C167,Listen!$A$2:$F$45,5,0)="Nein",D167&lt;IF(C167="LNG Anbindungsanlagen gemäß separater Festlegung",2022,2023)),$AC167,$AA167),0)</f>
        <v>0</v>
      </c>
      <c r="AI167" s="49">
        <f>IFERROR(IF(OR($W167&lt;&gt;"Ja",VLOOKUP($C167,Listen!$A$2:$F$45,6,0)="Nein"),$AC167,$AB167),0)</f>
        <v>0</v>
      </c>
      <c r="AJ167" s="49">
        <f>IFERROR(IF(OR($W167&lt;&gt;"Ja",VLOOKUP($C167,Listen!$A$2:$F$45,6,0)="Nein"),$AC167,$AB167),0)</f>
        <v>0</v>
      </c>
      <c r="AK167" s="49">
        <f>IFERROR(IF(OR($W167&lt;&gt;"Ja",VLOOKUP($C167,Listen!$A$2:$F$45,6,0)="Nein"),$AC167,$AB167),0)</f>
        <v>0</v>
      </c>
      <c r="AL167" s="51">
        <f t="shared" si="48"/>
        <v>0</v>
      </c>
      <c r="AM167" s="296">
        <f>IFERROR(IF(VLOOKUP($C167,Listen!$A$2:$F$45,6,0)="Ja",MAX(BC167:BD167),D_SAV!$BC167),0)</f>
        <v>0</v>
      </c>
      <c r="AN167" s="51">
        <f t="shared" si="49"/>
        <v>0</v>
      </c>
      <c r="AP167" s="304">
        <f t="shared" si="50"/>
        <v>0</v>
      </c>
      <c r="AQ167" s="304">
        <f t="shared" si="51"/>
        <v>0</v>
      </c>
      <c r="AR167" s="304">
        <f t="shared" si="52"/>
        <v>0</v>
      </c>
      <c r="AS167" s="304">
        <f t="shared" si="53"/>
        <v>0</v>
      </c>
      <c r="AT167" s="304">
        <f t="shared" si="54"/>
        <v>0</v>
      </c>
      <c r="AU167" s="304">
        <f t="shared" si="55"/>
        <v>0</v>
      </c>
      <c r="AV167" s="304">
        <f t="shared" si="56"/>
        <v>0</v>
      </c>
      <c r="AW167" s="304">
        <f t="shared" si="57"/>
        <v>0</v>
      </c>
      <c r="AX167" s="304">
        <f t="shared" si="58"/>
        <v>0</v>
      </c>
      <c r="AY167" s="304">
        <f t="shared" si="59"/>
        <v>0</v>
      </c>
      <c r="AZ167" s="304">
        <f t="shared" si="60"/>
        <v>0</v>
      </c>
      <c r="BA167" s="304">
        <f t="shared" si="61"/>
        <v>0</v>
      </c>
      <c r="BB167" s="304">
        <f t="shared" si="62"/>
        <v>0</v>
      </c>
      <c r="BC167" s="304">
        <f t="shared" si="63"/>
        <v>0</v>
      </c>
      <c r="BD167" s="304">
        <f t="shared" si="64"/>
        <v>0</v>
      </c>
      <c r="BE167" s="304">
        <f>IFERROR(IF(VLOOKUP($C167,Listen!$A$2:$F$45,6,0)="Ja",BB167-MAX(BC167:BD167),BB167-BC167),0)</f>
        <v>0</v>
      </c>
    </row>
    <row r="168" spans="1:57" s="32" customFormat="1" x14ac:dyDescent="0.25">
      <c r="A168" s="320" t="str">
        <f>IF(AND(D168&lt;&gt;0,C168&lt;&gt;0,E168&lt;&gt;0),IF(B168&lt;&gt;0,CONCATENATE(B168,"-AGr",VLOOKUP(C168,Listen!$A$2:$D$45,4,FALSE),"-",D168,"-",E168,),CONCATENATE("AGr",VLOOKUP(C168,Listen!$A$2:$D$45,4,FALSE),"-",D168,"-",E168)),"keine vollständige ID")</f>
        <v>keine vollständige ID</v>
      </c>
      <c r="B168" s="301"/>
      <c r="C168" s="287"/>
      <c r="D168" s="34"/>
      <c r="E168" s="306"/>
      <c r="F168" s="116"/>
      <c r="G168" s="17"/>
      <c r="H168" s="17"/>
      <c r="I168" s="17"/>
      <c r="J168" s="17"/>
      <c r="K168" s="17"/>
      <c r="L168" s="17"/>
      <c r="M168" s="17"/>
      <c r="N168" s="17"/>
      <c r="O168" s="116"/>
      <c r="P168" s="117">
        <f>IF(D168&gt;A_Stammdaten!$B$12,0,SUM(G168,H168,J168,L168:M168)-SUM(I168,K168,N168:O168))</f>
        <v>0</v>
      </c>
      <c r="Q168" s="17"/>
      <c r="R168" s="17"/>
      <c r="S168" s="17"/>
      <c r="T168" s="17"/>
      <c r="U168" s="62">
        <f t="shared" si="44"/>
        <v>0</v>
      </c>
      <c r="V168" s="34"/>
      <c r="W168" s="34"/>
      <c r="X168" s="34"/>
      <c r="Y168" s="34"/>
      <c r="Z168" s="34"/>
      <c r="AA168" s="63" t="str">
        <f t="shared" si="45"/>
        <v>-</v>
      </c>
      <c r="AB168" s="63" t="str">
        <f t="shared" si="46"/>
        <v>-</v>
      </c>
      <c r="AC168" s="63">
        <f>IF(ISBLANK($C168),0,VLOOKUP($C168,Listen!$A$2:$C$45,2,FALSE))</f>
        <v>0</v>
      </c>
      <c r="AD168" s="63">
        <f>IF(ISBLANK($C168),0,VLOOKUP($C168,Listen!$A$2:$C$45,3,FALSE))</f>
        <v>0</v>
      </c>
      <c r="AE168" s="49">
        <f t="shared" si="47"/>
        <v>0</v>
      </c>
      <c r="AF168" s="49">
        <f t="shared" si="47"/>
        <v>0</v>
      </c>
      <c r="AG168" s="49">
        <f>IFERROR(IF(OR($V168&lt;&gt;"Ja",VLOOKUP($C168,Listen!$A$2:$F$45,5,0)="Nein",D168&lt;IF(C168="LNG Anbindungsanlagen gemäß separater Festlegung",2022,2023)),$AC168,$AA168),0)</f>
        <v>0</v>
      </c>
      <c r="AH168" s="49">
        <f>IFERROR(IF(OR($V168&lt;&gt;"Ja",VLOOKUP($C168,Listen!$A$2:$F$45,5,0)="Nein",D168&lt;IF(C168="LNG Anbindungsanlagen gemäß separater Festlegung",2022,2023)),$AC168,$AA168),0)</f>
        <v>0</v>
      </c>
      <c r="AI168" s="49">
        <f>IFERROR(IF(OR($W168&lt;&gt;"Ja",VLOOKUP($C168,Listen!$A$2:$F$45,6,0)="Nein"),$AC168,$AB168),0)</f>
        <v>0</v>
      </c>
      <c r="AJ168" s="49">
        <f>IFERROR(IF(OR($W168&lt;&gt;"Ja",VLOOKUP($C168,Listen!$A$2:$F$45,6,0)="Nein"),$AC168,$AB168),0)</f>
        <v>0</v>
      </c>
      <c r="AK168" s="49">
        <f>IFERROR(IF(OR($W168&lt;&gt;"Ja",VLOOKUP($C168,Listen!$A$2:$F$45,6,0)="Nein"),$AC168,$AB168),0)</f>
        <v>0</v>
      </c>
      <c r="AL168" s="51">
        <f t="shared" si="48"/>
        <v>0</v>
      </c>
      <c r="AM168" s="296">
        <f>IFERROR(IF(VLOOKUP($C168,Listen!$A$2:$F$45,6,0)="Ja",MAX(BC168:BD168),D_SAV!$BC168),0)</f>
        <v>0</v>
      </c>
      <c r="AN168" s="51">
        <f t="shared" si="49"/>
        <v>0</v>
      </c>
      <c r="AP168" s="304">
        <f t="shared" si="50"/>
        <v>0</v>
      </c>
      <c r="AQ168" s="304">
        <f t="shared" si="51"/>
        <v>0</v>
      </c>
      <c r="AR168" s="304">
        <f t="shared" si="52"/>
        <v>0</v>
      </c>
      <c r="AS168" s="304">
        <f t="shared" si="53"/>
        <v>0</v>
      </c>
      <c r="AT168" s="304">
        <f t="shared" si="54"/>
        <v>0</v>
      </c>
      <c r="AU168" s="304">
        <f t="shared" si="55"/>
        <v>0</v>
      </c>
      <c r="AV168" s="304">
        <f t="shared" si="56"/>
        <v>0</v>
      </c>
      <c r="AW168" s="304">
        <f t="shared" si="57"/>
        <v>0</v>
      </c>
      <c r="AX168" s="304">
        <f t="shared" si="58"/>
        <v>0</v>
      </c>
      <c r="AY168" s="304">
        <f t="shared" si="59"/>
        <v>0</v>
      </c>
      <c r="AZ168" s="304">
        <f t="shared" si="60"/>
        <v>0</v>
      </c>
      <c r="BA168" s="304">
        <f t="shared" si="61"/>
        <v>0</v>
      </c>
      <c r="BB168" s="304">
        <f t="shared" si="62"/>
        <v>0</v>
      </c>
      <c r="BC168" s="304">
        <f t="shared" si="63"/>
        <v>0</v>
      </c>
      <c r="BD168" s="304">
        <f t="shared" si="64"/>
        <v>0</v>
      </c>
      <c r="BE168" s="304">
        <f>IFERROR(IF(VLOOKUP($C168,Listen!$A$2:$F$45,6,0)="Ja",BB168-MAX(BC168:BD168),BB168-BC168),0)</f>
        <v>0</v>
      </c>
    </row>
    <row r="169" spans="1:57" s="32" customFormat="1" x14ac:dyDescent="0.25">
      <c r="A169" s="320" t="str">
        <f>IF(AND(D169&lt;&gt;0,C169&lt;&gt;0,E169&lt;&gt;0),IF(B169&lt;&gt;0,CONCATENATE(B169,"-AGr",VLOOKUP(C169,Listen!$A$2:$D$45,4,FALSE),"-",D169,"-",E169,),CONCATENATE("AGr",VLOOKUP(C169,Listen!$A$2:$D$45,4,FALSE),"-",D169,"-",E169)),"keine vollständige ID")</f>
        <v>keine vollständige ID</v>
      </c>
      <c r="B169" s="301"/>
      <c r="C169" s="287"/>
      <c r="D169" s="34"/>
      <c r="E169" s="306"/>
      <c r="F169" s="116"/>
      <c r="G169" s="17"/>
      <c r="H169" s="17"/>
      <c r="I169" s="17"/>
      <c r="J169" s="17"/>
      <c r="K169" s="17"/>
      <c r="L169" s="17"/>
      <c r="M169" s="17"/>
      <c r="N169" s="17"/>
      <c r="O169" s="116"/>
      <c r="P169" s="117">
        <f>IF(D169&gt;A_Stammdaten!$B$12,0,SUM(G169,H169,J169,L169:M169)-SUM(I169,K169,N169:O169))</f>
        <v>0</v>
      </c>
      <c r="Q169" s="17"/>
      <c r="R169" s="17"/>
      <c r="S169" s="17"/>
      <c r="T169" s="17"/>
      <c r="U169" s="62">
        <f t="shared" si="44"/>
        <v>0</v>
      </c>
      <c r="V169" s="34"/>
      <c r="W169" s="34"/>
      <c r="X169" s="34"/>
      <c r="Y169" s="34"/>
      <c r="Z169" s="34"/>
      <c r="AA169" s="63" t="str">
        <f t="shared" si="45"/>
        <v>-</v>
      </c>
      <c r="AB169" s="63" t="str">
        <f t="shared" si="46"/>
        <v>-</v>
      </c>
      <c r="AC169" s="63">
        <f>IF(ISBLANK($C169),0,VLOOKUP($C169,Listen!$A$2:$C$45,2,FALSE))</f>
        <v>0</v>
      </c>
      <c r="AD169" s="63">
        <f>IF(ISBLANK($C169),0,VLOOKUP($C169,Listen!$A$2:$C$45,3,FALSE))</f>
        <v>0</v>
      </c>
      <c r="AE169" s="49">
        <f t="shared" si="47"/>
        <v>0</v>
      </c>
      <c r="AF169" s="49">
        <f t="shared" si="47"/>
        <v>0</v>
      </c>
      <c r="AG169" s="49">
        <f>IFERROR(IF(OR($V169&lt;&gt;"Ja",VLOOKUP($C169,Listen!$A$2:$F$45,5,0)="Nein",D169&lt;IF(C169="LNG Anbindungsanlagen gemäß separater Festlegung",2022,2023)),$AC169,$AA169),0)</f>
        <v>0</v>
      </c>
      <c r="AH169" s="49">
        <f>IFERROR(IF(OR($V169&lt;&gt;"Ja",VLOOKUP($C169,Listen!$A$2:$F$45,5,0)="Nein",D169&lt;IF(C169="LNG Anbindungsanlagen gemäß separater Festlegung",2022,2023)),$AC169,$AA169),0)</f>
        <v>0</v>
      </c>
      <c r="AI169" s="49">
        <f>IFERROR(IF(OR($W169&lt;&gt;"Ja",VLOOKUP($C169,Listen!$A$2:$F$45,6,0)="Nein"),$AC169,$AB169),0)</f>
        <v>0</v>
      </c>
      <c r="AJ169" s="49">
        <f>IFERROR(IF(OR($W169&lt;&gt;"Ja",VLOOKUP($C169,Listen!$A$2:$F$45,6,0)="Nein"),$AC169,$AB169),0)</f>
        <v>0</v>
      </c>
      <c r="AK169" s="49">
        <f>IFERROR(IF(OR($W169&lt;&gt;"Ja",VLOOKUP($C169,Listen!$A$2:$F$45,6,0)="Nein"),$AC169,$AB169),0)</f>
        <v>0</v>
      </c>
      <c r="AL169" s="51">
        <f t="shared" si="48"/>
        <v>0</v>
      </c>
      <c r="AM169" s="296">
        <f>IFERROR(IF(VLOOKUP($C169,Listen!$A$2:$F$45,6,0)="Ja",MAX(BC169:BD169),D_SAV!$BC169),0)</f>
        <v>0</v>
      </c>
      <c r="AN169" s="51">
        <f t="shared" si="49"/>
        <v>0</v>
      </c>
      <c r="AP169" s="304">
        <f t="shared" si="50"/>
        <v>0</v>
      </c>
      <c r="AQ169" s="304">
        <f t="shared" si="51"/>
        <v>0</v>
      </c>
      <c r="AR169" s="304">
        <f t="shared" si="52"/>
        <v>0</v>
      </c>
      <c r="AS169" s="304">
        <f t="shared" si="53"/>
        <v>0</v>
      </c>
      <c r="AT169" s="304">
        <f t="shared" si="54"/>
        <v>0</v>
      </c>
      <c r="AU169" s="304">
        <f t="shared" si="55"/>
        <v>0</v>
      </c>
      <c r="AV169" s="304">
        <f t="shared" si="56"/>
        <v>0</v>
      </c>
      <c r="AW169" s="304">
        <f t="shared" si="57"/>
        <v>0</v>
      </c>
      <c r="AX169" s="304">
        <f t="shared" si="58"/>
        <v>0</v>
      </c>
      <c r="AY169" s="304">
        <f t="shared" si="59"/>
        <v>0</v>
      </c>
      <c r="AZ169" s="304">
        <f t="shared" si="60"/>
        <v>0</v>
      </c>
      <c r="BA169" s="304">
        <f t="shared" si="61"/>
        <v>0</v>
      </c>
      <c r="BB169" s="304">
        <f t="shared" si="62"/>
        <v>0</v>
      </c>
      <c r="BC169" s="304">
        <f t="shared" si="63"/>
        <v>0</v>
      </c>
      <c r="BD169" s="304">
        <f t="shared" si="64"/>
        <v>0</v>
      </c>
      <c r="BE169" s="304">
        <f>IFERROR(IF(VLOOKUP($C169,Listen!$A$2:$F$45,6,0)="Ja",BB169-MAX(BC169:BD169),BB169-BC169),0)</f>
        <v>0</v>
      </c>
    </row>
    <row r="170" spans="1:57" s="32" customFormat="1" x14ac:dyDescent="0.25">
      <c r="A170" s="320" t="str">
        <f>IF(AND(D170&lt;&gt;0,C170&lt;&gt;0,E170&lt;&gt;0),IF(B170&lt;&gt;0,CONCATENATE(B170,"-AGr",VLOOKUP(C170,Listen!$A$2:$D$45,4,FALSE),"-",D170,"-",E170,),CONCATENATE("AGr",VLOOKUP(C170,Listen!$A$2:$D$45,4,FALSE),"-",D170,"-",E170)),"keine vollständige ID")</f>
        <v>keine vollständige ID</v>
      </c>
      <c r="B170" s="301"/>
      <c r="C170" s="287"/>
      <c r="D170" s="34"/>
      <c r="E170" s="306"/>
      <c r="F170" s="116"/>
      <c r="G170" s="17"/>
      <c r="H170" s="17"/>
      <c r="I170" s="17"/>
      <c r="J170" s="17"/>
      <c r="K170" s="17"/>
      <c r="L170" s="17"/>
      <c r="M170" s="17"/>
      <c r="N170" s="17"/>
      <c r="O170" s="116"/>
      <c r="P170" s="117">
        <f>IF(D170&gt;A_Stammdaten!$B$12,0,SUM(G170,H170,J170,L170:M170)-SUM(I170,K170,N170:O170))</f>
        <v>0</v>
      </c>
      <c r="Q170" s="17"/>
      <c r="R170" s="17"/>
      <c r="S170" s="17"/>
      <c r="T170" s="17"/>
      <c r="U170" s="62">
        <f t="shared" si="44"/>
        <v>0</v>
      </c>
      <c r="V170" s="34"/>
      <c r="W170" s="34"/>
      <c r="X170" s="34"/>
      <c r="Y170" s="34"/>
      <c r="Z170" s="34"/>
      <c r="AA170" s="63" t="str">
        <f t="shared" si="45"/>
        <v>-</v>
      </c>
      <c r="AB170" s="63" t="str">
        <f t="shared" si="46"/>
        <v>-</v>
      </c>
      <c r="AC170" s="63">
        <f>IF(ISBLANK($C170),0,VLOOKUP($C170,Listen!$A$2:$C$45,2,FALSE))</f>
        <v>0</v>
      </c>
      <c r="AD170" s="63">
        <f>IF(ISBLANK($C170),0,VLOOKUP($C170,Listen!$A$2:$C$45,3,FALSE))</f>
        <v>0</v>
      </c>
      <c r="AE170" s="49">
        <f t="shared" si="47"/>
        <v>0</v>
      </c>
      <c r="AF170" s="49">
        <f t="shared" si="47"/>
        <v>0</v>
      </c>
      <c r="AG170" s="49">
        <f>IFERROR(IF(OR($V170&lt;&gt;"Ja",VLOOKUP($C170,Listen!$A$2:$F$45,5,0)="Nein",D170&lt;IF(C170="LNG Anbindungsanlagen gemäß separater Festlegung",2022,2023)),$AC170,$AA170),0)</f>
        <v>0</v>
      </c>
      <c r="AH170" s="49">
        <f>IFERROR(IF(OR($V170&lt;&gt;"Ja",VLOOKUP($C170,Listen!$A$2:$F$45,5,0)="Nein",D170&lt;IF(C170="LNG Anbindungsanlagen gemäß separater Festlegung",2022,2023)),$AC170,$AA170),0)</f>
        <v>0</v>
      </c>
      <c r="AI170" s="49">
        <f>IFERROR(IF(OR($W170&lt;&gt;"Ja",VLOOKUP($C170,Listen!$A$2:$F$45,6,0)="Nein"),$AC170,$AB170),0)</f>
        <v>0</v>
      </c>
      <c r="AJ170" s="49">
        <f>IFERROR(IF(OR($W170&lt;&gt;"Ja",VLOOKUP($C170,Listen!$A$2:$F$45,6,0)="Nein"),$AC170,$AB170),0)</f>
        <v>0</v>
      </c>
      <c r="AK170" s="49">
        <f>IFERROR(IF(OR($W170&lt;&gt;"Ja",VLOOKUP($C170,Listen!$A$2:$F$45,6,0)="Nein"),$AC170,$AB170),0)</f>
        <v>0</v>
      </c>
      <c r="AL170" s="51">
        <f t="shared" si="48"/>
        <v>0</v>
      </c>
      <c r="AM170" s="296">
        <f>IFERROR(IF(VLOOKUP($C170,Listen!$A$2:$F$45,6,0)="Ja",MAX(BC170:BD170),D_SAV!$BC170),0)</f>
        <v>0</v>
      </c>
      <c r="AN170" s="51">
        <f t="shared" si="49"/>
        <v>0</v>
      </c>
      <c r="AP170" s="304">
        <f t="shared" si="50"/>
        <v>0</v>
      </c>
      <c r="AQ170" s="304">
        <f t="shared" si="51"/>
        <v>0</v>
      </c>
      <c r="AR170" s="304">
        <f t="shared" si="52"/>
        <v>0</v>
      </c>
      <c r="AS170" s="304">
        <f t="shared" si="53"/>
        <v>0</v>
      </c>
      <c r="AT170" s="304">
        <f t="shared" si="54"/>
        <v>0</v>
      </c>
      <c r="AU170" s="304">
        <f t="shared" si="55"/>
        <v>0</v>
      </c>
      <c r="AV170" s="304">
        <f t="shared" si="56"/>
        <v>0</v>
      </c>
      <c r="AW170" s="304">
        <f t="shared" si="57"/>
        <v>0</v>
      </c>
      <c r="AX170" s="304">
        <f t="shared" si="58"/>
        <v>0</v>
      </c>
      <c r="AY170" s="304">
        <f t="shared" si="59"/>
        <v>0</v>
      </c>
      <c r="AZ170" s="304">
        <f t="shared" si="60"/>
        <v>0</v>
      </c>
      <c r="BA170" s="304">
        <f t="shared" si="61"/>
        <v>0</v>
      </c>
      <c r="BB170" s="304">
        <f t="shared" si="62"/>
        <v>0</v>
      </c>
      <c r="BC170" s="304">
        <f t="shared" si="63"/>
        <v>0</v>
      </c>
      <c r="BD170" s="304">
        <f t="shared" si="64"/>
        <v>0</v>
      </c>
      <c r="BE170" s="304">
        <f>IFERROR(IF(VLOOKUP($C170,Listen!$A$2:$F$45,6,0)="Ja",BB170-MAX(BC170:BD170),BB170-BC170),0)</f>
        <v>0</v>
      </c>
    </row>
    <row r="171" spans="1:57" s="32" customFormat="1" x14ac:dyDescent="0.25">
      <c r="A171" s="320" t="str">
        <f>IF(AND(D171&lt;&gt;0,C171&lt;&gt;0,E171&lt;&gt;0),IF(B171&lt;&gt;0,CONCATENATE(B171,"-AGr",VLOOKUP(C171,Listen!$A$2:$D$45,4,FALSE),"-",D171,"-",E171,),CONCATENATE("AGr",VLOOKUP(C171,Listen!$A$2:$D$45,4,FALSE),"-",D171,"-",E171)),"keine vollständige ID")</f>
        <v>keine vollständige ID</v>
      </c>
      <c r="B171" s="301"/>
      <c r="C171" s="287"/>
      <c r="D171" s="34"/>
      <c r="E171" s="306"/>
      <c r="F171" s="116"/>
      <c r="G171" s="17"/>
      <c r="H171" s="17"/>
      <c r="I171" s="17"/>
      <c r="J171" s="17"/>
      <c r="K171" s="17"/>
      <c r="L171" s="17"/>
      <c r="M171" s="17"/>
      <c r="N171" s="17"/>
      <c r="O171" s="116"/>
      <c r="P171" s="117">
        <f>IF(D171&gt;A_Stammdaten!$B$12,0,SUM(G171,H171,J171,L171:M171)-SUM(I171,K171,N171:O171))</f>
        <v>0</v>
      </c>
      <c r="Q171" s="17"/>
      <c r="R171" s="17"/>
      <c r="S171" s="17"/>
      <c r="T171" s="17"/>
      <c r="U171" s="62">
        <f t="shared" si="44"/>
        <v>0</v>
      </c>
      <c r="V171" s="34"/>
      <c r="W171" s="34"/>
      <c r="X171" s="34"/>
      <c r="Y171" s="34"/>
      <c r="Z171" s="34"/>
      <c r="AA171" s="63" t="str">
        <f t="shared" si="45"/>
        <v>-</v>
      </c>
      <c r="AB171" s="63" t="str">
        <f t="shared" si="46"/>
        <v>-</v>
      </c>
      <c r="AC171" s="63">
        <f>IF(ISBLANK($C171),0,VLOOKUP($C171,Listen!$A$2:$C$45,2,FALSE))</f>
        <v>0</v>
      </c>
      <c r="AD171" s="63">
        <f>IF(ISBLANK($C171),0,VLOOKUP($C171,Listen!$A$2:$C$45,3,FALSE))</f>
        <v>0</v>
      </c>
      <c r="AE171" s="49">
        <f t="shared" si="47"/>
        <v>0</v>
      </c>
      <c r="AF171" s="49">
        <f t="shared" si="47"/>
        <v>0</v>
      </c>
      <c r="AG171" s="49">
        <f>IFERROR(IF(OR($V171&lt;&gt;"Ja",VLOOKUP($C171,Listen!$A$2:$F$45,5,0)="Nein",D171&lt;IF(C171="LNG Anbindungsanlagen gemäß separater Festlegung",2022,2023)),$AC171,$AA171),0)</f>
        <v>0</v>
      </c>
      <c r="AH171" s="49">
        <f>IFERROR(IF(OR($V171&lt;&gt;"Ja",VLOOKUP($C171,Listen!$A$2:$F$45,5,0)="Nein",D171&lt;IF(C171="LNG Anbindungsanlagen gemäß separater Festlegung",2022,2023)),$AC171,$AA171),0)</f>
        <v>0</v>
      </c>
      <c r="AI171" s="49">
        <f>IFERROR(IF(OR($W171&lt;&gt;"Ja",VLOOKUP($C171,Listen!$A$2:$F$45,6,0)="Nein"),$AC171,$AB171),0)</f>
        <v>0</v>
      </c>
      <c r="AJ171" s="49">
        <f>IFERROR(IF(OR($W171&lt;&gt;"Ja",VLOOKUP($C171,Listen!$A$2:$F$45,6,0)="Nein"),$AC171,$AB171),0)</f>
        <v>0</v>
      </c>
      <c r="AK171" s="49">
        <f>IFERROR(IF(OR($W171&lt;&gt;"Ja",VLOOKUP($C171,Listen!$A$2:$F$45,6,0)="Nein"),$AC171,$AB171),0)</f>
        <v>0</v>
      </c>
      <c r="AL171" s="51">
        <f t="shared" si="48"/>
        <v>0</v>
      </c>
      <c r="AM171" s="296">
        <f>IFERROR(IF(VLOOKUP($C171,Listen!$A$2:$F$45,6,0)="Ja",MAX(BC171:BD171),D_SAV!$BC171),0)</f>
        <v>0</v>
      </c>
      <c r="AN171" s="51">
        <f t="shared" si="49"/>
        <v>0</v>
      </c>
      <c r="AP171" s="304">
        <f t="shared" si="50"/>
        <v>0</v>
      </c>
      <c r="AQ171" s="304">
        <f t="shared" si="51"/>
        <v>0</v>
      </c>
      <c r="AR171" s="304">
        <f t="shared" si="52"/>
        <v>0</v>
      </c>
      <c r="AS171" s="304">
        <f t="shared" si="53"/>
        <v>0</v>
      </c>
      <c r="AT171" s="304">
        <f t="shared" si="54"/>
        <v>0</v>
      </c>
      <c r="AU171" s="304">
        <f t="shared" si="55"/>
        <v>0</v>
      </c>
      <c r="AV171" s="304">
        <f t="shared" si="56"/>
        <v>0</v>
      </c>
      <c r="AW171" s="304">
        <f t="shared" si="57"/>
        <v>0</v>
      </c>
      <c r="AX171" s="304">
        <f t="shared" si="58"/>
        <v>0</v>
      </c>
      <c r="AY171" s="304">
        <f t="shared" si="59"/>
        <v>0</v>
      </c>
      <c r="AZ171" s="304">
        <f t="shared" si="60"/>
        <v>0</v>
      </c>
      <c r="BA171" s="304">
        <f t="shared" si="61"/>
        <v>0</v>
      </c>
      <c r="BB171" s="304">
        <f t="shared" si="62"/>
        <v>0</v>
      </c>
      <c r="BC171" s="304">
        <f t="shared" si="63"/>
        <v>0</v>
      </c>
      <c r="BD171" s="304">
        <f t="shared" si="64"/>
        <v>0</v>
      </c>
      <c r="BE171" s="304">
        <f>IFERROR(IF(VLOOKUP($C171,Listen!$A$2:$F$45,6,0)="Ja",BB171-MAX(BC171:BD171),BB171-BC171),0)</f>
        <v>0</v>
      </c>
    </row>
    <row r="172" spans="1:57" s="32" customFormat="1" x14ac:dyDescent="0.25">
      <c r="A172" s="320" t="str">
        <f>IF(AND(D172&lt;&gt;0,C172&lt;&gt;0,E172&lt;&gt;0),IF(B172&lt;&gt;0,CONCATENATE(B172,"-AGr",VLOOKUP(C172,Listen!$A$2:$D$45,4,FALSE),"-",D172,"-",E172,),CONCATENATE("AGr",VLOOKUP(C172,Listen!$A$2:$D$45,4,FALSE),"-",D172,"-",E172)),"keine vollständige ID")</f>
        <v>keine vollständige ID</v>
      </c>
      <c r="B172" s="301"/>
      <c r="C172" s="287"/>
      <c r="D172" s="34"/>
      <c r="E172" s="306"/>
      <c r="F172" s="116"/>
      <c r="G172" s="17"/>
      <c r="H172" s="17"/>
      <c r="I172" s="17"/>
      <c r="J172" s="17"/>
      <c r="K172" s="17"/>
      <c r="L172" s="17"/>
      <c r="M172" s="17"/>
      <c r="N172" s="17"/>
      <c r="O172" s="116"/>
      <c r="P172" s="117">
        <f>IF(D172&gt;A_Stammdaten!$B$12,0,SUM(G172,H172,J172,L172:M172)-SUM(I172,K172,N172:O172))</f>
        <v>0</v>
      </c>
      <c r="Q172" s="17"/>
      <c r="R172" s="17"/>
      <c r="S172" s="17"/>
      <c r="T172" s="17"/>
      <c r="U172" s="62">
        <f t="shared" si="44"/>
        <v>0</v>
      </c>
      <c r="V172" s="34"/>
      <c r="W172" s="34"/>
      <c r="X172" s="34"/>
      <c r="Y172" s="34"/>
      <c r="Z172" s="34"/>
      <c r="AA172" s="63" t="str">
        <f t="shared" si="45"/>
        <v>-</v>
      </c>
      <c r="AB172" s="63" t="str">
        <f t="shared" si="46"/>
        <v>-</v>
      </c>
      <c r="AC172" s="63">
        <f>IF(ISBLANK($C172),0,VLOOKUP($C172,Listen!$A$2:$C$45,2,FALSE))</f>
        <v>0</v>
      </c>
      <c r="AD172" s="63">
        <f>IF(ISBLANK($C172),0,VLOOKUP($C172,Listen!$A$2:$C$45,3,FALSE))</f>
        <v>0</v>
      </c>
      <c r="AE172" s="49">
        <f t="shared" si="47"/>
        <v>0</v>
      </c>
      <c r="AF172" s="49">
        <f t="shared" si="47"/>
        <v>0</v>
      </c>
      <c r="AG172" s="49">
        <f>IFERROR(IF(OR($V172&lt;&gt;"Ja",VLOOKUP($C172,Listen!$A$2:$F$45,5,0)="Nein",D172&lt;IF(C172="LNG Anbindungsanlagen gemäß separater Festlegung",2022,2023)),$AC172,$AA172),0)</f>
        <v>0</v>
      </c>
      <c r="AH172" s="49">
        <f>IFERROR(IF(OR($V172&lt;&gt;"Ja",VLOOKUP($C172,Listen!$A$2:$F$45,5,0)="Nein",D172&lt;IF(C172="LNG Anbindungsanlagen gemäß separater Festlegung",2022,2023)),$AC172,$AA172),0)</f>
        <v>0</v>
      </c>
      <c r="AI172" s="49">
        <f>IFERROR(IF(OR($W172&lt;&gt;"Ja",VLOOKUP($C172,Listen!$A$2:$F$45,6,0)="Nein"),$AC172,$AB172),0)</f>
        <v>0</v>
      </c>
      <c r="AJ172" s="49">
        <f>IFERROR(IF(OR($W172&lt;&gt;"Ja",VLOOKUP($C172,Listen!$A$2:$F$45,6,0)="Nein"),$AC172,$AB172),0)</f>
        <v>0</v>
      </c>
      <c r="AK172" s="49">
        <f>IFERROR(IF(OR($W172&lt;&gt;"Ja",VLOOKUP($C172,Listen!$A$2:$F$45,6,0)="Nein"),$AC172,$AB172),0)</f>
        <v>0</v>
      </c>
      <c r="AL172" s="51">
        <f t="shared" si="48"/>
        <v>0</v>
      </c>
      <c r="AM172" s="296">
        <f>IFERROR(IF(VLOOKUP($C172,Listen!$A$2:$F$45,6,0)="Ja",MAX(BC172:BD172),D_SAV!$BC172),0)</f>
        <v>0</v>
      </c>
      <c r="AN172" s="51">
        <f t="shared" si="49"/>
        <v>0</v>
      </c>
      <c r="AP172" s="304">
        <f t="shared" si="50"/>
        <v>0</v>
      </c>
      <c r="AQ172" s="304">
        <f t="shared" si="51"/>
        <v>0</v>
      </c>
      <c r="AR172" s="304">
        <f t="shared" si="52"/>
        <v>0</v>
      </c>
      <c r="AS172" s="304">
        <f t="shared" si="53"/>
        <v>0</v>
      </c>
      <c r="AT172" s="304">
        <f t="shared" si="54"/>
        <v>0</v>
      </c>
      <c r="AU172" s="304">
        <f t="shared" si="55"/>
        <v>0</v>
      </c>
      <c r="AV172" s="304">
        <f t="shared" si="56"/>
        <v>0</v>
      </c>
      <c r="AW172" s="304">
        <f t="shared" si="57"/>
        <v>0</v>
      </c>
      <c r="AX172" s="304">
        <f t="shared" si="58"/>
        <v>0</v>
      </c>
      <c r="AY172" s="304">
        <f t="shared" si="59"/>
        <v>0</v>
      </c>
      <c r="AZ172" s="304">
        <f t="shared" si="60"/>
        <v>0</v>
      </c>
      <c r="BA172" s="304">
        <f t="shared" si="61"/>
        <v>0</v>
      </c>
      <c r="BB172" s="304">
        <f t="shared" si="62"/>
        <v>0</v>
      </c>
      <c r="BC172" s="304">
        <f t="shared" si="63"/>
        <v>0</v>
      </c>
      <c r="BD172" s="304">
        <f t="shared" si="64"/>
        <v>0</v>
      </c>
      <c r="BE172" s="304">
        <f>IFERROR(IF(VLOOKUP($C172,Listen!$A$2:$F$45,6,0)="Ja",BB172-MAX(BC172:BD172),BB172-BC172),0)</f>
        <v>0</v>
      </c>
    </row>
    <row r="173" spans="1:57" s="32" customFormat="1" x14ac:dyDescent="0.25">
      <c r="A173" s="320" t="str">
        <f>IF(AND(D173&lt;&gt;0,C173&lt;&gt;0,E173&lt;&gt;0),IF(B173&lt;&gt;0,CONCATENATE(B173,"-AGr",VLOOKUP(C173,Listen!$A$2:$D$45,4,FALSE),"-",D173,"-",E173,),CONCATENATE("AGr",VLOOKUP(C173,Listen!$A$2:$D$45,4,FALSE),"-",D173,"-",E173)),"keine vollständige ID")</f>
        <v>keine vollständige ID</v>
      </c>
      <c r="B173" s="301"/>
      <c r="C173" s="287"/>
      <c r="D173" s="34"/>
      <c r="E173" s="306"/>
      <c r="F173" s="116"/>
      <c r="G173" s="17"/>
      <c r="H173" s="17"/>
      <c r="I173" s="17"/>
      <c r="J173" s="17"/>
      <c r="K173" s="17"/>
      <c r="L173" s="17"/>
      <c r="M173" s="17"/>
      <c r="N173" s="17"/>
      <c r="O173" s="116"/>
      <c r="P173" s="117">
        <f>IF(D173&gt;A_Stammdaten!$B$12,0,SUM(G173,H173,J173,L173:M173)-SUM(I173,K173,N173:O173))</f>
        <v>0</v>
      </c>
      <c r="Q173" s="17"/>
      <c r="R173" s="17"/>
      <c r="S173" s="17"/>
      <c r="T173" s="17"/>
      <c r="U173" s="62">
        <f t="shared" si="44"/>
        <v>0</v>
      </c>
      <c r="V173" s="34"/>
      <c r="W173" s="34"/>
      <c r="X173" s="34"/>
      <c r="Y173" s="34"/>
      <c r="Z173" s="34"/>
      <c r="AA173" s="63" t="str">
        <f t="shared" si="45"/>
        <v>-</v>
      </c>
      <c r="AB173" s="63" t="str">
        <f t="shared" si="46"/>
        <v>-</v>
      </c>
      <c r="AC173" s="63">
        <f>IF(ISBLANK($C173),0,VLOOKUP($C173,Listen!$A$2:$C$45,2,FALSE))</f>
        <v>0</v>
      </c>
      <c r="AD173" s="63">
        <f>IF(ISBLANK($C173),0,VLOOKUP($C173,Listen!$A$2:$C$45,3,FALSE))</f>
        <v>0</v>
      </c>
      <c r="AE173" s="49">
        <f t="shared" si="47"/>
        <v>0</v>
      </c>
      <c r="AF173" s="49">
        <f t="shared" si="47"/>
        <v>0</v>
      </c>
      <c r="AG173" s="49">
        <f>IFERROR(IF(OR($V173&lt;&gt;"Ja",VLOOKUP($C173,Listen!$A$2:$F$45,5,0)="Nein",D173&lt;IF(C173="LNG Anbindungsanlagen gemäß separater Festlegung",2022,2023)),$AC173,$AA173),0)</f>
        <v>0</v>
      </c>
      <c r="AH173" s="49">
        <f>IFERROR(IF(OR($V173&lt;&gt;"Ja",VLOOKUP($C173,Listen!$A$2:$F$45,5,0)="Nein",D173&lt;IF(C173="LNG Anbindungsanlagen gemäß separater Festlegung",2022,2023)),$AC173,$AA173),0)</f>
        <v>0</v>
      </c>
      <c r="AI173" s="49">
        <f>IFERROR(IF(OR($W173&lt;&gt;"Ja",VLOOKUP($C173,Listen!$A$2:$F$45,6,0)="Nein"),$AC173,$AB173),0)</f>
        <v>0</v>
      </c>
      <c r="AJ173" s="49">
        <f>IFERROR(IF(OR($W173&lt;&gt;"Ja",VLOOKUP($C173,Listen!$A$2:$F$45,6,0)="Nein"),$AC173,$AB173),0)</f>
        <v>0</v>
      </c>
      <c r="AK173" s="49">
        <f>IFERROR(IF(OR($W173&lt;&gt;"Ja",VLOOKUP($C173,Listen!$A$2:$F$45,6,0)="Nein"),$AC173,$AB173),0)</f>
        <v>0</v>
      </c>
      <c r="AL173" s="51">
        <f t="shared" si="48"/>
        <v>0</v>
      </c>
      <c r="AM173" s="296">
        <f>IFERROR(IF(VLOOKUP($C173,Listen!$A$2:$F$45,6,0)="Ja",MAX(BC173:BD173),D_SAV!$BC173),0)</f>
        <v>0</v>
      </c>
      <c r="AN173" s="51">
        <f t="shared" si="49"/>
        <v>0</v>
      </c>
      <c r="AP173" s="304">
        <f t="shared" si="50"/>
        <v>0</v>
      </c>
      <c r="AQ173" s="304">
        <f t="shared" si="51"/>
        <v>0</v>
      </c>
      <c r="AR173" s="304">
        <f t="shared" si="52"/>
        <v>0</v>
      </c>
      <c r="AS173" s="304">
        <f t="shared" si="53"/>
        <v>0</v>
      </c>
      <c r="AT173" s="304">
        <f t="shared" si="54"/>
        <v>0</v>
      </c>
      <c r="AU173" s="304">
        <f t="shared" si="55"/>
        <v>0</v>
      </c>
      <c r="AV173" s="304">
        <f t="shared" si="56"/>
        <v>0</v>
      </c>
      <c r="AW173" s="304">
        <f t="shared" si="57"/>
        <v>0</v>
      </c>
      <c r="AX173" s="304">
        <f t="shared" si="58"/>
        <v>0</v>
      </c>
      <c r="AY173" s="304">
        <f t="shared" si="59"/>
        <v>0</v>
      </c>
      <c r="AZ173" s="304">
        <f t="shared" si="60"/>
        <v>0</v>
      </c>
      <c r="BA173" s="304">
        <f t="shared" si="61"/>
        <v>0</v>
      </c>
      <c r="BB173" s="304">
        <f t="shared" si="62"/>
        <v>0</v>
      </c>
      <c r="BC173" s="304">
        <f t="shared" si="63"/>
        <v>0</v>
      </c>
      <c r="BD173" s="304">
        <f t="shared" si="64"/>
        <v>0</v>
      </c>
      <c r="BE173" s="304">
        <f>IFERROR(IF(VLOOKUP($C173,Listen!$A$2:$F$45,6,0)="Ja",BB173-MAX(BC173:BD173),BB173-BC173),0)</f>
        <v>0</v>
      </c>
    </row>
    <row r="174" spans="1:57" s="32" customFormat="1" x14ac:dyDescent="0.25">
      <c r="A174" s="320" t="str">
        <f>IF(AND(D174&lt;&gt;0,C174&lt;&gt;0,E174&lt;&gt;0),IF(B174&lt;&gt;0,CONCATENATE(B174,"-AGr",VLOOKUP(C174,Listen!$A$2:$D$45,4,FALSE),"-",D174,"-",E174,),CONCATENATE("AGr",VLOOKUP(C174,Listen!$A$2:$D$45,4,FALSE),"-",D174,"-",E174)),"keine vollständige ID")</f>
        <v>keine vollständige ID</v>
      </c>
      <c r="B174" s="301"/>
      <c r="C174" s="287"/>
      <c r="D174" s="34"/>
      <c r="E174" s="306"/>
      <c r="F174" s="116"/>
      <c r="G174" s="17"/>
      <c r="H174" s="17"/>
      <c r="I174" s="17"/>
      <c r="J174" s="17"/>
      <c r="K174" s="17"/>
      <c r="L174" s="17"/>
      <c r="M174" s="17"/>
      <c r="N174" s="17"/>
      <c r="O174" s="116"/>
      <c r="P174" s="117">
        <f>IF(D174&gt;A_Stammdaten!$B$12,0,SUM(G174,H174,J174,L174:M174)-SUM(I174,K174,N174:O174))</f>
        <v>0</v>
      </c>
      <c r="Q174" s="17"/>
      <c r="R174" s="17"/>
      <c r="S174" s="17"/>
      <c r="T174" s="17"/>
      <c r="U174" s="62">
        <f t="shared" si="44"/>
        <v>0</v>
      </c>
      <c r="V174" s="34"/>
      <c r="W174" s="34"/>
      <c r="X174" s="34"/>
      <c r="Y174" s="34"/>
      <c r="Z174" s="34"/>
      <c r="AA174" s="63" t="str">
        <f t="shared" si="45"/>
        <v>-</v>
      </c>
      <c r="AB174" s="63" t="str">
        <f t="shared" si="46"/>
        <v>-</v>
      </c>
      <c r="AC174" s="63">
        <f>IF(ISBLANK($C174),0,VLOOKUP($C174,Listen!$A$2:$C$45,2,FALSE))</f>
        <v>0</v>
      </c>
      <c r="AD174" s="63">
        <f>IF(ISBLANK($C174),0,VLOOKUP($C174,Listen!$A$2:$C$45,3,FALSE))</f>
        <v>0</v>
      </c>
      <c r="AE174" s="49">
        <f t="shared" si="47"/>
        <v>0</v>
      </c>
      <c r="AF174" s="49">
        <f t="shared" si="47"/>
        <v>0</v>
      </c>
      <c r="AG174" s="49">
        <f>IFERROR(IF(OR($V174&lt;&gt;"Ja",VLOOKUP($C174,Listen!$A$2:$F$45,5,0)="Nein",D174&lt;IF(C174="LNG Anbindungsanlagen gemäß separater Festlegung",2022,2023)),$AC174,$AA174),0)</f>
        <v>0</v>
      </c>
      <c r="AH174" s="49">
        <f>IFERROR(IF(OR($V174&lt;&gt;"Ja",VLOOKUP($C174,Listen!$A$2:$F$45,5,0)="Nein",D174&lt;IF(C174="LNG Anbindungsanlagen gemäß separater Festlegung",2022,2023)),$AC174,$AA174),0)</f>
        <v>0</v>
      </c>
      <c r="AI174" s="49">
        <f>IFERROR(IF(OR($W174&lt;&gt;"Ja",VLOOKUP($C174,Listen!$A$2:$F$45,6,0)="Nein"),$AC174,$AB174),0)</f>
        <v>0</v>
      </c>
      <c r="AJ174" s="49">
        <f>IFERROR(IF(OR($W174&lt;&gt;"Ja",VLOOKUP($C174,Listen!$A$2:$F$45,6,0)="Nein"),$AC174,$AB174),0)</f>
        <v>0</v>
      </c>
      <c r="AK174" s="49">
        <f>IFERROR(IF(OR($W174&lt;&gt;"Ja",VLOOKUP($C174,Listen!$A$2:$F$45,6,0)="Nein"),$AC174,$AB174),0)</f>
        <v>0</v>
      </c>
      <c r="AL174" s="51">
        <f t="shared" si="48"/>
        <v>0</v>
      </c>
      <c r="AM174" s="296">
        <f>IFERROR(IF(VLOOKUP($C174,Listen!$A$2:$F$45,6,0)="Ja",MAX(BC174:BD174),D_SAV!$BC174),0)</f>
        <v>0</v>
      </c>
      <c r="AN174" s="51">
        <f t="shared" si="49"/>
        <v>0</v>
      </c>
      <c r="AP174" s="304">
        <f t="shared" si="50"/>
        <v>0</v>
      </c>
      <c r="AQ174" s="304">
        <f t="shared" si="51"/>
        <v>0</v>
      </c>
      <c r="AR174" s="304">
        <f t="shared" si="52"/>
        <v>0</v>
      </c>
      <c r="AS174" s="304">
        <f t="shared" si="53"/>
        <v>0</v>
      </c>
      <c r="AT174" s="304">
        <f t="shared" si="54"/>
        <v>0</v>
      </c>
      <c r="AU174" s="304">
        <f t="shared" si="55"/>
        <v>0</v>
      </c>
      <c r="AV174" s="304">
        <f t="shared" si="56"/>
        <v>0</v>
      </c>
      <c r="AW174" s="304">
        <f t="shared" si="57"/>
        <v>0</v>
      </c>
      <c r="AX174" s="304">
        <f t="shared" si="58"/>
        <v>0</v>
      </c>
      <c r="AY174" s="304">
        <f t="shared" si="59"/>
        <v>0</v>
      </c>
      <c r="AZ174" s="304">
        <f t="shared" si="60"/>
        <v>0</v>
      </c>
      <c r="BA174" s="304">
        <f t="shared" si="61"/>
        <v>0</v>
      </c>
      <c r="BB174" s="304">
        <f t="shared" si="62"/>
        <v>0</v>
      </c>
      <c r="BC174" s="304">
        <f t="shared" si="63"/>
        <v>0</v>
      </c>
      <c r="BD174" s="304">
        <f t="shared" si="64"/>
        <v>0</v>
      </c>
      <c r="BE174" s="304">
        <f>IFERROR(IF(VLOOKUP($C174,Listen!$A$2:$F$45,6,0)="Ja",BB174-MAX(BC174:BD174),BB174-BC174),0)</f>
        <v>0</v>
      </c>
    </row>
    <row r="175" spans="1:57" s="32" customFormat="1" x14ac:dyDescent="0.25">
      <c r="A175" s="320" t="str">
        <f>IF(AND(D175&lt;&gt;0,C175&lt;&gt;0,E175&lt;&gt;0),IF(B175&lt;&gt;0,CONCATENATE(B175,"-AGr",VLOOKUP(C175,Listen!$A$2:$D$45,4,FALSE),"-",D175,"-",E175,),CONCATENATE("AGr",VLOOKUP(C175,Listen!$A$2:$D$45,4,FALSE),"-",D175,"-",E175)),"keine vollständige ID")</f>
        <v>keine vollständige ID</v>
      </c>
      <c r="B175" s="301"/>
      <c r="C175" s="287"/>
      <c r="D175" s="34"/>
      <c r="E175" s="306"/>
      <c r="F175" s="116"/>
      <c r="G175" s="17"/>
      <c r="H175" s="17"/>
      <c r="I175" s="17"/>
      <c r="J175" s="17"/>
      <c r="K175" s="17"/>
      <c r="L175" s="17"/>
      <c r="M175" s="17"/>
      <c r="N175" s="17"/>
      <c r="O175" s="116"/>
      <c r="P175" s="117">
        <f>IF(D175&gt;A_Stammdaten!$B$12,0,SUM(G175,H175,J175,L175:M175)-SUM(I175,K175,N175:O175))</f>
        <v>0</v>
      </c>
      <c r="Q175" s="17"/>
      <c r="R175" s="17"/>
      <c r="S175" s="17"/>
      <c r="T175" s="17"/>
      <c r="U175" s="62">
        <f t="shared" si="44"/>
        <v>0</v>
      </c>
      <c r="V175" s="34"/>
      <c r="W175" s="34"/>
      <c r="X175" s="34"/>
      <c r="Y175" s="34"/>
      <c r="Z175" s="34"/>
      <c r="AA175" s="63" t="str">
        <f t="shared" si="45"/>
        <v>-</v>
      </c>
      <c r="AB175" s="63" t="str">
        <f t="shared" si="46"/>
        <v>-</v>
      </c>
      <c r="AC175" s="63">
        <f>IF(ISBLANK($C175),0,VLOOKUP($C175,Listen!$A$2:$C$45,2,FALSE))</f>
        <v>0</v>
      </c>
      <c r="AD175" s="63">
        <f>IF(ISBLANK($C175),0,VLOOKUP($C175,Listen!$A$2:$C$45,3,FALSE))</f>
        <v>0</v>
      </c>
      <c r="AE175" s="49">
        <f t="shared" si="47"/>
        <v>0</v>
      </c>
      <c r="AF175" s="49">
        <f t="shared" si="47"/>
        <v>0</v>
      </c>
      <c r="AG175" s="49">
        <f>IFERROR(IF(OR($V175&lt;&gt;"Ja",VLOOKUP($C175,Listen!$A$2:$F$45,5,0)="Nein",D175&lt;IF(C175="LNG Anbindungsanlagen gemäß separater Festlegung",2022,2023)),$AC175,$AA175),0)</f>
        <v>0</v>
      </c>
      <c r="AH175" s="49">
        <f>IFERROR(IF(OR($V175&lt;&gt;"Ja",VLOOKUP($C175,Listen!$A$2:$F$45,5,0)="Nein",D175&lt;IF(C175="LNG Anbindungsanlagen gemäß separater Festlegung",2022,2023)),$AC175,$AA175),0)</f>
        <v>0</v>
      </c>
      <c r="AI175" s="49">
        <f>IFERROR(IF(OR($W175&lt;&gt;"Ja",VLOOKUP($C175,Listen!$A$2:$F$45,6,0)="Nein"),$AC175,$AB175),0)</f>
        <v>0</v>
      </c>
      <c r="AJ175" s="49">
        <f>IFERROR(IF(OR($W175&lt;&gt;"Ja",VLOOKUP($C175,Listen!$A$2:$F$45,6,0)="Nein"),$AC175,$AB175),0)</f>
        <v>0</v>
      </c>
      <c r="AK175" s="49">
        <f>IFERROR(IF(OR($W175&lt;&gt;"Ja",VLOOKUP($C175,Listen!$A$2:$F$45,6,0)="Nein"),$AC175,$AB175),0)</f>
        <v>0</v>
      </c>
      <c r="AL175" s="51">
        <f t="shared" si="48"/>
        <v>0</v>
      </c>
      <c r="AM175" s="296">
        <f>IFERROR(IF(VLOOKUP($C175,Listen!$A$2:$F$45,6,0)="Ja",MAX(BC175:BD175),D_SAV!$BC175),0)</f>
        <v>0</v>
      </c>
      <c r="AN175" s="51">
        <f t="shared" si="49"/>
        <v>0</v>
      </c>
      <c r="AP175" s="304">
        <f t="shared" si="50"/>
        <v>0</v>
      </c>
      <c r="AQ175" s="304">
        <f t="shared" si="51"/>
        <v>0</v>
      </c>
      <c r="AR175" s="304">
        <f t="shared" si="52"/>
        <v>0</v>
      </c>
      <c r="AS175" s="304">
        <f t="shared" si="53"/>
        <v>0</v>
      </c>
      <c r="AT175" s="304">
        <f t="shared" si="54"/>
        <v>0</v>
      </c>
      <c r="AU175" s="304">
        <f t="shared" si="55"/>
        <v>0</v>
      </c>
      <c r="AV175" s="304">
        <f t="shared" si="56"/>
        <v>0</v>
      </c>
      <c r="AW175" s="304">
        <f t="shared" si="57"/>
        <v>0</v>
      </c>
      <c r="AX175" s="304">
        <f t="shared" si="58"/>
        <v>0</v>
      </c>
      <c r="AY175" s="304">
        <f t="shared" si="59"/>
        <v>0</v>
      </c>
      <c r="AZ175" s="304">
        <f t="shared" si="60"/>
        <v>0</v>
      </c>
      <c r="BA175" s="304">
        <f t="shared" si="61"/>
        <v>0</v>
      </c>
      <c r="BB175" s="304">
        <f t="shared" si="62"/>
        <v>0</v>
      </c>
      <c r="BC175" s="304">
        <f t="shared" si="63"/>
        <v>0</v>
      </c>
      <c r="BD175" s="304">
        <f t="shared" si="64"/>
        <v>0</v>
      </c>
      <c r="BE175" s="304">
        <f>IFERROR(IF(VLOOKUP($C175,Listen!$A$2:$F$45,6,0)="Ja",BB175-MAX(BC175:BD175),BB175-BC175),0)</f>
        <v>0</v>
      </c>
    </row>
    <row r="176" spans="1:57" s="32" customFormat="1" x14ac:dyDescent="0.25">
      <c r="A176" s="320" t="str">
        <f>IF(AND(D176&lt;&gt;0,C176&lt;&gt;0,E176&lt;&gt;0),IF(B176&lt;&gt;0,CONCATENATE(B176,"-AGr",VLOOKUP(C176,Listen!$A$2:$D$45,4,FALSE),"-",D176,"-",E176,),CONCATENATE("AGr",VLOOKUP(C176,Listen!$A$2:$D$45,4,FALSE),"-",D176,"-",E176)),"keine vollständige ID")</f>
        <v>keine vollständige ID</v>
      </c>
      <c r="B176" s="301"/>
      <c r="C176" s="287"/>
      <c r="D176" s="34"/>
      <c r="E176" s="306"/>
      <c r="F176" s="116"/>
      <c r="G176" s="17"/>
      <c r="H176" s="17"/>
      <c r="I176" s="17"/>
      <c r="J176" s="17"/>
      <c r="K176" s="17"/>
      <c r="L176" s="17"/>
      <c r="M176" s="17"/>
      <c r="N176" s="17"/>
      <c r="O176" s="116"/>
      <c r="P176" s="117">
        <f>IF(D176&gt;A_Stammdaten!$B$12,0,SUM(G176,H176,J176,L176:M176)-SUM(I176,K176,N176:O176))</f>
        <v>0</v>
      </c>
      <c r="Q176" s="17"/>
      <c r="R176" s="17"/>
      <c r="S176" s="17"/>
      <c r="T176" s="17"/>
      <c r="U176" s="62">
        <f t="shared" si="44"/>
        <v>0</v>
      </c>
      <c r="V176" s="34"/>
      <c r="W176" s="34"/>
      <c r="X176" s="34"/>
      <c r="Y176" s="34"/>
      <c r="Z176" s="34"/>
      <c r="AA176" s="63" t="str">
        <f t="shared" si="45"/>
        <v>-</v>
      </c>
      <c r="AB176" s="63" t="str">
        <f t="shared" si="46"/>
        <v>-</v>
      </c>
      <c r="AC176" s="63">
        <f>IF(ISBLANK($C176),0,VLOOKUP($C176,Listen!$A$2:$C$45,2,FALSE))</f>
        <v>0</v>
      </c>
      <c r="AD176" s="63">
        <f>IF(ISBLANK($C176),0,VLOOKUP($C176,Listen!$A$2:$C$45,3,FALSE))</f>
        <v>0</v>
      </c>
      <c r="AE176" s="49">
        <f t="shared" si="47"/>
        <v>0</v>
      </c>
      <c r="AF176" s="49">
        <f t="shared" si="47"/>
        <v>0</v>
      </c>
      <c r="AG176" s="49">
        <f>IFERROR(IF(OR($V176&lt;&gt;"Ja",VLOOKUP($C176,Listen!$A$2:$F$45,5,0)="Nein",D176&lt;IF(C176="LNG Anbindungsanlagen gemäß separater Festlegung",2022,2023)),$AC176,$AA176),0)</f>
        <v>0</v>
      </c>
      <c r="AH176" s="49">
        <f>IFERROR(IF(OR($V176&lt;&gt;"Ja",VLOOKUP($C176,Listen!$A$2:$F$45,5,0)="Nein",D176&lt;IF(C176="LNG Anbindungsanlagen gemäß separater Festlegung",2022,2023)),$AC176,$AA176),0)</f>
        <v>0</v>
      </c>
      <c r="AI176" s="49">
        <f>IFERROR(IF(OR($W176&lt;&gt;"Ja",VLOOKUP($C176,Listen!$A$2:$F$45,6,0)="Nein"),$AC176,$AB176),0)</f>
        <v>0</v>
      </c>
      <c r="AJ176" s="49">
        <f>IFERROR(IF(OR($W176&lt;&gt;"Ja",VLOOKUP($C176,Listen!$A$2:$F$45,6,0)="Nein"),$AC176,$AB176),0)</f>
        <v>0</v>
      </c>
      <c r="AK176" s="49">
        <f>IFERROR(IF(OR($W176&lt;&gt;"Ja",VLOOKUP($C176,Listen!$A$2:$F$45,6,0)="Nein"),$AC176,$AB176),0)</f>
        <v>0</v>
      </c>
      <c r="AL176" s="51">
        <f t="shared" si="48"/>
        <v>0</v>
      </c>
      <c r="AM176" s="296">
        <f>IFERROR(IF(VLOOKUP($C176,Listen!$A$2:$F$45,6,0)="Ja",MAX(BC176:BD176),D_SAV!$BC176),0)</f>
        <v>0</v>
      </c>
      <c r="AN176" s="51">
        <f t="shared" si="49"/>
        <v>0</v>
      </c>
      <c r="AP176" s="304">
        <f t="shared" si="50"/>
        <v>0</v>
      </c>
      <c r="AQ176" s="304">
        <f t="shared" si="51"/>
        <v>0</v>
      </c>
      <c r="AR176" s="304">
        <f t="shared" si="52"/>
        <v>0</v>
      </c>
      <c r="AS176" s="304">
        <f t="shared" si="53"/>
        <v>0</v>
      </c>
      <c r="AT176" s="304">
        <f t="shared" si="54"/>
        <v>0</v>
      </c>
      <c r="AU176" s="304">
        <f t="shared" si="55"/>
        <v>0</v>
      </c>
      <c r="AV176" s="304">
        <f t="shared" si="56"/>
        <v>0</v>
      </c>
      <c r="AW176" s="304">
        <f t="shared" si="57"/>
        <v>0</v>
      </c>
      <c r="AX176" s="304">
        <f t="shared" si="58"/>
        <v>0</v>
      </c>
      <c r="AY176" s="304">
        <f t="shared" si="59"/>
        <v>0</v>
      </c>
      <c r="AZ176" s="304">
        <f t="shared" si="60"/>
        <v>0</v>
      </c>
      <c r="BA176" s="304">
        <f t="shared" si="61"/>
        <v>0</v>
      </c>
      <c r="BB176" s="304">
        <f t="shared" si="62"/>
        <v>0</v>
      </c>
      <c r="BC176" s="304">
        <f t="shared" si="63"/>
        <v>0</v>
      </c>
      <c r="BD176" s="304">
        <f t="shared" si="64"/>
        <v>0</v>
      </c>
      <c r="BE176" s="304">
        <f>IFERROR(IF(VLOOKUP($C176,Listen!$A$2:$F$45,6,0)="Ja",BB176-MAX(BC176:BD176),BB176-BC176),0)</f>
        <v>0</v>
      </c>
    </row>
    <row r="177" spans="1:57" s="32" customFormat="1" x14ac:dyDescent="0.25">
      <c r="A177" s="320" t="str">
        <f>IF(AND(D177&lt;&gt;0,C177&lt;&gt;0,E177&lt;&gt;0),IF(B177&lt;&gt;0,CONCATENATE(B177,"-AGr",VLOOKUP(C177,Listen!$A$2:$D$45,4,FALSE),"-",D177,"-",E177,),CONCATENATE("AGr",VLOOKUP(C177,Listen!$A$2:$D$45,4,FALSE),"-",D177,"-",E177)),"keine vollständige ID")</f>
        <v>keine vollständige ID</v>
      </c>
      <c r="B177" s="301"/>
      <c r="C177" s="287"/>
      <c r="D177" s="34"/>
      <c r="E177" s="306"/>
      <c r="F177" s="116"/>
      <c r="G177" s="17"/>
      <c r="H177" s="17"/>
      <c r="I177" s="17"/>
      <c r="J177" s="17"/>
      <c r="K177" s="17"/>
      <c r="L177" s="17"/>
      <c r="M177" s="17"/>
      <c r="N177" s="17"/>
      <c r="O177" s="116"/>
      <c r="P177" s="117">
        <f>IF(D177&gt;A_Stammdaten!$B$12,0,SUM(G177,H177,J177,L177:M177)-SUM(I177,K177,N177:O177))</f>
        <v>0</v>
      </c>
      <c r="Q177" s="17"/>
      <c r="R177" s="17"/>
      <c r="S177" s="17"/>
      <c r="T177" s="17"/>
      <c r="U177" s="62">
        <f t="shared" si="44"/>
        <v>0</v>
      </c>
      <c r="V177" s="34"/>
      <c r="W177" s="34"/>
      <c r="X177" s="34"/>
      <c r="Y177" s="34"/>
      <c r="Z177" s="34"/>
      <c r="AA177" s="63" t="str">
        <f t="shared" si="45"/>
        <v>-</v>
      </c>
      <c r="AB177" s="63" t="str">
        <f t="shared" si="46"/>
        <v>-</v>
      </c>
      <c r="AC177" s="63">
        <f>IF(ISBLANK($C177),0,VLOOKUP($C177,Listen!$A$2:$C$45,2,FALSE))</f>
        <v>0</v>
      </c>
      <c r="AD177" s="63">
        <f>IF(ISBLANK($C177),0,VLOOKUP($C177,Listen!$A$2:$C$45,3,FALSE))</f>
        <v>0</v>
      </c>
      <c r="AE177" s="49">
        <f t="shared" si="47"/>
        <v>0</v>
      </c>
      <c r="AF177" s="49">
        <f t="shared" si="47"/>
        <v>0</v>
      </c>
      <c r="AG177" s="49">
        <f>IFERROR(IF(OR($V177&lt;&gt;"Ja",VLOOKUP($C177,Listen!$A$2:$F$45,5,0)="Nein",D177&lt;IF(C177="LNG Anbindungsanlagen gemäß separater Festlegung",2022,2023)),$AC177,$AA177),0)</f>
        <v>0</v>
      </c>
      <c r="AH177" s="49">
        <f>IFERROR(IF(OR($V177&lt;&gt;"Ja",VLOOKUP($C177,Listen!$A$2:$F$45,5,0)="Nein",D177&lt;IF(C177="LNG Anbindungsanlagen gemäß separater Festlegung",2022,2023)),$AC177,$AA177),0)</f>
        <v>0</v>
      </c>
      <c r="AI177" s="49">
        <f>IFERROR(IF(OR($W177&lt;&gt;"Ja",VLOOKUP($C177,Listen!$A$2:$F$45,6,0)="Nein"),$AC177,$AB177),0)</f>
        <v>0</v>
      </c>
      <c r="AJ177" s="49">
        <f>IFERROR(IF(OR($W177&lt;&gt;"Ja",VLOOKUP($C177,Listen!$A$2:$F$45,6,0)="Nein"),$AC177,$AB177),0)</f>
        <v>0</v>
      </c>
      <c r="AK177" s="49">
        <f>IFERROR(IF(OR($W177&lt;&gt;"Ja",VLOOKUP($C177,Listen!$A$2:$F$45,6,0)="Nein"),$AC177,$AB177),0)</f>
        <v>0</v>
      </c>
      <c r="AL177" s="51">
        <f t="shared" si="48"/>
        <v>0</v>
      </c>
      <c r="AM177" s="296">
        <f>IFERROR(IF(VLOOKUP($C177,Listen!$A$2:$F$45,6,0)="Ja",MAX(BC177:BD177),D_SAV!$BC177),0)</f>
        <v>0</v>
      </c>
      <c r="AN177" s="51">
        <f t="shared" si="49"/>
        <v>0</v>
      </c>
      <c r="AP177" s="304">
        <f t="shared" si="50"/>
        <v>0</v>
      </c>
      <c r="AQ177" s="304">
        <f t="shared" si="51"/>
        <v>0</v>
      </c>
      <c r="AR177" s="304">
        <f t="shared" si="52"/>
        <v>0</v>
      </c>
      <c r="AS177" s="304">
        <f t="shared" si="53"/>
        <v>0</v>
      </c>
      <c r="AT177" s="304">
        <f t="shared" si="54"/>
        <v>0</v>
      </c>
      <c r="AU177" s="304">
        <f t="shared" si="55"/>
        <v>0</v>
      </c>
      <c r="AV177" s="304">
        <f t="shared" si="56"/>
        <v>0</v>
      </c>
      <c r="AW177" s="304">
        <f t="shared" si="57"/>
        <v>0</v>
      </c>
      <c r="AX177" s="304">
        <f t="shared" si="58"/>
        <v>0</v>
      </c>
      <c r="AY177" s="304">
        <f t="shared" si="59"/>
        <v>0</v>
      </c>
      <c r="AZ177" s="304">
        <f t="shared" si="60"/>
        <v>0</v>
      </c>
      <c r="BA177" s="304">
        <f t="shared" si="61"/>
        <v>0</v>
      </c>
      <c r="BB177" s="304">
        <f t="shared" si="62"/>
        <v>0</v>
      </c>
      <c r="BC177" s="304">
        <f t="shared" si="63"/>
        <v>0</v>
      </c>
      <c r="BD177" s="304">
        <f t="shared" si="64"/>
        <v>0</v>
      </c>
      <c r="BE177" s="304">
        <f>IFERROR(IF(VLOOKUP($C177,Listen!$A$2:$F$45,6,0)="Ja",BB177-MAX(BC177:BD177),BB177-BC177),0)</f>
        <v>0</v>
      </c>
    </row>
    <row r="178" spans="1:57" s="32" customFormat="1" x14ac:dyDescent="0.25">
      <c r="A178" s="320" t="str">
        <f>IF(AND(D178&lt;&gt;0,C178&lt;&gt;0,E178&lt;&gt;0),IF(B178&lt;&gt;0,CONCATENATE(B178,"-AGr",VLOOKUP(C178,Listen!$A$2:$D$45,4,FALSE),"-",D178,"-",E178,),CONCATENATE("AGr",VLOOKUP(C178,Listen!$A$2:$D$45,4,FALSE),"-",D178,"-",E178)),"keine vollständige ID")</f>
        <v>keine vollständige ID</v>
      </c>
      <c r="B178" s="301"/>
      <c r="C178" s="287"/>
      <c r="D178" s="34"/>
      <c r="E178" s="306"/>
      <c r="F178" s="116"/>
      <c r="G178" s="17"/>
      <c r="H178" s="17"/>
      <c r="I178" s="17"/>
      <c r="J178" s="17"/>
      <c r="K178" s="17"/>
      <c r="L178" s="17"/>
      <c r="M178" s="17"/>
      <c r="N178" s="17"/>
      <c r="O178" s="116"/>
      <c r="P178" s="117">
        <f>IF(D178&gt;A_Stammdaten!$B$12,0,SUM(G178,H178,J178,L178:M178)-SUM(I178,K178,N178:O178))</f>
        <v>0</v>
      </c>
      <c r="Q178" s="17"/>
      <c r="R178" s="17"/>
      <c r="S178" s="17"/>
      <c r="T178" s="17"/>
      <c r="U178" s="62">
        <f t="shared" si="44"/>
        <v>0</v>
      </c>
      <c r="V178" s="34"/>
      <c r="W178" s="34"/>
      <c r="X178" s="34"/>
      <c r="Y178" s="34"/>
      <c r="Z178" s="34"/>
      <c r="AA178" s="63" t="str">
        <f t="shared" si="45"/>
        <v>-</v>
      </c>
      <c r="AB178" s="63" t="str">
        <f t="shared" si="46"/>
        <v>-</v>
      </c>
      <c r="AC178" s="63">
        <f>IF(ISBLANK($C178),0,VLOOKUP($C178,Listen!$A$2:$C$45,2,FALSE))</f>
        <v>0</v>
      </c>
      <c r="AD178" s="63">
        <f>IF(ISBLANK($C178),0,VLOOKUP($C178,Listen!$A$2:$C$45,3,FALSE))</f>
        <v>0</v>
      </c>
      <c r="AE178" s="49">
        <f t="shared" si="47"/>
        <v>0</v>
      </c>
      <c r="AF178" s="49">
        <f t="shared" si="47"/>
        <v>0</v>
      </c>
      <c r="AG178" s="49">
        <f>IFERROR(IF(OR($V178&lt;&gt;"Ja",VLOOKUP($C178,Listen!$A$2:$F$45,5,0)="Nein",D178&lt;IF(C178="LNG Anbindungsanlagen gemäß separater Festlegung",2022,2023)),$AC178,$AA178),0)</f>
        <v>0</v>
      </c>
      <c r="AH178" s="49">
        <f>IFERROR(IF(OR($V178&lt;&gt;"Ja",VLOOKUP($C178,Listen!$A$2:$F$45,5,0)="Nein",D178&lt;IF(C178="LNG Anbindungsanlagen gemäß separater Festlegung",2022,2023)),$AC178,$AA178),0)</f>
        <v>0</v>
      </c>
      <c r="AI178" s="49">
        <f>IFERROR(IF(OR($W178&lt;&gt;"Ja",VLOOKUP($C178,Listen!$A$2:$F$45,6,0)="Nein"),$AC178,$AB178),0)</f>
        <v>0</v>
      </c>
      <c r="AJ178" s="49">
        <f>IFERROR(IF(OR($W178&lt;&gt;"Ja",VLOOKUP($C178,Listen!$A$2:$F$45,6,0)="Nein"),$AC178,$AB178),0)</f>
        <v>0</v>
      </c>
      <c r="AK178" s="49">
        <f>IFERROR(IF(OR($W178&lt;&gt;"Ja",VLOOKUP($C178,Listen!$A$2:$F$45,6,0)="Nein"),$AC178,$AB178),0)</f>
        <v>0</v>
      </c>
      <c r="AL178" s="51">
        <f t="shared" si="48"/>
        <v>0</v>
      </c>
      <c r="AM178" s="296">
        <f>IFERROR(IF(VLOOKUP($C178,Listen!$A$2:$F$45,6,0)="Ja",MAX(BC178:BD178),D_SAV!$BC178),0)</f>
        <v>0</v>
      </c>
      <c r="AN178" s="51">
        <f t="shared" si="49"/>
        <v>0</v>
      </c>
      <c r="AP178" s="304">
        <f t="shared" si="50"/>
        <v>0</v>
      </c>
      <c r="AQ178" s="304">
        <f t="shared" si="51"/>
        <v>0</v>
      </c>
      <c r="AR178" s="304">
        <f t="shared" si="52"/>
        <v>0</v>
      </c>
      <c r="AS178" s="304">
        <f t="shared" si="53"/>
        <v>0</v>
      </c>
      <c r="AT178" s="304">
        <f t="shared" si="54"/>
        <v>0</v>
      </c>
      <c r="AU178" s="304">
        <f t="shared" si="55"/>
        <v>0</v>
      </c>
      <c r="AV178" s="304">
        <f t="shared" si="56"/>
        <v>0</v>
      </c>
      <c r="AW178" s="304">
        <f t="shared" si="57"/>
        <v>0</v>
      </c>
      <c r="AX178" s="304">
        <f t="shared" si="58"/>
        <v>0</v>
      </c>
      <c r="AY178" s="304">
        <f t="shared" si="59"/>
        <v>0</v>
      </c>
      <c r="AZ178" s="304">
        <f t="shared" si="60"/>
        <v>0</v>
      </c>
      <c r="BA178" s="304">
        <f t="shared" si="61"/>
        <v>0</v>
      </c>
      <c r="BB178" s="304">
        <f t="shared" si="62"/>
        <v>0</v>
      </c>
      <c r="BC178" s="304">
        <f t="shared" si="63"/>
        <v>0</v>
      </c>
      <c r="BD178" s="304">
        <f t="shared" si="64"/>
        <v>0</v>
      </c>
      <c r="BE178" s="304">
        <f>IFERROR(IF(VLOOKUP($C178,Listen!$A$2:$F$45,6,0)="Ja",BB178-MAX(BC178:BD178),BB178-BC178),0)</f>
        <v>0</v>
      </c>
    </row>
    <row r="179" spans="1:57" s="32" customFormat="1" x14ac:dyDescent="0.25">
      <c r="A179" s="320" t="str">
        <f>IF(AND(D179&lt;&gt;0,C179&lt;&gt;0,E179&lt;&gt;0),IF(B179&lt;&gt;0,CONCATENATE(B179,"-AGr",VLOOKUP(C179,Listen!$A$2:$D$45,4,FALSE),"-",D179,"-",E179,),CONCATENATE("AGr",VLOOKUP(C179,Listen!$A$2:$D$45,4,FALSE),"-",D179,"-",E179)),"keine vollständige ID")</f>
        <v>keine vollständige ID</v>
      </c>
      <c r="B179" s="301"/>
      <c r="C179" s="287"/>
      <c r="D179" s="34"/>
      <c r="E179" s="306"/>
      <c r="F179" s="116"/>
      <c r="G179" s="17"/>
      <c r="H179" s="17"/>
      <c r="I179" s="17"/>
      <c r="J179" s="17"/>
      <c r="K179" s="17"/>
      <c r="L179" s="17"/>
      <c r="M179" s="17"/>
      <c r="N179" s="17"/>
      <c r="O179" s="116"/>
      <c r="P179" s="117">
        <f>IF(D179&gt;A_Stammdaten!$B$12,0,SUM(G179,H179,J179,L179:M179)-SUM(I179,K179,N179:O179))</f>
        <v>0</v>
      </c>
      <c r="Q179" s="17"/>
      <c r="R179" s="17"/>
      <c r="S179" s="17"/>
      <c r="T179" s="17"/>
      <c r="U179" s="62">
        <f t="shared" si="44"/>
        <v>0</v>
      </c>
      <c r="V179" s="34"/>
      <c r="W179" s="34"/>
      <c r="X179" s="34"/>
      <c r="Y179" s="34"/>
      <c r="Z179" s="34"/>
      <c r="AA179" s="63" t="str">
        <f t="shared" si="45"/>
        <v>-</v>
      </c>
      <c r="AB179" s="63" t="str">
        <f t="shared" si="46"/>
        <v>-</v>
      </c>
      <c r="AC179" s="63">
        <f>IF(ISBLANK($C179),0,VLOOKUP($C179,Listen!$A$2:$C$45,2,FALSE))</f>
        <v>0</v>
      </c>
      <c r="AD179" s="63">
        <f>IF(ISBLANK($C179),0,VLOOKUP($C179,Listen!$A$2:$C$45,3,FALSE))</f>
        <v>0</v>
      </c>
      <c r="AE179" s="49">
        <f t="shared" si="47"/>
        <v>0</v>
      </c>
      <c r="AF179" s="49">
        <f t="shared" si="47"/>
        <v>0</v>
      </c>
      <c r="AG179" s="49">
        <f>IFERROR(IF(OR($V179&lt;&gt;"Ja",VLOOKUP($C179,Listen!$A$2:$F$45,5,0)="Nein",D179&lt;IF(C179="LNG Anbindungsanlagen gemäß separater Festlegung",2022,2023)),$AC179,$AA179),0)</f>
        <v>0</v>
      </c>
      <c r="AH179" s="49">
        <f>IFERROR(IF(OR($V179&lt;&gt;"Ja",VLOOKUP($C179,Listen!$A$2:$F$45,5,0)="Nein",D179&lt;IF(C179="LNG Anbindungsanlagen gemäß separater Festlegung",2022,2023)),$AC179,$AA179),0)</f>
        <v>0</v>
      </c>
      <c r="AI179" s="49">
        <f>IFERROR(IF(OR($W179&lt;&gt;"Ja",VLOOKUP($C179,Listen!$A$2:$F$45,6,0)="Nein"),$AC179,$AB179),0)</f>
        <v>0</v>
      </c>
      <c r="AJ179" s="49">
        <f>IFERROR(IF(OR($W179&lt;&gt;"Ja",VLOOKUP($C179,Listen!$A$2:$F$45,6,0)="Nein"),$AC179,$AB179),0)</f>
        <v>0</v>
      </c>
      <c r="AK179" s="49">
        <f>IFERROR(IF(OR($W179&lt;&gt;"Ja",VLOOKUP($C179,Listen!$A$2:$F$45,6,0)="Nein"),$AC179,$AB179),0)</f>
        <v>0</v>
      </c>
      <c r="AL179" s="51">
        <f t="shared" si="48"/>
        <v>0</v>
      </c>
      <c r="AM179" s="296">
        <f>IFERROR(IF(VLOOKUP($C179,Listen!$A$2:$F$45,6,0)="Ja",MAX(BC179:BD179),D_SAV!$BC179),0)</f>
        <v>0</v>
      </c>
      <c r="AN179" s="51">
        <f t="shared" si="49"/>
        <v>0</v>
      </c>
      <c r="AP179" s="304">
        <f t="shared" si="50"/>
        <v>0</v>
      </c>
      <c r="AQ179" s="304">
        <f t="shared" si="51"/>
        <v>0</v>
      </c>
      <c r="AR179" s="304">
        <f t="shared" si="52"/>
        <v>0</v>
      </c>
      <c r="AS179" s="304">
        <f t="shared" si="53"/>
        <v>0</v>
      </c>
      <c r="AT179" s="304">
        <f t="shared" si="54"/>
        <v>0</v>
      </c>
      <c r="AU179" s="304">
        <f t="shared" si="55"/>
        <v>0</v>
      </c>
      <c r="AV179" s="304">
        <f t="shared" si="56"/>
        <v>0</v>
      </c>
      <c r="AW179" s="304">
        <f t="shared" si="57"/>
        <v>0</v>
      </c>
      <c r="AX179" s="304">
        <f t="shared" si="58"/>
        <v>0</v>
      </c>
      <c r="AY179" s="304">
        <f t="shared" si="59"/>
        <v>0</v>
      </c>
      <c r="AZ179" s="304">
        <f t="shared" si="60"/>
        <v>0</v>
      </c>
      <c r="BA179" s="304">
        <f t="shared" si="61"/>
        <v>0</v>
      </c>
      <c r="BB179" s="304">
        <f t="shared" si="62"/>
        <v>0</v>
      </c>
      <c r="BC179" s="304">
        <f t="shared" si="63"/>
        <v>0</v>
      </c>
      <c r="BD179" s="304">
        <f t="shared" si="64"/>
        <v>0</v>
      </c>
      <c r="BE179" s="304">
        <f>IFERROR(IF(VLOOKUP($C179,Listen!$A$2:$F$45,6,0)="Ja",BB179-MAX(BC179:BD179),BB179-BC179),0)</f>
        <v>0</v>
      </c>
    </row>
    <row r="180" spans="1:57" s="32" customFormat="1" x14ac:dyDescent="0.25">
      <c r="A180" s="320" t="str">
        <f>IF(AND(D180&lt;&gt;0,C180&lt;&gt;0,E180&lt;&gt;0),IF(B180&lt;&gt;0,CONCATENATE(B180,"-AGr",VLOOKUP(C180,Listen!$A$2:$D$45,4,FALSE),"-",D180,"-",E180,),CONCATENATE("AGr",VLOOKUP(C180,Listen!$A$2:$D$45,4,FALSE),"-",D180,"-",E180)),"keine vollständige ID")</f>
        <v>keine vollständige ID</v>
      </c>
      <c r="B180" s="301"/>
      <c r="C180" s="287"/>
      <c r="D180" s="34"/>
      <c r="E180" s="306"/>
      <c r="F180" s="116"/>
      <c r="G180" s="17"/>
      <c r="H180" s="17"/>
      <c r="I180" s="17"/>
      <c r="J180" s="17"/>
      <c r="K180" s="17"/>
      <c r="L180" s="17"/>
      <c r="M180" s="17"/>
      <c r="N180" s="17"/>
      <c r="O180" s="116"/>
      <c r="P180" s="117">
        <f>IF(D180&gt;A_Stammdaten!$B$12,0,SUM(G180,H180,J180,L180:M180)-SUM(I180,K180,N180:O180))</f>
        <v>0</v>
      </c>
      <c r="Q180" s="17"/>
      <c r="R180" s="17"/>
      <c r="S180" s="17"/>
      <c r="T180" s="17"/>
      <c r="U180" s="62">
        <f t="shared" si="44"/>
        <v>0</v>
      </c>
      <c r="V180" s="34"/>
      <c r="W180" s="34"/>
      <c r="X180" s="34"/>
      <c r="Y180" s="34"/>
      <c r="Z180" s="34"/>
      <c r="AA180" s="63" t="str">
        <f t="shared" si="45"/>
        <v>-</v>
      </c>
      <c r="AB180" s="63" t="str">
        <f t="shared" si="46"/>
        <v>-</v>
      </c>
      <c r="AC180" s="63">
        <f>IF(ISBLANK($C180),0,VLOOKUP($C180,Listen!$A$2:$C$45,2,FALSE))</f>
        <v>0</v>
      </c>
      <c r="AD180" s="63">
        <f>IF(ISBLANK($C180),0,VLOOKUP($C180,Listen!$A$2:$C$45,3,FALSE))</f>
        <v>0</v>
      </c>
      <c r="AE180" s="49">
        <f t="shared" si="47"/>
        <v>0</v>
      </c>
      <c r="AF180" s="49">
        <f t="shared" si="47"/>
        <v>0</v>
      </c>
      <c r="AG180" s="49">
        <f>IFERROR(IF(OR($V180&lt;&gt;"Ja",VLOOKUP($C180,Listen!$A$2:$F$45,5,0)="Nein",D180&lt;IF(C180="LNG Anbindungsanlagen gemäß separater Festlegung",2022,2023)),$AC180,$AA180),0)</f>
        <v>0</v>
      </c>
      <c r="AH180" s="49">
        <f>IFERROR(IF(OR($V180&lt;&gt;"Ja",VLOOKUP($C180,Listen!$A$2:$F$45,5,0)="Nein",D180&lt;IF(C180="LNG Anbindungsanlagen gemäß separater Festlegung",2022,2023)),$AC180,$AA180),0)</f>
        <v>0</v>
      </c>
      <c r="AI180" s="49">
        <f>IFERROR(IF(OR($W180&lt;&gt;"Ja",VLOOKUP($C180,Listen!$A$2:$F$45,6,0)="Nein"),$AC180,$AB180),0)</f>
        <v>0</v>
      </c>
      <c r="AJ180" s="49">
        <f>IFERROR(IF(OR($W180&lt;&gt;"Ja",VLOOKUP($C180,Listen!$A$2:$F$45,6,0)="Nein"),$AC180,$AB180),0)</f>
        <v>0</v>
      </c>
      <c r="AK180" s="49">
        <f>IFERROR(IF(OR($W180&lt;&gt;"Ja",VLOOKUP($C180,Listen!$A$2:$F$45,6,0)="Nein"),$AC180,$AB180),0)</f>
        <v>0</v>
      </c>
      <c r="AL180" s="51">
        <f t="shared" si="48"/>
        <v>0</v>
      </c>
      <c r="AM180" s="296">
        <f>IFERROR(IF(VLOOKUP($C180,Listen!$A$2:$F$45,6,0)="Ja",MAX(BC180:BD180),D_SAV!$BC180),0)</f>
        <v>0</v>
      </c>
      <c r="AN180" s="51">
        <f t="shared" si="49"/>
        <v>0</v>
      </c>
      <c r="AP180" s="304">
        <f t="shared" si="50"/>
        <v>0</v>
      </c>
      <c r="AQ180" s="304">
        <f t="shared" si="51"/>
        <v>0</v>
      </c>
      <c r="AR180" s="304">
        <f t="shared" si="52"/>
        <v>0</v>
      </c>
      <c r="AS180" s="304">
        <f t="shared" si="53"/>
        <v>0</v>
      </c>
      <c r="AT180" s="304">
        <f t="shared" si="54"/>
        <v>0</v>
      </c>
      <c r="AU180" s="304">
        <f t="shared" si="55"/>
        <v>0</v>
      </c>
      <c r="AV180" s="304">
        <f t="shared" si="56"/>
        <v>0</v>
      </c>
      <c r="AW180" s="304">
        <f t="shared" si="57"/>
        <v>0</v>
      </c>
      <c r="AX180" s="304">
        <f t="shared" si="58"/>
        <v>0</v>
      </c>
      <c r="AY180" s="304">
        <f t="shared" si="59"/>
        <v>0</v>
      </c>
      <c r="AZ180" s="304">
        <f t="shared" si="60"/>
        <v>0</v>
      </c>
      <c r="BA180" s="304">
        <f t="shared" si="61"/>
        <v>0</v>
      </c>
      <c r="BB180" s="304">
        <f t="shared" si="62"/>
        <v>0</v>
      </c>
      <c r="BC180" s="304">
        <f t="shared" si="63"/>
        <v>0</v>
      </c>
      <c r="BD180" s="304">
        <f t="shared" si="64"/>
        <v>0</v>
      </c>
      <c r="BE180" s="304">
        <f>IFERROR(IF(VLOOKUP($C180,Listen!$A$2:$F$45,6,0)="Ja",BB180-MAX(BC180:BD180),BB180-BC180),0)</f>
        <v>0</v>
      </c>
    </row>
    <row r="181" spans="1:57" s="32" customFormat="1" x14ac:dyDescent="0.25">
      <c r="A181" s="320" t="str">
        <f>IF(AND(D181&lt;&gt;0,C181&lt;&gt;0,E181&lt;&gt;0),IF(B181&lt;&gt;0,CONCATENATE(B181,"-AGr",VLOOKUP(C181,Listen!$A$2:$D$45,4,FALSE),"-",D181,"-",E181,),CONCATENATE("AGr",VLOOKUP(C181,Listen!$A$2:$D$45,4,FALSE),"-",D181,"-",E181)),"keine vollständige ID")</f>
        <v>keine vollständige ID</v>
      </c>
      <c r="B181" s="301"/>
      <c r="C181" s="287"/>
      <c r="D181" s="34"/>
      <c r="E181" s="306"/>
      <c r="F181" s="116"/>
      <c r="G181" s="17"/>
      <c r="H181" s="17"/>
      <c r="I181" s="17"/>
      <c r="J181" s="17"/>
      <c r="K181" s="17"/>
      <c r="L181" s="17"/>
      <c r="M181" s="17"/>
      <c r="N181" s="17"/>
      <c r="O181" s="116"/>
      <c r="P181" s="117">
        <f>IF(D181&gt;A_Stammdaten!$B$12,0,SUM(G181,H181,J181,L181:M181)-SUM(I181,K181,N181:O181))</f>
        <v>0</v>
      </c>
      <c r="Q181" s="17"/>
      <c r="R181" s="17"/>
      <c r="S181" s="17"/>
      <c r="T181" s="17"/>
      <c r="U181" s="62">
        <f t="shared" si="44"/>
        <v>0</v>
      </c>
      <c r="V181" s="34"/>
      <c r="W181" s="34"/>
      <c r="X181" s="34"/>
      <c r="Y181" s="34"/>
      <c r="Z181" s="34"/>
      <c r="AA181" s="63" t="str">
        <f t="shared" si="45"/>
        <v>-</v>
      </c>
      <c r="AB181" s="63" t="str">
        <f t="shared" si="46"/>
        <v>-</v>
      </c>
      <c r="AC181" s="63">
        <f>IF(ISBLANK($C181),0,VLOOKUP($C181,Listen!$A$2:$C$45,2,FALSE))</f>
        <v>0</v>
      </c>
      <c r="AD181" s="63">
        <f>IF(ISBLANK($C181),0,VLOOKUP($C181,Listen!$A$2:$C$45,3,FALSE))</f>
        <v>0</v>
      </c>
      <c r="AE181" s="49">
        <f t="shared" si="47"/>
        <v>0</v>
      </c>
      <c r="AF181" s="49">
        <f t="shared" si="47"/>
        <v>0</v>
      </c>
      <c r="AG181" s="49">
        <f>IFERROR(IF(OR($V181&lt;&gt;"Ja",VLOOKUP($C181,Listen!$A$2:$F$45,5,0)="Nein",D181&lt;IF(C181="LNG Anbindungsanlagen gemäß separater Festlegung",2022,2023)),$AC181,$AA181),0)</f>
        <v>0</v>
      </c>
      <c r="AH181" s="49">
        <f>IFERROR(IF(OR($V181&lt;&gt;"Ja",VLOOKUP($C181,Listen!$A$2:$F$45,5,0)="Nein",D181&lt;IF(C181="LNG Anbindungsanlagen gemäß separater Festlegung",2022,2023)),$AC181,$AA181),0)</f>
        <v>0</v>
      </c>
      <c r="AI181" s="49">
        <f>IFERROR(IF(OR($W181&lt;&gt;"Ja",VLOOKUP($C181,Listen!$A$2:$F$45,6,0)="Nein"),$AC181,$AB181),0)</f>
        <v>0</v>
      </c>
      <c r="AJ181" s="49">
        <f>IFERROR(IF(OR($W181&lt;&gt;"Ja",VLOOKUP($C181,Listen!$A$2:$F$45,6,0)="Nein"),$AC181,$AB181),0)</f>
        <v>0</v>
      </c>
      <c r="AK181" s="49">
        <f>IFERROR(IF(OR($W181&lt;&gt;"Ja",VLOOKUP($C181,Listen!$A$2:$F$45,6,0)="Nein"),$AC181,$AB181),0)</f>
        <v>0</v>
      </c>
      <c r="AL181" s="51">
        <f t="shared" si="48"/>
        <v>0</v>
      </c>
      <c r="AM181" s="296">
        <f>IFERROR(IF(VLOOKUP($C181,Listen!$A$2:$F$45,6,0)="Ja",MAX(BC181:BD181),D_SAV!$BC181),0)</f>
        <v>0</v>
      </c>
      <c r="AN181" s="51">
        <f t="shared" si="49"/>
        <v>0</v>
      </c>
      <c r="AP181" s="304">
        <f t="shared" si="50"/>
        <v>0</v>
      </c>
      <c r="AQ181" s="304">
        <f t="shared" si="51"/>
        <v>0</v>
      </c>
      <c r="AR181" s="304">
        <f t="shared" si="52"/>
        <v>0</v>
      </c>
      <c r="AS181" s="304">
        <f t="shared" si="53"/>
        <v>0</v>
      </c>
      <c r="AT181" s="304">
        <f t="shared" si="54"/>
        <v>0</v>
      </c>
      <c r="AU181" s="304">
        <f t="shared" si="55"/>
        <v>0</v>
      </c>
      <c r="AV181" s="304">
        <f t="shared" si="56"/>
        <v>0</v>
      </c>
      <c r="AW181" s="304">
        <f t="shared" si="57"/>
        <v>0</v>
      </c>
      <c r="AX181" s="304">
        <f t="shared" si="58"/>
        <v>0</v>
      </c>
      <c r="AY181" s="304">
        <f t="shared" si="59"/>
        <v>0</v>
      </c>
      <c r="AZ181" s="304">
        <f t="shared" si="60"/>
        <v>0</v>
      </c>
      <c r="BA181" s="304">
        <f t="shared" si="61"/>
        <v>0</v>
      </c>
      <c r="BB181" s="304">
        <f t="shared" si="62"/>
        <v>0</v>
      </c>
      <c r="BC181" s="304">
        <f t="shared" si="63"/>
        <v>0</v>
      </c>
      <c r="BD181" s="304">
        <f t="shared" si="64"/>
        <v>0</v>
      </c>
      <c r="BE181" s="304">
        <f>IFERROR(IF(VLOOKUP($C181,Listen!$A$2:$F$45,6,0)="Ja",BB181-MAX(BC181:BD181),BB181-BC181),0)</f>
        <v>0</v>
      </c>
    </row>
    <row r="182" spans="1:57" s="32" customFormat="1" x14ac:dyDescent="0.25">
      <c r="A182" s="320" t="str">
        <f>IF(AND(D182&lt;&gt;0,C182&lt;&gt;0,E182&lt;&gt;0),IF(B182&lt;&gt;0,CONCATENATE(B182,"-AGr",VLOOKUP(C182,Listen!$A$2:$D$45,4,FALSE),"-",D182,"-",E182,),CONCATENATE("AGr",VLOOKUP(C182,Listen!$A$2:$D$45,4,FALSE),"-",D182,"-",E182)),"keine vollständige ID")</f>
        <v>keine vollständige ID</v>
      </c>
      <c r="B182" s="301"/>
      <c r="C182" s="287"/>
      <c r="D182" s="34"/>
      <c r="E182" s="306"/>
      <c r="F182" s="116"/>
      <c r="G182" s="17"/>
      <c r="H182" s="17"/>
      <c r="I182" s="17"/>
      <c r="J182" s="17"/>
      <c r="K182" s="17"/>
      <c r="L182" s="17"/>
      <c r="M182" s="17"/>
      <c r="N182" s="17"/>
      <c r="O182" s="116"/>
      <c r="P182" s="117">
        <f>IF(D182&gt;A_Stammdaten!$B$12,0,SUM(G182,H182,J182,L182:M182)-SUM(I182,K182,N182:O182))</f>
        <v>0</v>
      </c>
      <c r="Q182" s="17"/>
      <c r="R182" s="17"/>
      <c r="S182" s="17"/>
      <c r="T182" s="17"/>
      <c r="U182" s="62">
        <f t="shared" si="44"/>
        <v>0</v>
      </c>
      <c r="V182" s="34"/>
      <c r="W182" s="34"/>
      <c r="X182" s="34"/>
      <c r="Y182" s="34"/>
      <c r="Z182" s="34"/>
      <c r="AA182" s="63" t="str">
        <f t="shared" si="45"/>
        <v>-</v>
      </c>
      <c r="AB182" s="63" t="str">
        <f t="shared" si="46"/>
        <v>-</v>
      </c>
      <c r="AC182" s="63">
        <f>IF(ISBLANK($C182),0,VLOOKUP($C182,Listen!$A$2:$C$45,2,FALSE))</f>
        <v>0</v>
      </c>
      <c r="AD182" s="63">
        <f>IF(ISBLANK($C182),0,VLOOKUP($C182,Listen!$A$2:$C$45,3,FALSE))</f>
        <v>0</v>
      </c>
      <c r="AE182" s="49">
        <f t="shared" si="47"/>
        <v>0</v>
      </c>
      <c r="AF182" s="49">
        <f t="shared" si="47"/>
        <v>0</v>
      </c>
      <c r="AG182" s="49">
        <f>IFERROR(IF(OR($V182&lt;&gt;"Ja",VLOOKUP($C182,Listen!$A$2:$F$45,5,0)="Nein",D182&lt;IF(C182="LNG Anbindungsanlagen gemäß separater Festlegung",2022,2023)),$AC182,$AA182),0)</f>
        <v>0</v>
      </c>
      <c r="AH182" s="49">
        <f>IFERROR(IF(OR($V182&lt;&gt;"Ja",VLOOKUP($C182,Listen!$A$2:$F$45,5,0)="Nein",D182&lt;IF(C182="LNG Anbindungsanlagen gemäß separater Festlegung",2022,2023)),$AC182,$AA182),0)</f>
        <v>0</v>
      </c>
      <c r="AI182" s="49">
        <f>IFERROR(IF(OR($W182&lt;&gt;"Ja",VLOOKUP($C182,Listen!$A$2:$F$45,6,0)="Nein"),$AC182,$AB182),0)</f>
        <v>0</v>
      </c>
      <c r="AJ182" s="49">
        <f>IFERROR(IF(OR($W182&lt;&gt;"Ja",VLOOKUP($C182,Listen!$A$2:$F$45,6,0)="Nein"),$AC182,$AB182),0)</f>
        <v>0</v>
      </c>
      <c r="AK182" s="49">
        <f>IFERROR(IF(OR($W182&lt;&gt;"Ja",VLOOKUP($C182,Listen!$A$2:$F$45,6,0)="Nein"),$AC182,$AB182),0)</f>
        <v>0</v>
      </c>
      <c r="AL182" s="51">
        <f t="shared" si="48"/>
        <v>0</v>
      </c>
      <c r="AM182" s="296">
        <f>IFERROR(IF(VLOOKUP($C182,Listen!$A$2:$F$45,6,0)="Ja",MAX(BC182:BD182),D_SAV!$BC182),0)</f>
        <v>0</v>
      </c>
      <c r="AN182" s="51">
        <f t="shared" si="49"/>
        <v>0</v>
      </c>
      <c r="AP182" s="304">
        <f t="shared" si="50"/>
        <v>0</v>
      </c>
      <c r="AQ182" s="304">
        <f t="shared" si="51"/>
        <v>0</v>
      </c>
      <c r="AR182" s="304">
        <f t="shared" si="52"/>
        <v>0</v>
      </c>
      <c r="AS182" s="304">
        <f t="shared" si="53"/>
        <v>0</v>
      </c>
      <c r="AT182" s="304">
        <f t="shared" si="54"/>
        <v>0</v>
      </c>
      <c r="AU182" s="304">
        <f t="shared" si="55"/>
        <v>0</v>
      </c>
      <c r="AV182" s="304">
        <f t="shared" si="56"/>
        <v>0</v>
      </c>
      <c r="AW182" s="304">
        <f t="shared" si="57"/>
        <v>0</v>
      </c>
      <c r="AX182" s="304">
        <f t="shared" si="58"/>
        <v>0</v>
      </c>
      <c r="AY182" s="304">
        <f t="shared" si="59"/>
        <v>0</v>
      </c>
      <c r="AZ182" s="304">
        <f t="shared" si="60"/>
        <v>0</v>
      </c>
      <c r="BA182" s="304">
        <f t="shared" si="61"/>
        <v>0</v>
      </c>
      <c r="BB182" s="304">
        <f t="shared" si="62"/>
        <v>0</v>
      </c>
      <c r="BC182" s="304">
        <f t="shared" si="63"/>
        <v>0</v>
      </c>
      <c r="BD182" s="304">
        <f t="shared" si="64"/>
        <v>0</v>
      </c>
      <c r="BE182" s="304">
        <f>IFERROR(IF(VLOOKUP($C182,Listen!$A$2:$F$45,6,0)="Ja",BB182-MAX(BC182:BD182),BB182-BC182),0)</f>
        <v>0</v>
      </c>
    </row>
    <row r="183" spans="1:57" s="32" customFormat="1" x14ac:dyDescent="0.25">
      <c r="A183" s="320" t="str">
        <f>IF(AND(D183&lt;&gt;0,C183&lt;&gt;0,E183&lt;&gt;0),IF(B183&lt;&gt;0,CONCATENATE(B183,"-AGr",VLOOKUP(C183,Listen!$A$2:$D$45,4,FALSE),"-",D183,"-",E183,),CONCATENATE("AGr",VLOOKUP(C183,Listen!$A$2:$D$45,4,FALSE),"-",D183,"-",E183)),"keine vollständige ID")</f>
        <v>keine vollständige ID</v>
      </c>
      <c r="B183" s="301"/>
      <c r="C183" s="287"/>
      <c r="D183" s="34"/>
      <c r="E183" s="306"/>
      <c r="F183" s="116"/>
      <c r="G183" s="17"/>
      <c r="H183" s="17"/>
      <c r="I183" s="17"/>
      <c r="J183" s="17"/>
      <c r="K183" s="17"/>
      <c r="L183" s="17"/>
      <c r="M183" s="17"/>
      <c r="N183" s="17"/>
      <c r="O183" s="116"/>
      <c r="P183" s="117">
        <f>IF(D183&gt;A_Stammdaten!$B$12,0,SUM(G183,H183,J183,L183:M183)-SUM(I183,K183,N183:O183))</f>
        <v>0</v>
      </c>
      <c r="Q183" s="17"/>
      <c r="R183" s="17"/>
      <c r="S183" s="17"/>
      <c r="T183" s="17"/>
      <c r="U183" s="62">
        <f t="shared" si="44"/>
        <v>0</v>
      </c>
      <c r="V183" s="34"/>
      <c r="W183" s="34"/>
      <c r="X183" s="34"/>
      <c r="Y183" s="34"/>
      <c r="Z183" s="34"/>
      <c r="AA183" s="63" t="str">
        <f t="shared" si="45"/>
        <v>-</v>
      </c>
      <c r="AB183" s="63" t="str">
        <f t="shared" si="46"/>
        <v>-</v>
      </c>
      <c r="AC183" s="63">
        <f>IF(ISBLANK($C183),0,VLOOKUP($C183,Listen!$A$2:$C$45,2,FALSE))</f>
        <v>0</v>
      </c>
      <c r="AD183" s="63">
        <f>IF(ISBLANK($C183),0,VLOOKUP($C183,Listen!$A$2:$C$45,3,FALSE))</f>
        <v>0</v>
      </c>
      <c r="AE183" s="49">
        <f t="shared" si="47"/>
        <v>0</v>
      </c>
      <c r="AF183" s="49">
        <f t="shared" si="47"/>
        <v>0</v>
      </c>
      <c r="AG183" s="49">
        <f>IFERROR(IF(OR($V183&lt;&gt;"Ja",VLOOKUP($C183,Listen!$A$2:$F$45,5,0)="Nein",D183&lt;IF(C183="LNG Anbindungsanlagen gemäß separater Festlegung",2022,2023)),$AC183,$AA183),0)</f>
        <v>0</v>
      </c>
      <c r="AH183" s="49">
        <f>IFERROR(IF(OR($V183&lt;&gt;"Ja",VLOOKUP($C183,Listen!$A$2:$F$45,5,0)="Nein",D183&lt;IF(C183="LNG Anbindungsanlagen gemäß separater Festlegung",2022,2023)),$AC183,$AA183),0)</f>
        <v>0</v>
      </c>
      <c r="AI183" s="49">
        <f>IFERROR(IF(OR($W183&lt;&gt;"Ja",VLOOKUP($C183,Listen!$A$2:$F$45,6,0)="Nein"),$AC183,$AB183),0)</f>
        <v>0</v>
      </c>
      <c r="AJ183" s="49">
        <f>IFERROR(IF(OR($W183&lt;&gt;"Ja",VLOOKUP($C183,Listen!$A$2:$F$45,6,0)="Nein"),$AC183,$AB183),0)</f>
        <v>0</v>
      </c>
      <c r="AK183" s="49">
        <f>IFERROR(IF(OR($W183&lt;&gt;"Ja",VLOOKUP($C183,Listen!$A$2:$F$45,6,0)="Nein"),$AC183,$AB183),0)</f>
        <v>0</v>
      </c>
      <c r="AL183" s="51">
        <f t="shared" si="48"/>
        <v>0</v>
      </c>
      <c r="AM183" s="296">
        <f>IFERROR(IF(VLOOKUP($C183,Listen!$A$2:$F$45,6,0)="Ja",MAX(BC183:BD183),D_SAV!$BC183),0)</f>
        <v>0</v>
      </c>
      <c r="AN183" s="51">
        <f t="shared" si="49"/>
        <v>0</v>
      </c>
      <c r="AP183" s="304">
        <f t="shared" si="50"/>
        <v>0</v>
      </c>
      <c r="AQ183" s="304">
        <f t="shared" si="51"/>
        <v>0</v>
      </c>
      <c r="AR183" s="304">
        <f t="shared" si="52"/>
        <v>0</v>
      </c>
      <c r="AS183" s="304">
        <f t="shared" si="53"/>
        <v>0</v>
      </c>
      <c r="AT183" s="304">
        <f t="shared" si="54"/>
        <v>0</v>
      </c>
      <c r="AU183" s="304">
        <f t="shared" si="55"/>
        <v>0</v>
      </c>
      <c r="AV183" s="304">
        <f t="shared" si="56"/>
        <v>0</v>
      </c>
      <c r="AW183" s="304">
        <f t="shared" si="57"/>
        <v>0</v>
      </c>
      <c r="AX183" s="304">
        <f t="shared" si="58"/>
        <v>0</v>
      </c>
      <c r="AY183" s="304">
        <f t="shared" si="59"/>
        <v>0</v>
      </c>
      <c r="AZ183" s="304">
        <f t="shared" si="60"/>
        <v>0</v>
      </c>
      <c r="BA183" s="304">
        <f t="shared" si="61"/>
        <v>0</v>
      </c>
      <c r="BB183" s="304">
        <f t="shared" si="62"/>
        <v>0</v>
      </c>
      <c r="BC183" s="304">
        <f t="shared" si="63"/>
        <v>0</v>
      </c>
      <c r="BD183" s="304">
        <f t="shared" si="64"/>
        <v>0</v>
      </c>
      <c r="BE183" s="304">
        <f>IFERROR(IF(VLOOKUP($C183,Listen!$A$2:$F$45,6,0)="Ja",BB183-MAX(BC183:BD183),BB183-BC183),0)</f>
        <v>0</v>
      </c>
    </row>
    <row r="184" spans="1:57" s="32" customFormat="1" x14ac:dyDescent="0.25">
      <c r="A184" s="320" t="str">
        <f>IF(AND(D184&lt;&gt;0,C184&lt;&gt;0,E184&lt;&gt;0),IF(B184&lt;&gt;0,CONCATENATE(B184,"-AGr",VLOOKUP(C184,Listen!$A$2:$D$45,4,FALSE),"-",D184,"-",E184,),CONCATENATE("AGr",VLOOKUP(C184,Listen!$A$2:$D$45,4,FALSE),"-",D184,"-",E184)),"keine vollständige ID")</f>
        <v>keine vollständige ID</v>
      </c>
      <c r="B184" s="301"/>
      <c r="C184" s="287"/>
      <c r="D184" s="34"/>
      <c r="E184" s="306"/>
      <c r="F184" s="116"/>
      <c r="G184" s="17"/>
      <c r="H184" s="17"/>
      <c r="I184" s="17"/>
      <c r="J184" s="17"/>
      <c r="K184" s="17"/>
      <c r="L184" s="17"/>
      <c r="M184" s="17"/>
      <c r="N184" s="17"/>
      <c r="O184" s="116"/>
      <c r="P184" s="117">
        <f>IF(D184&gt;A_Stammdaten!$B$12,0,SUM(G184,H184,J184,L184:M184)-SUM(I184,K184,N184:O184))</f>
        <v>0</v>
      </c>
      <c r="Q184" s="17"/>
      <c r="R184" s="17"/>
      <c r="S184" s="17"/>
      <c r="T184" s="17"/>
      <c r="U184" s="62">
        <f t="shared" si="44"/>
        <v>0</v>
      </c>
      <c r="V184" s="34"/>
      <c r="W184" s="34"/>
      <c r="X184" s="34"/>
      <c r="Y184" s="34"/>
      <c r="Z184" s="34"/>
      <c r="AA184" s="63" t="str">
        <f t="shared" si="45"/>
        <v>-</v>
      </c>
      <c r="AB184" s="63" t="str">
        <f t="shared" si="46"/>
        <v>-</v>
      </c>
      <c r="AC184" s="63">
        <f>IF(ISBLANK($C184),0,VLOOKUP($C184,Listen!$A$2:$C$45,2,FALSE))</f>
        <v>0</v>
      </c>
      <c r="AD184" s="63">
        <f>IF(ISBLANK($C184),0,VLOOKUP($C184,Listen!$A$2:$C$45,3,FALSE))</f>
        <v>0</v>
      </c>
      <c r="AE184" s="49">
        <f t="shared" si="47"/>
        <v>0</v>
      </c>
      <c r="AF184" s="49">
        <f t="shared" si="47"/>
        <v>0</v>
      </c>
      <c r="AG184" s="49">
        <f>IFERROR(IF(OR($V184&lt;&gt;"Ja",VLOOKUP($C184,Listen!$A$2:$F$45,5,0)="Nein",D184&lt;IF(C184="LNG Anbindungsanlagen gemäß separater Festlegung",2022,2023)),$AC184,$AA184),0)</f>
        <v>0</v>
      </c>
      <c r="AH184" s="49">
        <f>IFERROR(IF(OR($V184&lt;&gt;"Ja",VLOOKUP($C184,Listen!$A$2:$F$45,5,0)="Nein",D184&lt;IF(C184="LNG Anbindungsanlagen gemäß separater Festlegung",2022,2023)),$AC184,$AA184),0)</f>
        <v>0</v>
      </c>
      <c r="AI184" s="49">
        <f>IFERROR(IF(OR($W184&lt;&gt;"Ja",VLOOKUP($C184,Listen!$A$2:$F$45,6,0)="Nein"),$AC184,$AB184),0)</f>
        <v>0</v>
      </c>
      <c r="AJ184" s="49">
        <f>IFERROR(IF(OR($W184&lt;&gt;"Ja",VLOOKUP($C184,Listen!$A$2:$F$45,6,0)="Nein"),$AC184,$AB184),0)</f>
        <v>0</v>
      </c>
      <c r="AK184" s="49">
        <f>IFERROR(IF(OR($W184&lt;&gt;"Ja",VLOOKUP($C184,Listen!$A$2:$F$45,6,0)="Nein"),$AC184,$AB184),0)</f>
        <v>0</v>
      </c>
      <c r="AL184" s="51">
        <f t="shared" si="48"/>
        <v>0</v>
      </c>
      <c r="AM184" s="296">
        <f>IFERROR(IF(VLOOKUP($C184,Listen!$A$2:$F$45,6,0)="Ja",MAX(BC184:BD184),D_SAV!$BC184),0)</f>
        <v>0</v>
      </c>
      <c r="AN184" s="51">
        <f t="shared" si="49"/>
        <v>0</v>
      </c>
      <c r="AP184" s="304">
        <f t="shared" si="50"/>
        <v>0</v>
      </c>
      <c r="AQ184" s="304">
        <f t="shared" si="51"/>
        <v>0</v>
      </c>
      <c r="AR184" s="304">
        <f t="shared" si="52"/>
        <v>0</v>
      </c>
      <c r="AS184" s="304">
        <f t="shared" si="53"/>
        <v>0</v>
      </c>
      <c r="AT184" s="304">
        <f t="shared" si="54"/>
        <v>0</v>
      </c>
      <c r="AU184" s="304">
        <f t="shared" si="55"/>
        <v>0</v>
      </c>
      <c r="AV184" s="304">
        <f t="shared" si="56"/>
        <v>0</v>
      </c>
      <c r="AW184" s="304">
        <f t="shared" si="57"/>
        <v>0</v>
      </c>
      <c r="AX184" s="304">
        <f t="shared" si="58"/>
        <v>0</v>
      </c>
      <c r="AY184" s="304">
        <f t="shared" si="59"/>
        <v>0</v>
      </c>
      <c r="AZ184" s="304">
        <f t="shared" si="60"/>
        <v>0</v>
      </c>
      <c r="BA184" s="304">
        <f t="shared" si="61"/>
        <v>0</v>
      </c>
      <c r="BB184" s="304">
        <f t="shared" si="62"/>
        <v>0</v>
      </c>
      <c r="BC184" s="304">
        <f t="shared" si="63"/>
        <v>0</v>
      </c>
      <c r="BD184" s="304">
        <f t="shared" si="64"/>
        <v>0</v>
      </c>
      <c r="BE184" s="304">
        <f>IFERROR(IF(VLOOKUP($C184,Listen!$A$2:$F$45,6,0)="Ja",BB184-MAX(BC184:BD184),BB184-BC184),0)</f>
        <v>0</v>
      </c>
    </row>
    <row r="185" spans="1:57" s="32" customFormat="1" x14ac:dyDescent="0.25">
      <c r="A185" s="320" t="str">
        <f>IF(AND(D185&lt;&gt;0,C185&lt;&gt;0,E185&lt;&gt;0),IF(B185&lt;&gt;0,CONCATENATE(B185,"-AGr",VLOOKUP(C185,Listen!$A$2:$D$45,4,FALSE),"-",D185,"-",E185,),CONCATENATE("AGr",VLOOKUP(C185,Listen!$A$2:$D$45,4,FALSE),"-",D185,"-",E185)),"keine vollständige ID")</f>
        <v>keine vollständige ID</v>
      </c>
      <c r="B185" s="301"/>
      <c r="C185" s="287"/>
      <c r="D185" s="34"/>
      <c r="E185" s="306"/>
      <c r="F185" s="116"/>
      <c r="G185" s="17"/>
      <c r="H185" s="17"/>
      <c r="I185" s="17"/>
      <c r="J185" s="17"/>
      <c r="K185" s="17"/>
      <c r="L185" s="17"/>
      <c r="M185" s="17"/>
      <c r="N185" s="17"/>
      <c r="O185" s="116"/>
      <c r="P185" s="117">
        <f>IF(D185&gt;A_Stammdaten!$B$12,0,SUM(G185,H185,J185,L185:M185)-SUM(I185,K185,N185:O185))</f>
        <v>0</v>
      </c>
      <c r="Q185" s="17"/>
      <c r="R185" s="17"/>
      <c r="S185" s="17"/>
      <c r="T185" s="17"/>
      <c r="U185" s="62">
        <f t="shared" si="44"/>
        <v>0</v>
      </c>
      <c r="V185" s="34"/>
      <c r="W185" s="34"/>
      <c r="X185" s="34"/>
      <c r="Y185" s="34"/>
      <c r="Z185" s="34"/>
      <c r="AA185" s="63" t="str">
        <f t="shared" si="45"/>
        <v>-</v>
      </c>
      <c r="AB185" s="63" t="str">
        <f t="shared" si="46"/>
        <v>-</v>
      </c>
      <c r="AC185" s="63">
        <f>IF(ISBLANK($C185),0,VLOOKUP($C185,Listen!$A$2:$C$45,2,FALSE))</f>
        <v>0</v>
      </c>
      <c r="AD185" s="63">
        <f>IF(ISBLANK($C185),0,VLOOKUP($C185,Listen!$A$2:$C$45,3,FALSE))</f>
        <v>0</v>
      </c>
      <c r="AE185" s="49">
        <f t="shared" si="47"/>
        <v>0</v>
      </c>
      <c r="AF185" s="49">
        <f t="shared" si="47"/>
        <v>0</v>
      </c>
      <c r="AG185" s="49">
        <f>IFERROR(IF(OR($V185&lt;&gt;"Ja",VLOOKUP($C185,Listen!$A$2:$F$45,5,0)="Nein",D185&lt;IF(C185="LNG Anbindungsanlagen gemäß separater Festlegung",2022,2023)),$AC185,$AA185),0)</f>
        <v>0</v>
      </c>
      <c r="AH185" s="49">
        <f>IFERROR(IF(OR($V185&lt;&gt;"Ja",VLOOKUP($C185,Listen!$A$2:$F$45,5,0)="Nein",D185&lt;IF(C185="LNG Anbindungsanlagen gemäß separater Festlegung",2022,2023)),$AC185,$AA185),0)</f>
        <v>0</v>
      </c>
      <c r="AI185" s="49">
        <f>IFERROR(IF(OR($W185&lt;&gt;"Ja",VLOOKUP($C185,Listen!$A$2:$F$45,6,0)="Nein"),$AC185,$AB185),0)</f>
        <v>0</v>
      </c>
      <c r="AJ185" s="49">
        <f>IFERROR(IF(OR($W185&lt;&gt;"Ja",VLOOKUP($C185,Listen!$A$2:$F$45,6,0)="Nein"),$AC185,$AB185),0)</f>
        <v>0</v>
      </c>
      <c r="AK185" s="49">
        <f>IFERROR(IF(OR($W185&lt;&gt;"Ja",VLOOKUP($C185,Listen!$A$2:$F$45,6,0)="Nein"),$AC185,$AB185),0)</f>
        <v>0</v>
      </c>
      <c r="AL185" s="51">
        <f t="shared" si="48"/>
        <v>0</v>
      </c>
      <c r="AM185" s="296">
        <f>IFERROR(IF(VLOOKUP($C185,Listen!$A$2:$F$45,6,0)="Ja",MAX(BC185:BD185),D_SAV!$BC185),0)</f>
        <v>0</v>
      </c>
      <c r="AN185" s="51">
        <f t="shared" si="49"/>
        <v>0</v>
      </c>
      <c r="AP185" s="304">
        <f t="shared" si="50"/>
        <v>0</v>
      </c>
      <c r="AQ185" s="304">
        <f t="shared" si="51"/>
        <v>0</v>
      </c>
      <c r="AR185" s="304">
        <f t="shared" si="52"/>
        <v>0</v>
      </c>
      <c r="AS185" s="304">
        <f t="shared" si="53"/>
        <v>0</v>
      </c>
      <c r="AT185" s="304">
        <f t="shared" si="54"/>
        <v>0</v>
      </c>
      <c r="AU185" s="304">
        <f t="shared" si="55"/>
        <v>0</v>
      </c>
      <c r="AV185" s="304">
        <f t="shared" si="56"/>
        <v>0</v>
      </c>
      <c r="AW185" s="304">
        <f t="shared" si="57"/>
        <v>0</v>
      </c>
      <c r="AX185" s="304">
        <f t="shared" si="58"/>
        <v>0</v>
      </c>
      <c r="AY185" s="304">
        <f t="shared" si="59"/>
        <v>0</v>
      </c>
      <c r="AZ185" s="304">
        <f t="shared" si="60"/>
        <v>0</v>
      </c>
      <c r="BA185" s="304">
        <f t="shared" si="61"/>
        <v>0</v>
      </c>
      <c r="BB185" s="304">
        <f t="shared" si="62"/>
        <v>0</v>
      </c>
      <c r="BC185" s="304">
        <f t="shared" si="63"/>
        <v>0</v>
      </c>
      <c r="BD185" s="304">
        <f t="shared" si="64"/>
        <v>0</v>
      </c>
      <c r="BE185" s="304">
        <f>IFERROR(IF(VLOOKUP($C185,Listen!$A$2:$F$45,6,0)="Ja",BB185-MAX(BC185:BD185),BB185-BC185),0)</f>
        <v>0</v>
      </c>
    </row>
    <row r="186" spans="1:57" s="32" customFormat="1" x14ac:dyDescent="0.25">
      <c r="A186" s="320" t="str">
        <f>IF(AND(D186&lt;&gt;0,C186&lt;&gt;0,E186&lt;&gt;0),IF(B186&lt;&gt;0,CONCATENATE(B186,"-AGr",VLOOKUP(C186,Listen!$A$2:$D$45,4,FALSE),"-",D186,"-",E186,),CONCATENATE("AGr",VLOOKUP(C186,Listen!$A$2:$D$45,4,FALSE),"-",D186,"-",E186)),"keine vollständige ID")</f>
        <v>keine vollständige ID</v>
      </c>
      <c r="B186" s="301"/>
      <c r="C186" s="287"/>
      <c r="D186" s="34"/>
      <c r="E186" s="306"/>
      <c r="F186" s="116"/>
      <c r="G186" s="17"/>
      <c r="H186" s="17"/>
      <c r="I186" s="17"/>
      <c r="J186" s="17"/>
      <c r="K186" s="17"/>
      <c r="L186" s="17"/>
      <c r="M186" s="17"/>
      <c r="N186" s="17"/>
      <c r="O186" s="116"/>
      <c r="P186" s="117">
        <f>IF(D186&gt;A_Stammdaten!$B$12,0,SUM(G186,H186,J186,L186:M186)-SUM(I186,K186,N186:O186))</f>
        <v>0</v>
      </c>
      <c r="Q186" s="17"/>
      <c r="R186" s="17"/>
      <c r="S186" s="17"/>
      <c r="T186" s="17"/>
      <c r="U186" s="62">
        <f t="shared" si="44"/>
        <v>0</v>
      </c>
      <c r="V186" s="34"/>
      <c r="W186" s="34"/>
      <c r="X186" s="34"/>
      <c r="Y186" s="34"/>
      <c r="Z186" s="34"/>
      <c r="AA186" s="63" t="str">
        <f t="shared" si="45"/>
        <v>-</v>
      </c>
      <c r="AB186" s="63" t="str">
        <f t="shared" si="46"/>
        <v>-</v>
      </c>
      <c r="AC186" s="63">
        <f>IF(ISBLANK($C186),0,VLOOKUP($C186,Listen!$A$2:$C$45,2,FALSE))</f>
        <v>0</v>
      </c>
      <c r="AD186" s="63">
        <f>IF(ISBLANK($C186),0,VLOOKUP($C186,Listen!$A$2:$C$45,3,FALSE))</f>
        <v>0</v>
      </c>
      <c r="AE186" s="49">
        <f t="shared" si="47"/>
        <v>0</v>
      </c>
      <c r="AF186" s="49">
        <f t="shared" si="47"/>
        <v>0</v>
      </c>
      <c r="AG186" s="49">
        <f>IFERROR(IF(OR($V186&lt;&gt;"Ja",VLOOKUP($C186,Listen!$A$2:$F$45,5,0)="Nein",D186&lt;IF(C186="LNG Anbindungsanlagen gemäß separater Festlegung",2022,2023)),$AC186,$AA186),0)</f>
        <v>0</v>
      </c>
      <c r="AH186" s="49">
        <f>IFERROR(IF(OR($V186&lt;&gt;"Ja",VLOOKUP($C186,Listen!$A$2:$F$45,5,0)="Nein",D186&lt;IF(C186="LNG Anbindungsanlagen gemäß separater Festlegung",2022,2023)),$AC186,$AA186),0)</f>
        <v>0</v>
      </c>
      <c r="AI186" s="49">
        <f>IFERROR(IF(OR($W186&lt;&gt;"Ja",VLOOKUP($C186,Listen!$A$2:$F$45,6,0)="Nein"),$AC186,$AB186),0)</f>
        <v>0</v>
      </c>
      <c r="AJ186" s="49">
        <f>IFERROR(IF(OR($W186&lt;&gt;"Ja",VLOOKUP($C186,Listen!$A$2:$F$45,6,0)="Nein"),$AC186,$AB186),0)</f>
        <v>0</v>
      </c>
      <c r="AK186" s="49">
        <f>IFERROR(IF(OR($W186&lt;&gt;"Ja",VLOOKUP($C186,Listen!$A$2:$F$45,6,0)="Nein"),$AC186,$AB186),0)</f>
        <v>0</v>
      </c>
      <c r="AL186" s="51">
        <f t="shared" si="48"/>
        <v>0</v>
      </c>
      <c r="AM186" s="296">
        <f>IFERROR(IF(VLOOKUP($C186,Listen!$A$2:$F$45,6,0)="Ja",MAX(BC186:BD186),D_SAV!$BC186),0)</f>
        <v>0</v>
      </c>
      <c r="AN186" s="51">
        <f t="shared" si="49"/>
        <v>0</v>
      </c>
      <c r="AP186" s="304">
        <f t="shared" si="50"/>
        <v>0</v>
      </c>
      <c r="AQ186" s="304">
        <f t="shared" si="51"/>
        <v>0</v>
      </c>
      <c r="AR186" s="304">
        <f t="shared" si="52"/>
        <v>0</v>
      </c>
      <c r="AS186" s="304">
        <f t="shared" si="53"/>
        <v>0</v>
      </c>
      <c r="AT186" s="304">
        <f t="shared" si="54"/>
        <v>0</v>
      </c>
      <c r="AU186" s="304">
        <f t="shared" si="55"/>
        <v>0</v>
      </c>
      <c r="AV186" s="304">
        <f t="shared" si="56"/>
        <v>0</v>
      </c>
      <c r="AW186" s="304">
        <f t="shared" si="57"/>
        <v>0</v>
      </c>
      <c r="AX186" s="304">
        <f t="shared" si="58"/>
        <v>0</v>
      </c>
      <c r="AY186" s="304">
        <f t="shared" si="59"/>
        <v>0</v>
      </c>
      <c r="AZ186" s="304">
        <f t="shared" si="60"/>
        <v>0</v>
      </c>
      <c r="BA186" s="304">
        <f t="shared" si="61"/>
        <v>0</v>
      </c>
      <c r="BB186" s="304">
        <f t="shared" si="62"/>
        <v>0</v>
      </c>
      <c r="BC186" s="304">
        <f t="shared" si="63"/>
        <v>0</v>
      </c>
      <c r="BD186" s="304">
        <f t="shared" si="64"/>
        <v>0</v>
      </c>
      <c r="BE186" s="304">
        <f>IFERROR(IF(VLOOKUP($C186,Listen!$A$2:$F$45,6,0)="Ja",BB186-MAX(BC186:BD186),BB186-BC186),0)</f>
        <v>0</v>
      </c>
    </row>
    <row r="187" spans="1:57" s="32" customFormat="1" x14ac:dyDescent="0.25">
      <c r="A187" s="320" t="str">
        <f>IF(AND(D187&lt;&gt;0,C187&lt;&gt;0,E187&lt;&gt;0),IF(B187&lt;&gt;0,CONCATENATE(B187,"-AGr",VLOOKUP(C187,Listen!$A$2:$D$45,4,FALSE),"-",D187,"-",E187,),CONCATENATE("AGr",VLOOKUP(C187,Listen!$A$2:$D$45,4,FALSE),"-",D187,"-",E187)),"keine vollständige ID")</f>
        <v>keine vollständige ID</v>
      </c>
      <c r="B187" s="301"/>
      <c r="C187" s="287"/>
      <c r="D187" s="34"/>
      <c r="E187" s="306"/>
      <c r="F187" s="116"/>
      <c r="G187" s="17"/>
      <c r="H187" s="17"/>
      <c r="I187" s="17"/>
      <c r="J187" s="17"/>
      <c r="K187" s="17"/>
      <c r="L187" s="17"/>
      <c r="M187" s="17"/>
      <c r="N187" s="17"/>
      <c r="O187" s="116"/>
      <c r="P187" s="117">
        <f>IF(D187&gt;A_Stammdaten!$B$12,0,SUM(G187,H187,J187,L187:M187)-SUM(I187,K187,N187:O187))</f>
        <v>0</v>
      </c>
      <c r="Q187" s="17"/>
      <c r="R187" s="17"/>
      <c r="S187" s="17"/>
      <c r="T187" s="17"/>
      <c r="U187" s="62">
        <f t="shared" si="44"/>
        <v>0</v>
      </c>
      <c r="V187" s="34"/>
      <c r="W187" s="34"/>
      <c r="X187" s="34"/>
      <c r="Y187" s="34"/>
      <c r="Z187" s="34"/>
      <c r="AA187" s="63" t="str">
        <f t="shared" si="45"/>
        <v>-</v>
      </c>
      <c r="AB187" s="63" t="str">
        <f t="shared" si="46"/>
        <v>-</v>
      </c>
      <c r="AC187" s="63">
        <f>IF(ISBLANK($C187),0,VLOOKUP($C187,Listen!$A$2:$C$45,2,FALSE))</f>
        <v>0</v>
      </c>
      <c r="AD187" s="63">
        <f>IF(ISBLANK($C187),0,VLOOKUP($C187,Listen!$A$2:$C$45,3,FALSE))</f>
        <v>0</v>
      </c>
      <c r="AE187" s="49">
        <f t="shared" si="47"/>
        <v>0</v>
      </c>
      <c r="AF187" s="49">
        <f t="shared" si="47"/>
        <v>0</v>
      </c>
      <c r="AG187" s="49">
        <f>IFERROR(IF(OR($V187&lt;&gt;"Ja",VLOOKUP($C187,Listen!$A$2:$F$45,5,0)="Nein",D187&lt;IF(C187="LNG Anbindungsanlagen gemäß separater Festlegung",2022,2023)),$AC187,$AA187),0)</f>
        <v>0</v>
      </c>
      <c r="AH187" s="49">
        <f>IFERROR(IF(OR($V187&lt;&gt;"Ja",VLOOKUP($C187,Listen!$A$2:$F$45,5,0)="Nein",D187&lt;IF(C187="LNG Anbindungsanlagen gemäß separater Festlegung",2022,2023)),$AC187,$AA187),0)</f>
        <v>0</v>
      </c>
      <c r="AI187" s="49">
        <f>IFERROR(IF(OR($W187&lt;&gt;"Ja",VLOOKUP($C187,Listen!$A$2:$F$45,6,0)="Nein"),$AC187,$AB187),0)</f>
        <v>0</v>
      </c>
      <c r="AJ187" s="49">
        <f>IFERROR(IF(OR($W187&lt;&gt;"Ja",VLOOKUP($C187,Listen!$A$2:$F$45,6,0)="Nein"),$AC187,$AB187),0)</f>
        <v>0</v>
      </c>
      <c r="AK187" s="49">
        <f>IFERROR(IF(OR($W187&lt;&gt;"Ja",VLOOKUP($C187,Listen!$A$2:$F$45,6,0)="Nein"),$AC187,$AB187),0)</f>
        <v>0</v>
      </c>
      <c r="AL187" s="51">
        <f t="shared" si="48"/>
        <v>0</v>
      </c>
      <c r="AM187" s="296">
        <f>IFERROR(IF(VLOOKUP($C187,Listen!$A$2:$F$45,6,0)="Ja",MAX(BC187:BD187),D_SAV!$BC187),0)</f>
        <v>0</v>
      </c>
      <c r="AN187" s="51">
        <f t="shared" si="49"/>
        <v>0</v>
      </c>
      <c r="AP187" s="304">
        <f t="shared" si="50"/>
        <v>0</v>
      </c>
      <c r="AQ187" s="304">
        <f t="shared" si="51"/>
        <v>0</v>
      </c>
      <c r="AR187" s="304">
        <f t="shared" si="52"/>
        <v>0</v>
      </c>
      <c r="AS187" s="304">
        <f t="shared" si="53"/>
        <v>0</v>
      </c>
      <c r="AT187" s="304">
        <f t="shared" si="54"/>
        <v>0</v>
      </c>
      <c r="AU187" s="304">
        <f t="shared" si="55"/>
        <v>0</v>
      </c>
      <c r="AV187" s="304">
        <f t="shared" si="56"/>
        <v>0</v>
      </c>
      <c r="AW187" s="304">
        <f t="shared" si="57"/>
        <v>0</v>
      </c>
      <c r="AX187" s="304">
        <f t="shared" si="58"/>
        <v>0</v>
      </c>
      <c r="AY187" s="304">
        <f t="shared" si="59"/>
        <v>0</v>
      </c>
      <c r="AZ187" s="304">
        <f t="shared" si="60"/>
        <v>0</v>
      </c>
      <c r="BA187" s="304">
        <f t="shared" si="61"/>
        <v>0</v>
      </c>
      <c r="BB187" s="304">
        <f t="shared" si="62"/>
        <v>0</v>
      </c>
      <c r="BC187" s="304">
        <f t="shared" si="63"/>
        <v>0</v>
      </c>
      <c r="BD187" s="304">
        <f t="shared" si="64"/>
        <v>0</v>
      </c>
      <c r="BE187" s="304">
        <f>IFERROR(IF(VLOOKUP($C187,Listen!$A$2:$F$45,6,0)="Ja",BB187-MAX(BC187:BD187),BB187-BC187),0)</f>
        <v>0</v>
      </c>
    </row>
    <row r="188" spans="1:57" s="32" customFormat="1" x14ac:dyDescent="0.25">
      <c r="A188" s="320" t="str">
        <f>IF(AND(D188&lt;&gt;0,C188&lt;&gt;0,E188&lt;&gt;0),IF(B188&lt;&gt;0,CONCATENATE(B188,"-AGr",VLOOKUP(C188,Listen!$A$2:$D$45,4,FALSE),"-",D188,"-",E188,),CONCATENATE("AGr",VLOOKUP(C188,Listen!$A$2:$D$45,4,FALSE),"-",D188,"-",E188)),"keine vollständige ID")</f>
        <v>keine vollständige ID</v>
      </c>
      <c r="B188" s="301"/>
      <c r="C188" s="287"/>
      <c r="D188" s="34"/>
      <c r="E188" s="306"/>
      <c r="F188" s="116"/>
      <c r="G188" s="17"/>
      <c r="H188" s="17"/>
      <c r="I188" s="17"/>
      <c r="J188" s="17"/>
      <c r="K188" s="17"/>
      <c r="L188" s="17"/>
      <c r="M188" s="17"/>
      <c r="N188" s="17"/>
      <c r="O188" s="116"/>
      <c r="P188" s="117">
        <f>IF(D188&gt;A_Stammdaten!$B$12,0,SUM(G188,H188,J188,L188:M188)-SUM(I188,K188,N188:O188))</f>
        <v>0</v>
      </c>
      <c r="Q188" s="17"/>
      <c r="R188" s="17"/>
      <c r="S188" s="17"/>
      <c r="T188" s="17"/>
      <c r="U188" s="62">
        <f t="shared" si="44"/>
        <v>0</v>
      </c>
      <c r="V188" s="34"/>
      <c r="W188" s="34"/>
      <c r="X188" s="34"/>
      <c r="Y188" s="34"/>
      <c r="Z188" s="34"/>
      <c r="AA188" s="63" t="str">
        <f t="shared" si="45"/>
        <v>-</v>
      </c>
      <c r="AB188" s="63" t="str">
        <f t="shared" si="46"/>
        <v>-</v>
      </c>
      <c r="AC188" s="63">
        <f>IF(ISBLANK($C188),0,VLOOKUP($C188,Listen!$A$2:$C$45,2,FALSE))</f>
        <v>0</v>
      </c>
      <c r="AD188" s="63">
        <f>IF(ISBLANK($C188),0,VLOOKUP($C188,Listen!$A$2:$C$45,3,FALSE))</f>
        <v>0</v>
      </c>
      <c r="AE188" s="49">
        <f t="shared" si="47"/>
        <v>0</v>
      </c>
      <c r="AF188" s="49">
        <f t="shared" si="47"/>
        <v>0</v>
      </c>
      <c r="AG188" s="49">
        <f>IFERROR(IF(OR($V188&lt;&gt;"Ja",VLOOKUP($C188,Listen!$A$2:$F$45,5,0)="Nein",D188&lt;IF(C188="LNG Anbindungsanlagen gemäß separater Festlegung",2022,2023)),$AC188,$AA188),0)</f>
        <v>0</v>
      </c>
      <c r="AH188" s="49">
        <f>IFERROR(IF(OR($V188&lt;&gt;"Ja",VLOOKUP($C188,Listen!$A$2:$F$45,5,0)="Nein",D188&lt;IF(C188="LNG Anbindungsanlagen gemäß separater Festlegung",2022,2023)),$AC188,$AA188),0)</f>
        <v>0</v>
      </c>
      <c r="AI188" s="49">
        <f>IFERROR(IF(OR($W188&lt;&gt;"Ja",VLOOKUP($C188,Listen!$A$2:$F$45,6,0)="Nein"),$AC188,$AB188),0)</f>
        <v>0</v>
      </c>
      <c r="AJ188" s="49">
        <f>IFERROR(IF(OR($W188&lt;&gt;"Ja",VLOOKUP($C188,Listen!$A$2:$F$45,6,0)="Nein"),$AC188,$AB188),0)</f>
        <v>0</v>
      </c>
      <c r="AK188" s="49">
        <f>IFERROR(IF(OR($W188&lt;&gt;"Ja",VLOOKUP($C188,Listen!$A$2:$F$45,6,0)="Nein"),$AC188,$AB188),0)</f>
        <v>0</v>
      </c>
      <c r="AL188" s="51">
        <f t="shared" si="48"/>
        <v>0</v>
      </c>
      <c r="AM188" s="296">
        <f>IFERROR(IF(VLOOKUP($C188,Listen!$A$2:$F$45,6,0)="Ja",MAX(BC188:BD188),D_SAV!$BC188),0)</f>
        <v>0</v>
      </c>
      <c r="AN188" s="51">
        <f t="shared" si="49"/>
        <v>0</v>
      </c>
      <c r="AP188" s="304">
        <f t="shared" si="50"/>
        <v>0</v>
      </c>
      <c r="AQ188" s="304">
        <f t="shared" si="51"/>
        <v>0</v>
      </c>
      <c r="AR188" s="304">
        <f t="shared" si="52"/>
        <v>0</v>
      </c>
      <c r="AS188" s="304">
        <f t="shared" si="53"/>
        <v>0</v>
      </c>
      <c r="AT188" s="304">
        <f t="shared" si="54"/>
        <v>0</v>
      </c>
      <c r="AU188" s="304">
        <f t="shared" si="55"/>
        <v>0</v>
      </c>
      <c r="AV188" s="304">
        <f t="shared" si="56"/>
        <v>0</v>
      </c>
      <c r="AW188" s="304">
        <f t="shared" si="57"/>
        <v>0</v>
      </c>
      <c r="AX188" s="304">
        <f t="shared" si="58"/>
        <v>0</v>
      </c>
      <c r="AY188" s="304">
        <f t="shared" si="59"/>
        <v>0</v>
      </c>
      <c r="AZ188" s="304">
        <f t="shared" si="60"/>
        <v>0</v>
      </c>
      <c r="BA188" s="304">
        <f t="shared" si="61"/>
        <v>0</v>
      </c>
      <c r="BB188" s="304">
        <f t="shared" si="62"/>
        <v>0</v>
      </c>
      <c r="BC188" s="304">
        <f t="shared" si="63"/>
        <v>0</v>
      </c>
      <c r="BD188" s="304">
        <f t="shared" si="64"/>
        <v>0</v>
      </c>
      <c r="BE188" s="304">
        <f>IFERROR(IF(VLOOKUP($C188,Listen!$A$2:$F$45,6,0)="Ja",BB188-MAX(BC188:BD188),BB188-BC188),0)</f>
        <v>0</v>
      </c>
    </row>
    <row r="189" spans="1:57" x14ac:dyDescent="0.25">
      <c r="A189" s="320" t="str">
        <f>IF(AND(D189&lt;&gt;0,C189&lt;&gt;0,E189&lt;&gt;0),IF(B189&lt;&gt;0,CONCATENATE(B189,"-AGr",VLOOKUP(C189,Listen!$A$2:$D$45,4,FALSE),"-",D189,"-",E189,),CONCATENATE("AGr",VLOOKUP(C189,Listen!$A$2:$D$45,4,FALSE),"-",D189,"-",E189)),"keine vollständige ID")</f>
        <v>keine vollständige ID</v>
      </c>
      <c r="B189" s="301"/>
      <c r="C189" s="287"/>
      <c r="D189" s="34"/>
      <c r="E189" s="306"/>
      <c r="F189" s="116"/>
      <c r="G189" s="17"/>
      <c r="H189" s="17"/>
      <c r="I189" s="17"/>
      <c r="J189" s="17"/>
      <c r="K189" s="17"/>
      <c r="L189" s="17"/>
      <c r="M189" s="17"/>
      <c r="N189" s="17"/>
      <c r="O189" s="116"/>
      <c r="P189" s="117">
        <f>IF(D189&gt;A_Stammdaten!$B$12,0,SUM(G189,H189,J189,L189:M189)-SUM(I189,K189,N189:O189))</f>
        <v>0</v>
      </c>
      <c r="Q189" s="17"/>
      <c r="R189" s="17"/>
      <c r="S189" s="17"/>
      <c r="T189" s="17"/>
      <c r="U189" s="62">
        <f t="shared" si="44"/>
        <v>0</v>
      </c>
      <c r="V189" s="34"/>
      <c r="W189" s="34"/>
      <c r="X189" s="34"/>
      <c r="Y189" s="34"/>
      <c r="Z189" s="34"/>
      <c r="AA189" s="63" t="str">
        <f t="shared" si="45"/>
        <v>-</v>
      </c>
      <c r="AB189" s="63" t="str">
        <f t="shared" si="46"/>
        <v>-</v>
      </c>
      <c r="AC189" s="63">
        <f>IF(ISBLANK($C189),0,VLOOKUP($C189,Listen!$A$2:$C$45,2,FALSE))</f>
        <v>0</v>
      </c>
      <c r="AD189" s="63">
        <f>IF(ISBLANK($C189),0,VLOOKUP($C189,Listen!$A$2:$C$45,3,FALSE))</f>
        <v>0</v>
      </c>
      <c r="AE189" s="49">
        <f t="shared" si="47"/>
        <v>0</v>
      </c>
      <c r="AF189" s="49">
        <f t="shared" si="47"/>
        <v>0</v>
      </c>
      <c r="AG189" s="49">
        <f>IFERROR(IF(OR($V189&lt;&gt;"Ja",VLOOKUP($C189,Listen!$A$2:$F$45,5,0)="Nein",D189&lt;IF(C189="LNG Anbindungsanlagen gemäß separater Festlegung",2022,2023)),$AC189,$AA189),0)</f>
        <v>0</v>
      </c>
      <c r="AH189" s="49">
        <f>IFERROR(IF(OR($V189&lt;&gt;"Ja",VLOOKUP($C189,Listen!$A$2:$F$45,5,0)="Nein",D189&lt;IF(C189="LNG Anbindungsanlagen gemäß separater Festlegung",2022,2023)),$AC189,$AA189),0)</f>
        <v>0</v>
      </c>
      <c r="AI189" s="49">
        <f>IFERROR(IF(OR($W189&lt;&gt;"Ja",VLOOKUP($C189,Listen!$A$2:$F$45,6,0)="Nein"),$AC189,$AB189),0)</f>
        <v>0</v>
      </c>
      <c r="AJ189" s="49">
        <f>IFERROR(IF(OR($W189&lt;&gt;"Ja",VLOOKUP($C189,Listen!$A$2:$F$45,6,0)="Nein"),$AC189,$AB189),0)</f>
        <v>0</v>
      </c>
      <c r="AK189" s="49">
        <f>IFERROR(IF(OR($W189&lt;&gt;"Ja",VLOOKUP($C189,Listen!$A$2:$F$45,6,0)="Nein"),$AC189,$AB189),0)</f>
        <v>0</v>
      </c>
      <c r="AL189" s="51">
        <f t="shared" si="48"/>
        <v>0</v>
      </c>
      <c r="AM189" s="296">
        <f>IFERROR(IF(VLOOKUP($C189,Listen!$A$2:$F$45,6,0)="Ja",MAX(BC189:BD189),D_SAV!$BC189),0)</f>
        <v>0</v>
      </c>
      <c r="AN189" s="51">
        <f t="shared" si="49"/>
        <v>0</v>
      </c>
      <c r="AP189" s="304">
        <f t="shared" si="50"/>
        <v>0</v>
      </c>
      <c r="AQ189" s="304">
        <f t="shared" si="51"/>
        <v>0</v>
      </c>
      <c r="AR189" s="304">
        <f t="shared" si="52"/>
        <v>0</v>
      </c>
      <c r="AS189" s="304">
        <f t="shared" si="53"/>
        <v>0</v>
      </c>
      <c r="AT189" s="304">
        <f t="shared" si="54"/>
        <v>0</v>
      </c>
      <c r="AU189" s="304">
        <f t="shared" si="55"/>
        <v>0</v>
      </c>
      <c r="AV189" s="304">
        <f t="shared" si="56"/>
        <v>0</v>
      </c>
      <c r="AW189" s="304">
        <f t="shared" si="57"/>
        <v>0</v>
      </c>
      <c r="AX189" s="304">
        <f t="shared" si="58"/>
        <v>0</v>
      </c>
      <c r="AY189" s="304">
        <f t="shared" si="59"/>
        <v>0</v>
      </c>
      <c r="AZ189" s="304">
        <f t="shared" si="60"/>
        <v>0</v>
      </c>
      <c r="BA189" s="304">
        <f t="shared" si="61"/>
        <v>0</v>
      </c>
      <c r="BB189" s="304">
        <f t="shared" si="62"/>
        <v>0</v>
      </c>
      <c r="BC189" s="304">
        <f t="shared" si="63"/>
        <v>0</v>
      </c>
      <c r="BD189" s="304">
        <f t="shared" si="64"/>
        <v>0</v>
      </c>
      <c r="BE189" s="304">
        <f>IFERROR(IF(VLOOKUP($C189,Listen!$A$2:$F$45,6,0)="Ja",BB189-MAX(BC189:BD189),BB189-BC189),0)</f>
        <v>0</v>
      </c>
    </row>
    <row r="190" spans="1:57" x14ac:dyDescent="0.25">
      <c r="A190" s="320" t="str">
        <f>IF(AND(D190&lt;&gt;0,C190&lt;&gt;0,E190&lt;&gt;0),IF(B190&lt;&gt;0,CONCATENATE(B190,"-AGr",VLOOKUP(C190,Listen!$A$2:$D$45,4,FALSE),"-",D190,"-",E190,),CONCATENATE("AGr",VLOOKUP(C190,Listen!$A$2:$D$45,4,FALSE),"-",D190,"-",E190)),"keine vollständige ID")</f>
        <v>keine vollständige ID</v>
      </c>
      <c r="B190" s="301"/>
      <c r="C190" s="287"/>
      <c r="D190" s="34"/>
      <c r="E190" s="306"/>
      <c r="F190" s="116"/>
      <c r="G190" s="17"/>
      <c r="H190" s="17"/>
      <c r="I190" s="17"/>
      <c r="J190" s="17"/>
      <c r="K190" s="17"/>
      <c r="L190" s="17"/>
      <c r="M190" s="17"/>
      <c r="N190" s="17"/>
      <c r="O190" s="116"/>
      <c r="P190" s="117">
        <f>IF(D190&gt;A_Stammdaten!$B$12,0,SUM(G190,H190,J190,L190:M190)-SUM(I190,K190,N190:O190))</f>
        <v>0</v>
      </c>
      <c r="Q190" s="17"/>
      <c r="R190" s="17"/>
      <c r="S190" s="17"/>
      <c r="T190" s="17"/>
      <c r="U190" s="62">
        <f t="shared" si="44"/>
        <v>0</v>
      </c>
      <c r="V190" s="34"/>
      <c r="W190" s="34"/>
      <c r="X190" s="34"/>
      <c r="Y190" s="34"/>
      <c r="Z190" s="34"/>
      <c r="AA190" s="63" t="str">
        <f t="shared" si="45"/>
        <v>-</v>
      </c>
      <c r="AB190" s="63" t="str">
        <f t="shared" si="46"/>
        <v>-</v>
      </c>
      <c r="AC190" s="63">
        <f>IF(ISBLANK($C190),0,VLOOKUP($C190,Listen!$A$2:$C$45,2,FALSE))</f>
        <v>0</v>
      </c>
      <c r="AD190" s="63">
        <f>IF(ISBLANK($C190),0,VLOOKUP($C190,Listen!$A$2:$C$45,3,FALSE))</f>
        <v>0</v>
      </c>
      <c r="AE190" s="49">
        <f t="shared" si="47"/>
        <v>0</v>
      </c>
      <c r="AF190" s="49">
        <f t="shared" si="47"/>
        <v>0</v>
      </c>
      <c r="AG190" s="49">
        <f>IFERROR(IF(OR($V190&lt;&gt;"Ja",VLOOKUP($C190,Listen!$A$2:$F$45,5,0)="Nein",D190&lt;IF(C190="LNG Anbindungsanlagen gemäß separater Festlegung",2022,2023)),$AC190,$AA190),0)</f>
        <v>0</v>
      </c>
      <c r="AH190" s="49">
        <f>IFERROR(IF(OR($V190&lt;&gt;"Ja",VLOOKUP($C190,Listen!$A$2:$F$45,5,0)="Nein",D190&lt;IF(C190="LNG Anbindungsanlagen gemäß separater Festlegung",2022,2023)),$AC190,$AA190),0)</f>
        <v>0</v>
      </c>
      <c r="AI190" s="49">
        <f>IFERROR(IF(OR($W190&lt;&gt;"Ja",VLOOKUP($C190,Listen!$A$2:$F$45,6,0)="Nein"),$AC190,$AB190),0)</f>
        <v>0</v>
      </c>
      <c r="AJ190" s="49">
        <f>IFERROR(IF(OR($W190&lt;&gt;"Ja",VLOOKUP($C190,Listen!$A$2:$F$45,6,0)="Nein"),$AC190,$AB190),0)</f>
        <v>0</v>
      </c>
      <c r="AK190" s="49">
        <f>IFERROR(IF(OR($W190&lt;&gt;"Ja",VLOOKUP($C190,Listen!$A$2:$F$45,6,0)="Nein"),$AC190,$AB190),0)</f>
        <v>0</v>
      </c>
      <c r="AL190" s="51">
        <f t="shared" si="48"/>
        <v>0</v>
      </c>
      <c r="AM190" s="296">
        <f>IFERROR(IF(VLOOKUP($C190,Listen!$A$2:$F$45,6,0)="Ja",MAX(BC190:BD190),D_SAV!$BC190),0)</f>
        <v>0</v>
      </c>
      <c r="AN190" s="51">
        <f t="shared" si="49"/>
        <v>0</v>
      </c>
      <c r="AP190" s="304">
        <f t="shared" si="50"/>
        <v>0</v>
      </c>
      <c r="AQ190" s="304">
        <f t="shared" si="51"/>
        <v>0</v>
      </c>
      <c r="AR190" s="304">
        <f t="shared" si="52"/>
        <v>0</v>
      </c>
      <c r="AS190" s="304">
        <f t="shared" si="53"/>
        <v>0</v>
      </c>
      <c r="AT190" s="304">
        <f t="shared" si="54"/>
        <v>0</v>
      </c>
      <c r="AU190" s="304">
        <f t="shared" si="55"/>
        <v>0</v>
      </c>
      <c r="AV190" s="304">
        <f t="shared" si="56"/>
        <v>0</v>
      </c>
      <c r="AW190" s="304">
        <f t="shared" si="57"/>
        <v>0</v>
      </c>
      <c r="AX190" s="304">
        <f t="shared" si="58"/>
        <v>0</v>
      </c>
      <c r="AY190" s="304">
        <f t="shared" si="59"/>
        <v>0</v>
      </c>
      <c r="AZ190" s="304">
        <f t="shared" si="60"/>
        <v>0</v>
      </c>
      <c r="BA190" s="304">
        <f t="shared" si="61"/>
        <v>0</v>
      </c>
      <c r="BB190" s="304">
        <f t="shared" si="62"/>
        <v>0</v>
      </c>
      <c r="BC190" s="304">
        <f t="shared" si="63"/>
        <v>0</v>
      </c>
      <c r="BD190" s="304">
        <f t="shared" si="64"/>
        <v>0</v>
      </c>
      <c r="BE190" s="304">
        <f>IFERROR(IF(VLOOKUP($C190,Listen!$A$2:$F$45,6,0)="Ja",BB190-MAX(BC190:BD190),BB190-BC190),0)</f>
        <v>0</v>
      </c>
    </row>
    <row r="191" spans="1:57" x14ac:dyDescent="0.25">
      <c r="A191" s="320" t="str">
        <f>IF(AND(D191&lt;&gt;0,C191&lt;&gt;0,E191&lt;&gt;0),IF(B191&lt;&gt;0,CONCATENATE(B191,"-AGr",VLOOKUP(C191,Listen!$A$2:$D$45,4,FALSE),"-",D191,"-",E191,),CONCATENATE("AGr",VLOOKUP(C191,Listen!$A$2:$D$45,4,FALSE),"-",D191,"-",E191)),"keine vollständige ID")</f>
        <v>keine vollständige ID</v>
      </c>
      <c r="B191" s="301"/>
      <c r="C191" s="287"/>
      <c r="D191" s="34"/>
      <c r="E191" s="306"/>
      <c r="F191" s="116"/>
      <c r="G191" s="17"/>
      <c r="H191" s="17"/>
      <c r="I191" s="17"/>
      <c r="J191" s="17"/>
      <c r="K191" s="17"/>
      <c r="L191" s="17"/>
      <c r="M191" s="17"/>
      <c r="N191" s="17"/>
      <c r="O191" s="116"/>
      <c r="P191" s="117">
        <f>IF(D191&gt;A_Stammdaten!$B$12,0,SUM(G191,H191,J191,L191:M191)-SUM(I191,K191,N191:O191))</f>
        <v>0</v>
      </c>
      <c r="Q191" s="17"/>
      <c r="R191" s="17"/>
      <c r="S191" s="17"/>
      <c r="T191" s="17"/>
      <c r="U191" s="62">
        <f t="shared" si="44"/>
        <v>0</v>
      </c>
      <c r="V191" s="34"/>
      <c r="W191" s="34"/>
      <c r="X191" s="34"/>
      <c r="Y191" s="34"/>
      <c r="Z191" s="34"/>
      <c r="AA191" s="63" t="str">
        <f t="shared" si="45"/>
        <v>-</v>
      </c>
      <c r="AB191" s="63" t="str">
        <f t="shared" si="46"/>
        <v>-</v>
      </c>
      <c r="AC191" s="63">
        <f>IF(ISBLANK($C191),0,VLOOKUP($C191,Listen!$A$2:$C$45,2,FALSE))</f>
        <v>0</v>
      </c>
      <c r="AD191" s="63">
        <f>IF(ISBLANK($C191),0,VLOOKUP($C191,Listen!$A$2:$C$45,3,FALSE))</f>
        <v>0</v>
      </c>
      <c r="AE191" s="49">
        <f t="shared" si="47"/>
        <v>0</v>
      </c>
      <c r="AF191" s="49">
        <f t="shared" si="47"/>
        <v>0</v>
      </c>
      <c r="AG191" s="49">
        <f>IFERROR(IF(OR($V191&lt;&gt;"Ja",VLOOKUP($C191,Listen!$A$2:$F$45,5,0)="Nein",D191&lt;IF(C191="LNG Anbindungsanlagen gemäß separater Festlegung",2022,2023)),$AC191,$AA191),0)</f>
        <v>0</v>
      </c>
      <c r="AH191" s="49">
        <f>IFERROR(IF(OR($V191&lt;&gt;"Ja",VLOOKUP($C191,Listen!$A$2:$F$45,5,0)="Nein",D191&lt;IF(C191="LNG Anbindungsanlagen gemäß separater Festlegung",2022,2023)),$AC191,$AA191),0)</f>
        <v>0</v>
      </c>
      <c r="AI191" s="49">
        <f>IFERROR(IF(OR($W191&lt;&gt;"Ja",VLOOKUP($C191,Listen!$A$2:$F$45,6,0)="Nein"),$AC191,$AB191),0)</f>
        <v>0</v>
      </c>
      <c r="AJ191" s="49">
        <f>IFERROR(IF(OR($W191&lt;&gt;"Ja",VLOOKUP($C191,Listen!$A$2:$F$45,6,0)="Nein"),$AC191,$AB191),0)</f>
        <v>0</v>
      </c>
      <c r="AK191" s="49">
        <f>IFERROR(IF(OR($W191&lt;&gt;"Ja",VLOOKUP($C191,Listen!$A$2:$F$45,6,0)="Nein"),$AC191,$AB191),0)</f>
        <v>0</v>
      </c>
      <c r="AL191" s="51">
        <f t="shared" si="48"/>
        <v>0</v>
      </c>
      <c r="AM191" s="296">
        <f>IFERROR(IF(VLOOKUP($C191,Listen!$A$2:$F$45,6,0)="Ja",MAX(BC191:BD191),D_SAV!$BC191),0)</f>
        <v>0</v>
      </c>
      <c r="AN191" s="51">
        <f t="shared" si="49"/>
        <v>0</v>
      </c>
      <c r="AP191" s="304">
        <f t="shared" si="50"/>
        <v>0</v>
      </c>
      <c r="AQ191" s="304">
        <f t="shared" si="51"/>
        <v>0</v>
      </c>
      <c r="AR191" s="304">
        <f t="shared" si="52"/>
        <v>0</v>
      </c>
      <c r="AS191" s="304">
        <f t="shared" si="53"/>
        <v>0</v>
      </c>
      <c r="AT191" s="304">
        <f t="shared" si="54"/>
        <v>0</v>
      </c>
      <c r="AU191" s="304">
        <f t="shared" si="55"/>
        <v>0</v>
      </c>
      <c r="AV191" s="304">
        <f t="shared" si="56"/>
        <v>0</v>
      </c>
      <c r="AW191" s="304">
        <f t="shared" si="57"/>
        <v>0</v>
      </c>
      <c r="AX191" s="304">
        <f t="shared" si="58"/>
        <v>0</v>
      </c>
      <c r="AY191" s="304">
        <f t="shared" si="59"/>
        <v>0</v>
      </c>
      <c r="AZ191" s="304">
        <f t="shared" si="60"/>
        <v>0</v>
      </c>
      <c r="BA191" s="304">
        <f t="shared" si="61"/>
        <v>0</v>
      </c>
      <c r="BB191" s="304">
        <f t="shared" si="62"/>
        <v>0</v>
      </c>
      <c r="BC191" s="304">
        <f t="shared" si="63"/>
        <v>0</v>
      </c>
      <c r="BD191" s="304">
        <f t="shared" si="64"/>
        <v>0</v>
      </c>
      <c r="BE191" s="304">
        <f>IFERROR(IF(VLOOKUP($C191,Listen!$A$2:$F$45,6,0)="Ja",BB191-MAX(BC191:BD191),BB191-BC191),0)</f>
        <v>0</v>
      </c>
    </row>
    <row r="192" spans="1:57" x14ac:dyDescent="0.25">
      <c r="A192" s="320" t="str">
        <f>IF(AND(D192&lt;&gt;0,C192&lt;&gt;0,E192&lt;&gt;0),IF(B192&lt;&gt;0,CONCATENATE(B192,"-AGr",VLOOKUP(C192,Listen!$A$2:$D$45,4,FALSE),"-",D192,"-",E192,),CONCATENATE("AGr",VLOOKUP(C192,Listen!$A$2:$D$45,4,FALSE),"-",D192,"-",E192)),"keine vollständige ID")</f>
        <v>keine vollständige ID</v>
      </c>
      <c r="B192" s="301"/>
      <c r="C192" s="287"/>
      <c r="D192" s="34"/>
      <c r="E192" s="306"/>
      <c r="F192" s="116"/>
      <c r="G192" s="17"/>
      <c r="H192" s="17"/>
      <c r="I192" s="17"/>
      <c r="J192" s="17"/>
      <c r="K192" s="17"/>
      <c r="L192" s="17"/>
      <c r="M192" s="17"/>
      <c r="N192" s="17"/>
      <c r="O192" s="116"/>
      <c r="P192" s="117">
        <f>IF(D192&gt;A_Stammdaten!$B$12,0,SUM(G192,H192,J192,L192:M192)-SUM(I192,K192,N192:O192))</f>
        <v>0</v>
      </c>
      <c r="Q192" s="17"/>
      <c r="R192" s="17"/>
      <c r="S192" s="17"/>
      <c r="T192" s="17"/>
      <c r="U192" s="62">
        <f t="shared" si="44"/>
        <v>0</v>
      </c>
      <c r="V192" s="34"/>
      <c r="W192" s="34"/>
      <c r="X192" s="34"/>
      <c r="Y192" s="34"/>
      <c r="Z192" s="34"/>
      <c r="AA192" s="63" t="str">
        <f t="shared" si="45"/>
        <v>-</v>
      </c>
      <c r="AB192" s="63" t="str">
        <f t="shared" si="46"/>
        <v>-</v>
      </c>
      <c r="AC192" s="63">
        <f>IF(ISBLANK($C192),0,VLOOKUP($C192,Listen!$A$2:$C$45,2,FALSE))</f>
        <v>0</v>
      </c>
      <c r="AD192" s="63">
        <f>IF(ISBLANK($C192),0,VLOOKUP($C192,Listen!$A$2:$C$45,3,FALSE))</f>
        <v>0</v>
      </c>
      <c r="AE192" s="49">
        <f t="shared" si="47"/>
        <v>0</v>
      </c>
      <c r="AF192" s="49">
        <f t="shared" si="47"/>
        <v>0</v>
      </c>
      <c r="AG192" s="49">
        <f>IFERROR(IF(OR($V192&lt;&gt;"Ja",VLOOKUP($C192,Listen!$A$2:$F$45,5,0)="Nein",D192&lt;IF(C192="LNG Anbindungsanlagen gemäß separater Festlegung",2022,2023)),$AC192,$AA192),0)</f>
        <v>0</v>
      </c>
      <c r="AH192" s="49">
        <f>IFERROR(IF(OR($V192&lt;&gt;"Ja",VLOOKUP($C192,Listen!$A$2:$F$45,5,0)="Nein",D192&lt;IF(C192="LNG Anbindungsanlagen gemäß separater Festlegung",2022,2023)),$AC192,$AA192),0)</f>
        <v>0</v>
      </c>
      <c r="AI192" s="49">
        <f>IFERROR(IF(OR($W192&lt;&gt;"Ja",VLOOKUP($C192,Listen!$A$2:$F$45,6,0)="Nein"),$AC192,$AB192),0)</f>
        <v>0</v>
      </c>
      <c r="AJ192" s="49">
        <f>IFERROR(IF(OR($W192&lt;&gt;"Ja",VLOOKUP($C192,Listen!$A$2:$F$45,6,0)="Nein"),$AC192,$AB192),0)</f>
        <v>0</v>
      </c>
      <c r="AK192" s="49">
        <f>IFERROR(IF(OR($W192&lt;&gt;"Ja",VLOOKUP($C192,Listen!$A$2:$F$45,6,0)="Nein"),$AC192,$AB192),0)</f>
        <v>0</v>
      </c>
      <c r="AL192" s="51">
        <f t="shared" si="48"/>
        <v>0</v>
      </c>
      <c r="AM192" s="296">
        <f>IFERROR(IF(VLOOKUP($C192,Listen!$A$2:$F$45,6,0)="Ja",MAX(BC192:BD192),D_SAV!$BC192),0)</f>
        <v>0</v>
      </c>
      <c r="AN192" s="51">
        <f t="shared" si="49"/>
        <v>0</v>
      </c>
      <c r="AP192" s="304">
        <f t="shared" si="50"/>
        <v>0</v>
      </c>
      <c r="AQ192" s="304">
        <f t="shared" si="51"/>
        <v>0</v>
      </c>
      <c r="AR192" s="304">
        <f t="shared" si="52"/>
        <v>0</v>
      </c>
      <c r="AS192" s="304">
        <f t="shared" si="53"/>
        <v>0</v>
      </c>
      <c r="AT192" s="304">
        <f t="shared" si="54"/>
        <v>0</v>
      </c>
      <c r="AU192" s="304">
        <f t="shared" si="55"/>
        <v>0</v>
      </c>
      <c r="AV192" s="304">
        <f t="shared" si="56"/>
        <v>0</v>
      </c>
      <c r="AW192" s="304">
        <f t="shared" si="57"/>
        <v>0</v>
      </c>
      <c r="AX192" s="304">
        <f t="shared" si="58"/>
        <v>0</v>
      </c>
      <c r="AY192" s="304">
        <f t="shared" si="59"/>
        <v>0</v>
      </c>
      <c r="AZ192" s="304">
        <f t="shared" si="60"/>
        <v>0</v>
      </c>
      <c r="BA192" s="304">
        <f t="shared" si="61"/>
        <v>0</v>
      </c>
      <c r="BB192" s="304">
        <f t="shared" si="62"/>
        <v>0</v>
      </c>
      <c r="BC192" s="304">
        <f t="shared" si="63"/>
        <v>0</v>
      </c>
      <c r="BD192" s="304">
        <f t="shared" si="64"/>
        <v>0</v>
      </c>
      <c r="BE192" s="304">
        <f>IFERROR(IF(VLOOKUP($C192,Listen!$A$2:$F$45,6,0)="Ja",BB192-MAX(BC192:BD192),BB192-BC192),0)</f>
        <v>0</v>
      </c>
    </row>
    <row r="193" spans="1:57" x14ac:dyDescent="0.25">
      <c r="A193" s="320" t="str">
        <f>IF(AND(D193&lt;&gt;0,C193&lt;&gt;0,E193&lt;&gt;0),IF(B193&lt;&gt;0,CONCATENATE(B193,"-AGr",VLOOKUP(C193,Listen!$A$2:$D$45,4,FALSE),"-",D193,"-",E193,),CONCATENATE("AGr",VLOOKUP(C193,Listen!$A$2:$D$45,4,FALSE),"-",D193,"-",E193)),"keine vollständige ID")</f>
        <v>keine vollständige ID</v>
      </c>
      <c r="B193" s="301"/>
      <c r="C193" s="287"/>
      <c r="D193" s="34"/>
      <c r="E193" s="306"/>
      <c r="F193" s="116"/>
      <c r="G193" s="17"/>
      <c r="H193" s="17"/>
      <c r="I193" s="17"/>
      <c r="J193" s="17"/>
      <c r="K193" s="17"/>
      <c r="L193" s="17"/>
      <c r="M193" s="17"/>
      <c r="N193" s="17"/>
      <c r="O193" s="116"/>
      <c r="P193" s="117">
        <f>IF(D193&gt;A_Stammdaten!$B$12,0,SUM(G193,H193,J193,L193:M193)-SUM(I193,K193,N193:O193))</f>
        <v>0</v>
      </c>
      <c r="Q193" s="17"/>
      <c r="R193" s="17"/>
      <c r="S193" s="17"/>
      <c r="T193" s="17"/>
      <c r="U193" s="62">
        <f t="shared" si="44"/>
        <v>0</v>
      </c>
      <c r="V193" s="34"/>
      <c r="W193" s="34"/>
      <c r="X193" s="34"/>
      <c r="Y193" s="34"/>
      <c r="Z193" s="34"/>
      <c r="AA193" s="63" t="str">
        <f t="shared" si="45"/>
        <v>-</v>
      </c>
      <c r="AB193" s="63" t="str">
        <f t="shared" si="46"/>
        <v>-</v>
      </c>
      <c r="AC193" s="63">
        <f>IF(ISBLANK($C193),0,VLOOKUP($C193,Listen!$A$2:$C$45,2,FALSE))</f>
        <v>0</v>
      </c>
      <c r="AD193" s="63">
        <f>IF(ISBLANK($C193),0,VLOOKUP($C193,Listen!$A$2:$C$45,3,FALSE))</f>
        <v>0</v>
      </c>
      <c r="AE193" s="49">
        <f t="shared" si="47"/>
        <v>0</v>
      </c>
      <c r="AF193" s="49">
        <f t="shared" si="47"/>
        <v>0</v>
      </c>
      <c r="AG193" s="49">
        <f>IFERROR(IF(OR($V193&lt;&gt;"Ja",VLOOKUP($C193,Listen!$A$2:$F$45,5,0)="Nein",D193&lt;IF(C193="LNG Anbindungsanlagen gemäß separater Festlegung",2022,2023)),$AC193,$AA193),0)</f>
        <v>0</v>
      </c>
      <c r="AH193" s="49">
        <f>IFERROR(IF(OR($V193&lt;&gt;"Ja",VLOOKUP($C193,Listen!$A$2:$F$45,5,0)="Nein",D193&lt;IF(C193="LNG Anbindungsanlagen gemäß separater Festlegung",2022,2023)),$AC193,$AA193),0)</f>
        <v>0</v>
      </c>
      <c r="AI193" s="49">
        <f>IFERROR(IF(OR($W193&lt;&gt;"Ja",VLOOKUP($C193,Listen!$A$2:$F$45,6,0)="Nein"),$AC193,$AB193),0)</f>
        <v>0</v>
      </c>
      <c r="AJ193" s="49">
        <f>IFERROR(IF(OR($W193&lt;&gt;"Ja",VLOOKUP($C193,Listen!$A$2:$F$45,6,0)="Nein"),$AC193,$AB193),0)</f>
        <v>0</v>
      </c>
      <c r="AK193" s="49">
        <f>IFERROR(IF(OR($W193&lt;&gt;"Ja",VLOOKUP($C193,Listen!$A$2:$F$45,6,0)="Nein"),$AC193,$AB193),0)</f>
        <v>0</v>
      </c>
      <c r="AL193" s="51">
        <f t="shared" si="48"/>
        <v>0</v>
      </c>
      <c r="AM193" s="296">
        <f>IFERROR(IF(VLOOKUP($C193,Listen!$A$2:$F$45,6,0)="Ja",MAX(BC193:BD193),D_SAV!$BC193),0)</f>
        <v>0</v>
      </c>
      <c r="AN193" s="51">
        <f t="shared" si="49"/>
        <v>0</v>
      </c>
      <c r="AP193" s="304">
        <f t="shared" si="50"/>
        <v>0</v>
      </c>
      <c r="AQ193" s="304">
        <f t="shared" si="51"/>
        <v>0</v>
      </c>
      <c r="AR193" s="304">
        <f t="shared" si="52"/>
        <v>0</v>
      </c>
      <c r="AS193" s="304">
        <f t="shared" si="53"/>
        <v>0</v>
      </c>
      <c r="AT193" s="304">
        <f t="shared" si="54"/>
        <v>0</v>
      </c>
      <c r="AU193" s="304">
        <f t="shared" si="55"/>
        <v>0</v>
      </c>
      <c r="AV193" s="304">
        <f t="shared" si="56"/>
        <v>0</v>
      </c>
      <c r="AW193" s="304">
        <f t="shared" si="57"/>
        <v>0</v>
      </c>
      <c r="AX193" s="304">
        <f t="shared" si="58"/>
        <v>0</v>
      </c>
      <c r="AY193" s="304">
        <f t="shared" si="59"/>
        <v>0</v>
      </c>
      <c r="AZ193" s="304">
        <f t="shared" si="60"/>
        <v>0</v>
      </c>
      <c r="BA193" s="304">
        <f t="shared" si="61"/>
        <v>0</v>
      </c>
      <c r="BB193" s="304">
        <f t="shared" si="62"/>
        <v>0</v>
      </c>
      <c r="BC193" s="304">
        <f t="shared" si="63"/>
        <v>0</v>
      </c>
      <c r="BD193" s="304">
        <f t="shared" si="64"/>
        <v>0</v>
      </c>
      <c r="BE193" s="304">
        <f>IFERROR(IF(VLOOKUP($C193,Listen!$A$2:$F$45,6,0)="Ja",BB193-MAX(BC193:BD193),BB193-BC193),0)</f>
        <v>0</v>
      </c>
    </row>
    <row r="194" spans="1:57" x14ac:dyDescent="0.25">
      <c r="A194" s="320" t="str">
        <f>IF(AND(D194&lt;&gt;0,C194&lt;&gt;0,E194&lt;&gt;0),IF(B194&lt;&gt;0,CONCATENATE(B194,"-AGr",VLOOKUP(C194,Listen!$A$2:$D$45,4,FALSE),"-",D194,"-",E194,),CONCATENATE("AGr",VLOOKUP(C194,Listen!$A$2:$D$45,4,FALSE),"-",D194,"-",E194)),"keine vollständige ID")</f>
        <v>keine vollständige ID</v>
      </c>
      <c r="B194" s="301"/>
      <c r="C194" s="287"/>
      <c r="D194" s="34"/>
      <c r="E194" s="306"/>
      <c r="F194" s="116"/>
      <c r="G194" s="17"/>
      <c r="H194" s="17"/>
      <c r="I194" s="17"/>
      <c r="J194" s="17"/>
      <c r="K194" s="17"/>
      <c r="L194" s="17"/>
      <c r="M194" s="17"/>
      <c r="N194" s="17"/>
      <c r="O194" s="116"/>
      <c r="P194" s="117">
        <f>IF(D194&gt;A_Stammdaten!$B$12,0,SUM(G194,H194,J194,L194:M194)-SUM(I194,K194,N194:O194))</f>
        <v>0</v>
      </c>
      <c r="Q194" s="17"/>
      <c r="R194" s="17"/>
      <c r="S194" s="17"/>
      <c r="T194" s="17"/>
      <c r="U194" s="62">
        <f t="shared" si="44"/>
        <v>0</v>
      </c>
      <c r="V194" s="34"/>
      <c r="W194" s="34"/>
      <c r="X194" s="34"/>
      <c r="Y194" s="34"/>
      <c r="Z194" s="34"/>
      <c r="AA194" s="63" t="str">
        <f t="shared" si="45"/>
        <v>-</v>
      </c>
      <c r="AB194" s="63" t="str">
        <f t="shared" si="46"/>
        <v>-</v>
      </c>
      <c r="AC194" s="63">
        <f>IF(ISBLANK($C194),0,VLOOKUP($C194,Listen!$A$2:$C$45,2,FALSE))</f>
        <v>0</v>
      </c>
      <c r="AD194" s="63">
        <f>IF(ISBLANK($C194),0,VLOOKUP($C194,Listen!$A$2:$C$45,3,FALSE))</f>
        <v>0</v>
      </c>
      <c r="AE194" s="49">
        <f t="shared" si="47"/>
        <v>0</v>
      </c>
      <c r="AF194" s="49">
        <f t="shared" si="47"/>
        <v>0</v>
      </c>
      <c r="AG194" s="49">
        <f>IFERROR(IF(OR($V194&lt;&gt;"Ja",VLOOKUP($C194,Listen!$A$2:$F$45,5,0)="Nein",D194&lt;IF(C194="LNG Anbindungsanlagen gemäß separater Festlegung",2022,2023)),$AC194,$AA194),0)</f>
        <v>0</v>
      </c>
      <c r="AH194" s="49">
        <f>IFERROR(IF(OR($V194&lt;&gt;"Ja",VLOOKUP($C194,Listen!$A$2:$F$45,5,0)="Nein",D194&lt;IF(C194="LNG Anbindungsanlagen gemäß separater Festlegung",2022,2023)),$AC194,$AA194),0)</f>
        <v>0</v>
      </c>
      <c r="AI194" s="49">
        <f>IFERROR(IF(OR($W194&lt;&gt;"Ja",VLOOKUP($C194,Listen!$A$2:$F$45,6,0)="Nein"),$AC194,$AB194),0)</f>
        <v>0</v>
      </c>
      <c r="AJ194" s="49">
        <f>IFERROR(IF(OR($W194&lt;&gt;"Ja",VLOOKUP($C194,Listen!$A$2:$F$45,6,0)="Nein"),$AC194,$AB194),0)</f>
        <v>0</v>
      </c>
      <c r="AK194" s="49">
        <f>IFERROR(IF(OR($W194&lt;&gt;"Ja",VLOOKUP($C194,Listen!$A$2:$F$45,6,0)="Nein"),$AC194,$AB194),0)</f>
        <v>0</v>
      </c>
      <c r="AL194" s="51">
        <f t="shared" si="48"/>
        <v>0</v>
      </c>
      <c r="AM194" s="296">
        <f>IFERROR(IF(VLOOKUP($C194,Listen!$A$2:$F$45,6,0)="Ja",MAX(BC194:BD194),D_SAV!$BC194),0)</f>
        <v>0</v>
      </c>
      <c r="AN194" s="51">
        <f t="shared" si="49"/>
        <v>0</v>
      </c>
      <c r="AP194" s="304">
        <f t="shared" si="50"/>
        <v>0</v>
      </c>
      <c r="AQ194" s="304">
        <f t="shared" si="51"/>
        <v>0</v>
      </c>
      <c r="AR194" s="304">
        <f t="shared" si="52"/>
        <v>0</v>
      </c>
      <c r="AS194" s="304">
        <f t="shared" si="53"/>
        <v>0</v>
      </c>
      <c r="AT194" s="304">
        <f t="shared" si="54"/>
        <v>0</v>
      </c>
      <c r="AU194" s="304">
        <f t="shared" si="55"/>
        <v>0</v>
      </c>
      <c r="AV194" s="304">
        <f t="shared" si="56"/>
        <v>0</v>
      </c>
      <c r="AW194" s="304">
        <f t="shared" si="57"/>
        <v>0</v>
      </c>
      <c r="AX194" s="304">
        <f t="shared" si="58"/>
        <v>0</v>
      </c>
      <c r="AY194" s="304">
        <f t="shared" si="59"/>
        <v>0</v>
      </c>
      <c r="AZ194" s="304">
        <f t="shared" si="60"/>
        <v>0</v>
      </c>
      <c r="BA194" s="304">
        <f t="shared" si="61"/>
        <v>0</v>
      </c>
      <c r="BB194" s="304">
        <f t="shared" si="62"/>
        <v>0</v>
      </c>
      <c r="BC194" s="304">
        <f t="shared" si="63"/>
        <v>0</v>
      </c>
      <c r="BD194" s="304">
        <f t="shared" si="64"/>
        <v>0</v>
      </c>
      <c r="BE194" s="304">
        <f>IFERROR(IF(VLOOKUP($C194,Listen!$A$2:$F$45,6,0)="Ja",BB194-MAX(BC194:BD194),BB194-BC194),0)</f>
        <v>0</v>
      </c>
    </row>
    <row r="195" spans="1:57" x14ac:dyDescent="0.25">
      <c r="A195" s="320" t="str">
        <f>IF(AND(D195&lt;&gt;0,C195&lt;&gt;0,E195&lt;&gt;0),IF(B195&lt;&gt;0,CONCATENATE(B195,"-AGr",VLOOKUP(C195,Listen!$A$2:$D$45,4,FALSE),"-",D195,"-",E195,),CONCATENATE("AGr",VLOOKUP(C195,Listen!$A$2:$D$45,4,FALSE),"-",D195,"-",E195)),"keine vollständige ID")</f>
        <v>keine vollständige ID</v>
      </c>
      <c r="B195" s="301"/>
      <c r="C195" s="287"/>
      <c r="D195" s="34"/>
      <c r="E195" s="306"/>
      <c r="F195" s="116"/>
      <c r="G195" s="17"/>
      <c r="H195" s="17"/>
      <c r="I195" s="17"/>
      <c r="J195" s="17"/>
      <c r="K195" s="17"/>
      <c r="L195" s="17"/>
      <c r="M195" s="17"/>
      <c r="N195" s="17"/>
      <c r="O195" s="116"/>
      <c r="P195" s="117">
        <f>IF(D195&gt;A_Stammdaten!$B$12,0,SUM(G195,H195,J195,L195:M195)-SUM(I195,K195,N195:O195))</f>
        <v>0</v>
      </c>
      <c r="Q195" s="17"/>
      <c r="R195" s="17"/>
      <c r="S195" s="17"/>
      <c r="T195" s="17"/>
      <c r="U195" s="62">
        <f t="shared" si="44"/>
        <v>0</v>
      </c>
      <c r="V195" s="34"/>
      <c r="W195" s="34"/>
      <c r="X195" s="34"/>
      <c r="Y195" s="34"/>
      <c r="Z195" s="34"/>
      <c r="AA195" s="63" t="str">
        <f t="shared" si="45"/>
        <v>-</v>
      </c>
      <c r="AB195" s="63" t="str">
        <f t="shared" si="46"/>
        <v>-</v>
      </c>
      <c r="AC195" s="63">
        <f>IF(ISBLANK($C195),0,VLOOKUP($C195,Listen!$A$2:$C$45,2,FALSE))</f>
        <v>0</v>
      </c>
      <c r="AD195" s="63">
        <f>IF(ISBLANK($C195),0,VLOOKUP($C195,Listen!$A$2:$C$45,3,FALSE))</f>
        <v>0</v>
      </c>
      <c r="AE195" s="49">
        <f t="shared" si="47"/>
        <v>0</v>
      </c>
      <c r="AF195" s="49">
        <f t="shared" si="47"/>
        <v>0</v>
      </c>
      <c r="AG195" s="49">
        <f>IFERROR(IF(OR($V195&lt;&gt;"Ja",VLOOKUP($C195,Listen!$A$2:$F$45,5,0)="Nein",D195&lt;IF(C195="LNG Anbindungsanlagen gemäß separater Festlegung",2022,2023)),$AC195,$AA195),0)</f>
        <v>0</v>
      </c>
      <c r="AH195" s="49">
        <f>IFERROR(IF(OR($V195&lt;&gt;"Ja",VLOOKUP($C195,Listen!$A$2:$F$45,5,0)="Nein",D195&lt;IF(C195="LNG Anbindungsanlagen gemäß separater Festlegung",2022,2023)),$AC195,$AA195),0)</f>
        <v>0</v>
      </c>
      <c r="AI195" s="49">
        <f>IFERROR(IF(OR($W195&lt;&gt;"Ja",VLOOKUP($C195,Listen!$A$2:$F$45,6,0)="Nein"),$AC195,$AB195),0)</f>
        <v>0</v>
      </c>
      <c r="AJ195" s="49">
        <f>IFERROR(IF(OR($W195&lt;&gt;"Ja",VLOOKUP($C195,Listen!$A$2:$F$45,6,0)="Nein"),$AC195,$AB195),0)</f>
        <v>0</v>
      </c>
      <c r="AK195" s="49">
        <f>IFERROR(IF(OR($W195&lt;&gt;"Ja",VLOOKUP($C195,Listen!$A$2:$F$45,6,0)="Nein"),$AC195,$AB195),0)</f>
        <v>0</v>
      </c>
      <c r="AL195" s="51">
        <f t="shared" si="48"/>
        <v>0</v>
      </c>
      <c r="AM195" s="296">
        <f>IFERROR(IF(VLOOKUP($C195,Listen!$A$2:$F$45,6,0)="Ja",MAX(BC195:BD195),D_SAV!$BC195),0)</f>
        <v>0</v>
      </c>
      <c r="AN195" s="51">
        <f t="shared" si="49"/>
        <v>0</v>
      </c>
      <c r="AP195" s="304">
        <f t="shared" si="50"/>
        <v>0</v>
      </c>
      <c r="AQ195" s="304">
        <f t="shared" si="51"/>
        <v>0</v>
      </c>
      <c r="AR195" s="304">
        <f t="shared" si="52"/>
        <v>0</v>
      </c>
      <c r="AS195" s="304">
        <f t="shared" si="53"/>
        <v>0</v>
      </c>
      <c r="AT195" s="304">
        <f t="shared" si="54"/>
        <v>0</v>
      </c>
      <c r="AU195" s="304">
        <f t="shared" si="55"/>
        <v>0</v>
      </c>
      <c r="AV195" s="304">
        <f t="shared" si="56"/>
        <v>0</v>
      </c>
      <c r="AW195" s="304">
        <f t="shared" si="57"/>
        <v>0</v>
      </c>
      <c r="AX195" s="304">
        <f t="shared" si="58"/>
        <v>0</v>
      </c>
      <c r="AY195" s="304">
        <f t="shared" si="59"/>
        <v>0</v>
      </c>
      <c r="AZ195" s="304">
        <f t="shared" si="60"/>
        <v>0</v>
      </c>
      <c r="BA195" s="304">
        <f t="shared" si="61"/>
        <v>0</v>
      </c>
      <c r="BB195" s="304">
        <f t="shared" si="62"/>
        <v>0</v>
      </c>
      <c r="BC195" s="304">
        <f t="shared" si="63"/>
        <v>0</v>
      </c>
      <c r="BD195" s="304">
        <f t="shared" si="64"/>
        <v>0</v>
      </c>
      <c r="BE195" s="304">
        <f>IFERROR(IF(VLOOKUP($C195,Listen!$A$2:$F$45,6,0)="Ja",BB195-MAX(BC195:BD195),BB195-BC195),0)</f>
        <v>0</v>
      </c>
    </row>
    <row r="196" spans="1:57" x14ac:dyDescent="0.25">
      <c r="A196" s="320" t="str">
        <f>IF(AND(D196&lt;&gt;0,C196&lt;&gt;0,E196&lt;&gt;0),IF(B196&lt;&gt;0,CONCATENATE(B196,"-AGr",VLOOKUP(C196,Listen!$A$2:$D$45,4,FALSE),"-",D196,"-",E196,),CONCATENATE("AGr",VLOOKUP(C196,Listen!$A$2:$D$45,4,FALSE),"-",D196,"-",E196)),"keine vollständige ID")</f>
        <v>keine vollständige ID</v>
      </c>
      <c r="B196" s="301"/>
      <c r="C196" s="287"/>
      <c r="D196" s="34"/>
      <c r="E196" s="306"/>
      <c r="F196" s="116"/>
      <c r="G196" s="17"/>
      <c r="H196" s="17"/>
      <c r="I196" s="17"/>
      <c r="J196" s="17"/>
      <c r="K196" s="17"/>
      <c r="L196" s="17"/>
      <c r="M196" s="17"/>
      <c r="N196" s="17"/>
      <c r="O196" s="116"/>
      <c r="P196" s="117">
        <f>IF(D196&gt;A_Stammdaten!$B$12,0,SUM(G196,H196,J196,L196:M196)-SUM(I196,K196,N196:O196))</f>
        <v>0</v>
      </c>
      <c r="Q196" s="17"/>
      <c r="R196" s="17"/>
      <c r="S196" s="17"/>
      <c r="T196" s="17"/>
      <c r="U196" s="62">
        <f t="shared" si="44"/>
        <v>0</v>
      </c>
      <c r="V196" s="34"/>
      <c r="W196" s="34"/>
      <c r="X196" s="34"/>
      <c r="Y196" s="34"/>
      <c r="Z196" s="34"/>
      <c r="AA196" s="63" t="str">
        <f t="shared" si="45"/>
        <v>-</v>
      </c>
      <c r="AB196" s="63" t="str">
        <f t="shared" si="46"/>
        <v>-</v>
      </c>
      <c r="AC196" s="63">
        <f>IF(ISBLANK($C196),0,VLOOKUP($C196,Listen!$A$2:$C$45,2,FALSE))</f>
        <v>0</v>
      </c>
      <c r="AD196" s="63">
        <f>IF(ISBLANK($C196),0,VLOOKUP($C196,Listen!$A$2:$C$45,3,FALSE))</f>
        <v>0</v>
      </c>
      <c r="AE196" s="49">
        <f t="shared" si="47"/>
        <v>0</v>
      </c>
      <c r="AF196" s="49">
        <f t="shared" si="47"/>
        <v>0</v>
      </c>
      <c r="AG196" s="49">
        <f>IFERROR(IF(OR($V196&lt;&gt;"Ja",VLOOKUP($C196,Listen!$A$2:$F$45,5,0)="Nein",D196&lt;IF(C196="LNG Anbindungsanlagen gemäß separater Festlegung",2022,2023)),$AC196,$AA196),0)</f>
        <v>0</v>
      </c>
      <c r="AH196" s="49">
        <f>IFERROR(IF(OR($V196&lt;&gt;"Ja",VLOOKUP($C196,Listen!$A$2:$F$45,5,0)="Nein",D196&lt;IF(C196="LNG Anbindungsanlagen gemäß separater Festlegung",2022,2023)),$AC196,$AA196),0)</f>
        <v>0</v>
      </c>
      <c r="AI196" s="49">
        <f>IFERROR(IF(OR($W196&lt;&gt;"Ja",VLOOKUP($C196,Listen!$A$2:$F$45,6,0)="Nein"),$AC196,$AB196),0)</f>
        <v>0</v>
      </c>
      <c r="AJ196" s="49">
        <f>IFERROR(IF(OR($W196&lt;&gt;"Ja",VLOOKUP($C196,Listen!$A$2:$F$45,6,0)="Nein"),$AC196,$AB196),0)</f>
        <v>0</v>
      </c>
      <c r="AK196" s="49">
        <f>IFERROR(IF(OR($W196&lt;&gt;"Ja",VLOOKUP($C196,Listen!$A$2:$F$45,6,0)="Nein"),$AC196,$AB196),0)</f>
        <v>0</v>
      </c>
      <c r="AL196" s="51">
        <f t="shared" si="48"/>
        <v>0</v>
      </c>
      <c r="AM196" s="296">
        <f>IFERROR(IF(VLOOKUP($C196,Listen!$A$2:$F$45,6,0)="Ja",MAX(BC196:BD196),D_SAV!$BC196),0)</f>
        <v>0</v>
      </c>
      <c r="AN196" s="51">
        <f t="shared" si="49"/>
        <v>0</v>
      </c>
      <c r="AP196" s="304">
        <f t="shared" si="50"/>
        <v>0</v>
      </c>
      <c r="AQ196" s="304">
        <f t="shared" si="51"/>
        <v>0</v>
      </c>
      <c r="AR196" s="304">
        <f t="shared" si="52"/>
        <v>0</v>
      </c>
      <c r="AS196" s="304">
        <f t="shared" si="53"/>
        <v>0</v>
      </c>
      <c r="AT196" s="304">
        <f t="shared" si="54"/>
        <v>0</v>
      </c>
      <c r="AU196" s="304">
        <f t="shared" si="55"/>
        <v>0</v>
      </c>
      <c r="AV196" s="304">
        <f t="shared" si="56"/>
        <v>0</v>
      </c>
      <c r="AW196" s="304">
        <f t="shared" si="57"/>
        <v>0</v>
      </c>
      <c r="AX196" s="304">
        <f t="shared" si="58"/>
        <v>0</v>
      </c>
      <c r="AY196" s="304">
        <f t="shared" si="59"/>
        <v>0</v>
      </c>
      <c r="AZ196" s="304">
        <f t="shared" si="60"/>
        <v>0</v>
      </c>
      <c r="BA196" s="304">
        <f t="shared" si="61"/>
        <v>0</v>
      </c>
      <c r="BB196" s="304">
        <f t="shared" si="62"/>
        <v>0</v>
      </c>
      <c r="BC196" s="304">
        <f t="shared" si="63"/>
        <v>0</v>
      </c>
      <c r="BD196" s="304">
        <f t="shared" si="64"/>
        <v>0</v>
      </c>
      <c r="BE196" s="304">
        <f>IFERROR(IF(VLOOKUP($C196,Listen!$A$2:$F$45,6,0)="Ja",BB196-MAX(BC196:BD196),BB196-BC196),0)</f>
        <v>0</v>
      </c>
    </row>
    <row r="197" spans="1:57" x14ac:dyDescent="0.25">
      <c r="A197" s="320" t="str">
        <f>IF(AND(D197&lt;&gt;0,C197&lt;&gt;0,E197&lt;&gt;0),IF(B197&lt;&gt;0,CONCATENATE(B197,"-AGr",VLOOKUP(C197,Listen!$A$2:$D$45,4,FALSE),"-",D197,"-",E197,),CONCATENATE("AGr",VLOOKUP(C197,Listen!$A$2:$D$45,4,FALSE),"-",D197,"-",E197)),"keine vollständige ID")</f>
        <v>keine vollständige ID</v>
      </c>
      <c r="B197" s="301"/>
      <c r="C197" s="287"/>
      <c r="D197" s="34"/>
      <c r="E197" s="306"/>
      <c r="F197" s="116"/>
      <c r="G197" s="17"/>
      <c r="H197" s="17"/>
      <c r="I197" s="17"/>
      <c r="J197" s="17"/>
      <c r="K197" s="17"/>
      <c r="L197" s="17"/>
      <c r="M197" s="17"/>
      <c r="N197" s="17"/>
      <c r="O197" s="116"/>
      <c r="P197" s="117">
        <f>IF(D197&gt;A_Stammdaten!$B$12,0,SUM(G197,H197,J197,L197:M197)-SUM(I197,K197,N197:O197))</f>
        <v>0</v>
      </c>
      <c r="Q197" s="17"/>
      <c r="R197" s="17"/>
      <c r="S197" s="17"/>
      <c r="T197" s="17"/>
      <c r="U197" s="62">
        <f t="shared" si="44"/>
        <v>0</v>
      </c>
      <c r="V197" s="34"/>
      <c r="W197" s="34"/>
      <c r="X197" s="34"/>
      <c r="Y197" s="34"/>
      <c r="Z197" s="34"/>
      <c r="AA197" s="63" t="str">
        <f t="shared" si="45"/>
        <v>-</v>
      </c>
      <c r="AB197" s="63" t="str">
        <f t="shared" si="46"/>
        <v>-</v>
      </c>
      <c r="AC197" s="63">
        <f>IF(ISBLANK($C197),0,VLOOKUP($C197,Listen!$A$2:$C$45,2,FALSE))</f>
        <v>0</v>
      </c>
      <c r="AD197" s="63">
        <f>IF(ISBLANK($C197),0,VLOOKUP($C197,Listen!$A$2:$C$45,3,FALSE))</f>
        <v>0</v>
      </c>
      <c r="AE197" s="49">
        <f t="shared" si="47"/>
        <v>0</v>
      </c>
      <c r="AF197" s="49">
        <f t="shared" si="47"/>
        <v>0</v>
      </c>
      <c r="AG197" s="49">
        <f>IFERROR(IF(OR($V197&lt;&gt;"Ja",VLOOKUP($C197,Listen!$A$2:$F$45,5,0)="Nein",D197&lt;IF(C197="LNG Anbindungsanlagen gemäß separater Festlegung",2022,2023)),$AC197,$AA197),0)</f>
        <v>0</v>
      </c>
      <c r="AH197" s="49">
        <f>IFERROR(IF(OR($V197&lt;&gt;"Ja",VLOOKUP($C197,Listen!$A$2:$F$45,5,0)="Nein",D197&lt;IF(C197="LNG Anbindungsanlagen gemäß separater Festlegung",2022,2023)),$AC197,$AA197),0)</f>
        <v>0</v>
      </c>
      <c r="AI197" s="49">
        <f>IFERROR(IF(OR($W197&lt;&gt;"Ja",VLOOKUP($C197,Listen!$A$2:$F$45,6,0)="Nein"),$AC197,$AB197),0)</f>
        <v>0</v>
      </c>
      <c r="AJ197" s="49">
        <f>IFERROR(IF(OR($W197&lt;&gt;"Ja",VLOOKUP($C197,Listen!$A$2:$F$45,6,0)="Nein"),$AC197,$AB197),0)</f>
        <v>0</v>
      </c>
      <c r="AK197" s="49">
        <f>IFERROR(IF(OR($W197&lt;&gt;"Ja",VLOOKUP($C197,Listen!$A$2:$F$45,6,0)="Nein"),$AC197,$AB197),0)</f>
        <v>0</v>
      </c>
      <c r="AL197" s="51">
        <f t="shared" si="48"/>
        <v>0</v>
      </c>
      <c r="AM197" s="296">
        <f>IFERROR(IF(VLOOKUP($C197,Listen!$A$2:$F$45,6,0)="Ja",MAX(BC197:BD197),D_SAV!$BC197),0)</f>
        <v>0</v>
      </c>
      <c r="AN197" s="51">
        <f t="shared" si="49"/>
        <v>0</v>
      </c>
      <c r="AP197" s="304">
        <f t="shared" si="50"/>
        <v>0</v>
      </c>
      <c r="AQ197" s="304">
        <f t="shared" si="51"/>
        <v>0</v>
      </c>
      <c r="AR197" s="304">
        <f t="shared" si="52"/>
        <v>0</v>
      </c>
      <c r="AS197" s="304">
        <f t="shared" si="53"/>
        <v>0</v>
      </c>
      <c r="AT197" s="304">
        <f t="shared" si="54"/>
        <v>0</v>
      </c>
      <c r="AU197" s="304">
        <f t="shared" si="55"/>
        <v>0</v>
      </c>
      <c r="AV197" s="304">
        <f t="shared" si="56"/>
        <v>0</v>
      </c>
      <c r="AW197" s="304">
        <f t="shared" si="57"/>
        <v>0</v>
      </c>
      <c r="AX197" s="304">
        <f t="shared" si="58"/>
        <v>0</v>
      </c>
      <c r="AY197" s="304">
        <f t="shared" si="59"/>
        <v>0</v>
      </c>
      <c r="AZ197" s="304">
        <f t="shared" si="60"/>
        <v>0</v>
      </c>
      <c r="BA197" s="304">
        <f t="shared" si="61"/>
        <v>0</v>
      </c>
      <c r="BB197" s="304">
        <f t="shared" si="62"/>
        <v>0</v>
      </c>
      <c r="BC197" s="304">
        <f t="shared" si="63"/>
        <v>0</v>
      </c>
      <c r="BD197" s="304">
        <f t="shared" si="64"/>
        <v>0</v>
      </c>
      <c r="BE197" s="304">
        <f>IFERROR(IF(VLOOKUP($C197,Listen!$A$2:$F$45,6,0)="Ja",BB197-MAX(BC197:BD197),BB197-BC197),0)</f>
        <v>0</v>
      </c>
    </row>
    <row r="198" spans="1:57" x14ac:dyDescent="0.25">
      <c r="A198" s="320" t="str">
        <f>IF(AND(D198&lt;&gt;0,C198&lt;&gt;0,E198&lt;&gt;0),IF(B198&lt;&gt;0,CONCATENATE(B198,"-AGr",VLOOKUP(C198,Listen!$A$2:$D$45,4,FALSE),"-",D198,"-",E198,),CONCATENATE("AGr",VLOOKUP(C198,Listen!$A$2:$D$45,4,FALSE),"-",D198,"-",E198)),"keine vollständige ID")</f>
        <v>keine vollständige ID</v>
      </c>
      <c r="B198" s="301"/>
      <c r="C198" s="287"/>
      <c r="D198" s="34"/>
      <c r="E198" s="306"/>
      <c r="F198" s="116"/>
      <c r="G198" s="17"/>
      <c r="H198" s="17"/>
      <c r="I198" s="17"/>
      <c r="J198" s="17"/>
      <c r="K198" s="17"/>
      <c r="L198" s="17"/>
      <c r="M198" s="17"/>
      <c r="N198" s="17"/>
      <c r="O198" s="116"/>
      <c r="P198" s="117">
        <f>IF(D198&gt;A_Stammdaten!$B$12,0,SUM(G198,H198,J198,L198:M198)-SUM(I198,K198,N198:O198))</f>
        <v>0</v>
      </c>
      <c r="Q198" s="17"/>
      <c r="R198" s="17"/>
      <c r="S198" s="17"/>
      <c r="T198" s="17"/>
      <c r="U198" s="62">
        <f t="shared" ref="U198:U261" si="65">P198-SUM(Q198:T198)</f>
        <v>0</v>
      </c>
      <c r="V198" s="34"/>
      <c r="W198" s="34"/>
      <c r="X198" s="34"/>
      <c r="Y198" s="34"/>
      <c r="Z198" s="34"/>
      <c r="AA198" s="63" t="str">
        <f t="shared" ref="AA198:AA261" si="66">IF($V198="Ja",MIN(2044-$D198+1,AC198),"-")</f>
        <v>-</v>
      </c>
      <c r="AB198" s="63" t="str">
        <f t="shared" ref="AB198:AB261" si="67">IF($Z198="","-",MIN($Z198-$D198+1,AC198))</f>
        <v>-</v>
      </c>
      <c r="AC198" s="63">
        <f>IF(ISBLANK($C198),0,VLOOKUP($C198,Listen!$A$2:$C$45,2,FALSE))</f>
        <v>0</v>
      </c>
      <c r="AD198" s="63">
        <f>IF(ISBLANK($C198),0,VLOOKUP($C198,Listen!$A$2:$C$45,3,FALSE))</f>
        <v>0</v>
      </c>
      <c r="AE198" s="49">
        <f t="shared" ref="AE198:AF261" si="68">IFERROR($AC198,0)</f>
        <v>0</v>
      </c>
      <c r="AF198" s="49">
        <f t="shared" si="68"/>
        <v>0</v>
      </c>
      <c r="AG198" s="49">
        <f>IFERROR(IF(OR($V198&lt;&gt;"Ja",VLOOKUP($C198,Listen!$A$2:$F$45,5,0)="Nein",D198&lt;IF(C198="LNG Anbindungsanlagen gemäß separater Festlegung",2022,2023)),$AC198,$AA198),0)</f>
        <v>0</v>
      </c>
      <c r="AH198" s="49">
        <f>IFERROR(IF(OR($V198&lt;&gt;"Ja",VLOOKUP($C198,Listen!$A$2:$F$45,5,0)="Nein",D198&lt;IF(C198="LNG Anbindungsanlagen gemäß separater Festlegung",2022,2023)),$AC198,$AA198),0)</f>
        <v>0</v>
      </c>
      <c r="AI198" s="49">
        <f>IFERROR(IF(OR($W198&lt;&gt;"Ja",VLOOKUP($C198,Listen!$A$2:$F$45,6,0)="Nein"),$AC198,$AB198),0)</f>
        <v>0</v>
      </c>
      <c r="AJ198" s="49">
        <f>IFERROR(IF(OR($W198&lt;&gt;"Ja",VLOOKUP($C198,Listen!$A$2:$F$45,6,0)="Nein"),$AC198,$AB198),0)</f>
        <v>0</v>
      </c>
      <c r="AK198" s="49">
        <f>IFERROR(IF(OR($W198&lt;&gt;"Ja",VLOOKUP($C198,Listen!$A$2:$F$45,6,0)="Nein"),$AC198,$AB198),0)</f>
        <v>0</v>
      </c>
      <c r="AL198" s="51">
        <f t="shared" ref="AL198:AL261" si="69">BB198</f>
        <v>0</v>
      </c>
      <c r="AM198" s="296">
        <f>IFERROR(IF(VLOOKUP($C198,Listen!$A$2:$F$45,6,0)="Ja",MAX(BC198:BD198),D_SAV!$BC198),0)</f>
        <v>0</v>
      </c>
      <c r="AN198" s="51">
        <f t="shared" ref="AN198:AN261" si="70">BE198</f>
        <v>0</v>
      </c>
      <c r="AP198" s="304">
        <f t="shared" ref="AP198:AP261" si="71">AO198+IF($D198=AP$3,$U198,0)</f>
        <v>0</v>
      </c>
      <c r="AQ198" s="304">
        <f t="shared" ref="AQ198:AQ261" si="72">IF(AP198=0,0,IF($AE198-(AP$3-$D198)&lt;=0,AP198,AP198/($AE198-(AP$3-$D198))))</f>
        <v>0</v>
      </c>
      <c r="AR198" s="304">
        <f t="shared" ref="AR198:AR261" si="73">AP198-AQ198</f>
        <v>0</v>
      </c>
      <c r="AS198" s="304">
        <f t="shared" ref="AS198:AS261" si="74">AR198+IF($D198=AS$3,$U198,0)</f>
        <v>0</v>
      </c>
      <c r="AT198" s="304">
        <f t="shared" ref="AT198:AT261" si="75">IF(AS198=0,0,IF($AF198-(AS$3-$D198)&lt;=0,AS198,AS198/($AF198-(AS$3-$D198))))</f>
        <v>0</v>
      </c>
      <c r="AU198" s="304">
        <f t="shared" ref="AU198:AU261" si="76">AS198-AT198</f>
        <v>0</v>
      </c>
      <c r="AV198" s="304">
        <f t="shared" ref="AV198:AV261" si="77">AU198+IF($D198=AV$3,$U198,0)</f>
        <v>0</v>
      </c>
      <c r="AW198" s="304">
        <f t="shared" ref="AW198:AW261" si="78">IF(AV198=0,0,IF($AG198-(AV$3-$D198)&lt;=0,AV198,AV198/($AG198-(AV$3-$D198))))</f>
        <v>0</v>
      </c>
      <c r="AX198" s="304">
        <f t="shared" ref="AX198:AX261" si="79">AV198-AW198</f>
        <v>0</v>
      </c>
      <c r="AY198" s="304">
        <f t="shared" ref="AY198:AY261" si="80">AX198+IF($D198=AY$3,$U198,0)</f>
        <v>0</v>
      </c>
      <c r="AZ198" s="304">
        <f t="shared" ref="AZ198:AZ261" si="81">IF(AY198=0,0,IF($AH198-(AY$3-$D198)&lt;=0,AY198,AY198/($AH198-(AY$3-$D198))))</f>
        <v>0</v>
      </c>
      <c r="BA198" s="304">
        <f t="shared" ref="BA198:BA261" si="82">AY198-AZ198</f>
        <v>0</v>
      </c>
      <c r="BB198" s="304">
        <f t="shared" ref="BB198:BB261" si="83">BA198+IF($D198=BB$3,$U198,0)</f>
        <v>0</v>
      </c>
      <c r="BC198" s="304">
        <f t="shared" ref="BC198:BC261" si="84">IF(BB198=0,0,IF($AI198-(BB$3-$D198)&lt;=0,BB198,BB198/($AI198-(BB$3-$D198))))</f>
        <v>0</v>
      </c>
      <c r="BD198" s="304">
        <f t="shared" ref="BD198:BD261" si="85">BB198*Y198/100</f>
        <v>0</v>
      </c>
      <c r="BE198" s="304">
        <f>IFERROR(IF(VLOOKUP($C198,Listen!$A$2:$F$45,6,0)="Ja",BB198-MAX(BC198:BD198),BB198-BC198),0)</f>
        <v>0</v>
      </c>
    </row>
    <row r="199" spans="1:57" x14ac:dyDescent="0.25">
      <c r="A199" s="320" t="str">
        <f>IF(AND(D199&lt;&gt;0,C199&lt;&gt;0,E199&lt;&gt;0),IF(B199&lt;&gt;0,CONCATENATE(B199,"-AGr",VLOOKUP(C199,Listen!$A$2:$D$45,4,FALSE),"-",D199,"-",E199,),CONCATENATE("AGr",VLOOKUP(C199,Listen!$A$2:$D$45,4,FALSE),"-",D199,"-",E199)),"keine vollständige ID")</f>
        <v>keine vollständige ID</v>
      </c>
      <c r="B199" s="301"/>
      <c r="C199" s="287"/>
      <c r="D199" s="34"/>
      <c r="E199" s="306"/>
      <c r="F199" s="116"/>
      <c r="G199" s="17"/>
      <c r="H199" s="17"/>
      <c r="I199" s="17"/>
      <c r="J199" s="17"/>
      <c r="K199" s="17"/>
      <c r="L199" s="17"/>
      <c r="M199" s="17"/>
      <c r="N199" s="17"/>
      <c r="O199" s="116"/>
      <c r="P199" s="117">
        <f>IF(D199&gt;A_Stammdaten!$B$12,0,SUM(G199,H199,J199,L199:M199)-SUM(I199,K199,N199:O199))</f>
        <v>0</v>
      </c>
      <c r="Q199" s="17"/>
      <c r="R199" s="17"/>
      <c r="S199" s="17"/>
      <c r="T199" s="17"/>
      <c r="U199" s="62">
        <f t="shared" si="65"/>
        <v>0</v>
      </c>
      <c r="V199" s="34"/>
      <c r="W199" s="34"/>
      <c r="X199" s="34"/>
      <c r="Y199" s="34"/>
      <c r="Z199" s="34"/>
      <c r="AA199" s="63" t="str">
        <f t="shared" si="66"/>
        <v>-</v>
      </c>
      <c r="AB199" s="63" t="str">
        <f t="shared" si="67"/>
        <v>-</v>
      </c>
      <c r="AC199" s="63">
        <f>IF(ISBLANK($C199),0,VLOOKUP($C199,Listen!$A$2:$C$45,2,FALSE))</f>
        <v>0</v>
      </c>
      <c r="AD199" s="63">
        <f>IF(ISBLANK($C199),0,VLOOKUP($C199,Listen!$A$2:$C$45,3,FALSE))</f>
        <v>0</v>
      </c>
      <c r="AE199" s="49">
        <f t="shared" si="68"/>
        <v>0</v>
      </c>
      <c r="AF199" s="49">
        <f t="shared" si="68"/>
        <v>0</v>
      </c>
      <c r="AG199" s="49">
        <f>IFERROR(IF(OR($V199&lt;&gt;"Ja",VLOOKUP($C199,Listen!$A$2:$F$45,5,0)="Nein",D199&lt;IF(C199="LNG Anbindungsanlagen gemäß separater Festlegung",2022,2023)),$AC199,$AA199),0)</f>
        <v>0</v>
      </c>
      <c r="AH199" s="49">
        <f>IFERROR(IF(OR($V199&lt;&gt;"Ja",VLOOKUP($C199,Listen!$A$2:$F$45,5,0)="Nein",D199&lt;IF(C199="LNG Anbindungsanlagen gemäß separater Festlegung",2022,2023)),$AC199,$AA199),0)</f>
        <v>0</v>
      </c>
      <c r="AI199" s="49">
        <f>IFERROR(IF(OR($W199&lt;&gt;"Ja",VLOOKUP($C199,Listen!$A$2:$F$45,6,0)="Nein"),$AC199,$AB199),0)</f>
        <v>0</v>
      </c>
      <c r="AJ199" s="49">
        <f>IFERROR(IF(OR($W199&lt;&gt;"Ja",VLOOKUP($C199,Listen!$A$2:$F$45,6,0)="Nein"),$AC199,$AB199),0)</f>
        <v>0</v>
      </c>
      <c r="AK199" s="49">
        <f>IFERROR(IF(OR($W199&lt;&gt;"Ja",VLOOKUP($C199,Listen!$A$2:$F$45,6,0)="Nein"),$AC199,$AB199),0)</f>
        <v>0</v>
      </c>
      <c r="AL199" s="51">
        <f t="shared" si="69"/>
        <v>0</v>
      </c>
      <c r="AM199" s="296">
        <f>IFERROR(IF(VLOOKUP($C199,Listen!$A$2:$F$45,6,0)="Ja",MAX(BC199:BD199),D_SAV!$BC199),0)</f>
        <v>0</v>
      </c>
      <c r="AN199" s="51">
        <f t="shared" si="70"/>
        <v>0</v>
      </c>
      <c r="AP199" s="304">
        <f t="shared" si="71"/>
        <v>0</v>
      </c>
      <c r="AQ199" s="304">
        <f t="shared" si="72"/>
        <v>0</v>
      </c>
      <c r="AR199" s="304">
        <f t="shared" si="73"/>
        <v>0</v>
      </c>
      <c r="AS199" s="304">
        <f t="shared" si="74"/>
        <v>0</v>
      </c>
      <c r="AT199" s="304">
        <f t="shared" si="75"/>
        <v>0</v>
      </c>
      <c r="AU199" s="304">
        <f t="shared" si="76"/>
        <v>0</v>
      </c>
      <c r="AV199" s="304">
        <f t="shared" si="77"/>
        <v>0</v>
      </c>
      <c r="AW199" s="304">
        <f t="shared" si="78"/>
        <v>0</v>
      </c>
      <c r="AX199" s="304">
        <f t="shared" si="79"/>
        <v>0</v>
      </c>
      <c r="AY199" s="304">
        <f t="shared" si="80"/>
        <v>0</v>
      </c>
      <c r="AZ199" s="304">
        <f t="shared" si="81"/>
        <v>0</v>
      </c>
      <c r="BA199" s="304">
        <f t="shared" si="82"/>
        <v>0</v>
      </c>
      <c r="BB199" s="304">
        <f t="shared" si="83"/>
        <v>0</v>
      </c>
      <c r="BC199" s="304">
        <f t="shared" si="84"/>
        <v>0</v>
      </c>
      <c r="BD199" s="304">
        <f t="shared" si="85"/>
        <v>0</v>
      </c>
      <c r="BE199" s="304">
        <f>IFERROR(IF(VLOOKUP($C199,Listen!$A$2:$F$45,6,0)="Ja",BB199-MAX(BC199:BD199),BB199-BC199),0)</f>
        <v>0</v>
      </c>
    </row>
    <row r="200" spans="1:57" x14ac:dyDescent="0.25">
      <c r="A200" s="320" t="str">
        <f>IF(AND(D200&lt;&gt;0,C200&lt;&gt;0,E200&lt;&gt;0),IF(B200&lt;&gt;0,CONCATENATE(B200,"-AGr",VLOOKUP(C200,Listen!$A$2:$D$45,4,FALSE),"-",D200,"-",E200,),CONCATENATE("AGr",VLOOKUP(C200,Listen!$A$2:$D$45,4,FALSE),"-",D200,"-",E200)),"keine vollständige ID")</f>
        <v>keine vollständige ID</v>
      </c>
      <c r="B200" s="301"/>
      <c r="C200" s="287"/>
      <c r="D200" s="34"/>
      <c r="E200" s="306"/>
      <c r="F200" s="116"/>
      <c r="G200" s="17"/>
      <c r="H200" s="17"/>
      <c r="I200" s="17"/>
      <c r="J200" s="17"/>
      <c r="K200" s="17"/>
      <c r="L200" s="17"/>
      <c r="M200" s="17"/>
      <c r="N200" s="17"/>
      <c r="O200" s="116"/>
      <c r="P200" s="117">
        <f>IF(D200&gt;A_Stammdaten!$B$12,0,SUM(G200,H200,J200,L200:M200)-SUM(I200,K200,N200:O200))</f>
        <v>0</v>
      </c>
      <c r="Q200" s="17"/>
      <c r="R200" s="17"/>
      <c r="S200" s="17"/>
      <c r="T200" s="17"/>
      <c r="U200" s="62">
        <f t="shared" si="65"/>
        <v>0</v>
      </c>
      <c r="V200" s="34"/>
      <c r="W200" s="34"/>
      <c r="X200" s="34"/>
      <c r="Y200" s="34"/>
      <c r="Z200" s="34"/>
      <c r="AA200" s="63" t="str">
        <f t="shared" si="66"/>
        <v>-</v>
      </c>
      <c r="AB200" s="63" t="str">
        <f t="shared" si="67"/>
        <v>-</v>
      </c>
      <c r="AC200" s="63">
        <f>IF(ISBLANK($C200),0,VLOOKUP($C200,Listen!$A$2:$C$45,2,FALSE))</f>
        <v>0</v>
      </c>
      <c r="AD200" s="63">
        <f>IF(ISBLANK($C200),0,VLOOKUP($C200,Listen!$A$2:$C$45,3,FALSE))</f>
        <v>0</v>
      </c>
      <c r="AE200" s="49">
        <f t="shared" si="68"/>
        <v>0</v>
      </c>
      <c r="AF200" s="49">
        <f t="shared" si="68"/>
        <v>0</v>
      </c>
      <c r="AG200" s="49">
        <f>IFERROR(IF(OR($V200&lt;&gt;"Ja",VLOOKUP($C200,Listen!$A$2:$F$45,5,0)="Nein",D200&lt;IF(C200="LNG Anbindungsanlagen gemäß separater Festlegung",2022,2023)),$AC200,$AA200),0)</f>
        <v>0</v>
      </c>
      <c r="AH200" s="49">
        <f>IFERROR(IF(OR($V200&lt;&gt;"Ja",VLOOKUP($C200,Listen!$A$2:$F$45,5,0)="Nein",D200&lt;IF(C200="LNG Anbindungsanlagen gemäß separater Festlegung",2022,2023)),$AC200,$AA200),0)</f>
        <v>0</v>
      </c>
      <c r="AI200" s="49">
        <f>IFERROR(IF(OR($W200&lt;&gt;"Ja",VLOOKUP($C200,Listen!$A$2:$F$45,6,0)="Nein"),$AC200,$AB200),0)</f>
        <v>0</v>
      </c>
      <c r="AJ200" s="49">
        <f>IFERROR(IF(OR($W200&lt;&gt;"Ja",VLOOKUP($C200,Listen!$A$2:$F$45,6,0)="Nein"),$AC200,$AB200),0)</f>
        <v>0</v>
      </c>
      <c r="AK200" s="49">
        <f>IFERROR(IF(OR($W200&lt;&gt;"Ja",VLOOKUP($C200,Listen!$A$2:$F$45,6,0)="Nein"),$AC200,$AB200),0)</f>
        <v>0</v>
      </c>
      <c r="AL200" s="51">
        <f t="shared" si="69"/>
        <v>0</v>
      </c>
      <c r="AM200" s="296">
        <f>IFERROR(IF(VLOOKUP($C200,Listen!$A$2:$F$45,6,0)="Ja",MAX(BC200:BD200),D_SAV!$BC200),0)</f>
        <v>0</v>
      </c>
      <c r="AN200" s="51">
        <f t="shared" si="70"/>
        <v>0</v>
      </c>
      <c r="AP200" s="304">
        <f t="shared" si="71"/>
        <v>0</v>
      </c>
      <c r="AQ200" s="304">
        <f t="shared" si="72"/>
        <v>0</v>
      </c>
      <c r="AR200" s="304">
        <f t="shared" si="73"/>
        <v>0</v>
      </c>
      <c r="AS200" s="304">
        <f t="shared" si="74"/>
        <v>0</v>
      </c>
      <c r="AT200" s="304">
        <f t="shared" si="75"/>
        <v>0</v>
      </c>
      <c r="AU200" s="304">
        <f t="shared" si="76"/>
        <v>0</v>
      </c>
      <c r="AV200" s="304">
        <f t="shared" si="77"/>
        <v>0</v>
      </c>
      <c r="AW200" s="304">
        <f t="shared" si="78"/>
        <v>0</v>
      </c>
      <c r="AX200" s="304">
        <f t="shared" si="79"/>
        <v>0</v>
      </c>
      <c r="AY200" s="304">
        <f t="shared" si="80"/>
        <v>0</v>
      </c>
      <c r="AZ200" s="304">
        <f t="shared" si="81"/>
        <v>0</v>
      </c>
      <c r="BA200" s="304">
        <f t="shared" si="82"/>
        <v>0</v>
      </c>
      <c r="BB200" s="304">
        <f t="shared" si="83"/>
        <v>0</v>
      </c>
      <c r="BC200" s="304">
        <f t="shared" si="84"/>
        <v>0</v>
      </c>
      <c r="BD200" s="304">
        <f t="shared" si="85"/>
        <v>0</v>
      </c>
      <c r="BE200" s="304">
        <f>IFERROR(IF(VLOOKUP($C200,Listen!$A$2:$F$45,6,0)="Ja",BB200-MAX(BC200:BD200),BB200-BC200),0)</f>
        <v>0</v>
      </c>
    </row>
    <row r="201" spans="1:57" x14ac:dyDescent="0.25">
      <c r="A201" s="320" t="str">
        <f>IF(AND(D201&lt;&gt;0,C201&lt;&gt;0,E201&lt;&gt;0),IF(B201&lt;&gt;0,CONCATENATE(B201,"-AGr",VLOOKUP(C201,Listen!$A$2:$D$45,4,FALSE),"-",D201,"-",E201,),CONCATENATE("AGr",VLOOKUP(C201,Listen!$A$2:$D$45,4,FALSE),"-",D201,"-",E201)),"keine vollständige ID")</f>
        <v>keine vollständige ID</v>
      </c>
      <c r="B201" s="301"/>
      <c r="C201" s="287"/>
      <c r="D201" s="34"/>
      <c r="E201" s="306"/>
      <c r="F201" s="116"/>
      <c r="G201" s="17"/>
      <c r="H201" s="17"/>
      <c r="I201" s="17"/>
      <c r="J201" s="17"/>
      <c r="K201" s="17"/>
      <c r="L201" s="17"/>
      <c r="M201" s="17"/>
      <c r="N201" s="17"/>
      <c r="O201" s="116"/>
      <c r="P201" s="117">
        <f>IF(D201&gt;A_Stammdaten!$B$12,0,SUM(G201,H201,J201,L201:M201)-SUM(I201,K201,N201:O201))</f>
        <v>0</v>
      </c>
      <c r="Q201" s="17"/>
      <c r="R201" s="17"/>
      <c r="S201" s="17"/>
      <c r="T201" s="17"/>
      <c r="U201" s="62">
        <f t="shared" si="65"/>
        <v>0</v>
      </c>
      <c r="V201" s="34"/>
      <c r="W201" s="34"/>
      <c r="X201" s="34"/>
      <c r="Y201" s="34"/>
      <c r="Z201" s="34"/>
      <c r="AA201" s="63" t="str">
        <f t="shared" si="66"/>
        <v>-</v>
      </c>
      <c r="AB201" s="63" t="str">
        <f t="shared" si="67"/>
        <v>-</v>
      </c>
      <c r="AC201" s="63">
        <f>IF(ISBLANK($C201),0,VLOOKUP($C201,Listen!$A$2:$C$45,2,FALSE))</f>
        <v>0</v>
      </c>
      <c r="AD201" s="63">
        <f>IF(ISBLANK($C201),0,VLOOKUP($C201,Listen!$A$2:$C$45,3,FALSE))</f>
        <v>0</v>
      </c>
      <c r="AE201" s="49">
        <f t="shared" si="68"/>
        <v>0</v>
      </c>
      <c r="AF201" s="49">
        <f t="shared" si="68"/>
        <v>0</v>
      </c>
      <c r="AG201" s="49">
        <f>IFERROR(IF(OR($V201&lt;&gt;"Ja",VLOOKUP($C201,Listen!$A$2:$F$45,5,0)="Nein",D201&lt;IF(C201="LNG Anbindungsanlagen gemäß separater Festlegung",2022,2023)),$AC201,$AA201),0)</f>
        <v>0</v>
      </c>
      <c r="AH201" s="49">
        <f>IFERROR(IF(OR($V201&lt;&gt;"Ja",VLOOKUP($C201,Listen!$A$2:$F$45,5,0)="Nein",D201&lt;IF(C201="LNG Anbindungsanlagen gemäß separater Festlegung",2022,2023)),$AC201,$AA201),0)</f>
        <v>0</v>
      </c>
      <c r="AI201" s="49">
        <f>IFERROR(IF(OR($W201&lt;&gt;"Ja",VLOOKUP($C201,Listen!$A$2:$F$45,6,0)="Nein"),$AC201,$AB201),0)</f>
        <v>0</v>
      </c>
      <c r="AJ201" s="49">
        <f>IFERROR(IF(OR($W201&lt;&gt;"Ja",VLOOKUP($C201,Listen!$A$2:$F$45,6,0)="Nein"),$AC201,$AB201),0)</f>
        <v>0</v>
      </c>
      <c r="AK201" s="49">
        <f>IFERROR(IF(OR($W201&lt;&gt;"Ja",VLOOKUP($C201,Listen!$A$2:$F$45,6,0)="Nein"),$AC201,$AB201),0)</f>
        <v>0</v>
      </c>
      <c r="AL201" s="51">
        <f t="shared" si="69"/>
        <v>0</v>
      </c>
      <c r="AM201" s="296">
        <f>IFERROR(IF(VLOOKUP($C201,Listen!$A$2:$F$45,6,0)="Ja",MAX(BC201:BD201),D_SAV!$BC201),0)</f>
        <v>0</v>
      </c>
      <c r="AN201" s="51">
        <f t="shared" si="70"/>
        <v>0</v>
      </c>
      <c r="AP201" s="304">
        <f t="shared" si="71"/>
        <v>0</v>
      </c>
      <c r="AQ201" s="304">
        <f t="shared" si="72"/>
        <v>0</v>
      </c>
      <c r="AR201" s="304">
        <f t="shared" si="73"/>
        <v>0</v>
      </c>
      <c r="AS201" s="304">
        <f t="shared" si="74"/>
        <v>0</v>
      </c>
      <c r="AT201" s="304">
        <f t="shared" si="75"/>
        <v>0</v>
      </c>
      <c r="AU201" s="304">
        <f t="shared" si="76"/>
        <v>0</v>
      </c>
      <c r="AV201" s="304">
        <f t="shared" si="77"/>
        <v>0</v>
      </c>
      <c r="AW201" s="304">
        <f t="shared" si="78"/>
        <v>0</v>
      </c>
      <c r="AX201" s="304">
        <f t="shared" si="79"/>
        <v>0</v>
      </c>
      <c r="AY201" s="304">
        <f t="shared" si="80"/>
        <v>0</v>
      </c>
      <c r="AZ201" s="304">
        <f t="shared" si="81"/>
        <v>0</v>
      </c>
      <c r="BA201" s="304">
        <f t="shared" si="82"/>
        <v>0</v>
      </c>
      <c r="BB201" s="304">
        <f t="shared" si="83"/>
        <v>0</v>
      </c>
      <c r="BC201" s="304">
        <f t="shared" si="84"/>
        <v>0</v>
      </c>
      <c r="BD201" s="304">
        <f t="shared" si="85"/>
        <v>0</v>
      </c>
      <c r="BE201" s="304">
        <f>IFERROR(IF(VLOOKUP($C201,Listen!$A$2:$F$45,6,0)="Ja",BB201-MAX(BC201:BD201),BB201-BC201),0)</f>
        <v>0</v>
      </c>
    </row>
    <row r="202" spans="1:57" x14ac:dyDescent="0.25">
      <c r="A202" s="320" t="str">
        <f>IF(AND(D202&lt;&gt;0,C202&lt;&gt;0,E202&lt;&gt;0),IF(B202&lt;&gt;0,CONCATENATE(B202,"-AGr",VLOOKUP(C202,Listen!$A$2:$D$45,4,FALSE),"-",D202,"-",E202,),CONCATENATE("AGr",VLOOKUP(C202,Listen!$A$2:$D$45,4,FALSE),"-",D202,"-",E202)),"keine vollständige ID")</f>
        <v>keine vollständige ID</v>
      </c>
      <c r="B202" s="301"/>
      <c r="C202" s="287"/>
      <c r="D202" s="34"/>
      <c r="E202" s="306"/>
      <c r="F202" s="116"/>
      <c r="G202" s="17"/>
      <c r="H202" s="17"/>
      <c r="I202" s="17"/>
      <c r="J202" s="17"/>
      <c r="K202" s="17"/>
      <c r="L202" s="17"/>
      <c r="M202" s="17"/>
      <c r="N202" s="17"/>
      <c r="O202" s="116"/>
      <c r="P202" s="117">
        <f>IF(D202&gt;A_Stammdaten!$B$12,0,SUM(G202,H202,J202,L202:M202)-SUM(I202,K202,N202:O202))</f>
        <v>0</v>
      </c>
      <c r="Q202" s="17"/>
      <c r="R202" s="17"/>
      <c r="S202" s="17"/>
      <c r="T202" s="17"/>
      <c r="U202" s="62">
        <f t="shared" si="65"/>
        <v>0</v>
      </c>
      <c r="V202" s="34"/>
      <c r="W202" s="34"/>
      <c r="X202" s="34"/>
      <c r="Y202" s="34"/>
      <c r="Z202" s="34"/>
      <c r="AA202" s="63" t="str">
        <f t="shared" si="66"/>
        <v>-</v>
      </c>
      <c r="AB202" s="63" t="str">
        <f t="shared" si="67"/>
        <v>-</v>
      </c>
      <c r="AC202" s="63">
        <f>IF(ISBLANK($C202),0,VLOOKUP($C202,Listen!$A$2:$C$45,2,FALSE))</f>
        <v>0</v>
      </c>
      <c r="AD202" s="63">
        <f>IF(ISBLANK($C202),0,VLOOKUP($C202,Listen!$A$2:$C$45,3,FALSE))</f>
        <v>0</v>
      </c>
      <c r="AE202" s="49">
        <f t="shared" si="68"/>
        <v>0</v>
      </c>
      <c r="AF202" s="49">
        <f t="shared" si="68"/>
        <v>0</v>
      </c>
      <c r="AG202" s="49">
        <f>IFERROR(IF(OR($V202&lt;&gt;"Ja",VLOOKUP($C202,Listen!$A$2:$F$45,5,0)="Nein",D202&lt;IF(C202="LNG Anbindungsanlagen gemäß separater Festlegung",2022,2023)),$AC202,$AA202),0)</f>
        <v>0</v>
      </c>
      <c r="AH202" s="49">
        <f>IFERROR(IF(OR($V202&lt;&gt;"Ja",VLOOKUP($C202,Listen!$A$2:$F$45,5,0)="Nein",D202&lt;IF(C202="LNG Anbindungsanlagen gemäß separater Festlegung",2022,2023)),$AC202,$AA202),0)</f>
        <v>0</v>
      </c>
      <c r="AI202" s="49">
        <f>IFERROR(IF(OR($W202&lt;&gt;"Ja",VLOOKUP($C202,Listen!$A$2:$F$45,6,0)="Nein"),$AC202,$AB202),0)</f>
        <v>0</v>
      </c>
      <c r="AJ202" s="49">
        <f>IFERROR(IF(OR($W202&lt;&gt;"Ja",VLOOKUP($C202,Listen!$A$2:$F$45,6,0)="Nein"),$AC202,$AB202),0)</f>
        <v>0</v>
      </c>
      <c r="AK202" s="49">
        <f>IFERROR(IF(OR($W202&lt;&gt;"Ja",VLOOKUP($C202,Listen!$A$2:$F$45,6,0)="Nein"),$AC202,$AB202),0)</f>
        <v>0</v>
      </c>
      <c r="AL202" s="51">
        <f t="shared" si="69"/>
        <v>0</v>
      </c>
      <c r="AM202" s="296">
        <f>IFERROR(IF(VLOOKUP($C202,Listen!$A$2:$F$45,6,0)="Ja",MAX(BC202:BD202),D_SAV!$BC202),0)</f>
        <v>0</v>
      </c>
      <c r="AN202" s="51">
        <f t="shared" si="70"/>
        <v>0</v>
      </c>
      <c r="AP202" s="304">
        <f t="shared" si="71"/>
        <v>0</v>
      </c>
      <c r="AQ202" s="304">
        <f t="shared" si="72"/>
        <v>0</v>
      </c>
      <c r="AR202" s="304">
        <f t="shared" si="73"/>
        <v>0</v>
      </c>
      <c r="AS202" s="304">
        <f t="shared" si="74"/>
        <v>0</v>
      </c>
      <c r="AT202" s="304">
        <f t="shared" si="75"/>
        <v>0</v>
      </c>
      <c r="AU202" s="304">
        <f t="shared" si="76"/>
        <v>0</v>
      </c>
      <c r="AV202" s="304">
        <f t="shared" si="77"/>
        <v>0</v>
      </c>
      <c r="AW202" s="304">
        <f t="shared" si="78"/>
        <v>0</v>
      </c>
      <c r="AX202" s="304">
        <f t="shared" si="79"/>
        <v>0</v>
      </c>
      <c r="AY202" s="304">
        <f t="shared" si="80"/>
        <v>0</v>
      </c>
      <c r="AZ202" s="304">
        <f t="shared" si="81"/>
        <v>0</v>
      </c>
      <c r="BA202" s="304">
        <f t="shared" si="82"/>
        <v>0</v>
      </c>
      <c r="BB202" s="304">
        <f t="shared" si="83"/>
        <v>0</v>
      </c>
      <c r="BC202" s="304">
        <f t="shared" si="84"/>
        <v>0</v>
      </c>
      <c r="BD202" s="304">
        <f t="shared" si="85"/>
        <v>0</v>
      </c>
      <c r="BE202" s="304">
        <f>IFERROR(IF(VLOOKUP($C202,Listen!$A$2:$F$45,6,0)="Ja",BB202-MAX(BC202:BD202),BB202-BC202),0)</f>
        <v>0</v>
      </c>
    </row>
    <row r="203" spans="1:57" x14ac:dyDescent="0.25">
      <c r="A203" s="320" t="str">
        <f>IF(AND(D203&lt;&gt;0,C203&lt;&gt;0,E203&lt;&gt;0),IF(B203&lt;&gt;0,CONCATENATE(B203,"-AGr",VLOOKUP(C203,Listen!$A$2:$D$45,4,FALSE),"-",D203,"-",E203,),CONCATENATE("AGr",VLOOKUP(C203,Listen!$A$2:$D$45,4,FALSE),"-",D203,"-",E203)),"keine vollständige ID")</f>
        <v>keine vollständige ID</v>
      </c>
      <c r="B203" s="301"/>
      <c r="C203" s="287"/>
      <c r="D203" s="34"/>
      <c r="E203" s="306"/>
      <c r="F203" s="116"/>
      <c r="G203" s="17"/>
      <c r="H203" s="17"/>
      <c r="I203" s="17"/>
      <c r="J203" s="17"/>
      <c r="K203" s="17"/>
      <c r="L203" s="17"/>
      <c r="M203" s="17"/>
      <c r="N203" s="17"/>
      <c r="O203" s="116"/>
      <c r="P203" s="117">
        <f>IF(D203&gt;A_Stammdaten!$B$12,0,SUM(G203,H203,J203,L203:M203)-SUM(I203,K203,N203:O203))</f>
        <v>0</v>
      </c>
      <c r="Q203" s="17"/>
      <c r="R203" s="17"/>
      <c r="S203" s="17"/>
      <c r="T203" s="17"/>
      <c r="U203" s="62">
        <f t="shared" si="65"/>
        <v>0</v>
      </c>
      <c r="V203" s="34"/>
      <c r="W203" s="34"/>
      <c r="X203" s="34"/>
      <c r="Y203" s="34"/>
      <c r="Z203" s="34"/>
      <c r="AA203" s="63" t="str">
        <f t="shared" si="66"/>
        <v>-</v>
      </c>
      <c r="AB203" s="63" t="str">
        <f t="shared" si="67"/>
        <v>-</v>
      </c>
      <c r="AC203" s="63">
        <f>IF(ISBLANK($C203),0,VLOOKUP($C203,Listen!$A$2:$C$45,2,FALSE))</f>
        <v>0</v>
      </c>
      <c r="AD203" s="63">
        <f>IF(ISBLANK($C203),0,VLOOKUP($C203,Listen!$A$2:$C$45,3,FALSE))</f>
        <v>0</v>
      </c>
      <c r="AE203" s="49">
        <f t="shared" si="68"/>
        <v>0</v>
      </c>
      <c r="AF203" s="49">
        <f t="shared" si="68"/>
        <v>0</v>
      </c>
      <c r="AG203" s="49">
        <f>IFERROR(IF(OR($V203&lt;&gt;"Ja",VLOOKUP($C203,Listen!$A$2:$F$45,5,0)="Nein",D203&lt;IF(C203="LNG Anbindungsanlagen gemäß separater Festlegung",2022,2023)),$AC203,$AA203),0)</f>
        <v>0</v>
      </c>
      <c r="AH203" s="49">
        <f>IFERROR(IF(OR($V203&lt;&gt;"Ja",VLOOKUP($C203,Listen!$A$2:$F$45,5,0)="Nein",D203&lt;IF(C203="LNG Anbindungsanlagen gemäß separater Festlegung",2022,2023)),$AC203,$AA203),0)</f>
        <v>0</v>
      </c>
      <c r="AI203" s="49">
        <f>IFERROR(IF(OR($W203&lt;&gt;"Ja",VLOOKUP($C203,Listen!$A$2:$F$45,6,0)="Nein"),$AC203,$AB203),0)</f>
        <v>0</v>
      </c>
      <c r="AJ203" s="49">
        <f>IFERROR(IF(OR($W203&lt;&gt;"Ja",VLOOKUP($C203,Listen!$A$2:$F$45,6,0)="Nein"),$AC203,$AB203),0)</f>
        <v>0</v>
      </c>
      <c r="AK203" s="49">
        <f>IFERROR(IF(OR($W203&lt;&gt;"Ja",VLOOKUP($C203,Listen!$A$2:$F$45,6,0)="Nein"),$AC203,$AB203),0)</f>
        <v>0</v>
      </c>
      <c r="AL203" s="51">
        <f t="shared" si="69"/>
        <v>0</v>
      </c>
      <c r="AM203" s="296">
        <f>IFERROR(IF(VLOOKUP($C203,Listen!$A$2:$F$45,6,0)="Ja",MAX(BC203:BD203),D_SAV!$BC203),0)</f>
        <v>0</v>
      </c>
      <c r="AN203" s="51">
        <f t="shared" si="70"/>
        <v>0</v>
      </c>
      <c r="AP203" s="304">
        <f t="shared" si="71"/>
        <v>0</v>
      </c>
      <c r="AQ203" s="304">
        <f t="shared" si="72"/>
        <v>0</v>
      </c>
      <c r="AR203" s="304">
        <f t="shared" si="73"/>
        <v>0</v>
      </c>
      <c r="AS203" s="304">
        <f t="shared" si="74"/>
        <v>0</v>
      </c>
      <c r="AT203" s="304">
        <f t="shared" si="75"/>
        <v>0</v>
      </c>
      <c r="AU203" s="304">
        <f t="shared" si="76"/>
        <v>0</v>
      </c>
      <c r="AV203" s="304">
        <f t="shared" si="77"/>
        <v>0</v>
      </c>
      <c r="AW203" s="304">
        <f t="shared" si="78"/>
        <v>0</v>
      </c>
      <c r="AX203" s="304">
        <f t="shared" si="79"/>
        <v>0</v>
      </c>
      <c r="AY203" s="304">
        <f t="shared" si="80"/>
        <v>0</v>
      </c>
      <c r="AZ203" s="304">
        <f t="shared" si="81"/>
        <v>0</v>
      </c>
      <c r="BA203" s="304">
        <f t="shared" si="82"/>
        <v>0</v>
      </c>
      <c r="BB203" s="304">
        <f t="shared" si="83"/>
        <v>0</v>
      </c>
      <c r="BC203" s="304">
        <f t="shared" si="84"/>
        <v>0</v>
      </c>
      <c r="BD203" s="304">
        <f t="shared" si="85"/>
        <v>0</v>
      </c>
      <c r="BE203" s="304">
        <f>IFERROR(IF(VLOOKUP($C203,Listen!$A$2:$F$45,6,0)="Ja",BB203-MAX(BC203:BD203),BB203-BC203),0)</f>
        <v>0</v>
      </c>
    </row>
    <row r="204" spans="1:57" x14ac:dyDescent="0.25">
      <c r="A204" s="320" t="str">
        <f>IF(AND(D204&lt;&gt;0,C204&lt;&gt;0,E204&lt;&gt;0),IF(B204&lt;&gt;0,CONCATENATE(B204,"-AGr",VLOOKUP(C204,Listen!$A$2:$D$45,4,FALSE),"-",D204,"-",E204,),CONCATENATE("AGr",VLOOKUP(C204,Listen!$A$2:$D$45,4,FALSE),"-",D204,"-",E204)),"keine vollständige ID")</f>
        <v>keine vollständige ID</v>
      </c>
      <c r="B204" s="301"/>
      <c r="C204" s="287"/>
      <c r="D204" s="34"/>
      <c r="E204" s="306"/>
      <c r="F204" s="116"/>
      <c r="G204" s="17"/>
      <c r="H204" s="17"/>
      <c r="I204" s="17"/>
      <c r="J204" s="17"/>
      <c r="K204" s="17"/>
      <c r="L204" s="17"/>
      <c r="M204" s="17"/>
      <c r="N204" s="17"/>
      <c r="O204" s="116"/>
      <c r="P204" s="117">
        <f>IF(D204&gt;A_Stammdaten!$B$12,0,SUM(G204,H204,J204,L204:M204)-SUM(I204,K204,N204:O204))</f>
        <v>0</v>
      </c>
      <c r="Q204" s="17"/>
      <c r="R204" s="17"/>
      <c r="S204" s="17"/>
      <c r="T204" s="17"/>
      <c r="U204" s="62">
        <f t="shared" si="65"/>
        <v>0</v>
      </c>
      <c r="V204" s="34"/>
      <c r="W204" s="34"/>
      <c r="X204" s="34"/>
      <c r="Y204" s="34"/>
      <c r="Z204" s="34"/>
      <c r="AA204" s="63" t="str">
        <f t="shared" si="66"/>
        <v>-</v>
      </c>
      <c r="AB204" s="63" t="str">
        <f t="shared" si="67"/>
        <v>-</v>
      </c>
      <c r="AC204" s="63">
        <f>IF(ISBLANK($C204),0,VLOOKUP($C204,Listen!$A$2:$C$45,2,FALSE))</f>
        <v>0</v>
      </c>
      <c r="AD204" s="63">
        <f>IF(ISBLANK($C204),0,VLOOKUP($C204,Listen!$A$2:$C$45,3,FALSE))</f>
        <v>0</v>
      </c>
      <c r="AE204" s="49">
        <f t="shared" si="68"/>
        <v>0</v>
      </c>
      <c r="AF204" s="49">
        <f t="shared" si="68"/>
        <v>0</v>
      </c>
      <c r="AG204" s="49">
        <f>IFERROR(IF(OR($V204&lt;&gt;"Ja",VLOOKUP($C204,Listen!$A$2:$F$45,5,0)="Nein",D204&lt;IF(C204="LNG Anbindungsanlagen gemäß separater Festlegung",2022,2023)),$AC204,$AA204),0)</f>
        <v>0</v>
      </c>
      <c r="AH204" s="49">
        <f>IFERROR(IF(OR($V204&lt;&gt;"Ja",VLOOKUP($C204,Listen!$A$2:$F$45,5,0)="Nein",D204&lt;IF(C204="LNG Anbindungsanlagen gemäß separater Festlegung",2022,2023)),$AC204,$AA204),0)</f>
        <v>0</v>
      </c>
      <c r="AI204" s="49">
        <f>IFERROR(IF(OR($W204&lt;&gt;"Ja",VLOOKUP($C204,Listen!$A$2:$F$45,6,0)="Nein"),$AC204,$AB204),0)</f>
        <v>0</v>
      </c>
      <c r="AJ204" s="49">
        <f>IFERROR(IF(OR($W204&lt;&gt;"Ja",VLOOKUP($C204,Listen!$A$2:$F$45,6,0)="Nein"),$AC204,$AB204),0)</f>
        <v>0</v>
      </c>
      <c r="AK204" s="49">
        <f>IFERROR(IF(OR($W204&lt;&gt;"Ja",VLOOKUP($C204,Listen!$A$2:$F$45,6,0)="Nein"),$AC204,$AB204),0)</f>
        <v>0</v>
      </c>
      <c r="AL204" s="51">
        <f t="shared" si="69"/>
        <v>0</v>
      </c>
      <c r="AM204" s="296">
        <f>IFERROR(IF(VLOOKUP($C204,Listen!$A$2:$F$45,6,0)="Ja",MAX(BC204:BD204),D_SAV!$BC204),0)</f>
        <v>0</v>
      </c>
      <c r="AN204" s="51">
        <f t="shared" si="70"/>
        <v>0</v>
      </c>
      <c r="AP204" s="304">
        <f t="shared" si="71"/>
        <v>0</v>
      </c>
      <c r="AQ204" s="304">
        <f t="shared" si="72"/>
        <v>0</v>
      </c>
      <c r="AR204" s="304">
        <f t="shared" si="73"/>
        <v>0</v>
      </c>
      <c r="AS204" s="304">
        <f t="shared" si="74"/>
        <v>0</v>
      </c>
      <c r="AT204" s="304">
        <f t="shared" si="75"/>
        <v>0</v>
      </c>
      <c r="AU204" s="304">
        <f t="shared" si="76"/>
        <v>0</v>
      </c>
      <c r="AV204" s="304">
        <f t="shared" si="77"/>
        <v>0</v>
      </c>
      <c r="AW204" s="304">
        <f t="shared" si="78"/>
        <v>0</v>
      </c>
      <c r="AX204" s="304">
        <f t="shared" si="79"/>
        <v>0</v>
      </c>
      <c r="AY204" s="304">
        <f t="shared" si="80"/>
        <v>0</v>
      </c>
      <c r="AZ204" s="304">
        <f t="shared" si="81"/>
        <v>0</v>
      </c>
      <c r="BA204" s="304">
        <f t="shared" si="82"/>
        <v>0</v>
      </c>
      <c r="BB204" s="304">
        <f t="shared" si="83"/>
        <v>0</v>
      </c>
      <c r="BC204" s="304">
        <f t="shared" si="84"/>
        <v>0</v>
      </c>
      <c r="BD204" s="304">
        <f t="shared" si="85"/>
        <v>0</v>
      </c>
      <c r="BE204" s="304">
        <f>IFERROR(IF(VLOOKUP($C204,Listen!$A$2:$F$45,6,0)="Ja",BB204-MAX(BC204:BD204),BB204-BC204),0)</f>
        <v>0</v>
      </c>
    </row>
    <row r="205" spans="1:57" x14ac:dyDescent="0.25">
      <c r="A205" s="320" t="str">
        <f>IF(AND(D205&lt;&gt;0,C205&lt;&gt;0,E205&lt;&gt;0),IF(B205&lt;&gt;0,CONCATENATE(B205,"-AGr",VLOOKUP(C205,Listen!$A$2:$D$45,4,FALSE),"-",D205,"-",E205,),CONCATENATE("AGr",VLOOKUP(C205,Listen!$A$2:$D$45,4,FALSE),"-",D205,"-",E205)),"keine vollständige ID")</f>
        <v>keine vollständige ID</v>
      </c>
      <c r="B205" s="301"/>
      <c r="C205" s="287"/>
      <c r="D205" s="34"/>
      <c r="E205" s="306"/>
      <c r="F205" s="116"/>
      <c r="G205" s="17"/>
      <c r="H205" s="17"/>
      <c r="I205" s="17"/>
      <c r="J205" s="17"/>
      <c r="K205" s="17"/>
      <c r="L205" s="17"/>
      <c r="M205" s="17"/>
      <c r="N205" s="17"/>
      <c r="O205" s="116"/>
      <c r="P205" s="117">
        <f>IF(D205&gt;A_Stammdaten!$B$12,0,SUM(G205,H205,J205,L205:M205)-SUM(I205,K205,N205:O205))</f>
        <v>0</v>
      </c>
      <c r="Q205" s="17"/>
      <c r="R205" s="17"/>
      <c r="S205" s="17"/>
      <c r="T205" s="17"/>
      <c r="U205" s="62">
        <f t="shared" si="65"/>
        <v>0</v>
      </c>
      <c r="V205" s="34"/>
      <c r="W205" s="34"/>
      <c r="X205" s="34"/>
      <c r="Y205" s="34"/>
      <c r="Z205" s="34"/>
      <c r="AA205" s="63" t="str">
        <f t="shared" si="66"/>
        <v>-</v>
      </c>
      <c r="AB205" s="63" t="str">
        <f t="shared" si="67"/>
        <v>-</v>
      </c>
      <c r="AC205" s="63">
        <f>IF(ISBLANK($C205),0,VLOOKUP($C205,Listen!$A$2:$C$45,2,FALSE))</f>
        <v>0</v>
      </c>
      <c r="AD205" s="63">
        <f>IF(ISBLANK($C205),0,VLOOKUP($C205,Listen!$A$2:$C$45,3,FALSE))</f>
        <v>0</v>
      </c>
      <c r="AE205" s="49">
        <f t="shared" si="68"/>
        <v>0</v>
      </c>
      <c r="AF205" s="49">
        <f t="shared" si="68"/>
        <v>0</v>
      </c>
      <c r="AG205" s="49">
        <f>IFERROR(IF(OR($V205&lt;&gt;"Ja",VLOOKUP($C205,Listen!$A$2:$F$45,5,0)="Nein",D205&lt;IF(C205="LNG Anbindungsanlagen gemäß separater Festlegung",2022,2023)),$AC205,$AA205),0)</f>
        <v>0</v>
      </c>
      <c r="AH205" s="49">
        <f>IFERROR(IF(OR($V205&lt;&gt;"Ja",VLOOKUP($C205,Listen!$A$2:$F$45,5,0)="Nein",D205&lt;IF(C205="LNG Anbindungsanlagen gemäß separater Festlegung",2022,2023)),$AC205,$AA205),0)</f>
        <v>0</v>
      </c>
      <c r="AI205" s="49">
        <f>IFERROR(IF(OR($W205&lt;&gt;"Ja",VLOOKUP($C205,Listen!$A$2:$F$45,6,0)="Nein"),$AC205,$AB205),0)</f>
        <v>0</v>
      </c>
      <c r="AJ205" s="49">
        <f>IFERROR(IF(OR($W205&lt;&gt;"Ja",VLOOKUP($C205,Listen!$A$2:$F$45,6,0)="Nein"),$AC205,$AB205),0)</f>
        <v>0</v>
      </c>
      <c r="AK205" s="49">
        <f>IFERROR(IF(OR($W205&lt;&gt;"Ja",VLOOKUP($C205,Listen!$A$2:$F$45,6,0)="Nein"),$AC205,$AB205),0)</f>
        <v>0</v>
      </c>
      <c r="AL205" s="51">
        <f t="shared" si="69"/>
        <v>0</v>
      </c>
      <c r="AM205" s="296">
        <f>IFERROR(IF(VLOOKUP($C205,Listen!$A$2:$F$45,6,0)="Ja",MAX(BC205:BD205),D_SAV!$BC205),0)</f>
        <v>0</v>
      </c>
      <c r="AN205" s="51">
        <f t="shared" si="70"/>
        <v>0</v>
      </c>
      <c r="AP205" s="304">
        <f t="shared" si="71"/>
        <v>0</v>
      </c>
      <c r="AQ205" s="304">
        <f t="shared" si="72"/>
        <v>0</v>
      </c>
      <c r="AR205" s="304">
        <f t="shared" si="73"/>
        <v>0</v>
      </c>
      <c r="AS205" s="304">
        <f t="shared" si="74"/>
        <v>0</v>
      </c>
      <c r="AT205" s="304">
        <f t="shared" si="75"/>
        <v>0</v>
      </c>
      <c r="AU205" s="304">
        <f t="shared" si="76"/>
        <v>0</v>
      </c>
      <c r="AV205" s="304">
        <f t="shared" si="77"/>
        <v>0</v>
      </c>
      <c r="AW205" s="304">
        <f t="shared" si="78"/>
        <v>0</v>
      </c>
      <c r="AX205" s="304">
        <f t="shared" si="79"/>
        <v>0</v>
      </c>
      <c r="AY205" s="304">
        <f t="shared" si="80"/>
        <v>0</v>
      </c>
      <c r="AZ205" s="304">
        <f t="shared" si="81"/>
        <v>0</v>
      </c>
      <c r="BA205" s="304">
        <f t="shared" si="82"/>
        <v>0</v>
      </c>
      <c r="BB205" s="304">
        <f t="shared" si="83"/>
        <v>0</v>
      </c>
      <c r="BC205" s="304">
        <f t="shared" si="84"/>
        <v>0</v>
      </c>
      <c r="BD205" s="304">
        <f t="shared" si="85"/>
        <v>0</v>
      </c>
      <c r="BE205" s="304">
        <f>IFERROR(IF(VLOOKUP($C205,Listen!$A$2:$F$45,6,0)="Ja",BB205-MAX(BC205:BD205),BB205-BC205),0)</f>
        <v>0</v>
      </c>
    </row>
    <row r="206" spans="1:57" x14ac:dyDescent="0.25">
      <c r="A206" s="320" t="str">
        <f>IF(AND(D206&lt;&gt;0,C206&lt;&gt;0,E206&lt;&gt;0),IF(B206&lt;&gt;0,CONCATENATE(B206,"-AGr",VLOOKUP(C206,Listen!$A$2:$D$45,4,FALSE),"-",D206,"-",E206,),CONCATENATE("AGr",VLOOKUP(C206,Listen!$A$2:$D$45,4,FALSE),"-",D206,"-",E206)),"keine vollständige ID")</f>
        <v>keine vollständige ID</v>
      </c>
      <c r="B206" s="301"/>
      <c r="C206" s="287"/>
      <c r="D206" s="34"/>
      <c r="E206" s="306"/>
      <c r="F206" s="116"/>
      <c r="G206" s="17"/>
      <c r="H206" s="17"/>
      <c r="I206" s="17"/>
      <c r="J206" s="17"/>
      <c r="K206" s="17"/>
      <c r="L206" s="17"/>
      <c r="M206" s="17"/>
      <c r="N206" s="17"/>
      <c r="O206" s="116"/>
      <c r="P206" s="117">
        <f>IF(D206&gt;A_Stammdaten!$B$12,0,SUM(G206,H206,J206,L206:M206)-SUM(I206,K206,N206:O206))</f>
        <v>0</v>
      </c>
      <c r="Q206" s="17"/>
      <c r="R206" s="17"/>
      <c r="S206" s="17"/>
      <c r="T206" s="17"/>
      <c r="U206" s="62">
        <f t="shared" si="65"/>
        <v>0</v>
      </c>
      <c r="V206" s="34"/>
      <c r="W206" s="34"/>
      <c r="X206" s="34"/>
      <c r="Y206" s="34"/>
      <c r="Z206" s="34"/>
      <c r="AA206" s="63" t="str">
        <f t="shared" si="66"/>
        <v>-</v>
      </c>
      <c r="AB206" s="63" t="str">
        <f t="shared" si="67"/>
        <v>-</v>
      </c>
      <c r="AC206" s="63">
        <f>IF(ISBLANK($C206),0,VLOOKUP($C206,Listen!$A$2:$C$45,2,FALSE))</f>
        <v>0</v>
      </c>
      <c r="AD206" s="63">
        <f>IF(ISBLANK($C206),0,VLOOKUP($C206,Listen!$A$2:$C$45,3,FALSE))</f>
        <v>0</v>
      </c>
      <c r="AE206" s="49">
        <f t="shared" si="68"/>
        <v>0</v>
      </c>
      <c r="AF206" s="49">
        <f t="shared" si="68"/>
        <v>0</v>
      </c>
      <c r="AG206" s="49">
        <f>IFERROR(IF(OR($V206&lt;&gt;"Ja",VLOOKUP($C206,Listen!$A$2:$F$45,5,0)="Nein",D206&lt;IF(C206="LNG Anbindungsanlagen gemäß separater Festlegung",2022,2023)),$AC206,$AA206),0)</f>
        <v>0</v>
      </c>
      <c r="AH206" s="49">
        <f>IFERROR(IF(OR($V206&lt;&gt;"Ja",VLOOKUP($C206,Listen!$A$2:$F$45,5,0)="Nein",D206&lt;IF(C206="LNG Anbindungsanlagen gemäß separater Festlegung",2022,2023)),$AC206,$AA206),0)</f>
        <v>0</v>
      </c>
      <c r="AI206" s="49">
        <f>IFERROR(IF(OR($W206&lt;&gt;"Ja",VLOOKUP($C206,Listen!$A$2:$F$45,6,0)="Nein"),$AC206,$AB206),0)</f>
        <v>0</v>
      </c>
      <c r="AJ206" s="49">
        <f>IFERROR(IF(OR($W206&lt;&gt;"Ja",VLOOKUP($C206,Listen!$A$2:$F$45,6,0)="Nein"),$AC206,$AB206),0)</f>
        <v>0</v>
      </c>
      <c r="AK206" s="49">
        <f>IFERROR(IF(OR($W206&lt;&gt;"Ja",VLOOKUP($C206,Listen!$A$2:$F$45,6,0)="Nein"),$AC206,$AB206),0)</f>
        <v>0</v>
      </c>
      <c r="AL206" s="51">
        <f t="shared" si="69"/>
        <v>0</v>
      </c>
      <c r="AM206" s="296">
        <f>IFERROR(IF(VLOOKUP($C206,Listen!$A$2:$F$45,6,0)="Ja",MAX(BC206:BD206),D_SAV!$BC206),0)</f>
        <v>0</v>
      </c>
      <c r="AN206" s="51">
        <f t="shared" si="70"/>
        <v>0</v>
      </c>
      <c r="AP206" s="304">
        <f t="shared" si="71"/>
        <v>0</v>
      </c>
      <c r="AQ206" s="304">
        <f t="shared" si="72"/>
        <v>0</v>
      </c>
      <c r="AR206" s="304">
        <f t="shared" si="73"/>
        <v>0</v>
      </c>
      <c r="AS206" s="304">
        <f t="shared" si="74"/>
        <v>0</v>
      </c>
      <c r="AT206" s="304">
        <f t="shared" si="75"/>
        <v>0</v>
      </c>
      <c r="AU206" s="304">
        <f t="shared" si="76"/>
        <v>0</v>
      </c>
      <c r="AV206" s="304">
        <f t="shared" si="77"/>
        <v>0</v>
      </c>
      <c r="AW206" s="304">
        <f t="shared" si="78"/>
        <v>0</v>
      </c>
      <c r="AX206" s="304">
        <f t="shared" si="79"/>
        <v>0</v>
      </c>
      <c r="AY206" s="304">
        <f t="shared" si="80"/>
        <v>0</v>
      </c>
      <c r="AZ206" s="304">
        <f t="shared" si="81"/>
        <v>0</v>
      </c>
      <c r="BA206" s="304">
        <f t="shared" si="82"/>
        <v>0</v>
      </c>
      <c r="BB206" s="304">
        <f t="shared" si="83"/>
        <v>0</v>
      </c>
      <c r="BC206" s="304">
        <f t="shared" si="84"/>
        <v>0</v>
      </c>
      <c r="BD206" s="304">
        <f t="shared" si="85"/>
        <v>0</v>
      </c>
      <c r="BE206" s="304">
        <f>IFERROR(IF(VLOOKUP($C206,Listen!$A$2:$F$45,6,0)="Ja",BB206-MAX(BC206:BD206),BB206-BC206),0)</f>
        <v>0</v>
      </c>
    </row>
    <row r="207" spans="1:57" x14ac:dyDescent="0.25">
      <c r="A207" s="320" t="str">
        <f>IF(AND(D207&lt;&gt;0,C207&lt;&gt;0,E207&lt;&gt;0),IF(B207&lt;&gt;0,CONCATENATE(B207,"-AGr",VLOOKUP(C207,Listen!$A$2:$D$45,4,FALSE),"-",D207,"-",E207,),CONCATENATE("AGr",VLOOKUP(C207,Listen!$A$2:$D$45,4,FALSE),"-",D207,"-",E207)),"keine vollständige ID")</f>
        <v>keine vollständige ID</v>
      </c>
      <c r="B207" s="301"/>
      <c r="C207" s="287"/>
      <c r="D207" s="34"/>
      <c r="E207" s="306"/>
      <c r="F207" s="116"/>
      <c r="G207" s="17"/>
      <c r="H207" s="17"/>
      <c r="I207" s="17"/>
      <c r="J207" s="17"/>
      <c r="K207" s="17"/>
      <c r="L207" s="17"/>
      <c r="M207" s="17"/>
      <c r="N207" s="17"/>
      <c r="O207" s="116"/>
      <c r="P207" s="117">
        <f>IF(D207&gt;A_Stammdaten!$B$12,0,SUM(G207,H207,J207,L207:M207)-SUM(I207,K207,N207:O207))</f>
        <v>0</v>
      </c>
      <c r="Q207" s="17"/>
      <c r="R207" s="17"/>
      <c r="S207" s="17"/>
      <c r="T207" s="17"/>
      <c r="U207" s="62">
        <f t="shared" si="65"/>
        <v>0</v>
      </c>
      <c r="V207" s="34"/>
      <c r="W207" s="34"/>
      <c r="X207" s="34"/>
      <c r="Y207" s="34"/>
      <c r="Z207" s="34"/>
      <c r="AA207" s="63" t="str">
        <f t="shared" si="66"/>
        <v>-</v>
      </c>
      <c r="AB207" s="63" t="str">
        <f t="shared" si="67"/>
        <v>-</v>
      </c>
      <c r="AC207" s="63">
        <f>IF(ISBLANK($C207),0,VLOOKUP($C207,Listen!$A$2:$C$45,2,FALSE))</f>
        <v>0</v>
      </c>
      <c r="AD207" s="63">
        <f>IF(ISBLANK($C207),0,VLOOKUP($C207,Listen!$A$2:$C$45,3,FALSE))</f>
        <v>0</v>
      </c>
      <c r="AE207" s="49">
        <f t="shared" si="68"/>
        <v>0</v>
      </c>
      <c r="AF207" s="49">
        <f t="shared" si="68"/>
        <v>0</v>
      </c>
      <c r="AG207" s="49">
        <f>IFERROR(IF(OR($V207&lt;&gt;"Ja",VLOOKUP($C207,Listen!$A$2:$F$45,5,0)="Nein",D207&lt;IF(C207="LNG Anbindungsanlagen gemäß separater Festlegung",2022,2023)),$AC207,$AA207),0)</f>
        <v>0</v>
      </c>
      <c r="AH207" s="49">
        <f>IFERROR(IF(OR($V207&lt;&gt;"Ja",VLOOKUP($C207,Listen!$A$2:$F$45,5,0)="Nein",D207&lt;IF(C207="LNG Anbindungsanlagen gemäß separater Festlegung",2022,2023)),$AC207,$AA207),0)</f>
        <v>0</v>
      </c>
      <c r="AI207" s="49">
        <f>IFERROR(IF(OR($W207&lt;&gt;"Ja",VLOOKUP($C207,Listen!$A$2:$F$45,6,0)="Nein"),$AC207,$AB207),0)</f>
        <v>0</v>
      </c>
      <c r="AJ207" s="49">
        <f>IFERROR(IF(OR($W207&lt;&gt;"Ja",VLOOKUP($C207,Listen!$A$2:$F$45,6,0)="Nein"),$AC207,$AB207),0)</f>
        <v>0</v>
      </c>
      <c r="AK207" s="49">
        <f>IFERROR(IF(OR($W207&lt;&gt;"Ja",VLOOKUP($C207,Listen!$A$2:$F$45,6,0)="Nein"),$AC207,$AB207),0)</f>
        <v>0</v>
      </c>
      <c r="AL207" s="51">
        <f t="shared" si="69"/>
        <v>0</v>
      </c>
      <c r="AM207" s="296">
        <f>IFERROR(IF(VLOOKUP($C207,Listen!$A$2:$F$45,6,0)="Ja",MAX(BC207:BD207),D_SAV!$BC207),0)</f>
        <v>0</v>
      </c>
      <c r="AN207" s="51">
        <f t="shared" si="70"/>
        <v>0</v>
      </c>
      <c r="AP207" s="304">
        <f t="shared" si="71"/>
        <v>0</v>
      </c>
      <c r="AQ207" s="304">
        <f t="shared" si="72"/>
        <v>0</v>
      </c>
      <c r="AR207" s="304">
        <f t="shared" si="73"/>
        <v>0</v>
      </c>
      <c r="AS207" s="304">
        <f t="shared" si="74"/>
        <v>0</v>
      </c>
      <c r="AT207" s="304">
        <f t="shared" si="75"/>
        <v>0</v>
      </c>
      <c r="AU207" s="304">
        <f t="shared" si="76"/>
        <v>0</v>
      </c>
      <c r="AV207" s="304">
        <f t="shared" si="77"/>
        <v>0</v>
      </c>
      <c r="AW207" s="304">
        <f t="shared" si="78"/>
        <v>0</v>
      </c>
      <c r="AX207" s="304">
        <f t="shared" si="79"/>
        <v>0</v>
      </c>
      <c r="AY207" s="304">
        <f t="shared" si="80"/>
        <v>0</v>
      </c>
      <c r="AZ207" s="304">
        <f t="shared" si="81"/>
        <v>0</v>
      </c>
      <c r="BA207" s="304">
        <f t="shared" si="82"/>
        <v>0</v>
      </c>
      <c r="BB207" s="304">
        <f t="shared" si="83"/>
        <v>0</v>
      </c>
      <c r="BC207" s="304">
        <f t="shared" si="84"/>
        <v>0</v>
      </c>
      <c r="BD207" s="304">
        <f t="shared" si="85"/>
        <v>0</v>
      </c>
      <c r="BE207" s="304">
        <f>IFERROR(IF(VLOOKUP($C207,Listen!$A$2:$F$45,6,0)="Ja",BB207-MAX(BC207:BD207),BB207-BC207),0)</f>
        <v>0</v>
      </c>
    </row>
    <row r="208" spans="1:57" x14ac:dyDescent="0.25">
      <c r="A208" s="320" t="str">
        <f>IF(AND(D208&lt;&gt;0,C208&lt;&gt;0,E208&lt;&gt;0),IF(B208&lt;&gt;0,CONCATENATE(B208,"-AGr",VLOOKUP(C208,Listen!$A$2:$D$45,4,FALSE),"-",D208,"-",E208,),CONCATENATE("AGr",VLOOKUP(C208,Listen!$A$2:$D$45,4,FALSE),"-",D208,"-",E208)),"keine vollständige ID")</f>
        <v>keine vollständige ID</v>
      </c>
      <c r="B208" s="301"/>
      <c r="C208" s="287"/>
      <c r="D208" s="34"/>
      <c r="E208" s="306"/>
      <c r="F208" s="116"/>
      <c r="G208" s="17"/>
      <c r="H208" s="17"/>
      <c r="I208" s="17"/>
      <c r="J208" s="17"/>
      <c r="K208" s="17"/>
      <c r="L208" s="17"/>
      <c r="M208" s="17"/>
      <c r="N208" s="17"/>
      <c r="O208" s="116"/>
      <c r="P208" s="117">
        <f>IF(D208&gt;A_Stammdaten!$B$12,0,SUM(G208,H208,J208,L208:M208)-SUM(I208,K208,N208:O208))</f>
        <v>0</v>
      </c>
      <c r="Q208" s="17"/>
      <c r="R208" s="17"/>
      <c r="S208" s="17"/>
      <c r="T208" s="17"/>
      <c r="U208" s="62">
        <f t="shared" si="65"/>
        <v>0</v>
      </c>
      <c r="V208" s="34"/>
      <c r="W208" s="34"/>
      <c r="X208" s="34"/>
      <c r="Y208" s="34"/>
      <c r="Z208" s="34"/>
      <c r="AA208" s="63" t="str">
        <f t="shared" si="66"/>
        <v>-</v>
      </c>
      <c r="AB208" s="63" t="str">
        <f t="shared" si="67"/>
        <v>-</v>
      </c>
      <c r="AC208" s="63">
        <f>IF(ISBLANK($C208),0,VLOOKUP($C208,Listen!$A$2:$C$45,2,FALSE))</f>
        <v>0</v>
      </c>
      <c r="AD208" s="63">
        <f>IF(ISBLANK($C208),0,VLOOKUP($C208,Listen!$A$2:$C$45,3,FALSE))</f>
        <v>0</v>
      </c>
      <c r="AE208" s="49">
        <f t="shared" si="68"/>
        <v>0</v>
      </c>
      <c r="AF208" s="49">
        <f t="shared" si="68"/>
        <v>0</v>
      </c>
      <c r="AG208" s="49">
        <f>IFERROR(IF(OR($V208&lt;&gt;"Ja",VLOOKUP($C208,Listen!$A$2:$F$45,5,0)="Nein",D208&lt;IF(C208="LNG Anbindungsanlagen gemäß separater Festlegung",2022,2023)),$AC208,$AA208),0)</f>
        <v>0</v>
      </c>
      <c r="AH208" s="49">
        <f>IFERROR(IF(OR($V208&lt;&gt;"Ja",VLOOKUP($C208,Listen!$A$2:$F$45,5,0)="Nein",D208&lt;IF(C208="LNG Anbindungsanlagen gemäß separater Festlegung",2022,2023)),$AC208,$AA208),0)</f>
        <v>0</v>
      </c>
      <c r="AI208" s="49">
        <f>IFERROR(IF(OR($W208&lt;&gt;"Ja",VLOOKUP($C208,Listen!$A$2:$F$45,6,0)="Nein"),$AC208,$AB208),0)</f>
        <v>0</v>
      </c>
      <c r="AJ208" s="49">
        <f>IFERROR(IF(OR($W208&lt;&gt;"Ja",VLOOKUP($C208,Listen!$A$2:$F$45,6,0)="Nein"),$AC208,$AB208),0)</f>
        <v>0</v>
      </c>
      <c r="AK208" s="49">
        <f>IFERROR(IF(OR($W208&lt;&gt;"Ja",VLOOKUP($C208,Listen!$A$2:$F$45,6,0)="Nein"),$AC208,$AB208),0)</f>
        <v>0</v>
      </c>
      <c r="AL208" s="51">
        <f t="shared" si="69"/>
        <v>0</v>
      </c>
      <c r="AM208" s="296">
        <f>IFERROR(IF(VLOOKUP($C208,Listen!$A$2:$F$45,6,0)="Ja",MAX(BC208:BD208),D_SAV!$BC208),0)</f>
        <v>0</v>
      </c>
      <c r="AN208" s="51">
        <f t="shared" si="70"/>
        <v>0</v>
      </c>
      <c r="AP208" s="304">
        <f t="shared" si="71"/>
        <v>0</v>
      </c>
      <c r="AQ208" s="304">
        <f t="shared" si="72"/>
        <v>0</v>
      </c>
      <c r="AR208" s="304">
        <f t="shared" si="73"/>
        <v>0</v>
      </c>
      <c r="AS208" s="304">
        <f t="shared" si="74"/>
        <v>0</v>
      </c>
      <c r="AT208" s="304">
        <f t="shared" si="75"/>
        <v>0</v>
      </c>
      <c r="AU208" s="304">
        <f t="shared" si="76"/>
        <v>0</v>
      </c>
      <c r="AV208" s="304">
        <f t="shared" si="77"/>
        <v>0</v>
      </c>
      <c r="AW208" s="304">
        <f t="shared" si="78"/>
        <v>0</v>
      </c>
      <c r="AX208" s="304">
        <f t="shared" si="79"/>
        <v>0</v>
      </c>
      <c r="AY208" s="304">
        <f t="shared" si="80"/>
        <v>0</v>
      </c>
      <c r="AZ208" s="304">
        <f t="shared" si="81"/>
        <v>0</v>
      </c>
      <c r="BA208" s="304">
        <f t="shared" si="82"/>
        <v>0</v>
      </c>
      <c r="BB208" s="304">
        <f t="shared" si="83"/>
        <v>0</v>
      </c>
      <c r="BC208" s="304">
        <f t="shared" si="84"/>
        <v>0</v>
      </c>
      <c r="BD208" s="304">
        <f t="shared" si="85"/>
        <v>0</v>
      </c>
      <c r="BE208" s="304">
        <f>IFERROR(IF(VLOOKUP($C208,Listen!$A$2:$F$45,6,0)="Ja",BB208-MAX(BC208:BD208),BB208-BC208),0)</f>
        <v>0</v>
      </c>
    </row>
    <row r="209" spans="1:57" x14ac:dyDescent="0.25">
      <c r="A209" s="320" t="str">
        <f>IF(AND(D209&lt;&gt;0,C209&lt;&gt;0,E209&lt;&gt;0),IF(B209&lt;&gt;0,CONCATENATE(B209,"-AGr",VLOOKUP(C209,Listen!$A$2:$D$45,4,FALSE),"-",D209,"-",E209,),CONCATENATE("AGr",VLOOKUP(C209,Listen!$A$2:$D$45,4,FALSE),"-",D209,"-",E209)),"keine vollständige ID")</f>
        <v>keine vollständige ID</v>
      </c>
      <c r="B209" s="301"/>
      <c r="C209" s="287"/>
      <c r="D209" s="34"/>
      <c r="E209" s="306"/>
      <c r="F209" s="116"/>
      <c r="G209" s="17"/>
      <c r="H209" s="17"/>
      <c r="I209" s="17"/>
      <c r="J209" s="17"/>
      <c r="K209" s="17"/>
      <c r="L209" s="17"/>
      <c r="M209" s="17"/>
      <c r="N209" s="17"/>
      <c r="O209" s="116"/>
      <c r="P209" s="117">
        <f>IF(D209&gt;A_Stammdaten!$B$12,0,SUM(G209,H209,J209,L209:M209)-SUM(I209,K209,N209:O209))</f>
        <v>0</v>
      </c>
      <c r="Q209" s="17"/>
      <c r="R209" s="17"/>
      <c r="S209" s="17"/>
      <c r="T209" s="17"/>
      <c r="U209" s="62">
        <f t="shared" si="65"/>
        <v>0</v>
      </c>
      <c r="V209" s="34"/>
      <c r="W209" s="34"/>
      <c r="X209" s="34"/>
      <c r="Y209" s="34"/>
      <c r="Z209" s="34"/>
      <c r="AA209" s="63" t="str">
        <f t="shared" si="66"/>
        <v>-</v>
      </c>
      <c r="AB209" s="63" t="str">
        <f t="shared" si="67"/>
        <v>-</v>
      </c>
      <c r="AC209" s="63">
        <f>IF(ISBLANK($C209),0,VLOOKUP($C209,Listen!$A$2:$C$45,2,FALSE))</f>
        <v>0</v>
      </c>
      <c r="AD209" s="63">
        <f>IF(ISBLANK($C209),0,VLOOKUP($C209,Listen!$A$2:$C$45,3,FALSE))</f>
        <v>0</v>
      </c>
      <c r="AE209" s="49">
        <f t="shared" si="68"/>
        <v>0</v>
      </c>
      <c r="AF209" s="49">
        <f t="shared" si="68"/>
        <v>0</v>
      </c>
      <c r="AG209" s="49">
        <f>IFERROR(IF(OR($V209&lt;&gt;"Ja",VLOOKUP($C209,Listen!$A$2:$F$45,5,0)="Nein",D209&lt;IF(C209="LNG Anbindungsanlagen gemäß separater Festlegung",2022,2023)),$AC209,$AA209),0)</f>
        <v>0</v>
      </c>
      <c r="AH209" s="49">
        <f>IFERROR(IF(OR($V209&lt;&gt;"Ja",VLOOKUP($C209,Listen!$A$2:$F$45,5,0)="Nein",D209&lt;IF(C209="LNG Anbindungsanlagen gemäß separater Festlegung",2022,2023)),$AC209,$AA209),0)</f>
        <v>0</v>
      </c>
      <c r="AI209" s="49">
        <f>IFERROR(IF(OR($W209&lt;&gt;"Ja",VLOOKUP($C209,Listen!$A$2:$F$45,6,0)="Nein"),$AC209,$AB209),0)</f>
        <v>0</v>
      </c>
      <c r="AJ209" s="49">
        <f>IFERROR(IF(OR($W209&lt;&gt;"Ja",VLOOKUP($C209,Listen!$A$2:$F$45,6,0)="Nein"),$AC209,$AB209),0)</f>
        <v>0</v>
      </c>
      <c r="AK209" s="49">
        <f>IFERROR(IF(OR($W209&lt;&gt;"Ja",VLOOKUP($C209,Listen!$A$2:$F$45,6,0)="Nein"),$AC209,$AB209),0)</f>
        <v>0</v>
      </c>
      <c r="AL209" s="51">
        <f t="shared" si="69"/>
        <v>0</v>
      </c>
      <c r="AM209" s="296">
        <f>IFERROR(IF(VLOOKUP($C209,Listen!$A$2:$F$45,6,0)="Ja",MAX(BC209:BD209),D_SAV!$BC209),0)</f>
        <v>0</v>
      </c>
      <c r="AN209" s="51">
        <f t="shared" si="70"/>
        <v>0</v>
      </c>
      <c r="AP209" s="304">
        <f t="shared" si="71"/>
        <v>0</v>
      </c>
      <c r="AQ209" s="304">
        <f t="shared" si="72"/>
        <v>0</v>
      </c>
      <c r="AR209" s="304">
        <f t="shared" si="73"/>
        <v>0</v>
      </c>
      <c r="AS209" s="304">
        <f t="shared" si="74"/>
        <v>0</v>
      </c>
      <c r="AT209" s="304">
        <f t="shared" si="75"/>
        <v>0</v>
      </c>
      <c r="AU209" s="304">
        <f t="shared" si="76"/>
        <v>0</v>
      </c>
      <c r="AV209" s="304">
        <f t="shared" si="77"/>
        <v>0</v>
      </c>
      <c r="AW209" s="304">
        <f t="shared" si="78"/>
        <v>0</v>
      </c>
      <c r="AX209" s="304">
        <f t="shared" si="79"/>
        <v>0</v>
      </c>
      <c r="AY209" s="304">
        <f t="shared" si="80"/>
        <v>0</v>
      </c>
      <c r="AZ209" s="304">
        <f t="shared" si="81"/>
        <v>0</v>
      </c>
      <c r="BA209" s="304">
        <f t="shared" si="82"/>
        <v>0</v>
      </c>
      <c r="BB209" s="304">
        <f t="shared" si="83"/>
        <v>0</v>
      </c>
      <c r="BC209" s="304">
        <f t="shared" si="84"/>
        <v>0</v>
      </c>
      <c r="BD209" s="304">
        <f t="shared" si="85"/>
        <v>0</v>
      </c>
      <c r="BE209" s="304">
        <f>IFERROR(IF(VLOOKUP($C209,Listen!$A$2:$F$45,6,0)="Ja",BB209-MAX(BC209:BD209),BB209-BC209),0)</f>
        <v>0</v>
      </c>
    </row>
    <row r="210" spans="1:57" x14ac:dyDescent="0.25">
      <c r="A210" s="320" t="str">
        <f>IF(AND(D210&lt;&gt;0,C210&lt;&gt;0,E210&lt;&gt;0),IF(B210&lt;&gt;0,CONCATENATE(B210,"-AGr",VLOOKUP(C210,Listen!$A$2:$D$45,4,FALSE),"-",D210,"-",E210,),CONCATENATE("AGr",VLOOKUP(C210,Listen!$A$2:$D$45,4,FALSE),"-",D210,"-",E210)),"keine vollständige ID")</f>
        <v>keine vollständige ID</v>
      </c>
      <c r="B210" s="301"/>
      <c r="C210" s="287"/>
      <c r="D210" s="34"/>
      <c r="E210" s="306"/>
      <c r="F210" s="116"/>
      <c r="G210" s="17"/>
      <c r="H210" s="17"/>
      <c r="I210" s="17"/>
      <c r="J210" s="17"/>
      <c r="K210" s="17"/>
      <c r="L210" s="17"/>
      <c r="M210" s="17"/>
      <c r="N210" s="17"/>
      <c r="O210" s="116"/>
      <c r="P210" s="117">
        <f>IF(D210&gt;A_Stammdaten!$B$12,0,SUM(G210,H210,J210,L210:M210)-SUM(I210,K210,N210:O210))</f>
        <v>0</v>
      </c>
      <c r="Q210" s="17"/>
      <c r="R210" s="17"/>
      <c r="S210" s="17"/>
      <c r="T210" s="17"/>
      <c r="U210" s="62">
        <f t="shared" si="65"/>
        <v>0</v>
      </c>
      <c r="V210" s="34"/>
      <c r="W210" s="34"/>
      <c r="X210" s="34"/>
      <c r="Y210" s="34"/>
      <c r="Z210" s="34"/>
      <c r="AA210" s="63" t="str">
        <f t="shared" si="66"/>
        <v>-</v>
      </c>
      <c r="AB210" s="63" t="str">
        <f t="shared" si="67"/>
        <v>-</v>
      </c>
      <c r="AC210" s="63">
        <f>IF(ISBLANK($C210),0,VLOOKUP($C210,Listen!$A$2:$C$45,2,FALSE))</f>
        <v>0</v>
      </c>
      <c r="AD210" s="63">
        <f>IF(ISBLANK($C210),0,VLOOKUP($C210,Listen!$A$2:$C$45,3,FALSE))</f>
        <v>0</v>
      </c>
      <c r="AE210" s="49">
        <f t="shared" si="68"/>
        <v>0</v>
      </c>
      <c r="AF210" s="49">
        <f t="shared" si="68"/>
        <v>0</v>
      </c>
      <c r="AG210" s="49">
        <f>IFERROR(IF(OR($V210&lt;&gt;"Ja",VLOOKUP($C210,Listen!$A$2:$F$45,5,0)="Nein",D210&lt;IF(C210="LNG Anbindungsanlagen gemäß separater Festlegung",2022,2023)),$AC210,$AA210),0)</f>
        <v>0</v>
      </c>
      <c r="AH210" s="49">
        <f>IFERROR(IF(OR($V210&lt;&gt;"Ja",VLOOKUP($C210,Listen!$A$2:$F$45,5,0)="Nein",D210&lt;IF(C210="LNG Anbindungsanlagen gemäß separater Festlegung",2022,2023)),$AC210,$AA210),0)</f>
        <v>0</v>
      </c>
      <c r="AI210" s="49">
        <f>IFERROR(IF(OR($W210&lt;&gt;"Ja",VLOOKUP($C210,Listen!$A$2:$F$45,6,0)="Nein"),$AC210,$AB210),0)</f>
        <v>0</v>
      </c>
      <c r="AJ210" s="49">
        <f>IFERROR(IF(OR($W210&lt;&gt;"Ja",VLOOKUP($C210,Listen!$A$2:$F$45,6,0)="Nein"),$AC210,$AB210),0)</f>
        <v>0</v>
      </c>
      <c r="AK210" s="49">
        <f>IFERROR(IF(OR($W210&lt;&gt;"Ja",VLOOKUP($C210,Listen!$A$2:$F$45,6,0)="Nein"),$AC210,$AB210),0)</f>
        <v>0</v>
      </c>
      <c r="AL210" s="51">
        <f t="shared" si="69"/>
        <v>0</v>
      </c>
      <c r="AM210" s="296">
        <f>IFERROR(IF(VLOOKUP($C210,Listen!$A$2:$F$45,6,0)="Ja",MAX(BC210:BD210),D_SAV!$BC210),0)</f>
        <v>0</v>
      </c>
      <c r="AN210" s="51">
        <f t="shared" si="70"/>
        <v>0</v>
      </c>
      <c r="AP210" s="304">
        <f t="shared" si="71"/>
        <v>0</v>
      </c>
      <c r="AQ210" s="304">
        <f t="shared" si="72"/>
        <v>0</v>
      </c>
      <c r="AR210" s="304">
        <f t="shared" si="73"/>
        <v>0</v>
      </c>
      <c r="AS210" s="304">
        <f t="shared" si="74"/>
        <v>0</v>
      </c>
      <c r="AT210" s="304">
        <f t="shared" si="75"/>
        <v>0</v>
      </c>
      <c r="AU210" s="304">
        <f t="shared" si="76"/>
        <v>0</v>
      </c>
      <c r="AV210" s="304">
        <f t="shared" si="77"/>
        <v>0</v>
      </c>
      <c r="AW210" s="304">
        <f t="shared" si="78"/>
        <v>0</v>
      </c>
      <c r="AX210" s="304">
        <f t="shared" si="79"/>
        <v>0</v>
      </c>
      <c r="AY210" s="304">
        <f t="shared" si="80"/>
        <v>0</v>
      </c>
      <c r="AZ210" s="304">
        <f t="shared" si="81"/>
        <v>0</v>
      </c>
      <c r="BA210" s="304">
        <f t="shared" si="82"/>
        <v>0</v>
      </c>
      <c r="BB210" s="304">
        <f t="shared" si="83"/>
        <v>0</v>
      </c>
      <c r="BC210" s="304">
        <f t="shared" si="84"/>
        <v>0</v>
      </c>
      <c r="BD210" s="304">
        <f t="shared" si="85"/>
        <v>0</v>
      </c>
      <c r="BE210" s="304">
        <f>IFERROR(IF(VLOOKUP($C210,Listen!$A$2:$F$45,6,0)="Ja",BB210-MAX(BC210:BD210),BB210-BC210),0)</f>
        <v>0</v>
      </c>
    </row>
    <row r="211" spans="1:57" x14ac:dyDescent="0.25">
      <c r="A211" s="320" t="str">
        <f>IF(AND(D211&lt;&gt;0,C211&lt;&gt;0,E211&lt;&gt;0),IF(B211&lt;&gt;0,CONCATENATE(B211,"-AGr",VLOOKUP(C211,Listen!$A$2:$D$45,4,FALSE),"-",D211,"-",E211,),CONCATENATE("AGr",VLOOKUP(C211,Listen!$A$2:$D$45,4,FALSE),"-",D211,"-",E211)),"keine vollständige ID")</f>
        <v>keine vollständige ID</v>
      </c>
      <c r="B211" s="301"/>
      <c r="C211" s="287"/>
      <c r="D211" s="34"/>
      <c r="E211" s="306"/>
      <c r="F211" s="116"/>
      <c r="G211" s="17"/>
      <c r="H211" s="17"/>
      <c r="I211" s="17"/>
      <c r="J211" s="17"/>
      <c r="K211" s="17"/>
      <c r="L211" s="17"/>
      <c r="M211" s="17"/>
      <c r="N211" s="17"/>
      <c r="O211" s="116"/>
      <c r="P211" s="117">
        <f>IF(D211&gt;A_Stammdaten!$B$12,0,SUM(G211,H211,J211,L211:M211)-SUM(I211,K211,N211:O211))</f>
        <v>0</v>
      </c>
      <c r="Q211" s="17"/>
      <c r="R211" s="17"/>
      <c r="S211" s="17"/>
      <c r="T211" s="17"/>
      <c r="U211" s="62">
        <f t="shared" si="65"/>
        <v>0</v>
      </c>
      <c r="V211" s="34"/>
      <c r="W211" s="34"/>
      <c r="X211" s="34"/>
      <c r="Y211" s="34"/>
      <c r="Z211" s="34"/>
      <c r="AA211" s="63" t="str">
        <f t="shared" si="66"/>
        <v>-</v>
      </c>
      <c r="AB211" s="63" t="str">
        <f t="shared" si="67"/>
        <v>-</v>
      </c>
      <c r="AC211" s="63">
        <f>IF(ISBLANK($C211),0,VLOOKUP($C211,Listen!$A$2:$C$45,2,FALSE))</f>
        <v>0</v>
      </c>
      <c r="AD211" s="63">
        <f>IF(ISBLANK($C211),0,VLOOKUP($C211,Listen!$A$2:$C$45,3,FALSE))</f>
        <v>0</v>
      </c>
      <c r="AE211" s="49">
        <f t="shared" si="68"/>
        <v>0</v>
      </c>
      <c r="AF211" s="49">
        <f t="shared" si="68"/>
        <v>0</v>
      </c>
      <c r="AG211" s="49">
        <f>IFERROR(IF(OR($V211&lt;&gt;"Ja",VLOOKUP($C211,Listen!$A$2:$F$45,5,0)="Nein",D211&lt;IF(C211="LNG Anbindungsanlagen gemäß separater Festlegung",2022,2023)),$AC211,$AA211),0)</f>
        <v>0</v>
      </c>
      <c r="AH211" s="49">
        <f>IFERROR(IF(OR($V211&lt;&gt;"Ja",VLOOKUP($C211,Listen!$A$2:$F$45,5,0)="Nein",D211&lt;IF(C211="LNG Anbindungsanlagen gemäß separater Festlegung",2022,2023)),$AC211,$AA211),0)</f>
        <v>0</v>
      </c>
      <c r="AI211" s="49">
        <f>IFERROR(IF(OR($W211&lt;&gt;"Ja",VLOOKUP($C211,Listen!$A$2:$F$45,6,0)="Nein"),$AC211,$AB211),0)</f>
        <v>0</v>
      </c>
      <c r="AJ211" s="49">
        <f>IFERROR(IF(OR($W211&lt;&gt;"Ja",VLOOKUP($C211,Listen!$A$2:$F$45,6,0)="Nein"),$AC211,$AB211),0)</f>
        <v>0</v>
      </c>
      <c r="AK211" s="49">
        <f>IFERROR(IF(OR($W211&lt;&gt;"Ja",VLOOKUP($C211,Listen!$A$2:$F$45,6,0)="Nein"),$AC211,$AB211),0)</f>
        <v>0</v>
      </c>
      <c r="AL211" s="51">
        <f t="shared" si="69"/>
        <v>0</v>
      </c>
      <c r="AM211" s="296">
        <f>IFERROR(IF(VLOOKUP($C211,Listen!$A$2:$F$45,6,0)="Ja",MAX(BC211:BD211),D_SAV!$BC211),0)</f>
        <v>0</v>
      </c>
      <c r="AN211" s="51">
        <f t="shared" si="70"/>
        <v>0</v>
      </c>
      <c r="AP211" s="304">
        <f t="shared" si="71"/>
        <v>0</v>
      </c>
      <c r="AQ211" s="304">
        <f t="shared" si="72"/>
        <v>0</v>
      </c>
      <c r="AR211" s="304">
        <f t="shared" si="73"/>
        <v>0</v>
      </c>
      <c r="AS211" s="304">
        <f t="shared" si="74"/>
        <v>0</v>
      </c>
      <c r="AT211" s="304">
        <f t="shared" si="75"/>
        <v>0</v>
      </c>
      <c r="AU211" s="304">
        <f t="shared" si="76"/>
        <v>0</v>
      </c>
      <c r="AV211" s="304">
        <f t="shared" si="77"/>
        <v>0</v>
      </c>
      <c r="AW211" s="304">
        <f t="shared" si="78"/>
        <v>0</v>
      </c>
      <c r="AX211" s="304">
        <f t="shared" si="79"/>
        <v>0</v>
      </c>
      <c r="AY211" s="304">
        <f t="shared" si="80"/>
        <v>0</v>
      </c>
      <c r="AZ211" s="304">
        <f t="shared" si="81"/>
        <v>0</v>
      </c>
      <c r="BA211" s="304">
        <f t="shared" si="82"/>
        <v>0</v>
      </c>
      <c r="BB211" s="304">
        <f t="shared" si="83"/>
        <v>0</v>
      </c>
      <c r="BC211" s="304">
        <f t="shared" si="84"/>
        <v>0</v>
      </c>
      <c r="BD211" s="304">
        <f t="shared" si="85"/>
        <v>0</v>
      </c>
      <c r="BE211" s="304">
        <f>IFERROR(IF(VLOOKUP($C211,Listen!$A$2:$F$45,6,0)="Ja",BB211-MAX(BC211:BD211),BB211-BC211),0)</f>
        <v>0</v>
      </c>
    </row>
    <row r="212" spans="1:57" x14ac:dyDescent="0.25">
      <c r="A212" s="320" t="str">
        <f>IF(AND(D212&lt;&gt;0,C212&lt;&gt;0,E212&lt;&gt;0),IF(B212&lt;&gt;0,CONCATENATE(B212,"-AGr",VLOOKUP(C212,Listen!$A$2:$D$45,4,FALSE),"-",D212,"-",E212,),CONCATENATE("AGr",VLOOKUP(C212,Listen!$A$2:$D$45,4,FALSE),"-",D212,"-",E212)),"keine vollständige ID")</f>
        <v>keine vollständige ID</v>
      </c>
      <c r="B212" s="301"/>
      <c r="C212" s="287"/>
      <c r="D212" s="34"/>
      <c r="E212" s="306"/>
      <c r="F212" s="116"/>
      <c r="G212" s="17"/>
      <c r="H212" s="17"/>
      <c r="I212" s="17"/>
      <c r="J212" s="17"/>
      <c r="K212" s="17"/>
      <c r="L212" s="17"/>
      <c r="M212" s="17"/>
      <c r="N212" s="17"/>
      <c r="O212" s="116"/>
      <c r="P212" s="117">
        <f>IF(D212&gt;A_Stammdaten!$B$12,0,SUM(G212,H212,J212,L212:M212)-SUM(I212,K212,N212:O212))</f>
        <v>0</v>
      </c>
      <c r="Q212" s="17"/>
      <c r="R212" s="17"/>
      <c r="S212" s="17"/>
      <c r="T212" s="17"/>
      <c r="U212" s="62">
        <f t="shared" si="65"/>
        <v>0</v>
      </c>
      <c r="V212" s="34"/>
      <c r="W212" s="34"/>
      <c r="X212" s="34"/>
      <c r="Y212" s="34"/>
      <c r="Z212" s="34"/>
      <c r="AA212" s="63" t="str">
        <f t="shared" si="66"/>
        <v>-</v>
      </c>
      <c r="AB212" s="63" t="str">
        <f t="shared" si="67"/>
        <v>-</v>
      </c>
      <c r="AC212" s="63">
        <f>IF(ISBLANK($C212),0,VLOOKUP($C212,Listen!$A$2:$C$45,2,FALSE))</f>
        <v>0</v>
      </c>
      <c r="AD212" s="63">
        <f>IF(ISBLANK($C212),0,VLOOKUP($C212,Listen!$A$2:$C$45,3,FALSE))</f>
        <v>0</v>
      </c>
      <c r="AE212" s="49">
        <f t="shared" si="68"/>
        <v>0</v>
      </c>
      <c r="AF212" s="49">
        <f t="shared" si="68"/>
        <v>0</v>
      </c>
      <c r="AG212" s="49">
        <f>IFERROR(IF(OR($V212&lt;&gt;"Ja",VLOOKUP($C212,Listen!$A$2:$F$45,5,0)="Nein",D212&lt;IF(C212="LNG Anbindungsanlagen gemäß separater Festlegung",2022,2023)),$AC212,$AA212),0)</f>
        <v>0</v>
      </c>
      <c r="AH212" s="49">
        <f>IFERROR(IF(OR($V212&lt;&gt;"Ja",VLOOKUP($C212,Listen!$A$2:$F$45,5,0)="Nein",D212&lt;IF(C212="LNG Anbindungsanlagen gemäß separater Festlegung",2022,2023)),$AC212,$AA212),0)</f>
        <v>0</v>
      </c>
      <c r="AI212" s="49">
        <f>IFERROR(IF(OR($W212&lt;&gt;"Ja",VLOOKUP($C212,Listen!$A$2:$F$45,6,0)="Nein"),$AC212,$AB212),0)</f>
        <v>0</v>
      </c>
      <c r="AJ212" s="49">
        <f>IFERROR(IF(OR($W212&lt;&gt;"Ja",VLOOKUP($C212,Listen!$A$2:$F$45,6,0)="Nein"),$AC212,$AB212),0)</f>
        <v>0</v>
      </c>
      <c r="AK212" s="49">
        <f>IFERROR(IF(OR($W212&lt;&gt;"Ja",VLOOKUP($C212,Listen!$A$2:$F$45,6,0)="Nein"),$AC212,$AB212),0)</f>
        <v>0</v>
      </c>
      <c r="AL212" s="51">
        <f t="shared" si="69"/>
        <v>0</v>
      </c>
      <c r="AM212" s="296">
        <f>IFERROR(IF(VLOOKUP($C212,Listen!$A$2:$F$45,6,0)="Ja",MAX(BC212:BD212),D_SAV!$BC212),0)</f>
        <v>0</v>
      </c>
      <c r="AN212" s="51">
        <f t="shared" si="70"/>
        <v>0</v>
      </c>
      <c r="AP212" s="304">
        <f t="shared" si="71"/>
        <v>0</v>
      </c>
      <c r="AQ212" s="304">
        <f t="shared" si="72"/>
        <v>0</v>
      </c>
      <c r="AR212" s="304">
        <f t="shared" si="73"/>
        <v>0</v>
      </c>
      <c r="AS212" s="304">
        <f t="shared" si="74"/>
        <v>0</v>
      </c>
      <c r="AT212" s="304">
        <f t="shared" si="75"/>
        <v>0</v>
      </c>
      <c r="AU212" s="304">
        <f t="shared" si="76"/>
        <v>0</v>
      </c>
      <c r="AV212" s="304">
        <f t="shared" si="77"/>
        <v>0</v>
      </c>
      <c r="AW212" s="304">
        <f t="shared" si="78"/>
        <v>0</v>
      </c>
      <c r="AX212" s="304">
        <f t="shared" si="79"/>
        <v>0</v>
      </c>
      <c r="AY212" s="304">
        <f t="shared" si="80"/>
        <v>0</v>
      </c>
      <c r="AZ212" s="304">
        <f t="shared" si="81"/>
        <v>0</v>
      </c>
      <c r="BA212" s="304">
        <f t="shared" si="82"/>
        <v>0</v>
      </c>
      <c r="BB212" s="304">
        <f t="shared" si="83"/>
        <v>0</v>
      </c>
      <c r="BC212" s="304">
        <f t="shared" si="84"/>
        <v>0</v>
      </c>
      <c r="BD212" s="304">
        <f t="shared" si="85"/>
        <v>0</v>
      </c>
      <c r="BE212" s="304">
        <f>IFERROR(IF(VLOOKUP($C212,Listen!$A$2:$F$45,6,0)="Ja",BB212-MAX(BC212:BD212),BB212-BC212),0)</f>
        <v>0</v>
      </c>
    </row>
    <row r="213" spans="1:57" x14ac:dyDescent="0.25">
      <c r="A213" s="320" t="str">
        <f>IF(AND(D213&lt;&gt;0,C213&lt;&gt;0,E213&lt;&gt;0),IF(B213&lt;&gt;0,CONCATENATE(B213,"-AGr",VLOOKUP(C213,Listen!$A$2:$D$45,4,FALSE),"-",D213,"-",E213,),CONCATENATE("AGr",VLOOKUP(C213,Listen!$A$2:$D$45,4,FALSE),"-",D213,"-",E213)),"keine vollständige ID")</f>
        <v>keine vollständige ID</v>
      </c>
      <c r="B213" s="301"/>
      <c r="C213" s="287"/>
      <c r="D213" s="34"/>
      <c r="E213" s="306"/>
      <c r="F213" s="116"/>
      <c r="G213" s="17"/>
      <c r="H213" s="17"/>
      <c r="I213" s="17"/>
      <c r="J213" s="17"/>
      <c r="K213" s="17"/>
      <c r="L213" s="17"/>
      <c r="M213" s="17"/>
      <c r="N213" s="17"/>
      <c r="O213" s="116"/>
      <c r="P213" s="117">
        <f>IF(D213&gt;A_Stammdaten!$B$12,0,SUM(G213,H213,J213,L213:M213)-SUM(I213,K213,N213:O213))</f>
        <v>0</v>
      </c>
      <c r="Q213" s="17"/>
      <c r="R213" s="17"/>
      <c r="S213" s="17"/>
      <c r="T213" s="17"/>
      <c r="U213" s="62">
        <f t="shared" si="65"/>
        <v>0</v>
      </c>
      <c r="V213" s="34"/>
      <c r="W213" s="34"/>
      <c r="X213" s="34"/>
      <c r="Y213" s="34"/>
      <c r="Z213" s="34"/>
      <c r="AA213" s="63" t="str">
        <f t="shared" si="66"/>
        <v>-</v>
      </c>
      <c r="AB213" s="63" t="str">
        <f t="shared" si="67"/>
        <v>-</v>
      </c>
      <c r="AC213" s="63">
        <f>IF(ISBLANK($C213),0,VLOOKUP($C213,Listen!$A$2:$C$45,2,FALSE))</f>
        <v>0</v>
      </c>
      <c r="AD213" s="63">
        <f>IF(ISBLANK($C213),0,VLOOKUP($C213,Listen!$A$2:$C$45,3,FALSE))</f>
        <v>0</v>
      </c>
      <c r="AE213" s="49">
        <f t="shared" si="68"/>
        <v>0</v>
      </c>
      <c r="AF213" s="49">
        <f t="shared" si="68"/>
        <v>0</v>
      </c>
      <c r="AG213" s="49">
        <f>IFERROR(IF(OR($V213&lt;&gt;"Ja",VLOOKUP($C213,Listen!$A$2:$F$45,5,0)="Nein",D213&lt;IF(C213="LNG Anbindungsanlagen gemäß separater Festlegung",2022,2023)),$AC213,$AA213),0)</f>
        <v>0</v>
      </c>
      <c r="AH213" s="49">
        <f>IFERROR(IF(OR($V213&lt;&gt;"Ja",VLOOKUP($C213,Listen!$A$2:$F$45,5,0)="Nein",D213&lt;IF(C213="LNG Anbindungsanlagen gemäß separater Festlegung",2022,2023)),$AC213,$AA213),0)</f>
        <v>0</v>
      </c>
      <c r="AI213" s="49">
        <f>IFERROR(IF(OR($W213&lt;&gt;"Ja",VLOOKUP($C213,Listen!$A$2:$F$45,6,0)="Nein"),$AC213,$AB213),0)</f>
        <v>0</v>
      </c>
      <c r="AJ213" s="49">
        <f>IFERROR(IF(OR($W213&lt;&gt;"Ja",VLOOKUP($C213,Listen!$A$2:$F$45,6,0)="Nein"),$AC213,$AB213),0)</f>
        <v>0</v>
      </c>
      <c r="AK213" s="49">
        <f>IFERROR(IF(OR($W213&lt;&gt;"Ja",VLOOKUP($C213,Listen!$A$2:$F$45,6,0)="Nein"),$AC213,$AB213),0)</f>
        <v>0</v>
      </c>
      <c r="AL213" s="51">
        <f t="shared" si="69"/>
        <v>0</v>
      </c>
      <c r="AM213" s="296">
        <f>IFERROR(IF(VLOOKUP($C213,Listen!$A$2:$F$45,6,0)="Ja",MAX(BC213:BD213),D_SAV!$BC213),0)</f>
        <v>0</v>
      </c>
      <c r="AN213" s="51">
        <f t="shared" si="70"/>
        <v>0</v>
      </c>
      <c r="AP213" s="304">
        <f t="shared" si="71"/>
        <v>0</v>
      </c>
      <c r="AQ213" s="304">
        <f t="shared" si="72"/>
        <v>0</v>
      </c>
      <c r="AR213" s="304">
        <f t="shared" si="73"/>
        <v>0</v>
      </c>
      <c r="AS213" s="304">
        <f t="shared" si="74"/>
        <v>0</v>
      </c>
      <c r="AT213" s="304">
        <f t="shared" si="75"/>
        <v>0</v>
      </c>
      <c r="AU213" s="304">
        <f t="shared" si="76"/>
        <v>0</v>
      </c>
      <c r="AV213" s="304">
        <f t="shared" si="77"/>
        <v>0</v>
      </c>
      <c r="AW213" s="304">
        <f t="shared" si="78"/>
        <v>0</v>
      </c>
      <c r="AX213" s="304">
        <f t="shared" si="79"/>
        <v>0</v>
      </c>
      <c r="AY213" s="304">
        <f t="shared" si="80"/>
        <v>0</v>
      </c>
      <c r="AZ213" s="304">
        <f t="shared" si="81"/>
        <v>0</v>
      </c>
      <c r="BA213" s="304">
        <f t="shared" si="82"/>
        <v>0</v>
      </c>
      <c r="BB213" s="304">
        <f t="shared" si="83"/>
        <v>0</v>
      </c>
      <c r="BC213" s="304">
        <f t="shared" si="84"/>
        <v>0</v>
      </c>
      <c r="BD213" s="304">
        <f t="shared" si="85"/>
        <v>0</v>
      </c>
      <c r="BE213" s="304">
        <f>IFERROR(IF(VLOOKUP($C213,Listen!$A$2:$F$45,6,0)="Ja",BB213-MAX(BC213:BD213),BB213-BC213),0)</f>
        <v>0</v>
      </c>
    </row>
    <row r="214" spans="1:57" x14ac:dyDescent="0.25">
      <c r="A214" s="320" t="str">
        <f>IF(AND(D214&lt;&gt;0,C214&lt;&gt;0,E214&lt;&gt;0),IF(B214&lt;&gt;0,CONCATENATE(B214,"-AGr",VLOOKUP(C214,Listen!$A$2:$D$45,4,FALSE),"-",D214,"-",E214,),CONCATENATE("AGr",VLOOKUP(C214,Listen!$A$2:$D$45,4,FALSE),"-",D214,"-",E214)),"keine vollständige ID")</f>
        <v>keine vollständige ID</v>
      </c>
      <c r="B214" s="301"/>
      <c r="C214" s="287"/>
      <c r="D214" s="34"/>
      <c r="E214" s="306"/>
      <c r="F214" s="116"/>
      <c r="G214" s="17"/>
      <c r="H214" s="17"/>
      <c r="I214" s="17"/>
      <c r="J214" s="17"/>
      <c r="K214" s="17"/>
      <c r="L214" s="17"/>
      <c r="M214" s="17"/>
      <c r="N214" s="17"/>
      <c r="O214" s="116"/>
      <c r="P214" s="117">
        <f>IF(D214&gt;A_Stammdaten!$B$12,0,SUM(G214,H214,J214,L214:M214)-SUM(I214,K214,N214:O214))</f>
        <v>0</v>
      </c>
      <c r="Q214" s="17"/>
      <c r="R214" s="17"/>
      <c r="S214" s="17"/>
      <c r="T214" s="17"/>
      <c r="U214" s="62">
        <f t="shared" si="65"/>
        <v>0</v>
      </c>
      <c r="V214" s="34"/>
      <c r="W214" s="34"/>
      <c r="X214" s="34"/>
      <c r="Y214" s="34"/>
      <c r="Z214" s="34"/>
      <c r="AA214" s="63" t="str">
        <f t="shared" si="66"/>
        <v>-</v>
      </c>
      <c r="AB214" s="63" t="str">
        <f t="shared" si="67"/>
        <v>-</v>
      </c>
      <c r="AC214" s="63">
        <f>IF(ISBLANK($C214),0,VLOOKUP($C214,Listen!$A$2:$C$45,2,FALSE))</f>
        <v>0</v>
      </c>
      <c r="AD214" s="63">
        <f>IF(ISBLANK($C214),0,VLOOKUP($C214,Listen!$A$2:$C$45,3,FALSE))</f>
        <v>0</v>
      </c>
      <c r="AE214" s="49">
        <f t="shared" si="68"/>
        <v>0</v>
      </c>
      <c r="AF214" s="49">
        <f t="shared" si="68"/>
        <v>0</v>
      </c>
      <c r="AG214" s="49">
        <f>IFERROR(IF(OR($V214&lt;&gt;"Ja",VLOOKUP($C214,Listen!$A$2:$F$45,5,0)="Nein",D214&lt;IF(C214="LNG Anbindungsanlagen gemäß separater Festlegung",2022,2023)),$AC214,$AA214),0)</f>
        <v>0</v>
      </c>
      <c r="AH214" s="49">
        <f>IFERROR(IF(OR($V214&lt;&gt;"Ja",VLOOKUP($C214,Listen!$A$2:$F$45,5,0)="Nein",D214&lt;IF(C214="LNG Anbindungsanlagen gemäß separater Festlegung",2022,2023)),$AC214,$AA214),0)</f>
        <v>0</v>
      </c>
      <c r="AI214" s="49">
        <f>IFERROR(IF(OR($W214&lt;&gt;"Ja",VLOOKUP($C214,Listen!$A$2:$F$45,6,0)="Nein"),$AC214,$AB214),0)</f>
        <v>0</v>
      </c>
      <c r="AJ214" s="49">
        <f>IFERROR(IF(OR($W214&lt;&gt;"Ja",VLOOKUP($C214,Listen!$A$2:$F$45,6,0)="Nein"),$AC214,$AB214),0)</f>
        <v>0</v>
      </c>
      <c r="AK214" s="49">
        <f>IFERROR(IF(OR($W214&lt;&gt;"Ja",VLOOKUP($C214,Listen!$A$2:$F$45,6,0)="Nein"),$AC214,$AB214),0)</f>
        <v>0</v>
      </c>
      <c r="AL214" s="51">
        <f t="shared" si="69"/>
        <v>0</v>
      </c>
      <c r="AM214" s="296">
        <f>IFERROR(IF(VLOOKUP($C214,Listen!$A$2:$F$45,6,0)="Ja",MAX(BC214:BD214),D_SAV!$BC214),0)</f>
        <v>0</v>
      </c>
      <c r="AN214" s="51">
        <f t="shared" si="70"/>
        <v>0</v>
      </c>
      <c r="AP214" s="304">
        <f t="shared" si="71"/>
        <v>0</v>
      </c>
      <c r="AQ214" s="304">
        <f t="shared" si="72"/>
        <v>0</v>
      </c>
      <c r="AR214" s="304">
        <f t="shared" si="73"/>
        <v>0</v>
      </c>
      <c r="AS214" s="304">
        <f t="shared" si="74"/>
        <v>0</v>
      </c>
      <c r="AT214" s="304">
        <f t="shared" si="75"/>
        <v>0</v>
      </c>
      <c r="AU214" s="304">
        <f t="shared" si="76"/>
        <v>0</v>
      </c>
      <c r="AV214" s="304">
        <f t="shared" si="77"/>
        <v>0</v>
      </c>
      <c r="AW214" s="304">
        <f t="shared" si="78"/>
        <v>0</v>
      </c>
      <c r="AX214" s="304">
        <f t="shared" si="79"/>
        <v>0</v>
      </c>
      <c r="AY214" s="304">
        <f t="shared" si="80"/>
        <v>0</v>
      </c>
      <c r="AZ214" s="304">
        <f t="shared" si="81"/>
        <v>0</v>
      </c>
      <c r="BA214" s="304">
        <f t="shared" si="82"/>
        <v>0</v>
      </c>
      <c r="BB214" s="304">
        <f t="shared" si="83"/>
        <v>0</v>
      </c>
      <c r="BC214" s="304">
        <f t="shared" si="84"/>
        <v>0</v>
      </c>
      <c r="BD214" s="304">
        <f t="shared" si="85"/>
        <v>0</v>
      </c>
      <c r="BE214" s="304">
        <f>IFERROR(IF(VLOOKUP($C214,Listen!$A$2:$F$45,6,0)="Ja",BB214-MAX(BC214:BD214),BB214-BC214),0)</f>
        <v>0</v>
      </c>
    </row>
    <row r="215" spans="1:57" x14ac:dyDescent="0.25">
      <c r="A215" s="320" t="str">
        <f>IF(AND(D215&lt;&gt;0,C215&lt;&gt;0,E215&lt;&gt;0),IF(B215&lt;&gt;0,CONCATENATE(B215,"-AGr",VLOOKUP(C215,Listen!$A$2:$D$45,4,FALSE),"-",D215,"-",E215,),CONCATENATE("AGr",VLOOKUP(C215,Listen!$A$2:$D$45,4,FALSE),"-",D215,"-",E215)),"keine vollständige ID")</f>
        <v>keine vollständige ID</v>
      </c>
      <c r="B215" s="301"/>
      <c r="C215" s="287"/>
      <c r="D215" s="34"/>
      <c r="E215" s="306"/>
      <c r="F215" s="116"/>
      <c r="G215" s="17"/>
      <c r="H215" s="17"/>
      <c r="I215" s="17"/>
      <c r="J215" s="17"/>
      <c r="K215" s="17"/>
      <c r="L215" s="17"/>
      <c r="M215" s="17"/>
      <c r="N215" s="17"/>
      <c r="O215" s="116"/>
      <c r="P215" s="117">
        <f>IF(D215&gt;A_Stammdaten!$B$12,0,SUM(G215,H215,J215,L215:M215)-SUM(I215,K215,N215:O215))</f>
        <v>0</v>
      </c>
      <c r="Q215" s="17"/>
      <c r="R215" s="17"/>
      <c r="S215" s="17"/>
      <c r="T215" s="17"/>
      <c r="U215" s="62">
        <f t="shared" si="65"/>
        <v>0</v>
      </c>
      <c r="V215" s="34"/>
      <c r="W215" s="34"/>
      <c r="X215" s="34"/>
      <c r="Y215" s="34"/>
      <c r="Z215" s="34"/>
      <c r="AA215" s="63" t="str">
        <f t="shared" si="66"/>
        <v>-</v>
      </c>
      <c r="AB215" s="63" t="str">
        <f t="shared" si="67"/>
        <v>-</v>
      </c>
      <c r="AC215" s="63">
        <f>IF(ISBLANK($C215),0,VLOOKUP($C215,Listen!$A$2:$C$45,2,FALSE))</f>
        <v>0</v>
      </c>
      <c r="AD215" s="63">
        <f>IF(ISBLANK($C215),0,VLOOKUP($C215,Listen!$A$2:$C$45,3,FALSE))</f>
        <v>0</v>
      </c>
      <c r="AE215" s="49">
        <f t="shared" si="68"/>
        <v>0</v>
      </c>
      <c r="AF215" s="49">
        <f t="shared" si="68"/>
        <v>0</v>
      </c>
      <c r="AG215" s="49">
        <f>IFERROR(IF(OR($V215&lt;&gt;"Ja",VLOOKUP($C215,Listen!$A$2:$F$45,5,0)="Nein",D215&lt;IF(C215="LNG Anbindungsanlagen gemäß separater Festlegung",2022,2023)),$AC215,$AA215),0)</f>
        <v>0</v>
      </c>
      <c r="AH215" s="49">
        <f>IFERROR(IF(OR($V215&lt;&gt;"Ja",VLOOKUP($C215,Listen!$A$2:$F$45,5,0)="Nein",D215&lt;IF(C215="LNG Anbindungsanlagen gemäß separater Festlegung",2022,2023)),$AC215,$AA215),0)</f>
        <v>0</v>
      </c>
      <c r="AI215" s="49">
        <f>IFERROR(IF(OR($W215&lt;&gt;"Ja",VLOOKUP($C215,Listen!$A$2:$F$45,6,0)="Nein"),$AC215,$AB215),0)</f>
        <v>0</v>
      </c>
      <c r="AJ215" s="49">
        <f>IFERROR(IF(OR($W215&lt;&gt;"Ja",VLOOKUP($C215,Listen!$A$2:$F$45,6,0)="Nein"),$AC215,$AB215),0)</f>
        <v>0</v>
      </c>
      <c r="AK215" s="49">
        <f>IFERROR(IF(OR($W215&lt;&gt;"Ja",VLOOKUP($C215,Listen!$A$2:$F$45,6,0)="Nein"),$AC215,$AB215),0)</f>
        <v>0</v>
      </c>
      <c r="AL215" s="51">
        <f t="shared" si="69"/>
        <v>0</v>
      </c>
      <c r="AM215" s="296">
        <f>IFERROR(IF(VLOOKUP($C215,Listen!$A$2:$F$45,6,0)="Ja",MAX(BC215:BD215),D_SAV!$BC215),0)</f>
        <v>0</v>
      </c>
      <c r="AN215" s="51">
        <f t="shared" si="70"/>
        <v>0</v>
      </c>
      <c r="AP215" s="304">
        <f t="shared" si="71"/>
        <v>0</v>
      </c>
      <c r="AQ215" s="304">
        <f t="shared" si="72"/>
        <v>0</v>
      </c>
      <c r="AR215" s="304">
        <f t="shared" si="73"/>
        <v>0</v>
      </c>
      <c r="AS215" s="304">
        <f t="shared" si="74"/>
        <v>0</v>
      </c>
      <c r="AT215" s="304">
        <f t="shared" si="75"/>
        <v>0</v>
      </c>
      <c r="AU215" s="304">
        <f t="shared" si="76"/>
        <v>0</v>
      </c>
      <c r="AV215" s="304">
        <f t="shared" si="77"/>
        <v>0</v>
      </c>
      <c r="AW215" s="304">
        <f t="shared" si="78"/>
        <v>0</v>
      </c>
      <c r="AX215" s="304">
        <f t="shared" si="79"/>
        <v>0</v>
      </c>
      <c r="AY215" s="304">
        <f t="shared" si="80"/>
        <v>0</v>
      </c>
      <c r="AZ215" s="304">
        <f t="shared" si="81"/>
        <v>0</v>
      </c>
      <c r="BA215" s="304">
        <f t="shared" si="82"/>
        <v>0</v>
      </c>
      <c r="BB215" s="304">
        <f t="shared" si="83"/>
        <v>0</v>
      </c>
      <c r="BC215" s="304">
        <f t="shared" si="84"/>
        <v>0</v>
      </c>
      <c r="BD215" s="304">
        <f t="shared" si="85"/>
        <v>0</v>
      </c>
      <c r="BE215" s="304">
        <f>IFERROR(IF(VLOOKUP($C215,Listen!$A$2:$F$45,6,0)="Ja",BB215-MAX(BC215:BD215),BB215-BC215),0)</f>
        <v>0</v>
      </c>
    </row>
    <row r="216" spans="1:57" x14ac:dyDescent="0.25">
      <c r="A216" s="320" t="str">
        <f>IF(AND(D216&lt;&gt;0,C216&lt;&gt;0,E216&lt;&gt;0),IF(B216&lt;&gt;0,CONCATENATE(B216,"-AGr",VLOOKUP(C216,Listen!$A$2:$D$45,4,FALSE),"-",D216,"-",E216,),CONCATENATE("AGr",VLOOKUP(C216,Listen!$A$2:$D$45,4,FALSE),"-",D216,"-",E216)),"keine vollständige ID")</f>
        <v>keine vollständige ID</v>
      </c>
      <c r="B216" s="301"/>
      <c r="C216" s="287"/>
      <c r="D216" s="34"/>
      <c r="E216" s="306"/>
      <c r="F216" s="116"/>
      <c r="G216" s="17"/>
      <c r="H216" s="17"/>
      <c r="I216" s="17"/>
      <c r="J216" s="17"/>
      <c r="K216" s="17"/>
      <c r="L216" s="17"/>
      <c r="M216" s="17"/>
      <c r="N216" s="17"/>
      <c r="O216" s="116"/>
      <c r="P216" s="117">
        <f>IF(D216&gt;A_Stammdaten!$B$12,0,SUM(G216,H216,J216,L216:M216)-SUM(I216,K216,N216:O216))</f>
        <v>0</v>
      </c>
      <c r="Q216" s="17"/>
      <c r="R216" s="17"/>
      <c r="S216" s="17"/>
      <c r="T216" s="17"/>
      <c r="U216" s="62">
        <f t="shared" si="65"/>
        <v>0</v>
      </c>
      <c r="V216" s="34"/>
      <c r="W216" s="34"/>
      <c r="X216" s="34"/>
      <c r="Y216" s="34"/>
      <c r="Z216" s="34"/>
      <c r="AA216" s="63" t="str">
        <f t="shared" si="66"/>
        <v>-</v>
      </c>
      <c r="AB216" s="63" t="str">
        <f t="shared" si="67"/>
        <v>-</v>
      </c>
      <c r="AC216" s="63">
        <f>IF(ISBLANK($C216),0,VLOOKUP($C216,Listen!$A$2:$C$45,2,FALSE))</f>
        <v>0</v>
      </c>
      <c r="AD216" s="63">
        <f>IF(ISBLANK($C216),0,VLOOKUP($C216,Listen!$A$2:$C$45,3,FALSE))</f>
        <v>0</v>
      </c>
      <c r="AE216" s="49">
        <f t="shared" si="68"/>
        <v>0</v>
      </c>
      <c r="AF216" s="49">
        <f t="shared" si="68"/>
        <v>0</v>
      </c>
      <c r="AG216" s="49">
        <f>IFERROR(IF(OR($V216&lt;&gt;"Ja",VLOOKUP($C216,Listen!$A$2:$F$45,5,0)="Nein",D216&lt;IF(C216="LNG Anbindungsanlagen gemäß separater Festlegung",2022,2023)),$AC216,$AA216),0)</f>
        <v>0</v>
      </c>
      <c r="AH216" s="49">
        <f>IFERROR(IF(OR($V216&lt;&gt;"Ja",VLOOKUP($C216,Listen!$A$2:$F$45,5,0)="Nein",D216&lt;IF(C216="LNG Anbindungsanlagen gemäß separater Festlegung",2022,2023)),$AC216,$AA216),0)</f>
        <v>0</v>
      </c>
      <c r="AI216" s="49">
        <f>IFERROR(IF(OR($W216&lt;&gt;"Ja",VLOOKUP($C216,Listen!$A$2:$F$45,6,0)="Nein"),$AC216,$AB216),0)</f>
        <v>0</v>
      </c>
      <c r="AJ216" s="49">
        <f>IFERROR(IF(OR($W216&lt;&gt;"Ja",VLOOKUP($C216,Listen!$A$2:$F$45,6,0)="Nein"),$AC216,$AB216),0)</f>
        <v>0</v>
      </c>
      <c r="AK216" s="49">
        <f>IFERROR(IF(OR($W216&lt;&gt;"Ja",VLOOKUP($C216,Listen!$A$2:$F$45,6,0)="Nein"),$AC216,$AB216),0)</f>
        <v>0</v>
      </c>
      <c r="AL216" s="51">
        <f t="shared" si="69"/>
        <v>0</v>
      </c>
      <c r="AM216" s="296">
        <f>IFERROR(IF(VLOOKUP($C216,Listen!$A$2:$F$45,6,0)="Ja",MAX(BC216:BD216),D_SAV!$BC216),0)</f>
        <v>0</v>
      </c>
      <c r="AN216" s="51">
        <f t="shared" si="70"/>
        <v>0</v>
      </c>
      <c r="AP216" s="304">
        <f t="shared" si="71"/>
        <v>0</v>
      </c>
      <c r="AQ216" s="304">
        <f t="shared" si="72"/>
        <v>0</v>
      </c>
      <c r="AR216" s="304">
        <f t="shared" si="73"/>
        <v>0</v>
      </c>
      <c r="AS216" s="304">
        <f t="shared" si="74"/>
        <v>0</v>
      </c>
      <c r="AT216" s="304">
        <f t="shared" si="75"/>
        <v>0</v>
      </c>
      <c r="AU216" s="304">
        <f t="shared" si="76"/>
        <v>0</v>
      </c>
      <c r="AV216" s="304">
        <f t="shared" si="77"/>
        <v>0</v>
      </c>
      <c r="AW216" s="304">
        <f t="shared" si="78"/>
        <v>0</v>
      </c>
      <c r="AX216" s="304">
        <f t="shared" si="79"/>
        <v>0</v>
      </c>
      <c r="AY216" s="304">
        <f t="shared" si="80"/>
        <v>0</v>
      </c>
      <c r="AZ216" s="304">
        <f t="shared" si="81"/>
        <v>0</v>
      </c>
      <c r="BA216" s="304">
        <f t="shared" si="82"/>
        <v>0</v>
      </c>
      <c r="BB216" s="304">
        <f t="shared" si="83"/>
        <v>0</v>
      </c>
      <c r="BC216" s="304">
        <f t="shared" si="84"/>
        <v>0</v>
      </c>
      <c r="BD216" s="304">
        <f t="shared" si="85"/>
        <v>0</v>
      </c>
      <c r="BE216" s="304">
        <f>IFERROR(IF(VLOOKUP($C216,Listen!$A$2:$F$45,6,0)="Ja",BB216-MAX(BC216:BD216),BB216-BC216),0)</f>
        <v>0</v>
      </c>
    </row>
    <row r="217" spans="1:57" x14ac:dyDescent="0.25">
      <c r="A217" s="320" t="str">
        <f>IF(AND(D217&lt;&gt;0,C217&lt;&gt;0,E217&lt;&gt;0),IF(B217&lt;&gt;0,CONCATENATE(B217,"-AGr",VLOOKUP(C217,Listen!$A$2:$D$45,4,FALSE),"-",D217,"-",E217,),CONCATENATE("AGr",VLOOKUP(C217,Listen!$A$2:$D$45,4,FALSE),"-",D217,"-",E217)),"keine vollständige ID")</f>
        <v>keine vollständige ID</v>
      </c>
      <c r="B217" s="301"/>
      <c r="C217" s="287"/>
      <c r="D217" s="34"/>
      <c r="E217" s="306"/>
      <c r="F217" s="116"/>
      <c r="G217" s="17"/>
      <c r="H217" s="17"/>
      <c r="I217" s="17"/>
      <c r="J217" s="17"/>
      <c r="K217" s="17"/>
      <c r="L217" s="17"/>
      <c r="M217" s="17"/>
      <c r="N217" s="17"/>
      <c r="O217" s="116"/>
      <c r="P217" s="117">
        <f>IF(D217&gt;A_Stammdaten!$B$12,0,SUM(G217,H217,J217,L217:M217)-SUM(I217,K217,N217:O217))</f>
        <v>0</v>
      </c>
      <c r="Q217" s="17"/>
      <c r="R217" s="17"/>
      <c r="S217" s="17"/>
      <c r="T217" s="17"/>
      <c r="U217" s="62">
        <f t="shared" si="65"/>
        <v>0</v>
      </c>
      <c r="V217" s="34"/>
      <c r="W217" s="34"/>
      <c r="X217" s="34"/>
      <c r="Y217" s="34"/>
      <c r="Z217" s="34"/>
      <c r="AA217" s="63" t="str">
        <f t="shared" si="66"/>
        <v>-</v>
      </c>
      <c r="AB217" s="63" t="str">
        <f t="shared" si="67"/>
        <v>-</v>
      </c>
      <c r="AC217" s="63">
        <f>IF(ISBLANK($C217),0,VLOOKUP($C217,Listen!$A$2:$C$45,2,FALSE))</f>
        <v>0</v>
      </c>
      <c r="AD217" s="63">
        <f>IF(ISBLANK($C217),0,VLOOKUP($C217,Listen!$A$2:$C$45,3,FALSE))</f>
        <v>0</v>
      </c>
      <c r="AE217" s="49">
        <f t="shared" si="68"/>
        <v>0</v>
      </c>
      <c r="AF217" s="49">
        <f t="shared" si="68"/>
        <v>0</v>
      </c>
      <c r="AG217" s="49">
        <f>IFERROR(IF(OR($V217&lt;&gt;"Ja",VLOOKUP($C217,Listen!$A$2:$F$45,5,0)="Nein",D217&lt;IF(C217="LNG Anbindungsanlagen gemäß separater Festlegung",2022,2023)),$AC217,$AA217),0)</f>
        <v>0</v>
      </c>
      <c r="AH217" s="49">
        <f>IFERROR(IF(OR($V217&lt;&gt;"Ja",VLOOKUP($C217,Listen!$A$2:$F$45,5,0)="Nein",D217&lt;IF(C217="LNG Anbindungsanlagen gemäß separater Festlegung",2022,2023)),$AC217,$AA217),0)</f>
        <v>0</v>
      </c>
      <c r="AI217" s="49">
        <f>IFERROR(IF(OR($W217&lt;&gt;"Ja",VLOOKUP($C217,Listen!$A$2:$F$45,6,0)="Nein"),$AC217,$AB217),0)</f>
        <v>0</v>
      </c>
      <c r="AJ217" s="49">
        <f>IFERROR(IF(OR($W217&lt;&gt;"Ja",VLOOKUP($C217,Listen!$A$2:$F$45,6,0)="Nein"),$AC217,$AB217),0)</f>
        <v>0</v>
      </c>
      <c r="AK217" s="49">
        <f>IFERROR(IF(OR($W217&lt;&gt;"Ja",VLOOKUP($C217,Listen!$A$2:$F$45,6,0)="Nein"),$AC217,$AB217),0)</f>
        <v>0</v>
      </c>
      <c r="AL217" s="51">
        <f t="shared" si="69"/>
        <v>0</v>
      </c>
      <c r="AM217" s="296">
        <f>IFERROR(IF(VLOOKUP($C217,Listen!$A$2:$F$45,6,0)="Ja",MAX(BC217:BD217),D_SAV!$BC217),0)</f>
        <v>0</v>
      </c>
      <c r="AN217" s="51">
        <f t="shared" si="70"/>
        <v>0</v>
      </c>
      <c r="AP217" s="304">
        <f t="shared" si="71"/>
        <v>0</v>
      </c>
      <c r="AQ217" s="304">
        <f t="shared" si="72"/>
        <v>0</v>
      </c>
      <c r="AR217" s="304">
        <f t="shared" si="73"/>
        <v>0</v>
      </c>
      <c r="AS217" s="304">
        <f t="shared" si="74"/>
        <v>0</v>
      </c>
      <c r="AT217" s="304">
        <f t="shared" si="75"/>
        <v>0</v>
      </c>
      <c r="AU217" s="304">
        <f t="shared" si="76"/>
        <v>0</v>
      </c>
      <c r="AV217" s="304">
        <f t="shared" si="77"/>
        <v>0</v>
      </c>
      <c r="AW217" s="304">
        <f t="shared" si="78"/>
        <v>0</v>
      </c>
      <c r="AX217" s="304">
        <f t="shared" si="79"/>
        <v>0</v>
      </c>
      <c r="AY217" s="304">
        <f t="shared" si="80"/>
        <v>0</v>
      </c>
      <c r="AZ217" s="304">
        <f t="shared" si="81"/>
        <v>0</v>
      </c>
      <c r="BA217" s="304">
        <f t="shared" si="82"/>
        <v>0</v>
      </c>
      <c r="BB217" s="304">
        <f t="shared" si="83"/>
        <v>0</v>
      </c>
      <c r="BC217" s="304">
        <f t="shared" si="84"/>
        <v>0</v>
      </c>
      <c r="BD217" s="304">
        <f t="shared" si="85"/>
        <v>0</v>
      </c>
      <c r="BE217" s="304">
        <f>IFERROR(IF(VLOOKUP($C217,Listen!$A$2:$F$45,6,0)="Ja",BB217-MAX(BC217:BD217),BB217-BC217),0)</f>
        <v>0</v>
      </c>
    </row>
    <row r="218" spans="1:57" x14ac:dyDescent="0.25">
      <c r="A218" s="320" t="str">
        <f>IF(AND(D218&lt;&gt;0,C218&lt;&gt;0,E218&lt;&gt;0),IF(B218&lt;&gt;0,CONCATENATE(B218,"-AGr",VLOOKUP(C218,Listen!$A$2:$D$45,4,FALSE),"-",D218,"-",E218,),CONCATENATE("AGr",VLOOKUP(C218,Listen!$A$2:$D$45,4,FALSE),"-",D218,"-",E218)),"keine vollständige ID")</f>
        <v>keine vollständige ID</v>
      </c>
      <c r="B218" s="301"/>
      <c r="C218" s="287"/>
      <c r="D218" s="34"/>
      <c r="E218" s="306"/>
      <c r="F218" s="116"/>
      <c r="G218" s="17"/>
      <c r="H218" s="17"/>
      <c r="I218" s="17"/>
      <c r="J218" s="17"/>
      <c r="K218" s="17"/>
      <c r="L218" s="17"/>
      <c r="M218" s="17"/>
      <c r="N218" s="17"/>
      <c r="O218" s="116"/>
      <c r="P218" s="117">
        <f>IF(D218&gt;A_Stammdaten!$B$12,0,SUM(G218,H218,J218,L218:M218)-SUM(I218,K218,N218:O218))</f>
        <v>0</v>
      </c>
      <c r="Q218" s="17"/>
      <c r="R218" s="17"/>
      <c r="S218" s="17"/>
      <c r="T218" s="17"/>
      <c r="U218" s="62">
        <f t="shared" si="65"/>
        <v>0</v>
      </c>
      <c r="V218" s="34"/>
      <c r="W218" s="34"/>
      <c r="X218" s="34"/>
      <c r="Y218" s="34"/>
      <c r="Z218" s="34"/>
      <c r="AA218" s="63" t="str">
        <f t="shared" si="66"/>
        <v>-</v>
      </c>
      <c r="AB218" s="63" t="str">
        <f t="shared" si="67"/>
        <v>-</v>
      </c>
      <c r="AC218" s="63">
        <f>IF(ISBLANK($C218),0,VLOOKUP($C218,Listen!$A$2:$C$45,2,FALSE))</f>
        <v>0</v>
      </c>
      <c r="AD218" s="63">
        <f>IF(ISBLANK($C218),0,VLOOKUP($C218,Listen!$A$2:$C$45,3,FALSE))</f>
        <v>0</v>
      </c>
      <c r="AE218" s="49">
        <f t="shared" si="68"/>
        <v>0</v>
      </c>
      <c r="AF218" s="49">
        <f t="shared" si="68"/>
        <v>0</v>
      </c>
      <c r="AG218" s="49">
        <f>IFERROR(IF(OR($V218&lt;&gt;"Ja",VLOOKUP($C218,Listen!$A$2:$F$45,5,0)="Nein",D218&lt;IF(C218="LNG Anbindungsanlagen gemäß separater Festlegung",2022,2023)),$AC218,$AA218),0)</f>
        <v>0</v>
      </c>
      <c r="AH218" s="49">
        <f>IFERROR(IF(OR($V218&lt;&gt;"Ja",VLOOKUP($C218,Listen!$A$2:$F$45,5,0)="Nein",D218&lt;IF(C218="LNG Anbindungsanlagen gemäß separater Festlegung",2022,2023)),$AC218,$AA218),0)</f>
        <v>0</v>
      </c>
      <c r="AI218" s="49">
        <f>IFERROR(IF(OR($W218&lt;&gt;"Ja",VLOOKUP($C218,Listen!$A$2:$F$45,6,0)="Nein"),$AC218,$AB218),0)</f>
        <v>0</v>
      </c>
      <c r="AJ218" s="49">
        <f>IFERROR(IF(OR($W218&lt;&gt;"Ja",VLOOKUP($C218,Listen!$A$2:$F$45,6,0)="Nein"),$AC218,$AB218),0)</f>
        <v>0</v>
      </c>
      <c r="AK218" s="49">
        <f>IFERROR(IF(OR($W218&lt;&gt;"Ja",VLOOKUP($C218,Listen!$A$2:$F$45,6,0)="Nein"),$AC218,$AB218),0)</f>
        <v>0</v>
      </c>
      <c r="AL218" s="51">
        <f t="shared" si="69"/>
        <v>0</v>
      </c>
      <c r="AM218" s="296">
        <f>IFERROR(IF(VLOOKUP($C218,Listen!$A$2:$F$45,6,0)="Ja",MAX(BC218:BD218),D_SAV!$BC218),0)</f>
        <v>0</v>
      </c>
      <c r="AN218" s="51">
        <f t="shared" si="70"/>
        <v>0</v>
      </c>
      <c r="AP218" s="304">
        <f t="shared" si="71"/>
        <v>0</v>
      </c>
      <c r="AQ218" s="304">
        <f t="shared" si="72"/>
        <v>0</v>
      </c>
      <c r="AR218" s="304">
        <f t="shared" si="73"/>
        <v>0</v>
      </c>
      <c r="AS218" s="304">
        <f t="shared" si="74"/>
        <v>0</v>
      </c>
      <c r="AT218" s="304">
        <f t="shared" si="75"/>
        <v>0</v>
      </c>
      <c r="AU218" s="304">
        <f t="shared" si="76"/>
        <v>0</v>
      </c>
      <c r="AV218" s="304">
        <f t="shared" si="77"/>
        <v>0</v>
      </c>
      <c r="AW218" s="304">
        <f t="shared" si="78"/>
        <v>0</v>
      </c>
      <c r="AX218" s="304">
        <f t="shared" si="79"/>
        <v>0</v>
      </c>
      <c r="AY218" s="304">
        <f t="shared" si="80"/>
        <v>0</v>
      </c>
      <c r="AZ218" s="304">
        <f t="shared" si="81"/>
        <v>0</v>
      </c>
      <c r="BA218" s="304">
        <f t="shared" si="82"/>
        <v>0</v>
      </c>
      <c r="BB218" s="304">
        <f t="shared" si="83"/>
        <v>0</v>
      </c>
      <c r="BC218" s="304">
        <f t="shared" si="84"/>
        <v>0</v>
      </c>
      <c r="BD218" s="304">
        <f t="shared" si="85"/>
        <v>0</v>
      </c>
      <c r="BE218" s="304">
        <f>IFERROR(IF(VLOOKUP($C218,Listen!$A$2:$F$45,6,0)="Ja",BB218-MAX(BC218:BD218),BB218-BC218),0)</f>
        <v>0</v>
      </c>
    </row>
    <row r="219" spans="1:57" x14ac:dyDescent="0.25">
      <c r="A219" s="320" t="str">
        <f>IF(AND(D219&lt;&gt;0,C219&lt;&gt;0,E219&lt;&gt;0),IF(B219&lt;&gt;0,CONCATENATE(B219,"-AGr",VLOOKUP(C219,Listen!$A$2:$D$45,4,FALSE),"-",D219,"-",E219,),CONCATENATE("AGr",VLOOKUP(C219,Listen!$A$2:$D$45,4,FALSE),"-",D219,"-",E219)),"keine vollständige ID")</f>
        <v>keine vollständige ID</v>
      </c>
      <c r="B219" s="301"/>
      <c r="C219" s="287"/>
      <c r="D219" s="34"/>
      <c r="E219" s="306"/>
      <c r="F219" s="116"/>
      <c r="G219" s="17"/>
      <c r="H219" s="17"/>
      <c r="I219" s="17"/>
      <c r="J219" s="17"/>
      <c r="K219" s="17"/>
      <c r="L219" s="17"/>
      <c r="M219" s="17"/>
      <c r="N219" s="17"/>
      <c r="O219" s="116"/>
      <c r="P219" s="117">
        <f>IF(D219&gt;A_Stammdaten!$B$12,0,SUM(G219,H219,J219,L219:M219)-SUM(I219,K219,N219:O219))</f>
        <v>0</v>
      </c>
      <c r="Q219" s="17"/>
      <c r="R219" s="17"/>
      <c r="S219" s="17"/>
      <c r="T219" s="17"/>
      <c r="U219" s="62">
        <f t="shared" si="65"/>
        <v>0</v>
      </c>
      <c r="V219" s="34"/>
      <c r="W219" s="34"/>
      <c r="X219" s="34"/>
      <c r="Y219" s="34"/>
      <c r="Z219" s="34"/>
      <c r="AA219" s="63" t="str">
        <f t="shared" si="66"/>
        <v>-</v>
      </c>
      <c r="AB219" s="63" t="str">
        <f t="shared" si="67"/>
        <v>-</v>
      </c>
      <c r="AC219" s="63">
        <f>IF(ISBLANK($C219),0,VLOOKUP($C219,Listen!$A$2:$C$45,2,FALSE))</f>
        <v>0</v>
      </c>
      <c r="AD219" s="63">
        <f>IF(ISBLANK($C219),0,VLOOKUP($C219,Listen!$A$2:$C$45,3,FALSE))</f>
        <v>0</v>
      </c>
      <c r="AE219" s="49">
        <f t="shared" si="68"/>
        <v>0</v>
      </c>
      <c r="AF219" s="49">
        <f t="shared" si="68"/>
        <v>0</v>
      </c>
      <c r="AG219" s="49">
        <f>IFERROR(IF(OR($V219&lt;&gt;"Ja",VLOOKUP($C219,Listen!$A$2:$F$45,5,0)="Nein",D219&lt;IF(C219="LNG Anbindungsanlagen gemäß separater Festlegung",2022,2023)),$AC219,$AA219),0)</f>
        <v>0</v>
      </c>
      <c r="AH219" s="49">
        <f>IFERROR(IF(OR($V219&lt;&gt;"Ja",VLOOKUP($C219,Listen!$A$2:$F$45,5,0)="Nein",D219&lt;IF(C219="LNG Anbindungsanlagen gemäß separater Festlegung",2022,2023)),$AC219,$AA219),0)</f>
        <v>0</v>
      </c>
      <c r="AI219" s="49">
        <f>IFERROR(IF(OR($W219&lt;&gt;"Ja",VLOOKUP($C219,Listen!$A$2:$F$45,6,0)="Nein"),$AC219,$AB219),0)</f>
        <v>0</v>
      </c>
      <c r="AJ219" s="49">
        <f>IFERROR(IF(OR($W219&lt;&gt;"Ja",VLOOKUP($C219,Listen!$A$2:$F$45,6,0)="Nein"),$AC219,$AB219),0)</f>
        <v>0</v>
      </c>
      <c r="AK219" s="49">
        <f>IFERROR(IF(OR($W219&lt;&gt;"Ja",VLOOKUP($C219,Listen!$A$2:$F$45,6,0)="Nein"),$AC219,$AB219),0)</f>
        <v>0</v>
      </c>
      <c r="AL219" s="51">
        <f t="shared" si="69"/>
        <v>0</v>
      </c>
      <c r="AM219" s="296">
        <f>IFERROR(IF(VLOOKUP($C219,Listen!$A$2:$F$45,6,0)="Ja",MAX(BC219:BD219),D_SAV!$BC219),0)</f>
        <v>0</v>
      </c>
      <c r="AN219" s="51">
        <f t="shared" si="70"/>
        <v>0</v>
      </c>
      <c r="AP219" s="304">
        <f t="shared" si="71"/>
        <v>0</v>
      </c>
      <c r="AQ219" s="304">
        <f t="shared" si="72"/>
        <v>0</v>
      </c>
      <c r="AR219" s="304">
        <f t="shared" si="73"/>
        <v>0</v>
      </c>
      <c r="AS219" s="304">
        <f t="shared" si="74"/>
        <v>0</v>
      </c>
      <c r="AT219" s="304">
        <f t="shared" si="75"/>
        <v>0</v>
      </c>
      <c r="AU219" s="304">
        <f t="shared" si="76"/>
        <v>0</v>
      </c>
      <c r="AV219" s="304">
        <f t="shared" si="77"/>
        <v>0</v>
      </c>
      <c r="AW219" s="304">
        <f t="shared" si="78"/>
        <v>0</v>
      </c>
      <c r="AX219" s="304">
        <f t="shared" si="79"/>
        <v>0</v>
      </c>
      <c r="AY219" s="304">
        <f t="shared" si="80"/>
        <v>0</v>
      </c>
      <c r="AZ219" s="304">
        <f t="shared" si="81"/>
        <v>0</v>
      </c>
      <c r="BA219" s="304">
        <f t="shared" si="82"/>
        <v>0</v>
      </c>
      <c r="BB219" s="304">
        <f t="shared" si="83"/>
        <v>0</v>
      </c>
      <c r="BC219" s="304">
        <f t="shared" si="84"/>
        <v>0</v>
      </c>
      <c r="BD219" s="304">
        <f t="shared" si="85"/>
        <v>0</v>
      </c>
      <c r="BE219" s="304">
        <f>IFERROR(IF(VLOOKUP($C219,Listen!$A$2:$F$45,6,0)="Ja",BB219-MAX(BC219:BD219),BB219-BC219),0)</f>
        <v>0</v>
      </c>
    </row>
    <row r="220" spans="1:57" x14ac:dyDescent="0.25">
      <c r="A220" s="320" t="str">
        <f>IF(AND(D220&lt;&gt;0,C220&lt;&gt;0,E220&lt;&gt;0),IF(B220&lt;&gt;0,CONCATENATE(B220,"-AGr",VLOOKUP(C220,Listen!$A$2:$D$45,4,FALSE),"-",D220,"-",E220,),CONCATENATE("AGr",VLOOKUP(C220,Listen!$A$2:$D$45,4,FALSE),"-",D220,"-",E220)),"keine vollständige ID")</f>
        <v>keine vollständige ID</v>
      </c>
      <c r="B220" s="301"/>
      <c r="C220" s="287"/>
      <c r="D220" s="34"/>
      <c r="E220" s="306"/>
      <c r="F220" s="116"/>
      <c r="G220" s="17"/>
      <c r="H220" s="17"/>
      <c r="I220" s="17"/>
      <c r="J220" s="17"/>
      <c r="K220" s="17"/>
      <c r="L220" s="17"/>
      <c r="M220" s="17"/>
      <c r="N220" s="17"/>
      <c r="O220" s="116"/>
      <c r="P220" s="117">
        <f>IF(D220&gt;A_Stammdaten!$B$12,0,SUM(G220,H220,J220,L220:M220)-SUM(I220,K220,N220:O220))</f>
        <v>0</v>
      </c>
      <c r="Q220" s="17"/>
      <c r="R220" s="17"/>
      <c r="S220" s="17"/>
      <c r="T220" s="17"/>
      <c r="U220" s="62">
        <f t="shared" si="65"/>
        <v>0</v>
      </c>
      <c r="V220" s="34"/>
      <c r="W220" s="34"/>
      <c r="X220" s="34"/>
      <c r="Y220" s="34"/>
      <c r="Z220" s="34"/>
      <c r="AA220" s="63" t="str">
        <f t="shared" si="66"/>
        <v>-</v>
      </c>
      <c r="AB220" s="63" t="str">
        <f t="shared" si="67"/>
        <v>-</v>
      </c>
      <c r="AC220" s="63">
        <f>IF(ISBLANK($C220),0,VLOOKUP($C220,Listen!$A$2:$C$45,2,FALSE))</f>
        <v>0</v>
      </c>
      <c r="AD220" s="63">
        <f>IF(ISBLANK($C220),0,VLOOKUP($C220,Listen!$A$2:$C$45,3,FALSE))</f>
        <v>0</v>
      </c>
      <c r="AE220" s="49">
        <f t="shared" si="68"/>
        <v>0</v>
      </c>
      <c r="AF220" s="49">
        <f t="shared" si="68"/>
        <v>0</v>
      </c>
      <c r="AG220" s="49">
        <f>IFERROR(IF(OR($V220&lt;&gt;"Ja",VLOOKUP($C220,Listen!$A$2:$F$45,5,0)="Nein",D220&lt;IF(C220="LNG Anbindungsanlagen gemäß separater Festlegung",2022,2023)),$AC220,$AA220),0)</f>
        <v>0</v>
      </c>
      <c r="AH220" s="49">
        <f>IFERROR(IF(OR($V220&lt;&gt;"Ja",VLOOKUP($C220,Listen!$A$2:$F$45,5,0)="Nein",D220&lt;IF(C220="LNG Anbindungsanlagen gemäß separater Festlegung",2022,2023)),$AC220,$AA220),0)</f>
        <v>0</v>
      </c>
      <c r="AI220" s="49">
        <f>IFERROR(IF(OR($W220&lt;&gt;"Ja",VLOOKUP($C220,Listen!$A$2:$F$45,6,0)="Nein"),$AC220,$AB220),0)</f>
        <v>0</v>
      </c>
      <c r="AJ220" s="49">
        <f>IFERROR(IF(OR($W220&lt;&gt;"Ja",VLOOKUP($C220,Listen!$A$2:$F$45,6,0)="Nein"),$AC220,$AB220),0)</f>
        <v>0</v>
      </c>
      <c r="AK220" s="49">
        <f>IFERROR(IF(OR($W220&lt;&gt;"Ja",VLOOKUP($C220,Listen!$A$2:$F$45,6,0)="Nein"),$AC220,$AB220),0)</f>
        <v>0</v>
      </c>
      <c r="AL220" s="51">
        <f t="shared" si="69"/>
        <v>0</v>
      </c>
      <c r="AM220" s="296">
        <f>IFERROR(IF(VLOOKUP($C220,Listen!$A$2:$F$45,6,0)="Ja",MAX(BC220:BD220),D_SAV!$BC220),0)</f>
        <v>0</v>
      </c>
      <c r="AN220" s="51">
        <f t="shared" si="70"/>
        <v>0</v>
      </c>
      <c r="AP220" s="304">
        <f t="shared" si="71"/>
        <v>0</v>
      </c>
      <c r="AQ220" s="304">
        <f t="shared" si="72"/>
        <v>0</v>
      </c>
      <c r="AR220" s="304">
        <f t="shared" si="73"/>
        <v>0</v>
      </c>
      <c r="AS220" s="304">
        <f t="shared" si="74"/>
        <v>0</v>
      </c>
      <c r="AT220" s="304">
        <f t="shared" si="75"/>
        <v>0</v>
      </c>
      <c r="AU220" s="304">
        <f t="shared" si="76"/>
        <v>0</v>
      </c>
      <c r="AV220" s="304">
        <f t="shared" si="77"/>
        <v>0</v>
      </c>
      <c r="AW220" s="304">
        <f t="shared" si="78"/>
        <v>0</v>
      </c>
      <c r="AX220" s="304">
        <f t="shared" si="79"/>
        <v>0</v>
      </c>
      <c r="AY220" s="304">
        <f t="shared" si="80"/>
        <v>0</v>
      </c>
      <c r="AZ220" s="304">
        <f t="shared" si="81"/>
        <v>0</v>
      </c>
      <c r="BA220" s="304">
        <f t="shared" si="82"/>
        <v>0</v>
      </c>
      <c r="BB220" s="304">
        <f t="shared" si="83"/>
        <v>0</v>
      </c>
      <c r="BC220" s="304">
        <f t="shared" si="84"/>
        <v>0</v>
      </c>
      <c r="BD220" s="304">
        <f t="shared" si="85"/>
        <v>0</v>
      </c>
      <c r="BE220" s="304">
        <f>IFERROR(IF(VLOOKUP($C220,Listen!$A$2:$F$45,6,0)="Ja",BB220-MAX(BC220:BD220),BB220-BC220),0)</f>
        <v>0</v>
      </c>
    </row>
    <row r="221" spans="1:57" x14ac:dyDescent="0.25">
      <c r="A221" s="320" t="str">
        <f>IF(AND(D221&lt;&gt;0,C221&lt;&gt;0,E221&lt;&gt;0),IF(B221&lt;&gt;0,CONCATENATE(B221,"-AGr",VLOOKUP(C221,Listen!$A$2:$D$45,4,FALSE),"-",D221,"-",E221,),CONCATENATE("AGr",VLOOKUP(C221,Listen!$A$2:$D$45,4,FALSE),"-",D221,"-",E221)),"keine vollständige ID")</f>
        <v>keine vollständige ID</v>
      </c>
      <c r="B221" s="301"/>
      <c r="C221" s="287"/>
      <c r="D221" s="34"/>
      <c r="E221" s="306"/>
      <c r="F221" s="116"/>
      <c r="G221" s="17"/>
      <c r="H221" s="17"/>
      <c r="I221" s="17"/>
      <c r="J221" s="17"/>
      <c r="K221" s="17"/>
      <c r="L221" s="17"/>
      <c r="M221" s="17"/>
      <c r="N221" s="17"/>
      <c r="O221" s="116"/>
      <c r="P221" s="117">
        <f>IF(D221&gt;A_Stammdaten!$B$12,0,SUM(G221,H221,J221,L221:M221)-SUM(I221,K221,N221:O221))</f>
        <v>0</v>
      </c>
      <c r="Q221" s="17"/>
      <c r="R221" s="17"/>
      <c r="S221" s="17"/>
      <c r="T221" s="17"/>
      <c r="U221" s="62">
        <f t="shared" si="65"/>
        <v>0</v>
      </c>
      <c r="V221" s="34"/>
      <c r="W221" s="34"/>
      <c r="X221" s="34"/>
      <c r="Y221" s="34"/>
      <c r="Z221" s="34"/>
      <c r="AA221" s="63" t="str">
        <f t="shared" si="66"/>
        <v>-</v>
      </c>
      <c r="AB221" s="63" t="str">
        <f t="shared" si="67"/>
        <v>-</v>
      </c>
      <c r="AC221" s="63">
        <f>IF(ISBLANK($C221),0,VLOOKUP($C221,Listen!$A$2:$C$45,2,FALSE))</f>
        <v>0</v>
      </c>
      <c r="AD221" s="63">
        <f>IF(ISBLANK($C221),0,VLOOKUP($C221,Listen!$A$2:$C$45,3,FALSE))</f>
        <v>0</v>
      </c>
      <c r="AE221" s="49">
        <f t="shared" si="68"/>
        <v>0</v>
      </c>
      <c r="AF221" s="49">
        <f t="shared" si="68"/>
        <v>0</v>
      </c>
      <c r="AG221" s="49">
        <f>IFERROR(IF(OR($V221&lt;&gt;"Ja",VLOOKUP($C221,Listen!$A$2:$F$45,5,0)="Nein",D221&lt;IF(C221="LNG Anbindungsanlagen gemäß separater Festlegung",2022,2023)),$AC221,$AA221),0)</f>
        <v>0</v>
      </c>
      <c r="AH221" s="49">
        <f>IFERROR(IF(OR($V221&lt;&gt;"Ja",VLOOKUP($C221,Listen!$A$2:$F$45,5,0)="Nein",D221&lt;IF(C221="LNG Anbindungsanlagen gemäß separater Festlegung",2022,2023)),$AC221,$AA221),0)</f>
        <v>0</v>
      </c>
      <c r="AI221" s="49">
        <f>IFERROR(IF(OR($W221&lt;&gt;"Ja",VLOOKUP($C221,Listen!$A$2:$F$45,6,0)="Nein"),$AC221,$AB221),0)</f>
        <v>0</v>
      </c>
      <c r="AJ221" s="49">
        <f>IFERROR(IF(OR($W221&lt;&gt;"Ja",VLOOKUP($C221,Listen!$A$2:$F$45,6,0)="Nein"),$AC221,$AB221),0)</f>
        <v>0</v>
      </c>
      <c r="AK221" s="49">
        <f>IFERROR(IF(OR($W221&lt;&gt;"Ja",VLOOKUP($C221,Listen!$A$2:$F$45,6,0)="Nein"),$AC221,$AB221),0)</f>
        <v>0</v>
      </c>
      <c r="AL221" s="51">
        <f t="shared" si="69"/>
        <v>0</v>
      </c>
      <c r="AM221" s="296">
        <f>IFERROR(IF(VLOOKUP($C221,Listen!$A$2:$F$45,6,0)="Ja",MAX(BC221:BD221),D_SAV!$BC221),0)</f>
        <v>0</v>
      </c>
      <c r="AN221" s="51">
        <f t="shared" si="70"/>
        <v>0</v>
      </c>
      <c r="AP221" s="304">
        <f t="shared" si="71"/>
        <v>0</v>
      </c>
      <c r="AQ221" s="304">
        <f t="shared" si="72"/>
        <v>0</v>
      </c>
      <c r="AR221" s="304">
        <f t="shared" si="73"/>
        <v>0</v>
      </c>
      <c r="AS221" s="304">
        <f t="shared" si="74"/>
        <v>0</v>
      </c>
      <c r="AT221" s="304">
        <f t="shared" si="75"/>
        <v>0</v>
      </c>
      <c r="AU221" s="304">
        <f t="shared" si="76"/>
        <v>0</v>
      </c>
      <c r="AV221" s="304">
        <f t="shared" si="77"/>
        <v>0</v>
      </c>
      <c r="AW221" s="304">
        <f t="shared" si="78"/>
        <v>0</v>
      </c>
      <c r="AX221" s="304">
        <f t="shared" si="79"/>
        <v>0</v>
      </c>
      <c r="AY221" s="304">
        <f t="shared" si="80"/>
        <v>0</v>
      </c>
      <c r="AZ221" s="304">
        <f t="shared" si="81"/>
        <v>0</v>
      </c>
      <c r="BA221" s="304">
        <f t="shared" si="82"/>
        <v>0</v>
      </c>
      <c r="BB221" s="304">
        <f t="shared" si="83"/>
        <v>0</v>
      </c>
      <c r="BC221" s="304">
        <f t="shared" si="84"/>
        <v>0</v>
      </c>
      <c r="BD221" s="304">
        <f t="shared" si="85"/>
        <v>0</v>
      </c>
      <c r="BE221" s="304">
        <f>IFERROR(IF(VLOOKUP($C221,Listen!$A$2:$F$45,6,0)="Ja",BB221-MAX(BC221:BD221),BB221-BC221),0)</f>
        <v>0</v>
      </c>
    </row>
    <row r="222" spans="1:57" x14ac:dyDescent="0.25">
      <c r="A222" s="320" t="str">
        <f>IF(AND(D222&lt;&gt;0,C222&lt;&gt;0,E222&lt;&gt;0),IF(B222&lt;&gt;0,CONCATENATE(B222,"-AGr",VLOOKUP(C222,Listen!$A$2:$D$45,4,FALSE),"-",D222,"-",E222,),CONCATENATE("AGr",VLOOKUP(C222,Listen!$A$2:$D$45,4,FALSE),"-",D222,"-",E222)),"keine vollständige ID")</f>
        <v>keine vollständige ID</v>
      </c>
      <c r="B222" s="301"/>
      <c r="C222" s="287"/>
      <c r="D222" s="34"/>
      <c r="E222" s="306"/>
      <c r="F222" s="116"/>
      <c r="G222" s="17"/>
      <c r="H222" s="17"/>
      <c r="I222" s="17"/>
      <c r="J222" s="17"/>
      <c r="K222" s="17"/>
      <c r="L222" s="17"/>
      <c r="M222" s="17"/>
      <c r="N222" s="17"/>
      <c r="O222" s="116"/>
      <c r="P222" s="117">
        <f>IF(D222&gt;A_Stammdaten!$B$12,0,SUM(G222,H222,J222,L222:M222)-SUM(I222,K222,N222:O222))</f>
        <v>0</v>
      </c>
      <c r="Q222" s="17"/>
      <c r="R222" s="17"/>
      <c r="S222" s="17"/>
      <c r="T222" s="17"/>
      <c r="U222" s="62">
        <f t="shared" si="65"/>
        <v>0</v>
      </c>
      <c r="V222" s="34"/>
      <c r="W222" s="34"/>
      <c r="X222" s="34"/>
      <c r="Y222" s="34"/>
      <c r="Z222" s="34"/>
      <c r="AA222" s="63" t="str">
        <f t="shared" si="66"/>
        <v>-</v>
      </c>
      <c r="AB222" s="63" t="str">
        <f t="shared" si="67"/>
        <v>-</v>
      </c>
      <c r="AC222" s="63">
        <f>IF(ISBLANK($C222),0,VLOOKUP($C222,Listen!$A$2:$C$45,2,FALSE))</f>
        <v>0</v>
      </c>
      <c r="AD222" s="63">
        <f>IF(ISBLANK($C222),0,VLOOKUP($C222,Listen!$A$2:$C$45,3,FALSE))</f>
        <v>0</v>
      </c>
      <c r="AE222" s="49">
        <f t="shared" si="68"/>
        <v>0</v>
      </c>
      <c r="AF222" s="49">
        <f t="shared" si="68"/>
        <v>0</v>
      </c>
      <c r="AG222" s="49">
        <f>IFERROR(IF(OR($V222&lt;&gt;"Ja",VLOOKUP($C222,Listen!$A$2:$F$45,5,0)="Nein",D222&lt;IF(C222="LNG Anbindungsanlagen gemäß separater Festlegung",2022,2023)),$AC222,$AA222),0)</f>
        <v>0</v>
      </c>
      <c r="AH222" s="49">
        <f>IFERROR(IF(OR($V222&lt;&gt;"Ja",VLOOKUP($C222,Listen!$A$2:$F$45,5,0)="Nein",D222&lt;IF(C222="LNG Anbindungsanlagen gemäß separater Festlegung",2022,2023)),$AC222,$AA222),0)</f>
        <v>0</v>
      </c>
      <c r="AI222" s="49">
        <f>IFERROR(IF(OR($W222&lt;&gt;"Ja",VLOOKUP($C222,Listen!$A$2:$F$45,6,0)="Nein"),$AC222,$AB222),0)</f>
        <v>0</v>
      </c>
      <c r="AJ222" s="49">
        <f>IFERROR(IF(OR($W222&lt;&gt;"Ja",VLOOKUP($C222,Listen!$A$2:$F$45,6,0)="Nein"),$AC222,$AB222),0)</f>
        <v>0</v>
      </c>
      <c r="AK222" s="49">
        <f>IFERROR(IF(OR($W222&lt;&gt;"Ja",VLOOKUP($C222,Listen!$A$2:$F$45,6,0)="Nein"),$AC222,$AB222),0)</f>
        <v>0</v>
      </c>
      <c r="AL222" s="51">
        <f t="shared" si="69"/>
        <v>0</v>
      </c>
      <c r="AM222" s="296">
        <f>IFERROR(IF(VLOOKUP($C222,Listen!$A$2:$F$45,6,0)="Ja",MAX(BC222:BD222),D_SAV!$BC222),0)</f>
        <v>0</v>
      </c>
      <c r="AN222" s="51">
        <f t="shared" si="70"/>
        <v>0</v>
      </c>
      <c r="AP222" s="304">
        <f t="shared" si="71"/>
        <v>0</v>
      </c>
      <c r="AQ222" s="304">
        <f t="shared" si="72"/>
        <v>0</v>
      </c>
      <c r="AR222" s="304">
        <f t="shared" si="73"/>
        <v>0</v>
      </c>
      <c r="AS222" s="304">
        <f t="shared" si="74"/>
        <v>0</v>
      </c>
      <c r="AT222" s="304">
        <f t="shared" si="75"/>
        <v>0</v>
      </c>
      <c r="AU222" s="304">
        <f t="shared" si="76"/>
        <v>0</v>
      </c>
      <c r="AV222" s="304">
        <f t="shared" si="77"/>
        <v>0</v>
      </c>
      <c r="AW222" s="304">
        <f t="shared" si="78"/>
        <v>0</v>
      </c>
      <c r="AX222" s="304">
        <f t="shared" si="79"/>
        <v>0</v>
      </c>
      <c r="AY222" s="304">
        <f t="shared" si="80"/>
        <v>0</v>
      </c>
      <c r="AZ222" s="304">
        <f t="shared" si="81"/>
        <v>0</v>
      </c>
      <c r="BA222" s="304">
        <f t="shared" si="82"/>
        <v>0</v>
      </c>
      <c r="BB222" s="304">
        <f t="shared" si="83"/>
        <v>0</v>
      </c>
      <c r="BC222" s="304">
        <f t="shared" si="84"/>
        <v>0</v>
      </c>
      <c r="BD222" s="304">
        <f t="shared" si="85"/>
        <v>0</v>
      </c>
      <c r="BE222" s="304">
        <f>IFERROR(IF(VLOOKUP($C222,Listen!$A$2:$F$45,6,0)="Ja",BB222-MAX(BC222:BD222),BB222-BC222),0)</f>
        <v>0</v>
      </c>
    </row>
    <row r="223" spans="1:57" x14ac:dyDescent="0.25">
      <c r="A223" s="320" t="str">
        <f>IF(AND(D223&lt;&gt;0,C223&lt;&gt;0,E223&lt;&gt;0),IF(B223&lt;&gt;0,CONCATENATE(B223,"-AGr",VLOOKUP(C223,Listen!$A$2:$D$45,4,FALSE),"-",D223,"-",E223,),CONCATENATE("AGr",VLOOKUP(C223,Listen!$A$2:$D$45,4,FALSE),"-",D223,"-",E223)),"keine vollständige ID")</f>
        <v>keine vollständige ID</v>
      </c>
      <c r="B223" s="301"/>
      <c r="C223" s="287"/>
      <c r="D223" s="34"/>
      <c r="E223" s="306"/>
      <c r="F223" s="116"/>
      <c r="G223" s="17"/>
      <c r="H223" s="17"/>
      <c r="I223" s="17"/>
      <c r="J223" s="17"/>
      <c r="K223" s="17"/>
      <c r="L223" s="17"/>
      <c r="M223" s="17"/>
      <c r="N223" s="17"/>
      <c r="O223" s="116"/>
      <c r="P223" s="117">
        <f>IF(D223&gt;A_Stammdaten!$B$12,0,SUM(G223,H223,J223,L223:M223)-SUM(I223,K223,N223:O223))</f>
        <v>0</v>
      </c>
      <c r="Q223" s="17"/>
      <c r="R223" s="17"/>
      <c r="S223" s="17"/>
      <c r="T223" s="17"/>
      <c r="U223" s="62">
        <f t="shared" si="65"/>
        <v>0</v>
      </c>
      <c r="V223" s="34"/>
      <c r="W223" s="34"/>
      <c r="X223" s="34"/>
      <c r="Y223" s="34"/>
      <c r="Z223" s="34"/>
      <c r="AA223" s="63" t="str">
        <f t="shared" si="66"/>
        <v>-</v>
      </c>
      <c r="AB223" s="63" t="str">
        <f t="shared" si="67"/>
        <v>-</v>
      </c>
      <c r="AC223" s="63">
        <f>IF(ISBLANK($C223),0,VLOOKUP($C223,Listen!$A$2:$C$45,2,FALSE))</f>
        <v>0</v>
      </c>
      <c r="AD223" s="63">
        <f>IF(ISBLANK($C223),0,VLOOKUP($C223,Listen!$A$2:$C$45,3,FALSE))</f>
        <v>0</v>
      </c>
      <c r="AE223" s="49">
        <f t="shared" si="68"/>
        <v>0</v>
      </c>
      <c r="AF223" s="49">
        <f t="shared" si="68"/>
        <v>0</v>
      </c>
      <c r="AG223" s="49">
        <f>IFERROR(IF(OR($V223&lt;&gt;"Ja",VLOOKUP($C223,Listen!$A$2:$F$45,5,0)="Nein",D223&lt;IF(C223="LNG Anbindungsanlagen gemäß separater Festlegung",2022,2023)),$AC223,$AA223),0)</f>
        <v>0</v>
      </c>
      <c r="AH223" s="49">
        <f>IFERROR(IF(OR($V223&lt;&gt;"Ja",VLOOKUP($C223,Listen!$A$2:$F$45,5,0)="Nein",D223&lt;IF(C223="LNG Anbindungsanlagen gemäß separater Festlegung",2022,2023)),$AC223,$AA223),0)</f>
        <v>0</v>
      </c>
      <c r="AI223" s="49">
        <f>IFERROR(IF(OR($W223&lt;&gt;"Ja",VLOOKUP($C223,Listen!$A$2:$F$45,6,0)="Nein"),$AC223,$AB223),0)</f>
        <v>0</v>
      </c>
      <c r="AJ223" s="49">
        <f>IFERROR(IF(OR($W223&lt;&gt;"Ja",VLOOKUP($C223,Listen!$A$2:$F$45,6,0)="Nein"),$AC223,$AB223),0)</f>
        <v>0</v>
      </c>
      <c r="AK223" s="49">
        <f>IFERROR(IF(OR($W223&lt;&gt;"Ja",VLOOKUP($C223,Listen!$A$2:$F$45,6,0)="Nein"),$AC223,$AB223),0)</f>
        <v>0</v>
      </c>
      <c r="AL223" s="51">
        <f t="shared" si="69"/>
        <v>0</v>
      </c>
      <c r="AM223" s="296">
        <f>IFERROR(IF(VLOOKUP($C223,Listen!$A$2:$F$45,6,0)="Ja",MAX(BC223:BD223),D_SAV!$BC223),0)</f>
        <v>0</v>
      </c>
      <c r="AN223" s="51">
        <f t="shared" si="70"/>
        <v>0</v>
      </c>
      <c r="AP223" s="304">
        <f t="shared" si="71"/>
        <v>0</v>
      </c>
      <c r="AQ223" s="304">
        <f t="shared" si="72"/>
        <v>0</v>
      </c>
      <c r="AR223" s="304">
        <f t="shared" si="73"/>
        <v>0</v>
      </c>
      <c r="AS223" s="304">
        <f t="shared" si="74"/>
        <v>0</v>
      </c>
      <c r="AT223" s="304">
        <f t="shared" si="75"/>
        <v>0</v>
      </c>
      <c r="AU223" s="304">
        <f t="shared" si="76"/>
        <v>0</v>
      </c>
      <c r="AV223" s="304">
        <f t="shared" si="77"/>
        <v>0</v>
      </c>
      <c r="AW223" s="304">
        <f t="shared" si="78"/>
        <v>0</v>
      </c>
      <c r="AX223" s="304">
        <f t="shared" si="79"/>
        <v>0</v>
      </c>
      <c r="AY223" s="304">
        <f t="shared" si="80"/>
        <v>0</v>
      </c>
      <c r="AZ223" s="304">
        <f t="shared" si="81"/>
        <v>0</v>
      </c>
      <c r="BA223" s="304">
        <f t="shared" si="82"/>
        <v>0</v>
      </c>
      <c r="BB223" s="304">
        <f t="shared" si="83"/>
        <v>0</v>
      </c>
      <c r="BC223" s="304">
        <f t="shared" si="84"/>
        <v>0</v>
      </c>
      <c r="BD223" s="304">
        <f t="shared" si="85"/>
        <v>0</v>
      </c>
      <c r="BE223" s="304">
        <f>IFERROR(IF(VLOOKUP($C223,Listen!$A$2:$F$45,6,0)="Ja",BB223-MAX(BC223:BD223),BB223-BC223),0)</f>
        <v>0</v>
      </c>
    </row>
    <row r="224" spans="1:57" x14ac:dyDescent="0.25">
      <c r="A224" s="320" t="str">
        <f>IF(AND(D224&lt;&gt;0,C224&lt;&gt;0,E224&lt;&gt;0),IF(B224&lt;&gt;0,CONCATENATE(B224,"-AGr",VLOOKUP(C224,Listen!$A$2:$D$45,4,FALSE),"-",D224,"-",E224,),CONCATENATE("AGr",VLOOKUP(C224,Listen!$A$2:$D$45,4,FALSE),"-",D224,"-",E224)),"keine vollständige ID")</f>
        <v>keine vollständige ID</v>
      </c>
      <c r="B224" s="301"/>
      <c r="C224" s="287"/>
      <c r="D224" s="34"/>
      <c r="E224" s="306"/>
      <c r="F224" s="116"/>
      <c r="G224" s="17"/>
      <c r="H224" s="17"/>
      <c r="I224" s="17"/>
      <c r="J224" s="17"/>
      <c r="K224" s="17"/>
      <c r="L224" s="17"/>
      <c r="M224" s="17"/>
      <c r="N224" s="17"/>
      <c r="O224" s="116"/>
      <c r="P224" s="117">
        <f>IF(D224&gt;A_Stammdaten!$B$12,0,SUM(G224,H224,J224,L224:M224)-SUM(I224,K224,N224:O224))</f>
        <v>0</v>
      </c>
      <c r="Q224" s="17"/>
      <c r="R224" s="17"/>
      <c r="S224" s="17"/>
      <c r="T224" s="17"/>
      <c r="U224" s="62">
        <f t="shared" si="65"/>
        <v>0</v>
      </c>
      <c r="V224" s="34"/>
      <c r="W224" s="34"/>
      <c r="X224" s="34"/>
      <c r="Y224" s="34"/>
      <c r="Z224" s="34"/>
      <c r="AA224" s="63" t="str">
        <f t="shared" si="66"/>
        <v>-</v>
      </c>
      <c r="AB224" s="63" t="str">
        <f t="shared" si="67"/>
        <v>-</v>
      </c>
      <c r="AC224" s="63">
        <f>IF(ISBLANK($C224),0,VLOOKUP($C224,Listen!$A$2:$C$45,2,FALSE))</f>
        <v>0</v>
      </c>
      <c r="AD224" s="63">
        <f>IF(ISBLANK($C224),0,VLOOKUP($C224,Listen!$A$2:$C$45,3,FALSE))</f>
        <v>0</v>
      </c>
      <c r="AE224" s="49">
        <f t="shared" si="68"/>
        <v>0</v>
      </c>
      <c r="AF224" s="49">
        <f t="shared" si="68"/>
        <v>0</v>
      </c>
      <c r="AG224" s="49">
        <f>IFERROR(IF(OR($V224&lt;&gt;"Ja",VLOOKUP($C224,Listen!$A$2:$F$45,5,0)="Nein",D224&lt;IF(C224="LNG Anbindungsanlagen gemäß separater Festlegung",2022,2023)),$AC224,$AA224),0)</f>
        <v>0</v>
      </c>
      <c r="AH224" s="49">
        <f>IFERROR(IF(OR($V224&lt;&gt;"Ja",VLOOKUP($C224,Listen!$A$2:$F$45,5,0)="Nein",D224&lt;IF(C224="LNG Anbindungsanlagen gemäß separater Festlegung",2022,2023)),$AC224,$AA224),0)</f>
        <v>0</v>
      </c>
      <c r="AI224" s="49">
        <f>IFERROR(IF(OR($W224&lt;&gt;"Ja",VLOOKUP($C224,Listen!$A$2:$F$45,6,0)="Nein"),$AC224,$AB224),0)</f>
        <v>0</v>
      </c>
      <c r="AJ224" s="49">
        <f>IFERROR(IF(OR($W224&lt;&gt;"Ja",VLOOKUP($C224,Listen!$A$2:$F$45,6,0)="Nein"),$AC224,$AB224),0)</f>
        <v>0</v>
      </c>
      <c r="AK224" s="49">
        <f>IFERROR(IF(OR($W224&lt;&gt;"Ja",VLOOKUP($C224,Listen!$A$2:$F$45,6,0)="Nein"),$AC224,$AB224),0)</f>
        <v>0</v>
      </c>
      <c r="AL224" s="51">
        <f t="shared" si="69"/>
        <v>0</v>
      </c>
      <c r="AM224" s="296">
        <f>IFERROR(IF(VLOOKUP($C224,Listen!$A$2:$F$45,6,0)="Ja",MAX(BC224:BD224),D_SAV!$BC224),0)</f>
        <v>0</v>
      </c>
      <c r="AN224" s="51">
        <f t="shared" si="70"/>
        <v>0</v>
      </c>
      <c r="AP224" s="304">
        <f t="shared" si="71"/>
        <v>0</v>
      </c>
      <c r="AQ224" s="304">
        <f t="shared" si="72"/>
        <v>0</v>
      </c>
      <c r="AR224" s="304">
        <f t="shared" si="73"/>
        <v>0</v>
      </c>
      <c r="AS224" s="304">
        <f t="shared" si="74"/>
        <v>0</v>
      </c>
      <c r="AT224" s="304">
        <f t="shared" si="75"/>
        <v>0</v>
      </c>
      <c r="AU224" s="304">
        <f t="shared" si="76"/>
        <v>0</v>
      </c>
      <c r="AV224" s="304">
        <f t="shared" si="77"/>
        <v>0</v>
      </c>
      <c r="AW224" s="304">
        <f t="shared" si="78"/>
        <v>0</v>
      </c>
      <c r="AX224" s="304">
        <f t="shared" si="79"/>
        <v>0</v>
      </c>
      <c r="AY224" s="304">
        <f t="shared" si="80"/>
        <v>0</v>
      </c>
      <c r="AZ224" s="304">
        <f t="shared" si="81"/>
        <v>0</v>
      </c>
      <c r="BA224" s="304">
        <f t="shared" si="82"/>
        <v>0</v>
      </c>
      <c r="BB224" s="304">
        <f t="shared" si="83"/>
        <v>0</v>
      </c>
      <c r="BC224" s="304">
        <f t="shared" si="84"/>
        <v>0</v>
      </c>
      <c r="BD224" s="304">
        <f t="shared" si="85"/>
        <v>0</v>
      </c>
      <c r="BE224" s="304">
        <f>IFERROR(IF(VLOOKUP($C224,Listen!$A$2:$F$45,6,0)="Ja",BB224-MAX(BC224:BD224),BB224-BC224),0)</f>
        <v>0</v>
      </c>
    </row>
    <row r="225" spans="1:57" x14ac:dyDescent="0.25">
      <c r="A225" s="320" t="str">
        <f>IF(AND(D225&lt;&gt;0,C225&lt;&gt;0,E225&lt;&gt;0),IF(B225&lt;&gt;0,CONCATENATE(B225,"-AGr",VLOOKUP(C225,Listen!$A$2:$D$45,4,FALSE),"-",D225,"-",E225,),CONCATENATE("AGr",VLOOKUP(C225,Listen!$A$2:$D$45,4,FALSE),"-",D225,"-",E225)),"keine vollständige ID")</f>
        <v>keine vollständige ID</v>
      </c>
      <c r="B225" s="301"/>
      <c r="C225" s="287"/>
      <c r="D225" s="34"/>
      <c r="E225" s="306"/>
      <c r="F225" s="116"/>
      <c r="G225" s="17"/>
      <c r="H225" s="17"/>
      <c r="I225" s="17"/>
      <c r="J225" s="17"/>
      <c r="K225" s="17"/>
      <c r="L225" s="17"/>
      <c r="M225" s="17"/>
      <c r="N225" s="17"/>
      <c r="O225" s="116"/>
      <c r="P225" s="117">
        <f>IF(D225&gt;A_Stammdaten!$B$12,0,SUM(G225,H225,J225,L225:M225)-SUM(I225,K225,N225:O225))</f>
        <v>0</v>
      </c>
      <c r="Q225" s="17"/>
      <c r="R225" s="17"/>
      <c r="S225" s="17"/>
      <c r="T225" s="17"/>
      <c r="U225" s="62">
        <f t="shared" si="65"/>
        <v>0</v>
      </c>
      <c r="V225" s="34"/>
      <c r="W225" s="34"/>
      <c r="X225" s="34"/>
      <c r="Y225" s="34"/>
      <c r="Z225" s="34"/>
      <c r="AA225" s="63" t="str">
        <f t="shared" si="66"/>
        <v>-</v>
      </c>
      <c r="AB225" s="63" t="str">
        <f t="shared" si="67"/>
        <v>-</v>
      </c>
      <c r="AC225" s="63">
        <f>IF(ISBLANK($C225),0,VLOOKUP($C225,Listen!$A$2:$C$45,2,FALSE))</f>
        <v>0</v>
      </c>
      <c r="AD225" s="63">
        <f>IF(ISBLANK($C225),0,VLOOKUP($C225,Listen!$A$2:$C$45,3,FALSE))</f>
        <v>0</v>
      </c>
      <c r="AE225" s="49">
        <f t="shared" si="68"/>
        <v>0</v>
      </c>
      <c r="AF225" s="49">
        <f t="shared" si="68"/>
        <v>0</v>
      </c>
      <c r="AG225" s="49">
        <f>IFERROR(IF(OR($V225&lt;&gt;"Ja",VLOOKUP($C225,Listen!$A$2:$F$45,5,0)="Nein",D225&lt;IF(C225="LNG Anbindungsanlagen gemäß separater Festlegung",2022,2023)),$AC225,$AA225),0)</f>
        <v>0</v>
      </c>
      <c r="AH225" s="49">
        <f>IFERROR(IF(OR($V225&lt;&gt;"Ja",VLOOKUP($C225,Listen!$A$2:$F$45,5,0)="Nein",D225&lt;IF(C225="LNG Anbindungsanlagen gemäß separater Festlegung",2022,2023)),$AC225,$AA225),0)</f>
        <v>0</v>
      </c>
      <c r="AI225" s="49">
        <f>IFERROR(IF(OR($W225&lt;&gt;"Ja",VLOOKUP($C225,Listen!$A$2:$F$45,6,0)="Nein"),$AC225,$AB225),0)</f>
        <v>0</v>
      </c>
      <c r="AJ225" s="49">
        <f>IFERROR(IF(OR($W225&lt;&gt;"Ja",VLOOKUP($C225,Listen!$A$2:$F$45,6,0)="Nein"),$AC225,$AB225),0)</f>
        <v>0</v>
      </c>
      <c r="AK225" s="49">
        <f>IFERROR(IF(OR($W225&lt;&gt;"Ja",VLOOKUP($C225,Listen!$A$2:$F$45,6,0)="Nein"),$AC225,$AB225),0)</f>
        <v>0</v>
      </c>
      <c r="AL225" s="51">
        <f t="shared" si="69"/>
        <v>0</v>
      </c>
      <c r="AM225" s="296">
        <f>IFERROR(IF(VLOOKUP($C225,Listen!$A$2:$F$45,6,0)="Ja",MAX(BC225:BD225),D_SAV!$BC225),0)</f>
        <v>0</v>
      </c>
      <c r="AN225" s="51">
        <f t="shared" si="70"/>
        <v>0</v>
      </c>
      <c r="AP225" s="304">
        <f t="shared" si="71"/>
        <v>0</v>
      </c>
      <c r="AQ225" s="304">
        <f t="shared" si="72"/>
        <v>0</v>
      </c>
      <c r="AR225" s="304">
        <f t="shared" si="73"/>
        <v>0</v>
      </c>
      <c r="AS225" s="304">
        <f t="shared" si="74"/>
        <v>0</v>
      </c>
      <c r="AT225" s="304">
        <f t="shared" si="75"/>
        <v>0</v>
      </c>
      <c r="AU225" s="304">
        <f t="shared" si="76"/>
        <v>0</v>
      </c>
      <c r="AV225" s="304">
        <f t="shared" si="77"/>
        <v>0</v>
      </c>
      <c r="AW225" s="304">
        <f t="shared" si="78"/>
        <v>0</v>
      </c>
      <c r="AX225" s="304">
        <f t="shared" si="79"/>
        <v>0</v>
      </c>
      <c r="AY225" s="304">
        <f t="shared" si="80"/>
        <v>0</v>
      </c>
      <c r="AZ225" s="304">
        <f t="shared" si="81"/>
        <v>0</v>
      </c>
      <c r="BA225" s="304">
        <f t="shared" si="82"/>
        <v>0</v>
      </c>
      <c r="BB225" s="304">
        <f t="shared" si="83"/>
        <v>0</v>
      </c>
      <c r="BC225" s="304">
        <f t="shared" si="84"/>
        <v>0</v>
      </c>
      <c r="BD225" s="304">
        <f t="shared" si="85"/>
        <v>0</v>
      </c>
      <c r="BE225" s="304">
        <f>IFERROR(IF(VLOOKUP($C225,Listen!$A$2:$F$45,6,0)="Ja",BB225-MAX(BC225:BD225),BB225-BC225),0)</f>
        <v>0</v>
      </c>
    </row>
    <row r="226" spans="1:57" x14ac:dyDescent="0.25">
      <c r="A226" s="320" t="str">
        <f>IF(AND(D226&lt;&gt;0,C226&lt;&gt;0,E226&lt;&gt;0),IF(B226&lt;&gt;0,CONCATENATE(B226,"-AGr",VLOOKUP(C226,Listen!$A$2:$D$45,4,FALSE),"-",D226,"-",E226,),CONCATENATE("AGr",VLOOKUP(C226,Listen!$A$2:$D$45,4,FALSE),"-",D226,"-",E226)),"keine vollständige ID")</f>
        <v>keine vollständige ID</v>
      </c>
      <c r="B226" s="301"/>
      <c r="C226" s="287"/>
      <c r="D226" s="34"/>
      <c r="E226" s="306"/>
      <c r="F226" s="116"/>
      <c r="G226" s="17"/>
      <c r="H226" s="17"/>
      <c r="I226" s="17"/>
      <c r="J226" s="17"/>
      <c r="K226" s="17"/>
      <c r="L226" s="17"/>
      <c r="M226" s="17"/>
      <c r="N226" s="17"/>
      <c r="O226" s="116"/>
      <c r="P226" s="117">
        <f>IF(D226&gt;A_Stammdaten!$B$12,0,SUM(G226,H226,J226,L226:M226)-SUM(I226,K226,N226:O226))</f>
        <v>0</v>
      </c>
      <c r="Q226" s="17"/>
      <c r="R226" s="17"/>
      <c r="S226" s="17"/>
      <c r="T226" s="17"/>
      <c r="U226" s="62">
        <f t="shared" si="65"/>
        <v>0</v>
      </c>
      <c r="V226" s="34"/>
      <c r="W226" s="34"/>
      <c r="X226" s="34"/>
      <c r="Y226" s="34"/>
      <c r="Z226" s="34"/>
      <c r="AA226" s="63" t="str">
        <f t="shared" si="66"/>
        <v>-</v>
      </c>
      <c r="AB226" s="63" t="str">
        <f t="shared" si="67"/>
        <v>-</v>
      </c>
      <c r="AC226" s="63">
        <f>IF(ISBLANK($C226),0,VLOOKUP($C226,Listen!$A$2:$C$45,2,FALSE))</f>
        <v>0</v>
      </c>
      <c r="AD226" s="63">
        <f>IF(ISBLANK($C226),0,VLOOKUP($C226,Listen!$A$2:$C$45,3,FALSE))</f>
        <v>0</v>
      </c>
      <c r="AE226" s="49">
        <f t="shared" si="68"/>
        <v>0</v>
      </c>
      <c r="AF226" s="49">
        <f t="shared" si="68"/>
        <v>0</v>
      </c>
      <c r="AG226" s="49">
        <f>IFERROR(IF(OR($V226&lt;&gt;"Ja",VLOOKUP($C226,Listen!$A$2:$F$45,5,0)="Nein",D226&lt;IF(C226="LNG Anbindungsanlagen gemäß separater Festlegung",2022,2023)),$AC226,$AA226),0)</f>
        <v>0</v>
      </c>
      <c r="AH226" s="49">
        <f>IFERROR(IF(OR($V226&lt;&gt;"Ja",VLOOKUP($C226,Listen!$A$2:$F$45,5,0)="Nein",D226&lt;IF(C226="LNG Anbindungsanlagen gemäß separater Festlegung",2022,2023)),$AC226,$AA226),0)</f>
        <v>0</v>
      </c>
      <c r="AI226" s="49">
        <f>IFERROR(IF(OR($W226&lt;&gt;"Ja",VLOOKUP($C226,Listen!$A$2:$F$45,6,0)="Nein"),$AC226,$AB226),0)</f>
        <v>0</v>
      </c>
      <c r="AJ226" s="49">
        <f>IFERROR(IF(OR($W226&lt;&gt;"Ja",VLOOKUP($C226,Listen!$A$2:$F$45,6,0)="Nein"),$AC226,$AB226),0)</f>
        <v>0</v>
      </c>
      <c r="AK226" s="49">
        <f>IFERROR(IF(OR($W226&lt;&gt;"Ja",VLOOKUP($C226,Listen!$A$2:$F$45,6,0)="Nein"),$AC226,$AB226),0)</f>
        <v>0</v>
      </c>
      <c r="AL226" s="51">
        <f t="shared" si="69"/>
        <v>0</v>
      </c>
      <c r="AM226" s="296">
        <f>IFERROR(IF(VLOOKUP($C226,Listen!$A$2:$F$45,6,0)="Ja",MAX(BC226:BD226),D_SAV!$BC226),0)</f>
        <v>0</v>
      </c>
      <c r="AN226" s="51">
        <f t="shared" si="70"/>
        <v>0</v>
      </c>
      <c r="AP226" s="304">
        <f t="shared" si="71"/>
        <v>0</v>
      </c>
      <c r="AQ226" s="304">
        <f t="shared" si="72"/>
        <v>0</v>
      </c>
      <c r="AR226" s="304">
        <f t="shared" si="73"/>
        <v>0</v>
      </c>
      <c r="AS226" s="304">
        <f t="shared" si="74"/>
        <v>0</v>
      </c>
      <c r="AT226" s="304">
        <f t="shared" si="75"/>
        <v>0</v>
      </c>
      <c r="AU226" s="304">
        <f t="shared" si="76"/>
        <v>0</v>
      </c>
      <c r="AV226" s="304">
        <f t="shared" si="77"/>
        <v>0</v>
      </c>
      <c r="AW226" s="304">
        <f t="shared" si="78"/>
        <v>0</v>
      </c>
      <c r="AX226" s="304">
        <f t="shared" si="79"/>
        <v>0</v>
      </c>
      <c r="AY226" s="304">
        <f t="shared" si="80"/>
        <v>0</v>
      </c>
      <c r="AZ226" s="304">
        <f t="shared" si="81"/>
        <v>0</v>
      </c>
      <c r="BA226" s="304">
        <f t="shared" si="82"/>
        <v>0</v>
      </c>
      <c r="BB226" s="304">
        <f t="shared" si="83"/>
        <v>0</v>
      </c>
      <c r="BC226" s="304">
        <f t="shared" si="84"/>
        <v>0</v>
      </c>
      <c r="BD226" s="304">
        <f t="shared" si="85"/>
        <v>0</v>
      </c>
      <c r="BE226" s="304">
        <f>IFERROR(IF(VLOOKUP($C226,Listen!$A$2:$F$45,6,0)="Ja",BB226-MAX(BC226:BD226),BB226-BC226),0)</f>
        <v>0</v>
      </c>
    </row>
    <row r="227" spans="1:57" x14ac:dyDescent="0.25">
      <c r="A227" s="320" t="str">
        <f>IF(AND(D227&lt;&gt;0,C227&lt;&gt;0,E227&lt;&gt;0),IF(B227&lt;&gt;0,CONCATENATE(B227,"-AGr",VLOOKUP(C227,Listen!$A$2:$D$45,4,FALSE),"-",D227,"-",E227,),CONCATENATE("AGr",VLOOKUP(C227,Listen!$A$2:$D$45,4,FALSE),"-",D227,"-",E227)),"keine vollständige ID")</f>
        <v>keine vollständige ID</v>
      </c>
      <c r="B227" s="301"/>
      <c r="C227" s="287"/>
      <c r="D227" s="34"/>
      <c r="E227" s="306"/>
      <c r="F227" s="116"/>
      <c r="G227" s="17"/>
      <c r="H227" s="17"/>
      <c r="I227" s="17"/>
      <c r="J227" s="17"/>
      <c r="K227" s="17"/>
      <c r="L227" s="17"/>
      <c r="M227" s="17"/>
      <c r="N227" s="17"/>
      <c r="O227" s="116"/>
      <c r="P227" s="117">
        <f>IF(D227&gt;A_Stammdaten!$B$12,0,SUM(G227,H227,J227,L227:M227)-SUM(I227,K227,N227:O227))</f>
        <v>0</v>
      </c>
      <c r="Q227" s="17"/>
      <c r="R227" s="17"/>
      <c r="S227" s="17"/>
      <c r="T227" s="17"/>
      <c r="U227" s="62">
        <f t="shared" si="65"/>
        <v>0</v>
      </c>
      <c r="V227" s="34"/>
      <c r="W227" s="34"/>
      <c r="X227" s="34"/>
      <c r="Y227" s="34"/>
      <c r="Z227" s="34"/>
      <c r="AA227" s="63" t="str">
        <f t="shared" si="66"/>
        <v>-</v>
      </c>
      <c r="AB227" s="63" t="str">
        <f t="shared" si="67"/>
        <v>-</v>
      </c>
      <c r="AC227" s="63">
        <f>IF(ISBLANK($C227),0,VLOOKUP($C227,Listen!$A$2:$C$45,2,FALSE))</f>
        <v>0</v>
      </c>
      <c r="AD227" s="63">
        <f>IF(ISBLANK($C227),0,VLOOKUP($C227,Listen!$A$2:$C$45,3,FALSE))</f>
        <v>0</v>
      </c>
      <c r="AE227" s="49">
        <f t="shared" si="68"/>
        <v>0</v>
      </c>
      <c r="AF227" s="49">
        <f t="shared" si="68"/>
        <v>0</v>
      </c>
      <c r="AG227" s="49">
        <f>IFERROR(IF(OR($V227&lt;&gt;"Ja",VLOOKUP($C227,Listen!$A$2:$F$45,5,0)="Nein",D227&lt;IF(C227="LNG Anbindungsanlagen gemäß separater Festlegung",2022,2023)),$AC227,$AA227),0)</f>
        <v>0</v>
      </c>
      <c r="AH227" s="49">
        <f>IFERROR(IF(OR($V227&lt;&gt;"Ja",VLOOKUP($C227,Listen!$A$2:$F$45,5,0)="Nein",D227&lt;IF(C227="LNG Anbindungsanlagen gemäß separater Festlegung",2022,2023)),$AC227,$AA227),0)</f>
        <v>0</v>
      </c>
      <c r="AI227" s="49">
        <f>IFERROR(IF(OR($W227&lt;&gt;"Ja",VLOOKUP($C227,Listen!$A$2:$F$45,6,0)="Nein"),$AC227,$AB227),0)</f>
        <v>0</v>
      </c>
      <c r="AJ227" s="49">
        <f>IFERROR(IF(OR($W227&lt;&gt;"Ja",VLOOKUP($C227,Listen!$A$2:$F$45,6,0)="Nein"),$AC227,$AB227),0)</f>
        <v>0</v>
      </c>
      <c r="AK227" s="49">
        <f>IFERROR(IF(OR($W227&lt;&gt;"Ja",VLOOKUP($C227,Listen!$A$2:$F$45,6,0)="Nein"),$AC227,$AB227),0)</f>
        <v>0</v>
      </c>
      <c r="AL227" s="51">
        <f t="shared" si="69"/>
        <v>0</v>
      </c>
      <c r="AM227" s="296">
        <f>IFERROR(IF(VLOOKUP($C227,Listen!$A$2:$F$45,6,0)="Ja",MAX(BC227:BD227),D_SAV!$BC227),0)</f>
        <v>0</v>
      </c>
      <c r="AN227" s="51">
        <f t="shared" si="70"/>
        <v>0</v>
      </c>
      <c r="AP227" s="304">
        <f t="shared" si="71"/>
        <v>0</v>
      </c>
      <c r="AQ227" s="304">
        <f t="shared" si="72"/>
        <v>0</v>
      </c>
      <c r="AR227" s="304">
        <f t="shared" si="73"/>
        <v>0</v>
      </c>
      <c r="AS227" s="304">
        <f t="shared" si="74"/>
        <v>0</v>
      </c>
      <c r="AT227" s="304">
        <f t="shared" si="75"/>
        <v>0</v>
      </c>
      <c r="AU227" s="304">
        <f t="shared" si="76"/>
        <v>0</v>
      </c>
      <c r="AV227" s="304">
        <f t="shared" si="77"/>
        <v>0</v>
      </c>
      <c r="AW227" s="304">
        <f t="shared" si="78"/>
        <v>0</v>
      </c>
      <c r="AX227" s="304">
        <f t="shared" si="79"/>
        <v>0</v>
      </c>
      <c r="AY227" s="304">
        <f t="shared" si="80"/>
        <v>0</v>
      </c>
      <c r="AZ227" s="304">
        <f t="shared" si="81"/>
        <v>0</v>
      </c>
      <c r="BA227" s="304">
        <f t="shared" si="82"/>
        <v>0</v>
      </c>
      <c r="BB227" s="304">
        <f t="shared" si="83"/>
        <v>0</v>
      </c>
      <c r="BC227" s="304">
        <f t="shared" si="84"/>
        <v>0</v>
      </c>
      <c r="BD227" s="304">
        <f t="shared" si="85"/>
        <v>0</v>
      </c>
      <c r="BE227" s="304">
        <f>IFERROR(IF(VLOOKUP($C227,Listen!$A$2:$F$45,6,0)="Ja",BB227-MAX(BC227:BD227),BB227-BC227),0)</f>
        <v>0</v>
      </c>
    </row>
    <row r="228" spans="1:57" x14ac:dyDescent="0.25">
      <c r="A228" s="320" t="str">
        <f>IF(AND(D228&lt;&gt;0,C228&lt;&gt;0,E228&lt;&gt;0),IF(B228&lt;&gt;0,CONCATENATE(B228,"-AGr",VLOOKUP(C228,Listen!$A$2:$D$45,4,FALSE),"-",D228,"-",E228,),CONCATENATE("AGr",VLOOKUP(C228,Listen!$A$2:$D$45,4,FALSE),"-",D228,"-",E228)),"keine vollständige ID")</f>
        <v>keine vollständige ID</v>
      </c>
      <c r="B228" s="301"/>
      <c r="C228" s="287"/>
      <c r="D228" s="34"/>
      <c r="E228" s="306"/>
      <c r="F228" s="116"/>
      <c r="G228" s="17"/>
      <c r="H228" s="17"/>
      <c r="I228" s="17"/>
      <c r="J228" s="17"/>
      <c r="K228" s="17"/>
      <c r="L228" s="17"/>
      <c r="M228" s="17"/>
      <c r="N228" s="17"/>
      <c r="O228" s="116"/>
      <c r="P228" s="117">
        <f>IF(D228&gt;A_Stammdaten!$B$12,0,SUM(G228,H228,J228,L228:M228)-SUM(I228,K228,N228:O228))</f>
        <v>0</v>
      </c>
      <c r="Q228" s="17"/>
      <c r="R228" s="17"/>
      <c r="S228" s="17"/>
      <c r="T228" s="17"/>
      <c r="U228" s="62">
        <f t="shared" si="65"/>
        <v>0</v>
      </c>
      <c r="V228" s="34"/>
      <c r="W228" s="34"/>
      <c r="X228" s="34"/>
      <c r="Y228" s="34"/>
      <c r="Z228" s="34"/>
      <c r="AA228" s="63" t="str">
        <f t="shared" si="66"/>
        <v>-</v>
      </c>
      <c r="AB228" s="63" t="str">
        <f t="shared" si="67"/>
        <v>-</v>
      </c>
      <c r="AC228" s="63">
        <f>IF(ISBLANK($C228),0,VLOOKUP($C228,Listen!$A$2:$C$45,2,FALSE))</f>
        <v>0</v>
      </c>
      <c r="AD228" s="63">
        <f>IF(ISBLANK($C228),0,VLOOKUP($C228,Listen!$A$2:$C$45,3,FALSE))</f>
        <v>0</v>
      </c>
      <c r="AE228" s="49">
        <f t="shared" si="68"/>
        <v>0</v>
      </c>
      <c r="AF228" s="49">
        <f t="shared" si="68"/>
        <v>0</v>
      </c>
      <c r="AG228" s="49">
        <f>IFERROR(IF(OR($V228&lt;&gt;"Ja",VLOOKUP($C228,Listen!$A$2:$F$45,5,0)="Nein",D228&lt;IF(C228="LNG Anbindungsanlagen gemäß separater Festlegung",2022,2023)),$AC228,$AA228),0)</f>
        <v>0</v>
      </c>
      <c r="AH228" s="49">
        <f>IFERROR(IF(OR($V228&lt;&gt;"Ja",VLOOKUP($C228,Listen!$A$2:$F$45,5,0)="Nein",D228&lt;IF(C228="LNG Anbindungsanlagen gemäß separater Festlegung",2022,2023)),$AC228,$AA228),0)</f>
        <v>0</v>
      </c>
      <c r="AI228" s="49">
        <f>IFERROR(IF(OR($W228&lt;&gt;"Ja",VLOOKUP($C228,Listen!$A$2:$F$45,6,0)="Nein"),$AC228,$AB228),0)</f>
        <v>0</v>
      </c>
      <c r="AJ228" s="49">
        <f>IFERROR(IF(OR($W228&lt;&gt;"Ja",VLOOKUP($C228,Listen!$A$2:$F$45,6,0)="Nein"),$AC228,$AB228),0)</f>
        <v>0</v>
      </c>
      <c r="AK228" s="49">
        <f>IFERROR(IF(OR($W228&lt;&gt;"Ja",VLOOKUP($C228,Listen!$A$2:$F$45,6,0)="Nein"),$AC228,$AB228),0)</f>
        <v>0</v>
      </c>
      <c r="AL228" s="51">
        <f t="shared" si="69"/>
        <v>0</v>
      </c>
      <c r="AM228" s="296">
        <f>IFERROR(IF(VLOOKUP($C228,Listen!$A$2:$F$45,6,0)="Ja",MAX(BC228:BD228),D_SAV!$BC228),0)</f>
        <v>0</v>
      </c>
      <c r="AN228" s="51">
        <f t="shared" si="70"/>
        <v>0</v>
      </c>
      <c r="AP228" s="304">
        <f t="shared" si="71"/>
        <v>0</v>
      </c>
      <c r="AQ228" s="304">
        <f t="shared" si="72"/>
        <v>0</v>
      </c>
      <c r="AR228" s="304">
        <f t="shared" si="73"/>
        <v>0</v>
      </c>
      <c r="AS228" s="304">
        <f t="shared" si="74"/>
        <v>0</v>
      </c>
      <c r="AT228" s="304">
        <f t="shared" si="75"/>
        <v>0</v>
      </c>
      <c r="AU228" s="304">
        <f t="shared" si="76"/>
        <v>0</v>
      </c>
      <c r="AV228" s="304">
        <f t="shared" si="77"/>
        <v>0</v>
      </c>
      <c r="AW228" s="304">
        <f t="shared" si="78"/>
        <v>0</v>
      </c>
      <c r="AX228" s="304">
        <f t="shared" si="79"/>
        <v>0</v>
      </c>
      <c r="AY228" s="304">
        <f t="shared" si="80"/>
        <v>0</v>
      </c>
      <c r="AZ228" s="304">
        <f t="shared" si="81"/>
        <v>0</v>
      </c>
      <c r="BA228" s="304">
        <f t="shared" si="82"/>
        <v>0</v>
      </c>
      <c r="BB228" s="304">
        <f t="shared" si="83"/>
        <v>0</v>
      </c>
      <c r="BC228" s="304">
        <f t="shared" si="84"/>
        <v>0</v>
      </c>
      <c r="BD228" s="304">
        <f t="shared" si="85"/>
        <v>0</v>
      </c>
      <c r="BE228" s="304">
        <f>IFERROR(IF(VLOOKUP($C228,Listen!$A$2:$F$45,6,0)="Ja",BB228-MAX(BC228:BD228),BB228-BC228),0)</f>
        <v>0</v>
      </c>
    </row>
    <row r="229" spans="1:57" x14ac:dyDescent="0.25">
      <c r="A229" s="320" t="str">
        <f>IF(AND(D229&lt;&gt;0,C229&lt;&gt;0,E229&lt;&gt;0),IF(B229&lt;&gt;0,CONCATENATE(B229,"-AGr",VLOOKUP(C229,Listen!$A$2:$D$45,4,FALSE),"-",D229,"-",E229,),CONCATENATE("AGr",VLOOKUP(C229,Listen!$A$2:$D$45,4,FALSE),"-",D229,"-",E229)),"keine vollständige ID")</f>
        <v>keine vollständige ID</v>
      </c>
      <c r="B229" s="301"/>
      <c r="C229" s="287"/>
      <c r="D229" s="34"/>
      <c r="E229" s="306"/>
      <c r="F229" s="116"/>
      <c r="G229" s="17"/>
      <c r="H229" s="17"/>
      <c r="I229" s="17"/>
      <c r="J229" s="17"/>
      <c r="K229" s="17"/>
      <c r="L229" s="17"/>
      <c r="M229" s="17"/>
      <c r="N229" s="17"/>
      <c r="O229" s="116"/>
      <c r="P229" s="117">
        <f>IF(D229&gt;A_Stammdaten!$B$12,0,SUM(G229,H229,J229,L229:M229)-SUM(I229,K229,N229:O229))</f>
        <v>0</v>
      </c>
      <c r="Q229" s="17"/>
      <c r="R229" s="17"/>
      <c r="S229" s="17"/>
      <c r="T229" s="17"/>
      <c r="U229" s="62">
        <f t="shared" si="65"/>
        <v>0</v>
      </c>
      <c r="V229" s="34"/>
      <c r="W229" s="34"/>
      <c r="X229" s="34"/>
      <c r="Y229" s="34"/>
      <c r="Z229" s="34"/>
      <c r="AA229" s="63" t="str">
        <f t="shared" si="66"/>
        <v>-</v>
      </c>
      <c r="AB229" s="63" t="str">
        <f t="shared" si="67"/>
        <v>-</v>
      </c>
      <c r="AC229" s="63">
        <f>IF(ISBLANK($C229),0,VLOOKUP($C229,Listen!$A$2:$C$45,2,FALSE))</f>
        <v>0</v>
      </c>
      <c r="AD229" s="63">
        <f>IF(ISBLANK($C229),0,VLOOKUP($C229,Listen!$A$2:$C$45,3,FALSE))</f>
        <v>0</v>
      </c>
      <c r="AE229" s="49">
        <f t="shared" si="68"/>
        <v>0</v>
      </c>
      <c r="AF229" s="49">
        <f t="shared" si="68"/>
        <v>0</v>
      </c>
      <c r="AG229" s="49">
        <f>IFERROR(IF(OR($V229&lt;&gt;"Ja",VLOOKUP($C229,Listen!$A$2:$F$45,5,0)="Nein",D229&lt;IF(C229="LNG Anbindungsanlagen gemäß separater Festlegung",2022,2023)),$AC229,$AA229),0)</f>
        <v>0</v>
      </c>
      <c r="AH229" s="49">
        <f>IFERROR(IF(OR($V229&lt;&gt;"Ja",VLOOKUP($C229,Listen!$A$2:$F$45,5,0)="Nein",D229&lt;IF(C229="LNG Anbindungsanlagen gemäß separater Festlegung",2022,2023)),$AC229,$AA229),0)</f>
        <v>0</v>
      </c>
      <c r="AI229" s="49">
        <f>IFERROR(IF(OR($W229&lt;&gt;"Ja",VLOOKUP($C229,Listen!$A$2:$F$45,6,0)="Nein"),$AC229,$AB229),0)</f>
        <v>0</v>
      </c>
      <c r="AJ229" s="49">
        <f>IFERROR(IF(OR($W229&lt;&gt;"Ja",VLOOKUP($C229,Listen!$A$2:$F$45,6,0)="Nein"),$AC229,$AB229),0)</f>
        <v>0</v>
      </c>
      <c r="AK229" s="49">
        <f>IFERROR(IF(OR($W229&lt;&gt;"Ja",VLOOKUP($C229,Listen!$A$2:$F$45,6,0)="Nein"),$AC229,$AB229),0)</f>
        <v>0</v>
      </c>
      <c r="AL229" s="51">
        <f t="shared" si="69"/>
        <v>0</v>
      </c>
      <c r="AM229" s="296">
        <f>IFERROR(IF(VLOOKUP($C229,Listen!$A$2:$F$45,6,0)="Ja",MAX(BC229:BD229),D_SAV!$BC229),0)</f>
        <v>0</v>
      </c>
      <c r="AN229" s="51">
        <f t="shared" si="70"/>
        <v>0</v>
      </c>
      <c r="AP229" s="304">
        <f t="shared" si="71"/>
        <v>0</v>
      </c>
      <c r="AQ229" s="304">
        <f t="shared" si="72"/>
        <v>0</v>
      </c>
      <c r="AR229" s="304">
        <f t="shared" si="73"/>
        <v>0</v>
      </c>
      <c r="AS229" s="304">
        <f t="shared" si="74"/>
        <v>0</v>
      </c>
      <c r="AT229" s="304">
        <f t="shared" si="75"/>
        <v>0</v>
      </c>
      <c r="AU229" s="304">
        <f t="shared" si="76"/>
        <v>0</v>
      </c>
      <c r="AV229" s="304">
        <f t="shared" si="77"/>
        <v>0</v>
      </c>
      <c r="AW229" s="304">
        <f t="shared" si="78"/>
        <v>0</v>
      </c>
      <c r="AX229" s="304">
        <f t="shared" si="79"/>
        <v>0</v>
      </c>
      <c r="AY229" s="304">
        <f t="shared" si="80"/>
        <v>0</v>
      </c>
      <c r="AZ229" s="304">
        <f t="shared" si="81"/>
        <v>0</v>
      </c>
      <c r="BA229" s="304">
        <f t="shared" si="82"/>
        <v>0</v>
      </c>
      <c r="BB229" s="304">
        <f t="shared" si="83"/>
        <v>0</v>
      </c>
      <c r="BC229" s="304">
        <f t="shared" si="84"/>
        <v>0</v>
      </c>
      <c r="BD229" s="304">
        <f t="shared" si="85"/>
        <v>0</v>
      </c>
      <c r="BE229" s="304">
        <f>IFERROR(IF(VLOOKUP($C229,Listen!$A$2:$F$45,6,0)="Ja",BB229-MAX(BC229:BD229),BB229-BC229),0)</f>
        <v>0</v>
      </c>
    </row>
    <row r="230" spans="1:57" x14ac:dyDescent="0.25">
      <c r="A230" s="320" t="str">
        <f>IF(AND(D230&lt;&gt;0,C230&lt;&gt;0,E230&lt;&gt;0),IF(B230&lt;&gt;0,CONCATENATE(B230,"-AGr",VLOOKUP(C230,Listen!$A$2:$D$45,4,FALSE),"-",D230,"-",E230,),CONCATENATE("AGr",VLOOKUP(C230,Listen!$A$2:$D$45,4,FALSE),"-",D230,"-",E230)),"keine vollständige ID")</f>
        <v>keine vollständige ID</v>
      </c>
      <c r="B230" s="301"/>
      <c r="C230" s="287"/>
      <c r="D230" s="34"/>
      <c r="E230" s="306"/>
      <c r="F230" s="116"/>
      <c r="G230" s="17"/>
      <c r="H230" s="17"/>
      <c r="I230" s="17"/>
      <c r="J230" s="17"/>
      <c r="K230" s="17"/>
      <c r="L230" s="17"/>
      <c r="M230" s="17"/>
      <c r="N230" s="17"/>
      <c r="O230" s="116"/>
      <c r="P230" s="117">
        <f>IF(D230&gt;A_Stammdaten!$B$12,0,SUM(G230,H230,J230,L230:M230)-SUM(I230,K230,N230:O230))</f>
        <v>0</v>
      </c>
      <c r="Q230" s="17"/>
      <c r="R230" s="17"/>
      <c r="S230" s="17"/>
      <c r="T230" s="17"/>
      <c r="U230" s="62">
        <f t="shared" si="65"/>
        <v>0</v>
      </c>
      <c r="V230" s="34"/>
      <c r="W230" s="34"/>
      <c r="X230" s="34"/>
      <c r="Y230" s="34"/>
      <c r="Z230" s="34"/>
      <c r="AA230" s="63" t="str">
        <f t="shared" si="66"/>
        <v>-</v>
      </c>
      <c r="AB230" s="63" t="str">
        <f t="shared" si="67"/>
        <v>-</v>
      </c>
      <c r="AC230" s="63">
        <f>IF(ISBLANK($C230),0,VLOOKUP($C230,Listen!$A$2:$C$45,2,FALSE))</f>
        <v>0</v>
      </c>
      <c r="AD230" s="63">
        <f>IF(ISBLANK($C230),0,VLOOKUP($C230,Listen!$A$2:$C$45,3,FALSE))</f>
        <v>0</v>
      </c>
      <c r="AE230" s="49">
        <f t="shared" si="68"/>
        <v>0</v>
      </c>
      <c r="AF230" s="49">
        <f t="shared" si="68"/>
        <v>0</v>
      </c>
      <c r="AG230" s="49">
        <f>IFERROR(IF(OR($V230&lt;&gt;"Ja",VLOOKUP($C230,Listen!$A$2:$F$45,5,0)="Nein",D230&lt;IF(C230="LNG Anbindungsanlagen gemäß separater Festlegung",2022,2023)),$AC230,$AA230),0)</f>
        <v>0</v>
      </c>
      <c r="AH230" s="49">
        <f>IFERROR(IF(OR($V230&lt;&gt;"Ja",VLOOKUP($C230,Listen!$A$2:$F$45,5,0)="Nein",D230&lt;IF(C230="LNG Anbindungsanlagen gemäß separater Festlegung",2022,2023)),$AC230,$AA230),0)</f>
        <v>0</v>
      </c>
      <c r="AI230" s="49">
        <f>IFERROR(IF(OR($W230&lt;&gt;"Ja",VLOOKUP($C230,Listen!$A$2:$F$45,6,0)="Nein"),$AC230,$AB230),0)</f>
        <v>0</v>
      </c>
      <c r="AJ230" s="49">
        <f>IFERROR(IF(OR($W230&lt;&gt;"Ja",VLOOKUP($C230,Listen!$A$2:$F$45,6,0)="Nein"),$AC230,$AB230),0)</f>
        <v>0</v>
      </c>
      <c r="AK230" s="49">
        <f>IFERROR(IF(OR($W230&lt;&gt;"Ja",VLOOKUP($C230,Listen!$A$2:$F$45,6,0)="Nein"),$AC230,$AB230),0)</f>
        <v>0</v>
      </c>
      <c r="AL230" s="51">
        <f t="shared" si="69"/>
        <v>0</v>
      </c>
      <c r="AM230" s="296">
        <f>IFERROR(IF(VLOOKUP($C230,Listen!$A$2:$F$45,6,0)="Ja",MAX(BC230:BD230),D_SAV!$BC230),0)</f>
        <v>0</v>
      </c>
      <c r="AN230" s="51">
        <f t="shared" si="70"/>
        <v>0</v>
      </c>
      <c r="AP230" s="304">
        <f t="shared" si="71"/>
        <v>0</v>
      </c>
      <c r="AQ230" s="304">
        <f t="shared" si="72"/>
        <v>0</v>
      </c>
      <c r="AR230" s="304">
        <f t="shared" si="73"/>
        <v>0</v>
      </c>
      <c r="AS230" s="304">
        <f t="shared" si="74"/>
        <v>0</v>
      </c>
      <c r="AT230" s="304">
        <f t="shared" si="75"/>
        <v>0</v>
      </c>
      <c r="AU230" s="304">
        <f t="shared" si="76"/>
        <v>0</v>
      </c>
      <c r="AV230" s="304">
        <f t="shared" si="77"/>
        <v>0</v>
      </c>
      <c r="AW230" s="304">
        <f t="shared" si="78"/>
        <v>0</v>
      </c>
      <c r="AX230" s="304">
        <f t="shared" si="79"/>
        <v>0</v>
      </c>
      <c r="AY230" s="304">
        <f t="shared" si="80"/>
        <v>0</v>
      </c>
      <c r="AZ230" s="304">
        <f t="shared" si="81"/>
        <v>0</v>
      </c>
      <c r="BA230" s="304">
        <f t="shared" si="82"/>
        <v>0</v>
      </c>
      <c r="BB230" s="304">
        <f t="shared" si="83"/>
        <v>0</v>
      </c>
      <c r="BC230" s="304">
        <f t="shared" si="84"/>
        <v>0</v>
      </c>
      <c r="BD230" s="304">
        <f t="shared" si="85"/>
        <v>0</v>
      </c>
      <c r="BE230" s="304">
        <f>IFERROR(IF(VLOOKUP($C230,Listen!$A$2:$F$45,6,0)="Ja",BB230-MAX(BC230:BD230),BB230-BC230),0)</f>
        <v>0</v>
      </c>
    </row>
    <row r="231" spans="1:57" x14ac:dyDescent="0.25">
      <c r="A231" s="320" t="str">
        <f>IF(AND(D231&lt;&gt;0,C231&lt;&gt;0,E231&lt;&gt;0),IF(B231&lt;&gt;0,CONCATENATE(B231,"-AGr",VLOOKUP(C231,Listen!$A$2:$D$45,4,FALSE),"-",D231,"-",E231,),CONCATENATE("AGr",VLOOKUP(C231,Listen!$A$2:$D$45,4,FALSE),"-",D231,"-",E231)),"keine vollständige ID")</f>
        <v>keine vollständige ID</v>
      </c>
      <c r="B231" s="301"/>
      <c r="C231" s="287"/>
      <c r="D231" s="34"/>
      <c r="E231" s="306"/>
      <c r="F231" s="116"/>
      <c r="G231" s="17"/>
      <c r="H231" s="17"/>
      <c r="I231" s="17"/>
      <c r="J231" s="17"/>
      <c r="K231" s="17"/>
      <c r="L231" s="17"/>
      <c r="M231" s="17"/>
      <c r="N231" s="17"/>
      <c r="O231" s="116"/>
      <c r="P231" s="117">
        <f>IF(D231&gt;A_Stammdaten!$B$12,0,SUM(G231,H231,J231,L231:M231)-SUM(I231,K231,N231:O231))</f>
        <v>0</v>
      </c>
      <c r="Q231" s="17"/>
      <c r="R231" s="17"/>
      <c r="S231" s="17"/>
      <c r="T231" s="17"/>
      <c r="U231" s="62">
        <f t="shared" si="65"/>
        <v>0</v>
      </c>
      <c r="V231" s="34"/>
      <c r="W231" s="34"/>
      <c r="X231" s="34"/>
      <c r="Y231" s="34"/>
      <c r="Z231" s="34"/>
      <c r="AA231" s="63" t="str">
        <f t="shared" si="66"/>
        <v>-</v>
      </c>
      <c r="AB231" s="63" t="str">
        <f t="shared" si="67"/>
        <v>-</v>
      </c>
      <c r="AC231" s="63">
        <f>IF(ISBLANK($C231),0,VLOOKUP($C231,Listen!$A$2:$C$45,2,FALSE))</f>
        <v>0</v>
      </c>
      <c r="AD231" s="63">
        <f>IF(ISBLANK($C231),0,VLOOKUP($C231,Listen!$A$2:$C$45,3,FALSE))</f>
        <v>0</v>
      </c>
      <c r="AE231" s="49">
        <f t="shared" si="68"/>
        <v>0</v>
      </c>
      <c r="AF231" s="49">
        <f t="shared" si="68"/>
        <v>0</v>
      </c>
      <c r="AG231" s="49">
        <f>IFERROR(IF(OR($V231&lt;&gt;"Ja",VLOOKUP($C231,Listen!$A$2:$F$45,5,0)="Nein",D231&lt;IF(C231="LNG Anbindungsanlagen gemäß separater Festlegung",2022,2023)),$AC231,$AA231),0)</f>
        <v>0</v>
      </c>
      <c r="AH231" s="49">
        <f>IFERROR(IF(OR($V231&lt;&gt;"Ja",VLOOKUP($C231,Listen!$A$2:$F$45,5,0)="Nein",D231&lt;IF(C231="LNG Anbindungsanlagen gemäß separater Festlegung",2022,2023)),$AC231,$AA231),0)</f>
        <v>0</v>
      </c>
      <c r="AI231" s="49">
        <f>IFERROR(IF(OR($W231&lt;&gt;"Ja",VLOOKUP($C231,Listen!$A$2:$F$45,6,0)="Nein"),$AC231,$AB231),0)</f>
        <v>0</v>
      </c>
      <c r="AJ231" s="49">
        <f>IFERROR(IF(OR($W231&lt;&gt;"Ja",VLOOKUP($C231,Listen!$A$2:$F$45,6,0)="Nein"),$AC231,$AB231),0)</f>
        <v>0</v>
      </c>
      <c r="AK231" s="49">
        <f>IFERROR(IF(OR($W231&lt;&gt;"Ja",VLOOKUP($C231,Listen!$A$2:$F$45,6,0)="Nein"),$AC231,$AB231),0)</f>
        <v>0</v>
      </c>
      <c r="AL231" s="51">
        <f t="shared" si="69"/>
        <v>0</v>
      </c>
      <c r="AM231" s="296">
        <f>IFERROR(IF(VLOOKUP($C231,Listen!$A$2:$F$45,6,0)="Ja",MAX(BC231:BD231),D_SAV!$BC231),0)</f>
        <v>0</v>
      </c>
      <c r="AN231" s="51">
        <f t="shared" si="70"/>
        <v>0</v>
      </c>
      <c r="AP231" s="304">
        <f t="shared" si="71"/>
        <v>0</v>
      </c>
      <c r="AQ231" s="304">
        <f t="shared" si="72"/>
        <v>0</v>
      </c>
      <c r="AR231" s="304">
        <f t="shared" si="73"/>
        <v>0</v>
      </c>
      <c r="AS231" s="304">
        <f t="shared" si="74"/>
        <v>0</v>
      </c>
      <c r="AT231" s="304">
        <f t="shared" si="75"/>
        <v>0</v>
      </c>
      <c r="AU231" s="304">
        <f t="shared" si="76"/>
        <v>0</v>
      </c>
      <c r="AV231" s="304">
        <f t="shared" si="77"/>
        <v>0</v>
      </c>
      <c r="AW231" s="304">
        <f t="shared" si="78"/>
        <v>0</v>
      </c>
      <c r="AX231" s="304">
        <f t="shared" si="79"/>
        <v>0</v>
      </c>
      <c r="AY231" s="304">
        <f t="shared" si="80"/>
        <v>0</v>
      </c>
      <c r="AZ231" s="304">
        <f t="shared" si="81"/>
        <v>0</v>
      </c>
      <c r="BA231" s="304">
        <f t="shared" si="82"/>
        <v>0</v>
      </c>
      <c r="BB231" s="304">
        <f t="shared" si="83"/>
        <v>0</v>
      </c>
      <c r="BC231" s="304">
        <f t="shared" si="84"/>
        <v>0</v>
      </c>
      <c r="BD231" s="304">
        <f t="shared" si="85"/>
        <v>0</v>
      </c>
      <c r="BE231" s="304">
        <f>IFERROR(IF(VLOOKUP($C231,Listen!$A$2:$F$45,6,0)="Ja",BB231-MAX(BC231:BD231),BB231-BC231),0)</f>
        <v>0</v>
      </c>
    </row>
    <row r="232" spans="1:57" x14ac:dyDescent="0.25">
      <c r="A232" s="320" t="str">
        <f>IF(AND(D232&lt;&gt;0,C232&lt;&gt;0,E232&lt;&gt;0),IF(B232&lt;&gt;0,CONCATENATE(B232,"-AGr",VLOOKUP(C232,Listen!$A$2:$D$45,4,FALSE),"-",D232,"-",E232,),CONCATENATE("AGr",VLOOKUP(C232,Listen!$A$2:$D$45,4,FALSE),"-",D232,"-",E232)),"keine vollständige ID")</f>
        <v>keine vollständige ID</v>
      </c>
      <c r="B232" s="301"/>
      <c r="C232" s="287"/>
      <c r="D232" s="34"/>
      <c r="E232" s="306"/>
      <c r="F232" s="116"/>
      <c r="G232" s="17"/>
      <c r="H232" s="17"/>
      <c r="I232" s="17"/>
      <c r="J232" s="17"/>
      <c r="K232" s="17"/>
      <c r="L232" s="17"/>
      <c r="M232" s="17"/>
      <c r="N232" s="17"/>
      <c r="O232" s="116"/>
      <c r="P232" s="117">
        <f>IF(D232&gt;A_Stammdaten!$B$12,0,SUM(G232,H232,J232,L232:M232)-SUM(I232,K232,N232:O232))</f>
        <v>0</v>
      </c>
      <c r="Q232" s="17"/>
      <c r="R232" s="17"/>
      <c r="S232" s="17"/>
      <c r="T232" s="17"/>
      <c r="U232" s="62">
        <f t="shared" si="65"/>
        <v>0</v>
      </c>
      <c r="V232" s="34"/>
      <c r="W232" s="34"/>
      <c r="X232" s="34"/>
      <c r="Y232" s="34"/>
      <c r="Z232" s="34"/>
      <c r="AA232" s="63" t="str">
        <f t="shared" si="66"/>
        <v>-</v>
      </c>
      <c r="AB232" s="63" t="str">
        <f t="shared" si="67"/>
        <v>-</v>
      </c>
      <c r="AC232" s="63">
        <f>IF(ISBLANK($C232),0,VLOOKUP($C232,Listen!$A$2:$C$45,2,FALSE))</f>
        <v>0</v>
      </c>
      <c r="AD232" s="63">
        <f>IF(ISBLANK($C232),0,VLOOKUP($C232,Listen!$A$2:$C$45,3,FALSE))</f>
        <v>0</v>
      </c>
      <c r="AE232" s="49">
        <f t="shared" si="68"/>
        <v>0</v>
      </c>
      <c r="AF232" s="49">
        <f t="shared" si="68"/>
        <v>0</v>
      </c>
      <c r="AG232" s="49">
        <f>IFERROR(IF(OR($V232&lt;&gt;"Ja",VLOOKUP($C232,Listen!$A$2:$F$45,5,0)="Nein",D232&lt;IF(C232="LNG Anbindungsanlagen gemäß separater Festlegung",2022,2023)),$AC232,$AA232),0)</f>
        <v>0</v>
      </c>
      <c r="AH232" s="49">
        <f>IFERROR(IF(OR($V232&lt;&gt;"Ja",VLOOKUP($C232,Listen!$A$2:$F$45,5,0)="Nein",D232&lt;IF(C232="LNG Anbindungsanlagen gemäß separater Festlegung",2022,2023)),$AC232,$AA232),0)</f>
        <v>0</v>
      </c>
      <c r="AI232" s="49">
        <f>IFERROR(IF(OR($W232&lt;&gt;"Ja",VLOOKUP($C232,Listen!$A$2:$F$45,6,0)="Nein"),$AC232,$AB232),0)</f>
        <v>0</v>
      </c>
      <c r="AJ232" s="49">
        <f>IFERROR(IF(OR($W232&lt;&gt;"Ja",VLOOKUP($C232,Listen!$A$2:$F$45,6,0)="Nein"),$AC232,$AB232),0)</f>
        <v>0</v>
      </c>
      <c r="AK232" s="49">
        <f>IFERROR(IF(OR($W232&lt;&gt;"Ja",VLOOKUP($C232,Listen!$A$2:$F$45,6,0)="Nein"),$AC232,$AB232),0)</f>
        <v>0</v>
      </c>
      <c r="AL232" s="51">
        <f t="shared" si="69"/>
        <v>0</v>
      </c>
      <c r="AM232" s="296">
        <f>IFERROR(IF(VLOOKUP($C232,Listen!$A$2:$F$45,6,0)="Ja",MAX(BC232:BD232),D_SAV!$BC232),0)</f>
        <v>0</v>
      </c>
      <c r="AN232" s="51">
        <f t="shared" si="70"/>
        <v>0</v>
      </c>
      <c r="AP232" s="304">
        <f t="shared" si="71"/>
        <v>0</v>
      </c>
      <c r="AQ232" s="304">
        <f t="shared" si="72"/>
        <v>0</v>
      </c>
      <c r="AR232" s="304">
        <f t="shared" si="73"/>
        <v>0</v>
      </c>
      <c r="AS232" s="304">
        <f t="shared" si="74"/>
        <v>0</v>
      </c>
      <c r="AT232" s="304">
        <f t="shared" si="75"/>
        <v>0</v>
      </c>
      <c r="AU232" s="304">
        <f t="shared" si="76"/>
        <v>0</v>
      </c>
      <c r="AV232" s="304">
        <f t="shared" si="77"/>
        <v>0</v>
      </c>
      <c r="AW232" s="304">
        <f t="shared" si="78"/>
        <v>0</v>
      </c>
      <c r="AX232" s="304">
        <f t="shared" si="79"/>
        <v>0</v>
      </c>
      <c r="AY232" s="304">
        <f t="shared" si="80"/>
        <v>0</v>
      </c>
      <c r="AZ232" s="304">
        <f t="shared" si="81"/>
        <v>0</v>
      </c>
      <c r="BA232" s="304">
        <f t="shared" si="82"/>
        <v>0</v>
      </c>
      <c r="BB232" s="304">
        <f t="shared" si="83"/>
        <v>0</v>
      </c>
      <c r="BC232" s="304">
        <f t="shared" si="84"/>
        <v>0</v>
      </c>
      <c r="BD232" s="304">
        <f t="shared" si="85"/>
        <v>0</v>
      </c>
      <c r="BE232" s="304">
        <f>IFERROR(IF(VLOOKUP($C232,Listen!$A$2:$F$45,6,0)="Ja",BB232-MAX(BC232:BD232),BB232-BC232),0)</f>
        <v>0</v>
      </c>
    </row>
    <row r="233" spans="1:57" x14ac:dyDescent="0.25">
      <c r="A233" s="320" t="str">
        <f>IF(AND(D233&lt;&gt;0,C233&lt;&gt;0,E233&lt;&gt;0),IF(B233&lt;&gt;0,CONCATENATE(B233,"-AGr",VLOOKUP(C233,Listen!$A$2:$D$45,4,FALSE),"-",D233,"-",E233,),CONCATENATE("AGr",VLOOKUP(C233,Listen!$A$2:$D$45,4,FALSE),"-",D233,"-",E233)),"keine vollständige ID")</f>
        <v>keine vollständige ID</v>
      </c>
      <c r="B233" s="301"/>
      <c r="C233" s="287"/>
      <c r="D233" s="34"/>
      <c r="E233" s="306"/>
      <c r="F233" s="116"/>
      <c r="G233" s="17"/>
      <c r="H233" s="17"/>
      <c r="I233" s="17"/>
      <c r="J233" s="17"/>
      <c r="K233" s="17"/>
      <c r="L233" s="17"/>
      <c r="M233" s="17"/>
      <c r="N233" s="17"/>
      <c r="O233" s="116"/>
      <c r="P233" s="117">
        <f>IF(D233&gt;A_Stammdaten!$B$12,0,SUM(G233,H233,J233,L233:M233)-SUM(I233,K233,N233:O233))</f>
        <v>0</v>
      </c>
      <c r="Q233" s="17"/>
      <c r="R233" s="17"/>
      <c r="S233" s="17"/>
      <c r="T233" s="17"/>
      <c r="U233" s="62">
        <f t="shared" si="65"/>
        <v>0</v>
      </c>
      <c r="V233" s="34"/>
      <c r="W233" s="34"/>
      <c r="X233" s="34"/>
      <c r="Y233" s="34"/>
      <c r="Z233" s="34"/>
      <c r="AA233" s="63" t="str">
        <f t="shared" si="66"/>
        <v>-</v>
      </c>
      <c r="AB233" s="63" t="str">
        <f t="shared" si="67"/>
        <v>-</v>
      </c>
      <c r="AC233" s="63">
        <f>IF(ISBLANK($C233),0,VLOOKUP($C233,Listen!$A$2:$C$45,2,FALSE))</f>
        <v>0</v>
      </c>
      <c r="AD233" s="63">
        <f>IF(ISBLANK($C233),0,VLOOKUP($C233,Listen!$A$2:$C$45,3,FALSE))</f>
        <v>0</v>
      </c>
      <c r="AE233" s="49">
        <f t="shared" si="68"/>
        <v>0</v>
      </c>
      <c r="AF233" s="49">
        <f t="shared" si="68"/>
        <v>0</v>
      </c>
      <c r="AG233" s="49">
        <f>IFERROR(IF(OR($V233&lt;&gt;"Ja",VLOOKUP($C233,Listen!$A$2:$F$45,5,0)="Nein",D233&lt;IF(C233="LNG Anbindungsanlagen gemäß separater Festlegung",2022,2023)),$AC233,$AA233),0)</f>
        <v>0</v>
      </c>
      <c r="AH233" s="49">
        <f>IFERROR(IF(OR($V233&lt;&gt;"Ja",VLOOKUP($C233,Listen!$A$2:$F$45,5,0)="Nein",D233&lt;IF(C233="LNG Anbindungsanlagen gemäß separater Festlegung",2022,2023)),$AC233,$AA233),0)</f>
        <v>0</v>
      </c>
      <c r="AI233" s="49">
        <f>IFERROR(IF(OR($W233&lt;&gt;"Ja",VLOOKUP($C233,Listen!$A$2:$F$45,6,0)="Nein"),$AC233,$AB233),0)</f>
        <v>0</v>
      </c>
      <c r="AJ233" s="49">
        <f>IFERROR(IF(OR($W233&lt;&gt;"Ja",VLOOKUP($C233,Listen!$A$2:$F$45,6,0)="Nein"),$AC233,$AB233),0)</f>
        <v>0</v>
      </c>
      <c r="AK233" s="49">
        <f>IFERROR(IF(OR($W233&lt;&gt;"Ja",VLOOKUP($C233,Listen!$A$2:$F$45,6,0)="Nein"),$AC233,$AB233),0)</f>
        <v>0</v>
      </c>
      <c r="AL233" s="51">
        <f t="shared" si="69"/>
        <v>0</v>
      </c>
      <c r="AM233" s="296">
        <f>IFERROR(IF(VLOOKUP($C233,Listen!$A$2:$F$45,6,0)="Ja",MAX(BC233:BD233),D_SAV!$BC233),0)</f>
        <v>0</v>
      </c>
      <c r="AN233" s="51">
        <f t="shared" si="70"/>
        <v>0</v>
      </c>
      <c r="AP233" s="304">
        <f t="shared" si="71"/>
        <v>0</v>
      </c>
      <c r="AQ233" s="304">
        <f t="shared" si="72"/>
        <v>0</v>
      </c>
      <c r="AR233" s="304">
        <f t="shared" si="73"/>
        <v>0</v>
      </c>
      <c r="AS233" s="304">
        <f t="shared" si="74"/>
        <v>0</v>
      </c>
      <c r="AT233" s="304">
        <f t="shared" si="75"/>
        <v>0</v>
      </c>
      <c r="AU233" s="304">
        <f t="shared" si="76"/>
        <v>0</v>
      </c>
      <c r="AV233" s="304">
        <f t="shared" si="77"/>
        <v>0</v>
      </c>
      <c r="AW233" s="304">
        <f t="shared" si="78"/>
        <v>0</v>
      </c>
      <c r="AX233" s="304">
        <f t="shared" si="79"/>
        <v>0</v>
      </c>
      <c r="AY233" s="304">
        <f t="shared" si="80"/>
        <v>0</v>
      </c>
      <c r="AZ233" s="304">
        <f t="shared" si="81"/>
        <v>0</v>
      </c>
      <c r="BA233" s="304">
        <f t="shared" si="82"/>
        <v>0</v>
      </c>
      <c r="BB233" s="304">
        <f t="shared" si="83"/>
        <v>0</v>
      </c>
      <c r="BC233" s="304">
        <f t="shared" si="84"/>
        <v>0</v>
      </c>
      <c r="BD233" s="304">
        <f t="shared" si="85"/>
        <v>0</v>
      </c>
      <c r="BE233" s="304">
        <f>IFERROR(IF(VLOOKUP($C233,Listen!$A$2:$F$45,6,0)="Ja",BB233-MAX(BC233:BD233),BB233-BC233),0)</f>
        <v>0</v>
      </c>
    </row>
    <row r="234" spans="1:57" x14ac:dyDescent="0.25">
      <c r="A234" s="320" t="str">
        <f>IF(AND(D234&lt;&gt;0,C234&lt;&gt;0,E234&lt;&gt;0),IF(B234&lt;&gt;0,CONCATENATE(B234,"-AGr",VLOOKUP(C234,Listen!$A$2:$D$45,4,FALSE),"-",D234,"-",E234,),CONCATENATE("AGr",VLOOKUP(C234,Listen!$A$2:$D$45,4,FALSE),"-",D234,"-",E234)),"keine vollständige ID")</f>
        <v>keine vollständige ID</v>
      </c>
      <c r="B234" s="301"/>
      <c r="C234" s="287"/>
      <c r="D234" s="34"/>
      <c r="E234" s="306"/>
      <c r="F234" s="116"/>
      <c r="G234" s="17"/>
      <c r="H234" s="17"/>
      <c r="I234" s="17"/>
      <c r="J234" s="17"/>
      <c r="K234" s="17"/>
      <c r="L234" s="17"/>
      <c r="M234" s="17"/>
      <c r="N234" s="17"/>
      <c r="O234" s="116"/>
      <c r="P234" s="117">
        <f>IF(D234&gt;A_Stammdaten!$B$12,0,SUM(G234,H234,J234,L234:M234)-SUM(I234,K234,N234:O234))</f>
        <v>0</v>
      </c>
      <c r="Q234" s="17"/>
      <c r="R234" s="17"/>
      <c r="S234" s="17"/>
      <c r="T234" s="17"/>
      <c r="U234" s="62">
        <f t="shared" si="65"/>
        <v>0</v>
      </c>
      <c r="V234" s="34"/>
      <c r="W234" s="34"/>
      <c r="X234" s="34"/>
      <c r="Y234" s="34"/>
      <c r="Z234" s="34"/>
      <c r="AA234" s="63" t="str">
        <f t="shared" si="66"/>
        <v>-</v>
      </c>
      <c r="AB234" s="63" t="str">
        <f t="shared" si="67"/>
        <v>-</v>
      </c>
      <c r="AC234" s="63">
        <f>IF(ISBLANK($C234),0,VLOOKUP($C234,Listen!$A$2:$C$45,2,FALSE))</f>
        <v>0</v>
      </c>
      <c r="AD234" s="63">
        <f>IF(ISBLANK($C234),0,VLOOKUP($C234,Listen!$A$2:$C$45,3,FALSE))</f>
        <v>0</v>
      </c>
      <c r="AE234" s="49">
        <f t="shared" si="68"/>
        <v>0</v>
      </c>
      <c r="AF234" s="49">
        <f t="shared" si="68"/>
        <v>0</v>
      </c>
      <c r="AG234" s="49">
        <f>IFERROR(IF(OR($V234&lt;&gt;"Ja",VLOOKUP($C234,Listen!$A$2:$F$45,5,0)="Nein",D234&lt;IF(C234="LNG Anbindungsanlagen gemäß separater Festlegung",2022,2023)),$AC234,$AA234),0)</f>
        <v>0</v>
      </c>
      <c r="AH234" s="49">
        <f>IFERROR(IF(OR($V234&lt;&gt;"Ja",VLOOKUP($C234,Listen!$A$2:$F$45,5,0)="Nein",D234&lt;IF(C234="LNG Anbindungsanlagen gemäß separater Festlegung",2022,2023)),$AC234,$AA234),0)</f>
        <v>0</v>
      </c>
      <c r="AI234" s="49">
        <f>IFERROR(IF(OR($W234&lt;&gt;"Ja",VLOOKUP($C234,Listen!$A$2:$F$45,6,0)="Nein"),$AC234,$AB234),0)</f>
        <v>0</v>
      </c>
      <c r="AJ234" s="49">
        <f>IFERROR(IF(OR($W234&lt;&gt;"Ja",VLOOKUP($C234,Listen!$A$2:$F$45,6,0)="Nein"),$AC234,$AB234),0)</f>
        <v>0</v>
      </c>
      <c r="AK234" s="49">
        <f>IFERROR(IF(OR($W234&lt;&gt;"Ja",VLOOKUP($C234,Listen!$A$2:$F$45,6,0)="Nein"),$AC234,$AB234),0)</f>
        <v>0</v>
      </c>
      <c r="AL234" s="51">
        <f t="shared" si="69"/>
        <v>0</v>
      </c>
      <c r="AM234" s="296">
        <f>IFERROR(IF(VLOOKUP($C234,Listen!$A$2:$F$45,6,0)="Ja",MAX(BC234:BD234),D_SAV!$BC234),0)</f>
        <v>0</v>
      </c>
      <c r="AN234" s="51">
        <f t="shared" si="70"/>
        <v>0</v>
      </c>
      <c r="AP234" s="304">
        <f t="shared" si="71"/>
        <v>0</v>
      </c>
      <c r="AQ234" s="304">
        <f t="shared" si="72"/>
        <v>0</v>
      </c>
      <c r="AR234" s="304">
        <f t="shared" si="73"/>
        <v>0</v>
      </c>
      <c r="AS234" s="304">
        <f t="shared" si="74"/>
        <v>0</v>
      </c>
      <c r="AT234" s="304">
        <f t="shared" si="75"/>
        <v>0</v>
      </c>
      <c r="AU234" s="304">
        <f t="shared" si="76"/>
        <v>0</v>
      </c>
      <c r="AV234" s="304">
        <f t="shared" si="77"/>
        <v>0</v>
      </c>
      <c r="AW234" s="304">
        <f t="shared" si="78"/>
        <v>0</v>
      </c>
      <c r="AX234" s="304">
        <f t="shared" si="79"/>
        <v>0</v>
      </c>
      <c r="AY234" s="304">
        <f t="shared" si="80"/>
        <v>0</v>
      </c>
      <c r="AZ234" s="304">
        <f t="shared" si="81"/>
        <v>0</v>
      </c>
      <c r="BA234" s="304">
        <f t="shared" si="82"/>
        <v>0</v>
      </c>
      <c r="BB234" s="304">
        <f t="shared" si="83"/>
        <v>0</v>
      </c>
      <c r="BC234" s="304">
        <f t="shared" si="84"/>
        <v>0</v>
      </c>
      <c r="BD234" s="304">
        <f t="shared" si="85"/>
        <v>0</v>
      </c>
      <c r="BE234" s="304">
        <f>IFERROR(IF(VLOOKUP($C234,Listen!$A$2:$F$45,6,0)="Ja",BB234-MAX(BC234:BD234),BB234-BC234),0)</f>
        <v>0</v>
      </c>
    </row>
    <row r="235" spans="1:57" x14ac:dyDescent="0.25">
      <c r="A235" s="320" t="str">
        <f>IF(AND(D235&lt;&gt;0,C235&lt;&gt;0,E235&lt;&gt;0),IF(B235&lt;&gt;0,CONCATENATE(B235,"-AGr",VLOOKUP(C235,Listen!$A$2:$D$45,4,FALSE),"-",D235,"-",E235,),CONCATENATE("AGr",VLOOKUP(C235,Listen!$A$2:$D$45,4,FALSE),"-",D235,"-",E235)),"keine vollständige ID")</f>
        <v>keine vollständige ID</v>
      </c>
      <c r="B235" s="301"/>
      <c r="C235" s="287"/>
      <c r="D235" s="34"/>
      <c r="E235" s="306"/>
      <c r="F235" s="116"/>
      <c r="G235" s="17"/>
      <c r="H235" s="17"/>
      <c r="I235" s="17"/>
      <c r="J235" s="17"/>
      <c r="K235" s="17"/>
      <c r="L235" s="17"/>
      <c r="M235" s="17"/>
      <c r="N235" s="17"/>
      <c r="O235" s="116"/>
      <c r="P235" s="117">
        <f>IF(D235&gt;A_Stammdaten!$B$12,0,SUM(G235,H235,J235,L235:M235)-SUM(I235,K235,N235:O235))</f>
        <v>0</v>
      </c>
      <c r="Q235" s="17"/>
      <c r="R235" s="17"/>
      <c r="S235" s="17"/>
      <c r="T235" s="17"/>
      <c r="U235" s="62">
        <f t="shared" si="65"/>
        <v>0</v>
      </c>
      <c r="V235" s="34"/>
      <c r="W235" s="34"/>
      <c r="X235" s="34"/>
      <c r="Y235" s="34"/>
      <c r="Z235" s="34"/>
      <c r="AA235" s="63" t="str">
        <f t="shared" si="66"/>
        <v>-</v>
      </c>
      <c r="AB235" s="63" t="str">
        <f t="shared" si="67"/>
        <v>-</v>
      </c>
      <c r="AC235" s="63">
        <f>IF(ISBLANK($C235),0,VLOOKUP($C235,Listen!$A$2:$C$45,2,FALSE))</f>
        <v>0</v>
      </c>
      <c r="AD235" s="63">
        <f>IF(ISBLANK($C235),0,VLOOKUP($C235,Listen!$A$2:$C$45,3,FALSE))</f>
        <v>0</v>
      </c>
      <c r="AE235" s="49">
        <f t="shared" si="68"/>
        <v>0</v>
      </c>
      <c r="AF235" s="49">
        <f t="shared" si="68"/>
        <v>0</v>
      </c>
      <c r="AG235" s="49">
        <f>IFERROR(IF(OR($V235&lt;&gt;"Ja",VLOOKUP($C235,Listen!$A$2:$F$45,5,0)="Nein",D235&lt;IF(C235="LNG Anbindungsanlagen gemäß separater Festlegung",2022,2023)),$AC235,$AA235),0)</f>
        <v>0</v>
      </c>
      <c r="AH235" s="49">
        <f>IFERROR(IF(OR($V235&lt;&gt;"Ja",VLOOKUP($C235,Listen!$A$2:$F$45,5,0)="Nein",D235&lt;IF(C235="LNG Anbindungsanlagen gemäß separater Festlegung",2022,2023)),$AC235,$AA235),0)</f>
        <v>0</v>
      </c>
      <c r="AI235" s="49">
        <f>IFERROR(IF(OR($W235&lt;&gt;"Ja",VLOOKUP($C235,Listen!$A$2:$F$45,6,0)="Nein"),$AC235,$AB235),0)</f>
        <v>0</v>
      </c>
      <c r="AJ235" s="49">
        <f>IFERROR(IF(OR($W235&lt;&gt;"Ja",VLOOKUP($C235,Listen!$A$2:$F$45,6,0)="Nein"),$AC235,$AB235),0)</f>
        <v>0</v>
      </c>
      <c r="AK235" s="49">
        <f>IFERROR(IF(OR($W235&lt;&gt;"Ja",VLOOKUP($C235,Listen!$A$2:$F$45,6,0)="Nein"),$AC235,$AB235),0)</f>
        <v>0</v>
      </c>
      <c r="AL235" s="51">
        <f t="shared" si="69"/>
        <v>0</v>
      </c>
      <c r="AM235" s="296">
        <f>IFERROR(IF(VLOOKUP($C235,Listen!$A$2:$F$45,6,0)="Ja",MAX(BC235:BD235),D_SAV!$BC235),0)</f>
        <v>0</v>
      </c>
      <c r="AN235" s="51">
        <f t="shared" si="70"/>
        <v>0</v>
      </c>
      <c r="AP235" s="304">
        <f t="shared" si="71"/>
        <v>0</v>
      </c>
      <c r="AQ235" s="304">
        <f t="shared" si="72"/>
        <v>0</v>
      </c>
      <c r="AR235" s="304">
        <f t="shared" si="73"/>
        <v>0</v>
      </c>
      <c r="AS235" s="304">
        <f t="shared" si="74"/>
        <v>0</v>
      </c>
      <c r="AT235" s="304">
        <f t="shared" si="75"/>
        <v>0</v>
      </c>
      <c r="AU235" s="304">
        <f t="shared" si="76"/>
        <v>0</v>
      </c>
      <c r="AV235" s="304">
        <f t="shared" si="77"/>
        <v>0</v>
      </c>
      <c r="AW235" s="304">
        <f t="shared" si="78"/>
        <v>0</v>
      </c>
      <c r="AX235" s="304">
        <f t="shared" si="79"/>
        <v>0</v>
      </c>
      <c r="AY235" s="304">
        <f t="shared" si="80"/>
        <v>0</v>
      </c>
      <c r="AZ235" s="304">
        <f t="shared" si="81"/>
        <v>0</v>
      </c>
      <c r="BA235" s="304">
        <f t="shared" si="82"/>
        <v>0</v>
      </c>
      <c r="BB235" s="304">
        <f t="shared" si="83"/>
        <v>0</v>
      </c>
      <c r="BC235" s="304">
        <f t="shared" si="84"/>
        <v>0</v>
      </c>
      <c r="BD235" s="304">
        <f t="shared" si="85"/>
        <v>0</v>
      </c>
      <c r="BE235" s="304">
        <f>IFERROR(IF(VLOOKUP($C235,Listen!$A$2:$F$45,6,0)="Ja",BB235-MAX(BC235:BD235),BB235-BC235),0)</f>
        <v>0</v>
      </c>
    </row>
    <row r="236" spans="1:57" x14ac:dyDescent="0.25">
      <c r="A236" s="320" t="str">
        <f>IF(AND(D236&lt;&gt;0,C236&lt;&gt;0,E236&lt;&gt;0),IF(B236&lt;&gt;0,CONCATENATE(B236,"-AGr",VLOOKUP(C236,Listen!$A$2:$D$45,4,FALSE),"-",D236,"-",E236,),CONCATENATE("AGr",VLOOKUP(C236,Listen!$A$2:$D$45,4,FALSE),"-",D236,"-",E236)),"keine vollständige ID")</f>
        <v>keine vollständige ID</v>
      </c>
      <c r="B236" s="301"/>
      <c r="C236" s="287"/>
      <c r="D236" s="34"/>
      <c r="E236" s="306"/>
      <c r="F236" s="116"/>
      <c r="G236" s="17"/>
      <c r="H236" s="17"/>
      <c r="I236" s="17"/>
      <c r="J236" s="17"/>
      <c r="K236" s="17"/>
      <c r="L236" s="17"/>
      <c r="M236" s="17"/>
      <c r="N236" s="17"/>
      <c r="O236" s="116"/>
      <c r="P236" s="117">
        <f>IF(D236&gt;A_Stammdaten!$B$12,0,SUM(G236,H236,J236,L236:M236)-SUM(I236,K236,N236:O236))</f>
        <v>0</v>
      </c>
      <c r="Q236" s="17"/>
      <c r="R236" s="17"/>
      <c r="S236" s="17"/>
      <c r="T236" s="17"/>
      <c r="U236" s="62">
        <f t="shared" si="65"/>
        <v>0</v>
      </c>
      <c r="V236" s="34"/>
      <c r="W236" s="34"/>
      <c r="X236" s="34"/>
      <c r="Y236" s="34"/>
      <c r="Z236" s="34"/>
      <c r="AA236" s="63" t="str">
        <f t="shared" si="66"/>
        <v>-</v>
      </c>
      <c r="AB236" s="63" t="str">
        <f t="shared" si="67"/>
        <v>-</v>
      </c>
      <c r="AC236" s="63">
        <f>IF(ISBLANK($C236),0,VLOOKUP($C236,Listen!$A$2:$C$45,2,FALSE))</f>
        <v>0</v>
      </c>
      <c r="AD236" s="63">
        <f>IF(ISBLANK($C236),0,VLOOKUP($C236,Listen!$A$2:$C$45,3,FALSE))</f>
        <v>0</v>
      </c>
      <c r="AE236" s="49">
        <f t="shared" si="68"/>
        <v>0</v>
      </c>
      <c r="AF236" s="49">
        <f t="shared" si="68"/>
        <v>0</v>
      </c>
      <c r="AG236" s="49">
        <f>IFERROR(IF(OR($V236&lt;&gt;"Ja",VLOOKUP($C236,Listen!$A$2:$F$45,5,0)="Nein",D236&lt;IF(C236="LNG Anbindungsanlagen gemäß separater Festlegung",2022,2023)),$AC236,$AA236),0)</f>
        <v>0</v>
      </c>
      <c r="AH236" s="49">
        <f>IFERROR(IF(OR($V236&lt;&gt;"Ja",VLOOKUP($C236,Listen!$A$2:$F$45,5,0)="Nein",D236&lt;IF(C236="LNG Anbindungsanlagen gemäß separater Festlegung",2022,2023)),$AC236,$AA236),0)</f>
        <v>0</v>
      </c>
      <c r="AI236" s="49">
        <f>IFERROR(IF(OR($W236&lt;&gt;"Ja",VLOOKUP($C236,Listen!$A$2:$F$45,6,0)="Nein"),$AC236,$AB236),0)</f>
        <v>0</v>
      </c>
      <c r="AJ236" s="49">
        <f>IFERROR(IF(OR($W236&lt;&gt;"Ja",VLOOKUP($C236,Listen!$A$2:$F$45,6,0)="Nein"),$AC236,$AB236),0)</f>
        <v>0</v>
      </c>
      <c r="AK236" s="49">
        <f>IFERROR(IF(OR($W236&lt;&gt;"Ja",VLOOKUP($C236,Listen!$A$2:$F$45,6,0)="Nein"),$AC236,$AB236),0)</f>
        <v>0</v>
      </c>
      <c r="AL236" s="51">
        <f t="shared" si="69"/>
        <v>0</v>
      </c>
      <c r="AM236" s="296">
        <f>IFERROR(IF(VLOOKUP($C236,Listen!$A$2:$F$45,6,0)="Ja",MAX(BC236:BD236),D_SAV!$BC236),0)</f>
        <v>0</v>
      </c>
      <c r="AN236" s="51">
        <f t="shared" si="70"/>
        <v>0</v>
      </c>
      <c r="AP236" s="304">
        <f t="shared" si="71"/>
        <v>0</v>
      </c>
      <c r="AQ236" s="304">
        <f t="shared" si="72"/>
        <v>0</v>
      </c>
      <c r="AR236" s="304">
        <f t="shared" si="73"/>
        <v>0</v>
      </c>
      <c r="AS236" s="304">
        <f t="shared" si="74"/>
        <v>0</v>
      </c>
      <c r="AT236" s="304">
        <f t="shared" si="75"/>
        <v>0</v>
      </c>
      <c r="AU236" s="304">
        <f t="shared" si="76"/>
        <v>0</v>
      </c>
      <c r="AV236" s="304">
        <f t="shared" si="77"/>
        <v>0</v>
      </c>
      <c r="AW236" s="304">
        <f t="shared" si="78"/>
        <v>0</v>
      </c>
      <c r="AX236" s="304">
        <f t="shared" si="79"/>
        <v>0</v>
      </c>
      <c r="AY236" s="304">
        <f t="shared" si="80"/>
        <v>0</v>
      </c>
      <c r="AZ236" s="304">
        <f t="shared" si="81"/>
        <v>0</v>
      </c>
      <c r="BA236" s="304">
        <f t="shared" si="82"/>
        <v>0</v>
      </c>
      <c r="BB236" s="304">
        <f t="shared" si="83"/>
        <v>0</v>
      </c>
      <c r="BC236" s="304">
        <f t="shared" si="84"/>
        <v>0</v>
      </c>
      <c r="BD236" s="304">
        <f t="shared" si="85"/>
        <v>0</v>
      </c>
      <c r="BE236" s="304">
        <f>IFERROR(IF(VLOOKUP($C236,Listen!$A$2:$F$45,6,0)="Ja",BB236-MAX(BC236:BD236),BB236-BC236),0)</f>
        <v>0</v>
      </c>
    </row>
    <row r="237" spans="1:57" x14ac:dyDescent="0.25">
      <c r="A237" s="320" t="str">
        <f>IF(AND(D237&lt;&gt;0,C237&lt;&gt;0,E237&lt;&gt;0),IF(B237&lt;&gt;0,CONCATENATE(B237,"-AGr",VLOOKUP(C237,Listen!$A$2:$D$45,4,FALSE),"-",D237,"-",E237,),CONCATENATE("AGr",VLOOKUP(C237,Listen!$A$2:$D$45,4,FALSE),"-",D237,"-",E237)),"keine vollständige ID")</f>
        <v>keine vollständige ID</v>
      </c>
      <c r="B237" s="301"/>
      <c r="C237" s="287"/>
      <c r="D237" s="34"/>
      <c r="E237" s="306"/>
      <c r="F237" s="116"/>
      <c r="G237" s="17"/>
      <c r="H237" s="17"/>
      <c r="I237" s="17"/>
      <c r="J237" s="17"/>
      <c r="K237" s="17"/>
      <c r="L237" s="17"/>
      <c r="M237" s="17"/>
      <c r="N237" s="17"/>
      <c r="O237" s="116"/>
      <c r="P237" s="117">
        <f>IF(D237&gt;A_Stammdaten!$B$12,0,SUM(G237,H237,J237,L237:M237)-SUM(I237,K237,N237:O237))</f>
        <v>0</v>
      </c>
      <c r="Q237" s="17"/>
      <c r="R237" s="17"/>
      <c r="S237" s="17"/>
      <c r="T237" s="17"/>
      <c r="U237" s="62">
        <f t="shared" si="65"/>
        <v>0</v>
      </c>
      <c r="V237" s="34"/>
      <c r="W237" s="34"/>
      <c r="X237" s="34"/>
      <c r="Y237" s="34"/>
      <c r="Z237" s="34"/>
      <c r="AA237" s="63" t="str">
        <f t="shared" si="66"/>
        <v>-</v>
      </c>
      <c r="AB237" s="63" t="str">
        <f t="shared" si="67"/>
        <v>-</v>
      </c>
      <c r="AC237" s="63">
        <f>IF(ISBLANK($C237),0,VLOOKUP($C237,Listen!$A$2:$C$45,2,FALSE))</f>
        <v>0</v>
      </c>
      <c r="AD237" s="63">
        <f>IF(ISBLANK($C237),0,VLOOKUP($C237,Listen!$A$2:$C$45,3,FALSE))</f>
        <v>0</v>
      </c>
      <c r="AE237" s="49">
        <f t="shared" si="68"/>
        <v>0</v>
      </c>
      <c r="AF237" s="49">
        <f t="shared" si="68"/>
        <v>0</v>
      </c>
      <c r="AG237" s="49">
        <f>IFERROR(IF(OR($V237&lt;&gt;"Ja",VLOOKUP($C237,Listen!$A$2:$F$45,5,0)="Nein",D237&lt;IF(C237="LNG Anbindungsanlagen gemäß separater Festlegung",2022,2023)),$AC237,$AA237),0)</f>
        <v>0</v>
      </c>
      <c r="AH237" s="49">
        <f>IFERROR(IF(OR($V237&lt;&gt;"Ja",VLOOKUP($C237,Listen!$A$2:$F$45,5,0)="Nein",D237&lt;IF(C237="LNG Anbindungsanlagen gemäß separater Festlegung",2022,2023)),$AC237,$AA237),0)</f>
        <v>0</v>
      </c>
      <c r="AI237" s="49">
        <f>IFERROR(IF(OR($W237&lt;&gt;"Ja",VLOOKUP($C237,Listen!$A$2:$F$45,6,0)="Nein"),$AC237,$AB237),0)</f>
        <v>0</v>
      </c>
      <c r="AJ237" s="49">
        <f>IFERROR(IF(OR($W237&lt;&gt;"Ja",VLOOKUP($C237,Listen!$A$2:$F$45,6,0)="Nein"),$AC237,$AB237),0)</f>
        <v>0</v>
      </c>
      <c r="AK237" s="49">
        <f>IFERROR(IF(OR($W237&lt;&gt;"Ja",VLOOKUP($C237,Listen!$A$2:$F$45,6,0)="Nein"),$AC237,$AB237),0)</f>
        <v>0</v>
      </c>
      <c r="AL237" s="51">
        <f t="shared" si="69"/>
        <v>0</v>
      </c>
      <c r="AM237" s="296">
        <f>IFERROR(IF(VLOOKUP($C237,Listen!$A$2:$F$45,6,0)="Ja",MAX(BC237:BD237),D_SAV!$BC237),0)</f>
        <v>0</v>
      </c>
      <c r="AN237" s="51">
        <f t="shared" si="70"/>
        <v>0</v>
      </c>
      <c r="AP237" s="304">
        <f t="shared" si="71"/>
        <v>0</v>
      </c>
      <c r="AQ237" s="304">
        <f t="shared" si="72"/>
        <v>0</v>
      </c>
      <c r="AR237" s="304">
        <f t="shared" si="73"/>
        <v>0</v>
      </c>
      <c r="AS237" s="304">
        <f t="shared" si="74"/>
        <v>0</v>
      </c>
      <c r="AT237" s="304">
        <f t="shared" si="75"/>
        <v>0</v>
      </c>
      <c r="AU237" s="304">
        <f t="shared" si="76"/>
        <v>0</v>
      </c>
      <c r="AV237" s="304">
        <f t="shared" si="77"/>
        <v>0</v>
      </c>
      <c r="AW237" s="304">
        <f t="shared" si="78"/>
        <v>0</v>
      </c>
      <c r="AX237" s="304">
        <f t="shared" si="79"/>
        <v>0</v>
      </c>
      <c r="AY237" s="304">
        <f t="shared" si="80"/>
        <v>0</v>
      </c>
      <c r="AZ237" s="304">
        <f t="shared" si="81"/>
        <v>0</v>
      </c>
      <c r="BA237" s="304">
        <f t="shared" si="82"/>
        <v>0</v>
      </c>
      <c r="BB237" s="304">
        <f t="shared" si="83"/>
        <v>0</v>
      </c>
      <c r="BC237" s="304">
        <f t="shared" si="84"/>
        <v>0</v>
      </c>
      <c r="BD237" s="304">
        <f t="shared" si="85"/>
        <v>0</v>
      </c>
      <c r="BE237" s="304">
        <f>IFERROR(IF(VLOOKUP($C237,Listen!$A$2:$F$45,6,0)="Ja",BB237-MAX(BC237:BD237),BB237-BC237),0)</f>
        <v>0</v>
      </c>
    </row>
    <row r="238" spans="1:57" x14ac:dyDescent="0.25">
      <c r="A238" s="320" t="str">
        <f>IF(AND(D238&lt;&gt;0,C238&lt;&gt;0,E238&lt;&gt;0),IF(B238&lt;&gt;0,CONCATENATE(B238,"-AGr",VLOOKUP(C238,Listen!$A$2:$D$45,4,FALSE),"-",D238,"-",E238,),CONCATENATE("AGr",VLOOKUP(C238,Listen!$A$2:$D$45,4,FALSE),"-",D238,"-",E238)),"keine vollständige ID")</f>
        <v>keine vollständige ID</v>
      </c>
      <c r="B238" s="301"/>
      <c r="C238" s="287"/>
      <c r="D238" s="34"/>
      <c r="E238" s="306"/>
      <c r="F238" s="116"/>
      <c r="G238" s="17"/>
      <c r="H238" s="17"/>
      <c r="I238" s="17"/>
      <c r="J238" s="17"/>
      <c r="K238" s="17"/>
      <c r="L238" s="17"/>
      <c r="M238" s="17"/>
      <c r="N238" s="17"/>
      <c r="O238" s="116"/>
      <c r="P238" s="117">
        <f>IF(D238&gt;A_Stammdaten!$B$12,0,SUM(G238,H238,J238,L238:M238)-SUM(I238,K238,N238:O238))</f>
        <v>0</v>
      </c>
      <c r="Q238" s="17"/>
      <c r="R238" s="17"/>
      <c r="S238" s="17"/>
      <c r="T238" s="17"/>
      <c r="U238" s="62">
        <f t="shared" si="65"/>
        <v>0</v>
      </c>
      <c r="V238" s="34"/>
      <c r="W238" s="34"/>
      <c r="X238" s="34"/>
      <c r="Y238" s="34"/>
      <c r="Z238" s="34"/>
      <c r="AA238" s="63" t="str">
        <f t="shared" si="66"/>
        <v>-</v>
      </c>
      <c r="AB238" s="63" t="str">
        <f t="shared" si="67"/>
        <v>-</v>
      </c>
      <c r="AC238" s="63">
        <f>IF(ISBLANK($C238),0,VLOOKUP($C238,Listen!$A$2:$C$45,2,FALSE))</f>
        <v>0</v>
      </c>
      <c r="AD238" s="63">
        <f>IF(ISBLANK($C238),0,VLOOKUP($C238,Listen!$A$2:$C$45,3,FALSE))</f>
        <v>0</v>
      </c>
      <c r="AE238" s="49">
        <f t="shared" si="68"/>
        <v>0</v>
      </c>
      <c r="AF238" s="49">
        <f t="shared" si="68"/>
        <v>0</v>
      </c>
      <c r="AG238" s="49">
        <f>IFERROR(IF(OR($V238&lt;&gt;"Ja",VLOOKUP($C238,Listen!$A$2:$F$45,5,0)="Nein",D238&lt;IF(C238="LNG Anbindungsanlagen gemäß separater Festlegung",2022,2023)),$AC238,$AA238),0)</f>
        <v>0</v>
      </c>
      <c r="AH238" s="49">
        <f>IFERROR(IF(OR($V238&lt;&gt;"Ja",VLOOKUP($C238,Listen!$A$2:$F$45,5,0)="Nein",D238&lt;IF(C238="LNG Anbindungsanlagen gemäß separater Festlegung",2022,2023)),$AC238,$AA238),0)</f>
        <v>0</v>
      </c>
      <c r="AI238" s="49">
        <f>IFERROR(IF(OR($W238&lt;&gt;"Ja",VLOOKUP($C238,Listen!$A$2:$F$45,6,0)="Nein"),$AC238,$AB238),0)</f>
        <v>0</v>
      </c>
      <c r="AJ238" s="49">
        <f>IFERROR(IF(OR($W238&lt;&gt;"Ja",VLOOKUP($C238,Listen!$A$2:$F$45,6,0)="Nein"),$AC238,$AB238),0)</f>
        <v>0</v>
      </c>
      <c r="AK238" s="49">
        <f>IFERROR(IF(OR($W238&lt;&gt;"Ja",VLOOKUP($C238,Listen!$A$2:$F$45,6,0)="Nein"),$AC238,$AB238),0)</f>
        <v>0</v>
      </c>
      <c r="AL238" s="51">
        <f t="shared" si="69"/>
        <v>0</v>
      </c>
      <c r="AM238" s="296">
        <f>IFERROR(IF(VLOOKUP($C238,Listen!$A$2:$F$45,6,0)="Ja",MAX(BC238:BD238),D_SAV!$BC238),0)</f>
        <v>0</v>
      </c>
      <c r="AN238" s="51">
        <f t="shared" si="70"/>
        <v>0</v>
      </c>
      <c r="AP238" s="304">
        <f t="shared" si="71"/>
        <v>0</v>
      </c>
      <c r="AQ238" s="304">
        <f t="shared" si="72"/>
        <v>0</v>
      </c>
      <c r="AR238" s="304">
        <f t="shared" si="73"/>
        <v>0</v>
      </c>
      <c r="AS238" s="304">
        <f t="shared" si="74"/>
        <v>0</v>
      </c>
      <c r="AT238" s="304">
        <f t="shared" si="75"/>
        <v>0</v>
      </c>
      <c r="AU238" s="304">
        <f t="shared" si="76"/>
        <v>0</v>
      </c>
      <c r="AV238" s="304">
        <f t="shared" si="77"/>
        <v>0</v>
      </c>
      <c r="AW238" s="304">
        <f t="shared" si="78"/>
        <v>0</v>
      </c>
      <c r="AX238" s="304">
        <f t="shared" si="79"/>
        <v>0</v>
      </c>
      <c r="AY238" s="304">
        <f t="shared" si="80"/>
        <v>0</v>
      </c>
      <c r="AZ238" s="304">
        <f t="shared" si="81"/>
        <v>0</v>
      </c>
      <c r="BA238" s="304">
        <f t="shared" si="82"/>
        <v>0</v>
      </c>
      <c r="BB238" s="304">
        <f t="shared" si="83"/>
        <v>0</v>
      </c>
      <c r="BC238" s="304">
        <f t="shared" si="84"/>
        <v>0</v>
      </c>
      <c r="BD238" s="304">
        <f t="shared" si="85"/>
        <v>0</v>
      </c>
      <c r="BE238" s="304">
        <f>IFERROR(IF(VLOOKUP($C238,Listen!$A$2:$F$45,6,0)="Ja",BB238-MAX(BC238:BD238),BB238-BC238),0)</f>
        <v>0</v>
      </c>
    </row>
    <row r="239" spans="1:57" x14ac:dyDescent="0.25">
      <c r="A239" s="320" t="str">
        <f>IF(AND(D239&lt;&gt;0,C239&lt;&gt;0,E239&lt;&gt;0),IF(B239&lt;&gt;0,CONCATENATE(B239,"-AGr",VLOOKUP(C239,Listen!$A$2:$D$45,4,FALSE),"-",D239,"-",E239,),CONCATENATE("AGr",VLOOKUP(C239,Listen!$A$2:$D$45,4,FALSE),"-",D239,"-",E239)),"keine vollständige ID")</f>
        <v>keine vollständige ID</v>
      </c>
      <c r="B239" s="301"/>
      <c r="C239" s="287"/>
      <c r="D239" s="34"/>
      <c r="E239" s="306"/>
      <c r="F239" s="116"/>
      <c r="G239" s="17"/>
      <c r="H239" s="17"/>
      <c r="I239" s="17"/>
      <c r="J239" s="17"/>
      <c r="K239" s="17"/>
      <c r="L239" s="17"/>
      <c r="M239" s="17"/>
      <c r="N239" s="17"/>
      <c r="O239" s="116"/>
      <c r="P239" s="117">
        <f>IF(D239&gt;A_Stammdaten!$B$12,0,SUM(G239,H239,J239,L239:M239)-SUM(I239,K239,N239:O239))</f>
        <v>0</v>
      </c>
      <c r="Q239" s="17"/>
      <c r="R239" s="17"/>
      <c r="S239" s="17"/>
      <c r="T239" s="17"/>
      <c r="U239" s="62">
        <f t="shared" si="65"/>
        <v>0</v>
      </c>
      <c r="V239" s="34"/>
      <c r="W239" s="34"/>
      <c r="X239" s="34"/>
      <c r="Y239" s="34"/>
      <c r="Z239" s="34"/>
      <c r="AA239" s="63" t="str">
        <f t="shared" si="66"/>
        <v>-</v>
      </c>
      <c r="AB239" s="63" t="str">
        <f t="shared" si="67"/>
        <v>-</v>
      </c>
      <c r="AC239" s="63">
        <f>IF(ISBLANK($C239),0,VLOOKUP($C239,Listen!$A$2:$C$45,2,FALSE))</f>
        <v>0</v>
      </c>
      <c r="AD239" s="63">
        <f>IF(ISBLANK($C239),0,VLOOKUP($C239,Listen!$A$2:$C$45,3,FALSE))</f>
        <v>0</v>
      </c>
      <c r="AE239" s="49">
        <f t="shared" si="68"/>
        <v>0</v>
      </c>
      <c r="AF239" s="49">
        <f t="shared" si="68"/>
        <v>0</v>
      </c>
      <c r="AG239" s="49">
        <f>IFERROR(IF(OR($V239&lt;&gt;"Ja",VLOOKUP($C239,Listen!$A$2:$F$45,5,0)="Nein",D239&lt;IF(C239="LNG Anbindungsanlagen gemäß separater Festlegung",2022,2023)),$AC239,$AA239),0)</f>
        <v>0</v>
      </c>
      <c r="AH239" s="49">
        <f>IFERROR(IF(OR($V239&lt;&gt;"Ja",VLOOKUP($C239,Listen!$A$2:$F$45,5,0)="Nein",D239&lt;IF(C239="LNG Anbindungsanlagen gemäß separater Festlegung",2022,2023)),$AC239,$AA239),0)</f>
        <v>0</v>
      </c>
      <c r="AI239" s="49">
        <f>IFERROR(IF(OR($W239&lt;&gt;"Ja",VLOOKUP($C239,Listen!$A$2:$F$45,6,0)="Nein"),$AC239,$AB239),0)</f>
        <v>0</v>
      </c>
      <c r="AJ239" s="49">
        <f>IFERROR(IF(OR($W239&lt;&gt;"Ja",VLOOKUP($C239,Listen!$A$2:$F$45,6,0)="Nein"),$AC239,$AB239),0)</f>
        <v>0</v>
      </c>
      <c r="AK239" s="49">
        <f>IFERROR(IF(OR($W239&lt;&gt;"Ja",VLOOKUP($C239,Listen!$A$2:$F$45,6,0)="Nein"),$AC239,$AB239),0)</f>
        <v>0</v>
      </c>
      <c r="AL239" s="51">
        <f t="shared" si="69"/>
        <v>0</v>
      </c>
      <c r="AM239" s="296">
        <f>IFERROR(IF(VLOOKUP($C239,Listen!$A$2:$F$45,6,0)="Ja",MAX(BC239:BD239),D_SAV!$BC239),0)</f>
        <v>0</v>
      </c>
      <c r="AN239" s="51">
        <f t="shared" si="70"/>
        <v>0</v>
      </c>
      <c r="AP239" s="304">
        <f t="shared" si="71"/>
        <v>0</v>
      </c>
      <c r="AQ239" s="304">
        <f t="shared" si="72"/>
        <v>0</v>
      </c>
      <c r="AR239" s="304">
        <f t="shared" si="73"/>
        <v>0</v>
      </c>
      <c r="AS239" s="304">
        <f t="shared" si="74"/>
        <v>0</v>
      </c>
      <c r="AT239" s="304">
        <f t="shared" si="75"/>
        <v>0</v>
      </c>
      <c r="AU239" s="304">
        <f t="shared" si="76"/>
        <v>0</v>
      </c>
      <c r="AV239" s="304">
        <f t="shared" si="77"/>
        <v>0</v>
      </c>
      <c r="AW239" s="304">
        <f t="shared" si="78"/>
        <v>0</v>
      </c>
      <c r="AX239" s="304">
        <f t="shared" si="79"/>
        <v>0</v>
      </c>
      <c r="AY239" s="304">
        <f t="shared" si="80"/>
        <v>0</v>
      </c>
      <c r="AZ239" s="304">
        <f t="shared" si="81"/>
        <v>0</v>
      </c>
      <c r="BA239" s="304">
        <f t="shared" si="82"/>
        <v>0</v>
      </c>
      <c r="BB239" s="304">
        <f t="shared" si="83"/>
        <v>0</v>
      </c>
      <c r="BC239" s="304">
        <f t="shared" si="84"/>
        <v>0</v>
      </c>
      <c r="BD239" s="304">
        <f t="shared" si="85"/>
        <v>0</v>
      </c>
      <c r="BE239" s="304">
        <f>IFERROR(IF(VLOOKUP($C239,Listen!$A$2:$F$45,6,0)="Ja",BB239-MAX(BC239:BD239),BB239-BC239),0)</f>
        <v>0</v>
      </c>
    </row>
    <row r="240" spans="1:57" x14ac:dyDescent="0.25">
      <c r="A240" s="320" t="str">
        <f>IF(AND(D240&lt;&gt;0,C240&lt;&gt;0,E240&lt;&gt;0),IF(B240&lt;&gt;0,CONCATENATE(B240,"-AGr",VLOOKUP(C240,Listen!$A$2:$D$45,4,FALSE),"-",D240,"-",E240,),CONCATENATE("AGr",VLOOKUP(C240,Listen!$A$2:$D$45,4,FALSE),"-",D240,"-",E240)),"keine vollständige ID")</f>
        <v>keine vollständige ID</v>
      </c>
      <c r="B240" s="301"/>
      <c r="C240" s="287"/>
      <c r="D240" s="34"/>
      <c r="E240" s="306"/>
      <c r="F240" s="116"/>
      <c r="G240" s="17"/>
      <c r="H240" s="17"/>
      <c r="I240" s="17"/>
      <c r="J240" s="17"/>
      <c r="K240" s="17"/>
      <c r="L240" s="17"/>
      <c r="M240" s="17"/>
      <c r="N240" s="17"/>
      <c r="O240" s="116"/>
      <c r="P240" s="117">
        <f>IF(D240&gt;A_Stammdaten!$B$12,0,SUM(G240,H240,J240,L240:M240)-SUM(I240,K240,N240:O240))</f>
        <v>0</v>
      </c>
      <c r="Q240" s="17"/>
      <c r="R240" s="17"/>
      <c r="S240" s="17"/>
      <c r="T240" s="17"/>
      <c r="U240" s="62">
        <f t="shared" si="65"/>
        <v>0</v>
      </c>
      <c r="V240" s="34"/>
      <c r="W240" s="34"/>
      <c r="X240" s="34"/>
      <c r="Y240" s="34"/>
      <c r="Z240" s="34"/>
      <c r="AA240" s="63" t="str">
        <f t="shared" si="66"/>
        <v>-</v>
      </c>
      <c r="AB240" s="63" t="str">
        <f t="shared" si="67"/>
        <v>-</v>
      </c>
      <c r="AC240" s="63">
        <f>IF(ISBLANK($C240),0,VLOOKUP($C240,Listen!$A$2:$C$45,2,FALSE))</f>
        <v>0</v>
      </c>
      <c r="AD240" s="63">
        <f>IF(ISBLANK($C240),0,VLOOKUP($C240,Listen!$A$2:$C$45,3,FALSE))</f>
        <v>0</v>
      </c>
      <c r="AE240" s="49">
        <f t="shared" si="68"/>
        <v>0</v>
      </c>
      <c r="AF240" s="49">
        <f t="shared" si="68"/>
        <v>0</v>
      </c>
      <c r="AG240" s="49">
        <f>IFERROR(IF(OR($V240&lt;&gt;"Ja",VLOOKUP($C240,Listen!$A$2:$F$45,5,0)="Nein",D240&lt;IF(C240="LNG Anbindungsanlagen gemäß separater Festlegung",2022,2023)),$AC240,$AA240),0)</f>
        <v>0</v>
      </c>
      <c r="AH240" s="49">
        <f>IFERROR(IF(OR($V240&lt;&gt;"Ja",VLOOKUP($C240,Listen!$A$2:$F$45,5,0)="Nein",D240&lt;IF(C240="LNG Anbindungsanlagen gemäß separater Festlegung",2022,2023)),$AC240,$AA240),0)</f>
        <v>0</v>
      </c>
      <c r="AI240" s="49">
        <f>IFERROR(IF(OR($W240&lt;&gt;"Ja",VLOOKUP($C240,Listen!$A$2:$F$45,6,0)="Nein"),$AC240,$AB240),0)</f>
        <v>0</v>
      </c>
      <c r="AJ240" s="49">
        <f>IFERROR(IF(OR($W240&lt;&gt;"Ja",VLOOKUP($C240,Listen!$A$2:$F$45,6,0)="Nein"),$AC240,$AB240),0)</f>
        <v>0</v>
      </c>
      <c r="AK240" s="49">
        <f>IFERROR(IF(OR($W240&lt;&gt;"Ja",VLOOKUP($C240,Listen!$A$2:$F$45,6,0)="Nein"),$AC240,$AB240),0)</f>
        <v>0</v>
      </c>
      <c r="AL240" s="51">
        <f t="shared" si="69"/>
        <v>0</v>
      </c>
      <c r="AM240" s="296">
        <f>IFERROR(IF(VLOOKUP($C240,Listen!$A$2:$F$45,6,0)="Ja",MAX(BC240:BD240),D_SAV!$BC240),0)</f>
        <v>0</v>
      </c>
      <c r="AN240" s="51">
        <f t="shared" si="70"/>
        <v>0</v>
      </c>
      <c r="AP240" s="304">
        <f t="shared" si="71"/>
        <v>0</v>
      </c>
      <c r="AQ240" s="304">
        <f t="shared" si="72"/>
        <v>0</v>
      </c>
      <c r="AR240" s="304">
        <f t="shared" si="73"/>
        <v>0</v>
      </c>
      <c r="AS240" s="304">
        <f t="shared" si="74"/>
        <v>0</v>
      </c>
      <c r="AT240" s="304">
        <f t="shared" si="75"/>
        <v>0</v>
      </c>
      <c r="AU240" s="304">
        <f t="shared" si="76"/>
        <v>0</v>
      </c>
      <c r="AV240" s="304">
        <f t="shared" si="77"/>
        <v>0</v>
      </c>
      <c r="AW240" s="304">
        <f t="shared" si="78"/>
        <v>0</v>
      </c>
      <c r="AX240" s="304">
        <f t="shared" si="79"/>
        <v>0</v>
      </c>
      <c r="AY240" s="304">
        <f t="shared" si="80"/>
        <v>0</v>
      </c>
      <c r="AZ240" s="304">
        <f t="shared" si="81"/>
        <v>0</v>
      </c>
      <c r="BA240" s="304">
        <f t="shared" si="82"/>
        <v>0</v>
      </c>
      <c r="BB240" s="304">
        <f t="shared" si="83"/>
        <v>0</v>
      </c>
      <c r="BC240" s="304">
        <f t="shared" si="84"/>
        <v>0</v>
      </c>
      <c r="BD240" s="304">
        <f t="shared" si="85"/>
        <v>0</v>
      </c>
      <c r="BE240" s="304">
        <f>IFERROR(IF(VLOOKUP($C240,Listen!$A$2:$F$45,6,0)="Ja",BB240-MAX(BC240:BD240),BB240-BC240),0)</f>
        <v>0</v>
      </c>
    </row>
    <row r="241" spans="1:57" x14ac:dyDescent="0.25">
      <c r="A241" s="320" t="str">
        <f>IF(AND(D241&lt;&gt;0,C241&lt;&gt;0,E241&lt;&gt;0),IF(B241&lt;&gt;0,CONCATENATE(B241,"-AGr",VLOOKUP(C241,Listen!$A$2:$D$45,4,FALSE),"-",D241,"-",E241,),CONCATENATE("AGr",VLOOKUP(C241,Listen!$A$2:$D$45,4,FALSE),"-",D241,"-",E241)),"keine vollständige ID")</f>
        <v>keine vollständige ID</v>
      </c>
      <c r="B241" s="301"/>
      <c r="C241" s="287"/>
      <c r="D241" s="34"/>
      <c r="E241" s="306"/>
      <c r="F241" s="116"/>
      <c r="G241" s="17"/>
      <c r="H241" s="17"/>
      <c r="I241" s="17"/>
      <c r="J241" s="17"/>
      <c r="K241" s="17"/>
      <c r="L241" s="17"/>
      <c r="M241" s="17"/>
      <c r="N241" s="17"/>
      <c r="O241" s="116"/>
      <c r="P241" s="117">
        <f>IF(D241&gt;A_Stammdaten!$B$12,0,SUM(G241,H241,J241,L241:M241)-SUM(I241,K241,N241:O241))</f>
        <v>0</v>
      </c>
      <c r="Q241" s="17"/>
      <c r="R241" s="17"/>
      <c r="S241" s="17"/>
      <c r="T241" s="17"/>
      <c r="U241" s="62">
        <f t="shared" si="65"/>
        <v>0</v>
      </c>
      <c r="V241" s="34"/>
      <c r="W241" s="34"/>
      <c r="X241" s="34"/>
      <c r="Y241" s="34"/>
      <c r="Z241" s="34"/>
      <c r="AA241" s="63" t="str">
        <f t="shared" si="66"/>
        <v>-</v>
      </c>
      <c r="AB241" s="63" t="str">
        <f t="shared" si="67"/>
        <v>-</v>
      </c>
      <c r="AC241" s="63">
        <f>IF(ISBLANK($C241),0,VLOOKUP($C241,Listen!$A$2:$C$45,2,FALSE))</f>
        <v>0</v>
      </c>
      <c r="AD241" s="63">
        <f>IF(ISBLANK($C241),0,VLOOKUP($C241,Listen!$A$2:$C$45,3,FALSE))</f>
        <v>0</v>
      </c>
      <c r="AE241" s="49">
        <f t="shared" si="68"/>
        <v>0</v>
      </c>
      <c r="AF241" s="49">
        <f t="shared" si="68"/>
        <v>0</v>
      </c>
      <c r="AG241" s="49">
        <f>IFERROR(IF(OR($V241&lt;&gt;"Ja",VLOOKUP($C241,Listen!$A$2:$F$45,5,0)="Nein",D241&lt;IF(C241="LNG Anbindungsanlagen gemäß separater Festlegung",2022,2023)),$AC241,$AA241),0)</f>
        <v>0</v>
      </c>
      <c r="AH241" s="49">
        <f>IFERROR(IF(OR($V241&lt;&gt;"Ja",VLOOKUP($C241,Listen!$A$2:$F$45,5,0)="Nein",D241&lt;IF(C241="LNG Anbindungsanlagen gemäß separater Festlegung",2022,2023)),$AC241,$AA241),0)</f>
        <v>0</v>
      </c>
      <c r="AI241" s="49">
        <f>IFERROR(IF(OR($W241&lt;&gt;"Ja",VLOOKUP($C241,Listen!$A$2:$F$45,6,0)="Nein"),$AC241,$AB241),0)</f>
        <v>0</v>
      </c>
      <c r="AJ241" s="49">
        <f>IFERROR(IF(OR($W241&lt;&gt;"Ja",VLOOKUP($C241,Listen!$A$2:$F$45,6,0)="Nein"),$AC241,$AB241),0)</f>
        <v>0</v>
      </c>
      <c r="AK241" s="49">
        <f>IFERROR(IF(OR($W241&lt;&gt;"Ja",VLOOKUP($C241,Listen!$A$2:$F$45,6,0)="Nein"),$AC241,$AB241),0)</f>
        <v>0</v>
      </c>
      <c r="AL241" s="51">
        <f t="shared" si="69"/>
        <v>0</v>
      </c>
      <c r="AM241" s="296">
        <f>IFERROR(IF(VLOOKUP($C241,Listen!$A$2:$F$45,6,0)="Ja",MAX(BC241:BD241),D_SAV!$BC241),0)</f>
        <v>0</v>
      </c>
      <c r="AN241" s="51">
        <f t="shared" si="70"/>
        <v>0</v>
      </c>
      <c r="AP241" s="304">
        <f t="shared" si="71"/>
        <v>0</v>
      </c>
      <c r="AQ241" s="304">
        <f t="shared" si="72"/>
        <v>0</v>
      </c>
      <c r="AR241" s="304">
        <f t="shared" si="73"/>
        <v>0</v>
      </c>
      <c r="AS241" s="304">
        <f t="shared" si="74"/>
        <v>0</v>
      </c>
      <c r="AT241" s="304">
        <f t="shared" si="75"/>
        <v>0</v>
      </c>
      <c r="AU241" s="304">
        <f t="shared" si="76"/>
        <v>0</v>
      </c>
      <c r="AV241" s="304">
        <f t="shared" si="77"/>
        <v>0</v>
      </c>
      <c r="AW241" s="304">
        <f t="shared" si="78"/>
        <v>0</v>
      </c>
      <c r="AX241" s="304">
        <f t="shared" si="79"/>
        <v>0</v>
      </c>
      <c r="AY241" s="304">
        <f t="shared" si="80"/>
        <v>0</v>
      </c>
      <c r="AZ241" s="304">
        <f t="shared" si="81"/>
        <v>0</v>
      </c>
      <c r="BA241" s="304">
        <f t="shared" si="82"/>
        <v>0</v>
      </c>
      <c r="BB241" s="304">
        <f t="shared" si="83"/>
        <v>0</v>
      </c>
      <c r="BC241" s="304">
        <f t="shared" si="84"/>
        <v>0</v>
      </c>
      <c r="BD241" s="304">
        <f t="shared" si="85"/>
        <v>0</v>
      </c>
      <c r="BE241" s="304">
        <f>IFERROR(IF(VLOOKUP($C241,Listen!$A$2:$F$45,6,0)="Ja",BB241-MAX(BC241:BD241),BB241-BC241),0)</f>
        <v>0</v>
      </c>
    </row>
    <row r="242" spans="1:57" x14ac:dyDescent="0.25">
      <c r="A242" s="320" t="str">
        <f>IF(AND(D242&lt;&gt;0,C242&lt;&gt;0,E242&lt;&gt;0),IF(B242&lt;&gt;0,CONCATENATE(B242,"-AGr",VLOOKUP(C242,Listen!$A$2:$D$45,4,FALSE),"-",D242,"-",E242,),CONCATENATE("AGr",VLOOKUP(C242,Listen!$A$2:$D$45,4,FALSE),"-",D242,"-",E242)),"keine vollständige ID")</f>
        <v>keine vollständige ID</v>
      </c>
      <c r="B242" s="301"/>
      <c r="C242" s="287"/>
      <c r="D242" s="34"/>
      <c r="E242" s="306"/>
      <c r="F242" s="116"/>
      <c r="G242" s="17"/>
      <c r="H242" s="17"/>
      <c r="I242" s="17"/>
      <c r="J242" s="17"/>
      <c r="K242" s="17"/>
      <c r="L242" s="17"/>
      <c r="M242" s="17"/>
      <c r="N242" s="17"/>
      <c r="O242" s="116"/>
      <c r="P242" s="117">
        <f>IF(D242&gt;A_Stammdaten!$B$12,0,SUM(G242,H242,J242,L242:M242)-SUM(I242,K242,N242:O242))</f>
        <v>0</v>
      </c>
      <c r="Q242" s="17"/>
      <c r="R242" s="17"/>
      <c r="S242" s="17"/>
      <c r="T242" s="17"/>
      <c r="U242" s="62">
        <f t="shared" si="65"/>
        <v>0</v>
      </c>
      <c r="V242" s="34"/>
      <c r="W242" s="34"/>
      <c r="X242" s="34"/>
      <c r="Y242" s="34"/>
      <c r="Z242" s="34"/>
      <c r="AA242" s="63" t="str">
        <f t="shared" si="66"/>
        <v>-</v>
      </c>
      <c r="AB242" s="63" t="str">
        <f t="shared" si="67"/>
        <v>-</v>
      </c>
      <c r="AC242" s="63">
        <f>IF(ISBLANK($C242),0,VLOOKUP($C242,Listen!$A$2:$C$45,2,FALSE))</f>
        <v>0</v>
      </c>
      <c r="AD242" s="63">
        <f>IF(ISBLANK($C242),0,VLOOKUP($C242,Listen!$A$2:$C$45,3,FALSE))</f>
        <v>0</v>
      </c>
      <c r="AE242" s="49">
        <f t="shared" si="68"/>
        <v>0</v>
      </c>
      <c r="AF242" s="49">
        <f t="shared" si="68"/>
        <v>0</v>
      </c>
      <c r="AG242" s="49">
        <f>IFERROR(IF(OR($V242&lt;&gt;"Ja",VLOOKUP($C242,Listen!$A$2:$F$45,5,0)="Nein",D242&lt;IF(C242="LNG Anbindungsanlagen gemäß separater Festlegung",2022,2023)),$AC242,$AA242),0)</f>
        <v>0</v>
      </c>
      <c r="AH242" s="49">
        <f>IFERROR(IF(OR($V242&lt;&gt;"Ja",VLOOKUP($C242,Listen!$A$2:$F$45,5,0)="Nein",D242&lt;IF(C242="LNG Anbindungsanlagen gemäß separater Festlegung",2022,2023)),$AC242,$AA242),0)</f>
        <v>0</v>
      </c>
      <c r="AI242" s="49">
        <f>IFERROR(IF(OR($W242&lt;&gt;"Ja",VLOOKUP($C242,Listen!$A$2:$F$45,6,0)="Nein"),$AC242,$AB242),0)</f>
        <v>0</v>
      </c>
      <c r="AJ242" s="49">
        <f>IFERROR(IF(OR($W242&lt;&gt;"Ja",VLOOKUP($C242,Listen!$A$2:$F$45,6,0)="Nein"),$AC242,$AB242),0)</f>
        <v>0</v>
      </c>
      <c r="AK242" s="49">
        <f>IFERROR(IF(OR($W242&lt;&gt;"Ja",VLOOKUP($C242,Listen!$A$2:$F$45,6,0)="Nein"),$AC242,$AB242),0)</f>
        <v>0</v>
      </c>
      <c r="AL242" s="51">
        <f t="shared" si="69"/>
        <v>0</v>
      </c>
      <c r="AM242" s="296">
        <f>IFERROR(IF(VLOOKUP($C242,Listen!$A$2:$F$45,6,0)="Ja",MAX(BC242:BD242),D_SAV!$BC242),0)</f>
        <v>0</v>
      </c>
      <c r="AN242" s="51">
        <f t="shared" si="70"/>
        <v>0</v>
      </c>
      <c r="AP242" s="304">
        <f t="shared" si="71"/>
        <v>0</v>
      </c>
      <c r="AQ242" s="304">
        <f t="shared" si="72"/>
        <v>0</v>
      </c>
      <c r="AR242" s="304">
        <f t="shared" si="73"/>
        <v>0</v>
      </c>
      <c r="AS242" s="304">
        <f t="shared" si="74"/>
        <v>0</v>
      </c>
      <c r="AT242" s="304">
        <f t="shared" si="75"/>
        <v>0</v>
      </c>
      <c r="AU242" s="304">
        <f t="shared" si="76"/>
        <v>0</v>
      </c>
      <c r="AV242" s="304">
        <f t="shared" si="77"/>
        <v>0</v>
      </c>
      <c r="AW242" s="304">
        <f t="shared" si="78"/>
        <v>0</v>
      </c>
      <c r="AX242" s="304">
        <f t="shared" si="79"/>
        <v>0</v>
      </c>
      <c r="AY242" s="304">
        <f t="shared" si="80"/>
        <v>0</v>
      </c>
      <c r="AZ242" s="304">
        <f t="shared" si="81"/>
        <v>0</v>
      </c>
      <c r="BA242" s="304">
        <f t="shared" si="82"/>
        <v>0</v>
      </c>
      <c r="BB242" s="304">
        <f t="shared" si="83"/>
        <v>0</v>
      </c>
      <c r="BC242" s="304">
        <f t="shared" si="84"/>
        <v>0</v>
      </c>
      <c r="BD242" s="304">
        <f t="shared" si="85"/>
        <v>0</v>
      </c>
      <c r="BE242" s="304">
        <f>IFERROR(IF(VLOOKUP($C242,Listen!$A$2:$F$45,6,0)="Ja",BB242-MAX(BC242:BD242),BB242-BC242),0)</f>
        <v>0</v>
      </c>
    </row>
    <row r="243" spans="1:57" x14ac:dyDescent="0.25">
      <c r="A243" s="320" t="str">
        <f>IF(AND(D243&lt;&gt;0,C243&lt;&gt;0,E243&lt;&gt;0),IF(B243&lt;&gt;0,CONCATENATE(B243,"-AGr",VLOOKUP(C243,Listen!$A$2:$D$45,4,FALSE),"-",D243,"-",E243,),CONCATENATE("AGr",VLOOKUP(C243,Listen!$A$2:$D$45,4,FALSE),"-",D243,"-",E243)),"keine vollständige ID")</f>
        <v>keine vollständige ID</v>
      </c>
      <c r="B243" s="301"/>
      <c r="C243" s="287"/>
      <c r="D243" s="34"/>
      <c r="E243" s="306"/>
      <c r="F243" s="116"/>
      <c r="G243" s="17"/>
      <c r="H243" s="17"/>
      <c r="I243" s="17"/>
      <c r="J243" s="17"/>
      <c r="K243" s="17"/>
      <c r="L243" s="17"/>
      <c r="M243" s="17"/>
      <c r="N243" s="17"/>
      <c r="O243" s="116"/>
      <c r="P243" s="117">
        <f>IF(D243&gt;A_Stammdaten!$B$12,0,SUM(G243,H243,J243,L243:M243)-SUM(I243,K243,N243:O243))</f>
        <v>0</v>
      </c>
      <c r="Q243" s="17"/>
      <c r="R243" s="17"/>
      <c r="S243" s="17"/>
      <c r="T243" s="17"/>
      <c r="U243" s="62">
        <f t="shared" si="65"/>
        <v>0</v>
      </c>
      <c r="V243" s="34"/>
      <c r="W243" s="34"/>
      <c r="X243" s="34"/>
      <c r="Y243" s="34"/>
      <c r="Z243" s="34"/>
      <c r="AA243" s="63" t="str">
        <f t="shared" si="66"/>
        <v>-</v>
      </c>
      <c r="AB243" s="63" t="str">
        <f t="shared" si="67"/>
        <v>-</v>
      </c>
      <c r="AC243" s="63">
        <f>IF(ISBLANK($C243),0,VLOOKUP($C243,Listen!$A$2:$C$45,2,FALSE))</f>
        <v>0</v>
      </c>
      <c r="AD243" s="63">
        <f>IF(ISBLANK($C243),0,VLOOKUP($C243,Listen!$A$2:$C$45,3,FALSE))</f>
        <v>0</v>
      </c>
      <c r="AE243" s="49">
        <f t="shared" si="68"/>
        <v>0</v>
      </c>
      <c r="AF243" s="49">
        <f t="shared" si="68"/>
        <v>0</v>
      </c>
      <c r="AG243" s="49">
        <f>IFERROR(IF(OR($V243&lt;&gt;"Ja",VLOOKUP($C243,Listen!$A$2:$F$45,5,0)="Nein",D243&lt;IF(C243="LNG Anbindungsanlagen gemäß separater Festlegung",2022,2023)),$AC243,$AA243),0)</f>
        <v>0</v>
      </c>
      <c r="AH243" s="49">
        <f>IFERROR(IF(OR($V243&lt;&gt;"Ja",VLOOKUP($C243,Listen!$A$2:$F$45,5,0)="Nein",D243&lt;IF(C243="LNG Anbindungsanlagen gemäß separater Festlegung",2022,2023)),$AC243,$AA243),0)</f>
        <v>0</v>
      </c>
      <c r="AI243" s="49">
        <f>IFERROR(IF(OR($W243&lt;&gt;"Ja",VLOOKUP($C243,Listen!$A$2:$F$45,6,0)="Nein"),$AC243,$AB243),0)</f>
        <v>0</v>
      </c>
      <c r="AJ243" s="49">
        <f>IFERROR(IF(OR($W243&lt;&gt;"Ja",VLOOKUP($C243,Listen!$A$2:$F$45,6,0)="Nein"),$AC243,$AB243),0)</f>
        <v>0</v>
      </c>
      <c r="AK243" s="49">
        <f>IFERROR(IF(OR($W243&lt;&gt;"Ja",VLOOKUP($C243,Listen!$A$2:$F$45,6,0)="Nein"),$AC243,$AB243),0)</f>
        <v>0</v>
      </c>
      <c r="AL243" s="51">
        <f t="shared" si="69"/>
        <v>0</v>
      </c>
      <c r="AM243" s="296">
        <f>IFERROR(IF(VLOOKUP($C243,Listen!$A$2:$F$45,6,0)="Ja",MAX(BC243:BD243),D_SAV!$BC243),0)</f>
        <v>0</v>
      </c>
      <c r="AN243" s="51">
        <f t="shared" si="70"/>
        <v>0</v>
      </c>
      <c r="AP243" s="304">
        <f t="shared" si="71"/>
        <v>0</v>
      </c>
      <c r="AQ243" s="304">
        <f t="shared" si="72"/>
        <v>0</v>
      </c>
      <c r="AR243" s="304">
        <f t="shared" si="73"/>
        <v>0</v>
      </c>
      <c r="AS243" s="304">
        <f t="shared" si="74"/>
        <v>0</v>
      </c>
      <c r="AT243" s="304">
        <f t="shared" si="75"/>
        <v>0</v>
      </c>
      <c r="AU243" s="304">
        <f t="shared" si="76"/>
        <v>0</v>
      </c>
      <c r="AV243" s="304">
        <f t="shared" si="77"/>
        <v>0</v>
      </c>
      <c r="AW243" s="304">
        <f t="shared" si="78"/>
        <v>0</v>
      </c>
      <c r="AX243" s="304">
        <f t="shared" si="79"/>
        <v>0</v>
      </c>
      <c r="AY243" s="304">
        <f t="shared" si="80"/>
        <v>0</v>
      </c>
      <c r="AZ243" s="304">
        <f t="shared" si="81"/>
        <v>0</v>
      </c>
      <c r="BA243" s="304">
        <f t="shared" si="82"/>
        <v>0</v>
      </c>
      <c r="BB243" s="304">
        <f t="shared" si="83"/>
        <v>0</v>
      </c>
      <c r="BC243" s="304">
        <f t="shared" si="84"/>
        <v>0</v>
      </c>
      <c r="BD243" s="304">
        <f t="shared" si="85"/>
        <v>0</v>
      </c>
      <c r="BE243" s="304">
        <f>IFERROR(IF(VLOOKUP($C243,Listen!$A$2:$F$45,6,0)="Ja",BB243-MAX(BC243:BD243),BB243-BC243),0)</f>
        <v>0</v>
      </c>
    </row>
    <row r="244" spans="1:57" x14ac:dyDescent="0.25">
      <c r="A244" s="320" t="str">
        <f>IF(AND(D244&lt;&gt;0,C244&lt;&gt;0,E244&lt;&gt;0),IF(B244&lt;&gt;0,CONCATENATE(B244,"-AGr",VLOOKUP(C244,Listen!$A$2:$D$45,4,FALSE),"-",D244,"-",E244,),CONCATENATE("AGr",VLOOKUP(C244,Listen!$A$2:$D$45,4,FALSE),"-",D244,"-",E244)),"keine vollständige ID")</f>
        <v>keine vollständige ID</v>
      </c>
      <c r="B244" s="301"/>
      <c r="C244" s="287"/>
      <c r="D244" s="34"/>
      <c r="E244" s="306"/>
      <c r="F244" s="116"/>
      <c r="G244" s="17"/>
      <c r="H244" s="17"/>
      <c r="I244" s="17"/>
      <c r="J244" s="17"/>
      <c r="K244" s="17"/>
      <c r="L244" s="17"/>
      <c r="M244" s="17"/>
      <c r="N244" s="17"/>
      <c r="O244" s="116"/>
      <c r="P244" s="117">
        <f>IF(D244&gt;A_Stammdaten!$B$12,0,SUM(G244,H244,J244,L244:M244)-SUM(I244,K244,N244:O244))</f>
        <v>0</v>
      </c>
      <c r="Q244" s="17"/>
      <c r="R244" s="17"/>
      <c r="S244" s="17"/>
      <c r="T244" s="17"/>
      <c r="U244" s="62">
        <f t="shared" si="65"/>
        <v>0</v>
      </c>
      <c r="V244" s="34"/>
      <c r="W244" s="34"/>
      <c r="X244" s="34"/>
      <c r="Y244" s="34"/>
      <c r="Z244" s="34"/>
      <c r="AA244" s="63" t="str">
        <f t="shared" si="66"/>
        <v>-</v>
      </c>
      <c r="AB244" s="63" t="str">
        <f t="shared" si="67"/>
        <v>-</v>
      </c>
      <c r="AC244" s="63">
        <f>IF(ISBLANK($C244),0,VLOOKUP($C244,Listen!$A$2:$C$45,2,FALSE))</f>
        <v>0</v>
      </c>
      <c r="AD244" s="63">
        <f>IF(ISBLANK($C244),0,VLOOKUP($C244,Listen!$A$2:$C$45,3,FALSE))</f>
        <v>0</v>
      </c>
      <c r="AE244" s="49">
        <f t="shared" si="68"/>
        <v>0</v>
      </c>
      <c r="AF244" s="49">
        <f t="shared" si="68"/>
        <v>0</v>
      </c>
      <c r="AG244" s="49">
        <f>IFERROR(IF(OR($V244&lt;&gt;"Ja",VLOOKUP($C244,Listen!$A$2:$F$45,5,0)="Nein",D244&lt;IF(C244="LNG Anbindungsanlagen gemäß separater Festlegung",2022,2023)),$AC244,$AA244),0)</f>
        <v>0</v>
      </c>
      <c r="AH244" s="49">
        <f>IFERROR(IF(OR($V244&lt;&gt;"Ja",VLOOKUP($C244,Listen!$A$2:$F$45,5,0)="Nein",D244&lt;IF(C244="LNG Anbindungsanlagen gemäß separater Festlegung",2022,2023)),$AC244,$AA244),0)</f>
        <v>0</v>
      </c>
      <c r="AI244" s="49">
        <f>IFERROR(IF(OR($W244&lt;&gt;"Ja",VLOOKUP($C244,Listen!$A$2:$F$45,6,0)="Nein"),$AC244,$AB244),0)</f>
        <v>0</v>
      </c>
      <c r="AJ244" s="49">
        <f>IFERROR(IF(OR($W244&lt;&gt;"Ja",VLOOKUP($C244,Listen!$A$2:$F$45,6,0)="Nein"),$AC244,$AB244),0)</f>
        <v>0</v>
      </c>
      <c r="AK244" s="49">
        <f>IFERROR(IF(OR($W244&lt;&gt;"Ja",VLOOKUP($C244,Listen!$A$2:$F$45,6,0)="Nein"),$AC244,$AB244),0)</f>
        <v>0</v>
      </c>
      <c r="AL244" s="51">
        <f t="shared" si="69"/>
        <v>0</v>
      </c>
      <c r="AM244" s="296">
        <f>IFERROR(IF(VLOOKUP($C244,Listen!$A$2:$F$45,6,0)="Ja",MAX(BC244:BD244),D_SAV!$BC244),0)</f>
        <v>0</v>
      </c>
      <c r="AN244" s="51">
        <f t="shared" si="70"/>
        <v>0</v>
      </c>
      <c r="AP244" s="304">
        <f t="shared" si="71"/>
        <v>0</v>
      </c>
      <c r="AQ244" s="304">
        <f t="shared" si="72"/>
        <v>0</v>
      </c>
      <c r="AR244" s="304">
        <f t="shared" si="73"/>
        <v>0</v>
      </c>
      <c r="AS244" s="304">
        <f t="shared" si="74"/>
        <v>0</v>
      </c>
      <c r="AT244" s="304">
        <f t="shared" si="75"/>
        <v>0</v>
      </c>
      <c r="AU244" s="304">
        <f t="shared" si="76"/>
        <v>0</v>
      </c>
      <c r="AV244" s="304">
        <f t="shared" si="77"/>
        <v>0</v>
      </c>
      <c r="AW244" s="304">
        <f t="shared" si="78"/>
        <v>0</v>
      </c>
      <c r="AX244" s="304">
        <f t="shared" si="79"/>
        <v>0</v>
      </c>
      <c r="AY244" s="304">
        <f t="shared" si="80"/>
        <v>0</v>
      </c>
      <c r="AZ244" s="304">
        <f t="shared" si="81"/>
        <v>0</v>
      </c>
      <c r="BA244" s="304">
        <f t="shared" si="82"/>
        <v>0</v>
      </c>
      <c r="BB244" s="304">
        <f t="shared" si="83"/>
        <v>0</v>
      </c>
      <c r="BC244" s="304">
        <f t="shared" si="84"/>
        <v>0</v>
      </c>
      <c r="BD244" s="304">
        <f t="shared" si="85"/>
        <v>0</v>
      </c>
      <c r="BE244" s="304">
        <f>IFERROR(IF(VLOOKUP($C244,Listen!$A$2:$F$45,6,0)="Ja",BB244-MAX(BC244:BD244),BB244-BC244),0)</f>
        <v>0</v>
      </c>
    </row>
    <row r="245" spans="1:57" x14ac:dyDescent="0.25">
      <c r="A245" s="320" t="str">
        <f>IF(AND(D245&lt;&gt;0,C245&lt;&gt;0,E245&lt;&gt;0),IF(B245&lt;&gt;0,CONCATENATE(B245,"-AGr",VLOOKUP(C245,Listen!$A$2:$D$45,4,FALSE),"-",D245,"-",E245,),CONCATENATE("AGr",VLOOKUP(C245,Listen!$A$2:$D$45,4,FALSE),"-",D245,"-",E245)),"keine vollständige ID")</f>
        <v>keine vollständige ID</v>
      </c>
      <c r="B245" s="301"/>
      <c r="C245" s="287"/>
      <c r="D245" s="34"/>
      <c r="E245" s="306"/>
      <c r="F245" s="116"/>
      <c r="G245" s="17"/>
      <c r="H245" s="17"/>
      <c r="I245" s="17"/>
      <c r="J245" s="17"/>
      <c r="K245" s="17"/>
      <c r="L245" s="17"/>
      <c r="M245" s="17"/>
      <c r="N245" s="17"/>
      <c r="O245" s="116"/>
      <c r="P245" s="117">
        <f>IF(D245&gt;A_Stammdaten!$B$12,0,SUM(G245,H245,J245,L245:M245)-SUM(I245,K245,N245:O245))</f>
        <v>0</v>
      </c>
      <c r="Q245" s="17"/>
      <c r="R245" s="17"/>
      <c r="S245" s="17"/>
      <c r="T245" s="17"/>
      <c r="U245" s="62">
        <f t="shared" si="65"/>
        <v>0</v>
      </c>
      <c r="V245" s="34"/>
      <c r="W245" s="34"/>
      <c r="X245" s="34"/>
      <c r="Y245" s="34"/>
      <c r="Z245" s="34"/>
      <c r="AA245" s="63" t="str">
        <f t="shared" si="66"/>
        <v>-</v>
      </c>
      <c r="AB245" s="63" t="str">
        <f t="shared" si="67"/>
        <v>-</v>
      </c>
      <c r="AC245" s="63">
        <f>IF(ISBLANK($C245),0,VLOOKUP($C245,Listen!$A$2:$C$45,2,FALSE))</f>
        <v>0</v>
      </c>
      <c r="AD245" s="63">
        <f>IF(ISBLANK($C245),0,VLOOKUP($C245,Listen!$A$2:$C$45,3,FALSE))</f>
        <v>0</v>
      </c>
      <c r="AE245" s="49">
        <f t="shared" si="68"/>
        <v>0</v>
      </c>
      <c r="AF245" s="49">
        <f t="shared" si="68"/>
        <v>0</v>
      </c>
      <c r="AG245" s="49">
        <f>IFERROR(IF(OR($V245&lt;&gt;"Ja",VLOOKUP($C245,Listen!$A$2:$F$45,5,0)="Nein",D245&lt;IF(C245="LNG Anbindungsanlagen gemäß separater Festlegung",2022,2023)),$AC245,$AA245),0)</f>
        <v>0</v>
      </c>
      <c r="AH245" s="49">
        <f>IFERROR(IF(OR($V245&lt;&gt;"Ja",VLOOKUP($C245,Listen!$A$2:$F$45,5,0)="Nein",D245&lt;IF(C245="LNG Anbindungsanlagen gemäß separater Festlegung",2022,2023)),$AC245,$AA245),0)</f>
        <v>0</v>
      </c>
      <c r="AI245" s="49">
        <f>IFERROR(IF(OR($W245&lt;&gt;"Ja",VLOOKUP($C245,Listen!$A$2:$F$45,6,0)="Nein"),$AC245,$AB245),0)</f>
        <v>0</v>
      </c>
      <c r="AJ245" s="49">
        <f>IFERROR(IF(OR($W245&lt;&gt;"Ja",VLOOKUP($C245,Listen!$A$2:$F$45,6,0)="Nein"),$AC245,$AB245),0)</f>
        <v>0</v>
      </c>
      <c r="AK245" s="49">
        <f>IFERROR(IF(OR($W245&lt;&gt;"Ja",VLOOKUP($C245,Listen!$A$2:$F$45,6,0)="Nein"),$AC245,$AB245),0)</f>
        <v>0</v>
      </c>
      <c r="AL245" s="51">
        <f t="shared" si="69"/>
        <v>0</v>
      </c>
      <c r="AM245" s="296">
        <f>IFERROR(IF(VLOOKUP($C245,Listen!$A$2:$F$45,6,0)="Ja",MAX(BC245:BD245),D_SAV!$BC245),0)</f>
        <v>0</v>
      </c>
      <c r="AN245" s="51">
        <f t="shared" si="70"/>
        <v>0</v>
      </c>
      <c r="AP245" s="304">
        <f t="shared" si="71"/>
        <v>0</v>
      </c>
      <c r="AQ245" s="304">
        <f t="shared" si="72"/>
        <v>0</v>
      </c>
      <c r="AR245" s="304">
        <f t="shared" si="73"/>
        <v>0</v>
      </c>
      <c r="AS245" s="304">
        <f t="shared" si="74"/>
        <v>0</v>
      </c>
      <c r="AT245" s="304">
        <f t="shared" si="75"/>
        <v>0</v>
      </c>
      <c r="AU245" s="304">
        <f t="shared" si="76"/>
        <v>0</v>
      </c>
      <c r="AV245" s="304">
        <f t="shared" si="77"/>
        <v>0</v>
      </c>
      <c r="AW245" s="304">
        <f t="shared" si="78"/>
        <v>0</v>
      </c>
      <c r="AX245" s="304">
        <f t="shared" si="79"/>
        <v>0</v>
      </c>
      <c r="AY245" s="304">
        <f t="shared" si="80"/>
        <v>0</v>
      </c>
      <c r="AZ245" s="304">
        <f t="shared" si="81"/>
        <v>0</v>
      </c>
      <c r="BA245" s="304">
        <f t="shared" si="82"/>
        <v>0</v>
      </c>
      <c r="BB245" s="304">
        <f t="shared" si="83"/>
        <v>0</v>
      </c>
      <c r="BC245" s="304">
        <f t="shared" si="84"/>
        <v>0</v>
      </c>
      <c r="BD245" s="304">
        <f t="shared" si="85"/>
        <v>0</v>
      </c>
      <c r="BE245" s="304">
        <f>IFERROR(IF(VLOOKUP($C245,Listen!$A$2:$F$45,6,0)="Ja",BB245-MAX(BC245:BD245),BB245-BC245),0)</f>
        <v>0</v>
      </c>
    </row>
    <row r="246" spans="1:57" x14ac:dyDescent="0.25">
      <c r="A246" s="320" t="str">
        <f>IF(AND(D246&lt;&gt;0,C246&lt;&gt;0,E246&lt;&gt;0),IF(B246&lt;&gt;0,CONCATENATE(B246,"-AGr",VLOOKUP(C246,Listen!$A$2:$D$45,4,FALSE),"-",D246,"-",E246,),CONCATENATE("AGr",VLOOKUP(C246,Listen!$A$2:$D$45,4,FALSE),"-",D246,"-",E246)),"keine vollständige ID")</f>
        <v>keine vollständige ID</v>
      </c>
      <c r="B246" s="301"/>
      <c r="C246" s="287"/>
      <c r="D246" s="34"/>
      <c r="E246" s="306"/>
      <c r="F246" s="116"/>
      <c r="G246" s="17"/>
      <c r="H246" s="17"/>
      <c r="I246" s="17"/>
      <c r="J246" s="17"/>
      <c r="K246" s="17"/>
      <c r="L246" s="17"/>
      <c r="M246" s="17"/>
      <c r="N246" s="17"/>
      <c r="O246" s="116"/>
      <c r="P246" s="117">
        <f>IF(D246&gt;A_Stammdaten!$B$12,0,SUM(G246,H246,J246,L246:M246)-SUM(I246,K246,N246:O246))</f>
        <v>0</v>
      </c>
      <c r="Q246" s="17"/>
      <c r="R246" s="17"/>
      <c r="S246" s="17"/>
      <c r="T246" s="17"/>
      <c r="U246" s="62">
        <f t="shared" si="65"/>
        <v>0</v>
      </c>
      <c r="V246" s="34"/>
      <c r="W246" s="34"/>
      <c r="X246" s="34"/>
      <c r="Y246" s="34"/>
      <c r="Z246" s="34"/>
      <c r="AA246" s="63" t="str">
        <f t="shared" si="66"/>
        <v>-</v>
      </c>
      <c r="AB246" s="63" t="str">
        <f t="shared" si="67"/>
        <v>-</v>
      </c>
      <c r="AC246" s="63">
        <f>IF(ISBLANK($C246),0,VLOOKUP($C246,Listen!$A$2:$C$45,2,FALSE))</f>
        <v>0</v>
      </c>
      <c r="AD246" s="63">
        <f>IF(ISBLANK($C246),0,VLOOKUP($C246,Listen!$A$2:$C$45,3,FALSE))</f>
        <v>0</v>
      </c>
      <c r="AE246" s="49">
        <f t="shared" si="68"/>
        <v>0</v>
      </c>
      <c r="AF246" s="49">
        <f t="shared" si="68"/>
        <v>0</v>
      </c>
      <c r="AG246" s="49">
        <f>IFERROR(IF(OR($V246&lt;&gt;"Ja",VLOOKUP($C246,Listen!$A$2:$F$45,5,0)="Nein",D246&lt;IF(C246="LNG Anbindungsanlagen gemäß separater Festlegung",2022,2023)),$AC246,$AA246),0)</f>
        <v>0</v>
      </c>
      <c r="AH246" s="49">
        <f>IFERROR(IF(OR($V246&lt;&gt;"Ja",VLOOKUP($C246,Listen!$A$2:$F$45,5,0)="Nein",D246&lt;IF(C246="LNG Anbindungsanlagen gemäß separater Festlegung",2022,2023)),$AC246,$AA246),0)</f>
        <v>0</v>
      </c>
      <c r="AI246" s="49">
        <f>IFERROR(IF(OR($W246&lt;&gt;"Ja",VLOOKUP($C246,Listen!$A$2:$F$45,6,0)="Nein"),$AC246,$AB246),0)</f>
        <v>0</v>
      </c>
      <c r="AJ246" s="49">
        <f>IFERROR(IF(OR($W246&lt;&gt;"Ja",VLOOKUP($C246,Listen!$A$2:$F$45,6,0)="Nein"),$AC246,$AB246),0)</f>
        <v>0</v>
      </c>
      <c r="AK246" s="49">
        <f>IFERROR(IF(OR($W246&lt;&gt;"Ja",VLOOKUP($C246,Listen!$A$2:$F$45,6,0)="Nein"),$AC246,$AB246),0)</f>
        <v>0</v>
      </c>
      <c r="AL246" s="51">
        <f t="shared" si="69"/>
        <v>0</v>
      </c>
      <c r="AM246" s="296">
        <f>IFERROR(IF(VLOOKUP($C246,Listen!$A$2:$F$45,6,0)="Ja",MAX(BC246:BD246),D_SAV!$BC246),0)</f>
        <v>0</v>
      </c>
      <c r="AN246" s="51">
        <f t="shared" si="70"/>
        <v>0</v>
      </c>
      <c r="AP246" s="304">
        <f t="shared" si="71"/>
        <v>0</v>
      </c>
      <c r="AQ246" s="304">
        <f t="shared" si="72"/>
        <v>0</v>
      </c>
      <c r="AR246" s="304">
        <f t="shared" si="73"/>
        <v>0</v>
      </c>
      <c r="AS246" s="304">
        <f t="shared" si="74"/>
        <v>0</v>
      </c>
      <c r="AT246" s="304">
        <f t="shared" si="75"/>
        <v>0</v>
      </c>
      <c r="AU246" s="304">
        <f t="shared" si="76"/>
        <v>0</v>
      </c>
      <c r="AV246" s="304">
        <f t="shared" si="77"/>
        <v>0</v>
      </c>
      <c r="AW246" s="304">
        <f t="shared" si="78"/>
        <v>0</v>
      </c>
      <c r="AX246" s="304">
        <f t="shared" si="79"/>
        <v>0</v>
      </c>
      <c r="AY246" s="304">
        <f t="shared" si="80"/>
        <v>0</v>
      </c>
      <c r="AZ246" s="304">
        <f t="shared" si="81"/>
        <v>0</v>
      </c>
      <c r="BA246" s="304">
        <f t="shared" si="82"/>
        <v>0</v>
      </c>
      <c r="BB246" s="304">
        <f t="shared" si="83"/>
        <v>0</v>
      </c>
      <c r="BC246" s="304">
        <f t="shared" si="84"/>
        <v>0</v>
      </c>
      <c r="BD246" s="304">
        <f t="shared" si="85"/>
        <v>0</v>
      </c>
      <c r="BE246" s="304">
        <f>IFERROR(IF(VLOOKUP($C246,Listen!$A$2:$F$45,6,0)="Ja",BB246-MAX(BC246:BD246),BB246-BC246),0)</f>
        <v>0</v>
      </c>
    </row>
    <row r="247" spans="1:57" x14ac:dyDescent="0.25">
      <c r="A247" s="320" t="str">
        <f>IF(AND(D247&lt;&gt;0,C247&lt;&gt;0,E247&lt;&gt;0),IF(B247&lt;&gt;0,CONCATENATE(B247,"-AGr",VLOOKUP(C247,Listen!$A$2:$D$45,4,FALSE),"-",D247,"-",E247,),CONCATENATE("AGr",VLOOKUP(C247,Listen!$A$2:$D$45,4,FALSE),"-",D247,"-",E247)),"keine vollständige ID")</f>
        <v>keine vollständige ID</v>
      </c>
      <c r="B247" s="301"/>
      <c r="C247" s="287"/>
      <c r="D247" s="34"/>
      <c r="E247" s="306"/>
      <c r="F247" s="116"/>
      <c r="G247" s="17"/>
      <c r="H247" s="17"/>
      <c r="I247" s="17"/>
      <c r="J247" s="17"/>
      <c r="K247" s="17"/>
      <c r="L247" s="17"/>
      <c r="M247" s="17"/>
      <c r="N247" s="17"/>
      <c r="O247" s="116"/>
      <c r="P247" s="117">
        <f>IF(D247&gt;A_Stammdaten!$B$12,0,SUM(G247,H247,J247,L247:M247)-SUM(I247,K247,N247:O247))</f>
        <v>0</v>
      </c>
      <c r="Q247" s="17"/>
      <c r="R247" s="17"/>
      <c r="S247" s="17"/>
      <c r="T247" s="17"/>
      <c r="U247" s="62">
        <f t="shared" si="65"/>
        <v>0</v>
      </c>
      <c r="V247" s="34"/>
      <c r="W247" s="34"/>
      <c r="X247" s="34"/>
      <c r="Y247" s="34"/>
      <c r="Z247" s="34"/>
      <c r="AA247" s="63" t="str">
        <f t="shared" si="66"/>
        <v>-</v>
      </c>
      <c r="AB247" s="63" t="str">
        <f t="shared" si="67"/>
        <v>-</v>
      </c>
      <c r="AC247" s="63">
        <f>IF(ISBLANK($C247),0,VLOOKUP($C247,Listen!$A$2:$C$45,2,FALSE))</f>
        <v>0</v>
      </c>
      <c r="AD247" s="63">
        <f>IF(ISBLANK($C247),0,VLOOKUP($C247,Listen!$A$2:$C$45,3,FALSE))</f>
        <v>0</v>
      </c>
      <c r="AE247" s="49">
        <f t="shared" si="68"/>
        <v>0</v>
      </c>
      <c r="AF247" s="49">
        <f t="shared" si="68"/>
        <v>0</v>
      </c>
      <c r="AG247" s="49">
        <f>IFERROR(IF(OR($V247&lt;&gt;"Ja",VLOOKUP($C247,Listen!$A$2:$F$45,5,0)="Nein",D247&lt;IF(C247="LNG Anbindungsanlagen gemäß separater Festlegung",2022,2023)),$AC247,$AA247),0)</f>
        <v>0</v>
      </c>
      <c r="AH247" s="49">
        <f>IFERROR(IF(OR($V247&lt;&gt;"Ja",VLOOKUP($C247,Listen!$A$2:$F$45,5,0)="Nein",D247&lt;IF(C247="LNG Anbindungsanlagen gemäß separater Festlegung",2022,2023)),$AC247,$AA247),0)</f>
        <v>0</v>
      </c>
      <c r="AI247" s="49">
        <f>IFERROR(IF(OR($W247&lt;&gt;"Ja",VLOOKUP($C247,Listen!$A$2:$F$45,6,0)="Nein"),$AC247,$AB247),0)</f>
        <v>0</v>
      </c>
      <c r="AJ247" s="49">
        <f>IFERROR(IF(OR($W247&lt;&gt;"Ja",VLOOKUP($C247,Listen!$A$2:$F$45,6,0)="Nein"),$AC247,$AB247),0)</f>
        <v>0</v>
      </c>
      <c r="AK247" s="49">
        <f>IFERROR(IF(OR($W247&lt;&gt;"Ja",VLOOKUP($C247,Listen!$A$2:$F$45,6,0)="Nein"),$AC247,$AB247),0)</f>
        <v>0</v>
      </c>
      <c r="AL247" s="51">
        <f t="shared" si="69"/>
        <v>0</v>
      </c>
      <c r="AM247" s="296">
        <f>IFERROR(IF(VLOOKUP($C247,Listen!$A$2:$F$45,6,0)="Ja",MAX(BC247:BD247),D_SAV!$BC247),0)</f>
        <v>0</v>
      </c>
      <c r="AN247" s="51">
        <f t="shared" si="70"/>
        <v>0</v>
      </c>
      <c r="AP247" s="304">
        <f t="shared" si="71"/>
        <v>0</v>
      </c>
      <c r="AQ247" s="304">
        <f t="shared" si="72"/>
        <v>0</v>
      </c>
      <c r="AR247" s="304">
        <f t="shared" si="73"/>
        <v>0</v>
      </c>
      <c r="AS247" s="304">
        <f t="shared" si="74"/>
        <v>0</v>
      </c>
      <c r="AT247" s="304">
        <f t="shared" si="75"/>
        <v>0</v>
      </c>
      <c r="AU247" s="304">
        <f t="shared" si="76"/>
        <v>0</v>
      </c>
      <c r="AV247" s="304">
        <f t="shared" si="77"/>
        <v>0</v>
      </c>
      <c r="AW247" s="304">
        <f t="shared" si="78"/>
        <v>0</v>
      </c>
      <c r="AX247" s="304">
        <f t="shared" si="79"/>
        <v>0</v>
      </c>
      <c r="AY247" s="304">
        <f t="shared" si="80"/>
        <v>0</v>
      </c>
      <c r="AZ247" s="304">
        <f t="shared" si="81"/>
        <v>0</v>
      </c>
      <c r="BA247" s="304">
        <f t="shared" si="82"/>
        <v>0</v>
      </c>
      <c r="BB247" s="304">
        <f t="shared" si="83"/>
        <v>0</v>
      </c>
      <c r="BC247" s="304">
        <f t="shared" si="84"/>
        <v>0</v>
      </c>
      <c r="BD247" s="304">
        <f t="shared" si="85"/>
        <v>0</v>
      </c>
      <c r="BE247" s="304">
        <f>IFERROR(IF(VLOOKUP($C247,Listen!$A$2:$F$45,6,0)="Ja",BB247-MAX(BC247:BD247),BB247-BC247),0)</f>
        <v>0</v>
      </c>
    </row>
    <row r="248" spans="1:57" x14ac:dyDescent="0.25">
      <c r="A248" s="320" t="str">
        <f>IF(AND(D248&lt;&gt;0,C248&lt;&gt;0,E248&lt;&gt;0),IF(B248&lt;&gt;0,CONCATENATE(B248,"-AGr",VLOOKUP(C248,Listen!$A$2:$D$45,4,FALSE),"-",D248,"-",E248,),CONCATENATE("AGr",VLOOKUP(C248,Listen!$A$2:$D$45,4,FALSE),"-",D248,"-",E248)),"keine vollständige ID")</f>
        <v>keine vollständige ID</v>
      </c>
      <c r="B248" s="301"/>
      <c r="C248" s="287"/>
      <c r="D248" s="34"/>
      <c r="E248" s="306"/>
      <c r="F248" s="116"/>
      <c r="G248" s="17"/>
      <c r="H248" s="17"/>
      <c r="I248" s="17"/>
      <c r="J248" s="17"/>
      <c r="K248" s="17"/>
      <c r="L248" s="17"/>
      <c r="M248" s="17"/>
      <c r="N248" s="17"/>
      <c r="O248" s="116"/>
      <c r="P248" s="117">
        <f>IF(D248&gt;A_Stammdaten!$B$12,0,SUM(G248,H248,J248,L248:M248)-SUM(I248,K248,N248:O248))</f>
        <v>0</v>
      </c>
      <c r="Q248" s="17"/>
      <c r="R248" s="17"/>
      <c r="S248" s="17"/>
      <c r="T248" s="17"/>
      <c r="U248" s="62">
        <f t="shared" si="65"/>
        <v>0</v>
      </c>
      <c r="V248" s="34"/>
      <c r="W248" s="34"/>
      <c r="X248" s="34"/>
      <c r="Y248" s="34"/>
      <c r="Z248" s="34"/>
      <c r="AA248" s="63" t="str">
        <f t="shared" si="66"/>
        <v>-</v>
      </c>
      <c r="AB248" s="63" t="str">
        <f t="shared" si="67"/>
        <v>-</v>
      </c>
      <c r="AC248" s="63">
        <f>IF(ISBLANK($C248),0,VLOOKUP($C248,Listen!$A$2:$C$45,2,FALSE))</f>
        <v>0</v>
      </c>
      <c r="AD248" s="63">
        <f>IF(ISBLANK($C248),0,VLOOKUP($C248,Listen!$A$2:$C$45,3,FALSE))</f>
        <v>0</v>
      </c>
      <c r="AE248" s="49">
        <f t="shared" si="68"/>
        <v>0</v>
      </c>
      <c r="AF248" s="49">
        <f t="shared" si="68"/>
        <v>0</v>
      </c>
      <c r="AG248" s="49">
        <f>IFERROR(IF(OR($V248&lt;&gt;"Ja",VLOOKUP($C248,Listen!$A$2:$F$45,5,0)="Nein",D248&lt;IF(C248="LNG Anbindungsanlagen gemäß separater Festlegung",2022,2023)),$AC248,$AA248),0)</f>
        <v>0</v>
      </c>
      <c r="AH248" s="49">
        <f>IFERROR(IF(OR($V248&lt;&gt;"Ja",VLOOKUP($C248,Listen!$A$2:$F$45,5,0)="Nein",D248&lt;IF(C248="LNG Anbindungsanlagen gemäß separater Festlegung",2022,2023)),$AC248,$AA248),0)</f>
        <v>0</v>
      </c>
      <c r="AI248" s="49">
        <f>IFERROR(IF(OR($W248&lt;&gt;"Ja",VLOOKUP($C248,Listen!$A$2:$F$45,6,0)="Nein"),$AC248,$AB248),0)</f>
        <v>0</v>
      </c>
      <c r="AJ248" s="49">
        <f>IFERROR(IF(OR($W248&lt;&gt;"Ja",VLOOKUP($C248,Listen!$A$2:$F$45,6,0)="Nein"),$AC248,$AB248),0)</f>
        <v>0</v>
      </c>
      <c r="AK248" s="49">
        <f>IFERROR(IF(OR($W248&lt;&gt;"Ja",VLOOKUP($C248,Listen!$A$2:$F$45,6,0)="Nein"),$AC248,$AB248),0)</f>
        <v>0</v>
      </c>
      <c r="AL248" s="51">
        <f t="shared" si="69"/>
        <v>0</v>
      </c>
      <c r="AM248" s="296">
        <f>IFERROR(IF(VLOOKUP($C248,Listen!$A$2:$F$45,6,0)="Ja",MAX(BC248:BD248),D_SAV!$BC248),0)</f>
        <v>0</v>
      </c>
      <c r="AN248" s="51">
        <f t="shared" si="70"/>
        <v>0</v>
      </c>
      <c r="AP248" s="304">
        <f t="shared" si="71"/>
        <v>0</v>
      </c>
      <c r="AQ248" s="304">
        <f t="shared" si="72"/>
        <v>0</v>
      </c>
      <c r="AR248" s="304">
        <f t="shared" si="73"/>
        <v>0</v>
      </c>
      <c r="AS248" s="304">
        <f t="shared" si="74"/>
        <v>0</v>
      </c>
      <c r="AT248" s="304">
        <f t="shared" si="75"/>
        <v>0</v>
      </c>
      <c r="AU248" s="304">
        <f t="shared" si="76"/>
        <v>0</v>
      </c>
      <c r="AV248" s="304">
        <f t="shared" si="77"/>
        <v>0</v>
      </c>
      <c r="AW248" s="304">
        <f t="shared" si="78"/>
        <v>0</v>
      </c>
      <c r="AX248" s="304">
        <f t="shared" si="79"/>
        <v>0</v>
      </c>
      <c r="AY248" s="304">
        <f t="shared" si="80"/>
        <v>0</v>
      </c>
      <c r="AZ248" s="304">
        <f t="shared" si="81"/>
        <v>0</v>
      </c>
      <c r="BA248" s="304">
        <f t="shared" si="82"/>
        <v>0</v>
      </c>
      <c r="BB248" s="304">
        <f t="shared" si="83"/>
        <v>0</v>
      </c>
      <c r="BC248" s="304">
        <f t="shared" si="84"/>
        <v>0</v>
      </c>
      <c r="BD248" s="304">
        <f t="shared" si="85"/>
        <v>0</v>
      </c>
      <c r="BE248" s="304">
        <f>IFERROR(IF(VLOOKUP($C248,Listen!$A$2:$F$45,6,0)="Ja",BB248-MAX(BC248:BD248),BB248-BC248),0)</f>
        <v>0</v>
      </c>
    </row>
    <row r="249" spans="1:57" x14ac:dyDescent="0.25">
      <c r="A249" s="320" t="str">
        <f>IF(AND(D249&lt;&gt;0,C249&lt;&gt;0,E249&lt;&gt;0),IF(B249&lt;&gt;0,CONCATENATE(B249,"-AGr",VLOOKUP(C249,Listen!$A$2:$D$45,4,FALSE),"-",D249,"-",E249,),CONCATENATE("AGr",VLOOKUP(C249,Listen!$A$2:$D$45,4,FALSE),"-",D249,"-",E249)),"keine vollständige ID")</f>
        <v>keine vollständige ID</v>
      </c>
      <c r="B249" s="301"/>
      <c r="C249" s="287"/>
      <c r="D249" s="34"/>
      <c r="E249" s="306"/>
      <c r="F249" s="116"/>
      <c r="G249" s="17"/>
      <c r="H249" s="17"/>
      <c r="I249" s="17"/>
      <c r="J249" s="17"/>
      <c r="K249" s="17"/>
      <c r="L249" s="17"/>
      <c r="M249" s="17"/>
      <c r="N249" s="17"/>
      <c r="O249" s="116"/>
      <c r="P249" s="117">
        <f>IF(D249&gt;A_Stammdaten!$B$12,0,SUM(G249,H249,J249,L249:M249)-SUM(I249,K249,N249:O249))</f>
        <v>0</v>
      </c>
      <c r="Q249" s="17"/>
      <c r="R249" s="17"/>
      <c r="S249" s="17"/>
      <c r="T249" s="17"/>
      <c r="U249" s="62">
        <f t="shared" si="65"/>
        <v>0</v>
      </c>
      <c r="V249" s="34"/>
      <c r="W249" s="34"/>
      <c r="X249" s="34"/>
      <c r="Y249" s="34"/>
      <c r="Z249" s="34"/>
      <c r="AA249" s="63" t="str">
        <f t="shared" si="66"/>
        <v>-</v>
      </c>
      <c r="AB249" s="63" t="str">
        <f t="shared" si="67"/>
        <v>-</v>
      </c>
      <c r="AC249" s="63">
        <f>IF(ISBLANK($C249),0,VLOOKUP($C249,Listen!$A$2:$C$45,2,FALSE))</f>
        <v>0</v>
      </c>
      <c r="AD249" s="63">
        <f>IF(ISBLANK($C249),0,VLOOKUP($C249,Listen!$A$2:$C$45,3,FALSE))</f>
        <v>0</v>
      </c>
      <c r="AE249" s="49">
        <f t="shared" si="68"/>
        <v>0</v>
      </c>
      <c r="AF249" s="49">
        <f t="shared" si="68"/>
        <v>0</v>
      </c>
      <c r="AG249" s="49">
        <f>IFERROR(IF(OR($V249&lt;&gt;"Ja",VLOOKUP($C249,Listen!$A$2:$F$45,5,0)="Nein",D249&lt;IF(C249="LNG Anbindungsanlagen gemäß separater Festlegung",2022,2023)),$AC249,$AA249),0)</f>
        <v>0</v>
      </c>
      <c r="AH249" s="49">
        <f>IFERROR(IF(OR($V249&lt;&gt;"Ja",VLOOKUP($C249,Listen!$A$2:$F$45,5,0)="Nein",D249&lt;IF(C249="LNG Anbindungsanlagen gemäß separater Festlegung",2022,2023)),$AC249,$AA249),0)</f>
        <v>0</v>
      </c>
      <c r="AI249" s="49">
        <f>IFERROR(IF(OR($W249&lt;&gt;"Ja",VLOOKUP($C249,Listen!$A$2:$F$45,6,0)="Nein"),$AC249,$AB249),0)</f>
        <v>0</v>
      </c>
      <c r="AJ249" s="49">
        <f>IFERROR(IF(OR($W249&lt;&gt;"Ja",VLOOKUP($C249,Listen!$A$2:$F$45,6,0)="Nein"),$AC249,$AB249),0)</f>
        <v>0</v>
      </c>
      <c r="AK249" s="49">
        <f>IFERROR(IF(OR($W249&lt;&gt;"Ja",VLOOKUP($C249,Listen!$A$2:$F$45,6,0)="Nein"),$AC249,$AB249),0)</f>
        <v>0</v>
      </c>
      <c r="AL249" s="51">
        <f t="shared" si="69"/>
        <v>0</v>
      </c>
      <c r="AM249" s="296">
        <f>IFERROR(IF(VLOOKUP($C249,Listen!$A$2:$F$45,6,0)="Ja",MAX(BC249:BD249),D_SAV!$BC249),0)</f>
        <v>0</v>
      </c>
      <c r="AN249" s="51">
        <f t="shared" si="70"/>
        <v>0</v>
      </c>
      <c r="AP249" s="304">
        <f t="shared" si="71"/>
        <v>0</v>
      </c>
      <c r="AQ249" s="304">
        <f t="shared" si="72"/>
        <v>0</v>
      </c>
      <c r="AR249" s="304">
        <f t="shared" si="73"/>
        <v>0</v>
      </c>
      <c r="AS249" s="304">
        <f t="shared" si="74"/>
        <v>0</v>
      </c>
      <c r="AT249" s="304">
        <f t="shared" si="75"/>
        <v>0</v>
      </c>
      <c r="AU249" s="304">
        <f t="shared" si="76"/>
        <v>0</v>
      </c>
      <c r="AV249" s="304">
        <f t="shared" si="77"/>
        <v>0</v>
      </c>
      <c r="AW249" s="304">
        <f t="shared" si="78"/>
        <v>0</v>
      </c>
      <c r="AX249" s="304">
        <f t="shared" si="79"/>
        <v>0</v>
      </c>
      <c r="AY249" s="304">
        <f t="shared" si="80"/>
        <v>0</v>
      </c>
      <c r="AZ249" s="304">
        <f t="shared" si="81"/>
        <v>0</v>
      </c>
      <c r="BA249" s="304">
        <f t="shared" si="82"/>
        <v>0</v>
      </c>
      <c r="BB249" s="304">
        <f t="shared" si="83"/>
        <v>0</v>
      </c>
      <c r="BC249" s="304">
        <f t="shared" si="84"/>
        <v>0</v>
      </c>
      <c r="BD249" s="304">
        <f t="shared" si="85"/>
        <v>0</v>
      </c>
      <c r="BE249" s="304">
        <f>IFERROR(IF(VLOOKUP($C249,Listen!$A$2:$F$45,6,0)="Ja",BB249-MAX(BC249:BD249),BB249-BC249),0)</f>
        <v>0</v>
      </c>
    </row>
    <row r="250" spans="1:57" x14ac:dyDescent="0.25">
      <c r="A250" s="320" t="str">
        <f>IF(AND(D250&lt;&gt;0,C250&lt;&gt;0,E250&lt;&gt;0),IF(B250&lt;&gt;0,CONCATENATE(B250,"-AGr",VLOOKUP(C250,Listen!$A$2:$D$45,4,FALSE),"-",D250,"-",E250,),CONCATENATE("AGr",VLOOKUP(C250,Listen!$A$2:$D$45,4,FALSE),"-",D250,"-",E250)),"keine vollständige ID")</f>
        <v>keine vollständige ID</v>
      </c>
      <c r="B250" s="301"/>
      <c r="C250" s="287"/>
      <c r="D250" s="34"/>
      <c r="E250" s="306"/>
      <c r="F250" s="116"/>
      <c r="G250" s="17"/>
      <c r="H250" s="17"/>
      <c r="I250" s="17"/>
      <c r="J250" s="17"/>
      <c r="K250" s="17"/>
      <c r="L250" s="17"/>
      <c r="M250" s="17"/>
      <c r="N250" s="17"/>
      <c r="O250" s="116"/>
      <c r="P250" s="117">
        <f>IF(D250&gt;A_Stammdaten!$B$12,0,SUM(G250,H250,J250,L250:M250)-SUM(I250,K250,N250:O250))</f>
        <v>0</v>
      </c>
      <c r="Q250" s="17"/>
      <c r="R250" s="17"/>
      <c r="S250" s="17"/>
      <c r="T250" s="17"/>
      <c r="U250" s="62">
        <f t="shared" si="65"/>
        <v>0</v>
      </c>
      <c r="V250" s="34"/>
      <c r="W250" s="34"/>
      <c r="X250" s="34"/>
      <c r="Y250" s="34"/>
      <c r="Z250" s="34"/>
      <c r="AA250" s="63" t="str">
        <f t="shared" si="66"/>
        <v>-</v>
      </c>
      <c r="AB250" s="63" t="str">
        <f t="shared" si="67"/>
        <v>-</v>
      </c>
      <c r="AC250" s="63">
        <f>IF(ISBLANK($C250),0,VLOOKUP($C250,Listen!$A$2:$C$45,2,FALSE))</f>
        <v>0</v>
      </c>
      <c r="AD250" s="63">
        <f>IF(ISBLANK($C250),0,VLOOKUP($C250,Listen!$A$2:$C$45,3,FALSE))</f>
        <v>0</v>
      </c>
      <c r="AE250" s="49">
        <f t="shared" si="68"/>
        <v>0</v>
      </c>
      <c r="AF250" s="49">
        <f t="shared" si="68"/>
        <v>0</v>
      </c>
      <c r="AG250" s="49">
        <f>IFERROR(IF(OR($V250&lt;&gt;"Ja",VLOOKUP($C250,Listen!$A$2:$F$45,5,0)="Nein",D250&lt;IF(C250="LNG Anbindungsanlagen gemäß separater Festlegung",2022,2023)),$AC250,$AA250),0)</f>
        <v>0</v>
      </c>
      <c r="AH250" s="49">
        <f>IFERROR(IF(OR($V250&lt;&gt;"Ja",VLOOKUP($C250,Listen!$A$2:$F$45,5,0)="Nein",D250&lt;IF(C250="LNG Anbindungsanlagen gemäß separater Festlegung",2022,2023)),$AC250,$AA250),0)</f>
        <v>0</v>
      </c>
      <c r="AI250" s="49">
        <f>IFERROR(IF(OR($W250&lt;&gt;"Ja",VLOOKUP($C250,Listen!$A$2:$F$45,6,0)="Nein"),$AC250,$AB250),0)</f>
        <v>0</v>
      </c>
      <c r="AJ250" s="49">
        <f>IFERROR(IF(OR($W250&lt;&gt;"Ja",VLOOKUP($C250,Listen!$A$2:$F$45,6,0)="Nein"),$AC250,$AB250),0)</f>
        <v>0</v>
      </c>
      <c r="AK250" s="49">
        <f>IFERROR(IF(OR($W250&lt;&gt;"Ja",VLOOKUP($C250,Listen!$A$2:$F$45,6,0)="Nein"),$AC250,$AB250),0)</f>
        <v>0</v>
      </c>
      <c r="AL250" s="51">
        <f t="shared" si="69"/>
        <v>0</v>
      </c>
      <c r="AM250" s="296">
        <f>IFERROR(IF(VLOOKUP($C250,Listen!$A$2:$F$45,6,0)="Ja",MAX(BC250:BD250),D_SAV!$BC250),0)</f>
        <v>0</v>
      </c>
      <c r="AN250" s="51">
        <f t="shared" si="70"/>
        <v>0</v>
      </c>
      <c r="AP250" s="304">
        <f t="shared" si="71"/>
        <v>0</v>
      </c>
      <c r="AQ250" s="304">
        <f t="shared" si="72"/>
        <v>0</v>
      </c>
      <c r="AR250" s="304">
        <f t="shared" si="73"/>
        <v>0</v>
      </c>
      <c r="AS250" s="304">
        <f t="shared" si="74"/>
        <v>0</v>
      </c>
      <c r="AT250" s="304">
        <f t="shared" si="75"/>
        <v>0</v>
      </c>
      <c r="AU250" s="304">
        <f t="shared" si="76"/>
        <v>0</v>
      </c>
      <c r="AV250" s="304">
        <f t="shared" si="77"/>
        <v>0</v>
      </c>
      <c r="AW250" s="304">
        <f t="shared" si="78"/>
        <v>0</v>
      </c>
      <c r="AX250" s="304">
        <f t="shared" si="79"/>
        <v>0</v>
      </c>
      <c r="AY250" s="304">
        <f t="shared" si="80"/>
        <v>0</v>
      </c>
      <c r="AZ250" s="304">
        <f t="shared" si="81"/>
        <v>0</v>
      </c>
      <c r="BA250" s="304">
        <f t="shared" si="82"/>
        <v>0</v>
      </c>
      <c r="BB250" s="304">
        <f t="shared" si="83"/>
        <v>0</v>
      </c>
      <c r="BC250" s="304">
        <f t="shared" si="84"/>
        <v>0</v>
      </c>
      <c r="BD250" s="304">
        <f t="shared" si="85"/>
        <v>0</v>
      </c>
      <c r="BE250" s="304">
        <f>IFERROR(IF(VLOOKUP($C250,Listen!$A$2:$F$45,6,0)="Ja",BB250-MAX(BC250:BD250),BB250-BC250),0)</f>
        <v>0</v>
      </c>
    </row>
    <row r="251" spans="1:57" x14ac:dyDescent="0.25">
      <c r="A251" s="320" t="str">
        <f>IF(AND(D251&lt;&gt;0,C251&lt;&gt;0,E251&lt;&gt;0),IF(B251&lt;&gt;0,CONCATENATE(B251,"-AGr",VLOOKUP(C251,Listen!$A$2:$D$45,4,FALSE),"-",D251,"-",E251,),CONCATENATE("AGr",VLOOKUP(C251,Listen!$A$2:$D$45,4,FALSE),"-",D251,"-",E251)),"keine vollständige ID")</f>
        <v>keine vollständige ID</v>
      </c>
      <c r="B251" s="301"/>
      <c r="C251" s="287"/>
      <c r="D251" s="34"/>
      <c r="E251" s="306"/>
      <c r="F251" s="116"/>
      <c r="G251" s="17"/>
      <c r="H251" s="17"/>
      <c r="I251" s="17"/>
      <c r="J251" s="17"/>
      <c r="K251" s="17"/>
      <c r="L251" s="17"/>
      <c r="M251" s="17"/>
      <c r="N251" s="17"/>
      <c r="O251" s="116"/>
      <c r="P251" s="117">
        <f>IF(D251&gt;A_Stammdaten!$B$12,0,SUM(G251,H251,J251,L251:M251)-SUM(I251,K251,N251:O251))</f>
        <v>0</v>
      </c>
      <c r="Q251" s="17"/>
      <c r="R251" s="17"/>
      <c r="S251" s="17"/>
      <c r="T251" s="17"/>
      <c r="U251" s="62">
        <f t="shared" si="65"/>
        <v>0</v>
      </c>
      <c r="V251" s="34"/>
      <c r="W251" s="34"/>
      <c r="X251" s="34"/>
      <c r="Y251" s="34"/>
      <c r="Z251" s="34"/>
      <c r="AA251" s="63" t="str">
        <f t="shared" si="66"/>
        <v>-</v>
      </c>
      <c r="AB251" s="63" t="str">
        <f t="shared" si="67"/>
        <v>-</v>
      </c>
      <c r="AC251" s="63">
        <f>IF(ISBLANK($C251),0,VLOOKUP($C251,Listen!$A$2:$C$45,2,FALSE))</f>
        <v>0</v>
      </c>
      <c r="AD251" s="63">
        <f>IF(ISBLANK($C251),0,VLOOKUP($C251,Listen!$A$2:$C$45,3,FALSE))</f>
        <v>0</v>
      </c>
      <c r="AE251" s="49">
        <f t="shared" si="68"/>
        <v>0</v>
      </c>
      <c r="AF251" s="49">
        <f t="shared" si="68"/>
        <v>0</v>
      </c>
      <c r="AG251" s="49">
        <f>IFERROR(IF(OR($V251&lt;&gt;"Ja",VLOOKUP($C251,Listen!$A$2:$F$45,5,0)="Nein",D251&lt;IF(C251="LNG Anbindungsanlagen gemäß separater Festlegung",2022,2023)),$AC251,$AA251),0)</f>
        <v>0</v>
      </c>
      <c r="AH251" s="49">
        <f>IFERROR(IF(OR($V251&lt;&gt;"Ja",VLOOKUP($C251,Listen!$A$2:$F$45,5,0)="Nein",D251&lt;IF(C251="LNG Anbindungsanlagen gemäß separater Festlegung",2022,2023)),$AC251,$AA251),0)</f>
        <v>0</v>
      </c>
      <c r="AI251" s="49">
        <f>IFERROR(IF(OR($W251&lt;&gt;"Ja",VLOOKUP($C251,Listen!$A$2:$F$45,6,0)="Nein"),$AC251,$AB251),0)</f>
        <v>0</v>
      </c>
      <c r="AJ251" s="49">
        <f>IFERROR(IF(OR($W251&lt;&gt;"Ja",VLOOKUP($C251,Listen!$A$2:$F$45,6,0)="Nein"),$AC251,$AB251),0)</f>
        <v>0</v>
      </c>
      <c r="AK251" s="49">
        <f>IFERROR(IF(OR($W251&lt;&gt;"Ja",VLOOKUP($C251,Listen!$A$2:$F$45,6,0)="Nein"),$AC251,$AB251),0)</f>
        <v>0</v>
      </c>
      <c r="AL251" s="51">
        <f t="shared" si="69"/>
        <v>0</v>
      </c>
      <c r="AM251" s="296">
        <f>IFERROR(IF(VLOOKUP($C251,Listen!$A$2:$F$45,6,0)="Ja",MAX(BC251:BD251),D_SAV!$BC251),0)</f>
        <v>0</v>
      </c>
      <c r="AN251" s="51">
        <f t="shared" si="70"/>
        <v>0</v>
      </c>
      <c r="AP251" s="304">
        <f t="shared" si="71"/>
        <v>0</v>
      </c>
      <c r="AQ251" s="304">
        <f t="shared" si="72"/>
        <v>0</v>
      </c>
      <c r="AR251" s="304">
        <f t="shared" si="73"/>
        <v>0</v>
      </c>
      <c r="AS251" s="304">
        <f t="shared" si="74"/>
        <v>0</v>
      </c>
      <c r="AT251" s="304">
        <f t="shared" si="75"/>
        <v>0</v>
      </c>
      <c r="AU251" s="304">
        <f t="shared" si="76"/>
        <v>0</v>
      </c>
      <c r="AV251" s="304">
        <f t="shared" si="77"/>
        <v>0</v>
      </c>
      <c r="AW251" s="304">
        <f t="shared" si="78"/>
        <v>0</v>
      </c>
      <c r="AX251" s="304">
        <f t="shared" si="79"/>
        <v>0</v>
      </c>
      <c r="AY251" s="304">
        <f t="shared" si="80"/>
        <v>0</v>
      </c>
      <c r="AZ251" s="304">
        <f t="shared" si="81"/>
        <v>0</v>
      </c>
      <c r="BA251" s="304">
        <f t="shared" si="82"/>
        <v>0</v>
      </c>
      <c r="BB251" s="304">
        <f t="shared" si="83"/>
        <v>0</v>
      </c>
      <c r="BC251" s="304">
        <f t="shared" si="84"/>
        <v>0</v>
      </c>
      <c r="BD251" s="304">
        <f t="shared" si="85"/>
        <v>0</v>
      </c>
      <c r="BE251" s="304">
        <f>IFERROR(IF(VLOOKUP($C251,Listen!$A$2:$F$45,6,0)="Ja",BB251-MAX(BC251:BD251),BB251-BC251),0)</f>
        <v>0</v>
      </c>
    </row>
    <row r="252" spans="1:57" x14ac:dyDescent="0.25">
      <c r="A252" s="320" t="str">
        <f>IF(AND(D252&lt;&gt;0,C252&lt;&gt;0,E252&lt;&gt;0),IF(B252&lt;&gt;0,CONCATENATE(B252,"-AGr",VLOOKUP(C252,Listen!$A$2:$D$45,4,FALSE),"-",D252,"-",E252,),CONCATENATE("AGr",VLOOKUP(C252,Listen!$A$2:$D$45,4,FALSE),"-",D252,"-",E252)),"keine vollständige ID")</f>
        <v>keine vollständige ID</v>
      </c>
      <c r="B252" s="301"/>
      <c r="C252" s="287"/>
      <c r="D252" s="34"/>
      <c r="E252" s="306"/>
      <c r="F252" s="116"/>
      <c r="G252" s="17"/>
      <c r="H252" s="17"/>
      <c r="I252" s="17"/>
      <c r="J252" s="17"/>
      <c r="K252" s="17"/>
      <c r="L252" s="17"/>
      <c r="M252" s="17"/>
      <c r="N252" s="17"/>
      <c r="O252" s="116"/>
      <c r="P252" s="117">
        <f>IF(D252&gt;A_Stammdaten!$B$12,0,SUM(G252,H252,J252,L252:M252)-SUM(I252,K252,N252:O252))</f>
        <v>0</v>
      </c>
      <c r="Q252" s="17"/>
      <c r="R252" s="17"/>
      <c r="S252" s="17"/>
      <c r="T252" s="17"/>
      <c r="U252" s="62">
        <f t="shared" si="65"/>
        <v>0</v>
      </c>
      <c r="V252" s="34"/>
      <c r="W252" s="34"/>
      <c r="X252" s="34"/>
      <c r="Y252" s="34"/>
      <c r="Z252" s="34"/>
      <c r="AA252" s="63" t="str">
        <f t="shared" si="66"/>
        <v>-</v>
      </c>
      <c r="AB252" s="63" t="str">
        <f t="shared" si="67"/>
        <v>-</v>
      </c>
      <c r="AC252" s="63">
        <f>IF(ISBLANK($C252),0,VLOOKUP($C252,Listen!$A$2:$C$45,2,FALSE))</f>
        <v>0</v>
      </c>
      <c r="AD252" s="63">
        <f>IF(ISBLANK($C252),0,VLOOKUP($C252,Listen!$A$2:$C$45,3,FALSE))</f>
        <v>0</v>
      </c>
      <c r="AE252" s="49">
        <f t="shared" si="68"/>
        <v>0</v>
      </c>
      <c r="AF252" s="49">
        <f t="shared" si="68"/>
        <v>0</v>
      </c>
      <c r="AG252" s="49">
        <f>IFERROR(IF(OR($V252&lt;&gt;"Ja",VLOOKUP($C252,Listen!$A$2:$F$45,5,0)="Nein",D252&lt;IF(C252="LNG Anbindungsanlagen gemäß separater Festlegung",2022,2023)),$AC252,$AA252),0)</f>
        <v>0</v>
      </c>
      <c r="AH252" s="49">
        <f>IFERROR(IF(OR($V252&lt;&gt;"Ja",VLOOKUP($C252,Listen!$A$2:$F$45,5,0)="Nein",D252&lt;IF(C252="LNG Anbindungsanlagen gemäß separater Festlegung",2022,2023)),$AC252,$AA252),0)</f>
        <v>0</v>
      </c>
      <c r="AI252" s="49">
        <f>IFERROR(IF(OR($W252&lt;&gt;"Ja",VLOOKUP($C252,Listen!$A$2:$F$45,6,0)="Nein"),$AC252,$AB252),0)</f>
        <v>0</v>
      </c>
      <c r="AJ252" s="49">
        <f>IFERROR(IF(OR($W252&lt;&gt;"Ja",VLOOKUP($C252,Listen!$A$2:$F$45,6,0)="Nein"),$AC252,$AB252),0)</f>
        <v>0</v>
      </c>
      <c r="AK252" s="49">
        <f>IFERROR(IF(OR($W252&lt;&gt;"Ja",VLOOKUP($C252,Listen!$A$2:$F$45,6,0)="Nein"),$AC252,$AB252),0)</f>
        <v>0</v>
      </c>
      <c r="AL252" s="51">
        <f t="shared" si="69"/>
        <v>0</v>
      </c>
      <c r="AM252" s="296">
        <f>IFERROR(IF(VLOOKUP($C252,Listen!$A$2:$F$45,6,0)="Ja",MAX(BC252:BD252),D_SAV!$BC252),0)</f>
        <v>0</v>
      </c>
      <c r="AN252" s="51">
        <f t="shared" si="70"/>
        <v>0</v>
      </c>
      <c r="AP252" s="304">
        <f t="shared" si="71"/>
        <v>0</v>
      </c>
      <c r="AQ252" s="304">
        <f t="shared" si="72"/>
        <v>0</v>
      </c>
      <c r="AR252" s="304">
        <f t="shared" si="73"/>
        <v>0</v>
      </c>
      <c r="AS252" s="304">
        <f t="shared" si="74"/>
        <v>0</v>
      </c>
      <c r="AT252" s="304">
        <f t="shared" si="75"/>
        <v>0</v>
      </c>
      <c r="AU252" s="304">
        <f t="shared" si="76"/>
        <v>0</v>
      </c>
      <c r="AV252" s="304">
        <f t="shared" si="77"/>
        <v>0</v>
      </c>
      <c r="AW252" s="304">
        <f t="shared" si="78"/>
        <v>0</v>
      </c>
      <c r="AX252" s="304">
        <f t="shared" si="79"/>
        <v>0</v>
      </c>
      <c r="AY252" s="304">
        <f t="shared" si="80"/>
        <v>0</v>
      </c>
      <c r="AZ252" s="304">
        <f t="shared" si="81"/>
        <v>0</v>
      </c>
      <c r="BA252" s="304">
        <f t="shared" si="82"/>
        <v>0</v>
      </c>
      <c r="BB252" s="304">
        <f t="shared" si="83"/>
        <v>0</v>
      </c>
      <c r="BC252" s="304">
        <f t="shared" si="84"/>
        <v>0</v>
      </c>
      <c r="BD252" s="304">
        <f t="shared" si="85"/>
        <v>0</v>
      </c>
      <c r="BE252" s="304">
        <f>IFERROR(IF(VLOOKUP($C252,Listen!$A$2:$F$45,6,0)="Ja",BB252-MAX(BC252:BD252),BB252-BC252),0)</f>
        <v>0</v>
      </c>
    </row>
    <row r="253" spans="1:57" x14ac:dyDescent="0.25">
      <c r="A253" s="320" t="str">
        <f>IF(AND(D253&lt;&gt;0,C253&lt;&gt;0,E253&lt;&gt;0),IF(B253&lt;&gt;0,CONCATENATE(B253,"-AGr",VLOOKUP(C253,Listen!$A$2:$D$45,4,FALSE),"-",D253,"-",E253,),CONCATENATE("AGr",VLOOKUP(C253,Listen!$A$2:$D$45,4,FALSE),"-",D253,"-",E253)),"keine vollständige ID")</f>
        <v>keine vollständige ID</v>
      </c>
      <c r="B253" s="301"/>
      <c r="C253" s="287"/>
      <c r="D253" s="34"/>
      <c r="E253" s="306"/>
      <c r="F253" s="116"/>
      <c r="G253" s="17"/>
      <c r="H253" s="17"/>
      <c r="I253" s="17"/>
      <c r="J253" s="17"/>
      <c r="K253" s="17"/>
      <c r="L253" s="17"/>
      <c r="M253" s="17"/>
      <c r="N253" s="17"/>
      <c r="O253" s="116"/>
      <c r="P253" s="117">
        <f>IF(D253&gt;A_Stammdaten!$B$12,0,SUM(G253,H253,J253,L253:M253)-SUM(I253,K253,N253:O253))</f>
        <v>0</v>
      </c>
      <c r="Q253" s="17"/>
      <c r="R253" s="17"/>
      <c r="S253" s="17"/>
      <c r="T253" s="17"/>
      <c r="U253" s="62">
        <f t="shared" si="65"/>
        <v>0</v>
      </c>
      <c r="V253" s="34"/>
      <c r="W253" s="34"/>
      <c r="X253" s="34"/>
      <c r="Y253" s="34"/>
      <c r="Z253" s="34"/>
      <c r="AA253" s="63" t="str">
        <f t="shared" si="66"/>
        <v>-</v>
      </c>
      <c r="AB253" s="63" t="str">
        <f t="shared" si="67"/>
        <v>-</v>
      </c>
      <c r="AC253" s="63">
        <f>IF(ISBLANK($C253),0,VLOOKUP($C253,Listen!$A$2:$C$45,2,FALSE))</f>
        <v>0</v>
      </c>
      <c r="AD253" s="63">
        <f>IF(ISBLANK($C253),0,VLOOKUP($C253,Listen!$A$2:$C$45,3,FALSE))</f>
        <v>0</v>
      </c>
      <c r="AE253" s="49">
        <f t="shared" si="68"/>
        <v>0</v>
      </c>
      <c r="AF253" s="49">
        <f t="shared" si="68"/>
        <v>0</v>
      </c>
      <c r="AG253" s="49">
        <f>IFERROR(IF(OR($V253&lt;&gt;"Ja",VLOOKUP($C253,Listen!$A$2:$F$45,5,0)="Nein",D253&lt;IF(C253="LNG Anbindungsanlagen gemäß separater Festlegung",2022,2023)),$AC253,$AA253),0)</f>
        <v>0</v>
      </c>
      <c r="AH253" s="49">
        <f>IFERROR(IF(OR($V253&lt;&gt;"Ja",VLOOKUP($C253,Listen!$A$2:$F$45,5,0)="Nein",D253&lt;IF(C253="LNG Anbindungsanlagen gemäß separater Festlegung",2022,2023)),$AC253,$AA253),0)</f>
        <v>0</v>
      </c>
      <c r="AI253" s="49">
        <f>IFERROR(IF(OR($W253&lt;&gt;"Ja",VLOOKUP($C253,Listen!$A$2:$F$45,6,0)="Nein"),$AC253,$AB253),0)</f>
        <v>0</v>
      </c>
      <c r="AJ253" s="49">
        <f>IFERROR(IF(OR($W253&lt;&gt;"Ja",VLOOKUP($C253,Listen!$A$2:$F$45,6,0)="Nein"),$AC253,$AB253),0)</f>
        <v>0</v>
      </c>
      <c r="AK253" s="49">
        <f>IFERROR(IF(OR($W253&lt;&gt;"Ja",VLOOKUP($C253,Listen!$A$2:$F$45,6,0)="Nein"),$AC253,$AB253),0)</f>
        <v>0</v>
      </c>
      <c r="AL253" s="51">
        <f t="shared" si="69"/>
        <v>0</v>
      </c>
      <c r="AM253" s="296">
        <f>IFERROR(IF(VLOOKUP($C253,Listen!$A$2:$F$45,6,0)="Ja",MAX(BC253:BD253),D_SAV!$BC253),0)</f>
        <v>0</v>
      </c>
      <c r="AN253" s="51">
        <f t="shared" si="70"/>
        <v>0</v>
      </c>
      <c r="AP253" s="304">
        <f t="shared" si="71"/>
        <v>0</v>
      </c>
      <c r="AQ253" s="304">
        <f t="shared" si="72"/>
        <v>0</v>
      </c>
      <c r="AR253" s="304">
        <f t="shared" si="73"/>
        <v>0</v>
      </c>
      <c r="AS253" s="304">
        <f t="shared" si="74"/>
        <v>0</v>
      </c>
      <c r="AT253" s="304">
        <f t="shared" si="75"/>
        <v>0</v>
      </c>
      <c r="AU253" s="304">
        <f t="shared" si="76"/>
        <v>0</v>
      </c>
      <c r="AV253" s="304">
        <f t="shared" si="77"/>
        <v>0</v>
      </c>
      <c r="AW253" s="304">
        <f t="shared" si="78"/>
        <v>0</v>
      </c>
      <c r="AX253" s="304">
        <f t="shared" si="79"/>
        <v>0</v>
      </c>
      <c r="AY253" s="304">
        <f t="shared" si="80"/>
        <v>0</v>
      </c>
      <c r="AZ253" s="304">
        <f t="shared" si="81"/>
        <v>0</v>
      </c>
      <c r="BA253" s="304">
        <f t="shared" si="82"/>
        <v>0</v>
      </c>
      <c r="BB253" s="304">
        <f t="shared" si="83"/>
        <v>0</v>
      </c>
      <c r="BC253" s="304">
        <f t="shared" si="84"/>
        <v>0</v>
      </c>
      <c r="BD253" s="304">
        <f t="shared" si="85"/>
        <v>0</v>
      </c>
      <c r="BE253" s="304">
        <f>IFERROR(IF(VLOOKUP($C253,Listen!$A$2:$F$45,6,0)="Ja",BB253-MAX(BC253:BD253),BB253-BC253),0)</f>
        <v>0</v>
      </c>
    </row>
    <row r="254" spans="1:57" x14ac:dyDescent="0.25">
      <c r="A254" s="320" t="str">
        <f>IF(AND(D254&lt;&gt;0,C254&lt;&gt;0,E254&lt;&gt;0),IF(B254&lt;&gt;0,CONCATENATE(B254,"-AGr",VLOOKUP(C254,Listen!$A$2:$D$45,4,FALSE),"-",D254,"-",E254,),CONCATENATE("AGr",VLOOKUP(C254,Listen!$A$2:$D$45,4,FALSE),"-",D254,"-",E254)),"keine vollständige ID")</f>
        <v>keine vollständige ID</v>
      </c>
      <c r="B254" s="301"/>
      <c r="C254" s="287"/>
      <c r="D254" s="34"/>
      <c r="E254" s="306"/>
      <c r="F254" s="116"/>
      <c r="G254" s="17"/>
      <c r="H254" s="17"/>
      <c r="I254" s="17"/>
      <c r="J254" s="17"/>
      <c r="K254" s="17"/>
      <c r="L254" s="17"/>
      <c r="M254" s="17"/>
      <c r="N254" s="17"/>
      <c r="O254" s="116"/>
      <c r="P254" s="117">
        <f>IF(D254&gt;A_Stammdaten!$B$12,0,SUM(G254,H254,J254,L254:M254)-SUM(I254,K254,N254:O254))</f>
        <v>0</v>
      </c>
      <c r="Q254" s="17"/>
      <c r="R254" s="17"/>
      <c r="S254" s="17"/>
      <c r="T254" s="17"/>
      <c r="U254" s="62">
        <f t="shared" si="65"/>
        <v>0</v>
      </c>
      <c r="V254" s="34"/>
      <c r="W254" s="34"/>
      <c r="X254" s="34"/>
      <c r="Y254" s="34"/>
      <c r="Z254" s="34"/>
      <c r="AA254" s="63" t="str">
        <f t="shared" si="66"/>
        <v>-</v>
      </c>
      <c r="AB254" s="63" t="str">
        <f t="shared" si="67"/>
        <v>-</v>
      </c>
      <c r="AC254" s="63">
        <f>IF(ISBLANK($C254),0,VLOOKUP($C254,Listen!$A$2:$C$45,2,FALSE))</f>
        <v>0</v>
      </c>
      <c r="AD254" s="63">
        <f>IF(ISBLANK($C254),0,VLOOKUP($C254,Listen!$A$2:$C$45,3,FALSE))</f>
        <v>0</v>
      </c>
      <c r="AE254" s="49">
        <f t="shared" si="68"/>
        <v>0</v>
      </c>
      <c r="AF254" s="49">
        <f t="shared" si="68"/>
        <v>0</v>
      </c>
      <c r="AG254" s="49">
        <f>IFERROR(IF(OR($V254&lt;&gt;"Ja",VLOOKUP($C254,Listen!$A$2:$F$45,5,0)="Nein",D254&lt;IF(C254="LNG Anbindungsanlagen gemäß separater Festlegung",2022,2023)),$AC254,$AA254),0)</f>
        <v>0</v>
      </c>
      <c r="AH254" s="49">
        <f>IFERROR(IF(OR($V254&lt;&gt;"Ja",VLOOKUP($C254,Listen!$A$2:$F$45,5,0)="Nein",D254&lt;IF(C254="LNG Anbindungsanlagen gemäß separater Festlegung",2022,2023)),$AC254,$AA254),0)</f>
        <v>0</v>
      </c>
      <c r="AI254" s="49">
        <f>IFERROR(IF(OR($W254&lt;&gt;"Ja",VLOOKUP($C254,Listen!$A$2:$F$45,6,0)="Nein"),$AC254,$AB254),0)</f>
        <v>0</v>
      </c>
      <c r="AJ254" s="49">
        <f>IFERROR(IF(OR($W254&lt;&gt;"Ja",VLOOKUP($C254,Listen!$A$2:$F$45,6,0)="Nein"),$AC254,$AB254),0)</f>
        <v>0</v>
      </c>
      <c r="AK254" s="49">
        <f>IFERROR(IF(OR($W254&lt;&gt;"Ja",VLOOKUP($C254,Listen!$A$2:$F$45,6,0)="Nein"),$AC254,$AB254),0)</f>
        <v>0</v>
      </c>
      <c r="AL254" s="51">
        <f t="shared" si="69"/>
        <v>0</v>
      </c>
      <c r="AM254" s="296">
        <f>IFERROR(IF(VLOOKUP($C254,Listen!$A$2:$F$45,6,0)="Ja",MAX(BC254:BD254),D_SAV!$BC254),0)</f>
        <v>0</v>
      </c>
      <c r="AN254" s="51">
        <f t="shared" si="70"/>
        <v>0</v>
      </c>
      <c r="AP254" s="304">
        <f t="shared" si="71"/>
        <v>0</v>
      </c>
      <c r="AQ254" s="304">
        <f t="shared" si="72"/>
        <v>0</v>
      </c>
      <c r="AR254" s="304">
        <f t="shared" si="73"/>
        <v>0</v>
      </c>
      <c r="AS254" s="304">
        <f t="shared" si="74"/>
        <v>0</v>
      </c>
      <c r="AT254" s="304">
        <f t="shared" si="75"/>
        <v>0</v>
      </c>
      <c r="AU254" s="304">
        <f t="shared" si="76"/>
        <v>0</v>
      </c>
      <c r="AV254" s="304">
        <f t="shared" si="77"/>
        <v>0</v>
      </c>
      <c r="AW254" s="304">
        <f t="shared" si="78"/>
        <v>0</v>
      </c>
      <c r="AX254" s="304">
        <f t="shared" si="79"/>
        <v>0</v>
      </c>
      <c r="AY254" s="304">
        <f t="shared" si="80"/>
        <v>0</v>
      </c>
      <c r="AZ254" s="304">
        <f t="shared" si="81"/>
        <v>0</v>
      </c>
      <c r="BA254" s="304">
        <f t="shared" si="82"/>
        <v>0</v>
      </c>
      <c r="BB254" s="304">
        <f t="shared" si="83"/>
        <v>0</v>
      </c>
      <c r="BC254" s="304">
        <f t="shared" si="84"/>
        <v>0</v>
      </c>
      <c r="BD254" s="304">
        <f t="shared" si="85"/>
        <v>0</v>
      </c>
      <c r="BE254" s="304">
        <f>IFERROR(IF(VLOOKUP($C254,Listen!$A$2:$F$45,6,0)="Ja",BB254-MAX(BC254:BD254),BB254-BC254),0)</f>
        <v>0</v>
      </c>
    </row>
    <row r="255" spans="1:57" x14ac:dyDescent="0.25">
      <c r="A255" s="320" t="str">
        <f>IF(AND(D255&lt;&gt;0,C255&lt;&gt;0,E255&lt;&gt;0),IF(B255&lt;&gt;0,CONCATENATE(B255,"-AGr",VLOOKUP(C255,Listen!$A$2:$D$45,4,FALSE),"-",D255,"-",E255,),CONCATENATE("AGr",VLOOKUP(C255,Listen!$A$2:$D$45,4,FALSE),"-",D255,"-",E255)),"keine vollständige ID")</f>
        <v>keine vollständige ID</v>
      </c>
      <c r="B255" s="301"/>
      <c r="C255" s="287"/>
      <c r="D255" s="34"/>
      <c r="E255" s="306"/>
      <c r="F255" s="116"/>
      <c r="G255" s="17"/>
      <c r="H255" s="17"/>
      <c r="I255" s="17"/>
      <c r="J255" s="17"/>
      <c r="K255" s="17"/>
      <c r="L255" s="17"/>
      <c r="M255" s="17"/>
      <c r="N255" s="17"/>
      <c r="O255" s="116"/>
      <c r="P255" s="117">
        <f>IF(D255&gt;A_Stammdaten!$B$12,0,SUM(G255,H255,J255,L255:M255)-SUM(I255,K255,N255:O255))</f>
        <v>0</v>
      </c>
      <c r="Q255" s="17"/>
      <c r="R255" s="17"/>
      <c r="S255" s="17"/>
      <c r="T255" s="17"/>
      <c r="U255" s="62">
        <f t="shared" si="65"/>
        <v>0</v>
      </c>
      <c r="V255" s="34"/>
      <c r="W255" s="34"/>
      <c r="X255" s="34"/>
      <c r="Y255" s="34"/>
      <c r="Z255" s="34"/>
      <c r="AA255" s="63" t="str">
        <f t="shared" si="66"/>
        <v>-</v>
      </c>
      <c r="AB255" s="63" t="str">
        <f t="shared" si="67"/>
        <v>-</v>
      </c>
      <c r="AC255" s="63">
        <f>IF(ISBLANK($C255),0,VLOOKUP($C255,Listen!$A$2:$C$45,2,FALSE))</f>
        <v>0</v>
      </c>
      <c r="AD255" s="63">
        <f>IF(ISBLANK($C255),0,VLOOKUP($C255,Listen!$A$2:$C$45,3,FALSE))</f>
        <v>0</v>
      </c>
      <c r="AE255" s="49">
        <f t="shared" si="68"/>
        <v>0</v>
      </c>
      <c r="AF255" s="49">
        <f t="shared" si="68"/>
        <v>0</v>
      </c>
      <c r="AG255" s="49">
        <f>IFERROR(IF(OR($V255&lt;&gt;"Ja",VLOOKUP($C255,Listen!$A$2:$F$45,5,0)="Nein",D255&lt;IF(C255="LNG Anbindungsanlagen gemäß separater Festlegung",2022,2023)),$AC255,$AA255),0)</f>
        <v>0</v>
      </c>
      <c r="AH255" s="49">
        <f>IFERROR(IF(OR($V255&lt;&gt;"Ja",VLOOKUP($C255,Listen!$A$2:$F$45,5,0)="Nein",D255&lt;IF(C255="LNG Anbindungsanlagen gemäß separater Festlegung",2022,2023)),$AC255,$AA255),0)</f>
        <v>0</v>
      </c>
      <c r="AI255" s="49">
        <f>IFERROR(IF(OR($W255&lt;&gt;"Ja",VLOOKUP($C255,Listen!$A$2:$F$45,6,0)="Nein"),$AC255,$AB255),0)</f>
        <v>0</v>
      </c>
      <c r="AJ255" s="49">
        <f>IFERROR(IF(OR($W255&lt;&gt;"Ja",VLOOKUP($C255,Listen!$A$2:$F$45,6,0)="Nein"),$AC255,$AB255),0)</f>
        <v>0</v>
      </c>
      <c r="AK255" s="49">
        <f>IFERROR(IF(OR($W255&lt;&gt;"Ja",VLOOKUP($C255,Listen!$A$2:$F$45,6,0)="Nein"),$AC255,$AB255),0)</f>
        <v>0</v>
      </c>
      <c r="AL255" s="51">
        <f t="shared" si="69"/>
        <v>0</v>
      </c>
      <c r="AM255" s="296">
        <f>IFERROR(IF(VLOOKUP($C255,Listen!$A$2:$F$45,6,0)="Ja",MAX(BC255:BD255),D_SAV!$BC255),0)</f>
        <v>0</v>
      </c>
      <c r="AN255" s="51">
        <f t="shared" si="70"/>
        <v>0</v>
      </c>
      <c r="AP255" s="304">
        <f t="shared" si="71"/>
        <v>0</v>
      </c>
      <c r="AQ255" s="304">
        <f t="shared" si="72"/>
        <v>0</v>
      </c>
      <c r="AR255" s="304">
        <f t="shared" si="73"/>
        <v>0</v>
      </c>
      <c r="AS255" s="304">
        <f t="shared" si="74"/>
        <v>0</v>
      </c>
      <c r="AT255" s="304">
        <f t="shared" si="75"/>
        <v>0</v>
      </c>
      <c r="AU255" s="304">
        <f t="shared" si="76"/>
        <v>0</v>
      </c>
      <c r="AV255" s="304">
        <f t="shared" si="77"/>
        <v>0</v>
      </c>
      <c r="AW255" s="304">
        <f t="shared" si="78"/>
        <v>0</v>
      </c>
      <c r="AX255" s="304">
        <f t="shared" si="79"/>
        <v>0</v>
      </c>
      <c r="AY255" s="304">
        <f t="shared" si="80"/>
        <v>0</v>
      </c>
      <c r="AZ255" s="304">
        <f t="shared" si="81"/>
        <v>0</v>
      </c>
      <c r="BA255" s="304">
        <f t="shared" si="82"/>
        <v>0</v>
      </c>
      <c r="BB255" s="304">
        <f t="shared" si="83"/>
        <v>0</v>
      </c>
      <c r="BC255" s="304">
        <f t="shared" si="84"/>
        <v>0</v>
      </c>
      <c r="BD255" s="304">
        <f t="shared" si="85"/>
        <v>0</v>
      </c>
      <c r="BE255" s="304">
        <f>IFERROR(IF(VLOOKUP($C255,Listen!$A$2:$F$45,6,0)="Ja",BB255-MAX(BC255:BD255),BB255-BC255),0)</f>
        <v>0</v>
      </c>
    </row>
    <row r="256" spans="1:57" x14ac:dyDescent="0.25">
      <c r="A256" s="320" t="str">
        <f>IF(AND(D256&lt;&gt;0,C256&lt;&gt;0,E256&lt;&gt;0),IF(B256&lt;&gt;0,CONCATENATE(B256,"-AGr",VLOOKUP(C256,Listen!$A$2:$D$45,4,FALSE),"-",D256,"-",E256,),CONCATENATE("AGr",VLOOKUP(C256,Listen!$A$2:$D$45,4,FALSE),"-",D256,"-",E256)),"keine vollständige ID")</f>
        <v>keine vollständige ID</v>
      </c>
      <c r="B256" s="301"/>
      <c r="C256" s="287"/>
      <c r="D256" s="34"/>
      <c r="E256" s="306"/>
      <c r="F256" s="116"/>
      <c r="G256" s="17"/>
      <c r="H256" s="17"/>
      <c r="I256" s="17"/>
      <c r="J256" s="17"/>
      <c r="K256" s="17"/>
      <c r="L256" s="17"/>
      <c r="M256" s="17"/>
      <c r="N256" s="17"/>
      <c r="O256" s="116"/>
      <c r="P256" s="117">
        <f>IF(D256&gt;A_Stammdaten!$B$12,0,SUM(G256,H256,J256,L256:M256)-SUM(I256,K256,N256:O256))</f>
        <v>0</v>
      </c>
      <c r="Q256" s="17"/>
      <c r="R256" s="17"/>
      <c r="S256" s="17"/>
      <c r="T256" s="17"/>
      <c r="U256" s="62">
        <f t="shared" si="65"/>
        <v>0</v>
      </c>
      <c r="V256" s="34"/>
      <c r="W256" s="34"/>
      <c r="X256" s="34"/>
      <c r="Y256" s="34"/>
      <c r="Z256" s="34"/>
      <c r="AA256" s="63" t="str">
        <f t="shared" si="66"/>
        <v>-</v>
      </c>
      <c r="AB256" s="63" t="str">
        <f t="shared" si="67"/>
        <v>-</v>
      </c>
      <c r="AC256" s="63">
        <f>IF(ISBLANK($C256),0,VLOOKUP($C256,Listen!$A$2:$C$45,2,FALSE))</f>
        <v>0</v>
      </c>
      <c r="AD256" s="63">
        <f>IF(ISBLANK($C256),0,VLOOKUP($C256,Listen!$A$2:$C$45,3,FALSE))</f>
        <v>0</v>
      </c>
      <c r="AE256" s="49">
        <f t="shared" si="68"/>
        <v>0</v>
      </c>
      <c r="AF256" s="49">
        <f t="shared" si="68"/>
        <v>0</v>
      </c>
      <c r="AG256" s="49">
        <f>IFERROR(IF(OR($V256&lt;&gt;"Ja",VLOOKUP($C256,Listen!$A$2:$F$45,5,0)="Nein",D256&lt;IF(C256="LNG Anbindungsanlagen gemäß separater Festlegung",2022,2023)),$AC256,$AA256),0)</f>
        <v>0</v>
      </c>
      <c r="AH256" s="49">
        <f>IFERROR(IF(OR($V256&lt;&gt;"Ja",VLOOKUP($C256,Listen!$A$2:$F$45,5,0)="Nein",D256&lt;IF(C256="LNG Anbindungsanlagen gemäß separater Festlegung",2022,2023)),$AC256,$AA256),0)</f>
        <v>0</v>
      </c>
      <c r="AI256" s="49">
        <f>IFERROR(IF(OR($W256&lt;&gt;"Ja",VLOOKUP($C256,Listen!$A$2:$F$45,6,0)="Nein"),$AC256,$AB256),0)</f>
        <v>0</v>
      </c>
      <c r="AJ256" s="49">
        <f>IFERROR(IF(OR($W256&lt;&gt;"Ja",VLOOKUP($C256,Listen!$A$2:$F$45,6,0)="Nein"),$AC256,$AB256),0)</f>
        <v>0</v>
      </c>
      <c r="AK256" s="49">
        <f>IFERROR(IF(OR($W256&lt;&gt;"Ja",VLOOKUP($C256,Listen!$A$2:$F$45,6,0)="Nein"),$AC256,$AB256),0)</f>
        <v>0</v>
      </c>
      <c r="AL256" s="51">
        <f t="shared" si="69"/>
        <v>0</v>
      </c>
      <c r="AM256" s="296">
        <f>IFERROR(IF(VLOOKUP($C256,Listen!$A$2:$F$45,6,0)="Ja",MAX(BC256:BD256),D_SAV!$BC256),0)</f>
        <v>0</v>
      </c>
      <c r="AN256" s="51">
        <f t="shared" si="70"/>
        <v>0</v>
      </c>
      <c r="AP256" s="304">
        <f t="shared" si="71"/>
        <v>0</v>
      </c>
      <c r="AQ256" s="304">
        <f t="shared" si="72"/>
        <v>0</v>
      </c>
      <c r="AR256" s="304">
        <f t="shared" si="73"/>
        <v>0</v>
      </c>
      <c r="AS256" s="304">
        <f t="shared" si="74"/>
        <v>0</v>
      </c>
      <c r="AT256" s="304">
        <f t="shared" si="75"/>
        <v>0</v>
      </c>
      <c r="AU256" s="304">
        <f t="shared" si="76"/>
        <v>0</v>
      </c>
      <c r="AV256" s="304">
        <f t="shared" si="77"/>
        <v>0</v>
      </c>
      <c r="AW256" s="304">
        <f t="shared" si="78"/>
        <v>0</v>
      </c>
      <c r="AX256" s="304">
        <f t="shared" si="79"/>
        <v>0</v>
      </c>
      <c r="AY256" s="304">
        <f t="shared" si="80"/>
        <v>0</v>
      </c>
      <c r="AZ256" s="304">
        <f t="shared" si="81"/>
        <v>0</v>
      </c>
      <c r="BA256" s="304">
        <f t="shared" si="82"/>
        <v>0</v>
      </c>
      <c r="BB256" s="304">
        <f t="shared" si="83"/>
        <v>0</v>
      </c>
      <c r="BC256" s="304">
        <f t="shared" si="84"/>
        <v>0</v>
      </c>
      <c r="BD256" s="304">
        <f t="shared" si="85"/>
        <v>0</v>
      </c>
      <c r="BE256" s="304">
        <f>IFERROR(IF(VLOOKUP($C256,Listen!$A$2:$F$45,6,0)="Ja",BB256-MAX(BC256:BD256),BB256-BC256),0)</f>
        <v>0</v>
      </c>
    </row>
    <row r="257" spans="1:57" x14ac:dyDescent="0.25">
      <c r="A257" s="320" t="str">
        <f>IF(AND(D257&lt;&gt;0,C257&lt;&gt;0,E257&lt;&gt;0),IF(B257&lt;&gt;0,CONCATENATE(B257,"-AGr",VLOOKUP(C257,Listen!$A$2:$D$45,4,FALSE),"-",D257,"-",E257,),CONCATENATE("AGr",VLOOKUP(C257,Listen!$A$2:$D$45,4,FALSE),"-",D257,"-",E257)),"keine vollständige ID")</f>
        <v>keine vollständige ID</v>
      </c>
      <c r="B257" s="301"/>
      <c r="C257" s="287"/>
      <c r="D257" s="34"/>
      <c r="E257" s="306"/>
      <c r="F257" s="116"/>
      <c r="G257" s="17"/>
      <c r="H257" s="17"/>
      <c r="I257" s="17"/>
      <c r="J257" s="17"/>
      <c r="K257" s="17"/>
      <c r="L257" s="17"/>
      <c r="M257" s="17"/>
      <c r="N257" s="17"/>
      <c r="O257" s="116"/>
      <c r="P257" s="117">
        <f>IF(D257&gt;A_Stammdaten!$B$12,0,SUM(G257,H257,J257,L257:M257)-SUM(I257,K257,N257:O257))</f>
        <v>0</v>
      </c>
      <c r="Q257" s="17"/>
      <c r="R257" s="17"/>
      <c r="S257" s="17"/>
      <c r="T257" s="17"/>
      <c r="U257" s="62">
        <f t="shared" si="65"/>
        <v>0</v>
      </c>
      <c r="V257" s="34"/>
      <c r="W257" s="34"/>
      <c r="X257" s="34"/>
      <c r="Y257" s="34"/>
      <c r="Z257" s="34"/>
      <c r="AA257" s="63" t="str">
        <f t="shared" si="66"/>
        <v>-</v>
      </c>
      <c r="AB257" s="63" t="str">
        <f t="shared" si="67"/>
        <v>-</v>
      </c>
      <c r="AC257" s="63">
        <f>IF(ISBLANK($C257),0,VLOOKUP($C257,Listen!$A$2:$C$45,2,FALSE))</f>
        <v>0</v>
      </c>
      <c r="AD257" s="63">
        <f>IF(ISBLANK($C257),0,VLOOKUP($C257,Listen!$A$2:$C$45,3,FALSE))</f>
        <v>0</v>
      </c>
      <c r="AE257" s="49">
        <f t="shared" si="68"/>
        <v>0</v>
      </c>
      <c r="AF257" s="49">
        <f t="shared" si="68"/>
        <v>0</v>
      </c>
      <c r="AG257" s="49">
        <f>IFERROR(IF(OR($V257&lt;&gt;"Ja",VLOOKUP($C257,Listen!$A$2:$F$45,5,0)="Nein",D257&lt;IF(C257="LNG Anbindungsanlagen gemäß separater Festlegung",2022,2023)),$AC257,$AA257),0)</f>
        <v>0</v>
      </c>
      <c r="AH257" s="49">
        <f>IFERROR(IF(OR($V257&lt;&gt;"Ja",VLOOKUP($C257,Listen!$A$2:$F$45,5,0)="Nein",D257&lt;IF(C257="LNG Anbindungsanlagen gemäß separater Festlegung",2022,2023)),$AC257,$AA257),0)</f>
        <v>0</v>
      </c>
      <c r="AI257" s="49">
        <f>IFERROR(IF(OR($W257&lt;&gt;"Ja",VLOOKUP($C257,Listen!$A$2:$F$45,6,0)="Nein"),$AC257,$AB257),0)</f>
        <v>0</v>
      </c>
      <c r="AJ257" s="49">
        <f>IFERROR(IF(OR($W257&lt;&gt;"Ja",VLOOKUP($C257,Listen!$A$2:$F$45,6,0)="Nein"),$AC257,$AB257),0)</f>
        <v>0</v>
      </c>
      <c r="AK257" s="49">
        <f>IFERROR(IF(OR($W257&lt;&gt;"Ja",VLOOKUP($C257,Listen!$A$2:$F$45,6,0)="Nein"),$AC257,$AB257),0)</f>
        <v>0</v>
      </c>
      <c r="AL257" s="51">
        <f t="shared" si="69"/>
        <v>0</v>
      </c>
      <c r="AM257" s="296">
        <f>IFERROR(IF(VLOOKUP($C257,Listen!$A$2:$F$45,6,0)="Ja",MAX(BC257:BD257),D_SAV!$BC257),0)</f>
        <v>0</v>
      </c>
      <c r="AN257" s="51">
        <f t="shared" si="70"/>
        <v>0</v>
      </c>
      <c r="AP257" s="304">
        <f t="shared" si="71"/>
        <v>0</v>
      </c>
      <c r="AQ257" s="304">
        <f t="shared" si="72"/>
        <v>0</v>
      </c>
      <c r="AR257" s="304">
        <f t="shared" si="73"/>
        <v>0</v>
      </c>
      <c r="AS257" s="304">
        <f t="shared" si="74"/>
        <v>0</v>
      </c>
      <c r="AT257" s="304">
        <f t="shared" si="75"/>
        <v>0</v>
      </c>
      <c r="AU257" s="304">
        <f t="shared" si="76"/>
        <v>0</v>
      </c>
      <c r="AV257" s="304">
        <f t="shared" si="77"/>
        <v>0</v>
      </c>
      <c r="AW257" s="304">
        <f t="shared" si="78"/>
        <v>0</v>
      </c>
      <c r="AX257" s="304">
        <f t="shared" si="79"/>
        <v>0</v>
      </c>
      <c r="AY257" s="304">
        <f t="shared" si="80"/>
        <v>0</v>
      </c>
      <c r="AZ257" s="304">
        <f t="shared" si="81"/>
        <v>0</v>
      </c>
      <c r="BA257" s="304">
        <f t="shared" si="82"/>
        <v>0</v>
      </c>
      <c r="BB257" s="304">
        <f t="shared" si="83"/>
        <v>0</v>
      </c>
      <c r="BC257" s="304">
        <f t="shared" si="84"/>
        <v>0</v>
      </c>
      <c r="BD257" s="304">
        <f t="shared" si="85"/>
        <v>0</v>
      </c>
      <c r="BE257" s="304">
        <f>IFERROR(IF(VLOOKUP($C257,Listen!$A$2:$F$45,6,0)="Ja",BB257-MAX(BC257:BD257),BB257-BC257),0)</f>
        <v>0</v>
      </c>
    </row>
    <row r="258" spans="1:57" x14ac:dyDescent="0.25">
      <c r="A258" s="320" t="str">
        <f>IF(AND(D258&lt;&gt;0,C258&lt;&gt;0,E258&lt;&gt;0),IF(B258&lt;&gt;0,CONCATENATE(B258,"-AGr",VLOOKUP(C258,Listen!$A$2:$D$45,4,FALSE),"-",D258,"-",E258,),CONCATENATE("AGr",VLOOKUP(C258,Listen!$A$2:$D$45,4,FALSE),"-",D258,"-",E258)),"keine vollständige ID")</f>
        <v>keine vollständige ID</v>
      </c>
      <c r="B258" s="301"/>
      <c r="C258" s="287"/>
      <c r="D258" s="34"/>
      <c r="E258" s="306"/>
      <c r="F258" s="116"/>
      <c r="G258" s="17"/>
      <c r="H258" s="17"/>
      <c r="I258" s="17"/>
      <c r="J258" s="17"/>
      <c r="K258" s="17"/>
      <c r="L258" s="17"/>
      <c r="M258" s="17"/>
      <c r="N258" s="17"/>
      <c r="O258" s="116"/>
      <c r="P258" s="117">
        <f>IF(D258&gt;A_Stammdaten!$B$12,0,SUM(G258,H258,J258,L258:M258)-SUM(I258,K258,N258:O258))</f>
        <v>0</v>
      </c>
      <c r="Q258" s="17"/>
      <c r="R258" s="17"/>
      <c r="S258" s="17"/>
      <c r="T258" s="17"/>
      <c r="U258" s="62">
        <f t="shared" si="65"/>
        <v>0</v>
      </c>
      <c r="V258" s="34"/>
      <c r="W258" s="34"/>
      <c r="X258" s="34"/>
      <c r="Y258" s="34"/>
      <c r="Z258" s="34"/>
      <c r="AA258" s="63" t="str">
        <f t="shared" si="66"/>
        <v>-</v>
      </c>
      <c r="AB258" s="63" t="str">
        <f t="shared" si="67"/>
        <v>-</v>
      </c>
      <c r="AC258" s="63">
        <f>IF(ISBLANK($C258),0,VLOOKUP($C258,Listen!$A$2:$C$45,2,FALSE))</f>
        <v>0</v>
      </c>
      <c r="AD258" s="63">
        <f>IF(ISBLANK($C258),0,VLOOKUP($C258,Listen!$A$2:$C$45,3,FALSE))</f>
        <v>0</v>
      </c>
      <c r="AE258" s="49">
        <f t="shared" si="68"/>
        <v>0</v>
      </c>
      <c r="AF258" s="49">
        <f t="shared" si="68"/>
        <v>0</v>
      </c>
      <c r="AG258" s="49">
        <f>IFERROR(IF(OR($V258&lt;&gt;"Ja",VLOOKUP($C258,Listen!$A$2:$F$45,5,0)="Nein",D258&lt;IF(C258="LNG Anbindungsanlagen gemäß separater Festlegung",2022,2023)),$AC258,$AA258),0)</f>
        <v>0</v>
      </c>
      <c r="AH258" s="49">
        <f>IFERROR(IF(OR($V258&lt;&gt;"Ja",VLOOKUP($C258,Listen!$A$2:$F$45,5,0)="Nein",D258&lt;IF(C258="LNG Anbindungsanlagen gemäß separater Festlegung",2022,2023)),$AC258,$AA258),0)</f>
        <v>0</v>
      </c>
      <c r="AI258" s="49">
        <f>IFERROR(IF(OR($W258&lt;&gt;"Ja",VLOOKUP($C258,Listen!$A$2:$F$45,6,0)="Nein"),$AC258,$AB258),0)</f>
        <v>0</v>
      </c>
      <c r="AJ258" s="49">
        <f>IFERROR(IF(OR($W258&lt;&gt;"Ja",VLOOKUP($C258,Listen!$A$2:$F$45,6,0)="Nein"),$AC258,$AB258),0)</f>
        <v>0</v>
      </c>
      <c r="AK258" s="49">
        <f>IFERROR(IF(OR($W258&lt;&gt;"Ja",VLOOKUP($C258,Listen!$A$2:$F$45,6,0)="Nein"),$AC258,$AB258),0)</f>
        <v>0</v>
      </c>
      <c r="AL258" s="51">
        <f t="shared" si="69"/>
        <v>0</v>
      </c>
      <c r="AM258" s="296">
        <f>IFERROR(IF(VLOOKUP($C258,Listen!$A$2:$F$45,6,0)="Ja",MAX(BC258:BD258),D_SAV!$BC258),0)</f>
        <v>0</v>
      </c>
      <c r="AN258" s="51">
        <f t="shared" si="70"/>
        <v>0</v>
      </c>
      <c r="AP258" s="304">
        <f t="shared" si="71"/>
        <v>0</v>
      </c>
      <c r="AQ258" s="304">
        <f t="shared" si="72"/>
        <v>0</v>
      </c>
      <c r="AR258" s="304">
        <f t="shared" si="73"/>
        <v>0</v>
      </c>
      <c r="AS258" s="304">
        <f t="shared" si="74"/>
        <v>0</v>
      </c>
      <c r="AT258" s="304">
        <f t="shared" si="75"/>
        <v>0</v>
      </c>
      <c r="AU258" s="304">
        <f t="shared" si="76"/>
        <v>0</v>
      </c>
      <c r="AV258" s="304">
        <f t="shared" si="77"/>
        <v>0</v>
      </c>
      <c r="AW258" s="304">
        <f t="shared" si="78"/>
        <v>0</v>
      </c>
      <c r="AX258" s="304">
        <f t="shared" si="79"/>
        <v>0</v>
      </c>
      <c r="AY258" s="304">
        <f t="shared" si="80"/>
        <v>0</v>
      </c>
      <c r="AZ258" s="304">
        <f t="shared" si="81"/>
        <v>0</v>
      </c>
      <c r="BA258" s="304">
        <f t="shared" si="82"/>
        <v>0</v>
      </c>
      <c r="BB258" s="304">
        <f t="shared" si="83"/>
        <v>0</v>
      </c>
      <c r="BC258" s="304">
        <f t="shared" si="84"/>
        <v>0</v>
      </c>
      <c r="BD258" s="304">
        <f t="shared" si="85"/>
        <v>0</v>
      </c>
      <c r="BE258" s="304">
        <f>IFERROR(IF(VLOOKUP($C258,Listen!$A$2:$F$45,6,0)="Ja",BB258-MAX(BC258:BD258),BB258-BC258),0)</f>
        <v>0</v>
      </c>
    </row>
    <row r="259" spans="1:57" x14ac:dyDescent="0.25">
      <c r="A259" s="320" t="str">
        <f>IF(AND(D259&lt;&gt;0,C259&lt;&gt;0,E259&lt;&gt;0),IF(B259&lt;&gt;0,CONCATENATE(B259,"-AGr",VLOOKUP(C259,Listen!$A$2:$D$45,4,FALSE),"-",D259,"-",E259,),CONCATENATE("AGr",VLOOKUP(C259,Listen!$A$2:$D$45,4,FALSE),"-",D259,"-",E259)),"keine vollständige ID")</f>
        <v>keine vollständige ID</v>
      </c>
      <c r="B259" s="301"/>
      <c r="C259" s="287"/>
      <c r="D259" s="34"/>
      <c r="E259" s="306"/>
      <c r="F259" s="116"/>
      <c r="G259" s="17"/>
      <c r="H259" s="17"/>
      <c r="I259" s="17"/>
      <c r="J259" s="17"/>
      <c r="K259" s="17"/>
      <c r="L259" s="17"/>
      <c r="M259" s="17"/>
      <c r="N259" s="17"/>
      <c r="O259" s="116"/>
      <c r="P259" s="117">
        <f>IF(D259&gt;A_Stammdaten!$B$12,0,SUM(G259,H259,J259,L259:M259)-SUM(I259,K259,N259:O259))</f>
        <v>0</v>
      </c>
      <c r="Q259" s="17"/>
      <c r="R259" s="17"/>
      <c r="S259" s="17"/>
      <c r="T259" s="17"/>
      <c r="U259" s="62">
        <f t="shared" si="65"/>
        <v>0</v>
      </c>
      <c r="V259" s="34"/>
      <c r="W259" s="34"/>
      <c r="X259" s="34"/>
      <c r="Y259" s="34"/>
      <c r="Z259" s="34"/>
      <c r="AA259" s="63" t="str">
        <f t="shared" si="66"/>
        <v>-</v>
      </c>
      <c r="AB259" s="63" t="str">
        <f t="shared" si="67"/>
        <v>-</v>
      </c>
      <c r="AC259" s="63">
        <f>IF(ISBLANK($C259),0,VLOOKUP($C259,Listen!$A$2:$C$45,2,FALSE))</f>
        <v>0</v>
      </c>
      <c r="AD259" s="63">
        <f>IF(ISBLANK($C259),0,VLOOKUP($C259,Listen!$A$2:$C$45,3,FALSE))</f>
        <v>0</v>
      </c>
      <c r="AE259" s="49">
        <f t="shared" si="68"/>
        <v>0</v>
      </c>
      <c r="AF259" s="49">
        <f t="shared" si="68"/>
        <v>0</v>
      </c>
      <c r="AG259" s="49">
        <f>IFERROR(IF(OR($V259&lt;&gt;"Ja",VLOOKUP($C259,Listen!$A$2:$F$45,5,0)="Nein",D259&lt;IF(C259="LNG Anbindungsanlagen gemäß separater Festlegung",2022,2023)),$AC259,$AA259),0)</f>
        <v>0</v>
      </c>
      <c r="AH259" s="49">
        <f>IFERROR(IF(OR($V259&lt;&gt;"Ja",VLOOKUP($C259,Listen!$A$2:$F$45,5,0)="Nein",D259&lt;IF(C259="LNG Anbindungsanlagen gemäß separater Festlegung",2022,2023)),$AC259,$AA259),0)</f>
        <v>0</v>
      </c>
      <c r="AI259" s="49">
        <f>IFERROR(IF(OR($W259&lt;&gt;"Ja",VLOOKUP($C259,Listen!$A$2:$F$45,6,0)="Nein"),$AC259,$AB259),0)</f>
        <v>0</v>
      </c>
      <c r="AJ259" s="49">
        <f>IFERROR(IF(OR($W259&lt;&gt;"Ja",VLOOKUP($C259,Listen!$A$2:$F$45,6,0)="Nein"),$AC259,$AB259),0)</f>
        <v>0</v>
      </c>
      <c r="AK259" s="49">
        <f>IFERROR(IF(OR($W259&lt;&gt;"Ja",VLOOKUP($C259,Listen!$A$2:$F$45,6,0)="Nein"),$AC259,$AB259),0)</f>
        <v>0</v>
      </c>
      <c r="AL259" s="51">
        <f t="shared" si="69"/>
        <v>0</v>
      </c>
      <c r="AM259" s="296">
        <f>IFERROR(IF(VLOOKUP($C259,Listen!$A$2:$F$45,6,0)="Ja",MAX(BC259:BD259),D_SAV!$BC259),0)</f>
        <v>0</v>
      </c>
      <c r="AN259" s="51">
        <f t="shared" si="70"/>
        <v>0</v>
      </c>
      <c r="AP259" s="304">
        <f t="shared" si="71"/>
        <v>0</v>
      </c>
      <c r="AQ259" s="304">
        <f t="shared" si="72"/>
        <v>0</v>
      </c>
      <c r="AR259" s="304">
        <f t="shared" si="73"/>
        <v>0</v>
      </c>
      <c r="AS259" s="304">
        <f t="shared" si="74"/>
        <v>0</v>
      </c>
      <c r="AT259" s="304">
        <f t="shared" si="75"/>
        <v>0</v>
      </c>
      <c r="AU259" s="304">
        <f t="shared" si="76"/>
        <v>0</v>
      </c>
      <c r="AV259" s="304">
        <f t="shared" si="77"/>
        <v>0</v>
      </c>
      <c r="AW259" s="304">
        <f t="shared" si="78"/>
        <v>0</v>
      </c>
      <c r="AX259" s="304">
        <f t="shared" si="79"/>
        <v>0</v>
      </c>
      <c r="AY259" s="304">
        <f t="shared" si="80"/>
        <v>0</v>
      </c>
      <c r="AZ259" s="304">
        <f t="shared" si="81"/>
        <v>0</v>
      </c>
      <c r="BA259" s="304">
        <f t="shared" si="82"/>
        <v>0</v>
      </c>
      <c r="BB259" s="304">
        <f t="shared" si="83"/>
        <v>0</v>
      </c>
      <c r="BC259" s="304">
        <f t="shared" si="84"/>
        <v>0</v>
      </c>
      <c r="BD259" s="304">
        <f t="shared" si="85"/>
        <v>0</v>
      </c>
      <c r="BE259" s="304">
        <f>IFERROR(IF(VLOOKUP($C259,Listen!$A$2:$F$45,6,0)="Ja",BB259-MAX(BC259:BD259),BB259-BC259),0)</f>
        <v>0</v>
      </c>
    </row>
    <row r="260" spans="1:57" x14ac:dyDescent="0.25">
      <c r="A260" s="320" t="str">
        <f>IF(AND(D260&lt;&gt;0,C260&lt;&gt;0,E260&lt;&gt;0),IF(B260&lt;&gt;0,CONCATENATE(B260,"-AGr",VLOOKUP(C260,Listen!$A$2:$D$45,4,FALSE),"-",D260,"-",E260,),CONCATENATE("AGr",VLOOKUP(C260,Listen!$A$2:$D$45,4,FALSE),"-",D260,"-",E260)),"keine vollständige ID")</f>
        <v>keine vollständige ID</v>
      </c>
      <c r="B260" s="301"/>
      <c r="C260" s="287"/>
      <c r="D260" s="34"/>
      <c r="E260" s="306"/>
      <c r="F260" s="116"/>
      <c r="G260" s="17"/>
      <c r="H260" s="17"/>
      <c r="I260" s="17"/>
      <c r="J260" s="17"/>
      <c r="K260" s="17"/>
      <c r="L260" s="17"/>
      <c r="M260" s="17"/>
      <c r="N260" s="17"/>
      <c r="O260" s="116"/>
      <c r="P260" s="117">
        <f>IF(D260&gt;A_Stammdaten!$B$12,0,SUM(G260,H260,J260,L260:M260)-SUM(I260,K260,N260:O260))</f>
        <v>0</v>
      </c>
      <c r="Q260" s="17"/>
      <c r="R260" s="17"/>
      <c r="S260" s="17"/>
      <c r="T260" s="17"/>
      <c r="U260" s="62">
        <f t="shared" si="65"/>
        <v>0</v>
      </c>
      <c r="V260" s="34"/>
      <c r="W260" s="34"/>
      <c r="X260" s="34"/>
      <c r="Y260" s="34"/>
      <c r="Z260" s="34"/>
      <c r="AA260" s="63" t="str">
        <f t="shared" si="66"/>
        <v>-</v>
      </c>
      <c r="AB260" s="63" t="str">
        <f t="shared" si="67"/>
        <v>-</v>
      </c>
      <c r="AC260" s="63">
        <f>IF(ISBLANK($C260),0,VLOOKUP($C260,Listen!$A$2:$C$45,2,FALSE))</f>
        <v>0</v>
      </c>
      <c r="AD260" s="63">
        <f>IF(ISBLANK($C260),0,VLOOKUP($C260,Listen!$A$2:$C$45,3,FALSE))</f>
        <v>0</v>
      </c>
      <c r="AE260" s="49">
        <f t="shared" si="68"/>
        <v>0</v>
      </c>
      <c r="AF260" s="49">
        <f t="shared" si="68"/>
        <v>0</v>
      </c>
      <c r="AG260" s="49">
        <f>IFERROR(IF(OR($V260&lt;&gt;"Ja",VLOOKUP($C260,Listen!$A$2:$F$45,5,0)="Nein",D260&lt;IF(C260="LNG Anbindungsanlagen gemäß separater Festlegung",2022,2023)),$AC260,$AA260),0)</f>
        <v>0</v>
      </c>
      <c r="AH260" s="49">
        <f>IFERROR(IF(OR($V260&lt;&gt;"Ja",VLOOKUP($C260,Listen!$A$2:$F$45,5,0)="Nein",D260&lt;IF(C260="LNG Anbindungsanlagen gemäß separater Festlegung",2022,2023)),$AC260,$AA260),0)</f>
        <v>0</v>
      </c>
      <c r="AI260" s="49">
        <f>IFERROR(IF(OR($W260&lt;&gt;"Ja",VLOOKUP($C260,Listen!$A$2:$F$45,6,0)="Nein"),$AC260,$AB260),0)</f>
        <v>0</v>
      </c>
      <c r="AJ260" s="49">
        <f>IFERROR(IF(OR($W260&lt;&gt;"Ja",VLOOKUP($C260,Listen!$A$2:$F$45,6,0)="Nein"),$AC260,$AB260),0)</f>
        <v>0</v>
      </c>
      <c r="AK260" s="49">
        <f>IFERROR(IF(OR($W260&lt;&gt;"Ja",VLOOKUP($C260,Listen!$A$2:$F$45,6,0)="Nein"),$AC260,$AB260),0)</f>
        <v>0</v>
      </c>
      <c r="AL260" s="51">
        <f t="shared" si="69"/>
        <v>0</v>
      </c>
      <c r="AM260" s="296">
        <f>IFERROR(IF(VLOOKUP($C260,Listen!$A$2:$F$45,6,0)="Ja",MAX(BC260:BD260),D_SAV!$BC260),0)</f>
        <v>0</v>
      </c>
      <c r="AN260" s="51">
        <f t="shared" si="70"/>
        <v>0</v>
      </c>
      <c r="AP260" s="304">
        <f t="shared" si="71"/>
        <v>0</v>
      </c>
      <c r="AQ260" s="304">
        <f t="shared" si="72"/>
        <v>0</v>
      </c>
      <c r="AR260" s="304">
        <f t="shared" si="73"/>
        <v>0</v>
      </c>
      <c r="AS260" s="304">
        <f t="shared" si="74"/>
        <v>0</v>
      </c>
      <c r="AT260" s="304">
        <f t="shared" si="75"/>
        <v>0</v>
      </c>
      <c r="AU260" s="304">
        <f t="shared" si="76"/>
        <v>0</v>
      </c>
      <c r="AV260" s="304">
        <f t="shared" si="77"/>
        <v>0</v>
      </c>
      <c r="AW260" s="304">
        <f t="shared" si="78"/>
        <v>0</v>
      </c>
      <c r="AX260" s="304">
        <f t="shared" si="79"/>
        <v>0</v>
      </c>
      <c r="AY260" s="304">
        <f t="shared" si="80"/>
        <v>0</v>
      </c>
      <c r="AZ260" s="304">
        <f t="shared" si="81"/>
        <v>0</v>
      </c>
      <c r="BA260" s="304">
        <f t="shared" si="82"/>
        <v>0</v>
      </c>
      <c r="BB260" s="304">
        <f t="shared" si="83"/>
        <v>0</v>
      </c>
      <c r="BC260" s="304">
        <f t="shared" si="84"/>
        <v>0</v>
      </c>
      <c r="BD260" s="304">
        <f t="shared" si="85"/>
        <v>0</v>
      </c>
      <c r="BE260" s="304">
        <f>IFERROR(IF(VLOOKUP($C260,Listen!$A$2:$F$45,6,0)="Ja",BB260-MAX(BC260:BD260),BB260-BC260),0)</f>
        <v>0</v>
      </c>
    </row>
    <row r="261" spans="1:57" x14ac:dyDescent="0.25">
      <c r="A261" s="320" t="str">
        <f>IF(AND(D261&lt;&gt;0,C261&lt;&gt;0,E261&lt;&gt;0),IF(B261&lt;&gt;0,CONCATENATE(B261,"-AGr",VLOOKUP(C261,Listen!$A$2:$D$45,4,FALSE),"-",D261,"-",E261,),CONCATENATE("AGr",VLOOKUP(C261,Listen!$A$2:$D$45,4,FALSE),"-",D261,"-",E261)),"keine vollständige ID")</f>
        <v>keine vollständige ID</v>
      </c>
      <c r="B261" s="301"/>
      <c r="C261" s="287"/>
      <c r="D261" s="34"/>
      <c r="E261" s="306"/>
      <c r="F261" s="116"/>
      <c r="G261" s="17"/>
      <c r="H261" s="17"/>
      <c r="I261" s="17"/>
      <c r="J261" s="17"/>
      <c r="K261" s="17"/>
      <c r="L261" s="17"/>
      <c r="M261" s="17"/>
      <c r="N261" s="17"/>
      <c r="O261" s="116"/>
      <c r="P261" s="117">
        <f>IF(D261&gt;A_Stammdaten!$B$12,0,SUM(G261,H261,J261,L261:M261)-SUM(I261,K261,N261:O261))</f>
        <v>0</v>
      </c>
      <c r="Q261" s="17"/>
      <c r="R261" s="17"/>
      <c r="S261" s="17"/>
      <c r="T261" s="17"/>
      <c r="U261" s="62">
        <f t="shared" si="65"/>
        <v>0</v>
      </c>
      <c r="V261" s="34"/>
      <c r="W261" s="34"/>
      <c r="X261" s="34"/>
      <c r="Y261" s="34"/>
      <c r="Z261" s="34"/>
      <c r="AA261" s="63" t="str">
        <f t="shared" si="66"/>
        <v>-</v>
      </c>
      <c r="AB261" s="63" t="str">
        <f t="shared" si="67"/>
        <v>-</v>
      </c>
      <c r="AC261" s="63">
        <f>IF(ISBLANK($C261),0,VLOOKUP($C261,Listen!$A$2:$C$45,2,FALSE))</f>
        <v>0</v>
      </c>
      <c r="AD261" s="63">
        <f>IF(ISBLANK($C261),0,VLOOKUP($C261,Listen!$A$2:$C$45,3,FALSE))</f>
        <v>0</v>
      </c>
      <c r="AE261" s="49">
        <f t="shared" si="68"/>
        <v>0</v>
      </c>
      <c r="AF261" s="49">
        <f t="shared" si="68"/>
        <v>0</v>
      </c>
      <c r="AG261" s="49">
        <f>IFERROR(IF(OR($V261&lt;&gt;"Ja",VLOOKUP($C261,Listen!$A$2:$F$45,5,0)="Nein",D261&lt;IF(C261="LNG Anbindungsanlagen gemäß separater Festlegung",2022,2023)),$AC261,$AA261),0)</f>
        <v>0</v>
      </c>
      <c r="AH261" s="49">
        <f>IFERROR(IF(OR($V261&lt;&gt;"Ja",VLOOKUP($C261,Listen!$A$2:$F$45,5,0)="Nein",D261&lt;IF(C261="LNG Anbindungsanlagen gemäß separater Festlegung",2022,2023)),$AC261,$AA261),0)</f>
        <v>0</v>
      </c>
      <c r="AI261" s="49">
        <f>IFERROR(IF(OR($W261&lt;&gt;"Ja",VLOOKUP($C261,Listen!$A$2:$F$45,6,0)="Nein"),$AC261,$AB261),0)</f>
        <v>0</v>
      </c>
      <c r="AJ261" s="49">
        <f>IFERROR(IF(OR($W261&lt;&gt;"Ja",VLOOKUP($C261,Listen!$A$2:$F$45,6,0)="Nein"),$AC261,$AB261),0)</f>
        <v>0</v>
      </c>
      <c r="AK261" s="49">
        <f>IFERROR(IF(OR($W261&lt;&gt;"Ja",VLOOKUP($C261,Listen!$A$2:$F$45,6,0)="Nein"),$AC261,$AB261),0)</f>
        <v>0</v>
      </c>
      <c r="AL261" s="51">
        <f t="shared" si="69"/>
        <v>0</v>
      </c>
      <c r="AM261" s="296">
        <f>IFERROR(IF(VLOOKUP($C261,Listen!$A$2:$F$45,6,0)="Ja",MAX(BC261:BD261),D_SAV!$BC261),0)</f>
        <v>0</v>
      </c>
      <c r="AN261" s="51">
        <f t="shared" si="70"/>
        <v>0</v>
      </c>
      <c r="AP261" s="304">
        <f t="shared" si="71"/>
        <v>0</v>
      </c>
      <c r="AQ261" s="304">
        <f t="shared" si="72"/>
        <v>0</v>
      </c>
      <c r="AR261" s="304">
        <f t="shared" si="73"/>
        <v>0</v>
      </c>
      <c r="AS261" s="304">
        <f t="shared" si="74"/>
        <v>0</v>
      </c>
      <c r="AT261" s="304">
        <f t="shared" si="75"/>
        <v>0</v>
      </c>
      <c r="AU261" s="304">
        <f t="shared" si="76"/>
        <v>0</v>
      </c>
      <c r="AV261" s="304">
        <f t="shared" si="77"/>
        <v>0</v>
      </c>
      <c r="AW261" s="304">
        <f t="shared" si="78"/>
        <v>0</v>
      </c>
      <c r="AX261" s="304">
        <f t="shared" si="79"/>
        <v>0</v>
      </c>
      <c r="AY261" s="304">
        <f t="shared" si="80"/>
        <v>0</v>
      </c>
      <c r="AZ261" s="304">
        <f t="shared" si="81"/>
        <v>0</v>
      </c>
      <c r="BA261" s="304">
        <f t="shared" si="82"/>
        <v>0</v>
      </c>
      <c r="BB261" s="304">
        <f t="shared" si="83"/>
        <v>0</v>
      </c>
      <c r="BC261" s="304">
        <f t="shared" si="84"/>
        <v>0</v>
      </c>
      <c r="BD261" s="304">
        <f t="shared" si="85"/>
        <v>0</v>
      </c>
      <c r="BE261" s="304">
        <f>IFERROR(IF(VLOOKUP($C261,Listen!$A$2:$F$45,6,0)="Ja",BB261-MAX(BC261:BD261),BB261-BC261),0)</f>
        <v>0</v>
      </c>
    </row>
    <row r="262" spans="1:57" x14ac:dyDescent="0.25">
      <c r="A262" s="320" t="str">
        <f>IF(AND(D262&lt;&gt;0,C262&lt;&gt;0,E262&lt;&gt;0),IF(B262&lt;&gt;0,CONCATENATE(B262,"-AGr",VLOOKUP(C262,Listen!$A$2:$D$45,4,FALSE),"-",D262,"-",E262,),CONCATENATE("AGr",VLOOKUP(C262,Listen!$A$2:$D$45,4,FALSE),"-",D262,"-",E262)),"keine vollständige ID")</f>
        <v>keine vollständige ID</v>
      </c>
      <c r="B262" s="301"/>
      <c r="C262" s="287"/>
      <c r="D262" s="34"/>
      <c r="E262" s="306"/>
      <c r="F262" s="116"/>
      <c r="G262" s="17"/>
      <c r="H262" s="17"/>
      <c r="I262" s="17"/>
      <c r="J262" s="17"/>
      <c r="K262" s="17"/>
      <c r="L262" s="17"/>
      <c r="M262" s="17"/>
      <c r="N262" s="17"/>
      <c r="O262" s="116"/>
      <c r="P262" s="117">
        <f>IF(D262&gt;A_Stammdaten!$B$12,0,SUM(G262,H262,J262,L262:M262)-SUM(I262,K262,N262:O262))</f>
        <v>0</v>
      </c>
      <c r="Q262" s="17"/>
      <c r="R262" s="17"/>
      <c r="S262" s="17"/>
      <c r="T262" s="17"/>
      <c r="U262" s="62">
        <f t="shared" ref="U262:U325" si="86">P262-SUM(Q262:T262)</f>
        <v>0</v>
      </c>
      <c r="V262" s="34"/>
      <c r="W262" s="34"/>
      <c r="X262" s="34"/>
      <c r="Y262" s="34"/>
      <c r="Z262" s="34"/>
      <c r="AA262" s="63" t="str">
        <f t="shared" ref="AA262:AA325" si="87">IF($V262="Ja",MIN(2044-$D262+1,AC262),"-")</f>
        <v>-</v>
      </c>
      <c r="AB262" s="63" t="str">
        <f t="shared" ref="AB262:AB325" si="88">IF($Z262="","-",MIN($Z262-$D262+1,AC262))</f>
        <v>-</v>
      </c>
      <c r="AC262" s="63">
        <f>IF(ISBLANK($C262),0,VLOOKUP($C262,Listen!$A$2:$C$45,2,FALSE))</f>
        <v>0</v>
      </c>
      <c r="AD262" s="63">
        <f>IF(ISBLANK($C262),0,VLOOKUP($C262,Listen!$A$2:$C$45,3,FALSE))</f>
        <v>0</v>
      </c>
      <c r="AE262" s="49">
        <f t="shared" ref="AE262:AF325" si="89">IFERROR($AC262,0)</f>
        <v>0</v>
      </c>
      <c r="AF262" s="49">
        <f t="shared" si="89"/>
        <v>0</v>
      </c>
      <c r="AG262" s="49">
        <f>IFERROR(IF(OR($V262&lt;&gt;"Ja",VLOOKUP($C262,Listen!$A$2:$F$45,5,0)="Nein",D262&lt;IF(C262="LNG Anbindungsanlagen gemäß separater Festlegung",2022,2023)),$AC262,$AA262),0)</f>
        <v>0</v>
      </c>
      <c r="AH262" s="49">
        <f>IFERROR(IF(OR($V262&lt;&gt;"Ja",VLOOKUP($C262,Listen!$A$2:$F$45,5,0)="Nein",D262&lt;IF(C262="LNG Anbindungsanlagen gemäß separater Festlegung",2022,2023)),$AC262,$AA262),0)</f>
        <v>0</v>
      </c>
      <c r="AI262" s="49">
        <f>IFERROR(IF(OR($W262&lt;&gt;"Ja",VLOOKUP($C262,Listen!$A$2:$F$45,6,0)="Nein"),$AC262,$AB262),0)</f>
        <v>0</v>
      </c>
      <c r="AJ262" s="49">
        <f>IFERROR(IF(OR($W262&lt;&gt;"Ja",VLOOKUP($C262,Listen!$A$2:$F$45,6,0)="Nein"),$AC262,$AB262),0)</f>
        <v>0</v>
      </c>
      <c r="AK262" s="49">
        <f>IFERROR(IF(OR($W262&lt;&gt;"Ja",VLOOKUP($C262,Listen!$A$2:$F$45,6,0)="Nein"),$AC262,$AB262),0)</f>
        <v>0</v>
      </c>
      <c r="AL262" s="51">
        <f t="shared" ref="AL262:AL325" si="90">BB262</f>
        <v>0</v>
      </c>
      <c r="AM262" s="296">
        <f>IFERROR(IF(VLOOKUP($C262,Listen!$A$2:$F$45,6,0)="Ja",MAX(BC262:BD262),D_SAV!$BC262),0)</f>
        <v>0</v>
      </c>
      <c r="AN262" s="51">
        <f t="shared" ref="AN262:AN325" si="91">BE262</f>
        <v>0</v>
      </c>
      <c r="AP262" s="304">
        <f t="shared" ref="AP262:AP325" si="92">AO262+IF($D262=AP$3,$U262,0)</f>
        <v>0</v>
      </c>
      <c r="AQ262" s="304">
        <f t="shared" ref="AQ262:AQ325" si="93">IF(AP262=0,0,IF($AE262-(AP$3-$D262)&lt;=0,AP262,AP262/($AE262-(AP$3-$D262))))</f>
        <v>0</v>
      </c>
      <c r="AR262" s="304">
        <f t="shared" ref="AR262:AR325" si="94">AP262-AQ262</f>
        <v>0</v>
      </c>
      <c r="AS262" s="304">
        <f t="shared" ref="AS262:AS325" si="95">AR262+IF($D262=AS$3,$U262,0)</f>
        <v>0</v>
      </c>
      <c r="AT262" s="304">
        <f t="shared" ref="AT262:AT325" si="96">IF(AS262=0,0,IF($AF262-(AS$3-$D262)&lt;=0,AS262,AS262/($AF262-(AS$3-$D262))))</f>
        <v>0</v>
      </c>
      <c r="AU262" s="304">
        <f t="shared" ref="AU262:AU325" si="97">AS262-AT262</f>
        <v>0</v>
      </c>
      <c r="AV262" s="304">
        <f t="shared" ref="AV262:AV325" si="98">AU262+IF($D262=AV$3,$U262,0)</f>
        <v>0</v>
      </c>
      <c r="AW262" s="304">
        <f t="shared" ref="AW262:AW325" si="99">IF(AV262=0,0,IF($AG262-(AV$3-$D262)&lt;=0,AV262,AV262/($AG262-(AV$3-$D262))))</f>
        <v>0</v>
      </c>
      <c r="AX262" s="304">
        <f t="shared" ref="AX262:AX325" si="100">AV262-AW262</f>
        <v>0</v>
      </c>
      <c r="AY262" s="304">
        <f t="shared" ref="AY262:AY325" si="101">AX262+IF($D262=AY$3,$U262,0)</f>
        <v>0</v>
      </c>
      <c r="AZ262" s="304">
        <f t="shared" ref="AZ262:AZ325" si="102">IF(AY262=0,0,IF($AH262-(AY$3-$D262)&lt;=0,AY262,AY262/($AH262-(AY$3-$D262))))</f>
        <v>0</v>
      </c>
      <c r="BA262" s="304">
        <f t="shared" ref="BA262:BA325" si="103">AY262-AZ262</f>
        <v>0</v>
      </c>
      <c r="BB262" s="304">
        <f t="shared" ref="BB262:BB325" si="104">BA262+IF($D262=BB$3,$U262,0)</f>
        <v>0</v>
      </c>
      <c r="BC262" s="304">
        <f t="shared" ref="BC262:BC325" si="105">IF(BB262=0,0,IF($AI262-(BB$3-$D262)&lt;=0,BB262,BB262/($AI262-(BB$3-$D262))))</f>
        <v>0</v>
      </c>
      <c r="BD262" s="304">
        <f t="shared" ref="BD262:BD325" si="106">BB262*Y262/100</f>
        <v>0</v>
      </c>
      <c r="BE262" s="304">
        <f>IFERROR(IF(VLOOKUP($C262,Listen!$A$2:$F$45,6,0)="Ja",BB262-MAX(BC262:BD262),BB262-BC262),0)</f>
        <v>0</v>
      </c>
    </row>
    <row r="263" spans="1:57" x14ac:dyDescent="0.25">
      <c r="A263" s="320" t="str">
        <f>IF(AND(D263&lt;&gt;0,C263&lt;&gt;0,E263&lt;&gt;0),IF(B263&lt;&gt;0,CONCATENATE(B263,"-AGr",VLOOKUP(C263,Listen!$A$2:$D$45,4,FALSE),"-",D263,"-",E263,),CONCATENATE("AGr",VLOOKUP(C263,Listen!$A$2:$D$45,4,FALSE),"-",D263,"-",E263)),"keine vollständige ID")</f>
        <v>keine vollständige ID</v>
      </c>
      <c r="B263" s="301"/>
      <c r="C263" s="287"/>
      <c r="D263" s="34"/>
      <c r="E263" s="306"/>
      <c r="F263" s="116"/>
      <c r="G263" s="17"/>
      <c r="H263" s="17"/>
      <c r="I263" s="17"/>
      <c r="J263" s="17"/>
      <c r="K263" s="17"/>
      <c r="L263" s="17"/>
      <c r="M263" s="17"/>
      <c r="N263" s="17"/>
      <c r="O263" s="116"/>
      <c r="P263" s="117">
        <f>IF(D263&gt;A_Stammdaten!$B$12,0,SUM(G263,H263,J263,L263:M263)-SUM(I263,K263,N263:O263))</f>
        <v>0</v>
      </c>
      <c r="Q263" s="17"/>
      <c r="R263" s="17"/>
      <c r="S263" s="17"/>
      <c r="T263" s="17"/>
      <c r="U263" s="62">
        <f t="shared" si="86"/>
        <v>0</v>
      </c>
      <c r="V263" s="34"/>
      <c r="W263" s="34"/>
      <c r="X263" s="34"/>
      <c r="Y263" s="34"/>
      <c r="Z263" s="34"/>
      <c r="AA263" s="63" t="str">
        <f t="shared" si="87"/>
        <v>-</v>
      </c>
      <c r="AB263" s="63" t="str">
        <f t="shared" si="88"/>
        <v>-</v>
      </c>
      <c r="AC263" s="63">
        <f>IF(ISBLANK($C263),0,VLOOKUP($C263,Listen!$A$2:$C$45,2,FALSE))</f>
        <v>0</v>
      </c>
      <c r="AD263" s="63">
        <f>IF(ISBLANK($C263),0,VLOOKUP($C263,Listen!$A$2:$C$45,3,FALSE))</f>
        <v>0</v>
      </c>
      <c r="AE263" s="49">
        <f t="shared" si="89"/>
        <v>0</v>
      </c>
      <c r="AF263" s="49">
        <f t="shared" si="89"/>
        <v>0</v>
      </c>
      <c r="AG263" s="49">
        <f>IFERROR(IF(OR($V263&lt;&gt;"Ja",VLOOKUP($C263,Listen!$A$2:$F$45,5,0)="Nein",D263&lt;IF(C263="LNG Anbindungsanlagen gemäß separater Festlegung",2022,2023)),$AC263,$AA263),0)</f>
        <v>0</v>
      </c>
      <c r="AH263" s="49">
        <f>IFERROR(IF(OR($V263&lt;&gt;"Ja",VLOOKUP($C263,Listen!$A$2:$F$45,5,0)="Nein",D263&lt;IF(C263="LNG Anbindungsanlagen gemäß separater Festlegung",2022,2023)),$AC263,$AA263),0)</f>
        <v>0</v>
      </c>
      <c r="AI263" s="49">
        <f>IFERROR(IF(OR($W263&lt;&gt;"Ja",VLOOKUP($C263,Listen!$A$2:$F$45,6,0)="Nein"),$AC263,$AB263),0)</f>
        <v>0</v>
      </c>
      <c r="AJ263" s="49">
        <f>IFERROR(IF(OR($W263&lt;&gt;"Ja",VLOOKUP($C263,Listen!$A$2:$F$45,6,0)="Nein"),$AC263,$AB263),0)</f>
        <v>0</v>
      </c>
      <c r="AK263" s="49">
        <f>IFERROR(IF(OR($W263&lt;&gt;"Ja",VLOOKUP($C263,Listen!$A$2:$F$45,6,0)="Nein"),$AC263,$AB263),0)</f>
        <v>0</v>
      </c>
      <c r="AL263" s="51">
        <f t="shared" si="90"/>
        <v>0</v>
      </c>
      <c r="AM263" s="296">
        <f>IFERROR(IF(VLOOKUP($C263,Listen!$A$2:$F$45,6,0)="Ja",MAX(BC263:BD263),D_SAV!$BC263),0)</f>
        <v>0</v>
      </c>
      <c r="AN263" s="51">
        <f t="shared" si="91"/>
        <v>0</v>
      </c>
      <c r="AP263" s="304">
        <f t="shared" si="92"/>
        <v>0</v>
      </c>
      <c r="AQ263" s="304">
        <f t="shared" si="93"/>
        <v>0</v>
      </c>
      <c r="AR263" s="304">
        <f t="shared" si="94"/>
        <v>0</v>
      </c>
      <c r="AS263" s="304">
        <f t="shared" si="95"/>
        <v>0</v>
      </c>
      <c r="AT263" s="304">
        <f t="shared" si="96"/>
        <v>0</v>
      </c>
      <c r="AU263" s="304">
        <f t="shared" si="97"/>
        <v>0</v>
      </c>
      <c r="AV263" s="304">
        <f t="shared" si="98"/>
        <v>0</v>
      </c>
      <c r="AW263" s="304">
        <f t="shared" si="99"/>
        <v>0</v>
      </c>
      <c r="AX263" s="304">
        <f t="shared" si="100"/>
        <v>0</v>
      </c>
      <c r="AY263" s="304">
        <f t="shared" si="101"/>
        <v>0</v>
      </c>
      <c r="AZ263" s="304">
        <f t="shared" si="102"/>
        <v>0</v>
      </c>
      <c r="BA263" s="304">
        <f t="shared" si="103"/>
        <v>0</v>
      </c>
      <c r="BB263" s="304">
        <f t="shared" si="104"/>
        <v>0</v>
      </c>
      <c r="BC263" s="304">
        <f t="shared" si="105"/>
        <v>0</v>
      </c>
      <c r="BD263" s="304">
        <f t="shared" si="106"/>
        <v>0</v>
      </c>
      <c r="BE263" s="304">
        <f>IFERROR(IF(VLOOKUP($C263,Listen!$A$2:$F$45,6,0)="Ja",BB263-MAX(BC263:BD263),BB263-BC263),0)</f>
        <v>0</v>
      </c>
    </row>
    <row r="264" spans="1:57" x14ac:dyDescent="0.25">
      <c r="A264" s="320" t="str">
        <f>IF(AND(D264&lt;&gt;0,C264&lt;&gt;0,E264&lt;&gt;0),IF(B264&lt;&gt;0,CONCATENATE(B264,"-AGr",VLOOKUP(C264,Listen!$A$2:$D$45,4,FALSE),"-",D264,"-",E264,),CONCATENATE("AGr",VLOOKUP(C264,Listen!$A$2:$D$45,4,FALSE),"-",D264,"-",E264)),"keine vollständige ID")</f>
        <v>keine vollständige ID</v>
      </c>
      <c r="B264" s="301"/>
      <c r="C264" s="287"/>
      <c r="D264" s="34"/>
      <c r="E264" s="306"/>
      <c r="F264" s="116"/>
      <c r="G264" s="17"/>
      <c r="H264" s="17"/>
      <c r="I264" s="17"/>
      <c r="J264" s="17"/>
      <c r="K264" s="17"/>
      <c r="L264" s="17"/>
      <c r="M264" s="17"/>
      <c r="N264" s="17"/>
      <c r="O264" s="116"/>
      <c r="P264" s="117">
        <f>IF(D264&gt;A_Stammdaten!$B$12,0,SUM(G264,H264,J264,L264:M264)-SUM(I264,K264,N264:O264))</f>
        <v>0</v>
      </c>
      <c r="Q264" s="17"/>
      <c r="R264" s="17"/>
      <c r="S264" s="17"/>
      <c r="T264" s="17"/>
      <c r="U264" s="62">
        <f t="shared" si="86"/>
        <v>0</v>
      </c>
      <c r="V264" s="34"/>
      <c r="W264" s="34"/>
      <c r="X264" s="34"/>
      <c r="Y264" s="34"/>
      <c r="Z264" s="34"/>
      <c r="AA264" s="63" t="str">
        <f t="shared" si="87"/>
        <v>-</v>
      </c>
      <c r="AB264" s="63" t="str">
        <f t="shared" si="88"/>
        <v>-</v>
      </c>
      <c r="AC264" s="63">
        <f>IF(ISBLANK($C264),0,VLOOKUP($C264,Listen!$A$2:$C$45,2,FALSE))</f>
        <v>0</v>
      </c>
      <c r="AD264" s="63">
        <f>IF(ISBLANK($C264),0,VLOOKUP($C264,Listen!$A$2:$C$45,3,FALSE))</f>
        <v>0</v>
      </c>
      <c r="AE264" s="49">
        <f t="shared" si="89"/>
        <v>0</v>
      </c>
      <c r="AF264" s="49">
        <f t="shared" si="89"/>
        <v>0</v>
      </c>
      <c r="AG264" s="49">
        <f>IFERROR(IF(OR($V264&lt;&gt;"Ja",VLOOKUP($C264,Listen!$A$2:$F$45,5,0)="Nein",D264&lt;IF(C264="LNG Anbindungsanlagen gemäß separater Festlegung",2022,2023)),$AC264,$AA264),0)</f>
        <v>0</v>
      </c>
      <c r="AH264" s="49">
        <f>IFERROR(IF(OR($V264&lt;&gt;"Ja",VLOOKUP($C264,Listen!$A$2:$F$45,5,0)="Nein",D264&lt;IF(C264="LNG Anbindungsanlagen gemäß separater Festlegung",2022,2023)),$AC264,$AA264),0)</f>
        <v>0</v>
      </c>
      <c r="AI264" s="49">
        <f>IFERROR(IF(OR($W264&lt;&gt;"Ja",VLOOKUP($C264,Listen!$A$2:$F$45,6,0)="Nein"),$AC264,$AB264),0)</f>
        <v>0</v>
      </c>
      <c r="AJ264" s="49">
        <f>IFERROR(IF(OR($W264&lt;&gt;"Ja",VLOOKUP($C264,Listen!$A$2:$F$45,6,0)="Nein"),$AC264,$AB264),0)</f>
        <v>0</v>
      </c>
      <c r="AK264" s="49">
        <f>IFERROR(IF(OR($W264&lt;&gt;"Ja",VLOOKUP($C264,Listen!$A$2:$F$45,6,0)="Nein"),$AC264,$AB264),0)</f>
        <v>0</v>
      </c>
      <c r="AL264" s="51">
        <f t="shared" si="90"/>
        <v>0</v>
      </c>
      <c r="AM264" s="296">
        <f>IFERROR(IF(VLOOKUP($C264,Listen!$A$2:$F$45,6,0)="Ja",MAX(BC264:BD264),D_SAV!$BC264),0)</f>
        <v>0</v>
      </c>
      <c r="AN264" s="51">
        <f t="shared" si="91"/>
        <v>0</v>
      </c>
      <c r="AP264" s="304">
        <f t="shared" si="92"/>
        <v>0</v>
      </c>
      <c r="AQ264" s="304">
        <f t="shared" si="93"/>
        <v>0</v>
      </c>
      <c r="AR264" s="304">
        <f t="shared" si="94"/>
        <v>0</v>
      </c>
      <c r="AS264" s="304">
        <f t="shared" si="95"/>
        <v>0</v>
      </c>
      <c r="AT264" s="304">
        <f t="shared" si="96"/>
        <v>0</v>
      </c>
      <c r="AU264" s="304">
        <f t="shared" si="97"/>
        <v>0</v>
      </c>
      <c r="AV264" s="304">
        <f t="shared" si="98"/>
        <v>0</v>
      </c>
      <c r="AW264" s="304">
        <f t="shared" si="99"/>
        <v>0</v>
      </c>
      <c r="AX264" s="304">
        <f t="shared" si="100"/>
        <v>0</v>
      </c>
      <c r="AY264" s="304">
        <f t="shared" si="101"/>
        <v>0</v>
      </c>
      <c r="AZ264" s="304">
        <f t="shared" si="102"/>
        <v>0</v>
      </c>
      <c r="BA264" s="304">
        <f t="shared" si="103"/>
        <v>0</v>
      </c>
      <c r="BB264" s="304">
        <f t="shared" si="104"/>
        <v>0</v>
      </c>
      <c r="BC264" s="304">
        <f t="shared" si="105"/>
        <v>0</v>
      </c>
      <c r="BD264" s="304">
        <f t="shared" si="106"/>
        <v>0</v>
      </c>
      <c r="BE264" s="304">
        <f>IFERROR(IF(VLOOKUP($C264,Listen!$A$2:$F$45,6,0)="Ja",BB264-MAX(BC264:BD264),BB264-BC264),0)</f>
        <v>0</v>
      </c>
    </row>
    <row r="265" spans="1:57" x14ac:dyDescent="0.25">
      <c r="A265" s="320" t="str">
        <f>IF(AND(D265&lt;&gt;0,C265&lt;&gt;0,E265&lt;&gt;0),IF(B265&lt;&gt;0,CONCATENATE(B265,"-AGr",VLOOKUP(C265,Listen!$A$2:$D$45,4,FALSE),"-",D265,"-",E265,),CONCATENATE("AGr",VLOOKUP(C265,Listen!$A$2:$D$45,4,FALSE),"-",D265,"-",E265)),"keine vollständige ID")</f>
        <v>keine vollständige ID</v>
      </c>
      <c r="B265" s="301"/>
      <c r="C265" s="287"/>
      <c r="D265" s="34"/>
      <c r="E265" s="306"/>
      <c r="F265" s="116"/>
      <c r="G265" s="17"/>
      <c r="H265" s="17"/>
      <c r="I265" s="17"/>
      <c r="J265" s="17"/>
      <c r="K265" s="17"/>
      <c r="L265" s="17"/>
      <c r="M265" s="17"/>
      <c r="N265" s="17"/>
      <c r="O265" s="116"/>
      <c r="P265" s="117">
        <f>IF(D265&gt;A_Stammdaten!$B$12,0,SUM(G265,H265,J265,L265:M265)-SUM(I265,K265,N265:O265))</f>
        <v>0</v>
      </c>
      <c r="Q265" s="17"/>
      <c r="R265" s="17"/>
      <c r="S265" s="17"/>
      <c r="T265" s="17"/>
      <c r="U265" s="62">
        <f t="shared" si="86"/>
        <v>0</v>
      </c>
      <c r="V265" s="34"/>
      <c r="W265" s="34"/>
      <c r="X265" s="34"/>
      <c r="Y265" s="34"/>
      <c r="Z265" s="34"/>
      <c r="AA265" s="63" t="str">
        <f t="shared" si="87"/>
        <v>-</v>
      </c>
      <c r="AB265" s="63" t="str">
        <f t="shared" si="88"/>
        <v>-</v>
      </c>
      <c r="AC265" s="63">
        <f>IF(ISBLANK($C265),0,VLOOKUP($C265,Listen!$A$2:$C$45,2,FALSE))</f>
        <v>0</v>
      </c>
      <c r="AD265" s="63">
        <f>IF(ISBLANK($C265),0,VLOOKUP($C265,Listen!$A$2:$C$45,3,FALSE))</f>
        <v>0</v>
      </c>
      <c r="AE265" s="49">
        <f t="shared" si="89"/>
        <v>0</v>
      </c>
      <c r="AF265" s="49">
        <f t="shared" si="89"/>
        <v>0</v>
      </c>
      <c r="AG265" s="49">
        <f>IFERROR(IF(OR($V265&lt;&gt;"Ja",VLOOKUP($C265,Listen!$A$2:$F$45,5,0)="Nein",D265&lt;IF(C265="LNG Anbindungsanlagen gemäß separater Festlegung",2022,2023)),$AC265,$AA265),0)</f>
        <v>0</v>
      </c>
      <c r="AH265" s="49">
        <f>IFERROR(IF(OR($V265&lt;&gt;"Ja",VLOOKUP($C265,Listen!$A$2:$F$45,5,0)="Nein",D265&lt;IF(C265="LNG Anbindungsanlagen gemäß separater Festlegung",2022,2023)),$AC265,$AA265),0)</f>
        <v>0</v>
      </c>
      <c r="AI265" s="49">
        <f>IFERROR(IF(OR($W265&lt;&gt;"Ja",VLOOKUP($C265,Listen!$A$2:$F$45,6,0)="Nein"),$AC265,$AB265),0)</f>
        <v>0</v>
      </c>
      <c r="AJ265" s="49">
        <f>IFERROR(IF(OR($W265&lt;&gt;"Ja",VLOOKUP($C265,Listen!$A$2:$F$45,6,0)="Nein"),$AC265,$AB265),0)</f>
        <v>0</v>
      </c>
      <c r="AK265" s="49">
        <f>IFERROR(IF(OR($W265&lt;&gt;"Ja",VLOOKUP($C265,Listen!$A$2:$F$45,6,0)="Nein"),$AC265,$AB265),0)</f>
        <v>0</v>
      </c>
      <c r="AL265" s="51">
        <f t="shared" si="90"/>
        <v>0</v>
      </c>
      <c r="AM265" s="296">
        <f>IFERROR(IF(VLOOKUP($C265,Listen!$A$2:$F$45,6,0)="Ja",MAX(BC265:BD265),D_SAV!$BC265),0)</f>
        <v>0</v>
      </c>
      <c r="AN265" s="51">
        <f t="shared" si="91"/>
        <v>0</v>
      </c>
      <c r="AP265" s="304">
        <f t="shared" si="92"/>
        <v>0</v>
      </c>
      <c r="AQ265" s="304">
        <f t="shared" si="93"/>
        <v>0</v>
      </c>
      <c r="AR265" s="304">
        <f t="shared" si="94"/>
        <v>0</v>
      </c>
      <c r="AS265" s="304">
        <f t="shared" si="95"/>
        <v>0</v>
      </c>
      <c r="AT265" s="304">
        <f t="shared" si="96"/>
        <v>0</v>
      </c>
      <c r="AU265" s="304">
        <f t="shared" si="97"/>
        <v>0</v>
      </c>
      <c r="AV265" s="304">
        <f t="shared" si="98"/>
        <v>0</v>
      </c>
      <c r="AW265" s="304">
        <f t="shared" si="99"/>
        <v>0</v>
      </c>
      <c r="AX265" s="304">
        <f t="shared" si="100"/>
        <v>0</v>
      </c>
      <c r="AY265" s="304">
        <f t="shared" si="101"/>
        <v>0</v>
      </c>
      <c r="AZ265" s="304">
        <f t="shared" si="102"/>
        <v>0</v>
      </c>
      <c r="BA265" s="304">
        <f t="shared" si="103"/>
        <v>0</v>
      </c>
      <c r="BB265" s="304">
        <f t="shared" si="104"/>
        <v>0</v>
      </c>
      <c r="BC265" s="304">
        <f t="shared" si="105"/>
        <v>0</v>
      </c>
      <c r="BD265" s="304">
        <f t="shared" si="106"/>
        <v>0</v>
      </c>
      <c r="BE265" s="304">
        <f>IFERROR(IF(VLOOKUP($C265,Listen!$A$2:$F$45,6,0)="Ja",BB265-MAX(BC265:BD265),BB265-BC265),0)</f>
        <v>0</v>
      </c>
    </row>
    <row r="266" spans="1:57" x14ac:dyDescent="0.25">
      <c r="A266" s="320" t="str">
        <f>IF(AND(D266&lt;&gt;0,C266&lt;&gt;0,E266&lt;&gt;0),IF(B266&lt;&gt;0,CONCATENATE(B266,"-AGr",VLOOKUP(C266,Listen!$A$2:$D$45,4,FALSE),"-",D266,"-",E266,),CONCATENATE("AGr",VLOOKUP(C266,Listen!$A$2:$D$45,4,FALSE),"-",D266,"-",E266)),"keine vollständige ID")</f>
        <v>keine vollständige ID</v>
      </c>
      <c r="B266" s="301"/>
      <c r="C266" s="287"/>
      <c r="D266" s="34"/>
      <c r="E266" s="306"/>
      <c r="F266" s="116"/>
      <c r="G266" s="17"/>
      <c r="H266" s="17"/>
      <c r="I266" s="17"/>
      <c r="J266" s="17"/>
      <c r="K266" s="17"/>
      <c r="L266" s="17"/>
      <c r="M266" s="17"/>
      <c r="N266" s="17"/>
      <c r="O266" s="116"/>
      <c r="P266" s="117">
        <f>IF(D266&gt;A_Stammdaten!$B$12,0,SUM(G266,H266,J266,L266:M266)-SUM(I266,K266,N266:O266))</f>
        <v>0</v>
      </c>
      <c r="Q266" s="17"/>
      <c r="R266" s="17"/>
      <c r="S266" s="17"/>
      <c r="T266" s="17"/>
      <c r="U266" s="62">
        <f t="shared" si="86"/>
        <v>0</v>
      </c>
      <c r="V266" s="34"/>
      <c r="W266" s="34"/>
      <c r="X266" s="34"/>
      <c r="Y266" s="34"/>
      <c r="Z266" s="34"/>
      <c r="AA266" s="63" t="str">
        <f t="shared" si="87"/>
        <v>-</v>
      </c>
      <c r="AB266" s="63" t="str">
        <f t="shared" si="88"/>
        <v>-</v>
      </c>
      <c r="AC266" s="63">
        <f>IF(ISBLANK($C266),0,VLOOKUP($C266,Listen!$A$2:$C$45,2,FALSE))</f>
        <v>0</v>
      </c>
      <c r="AD266" s="63">
        <f>IF(ISBLANK($C266),0,VLOOKUP($C266,Listen!$A$2:$C$45,3,FALSE))</f>
        <v>0</v>
      </c>
      <c r="AE266" s="49">
        <f t="shared" si="89"/>
        <v>0</v>
      </c>
      <c r="AF266" s="49">
        <f t="shared" si="89"/>
        <v>0</v>
      </c>
      <c r="AG266" s="49">
        <f>IFERROR(IF(OR($V266&lt;&gt;"Ja",VLOOKUP($C266,Listen!$A$2:$F$45,5,0)="Nein",D266&lt;IF(C266="LNG Anbindungsanlagen gemäß separater Festlegung",2022,2023)),$AC266,$AA266),0)</f>
        <v>0</v>
      </c>
      <c r="AH266" s="49">
        <f>IFERROR(IF(OR($V266&lt;&gt;"Ja",VLOOKUP($C266,Listen!$A$2:$F$45,5,0)="Nein",D266&lt;IF(C266="LNG Anbindungsanlagen gemäß separater Festlegung",2022,2023)),$AC266,$AA266),0)</f>
        <v>0</v>
      </c>
      <c r="AI266" s="49">
        <f>IFERROR(IF(OR($W266&lt;&gt;"Ja",VLOOKUP($C266,Listen!$A$2:$F$45,6,0)="Nein"),$AC266,$AB266),0)</f>
        <v>0</v>
      </c>
      <c r="AJ266" s="49">
        <f>IFERROR(IF(OR($W266&lt;&gt;"Ja",VLOOKUP($C266,Listen!$A$2:$F$45,6,0)="Nein"),$AC266,$AB266),0)</f>
        <v>0</v>
      </c>
      <c r="AK266" s="49">
        <f>IFERROR(IF(OR($W266&lt;&gt;"Ja",VLOOKUP($C266,Listen!$A$2:$F$45,6,0)="Nein"),$AC266,$AB266),0)</f>
        <v>0</v>
      </c>
      <c r="AL266" s="51">
        <f t="shared" si="90"/>
        <v>0</v>
      </c>
      <c r="AM266" s="296">
        <f>IFERROR(IF(VLOOKUP($C266,Listen!$A$2:$F$45,6,0)="Ja",MAX(BC266:BD266),D_SAV!$BC266),0)</f>
        <v>0</v>
      </c>
      <c r="AN266" s="51">
        <f t="shared" si="91"/>
        <v>0</v>
      </c>
      <c r="AP266" s="304">
        <f t="shared" si="92"/>
        <v>0</v>
      </c>
      <c r="AQ266" s="304">
        <f t="shared" si="93"/>
        <v>0</v>
      </c>
      <c r="AR266" s="304">
        <f t="shared" si="94"/>
        <v>0</v>
      </c>
      <c r="AS266" s="304">
        <f t="shared" si="95"/>
        <v>0</v>
      </c>
      <c r="AT266" s="304">
        <f t="shared" si="96"/>
        <v>0</v>
      </c>
      <c r="AU266" s="304">
        <f t="shared" si="97"/>
        <v>0</v>
      </c>
      <c r="AV266" s="304">
        <f t="shared" si="98"/>
        <v>0</v>
      </c>
      <c r="AW266" s="304">
        <f t="shared" si="99"/>
        <v>0</v>
      </c>
      <c r="AX266" s="304">
        <f t="shared" si="100"/>
        <v>0</v>
      </c>
      <c r="AY266" s="304">
        <f t="shared" si="101"/>
        <v>0</v>
      </c>
      <c r="AZ266" s="304">
        <f t="shared" si="102"/>
        <v>0</v>
      </c>
      <c r="BA266" s="304">
        <f t="shared" si="103"/>
        <v>0</v>
      </c>
      <c r="BB266" s="304">
        <f t="shared" si="104"/>
        <v>0</v>
      </c>
      <c r="BC266" s="304">
        <f t="shared" si="105"/>
        <v>0</v>
      </c>
      <c r="BD266" s="304">
        <f t="shared" si="106"/>
        <v>0</v>
      </c>
      <c r="BE266" s="304">
        <f>IFERROR(IF(VLOOKUP($C266,Listen!$A$2:$F$45,6,0)="Ja",BB266-MAX(BC266:BD266),BB266-BC266),0)</f>
        <v>0</v>
      </c>
    </row>
    <row r="267" spans="1:57" x14ac:dyDescent="0.25">
      <c r="A267" s="320" t="str">
        <f>IF(AND(D267&lt;&gt;0,C267&lt;&gt;0,E267&lt;&gt;0),IF(B267&lt;&gt;0,CONCATENATE(B267,"-AGr",VLOOKUP(C267,Listen!$A$2:$D$45,4,FALSE),"-",D267,"-",E267,),CONCATENATE("AGr",VLOOKUP(C267,Listen!$A$2:$D$45,4,FALSE),"-",D267,"-",E267)),"keine vollständige ID")</f>
        <v>keine vollständige ID</v>
      </c>
      <c r="B267" s="301"/>
      <c r="C267" s="287"/>
      <c r="D267" s="34"/>
      <c r="E267" s="306"/>
      <c r="F267" s="116"/>
      <c r="G267" s="17"/>
      <c r="H267" s="17"/>
      <c r="I267" s="17"/>
      <c r="J267" s="17"/>
      <c r="K267" s="17"/>
      <c r="L267" s="17"/>
      <c r="M267" s="17"/>
      <c r="N267" s="17"/>
      <c r="O267" s="116"/>
      <c r="P267" s="117">
        <f>IF(D267&gt;A_Stammdaten!$B$12,0,SUM(G267,H267,J267,L267:M267)-SUM(I267,K267,N267:O267))</f>
        <v>0</v>
      </c>
      <c r="Q267" s="17"/>
      <c r="R267" s="17"/>
      <c r="S267" s="17"/>
      <c r="T267" s="17"/>
      <c r="U267" s="62">
        <f t="shared" si="86"/>
        <v>0</v>
      </c>
      <c r="V267" s="34"/>
      <c r="W267" s="34"/>
      <c r="X267" s="34"/>
      <c r="Y267" s="34"/>
      <c r="Z267" s="34"/>
      <c r="AA267" s="63" t="str">
        <f t="shared" si="87"/>
        <v>-</v>
      </c>
      <c r="AB267" s="63" t="str">
        <f t="shared" si="88"/>
        <v>-</v>
      </c>
      <c r="AC267" s="63">
        <f>IF(ISBLANK($C267),0,VLOOKUP($C267,Listen!$A$2:$C$45,2,FALSE))</f>
        <v>0</v>
      </c>
      <c r="AD267" s="63">
        <f>IF(ISBLANK($C267),0,VLOOKUP($C267,Listen!$A$2:$C$45,3,FALSE))</f>
        <v>0</v>
      </c>
      <c r="AE267" s="49">
        <f t="shared" si="89"/>
        <v>0</v>
      </c>
      <c r="AF267" s="49">
        <f t="shared" si="89"/>
        <v>0</v>
      </c>
      <c r="AG267" s="49">
        <f>IFERROR(IF(OR($V267&lt;&gt;"Ja",VLOOKUP($C267,Listen!$A$2:$F$45,5,0)="Nein",D267&lt;IF(C267="LNG Anbindungsanlagen gemäß separater Festlegung",2022,2023)),$AC267,$AA267),0)</f>
        <v>0</v>
      </c>
      <c r="AH267" s="49">
        <f>IFERROR(IF(OR($V267&lt;&gt;"Ja",VLOOKUP($C267,Listen!$A$2:$F$45,5,0)="Nein",D267&lt;IF(C267="LNG Anbindungsanlagen gemäß separater Festlegung",2022,2023)),$AC267,$AA267),0)</f>
        <v>0</v>
      </c>
      <c r="AI267" s="49">
        <f>IFERROR(IF(OR($W267&lt;&gt;"Ja",VLOOKUP($C267,Listen!$A$2:$F$45,6,0)="Nein"),$AC267,$AB267),0)</f>
        <v>0</v>
      </c>
      <c r="AJ267" s="49">
        <f>IFERROR(IF(OR($W267&lt;&gt;"Ja",VLOOKUP($C267,Listen!$A$2:$F$45,6,0)="Nein"),$AC267,$AB267),0)</f>
        <v>0</v>
      </c>
      <c r="AK267" s="49">
        <f>IFERROR(IF(OR($W267&lt;&gt;"Ja",VLOOKUP($C267,Listen!$A$2:$F$45,6,0)="Nein"),$AC267,$AB267),0)</f>
        <v>0</v>
      </c>
      <c r="AL267" s="51">
        <f t="shared" si="90"/>
        <v>0</v>
      </c>
      <c r="AM267" s="296">
        <f>IFERROR(IF(VLOOKUP($C267,Listen!$A$2:$F$45,6,0)="Ja",MAX(BC267:BD267),D_SAV!$BC267),0)</f>
        <v>0</v>
      </c>
      <c r="AN267" s="51">
        <f t="shared" si="91"/>
        <v>0</v>
      </c>
      <c r="AP267" s="304">
        <f t="shared" si="92"/>
        <v>0</v>
      </c>
      <c r="AQ267" s="304">
        <f t="shared" si="93"/>
        <v>0</v>
      </c>
      <c r="AR267" s="304">
        <f t="shared" si="94"/>
        <v>0</v>
      </c>
      <c r="AS267" s="304">
        <f t="shared" si="95"/>
        <v>0</v>
      </c>
      <c r="AT267" s="304">
        <f t="shared" si="96"/>
        <v>0</v>
      </c>
      <c r="AU267" s="304">
        <f t="shared" si="97"/>
        <v>0</v>
      </c>
      <c r="AV267" s="304">
        <f t="shared" si="98"/>
        <v>0</v>
      </c>
      <c r="AW267" s="304">
        <f t="shared" si="99"/>
        <v>0</v>
      </c>
      <c r="AX267" s="304">
        <f t="shared" si="100"/>
        <v>0</v>
      </c>
      <c r="AY267" s="304">
        <f t="shared" si="101"/>
        <v>0</v>
      </c>
      <c r="AZ267" s="304">
        <f t="shared" si="102"/>
        <v>0</v>
      </c>
      <c r="BA267" s="304">
        <f t="shared" si="103"/>
        <v>0</v>
      </c>
      <c r="BB267" s="304">
        <f t="shared" si="104"/>
        <v>0</v>
      </c>
      <c r="BC267" s="304">
        <f t="shared" si="105"/>
        <v>0</v>
      </c>
      <c r="BD267" s="304">
        <f t="shared" si="106"/>
        <v>0</v>
      </c>
      <c r="BE267" s="304">
        <f>IFERROR(IF(VLOOKUP($C267,Listen!$A$2:$F$45,6,0)="Ja",BB267-MAX(BC267:BD267),BB267-BC267),0)</f>
        <v>0</v>
      </c>
    </row>
    <row r="268" spans="1:57" x14ac:dyDescent="0.25">
      <c r="A268" s="320" t="str">
        <f>IF(AND(D268&lt;&gt;0,C268&lt;&gt;0,E268&lt;&gt;0),IF(B268&lt;&gt;0,CONCATENATE(B268,"-AGr",VLOOKUP(C268,Listen!$A$2:$D$45,4,FALSE),"-",D268,"-",E268,),CONCATENATE("AGr",VLOOKUP(C268,Listen!$A$2:$D$45,4,FALSE),"-",D268,"-",E268)),"keine vollständige ID")</f>
        <v>keine vollständige ID</v>
      </c>
      <c r="B268" s="301"/>
      <c r="C268" s="287"/>
      <c r="D268" s="34"/>
      <c r="E268" s="306"/>
      <c r="F268" s="116"/>
      <c r="G268" s="17"/>
      <c r="H268" s="17"/>
      <c r="I268" s="17"/>
      <c r="J268" s="17"/>
      <c r="K268" s="17"/>
      <c r="L268" s="17"/>
      <c r="M268" s="17"/>
      <c r="N268" s="17"/>
      <c r="O268" s="116"/>
      <c r="P268" s="117">
        <f>IF(D268&gt;A_Stammdaten!$B$12,0,SUM(G268,H268,J268,L268:M268)-SUM(I268,K268,N268:O268))</f>
        <v>0</v>
      </c>
      <c r="Q268" s="17"/>
      <c r="R268" s="17"/>
      <c r="S268" s="17"/>
      <c r="T268" s="17"/>
      <c r="U268" s="62">
        <f t="shared" si="86"/>
        <v>0</v>
      </c>
      <c r="V268" s="34"/>
      <c r="W268" s="34"/>
      <c r="X268" s="34"/>
      <c r="Y268" s="34"/>
      <c r="Z268" s="34"/>
      <c r="AA268" s="63" t="str">
        <f t="shared" si="87"/>
        <v>-</v>
      </c>
      <c r="AB268" s="63" t="str">
        <f t="shared" si="88"/>
        <v>-</v>
      </c>
      <c r="AC268" s="63">
        <f>IF(ISBLANK($C268),0,VLOOKUP($C268,Listen!$A$2:$C$45,2,FALSE))</f>
        <v>0</v>
      </c>
      <c r="AD268" s="63">
        <f>IF(ISBLANK($C268),0,VLOOKUP($C268,Listen!$A$2:$C$45,3,FALSE))</f>
        <v>0</v>
      </c>
      <c r="AE268" s="49">
        <f t="shared" si="89"/>
        <v>0</v>
      </c>
      <c r="AF268" s="49">
        <f t="shared" si="89"/>
        <v>0</v>
      </c>
      <c r="AG268" s="49">
        <f>IFERROR(IF(OR($V268&lt;&gt;"Ja",VLOOKUP($C268,Listen!$A$2:$F$45,5,0)="Nein",D268&lt;IF(C268="LNG Anbindungsanlagen gemäß separater Festlegung",2022,2023)),$AC268,$AA268),0)</f>
        <v>0</v>
      </c>
      <c r="AH268" s="49">
        <f>IFERROR(IF(OR($V268&lt;&gt;"Ja",VLOOKUP($C268,Listen!$A$2:$F$45,5,0)="Nein",D268&lt;IF(C268="LNG Anbindungsanlagen gemäß separater Festlegung",2022,2023)),$AC268,$AA268),0)</f>
        <v>0</v>
      </c>
      <c r="AI268" s="49">
        <f>IFERROR(IF(OR($W268&lt;&gt;"Ja",VLOOKUP($C268,Listen!$A$2:$F$45,6,0)="Nein"),$AC268,$AB268),0)</f>
        <v>0</v>
      </c>
      <c r="AJ268" s="49">
        <f>IFERROR(IF(OR($W268&lt;&gt;"Ja",VLOOKUP($C268,Listen!$A$2:$F$45,6,0)="Nein"),$AC268,$AB268),0)</f>
        <v>0</v>
      </c>
      <c r="AK268" s="49">
        <f>IFERROR(IF(OR($W268&lt;&gt;"Ja",VLOOKUP($C268,Listen!$A$2:$F$45,6,0)="Nein"),$AC268,$AB268),0)</f>
        <v>0</v>
      </c>
      <c r="AL268" s="51">
        <f t="shared" si="90"/>
        <v>0</v>
      </c>
      <c r="AM268" s="296">
        <f>IFERROR(IF(VLOOKUP($C268,Listen!$A$2:$F$45,6,0)="Ja",MAX(BC268:BD268),D_SAV!$BC268),0)</f>
        <v>0</v>
      </c>
      <c r="AN268" s="51">
        <f t="shared" si="91"/>
        <v>0</v>
      </c>
      <c r="AP268" s="304">
        <f t="shared" si="92"/>
        <v>0</v>
      </c>
      <c r="AQ268" s="304">
        <f t="shared" si="93"/>
        <v>0</v>
      </c>
      <c r="AR268" s="304">
        <f t="shared" si="94"/>
        <v>0</v>
      </c>
      <c r="AS268" s="304">
        <f t="shared" si="95"/>
        <v>0</v>
      </c>
      <c r="AT268" s="304">
        <f t="shared" si="96"/>
        <v>0</v>
      </c>
      <c r="AU268" s="304">
        <f t="shared" si="97"/>
        <v>0</v>
      </c>
      <c r="AV268" s="304">
        <f t="shared" si="98"/>
        <v>0</v>
      </c>
      <c r="AW268" s="304">
        <f t="shared" si="99"/>
        <v>0</v>
      </c>
      <c r="AX268" s="304">
        <f t="shared" si="100"/>
        <v>0</v>
      </c>
      <c r="AY268" s="304">
        <f t="shared" si="101"/>
        <v>0</v>
      </c>
      <c r="AZ268" s="304">
        <f t="shared" si="102"/>
        <v>0</v>
      </c>
      <c r="BA268" s="304">
        <f t="shared" si="103"/>
        <v>0</v>
      </c>
      <c r="BB268" s="304">
        <f t="shared" si="104"/>
        <v>0</v>
      </c>
      <c r="BC268" s="304">
        <f t="shared" si="105"/>
        <v>0</v>
      </c>
      <c r="BD268" s="304">
        <f t="shared" si="106"/>
        <v>0</v>
      </c>
      <c r="BE268" s="304">
        <f>IFERROR(IF(VLOOKUP($C268,Listen!$A$2:$F$45,6,0)="Ja",BB268-MAX(BC268:BD268),BB268-BC268),0)</f>
        <v>0</v>
      </c>
    </row>
    <row r="269" spans="1:57" x14ac:dyDescent="0.25">
      <c r="A269" s="320" t="str">
        <f>IF(AND(D269&lt;&gt;0,C269&lt;&gt;0,E269&lt;&gt;0),IF(B269&lt;&gt;0,CONCATENATE(B269,"-AGr",VLOOKUP(C269,Listen!$A$2:$D$45,4,FALSE),"-",D269,"-",E269,),CONCATENATE("AGr",VLOOKUP(C269,Listen!$A$2:$D$45,4,FALSE),"-",D269,"-",E269)),"keine vollständige ID")</f>
        <v>keine vollständige ID</v>
      </c>
      <c r="B269" s="301"/>
      <c r="C269" s="287"/>
      <c r="D269" s="34"/>
      <c r="E269" s="306"/>
      <c r="F269" s="116"/>
      <c r="G269" s="17"/>
      <c r="H269" s="17"/>
      <c r="I269" s="17"/>
      <c r="J269" s="17"/>
      <c r="K269" s="17"/>
      <c r="L269" s="17"/>
      <c r="M269" s="17"/>
      <c r="N269" s="17"/>
      <c r="O269" s="116"/>
      <c r="P269" s="117">
        <f>IF(D269&gt;A_Stammdaten!$B$12,0,SUM(G269,H269,J269,L269:M269)-SUM(I269,K269,N269:O269))</f>
        <v>0</v>
      </c>
      <c r="Q269" s="17"/>
      <c r="R269" s="17"/>
      <c r="S269" s="17"/>
      <c r="T269" s="17"/>
      <c r="U269" s="62">
        <f t="shared" si="86"/>
        <v>0</v>
      </c>
      <c r="V269" s="34"/>
      <c r="W269" s="34"/>
      <c r="X269" s="34"/>
      <c r="Y269" s="34"/>
      <c r="Z269" s="34"/>
      <c r="AA269" s="63" t="str">
        <f t="shared" si="87"/>
        <v>-</v>
      </c>
      <c r="AB269" s="63" t="str">
        <f t="shared" si="88"/>
        <v>-</v>
      </c>
      <c r="AC269" s="63">
        <f>IF(ISBLANK($C269),0,VLOOKUP($C269,Listen!$A$2:$C$45,2,FALSE))</f>
        <v>0</v>
      </c>
      <c r="AD269" s="63">
        <f>IF(ISBLANK($C269),0,VLOOKUP($C269,Listen!$A$2:$C$45,3,FALSE))</f>
        <v>0</v>
      </c>
      <c r="AE269" s="49">
        <f t="shared" si="89"/>
        <v>0</v>
      </c>
      <c r="AF269" s="49">
        <f t="shared" si="89"/>
        <v>0</v>
      </c>
      <c r="AG269" s="49">
        <f>IFERROR(IF(OR($V269&lt;&gt;"Ja",VLOOKUP($C269,Listen!$A$2:$F$45,5,0)="Nein",D269&lt;IF(C269="LNG Anbindungsanlagen gemäß separater Festlegung",2022,2023)),$AC269,$AA269),0)</f>
        <v>0</v>
      </c>
      <c r="AH269" s="49">
        <f>IFERROR(IF(OR($V269&lt;&gt;"Ja",VLOOKUP($C269,Listen!$A$2:$F$45,5,0)="Nein",D269&lt;IF(C269="LNG Anbindungsanlagen gemäß separater Festlegung",2022,2023)),$AC269,$AA269),0)</f>
        <v>0</v>
      </c>
      <c r="AI269" s="49">
        <f>IFERROR(IF(OR($W269&lt;&gt;"Ja",VLOOKUP($C269,Listen!$A$2:$F$45,6,0)="Nein"),$AC269,$AB269),0)</f>
        <v>0</v>
      </c>
      <c r="AJ269" s="49">
        <f>IFERROR(IF(OR($W269&lt;&gt;"Ja",VLOOKUP($C269,Listen!$A$2:$F$45,6,0)="Nein"),$AC269,$AB269),0)</f>
        <v>0</v>
      </c>
      <c r="AK269" s="49">
        <f>IFERROR(IF(OR($W269&lt;&gt;"Ja",VLOOKUP($C269,Listen!$A$2:$F$45,6,0)="Nein"),$AC269,$AB269),0)</f>
        <v>0</v>
      </c>
      <c r="AL269" s="51">
        <f t="shared" si="90"/>
        <v>0</v>
      </c>
      <c r="AM269" s="296">
        <f>IFERROR(IF(VLOOKUP($C269,Listen!$A$2:$F$45,6,0)="Ja",MAX(BC269:BD269),D_SAV!$BC269),0)</f>
        <v>0</v>
      </c>
      <c r="AN269" s="51">
        <f t="shared" si="91"/>
        <v>0</v>
      </c>
      <c r="AP269" s="304">
        <f t="shared" si="92"/>
        <v>0</v>
      </c>
      <c r="AQ269" s="304">
        <f t="shared" si="93"/>
        <v>0</v>
      </c>
      <c r="AR269" s="304">
        <f t="shared" si="94"/>
        <v>0</v>
      </c>
      <c r="AS269" s="304">
        <f t="shared" si="95"/>
        <v>0</v>
      </c>
      <c r="AT269" s="304">
        <f t="shared" si="96"/>
        <v>0</v>
      </c>
      <c r="AU269" s="304">
        <f t="shared" si="97"/>
        <v>0</v>
      </c>
      <c r="AV269" s="304">
        <f t="shared" si="98"/>
        <v>0</v>
      </c>
      <c r="AW269" s="304">
        <f t="shared" si="99"/>
        <v>0</v>
      </c>
      <c r="AX269" s="304">
        <f t="shared" si="100"/>
        <v>0</v>
      </c>
      <c r="AY269" s="304">
        <f t="shared" si="101"/>
        <v>0</v>
      </c>
      <c r="AZ269" s="304">
        <f t="shared" si="102"/>
        <v>0</v>
      </c>
      <c r="BA269" s="304">
        <f t="shared" si="103"/>
        <v>0</v>
      </c>
      <c r="BB269" s="304">
        <f t="shared" si="104"/>
        <v>0</v>
      </c>
      <c r="BC269" s="304">
        <f t="shared" si="105"/>
        <v>0</v>
      </c>
      <c r="BD269" s="304">
        <f t="shared" si="106"/>
        <v>0</v>
      </c>
      <c r="BE269" s="304">
        <f>IFERROR(IF(VLOOKUP($C269,Listen!$A$2:$F$45,6,0)="Ja",BB269-MAX(BC269:BD269),BB269-BC269),0)</f>
        <v>0</v>
      </c>
    </row>
    <row r="270" spans="1:57" x14ac:dyDescent="0.25">
      <c r="A270" s="320" t="str">
        <f>IF(AND(D270&lt;&gt;0,C270&lt;&gt;0,E270&lt;&gt;0),IF(B270&lt;&gt;0,CONCATENATE(B270,"-AGr",VLOOKUP(C270,Listen!$A$2:$D$45,4,FALSE),"-",D270,"-",E270,),CONCATENATE("AGr",VLOOKUP(C270,Listen!$A$2:$D$45,4,FALSE),"-",D270,"-",E270)),"keine vollständige ID")</f>
        <v>keine vollständige ID</v>
      </c>
      <c r="B270" s="301"/>
      <c r="C270" s="287"/>
      <c r="D270" s="34"/>
      <c r="E270" s="306"/>
      <c r="F270" s="116"/>
      <c r="G270" s="17"/>
      <c r="H270" s="17"/>
      <c r="I270" s="17"/>
      <c r="J270" s="17"/>
      <c r="K270" s="17"/>
      <c r="L270" s="17"/>
      <c r="M270" s="17"/>
      <c r="N270" s="17"/>
      <c r="O270" s="116"/>
      <c r="P270" s="117">
        <f>IF(D270&gt;A_Stammdaten!$B$12,0,SUM(G270,H270,J270,L270:M270)-SUM(I270,K270,N270:O270))</f>
        <v>0</v>
      </c>
      <c r="Q270" s="17"/>
      <c r="R270" s="17"/>
      <c r="S270" s="17"/>
      <c r="T270" s="17"/>
      <c r="U270" s="62">
        <f t="shared" si="86"/>
        <v>0</v>
      </c>
      <c r="V270" s="34"/>
      <c r="W270" s="34"/>
      <c r="X270" s="34"/>
      <c r="Y270" s="34"/>
      <c r="Z270" s="34"/>
      <c r="AA270" s="63" t="str">
        <f t="shared" si="87"/>
        <v>-</v>
      </c>
      <c r="AB270" s="63" t="str">
        <f t="shared" si="88"/>
        <v>-</v>
      </c>
      <c r="AC270" s="63">
        <f>IF(ISBLANK($C270),0,VLOOKUP($C270,Listen!$A$2:$C$45,2,FALSE))</f>
        <v>0</v>
      </c>
      <c r="AD270" s="63">
        <f>IF(ISBLANK($C270),0,VLOOKUP($C270,Listen!$A$2:$C$45,3,FALSE))</f>
        <v>0</v>
      </c>
      <c r="AE270" s="49">
        <f t="shared" si="89"/>
        <v>0</v>
      </c>
      <c r="AF270" s="49">
        <f t="shared" si="89"/>
        <v>0</v>
      </c>
      <c r="AG270" s="49">
        <f>IFERROR(IF(OR($V270&lt;&gt;"Ja",VLOOKUP($C270,Listen!$A$2:$F$45,5,0)="Nein",D270&lt;IF(C270="LNG Anbindungsanlagen gemäß separater Festlegung",2022,2023)),$AC270,$AA270),0)</f>
        <v>0</v>
      </c>
      <c r="AH270" s="49">
        <f>IFERROR(IF(OR($V270&lt;&gt;"Ja",VLOOKUP($C270,Listen!$A$2:$F$45,5,0)="Nein",D270&lt;IF(C270="LNG Anbindungsanlagen gemäß separater Festlegung",2022,2023)),$AC270,$AA270),0)</f>
        <v>0</v>
      </c>
      <c r="AI270" s="49">
        <f>IFERROR(IF(OR($W270&lt;&gt;"Ja",VLOOKUP($C270,Listen!$A$2:$F$45,6,0)="Nein"),$AC270,$AB270),0)</f>
        <v>0</v>
      </c>
      <c r="AJ270" s="49">
        <f>IFERROR(IF(OR($W270&lt;&gt;"Ja",VLOOKUP($C270,Listen!$A$2:$F$45,6,0)="Nein"),$AC270,$AB270),0)</f>
        <v>0</v>
      </c>
      <c r="AK270" s="49">
        <f>IFERROR(IF(OR($W270&lt;&gt;"Ja",VLOOKUP($C270,Listen!$A$2:$F$45,6,0)="Nein"),$AC270,$AB270),0)</f>
        <v>0</v>
      </c>
      <c r="AL270" s="51">
        <f t="shared" si="90"/>
        <v>0</v>
      </c>
      <c r="AM270" s="296">
        <f>IFERROR(IF(VLOOKUP($C270,Listen!$A$2:$F$45,6,0)="Ja",MAX(BC270:BD270),D_SAV!$BC270),0)</f>
        <v>0</v>
      </c>
      <c r="AN270" s="51">
        <f t="shared" si="91"/>
        <v>0</v>
      </c>
      <c r="AP270" s="304">
        <f t="shared" si="92"/>
        <v>0</v>
      </c>
      <c r="AQ270" s="304">
        <f t="shared" si="93"/>
        <v>0</v>
      </c>
      <c r="AR270" s="304">
        <f t="shared" si="94"/>
        <v>0</v>
      </c>
      <c r="AS270" s="304">
        <f t="shared" si="95"/>
        <v>0</v>
      </c>
      <c r="AT270" s="304">
        <f t="shared" si="96"/>
        <v>0</v>
      </c>
      <c r="AU270" s="304">
        <f t="shared" si="97"/>
        <v>0</v>
      </c>
      <c r="AV270" s="304">
        <f t="shared" si="98"/>
        <v>0</v>
      </c>
      <c r="AW270" s="304">
        <f t="shared" si="99"/>
        <v>0</v>
      </c>
      <c r="AX270" s="304">
        <f t="shared" si="100"/>
        <v>0</v>
      </c>
      <c r="AY270" s="304">
        <f t="shared" si="101"/>
        <v>0</v>
      </c>
      <c r="AZ270" s="304">
        <f t="shared" si="102"/>
        <v>0</v>
      </c>
      <c r="BA270" s="304">
        <f t="shared" si="103"/>
        <v>0</v>
      </c>
      <c r="BB270" s="304">
        <f t="shared" si="104"/>
        <v>0</v>
      </c>
      <c r="BC270" s="304">
        <f t="shared" si="105"/>
        <v>0</v>
      </c>
      <c r="BD270" s="304">
        <f t="shared" si="106"/>
        <v>0</v>
      </c>
      <c r="BE270" s="304">
        <f>IFERROR(IF(VLOOKUP($C270,Listen!$A$2:$F$45,6,0)="Ja",BB270-MAX(BC270:BD270),BB270-BC270),0)</f>
        <v>0</v>
      </c>
    </row>
    <row r="271" spans="1:57" x14ac:dyDescent="0.25">
      <c r="A271" s="320" t="str">
        <f>IF(AND(D271&lt;&gt;0,C271&lt;&gt;0,E271&lt;&gt;0),IF(B271&lt;&gt;0,CONCATENATE(B271,"-AGr",VLOOKUP(C271,Listen!$A$2:$D$45,4,FALSE),"-",D271,"-",E271,),CONCATENATE("AGr",VLOOKUP(C271,Listen!$A$2:$D$45,4,FALSE),"-",D271,"-",E271)),"keine vollständige ID")</f>
        <v>keine vollständige ID</v>
      </c>
      <c r="B271" s="301"/>
      <c r="C271" s="287"/>
      <c r="D271" s="34"/>
      <c r="E271" s="306"/>
      <c r="F271" s="116"/>
      <c r="G271" s="17"/>
      <c r="H271" s="17"/>
      <c r="I271" s="17"/>
      <c r="J271" s="17"/>
      <c r="K271" s="17"/>
      <c r="L271" s="17"/>
      <c r="M271" s="17"/>
      <c r="N271" s="17"/>
      <c r="O271" s="116"/>
      <c r="P271" s="117">
        <f>IF(D271&gt;A_Stammdaten!$B$12,0,SUM(G271,H271,J271,L271:M271)-SUM(I271,K271,N271:O271))</f>
        <v>0</v>
      </c>
      <c r="Q271" s="17"/>
      <c r="R271" s="17"/>
      <c r="S271" s="17"/>
      <c r="T271" s="17"/>
      <c r="U271" s="62">
        <f t="shared" si="86"/>
        <v>0</v>
      </c>
      <c r="V271" s="34"/>
      <c r="W271" s="34"/>
      <c r="X271" s="34"/>
      <c r="Y271" s="34"/>
      <c r="Z271" s="34"/>
      <c r="AA271" s="63" t="str">
        <f t="shared" si="87"/>
        <v>-</v>
      </c>
      <c r="AB271" s="63" t="str">
        <f t="shared" si="88"/>
        <v>-</v>
      </c>
      <c r="AC271" s="63">
        <f>IF(ISBLANK($C271),0,VLOOKUP($C271,Listen!$A$2:$C$45,2,FALSE))</f>
        <v>0</v>
      </c>
      <c r="AD271" s="63">
        <f>IF(ISBLANK($C271),0,VLOOKUP($C271,Listen!$A$2:$C$45,3,FALSE))</f>
        <v>0</v>
      </c>
      <c r="AE271" s="49">
        <f t="shared" si="89"/>
        <v>0</v>
      </c>
      <c r="AF271" s="49">
        <f t="shared" si="89"/>
        <v>0</v>
      </c>
      <c r="AG271" s="49">
        <f>IFERROR(IF(OR($V271&lt;&gt;"Ja",VLOOKUP($C271,Listen!$A$2:$F$45,5,0)="Nein",D271&lt;IF(C271="LNG Anbindungsanlagen gemäß separater Festlegung",2022,2023)),$AC271,$AA271),0)</f>
        <v>0</v>
      </c>
      <c r="AH271" s="49">
        <f>IFERROR(IF(OR($V271&lt;&gt;"Ja",VLOOKUP($C271,Listen!$A$2:$F$45,5,0)="Nein",D271&lt;IF(C271="LNG Anbindungsanlagen gemäß separater Festlegung",2022,2023)),$AC271,$AA271),0)</f>
        <v>0</v>
      </c>
      <c r="AI271" s="49">
        <f>IFERROR(IF(OR($W271&lt;&gt;"Ja",VLOOKUP($C271,Listen!$A$2:$F$45,6,0)="Nein"),$AC271,$AB271),0)</f>
        <v>0</v>
      </c>
      <c r="AJ271" s="49">
        <f>IFERROR(IF(OR($W271&lt;&gt;"Ja",VLOOKUP($C271,Listen!$A$2:$F$45,6,0)="Nein"),$AC271,$AB271),0)</f>
        <v>0</v>
      </c>
      <c r="AK271" s="49">
        <f>IFERROR(IF(OR($W271&lt;&gt;"Ja",VLOOKUP($C271,Listen!$A$2:$F$45,6,0)="Nein"),$AC271,$AB271),0)</f>
        <v>0</v>
      </c>
      <c r="AL271" s="51">
        <f t="shared" si="90"/>
        <v>0</v>
      </c>
      <c r="AM271" s="296">
        <f>IFERROR(IF(VLOOKUP($C271,Listen!$A$2:$F$45,6,0)="Ja",MAX(BC271:BD271),D_SAV!$BC271),0)</f>
        <v>0</v>
      </c>
      <c r="AN271" s="51">
        <f t="shared" si="91"/>
        <v>0</v>
      </c>
      <c r="AP271" s="304">
        <f t="shared" si="92"/>
        <v>0</v>
      </c>
      <c r="AQ271" s="304">
        <f t="shared" si="93"/>
        <v>0</v>
      </c>
      <c r="AR271" s="304">
        <f t="shared" si="94"/>
        <v>0</v>
      </c>
      <c r="AS271" s="304">
        <f t="shared" si="95"/>
        <v>0</v>
      </c>
      <c r="AT271" s="304">
        <f t="shared" si="96"/>
        <v>0</v>
      </c>
      <c r="AU271" s="304">
        <f t="shared" si="97"/>
        <v>0</v>
      </c>
      <c r="AV271" s="304">
        <f t="shared" si="98"/>
        <v>0</v>
      </c>
      <c r="AW271" s="304">
        <f t="shared" si="99"/>
        <v>0</v>
      </c>
      <c r="AX271" s="304">
        <f t="shared" si="100"/>
        <v>0</v>
      </c>
      <c r="AY271" s="304">
        <f t="shared" si="101"/>
        <v>0</v>
      </c>
      <c r="AZ271" s="304">
        <f t="shared" si="102"/>
        <v>0</v>
      </c>
      <c r="BA271" s="304">
        <f t="shared" si="103"/>
        <v>0</v>
      </c>
      <c r="BB271" s="304">
        <f t="shared" si="104"/>
        <v>0</v>
      </c>
      <c r="BC271" s="304">
        <f t="shared" si="105"/>
        <v>0</v>
      </c>
      <c r="BD271" s="304">
        <f t="shared" si="106"/>
        <v>0</v>
      </c>
      <c r="BE271" s="304">
        <f>IFERROR(IF(VLOOKUP($C271,Listen!$A$2:$F$45,6,0)="Ja",BB271-MAX(BC271:BD271),BB271-BC271),0)</f>
        <v>0</v>
      </c>
    </row>
    <row r="272" spans="1:57" x14ac:dyDescent="0.25">
      <c r="A272" s="320" t="str">
        <f>IF(AND(D272&lt;&gt;0,C272&lt;&gt;0,E272&lt;&gt;0),IF(B272&lt;&gt;0,CONCATENATE(B272,"-AGr",VLOOKUP(C272,Listen!$A$2:$D$45,4,FALSE),"-",D272,"-",E272,),CONCATENATE("AGr",VLOOKUP(C272,Listen!$A$2:$D$45,4,FALSE),"-",D272,"-",E272)),"keine vollständige ID")</f>
        <v>keine vollständige ID</v>
      </c>
      <c r="B272" s="301"/>
      <c r="C272" s="287"/>
      <c r="D272" s="34"/>
      <c r="E272" s="306"/>
      <c r="F272" s="116"/>
      <c r="G272" s="17"/>
      <c r="H272" s="17"/>
      <c r="I272" s="17"/>
      <c r="J272" s="17"/>
      <c r="K272" s="17"/>
      <c r="L272" s="17"/>
      <c r="M272" s="17"/>
      <c r="N272" s="17"/>
      <c r="O272" s="116"/>
      <c r="P272" s="117">
        <f>IF(D272&gt;A_Stammdaten!$B$12,0,SUM(G272,H272,J272,L272:M272)-SUM(I272,K272,N272:O272))</f>
        <v>0</v>
      </c>
      <c r="Q272" s="17"/>
      <c r="R272" s="17"/>
      <c r="S272" s="17"/>
      <c r="T272" s="17"/>
      <c r="U272" s="62">
        <f t="shared" si="86"/>
        <v>0</v>
      </c>
      <c r="V272" s="34"/>
      <c r="W272" s="34"/>
      <c r="X272" s="34"/>
      <c r="Y272" s="34"/>
      <c r="Z272" s="34"/>
      <c r="AA272" s="63" t="str">
        <f t="shared" si="87"/>
        <v>-</v>
      </c>
      <c r="AB272" s="63" t="str">
        <f t="shared" si="88"/>
        <v>-</v>
      </c>
      <c r="AC272" s="63">
        <f>IF(ISBLANK($C272),0,VLOOKUP($C272,Listen!$A$2:$C$45,2,FALSE))</f>
        <v>0</v>
      </c>
      <c r="AD272" s="63">
        <f>IF(ISBLANK($C272),0,VLOOKUP($C272,Listen!$A$2:$C$45,3,FALSE))</f>
        <v>0</v>
      </c>
      <c r="AE272" s="49">
        <f t="shared" si="89"/>
        <v>0</v>
      </c>
      <c r="AF272" s="49">
        <f t="shared" si="89"/>
        <v>0</v>
      </c>
      <c r="AG272" s="49">
        <f>IFERROR(IF(OR($V272&lt;&gt;"Ja",VLOOKUP($C272,Listen!$A$2:$F$45,5,0)="Nein",D272&lt;IF(C272="LNG Anbindungsanlagen gemäß separater Festlegung",2022,2023)),$AC272,$AA272),0)</f>
        <v>0</v>
      </c>
      <c r="AH272" s="49">
        <f>IFERROR(IF(OR($V272&lt;&gt;"Ja",VLOOKUP($C272,Listen!$A$2:$F$45,5,0)="Nein",D272&lt;IF(C272="LNG Anbindungsanlagen gemäß separater Festlegung",2022,2023)),$AC272,$AA272),0)</f>
        <v>0</v>
      </c>
      <c r="AI272" s="49">
        <f>IFERROR(IF(OR($W272&lt;&gt;"Ja",VLOOKUP($C272,Listen!$A$2:$F$45,6,0)="Nein"),$AC272,$AB272),0)</f>
        <v>0</v>
      </c>
      <c r="AJ272" s="49">
        <f>IFERROR(IF(OR($W272&lt;&gt;"Ja",VLOOKUP($C272,Listen!$A$2:$F$45,6,0)="Nein"),$AC272,$AB272),0)</f>
        <v>0</v>
      </c>
      <c r="AK272" s="49">
        <f>IFERROR(IF(OR($W272&lt;&gt;"Ja",VLOOKUP($C272,Listen!$A$2:$F$45,6,0)="Nein"),$AC272,$AB272),0)</f>
        <v>0</v>
      </c>
      <c r="AL272" s="51">
        <f t="shared" si="90"/>
        <v>0</v>
      </c>
      <c r="AM272" s="296">
        <f>IFERROR(IF(VLOOKUP($C272,Listen!$A$2:$F$45,6,0)="Ja",MAX(BC272:BD272),D_SAV!$BC272),0)</f>
        <v>0</v>
      </c>
      <c r="AN272" s="51">
        <f t="shared" si="91"/>
        <v>0</v>
      </c>
      <c r="AP272" s="304">
        <f t="shared" si="92"/>
        <v>0</v>
      </c>
      <c r="AQ272" s="304">
        <f t="shared" si="93"/>
        <v>0</v>
      </c>
      <c r="AR272" s="304">
        <f t="shared" si="94"/>
        <v>0</v>
      </c>
      <c r="AS272" s="304">
        <f t="shared" si="95"/>
        <v>0</v>
      </c>
      <c r="AT272" s="304">
        <f t="shared" si="96"/>
        <v>0</v>
      </c>
      <c r="AU272" s="304">
        <f t="shared" si="97"/>
        <v>0</v>
      </c>
      <c r="AV272" s="304">
        <f t="shared" si="98"/>
        <v>0</v>
      </c>
      <c r="AW272" s="304">
        <f t="shared" si="99"/>
        <v>0</v>
      </c>
      <c r="AX272" s="304">
        <f t="shared" si="100"/>
        <v>0</v>
      </c>
      <c r="AY272" s="304">
        <f t="shared" si="101"/>
        <v>0</v>
      </c>
      <c r="AZ272" s="304">
        <f t="shared" si="102"/>
        <v>0</v>
      </c>
      <c r="BA272" s="304">
        <f t="shared" si="103"/>
        <v>0</v>
      </c>
      <c r="BB272" s="304">
        <f t="shared" si="104"/>
        <v>0</v>
      </c>
      <c r="BC272" s="304">
        <f t="shared" si="105"/>
        <v>0</v>
      </c>
      <c r="BD272" s="304">
        <f t="shared" si="106"/>
        <v>0</v>
      </c>
      <c r="BE272" s="304">
        <f>IFERROR(IF(VLOOKUP($C272,Listen!$A$2:$F$45,6,0)="Ja",BB272-MAX(BC272:BD272),BB272-BC272),0)</f>
        <v>0</v>
      </c>
    </row>
    <row r="273" spans="1:57" x14ac:dyDescent="0.25">
      <c r="A273" s="320" t="str">
        <f>IF(AND(D273&lt;&gt;0,C273&lt;&gt;0,E273&lt;&gt;0),IF(B273&lt;&gt;0,CONCATENATE(B273,"-AGr",VLOOKUP(C273,Listen!$A$2:$D$45,4,FALSE),"-",D273,"-",E273,),CONCATENATE("AGr",VLOOKUP(C273,Listen!$A$2:$D$45,4,FALSE),"-",D273,"-",E273)),"keine vollständige ID")</f>
        <v>keine vollständige ID</v>
      </c>
      <c r="B273" s="301"/>
      <c r="C273" s="287"/>
      <c r="D273" s="34"/>
      <c r="E273" s="306"/>
      <c r="F273" s="116"/>
      <c r="G273" s="17"/>
      <c r="H273" s="17"/>
      <c r="I273" s="17"/>
      <c r="J273" s="17"/>
      <c r="K273" s="17"/>
      <c r="L273" s="17"/>
      <c r="M273" s="17"/>
      <c r="N273" s="17"/>
      <c r="O273" s="116"/>
      <c r="P273" s="117">
        <f>IF(D273&gt;A_Stammdaten!$B$12,0,SUM(G273,H273,J273,L273:M273)-SUM(I273,K273,N273:O273))</f>
        <v>0</v>
      </c>
      <c r="Q273" s="17"/>
      <c r="R273" s="17"/>
      <c r="S273" s="17"/>
      <c r="T273" s="17"/>
      <c r="U273" s="62">
        <f t="shared" si="86"/>
        <v>0</v>
      </c>
      <c r="V273" s="34"/>
      <c r="W273" s="34"/>
      <c r="X273" s="34"/>
      <c r="Y273" s="34"/>
      <c r="Z273" s="34"/>
      <c r="AA273" s="63" t="str">
        <f t="shared" si="87"/>
        <v>-</v>
      </c>
      <c r="AB273" s="63" t="str">
        <f t="shared" si="88"/>
        <v>-</v>
      </c>
      <c r="AC273" s="63">
        <f>IF(ISBLANK($C273),0,VLOOKUP($C273,Listen!$A$2:$C$45,2,FALSE))</f>
        <v>0</v>
      </c>
      <c r="AD273" s="63">
        <f>IF(ISBLANK($C273),0,VLOOKUP($C273,Listen!$A$2:$C$45,3,FALSE))</f>
        <v>0</v>
      </c>
      <c r="AE273" s="49">
        <f t="shared" si="89"/>
        <v>0</v>
      </c>
      <c r="AF273" s="49">
        <f t="shared" si="89"/>
        <v>0</v>
      </c>
      <c r="AG273" s="49">
        <f>IFERROR(IF(OR($V273&lt;&gt;"Ja",VLOOKUP($C273,Listen!$A$2:$F$45,5,0)="Nein",D273&lt;IF(C273="LNG Anbindungsanlagen gemäß separater Festlegung",2022,2023)),$AC273,$AA273),0)</f>
        <v>0</v>
      </c>
      <c r="AH273" s="49">
        <f>IFERROR(IF(OR($V273&lt;&gt;"Ja",VLOOKUP($C273,Listen!$A$2:$F$45,5,0)="Nein",D273&lt;IF(C273="LNG Anbindungsanlagen gemäß separater Festlegung",2022,2023)),$AC273,$AA273),0)</f>
        <v>0</v>
      </c>
      <c r="AI273" s="49">
        <f>IFERROR(IF(OR($W273&lt;&gt;"Ja",VLOOKUP($C273,Listen!$A$2:$F$45,6,0)="Nein"),$AC273,$AB273),0)</f>
        <v>0</v>
      </c>
      <c r="AJ273" s="49">
        <f>IFERROR(IF(OR($W273&lt;&gt;"Ja",VLOOKUP($C273,Listen!$A$2:$F$45,6,0)="Nein"),$AC273,$AB273),0)</f>
        <v>0</v>
      </c>
      <c r="AK273" s="49">
        <f>IFERROR(IF(OR($W273&lt;&gt;"Ja",VLOOKUP($C273,Listen!$A$2:$F$45,6,0)="Nein"),$AC273,$AB273),0)</f>
        <v>0</v>
      </c>
      <c r="AL273" s="51">
        <f t="shared" si="90"/>
        <v>0</v>
      </c>
      <c r="AM273" s="296">
        <f>IFERROR(IF(VLOOKUP($C273,Listen!$A$2:$F$45,6,0)="Ja",MAX(BC273:BD273),D_SAV!$BC273),0)</f>
        <v>0</v>
      </c>
      <c r="AN273" s="51">
        <f t="shared" si="91"/>
        <v>0</v>
      </c>
      <c r="AP273" s="304">
        <f t="shared" si="92"/>
        <v>0</v>
      </c>
      <c r="AQ273" s="304">
        <f t="shared" si="93"/>
        <v>0</v>
      </c>
      <c r="AR273" s="304">
        <f t="shared" si="94"/>
        <v>0</v>
      </c>
      <c r="AS273" s="304">
        <f t="shared" si="95"/>
        <v>0</v>
      </c>
      <c r="AT273" s="304">
        <f t="shared" si="96"/>
        <v>0</v>
      </c>
      <c r="AU273" s="304">
        <f t="shared" si="97"/>
        <v>0</v>
      </c>
      <c r="AV273" s="304">
        <f t="shared" si="98"/>
        <v>0</v>
      </c>
      <c r="AW273" s="304">
        <f t="shared" si="99"/>
        <v>0</v>
      </c>
      <c r="AX273" s="304">
        <f t="shared" si="100"/>
        <v>0</v>
      </c>
      <c r="AY273" s="304">
        <f t="shared" si="101"/>
        <v>0</v>
      </c>
      <c r="AZ273" s="304">
        <f t="shared" si="102"/>
        <v>0</v>
      </c>
      <c r="BA273" s="304">
        <f t="shared" si="103"/>
        <v>0</v>
      </c>
      <c r="BB273" s="304">
        <f t="shared" si="104"/>
        <v>0</v>
      </c>
      <c r="BC273" s="304">
        <f t="shared" si="105"/>
        <v>0</v>
      </c>
      <c r="BD273" s="304">
        <f t="shared" si="106"/>
        <v>0</v>
      </c>
      <c r="BE273" s="304">
        <f>IFERROR(IF(VLOOKUP($C273,Listen!$A$2:$F$45,6,0)="Ja",BB273-MAX(BC273:BD273),BB273-BC273),0)</f>
        <v>0</v>
      </c>
    </row>
    <row r="274" spans="1:57" x14ac:dyDescent="0.25">
      <c r="A274" s="320" t="str">
        <f>IF(AND(D274&lt;&gt;0,C274&lt;&gt;0,E274&lt;&gt;0),IF(B274&lt;&gt;0,CONCATENATE(B274,"-AGr",VLOOKUP(C274,Listen!$A$2:$D$45,4,FALSE),"-",D274,"-",E274,),CONCATENATE("AGr",VLOOKUP(C274,Listen!$A$2:$D$45,4,FALSE),"-",D274,"-",E274)),"keine vollständige ID")</f>
        <v>keine vollständige ID</v>
      </c>
      <c r="B274" s="301"/>
      <c r="C274" s="287"/>
      <c r="D274" s="34"/>
      <c r="E274" s="306"/>
      <c r="F274" s="116"/>
      <c r="G274" s="17"/>
      <c r="H274" s="17"/>
      <c r="I274" s="17"/>
      <c r="J274" s="17"/>
      <c r="K274" s="17"/>
      <c r="L274" s="17"/>
      <c r="M274" s="17"/>
      <c r="N274" s="17"/>
      <c r="O274" s="116"/>
      <c r="P274" s="117">
        <f>IF(D274&gt;A_Stammdaten!$B$12,0,SUM(G274,H274,J274,L274:M274)-SUM(I274,K274,N274:O274))</f>
        <v>0</v>
      </c>
      <c r="Q274" s="17"/>
      <c r="R274" s="17"/>
      <c r="S274" s="17"/>
      <c r="T274" s="17"/>
      <c r="U274" s="62">
        <f t="shared" si="86"/>
        <v>0</v>
      </c>
      <c r="V274" s="34"/>
      <c r="W274" s="34"/>
      <c r="X274" s="34"/>
      <c r="Y274" s="34"/>
      <c r="Z274" s="34"/>
      <c r="AA274" s="63" t="str">
        <f t="shared" si="87"/>
        <v>-</v>
      </c>
      <c r="AB274" s="63" t="str">
        <f t="shared" si="88"/>
        <v>-</v>
      </c>
      <c r="AC274" s="63">
        <f>IF(ISBLANK($C274),0,VLOOKUP($C274,Listen!$A$2:$C$45,2,FALSE))</f>
        <v>0</v>
      </c>
      <c r="AD274" s="63">
        <f>IF(ISBLANK($C274),0,VLOOKUP($C274,Listen!$A$2:$C$45,3,FALSE))</f>
        <v>0</v>
      </c>
      <c r="AE274" s="49">
        <f t="shared" si="89"/>
        <v>0</v>
      </c>
      <c r="AF274" s="49">
        <f t="shared" si="89"/>
        <v>0</v>
      </c>
      <c r="AG274" s="49">
        <f>IFERROR(IF(OR($V274&lt;&gt;"Ja",VLOOKUP($C274,Listen!$A$2:$F$45,5,0)="Nein",D274&lt;IF(C274="LNG Anbindungsanlagen gemäß separater Festlegung",2022,2023)),$AC274,$AA274),0)</f>
        <v>0</v>
      </c>
      <c r="AH274" s="49">
        <f>IFERROR(IF(OR($V274&lt;&gt;"Ja",VLOOKUP($C274,Listen!$A$2:$F$45,5,0)="Nein",D274&lt;IF(C274="LNG Anbindungsanlagen gemäß separater Festlegung",2022,2023)),$AC274,$AA274),0)</f>
        <v>0</v>
      </c>
      <c r="AI274" s="49">
        <f>IFERROR(IF(OR($W274&lt;&gt;"Ja",VLOOKUP($C274,Listen!$A$2:$F$45,6,0)="Nein"),$AC274,$AB274),0)</f>
        <v>0</v>
      </c>
      <c r="AJ274" s="49">
        <f>IFERROR(IF(OR($W274&lt;&gt;"Ja",VLOOKUP($C274,Listen!$A$2:$F$45,6,0)="Nein"),$AC274,$AB274),0)</f>
        <v>0</v>
      </c>
      <c r="AK274" s="49">
        <f>IFERROR(IF(OR($W274&lt;&gt;"Ja",VLOOKUP($C274,Listen!$A$2:$F$45,6,0)="Nein"),$AC274,$AB274),0)</f>
        <v>0</v>
      </c>
      <c r="AL274" s="51">
        <f t="shared" si="90"/>
        <v>0</v>
      </c>
      <c r="AM274" s="296">
        <f>IFERROR(IF(VLOOKUP($C274,Listen!$A$2:$F$45,6,0)="Ja",MAX(BC274:BD274),D_SAV!$BC274),0)</f>
        <v>0</v>
      </c>
      <c r="AN274" s="51">
        <f t="shared" si="91"/>
        <v>0</v>
      </c>
      <c r="AP274" s="304">
        <f t="shared" si="92"/>
        <v>0</v>
      </c>
      <c r="AQ274" s="304">
        <f t="shared" si="93"/>
        <v>0</v>
      </c>
      <c r="AR274" s="304">
        <f t="shared" si="94"/>
        <v>0</v>
      </c>
      <c r="AS274" s="304">
        <f t="shared" si="95"/>
        <v>0</v>
      </c>
      <c r="AT274" s="304">
        <f t="shared" si="96"/>
        <v>0</v>
      </c>
      <c r="AU274" s="304">
        <f t="shared" si="97"/>
        <v>0</v>
      </c>
      <c r="AV274" s="304">
        <f t="shared" si="98"/>
        <v>0</v>
      </c>
      <c r="AW274" s="304">
        <f t="shared" si="99"/>
        <v>0</v>
      </c>
      <c r="AX274" s="304">
        <f t="shared" si="100"/>
        <v>0</v>
      </c>
      <c r="AY274" s="304">
        <f t="shared" si="101"/>
        <v>0</v>
      </c>
      <c r="AZ274" s="304">
        <f t="shared" si="102"/>
        <v>0</v>
      </c>
      <c r="BA274" s="304">
        <f t="shared" si="103"/>
        <v>0</v>
      </c>
      <c r="BB274" s="304">
        <f t="shared" si="104"/>
        <v>0</v>
      </c>
      <c r="BC274" s="304">
        <f t="shared" si="105"/>
        <v>0</v>
      </c>
      <c r="BD274" s="304">
        <f t="shared" si="106"/>
        <v>0</v>
      </c>
      <c r="BE274" s="304">
        <f>IFERROR(IF(VLOOKUP($C274,Listen!$A$2:$F$45,6,0)="Ja",BB274-MAX(BC274:BD274),BB274-BC274),0)</f>
        <v>0</v>
      </c>
    </row>
    <row r="275" spans="1:57" x14ac:dyDescent="0.25">
      <c r="A275" s="320" t="str">
        <f>IF(AND(D275&lt;&gt;0,C275&lt;&gt;0,E275&lt;&gt;0),IF(B275&lt;&gt;0,CONCATENATE(B275,"-AGr",VLOOKUP(C275,Listen!$A$2:$D$45,4,FALSE),"-",D275,"-",E275,),CONCATENATE("AGr",VLOOKUP(C275,Listen!$A$2:$D$45,4,FALSE),"-",D275,"-",E275)),"keine vollständige ID")</f>
        <v>keine vollständige ID</v>
      </c>
      <c r="B275" s="301"/>
      <c r="C275" s="287"/>
      <c r="D275" s="34"/>
      <c r="E275" s="306"/>
      <c r="F275" s="116"/>
      <c r="G275" s="17"/>
      <c r="H275" s="17"/>
      <c r="I275" s="17"/>
      <c r="J275" s="17"/>
      <c r="K275" s="17"/>
      <c r="L275" s="17"/>
      <c r="M275" s="17"/>
      <c r="N275" s="17"/>
      <c r="O275" s="116"/>
      <c r="P275" s="117">
        <f>IF(D275&gt;A_Stammdaten!$B$12,0,SUM(G275,H275,J275,L275:M275)-SUM(I275,K275,N275:O275))</f>
        <v>0</v>
      </c>
      <c r="Q275" s="17"/>
      <c r="R275" s="17"/>
      <c r="S275" s="17"/>
      <c r="T275" s="17"/>
      <c r="U275" s="62">
        <f t="shared" si="86"/>
        <v>0</v>
      </c>
      <c r="V275" s="34"/>
      <c r="W275" s="34"/>
      <c r="X275" s="34"/>
      <c r="Y275" s="34"/>
      <c r="Z275" s="34"/>
      <c r="AA275" s="63" t="str">
        <f t="shared" si="87"/>
        <v>-</v>
      </c>
      <c r="AB275" s="63" t="str">
        <f t="shared" si="88"/>
        <v>-</v>
      </c>
      <c r="AC275" s="63">
        <f>IF(ISBLANK($C275),0,VLOOKUP($C275,Listen!$A$2:$C$45,2,FALSE))</f>
        <v>0</v>
      </c>
      <c r="AD275" s="63">
        <f>IF(ISBLANK($C275),0,VLOOKUP($C275,Listen!$A$2:$C$45,3,FALSE))</f>
        <v>0</v>
      </c>
      <c r="AE275" s="49">
        <f t="shared" si="89"/>
        <v>0</v>
      </c>
      <c r="AF275" s="49">
        <f t="shared" si="89"/>
        <v>0</v>
      </c>
      <c r="AG275" s="49">
        <f>IFERROR(IF(OR($V275&lt;&gt;"Ja",VLOOKUP($C275,Listen!$A$2:$F$45,5,0)="Nein",D275&lt;IF(C275="LNG Anbindungsanlagen gemäß separater Festlegung",2022,2023)),$AC275,$AA275),0)</f>
        <v>0</v>
      </c>
      <c r="AH275" s="49">
        <f>IFERROR(IF(OR($V275&lt;&gt;"Ja",VLOOKUP($C275,Listen!$A$2:$F$45,5,0)="Nein",D275&lt;IF(C275="LNG Anbindungsanlagen gemäß separater Festlegung",2022,2023)),$AC275,$AA275),0)</f>
        <v>0</v>
      </c>
      <c r="AI275" s="49">
        <f>IFERROR(IF(OR($W275&lt;&gt;"Ja",VLOOKUP($C275,Listen!$A$2:$F$45,6,0)="Nein"),$AC275,$AB275),0)</f>
        <v>0</v>
      </c>
      <c r="AJ275" s="49">
        <f>IFERROR(IF(OR($W275&lt;&gt;"Ja",VLOOKUP($C275,Listen!$A$2:$F$45,6,0)="Nein"),$AC275,$AB275),0)</f>
        <v>0</v>
      </c>
      <c r="AK275" s="49">
        <f>IFERROR(IF(OR($W275&lt;&gt;"Ja",VLOOKUP($C275,Listen!$A$2:$F$45,6,0)="Nein"),$AC275,$AB275),0)</f>
        <v>0</v>
      </c>
      <c r="AL275" s="51">
        <f t="shared" si="90"/>
        <v>0</v>
      </c>
      <c r="AM275" s="296">
        <f>IFERROR(IF(VLOOKUP($C275,Listen!$A$2:$F$45,6,0)="Ja",MAX(BC275:BD275),D_SAV!$BC275),0)</f>
        <v>0</v>
      </c>
      <c r="AN275" s="51">
        <f t="shared" si="91"/>
        <v>0</v>
      </c>
      <c r="AP275" s="304">
        <f t="shared" si="92"/>
        <v>0</v>
      </c>
      <c r="AQ275" s="304">
        <f t="shared" si="93"/>
        <v>0</v>
      </c>
      <c r="AR275" s="304">
        <f t="shared" si="94"/>
        <v>0</v>
      </c>
      <c r="AS275" s="304">
        <f t="shared" si="95"/>
        <v>0</v>
      </c>
      <c r="AT275" s="304">
        <f t="shared" si="96"/>
        <v>0</v>
      </c>
      <c r="AU275" s="304">
        <f t="shared" si="97"/>
        <v>0</v>
      </c>
      <c r="AV275" s="304">
        <f t="shared" si="98"/>
        <v>0</v>
      </c>
      <c r="AW275" s="304">
        <f t="shared" si="99"/>
        <v>0</v>
      </c>
      <c r="AX275" s="304">
        <f t="shared" si="100"/>
        <v>0</v>
      </c>
      <c r="AY275" s="304">
        <f t="shared" si="101"/>
        <v>0</v>
      </c>
      <c r="AZ275" s="304">
        <f t="shared" si="102"/>
        <v>0</v>
      </c>
      <c r="BA275" s="304">
        <f t="shared" si="103"/>
        <v>0</v>
      </c>
      <c r="BB275" s="304">
        <f t="shared" si="104"/>
        <v>0</v>
      </c>
      <c r="BC275" s="304">
        <f t="shared" si="105"/>
        <v>0</v>
      </c>
      <c r="BD275" s="304">
        <f t="shared" si="106"/>
        <v>0</v>
      </c>
      <c r="BE275" s="304">
        <f>IFERROR(IF(VLOOKUP($C275,Listen!$A$2:$F$45,6,0)="Ja",BB275-MAX(BC275:BD275),BB275-BC275),0)</f>
        <v>0</v>
      </c>
    </row>
    <row r="276" spans="1:57" x14ac:dyDescent="0.25">
      <c r="A276" s="320" t="str">
        <f>IF(AND(D276&lt;&gt;0,C276&lt;&gt;0,E276&lt;&gt;0),IF(B276&lt;&gt;0,CONCATENATE(B276,"-AGr",VLOOKUP(C276,Listen!$A$2:$D$45,4,FALSE),"-",D276,"-",E276,),CONCATENATE("AGr",VLOOKUP(C276,Listen!$A$2:$D$45,4,FALSE),"-",D276,"-",E276)),"keine vollständige ID")</f>
        <v>keine vollständige ID</v>
      </c>
      <c r="B276" s="301"/>
      <c r="C276" s="287"/>
      <c r="D276" s="34"/>
      <c r="E276" s="306"/>
      <c r="F276" s="116"/>
      <c r="G276" s="17"/>
      <c r="H276" s="17"/>
      <c r="I276" s="17"/>
      <c r="J276" s="17"/>
      <c r="K276" s="17"/>
      <c r="L276" s="17"/>
      <c r="M276" s="17"/>
      <c r="N276" s="17"/>
      <c r="O276" s="116"/>
      <c r="P276" s="117">
        <f>IF(D276&gt;A_Stammdaten!$B$12,0,SUM(G276,H276,J276,L276:M276)-SUM(I276,K276,N276:O276))</f>
        <v>0</v>
      </c>
      <c r="Q276" s="17"/>
      <c r="R276" s="17"/>
      <c r="S276" s="17"/>
      <c r="T276" s="17"/>
      <c r="U276" s="62">
        <f t="shared" si="86"/>
        <v>0</v>
      </c>
      <c r="V276" s="34"/>
      <c r="W276" s="34"/>
      <c r="X276" s="34"/>
      <c r="Y276" s="34"/>
      <c r="Z276" s="34"/>
      <c r="AA276" s="63" t="str">
        <f t="shared" si="87"/>
        <v>-</v>
      </c>
      <c r="AB276" s="63" t="str">
        <f t="shared" si="88"/>
        <v>-</v>
      </c>
      <c r="AC276" s="63">
        <f>IF(ISBLANK($C276),0,VLOOKUP($C276,Listen!$A$2:$C$45,2,FALSE))</f>
        <v>0</v>
      </c>
      <c r="AD276" s="63">
        <f>IF(ISBLANK($C276),0,VLOOKUP($C276,Listen!$A$2:$C$45,3,FALSE))</f>
        <v>0</v>
      </c>
      <c r="AE276" s="49">
        <f t="shared" si="89"/>
        <v>0</v>
      </c>
      <c r="AF276" s="49">
        <f t="shared" si="89"/>
        <v>0</v>
      </c>
      <c r="AG276" s="49">
        <f>IFERROR(IF(OR($V276&lt;&gt;"Ja",VLOOKUP($C276,Listen!$A$2:$F$45,5,0)="Nein",D276&lt;IF(C276="LNG Anbindungsanlagen gemäß separater Festlegung",2022,2023)),$AC276,$AA276),0)</f>
        <v>0</v>
      </c>
      <c r="AH276" s="49">
        <f>IFERROR(IF(OR($V276&lt;&gt;"Ja",VLOOKUP($C276,Listen!$A$2:$F$45,5,0)="Nein",D276&lt;IF(C276="LNG Anbindungsanlagen gemäß separater Festlegung",2022,2023)),$AC276,$AA276),0)</f>
        <v>0</v>
      </c>
      <c r="AI276" s="49">
        <f>IFERROR(IF(OR($W276&lt;&gt;"Ja",VLOOKUP($C276,Listen!$A$2:$F$45,6,0)="Nein"),$AC276,$AB276),0)</f>
        <v>0</v>
      </c>
      <c r="AJ276" s="49">
        <f>IFERROR(IF(OR($W276&lt;&gt;"Ja",VLOOKUP($C276,Listen!$A$2:$F$45,6,0)="Nein"),$AC276,$AB276),0)</f>
        <v>0</v>
      </c>
      <c r="AK276" s="49">
        <f>IFERROR(IF(OR($W276&lt;&gt;"Ja",VLOOKUP($C276,Listen!$A$2:$F$45,6,0)="Nein"),$AC276,$AB276),0)</f>
        <v>0</v>
      </c>
      <c r="AL276" s="51">
        <f t="shared" si="90"/>
        <v>0</v>
      </c>
      <c r="AM276" s="296">
        <f>IFERROR(IF(VLOOKUP($C276,Listen!$A$2:$F$45,6,0)="Ja",MAX(BC276:BD276),D_SAV!$BC276),0)</f>
        <v>0</v>
      </c>
      <c r="AN276" s="51">
        <f t="shared" si="91"/>
        <v>0</v>
      </c>
      <c r="AP276" s="304">
        <f t="shared" si="92"/>
        <v>0</v>
      </c>
      <c r="AQ276" s="304">
        <f t="shared" si="93"/>
        <v>0</v>
      </c>
      <c r="AR276" s="304">
        <f t="shared" si="94"/>
        <v>0</v>
      </c>
      <c r="AS276" s="304">
        <f t="shared" si="95"/>
        <v>0</v>
      </c>
      <c r="AT276" s="304">
        <f t="shared" si="96"/>
        <v>0</v>
      </c>
      <c r="AU276" s="304">
        <f t="shared" si="97"/>
        <v>0</v>
      </c>
      <c r="AV276" s="304">
        <f t="shared" si="98"/>
        <v>0</v>
      </c>
      <c r="AW276" s="304">
        <f t="shared" si="99"/>
        <v>0</v>
      </c>
      <c r="AX276" s="304">
        <f t="shared" si="100"/>
        <v>0</v>
      </c>
      <c r="AY276" s="304">
        <f t="shared" si="101"/>
        <v>0</v>
      </c>
      <c r="AZ276" s="304">
        <f t="shared" si="102"/>
        <v>0</v>
      </c>
      <c r="BA276" s="304">
        <f t="shared" si="103"/>
        <v>0</v>
      </c>
      <c r="BB276" s="304">
        <f t="shared" si="104"/>
        <v>0</v>
      </c>
      <c r="BC276" s="304">
        <f t="shared" si="105"/>
        <v>0</v>
      </c>
      <c r="BD276" s="304">
        <f t="shared" si="106"/>
        <v>0</v>
      </c>
      <c r="BE276" s="304">
        <f>IFERROR(IF(VLOOKUP($C276,Listen!$A$2:$F$45,6,0)="Ja",BB276-MAX(BC276:BD276),BB276-BC276),0)</f>
        <v>0</v>
      </c>
    </row>
    <row r="277" spans="1:57" x14ac:dyDescent="0.25">
      <c r="A277" s="320" t="str">
        <f>IF(AND(D277&lt;&gt;0,C277&lt;&gt;0,E277&lt;&gt;0),IF(B277&lt;&gt;0,CONCATENATE(B277,"-AGr",VLOOKUP(C277,Listen!$A$2:$D$45,4,FALSE),"-",D277,"-",E277,),CONCATENATE("AGr",VLOOKUP(C277,Listen!$A$2:$D$45,4,FALSE),"-",D277,"-",E277)),"keine vollständige ID")</f>
        <v>keine vollständige ID</v>
      </c>
      <c r="B277" s="301"/>
      <c r="C277" s="287"/>
      <c r="D277" s="34"/>
      <c r="E277" s="306"/>
      <c r="F277" s="116"/>
      <c r="G277" s="17"/>
      <c r="H277" s="17"/>
      <c r="I277" s="17"/>
      <c r="J277" s="17"/>
      <c r="K277" s="17"/>
      <c r="L277" s="17"/>
      <c r="M277" s="17"/>
      <c r="N277" s="17"/>
      <c r="O277" s="116"/>
      <c r="P277" s="117">
        <f>IF(D277&gt;A_Stammdaten!$B$12,0,SUM(G277,H277,J277,L277:M277)-SUM(I277,K277,N277:O277))</f>
        <v>0</v>
      </c>
      <c r="Q277" s="17"/>
      <c r="R277" s="17"/>
      <c r="S277" s="17"/>
      <c r="T277" s="17"/>
      <c r="U277" s="62">
        <f t="shared" si="86"/>
        <v>0</v>
      </c>
      <c r="V277" s="34"/>
      <c r="W277" s="34"/>
      <c r="X277" s="34"/>
      <c r="Y277" s="34"/>
      <c r="Z277" s="34"/>
      <c r="AA277" s="63" t="str">
        <f t="shared" si="87"/>
        <v>-</v>
      </c>
      <c r="AB277" s="63" t="str">
        <f t="shared" si="88"/>
        <v>-</v>
      </c>
      <c r="AC277" s="63">
        <f>IF(ISBLANK($C277),0,VLOOKUP($C277,Listen!$A$2:$C$45,2,FALSE))</f>
        <v>0</v>
      </c>
      <c r="AD277" s="63">
        <f>IF(ISBLANK($C277),0,VLOOKUP($C277,Listen!$A$2:$C$45,3,FALSE))</f>
        <v>0</v>
      </c>
      <c r="AE277" s="49">
        <f t="shared" si="89"/>
        <v>0</v>
      </c>
      <c r="AF277" s="49">
        <f t="shared" si="89"/>
        <v>0</v>
      </c>
      <c r="AG277" s="49">
        <f>IFERROR(IF(OR($V277&lt;&gt;"Ja",VLOOKUP($C277,Listen!$A$2:$F$45,5,0)="Nein",D277&lt;IF(C277="LNG Anbindungsanlagen gemäß separater Festlegung",2022,2023)),$AC277,$AA277),0)</f>
        <v>0</v>
      </c>
      <c r="AH277" s="49">
        <f>IFERROR(IF(OR($V277&lt;&gt;"Ja",VLOOKUP($C277,Listen!$A$2:$F$45,5,0)="Nein",D277&lt;IF(C277="LNG Anbindungsanlagen gemäß separater Festlegung",2022,2023)),$AC277,$AA277),0)</f>
        <v>0</v>
      </c>
      <c r="AI277" s="49">
        <f>IFERROR(IF(OR($W277&lt;&gt;"Ja",VLOOKUP($C277,Listen!$A$2:$F$45,6,0)="Nein"),$AC277,$AB277),0)</f>
        <v>0</v>
      </c>
      <c r="AJ277" s="49">
        <f>IFERROR(IF(OR($W277&lt;&gt;"Ja",VLOOKUP($C277,Listen!$A$2:$F$45,6,0)="Nein"),$AC277,$AB277),0)</f>
        <v>0</v>
      </c>
      <c r="AK277" s="49">
        <f>IFERROR(IF(OR($W277&lt;&gt;"Ja",VLOOKUP($C277,Listen!$A$2:$F$45,6,0)="Nein"),$AC277,$AB277),0)</f>
        <v>0</v>
      </c>
      <c r="AL277" s="51">
        <f t="shared" si="90"/>
        <v>0</v>
      </c>
      <c r="AM277" s="296">
        <f>IFERROR(IF(VLOOKUP($C277,Listen!$A$2:$F$45,6,0)="Ja",MAX(BC277:BD277),D_SAV!$BC277),0)</f>
        <v>0</v>
      </c>
      <c r="AN277" s="51">
        <f t="shared" si="91"/>
        <v>0</v>
      </c>
      <c r="AP277" s="304">
        <f t="shared" si="92"/>
        <v>0</v>
      </c>
      <c r="AQ277" s="304">
        <f t="shared" si="93"/>
        <v>0</v>
      </c>
      <c r="AR277" s="304">
        <f t="shared" si="94"/>
        <v>0</v>
      </c>
      <c r="AS277" s="304">
        <f t="shared" si="95"/>
        <v>0</v>
      </c>
      <c r="AT277" s="304">
        <f t="shared" si="96"/>
        <v>0</v>
      </c>
      <c r="AU277" s="304">
        <f t="shared" si="97"/>
        <v>0</v>
      </c>
      <c r="AV277" s="304">
        <f t="shared" si="98"/>
        <v>0</v>
      </c>
      <c r="AW277" s="304">
        <f t="shared" si="99"/>
        <v>0</v>
      </c>
      <c r="AX277" s="304">
        <f t="shared" si="100"/>
        <v>0</v>
      </c>
      <c r="AY277" s="304">
        <f t="shared" si="101"/>
        <v>0</v>
      </c>
      <c r="AZ277" s="304">
        <f t="shared" si="102"/>
        <v>0</v>
      </c>
      <c r="BA277" s="304">
        <f t="shared" si="103"/>
        <v>0</v>
      </c>
      <c r="BB277" s="304">
        <f t="shared" si="104"/>
        <v>0</v>
      </c>
      <c r="BC277" s="304">
        <f t="shared" si="105"/>
        <v>0</v>
      </c>
      <c r="BD277" s="304">
        <f t="shared" si="106"/>
        <v>0</v>
      </c>
      <c r="BE277" s="304">
        <f>IFERROR(IF(VLOOKUP($C277,Listen!$A$2:$F$45,6,0)="Ja",BB277-MAX(BC277:BD277),BB277-BC277),0)</f>
        <v>0</v>
      </c>
    </row>
    <row r="278" spans="1:57" x14ac:dyDescent="0.25">
      <c r="A278" s="320" t="str">
        <f>IF(AND(D278&lt;&gt;0,C278&lt;&gt;0,E278&lt;&gt;0),IF(B278&lt;&gt;0,CONCATENATE(B278,"-AGr",VLOOKUP(C278,Listen!$A$2:$D$45,4,FALSE),"-",D278,"-",E278,),CONCATENATE("AGr",VLOOKUP(C278,Listen!$A$2:$D$45,4,FALSE),"-",D278,"-",E278)),"keine vollständige ID")</f>
        <v>keine vollständige ID</v>
      </c>
      <c r="B278" s="301"/>
      <c r="C278" s="287"/>
      <c r="D278" s="34"/>
      <c r="E278" s="306"/>
      <c r="F278" s="116"/>
      <c r="G278" s="17"/>
      <c r="H278" s="17"/>
      <c r="I278" s="17"/>
      <c r="J278" s="17"/>
      <c r="K278" s="17"/>
      <c r="L278" s="17"/>
      <c r="M278" s="17"/>
      <c r="N278" s="17"/>
      <c r="O278" s="116"/>
      <c r="P278" s="117">
        <f>IF(D278&gt;A_Stammdaten!$B$12,0,SUM(G278,H278,J278,L278:M278)-SUM(I278,K278,N278:O278))</f>
        <v>0</v>
      </c>
      <c r="Q278" s="17"/>
      <c r="R278" s="17"/>
      <c r="S278" s="17"/>
      <c r="T278" s="17"/>
      <c r="U278" s="62">
        <f t="shared" si="86"/>
        <v>0</v>
      </c>
      <c r="V278" s="34"/>
      <c r="W278" s="34"/>
      <c r="X278" s="34"/>
      <c r="Y278" s="34"/>
      <c r="Z278" s="34"/>
      <c r="AA278" s="63" t="str">
        <f t="shared" si="87"/>
        <v>-</v>
      </c>
      <c r="AB278" s="63" t="str">
        <f t="shared" si="88"/>
        <v>-</v>
      </c>
      <c r="AC278" s="63">
        <f>IF(ISBLANK($C278),0,VLOOKUP($C278,Listen!$A$2:$C$45,2,FALSE))</f>
        <v>0</v>
      </c>
      <c r="AD278" s="63">
        <f>IF(ISBLANK($C278),0,VLOOKUP($C278,Listen!$A$2:$C$45,3,FALSE))</f>
        <v>0</v>
      </c>
      <c r="AE278" s="49">
        <f t="shared" si="89"/>
        <v>0</v>
      </c>
      <c r="AF278" s="49">
        <f t="shared" si="89"/>
        <v>0</v>
      </c>
      <c r="AG278" s="49">
        <f>IFERROR(IF(OR($V278&lt;&gt;"Ja",VLOOKUP($C278,Listen!$A$2:$F$45,5,0)="Nein",D278&lt;IF(C278="LNG Anbindungsanlagen gemäß separater Festlegung",2022,2023)),$AC278,$AA278),0)</f>
        <v>0</v>
      </c>
      <c r="AH278" s="49">
        <f>IFERROR(IF(OR($V278&lt;&gt;"Ja",VLOOKUP($C278,Listen!$A$2:$F$45,5,0)="Nein",D278&lt;IF(C278="LNG Anbindungsanlagen gemäß separater Festlegung",2022,2023)),$AC278,$AA278),0)</f>
        <v>0</v>
      </c>
      <c r="AI278" s="49">
        <f>IFERROR(IF(OR($W278&lt;&gt;"Ja",VLOOKUP($C278,Listen!$A$2:$F$45,6,0)="Nein"),$AC278,$AB278),0)</f>
        <v>0</v>
      </c>
      <c r="AJ278" s="49">
        <f>IFERROR(IF(OR($W278&lt;&gt;"Ja",VLOOKUP($C278,Listen!$A$2:$F$45,6,0)="Nein"),$AC278,$AB278),0)</f>
        <v>0</v>
      </c>
      <c r="AK278" s="49">
        <f>IFERROR(IF(OR($W278&lt;&gt;"Ja",VLOOKUP($C278,Listen!$A$2:$F$45,6,0)="Nein"),$AC278,$AB278),0)</f>
        <v>0</v>
      </c>
      <c r="AL278" s="51">
        <f t="shared" si="90"/>
        <v>0</v>
      </c>
      <c r="AM278" s="296">
        <f>IFERROR(IF(VLOOKUP($C278,Listen!$A$2:$F$45,6,0)="Ja",MAX(BC278:BD278),D_SAV!$BC278),0)</f>
        <v>0</v>
      </c>
      <c r="AN278" s="51">
        <f t="shared" si="91"/>
        <v>0</v>
      </c>
      <c r="AP278" s="304">
        <f t="shared" si="92"/>
        <v>0</v>
      </c>
      <c r="AQ278" s="304">
        <f t="shared" si="93"/>
        <v>0</v>
      </c>
      <c r="AR278" s="304">
        <f t="shared" si="94"/>
        <v>0</v>
      </c>
      <c r="AS278" s="304">
        <f t="shared" si="95"/>
        <v>0</v>
      </c>
      <c r="AT278" s="304">
        <f t="shared" si="96"/>
        <v>0</v>
      </c>
      <c r="AU278" s="304">
        <f t="shared" si="97"/>
        <v>0</v>
      </c>
      <c r="AV278" s="304">
        <f t="shared" si="98"/>
        <v>0</v>
      </c>
      <c r="AW278" s="304">
        <f t="shared" si="99"/>
        <v>0</v>
      </c>
      <c r="AX278" s="304">
        <f t="shared" si="100"/>
        <v>0</v>
      </c>
      <c r="AY278" s="304">
        <f t="shared" si="101"/>
        <v>0</v>
      </c>
      <c r="AZ278" s="304">
        <f t="shared" si="102"/>
        <v>0</v>
      </c>
      <c r="BA278" s="304">
        <f t="shared" si="103"/>
        <v>0</v>
      </c>
      <c r="BB278" s="304">
        <f t="shared" si="104"/>
        <v>0</v>
      </c>
      <c r="BC278" s="304">
        <f t="shared" si="105"/>
        <v>0</v>
      </c>
      <c r="BD278" s="304">
        <f t="shared" si="106"/>
        <v>0</v>
      </c>
      <c r="BE278" s="304">
        <f>IFERROR(IF(VLOOKUP($C278,Listen!$A$2:$F$45,6,0)="Ja",BB278-MAX(BC278:BD278),BB278-BC278),0)</f>
        <v>0</v>
      </c>
    </row>
    <row r="279" spans="1:57" x14ac:dyDescent="0.25">
      <c r="A279" s="320" t="str">
        <f>IF(AND(D279&lt;&gt;0,C279&lt;&gt;0,E279&lt;&gt;0),IF(B279&lt;&gt;0,CONCATENATE(B279,"-AGr",VLOOKUP(C279,Listen!$A$2:$D$45,4,FALSE),"-",D279,"-",E279,),CONCATENATE("AGr",VLOOKUP(C279,Listen!$A$2:$D$45,4,FALSE),"-",D279,"-",E279)),"keine vollständige ID")</f>
        <v>keine vollständige ID</v>
      </c>
      <c r="B279" s="301"/>
      <c r="C279" s="287"/>
      <c r="D279" s="34"/>
      <c r="E279" s="306"/>
      <c r="F279" s="116"/>
      <c r="G279" s="17"/>
      <c r="H279" s="17"/>
      <c r="I279" s="17"/>
      <c r="J279" s="17"/>
      <c r="K279" s="17"/>
      <c r="L279" s="17"/>
      <c r="M279" s="17"/>
      <c r="N279" s="17"/>
      <c r="O279" s="116"/>
      <c r="P279" s="117">
        <f>IF(D279&gt;A_Stammdaten!$B$12,0,SUM(G279,H279,J279,L279:M279)-SUM(I279,K279,N279:O279))</f>
        <v>0</v>
      </c>
      <c r="Q279" s="17"/>
      <c r="R279" s="17"/>
      <c r="S279" s="17"/>
      <c r="T279" s="17"/>
      <c r="U279" s="62">
        <f t="shared" si="86"/>
        <v>0</v>
      </c>
      <c r="V279" s="34"/>
      <c r="W279" s="34"/>
      <c r="X279" s="34"/>
      <c r="Y279" s="34"/>
      <c r="Z279" s="34"/>
      <c r="AA279" s="63" t="str">
        <f t="shared" si="87"/>
        <v>-</v>
      </c>
      <c r="AB279" s="63" t="str">
        <f t="shared" si="88"/>
        <v>-</v>
      </c>
      <c r="AC279" s="63">
        <f>IF(ISBLANK($C279),0,VLOOKUP($C279,Listen!$A$2:$C$45,2,FALSE))</f>
        <v>0</v>
      </c>
      <c r="AD279" s="63">
        <f>IF(ISBLANK($C279),0,VLOOKUP($C279,Listen!$A$2:$C$45,3,FALSE))</f>
        <v>0</v>
      </c>
      <c r="AE279" s="49">
        <f t="shared" si="89"/>
        <v>0</v>
      </c>
      <c r="AF279" s="49">
        <f t="shared" si="89"/>
        <v>0</v>
      </c>
      <c r="AG279" s="49">
        <f>IFERROR(IF(OR($V279&lt;&gt;"Ja",VLOOKUP($C279,Listen!$A$2:$F$45,5,0)="Nein",D279&lt;IF(C279="LNG Anbindungsanlagen gemäß separater Festlegung",2022,2023)),$AC279,$AA279),0)</f>
        <v>0</v>
      </c>
      <c r="AH279" s="49">
        <f>IFERROR(IF(OR($V279&lt;&gt;"Ja",VLOOKUP($C279,Listen!$A$2:$F$45,5,0)="Nein",D279&lt;IF(C279="LNG Anbindungsanlagen gemäß separater Festlegung",2022,2023)),$AC279,$AA279),0)</f>
        <v>0</v>
      </c>
      <c r="AI279" s="49">
        <f>IFERROR(IF(OR($W279&lt;&gt;"Ja",VLOOKUP($C279,Listen!$A$2:$F$45,6,0)="Nein"),$AC279,$AB279),0)</f>
        <v>0</v>
      </c>
      <c r="AJ279" s="49">
        <f>IFERROR(IF(OR($W279&lt;&gt;"Ja",VLOOKUP($C279,Listen!$A$2:$F$45,6,0)="Nein"),$AC279,$AB279),0)</f>
        <v>0</v>
      </c>
      <c r="AK279" s="49">
        <f>IFERROR(IF(OR($W279&lt;&gt;"Ja",VLOOKUP($C279,Listen!$A$2:$F$45,6,0)="Nein"),$AC279,$AB279),0)</f>
        <v>0</v>
      </c>
      <c r="AL279" s="51">
        <f t="shared" si="90"/>
        <v>0</v>
      </c>
      <c r="AM279" s="296">
        <f>IFERROR(IF(VLOOKUP($C279,Listen!$A$2:$F$45,6,0)="Ja",MAX(BC279:BD279),D_SAV!$BC279),0)</f>
        <v>0</v>
      </c>
      <c r="AN279" s="51">
        <f t="shared" si="91"/>
        <v>0</v>
      </c>
      <c r="AP279" s="304">
        <f t="shared" si="92"/>
        <v>0</v>
      </c>
      <c r="AQ279" s="304">
        <f t="shared" si="93"/>
        <v>0</v>
      </c>
      <c r="AR279" s="304">
        <f t="shared" si="94"/>
        <v>0</v>
      </c>
      <c r="AS279" s="304">
        <f t="shared" si="95"/>
        <v>0</v>
      </c>
      <c r="AT279" s="304">
        <f t="shared" si="96"/>
        <v>0</v>
      </c>
      <c r="AU279" s="304">
        <f t="shared" si="97"/>
        <v>0</v>
      </c>
      <c r="AV279" s="304">
        <f t="shared" si="98"/>
        <v>0</v>
      </c>
      <c r="AW279" s="304">
        <f t="shared" si="99"/>
        <v>0</v>
      </c>
      <c r="AX279" s="304">
        <f t="shared" si="100"/>
        <v>0</v>
      </c>
      <c r="AY279" s="304">
        <f t="shared" si="101"/>
        <v>0</v>
      </c>
      <c r="AZ279" s="304">
        <f t="shared" si="102"/>
        <v>0</v>
      </c>
      <c r="BA279" s="304">
        <f t="shared" si="103"/>
        <v>0</v>
      </c>
      <c r="BB279" s="304">
        <f t="shared" si="104"/>
        <v>0</v>
      </c>
      <c r="BC279" s="304">
        <f t="shared" si="105"/>
        <v>0</v>
      </c>
      <c r="BD279" s="304">
        <f t="shared" si="106"/>
        <v>0</v>
      </c>
      <c r="BE279" s="304">
        <f>IFERROR(IF(VLOOKUP($C279,Listen!$A$2:$F$45,6,0)="Ja",BB279-MAX(BC279:BD279),BB279-BC279),0)</f>
        <v>0</v>
      </c>
    </row>
    <row r="280" spans="1:57" x14ac:dyDescent="0.25">
      <c r="A280" s="320" t="str">
        <f>IF(AND(D280&lt;&gt;0,C280&lt;&gt;0,E280&lt;&gt;0),IF(B280&lt;&gt;0,CONCATENATE(B280,"-AGr",VLOOKUP(C280,Listen!$A$2:$D$45,4,FALSE),"-",D280,"-",E280,),CONCATENATE("AGr",VLOOKUP(C280,Listen!$A$2:$D$45,4,FALSE),"-",D280,"-",E280)),"keine vollständige ID")</f>
        <v>keine vollständige ID</v>
      </c>
      <c r="B280" s="301"/>
      <c r="C280" s="287"/>
      <c r="D280" s="34"/>
      <c r="E280" s="306"/>
      <c r="F280" s="116"/>
      <c r="G280" s="17"/>
      <c r="H280" s="17"/>
      <c r="I280" s="17"/>
      <c r="J280" s="17"/>
      <c r="K280" s="17"/>
      <c r="L280" s="17"/>
      <c r="M280" s="17"/>
      <c r="N280" s="17"/>
      <c r="O280" s="116"/>
      <c r="P280" s="117">
        <f>IF(D280&gt;A_Stammdaten!$B$12,0,SUM(G280,H280,J280,L280:M280)-SUM(I280,K280,N280:O280))</f>
        <v>0</v>
      </c>
      <c r="Q280" s="17"/>
      <c r="R280" s="17"/>
      <c r="S280" s="17"/>
      <c r="T280" s="17"/>
      <c r="U280" s="62">
        <f t="shared" si="86"/>
        <v>0</v>
      </c>
      <c r="V280" s="34"/>
      <c r="W280" s="34"/>
      <c r="X280" s="34"/>
      <c r="Y280" s="34"/>
      <c r="Z280" s="34"/>
      <c r="AA280" s="63" t="str">
        <f t="shared" si="87"/>
        <v>-</v>
      </c>
      <c r="AB280" s="63" t="str">
        <f t="shared" si="88"/>
        <v>-</v>
      </c>
      <c r="AC280" s="63">
        <f>IF(ISBLANK($C280),0,VLOOKUP($C280,Listen!$A$2:$C$45,2,FALSE))</f>
        <v>0</v>
      </c>
      <c r="AD280" s="63">
        <f>IF(ISBLANK($C280),0,VLOOKUP($C280,Listen!$A$2:$C$45,3,FALSE))</f>
        <v>0</v>
      </c>
      <c r="AE280" s="49">
        <f t="shared" si="89"/>
        <v>0</v>
      </c>
      <c r="AF280" s="49">
        <f t="shared" si="89"/>
        <v>0</v>
      </c>
      <c r="AG280" s="49">
        <f>IFERROR(IF(OR($V280&lt;&gt;"Ja",VLOOKUP($C280,Listen!$A$2:$F$45,5,0)="Nein",D280&lt;IF(C280="LNG Anbindungsanlagen gemäß separater Festlegung",2022,2023)),$AC280,$AA280),0)</f>
        <v>0</v>
      </c>
      <c r="AH280" s="49">
        <f>IFERROR(IF(OR($V280&lt;&gt;"Ja",VLOOKUP($C280,Listen!$A$2:$F$45,5,0)="Nein",D280&lt;IF(C280="LNG Anbindungsanlagen gemäß separater Festlegung",2022,2023)),$AC280,$AA280),0)</f>
        <v>0</v>
      </c>
      <c r="AI280" s="49">
        <f>IFERROR(IF(OR($W280&lt;&gt;"Ja",VLOOKUP($C280,Listen!$A$2:$F$45,6,0)="Nein"),$AC280,$AB280),0)</f>
        <v>0</v>
      </c>
      <c r="AJ280" s="49">
        <f>IFERROR(IF(OR($W280&lt;&gt;"Ja",VLOOKUP($C280,Listen!$A$2:$F$45,6,0)="Nein"),$AC280,$AB280),0)</f>
        <v>0</v>
      </c>
      <c r="AK280" s="49">
        <f>IFERROR(IF(OR($W280&lt;&gt;"Ja",VLOOKUP($C280,Listen!$A$2:$F$45,6,0)="Nein"),$AC280,$AB280),0)</f>
        <v>0</v>
      </c>
      <c r="AL280" s="51">
        <f t="shared" si="90"/>
        <v>0</v>
      </c>
      <c r="AM280" s="296">
        <f>IFERROR(IF(VLOOKUP($C280,Listen!$A$2:$F$45,6,0)="Ja",MAX(BC280:BD280),D_SAV!$BC280),0)</f>
        <v>0</v>
      </c>
      <c r="AN280" s="51">
        <f t="shared" si="91"/>
        <v>0</v>
      </c>
      <c r="AP280" s="304">
        <f t="shared" si="92"/>
        <v>0</v>
      </c>
      <c r="AQ280" s="304">
        <f t="shared" si="93"/>
        <v>0</v>
      </c>
      <c r="AR280" s="304">
        <f t="shared" si="94"/>
        <v>0</v>
      </c>
      <c r="AS280" s="304">
        <f t="shared" si="95"/>
        <v>0</v>
      </c>
      <c r="AT280" s="304">
        <f t="shared" si="96"/>
        <v>0</v>
      </c>
      <c r="AU280" s="304">
        <f t="shared" si="97"/>
        <v>0</v>
      </c>
      <c r="AV280" s="304">
        <f t="shared" si="98"/>
        <v>0</v>
      </c>
      <c r="AW280" s="304">
        <f t="shared" si="99"/>
        <v>0</v>
      </c>
      <c r="AX280" s="304">
        <f t="shared" si="100"/>
        <v>0</v>
      </c>
      <c r="AY280" s="304">
        <f t="shared" si="101"/>
        <v>0</v>
      </c>
      <c r="AZ280" s="304">
        <f t="shared" si="102"/>
        <v>0</v>
      </c>
      <c r="BA280" s="304">
        <f t="shared" si="103"/>
        <v>0</v>
      </c>
      <c r="BB280" s="304">
        <f t="shared" si="104"/>
        <v>0</v>
      </c>
      <c r="BC280" s="304">
        <f t="shared" si="105"/>
        <v>0</v>
      </c>
      <c r="BD280" s="304">
        <f t="shared" si="106"/>
        <v>0</v>
      </c>
      <c r="BE280" s="304">
        <f>IFERROR(IF(VLOOKUP($C280,Listen!$A$2:$F$45,6,0)="Ja",BB280-MAX(BC280:BD280),BB280-BC280),0)</f>
        <v>0</v>
      </c>
    </row>
    <row r="281" spans="1:57" x14ac:dyDescent="0.25">
      <c r="A281" s="320" t="str">
        <f>IF(AND(D281&lt;&gt;0,C281&lt;&gt;0,E281&lt;&gt;0),IF(B281&lt;&gt;0,CONCATENATE(B281,"-AGr",VLOOKUP(C281,Listen!$A$2:$D$45,4,FALSE),"-",D281,"-",E281,),CONCATENATE("AGr",VLOOKUP(C281,Listen!$A$2:$D$45,4,FALSE),"-",D281,"-",E281)),"keine vollständige ID")</f>
        <v>keine vollständige ID</v>
      </c>
      <c r="B281" s="301"/>
      <c r="C281" s="287"/>
      <c r="D281" s="34"/>
      <c r="E281" s="306"/>
      <c r="F281" s="116"/>
      <c r="G281" s="17"/>
      <c r="H281" s="17"/>
      <c r="I281" s="17"/>
      <c r="J281" s="17"/>
      <c r="K281" s="17"/>
      <c r="L281" s="17"/>
      <c r="M281" s="17"/>
      <c r="N281" s="17"/>
      <c r="O281" s="116"/>
      <c r="P281" s="117">
        <f>IF(D281&gt;A_Stammdaten!$B$12,0,SUM(G281,H281,J281,L281:M281)-SUM(I281,K281,N281:O281))</f>
        <v>0</v>
      </c>
      <c r="Q281" s="17"/>
      <c r="R281" s="17"/>
      <c r="S281" s="17"/>
      <c r="T281" s="17"/>
      <c r="U281" s="62">
        <f t="shared" si="86"/>
        <v>0</v>
      </c>
      <c r="V281" s="34"/>
      <c r="W281" s="34"/>
      <c r="X281" s="34"/>
      <c r="Y281" s="34"/>
      <c r="Z281" s="34"/>
      <c r="AA281" s="63" t="str">
        <f t="shared" si="87"/>
        <v>-</v>
      </c>
      <c r="AB281" s="63" t="str">
        <f t="shared" si="88"/>
        <v>-</v>
      </c>
      <c r="AC281" s="63">
        <f>IF(ISBLANK($C281),0,VLOOKUP($C281,Listen!$A$2:$C$45,2,FALSE))</f>
        <v>0</v>
      </c>
      <c r="AD281" s="63">
        <f>IF(ISBLANK($C281),0,VLOOKUP($C281,Listen!$A$2:$C$45,3,FALSE))</f>
        <v>0</v>
      </c>
      <c r="AE281" s="49">
        <f t="shared" si="89"/>
        <v>0</v>
      </c>
      <c r="AF281" s="49">
        <f t="shared" si="89"/>
        <v>0</v>
      </c>
      <c r="AG281" s="49">
        <f>IFERROR(IF(OR($V281&lt;&gt;"Ja",VLOOKUP($C281,Listen!$A$2:$F$45,5,0)="Nein",D281&lt;IF(C281="LNG Anbindungsanlagen gemäß separater Festlegung",2022,2023)),$AC281,$AA281),0)</f>
        <v>0</v>
      </c>
      <c r="AH281" s="49">
        <f>IFERROR(IF(OR($V281&lt;&gt;"Ja",VLOOKUP($C281,Listen!$A$2:$F$45,5,0)="Nein",D281&lt;IF(C281="LNG Anbindungsanlagen gemäß separater Festlegung",2022,2023)),$AC281,$AA281),0)</f>
        <v>0</v>
      </c>
      <c r="AI281" s="49">
        <f>IFERROR(IF(OR($W281&lt;&gt;"Ja",VLOOKUP($C281,Listen!$A$2:$F$45,6,0)="Nein"),$AC281,$AB281),0)</f>
        <v>0</v>
      </c>
      <c r="AJ281" s="49">
        <f>IFERROR(IF(OR($W281&lt;&gt;"Ja",VLOOKUP($C281,Listen!$A$2:$F$45,6,0)="Nein"),$AC281,$AB281),0)</f>
        <v>0</v>
      </c>
      <c r="AK281" s="49">
        <f>IFERROR(IF(OR($W281&lt;&gt;"Ja",VLOOKUP($C281,Listen!$A$2:$F$45,6,0)="Nein"),$AC281,$AB281),0)</f>
        <v>0</v>
      </c>
      <c r="AL281" s="51">
        <f t="shared" si="90"/>
        <v>0</v>
      </c>
      <c r="AM281" s="296">
        <f>IFERROR(IF(VLOOKUP($C281,Listen!$A$2:$F$45,6,0)="Ja",MAX(BC281:BD281),D_SAV!$BC281),0)</f>
        <v>0</v>
      </c>
      <c r="AN281" s="51">
        <f t="shared" si="91"/>
        <v>0</v>
      </c>
      <c r="AP281" s="304">
        <f t="shared" si="92"/>
        <v>0</v>
      </c>
      <c r="AQ281" s="304">
        <f t="shared" si="93"/>
        <v>0</v>
      </c>
      <c r="AR281" s="304">
        <f t="shared" si="94"/>
        <v>0</v>
      </c>
      <c r="AS281" s="304">
        <f t="shared" si="95"/>
        <v>0</v>
      </c>
      <c r="AT281" s="304">
        <f t="shared" si="96"/>
        <v>0</v>
      </c>
      <c r="AU281" s="304">
        <f t="shared" si="97"/>
        <v>0</v>
      </c>
      <c r="AV281" s="304">
        <f t="shared" si="98"/>
        <v>0</v>
      </c>
      <c r="AW281" s="304">
        <f t="shared" si="99"/>
        <v>0</v>
      </c>
      <c r="AX281" s="304">
        <f t="shared" si="100"/>
        <v>0</v>
      </c>
      <c r="AY281" s="304">
        <f t="shared" si="101"/>
        <v>0</v>
      </c>
      <c r="AZ281" s="304">
        <f t="shared" si="102"/>
        <v>0</v>
      </c>
      <c r="BA281" s="304">
        <f t="shared" si="103"/>
        <v>0</v>
      </c>
      <c r="BB281" s="304">
        <f t="shared" si="104"/>
        <v>0</v>
      </c>
      <c r="BC281" s="304">
        <f t="shared" si="105"/>
        <v>0</v>
      </c>
      <c r="BD281" s="304">
        <f t="shared" si="106"/>
        <v>0</v>
      </c>
      <c r="BE281" s="304">
        <f>IFERROR(IF(VLOOKUP($C281,Listen!$A$2:$F$45,6,0)="Ja",BB281-MAX(BC281:BD281),BB281-BC281),0)</f>
        <v>0</v>
      </c>
    </row>
    <row r="282" spans="1:57" x14ac:dyDescent="0.25">
      <c r="A282" s="320" t="str">
        <f>IF(AND(D282&lt;&gt;0,C282&lt;&gt;0,E282&lt;&gt;0),IF(B282&lt;&gt;0,CONCATENATE(B282,"-AGr",VLOOKUP(C282,Listen!$A$2:$D$45,4,FALSE),"-",D282,"-",E282,),CONCATENATE("AGr",VLOOKUP(C282,Listen!$A$2:$D$45,4,FALSE),"-",D282,"-",E282)),"keine vollständige ID")</f>
        <v>keine vollständige ID</v>
      </c>
      <c r="B282" s="301"/>
      <c r="C282" s="287"/>
      <c r="D282" s="34"/>
      <c r="E282" s="306"/>
      <c r="F282" s="116"/>
      <c r="G282" s="17"/>
      <c r="H282" s="17"/>
      <c r="I282" s="17"/>
      <c r="J282" s="17"/>
      <c r="K282" s="17"/>
      <c r="L282" s="17"/>
      <c r="M282" s="17"/>
      <c r="N282" s="17"/>
      <c r="O282" s="116"/>
      <c r="P282" s="117">
        <f>IF(D282&gt;A_Stammdaten!$B$12,0,SUM(G282,H282,J282,L282:M282)-SUM(I282,K282,N282:O282))</f>
        <v>0</v>
      </c>
      <c r="Q282" s="17"/>
      <c r="R282" s="17"/>
      <c r="S282" s="17"/>
      <c r="T282" s="17"/>
      <c r="U282" s="62">
        <f t="shared" si="86"/>
        <v>0</v>
      </c>
      <c r="V282" s="34"/>
      <c r="W282" s="34"/>
      <c r="X282" s="34"/>
      <c r="Y282" s="34"/>
      <c r="Z282" s="34"/>
      <c r="AA282" s="63" t="str">
        <f t="shared" si="87"/>
        <v>-</v>
      </c>
      <c r="AB282" s="63" t="str">
        <f t="shared" si="88"/>
        <v>-</v>
      </c>
      <c r="AC282" s="63">
        <f>IF(ISBLANK($C282),0,VLOOKUP($C282,Listen!$A$2:$C$45,2,FALSE))</f>
        <v>0</v>
      </c>
      <c r="AD282" s="63">
        <f>IF(ISBLANK($C282),0,VLOOKUP($C282,Listen!$A$2:$C$45,3,FALSE))</f>
        <v>0</v>
      </c>
      <c r="AE282" s="49">
        <f t="shared" si="89"/>
        <v>0</v>
      </c>
      <c r="AF282" s="49">
        <f t="shared" si="89"/>
        <v>0</v>
      </c>
      <c r="AG282" s="49">
        <f>IFERROR(IF(OR($V282&lt;&gt;"Ja",VLOOKUP($C282,Listen!$A$2:$F$45,5,0)="Nein",D282&lt;IF(C282="LNG Anbindungsanlagen gemäß separater Festlegung",2022,2023)),$AC282,$AA282),0)</f>
        <v>0</v>
      </c>
      <c r="AH282" s="49">
        <f>IFERROR(IF(OR($V282&lt;&gt;"Ja",VLOOKUP($C282,Listen!$A$2:$F$45,5,0)="Nein",D282&lt;IF(C282="LNG Anbindungsanlagen gemäß separater Festlegung",2022,2023)),$AC282,$AA282),0)</f>
        <v>0</v>
      </c>
      <c r="AI282" s="49">
        <f>IFERROR(IF(OR($W282&lt;&gt;"Ja",VLOOKUP($C282,Listen!$A$2:$F$45,6,0)="Nein"),$AC282,$AB282),0)</f>
        <v>0</v>
      </c>
      <c r="AJ282" s="49">
        <f>IFERROR(IF(OR($W282&lt;&gt;"Ja",VLOOKUP($C282,Listen!$A$2:$F$45,6,0)="Nein"),$AC282,$AB282),0)</f>
        <v>0</v>
      </c>
      <c r="AK282" s="49">
        <f>IFERROR(IF(OR($W282&lt;&gt;"Ja",VLOOKUP($C282,Listen!$A$2:$F$45,6,0)="Nein"),$AC282,$AB282),0)</f>
        <v>0</v>
      </c>
      <c r="AL282" s="51">
        <f t="shared" si="90"/>
        <v>0</v>
      </c>
      <c r="AM282" s="296">
        <f>IFERROR(IF(VLOOKUP($C282,Listen!$A$2:$F$45,6,0)="Ja",MAX(BC282:BD282),D_SAV!$BC282),0)</f>
        <v>0</v>
      </c>
      <c r="AN282" s="51">
        <f t="shared" si="91"/>
        <v>0</v>
      </c>
      <c r="AP282" s="304">
        <f t="shared" si="92"/>
        <v>0</v>
      </c>
      <c r="AQ282" s="304">
        <f t="shared" si="93"/>
        <v>0</v>
      </c>
      <c r="AR282" s="304">
        <f t="shared" si="94"/>
        <v>0</v>
      </c>
      <c r="AS282" s="304">
        <f t="shared" si="95"/>
        <v>0</v>
      </c>
      <c r="AT282" s="304">
        <f t="shared" si="96"/>
        <v>0</v>
      </c>
      <c r="AU282" s="304">
        <f t="shared" si="97"/>
        <v>0</v>
      </c>
      <c r="AV282" s="304">
        <f t="shared" si="98"/>
        <v>0</v>
      </c>
      <c r="AW282" s="304">
        <f t="shared" si="99"/>
        <v>0</v>
      </c>
      <c r="AX282" s="304">
        <f t="shared" si="100"/>
        <v>0</v>
      </c>
      <c r="AY282" s="304">
        <f t="shared" si="101"/>
        <v>0</v>
      </c>
      <c r="AZ282" s="304">
        <f t="shared" si="102"/>
        <v>0</v>
      </c>
      <c r="BA282" s="304">
        <f t="shared" si="103"/>
        <v>0</v>
      </c>
      <c r="BB282" s="304">
        <f t="shared" si="104"/>
        <v>0</v>
      </c>
      <c r="BC282" s="304">
        <f t="shared" si="105"/>
        <v>0</v>
      </c>
      <c r="BD282" s="304">
        <f t="shared" si="106"/>
        <v>0</v>
      </c>
      <c r="BE282" s="304">
        <f>IFERROR(IF(VLOOKUP($C282,Listen!$A$2:$F$45,6,0)="Ja",BB282-MAX(BC282:BD282),BB282-BC282),0)</f>
        <v>0</v>
      </c>
    </row>
    <row r="283" spans="1:57" x14ac:dyDescent="0.25">
      <c r="A283" s="320" t="str">
        <f>IF(AND(D283&lt;&gt;0,C283&lt;&gt;0,E283&lt;&gt;0),IF(B283&lt;&gt;0,CONCATENATE(B283,"-AGr",VLOOKUP(C283,Listen!$A$2:$D$45,4,FALSE),"-",D283,"-",E283,),CONCATENATE("AGr",VLOOKUP(C283,Listen!$A$2:$D$45,4,FALSE),"-",D283,"-",E283)),"keine vollständige ID")</f>
        <v>keine vollständige ID</v>
      </c>
      <c r="B283" s="301"/>
      <c r="C283" s="287"/>
      <c r="D283" s="34"/>
      <c r="E283" s="306"/>
      <c r="F283" s="116"/>
      <c r="G283" s="17"/>
      <c r="H283" s="17"/>
      <c r="I283" s="17"/>
      <c r="J283" s="17"/>
      <c r="K283" s="17"/>
      <c r="L283" s="17"/>
      <c r="M283" s="17"/>
      <c r="N283" s="17"/>
      <c r="O283" s="116"/>
      <c r="P283" s="117">
        <f>IF(D283&gt;A_Stammdaten!$B$12,0,SUM(G283,H283,J283,L283:M283)-SUM(I283,K283,N283:O283))</f>
        <v>0</v>
      </c>
      <c r="Q283" s="17"/>
      <c r="R283" s="17"/>
      <c r="S283" s="17"/>
      <c r="T283" s="17"/>
      <c r="U283" s="62">
        <f t="shared" si="86"/>
        <v>0</v>
      </c>
      <c r="V283" s="34"/>
      <c r="W283" s="34"/>
      <c r="X283" s="34"/>
      <c r="Y283" s="34"/>
      <c r="Z283" s="34"/>
      <c r="AA283" s="63" t="str">
        <f t="shared" si="87"/>
        <v>-</v>
      </c>
      <c r="AB283" s="63" t="str">
        <f t="shared" si="88"/>
        <v>-</v>
      </c>
      <c r="AC283" s="63">
        <f>IF(ISBLANK($C283),0,VLOOKUP($C283,Listen!$A$2:$C$45,2,FALSE))</f>
        <v>0</v>
      </c>
      <c r="AD283" s="63">
        <f>IF(ISBLANK($C283),0,VLOOKUP($C283,Listen!$A$2:$C$45,3,FALSE))</f>
        <v>0</v>
      </c>
      <c r="AE283" s="49">
        <f t="shared" si="89"/>
        <v>0</v>
      </c>
      <c r="AF283" s="49">
        <f t="shared" si="89"/>
        <v>0</v>
      </c>
      <c r="AG283" s="49">
        <f>IFERROR(IF(OR($V283&lt;&gt;"Ja",VLOOKUP($C283,Listen!$A$2:$F$45,5,0)="Nein",D283&lt;IF(C283="LNG Anbindungsanlagen gemäß separater Festlegung",2022,2023)),$AC283,$AA283),0)</f>
        <v>0</v>
      </c>
      <c r="AH283" s="49">
        <f>IFERROR(IF(OR($V283&lt;&gt;"Ja",VLOOKUP($C283,Listen!$A$2:$F$45,5,0)="Nein",D283&lt;IF(C283="LNG Anbindungsanlagen gemäß separater Festlegung",2022,2023)),$AC283,$AA283),0)</f>
        <v>0</v>
      </c>
      <c r="AI283" s="49">
        <f>IFERROR(IF(OR($W283&lt;&gt;"Ja",VLOOKUP($C283,Listen!$A$2:$F$45,6,0)="Nein"),$AC283,$AB283),0)</f>
        <v>0</v>
      </c>
      <c r="AJ283" s="49">
        <f>IFERROR(IF(OR($W283&lt;&gt;"Ja",VLOOKUP($C283,Listen!$A$2:$F$45,6,0)="Nein"),$AC283,$AB283),0)</f>
        <v>0</v>
      </c>
      <c r="AK283" s="49">
        <f>IFERROR(IF(OR($W283&lt;&gt;"Ja",VLOOKUP($C283,Listen!$A$2:$F$45,6,0)="Nein"),$AC283,$AB283),0)</f>
        <v>0</v>
      </c>
      <c r="AL283" s="51">
        <f t="shared" si="90"/>
        <v>0</v>
      </c>
      <c r="AM283" s="296">
        <f>IFERROR(IF(VLOOKUP($C283,Listen!$A$2:$F$45,6,0)="Ja",MAX(BC283:BD283),D_SAV!$BC283),0)</f>
        <v>0</v>
      </c>
      <c r="AN283" s="51">
        <f t="shared" si="91"/>
        <v>0</v>
      </c>
      <c r="AP283" s="304">
        <f t="shared" si="92"/>
        <v>0</v>
      </c>
      <c r="AQ283" s="304">
        <f t="shared" si="93"/>
        <v>0</v>
      </c>
      <c r="AR283" s="304">
        <f t="shared" si="94"/>
        <v>0</v>
      </c>
      <c r="AS283" s="304">
        <f t="shared" si="95"/>
        <v>0</v>
      </c>
      <c r="AT283" s="304">
        <f t="shared" si="96"/>
        <v>0</v>
      </c>
      <c r="AU283" s="304">
        <f t="shared" si="97"/>
        <v>0</v>
      </c>
      <c r="AV283" s="304">
        <f t="shared" si="98"/>
        <v>0</v>
      </c>
      <c r="AW283" s="304">
        <f t="shared" si="99"/>
        <v>0</v>
      </c>
      <c r="AX283" s="304">
        <f t="shared" si="100"/>
        <v>0</v>
      </c>
      <c r="AY283" s="304">
        <f t="shared" si="101"/>
        <v>0</v>
      </c>
      <c r="AZ283" s="304">
        <f t="shared" si="102"/>
        <v>0</v>
      </c>
      <c r="BA283" s="304">
        <f t="shared" si="103"/>
        <v>0</v>
      </c>
      <c r="BB283" s="304">
        <f t="shared" si="104"/>
        <v>0</v>
      </c>
      <c r="BC283" s="304">
        <f t="shared" si="105"/>
        <v>0</v>
      </c>
      <c r="BD283" s="304">
        <f t="shared" si="106"/>
        <v>0</v>
      </c>
      <c r="BE283" s="304">
        <f>IFERROR(IF(VLOOKUP($C283,Listen!$A$2:$F$45,6,0)="Ja",BB283-MAX(BC283:BD283),BB283-BC283),0)</f>
        <v>0</v>
      </c>
    </row>
    <row r="284" spans="1:57" x14ac:dyDescent="0.25">
      <c r="A284" s="320" t="str">
        <f>IF(AND(D284&lt;&gt;0,C284&lt;&gt;0,E284&lt;&gt;0),IF(B284&lt;&gt;0,CONCATENATE(B284,"-AGr",VLOOKUP(C284,Listen!$A$2:$D$45,4,FALSE),"-",D284,"-",E284,),CONCATENATE("AGr",VLOOKUP(C284,Listen!$A$2:$D$45,4,FALSE),"-",D284,"-",E284)),"keine vollständige ID")</f>
        <v>keine vollständige ID</v>
      </c>
      <c r="B284" s="301"/>
      <c r="C284" s="287"/>
      <c r="D284" s="34"/>
      <c r="E284" s="306"/>
      <c r="F284" s="116"/>
      <c r="G284" s="17"/>
      <c r="H284" s="17"/>
      <c r="I284" s="17"/>
      <c r="J284" s="17"/>
      <c r="K284" s="17"/>
      <c r="L284" s="17"/>
      <c r="M284" s="17"/>
      <c r="N284" s="17"/>
      <c r="O284" s="116"/>
      <c r="P284" s="117">
        <f>IF(D284&gt;A_Stammdaten!$B$12,0,SUM(G284,H284,J284,L284:M284)-SUM(I284,K284,N284:O284))</f>
        <v>0</v>
      </c>
      <c r="Q284" s="17"/>
      <c r="R284" s="17"/>
      <c r="S284" s="17"/>
      <c r="T284" s="17"/>
      <c r="U284" s="62">
        <f t="shared" si="86"/>
        <v>0</v>
      </c>
      <c r="V284" s="34"/>
      <c r="W284" s="34"/>
      <c r="X284" s="34"/>
      <c r="Y284" s="34"/>
      <c r="Z284" s="34"/>
      <c r="AA284" s="63" t="str">
        <f t="shared" si="87"/>
        <v>-</v>
      </c>
      <c r="AB284" s="63" t="str">
        <f t="shared" si="88"/>
        <v>-</v>
      </c>
      <c r="AC284" s="63">
        <f>IF(ISBLANK($C284),0,VLOOKUP($C284,Listen!$A$2:$C$45,2,FALSE))</f>
        <v>0</v>
      </c>
      <c r="AD284" s="63">
        <f>IF(ISBLANK($C284),0,VLOOKUP($C284,Listen!$A$2:$C$45,3,FALSE))</f>
        <v>0</v>
      </c>
      <c r="AE284" s="49">
        <f t="shared" si="89"/>
        <v>0</v>
      </c>
      <c r="AF284" s="49">
        <f t="shared" si="89"/>
        <v>0</v>
      </c>
      <c r="AG284" s="49">
        <f>IFERROR(IF(OR($V284&lt;&gt;"Ja",VLOOKUP($C284,Listen!$A$2:$F$45,5,0)="Nein",D284&lt;IF(C284="LNG Anbindungsanlagen gemäß separater Festlegung",2022,2023)),$AC284,$AA284),0)</f>
        <v>0</v>
      </c>
      <c r="AH284" s="49">
        <f>IFERROR(IF(OR($V284&lt;&gt;"Ja",VLOOKUP($C284,Listen!$A$2:$F$45,5,0)="Nein",D284&lt;IF(C284="LNG Anbindungsanlagen gemäß separater Festlegung",2022,2023)),$AC284,$AA284),0)</f>
        <v>0</v>
      </c>
      <c r="AI284" s="49">
        <f>IFERROR(IF(OR($W284&lt;&gt;"Ja",VLOOKUP($C284,Listen!$A$2:$F$45,6,0)="Nein"),$AC284,$AB284),0)</f>
        <v>0</v>
      </c>
      <c r="AJ284" s="49">
        <f>IFERROR(IF(OR($W284&lt;&gt;"Ja",VLOOKUP($C284,Listen!$A$2:$F$45,6,0)="Nein"),$AC284,$AB284),0)</f>
        <v>0</v>
      </c>
      <c r="AK284" s="49">
        <f>IFERROR(IF(OR($W284&lt;&gt;"Ja",VLOOKUP($C284,Listen!$A$2:$F$45,6,0)="Nein"),$AC284,$AB284),0)</f>
        <v>0</v>
      </c>
      <c r="AL284" s="51">
        <f t="shared" si="90"/>
        <v>0</v>
      </c>
      <c r="AM284" s="296">
        <f>IFERROR(IF(VLOOKUP($C284,Listen!$A$2:$F$45,6,0)="Ja",MAX(BC284:BD284),D_SAV!$BC284),0)</f>
        <v>0</v>
      </c>
      <c r="AN284" s="51">
        <f t="shared" si="91"/>
        <v>0</v>
      </c>
      <c r="AP284" s="304">
        <f t="shared" si="92"/>
        <v>0</v>
      </c>
      <c r="AQ284" s="304">
        <f t="shared" si="93"/>
        <v>0</v>
      </c>
      <c r="AR284" s="304">
        <f t="shared" si="94"/>
        <v>0</v>
      </c>
      <c r="AS284" s="304">
        <f t="shared" si="95"/>
        <v>0</v>
      </c>
      <c r="AT284" s="304">
        <f t="shared" si="96"/>
        <v>0</v>
      </c>
      <c r="AU284" s="304">
        <f t="shared" si="97"/>
        <v>0</v>
      </c>
      <c r="AV284" s="304">
        <f t="shared" si="98"/>
        <v>0</v>
      </c>
      <c r="AW284" s="304">
        <f t="shared" si="99"/>
        <v>0</v>
      </c>
      <c r="AX284" s="304">
        <f t="shared" si="100"/>
        <v>0</v>
      </c>
      <c r="AY284" s="304">
        <f t="shared" si="101"/>
        <v>0</v>
      </c>
      <c r="AZ284" s="304">
        <f t="shared" si="102"/>
        <v>0</v>
      </c>
      <c r="BA284" s="304">
        <f t="shared" si="103"/>
        <v>0</v>
      </c>
      <c r="BB284" s="304">
        <f t="shared" si="104"/>
        <v>0</v>
      </c>
      <c r="BC284" s="304">
        <f t="shared" si="105"/>
        <v>0</v>
      </c>
      <c r="BD284" s="304">
        <f t="shared" si="106"/>
        <v>0</v>
      </c>
      <c r="BE284" s="304">
        <f>IFERROR(IF(VLOOKUP($C284,Listen!$A$2:$F$45,6,0)="Ja",BB284-MAX(BC284:BD284),BB284-BC284),0)</f>
        <v>0</v>
      </c>
    </row>
    <row r="285" spans="1:57" x14ac:dyDescent="0.25">
      <c r="A285" s="320" t="str">
        <f>IF(AND(D285&lt;&gt;0,C285&lt;&gt;0,E285&lt;&gt;0),IF(B285&lt;&gt;0,CONCATENATE(B285,"-AGr",VLOOKUP(C285,Listen!$A$2:$D$45,4,FALSE),"-",D285,"-",E285,),CONCATENATE("AGr",VLOOKUP(C285,Listen!$A$2:$D$45,4,FALSE),"-",D285,"-",E285)),"keine vollständige ID")</f>
        <v>keine vollständige ID</v>
      </c>
      <c r="B285" s="301"/>
      <c r="C285" s="287"/>
      <c r="D285" s="34"/>
      <c r="E285" s="306"/>
      <c r="F285" s="116"/>
      <c r="G285" s="17"/>
      <c r="H285" s="17"/>
      <c r="I285" s="17"/>
      <c r="J285" s="17"/>
      <c r="K285" s="17"/>
      <c r="L285" s="17"/>
      <c r="M285" s="17"/>
      <c r="N285" s="17"/>
      <c r="O285" s="116"/>
      <c r="P285" s="117">
        <f>IF(D285&gt;A_Stammdaten!$B$12,0,SUM(G285,H285,J285,L285:M285)-SUM(I285,K285,N285:O285))</f>
        <v>0</v>
      </c>
      <c r="Q285" s="17"/>
      <c r="R285" s="17"/>
      <c r="S285" s="17"/>
      <c r="T285" s="17"/>
      <c r="U285" s="62">
        <f t="shared" si="86"/>
        <v>0</v>
      </c>
      <c r="V285" s="34"/>
      <c r="W285" s="34"/>
      <c r="X285" s="34"/>
      <c r="Y285" s="34"/>
      <c r="Z285" s="34"/>
      <c r="AA285" s="63" t="str">
        <f t="shared" si="87"/>
        <v>-</v>
      </c>
      <c r="AB285" s="63" t="str">
        <f t="shared" si="88"/>
        <v>-</v>
      </c>
      <c r="AC285" s="63">
        <f>IF(ISBLANK($C285),0,VLOOKUP($C285,Listen!$A$2:$C$45,2,FALSE))</f>
        <v>0</v>
      </c>
      <c r="AD285" s="63">
        <f>IF(ISBLANK($C285),0,VLOOKUP($C285,Listen!$A$2:$C$45,3,FALSE))</f>
        <v>0</v>
      </c>
      <c r="AE285" s="49">
        <f t="shared" si="89"/>
        <v>0</v>
      </c>
      <c r="AF285" s="49">
        <f t="shared" si="89"/>
        <v>0</v>
      </c>
      <c r="AG285" s="49">
        <f>IFERROR(IF(OR($V285&lt;&gt;"Ja",VLOOKUP($C285,Listen!$A$2:$F$45,5,0)="Nein",D285&lt;IF(C285="LNG Anbindungsanlagen gemäß separater Festlegung",2022,2023)),$AC285,$AA285),0)</f>
        <v>0</v>
      </c>
      <c r="AH285" s="49">
        <f>IFERROR(IF(OR($V285&lt;&gt;"Ja",VLOOKUP($C285,Listen!$A$2:$F$45,5,0)="Nein",D285&lt;IF(C285="LNG Anbindungsanlagen gemäß separater Festlegung",2022,2023)),$AC285,$AA285),0)</f>
        <v>0</v>
      </c>
      <c r="AI285" s="49">
        <f>IFERROR(IF(OR($W285&lt;&gt;"Ja",VLOOKUP($C285,Listen!$A$2:$F$45,6,0)="Nein"),$AC285,$AB285),0)</f>
        <v>0</v>
      </c>
      <c r="AJ285" s="49">
        <f>IFERROR(IF(OR($W285&lt;&gt;"Ja",VLOOKUP($C285,Listen!$A$2:$F$45,6,0)="Nein"),$AC285,$AB285),0)</f>
        <v>0</v>
      </c>
      <c r="AK285" s="49">
        <f>IFERROR(IF(OR($W285&lt;&gt;"Ja",VLOOKUP($C285,Listen!$A$2:$F$45,6,0)="Nein"),$AC285,$AB285),0)</f>
        <v>0</v>
      </c>
      <c r="AL285" s="51">
        <f t="shared" si="90"/>
        <v>0</v>
      </c>
      <c r="AM285" s="296">
        <f>IFERROR(IF(VLOOKUP($C285,Listen!$A$2:$F$45,6,0)="Ja",MAX(BC285:BD285),D_SAV!$BC285),0)</f>
        <v>0</v>
      </c>
      <c r="AN285" s="51">
        <f t="shared" si="91"/>
        <v>0</v>
      </c>
      <c r="AP285" s="304">
        <f t="shared" si="92"/>
        <v>0</v>
      </c>
      <c r="AQ285" s="304">
        <f t="shared" si="93"/>
        <v>0</v>
      </c>
      <c r="AR285" s="304">
        <f t="shared" si="94"/>
        <v>0</v>
      </c>
      <c r="AS285" s="304">
        <f t="shared" si="95"/>
        <v>0</v>
      </c>
      <c r="AT285" s="304">
        <f t="shared" si="96"/>
        <v>0</v>
      </c>
      <c r="AU285" s="304">
        <f t="shared" si="97"/>
        <v>0</v>
      </c>
      <c r="AV285" s="304">
        <f t="shared" si="98"/>
        <v>0</v>
      </c>
      <c r="AW285" s="304">
        <f t="shared" si="99"/>
        <v>0</v>
      </c>
      <c r="AX285" s="304">
        <f t="shared" si="100"/>
        <v>0</v>
      </c>
      <c r="AY285" s="304">
        <f t="shared" si="101"/>
        <v>0</v>
      </c>
      <c r="AZ285" s="304">
        <f t="shared" si="102"/>
        <v>0</v>
      </c>
      <c r="BA285" s="304">
        <f t="shared" si="103"/>
        <v>0</v>
      </c>
      <c r="BB285" s="304">
        <f t="shared" si="104"/>
        <v>0</v>
      </c>
      <c r="BC285" s="304">
        <f t="shared" si="105"/>
        <v>0</v>
      </c>
      <c r="BD285" s="304">
        <f t="shared" si="106"/>
        <v>0</v>
      </c>
      <c r="BE285" s="304">
        <f>IFERROR(IF(VLOOKUP($C285,Listen!$A$2:$F$45,6,0)="Ja",BB285-MAX(BC285:BD285),BB285-BC285),0)</f>
        <v>0</v>
      </c>
    </row>
    <row r="286" spans="1:57" x14ac:dyDescent="0.25">
      <c r="A286" s="320" t="str">
        <f>IF(AND(D286&lt;&gt;0,C286&lt;&gt;0,E286&lt;&gt;0),IF(B286&lt;&gt;0,CONCATENATE(B286,"-AGr",VLOOKUP(C286,Listen!$A$2:$D$45,4,FALSE),"-",D286,"-",E286,),CONCATENATE("AGr",VLOOKUP(C286,Listen!$A$2:$D$45,4,FALSE),"-",D286,"-",E286)),"keine vollständige ID")</f>
        <v>keine vollständige ID</v>
      </c>
      <c r="B286" s="301"/>
      <c r="C286" s="287"/>
      <c r="D286" s="34"/>
      <c r="E286" s="306"/>
      <c r="F286" s="116"/>
      <c r="G286" s="17"/>
      <c r="H286" s="17"/>
      <c r="I286" s="17"/>
      <c r="J286" s="17"/>
      <c r="K286" s="17"/>
      <c r="L286" s="17"/>
      <c r="M286" s="17"/>
      <c r="N286" s="17"/>
      <c r="O286" s="116"/>
      <c r="P286" s="117">
        <f>IF(D286&gt;A_Stammdaten!$B$12,0,SUM(G286,H286,J286,L286:M286)-SUM(I286,K286,N286:O286))</f>
        <v>0</v>
      </c>
      <c r="Q286" s="17"/>
      <c r="R286" s="17"/>
      <c r="S286" s="17"/>
      <c r="T286" s="17"/>
      <c r="U286" s="62">
        <f t="shared" si="86"/>
        <v>0</v>
      </c>
      <c r="V286" s="34"/>
      <c r="W286" s="34"/>
      <c r="X286" s="34"/>
      <c r="Y286" s="34"/>
      <c r="Z286" s="34"/>
      <c r="AA286" s="63" t="str">
        <f t="shared" si="87"/>
        <v>-</v>
      </c>
      <c r="AB286" s="63" t="str">
        <f t="shared" si="88"/>
        <v>-</v>
      </c>
      <c r="AC286" s="63">
        <f>IF(ISBLANK($C286),0,VLOOKUP($C286,Listen!$A$2:$C$45,2,FALSE))</f>
        <v>0</v>
      </c>
      <c r="AD286" s="63">
        <f>IF(ISBLANK($C286),0,VLOOKUP($C286,Listen!$A$2:$C$45,3,FALSE))</f>
        <v>0</v>
      </c>
      <c r="AE286" s="49">
        <f t="shared" si="89"/>
        <v>0</v>
      </c>
      <c r="AF286" s="49">
        <f t="shared" si="89"/>
        <v>0</v>
      </c>
      <c r="AG286" s="49">
        <f>IFERROR(IF(OR($V286&lt;&gt;"Ja",VLOOKUP($C286,Listen!$A$2:$F$45,5,0)="Nein",D286&lt;IF(C286="LNG Anbindungsanlagen gemäß separater Festlegung",2022,2023)),$AC286,$AA286),0)</f>
        <v>0</v>
      </c>
      <c r="AH286" s="49">
        <f>IFERROR(IF(OR($V286&lt;&gt;"Ja",VLOOKUP($C286,Listen!$A$2:$F$45,5,0)="Nein",D286&lt;IF(C286="LNG Anbindungsanlagen gemäß separater Festlegung",2022,2023)),$AC286,$AA286),0)</f>
        <v>0</v>
      </c>
      <c r="AI286" s="49">
        <f>IFERROR(IF(OR($W286&lt;&gt;"Ja",VLOOKUP($C286,Listen!$A$2:$F$45,6,0)="Nein"),$AC286,$AB286),0)</f>
        <v>0</v>
      </c>
      <c r="AJ286" s="49">
        <f>IFERROR(IF(OR($W286&lt;&gt;"Ja",VLOOKUP($C286,Listen!$A$2:$F$45,6,0)="Nein"),$AC286,$AB286),0)</f>
        <v>0</v>
      </c>
      <c r="AK286" s="49">
        <f>IFERROR(IF(OR($W286&lt;&gt;"Ja",VLOOKUP($C286,Listen!$A$2:$F$45,6,0)="Nein"),$AC286,$AB286),0)</f>
        <v>0</v>
      </c>
      <c r="AL286" s="51">
        <f t="shared" si="90"/>
        <v>0</v>
      </c>
      <c r="AM286" s="296">
        <f>IFERROR(IF(VLOOKUP($C286,Listen!$A$2:$F$45,6,0)="Ja",MAX(BC286:BD286),D_SAV!$BC286),0)</f>
        <v>0</v>
      </c>
      <c r="AN286" s="51">
        <f t="shared" si="91"/>
        <v>0</v>
      </c>
      <c r="AP286" s="304">
        <f t="shared" si="92"/>
        <v>0</v>
      </c>
      <c r="AQ286" s="304">
        <f t="shared" si="93"/>
        <v>0</v>
      </c>
      <c r="AR286" s="304">
        <f t="shared" si="94"/>
        <v>0</v>
      </c>
      <c r="AS286" s="304">
        <f t="shared" si="95"/>
        <v>0</v>
      </c>
      <c r="AT286" s="304">
        <f t="shared" si="96"/>
        <v>0</v>
      </c>
      <c r="AU286" s="304">
        <f t="shared" si="97"/>
        <v>0</v>
      </c>
      <c r="AV286" s="304">
        <f t="shared" si="98"/>
        <v>0</v>
      </c>
      <c r="AW286" s="304">
        <f t="shared" si="99"/>
        <v>0</v>
      </c>
      <c r="AX286" s="304">
        <f t="shared" si="100"/>
        <v>0</v>
      </c>
      <c r="AY286" s="304">
        <f t="shared" si="101"/>
        <v>0</v>
      </c>
      <c r="AZ286" s="304">
        <f t="shared" si="102"/>
        <v>0</v>
      </c>
      <c r="BA286" s="304">
        <f t="shared" si="103"/>
        <v>0</v>
      </c>
      <c r="BB286" s="304">
        <f t="shared" si="104"/>
        <v>0</v>
      </c>
      <c r="BC286" s="304">
        <f t="shared" si="105"/>
        <v>0</v>
      </c>
      <c r="BD286" s="304">
        <f t="shared" si="106"/>
        <v>0</v>
      </c>
      <c r="BE286" s="304">
        <f>IFERROR(IF(VLOOKUP($C286,Listen!$A$2:$F$45,6,0)="Ja",BB286-MAX(BC286:BD286),BB286-BC286),0)</f>
        <v>0</v>
      </c>
    </row>
    <row r="287" spans="1:57" x14ac:dyDescent="0.25">
      <c r="A287" s="320" t="str">
        <f>IF(AND(D287&lt;&gt;0,C287&lt;&gt;0,E287&lt;&gt;0),IF(B287&lt;&gt;0,CONCATENATE(B287,"-AGr",VLOOKUP(C287,Listen!$A$2:$D$45,4,FALSE),"-",D287,"-",E287,),CONCATENATE("AGr",VLOOKUP(C287,Listen!$A$2:$D$45,4,FALSE),"-",D287,"-",E287)),"keine vollständige ID")</f>
        <v>keine vollständige ID</v>
      </c>
      <c r="B287" s="301"/>
      <c r="C287" s="287"/>
      <c r="D287" s="34"/>
      <c r="E287" s="306"/>
      <c r="F287" s="116"/>
      <c r="G287" s="17"/>
      <c r="H287" s="17"/>
      <c r="I287" s="17"/>
      <c r="J287" s="17"/>
      <c r="K287" s="17"/>
      <c r="L287" s="17"/>
      <c r="M287" s="17"/>
      <c r="N287" s="17"/>
      <c r="O287" s="116"/>
      <c r="P287" s="117">
        <f>IF(D287&gt;A_Stammdaten!$B$12,0,SUM(G287,H287,J287,L287:M287)-SUM(I287,K287,N287:O287))</f>
        <v>0</v>
      </c>
      <c r="Q287" s="17"/>
      <c r="R287" s="17"/>
      <c r="S287" s="17"/>
      <c r="T287" s="17"/>
      <c r="U287" s="62">
        <f t="shared" si="86"/>
        <v>0</v>
      </c>
      <c r="V287" s="34"/>
      <c r="W287" s="34"/>
      <c r="X287" s="34"/>
      <c r="Y287" s="34"/>
      <c r="Z287" s="34"/>
      <c r="AA287" s="63" t="str">
        <f t="shared" si="87"/>
        <v>-</v>
      </c>
      <c r="AB287" s="63" t="str">
        <f t="shared" si="88"/>
        <v>-</v>
      </c>
      <c r="AC287" s="63">
        <f>IF(ISBLANK($C287),0,VLOOKUP($C287,Listen!$A$2:$C$45,2,FALSE))</f>
        <v>0</v>
      </c>
      <c r="AD287" s="63">
        <f>IF(ISBLANK($C287),0,VLOOKUP($C287,Listen!$A$2:$C$45,3,FALSE))</f>
        <v>0</v>
      </c>
      <c r="AE287" s="49">
        <f t="shared" si="89"/>
        <v>0</v>
      </c>
      <c r="AF287" s="49">
        <f t="shared" si="89"/>
        <v>0</v>
      </c>
      <c r="AG287" s="49">
        <f>IFERROR(IF(OR($V287&lt;&gt;"Ja",VLOOKUP($C287,Listen!$A$2:$F$45,5,0)="Nein",D287&lt;IF(C287="LNG Anbindungsanlagen gemäß separater Festlegung",2022,2023)),$AC287,$AA287),0)</f>
        <v>0</v>
      </c>
      <c r="AH287" s="49">
        <f>IFERROR(IF(OR($V287&lt;&gt;"Ja",VLOOKUP($C287,Listen!$A$2:$F$45,5,0)="Nein",D287&lt;IF(C287="LNG Anbindungsanlagen gemäß separater Festlegung",2022,2023)),$AC287,$AA287),0)</f>
        <v>0</v>
      </c>
      <c r="AI287" s="49">
        <f>IFERROR(IF(OR($W287&lt;&gt;"Ja",VLOOKUP($C287,Listen!$A$2:$F$45,6,0)="Nein"),$AC287,$AB287),0)</f>
        <v>0</v>
      </c>
      <c r="AJ287" s="49">
        <f>IFERROR(IF(OR($W287&lt;&gt;"Ja",VLOOKUP($C287,Listen!$A$2:$F$45,6,0)="Nein"),$AC287,$AB287),0)</f>
        <v>0</v>
      </c>
      <c r="AK287" s="49">
        <f>IFERROR(IF(OR($W287&lt;&gt;"Ja",VLOOKUP($C287,Listen!$A$2:$F$45,6,0)="Nein"),$AC287,$AB287),0)</f>
        <v>0</v>
      </c>
      <c r="AL287" s="51">
        <f t="shared" si="90"/>
        <v>0</v>
      </c>
      <c r="AM287" s="296">
        <f>IFERROR(IF(VLOOKUP($C287,Listen!$A$2:$F$45,6,0)="Ja",MAX(BC287:BD287),D_SAV!$BC287),0)</f>
        <v>0</v>
      </c>
      <c r="AN287" s="51">
        <f t="shared" si="91"/>
        <v>0</v>
      </c>
      <c r="AP287" s="304">
        <f t="shared" si="92"/>
        <v>0</v>
      </c>
      <c r="AQ287" s="304">
        <f t="shared" si="93"/>
        <v>0</v>
      </c>
      <c r="AR287" s="304">
        <f t="shared" si="94"/>
        <v>0</v>
      </c>
      <c r="AS287" s="304">
        <f t="shared" si="95"/>
        <v>0</v>
      </c>
      <c r="AT287" s="304">
        <f t="shared" si="96"/>
        <v>0</v>
      </c>
      <c r="AU287" s="304">
        <f t="shared" si="97"/>
        <v>0</v>
      </c>
      <c r="AV287" s="304">
        <f t="shared" si="98"/>
        <v>0</v>
      </c>
      <c r="AW287" s="304">
        <f t="shared" si="99"/>
        <v>0</v>
      </c>
      <c r="AX287" s="304">
        <f t="shared" si="100"/>
        <v>0</v>
      </c>
      <c r="AY287" s="304">
        <f t="shared" si="101"/>
        <v>0</v>
      </c>
      <c r="AZ287" s="304">
        <f t="shared" si="102"/>
        <v>0</v>
      </c>
      <c r="BA287" s="304">
        <f t="shared" si="103"/>
        <v>0</v>
      </c>
      <c r="BB287" s="304">
        <f t="shared" si="104"/>
        <v>0</v>
      </c>
      <c r="BC287" s="304">
        <f t="shared" si="105"/>
        <v>0</v>
      </c>
      <c r="BD287" s="304">
        <f t="shared" si="106"/>
        <v>0</v>
      </c>
      <c r="BE287" s="304">
        <f>IFERROR(IF(VLOOKUP($C287,Listen!$A$2:$F$45,6,0)="Ja",BB287-MAX(BC287:BD287),BB287-BC287),0)</f>
        <v>0</v>
      </c>
    </row>
    <row r="288" spans="1:57" x14ac:dyDescent="0.25">
      <c r="A288" s="320" t="str">
        <f>IF(AND(D288&lt;&gt;0,C288&lt;&gt;0,E288&lt;&gt;0),IF(B288&lt;&gt;0,CONCATENATE(B288,"-AGr",VLOOKUP(C288,Listen!$A$2:$D$45,4,FALSE),"-",D288,"-",E288,),CONCATENATE("AGr",VLOOKUP(C288,Listen!$A$2:$D$45,4,FALSE),"-",D288,"-",E288)),"keine vollständige ID")</f>
        <v>keine vollständige ID</v>
      </c>
      <c r="B288" s="301"/>
      <c r="C288" s="287"/>
      <c r="D288" s="34"/>
      <c r="E288" s="306"/>
      <c r="F288" s="116"/>
      <c r="G288" s="17"/>
      <c r="H288" s="17"/>
      <c r="I288" s="17"/>
      <c r="J288" s="17"/>
      <c r="K288" s="17"/>
      <c r="L288" s="17"/>
      <c r="M288" s="17"/>
      <c r="N288" s="17"/>
      <c r="O288" s="116"/>
      <c r="P288" s="117">
        <f>IF(D288&gt;A_Stammdaten!$B$12,0,SUM(G288,H288,J288,L288:M288)-SUM(I288,K288,N288:O288))</f>
        <v>0</v>
      </c>
      <c r="Q288" s="17"/>
      <c r="R288" s="17"/>
      <c r="S288" s="17"/>
      <c r="T288" s="17"/>
      <c r="U288" s="62">
        <f t="shared" si="86"/>
        <v>0</v>
      </c>
      <c r="V288" s="34"/>
      <c r="W288" s="34"/>
      <c r="X288" s="34"/>
      <c r="Y288" s="34"/>
      <c r="Z288" s="34"/>
      <c r="AA288" s="63" t="str">
        <f t="shared" si="87"/>
        <v>-</v>
      </c>
      <c r="AB288" s="63" t="str">
        <f t="shared" si="88"/>
        <v>-</v>
      </c>
      <c r="AC288" s="63">
        <f>IF(ISBLANK($C288),0,VLOOKUP($C288,Listen!$A$2:$C$45,2,FALSE))</f>
        <v>0</v>
      </c>
      <c r="AD288" s="63">
        <f>IF(ISBLANK($C288),0,VLOOKUP($C288,Listen!$A$2:$C$45,3,FALSE))</f>
        <v>0</v>
      </c>
      <c r="AE288" s="49">
        <f t="shared" si="89"/>
        <v>0</v>
      </c>
      <c r="AF288" s="49">
        <f t="shared" si="89"/>
        <v>0</v>
      </c>
      <c r="AG288" s="49">
        <f>IFERROR(IF(OR($V288&lt;&gt;"Ja",VLOOKUP($C288,Listen!$A$2:$F$45,5,0)="Nein",D288&lt;IF(C288="LNG Anbindungsanlagen gemäß separater Festlegung",2022,2023)),$AC288,$AA288),0)</f>
        <v>0</v>
      </c>
      <c r="AH288" s="49">
        <f>IFERROR(IF(OR($V288&lt;&gt;"Ja",VLOOKUP($C288,Listen!$A$2:$F$45,5,0)="Nein",D288&lt;IF(C288="LNG Anbindungsanlagen gemäß separater Festlegung",2022,2023)),$AC288,$AA288),0)</f>
        <v>0</v>
      </c>
      <c r="AI288" s="49">
        <f>IFERROR(IF(OR($W288&lt;&gt;"Ja",VLOOKUP($C288,Listen!$A$2:$F$45,6,0)="Nein"),$AC288,$AB288),0)</f>
        <v>0</v>
      </c>
      <c r="AJ288" s="49">
        <f>IFERROR(IF(OR($W288&lt;&gt;"Ja",VLOOKUP($C288,Listen!$A$2:$F$45,6,0)="Nein"),$AC288,$AB288),0)</f>
        <v>0</v>
      </c>
      <c r="AK288" s="49">
        <f>IFERROR(IF(OR($W288&lt;&gt;"Ja",VLOOKUP($C288,Listen!$A$2:$F$45,6,0)="Nein"),$AC288,$AB288),0)</f>
        <v>0</v>
      </c>
      <c r="AL288" s="51">
        <f t="shared" si="90"/>
        <v>0</v>
      </c>
      <c r="AM288" s="296">
        <f>IFERROR(IF(VLOOKUP($C288,Listen!$A$2:$F$45,6,0)="Ja",MAX(BC288:BD288),D_SAV!$BC288),0)</f>
        <v>0</v>
      </c>
      <c r="AN288" s="51">
        <f t="shared" si="91"/>
        <v>0</v>
      </c>
      <c r="AP288" s="304">
        <f t="shared" si="92"/>
        <v>0</v>
      </c>
      <c r="AQ288" s="304">
        <f t="shared" si="93"/>
        <v>0</v>
      </c>
      <c r="AR288" s="304">
        <f t="shared" si="94"/>
        <v>0</v>
      </c>
      <c r="AS288" s="304">
        <f t="shared" si="95"/>
        <v>0</v>
      </c>
      <c r="AT288" s="304">
        <f t="shared" si="96"/>
        <v>0</v>
      </c>
      <c r="AU288" s="304">
        <f t="shared" si="97"/>
        <v>0</v>
      </c>
      <c r="AV288" s="304">
        <f t="shared" si="98"/>
        <v>0</v>
      </c>
      <c r="AW288" s="304">
        <f t="shared" si="99"/>
        <v>0</v>
      </c>
      <c r="AX288" s="304">
        <f t="shared" si="100"/>
        <v>0</v>
      </c>
      <c r="AY288" s="304">
        <f t="shared" si="101"/>
        <v>0</v>
      </c>
      <c r="AZ288" s="304">
        <f t="shared" si="102"/>
        <v>0</v>
      </c>
      <c r="BA288" s="304">
        <f t="shared" si="103"/>
        <v>0</v>
      </c>
      <c r="BB288" s="304">
        <f t="shared" si="104"/>
        <v>0</v>
      </c>
      <c r="BC288" s="304">
        <f t="shared" si="105"/>
        <v>0</v>
      </c>
      <c r="BD288" s="304">
        <f t="shared" si="106"/>
        <v>0</v>
      </c>
      <c r="BE288" s="304">
        <f>IFERROR(IF(VLOOKUP($C288,Listen!$A$2:$F$45,6,0)="Ja",BB288-MAX(BC288:BD288),BB288-BC288),0)</f>
        <v>0</v>
      </c>
    </row>
    <row r="289" spans="1:57" x14ac:dyDescent="0.25">
      <c r="A289" s="320" t="str">
        <f>IF(AND(D289&lt;&gt;0,C289&lt;&gt;0,E289&lt;&gt;0),IF(B289&lt;&gt;0,CONCATENATE(B289,"-AGr",VLOOKUP(C289,Listen!$A$2:$D$45,4,FALSE),"-",D289,"-",E289,),CONCATENATE("AGr",VLOOKUP(C289,Listen!$A$2:$D$45,4,FALSE),"-",D289,"-",E289)),"keine vollständige ID")</f>
        <v>keine vollständige ID</v>
      </c>
      <c r="B289" s="301"/>
      <c r="C289" s="287"/>
      <c r="D289" s="34"/>
      <c r="E289" s="306"/>
      <c r="F289" s="116"/>
      <c r="G289" s="17"/>
      <c r="H289" s="17"/>
      <c r="I289" s="17"/>
      <c r="J289" s="17"/>
      <c r="K289" s="17"/>
      <c r="L289" s="17"/>
      <c r="M289" s="17"/>
      <c r="N289" s="17"/>
      <c r="O289" s="116"/>
      <c r="P289" s="117">
        <f>IF(D289&gt;A_Stammdaten!$B$12,0,SUM(G289,H289,J289,L289:M289)-SUM(I289,K289,N289:O289))</f>
        <v>0</v>
      </c>
      <c r="Q289" s="17"/>
      <c r="R289" s="17"/>
      <c r="S289" s="17"/>
      <c r="T289" s="17"/>
      <c r="U289" s="62">
        <f t="shared" si="86"/>
        <v>0</v>
      </c>
      <c r="V289" s="34"/>
      <c r="W289" s="34"/>
      <c r="X289" s="34"/>
      <c r="Y289" s="34"/>
      <c r="Z289" s="34"/>
      <c r="AA289" s="63" t="str">
        <f t="shared" si="87"/>
        <v>-</v>
      </c>
      <c r="AB289" s="63" t="str">
        <f t="shared" si="88"/>
        <v>-</v>
      </c>
      <c r="AC289" s="63">
        <f>IF(ISBLANK($C289),0,VLOOKUP($C289,Listen!$A$2:$C$45,2,FALSE))</f>
        <v>0</v>
      </c>
      <c r="AD289" s="63">
        <f>IF(ISBLANK($C289),0,VLOOKUP($C289,Listen!$A$2:$C$45,3,FALSE))</f>
        <v>0</v>
      </c>
      <c r="AE289" s="49">
        <f t="shared" si="89"/>
        <v>0</v>
      </c>
      <c r="AF289" s="49">
        <f t="shared" si="89"/>
        <v>0</v>
      </c>
      <c r="AG289" s="49">
        <f>IFERROR(IF(OR($V289&lt;&gt;"Ja",VLOOKUP($C289,Listen!$A$2:$F$45,5,0)="Nein",D289&lt;IF(C289="LNG Anbindungsanlagen gemäß separater Festlegung",2022,2023)),$AC289,$AA289),0)</f>
        <v>0</v>
      </c>
      <c r="AH289" s="49">
        <f>IFERROR(IF(OR($V289&lt;&gt;"Ja",VLOOKUP($C289,Listen!$A$2:$F$45,5,0)="Nein",D289&lt;IF(C289="LNG Anbindungsanlagen gemäß separater Festlegung",2022,2023)),$AC289,$AA289),0)</f>
        <v>0</v>
      </c>
      <c r="AI289" s="49">
        <f>IFERROR(IF(OR($W289&lt;&gt;"Ja",VLOOKUP($C289,Listen!$A$2:$F$45,6,0)="Nein"),$AC289,$AB289),0)</f>
        <v>0</v>
      </c>
      <c r="AJ289" s="49">
        <f>IFERROR(IF(OR($W289&lt;&gt;"Ja",VLOOKUP($C289,Listen!$A$2:$F$45,6,0)="Nein"),$AC289,$AB289),0)</f>
        <v>0</v>
      </c>
      <c r="AK289" s="49">
        <f>IFERROR(IF(OR($W289&lt;&gt;"Ja",VLOOKUP($C289,Listen!$A$2:$F$45,6,0)="Nein"),$AC289,$AB289),0)</f>
        <v>0</v>
      </c>
      <c r="AL289" s="51">
        <f t="shared" si="90"/>
        <v>0</v>
      </c>
      <c r="AM289" s="296">
        <f>IFERROR(IF(VLOOKUP($C289,Listen!$A$2:$F$45,6,0)="Ja",MAX(BC289:BD289),D_SAV!$BC289),0)</f>
        <v>0</v>
      </c>
      <c r="AN289" s="51">
        <f t="shared" si="91"/>
        <v>0</v>
      </c>
      <c r="AP289" s="304">
        <f t="shared" si="92"/>
        <v>0</v>
      </c>
      <c r="AQ289" s="304">
        <f t="shared" si="93"/>
        <v>0</v>
      </c>
      <c r="AR289" s="304">
        <f t="shared" si="94"/>
        <v>0</v>
      </c>
      <c r="AS289" s="304">
        <f t="shared" si="95"/>
        <v>0</v>
      </c>
      <c r="AT289" s="304">
        <f t="shared" si="96"/>
        <v>0</v>
      </c>
      <c r="AU289" s="304">
        <f t="shared" si="97"/>
        <v>0</v>
      </c>
      <c r="AV289" s="304">
        <f t="shared" si="98"/>
        <v>0</v>
      </c>
      <c r="AW289" s="304">
        <f t="shared" si="99"/>
        <v>0</v>
      </c>
      <c r="AX289" s="304">
        <f t="shared" si="100"/>
        <v>0</v>
      </c>
      <c r="AY289" s="304">
        <f t="shared" si="101"/>
        <v>0</v>
      </c>
      <c r="AZ289" s="304">
        <f t="shared" si="102"/>
        <v>0</v>
      </c>
      <c r="BA289" s="304">
        <f t="shared" si="103"/>
        <v>0</v>
      </c>
      <c r="BB289" s="304">
        <f t="shared" si="104"/>
        <v>0</v>
      </c>
      <c r="BC289" s="304">
        <f t="shared" si="105"/>
        <v>0</v>
      </c>
      <c r="BD289" s="304">
        <f t="shared" si="106"/>
        <v>0</v>
      </c>
      <c r="BE289" s="304">
        <f>IFERROR(IF(VLOOKUP($C289,Listen!$A$2:$F$45,6,0)="Ja",BB289-MAX(BC289:BD289),BB289-BC289),0)</f>
        <v>0</v>
      </c>
    </row>
    <row r="290" spans="1:57" x14ac:dyDescent="0.25">
      <c r="A290" s="320" t="str">
        <f>IF(AND(D290&lt;&gt;0,C290&lt;&gt;0,E290&lt;&gt;0),IF(B290&lt;&gt;0,CONCATENATE(B290,"-AGr",VLOOKUP(C290,Listen!$A$2:$D$45,4,FALSE),"-",D290,"-",E290,),CONCATENATE("AGr",VLOOKUP(C290,Listen!$A$2:$D$45,4,FALSE),"-",D290,"-",E290)),"keine vollständige ID")</f>
        <v>keine vollständige ID</v>
      </c>
      <c r="B290" s="301"/>
      <c r="C290" s="287"/>
      <c r="D290" s="34"/>
      <c r="E290" s="306"/>
      <c r="F290" s="116"/>
      <c r="G290" s="17"/>
      <c r="H290" s="17"/>
      <c r="I290" s="17"/>
      <c r="J290" s="17"/>
      <c r="K290" s="17"/>
      <c r="L290" s="17"/>
      <c r="M290" s="17"/>
      <c r="N290" s="17"/>
      <c r="O290" s="116"/>
      <c r="P290" s="117">
        <f>IF(D290&gt;A_Stammdaten!$B$12,0,SUM(G290,H290,J290,L290:M290)-SUM(I290,K290,N290:O290))</f>
        <v>0</v>
      </c>
      <c r="Q290" s="17"/>
      <c r="R290" s="17"/>
      <c r="S290" s="17"/>
      <c r="T290" s="17"/>
      <c r="U290" s="62">
        <f t="shared" si="86"/>
        <v>0</v>
      </c>
      <c r="V290" s="34"/>
      <c r="W290" s="34"/>
      <c r="X290" s="34"/>
      <c r="Y290" s="34"/>
      <c r="Z290" s="34"/>
      <c r="AA290" s="63" t="str">
        <f t="shared" si="87"/>
        <v>-</v>
      </c>
      <c r="AB290" s="63" t="str">
        <f t="shared" si="88"/>
        <v>-</v>
      </c>
      <c r="AC290" s="63">
        <f>IF(ISBLANK($C290),0,VLOOKUP($C290,Listen!$A$2:$C$45,2,FALSE))</f>
        <v>0</v>
      </c>
      <c r="AD290" s="63">
        <f>IF(ISBLANK($C290),0,VLOOKUP($C290,Listen!$A$2:$C$45,3,FALSE))</f>
        <v>0</v>
      </c>
      <c r="AE290" s="49">
        <f t="shared" si="89"/>
        <v>0</v>
      </c>
      <c r="AF290" s="49">
        <f t="shared" si="89"/>
        <v>0</v>
      </c>
      <c r="AG290" s="49">
        <f>IFERROR(IF(OR($V290&lt;&gt;"Ja",VLOOKUP($C290,Listen!$A$2:$F$45,5,0)="Nein",D290&lt;IF(C290="LNG Anbindungsanlagen gemäß separater Festlegung",2022,2023)),$AC290,$AA290),0)</f>
        <v>0</v>
      </c>
      <c r="AH290" s="49">
        <f>IFERROR(IF(OR($V290&lt;&gt;"Ja",VLOOKUP($C290,Listen!$A$2:$F$45,5,0)="Nein",D290&lt;IF(C290="LNG Anbindungsanlagen gemäß separater Festlegung",2022,2023)),$AC290,$AA290),0)</f>
        <v>0</v>
      </c>
      <c r="AI290" s="49">
        <f>IFERROR(IF(OR($W290&lt;&gt;"Ja",VLOOKUP($C290,Listen!$A$2:$F$45,6,0)="Nein"),$AC290,$AB290),0)</f>
        <v>0</v>
      </c>
      <c r="AJ290" s="49">
        <f>IFERROR(IF(OR($W290&lt;&gt;"Ja",VLOOKUP($C290,Listen!$A$2:$F$45,6,0)="Nein"),$AC290,$AB290),0)</f>
        <v>0</v>
      </c>
      <c r="AK290" s="49">
        <f>IFERROR(IF(OR($W290&lt;&gt;"Ja",VLOOKUP($C290,Listen!$A$2:$F$45,6,0)="Nein"),$AC290,$AB290),0)</f>
        <v>0</v>
      </c>
      <c r="AL290" s="51">
        <f t="shared" si="90"/>
        <v>0</v>
      </c>
      <c r="AM290" s="296">
        <f>IFERROR(IF(VLOOKUP($C290,Listen!$A$2:$F$45,6,0)="Ja",MAX(BC290:BD290),D_SAV!$BC290),0)</f>
        <v>0</v>
      </c>
      <c r="AN290" s="51">
        <f t="shared" si="91"/>
        <v>0</v>
      </c>
      <c r="AP290" s="304">
        <f t="shared" si="92"/>
        <v>0</v>
      </c>
      <c r="AQ290" s="304">
        <f t="shared" si="93"/>
        <v>0</v>
      </c>
      <c r="AR290" s="304">
        <f t="shared" si="94"/>
        <v>0</v>
      </c>
      <c r="AS290" s="304">
        <f t="shared" si="95"/>
        <v>0</v>
      </c>
      <c r="AT290" s="304">
        <f t="shared" si="96"/>
        <v>0</v>
      </c>
      <c r="AU290" s="304">
        <f t="shared" si="97"/>
        <v>0</v>
      </c>
      <c r="AV290" s="304">
        <f t="shared" si="98"/>
        <v>0</v>
      </c>
      <c r="AW290" s="304">
        <f t="shared" si="99"/>
        <v>0</v>
      </c>
      <c r="AX290" s="304">
        <f t="shared" si="100"/>
        <v>0</v>
      </c>
      <c r="AY290" s="304">
        <f t="shared" si="101"/>
        <v>0</v>
      </c>
      <c r="AZ290" s="304">
        <f t="shared" si="102"/>
        <v>0</v>
      </c>
      <c r="BA290" s="304">
        <f t="shared" si="103"/>
        <v>0</v>
      </c>
      <c r="BB290" s="304">
        <f t="shared" si="104"/>
        <v>0</v>
      </c>
      <c r="BC290" s="304">
        <f t="shared" si="105"/>
        <v>0</v>
      </c>
      <c r="BD290" s="304">
        <f t="shared" si="106"/>
        <v>0</v>
      </c>
      <c r="BE290" s="304">
        <f>IFERROR(IF(VLOOKUP($C290,Listen!$A$2:$F$45,6,0)="Ja",BB290-MAX(BC290:BD290),BB290-BC290),0)</f>
        <v>0</v>
      </c>
    </row>
    <row r="291" spans="1:57" x14ac:dyDescent="0.25">
      <c r="A291" s="320" t="str">
        <f>IF(AND(D291&lt;&gt;0,C291&lt;&gt;0,E291&lt;&gt;0),IF(B291&lt;&gt;0,CONCATENATE(B291,"-AGr",VLOOKUP(C291,Listen!$A$2:$D$45,4,FALSE),"-",D291,"-",E291,),CONCATENATE("AGr",VLOOKUP(C291,Listen!$A$2:$D$45,4,FALSE),"-",D291,"-",E291)),"keine vollständige ID")</f>
        <v>keine vollständige ID</v>
      </c>
      <c r="B291" s="301"/>
      <c r="C291" s="287"/>
      <c r="D291" s="34"/>
      <c r="E291" s="306"/>
      <c r="F291" s="116"/>
      <c r="G291" s="17"/>
      <c r="H291" s="17"/>
      <c r="I291" s="17"/>
      <c r="J291" s="17"/>
      <c r="K291" s="17"/>
      <c r="L291" s="17"/>
      <c r="M291" s="17"/>
      <c r="N291" s="17"/>
      <c r="O291" s="116"/>
      <c r="P291" s="117">
        <f>IF(D291&gt;A_Stammdaten!$B$12,0,SUM(G291,H291,J291,L291:M291)-SUM(I291,K291,N291:O291))</f>
        <v>0</v>
      </c>
      <c r="Q291" s="17"/>
      <c r="R291" s="17"/>
      <c r="S291" s="17"/>
      <c r="T291" s="17"/>
      <c r="U291" s="62">
        <f t="shared" si="86"/>
        <v>0</v>
      </c>
      <c r="V291" s="34"/>
      <c r="W291" s="34"/>
      <c r="X291" s="34"/>
      <c r="Y291" s="34"/>
      <c r="Z291" s="34"/>
      <c r="AA291" s="63" t="str">
        <f t="shared" si="87"/>
        <v>-</v>
      </c>
      <c r="AB291" s="63" t="str">
        <f t="shared" si="88"/>
        <v>-</v>
      </c>
      <c r="AC291" s="63">
        <f>IF(ISBLANK($C291),0,VLOOKUP($C291,Listen!$A$2:$C$45,2,FALSE))</f>
        <v>0</v>
      </c>
      <c r="AD291" s="63">
        <f>IF(ISBLANK($C291),0,VLOOKUP($C291,Listen!$A$2:$C$45,3,FALSE))</f>
        <v>0</v>
      </c>
      <c r="AE291" s="49">
        <f t="shared" si="89"/>
        <v>0</v>
      </c>
      <c r="AF291" s="49">
        <f t="shared" si="89"/>
        <v>0</v>
      </c>
      <c r="AG291" s="49">
        <f>IFERROR(IF(OR($V291&lt;&gt;"Ja",VLOOKUP($C291,Listen!$A$2:$F$45,5,0)="Nein",D291&lt;IF(C291="LNG Anbindungsanlagen gemäß separater Festlegung",2022,2023)),$AC291,$AA291),0)</f>
        <v>0</v>
      </c>
      <c r="AH291" s="49">
        <f>IFERROR(IF(OR($V291&lt;&gt;"Ja",VLOOKUP($C291,Listen!$A$2:$F$45,5,0)="Nein",D291&lt;IF(C291="LNG Anbindungsanlagen gemäß separater Festlegung",2022,2023)),$AC291,$AA291),0)</f>
        <v>0</v>
      </c>
      <c r="AI291" s="49">
        <f>IFERROR(IF(OR($W291&lt;&gt;"Ja",VLOOKUP($C291,Listen!$A$2:$F$45,6,0)="Nein"),$AC291,$AB291),0)</f>
        <v>0</v>
      </c>
      <c r="AJ291" s="49">
        <f>IFERROR(IF(OR($W291&lt;&gt;"Ja",VLOOKUP($C291,Listen!$A$2:$F$45,6,0)="Nein"),$AC291,$AB291),0)</f>
        <v>0</v>
      </c>
      <c r="AK291" s="49">
        <f>IFERROR(IF(OR($W291&lt;&gt;"Ja",VLOOKUP($C291,Listen!$A$2:$F$45,6,0)="Nein"),$AC291,$AB291),0)</f>
        <v>0</v>
      </c>
      <c r="AL291" s="51">
        <f t="shared" si="90"/>
        <v>0</v>
      </c>
      <c r="AM291" s="296">
        <f>IFERROR(IF(VLOOKUP($C291,Listen!$A$2:$F$45,6,0)="Ja",MAX(BC291:BD291),D_SAV!$BC291),0)</f>
        <v>0</v>
      </c>
      <c r="AN291" s="51">
        <f t="shared" si="91"/>
        <v>0</v>
      </c>
      <c r="AP291" s="304">
        <f t="shared" si="92"/>
        <v>0</v>
      </c>
      <c r="AQ291" s="304">
        <f t="shared" si="93"/>
        <v>0</v>
      </c>
      <c r="AR291" s="304">
        <f t="shared" si="94"/>
        <v>0</v>
      </c>
      <c r="AS291" s="304">
        <f t="shared" si="95"/>
        <v>0</v>
      </c>
      <c r="AT291" s="304">
        <f t="shared" si="96"/>
        <v>0</v>
      </c>
      <c r="AU291" s="304">
        <f t="shared" si="97"/>
        <v>0</v>
      </c>
      <c r="AV291" s="304">
        <f t="shared" si="98"/>
        <v>0</v>
      </c>
      <c r="AW291" s="304">
        <f t="shared" si="99"/>
        <v>0</v>
      </c>
      <c r="AX291" s="304">
        <f t="shared" si="100"/>
        <v>0</v>
      </c>
      <c r="AY291" s="304">
        <f t="shared" si="101"/>
        <v>0</v>
      </c>
      <c r="AZ291" s="304">
        <f t="shared" si="102"/>
        <v>0</v>
      </c>
      <c r="BA291" s="304">
        <f t="shared" si="103"/>
        <v>0</v>
      </c>
      <c r="BB291" s="304">
        <f t="shared" si="104"/>
        <v>0</v>
      </c>
      <c r="BC291" s="304">
        <f t="shared" si="105"/>
        <v>0</v>
      </c>
      <c r="BD291" s="304">
        <f t="shared" si="106"/>
        <v>0</v>
      </c>
      <c r="BE291" s="304">
        <f>IFERROR(IF(VLOOKUP($C291,Listen!$A$2:$F$45,6,0)="Ja",BB291-MAX(BC291:BD291),BB291-BC291),0)</f>
        <v>0</v>
      </c>
    </row>
    <row r="292" spans="1:57" x14ac:dyDescent="0.25">
      <c r="A292" s="320" t="str">
        <f>IF(AND(D292&lt;&gt;0,C292&lt;&gt;0,E292&lt;&gt;0),IF(B292&lt;&gt;0,CONCATENATE(B292,"-AGr",VLOOKUP(C292,Listen!$A$2:$D$45,4,FALSE),"-",D292,"-",E292,),CONCATENATE("AGr",VLOOKUP(C292,Listen!$A$2:$D$45,4,FALSE),"-",D292,"-",E292)),"keine vollständige ID")</f>
        <v>keine vollständige ID</v>
      </c>
      <c r="B292" s="301"/>
      <c r="C292" s="287"/>
      <c r="D292" s="34"/>
      <c r="E292" s="306"/>
      <c r="F292" s="116"/>
      <c r="G292" s="17"/>
      <c r="H292" s="17"/>
      <c r="I292" s="17"/>
      <c r="J292" s="17"/>
      <c r="K292" s="17"/>
      <c r="L292" s="17"/>
      <c r="M292" s="17"/>
      <c r="N292" s="17"/>
      <c r="O292" s="116"/>
      <c r="P292" s="117">
        <f>IF(D292&gt;A_Stammdaten!$B$12,0,SUM(G292,H292,J292,L292:M292)-SUM(I292,K292,N292:O292))</f>
        <v>0</v>
      </c>
      <c r="Q292" s="17"/>
      <c r="R292" s="17"/>
      <c r="S292" s="17"/>
      <c r="T292" s="17"/>
      <c r="U292" s="62">
        <f t="shared" si="86"/>
        <v>0</v>
      </c>
      <c r="V292" s="34"/>
      <c r="W292" s="34"/>
      <c r="X292" s="34"/>
      <c r="Y292" s="34"/>
      <c r="Z292" s="34"/>
      <c r="AA292" s="63" t="str">
        <f t="shared" si="87"/>
        <v>-</v>
      </c>
      <c r="AB292" s="63" t="str">
        <f t="shared" si="88"/>
        <v>-</v>
      </c>
      <c r="AC292" s="63">
        <f>IF(ISBLANK($C292),0,VLOOKUP($C292,Listen!$A$2:$C$45,2,FALSE))</f>
        <v>0</v>
      </c>
      <c r="AD292" s="63">
        <f>IF(ISBLANK($C292),0,VLOOKUP($C292,Listen!$A$2:$C$45,3,FALSE))</f>
        <v>0</v>
      </c>
      <c r="AE292" s="49">
        <f t="shared" si="89"/>
        <v>0</v>
      </c>
      <c r="AF292" s="49">
        <f t="shared" si="89"/>
        <v>0</v>
      </c>
      <c r="AG292" s="49">
        <f>IFERROR(IF(OR($V292&lt;&gt;"Ja",VLOOKUP($C292,Listen!$A$2:$F$45,5,0)="Nein",D292&lt;IF(C292="LNG Anbindungsanlagen gemäß separater Festlegung",2022,2023)),$AC292,$AA292),0)</f>
        <v>0</v>
      </c>
      <c r="AH292" s="49">
        <f>IFERROR(IF(OR($V292&lt;&gt;"Ja",VLOOKUP($C292,Listen!$A$2:$F$45,5,0)="Nein",D292&lt;IF(C292="LNG Anbindungsanlagen gemäß separater Festlegung",2022,2023)),$AC292,$AA292),0)</f>
        <v>0</v>
      </c>
      <c r="AI292" s="49">
        <f>IFERROR(IF(OR($W292&lt;&gt;"Ja",VLOOKUP($C292,Listen!$A$2:$F$45,6,0)="Nein"),$AC292,$AB292),0)</f>
        <v>0</v>
      </c>
      <c r="AJ292" s="49">
        <f>IFERROR(IF(OR($W292&lt;&gt;"Ja",VLOOKUP($C292,Listen!$A$2:$F$45,6,0)="Nein"),$AC292,$AB292),0)</f>
        <v>0</v>
      </c>
      <c r="AK292" s="49">
        <f>IFERROR(IF(OR($W292&lt;&gt;"Ja",VLOOKUP($C292,Listen!$A$2:$F$45,6,0)="Nein"),$AC292,$AB292),0)</f>
        <v>0</v>
      </c>
      <c r="AL292" s="51">
        <f t="shared" si="90"/>
        <v>0</v>
      </c>
      <c r="AM292" s="296">
        <f>IFERROR(IF(VLOOKUP($C292,Listen!$A$2:$F$45,6,0)="Ja",MAX(BC292:BD292),D_SAV!$BC292),0)</f>
        <v>0</v>
      </c>
      <c r="AN292" s="51">
        <f t="shared" si="91"/>
        <v>0</v>
      </c>
      <c r="AP292" s="304">
        <f t="shared" si="92"/>
        <v>0</v>
      </c>
      <c r="AQ292" s="304">
        <f t="shared" si="93"/>
        <v>0</v>
      </c>
      <c r="AR292" s="304">
        <f t="shared" si="94"/>
        <v>0</v>
      </c>
      <c r="AS292" s="304">
        <f t="shared" si="95"/>
        <v>0</v>
      </c>
      <c r="AT292" s="304">
        <f t="shared" si="96"/>
        <v>0</v>
      </c>
      <c r="AU292" s="304">
        <f t="shared" si="97"/>
        <v>0</v>
      </c>
      <c r="AV292" s="304">
        <f t="shared" si="98"/>
        <v>0</v>
      </c>
      <c r="AW292" s="304">
        <f t="shared" si="99"/>
        <v>0</v>
      </c>
      <c r="AX292" s="304">
        <f t="shared" si="100"/>
        <v>0</v>
      </c>
      <c r="AY292" s="304">
        <f t="shared" si="101"/>
        <v>0</v>
      </c>
      <c r="AZ292" s="304">
        <f t="shared" si="102"/>
        <v>0</v>
      </c>
      <c r="BA292" s="304">
        <f t="shared" si="103"/>
        <v>0</v>
      </c>
      <c r="BB292" s="304">
        <f t="shared" si="104"/>
        <v>0</v>
      </c>
      <c r="BC292" s="304">
        <f t="shared" si="105"/>
        <v>0</v>
      </c>
      <c r="BD292" s="304">
        <f t="shared" si="106"/>
        <v>0</v>
      </c>
      <c r="BE292" s="304">
        <f>IFERROR(IF(VLOOKUP($C292,Listen!$A$2:$F$45,6,0)="Ja",BB292-MAX(BC292:BD292),BB292-BC292),0)</f>
        <v>0</v>
      </c>
    </row>
    <row r="293" spans="1:57" x14ac:dyDescent="0.25">
      <c r="A293" s="320" t="str">
        <f>IF(AND(D293&lt;&gt;0,C293&lt;&gt;0,E293&lt;&gt;0),IF(B293&lt;&gt;0,CONCATENATE(B293,"-AGr",VLOOKUP(C293,Listen!$A$2:$D$45,4,FALSE),"-",D293,"-",E293,),CONCATENATE("AGr",VLOOKUP(C293,Listen!$A$2:$D$45,4,FALSE),"-",D293,"-",E293)),"keine vollständige ID")</f>
        <v>keine vollständige ID</v>
      </c>
      <c r="B293" s="301"/>
      <c r="C293" s="287"/>
      <c r="D293" s="34"/>
      <c r="E293" s="306"/>
      <c r="F293" s="116"/>
      <c r="G293" s="17"/>
      <c r="H293" s="17"/>
      <c r="I293" s="17"/>
      <c r="J293" s="17"/>
      <c r="K293" s="17"/>
      <c r="L293" s="17"/>
      <c r="M293" s="17"/>
      <c r="N293" s="17"/>
      <c r="O293" s="116"/>
      <c r="P293" s="117">
        <f>IF(D293&gt;A_Stammdaten!$B$12,0,SUM(G293,H293,J293,L293:M293)-SUM(I293,K293,N293:O293))</f>
        <v>0</v>
      </c>
      <c r="Q293" s="17"/>
      <c r="R293" s="17"/>
      <c r="S293" s="17"/>
      <c r="T293" s="17"/>
      <c r="U293" s="62">
        <f t="shared" si="86"/>
        <v>0</v>
      </c>
      <c r="V293" s="34"/>
      <c r="W293" s="34"/>
      <c r="X293" s="34"/>
      <c r="Y293" s="34"/>
      <c r="Z293" s="34"/>
      <c r="AA293" s="63" t="str">
        <f t="shared" si="87"/>
        <v>-</v>
      </c>
      <c r="AB293" s="63" t="str">
        <f t="shared" si="88"/>
        <v>-</v>
      </c>
      <c r="AC293" s="63">
        <f>IF(ISBLANK($C293),0,VLOOKUP($C293,Listen!$A$2:$C$45,2,FALSE))</f>
        <v>0</v>
      </c>
      <c r="AD293" s="63">
        <f>IF(ISBLANK($C293),0,VLOOKUP($C293,Listen!$A$2:$C$45,3,FALSE))</f>
        <v>0</v>
      </c>
      <c r="AE293" s="49">
        <f t="shared" si="89"/>
        <v>0</v>
      </c>
      <c r="AF293" s="49">
        <f t="shared" si="89"/>
        <v>0</v>
      </c>
      <c r="AG293" s="49">
        <f>IFERROR(IF(OR($V293&lt;&gt;"Ja",VLOOKUP($C293,Listen!$A$2:$F$45,5,0)="Nein",D293&lt;IF(C293="LNG Anbindungsanlagen gemäß separater Festlegung",2022,2023)),$AC293,$AA293),0)</f>
        <v>0</v>
      </c>
      <c r="AH293" s="49">
        <f>IFERROR(IF(OR($V293&lt;&gt;"Ja",VLOOKUP($C293,Listen!$A$2:$F$45,5,0)="Nein",D293&lt;IF(C293="LNG Anbindungsanlagen gemäß separater Festlegung",2022,2023)),$AC293,$AA293),0)</f>
        <v>0</v>
      </c>
      <c r="AI293" s="49">
        <f>IFERROR(IF(OR($W293&lt;&gt;"Ja",VLOOKUP($C293,Listen!$A$2:$F$45,6,0)="Nein"),$AC293,$AB293),0)</f>
        <v>0</v>
      </c>
      <c r="AJ293" s="49">
        <f>IFERROR(IF(OR($W293&lt;&gt;"Ja",VLOOKUP($C293,Listen!$A$2:$F$45,6,0)="Nein"),$AC293,$AB293),0)</f>
        <v>0</v>
      </c>
      <c r="AK293" s="49">
        <f>IFERROR(IF(OR($W293&lt;&gt;"Ja",VLOOKUP($C293,Listen!$A$2:$F$45,6,0)="Nein"),$AC293,$AB293),0)</f>
        <v>0</v>
      </c>
      <c r="AL293" s="51">
        <f t="shared" si="90"/>
        <v>0</v>
      </c>
      <c r="AM293" s="296">
        <f>IFERROR(IF(VLOOKUP($C293,Listen!$A$2:$F$45,6,0)="Ja",MAX(BC293:BD293),D_SAV!$BC293),0)</f>
        <v>0</v>
      </c>
      <c r="AN293" s="51">
        <f t="shared" si="91"/>
        <v>0</v>
      </c>
      <c r="AP293" s="304">
        <f t="shared" si="92"/>
        <v>0</v>
      </c>
      <c r="AQ293" s="304">
        <f t="shared" si="93"/>
        <v>0</v>
      </c>
      <c r="AR293" s="304">
        <f t="shared" si="94"/>
        <v>0</v>
      </c>
      <c r="AS293" s="304">
        <f t="shared" si="95"/>
        <v>0</v>
      </c>
      <c r="AT293" s="304">
        <f t="shared" si="96"/>
        <v>0</v>
      </c>
      <c r="AU293" s="304">
        <f t="shared" si="97"/>
        <v>0</v>
      </c>
      <c r="AV293" s="304">
        <f t="shared" si="98"/>
        <v>0</v>
      </c>
      <c r="AW293" s="304">
        <f t="shared" si="99"/>
        <v>0</v>
      </c>
      <c r="AX293" s="304">
        <f t="shared" si="100"/>
        <v>0</v>
      </c>
      <c r="AY293" s="304">
        <f t="shared" si="101"/>
        <v>0</v>
      </c>
      <c r="AZ293" s="304">
        <f t="shared" si="102"/>
        <v>0</v>
      </c>
      <c r="BA293" s="304">
        <f t="shared" si="103"/>
        <v>0</v>
      </c>
      <c r="BB293" s="304">
        <f t="shared" si="104"/>
        <v>0</v>
      </c>
      <c r="BC293" s="304">
        <f t="shared" si="105"/>
        <v>0</v>
      </c>
      <c r="BD293" s="304">
        <f t="shared" si="106"/>
        <v>0</v>
      </c>
      <c r="BE293" s="304">
        <f>IFERROR(IF(VLOOKUP($C293,Listen!$A$2:$F$45,6,0)="Ja",BB293-MAX(BC293:BD293),BB293-BC293),0)</f>
        <v>0</v>
      </c>
    </row>
    <row r="294" spans="1:57" x14ac:dyDescent="0.25">
      <c r="A294" s="320" t="str">
        <f>IF(AND(D294&lt;&gt;0,C294&lt;&gt;0,E294&lt;&gt;0),IF(B294&lt;&gt;0,CONCATENATE(B294,"-AGr",VLOOKUP(C294,Listen!$A$2:$D$45,4,FALSE),"-",D294,"-",E294,),CONCATENATE("AGr",VLOOKUP(C294,Listen!$A$2:$D$45,4,FALSE),"-",D294,"-",E294)),"keine vollständige ID")</f>
        <v>keine vollständige ID</v>
      </c>
      <c r="B294" s="301"/>
      <c r="C294" s="287"/>
      <c r="D294" s="34"/>
      <c r="E294" s="306"/>
      <c r="F294" s="116"/>
      <c r="G294" s="17"/>
      <c r="H294" s="17"/>
      <c r="I294" s="17"/>
      <c r="J294" s="17"/>
      <c r="K294" s="17"/>
      <c r="L294" s="17"/>
      <c r="M294" s="17"/>
      <c r="N294" s="17"/>
      <c r="O294" s="116"/>
      <c r="P294" s="117">
        <f>IF(D294&gt;A_Stammdaten!$B$12,0,SUM(G294,H294,J294,L294:M294)-SUM(I294,K294,N294:O294))</f>
        <v>0</v>
      </c>
      <c r="Q294" s="17"/>
      <c r="R294" s="17"/>
      <c r="S294" s="17"/>
      <c r="T294" s="17"/>
      <c r="U294" s="62">
        <f t="shared" si="86"/>
        <v>0</v>
      </c>
      <c r="V294" s="34"/>
      <c r="W294" s="34"/>
      <c r="X294" s="34"/>
      <c r="Y294" s="34"/>
      <c r="Z294" s="34"/>
      <c r="AA294" s="63" t="str">
        <f t="shared" si="87"/>
        <v>-</v>
      </c>
      <c r="AB294" s="63" t="str">
        <f t="shared" si="88"/>
        <v>-</v>
      </c>
      <c r="AC294" s="63">
        <f>IF(ISBLANK($C294),0,VLOOKUP($C294,Listen!$A$2:$C$45,2,FALSE))</f>
        <v>0</v>
      </c>
      <c r="AD294" s="63">
        <f>IF(ISBLANK($C294),0,VLOOKUP($C294,Listen!$A$2:$C$45,3,FALSE))</f>
        <v>0</v>
      </c>
      <c r="AE294" s="49">
        <f t="shared" si="89"/>
        <v>0</v>
      </c>
      <c r="AF294" s="49">
        <f t="shared" si="89"/>
        <v>0</v>
      </c>
      <c r="AG294" s="49">
        <f>IFERROR(IF(OR($V294&lt;&gt;"Ja",VLOOKUP($C294,Listen!$A$2:$F$45,5,0)="Nein",D294&lt;IF(C294="LNG Anbindungsanlagen gemäß separater Festlegung",2022,2023)),$AC294,$AA294),0)</f>
        <v>0</v>
      </c>
      <c r="AH294" s="49">
        <f>IFERROR(IF(OR($V294&lt;&gt;"Ja",VLOOKUP($C294,Listen!$A$2:$F$45,5,0)="Nein",D294&lt;IF(C294="LNG Anbindungsanlagen gemäß separater Festlegung",2022,2023)),$AC294,$AA294),0)</f>
        <v>0</v>
      </c>
      <c r="AI294" s="49">
        <f>IFERROR(IF(OR($W294&lt;&gt;"Ja",VLOOKUP($C294,Listen!$A$2:$F$45,6,0)="Nein"),$AC294,$AB294),0)</f>
        <v>0</v>
      </c>
      <c r="AJ294" s="49">
        <f>IFERROR(IF(OR($W294&lt;&gt;"Ja",VLOOKUP($C294,Listen!$A$2:$F$45,6,0)="Nein"),$AC294,$AB294),0)</f>
        <v>0</v>
      </c>
      <c r="AK294" s="49">
        <f>IFERROR(IF(OR($W294&lt;&gt;"Ja",VLOOKUP($C294,Listen!$A$2:$F$45,6,0)="Nein"),$AC294,$AB294),0)</f>
        <v>0</v>
      </c>
      <c r="AL294" s="51">
        <f t="shared" si="90"/>
        <v>0</v>
      </c>
      <c r="AM294" s="296">
        <f>IFERROR(IF(VLOOKUP($C294,Listen!$A$2:$F$45,6,0)="Ja",MAX(BC294:BD294),D_SAV!$BC294),0)</f>
        <v>0</v>
      </c>
      <c r="AN294" s="51">
        <f t="shared" si="91"/>
        <v>0</v>
      </c>
      <c r="AP294" s="304">
        <f t="shared" si="92"/>
        <v>0</v>
      </c>
      <c r="AQ294" s="304">
        <f t="shared" si="93"/>
        <v>0</v>
      </c>
      <c r="AR294" s="304">
        <f t="shared" si="94"/>
        <v>0</v>
      </c>
      <c r="AS294" s="304">
        <f t="shared" si="95"/>
        <v>0</v>
      </c>
      <c r="AT294" s="304">
        <f t="shared" si="96"/>
        <v>0</v>
      </c>
      <c r="AU294" s="304">
        <f t="shared" si="97"/>
        <v>0</v>
      </c>
      <c r="AV294" s="304">
        <f t="shared" si="98"/>
        <v>0</v>
      </c>
      <c r="AW294" s="304">
        <f t="shared" si="99"/>
        <v>0</v>
      </c>
      <c r="AX294" s="304">
        <f t="shared" si="100"/>
        <v>0</v>
      </c>
      <c r="AY294" s="304">
        <f t="shared" si="101"/>
        <v>0</v>
      </c>
      <c r="AZ294" s="304">
        <f t="shared" si="102"/>
        <v>0</v>
      </c>
      <c r="BA294" s="304">
        <f t="shared" si="103"/>
        <v>0</v>
      </c>
      <c r="BB294" s="304">
        <f t="shared" si="104"/>
        <v>0</v>
      </c>
      <c r="BC294" s="304">
        <f t="shared" si="105"/>
        <v>0</v>
      </c>
      <c r="BD294" s="304">
        <f t="shared" si="106"/>
        <v>0</v>
      </c>
      <c r="BE294" s="304">
        <f>IFERROR(IF(VLOOKUP($C294,Listen!$A$2:$F$45,6,0)="Ja",BB294-MAX(BC294:BD294),BB294-BC294),0)</f>
        <v>0</v>
      </c>
    </row>
    <row r="295" spans="1:57" x14ac:dyDescent="0.25">
      <c r="A295" s="320" t="str">
        <f>IF(AND(D295&lt;&gt;0,C295&lt;&gt;0,E295&lt;&gt;0),IF(B295&lt;&gt;0,CONCATENATE(B295,"-AGr",VLOOKUP(C295,Listen!$A$2:$D$45,4,FALSE),"-",D295,"-",E295,),CONCATENATE("AGr",VLOOKUP(C295,Listen!$A$2:$D$45,4,FALSE),"-",D295,"-",E295)),"keine vollständige ID")</f>
        <v>keine vollständige ID</v>
      </c>
      <c r="B295" s="301"/>
      <c r="C295" s="287"/>
      <c r="D295" s="34"/>
      <c r="E295" s="306"/>
      <c r="F295" s="116"/>
      <c r="G295" s="17"/>
      <c r="H295" s="17"/>
      <c r="I295" s="17"/>
      <c r="J295" s="17"/>
      <c r="K295" s="17"/>
      <c r="L295" s="17"/>
      <c r="M295" s="17"/>
      <c r="N295" s="17"/>
      <c r="O295" s="116"/>
      <c r="P295" s="117">
        <f>IF(D295&gt;A_Stammdaten!$B$12,0,SUM(G295,H295,J295,L295:M295)-SUM(I295,K295,N295:O295))</f>
        <v>0</v>
      </c>
      <c r="Q295" s="17"/>
      <c r="R295" s="17"/>
      <c r="S295" s="17"/>
      <c r="T295" s="17"/>
      <c r="U295" s="62">
        <f t="shared" si="86"/>
        <v>0</v>
      </c>
      <c r="V295" s="34"/>
      <c r="W295" s="34"/>
      <c r="X295" s="34"/>
      <c r="Y295" s="34"/>
      <c r="Z295" s="34"/>
      <c r="AA295" s="63" t="str">
        <f t="shared" si="87"/>
        <v>-</v>
      </c>
      <c r="AB295" s="63" t="str">
        <f t="shared" si="88"/>
        <v>-</v>
      </c>
      <c r="AC295" s="63">
        <f>IF(ISBLANK($C295),0,VLOOKUP($C295,Listen!$A$2:$C$45,2,FALSE))</f>
        <v>0</v>
      </c>
      <c r="AD295" s="63">
        <f>IF(ISBLANK($C295),0,VLOOKUP($C295,Listen!$A$2:$C$45,3,FALSE))</f>
        <v>0</v>
      </c>
      <c r="AE295" s="49">
        <f t="shared" si="89"/>
        <v>0</v>
      </c>
      <c r="AF295" s="49">
        <f t="shared" si="89"/>
        <v>0</v>
      </c>
      <c r="AG295" s="49">
        <f>IFERROR(IF(OR($V295&lt;&gt;"Ja",VLOOKUP($C295,Listen!$A$2:$F$45,5,0)="Nein",D295&lt;IF(C295="LNG Anbindungsanlagen gemäß separater Festlegung",2022,2023)),$AC295,$AA295),0)</f>
        <v>0</v>
      </c>
      <c r="AH295" s="49">
        <f>IFERROR(IF(OR($V295&lt;&gt;"Ja",VLOOKUP($C295,Listen!$A$2:$F$45,5,0)="Nein",D295&lt;IF(C295="LNG Anbindungsanlagen gemäß separater Festlegung",2022,2023)),$AC295,$AA295),0)</f>
        <v>0</v>
      </c>
      <c r="AI295" s="49">
        <f>IFERROR(IF(OR($W295&lt;&gt;"Ja",VLOOKUP($C295,Listen!$A$2:$F$45,6,0)="Nein"),$AC295,$AB295),0)</f>
        <v>0</v>
      </c>
      <c r="AJ295" s="49">
        <f>IFERROR(IF(OR($W295&lt;&gt;"Ja",VLOOKUP($C295,Listen!$A$2:$F$45,6,0)="Nein"),$AC295,$AB295),0)</f>
        <v>0</v>
      </c>
      <c r="AK295" s="49">
        <f>IFERROR(IF(OR($W295&lt;&gt;"Ja",VLOOKUP($C295,Listen!$A$2:$F$45,6,0)="Nein"),$AC295,$AB295),0)</f>
        <v>0</v>
      </c>
      <c r="AL295" s="51">
        <f t="shared" si="90"/>
        <v>0</v>
      </c>
      <c r="AM295" s="296">
        <f>IFERROR(IF(VLOOKUP($C295,Listen!$A$2:$F$45,6,0)="Ja",MAX(BC295:BD295),D_SAV!$BC295),0)</f>
        <v>0</v>
      </c>
      <c r="AN295" s="51">
        <f t="shared" si="91"/>
        <v>0</v>
      </c>
      <c r="AP295" s="304">
        <f t="shared" si="92"/>
        <v>0</v>
      </c>
      <c r="AQ295" s="304">
        <f t="shared" si="93"/>
        <v>0</v>
      </c>
      <c r="AR295" s="304">
        <f t="shared" si="94"/>
        <v>0</v>
      </c>
      <c r="AS295" s="304">
        <f t="shared" si="95"/>
        <v>0</v>
      </c>
      <c r="AT295" s="304">
        <f t="shared" si="96"/>
        <v>0</v>
      </c>
      <c r="AU295" s="304">
        <f t="shared" si="97"/>
        <v>0</v>
      </c>
      <c r="AV295" s="304">
        <f t="shared" si="98"/>
        <v>0</v>
      </c>
      <c r="AW295" s="304">
        <f t="shared" si="99"/>
        <v>0</v>
      </c>
      <c r="AX295" s="304">
        <f t="shared" si="100"/>
        <v>0</v>
      </c>
      <c r="AY295" s="304">
        <f t="shared" si="101"/>
        <v>0</v>
      </c>
      <c r="AZ295" s="304">
        <f t="shared" si="102"/>
        <v>0</v>
      </c>
      <c r="BA295" s="304">
        <f t="shared" si="103"/>
        <v>0</v>
      </c>
      <c r="BB295" s="304">
        <f t="shared" si="104"/>
        <v>0</v>
      </c>
      <c r="BC295" s="304">
        <f t="shared" si="105"/>
        <v>0</v>
      </c>
      <c r="BD295" s="304">
        <f t="shared" si="106"/>
        <v>0</v>
      </c>
      <c r="BE295" s="304">
        <f>IFERROR(IF(VLOOKUP($C295,Listen!$A$2:$F$45,6,0)="Ja",BB295-MAX(BC295:BD295),BB295-BC295),0)</f>
        <v>0</v>
      </c>
    </row>
    <row r="296" spans="1:57" x14ac:dyDescent="0.25">
      <c r="A296" s="320" t="str">
        <f>IF(AND(D296&lt;&gt;0,C296&lt;&gt;0,E296&lt;&gt;0),IF(B296&lt;&gt;0,CONCATENATE(B296,"-AGr",VLOOKUP(C296,Listen!$A$2:$D$45,4,FALSE),"-",D296,"-",E296,),CONCATENATE("AGr",VLOOKUP(C296,Listen!$A$2:$D$45,4,FALSE),"-",D296,"-",E296)),"keine vollständige ID")</f>
        <v>keine vollständige ID</v>
      </c>
      <c r="B296" s="301"/>
      <c r="C296" s="287"/>
      <c r="D296" s="34"/>
      <c r="E296" s="306"/>
      <c r="F296" s="116"/>
      <c r="G296" s="17"/>
      <c r="H296" s="17"/>
      <c r="I296" s="17"/>
      <c r="J296" s="17"/>
      <c r="K296" s="17"/>
      <c r="L296" s="17"/>
      <c r="M296" s="17"/>
      <c r="N296" s="17"/>
      <c r="O296" s="116"/>
      <c r="P296" s="117">
        <f>IF(D296&gt;A_Stammdaten!$B$12,0,SUM(G296,H296,J296,L296:M296)-SUM(I296,K296,N296:O296))</f>
        <v>0</v>
      </c>
      <c r="Q296" s="17"/>
      <c r="R296" s="17"/>
      <c r="S296" s="17"/>
      <c r="T296" s="17"/>
      <c r="U296" s="62">
        <f t="shared" si="86"/>
        <v>0</v>
      </c>
      <c r="V296" s="34"/>
      <c r="W296" s="34"/>
      <c r="X296" s="34"/>
      <c r="Y296" s="34"/>
      <c r="Z296" s="34"/>
      <c r="AA296" s="63" t="str">
        <f t="shared" si="87"/>
        <v>-</v>
      </c>
      <c r="AB296" s="63" t="str">
        <f t="shared" si="88"/>
        <v>-</v>
      </c>
      <c r="AC296" s="63">
        <f>IF(ISBLANK($C296),0,VLOOKUP($C296,Listen!$A$2:$C$45,2,FALSE))</f>
        <v>0</v>
      </c>
      <c r="AD296" s="63">
        <f>IF(ISBLANK($C296),0,VLOOKUP($C296,Listen!$A$2:$C$45,3,FALSE))</f>
        <v>0</v>
      </c>
      <c r="AE296" s="49">
        <f t="shared" si="89"/>
        <v>0</v>
      </c>
      <c r="AF296" s="49">
        <f t="shared" si="89"/>
        <v>0</v>
      </c>
      <c r="AG296" s="49">
        <f>IFERROR(IF(OR($V296&lt;&gt;"Ja",VLOOKUP($C296,Listen!$A$2:$F$45,5,0)="Nein",D296&lt;IF(C296="LNG Anbindungsanlagen gemäß separater Festlegung",2022,2023)),$AC296,$AA296),0)</f>
        <v>0</v>
      </c>
      <c r="AH296" s="49">
        <f>IFERROR(IF(OR($V296&lt;&gt;"Ja",VLOOKUP($C296,Listen!$A$2:$F$45,5,0)="Nein",D296&lt;IF(C296="LNG Anbindungsanlagen gemäß separater Festlegung",2022,2023)),$AC296,$AA296),0)</f>
        <v>0</v>
      </c>
      <c r="AI296" s="49">
        <f>IFERROR(IF(OR($W296&lt;&gt;"Ja",VLOOKUP($C296,Listen!$A$2:$F$45,6,0)="Nein"),$AC296,$AB296),0)</f>
        <v>0</v>
      </c>
      <c r="AJ296" s="49">
        <f>IFERROR(IF(OR($W296&lt;&gt;"Ja",VLOOKUP($C296,Listen!$A$2:$F$45,6,0)="Nein"),$AC296,$AB296),0)</f>
        <v>0</v>
      </c>
      <c r="AK296" s="49">
        <f>IFERROR(IF(OR($W296&lt;&gt;"Ja",VLOOKUP($C296,Listen!$A$2:$F$45,6,0)="Nein"),$AC296,$AB296),0)</f>
        <v>0</v>
      </c>
      <c r="AL296" s="51">
        <f t="shared" si="90"/>
        <v>0</v>
      </c>
      <c r="AM296" s="296">
        <f>IFERROR(IF(VLOOKUP($C296,Listen!$A$2:$F$45,6,0)="Ja",MAX(BC296:BD296),D_SAV!$BC296),0)</f>
        <v>0</v>
      </c>
      <c r="AN296" s="51">
        <f t="shared" si="91"/>
        <v>0</v>
      </c>
      <c r="AP296" s="304">
        <f t="shared" si="92"/>
        <v>0</v>
      </c>
      <c r="AQ296" s="304">
        <f t="shared" si="93"/>
        <v>0</v>
      </c>
      <c r="AR296" s="304">
        <f t="shared" si="94"/>
        <v>0</v>
      </c>
      <c r="AS296" s="304">
        <f t="shared" si="95"/>
        <v>0</v>
      </c>
      <c r="AT296" s="304">
        <f t="shared" si="96"/>
        <v>0</v>
      </c>
      <c r="AU296" s="304">
        <f t="shared" si="97"/>
        <v>0</v>
      </c>
      <c r="AV296" s="304">
        <f t="shared" si="98"/>
        <v>0</v>
      </c>
      <c r="AW296" s="304">
        <f t="shared" si="99"/>
        <v>0</v>
      </c>
      <c r="AX296" s="304">
        <f t="shared" si="100"/>
        <v>0</v>
      </c>
      <c r="AY296" s="304">
        <f t="shared" si="101"/>
        <v>0</v>
      </c>
      <c r="AZ296" s="304">
        <f t="shared" si="102"/>
        <v>0</v>
      </c>
      <c r="BA296" s="304">
        <f t="shared" si="103"/>
        <v>0</v>
      </c>
      <c r="BB296" s="304">
        <f t="shared" si="104"/>
        <v>0</v>
      </c>
      <c r="BC296" s="304">
        <f t="shared" si="105"/>
        <v>0</v>
      </c>
      <c r="BD296" s="304">
        <f t="shared" si="106"/>
        <v>0</v>
      </c>
      <c r="BE296" s="304">
        <f>IFERROR(IF(VLOOKUP($C296,Listen!$A$2:$F$45,6,0)="Ja",BB296-MAX(BC296:BD296),BB296-BC296),0)</f>
        <v>0</v>
      </c>
    </row>
    <row r="297" spans="1:57" x14ac:dyDescent="0.25">
      <c r="A297" s="320" t="str">
        <f>IF(AND(D297&lt;&gt;0,C297&lt;&gt;0,E297&lt;&gt;0),IF(B297&lt;&gt;0,CONCATENATE(B297,"-AGr",VLOOKUP(C297,Listen!$A$2:$D$45,4,FALSE),"-",D297,"-",E297,),CONCATENATE("AGr",VLOOKUP(C297,Listen!$A$2:$D$45,4,FALSE),"-",D297,"-",E297)),"keine vollständige ID")</f>
        <v>keine vollständige ID</v>
      </c>
      <c r="B297" s="301"/>
      <c r="C297" s="287"/>
      <c r="D297" s="34"/>
      <c r="E297" s="306"/>
      <c r="F297" s="116"/>
      <c r="G297" s="17"/>
      <c r="H297" s="17"/>
      <c r="I297" s="17"/>
      <c r="J297" s="17"/>
      <c r="K297" s="17"/>
      <c r="L297" s="17"/>
      <c r="M297" s="17"/>
      <c r="N297" s="17"/>
      <c r="O297" s="116"/>
      <c r="P297" s="117">
        <f>IF(D297&gt;A_Stammdaten!$B$12,0,SUM(G297,H297,J297,L297:M297)-SUM(I297,K297,N297:O297))</f>
        <v>0</v>
      </c>
      <c r="Q297" s="17"/>
      <c r="R297" s="17"/>
      <c r="S297" s="17"/>
      <c r="T297" s="17"/>
      <c r="U297" s="62">
        <f t="shared" si="86"/>
        <v>0</v>
      </c>
      <c r="V297" s="34"/>
      <c r="W297" s="34"/>
      <c r="X297" s="34"/>
      <c r="Y297" s="34"/>
      <c r="Z297" s="34"/>
      <c r="AA297" s="63" t="str">
        <f t="shared" si="87"/>
        <v>-</v>
      </c>
      <c r="AB297" s="63" t="str">
        <f t="shared" si="88"/>
        <v>-</v>
      </c>
      <c r="AC297" s="63">
        <f>IF(ISBLANK($C297),0,VLOOKUP($C297,Listen!$A$2:$C$45,2,FALSE))</f>
        <v>0</v>
      </c>
      <c r="AD297" s="63">
        <f>IF(ISBLANK($C297),0,VLOOKUP($C297,Listen!$A$2:$C$45,3,FALSE))</f>
        <v>0</v>
      </c>
      <c r="AE297" s="49">
        <f t="shared" si="89"/>
        <v>0</v>
      </c>
      <c r="AF297" s="49">
        <f t="shared" si="89"/>
        <v>0</v>
      </c>
      <c r="AG297" s="49">
        <f>IFERROR(IF(OR($V297&lt;&gt;"Ja",VLOOKUP($C297,Listen!$A$2:$F$45,5,0)="Nein",D297&lt;IF(C297="LNG Anbindungsanlagen gemäß separater Festlegung",2022,2023)),$AC297,$AA297),0)</f>
        <v>0</v>
      </c>
      <c r="AH297" s="49">
        <f>IFERROR(IF(OR($V297&lt;&gt;"Ja",VLOOKUP($C297,Listen!$A$2:$F$45,5,0)="Nein",D297&lt;IF(C297="LNG Anbindungsanlagen gemäß separater Festlegung",2022,2023)),$AC297,$AA297),0)</f>
        <v>0</v>
      </c>
      <c r="AI297" s="49">
        <f>IFERROR(IF(OR($W297&lt;&gt;"Ja",VLOOKUP($C297,Listen!$A$2:$F$45,6,0)="Nein"),$AC297,$AB297),0)</f>
        <v>0</v>
      </c>
      <c r="AJ297" s="49">
        <f>IFERROR(IF(OR($W297&lt;&gt;"Ja",VLOOKUP($C297,Listen!$A$2:$F$45,6,0)="Nein"),$AC297,$AB297),0)</f>
        <v>0</v>
      </c>
      <c r="AK297" s="49">
        <f>IFERROR(IF(OR($W297&lt;&gt;"Ja",VLOOKUP($C297,Listen!$A$2:$F$45,6,0)="Nein"),$AC297,$AB297),0)</f>
        <v>0</v>
      </c>
      <c r="AL297" s="51">
        <f t="shared" si="90"/>
        <v>0</v>
      </c>
      <c r="AM297" s="296">
        <f>IFERROR(IF(VLOOKUP($C297,Listen!$A$2:$F$45,6,0)="Ja",MAX(BC297:BD297),D_SAV!$BC297),0)</f>
        <v>0</v>
      </c>
      <c r="AN297" s="51">
        <f t="shared" si="91"/>
        <v>0</v>
      </c>
      <c r="AP297" s="304">
        <f t="shared" si="92"/>
        <v>0</v>
      </c>
      <c r="AQ297" s="304">
        <f t="shared" si="93"/>
        <v>0</v>
      </c>
      <c r="AR297" s="304">
        <f t="shared" si="94"/>
        <v>0</v>
      </c>
      <c r="AS297" s="304">
        <f t="shared" si="95"/>
        <v>0</v>
      </c>
      <c r="AT297" s="304">
        <f t="shared" si="96"/>
        <v>0</v>
      </c>
      <c r="AU297" s="304">
        <f t="shared" si="97"/>
        <v>0</v>
      </c>
      <c r="AV297" s="304">
        <f t="shared" si="98"/>
        <v>0</v>
      </c>
      <c r="AW297" s="304">
        <f t="shared" si="99"/>
        <v>0</v>
      </c>
      <c r="AX297" s="304">
        <f t="shared" si="100"/>
        <v>0</v>
      </c>
      <c r="AY297" s="304">
        <f t="shared" si="101"/>
        <v>0</v>
      </c>
      <c r="AZ297" s="304">
        <f t="shared" si="102"/>
        <v>0</v>
      </c>
      <c r="BA297" s="304">
        <f t="shared" si="103"/>
        <v>0</v>
      </c>
      <c r="BB297" s="304">
        <f t="shared" si="104"/>
        <v>0</v>
      </c>
      <c r="BC297" s="304">
        <f t="shared" si="105"/>
        <v>0</v>
      </c>
      <c r="BD297" s="304">
        <f t="shared" si="106"/>
        <v>0</v>
      </c>
      <c r="BE297" s="304">
        <f>IFERROR(IF(VLOOKUP($C297,Listen!$A$2:$F$45,6,0)="Ja",BB297-MAX(BC297:BD297),BB297-BC297),0)</f>
        <v>0</v>
      </c>
    </row>
    <row r="298" spans="1:57" x14ac:dyDescent="0.25">
      <c r="A298" s="320" t="str">
        <f>IF(AND(D298&lt;&gt;0,C298&lt;&gt;0,E298&lt;&gt;0),IF(B298&lt;&gt;0,CONCATENATE(B298,"-AGr",VLOOKUP(C298,Listen!$A$2:$D$45,4,FALSE),"-",D298,"-",E298,),CONCATENATE("AGr",VLOOKUP(C298,Listen!$A$2:$D$45,4,FALSE),"-",D298,"-",E298)),"keine vollständige ID")</f>
        <v>keine vollständige ID</v>
      </c>
      <c r="B298" s="301"/>
      <c r="C298" s="287"/>
      <c r="D298" s="34"/>
      <c r="E298" s="306"/>
      <c r="F298" s="116"/>
      <c r="G298" s="17"/>
      <c r="H298" s="17"/>
      <c r="I298" s="17"/>
      <c r="J298" s="17"/>
      <c r="K298" s="17"/>
      <c r="L298" s="17"/>
      <c r="M298" s="17"/>
      <c r="N298" s="17"/>
      <c r="O298" s="116"/>
      <c r="P298" s="117">
        <f>IF(D298&gt;A_Stammdaten!$B$12,0,SUM(G298,H298,J298,L298:M298)-SUM(I298,K298,N298:O298))</f>
        <v>0</v>
      </c>
      <c r="Q298" s="17"/>
      <c r="R298" s="17"/>
      <c r="S298" s="17"/>
      <c r="T298" s="17"/>
      <c r="U298" s="62">
        <f t="shared" si="86"/>
        <v>0</v>
      </c>
      <c r="V298" s="34"/>
      <c r="W298" s="34"/>
      <c r="X298" s="34"/>
      <c r="Y298" s="34"/>
      <c r="Z298" s="34"/>
      <c r="AA298" s="63" t="str">
        <f t="shared" si="87"/>
        <v>-</v>
      </c>
      <c r="AB298" s="63" t="str">
        <f t="shared" si="88"/>
        <v>-</v>
      </c>
      <c r="AC298" s="63">
        <f>IF(ISBLANK($C298),0,VLOOKUP($C298,Listen!$A$2:$C$45,2,FALSE))</f>
        <v>0</v>
      </c>
      <c r="AD298" s="63">
        <f>IF(ISBLANK($C298),0,VLOOKUP($C298,Listen!$A$2:$C$45,3,FALSE))</f>
        <v>0</v>
      </c>
      <c r="AE298" s="49">
        <f t="shared" si="89"/>
        <v>0</v>
      </c>
      <c r="AF298" s="49">
        <f t="shared" si="89"/>
        <v>0</v>
      </c>
      <c r="AG298" s="49">
        <f>IFERROR(IF(OR($V298&lt;&gt;"Ja",VLOOKUP($C298,Listen!$A$2:$F$45,5,0)="Nein",D298&lt;IF(C298="LNG Anbindungsanlagen gemäß separater Festlegung",2022,2023)),$AC298,$AA298),0)</f>
        <v>0</v>
      </c>
      <c r="AH298" s="49">
        <f>IFERROR(IF(OR($V298&lt;&gt;"Ja",VLOOKUP($C298,Listen!$A$2:$F$45,5,0)="Nein",D298&lt;IF(C298="LNG Anbindungsanlagen gemäß separater Festlegung",2022,2023)),$AC298,$AA298),0)</f>
        <v>0</v>
      </c>
      <c r="AI298" s="49">
        <f>IFERROR(IF(OR($W298&lt;&gt;"Ja",VLOOKUP($C298,Listen!$A$2:$F$45,6,0)="Nein"),$AC298,$AB298),0)</f>
        <v>0</v>
      </c>
      <c r="AJ298" s="49">
        <f>IFERROR(IF(OR($W298&lt;&gt;"Ja",VLOOKUP($C298,Listen!$A$2:$F$45,6,0)="Nein"),$AC298,$AB298),0)</f>
        <v>0</v>
      </c>
      <c r="AK298" s="49">
        <f>IFERROR(IF(OR($W298&lt;&gt;"Ja",VLOOKUP($C298,Listen!$A$2:$F$45,6,0)="Nein"),$AC298,$AB298),0)</f>
        <v>0</v>
      </c>
      <c r="AL298" s="51">
        <f t="shared" si="90"/>
        <v>0</v>
      </c>
      <c r="AM298" s="296">
        <f>IFERROR(IF(VLOOKUP($C298,Listen!$A$2:$F$45,6,0)="Ja",MAX(BC298:BD298),D_SAV!$BC298),0)</f>
        <v>0</v>
      </c>
      <c r="AN298" s="51">
        <f t="shared" si="91"/>
        <v>0</v>
      </c>
      <c r="AP298" s="304">
        <f t="shared" si="92"/>
        <v>0</v>
      </c>
      <c r="AQ298" s="304">
        <f t="shared" si="93"/>
        <v>0</v>
      </c>
      <c r="AR298" s="304">
        <f t="shared" si="94"/>
        <v>0</v>
      </c>
      <c r="AS298" s="304">
        <f t="shared" si="95"/>
        <v>0</v>
      </c>
      <c r="AT298" s="304">
        <f t="shared" si="96"/>
        <v>0</v>
      </c>
      <c r="AU298" s="304">
        <f t="shared" si="97"/>
        <v>0</v>
      </c>
      <c r="AV298" s="304">
        <f t="shared" si="98"/>
        <v>0</v>
      </c>
      <c r="AW298" s="304">
        <f t="shared" si="99"/>
        <v>0</v>
      </c>
      <c r="AX298" s="304">
        <f t="shared" si="100"/>
        <v>0</v>
      </c>
      <c r="AY298" s="304">
        <f t="shared" si="101"/>
        <v>0</v>
      </c>
      <c r="AZ298" s="304">
        <f t="shared" si="102"/>
        <v>0</v>
      </c>
      <c r="BA298" s="304">
        <f t="shared" si="103"/>
        <v>0</v>
      </c>
      <c r="BB298" s="304">
        <f t="shared" si="104"/>
        <v>0</v>
      </c>
      <c r="BC298" s="304">
        <f t="shared" si="105"/>
        <v>0</v>
      </c>
      <c r="BD298" s="304">
        <f t="shared" si="106"/>
        <v>0</v>
      </c>
      <c r="BE298" s="304">
        <f>IFERROR(IF(VLOOKUP($C298,Listen!$A$2:$F$45,6,0)="Ja",BB298-MAX(BC298:BD298),BB298-BC298),0)</f>
        <v>0</v>
      </c>
    </row>
    <row r="299" spans="1:57" x14ac:dyDescent="0.25">
      <c r="A299" s="320" t="str">
        <f>IF(AND(D299&lt;&gt;0,C299&lt;&gt;0,E299&lt;&gt;0),IF(B299&lt;&gt;0,CONCATENATE(B299,"-AGr",VLOOKUP(C299,Listen!$A$2:$D$45,4,FALSE),"-",D299,"-",E299,),CONCATENATE("AGr",VLOOKUP(C299,Listen!$A$2:$D$45,4,FALSE),"-",D299,"-",E299)),"keine vollständige ID")</f>
        <v>keine vollständige ID</v>
      </c>
      <c r="B299" s="301"/>
      <c r="C299" s="287"/>
      <c r="D299" s="34"/>
      <c r="E299" s="306"/>
      <c r="F299" s="116"/>
      <c r="G299" s="17"/>
      <c r="H299" s="17"/>
      <c r="I299" s="17"/>
      <c r="J299" s="17"/>
      <c r="K299" s="17"/>
      <c r="L299" s="17"/>
      <c r="M299" s="17"/>
      <c r="N299" s="17"/>
      <c r="O299" s="116"/>
      <c r="P299" s="117">
        <f>IF(D299&gt;A_Stammdaten!$B$12,0,SUM(G299,H299,J299,L299:M299)-SUM(I299,K299,N299:O299))</f>
        <v>0</v>
      </c>
      <c r="Q299" s="17"/>
      <c r="R299" s="17"/>
      <c r="S299" s="17"/>
      <c r="T299" s="17"/>
      <c r="U299" s="62">
        <f t="shared" si="86"/>
        <v>0</v>
      </c>
      <c r="V299" s="34"/>
      <c r="W299" s="34"/>
      <c r="X299" s="34"/>
      <c r="Y299" s="34"/>
      <c r="Z299" s="34"/>
      <c r="AA299" s="63" t="str">
        <f t="shared" si="87"/>
        <v>-</v>
      </c>
      <c r="AB299" s="63" t="str">
        <f t="shared" si="88"/>
        <v>-</v>
      </c>
      <c r="AC299" s="63">
        <f>IF(ISBLANK($C299),0,VLOOKUP($C299,Listen!$A$2:$C$45,2,FALSE))</f>
        <v>0</v>
      </c>
      <c r="AD299" s="63">
        <f>IF(ISBLANK($C299),0,VLOOKUP($C299,Listen!$A$2:$C$45,3,FALSE))</f>
        <v>0</v>
      </c>
      <c r="AE299" s="49">
        <f t="shared" si="89"/>
        <v>0</v>
      </c>
      <c r="AF299" s="49">
        <f t="shared" si="89"/>
        <v>0</v>
      </c>
      <c r="AG299" s="49">
        <f>IFERROR(IF(OR($V299&lt;&gt;"Ja",VLOOKUP($C299,Listen!$A$2:$F$45,5,0)="Nein",D299&lt;IF(C299="LNG Anbindungsanlagen gemäß separater Festlegung",2022,2023)),$AC299,$AA299),0)</f>
        <v>0</v>
      </c>
      <c r="AH299" s="49">
        <f>IFERROR(IF(OR($V299&lt;&gt;"Ja",VLOOKUP($C299,Listen!$A$2:$F$45,5,0)="Nein",D299&lt;IF(C299="LNG Anbindungsanlagen gemäß separater Festlegung",2022,2023)),$AC299,$AA299),0)</f>
        <v>0</v>
      </c>
      <c r="AI299" s="49">
        <f>IFERROR(IF(OR($W299&lt;&gt;"Ja",VLOOKUP($C299,Listen!$A$2:$F$45,6,0)="Nein"),$AC299,$AB299),0)</f>
        <v>0</v>
      </c>
      <c r="AJ299" s="49">
        <f>IFERROR(IF(OR($W299&lt;&gt;"Ja",VLOOKUP($C299,Listen!$A$2:$F$45,6,0)="Nein"),$AC299,$AB299),0)</f>
        <v>0</v>
      </c>
      <c r="AK299" s="49">
        <f>IFERROR(IF(OR($W299&lt;&gt;"Ja",VLOOKUP($C299,Listen!$A$2:$F$45,6,0)="Nein"),$AC299,$AB299),0)</f>
        <v>0</v>
      </c>
      <c r="AL299" s="51">
        <f t="shared" si="90"/>
        <v>0</v>
      </c>
      <c r="AM299" s="296">
        <f>IFERROR(IF(VLOOKUP($C299,Listen!$A$2:$F$45,6,0)="Ja",MAX(BC299:BD299),D_SAV!$BC299),0)</f>
        <v>0</v>
      </c>
      <c r="AN299" s="51">
        <f t="shared" si="91"/>
        <v>0</v>
      </c>
      <c r="AP299" s="304">
        <f t="shared" si="92"/>
        <v>0</v>
      </c>
      <c r="AQ299" s="304">
        <f t="shared" si="93"/>
        <v>0</v>
      </c>
      <c r="AR299" s="304">
        <f t="shared" si="94"/>
        <v>0</v>
      </c>
      <c r="AS299" s="304">
        <f t="shared" si="95"/>
        <v>0</v>
      </c>
      <c r="AT299" s="304">
        <f t="shared" si="96"/>
        <v>0</v>
      </c>
      <c r="AU299" s="304">
        <f t="shared" si="97"/>
        <v>0</v>
      </c>
      <c r="AV299" s="304">
        <f t="shared" si="98"/>
        <v>0</v>
      </c>
      <c r="AW299" s="304">
        <f t="shared" si="99"/>
        <v>0</v>
      </c>
      <c r="AX299" s="304">
        <f t="shared" si="100"/>
        <v>0</v>
      </c>
      <c r="AY299" s="304">
        <f t="shared" si="101"/>
        <v>0</v>
      </c>
      <c r="AZ299" s="304">
        <f t="shared" si="102"/>
        <v>0</v>
      </c>
      <c r="BA299" s="304">
        <f t="shared" si="103"/>
        <v>0</v>
      </c>
      <c r="BB299" s="304">
        <f t="shared" si="104"/>
        <v>0</v>
      </c>
      <c r="BC299" s="304">
        <f t="shared" si="105"/>
        <v>0</v>
      </c>
      <c r="BD299" s="304">
        <f t="shared" si="106"/>
        <v>0</v>
      </c>
      <c r="BE299" s="304">
        <f>IFERROR(IF(VLOOKUP($C299,Listen!$A$2:$F$45,6,0)="Ja",BB299-MAX(BC299:BD299),BB299-BC299),0)</f>
        <v>0</v>
      </c>
    </row>
    <row r="300" spans="1:57" x14ac:dyDescent="0.25">
      <c r="A300" s="320" t="str">
        <f>IF(AND(D300&lt;&gt;0,C300&lt;&gt;0,E300&lt;&gt;0),IF(B300&lt;&gt;0,CONCATENATE(B300,"-AGr",VLOOKUP(C300,Listen!$A$2:$D$45,4,FALSE),"-",D300,"-",E300,),CONCATENATE("AGr",VLOOKUP(C300,Listen!$A$2:$D$45,4,FALSE),"-",D300,"-",E300)),"keine vollständige ID")</f>
        <v>keine vollständige ID</v>
      </c>
      <c r="B300" s="301"/>
      <c r="C300" s="287"/>
      <c r="D300" s="34"/>
      <c r="E300" s="306"/>
      <c r="F300" s="116"/>
      <c r="G300" s="17"/>
      <c r="H300" s="17"/>
      <c r="I300" s="17"/>
      <c r="J300" s="17"/>
      <c r="K300" s="17"/>
      <c r="L300" s="17"/>
      <c r="M300" s="17"/>
      <c r="N300" s="17"/>
      <c r="O300" s="116"/>
      <c r="P300" s="117">
        <f>IF(D300&gt;A_Stammdaten!$B$12,0,SUM(G300,H300,J300,L300:M300)-SUM(I300,K300,N300:O300))</f>
        <v>0</v>
      </c>
      <c r="Q300" s="17"/>
      <c r="R300" s="17"/>
      <c r="S300" s="17"/>
      <c r="T300" s="17"/>
      <c r="U300" s="62">
        <f t="shared" si="86"/>
        <v>0</v>
      </c>
      <c r="V300" s="34"/>
      <c r="W300" s="34"/>
      <c r="X300" s="34"/>
      <c r="Y300" s="34"/>
      <c r="Z300" s="34"/>
      <c r="AA300" s="63" t="str">
        <f t="shared" si="87"/>
        <v>-</v>
      </c>
      <c r="AB300" s="63" t="str">
        <f t="shared" si="88"/>
        <v>-</v>
      </c>
      <c r="AC300" s="63">
        <f>IF(ISBLANK($C300),0,VLOOKUP($C300,Listen!$A$2:$C$45,2,FALSE))</f>
        <v>0</v>
      </c>
      <c r="AD300" s="63">
        <f>IF(ISBLANK($C300),0,VLOOKUP($C300,Listen!$A$2:$C$45,3,FALSE))</f>
        <v>0</v>
      </c>
      <c r="AE300" s="49">
        <f t="shared" si="89"/>
        <v>0</v>
      </c>
      <c r="AF300" s="49">
        <f t="shared" si="89"/>
        <v>0</v>
      </c>
      <c r="AG300" s="49">
        <f>IFERROR(IF(OR($V300&lt;&gt;"Ja",VLOOKUP($C300,Listen!$A$2:$F$45,5,0)="Nein",D300&lt;IF(C300="LNG Anbindungsanlagen gemäß separater Festlegung",2022,2023)),$AC300,$AA300),0)</f>
        <v>0</v>
      </c>
      <c r="AH300" s="49">
        <f>IFERROR(IF(OR($V300&lt;&gt;"Ja",VLOOKUP($C300,Listen!$A$2:$F$45,5,0)="Nein",D300&lt;IF(C300="LNG Anbindungsanlagen gemäß separater Festlegung",2022,2023)),$AC300,$AA300),0)</f>
        <v>0</v>
      </c>
      <c r="AI300" s="49">
        <f>IFERROR(IF(OR($W300&lt;&gt;"Ja",VLOOKUP($C300,Listen!$A$2:$F$45,6,0)="Nein"),$AC300,$AB300),0)</f>
        <v>0</v>
      </c>
      <c r="AJ300" s="49">
        <f>IFERROR(IF(OR($W300&lt;&gt;"Ja",VLOOKUP($C300,Listen!$A$2:$F$45,6,0)="Nein"),$AC300,$AB300),0)</f>
        <v>0</v>
      </c>
      <c r="AK300" s="49">
        <f>IFERROR(IF(OR($W300&lt;&gt;"Ja",VLOOKUP($C300,Listen!$A$2:$F$45,6,0)="Nein"),$AC300,$AB300),0)</f>
        <v>0</v>
      </c>
      <c r="AL300" s="51">
        <f t="shared" si="90"/>
        <v>0</v>
      </c>
      <c r="AM300" s="296">
        <f>IFERROR(IF(VLOOKUP($C300,Listen!$A$2:$F$45,6,0)="Ja",MAX(BC300:BD300),D_SAV!$BC300),0)</f>
        <v>0</v>
      </c>
      <c r="AN300" s="51">
        <f t="shared" si="91"/>
        <v>0</v>
      </c>
      <c r="AP300" s="304">
        <f t="shared" si="92"/>
        <v>0</v>
      </c>
      <c r="AQ300" s="304">
        <f t="shared" si="93"/>
        <v>0</v>
      </c>
      <c r="AR300" s="304">
        <f t="shared" si="94"/>
        <v>0</v>
      </c>
      <c r="AS300" s="304">
        <f t="shared" si="95"/>
        <v>0</v>
      </c>
      <c r="AT300" s="304">
        <f t="shared" si="96"/>
        <v>0</v>
      </c>
      <c r="AU300" s="304">
        <f t="shared" si="97"/>
        <v>0</v>
      </c>
      <c r="AV300" s="304">
        <f t="shared" si="98"/>
        <v>0</v>
      </c>
      <c r="AW300" s="304">
        <f t="shared" si="99"/>
        <v>0</v>
      </c>
      <c r="AX300" s="304">
        <f t="shared" si="100"/>
        <v>0</v>
      </c>
      <c r="AY300" s="304">
        <f t="shared" si="101"/>
        <v>0</v>
      </c>
      <c r="AZ300" s="304">
        <f t="shared" si="102"/>
        <v>0</v>
      </c>
      <c r="BA300" s="304">
        <f t="shared" si="103"/>
        <v>0</v>
      </c>
      <c r="BB300" s="304">
        <f t="shared" si="104"/>
        <v>0</v>
      </c>
      <c r="BC300" s="304">
        <f t="shared" si="105"/>
        <v>0</v>
      </c>
      <c r="BD300" s="304">
        <f t="shared" si="106"/>
        <v>0</v>
      </c>
      <c r="BE300" s="304">
        <f>IFERROR(IF(VLOOKUP($C300,Listen!$A$2:$F$45,6,0)="Ja",BB300-MAX(BC300:BD300),BB300-BC300),0)</f>
        <v>0</v>
      </c>
    </row>
    <row r="301" spans="1:57" x14ac:dyDescent="0.25">
      <c r="A301" s="320" t="str">
        <f>IF(AND(D301&lt;&gt;0,C301&lt;&gt;0,E301&lt;&gt;0),IF(B301&lt;&gt;0,CONCATENATE(B301,"-AGr",VLOOKUP(C301,Listen!$A$2:$D$45,4,FALSE),"-",D301,"-",E301,),CONCATENATE("AGr",VLOOKUP(C301,Listen!$A$2:$D$45,4,FALSE),"-",D301,"-",E301)),"keine vollständige ID")</f>
        <v>keine vollständige ID</v>
      </c>
      <c r="B301" s="301"/>
      <c r="C301" s="287"/>
      <c r="D301" s="34"/>
      <c r="E301" s="306"/>
      <c r="F301" s="116"/>
      <c r="G301" s="17"/>
      <c r="H301" s="17"/>
      <c r="I301" s="17"/>
      <c r="J301" s="17"/>
      <c r="K301" s="17"/>
      <c r="L301" s="17"/>
      <c r="M301" s="17"/>
      <c r="N301" s="17"/>
      <c r="O301" s="116"/>
      <c r="P301" s="117">
        <f>IF(D301&gt;A_Stammdaten!$B$12,0,SUM(G301,H301,J301,L301:M301)-SUM(I301,K301,N301:O301))</f>
        <v>0</v>
      </c>
      <c r="Q301" s="17"/>
      <c r="R301" s="17"/>
      <c r="S301" s="17"/>
      <c r="T301" s="17"/>
      <c r="U301" s="62">
        <f t="shared" si="86"/>
        <v>0</v>
      </c>
      <c r="V301" s="34"/>
      <c r="W301" s="34"/>
      <c r="X301" s="34"/>
      <c r="Y301" s="34"/>
      <c r="Z301" s="34"/>
      <c r="AA301" s="63" t="str">
        <f t="shared" si="87"/>
        <v>-</v>
      </c>
      <c r="AB301" s="63" t="str">
        <f t="shared" si="88"/>
        <v>-</v>
      </c>
      <c r="AC301" s="63">
        <f>IF(ISBLANK($C301),0,VLOOKUP($C301,Listen!$A$2:$C$45,2,FALSE))</f>
        <v>0</v>
      </c>
      <c r="AD301" s="63">
        <f>IF(ISBLANK($C301),0,VLOOKUP($C301,Listen!$A$2:$C$45,3,FALSE))</f>
        <v>0</v>
      </c>
      <c r="AE301" s="49">
        <f t="shared" si="89"/>
        <v>0</v>
      </c>
      <c r="AF301" s="49">
        <f t="shared" si="89"/>
        <v>0</v>
      </c>
      <c r="AG301" s="49">
        <f>IFERROR(IF(OR($V301&lt;&gt;"Ja",VLOOKUP($C301,Listen!$A$2:$F$45,5,0)="Nein",D301&lt;IF(C301="LNG Anbindungsanlagen gemäß separater Festlegung",2022,2023)),$AC301,$AA301),0)</f>
        <v>0</v>
      </c>
      <c r="AH301" s="49">
        <f>IFERROR(IF(OR($V301&lt;&gt;"Ja",VLOOKUP($C301,Listen!$A$2:$F$45,5,0)="Nein",D301&lt;IF(C301="LNG Anbindungsanlagen gemäß separater Festlegung",2022,2023)),$AC301,$AA301),0)</f>
        <v>0</v>
      </c>
      <c r="AI301" s="49">
        <f>IFERROR(IF(OR($W301&lt;&gt;"Ja",VLOOKUP($C301,Listen!$A$2:$F$45,6,0)="Nein"),$AC301,$AB301),0)</f>
        <v>0</v>
      </c>
      <c r="AJ301" s="49">
        <f>IFERROR(IF(OR($W301&lt;&gt;"Ja",VLOOKUP($C301,Listen!$A$2:$F$45,6,0)="Nein"),$AC301,$AB301),0)</f>
        <v>0</v>
      </c>
      <c r="AK301" s="49">
        <f>IFERROR(IF(OR($W301&lt;&gt;"Ja",VLOOKUP($C301,Listen!$A$2:$F$45,6,0)="Nein"),$AC301,$AB301),0)</f>
        <v>0</v>
      </c>
      <c r="AL301" s="51">
        <f t="shared" si="90"/>
        <v>0</v>
      </c>
      <c r="AM301" s="296">
        <f>IFERROR(IF(VLOOKUP($C301,Listen!$A$2:$F$45,6,0)="Ja",MAX(BC301:BD301),D_SAV!$BC301),0)</f>
        <v>0</v>
      </c>
      <c r="AN301" s="51">
        <f t="shared" si="91"/>
        <v>0</v>
      </c>
      <c r="AP301" s="304">
        <f t="shared" si="92"/>
        <v>0</v>
      </c>
      <c r="AQ301" s="304">
        <f t="shared" si="93"/>
        <v>0</v>
      </c>
      <c r="AR301" s="304">
        <f t="shared" si="94"/>
        <v>0</v>
      </c>
      <c r="AS301" s="304">
        <f t="shared" si="95"/>
        <v>0</v>
      </c>
      <c r="AT301" s="304">
        <f t="shared" si="96"/>
        <v>0</v>
      </c>
      <c r="AU301" s="304">
        <f t="shared" si="97"/>
        <v>0</v>
      </c>
      <c r="AV301" s="304">
        <f t="shared" si="98"/>
        <v>0</v>
      </c>
      <c r="AW301" s="304">
        <f t="shared" si="99"/>
        <v>0</v>
      </c>
      <c r="AX301" s="304">
        <f t="shared" si="100"/>
        <v>0</v>
      </c>
      <c r="AY301" s="304">
        <f t="shared" si="101"/>
        <v>0</v>
      </c>
      <c r="AZ301" s="304">
        <f t="shared" si="102"/>
        <v>0</v>
      </c>
      <c r="BA301" s="304">
        <f t="shared" si="103"/>
        <v>0</v>
      </c>
      <c r="BB301" s="304">
        <f t="shared" si="104"/>
        <v>0</v>
      </c>
      <c r="BC301" s="304">
        <f t="shared" si="105"/>
        <v>0</v>
      </c>
      <c r="BD301" s="304">
        <f t="shared" si="106"/>
        <v>0</v>
      </c>
      <c r="BE301" s="304">
        <f>IFERROR(IF(VLOOKUP($C301,Listen!$A$2:$F$45,6,0)="Ja",BB301-MAX(BC301:BD301),BB301-BC301),0)</f>
        <v>0</v>
      </c>
    </row>
    <row r="302" spans="1:57" x14ac:dyDescent="0.25">
      <c r="A302" s="320" t="str">
        <f>IF(AND(D302&lt;&gt;0,C302&lt;&gt;0,E302&lt;&gt;0),IF(B302&lt;&gt;0,CONCATENATE(B302,"-AGr",VLOOKUP(C302,Listen!$A$2:$D$45,4,FALSE),"-",D302,"-",E302,),CONCATENATE("AGr",VLOOKUP(C302,Listen!$A$2:$D$45,4,FALSE),"-",D302,"-",E302)),"keine vollständige ID")</f>
        <v>keine vollständige ID</v>
      </c>
      <c r="B302" s="301"/>
      <c r="C302" s="287"/>
      <c r="D302" s="34"/>
      <c r="E302" s="306"/>
      <c r="F302" s="116"/>
      <c r="G302" s="17"/>
      <c r="H302" s="17"/>
      <c r="I302" s="17"/>
      <c r="J302" s="17"/>
      <c r="K302" s="17"/>
      <c r="L302" s="17"/>
      <c r="M302" s="17"/>
      <c r="N302" s="17"/>
      <c r="O302" s="116"/>
      <c r="P302" s="117">
        <f>IF(D302&gt;A_Stammdaten!$B$12,0,SUM(G302,H302,J302,L302:M302)-SUM(I302,K302,N302:O302))</f>
        <v>0</v>
      </c>
      <c r="Q302" s="17"/>
      <c r="R302" s="17"/>
      <c r="S302" s="17"/>
      <c r="T302" s="17"/>
      <c r="U302" s="62">
        <f t="shared" si="86"/>
        <v>0</v>
      </c>
      <c r="V302" s="34"/>
      <c r="W302" s="34"/>
      <c r="X302" s="34"/>
      <c r="Y302" s="34"/>
      <c r="Z302" s="34"/>
      <c r="AA302" s="63" t="str">
        <f t="shared" si="87"/>
        <v>-</v>
      </c>
      <c r="AB302" s="63" t="str">
        <f t="shared" si="88"/>
        <v>-</v>
      </c>
      <c r="AC302" s="63">
        <f>IF(ISBLANK($C302),0,VLOOKUP($C302,Listen!$A$2:$C$45,2,FALSE))</f>
        <v>0</v>
      </c>
      <c r="AD302" s="63">
        <f>IF(ISBLANK($C302),0,VLOOKUP($C302,Listen!$A$2:$C$45,3,FALSE))</f>
        <v>0</v>
      </c>
      <c r="AE302" s="49">
        <f t="shared" si="89"/>
        <v>0</v>
      </c>
      <c r="AF302" s="49">
        <f t="shared" si="89"/>
        <v>0</v>
      </c>
      <c r="AG302" s="49">
        <f>IFERROR(IF(OR($V302&lt;&gt;"Ja",VLOOKUP($C302,Listen!$A$2:$F$45,5,0)="Nein",D302&lt;IF(C302="LNG Anbindungsanlagen gemäß separater Festlegung",2022,2023)),$AC302,$AA302),0)</f>
        <v>0</v>
      </c>
      <c r="AH302" s="49">
        <f>IFERROR(IF(OR($V302&lt;&gt;"Ja",VLOOKUP($C302,Listen!$A$2:$F$45,5,0)="Nein",D302&lt;IF(C302="LNG Anbindungsanlagen gemäß separater Festlegung",2022,2023)),$AC302,$AA302),0)</f>
        <v>0</v>
      </c>
      <c r="AI302" s="49">
        <f>IFERROR(IF(OR($W302&lt;&gt;"Ja",VLOOKUP($C302,Listen!$A$2:$F$45,6,0)="Nein"),$AC302,$AB302),0)</f>
        <v>0</v>
      </c>
      <c r="AJ302" s="49">
        <f>IFERROR(IF(OR($W302&lt;&gt;"Ja",VLOOKUP($C302,Listen!$A$2:$F$45,6,0)="Nein"),$AC302,$AB302),0)</f>
        <v>0</v>
      </c>
      <c r="AK302" s="49">
        <f>IFERROR(IF(OR($W302&lt;&gt;"Ja",VLOOKUP($C302,Listen!$A$2:$F$45,6,0)="Nein"),$AC302,$AB302),0)</f>
        <v>0</v>
      </c>
      <c r="AL302" s="51">
        <f t="shared" si="90"/>
        <v>0</v>
      </c>
      <c r="AM302" s="296">
        <f>IFERROR(IF(VLOOKUP($C302,Listen!$A$2:$F$45,6,0)="Ja",MAX(BC302:BD302),D_SAV!$BC302),0)</f>
        <v>0</v>
      </c>
      <c r="AN302" s="51">
        <f t="shared" si="91"/>
        <v>0</v>
      </c>
      <c r="AP302" s="304">
        <f t="shared" si="92"/>
        <v>0</v>
      </c>
      <c r="AQ302" s="304">
        <f t="shared" si="93"/>
        <v>0</v>
      </c>
      <c r="AR302" s="304">
        <f t="shared" si="94"/>
        <v>0</v>
      </c>
      <c r="AS302" s="304">
        <f t="shared" si="95"/>
        <v>0</v>
      </c>
      <c r="AT302" s="304">
        <f t="shared" si="96"/>
        <v>0</v>
      </c>
      <c r="AU302" s="304">
        <f t="shared" si="97"/>
        <v>0</v>
      </c>
      <c r="AV302" s="304">
        <f t="shared" si="98"/>
        <v>0</v>
      </c>
      <c r="AW302" s="304">
        <f t="shared" si="99"/>
        <v>0</v>
      </c>
      <c r="AX302" s="304">
        <f t="shared" si="100"/>
        <v>0</v>
      </c>
      <c r="AY302" s="304">
        <f t="shared" si="101"/>
        <v>0</v>
      </c>
      <c r="AZ302" s="304">
        <f t="shared" si="102"/>
        <v>0</v>
      </c>
      <c r="BA302" s="304">
        <f t="shared" si="103"/>
        <v>0</v>
      </c>
      <c r="BB302" s="304">
        <f t="shared" si="104"/>
        <v>0</v>
      </c>
      <c r="BC302" s="304">
        <f t="shared" si="105"/>
        <v>0</v>
      </c>
      <c r="BD302" s="304">
        <f t="shared" si="106"/>
        <v>0</v>
      </c>
      <c r="BE302" s="304">
        <f>IFERROR(IF(VLOOKUP($C302,Listen!$A$2:$F$45,6,0)="Ja",BB302-MAX(BC302:BD302),BB302-BC302),0)</f>
        <v>0</v>
      </c>
    </row>
    <row r="303" spans="1:57" x14ac:dyDescent="0.25">
      <c r="A303" s="320" t="str">
        <f>IF(AND(D303&lt;&gt;0,C303&lt;&gt;0,E303&lt;&gt;0),IF(B303&lt;&gt;0,CONCATENATE(B303,"-AGr",VLOOKUP(C303,Listen!$A$2:$D$45,4,FALSE),"-",D303,"-",E303,),CONCATENATE("AGr",VLOOKUP(C303,Listen!$A$2:$D$45,4,FALSE),"-",D303,"-",E303)),"keine vollständige ID")</f>
        <v>keine vollständige ID</v>
      </c>
      <c r="B303" s="301"/>
      <c r="C303" s="287"/>
      <c r="D303" s="34"/>
      <c r="E303" s="306"/>
      <c r="F303" s="116"/>
      <c r="G303" s="17"/>
      <c r="H303" s="17"/>
      <c r="I303" s="17"/>
      <c r="J303" s="17"/>
      <c r="K303" s="17"/>
      <c r="L303" s="17"/>
      <c r="M303" s="17"/>
      <c r="N303" s="17"/>
      <c r="O303" s="116"/>
      <c r="P303" s="117">
        <f>IF(D303&gt;A_Stammdaten!$B$12,0,SUM(G303,H303,J303,L303:M303)-SUM(I303,K303,N303:O303))</f>
        <v>0</v>
      </c>
      <c r="Q303" s="17"/>
      <c r="R303" s="17"/>
      <c r="S303" s="17"/>
      <c r="T303" s="17"/>
      <c r="U303" s="62">
        <f t="shared" si="86"/>
        <v>0</v>
      </c>
      <c r="V303" s="34"/>
      <c r="W303" s="34"/>
      <c r="X303" s="34"/>
      <c r="Y303" s="34"/>
      <c r="Z303" s="34"/>
      <c r="AA303" s="63" t="str">
        <f t="shared" si="87"/>
        <v>-</v>
      </c>
      <c r="AB303" s="63" t="str">
        <f t="shared" si="88"/>
        <v>-</v>
      </c>
      <c r="AC303" s="63">
        <f>IF(ISBLANK($C303),0,VLOOKUP($C303,Listen!$A$2:$C$45,2,FALSE))</f>
        <v>0</v>
      </c>
      <c r="AD303" s="63">
        <f>IF(ISBLANK($C303),0,VLOOKUP($C303,Listen!$A$2:$C$45,3,FALSE))</f>
        <v>0</v>
      </c>
      <c r="AE303" s="49">
        <f t="shared" si="89"/>
        <v>0</v>
      </c>
      <c r="AF303" s="49">
        <f t="shared" si="89"/>
        <v>0</v>
      </c>
      <c r="AG303" s="49">
        <f>IFERROR(IF(OR($V303&lt;&gt;"Ja",VLOOKUP($C303,Listen!$A$2:$F$45,5,0)="Nein",D303&lt;IF(C303="LNG Anbindungsanlagen gemäß separater Festlegung",2022,2023)),$AC303,$AA303),0)</f>
        <v>0</v>
      </c>
      <c r="AH303" s="49">
        <f>IFERROR(IF(OR($V303&lt;&gt;"Ja",VLOOKUP($C303,Listen!$A$2:$F$45,5,0)="Nein",D303&lt;IF(C303="LNG Anbindungsanlagen gemäß separater Festlegung",2022,2023)),$AC303,$AA303),0)</f>
        <v>0</v>
      </c>
      <c r="AI303" s="49">
        <f>IFERROR(IF(OR($W303&lt;&gt;"Ja",VLOOKUP($C303,Listen!$A$2:$F$45,6,0)="Nein"),$AC303,$AB303),0)</f>
        <v>0</v>
      </c>
      <c r="AJ303" s="49">
        <f>IFERROR(IF(OR($W303&lt;&gt;"Ja",VLOOKUP($C303,Listen!$A$2:$F$45,6,0)="Nein"),$AC303,$AB303),0)</f>
        <v>0</v>
      </c>
      <c r="AK303" s="49">
        <f>IFERROR(IF(OR($W303&lt;&gt;"Ja",VLOOKUP($C303,Listen!$A$2:$F$45,6,0)="Nein"),$AC303,$AB303),0)</f>
        <v>0</v>
      </c>
      <c r="AL303" s="51">
        <f t="shared" si="90"/>
        <v>0</v>
      </c>
      <c r="AM303" s="296">
        <f>IFERROR(IF(VLOOKUP($C303,Listen!$A$2:$F$45,6,0)="Ja",MAX(BC303:BD303),D_SAV!$BC303),0)</f>
        <v>0</v>
      </c>
      <c r="AN303" s="51">
        <f t="shared" si="91"/>
        <v>0</v>
      </c>
      <c r="AP303" s="304">
        <f t="shared" si="92"/>
        <v>0</v>
      </c>
      <c r="AQ303" s="304">
        <f t="shared" si="93"/>
        <v>0</v>
      </c>
      <c r="AR303" s="304">
        <f t="shared" si="94"/>
        <v>0</v>
      </c>
      <c r="AS303" s="304">
        <f t="shared" si="95"/>
        <v>0</v>
      </c>
      <c r="AT303" s="304">
        <f t="shared" si="96"/>
        <v>0</v>
      </c>
      <c r="AU303" s="304">
        <f t="shared" si="97"/>
        <v>0</v>
      </c>
      <c r="AV303" s="304">
        <f t="shared" si="98"/>
        <v>0</v>
      </c>
      <c r="AW303" s="304">
        <f t="shared" si="99"/>
        <v>0</v>
      </c>
      <c r="AX303" s="304">
        <f t="shared" si="100"/>
        <v>0</v>
      </c>
      <c r="AY303" s="304">
        <f t="shared" si="101"/>
        <v>0</v>
      </c>
      <c r="AZ303" s="304">
        <f t="shared" si="102"/>
        <v>0</v>
      </c>
      <c r="BA303" s="304">
        <f t="shared" si="103"/>
        <v>0</v>
      </c>
      <c r="BB303" s="304">
        <f t="shared" si="104"/>
        <v>0</v>
      </c>
      <c r="BC303" s="304">
        <f t="shared" si="105"/>
        <v>0</v>
      </c>
      <c r="BD303" s="304">
        <f t="shared" si="106"/>
        <v>0</v>
      </c>
      <c r="BE303" s="304">
        <f>IFERROR(IF(VLOOKUP($C303,Listen!$A$2:$F$45,6,0)="Ja",BB303-MAX(BC303:BD303),BB303-BC303),0)</f>
        <v>0</v>
      </c>
    </row>
    <row r="304" spans="1:57" x14ac:dyDescent="0.25">
      <c r="A304" s="320" t="str">
        <f>IF(AND(D304&lt;&gt;0,C304&lt;&gt;0,E304&lt;&gt;0),IF(B304&lt;&gt;0,CONCATENATE(B304,"-AGr",VLOOKUP(C304,Listen!$A$2:$D$45,4,FALSE),"-",D304,"-",E304,),CONCATENATE("AGr",VLOOKUP(C304,Listen!$A$2:$D$45,4,FALSE),"-",D304,"-",E304)),"keine vollständige ID")</f>
        <v>keine vollständige ID</v>
      </c>
      <c r="B304" s="301"/>
      <c r="C304" s="287"/>
      <c r="D304" s="34"/>
      <c r="E304" s="306"/>
      <c r="F304" s="116"/>
      <c r="G304" s="17"/>
      <c r="H304" s="17"/>
      <c r="I304" s="17"/>
      <c r="J304" s="17"/>
      <c r="K304" s="17"/>
      <c r="L304" s="17"/>
      <c r="M304" s="17"/>
      <c r="N304" s="17"/>
      <c r="O304" s="116"/>
      <c r="P304" s="117">
        <f>IF(D304&gt;A_Stammdaten!$B$12,0,SUM(G304,H304,J304,L304:M304)-SUM(I304,K304,N304:O304))</f>
        <v>0</v>
      </c>
      <c r="Q304" s="17"/>
      <c r="R304" s="17"/>
      <c r="S304" s="17"/>
      <c r="T304" s="17"/>
      <c r="U304" s="62">
        <f t="shared" si="86"/>
        <v>0</v>
      </c>
      <c r="V304" s="34"/>
      <c r="W304" s="34"/>
      <c r="X304" s="34"/>
      <c r="Y304" s="34"/>
      <c r="Z304" s="34"/>
      <c r="AA304" s="63" t="str">
        <f t="shared" si="87"/>
        <v>-</v>
      </c>
      <c r="AB304" s="63" t="str">
        <f t="shared" si="88"/>
        <v>-</v>
      </c>
      <c r="AC304" s="63">
        <f>IF(ISBLANK($C304),0,VLOOKUP($C304,Listen!$A$2:$C$45,2,FALSE))</f>
        <v>0</v>
      </c>
      <c r="AD304" s="63">
        <f>IF(ISBLANK($C304),0,VLOOKUP($C304,Listen!$A$2:$C$45,3,FALSE))</f>
        <v>0</v>
      </c>
      <c r="AE304" s="49">
        <f t="shared" si="89"/>
        <v>0</v>
      </c>
      <c r="AF304" s="49">
        <f t="shared" si="89"/>
        <v>0</v>
      </c>
      <c r="AG304" s="49">
        <f>IFERROR(IF(OR($V304&lt;&gt;"Ja",VLOOKUP($C304,Listen!$A$2:$F$45,5,0)="Nein",D304&lt;IF(C304="LNG Anbindungsanlagen gemäß separater Festlegung",2022,2023)),$AC304,$AA304),0)</f>
        <v>0</v>
      </c>
      <c r="AH304" s="49">
        <f>IFERROR(IF(OR($V304&lt;&gt;"Ja",VLOOKUP($C304,Listen!$A$2:$F$45,5,0)="Nein",D304&lt;IF(C304="LNG Anbindungsanlagen gemäß separater Festlegung",2022,2023)),$AC304,$AA304),0)</f>
        <v>0</v>
      </c>
      <c r="AI304" s="49">
        <f>IFERROR(IF(OR($W304&lt;&gt;"Ja",VLOOKUP($C304,Listen!$A$2:$F$45,6,0)="Nein"),$AC304,$AB304),0)</f>
        <v>0</v>
      </c>
      <c r="AJ304" s="49">
        <f>IFERROR(IF(OR($W304&lt;&gt;"Ja",VLOOKUP($C304,Listen!$A$2:$F$45,6,0)="Nein"),$AC304,$AB304),0)</f>
        <v>0</v>
      </c>
      <c r="AK304" s="49">
        <f>IFERROR(IF(OR($W304&lt;&gt;"Ja",VLOOKUP($C304,Listen!$A$2:$F$45,6,0)="Nein"),$AC304,$AB304),0)</f>
        <v>0</v>
      </c>
      <c r="AL304" s="51">
        <f t="shared" si="90"/>
        <v>0</v>
      </c>
      <c r="AM304" s="296">
        <f>IFERROR(IF(VLOOKUP($C304,Listen!$A$2:$F$45,6,0)="Ja",MAX(BC304:BD304),D_SAV!$BC304),0)</f>
        <v>0</v>
      </c>
      <c r="AN304" s="51">
        <f t="shared" si="91"/>
        <v>0</v>
      </c>
      <c r="AP304" s="304">
        <f t="shared" si="92"/>
        <v>0</v>
      </c>
      <c r="AQ304" s="304">
        <f t="shared" si="93"/>
        <v>0</v>
      </c>
      <c r="AR304" s="304">
        <f t="shared" si="94"/>
        <v>0</v>
      </c>
      <c r="AS304" s="304">
        <f t="shared" si="95"/>
        <v>0</v>
      </c>
      <c r="AT304" s="304">
        <f t="shared" si="96"/>
        <v>0</v>
      </c>
      <c r="AU304" s="304">
        <f t="shared" si="97"/>
        <v>0</v>
      </c>
      <c r="AV304" s="304">
        <f t="shared" si="98"/>
        <v>0</v>
      </c>
      <c r="AW304" s="304">
        <f t="shared" si="99"/>
        <v>0</v>
      </c>
      <c r="AX304" s="304">
        <f t="shared" si="100"/>
        <v>0</v>
      </c>
      <c r="AY304" s="304">
        <f t="shared" si="101"/>
        <v>0</v>
      </c>
      <c r="AZ304" s="304">
        <f t="shared" si="102"/>
        <v>0</v>
      </c>
      <c r="BA304" s="304">
        <f t="shared" si="103"/>
        <v>0</v>
      </c>
      <c r="BB304" s="304">
        <f t="shared" si="104"/>
        <v>0</v>
      </c>
      <c r="BC304" s="304">
        <f t="shared" si="105"/>
        <v>0</v>
      </c>
      <c r="BD304" s="304">
        <f t="shared" si="106"/>
        <v>0</v>
      </c>
      <c r="BE304" s="304">
        <f>IFERROR(IF(VLOOKUP($C304,Listen!$A$2:$F$45,6,0)="Ja",BB304-MAX(BC304:BD304),BB304-BC304),0)</f>
        <v>0</v>
      </c>
    </row>
    <row r="305" spans="1:57" x14ac:dyDescent="0.25">
      <c r="A305" s="320" t="str">
        <f>IF(AND(D305&lt;&gt;0,C305&lt;&gt;0,E305&lt;&gt;0),IF(B305&lt;&gt;0,CONCATENATE(B305,"-AGr",VLOOKUP(C305,Listen!$A$2:$D$45,4,FALSE),"-",D305,"-",E305,),CONCATENATE("AGr",VLOOKUP(C305,Listen!$A$2:$D$45,4,FALSE),"-",D305,"-",E305)),"keine vollständige ID")</f>
        <v>keine vollständige ID</v>
      </c>
      <c r="B305" s="301"/>
      <c r="C305" s="287"/>
      <c r="D305" s="34"/>
      <c r="E305" s="306"/>
      <c r="F305" s="116"/>
      <c r="G305" s="17"/>
      <c r="H305" s="17"/>
      <c r="I305" s="17"/>
      <c r="J305" s="17"/>
      <c r="K305" s="17"/>
      <c r="L305" s="17"/>
      <c r="M305" s="17"/>
      <c r="N305" s="17"/>
      <c r="O305" s="116"/>
      <c r="P305" s="117">
        <f>IF(D305&gt;A_Stammdaten!$B$12,0,SUM(G305,H305,J305,L305:M305)-SUM(I305,K305,N305:O305))</f>
        <v>0</v>
      </c>
      <c r="Q305" s="17"/>
      <c r="R305" s="17"/>
      <c r="S305" s="17"/>
      <c r="T305" s="17"/>
      <c r="U305" s="62">
        <f t="shared" si="86"/>
        <v>0</v>
      </c>
      <c r="V305" s="34"/>
      <c r="W305" s="34"/>
      <c r="X305" s="34"/>
      <c r="Y305" s="34"/>
      <c r="Z305" s="34"/>
      <c r="AA305" s="63" t="str">
        <f t="shared" si="87"/>
        <v>-</v>
      </c>
      <c r="AB305" s="63" t="str">
        <f t="shared" si="88"/>
        <v>-</v>
      </c>
      <c r="AC305" s="63">
        <f>IF(ISBLANK($C305),0,VLOOKUP($C305,Listen!$A$2:$C$45,2,FALSE))</f>
        <v>0</v>
      </c>
      <c r="AD305" s="63">
        <f>IF(ISBLANK($C305),0,VLOOKUP($C305,Listen!$A$2:$C$45,3,FALSE))</f>
        <v>0</v>
      </c>
      <c r="AE305" s="49">
        <f t="shared" si="89"/>
        <v>0</v>
      </c>
      <c r="AF305" s="49">
        <f t="shared" si="89"/>
        <v>0</v>
      </c>
      <c r="AG305" s="49">
        <f>IFERROR(IF(OR($V305&lt;&gt;"Ja",VLOOKUP($C305,Listen!$A$2:$F$45,5,0)="Nein",D305&lt;IF(C305="LNG Anbindungsanlagen gemäß separater Festlegung",2022,2023)),$AC305,$AA305),0)</f>
        <v>0</v>
      </c>
      <c r="AH305" s="49">
        <f>IFERROR(IF(OR($V305&lt;&gt;"Ja",VLOOKUP($C305,Listen!$A$2:$F$45,5,0)="Nein",D305&lt;IF(C305="LNG Anbindungsanlagen gemäß separater Festlegung",2022,2023)),$AC305,$AA305),0)</f>
        <v>0</v>
      </c>
      <c r="AI305" s="49">
        <f>IFERROR(IF(OR($W305&lt;&gt;"Ja",VLOOKUP($C305,Listen!$A$2:$F$45,6,0)="Nein"),$AC305,$AB305),0)</f>
        <v>0</v>
      </c>
      <c r="AJ305" s="49">
        <f>IFERROR(IF(OR($W305&lt;&gt;"Ja",VLOOKUP($C305,Listen!$A$2:$F$45,6,0)="Nein"),$AC305,$AB305),0)</f>
        <v>0</v>
      </c>
      <c r="AK305" s="49">
        <f>IFERROR(IF(OR($W305&lt;&gt;"Ja",VLOOKUP($C305,Listen!$A$2:$F$45,6,0)="Nein"),$AC305,$AB305),0)</f>
        <v>0</v>
      </c>
      <c r="AL305" s="51">
        <f t="shared" si="90"/>
        <v>0</v>
      </c>
      <c r="AM305" s="296">
        <f>IFERROR(IF(VLOOKUP($C305,Listen!$A$2:$F$45,6,0)="Ja",MAX(BC305:BD305),D_SAV!$BC305),0)</f>
        <v>0</v>
      </c>
      <c r="AN305" s="51">
        <f t="shared" si="91"/>
        <v>0</v>
      </c>
      <c r="AP305" s="304">
        <f t="shared" si="92"/>
        <v>0</v>
      </c>
      <c r="AQ305" s="304">
        <f t="shared" si="93"/>
        <v>0</v>
      </c>
      <c r="AR305" s="304">
        <f t="shared" si="94"/>
        <v>0</v>
      </c>
      <c r="AS305" s="304">
        <f t="shared" si="95"/>
        <v>0</v>
      </c>
      <c r="AT305" s="304">
        <f t="shared" si="96"/>
        <v>0</v>
      </c>
      <c r="AU305" s="304">
        <f t="shared" si="97"/>
        <v>0</v>
      </c>
      <c r="AV305" s="304">
        <f t="shared" si="98"/>
        <v>0</v>
      </c>
      <c r="AW305" s="304">
        <f t="shared" si="99"/>
        <v>0</v>
      </c>
      <c r="AX305" s="304">
        <f t="shared" si="100"/>
        <v>0</v>
      </c>
      <c r="AY305" s="304">
        <f t="shared" si="101"/>
        <v>0</v>
      </c>
      <c r="AZ305" s="304">
        <f t="shared" si="102"/>
        <v>0</v>
      </c>
      <c r="BA305" s="304">
        <f t="shared" si="103"/>
        <v>0</v>
      </c>
      <c r="BB305" s="304">
        <f t="shared" si="104"/>
        <v>0</v>
      </c>
      <c r="BC305" s="304">
        <f t="shared" si="105"/>
        <v>0</v>
      </c>
      <c r="BD305" s="304">
        <f t="shared" si="106"/>
        <v>0</v>
      </c>
      <c r="BE305" s="304">
        <f>IFERROR(IF(VLOOKUP($C305,Listen!$A$2:$F$45,6,0)="Ja",BB305-MAX(BC305:BD305),BB305-BC305),0)</f>
        <v>0</v>
      </c>
    </row>
    <row r="306" spans="1:57" x14ac:dyDescent="0.25">
      <c r="A306" s="320" t="str">
        <f>IF(AND(D306&lt;&gt;0,C306&lt;&gt;0,E306&lt;&gt;0),IF(B306&lt;&gt;0,CONCATENATE(B306,"-AGr",VLOOKUP(C306,Listen!$A$2:$D$45,4,FALSE),"-",D306,"-",E306,),CONCATENATE("AGr",VLOOKUP(C306,Listen!$A$2:$D$45,4,FALSE),"-",D306,"-",E306)),"keine vollständige ID")</f>
        <v>keine vollständige ID</v>
      </c>
      <c r="B306" s="301"/>
      <c r="C306" s="287"/>
      <c r="D306" s="34"/>
      <c r="E306" s="306"/>
      <c r="F306" s="116"/>
      <c r="G306" s="17"/>
      <c r="H306" s="17"/>
      <c r="I306" s="17"/>
      <c r="J306" s="17"/>
      <c r="K306" s="17"/>
      <c r="L306" s="17"/>
      <c r="M306" s="17"/>
      <c r="N306" s="17"/>
      <c r="O306" s="116"/>
      <c r="P306" s="117">
        <f>IF(D306&gt;A_Stammdaten!$B$12,0,SUM(G306,H306,J306,L306:M306)-SUM(I306,K306,N306:O306))</f>
        <v>0</v>
      </c>
      <c r="Q306" s="17"/>
      <c r="R306" s="17"/>
      <c r="S306" s="17"/>
      <c r="T306" s="17"/>
      <c r="U306" s="62">
        <f t="shared" si="86"/>
        <v>0</v>
      </c>
      <c r="V306" s="34"/>
      <c r="W306" s="34"/>
      <c r="X306" s="34"/>
      <c r="Y306" s="34"/>
      <c r="Z306" s="34"/>
      <c r="AA306" s="63" t="str">
        <f t="shared" si="87"/>
        <v>-</v>
      </c>
      <c r="AB306" s="63" t="str">
        <f t="shared" si="88"/>
        <v>-</v>
      </c>
      <c r="AC306" s="63">
        <f>IF(ISBLANK($C306),0,VLOOKUP($C306,Listen!$A$2:$C$45,2,FALSE))</f>
        <v>0</v>
      </c>
      <c r="AD306" s="63">
        <f>IF(ISBLANK($C306),0,VLOOKUP($C306,Listen!$A$2:$C$45,3,FALSE))</f>
        <v>0</v>
      </c>
      <c r="AE306" s="49">
        <f t="shared" si="89"/>
        <v>0</v>
      </c>
      <c r="AF306" s="49">
        <f t="shared" si="89"/>
        <v>0</v>
      </c>
      <c r="AG306" s="49">
        <f>IFERROR(IF(OR($V306&lt;&gt;"Ja",VLOOKUP($C306,Listen!$A$2:$F$45,5,0)="Nein",D306&lt;IF(C306="LNG Anbindungsanlagen gemäß separater Festlegung",2022,2023)),$AC306,$AA306),0)</f>
        <v>0</v>
      </c>
      <c r="AH306" s="49">
        <f>IFERROR(IF(OR($V306&lt;&gt;"Ja",VLOOKUP($C306,Listen!$A$2:$F$45,5,0)="Nein",D306&lt;IF(C306="LNG Anbindungsanlagen gemäß separater Festlegung",2022,2023)),$AC306,$AA306),0)</f>
        <v>0</v>
      </c>
      <c r="AI306" s="49">
        <f>IFERROR(IF(OR($W306&lt;&gt;"Ja",VLOOKUP($C306,Listen!$A$2:$F$45,6,0)="Nein"),$AC306,$AB306),0)</f>
        <v>0</v>
      </c>
      <c r="AJ306" s="49">
        <f>IFERROR(IF(OR($W306&lt;&gt;"Ja",VLOOKUP($C306,Listen!$A$2:$F$45,6,0)="Nein"),$AC306,$AB306),0)</f>
        <v>0</v>
      </c>
      <c r="AK306" s="49">
        <f>IFERROR(IF(OR($W306&lt;&gt;"Ja",VLOOKUP($C306,Listen!$A$2:$F$45,6,0)="Nein"),$AC306,$AB306),0)</f>
        <v>0</v>
      </c>
      <c r="AL306" s="51">
        <f t="shared" si="90"/>
        <v>0</v>
      </c>
      <c r="AM306" s="296">
        <f>IFERROR(IF(VLOOKUP($C306,Listen!$A$2:$F$45,6,0)="Ja",MAX(BC306:BD306),D_SAV!$BC306),0)</f>
        <v>0</v>
      </c>
      <c r="AN306" s="51">
        <f t="shared" si="91"/>
        <v>0</v>
      </c>
      <c r="AP306" s="304">
        <f t="shared" si="92"/>
        <v>0</v>
      </c>
      <c r="AQ306" s="304">
        <f t="shared" si="93"/>
        <v>0</v>
      </c>
      <c r="AR306" s="304">
        <f t="shared" si="94"/>
        <v>0</v>
      </c>
      <c r="AS306" s="304">
        <f t="shared" si="95"/>
        <v>0</v>
      </c>
      <c r="AT306" s="304">
        <f t="shared" si="96"/>
        <v>0</v>
      </c>
      <c r="AU306" s="304">
        <f t="shared" si="97"/>
        <v>0</v>
      </c>
      <c r="AV306" s="304">
        <f t="shared" si="98"/>
        <v>0</v>
      </c>
      <c r="AW306" s="304">
        <f t="shared" si="99"/>
        <v>0</v>
      </c>
      <c r="AX306" s="304">
        <f t="shared" si="100"/>
        <v>0</v>
      </c>
      <c r="AY306" s="304">
        <f t="shared" si="101"/>
        <v>0</v>
      </c>
      <c r="AZ306" s="304">
        <f t="shared" si="102"/>
        <v>0</v>
      </c>
      <c r="BA306" s="304">
        <f t="shared" si="103"/>
        <v>0</v>
      </c>
      <c r="BB306" s="304">
        <f t="shared" si="104"/>
        <v>0</v>
      </c>
      <c r="BC306" s="304">
        <f t="shared" si="105"/>
        <v>0</v>
      </c>
      <c r="BD306" s="304">
        <f t="shared" si="106"/>
        <v>0</v>
      </c>
      <c r="BE306" s="304">
        <f>IFERROR(IF(VLOOKUP($C306,Listen!$A$2:$F$45,6,0)="Ja",BB306-MAX(BC306:BD306),BB306-BC306),0)</f>
        <v>0</v>
      </c>
    </row>
    <row r="307" spans="1:57" x14ac:dyDescent="0.25">
      <c r="A307" s="320" t="str">
        <f>IF(AND(D307&lt;&gt;0,C307&lt;&gt;0,E307&lt;&gt;0),IF(B307&lt;&gt;0,CONCATENATE(B307,"-AGr",VLOOKUP(C307,Listen!$A$2:$D$45,4,FALSE),"-",D307,"-",E307,),CONCATENATE("AGr",VLOOKUP(C307,Listen!$A$2:$D$45,4,FALSE),"-",D307,"-",E307)),"keine vollständige ID")</f>
        <v>keine vollständige ID</v>
      </c>
      <c r="B307" s="301"/>
      <c r="C307" s="287"/>
      <c r="D307" s="34"/>
      <c r="E307" s="306"/>
      <c r="F307" s="116"/>
      <c r="G307" s="17"/>
      <c r="H307" s="17"/>
      <c r="I307" s="17"/>
      <c r="J307" s="17"/>
      <c r="K307" s="17"/>
      <c r="L307" s="17"/>
      <c r="M307" s="17"/>
      <c r="N307" s="17"/>
      <c r="O307" s="116"/>
      <c r="P307" s="117">
        <f>IF(D307&gt;A_Stammdaten!$B$12,0,SUM(G307,H307,J307,L307:M307)-SUM(I307,K307,N307:O307))</f>
        <v>0</v>
      </c>
      <c r="Q307" s="17"/>
      <c r="R307" s="17"/>
      <c r="S307" s="17"/>
      <c r="T307" s="17"/>
      <c r="U307" s="62">
        <f t="shared" si="86"/>
        <v>0</v>
      </c>
      <c r="V307" s="34"/>
      <c r="W307" s="34"/>
      <c r="X307" s="34"/>
      <c r="Y307" s="34"/>
      <c r="Z307" s="34"/>
      <c r="AA307" s="63" t="str">
        <f t="shared" si="87"/>
        <v>-</v>
      </c>
      <c r="AB307" s="63" t="str">
        <f t="shared" si="88"/>
        <v>-</v>
      </c>
      <c r="AC307" s="63">
        <f>IF(ISBLANK($C307),0,VLOOKUP($C307,Listen!$A$2:$C$45,2,FALSE))</f>
        <v>0</v>
      </c>
      <c r="AD307" s="63">
        <f>IF(ISBLANK($C307),0,VLOOKUP($C307,Listen!$A$2:$C$45,3,FALSE))</f>
        <v>0</v>
      </c>
      <c r="AE307" s="49">
        <f t="shared" si="89"/>
        <v>0</v>
      </c>
      <c r="AF307" s="49">
        <f t="shared" si="89"/>
        <v>0</v>
      </c>
      <c r="AG307" s="49">
        <f>IFERROR(IF(OR($V307&lt;&gt;"Ja",VLOOKUP($C307,Listen!$A$2:$F$45,5,0)="Nein",D307&lt;IF(C307="LNG Anbindungsanlagen gemäß separater Festlegung",2022,2023)),$AC307,$AA307),0)</f>
        <v>0</v>
      </c>
      <c r="AH307" s="49">
        <f>IFERROR(IF(OR($V307&lt;&gt;"Ja",VLOOKUP($C307,Listen!$A$2:$F$45,5,0)="Nein",D307&lt;IF(C307="LNG Anbindungsanlagen gemäß separater Festlegung",2022,2023)),$AC307,$AA307),0)</f>
        <v>0</v>
      </c>
      <c r="AI307" s="49">
        <f>IFERROR(IF(OR($W307&lt;&gt;"Ja",VLOOKUP($C307,Listen!$A$2:$F$45,6,0)="Nein"),$AC307,$AB307),0)</f>
        <v>0</v>
      </c>
      <c r="AJ307" s="49">
        <f>IFERROR(IF(OR($W307&lt;&gt;"Ja",VLOOKUP($C307,Listen!$A$2:$F$45,6,0)="Nein"),$AC307,$AB307),0)</f>
        <v>0</v>
      </c>
      <c r="AK307" s="49">
        <f>IFERROR(IF(OR($W307&lt;&gt;"Ja",VLOOKUP($C307,Listen!$A$2:$F$45,6,0)="Nein"),$AC307,$AB307),0)</f>
        <v>0</v>
      </c>
      <c r="AL307" s="51">
        <f t="shared" si="90"/>
        <v>0</v>
      </c>
      <c r="AM307" s="296">
        <f>IFERROR(IF(VLOOKUP($C307,Listen!$A$2:$F$45,6,0)="Ja",MAX(BC307:BD307),D_SAV!$BC307),0)</f>
        <v>0</v>
      </c>
      <c r="AN307" s="51">
        <f t="shared" si="91"/>
        <v>0</v>
      </c>
      <c r="AP307" s="304">
        <f t="shared" si="92"/>
        <v>0</v>
      </c>
      <c r="AQ307" s="304">
        <f t="shared" si="93"/>
        <v>0</v>
      </c>
      <c r="AR307" s="304">
        <f t="shared" si="94"/>
        <v>0</v>
      </c>
      <c r="AS307" s="304">
        <f t="shared" si="95"/>
        <v>0</v>
      </c>
      <c r="AT307" s="304">
        <f t="shared" si="96"/>
        <v>0</v>
      </c>
      <c r="AU307" s="304">
        <f t="shared" si="97"/>
        <v>0</v>
      </c>
      <c r="AV307" s="304">
        <f t="shared" si="98"/>
        <v>0</v>
      </c>
      <c r="AW307" s="304">
        <f t="shared" si="99"/>
        <v>0</v>
      </c>
      <c r="AX307" s="304">
        <f t="shared" si="100"/>
        <v>0</v>
      </c>
      <c r="AY307" s="304">
        <f t="shared" si="101"/>
        <v>0</v>
      </c>
      <c r="AZ307" s="304">
        <f t="shared" si="102"/>
        <v>0</v>
      </c>
      <c r="BA307" s="304">
        <f t="shared" si="103"/>
        <v>0</v>
      </c>
      <c r="BB307" s="304">
        <f t="shared" si="104"/>
        <v>0</v>
      </c>
      <c r="BC307" s="304">
        <f t="shared" si="105"/>
        <v>0</v>
      </c>
      <c r="BD307" s="304">
        <f t="shared" si="106"/>
        <v>0</v>
      </c>
      <c r="BE307" s="304">
        <f>IFERROR(IF(VLOOKUP($C307,Listen!$A$2:$F$45,6,0)="Ja",BB307-MAX(BC307:BD307),BB307-BC307),0)</f>
        <v>0</v>
      </c>
    </row>
    <row r="308" spans="1:57" x14ac:dyDescent="0.25">
      <c r="A308" s="320" t="str">
        <f>IF(AND(D308&lt;&gt;0,C308&lt;&gt;0,E308&lt;&gt;0),IF(B308&lt;&gt;0,CONCATENATE(B308,"-AGr",VLOOKUP(C308,Listen!$A$2:$D$45,4,FALSE),"-",D308,"-",E308,),CONCATENATE("AGr",VLOOKUP(C308,Listen!$A$2:$D$45,4,FALSE),"-",D308,"-",E308)),"keine vollständige ID")</f>
        <v>keine vollständige ID</v>
      </c>
      <c r="B308" s="301"/>
      <c r="C308" s="287"/>
      <c r="D308" s="34"/>
      <c r="E308" s="306"/>
      <c r="F308" s="116"/>
      <c r="G308" s="17"/>
      <c r="H308" s="17"/>
      <c r="I308" s="17"/>
      <c r="J308" s="17"/>
      <c r="K308" s="17"/>
      <c r="L308" s="17"/>
      <c r="M308" s="17"/>
      <c r="N308" s="17"/>
      <c r="O308" s="116"/>
      <c r="P308" s="117">
        <f>IF(D308&gt;A_Stammdaten!$B$12,0,SUM(G308,H308,J308,L308:M308)-SUM(I308,K308,N308:O308))</f>
        <v>0</v>
      </c>
      <c r="Q308" s="17"/>
      <c r="R308" s="17"/>
      <c r="S308" s="17"/>
      <c r="T308" s="17"/>
      <c r="U308" s="62">
        <f t="shared" si="86"/>
        <v>0</v>
      </c>
      <c r="V308" s="34"/>
      <c r="W308" s="34"/>
      <c r="X308" s="34"/>
      <c r="Y308" s="34"/>
      <c r="Z308" s="34"/>
      <c r="AA308" s="63" t="str">
        <f t="shared" si="87"/>
        <v>-</v>
      </c>
      <c r="AB308" s="63" t="str">
        <f t="shared" si="88"/>
        <v>-</v>
      </c>
      <c r="AC308" s="63">
        <f>IF(ISBLANK($C308),0,VLOOKUP($C308,Listen!$A$2:$C$45,2,FALSE))</f>
        <v>0</v>
      </c>
      <c r="AD308" s="63">
        <f>IF(ISBLANK($C308),0,VLOOKUP($C308,Listen!$A$2:$C$45,3,FALSE))</f>
        <v>0</v>
      </c>
      <c r="AE308" s="49">
        <f t="shared" si="89"/>
        <v>0</v>
      </c>
      <c r="AF308" s="49">
        <f t="shared" si="89"/>
        <v>0</v>
      </c>
      <c r="AG308" s="49">
        <f>IFERROR(IF(OR($V308&lt;&gt;"Ja",VLOOKUP($C308,Listen!$A$2:$F$45,5,0)="Nein",D308&lt;IF(C308="LNG Anbindungsanlagen gemäß separater Festlegung",2022,2023)),$AC308,$AA308),0)</f>
        <v>0</v>
      </c>
      <c r="AH308" s="49">
        <f>IFERROR(IF(OR($V308&lt;&gt;"Ja",VLOOKUP($C308,Listen!$A$2:$F$45,5,0)="Nein",D308&lt;IF(C308="LNG Anbindungsanlagen gemäß separater Festlegung",2022,2023)),$AC308,$AA308),0)</f>
        <v>0</v>
      </c>
      <c r="AI308" s="49">
        <f>IFERROR(IF(OR($W308&lt;&gt;"Ja",VLOOKUP($C308,Listen!$A$2:$F$45,6,0)="Nein"),$AC308,$AB308),0)</f>
        <v>0</v>
      </c>
      <c r="AJ308" s="49">
        <f>IFERROR(IF(OR($W308&lt;&gt;"Ja",VLOOKUP($C308,Listen!$A$2:$F$45,6,0)="Nein"),$AC308,$AB308),0)</f>
        <v>0</v>
      </c>
      <c r="AK308" s="49">
        <f>IFERROR(IF(OR($W308&lt;&gt;"Ja",VLOOKUP($C308,Listen!$A$2:$F$45,6,0)="Nein"),$AC308,$AB308),0)</f>
        <v>0</v>
      </c>
      <c r="AL308" s="51">
        <f t="shared" si="90"/>
        <v>0</v>
      </c>
      <c r="AM308" s="296">
        <f>IFERROR(IF(VLOOKUP($C308,Listen!$A$2:$F$45,6,0)="Ja",MAX(BC308:BD308),D_SAV!$BC308),0)</f>
        <v>0</v>
      </c>
      <c r="AN308" s="51">
        <f t="shared" si="91"/>
        <v>0</v>
      </c>
      <c r="AP308" s="304">
        <f t="shared" si="92"/>
        <v>0</v>
      </c>
      <c r="AQ308" s="304">
        <f t="shared" si="93"/>
        <v>0</v>
      </c>
      <c r="AR308" s="304">
        <f t="shared" si="94"/>
        <v>0</v>
      </c>
      <c r="AS308" s="304">
        <f t="shared" si="95"/>
        <v>0</v>
      </c>
      <c r="AT308" s="304">
        <f t="shared" si="96"/>
        <v>0</v>
      </c>
      <c r="AU308" s="304">
        <f t="shared" si="97"/>
        <v>0</v>
      </c>
      <c r="AV308" s="304">
        <f t="shared" si="98"/>
        <v>0</v>
      </c>
      <c r="AW308" s="304">
        <f t="shared" si="99"/>
        <v>0</v>
      </c>
      <c r="AX308" s="304">
        <f t="shared" si="100"/>
        <v>0</v>
      </c>
      <c r="AY308" s="304">
        <f t="shared" si="101"/>
        <v>0</v>
      </c>
      <c r="AZ308" s="304">
        <f t="shared" si="102"/>
        <v>0</v>
      </c>
      <c r="BA308" s="304">
        <f t="shared" si="103"/>
        <v>0</v>
      </c>
      <c r="BB308" s="304">
        <f t="shared" si="104"/>
        <v>0</v>
      </c>
      <c r="BC308" s="304">
        <f t="shared" si="105"/>
        <v>0</v>
      </c>
      <c r="BD308" s="304">
        <f t="shared" si="106"/>
        <v>0</v>
      </c>
      <c r="BE308" s="304">
        <f>IFERROR(IF(VLOOKUP($C308,Listen!$A$2:$F$45,6,0)="Ja",BB308-MAX(BC308:BD308),BB308-BC308),0)</f>
        <v>0</v>
      </c>
    </row>
    <row r="309" spans="1:57" x14ac:dyDescent="0.25">
      <c r="A309" s="320" t="str">
        <f>IF(AND(D309&lt;&gt;0,C309&lt;&gt;0,E309&lt;&gt;0),IF(B309&lt;&gt;0,CONCATENATE(B309,"-AGr",VLOOKUP(C309,Listen!$A$2:$D$45,4,FALSE),"-",D309,"-",E309,),CONCATENATE("AGr",VLOOKUP(C309,Listen!$A$2:$D$45,4,FALSE),"-",D309,"-",E309)),"keine vollständige ID")</f>
        <v>keine vollständige ID</v>
      </c>
      <c r="B309" s="301"/>
      <c r="C309" s="287"/>
      <c r="D309" s="34"/>
      <c r="E309" s="306"/>
      <c r="F309" s="116"/>
      <c r="G309" s="17"/>
      <c r="H309" s="17"/>
      <c r="I309" s="17"/>
      <c r="J309" s="17"/>
      <c r="K309" s="17"/>
      <c r="L309" s="17"/>
      <c r="M309" s="17"/>
      <c r="N309" s="17"/>
      <c r="O309" s="116"/>
      <c r="P309" s="117">
        <f>IF(D309&gt;A_Stammdaten!$B$12,0,SUM(G309,H309,J309,L309:M309)-SUM(I309,K309,N309:O309))</f>
        <v>0</v>
      </c>
      <c r="Q309" s="17"/>
      <c r="R309" s="17"/>
      <c r="S309" s="17"/>
      <c r="T309" s="17"/>
      <c r="U309" s="62">
        <f t="shared" si="86"/>
        <v>0</v>
      </c>
      <c r="V309" s="34"/>
      <c r="W309" s="34"/>
      <c r="X309" s="34"/>
      <c r="Y309" s="34"/>
      <c r="Z309" s="34"/>
      <c r="AA309" s="63" t="str">
        <f t="shared" si="87"/>
        <v>-</v>
      </c>
      <c r="AB309" s="63" t="str">
        <f t="shared" si="88"/>
        <v>-</v>
      </c>
      <c r="AC309" s="63">
        <f>IF(ISBLANK($C309),0,VLOOKUP($C309,Listen!$A$2:$C$45,2,FALSE))</f>
        <v>0</v>
      </c>
      <c r="AD309" s="63">
        <f>IF(ISBLANK($C309),0,VLOOKUP($C309,Listen!$A$2:$C$45,3,FALSE))</f>
        <v>0</v>
      </c>
      <c r="AE309" s="49">
        <f t="shared" si="89"/>
        <v>0</v>
      </c>
      <c r="AF309" s="49">
        <f t="shared" si="89"/>
        <v>0</v>
      </c>
      <c r="AG309" s="49">
        <f>IFERROR(IF(OR($V309&lt;&gt;"Ja",VLOOKUP($C309,Listen!$A$2:$F$45,5,0)="Nein",D309&lt;IF(C309="LNG Anbindungsanlagen gemäß separater Festlegung",2022,2023)),$AC309,$AA309),0)</f>
        <v>0</v>
      </c>
      <c r="AH309" s="49">
        <f>IFERROR(IF(OR($V309&lt;&gt;"Ja",VLOOKUP($C309,Listen!$A$2:$F$45,5,0)="Nein",D309&lt;IF(C309="LNG Anbindungsanlagen gemäß separater Festlegung",2022,2023)),$AC309,$AA309),0)</f>
        <v>0</v>
      </c>
      <c r="AI309" s="49">
        <f>IFERROR(IF(OR($W309&lt;&gt;"Ja",VLOOKUP($C309,Listen!$A$2:$F$45,6,0)="Nein"),$AC309,$AB309),0)</f>
        <v>0</v>
      </c>
      <c r="AJ309" s="49">
        <f>IFERROR(IF(OR($W309&lt;&gt;"Ja",VLOOKUP($C309,Listen!$A$2:$F$45,6,0)="Nein"),$AC309,$AB309),0)</f>
        <v>0</v>
      </c>
      <c r="AK309" s="49">
        <f>IFERROR(IF(OR($W309&lt;&gt;"Ja",VLOOKUP($C309,Listen!$A$2:$F$45,6,0)="Nein"),$AC309,$AB309),0)</f>
        <v>0</v>
      </c>
      <c r="AL309" s="51">
        <f t="shared" si="90"/>
        <v>0</v>
      </c>
      <c r="AM309" s="296">
        <f>IFERROR(IF(VLOOKUP($C309,Listen!$A$2:$F$45,6,0)="Ja",MAX(BC309:BD309),D_SAV!$BC309),0)</f>
        <v>0</v>
      </c>
      <c r="AN309" s="51">
        <f t="shared" si="91"/>
        <v>0</v>
      </c>
      <c r="AP309" s="304">
        <f t="shared" si="92"/>
        <v>0</v>
      </c>
      <c r="AQ309" s="304">
        <f t="shared" si="93"/>
        <v>0</v>
      </c>
      <c r="AR309" s="304">
        <f t="shared" si="94"/>
        <v>0</v>
      </c>
      <c r="AS309" s="304">
        <f t="shared" si="95"/>
        <v>0</v>
      </c>
      <c r="AT309" s="304">
        <f t="shared" si="96"/>
        <v>0</v>
      </c>
      <c r="AU309" s="304">
        <f t="shared" si="97"/>
        <v>0</v>
      </c>
      <c r="AV309" s="304">
        <f t="shared" si="98"/>
        <v>0</v>
      </c>
      <c r="AW309" s="304">
        <f t="shared" si="99"/>
        <v>0</v>
      </c>
      <c r="AX309" s="304">
        <f t="shared" si="100"/>
        <v>0</v>
      </c>
      <c r="AY309" s="304">
        <f t="shared" si="101"/>
        <v>0</v>
      </c>
      <c r="AZ309" s="304">
        <f t="shared" si="102"/>
        <v>0</v>
      </c>
      <c r="BA309" s="304">
        <f t="shared" si="103"/>
        <v>0</v>
      </c>
      <c r="BB309" s="304">
        <f t="shared" si="104"/>
        <v>0</v>
      </c>
      <c r="BC309" s="304">
        <f t="shared" si="105"/>
        <v>0</v>
      </c>
      <c r="BD309" s="304">
        <f t="shared" si="106"/>
        <v>0</v>
      </c>
      <c r="BE309" s="304">
        <f>IFERROR(IF(VLOOKUP($C309,Listen!$A$2:$F$45,6,0)="Ja",BB309-MAX(BC309:BD309),BB309-BC309),0)</f>
        <v>0</v>
      </c>
    </row>
    <row r="310" spans="1:57" x14ac:dyDescent="0.25">
      <c r="A310" s="320" t="str">
        <f>IF(AND(D310&lt;&gt;0,C310&lt;&gt;0,E310&lt;&gt;0),IF(B310&lt;&gt;0,CONCATENATE(B310,"-AGr",VLOOKUP(C310,Listen!$A$2:$D$45,4,FALSE),"-",D310,"-",E310,),CONCATENATE("AGr",VLOOKUP(C310,Listen!$A$2:$D$45,4,FALSE),"-",D310,"-",E310)),"keine vollständige ID")</f>
        <v>keine vollständige ID</v>
      </c>
      <c r="B310" s="301"/>
      <c r="C310" s="287"/>
      <c r="D310" s="34"/>
      <c r="E310" s="306"/>
      <c r="F310" s="116"/>
      <c r="G310" s="17"/>
      <c r="H310" s="17"/>
      <c r="I310" s="17"/>
      <c r="J310" s="17"/>
      <c r="K310" s="17"/>
      <c r="L310" s="17"/>
      <c r="M310" s="17"/>
      <c r="N310" s="17"/>
      <c r="O310" s="116"/>
      <c r="P310" s="117">
        <f>IF(D310&gt;A_Stammdaten!$B$12,0,SUM(G310,H310,J310,L310:M310)-SUM(I310,K310,N310:O310))</f>
        <v>0</v>
      </c>
      <c r="Q310" s="17"/>
      <c r="R310" s="17"/>
      <c r="S310" s="17"/>
      <c r="T310" s="17"/>
      <c r="U310" s="62">
        <f t="shared" si="86"/>
        <v>0</v>
      </c>
      <c r="V310" s="34"/>
      <c r="W310" s="34"/>
      <c r="X310" s="34"/>
      <c r="Y310" s="34"/>
      <c r="Z310" s="34"/>
      <c r="AA310" s="63" t="str">
        <f t="shared" si="87"/>
        <v>-</v>
      </c>
      <c r="AB310" s="63" t="str">
        <f t="shared" si="88"/>
        <v>-</v>
      </c>
      <c r="AC310" s="63">
        <f>IF(ISBLANK($C310),0,VLOOKUP($C310,Listen!$A$2:$C$45,2,FALSE))</f>
        <v>0</v>
      </c>
      <c r="AD310" s="63">
        <f>IF(ISBLANK($C310),0,VLOOKUP($C310,Listen!$A$2:$C$45,3,FALSE))</f>
        <v>0</v>
      </c>
      <c r="AE310" s="49">
        <f t="shared" si="89"/>
        <v>0</v>
      </c>
      <c r="AF310" s="49">
        <f t="shared" si="89"/>
        <v>0</v>
      </c>
      <c r="AG310" s="49">
        <f>IFERROR(IF(OR($V310&lt;&gt;"Ja",VLOOKUP($C310,Listen!$A$2:$F$45,5,0)="Nein",D310&lt;IF(C310="LNG Anbindungsanlagen gemäß separater Festlegung",2022,2023)),$AC310,$AA310),0)</f>
        <v>0</v>
      </c>
      <c r="AH310" s="49">
        <f>IFERROR(IF(OR($V310&lt;&gt;"Ja",VLOOKUP($C310,Listen!$A$2:$F$45,5,0)="Nein",D310&lt;IF(C310="LNG Anbindungsanlagen gemäß separater Festlegung",2022,2023)),$AC310,$AA310),0)</f>
        <v>0</v>
      </c>
      <c r="AI310" s="49">
        <f>IFERROR(IF(OR($W310&lt;&gt;"Ja",VLOOKUP($C310,Listen!$A$2:$F$45,6,0)="Nein"),$AC310,$AB310),0)</f>
        <v>0</v>
      </c>
      <c r="AJ310" s="49">
        <f>IFERROR(IF(OR($W310&lt;&gt;"Ja",VLOOKUP($C310,Listen!$A$2:$F$45,6,0)="Nein"),$AC310,$AB310),0)</f>
        <v>0</v>
      </c>
      <c r="AK310" s="49">
        <f>IFERROR(IF(OR($W310&lt;&gt;"Ja",VLOOKUP($C310,Listen!$A$2:$F$45,6,0)="Nein"),$AC310,$AB310),0)</f>
        <v>0</v>
      </c>
      <c r="AL310" s="51">
        <f t="shared" si="90"/>
        <v>0</v>
      </c>
      <c r="AM310" s="296">
        <f>IFERROR(IF(VLOOKUP($C310,Listen!$A$2:$F$45,6,0)="Ja",MAX(BC310:BD310),D_SAV!$BC310),0)</f>
        <v>0</v>
      </c>
      <c r="AN310" s="51">
        <f t="shared" si="91"/>
        <v>0</v>
      </c>
      <c r="AP310" s="304">
        <f t="shared" si="92"/>
        <v>0</v>
      </c>
      <c r="AQ310" s="304">
        <f t="shared" si="93"/>
        <v>0</v>
      </c>
      <c r="AR310" s="304">
        <f t="shared" si="94"/>
        <v>0</v>
      </c>
      <c r="AS310" s="304">
        <f t="shared" si="95"/>
        <v>0</v>
      </c>
      <c r="AT310" s="304">
        <f t="shared" si="96"/>
        <v>0</v>
      </c>
      <c r="AU310" s="304">
        <f t="shared" si="97"/>
        <v>0</v>
      </c>
      <c r="AV310" s="304">
        <f t="shared" si="98"/>
        <v>0</v>
      </c>
      <c r="AW310" s="304">
        <f t="shared" si="99"/>
        <v>0</v>
      </c>
      <c r="AX310" s="304">
        <f t="shared" si="100"/>
        <v>0</v>
      </c>
      <c r="AY310" s="304">
        <f t="shared" si="101"/>
        <v>0</v>
      </c>
      <c r="AZ310" s="304">
        <f t="shared" si="102"/>
        <v>0</v>
      </c>
      <c r="BA310" s="304">
        <f t="shared" si="103"/>
        <v>0</v>
      </c>
      <c r="BB310" s="304">
        <f t="shared" si="104"/>
        <v>0</v>
      </c>
      <c r="BC310" s="304">
        <f t="shared" si="105"/>
        <v>0</v>
      </c>
      <c r="BD310" s="304">
        <f t="shared" si="106"/>
        <v>0</v>
      </c>
      <c r="BE310" s="304">
        <f>IFERROR(IF(VLOOKUP($C310,Listen!$A$2:$F$45,6,0)="Ja",BB310-MAX(BC310:BD310),BB310-BC310),0)</f>
        <v>0</v>
      </c>
    </row>
    <row r="311" spans="1:57" x14ac:dyDescent="0.25">
      <c r="A311" s="320" t="str">
        <f>IF(AND(D311&lt;&gt;0,C311&lt;&gt;0,E311&lt;&gt;0),IF(B311&lt;&gt;0,CONCATENATE(B311,"-AGr",VLOOKUP(C311,Listen!$A$2:$D$45,4,FALSE),"-",D311,"-",E311,),CONCATENATE("AGr",VLOOKUP(C311,Listen!$A$2:$D$45,4,FALSE),"-",D311,"-",E311)),"keine vollständige ID")</f>
        <v>keine vollständige ID</v>
      </c>
      <c r="B311" s="301"/>
      <c r="C311" s="287"/>
      <c r="D311" s="34"/>
      <c r="E311" s="306"/>
      <c r="F311" s="116"/>
      <c r="G311" s="17"/>
      <c r="H311" s="17"/>
      <c r="I311" s="17"/>
      <c r="J311" s="17"/>
      <c r="K311" s="17"/>
      <c r="L311" s="17"/>
      <c r="M311" s="17"/>
      <c r="N311" s="17"/>
      <c r="O311" s="116"/>
      <c r="P311" s="117">
        <f>IF(D311&gt;A_Stammdaten!$B$12,0,SUM(G311,H311,J311,L311:M311)-SUM(I311,K311,N311:O311))</f>
        <v>0</v>
      </c>
      <c r="Q311" s="17"/>
      <c r="R311" s="17"/>
      <c r="S311" s="17"/>
      <c r="T311" s="17"/>
      <c r="U311" s="62">
        <f t="shared" si="86"/>
        <v>0</v>
      </c>
      <c r="V311" s="34"/>
      <c r="W311" s="34"/>
      <c r="X311" s="34"/>
      <c r="Y311" s="34"/>
      <c r="Z311" s="34"/>
      <c r="AA311" s="63" t="str">
        <f t="shared" si="87"/>
        <v>-</v>
      </c>
      <c r="AB311" s="63" t="str">
        <f t="shared" si="88"/>
        <v>-</v>
      </c>
      <c r="AC311" s="63">
        <f>IF(ISBLANK($C311),0,VLOOKUP($C311,Listen!$A$2:$C$45,2,FALSE))</f>
        <v>0</v>
      </c>
      <c r="AD311" s="63">
        <f>IF(ISBLANK($C311),0,VLOOKUP($C311,Listen!$A$2:$C$45,3,FALSE))</f>
        <v>0</v>
      </c>
      <c r="AE311" s="49">
        <f t="shared" si="89"/>
        <v>0</v>
      </c>
      <c r="AF311" s="49">
        <f t="shared" si="89"/>
        <v>0</v>
      </c>
      <c r="AG311" s="49">
        <f>IFERROR(IF(OR($V311&lt;&gt;"Ja",VLOOKUP($C311,Listen!$A$2:$F$45,5,0)="Nein",D311&lt;IF(C311="LNG Anbindungsanlagen gemäß separater Festlegung",2022,2023)),$AC311,$AA311),0)</f>
        <v>0</v>
      </c>
      <c r="AH311" s="49">
        <f>IFERROR(IF(OR($V311&lt;&gt;"Ja",VLOOKUP($C311,Listen!$A$2:$F$45,5,0)="Nein",D311&lt;IF(C311="LNG Anbindungsanlagen gemäß separater Festlegung",2022,2023)),$AC311,$AA311),0)</f>
        <v>0</v>
      </c>
      <c r="AI311" s="49">
        <f>IFERROR(IF(OR($W311&lt;&gt;"Ja",VLOOKUP($C311,Listen!$A$2:$F$45,6,0)="Nein"),$AC311,$AB311),0)</f>
        <v>0</v>
      </c>
      <c r="AJ311" s="49">
        <f>IFERROR(IF(OR($W311&lt;&gt;"Ja",VLOOKUP($C311,Listen!$A$2:$F$45,6,0)="Nein"),$AC311,$AB311),0)</f>
        <v>0</v>
      </c>
      <c r="AK311" s="49">
        <f>IFERROR(IF(OR($W311&lt;&gt;"Ja",VLOOKUP($C311,Listen!$A$2:$F$45,6,0)="Nein"),$AC311,$AB311),0)</f>
        <v>0</v>
      </c>
      <c r="AL311" s="51">
        <f t="shared" si="90"/>
        <v>0</v>
      </c>
      <c r="AM311" s="296">
        <f>IFERROR(IF(VLOOKUP($C311,Listen!$A$2:$F$45,6,0)="Ja",MAX(BC311:BD311),D_SAV!$BC311),0)</f>
        <v>0</v>
      </c>
      <c r="AN311" s="51">
        <f t="shared" si="91"/>
        <v>0</v>
      </c>
      <c r="AP311" s="304">
        <f t="shared" si="92"/>
        <v>0</v>
      </c>
      <c r="AQ311" s="304">
        <f t="shared" si="93"/>
        <v>0</v>
      </c>
      <c r="AR311" s="304">
        <f t="shared" si="94"/>
        <v>0</v>
      </c>
      <c r="AS311" s="304">
        <f t="shared" si="95"/>
        <v>0</v>
      </c>
      <c r="AT311" s="304">
        <f t="shared" si="96"/>
        <v>0</v>
      </c>
      <c r="AU311" s="304">
        <f t="shared" si="97"/>
        <v>0</v>
      </c>
      <c r="AV311" s="304">
        <f t="shared" si="98"/>
        <v>0</v>
      </c>
      <c r="AW311" s="304">
        <f t="shared" si="99"/>
        <v>0</v>
      </c>
      <c r="AX311" s="304">
        <f t="shared" si="100"/>
        <v>0</v>
      </c>
      <c r="AY311" s="304">
        <f t="shared" si="101"/>
        <v>0</v>
      </c>
      <c r="AZ311" s="304">
        <f t="shared" si="102"/>
        <v>0</v>
      </c>
      <c r="BA311" s="304">
        <f t="shared" si="103"/>
        <v>0</v>
      </c>
      <c r="BB311" s="304">
        <f t="shared" si="104"/>
        <v>0</v>
      </c>
      <c r="BC311" s="304">
        <f t="shared" si="105"/>
        <v>0</v>
      </c>
      <c r="BD311" s="304">
        <f t="shared" si="106"/>
        <v>0</v>
      </c>
      <c r="BE311" s="304">
        <f>IFERROR(IF(VLOOKUP($C311,Listen!$A$2:$F$45,6,0)="Ja",BB311-MAX(BC311:BD311),BB311-BC311),0)</f>
        <v>0</v>
      </c>
    </row>
    <row r="312" spans="1:57" x14ac:dyDescent="0.25">
      <c r="A312" s="320" t="str">
        <f>IF(AND(D312&lt;&gt;0,C312&lt;&gt;0,E312&lt;&gt;0),IF(B312&lt;&gt;0,CONCATENATE(B312,"-AGr",VLOOKUP(C312,Listen!$A$2:$D$45,4,FALSE),"-",D312,"-",E312,),CONCATENATE("AGr",VLOOKUP(C312,Listen!$A$2:$D$45,4,FALSE),"-",D312,"-",E312)),"keine vollständige ID")</f>
        <v>keine vollständige ID</v>
      </c>
      <c r="B312" s="301"/>
      <c r="C312" s="287"/>
      <c r="D312" s="34"/>
      <c r="E312" s="306"/>
      <c r="F312" s="116"/>
      <c r="G312" s="17"/>
      <c r="H312" s="17"/>
      <c r="I312" s="17"/>
      <c r="J312" s="17"/>
      <c r="K312" s="17"/>
      <c r="L312" s="17"/>
      <c r="M312" s="17"/>
      <c r="N312" s="17"/>
      <c r="O312" s="116"/>
      <c r="P312" s="117">
        <f>IF(D312&gt;A_Stammdaten!$B$12,0,SUM(G312,H312,J312,L312:M312)-SUM(I312,K312,N312:O312))</f>
        <v>0</v>
      </c>
      <c r="Q312" s="17"/>
      <c r="R312" s="17"/>
      <c r="S312" s="17"/>
      <c r="T312" s="17"/>
      <c r="U312" s="62">
        <f t="shared" si="86"/>
        <v>0</v>
      </c>
      <c r="V312" s="34"/>
      <c r="W312" s="34"/>
      <c r="X312" s="34"/>
      <c r="Y312" s="34"/>
      <c r="Z312" s="34"/>
      <c r="AA312" s="63" t="str">
        <f t="shared" si="87"/>
        <v>-</v>
      </c>
      <c r="AB312" s="63" t="str">
        <f t="shared" si="88"/>
        <v>-</v>
      </c>
      <c r="AC312" s="63">
        <f>IF(ISBLANK($C312),0,VLOOKUP($C312,Listen!$A$2:$C$45,2,FALSE))</f>
        <v>0</v>
      </c>
      <c r="AD312" s="63">
        <f>IF(ISBLANK($C312),0,VLOOKUP($C312,Listen!$A$2:$C$45,3,FALSE))</f>
        <v>0</v>
      </c>
      <c r="AE312" s="49">
        <f t="shared" si="89"/>
        <v>0</v>
      </c>
      <c r="AF312" s="49">
        <f t="shared" si="89"/>
        <v>0</v>
      </c>
      <c r="AG312" s="49">
        <f>IFERROR(IF(OR($V312&lt;&gt;"Ja",VLOOKUP($C312,Listen!$A$2:$F$45,5,0)="Nein",D312&lt;IF(C312="LNG Anbindungsanlagen gemäß separater Festlegung",2022,2023)),$AC312,$AA312),0)</f>
        <v>0</v>
      </c>
      <c r="AH312" s="49">
        <f>IFERROR(IF(OR($V312&lt;&gt;"Ja",VLOOKUP($C312,Listen!$A$2:$F$45,5,0)="Nein",D312&lt;IF(C312="LNG Anbindungsanlagen gemäß separater Festlegung",2022,2023)),$AC312,$AA312),0)</f>
        <v>0</v>
      </c>
      <c r="AI312" s="49">
        <f>IFERROR(IF(OR($W312&lt;&gt;"Ja",VLOOKUP($C312,Listen!$A$2:$F$45,6,0)="Nein"),$AC312,$AB312),0)</f>
        <v>0</v>
      </c>
      <c r="AJ312" s="49">
        <f>IFERROR(IF(OR($W312&lt;&gt;"Ja",VLOOKUP($C312,Listen!$A$2:$F$45,6,0)="Nein"),$AC312,$AB312),0)</f>
        <v>0</v>
      </c>
      <c r="AK312" s="49">
        <f>IFERROR(IF(OR($W312&lt;&gt;"Ja",VLOOKUP($C312,Listen!$A$2:$F$45,6,0)="Nein"),$AC312,$AB312),0)</f>
        <v>0</v>
      </c>
      <c r="AL312" s="51">
        <f t="shared" si="90"/>
        <v>0</v>
      </c>
      <c r="AM312" s="296">
        <f>IFERROR(IF(VLOOKUP($C312,Listen!$A$2:$F$45,6,0)="Ja",MAX(BC312:BD312),D_SAV!$BC312),0)</f>
        <v>0</v>
      </c>
      <c r="AN312" s="51">
        <f t="shared" si="91"/>
        <v>0</v>
      </c>
      <c r="AP312" s="304">
        <f t="shared" si="92"/>
        <v>0</v>
      </c>
      <c r="AQ312" s="304">
        <f t="shared" si="93"/>
        <v>0</v>
      </c>
      <c r="AR312" s="304">
        <f t="shared" si="94"/>
        <v>0</v>
      </c>
      <c r="AS312" s="304">
        <f t="shared" si="95"/>
        <v>0</v>
      </c>
      <c r="AT312" s="304">
        <f t="shared" si="96"/>
        <v>0</v>
      </c>
      <c r="AU312" s="304">
        <f t="shared" si="97"/>
        <v>0</v>
      </c>
      <c r="AV312" s="304">
        <f t="shared" si="98"/>
        <v>0</v>
      </c>
      <c r="AW312" s="304">
        <f t="shared" si="99"/>
        <v>0</v>
      </c>
      <c r="AX312" s="304">
        <f t="shared" si="100"/>
        <v>0</v>
      </c>
      <c r="AY312" s="304">
        <f t="shared" si="101"/>
        <v>0</v>
      </c>
      <c r="AZ312" s="304">
        <f t="shared" si="102"/>
        <v>0</v>
      </c>
      <c r="BA312" s="304">
        <f t="shared" si="103"/>
        <v>0</v>
      </c>
      <c r="BB312" s="304">
        <f t="shared" si="104"/>
        <v>0</v>
      </c>
      <c r="BC312" s="304">
        <f t="shared" si="105"/>
        <v>0</v>
      </c>
      <c r="BD312" s="304">
        <f t="shared" si="106"/>
        <v>0</v>
      </c>
      <c r="BE312" s="304">
        <f>IFERROR(IF(VLOOKUP($C312,Listen!$A$2:$F$45,6,0)="Ja",BB312-MAX(BC312:BD312),BB312-BC312),0)</f>
        <v>0</v>
      </c>
    </row>
    <row r="313" spans="1:57" x14ac:dyDescent="0.25">
      <c r="A313" s="320" t="str">
        <f>IF(AND(D313&lt;&gt;0,C313&lt;&gt;0,E313&lt;&gt;0),IF(B313&lt;&gt;0,CONCATENATE(B313,"-AGr",VLOOKUP(C313,Listen!$A$2:$D$45,4,FALSE),"-",D313,"-",E313,),CONCATENATE("AGr",VLOOKUP(C313,Listen!$A$2:$D$45,4,FALSE),"-",D313,"-",E313)),"keine vollständige ID")</f>
        <v>keine vollständige ID</v>
      </c>
      <c r="B313" s="301"/>
      <c r="C313" s="287"/>
      <c r="D313" s="34"/>
      <c r="E313" s="306"/>
      <c r="F313" s="116"/>
      <c r="G313" s="17"/>
      <c r="H313" s="17"/>
      <c r="I313" s="17"/>
      <c r="J313" s="17"/>
      <c r="K313" s="17"/>
      <c r="L313" s="17"/>
      <c r="M313" s="17"/>
      <c r="N313" s="17"/>
      <c r="O313" s="116"/>
      <c r="P313" s="117">
        <f>IF(D313&gt;A_Stammdaten!$B$12,0,SUM(G313,H313,J313,L313:M313)-SUM(I313,K313,N313:O313))</f>
        <v>0</v>
      </c>
      <c r="Q313" s="17"/>
      <c r="R313" s="17"/>
      <c r="S313" s="17"/>
      <c r="T313" s="17"/>
      <c r="U313" s="62">
        <f t="shared" si="86"/>
        <v>0</v>
      </c>
      <c r="V313" s="34"/>
      <c r="W313" s="34"/>
      <c r="X313" s="34"/>
      <c r="Y313" s="34"/>
      <c r="Z313" s="34"/>
      <c r="AA313" s="63" t="str">
        <f t="shared" si="87"/>
        <v>-</v>
      </c>
      <c r="AB313" s="63" t="str">
        <f t="shared" si="88"/>
        <v>-</v>
      </c>
      <c r="AC313" s="63">
        <f>IF(ISBLANK($C313),0,VLOOKUP($C313,Listen!$A$2:$C$45,2,FALSE))</f>
        <v>0</v>
      </c>
      <c r="AD313" s="63">
        <f>IF(ISBLANK($C313),0,VLOOKUP($C313,Listen!$A$2:$C$45,3,FALSE))</f>
        <v>0</v>
      </c>
      <c r="AE313" s="49">
        <f t="shared" si="89"/>
        <v>0</v>
      </c>
      <c r="AF313" s="49">
        <f t="shared" si="89"/>
        <v>0</v>
      </c>
      <c r="AG313" s="49">
        <f>IFERROR(IF(OR($V313&lt;&gt;"Ja",VLOOKUP($C313,Listen!$A$2:$F$45,5,0)="Nein",D313&lt;IF(C313="LNG Anbindungsanlagen gemäß separater Festlegung",2022,2023)),$AC313,$AA313),0)</f>
        <v>0</v>
      </c>
      <c r="AH313" s="49">
        <f>IFERROR(IF(OR($V313&lt;&gt;"Ja",VLOOKUP($C313,Listen!$A$2:$F$45,5,0)="Nein",D313&lt;IF(C313="LNG Anbindungsanlagen gemäß separater Festlegung",2022,2023)),$AC313,$AA313),0)</f>
        <v>0</v>
      </c>
      <c r="AI313" s="49">
        <f>IFERROR(IF(OR($W313&lt;&gt;"Ja",VLOOKUP($C313,Listen!$A$2:$F$45,6,0)="Nein"),$AC313,$AB313),0)</f>
        <v>0</v>
      </c>
      <c r="AJ313" s="49">
        <f>IFERROR(IF(OR($W313&lt;&gt;"Ja",VLOOKUP($C313,Listen!$A$2:$F$45,6,0)="Nein"),$AC313,$AB313),0)</f>
        <v>0</v>
      </c>
      <c r="AK313" s="49">
        <f>IFERROR(IF(OR($W313&lt;&gt;"Ja",VLOOKUP($C313,Listen!$A$2:$F$45,6,0)="Nein"),$AC313,$AB313),0)</f>
        <v>0</v>
      </c>
      <c r="AL313" s="51">
        <f t="shared" si="90"/>
        <v>0</v>
      </c>
      <c r="AM313" s="296">
        <f>IFERROR(IF(VLOOKUP($C313,Listen!$A$2:$F$45,6,0)="Ja",MAX(BC313:BD313),D_SAV!$BC313),0)</f>
        <v>0</v>
      </c>
      <c r="AN313" s="51">
        <f t="shared" si="91"/>
        <v>0</v>
      </c>
      <c r="AP313" s="304">
        <f t="shared" si="92"/>
        <v>0</v>
      </c>
      <c r="AQ313" s="304">
        <f t="shared" si="93"/>
        <v>0</v>
      </c>
      <c r="AR313" s="304">
        <f t="shared" si="94"/>
        <v>0</v>
      </c>
      <c r="AS313" s="304">
        <f t="shared" si="95"/>
        <v>0</v>
      </c>
      <c r="AT313" s="304">
        <f t="shared" si="96"/>
        <v>0</v>
      </c>
      <c r="AU313" s="304">
        <f t="shared" si="97"/>
        <v>0</v>
      </c>
      <c r="AV313" s="304">
        <f t="shared" si="98"/>
        <v>0</v>
      </c>
      <c r="AW313" s="304">
        <f t="shared" si="99"/>
        <v>0</v>
      </c>
      <c r="AX313" s="304">
        <f t="shared" si="100"/>
        <v>0</v>
      </c>
      <c r="AY313" s="304">
        <f t="shared" si="101"/>
        <v>0</v>
      </c>
      <c r="AZ313" s="304">
        <f t="shared" si="102"/>
        <v>0</v>
      </c>
      <c r="BA313" s="304">
        <f t="shared" si="103"/>
        <v>0</v>
      </c>
      <c r="BB313" s="304">
        <f t="shared" si="104"/>
        <v>0</v>
      </c>
      <c r="BC313" s="304">
        <f t="shared" si="105"/>
        <v>0</v>
      </c>
      <c r="BD313" s="304">
        <f t="shared" si="106"/>
        <v>0</v>
      </c>
      <c r="BE313" s="304">
        <f>IFERROR(IF(VLOOKUP($C313,Listen!$A$2:$F$45,6,0)="Ja",BB313-MAX(BC313:BD313),BB313-BC313),0)</f>
        <v>0</v>
      </c>
    </row>
    <row r="314" spans="1:57" x14ac:dyDescent="0.25">
      <c r="A314" s="320" t="str">
        <f>IF(AND(D314&lt;&gt;0,C314&lt;&gt;0,E314&lt;&gt;0),IF(B314&lt;&gt;0,CONCATENATE(B314,"-AGr",VLOOKUP(C314,Listen!$A$2:$D$45,4,FALSE),"-",D314,"-",E314,),CONCATENATE("AGr",VLOOKUP(C314,Listen!$A$2:$D$45,4,FALSE),"-",D314,"-",E314)),"keine vollständige ID")</f>
        <v>keine vollständige ID</v>
      </c>
      <c r="B314" s="301"/>
      <c r="C314" s="287"/>
      <c r="D314" s="34"/>
      <c r="E314" s="306"/>
      <c r="F314" s="116"/>
      <c r="G314" s="17"/>
      <c r="H314" s="17"/>
      <c r="I314" s="17"/>
      <c r="J314" s="17"/>
      <c r="K314" s="17"/>
      <c r="L314" s="17"/>
      <c r="M314" s="17"/>
      <c r="N314" s="17"/>
      <c r="O314" s="116"/>
      <c r="P314" s="117">
        <f>IF(D314&gt;A_Stammdaten!$B$12,0,SUM(G314,H314,J314,L314:M314)-SUM(I314,K314,N314:O314))</f>
        <v>0</v>
      </c>
      <c r="Q314" s="17"/>
      <c r="R314" s="17"/>
      <c r="S314" s="17"/>
      <c r="T314" s="17"/>
      <c r="U314" s="62">
        <f t="shared" si="86"/>
        <v>0</v>
      </c>
      <c r="V314" s="34"/>
      <c r="W314" s="34"/>
      <c r="X314" s="34"/>
      <c r="Y314" s="34"/>
      <c r="Z314" s="34"/>
      <c r="AA314" s="63" t="str">
        <f t="shared" si="87"/>
        <v>-</v>
      </c>
      <c r="AB314" s="63" t="str">
        <f t="shared" si="88"/>
        <v>-</v>
      </c>
      <c r="AC314" s="63">
        <f>IF(ISBLANK($C314),0,VLOOKUP($C314,Listen!$A$2:$C$45,2,FALSE))</f>
        <v>0</v>
      </c>
      <c r="AD314" s="63">
        <f>IF(ISBLANK($C314),0,VLOOKUP($C314,Listen!$A$2:$C$45,3,FALSE))</f>
        <v>0</v>
      </c>
      <c r="AE314" s="49">
        <f t="shared" si="89"/>
        <v>0</v>
      </c>
      <c r="AF314" s="49">
        <f t="shared" si="89"/>
        <v>0</v>
      </c>
      <c r="AG314" s="49">
        <f>IFERROR(IF(OR($V314&lt;&gt;"Ja",VLOOKUP($C314,Listen!$A$2:$F$45,5,0)="Nein",D314&lt;IF(C314="LNG Anbindungsanlagen gemäß separater Festlegung",2022,2023)),$AC314,$AA314),0)</f>
        <v>0</v>
      </c>
      <c r="AH314" s="49">
        <f>IFERROR(IF(OR($V314&lt;&gt;"Ja",VLOOKUP($C314,Listen!$A$2:$F$45,5,0)="Nein",D314&lt;IF(C314="LNG Anbindungsanlagen gemäß separater Festlegung",2022,2023)),$AC314,$AA314),0)</f>
        <v>0</v>
      </c>
      <c r="AI314" s="49">
        <f>IFERROR(IF(OR($W314&lt;&gt;"Ja",VLOOKUP($C314,Listen!$A$2:$F$45,6,0)="Nein"),$AC314,$AB314),0)</f>
        <v>0</v>
      </c>
      <c r="AJ314" s="49">
        <f>IFERROR(IF(OR($W314&lt;&gt;"Ja",VLOOKUP($C314,Listen!$A$2:$F$45,6,0)="Nein"),$AC314,$AB314),0)</f>
        <v>0</v>
      </c>
      <c r="AK314" s="49">
        <f>IFERROR(IF(OR($W314&lt;&gt;"Ja",VLOOKUP($C314,Listen!$A$2:$F$45,6,0)="Nein"),$AC314,$AB314),0)</f>
        <v>0</v>
      </c>
      <c r="AL314" s="51">
        <f t="shared" si="90"/>
        <v>0</v>
      </c>
      <c r="AM314" s="296">
        <f>IFERROR(IF(VLOOKUP($C314,Listen!$A$2:$F$45,6,0)="Ja",MAX(BC314:BD314),D_SAV!$BC314),0)</f>
        <v>0</v>
      </c>
      <c r="AN314" s="51">
        <f t="shared" si="91"/>
        <v>0</v>
      </c>
      <c r="AP314" s="304">
        <f t="shared" si="92"/>
        <v>0</v>
      </c>
      <c r="AQ314" s="304">
        <f t="shared" si="93"/>
        <v>0</v>
      </c>
      <c r="AR314" s="304">
        <f t="shared" si="94"/>
        <v>0</v>
      </c>
      <c r="AS314" s="304">
        <f t="shared" si="95"/>
        <v>0</v>
      </c>
      <c r="AT314" s="304">
        <f t="shared" si="96"/>
        <v>0</v>
      </c>
      <c r="AU314" s="304">
        <f t="shared" si="97"/>
        <v>0</v>
      </c>
      <c r="AV314" s="304">
        <f t="shared" si="98"/>
        <v>0</v>
      </c>
      <c r="AW314" s="304">
        <f t="shared" si="99"/>
        <v>0</v>
      </c>
      <c r="AX314" s="304">
        <f t="shared" si="100"/>
        <v>0</v>
      </c>
      <c r="AY314" s="304">
        <f t="shared" si="101"/>
        <v>0</v>
      </c>
      <c r="AZ314" s="304">
        <f t="shared" si="102"/>
        <v>0</v>
      </c>
      <c r="BA314" s="304">
        <f t="shared" si="103"/>
        <v>0</v>
      </c>
      <c r="BB314" s="304">
        <f t="shared" si="104"/>
        <v>0</v>
      </c>
      <c r="BC314" s="304">
        <f t="shared" si="105"/>
        <v>0</v>
      </c>
      <c r="BD314" s="304">
        <f t="shared" si="106"/>
        <v>0</v>
      </c>
      <c r="BE314" s="304">
        <f>IFERROR(IF(VLOOKUP($C314,Listen!$A$2:$F$45,6,0)="Ja",BB314-MAX(BC314:BD314),BB314-BC314),0)</f>
        <v>0</v>
      </c>
    </row>
    <row r="315" spans="1:57" x14ac:dyDescent="0.25">
      <c r="A315" s="320" t="str">
        <f>IF(AND(D315&lt;&gt;0,C315&lt;&gt;0,E315&lt;&gt;0),IF(B315&lt;&gt;0,CONCATENATE(B315,"-AGr",VLOOKUP(C315,Listen!$A$2:$D$45,4,FALSE),"-",D315,"-",E315,),CONCATENATE("AGr",VLOOKUP(C315,Listen!$A$2:$D$45,4,FALSE),"-",D315,"-",E315)),"keine vollständige ID")</f>
        <v>keine vollständige ID</v>
      </c>
      <c r="B315" s="301"/>
      <c r="C315" s="287"/>
      <c r="D315" s="34"/>
      <c r="E315" s="306"/>
      <c r="F315" s="116"/>
      <c r="G315" s="17"/>
      <c r="H315" s="17"/>
      <c r="I315" s="17"/>
      <c r="J315" s="17"/>
      <c r="K315" s="17"/>
      <c r="L315" s="17"/>
      <c r="M315" s="17"/>
      <c r="N315" s="17"/>
      <c r="O315" s="116"/>
      <c r="P315" s="117">
        <f>IF(D315&gt;A_Stammdaten!$B$12,0,SUM(G315,H315,J315,L315:M315)-SUM(I315,K315,N315:O315))</f>
        <v>0</v>
      </c>
      <c r="Q315" s="17"/>
      <c r="R315" s="17"/>
      <c r="S315" s="17"/>
      <c r="T315" s="17"/>
      <c r="U315" s="62">
        <f t="shared" si="86"/>
        <v>0</v>
      </c>
      <c r="V315" s="34"/>
      <c r="W315" s="34"/>
      <c r="X315" s="34"/>
      <c r="Y315" s="34"/>
      <c r="Z315" s="34"/>
      <c r="AA315" s="63" t="str">
        <f t="shared" si="87"/>
        <v>-</v>
      </c>
      <c r="AB315" s="63" t="str">
        <f t="shared" si="88"/>
        <v>-</v>
      </c>
      <c r="AC315" s="63">
        <f>IF(ISBLANK($C315),0,VLOOKUP($C315,Listen!$A$2:$C$45,2,FALSE))</f>
        <v>0</v>
      </c>
      <c r="AD315" s="63">
        <f>IF(ISBLANK($C315),0,VLOOKUP($C315,Listen!$A$2:$C$45,3,FALSE))</f>
        <v>0</v>
      </c>
      <c r="AE315" s="49">
        <f t="shared" si="89"/>
        <v>0</v>
      </c>
      <c r="AF315" s="49">
        <f t="shared" si="89"/>
        <v>0</v>
      </c>
      <c r="AG315" s="49">
        <f>IFERROR(IF(OR($V315&lt;&gt;"Ja",VLOOKUP($C315,Listen!$A$2:$F$45,5,0)="Nein",D315&lt;IF(C315="LNG Anbindungsanlagen gemäß separater Festlegung",2022,2023)),$AC315,$AA315),0)</f>
        <v>0</v>
      </c>
      <c r="AH315" s="49">
        <f>IFERROR(IF(OR($V315&lt;&gt;"Ja",VLOOKUP($C315,Listen!$A$2:$F$45,5,0)="Nein",D315&lt;IF(C315="LNG Anbindungsanlagen gemäß separater Festlegung",2022,2023)),$AC315,$AA315),0)</f>
        <v>0</v>
      </c>
      <c r="AI315" s="49">
        <f>IFERROR(IF(OR($W315&lt;&gt;"Ja",VLOOKUP($C315,Listen!$A$2:$F$45,6,0)="Nein"),$AC315,$AB315),0)</f>
        <v>0</v>
      </c>
      <c r="AJ315" s="49">
        <f>IFERROR(IF(OR($W315&lt;&gt;"Ja",VLOOKUP($C315,Listen!$A$2:$F$45,6,0)="Nein"),$AC315,$AB315),0)</f>
        <v>0</v>
      </c>
      <c r="AK315" s="49">
        <f>IFERROR(IF(OR($W315&lt;&gt;"Ja",VLOOKUP($C315,Listen!$A$2:$F$45,6,0)="Nein"),$AC315,$AB315),0)</f>
        <v>0</v>
      </c>
      <c r="AL315" s="51">
        <f t="shared" si="90"/>
        <v>0</v>
      </c>
      <c r="AM315" s="296">
        <f>IFERROR(IF(VLOOKUP($C315,Listen!$A$2:$F$45,6,0)="Ja",MAX(BC315:BD315),D_SAV!$BC315),0)</f>
        <v>0</v>
      </c>
      <c r="AN315" s="51">
        <f t="shared" si="91"/>
        <v>0</v>
      </c>
      <c r="AP315" s="304">
        <f t="shared" si="92"/>
        <v>0</v>
      </c>
      <c r="AQ315" s="304">
        <f t="shared" si="93"/>
        <v>0</v>
      </c>
      <c r="AR315" s="304">
        <f t="shared" si="94"/>
        <v>0</v>
      </c>
      <c r="AS315" s="304">
        <f t="shared" si="95"/>
        <v>0</v>
      </c>
      <c r="AT315" s="304">
        <f t="shared" si="96"/>
        <v>0</v>
      </c>
      <c r="AU315" s="304">
        <f t="shared" si="97"/>
        <v>0</v>
      </c>
      <c r="AV315" s="304">
        <f t="shared" si="98"/>
        <v>0</v>
      </c>
      <c r="AW315" s="304">
        <f t="shared" si="99"/>
        <v>0</v>
      </c>
      <c r="AX315" s="304">
        <f t="shared" si="100"/>
        <v>0</v>
      </c>
      <c r="AY315" s="304">
        <f t="shared" si="101"/>
        <v>0</v>
      </c>
      <c r="AZ315" s="304">
        <f t="shared" si="102"/>
        <v>0</v>
      </c>
      <c r="BA315" s="304">
        <f t="shared" si="103"/>
        <v>0</v>
      </c>
      <c r="BB315" s="304">
        <f t="shared" si="104"/>
        <v>0</v>
      </c>
      <c r="BC315" s="304">
        <f t="shared" si="105"/>
        <v>0</v>
      </c>
      <c r="BD315" s="304">
        <f t="shared" si="106"/>
        <v>0</v>
      </c>
      <c r="BE315" s="304">
        <f>IFERROR(IF(VLOOKUP($C315,Listen!$A$2:$F$45,6,0)="Ja",BB315-MAX(BC315:BD315),BB315-BC315),0)</f>
        <v>0</v>
      </c>
    </row>
    <row r="316" spans="1:57" x14ac:dyDescent="0.25">
      <c r="A316" s="320" t="str">
        <f>IF(AND(D316&lt;&gt;0,C316&lt;&gt;0,E316&lt;&gt;0),IF(B316&lt;&gt;0,CONCATENATE(B316,"-AGr",VLOOKUP(C316,Listen!$A$2:$D$45,4,FALSE),"-",D316,"-",E316,),CONCATENATE("AGr",VLOOKUP(C316,Listen!$A$2:$D$45,4,FALSE),"-",D316,"-",E316)),"keine vollständige ID")</f>
        <v>keine vollständige ID</v>
      </c>
      <c r="B316" s="301"/>
      <c r="C316" s="287"/>
      <c r="D316" s="34"/>
      <c r="E316" s="306"/>
      <c r="F316" s="116"/>
      <c r="G316" s="17"/>
      <c r="H316" s="17"/>
      <c r="I316" s="17"/>
      <c r="J316" s="17"/>
      <c r="K316" s="17"/>
      <c r="L316" s="17"/>
      <c r="M316" s="17"/>
      <c r="N316" s="17"/>
      <c r="O316" s="116"/>
      <c r="P316" s="117">
        <f>IF(D316&gt;A_Stammdaten!$B$12,0,SUM(G316,H316,J316,L316:M316)-SUM(I316,K316,N316:O316))</f>
        <v>0</v>
      </c>
      <c r="Q316" s="17"/>
      <c r="R316" s="17"/>
      <c r="S316" s="17"/>
      <c r="T316" s="17"/>
      <c r="U316" s="62">
        <f t="shared" si="86"/>
        <v>0</v>
      </c>
      <c r="V316" s="34"/>
      <c r="W316" s="34"/>
      <c r="X316" s="34"/>
      <c r="Y316" s="34"/>
      <c r="Z316" s="34"/>
      <c r="AA316" s="63" t="str">
        <f t="shared" si="87"/>
        <v>-</v>
      </c>
      <c r="AB316" s="63" t="str">
        <f t="shared" si="88"/>
        <v>-</v>
      </c>
      <c r="AC316" s="63">
        <f>IF(ISBLANK($C316),0,VLOOKUP($C316,Listen!$A$2:$C$45,2,FALSE))</f>
        <v>0</v>
      </c>
      <c r="AD316" s="63">
        <f>IF(ISBLANK($C316),0,VLOOKUP($C316,Listen!$A$2:$C$45,3,FALSE))</f>
        <v>0</v>
      </c>
      <c r="AE316" s="49">
        <f t="shared" si="89"/>
        <v>0</v>
      </c>
      <c r="AF316" s="49">
        <f t="shared" si="89"/>
        <v>0</v>
      </c>
      <c r="AG316" s="49">
        <f>IFERROR(IF(OR($V316&lt;&gt;"Ja",VLOOKUP($C316,Listen!$A$2:$F$45,5,0)="Nein",D316&lt;IF(C316="LNG Anbindungsanlagen gemäß separater Festlegung",2022,2023)),$AC316,$AA316),0)</f>
        <v>0</v>
      </c>
      <c r="AH316" s="49">
        <f>IFERROR(IF(OR($V316&lt;&gt;"Ja",VLOOKUP($C316,Listen!$A$2:$F$45,5,0)="Nein",D316&lt;IF(C316="LNG Anbindungsanlagen gemäß separater Festlegung",2022,2023)),$AC316,$AA316),0)</f>
        <v>0</v>
      </c>
      <c r="AI316" s="49">
        <f>IFERROR(IF(OR($W316&lt;&gt;"Ja",VLOOKUP($C316,Listen!$A$2:$F$45,6,0)="Nein"),$AC316,$AB316),0)</f>
        <v>0</v>
      </c>
      <c r="AJ316" s="49">
        <f>IFERROR(IF(OR($W316&lt;&gt;"Ja",VLOOKUP($C316,Listen!$A$2:$F$45,6,0)="Nein"),$AC316,$AB316),0)</f>
        <v>0</v>
      </c>
      <c r="AK316" s="49">
        <f>IFERROR(IF(OR($W316&lt;&gt;"Ja",VLOOKUP($C316,Listen!$A$2:$F$45,6,0)="Nein"),$AC316,$AB316),0)</f>
        <v>0</v>
      </c>
      <c r="AL316" s="51">
        <f t="shared" si="90"/>
        <v>0</v>
      </c>
      <c r="AM316" s="296">
        <f>IFERROR(IF(VLOOKUP($C316,Listen!$A$2:$F$45,6,0)="Ja",MAX(BC316:BD316),D_SAV!$BC316),0)</f>
        <v>0</v>
      </c>
      <c r="AN316" s="51">
        <f t="shared" si="91"/>
        <v>0</v>
      </c>
      <c r="AP316" s="304">
        <f t="shared" si="92"/>
        <v>0</v>
      </c>
      <c r="AQ316" s="304">
        <f t="shared" si="93"/>
        <v>0</v>
      </c>
      <c r="AR316" s="304">
        <f t="shared" si="94"/>
        <v>0</v>
      </c>
      <c r="AS316" s="304">
        <f t="shared" si="95"/>
        <v>0</v>
      </c>
      <c r="AT316" s="304">
        <f t="shared" si="96"/>
        <v>0</v>
      </c>
      <c r="AU316" s="304">
        <f t="shared" si="97"/>
        <v>0</v>
      </c>
      <c r="AV316" s="304">
        <f t="shared" si="98"/>
        <v>0</v>
      </c>
      <c r="AW316" s="304">
        <f t="shared" si="99"/>
        <v>0</v>
      </c>
      <c r="AX316" s="304">
        <f t="shared" si="100"/>
        <v>0</v>
      </c>
      <c r="AY316" s="304">
        <f t="shared" si="101"/>
        <v>0</v>
      </c>
      <c r="AZ316" s="304">
        <f t="shared" si="102"/>
        <v>0</v>
      </c>
      <c r="BA316" s="304">
        <f t="shared" si="103"/>
        <v>0</v>
      </c>
      <c r="BB316" s="304">
        <f t="shared" si="104"/>
        <v>0</v>
      </c>
      <c r="BC316" s="304">
        <f t="shared" si="105"/>
        <v>0</v>
      </c>
      <c r="BD316" s="304">
        <f t="shared" si="106"/>
        <v>0</v>
      </c>
      <c r="BE316" s="304">
        <f>IFERROR(IF(VLOOKUP($C316,Listen!$A$2:$F$45,6,0)="Ja",BB316-MAX(BC316:BD316),BB316-BC316),0)</f>
        <v>0</v>
      </c>
    </row>
    <row r="317" spans="1:57" x14ac:dyDescent="0.25">
      <c r="A317" s="320" t="str">
        <f>IF(AND(D317&lt;&gt;0,C317&lt;&gt;0,E317&lt;&gt;0),IF(B317&lt;&gt;0,CONCATENATE(B317,"-AGr",VLOOKUP(C317,Listen!$A$2:$D$45,4,FALSE),"-",D317,"-",E317,),CONCATENATE("AGr",VLOOKUP(C317,Listen!$A$2:$D$45,4,FALSE),"-",D317,"-",E317)),"keine vollständige ID")</f>
        <v>keine vollständige ID</v>
      </c>
      <c r="B317" s="301"/>
      <c r="C317" s="287"/>
      <c r="D317" s="34"/>
      <c r="E317" s="306"/>
      <c r="F317" s="116"/>
      <c r="G317" s="17"/>
      <c r="H317" s="17"/>
      <c r="I317" s="17"/>
      <c r="J317" s="17"/>
      <c r="K317" s="17"/>
      <c r="L317" s="17"/>
      <c r="M317" s="17"/>
      <c r="N317" s="17"/>
      <c r="O317" s="116"/>
      <c r="P317" s="117">
        <f>IF(D317&gt;A_Stammdaten!$B$12,0,SUM(G317,H317,J317,L317:M317)-SUM(I317,K317,N317:O317))</f>
        <v>0</v>
      </c>
      <c r="Q317" s="17"/>
      <c r="R317" s="17"/>
      <c r="S317" s="17"/>
      <c r="T317" s="17"/>
      <c r="U317" s="62">
        <f t="shared" si="86"/>
        <v>0</v>
      </c>
      <c r="V317" s="34"/>
      <c r="W317" s="34"/>
      <c r="X317" s="34"/>
      <c r="Y317" s="34"/>
      <c r="Z317" s="34"/>
      <c r="AA317" s="63" t="str">
        <f t="shared" si="87"/>
        <v>-</v>
      </c>
      <c r="AB317" s="63" t="str">
        <f t="shared" si="88"/>
        <v>-</v>
      </c>
      <c r="AC317" s="63">
        <f>IF(ISBLANK($C317),0,VLOOKUP($C317,Listen!$A$2:$C$45,2,FALSE))</f>
        <v>0</v>
      </c>
      <c r="AD317" s="63">
        <f>IF(ISBLANK($C317),0,VLOOKUP($C317,Listen!$A$2:$C$45,3,FALSE))</f>
        <v>0</v>
      </c>
      <c r="AE317" s="49">
        <f t="shared" si="89"/>
        <v>0</v>
      </c>
      <c r="AF317" s="49">
        <f t="shared" si="89"/>
        <v>0</v>
      </c>
      <c r="AG317" s="49">
        <f>IFERROR(IF(OR($V317&lt;&gt;"Ja",VLOOKUP($C317,Listen!$A$2:$F$45,5,0)="Nein",D317&lt;IF(C317="LNG Anbindungsanlagen gemäß separater Festlegung",2022,2023)),$AC317,$AA317),0)</f>
        <v>0</v>
      </c>
      <c r="AH317" s="49">
        <f>IFERROR(IF(OR($V317&lt;&gt;"Ja",VLOOKUP($C317,Listen!$A$2:$F$45,5,0)="Nein",D317&lt;IF(C317="LNG Anbindungsanlagen gemäß separater Festlegung",2022,2023)),$AC317,$AA317),0)</f>
        <v>0</v>
      </c>
      <c r="AI317" s="49">
        <f>IFERROR(IF(OR($W317&lt;&gt;"Ja",VLOOKUP($C317,Listen!$A$2:$F$45,6,0)="Nein"),$AC317,$AB317),0)</f>
        <v>0</v>
      </c>
      <c r="AJ317" s="49">
        <f>IFERROR(IF(OR($W317&lt;&gt;"Ja",VLOOKUP($C317,Listen!$A$2:$F$45,6,0)="Nein"),$AC317,$AB317),0)</f>
        <v>0</v>
      </c>
      <c r="AK317" s="49">
        <f>IFERROR(IF(OR($W317&lt;&gt;"Ja",VLOOKUP($C317,Listen!$A$2:$F$45,6,0)="Nein"),$AC317,$AB317),0)</f>
        <v>0</v>
      </c>
      <c r="AL317" s="51">
        <f t="shared" si="90"/>
        <v>0</v>
      </c>
      <c r="AM317" s="296">
        <f>IFERROR(IF(VLOOKUP($C317,Listen!$A$2:$F$45,6,0)="Ja",MAX(BC317:BD317),D_SAV!$BC317),0)</f>
        <v>0</v>
      </c>
      <c r="AN317" s="51">
        <f t="shared" si="91"/>
        <v>0</v>
      </c>
      <c r="AP317" s="304">
        <f t="shared" si="92"/>
        <v>0</v>
      </c>
      <c r="AQ317" s="304">
        <f t="shared" si="93"/>
        <v>0</v>
      </c>
      <c r="AR317" s="304">
        <f t="shared" si="94"/>
        <v>0</v>
      </c>
      <c r="AS317" s="304">
        <f t="shared" si="95"/>
        <v>0</v>
      </c>
      <c r="AT317" s="304">
        <f t="shared" si="96"/>
        <v>0</v>
      </c>
      <c r="AU317" s="304">
        <f t="shared" si="97"/>
        <v>0</v>
      </c>
      <c r="AV317" s="304">
        <f t="shared" si="98"/>
        <v>0</v>
      </c>
      <c r="AW317" s="304">
        <f t="shared" si="99"/>
        <v>0</v>
      </c>
      <c r="AX317" s="304">
        <f t="shared" si="100"/>
        <v>0</v>
      </c>
      <c r="AY317" s="304">
        <f t="shared" si="101"/>
        <v>0</v>
      </c>
      <c r="AZ317" s="304">
        <f t="shared" si="102"/>
        <v>0</v>
      </c>
      <c r="BA317" s="304">
        <f t="shared" si="103"/>
        <v>0</v>
      </c>
      <c r="BB317" s="304">
        <f t="shared" si="104"/>
        <v>0</v>
      </c>
      <c r="BC317" s="304">
        <f t="shared" si="105"/>
        <v>0</v>
      </c>
      <c r="BD317" s="304">
        <f t="shared" si="106"/>
        <v>0</v>
      </c>
      <c r="BE317" s="304">
        <f>IFERROR(IF(VLOOKUP($C317,Listen!$A$2:$F$45,6,0)="Ja",BB317-MAX(BC317:BD317),BB317-BC317),0)</f>
        <v>0</v>
      </c>
    </row>
    <row r="318" spans="1:57" x14ac:dyDescent="0.25">
      <c r="A318" s="320" t="str">
        <f>IF(AND(D318&lt;&gt;0,C318&lt;&gt;0,E318&lt;&gt;0),IF(B318&lt;&gt;0,CONCATENATE(B318,"-AGr",VLOOKUP(C318,Listen!$A$2:$D$45,4,FALSE),"-",D318,"-",E318,),CONCATENATE("AGr",VLOOKUP(C318,Listen!$A$2:$D$45,4,FALSE),"-",D318,"-",E318)),"keine vollständige ID")</f>
        <v>keine vollständige ID</v>
      </c>
      <c r="B318" s="301"/>
      <c r="C318" s="287"/>
      <c r="D318" s="34"/>
      <c r="E318" s="306"/>
      <c r="F318" s="116"/>
      <c r="G318" s="17"/>
      <c r="H318" s="17"/>
      <c r="I318" s="17"/>
      <c r="J318" s="17"/>
      <c r="K318" s="17"/>
      <c r="L318" s="17"/>
      <c r="M318" s="17"/>
      <c r="N318" s="17"/>
      <c r="O318" s="116"/>
      <c r="P318" s="117">
        <f>IF(D318&gt;A_Stammdaten!$B$12,0,SUM(G318,H318,J318,L318:M318)-SUM(I318,K318,N318:O318))</f>
        <v>0</v>
      </c>
      <c r="Q318" s="17"/>
      <c r="R318" s="17"/>
      <c r="S318" s="17"/>
      <c r="T318" s="17"/>
      <c r="U318" s="62">
        <f t="shared" si="86"/>
        <v>0</v>
      </c>
      <c r="V318" s="34"/>
      <c r="W318" s="34"/>
      <c r="X318" s="34"/>
      <c r="Y318" s="34"/>
      <c r="Z318" s="34"/>
      <c r="AA318" s="63" t="str">
        <f t="shared" si="87"/>
        <v>-</v>
      </c>
      <c r="AB318" s="63" t="str">
        <f t="shared" si="88"/>
        <v>-</v>
      </c>
      <c r="AC318" s="63">
        <f>IF(ISBLANK($C318),0,VLOOKUP($C318,Listen!$A$2:$C$45,2,FALSE))</f>
        <v>0</v>
      </c>
      <c r="AD318" s="63">
        <f>IF(ISBLANK($C318),0,VLOOKUP($C318,Listen!$A$2:$C$45,3,FALSE))</f>
        <v>0</v>
      </c>
      <c r="AE318" s="49">
        <f t="shared" si="89"/>
        <v>0</v>
      </c>
      <c r="AF318" s="49">
        <f t="shared" si="89"/>
        <v>0</v>
      </c>
      <c r="AG318" s="49">
        <f>IFERROR(IF(OR($V318&lt;&gt;"Ja",VLOOKUP($C318,Listen!$A$2:$F$45,5,0)="Nein",D318&lt;IF(C318="LNG Anbindungsanlagen gemäß separater Festlegung",2022,2023)),$AC318,$AA318),0)</f>
        <v>0</v>
      </c>
      <c r="AH318" s="49">
        <f>IFERROR(IF(OR($V318&lt;&gt;"Ja",VLOOKUP($C318,Listen!$A$2:$F$45,5,0)="Nein",D318&lt;IF(C318="LNG Anbindungsanlagen gemäß separater Festlegung",2022,2023)),$AC318,$AA318),0)</f>
        <v>0</v>
      </c>
      <c r="AI318" s="49">
        <f>IFERROR(IF(OR($W318&lt;&gt;"Ja",VLOOKUP($C318,Listen!$A$2:$F$45,6,0)="Nein"),$AC318,$AB318),0)</f>
        <v>0</v>
      </c>
      <c r="AJ318" s="49">
        <f>IFERROR(IF(OR($W318&lt;&gt;"Ja",VLOOKUP($C318,Listen!$A$2:$F$45,6,0)="Nein"),$AC318,$AB318),0)</f>
        <v>0</v>
      </c>
      <c r="AK318" s="49">
        <f>IFERROR(IF(OR($W318&lt;&gt;"Ja",VLOOKUP($C318,Listen!$A$2:$F$45,6,0)="Nein"),$AC318,$AB318),0)</f>
        <v>0</v>
      </c>
      <c r="AL318" s="51">
        <f t="shared" si="90"/>
        <v>0</v>
      </c>
      <c r="AM318" s="296">
        <f>IFERROR(IF(VLOOKUP($C318,Listen!$A$2:$F$45,6,0)="Ja",MAX(BC318:BD318),D_SAV!$BC318),0)</f>
        <v>0</v>
      </c>
      <c r="AN318" s="51">
        <f t="shared" si="91"/>
        <v>0</v>
      </c>
      <c r="AP318" s="304">
        <f t="shared" si="92"/>
        <v>0</v>
      </c>
      <c r="AQ318" s="304">
        <f t="shared" si="93"/>
        <v>0</v>
      </c>
      <c r="AR318" s="304">
        <f t="shared" si="94"/>
        <v>0</v>
      </c>
      <c r="AS318" s="304">
        <f t="shared" si="95"/>
        <v>0</v>
      </c>
      <c r="AT318" s="304">
        <f t="shared" si="96"/>
        <v>0</v>
      </c>
      <c r="AU318" s="304">
        <f t="shared" si="97"/>
        <v>0</v>
      </c>
      <c r="AV318" s="304">
        <f t="shared" si="98"/>
        <v>0</v>
      </c>
      <c r="AW318" s="304">
        <f t="shared" si="99"/>
        <v>0</v>
      </c>
      <c r="AX318" s="304">
        <f t="shared" si="100"/>
        <v>0</v>
      </c>
      <c r="AY318" s="304">
        <f t="shared" si="101"/>
        <v>0</v>
      </c>
      <c r="AZ318" s="304">
        <f t="shared" si="102"/>
        <v>0</v>
      </c>
      <c r="BA318" s="304">
        <f t="shared" si="103"/>
        <v>0</v>
      </c>
      <c r="BB318" s="304">
        <f t="shared" si="104"/>
        <v>0</v>
      </c>
      <c r="BC318" s="304">
        <f t="shared" si="105"/>
        <v>0</v>
      </c>
      <c r="BD318" s="304">
        <f t="shared" si="106"/>
        <v>0</v>
      </c>
      <c r="BE318" s="304">
        <f>IFERROR(IF(VLOOKUP($C318,Listen!$A$2:$F$45,6,0)="Ja",BB318-MAX(BC318:BD318),BB318-BC318),0)</f>
        <v>0</v>
      </c>
    </row>
    <row r="319" spans="1:57" x14ac:dyDescent="0.25">
      <c r="A319" s="320" t="str">
        <f>IF(AND(D319&lt;&gt;0,C319&lt;&gt;0,E319&lt;&gt;0),IF(B319&lt;&gt;0,CONCATENATE(B319,"-AGr",VLOOKUP(C319,Listen!$A$2:$D$45,4,FALSE),"-",D319,"-",E319,),CONCATENATE("AGr",VLOOKUP(C319,Listen!$A$2:$D$45,4,FALSE),"-",D319,"-",E319)),"keine vollständige ID")</f>
        <v>keine vollständige ID</v>
      </c>
      <c r="B319" s="301"/>
      <c r="C319" s="287"/>
      <c r="D319" s="34"/>
      <c r="E319" s="306"/>
      <c r="F319" s="116"/>
      <c r="G319" s="17"/>
      <c r="H319" s="17"/>
      <c r="I319" s="17"/>
      <c r="J319" s="17"/>
      <c r="K319" s="17"/>
      <c r="L319" s="17"/>
      <c r="M319" s="17"/>
      <c r="N319" s="17"/>
      <c r="O319" s="116"/>
      <c r="P319" s="117">
        <f>IF(D319&gt;A_Stammdaten!$B$12,0,SUM(G319,H319,J319,L319:M319)-SUM(I319,K319,N319:O319))</f>
        <v>0</v>
      </c>
      <c r="Q319" s="17"/>
      <c r="R319" s="17"/>
      <c r="S319" s="17"/>
      <c r="T319" s="17"/>
      <c r="U319" s="62">
        <f t="shared" si="86"/>
        <v>0</v>
      </c>
      <c r="V319" s="34"/>
      <c r="W319" s="34"/>
      <c r="X319" s="34"/>
      <c r="Y319" s="34"/>
      <c r="Z319" s="34"/>
      <c r="AA319" s="63" t="str">
        <f t="shared" si="87"/>
        <v>-</v>
      </c>
      <c r="AB319" s="63" t="str">
        <f t="shared" si="88"/>
        <v>-</v>
      </c>
      <c r="AC319" s="63">
        <f>IF(ISBLANK($C319),0,VLOOKUP($C319,Listen!$A$2:$C$45,2,FALSE))</f>
        <v>0</v>
      </c>
      <c r="AD319" s="63">
        <f>IF(ISBLANK($C319),0,VLOOKUP($C319,Listen!$A$2:$C$45,3,FALSE))</f>
        <v>0</v>
      </c>
      <c r="AE319" s="49">
        <f t="shared" si="89"/>
        <v>0</v>
      </c>
      <c r="AF319" s="49">
        <f t="shared" si="89"/>
        <v>0</v>
      </c>
      <c r="AG319" s="49">
        <f>IFERROR(IF(OR($V319&lt;&gt;"Ja",VLOOKUP($C319,Listen!$A$2:$F$45,5,0)="Nein",D319&lt;IF(C319="LNG Anbindungsanlagen gemäß separater Festlegung",2022,2023)),$AC319,$AA319),0)</f>
        <v>0</v>
      </c>
      <c r="AH319" s="49">
        <f>IFERROR(IF(OR($V319&lt;&gt;"Ja",VLOOKUP($C319,Listen!$A$2:$F$45,5,0)="Nein",D319&lt;IF(C319="LNG Anbindungsanlagen gemäß separater Festlegung",2022,2023)),$AC319,$AA319),0)</f>
        <v>0</v>
      </c>
      <c r="AI319" s="49">
        <f>IFERROR(IF(OR($W319&lt;&gt;"Ja",VLOOKUP($C319,Listen!$A$2:$F$45,6,0)="Nein"),$AC319,$AB319),0)</f>
        <v>0</v>
      </c>
      <c r="AJ319" s="49">
        <f>IFERROR(IF(OR($W319&lt;&gt;"Ja",VLOOKUP($C319,Listen!$A$2:$F$45,6,0)="Nein"),$AC319,$AB319),0)</f>
        <v>0</v>
      </c>
      <c r="AK319" s="49">
        <f>IFERROR(IF(OR($W319&lt;&gt;"Ja",VLOOKUP($C319,Listen!$A$2:$F$45,6,0)="Nein"),$AC319,$AB319),0)</f>
        <v>0</v>
      </c>
      <c r="AL319" s="51">
        <f t="shared" si="90"/>
        <v>0</v>
      </c>
      <c r="AM319" s="296">
        <f>IFERROR(IF(VLOOKUP($C319,Listen!$A$2:$F$45,6,0)="Ja",MAX(BC319:BD319),D_SAV!$BC319),0)</f>
        <v>0</v>
      </c>
      <c r="AN319" s="51">
        <f t="shared" si="91"/>
        <v>0</v>
      </c>
      <c r="AP319" s="304">
        <f t="shared" si="92"/>
        <v>0</v>
      </c>
      <c r="AQ319" s="304">
        <f t="shared" si="93"/>
        <v>0</v>
      </c>
      <c r="AR319" s="304">
        <f t="shared" si="94"/>
        <v>0</v>
      </c>
      <c r="AS319" s="304">
        <f t="shared" si="95"/>
        <v>0</v>
      </c>
      <c r="AT319" s="304">
        <f t="shared" si="96"/>
        <v>0</v>
      </c>
      <c r="AU319" s="304">
        <f t="shared" si="97"/>
        <v>0</v>
      </c>
      <c r="AV319" s="304">
        <f t="shared" si="98"/>
        <v>0</v>
      </c>
      <c r="AW319" s="304">
        <f t="shared" si="99"/>
        <v>0</v>
      </c>
      <c r="AX319" s="304">
        <f t="shared" si="100"/>
        <v>0</v>
      </c>
      <c r="AY319" s="304">
        <f t="shared" si="101"/>
        <v>0</v>
      </c>
      <c r="AZ319" s="304">
        <f t="shared" si="102"/>
        <v>0</v>
      </c>
      <c r="BA319" s="304">
        <f t="shared" si="103"/>
        <v>0</v>
      </c>
      <c r="BB319" s="304">
        <f t="shared" si="104"/>
        <v>0</v>
      </c>
      <c r="BC319" s="304">
        <f t="shared" si="105"/>
        <v>0</v>
      </c>
      <c r="BD319" s="304">
        <f t="shared" si="106"/>
        <v>0</v>
      </c>
      <c r="BE319" s="304">
        <f>IFERROR(IF(VLOOKUP($C319,Listen!$A$2:$F$45,6,0)="Ja",BB319-MAX(BC319:BD319),BB319-BC319),0)</f>
        <v>0</v>
      </c>
    </row>
    <row r="320" spans="1:57" x14ac:dyDescent="0.25">
      <c r="A320" s="320" t="str">
        <f>IF(AND(D320&lt;&gt;0,C320&lt;&gt;0,E320&lt;&gt;0),IF(B320&lt;&gt;0,CONCATENATE(B320,"-AGr",VLOOKUP(C320,Listen!$A$2:$D$45,4,FALSE),"-",D320,"-",E320,),CONCATENATE("AGr",VLOOKUP(C320,Listen!$A$2:$D$45,4,FALSE),"-",D320,"-",E320)),"keine vollständige ID")</f>
        <v>keine vollständige ID</v>
      </c>
      <c r="B320" s="301"/>
      <c r="C320" s="287"/>
      <c r="D320" s="34"/>
      <c r="E320" s="306"/>
      <c r="F320" s="116"/>
      <c r="G320" s="17"/>
      <c r="H320" s="17"/>
      <c r="I320" s="17"/>
      <c r="J320" s="17"/>
      <c r="K320" s="17"/>
      <c r="L320" s="17"/>
      <c r="M320" s="17"/>
      <c r="N320" s="17"/>
      <c r="O320" s="116"/>
      <c r="P320" s="117">
        <f>IF(D320&gt;A_Stammdaten!$B$12,0,SUM(G320,H320,J320,L320:M320)-SUM(I320,K320,N320:O320))</f>
        <v>0</v>
      </c>
      <c r="Q320" s="17"/>
      <c r="R320" s="17"/>
      <c r="S320" s="17"/>
      <c r="T320" s="17"/>
      <c r="U320" s="62">
        <f t="shared" si="86"/>
        <v>0</v>
      </c>
      <c r="V320" s="34"/>
      <c r="W320" s="34"/>
      <c r="X320" s="34"/>
      <c r="Y320" s="34"/>
      <c r="Z320" s="34"/>
      <c r="AA320" s="63" t="str">
        <f t="shared" si="87"/>
        <v>-</v>
      </c>
      <c r="AB320" s="63" t="str">
        <f t="shared" si="88"/>
        <v>-</v>
      </c>
      <c r="AC320" s="63">
        <f>IF(ISBLANK($C320),0,VLOOKUP($C320,Listen!$A$2:$C$45,2,FALSE))</f>
        <v>0</v>
      </c>
      <c r="AD320" s="63">
        <f>IF(ISBLANK($C320),0,VLOOKUP($C320,Listen!$A$2:$C$45,3,FALSE))</f>
        <v>0</v>
      </c>
      <c r="AE320" s="49">
        <f t="shared" si="89"/>
        <v>0</v>
      </c>
      <c r="AF320" s="49">
        <f t="shared" si="89"/>
        <v>0</v>
      </c>
      <c r="AG320" s="49">
        <f>IFERROR(IF(OR($V320&lt;&gt;"Ja",VLOOKUP($C320,Listen!$A$2:$F$45,5,0)="Nein",D320&lt;IF(C320="LNG Anbindungsanlagen gemäß separater Festlegung",2022,2023)),$AC320,$AA320),0)</f>
        <v>0</v>
      </c>
      <c r="AH320" s="49">
        <f>IFERROR(IF(OR($V320&lt;&gt;"Ja",VLOOKUP($C320,Listen!$A$2:$F$45,5,0)="Nein",D320&lt;IF(C320="LNG Anbindungsanlagen gemäß separater Festlegung",2022,2023)),$AC320,$AA320),0)</f>
        <v>0</v>
      </c>
      <c r="AI320" s="49">
        <f>IFERROR(IF(OR($W320&lt;&gt;"Ja",VLOOKUP($C320,Listen!$A$2:$F$45,6,0)="Nein"),$AC320,$AB320),0)</f>
        <v>0</v>
      </c>
      <c r="AJ320" s="49">
        <f>IFERROR(IF(OR($W320&lt;&gt;"Ja",VLOOKUP($C320,Listen!$A$2:$F$45,6,0)="Nein"),$AC320,$AB320),0)</f>
        <v>0</v>
      </c>
      <c r="AK320" s="49">
        <f>IFERROR(IF(OR($W320&lt;&gt;"Ja",VLOOKUP($C320,Listen!$A$2:$F$45,6,0)="Nein"),$AC320,$AB320),0)</f>
        <v>0</v>
      </c>
      <c r="AL320" s="51">
        <f t="shared" si="90"/>
        <v>0</v>
      </c>
      <c r="AM320" s="296">
        <f>IFERROR(IF(VLOOKUP($C320,Listen!$A$2:$F$45,6,0)="Ja",MAX(BC320:BD320),D_SAV!$BC320),0)</f>
        <v>0</v>
      </c>
      <c r="AN320" s="51">
        <f t="shared" si="91"/>
        <v>0</v>
      </c>
      <c r="AP320" s="304">
        <f t="shared" si="92"/>
        <v>0</v>
      </c>
      <c r="AQ320" s="304">
        <f t="shared" si="93"/>
        <v>0</v>
      </c>
      <c r="AR320" s="304">
        <f t="shared" si="94"/>
        <v>0</v>
      </c>
      <c r="AS320" s="304">
        <f t="shared" si="95"/>
        <v>0</v>
      </c>
      <c r="AT320" s="304">
        <f t="shared" si="96"/>
        <v>0</v>
      </c>
      <c r="AU320" s="304">
        <f t="shared" si="97"/>
        <v>0</v>
      </c>
      <c r="AV320" s="304">
        <f t="shared" si="98"/>
        <v>0</v>
      </c>
      <c r="AW320" s="304">
        <f t="shared" si="99"/>
        <v>0</v>
      </c>
      <c r="AX320" s="304">
        <f t="shared" si="100"/>
        <v>0</v>
      </c>
      <c r="AY320" s="304">
        <f t="shared" si="101"/>
        <v>0</v>
      </c>
      <c r="AZ320" s="304">
        <f t="shared" si="102"/>
        <v>0</v>
      </c>
      <c r="BA320" s="304">
        <f t="shared" si="103"/>
        <v>0</v>
      </c>
      <c r="BB320" s="304">
        <f t="shared" si="104"/>
        <v>0</v>
      </c>
      <c r="BC320" s="304">
        <f t="shared" si="105"/>
        <v>0</v>
      </c>
      <c r="BD320" s="304">
        <f t="shared" si="106"/>
        <v>0</v>
      </c>
      <c r="BE320" s="304">
        <f>IFERROR(IF(VLOOKUP($C320,Listen!$A$2:$F$45,6,0)="Ja",BB320-MAX(BC320:BD320),BB320-BC320),0)</f>
        <v>0</v>
      </c>
    </row>
    <row r="321" spans="1:57" x14ac:dyDescent="0.25">
      <c r="A321" s="320" t="str">
        <f>IF(AND(D321&lt;&gt;0,C321&lt;&gt;0,E321&lt;&gt;0),IF(B321&lt;&gt;0,CONCATENATE(B321,"-AGr",VLOOKUP(C321,Listen!$A$2:$D$45,4,FALSE),"-",D321,"-",E321,),CONCATENATE("AGr",VLOOKUP(C321,Listen!$A$2:$D$45,4,FALSE),"-",D321,"-",E321)),"keine vollständige ID")</f>
        <v>keine vollständige ID</v>
      </c>
      <c r="B321" s="301"/>
      <c r="C321" s="287"/>
      <c r="D321" s="34"/>
      <c r="E321" s="306"/>
      <c r="F321" s="116"/>
      <c r="G321" s="17"/>
      <c r="H321" s="17"/>
      <c r="I321" s="17"/>
      <c r="J321" s="17"/>
      <c r="K321" s="17"/>
      <c r="L321" s="17"/>
      <c r="M321" s="17"/>
      <c r="N321" s="17"/>
      <c r="O321" s="116"/>
      <c r="P321" s="117">
        <f>IF(D321&gt;A_Stammdaten!$B$12,0,SUM(G321,H321,J321,L321:M321)-SUM(I321,K321,N321:O321))</f>
        <v>0</v>
      </c>
      <c r="Q321" s="17"/>
      <c r="R321" s="17"/>
      <c r="S321" s="17"/>
      <c r="T321" s="17"/>
      <c r="U321" s="62">
        <f t="shared" si="86"/>
        <v>0</v>
      </c>
      <c r="V321" s="34"/>
      <c r="W321" s="34"/>
      <c r="X321" s="34"/>
      <c r="Y321" s="34"/>
      <c r="Z321" s="34"/>
      <c r="AA321" s="63" t="str">
        <f t="shared" si="87"/>
        <v>-</v>
      </c>
      <c r="AB321" s="63" t="str">
        <f t="shared" si="88"/>
        <v>-</v>
      </c>
      <c r="AC321" s="63">
        <f>IF(ISBLANK($C321),0,VLOOKUP($C321,Listen!$A$2:$C$45,2,FALSE))</f>
        <v>0</v>
      </c>
      <c r="AD321" s="63">
        <f>IF(ISBLANK($C321),0,VLOOKUP($C321,Listen!$A$2:$C$45,3,FALSE))</f>
        <v>0</v>
      </c>
      <c r="AE321" s="49">
        <f t="shared" si="89"/>
        <v>0</v>
      </c>
      <c r="AF321" s="49">
        <f t="shared" si="89"/>
        <v>0</v>
      </c>
      <c r="AG321" s="49">
        <f>IFERROR(IF(OR($V321&lt;&gt;"Ja",VLOOKUP($C321,Listen!$A$2:$F$45,5,0)="Nein",D321&lt;IF(C321="LNG Anbindungsanlagen gemäß separater Festlegung",2022,2023)),$AC321,$AA321),0)</f>
        <v>0</v>
      </c>
      <c r="AH321" s="49">
        <f>IFERROR(IF(OR($V321&lt;&gt;"Ja",VLOOKUP($C321,Listen!$A$2:$F$45,5,0)="Nein",D321&lt;IF(C321="LNG Anbindungsanlagen gemäß separater Festlegung",2022,2023)),$AC321,$AA321),0)</f>
        <v>0</v>
      </c>
      <c r="AI321" s="49">
        <f>IFERROR(IF(OR($W321&lt;&gt;"Ja",VLOOKUP($C321,Listen!$A$2:$F$45,6,0)="Nein"),$AC321,$AB321),0)</f>
        <v>0</v>
      </c>
      <c r="AJ321" s="49">
        <f>IFERROR(IF(OR($W321&lt;&gt;"Ja",VLOOKUP($C321,Listen!$A$2:$F$45,6,0)="Nein"),$AC321,$AB321),0)</f>
        <v>0</v>
      </c>
      <c r="AK321" s="49">
        <f>IFERROR(IF(OR($W321&lt;&gt;"Ja",VLOOKUP($C321,Listen!$A$2:$F$45,6,0)="Nein"),$AC321,$AB321),0)</f>
        <v>0</v>
      </c>
      <c r="AL321" s="51">
        <f t="shared" si="90"/>
        <v>0</v>
      </c>
      <c r="AM321" s="296">
        <f>IFERROR(IF(VLOOKUP($C321,Listen!$A$2:$F$45,6,0)="Ja",MAX(BC321:BD321),D_SAV!$BC321),0)</f>
        <v>0</v>
      </c>
      <c r="AN321" s="51">
        <f t="shared" si="91"/>
        <v>0</v>
      </c>
      <c r="AP321" s="304">
        <f t="shared" si="92"/>
        <v>0</v>
      </c>
      <c r="AQ321" s="304">
        <f t="shared" si="93"/>
        <v>0</v>
      </c>
      <c r="AR321" s="304">
        <f t="shared" si="94"/>
        <v>0</v>
      </c>
      <c r="AS321" s="304">
        <f t="shared" si="95"/>
        <v>0</v>
      </c>
      <c r="AT321" s="304">
        <f t="shared" si="96"/>
        <v>0</v>
      </c>
      <c r="AU321" s="304">
        <f t="shared" si="97"/>
        <v>0</v>
      </c>
      <c r="AV321" s="304">
        <f t="shared" si="98"/>
        <v>0</v>
      </c>
      <c r="AW321" s="304">
        <f t="shared" si="99"/>
        <v>0</v>
      </c>
      <c r="AX321" s="304">
        <f t="shared" si="100"/>
        <v>0</v>
      </c>
      <c r="AY321" s="304">
        <f t="shared" si="101"/>
        <v>0</v>
      </c>
      <c r="AZ321" s="304">
        <f t="shared" si="102"/>
        <v>0</v>
      </c>
      <c r="BA321" s="304">
        <f t="shared" si="103"/>
        <v>0</v>
      </c>
      <c r="BB321" s="304">
        <f t="shared" si="104"/>
        <v>0</v>
      </c>
      <c r="BC321" s="304">
        <f t="shared" si="105"/>
        <v>0</v>
      </c>
      <c r="BD321" s="304">
        <f t="shared" si="106"/>
        <v>0</v>
      </c>
      <c r="BE321" s="304">
        <f>IFERROR(IF(VLOOKUP($C321,Listen!$A$2:$F$45,6,0)="Ja",BB321-MAX(BC321:BD321),BB321-BC321),0)</f>
        <v>0</v>
      </c>
    </row>
    <row r="322" spans="1:57" x14ac:dyDescent="0.25">
      <c r="A322" s="320" t="str">
        <f>IF(AND(D322&lt;&gt;0,C322&lt;&gt;0,E322&lt;&gt;0),IF(B322&lt;&gt;0,CONCATENATE(B322,"-AGr",VLOOKUP(C322,Listen!$A$2:$D$45,4,FALSE),"-",D322,"-",E322,),CONCATENATE("AGr",VLOOKUP(C322,Listen!$A$2:$D$45,4,FALSE),"-",D322,"-",E322)),"keine vollständige ID")</f>
        <v>keine vollständige ID</v>
      </c>
      <c r="B322" s="301"/>
      <c r="C322" s="287"/>
      <c r="D322" s="34"/>
      <c r="E322" s="306"/>
      <c r="F322" s="116"/>
      <c r="G322" s="17"/>
      <c r="H322" s="17"/>
      <c r="I322" s="17"/>
      <c r="J322" s="17"/>
      <c r="K322" s="17"/>
      <c r="L322" s="17"/>
      <c r="M322" s="17"/>
      <c r="N322" s="17"/>
      <c r="O322" s="116"/>
      <c r="P322" s="117">
        <f>IF(D322&gt;A_Stammdaten!$B$12,0,SUM(G322,H322,J322,L322:M322)-SUM(I322,K322,N322:O322))</f>
        <v>0</v>
      </c>
      <c r="Q322" s="17"/>
      <c r="R322" s="17"/>
      <c r="S322" s="17"/>
      <c r="T322" s="17"/>
      <c r="U322" s="62">
        <f t="shared" si="86"/>
        <v>0</v>
      </c>
      <c r="V322" s="34"/>
      <c r="W322" s="34"/>
      <c r="X322" s="34"/>
      <c r="Y322" s="34"/>
      <c r="Z322" s="34"/>
      <c r="AA322" s="63" t="str">
        <f t="shared" si="87"/>
        <v>-</v>
      </c>
      <c r="AB322" s="63" t="str">
        <f t="shared" si="88"/>
        <v>-</v>
      </c>
      <c r="AC322" s="63">
        <f>IF(ISBLANK($C322),0,VLOOKUP($C322,Listen!$A$2:$C$45,2,FALSE))</f>
        <v>0</v>
      </c>
      <c r="AD322" s="63">
        <f>IF(ISBLANK($C322),0,VLOOKUP($C322,Listen!$A$2:$C$45,3,FALSE))</f>
        <v>0</v>
      </c>
      <c r="AE322" s="49">
        <f t="shared" si="89"/>
        <v>0</v>
      </c>
      <c r="AF322" s="49">
        <f t="shared" si="89"/>
        <v>0</v>
      </c>
      <c r="AG322" s="49">
        <f>IFERROR(IF(OR($V322&lt;&gt;"Ja",VLOOKUP($C322,Listen!$A$2:$F$45,5,0)="Nein",D322&lt;IF(C322="LNG Anbindungsanlagen gemäß separater Festlegung",2022,2023)),$AC322,$AA322),0)</f>
        <v>0</v>
      </c>
      <c r="AH322" s="49">
        <f>IFERROR(IF(OR($V322&lt;&gt;"Ja",VLOOKUP($C322,Listen!$A$2:$F$45,5,0)="Nein",D322&lt;IF(C322="LNG Anbindungsanlagen gemäß separater Festlegung",2022,2023)),$AC322,$AA322),0)</f>
        <v>0</v>
      </c>
      <c r="AI322" s="49">
        <f>IFERROR(IF(OR($W322&lt;&gt;"Ja",VLOOKUP($C322,Listen!$A$2:$F$45,6,0)="Nein"),$AC322,$AB322),0)</f>
        <v>0</v>
      </c>
      <c r="AJ322" s="49">
        <f>IFERROR(IF(OR($W322&lt;&gt;"Ja",VLOOKUP($C322,Listen!$A$2:$F$45,6,0)="Nein"),$AC322,$AB322),0)</f>
        <v>0</v>
      </c>
      <c r="AK322" s="49">
        <f>IFERROR(IF(OR($W322&lt;&gt;"Ja",VLOOKUP($C322,Listen!$A$2:$F$45,6,0)="Nein"),$AC322,$AB322),0)</f>
        <v>0</v>
      </c>
      <c r="AL322" s="51">
        <f t="shared" si="90"/>
        <v>0</v>
      </c>
      <c r="AM322" s="296">
        <f>IFERROR(IF(VLOOKUP($C322,Listen!$A$2:$F$45,6,0)="Ja",MAX(BC322:BD322),D_SAV!$BC322),0)</f>
        <v>0</v>
      </c>
      <c r="AN322" s="51">
        <f t="shared" si="91"/>
        <v>0</v>
      </c>
      <c r="AP322" s="304">
        <f t="shared" si="92"/>
        <v>0</v>
      </c>
      <c r="AQ322" s="304">
        <f t="shared" si="93"/>
        <v>0</v>
      </c>
      <c r="AR322" s="304">
        <f t="shared" si="94"/>
        <v>0</v>
      </c>
      <c r="AS322" s="304">
        <f t="shared" si="95"/>
        <v>0</v>
      </c>
      <c r="AT322" s="304">
        <f t="shared" si="96"/>
        <v>0</v>
      </c>
      <c r="AU322" s="304">
        <f t="shared" si="97"/>
        <v>0</v>
      </c>
      <c r="AV322" s="304">
        <f t="shared" si="98"/>
        <v>0</v>
      </c>
      <c r="AW322" s="304">
        <f t="shared" si="99"/>
        <v>0</v>
      </c>
      <c r="AX322" s="304">
        <f t="shared" si="100"/>
        <v>0</v>
      </c>
      <c r="AY322" s="304">
        <f t="shared" si="101"/>
        <v>0</v>
      </c>
      <c r="AZ322" s="304">
        <f t="shared" si="102"/>
        <v>0</v>
      </c>
      <c r="BA322" s="304">
        <f t="shared" si="103"/>
        <v>0</v>
      </c>
      <c r="BB322" s="304">
        <f t="shared" si="104"/>
        <v>0</v>
      </c>
      <c r="BC322" s="304">
        <f t="shared" si="105"/>
        <v>0</v>
      </c>
      <c r="BD322" s="304">
        <f t="shared" si="106"/>
        <v>0</v>
      </c>
      <c r="BE322" s="304">
        <f>IFERROR(IF(VLOOKUP($C322,Listen!$A$2:$F$45,6,0)="Ja",BB322-MAX(BC322:BD322),BB322-BC322),0)</f>
        <v>0</v>
      </c>
    </row>
    <row r="323" spans="1:57" x14ac:dyDescent="0.25">
      <c r="A323" s="320" t="str">
        <f>IF(AND(D323&lt;&gt;0,C323&lt;&gt;0,E323&lt;&gt;0),IF(B323&lt;&gt;0,CONCATENATE(B323,"-AGr",VLOOKUP(C323,Listen!$A$2:$D$45,4,FALSE),"-",D323,"-",E323,),CONCATENATE("AGr",VLOOKUP(C323,Listen!$A$2:$D$45,4,FALSE),"-",D323,"-",E323)),"keine vollständige ID")</f>
        <v>keine vollständige ID</v>
      </c>
      <c r="B323" s="301"/>
      <c r="C323" s="287"/>
      <c r="D323" s="34"/>
      <c r="E323" s="306"/>
      <c r="F323" s="116"/>
      <c r="G323" s="17"/>
      <c r="H323" s="17"/>
      <c r="I323" s="17"/>
      <c r="J323" s="17"/>
      <c r="K323" s="17"/>
      <c r="L323" s="17"/>
      <c r="M323" s="17"/>
      <c r="N323" s="17"/>
      <c r="O323" s="116"/>
      <c r="P323" s="117">
        <f>IF(D323&gt;A_Stammdaten!$B$12,0,SUM(G323,H323,J323,L323:M323)-SUM(I323,K323,N323:O323))</f>
        <v>0</v>
      </c>
      <c r="Q323" s="17"/>
      <c r="R323" s="17"/>
      <c r="S323" s="17"/>
      <c r="T323" s="17"/>
      <c r="U323" s="62">
        <f t="shared" si="86"/>
        <v>0</v>
      </c>
      <c r="V323" s="34"/>
      <c r="W323" s="34"/>
      <c r="X323" s="34"/>
      <c r="Y323" s="34"/>
      <c r="Z323" s="34"/>
      <c r="AA323" s="63" t="str">
        <f t="shared" si="87"/>
        <v>-</v>
      </c>
      <c r="AB323" s="63" t="str">
        <f t="shared" si="88"/>
        <v>-</v>
      </c>
      <c r="AC323" s="63">
        <f>IF(ISBLANK($C323),0,VLOOKUP($C323,Listen!$A$2:$C$45,2,FALSE))</f>
        <v>0</v>
      </c>
      <c r="AD323" s="63">
        <f>IF(ISBLANK($C323),0,VLOOKUP($C323,Listen!$A$2:$C$45,3,FALSE))</f>
        <v>0</v>
      </c>
      <c r="AE323" s="49">
        <f t="shared" si="89"/>
        <v>0</v>
      </c>
      <c r="AF323" s="49">
        <f t="shared" si="89"/>
        <v>0</v>
      </c>
      <c r="AG323" s="49">
        <f>IFERROR(IF(OR($V323&lt;&gt;"Ja",VLOOKUP($C323,Listen!$A$2:$F$45,5,0)="Nein",D323&lt;IF(C323="LNG Anbindungsanlagen gemäß separater Festlegung",2022,2023)),$AC323,$AA323),0)</f>
        <v>0</v>
      </c>
      <c r="AH323" s="49">
        <f>IFERROR(IF(OR($V323&lt;&gt;"Ja",VLOOKUP($C323,Listen!$A$2:$F$45,5,0)="Nein",D323&lt;IF(C323="LNG Anbindungsanlagen gemäß separater Festlegung",2022,2023)),$AC323,$AA323),0)</f>
        <v>0</v>
      </c>
      <c r="AI323" s="49">
        <f>IFERROR(IF(OR($W323&lt;&gt;"Ja",VLOOKUP($C323,Listen!$A$2:$F$45,6,0)="Nein"),$AC323,$AB323),0)</f>
        <v>0</v>
      </c>
      <c r="AJ323" s="49">
        <f>IFERROR(IF(OR($W323&lt;&gt;"Ja",VLOOKUP($C323,Listen!$A$2:$F$45,6,0)="Nein"),$AC323,$AB323),0)</f>
        <v>0</v>
      </c>
      <c r="AK323" s="49">
        <f>IFERROR(IF(OR($W323&lt;&gt;"Ja",VLOOKUP($C323,Listen!$A$2:$F$45,6,0)="Nein"),$AC323,$AB323),0)</f>
        <v>0</v>
      </c>
      <c r="AL323" s="51">
        <f t="shared" si="90"/>
        <v>0</v>
      </c>
      <c r="AM323" s="296">
        <f>IFERROR(IF(VLOOKUP($C323,Listen!$A$2:$F$45,6,0)="Ja",MAX(BC323:BD323),D_SAV!$BC323),0)</f>
        <v>0</v>
      </c>
      <c r="AN323" s="51">
        <f t="shared" si="91"/>
        <v>0</v>
      </c>
      <c r="AP323" s="304">
        <f t="shared" si="92"/>
        <v>0</v>
      </c>
      <c r="AQ323" s="304">
        <f t="shared" si="93"/>
        <v>0</v>
      </c>
      <c r="AR323" s="304">
        <f t="shared" si="94"/>
        <v>0</v>
      </c>
      <c r="AS323" s="304">
        <f t="shared" si="95"/>
        <v>0</v>
      </c>
      <c r="AT323" s="304">
        <f t="shared" si="96"/>
        <v>0</v>
      </c>
      <c r="AU323" s="304">
        <f t="shared" si="97"/>
        <v>0</v>
      </c>
      <c r="AV323" s="304">
        <f t="shared" si="98"/>
        <v>0</v>
      </c>
      <c r="AW323" s="304">
        <f t="shared" si="99"/>
        <v>0</v>
      </c>
      <c r="AX323" s="304">
        <f t="shared" si="100"/>
        <v>0</v>
      </c>
      <c r="AY323" s="304">
        <f t="shared" si="101"/>
        <v>0</v>
      </c>
      <c r="AZ323" s="304">
        <f t="shared" si="102"/>
        <v>0</v>
      </c>
      <c r="BA323" s="304">
        <f t="shared" si="103"/>
        <v>0</v>
      </c>
      <c r="BB323" s="304">
        <f t="shared" si="104"/>
        <v>0</v>
      </c>
      <c r="BC323" s="304">
        <f t="shared" si="105"/>
        <v>0</v>
      </c>
      <c r="BD323" s="304">
        <f t="shared" si="106"/>
        <v>0</v>
      </c>
      <c r="BE323" s="304">
        <f>IFERROR(IF(VLOOKUP($C323,Listen!$A$2:$F$45,6,0)="Ja",BB323-MAX(BC323:BD323),BB323-BC323),0)</f>
        <v>0</v>
      </c>
    </row>
    <row r="324" spans="1:57" x14ac:dyDescent="0.25">
      <c r="A324" s="320" t="str">
        <f>IF(AND(D324&lt;&gt;0,C324&lt;&gt;0,E324&lt;&gt;0),IF(B324&lt;&gt;0,CONCATENATE(B324,"-AGr",VLOOKUP(C324,Listen!$A$2:$D$45,4,FALSE),"-",D324,"-",E324,),CONCATENATE("AGr",VLOOKUP(C324,Listen!$A$2:$D$45,4,FALSE),"-",D324,"-",E324)),"keine vollständige ID")</f>
        <v>keine vollständige ID</v>
      </c>
      <c r="B324" s="301"/>
      <c r="C324" s="287"/>
      <c r="D324" s="34"/>
      <c r="E324" s="306"/>
      <c r="F324" s="116"/>
      <c r="G324" s="17"/>
      <c r="H324" s="17"/>
      <c r="I324" s="17"/>
      <c r="J324" s="17"/>
      <c r="K324" s="17"/>
      <c r="L324" s="17"/>
      <c r="M324" s="17"/>
      <c r="N324" s="17"/>
      <c r="O324" s="116"/>
      <c r="P324" s="117">
        <f>IF(D324&gt;A_Stammdaten!$B$12,0,SUM(G324,H324,J324,L324:M324)-SUM(I324,K324,N324:O324))</f>
        <v>0</v>
      </c>
      <c r="Q324" s="17"/>
      <c r="R324" s="17"/>
      <c r="S324" s="17"/>
      <c r="T324" s="17"/>
      <c r="U324" s="62">
        <f t="shared" si="86"/>
        <v>0</v>
      </c>
      <c r="V324" s="34"/>
      <c r="W324" s="34"/>
      <c r="X324" s="34"/>
      <c r="Y324" s="34"/>
      <c r="Z324" s="34"/>
      <c r="AA324" s="63" t="str">
        <f t="shared" si="87"/>
        <v>-</v>
      </c>
      <c r="AB324" s="63" t="str">
        <f t="shared" si="88"/>
        <v>-</v>
      </c>
      <c r="AC324" s="63">
        <f>IF(ISBLANK($C324),0,VLOOKUP($C324,Listen!$A$2:$C$45,2,FALSE))</f>
        <v>0</v>
      </c>
      <c r="AD324" s="63">
        <f>IF(ISBLANK($C324),0,VLOOKUP($C324,Listen!$A$2:$C$45,3,FALSE))</f>
        <v>0</v>
      </c>
      <c r="AE324" s="49">
        <f t="shared" si="89"/>
        <v>0</v>
      </c>
      <c r="AF324" s="49">
        <f t="shared" si="89"/>
        <v>0</v>
      </c>
      <c r="AG324" s="49">
        <f>IFERROR(IF(OR($V324&lt;&gt;"Ja",VLOOKUP($C324,Listen!$A$2:$F$45,5,0)="Nein",D324&lt;IF(C324="LNG Anbindungsanlagen gemäß separater Festlegung",2022,2023)),$AC324,$AA324),0)</f>
        <v>0</v>
      </c>
      <c r="AH324" s="49">
        <f>IFERROR(IF(OR($V324&lt;&gt;"Ja",VLOOKUP($C324,Listen!$A$2:$F$45,5,0)="Nein",D324&lt;IF(C324="LNG Anbindungsanlagen gemäß separater Festlegung",2022,2023)),$AC324,$AA324),0)</f>
        <v>0</v>
      </c>
      <c r="AI324" s="49">
        <f>IFERROR(IF(OR($W324&lt;&gt;"Ja",VLOOKUP($C324,Listen!$A$2:$F$45,6,0)="Nein"),$AC324,$AB324),0)</f>
        <v>0</v>
      </c>
      <c r="AJ324" s="49">
        <f>IFERROR(IF(OR($W324&lt;&gt;"Ja",VLOOKUP($C324,Listen!$A$2:$F$45,6,0)="Nein"),$AC324,$AB324),0)</f>
        <v>0</v>
      </c>
      <c r="AK324" s="49">
        <f>IFERROR(IF(OR($W324&lt;&gt;"Ja",VLOOKUP($C324,Listen!$A$2:$F$45,6,0)="Nein"),$AC324,$AB324),0)</f>
        <v>0</v>
      </c>
      <c r="AL324" s="51">
        <f t="shared" si="90"/>
        <v>0</v>
      </c>
      <c r="AM324" s="296">
        <f>IFERROR(IF(VLOOKUP($C324,Listen!$A$2:$F$45,6,0)="Ja",MAX(BC324:BD324),D_SAV!$BC324),0)</f>
        <v>0</v>
      </c>
      <c r="AN324" s="51">
        <f t="shared" si="91"/>
        <v>0</v>
      </c>
      <c r="AP324" s="304">
        <f t="shared" si="92"/>
        <v>0</v>
      </c>
      <c r="AQ324" s="304">
        <f t="shared" si="93"/>
        <v>0</v>
      </c>
      <c r="AR324" s="304">
        <f t="shared" si="94"/>
        <v>0</v>
      </c>
      <c r="AS324" s="304">
        <f t="shared" si="95"/>
        <v>0</v>
      </c>
      <c r="AT324" s="304">
        <f t="shared" si="96"/>
        <v>0</v>
      </c>
      <c r="AU324" s="304">
        <f t="shared" si="97"/>
        <v>0</v>
      </c>
      <c r="AV324" s="304">
        <f t="shared" si="98"/>
        <v>0</v>
      </c>
      <c r="AW324" s="304">
        <f t="shared" si="99"/>
        <v>0</v>
      </c>
      <c r="AX324" s="304">
        <f t="shared" si="100"/>
        <v>0</v>
      </c>
      <c r="AY324" s="304">
        <f t="shared" si="101"/>
        <v>0</v>
      </c>
      <c r="AZ324" s="304">
        <f t="shared" si="102"/>
        <v>0</v>
      </c>
      <c r="BA324" s="304">
        <f t="shared" si="103"/>
        <v>0</v>
      </c>
      <c r="BB324" s="304">
        <f t="shared" si="104"/>
        <v>0</v>
      </c>
      <c r="BC324" s="304">
        <f t="shared" si="105"/>
        <v>0</v>
      </c>
      <c r="BD324" s="304">
        <f t="shared" si="106"/>
        <v>0</v>
      </c>
      <c r="BE324" s="304">
        <f>IFERROR(IF(VLOOKUP($C324,Listen!$A$2:$F$45,6,0)="Ja",BB324-MAX(BC324:BD324),BB324-BC324),0)</f>
        <v>0</v>
      </c>
    </row>
    <row r="325" spans="1:57" x14ac:dyDescent="0.25">
      <c r="A325" s="320" t="str">
        <f>IF(AND(D325&lt;&gt;0,C325&lt;&gt;0,E325&lt;&gt;0),IF(B325&lt;&gt;0,CONCATENATE(B325,"-AGr",VLOOKUP(C325,Listen!$A$2:$D$45,4,FALSE),"-",D325,"-",E325,),CONCATENATE("AGr",VLOOKUP(C325,Listen!$A$2:$D$45,4,FALSE),"-",D325,"-",E325)),"keine vollständige ID")</f>
        <v>keine vollständige ID</v>
      </c>
      <c r="B325" s="301"/>
      <c r="C325" s="287"/>
      <c r="D325" s="34"/>
      <c r="E325" s="306"/>
      <c r="F325" s="116"/>
      <c r="G325" s="17"/>
      <c r="H325" s="17"/>
      <c r="I325" s="17"/>
      <c r="J325" s="17"/>
      <c r="K325" s="17"/>
      <c r="L325" s="17"/>
      <c r="M325" s="17"/>
      <c r="N325" s="17"/>
      <c r="O325" s="116"/>
      <c r="P325" s="117">
        <f>IF(D325&gt;A_Stammdaten!$B$12,0,SUM(G325,H325,J325,L325:M325)-SUM(I325,K325,N325:O325))</f>
        <v>0</v>
      </c>
      <c r="Q325" s="17"/>
      <c r="R325" s="17"/>
      <c r="S325" s="17"/>
      <c r="T325" s="17"/>
      <c r="U325" s="62">
        <f t="shared" si="86"/>
        <v>0</v>
      </c>
      <c r="V325" s="34"/>
      <c r="W325" s="34"/>
      <c r="X325" s="34"/>
      <c r="Y325" s="34"/>
      <c r="Z325" s="34"/>
      <c r="AA325" s="63" t="str">
        <f t="shared" si="87"/>
        <v>-</v>
      </c>
      <c r="AB325" s="63" t="str">
        <f t="shared" si="88"/>
        <v>-</v>
      </c>
      <c r="AC325" s="63">
        <f>IF(ISBLANK($C325),0,VLOOKUP($C325,Listen!$A$2:$C$45,2,FALSE))</f>
        <v>0</v>
      </c>
      <c r="AD325" s="63">
        <f>IF(ISBLANK($C325),0,VLOOKUP($C325,Listen!$A$2:$C$45,3,FALSE))</f>
        <v>0</v>
      </c>
      <c r="AE325" s="49">
        <f t="shared" si="89"/>
        <v>0</v>
      </c>
      <c r="AF325" s="49">
        <f t="shared" si="89"/>
        <v>0</v>
      </c>
      <c r="AG325" s="49">
        <f>IFERROR(IF(OR($V325&lt;&gt;"Ja",VLOOKUP($C325,Listen!$A$2:$F$45,5,0)="Nein",D325&lt;IF(C325="LNG Anbindungsanlagen gemäß separater Festlegung",2022,2023)),$AC325,$AA325),0)</f>
        <v>0</v>
      </c>
      <c r="AH325" s="49">
        <f>IFERROR(IF(OR($V325&lt;&gt;"Ja",VLOOKUP($C325,Listen!$A$2:$F$45,5,0)="Nein",D325&lt;IF(C325="LNG Anbindungsanlagen gemäß separater Festlegung",2022,2023)),$AC325,$AA325),0)</f>
        <v>0</v>
      </c>
      <c r="AI325" s="49">
        <f>IFERROR(IF(OR($W325&lt;&gt;"Ja",VLOOKUP($C325,Listen!$A$2:$F$45,6,0)="Nein"),$AC325,$AB325),0)</f>
        <v>0</v>
      </c>
      <c r="AJ325" s="49">
        <f>IFERROR(IF(OR($W325&lt;&gt;"Ja",VLOOKUP($C325,Listen!$A$2:$F$45,6,0)="Nein"),$AC325,$AB325),0)</f>
        <v>0</v>
      </c>
      <c r="AK325" s="49">
        <f>IFERROR(IF(OR($W325&lt;&gt;"Ja",VLOOKUP($C325,Listen!$A$2:$F$45,6,0)="Nein"),$AC325,$AB325),0)</f>
        <v>0</v>
      </c>
      <c r="AL325" s="51">
        <f t="shared" si="90"/>
        <v>0</v>
      </c>
      <c r="AM325" s="296">
        <f>IFERROR(IF(VLOOKUP($C325,Listen!$A$2:$F$45,6,0)="Ja",MAX(BC325:BD325),D_SAV!$BC325),0)</f>
        <v>0</v>
      </c>
      <c r="AN325" s="51">
        <f t="shared" si="91"/>
        <v>0</v>
      </c>
      <c r="AP325" s="304">
        <f t="shared" si="92"/>
        <v>0</v>
      </c>
      <c r="AQ325" s="304">
        <f t="shared" si="93"/>
        <v>0</v>
      </c>
      <c r="AR325" s="304">
        <f t="shared" si="94"/>
        <v>0</v>
      </c>
      <c r="AS325" s="304">
        <f t="shared" si="95"/>
        <v>0</v>
      </c>
      <c r="AT325" s="304">
        <f t="shared" si="96"/>
        <v>0</v>
      </c>
      <c r="AU325" s="304">
        <f t="shared" si="97"/>
        <v>0</v>
      </c>
      <c r="AV325" s="304">
        <f t="shared" si="98"/>
        <v>0</v>
      </c>
      <c r="AW325" s="304">
        <f t="shared" si="99"/>
        <v>0</v>
      </c>
      <c r="AX325" s="304">
        <f t="shared" si="100"/>
        <v>0</v>
      </c>
      <c r="AY325" s="304">
        <f t="shared" si="101"/>
        <v>0</v>
      </c>
      <c r="AZ325" s="304">
        <f t="shared" si="102"/>
        <v>0</v>
      </c>
      <c r="BA325" s="304">
        <f t="shared" si="103"/>
        <v>0</v>
      </c>
      <c r="BB325" s="304">
        <f t="shared" si="104"/>
        <v>0</v>
      </c>
      <c r="BC325" s="304">
        <f t="shared" si="105"/>
        <v>0</v>
      </c>
      <c r="BD325" s="304">
        <f t="shared" si="106"/>
        <v>0</v>
      </c>
      <c r="BE325" s="304">
        <f>IFERROR(IF(VLOOKUP($C325,Listen!$A$2:$F$45,6,0)="Ja",BB325-MAX(BC325:BD325),BB325-BC325),0)</f>
        <v>0</v>
      </c>
    </row>
    <row r="326" spans="1:57" x14ac:dyDescent="0.25">
      <c r="A326" s="320" t="str">
        <f>IF(AND(D326&lt;&gt;0,C326&lt;&gt;0,E326&lt;&gt;0),IF(B326&lt;&gt;0,CONCATENATE(B326,"-AGr",VLOOKUP(C326,Listen!$A$2:$D$45,4,FALSE),"-",D326,"-",E326,),CONCATENATE("AGr",VLOOKUP(C326,Listen!$A$2:$D$45,4,FALSE),"-",D326,"-",E326)),"keine vollständige ID")</f>
        <v>keine vollständige ID</v>
      </c>
      <c r="B326" s="301"/>
      <c r="C326" s="287"/>
      <c r="D326" s="34"/>
      <c r="E326" s="306"/>
      <c r="F326" s="116"/>
      <c r="G326" s="17"/>
      <c r="H326" s="17"/>
      <c r="I326" s="17"/>
      <c r="J326" s="17"/>
      <c r="K326" s="17"/>
      <c r="L326" s="17"/>
      <c r="M326" s="17"/>
      <c r="N326" s="17"/>
      <c r="O326" s="116"/>
      <c r="P326" s="117">
        <f>IF(D326&gt;A_Stammdaten!$B$12,0,SUM(G326,H326,J326,L326:M326)-SUM(I326,K326,N326:O326))</f>
        <v>0</v>
      </c>
      <c r="Q326" s="17"/>
      <c r="R326" s="17"/>
      <c r="S326" s="17"/>
      <c r="T326" s="17"/>
      <c r="U326" s="62">
        <f t="shared" ref="U326:U389" si="107">P326-SUM(Q326:T326)</f>
        <v>0</v>
      </c>
      <c r="V326" s="34"/>
      <c r="W326" s="34"/>
      <c r="X326" s="34"/>
      <c r="Y326" s="34"/>
      <c r="Z326" s="34"/>
      <c r="AA326" s="63" t="str">
        <f t="shared" ref="AA326:AA389" si="108">IF($V326="Ja",MIN(2044-$D326+1,AC326),"-")</f>
        <v>-</v>
      </c>
      <c r="AB326" s="63" t="str">
        <f t="shared" ref="AB326:AB389" si="109">IF($Z326="","-",MIN($Z326-$D326+1,AC326))</f>
        <v>-</v>
      </c>
      <c r="AC326" s="63">
        <f>IF(ISBLANK($C326),0,VLOOKUP($C326,Listen!$A$2:$C$45,2,FALSE))</f>
        <v>0</v>
      </c>
      <c r="AD326" s="63">
        <f>IF(ISBLANK($C326),0,VLOOKUP($C326,Listen!$A$2:$C$45,3,FALSE))</f>
        <v>0</v>
      </c>
      <c r="AE326" s="49">
        <f t="shared" ref="AE326:AF389" si="110">IFERROR($AC326,0)</f>
        <v>0</v>
      </c>
      <c r="AF326" s="49">
        <f t="shared" si="110"/>
        <v>0</v>
      </c>
      <c r="AG326" s="49">
        <f>IFERROR(IF(OR($V326&lt;&gt;"Ja",VLOOKUP($C326,Listen!$A$2:$F$45,5,0)="Nein",D326&lt;IF(C326="LNG Anbindungsanlagen gemäß separater Festlegung",2022,2023)),$AC326,$AA326),0)</f>
        <v>0</v>
      </c>
      <c r="AH326" s="49">
        <f>IFERROR(IF(OR($V326&lt;&gt;"Ja",VLOOKUP($C326,Listen!$A$2:$F$45,5,0)="Nein",D326&lt;IF(C326="LNG Anbindungsanlagen gemäß separater Festlegung",2022,2023)),$AC326,$AA326),0)</f>
        <v>0</v>
      </c>
      <c r="AI326" s="49">
        <f>IFERROR(IF(OR($W326&lt;&gt;"Ja",VLOOKUP($C326,Listen!$A$2:$F$45,6,0)="Nein"),$AC326,$AB326),0)</f>
        <v>0</v>
      </c>
      <c r="AJ326" s="49">
        <f>IFERROR(IF(OR($W326&lt;&gt;"Ja",VLOOKUP($C326,Listen!$A$2:$F$45,6,0)="Nein"),$AC326,$AB326),0)</f>
        <v>0</v>
      </c>
      <c r="AK326" s="49">
        <f>IFERROR(IF(OR($W326&lt;&gt;"Ja",VLOOKUP($C326,Listen!$A$2:$F$45,6,0)="Nein"),$AC326,$AB326),0)</f>
        <v>0</v>
      </c>
      <c r="AL326" s="51">
        <f t="shared" ref="AL326:AL389" si="111">BB326</f>
        <v>0</v>
      </c>
      <c r="AM326" s="296">
        <f>IFERROR(IF(VLOOKUP($C326,Listen!$A$2:$F$45,6,0)="Ja",MAX(BC326:BD326),D_SAV!$BC326),0)</f>
        <v>0</v>
      </c>
      <c r="AN326" s="51">
        <f t="shared" ref="AN326:AN389" si="112">BE326</f>
        <v>0</v>
      </c>
      <c r="AP326" s="304">
        <f t="shared" ref="AP326:AP389" si="113">AO326+IF($D326=AP$3,$U326,0)</f>
        <v>0</v>
      </c>
      <c r="AQ326" s="304">
        <f t="shared" ref="AQ326:AQ389" si="114">IF(AP326=0,0,IF($AE326-(AP$3-$D326)&lt;=0,AP326,AP326/($AE326-(AP$3-$D326))))</f>
        <v>0</v>
      </c>
      <c r="AR326" s="304">
        <f t="shared" ref="AR326:AR389" si="115">AP326-AQ326</f>
        <v>0</v>
      </c>
      <c r="AS326" s="304">
        <f t="shared" ref="AS326:AS389" si="116">AR326+IF($D326=AS$3,$U326,0)</f>
        <v>0</v>
      </c>
      <c r="AT326" s="304">
        <f t="shared" ref="AT326:AT389" si="117">IF(AS326=0,0,IF($AF326-(AS$3-$D326)&lt;=0,AS326,AS326/($AF326-(AS$3-$D326))))</f>
        <v>0</v>
      </c>
      <c r="AU326" s="304">
        <f t="shared" ref="AU326:AU389" si="118">AS326-AT326</f>
        <v>0</v>
      </c>
      <c r="AV326" s="304">
        <f t="shared" ref="AV326:AV389" si="119">AU326+IF($D326=AV$3,$U326,0)</f>
        <v>0</v>
      </c>
      <c r="AW326" s="304">
        <f t="shared" ref="AW326:AW389" si="120">IF(AV326=0,0,IF($AG326-(AV$3-$D326)&lt;=0,AV326,AV326/($AG326-(AV$3-$D326))))</f>
        <v>0</v>
      </c>
      <c r="AX326" s="304">
        <f t="shared" ref="AX326:AX389" si="121">AV326-AW326</f>
        <v>0</v>
      </c>
      <c r="AY326" s="304">
        <f t="shared" ref="AY326:AY389" si="122">AX326+IF($D326=AY$3,$U326,0)</f>
        <v>0</v>
      </c>
      <c r="AZ326" s="304">
        <f t="shared" ref="AZ326:AZ389" si="123">IF(AY326=0,0,IF($AH326-(AY$3-$D326)&lt;=0,AY326,AY326/($AH326-(AY$3-$D326))))</f>
        <v>0</v>
      </c>
      <c r="BA326" s="304">
        <f t="shared" ref="BA326:BA389" si="124">AY326-AZ326</f>
        <v>0</v>
      </c>
      <c r="BB326" s="304">
        <f t="shared" ref="BB326:BB389" si="125">BA326+IF($D326=BB$3,$U326,0)</f>
        <v>0</v>
      </c>
      <c r="BC326" s="304">
        <f t="shared" ref="BC326:BC389" si="126">IF(BB326=0,0,IF($AI326-(BB$3-$D326)&lt;=0,BB326,BB326/($AI326-(BB$3-$D326))))</f>
        <v>0</v>
      </c>
      <c r="BD326" s="304">
        <f t="shared" ref="BD326:BD389" si="127">BB326*Y326/100</f>
        <v>0</v>
      </c>
      <c r="BE326" s="304">
        <f>IFERROR(IF(VLOOKUP($C326,Listen!$A$2:$F$45,6,0)="Ja",BB326-MAX(BC326:BD326),BB326-BC326),0)</f>
        <v>0</v>
      </c>
    </row>
    <row r="327" spans="1:57" x14ac:dyDescent="0.25">
      <c r="A327" s="320" t="str">
        <f>IF(AND(D327&lt;&gt;0,C327&lt;&gt;0,E327&lt;&gt;0),IF(B327&lt;&gt;0,CONCATENATE(B327,"-AGr",VLOOKUP(C327,Listen!$A$2:$D$45,4,FALSE),"-",D327,"-",E327,),CONCATENATE("AGr",VLOOKUP(C327,Listen!$A$2:$D$45,4,FALSE),"-",D327,"-",E327)),"keine vollständige ID")</f>
        <v>keine vollständige ID</v>
      </c>
      <c r="B327" s="301"/>
      <c r="C327" s="287"/>
      <c r="D327" s="34"/>
      <c r="E327" s="306"/>
      <c r="F327" s="116"/>
      <c r="G327" s="17"/>
      <c r="H327" s="17"/>
      <c r="I327" s="17"/>
      <c r="J327" s="17"/>
      <c r="K327" s="17"/>
      <c r="L327" s="17"/>
      <c r="M327" s="17"/>
      <c r="N327" s="17"/>
      <c r="O327" s="116"/>
      <c r="P327" s="117">
        <f>IF(D327&gt;A_Stammdaten!$B$12,0,SUM(G327,H327,J327,L327:M327)-SUM(I327,K327,N327:O327))</f>
        <v>0</v>
      </c>
      <c r="Q327" s="17"/>
      <c r="R327" s="17"/>
      <c r="S327" s="17"/>
      <c r="T327" s="17"/>
      <c r="U327" s="62">
        <f t="shared" si="107"/>
        <v>0</v>
      </c>
      <c r="V327" s="34"/>
      <c r="W327" s="34"/>
      <c r="X327" s="34"/>
      <c r="Y327" s="34"/>
      <c r="Z327" s="34"/>
      <c r="AA327" s="63" t="str">
        <f t="shared" si="108"/>
        <v>-</v>
      </c>
      <c r="AB327" s="63" t="str">
        <f t="shared" si="109"/>
        <v>-</v>
      </c>
      <c r="AC327" s="63">
        <f>IF(ISBLANK($C327),0,VLOOKUP($C327,Listen!$A$2:$C$45,2,FALSE))</f>
        <v>0</v>
      </c>
      <c r="AD327" s="63">
        <f>IF(ISBLANK($C327),0,VLOOKUP($C327,Listen!$A$2:$C$45,3,FALSE))</f>
        <v>0</v>
      </c>
      <c r="AE327" s="49">
        <f t="shared" si="110"/>
        <v>0</v>
      </c>
      <c r="AF327" s="49">
        <f t="shared" si="110"/>
        <v>0</v>
      </c>
      <c r="AG327" s="49">
        <f>IFERROR(IF(OR($V327&lt;&gt;"Ja",VLOOKUP($C327,Listen!$A$2:$F$45,5,0)="Nein",D327&lt;IF(C327="LNG Anbindungsanlagen gemäß separater Festlegung",2022,2023)),$AC327,$AA327),0)</f>
        <v>0</v>
      </c>
      <c r="AH327" s="49">
        <f>IFERROR(IF(OR($V327&lt;&gt;"Ja",VLOOKUP($C327,Listen!$A$2:$F$45,5,0)="Nein",D327&lt;IF(C327="LNG Anbindungsanlagen gemäß separater Festlegung",2022,2023)),$AC327,$AA327),0)</f>
        <v>0</v>
      </c>
      <c r="AI327" s="49">
        <f>IFERROR(IF(OR($W327&lt;&gt;"Ja",VLOOKUP($C327,Listen!$A$2:$F$45,6,0)="Nein"),$AC327,$AB327),0)</f>
        <v>0</v>
      </c>
      <c r="AJ327" s="49">
        <f>IFERROR(IF(OR($W327&lt;&gt;"Ja",VLOOKUP($C327,Listen!$A$2:$F$45,6,0)="Nein"),$AC327,$AB327),0)</f>
        <v>0</v>
      </c>
      <c r="AK327" s="49">
        <f>IFERROR(IF(OR($W327&lt;&gt;"Ja",VLOOKUP($C327,Listen!$A$2:$F$45,6,0)="Nein"),$AC327,$AB327),0)</f>
        <v>0</v>
      </c>
      <c r="AL327" s="51">
        <f t="shared" si="111"/>
        <v>0</v>
      </c>
      <c r="AM327" s="296">
        <f>IFERROR(IF(VLOOKUP($C327,Listen!$A$2:$F$45,6,0)="Ja",MAX(BC327:BD327),D_SAV!$BC327),0)</f>
        <v>0</v>
      </c>
      <c r="AN327" s="51">
        <f t="shared" si="112"/>
        <v>0</v>
      </c>
      <c r="AP327" s="304">
        <f t="shared" si="113"/>
        <v>0</v>
      </c>
      <c r="AQ327" s="304">
        <f t="shared" si="114"/>
        <v>0</v>
      </c>
      <c r="AR327" s="304">
        <f t="shared" si="115"/>
        <v>0</v>
      </c>
      <c r="AS327" s="304">
        <f t="shared" si="116"/>
        <v>0</v>
      </c>
      <c r="AT327" s="304">
        <f t="shared" si="117"/>
        <v>0</v>
      </c>
      <c r="AU327" s="304">
        <f t="shared" si="118"/>
        <v>0</v>
      </c>
      <c r="AV327" s="304">
        <f t="shared" si="119"/>
        <v>0</v>
      </c>
      <c r="AW327" s="304">
        <f t="shared" si="120"/>
        <v>0</v>
      </c>
      <c r="AX327" s="304">
        <f t="shared" si="121"/>
        <v>0</v>
      </c>
      <c r="AY327" s="304">
        <f t="shared" si="122"/>
        <v>0</v>
      </c>
      <c r="AZ327" s="304">
        <f t="shared" si="123"/>
        <v>0</v>
      </c>
      <c r="BA327" s="304">
        <f t="shared" si="124"/>
        <v>0</v>
      </c>
      <c r="BB327" s="304">
        <f t="shared" si="125"/>
        <v>0</v>
      </c>
      <c r="BC327" s="304">
        <f t="shared" si="126"/>
        <v>0</v>
      </c>
      <c r="BD327" s="304">
        <f t="shared" si="127"/>
        <v>0</v>
      </c>
      <c r="BE327" s="304">
        <f>IFERROR(IF(VLOOKUP($C327,Listen!$A$2:$F$45,6,0)="Ja",BB327-MAX(BC327:BD327),BB327-BC327),0)</f>
        <v>0</v>
      </c>
    </row>
    <row r="328" spans="1:57" x14ac:dyDescent="0.25">
      <c r="A328" s="320" t="str">
        <f>IF(AND(D328&lt;&gt;0,C328&lt;&gt;0,E328&lt;&gt;0),IF(B328&lt;&gt;0,CONCATENATE(B328,"-AGr",VLOOKUP(C328,Listen!$A$2:$D$45,4,FALSE),"-",D328,"-",E328,),CONCATENATE("AGr",VLOOKUP(C328,Listen!$A$2:$D$45,4,FALSE),"-",D328,"-",E328)),"keine vollständige ID")</f>
        <v>keine vollständige ID</v>
      </c>
      <c r="B328" s="301"/>
      <c r="C328" s="287"/>
      <c r="D328" s="34"/>
      <c r="E328" s="306"/>
      <c r="F328" s="116"/>
      <c r="G328" s="17"/>
      <c r="H328" s="17"/>
      <c r="I328" s="17"/>
      <c r="J328" s="17"/>
      <c r="K328" s="17"/>
      <c r="L328" s="17"/>
      <c r="M328" s="17"/>
      <c r="N328" s="17"/>
      <c r="O328" s="116"/>
      <c r="P328" s="117">
        <f>IF(D328&gt;A_Stammdaten!$B$12,0,SUM(G328,H328,J328,L328:M328)-SUM(I328,K328,N328:O328))</f>
        <v>0</v>
      </c>
      <c r="Q328" s="17"/>
      <c r="R328" s="17"/>
      <c r="S328" s="17"/>
      <c r="T328" s="17"/>
      <c r="U328" s="62">
        <f t="shared" si="107"/>
        <v>0</v>
      </c>
      <c r="V328" s="34"/>
      <c r="W328" s="34"/>
      <c r="X328" s="34"/>
      <c r="Y328" s="34"/>
      <c r="Z328" s="34"/>
      <c r="AA328" s="63" t="str">
        <f t="shared" si="108"/>
        <v>-</v>
      </c>
      <c r="AB328" s="63" t="str">
        <f t="shared" si="109"/>
        <v>-</v>
      </c>
      <c r="AC328" s="63">
        <f>IF(ISBLANK($C328),0,VLOOKUP($C328,Listen!$A$2:$C$45,2,FALSE))</f>
        <v>0</v>
      </c>
      <c r="AD328" s="63">
        <f>IF(ISBLANK($C328),0,VLOOKUP($C328,Listen!$A$2:$C$45,3,FALSE))</f>
        <v>0</v>
      </c>
      <c r="AE328" s="49">
        <f t="shared" si="110"/>
        <v>0</v>
      </c>
      <c r="AF328" s="49">
        <f t="shared" si="110"/>
        <v>0</v>
      </c>
      <c r="AG328" s="49">
        <f>IFERROR(IF(OR($V328&lt;&gt;"Ja",VLOOKUP($C328,Listen!$A$2:$F$45,5,0)="Nein",D328&lt;IF(C328="LNG Anbindungsanlagen gemäß separater Festlegung",2022,2023)),$AC328,$AA328),0)</f>
        <v>0</v>
      </c>
      <c r="AH328" s="49">
        <f>IFERROR(IF(OR($V328&lt;&gt;"Ja",VLOOKUP($C328,Listen!$A$2:$F$45,5,0)="Nein",D328&lt;IF(C328="LNG Anbindungsanlagen gemäß separater Festlegung",2022,2023)),$AC328,$AA328),0)</f>
        <v>0</v>
      </c>
      <c r="AI328" s="49">
        <f>IFERROR(IF(OR($W328&lt;&gt;"Ja",VLOOKUP($C328,Listen!$A$2:$F$45,6,0)="Nein"),$AC328,$AB328),0)</f>
        <v>0</v>
      </c>
      <c r="AJ328" s="49">
        <f>IFERROR(IF(OR($W328&lt;&gt;"Ja",VLOOKUP($C328,Listen!$A$2:$F$45,6,0)="Nein"),$AC328,$AB328),0)</f>
        <v>0</v>
      </c>
      <c r="AK328" s="49">
        <f>IFERROR(IF(OR($W328&lt;&gt;"Ja",VLOOKUP($C328,Listen!$A$2:$F$45,6,0)="Nein"),$AC328,$AB328),0)</f>
        <v>0</v>
      </c>
      <c r="AL328" s="51">
        <f t="shared" si="111"/>
        <v>0</v>
      </c>
      <c r="AM328" s="296">
        <f>IFERROR(IF(VLOOKUP($C328,Listen!$A$2:$F$45,6,0)="Ja",MAX(BC328:BD328),D_SAV!$BC328),0)</f>
        <v>0</v>
      </c>
      <c r="AN328" s="51">
        <f t="shared" si="112"/>
        <v>0</v>
      </c>
      <c r="AP328" s="304">
        <f t="shared" si="113"/>
        <v>0</v>
      </c>
      <c r="AQ328" s="304">
        <f t="shared" si="114"/>
        <v>0</v>
      </c>
      <c r="AR328" s="304">
        <f t="shared" si="115"/>
        <v>0</v>
      </c>
      <c r="AS328" s="304">
        <f t="shared" si="116"/>
        <v>0</v>
      </c>
      <c r="AT328" s="304">
        <f t="shared" si="117"/>
        <v>0</v>
      </c>
      <c r="AU328" s="304">
        <f t="shared" si="118"/>
        <v>0</v>
      </c>
      <c r="AV328" s="304">
        <f t="shared" si="119"/>
        <v>0</v>
      </c>
      <c r="AW328" s="304">
        <f t="shared" si="120"/>
        <v>0</v>
      </c>
      <c r="AX328" s="304">
        <f t="shared" si="121"/>
        <v>0</v>
      </c>
      <c r="AY328" s="304">
        <f t="shared" si="122"/>
        <v>0</v>
      </c>
      <c r="AZ328" s="304">
        <f t="shared" si="123"/>
        <v>0</v>
      </c>
      <c r="BA328" s="304">
        <f t="shared" si="124"/>
        <v>0</v>
      </c>
      <c r="BB328" s="304">
        <f t="shared" si="125"/>
        <v>0</v>
      </c>
      <c r="BC328" s="304">
        <f t="shared" si="126"/>
        <v>0</v>
      </c>
      <c r="BD328" s="304">
        <f t="shared" si="127"/>
        <v>0</v>
      </c>
      <c r="BE328" s="304">
        <f>IFERROR(IF(VLOOKUP($C328,Listen!$A$2:$F$45,6,0)="Ja",BB328-MAX(BC328:BD328),BB328-BC328),0)</f>
        <v>0</v>
      </c>
    </row>
    <row r="329" spans="1:57" x14ac:dyDescent="0.25">
      <c r="A329" s="320" t="str">
        <f>IF(AND(D329&lt;&gt;0,C329&lt;&gt;0,E329&lt;&gt;0),IF(B329&lt;&gt;0,CONCATENATE(B329,"-AGr",VLOOKUP(C329,Listen!$A$2:$D$45,4,FALSE),"-",D329,"-",E329,),CONCATENATE("AGr",VLOOKUP(C329,Listen!$A$2:$D$45,4,FALSE),"-",D329,"-",E329)),"keine vollständige ID")</f>
        <v>keine vollständige ID</v>
      </c>
      <c r="B329" s="301"/>
      <c r="C329" s="287"/>
      <c r="D329" s="34"/>
      <c r="E329" s="306"/>
      <c r="F329" s="116"/>
      <c r="G329" s="17"/>
      <c r="H329" s="17"/>
      <c r="I329" s="17"/>
      <c r="J329" s="17"/>
      <c r="K329" s="17"/>
      <c r="L329" s="17"/>
      <c r="M329" s="17"/>
      <c r="N329" s="17"/>
      <c r="O329" s="116"/>
      <c r="P329" s="117">
        <f>IF(D329&gt;A_Stammdaten!$B$12,0,SUM(G329,H329,J329,L329:M329)-SUM(I329,K329,N329:O329))</f>
        <v>0</v>
      </c>
      <c r="Q329" s="17"/>
      <c r="R329" s="17"/>
      <c r="S329" s="17"/>
      <c r="T329" s="17"/>
      <c r="U329" s="62">
        <f t="shared" si="107"/>
        <v>0</v>
      </c>
      <c r="V329" s="34"/>
      <c r="W329" s="34"/>
      <c r="X329" s="34"/>
      <c r="Y329" s="34"/>
      <c r="Z329" s="34"/>
      <c r="AA329" s="63" t="str">
        <f t="shared" si="108"/>
        <v>-</v>
      </c>
      <c r="AB329" s="63" t="str">
        <f t="shared" si="109"/>
        <v>-</v>
      </c>
      <c r="AC329" s="63">
        <f>IF(ISBLANK($C329),0,VLOOKUP($C329,Listen!$A$2:$C$45,2,FALSE))</f>
        <v>0</v>
      </c>
      <c r="AD329" s="63">
        <f>IF(ISBLANK($C329),0,VLOOKUP($C329,Listen!$A$2:$C$45,3,FALSE))</f>
        <v>0</v>
      </c>
      <c r="AE329" s="49">
        <f t="shared" si="110"/>
        <v>0</v>
      </c>
      <c r="AF329" s="49">
        <f t="shared" si="110"/>
        <v>0</v>
      </c>
      <c r="AG329" s="49">
        <f>IFERROR(IF(OR($V329&lt;&gt;"Ja",VLOOKUP($C329,Listen!$A$2:$F$45,5,0)="Nein",D329&lt;IF(C329="LNG Anbindungsanlagen gemäß separater Festlegung",2022,2023)),$AC329,$AA329),0)</f>
        <v>0</v>
      </c>
      <c r="AH329" s="49">
        <f>IFERROR(IF(OR($V329&lt;&gt;"Ja",VLOOKUP($C329,Listen!$A$2:$F$45,5,0)="Nein",D329&lt;IF(C329="LNG Anbindungsanlagen gemäß separater Festlegung",2022,2023)),$AC329,$AA329),0)</f>
        <v>0</v>
      </c>
      <c r="AI329" s="49">
        <f>IFERROR(IF(OR($W329&lt;&gt;"Ja",VLOOKUP($C329,Listen!$A$2:$F$45,6,0)="Nein"),$AC329,$AB329),0)</f>
        <v>0</v>
      </c>
      <c r="AJ329" s="49">
        <f>IFERROR(IF(OR($W329&lt;&gt;"Ja",VLOOKUP($C329,Listen!$A$2:$F$45,6,0)="Nein"),$AC329,$AB329),0)</f>
        <v>0</v>
      </c>
      <c r="AK329" s="49">
        <f>IFERROR(IF(OR($W329&lt;&gt;"Ja",VLOOKUP($C329,Listen!$A$2:$F$45,6,0)="Nein"),$AC329,$AB329),0)</f>
        <v>0</v>
      </c>
      <c r="AL329" s="51">
        <f t="shared" si="111"/>
        <v>0</v>
      </c>
      <c r="AM329" s="296">
        <f>IFERROR(IF(VLOOKUP($C329,Listen!$A$2:$F$45,6,0)="Ja",MAX(BC329:BD329),D_SAV!$BC329),0)</f>
        <v>0</v>
      </c>
      <c r="AN329" s="51">
        <f t="shared" si="112"/>
        <v>0</v>
      </c>
      <c r="AP329" s="304">
        <f t="shared" si="113"/>
        <v>0</v>
      </c>
      <c r="AQ329" s="304">
        <f t="shared" si="114"/>
        <v>0</v>
      </c>
      <c r="AR329" s="304">
        <f t="shared" si="115"/>
        <v>0</v>
      </c>
      <c r="AS329" s="304">
        <f t="shared" si="116"/>
        <v>0</v>
      </c>
      <c r="AT329" s="304">
        <f t="shared" si="117"/>
        <v>0</v>
      </c>
      <c r="AU329" s="304">
        <f t="shared" si="118"/>
        <v>0</v>
      </c>
      <c r="AV329" s="304">
        <f t="shared" si="119"/>
        <v>0</v>
      </c>
      <c r="AW329" s="304">
        <f t="shared" si="120"/>
        <v>0</v>
      </c>
      <c r="AX329" s="304">
        <f t="shared" si="121"/>
        <v>0</v>
      </c>
      <c r="AY329" s="304">
        <f t="shared" si="122"/>
        <v>0</v>
      </c>
      <c r="AZ329" s="304">
        <f t="shared" si="123"/>
        <v>0</v>
      </c>
      <c r="BA329" s="304">
        <f t="shared" si="124"/>
        <v>0</v>
      </c>
      <c r="BB329" s="304">
        <f t="shared" si="125"/>
        <v>0</v>
      </c>
      <c r="BC329" s="304">
        <f t="shared" si="126"/>
        <v>0</v>
      </c>
      <c r="BD329" s="304">
        <f t="shared" si="127"/>
        <v>0</v>
      </c>
      <c r="BE329" s="304">
        <f>IFERROR(IF(VLOOKUP($C329,Listen!$A$2:$F$45,6,0)="Ja",BB329-MAX(BC329:BD329),BB329-BC329),0)</f>
        <v>0</v>
      </c>
    </row>
    <row r="330" spans="1:57" x14ac:dyDescent="0.25">
      <c r="A330" s="320" t="str">
        <f>IF(AND(D330&lt;&gt;0,C330&lt;&gt;0,E330&lt;&gt;0),IF(B330&lt;&gt;0,CONCATENATE(B330,"-AGr",VLOOKUP(C330,Listen!$A$2:$D$45,4,FALSE),"-",D330,"-",E330,),CONCATENATE("AGr",VLOOKUP(C330,Listen!$A$2:$D$45,4,FALSE),"-",D330,"-",E330)),"keine vollständige ID")</f>
        <v>keine vollständige ID</v>
      </c>
      <c r="B330" s="301"/>
      <c r="C330" s="287"/>
      <c r="D330" s="34"/>
      <c r="E330" s="306"/>
      <c r="F330" s="116"/>
      <c r="G330" s="17"/>
      <c r="H330" s="17"/>
      <c r="I330" s="17"/>
      <c r="J330" s="17"/>
      <c r="K330" s="17"/>
      <c r="L330" s="17"/>
      <c r="M330" s="17"/>
      <c r="N330" s="17"/>
      <c r="O330" s="116"/>
      <c r="P330" s="117">
        <f>IF(D330&gt;A_Stammdaten!$B$12,0,SUM(G330,H330,J330,L330:M330)-SUM(I330,K330,N330:O330))</f>
        <v>0</v>
      </c>
      <c r="Q330" s="17"/>
      <c r="R330" s="17"/>
      <c r="S330" s="17"/>
      <c r="T330" s="17"/>
      <c r="U330" s="62">
        <f t="shared" si="107"/>
        <v>0</v>
      </c>
      <c r="V330" s="34"/>
      <c r="W330" s="34"/>
      <c r="X330" s="34"/>
      <c r="Y330" s="34"/>
      <c r="Z330" s="34"/>
      <c r="AA330" s="63" t="str">
        <f t="shared" si="108"/>
        <v>-</v>
      </c>
      <c r="AB330" s="63" t="str">
        <f t="shared" si="109"/>
        <v>-</v>
      </c>
      <c r="AC330" s="63">
        <f>IF(ISBLANK($C330),0,VLOOKUP($C330,Listen!$A$2:$C$45,2,FALSE))</f>
        <v>0</v>
      </c>
      <c r="AD330" s="63">
        <f>IF(ISBLANK($C330),0,VLOOKUP($C330,Listen!$A$2:$C$45,3,FALSE))</f>
        <v>0</v>
      </c>
      <c r="AE330" s="49">
        <f t="shared" si="110"/>
        <v>0</v>
      </c>
      <c r="AF330" s="49">
        <f t="shared" si="110"/>
        <v>0</v>
      </c>
      <c r="AG330" s="49">
        <f>IFERROR(IF(OR($V330&lt;&gt;"Ja",VLOOKUP($C330,Listen!$A$2:$F$45,5,0)="Nein",D330&lt;IF(C330="LNG Anbindungsanlagen gemäß separater Festlegung",2022,2023)),$AC330,$AA330),0)</f>
        <v>0</v>
      </c>
      <c r="AH330" s="49">
        <f>IFERROR(IF(OR($V330&lt;&gt;"Ja",VLOOKUP($C330,Listen!$A$2:$F$45,5,0)="Nein",D330&lt;IF(C330="LNG Anbindungsanlagen gemäß separater Festlegung",2022,2023)),$AC330,$AA330),0)</f>
        <v>0</v>
      </c>
      <c r="AI330" s="49">
        <f>IFERROR(IF(OR($W330&lt;&gt;"Ja",VLOOKUP($C330,Listen!$A$2:$F$45,6,0)="Nein"),$AC330,$AB330),0)</f>
        <v>0</v>
      </c>
      <c r="AJ330" s="49">
        <f>IFERROR(IF(OR($W330&lt;&gt;"Ja",VLOOKUP($C330,Listen!$A$2:$F$45,6,0)="Nein"),$AC330,$AB330),0)</f>
        <v>0</v>
      </c>
      <c r="AK330" s="49">
        <f>IFERROR(IF(OR($W330&lt;&gt;"Ja",VLOOKUP($C330,Listen!$A$2:$F$45,6,0)="Nein"),$AC330,$AB330),0)</f>
        <v>0</v>
      </c>
      <c r="AL330" s="51">
        <f t="shared" si="111"/>
        <v>0</v>
      </c>
      <c r="AM330" s="296">
        <f>IFERROR(IF(VLOOKUP($C330,Listen!$A$2:$F$45,6,0)="Ja",MAX(BC330:BD330),D_SAV!$BC330),0)</f>
        <v>0</v>
      </c>
      <c r="AN330" s="51">
        <f t="shared" si="112"/>
        <v>0</v>
      </c>
      <c r="AP330" s="304">
        <f t="shared" si="113"/>
        <v>0</v>
      </c>
      <c r="AQ330" s="304">
        <f t="shared" si="114"/>
        <v>0</v>
      </c>
      <c r="AR330" s="304">
        <f t="shared" si="115"/>
        <v>0</v>
      </c>
      <c r="AS330" s="304">
        <f t="shared" si="116"/>
        <v>0</v>
      </c>
      <c r="AT330" s="304">
        <f t="shared" si="117"/>
        <v>0</v>
      </c>
      <c r="AU330" s="304">
        <f t="shared" si="118"/>
        <v>0</v>
      </c>
      <c r="AV330" s="304">
        <f t="shared" si="119"/>
        <v>0</v>
      </c>
      <c r="AW330" s="304">
        <f t="shared" si="120"/>
        <v>0</v>
      </c>
      <c r="AX330" s="304">
        <f t="shared" si="121"/>
        <v>0</v>
      </c>
      <c r="AY330" s="304">
        <f t="shared" si="122"/>
        <v>0</v>
      </c>
      <c r="AZ330" s="304">
        <f t="shared" si="123"/>
        <v>0</v>
      </c>
      <c r="BA330" s="304">
        <f t="shared" si="124"/>
        <v>0</v>
      </c>
      <c r="BB330" s="304">
        <f t="shared" si="125"/>
        <v>0</v>
      </c>
      <c r="BC330" s="304">
        <f t="shared" si="126"/>
        <v>0</v>
      </c>
      <c r="BD330" s="304">
        <f t="shared" si="127"/>
        <v>0</v>
      </c>
      <c r="BE330" s="304">
        <f>IFERROR(IF(VLOOKUP($C330,Listen!$A$2:$F$45,6,0)="Ja",BB330-MAX(BC330:BD330),BB330-BC330),0)</f>
        <v>0</v>
      </c>
    </row>
    <row r="331" spans="1:57" x14ac:dyDescent="0.25">
      <c r="A331" s="320" t="str">
        <f>IF(AND(D331&lt;&gt;0,C331&lt;&gt;0,E331&lt;&gt;0),IF(B331&lt;&gt;0,CONCATENATE(B331,"-AGr",VLOOKUP(C331,Listen!$A$2:$D$45,4,FALSE),"-",D331,"-",E331,),CONCATENATE("AGr",VLOOKUP(C331,Listen!$A$2:$D$45,4,FALSE),"-",D331,"-",E331)),"keine vollständige ID")</f>
        <v>keine vollständige ID</v>
      </c>
      <c r="B331" s="301"/>
      <c r="C331" s="287"/>
      <c r="D331" s="34"/>
      <c r="E331" s="306"/>
      <c r="F331" s="116"/>
      <c r="G331" s="17"/>
      <c r="H331" s="17"/>
      <c r="I331" s="17"/>
      <c r="J331" s="17"/>
      <c r="K331" s="17"/>
      <c r="L331" s="17"/>
      <c r="M331" s="17"/>
      <c r="N331" s="17"/>
      <c r="O331" s="116"/>
      <c r="P331" s="117">
        <f>IF(D331&gt;A_Stammdaten!$B$12,0,SUM(G331,H331,J331,L331:M331)-SUM(I331,K331,N331:O331))</f>
        <v>0</v>
      </c>
      <c r="Q331" s="17"/>
      <c r="R331" s="17"/>
      <c r="S331" s="17"/>
      <c r="T331" s="17"/>
      <c r="U331" s="62">
        <f t="shared" si="107"/>
        <v>0</v>
      </c>
      <c r="V331" s="34"/>
      <c r="W331" s="34"/>
      <c r="X331" s="34"/>
      <c r="Y331" s="34"/>
      <c r="Z331" s="34"/>
      <c r="AA331" s="63" t="str">
        <f t="shared" si="108"/>
        <v>-</v>
      </c>
      <c r="AB331" s="63" t="str">
        <f t="shared" si="109"/>
        <v>-</v>
      </c>
      <c r="AC331" s="63">
        <f>IF(ISBLANK($C331),0,VLOOKUP($C331,Listen!$A$2:$C$45,2,FALSE))</f>
        <v>0</v>
      </c>
      <c r="AD331" s="63">
        <f>IF(ISBLANK($C331),0,VLOOKUP($C331,Listen!$A$2:$C$45,3,FALSE))</f>
        <v>0</v>
      </c>
      <c r="AE331" s="49">
        <f t="shared" si="110"/>
        <v>0</v>
      </c>
      <c r="AF331" s="49">
        <f t="shared" si="110"/>
        <v>0</v>
      </c>
      <c r="AG331" s="49">
        <f>IFERROR(IF(OR($V331&lt;&gt;"Ja",VLOOKUP($C331,Listen!$A$2:$F$45,5,0)="Nein",D331&lt;IF(C331="LNG Anbindungsanlagen gemäß separater Festlegung",2022,2023)),$AC331,$AA331),0)</f>
        <v>0</v>
      </c>
      <c r="AH331" s="49">
        <f>IFERROR(IF(OR($V331&lt;&gt;"Ja",VLOOKUP($C331,Listen!$A$2:$F$45,5,0)="Nein",D331&lt;IF(C331="LNG Anbindungsanlagen gemäß separater Festlegung",2022,2023)),$AC331,$AA331),0)</f>
        <v>0</v>
      </c>
      <c r="AI331" s="49">
        <f>IFERROR(IF(OR($W331&lt;&gt;"Ja",VLOOKUP($C331,Listen!$A$2:$F$45,6,0)="Nein"),$AC331,$AB331),0)</f>
        <v>0</v>
      </c>
      <c r="AJ331" s="49">
        <f>IFERROR(IF(OR($W331&lt;&gt;"Ja",VLOOKUP($C331,Listen!$A$2:$F$45,6,0)="Nein"),$AC331,$AB331),0)</f>
        <v>0</v>
      </c>
      <c r="AK331" s="49">
        <f>IFERROR(IF(OR($W331&lt;&gt;"Ja",VLOOKUP($C331,Listen!$A$2:$F$45,6,0)="Nein"),$AC331,$AB331),0)</f>
        <v>0</v>
      </c>
      <c r="AL331" s="51">
        <f t="shared" si="111"/>
        <v>0</v>
      </c>
      <c r="AM331" s="296">
        <f>IFERROR(IF(VLOOKUP($C331,Listen!$A$2:$F$45,6,0)="Ja",MAX(BC331:BD331),D_SAV!$BC331),0)</f>
        <v>0</v>
      </c>
      <c r="AN331" s="51">
        <f t="shared" si="112"/>
        <v>0</v>
      </c>
      <c r="AP331" s="304">
        <f t="shared" si="113"/>
        <v>0</v>
      </c>
      <c r="AQ331" s="304">
        <f t="shared" si="114"/>
        <v>0</v>
      </c>
      <c r="AR331" s="304">
        <f t="shared" si="115"/>
        <v>0</v>
      </c>
      <c r="AS331" s="304">
        <f t="shared" si="116"/>
        <v>0</v>
      </c>
      <c r="AT331" s="304">
        <f t="shared" si="117"/>
        <v>0</v>
      </c>
      <c r="AU331" s="304">
        <f t="shared" si="118"/>
        <v>0</v>
      </c>
      <c r="AV331" s="304">
        <f t="shared" si="119"/>
        <v>0</v>
      </c>
      <c r="AW331" s="304">
        <f t="shared" si="120"/>
        <v>0</v>
      </c>
      <c r="AX331" s="304">
        <f t="shared" si="121"/>
        <v>0</v>
      </c>
      <c r="AY331" s="304">
        <f t="shared" si="122"/>
        <v>0</v>
      </c>
      <c r="AZ331" s="304">
        <f t="shared" si="123"/>
        <v>0</v>
      </c>
      <c r="BA331" s="304">
        <f t="shared" si="124"/>
        <v>0</v>
      </c>
      <c r="BB331" s="304">
        <f t="shared" si="125"/>
        <v>0</v>
      </c>
      <c r="BC331" s="304">
        <f t="shared" si="126"/>
        <v>0</v>
      </c>
      <c r="BD331" s="304">
        <f t="shared" si="127"/>
        <v>0</v>
      </c>
      <c r="BE331" s="304">
        <f>IFERROR(IF(VLOOKUP($C331,Listen!$A$2:$F$45,6,0)="Ja",BB331-MAX(BC331:BD331),BB331-BC331),0)</f>
        <v>0</v>
      </c>
    </row>
    <row r="332" spans="1:57" x14ac:dyDescent="0.25">
      <c r="A332" s="320" t="str">
        <f>IF(AND(D332&lt;&gt;0,C332&lt;&gt;0,E332&lt;&gt;0),IF(B332&lt;&gt;0,CONCATENATE(B332,"-AGr",VLOOKUP(C332,Listen!$A$2:$D$45,4,FALSE),"-",D332,"-",E332,),CONCATENATE("AGr",VLOOKUP(C332,Listen!$A$2:$D$45,4,FALSE),"-",D332,"-",E332)),"keine vollständige ID")</f>
        <v>keine vollständige ID</v>
      </c>
      <c r="B332" s="301"/>
      <c r="C332" s="287"/>
      <c r="D332" s="34"/>
      <c r="E332" s="306"/>
      <c r="F332" s="116"/>
      <c r="G332" s="17"/>
      <c r="H332" s="17"/>
      <c r="I332" s="17"/>
      <c r="J332" s="17"/>
      <c r="K332" s="17"/>
      <c r="L332" s="17"/>
      <c r="M332" s="17"/>
      <c r="N332" s="17"/>
      <c r="O332" s="116"/>
      <c r="P332" s="117">
        <f>IF(D332&gt;A_Stammdaten!$B$12,0,SUM(G332,H332,J332,L332:M332)-SUM(I332,K332,N332:O332))</f>
        <v>0</v>
      </c>
      <c r="Q332" s="17"/>
      <c r="R332" s="17"/>
      <c r="S332" s="17"/>
      <c r="T332" s="17"/>
      <c r="U332" s="62">
        <f t="shared" si="107"/>
        <v>0</v>
      </c>
      <c r="V332" s="34"/>
      <c r="W332" s="34"/>
      <c r="X332" s="34"/>
      <c r="Y332" s="34"/>
      <c r="Z332" s="34"/>
      <c r="AA332" s="63" t="str">
        <f t="shared" si="108"/>
        <v>-</v>
      </c>
      <c r="AB332" s="63" t="str">
        <f t="shared" si="109"/>
        <v>-</v>
      </c>
      <c r="AC332" s="63">
        <f>IF(ISBLANK($C332),0,VLOOKUP($C332,Listen!$A$2:$C$45,2,FALSE))</f>
        <v>0</v>
      </c>
      <c r="AD332" s="63">
        <f>IF(ISBLANK($C332),0,VLOOKUP($C332,Listen!$A$2:$C$45,3,FALSE))</f>
        <v>0</v>
      </c>
      <c r="AE332" s="49">
        <f t="shared" si="110"/>
        <v>0</v>
      </c>
      <c r="AF332" s="49">
        <f t="shared" si="110"/>
        <v>0</v>
      </c>
      <c r="AG332" s="49">
        <f>IFERROR(IF(OR($V332&lt;&gt;"Ja",VLOOKUP($C332,Listen!$A$2:$F$45,5,0)="Nein",D332&lt;IF(C332="LNG Anbindungsanlagen gemäß separater Festlegung",2022,2023)),$AC332,$AA332),0)</f>
        <v>0</v>
      </c>
      <c r="AH332" s="49">
        <f>IFERROR(IF(OR($V332&lt;&gt;"Ja",VLOOKUP($C332,Listen!$A$2:$F$45,5,0)="Nein",D332&lt;IF(C332="LNG Anbindungsanlagen gemäß separater Festlegung",2022,2023)),$AC332,$AA332),0)</f>
        <v>0</v>
      </c>
      <c r="AI332" s="49">
        <f>IFERROR(IF(OR($W332&lt;&gt;"Ja",VLOOKUP($C332,Listen!$A$2:$F$45,6,0)="Nein"),$AC332,$AB332),0)</f>
        <v>0</v>
      </c>
      <c r="AJ332" s="49">
        <f>IFERROR(IF(OR($W332&lt;&gt;"Ja",VLOOKUP($C332,Listen!$A$2:$F$45,6,0)="Nein"),$AC332,$AB332),0)</f>
        <v>0</v>
      </c>
      <c r="AK332" s="49">
        <f>IFERROR(IF(OR($W332&lt;&gt;"Ja",VLOOKUP($C332,Listen!$A$2:$F$45,6,0)="Nein"),$AC332,$AB332),0)</f>
        <v>0</v>
      </c>
      <c r="AL332" s="51">
        <f t="shared" si="111"/>
        <v>0</v>
      </c>
      <c r="AM332" s="296">
        <f>IFERROR(IF(VLOOKUP($C332,Listen!$A$2:$F$45,6,0)="Ja",MAX(BC332:BD332),D_SAV!$BC332),0)</f>
        <v>0</v>
      </c>
      <c r="AN332" s="51">
        <f t="shared" si="112"/>
        <v>0</v>
      </c>
      <c r="AP332" s="304">
        <f t="shared" si="113"/>
        <v>0</v>
      </c>
      <c r="AQ332" s="304">
        <f t="shared" si="114"/>
        <v>0</v>
      </c>
      <c r="AR332" s="304">
        <f t="shared" si="115"/>
        <v>0</v>
      </c>
      <c r="AS332" s="304">
        <f t="shared" si="116"/>
        <v>0</v>
      </c>
      <c r="AT332" s="304">
        <f t="shared" si="117"/>
        <v>0</v>
      </c>
      <c r="AU332" s="304">
        <f t="shared" si="118"/>
        <v>0</v>
      </c>
      <c r="AV332" s="304">
        <f t="shared" si="119"/>
        <v>0</v>
      </c>
      <c r="AW332" s="304">
        <f t="shared" si="120"/>
        <v>0</v>
      </c>
      <c r="AX332" s="304">
        <f t="shared" si="121"/>
        <v>0</v>
      </c>
      <c r="AY332" s="304">
        <f t="shared" si="122"/>
        <v>0</v>
      </c>
      <c r="AZ332" s="304">
        <f t="shared" si="123"/>
        <v>0</v>
      </c>
      <c r="BA332" s="304">
        <f t="shared" si="124"/>
        <v>0</v>
      </c>
      <c r="BB332" s="304">
        <f t="shared" si="125"/>
        <v>0</v>
      </c>
      <c r="BC332" s="304">
        <f t="shared" si="126"/>
        <v>0</v>
      </c>
      <c r="BD332" s="304">
        <f t="shared" si="127"/>
        <v>0</v>
      </c>
      <c r="BE332" s="304">
        <f>IFERROR(IF(VLOOKUP($C332,Listen!$A$2:$F$45,6,0)="Ja",BB332-MAX(BC332:BD332),BB332-BC332),0)</f>
        <v>0</v>
      </c>
    </row>
    <row r="333" spans="1:57" x14ac:dyDescent="0.25">
      <c r="A333" s="320" t="str">
        <f>IF(AND(D333&lt;&gt;0,C333&lt;&gt;0,E333&lt;&gt;0),IF(B333&lt;&gt;0,CONCATENATE(B333,"-AGr",VLOOKUP(C333,Listen!$A$2:$D$45,4,FALSE),"-",D333,"-",E333,),CONCATENATE("AGr",VLOOKUP(C333,Listen!$A$2:$D$45,4,FALSE),"-",D333,"-",E333)),"keine vollständige ID")</f>
        <v>keine vollständige ID</v>
      </c>
      <c r="B333" s="301"/>
      <c r="C333" s="287"/>
      <c r="D333" s="34"/>
      <c r="E333" s="306"/>
      <c r="F333" s="116"/>
      <c r="G333" s="17"/>
      <c r="H333" s="17"/>
      <c r="I333" s="17"/>
      <c r="J333" s="17"/>
      <c r="K333" s="17"/>
      <c r="L333" s="17"/>
      <c r="M333" s="17"/>
      <c r="N333" s="17"/>
      <c r="O333" s="116"/>
      <c r="P333" s="117">
        <f>IF(D333&gt;A_Stammdaten!$B$12,0,SUM(G333,H333,J333,L333:M333)-SUM(I333,K333,N333:O333))</f>
        <v>0</v>
      </c>
      <c r="Q333" s="17"/>
      <c r="R333" s="17"/>
      <c r="S333" s="17"/>
      <c r="T333" s="17"/>
      <c r="U333" s="62">
        <f t="shared" si="107"/>
        <v>0</v>
      </c>
      <c r="V333" s="34"/>
      <c r="W333" s="34"/>
      <c r="X333" s="34"/>
      <c r="Y333" s="34"/>
      <c r="Z333" s="34"/>
      <c r="AA333" s="63" t="str">
        <f t="shared" si="108"/>
        <v>-</v>
      </c>
      <c r="AB333" s="63" t="str">
        <f t="shared" si="109"/>
        <v>-</v>
      </c>
      <c r="AC333" s="63">
        <f>IF(ISBLANK($C333),0,VLOOKUP($C333,Listen!$A$2:$C$45,2,FALSE))</f>
        <v>0</v>
      </c>
      <c r="AD333" s="63">
        <f>IF(ISBLANK($C333),0,VLOOKUP($C333,Listen!$A$2:$C$45,3,FALSE))</f>
        <v>0</v>
      </c>
      <c r="AE333" s="49">
        <f t="shared" si="110"/>
        <v>0</v>
      </c>
      <c r="AF333" s="49">
        <f t="shared" si="110"/>
        <v>0</v>
      </c>
      <c r="AG333" s="49">
        <f>IFERROR(IF(OR($V333&lt;&gt;"Ja",VLOOKUP($C333,Listen!$A$2:$F$45,5,0)="Nein",D333&lt;IF(C333="LNG Anbindungsanlagen gemäß separater Festlegung",2022,2023)),$AC333,$AA333),0)</f>
        <v>0</v>
      </c>
      <c r="AH333" s="49">
        <f>IFERROR(IF(OR($V333&lt;&gt;"Ja",VLOOKUP($C333,Listen!$A$2:$F$45,5,0)="Nein",D333&lt;IF(C333="LNG Anbindungsanlagen gemäß separater Festlegung",2022,2023)),$AC333,$AA333),0)</f>
        <v>0</v>
      </c>
      <c r="AI333" s="49">
        <f>IFERROR(IF(OR($W333&lt;&gt;"Ja",VLOOKUP($C333,Listen!$A$2:$F$45,6,0)="Nein"),$AC333,$AB333),0)</f>
        <v>0</v>
      </c>
      <c r="AJ333" s="49">
        <f>IFERROR(IF(OR($W333&lt;&gt;"Ja",VLOOKUP($C333,Listen!$A$2:$F$45,6,0)="Nein"),$AC333,$AB333),0)</f>
        <v>0</v>
      </c>
      <c r="AK333" s="49">
        <f>IFERROR(IF(OR($W333&lt;&gt;"Ja",VLOOKUP($C333,Listen!$A$2:$F$45,6,0)="Nein"),$AC333,$AB333),0)</f>
        <v>0</v>
      </c>
      <c r="AL333" s="51">
        <f t="shared" si="111"/>
        <v>0</v>
      </c>
      <c r="AM333" s="296">
        <f>IFERROR(IF(VLOOKUP($C333,Listen!$A$2:$F$45,6,0)="Ja",MAX(BC333:BD333),D_SAV!$BC333),0)</f>
        <v>0</v>
      </c>
      <c r="AN333" s="51">
        <f t="shared" si="112"/>
        <v>0</v>
      </c>
      <c r="AP333" s="304">
        <f t="shared" si="113"/>
        <v>0</v>
      </c>
      <c r="AQ333" s="304">
        <f t="shared" si="114"/>
        <v>0</v>
      </c>
      <c r="AR333" s="304">
        <f t="shared" si="115"/>
        <v>0</v>
      </c>
      <c r="AS333" s="304">
        <f t="shared" si="116"/>
        <v>0</v>
      </c>
      <c r="AT333" s="304">
        <f t="shared" si="117"/>
        <v>0</v>
      </c>
      <c r="AU333" s="304">
        <f t="shared" si="118"/>
        <v>0</v>
      </c>
      <c r="AV333" s="304">
        <f t="shared" si="119"/>
        <v>0</v>
      </c>
      <c r="AW333" s="304">
        <f t="shared" si="120"/>
        <v>0</v>
      </c>
      <c r="AX333" s="304">
        <f t="shared" si="121"/>
        <v>0</v>
      </c>
      <c r="AY333" s="304">
        <f t="shared" si="122"/>
        <v>0</v>
      </c>
      <c r="AZ333" s="304">
        <f t="shared" si="123"/>
        <v>0</v>
      </c>
      <c r="BA333" s="304">
        <f t="shared" si="124"/>
        <v>0</v>
      </c>
      <c r="BB333" s="304">
        <f t="shared" si="125"/>
        <v>0</v>
      </c>
      <c r="BC333" s="304">
        <f t="shared" si="126"/>
        <v>0</v>
      </c>
      <c r="BD333" s="304">
        <f t="shared" si="127"/>
        <v>0</v>
      </c>
      <c r="BE333" s="304">
        <f>IFERROR(IF(VLOOKUP($C333,Listen!$A$2:$F$45,6,0)="Ja",BB333-MAX(BC333:BD333),BB333-BC333),0)</f>
        <v>0</v>
      </c>
    </row>
    <row r="334" spans="1:57" x14ac:dyDescent="0.25">
      <c r="A334" s="320" t="str">
        <f>IF(AND(D334&lt;&gt;0,C334&lt;&gt;0,E334&lt;&gt;0),IF(B334&lt;&gt;0,CONCATENATE(B334,"-AGr",VLOOKUP(C334,Listen!$A$2:$D$45,4,FALSE),"-",D334,"-",E334,),CONCATENATE("AGr",VLOOKUP(C334,Listen!$A$2:$D$45,4,FALSE),"-",D334,"-",E334)),"keine vollständige ID")</f>
        <v>keine vollständige ID</v>
      </c>
      <c r="B334" s="301"/>
      <c r="C334" s="287"/>
      <c r="D334" s="34"/>
      <c r="E334" s="306"/>
      <c r="F334" s="116"/>
      <c r="G334" s="17"/>
      <c r="H334" s="17"/>
      <c r="I334" s="17"/>
      <c r="J334" s="17"/>
      <c r="K334" s="17"/>
      <c r="L334" s="17"/>
      <c r="M334" s="17"/>
      <c r="N334" s="17"/>
      <c r="O334" s="116"/>
      <c r="P334" s="117">
        <f>IF(D334&gt;A_Stammdaten!$B$12,0,SUM(G334,H334,J334,L334:M334)-SUM(I334,K334,N334:O334))</f>
        <v>0</v>
      </c>
      <c r="Q334" s="17"/>
      <c r="R334" s="17"/>
      <c r="S334" s="17"/>
      <c r="T334" s="17"/>
      <c r="U334" s="62">
        <f t="shared" si="107"/>
        <v>0</v>
      </c>
      <c r="V334" s="34"/>
      <c r="W334" s="34"/>
      <c r="X334" s="34"/>
      <c r="Y334" s="34"/>
      <c r="Z334" s="34"/>
      <c r="AA334" s="63" t="str">
        <f t="shared" si="108"/>
        <v>-</v>
      </c>
      <c r="AB334" s="63" t="str">
        <f t="shared" si="109"/>
        <v>-</v>
      </c>
      <c r="AC334" s="63">
        <f>IF(ISBLANK($C334),0,VLOOKUP($C334,Listen!$A$2:$C$45,2,FALSE))</f>
        <v>0</v>
      </c>
      <c r="AD334" s="63">
        <f>IF(ISBLANK($C334),0,VLOOKUP($C334,Listen!$A$2:$C$45,3,FALSE))</f>
        <v>0</v>
      </c>
      <c r="AE334" s="49">
        <f t="shared" si="110"/>
        <v>0</v>
      </c>
      <c r="AF334" s="49">
        <f t="shared" si="110"/>
        <v>0</v>
      </c>
      <c r="AG334" s="49">
        <f>IFERROR(IF(OR($V334&lt;&gt;"Ja",VLOOKUP($C334,Listen!$A$2:$F$45,5,0)="Nein",D334&lt;IF(C334="LNG Anbindungsanlagen gemäß separater Festlegung",2022,2023)),$AC334,$AA334),0)</f>
        <v>0</v>
      </c>
      <c r="AH334" s="49">
        <f>IFERROR(IF(OR($V334&lt;&gt;"Ja",VLOOKUP($C334,Listen!$A$2:$F$45,5,0)="Nein",D334&lt;IF(C334="LNG Anbindungsanlagen gemäß separater Festlegung",2022,2023)),$AC334,$AA334),0)</f>
        <v>0</v>
      </c>
      <c r="AI334" s="49">
        <f>IFERROR(IF(OR($W334&lt;&gt;"Ja",VLOOKUP($C334,Listen!$A$2:$F$45,6,0)="Nein"),$AC334,$AB334),0)</f>
        <v>0</v>
      </c>
      <c r="AJ334" s="49">
        <f>IFERROR(IF(OR($W334&lt;&gt;"Ja",VLOOKUP($C334,Listen!$A$2:$F$45,6,0)="Nein"),$AC334,$AB334),0)</f>
        <v>0</v>
      </c>
      <c r="AK334" s="49">
        <f>IFERROR(IF(OR($W334&lt;&gt;"Ja",VLOOKUP($C334,Listen!$A$2:$F$45,6,0)="Nein"),$AC334,$AB334),0)</f>
        <v>0</v>
      </c>
      <c r="AL334" s="51">
        <f t="shared" si="111"/>
        <v>0</v>
      </c>
      <c r="AM334" s="296">
        <f>IFERROR(IF(VLOOKUP($C334,Listen!$A$2:$F$45,6,0)="Ja",MAX(BC334:BD334),D_SAV!$BC334),0)</f>
        <v>0</v>
      </c>
      <c r="AN334" s="51">
        <f t="shared" si="112"/>
        <v>0</v>
      </c>
      <c r="AP334" s="304">
        <f t="shared" si="113"/>
        <v>0</v>
      </c>
      <c r="AQ334" s="304">
        <f t="shared" si="114"/>
        <v>0</v>
      </c>
      <c r="AR334" s="304">
        <f t="shared" si="115"/>
        <v>0</v>
      </c>
      <c r="AS334" s="304">
        <f t="shared" si="116"/>
        <v>0</v>
      </c>
      <c r="AT334" s="304">
        <f t="shared" si="117"/>
        <v>0</v>
      </c>
      <c r="AU334" s="304">
        <f t="shared" si="118"/>
        <v>0</v>
      </c>
      <c r="AV334" s="304">
        <f t="shared" si="119"/>
        <v>0</v>
      </c>
      <c r="AW334" s="304">
        <f t="shared" si="120"/>
        <v>0</v>
      </c>
      <c r="AX334" s="304">
        <f t="shared" si="121"/>
        <v>0</v>
      </c>
      <c r="AY334" s="304">
        <f t="shared" si="122"/>
        <v>0</v>
      </c>
      <c r="AZ334" s="304">
        <f t="shared" si="123"/>
        <v>0</v>
      </c>
      <c r="BA334" s="304">
        <f t="shared" si="124"/>
        <v>0</v>
      </c>
      <c r="BB334" s="304">
        <f t="shared" si="125"/>
        <v>0</v>
      </c>
      <c r="BC334" s="304">
        <f t="shared" si="126"/>
        <v>0</v>
      </c>
      <c r="BD334" s="304">
        <f t="shared" si="127"/>
        <v>0</v>
      </c>
      <c r="BE334" s="304">
        <f>IFERROR(IF(VLOOKUP($C334,Listen!$A$2:$F$45,6,0)="Ja",BB334-MAX(BC334:BD334),BB334-BC334),0)</f>
        <v>0</v>
      </c>
    </row>
    <row r="335" spans="1:57" x14ac:dyDescent="0.25">
      <c r="A335" s="320" t="str">
        <f>IF(AND(D335&lt;&gt;0,C335&lt;&gt;0,E335&lt;&gt;0),IF(B335&lt;&gt;0,CONCATENATE(B335,"-AGr",VLOOKUP(C335,Listen!$A$2:$D$45,4,FALSE),"-",D335,"-",E335,),CONCATENATE("AGr",VLOOKUP(C335,Listen!$A$2:$D$45,4,FALSE),"-",D335,"-",E335)),"keine vollständige ID")</f>
        <v>keine vollständige ID</v>
      </c>
      <c r="B335" s="301"/>
      <c r="C335" s="287"/>
      <c r="D335" s="34"/>
      <c r="E335" s="306"/>
      <c r="F335" s="116"/>
      <c r="G335" s="17"/>
      <c r="H335" s="17"/>
      <c r="I335" s="17"/>
      <c r="J335" s="17"/>
      <c r="K335" s="17"/>
      <c r="L335" s="17"/>
      <c r="M335" s="17"/>
      <c r="N335" s="17"/>
      <c r="O335" s="116"/>
      <c r="P335" s="117">
        <f>IF(D335&gt;A_Stammdaten!$B$12,0,SUM(G335,H335,J335,L335:M335)-SUM(I335,K335,N335:O335))</f>
        <v>0</v>
      </c>
      <c r="Q335" s="17"/>
      <c r="R335" s="17"/>
      <c r="S335" s="17"/>
      <c r="T335" s="17"/>
      <c r="U335" s="62">
        <f t="shared" si="107"/>
        <v>0</v>
      </c>
      <c r="V335" s="34"/>
      <c r="W335" s="34"/>
      <c r="X335" s="34"/>
      <c r="Y335" s="34"/>
      <c r="Z335" s="34"/>
      <c r="AA335" s="63" t="str">
        <f t="shared" si="108"/>
        <v>-</v>
      </c>
      <c r="AB335" s="63" t="str">
        <f t="shared" si="109"/>
        <v>-</v>
      </c>
      <c r="AC335" s="63">
        <f>IF(ISBLANK($C335),0,VLOOKUP($C335,Listen!$A$2:$C$45,2,FALSE))</f>
        <v>0</v>
      </c>
      <c r="AD335" s="63">
        <f>IF(ISBLANK($C335),0,VLOOKUP($C335,Listen!$A$2:$C$45,3,FALSE))</f>
        <v>0</v>
      </c>
      <c r="AE335" s="49">
        <f t="shared" si="110"/>
        <v>0</v>
      </c>
      <c r="AF335" s="49">
        <f t="shared" si="110"/>
        <v>0</v>
      </c>
      <c r="AG335" s="49">
        <f>IFERROR(IF(OR($V335&lt;&gt;"Ja",VLOOKUP($C335,Listen!$A$2:$F$45,5,0)="Nein",D335&lt;IF(C335="LNG Anbindungsanlagen gemäß separater Festlegung",2022,2023)),$AC335,$AA335),0)</f>
        <v>0</v>
      </c>
      <c r="AH335" s="49">
        <f>IFERROR(IF(OR($V335&lt;&gt;"Ja",VLOOKUP($C335,Listen!$A$2:$F$45,5,0)="Nein",D335&lt;IF(C335="LNG Anbindungsanlagen gemäß separater Festlegung",2022,2023)),$AC335,$AA335),0)</f>
        <v>0</v>
      </c>
      <c r="AI335" s="49">
        <f>IFERROR(IF(OR($W335&lt;&gt;"Ja",VLOOKUP($C335,Listen!$A$2:$F$45,6,0)="Nein"),$AC335,$AB335),0)</f>
        <v>0</v>
      </c>
      <c r="AJ335" s="49">
        <f>IFERROR(IF(OR($W335&lt;&gt;"Ja",VLOOKUP($C335,Listen!$A$2:$F$45,6,0)="Nein"),$AC335,$AB335),0)</f>
        <v>0</v>
      </c>
      <c r="AK335" s="49">
        <f>IFERROR(IF(OR($W335&lt;&gt;"Ja",VLOOKUP($C335,Listen!$A$2:$F$45,6,0)="Nein"),$AC335,$AB335),0)</f>
        <v>0</v>
      </c>
      <c r="AL335" s="51">
        <f t="shared" si="111"/>
        <v>0</v>
      </c>
      <c r="AM335" s="296">
        <f>IFERROR(IF(VLOOKUP($C335,Listen!$A$2:$F$45,6,0)="Ja",MAX(BC335:BD335),D_SAV!$BC335),0)</f>
        <v>0</v>
      </c>
      <c r="AN335" s="51">
        <f t="shared" si="112"/>
        <v>0</v>
      </c>
      <c r="AP335" s="304">
        <f t="shared" si="113"/>
        <v>0</v>
      </c>
      <c r="AQ335" s="304">
        <f t="shared" si="114"/>
        <v>0</v>
      </c>
      <c r="AR335" s="304">
        <f t="shared" si="115"/>
        <v>0</v>
      </c>
      <c r="AS335" s="304">
        <f t="shared" si="116"/>
        <v>0</v>
      </c>
      <c r="AT335" s="304">
        <f t="shared" si="117"/>
        <v>0</v>
      </c>
      <c r="AU335" s="304">
        <f t="shared" si="118"/>
        <v>0</v>
      </c>
      <c r="AV335" s="304">
        <f t="shared" si="119"/>
        <v>0</v>
      </c>
      <c r="AW335" s="304">
        <f t="shared" si="120"/>
        <v>0</v>
      </c>
      <c r="AX335" s="304">
        <f t="shared" si="121"/>
        <v>0</v>
      </c>
      <c r="AY335" s="304">
        <f t="shared" si="122"/>
        <v>0</v>
      </c>
      <c r="AZ335" s="304">
        <f t="shared" si="123"/>
        <v>0</v>
      </c>
      <c r="BA335" s="304">
        <f t="shared" si="124"/>
        <v>0</v>
      </c>
      <c r="BB335" s="304">
        <f t="shared" si="125"/>
        <v>0</v>
      </c>
      <c r="BC335" s="304">
        <f t="shared" si="126"/>
        <v>0</v>
      </c>
      <c r="BD335" s="304">
        <f t="shared" si="127"/>
        <v>0</v>
      </c>
      <c r="BE335" s="304">
        <f>IFERROR(IF(VLOOKUP($C335,Listen!$A$2:$F$45,6,0)="Ja",BB335-MAX(BC335:BD335),BB335-BC335),0)</f>
        <v>0</v>
      </c>
    </row>
    <row r="336" spans="1:57" x14ac:dyDescent="0.25">
      <c r="A336" s="320" t="str">
        <f>IF(AND(D336&lt;&gt;0,C336&lt;&gt;0,E336&lt;&gt;0),IF(B336&lt;&gt;0,CONCATENATE(B336,"-AGr",VLOOKUP(C336,Listen!$A$2:$D$45,4,FALSE),"-",D336,"-",E336,),CONCATENATE("AGr",VLOOKUP(C336,Listen!$A$2:$D$45,4,FALSE),"-",D336,"-",E336)),"keine vollständige ID")</f>
        <v>keine vollständige ID</v>
      </c>
      <c r="B336" s="301"/>
      <c r="C336" s="287"/>
      <c r="D336" s="34"/>
      <c r="E336" s="306"/>
      <c r="F336" s="116"/>
      <c r="G336" s="17"/>
      <c r="H336" s="17"/>
      <c r="I336" s="17"/>
      <c r="J336" s="17"/>
      <c r="K336" s="17"/>
      <c r="L336" s="17"/>
      <c r="M336" s="17"/>
      <c r="N336" s="17"/>
      <c r="O336" s="116"/>
      <c r="P336" s="117">
        <f>IF(D336&gt;A_Stammdaten!$B$12,0,SUM(G336,H336,J336,L336:M336)-SUM(I336,K336,N336:O336))</f>
        <v>0</v>
      </c>
      <c r="Q336" s="17"/>
      <c r="R336" s="17"/>
      <c r="S336" s="17"/>
      <c r="T336" s="17"/>
      <c r="U336" s="62">
        <f t="shared" si="107"/>
        <v>0</v>
      </c>
      <c r="V336" s="34"/>
      <c r="W336" s="34"/>
      <c r="X336" s="34"/>
      <c r="Y336" s="34"/>
      <c r="Z336" s="34"/>
      <c r="AA336" s="63" t="str">
        <f t="shared" si="108"/>
        <v>-</v>
      </c>
      <c r="AB336" s="63" t="str">
        <f t="shared" si="109"/>
        <v>-</v>
      </c>
      <c r="AC336" s="63">
        <f>IF(ISBLANK($C336),0,VLOOKUP($C336,Listen!$A$2:$C$45,2,FALSE))</f>
        <v>0</v>
      </c>
      <c r="AD336" s="63">
        <f>IF(ISBLANK($C336),0,VLOOKUP($C336,Listen!$A$2:$C$45,3,FALSE))</f>
        <v>0</v>
      </c>
      <c r="AE336" s="49">
        <f t="shared" si="110"/>
        <v>0</v>
      </c>
      <c r="AF336" s="49">
        <f t="shared" si="110"/>
        <v>0</v>
      </c>
      <c r="AG336" s="49">
        <f>IFERROR(IF(OR($V336&lt;&gt;"Ja",VLOOKUP($C336,Listen!$A$2:$F$45,5,0)="Nein",D336&lt;IF(C336="LNG Anbindungsanlagen gemäß separater Festlegung",2022,2023)),$AC336,$AA336),0)</f>
        <v>0</v>
      </c>
      <c r="AH336" s="49">
        <f>IFERROR(IF(OR($V336&lt;&gt;"Ja",VLOOKUP($C336,Listen!$A$2:$F$45,5,0)="Nein",D336&lt;IF(C336="LNG Anbindungsanlagen gemäß separater Festlegung",2022,2023)),$AC336,$AA336),0)</f>
        <v>0</v>
      </c>
      <c r="AI336" s="49">
        <f>IFERROR(IF(OR($W336&lt;&gt;"Ja",VLOOKUP($C336,Listen!$A$2:$F$45,6,0)="Nein"),$AC336,$AB336),0)</f>
        <v>0</v>
      </c>
      <c r="AJ336" s="49">
        <f>IFERROR(IF(OR($W336&lt;&gt;"Ja",VLOOKUP($C336,Listen!$A$2:$F$45,6,0)="Nein"),$AC336,$AB336),0)</f>
        <v>0</v>
      </c>
      <c r="AK336" s="49">
        <f>IFERROR(IF(OR($W336&lt;&gt;"Ja",VLOOKUP($C336,Listen!$A$2:$F$45,6,0)="Nein"),$AC336,$AB336),0)</f>
        <v>0</v>
      </c>
      <c r="AL336" s="51">
        <f t="shared" si="111"/>
        <v>0</v>
      </c>
      <c r="AM336" s="296">
        <f>IFERROR(IF(VLOOKUP($C336,Listen!$A$2:$F$45,6,0)="Ja",MAX(BC336:BD336),D_SAV!$BC336),0)</f>
        <v>0</v>
      </c>
      <c r="AN336" s="51">
        <f t="shared" si="112"/>
        <v>0</v>
      </c>
      <c r="AP336" s="304">
        <f t="shared" si="113"/>
        <v>0</v>
      </c>
      <c r="AQ336" s="304">
        <f t="shared" si="114"/>
        <v>0</v>
      </c>
      <c r="AR336" s="304">
        <f t="shared" si="115"/>
        <v>0</v>
      </c>
      <c r="AS336" s="304">
        <f t="shared" si="116"/>
        <v>0</v>
      </c>
      <c r="AT336" s="304">
        <f t="shared" si="117"/>
        <v>0</v>
      </c>
      <c r="AU336" s="304">
        <f t="shared" si="118"/>
        <v>0</v>
      </c>
      <c r="AV336" s="304">
        <f t="shared" si="119"/>
        <v>0</v>
      </c>
      <c r="AW336" s="304">
        <f t="shared" si="120"/>
        <v>0</v>
      </c>
      <c r="AX336" s="304">
        <f t="shared" si="121"/>
        <v>0</v>
      </c>
      <c r="AY336" s="304">
        <f t="shared" si="122"/>
        <v>0</v>
      </c>
      <c r="AZ336" s="304">
        <f t="shared" si="123"/>
        <v>0</v>
      </c>
      <c r="BA336" s="304">
        <f t="shared" si="124"/>
        <v>0</v>
      </c>
      <c r="BB336" s="304">
        <f t="shared" si="125"/>
        <v>0</v>
      </c>
      <c r="BC336" s="304">
        <f t="shared" si="126"/>
        <v>0</v>
      </c>
      <c r="BD336" s="304">
        <f t="shared" si="127"/>
        <v>0</v>
      </c>
      <c r="BE336" s="304">
        <f>IFERROR(IF(VLOOKUP($C336,Listen!$A$2:$F$45,6,0)="Ja",BB336-MAX(BC336:BD336),BB336-BC336),0)</f>
        <v>0</v>
      </c>
    </row>
    <row r="337" spans="1:57" x14ac:dyDescent="0.25">
      <c r="A337" s="320" t="str">
        <f>IF(AND(D337&lt;&gt;0,C337&lt;&gt;0,E337&lt;&gt;0),IF(B337&lt;&gt;0,CONCATENATE(B337,"-AGr",VLOOKUP(C337,Listen!$A$2:$D$45,4,FALSE),"-",D337,"-",E337,),CONCATENATE("AGr",VLOOKUP(C337,Listen!$A$2:$D$45,4,FALSE),"-",D337,"-",E337)),"keine vollständige ID")</f>
        <v>keine vollständige ID</v>
      </c>
      <c r="B337" s="301"/>
      <c r="C337" s="287"/>
      <c r="D337" s="34"/>
      <c r="E337" s="306"/>
      <c r="F337" s="116"/>
      <c r="G337" s="17"/>
      <c r="H337" s="17"/>
      <c r="I337" s="17"/>
      <c r="J337" s="17"/>
      <c r="K337" s="17"/>
      <c r="L337" s="17"/>
      <c r="M337" s="17"/>
      <c r="N337" s="17"/>
      <c r="O337" s="116"/>
      <c r="P337" s="117">
        <f>IF(D337&gt;A_Stammdaten!$B$12,0,SUM(G337,H337,J337,L337:M337)-SUM(I337,K337,N337:O337))</f>
        <v>0</v>
      </c>
      <c r="Q337" s="17"/>
      <c r="R337" s="17"/>
      <c r="S337" s="17"/>
      <c r="T337" s="17"/>
      <c r="U337" s="62">
        <f t="shared" si="107"/>
        <v>0</v>
      </c>
      <c r="V337" s="34"/>
      <c r="W337" s="34"/>
      <c r="X337" s="34"/>
      <c r="Y337" s="34"/>
      <c r="Z337" s="34"/>
      <c r="AA337" s="63" t="str">
        <f t="shared" si="108"/>
        <v>-</v>
      </c>
      <c r="AB337" s="63" t="str">
        <f t="shared" si="109"/>
        <v>-</v>
      </c>
      <c r="AC337" s="63">
        <f>IF(ISBLANK($C337),0,VLOOKUP($C337,Listen!$A$2:$C$45,2,FALSE))</f>
        <v>0</v>
      </c>
      <c r="AD337" s="63">
        <f>IF(ISBLANK($C337),0,VLOOKUP($C337,Listen!$A$2:$C$45,3,FALSE))</f>
        <v>0</v>
      </c>
      <c r="AE337" s="49">
        <f t="shared" si="110"/>
        <v>0</v>
      </c>
      <c r="AF337" s="49">
        <f t="shared" si="110"/>
        <v>0</v>
      </c>
      <c r="AG337" s="49">
        <f>IFERROR(IF(OR($V337&lt;&gt;"Ja",VLOOKUP($C337,Listen!$A$2:$F$45,5,0)="Nein",D337&lt;IF(C337="LNG Anbindungsanlagen gemäß separater Festlegung",2022,2023)),$AC337,$AA337),0)</f>
        <v>0</v>
      </c>
      <c r="AH337" s="49">
        <f>IFERROR(IF(OR($V337&lt;&gt;"Ja",VLOOKUP($C337,Listen!$A$2:$F$45,5,0)="Nein",D337&lt;IF(C337="LNG Anbindungsanlagen gemäß separater Festlegung",2022,2023)),$AC337,$AA337),0)</f>
        <v>0</v>
      </c>
      <c r="AI337" s="49">
        <f>IFERROR(IF(OR($W337&lt;&gt;"Ja",VLOOKUP($C337,Listen!$A$2:$F$45,6,0)="Nein"),$AC337,$AB337),0)</f>
        <v>0</v>
      </c>
      <c r="AJ337" s="49">
        <f>IFERROR(IF(OR($W337&lt;&gt;"Ja",VLOOKUP($C337,Listen!$A$2:$F$45,6,0)="Nein"),$AC337,$AB337),0)</f>
        <v>0</v>
      </c>
      <c r="AK337" s="49">
        <f>IFERROR(IF(OR($W337&lt;&gt;"Ja",VLOOKUP($C337,Listen!$A$2:$F$45,6,0)="Nein"),$AC337,$AB337),0)</f>
        <v>0</v>
      </c>
      <c r="AL337" s="51">
        <f t="shared" si="111"/>
        <v>0</v>
      </c>
      <c r="AM337" s="296">
        <f>IFERROR(IF(VLOOKUP($C337,Listen!$A$2:$F$45,6,0)="Ja",MAX(BC337:BD337),D_SAV!$BC337),0)</f>
        <v>0</v>
      </c>
      <c r="AN337" s="51">
        <f t="shared" si="112"/>
        <v>0</v>
      </c>
      <c r="AP337" s="304">
        <f t="shared" si="113"/>
        <v>0</v>
      </c>
      <c r="AQ337" s="304">
        <f t="shared" si="114"/>
        <v>0</v>
      </c>
      <c r="AR337" s="304">
        <f t="shared" si="115"/>
        <v>0</v>
      </c>
      <c r="AS337" s="304">
        <f t="shared" si="116"/>
        <v>0</v>
      </c>
      <c r="AT337" s="304">
        <f t="shared" si="117"/>
        <v>0</v>
      </c>
      <c r="AU337" s="304">
        <f t="shared" si="118"/>
        <v>0</v>
      </c>
      <c r="AV337" s="304">
        <f t="shared" si="119"/>
        <v>0</v>
      </c>
      <c r="AW337" s="304">
        <f t="shared" si="120"/>
        <v>0</v>
      </c>
      <c r="AX337" s="304">
        <f t="shared" si="121"/>
        <v>0</v>
      </c>
      <c r="AY337" s="304">
        <f t="shared" si="122"/>
        <v>0</v>
      </c>
      <c r="AZ337" s="304">
        <f t="shared" si="123"/>
        <v>0</v>
      </c>
      <c r="BA337" s="304">
        <f t="shared" si="124"/>
        <v>0</v>
      </c>
      <c r="BB337" s="304">
        <f t="shared" si="125"/>
        <v>0</v>
      </c>
      <c r="BC337" s="304">
        <f t="shared" si="126"/>
        <v>0</v>
      </c>
      <c r="BD337" s="304">
        <f t="shared" si="127"/>
        <v>0</v>
      </c>
      <c r="BE337" s="304">
        <f>IFERROR(IF(VLOOKUP($C337,Listen!$A$2:$F$45,6,0)="Ja",BB337-MAX(BC337:BD337),BB337-BC337),0)</f>
        <v>0</v>
      </c>
    </row>
    <row r="338" spans="1:57" x14ac:dyDescent="0.25">
      <c r="A338" s="320" t="str">
        <f>IF(AND(D338&lt;&gt;0,C338&lt;&gt;0,E338&lt;&gt;0),IF(B338&lt;&gt;0,CONCATENATE(B338,"-AGr",VLOOKUP(C338,Listen!$A$2:$D$45,4,FALSE),"-",D338,"-",E338,),CONCATENATE("AGr",VLOOKUP(C338,Listen!$A$2:$D$45,4,FALSE),"-",D338,"-",E338)),"keine vollständige ID")</f>
        <v>keine vollständige ID</v>
      </c>
      <c r="B338" s="301"/>
      <c r="C338" s="287"/>
      <c r="D338" s="34"/>
      <c r="E338" s="306"/>
      <c r="F338" s="116"/>
      <c r="G338" s="17"/>
      <c r="H338" s="17"/>
      <c r="I338" s="17"/>
      <c r="J338" s="17"/>
      <c r="K338" s="17"/>
      <c r="L338" s="17"/>
      <c r="M338" s="17"/>
      <c r="N338" s="17"/>
      <c r="O338" s="116"/>
      <c r="P338" s="117">
        <f>IF(D338&gt;A_Stammdaten!$B$12,0,SUM(G338,H338,J338,L338:M338)-SUM(I338,K338,N338:O338))</f>
        <v>0</v>
      </c>
      <c r="Q338" s="17"/>
      <c r="R338" s="17"/>
      <c r="S338" s="17"/>
      <c r="T338" s="17"/>
      <c r="U338" s="62">
        <f t="shared" si="107"/>
        <v>0</v>
      </c>
      <c r="V338" s="34"/>
      <c r="W338" s="34"/>
      <c r="X338" s="34"/>
      <c r="Y338" s="34"/>
      <c r="Z338" s="34"/>
      <c r="AA338" s="63" t="str">
        <f t="shared" si="108"/>
        <v>-</v>
      </c>
      <c r="AB338" s="63" t="str">
        <f t="shared" si="109"/>
        <v>-</v>
      </c>
      <c r="AC338" s="63">
        <f>IF(ISBLANK($C338),0,VLOOKUP($C338,Listen!$A$2:$C$45,2,FALSE))</f>
        <v>0</v>
      </c>
      <c r="AD338" s="63">
        <f>IF(ISBLANK($C338),0,VLOOKUP($C338,Listen!$A$2:$C$45,3,FALSE))</f>
        <v>0</v>
      </c>
      <c r="AE338" s="49">
        <f t="shared" si="110"/>
        <v>0</v>
      </c>
      <c r="AF338" s="49">
        <f t="shared" si="110"/>
        <v>0</v>
      </c>
      <c r="AG338" s="49">
        <f>IFERROR(IF(OR($V338&lt;&gt;"Ja",VLOOKUP($C338,Listen!$A$2:$F$45,5,0)="Nein",D338&lt;IF(C338="LNG Anbindungsanlagen gemäß separater Festlegung",2022,2023)),$AC338,$AA338),0)</f>
        <v>0</v>
      </c>
      <c r="AH338" s="49">
        <f>IFERROR(IF(OR($V338&lt;&gt;"Ja",VLOOKUP($C338,Listen!$A$2:$F$45,5,0)="Nein",D338&lt;IF(C338="LNG Anbindungsanlagen gemäß separater Festlegung",2022,2023)),$AC338,$AA338),0)</f>
        <v>0</v>
      </c>
      <c r="AI338" s="49">
        <f>IFERROR(IF(OR($W338&lt;&gt;"Ja",VLOOKUP($C338,Listen!$A$2:$F$45,6,0)="Nein"),$AC338,$AB338),0)</f>
        <v>0</v>
      </c>
      <c r="AJ338" s="49">
        <f>IFERROR(IF(OR($W338&lt;&gt;"Ja",VLOOKUP($C338,Listen!$A$2:$F$45,6,0)="Nein"),$AC338,$AB338),0)</f>
        <v>0</v>
      </c>
      <c r="AK338" s="49">
        <f>IFERROR(IF(OR($W338&lt;&gt;"Ja",VLOOKUP($C338,Listen!$A$2:$F$45,6,0)="Nein"),$AC338,$AB338),0)</f>
        <v>0</v>
      </c>
      <c r="AL338" s="51">
        <f t="shared" si="111"/>
        <v>0</v>
      </c>
      <c r="AM338" s="296">
        <f>IFERROR(IF(VLOOKUP($C338,Listen!$A$2:$F$45,6,0)="Ja",MAX(BC338:BD338),D_SAV!$BC338),0)</f>
        <v>0</v>
      </c>
      <c r="AN338" s="51">
        <f t="shared" si="112"/>
        <v>0</v>
      </c>
      <c r="AP338" s="304">
        <f t="shared" si="113"/>
        <v>0</v>
      </c>
      <c r="AQ338" s="304">
        <f t="shared" si="114"/>
        <v>0</v>
      </c>
      <c r="AR338" s="304">
        <f t="shared" si="115"/>
        <v>0</v>
      </c>
      <c r="AS338" s="304">
        <f t="shared" si="116"/>
        <v>0</v>
      </c>
      <c r="AT338" s="304">
        <f t="shared" si="117"/>
        <v>0</v>
      </c>
      <c r="AU338" s="304">
        <f t="shared" si="118"/>
        <v>0</v>
      </c>
      <c r="AV338" s="304">
        <f t="shared" si="119"/>
        <v>0</v>
      </c>
      <c r="AW338" s="304">
        <f t="shared" si="120"/>
        <v>0</v>
      </c>
      <c r="AX338" s="304">
        <f t="shared" si="121"/>
        <v>0</v>
      </c>
      <c r="AY338" s="304">
        <f t="shared" si="122"/>
        <v>0</v>
      </c>
      <c r="AZ338" s="304">
        <f t="shared" si="123"/>
        <v>0</v>
      </c>
      <c r="BA338" s="304">
        <f t="shared" si="124"/>
        <v>0</v>
      </c>
      <c r="BB338" s="304">
        <f t="shared" si="125"/>
        <v>0</v>
      </c>
      <c r="BC338" s="304">
        <f t="shared" si="126"/>
        <v>0</v>
      </c>
      <c r="BD338" s="304">
        <f t="shared" si="127"/>
        <v>0</v>
      </c>
      <c r="BE338" s="304">
        <f>IFERROR(IF(VLOOKUP($C338,Listen!$A$2:$F$45,6,0)="Ja",BB338-MAX(BC338:BD338),BB338-BC338),0)</f>
        <v>0</v>
      </c>
    </row>
    <row r="339" spans="1:57" x14ac:dyDescent="0.25">
      <c r="A339" s="320" t="str">
        <f>IF(AND(D339&lt;&gt;0,C339&lt;&gt;0,E339&lt;&gt;0),IF(B339&lt;&gt;0,CONCATENATE(B339,"-AGr",VLOOKUP(C339,Listen!$A$2:$D$45,4,FALSE),"-",D339,"-",E339,),CONCATENATE("AGr",VLOOKUP(C339,Listen!$A$2:$D$45,4,FALSE),"-",D339,"-",E339)),"keine vollständige ID")</f>
        <v>keine vollständige ID</v>
      </c>
      <c r="B339" s="301"/>
      <c r="C339" s="287"/>
      <c r="D339" s="34"/>
      <c r="E339" s="306"/>
      <c r="F339" s="116"/>
      <c r="G339" s="17"/>
      <c r="H339" s="17"/>
      <c r="I339" s="17"/>
      <c r="J339" s="17"/>
      <c r="K339" s="17"/>
      <c r="L339" s="17"/>
      <c r="M339" s="17"/>
      <c r="N339" s="17"/>
      <c r="O339" s="116"/>
      <c r="P339" s="117">
        <f>IF(D339&gt;A_Stammdaten!$B$12,0,SUM(G339,H339,J339,L339:M339)-SUM(I339,K339,N339:O339))</f>
        <v>0</v>
      </c>
      <c r="Q339" s="17"/>
      <c r="R339" s="17"/>
      <c r="S339" s="17"/>
      <c r="T339" s="17"/>
      <c r="U339" s="62">
        <f t="shared" si="107"/>
        <v>0</v>
      </c>
      <c r="V339" s="34"/>
      <c r="W339" s="34"/>
      <c r="X339" s="34"/>
      <c r="Y339" s="34"/>
      <c r="Z339" s="34"/>
      <c r="AA339" s="63" t="str">
        <f t="shared" si="108"/>
        <v>-</v>
      </c>
      <c r="AB339" s="63" t="str">
        <f t="shared" si="109"/>
        <v>-</v>
      </c>
      <c r="AC339" s="63">
        <f>IF(ISBLANK($C339),0,VLOOKUP($C339,Listen!$A$2:$C$45,2,FALSE))</f>
        <v>0</v>
      </c>
      <c r="AD339" s="63">
        <f>IF(ISBLANK($C339),0,VLOOKUP($C339,Listen!$A$2:$C$45,3,FALSE))</f>
        <v>0</v>
      </c>
      <c r="AE339" s="49">
        <f t="shared" si="110"/>
        <v>0</v>
      </c>
      <c r="AF339" s="49">
        <f t="shared" si="110"/>
        <v>0</v>
      </c>
      <c r="AG339" s="49">
        <f>IFERROR(IF(OR($V339&lt;&gt;"Ja",VLOOKUP($C339,Listen!$A$2:$F$45,5,0)="Nein",D339&lt;IF(C339="LNG Anbindungsanlagen gemäß separater Festlegung",2022,2023)),$AC339,$AA339),0)</f>
        <v>0</v>
      </c>
      <c r="AH339" s="49">
        <f>IFERROR(IF(OR($V339&lt;&gt;"Ja",VLOOKUP($C339,Listen!$A$2:$F$45,5,0)="Nein",D339&lt;IF(C339="LNG Anbindungsanlagen gemäß separater Festlegung",2022,2023)),$AC339,$AA339),0)</f>
        <v>0</v>
      </c>
      <c r="AI339" s="49">
        <f>IFERROR(IF(OR($W339&lt;&gt;"Ja",VLOOKUP($C339,Listen!$A$2:$F$45,6,0)="Nein"),$AC339,$AB339),0)</f>
        <v>0</v>
      </c>
      <c r="AJ339" s="49">
        <f>IFERROR(IF(OR($W339&lt;&gt;"Ja",VLOOKUP($C339,Listen!$A$2:$F$45,6,0)="Nein"),$AC339,$AB339),0)</f>
        <v>0</v>
      </c>
      <c r="AK339" s="49">
        <f>IFERROR(IF(OR($W339&lt;&gt;"Ja",VLOOKUP($C339,Listen!$A$2:$F$45,6,0)="Nein"),$AC339,$AB339),0)</f>
        <v>0</v>
      </c>
      <c r="AL339" s="51">
        <f t="shared" si="111"/>
        <v>0</v>
      </c>
      <c r="AM339" s="296">
        <f>IFERROR(IF(VLOOKUP($C339,Listen!$A$2:$F$45,6,0)="Ja",MAX(BC339:BD339),D_SAV!$BC339),0)</f>
        <v>0</v>
      </c>
      <c r="AN339" s="51">
        <f t="shared" si="112"/>
        <v>0</v>
      </c>
      <c r="AP339" s="304">
        <f t="shared" si="113"/>
        <v>0</v>
      </c>
      <c r="AQ339" s="304">
        <f t="shared" si="114"/>
        <v>0</v>
      </c>
      <c r="AR339" s="304">
        <f t="shared" si="115"/>
        <v>0</v>
      </c>
      <c r="AS339" s="304">
        <f t="shared" si="116"/>
        <v>0</v>
      </c>
      <c r="AT339" s="304">
        <f t="shared" si="117"/>
        <v>0</v>
      </c>
      <c r="AU339" s="304">
        <f t="shared" si="118"/>
        <v>0</v>
      </c>
      <c r="AV339" s="304">
        <f t="shared" si="119"/>
        <v>0</v>
      </c>
      <c r="AW339" s="304">
        <f t="shared" si="120"/>
        <v>0</v>
      </c>
      <c r="AX339" s="304">
        <f t="shared" si="121"/>
        <v>0</v>
      </c>
      <c r="AY339" s="304">
        <f t="shared" si="122"/>
        <v>0</v>
      </c>
      <c r="AZ339" s="304">
        <f t="shared" si="123"/>
        <v>0</v>
      </c>
      <c r="BA339" s="304">
        <f t="shared" si="124"/>
        <v>0</v>
      </c>
      <c r="BB339" s="304">
        <f t="shared" si="125"/>
        <v>0</v>
      </c>
      <c r="BC339" s="304">
        <f t="shared" si="126"/>
        <v>0</v>
      </c>
      <c r="BD339" s="304">
        <f t="shared" si="127"/>
        <v>0</v>
      </c>
      <c r="BE339" s="304">
        <f>IFERROR(IF(VLOOKUP($C339,Listen!$A$2:$F$45,6,0)="Ja",BB339-MAX(BC339:BD339),BB339-BC339),0)</f>
        <v>0</v>
      </c>
    </row>
    <row r="340" spans="1:57" x14ac:dyDescent="0.25">
      <c r="A340" s="320" t="str">
        <f>IF(AND(D340&lt;&gt;0,C340&lt;&gt;0,E340&lt;&gt;0),IF(B340&lt;&gt;0,CONCATENATE(B340,"-AGr",VLOOKUP(C340,Listen!$A$2:$D$45,4,FALSE),"-",D340,"-",E340,),CONCATENATE("AGr",VLOOKUP(C340,Listen!$A$2:$D$45,4,FALSE),"-",D340,"-",E340)),"keine vollständige ID")</f>
        <v>keine vollständige ID</v>
      </c>
      <c r="B340" s="301"/>
      <c r="C340" s="287"/>
      <c r="D340" s="34"/>
      <c r="E340" s="306"/>
      <c r="F340" s="116"/>
      <c r="G340" s="17"/>
      <c r="H340" s="17"/>
      <c r="I340" s="17"/>
      <c r="J340" s="17"/>
      <c r="K340" s="17"/>
      <c r="L340" s="17"/>
      <c r="M340" s="17"/>
      <c r="N340" s="17"/>
      <c r="O340" s="116"/>
      <c r="P340" s="117">
        <f>IF(D340&gt;A_Stammdaten!$B$12,0,SUM(G340,H340,J340,L340:M340)-SUM(I340,K340,N340:O340))</f>
        <v>0</v>
      </c>
      <c r="Q340" s="17"/>
      <c r="R340" s="17"/>
      <c r="S340" s="17"/>
      <c r="T340" s="17"/>
      <c r="U340" s="62">
        <f t="shared" si="107"/>
        <v>0</v>
      </c>
      <c r="V340" s="34"/>
      <c r="W340" s="34"/>
      <c r="X340" s="34"/>
      <c r="Y340" s="34"/>
      <c r="Z340" s="34"/>
      <c r="AA340" s="63" t="str">
        <f t="shared" si="108"/>
        <v>-</v>
      </c>
      <c r="AB340" s="63" t="str">
        <f t="shared" si="109"/>
        <v>-</v>
      </c>
      <c r="AC340" s="63">
        <f>IF(ISBLANK($C340),0,VLOOKUP($C340,Listen!$A$2:$C$45,2,FALSE))</f>
        <v>0</v>
      </c>
      <c r="AD340" s="63">
        <f>IF(ISBLANK($C340),0,VLOOKUP($C340,Listen!$A$2:$C$45,3,FALSE))</f>
        <v>0</v>
      </c>
      <c r="AE340" s="49">
        <f t="shared" si="110"/>
        <v>0</v>
      </c>
      <c r="AF340" s="49">
        <f t="shared" si="110"/>
        <v>0</v>
      </c>
      <c r="AG340" s="49">
        <f>IFERROR(IF(OR($V340&lt;&gt;"Ja",VLOOKUP($C340,Listen!$A$2:$F$45,5,0)="Nein",D340&lt;IF(C340="LNG Anbindungsanlagen gemäß separater Festlegung",2022,2023)),$AC340,$AA340),0)</f>
        <v>0</v>
      </c>
      <c r="AH340" s="49">
        <f>IFERROR(IF(OR($V340&lt;&gt;"Ja",VLOOKUP($C340,Listen!$A$2:$F$45,5,0)="Nein",D340&lt;IF(C340="LNG Anbindungsanlagen gemäß separater Festlegung",2022,2023)),$AC340,$AA340),0)</f>
        <v>0</v>
      </c>
      <c r="AI340" s="49">
        <f>IFERROR(IF(OR($W340&lt;&gt;"Ja",VLOOKUP($C340,Listen!$A$2:$F$45,6,0)="Nein"),$AC340,$AB340),0)</f>
        <v>0</v>
      </c>
      <c r="AJ340" s="49">
        <f>IFERROR(IF(OR($W340&lt;&gt;"Ja",VLOOKUP($C340,Listen!$A$2:$F$45,6,0)="Nein"),$AC340,$AB340),0)</f>
        <v>0</v>
      </c>
      <c r="AK340" s="49">
        <f>IFERROR(IF(OR($W340&lt;&gt;"Ja",VLOOKUP($C340,Listen!$A$2:$F$45,6,0)="Nein"),$AC340,$AB340),0)</f>
        <v>0</v>
      </c>
      <c r="AL340" s="51">
        <f t="shared" si="111"/>
        <v>0</v>
      </c>
      <c r="AM340" s="296">
        <f>IFERROR(IF(VLOOKUP($C340,Listen!$A$2:$F$45,6,0)="Ja",MAX(BC340:BD340),D_SAV!$BC340),0)</f>
        <v>0</v>
      </c>
      <c r="AN340" s="51">
        <f t="shared" si="112"/>
        <v>0</v>
      </c>
      <c r="AP340" s="304">
        <f t="shared" si="113"/>
        <v>0</v>
      </c>
      <c r="AQ340" s="304">
        <f t="shared" si="114"/>
        <v>0</v>
      </c>
      <c r="AR340" s="304">
        <f t="shared" si="115"/>
        <v>0</v>
      </c>
      <c r="AS340" s="304">
        <f t="shared" si="116"/>
        <v>0</v>
      </c>
      <c r="AT340" s="304">
        <f t="shared" si="117"/>
        <v>0</v>
      </c>
      <c r="AU340" s="304">
        <f t="shared" si="118"/>
        <v>0</v>
      </c>
      <c r="AV340" s="304">
        <f t="shared" si="119"/>
        <v>0</v>
      </c>
      <c r="AW340" s="304">
        <f t="shared" si="120"/>
        <v>0</v>
      </c>
      <c r="AX340" s="304">
        <f t="shared" si="121"/>
        <v>0</v>
      </c>
      <c r="AY340" s="304">
        <f t="shared" si="122"/>
        <v>0</v>
      </c>
      <c r="AZ340" s="304">
        <f t="shared" si="123"/>
        <v>0</v>
      </c>
      <c r="BA340" s="304">
        <f t="shared" si="124"/>
        <v>0</v>
      </c>
      <c r="BB340" s="304">
        <f t="shared" si="125"/>
        <v>0</v>
      </c>
      <c r="BC340" s="304">
        <f t="shared" si="126"/>
        <v>0</v>
      </c>
      <c r="BD340" s="304">
        <f t="shared" si="127"/>
        <v>0</v>
      </c>
      <c r="BE340" s="304">
        <f>IFERROR(IF(VLOOKUP($C340,Listen!$A$2:$F$45,6,0)="Ja",BB340-MAX(BC340:BD340),BB340-BC340),0)</f>
        <v>0</v>
      </c>
    </row>
    <row r="341" spans="1:57" x14ac:dyDescent="0.25">
      <c r="A341" s="320" t="str">
        <f>IF(AND(D341&lt;&gt;0,C341&lt;&gt;0,E341&lt;&gt;0),IF(B341&lt;&gt;0,CONCATENATE(B341,"-AGr",VLOOKUP(C341,Listen!$A$2:$D$45,4,FALSE),"-",D341,"-",E341,),CONCATENATE("AGr",VLOOKUP(C341,Listen!$A$2:$D$45,4,FALSE),"-",D341,"-",E341)),"keine vollständige ID")</f>
        <v>keine vollständige ID</v>
      </c>
      <c r="B341" s="301"/>
      <c r="C341" s="287"/>
      <c r="D341" s="34"/>
      <c r="E341" s="306"/>
      <c r="F341" s="116"/>
      <c r="G341" s="17"/>
      <c r="H341" s="17"/>
      <c r="I341" s="17"/>
      <c r="J341" s="17"/>
      <c r="K341" s="17"/>
      <c r="L341" s="17"/>
      <c r="M341" s="17"/>
      <c r="N341" s="17"/>
      <c r="O341" s="116"/>
      <c r="P341" s="117">
        <f>IF(D341&gt;A_Stammdaten!$B$12,0,SUM(G341,H341,J341,L341:M341)-SUM(I341,K341,N341:O341))</f>
        <v>0</v>
      </c>
      <c r="Q341" s="17"/>
      <c r="R341" s="17"/>
      <c r="S341" s="17"/>
      <c r="T341" s="17"/>
      <c r="U341" s="62">
        <f t="shared" si="107"/>
        <v>0</v>
      </c>
      <c r="V341" s="34"/>
      <c r="W341" s="34"/>
      <c r="X341" s="34"/>
      <c r="Y341" s="34"/>
      <c r="Z341" s="34"/>
      <c r="AA341" s="63" t="str">
        <f t="shared" si="108"/>
        <v>-</v>
      </c>
      <c r="AB341" s="63" t="str">
        <f t="shared" si="109"/>
        <v>-</v>
      </c>
      <c r="AC341" s="63">
        <f>IF(ISBLANK($C341),0,VLOOKUP($C341,Listen!$A$2:$C$45,2,FALSE))</f>
        <v>0</v>
      </c>
      <c r="AD341" s="63">
        <f>IF(ISBLANK($C341),0,VLOOKUP($C341,Listen!$A$2:$C$45,3,FALSE))</f>
        <v>0</v>
      </c>
      <c r="AE341" s="49">
        <f t="shared" si="110"/>
        <v>0</v>
      </c>
      <c r="AF341" s="49">
        <f t="shared" si="110"/>
        <v>0</v>
      </c>
      <c r="AG341" s="49">
        <f>IFERROR(IF(OR($V341&lt;&gt;"Ja",VLOOKUP($C341,Listen!$A$2:$F$45,5,0)="Nein",D341&lt;IF(C341="LNG Anbindungsanlagen gemäß separater Festlegung",2022,2023)),$AC341,$AA341),0)</f>
        <v>0</v>
      </c>
      <c r="AH341" s="49">
        <f>IFERROR(IF(OR($V341&lt;&gt;"Ja",VLOOKUP($C341,Listen!$A$2:$F$45,5,0)="Nein",D341&lt;IF(C341="LNG Anbindungsanlagen gemäß separater Festlegung",2022,2023)),$AC341,$AA341),0)</f>
        <v>0</v>
      </c>
      <c r="AI341" s="49">
        <f>IFERROR(IF(OR($W341&lt;&gt;"Ja",VLOOKUP($C341,Listen!$A$2:$F$45,6,0)="Nein"),$AC341,$AB341),0)</f>
        <v>0</v>
      </c>
      <c r="AJ341" s="49">
        <f>IFERROR(IF(OR($W341&lt;&gt;"Ja",VLOOKUP($C341,Listen!$A$2:$F$45,6,0)="Nein"),$AC341,$AB341),0)</f>
        <v>0</v>
      </c>
      <c r="AK341" s="49">
        <f>IFERROR(IF(OR($W341&lt;&gt;"Ja",VLOOKUP($C341,Listen!$A$2:$F$45,6,0)="Nein"),$AC341,$AB341),0)</f>
        <v>0</v>
      </c>
      <c r="AL341" s="51">
        <f t="shared" si="111"/>
        <v>0</v>
      </c>
      <c r="AM341" s="296">
        <f>IFERROR(IF(VLOOKUP($C341,Listen!$A$2:$F$45,6,0)="Ja",MAX(BC341:BD341),D_SAV!$BC341),0)</f>
        <v>0</v>
      </c>
      <c r="AN341" s="51">
        <f t="shared" si="112"/>
        <v>0</v>
      </c>
      <c r="AP341" s="304">
        <f t="shared" si="113"/>
        <v>0</v>
      </c>
      <c r="AQ341" s="304">
        <f t="shared" si="114"/>
        <v>0</v>
      </c>
      <c r="AR341" s="304">
        <f t="shared" si="115"/>
        <v>0</v>
      </c>
      <c r="AS341" s="304">
        <f t="shared" si="116"/>
        <v>0</v>
      </c>
      <c r="AT341" s="304">
        <f t="shared" si="117"/>
        <v>0</v>
      </c>
      <c r="AU341" s="304">
        <f t="shared" si="118"/>
        <v>0</v>
      </c>
      <c r="AV341" s="304">
        <f t="shared" si="119"/>
        <v>0</v>
      </c>
      <c r="AW341" s="304">
        <f t="shared" si="120"/>
        <v>0</v>
      </c>
      <c r="AX341" s="304">
        <f t="shared" si="121"/>
        <v>0</v>
      </c>
      <c r="AY341" s="304">
        <f t="shared" si="122"/>
        <v>0</v>
      </c>
      <c r="AZ341" s="304">
        <f t="shared" si="123"/>
        <v>0</v>
      </c>
      <c r="BA341" s="304">
        <f t="shared" si="124"/>
        <v>0</v>
      </c>
      <c r="BB341" s="304">
        <f t="shared" si="125"/>
        <v>0</v>
      </c>
      <c r="BC341" s="304">
        <f t="shared" si="126"/>
        <v>0</v>
      </c>
      <c r="BD341" s="304">
        <f t="shared" si="127"/>
        <v>0</v>
      </c>
      <c r="BE341" s="304">
        <f>IFERROR(IF(VLOOKUP($C341,Listen!$A$2:$F$45,6,0)="Ja",BB341-MAX(BC341:BD341),BB341-BC341),0)</f>
        <v>0</v>
      </c>
    </row>
    <row r="342" spans="1:57" x14ac:dyDescent="0.25">
      <c r="A342" s="320" t="str">
        <f>IF(AND(D342&lt;&gt;0,C342&lt;&gt;0,E342&lt;&gt;0),IF(B342&lt;&gt;0,CONCATENATE(B342,"-AGr",VLOOKUP(C342,Listen!$A$2:$D$45,4,FALSE),"-",D342,"-",E342,),CONCATENATE("AGr",VLOOKUP(C342,Listen!$A$2:$D$45,4,FALSE),"-",D342,"-",E342)),"keine vollständige ID")</f>
        <v>keine vollständige ID</v>
      </c>
      <c r="B342" s="301"/>
      <c r="C342" s="287"/>
      <c r="D342" s="34"/>
      <c r="E342" s="306"/>
      <c r="F342" s="116"/>
      <c r="G342" s="17"/>
      <c r="H342" s="17"/>
      <c r="I342" s="17"/>
      <c r="J342" s="17"/>
      <c r="K342" s="17"/>
      <c r="L342" s="17"/>
      <c r="M342" s="17"/>
      <c r="N342" s="17"/>
      <c r="O342" s="116"/>
      <c r="P342" s="117">
        <f>IF(D342&gt;A_Stammdaten!$B$12,0,SUM(G342,H342,J342,L342:M342)-SUM(I342,K342,N342:O342))</f>
        <v>0</v>
      </c>
      <c r="Q342" s="17"/>
      <c r="R342" s="17"/>
      <c r="S342" s="17"/>
      <c r="T342" s="17"/>
      <c r="U342" s="62">
        <f t="shared" si="107"/>
        <v>0</v>
      </c>
      <c r="V342" s="34"/>
      <c r="W342" s="34"/>
      <c r="X342" s="34"/>
      <c r="Y342" s="34"/>
      <c r="Z342" s="34"/>
      <c r="AA342" s="63" t="str">
        <f t="shared" si="108"/>
        <v>-</v>
      </c>
      <c r="AB342" s="63" t="str">
        <f t="shared" si="109"/>
        <v>-</v>
      </c>
      <c r="AC342" s="63">
        <f>IF(ISBLANK($C342),0,VLOOKUP($C342,Listen!$A$2:$C$45,2,FALSE))</f>
        <v>0</v>
      </c>
      <c r="AD342" s="63">
        <f>IF(ISBLANK($C342),0,VLOOKUP($C342,Listen!$A$2:$C$45,3,FALSE))</f>
        <v>0</v>
      </c>
      <c r="AE342" s="49">
        <f t="shared" si="110"/>
        <v>0</v>
      </c>
      <c r="AF342" s="49">
        <f t="shared" si="110"/>
        <v>0</v>
      </c>
      <c r="AG342" s="49">
        <f>IFERROR(IF(OR($V342&lt;&gt;"Ja",VLOOKUP($C342,Listen!$A$2:$F$45,5,0)="Nein",D342&lt;IF(C342="LNG Anbindungsanlagen gemäß separater Festlegung",2022,2023)),$AC342,$AA342),0)</f>
        <v>0</v>
      </c>
      <c r="AH342" s="49">
        <f>IFERROR(IF(OR($V342&lt;&gt;"Ja",VLOOKUP($C342,Listen!$A$2:$F$45,5,0)="Nein",D342&lt;IF(C342="LNG Anbindungsanlagen gemäß separater Festlegung",2022,2023)),$AC342,$AA342),0)</f>
        <v>0</v>
      </c>
      <c r="AI342" s="49">
        <f>IFERROR(IF(OR($W342&lt;&gt;"Ja",VLOOKUP($C342,Listen!$A$2:$F$45,6,0)="Nein"),$AC342,$AB342),0)</f>
        <v>0</v>
      </c>
      <c r="AJ342" s="49">
        <f>IFERROR(IF(OR($W342&lt;&gt;"Ja",VLOOKUP($C342,Listen!$A$2:$F$45,6,0)="Nein"),$AC342,$AB342),0)</f>
        <v>0</v>
      </c>
      <c r="AK342" s="49">
        <f>IFERROR(IF(OR($W342&lt;&gt;"Ja",VLOOKUP($C342,Listen!$A$2:$F$45,6,0)="Nein"),$AC342,$AB342),0)</f>
        <v>0</v>
      </c>
      <c r="AL342" s="51">
        <f t="shared" si="111"/>
        <v>0</v>
      </c>
      <c r="AM342" s="296">
        <f>IFERROR(IF(VLOOKUP($C342,Listen!$A$2:$F$45,6,0)="Ja",MAX(BC342:BD342),D_SAV!$BC342),0)</f>
        <v>0</v>
      </c>
      <c r="AN342" s="51">
        <f t="shared" si="112"/>
        <v>0</v>
      </c>
      <c r="AP342" s="304">
        <f t="shared" si="113"/>
        <v>0</v>
      </c>
      <c r="AQ342" s="304">
        <f t="shared" si="114"/>
        <v>0</v>
      </c>
      <c r="AR342" s="304">
        <f t="shared" si="115"/>
        <v>0</v>
      </c>
      <c r="AS342" s="304">
        <f t="shared" si="116"/>
        <v>0</v>
      </c>
      <c r="AT342" s="304">
        <f t="shared" si="117"/>
        <v>0</v>
      </c>
      <c r="AU342" s="304">
        <f t="shared" si="118"/>
        <v>0</v>
      </c>
      <c r="AV342" s="304">
        <f t="shared" si="119"/>
        <v>0</v>
      </c>
      <c r="AW342" s="304">
        <f t="shared" si="120"/>
        <v>0</v>
      </c>
      <c r="AX342" s="304">
        <f t="shared" si="121"/>
        <v>0</v>
      </c>
      <c r="AY342" s="304">
        <f t="shared" si="122"/>
        <v>0</v>
      </c>
      <c r="AZ342" s="304">
        <f t="shared" si="123"/>
        <v>0</v>
      </c>
      <c r="BA342" s="304">
        <f t="shared" si="124"/>
        <v>0</v>
      </c>
      <c r="BB342" s="304">
        <f t="shared" si="125"/>
        <v>0</v>
      </c>
      <c r="BC342" s="304">
        <f t="shared" si="126"/>
        <v>0</v>
      </c>
      <c r="BD342" s="304">
        <f t="shared" si="127"/>
        <v>0</v>
      </c>
      <c r="BE342" s="304">
        <f>IFERROR(IF(VLOOKUP($C342,Listen!$A$2:$F$45,6,0)="Ja",BB342-MAX(BC342:BD342),BB342-BC342),0)</f>
        <v>0</v>
      </c>
    </row>
    <row r="343" spans="1:57" x14ac:dyDescent="0.25">
      <c r="A343" s="320" t="str">
        <f>IF(AND(D343&lt;&gt;0,C343&lt;&gt;0,E343&lt;&gt;0),IF(B343&lt;&gt;0,CONCATENATE(B343,"-AGr",VLOOKUP(C343,Listen!$A$2:$D$45,4,FALSE),"-",D343,"-",E343,),CONCATENATE("AGr",VLOOKUP(C343,Listen!$A$2:$D$45,4,FALSE),"-",D343,"-",E343)),"keine vollständige ID")</f>
        <v>keine vollständige ID</v>
      </c>
      <c r="B343" s="301"/>
      <c r="C343" s="287"/>
      <c r="D343" s="34"/>
      <c r="E343" s="306"/>
      <c r="F343" s="116"/>
      <c r="G343" s="17"/>
      <c r="H343" s="17"/>
      <c r="I343" s="17"/>
      <c r="J343" s="17"/>
      <c r="K343" s="17"/>
      <c r="L343" s="17"/>
      <c r="M343" s="17"/>
      <c r="N343" s="17"/>
      <c r="O343" s="116"/>
      <c r="P343" s="117">
        <f>IF(D343&gt;A_Stammdaten!$B$12,0,SUM(G343,H343,J343,L343:M343)-SUM(I343,K343,N343:O343))</f>
        <v>0</v>
      </c>
      <c r="Q343" s="17"/>
      <c r="R343" s="17"/>
      <c r="S343" s="17"/>
      <c r="T343" s="17"/>
      <c r="U343" s="62">
        <f t="shared" si="107"/>
        <v>0</v>
      </c>
      <c r="V343" s="34"/>
      <c r="W343" s="34"/>
      <c r="X343" s="34"/>
      <c r="Y343" s="34"/>
      <c r="Z343" s="34"/>
      <c r="AA343" s="63" t="str">
        <f t="shared" si="108"/>
        <v>-</v>
      </c>
      <c r="AB343" s="63" t="str">
        <f t="shared" si="109"/>
        <v>-</v>
      </c>
      <c r="AC343" s="63">
        <f>IF(ISBLANK($C343),0,VLOOKUP($C343,Listen!$A$2:$C$45,2,FALSE))</f>
        <v>0</v>
      </c>
      <c r="AD343" s="63">
        <f>IF(ISBLANK($C343),0,VLOOKUP($C343,Listen!$A$2:$C$45,3,FALSE))</f>
        <v>0</v>
      </c>
      <c r="AE343" s="49">
        <f t="shared" si="110"/>
        <v>0</v>
      </c>
      <c r="AF343" s="49">
        <f t="shared" si="110"/>
        <v>0</v>
      </c>
      <c r="AG343" s="49">
        <f>IFERROR(IF(OR($V343&lt;&gt;"Ja",VLOOKUP($C343,Listen!$A$2:$F$45,5,0)="Nein",D343&lt;IF(C343="LNG Anbindungsanlagen gemäß separater Festlegung",2022,2023)),$AC343,$AA343),0)</f>
        <v>0</v>
      </c>
      <c r="AH343" s="49">
        <f>IFERROR(IF(OR($V343&lt;&gt;"Ja",VLOOKUP($C343,Listen!$A$2:$F$45,5,0)="Nein",D343&lt;IF(C343="LNG Anbindungsanlagen gemäß separater Festlegung",2022,2023)),$AC343,$AA343),0)</f>
        <v>0</v>
      </c>
      <c r="AI343" s="49">
        <f>IFERROR(IF(OR($W343&lt;&gt;"Ja",VLOOKUP($C343,Listen!$A$2:$F$45,6,0)="Nein"),$AC343,$AB343),0)</f>
        <v>0</v>
      </c>
      <c r="AJ343" s="49">
        <f>IFERROR(IF(OR($W343&lt;&gt;"Ja",VLOOKUP($C343,Listen!$A$2:$F$45,6,0)="Nein"),$AC343,$AB343),0)</f>
        <v>0</v>
      </c>
      <c r="AK343" s="49">
        <f>IFERROR(IF(OR($W343&lt;&gt;"Ja",VLOOKUP($C343,Listen!$A$2:$F$45,6,0)="Nein"),$AC343,$AB343),0)</f>
        <v>0</v>
      </c>
      <c r="AL343" s="51">
        <f t="shared" si="111"/>
        <v>0</v>
      </c>
      <c r="AM343" s="296">
        <f>IFERROR(IF(VLOOKUP($C343,Listen!$A$2:$F$45,6,0)="Ja",MAX(BC343:BD343),D_SAV!$BC343),0)</f>
        <v>0</v>
      </c>
      <c r="AN343" s="51">
        <f t="shared" si="112"/>
        <v>0</v>
      </c>
      <c r="AP343" s="304">
        <f t="shared" si="113"/>
        <v>0</v>
      </c>
      <c r="AQ343" s="304">
        <f t="shared" si="114"/>
        <v>0</v>
      </c>
      <c r="AR343" s="304">
        <f t="shared" si="115"/>
        <v>0</v>
      </c>
      <c r="AS343" s="304">
        <f t="shared" si="116"/>
        <v>0</v>
      </c>
      <c r="AT343" s="304">
        <f t="shared" si="117"/>
        <v>0</v>
      </c>
      <c r="AU343" s="304">
        <f t="shared" si="118"/>
        <v>0</v>
      </c>
      <c r="AV343" s="304">
        <f t="shared" si="119"/>
        <v>0</v>
      </c>
      <c r="AW343" s="304">
        <f t="shared" si="120"/>
        <v>0</v>
      </c>
      <c r="AX343" s="304">
        <f t="shared" si="121"/>
        <v>0</v>
      </c>
      <c r="AY343" s="304">
        <f t="shared" si="122"/>
        <v>0</v>
      </c>
      <c r="AZ343" s="304">
        <f t="shared" si="123"/>
        <v>0</v>
      </c>
      <c r="BA343" s="304">
        <f t="shared" si="124"/>
        <v>0</v>
      </c>
      <c r="BB343" s="304">
        <f t="shared" si="125"/>
        <v>0</v>
      </c>
      <c r="BC343" s="304">
        <f t="shared" si="126"/>
        <v>0</v>
      </c>
      <c r="BD343" s="304">
        <f t="shared" si="127"/>
        <v>0</v>
      </c>
      <c r="BE343" s="304">
        <f>IFERROR(IF(VLOOKUP($C343,Listen!$A$2:$F$45,6,0)="Ja",BB343-MAX(BC343:BD343),BB343-BC343),0)</f>
        <v>0</v>
      </c>
    </row>
    <row r="344" spans="1:57" x14ac:dyDescent="0.25">
      <c r="A344" s="320" t="str">
        <f>IF(AND(D344&lt;&gt;0,C344&lt;&gt;0,E344&lt;&gt;0),IF(B344&lt;&gt;0,CONCATENATE(B344,"-AGr",VLOOKUP(C344,Listen!$A$2:$D$45,4,FALSE),"-",D344,"-",E344,),CONCATENATE("AGr",VLOOKUP(C344,Listen!$A$2:$D$45,4,FALSE),"-",D344,"-",E344)),"keine vollständige ID")</f>
        <v>keine vollständige ID</v>
      </c>
      <c r="B344" s="301"/>
      <c r="C344" s="287"/>
      <c r="D344" s="34"/>
      <c r="E344" s="306"/>
      <c r="F344" s="116"/>
      <c r="G344" s="17"/>
      <c r="H344" s="17"/>
      <c r="I344" s="17"/>
      <c r="J344" s="17"/>
      <c r="K344" s="17"/>
      <c r="L344" s="17"/>
      <c r="M344" s="17"/>
      <c r="N344" s="17"/>
      <c r="O344" s="116"/>
      <c r="P344" s="117">
        <f>IF(D344&gt;A_Stammdaten!$B$12,0,SUM(G344,H344,J344,L344:M344)-SUM(I344,K344,N344:O344))</f>
        <v>0</v>
      </c>
      <c r="Q344" s="17"/>
      <c r="R344" s="17"/>
      <c r="S344" s="17"/>
      <c r="T344" s="17"/>
      <c r="U344" s="62">
        <f t="shared" si="107"/>
        <v>0</v>
      </c>
      <c r="V344" s="34"/>
      <c r="W344" s="34"/>
      <c r="X344" s="34"/>
      <c r="Y344" s="34"/>
      <c r="Z344" s="34"/>
      <c r="AA344" s="63" t="str">
        <f t="shared" si="108"/>
        <v>-</v>
      </c>
      <c r="AB344" s="63" t="str">
        <f t="shared" si="109"/>
        <v>-</v>
      </c>
      <c r="AC344" s="63">
        <f>IF(ISBLANK($C344),0,VLOOKUP($C344,Listen!$A$2:$C$45,2,FALSE))</f>
        <v>0</v>
      </c>
      <c r="AD344" s="63">
        <f>IF(ISBLANK($C344),0,VLOOKUP($C344,Listen!$A$2:$C$45,3,FALSE))</f>
        <v>0</v>
      </c>
      <c r="AE344" s="49">
        <f t="shared" si="110"/>
        <v>0</v>
      </c>
      <c r="AF344" s="49">
        <f t="shared" si="110"/>
        <v>0</v>
      </c>
      <c r="AG344" s="49">
        <f>IFERROR(IF(OR($V344&lt;&gt;"Ja",VLOOKUP($C344,Listen!$A$2:$F$45,5,0)="Nein",D344&lt;IF(C344="LNG Anbindungsanlagen gemäß separater Festlegung",2022,2023)),$AC344,$AA344),0)</f>
        <v>0</v>
      </c>
      <c r="AH344" s="49">
        <f>IFERROR(IF(OR($V344&lt;&gt;"Ja",VLOOKUP($C344,Listen!$A$2:$F$45,5,0)="Nein",D344&lt;IF(C344="LNG Anbindungsanlagen gemäß separater Festlegung",2022,2023)),$AC344,$AA344),0)</f>
        <v>0</v>
      </c>
      <c r="AI344" s="49">
        <f>IFERROR(IF(OR($W344&lt;&gt;"Ja",VLOOKUP($C344,Listen!$A$2:$F$45,6,0)="Nein"),$AC344,$AB344),0)</f>
        <v>0</v>
      </c>
      <c r="AJ344" s="49">
        <f>IFERROR(IF(OR($W344&lt;&gt;"Ja",VLOOKUP($C344,Listen!$A$2:$F$45,6,0)="Nein"),$AC344,$AB344),0)</f>
        <v>0</v>
      </c>
      <c r="AK344" s="49">
        <f>IFERROR(IF(OR($W344&lt;&gt;"Ja",VLOOKUP($C344,Listen!$A$2:$F$45,6,0)="Nein"),$AC344,$AB344),0)</f>
        <v>0</v>
      </c>
      <c r="AL344" s="51">
        <f t="shared" si="111"/>
        <v>0</v>
      </c>
      <c r="AM344" s="296">
        <f>IFERROR(IF(VLOOKUP($C344,Listen!$A$2:$F$45,6,0)="Ja",MAX(BC344:BD344),D_SAV!$BC344),0)</f>
        <v>0</v>
      </c>
      <c r="AN344" s="51">
        <f t="shared" si="112"/>
        <v>0</v>
      </c>
      <c r="AP344" s="304">
        <f t="shared" si="113"/>
        <v>0</v>
      </c>
      <c r="AQ344" s="304">
        <f t="shared" si="114"/>
        <v>0</v>
      </c>
      <c r="AR344" s="304">
        <f t="shared" si="115"/>
        <v>0</v>
      </c>
      <c r="AS344" s="304">
        <f t="shared" si="116"/>
        <v>0</v>
      </c>
      <c r="AT344" s="304">
        <f t="shared" si="117"/>
        <v>0</v>
      </c>
      <c r="AU344" s="304">
        <f t="shared" si="118"/>
        <v>0</v>
      </c>
      <c r="AV344" s="304">
        <f t="shared" si="119"/>
        <v>0</v>
      </c>
      <c r="AW344" s="304">
        <f t="shared" si="120"/>
        <v>0</v>
      </c>
      <c r="AX344" s="304">
        <f t="shared" si="121"/>
        <v>0</v>
      </c>
      <c r="AY344" s="304">
        <f t="shared" si="122"/>
        <v>0</v>
      </c>
      <c r="AZ344" s="304">
        <f t="shared" si="123"/>
        <v>0</v>
      </c>
      <c r="BA344" s="304">
        <f t="shared" si="124"/>
        <v>0</v>
      </c>
      <c r="BB344" s="304">
        <f t="shared" si="125"/>
        <v>0</v>
      </c>
      <c r="BC344" s="304">
        <f t="shared" si="126"/>
        <v>0</v>
      </c>
      <c r="BD344" s="304">
        <f t="shared" si="127"/>
        <v>0</v>
      </c>
      <c r="BE344" s="304">
        <f>IFERROR(IF(VLOOKUP($C344,Listen!$A$2:$F$45,6,0)="Ja",BB344-MAX(BC344:BD344),BB344-BC344),0)</f>
        <v>0</v>
      </c>
    </row>
    <row r="345" spans="1:57" x14ac:dyDescent="0.25">
      <c r="A345" s="320" t="str">
        <f>IF(AND(D345&lt;&gt;0,C345&lt;&gt;0,E345&lt;&gt;0),IF(B345&lt;&gt;0,CONCATENATE(B345,"-AGr",VLOOKUP(C345,Listen!$A$2:$D$45,4,FALSE),"-",D345,"-",E345,),CONCATENATE("AGr",VLOOKUP(C345,Listen!$A$2:$D$45,4,FALSE),"-",D345,"-",E345)),"keine vollständige ID")</f>
        <v>keine vollständige ID</v>
      </c>
      <c r="B345" s="301"/>
      <c r="C345" s="287"/>
      <c r="D345" s="34"/>
      <c r="E345" s="306"/>
      <c r="F345" s="116"/>
      <c r="G345" s="17"/>
      <c r="H345" s="17"/>
      <c r="I345" s="17"/>
      <c r="J345" s="17"/>
      <c r="K345" s="17"/>
      <c r="L345" s="17"/>
      <c r="M345" s="17"/>
      <c r="N345" s="17"/>
      <c r="O345" s="116"/>
      <c r="P345" s="117">
        <f>IF(D345&gt;A_Stammdaten!$B$12,0,SUM(G345,H345,J345,L345:M345)-SUM(I345,K345,N345:O345))</f>
        <v>0</v>
      </c>
      <c r="Q345" s="17"/>
      <c r="R345" s="17"/>
      <c r="S345" s="17"/>
      <c r="T345" s="17"/>
      <c r="U345" s="62">
        <f t="shared" si="107"/>
        <v>0</v>
      </c>
      <c r="V345" s="34"/>
      <c r="W345" s="34"/>
      <c r="X345" s="34"/>
      <c r="Y345" s="34"/>
      <c r="Z345" s="34"/>
      <c r="AA345" s="63" t="str">
        <f t="shared" si="108"/>
        <v>-</v>
      </c>
      <c r="AB345" s="63" t="str">
        <f t="shared" si="109"/>
        <v>-</v>
      </c>
      <c r="AC345" s="63">
        <f>IF(ISBLANK($C345),0,VLOOKUP($C345,Listen!$A$2:$C$45,2,FALSE))</f>
        <v>0</v>
      </c>
      <c r="AD345" s="63">
        <f>IF(ISBLANK($C345),0,VLOOKUP($C345,Listen!$A$2:$C$45,3,FALSE))</f>
        <v>0</v>
      </c>
      <c r="AE345" s="49">
        <f t="shared" si="110"/>
        <v>0</v>
      </c>
      <c r="AF345" s="49">
        <f t="shared" si="110"/>
        <v>0</v>
      </c>
      <c r="AG345" s="49">
        <f>IFERROR(IF(OR($V345&lt;&gt;"Ja",VLOOKUP($C345,Listen!$A$2:$F$45,5,0)="Nein",D345&lt;IF(C345="LNG Anbindungsanlagen gemäß separater Festlegung",2022,2023)),$AC345,$AA345),0)</f>
        <v>0</v>
      </c>
      <c r="AH345" s="49">
        <f>IFERROR(IF(OR($V345&lt;&gt;"Ja",VLOOKUP($C345,Listen!$A$2:$F$45,5,0)="Nein",D345&lt;IF(C345="LNG Anbindungsanlagen gemäß separater Festlegung",2022,2023)),$AC345,$AA345),0)</f>
        <v>0</v>
      </c>
      <c r="AI345" s="49">
        <f>IFERROR(IF(OR($W345&lt;&gt;"Ja",VLOOKUP($C345,Listen!$A$2:$F$45,6,0)="Nein"),$AC345,$AB345),0)</f>
        <v>0</v>
      </c>
      <c r="AJ345" s="49">
        <f>IFERROR(IF(OR($W345&lt;&gt;"Ja",VLOOKUP($C345,Listen!$A$2:$F$45,6,0)="Nein"),$AC345,$AB345),0)</f>
        <v>0</v>
      </c>
      <c r="AK345" s="49">
        <f>IFERROR(IF(OR($W345&lt;&gt;"Ja",VLOOKUP($C345,Listen!$A$2:$F$45,6,0)="Nein"),$AC345,$AB345),0)</f>
        <v>0</v>
      </c>
      <c r="AL345" s="51">
        <f t="shared" si="111"/>
        <v>0</v>
      </c>
      <c r="AM345" s="296">
        <f>IFERROR(IF(VLOOKUP($C345,Listen!$A$2:$F$45,6,0)="Ja",MAX(BC345:BD345),D_SAV!$BC345),0)</f>
        <v>0</v>
      </c>
      <c r="AN345" s="51">
        <f t="shared" si="112"/>
        <v>0</v>
      </c>
      <c r="AP345" s="304">
        <f t="shared" si="113"/>
        <v>0</v>
      </c>
      <c r="AQ345" s="304">
        <f t="shared" si="114"/>
        <v>0</v>
      </c>
      <c r="AR345" s="304">
        <f t="shared" si="115"/>
        <v>0</v>
      </c>
      <c r="AS345" s="304">
        <f t="shared" si="116"/>
        <v>0</v>
      </c>
      <c r="AT345" s="304">
        <f t="shared" si="117"/>
        <v>0</v>
      </c>
      <c r="AU345" s="304">
        <f t="shared" si="118"/>
        <v>0</v>
      </c>
      <c r="AV345" s="304">
        <f t="shared" si="119"/>
        <v>0</v>
      </c>
      <c r="AW345" s="304">
        <f t="shared" si="120"/>
        <v>0</v>
      </c>
      <c r="AX345" s="304">
        <f t="shared" si="121"/>
        <v>0</v>
      </c>
      <c r="AY345" s="304">
        <f t="shared" si="122"/>
        <v>0</v>
      </c>
      <c r="AZ345" s="304">
        <f t="shared" si="123"/>
        <v>0</v>
      </c>
      <c r="BA345" s="304">
        <f t="shared" si="124"/>
        <v>0</v>
      </c>
      <c r="BB345" s="304">
        <f t="shared" si="125"/>
        <v>0</v>
      </c>
      <c r="BC345" s="304">
        <f t="shared" si="126"/>
        <v>0</v>
      </c>
      <c r="BD345" s="304">
        <f t="shared" si="127"/>
        <v>0</v>
      </c>
      <c r="BE345" s="304">
        <f>IFERROR(IF(VLOOKUP($C345,Listen!$A$2:$F$45,6,0)="Ja",BB345-MAX(BC345:BD345),BB345-BC345),0)</f>
        <v>0</v>
      </c>
    </row>
    <row r="346" spans="1:57" x14ac:dyDescent="0.25">
      <c r="A346" s="320" t="str">
        <f>IF(AND(D346&lt;&gt;0,C346&lt;&gt;0,E346&lt;&gt;0),IF(B346&lt;&gt;0,CONCATENATE(B346,"-AGr",VLOOKUP(C346,Listen!$A$2:$D$45,4,FALSE),"-",D346,"-",E346,),CONCATENATE("AGr",VLOOKUP(C346,Listen!$A$2:$D$45,4,FALSE),"-",D346,"-",E346)),"keine vollständige ID")</f>
        <v>keine vollständige ID</v>
      </c>
      <c r="B346" s="301"/>
      <c r="C346" s="287"/>
      <c r="D346" s="34"/>
      <c r="E346" s="306"/>
      <c r="F346" s="116"/>
      <c r="G346" s="17"/>
      <c r="H346" s="17"/>
      <c r="I346" s="17"/>
      <c r="J346" s="17"/>
      <c r="K346" s="17"/>
      <c r="L346" s="17"/>
      <c r="M346" s="17"/>
      <c r="N346" s="17"/>
      <c r="O346" s="116"/>
      <c r="P346" s="117">
        <f>IF(D346&gt;A_Stammdaten!$B$12,0,SUM(G346,H346,J346,L346:M346)-SUM(I346,K346,N346:O346))</f>
        <v>0</v>
      </c>
      <c r="Q346" s="17"/>
      <c r="R346" s="17"/>
      <c r="S346" s="17"/>
      <c r="T346" s="17"/>
      <c r="U346" s="62">
        <f t="shared" si="107"/>
        <v>0</v>
      </c>
      <c r="V346" s="34"/>
      <c r="W346" s="34"/>
      <c r="X346" s="34"/>
      <c r="Y346" s="34"/>
      <c r="Z346" s="34"/>
      <c r="AA346" s="63" t="str">
        <f t="shared" si="108"/>
        <v>-</v>
      </c>
      <c r="AB346" s="63" t="str">
        <f t="shared" si="109"/>
        <v>-</v>
      </c>
      <c r="AC346" s="63">
        <f>IF(ISBLANK($C346),0,VLOOKUP($C346,Listen!$A$2:$C$45,2,FALSE))</f>
        <v>0</v>
      </c>
      <c r="AD346" s="63">
        <f>IF(ISBLANK($C346),0,VLOOKUP($C346,Listen!$A$2:$C$45,3,FALSE))</f>
        <v>0</v>
      </c>
      <c r="AE346" s="49">
        <f t="shared" si="110"/>
        <v>0</v>
      </c>
      <c r="AF346" s="49">
        <f t="shared" si="110"/>
        <v>0</v>
      </c>
      <c r="AG346" s="49">
        <f>IFERROR(IF(OR($V346&lt;&gt;"Ja",VLOOKUP($C346,Listen!$A$2:$F$45,5,0)="Nein",D346&lt;IF(C346="LNG Anbindungsanlagen gemäß separater Festlegung",2022,2023)),$AC346,$AA346),0)</f>
        <v>0</v>
      </c>
      <c r="AH346" s="49">
        <f>IFERROR(IF(OR($V346&lt;&gt;"Ja",VLOOKUP($C346,Listen!$A$2:$F$45,5,0)="Nein",D346&lt;IF(C346="LNG Anbindungsanlagen gemäß separater Festlegung",2022,2023)),$AC346,$AA346),0)</f>
        <v>0</v>
      </c>
      <c r="AI346" s="49">
        <f>IFERROR(IF(OR($W346&lt;&gt;"Ja",VLOOKUP($C346,Listen!$A$2:$F$45,6,0)="Nein"),$AC346,$AB346),0)</f>
        <v>0</v>
      </c>
      <c r="AJ346" s="49">
        <f>IFERROR(IF(OR($W346&lt;&gt;"Ja",VLOOKUP($C346,Listen!$A$2:$F$45,6,0)="Nein"),$AC346,$AB346),0)</f>
        <v>0</v>
      </c>
      <c r="AK346" s="49">
        <f>IFERROR(IF(OR($W346&lt;&gt;"Ja",VLOOKUP($C346,Listen!$A$2:$F$45,6,0)="Nein"),$AC346,$AB346),0)</f>
        <v>0</v>
      </c>
      <c r="AL346" s="51">
        <f t="shared" si="111"/>
        <v>0</v>
      </c>
      <c r="AM346" s="296">
        <f>IFERROR(IF(VLOOKUP($C346,Listen!$A$2:$F$45,6,0)="Ja",MAX(BC346:BD346),D_SAV!$BC346),0)</f>
        <v>0</v>
      </c>
      <c r="AN346" s="51">
        <f t="shared" si="112"/>
        <v>0</v>
      </c>
      <c r="AP346" s="304">
        <f t="shared" si="113"/>
        <v>0</v>
      </c>
      <c r="AQ346" s="304">
        <f t="shared" si="114"/>
        <v>0</v>
      </c>
      <c r="AR346" s="304">
        <f t="shared" si="115"/>
        <v>0</v>
      </c>
      <c r="AS346" s="304">
        <f t="shared" si="116"/>
        <v>0</v>
      </c>
      <c r="AT346" s="304">
        <f t="shared" si="117"/>
        <v>0</v>
      </c>
      <c r="AU346" s="304">
        <f t="shared" si="118"/>
        <v>0</v>
      </c>
      <c r="AV346" s="304">
        <f t="shared" si="119"/>
        <v>0</v>
      </c>
      <c r="AW346" s="304">
        <f t="shared" si="120"/>
        <v>0</v>
      </c>
      <c r="AX346" s="304">
        <f t="shared" si="121"/>
        <v>0</v>
      </c>
      <c r="AY346" s="304">
        <f t="shared" si="122"/>
        <v>0</v>
      </c>
      <c r="AZ346" s="304">
        <f t="shared" si="123"/>
        <v>0</v>
      </c>
      <c r="BA346" s="304">
        <f t="shared" si="124"/>
        <v>0</v>
      </c>
      <c r="BB346" s="304">
        <f t="shared" si="125"/>
        <v>0</v>
      </c>
      <c r="BC346" s="304">
        <f t="shared" si="126"/>
        <v>0</v>
      </c>
      <c r="BD346" s="304">
        <f t="shared" si="127"/>
        <v>0</v>
      </c>
      <c r="BE346" s="304">
        <f>IFERROR(IF(VLOOKUP($C346,Listen!$A$2:$F$45,6,0)="Ja",BB346-MAX(BC346:BD346),BB346-BC346),0)</f>
        <v>0</v>
      </c>
    </row>
    <row r="347" spans="1:57" x14ac:dyDescent="0.25">
      <c r="A347" s="320" t="str">
        <f>IF(AND(D347&lt;&gt;0,C347&lt;&gt;0,E347&lt;&gt;0),IF(B347&lt;&gt;0,CONCATENATE(B347,"-AGr",VLOOKUP(C347,Listen!$A$2:$D$45,4,FALSE),"-",D347,"-",E347,),CONCATENATE("AGr",VLOOKUP(C347,Listen!$A$2:$D$45,4,FALSE),"-",D347,"-",E347)),"keine vollständige ID")</f>
        <v>keine vollständige ID</v>
      </c>
      <c r="B347" s="301"/>
      <c r="C347" s="287"/>
      <c r="D347" s="34"/>
      <c r="E347" s="306"/>
      <c r="F347" s="116"/>
      <c r="G347" s="17"/>
      <c r="H347" s="17"/>
      <c r="I347" s="17"/>
      <c r="J347" s="17"/>
      <c r="K347" s="17"/>
      <c r="L347" s="17"/>
      <c r="M347" s="17"/>
      <c r="N347" s="17"/>
      <c r="O347" s="116"/>
      <c r="P347" s="117">
        <f>IF(D347&gt;A_Stammdaten!$B$12,0,SUM(G347,H347,J347,L347:M347)-SUM(I347,K347,N347:O347))</f>
        <v>0</v>
      </c>
      <c r="Q347" s="17"/>
      <c r="R347" s="17"/>
      <c r="S347" s="17"/>
      <c r="T347" s="17"/>
      <c r="U347" s="62">
        <f t="shared" si="107"/>
        <v>0</v>
      </c>
      <c r="V347" s="34"/>
      <c r="W347" s="34"/>
      <c r="X347" s="34"/>
      <c r="Y347" s="34"/>
      <c r="Z347" s="34"/>
      <c r="AA347" s="63" t="str">
        <f t="shared" si="108"/>
        <v>-</v>
      </c>
      <c r="AB347" s="63" t="str">
        <f t="shared" si="109"/>
        <v>-</v>
      </c>
      <c r="AC347" s="63">
        <f>IF(ISBLANK($C347),0,VLOOKUP($C347,Listen!$A$2:$C$45,2,FALSE))</f>
        <v>0</v>
      </c>
      <c r="AD347" s="63">
        <f>IF(ISBLANK($C347),0,VLOOKUP($C347,Listen!$A$2:$C$45,3,FALSE))</f>
        <v>0</v>
      </c>
      <c r="AE347" s="49">
        <f t="shared" si="110"/>
        <v>0</v>
      </c>
      <c r="AF347" s="49">
        <f t="shared" si="110"/>
        <v>0</v>
      </c>
      <c r="AG347" s="49">
        <f>IFERROR(IF(OR($V347&lt;&gt;"Ja",VLOOKUP($C347,Listen!$A$2:$F$45,5,0)="Nein",D347&lt;IF(C347="LNG Anbindungsanlagen gemäß separater Festlegung",2022,2023)),$AC347,$AA347),0)</f>
        <v>0</v>
      </c>
      <c r="AH347" s="49">
        <f>IFERROR(IF(OR($V347&lt;&gt;"Ja",VLOOKUP($C347,Listen!$A$2:$F$45,5,0)="Nein",D347&lt;IF(C347="LNG Anbindungsanlagen gemäß separater Festlegung",2022,2023)),$AC347,$AA347),0)</f>
        <v>0</v>
      </c>
      <c r="AI347" s="49">
        <f>IFERROR(IF(OR($W347&lt;&gt;"Ja",VLOOKUP($C347,Listen!$A$2:$F$45,6,0)="Nein"),$AC347,$AB347),0)</f>
        <v>0</v>
      </c>
      <c r="AJ347" s="49">
        <f>IFERROR(IF(OR($W347&lt;&gt;"Ja",VLOOKUP($C347,Listen!$A$2:$F$45,6,0)="Nein"),$AC347,$AB347),0)</f>
        <v>0</v>
      </c>
      <c r="AK347" s="49">
        <f>IFERROR(IF(OR($W347&lt;&gt;"Ja",VLOOKUP($C347,Listen!$A$2:$F$45,6,0)="Nein"),$AC347,$AB347),0)</f>
        <v>0</v>
      </c>
      <c r="AL347" s="51">
        <f t="shared" si="111"/>
        <v>0</v>
      </c>
      <c r="AM347" s="296">
        <f>IFERROR(IF(VLOOKUP($C347,Listen!$A$2:$F$45,6,0)="Ja",MAX(BC347:BD347),D_SAV!$BC347),0)</f>
        <v>0</v>
      </c>
      <c r="AN347" s="51">
        <f t="shared" si="112"/>
        <v>0</v>
      </c>
      <c r="AP347" s="304">
        <f t="shared" si="113"/>
        <v>0</v>
      </c>
      <c r="AQ347" s="304">
        <f t="shared" si="114"/>
        <v>0</v>
      </c>
      <c r="AR347" s="304">
        <f t="shared" si="115"/>
        <v>0</v>
      </c>
      <c r="AS347" s="304">
        <f t="shared" si="116"/>
        <v>0</v>
      </c>
      <c r="AT347" s="304">
        <f t="shared" si="117"/>
        <v>0</v>
      </c>
      <c r="AU347" s="304">
        <f t="shared" si="118"/>
        <v>0</v>
      </c>
      <c r="AV347" s="304">
        <f t="shared" si="119"/>
        <v>0</v>
      </c>
      <c r="AW347" s="304">
        <f t="shared" si="120"/>
        <v>0</v>
      </c>
      <c r="AX347" s="304">
        <f t="shared" si="121"/>
        <v>0</v>
      </c>
      <c r="AY347" s="304">
        <f t="shared" si="122"/>
        <v>0</v>
      </c>
      <c r="AZ347" s="304">
        <f t="shared" si="123"/>
        <v>0</v>
      </c>
      <c r="BA347" s="304">
        <f t="shared" si="124"/>
        <v>0</v>
      </c>
      <c r="BB347" s="304">
        <f t="shared" si="125"/>
        <v>0</v>
      </c>
      <c r="BC347" s="304">
        <f t="shared" si="126"/>
        <v>0</v>
      </c>
      <c r="BD347" s="304">
        <f t="shared" si="127"/>
        <v>0</v>
      </c>
      <c r="BE347" s="304">
        <f>IFERROR(IF(VLOOKUP($C347,Listen!$A$2:$F$45,6,0)="Ja",BB347-MAX(BC347:BD347),BB347-BC347),0)</f>
        <v>0</v>
      </c>
    </row>
    <row r="348" spans="1:57" x14ac:dyDescent="0.25">
      <c r="A348" s="320" t="str">
        <f>IF(AND(D348&lt;&gt;0,C348&lt;&gt;0,E348&lt;&gt;0),IF(B348&lt;&gt;0,CONCATENATE(B348,"-AGr",VLOOKUP(C348,Listen!$A$2:$D$45,4,FALSE),"-",D348,"-",E348,),CONCATENATE("AGr",VLOOKUP(C348,Listen!$A$2:$D$45,4,FALSE),"-",D348,"-",E348)),"keine vollständige ID")</f>
        <v>keine vollständige ID</v>
      </c>
      <c r="B348" s="301"/>
      <c r="C348" s="287"/>
      <c r="D348" s="34"/>
      <c r="E348" s="306"/>
      <c r="F348" s="116"/>
      <c r="G348" s="17"/>
      <c r="H348" s="17"/>
      <c r="I348" s="17"/>
      <c r="J348" s="17"/>
      <c r="K348" s="17"/>
      <c r="L348" s="17"/>
      <c r="M348" s="17"/>
      <c r="N348" s="17"/>
      <c r="O348" s="116"/>
      <c r="P348" s="117">
        <f>IF(D348&gt;A_Stammdaten!$B$12,0,SUM(G348,H348,J348,L348:M348)-SUM(I348,K348,N348:O348))</f>
        <v>0</v>
      </c>
      <c r="Q348" s="17"/>
      <c r="R348" s="17"/>
      <c r="S348" s="17"/>
      <c r="T348" s="17"/>
      <c r="U348" s="62">
        <f t="shared" si="107"/>
        <v>0</v>
      </c>
      <c r="V348" s="34"/>
      <c r="W348" s="34"/>
      <c r="X348" s="34"/>
      <c r="Y348" s="34"/>
      <c r="Z348" s="34"/>
      <c r="AA348" s="63" t="str">
        <f t="shared" si="108"/>
        <v>-</v>
      </c>
      <c r="AB348" s="63" t="str">
        <f t="shared" si="109"/>
        <v>-</v>
      </c>
      <c r="AC348" s="63">
        <f>IF(ISBLANK($C348),0,VLOOKUP($C348,Listen!$A$2:$C$45,2,FALSE))</f>
        <v>0</v>
      </c>
      <c r="AD348" s="63">
        <f>IF(ISBLANK($C348),0,VLOOKUP($C348,Listen!$A$2:$C$45,3,FALSE))</f>
        <v>0</v>
      </c>
      <c r="AE348" s="49">
        <f t="shared" si="110"/>
        <v>0</v>
      </c>
      <c r="AF348" s="49">
        <f t="shared" si="110"/>
        <v>0</v>
      </c>
      <c r="AG348" s="49">
        <f>IFERROR(IF(OR($V348&lt;&gt;"Ja",VLOOKUP($C348,Listen!$A$2:$F$45,5,0)="Nein",D348&lt;IF(C348="LNG Anbindungsanlagen gemäß separater Festlegung",2022,2023)),$AC348,$AA348),0)</f>
        <v>0</v>
      </c>
      <c r="AH348" s="49">
        <f>IFERROR(IF(OR($V348&lt;&gt;"Ja",VLOOKUP($C348,Listen!$A$2:$F$45,5,0)="Nein",D348&lt;IF(C348="LNG Anbindungsanlagen gemäß separater Festlegung",2022,2023)),$AC348,$AA348),0)</f>
        <v>0</v>
      </c>
      <c r="AI348" s="49">
        <f>IFERROR(IF(OR($W348&lt;&gt;"Ja",VLOOKUP($C348,Listen!$A$2:$F$45,6,0)="Nein"),$AC348,$AB348),0)</f>
        <v>0</v>
      </c>
      <c r="AJ348" s="49">
        <f>IFERROR(IF(OR($W348&lt;&gt;"Ja",VLOOKUP($C348,Listen!$A$2:$F$45,6,0)="Nein"),$AC348,$AB348),0)</f>
        <v>0</v>
      </c>
      <c r="AK348" s="49">
        <f>IFERROR(IF(OR($W348&lt;&gt;"Ja",VLOOKUP($C348,Listen!$A$2:$F$45,6,0)="Nein"),$AC348,$AB348),0)</f>
        <v>0</v>
      </c>
      <c r="AL348" s="51">
        <f t="shared" si="111"/>
        <v>0</v>
      </c>
      <c r="AM348" s="296">
        <f>IFERROR(IF(VLOOKUP($C348,Listen!$A$2:$F$45,6,0)="Ja",MAX(BC348:BD348),D_SAV!$BC348),0)</f>
        <v>0</v>
      </c>
      <c r="AN348" s="51">
        <f t="shared" si="112"/>
        <v>0</v>
      </c>
      <c r="AP348" s="304">
        <f t="shared" si="113"/>
        <v>0</v>
      </c>
      <c r="AQ348" s="304">
        <f t="shared" si="114"/>
        <v>0</v>
      </c>
      <c r="AR348" s="304">
        <f t="shared" si="115"/>
        <v>0</v>
      </c>
      <c r="AS348" s="304">
        <f t="shared" si="116"/>
        <v>0</v>
      </c>
      <c r="AT348" s="304">
        <f t="shared" si="117"/>
        <v>0</v>
      </c>
      <c r="AU348" s="304">
        <f t="shared" si="118"/>
        <v>0</v>
      </c>
      <c r="AV348" s="304">
        <f t="shared" si="119"/>
        <v>0</v>
      </c>
      <c r="AW348" s="304">
        <f t="shared" si="120"/>
        <v>0</v>
      </c>
      <c r="AX348" s="304">
        <f t="shared" si="121"/>
        <v>0</v>
      </c>
      <c r="AY348" s="304">
        <f t="shared" si="122"/>
        <v>0</v>
      </c>
      <c r="AZ348" s="304">
        <f t="shared" si="123"/>
        <v>0</v>
      </c>
      <c r="BA348" s="304">
        <f t="shared" si="124"/>
        <v>0</v>
      </c>
      <c r="BB348" s="304">
        <f t="shared" si="125"/>
        <v>0</v>
      </c>
      <c r="BC348" s="304">
        <f t="shared" si="126"/>
        <v>0</v>
      </c>
      <c r="BD348" s="304">
        <f t="shared" si="127"/>
        <v>0</v>
      </c>
      <c r="BE348" s="304">
        <f>IFERROR(IF(VLOOKUP($C348,Listen!$A$2:$F$45,6,0)="Ja",BB348-MAX(BC348:BD348),BB348-BC348),0)</f>
        <v>0</v>
      </c>
    </row>
    <row r="349" spans="1:57" x14ac:dyDescent="0.25">
      <c r="A349" s="320" t="str">
        <f>IF(AND(D349&lt;&gt;0,C349&lt;&gt;0,E349&lt;&gt;0),IF(B349&lt;&gt;0,CONCATENATE(B349,"-AGr",VLOOKUP(C349,Listen!$A$2:$D$45,4,FALSE),"-",D349,"-",E349,),CONCATENATE("AGr",VLOOKUP(C349,Listen!$A$2:$D$45,4,FALSE),"-",D349,"-",E349)),"keine vollständige ID")</f>
        <v>keine vollständige ID</v>
      </c>
      <c r="B349" s="301"/>
      <c r="C349" s="287"/>
      <c r="D349" s="34"/>
      <c r="E349" s="306"/>
      <c r="F349" s="116"/>
      <c r="G349" s="17"/>
      <c r="H349" s="17"/>
      <c r="I349" s="17"/>
      <c r="J349" s="17"/>
      <c r="K349" s="17"/>
      <c r="L349" s="17"/>
      <c r="M349" s="17"/>
      <c r="N349" s="17"/>
      <c r="O349" s="116"/>
      <c r="P349" s="117">
        <f>IF(D349&gt;A_Stammdaten!$B$12,0,SUM(G349,H349,J349,L349:M349)-SUM(I349,K349,N349:O349))</f>
        <v>0</v>
      </c>
      <c r="Q349" s="17"/>
      <c r="R349" s="17"/>
      <c r="S349" s="17"/>
      <c r="T349" s="17"/>
      <c r="U349" s="62">
        <f t="shared" si="107"/>
        <v>0</v>
      </c>
      <c r="V349" s="34"/>
      <c r="W349" s="34"/>
      <c r="X349" s="34"/>
      <c r="Y349" s="34"/>
      <c r="Z349" s="34"/>
      <c r="AA349" s="63" t="str">
        <f t="shared" si="108"/>
        <v>-</v>
      </c>
      <c r="AB349" s="63" t="str">
        <f t="shared" si="109"/>
        <v>-</v>
      </c>
      <c r="AC349" s="63">
        <f>IF(ISBLANK($C349),0,VLOOKUP($C349,Listen!$A$2:$C$45,2,FALSE))</f>
        <v>0</v>
      </c>
      <c r="AD349" s="63">
        <f>IF(ISBLANK($C349),0,VLOOKUP($C349,Listen!$A$2:$C$45,3,FALSE))</f>
        <v>0</v>
      </c>
      <c r="AE349" s="49">
        <f t="shared" si="110"/>
        <v>0</v>
      </c>
      <c r="AF349" s="49">
        <f t="shared" si="110"/>
        <v>0</v>
      </c>
      <c r="AG349" s="49">
        <f>IFERROR(IF(OR($V349&lt;&gt;"Ja",VLOOKUP($C349,Listen!$A$2:$F$45,5,0)="Nein",D349&lt;IF(C349="LNG Anbindungsanlagen gemäß separater Festlegung",2022,2023)),$AC349,$AA349),0)</f>
        <v>0</v>
      </c>
      <c r="AH349" s="49">
        <f>IFERROR(IF(OR($V349&lt;&gt;"Ja",VLOOKUP($C349,Listen!$A$2:$F$45,5,0)="Nein",D349&lt;IF(C349="LNG Anbindungsanlagen gemäß separater Festlegung",2022,2023)),$AC349,$AA349),0)</f>
        <v>0</v>
      </c>
      <c r="AI349" s="49">
        <f>IFERROR(IF(OR($W349&lt;&gt;"Ja",VLOOKUP($C349,Listen!$A$2:$F$45,6,0)="Nein"),$AC349,$AB349),0)</f>
        <v>0</v>
      </c>
      <c r="AJ349" s="49">
        <f>IFERROR(IF(OR($W349&lt;&gt;"Ja",VLOOKUP($C349,Listen!$A$2:$F$45,6,0)="Nein"),$AC349,$AB349),0)</f>
        <v>0</v>
      </c>
      <c r="AK349" s="49">
        <f>IFERROR(IF(OR($W349&lt;&gt;"Ja",VLOOKUP($C349,Listen!$A$2:$F$45,6,0)="Nein"),$AC349,$AB349),0)</f>
        <v>0</v>
      </c>
      <c r="AL349" s="51">
        <f t="shared" si="111"/>
        <v>0</v>
      </c>
      <c r="AM349" s="296">
        <f>IFERROR(IF(VLOOKUP($C349,Listen!$A$2:$F$45,6,0)="Ja",MAX(BC349:BD349),D_SAV!$BC349),0)</f>
        <v>0</v>
      </c>
      <c r="AN349" s="51">
        <f t="shared" si="112"/>
        <v>0</v>
      </c>
      <c r="AP349" s="304">
        <f t="shared" si="113"/>
        <v>0</v>
      </c>
      <c r="AQ349" s="304">
        <f t="shared" si="114"/>
        <v>0</v>
      </c>
      <c r="AR349" s="304">
        <f t="shared" si="115"/>
        <v>0</v>
      </c>
      <c r="AS349" s="304">
        <f t="shared" si="116"/>
        <v>0</v>
      </c>
      <c r="AT349" s="304">
        <f t="shared" si="117"/>
        <v>0</v>
      </c>
      <c r="AU349" s="304">
        <f t="shared" si="118"/>
        <v>0</v>
      </c>
      <c r="AV349" s="304">
        <f t="shared" si="119"/>
        <v>0</v>
      </c>
      <c r="AW349" s="304">
        <f t="shared" si="120"/>
        <v>0</v>
      </c>
      <c r="AX349" s="304">
        <f t="shared" si="121"/>
        <v>0</v>
      </c>
      <c r="AY349" s="304">
        <f t="shared" si="122"/>
        <v>0</v>
      </c>
      <c r="AZ349" s="304">
        <f t="shared" si="123"/>
        <v>0</v>
      </c>
      <c r="BA349" s="304">
        <f t="shared" si="124"/>
        <v>0</v>
      </c>
      <c r="BB349" s="304">
        <f t="shared" si="125"/>
        <v>0</v>
      </c>
      <c r="BC349" s="304">
        <f t="shared" si="126"/>
        <v>0</v>
      </c>
      <c r="BD349" s="304">
        <f t="shared" si="127"/>
        <v>0</v>
      </c>
      <c r="BE349" s="304">
        <f>IFERROR(IF(VLOOKUP($C349,Listen!$A$2:$F$45,6,0)="Ja",BB349-MAX(BC349:BD349),BB349-BC349),0)</f>
        <v>0</v>
      </c>
    </row>
    <row r="350" spans="1:57" x14ac:dyDescent="0.25">
      <c r="A350" s="320" t="str">
        <f>IF(AND(D350&lt;&gt;0,C350&lt;&gt;0,E350&lt;&gt;0),IF(B350&lt;&gt;0,CONCATENATE(B350,"-AGr",VLOOKUP(C350,Listen!$A$2:$D$45,4,FALSE),"-",D350,"-",E350,),CONCATENATE("AGr",VLOOKUP(C350,Listen!$A$2:$D$45,4,FALSE),"-",D350,"-",E350)),"keine vollständige ID")</f>
        <v>keine vollständige ID</v>
      </c>
      <c r="B350" s="301"/>
      <c r="C350" s="287"/>
      <c r="D350" s="34"/>
      <c r="E350" s="306"/>
      <c r="F350" s="116"/>
      <c r="G350" s="17"/>
      <c r="H350" s="17"/>
      <c r="I350" s="17"/>
      <c r="J350" s="17"/>
      <c r="K350" s="17"/>
      <c r="L350" s="17"/>
      <c r="M350" s="17"/>
      <c r="N350" s="17"/>
      <c r="O350" s="116"/>
      <c r="P350" s="117">
        <f>IF(D350&gt;A_Stammdaten!$B$12,0,SUM(G350,H350,J350,L350:M350)-SUM(I350,K350,N350:O350))</f>
        <v>0</v>
      </c>
      <c r="Q350" s="17"/>
      <c r="R350" s="17"/>
      <c r="S350" s="17"/>
      <c r="T350" s="17"/>
      <c r="U350" s="62">
        <f t="shared" si="107"/>
        <v>0</v>
      </c>
      <c r="V350" s="34"/>
      <c r="W350" s="34"/>
      <c r="X350" s="34"/>
      <c r="Y350" s="34"/>
      <c r="Z350" s="34"/>
      <c r="AA350" s="63" t="str">
        <f t="shared" si="108"/>
        <v>-</v>
      </c>
      <c r="AB350" s="63" t="str">
        <f t="shared" si="109"/>
        <v>-</v>
      </c>
      <c r="AC350" s="63">
        <f>IF(ISBLANK($C350),0,VLOOKUP($C350,Listen!$A$2:$C$45,2,FALSE))</f>
        <v>0</v>
      </c>
      <c r="AD350" s="63">
        <f>IF(ISBLANK($C350),0,VLOOKUP($C350,Listen!$A$2:$C$45,3,FALSE))</f>
        <v>0</v>
      </c>
      <c r="AE350" s="49">
        <f t="shared" si="110"/>
        <v>0</v>
      </c>
      <c r="AF350" s="49">
        <f t="shared" si="110"/>
        <v>0</v>
      </c>
      <c r="AG350" s="49">
        <f>IFERROR(IF(OR($V350&lt;&gt;"Ja",VLOOKUP($C350,Listen!$A$2:$F$45,5,0)="Nein",D350&lt;IF(C350="LNG Anbindungsanlagen gemäß separater Festlegung",2022,2023)),$AC350,$AA350),0)</f>
        <v>0</v>
      </c>
      <c r="AH350" s="49">
        <f>IFERROR(IF(OR($V350&lt;&gt;"Ja",VLOOKUP($C350,Listen!$A$2:$F$45,5,0)="Nein",D350&lt;IF(C350="LNG Anbindungsanlagen gemäß separater Festlegung",2022,2023)),$AC350,$AA350),0)</f>
        <v>0</v>
      </c>
      <c r="AI350" s="49">
        <f>IFERROR(IF(OR($W350&lt;&gt;"Ja",VLOOKUP($C350,Listen!$A$2:$F$45,6,0)="Nein"),$AC350,$AB350),0)</f>
        <v>0</v>
      </c>
      <c r="AJ350" s="49">
        <f>IFERROR(IF(OR($W350&lt;&gt;"Ja",VLOOKUP($C350,Listen!$A$2:$F$45,6,0)="Nein"),$AC350,$AB350),0)</f>
        <v>0</v>
      </c>
      <c r="AK350" s="49">
        <f>IFERROR(IF(OR($W350&lt;&gt;"Ja",VLOOKUP($C350,Listen!$A$2:$F$45,6,0)="Nein"),$AC350,$AB350),0)</f>
        <v>0</v>
      </c>
      <c r="AL350" s="51">
        <f t="shared" si="111"/>
        <v>0</v>
      </c>
      <c r="AM350" s="296">
        <f>IFERROR(IF(VLOOKUP($C350,Listen!$A$2:$F$45,6,0)="Ja",MAX(BC350:BD350),D_SAV!$BC350),0)</f>
        <v>0</v>
      </c>
      <c r="AN350" s="51">
        <f t="shared" si="112"/>
        <v>0</v>
      </c>
      <c r="AP350" s="304">
        <f t="shared" si="113"/>
        <v>0</v>
      </c>
      <c r="AQ350" s="304">
        <f t="shared" si="114"/>
        <v>0</v>
      </c>
      <c r="AR350" s="304">
        <f t="shared" si="115"/>
        <v>0</v>
      </c>
      <c r="AS350" s="304">
        <f t="shared" si="116"/>
        <v>0</v>
      </c>
      <c r="AT350" s="304">
        <f t="shared" si="117"/>
        <v>0</v>
      </c>
      <c r="AU350" s="304">
        <f t="shared" si="118"/>
        <v>0</v>
      </c>
      <c r="AV350" s="304">
        <f t="shared" si="119"/>
        <v>0</v>
      </c>
      <c r="AW350" s="304">
        <f t="shared" si="120"/>
        <v>0</v>
      </c>
      <c r="AX350" s="304">
        <f t="shared" si="121"/>
        <v>0</v>
      </c>
      <c r="AY350" s="304">
        <f t="shared" si="122"/>
        <v>0</v>
      </c>
      <c r="AZ350" s="304">
        <f t="shared" si="123"/>
        <v>0</v>
      </c>
      <c r="BA350" s="304">
        <f t="shared" si="124"/>
        <v>0</v>
      </c>
      <c r="BB350" s="304">
        <f t="shared" si="125"/>
        <v>0</v>
      </c>
      <c r="BC350" s="304">
        <f t="shared" si="126"/>
        <v>0</v>
      </c>
      <c r="BD350" s="304">
        <f t="shared" si="127"/>
        <v>0</v>
      </c>
      <c r="BE350" s="304">
        <f>IFERROR(IF(VLOOKUP($C350,Listen!$A$2:$F$45,6,0)="Ja",BB350-MAX(BC350:BD350),BB350-BC350),0)</f>
        <v>0</v>
      </c>
    </row>
    <row r="351" spans="1:57" x14ac:dyDescent="0.25">
      <c r="A351" s="320" t="str">
        <f>IF(AND(D351&lt;&gt;0,C351&lt;&gt;0,E351&lt;&gt;0),IF(B351&lt;&gt;0,CONCATENATE(B351,"-AGr",VLOOKUP(C351,Listen!$A$2:$D$45,4,FALSE),"-",D351,"-",E351,),CONCATENATE("AGr",VLOOKUP(C351,Listen!$A$2:$D$45,4,FALSE),"-",D351,"-",E351)),"keine vollständige ID")</f>
        <v>keine vollständige ID</v>
      </c>
      <c r="B351" s="301"/>
      <c r="C351" s="287"/>
      <c r="D351" s="34"/>
      <c r="E351" s="306"/>
      <c r="F351" s="116"/>
      <c r="G351" s="17"/>
      <c r="H351" s="17"/>
      <c r="I351" s="17"/>
      <c r="J351" s="17"/>
      <c r="K351" s="17"/>
      <c r="L351" s="17"/>
      <c r="M351" s="17"/>
      <c r="N351" s="17"/>
      <c r="O351" s="116"/>
      <c r="P351" s="117">
        <f>IF(D351&gt;A_Stammdaten!$B$12,0,SUM(G351,H351,J351,L351:M351)-SUM(I351,K351,N351:O351))</f>
        <v>0</v>
      </c>
      <c r="Q351" s="17"/>
      <c r="R351" s="17"/>
      <c r="S351" s="17"/>
      <c r="T351" s="17"/>
      <c r="U351" s="62">
        <f t="shared" si="107"/>
        <v>0</v>
      </c>
      <c r="V351" s="34"/>
      <c r="W351" s="34"/>
      <c r="X351" s="34"/>
      <c r="Y351" s="34"/>
      <c r="Z351" s="34"/>
      <c r="AA351" s="63" t="str">
        <f t="shared" si="108"/>
        <v>-</v>
      </c>
      <c r="AB351" s="63" t="str">
        <f t="shared" si="109"/>
        <v>-</v>
      </c>
      <c r="AC351" s="63">
        <f>IF(ISBLANK($C351),0,VLOOKUP($C351,Listen!$A$2:$C$45,2,FALSE))</f>
        <v>0</v>
      </c>
      <c r="AD351" s="63">
        <f>IF(ISBLANK($C351),0,VLOOKUP($C351,Listen!$A$2:$C$45,3,FALSE))</f>
        <v>0</v>
      </c>
      <c r="AE351" s="49">
        <f t="shared" si="110"/>
        <v>0</v>
      </c>
      <c r="AF351" s="49">
        <f t="shared" si="110"/>
        <v>0</v>
      </c>
      <c r="AG351" s="49">
        <f>IFERROR(IF(OR($V351&lt;&gt;"Ja",VLOOKUP($C351,Listen!$A$2:$F$45,5,0)="Nein",D351&lt;IF(C351="LNG Anbindungsanlagen gemäß separater Festlegung",2022,2023)),$AC351,$AA351),0)</f>
        <v>0</v>
      </c>
      <c r="AH351" s="49">
        <f>IFERROR(IF(OR($V351&lt;&gt;"Ja",VLOOKUP($C351,Listen!$A$2:$F$45,5,0)="Nein",D351&lt;IF(C351="LNG Anbindungsanlagen gemäß separater Festlegung",2022,2023)),$AC351,$AA351),0)</f>
        <v>0</v>
      </c>
      <c r="AI351" s="49">
        <f>IFERROR(IF(OR($W351&lt;&gt;"Ja",VLOOKUP($C351,Listen!$A$2:$F$45,6,0)="Nein"),$AC351,$AB351),0)</f>
        <v>0</v>
      </c>
      <c r="AJ351" s="49">
        <f>IFERROR(IF(OR($W351&lt;&gt;"Ja",VLOOKUP($C351,Listen!$A$2:$F$45,6,0)="Nein"),$AC351,$AB351),0)</f>
        <v>0</v>
      </c>
      <c r="AK351" s="49">
        <f>IFERROR(IF(OR($W351&lt;&gt;"Ja",VLOOKUP($C351,Listen!$A$2:$F$45,6,0)="Nein"),$AC351,$AB351),0)</f>
        <v>0</v>
      </c>
      <c r="AL351" s="51">
        <f t="shared" si="111"/>
        <v>0</v>
      </c>
      <c r="AM351" s="296">
        <f>IFERROR(IF(VLOOKUP($C351,Listen!$A$2:$F$45,6,0)="Ja",MAX(BC351:BD351),D_SAV!$BC351),0)</f>
        <v>0</v>
      </c>
      <c r="AN351" s="51">
        <f t="shared" si="112"/>
        <v>0</v>
      </c>
      <c r="AP351" s="304">
        <f t="shared" si="113"/>
        <v>0</v>
      </c>
      <c r="AQ351" s="304">
        <f t="shared" si="114"/>
        <v>0</v>
      </c>
      <c r="AR351" s="304">
        <f t="shared" si="115"/>
        <v>0</v>
      </c>
      <c r="AS351" s="304">
        <f t="shared" si="116"/>
        <v>0</v>
      </c>
      <c r="AT351" s="304">
        <f t="shared" si="117"/>
        <v>0</v>
      </c>
      <c r="AU351" s="304">
        <f t="shared" si="118"/>
        <v>0</v>
      </c>
      <c r="AV351" s="304">
        <f t="shared" si="119"/>
        <v>0</v>
      </c>
      <c r="AW351" s="304">
        <f t="shared" si="120"/>
        <v>0</v>
      </c>
      <c r="AX351" s="304">
        <f t="shared" si="121"/>
        <v>0</v>
      </c>
      <c r="AY351" s="304">
        <f t="shared" si="122"/>
        <v>0</v>
      </c>
      <c r="AZ351" s="304">
        <f t="shared" si="123"/>
        <v>0</v>
      </c>
      <c r="BA351" s="304">
        <f t="shared" si="124"/>
        <v>0</v>
      </c>
      <c r="BB351" s="304">
        <f t="shared" si="125"/>
        <v>0</v>
      </c>
      <c r="BC351" s="304">
        <f t="shared" si="126"/>
        <v>0</v>
      </c>
      <c r="BD351" s="304">
        <f t="shared" si="127"/>
        <v>0</v>
      </c>
      <c r="BE351" s="304">
        <f>IFERROR(IF(VLOOKUP($C351,Listen!$A$2:$F$45,6,0)="Ja",BB351-MAX(BC351:BD351),BB351-BC351),0)</f>
        <v>0</v>
      </c>
    </row>
    <row r="352" spans="1:57" x14ac:dyDescent="0.25">
      <c r="A352" s="320" t="str">
        <f>IF(AND(D352&lt;&gt;0,C352&lt;&gt;0,E352&lt;&gt;0),IF(B352&lt;&gt;0,CONCATENATE(B352,"-AGr",VLOOKUP(C352,Listen!$A$2:$D$45,4,FALSE),"-",D352,"-",E352,),CONCATENATE("AGr",VLOOKUP(C352,Listen!$A$2:$D$45,4,FALSE),"-",D352,"-",E352)),"keine vollständige ID")</f>
        <v>keine vollständige ID</v>
      </c>
      <c r="B352" s="301"/>
      <c r="C352" s="287"/>
      <c r="D352" s="34"/>
      <c r="E352" s="306"/>
      <c r="F352" s="116"/>
      <c r="G352" s="17"/>
      <c r="H352" s="17"/>
      <c r="I352" s="17"/>
      <c r="J352" s="17"/>
      <c r="K352" s="17"/>
      <c r="L352" s="17"/>
      <c r="M352" s="17"/>
      <c r="N352" s="17"/>
      <c r="O352" s="116"/>
      <c r="P352" s="117">
        <f>IF(D352&gt;A_Stammdaten!$B$12,0,SUM(G352,H352,J352,L352:M352)-SUM(I352,K352,N352:O352))</f>
        <v>0</v>
      </c>
      <c r="Q352" s="17"/>
      <c r="R352" s="17"/>
      <c r="S352" s="17"/>
      <c r="T352" s="17"/>
      <c r="U352" s="62">
        <f t="shared" si="107"/>
        <v>0</v>
      </c>
      <c r="V352" s="34"/>
      <c r="W352" s="34"/>
      <c r="X352" s="34"/>
      <c r="Y352" s="34"/>
      <c r="Z352" s="34"/>
      <c r="AA352" s="63" t="str">
        <f t="shared" si="108"/>
        <v>-</v>
      </c>
      <c r="AB352" s="63" t="str">
        <f t="shared" si="109"/>
        <v>-</v>
      </c>
      <c r="AC352" s="63">
        <f>IF(ISBLANK($C352),0,VLOOKUP($C352,Listen!$A$2:$C$45,2,FALSE))</f>
        <v>0</v>
      </c>
      <c r="AD352" s="63">
        <f>IF(ISBLANK($C352),0,VLOOKUP($C352,Listen!$A$2:$C$45,3,FALSE))</f>
        <v>0</v>
      </c>
      <c r="AE352" s="49">
        <f t="shared" si="110"/>
        <v>0</v>
      </c>
      <c r="AF352" s="49">
        <f t="shared" si="110"/>
        <v>0</v>
      </c>
      <c r="AG352" s="49">
        <f>IFERROR(IF(OR($V352&lt;&gt;"Ja",VLOOKUP($C352,Listen!$A$2:$F$45,5,0)="Nein",D352&lt;IF(C352="LNG Anbindungsanlagen gemäß separater Festlegung",2022,2023)),$AC352,$AA352),0)</f>
        <v>0</v>
      </c>
      <c r="AH352" s="49">
        <f>IFERROR(IF(OR($V352&lt;&gt;"Ja",VLOOKUP($C352,Listen!$A$2:$F$45,5,0)="Nein",D352&lt;IF(C352="LNG Anbindungsanlagen gemäß separater Festlegung",2022,2023)),$AC352,$AA352),0)</f>
        <v>0</v>
      </c>
      <c r="AI352" s="49">
        <f>IFERROR(IF(OR($W352&lt;&gt;"Ja",VLOOKUP($C352,Listen!$A$2:$F$45,6,0)="Nein"),$AC352,$AB352),0)</f>
        <v>0</v>
      </c>
      <c r="AJ352" s="49">
        <f>IFERROR(IF(OR($W352&lt;&gt;"Ja",VLOOKUP($C352,Listen!$A$2:$F$45,6,0)="Nein"),$AC352,$AB352),0)</f>
        <v>0</v>
      </c>
      <c r="AK352" s="49">
        <f>IFERROR(IF(OR($W352&lt;&gt;"Ja",VLOOKUP($C352,Listen!$A$2:$F$45,6,0)="Nein"),$AC352,$AB352),0)</f>
        <v>0</v>
      </c>
      <c r="AL352" s="51">
        <f t="shared" si="111"/>
        <v>0</v>
      </c>
      <c r="AM352" s="296">
        <f>IFERROR(IF(VLOOKUP($C352,Listen!$A$2:$F$45,6,0)="Ja",MAX(BC352:BD352),D_SAV!$BC352),0)</f>
        <v>0</v>
      </c>
      <c r="AN352" s="51">
        <f t="shared" si="112"/>
        <v>0</v>
      </c>
      <c r="AP352" s="304">
        <f t="shared" si="113"/>
        <v>0</v>
      </c>
      <c r="AQ352" s="304">
        <f t="shared" si="114"/>
        <v>0</v>
      </c>
      <c r="AR352" s="304">
        <f t="shared" si="115"/>
        <v>0</v>
      </c>
      <c r="AS352" s="304">
        <f t="shared" si="116"/>
        <v>0</v>
      </c>
      <c r="AT352" s="304">
        <f t="shared" si="117"/>
        <v>0</v>
      </c>
      <c r="AU352" s="304">
        <f t="shared" si="118"/>
        <v>0</v>
      </c>
      <c r="AV352" s="304">
        <f t="shared" si="119"/>
        <v>0</v>
      </c>
      <c r="AW352" s="304">
        <f t="shared" si="120"/>
        <v>0</v>
      </c>
      <c r="AX352" s="304">
        <f t="shared" si="121"/>
        <v>0</v>
      </c>
      <c r="AY352" s="304">
        <f t="shared" si="122"/>
        <v>0</v>
      </c>
      <c r="AZ352" s="304">
        <f t="shared" si="123"/>
        <v>0</v>
      </c>
      <c r="BA352" s="304">
        <f t="shared" si="124"/>
        <v>0</v>
      </c>
      <c r="BB352" s="304">
        <f t="shared" si="125"/>
        <v>0</v>
      </c>
      <c r="BC352" s="304">
        <f t="shared" si="126"/>
        <v>0</v>
      </c>
      <c r="BD352" s="304">
        <f t="shared" si="127"/>
        <v>0</v>
      </c>
      <c r="BE352" s="304">
        <f>IFERROR(IF(VLOOKUP($C352,Listen!$A$2:$F$45,6,0)="Ja",BB352-MAX(BC352:BD352),BB352-BC352),0)</f>
        <v>0</v>
      </c>
    </row>
    <row r="353" spans="1:57" x14ac:dyDescent="0.25">
      <c r="A353" s="320" t="str">
        <f>IF(AND(D353&lt;&gt;0,C353&lt;&gt;0,E353&lt;&gt;0),IF(B353&lt;&gt;0,CONCATENATE(B353,"-AGr",VLOOKUP(C353,Listen!$A$2:$D$45,4,FALSE),"-",D353,"-",E353,),CONCATENATE("AGr",VLOOKUP(C353,Listen!$A$2:$D$45,4,FALSE),"-",D353,"-",E353)),"keine vollständige ID")</f>
        <v>keine vollständige ID</v>
      </c>
      <c r="B353" s="301"/>
      <c r="C353" s="287"/>
      <c r="D353" s="34"/>
      <c r="E353" s="306"/>
      <c r="F353" s="116"/>
      <c r="G353" s="17"/>
      <c r="H353" s="17"/>
      <c r="I353" s="17"/>
      <c r="J353" s="17"/>
      <c r="K353" s="17"/>
      <c r="L353" s="17"/>
      <c r="M353" s="17"/>
      <c r="N353" s="17"/>
      <c r="O353" s="116"/>
      <c r="P353" s="117">
        <f>IF(D353&gt;A_Stammdaten!$B$12,0,SUM(G353,H353,J353,L353:M353)-SUM(I353,K353,N353:O353))</f>
        <v>0</v>
      </c>
      <c r="Q353" s="17"/>
      <c r="R353" s="17"/>
      <c r="S353" s="17"/>
      <c r="T353" s="17"/>
      <c r="U353" s="62">
        <f t="shared" si="107"/>
        <v>0</v>
      </c>
      <c r="V353" s="34"/>
      <c r="W353" s="34"/>
      <c r="X353" s="34"/>
      <c r="Y353" s="34"/>
      <c r="Z353" s="34"/>
      <c r="AA353" s="63" t="str">
        <f t="shared" si="108"/>
        <v>-</v>
      </c>
      <c r="AB353" s="63" t="str">
        <f t="shared" si="109"/>
        <v>-</v>
      </c>
      <c r="AC353" s="63">
        <f>IF(ISBLANK($C353),0,VLOOKUP($C353,Listen!$A$2:$C$45,2,FALSE))</f>
        <v>0</v>
      </c>
      <c r="AD353" s="63">
        <f>IF(ISBLANK($C353),0,VLOOKUP($C353,Listen!$A$2:$C$45,3,FALSE))</f>
        <v>0</v>
      </c>
      <c r="AE353" s="49">
        <f t="shared" si="110"/>
        <v>0</v>
      </c>
      <c r="AF353" s="49">
        <f t="shared" si="110"/>
        <v>0</v>
      </c>
      <c r="AG353" s="49">
        <f>IFERROR(IF(OR($V353&lt;&gt;"Ja",VLOOKUP($C353,Listen!$A$2:$F$45,5,0)="Nein",D353&lt;IF(C353="LNG Anbindungsanlagen gemäß separater Festlegung",2022,2023)),$AC353,$AA353),0)</f>
        <v>0</v>
      </c>
      <c r="AH353" s="49">
        <f>IFERROR(IF(OR($V353&lt;&gt;"Ja",VLOOKUP($C353,Listen!$A$2:$F$45,5,0)="Nein",D353&lt;IF(C353="LNG Anbindungsanlagen gemäß separater Festlegung",2022,2023)),$AC353,$AA353),0)</f>
        <v>0</v>
      </c>
      <c r="AI353" s="49">
        <f>IFERROR(IF(OR($W353&lt;&gt;"Ja",VLOOKUP($C353,Listen!$A$2:$F$45,6,0)="Nein"),$AC353,$AB353),0)</f>
        <v>0</v>
      </c>
      <c r="AJ353" s="49">
        <f>IFERROR(IF(OR($W353&lt;&gt;"Ja",VLOOKUP($C353,Listen!$A$2:$F$45,6,0)="Nein"),$AC353,$AB353),0)</f>
        <v>0</v>
      </c>
      <c r="AK353" s="49">
        <f>IFERROR(IF(OR($W353&lt;&gt;"Ja",VLOOKUP($C353,Listen!$A$2:$F$45,6,0)="Nein"),$AC353,$AB353),0)</f>
        <v>0</v>
      </c>
      <c r="AL353" s="51">
        <f t="shared" si="111"/>
        <v>0</v>
      </c>
      <c r="AM353" s="296">
        <f>IFERROR(IF(VLOOKUP($C353,Listen!$A$2:$F$45,6,0)="Ja",MAX(BC353:BD353),D_SAV!$BC353),0)</f>
        <v>0</v>
      </c>
      <c r="AN353" s="51">
        <f t="shared" si="112"/>
        <v>0</v>
      </c>
      <c r="AP353" s="304">
        <f t="shared" si="113"/>
        <v>0</v>
      </c>
      <c r="AQ353" s="304">
        <f t="shared" si="114"/>
        <v>0</v>
      </c>
      <c r="AR353" s="304">
        <f t="shared" si="115"/>
        <v>0</v>
      </c>
      <c r="AS353" s="304">
        <f t="shared" si="116"/>
        <v>0</v>
      </c>
      <c r="AT353" s="304">
        <f t="shared" si="117"/>
        <v>0</v>
      </c>
      <c r="AU353" s="304">
        <f t="shared" si="118"/>
        <v>0</v>
      </c>
      <c r="AV353" s="304">
        <f t="shared" si="119"/>
        <v>0</v>
      </c>
      <c r="AW353" s="304">
        <f t="shared" si="120"/>
        <v>0</v>
      </c>
      <c r="AX353" s="304">
        <f t="shared" si="121"/>
        <v>0</v>
      </c>
      <c r="AY353" s="304">
        <f t="shared" si="122"/>
        <v>0</v>
      </c>
      <c r="AZ353" s="304">
        <f t="shared" si="123"/>
        <v>0</v>
      </c>
      <c r="BA353" s="304">
        <f t="shared" si="124"/>
        <v>0</v>
      </c>
      <c r="BB353" s="304">
        <f t="shared" si="125"/>
        <v>0</v>
      </c>
      <c r="BC353" s="304">
        <f t="shared" si="126"/>
        <v>0</v>
      </c>
      <c r="BD353" s="304">
        <f t="shared" si="127"/>
        <v>0</v>
      </c>
      <c r="BE353" s="304">
        <f>IFERROR(IF(VLOOKUP($C353,Listen!$A$2:$F$45,6,0)="Ja",BB353-MAX(BC353:BD353),BB353-BC353),0)</f>
        <v>0</v>
      </c>
    </row>
    <row r="354" spans="1:57" x14ac:dyDescent="0.25">
      <c r="A354" s="320" t="str">
        <f>IF(AND(D354&lt;&gt;0,C354&lt;&gt;0,E354&lt;&gt;0),IF(B354&lt;&gt;0,CONCATENATE(B354,"-AGr",VLOOKUP(C354,Listen!$A$2:$D$45,4,FALSE),"-",D354,"-",E354,),CONCATENATE("AGr",VLOOKUP(C354,Listen!$A$2:$D$45,4,FALSE),"-",D354,"-",E354)),"keine vollständige ID")</f>
        <v>keine vollständige ID</v>
      </c>
      <c r="B354" s="301"/>
      <c r="C354" s="287"/>
      <c r="D354" s="34"/>
      <c r="E354" s="306"/>
      <c r="F354" s="116"/>
      <c r="G354" s="17"/>
      <c r="H354" s="17"/>
      <c r="I354" s="17"/>
      <c r="J354" s="17"/>
      <c r="K354" s="17"/>
      <c r="L354" s="17"/>
      <c r="M354" s="17"/>
      <c r="N354" s="17"/>
      <c r="O354" s="116"/>
      <c r="P354" s="117">
        <f>IF(D354&gt;A_Stammdaten!$B$12,0,SUM(G354,H354,J354,L354:M354)-SUM(I354,K354,N354:O354))</f>
        <v>0</v>
      </c>
      <c r="Q354" s="17"/>
      <c r="R354" s="17"/>
      <c r="S354" s="17"/>
      <c r="T354" s="17"/>
      <c r="U354" s="62">
        <f t="shared" si="107"/>
        <v>0</v>
      </c>
      <c r="V354" s="34"/>
      <c r="W354" s="34"/>
      <c r="X354" s="34"/>
      <c r="Y354" s="34"/>
      <c r="Z354" s="34"/>
      <c r="AA354" s="63" t="str">
        <f t="shared" si="108"/>
        <v>-</v>
      </c>
      <c r="AB354" s="63" t="str">
        <f t="shared" si="109"/>
        <v>-</v>
      </c>
      <c r="AC354" s="63">
        <f>IF(ISBLANK($C354),0,VLOOKUP($C354,Listen!$A$2:$C$45,2,FALSE))</f>
        <v>0</v>
      </c>
      <c r="AD354" s="63">
        <f>IF(ISBLANK($C354),0,VLOOKUP($C354,Listen!$A$2:$C$45,3,FALSE))</f>
        <v>0</v>
      </c>
      <c r="AE354" s="49">
        <f t="shared" si="110"/>
        <v>0</v>
      </c>
      <c r="AF354" s="49">
        <f t="shared" si="110"/>
        <v>0</v>
      </c>
      <c r="AG354" s="49">
        <f>IFERROR(IF(OR($V354&lt;&gt;"Ja",VLOOKUP($C354,Listen!$A$2:$F$45,5,0)="Nein",D354&lt;IF(C354="LNG Anbindungsanlagen gemäß separater Festlegung",2022,2023)),$AC354,$AA354),0)</f>
        <v>0</v>
      </c>
      <c r="AH354" s="49">
        <f>IFERROR(IF(OR($V354&lt;&gt;"Ja",VLOOKUP($C354,Listen!$A$2:$F$45,5,0)="Nein",D354&lt;IF(C354="LNG Anbindungsanlagen gemäß separater Festlegung",2022,2023)),$AC354,$AA354),0)</f>
        <v>0</v>
      </c>
      <c r="AI354" s="49">
        <f>IFERROR(IF(OR($W354&lt;&gt;"Ja",VLOOKUP($C354,Listen!$A$2:$F$45,6,0)="Nein"),$AC354,$AB354),0)</f>
        <v>0</v>
      </c>
      <c r="AJ354" s="49">
        <f>IFERROR(IF(OR($W354&lt;&gt;"Ja",VLOOKUP($C354,Listen!$A$2:$F$45,6,0)="Nein"),$AC354,$AB354),0)</f>
        <v>0</v>
      </c>
      <c r="AK354" s="49">
        <f>IFERROR(IF(OR($W354&lt;&gt;"Ja",VLOOKUP($C354,Listen!$A$2:$F$45,6,0)="Nein"),$AC354,$AB354),0)</f>
        <v>0</v>
      </c>
      <c r="AL354" s="51">
        <f t="shared" si="111"/>
        <v>0</v>
      </c>
      <c r="AM354" s="296">
        <f>IFERROR(IF(VLOOKUP($C354,Listen!$A$2:$F$45,6,0)="Ja",MAX(BC354:BD354),D_SAV!$BC354),0)</f>
        <v>0</v>
      </c>
      <c r="AN354" s="51">
        <f t="shared" si="112"/>
        <v>0</v>
      </c>
      <c r="AP354" s="304">
        <f t="shared" si="113"/>
        <v>0</v>
      </c>
      <c r="AQ354" s="304">
        <f t="shared" si="114"/>
        <v>0</v>
      </c>
      <c r="AR354" s="304">
        <f t="shared" si="115"/>
        <v>0</v>
      </c>
      <c r="AS354" s="304">
        <f t="shared" si="116"/>
        <v>0</v>
      </c>
      <c r="AT354" s="304">
        <f t="shared" si="117"/>
        <v>0</v>
      </c>
      <c r="AU354" s="304">
        <f t="shared" si="118"/>
        <v>0</v>
      </c>
      <c r="AV354" s="304">
        <f t="shared" si="119"/>
        <v>0</v>
      </c>
      <c r="AW354" s="304">
        <f t="shared" si="120"/>
        <v>0</v>
      </c>
      <c r="AX354" s="304">
        <f t="shared" si="121"/>
        <v>0</v>
      </c>
      <c r="AY354" s="304">
        <f t="shared" si="122"/>
        <v>0</v>
      </c>
      <c r="AZ354" s="304">
        <f t="shared" si="123"/>
        <v>0</v>
      </c>
      <c r="BA354" s="304">
        <f t="shared" si="124"/>
        <v>0</v>
      </c>
      <c r="BB354" s="304">
        <f t="shared" si="125"/>
        <v>0</v>
      </c>
      <c r="BC354" s="304">
        <f t="shared" si="126"/>
        <v>0</v>
      </c>
      <c r="BD354" s="304">
        <f t="shared" si="127"/>
        <v>0</v>
      </c>
      <c r="BE354" s="304">
        <f>IFERROR(IF(VLOOKUP($C354,Listen!$A$2:$F$45,6,0)="Ja",BB354-MAX(BC354:BD354),BB354-BC354),0)</f>
        <v>0</v>
      </c>
    </row>
    <row r="355" spans="1:57" x14ac:dyDescent="0.25">
      <c r="A355" s="320" t="str">
        <f>IF(AND(D355&lt;&gt;0,C355&lt;&gt;0,E355&lt;&gt;0),IF(B355&lt;&gt;0,CONCATENATE(B355,"-AGr",VLOOKUP(C355,Listen!$A$2:$D$45,4,FALSE),"-",D355,"-",E355,),CONCATENATE("AGr",VLOOKUP(C355,Listen!$A$2:$D$45,4,FALSE),"-",D355,"-",E355)),"keine vollständige ID")</f>
        <v>keine vollständige ID</v>
      </c>
      <c r="B355" s="301"/>
      <c r="C355" s="287"/>
      <c r="D355" s="34"/>
      <c r="E355" s="306"/>
      <c r="F355" s="116"/>
      <c r="G355" s="17"/>
      <c r="H355" s="17"/>
      <c r="I355" s="17"/>
      <c r="J355" s="17"/>
      <c r="K355" s="17"/>
      <c r="L355" s="17"/>
      <c r="M355" s="17"/>
      <c r="N355" s="17"/>
      <c r="O355" s="116"/>
      <c r="P355" s="117">
        <f>IF(D355&gt;A_Stammdaten!$B$12,0,SUM(G355,H355,J355,L355:M355)-SUM(I355,K355,N355:O355))</f>
        <v>0</v>
      </c>
      <c r="Q355" s="17"/>
      <c r="R355" s="17"/>
      <c r="S355" s="17"/>
      <c r="T355" s="17"/>
      <c r="U355" s="62">
        <f t="shared" si="107"/>
        <v>0</v>
      </c>
      <c r="V355" s="34"/>
      <c r="W355" s="34"/>
      <c r="X355" s="34"/>
      <c r="Y355" s="34"/>
      <c r="Z355" s="34"/>
      <c r="AA355" s="63" t="str">
        <f t="shared" si="108"/>
        <v>-</v>
      </c>
      <c r="AB355" s="63" t="str">
        <f t="shared" si="109"/>
        <v>-</v>
      </c>
      <c r="AC355" s="63">
        <f>IF(ISBLANK($C355),0,VLOOKUP($C355,Listen!$A$2:$C$45,2,FALSE))</f>
        <v>0</v>
      </c>
      <c r="AD355" s="63">
        <f>IF(ISBLANK($C355),0,VLOOKUP($C355,Listen!$A$2:$C$45,3,FALSE))</f>
        <v>0</v>
      </c>
      <c r="AE355" s="49">
        <f t="shared" si="110"/>
        <v>0</v>
      </c>
      <c r="AF355" s="49">
        <f t="shared" si="110"/>
        <v>0</v>
      </c>
      <c r="AG355" s="49">
        <f>IFERROR(IF(OR($V355&lt;&gt;"Ja",VLOOKUP($C355,Listen!$A$2:$F$45,5,0)="Nein",D355&lt;IF(C355="LNG Anbindungsanlagen gemäß separater Festlegung",2022,2023)),$AC355,$AA355),0)</f>
        <v>0</v>
      </c>
      <c r="AH355" s="49">
        <f>IFERROR(IF(OR($V355&lt;&gt;"Ja",VLOOKUP($C355,Listen!$A$2:$F$45,5,0)="Nein",D355&lt;IF(C355="LNG Anbindungsanlagen gemäß separater Festlegung",2022,2023)),$AC355,$AA355),0)</f>
        <v>0</v>
      </c>
      <c r="AI355" s="49">
        <f>IFERROR(IF(OR($W355&lt;&gt;"Ja",VLOOKUP($C355,Listen!$A$2:$F$45,6,0)="Nein"),$AC355,$AB355),0)</f>
        <v>0</v>
      </c>
      <c r="AJ355" s="49">
        <f>IFERROR(IF(OR($W355&lt;&gt;"Ja",VLOOKUP($C355,Listen!$A$2:$F$45,6,0)="Nein"),$AC355,$AB355),0)</f>
        <v>0</v>
      </c>
      <c r="AK355" s="49">
        <f>IFERROR(IF(OR($W355&lt;&gt;"Ja",VLOOKUP($C355,Listen!$A$2:$F$45,6,0)="Nein"),$AC355,$AB355),0)</f>
        <v>0</v>
      </c>
      <c r="AL355" s="51">
        <f t="shared" si="111"/>
        <v>0</v>
      </c>
      <c r="AM355" s="296">
        <f>IFERROR(IF(VLOOKUP($C355,Listen!$A$2:$F$45,6,0)="Ja",MAX(BC355:BD355),D_SAV!$BC355),0)</f>
        <v>0</v>
      </c>
      <c r="AN355" s="51">
        <f t="shared" si="112"/>
        <v>0</v>
      </c>
      <c r="AP355" s="304">
        <f t="shared" si="113"/>
        <v>0</v>
      </c>
      <c r="AQ355" s="304">
        <f t="shared" si="114"/>
        <v>0</v>
      </c>
      <c r="AR355" s="304">
        <f t="shared" si="115"/>
        <v>0</v>
      </c>
      <c r="AS355" s="304">
        <f t="shared" si="116"/>
        <v>0</v>
      </c>
      <c r="AT355" s="304">
        <f t="shared" si="117"/>
        <v>0</v>
      </c>
      <c r="AU355" s="304">
        <f t="shared" si="118"/>
        <v>0</v>
      </c>
      <c r="AV355" s="304">
        <f t="shared" si="119"/>
        <v>0</v>
      </c>
      <c r="AW355" s="304">
        <f t="shared" si="120"/>
        <v>0</v>
      </c>
      <c r="AX355" s="304">
        <f t="shared" si="121"/>
        <v>0</v>
      </c>
      <c r="AY355" s="304">
        <f t="shared" si="122"/>
        <v>0</v>
      </c>
      <c r="AZ355" s="304">
        <f t="shared" si="123"/>
        <v>0</v>
      </c>
      <c r="BA355" s="304">
        <f t="shared" si="124"/>
        <v>0</v>
      </c>
      <c r="BB355" s="304">
        <f t="shared" si="125"/>
        <v>0</v>
      </c>
      <c r="BC355" s="304">
        <f t="shared" si="126"/>
        <v>0</v>
      </c>
      <c r="BD355" s="304">
        <f t="shared" si="127"/>
        <v>0</v>
      </c>
      <c r="BE355" s="304">
        <f>IFERROR(IF(VLOOKUP($C355,Listen!$A$2:$F$45,6,0)="Ja",BB355-MAX(BC355:BD355),BB355-BC355),0)</f>
        <v>0</v>
      </c>
    </row>
    <row r="356" spans="1:57" x14ac:dyDescent="0.25">
      <c r="A356" s="320" t="str">
        <f>IF(AND(D356&lt;&gt;0,C356&lt;&gt;0,E356&lt;&gt;0),IF(B356&lt;&gt;0,CONCATENATE(B356,"-AGr",VLOOKUP(C356,Listen!$A$2:$D$45,4,FALSE),"-",D356,"-",E356,),CONCATENATE("AGr",VLOOKUP(C356,Listen!$A$2:$D$45,4,FALSE),"-",D356,"-",E356)),"keine vollständige ID")</f>
        <v>keine vollständige ID</v>
      </c>
      <c r="B356" s="301"/>
      <c r="C356" s="287"/>
      <c r="D356" s="34"/>
      <c r="E356" s="306"/>
      <c r="F356" s="116"/>
      <c r="G356" s="17"/>
      <c r="H356" s="17"/>
      <c r="I356" s="17"/>
      <c r="J356" s="17"/>
      <c r="K356" s="17"/>
      <c r="L356" s="17"/>
      <c r="M356" s="17"/>
      <c r="N356" s="17"/>
      <c r="O356" s="116"/>
      <c r="P356" s="117">
        <f>IF(D356&gt;A_Stammdaten!$B$12,0,SUM(G356,H356,J356,L356:M356)-SUM(I356,K356,N356:O356))</f>
        <v>0</v>
      </c>
      <c r="Q356" s="17"/>
      <c r="R356" s="17"/>
      <c r="S356" s="17"/>
      <c r="T356" s="17"/>
      <c r="U356" s="62">
        <f t="shared" si="107"/>
        <v>0</v>
      </c>
      <c r="V356" s="34"/>
      <c r="W356" s="34"/>
      <c r="X356" s="34"/>
      <c r="Y356" s="34"/>
      <c r="Z356" s="34"/>
      <c r="AA356" s="63" t="str">
        <f t="shared" si="108"/>
        <v>-</v>
      </c>
      <c r="AB356" s="63" t="str">
        <f t="shared" si="109"/>
        <v>-</v>
      </c>
      <c r="AC356" s="63">
        <f>IF(ISBLANK($C356),0,VLOOKUP($C356,Listen!$A$2:$C$45,2,FALSE))</f>
        <v>0</v>
      </c>
      <c r="AD356" s="63">
        <f>IF(ISBLANK($C356),0,VLOOKUP($C356,Listen!$A$2:$C$45,3,FALSE))</f>
        <v>0</v>
      </c>
      <c r="AE356" s="49">
        <f t="shared" si="110"/>
        <v>0</v>
      </c>
      <c r="AF356" s="49">
        <f t="shared" si="110"/>
        <v>0</v>
      </c>
      <c r="AG356" s="49">
        <f>IFERROR(IF(OR($V356&lt;&gt;"Ja",VLOOKUP($C356,Listen!$A$2:$F$45,5,0)="Nein",D356&lt;IF(C356="LNG Anbindungsanlagen gemäß separater Festlegung",2022,2023)),$AC356,$AA356),0)</f>
        <v>0</v>
      </c>
      <c r="AH356" s="49">
        <f>IFERROR(IF(OR($V356&lt;&gt;"Ja",VLOOKUP($C356,Listen!$A$2:$F$45,5,0)="Nein",D356&lt;IF(C356="LNG Anbindungsanlagen gemäß separater Festlegung",2022,2023)),$AC356,$AA356),0)</f>
        <v>0</v>
      </c>
      <c r="AI356" s="49">
        <f>IFERROR(IF(OR($W356&lt;&gt;"Ja",VLOOKUP($C356,Listen!$A$2:$F$45,6,0)="Nein"),$AC356,$AB356),0)</f>
        <v>0</v>
      </c>
      <c r="AJ356" s="49">
        <f>IFERROR(IF(OR($W356&lt;&gt;"Ja",VLOOKUP($C356,Listen!$A$2:$F$45,6,0)="Nein"),$AC356,$AB356),0)</f>
        <v>0</v>
      </c>
      <c r="AK356" s="49">
        <f>IFERROR(IF(OR($W356&lt;&gt;"Ja",VLOOKUP($C356,Listen!$A$2:$F$45,6,0)="Nein"),$AC356,$AB356),0)</f>
        <v>0</v>
      </c>
      <c r="AL356" s="51">
        <f t="shared" si="111"/>
        <v>0</v>
      </c>
      <c r="AM356" s="296">
        <f>IFERROR(IF(VLOOKUP($C356,Listen!$A$2:$F$45,6,0)="Ja",MAX(BC356:BD356),D_SAV!$BC356),0)</f>
        <v>0</v>
      </c>
      <c r="AN356" s="51">
        <f t="shared" si="112"/>
        <v>0</v>
      </c>
      <c r="AP356" s="304">
        <f t="shared" si="113"/>
        <v>0</v>
      </c>
      <c r="AQ356" s="304">
        <f t="shared" si="114"/>
        <v>0</v>
      </c>
      <c r="AR356" s="304">
        <f t="shared" si="115"/>
        <v>0</v>
      </c>
      <c r="AS356" s="304">
        <f t="shared" si="116"/>
        <v>0</v>
      </c>
      <c r="AT356" s="304">
        <f t="shared" si="117"/>
        <v>0</v>
      </c>
      <c r="AU356" s="304">
        <f t="shared" si="118"/>
        <v>0</v>
      </c>
      <c r="AV356" s="304">
        <f t="shared" si="119"/>
        <v>0</v>
      </c>
      <c r="AW356" s="304">
        <f t="shared" si="120"/>
        <v>0</v>
      </c>
      <c r="AX356" s="304">
        <f t="shared" si="121"/>
        <v>0</v>
      </c>
      <c r="AY356" s="304">
        <f t="shared" si="122"/>
        <v>0</v>
      </c>
      <c r="AZ356" s="304">
        <f t="shared" si="123"/>
        <v>0</v>
      </c>
      <c r="BA356" s="304">
        <f t="shared" si="124"/>
        <v>0</v>
      </c>
      <c r="BB356" s="304">
        <f t="shared" si="125"/>
        <v>0</v>
      </c>
      <c r="BC356" s="304">
        <f t="shared" si="126"/>
        <v>0</v>
      </c>
      <c r="BD356" s="304">
        <f t="shared" si="127"/>
        <v>0</v>
      </c>
      <c r="BE356" s="304">
        <f>IFERROR(IF(VLOOKUP($C356,Listen!$A$2:$F$45,6,0)="Ja",BB356-MAX(BC356:BD356),BB356-BC356),0)</f>
        <v>0</v>
      </c>
    </row>
    <row r="357" spans="1:57" x14ac:dyDescent="0.25">
      <c r="A357" s="320" t="str">
        <f>IF(AND(D357&lt;&gt;0,C357&lt;&gt;0,E357&lt;&gt;0),IF(B357&lt;&gt;0,CONCATENATE(B357,"-AGr",VLOOKUP(C357,Listen!$A$2:$D$45,4,FALSE),"-",D357,"-",E357,),CONCATENATE("AGr",VLOOKUP(C357,Listen!$A$2:$D$45,4,FALSE),"-",D357,"-",E357)),"keine vollständige ID")</f>
        <v>keine vollständige ID</v>
      </c>
      <c r="B357" s="301"/>
      <c r="C357" s="287"/>
      <c r="D357" s="34"/>
      <c r="E357" s="306"/>
      <c r="F357" s="116"/>
      <c r="G357" s="17"/>
      <c r="H357" s="17"/>
      <c r="I357" s="17"/>
      <c r="J357" s="17"/>
      <c r="K357" s="17"/>
      <c r="L357" s="17"/>
      <c r="M357" s="17"/>
      <c r="N357" s="17"/>
      <c r="O357" s="116"/>
      <c r="P357" s="117">
        <f>IF(D357&gt;A_Stammdaten!$B$12,0,SUM(G357,H357,J357,L357:M357)-SUM(I357,K357,N357:O357))</f>
        <v>0</v>
      </c>
      <c r="Q357" s="17"/>
      <c r="R357" s="17"/>
      <c r="S357" s="17"/>
      <c r="T357" s="17"/>
      <c r="U357" s="62">
        <f t="shared" si="107"/>
        <v>0</v>
      </c>
      <c r="V357" s="34"/>
      <c r="W357" s="34"/>
      <c r="X357" s="34"/>
      <c r="Y357" s="34"/>
      <c r="Z357" s="34"/>
      <c r="AA357" s="63" t="str">
        <f t="shared" si="108"/>
        <v>-</v>
      </c>
      <c r="AB357" s="63" t="str">
        <f t="shared" si="109"/>
        <v>-</v>
      </c>
      <c r="AC357" s="63">
        <f>IF(ISBLANK($C357),0,VLOOKUP($C357,Listen!$A$2:$C$45,2,FALSE))</f>
        <v>0</v>
      </c>
      <c r="AD357" s="63">
        <f>IF(ISBLANK($C357),0,VLOOKUP($C357,Listen!$A$2:$C$45,3,FALSE))</f>
        <v>0</v>
      </c>
      <c r="AE357" s="49">
        <f t="shared" si="110"/>
        <v>0</v>
      </c>
      <c r="AF357" s="49">
        <f t="shared" si="110"/>
        <v>0</v>
      </c>
      <c r="AG357" s="49">
        <f>IFERROR(IF(OR($V357&lt;&gt;"Ja",VLOOKUP($C357,Listen!$A$2:$F$45,5,0)="Nein",D357&lt;IF(C357="LNG Anbindungsanlagen gemäß separater Festlegung",2022,2023)),$AC357,$AA357),0)</f>
        <v>0</v>
      </c>
      <c r="AH357" s="49">
        <f>IFERROR(IF(OR($V357&lt;&gt;"Ja",VLOOKUP($C357,Listen!$A$2:$F$45,5,0)="Nein",D357&lt;IF(C357="LNG Anbindungsanlagen gemäß separater Festlegung",2022,2023)),$AC357,$AA357),0)</f>
        <v>0</v>
      </c>
      <c r="AI357" s="49">
        <f>IFERROR(IF(OR($W357&lt;&gt;"Ja",VLOOKUP($C357,Listen!$A$2:$F$45,6,0)="Nein"),$AC357,$AB357),0)</f>
        <v>0</v>
      </c>
      <c r="AJ357" s="49">
        <f>IFERROR(IF(OR($W357&lt;&gt;"Ja",VLOOKUP($C357,Listen!$A$2:$F$45,6,0)="Nein"),$AC357,$AB357),0)</f>
        <v>0</v>
      </c>
      <c r="AK357" s="49">
        <f>IFERROR(IF(OR($W357&lt;&gt;"Ja",VLOOKUP($C357,Listen!$A$2:$F$45,6,0)="Nein"),$AC357,$AB357),0)</f>
        <v>0</v>
      </c>
      <c r="AL357" s="51">
        <f t="shared" si="111"/>
        <v>0</v>
      </c>
      <c r="AM357" s="296">
        <f>IFERROR(IF(VLOOKUP($C357,Listen!$A$2:$F$45,6,0)="Ja",MAX(BC357:BD357),D_SAV!$BC357),0)</f>
        <v>0</v>
      </c>
      <c r="AN357" s="51">
        <f t="shared" si="112"/>
        <v>0</v>
      </c>
      <c r="AP357" s="304">
        <f t="shared" si="113"/>
        <v>0</v>
      </c>
      <c r="AQ357" s="304">
        <f t="shared" si="114"/>
        <v>0</v>
      </c>
      <c r="AR357" s="304">
        <f t="shared" si="115"/>
        <v>0</v>
      </c>
      <c r="AS357" s="304">
        <f t="shared" si="116"/>
        <v>0</v>
      </c>
      <c r="AT357" s="304">
        <f t="shared" si="117"/>
        <v>0</v>
      </c>
      <c r="AU357" s="304">
        <f t="shared" si="118"/>
        <v>0</v>
      </c>
      <c r="AV357" s="304">
        <f t="shared" si="119"/>
        <v>0</v>
      </c>
      <c r="AW357" s="304">
        <f t="shared" si="120"/>
        <v>0</v>
      </c>
      <c r="AX357" s="304">
        <f t="shared" si="121"/>
        <v>0</v>
      </c>
      <c r="AY357" s="304">
        <f t="shared" si="122"/>
        <v>0</v>
      </c>
      <c r="AZ357" s="304">
        <f t="shared" si="123"/>
        <v>0</v>
      </c>
      <c r="BA357" s="304">
        <f t="shared" si="124"/>
        <v>0</v>
      </c>
      <c r="BB357" s="304">
        <f t="shared" si="125"/>
        <v>0</v>
      </c>
      <c r="BC357" s="304">
        <f t="shared" si="126"/>
        <v>0</v>
      </c>
      <c r="BD357" s="304">
        <f t="shared" si="127"/>
        <v>0</v>
      </c>
      <c r="BE357" s="304">
        <f>IFERROR(IF(VLOOKUP($C357,Listen!$A$2:$F$45,6,0)="Ja",BB357-MAX(BC357:BD357),BB357-BC357),0)</f>
        <v>0</v>
      </c>
    </row>
    <row r="358" spans="1:57" x14ac:dyDescent="0.25">
      <c r="A358" s="320" t="str">
        <f>IF(AND(D358&lt;&gt;0,C358&lt;&gt;0,E358&lt;&gt;0),IF(B358&lt;&gt;0,CONCATENATE(B358,"-AGr",VLOOKUP(C358,Listen!$A$2:$D$45,4,FALSE),"-",D358,"-",E358,),CONCATENATE("AGr",VLOOKUP(C358,Listen!$A$2:$D$45,4,FALSE),"-",D358,"-",E358)),"keine vollständige ID")</f>
        <v>keine vollständige ID</v>
      </c>
      <c r="B358" s="301"/>
      <c r="C358" s="287"/>
      <c r="D358" s="34"/>
      <c r="E358" s="306"/>
      <c r="F358" s="116"/>
      <c r="G358" s="17"/>
      <c r="H358" s="17"/>
      <c r="I358" s="17"/>
      <c r="J358" s="17"/>
      <c r="K358" s="17"/>
      <c r="L358" s="17"/>
      <c r="M358" s="17"/>
      <c r="N358" s="17"/>
      <c r="O358" s="116"/>
      <c r="P358" s="117">
        <f>IF(D358&gt;A_Stammdaten!$B$12,0,SUM(G358,H358,J358,L358:M358)-SUM(I358,K358,N358:O358))</f>
        <v>0</v>
      </c>
      <c r="Q358" s="17"/>
      <c r="R358" s="17"/>
      <c r="S358" s="17"/>
      <c r="T358" s="17"/>
      <c r="U358" s="62">
        <f t="shared" si="107"/>
        <v>0</v>
      </c>
      <c r="V358" s="34"/>
      <c r="W358" s="34"/>
      <c r="X358" s="34"/>
      <c r="Y358" s="34"/>
      <c r="Z358" s="34"/>
      <c r="AA358" s="63" t="str">
        <f t="shared" si="108"/>
        <v>-</v>
      </c>
      <c r="AB358" s="63" t="str">
        <f t="shared" si="109"/>
        <v>-</v>
      </c>
      <c r="AC358" s="63">
        <f>IF(ISBLANK($C358),0,VLOOKUP($C358,Listen!$A$2:$C$45,2,FALSE))</f>
        <v>0</v>
      </c>
      <c r="AD358" s="63">
        <f>IF(ISBLANK($C358),0,VLOOKUP($C358,Listen!$A$2:$C$45,3,FALSE))</f>
        <v>0</v>
      </c>
      <c r="AE358" s="49">
        <f t="shared" si="110"/>
        <v>0</v>
      </c>
      <c r="AF358" s="49">
        <f t="shared" si="110"/>
        <v>0</v>
      </c>
      <c r="AG358" s="49">
        <f>IFERROR(IF(OR($V358&lt;&gt;"Ja",VLOOKUP($C358,Listen!$A$2:$F$45,5,0)="Nein",D358&lt;IF(C358="LNG Anbindungsanlagen gemäß separater Festlegung",2022,2023)),$AC358,$AA358),0)</f>
        <v>0</v>
      </c>
      <c r="AH358" s="49">
        <f>IFERROR(IF(OR($V358&lt;&gt;"Ja",VLOOKUP($C358,Listen!$A$2:$F$45,5,0)="Nein",D358&lt;IF(C358="LNG Anbindungsanlagen gemäß separater Festlegung",2022,2023)),$AC358,$AA358),0)</f>
        <v>0</v>
      </c>
      <c r="AI358" s="49">
        <f>IFERROR(IF(OR($W358&lt;&gt;"Ja",VLOOKUP($C358,Listen!$A$2:$F$45,6,0)="Nein"),$AC358,$AB358),0)</f>
        <v>0</v>
      </c>
      <c r="AJ358" s="49">
        <f>IFERROR(IF(OR($W358&lt;&gt;"Ja",VLOOKUP($C358,Listen!$A$2:$F$45,6,0)="Nein"),$AC358,$AB358),0)</f>
        <v>0</v>
      </c>
      <c r="AK358" s="49">
        <f>IFERROR(IF(OR($W358&lt;&gt;"Ja",VLOOKUP($C358,Listen!$A$2:$F$45,6,0)="Nein"),$AC358,$AB358),0)</f>
        <v>0</v>
      </c>
      <c r="AL358" s="51">
        <f t="shared" si="111"/>
        <v>0</v>
      </c>
      <c r="AM358" s="296">
        <f>IFERROR(IF(VLOOKUP($C358,Listen!$A$2:$F$45,6,0)="Ja",MAX(BC358:BD358),D_SAV!$BC358),0)</f>
        <v>0</v>
      </c>
      <c r="AN358" s="51">
        <f t="shared" si="112"/>
        <v>0</v>
      </c>
      <c r="AP358" s="304">
        <f t="shared" si="113"/>
        <v>0</v>
      </c>
      <c r="AQ358" s="304">
        <f t="shared" si="114"/>
        <v>0</v>
      </c>
      <c r="AR358" s="304">
        <f t="shared" si="115"/>
        <v>0</v>
      </c>
      <c r="AS358" s="304">
        <f t="shared" si="116"/>
        <v>0</v>
      </c>
      <c r="AT358" s="304">
        <f t="shared" si="117"/>
        <v>0</v>
      </c>
      <c r="AU358" s="304">
        <f t="shared" si="118"/>
        <v>0</v>
      </c>
      <c r="AV358" s="304">
        <f t="shared" si="119"/>
        <v>0</v>
      </c>
      <c r="AW358" s="304">
        <f t="shared" si="120"/>
        <v>0</v>
      </c>
      <c r="AX358" s="304">
        <f t="shared" si="121"/>
        <v>0</v>
      </c>
      <c r="AY358" s="304">
        <f t="shared" si="122"/>
        <v>0</v>
      </c>
      <c r="AZ358" s="304">
        <f t="shared" si="123"/>
        <v>0</v>
      </c>
      <c r="BA358" s="304">
        <f t="shared" si="124"/>
        <v>0</v>
      </c>
      <c r="BB358" s="304">
        <f t="shared" si="125"/>
        <v>0</v>
      </c>
      <c r="BC358" s="304">
        <f t="shared" si="126"/>
        <v>0</v>
      </c>
      <c r="BD358" s="304">
        <f t="shared" si="127"/>
        <v>0</v>
      </c>
      <c r="BE358" s="304">
        <f>IFERROR(IF(VLOOKUP($C358,Listen!$A$2:$F$45,6,0)="Ja",BB358-MAX(BC358:BD358),BB358-BC358),0)</f>
        <v>0</v>
      </c>
    </row>
    <row r="359" spans="1:57" x14ac:dyDescent="0.25">
      <c r="A359" s="320" t="str">
        <f>IF(AND(D359&lt;&gt;0,C359&lt;&gt;0,E359&lt;&gt;0),IF(B359&lt;&gt;0,CONCATENATE(B359,"-AGr",VLOOKUP(C359,Listen!$A$2:$D$45,4,FALSE),"-",D359,"-",E359,),CONCATENATE("AGr",VLOOKUP(C359,Listen!$A$2:$D$45,4,FALSE),"-",D359,"-",E359)),"keine vollständige ID")</f>
        <v>keine vollständige ID</v>
      </c>
      <c r="B359" s="301"/>
      <c r="C359" s="287"/>
      <c r="D359" s="34"/>
      <c r="E359" s="306"/>
      <c r="F359" s="116"/>
      <c r="G359" s="17"/>
      <c r="H359" s="17"/>
      <c r="I359" s="17"/>
      <c r="J359" s="17"/>
      <c r="K359" s="17"/>
      <c r="L359" s="17"/>
      <c r="M359" s="17"/>
      <c r="N359" s="17"/>
      <c r="O359" s="116"/>
      <c r="P359" s="117">
        <f>IF(D359&gt;A_Stammdaten!$B$12,0,SUM(G359,H359,J359,L359:M359)-SUM(I359,K359,N359:O359))</f>
        <v>0</v>
      </c>
      <c r="Q359" s="17"/>
      <c r="R359" s="17"/>
      <c r="S359" s="17"/>
      <c r="T359" s="17"/>
      <c r="U359" s="62">
        <f t="shared" si="107"/>
        <v>0</v>
      </c>
      <c r="V359" s="34"/>
      <c r="W359" s="34"/>
      <c r="X359" s="34"/>
      <c r="Y359" s="34"/>
      <c r="Z359" s="34"/>
      <c r="AA359" s="63" t="str">
        <f t="shared" si="108"/>
        <v>-</v>
      </c>
      <c r="AB359" s="63" t="str">
        <f t="shared" si="109"/>
        <v>-</v>
      </c>
      <c r="AC359" s="63">
        <f>IF(ISBLANK($C359),0,VLOOKUP($C359,Listen!$A$2:$C$45,2,FALSE))</f>
        <v>0</v>
      </c>
      <c r="AD359" s="63">
        <f>IF(ISBLANK($C359),0,VLOOKUP($C359,Listen!$A$2:$C$45,3,FALSE))</f>
        <v>0</v>
      </c>
      <c r="AE359" s="49">
        <f t="shared" si="110"/>
        <v>0</v>
      </c>
      <c r="AF359" s="49">
        <f t="shared" si="110"/>
        <v>0</v>
      </c>
      <c r="AG359" s="49">
        <f>IFERROR(IF(OR($V359&lt;&gt;"Ja",VLOOKUP($C359,Listen!$A$2:$F$45,5,0)="Nein",D359&lt;IF(C359="LNG Anbindungsanlagen gemäß separater Festlegung",2022,2023)),$AC359,$AA359),0)</f>
        <v>0</v>
      </c>
      <c r="AH359" s="49">
        <f>IFERROR(IF(OR($V359&lt;&gt;"Ja",VLOOKUP($C359,Listen!$A$2:$F$45,5,0)="Nein",D359&lt;IF(C359="LNG Anbindungsanlagen gemäß separater Festlegung",2022,2023)),$AC359,$AA359),0)</f>
        <v>0</v>
      </c>
      <c r="AI359" s="49">
        <f>IFERROR(IF(OR($W359&lt;&gt;"Ja",VLOOKUP($C359,Listen!$A$2:$F$45,6,0)="Nein"),$AC359,$AB359),0)</f>
        <v>0</v>
      </c>
      <c r="AJ359" s="49">
        <f>IFERROR(IF(OR($W359&lt;&gt;"Ja",VLOOKUP($C359,Listen!$A$2:$F$45,6,0)="Nein"),$AC359,$AB359),0)</f>
        <v>0</v>
      </c>
      <c r="AK359" s="49">
        <f>IFERROR(IF(OR($W359&lt;&gt;"Ja",VLOOKUP($C359,Listen!$A$2:$F$45,6,0)="Nein"),$AC359,$AB359),0)</f>
        <v>0</v>
      </c>
      <c r="AL359" s="51">
        <f t="shared" si="111"/>
        <v>0</v>
      </c>
      <c r="AM359" s="296">
        <f>IFERROR(IF(VLOOKUP($C359,Listen!$A$2:$F$45,6,0)="Ja",MAX(BC359:BD359),D_SAV!$BC359),0)</f>
        <v>0</v>
      </c>
      <c r="AN359" s="51">
        <f t="shared" si="112"/>
        <v>0</v>
      </c>
      <c r="AP359" s="304">
        <f t="shared" si="113"/>
        <v>0</v>
      </c>
      <c r="AQ359" s="304">
        <f t="shared" si="114"/>
        <v>0</v>
      </c>
      <c r="AR359" s="304">
        <f t="shared" si="115"/>
        <v>0</v>
      </c>
      <c r="AS359" s="304">
        <f t="shared" si="116"/>
        <v>0</v>
      </c>
      <c r="AT359" s="304">
        <f t="shared" si="117"/>
        <v>0</v>
      </c>
      <c r="AU359" s="304">
        <f t="shared" si="118"/>
        <v>0</v>
      </c>
      <c r="AV359" s="304">
        <f t="shared" si="119"/>
        <v>0</v>
      </c>
      <c r="AW359" s="304">
        <f t="shared" si="120"/>
        <v>0</v>
      </c>
      <c r="AX359" s="304">
        <f t="shared" si="121"/>
        <v>0</v>
      </c>
      <c r="AY359" s="304">
        <f t="shared" si="122"/>
        <v>0</v>
      </c>
      <c r="AZ359" s="304">
        <f t="shared" si="123"/>
        <v>0</v>
      </c>
      <c r="BA359" s="304">
        <f t="shared" si="124"/>
        <v>0</v>
      </c>
      <c r="BB359" s="304">
        <f t="shared" si="125"/>
        <v>0</v>
      </c>
      <c r="BC359" s="304">
        <f t="shared" si="126"/>
        <v>0</v>
      </c>
      <c r="BD359" s="304">
        <f t="shared" si="127"/>
        <v>0</v>
      </c>
      <c r="BE359" s="304">
        <f>IFERROR(IF(VLOOKUP($C359,Listen!$A$2:$F$45,6,0)="Ja",BB359-MAX(BC359:BD359),BB359-BC359),0)</f>
        <v>0</v>
      </c>
    </row>
    <row r="360" spans="1:57" x14ac:dyDescent="0.25">
      <c r="A360" s="320" t="str">
        <f>IF(AND(D360&lt;&gt;0,C360&lt;&gt;0,E360&lt;&gt;0),IF(B360&lt;&gt;0,CONCATENATE(B360,"-AGr",VLOOKUP(C360,Listen!$A$2:$D$45,4,FALSE),"-",D360,"-",E360,),CONCATENATE("AGr",VLOOKUP(C360,Listen!$A$2:$D$45,4,FALSE),"-",D360,"-",E360)),"keine vollständige ID")</f>
        <v>keine vollständige ID</v>
      </c>
      <c r="B360" s="301"/>
      <c r="C360" s="287"/>
      <c r="D360" s="34"/>
      <c r="E360" s="306"/>
      <c r="F360" s="116"/>
      <c r="G360" s="17"/>
      <c r="H360" s="17"/>
      <c r="I360" s="17"/>
      <c r="J360" s="17"/>
      <c r="K360" s="17"/>
      <c r="L360" s="17"/>
      <c r="M360" s="17"/>
      <c r="N360" s="17"/>
      <c r="O360" s="116"/>
      <c r="P360" s="117">
        <f>IF(D360&gt;A_Stammdaten!$B$12,0,SUM(G360,H360,J360,L360:M360)-SUM(I360,K360,N360:O360))</f>
        <v>0</v>
      </c>
      <c r="Q360" s="17"/>
      <c r="R360" s="17"/>
      <c r="S360" s="17"/>
      <c r="T360" s="17"/>
      <c r="U360" s="62">
        <f t="shared" si="107"/>
        <v>0</v>
      </c>
      <c r="V360" s="34"/>
      <c r="W360" s="34"/>
      <c r="X360" s="34"/>
      <c r="Y360" s="34"/>
      <c r="Z360" s="34"/>
      <c r="AA360" s="63" t="str">
        <f t="shared" si="108"/>
        <v>-</v>
      </c>
      <c r="AB360" s="63" t="str">
        <f t="shared" si="109"/>
        <v>-</v>
      </c>
      <c r="AC360" s="63">
        <f>IF(ISBLANK($C360),0,VLOOKUP($C360,Listen!$A$2:$C$45,2,FALSE))</f>
        <v>0</v>
      </c>
      <c r="AD360" s="63">
        <f>IF(ISBLANK($C360),0,VLOOKUP($C360,Listen!$A$2:$C$45,3,FALSE))</f>
        <v>0</v>
      </c>
      <c r="AE360" s="49">
        <f t="shared" si="110"/>
        <v>0</v>
      </c>
      <c r="AF360" s="49">
        <f t="shared" si="110"/>
        <v>0</v>
      </c>
      <c r="AG360" s="49">
        <f>IFERROR(IF(OR($V360&lt;&gt;"Ja",VLOOKUP($C360,Listen!$A$2:$F$45,5,0)="Nein",D360&lt;IF(C360="LNG Anbindungsanlagen gemäß separater Festlegung",2022,2023)),$AC360,$AA360),0)</f>
        <v>0</v>
      </c>
      <c r="AH360" s="49">
        <f>IFERROR(IF(OR($V360&lt;&gt;"Ja",VLOOKUP($C360,Listen!$A$2:$F$45,5,0)="Nein",D360&lt;IF(C360="LNG Anbindungsanlagen gemäß separater Festlegung",2022,2023)),$AC360,$AA360),0)</f>
        <v>0</v>
      </c>
      <c r="AI360" s="49">
        <f>IFERROR(IF(OR($W360&lt;&gt;"Ja",VLOOKUP($C360,Listen!$A$2:$F$45,6,0)="Nein"),$AC360,$AB360),0)</f>
        <v>0</v>
      </c>
      <c r="AJ360" s="49">
        <f>IFERROR(IF(OR($W360&lt;&gt;"Ja",VLOOKUP($C360,Listen!$A$2:$F$45,6,0)="Nein"),$AC360,$AB360),0)</f>
        <v>0</v>
      </c>
      <c r="AK360" s="49">
        <f>IFERROR(IF(OR($W360&lt;&gt;"Ja",VLOOKUP($C360,Listen!$A$2:$F$45,6,0)="Nein"),$AC360,$AB360),0)</f>
        <v>0</v>
      </c>
      <c r="AL360" s="51">
        <f t="shared" si="111"/>
        <v>0</v>
      </c>
      <c r="AM360" s="296">
        <f>IFERROR(IF(VLOOKUP($C360,Listen!$A$2:$F$45,6,0)="Ja",MAX(BC360:BD360),D_SAV!$BC360),0)</f>
        <v>0</v>
      </c>
      <c r="AN360" s="51">
        <f t="shared" si="112"/>
        <v>0</v>
      </c>
      <c r="AP360" s="304">
        <f t="shared" si="113"/>
        <v>0</v>
      </c>
      <c r="AQ360" s="304">
        <f t="shared" si="114"/>
        <v>0</v>
      </c>
      <c r="AR360" s="304">
        <f t="shared" si="115"/>
        <v>0</v>
      </c>
      <c r="AS360" s="304">
        <f t="shared" si="116"/>
        <v>0</v>
      </c>
      <c r="AT360" s="304">
        <f t="shared" si="117"/>
        <v>0</v>
      </c>
      <c r="AU360" s="304">
        <f t="shared" si="118"/>
        <v>0</v>
      </c>
      <c r="AV360" s="304">
        <f t="shared" si="119"/>
        <v>0</v>
      </c>
      <c r="AW360" s="304">
        <f t="shared" si="120"/>
        <v>0</v>
      </c>
      <c r="AX360" s="304">
        <f t="shared" si="121"/>
        <v>0</v>
      </c>
      <c r="AY360" s="304">
        <f t="shared" si="122"/>
        <v>0</v>
      </c>
      <c r="AZ360" s="304">
        <f t="shared" si="123"/>
        <v>0</v>
      </c>
      <c r="BA360" s="304">
        <f t="shared" si="124"/>
        <v>0</v>
      </c>
      <c r="BB360" s="304">
        <f t="shared" si="125"/>
        <v>0</v>
      </c>
      <c r="BC360" s="304">
        <f t="shared" si="126"/>
        <v>0</v>
      </c>
      <c r="BD360" s="304">
        <f t="shared" si="127"/>
        <v>0</v>
      </c>
      <c r="BE360" s="304">
        <f>IFERROR(IF(VLOOKUP($C360,Listen!$A$2:$F$45,6,0)="Ja",BB360-MAX(BC360:BD360),BB360-BC360),0)</f>
        <v>0</v>
      </c>
    </row>
    <row r="361" spans="1:57" x14ac:dyDescent="0.25">
      <c r="A361" s="320" t="str">
        <f>IF(AND(D361&lt;&gt;0,C361&lt;&gt;0,E361&lt;&gt;0),IF(B361&lt;&gt;0,CONCATENATE(B361,"-AGr",VLOOKUP(C361,Listen!$A$2:$D$45,4,FALSE),"-",D361,"-",E361,),CONCATENATE("AGr",VLOOKUP(C361,Listen!$A$2:$D$45,4,FALSE),"-",D361,"-",E361)),"keine vollständige ID")</f>
        <v>keine vollständige ID</v>
      </c>
      <c r="B361" s="301"/>
      <c r="C361" s="287"/>
      <c r="D361" s="34"/>
      <c r="E361" s="306"/>
      <c r="F361" s="116"/>
      <c r="G361" s="17"/>
      <c r="H361" s="17"/>
      <c r="I361" s="17"/>
      <c r="J361" s="17"/>
      <c r="K361" s="17"/>
      <c r="L361" s="17"/>
      <c r="M361" s="17"/>
      <c r="N361" s="17"/>
      <c r="O361" s="116"/>
      <c r="P361" s="117">
        <f>IF(D361&gt;A_Stammdaten!$B$12,0,SUM(G361,H361,J361,L361:M361)-SUM(I361,K361,N361:O361))</f>
        <v>0</v>
      </c>
      <c r="Q361" s="17"/>
      <c r="R361" s="17"/>
      <c r="S361" s="17"/>
      <c r="T361" s="17"/>
      <c r="U361" s="62">
        <f t="shared" si="107"/>
        <v>0</v>
      </c>
      <c r="V361" s="34"/>
      <c r="W361" s="34"/>
      <c r="X361" s="34"/>
      <c r="Y361" s="34"/>
      <c r="Z361" s="34"/>
      <c r="AA361" s="63" t="str">
        <f t="shared" si="108"/>
        <v>-</v>
      </c>
      <c r="AB361" s="63" t="str">
        <f t="shared" si="109"/>
        <v>-</v>
      </c>
      <c r="AC361" s="63">
        <f>IF(ISBLANK($C361),0,VLOOKUP($C361,Listen!$A$2:$C$45,2,FALSE))</f>
        <v>0</v>
      </c>
      <c r="AD361" s="63">
        <f>IF(ISBLANK($C361),0,VLOOKUP($C361,Listen!$A$2:$C$45,3,FALSE))</f>
        <v>0</v>
      </c>
      <c r="AE361" s="49">
        <f t="shared" si="110"/>
        <v>0</v>
      </c>
      <c r="AF361" s="49">
        <f t="shared" si="110"/>
        <v>0</v>
      </c>
      <c r="AG361" s="49">
        <f>IFERROR(IF(OR($V361&lt;&gt;"Ja",VLOOKUP($C361,Listen!$A$2:$F$45,5,0)="Nein",D361&lt;IF(C361="LNG Anbindungsanlagen gemäß separater Festlegung",2022,2023)),$AC361,$AA361),0)</f>
        <v>0</v>
      </c>
      <c r="AH361" s="49">
        <f>IFERROR(IF(OR($V361&lt;&gt;"Ja",VLOOKUP($C361,Listen!$A$2:$F$45,5,0)="Nein",D361&lt;IF(C361="LNG Anbindungsanlagen gemäß separater Festlegung",2022,2023)),$AC361,$AA361),0)</f>
        <v>0</v>
      </c>
      <c r="AI361" s="49">
        <f>IFERROR(IF(OR($W361&lt;&gt;"Ja",VLOOKUP($C361,Listen!$A$2:$F$45,6,0)="Nein"),$AC361,$AB361),0)</f>
        <v>0</v>
      </c>
      <c r="AJ361" s="49">
        <f>IFERROR(IF(OR($W361&lt;&gt;"Ja",VLOOKUP($C361,Listen!$A$2:$F$45,6,0)="Nein"),$AC361,$AB361),0)</f>
        <v>0</v>
      </c>
      <c r="AK361" s="49">
        <f>IFERROR(IF(OR($W361&lt;&gt;"Ja",VLOOKUP($C361,Listen!$A$2:$F$45,6,0)="Nein"),$AC361,$AB361),0)</f>
        <v>0</v>
      </c>
      <c r="AL361" s="51">
        <f t="shared" si="111"/>
        <v>0</v>
      </c>
      <c r="AM361" s="296">
        <f>IFERROR(IF(VLOOKUP($C361,Listen!$A$2:$F$45,6,0)="Ja",MAX(BC361:BD361),D_SAV!$BC361),0)</f>
        <v>0</v>
      </c>
      <c r="AN361" s="51">
        <f t="shared" si="112"/>
        <v>0</v>
      </c>
      <c r="AP361" s="304">
        <f t="shared" si="113"/>
        <v>0</v>
      </c>
      <c r="AQ361" s="304">
        <f t="shared" si="114"/>
        <v>0</v>
      </c>
      <c r="AR361" s="304">
        <f t="shared" si="115"/>
        <v>0</v>
      </c>
      <c r="AS361" s="304">
        <f t="shared" si="116"/>
        <v>0</v>
      </c>
      <c r="AT361" s="304">
        <f t="shared" si="117"/>
        <v>0</v>
      </c>
      <c r="AU361" s="304">
        <f t="shared" si="118"/>
        <v>0</v>
      </c>
      <c r="AV361" s="304">
        <f t="shared" si="119"/>
        <v>0</v>
      </c>
      <c r="AW361" s="304">
        <f t="shared" si="120"/>
        <v>0</v>
      </c>
      <c r="AX361" s="304">
        <f t="shared" si="121"/>
        <v>0</v>
      </c>
      <c r="AY361" s="304">
        <f t="shared" si="122"/>
        <v>0</v>
      </c>
      <c r="AZ361" s="304">
        <f t="shared" si="123"/>
        <v>0</v>
      </c>
      <c r="BA361" s="304">
        <f t="shared" si="124"/>
        <v>0</v>
      </c>
      <c r="BB361" s="304">
        <f t="shared" si="125"/>
        <v>0</v>
      </c>
      <c r="BC361" s="304">
        <f t="shared" si="126"/>
        <v>0</v>
      </c>
      <c r="BD361" s="304">
        <f t="shared" si="127"/>
        <v>0</v>
      </c>
      <c r="BE361" s="304">
        <f>IFERROR(IF(VLOOKUP($C361,Listen!$A$2:$F$45,6,0)="Ja",BB361-MAX(BC361:BD361),BB361-BC361),0)</f>
        <v>0</v>
      </c>
    </row>
    <row r="362" spans="1:57" x14ac:dyDescent="0.25">
      <c r="A362" s="320" t="str">
        <f>IF(AND(D362&lt;&gt;0,C362&lt;&gt;0,E362&lt;&gt;0),IF(B362&lt;&gt;0,CONCATENATE(B362,"-AGr",VLOOKUP(C362,Listen!$A$2:$D$45,4,FALSE),"-",D362,"-",E362,),CONCATENATE("AGr",VLOOKUP(C362,Listen!$A$2:$D$45,4,FALSE),"-",D362,"-",E362)),"keine vollständige ID")</f>
        <v>keine vollständige ID</v>
      </c>
      <c r="B362" s="301"/>
      <c r="C362" s="287"/>
      <c r="D362" s="34"/>
      <c r="E362" s="306"/>
      <c r="F362" s="116"/>
      <c r="G362" s="17"/>
      <c r="H362" s="17"/>
      <c r="I362" s="17"/>
      <c r="J362" s="17"/>
      <c r="K362" s="17"/>
      <c r="L362" s="17"/>
      <c r="M362" s="17"/>
      <c r="N362" s="17"/>
      <c r="O362" s="116"/>
      <c r="P362" s="117">
        <f>IF(D362&gt;A_Stammdaten!$B$12,0,SUM(G362,H362,J362,L362:M362)-SUM(I362,K362,N362:O362))</f>
        <v>0</v>
      </c>
      <c r="Q362" s="17"/>
      <c r="R362" s="17"/>
      <c r="S362" s="17"/>
      <c r="T362" s="17"/>
      <c r="U362" s="62">
        <f t="shared" si="107"/>
        <v>0</v>
      </c>
      <c r="V362" s="34"/>
      <c r="W362" s="34"/>
      <c r="X362" s="34"/>
      <c r="Y362" s="34"/>
      <c r="Z362" s="34"/>
      <c r="AA362" s="63" t="str">
        <f t="shared" si="108"/>
        <v>-</v>
      </c>
      <c r="AB362" s="63" t="str">
        <f t="shared" si="109"/>
        <v>-</v>
      </c>
      <c r="AC362" s="63">
        <f>IF(ISBLANK($C362),0,VLOOKUP($C362,Listen!$A$2:$C$45,2,FALSE))</f>
        <v>0</v>
      </c>
      <c r="AD362" s="63">
        <f>IF(ISBLANK($C362),0,VLOOKUP($C362,Listen!$A$2:$C$45,3,FALSE))</f>
        <v>0</v>
      </c>
      <c r="AE362" s="49">
        <f t="shared" si="110"/>
        <v>0</v>
      </c>
      <c r="AF362" s="49">
        <f t="shared" si="110"/>
        <v>0</v>
      </c>
      <c r="AG362" s="49">
        <f>IFERROR(IF(OR($V362&lt;&gt;"Ja",VLOOKUP($C362,Listen!$A$2:$F$45,5,0)="Nein",D362&lt;IF(C362="LNG Anbindungsanlagen gemäß separater Festlegung",2022,2023)),$AC362,$AA362),0)</f>
        <v>0</v>
      </c>
      <c r="AH362" s="49">
        <f>IFERROR(IF(OR($V362&lt;&gt;"Ja",VLOOKUP($C362,Listen!$A$2:$F$45,5,0)="Nein",D362&lt;IF(C362="LNG Anbindungsanlagen gemäß separater Festlegung",2022,2023)),$AC362,$AA362),0)</f>
        <v>0</v>
      </c>
      <c r="AI362" s="49">
        <f>IFERROR(IF(OR($W362&lt;&gt;"Ja",VLOOKUP($C362,Listen!$A$2:$F$45,6,0)="Nein"),$AC362,$AB362),0)</f>
        <v>0</v>
      </c>
      <c r="AJ362" s="49">
        <f>IFERROR(IF(OR($W362&lt;&gt;"Ja",VLOOKUP($C362,Listen!$A$2:$F$45,6,0)="Nein"),$AC362,$AB362),0)</f>
        <v>0</v>
      </c>
      <c r="AK362" s="49">
        <f>IFERROR(IF(OR($W362&lt;&gt;"Ja",VLOOKUP($C362,Listen!$A$2:$F$45,6,0)="Nein"),$AC362,$AB362),0)</f>
        <v>0</v>
      </c>
      <c r="AL362" s="51">
        <f t="shared" si="111"/>
        <v>0</v>
      </c>
      <c r="AM362" s="296">
        <f>IFERROR(IF(VLOOKUP($C362,Listen!$A$2:$F$45,6,0)="Ja",MAX(BC362:BD362),D_SAV!$BC362),0)</f>
        <v>0</v>
      </c>
      <c r="AN362" s="51">
        <f t="shared" si="112"/>
        <v>0</v>
      </c>
      <c r="AP362" s="304">
        <f t="shared" si="113"/>
        <v>0</v>
      </c>
      <c r="AQ362" s="304">
        <f t="shared" si="114"/>
        <v>0</v>
      </c>
      <c r="AR362" s="304">
        <f t="shared" si="115"/>
        <v>0</v>
      </c>
      <c r="AS362" s="304">
        <f t="shared" si="116"/>
        <v>0</v>
      </c>
      <c r="AT362" s="304">
        <f t="shared" si="117"/>
        <v>0</v>
      </c>
      <c r="AU362" s="304">
        <f t="shared" si="118"/>
        <v>0</v>
      </c>
      <c r="AV362" s="304">
        <f t="shared" si="119"/>
        <v>0</v>
      </c>
      <c r="AW362" s="304">
        <f t="shared" si="120"/>
        <v>0</v>
      </c>
      <c r="AX362" s="304">
        <f t="shared" si="121"/>
        <v>0</v>
      </c>
      <c r="AY362" s="304">
        <f t="shared" si="122"/>
        <v>0</v>
      </c>
      <c r="AZ362" s="304">
        <f t="shared" si="123"/>
        <v>0</v>
      </c>
      <c r="BA362" s="304">
        <f t="shared" si="124"/>
        <v>0</v>
      </c>
      <c r="BB362" s="304">
        <f t="shared" si="125"/>
        <v>0</v>
      </c>
      <c r="BC362" s="304">
        <f t="shared" si="126"/>
        <v>0</v>
      </c>
      <c r="BD362" s="304">
        <f t="shared" si="127"/>
        <v>0</v>
      </c>
      <c r="BE362" s="304">
        <f>IFERROR(IF(VLOOKUP($C362,Listen!$A$2:$F$45,6,0)="Ja",BB362-MAX(BC362:BD362),BB362-BC362),0)</f>
        <v>0</v>
      </c>
    </row>
    <row r="363" spans="1:57" x14ac:dyDescent="0.25">
      <c r="A363" s="320" t="str">
        <f>IF(AND(D363&lt;&gt;0,C363&lt;&gt;0,E363&lt;&gt;0),IF(B363&lt;&gt;0,CONCATENATE(B363,"-AGr",VLOOKUP(C363,Listen!$A$2:$D$45,4,FALSE),"-",D363,"-",E363,),CONCATENATE("AGr",VLOOKUP(C363,Listen!$A$2:$D$45,4,FALSE),"-",D363,"-",E363)),"keine vollständige ID")</f>
        <v>keine vollständige ID</v>
      </c>
      <c r="B363" s="301"/>
      <c r="C363" s="287"/>
      <c r="D363" s="34"/>
      <c r="E363" s="306"/>
      <c r="F363" s="116"/>
      <c r="G363" s="17"/>
      <c r="H363" s="17"/>
      <c r="I363" s="17"/>
      <c r="J363" s="17"/>
      <c r="K363" s="17"/>
      <c r="L363" s="17"/>
      <c r="M363" s="17"/>
      <c r="N363" s="17"/>
      <c r="O363" s="116"/>
      <c r="P363" s="117">
        <f>IF(D363&gt;A_Stammdaten!$B$12,0,SUM(G363,H363,J363,L363:M363)-SUM(I363,K363,N363:O363))</f>
        <v>0</v>
      </c>
      <c r="Q363" s="17"/>
      <c r="R363" s="17"/>
      <c r="S363" s="17"/>
      <c r="T363" s="17"/>
      <c r="U363" s="62">
        <f t="shared" si="107"/>
        <v>0</v>
      </c>
      <c r="V363" s="34"/>
      <c r="W363" s="34"/>
      <c r="X363" s="34"/>
      <c r="Y363" s="34"/>
      <c r="Z363" s="34"/>
      <c r="AA363" s="63" t="str">
        <f t="shared" si="108"/>
        <v>-</v>
      </c>
      <c r="AB363" s="63" t="str">
        <f t="shared" si="109"/>
        <v>-</v>
      </c>
      <c r="AC363" s="63">
        <f>IF(ISBLANK($C363),0,VLOOKUP($C363,Listen!$A$2:$C$45,2,FALSE))</f>
        <v>0</v>
      </c>
      <c r="AD363" s="63">
        <f>IF(ISBLANK($C363),0,VLOOKUP($C363,Listen!$A$2:$C$45,3,FALSE))</f>
        <v>0</v>
      </c>
      <c r="AE363" s="49">
        <f t="shared" si="110"/>
        <v>0</v>
      </c>
      <c r="AF363" s="49">
        <f t="shared" si="110"/>
        <v>0</v>
      </c>
      <c r="AG363" s="49">
        <f>IFERROR(IF(OR($V363&lt;&gt;"Ja",VLOOKUP($C363,Listen!$A$2:$F$45,5,0)="Nein",D363&lt;IF(C363="LNG Anbindungsanlagen gemäß separater Festlegung",2022,2023)),$AC363,$AA363),0)</f>
        <v>0</v>
      </c>
      <c r="AH363" s="49">
        <f>IFERROR(IF(OR($V363&lt;&gt;"Ja",VLOOKUP($C363,Listen!$A$2:$F$45,5,0)="Nein",D363&lt;IF(C363="LNG Anbindungsanlagen gemäß separater Festlegung",2022,2023)),$AC363,$AA363),0)</f>
        <v>0</v>
      </c>
      <c r="AI363" s="49">
        <f>IFERROR(IF(OR($W363&lt;&gt;"Ja",VLOOKUP($C363,Listen!$A$2:$F$45,6,0)="Nein"),$AC363,$AB363),0)</f>
        <v>0</v>
      </c>
      <c r="AJ363" s="49">
        <f>IFERROR(IF(OR($W363&lt;&gt;"Ja",VLOOKUP($C363,Listen!$A$2:$F$45,6,0)="Nein"),$AC363,$AB363),0)</f>
        <v>0</v>
      </c>
      <c r="AK363" s="49">
        <f>IFERROR(IF(OR($W363&lt;&gt;"Ja",VLOOKUP($C363,Listen!$A$2:$F$45,6,0)="Nein"),$AC363,$AB363),0)</f>
        <v>0</v>
      </c>
      <c r="AL363" s="51">
        <f t="shared" si="111"/>
        <v>0</v>
      </c>
      <c r="AM363" s="296">
        <f>IFERROR(IF(VLOOKUP($C363,Listen!$A$2:$F$45,6,0)="Ja",MAX(BC363:BD363),D_SAV!$BC363),0)</f>
        <v>0</v>
      </c>
      <c r="AN363" s="51">
        <f t="shared" si="112"/>
        <v>0</v>
      </c>
      <c r="AP363" s="304">
        <f t="shared" si="113"/>
        <v>0</v>
      </c>
      <c r="AQ363" s="304">
        <f t="shared" si="114"/>
        <v>0</v>
      </c>
      <c r="AR363" s="304">
        <f t="shared" si="115"/>
        <v>0</v>
      </c>
      <c r="AS363" s="304">
        <f t="shared" si="116"/>
        <v>0</v>
      </c>
      <c r="AT363" s="304">
        <f t="shared" si="117"/>
        <v>0</v>
      </c>
      <c r="AU363" s="304">
        <f t="shared" si="118"/>
        <v>0</v>
      </c>
      <c r="AV363" s="304">
        <f t="shared" si="119"/>
        <v>0</v>
      </c>
      <c r="AW363" s="304">
        <f t="shared" si="120"/>
        <v>0</v>
      </c>
      <c r="AX363" s="304">
        <f t="shared" si="121"/>
        <v>0</v>
      </c>
      <c r="AY363" s="304">
        <f t="shared" si="122"/>
        <v>0</v>
      </c>
      <c r="AZ363" s="304">
        <f t="shared" si="123"/>
        <v>0</v>
      </c>
      <c r="BA363" s="304">
        <f t="shared" si="124"/>
        <v>0</v>
      </c>
      <c r="BB363" s="304">
        <f t="shared" si="125"/>
        <v>0</v>
      </c>
      <c r="BC363" s="304">
        <f t="shared" si="126"/>
        <v>0</v>
      </c>
      <c r="BD363" s="304">
        <f t="shared" si="127"/>
        <v>0</v>
      </c>
      <c r="BE363" s="304">
        <f>IFERROR(IF(VLOOKUP($C363,Listen!$A$2:$F$45,6,0)="Ja",BB363-MAX(BC363:BD363),BB363-BC363),0)</f>
        <v>0</v>
      </c>
    </row>
    <row r="364" spans="1:57" x14ac:dyDescent="0.25">
      <c r="A364" s="320" t="str">
        <f>IF(AND(D364&lt;&gt;0,C364&lt;&gt;0,E364&lt;&gt;0),IF(B364&lt;&gt;0,CONCATENATE(B364,"-AGr",VLOOKUP(C364,Listen!$A$2:$D$45,4,FALSE),"-",D364,"-",E364,),CONCATENATE("AGr",VLOOKUP(C364,Listen!$A$2:$D$45,4,FALSE),"-",D364,"-",E364)),"keine vollständige ID")</f>
        <v>keine vollständige ID</v>
      </c>
      <c r="B364" s="301"/>
      <c r="C364" s="287"/>
      <c r="D364" s="34"/>
      <c r="E364" s="306"/>
      <c r="F364" s="116"/>
      <c r="G364" s="17"/>
      <c r="H364" s="17"/>
      <c r="I364" s="17"/>
      <c r="J364" s="17"/>
      <c r="K364" s="17"/>
      <c r="L364" s="17"/>
      <c r="M364" s="17"/>
      <c r="N364" s="17"/>
      <c r="O364" s="116"/>
      <c r="P364" s="117">
        <f>IF(D364&gt;A_Stammdaten!$B$12,0,SUM(G364,H364,J364,L364:M364)-SUM(I364,K364,N364:O364))</f>
        <v>0</v>
      </c>
      <c r="Q364" s="17"/>
      <c r="R364" s="17"/>
      <c r="S364" s="17"/>
      <c r="T364" s="17"/>
      <c r="U364" s="62">
        <f t="shared" si="107"/>
        <v>0</v>
      </c>
      <c r="V364" s="34"/>
      <c r="W364" s="34"/>
      <c r="X364" s="34"/>
      <c r="Y364" s="34"/>
      <c r="Z364" s="34"/>
      <c r="AA364" s="63" t="str">
        <f t="shared" si="108"/>
        <v>-</v>
      </c>
      <c r="AB364" s="63" t="str">
        <f t="shared" si="109"/>
        <v>-</v>
      </c>
      <c r="AC364" s="63">
        <f>IF(ISBLANK($C364),0,VLOOKUP($C364,Listen!$A$2:$C$45,2,FALSE))</f>
        <v>0</v>
      </c>
      <c r="AD364" s="63">
        <f>IF(ISBLANK($C364),0,VLOOKUP($C364,Listen!$A$2:$C$45,3,FALSE))</f>
        <v>0</v>
      </c>
      <c r="AE364" s="49">
        <f t="shared" si="110"/>
        <v>0</v>
      </c>
      <c r="AF364" s="49">
        <f t="shared" si="110"/>
        <v>0</v>
      </c>
      <c r="AG364" s="49">
        <f>IFERROR(IF(OR($V364&lt;&gt;"Ja",VLOOKUP($C364,Listen!$A$2:$F$45,5,0)="Nein",D364&lt;IF(C364="LNG Anbindungsanlagen gemäß separater Festlegung",2022,2023)),$AC364,$AA364),0)</f>
        <v>0</v>
      </c>
      <c r="AH364" s="49">
        <f>IFERROR(IF(OR($V364&lt;&gt;"Ja",VLOOKUP($C364,Listen!$A$2:$F$45,5,0)="Nein",D364&lt;IF(C364="LNG Anbindungsanlagen gemäß separater Festlegung",2022,2023)),$AC364,$AA364),0)</f>
        <v>0</v>
      </c>
      <c r="AI364" s="49">
        <f>IFERROR(IF(OR($W364&lt;&gt;"Ja",VLOOKUP($C364,Listen!$A$2:$F$45,6,0)="Nein"),$AC364,$AB364),0)</f>
        <v>0</v>
      </c>
      <c r="AJ364" s="49">
        <f>IFERROR(IF(OR($W364&lt;&gt;"Ja",VLOOKUP($C364,Listen!$A$2:$F$45,6,0)="Nein"),$AC364,$AB364),0)</f>
        <v>0</v>
      </c>
      <c r="AK364" s="49">
        <f>IFERROR(IF(OR($W364&lt;&gt;"Ja",VLOOKUP($C364,Listen!$A$2:$F$45,6,0)="Nein"),$AC364,$AB364),0)</f>
        <v>0</v>
      </c>
      <c r="AL364" s="51">
        <f t="shared" si="111"/>
        <v>0</v>
      </c>
      <c r="AM364" s="296">
        <f>IFERROR(IF(VLOOKUP($C364,Listen!$A$2:$F$45,6,0)="Ja",MAX(BC364:BD364),D_SAV!$BC364),0)</f>
        <v>0</v>
      </c>
      <c r="AN364" s="51">
        <f t="shared" si="112"/>
        <v>0</v>
      </c>
      <c r="AP364" s="304">
        <f t="shared" si="113"/>
        <v>0</v>
      </c>
      <c r="AQ364" s="304">
        <f t="shared" si="114"/>
        <v>0</v>
      </c>
      <c r="AR364" s="304">
        <f t="shared" si="115"/>
        <v>0</v>
      </c>
      <c r="AS364" s="304">
        <f t="shared" si="116"/>
        <v>0</v>
      </c>
      <c r="AT364" s="304">
        <f t="shared" si="117"/>
        <v>0</v>
      </c>
      <c r="AU364" s="304">
        <f t="shared" si="118"/>
        <v>0</v>
      </c>
      <c r="AV364" s="304">
        <f t="shared" si="119"/>
        <v>0</v>
      </c>
      <c r="AW364" s="304">
        <f t="shared" si="120"/>
        <v>0</v>
      </c>
      <c r="AX364" s="304">
        <f t="shared" si="121"/>
        <v>0</v>
      </c>
      <c r="AY364" s="304">
        <f t="shared" si="122"/>
        <v>0</v>
      </c>
      <c r="AZ364" s="304">
        <f t="shared" si="123"/>
        <v>0</v>
      </c>
      <c r="BA364" s="304">
        <f t="shared" si="124"/>
        <v>0</v>
      </c>
      <c r="BB364" s="304">
        <f t="shared" si="125"/>
        <v>0</v>
      </c>
      <c r="BC364" s="304">
        <f t="shared" si="126"/>
        <v>0</v>
      </c>
      <c r="BD364" s="304">
        <f t="shared" si="127"/>
        <v>0</v>
      </c>
      <c r="BE364" s="304">
        <f>IFERROR(IF(VLOOKUP($C364,Listen!$A$2:$F$45,6,0)="Ja",BB364-MAX(BC364:BD364),BB364-BC364),0)</f>
        <v>0</v>
      </c>
    </row>
    <row r="365" spans="1:57" x14ac:dyDescent="0.25">
      <c r="A365" s="320" t="str">
        <f>IF(AND(D365&lt;&gt;0,C365&lt;&gt;0,E365&lt;&gt;0),IF(B365&lt;&gt;0,CONCATENATE(B365,"-AGr",VLOOKUP(C365,Listen!$A$2:$D$45,4,FALSE),"-",D365,"-",E365,),CONCATENATE("AGr",VLOOKUP(C365,Listen!$A$2:$D$45,4,FALSE),"-",D365,"-",E365)),"keine vollständige ID")</f>
        <v>keine vollständige ID</v>
      </c>
      <c r="B365" s="301"/>
      <c r="C365" s="287"/>
      <c r="D365" s="34"/>
      <c r="E365" s="306"/>
      <c r="F365" s="116"/>
      <c r="G365" s="17"/>
      <c r="H365" s="17"/>
      <c r="I365" s="17"/>
      <c r="J365" s="17"/>
      <c r="K365" s="17"/>
      <c r="L365" s="17"/>
      <c r="M365" s="17"/>
      <c r="N365" s="17"/>
      <c r="O365" s="116"/>
      <c r="P365" s="117">
        <f>IF(D365&gt;A_Stammdaten!$B$12,0,SUM(G365,H365,J365,L365:M365)-SUM(I365,K365,N365:O365))</f>
        <v>0</v>
      </c>
      <c r="Q365" s="17"/>
      <c r="R365" s="17"/>
      <c r="S365" s="17"/>
      <c r="T365" s="17"/>
      <c r="U365" s="62">
        <f t="shared" si="107"/>
        <v>0</v>
      </c>
      <c r="V365" s="34"/>
      <c r="W365" s="34"/>
      <c r="X365" s="34"/>
      <c r="Y365" s="34"/>
      <c r="Z365" s="34"/>
      <c r="AA365" s="63" t="str">
        <f t="shared" si="108"/>
        <v>-</v>
      </c>
      <c r="AB365" s="63" t="str">
        <f t="shared" si="109"/>
        <v>-</v>
      </c>
      <c r="AC365" s="63">
        <f>IF(ISBLANK($C365),0,VLOOKUP($C365,Listen!$A$2:$C$45,2,FALSE))</f>
        <v>0</v>
      </c>
      <c r="AD365" s="63">
        <f>IF(ISBLANK($C365),0,VLOOKUP($C365,Listen!$A$2:$C$45,3,FALSE))</f>
        <v>0</v>
      </c>
      <c r="AE365" s="49">
        <f t="shared" si="110"/>
        <v>0</v>
      </c>
      <c r="AF365" s="49">
        <f t="shared" si="110"/>
        <v>0</v>
      </c>
      <c r="AG365" s="49">
        <f>IFERROR(IF(OR($V365&lt;&gt;"Ja",VLOOKUP($C365,Listen!$A$2:$F$45,5,0)="Nein",D365&lt;IF(C365="LNG Anbindungsanlagen gemäß separater Festlegung",2022,2023)),$AC365,$AA365),0)</f>
        <v>0</v>
      </c>
      <c r="AH365" s="49">
        <f>IFERROR(IF(OR($V365&lt;&gt;"Ja",VLOOKUP($C365,Listen!$A$2:$F$45,5,0)="Nein",D365&lt;IF(C365="LNG Anbindungsanlagen gemäß separater Festlegung",2022,2023)),$AC365,$AA365),0)</f>
        <v>0</v>
      </c>
      <c r="AI365" s="49">
        <f>IFERROR(IF(OR($W365&lt;&gt;"Ja",VLOOKUP($C365,Listen!$A$2:$F$45,6,0)="Nein"),$AC365,$AB365),0)</f>
        <v>0</v>
      </c>
      <c r="AJ365" s="49">
        <f>IFERROR(IF(OR($W365&lt;&gt;"Ja",VLOOKUP($C365,Listen!$A$2:$F$45,6,0)="Nein"),$AC365,$AB365),0)</f>
        <v>0</v>
      </c>
      <c r="AK365" s="49">
        <f>IFERROR(IF(OR($W365&lt;&gt;"Ja",VLOOKUP($C365,Listen!$A$2:$F$45,6,0)="Nein"),$AC365,$AB365),0)</f>
        <v>0</v>
      </c>
      <c r="AL365" s="51">
        <f t="shared" si="111"/>
        <v>0</v>
      </c>
      <c r="AM365" s="296">
        <f>IFERROR(IF(VLOOKUP($C365,Listen!$A$2:$F$45,6,0)="Ja",MAX(BC365:BD365),D_SAV!$BC365),0)</f>
        <v>0</v>
      </c>
      <c r="AN365" s="51">
        <f t="shared" si="112"/>
        <v>0</v>
      </c>
      <c r="AP365" s="304">
        <f t="shared" si="113"/>
        <v>0</v>
      </c>
      <c r="AQ365" s="304">
        <f t="shared" si="114"/>
        <v>0</v>
      </c>
      <c r="AR365" s="304">
        <f t="shared" si="115"/>
        <v>0</v>
      </c>
      <c r="AS365" s="304">
        <f t="shared" si="116"/>
        <v>0</v>
      </c>
      <c r="AT365" s="304">
        <f t="shared" si="117"/>
        <v>0</v>
      </c>
      <c r="AU365" s="304">
        <f t="shared" si="118"/>
        <v>0</v>
      </c>
      <c r="AV365" s="304">
        <f t="shared" si="119"/>
        <v>0</v>
      </c>
      <c r="AW365" s="304">
        <f t="shared" si="120"/>
        <v>0</v>
      </c>
      <c r="AX365" s="304">
        <f t="shared" si="121"/>
        <v>0</v>
      </c>
      <c r="AY365" s="304">
        <f t="shared" si="122"/>
        <v>0</v>
      </c>
      <c r="AZ365" s="304">
        <f t="shared" si="123"/>
        <v>0</v>
      </c>
      <c r="BA365" s="304">
        <f t="shared" si="124"/>
        <v>0</v>
      </c>
      <c r="BB365" s="304">
        <f t="shared" si="125"/>
        <v>0</v>
      </c>
      <c r="BC365" s="304">
        <f t="shared" si="126"/>
        <v>0</v>
      </c>
      <c r="BD365" s="304">
        <f t="shared" si="127"/>
        <v>0</v>
      </c>
      <c r="BE365" s="304">
        <f>IFERROR(IF(VLOOKUP($C365,Listen!$A$2:$F$45,6,0)="Ja",BB365-MAX(BC365:BD365),BB365-BC365),0)</f>
        <v>0</v>
      </c>
    </row>
    <row r="366" spans="1:57" x14ac:dyDescent="0.25">
      <c r="A366" s="320" t="str">
        <f>IF(AND(D366&lt;&gt;0,C366&lt;&gt;0,E366&lt;&gt;0),IF(B366&lt;&gt;0,CONCATENATE(B366,"-AGr",VLOOKUP(C366,Listen!$A$2:$D$45,4,FALSE),"-",D366,"-",E366,),CONCATENATE("AGr",VLOOKUP(C366,Listen!$A$2:$D$45,4,FALSE),"-",D366,"-",E366)),"keine vollständige ID")</f>
        <v>keine vollständige ID</v>
      </c>
      <c r="B366" s="301"/>
      <c r="C366" s="287"/>
      <c r="D366" s="34"/>
      <c r="E366" s="306"/>
      <c r="F366" s="116"/>
      <c r="G366" s="17"/>
      <c r="H366" s="17"/>
      <c r="I366" s="17"/>
      <c r="J366" s="17"/>
      <c r="K366" s="17"/>
      <c r="L366" s="17"/>
      <c r="M366" s="17"/>
      <c r="N366" s="17"/>
      <c r="O366" s="116"/>
      <c r="P366" s="117">
        <f>IF(D366&gt;A_Stammdaten!$B$12,0,SUM(G366,H366,J366,L366:M366)-SUM(I366,K366,N366:O366))</f>
        <v>0</v>
      </c>
      <c r="Q366" s="17"/>
      <c r="R366" s="17"/>
      <c r="S366" s="17"/>
      <c r="T366" s="17"/>
      <c r="U366" s="62">
        <f t="shared" si="107"/>
        <v>0</v>
      </c>
      <c r="V366" s="34"/>
      <c r="W366" s="34"/>
      <c r="X366" s="34"/>
      <c r="Y366" s="34"/>
      <c r="Z366" s="34"/>
      <c r="AA366" s="63" t="str">
        <f t="shared" si="108"/>
        <v>-</v>
      </c>
      <c r="AB366" s="63" t="str">
        <f t="shared" si="109"/>
        <v>-</v>
      </c>
      <c r="AC366" s="63">
        <f>IF(ISBLANK($C366),0,VLOOKUP($C366,Listen!$A$2:$C$45,2,FALSE))</f>
        <v>0</v>
      </c>
      <c r="AD366" s="63">
        <f>IF(ISBLANK($C366),0,VLOOKUP($C366,Listen!$A$2:$C$45,3,FALSE))</f>
        <v>0</v>
      </c>
      <c r="AE366" s="49">
        <f t="shared" si="110"/>
        <v>0</v>
      </c>
      <c r="AF366" s="49">
        <f t="shared" si="110"/>
        <v>0</v>
      </c>
      <c r="AG366" s="49">
        <f>IFERROR(IF(OR($V366&lt;&gt;"Ja",VLOOKUP($C366,Listen!$A$2:$F$45,5,0)="Nein",D366&lt;IF(C366="LNG Anbindungsanlagen gemäß separater Festlegung",2022,2023)),$AC366,$AA366),0)</f>
        <v>0</v>
      </c>
      <c r="AH366" s="49">
        <f>IFERROR(IF(OR($V366&lt;&gt;"Ja",VLOOKUP($C366,Listen!$A$2:$F$45,5,0)="Nein",D366&lt;IF(C366="LNG Anbindungsanlagen gemäß separater Festlegung",2022,2023)),$AC366,$AA366),0)</f>
        <v>0</v>
      </c>
      <c r="AI366" s="49">
        <f>IFERROR(IF(OR($W366&lt;&gt;"Ja",VLOOKUP($C366,Listen!$A$2:$F$45,6,0)="Nein"),$AC366,$AB366),0)</f>
        <v>0</v>
      </c>
      <c r="AJ366" s="49">
        <f>IFERROR(IF(OR($W366&lt;&gt;"Ja",VLOOKUP($C366,Listen!$A$2:$F$45,6,0)="Nein"),$AC366,$AB366),0)</f>
        <v>0</v>
      </c>
      <c r="AK366" s="49">
        <f>IFERROR(IF(OR($W366&lt;&gt;"Ja",VLOOKUP($C366,Listen!$A$2:$F$45,6,0)="Nein"),$AC366,$AB366),0)</f>
        <v>0</v>
      </c>
      <c r="AL366" s="51">
        <f t="shared" si="111"/>
        <v>0</v>
      </c>
      <c r="AM366" s="296">
        <f>IFERROR(IF(VLOOKUP($C366,Listen!$A$2:$F$45,6,0)="Ja",MAX(BC366:BD366),D_SAV!$BC366),0)</f>
        <v>0</v>
      </c>
      <c r="AN366" s="51">
        <f t="shared" si="112"/>
        <v>0</v>
      </c>
      <c r="AP366" s="304">
        <f t="shared" si="113"/>
        <v>0</v>
      </c>
      <c r="AQ366" s="304">
        <f t="shared" si="114"/>
        <v>0</v>
      </c>
      <c r="AR366" s="304">
        <f t="shared" si="115"/>
        <v>0</v>
      </c>
      <c r="AS366" s="304">
        <f t="shared" si="116"/>
        <v>0</v>
      </c>
      <c r="AT366" s="304">
        <f t="shared" si="117"/>
        <v>0</v>
      </c>
      <c r="AU366" s="304">
        <f t="shared" si="118"/>
        <v>0</v>
      </c>
      <c r="AV366" s="304">
        <f t="shared" si="119"/>
        <v>0</v>
      </c>
      <c r="AW366" s="304">
        <f t="shared" si="120"/>
        <v>0</v>
      </c>
      <c r="AX366" s="304">
        <f t="shared" si="121"/>
        <v>0</v>
      </c>
      <c r="AY366" s="304">
        <f t="shared" si="122"/>
        <v>0</v>
      </c>
      <c r="AZ366" s="304">
        <f t="shared" si="123"/>
        <v>0</v>
      </c>
      <c r="BA366" s="304">
        <f t="shared" si="124"/>
        <v>0</v>
      </c>
      <c r="BB366" s="304">
        <f t="shared" si="125"/>
        <v>0</v>
      </c>
      <c r="BC366" s="304">
        <f t="shared" si="126"/>
        <v>0</v>
      </c>
      <c r="BD366" s="304">
        <f t="shared" si="127"/>
        <v>0</v>
      </c>
      <c r="BE366" s="304">
        <f>IFERROR(IF(VLOOKUP($C366,Listen!$A$2:$F$45,6,0)="Ja",BB366-MAX(BC366:BD366),BB366-BC366),0)</f>
        <v>0</v>
      </c>
    </row>
    <row r="367" spans="1:57" x14ac:dyDescent="0.25">
      <c r="A367" s="320" t="str">
        <f>IF(AND(D367&lt;&gt;0,C367&lt;&gt;0,E367&lt;&gt;0),IF(B367&lt;&gt;0,CONCATENATE(B367,"-AGr",VLOOKUP(C367,Listen!$A$2:$D$45,4,FALSE),"-",D367,"-",E367,),CONCATENATE("AGr",VLOOKUP(C367,Listen!$A$2:$D$45,4,FALSE),"-",D367,"-",E367)),"keine vollständige ID")</f>
        <v>keine vollständige ID</v>
      </c>
      <c r="B367" s="301"/>
      <c r="C367" s="287"/>
      <c r="D367" s="34"/>
      <c r="E367" s="306"/>
      <c r="F367" s="116"/>
      <c r="G367" s="17"/>
      <c r="H367" s="17"/>
      <c r="I367" s="17"/>
      <c r="J367" s="17"/>
      <c r="K367" s="17"/>
      <c r="L367" s="17"/>
      <c r="M367" s="17"/>
      <c r="N367" s="17"/>
      <c r="O367" s="116"/>
      <c r="P367" s="117">
        <f>IF(D367&gt;A_Stammdaten!$B$12,0,SUM(G367,H367,J367,L367:M367)-SUM(I367,K367,N367:O367))</f>
        <v>0</v>
      </c>
      <c r="Q367" s="17"/>
      <c r="R367" s="17"/>
      <c r="S367" s="17"/>
      <c r="T367" s="17"/>
      <c r="U367" s="62">
        <f t="shared" si="107"/>
        <v>0</v>
      </c>
      <c r="V367" s="34"/>
      <c r="W367" s="34"/>
      <c r="X367" s="34"/>
      <c r="Y367" s="34"/>
      <c r="Z367" s="34"/>
      <c r="AA367" s="63" t="str">
        <f t="shared" si="108"/>
        <v>-</v>
      </c>
      <c r="AB367" s="63" t="str">
        <f t="shared" si="109"/>
        <v>-</v>
      </c>
      <c r="AC367" s="63">
        <f>IF(ISBLANK($C367),0,VLOOKUP($C367,Listen!$A$2:$C$45,2,FALSE))</f>
        <v>0</v>
      </c>
      <c r="AD367" s="63">
        <f>IF(ISBLANK($C367),0,VLOOKUP($C367,Listen!$A$2:$C$45,3,FALSE))</f>
        <v>0</v>
      </c>
      <c r="AE367" s="49">
        <f t="shared" si="110"/>
        <v>0</v>
      </c>
      <c r="AF367" s="49">
        <f t="shared" si="110"/>
        <v>0</v>
      </c>
      <c r="AG367" s="49">
        <f>IFERROR(IF(OR($V367&lt;&gt;"Ja",VLOOKUP($C367,Listen!$A$2:$F$45,5,0)="Nein",D367&lt;IF(C367="LNG Anbindungsanlagen gemäß separater Festlegung",2022,2023)),$AC367,$AA367),0)</f>
        <v>0</v>
      </c>
      <c r="AH367" s="49">
        <f>IFERROR(IF(OR($V367&lt;&gt;"Ja",VLOOKUP($C367,Listen!$A$2:$F$45,5,0)="Nein",D367&lt;IF(C367="LNG Anbindungsanlagen gemäß separater Festlegung",2022,2023)),$AC367,$AA367),0)</f>
        <v>0</v>
      </c>
      <c r="AI367" s="49">
        <f>IFERROR(IF(OR($W367&lt;&gt;"Ja",VLOOKUP($C367,Listen!$A$2:$F$45,6,0)="Nein"),$AC367,$AB367),0)</f>
        <v>0</v>
      </c>
      <c r="AJ367" s="49">
        <f>IFERROR(IF(OR($W367&lt;&gt;"Ja",VLOOKUP($C367,Listen!$A$2:$F$45,6,0)="Nein"),$AC367,$AB367),0)</f>
        <v>0</v>
      </c>
      <c r="AK367" s="49">
        <f>IFERROR(IF(OR($W367&lt;&gt;"Ja",VLOOKUP($C367,Listen!$A$2:$F$45,6,0)="Nein"),$AC367,$AB367),0)</f>
        <v>0</v>
      </c>
      <c r="AL367" s="51">
        <f t="shared" si="111"/>
        <v>0</v>
      </c>
      <c r="AM367" s="296">
        <f>IFERROR(IF(VLOOKUP($C367,Listen!$A$2:$F$45,6,0)="Ja",MAX(BC367:BD367),D_SAV!$BC367),0)</f>
        <v>0</v>
      </c>
      <c r="AN367" s="51">
        <f t="shared" si="112"/>
        <v>0</v>
      </c>
      <c r="AP367" s="304">
        <f t="shared" si="113"/>
        <v>0</v>
      </c>
      <c r="AQ367" s="304">
        <f t="shared" si="114"/>
        <v>0</v>
      </c>
      <c r="AR367" s="304">
        <f t="shared" si="115"/>
        <v>0</v>
      </c>
      <c r="AS367" s="304">
        <f t="shared" si="116"/>
        <v>0</v>
      </c>
      <c r="AT367" s="304">
        <f t="shared" si="117"/>
        <v>0</v>
      </c>
      <c r="AU367" s="304">
        <f t="shared" si="118"/>
        <v>0</v>
      </c>
      <c r="AV367" s="304">
        <f t="shared" si="119"/>
        <v>0</v>
      </c>
      <c r="AW367" s="304">
        <f t="shared" si="120"/>
        <v>0</v>
      </c>
      <c r="AX367" s="304">
        <f t="shared" si="121"/>
        <v>0</v>
      </c>
      <c r="AY367" s="304">
        <f t="shared" si="122"/>
        <v>0</v>
      </c>
      <c r="AZ367" s="304">
        <f t="shared" si="123"/>
        <v>0</v>
      </c>
      <c r="BA367" s="304">
        <f t="shared" si="124"/>
        <v>0</v>
      </c>
      <c r="BB367" s="304">
        <f t="shared" si="125"/>
        <v>0</v>
      </c>
      <c r="BC367" s="304">
        <f t="shared" si="126"/>
        <v>0</v>
      </c>
      <c r="BD367" s="304">
        <f t="shared" si="127"/>
        <v>0</v>
      </c>
      <c r="BE367" s="304">
        <f>IFERROR(IF(VLOOKUP($C367,Listen!$A$2:$F$45,6,0)="Ja",BB367-MAX(BC367:BD367),BB367-BC367),0)</f>
        <v>0</v>
      </c>
    </row>
    <row r="368" spans="1:57" x14ac:dyDescent="0.25">
      <c r="A368" s="320" t="str">
        <f>IF(AND(D368&lt;&gt;0,C368&lt;&gt;0,E368&lt;&gt;0),IF(B368&lt;&gt;0,CONCATENATE(B368,"-AGr",VLOOKUP(C368,Listen!$A$2:$D$45,4,FALSE),"-",D368,"-",E368,),CONCATENATE("AGr",VLOOKUP(C368,Listen!$A$2:$D$45,4,FALSE),"-",D368,"-",E368)),"keine vollständige ID")</f>
        <v>keine vollständige ID</v>
      </c>
      <c r="B368" s="301"/>
      <c r="C368" s="287"/>
      <c r="D368" s="34"/>
      <c r="E368" s="306"/>
      <c r="F368" s="116"/>
      <c r="G368" s="17"/>
      <c r="H368" s="17"/>
      <c r="I368" s="17"/>
      <c r="J368" s="17"/>
      <c r="K368" s="17"/>
      <c r="L368" s="17"/>
      <c r="M368" s="17"/>
      <c r="N368" s="17"/>
      <c r="O368" s="116"/>
      <c r="P368" s="117">
        <f>IF(D368&gt;A_Stammdaten!$B$12,0,SUM(G368,H368,J368,L368:M368)-SUM(I368,K368,N368:O368))</f>
        <v>0</v>
      </c>
      <c r="Q368" s="17"/>
      <c r="R368" s="17"/>
      <c r="S368" s="17"/>
      <c r="T368" s="17"/>
      <c r="U368" s="62">
        <f t="shared" si="107"/>
        <v>0</v>
      </c>
      <c r="V368" s="34"/>
      <c r="W368" s="34"/>
      <c r="X368" s="34"/>
      <c r="Y368" s="34"/>
      <c r="Z368" s="34"/>
      <c r="AA368" s="63" t="str">
        <f t="shared" si="108"/>
        <v>-</v>
      </c>
      <c r="AB368" s="63" t="str">
        <f t="shared" si="109"/>
        <v>-</v>
      </c>
      <c r="AC368" s="63">
        <f>IF(ISBLANK($C368),0,VLOOKUP($C368,Listen!$A$2:$C$45,2,FALSE))</f>
        <v>0</v>
      </c>
      <c r="AD368" s="63">
        <f>IF(ISBLANK($C368),0,VLOOKUP($C368,Listen!$A$2:$C$45,3,FALSE))</f>
        <v>0</v>
      </c>
      <c r="AE368" s="49">
        <f t="shared" si="110"/>
        <v>0</v>
      </c>
      <c r="AF368" s="49">
        <f t="shared" si="110"/>
        <v>0</v>
      </c>
      <c r="AG368" s="49">
        <f>IFERROR(IF(OR($V368&lt;&gt;"Ja",VLOOKUP($C368,Listen!$A$2:$F$45,5,0)="Nein",D368&lt;IF(C368="LNG Anbindungsanlagen gemäß separater Festlegung",2022,2023)),$AC368,$AA368),0)</f>
        <v>0</v>
      </c>
      <c r="AH368" s="49">
        <f>IFERROR(IF(OR($V368&lt;&gt;"Ja",VLOOKUP($C368,Listen!$A$2:$F$45,5,0)="Nein",D368&lt;IF(C368="LNG Anbindungsanlagen gemäß separater Festlegung",2022,2023)),$AC368,$AA368),0)</f>
        <v>0</v>
      </c>
      <c r="AI368" s="49">
        <f>IFERROR(IF(OR($W368&lt;&gt;"Ja",VLOOKUP($C368,Listen!$A$2:$F$45,6,0)="Nein"),$AC368,$AB368),0)</f>
        <v>0</v>
      </c>
      <c r="AJ368" s="49">
        <f>IFERROR(IF(OR($W368&lt;&gt;"Ja",VLOOKUP($C368,Listen!$A$2:$F$45,6,0)="Nein"),$AC368,$AB368),0)</f>
        <v>0</v>
      </c>
      <c r="AK368" s="49">
        <f>IFERROR(IF(OR($W368&lt;&gt;"Ja",VLOOKUP($C368,Listen!$A$2:$F$45,6,0)="Nein"),$AC368,$AB368),0)</f>
        <v>0</v>
      </c>
      <c r="AL368" s="51">
        <f t="shared" si="111"/>
        <v>0</v>
      </c>
      <c r="AM368" s="296">
        <f>IFERROR(IF(VLOOKUP($C368,Listen!$A$2:$F$45,6,0)="Ja",MAX(BC368:BD368),D_SAV!$BC368),0)</f>
        <v>0</v>
      </c>
      <c r="AN368" s="51">
        <f t="shared" si="112"/>
        <v>0</v>
      </c>
      <c r="AP368" s="304">
        <f t="shared" si="113"/>
        <v>0</v>
      </c>
      <c r="AQ368" s="304">
        <f t="shared" si="114"/>
        <v>0</v>
      </c>
      <c r="AR368" s="304">
        <f t="shared" si="115"/>
        <v>0</v>
      </c>
      <c r="AS368" s="304">
        <f t="shared" si="116"/>
        <v>0</v>
      </c>
      <c r="AT368" s="304">
        <f t="shared" si="117"/>
        <v>0</v>
      </c>
      <c r="AU368" s="304">
        <f t="shared" si="118"/>
        <v>0</v>
      </c>
      <c r="AV368" s="304">
        <f t="shared" si="119"/>
        <v>0</v>
      </c>
      <c r="AW368" s="304">
        <f t="shared" si="120"/>
        <v>0</v>
      </c>
      <c r="AX368" s="304">
        <f t="shared" si="121"/>
        <v>0</v>
      </c>
      <c r="AY368" s="304">
        <f t="shared" si="122"/>
        <v>0</v>
      </c>
      <c r="AZ368" s="304">
        <f t="shared" si="123"/>
        <v>0</v>
      </c>
      <c r="BA368" s="304">
        <f t="shared" si="124"/>
        <v>0</v>
      </c>
      <c r="BB368" s="304">
        <f t="shared" si="125"/>
        <v>0</v>
      </c>
      <c r="BC368" s="304">
        <f t="shared" si="126"/>
        <v>0</v>
      </c>
      <c r="BD368" s="304">
        <f t="shared" si="127"/>
        <v>0</v>
      </c>
      <c r="BE368" s="304">
        <f>IFERROR(IF(VLOOKUP($C368,Listen!$A$2:$F$45,6,0)="Ja",BB368-MAX(BC368:BD368),BB368-BC368),0)</f>
        <v>0</v>
      </c>
    </row>
    <row r="369" spans="1:57" x14ac:dyDescent="0.25">
      <c r="A369" s="320" t="str">
        <f>IF(AND(D369&lt;&gt;0,C369&lt;&gt;0,E369&lt;&gt;0),IF(B369&lt;&gt;0,CONCATENATE(B369,"-AGr",VLOOKUP(C369,Listen!$A$2:$D$45,4,FALSE),"-",D369,"-",E369,),CONCATENATE("AGr",VLOOKUP(C369,Listen!$A$2:$D$45,4,FALSE),"-",D369,"-",E369)),"keine vollständige ID")</f>
        <v>keine vollständige ID</v>
      </c>
      <c r="B369" s="301"/>
      <c r="C369" s="287"/>
      <c r="D369" s="34"/>
      <c r="E369" s="306"/>
      <c r="F369" s="116"/>
      <c r="G369" s="17"/>
      <c r="H369" s="17"/>
      <c r="I369" s="17"/>
      <c r="J369" s="17"/>
      <c r="K369" s="17"/>
      <c r="L369" s="17"/>
      <c r="M369" s="17"/>
      <c r="N369" s="17"/>
      <c r="O369" s="116"/>
      <c r="P369" s="117">
        <f>IF(D369&gt;A_Stammdaten!$B$12,0,SUM(G369,H369,J369,L369:M369)-SUM(I369,K369,N369:O369))</f>
        <v>0</v>
      </c>
      <c r="Q369" s="17"/>
      <c r="R369" s="17"/>
      <c r="S369" s="17"/>
      <c r="T369" s="17"/>
      <c r="U369" s="62">
        <f t="shared" si="107"/>
        <v>0</v>
      </c>
      <c r="V369" s="34"/>
      <c r="W369" s="34"/>
      <c r="X369" s="34"/>
      <c r="Y369" s="34"/>
      <c r="Z369" s="34"/>
      <c r="AA369" s="63" t="str">
        <f t="shared" si="108"/>
        <v>-</v>
      </c>
      <c r="AB369" s="63" t="str">
        <f t="shared" si="109"/>
        <v>-</v>
      </c>
      <c r="AC369" s="63">
        <f>IF(ISBLANK($C369),0,VLOOKUP($C369,Listen!$A$2:$C$45,2,FALSE))</f>
        <v>0</v>
      </c>
      <c r="AD369" s="63">
        <f>IF(ISBLANK($C369),0,VLOOKUP($C369,Listen!$A$2:$C$45,3,FALSE))</f>
        <v>0</v>
      </c>
      <c r="AE369" s="49">
        <f t="shared" si="110"/>
        <v>0</v>
      </c>
      <c r="AF369" s="49">
        <f t="shared" si="110"/>
        <v>0</v>
      </c>
      <c r="AG369" s="49">
        <f>IFERROR(IF(OR($V369&lt;&gt;"Ja",VLOOKUP($C369,Listen!$A$2:$F$45,5,0)="Nein",D369&lt;IF(C369="LNG Anbindungsanlagen gemäß separater Festlegung",2022,2023)),$AC369,$AA369),0)</f>
        <v>0</v>
      </c>
      <c r="AH369" s="49">
        <f>IFERROR(IF(OR($V369&lt;&gt;"Ja",VLOOKUP($C369,Listen!$A$2:$F$45,5,0)="Nein",D369&lt;IF(C369="LNG Anbindungsanlagen gemäß separater Festlegung",2022,2023)),$AC369,$AA369),0)</f>
        <v>0</v>
      </c>
      <c r="AI369" s="49">
        <f>IFERROR(IF(OR($W369&lt;&gt;"Ja",VLOOKUP($C369,Listen!$A$2:$F$45,6,0)="Nein"),$AC369,$AB369),0)</f>
        <v>0</v>
      </c>
      <c r="AJ369" s="49">
        <f>IFERROR(IF(OR($W369&lt;&gt;"Ja",VLOOKUP($C369,Listen!$A$2:$F$45,6,0)="Nein"),$AC369,$AB369),0)</f>
        <v>0</v>
      </c>
      <c r="AK369" s="49">
        <f>IFERROR(IF(OR($W369&lt;&gt;"Ja",VLOOKUP($C369,Listen!$A$2:$F$45,6,0)="Nein"),$AC369,$AB369),0)</f>
        <v>0</v>
      </c>
      <c r="AL369" s="51">
        <f t="shared" si="111"/>
        <v>0</v>
      </c>
      <c r="AM369" s="296">
        <f>IFERROR(IF(VLOOKUP($C369,Listen!$A$2:$F$45,6,0)="Ja",MAX(BC369:BD369),D_SAV!$BC369),0)</f>
        <v>0</v>
      </c>
      <c r="AN369" s="51">
        <f t="shared" si="112"/>
        <v>0</v>
      </c>
      <c r="AP369" s="304">
        <f t="shared" si="113"/>
        <v>0</v>
      </c>
      <c r="AQ369" s="304">
        <f t="shared" si="114"/>
        <v>0</v>
      </c>
      <c r="AR369" s="304">
        <f t="shared" si="115"/>
        <v>0</v>
      </c>
      <c r="AS369" s="304">
        <f t="shared" si="116"/>
        <v>0</v>
      </c>
      <c r="AT369" s="304">
        <f t="shared" si="117"/>
        <v>0</v>
      </c>
      <c r="AU369" s="304">
        <f t="shared" si="118"/>
        <v>0</v>
      </c>
      <c r="AV369" s="304">
        <f t="shared" si="119"/>
        <v>0</v>
      </c>
      <c r="AW369" s="304">
        <f t="shared" si="120"/>
        <v>0</v>
      </c>
      <c r="AX369" s="304">
        <f t="shared" si="121"/>
        <v>0</v>
      </c>
      <c r="AY369" s="304">
        <f t="shared" si="122"/>
        <v>0</v>
      </c>
      <c r="AZ369" s="304">
        <f t="shared" si="123"/>
        <v>0</v>
      </c>
      <c r="BA369" s="304">
        <f t="shared" si="124"/>
        <v>0</v>
      </c>
      <c r="BB369" s="304">
        <f t="shared" si="125"/>
        <v>0</v>
      </c>
      <c r="BC369" s="304">
        <f t="shared" si="126"/>
        <v>0</v>
      </c>
      <c r="BD369" s="304">
        <f t="shared" si="127"/>
        <v>0</v>
      </c>
      <c r="BE369" s="304">
        <f>IFERROR(IF(VLOOKUP($C369,Listen!$A$2:$F$45,6,0)="Ja",BB369-MAX(BC369:BD369),BB369-BC369),0)</f>
        <v>0</v>
      </c>
    </row>
    <row r="370" spans="1:57" x14ac:dyDescent="0.25">
      <c r="A370" s="320" t="str">
        <f>IF(AND(D370&lt;&gt;0,C370&lt;&gt;0,E370&lt;&gt;0),IF(B370&lt;&gt;0,CONCATENATE(B370,"-AGr",VLOOKUP(C370,Listen!$A$2:$D$45,4,FALSE),"-",D370,"-",E370,),CONCATENATE("AGr",VLOOKUP(C370,Listen!$A$2:$D$45,4,FALSE),"-",D370,"-",E370)),"keine vollständige ID")</f>
        <v>keine vollständige ID</v>
      </c>
      <c r="B370" s="301"/>
      <c r="C370" s="287"/>
      <c r="D370" s="34"/>
      <c r="E370" s="306"/>
      <c r="F370" s="116"/>
      <c r="G370" s="17"/>
      <c r="H370" s="17"/>
      <c r="I370" s="17"/>
      <c r="J370" s="17"/>
      <c r="K370" s="17"/>
      <c r="L370" s="17"/>
      <c r="M370" s="17"/>
      <c r="N370" s="17"/>
      <c r="O370" s="116"/>
      <c r="P370" s="117">
        <f>IF(D370&gt;A_Stammdaten!$B$12,0,SUM(G370,H370,J370,L370:M370)-SUM(I370,K370,N370:O370))</f>
        <v>0</v>
      </c>
      <c r="Q370" s="17"/>
      <c r="R370" s="17"/>
      <c r="S370" s="17"/>
      <c r="T370" s="17"/>
      <c r="U370" s="62">
        <f t="shared" si="107"/>
        <v>0</v>
      </c>
      <c r="V370" s="34"/>
      <c r="W370" s="34"/>
      <c r="X370" s="34"/>
      <c r="Y370" s="34"/>
      <c r="Z370" s="34"/>
      <c r="AA370" s="63" t="str">
        <f t="shared" si="108"/>
        <v>-</v>
      </c>
      <c r="AB370" s="63" t="str">
        <f t="shared" si="109"/>
        <v>-</v>
      </c>
      <c r="AC370" s="63">
        <f>IF(ISBLANK($C370),0,VLOOKUP($C370,Listen!$A$2:$C$45,2,FALSE))</f>
        <v>0</v>
      </c>
      <c r="AD370" s="63">
        <f>IF(ISBLANK($C370),0,VLOOKUP($C370,Listen!$A$2:$C$45,3,FALSE))</f>
        <v>0</v>
      </c>
      <c r="AE370" s="49">
        <f t="shared" si="110"/>
        <v>0</v>
      </c>
      <c r="AF370" s="49">
        <f t="shared" si="110"/>
        <v>0</v>
      </c>
      <c r="AG370" s="49">
        <f>IFERROR(IF(OR($V370&lt;&gt;"Ja",VLOOKUP($C370,Listen!$A$2:$F$45,5,0)="Nein",D370&lt;IF(C370="LNG Anbindungsanlagen gemäß separater Festlegung",2022,2023)),$AC370,$AA370),0)</f>
        <v>0</v>
      </c>
      <c r="AH370" s="49">
        <f>IFERROR(IF(OR($V370&lt;&gt;"Ja",VLOOKUP($C370,Listen!$A$2:$F$45,5,0)="Nein",D370&lt;IF(C370="LNG Anbindungsanlagen gemäß separater Festlegung",2022,2023)),$AC370,$AA370),0)</f>
        <v>0</v>
      </c>
      <c r="AI370" s="49">
        <f>IFERROR(IF(OR($W370&lt;&gt;"Ja",VLOOKUP($C370,Listen!$A$2:$F$45,6,0)="Nein"),$AC370,$AB370),0)</f>
        <v>0</v>
      </c>
      <c r="AJ370" s="49">
        <f>IFERROR(IF(OR($W370&lt;&gt;"Ja",VLOOKUP($C370,Listen!$A$2:$F$45,6,0)="Nein"),$AC370,$AB370),0)</f>
        <v>0</v>
      </c>
      <c r="AK370" s="49">
        <f>IFERROR(IF(OR($W370&lt;&gt;"Ja",VLOOKUP($C370,Listen!$A$2:$F$45,6,0)="Nein"),$AC370,$AB370),0)</f>
        <v>0</v>
      </c>
      <c r="AL370" s="51">
        <f t="shared" si="111"/>
        <v>0</v>
      </c>
      <c r="AM370" s="296">
        <f>IFERROR(IF(VLOOKUP($C370,Listen!$A$2:$F$45,6,0)="Ja",MAX(BC370:BD370),D_SAV!$BC370),0)</f>
        <v>0</v>
      </c>
      <c r="AN370" s="51">
        <f t="shared" si="112"/>
        <v>0</v>
      </c>
      <c r="AP370" s="304">
        <f t="shared" si="113"/>
        <v>0</v>
      </c>
      <c r="AQ370" s="304">
        <f t="shared" si="114"/>
        <v>0</v>
      </c>
      <c r="AR370" s="304">
        <f t="shared" si="115"/>
        <v>0</v>
      </c>
      <c r="AS370" s="304">
        <f t="shared" si="116"/>
        <v>0</v>
      </c>
      <c r="AT370" s="304">
        <f t="shared" si="117"/>
        <v>0</v>
      </c>
      <c r="AU370" s="304">
        <f t="shared" si="118"/>
        <v>0</v>
      </c>
      <c r="AV370" s="304">
        <f t="shared" si="119"/>
        <v>0</v>
      </c>
      <c r="AW370" s="304">
        <f t="shared" si="120"/>
        <v>0</v>
      </c>
      <c r="AX370" s="304">
        <f t="shared" si="121"/>
        <v>0</v>
      </c>
      <c r="AY370" s="304">
        <f t="shared" si="122"/>
        <v>0</v>
      </c>
      <c r="AZ370" s="304">
        <f t="shared" si="123"/>
        <v>0</v>
      </c>
      <c r="BA370" s="304">
        <f t="shared" si="124"/>
        <v>0</v>
      </c>
      <c r="BB370" s="304">
        <f t="shared" si="125"/>
        <v>0</v>
      </c>
      <c r="BC370" s="304">
        <f t="shared" si="126"/>
        <v>0</v>
      </c>
      <c r="BD370" s="304">
        <f t="shared" si="127"/>
        <v>0</v>
      </c>
      <c r="BE370" s="304">
        <f>IFERROR(IF(VLOOKUP($C370,Listen!$A$2:$F$45,6,0)="Ja",BB370-MAX(BC370:BD370),BB370-BC370),0)</f>
        <v>0</v>
      </c>
    </row>
    <row r="371" spans="1:57" x14ac:dyDescent="0.25">
      <c r="A371" s="320" t="str">
        <f>IF(AND(D371&lt;&gt;0,C371&lt;&gt;0,E371&lt;&gt;0),IF(B371&lt;&gt;0,CONCATENATE(B371,"-AGr",VLOOKUP(C371,Listen!$A$2:$D$45,4,FALSE),"-",D371,"-",E371,),CONCATENATE("AGr",VLOOKUP(C371,Listen!$A$2:$D$45,4,FALSE),"-",D371,"-",E371)),"keine vollständige ID")</f>
        <v>keine vollständige ID</v>
      </c>
      <c r="B371" s="301"/>
      <c r="C371" s="287"/>
      <c r="D371" s="34"/>
      <c r="E371" s="306"/>
      <c r="F371" s="116"/>
      <c r="G371" s="17"/>
      <c r="H371" s="17"/>
      <c r="I371" s="17"/>
      <c r="J371" s="17"/>
      <c r="K371" s="17"/>
      <c r="L371" s="17"/>
      <c r="M371" s="17"/>
      <c r="N371" s="17"/>
      <c r="O371" s="116"/>
      <c r="P371" s="117">
        <f>IF(D371&gt;A_Stammdaten!$B$12,0,SUM(G371,H371,J371,L371:M371)-SUM(I371,K371,N371:O371))</f>
        <v>0</v>
      </c>
      <c r="Q371" s="17"/>
      <c r="R371" s="17"/>
      <c r="S371" s="17"/>
      <c r="T371" s="17"/>
      <c r="U371" s="62">
        <f t="shared" si="107"/>
        <v>0</v>
      </c>
      <c r="V371" s="34"/>
      <c r="W371" s="34"/>
      <c r="X371" s="34"/>
      <c r="Y371" s="34"/>
      <c r="Z371" s="34"/>
      <c r="AA371" s="63" t="str">
        <f t="shared" si="108"/>
        <v>-</v>
      </c>
      <c r="AB371" s="63" t="str">
        <f t="shared" si="109"/>
        <v>-</v>
      </c>
      <c r="AC371" s="63">
        <f>IF(ISBLANK($C371),0,VLOOKUP($C371,Listen!$A$2:$C$45,2,FALSE))</f>
        <v>0</v>
      </c>
      <c r="AD371" s="63">
        <f>IF(ISBLANK($C371),0,VLOOKUP($C371,Listen!$A$2:$C$45,3,FALSE))</f>
        <v>0</v>
      </c>
      <c r="AE371" s="49">
        <f t="shared" si="110"/>
        <v>0</v>
      </c>
      <c r="AF371" s="49">
        <f t="shared" si="110"/>
        <v>0</v>
      </c>
      <c r="AG371" s="49">
        <f>IFERROR(IF(OR($V371&lt;&gt;"Ja",VLOOKUP($C371,Listen!$A$2:$F$45,5,0)="Nein",D371&lt;IF(C371="LNG Anbindungsanlagen gemäß separater Festlegung",2022,2023)),$AC371,$AA371),0)</f>
        <v>0</v>
      </c>
      <c r="AH371" s="49">
        <f>IFERROR(IF(OR($V371&lt;&gt;"Ja",VLOOKUP($C371,Listen!$A$2:$F$45,5,0)="Nein",D371&lt;IF(C371="LNG Anbindungsanlagen gemäß separater Festlegung",2022,2023)),$AC371,$AA371),0)</f>
        <v>0</v>
      </c>
      <c r="AI371" s="49">
        <f>IFERROR(IF(OR($W371&lt;&gt;"Ja",VLOOKUP($C371,Listen!$A$2:$F$45,6,0)="Nein"),$AC371,$AB371),0)</f>
        <v>0</v>
      </c>
      <c r="AJ371" s="49">
        <f>IFERROR(IF(OR($W371&lt;&gt;"Ja",VLOOKUP($C371,Listen!$A$2:$F$45,6,0)="Nein"),$AC371,$AB371),0)</f>
        <v>0</v>
      </c>
      <c r="AK371" s="49">
        <f>IFERROR(IF(OR($W371&lt;&gt;"Ja",VLOOKUP($C371,Listen!$A$2:$F$45,6,0)="Nein"),$AC371,$AB371),0)</f>
        <v>0</v>
      </c>
      <c r="AL371" s="51">
        <f t="shared" si="111"/>
        <v>0</v>
      </c>
      <c r="AM371" s="296">
        <f>IFERROR(IF(VLOOKUP($C371,Listen!$A$2:$F$45,6,0)="Ja",MAX(BC371:BD371),D_SAV!$BC371),0)</f>
        <v>0</v>
      </c>
      <c r="AN371" s="51">
        <f t="shared" si="112"/>
        <v>0</v>
      </c>
      <c r="AP371" s="304">
        <f t="shared" si="113"/>
        <v>0</v>
      </c>
      <c r="AQ371" s="304">
        <f t="shared" si="114"/>
        <v>0</v>
      </c>
      <c r="AR371" s="304">
        <f t="shared" si="115"/>
        <v>0</v>
      </c>
      <c r="AS371" s="304">
        <f t="shared" si="116"/>
        <v>0</v>
      </c>
      <c r="AT371" s="304">
        <f t="shared" si="117"/>
        <v>0</v>
      </c>
      <c r="AU371" s="304">
        <f t="shared" si="118"/>
        <v>0</v>
      </c>
      <c r="AV371" s="304">
        <f t="shared" si="119"/>
        <v>0</v>
      </c>
      <c r="AW371" s="304">
        <f t="shared" si="120"/>
        <v>0</v>
      </c>
      <c r="AX371" s="304">
        <f t="shared" si="121"/>
        <v>0</v>
      </c>
      <c r="AY371" s="304">
        <f t="shared" si="122"/>
        <v>0</v>
      </c>
      <c r="AZ371" s="304">
        <f t="shared" si="123"/>
        <v>0</v>
      </c>
      <c r="BA371" s="304">
        <f t="shared" si="124"/>
        <v>0</v>
      </c>
      <c r="BB371" s="304">
        <f t="shared" si="125"/>
        <v>0</v>
      </c>
      <c r="BC371" s="304">
        <f t="shared" si="126"/>
        <v>0</v>
      </c>
      <c r="BD371" s="304">
        <f t="shared" si="127"/>
        <v>0</v>
      </c>
      <c r="BE371" s="304">
        <f>IFERROR(IF(VLOOKUP($C371,Listen!$A$2:$F$45,6,0)="Ja",BB371-MAX(BC371:BD371),BB371-BC371),0)</f>
        <v>0</v>
      </c>
    </row>
    <row r="372" spans="1:57" x14ac:dyDescent="0.25">
      <c r="A372" s="320" t="str">
        <f>IF(AND(D372&lt;&gt;0,C372&lt;&gt;0,E372&lt;&gt;0),IF(B372&lt;&gt;0,CONCATENATE(B372,"-AGr",VLOOKUP(C372,Listen!$A$2:$D$45,4,FALSE),"-",D372,"-",E372,),CONCATENATE("AGr",VLOOKUP(C372,Listen!$A$2:$D$45,4,FALSE),"-",D372,"-",E372)),"keine vollständige ID")</f>
        <v>keine vollständige ID</v>
      </c>
      <c r="B372" s="301"/>
      <c r="C372" s="287"/>
      <c r="D372" s="34"/>
      <c r="E372" s="306"/>
      <c r="F372" s="116"/>
      <c r="G372" s="17"/>
      <c r="H372" s="17"/>
      <c r="I372" s="17"/>
      <c r="J372" s="17"/>
      <c r="K372" s="17"/>
      <c r="L372" s="17"/>
      <c r="M372" s="17"/>
      <c r="N372" s="17"/>
      <c r="O372" s="116"/>
      <c r="P372" s="117">
        <f>IF(D372&gt;A_Stammdaten!$B$12,0,SUM(G372,H372,J372,L372:M372)-SUM(I372,K372,N372:O372))</f>
        <v>0</v>
      </c>
      <c r="Q372" s="17"/>
      <c r="R372" s="17"/>
      <c r="S372" s="17"/>
      <c r="T372" s="17"/>
      <c r="U372" s="62">
        <f t="shared" si="107"/>
        <v>0</v>
      </c>
      <c r="V372" s="34"/>
      <c r="W372" s="34"/>
      <c r="X372" s="34"/>
      <c r="Y372" s="34"/>
      <c r="Z372" s="34"/>
      <c r="AA372" s="63" t="str">
        <f t="shared" si="108"/>
        <v>-</v>
      </c>
      <c r="AB372" s="63" t="str">
        <f t="shared" si="109"/>
        <v>-</v>
      </c>
      <c r="AC372" s="63">
        <f>IF(ISBLANK($C372),0,VLOOKUP($C372,Listen!$A$2:$C$45,2,FALSE))</f>
        <v>0</v>
      </c>
      <c r="AD372" s="63">
        <f>IF(ISBLANK($C372),0,VLOOKUP($C372,Listen!$A$2:$C$45,3,FALSE))</f>
        <v>0</v>
      </c>
      <c r="AE372" s="49">
        <f t="shared" si="110"/>
        <v>0</v>
      </c>
      <c r="AF372" s="49">
        <f t="shared" si="110"/>
        <v>0</v>
      </c>
      <c r="AG372" s="49">
        <f>IFERROR(IF(OR($V372&lt;&gt;"Ja",VLOOKUP($C372,Listen!$A$2:$F$45,5,0)="Nein",D372&lt;IF(C372="LNG Anbindungsanlagen gemäß separater Festlegung",2022,2023)),$AC372,$AA372),0)</f>
        <v>0</v>
      </c>
      <c r="AH372" s="49">
        <f>IFERROR(IF(OR($V372&lt;&gt;"Ja",VLOOKUP($C372,Listen!$A$2:$F$45,5,0)="Nein",D372&lt;IF(C372="LNG Anbindungsanlagen gemäß separater Festlegung",2022,2023)),$AC372,$AA372),0)</f>
        <v>0</v>
      </c>
      <c r="AI372" s="49">
        <f>IFERROR(IF(OR($W372&lt;&gt;"Ja",VLOOKUP($C372,Listen!$A$2:$F$45,6,0)="Nein"),$AC372,$AB372),0)</f>
        <v>0</v>
      </c>
      <c r="AJ372" s="49">
        <f>IFERROR(IF(OR($W372&lt;&gt;"Ja",VLOOKUP($C372,Listen!$A$2:$F$45,6,0)="Nein"),$AC372,$AB372),0)</f>
        <v>0</v>
      </c>
      <c r="AK372" s="49">
        <f>IFERROR(IF(OR($W372&lt;&gt;"Ja",VLOOKUP($C372,Listen!$A$2:$F$45,6,0)="Nein"),$AC372,$AB372),0)</f>
        <v>0</v>
      </c>
      <c r="AL372" s="51">
        <f t="shared" si="111"/>
        <v>0</v>
      </c>
      <c r="AM372" s="296">
        <f>IFERROR(IF(VLOOKUP($C372,Listen!$A$2:$F$45,6,0)="Ja",MAX(BC372:BD372),D_SAV!$BC372),0)</f>
        <v>0</v>
      </c>
      <c r="AN372" s="51">
        <f t="shared" si="112"/>
        <v>0</v>
      </c>
      <c r="AP372" s="304">
        <f t="shared" si="113"/>
        <v>0</v>
      </c>
      <c r="AQ372" s="304">
        <f t="shared" si="114"/>
        <v>0</v>
      </c>
      <c r="AR372" s="304">
        <f t="shared" si="115"/>
        <v>0</v>
      </c>
      <c r="AS372" s="304">
        <f t="shared" si="116"/>
        <v>0</v>
      </c>
      <c r="AT372" s="304">
        <f t="shared" si="117"/>
        <v>0</v>
      </c>
      <c r="AU372" s="304">
        <f t="shared" si="118"/>
        <v>0</v>
      </c>
      <c r="AV372" s="304">
        <f t="shared" si="119"/>
        <v>0</v>
      </c>
      <c r="AW372" s="304">
        <f t="shared" si="120"/>
        <v>0</v>
      </c>
      <c r="AX372" s="304">
        <f t="shared" si="121"/>
        <v>0</v>
      </c>
      <c r="AY372" s="304">
        <f t="shared" si="122"/>
        <v>0</v>
      </c>
      <c r="AZ372" s="304">
        <f t="shared" si="123"/>
        <v>0</v>
      </c>
      <c r="BA372" s="304">
        <f t="shared" si="124"/>
        <v>0</v>
      </c>
      <c r="BB372" s="304">
        <f t="shared" si="125"/>
        <v>0</v>
      </c>
      <c r="BC372" s="304">
        <f t="shared" si="126"/>
        <v>0</v>
      </c>
      <c r="BD372" s="304">
        <f t="shared" si="127"/>
        <v>0</v>
      </c>
      <c r="BE372" s="304">
        <f>IFERROR(IF(VLOOKUP($C372,Listen!$A$2:$F$45,6,0)="Ja",BB372-MAX(BC372:BD372),BB372-BC372),0)</f>
        <v>0</v>
      </c>
    </row>
    <row r="373" spans="1:57" x14ac:dyDescent="0.25">
      <c r="A373" s="320" t="str">
        <f>IF(AND(D373&lt;&gt;0,C373&lt;&gt;0,E373&lt;&gt;0),IF(B373&lt;&gt;0,CONCATENATE(B373,"-AGr",VLOOKUP(C373,Listen!$A$2:$D$45,4,FALSE),"-",D373,"-",E373,),CONCATENATE("AGr",VLOOKUP(C373,Listen!$A$2:$D$45,4,FALSE),"-",D373,"-",E373)),"keine vollständige ID")</f>
        <v>keine vollständige ID</v>
      </c>
      <c r="B373" s="301"/>
      <c r="C373" s="287"/>
      <c r="D373" s="34"/>
      <c r="E373" s="306"/>
      <c r="F373" s="116"/>
      <c r="G373" s="17"/>
      <c r="H373" s="17"/>
      <c r="I373" s="17"/>
      <c r="J373" s="17"/>
      <c r="K373" s="17"/>
      <c r="L373" s="17"/>
      <c r="M373" s="17"/>
      <c r="N373" s="17"/>
      <c r="O373" s="116"/>
      <c r="P373" s="117">
        <f>IF(D373&gt;A_Stammdaten!$B$12,0,SUM(G373,H373,J373,L373:M373)-SUM(I373,K373,N373:O373))</f>
        <v>0</v>
      </c>
      <c r="Q373" s="17"/>
      <c r="R373" s="17"/>
      <c r="S373" s="17"/>
      <c r="T373" s="17"/>
      <c r="U373" s="62">
        <f t="shared" si="107"/>
        <v>0</v>
      </c>
      <c r="V373" s="34"/>
      <c r="W373" s="34"/>
      <c r="X373" s="34"/>
      <c r="Y373" s="34"/>
      <c r="Z373" s="34"/>
      <c r="AA373" s="63" t="str">
        <f t="shared" si="108"/>
        <v>-</v>
      </c>
      <c r="AB373" s="63" t="str">
        <f t="shared" si="109"/>
        <v>-</v>
      </c>
      <c r="AC373" s="63">
        <f>IF(ISBLANK($C373),0,VLOOKUP($C373,Listen!$A$2:$C$45,2,FALSE))</f>
        <v>0</v>
      </c>
      <c r="AD373" s="63">
        <f>IF(ISBLANK($C373),0,VLOOKUP($C373,Listen!$A$2:$C$45,3,FALSE))</f>
        <v>0</v>
      </c>
      <c r="AE373" s="49">
        <f t="shared" si="110"/>
        <v>0</v>
      </c>
      <c r="AF373" s="49">
        <f t="shared" si="110"/>
        <v>0</v>
      </c>
      <c r="AG373" s="49">
        <f>IFERROR(IF(OR($V373&lt;&gt;"Ja",VLOOKUP($C373,Listen!$A$2:$F$45,5,0)="Nein",D373&lt;IF(C373="LNG Anbindungsanlagen gemäß separater Festlegung",2022,2023)),$AC373,$AA373),0)</f>
        <v>0</v>
      </c>
      <c r="AH373" s="49">
        <f>IFERROR(IF(OR($V373&lt;&gt;"Ja",VLOOKUP($C373,Listen!$A$2:$F$45,5,0)="Nein",D373&lt;IF(C373="LNG Anbindungsanlagen gemäß separater Festlegung",2022,2023)),$AC373,$AA373),0)</f>
        <v>0</v>
      </c>
      <c r="AI373" s="49">
        <f>IFERROR(IF(OR($W373&lt;&gt;"Ja",VLOOKUP($C373,Listen!$A$2:$F$45,6,0)="Nein"),$AC373,$AB373),0)</f>
        <v>0</v>
      </c>
      <c r="AJ373" s="49">
        <f>IFERROR(IF(OR($W373&lt;&gt;"Ja",VLOOKUP($C373,Listen!$A$2:$F$45,6,0)="Nein"),$AC373,$AB373),0)</f>
        <v>0</v>
      </c>
      <c r="AK373" s="49">
        <f>IFERROR(IF(OR($W373&lt;&gt;"Ja",VLOOKUP($C373,Listen!$A$2:$F$45,6,0)="Nein"),$AC373,$AB373),0)</f>
        <v>0</v>
      </c>
      <c r="AL373" s="51">
        <f t="shared" si="111"/>
        <v>0</v>
      </c>
      <c r="AM373" s="296">
        <f>IFERROR(IF(VLOOKUP($C373,Listen!$A$2:$F$45,6,0)="Ja",MAX(BC373:BD373),D_SAV!$BC373),0)</f>
        <v>0</v>
      </c>
      <c r="AN373" s="51">
        <f t="shared" si="112"/>
        <v>0</v>
      </c>
      <c r="AP373" s="304">
        <f t="shared" si="113"/>
        <v>0</v>
      </c>
      <c r="AQ373" s="304">
        <f t="shared" si="114"/>
        <v>0</v>
      </c>
      <c r="AR373" s="304">
        <f t="shared" si="115"/>
        <v>0</v>
      </c>
      <c r="AS373" s="304">
        <f t="shared" si="116"/>
        <v>0</v>
      </c>
      <c r="AT373" s="304">
        <f t="shared" si="117"/>
        <v>0</v>
      </c>
      <c r="AU373" s="304">
        <f t="shared" si="118"/>
        <v>0</v>
      </c>
      <c r="AV373" s="304">
        <f t="shared" si="119"/>
        <v>0</v>
      </c>
      <c r="AW373" s="304">
        <f t="shared" si="120"/>
        <v>0</v>
      </c>
      <c r="AX373" s="304">
        <f t="shared" si="121"/>
        <v>0</v>
      </c>
      <c r="AY373" s="304">
        <f t="shared" si="122"/>
        <v>0</v>
      </c>
      <c r="AZ373" s="304">
        <f t="shared" si="123"/>
        <v>0</v>
      </c>
      <c r="BA373" s="304">
        <f t="shared" si="124"/>
        <v>0</v>
      </c>
      <c r="BB373" s="304">
        <f t="shared" si="125"/>
        <v>0</v>
      </c>
      <c r="BC373" s="304">
        <f t="shared" si="126"/>
        <v>0</v>
      </c>
      <c r="BD373" s="304">
        <f t="shared" si="127"/>
        <v>0</v>
      </c>
      <c r="BE373" s="304">
        <f>IFERROR(IF(VLOOKUP($C373,Listen!$A$2:$F$45,6,0)="Ja",BB373-MAX(BC373:BD373),BB373-BC373),0)</f>
        <v>0</v>
      </c>
    </row>
    <row r="374" spans="1:57" x14ac:dyDescent="0.25">
      <c r="A374" s="320" t="str">
        <f>IF(AND(D374&lt;&gt;0,C374&lt;&gt;0,E374&lt;&gt;0),IF(B374&lt;&gt;0,CONCATENATE(B374,"-AGr",VLOOKUP(C374,Listen!$A$2:$D$45,4,FALSE),"-",D374,"-",E374,),CONCATENATE("AGr",VLOOKUP(C374,Listen!$A$2:$D$45,4,FALSE),"-",D374,"-",E374)),"keine vollständige ID")</f>
        <v>keine vollständige ID</v>
      </c>
      <c r="B374" s="301"/>
      <c r="C374" s="287"/>
      <c r="D374" s="34"/>
      <c r="E374" s="306"/>
      <c r="F374" s="116"/>
      <c r="G374" s="17"/>
      <c r="H374" s="17"/>
      <c r="I374" s="17"/>
      <c r="J374" s="17"/>
      <c r="K374" s="17"/>
      <c r="L374" s="17"/>
      <c r="M374" s="17"/>
      <c r="N374" s="17"/>
      <c r="O374" s="116"/>
      <c r="P374" s="117">
        <f>IF(D374&gt;A_Stammdaten!$B$12,0,SUM(G374,H374,J374,L374:M374)-SUM(I374,K374,N374:O374))</f>
        <v>0</v>
      </c>
      <c r="Q374" s="17"/>
      <c r="R374" s="17"/>
      <c r="S374" s="17"/>
      <c r="T374" s="17"/>
      <c r="U374" s="62">
        <f t="shared" si="107"/>
        <v>0</v>
      </c>
      <c r="V374" s="34"/>
      <c r="W374" s="34"/>
      <c r="X374" s="34"/>
      <c r="Y374" s="34"/>
      <c r="Z374" s="34"/>
      <c r="AA374" s="63" t="str">
        <f t="shared" si="108"/>
        <v>-</v>
      </c>
      <c r="AB374" s="63" t="str">
        <f t="shared" si="109"/>
        <v>-</v>
      </c>
      <c r="AC374" s="63">
        <f>IF(ISBLANK($C374),0,VLOOKUP($C374,Listen!$A$2:$C$45,2,FALSE))</f>
        <v>0</v>
      </c>
      <c r="AD374" s="63">
        <f>IF(ISBLANK($C374),0,VLOOKUP($C374,Listen!$A$2:$C$45,3,FALSE))</f>
        <v>0</v>
      </c>
      <c r="AE374" s="49">
        <f t="shared" si="110"/>
        <v>0</v>
      </c>
      <c r="AF374" s="49">
        <f t="shared" si="110"/>
        <v>0</v>
      </c>
      <c r="AG374" s="49">
        <f>IFERROR(IF(OR($V374&lt;&gt;"Ja",VLOOKUP($C374,Listen!$A$2:$F$45,5,0)="Nein",D374&lt;IF(C374="LNG Anbindungsanlagen gemäß separater Festlegung",2022,2023)),$AC374,$AA374),0)</f>
        <v>0</v>
      </c>
      <c r="AH374" s="49">
        <f>IFERROR(IF(OR($V374&lt;&gt;"Ja",VLOOKUP($C374,Listen!$A$2:$F$45,5,0)="Nein",D374&lt;IF(C374="LNG Anbindungsanlagen gemäß separater Festlegung",2022,2023)),$AC374,$AA374),0)</f>
        <v>0</v>
      </c>
      <c r="AI374" s="49">
        <f>IFERROR(IF(OR($W374&lt;&gt;"Ja",VLOOKUP($C374,Listen!$A$2:$F$45,6,0)="Nein"),$AC374,$AB374),0)</f>
        <v>0</v>
      </c>
      <c r="AJ374" s="49">
        <f>IFERROR(IF(OR($W374&lt;&gt;"Ja",VLOOKUP($C374,Listen!$A$2:$F$45,6,0)="Nein"),$AC374,$AB374),0)</f>
        <v>0</v>
      </c>
      <c r="AK374" s="49">
        <f>IFERROR(IF(OR($W374&lt;&gt;"Ja",VLOOKUP($C374,Listen!$A$2:$F$45,6,0)="Nein"),$AC374,$AB374),0)</f>
        <v>0</v>
      </c>
      <c r="AL374" s="51">
        <f t="shared" si="111"/>
        <v>0</v>
      </c>
      <c r="AM374" s="296">
        <f>IFERROR(IF(VLOOKUP($C374,Listen!$A$2:$F$45,6,0)="Ja",MAX(BC374:BD374),D_SAV!$BC374),0)</f>
        <v>0</v>
      </c>
      <c r="AN374" s="51">
        <f t="shared" si="112"/>
        <v>0</v>
      </c>
      <c r="AP374" s="304">
        <f t="shared" si="113"/>
        <v>0</v>
      </c>
      <c r="AQ374" s="304">
        <f t="shared" si="114"/>
        <v>0</v>
      </c>
      <c r="AR374" s="304">
        <f t="shared" si="115"/>
        <v>0</v>
      </c>
      <c r="AS374" s="304">
        <f t="shared" si="116"/>
        <v>0</v>
      </c>
      <c r="AT374" s="304">
        <f t="shared" si="117"/>
        <v>0</v>
      </c>
      <c r="AU374" s="304">
        <f t="shared" si="118"/>
        <v>0</v>
      </c>
      <c r="AV374" s="304">
        <f t="shared" si="119"/>
        <v>0</v>
      </c>
      <c r="AW374" s="304">
        <f t="shared" si="120"/>
        <v>0</v>
      </c>
      <c r="AX374" s="304">
        <f t="shared" si="121"/>
        <v>0</v>
      </c>
      <c r="AY374" s="304">
        <f t="shared" si="122"/>
        <v>0</v>
      </c>
      <c r="AZ374" s="304">
        <f t="shared" si="123"/>
        <v>0</v>
      </c>
      <c r="BA374" s="304">
        <f t="shared" si="124"/>
        <v>0</v>
      </c>
      <c r="BB374" s="304">
        <f t="shared" si="125"/>
        <v>0</v>
      </c>
      <c r="BC374" s="304">
        <f t="shared" si="126"/>
        <v>0</v>
      </c>
      <c r="BD374" s="304">
        <f t="shared" si="127"/>
        <v>0</v>
      </c>
      <c r="BE374" s="304">
        <f>IFERROR(IF(VLOOKUP($C374,Listen!$A$2:$F$45,6,0)="Ja",BB374-MAX(BC374:BD374),BB374-BC374),0)</f>
        <v>0</v>
      </c>
    </row>
    <row r="375" spans="1:57" x14ac:dyDescent="0.25">
      <c r="A375" s="320" t="str">
        <f>IF(AND(D375&lt;&gt;0,C375&lt;&gt;0,E375&lt;&gt;0),IF(B375&lt;&gt;0,CONCATENATE(B375,"-AGr",VLOOKUP(C375,Listen!$A$2:$D$45,4,FALSE),"-",D375,"-",E375,),CONCATENATE("AGr",VLOOKUP(C375,Listen!$A$2:$D$45,4,FALSE),"-",D375,"-",E375)),"keine vollständige ID")</f>
        <v>keine vollständige ID</v>
      </c>
      <c r="B375" s="301"/>
      <c r="C375" s="287"/>
      <c r="D375" s="34"/>
      <c r="E375" s="306"/>
      <c r="F375" s="116"/>
      <c r="G375" s="17"/>
      <c r="H375" s="17"/>
      <c r="I375" s="17"/>
      <c r="J375" s="17"/>
      <c r="K375" s="17"/>
      <c r="L375" s="17"/>
      <c r="M375" s="17"/>
      <c r="N375" s="17"/>
      <c r="O375" s="116"/>
      <c r="P375" s="117">
        <f>IF(D375&gt;A_Stammdaten!$B$12,0,SUM(G375,H375,J375,L375:M375)-SUM(I375,K375,N375:O375))</f>
        <v>0</v>
      </c>
      <c r="Q375" s="17"/>
      <c r="R375" s="17"/>
      <c r="S375" s="17"/>
      <c r="T375" s="17"/>
      <c r="U375" s="62">
        <f t="shared" si="107"/>
        <v>0</v>
      </c>
      <c r="V375" s="34"/>
      <c r="W375" s="34"/>
      <c r="X375" s="34"/>
      <c r="Y375" s="34"/>
      <c r="Z375" s="34"/>
      <c r="AA375" s="63" t="str">
        <f t="shared" si="108"/>
        <v>-</v>
      </c>
      <c r="AB375" s="63" t="str">
        <f t="shared" si="109"/>
        <v>-</v>
      </c>
      <c r="AC375" s="63">
        <f>IF(ISBLANK($C375),0,VLOOKUP($C375,Listen!$A$2:$C$45,2,FALSE))</f>
        <v>0</v>
      </c>
      <c r="AD375" s="63">
        <f>IF(ISBLANK($C375),0,VLOOKUP($C375,Listen!$A$2:$C$45,3,FALSE))</f>
        <v>0</v>
      </c>
      <c r="AE375" s="49">
        <f t="shared" si="110"/>
        <v>0</v>
      </c>
      <c r="AF375" s="49">
        <f t="shared" si="110"/>
        <v>0</v>
      </c>
      <c r="AG375" s="49">
        <f>IFERROR(IF(OR($V375&lt;&gt;"Ja",VLOOKUP($C375,Listen!$A$2:$F$45,5,0)="Nein",D375&lt;IF(C375="LNG Anbindungsanlagen gemäß separater Festlegung",2022,2023)),$AC375,$AA375),0)</f>
        <v>0</v>
      </c>
      <c r="AH375" s="49">
        <f>IFERROR(IF(OR($V375&lt;&gt;"Ja",VLOOKUP($C375,Listen!$A$2:$F$45,5,0)="Nein",D375&lt;IF(C375="LNG Anbindungsanlagen gemäß separater Festlegung",2022,2023)),$AC375,$AA375),0)</f>
        <v>0</v>
      </c>
      <c r="AI375" s="49">
        <f>IFERROR(IF(OR($W375&lt;&gt;"Ja",VLOOKUP($C375,Listen!$A$2:$F$45,6,0)="Nein"),$AC375,$AB375),0)</f>
        <v>0</v>
      </c>
      <c r="AJ375" s="49">
        <f>IFERROR(IF(OR($W375&lt;&gt;"Ja",VLOOKUP($C375,Listen!$A$2:$F$45,6,0)="Nein"),$AC375,$AB375),0)</f>
        <v>0</v>
      </c>
      <c r="AK375" s="49">
        <f>IFERROR(IF(OR($W375&lt;&gt;"Ja",VLOOKUP($C375,Listen!$A$2:$F$45,6,0)="Nein"),$AC375,$AB375),0)</f>
        <v>0</v>
      </c>
      <c r="AL375" s="51">
        <f t="shared" si="111"/>
        <v>0</v>
      </c>
      <c r="AM375" s="296">
        <f>IFERROR(IF(VLOOKUP($C375,Listen!$A$2:$F$45,6,0)="Ja",MAX(BC375:BD375),D_SAV!$BC375),0)</f>
        <v>0</v>
      </c>
      <c r="AN375" s="51">
        <f t="shared" si="112"/>
        <v>0</v>
      </c>
      <c r="AP375" s="304">
        <f t="shared" si="113"/>
        <v>0</v>
      </c>
      <c r="AQ375" s="304">
        <f t="shared" si="114"/>
        <v>0</v>
      </c>
      <c r="AR375" s="304">
        <f t="shared" si="115"/>
        <v>0</v>
      </c>
      <c r="AS375" s="304">
        <f t="shared" si="116"/>
        <v>0</v>
      </c>
      <c r="AT375" s="304">
        <f t="shared" si="117"/>
        <v>0</v>
      </c>
      <c r="AU375" s="304">
        <f t="shared" si="118"/>
        <v>0</v>
      </c>
      <c r="AV375" s="304">
        <f t="shared" si="119"/>
        <v>0</v>
      </c>
      <c r="AW375" s="304">
        <f t="shared" si="120"/>
        <v>0</v>
      </c>
      <c r="AX375" s="304">
        <f t="shared" si="121"/>
        <v>0</v>
      </c>
      <c r="AY375" s="304">
        <f t="shared" si="122"/>
        <v>0</v>
      </c>
      <c r="AZ375" s="304">
        <f t="shared" si="123"/>
        <v>0</v>
      </c>
      <c r="BA375" s="304">
        <f t="shared" si="124"/>
        <v>0</v>
      </c>
      <c r="BB375" s="304">
        <f t="shared" si="125"/>
        <v>0</v>
      </c>
      <c r="BC375" s="304">
        <f t="shared" si="126"/>
        <v>0</v>
      </c>
      <c r="BD375" s="304">
        <f t="shared" si="127"/>
        <v>0</v>
      </c>
      <c r="BE375" s="304">
        <f>IFERROR(IF(VLOOKUP($C375,Listen!$A$2:$F$45,6,0)="Ja",BB375-MAX(BC375:BD375),BB375-BC375),0)</f>
        <v>0</v>
      </c>
    </row>
    <row r="376" spans="1:57" x14ac:dyDescent="0.25">
      <c r="A376" s="320" t="str">
        <f>IF(AND(D376&lt;&gt;0,C376&lt;&gt;0,E376&lt;&gt;0),IF(B376&lt;&gt;0,CONCATENATE(B376,"-AGr",VLOOKUP(C376,Listen!$A$2:$D$45,4,FALSE),"-",D376,"-",E376,),CONCATENATE("AGr",VLOOKUP(C376,Listen!$A$2:$D$45,4,FALSE),"-",D376,"-",E376)),"keine vollständige ID")</f>
        <v>keine vollständige ID</v>
      </c>
      <c r="B376" s="301"/>
      <c r="C376" s="287"/>
      <c r="D376" s="34"/>
      <c r="E376" s="306"/>
      <c r="F376" s="116"/>
      <c r="G376" s="17"/>
      <c r="H376" s="17"/>
      <c r="I376" s="17"/>
      <c r="J376" s="17"/>
      <c r="K376" s="17"/>
      <c r="L376" s="17"/>
      <c r="M376" s="17"/>
      <c r="N376" s="17"/>
      <c r="O376" s="116"/>
      <c r="P376" s="117">
        <f>IF(D376&gt;A_Stammdaten!$B$12,0,SUM(G376,H376,J376,L376:M376)-SUM(I376,K376,N376:O376))</f>
        <v>0</v>
      </c>
      <c r="Q376" s="17"/>
      <c r="R376" s="17"/>
      <c r="S376" s="17"/>
      <c r="T376" s="17"/>
      <c r="U376" s="62">
        <f t="shared" si="107"/>
        <v>0</v>
      </c>
      <c r="V376" s="34"/>
      <c r="W376" s="34"/>
      <c r="X376" s="34"/>
      <c r="Y376" s="34"/>
      <c r="Z376" s="34"/>
      <c r="AA376" s="63" t="str">
        <f t="shared" si="108"/>
        <v>-</v>
      </c>
      <c r="AB376" s="63" t="str">
        <f t="shared" si="109"/>
        <v>-</v>
      </c>
      <c r="AC376" s="63">
        <f>IF(ISBLANK($C376),0,VLOOKUP($C376,Listen!$A$2:$C$45,2,FALSE))</f>
        <v>0</v>
      </c>
      <c r="AD376" s="63">
        <f>IF(ISBLANK($C376),0,VLOOKUP($C376,Listen!$A$2:$C$45,3,FALSE))</f>
        <v>0</v>
      </c>
      <c r="AE376" s="49">
        <f t="shared" si="110"/>
        <v>0</v>
      </c>
      <c r="AF376" s="49">
        <f t="shared" si="110"/>
        <v>0</v>
      </c>
      <c r="AG376" s="49">
        <f>IFERROR(IF(OR($V376&lt;&gt;"Ja",VLOOKUP($C376,Listen!$A$2:$F$45,5,0)="Nein",D376&lt;IF(C376="LNG Anbindungsanlagen gemäß separater Festlegung",2022,2023)),$AC376,$AA376),0)</f>
        <v>0</v>
      </c>
      <c r="AH376" s="49">
        <f>IFERROR(IF(OR($V376&lt;&gt;"Ja",VLOOKUP($C376,Listen!$A$2:$F$45,5,0)="Nein",D376&lt;IF(C376="LNG Anbindungsanlagen gemäß separater Festlegung",2022,2023)),$AC376,$AA376),0)</f>
        <v>0</v>
      </c>
      <c r="AI376" s="49">
        <f>IFERROR(IF(OR($W376&lt;&gt;"Ja",VLOOKUP($C376,Listen!$A$2:$F$45,6,0)="Nein"),$AC376,$AB376),0)</f>
        <v>0</v>
      </c>
      <c r="AJ376" s="49">
        <f>IFERROR(IF(OR($W376&lt;&gt;"Ja",VLOOKUP($C376,Listen!$A$2:$F$45,6,0)="Nein"),$AC376,$AB376),0)</f>
        <v>0</v>
      </c>
      <c r="AK376" s="49">
        <f>IFERROR(IF(OR($W376&lt;&gt;"Ja",VLOOKUP($C376,Listen!$A$2:$F$45,6,0)="Nein"),$AC376,$AB376),0)</f>
        <v>0</v>
      </c>
      <c r="AL376" s="51">
        <f t="shared" si="111"/>
        <v>0</v>
      </c>
      <c r="AM376" s="296">
        <f>IFERROR(IF(VLOOKUP($C376,Listen!$A$2:$F$45,6,0)="Ja",MAX(BC376:BD376),D_SAV!$BC376),0)</f>
        <v>0</v>
      </c>
      <c r="AN376" s="51">
        <f t="shared" si="112"/>
        <v>0</v>
      </c>
      <c r="AP376" s="304">
        <f t="shared" si="113"/>
        <v>0</v>
      </c>
      <c r="AQ376" s="304">
        <f t="shared" si="114"/>
        <v>0</v>
      </c>
      <c r="AR376" s="304">
        <f t="shared" si="115"/>
        <v>0</v>
      </c>
      <c r="AS376" s="304">
        <f t="shared" si="116"/>
        <v>0</v>
      </c>
      <c r="AT376" s="304">
        <f t="shared" si="117"/>
        <v>0</v>
      </c>
      <c r="AU376" s="304">
        <f t="shared" si="118"/>
        <v>0</v>
      </c>
      <c r="AV376" s="304">
        <f t="shared" si="119"/>
        <v>0</v>
      </c>
      <c r="AW376" s="304">
        <f t="shared" si="120"/>
        <v>0</v>
      </c>
      <c r="AX376" s="304">
        <f t="shared" si="121"/>
        <v>0</v>
      </c>
      <c r="AY376" s="304">
        <f t="shared" si="122"/>
        <v>0</v>
      </c>
      <c r="AZ376" s="304">
        <f t="shared" si="123"/>
        <v>0</v>
      </c>
      <c r="BA376" s="304">
        <f t="shared" si="124"/>
        <v>0</v>
      </c>
      <c r="BB376" s="304">
        <f t="shared" si="125"/>
        <v>0</v>
      </c>
      <c r="BC376" s="304">
        <f t="shared" si="126"/>
        <v>0</v>
      </c>
      <c r="BD376" s="304">
        <f t="shared" si="127"/>
        <v>0</v>
      </c>
      <c r="BE376" s="304">
        <f>IFERROR(IF(VLOOKUP($C376,Listen!$A$2:$F$45,6,0)="Ja",BB376-MAX(BC376:BD376),BB376-BC376),0)</f>
        <v>0</v>
      </c>
    </row>
    <row r="377" spans="1:57" x14ac:dyDescent="0.25">
      <c r="A377" s="320" t="str">
        <f>IF(AND(D377&lt;&gt;0,C377&lt;&gt;0,E377&lt;&gt;0),IF(B377&lt;&gt;0,CONCATENATE(B377,"-AGr",VLOOKUP(C377,Listen!$A$2:$D$45,4,FALSE),"-",D377,"-",E377,),CONCATENATE("AGr",VLOOKUP(C377,Listen!$A$2:$D$45,4,FALSE),"-",D377,"-",E377)),"keine vollständige ID")</f>
        <v>keine vollständige ID</v>
      </c>
      <c r="B377" s="301"/>
      <c r="C377" s="287"/>
      <c r="D377" s="34"/>
      <c r="E377" s="306"/>
      <c r="F377" s="116"/>
      <c r="G377" s="17"/>
      <c r="H377" s="17"/>
      <c r="I377" s="17"/>
      <c r="J377" s="17"/>
      <c r="K377" s="17"/>
      <c r="L377" s="17"/>
      <c r="M377" s="17"/>
      <c r="N377" s="17"/>
      <c r="O377" s="116"/>
      <c r="P377" s="117">
        <f>IF(D377&gt;A_Stammdaten!$B$12,0,SUM(G377,H377,J377,L377:M377)-SUM(I377,K377,N377:O377))</f>
        <v>0</v>
      </c>
      <c r="Q377" s="17"/>
      <c r="R377" s="17"/>
      <c r="S377" s="17"/>
      <c r="T377" s="17"/>
      <c r="U377" s="62">
        <f t="shared" si="107"/>
        <v>0</v>
      </c>
      <c r="V377" s="34"/>
      <c r="W377" s="34"/>
      <c r="X377" s="34"/>
      <c r="Y377" s="34"/>
      <c r="Z377" s="34"/>
      <c r="AA377" s="63" t="str">
        <f t="shared" si="108"/>
        <v>-</v>
      </c>
      <c r="AB377" s="63" t="str">
        <f t="shared" si="109"/>
        <v>-</v>
      </c>
      <c r="AC377" s="63">
        <f>IF(ISBLANK($C377),0,VLOOKUP($C377,Listen!$A$2:$C$45,2,FALSE))</f>
        <v>0</v>
      </c>
      <c r="AD377" s="63">
        <f>IF(ISBLANK($C377),0,VLOOKUP($C377,Listen!$A$2:$C$45,3,FALSE))</f>
        <v>0</v>
      </c>
      <c r="AE377" s="49">
        <f t="shared" si="110"/>
        <v>0</v>
      </c>
      <c r="AF377" s="49">
        <f t="shared" si="110"/>
        <v>0</v>
      </c>
      <c r="AG377" s="49">
        <f>IFERROR(IF(OR($V377&lt;&gt;"Ja",VLOOKUP($C377,Listen!$A$2:$F$45,5,0)="Nein",D377&lt;IF(C377="LNG Anbindungsanlagen gemäß separater Festlegung",2022,2023)),$AC377,$AA377),0)</f>
        <v>0</v>
      </c>
      <c r="AH377" s="49">
        <f>IFERROR(IF(OR($V377&lt;&gt;"Ja",VLOOKUP($C377,Listen!$A$2:$F$45,5,0)="Nein",D377&lt;IF(C377="LNG Anbindungsanlagen gemäß separater Festlegung",2022,2023)),$AC377,$AA377),0)</f>
        <v>0</v>
      </c>
      <c r="AI377" s="49">
        <f>IFERROR(IF(OR($W377&lt;&gt;"Ja",VLOOKUP($C377,Listen!$A$2:$F$45,6,0)="Nein"),$AC377,$AB377),0)</f>
        <v>0</v>
      </c>
      <c r="AJ377" s="49">
        <f>IFERROR(IF(OR($W377&lt;&gt;"Ja",VLOOKUP($C377,Listen!$A$2:$F$45,6,0)="Nein"),$AC377,$AB377),0)</f>
        <v>0</v>
      </c>
      <c r="AK377" s="49">
        <f>IFERROR(IF(OR($W377&lt;&gt;"Ja",VLOOKUP($C377,Listen!$A$2:$F$45,6,0)="Nein"),$AC377,$AB377),0)</f>
        <v>0</v>
      </c>
      <c r="AL377" s="51">
        <f t="shared" si="111"/>
        <v>0</v>
      </c>
      <c r="AM377" s="296">
        <f>IFERROR(IF(VLOOKUP($C377,Listen!$A$2:$F$45,6,0)="Ja",MAX(BC377:BD377),D_SAV!$BC377),0)</f>
        <v>0</v>
      </c>
      <c r="AN377" s="51">
        <f t="shared" si="112"/>
        <v>0</v>
      </c>
      <c r="AP377" s="304">
        <f t="shared" si="113"/>
        <v>0</v>
      </c>
      <c r="AQ377" s="304">
        <f t="shared" si="114"/>
        <v>0</v>
      </c>
      <c r="AR377" s="304">
        <f t="shared" si="115"/>
        <v>0</v>
      </c>
      <c r="AS377" s="304">
        <f t="shared" si="116"/>
        <v>0</v>
      </c>
      <c r="AT377" s="304">
        <f t="shared" si="117"/>
        <v>0</v>
      </c>
      <c r="AU377" s="304">
        <f t="shared" si="118"/>
        <v>0</v>
      </c>
      <c r="AV377" s="304">
        <f t="shared" si="119"/>
        <v>0</v>
      </c>
      <c r="AW377" s="304">
        <f t="shared" si="120"/>
        <v>0</v>
      </c>
      <c r="AX377" s="304">
        <f t="shared" si="121"/>
        <v>0</v>
      </c>
      <c r="AY377" s="304">
        <f t="shared" si="122"/>
        <v>0</v>
      </c>
      <c r="AZ377" s="304">
        <f t="shared" si="123"/>
        <v>0</v>
      </c>
      <c r="BA377" s="304">
        <f t="shared" si="124"/>
        <v>0</v>
      </c>
      <c r="BB377" s="304">
        <f t="shared" si="125"/>
        <v>0</v>
      </c>
      <c r="BC377" s="304">
        <f t="shared" si="126"/>
        <v>0</v>
      </c>
      <c r="BD377" s="304">
        <f t="shared" si="127"/>
        <v>0</v>
      </c>
      <c r="BE377" s="304">
        <f>IFERROR(IF(VLOOKUP($C377,Listen!$A$2:$F$45,6,0)="Ja",BB377-MAX(BC377:BD377),BB377-BC377),0)</f>
        <v>0</v>
      </c>
    </row>
    <row r="378" spans="1:57" x14ac:dyDescent="0.25">
      <c r="A378" s="320" t="str">
        <f>IF(AND(D378&lt;&gt;0,C378&lt;&gt;0,E378&lt;&gt;0),IF(B378&lt;&gt;0,CONCATENATE(B378,"-AGr",VLOOKUP(C378,Listen!$A$2:$D$45,4,FALSE),"-",D378,"-",E378,),CONCATENATE("AGr",VLOOKUP(C378,Listen!$A$2:$D$45,4,FALSE),"-",D378,"-",E378)),"keine vollständige ID")</f>
        <v>keine vollständige ID</v>
      </c>
      <c r="B378" s="301"/>
      <c r="C378" s="287"/>
      <c r="D378" s="34"/>
      <c r="E378" s="306"/>
      <c r="F378" s="116"/>
      <c r="G378" s="17"/>
      <c r="H378" s="17"/>
      <c r="I378" s="17"/>
      <c r="J378" s="17"/>
      <c r="K378" s="17"/>
      <c r="L378" s="17"/>
      <c r="M378" s="17"/>
      <c r="N378" s="17"/>
      <c r="O378" s="116"/>
      <c r="P378" s="117">
        <f>IF(D378&gt;A_Stammdaten!$B$12,0,SUM(G378,H378,J378,L378:M378)-SUM(I378,K378,N378:O378))</f>
        <v>0</v>
      </c>
      <c r="Q378" s="17"/>
      <c r="R378" s="17"/>
      <c r="S378" s="17"/>
      <c r="T378" s="17"/>
      <c r="U378" s="62">
        <f t="shared" si="107"/>
        <v>0</v>
      </c>
      <c r="V378" s="34"/>
      <c r="W378" s="34"/>
      <c r="X378" s="34"/>
      <c r="Y378" s="34"/>
      <c r="Z378" s="34"/>
      <c r="AA378" s="63" t="str">
        <f t="shared" si="108"/>
        <v>-</v>
      </c>
      <c r="AB378" s="63" t="str">
        <f t="shared" si="109"/>
        <v>-</v>
      </c>
      <c r="AC378" s="63">
        <f>IF(ISBLANK($C378),0,VLOOKUP($C378,Listen!$A$2:$C$45,2,FALSE))</f>
        <v>0</v>
      </c>
      <c r="AD378" s="63">
        <f>IF(ISBLANK($C378),0,VLOOKUP($C378,Listen!$A$2:$C$45,3,FALSE))</f>
        <v>0</v>
      </c>
      <c r="AE378" s="49">
        <f t="shared" si="110"/>
        <v>0</v>
      </c>
      <c r="AF378" s="49">
        <f t="shared" si="110"/>
        <v>0</v>
      </c>
      <c r="AG378" s="49">
        <f>IFERROR(IF(OR($V378&lt;&gt;"Ja",VLOOKUP($C378,Listen!$A$2:$F$45,5,0)="Nein",D378&lt;IF(C378="LNG Anbindungsanlagen gemäß separater Festlegung",2022,2023)),$AC378,$AA378),0)</f>
        <v>0</v>
      </c>
      <c r="AH378" s="49">
        <f>IFERROR(IF(OR($V378&lt;&gt;"Ja",VLOOKUP($C378,Listen!$A$2:$F$45,5,0)="Nein",D378&lt;IF(C378="LNG Anbindungsanlagen gemäß separater Festlegung",2022,2023)),$AC378,$AA378),0)</f>
        <v>0</v>
      </c>
      <c r="AI378" s="49">
        <f>IFERROR(IF(OR($W378&lt;&gt;"Ja",VLOOKUP($C378,Listen!$A$2:$F$45,6,0)="Nein"),$AC378,$AB378),0)</f>
        <v>0</v>
      </c>
      <c r="AJ378" s="49">
        <f>IFERROR(IF(OR($W378&lt;&gt;"Ja",VLOOKUP($C378,Listen!$A$2:$F$45,6,0)="Nein"),$AC378,$AB378),0)</f>
        <v>0</v>
      </c>
      <c r="AK378" s="49">
        <f>IFERROR(IF(OR($W378&lt;&gt;"Ja",VLOOKUP($C378,Listen!$A$2:$F$45,6,0)="Nein"),$AC378,$AB378),0)</f>
        <v>0</v>
      </c>
      <c r="AL378" s="51">
        <f t="shared" si="111"/>
        <v>0</v>
      </c>
      <c r="AM378" s="296">
        <f>IFERROR(IF(VLOOKUP($C378,Listen!$A$2:$F$45,6,0)="Ja",MAX(BC378:BD378),D_SAV!$BC378),0)</f>
        <v>0</v>
      </c>
      <c r="AN378" s="51">
        <f t="shared" si="112"/>
        <v>0</v>
      </c>
      <c r="AP378" s="304">
        <f t="shared" si="113"/>
        <v>0</v>
      </c>
      <c r="AQ378" s="304">
        <f t="shared" si="114"/>
        <v>0</v>
      </c>
      <c r="AR378" s="304">
        <f t="shared" si="115"/>
        <v>0</v>
      </c>
      <c r="AS378" s="304">
        <f t="shared" si="116"/>
        <v>0</v>
      </c>
      <c r="AT378" s="304">
        <f t="shared" si="117"/>
        <v>0</v>
      </c>
      <c r="AU378" s="304">
        <f t="shared" si="118"/>
        <v>0</v>
      </c>
      <c r="AV378" s="304">
        <f t="shared" si="119"/>
        <v>0</v>
      </c>
      <c r="AW378" s="304">
        <f t="shared" si="120"/>
        <v>0</v>
      </c>
      <c r="AX378" s="304">
        <f t="shared" si="121"/>
        <v>0</v>
      </c>
      <c r="AY378" s="304">
        <f t="shared" si="122"/>
        <v>0</v>
      </c>
      <c r="AZ378" s="304">
        <f t="shared" si="123"/>
        <v>0</v>
      </c>
      <c r="BA378" s="304">
        <f t="shared" si="124"/>
        <v>0</v>
      </c>
      <c r="BB378" s="304">
        <f t="shared" si="125"/>
        <v>0</v>
      </c>
      <c r="BC378" s="304">
        <f t="shared" si="126"/>
        <v>0</v>
      </c>
      <c r="BD378" s="304">
        <f t="shared" si="127"/>
        <v>0</v>
      </c>
      <c r="BE378" s="304">
        <f>IFERROR(IF(VLOOKUP($C378,Listen!$A$2:$F$45,6,0)="Ja",BB378-MAX(BC378:BD378),BB378-BC378),0)</f>
        <v>0</v>
      </c>
    </row>
    <row r="379" spans="1:57" x14ac:dyDescent="0.25">
      <c r="A379" s="320" t="str">
        <f>IF(AND(D379&lt;&gt;0,C379&lt;&gt;0,E379&lt;&gt;0),IF(B379&lt;&gt;0,CONCATENATE(B379,"-AGr",VLOOKUP(C379,Listen!$A$2:$D$45,4,FALSE),"-",D379,"-",E379,),CONCATENATE("AGr",VLOOKUP(C379,Listen!$A$2:$D$45,4,FALSE),"-",D379,"-",E379)),"keine vollständige ID")</f>
        <v>keine vollständige ID</v>
      </c>
      <c r="B379" s="301"/>
      <c r="C379" s="287"/>
      <c r="D379" s="34"/>
      <c r="E379" s="306"/>
      <c r="F379" s="116"/>
      <c r="G379" s="17"/>
      <c r="H379" s="17"/>
      <c r="I379" s="17"/>
      <c r="J379" s="17"/>
      <c r="K379" s="17"/>
      <c r="L379" s="17"/>
      <c r="M379" s="17"/>
      <c r="N379" s="17"/>
      <c r="O379" s="116"/>
      <c r="P379" s="117">
        <f>IF(D379&gt;A_Stammdaten!$B$12,0,SUM(G379,H379,J379,L379:M379)-SUM(I379,K379,N379:O379))</f>
        <v>0</v>
      </c>
      <c r="Q379" s="17"/>
      <c r="R379" s="17"/>
      <c r="S379" s="17"/>
      <c r="T379" s="17"/>
      <c r="U379" s="62">
        <f t="shared" si="107"/>
        <v>0</v>
      </c>
      <c r="V379" s="34"/>
      <c r="W379" s="34"/>
      <c r="X379" s="34"/>
      <c r="Y379" s="34"/>
      <c r="Z379" s="34"/>
      <c r="AA379" s="63" t="str">
        <f t="shared" si="108"/>
        <v>-</v>
      </c>
      <c r="AB379" s="63" t="str">
        <f t="shared" si="109"/>
        <v>-</v>
      </c>
      <c r="AC379" s="63">
        <f>IF(ISBLANK($C379),0,VLOOKUP($C379,Listen!$A$2:$C$45,2,FALSE))</f>
        <v>0</v>
      </c>
      <c r="AD379" s="63">
        <f>IF(ISBLANK($C379),0,VLOOKUP($C379,Listen!$A$2:$C$45,3,FALSE))</f>
        <v>0</v>
      </c>
      <c r="AE379" s="49">
        <f t="shared" si="110"/>
        <v>0</v>
      </c>
      <c r="AF379" s="49">
        <f t="shared" si="110"/>
        <v>0</v>
      </c>
      <c r="AG379" s="49">
        <f>IFERROR(IF(OR($V379&lt;&gt;"Ja",VLOOKUP($C379,Listen!$A$2:$F$45,5,0)="Nein",D379&lt;IF(C379="LNG Anbindungsanlagen gemäß separater Festlegung",2022,2023)),$AC379,$AA379),0)</f>
        <v>0</v>
      </c>
      <c r="AH379" s="49">
        <f>IFERROR(IF(OR($V379&lt;&gt;"Ja",VLOOKUP($C379,Listen!$A$2:$F$45,5,0)="Nein",D379&lt;IF(C379="LNG Anbindungsanlagen gemäß separater Festlegung",2022,2023)),$AC379,$AA379),0)</f>
        <v>0</v>
      </c>
      <c r="AI379" s="49">
        <f>IFERROR(IF(OR($W379&lt;&gt;"Ja",VLOOKUP($C379,Listen!$A$2:$F$45,6,0)="Nein"),$AC379,$AB379),0)</f>
        <v>0</v>
      </c>
      <c r="AJ379" s="49">
        <f>IFERROR(IF(OR($W379&lt;&gt;"Ja",VLOOKUP($C379,Listen!$A$2:$F$45,6,0)="Nein"),$AC379,$AB379),0)</f>
        <v>0</v>
      </c>
      <c r="AK379" s="49">
        <f>IFERROR(IF(OR($W379&lt;&gt;"Ja",VLOOKUP($C379,Listen!$A$2:$F$45,6,0)="Nein"),$AC379,$AB379),0)</f>
        <v>0</v>
      </c>
      <c r="AL379" s="51">
        <f t="shared" si="111"/>
        <v>0</v>
      </c>
      <c r="AM379" s="296">
        <f>IFERROR(IF(VLOOKUP($C379,Listen!$A$2:$F$45,6,0)="Ja",MAX(BC379:BD379),D_SAV!$BC379),0)</f>
        <v>0</v>
      </c>
      <c r="AN379" s="51">
        <f t="shared" si="112"/>
        <v>0</v>
      </c>
      <c r="AP379" s="304">
        <f t="shared" si="113"/>
        <v>0</v>
      </c>
      <c r="AQ379" s="304">
        <f t="shared" si="114"/>
        <v>0</v>
      </c>
      <c r="AR379" s="304">
        <f t="shared" si="115"/>
        <v>0</v>
      </c>
      <c r="AS379" s="304">
        <f t="shared" si="116"/>
        <v>0</v>
      </c>
      <c r="AT379" s="304">
        <f t="shared" si="117"/>
        <v>0</v>
      </c>
      <c r="AU379" s="304">
        <f t="shared" si="118"/>
        <v>0</v>
      </c>
      <c r="AV379" s="304">
        <f t="shared" si="119"/>
        <v>0</v>
      </c>
      <c r="AW379" s="304">
        <f t="shared" si="120"/>
        <v>0</v>
      </c>
      <c r="AX379" s="304">
        <f t="shared" si="121"/>
        <v>0</v>
      </c>
      <c r="AY379" s="304">
        <f t="shared" si="122"/>
        <v>0</v>
      </c>
      <c r="AZ379" s="304">
        <f t="shared" si="123"/>
        <v>0</v>
      </c>
      <c r="BA379" s="304">
        <f t="shared" si="124"/>
        <v>0</v>
      </c>
      <c r="BB379" s="304">
        <f t="shared" si="125"/>
        <v>0</v>
      </c>
      <c r="BC379" s="304">
        <f t="shared" si="126"/>
        <v>0</v>
      </c>
      <c r="BD379" s="304">
        <f t="shared" si="127"/>
        <v>0</v>
      </c>
      <c r="BE379" s="304">
        <f>IFERROR(IF(VLOOKUP($C379,Listen!$A$2:$F$45,6,0)="Ja",BB379-MAX(BC379:BD379),BB379-BC379),0)</f>
        <v>0</v>
      </c>
    </row>
    <row r="380" spans="1:57" x14ac:dyDescent="0.25">
      <c r="A380" s="320" t="str">
        <f>IF(AND(D380&lt;&gt;0,C380&lt;&gt;0,E380&lt;&gt;0),IF(B380&lt;&gt;0,CONCATENATE(B380,"-AGr",VLOOKUP(C380,Listen!$A$2:$D$45,4,FALSE),"-",D380,"-",E380,),CONCATENATE("AGr",VLOOKUP(C380,Listen!$A$2:$D$45,4,FALSE),"-",D380,"-",E380)),"keine vollständige ID")</f>
        <v>keine vollständige ID</v>
      </c>
      <c r="B380" s="301"/>
      <c r="C380" s="287"/>
      <c r="D380" s="34"/>
      <c r="E380" s="306"/>
      <c r="F380" s="116"/>
      <c r="G380" s="17"/>
      <c r="H380" s="17"/>
      <c r="I380" s="17"/>
      <c r="J380" s="17"/>
      <c r="K380" s="17"/>
      <c r="L380" s="17"/>
      <c r="M380" s="17"/>
      <c r="N380" s="17"/>
      <c r="O380" s="116"/>
      <c r="P380" s="117">
        <f>IF(D380&gt;A_Stammdaten!$B$12,0,SUM(G380,H380,J380,L380:M380)-SUM(I380,K380,N380:O380))</f>
        <v>0</v>
      </c>
      <c r="Q380" s="17"/>
      <c r="R380" s="17"/>
      <c r="S380" s="17"/>
      <c r="T380" s="17"/>
      <c r="U380" s="62">
        <f t="shared" si="107"/>
        <v>0</v>
      </c>
      <c r="V380" s="34"/>
      <c r="W380" s="34"/>
      <c r="X380" s="34"/>
      <c r="Y380" s="34"/>
      <c r="Z380" s="34"/>
      <c r="AA380" s="63" t="str">
        <f t="shared" si="108"/>
        <v>-</v>
      </c>
      <c r="AB380" s="63" t="str">
        <f t="shared" si="109"/>
        <v>-</v>
      </c>
      <c r="AC380" s="63">
        <f>IF(ISBLANK($C380),0,VLOOKUP($C380,Listen!$A$2:$C$45,2,FALSE))</f>
        <v>0</v>
      </c>
      <c r="AD380" s="63">
        <f>IF(ISBLANK($C380),0,VLOOKUP($C380,Listen!$A$2:$C$45,3,FALSE))</f>
        <v>0</v>
      </c>
      <c r="AE380" s="49">
        <f t="shared" si="110"/>
        <v>0</v>
      </c>
      <c r="AF380" s="49">
        <f t="shared" si="110"/>
        <v>0</v>
      </c>
      <c r="AG380" s="49">
        <f>IFERROR(IF(OR($V380&lt;&gt;"Ja",VLOOKUP($C380,Listen!$A$2:$F$45,5,0)="Nein",D380&lt;IF(C380="LNG Anbindungsanlagen gemäß separater Festlegung",2022,2023)),$AC380,$AA380),0)</f>
        <v>0</v>
      </c>
      <c r="AH380" s="49">
        <f>IFERROR(IF(OR($V380&lt;&gt;"Ja",VLOOKUP($C380,Listen!$A$2:$F$45,5,0)="Nein",D380&lt;IF(C380="LNG Anbindungsanlagen gemäß separater Festlegung",2022,2023)),$AC380,$AA380),0)</f>
        <v>0</v>
      </c>
      <c r="AI380" s="49">
        <f>IFERROR(IF(OR($W380&lt;&gt;"Ja",VLOOKUP($C380,Listen!$A$2:$F$45,6,0)="Nein"),$AC380,$AB380),0)</f>
        <v>0</v>
      </c>
      <c r="AJ380" s="49">
        <f>IFERROR(IF(OR($W380&lt;&gt;"Ja",VLOOKUP($C380,Listen!$A$2:$F$45,6,0)="Nein"),$AC380,$AB380),0)</f>
        <v>0</v>
      </c>
      <c r="AK380" s="49">
        <f>IFERROR(IF(OR($W380&lt;&gt;"Ja",VLOOKUP($C380,Listen!$A$2:$F$45,6,0)="Nein"),$AC380,$AB380),0)</f>
        <v>0</v>
      </c>
      <c r="AL380" s="51">
        <f t="shared" si="111"/>
        <v>0</v>
      </c>
      <c r="AM380" s="296">
        <f>IFERROR(IF(VLOOKUP($C380,Listen!$A$2:$F$45,6,0)="Ja",MAX(BC380:BD380),D_SAV!$BC380),0)</f>
        <v>0</v>
      </c>
      <c r="AN380" s="51">
        <f t="shared" si="112"/>
        <v>0</v>
      </c>
      <c r="AP380" s="304">
        <f t="shared" si="113"/>
        <v>0</v>
      </c>
      <c r="AQ380" s="304">
        <f t="shared" si="114"/>
        <v>0</v>
      </c>
      <c r="AR380" s="304">
        <f t="shared" si="115"/>
        <v>0</v>
      </c>
      <c r="AS380" s="304">
        <f t="shared" si="116"/>
        <v>0</v>
      </c>
      <c r="AT380" s="304">
        <f t="shared" si="117"/>
        <v>0</v>
      </c>
      <c r="AU380" s="304">
        <f t="shared" si="118"/>
        <v>0</v>
      </c>
      <c r="AV380" s="304">
        <f t="shared" si="119"/>
        <v>0</v>
      </c>
      <c r="AW380" s="304">
        <f t="shared" si="120"/>
        <v>0</v>
      </c>
      <c r="AX380" s="304">
        <f t="shared" si="121"/>
        <v>0</v>
      </c>
      <c r="AY380" s="304">
        <f t="shared" si="122"/>
        <v>0</v>
      </c>
      <c r="AZ380" s="304">
        <f t="shared" si="123"/>
        <v>0</v>
      </c>
      <c r="BA380" s="304">
        <f t="shared" si="124"/>
        <v>0</v>
      </c>
      <c r="BB380" s="304">
        <f t="shared" si="125"/>
        <v>0</v>
      </c>
      <c r="BC380" s="304">
        <f t="shared" si="126"/>
        <v>0</v>
      </c>
      <c r="BD380" s="304">
        <f t="shared" si="127"/>
        <v>0</v>
      </c>
      <c r="BE380" s="304">
        <f>IFERROR(IF(VLOOKUP($C380,Listen!$A$2:$F$45,6,0)="Ja",BB380-MAX(BC380:BD380),BB380-BC380),0)</f>
        <v>0</v>
      </c>
    </row>
    <row r="381" spans="1:57" x14ac:dyDescent="0.25">
      <c r="A381" s="320" t="str">
        <f>IF(AND(D381&lt;&gt;0,C381&lt;&gt;0,E381&lt;&gt;0),IF(B381&lt;&gt;0,CONCATENATE(B381,"-AGr",VLOOKUP(C381,Listen!$A$2:$D$45,4,FALSE),"-",D381,"-",E381,),CONCATENATE("AGr",VLOOKUP(C381,Listen!$A$2:$D$45,4,FALSE),"-",D381,"-",E381)),"keine vollständige ID")</f>
        <v>keine vollständige ID</v>
      </c>
      <c r="B381" s="301"/>
      <c r="C381" s="287"/>
      <c r="D381" s="34"/>
      <c r="E381" s="306"/>
      <c r="F381" s="116"/>
      <c r="G381" s="17"/>
      <c r="H381" s="17"/>
      <c r="I381" s="17"/>
      <c r="J381" s="17"/>
      <c r="K381" s="17"/>
      <c r="L381" s="17"/>
      <c r="M381" s="17"/>
      <c r="N381" s="17"/>
      <c r="O381" s="116"/>
      <c r="P381" s="117">
        <f>IF(D381&gt;A_Stammdaten!$B$12,0,SUM(G381,H381,J381,L381:M381)-SUM(I381,K381,N381:O381))</f>
        <v>0</v>
      </c>
      <c r="Q381" s="17"/>
      <c r="R381" s="17"/>
      <c r="S381" s="17"/>
      <c r="T381" s="17"/>
      <c r="U381" s="62">
        <f t="shared" si="107"/>
        <v>0</v>
      </c>
      <c r="V381" s="34"/>
      <c r="W381" s="34"/>
      <c r="X381" s="34"/>
      <c r="Y381" s="34"/>
      <c r="Z381" s="34"/>
      <c r="AA381" s="63" t="str">
        <f t="shared" si="108"/>
        <v>-</v>
      </c>
      <c r="AB381" s="63" t="str">
        <f t="shared" si="109"/>
        <v>-</v>
      </c>
      <c r="AC381" s="63">
        <f>IF(ISBLANK($C381),0,VLOOKUP($C381,Listen!$A$2:$C$45,2,FALSE))</f>
        <v>0</v>
      </c>
      <c r="AD381" s="63">
        <f>IF(ISBLANK($C381),0,VLOOKUP($C381,Listen!$A$2:$C$45,3,FALSE))</f>
        <v>0</v>
      </c>
      <c r="AE381" s="49">
        <f t="shared" si="110"/>
        <v>0</v>
      </c>
      <c r="AF381" s="49">
        <f t="shared" si="110"/>
        <v>0</v>
      </c>
      <c r="AG381" s="49">
        <f>IFERROR(IF(OR($V381&lt;&gt;"Ja",VLOOKUP($C381,Listen!$A$2:$F$45,5,0)="Nein",D381&lt;IF(C381="LNG Anbindungsanlagen gemäß separater Festlegung",2022,2023)),$AC381,$AA381),0)</f>
        <v>0</v>
      </c>
      <c r="AH381" s="49">
        <f>IFERROR(IF(OR($V381&lt;&gt;"Ja",VLOOKUP($C381,Listen!$A$2:$F$45,5,0)="Nein",D381&lt;IF(C381="LNG Anbindungsanlagen gemäß separater Festlegung",2022,2023)),$AC381,$AA381),0)</f>
        <v>0</v>
      </c>
      <c r="AI381" s="49">
        <f>IFERROR(IF(OR($W381&lt;&gt;"Ja",VLOOKUP($C381,Listen!$A$2:$F$45,6,0)="Nein"),$AC381,$AB381),0)</f>
        <v>0</v>
      </c>
      <c r="AJ381" s="49">
        <f>IFERROR(IF(OR($W381&lt;&gt;"Ja",VLOOKUP($C381,Listen!$A$2:$F$45,6,0)="Nein"),$AC381,$AB381),0)</f>
        <v>0</v>
      </c>
      <c r="AK381" s="49">
        <f>IFERROR(IF(OR($W381&lt;&gt;"Ja",VLOOKUP($C381,Listen!$A$2:$F$45,6,0)="Nein"),$AC381,$AB381),0)</f>
        <v>0</v>
      </c>
      <c r="AL381" s="51">
        <f t="shared" si="111"/>
        <v>0</v>
      </c>
      <c r="AM381" s="296">
        <f>IFERROR(IF(VLOOKUP($C381,Listen!$A$2:$F$45,6,0)="Ja",MAX(BC381:BD381),D_SAV!$BC381),0)</f>
        <v>0</v>
      </c>
      <c r="AN381" s="51">
        <f t="shared" si="112"/>
        <v>0</v>
      </c>
      <c r="AP381" s="304">
        <f t="shared" si="113"/>
        <v>0</v>
      </c>
      <c r="AQ381" s="304">
        <f t="shared" si="114"/>
        <v>0</v>
      </c>
      <c r="AR381" s="304">
        <f t="shared" si="115"/>
        <v>0</v>
      </c>
      <c r="AS381" s="304">
        <f t="shared" si="116"/>
        <v>0</v>
      </c>
      <c r="AT381" s="304">
        <f t="shared" si="117"/>
        <v>0</v>
      </c>
      <c r="AU381" s="304">
        <f t="shared" si="118"/>
        <v>0</v>
      </c>
      <c r="AV381" s="304">
        <f t="shared" si="119"/>
        <v>0</v>
      </c>
      <c r="AW381" s="304">
        <f t="shared" si="120"/>
        <v>0</v>
      </c>
      <c r="AX381" s="304">
        <f t="shared" si="121"/>
        <v>0</v>
      </c>
      <c r="AY381" s="304">
        <f t="shared" si="122"/>
        <v>0</v>
      </c>
      <c r="AZ381" s="304">
        <f t="shared" si="123"/>
        <v>0</v>
      </c>
      <c r="BA381" s="304">
        <f t="shared" si="124"/>
        <v>0</v>
      </c>
      <c r="BB381" s="304">
        <f t="shared" si="125"/>
        <v>0</v>
      </c>
      <c r="BC381" s="304">
        <f t="shared" si="126"/>
        <v>0</v>
      </c>
      <c r="BD381" s="304">
        <f t="shared" si="127"/>
        <v>0</v>
      </c>
      <c r="BE381" s="304">
        <f>IFERROR(IF(VLOOKUP($C381,Listen!$A$2:$F$45,6,0)="Ja",BB381-MAX(BC381:BD381),BB381-BC381),0)</f>
        <v>0</v>
      </c>
    </row>
    <row r="382" spans="1:57" x14ac:dyDescent="0.25">
      <c r="A382" s="320" t="str">
        <f>IF(AND(D382&lt;&gt;0,C382&lt;&gt;0,E382&lt;&gt;0),IF(B382&lt;&gt;0,CONCATENATE(B382,"-AGr",VLOOKUP(C382,Listen!$A$2:$D$45,4,FALSE),"-",D382,"-",E382,),CONCATENATE("AGr",VLOOKUP(C382,Listen!$A$2:$D$45,4,FALSE),"-",D382,"-",E382)),"keine vollständige ID")</f>
        <v>keine vollständige ID</v>
      </c>
      <c r="B382" s="301"/>
      <c r="C382" s="287"/>
      <c r="D382" s="34"/>
      <c r="E382" s="306"/>
      <c r="F382" s="116"/>
      <c r="G382" s="17"/>
      <c r="H382" s="17"/>
      <c r="I382" s="17"/>
      <c r="J382" s="17"/>
      <c r="K382" s="17"/>
      <c r="L382" s="17"/>
      <c r="M382" s="17"/>
      <c r="N382" s="17"/>
      <c r="O382" s="116"/>
      <c r="P382" s="117">
        <f>IF(D382&gt;A_Stammdaten!$B$12,0,SUM(G382,H382,J382,L382:M382)-SUM(I382,K382,N382:O382))</f>
        <v>0</v>
      </c>
      <c r="Q382" s="17"/>
      <c r="R382" s="17"/>
      <c r="S382" s="17"/>
      <c r="T382" s="17"/>
      <c r="U382" s="62">
        <f t="shared" si="107"/>
        <v>0</v>
      </c>
      <c r="V382" s="34"/>
      <c r="W382" s="34"/>
      <c r="X382" s="34"/>
      <c r="Y382" s="34"/>
      <c r="Z382" s="34"/>
      <c r="AA382" s="63" t="str">
        <f t="shared" si="108"/>
        <v>-</v>
      </c>
      <c r="AB382" s="63" t="str">
        <f t="shared" si="109"/>
        <v>-</v>
      </c>
      <c r="AC382" s="63">
        <f>IF(ISBLANK($C382),0,VLOOKUP($C382,Listen!$A$2:$C$45,2,FALSE))</f>
        <v>0</v>
      </c>
      <c r="AD382" s="63">
        <f>IF(ISBLANK($C382),0,VLOOKUP($C382,Listen!$A$2:$C$45,3,FALSE))</f>
        <v>0</v>
      </c>
      <c r="AE382" s="49">
        <f t="shared" si="110"/>
        <v>0</v>
      </c>
      <c r="AF382" s="49">
        <f t="shared" si="110"/>
        <v>0</v>
      </c>
      <c r="AG382" s="49">
        <f>IFERROR(IF(OR($V382&lt;&gt;"Ja",VLOOKUP($C382,Listen!$A$2:$F$45,5,0)="Nein",D382&lt;IF(C382="LNG Anbindungsanlagen gemäß separater Festlegung",2022,2023)),$AC382,$AA382),0)</f>
        <v>0</v>
      </c>
      <c r="AH382" s="49">
        <f>IFERROR(IF(OR($V382&lt;&gt;"Ja",VLOOKUP($C382,Listen!$A$2:$F$45,5,0)="Nein",D382&lt;IF(C382="LNG Anbindungsanlagen gemäß separater Festlegung",2022,2023)),$AC382,$AA382),0)</f>
        <v>0</v>
      </c>
      <c r="AI382" s="49">
        <f>IFERROR(IF(OR($W382&lt;&gt;"Ja",VLOOKUP($C382,Listen!$A$2:$F$45,6,0)="Nein"),$AC382,$AB382),0)</f>
        <v>0</v>
      </c>
      <c r="AJ382" s="49">
        <f>IFERROR(IF(OR($W382&lt;&gt;"Ja",VLOOKUP($C382,Listen!$A$2:$F$45,6,0)="Nein"),$AC382,$AB382),0)</f>
        <v>0</v>
      </c>
      <c r="AK382" s="49">
        <f>IFERROR(IF(OR($W382&lt;&gt;"Ja",VLOOKUP($C382,Listen!$A$2:$F$45,6,0)="Nein"),$AC382,$AB382),0)</f>
        <v>0</v>
      </c>
      <c r="AL382" s="51">
        <f t="shared" si="111"/>
        <v>0</v>
      </c>
      <c r="AM382" s="296">
        <f>IFERROR(IF(VLOOKUP($C382,Listen!$A$2:$F$45,6,0)="Ja",MAX(BC382:BD382),D_SAV!$BC382),0)</f>
        <v>0</v>
      </c>
      <c r="AN382" s="51">
        <f t="shared" si="112"/>
        <v>0</v>
      </c>
      <c r="AP382" s="304">
        <f t="shared" si="113"/>
        <v>0</v>
      </c>
      <c r="AQ382" s="304">
        <f t="shared" si="114"/>
        <v>0</v>
      </c>
      <c r="AR382" s="304">
        <f t="shared" si="115"/>
        <v>0</v>
      </c>
      <c r="AS382" s="304">
        <f t="shared" si="116"/>
        <v>0</v>
      </c>
      <c r="AT382" s="304">
        <f t="shared" si="117"/>
        <v>0</v>
      </c>
      <c r="AU382" s="304">
        <f t="shared" si="118"/>
        <v>0</v>
      </c>
      <c r="AV382" s="304">
        <f t="shared" si="119"/>
        <v>0</v>
      </c>
      <c r="AW382" s="304">
        <f t="shared" si="120"/>
        <v>0</v>
      </c>
      <c r="AX382" s="304">
        <f t="shared" si="121"/>
        <v>0</v>
      </c>
      <c r="AY382" s="304">
        <f t="shared" si="122"/>
        <v>0</v>
      </c>
      <c r="AZ382" s="304">
        <f t="shared" si="123"/>
        <v>0</v>
      </c>
      <c r="BA382" s="304">
        <f t="shared" si="124"/>
        <v>0</v>
      </c>
      <c r="BB382" s="304">
        <f t="shared" si="125"/>
        <v>0</v>
      </c>
      <c r="BC382" s="304">
        <f t="shared" si="126"/>
        <v>0</v>
      </c>
      <c r="BD382" s="304">
        <f t="shared" si="127"/>
        <v>0</v>
      </c>
      <c r="BE382" s="304">
        <f>IFERROR(IF(VLOOKUP($C382,Listen!$A$2:$F$45,6,0)="Ja",BB382-MAX(BC382:BD382),BB382-BC382),0)</f>
        <v>0</v>
      </c>
    </row>
    <row r="383" spans="1:57" x14ac:dyDescent="0.25">
      <c r="A383" s="320" t="str">
        <f>IF(AND(D383&lt;&gt;0,C383&lt;&gt;0,E383&lt;&gt;0),IF(B383&lt;&gt;0,CONCATENATE(B383,"-AGr",VLOOKUP(C383,Listen!$A$2:$D$45,4,FALSE),"-",D383,"-",E383,),CONCATENATE("AGr",VLOOKUP(C383,Listen!$A$2:$D$45,4,FALSE),"-",D383,"-",E383)),"keine vollständige ID")</f>
        <v>keine vollständige ID</v>
      </c>
      <c r="B383" s="301"/>
      <c r="C383" s="287"/>
      <c r="D383" s="34"/>
      <c r="E383" s="306"/>
      <c r="F383" s="116"/>
      <c r="G383" s="17"/>
      <c r="H383" s="17"/>
      <c r="I383" s="17"/>
      <c r="J383" s="17"/>
      <c r="K383" s="17"/>
      <c r="L383" s="17"/>
      <c r="M383" s="17"/>
      <c r="N383" s="17"/>
      <c r="O383" s="116"/>
      <c r="P383" s="117">
        <f>IF(D383&gt;A_Stammdaten!$B$12,0,SUM(G383,H383,J383,L383:M383)-SUM(I383,K383,N383:O383))</f>
        <v>0</v>
      </c>
      <c r="Q383" s="17"/>
      <c r="R383" s="17"/>
      <c r="S383" s="17"/>
      <c r="T383" s="17"/>
      <c r="U383" s="62">
        <f t="shared" si="107"/>
        <v>0</v>
      </c>
      <c r="V383" s="34"/>
      <c r="W383" s="34"/>
      <c r="X383" s="34"/>
      <c r="Y383" s="34"/>
      <c r="Z383" s="34"/>
      <c r="AA383" s="63" t="str">
        <f t="shared" si="108"/>
        <v>-</v>
      </c>
      <c r="AB383" s="63" t="str">
        <f t="shared" si="109"/>
        <v>-</v>
      </c>
      <c r="AC383" s="63">
        <f>IF(ISBLANK($C383),0,VLOOKUP($C383,Listen!$A$2:$C$45,2,FALSE))</f>
        <v>0</v>
      </c>
      <c r="AD383" s="63">
        <f>IF(ISBLANK($C383),0,VLOOKUP($C383,Listen!$A$2:$C$45,3,FALSE))</f>
        <v>0</v>
      </c>
      <c r="AE383" s="49">
        <f t="shared" si="110"/>
        <v>0</v>
      </c>
      <c r="AF383" s="49">
        <f t="shared" si="110"/>
        <v>0</v>
      </c>
      <c r="AG383" s="49">
        <f>IFERROR(IF(OR($V383&lt;&gt;"Ja",VLOOKUP($C383,Listen!$A$2:$F$45,5,0)="Nein",D383&lt;IF(C383="LNG Anbindungsanlagen gemäß separater Festlegung",2022,2023)),$AC383,$AA383),0)</f>
        <v>0</v>
      </c>
      <c r="AH383" s="49">
        <f>IFERROR(IF(OR($V383&lt;&gt;"Ja",VLOOKUP($C383,Listen!$A$2:$F$45,5,0)="Nein",D383&lt;IF(C383="LNG Anbindungsanlagen gemäß separater Festlegung",2022,2023)),$AC383,$AA383),0)</f>
        <v>0</v>
      </c>
      <c r="AI383" s="49">
        <f>IFERROR(IF(OR($W383&lt;&gt;"Ja",VLOOKUP($C383,Listen!$A$2:$F$45,6,0)="Nein"),$AC383,$AB383),0)</f>
        <v>0</v>
      </c>
      <c r="AJ383" s="49">
        <f>IFERROR(IF(OR($W383&lt;&gt;"Ja",VLOOKUP($C383,Listen!$A$2:$F$45,6,0)="Nein"),$AC383,$AB383),0)</f>
        <v>0</v>
      </c>
      <c r="AK383" s="49">
        <f>IFERROR(IF(OR($W383&lt;&gt;"Ja",VLOOKUP($C383,Listen!$A$2:$F$45,6,0)="Nein"),$AC383,$AB383),0)</f>
        <v>0</v>
      </c>
      <c r="AL383" s="51">
        <f t="shared" si="111"/>
        <v>0</v>
      </c>
      <c r="AM383" s="296">
        <f>IFERROR(IF(VLOOKUP($C383,Listen!$A$2:$F$45,6,0)="Ja",MAX(BC383:BD383),D_SAV!$BC383),0)</f>
        <v>0</v>
      </c>
      <c r="AN383" s="51">
        <f t="shared" si="112"/>
        <v>0</v>
      </c>
      <c r="AP383" s="304">
        <f t="shared" si="113"/>
        <v>0</v>
      </c>
      <c r="AQ383" s="304">
        <f t="shared" si="114"/>
        <v>0</v>
      </c>
      <c r="AR383" s="304">
        <f t="shared" si="115"/>
        <v>0</v>
      </c>
      <c r="AS383" s="304">
        <f t="shared" si="116"/>
        <v>0</v>
      </c>
      <c r="AT383" s="304">
        <f t="shared" si="117"/>
        <v>0</v>
      </c>
      <c r="AU383" s="304">
        <f t="shared" si="118"/>
        <v>0</v>
      </c>
      <c r="AV383" s="304">
        <f t="shared" si="119"/>
        <v>0</v>
      </c>
      <c r="AW383" s="304">
        <f t="shared" si="120"/>
        <v>0</v>
      </c>
      <c r="AX383" s="304">
        <f t="shared" si="121"/>
        <v>0</v>
      </c>
      <c r="AY383" s="304">
        <f t="shared" si="122"/>
        <v>0</v>
      </c>
      <c r="AZ383" s="304">
        <f t="shared" si="123"/>
        <v>0</v>
      </c>
      <c r="BA383" s="304">
        <f t="shared" si="124"/>
        <v>0</v>
      </c>
      <c r="BB383" s="304">
        <f t="shared" si="125"/>
        <v>0</v>
      </c>
      <c r="BC383" s="304">
        <f t="shared" si="126"/>
        <v>0</v>
      </c>
      <c r="BD383" s="304">
        <f t="shared" si="127"/>
        <v>0</v>
      </c>
      <c r="BE383" s="304">
        <f>IFERROR(IF(VLOOKUP($C383,Listen!$A$2:$F$45,6,0)="Ja",BB383-MAX(BC383:BD383),BB383-BC383),0)</f>
        <v>0</v>
      </c>
    </row>
    <row r="384" spans="1:57" x14ac:dyDescent="0.25">
      <c r="A384" s="320" t="str">
        <f>IF(AND(D384&lt;&gt;0,C384&lt;&gt;0,E384&lt;&gt;0),IF(B384&lt;&gt;0,CONCATENATE(B384,"-AGr",VLOOKUP(C384,Listen!$A$2:$D$45,4,FALSE),"-",D384,"-",E384,),CONCATENATE("AGr",VLOOKUP(C384,Listen!$A$2:$D$45,4,FALSE),"-",D384,"-",E384)),"keine vollständige ID")</f>
        <v>keine vollständige ID</v>
      </c>
      <c r="B384" s="301"/>
      <c r="C384" s="287"/>
      <c r="D384" s="34"/>
      <c r="E384" s="306"/>
      <c r="F384" s="116"/>
      <c r="G384" s="17"/>
      <c r="H384" s="17"/>
      <c r="I384" s="17"/>
      <c r="J384" s="17"/>
      <c r="K384" s="17"/>
      <c r="L384" s="17"/>
      <c r="M384" s="17"/>
      <c r="N384" s="17"/>
      <c r="O384" s="116"/>
      <c r="P384" s="117">
        <f>IF(D384&gt;A_Stammdaten!$B$12,0,SUM(G384,H384,J384,L384:M384)-SUM(I384,K384,N384:O384))</f>
        <v>0</v>
      </c>
      <c r="Q384" s="17"/>
      <c r="R384" s="17"/>
      <c r="S384" s="17"/>
      <c r="T384" s="17"/>
      <c r="U384" s="62">
        <f t="shared" si="107"/>
        <v>0</v>
      </c>
      <c r="V384" s="34"/>
      <c r="W384" s="34"/>
      <c r="X384" s="34"/>
      <c r="Y384" s="34"/>
      <c r="Z384" s="34"/>
      <c r="AA384" s="63" t="str">
        <f t="shared" si="108"/>
        <v>-</v>
      </c>
      <c r="AB384" s="63" t="str">
        <f t="shared" si="109"/>
        <v>-</v>
      </c>
      <c r="AC384" s="63">
        <f>IF(ISBLANK($C384),0,VLOOKUP($C384,Listen!$A$2:$C$45,2,FALSE))</f>
        <v>0</v>
      </c>
      <c r="AD384" s="63">
        <f>IF(ISBLANK($C384),0,VLOOKUP($C384,Listen!$A$2:$C$45,3,FALSE))</f>
        <v>0</v>
      </c>
      <c r="AE384" s="49">
        <f t="shared" si="110"/>
        <v>0</v>
      </c>
      <c r="AF384" s="49">
        <f t="shared" si="110"/>
        <v>0</v>
      </c>
      <c r="AG384" s="49">
        <f>IFERROR(IF(OR($V384&lt;&gt;"Ja",VLOOKUP($C384,Listen!$A$2:$F$45,5,0)="Nein",D384&lt;IF(C384="LNG Anbindungsanlagen gemäß separater Festlegung",2022,2023)),$AC384,$AA384),0)</f>
        <v>0</v>
      </c>
      <c r="AH384" s="49">
        <f>IFERROR(IF(OR($V384&lt;&gt;"Ja",VLOOKUP($C384,Listen!$A$2:$F$45,5,0)="Nein",D384&lt;IF(C384="LNG Anbindungsanlagen gemäß separater Festlegung",2022,2023)),$AC384,$AA384),0)</f>
        <v>0</v>
      </c>
      <c r="AI384" s="49">
        <f>IFERROR(IF(OR($W384&lt;&gt;"Ja",VLOOKUP($C384,Listen!$A$2:$F$45,6,0)="Nein"),$AC384,$AB384),0)</f>
        <v>0</v>
      </c>
      <c r="AJ384" s="49">
        <f>IFERROR(IF(OR($W384&lt;&gt;"Ja",VLOOKUP($C384,Listen!$A$2:$F$45,6,0)="Nein"),$AC384,$AB384),0)</f>
        <v>0</v>
      </c>
      <c r="AK384" s="49">
        <f>IFERROR(IF(OR($W384&lt;&gt;"Ja",VLOOKUP($C384,Listen!$A$2:$F$45,6,0)="Nein"),$AC384,$AB384),0)</f>
        <v>0</v>
      </c>
      <c r="AL384" s="51">
        <f t="shared" si="111"/>
        <v>0</v>
      </c>
      <c r="AM384" s="296">
        <f>IFERROR(IF(VLOOKUP($C384,Listen!$A$2:$F$45,6,0)="Ja",MAX(BC384:BD384),D_SAV!$BC384),0)</f>
        <v>0</v>
      </c>
      <c r="AN384" s="51">
        <f t="shared" si="112"/>
        <v>0</v>
      </c>
      <c r="AP384" s="304">
        <f t="shared" si="113"/>
        <v>0</v>
      </c>
      <c r="AQ384" s="304">
        <f t="shared" si="114"/>
        <v>0</v>
      </c>
      <c r="AR384" s="304">
        <f t="shared" si="115"/>
        <v>0</v>
      </c>
      <c r="AS384" s="304">
        <f t="shared" si="116"/>
        <v>0</v>
      </c>
      <c r="AT384" s="304">
        <f t="shared" si="117"/>
        <v>0</v>
      </c>
      <c r="AU384" s="304">
        <f t="shared" si="118"/>
        <v>0</v>
      </c>
      <c r="AV384" s="304">
        <f t="shared" si="119"/>
        <v>0</v>
      </c>
      <c r="AW384" s="304">
        <f t="shared" si="120"/>
        <v>0</v>
      </c>
      <c r="AX384" s="304">
        <f t="shared" si="121"/>
        <v>0</v>
      </c>
      <c r="AY384" s="304">
        <f t="shared" si="122"/>
        <v>0</v>
      </c>
      <c r="AZ384" s="304">
        <f t="shared" si="123"/>
        <v>0</v>
      </c>
      <c r="BA384" s="304">
        <f t="shared" si="124"/>
        <v>0</v>
      </c>
      <c r="BB384" s="304">
        <f t="shared" si="125"/>
        <v>0</v>
      </c>
      <c r="BC384" s="304">
        <f t="shared" si="126"/>
        <v>0</v>
      </c>
      <c r="BD384" s="304">
        <f t="shared" si="127"/>
        <v>0</v>
      </c>
      <c r="BE384" s="304">
        <f>IFERROR(IF(VLOOKUP($C384,Listen!$A$2:$F$45,6,0)="Ja",BB384-MAX(BC384:BD384),BB384-BC384),0)</f>
        <v>0</v>
      </c>
    </row>
    <row r="385" spans="1:57" x14ac:dyDescent="0.25">
      <c r="A385" s="320" t="str">
        <f>IF(AND(D385&lt;&gt;0,C385&lt;&gt;0,E385&lt;&gt;0),IF(B385&lt;&gt;0,CONCATENATE(B385,"-AGr",VLOOKUP(C385,Listen!$A$2:$D$45,4,FALSE),"-",D385,"-",E385,),CONCATENATE("AGr",VLOOKUP(C385,Listen!$A$2:$D$45,4,FALSE),"-",D385,"-",E385)),"keine vollständige ID")</f>
        <v>keine vollständige ID</v>
      </c>
      <c r="B385" s="301"/>
      <c r="C385" s="287"/>
      <c r="D385" s="34"/>
      <c r="E385" s="306"/>
      <c r="F385" s="116"/>
      <c r="G385" s="17"/>
      <c r="H385" s="17"/>
      <c r="I385" s="17"/>
      <c r="J385" s="17"/>
      <c r="K385" s="17"/>
      <c r="L385" s="17"/>
      <c r="M385" s="17"/>
      <c r="N385" s="17"/>
      <c r="O385" s="116"/>
      <c r="P385" s="117">
        <f>IF(D385&gt;A_Stammdaten!$B$12,0,SUM(G385,H385,J385,L385:M385)-SUM(I385,K385,N385:O385))</f>
        <v>0</v>
      </c>
      <c r="Q385" s="17"/>
      <c r="R385" s="17"/>
      <c r="S385" s="17"/>
      <c r="T385" s="17"/>
      <c r="U385" s="62">
        <f t="shared" si="107"/>
        <v>0</v>
      </c>
      <c r="V385" s="34"/>
      <c r="W385" s="34"/>
      <c r="X385" s="34"/>
      <c r="Y385" s="34"/>
      <c r="Z385" s="34"/>
      <c r="AA385" s="63" t="str">
        <f t="shared" si="108"/>
        <v>-</v>
      </c>
      <c r="AB385" s="63" t="str">
        <f t="shared" si="109"/>
        <v>-</v>
      </c>
      <c r="AC385" s="63">
        <f>IF(ISBLANK($C385),0,VLOOKUP($C385,Listen!$A$2:$C$45,2,FALSE))</f>
        <v>0</v>
      </c>
      <c r="AD385" s="63">
        <f>IF(ISBLANK($C385),0,VLOOKUP($C385,Listen!$A$2:$C$45,3,FALSE))</f>
        <v>0</v>
      </c>
      <c r="AE385" s="49">
        <f t="shared" si="110"/>
        <v>0</v>
      </c>
      <c r="AF385" s="49">
        <f t="shared" si="110"/>
        <v>0</v>
      </c>
      <c r="AG385" s="49">
        <f>IFERROR(IF(OR($V385&lt;&gt;"Ja",VLOOKUP($C385,Listen!$A$2:$F$45,5,0)="Nein",D385&lt;IF(C385="LNG Anbindungsanlagen gemäß separater Festlegung",2022,2023)),$AC385,$AA385),0)</f>
        <v>0</v>
      </c>
      <c r="AH385" s="49">
        <f>IFERROR(IF(OR($V385&lt;&gt;"Ja",VLOOKUP($C385,Listen!$A$2:$F$45,5,0)="Nein",D385&lt;IF(C385="LNG Anbindungsanlagen gemäß separater Festlegung",2022,2023)),$AC385,$AA385),0)</f>
        <v>0</v>
      </c>
      <c r="AI385" s="49">
        <f>IFERROR(IF(OR($W385&lt;&gt;"Ja",VLOOKUP($C385,Listen!$A$2:$F$45,6,0)="Nein"),$AC385,$AB385),0)</f>
        <v>0</v>
      </c>
      <c r="AJ385" s="49">
        <f>IFERROR(IF(OR($W385&lt;&gt;"Ja",VLOOKUP($C385,Listen!$A$2:$F$45,6,0)="Nein"),$AC385,$AB385),0)</f>
        <v>0</v>
      </c>
      <c r="AK385" s="49">
        <f>IFERROR(IF(OR($W385&lt;&gt;"Ja",VLOOKUP($C385,Listen!$A$2:$F$45,6,0)="Nein"),$AC385,$AB385),0)</f>
        <v>0</v>
      </c>
      <c r="AL385" s="51">
        <f t="shared" si="111"/>
        <v>0</v>
      </c>
      <c r="AM385" s="296">
        <f>IFERROR(IF(VLOOKUP($C385,Listen!$A$2:$F$45,6,0)="Ja",MAX(BC385:BD385),D_SAV!$BC385),0)</f>
        <v>0</v>
      </c>
      <c r="AN385" s="51">
        <f t="shared" si="112"/>
        <v>0</v>
      </c>
      <c r="AP385" s="304">
        <f t="shared" si="113"/>
        <v>0</v>
      </c>
      <c r="AQ385" s="304">
        <f t="shared" si="114"/>
        <v>0</v>
      </c>
      <c r="AR385" s="304">
        <f t="shared" si="115"/>
        <v>0</v>
      </c>
      <c r="AS385" s="304">
        <f t="shared" si="116"/>
        <v>0</v>
      </c>
      <c r="AT385" s="304">
        <f t="shared" si="117"/>
        <v>0</v>
      </c>
      <c r="AU385" s="304">
        <f t="shared" si="118"/>
        <v>0</v>
      </c>
      <c r="AV385" s="304">
        <f t="shared" si="119"/>
        <v>0</v>
      </c>
      <c r="AW385" s="304">
        <f t="shared" si="120"/>
        <v>0</v>
      </c>
      <c r="AX385" s="304">
        <f t="shared" si="121"/>
        <v>0</v>
      </c>
      <c r="AY385" s="304">
        <f t="shared" si="122"/>
        <v>0</v>
      </c>
      <c r="AZ385" s="304">
        <f t="shared" si="123"/>
        <v>0</v>
      </c>
      <c r="BA385" s="304">
        <f t="shared" si="124"/>
        <v>0</v>
      </c>
      <c r="BB385" s="304">
        <f t="shared" si="125"/>
        <v>0</v>
      </c>
      <c r="BC385" s="304">
        <f t="shared" si="126"/>
        <v>0</v>
      </c>
      <c r="BD385" s="304">
        <f t="shared" si="127"/>
        <v>0</v>
      </c>
      <c r="BE385" s="304">
        <f>IFERROR(IF(VLOOKUP($C385,Listen!$A$2:$F$45,6,0)="Ja",BB385-MAX(BC385:BD385),BB385-BC385),0)</f>
        <v>0</v>
      </c>
    </row>
    <row r="386" spans="1:57" x14ac:dyDescent="0.25">
      <c r="A386" s="320" t="str">
        <f>IF(AND(D386&lt;&gt;0,C386&lt;&gt;0,E386&lt;&gt;0),IF(B386&lt;&gt;0,CONCATENATE(B386,"-AGr",VLOOKUP(C386,Listen!$A$2:$D$45,4,FALSE),"-",D386,"-",E386,),CONCATENATE("AGr",VLOOKUP(C386,Listen!$A$2:$D$45,4,FALSE),"-",D386,"-",E386)),"keine vollständige ID")</f>
        <v>keine vollständige ID</v>
      </c>
      <c r="B386" s="301"/>
      <c r="C386" s="287"/>
      <c r="D386" s="34"/>
      <c r="E386" s="306"/>
      <c r="F386" s="116"/>
      <c r="G386" s="17"/>
      <c r="H386" s="17"/>
      <c r="I386" s="17"/>
      <c r="J386" s="17"/>
      <c r="K386" s="17"/>
      <c r="L386" s="17"/>
      <c r="M386" s="17"/>
      <c r="N386" s="17"/>
      <c r="O386" s="116"/>
      <c r="P386" s="117">
        <f>IF(D386&gt;A_Stammdaten!$B$12,0,SUM(G386,H386,J386,L386:M386)-SUM(I386,K386,N386:O386))</f>
        <v>0</v>
      </c>
      <c r="Q386" s="17"/>
      <c r="R386" s="17"/>
      <c r="S386" s="17"/>
      <c r="T386" s="17"/>
      <c r="U386" s="62">
        <f t="shared" si="107"/>
        <v>0</v>
      </c>
      <c r="V386" s="34"/>
      <c r="W386" s="34"/>
      <c r="X386" s="34"/>
      <c r="Y386" s="34"/>
      <c r="Z386" s="34"/>
      <c r="AA386" s="63" t="str">
        <f t="shared" si="108"/>
        <v>-</v>
      </c>
      <c r="AB386" s="63" t="str">
        <f t="shared" si="109"/>
        <v>-</v>
      </c>
      <c r="AC386" s="63">
        <f>IF(ISBLANK($C386),0,VLOOKUP($C386,Listen!$A$2:$C$45,2,FALSE))</f>
        <v>0</v>
      </c>
      <c r="AD386" s="63">
        <f>IF(ISBLANK($C386),0,VLOOKUP($C386,Listen!$A$2:$C$45,3,FALSE))</f>
        <v>0</v>
      </c>
      <c r="AE386" s="49">
        <f t="shared" si="110"/>
        <v>0</v>
      </c>
      <c r="AF386" s="49">
        <f t="shared" si="110"/>
        <v>0</v>
      </c>
      <c r="AG386" s="49">
        <f>IFERROR(IF(OR($V386&lt;&gt;"Ja",VLOOKUP($C386,Listen!$A$2:$F$45,5,0)="Nein",D386&lt;IF(C386="LNG Anbindungsanlagen gemäß separater Festlegung",2022,2023)),$AC386,$AA386),0)</f>
        <v>0</v>
      </c>
      <c r="AH386" s="49">
        <f>IFERROR(IF(OR($V386&lt;&gt;"Ja",VLOOKUP($C386,Listen!$A$2:$F$45,5,0)="Nein",D386&lt;IF(C386="LNG Anbindungsanlagen gemäß separater Festlegung",2022,2023)),$AC386,$AA386),0)</f>
        <v>0</v>
      </c>
      <c r="AI386" s="49">
        <f>IFERROR(IF(OR($W386&lt;&gt;"Ja",VLOOKUP($C386,Listen!$A$2:$F$45,6,0)="Nein"),$AC386,$AB386),0)</f>
        <v>0</v>
      </c>
      <c r="AJ386" s="49">
        <f>IFERROR(IF(OR($W386&lt;&gt;"Ja",VLOOKUP($C386,Listen!$A$2:$F$45,6,0)="Nein"),$AC386,$AB386),0)</f>
        <v>0</v>
      </c>
      <c r="AK386" s="49">
        <f>IFERROR(IF(OR($W386&lt;&gt;"Ja",VLOOKUP($C386,Listen!$A$2:$F$45,6,0)="Nein"),$AC386,$AB386),0)</f>
        <v>0</v>
      </c>
      <c r="AL386" s="51">
        <f t="shared" si="111"/>
        <v>0</v>
      </c>
      <c r="AM386" s="296">
        <f>IFERROR(IF(VLOOKUP($C386,Listen!$A$2:$F$45,6,0)="Ja",MAX(BC386:BD386),D_SAV!$BC386),0)</f>
        <v>0</v>
      </c>
      <c r="AN386" s="51">
        <f t="shared" si="112"/>
        <v>0</v>
      </c>
      <c r="AP386" s="304">
        <f t="shared" si="113"/>
        <v>0</v>
      </c>
      <c r="AQ386" s="304">
        <f t="shared" si="114"/>
        <v>0</v>
      </c>
      <c r="AR386" s="304">
        <f t="shared" si="115"/>
        <v>0</v>
      </c>
      <c r="AS386" s="304">
        <f t="shared" si="116"/>
        <v>0</v>
      </c>
      <c r="AT386" s="304">
        <f t="shared" si="117"/>
        <v>0</v>
      </c>
      <c r="AU386" s="304">
        <f t="shared" si="118"/>
        <v>0</v>
      </c>
      <c r="AV386" s="304">
        <f t="shared" si="119"/>
        <v>0</v>
      </c>
      <c r="AW386" s="304">
        <f t="shared" si="120"/>
        <v>0</v>
      </c>
      <c r="AX386" s="304">
        <f t="shared" si="121"/>
        <v>0</v>
      </c>
      <c r="AY386" s="304">
        <f t="shared" si="122"/>
        <v>0</v>
      </c>
      <c r="AZ386" s="304">
        <f t="shared" si="123"/>
        <v>0</v>
      </c>
      <c r="BA386" s="304">
        <f t="shared" si="124"/>
        <v>0</v>
      </c>
      <c r="BB386" s="304">
        <f t="shared" si="125"/>
        <v>0</v>
      </c>
      <c r="BC386" s="304">
        <f t="shared" si="126"/>
        <v>0</v>
      </c>
      <c r="BD386" s="304">
        <f t="shared" si="127"/>
        <v>0</v>
      </c>
      <c r="BE386" s="304">
        <f>IFERROR(IF(VLOOKUP($C386,Listen!$A$2:$F$45,6,0)="Ja",BB386-MAX(BC386:BD386),BB386-BC386),0)</f>
        <v>0</v>
      </c>
    </row>
    <row r="387" spans="1:57" x14ac:dyDescent="0.25">
      <c r="A387" s="320" t="str">
        <f>IF(AND(D387&lt;&gt;0,C387&lt;&gt;0,E387&lt;&gt;0),IF(B387&lt;&gt;0,CONCATENATE(B387,"-AGr",VLOOKUP(C387,Listen!$A$2:$D$45,4,FALSE),"-",D387,"-",E387,),CONCATENATE("AGr",VLOOKUP(C387,Listen!$A$2:$D$45,4,FALSE),"-",D387,"-",E387)),"keine vollständige ID")</f>
        <v>keine vollständige ID</v>
      </c>
      <c r="B387" s="301"/>
      <c r="C387" s="287"/>
      <c r="D387" s="34"/>
      <c r="E387" s="306"/>
      <c r="F387" s="116"/>
      <c r="G387" s="17"/>
      <c r="H387" s="17"/>
      <c r="I387" s="17"/>
      <c r="J387" s="17"/>
      <c r="K387" s="17"/>
      <c r="L387" s="17"/>
      <c r="M387" s="17"/>
      <c r="N387" s="17"/>
      <c r="O387" s="116"/>
      <c r="P387" s="117">
        <f>IF(D387&gt;A_Stammdaten!$B$12,0,SUM(G387,H387,J387,L387:M387)-SUM(I387,K387,N387:O387))</f>
        <v>0</v>
      </c>
      <c r="Q387" s="17"/>
      <c r="R387" s="17"/>
      <c r="S387" s="17"/>
      <c r="T387" s="17"/>
      <c r="U387" s="62">
        <f t="shared" si="107"/>
        <v>0</v>
      </c>
      <c r="V387" s="34"/>
      <c r="W387" s="34"/>
      <c r="X387" s="34"/>
      <c r="Y387" s="34"/>
      <c r="Z387" s="34"/>
      <c r="AA387" s="63" t="str">
        <f t="shared" si="108"/>
        <v>-</v>
      </c>
      <c r="AB387" s="63" t="str">
        <f t="shared" si="109"/>
        <v>-</v>
      </c>
      <c r="AC387" s="63">
        <f>IF(ISBLANK($C387),0,VLOOKUP($C387,Listen!$A$2:$C$45,2,FALSE))</f>
        <v>0</v>
      </c>
      <c r="AD387" s="63">
        <f>IF(ISBLANK($C387),0,VLOOKUP($C387,Listen!$A$2:$C$45,3,FALSE))</f>
        <v>0</v>
      </c>
      <c r="AE387" s="49">
        <f t="shared" si="110"/>
        <v>0</v>
      </c>
      <c r="AF387" s="49">
        <f t="shared" si="110"/>
        <v>0</v>
      </c>
      <c r="AG387" s="49">
        <f>IFERROR(IF(OR($V387&lt;&gt;"Ja",VLOOKUP($C387,Listen!$A$2:$F$45,5,0)="Nein",D387&lt;IF(C387="LNG Anbindungsanlagen gemäß separater Festlegung",2022,2023)),$AC387,$AA387),0)</f>
        <v>0</v>
      </c>
      <c r="AH387" s="49">
        <f>IFERROR(IF(OR($V387&lt;&gt;"Ja",VLOOKUP($C387,Listen!$A$2:$F$45,5,0)="Nein",D387&lt;IF(C387="LNG Anbindungsanlagen gemäß separater Festlegung",2022,2023)),$AC387,$AA387),0)</f>
        <v>0</v>
      </c>
      <c r="AI387" s="49">
        <f>IFERROR(IF(OR($W387&lt;&gt;"Ja",VLOOKUP($C387,Listen!$A$2:$F$45,6,0)="Nein"),$AC387,$AB387),0)</f>
        <v>0</v>
      </c>
      <c r="AJ387" s="49">
        <f>IFERROR(IF(OR($W387&lt;&gt;"Ja",VLOOKUP($C387,Listen!$A$2:$F$45,6,0)="Nein"),$AC387,$AB387),0)</f>
        <v>0</v>
      </c>
      <c r="AK387" s="49">
        <f>IFERROR(IF(OR($W387&lt;&gt;"Ja",VLOOKUP($C387,Listen!$A$2:$F$45,6,0)="Nein"),$AC387,$AB387),0)</f>
        <v>0</v>
      </c>
      <c r="AL387" s="51">
        <f t="shared" si="111"/>
        <v>0</v>
      </c>
      <c r="AM387" s="296">
        <f>IFERROR(IF(VLOOKUP($C387,Listen!$A$2:$F$45,6,0)="Ja",MAX(BC387:BD387),D_SAV!$BC387),0)</f>
        <v>0</v>
      </c>
      <c r="AN387" s="51">
        <f t="shared" si="112"/>
        <v>0</v>
      </c>
      <c r="AP387" s="304">
        <f t="shared" si="113"/>
        <v>0</v>
      </c>
      <c r="AQ387" s="304">
        <f t="shared" si="114"/>
        <v>0</v>
      </c>
      <c r="AR387" s="304">
        <f t="shared" si="115"/>
        <v>0</v>
      </c>
      <c r="AS387" s="304">
        <f t="shared" si="116"/>
        <v>0</v>
      </c>
      <c r="AT387" s="304">
        <f t="shared" si="117"/>
        <v>0</v>
      </c>
      <c r="AU387" s="304">
        <f t="shared" si="118"/>
        <v>0</v>
      </c>
      <c r="AV387" s="304">
        <f t="shared" si="119"/>
        <v>0</v>
      </c>
      <c r="AW387" s="304">
        <f t="shared" si="120"/>
        <v>0</v>
      </c>
      <c r="AX387" s="304">
        <f t="shared" si="121"/>
        <v>0</v>
      </c>
      <c r="AY387" s="304">
        <f t="shared" si="122"/>
        <v>0</v>
      </c>
      <c r="AZ387" s="304">
        <f t="shared" si="123"/>
        <v>0</v>
      </c>
      <c r="BA387" s="304">
        <f t="shared" si="124"/>
        <v>0</v>
      </c>
      <c r="BB387" s="304">
        <f t="shared" si="125"/>
        <v>0</v>
      </c>
      <c r="BC387" s="304">
        <f t="shared" si="126"/>
        <v>0</v>
      </c>
      <c r="BD387" s="304">
        <f t="shared" si="127"/>
        <v>0</v>
      </c>
      <c r="BE387" s="304">
        <f>IFERROR(IF(VLOOKUP($C387,Listen!$A$2:$F$45,6,0)="Ja",BB387-MAX(BC387:BD387),BB387-BC387),0)</f>
        <v>0</v>
      </c>
    </row>
    <row r="388" spans="1:57" x14ac:dyDescent="0.25">
      <c r="A388" s="320" t="str">
        <f>IF(AND(D388&lt;&gt;0,C388&lt;&gt;0,E388&lt;&gt;0),IF(B388&lt;&gt;0,CONCATENATE(B388,"-AGr",VLOOKUP(C388,Listen!$A$2:$D$45,4,FALSE),"-",D388,"-",E388,),CONCATENATE("AGr",VLOOKUP(C388,Listen!$A$2:$D$45,4,FALSE),"-",D388,"-",E388)),"keine vollständige ID")</f>
        <v>keine vollständige ID</v>
      </c>
      <c r="B388" s="301"/>
      <c r="C388" s="287"/>
      <c r="D388" s="34"/>
      <c r="E388" s="306"/>
      <c r="F388" s="116"/>
      <c r="G388" s="17"/>
      <c r="H388" s="17"/>
      <c r="I388" s="17"/>
      <c r="J388" s="17"/>
      <c r="K388" s="17"/>
      <c r="L388" s="17"/>
      <c r="M388" s="17"/>
      <c r="N388" s="17"/>
      <c r="O388" s="116"/>
      <c r="P388" s="117">
        <f>IF(D388&gt;A_Stammdaten!$B$12,0,SUM(G388,H388,J388,L388:M388)-SUM(I388,K388,N388:O388))</f>
        <v>0</v>
      </c>
      <c r="Q388" s="17"/>
      <c r="R388" s="17"/>
      <c r="S388" s="17"/>
      <c r="T388" s="17"/>
      <c r="U388" s="62">
        <f t="shared" si="107"/>
        <v>0</v>
      </c>
      <c r="V388" s="34"/>
      <c r="W388" s="34"/>
      <c r="X388" s="34"/>
      <c r="Y388" s="34"/>
      <c r="Z388" s="34"/>
      <c r="AA388" s="63" t="str">
        <f t="shared" si="108"/>
        <v>-</v>
      </c>
      <c r="AB388" s="63" t="str">
        <f t="shared" si="109"/>
        <v>-</v>
      </c>
      <c r="AC388" s="63">
        <f>IF(ISBLANK($C388),0,VLOOKUP($C388,Listen!$A$2:$C$45,2,FALSE))</f>
        <v>0</v>
      </c>
      <c r="AD388" s="63">
        <f>IF(ISBLANK($C388),0,VLOOKUP($C388,Listen!$A$2:$C$45,3,FALSE))</f>
        <v>0</v>
      </c>
      <c r="AE388" s="49">
        <f t="shared" si="110"/>
        <v>0</v>
      </c>
      <c r="AF388" s="49">
        <f t="shared" si="110"/>
        <v>0</v>
      </c>
      <c r="AG388" s="49">
        <f>IFERROR(IF(OR($V388&lt;&gt;"Ja",VLOOKUP($C388,Listen!$A$2:$F$45,5,0)="Nein",D388&lt;IF(C388="LNG Anbindungsanlagen gemäß separater Festlegung",2022,2023)),$AC388,$AA388),0)</f>
        <v>0</v>
      </c>
      <c r="AH388" s="49">
        <f>IFERROR(IF(OR($V388&lt;&gt;"Ja",VLOOKUP($C388,Listen!$A$2:$F$45,5,0)="Nein",D388&lt;IF(C388="LNG Anbindungsanlagen gemäß separater Festlegung",2022,2023)),$AC388,$AA388),0)</f>
        <v>0</v>
      </c>
      <c r="AI388" s="49">
        <f>IFERROR(IF(OR($W388&lt;&gt;"Ja",VLOOKUP($C388,Listen!$A$2:$F$45,6,0)="Nein"),$AC388,$AB388),0)</f>
        <v>0</v>
      </c>
      <c r="AJ388" s="49">
        <f>IFERROR(IF(OR($W388&lt;&gt;"Ja",VLOOKUP($C388,Listen!$A$2:$F$45,6,0)="Nein"),$AC388,$AB388),0)</f>
        <v>0</v>
      </c>
      <c r="AK388" s="49">
        <f>IFERROR(IF(OR($W388&lt;&gt;"Ja",VLOOKUP($C388,Listen!$A$2:$F$45,6,0)="Nein"),$AC388,$AB388),0)</f>
        <v>0</v>
      </c>
      <c r="AL388" s="51">
        <f t="shared" si="111"/>
        <v>0</v>
      </c>
      <c r="AM388" s="296">
        <f>IFERROR(IF(VLOOKUP($C388,Listen!$A$2:$F$45,6,0)="Ja",MAX(BC388:BD388),D_SAV!$BC388),0)</f>
        <v>0</v>
      </c>
      <c r="AN388" s="51">
        <f t="shared" si="112"/>
        <v>0</v>
      </c>
      <c r="AP388" s="304">
        <f t="shared" si="113"/>
        <v>0</v>
      </c>
      <c r="AQ388" s="304">
        <f t="shared" si="114"/>
        <v>0</v>
      </c>
      <c r="AR388" s="304">
        <f t="shared" si="115"/>
        <v>0</v>
      </c>
      <c r="AS388" s="304">
        <f t="shared" si="116"/>
        <v>0</v>
      </c>
      <c r="AT388" s="304">
        <f t="shared" si="117"/>
        <v>0</v>
      </c>
      <c r="AU388" s="304">
        <f t="shared" si="118"/>
        <v>0</v>
      </c>
      <c r="AV388" s="304">
        <f t="shared" si="119"/>
        <v>0</v>
      </c>
      <c r="AW388" s="304">
        <f t="shared" si="120"/>
        <v>0</v>
      </c>
      <c r="AX388" s="304">
        <f t="shared" si="121"/>
        <v>0</v>
      </c>
      <c r="AY388" s="304">
        <f t="shared" si="122"/>
        <v>0</v>
      </c>
      <c r="AZ388" s="304">
        <f t="shared" si="123"/>
        <v>0</v>
      </c>
      <c r="BA388" s="304">
        <f t="shared" si="124"/>
        <v>0</v>
      </c>
      <c r="BB388" s="304">
        <f t="shared" si="125"/>
        <v>0</v>
      </c>
      <c r="BC388" s="304">
        <f t="shared" si="126"/>
        <v>0</v>
      </c>
      <c r="BD388" s="304">
        <f t="shared" si="127"/>
        <v>0</v>
      </c>
      <c r="BE388" s="304">
        <f>IFERROR(IF(VLOOKUP($C388,Listen!$A$2:$F$45,6,0)="Ja",BB388-MAX(BC388:BD388),BB388-BC388),0)</f>
        <v>0</v>
      </c>
    </row>
    <row r="389" spans="1:57" x14ac:dyDescent="0.25">
      <c r="A389" s="320" t="str">
        <f>IF(AND(D389&lt;&gt;0,C389&lt;&gt;0,E389&lt;&gt;0),IF(B389&lt;&gt;0,CONCATENATE(B389,"-AGr",VLOOKUP(C389,Listen!$A$2:$D$45,4,FALSE),"-",D389,"-",E389,),CONCATENATE("AGr",VLOOKUP(C389,Listen!$A$2:$D$45,4,FALSE),"-",D389,"-",E389)),"keine vollständige ID")</f>
        <v>keine vollständige ID</v>
      </c>
      <c r="B389" s="301"/>
      <c r="C389" s="287"/>
      <c r="D389" s="34"/>
      <c r="E389" s="306"/>
      <c r="F389" s="116"/>
      <c r="G389" s="17"/>
      <c r="H389" s="17"/>
      <c r="I389" s="17"/>
      <c r="J389" s="17"/>
      <c r="K389" s="17"/>
      <c r="L389" s="17"/>
      <c r="M389" s="17"/>
      <c r="N389" s="17"/>
      <c r="O389" s="116"/>
      <c r="P389" s="117">
        <f>IF(D389&gt;A_Stammdaten!$B$12,0,SUM(G389,H389,J389,L389:M389)-SUM(I389,K389,N389:O389))</f>
        <v>0</v>
      </c>
      <c r="Q389" s="17"/>
      <c r="R389" s="17"/>
      <c r="S389" s="17"/>
      <c r="T389" s="17"/>
      <c r="U389" s="62">
        <f t="shared" si="107"/>
        <v>0</v>
      </c>
      <c r="V389" s="34"/>
      <c r="W389" s="34"/>
      <c r="X389" s="34"/>
      <c r="Y389" s="34"/>
      <c r="Z389" s="34"/>
      <c r="AA389" s="63" t="str">
        <f t="shared" si="108"/>
        <v>-</v>
      </c>
      <c r="AB389" s="63" t="str">
        <f t="shared" si="109"/>
        <v>-</v>
      </c>
      <c r="AC389" s="63">
        <f>IF(ISBLANK($C389),0,VLOOKUP($C389,Listen!$A$2:$C$45,2,FALSE))</f>
        <v>0</v>
      </c>
      <c r="AD389" s="63">
        <f>IF(ISBLANK($C389),0,VLOOKUP($C389,Listen!$A$2:$C$45,3,FALSE))</f>
        <v>0</v>
      </c>
      <c r="AE389" s="49">
        <f t="shared" si="110"/>
        <v>0</v>
      </c>
      <c r="AF389" s="49">
        <f t="shared" si="110"/>
        <v>0</v>
      </c>
      <c r="AG389" s="49">
        <f>IFERROR(IF(OR($V389&lt;&gt;"Ja",VLOOKUP($C389,Listen!$A$2:$F$45,5,0)="Nein",D389&lt;IF(C389="LNG Anbindungsanlagen gemäß separater Festlegung",2022,2023)),$AC389,$AA389),0)</f>
        <v>0</v>
      </c>
      <c r="AH389" s="49">
        <f>IFERROR(IF(OR($V389&lt;&gt;"Ja",VLOOKUP($C389,Listen!$A$2:$F$45,5,0)="Nein",D389&lt;IF(C389="LNG Anbindungsanlagen gemäß separater Festlegung",2022,2023)),$AC389,$AA389),0)</f>
        <v>0</v>
      </c>
      <c r="AI389" s="49">
        <f>IFERROR(IF(OR($W389&lt;&gt;"Ja",VLOOKUP($C389,Listen!$A$2:$F$45,6,0)="Nein"),$AC389,$AB389),0)</f>
        <v>0</v>
      </c>
      <c r="AJ389" s="49">
        <f>IFERROR(IF(OR($W389&lt;&gt;"Ja",VLOOKUP($C389,Listen!$A$2:$F$45,6,0)="Nein"),$AC389,$AB389),0)</f>
        <v>0</v>
      </c>
      <c r="AK389" s="49">
        <f>IFERROR(IF(OR($W389&lt;&gt;"Ja",VLOOKUP($C389,Listen!$A$2:$F$45,6,0)="Nein"),$AC389,$AB389),0)</f>
        <v>0</v>
      </c>
      <c r="AL389" s="51">
        <f t="shared" si="111"/>
        <v>0</v>
      </c>
      <c r="AM389" s="296">
        <f>IFERROR(IF(VLOOKUP($C389,Listen!$A$2:$F$45,6,0)="Ja",MAX(BC389:BD389),D_SAV!$BC389),0)</f>
        <v>0</v>
      </c>
      <c r="AN389" s="51">
        <f t="shared" si="112"/>
        <v>0</v>
      </c>
      <c r="AP389" s="304">
        <f t="shared" si="113"/>
        <v>0</v>
      </c>
      <c r="AQ389" s="304">
        <f t="shared" si="114"/>
        <v>0</v>
      </c>
      <c r="AR389" s="304">
        <f t="shared" si="115"/>
        <v>0</v>
      </c>
      <c r="AS389" s="304">
        <f t="shared" si="116"/>
        <v>0</v>
      </c>
      <c r="AT389" s="304">
        <f t="shared" si="117"/>
        <v>0</v>
      </c>
      <c r="AU389" s="304">
        <f t="shared" si="118"/>
        <v>0</v>
      </c>
      <c r="AV389" s="304">
        <f t="shared" si="119"/>
        <v>0</v>
      </c>
      <c r="AW389" s="304">
        <f t="shared" si="120"/>
        <v>0</v>
      </c>
      <c r="AX389" s="304">
        <f t="shared" si="121"/>
        <v>0</v>
      </c>
      <c r="AY389" s="304">
        <f t="shared" si="122"/>
        <v>0</v>
      </c>
      <c r="AZ389" s="304">
        <f t="shared" si="123"/>
        <v>0</v>
      </c>
      <c r="BA389" s="304">
        <f t="shared" si="124"/>
        <v>0</v>
      </c>
      <c r="BB389" s="304">
        <f t="shared" si="125"/>
        <v>0</v>
      </c>
      <c r="BC389" s="304">
        <f t="shared" si="126"/>
        <v>0</v>
      </c>
      <c r="BD389" s="304">
        <f t="shared" si="127"/>
        <v>0</v>
      </c>
      <c r="BE389" s="304">
        <f>IFERROR(IF(VLOOKUP($C389,Listen!$A$2:$F$45,6,0)="Ja",BB389-MAX(BC389:BD389),BB389-BC389),0)</f>
        <v>0</v>
      </c>
    </row>
    <row r="390" spans="1:57" x14ac:dyDescent="0.25">
      <c r="A390" s="320" t="str">
        <f>IF(AND(D390&lt;&gt;0,C390&lt;&gt;0,E390&lt;&gt;0),IF(B390&lt;&gt;0,CONCATENATE(B390,"-AGr",VLOOKUP(C390,Listen!$A$2:$D$45,4,FALSE),"-",D390,"-",E390,),CONCATENATE("AGr",VLOOKUP(C390,Listen!$A$2:$D$45,4,FALSE),"-",D390,"-",E390)),"keine vollständige ID")</f>
        <v>keine vollständige ID</v>
      </c>
      <c r="B390" s="301"/>
      <c r="C390" s="287"/>
      <c r="D390" s="34"/>
      <c r="E390" s="306"/>
      <c r="F390" s="116"/>
      <c r="G390" s="17"/>
      <c r="H390" s="17"/>
      <c r="I390" s="17"/>
      <c r="J390" s="17"/>
      <c r="K390" s="17"/>
      <c r="L390" s="17"/>
      <c r="M390" s="17"/>
      <c r="N390" s="17"/>
      <c r="O390" s="116"/>
      <c r="P390" s="117">
        <f>IF(D390&gt;A_Stammdaten!$B$12,0,SUM(G390,H390,J390,L390:M390)-SUM(I390,K390,N390:O390))</f>
        <v>0</v>
      </c>
      <c r="Q390" s="17"/>
      <c r="R390" s="17"/>
      <c r="S390" s="17"/>
      <c r="T390" s="17"/>
      <c r="U390" s="62">
        <f t="shared" ref="U390:U453" si="128">P390-SUM(Q390:T390)</f>
        <v>0</v>
      </c>
      <c r="V390" s="34"/>
      <c r="W390" s="34"/>
      <c r="X390" s="34"/>
      <c r="Y390" s="34"/>
      <c r="Z390" s="34"/>
      <c r="AA390" s="63" t="str">
        <f t="shared" ref="AA390:AA453" si="129">IF($V390="Ja",MIN(2044-$D390+1,AC390),"-")</f>
        <v>-</v>
      </c>
      <c r="AB390" s="63" t="str">
        <f t="shared" ref="AB390:AB453" si="130">IF($Z390="","-",MIN($Z390-$D390+1,AC390))</f>
        <v>-</v>
      </c>
      <c r="AC390" s="63">
        <f>IF(ISBLANK($C390),0,VLOOKUP($C390,Listen!$A$2:$C$45,2,FALSE))</f>
        <v>0</v>
      </c>
      <c r="AD390" s="63">
        <f>IF(ISBLANK($C390),0,VLOOKUP($C390,Listen!$A$2:$C$45,3,FALSE))</f>
        <v>0</v>
      </c>
      <c r="AE390" s="49">
        <f t="shared" ref="AE390:AF453" si="131">IFERROR($AC390,0)</f>
        <v>0</v>
      </c>
      <c r="AF390" s="49">
        <f t="shared" si="131"/>
        <v>0</v>
      </c>
      <c r="AG390" s="49">
        <f>IFERROR(IF(OR($V390&lt;&gt;"Ja",VLOOKUP($C390,Listen!$A$2:$F$45,5,0)="Nein",D390&lt;IF(C390="LNG Anbindungsanlagen gemäß separater Festlegung",2022,2023)),$AC390,$AA390),0)</f>
        <v>0</v>
      </c>
      <c r="AH390" s="49">
        <f>IFERROR(IF(OR($V390&lt;&gt;"Ja",VLOOKUP($C390,Listen!$A$2:$F$45,5,0)="Nein",D390&lt;IF(C390="LNG Anbindungsanlagen gemäß separater Festlegung",2022,2023)),$AC390,$AA390),0)</f>
        <v>0</v>
      </c>
      <c r="AI390" s="49">
        <f>IFERROR(IF(OR($W390&lt;&gt;"Ja",VLOOKUP($C390,Listen!$A$2:$F$45,6,0)="Nein"),$AC390,$AB390),0)</f>
        <v>0</v>
      </c>
      <c r="AJ390" s="49">
        <f>IFERROR(IF(OR($W390&lt;&gt;"Ja",VLOOKUP($C390,Listen!$A$2:$F$45,6,0)="Nein"),$AC390,$AB390),0)</f>
        <v>0</v>
      </c>
      <c r="AK390" s="49">
        <f>IFERROR(IF(OR($W390&lt;&gt;"Ja",VLOOKUP($C390,Listen!$A$2:$F$45,6,0)="Nein"),$AC390,$AB390),0)</f>
        <v>0</v>
      </c>
      <c r="AL390" s="51">
        <f t="shared" ref="AL390:AL453" si="132">BB390</f>
        <v>0</v>
      </c>
      <c r="AM390" s="296">
        <f>IFERROR(IF(VLOOKUP($C390,Listen!$A$2:$F$45,6,0)="Ja",MAX(BC390:BD390),D_SAV!$BC390),0)</f>
        <v>0</v>
      </c>
      <c r="AN390" s="51">
        <f t="shared" ref="AN390:AN453" si="133">BE390</f>
        <v>0</v>
      </c>
      <c r="AP390" s="304">
        <f t="shared" ref="AP390:AP453" si="134">AO390+IF($D390=AP$3,$U390,0)</f>
        <v>0</v>
      </c>
      <c r="AQ390" s="304">
        <f t="shared" ref="AQ390:AQ453" si="135">IF(AP390=0,0,IF($AE390-(AP$3-$D390)&lt;=0,AP390,AP390/($AE390-(AP$3-$D390))))</f>
        <v>0</v>
      </c>
      <c r="AR390" s="304">
        <f t="shared" ref="AR390:AR453" si="136">AP390-AQ390</f>
        <v>0</v>
      </c>
      <c r="AS390" s="304">
        <f t="shared" ref="AS390:AS453" si="137">AR390+IF($D390=AS$3,$U390,0)</f>
        <v>0</v>
      </c>
      <c r="AT390" s="304">
        <f t="shared" ref="AT390:AT453" si="138">IF(AS390=0,0,IF($AF390-(AS$3-$D390)&lt;=0,AS390,AS390/($AF390-(AS$3-$D390))))</f>
        <v>0</v>
      </c>
      <c r="AU390" s="304">
        <f t="shared" ref="AU390:AU453" si="139">AS390-AT390</f>
        <v>0</v>
      </c>
      <c r="AV390" s="304">
        <f t="shared" ref="AV390:AV453" si="140">AU390+IF($D390=AV$3,$U390,0)</f>
        <v>0</v>
      </c>
      <c r="AW390" s="304">
        <f t="shared" ref="AW390:AW453" si="141">IF(AV390=0,0,IF($AG390-(AV$3-$D390)&lt;=0,AV390,AV390/($AG390-(AV$3-$D390))))</f>
        <v>0</v>
      </c>
      <c r="AX390" s="304">
        <f t="shared" ref="AX390:AX453" si="142">AV390-AW390</f>
        <v>0</v>
      </c>
      <c r="AY390" s="304">
        <f t="shared" ref="AY390:AY453" si="143">AX390+IF($D390=AY$3,$U390,0)</f>
        <v>0</v>
      </c>
      <c r="AZ390" s="304">
        <f t="shared" ref="AZ390:AZ453" si="144">IF(AY390=0,0,IF($AH390-(AY$3-$D390)&lt;=0,AY390,AY390/($AH390-(AY$3-$D390))))</f>
        <v>0</v>
      </c>
      <c r="BA390" s="304">
        <f t="shared" ref="BA390:BA453" si="145">AY390-AZ390</f>
        <v>0</v>
      </c>
      <c r="BB390" s="304">
        <f t="shared" ref="BB390:BB453" si="146">BA390+IF($D390=BB$3,$U390,0)</f>
        <v>0</v>
      </c>
      <c r="BC390" s="304">
        <f t="shared" ref="BC390:BC453" si="147">IF(BB390=0,0,IF($AI390-(BB$3-$D390)&lt;=0,BB390,BB390/($AI390-(BB$3-$D390))))</f>
        <v>0</v>
      </c>
      <c r="BD390" s="304">
        <f t="shared" ref="BD390:BD453" si="148">BB390*Y390/100</f>
        <v>0</v>
      </c>
      <c r="BE390" s="304">
        <f>IFERROR(IF(VLOOKUP($C390,Listen!$A$2:$F$45,6,0)="Ja",BB390-MAX(BC390:BD390),BB390-BC390),0)</f>
        <v>0</v>
      </c>
    </row>
    <row r="391" spans="1:57" x14ac:dyDescent="0.25">
      <c r="A391" s="320" t="str">
        <f>IF(AND(D391&lt;&gt;0,C391&lt;&gt;0,E391&lt;&gt;0),IF(B391&lt;&gt;0,CONCATENATE(B391,"-AGr",VLOOKUP(C391,Listen!$A$2:$D$45,4,FALSE),"-",D391,"-",E391,),CONCATENATE("AGr",VLOOKUP(C391,Listen!$A$2:$D$45,4,FALSE),"-",D391,"-",E391)),"keine vollständige ID")</f>
        <v>keine vollständige ID</v>
      </c>
      <c r="B391" s="301"/>
      <c r="C391" s="287"/>
      <c r="D391" s="34"/>
      <c r="E391" s="306"/>
      <c r="F391" s="116"/>
      <c r="G391" s="17"/>
      <c r="H391" s="17"/>
      <c r="I391" s="17"/>
      <c r="J391" s="17"/>
      <c r="K391" s="17"/>
      <c r="L391" s="17"/>
      <c r="M391" s="17"/>
      <c r="N391" s="17"/>
      <c r="O391" s="116"/>
      <c r="P391" s="117">
        <f>IF(D391&gt;A_Stammdaten!$B$12,0,SUM(G391,H391,J391,L391:M391)-SUM(I391,K391,N391:O391))</f>
        <v>0</v>
      </c>
      <c r="Q391" s="17"/>
      <c r="R391" s="17"/>
      <c r="S391" s="17"/>
      <c r="T391" s="17"/>
      <c r="U391" s="62">
        <f t="shared" si="128"/>
        <v>0</v>
      </c>
      <c r="V391" s="34"/>
      <c r="W391" s="34"/>
      <c r="X391" s="34"/>
      <c r="Y391" s="34"/>
      <c r="Z391" s="34"/>
      <c r="AA391" s="63" t="str">
        <f t="shared" si="129"/>
        <v>-</v>
      </c>
      <c r="AB391" s="63" t="str">
        <f t="shared" si="130"/>
        <v>-</v>
      </c>
      <c r="AC391" s="63">
        <f>IF(ISBLANK($C391),0,VLOOKUP($C391,Listen!$A$2:$C$45,2,FALSE))</f>
        <v>0</v>
      </c>
      <c r="AD391" s="63">
        <f>IF(ISBLANK($C391),0,VLOOKUP($C391,Listen!$A$2:$C$45,3,FALSE))</f>
        <v>0</v>
      </c>
      <c r="AE391" s="49">
        <f t="shared" si="131"/>
        <v>0</v>
      </c>
      <c r="AF391" s="49">
        <f t="shared" si="131"/>
        <v>0</v>
      </c>
      <c r="AG391" s="49">
        <f>IFERROR(IF(OR($V391&lt;&gt;"Ja",VLOOKUP($C391,Listen!$A$2:$F$45,5,0)="Nein",D391&lt;IF(C391="LNG Anbindungsanlagen gemäß separater Festlegung",2022,2023)),$AC391,$AA391),0)</f>
        <v>0</v>
      </c>
      <c r="AH391" s="49">
        <f>IFERROR(IF(OR($V391&lt;&gt;"Ja",VLOOKUP($C391,Listen!$A$2:$F$45,5,0)="Nein",D391&lt;IF(C391="LNG Anbindungsanlagen gemäß separater Festlegung",2022,2023)),$AC391,$AA391),0)</f>
        <v>0</v>
      </c>
      <c r="AI391" s="49">
        <f>IFERROR(IF(OR($W391&lt;&gt;"Ja",VLOOKUP($C391,Listen!$A$2:$F$45,6,0)="Nein"),$AC391,$AB391),0)</f>
        <v>0</v>
      </c>
      <c r="AJ391" s="49">
        <f>IFERROR(IF(OR($W391&lt;&gt;"Ja",VLOOKUP($C391,Listen!$A$2:$F$45,6,0)="Nein"),$AC391,$AB391),0)</f>
        <v>0</v>
      </c>
      <c r="AK391" s="49">
        <f>IFERROR(IF(OR($W391&lt;&gt;"Ja",VLOOKUP($C391,Listen!$A$2:$F$45,6,0)="Nein"),$AC391,$AB391),0)</f>
        <v>0</v>
      </c>
      <c r="AL391" s="51">
        <f t="shared" si="132"/>
        <v>0</v>
      </c>
      <c r="AM391" s="296">
        <f>IFERROR(IF(VLOOKUP($C391,Listen!$A$2:$F$45,6,0)="Ja",MAX(BC391:BD391),D_SAV!$BC391),0)</f>
        <v>0</v>
      </c>
      <c r="AN391" s="51">
        <f t="shared" si="133"/>
        <v>0</v>
      </c>
      <c r="AP391" s="304">
        <f t="shared" si="134"/>
        <v>0</v>
      </c>
      <c r="AQ391" s="304">
        <f t="shared" si="135"/>
        <v>0</v>
      </c>
      <c r="AR391" s="304">
        <f t="shared" si="136"/>
        <v>0</v>
      </c>
      <c r="AS391" s="304">
        <f t="shared" si="137"/>
        <v>0</v>
      </c>
      <c r="AT391" s="304">
        <f t="shared" si="138"/>
        <v>0</v>
      </c>
      <c r="AU391" s="304">
        <f t="shared" si="139"/>
        <v>0</v>
      </c>
      <c r="AV391" s="304">
        <f t="shared" si="140"/>
        <v>0</v>
      </c>
      <c r="AW391" s="304">
        <f t="shared" si="141"/>
        <v>0</v>
      </c>
      <c r="AX391" s="304">
        <f t="shared" si="142"/>
        <v>0</v>
      </c>
      <c r="AY391" s="304">
        <f t="shared" si="143"/>
        <v>0</v>
      </c>
      <c r="AZ391" s="304">
        <f t="shared" si="144"/>
        <v>0</v>
      </c>
      <c r="BA391" s="304">
        <f t="shared" si="145"/>
        <v>0</v>
      </c>
      <c r="BB391" s="304">
        <f t="shared" si="146"/>
        <v>0</v>
      </c>
      <c r="BC391" s="304">
        <f t="shared" si="147"/>
        <v>0</v>
      </c>
      <c r="BD391" s="304">
        <f t="shared" si="148"/>
        <v>0</v>
      </c>
      <c r="BE391" s="304">
        <f>IFERROR(IF(VLOOKUP($C391,Listen!$A$2:$F$45,6,0)="Ja",BB391-MAX(BC391:BD391),BB391-BC391),0)</f>
        <v>0</v>
      </c>
    </row>
    <row r="392" spans="1:57" x14ac:dyDescent="0.25">
      <c r="A392" s="320" t="str">
        <f>IF(AND(D392&lt;&gt;0,C392&lt;&gt;0,E392&lt;&gt;0),IF(B392&lt;&gt;0,CONCATENATE(B392,"-AGr",VLOOKUP(C392,Listen!$A$2:$D$45,4,FALSE),"-",D392,"-",E392,),CONCATENATE("AGr",VLOOKUP(C392,Listen!$A$2:$D$45,4,FALSE),"-",D392,"-",E392)),"keine vollständige ID")</f>
        <v>keine vollständige ID</v>
      </c>
      <c r="B392" s="301"/>
      <c r="C392" s="287"/>
      <c r="D392" s="34"/>
      <c r="E392" s="306"/>
      <c r="F392" s="116"/>
      <c r="G392" s="17"/>
      <c r="H392" s="17"/>
      <c r="I392" s="17"/>
      <c r="J392" s="17"/>
      <c r="K392" s="17"/>
      <c r="L392" s="17"/>
      <c r="M392" s="17"/>
      <c r="N392" s="17"/>
      <c r="O392" s="116"/>
      <c r="P392" s="117">
        <f>IF(D392&gt;A_Stammdaten!$B$12,0,SUM(G392,H392,J392,L392:M392)-SUM(I392,K392,N392:O392))</f>
        <v>0</v>
      </c>
      <c r="Q392" s="17"/>
      <c r="R392" s="17"/>
      <c r="S392" s="17"/>
      <c r="T392" s="17"/>
      <c r="U392" s="62">
        <f t="shared" si="128"/>
        <v>0</v>
      </c>
      <c r="V392" s="34"/>
      <c r="W392" s="34"/>
      <c r="X392" s="34"/>
      <c r="Y392" s="34"/>
      <c r="Z392" s="34"/>
      <c r="AA392" s="63" t="str">
        <f t="shared" si="129"/>
        <v>-</v>
      </c>
      <c r="AB392" s="63" t="str">
        <f t="shared" si="130"/>
        <v>-</v>
      </c>
      <c r="AC392" s="63">
        <f>IF(ISBLANK($C392),0,VLOOKUP($C392,Listen!$A$2:$C$45,2,FALSE))</f>
        <v>0</v>
      </c>
      <c r="AD392" s="63">
        <f>IF(ISBLANK($C392),0,VLOOKUP($C392,Listen!$A$2:$C$45,3,FALSE))</f>
        <v>0</v>
      </c>
      <c r="AE392" s="49">
        <f t="shared" si="131"/>
        <v>0</v>
      </c>
      <c r="AF392" s="49">
        <f t="shared" si="131"/>
        <v>0</v>
      </c>
      <c r="AG392" s="49">
        <f>IFERROR(IF(OR($V392&lt;&gt;"Ja",VLOOKUP($C392,Listen!$A$2:$F$45,5,0)="Nein",D392&lt;IF(C392="LNG Anbindungsanlagen gemäß separater Festlegung",2022,2023)),$AC392,$AA392),0)</f>
        <v>0</v>
      </c>
      <c r="AH392" s="49">
        <f>IFERROR(IF(OR($V392&lt;&gt;"Ja",VLOOKUP($C392,Listen!$A$2:$F$45,5,0)="Nein",D392&lt;IF(C392="LNG Anbindungsanlagen gemäß separater Festlegung",2022,2023)),$AC392,$AA392),0)</f>
        <v>0</v>
      </c>
      <c r="AI392" s="49">
        <f>IFERROR(IF(OR($W392&lt;&gt;"Ja",VLOOKUP($C392,Listen!$A$2:$F$45,6,0)="Nein"),$AC392,$AB392),0)</f>
        <v>0</v>
      </c>
      <c r="AJ392" s="49">
        <f>IFERROR(IF(OR($W392&lt;&gt;"Ja",VLOOKUP($C392,Listen!$A$2:$F$45,6,0)="Nein"),$AC392,$AB392),0)</f>
        <v>0</v>
      </c>
      <c r="AK392" s="49">
        <f>IFERROR(IF(OR($W392&lt;&gt;"Ja",VLOOKUP($C392,Listen!$A$2:$F$45,6,0)="Nein"),$AC392,$AB392),0)</f>
        <v>0</v>
      </c>
      <c r="AL392" s="51">
        <f t="shared" si="132"/>
        <v>0</v>
      </c>
      <c r="AM392" s="296">
        <f>IFERROR(IF(VLOOKUP($C392,Listen!$A$2:$F$45,6,0)="Ja",MAX(BC392:BD392),D_SAV!$BC392),0)</f>
        <v>0</v>
      </c>
      <c r="AN392" s="51">
        <f t="shared" si="133"/>
        <v>0</v>
      </c>
      <c r="AP392" s="304">
        <f t="shared" si="134"/>
        <v>0</v>
      </c>
      <c r="AQ392" s="304">
        <f t="shared" si="135"/>
        <v>0</v>
      </c>
      <c r="AR392" s="304">
        <f t="shared" si="136"/>
        <v>0</v>
      </c>
      <c r="AS392" s="304">
        <f t="shared" si="137"/>
        <v>0</v>
      </c>
      <c r="AT392" s="304">
        <f t="shared" si="138"/>
        <v>0</v>
      </c>
      <c r="AU392" s="304">
        <f t="shared" si="139"/>
        <v>0</v>
      </c>
      <c r="AV392" s="304">
        <f t="shared" si="140"/>
        <v>0</v>
      </c>
      <c r="AW392" s="304">
        <f t="shared" si="141"/>
        <v>0</v>
      </c>
      <c r="AX392" s="304">
        <f t="shared" si="142"/>
        <v>0</v>
      </c>
      <c r="AY392" s="304">
        <f t="shared" si="143"/>
        <v>0</v>
      </c>
      <c r="AZ392" s="304">
        <f t="shared" si="144"/>
        <v>0</v>
      </c>
      <c r="BA392" s="304">
        <f t="shared" si="145"/>
        <v>0</v>
      </c>
      <c r="BB392" s="304">
        <f t="shared" si="146"/>
        <v>0</v>
      </c>
      <c r="BC392" s="304">
        <f t="shared" si="147"/>
        <v>0</v>
      </c>
      <c r="BD392" s="304">
        <f t="shared" si="148"/>
        <v>0</v>
      </c>
      <c r="BE392" s="304">
        <f>IFERROR(IF(VLOOKUP($C392,Listen!$A$2:$F$45,6,0)="Ja",BB392-MAX(BC392:BD392),BB392-BC392),0)</f>
        <v>0</v>
      </c>
    </row>
    <row r="393" spans="1:57" x14ac:dyDescent="0.25">
      <c r="A393" s="320" t="str">
        <f>IF(AND(D393&lt;&gt;0,C393&lt;&gt;0,E393&lt;&gt;0),IF(B393&lt;&gt;0,CONCATENATE(B393,"-AGr",VLOOKUP(C393,Listen!$A$2:$D$45,4,FALSE),"-",D393,"-",E393,),CONCATENATE("AGr",VLOOKUP(C393,Listen!$A$2:$D$45,4,FALSE),"-",D393,"-",E393)),"keine vollständige ID")</f>
        <v>keine vollständige ID</v>
      </c>
      <c r="B393" s="301"/>
      <c r="C393" s="287"/>
      <c r="D393" s="34"/>
      <c r="E393" s="306"/>
      <c r="F393" s="116"/>
      <c r="G393" s="17"/>
      <c r="H393" s="17"/>
      <c r="I393" s="17"/>
      <c r="J393" s="17"/>
      <c r="K393" s="17"/>
      <c r="L393" s="17"/>
      <c r="M393" s="17"/>
      <c r="N393" s="17"/>
      <c r="O393" s="116"/>
      <c r="P393" s="117">
        <f>IF(D393&gt;A_Stammdaten!$B$12,0,SUM(G393,H393,J393,L393:M393)-SUM(I393,K393,N393:O393))</f>
        <v>0</v>
      </c>
      <c r="Q393" s="17"/>
      <c r="R393" s="17"/>
      <c r="S393" s="17"/>
      <c r="T393" s="17"/>
      <c r="U393" s="62">
        <f t="shared" si="128"/>
        <v>0</v>
      </c>
      <c r="V393" s="34"/>
      <c r="W393" s="34"/>
      <c r="X393" s="34"/>
      <c r="Y393" s="34"/>
      <c r="Z393" s="34"/>
      <c r="AA393" s="63" t="str">
        <f t="shared" si="129"/>
        <v>-</v>
      </c>
      <c r="AB393" s="63" t="str">
        <f t="shared" si="130"/>
        <v>-</v>
      </c>
      <c r="AC393" s="63">
        <f>IF(ISBLANK($C393),0,VLOOKUP($C393,Listen!$A$2:$C$45,2,FALSE))</f>
        <v>0</v>
      </c>
      <c r="AD393" s="63">
        <f>IF(ISBLANK($C393),0,VLOOKUP($C393,Listen!$A$2:$C$45,3,FALSE))</f>
        <v>0</v>
      </c>
      <c r="AE393" s="49">
        <f t="shared" si="131"/>
        <v>0</v>
      </c>
      <c r="AF393" s="49">
        <f t="shared" si="131"/>
        <v>0</v>
      </c>
      <c r="AG393" s="49">
        <f>IFERROR(IF(OR($V393&lt;&gt;"Ja",VLOOKUP($C393,Listen!$A$2:$F$45,5,0)="Nein",D393&lt;IF(C393="LNG Anbindungsanlagen gemäß separater Festlegung",2022,2023)),$AC393,$AA393),0)</f>
        <v>0</v>
      </c>
      <c r="AH393" s="49">
        <f>IFERROR(IF(OR($V393&lt;&gt;"Ja",VLOOKUP($C393,Listen!$A$2:$F$45,5,0)="Nein",D393&lt;IF(C393="LNG Anbindungsanlagen gemäß separater Festlegung",2022,2023)),$AC393,$AA393),0)</f>
        <v>0</v>
      </c>
      <c r="AI393" s="49">
        <f>IFERROR(IF(OR($W393&lt;&gt;"Ja",VLOOKUP($C393,Listen!$A$2:$F$45,6,0)="Nein"),$AC393,$AB393),0)</f>
        <v>0</v>
      </c>
      <c r="AJ393" s="49">
        <f>IFERROR(IF(OR($W393&lt;&gt;"Ja",VLOOKUP($C393,Listen!$A$2:$F$45,6,0)="Nein"),$AC393,$AB393),0)</f>
        <v>0</v>
      </c>
      <c r="AK393" s="49">
        <f>IFERROR(IF(OR($W393&lt;&gt;"Ja",VLOOKUP($C393,Listen!$A$2:$F$45,6,0)="Nein"),$AC393,$AB393),0)</f>
        <v>0</v>
      </c>
      <c r="AL393" s="51">
        <f t="shared" si="132"/>
        <v>0</v>
      </c>
      <c r="AM393" s="296">
        <f>IFERROR(IF(VLOOKUP($C393,Listen!$A$2:$F$45,6,0)="Ja",MAX(BC393:BD393),D_SAV!$BC393),0)</f>
        <v>0</v>
      </c>
      <c r="AN393" s="51">
        <f t="shared" si="133"/>
        <v>0</v>
      </c>
      <c r="AP393" s="304">
        <f t="shared" si="134"/>
        <v>0</v>
      </c>
      <c r="AQ393" s="304">
        <f t="shared" si="135"/>
        <v>0</v>
      </c>
      <c r="AR393" s="304">
        <f t="shared" si="136"/>
        <v>0</v>
      </c>
      <c r="AS393" s="304">
        <f t="shared" si="137"/>
        <v>0</v>
      </c>
      <c r="AT393" s="304">
        <f t="shared" si="138"/>
        <v>0</v>
      </c>
      <c r="AU393" s="304">
        <f t="shared" si="139"/>
        <v>0</v>
      </c>
      <c r="AV393" s="304">
        <f t="shared" si="140"/>
        <v>0</v>
      </c>
      <c r="AW393" s="304">
        <f t="shared" si="141"/>
        <v>0</v>
      </c>
      <c r="AX393" s="304">
        <f t="shared" si="142"/>
        <v>0</v>
      </c>
      <c r="AY393" s="304">
        <f t="shared" si="143"/>
        <v>0</v>
      </c>
      <c r="AZ393" s="304">
        <f t="shared" si="144"/>
        <v>0</v>
      </c>
      <c r="BA393" s="304">
        <f t="shared" si="145"/>
        <v>0</v>
      </c>
      <c r="BB393" s="304">
        <f t="shared" si="146"/>
        <v>0</v>
      </c>
      <c r="BC393" s="304">
        <f t="shared" si="147"/>
        <v>0</v>
      </c>
      <c r="BD393" s="304">
        <f t="shared" si="148"/>
        <v>0</v>
      </c>
      <c r="BE393" s="304">
        <f>IFERROR(IF(VLOOKUP($C393,Listen!$A$2:$F$45,6,0)="Ja",BB393-MAX(BC393:BD393),BB393-BC393),0)</f>
        <v>0</v>
      </c>
    </row>
    <row r="394" spans="1:57" x14ac:dyDescent="0.25">
      <c r="A394" s="320" t="str">
        <f>IF(AND(D394&lt;&gt;0,C394&lt;&gt;0,E394&lt;&gt;0),IF(B394&lt;&gt;0,CONCATENATE(B394,"-AGr",VLOOKUP(C394,Listen!$A$2:$D$45,4,FALSE),"-",D394,"-",E394,),CONCATENATE("AGr",VLOOKUP(C394,Listen!$A$2:$D$45,4,FALSE),"-",D394,"-",E394)),"keine vollständige ID")</f>
        <v>keine vollständige ID</v>
      </c>
      <c r="B394" s="301"/>
      <c r="C394" s="287"/>
      <c r="D394" s="34"/>
      <c r="E394" s="306"/>
      <c r="F394" s="116"/>
      <c r="G394" s="17"/>
      <c r="H394" s="17"/>
      <c r="I394" s="17"/>
      <c r="J394" s="17"/>
      <c r="K394" s="17"/>
      <c r="L394" s="17"/>
      <c r="M394" s="17"/>
      <c r="N394" s="17"/>
      <c r="O394" s="116"/>
      <c r="P394" s="117">
        <f>IF(D394&gt;A_Stammdaten!$B$12,0,SUM(G394,H394,J394,L394:M394)-SUM(I394,K394,N394:O394))</f>
        <v>0</v>
      </c>
      <c r="Q394" s="17"/>
      <c r="R394" s="17"/>
      <c r="S394" s="17"/>
      <c r="T394" s="17"/>
      <c r="U394" s="62">
        <f t="shared" si="128"/>
        <v>0</v>
      </c>
      <c r="V394" s="34"/>
      <c r="W394" s="34"/>
      <c r="X394" s="34"/>
      <c r="Y394" s="34"/>
      <c r="Z394" s="34"/>
      <c r="AA394" s="63" t="str">
        <f t="shared" si="129"/>
        <v>-</v>
      </c>
      <c r="AB394" s="63" t="str">
        <f t="shared" si="130"/>
        <v>-</v>
      </c>
      <c r="AC394" s="63">
        <f>IF(ISBLANK($C394),0,VLOOKUP($C394,Listen!$A$2:$C$45,2,FALSE))</f>
        <v>0</v>
      </c>
      <c r="AD394" s="63">
        <f>IF(ISBLANK($C394),0,VLOOKUP($C394,Listen!$A$2:$C$45,3,FALSE))</f>
        <v>0</v>
      </c>
      <c r="AE394" s="49">
        <f t="shared" si="131"/>
        <v>0</v>
      </c>
      <c r="AF394" s="49">
        <f t="shared" si="131"/>
        <v>0</v>
      </c>
      <c r="AG394" s="49">
        <f>IFERROR(IF(OR($V394&lt;&gt;"Ja",VLOOKUP($C394,Listen!$A$2:$F$45,5,0)="Nein",D394&lt;IF(C394="LNG Anbindungsanlagen gemäß separater Festlegung",2022,2023)),$AC394,$AA394),0)</f>
        <v>0</v>
      </c>
      <c r="AH394" s="49">
        <f>IFERROR(IF(OR($V394&lt;&gt;"Ja",VLOOKUP($C394,Listen!$A$2:$F$45,5,0)="Nein",D394&lt;IF(C394="LNG Anbindungsanlagen gemäß separater Festlegung",2022,2023)),$AC394,$AA394),0)</f>
        <v>0</v>
      </c>
      <c r="AI394" s="49">
        <f>IFERROR(IF(OR($W394&lt;&gt;"Ja",VLOOKUP($C394,Listen!$A$2:$F$45,6,0)="Nein"),$AC394,$AB394),0)</f>
        <v>0</v>
      </c>
      <c r="AJ394" s="49">
        <f>IFERROR(IF(OR($W394&lt;&gt;"Ja",VLOOKUP($C394,Listen!$A$2:$F$45,6,0)="Nein"),$AC394,$AB394),0)</f>
        <v>0</v>
      </c>
      <c r="AK394" s="49">
        <f>IFERROR(IF(OR($W394&lt;&gt;"Ja",VLOOKUP($C394,Listen!$A$2:$F$45,6,0)="Nein"),$AC394,$AB394),0)</f>
        <v>0</v>
      </c>
      <c r="AL394" s="51">
        <f t="shared" si="132"/>
        <v>0</v>
      </c>
      <c r="AM394" s="296">
        <f>IFERROR(IF(VLOOKUP($C394,Listen!$A$2:$F$45,6,0)="Ja",MAX(BC394:BD394),D_SAV!$BC394),0)</f>
        <v>0</v>
      </c>
      <c r="AN394" s="51">
        <f t="shared" si="133"/>
        <v>0</v>
      </c>
      <c r="AP394" s="304">
        <f t="shared" si="134"/>
        <v>0</v>
      </c>
      <c r="AQ394" s="304">
        <f t="shared" si="135"/>
        <v>0</v>
      </c>
      <c r="AR394" s="304">
        <f t="shared" si="136"/>
        <v>0</v>
      </c>
      <c r="AS394" s="304">
        <f t="shared" si="137"/>
        <v>0</v>
      </c>
      <c r="AT394" s="304">
        <f t="shared" si="138"/>
        <v>0</v>
      </c>
      <c r="AU394" s="304">
        <f t="shared" si="139"/>
        <v>0</v>
      </c>
      <c r="AV394" s="304">
        <f t="shared" si="140"/>
        <v>0</v>
      </c>
      <c r="AW394" s="304">
        <f t="shared" si="141"/>
        <v>0</v>
      </c>
      <c r="AX394" s="304">
        <f t="shared" si="142"/>
        <v>0</v>
      </c>
      <c r="AY394" s="304">
        <f t="shared" si="143"/>
        <v>0</v>
      </c>
      <c r="AZ394" s="304">
        <f t="shared" si="144"/>
        <v>0</v>
      </c>
      <c r="BA394" s="304">
        <f t="shared" si="145"/>
        <v>0</v>
      </c>
      <c r="BB394" s="304">
        <f t="shared" si="146"/>
        <v>0</v>
      </c>
      <c r="BC394" s="304">
        <f t="shared" si="147"/>
        <v>0</v>
      </c>
      <c r="BD394" s="304">
        <f t="shared" si="148"/>
        <v>0</v>
      </c>
      <c r="BE394" s="304">
        <f>IFERROR(IF(VLOOKUP($C394,Listen!$A$2:$F$45,6,0)="Ja",BB394-MAX(BC394:BD394),BB394-BC394),0)</f>
        <v>0</v>
      </c>
    </row>
    <row r="395" spans="1:57" x14ac:dyDescent="0.25">
      <c r="A395" s="320" t="str">
        <f>IF(AND(D395&lt;&gt;0,C395&lt;&gt;0,E395&lt;&gt;0),IF(B395&lt;&gt;0,CONCATENATE(B395,"-AGr",VLOOKUP(C395,Listen!$A$2:$D$45,4,FALSE),"-",D395,"-",E395,),CONCATENATE("AGr",VLOOKUP(C395,Listen!$A$2:$D$45,4,FALSE),"-",D395,"-",E395)),"keine vollständige ID")</f>
        <v>keine vollständige ID</v>
      </c>
      <c r="B395" s="301"/>
      <c r="C395" s="287"/>
      <c r="D395" s="34"/>
      <c r="E395" s="306"/>
      <c r="F395" s="116"/>
      <c r="G395" s="17"/>
      <c r="H395" s="17"/>
      <c r="I395" s="17"/>
      <c r="J395" s="17"/>
      <c r="K395" s="17"/>
      <c r="L395" s="17"/>
      <c r="M395" s="17"/>
      <c r="N395" s="17"/>
      <c r="O395" s="116"/>
      <c r="P395" s="117">
        <f>IF(D395&gt;A_Stammdaten!$B$12,0,SUM(G395,H395,J395,L395:M395)-SUM(I395,K395,N395:O395))</f>
        <v>0</v>
      </c>
      <c r="Q395" s="17"/>
      <c r="R395" s="17"/>
      <c r="S395" s="17"/>
      <c r="T395" s="17"/>
      <c r="U395" s="62">
        <f t="shared" si="128"/>
        <v>0</v>
      </c>
      <c r="V395" s="34"/>
      <c r="W395" s="34"/>
      <c r="X395" s="34"/>
      <c r="Y395" s="34"/>
      <c r="Z395" s="34"/>
      <c r="AA395" s="63" t="str">
        <f t="shared" si="129"/>
        <v>-</v>
      </c>
      <c r="AB395" s="63" t="str">
        <f t="shared" si="130"/>
        <v>-</v>
      </c>
      <c r="AC395" s="63">
        <f>IF(ISBLANK($C395),0,VLOOKUP($C395,Listen!$A$2:$C$45,2,FALSE))</f>
        <v>0</v>
      </c>
      <c r="AD395" s="63">
        <f>IF(ISBLANK($C395),0,VLOOKUP($C395,Listen!$A$2:$C$45,3,FALSE))</f>
        <v>0</v>
      </c>
      <c r="AE395" s="49">
        <f t="shared" si="131"/>
        <v>0</v>
      </c>
      <c r="AF395" s="49">
        <f t="shared" si="131"/>
        <v>0</v>
      </c>
      <c r="AG395" s="49">
        <f>IFERROR(IF(OR($V395&lt;&gt;"Ja",VLOOKUP($C395,Listen!$A$2:$F$45,5,0)="Nein",D395&lt;IF(C395="LNG Anbindungsanlagen gemäß separater Festlegung",2022,2023)),$AC395,$AA395),0)</f>
        <v>0</v>
      </c>
      <c r="AH395" s="49">
        <f>IFERROR(IF(OR($V395&lt;&gt;"Ja",VLOOKUP($C395,Listen!$A$2:$F$45,5,0)="Nein",D395&lt;IF(C395="LNG Anbindungsanlagen gemäß separater Festlegung",2022,2023)),$AC395,$AA395),0)</f>
        <v>0</v>
      </c>
      <c r="AI395" s="49">
        <f>IFERROR(IF(OR($W395&lt;&gt;"Ja",VLOOKUP($C395,Listen!$A$2:$F$45,6,0)="Nein"),$AC395,$AB395),0)</f>
        <v>0</v>
      </c>
      <c r="AJ395" s="49">
        <f>IFERROR(IF(OR($W395&lt;&gt;"Ja",VLOOKUP($C395,Listen!$A$2:$F$45,6,0)="Nein"),$AC395,$AB395),0)</f>
        <v>0</v>
      </c>
      <c r="AK395" s="49">
        <f>IFERROR(IF(OR($W395&lt;&gt;"Ja",VLOOKUP($C395,Listen!$A$2:$F$45,6,0)="Nein"),$AC395,$AB395),0)</f>
        <v>0</v>
      </c>
      <c r="AL395" s="51">
        <f t="shared" si="132"/>
        <v>0</v>
      </c>
      <c r="AM395" s="296">
        <f>IFERROR(IF(VLOOKUP($C395,Listen!$A$2:$F$45,6,0)="Ja",MAX(BC395:BD395),D_SAV!$BC395),0)</f>
        <v>0</v>
      </c>
      <c r="AN395" s="51">
        <f t="shared" si="133"/>
        <v>0</v>
      </c>
      <c r="AP395" s="304">
        <f t="shared" si="134"/>
        <v>0</v>
      </c>
      <c r="AQ395" s="304">
        <f t="shared" si="135"/>
        <v>0</v>
      </c>
      <c r="AR395" s="304">
        <f t="shared" si="136"/>
        <v>0</v>
      </c>
      <c r="AS395" s="304">
        <f t="shared" si="137"/>
        <v>0</v>
      </c>
      <c r="AT395" s="304">
        <f t="shared" si="138"/>
        <v>0</v>
      </c>
      <c r="AU395" s="304">
        <f t="shared" si="139"/>
        <v>0</v>
      </c>
      <c r="AV395" s="304">
        <f t="shared" si="140"/>
        <v>0</v>
      </c>
      <c r="AW395" s="304">
        <f t="shared" si="141"/>
        <v>0</v>
      </c>
      <c r="AX395" s="304">
        <f t="shared" si="142"/>
        <v>0</v>
      </c>
      <c r="AY395" s="304">
        <f t="shared" si="143"/>
        <v>0</v>
      </c>
      <c r="AZ395" s="304">
        <f t="shared" si="144"/>
        <v>0</v>
      </c>
      <c r="BA395" s="304">
        <f t="shared" si="145"/>
        <v>0</v>
      </c>
      <c r="BB395" s="304">
        <f t="shared" si="146"/>
        <v>0</v>
      </c>
      <c r="BC395" s="304">
        <f t="shared" si="147"/>
        <v>0</v>
      </c>
      <c r="BD395" s="304">
        <f t="shared" si="148"/>
        <v>0</v>
      </c>
      <c r="BE395" s="304">
        <f>IFERROR(IF(VLOOKUP($C395,Listen!$A$2:$F$45,6,0)="Ja",BB395-MAX(BC395:BD395),BB395-BC395),0)</f>
        <v>0</v>
      </c>
    </row>
    <row r="396" spans="1:57" x14ac:dyDescent="0.25">
      <c r="A396" s="320" t="str">
        <f>IF(AND(D396&lt;&gt;0,C396&lt;&gt;0,E396&lt;&gt;0),IF(B396&lt;&gt;0,CONCATENATE(B396,"-AGr",VLOOKUP(C396,Listen!$A$2:$D$45,4,FALSE),"-",D396,"-",E396,),CONCATENATE("AGr",VLOOKUP(C396,Listen!$A$2:$D$45,4,FALSE),"-",D396,"-",E396)),"keine vollständige ID")</f>
        <v>keine vollständige ID</v>
      </c>
      <c r="B396" s="301"/>
      <c r="C396" s="287"/>
      <c r="D396" s="34"/>
      <c r="E396" s="306"/>
      <c r="F396" s="116"/>
      <c r="G396" s="17"/>
      <c r="H396" s="17"/>
      <c r="I396" s="17"/>
      <c r="J396" s="17"/>
      <c r="K396" s="17"/>
      <c r="L396" s="17"/>
      <c r="M396" s="17"/>
      <c r="N396" s="17"/>
      <c r="O396" s="116"/>
      <c r="P396" s="117">
        <f>IF(D396&gt;A_Stammdaten!$B$12,0,SUM(G396,H396,J396,L396:M396)-SUM(I396,K396,N396:O396))</f>
        <v>0</v>
      </c>
      <c r="Q396" s="17"/>
      <c r="R396" s="17"/>
      <c r="S396" s="17"/>
      <c r="T396" s="17"/>
      <c r="U396" s="62">
        <f t="shared" si="128"/>
        <v>0</v>
      </c>
      <c r="V396" s="34"/>
      <c r="W396" s="34"/>
      <c r="X396" s="34"/>
      <c r="Y396" s="34"/>
      <c r="Z396" s="34"/>
      <c r="AA396" s="63" t="str">
        <f t="shared" si="129"/>
        <v>-</v>
      </c>
      <c r="AB396" s="63" t="str">
        <f t="shared" si="130"/>
        <v>-</v>
      </c>
      <c r="AC396" s="63">
        <f>IF(ISBLANK($C396),0,VLOOKUP($C396,Listen!$A$2:$C$45,2,FALSE))</f>
        <v>0</v>
      </c>
      <c r="AD396" s="63">
        <f>IF(ISBLANK($C396),0,VLOOKUP($C396,Listen!$A$2:$C$45,3,FALSE))</f>
        <v>0</v>
      </c>
      <c r="AE396" s="49">
        <f t="shared" si="131"/>
        <v>0</v>
      </c>
      <c r="AF396" s="49">
        <f t="shared" si="131"/>
        <v>0</v>
      </c>
      <c r="AG396" s="49">
        <f>IFERROR(IF(OR($V396&lt;&gt;"Ja",VLOOKUP($C396,Listen!$A$2:$F$45,5,0)="Nein",D396&lt;IF(C396="LNG Anbindungsanlagen gemäß separater Festlegung",2022,2023)),$AC396,$AA396),0)</f>
        <v>0</v>
      </c>
      <c r="AH396" s="49">
        <f>IFERROR(IF(OR($V396&lt;&gt;"Ja",VLOOKUP($C396,Listen!$A$2:$F$45,5,0)="Nein",D396&lt;IF(C396="LNG Anbindungsanlagen gemäß separater Festlegung",2022,2023)),$AC396,$AA396),0)</f>
        <v>0</v>
      </c>
      <c r="AI396" s="49">
        <f>IFERROR(IF(OR($W396&lt;&gt;"Ja",VLOOKUP($C396,Listen!$A$2:$F$45,6,0)="Nein"),$AC396,$AB396),0)</f>
        <v>0</v>
      </c>
      <c r="AJ396" s="49">
        <f>IFERROR(IF(OR($W396&lt;&gt;"Ja",VLOOKUP($C396,Listen!$A$2:$F$45,6,0)="Nein"),$AC396,$AB396),0)</f>
        <v>0</v>
      </c>
      <c r="AK396" s="49">
        <f>IFERROR(IF(OR($W396&lt;&gt;"Ja",VLOOKUP($C396,Listen!$A$2:$F$45,6,0)="Nein"),$AC396,$AB396),0)</f>
        <v>0</v>
      </c>
      <c r="AL396" s="51">
        <f t="shared" si="132"/>
        <v>0</v>
      </c>
      <c r="AM396" s="296">
        <f>IFERROR(IF(VLOOKUP($C396,Listen!$A$2:$F$45,6,0)="Ja",MAX(BC396:BD396),D_SAV!$BC396),0)</f>
        <v>0</v>
      </c>
      <c r="AN396" s="51">
        <f t="shared" si="133"/>
        <v>0</v>
      </c>
      <c r="AP396" s="304">
        <f t="shared" si="134"/>
        <v>0</v>
      </c>
      <c r="AQ396" s="304">
        <f t="shared" si="135"/>
        <v>0</v>
      </c>
      <c r="AR396" s="304">
        <f t="shared" si="136"/>
        <v>0</v>
      </c>
      <c r="AS396" s="304">
        <f t="shared" si="137"/>
        <v>0</v>
      </c>
      <c r="AT396" s="304">
        <f t="shared" si="138"/>
        <v>0</v>
      </c>
      <c r="AU396" s="304">
        <f t="shared" si="139"/>
        <v>0</v>
      </c>
      <c r="AV396" s="304">
        <f t="shared" si="140"/>
        <v>0</v>
      </c>
      <c r="AW396" s="304">
        <f t="shared" si="141"/>
        <v>0</v>
      </c>
      <c r="AX396" s="304">
        <f t="shared" si="142"/>
        <v>0</v>
      </c>
      <c r="AY396" s="304">
        <f t="shared" si="143"/>
        <v>0</v>
      </c>
      <c r="AZ396" s="304">
        <f t="shared" si="144"/>
        <v>0</v>
      </c>
      <c r="BA396" s="304">
        <f t="shared" si="145"/>
        <v>0</v>
      </c>
      <c r="BB396" s="304">
        <f t="shared" si="146"/>
        <v>0</v>
      </c>
      <c r="BC396" s="304">
        <f t="shared" si="147"/>
        <v>0</v>
      </c>
      <c r="BD396" s="304">
        <f t="shared" si="148"/>
        <v>0</v>
      </c>
      <c r="BE396" s="304">
        <f>IFERROR(IF(VLOOKUP($C396,Listen!$A$2:$F$45,6,0)="Ja",BB396-MAX(BC396:BD396),BB396-BC396),0)</f>
        <v>0</v>
      </c>
    </row>
    <row r="397" spans="1:57" x14ac:dyDescent="0.25">
      <c r="A397" s="320" t="str">
        <f>IF(AND(D397&lt;&gt;0,C397&lt;&gt;0,E397&lt;&gt;0),IF(B397&lt;&gt;0,CONCATENATE(B397,"-AGr",VLOOKUP(C397,Listen!$A$2:$D$45,4,FALSE),"-",D397,"-",E397,),CONCATENATE("AGr",VLOOKUP(C397,Listen!$A$2:$D$45,4,FALSE),"-",D397,"-",E397)),"keine vollständige ID")</f>
        <v>keine vollständige ID</v>
      </c>
      <c r="B397" s="301"/>
      <c r="C397" s="287"/>
      <c r="D397" s="34"/>
      <c r="E397" s="306"/>
      <c r="F397" s="116"/>
      <c r="G397" s="17"/>
      <c r="H397" s="17"/>
      <c r="I397" s="17"/>
      <c r="J397" s="17"/>
      <c r="K397" s="17"/>
      <c r="L397" s="17"/>
      <c r="M397" s="17"/>
      <c r="N397" s="17"/>
      <c r="O397" s="116"/>
      <c r="P397" s="117">
        <f>IF(D397&gt;A_Stammdaten!$B$12,0,SUM(G397,H397,J397,L397:M397)-SUM(I397,K397,N397:O397))</f>
        <v>0</v>
      </c>
      <c r="Q397" s="17"/>
      <c r="R397" s="17"/>
      <c r="S397" s="17"/>
      <c r="T397" s="17"/>
      <c r="U397" s="62">
        <f t="shared" si="128"/>
        <v>0</v>
      </c>
      <c r="V397" s="34"/>
      <c r="W397" s="34"/>
      <c r="X397" s="34"/>
      <c r="Y397" s="34"/>
      <c r="Z397" s="34"/>
      <c r="AA397" s="63" t="str">
        <f t="shared" si="129"/>
        <v>-</v>
      </c>
      <c r="AB397" s="63" t="str">
        <f t="shared" si="130"/>
        <v>-</v>
      </c>
      <c r="AC397" s="63">
        <f>IF(ISBLANK($C397),0,VLOOKUP($C397,Listen!$A$2:$C$45,2,FALSE))</f>
        <v>0</v>
      </c>
      <c r="AD397" s="63">
        <f>IF(ISBLANK($C397),0,VLOOKUP($C397,Listen!$A$2:$C$45,3,FALSE))</f>
        <v>0</v>
      </c>
      <c r="AE397" s="49">
        <f t="shared" si="131"/>
        <v>0</v>
      </c>
      <c r="AF397" s="49">
        <f t="shared" si="131"/>
        <v>0</v>
      </c>
      <c r="AG397" s="49">
        <f>IFERROR(IF(OR($V397&lt;&gt;"Ja",VLOOKUP($C397,Listen!$A$2:$F$45,5,0)="Nein",D397&lt;IF(C397="LNG Anbindungsanlagen gemäß separater Festlegung",2022,2023)),$AC397,$AA397),0)</f>
        <v>0</v>
      </c>
      <c r="AH397" s="49">
        <f>IFERROR(IF(OR($V397&lt;&gt;"Ja",VLOOKUP($C397,Listen!$A$2:$F$45,5,0)="Nein",D397&lt;IF(C397="LNG Anbindungsanlagen gemäß separater Festlegung",2022,2023)),$AC397,$AA397),0)</f>
        <v>0</v>
      </c>
      <c r="AI397" s="49">
        <f>IFERROR(IF(OR($W397&lt;&gt;"Ja",VLOOKUP($C397,Listen!$A$2:$F$45,6,0)="Nein"),$AC397,$AB397),0)</f>
        <v>0</v>
      </c>
      <c r="AJ397" s="49">
        <f>IFERROR(IF(OR($W397&lt;&gt;"Ja",VLOOKUP($C397,Listen!$A$2:$F$45,6,0)="Nein"),$AC397,$AB397),0)</f>
        <v>0</v>
      </c>
      <c r="AK397" s="49">
        <f>IFERROR(IF(OR($W397&lt;&gt;"Ja",VLOOKUP($C397,Listen!$A$2:$F$45,6,0)="Nein"),$AC397,$AB397),0)</f>
        <v>0</v>
      </c>
      <c r="AL397" s="51">
        <f t="shared" si="132"/>
        <v>0</v>
      </c>
      <c r="AM397" s="296">
        <f>IFERROR(IF(VLOOKUP($C397,Listen!$A$2:$F$45,6,0)="Ja",MAX(BC397:BD397),D_SAV!$BC397),0)</f>
        <v>0</v>
      </c>
      <c r="AN397" s="51">
        <f t="shared" si="133"/>
        <v>0</v>
      </c>
      <c r="AP397" s="304">
        <f t="shared" si="134"/>
        <v>0</v>
      </c>
      <c r="AQ397" s="304">
        <f t="shared" si="135"/>
        <v>0</v>
      </c>
      <c r="AR397" s="304">
        <f t="shared" si="136"/>
        <v>0</v>
      </c>
      <c r="AS397" s="304">
        <f t="shared" si="137"/>
        <v>0</v>
      </c>
      <c r="AT397" s="304">
        <f t="shared" si="138"/>
        <v>0</v>
      </c>
      <c r="AU397" s="304">
        <f t="shared" si="139"/>
        <v>0</v>
      </c>
      <c r="AV397" s="304">
        <f t="shared" si="140"/>
        <v>0</v>
      </c>
      <c r="AW397" s="304">
        <f t="shared" si="141"/>
        <v>0</v>
      </c>
      <c r="AX397" s="304">
        <f t="shared" si="142"/>
        <v>0</v>
      </c>
      <c r="AY397" s="304">
        <f t="shared" si="143"/>
        <v>0</v>
      </c>
      <c r="AZ397" s="304">
        <f t="shared" si="144"/>
        <v>0</v>
      </c>
      <c r="BA397" s="304">
        <f t="shared" si="145"/>
        <v>0</v>
      </c>
      <c r="BB397" s="304">
        <f t="shared" si="146"/>
        <v>0</v>
      </c>
      <c r="BC397" s="304">
        <f t="shared" si="147"/>
        <v>0</v>
      </c>
      <c r="BD397" s="304">
        <f t="shared" si="148"/>
        <v>0</v>
      </c>
      <c r="BE397" s="304">
        <f>IFERROR(IF(VLOOKUP($C397,Listen!$A$2:$F$45,6,0)="Ja",BB397-MAX(BC397:BD397),BB397-BC397),0)</f>
        <v>0</v>
      </c>
    </row>
    <row r="398" spans="1:57" x14ac:dyDescent="0.25">
      <c r="A398" s="320" t="str">
        <f>IF(AND(D398&lt;&gt;0,C398&lt;&gt;0,E398&lt;&gt;0),IF(B398&lt;&gt;0,CONCATENATE(B398,"-AGr",VLOOKUP(C398,Listen!$A$2:$D$45,4,FALSE),"-",D398,"-",E398,),CONCATENATE("AGr",VLOOKUP(C398,Listen!$A$2:$D$45,4,FALSE),"-",D398,"-",E398)),"keine vollständige ID")</f>
        <v>keine vollständige ID</v>
      </c>
      <c r="B398" s="301"/>
      <c r="C398" s="287"/>
      <c r="D398" s="34"/>
      <c r="E398" s="306"/>
      <c r="F398" s="116"/>
      <c r="G398" s="17"/>
      <c r="H398" s="17"/>
      <c r="I398" s="17"/>
      <c r="J398" s="17"/>
      <c r="K398" s="17"/>
      <c r="L398" s="17"/>
      <c r="M398" s="17"/>
      <c r="N398" s="17"/>
      <c r="O398" s="116"/>
      <c r="P398" s="117">
        <f>IF(D398&gt;A_Stammdaten!$B$12,0,SUM(G398,H398,J398,L398:M398)-SUM(I398,K398,N398:O398))</f>
        <v>0</v>
      </c>
      <c r="Q398" s="17"/>
      <c r="R398" s="17"/>
      <c r="S398" s="17"/>
      <c r="T398" s="17"/>
      <c r="U398" s="62">
        <f t="shared" si="128"/>
        <v>0</v>
      </c>
      <c r="V398" s="34"/>
      <c r="W398" s="34"/>
      <c r="X398" s="34"/>
      <c r="Y398" s="34"/>
      <c r="Z398" s="34"/>
      <c r="AA398" s="63" t="str">
        <f t="shared" si="129"/>
        <v>-</v>
      </c>
      <c r="AB398" s="63" t="str">
        <f t="shared" si="130"/>
        <v>-</v>
      </c>
      <c r="AC398" s="63">
        <f>IF(ISBLANK($C398),0,VLOOKUP($C398,Listen!$A$2:$C$45,2,FALSE))</f>
        <v>0</v>
      </c>
      <c r="AD398" s="63">
        <f>IF(ISBLANK($C398),0,VLOOKUP($C398,Listen!$A$2:$C$45,3,FALSE))</f>
        <v>0</v>
      </c>
      <c r="AE398" s="49">
        <f t="shared" si="131"/>
        <v>0</v>
      </c>
      <c r="AF398" s="49">
        <f t="shared" si="131"/>
        <v>0</v>
      </c>
      <c r="AG398" s="49">
        <f>IFERROR(IF(OR($V398&lt;&gt;"Ja",VLOOKUP($C398,Listen!$A$2:$F$45,5,0)="Nein",D398&lt;IF(C398="LNG Anbindungsanlagen gemäß separater Festlegung",2022,2023)),$AC398,$AA398),0)</f>
        <v>0</v>
      </c>
      <c r="AH398" s="49">
        <f>IFERROR(IF(OR($V398&lt;&gt;"Ja",VLOOKUP($C398,Listen!$A$2:$F$45,5,0)="Nein",D398&lt;IF(C398="LNG Anbindungsanlagen gemäß separater Festlegung",2022,2023)),$AC398,$AA398),0)</f>
        <v>0</v>
      </c>
      <c r="AI398" s="49">
        <f>IFERROR(IF(OR($W398&lt;&gt;"Ja",VLOOKUP($C398,Listen!$A$2:$F$45,6,0)="Nein"),$AC398,$AB398),0)</f>
        <v>0</v>
      </c>
      <c r="AJ398" s="49">
        <f>IFERROR(IF(OR($W398&lt;&gt;"Ja",VLOOKUP($C398,Listen!$A$2:$F$45,6,0)="Nein"),$AC398,$AB398),0)</f>
        <v>0</v>
      </c>
      <c r="AK398" s="49">
        <f>IFERROR(IF(OR($W398&lt;&gt;"Ja",VLOOKUP($C398,Listen!$A$2:$F$45,6,0)="Nein"),$AC398,$AB398),0)</f>
        <v>0</v>
      </c>
      <c r="AL398" s="51">
        <f t="shared" si="132"/>
        <v>0</v>
      </c>
      <c r="AM398" s="296">
        <f>IFERROR(IF(VLOOKUP($C398,Listen!$A$2:$F$45,6,0)="Ja",MAX(BC398:BD398),D_SAV!$BC398),0)</f>
        <v>0</v>
      </c>
      <c r="AN398" s="51">
        <f t="shared" si="133"/>
        <v>0</v>
      </c>
      <c r="AP398" s="304">
        <f t="shared" si="134"/>
        <v>0</v>
      </c>
      <c r="AQ398" s="304">
        <f t="shared" si="135"/>
        <v>0</v>
      </c>
      <c r="AR398" s="304">
        <f t="shared" si="136"/>
        <v>0</v>
      </c>
      <c r="AS398" s="304">
        <f t="shared" si="137"/>
        <v>0</v>
      </c>
      <c r="AT398" s="304">
        <f t="shared" si="138"/>
        <v>0</v>
      </c>
      <c r="AU398" s="304">
        <f t="shared" si="139"/>
        <v>0</v>
      </c>
      <c r="AV398" s="304">
        <f t="shared" si="140"/>
        <v>0</v>
      </c>
      <c r="AW398" s="304">
        <f t="shared" si="141"/>
        <v>0</v>
      </c>
      <c r="AX398" s="304">
        <f t="shared" si="142"/>
        <v>0</v>
      </c>
      <c r="AY398" s="304">
        <f t="shared" si="143"/>
        <v>0</v>
      </c>
      <c r="AZ398" s="304">
        <f t="shared" si="144"/>
        <v>0</v>
      </c>
      <c r="BA398" s="304">
        <f t="shared" si="145"/>
        <v>0</v>
      </c>
      <c r="BB398" s="304">
        <f t="shared" si="146"/>
        <v>0</v>
      </c>
      <c r="BC398" s="304">
        <f t="shared" si="147"/>
        <v>0</v>
      </c>
      <c r="BD398" s="304">
        <f t="shared" si="148"/>
        <v>0</v>
      </c>
      <c r="BE398" s="304">
        <f>IFERROR(IF(VLOOKUP($C398,Listen!$A$2:$F$45,6,0)="Ja",BB398-MAX(BC398:BD398),BB398-BC398),0)</f>
        <v>0</v>
      </c>
    </row>
    <row r="399" spans="1:57" x14ac:dyDescent="0.25">
      <c r="A399" s="320" t="str">
        <f>IF(AND(D399&lt;&gt;0,C399&lt;&gt;0,E399&lt;&gt;0),IF(B399&lt;&gt;0,CONCATENATE(B399,"-AGr",VLOOKUP(C399,Listen!$A$2:$D$45,4,FALSE),"-",D399,"-",E399,),CONCATENATE("AGr",VLOOKUP(C399,Listen!$A$2:$D$45,4,FALSE),"-",D399,"-",E399)),"keine vollständige ID")</f>
        <v>keine vollständige ID</v>
      </c>
      <c r="B399" s="301"/>
      <c r="C399" s="287"/>
      <c r="D399" s="34"/>
      <c r="E399" s="306"/>
      <c r="F399" s="116"/>
      <c r="G399" s="17"/>
      <c r="H399" s="17"/>
      <c r="I399" s="17"/>
      <c r="J399" s="17"/>
      <c r="K399" s="17"/>
      <c r="L399" s="17"/>
      <c r="M399" s="17"/>
      <c r="N399" s="17"/>
      <c r="O399" s="116"/>
      <c r="P399" s="117">
        <f>IF(D399&gt;A_Stammdaten!$B$12,0,SUM(G399,H399,J399,L399:M399)-SUM(I399,K399,N399:O399))</f>
        <v>0</v>
      </c>
      <c r="Q399" s="17"/>
      <c r="R399" s="17"/>
      <c r="S399" s="17"/>
      <c r="T399" s="17"/>
      <c r="U399" s="62">
        <f t="shared" si="128"/>
        <v>0</v>
      </c>
      <c r="V399" s="34"/>
      <c r="W399" s="34"/>
      <c r="X399" s="34"/>
      <c r="Y399" s="34"/>
      <c r="Z399" s="34"/>
      <c r="AA399" s="63" t="str">
        <f t="shared" si="129"/>
        <v>-</v>
      </c>
      <c r="AB399" s="63" t="str">
        <f t="shared" si="130"/>
        <v>-</v>
      </c>
      <c r="AC399" s="63">
        <f>IF(ISBLANK($C399),0,VLOOKUP($C399,Listen!$A$2:$C$45,2,FALSE))</f>
        <v>0</v>
      </c>
      <c r="AD399" s="63">
        <f>IF(ISBLANK($C399),0,VLOOKUP($C399,Listen!$A$2:$C$45,3,FALSE))</f>
        <v>0</v>
      </c>
      <c r="AE399" s="49">
        <f t="shared" si="131"/>
        <v>0</v>
      </c>
      <c r="AF399" s="49">
        <f t="shared" si="131"/>
        <v>0</v>
      </c>
      <c r="AG399" s="49">
        <f>IFERROR(IF(OR($V399&lt;&gt;"Ja",VLOOKUP($C399,Listen!$A$2:$F$45,5,0)="Nein",D399&lt;IF(C399="LNG Anbindungsanlagen gemäß separater Festlegung",2022,2023)),$AC399,$AA399),0)</f>
        <v>0</v>
      </c>
      <c r="AH399" s="49">
        <f>IFERROR(IF(OR($V399&lt;&gt;"Ja",VLOOKUP($C399,Listen!$A$2:$F$45,5,0)="Nein",D399&lt;IF(C399="LNG Anbindungsanlagen gemäß separater Festlegung",2022,2023)),$AC399,$AA399),0)</f>
        <v>0</v>
      </c>
      <c r="AI399" s="49">
        <f>IFERROR(IF(OR($W399&lt;&gt;"Ja",VLOOKUP($C399,Listen!$A$2:$F$45,6,0)="Nein"),$AC399,$AB399),0)</f>
        <v>0</v>
      </c>
      <c r="AJ399" s="49">
        <f>IFERROR(IF(OR($W399&lt;&gt;"Ja",VLOOKUP($C399,Listen!$A$2:$F$45,6,0)="Nein"),$AC399,$AB399),0)</f>
        <v>0</v>
      </c>
      <c r="AK399" s="49">
        <f>IFERROR(IF(OR($W399&lt;&gt;"Ja",VLOOKUP($C399,Listen!$A$2:$F$45,6,0)="Nein"),$AC399,$AB399),0)</f>
        <v>0</v>
      </c>
      <c r="AL399" s="51">
        <f t="shared" si="132"/>
        <v>0</v>
      </c>
      <c r="AM399" s="296">
        <f>IFERROR(IF(VLOOKUP($C399,Listen!$A$2:$F$45,6,0)="Ja",MAX(BC399:BD399),D_SAV!$BC399),0)</f>
        <v>0</v>
      </c>
      <c r="AN399" s="51">
        <f t="shared" si="133"/>
        <v>0</v>
      </c>
      <c r="AP399" s="304">
        <f t="shared" si="134"/>
        <v>0</v>
      </c>
      <c r="AQ399" s="304">
        <f t="shared" si="135"/>
        <v>0</v>
      </c>
      <c r="AR399" s="304">
        <f t="shared" si="136"/>
        <v>0</v>
      </c>
      <c r="AS399" s="304">
        <f t="shared" si="137"/>
        <v>0</v>
      </c>
      <c r="AT399" s="304">
        <f t="shared" si="138"/>
        <v>0</v>
      </c>
      <c r="AU399" s="304">
        <f t="shared" si="139"/>
        <v>0</v>
      </c>
      <c r="AV399" s="304">
        <f t="shared" si="140"/>
        <v>0</v>
      </c>
      <c r="AW399" s="304">
        <f t="shared" si="141"/>
        <v>0</v>
      </c>
      <c r="AX399" s="304">
        <f t="shared" si="142"/>
        <v>0</v>
      </c>
      <c r="AY399" s="304">
        <f t="shared" si="143"/>
        <v>0</v>
      </c>
      <c r="AZ399" s="304">
        <f t="shared" si="144"/>
        <v>0</v>
      </c>
      <c r="BA399" s="304">
        <f t="shared" si="145"/>
        <v>0</v>
      </c>
      <c r="BB399" s="304">
        <f t="shared" si="146"/>
        <v>0</v>
      </c>
      <c r="BC399" s="304">
        <f t="shared" si="147"/>
        <v>0</v>
      </c>
      <c r="BD399" s="304">
        <f t="shared" si="148"/>
        <v>0</v>
      </c>
      <c r="BE399" s="304">
        <f>IFERROR(IF(VLOOKUP($C399,Listen!$A$2:$F$45,6,0)="Ja",BB399-MAX(BC399:BD399),BB399-BC399),0)</f>
        <v>0</v>
      </c>
    </row>
    <row r="400" spans="1:57" x14ac:dyDescent="0.25">
      <c r="A400" s="320" t="str">
        <f>IF(AND(D400&lt;&gt;0,C400&lt;&gt;0,E400&lt;&gt;0),IF(B400&lt;&gt;0,CONCATENATE(B400,"-AGr",VLOOKUP(C400,Listen!$A$2:$D$45,4,FALSE),"-",D400,"-",E400,),CONCATENATE("AGr",VLOOKUP(C400,Listen!$A$2:$D$45,4,FALSE),"-",D400,"-",E400)),"keine vollständige ID")</f>
        <v>keine vollständige ID</v>
      </c>
      <c r="B400" s="301"/>
      <c r="C400" s="287"/>
      <c r="D400" s="34"/>
      <c r="E400" s="306"/>
      <c r="F400" s="116"/>
      <c r="G400" s="17"/>
      <c r="H400" s="17"/>
      <c r="I400" s="17"/>
      <c r="J400" s="17"/>
      <c r="K400" s="17"/>
      <c r="L400" s="17"/>
      <c r="M400" s="17"/>
      <c r="N400" s="17"/>
      <c r="O400" s="116"/>
      <c r="P400" s="117">
        <f>IF(D400&gt;A_Stammdaten!$B$12,0,SUM(G400,H400,J400,L400:M400)-SUM(I400,K400,N400:O400))</f>
        <v>0</v>
      </c>
      <c r="Q400" s="17"/>
      <c r="R400" s="17"/>
      <c r="S400" s="17"/>
      <c r="T400" s="17"/>
      <c r="U400" s="62">
        <f t="shared" si="128"/>
        <v>0</v>
      </c>
      <c r="V400" s="34"/>
      <c r="W400" s="34"/>
      <c r="X400" s="34"/>
      <c r="Y400" s="34"/>
      <c r="Z400" s="34"/>
      <c r="AA400" s="63" t="str">
        <f t="shared" si="129"/>
        <v>-</v>
      </c>
      <c r="AB400" s="63" t="str">
        <f t="shared" si="130"/>
        <v>-</v>
      </c>
      <c r="AC400" s="63">
        <f>IF(ISBLANK($C400),0,VLOOKUP($C400,Listen!$A$2:$C$45,2,FALSE))</f>
        <v>0</v>
      </c>
      <c r="AD400" s="63">
        <f>IF(ISBLANK($C400),0,VLOOKUP($C400,Listen!$A$2:$C$45,3,FALSE))</f>
        <v>0</v>
      </c>
      <c r="AE400" s="49">
        <f t="shared" si="131"/>
        <v>0</v>
      </c>
      <c r="AF400" s="49">
        <f t="shared" si="131"/>
        <v>0</v>
      </c>
      <c r="AG400" s="49">
        <f>IFERROR(IF(OR($V400&lt;&gt;"Ja",VLOOKUP($C400,Listen!$A$2:$F$45,5,0)="Nein",D400&lt;IF(C400="LNG Anbindungsanlagen gemäß separater Festlegung",2022,2023)),$AC400,$AA400),0)</f>
        <v>0</v>
      </c>
      <c r="AH400" s="49">
        <f>IFERROR(IF(OR($V400&lt;&gt;"Ja",VLOOKUP($C400,Listen!$A$2:$F$45,5,0)="Nein",D400&lt;IF(C400="LNG Anbindungsanlagen gemäß separater Festlegung",2022,2023)),$AC400,$AA400),0)</f>
        <v>0</v>
      </c>
      <c r="AI400" s="49">
        <f>IFERROR(IF(OR($W400&lt;&gt;"Ja",VLOOKUP($C400,Listen!$A$2:$F$45,6,0)="Nein"),$AC400,$AB400),0)</f>
        <v>0</v>
      </c>
      <c r="AJ400" s="49">
        <f>IFERROR(IF(OR($W400&lt;&gt;"Ja",VLOOKUP($C400,Listen!$A$2:$F$45,6,0)="Nein"),$AC400,$AB400),0)</f>
        <v>0</v>
      </c>
      <c r="AK400" s="49">
        <f>IFERROR(IF(OR($W400&lt;&gt;"Ja",VLOOKUP($C400,Listen!$A$2:$F$45,6,0)="Nein"),$AC400,$AB400),0)</f>
        <v>0</v>
      </c>
      <c r="AL400" s="51">
        <f t="shared" si="132"/>
        <v>0</v>
      </c>
      <c r="AM400" s="296">
        <f>IFERROR(IF(VLOOKUP($C400,Listen!$A$2:$F$45,6,0)="Ja",MAX(BC400:BD400),D_SAV!$BC400),0)</f>
        <v>0</v>
      </c>
      <c r="AN400" s="51">
        <f t="shared" si="133"/>
        <v>0</v>
      </c>
      <c r="AP400" s="304">
        <f t="shared" si="134"/>
        <v>0</v>
      </c>
      <c r="AQ400" s="304">
        <f t="shared" si="135"/>
        <v>0</v>
      </c>
      <c r="AR400" s="304">
        <f t="shared" si="136"/>
        <v>0</v>
      </c>
      <c r="AS400" s="304">
        <f t="shared" si="137"/>
        <v>0</v>
      </c>
      <c r="AT400" s="304">
        <f t="shared" si="138"/>
        <v>0</v>
      </c>
      <c r="AU400" s="304">
        <f t="shared" si="139"/>
        <v>0</v>
      </c>
      <c r="AV400" s="304">
        <f t="shared" si="140"/>
        <v>0</v>
      </c>
      <c r="AW400" s="304">
        <f t="shared" si="141"/>
        <v>0</v>
      </c>
      <c r="AX400" s="304">
        <f t="shared" si="142"/>
        <v>0</v>
      </c>
      <c r="AY400" s="304">
        <f t="shared" si="143"/>
        <v>0</v>
      </c>
      <c r="AZ400" s="304">
        <f t="shared" si="144"/>
        <v>0</v>
      </c>
      <c r="BA400" s="304">
        <f t="shared" si="145"/>
        <v>0</v>
      </c>
      <c r="BB400" s="304">
        <f t="shared" si="146"/>
        <v>0</v>
      </c>
      <c r="BC400" s="304">
        <f t="shared" si="147"/>
        <v>0</v>
      </c>
      <c r="BD400" s="304">
        <f t="shared" si="148"/>
        <v>0</v>
      </c>
      <c r="BE400" s="304">
        <f>IFERROR(IF(VLOOKUP($C400,Listen!$A$2:$F$45,6,0)="Ja",BB400-MAX(BC400:BD400),BB400-BC400),0)</f>
        <v>0</v>
      </c>
    </row>
    <row r="401" spans="1:57" x14ac:dyDescent="0.25">
      <c r="A401" s="320" t="str">
        <f>IF(AND(D401&lt;&gt;0,C401&lt;&gt;0,E401&lt;&gt;0),IF(B401&lt;&gt;0,CONCATENATE(B401,"-AGr",VLOOKUP(C401,Listen!$A$2:$D$45,4,FALSE),"-",D401,"-",E401,),CONCATENATE("AGr",VLOOKUP(C401,Listen!$A$2:$D$45,4,FALSE),"-",D401,"-",E401)),"keine vollständige ID")</f>
        <v>keine vollständige ID</v>
      </c>
      <c r="B401" s="301"/>
      <c r="C401" s="287"/>
      <c r="D401" s="34"/>
      <c r="E401" s="306"/>
      <c r="F401" s="116"/>
      <c r="G401" s="17"/>
      <c r="H401" s="17"/>
      <c r="I401" s="17"/>
      <c r="J401" s="17"/>
      <c r="K401" s="17"/>
      <c r="L401" s="17"/>
      <c r="M401" s="17"/>
      <c r="N401" s="17"/>
      <c r="O401" s="116"/>
      <c r="P401" s="117">
        <f>IF(D401&gt;A_Stammdaten!$B$12,0,SUM(G401,H401,J401,L401:M401)-SUM(I401,K401,N401:O401))</f>
        <v>0</v>
      </c>
      <c r="Q401" s="17"/>
      <c r="R401" s="17"/>
      <c r="S401" s="17"/>
      <c r="T401" s="17"/>
      <c r="U401" s="62">
        <f t="shared" si="128"/>
        <v>0</v>
      </c>
      <c r="V401" s="34"/>
      <c r="W401" s="34"/>
      <c r="X401" s="34"/>
      <c r="Y401" s="34"/>
      <c r="Z401" s="34"/>
      <c r="AA401" s="63" t="str">
        <f t="shared" si="129"/>
        <v>-</v>
      </c>
      <c r="AB401" s="63" t="str">
        <f t="shared" si="130"/>
        <v>-</v>
      </c>
      <c r="AC401" s="63">
        <f>IF(ISBLANK($C401),0,VLOOKUP($C401,Listen!$A$2:$C$45,2,FALSE))</f>
        <v>0</v>
      </c>
      <c r="AD401" s="63">
        <f>IF(ISBLANK($C401),0,VLOOKUP($C401,Listen!$A$2:$C$45,3,FALSE))</f>
        <v>0</v>
      </c>
      <c r="AE401" s="49">
        <f t="shared" si="131"/>
        <v>0</v>
      </c>
      <c r="AF401" s="49">
        <f t="shared" si="131"/>
        <v>0</v>
      </c>
      <c r="AG401" s="49">
        <f>IFERROR(IF(OR($V401&lt;&gt;"Ja",VLOOKUP($C401,Listen!$A$2:$F$45,5,0)="Nein",D401&lt;IF(C401="LNG Anbindungsanlagen gemäß separater Festlegung",2022,2023)),$AC401,$AA401),0)</f>
        <v>0</v>
      </c>
      <c r="AH401" s="49">
        <f>IFERROR(IF(OR($V401&lt;&gt;"Ja",VLOOKUP($C401,Listen!$A$2:$F$45,5,0)="Nein",D401&lt;IF(C401="LNG Anbindungsanlagen gemäß separater Festlegung",2022,2023)),$AC401,$AA401),0)</f>
        <v>0</v>
      </c>
      <c r="AI401" s="49">
        <f>IFERROR(IF(OR($W401&lt;&gt;"Ja",VLOOKUP($C401,Listen!$A$2:$F$45,6,0)="Nein"),$AC401,$AB401),0)</f>
        <v>0</v>
      </c>
      <c r="AJ401" s="49">
        <f>IFERROR(IF(OR($W401&lt;&gt;"Ja",VLOOKUP($C401,Listen!$A$2:$F$45,6,0)="Nein"),$AC401,$AB401),0)</f>
        <v>0</v>
      </c>
      <c r="AK401" s="49">
        <f>IFERROR(IF(OR($W401&lt;&gt;"Ja",VLOOKUP($C401,Listen!$A$2:$F$45,6,0)="Nein"),$AC401,$AB401),0)</f>
        <v>0</v>
      </c>
      <c r="AL401" s="51">
        <f t="shared" si="132"/>
        <v>0</v>
      </c>
      <c r="AM401" s="296">
        <f>IFERROR(IF(VLOOKUP($C401,Listen!$A$2:$F$45,6,0)="Ja",MAX(BC401:BD401),D_SAV!$BC401),0)</f>
        <v>0</v>
      </c>
      <c r="AN401" s="51">
        <f t="shared" si="133"/>
        <v>0</v>
      </c>
      <c r="AP401" s="304">
        <f t="shared" si="134"/>
        <v>0</v>
      </c>
      <c r="AQ401" s="304">
        <f t="shared" si="135"/>
        <v>0</v>
      </c>
      <c r="AR401" s="304">
        <f t="shared" si="136"/>
        <v>0</v>
      </c>
      <c r="AS401" s="304">
        <f t="shared" si="137"/>
        <v>0</v>
      </c>
      <c r="AT401" s="304">
        <f t="shared" si="138"/>
        <v>0</v>
      </c>
      <c r="AU401" s="304">
        <f t="shared" si="139"/>
        <v>0</v>
      </c>
      <c r="AV401" s="304">
        <f t="shared" si="140"/>
        <v>0</v>
      </c>
      <c r="AW401" s="304">
        <f t="shared" si="141"/>
        <v>0</v>
      </c>
      <c r="AX401" s="304">
        <f t="shared" si="142"/>
        <v>0</v>
      </c>
      <c r="AY401" s="304">
        <f t="shared" si="143"/>
        <v>0</v>
      </c>
      <c r="AZ401" s="304">
        <f t="shared" si="144"/>
        <v>0</v>
      </c>
      <c r="BA401" s="304">
        <f t="shared" si="145"/>
        <v>0</v>
      </c>
      <c r="BB401" s="304">
        <f t="shared" si="146"/>
        <v>0</v>
      </c>
      <c r="BC401" s="304">
        <f t="shared" si="147"/>
        <v>0</v>
      </c>
      <c r="BD401" s="304">
        <f t="shared" si="148"/>
        <v>0</v>
      </c>
      <c r="BE401" s="304">
        <f>IFERROR(IF(VLOOKUP($C401,Listen!$A$2:$F$45,6,0)="Ja",BB401-MAX(BC401:BD401),BB401-BC401),0)</f>
        <v>0</v>
      </c>
    </row>
    <row r="402" spans="1:57" x14ac:dyDescent="0.25">
      <c r="A402" s="320" t="str">
        <f>IF(AND(D402&lt;&gt;0,C402&lt;&gt;0,E402&lt;&gt;0),IF(B402&lt;&gt;0,CONCATENATE(B402,"-AGr",VLOOKUP(C402,Listen!$A$2:$D$45,4,FALSE),"-",D402,"-",E402,),CONCATENATE("AGr",VLOOKUP(C402,Listen!$A$2:$D$45,4,FALSE),"-",D402,"-",E402)),"keine vollständige ID")</f>
        <v>keine vollständige ID</v>
      </c>
      <c r="B402" s="301"/>
      <c r="C402" s="287"/>
      <c r="D402" s="34"/>
      <c r="E402" s="306"/>
      <c r="F402" s="116"/>
      <c r="G402" s="17"/>
      <c r="H402" s="17"/>
      <c r="I402" s="17"/>
      <c r="J402" s="17"/>
      <c r="K402" s="17"/>
      <c r="L402" s="17"/>
      <c r="M402" s="17"/>
      <c r="N402" s="17"/>
      <c r="O402" s="116"/>
      <c r="P402" s="117">
        <f>IF(D402&gt;A_Stammdaten!$B$12,0,SUM(G402,H402,J402,L402:M402)-SUM(I402,K402,N402:O402))</f>
        <v>0</v>
      </c>
      <c r="Q402" s="17"/>
      <c r="R402" s="17"/>
      <c r="S402" s="17"/>
      <c r="T402" s="17"/>
      <c r="U402" s="62">
        <f t="shared" si="128"/>
        <v>0</v>
      </c>
      <c r="V402" s="34"/>
      <c r="W402" s="34"/>
      <c r="X402" s="34"/>
      <c r="Y402" s="34"/>
      <c r="Z402" s="34"/>
      <c r="AA402" s="63" t="str">
        <f t="shared" si="129"/>
        <v>-</v>
      </c>
      <c r="AB402" s="63" t="str">
        <f t="shared" si="130"/>
        <v>-</v>
      </c>
      <c r="AC402" s="63">
        <f>IF(ISBLANK($C402),0,VLOOKUP($C402,Listen!$A$2:$C$45,2,FALSE))</f>
        <v>0</v>
      </c>
      <c r="AD402" s="63">
        <f>IF(ISBLANK($C402),0,VLOOKUP($C402,Listen!$A$2:$C$45,3,FALSE))</f>
        <v>0</v>
      </c>
      <c r="AE402" s="49">
        <f t="shared" si="131"/>
        <v>0</v>
      </c>
      <c r="AF402" s="49">
        <f t="shared" si="131"/>
        <v>0</v>
      </c>
      <c r="AG402" s="49">
        <f>IFERROR(IF(OR($V402&lt;&gt;"Ja",VLOOKUP($C402,Listen!$A$2:$F$45,5,0)="Nein",D402&lt;IF(C402="LNG Anbindungsanlagen gemäß separater Festlegung",2022,2023)),$AC402,$AA402),0)</f>
        <v>0</v>
      </c>
      <c r="AH402" s="49">
        <f>IFERROR(IF(OR($V402&lt;&gt;"Ja",VLOOKUP($C402,Listen!$A$2:$F$45,5,0)="Nein",D402&lt;IF(C402="LNG Anbindungsanlagen gemäß separater Festlegung",2022,2023)),$AC402,$AA402),0)</f>
        <v>0</v>
      </c>
      <c r="AI402" s="49">
        <f>IFERROR(IF(OR($W402&lt;&gt;"Ja",VLOOKUP($C402,Listen!$A$2:$F$45,6,0)="Nein"),$AC402,$AB402),0)</f>
        <v>0</v>
      </c>
      <c r="AJ402" s="49">
        <f>IFERROR(IF(OR($W402&lt;&gt;"Ja",VLOOKUP($C402,Listen!$A$2:$F$45,6,0)="Nein"),$AC402,$AB402),0)</f>
        <v>0</v>
      </c>
      <c r="AK402" s="49">
        <f>IFERROR(IF(OR($W402&lt;&gt;"Ja",VLOOKUP($C402,Listen!$A$2:$F$45,6,0)="Nein"),$AC402,$AB402),0)</f>
        <v>0</v>
      </c>
      <c r="AL402" s="51">
        <f t="shared" si="132"/>
        <v>0</v>
      </c>
      <c r="AM402" s="296">
        <f>IFERROR(IF(VLOOKUP($C402,Listen!$A$2:$F$45,6,0)="Ja",MAX(BC402:BD402),D_SAV!$BC402),0)</f>
        <v>0</v>
      </c>
      <c r="AN402" s="51">
        <f t="shared" si="133"/>
        <v>0</v>
      </c>
      <c r="AP402" s="304">
        <f t="shared" si="134"/>
        <v>0</v>
      </c>
      <c r="AQ402" s="304">
        <f t="shared" si="135"/>
        <v>0</v>
      </c>
      <c r="AR402" s="304">
        <f t="shared" si="136"/>
        <v>0</v>
      </c>
      <c r="AS402" s="304">
        <f t="shared" si="137"/>
        <v>0</v>
      </c>
      <c r="AT402" s="304">
        <f t="shared" si="138"/>
        <v>0</v>
      </c>
      <c r="AU402" s="304">
        <f t="shared" si="139"/>
        <v>0</v>
      </c>
      <c r="AV402" s="304">
        <f t="shared" si="140"/>
        <v>0</v>
      </c>
      <c r="AW402" s="304">
        <f t="shared" si="141"/>
        <v>0</v>
      </c>
      <c r="AX402" s="304">
        <f t="shared" si="142"/>
        <v>0</v>
      </c>
      <c r="AY402" s="304">
        <f t="shared" si="143"/>
        <v>0</v>
      </c>
      <c r="AZ402" s="304">
        <f t="shared" si="144"/>
        <v>0</v>
      </c>
      <c r="BA402" s="304">
        <f t="shared" si="145"/>
        <v>0</v>
      </c>
      <c r="BB402" s="304">
        <f t="shared" si="146"/>
        <v>0</v>
      </c>
      <c r="BC402" s="304">
        <f t="shared" si="147"/>
        <v>0</v>
      </c>
      <c r="BD402" s="304">
        <f t="shared" si="148"/>
        <v>0</v>
      </c>
      <c r="BE402" s="304">
        <f>IFERROR(IF(VLOOKUP($C402,Listen!$A$2:$F$45,6,0)="Ja",BB402-MAX(BC402:BD402),BB402-BC402),0)</f>
        <v>0</v>
      </c>
    </row>
    <row r="403" spans="1:57" x14ac:dyDescent="0.25">
      <c r="A403" s="320" t="str">
        <f>IF(AND(D403&lt;&gt;0,C403&lt;&gt;0,E403&lt;&gt;0),IF(B403&lt;&gt;0,CONCATENATE(B403,"-AGr",VLOOKUP(C403,Listen!$A$2:$D$45,4,FALSE),"-",D403,"-",E403,),CONCATENATE("AGr",VLOOKUP(C403,Listen!$A$2:$D$45,4,FALSE),"-",D403,"-",E403)),"keine vollständige ID")</f>
        <v>keine vollständige ID</v>
      </c>
      <c r="B403" s="301"/>
      <c r="C403" s="287"/>
      <c r="D403" s="34"/>
      <c r="E403" s="306"/>
      <c r="F403" s="116"/>
      <c r="G403" s="17"/>
      <c r="H403" s="17"/>
      <c r="I403" s="17"/>
      <c r="J403" s="17"/>
      <c r="K403" s="17"/>
      <c r="L403" s="17"/>
      <c r="M403" s="17"/>
      <c r="N403" s="17"/>
      <c r="O403" s="116"/>
      <c r="P403" s="117">
        <f>IF(D403&gt;A_Stammdaten!$B$12,0,SUM(G403,H403,J403,L403:M403)-SUM(I403,K403,N403:O403))</f>
        <v>0</v>
      </c>
      <c r="Q403" s="17"/>
      <c r="R403" s="17"/>
      <c r="S403" s="17"/>
      <c r="T403" s="17"/>
      <c r="U403" s="62">
        <f t="shared" si="128"/>
        <v>0</v>
      </c>
      <c r="V403" s="34"/>
      <c r="W403" s="34"/>
      <c r="X403" s="34"/>
      <c r="Y403" s="34"/>
      <c r="Z403" s="34"/>
      <c r="AA403" s="63" t="str">
        <f t="shared" si="129"/>
        <v>-</v>
      </c>
      <c r="AB403" s="63" t="str">
        <f t="shared" si="130"/>
        <v>-</v>
      </c>
      <c r="AC403" s="63">
        <f>IF(ISBLANK($C403),0,VLOOKUP($C403,Listen!$A$2:$C$45,2,FALSE))</f>
        <v>0</v>
      </c>
      <c r="AD403" s="63">
        <f>IF(ISBLANK($C403),0,VLOOKUP($C403,Listen!$A$2:$C$45,3,FALSE))</f>
        <v>0</v>
      </c>
      <c r="AE403" s="49">
        <f t="shared" si="131"/>
        <v>0</v>
      </c>
      <c r="AF403" s="49">
        <f t="shared" si="131"/>
        <v>0</v>
      </c>
      <c r="AG403" s="49">
        <f>IFERROR(IF(OR($V403&lt;&gt;"Ja",VLOOKUP($C403,Listen!$A$2:$F$45,5,0)="Nein",D403&lt;IF(C403="LNG Anbindungsanlagen gemäß separater Festlegung",2022,2023)),$AC403,$AA403),0)</f>
        <v>0</v>
      </c>
      <c r="AH403" s="49">
        <f>IFERROR(IF(OR($V403&lt;&gt;"Ja",VLOOKUP($C403,Listen!$A$2:$F$45,5,0)="Nein",D403&lt;IF(C403="LNG Anbindungsanlagen gemäß separater Festlegung",2022,2023)),$AC403,$AA403),0)</f>
        <v>0</v>
      </c>
      <c r="AI403" s="49">
        <f>IFERROR(IF(OR($W403&lt;&gt;"Ja",VLOOKUP($C403,Listen!$A$2:$F$45,6,0)="Nein"),$AC403,$AB403),0)</f>
        <v>0</v>
      </c>
      <c r="AJ403" s="49">
        <f>IFERROR(IF(OR($W403&lt;&gt;"Ja",VLOOKUP($C403,Listen!$A$2:$F$45,6,0)="Nein"),$AC403,$AB403),0)</f>
        <v>0</v>
      </c>
      <c r="AK403" s="49">
        <f>IFERROR(IF(OR($W403&lt;&gt;"Ja",VLOOKUP($C403,Listen!$A$2:$F$45,6,0)="Nein"),$AC403,$AB403),0)</f>
        <v>0</v>
      </c>
      <c r="AL403" s="51">
        <f t="shared" si="132"/>
        <v>0</v>
      </c>
      <c r="AM403" s="296">
        <f>IFERROR(IF(VLOOKUP($C403,Listen!$A$2:$F$45,6,0)="Ja",MAX(BC403:BD403),D_SAV!$BC403),0)</f>
        <v>0</v>
      </c>
      <c r="AN403" s="51">
        <f t="shared" si="133"/>
        <v>0</v>
      </c>
      <c r="AP403" s="304">
        <f t="shared" si="134"/>
        <v>0</v>
      </c>
      <c r="AQ403" s="304">
        <f t="shared" si="135"/>
        <v>0</v>
      </c>
      <c r="AR403" s="304">
        <f t="shared" si="136"/>
        <v>0</v>
      </c>
      <c r="AS403" s="304">
        <f t="shared" si="137"/>
        <v>0</v>
      </c>
      <c r="AT403" s="304">
        <f t="shared" si="138"/>
        <v>0</v>
      </c>
      <c r="AU403" s="304">
        <f t="shared" si="139"/>
        <v>0</v>
      </c>
      <c r="AV403" s="304">
        <f t="shared" si="140"/>
        <v>0</v>
      </c>
      <c r="AW403" s="304">
        <f t="shared" si="141"/>
        <v>0</v>
      </c>
      <c r="AX403" s="304">
        <f t="shared" si="142"/>
        <v>0</v>
      </c>
      <c r="AY403" s="304">
        <f t="shared" si="143"/>
        <v>0</v>
      </c>
      <c r="AZ403" s="304">
        <f t="shared" si="144"/>
        <v>0</v>
      </c>
      <c r="BA403" s="304">
        <f t="shared" si="145"/>
        <v>0</v>
      </c>
      <c r="BB403" s="304">
        <f t="shared" si="146"/>
        <v>0</v>
      </c>
      <c r="BC403" s="304">
        <f t="shared" si="147"/>
        <v>0</v>
      </c>
      <c r="BD403" s="304">
        <f t="shared" si="148"/>
        <v>0</v>
      </c>
      <c r="BE403" s="304">
        <f>IFERROR(IF(VLOOKUP($C403,Listen!$A$2:$F$45,6,0)="Ja",BB403-MAX(BC403:BD403),BB403-BC403),0)</f>
        <v>0</v>
      </c>
    </row>
    <row r="404" spans="1:57" x14ac:dyDescent="0.25">
      <c r="A404" s="320" t="str">
        <f>IF(AND(D404&lt;&gt;0,C404&lt;&gt;0,E404&lt;&gt;0),IF(B404&lt;&gt;0,CONCATENATE(B404,"-AGr",VLOOKUP(C404,Listen!$A$2:$D$45,4,FALSE),"-",D404,"-",E404,),CONCATENATE("AGr",VLOOKUP(C404,Listen!$A$2:$D$45,4,FALSE),"-",D404,"-",E404)),"keine vollständige ID")</f>
        <v>keine vollständige ID</v>
      </c>
      <c r="B404" s="301"/>
      <c r="C404" s="287"/>
      <c r="D404" s="34"/>
      <c r="E404" s="306"/>
      <c r="F404" s="116"/>
      <c r="G404" s="17"/>
      <c r="H404" s="17"/>
      <c r="I404" s="17"/>
      <c r="J404" s="17"/>
      <c r="K404" s="17"/>
      <c r="L404" s="17"/>
      <c r="M404" s="17"/>
      <c r="N404" s="17"/>
      <c r="O404" s="116"/>
      <c r="P404" s="117">
        <f>IF(D404&gt;A_Stammdaten!$B$12,0,SUM(G404,H404,J404,L404:M404)-SUM(I404,K404,N404:O404))</f>
        <v>0</v>
      </c>
      <c r="Q404" s="17"/>
      <c r="R404" s="17"/>
      <c r="S404" s="17"/>
      <c r="T404" s="17"/>
      <c r="U404" s="62">
        <f t="shared" si="128"/>
        <v>0</v>
      </c>
      <c r="V404" s="34"/>
      <c r="W404" s="34"/>
      <c r="X404" s="34"/>
      <c r="Y404" s="34"/>
      <c r="Z404" s="34"/>
      <c r="AA404" s="63" t="str">
        <f t="shared" si="129"/>
        <v>-</v>
      </c>
      <c r="AB404" s="63" t="str">
        <f t="shared" si="130"/>
        <v>-</v>
      </c>
      <c r="AC404" s="63">
        <f>IF(ISBLANK($C404),0,VLOOKUP($C404,Listen!$A$2:$C$45,2,FALSE))</f>
        <v>0</v>
      </c>
      <c r="AD404" s="63">
        <f>IF(ISBLANK($C404),0,VLOOKUP($C404,Listen!$A$2:$C$45,3,FALSE))</f>
        <v>0</v>
      </c>
      <c r="AE404" s="49">
        <f t="shared" si="131"/>
        <v>0</v>
      </c>
      <c r="AF404" s="49">
        <f t="shared" si="131"/>
        <v>0</v>
      </c>
      <c r="AG404" s="49">
        <f>IFERROR(IF(OR($V404&lt;&gt;"Ja",VLOOKUP($C404,Listen!$A$2:$F$45,5,0)="Nein",D404&lt;IF(C404="LNG Anbindungsanlagen gemäß separater Festlegung",2022,2023)),$AC404,$AA404),0)</f>
        <v>0</v>
      </c>
      <c r="AH404" s="49">
        <f>IFERROR(IF(OR($V404&lt;&gt;"Ja",VLOOKUP($C404,Listen!$A$2:$F$45,5,0)="Nein",D404&lt;IF(C404="LNG Anbindungsanlagen gemäß separater Festlegung",2022,2023)),$AC404,$AA404),0)</f>
        <v>0</v>
      </c>
      <c r="AI404" s="49">
        <f>IFERROR(IF(OR($W404&lt;&gt;"Ja",VLOOKUP($C404,Listen!$A$2:$F$45,6,0)="Nein"),$AC404,$AB404),0)</f>
        <v>0</v>
      </c>
      <c r="AJ404" s="49">
        <f>IFERROR(IF(OR($W404&lt;&gt;"Ja",VLOOKUP($C404,Listen!$A$2:$F$45,6,0)="Nein"),$AC404,$AB404),0)</f>
        <v>0</v>
      </c>
      <c r="AK404" s="49">
        <f>IFERROR(IF(OR($W404&lt;&gt;"Ja",VLOOKUP($C404,Listen!$A$2:$F$45,6,0)="Nein"),$AC404,$AB404),0)</f>
        <v>0</v>
      </c>
      <c r="AL404" s="51">
        <f t="shared" si="132"/>
        <v>0</v>
      </c>
      <c r="AM404" s="296">
        <f>IFERROR(IF(VLOOKUP($C404,Listen!$A$2:$F$45,6,0)="Ja",MAX(BC404:BD404),D_SAV!$BC404),0)</f>
        <v>0</v>
      </c>
      <c r="AN404" s="51">
        <f t="shared" si="133"/>
        <v>0</v>
      </c>
      <c r="AP404" s="304">
        <f t="shared" si="134"/>
        <v>0</v>
      </c>
      <c r="AQ404" s="304">
        <f t="shared" si="135"/>
        <v>0</v>
      </c>
      <c r="AR404" s="304">
        <f t="shared" si="136"/>
        <v>0</v>
      </c>
      <c r="AS404" s="304">
        <f t="shared" si="137"/>
        <v>0</v>
      </c>
      <c r="AT404" s="304">
        <f t="shared" si="138"/>
        <v>0</v>
      </c>
      <c r="AU404" s="304">
        <f t="shared" si="139"/>
        <v>0</v>
      </c>
      <c r="AV404" s="304">
        <f t="shared" si="140"/>
        <v>0</v>
      </c>
      <c r="AW404" s="304">
        <f t="shared" si="141"/>
        <v>0</v>
      </c>
      <c r="AX404" s="304">
        <f t="shared" si="142"/>
        <v>0</v>
      </c>
      <c r="AY404" s="304">
        <f t="shared" si="143"/>
        <v>0</v>
      </c>
      <c r="AZ404" s="304">
        <f t="shared" si="144"/>
        <v>0</v>
      </c>
      <c r="BA404" s="304">
        <f t="shared" si="145"/>
        <v>0</v>
      </c>
      <c r="BB404" s="304">
        <f t="shared" si="146"/>
        <v>0</v>
      </c>
      <c r="BC404" s="304">
        <f t="shared" si="147"/>
        <v>0</v>
      </c>
      <c r="BD404" s="304">
        <f t="shared" si="148"/>
        <v>0</v>
      </c>
      <c r="BE404" s="304">
        <f>IFERROR(IF(VLOOKUP($C404,Listen!$A$2:$F$45,6,0)="Ja",BB404-MAX(BC404:BD404),BB404-BC404),0)</f>
        <v>0</v>
      </c>
    </row>
    <row r="405" spans="1:57" x14ac:dyDescent="0.25">
      <c r="A405" s="320" t="str">
        <f>IF(AND(D405&lt;&gt;0,C405&lt;&gt;0,E405&lt;&gt;0),IF(B405&lt;&gt;0,CONCATENATE(B405,"-AGr",VLOOKUP(C405,Listen!$A$2:$D$45,4,FALSE),"-",D405,"-",E405,),CONCATENATE("AGr",VLOOKUP(C405,Listen!$A$2:$D$45,4,FALSE),"-",D405,"-",E405)),"keine vollständige ID")</f>
        <v>keine vollständige ID</v>
      </c>
      <c r="B405" s="301"/>
      <c r="C405" s="287"/>
      <c r="D405" s="34"/>
      <c r="E405" s="306"/>
      <c r="F405" s="116"/>
      <c r="G405" s="17"/>
      <c r="H405" s="17"/>
      <c r="I405" s="17"/>
      <c r="J405" s="17"/>
      <c r="K405" s="17"/>
      <c r="L405" s="17"/>
      <c r="M405" s="17"/>
      <c r="N405" s="17"/>
      <c r="O405" s="116"/>
      <c r="P405" s="117">
        <f>IF(D405&gt;A_Stammdaten!$B$12,0,SUM(G405,H405,J405,L405:M405)-SUM(I405,K405,N405:O405))</f>
        <v>0</v>
      </c>
      <c r="Q405" s="17"/>
      <c r="R405" s="17"/>
      <c r="S405" s="17"/>
      <c r="T405" s="17"/>
      <c r="U405" s="62">
        <f t="shared" si="128"/>
        <v>0</v>
      </c>
      <c r="V405" s="34"/>
      <c r="W405" s="34"/>
      <c r="X405" s="34"/>
      <c r="Y405" s="34"/>
      <c r="Z405" s="34"/>
      <c r="AA405" s="63" t="str">
        <f t="shared" si="129"/>
        <v>-</v>
      </c>
      <c r="AB405" s="63" t="str">
        <f t="shared" si="130"/>
        <v>-</v>
      </c>
      <c r="AC405" s="63">
        <f>IF(ISBLANK($C405),0,VLOOKUP($C405,Listen!$A$2:$C$45,2,FALSE))</f>
        <v>0</v>
      </c>
      <c r="AD405" s="63">
        <f>IF(ISBLANK($C405),0,VLOOKUP($C405,Listen!$A$2:$C$45,3,FALSE))</f>
        <v>0</v>
      </c>
      <c r="AE405" s="49">
        <f t="shared" si="131"/>
        <v>0</v>
      </c>
      <c r="AF405" s="49">
        <f t="shared" si="131"/>
        <v>0</v>
      </c>
      <c r="AG405" s="49">
        <f>IFERROR(IF(OR($V405&lt;&gt;"Ja",VLOOKUP($C405,Listen!$A$2:$F$45,5,0)="Nein",D405&lt;IF(C405="LNG Anbindungsanlagen gemäß separater Festlegung",2022,2023)),$AC405,$AA405),0)</f>
        <v>0</v>
      </c>
      <c r="AH405" s="49">
        <f>IFERROR(IF(OR($V405&lt;&gt;"Ja",VLOOKUP($C405,Listen!$A$2:$F$45,5,0)="Nein",D405&lt;IF(C405="LNG Anbindungsanlagen gemäß separater Festlegung",2022,2023)),$AC405,$AA405),0)</f>
        <v>0</v>
      </c>
      <c r="AI405" s="49">
        <f>IFERROR(IF(OR($W405&lt;&gt;"Ja",VLOOKUP($C405,Listen!$A$2:$F$45,6,0)="Nein"),$AC405,$AB405),0)</f>
        <v>0</v>
      </c>
      <c r="AJ405" s="49">
        <f>IFERROR(IF(OR($W405&lt;&gt;"Ja",VLOOKUP($C405,Listen!$A$2:$F$45,6,0)="Nein"),$AC405,$AB405),0)</f>
        <v>0</v>
      </c>
      <c r="AK405" s="49">
        <f>IFERROR(IF(OR($W405&lt;&gt;"Ja",VLOOKUP($C405,Listen!$A$2:$F$45,6,0)="Nein"),$AC405,$AB405),0)</f>
        <v>0</v>
      </c>
      <c r="AL405" s="51">
        <f t="shared" si="132"/>
        <v>0</v>
      </c>
      <c r="AM405" s="296">
        <f>IFERROR(IF(VLOOKUP($C405,Listen!$A$2:$F$45,6,0)="Ja",MAX(BC405:BD405),D_SAV!$BC405),0)</f>
        <v>0</v>
      </c>
      <c r="AN405" s="51">
        <f t="shared" si="133"/>
        <v>0</v>
      </c>
      <c r="AP405" s="304">
        <f t="shared" si="134"/>
        <v>0</v>
      </c>
      <c r="AQ405" s="304">
        <f t="shared" si="135"/>
        <v>0</v>
      </c>
      <c r="AR405" s="304">
        <f t="shared" si="136"/>
        <v>0</v>
      </c>
      <c r="AS405" s="304">
        <f t="shared" si="137"/>
        <v>0</v>
      </c>
      <c r="AT405" s="304">
        <f t="shared" si="138"/>
        <v>0</v>
      </c>
      <c r="AU405" s="304">
        <f t="shared" si="139"/>
        <v>0</v>
      </c>
      <c r="AV405" s="304">
        <f t="shared" si="140"/>
        <v>0</v>
      </c>
      <c r="AW405" s="304">
        <f t="shared" si="141"/>
        <v>0</v>
      </c>
      <c r="AX405" s="304">
        <f t="shared" si="142"/>
        <v>0</v>
      </c>
      <c r="AY405" s="304">
        <f t="shared" si="143"/>
        <v>0</v>
      </c>
      <c r="AZ405" s="304">
        <f t="shared" si="144"/>
        <v>0</v>
      </c>
      <c r="BA405" s="304">
        <f t="shared" si="145"/>
        <v>0</v>
      </c>
      <c r="BB405" s="304">
        <f t="shared" si="146"/>
        <v>0</v>
      </c>
      <c r="BC405" s="304">
        <f t="shared" si="147"/>
        <v>0</v>
      </c>
      <c r="BD405" s="304">
        <f t="shared" si="148"/>
        <v>0</v>
      </c>
      <c r="BE405" s="304">
        <f>IFERROR(IF(VLOOKUP($C405,Listen!$A$2:$F$45,6,0)="Ja",BB405-MAX(BC405:BD405),BB405-BC405),0)</f>
        <v>0</v>
      </c>
    </row>
    <row r="406" spans="1:57" x14ac:dyDescent="0.25">
      <c r="A406" s="320" t="str">
        <f>IF(AND(D406&lt;&gt;0,C406&lt;&gt;0,E406&lt;&gt;0),IF(B406&lt;&gt;0,CONCATENATE(B406,"-AGr",VLOOKUP(C406,Listen!$A$2:$D$45,4,FALSE),"-",D406,"-",E406,),CONCATENATE("AGr",VLOOKUP(C406,Listen!$A$2:$D$45,4,FALSE),"-",D406,"-",E406)),"keine vollständige ID")</f>
        <v>keine vollständige ID</v>
      </c>
      <c r="B406" s="301"/>
      <c r="C406" s="287"/>
      <c r="D406" s="34"/>
      <c r="E406" s="306"/>
      <c r="F406" s="116"/>
      <c r="G406" s="17"/>
      <c r="H406" s="17"/>
      <c r="I406" s="17"/>
      <c r="J406" s="17"/>
      <c r="K406" s="17"/>
      <c r="L406" s="17"/>
      <c r="M406" s="17"/>
      <c r="N406" s="17"/>
      <c r="O406" s="116"/>
      <c r="P406" s="117">
        <f>IF(D406&gt;A_Stammdaten!$B$12,0,SUM(G406,H406,J406,L406:M406)-SUM(I406,K406,N406:O406))</f>
        <v>0</v>
      </c>
      <c r="Q406" s="17"/>
      <c r="R406" s="17"/>
      <c r="S406" s="17"/>
      <c r="T406" s="17"/>
      <c r="U406" s="62">
        <f t="shared" si="128"/>
        <v>0</v>
      </c>
      <c r="V406" s="34"/>
      <c r="W406" s="34"/>
      <c r="X406" s="34"/>
      <c r="Y406" s="34"/>
      <c r="Z406" s="34"/>
      <c r="AA406" s="63" t="str">
        <f t="shared" si="129"/>
        <v>-</v>
      </c>
      <c r="AB406" s="63" t="str">
        <f t="shared" si="130"/>
        <v>-</v>
      </c>
      <c r="AC406" s="63">
        <f>IF(ISBLANK($C406),0,VLOOKUP($C406,Listen!$A$2:$C$45,2,FALSE))</f>
        <v>0</v>
      </c>
      <c r="AD406" s="63">
        <f>IF(ISBLANK($C406),0,VLOOKUP($C406,Listen!$A$2:$C$45,3,FALSE))</f>
        <v>0</v>
      </c>
      <c r="AE406" s="49">
        <f t="shared" si="131"/>
        <v>0</v>
      </c>
      <c r="AF406" s="49">
        <f t="shared" si="131"/>
        <v>0</v>
      </c>
      <c r="AG406" s="49">
        <f>IFERROR(IF(OR($V406&lt;&gt;"Ja",VLOOKUP($C406,Listen!$A$2:$F$45,5,0)="Nein",D406&lt;IF(C406="LNG Anbindungsanlagen gemäß separater Festlegung",2022,2023)),$AC406,$AA406),0)</f>
        <v>0</v>
      </c>
      <c r="AH406" s="49">
        <f>IFERROR(IF(OR($V406&lt;&gt;"Ja",VLOOKUP($C406,Listen!$A$2:$F$45,5,0)="Nein",D406&lt;IF(C406="LNG Anbindungsanlagen gemäß separater Festlegung",2022,2023)),$AC406,$AA406),0)</f>
        <v>0</v>
      </c>
      <c r="AI406" s="49">
        <f>IFERROR(IF(OR($W406&lt;&gt;"Ja",VLOOKUP($C406,Listen!$A$2:$F$45,6,0)="Nein"),$AC406,$AB406),0)</f>
        <v>0</v>
      </c>
      <c r="AJ406" s="49">
        <f>IFERROR(IF(OR($W406&lt;&gt;"Ja",VLOOKUP($C406,Listen!$A$2:$F$45,6,0)="Nein"),$AC406,$AB406),0)</f>
        <v>0</v>
      </c>
      <c r="AK406" s="49">
        <f>IFERROR(IF(OR($W406&lt;&gt;"Ja",VLOOKUP($C406,Listen!$A$2:$F$45,6,0)="Nein"),$AC406,$AB406),0)</f>
        <v>0</v>
      </c>
      <c r="AL406" s="51">
        <f t="shared" si="132"/>
        <v>0</v>
      </c>
      <c r="AM406" s="296">
        <f>IFERROR(IF(VLOOKUP($C406,Listen!$A$2:$F$45,6,0)="Ja",MAX(BC406:BD406),D_SAV!$BC406),0)</f>
        <v>0</v>
      </c>
      <c r="AN406" s="51">
        <f t="shared" si="133"/>
        <v>0</v>
      </c>
      <c r="AP406" s="304">
        <f t="shared" si="134"/>
        <v>0</v>
      </c>
      <c r="AQ406" s="304">
        <f t="shared" si="135"/>
        <v>0</v>
      </c>
      <c r="AR406" s="304">
        <f t="shared" si="136"/>
        <v>0</v>
      </c>
      <c r="AS406" s="304">
        <f t="shared" si="137"/>
        <v>0</v>
      </c>
      <c r="AT406" s="304">
        <f t="shared" si="138"/>
        <v>0</v>
      </c>
      <c r="AU406" s="304">
        <f t="shared" si="139"/>
        <v>0</v>
      </c>
      <c r="AV406" s="304">
        <f t="shared" si="140"/>
        <v>0</v>
      </c>
      <c r="AW406" s="304">
        <f t="shared" si="141"/>
        <v>0</v>
      </c>
      <c r="AX406" s="304">
        <f t="shared" si="142"/>
        <v>0</v>
      </c>
      <c r="AY406" s="304">
        <f t="shared" si="143"/>
        <v>0</v>
      </c>
      <c r="AZ406" s="304">
        <f t="shared" si="144"/>
        <v>0</v>
      </c>
      <c r="BA406" s="304">
        <f t="shared" si="145"/>
        <v>0</v>
      </c>
      <c r="BB406" s="304">
        <f t="shared" si="146"/>
        <v>0</v>
      </c>
      <c r="BC406" s="304">
        <f t="shared" si="147"/>
        <v>0</v>
      </c>
      <c r="BD406" s="304">
        <f t="shared" si="148"/>
        <v>0</v>
      </c>
      <c r="BE406" s="304">
        <f>IFERROR(IF(VLOOKUP($C406,Listen!$A$2:$F$45,6,0)="Ja",BB406-MAX(BC406:BD406),BB406-BC406),0)</f>
        <v>0</v>
      </c>
    </row>
    <row r="407" spans="1:57" x14ac:dyDescent="0.25">
      <c r="A407" s="320" t="str">
        <f>IF(AND(D407&lt;&gt;0,C407&lt;&gt;0,E407&lt;&gt;0),IF(B407&lt;&gt;0,CONCATENATE(B407,"-AGr",VLOOKUP(C407,Listen!$A$2:$D$45,4,FALSE),"-",D407,"-",E407,),CONCATENATE("AGr",VLOOKUP(C407,Listen!$A$2:$D$45,4,FALSE),"-",D407,"-",E407)),"keine vollständige ID")</f>
        <v>keine vollständige ID</v>
      </c>
      <c r="B407" s="301"/>
      <c r="C407" s="287"/>
      <c r="D407" s="34"/>
      <c r="E407" s="306"/>
      <c r="F407" s="116"/>
      <c r="G407" s="17"/>
      <c r="H407" s="17"/>
      <c r="I407" s="17"/>
      <c r="J407" s="17"/>
      <c r="K407" s="17"/>
      <c r="L407" s="17"/>
      <c r="M407" s="17"/>
      <c r="N407" s="17"/>
      <c r="O407" s="116"/>
      <c r="P407" s="117">
        <f>IF(D407&gt;A_Stammdaten!$B$12,0,SUM(G407,H407,J407,L407:M407)-SUM(I407,K407,N407:O407))</f>
        <v>0</v>
      </c>
      <c r="Q407" s="17"/>
      <c r="R407" s="17"/>
      <c r="S407" s="17"/>
      <c r="T407" s="17"/>
      <c r="U407" s="62">
        <f t="shared" si="128"/>
        <v>0</v>
      </c>
      <c r="V407" s="34"/>
      <c r="W407" s="34"/>
      <c r="X407" s="34"/>
      <c r="Y407" s="34"/>
      <c r="Z407" s="34"/>
      <c r="AA407" s="63" t="str">
        <f t="shared" si="129"/>
        <v>-</v>
      </c>
      <c r="AB407" s="63" t="str">
        <f t="shared" si="130"/>
        <v>-</v>
      </c>
      <c r="AC407" s="63">
        <f>IF(ISBLANK($C407),0,VLOOKUP($C407,Listen!$A$2:$C$45,2,FALSE))</f>
        <v>0</v>
      </c>
      <c r="AD407" s="63">
        <f>IF(ISBLANK($C407),0,VLOOKUP($C407,Listen!$A$2:$C$45,3,FALSE))</f>
        <v>0</v>
      </c>
      <c r="AE407" s="49">
        <f t="shared" si="131"/>
        <v>0</v>
      </c>
      <c r="AF407" s="49">
        <f t="shared" si="131"/>
        <v>0</v>
      </c>
      <c r="AG407" s="49">
        <f>IFERROR(IF(OR($V407&lt;&gt;"Ja",VLOOKUP($C407,Listen!$A$2:$F$45,5,0)="Nein",D407&lt;IF(C407="LNG Anbindungsanlagen gemäß separater Festlegung",2022,2023)),$AC407,$AA407),0)</f>
        <v>0</v>
      </c>
      <c r="AH407" s="49">
        <f>IFERROR(IF(OR($V407&lt;&gt;"Ja",VLOOKUP($C407,Listen!$A$2:$F$45,5,0)="Nein",D407&lt;IF(C407="LNG Anbindungsanlagen gemäß separater Festlegung",2022,2023)),$AC407,$AA407),0)</f>
        <v>0</v>
      </c>
      <c r="AI407" s="49">
        <f>IFERROR(IF(OR($W407&lt;&gt;"Ja",VLOOKUP($C407,Listen!$A$2:$F$45,6,0)="Nein"),$AC407,$AB407),0)</f>
        <v>0</v>
      </c>
      <c r="AJ407" s="49">
        <f>IFERROR(IF(OR($W407&lt;&gt;"Ja",VLOOKUP($C407,Listen!$A$2:$F$45,6,0)="Nein"),$AC407,$AB407),0)</f>
        <v>0</v>
      </c>
      <c r="AK407" s="49">
        <f>IFERROR(IF(OR($W407&lt;&gt;"Ja",VLOOKUP($C407,Listen!$A$2:$F$45,6,0)="Nein"),$AC407,$AB407),0)</f>
        <v>0</v>
      </c>
      <c r="AL407" s="51">
        <f t="shared" si="132"/>
        <v>0</v>
      </c>
      <c r="AM407" s="296">
        <f>IFERROR(IF(VLOOKUP($C407,Listen!$A$2:$F$45,6,0)="Ja",MAX(BC407:BD407),D_SAV!$BC407),0)</f>
        <v>0</v>
      </c>
      <c r="AN407" s="51">
        <f t="shared" si="133"/>
        <v>0</v>
      </c>
      <c r="AP407" s="304">
        <f t="shared" si="134"/>
        <v>0</v>
      </c>
      <c r="AQ407" s="304">
        <f t="shared" si="135"/>
        <v>0</v>
      </c>
      <c r="AR407" s="304">
        <f t="shared" si="136"/>
        <v>0</v>
      </c>
      <c r="AS407" s="304">
        <f t="shared" si="137"/>
        <v>0</v>
      </c>
      <c r="AT407" s="304">
        <f t="shared" si="138"/>
        <v>0</v>
      </c>
      <c r="AU407" s="304">
        <f t="shared" si="139"/>
        <v>0</v>
      </c>
      <c r="AV407" s="304">
        <f t="shared" si="140"/>
        <v>0</v>
      </c>
      <c r="AW407" s="304">
        <f t="shared" si="141"/>
        <v>0</v>
      </c>
      <c r="AX407" s="304">
        <f t="shared" si="142"/>
        <v>0</v>
      </c>
      <c r="AY407" s="304">
        <f t="shared" si="143"/>
        <v>0</v>
      </c>
      <c r="AZ407" s="304">
        <f t="shared" si="144"/>
        <v>0</v>
      </c>
      <c r="BA407" s="304">
        <f t="shared" si="145"/>
        <v>0</v>
      </c>
      <c r="BB407" s="304">
        <f t="shared" si="146"/>
        <v>0</v>
      </c>
      <c r="BC407" s="304">
        <f t="shared" si="147"/>
        <v>0</v>
      </c>
      <c r="BD407" s="304">
        <f t="shared" si="148"/>
        <v>0</v>
      </c>
      <c r="BE407" s="304">
        <f>IFERROR(IF(VLOOKUP($C407,Listen!$A$2:$F$45,6,0)="Ja",BB407-MAX(BC407:BD407),BB407-BC407),0)</f>
        <v>0</v>
      </c>
    </row>
    <row r="408" spans="1:57" x14ac:dyDescent="0.25">
      <c r="A408" s="320" t="str">
        <f>IF(AND(D408&lt;&gt;0,C408&lt;&gt;0,E408&lt;&gt;0),IF(B408&lt;&gt;0,CONCATENATE(B408,"-AGr",VLOOKUP(C408,Listen!$A$2:$D$45,4,FALSE),"-",D408,"-",E408,),CONCATENATE("AGr",VLOOKUP(C408,Listen!$A$2:$D$45,4,FALSE),"-",D408,"-",E408)),"keine vollständige ID")</f>
        <v>keine vollständige ID</v>
      </c>
      <c r="B408" s="301"/>
      <c r="C408" s="287"/>
      <c r="D408" s="34"/>
      <c r="E408" s="306"/>
      <c r="F408" s="116"/>
      <c r="G408" s="17"/>
      <c r="H408" s="17"/>
      <c r="I408" s="17"/>
      <c r="J408" s="17"/>
      <c r="K408" s="17"/>
      <c r="L408" s="17"/>
      <c r="M408" s="17"/>
      <c r="N408" s="17"/>
      <c r="O408" s="116"/>
      <c r="P408" s="117">
        <f>IF(D408&gt;A_Stammdaten!$B$12,0,SUM(G408,H408,J408,L408:M408)-SUM(I408,K408,N408:O408))</f>
        <v>0</v>
      </c>
      <c r="Q408" s="17"/>
      <c r="R408" s="17"/>
      <c r="S408" s="17"/>
      <c r="T408" s="17"/>
      <c r="U408" s="62">
        <f t="shared" si="128"/>
        <v>0</v>
      </c>
      <c r="V408" s="34"/>
      <c r="W408" s="34"/>
      <c r="X408" s="34"/>
      <c r="Y408" s="34"/>
      <c r="Z408" s="34"/>
      <c r="AA408" s="63" t="str">
        <f t="shared" si="129"/>
        <v>-</v>
      </c>
      <c r="AB408" s="63" t="str">
        <f t="shared" si="130"/>
        <v>-</v>
      </c>
      <c r="AC408" s="63">
        <f>IF(ISBLANK($C408),0,VLOOKUP($C408,Listen!$A$2:$C$45,2,FALSE))</f>
        <v>0</v>
      </c>
      <c r="AD408" s="63">
        <f>IF(ISBLANK($C408),0,VLOOKUP($C408,Listen!$A$2:$C$45,3,FALSE))</f>
        <v>0</v>
      </c>
      <c r="AE408" s="49">
        <f t="shared" si="131"/>
        <v>0</v>
      </c>
      <c r="AF408" s="49">
        <f t="shared" si="131"/>
        <v>0</v>
      </c>
      <c r="AG408" s="49">
        <f>IFERROR(IF(OR($V408&lt;&gt;"Ja",VLOOKUP($C408,Listen!$A$2:$F$45,5,0)="Nein",D408&lt;IF(C408="LNG Anbindungsanlagen gemäß separater Festlegung",2022,2023)),$AC408,$AA408),0)</f>
        <v>0</v>
      </c>
      <c r="AH408" s="49">
        <f>IFERROR(IF(OR($V408&lt;&gt;"Ja",VLOOKUP($C408,Listen!$A$2:$F$45,5,0)="Nein",D408&lt;IF(C408="LNG Anbindungsanlagen gemäß separater Festlegung",2022,2023)),$AC408,$AA408),0)</f>
        <v>0</v>
      </c>
      <c r="AI408" s="49">
        <f>IFERROR(IF(OR($W408&lt;&gt;"Ja",VLOOKUP($C408,Listen!$A$2:$F$45,6,0)="Nein"),$AC408,$AB408),0)</f>
        <v>0</v>
      </c>
      <c r="AJ408" s="49">
        <f>IFERROR(IF(OR($W408&lt;&gt;"Ja",VLOOKUP($C408,Listen!$A$2:$F$45,6,0)="Nein"),$AC408,$AB408),0)</f>
        <v>0</v>
      </c>
      <c r="AK408" s="49">
        <f>IFERROR(IF(OR($W408&lt;&gt;"Ja",VLOOKUP($C408,Listen!$A$2:$F$45,6,0)="Nein"),$AC408,$AB408),0)</f>
        <v>0</v>
      </c>
      <c r="AL408" s="51">
        <f t="shared" si="132"/>
        <v>0</v>
      </c>
      <c r="AM408" s="296">
        <f>IFERROR(IF(VLOOKUP($C408,Listen!$A$2:$F$45,6,0)="Ja",MAX(BC408:BD408),D_SAV!$BC408),0)</f>
        <v>0</v>
      </c>
      <c r="AN408" s="51">
        <f t="shared" si="133"/>
        <v>0</v>
      </c>
      <c r="AP408" s="304">
        <f t="shared" si="134"/>
        <v>0</v>
      </c>
      <c r="AQ408" s="304">
        <f t="shared" si="135"/>
        <v>0</v>
      </c>
      <c r="AR408" s="304">
        <f t="shared" si="136"/>
        <v>0</v>
      </c>
      <c r="AS408" s="304">
        <f t="shared" si="137"/>
        <v>0</v>
      </c>
      <c r="AT408" s="304">
        <f t="shared" si="138"/>
        <v>0</v>
      </c>
      <c r="AU408" s="304">
        <f t="shared" si="139"/>
        <v>0</v>
      </c>
      <c r="AV408" s="304">
        <f t="shared" si="140"/>
        <v>0</v>
      </c>
      <c r="AW408" s="304">
        <f t="shared" si="141"/>
        <v>0</v>
      </c>
      <c r="AX408" s="304">
        <f t="shared" si="142"/>
        <v>0</v>
      </c>
      <c r="AY408" s="304">
        <f t="shared" si="143"/>
        <v>0</v>
      </c>
      <c r="AZ408" s="304">
        <f t="shared" si="144"/>
        <v>0</v>
      </c>
      <c r="BA408" s="304">
        <f t="shared" si="145"/>
        <v>0</v>
      </c>
      <c r="BB408" s="304">
        <f t="shared" si="146"/>
        <v>0</v>
      </c>
      <c r="BC408" s="304">
        <f t="shared" si="147"/>
        <v>0</v>
      </c>
      <c r="BD408" s="304">
        <f t="shared" si="148"/>
        <v>0</v>
      </c>
      <c r="BE408" s="304">
        <f>IFERROR(IF(VLOOKUP($C408,Listen!$A$2:$F$45,6,0)="Ja",BB408-MAX(BC408:BD408),BB408-BC408),0)</f>
        <v>0</v>
      </c>
    </row>
    <row r="409" spans="1:57" x14ac:dyDescent="0.25">
      <c r="A409" s="320" t="str">
        <f>IF(AND(D409&lt;&gt;0,C409&lt;&gt;0,E409&lt;&gt;0),IF(B409&lt;&gt;0,CONCATENATE(B409,"-AGr",VLOOKUP(C409,Listen!$A$2:$D$45,4,FALSE),"-",D409,"-",E409,),CONCATENATE("AGr",VLOOKUP(C409,Listen!$A$2:$D$45,4,FALSE),"-",D409,"-",E409)),"keine vollständige ID")</f>
        <v>keine vollständige ID</v>
      </c>
      <c r="B409" s="301"/>
      <c r="C409" s="287"/>
      <c r="D409" s="34"/>
      <c r="E409" s="306"/>
      <c r="F409" s="116"/>
      <c r="G409" s="17"/>
      <c r="H409" s="17"/>
      <c r="I409" s="17"/>
      <c r="J409" s="17"/>
      <c r="K409" s="17"/>
      <c r="L409" s="17"/>
      <c r="M409" s="17"/>
      <c r="N409" s="17"/>
      <c r="O409" s="116"/>
      <c r="P409" s="117">
        <f>IF(D409&gt;A_Stammdaten!$B$12,0,SUM(G409,H409,J409,L409:M409)-SUM(I409,K409,N409:O409))</f>
        <v>0</v>
      </c>
      <c r="Q409" s="17"/>
      <c r="R409" s="17"/>
      <c r="S409" s="17"/>
      <c r="T409" s="17"/>
      <c r="U409" s="62">
        <f t="shared" si="128"/>
        <v>0</v>
      </c>
      <c r="V409" s="34"/>
      <c r="W409" s="34"/>
      <c r="X409" s="34"/>
      <c r="Y409" s="34"/>
      <c r="Z409" s="34"/>
      <c r="AA409" s="63" t="str">
        <f t="shared" si="129"/>
        <v>-</v>
      </c>
      <c r="AB409" s="63" t="str">
        <f t="shared" si="130"/>
        <v>-</v>
      </c>
      <c r="AC409" s="63">
        <f>IF(ISBLANK($C409),0,VLOOKUP($C409,Listen!$A$2:$C$45,2,FALSE))</f>
        <v>0</v>
      </c>
      <c r="AD409" s="63">
        <f>IF(ISBLANK($C409),0,VLOOKUP($C409,Listen!$A$2:$C$45,3,FALSE))</f>
        <v>0</v>
      </c>
      <c r="AE409" s="49">
        <f t="shared" si="131"/>
        <v>0</v>
      </c>
      <c r="AF409" s="49">
        <f t="shared" si="131"/>
        <v>0</v>
      </c>
      <c r="AG409" s="49">
        <f>IFERROR(IF(OR($V409&lt;&gt;"Ja",VLOOKUP($C409,Listen!$A$2:$F$45,5,0)="Nein",D409&lt;IF(C409="LNG Anbindungsanlagen gemäß separater Festlegung",2022,2023)),$AC409,$AA409),0)</f>
        <v>0</v>
      </c>
      <c r="AH409" s="49">
        <f>IFERROR(IF(OR($V409&lt;&gt;"Ja",VLOOKUP($C409,Listen!$A$2:$F$45,5,0)="Nein",D409&lt;IF(C409="LNG Anbindungsanlagen gemäß separater Festlegung",2022,2023)),$AC409,$AA409),0)</f>
        <v>0</v>
      </c>
      <c r="AI409" s="49">
        <f>IFERROR(IF(OR($W409&lt;&gt;"Ja",VLOOKUP($C409,Listen!$A$2:$F$45,6,0)="Nein"),$AC409,$AB409),0)</f>
        <v>0</v>
      </c>
      <c r="AJ409" s="49">
        <f>IFERROR(IF(OR($W409&lt;&gt;"Ja",VLOOKUP($C409,Listen!$A$2:$F$45,6,0)="Nein"),$AC409,$AB409),0)</f>
        <v>0</v>
      </c>
      <c r="AK409" s="49">
        <f>IFERROR(IF(OR($W409&lt;&gt;"Ja",VLOOKUP($C409,Listen!$A$2:$F$45,6,0)="Nein"),$AC409,$AB409),0)</f>
        <v>0</v>
      </c>
      <c r="AL409" s="51">
        <f t="shared" si="132"/>
        <v>0</v>
      </c>
      <c r="AM409" s="296">
        <f>IFERROR(IF(VLOOKUP($C409,Listen!$A$2:$F$45,6,0)="Ja",MAX(BC409:BD409),D_SAV!$BC409),0)</f>
        <v>0</v>
      </c>
      <c r="AN409" s="51">
        <f t="shared" si="133"/>
        <v>0</v>
      </c>
      <c r="AP409" s="304">
        <f t="shared" si="134"/>
        <v>0</v>
      </c>
      <c r="AQ409" s="304">
        <f t="shared" si="135"/>
        <v>0</v>
      </c>
      <c r="AR409" s="304">
        <f t="shared" si="136"/>
        <v>0</v>
      </c>
      <c r="AS409" s="304">
        <f t="shared" si="137"/>
        <v>0</v>
      </c>
      <c r="AT409" s="304">
        <f t="shared" si="138"/>
        <v>0</v>
      </c>
      <c r="AU409" s="304">
        <f t="shared" si="139"/>
        <v>0</v>
      </c>
      <c r="AV409" s="304">
        <f t="shared" si="140"/>
        <v>0</v>
      </c>
      <c r="AW409" s="304">
        <f t="shared" si="141"/>
        <v>0</v>
      </c>
      <c r="AX409" s="304">
        <f t="shared" si="142"/>
        <v>0</v>
      </c>
      <c r="AY409" s="304">
        <f t="shared" si="143"/>
        <v>0</v>
      </c>
      <c r="AZ409" s="304">
        <f t="shared" si="144"/>
        <v>0</v>
      </c>
      <c r="BA409" s="304">
        <f t="shared" si="145"/>
        <v>0</v>
      </c>
      <c r="BB409" s="304">
        <f t="shared" si="146"/>
        <v>0</v>
      </c>
      <c r="BC409" s="304">
        <f t="shared" si="147"/>
        <v>0</v>
      </c>
      <c r="BD409" s="304">
        <f t="shared" si="148"/>
        <v>0</v>
      </c>
      <c r="BE409" s="304">
        <f>IFERROR(IF(VLOOKUP($C409,Listen!$A$2:$F$45,6,0)="Ja",BB409-MAX(BC409:BD409),BB409-BC409),0)</f>
        <v>0</v>
      </c>
    </row>
    <row r="410" spans="1:57" x14ac:dyDescent="0.25">
      <c r="A410" s="320" t="str">
        <f>IF(AND(D410&lt;&gt;0,C410&lt;&gt;0,E410&lt;&gt;0),IF(B410&lt;&gt;0,CONCATENATE(B410,"-AGr",VLOOKUP(C410,Listen!$A$2:$D$45,4,FALSE),"-",D410,"-",E410,),CONCATENATE("AGr",VLOOKUP(C410,Listen!$A$2:$D$45,4,FALSE),"-",D410,"-",E410)),"keine vollständige ID")</f>
        <v>keine vollständige ID</v>
      </c>
      <c r="B410" s="301"/>
      <c r="C410" s="287"/>
      <c r="D410" s="34"/>
      <c r="E410" s="306"/>
      <c r="F410" s="116"/>
      <c r="G410" s="17"/>
      <c r="H410" s="17"/>
      <c r="I410" s="17"/>
      <c r="J410" s="17"/>
      <c r="K410" s="17"/>
      <c r="L410" s="17"/>
      <c r="M410" s="17"/>
      <c r="N410" s="17"/>
      <c r="O410" s="116"/>
      <c r="P410" s="117">
        <f>IF(D410&gt;A_Stammdaten!$B$12,0,SUM(G410,H410,J410,L410:M410)-SUM(I410,K410,N410:O410))</f>
        <v>0</v>
      </c>
      <c r="Q410" s="17"/>
      <c r="R410" s="17"/>
      <c r="S410" s="17"/>
      <c r="T410" s="17"/>
      <c r="U410" s="62">
        <f t="shared" si="128"/>
        <v>0</v>
      </c>
      <c r="V410" s="34"/>
      <c r="W410" s="34"/>
      <c r="X410" s="34"/>
      <c r="Y410" s="34"/>
      <c r="Z410" s="34"/>
      <c r="AA410" s="63" t="str">
        <f t="shared" si="129"/>
        <v>-</v>
      </c>
      <c r="AB410" s="63" t="str">
        <f t="shared" si="130"/>
        <v>-</v>
      </c>
      <c r="AC410" s="63">
        <f>IF(ISBLANK($C410),0,VLOOKUP($C410,Listen!$A$2:$C$45,2,FALSE))</f>
        <v>0</v>
      </c>
      <c r="AD410" s="63">
        <f>IF(ISBLANK($C410),0,VLOOKUP($C410,Listen!$A$2:$C$45,3,FALSE))</f>
        <v>0</v>
      </c>
      <c r="AE410" s="49">
        <f t="shared" si="131"/>
        <v>0</v>
      </c>
      <c r="AF410" s="49">
        <f t="shared" si="131"/>
        <v>0</v>
      </c>
      <c r="AG410" s="49">
        <f>IFERROR(IF(OR($V410&lt;&gt;"Ja",VLOOKUP($C410,Listen!$A$2:$F$45,5,0)="Nein",D410&lt;IF(C410="LNG Anbindungsanlagen gemäß separater Festlegung",2022,2023)),$AC410,$AA410),0)</f>
        <v>0</v>
      </c>
      <c r="AH410" s="49">
        <f>IFERROR(IF(OR($V410&lt;&gt;"Ja",VLOOKUP($C410,Listen!$A$2:$F$45,5,0)="Nein",D410&lt;IF(C410="LNG Anbindungsanlagen gemäß separater Festlegung",2022,2023)),$AC410,$AA410),0)</f>
        <v>0</v>
      </c>
      <c r="AI410" s="49">
        <f>IFERROR(IF(OR($W410&lt;&gt;"Ja",VLOOKUP($C410,Listen!$A$2:$F$45,6,0)="Nein"),$AC410,$AB410),0)</f>
        <v>0</v>
      </c>
      <c r="AJ410" s="49">
        <f>IFERROR(IF(OR($W410&lt;&gt;"Ja",VLOOKUP($C410,Listen!$A$2:$F$45,6,0)="Nein"),$AC410,$AB410),0)</f>
        <v>0</v>
      </c>
      <c r="AK410" s="49">
        <f>IFERROR(IF(OR($W410&lt;&gt;"Ja",VLOOKUP($C410,Listen!$A$2:$F$45,6,0)="Nein"),$AC410,$AB410),0)</f>
        <v>0</v>
      </c>
      <c r="AL410" s="51">
        <f t="shared" si="132"/>
        <v>0</v>
      </c>
      <c r="AM410" s="296">
        <f>IFERROR(IF(VLOOKUP($C410,Listen!$A$2:$F$45,6,0)="Ja",MAX(BC410:BD410),D_SAV!$BC410),0)</f>
        <v>0</v>
      </c>
      <c r="AN410" s="51">
        <f t="shared" si="133"/>
        <v>0</v>
      </c>
      <c r="AP410" s="304">
        <f t="shared" si="134"/>
        <v>0</v>
      </c>
      <c r="AQ410" s="304">
        <f t="shared" si="135"/>
        <v>0</v>
      </c>
      <c r="AR410" s="304">
        <f t="shared" si="136"/>
        <v>0</v>
      </c>
      <c r="AS410" s="304">
        <f t="shared" si="137"/>
        <v>0</v>
      </c>
      <c r="AT410" s="304">
        <f t="shared" si="138"/>
        <v>0</v>
      </c>
      <c r="AU410" s="304">
        <f t="shared" si="139"/>
        <v>0</v>
      </c>
      <c r="AV410" s="304">
        <f t="shared" si="140"/>
        <v>0</v>
      </c>
      <c r="AW410" s="304">
        <f t="shared" si="141"/>
        <v>0</v>
      </c>
      <c r="AX410" s="304">
        <f t="shared" si="142"/>
        <v>0</v>
      </c>
      <c r="AY410" s="304">
        <f t="shared" si="143"/>
        <v>0</v>
      </c>
      <c r="AZ410" s="304">
        <f t="shared" si="144"/>
        <v>0</v>
      </c>
      <c r="BA410" s="304">
        <f t="shared" si="145"/>
        <v>0</v>
      </c>
      <c r="BB410" s="304">
        <f t="shared" si="146"/>
        <v>0</v>
      </c>
      <c r="BC410" s="304">
        <f t="shared" si="147"/>
        <v>0</v>
      </c>
      <c r="BD410" s="304">
        <f t="shared" si="148"/>
        <v>0</v>
      </c>
      <c r="BE410" s="304">
        <f>IFERROR(IF(VLOOKUP($C410,Listen!$A$2:$F$45,6,0)="Ja",BB410-MAX(BC410:BD410),BB410-BC410),0)</f>
        <v>0</v>
      </c>
    </row>
    <row r="411" spans="1:57" x14ac:dyDescent="0.25">
      <c r="A411" s="320" t="str">
        <f>IF(AND(D411&lt;&gt;0,C411&lt;&gt;0,E411&lt;&gt;0),IF(B411&lt;&gt;0,CONCATENATE(B411,"-AGr",VLOOKUP(C411,Listen!$A$2:$D$45,4,FALSE),"-",D411,"-",E411,),CONCATENATE("AGr",VLOOKUP(C411,Listen!$A$2:$D$45,4,FALSE),"-",D411,"-",E411)),"keine vollständige ID")</f>
        <v>keine vollständige ID</v>
      </c>
      <c r="B411" s="301"/>
      <c r="C411" s="287"/>
      <c r="D411" s="34"/>
      <c r="E411" s="306"/>
      <c r="F411" s="116"/>
      <c r="G411" s="17"/>
      <c r="H411" s="17"/>
      <c r="I411" s="17"/>
      <c r="J411" s="17"/>
      <c r="K411" s="17"/>
      <c r="L411" s="17"/>
      <c r="M411" s="17"/>
      <c r="N411" s="17"/>
      <c r="O411" s="116"/>
      <c r="P411" s="117">
        <f>IF(D411&gt;A_Stammdaten!$B$12,0,SUM(G411,H411,J411,L411:M411)-SUM(I411,K411,N411:O411))</f>
        <v>0</v>
      </c>
      <c r="Q411" s="17"/>
      <c r="R411" s="17"/>
      <c r="S411" s="17"/>
      <c r="T411" s="17"/>
      <c r="U411" s="62">
        <f t="shared" si="128"/>
        <v>0</v>
      </c>
      <c r="V411" s="34"/>
      <c r="W411" s="34"/>
      <c r="X411" s="34"/>
      <c r="Y411" s="34"/>
      <c r="Z411" s="34"/>
      <c r="AA411" s="63" t="str">
        <f t="shared" si="129"/>
        <v>-</v>
      </c>
      <c r="AB411" s="63" t="str">
        <f t="shared" si="130"/>
        <v>-</v>
      </c>
      <c r="AC411" s="63">
        <f>IF(ISBLANK($C411),0,VLOOKUP($C411,Listen!$A$2:$C$45,2,FALSE))</f>
        <v>0</v>
      </c>
      <c r="AD411" s="63">
        <f>IF(ISBLANK($C411),0,VLOOKUP($C411,Listen!$A$2:$C$45,3,FALSE))</f>
        <v>0</v>
      </c>
      <c r="AE411" s="49">
        <f t="shared" si="131"/>
        <v>0</v>
      </c>
      <c r="AF411" s="49">
        <f t="shared" si="131"/>
        <v>0</v>
      </c>
      <c r="AG411" s="49">
        <f>IFERROR(IF(OR($V411&lt;&gt;"Ja",VLOOKUP($C411,Listen!$A$2:$F$45,5,0)="Nein",D411&lt;IF(C411="LNG Anbindungsanlagen gemäß separater Festlegung",2022,2023)),$AC411,$AA411),0)</f>
        <v>0</v>
      </c>
      <c r="AH411" s="49">
        <f>IFERROR(IF(OR($V411&lt;&gt;"Ja",VLOOKUP($C411,Listen!$A$2:$F$45,5,0)="Nein",D411&lt;IF(C411="LNG Anbindungsanlagen gemäß separater Festlegung",2022,2023)),$AC411,$AA411),0)</f>
        <v>0</v>
      </c>
      <c r="AI411" s="49">
        <f>IFERROR(IF(OR($W411&lt;&gt;"Ja",VLOOKUP($C411,Listen!$A$2:$F$45,6,0)="Nein"),$AC411,$AB411),0)</f>
        <v>0</v>
      </c>
      <c r="AJ411" s="49">
        <f>IFERROR(IF(OR($W411&lt;&gt;"Ja",VLOOKUP($C411,Listen!$A$2:$F$45,6,0)="Nein"),$AC411,$AB411),0)</f>
        <v>0</v>
      </c>
      <c r="AK411" s="49">
        <f>IFERROR(IF(OR($W411&lt;&gt;"Ja",VLOOKUP($C411,Listen!$A$2:$F$45,6,0)="Nein"),$AC411,$AB411),0)</f>
        <v>0</v>
      </c>
      <c r="AL411" s="51">
        <f t="shared" si="132"/>
        <v>0</v>
      </c>
      <c r="AM411" s="296">
        <f>IFERROR(IF(VLOOKUP($C411,Listen!$A$2:$F$45,6,0)="Ja",MAX(BC411:BD411),D_SAV!$BC411),0)</f>
        <v>0</v>
      </c>
      <c r="AN411" s="51">
        <f t="shared" si="133"/>
        <v>0</v>
      </c>
      <c r="AP411" s="304">
        <f t="shared" si="134"/>
        <v>0</v>
      </c>
      <c r="AQ411" s="304">
        <f t="shared" si="135"/>
        <v>0</v>
      </c>
      <c r="AR411" s="304">
        <f t="shared" si="136"/>
        <v>0</v>
      </c>
      <c r="AS411" s="304">
        <f t="shared" si="137"/>
        <v>0</v>
      </c>
      <c r="AT411" s="304">
        <f t="shared" si="138"/>
        <v>0</v>
      </c>
      <c r="AU411" s="304">
        <f t="shared" si="139"/>
        <v>0</v>
      </c>
      <c r="AV411" s="304">
        <f t="shared" si="140"/>
        <v>0</v>
      </c>
      <c r="AW411" s="304">
        <f t="shared" si="141"/>
        <v>0</v>
      </c>
      <c r="AX411" s="304">
        <f t="shared" si="142"/>
        <v>0</v>
      </c>
      <c r="AY411" s="304">
        <f t="shared" si="143"/>
        <v>0</v>
      </c>
      <c r="AZ411" s="304">
        <f t="shared" si="144"/>
        <v>0</v>
      </c>
      <c r="BA411" s="304">
        <f t="shared" si="145"/>
        <v>0</v>
      </c>
      <c r="BB411" s="304">
        <f t="shared" si="146"/>
        <v>0</v>
      </c>
      <c r="BC411" s="304">
        <f t="shared" si="147"/>
        <v>0</v>
      </c>
      <c r="BD411" s="304">
        <f t="shared" si="148"/>
        <v>0</v>
      </c>
      <c r="BE411" s="304">
        <f>IFERROR(IF(VLOOKUP($C411,Listen!$A$2:$F$45,6,0)="Ja",BB411-MAX(BC411:BD411),BB411-BC411),0)</f>
        <v>0</v>
      </c>
    </row>
    <row r="412" spans="1:57" x14ac:dyDescent="0.25">
      <c r="A412" s="320" t="str">
        <f>IF(AND(D412&lt;&gt;0,C412&lt;&gt;0,E412&lt;&gt;0),IF(B412&lt;&gt;0,CONCATENATE(B412,"-AGr",VLOOKUP(C412,Listen!$A$2:$D$45,4,FALSE),"-",D412,"-",E412,),CONCATENATE("AGr",VLOOKUP(C412,Listen!$A$2:$D$45,4,FALSE),"-",D412,"-",E412)),"keine vollständige ID")</f>
        <v>keine vollständige ID</v>
      </c>
      <c r="B412" s="301"/>
      <c r="C412" s="287"/>
      <c r="D412" s="34"/>
      <c r="E412" s="306"/>
      <c r="F412" s="116"/>
      <c r="G412" s="17"/>
      <c r="H412" s="17"/>
      <c r="I412" s="17"/>
      <c r="J412" s="17"/>
      <c r="K412" s="17"/>
      <c r="L412" s="17"/>
      <c r="M412" s="17"/>
      <c r="N412" s="17"/>
      <c r="O412" s="116"/>
      <c r="P412" s="117">
        <f>IF(D412&gt;A_Stammdaten!$B$12,0,SUM(G412,H412,J412,L412:M412)-SUM(I412,K412,N412:O412))</f>
        <v>0</v>
      </c>
      <c r="Q412" s="17"/>
      <c r="R412" s="17"/>
      <c r="S412" s="17"/>
      <c r="T412" s="17"/>
      <c r="U412" s="62">
        <f t="shared" si="128"/>
        <v>0</v>
      </c>
      <c r="V412" s="34"/>
      <c r="W412" s="34"/>
      <c r="X412" s="34"/>
      <c r="Y412" s="34"/>
      <c r="Z412" s="34"/>
      <c r="AA412" s="63" t="str">
        <f t="shared" si="129"/>
        <v>-</v>
      </c>
      <c r="AB412" s="63" t="str">
        <f t="shared" si="130"/>
        <v>-</v>
      </c>
      <c r="AC412" s="63">
        <f>IF(ISBLANK($C412),0,VLOOKUP($C412,Listen!$A$2:$C$45,2,FALSE))</f>
        <v>0</v>
      </c>
      <c r="AD412" s="63">
        <f>IF(ISBLANK($C412),0,VLOOKUP($C412,Listen!$A$2:$C$45,3,FALSE))</f>
        <v>0</v>
      </c>
      <c r="AE412" s="49">
        <f t="shared" si="131"/>
        <v>0</v>
      </c>
      <c r="AF412" s="49">
        <f t="shared" si="131"/>
        <v>0</v>
      </c>
      <c r="AG412" s="49">
        <f>IFERROR(IF(OR($V412&lt;&gt;"Ja",VLOOKUP($C412,Listen!$A$2:$F$45,5,0)="Nein",D412&lt;IF(C412="LNG Anbindungsanlagen gemäß separater Festlegung",2022,2023)),$AC412,$AA412),0)</f>
        <v>0</v>
      </c>
      <c r="AH412" s="49">
        <f>IFERROR(IF(OR($V412&lt;&gt;"Ja",VLOOKUP($C412,Listen!$A$2:$F$45,5,0)="Nein",D412&lt;IF(C412="LNG Anbindungsanlagen gemäß separater Festlegung",2022,2023)),$AC412,$AA412),0)</f>
        <v>0</v>
      </c>
      <c r="AI412" s="49">
        <f>IFERROR(IF(OR($W412&lt;&gt;"Ja",VLOOKUP($C412,Listen!$A$2:$F$45,6,0)="Nein"),$AC412,$AB412),0)</f>
        <v>0</v>
      </c>
      <c r="AJ412" s="49">
        <f>IFERROR(IF(OR($W412&lt;&gt;"Ja",VLOOKUP($C412,Listen!$A$2:$F$45,6,0)="Nein"),$AC412,$AB412),0)</f>
        <v>0</v>
      </c>
      <c r="AK412" s="49">
        <f>IFERROR(IF(OR($W412&lt;&gt;"Ja",VLOOKUP($C412,Listen!$A$2:$F$45,6,0)="Nein"),$AC412,$AB412),0)</f>
        <v>0</v>
      </c>
      <c r="AL412" s="51">
        <f t="shared" si="132"/>
        <v>0</v>
      </c>
      <c r="AM412" s="296">
        <f>IFERROR(IF(VLOOKUP($C412,Listen!$A$2:$F$45,6,0)="Ja",MAX(BC412:BD412),D_SAV!$BC412),0)</f>
        <v>0</v>
      </c>
      <c r="AN412" s="51">
        <f t="shared" si="133"/>
        <v>0</v>
      </c>
      <c r="AP412" s="304">
        <f t="shared" si="134"/>
        <v>0</v>
      </c>
      <c r="AQ412" s="304">
        <f t="shared" si="135"/>
        <v>0</v>
      </c>
      <c r="AR412" s="304">
        <f t="shared" si="136"/>
        <v>0</v>
      </c>
      <c r="AS412" s="304">
        <f t="shared" si="137"/>
        <v>0</v>
      </c>
      <c r="AT412" s="304">
        <f t="shared" si="138"/>
        <v>0</v>
      </c>
      <c r="AU412" s="304">
        <f t="shared" si="139"/>
        <v>0</v>
      </c>
      <c r="AV412" s="304">
        <f t="shared" si="140"/>
        <v>0</v>
      </c>
      <c r="AW412" s="304">
        <f t="shared" si="141"/>
        <v>0</v>
      </c>
      <c r="AX412" s="304">
        <f t="shared" si="142"/>
        <v>0</v>
      </c>
      <c r="AY412" s="304">
        <f t="shared" si="143"/>
        <v>0</v>
      </c>
      <c r="AZ412" s="304">
        <f t="shared" si="144"/>
        <v>0</v>
      </c>
      <c r="BA412" s="304">
        <f t="shared" si="145"/>
        <v>0</v>
      </c>
      <c r="BB412" s="304">
        <f t="shared" si="146"/>
        <v>0</v>
      </c>
      <c r="BC412" s="304">
        <f t="shared" si="147"/>
        <v>0</v>
      </c>
      <c r="BD412" s="304">
        <f t="shared" si="148"/>
        <v>0</v>
      </c>
      <c r="BE412" s="304">
        <f>IFERROR(IF(VLOOKUP($C412,Listen!$A$2:$F$45,6,0)="Ja",BB412-MAX(BC412:BD412),BB412-BC412),0)</f>
        <v>0</v>
      </c>
    </row>
    <row r="413" spans="1:57" x14ac:dyDescent="0.25">
      <c r="A413" s="320" t="str">
        <f>IF(AND(D413&lt;&gt;0,C413&lt;&gt;0,E413&lt;&gt;0),IF(B413&lt;&gt;0,CONCATENATE(B413,"-AGr",VLOOKUP(C413,Listen!$A$2:$D$45,4,FALSE),"-",D413,"-",E413,),CONCATENATE("AGr",VLOOKUP(C413,Listen!$A$2:$D$45,4,FALSE),"-",D413,"-",E413)),"keine vollständige ID")</f>
        <v>keine vollständige ID</v>
      </c>
      <c r="B413" s="301"/>
      <c r="C413" s="287"/>
      <c r="D413" s="34"/>
      <c r="E413" s="306"/>
      <c r="F413" s="116"/>
      <c r="G413" s="17"/>
      <c r="H413" s="17"/>
      <c r="I413" s="17"/>
      <c r="J413" s="17"/>
      <c r="K413" s="17"/>
      <c r="L413" s="17"/>
      <c r="M413" s="17"/>
      <c r="N413" s="17"/>
      <c r="O413" s="116"/>
      <c r="P413" s="117">
        <f>IF(D413&gt;A_Stammdaten!$B$12,0,SUM(G413,H413,J413,L413:M413)-SUM(I413,K413,N413:O413))</f>
        <v>0</v>
      </c>
      <c r="Q413" s="17"/>
      <c r="R413" s="17"/>
      <c r="S413" s="17"/>
      <c r="T413" s="17"/>
      <c r="U413" s="62">
        <f t="shared" si="128"/>
        <v>0</v>
      </c>
      <c r="V413" s="34"/>
      <c r="W413" s="34"/>
      <c r="X413" s="34"/>
      <c r="Y413" s="34"/>
      <c r="Z413" s="34"/>
      <c r="AA413" s="63" t="str">
        <f t="shared" si="129"/>
        <v>-</v>
      </c>
      <c r="AB413" s="63" t="str">
        <f t="shared" si="130"/>
        <v>-</v>
      </c>
      <c r="AC413" s="63">
        <f>IF(ISBLANK($C413),0,VLOOKUP($C413,Listen!$A$2:$C$45,2,FALSE))</f>
        <v>0</v>
      </c>
      <c r="AD413" s="63">
        <f>IF(ISBLANK($C413),0,VLOOKUP($C413,Listen!$A$2:$C$45,3,FALSE))</f>
        <v>0</v>
      </c>
      <c r="AE413" s="49">
        <f t="shared" si="131"/>
        <v>0</v>
      </c>
      <c r="AF413" s="49">
        <f t="shared" si="131"/>
        <v>0</v>
      </c>
      <c r="AG413" s="49">
        <f>IFERROR(IF(OR($V413&lt;&gt;"Ja",VLOOKUP($C413,Listen!$A$2:$F$45,5,0)="Nein",D413&lt;IF(C413="LNG Anbindungsanlagen gemäß separater Festlegung",2022,2023)),$AC413,$AA413),0)</f>
        <v>0</v>
      </c>
      <c r="AH413" s="49">
        <f>IFERROR(IF(OR($V413&lt;&gt;"Ja",VLOOKUP($C413,Listen!$A$2:$F$45,5,0)="Nein",D413&lt;IF(C413="LNG Anbindungsanlagen gemäß separater Festlegung",2022,2023)),$AC413,$AA413),0)</f>
        <v>0</v>
      </c>
      <c r="AI413" s="49">
        <f>IFERROR(IF(OR($W413&lt;&gt;"Ja",VLOOKUP($C413,Listen!$A$2:$F$45,6,0)="Nein"),$AC413,$AB413),0)</f>
        <v>0</v>
      </c>
      <c r="AJ413" s="49">
        <f>IFERROR(IF(OR($W413&lt;&gt;"Ja",VLOOKUP($C413,Listen!$A$2:$F$45,6,0)="Nein"),$AC413,$AB413),0)</f>
        <v>0</v>
      </c>
      <c r="AK413" s="49">
        <f>IFERROR(IF(OR($W413&lt;&gt;"Ja",VLOOKUP($C413,Listen!$A$2:$F$45,6,0)="Nein"),$AC413,$AB413),0)</f>
        <v>0</v>
      </c>
      <c r="AL413" s="51">
        <f t="shared" si="132"/>
        <v>0</v>
      </c>
      <c r="AM413" s="296">
        <f>IFERROR(IF(VLOOKUP($C413,Listen!$A$2:$F$45,6,0)="Ja",MAX(BC413:BD413),D_SAV!$BC413),0)</f>
        <v>0</v>
      </c>
      <c r="AN413" s="51">
        <f t="shared" si="133"/>
        <v>0</v>
      </c>
      <c r="AP413" s="304">
        <f t="shared" si="134"/>
        <v>0</v>
      </c>
      <c r="AQ413" s="304">
        <f t="shared" si="135"/>
        <v>0</v>
      </c>
      <c r="AR413" s="304">
        <f t="shared" si="136"/>
        <v>0</v>
      </c>
      <c r="AS413" s="304">
        <f t="shared" si="137"/>
        <v>0</v>
      </c>
      <c r="AT413" s="304">
        <f t="shared" si="138"/>
        <v>0</v>
      </c>
      <c r="AU413" s="304">
        <f t="shared" si="139"/>
        <v>0</v>
      </c>
      <c r="AV413" s="304">
        <f t="shared" si="140"/>
        <v>0</v>
      </c>
      <c r="AW413" s="304">
        <f t="shared" si="141"/>
        <v>0</v>
      </c>
      <c r="AX413" s="304">
        <f t="shared" si="142"/>
        <v>0</v>
      </c>
      <c r="AY413" s="304">
        <f t="shared" si="143"/>
        <v>0</v>
      </c>
      <c r="AZ413" s="304">
        <f t="shared" si="144"/>
        <v>0</v>
      </c>
      <c r="BA413" s="304">
        <f t="shared" si="145"/>
        <v>0</v>
      </c>
      <c r="BB413" s="304">
        <f t="shared" si="146"/>
        <v>0</v>
      </c>
      <c r="BC413" s="304">
        <f t="shared" si="147"/>
        <v>0</v>
      </c>
      <c r="BD413" s="304">
        <f t="shared" si="148"/>
        <v>0</v>
      </c>
      <c r="BE413" s="304">
        <f>IFERROR(IF(VLOOKUP($C413,Listen!$A$2:$F$45,6,0)="Ja",BB413-MAX(BC413:BD413),BB413-BC413),0)</f>
        <v>0</v>
      </c>
    </row>
    <row r="414" spans="1:57" x14ac:dyDescent="0.25">
      <c r="A414" s="320" t="str">
        <f>IF(AND(D414&lt;&gt;0,C414&lt;&gt;0,E414&lt;&gt;0),IF(B414&lt;&gt;0,CONCATENATE(B414,"-AGr",VLOOKUP(C414,Listen!$A$2:$D$45,4,FALSE),"-",D414,"-",E414,),CONCATENATE("AGr",VLOOKUP(C414,Listen!$A$2:$D$45,4,FALSE),"-",D414,"-",E414)),"keine vollständige ID")</f>
        <v>keine vollständige ID</v>
      </c>
      <c r="B414" s="301"/>
      <c r="C414" s="287"/>
      <c r="D414" s="34"/>
      <c r="E414" s="306"/>
      <c r="F414" s="116"/>
      <c r="G414" s="17"/>
      <c r="H414" s="17"/>
      <c r="I414" s="17"/>
      <c r="J414" s="17"/>
      <c r="K414" s="17"/>
      <c r="L414" s="17"/>
      <c r="M414" s="17"/>
      <c r="N414" s="17"/>
      <c r="O414" s="116"/>
      <c r="P414" s="117">
        <f>IF(D414&gt;A_Stammdaten!$B$12,0,SUM(G414,H414,J414,L414:M414)-SUM(I414,K414,N414:O414))</f>
        <v>0</v>
      </c>
      <c r="Q414" s="17"/>
      <c r="R414" s="17"/>
      <c r="S414" s="17"/>
      <c r="T414" s="17"/>
      <c r="U414" s="62">
        <f t="shared" si="128"/>
        <v>0</v>
      </c>
      <c r="V414" s="34"/>
      <c r="W414" s="34"/>
      <c r="X414" s="34"/>
      <c r="Y414" s="34"/>
      <c r="Z414" s="34"/>
      <c r="AA414" s="63" t="str">
        <f t="shared" si="129"/>
        <v>-</v>
      </c>
      <c r="AB414" s="63" t="str">
        <f t="shared" si="130"/>
        <v>-</v>
      </c>
      <c r="AC414" s="63">
        <f>IF(ISBLANK($C414),0,VLOOKUP($C414,Listen!$A$2:$C$45,2,FALSE))</f>
        <v>0</v>
      </c>
      <c r="AD414" s="63">
        <f>IF(ISBLANK($C414),0,VLOOKUP($C414,Listen!$A$2:$C$45,3,FALSE))</f>
        <v>0</v>
      </c>
      <c r="AE414" s="49">
        <f t="shared" si="131"/>
        <v>0</v>
      </c>
      <c r="AF414" s="49">
        <f t="shared" si="131"/>
        <v>0</v>
      </c>
      <c r="AG414" s="49">
        <f>IFERROR(IF(OR($V414&lt;&gt;"Ja",VLOOKUP($C414,Listen!$A$2:$F$45,5,0)="Nein",D414&lt;IF(C414="LNG Anbindungsanlagen gemäß separater Festlegung",2022,2023)),$AC414,$AA414),0)</f>
        <v>0</v>
      </c>
      <c r="AH414" s="49">
        <f>IFERROR(IF(OR($V414&lt;&gt;"Ja",VLOOKUP($C414,Listen!$A$2:$F$45,5,0)="Nein",D414&lt;IF(C414="LNG Anbindungsanlagen gemäß separater Festlegung",2022,2023)),$AC414,$AA414),0)</f>
        <v>0</v>
      </c>
      <c r="AI414" s="49">
        <f>IFERROR(IF(OR($W414&lt;&gt;"Ja",VLOOKUP($C414,Listen!$A$2:$F$45,6,0)="Nein"),$AC414,$AB414),0)</f>
        <v>0</v>
      </c>
      <c r="AJ414" s="49">
        <f>IFERROR(IF(OR($W414&lt;&gt;"Ja",VLOOKUP($C414,Listen!$A$2:$F$45,6,0)="Nein"),$AC414,$AB414),0)</f>
        <v>0</v>
      </c>
      <c r="AK414" s="49">
        <f>IFERROR(IF(OR($W414&lt;&gt;"Ja",VLOOKUP($C414,Listen!$A$2:$F$45,6,0)="Nein"),$AC414,$AB414),0)</f>
        <v>0</v>
      </c>
      <c r="AL414" s="51">
        <f t="shared" si="132"/>
        <v>0</v>
      </c>
      <c r="AM414" s="296">
        <f>IFERROR(IF(VLOOKUP($C414,Listen!$A$2:$F$45,6,0)="Ja",MAX(BC414:BD414),D_SAV!$BC414),0)</f>
        <v>0</v>
      </c>
      <c r="AN414" s="51">
        <f t="shared" si="133"/>
        <v>0</v>
      </c>
      <c r="AP414" s="304">
        <f t="shared" si="134"/>
        <v>0</v>
      </c>
      <c r="AQ414" s="304">
        <f t="shared" si="135"/>
        <v>0</v>
      </c>
      <c r="AR414" s="304">
        <f t="shared" si="136"/>
        <v>0</v>
      </c>
      <c r="AS414" s="304">
        <f t="shared" si="137"/>
        <v>0</v>
      </c>
      <c r="AT414" s="304">
        <f t="shared" si="138"/>
        <v>0</v>
      </c>
      <c r="AU414" s="304">
        <f t="shared" si="139"/>
        <v>0</v>
      </c>
      <c r="AV414" s="304">
        <f t="shared" si="140"/>
        <v>0</v>
      </c>
      <c r="AW414" s="304">
        <f t="shared" si="141"/>
        <v>0</v>
      </c>
      <c r="AX414" s="304">
        <f t="shared" si="142"/>
        <v>0</v>
      </c>
      <c r="AY414" s="304">
        <f t="shared" si="143"/>
        <v>0</v>
      </c>
      <c r="AZ414" s="304">
        <f t="shared" si="144"/>
        <v>0</v>
      </c>
      <c r="BA414" s="304">
        <f t="shared" si="145"/>
        <v>0</v>
      </c>
      <c r="BB414" s="304">
        <f t="shared" si="146"/>
        <v>0</v>
      </c>
      <c r="BC414" s="304">
        <f t="shared" si="147"/>
        <v>0</v>
      </c>
      <c r="BD414" s="304">
        <f t="shared" si="148"/>
        <v>0</v>
      </c>
      <c r="BE414" s="304">
        <f>IFERROR(IF(VLOOKUP($C414,Listen!$A$2:$F$45,6,0)="Ja",BB414-MAX(BC414:BD414),BB414-BC414),0)</f>
        <v>0</v>
      </c>
    </row>
    <row r="415" spans="1:57" x14ac:dyDescent="0.25">
      <c r="A415" s="320" t="str">
        <f>IF(AND(D415&lt;&gt;0,C415&lt;&gt;0,E415&lt;&gt;0),IF(B415&lt;&gt;0,CONCATENATE(B415,"-AGr",VLOOKUP(C415,Listen!$A$2:$D$45,4,FALSE),"-",D415,"-",E415,),CONCATENATE("AGr",VLOOKUP(C415,Listen!$A$2:$D$45,4,FALSE),"-",D415,"-",E415)),"keine vollständige ID")</f>
        <v>keine vollständige ID</v>
      </c>
      <c r="B415" s="301"/>
      <c r="C415" s="287"/>
      <c r="D415" s="34"/>
      <c r="E415" s="306"/>
      <c r="F415" s="116"/>
      <c r="G415" s="17"/>
      <c r="H415" s="17"/>
      <c r="I415" s="17"/>
      <c r="J415" s="17"/>
      <c r="K415" s="17"/>
      <c r="L415" s="17"/>
      <c r="M415" s="17"/>
      <c r="N415" s="17"/>
      <c r="O415" s="116"/>
      <c r="P415" s="117">
        <f>IF(D415&gt;A_Stammdaten!$B$12,0,SUM(G415,H415,J415,L415:M415)-SUM(I415,K415,N415:O415))</f>
        <v>0</v>
      </c>
      <c r="Q415" s="17"/>
      <c r="R415" s="17"/>
      <c r="S415" s="17"/>
      <c r="T415" s="17"/>
      <c r="U415" s="62">
        <f t="shared" si="128"/>
        <v>0</v>
      </c>
      <c r="V415" s="34"/>
      <c r="W415" s="34"/>
      <c r="X415" s="34"/>
      <c r="Y415" s="34"/>
      <c r="Z415" s="34"/>
      <c r="AA415" s="63" t="str">
        <f t="shared" si="129"/>
        <v>-</v>
      </c>
      <c r="AB415" s="63" t="str">
        <f t="shared" si="130"/>
        <v>-</v>
      </c>
      <c r="AC415" s="63">
        <f>IF(ISBLANK($C415),0,VLOOKUP($C415,Listen!$A$2:$C$45,2,FALSE))</f>
        <v>0</v>
      </c>
      <c r="AD415" s="63">
        <f>IF(ISBLANK($C415),0,VLOOKUP($C415,Listen!$A$2:$C$45,3,FALSE))</f>
        <v>0</v>
      </c>
      <c r="AE415" s="49">
        <f t="shared" si="131"/>
        <v>0</v>
      </c>
      <c r="AF415" s="49">
        <f t="shared" si="131"/>
        <v>0</v>
      </c>
      <c r="AG415" s="49">
        <f>IFERROR(IF(OR($V415&lt;&gt;"Ja",VLOOKUP($C415,Listen!$A$2:$F$45,5,0)="Nein",D415&lt;IF(C415="LNG Anbindungsanlagen gemäß separater Festlegung",2022,2023)),$AC415,$AA415),0)</f>
        <v>0</v>
      </c>
      <c r="AH415" s="49">
        <f>IFERROR(IF(OR($V415&lt;&gt;"Ja",VLOOKUP($C415,Listen!$A$2:$F$45,5,0)="Nein",D415&lt;IF(C415="LNG Anbindungsanlagen gemäß separater Festlegung",2022,2023)),$AC415,$AA415),0)</f>
        <v>0</v>
      </c>
      <c r="AI415" s="49">
        <f>IFERROR(IF(OR($W415&lt;&gt;"Ja",VLOOKUP($C415,Listen!$A$2:$F$45,6,0)="Nein"),$AC415,$AB415),0)</f>
        <v>0</v>
      </c>
      <c r="AJ415" s="49">
        <f>IFERROR(IF(OR($W415&lt;&gt;"Ja",VLOOKUP($C415,Listen!$A$2:$F$45,6,0)="Nein"),$AC415,$AB415),0)</f>
        <v>0</v>
      </c>
      <c r="AK415" s="49">
        <f>IFERROR(IF(OR($W415&lt;&gt;"Ja",VLOOKUP($C415,Listen!$A$2:$F$45,6,0)="Nein"),$AC415,$AB415),0)</f>
        <v>0</v>
      </c>
      <c r="AL415" s="51">
        <f t="shared" si="132"/>
        <v>0</v>
      </c>
      <c r="AM415" s="296">
        <f>IFERROR(IF(VLOOKUP($C415,Listen!$A$2:$F$45,6,0)="Ja",MAX(BC415:BD415),D_SAV!$BC415),0)</f>
        <v>0</v>
      </c>
      <c r="AN415" s="51">
        <f t="shared" si="133"/>
        <v>0</v>
      </c>
      <c r="AP415" s="304">
        <f t="shared" si="134"/>
        <v>0</v>
      </c>
      <c r="AQ415" s="304">
        <f t="shared" si="135"/>
        <v>0</v>
      </c>
      <c r="AR415" s="304">
        <f t="shared" si="136"/>
        <v>0</v>
      </c>
      <c r="AS415" s="304">
        <f t="shared" si="137"/>
        <v>0</v>
      </c>
      <c r="AT415" s="304">
        <f t="shared" si="138"/>
        <v>0</v>
      </c>
      <c r="AU415" s="304">
        <f t="shared" si="139"/>
        <v>0</v>
      </c>
      <c r="AV415" s="304">
        <f t="shared" si="140"/>
        <v>0</v>
      </c>
      <c r="AW415" s="304">
        <f t="shared" si="141"/>
        <v>0</v>
      </c>
      <c r="AX415" s="304">
        <f t="shared" si="142"/>
        <v>0</v>
      </c>
      <c r="AY415" s="304">
        <f t="shared" si="143"/>
        <v>0</v>
      </c>
      <c r="AZ415" s="304">
        <f t="shared" si="144"/>
        <v>0</v>
      </c>
      <c r="BA415" s="304">
        <f t="shared" si="145"/>
        <v>0</v>
      </c>
      <c r="BB415" s="304">
        <f t="shared" si="146"/>
        <v>0</v>
      </c>
      <c r="BC415" s="304">
        <f t="shared" si="147"/>
        <v>0</v>
      </c>
      <c r="BD415" s="304">
        <f t="shared" si="148"/>
        <v>0</v>
      </c>
      <c r="BE415" s="304">
        <f>IFERROR(IF(VLOOKUP($C415,Listen!$A$2:$F$45,6,0)="Ja",BB415-MAX(BC415:BD415),BB415-BC415),0)</f>
        <v>0</v>
      </c>
    </row>
    <row r="416" spans="1:57" x14ac:dyDescent="0.25">
      <c r="A416" s="320" t="str">
        <f>IF(AND(D416&lt;&gt;0,C416&lt;&gt;0,E416&lt;&gt;0),IF(B416&lt;&gt;0,CONCATENATE(B416,"-AGr",VLOOKUP(C416,Listen!$A$2:$D$45,4,FALSE),"-",D416,"-",E416,),CONCATENATE("AGr",VLOOKUP(C416,Listen!$A$2:$D$45,4,FALSE),"-",D416,"-",E416)),"keine vollständige ID")</f>
        <v>keine vollständige ID</v>
      </c>
      <c r="B416" s="301"/>
      <c r="C416" s="287"/>
      <c r="D416" s="34"/>
      <c r="E416" s="306"/>
      <c r="F416" s="116"/>
      <c r="G416" s="17"/>
      <c r="H416" s="17"/>
      <c r="I416" s="17"/>
      <c r="J416" s="17"/>
      <c r="K416" s="17"/>
      <c r="L416" s="17"/>
      <c r="M416" s="17"/>
      <c r="N416" s="17"/>
      <c r="O416" s="116"/>
      <c r="P416" s="117">
        <f>IF(D416&gt;A_Stammdaten!$B$12,0,SUM(G416,H416,J416,L416:M416)-SUM(I416,K416,N416:O416))</f>
        <v>0</v>
      </c>
      <c r="Q416" s="17"/>
      <c r="R416" s="17"/>
      <c r="S416" s="17"/>
      <c r="T416" s="17"/>
      <c r="U416" s="62">
        <f t="shared" si="128"/>
        <v>0</v>
      </c>
      <c r="V416" s="34"/>
      <c r="W416" s="34"/>
      <c r="X416" s="34"/>
      <c r="Y416" s="34"/>
      <c r="Z416" s="34"/>
      <c r="AA416" s="63" t="str">
        <f t="shared" si="129"/>
        <v>-</v>
      </c>
      <c r="AB416" s="63" t="str">
        <f t="shared" si="130"/>
        <v>-</v>
      </c>
      <c r="AC416" s="63">
        <f>IF(ISBLANK($C416),0,VLOOKUP($C416,Listen!$A$2:$C$45,2,FALSE))</f>
        <v>0</v>
      </c>
      <c r="AD416" s="63">
        <f>IF(ISBLANK($C416),0,VLOOKUP($C416,Listen!$A$2:$C$45,3,FALSE))</f>
        <v>0</v>
      </c>
      <c r="AE416" s="49">
        <f t="shared" si="131"/>
        <v>0</v>
      </c>
      <c r="AF416" s="49">
        <f t="shared" si="131"/>
        <v>0</v>
      </c>
      <c r="AG416" s="49">
        <f>IFERROR(IF(OR($V416&lt;&gt;"Ja",VLOOKUP($C416,Listen!$A$2:$F$45,5,0)="Nein",D416&lt;IF(C416="LNG Anbindungsanlagen gemäß separater Festlegung",2022,2023)),$AC416,$AA416),0)</f>
        <v>0</v>
      </c>
      <c r="AH416" s="49">
        <f>IFERROR(IF(OR($V416&lt;&gt;"Ja",VLOOKUP($C416,Listen!$A$2:$F$45,5,0)="Nein",D416&lt;IF(C416="LNG Anbindungsanlagen gemäß separater Festlegung",2022,2023)),$AC416,$AA416),0)</f>
        <v>0</v>
      </c>
      <c r="AI416" s="49">
        <f>IFERROR(IF(OR($W416&lt;&gt;"Ja",VLOOKUP($C416,Listen!$A$2:$F$45,6,0)="Nein"),$AC416,$AB416),0)</f>
        <v>0</v>
      </c>
      <c r="AJ416" s="49">
        <f>IFERROR(IF(OR($W416&lt;&gt;"Ja",VLOOKUP($C416,Listen!$A$2:$F$45,6,0)="Nein"),$AC416,$AB416),0)</f>
        <v>0</v>
      </c>
      <c r="AK416" s="49">
        <f>IFERROR(IF(OR($W416&lt;&gt;"Ja",VLOOKUP($C416,Listen!$A$2:$F$45,6,0)="Nein"),$AC416,$AB416),0)</f>
        <v>0</v>
      </c>
      <c r="AL416" s="51">
        <f t="shared" si="132"/>
        <v>0</v>
      </c>
      <c r="AM416" s="296">
        <f>IFERROR(IF(VLOOKUP($C416,Listen!$A$2:$F$45,6,0)="Ja",MAX(BC416:BD416),D_SAV!$BC416),0)</f>
        <v>0</v>
      </c>
      <c r="AN416" s="51">
        <f t="shared" si="133"/>
        <v>0</v>
      </c>
      <c r="AP416" s="304">
        <f t="shared" si="134"/>
        <v>0</v>
      </c>
      <c r="AQ416" s="304">
        <f t="shared" si="135"/>
        <v>0</v>
      </c>
      <c r="AR416" s="304">
        <f t="shared" si="136"/>
        <v>0</v>
      </c>
      <c r="AS416" s="304">
        <f t="shared" si="137"/>
        <v>0</v>
      </c>
      <c r="AT416" s="304">
        <f t="shared" si="138"/>
        <v>0</v>
      </c>
      <c r="AU416" s="304">
        <f t="shared" si="139"/>
        <v>0</v>
      </c>
      <c r="AV416" s="304">
        <f t="shared" si="140"/>
        <v>0</v>
      </c>
      <c r="AW416" s="304">
        <f t="shared" si="141"/>
        <v>0</v>
      </c>
      <c r="AX416" s="304">
        <f t="shared" si="142"/>
        <v>0</v>
      </c>
      <c r="AY416" s="304">
        <f t="shared" si="143"/>
        <v>0</v>
      </c>
      <c r="AZ416" s="304">
        <f t="shared" si="144"/>
        <v>0</v>
      </c>
      <c r="BA416" s="304">
        <f t="shared" si="145"/>
        <v>0</v>
      </c>
      <c r="BB416" s="304">
        <f t="shared" si="146"/>
        <v>0</v>
      </c>
      <c r="BC416" s="304">
        <f t="shared" si="147"/>
        <v>0</v>
      </c>
      <c r="BD416" s="304">
        <f t="shared" si="148"/>
        <v>0</v>
      </c>
      <c r="BE416" s="304">
        <f>IFERROR(IF(VLOOKUP($C416,Listen!$A$2:$F$45,6,0)="Ja",BB416-MAX(BC416:BD416),BB416-BC416),0)</f>
        <v>0</v>
      </c>
    </row>
    <row r="417" spans="1:57" x14ac:dyDescent="0.25">
      <c r="A417" s="320" t="str">
        <f>IF(AND(D417&lt;&gt;0,C417&lt;&gt;0,E417&lt;&gt;0),IF(B417&lt;&gt;0,CONCATENATE(B417,"-AGr",VLOOKUP(C417,Listen!$A$2:$D$45,4,FALSE),"-",D417,"-",E417,),CONCATENATE("AGr",VLOOKUP(C417,Listen!$A$2:$D$45,4,FALSE),"-",D417,"-",E417)),"keine vollständige ID")</f>
        <v>keine vollständige ID</v>
      </c>
      <c r="B417" s="301"/>
      <c r="C417" s="287"/>
      <c r="D417" s="34"/>
      <c r="E417" s="306"/>
      <c r="F417" s="116"/>
      <c r="G417" s="17"/>
      <c r="H417" s="17"/>
      <c r="I417" s="17"/>
      <c r="J417" s="17"/>
      <c r="K417" s="17"/>
      <c r="L417" s="17"/>
      <c r="M417" s="17"/>
      <c r="N417" s="17"/>
      <c r="O417" s="116"/>
      <c r="P417" s="117">
        <f>IF(D417&gt;A_Stammdaten!$B$12,0,SUM(G417,H417,J417,L417:M417)-SUM(I417,K417,N417:O417))</f>
        <v>0</v>
      </c>
      <c r="Q417" s="17"/>
      <c r="R417" s="17"/>
      <c r="S417" s="17"/>
      <c r="T417" s="17"/>
      <c r="U417" s="62">
        <f t="shared" si="128"/>
        <v>0</v>
      </c>
      <c r="V417" s="34"/>
      <c r="W417" s="34"/>
      <c r="X417" s="34"/>
      <c r="Y417" s="34"/>
      <c r="Z417" s="34"/>
      <c r="AA417" s="63" t="str">
        <f t="shared" si="129"/>
        <v>-</v>
      </c>
      <c r="AB417" s="63" t="str">
        <f t="shared" si="130"/>
        <v>-</v>
      </c>
      <c r="AC417" s="63">
        <f>IF(ISBLANK($C417),0,VLOOKUP($C417,Listen!$A$2:$C$45,2,FALSE))</f>
        <v>0</v>
      </c>
      <c r="AD417" s="63">
        <f>IF(ISBLANK($C417),0,VLOOKUP($C417,Listen!$A$2:$C$45,3,FALSE))</f>
        <v>0</v>
      </c>
      <c r="AE417" s="49">
        <f t="shared" si="131"/>
        <v>0</v>
      </c>
      <c r="AF417" s="49">
        <f t="shared" si="131"/>
        <v>0</v>
      </c>
      <c r="AG417" s="49">
        <f>IFERROR(IF(OR($V417&lt;&gt;"Ja",VLOOKUP($C417,Listen!$A$2:$F$45,5,0)="Nein",D417&lt;IF(C417="LNG Anbindungsanlagen gemäß separater Festlegung",2022,2023)),$AC417,$AA417),0)</f>
        <v>0</v>
      </c>
      <c r="AH417" s="49">
        <f>IFERROR(IF(OR($V417&lt;&gt;"Ja",VLOOKUP($C417,Listen!$A$2:$F$45,5,0)="Nein",D417&lt;IF(C417="LNG Anbindungsanlagen gemäß separater Festlegung",2022,2023)),$AC417,$AA417),0)</f>
        <v>0</v>
      </c>
      <c r="AI417" s="49">
        <f>IFERROR(IF(OR($W417&lt;&gt;"Ja",VLOOKUP($C417,Listen!$A$2:$F$45,6,0)="Nein"),$AC417,$AB417),0)</f>
        <v>0</v>
      </c>
      <c r="AJ417" s="49">
        <f>IFERROR(IF(OR($W417&lt;&gt;"Ja",VLOOKUP($C417,Listen!$A$2:$F$45,6,0)="Nein"),$AC417,$AB417),0)</f>
        <v>0</v>
      </c>
      <c r="AK417" s="49">
        <f>IFERROR(IF(OR($W417&lt;&gt;"Ja",VLOOKUP($C417,Listen!$A$2:$F$45,6,0)="Nein"),$AC417,$AB417),0)</f>
        <v>0</v>
      </c>
      <c r="AL417" s="51">
        <f t="shared" si="132"/>
        <v>0</v>
      </c>
      <c r="AM417" s="296">
        <f>IFERROR(IF(VLOOKUP($C417,Listen!$A$2:$F$45,6,0)="Ja",MAX(BC417:BD417),D_SAV!$BC417),0)</f>
        <v>0</v>
      </c>
      <c r="AN417" s="51">
        <f t="shared" si="133"/>
        <v>0</v>
      </c>
      <c r="AP417" s="304">
        <f t="shared" si="134"/>
        <v>0</v>
      </c>
      <c r="AQ417" s="304">
        <f t="shared" si="135"/>
        <v>0</v>
      </c>
      <c r="AR417" s="304">
        <f t="shared" si="136"/>
        <v>0</v>
      </c>
      <c r="AS417" s="304">
        <f t="shared" si="137"/>
        <v>0</v>
      </c>
      <c r="AT417" s="304">
        <f t="shared" si="138"/>
        <v>0</v>
      </c>
      <c r="AU417" s="304">
        <f t="shared" si="139"/>
        <v>0</v>
      </c>
      <c r="AV417" s="304">
        <f t="shared" si="140"/>
        <v>0</v>
      </c>
      <c r="AW417" s="304">
        <f t="shared" si="141"/>
        <v>0</v>
      </c>
      <c r="AX417" s="304">
        <f t="shared" si="142"/>
        <v>0</v>
      </c>
      <c r="AY417" s="304">
        <f t="shared" si="143"/>
        <v>0</v>
      </c>
      <c r="AZ417" s="304">
        <f t="shared" si="144"/>
        <v>0</v>
      </c>
      <c r="BA417" s="304">
        <f t="shared" si="145"/>
        <v>0</v>
      </c>
      <c r="BB417" s="304">
        <f t="shared" si="146"/>
        <v>0</v>
      </c>
      <c r="BC417" s="304">
        <f t="shared" si="147"/>
        <v>0</v>
      </c>
      <c r="BD417" s="304">
        <f t="shared" si="148"/>
        <v>0</v>
      </c>
      <c r="BE417" s="304">
        <f>IFERROR(IF(VLOOKUP($C417,Listen!$A$2:$F$45,6,0)="Ja",BB417-MAX(BC417:BD417),BB417-BC417),0)</f>
        <v>0</v>
      </c>
    </row>
    <row r="418" spans="1:57" x14ac:dyDescent="0.25">
      <c r="A418" s="320" t="str">
        <f>IF(AND(D418&lt;&gt;0,C418&lt;&gt;0,E418&lt;&gt;0),IF(B418&lt;&gt;0,CONCATENATE(B418,"-AGr",VLOOKUP(C418,Listen!$A$2:$D$45,4,FALSE),"-",D418,"-",E418,),CONCATENATE("AGr",VLOOKUP(C418,Listen!$A$2:$D$45,4,FALSE),"-",D418,"-",E418)),"keine vollständige ID")</f>
        <v>keine vollständige ID</v>
      </c>
      <c r="B418" s="301"/>
      <c r="C418" s="287"/>
      <c r="D418" s="34"/>
      <c r="E418" s="306"/>
      <c r="F418" s="116"/>
      <c r="G418" s="17"/>
      <c r="H418" s="17"/>
      <c r="I418" s="17"/>
      <c r="J418" s="17"/>
      <c r="K418" s="17"/>
      <c r="L418" s="17"/>
      <c r="M418" s="17"/>
      <c r="N418" s="17"/>
      <c r="O418" s="116"/>
      <c r="P418" s="117">
        <f>IF(D418&gt;A_Stammdaten!$B$12,0,SUM(G418,H418,J418,L418:M418)-SUM(I418,K418,N418:O418))</f>
        <v>0</v>
      </c>
      <c r="Q418" s="17"/>
      <c r="R418" s="17"/>
      <c r="S418" s="17"/>
      <c r="T418" s="17"/>
      <c r="U418" s="62">
        <f t="shared" si="128"/>
        <v>0</v>
      </c>
      <c r="V418" s="34"/>
      <c r="W418" s="34"/>
      <c r="X418" s="34"/>
      <c r="Y418" s="34"/>
      <c r="Z418" s="34"/>
      <c r="AA418" s="63" t="str">
        <f t="shared" si="129"/>
        <v>-</v>
      </c>
      <c r="AB418" s="63" t="str">
        <f t="shared" si="130"/>
        <v>-</v>
      </c>
      <c r="AC418" s="63">
        <f>IF(ISBLANK($C418),0,VLOOKUP($C418,Listen!$A$2:$C$45,2,FALSE))</f>
        <v>0</v>
      </c>
      <c r="AD418" s="63">
        <f>IF(ISBLANK($C418),0,VLOOKUP($C418,Listen!$A$2:$C$45,3,FALSE))</f>
        <v>0</v>
      </c>
      <c r="AE418" s="49">
        <f t="shared" si="131"/>
        <v>0</v>
      </c>
      <c r="AF418" s="49">
        <f t="shared" si="131"/>
        <v>0</v>
      </c>
      <c r="AG418" s="49">
        <f>IFERROR(IF(OR($V418&lt;&gt;"Ja",VLOOKUP($C418,Listen!$A$2:$F$45,5,0)="Nein",D418&lt;IF(C418="LNG Anbindungsanlagen gemäß separater Festlegung",2022,2023)),$AC418,$AA418),0)</f>
        <v>0</v>
      </c>
      <c r="AH418" s="49">
        <f>IFERROR(IF(OR($V418&lt;&gt;"Ja",VLOOKUP($C418,Listen!$A$2:$F$45,5,0)="Nein",D418&lt;IF(C418="LNG Anbindungsanlagen gemäß separater Festlegung",2022,2023)),$AC418,$AA418),0)</f>
        <v>0</v>
      </c>
      <c r="AI418" s="49">
        <f>IFERROR(IF(OR($W418&lt;&gt;"Ja",VLOOKUP($C418,Listen!$A$2:$F$45,6,0)="Nein"),$AC418,$AB418),0)</f>
        <v>0</v>
      </c>
      <c r="AJ418" s="49">
        <f>IFERROR(IF(OR($W418&lt;&gt;"Ja",VLOOKUP($C418,Listen!$A$2:$F$45,6,0)="Nein"),$AC418,$AB418),0)</f>
        <v>0</v>
      </c>
      <c r="AK418" s="49">
        <f>IFERROR(IF(OR($W418&lt;&gt;"Ja",VLOOKUP($C418,Listen!$A$2:$F$45,6,0)="Nein"),$AC418,$AB418),0)</f>
        <v>0</v>
      </c>
      <c r="AL418" s="51">
        <f t="shared" si="132"/>
        <v>0</v>
      </c>
      <c r="AM418" s="296">
        <f>IFERROR(IF(VLOOKUP($C418,Listen!$A$2:$F$45,6,0)="Ja",MAX(BC418:BD418),D_SAV!$BC418),0)</f>
        <v>0</v>
      </c>
      <c r="AN418" s="51">
        <f t="shared" si="133"/>
        <v>0</v>
      </c>
      <c r="AP418" s="304">
        <f t="shared" si="134"/>
        <v>0</v>
      </c>
      <c r="AQ418" s="304">
        <f t="shared" si="135"/>
        <v>0</v>
      </c>
      <c r="AR418" s="304">
        <f t="shared" si="136"/>
        <v>0</v>
      </c>
      <c r="AS418" s="304">
        <f t="shared" si="137"/>
        <v>0</v>
      </c>
      <c r="AT418" s="304">
        <f t="shared" si="138"/>
        <v>0</v>
      </c>
      <c r="AU418" s="304">
        <f t="shared" si="139"/>
        <v>0</v>
      </c>
      <c r="AV418" s="304">
        <f t="shared" si="140"/>
        <v>0</v>
      </c>
      <c r="AW418" s="304">
        <f t="shared" si="141"/>
        <v>0</v>
      </c>
      <c r="AX418" s="304">
        <f t="shared" si="142"/>
        <v>0</v>
      </c>
      <c r="AY418" s="304">
        <f t="shared" si="143"/>
        <v>0</v>
      </c>
      <c r="AZ418" s="304">
        <f t="shared" si="144"/>
        <v>0</v>
      </c>
      <c r="BA418" s="304">
        <f t="shared" si="145"/>
        <v>0</v>
      </c>
      <c r="BB418" s="304">
        <f t="shared" si="146"/>
        <v>0</v>
      </c>
      <c r="BC418" s="304">
        <f t="shared" si="147"/>
        <v>0</v>
      </c>
      <c r="BD418" s="304">
        <f t="shared" si="148"/>
        <v>0</v>
      </c>
      <c r="BE418" s="304">
        <f>IFERROR(IF(VLOOKUP($C418,Listen!$A$2:$F$45,6,0)="Ja",BB418-MAX(BC418:BD418),BB418-BC418),0)</f>
        <v>0</v>
      </c>
    </row>
    <row r="419" spans="1:57" x14ac:dyDescent="0.25">
      <c r="A419" s="320" t="str">
        <f>IF(AND(D419&lt;&gt;0,C419&lt;&gt;0,E419&lt;&gt;0),IF(B419&lt;&gt;0,CONCATENATE(B419,"-AGr",VLOOKUP(C419,Listen!$A$2:$D$45,4,FALSE),"-",D419,"-",E419,),CONCATENATE("AGr",VLOOKUP(C419,Listen!$A$2:$D$45,4,FALSE),"-",D419,"-",E419)),"keine vollständige ID")</f>
        <v>keine vollständige ID</v>
      </c>
      <c r="B419" s="301"/>
      <c r="C419" s="287"/>
      <c r="D419" s="34"/>
      <c r="E419" s="306"/>
      <c r="F419" s="116"/>
      <c r="G419" s="17"/>
      <c r="H419" s="17"/>
      <c r="I419" s="17"/>
      <c r="J419" s="17"/>
      <c r="K419" s="17"/>
      <c r="L419" s="17"/>
      <c r="M419" s="17"/>
      <c r="N419" s="17"/>
      <c r="O419" s="116"/>
      <c r="P419" s="117">
        <f>IF(D419&gt;A_Stammdaten!$B$12,0,SUM(G419,H419,J419,L419:M419)-SUM(I419,K419,N419:O419))</f>
        <v>0</v>
      </c>
      <c r="Q419" s="17"/>
      <c r="R419" s="17"/>
      <c r="S419" s="17"/>
      <c r="T419" s="17"/>
      <c r="U419" s="62">
        <f t="shared" si="128"/>
        <v>0</v>
      </c>
      <c r="V419" s="34"/>
      <c r="W419" s="34"/>
      <c r="X419" s="34"/>
      <c r="Y419" s="34"/>
      <c r="Z419" s="34"/>
      <c r="AA419" s="63" t="str">
        <f t="shared" si="129"/>
        <v>-</v>
      </c>
      <c r="AB419" s="63" t="str">
        <f t="shared" si="130"/>
        <v>-</v>
      </c>
      <c r="AC419" s="63">
        <f>IF(ISBLANK($C419),0,VLOOKUP($C419,Listen!$A$2:$C$45,2,FALSE))</f>
        <v>0</v>
      </c>
      <c r="AD419" s="63">
        <f>IF(ISBLANK($C419),0,VLOOKUP($C419,Listen!$A$2:$C$45,3,FALSE))</f>
        <v>0</v>
      </c>
      <c r="AE419" s="49">
        <f t="shared" si="131"/>
        <v>0</v>
      </c>
      <c r="AF419" s="49">
        <f t="shared" si="131"/>
        <v>0</v>
      </c>
      <c r="AG419" s="49">
        <f>IFERROR(IF(OR($V419&lt;&gt;"Ja",VLOOKUP($C419,Listen!$A$2:$F$45,5,0)="Nein",D419&lt;IF(C419="LNG Anbindungsanlagen gemäß separater Festlegung",2022,2023)),$AC419,$AA419),0)</f>
        <v>0</v>
      </c>
      <c r="AH419" s="49">
        <f>IFERROR(IF(OR($V419&lt;&gt;"Ja",VLOOKUP($C419,Listen!$A$2:$F$45,5,0)="Nein",D419&lt;IF(C419="LNG Anbindungsanlagen gemäß separater Festlegung",2022,2023)),$AC419,$AA419),0)</f>
        <v>0</v>
      </c>
      <c r="AI419" s="49">
        <f>IFERROR(IF(OR($W419&lt;&gt;"Ja",VLOOKUP($C419,Listen!$A$2:$F$45,6,0)="Nein"),$AC419,$AB419),0)</f>
        <v>0</v>
      </c>
      <c r="AJ419" s="49">
        <f>IFERROR(IF(OR($W419&lt;&gt;"Ja",VLOOKUP($C419,Listen!$A$2:$F$45,6,0)="Nein"),$AC419,$AB419),0)</f>
        <v>0</v>
      </c>
      <c r="AK419" s="49">
        <f>IFERROR(IF(OR($W419&lt;&gt;"Ja",VLOOKUP($C419,Listen!$A$2:$F$45,6,0)="Nein"),$AC419,$AB419),0)</f>
        <v>0</v>
      </c>
      <c r="AL419" s="51">
        <f t="shared" si="132"/>
        <v>0</v>
      </c>
      <c r="AM419" s="296">
        <f>IFERROR(IF(VLOOKUP($C419,Listen!$A$2:$F$45,6,0)="Ja",MAX(BC419:BD419),D_SAV!$BC419),0)</f>
        <v>0</v>
      </c>
      <c r="AN419" s="51">
        <f t="shared" si="133"/>
        <v>0</v>
      </c>
      <c r="AP419" s="304">
        <f t="shared" si="134"/>
        <v>0</v>
      </c>
      <c r="AQ419" s="304">
        <f t="shared" si="135"/>
        <v>0</v>
      </c>
      <c r="AR419" s="304">
        <f t="shared" si="136"/>
        <v>0</v>
      </c>
      <c r="AS419" s="304">
        <f t="shared" si="137"/>
        <v>0</v>
      </c>
      <c r="AT419" s="304">
        <f t="shared" si="138"/>
        <v>0</v>
      </c>
      <c r="AU419" s="304">
        <f t="shared" si="139"/>
        <v>0</v>
      </c>
      <c r="AV419" s="304">
        <f t="shared" si="140"/>
        <v>0</v>
      </c>
      <c r="AW419" s="304">
        <f t="shared" si="141"/>
        <v>0</v>
      </c>
      <c r="AX419" s="304">
        <f t="shared" si="142"/>
        <v>0</v>
      </c>
      <c r="AY419" s="304">
        <f t="shared" si="143"/>
        <v>0</v>
      </c>
      <c r="AZ419" s="304">
        <f t="shared" si="144"/>
        <v>0</v>
      </c>
      <c r="BA419" s="304">
        <f t="shared" si="145"/>
        <v>0</v>
      </c>
      <c r="BB419" s="304">
        <f t="shared" si="146"/>
        <v>0</v>
      </c>
      <c r="BC419" s="304">
        <f t="shared" si="147"/>
        <v>0</v>
      </c>
      <c r="BD419" s="304">
        <f t="shared" si="148"/>
        <v>0</v>
      </c>
      <c r="BE419" s="304">
        <f>IFERROR(IF(VLOOKUP($C419,Listen!$A$2:$F$45,6,0)="Ja",BB419-MAX(BC419:BD419),BB419-BC419),0)</f>
        <v>0</v>
      </c>
    </row>
    <row r="420" spans="1:57" x14ac:dyDescent="0.25">
      <c r="A420" s="320" t="str">
        <f>IF(AND(D420&lt;&gt;0,C420&lt;&gt;0,E420&lt;&gt;0),IF(B420&lt;&gt;0,CONCATENATE(B420,"-AGr",VLOOKUP(C420,Listen!$A$2:$D$45,4,FALSE),"-",D420,"-",E420,),CONCATENATE("AGr",VLOOKUP(C420,Listen!$A$2:$D$45,4,FALSE),"-",D420,"-",E420)),"keine vollständige ID")</f>
        <v>keine vollständige ID</v>
      </c>
      <c r="B420" s="301"/>
      <c r="C420" s="287"/>
      <c r="D420" s="34"/>
      <c r="E420" s="306"/>
      <c r="F420" s="116"/>
      <c r="G420" s="17"/>
      <c r="H420" s="17"/>
      <c r="I420" s="17"/>
      <c r="J420" s="17"/>
      <c r="K420" s="17"/>
      <c r="L420" s="17"/>
      <c r="M420" s="17"/>
      <c r="N420" s="17"/>
      <c r="O420" s="116"/>
      <c r="P420" s="117">
        <f>IF(D420&gt;A_Stammdaten!$B$12,0,SUM(G420,H420,J420,L420:M420)-SUM(I420,K420,N420:O420))</f>
        <v>0</v>
      </c>
      <c r="Q420" s="17"/>
      <c r="R420" s="17"/>
      <c r="S420" s="17"/>
      <c r="T420" s="17"/>
      <c r="U420" s="62">
        <f t="shared" si="128"/>
        <v>0</v>
      </c>
      <c r="V420" s="34"/>
      <c r="W420" s="34"/>
      <c r="X420" s="34"/>
      <c r="Y420" s="34"/>
      <c r="Z420" s="34"/>
      <c r="AA420" s="63" t="str">
        <f t="shared" si="129"/>
        <v>-</v>
      </c>
      <c r="AB420" s="63" t="str">
        <f t="shared" si="130"/>
        <v>-</v>
      </c>
      <c r="AC420" s="63">
        <f>IF(ISBLANK($C420),0,VLOOKUP($C420,Listen!$A$2:$C$45,2,FALSE))</f>
        <v>0</v>
      </c>
      <c r="AD420" s="63">
        <f>IF(ISBLANK($C420),0,VLOOKUP($C420,Listen!$A$2:$C$45,3,FALSE))</f>
        <v>0</v>
      </c>
      <c r="AE420" s="49">
        <f t="shared" si="131"/>
        <v>0</v>
      </c>
      <c r="AF420" s="49">
        <f t="shared" si="131"/>
        <v>0</v>
      </c>
      <c r="AG420" s="49">
        <f>IFERROR(IF(OR($V420&lt;&gt;"Ja",VLOOKUP($C420,Listen!$A$2:$F$45,5,0)="Nein",D420&lt;IF(C420="LNG Anbindungsanlagen gemäß separater Festlegung",2022,2023)),$AC420,$AA420),0)</f>
        <v>0</v>
      </c>
      <c r="AH420" s="49">
        <f>IFERROR(IF(OR($V420&lt;&gt;"Ja",VLOOKUP($C420,Listen!$A$2:$F$45,5,0)="Nein",D420&lt;IF(C420="LNG Anbindungsanlagen gemäß separater Festlegung",2022,2023)),$AC420,$AA420),0)</f>
        <v>0</v>
      </c>
      <c r="AI420" s="49">
        <f>IFERROR(IF(OR($W420&lt;&gt;"Ja",VLOOKUP($C420,Listen!$A$2:$F$45,6,0)="Nein"),$AC420,$AB420),0)</f>
        <v>0</v>
      </c>
      <c r="AJ420" s="49">
        <f>IFERROR(IF(OR($W420&lt;&gt;"Ja",VLOOKUP($C420,Listen!$A$2:$F$45,6,0)="Nein"),$AC420,$AB420),0)</f>
        <v>0</v>
      </c>
      <c r="AK420" s="49">
        <f>IFERROR(IF(OR($W420&lt;&gt;"Ja",VLOOKUP($C420,Listen!$A$2:$F$45,6,0)="Nein"),$AC420,$AB420),0)</f>
        <v>0</v>
      </c>
      <c r="AL420" s="51">
        <f t="shared" si="132"/>
        <v>0</v>
      </c>
      <c r="AM420" s="296">
        <f>IFERROR(IF(VLOOKUP($C420,Listen!$A$2:$F$45,6,0)="Ja",MAX(BC420:BD420),D_SAV!$BC420),0)</f>
        <v>0</v>
      </c>
      <c r="AN420" s="51">
        <f t="shared" si="133"/>
        <v>0</v>
      </c>
      <c r="AP420" s="304">
        <f t="shared" si="134"/>
        <v>0</v>
      </c>
      <c r="AQ420" s="304">
        <f t="shared" si="135"/>
        <v>0</v>
      </c>
      <c r="AR420" s="304">
        <f t="shared" si="136"/>
        <v>0</v>
      </c>
      <c r="AS420" s="304">
        <f t="shared" si="137"/>
        <v>0</v>
      </c>
      <c r="AT420" s="304">
        <f t="shared" si="138"/>
        <v>0</v>
      </c>
      <c r="AU420" s="304">
        <f t="shared" si="139"/>
        <v>0</v>
      </c>
      <c r="AV420" s="304">
        <f t="shared" si="140"/>
        <v>0</v>
      </c>
      <c r="AW420" s="304">
        <f t="shared" si="141"/>
        <v>0</v>
      </c>
      <c r="AX420" s="304">
        <f t="shared" si="142"/>
        <v>0</v>
      </c>
      <c r="AY420" s="304">
        <f t="shared" si="143"/>
        <v>0</v>
      </c>
      <c r="AZ420" s="304">
        <f t="shared" si="144"/>
        <v>0</v>
      </c>
      <c r="BA420" s="304">
        <f t="shared" si="145"/>
        <v>0</v>
      </c>
      <c r="BB420" s="304">
        <f t="shared" si="146"/>
        <v>0</v>
      </c>
      <c r="BC420" s="304">
        <f t="shared" si="147"/>
        <v>0</v>
      </c>
      <c r="BD420" s="304">
        <f t="shared" si="148"/>
        <v>0</v>
      </c>
      <c r="BE420" s="304">
        <f>IFERROR(IF(VLOOKUP($C420,Listen!$A$2:$F$45,6,0)="Ja",BB420-MAX(BC420:BD420),BB420-BC420),0)</f>
        <v>0</v>
      </c>
    </row>
    <row r="421" spans="1:57" x14ac:dyDescent="0.25">
      <c r="A421" s="320" t="str">
        <f>IF(AND(D421&lt;&gt;0,C421&lt;&gt;0,E421&lt;&gt;0),IF(B421&lt;&gt;0,CONCATENATE(B421,"-AGr",VLOOKUP(C421,Listen!$A$2:$D$45,4,FALSE),"-",D421,"-",E421,),CONCATENATE("AGr",VLOOKUP(C421,Listen!$A$2:$D$45,4,FALSE),"-",D421,"-",E421)),"keine vollständige ID")</f>
        <v>keine vollständige ID</v>
      </c>
      <c r="B421" s="301"/>
      <c r="C421" s="287"/>
      <c r="D421" s="34"/>
      <c r="E421" s="306"/>
      <c r="F421" s="116"/>
      <c r="G421" s="17"/>
      <c r="H421" s="17"/>
      <c r="I421" s="17"/>
      <c r="J421" s="17"/>
      <c r="K421" s="17"/>
      <c r="L421" s="17"/>
      <c r="M421" s="17"/>
      <c r="N421" s="17"/>
      <c r="O421" s="116"/>
      <c r="P421" s="117">
        <f>IF(D421&gt;A_Stammdaten!$B$12,0,SUM(G421,H421,J421,L421:M421)-SUM(I421,K421,N421:O421))</f>
        <v>0</v>
      </c>
      <c r="Q421" s="17"/>
      <c r="R421" s="17"/>
      <c r="S421" s="17"/>
      <c r="T421" s="17"/>
      <c r="U421" s="62">
        <f t="shared" si="128"/>
        <v>0</v>
      </c>
      <c r="V421" s="34"/>
      <c r="W421" s="34"/>
      <c r="X421" s="34"/>
      <c r="Y421" s="34"/>
      <c r="Z421" s="34"/>
      <c r="AA421" s="63" t="str">
        <f t="shared" si="129"/>
        <v>-</v>
      </c>
      <c r="AB421" s="63" t="str">
        <f t="shared" si="130"/>
        <v>-</v>
      </c>
      <c r="AC421" s="63">
        <f>IF(ISBLANK($C421),0,VLOOKUP($C421,Listen!$A$2:$C$45,2,FALSE))</f>
        <v>0</v>
      </c>
      <c r="AD421" s="63">
        <f>IF(ISBLANK($C421),0,VLOOKUP($C421,Listen!$A$2:$C$45,3,FALSE))</f>
        <v>0</v>
      </c>
      <c r="AE421" s="49">
        <f t="shared" si="131"/>
        <v>0</v>
      </c>
      <c r="AF421" s="49">
        <f t="shared" si="131"/>
        <v>0</v>
      </c>
      <c r="AG421" s="49">
        <f>IFERROR(IF(OR($V421&lt;&gt;"Ja",VLOOKUP($C421,Listen!$A$2:$F$45,5,0)="Nein",D421&lt;IF(C421="LNG Anbindungsanlagen gemäß separater Festlegung",2022,2023)),$AC421,$AA421),0)</f>
        <v>0</v>
      </c>
      <c r="AH421" s="49">
        <f>IFERROR(IF(OR($V421&lt;&gt;"Ja",VLOOKUP($C421,Listen!$A$2:$F$45,5,0)="Nein",D421&lt;IF(C421="LNG Anbindungsanlagen gemäß separater Festlegung",2022,2023)),$AC421,$AA421),0)</f>
        <v>0</v>
      </c>
      <c r="AI421" s="49">
        <f>IFERROR(IF(OR($W421&lt;&gt;"Ja",VLOOKUP($C421,Listen!$A$2:$F$45,6,0)="Nein"),$AC421,$AB421),0)</f>
        <v>0</v>
      </c>
      <c r="AJ421" s="49">
        <f>IFERROR(IF(OR($W421&lt;&gt;"Ja",VLOOKUP($C421,Listen!$A$2:$F$45,6,0)="Nein"),$AC421,$AB421),0)</f>
        <v>0</v>
      </c>
      <c r="AK421" s="49">
        <f>IFERROR(IF(OR($W421&lt;&gt;"Ja",VLOOKUP($C421,Listen!$A$2:$F$45,6,0)="Nein"),$AC421,$AB421),0)</f>
        <v>0</v>
      </c>
      <c r="AL421" s="51">
        <f t="shared" si="132"/>
        <v>0</v>
      </c>
      <c r="AM421" s="296">
        <f>IFERROR(IF(VLOOKUP($C421,Listen!$A$2:$F$45,6,0)="Ja",MAX(BC421:BD421),D_SAV!$BC421),0)</f>
        <v>0</v>
      </c>
      <c r="AN421" s="51">
        <f t="shared" si="133"/>
        <v>0</v>
      </c>
      <c r="AP421" s="304">
        <f t="shared" si="134"/>
        <v>0</v>
      </c>
      <c r="AQ421" s="304">
        <f t="shared" si="135"/>
        <v>0</v>
      </c>
      <c r="AR421" s="304">
        <f t="shared" si="136"/>
        <v>0</v>
      </c>
      <c r="AS421" s="304">
        <f t="shared" si="137"/>
        <v>0</v>
      </c>
      <c r="AT421" s="304">
        <f t="shared" si="138"/>
        <v>0</v>
      </c>
      <c r="AU421" s="304">
        <f t="shared" si="139"/>
        <v>0</v>
      </c>
      <c r="AV421" s="304">
        <f t="shared" si="140"/>
        <v>0</v>
      </c>
      <c r="AW421" s="304">
        <f t="shared" si="141"/>
        <v>0</v>
      </c>
      <c r="AX421" s="304">
        <f t="shared" si="142"/>
        <v>0</v>
      </c>
      <c r="AY421" s="304">
        <f t="shared" si="143"/>
        <v>0</v>
      </c>
      <c r="AZ421" s="304">
        <f t="shared" si="144"/>
        <v>0</v>
      </c>
      <c r="BA421" s="304">
        <f t="shared" si="145"/>
        <v>0</v>
      </c>
      <c r="BB421" s="304">
        <f t="shared" si="146"/>
        <v>0</v>
      </c>
      <c r="BC421" s="304">
        <f t="shared" si="147"/>
        <v>0</v>
      </c>
      <c r="BD421" s="304">
        <f t="shared" si="148"/>
        <v>0</v>
      </c>
      <c r="BE421" s="304">
        <f>IFERROR(IF(VLOOKUP($C421,Listen!$A$2:$F$45,6,0)="Ja",BB421-MAX(BC421:BD421),BB421-BC421),0)</f>
        <v>0</v>
      </c>
    </row>
    <row r="422" spans="1:57" x14ac:dyDescent="0.25">
      <c r="A422" s="320" t="str">
        <f>IF(AND(D422&lt;&gt;0,C422&lt;&gt;0,E422&lt;&gt;0),IF(B422&lt;&gt;0,CONCATENATE(B422,"-AGr",VLOOKUP(C422,Listen!$A$2:$D$45,4,FALSE),"-",D422,"-",E422,),CONCATENATE("AGr",VLOOKUP(C422,Listen!$A$2:$D$45,4,FALSE),"-",D422,"-",E422)),"keine vollständige ID")</f>
        <v>keine vollständige ID</v>
      </c>
      <c r="B422" s="301"/>
      <c r="C422" s="287"/>
      <c r="D422" s="34"/>
      <c r="E422" s="306"/>
      <c r="F422" s="116"/>
      <c r="G422" s="17"/>
      <c r="H422" s="17"/>
      <c r="I422" s="17"/>
      <c r="J422" s="17"/>
      <c r="K422" s="17"/>
      <c r="L422" s="17"/>
      <c r="M422" s="17"/>
      <c r="N422" s="17"/>
      <c r="O422" s="116"/>
      <c r="P422" s="117">
        <f>IF(D422&gt;A_Stammdaten!$B$12,0,SUM(G422,H422,J422,L422:M422)-SUM(I422,K422,N422:O422))</f>
        <v>0</v>
      </c>
      <c r="Q422" s="17"/>
      <c r="R422" s="17"/>
      <c r="S422" s="17"/>
      <c r="T422" s="17"/>
      <c r="U422" s="62">
        <f t="shared" si="128"/>
        <v>0</v>
      </c>
      <c r="V422" s="34"/>
      <c r="W422" s="34"/>
      <c r="X422" s="34"/>
      <c r="Y422" s="34"/>
      <c r="Z422" s="34"/>
      <c r="AA422" s="63" t="str">
        <f t="shared" si="129"/>
        <v>-</v>
      </c>
      <c r="AB422" s="63" t="str">
        <f t="shared" si="130"/>
        <v>-</v>
      </c>
      <c r="AC422" s="63">
        <f>IF(ISBLANK($C422),0,VLOOKUP($C422,Listen!$A$2:$C$45,2,FALSE))</f>
        <v>0</v>
      </c>
      <c r="AD422" s="63">
        <f>IF(ISBLANK($C422),0,VLOOKUP($C422,Listen!$A$2:$C$45,3,FALSE))</f>
        <v>0</v>
      </c>
      <c r="AE422" s="49">
        <f t="shared" si="131"/>
        <v>0</v>
      </c>
      <c r="AF422" s="49">
        <f t="shared" si="131"/>
        <v>0</v>
      </c>
      <c r="AG422" s="49">
        <f>IFERROR(IF(OR($V422&lt;&gt;"Ja",VLOOKUP($C422,Listen!$A$2:$F$45,5,0)="Nein",D422&lt;IF(C422="LNG Anbindungsanlagen gemäß separater Festlegung",2022,2023)),$AC422,$AA422),0)</f>
        <v>0</v>
      </c>
      <c r="AH422" s="49">
        <f>IFERROR(IF(OR($V422&lt;&gt;"Ja",VLOOKUP($C422,Listen!$A$2:$F$45,5,0)="Nein",D422&lt;IF(C422="LNG Anbindungsanlagen gemäß separater Festlegung",2022,2023)),$AC422,$AA422),0)</f>
        <v>0</v>
      </c>
      <c r="AI422" s="49">
        <f>IFERROR(IF(OR($W422&lt;&gt;"Ja",VLOOKUP($C422,Listen!$A$2:$F$45,6,0)="Nein"),$AC422,$AB422),0)</f>
        <v>0</v>
      </c>
      <c r="AJ422" s="49">
        <f>IFERROR(IF(OR($W422&lt;&gt;"Ja",VLOOKUP($C422,Listen!$A$2:$F$45,6,0)="Nein"),$AC422,$AB422),0)</f>
        <v>0</v>
      </c>
      <c r="AK422" s="49">
        <f>IFERROR(IF(OR($W422&lt;&gt;"Ja",VLOOKUP($C422,Listen!$A$2:$F$45,6,0)="Nein"),$AC422,$AB422),0)</f>
        <v>0</v>
      </c>
      <c r="AL422" s="51">
        <f t="shared" si="132"/>
        <v>0</v>
      </c>
      <c r="AM422" s="296">
        <f>IFERROR(IF(VLOOKUP($C422,Listen!$A$2:$F$45,6,0)="Ja",MAX(BC422:BD422),D_SAV!$BC422),0)</f>
        <v>0</v>
      </c>
      <c r="AN422" s="51">
        <f t="shared" si="133"/>
        <v>0</v>
      </c>
      <c r="AP422" s="304">
        <f t="shared" si="134"/>
        <v>0</v>
      </c>
      <c r="AQ422" s="304">
        <f t="shared" si="135"/>
        <v>0</v>
      </c>
      <c r="AR422" s="304">
        <f t="shared" si="136"/>
        <v>0</v>
      </c>
      <c r="AS422" s="304">
        <f t="shared" si="137"/>
        <v>0</v>
      </c>
      <c r="AT422" s="304">
        <f t="shared" si="138"/>
        <v>0</v>
      </c>
      <c r="AU422" s="304">
        <f t="shared" si="139"/>
        <v>0</v>
      </c>
      <c r="AV422" s="304">
        <f t="shared" si="140"/>
        <v>0</v>
      </c>
      <c r="AW422" s="304">
        <f t="shared" si="141"/>
        <v>0</v>
      </c>
      <c r="AX422" s="304">
        <f t="shared" si="142"/>
        <v>0</v>
      </c>
      <c r="AY422" s="304">
        <f t="shared" si="143"/>
        <v>0</v>
      </c>
      <c r="AZ422" s="304">
        <f t="shared" si="144"/>
        <v>0</v>
      </c>
      <c r="BA422" s="304">
        <f t="shared" si="145"/>
        <v>0</v>
      </c>
      <c r="BB422" s="304">
        <f t="shared" si="146"/>
        <v>0</v>
      </c>
      <c r="BC422" s="304">
        <f t="shared" si="147"/>
        <v>0</v>
      </c>
      <c r="BD422" s="304">
        <f t="shared" si="148"/>
        <v>0</v>
      </c>
      <c r="BE422" s="304">
        <f>IFERROR(IF(VLOOKUP($C422,Listen!$A$2:$F$45,6,0)="Ja",BB422-MAX(BC422:BD422),BB422-BC422),0)</f>
        <v>0</v>
      </c>
    </row>
    <row r="423" spans="1:57" x14ac:dyDescent="0.25">
      <c r="A423" s="320" t="str">
        <f>IF(AND(D423&lt;&gt;0,C423&lt;&gt;0,E423&lt;&gt;0),IF(B423&lt;&gt;0,CONCATENATE(B423,"-AGr",VLOOKUP(C423,Listen!$A$2:$D$45,4,FALSE),"-",D423,"-",E423,),CONCATENATE("AGr",VLOOKUP(C423,Listen!$A$2:$D$45,4,FALSE),"-",D423,"-",E423)),"keine vollständige ID")</f>
        <v>keine vollständige ID</v>
      </c>
      <c r="B423" s="301"/>
      <c r="C423" s="287"/>
      <c r="D423" s="34"/>
      <c r="E423" s="306"/>
      <c r="F423" s="116"/>
      <c r="G423" s="17"/>
      <c r="H423" s="17"/>
      <c r="I423" s="17"/>
      <c r="J423" s="17"/>
      <c r="K423" s="17"/>
      <c r="L423" s="17"/>
      <c r="M423" s="17"/>
      <c r="N423" s="17"/>
      <c r="O423" s="116"/>
      <c r="P423" s="117">
        <f>IF(D423&gt;A_Stammdaten!$B$12,0,SUM(G423,H423,J423,L423:M423)-SUM(I423,K423,N423:O423))</f>
        <v>0</v>
      </c>
      <c r="Q423" s="17"/>
      <c r="R423" s="17"/>
      <c r="S423" s="17"/>
      <c r="T423" s="17"/>
      <c r="U423" s="62">
        <f t="shared" si="128"/>
        <v>0</v>
      </c>
      <c r="V423" s="34"/>
      <c r="W423" s="34"/>
      <c r="X423" s="34"/>
      <c r="Y423" s="34"/>
      <c r="Z423" s="34"/>
      <c r="AA423" s="63" t="str">
        <f t="shared" si="129"/>
        <v>-</v>
      </c>
      <c r="AB423" s="63" t="str">
        <f t="shared" si="130"/>
        <v>-</v>
      </c>
      <c r="AC423" s="63">
        <f>IF(ISBLANK($C423),0,VLOOKUP($C423,Listen!$A$2:$C$45,2,FALSE))</f>
        <v>0</v>
      </c>
      <c r="AD423" s="63">
        <f>IF(ISBLANK($C423),0,VLOOKUP($C423,Listen!$A$2:$C$45,3,FALSE))</f>
        <v>0</v>
      </c>
      <c r="AE423" s="49">
        <f t="shared" si="131"/>
        <v>0</v>
      </c>
      <c r="AF423" s="49">
        <f t="shared" si="131"/>
        <v>0</v>
      </c>
      <c r="AG423" s="49">
        <f>IFERROR(IF(OR($V423&lt;&gt;"Ja",VLOOKUP($C423,Listen!$A$2:$F$45,5,0)="Nein",D423&lt;IF(C423="LNG Anbindungsanlagen gemäß separater Festlegung",2022,2023)),$AC423,$AA423),0)</f>
        <v>0</v>
      </c>
      <c r="AH423" s="49">
        <f>IFERROR(IF(OR($V423&lt;&gt;"Ja",VLOOKUP($C423,Listen!$A$2:$F$45,5,0)="Nein",D423&lt;IF(C423="LNG Anbindungsanlagen gemäß separater Festlegung",2022,2023)),$AC423,$AA423),0)</f>
        <v>0</v>
      </c>
      <c r="AI423" s="49">
        <f>IFERROR(IF(OR($W423&lt;&gt;"Ja",VLOOKUP($C423,Listen!$A$2:$F$45,6,0)="Nein"),$AC423,$AB423),0)</f>
        <v>0</v>
      </c>
      <c r="AJ423" s="49">
        <f>IFERROR(IF(OR($W423&lt;&gt;"Ja",VLOOKUP($C423,Listen!$A$2:$F$45,6,0)="Nein"),$AC423,$AB423),0)</f>
        <v>0</v>
      </c>
      <c r="AK423" s="49">
        <f>IFERROR(IF(OR($W423&lt;&gt;"Ja",VLOOKUP($C423,Listen!$A$2:$F$45,6,0)="Nein"),$AC423,$AB423),0)</f>
        <v>0</v>
      </c>
      <c r="AL423" s="51">
        <f t="shared" si="132"/>
        <v>0</v>
      </c>
      <c r="AM423" s="296">
        <f>IFERROR(IF(VLOOKUP($C423,Listen!$A$2:$F$45,6,0)="Ja",MAX(BC423:BD423),D_SAV!$BC423),0)</f>
        <v>0</v>
      </c>
      <c r="AN423" s="51">
        <f t="shared" si="133"/>
        <v>0</v>
      </c>
      <c r="AP423" s="304">
        <f t="shared" si="134"/>
        <v>0</v>
      </c>
      <c r="AQ423" s="304">
        <f t="shared" si="135"/>
        <v>0</v>
      </c>
      <c r="AR423" s="304">
        <f t="shared" si="136"/>
        <v>0</v>
      </c>
      <c r="AS423" s="304">
        <f t="shared" si="137"/>
        <v>0</v>
      </c>
      <c r="AT423" s="304">
        <f t="shared" si="138"/>
        <v>0</v>
      </c>
      <c r="AU423" s="304">
        <f t="shared" si="139"/>
        <v>0</v>
      </c>
      <c r="AV423" s="304">
        <f t="shared" si="140"/>
        <v>0</v>
      </c>
      <c r="AW423" s="304">
        <f t="shared" si="141"/>
        <v>0</v>
      </c>
      <c r="AX423" s="304">
        <f t="shared" si="142"/>
        <v>0</v>
      </c>
      <c r="AY423" s="304">
        <f t="shared" si="143"/>
        <v>0</v>
      </c>
      <c r="AZ423" s="304">
        <f t="shared" si="144"/>
        <v>0</v>
      </c>
      <c r="BA423" s="304">
        <f t="shared" si="145"/>
        <v>0</v>
      </c>
      <c r="BB423" s="304">
        <f t="shared" si="146"/>
        <v>0</v>
      </c>
      <c r="BC423" s="304">
        <f t="shared" si="147"/>
        <v>0</v>
      </c>
      <c r="BD423" s="304">
        <f t="shared" si="148"/>
        <v>0</v>
      </c>
      <c r="BE423" s="304">
        <f>IFERROR(IF(VLOOKUP($C423,Listen!$A$2:$F$45,6,0)="Ja",BB423-MAX(BC423:BD423),BB423-BC423),0)</f>
        <v>0</v>
      </c>
    </row>
    <row r="424" spans="1:57" x14ac:dyDescent="0.25">
      <c r="A424" s="320" t="str">
        <f>IF(AND(D424&lt;&gt;0,C424&lt;&gt;0,E424&lt;&gt;0),IF(B424&lt;&gt;0,CONCATENATE(B424,"-AGr",VLOOKUP(C424,Listen!$A$2:$D$45,4,FALSE),"-",D424,"-",E424,),CONCATENATE("AGr",VLOOKUP(C424,Listen!$A$2:$D$45,4,FALSE),"-",D424,"-",E424)),"keine vollständige ID")</f>
        <v>keine vollständige ID</v>
      </c>
      <c r="B424" s="301"/>
      <c r="C424" s="287"/>
      <c r="D424" s="34"/>
      <c r="E424" s="306"/>
      <c r="F424" s="116"/>
      <c r="G424" s="17"/>
      <c r="H424" s="17"/>
      <c r="I424" s="17"/>
      <c r="J424" s="17"/>
      <c r="K424" s="17"/>
      <c r="L424" s="17"/>
      <c r="M424" s="17"/>
      <c r="N424" s="17"/>
      <c r="O424" s="116"/>
      <c r="P424" s="117">
        <f>IF(D424&gt;A_Stammdaten!$B$12,0,SUM(G424,H424,J424,L424:M424)-SUM(I424,K424,N424:O424))</f>
        <v>0</v>
      </c>
      <c r="Q424" s="17"/>
      <c r="R424" s="17"/>
      <c r="S424" s="17"/>
      <c r="T424" s="17"/>
      <c r="U424" s="62">
        <f t="shared" si="128"/>
        <v>0</v>
      </c>
      <c r="V424" s="34"/>
      <c r="W424" s="34"/>
      <c r="X424" s="34"/>
      <c r="Y424" s="34"/>
      <c r="Z424" s="34"/>
      <c r="AA424" s="63" t="str">
        <f t="shared" si="129"/>
        <v>-</v>
      </c>
      <c r="AB424" s="63" t="str">
        <f t="shared" si="130"/>
        <v>-</v>
      </c>
      <c r="AC424" s="63">
        <f>IF(ISBLANK($C424),0,VLOOKUP($C424,Listen!$A$2:$C$45,2,FALSE))</f>
        <v>0</v>
      </c>
      <c r="AD424" s="63">
        <f>IF(ISBLANK($C424),0,VLOOKUP($C424,Listen!$A$2:$C$45,3,FALSE))</f>
        <v>0</v>
      </c>
      <c r="AE424" s="49">
        <f t="shared" si="131"/>
        <v>0</v>
      </c>
      <c r="AF424" s="49">
        <f t="shared" si="131"/>
        <v>0</v>
      </c>
      <c r="AG424" s="49">
        <f>IFERROR(IF(OR($V424&lt;&gt;"Ja",VLOOKUP($C424,Listen!$A$2:$F$45,5,0)="Nein",D424&lt;IF(C424="LNG Anbindungsanlagen gemäß separater Festlegung",2022,2023)),$AC424,$AA424),0)</f>
        <v>0</v>
      </c>
      <c r="AH424" s="49">
        <f>IFERROR(IF(OR($V424&lt;&gt;"Ja",VLOOKUP($C424,Listen!$A$2:$F$45,5,0)="Nein",D424&lt;IF(C424="LNG Anbindungsanlagen gemäß separater Festlegung",2022,2023)),$AC424,$AA424),0)</f>
        <v>0</v>
      </c>
      <c r="AI424" s="49">
        <f>IFERROR(IF(OR($W424&lt;&gt;"Ja",VLOOKUP($C424,Listen!$A$2:$F$45,6,0)="Nein"),$AC424,$AB424),0)</f>
        <v>0</v>
      </c>
      <c r="AJ424" s="49">
        <f>IFERROR(IF(OR($W424&lt;&gt;"Ja",VLOOKUP($C424,Listen!$A$2:$F$45,6,0)="Nein"),$AC424,$AB424),0)</f>
        <v>0</v>
      </c>
      <c r="AK424" s="49">
        <f>IFERROR(IF(OR($W424&lt;&gt;"Ja",VLOOKUP($C424,Listen!$A$2:$F$45,6,0)="Nein"),$AC424,$AB424),0)</f>
        <v>0</v>
      </c>
      <c r="AL424" s="51">
        <f t="shared" si="132"/>
        <v>0</v>
      </c>
      <c r="AM424" s="296">
        <f>IFERROR(IF(VLOOKUP($C424,Listen!$A$2:$F$45,6,0)="Ja",MAX(BC424:BD424),D_SAV!$BC424),0)</f>
        <v>0</v>
      </c>
      <c r="AN424" s="51">
        <f t="shared" si="133"/>
        <v>0</v>
      </c>
      <c r="AP424" s="304">
        <f t="shared" si="134"/>
        <v>0</v>
      </c>
      <c r="AQ424" s="304">
        <f t="shared" si="135"/>
        <v>0</v>
      </c>
      <c r="AR424" s="304">
        <f t="shared" si="136"/>
        <v>0</v>
      </c>
      <c r="AS424" s="304">
        <f t="shared" si="137"/>
        <v>0</v>
      </c>
      <c r="AT424" s="304">
        <f t="shared" si="138"/>
        <v>0</v>
      </c>
      <c r="AU424" s="304">
        <f t="shared" si="139"/>
        <v>0</v>
      </c>
      <c r="AV424" s="304">
        <f t="shared" si="140"/>
        <v>0</v>
      </c>
      <c r="AW424" s="304">
        <f t="shared" si="141"/>
        <v>0</v>
      </c>
      <c r="AX424" s="304">
        <f t="shared" si="142"/>
        <v>0</v>
      </c>
      <c r="AY424" s="304">
        <f t="shared" si="143"/>
        <v>0</v>
      </c>
      <c r="AZ424" s="304">
        <f t="shared" si="144"/>
        <v>0</v>
      </c>
      <c r="BA424" s="304">
        <f t="shared" si="145"/>
        <v>0</v>
      </c>
      <c r="BB424" s="304">
        <f t="shared" si="146"/>
        <v>0</v>
      </c>
      <c r="BC424" s="304">
        <f t="shared" si="147"/>
        <v>0</v>
      </c>
      <c r="BD424" s="304">
        <f t="shared" si="148"/>
        <v>0</v>
      </c>
      <c r="BE424" s="304">
        <f>IFERROR(IF(VLOOKUP($C424,Listen!$A$2:$F$45,6,0)="Ja",BB424-MAX(BC424:BD424),BB424-BC424),0)</f>
        <v>0</v>
      </c>
    </row>
    <row r="425" spans="1:57" x14ac:dyDescent="0.25">
      <c r="A425" s="320" t="str">
        <f>IF(AND(D425&lt;&gt;0,C425&lt;&gt;0,E425&lt;&gt;0),IF(B425&lt;&gt;0,CONCATENATE(B425,"-AGr",VLOOKUP(C425,Listen!$A$2:$D$45,4,FALSE),"-",D425,"-",E425,),CONCATENATE("AGr",VLOOKUP(C425,Listen!$A$2:$D$45,4,FALSE),"-",D425,"-",E425)),"keine vollständige ID")</f>
        <v>keine vollständige ID</v>
      </c>
      <c r="B425" s="301"/>
      <c r="C425" s="287"/>
      <c r="D425" s="34"/>
      <c r="E425" s="306"/>
      <c r="F425" s="116"/>
      <c r="G425" s="17"/>
      <c r="H425" s="17"/>
      <c r="I425" s="17"/>
      <c r="J425" s="17"/>
      <c r="K425" s="17"/>
      <c r="L425" s="17"/>
      <c r="M425" s="17"/>
      <c r="N425" s="17"/>
      <c r="O425" s="116"/>
      <c r="P425" s="117">
        <f>IF(D425&gt;A_Stammdaten!$B$12,0,SUM(G425,H425,J425,L425:M425)-SUM(I425,K425,N425:O425))</f>
        <v>0</v>
      </c>
      <c r="Q425" s="17"/>
      <c r="R425" s="17"/>
      <c r="S425" s="17"/>
      <c r="T425" s="17"/>
      <c r="U425" s="62">
        <f t="shared" si="128"/>
        <v>0</v>
      </c>
      <c r="V425" s="34"/>
      <c r="W425" s="34"/>
      <c r="X425" s="34"/>
      <c r="Y425" s="34"/>
      <c r="Z425" s="34"/>
      <c r="AA425" s="63" t="str">
        <f t="shared" si="129"/>
        <v>-</v>
      </c>
      <c r="AB425" s="63" t="str">
        <f t="shared" si="130"/>
        <v>-</v>
      </c>
      <c r="AC425" s="63">
        <f>IF(ISBLANK($C425),0,VLOOKUP($C425,Listen!$A$2:$C$45,2,FALSE))</f>
        <v>0</v>
      </c>
      <c r="AD425" s="63">
        <f>IF(ISBLANK($C425),0,VLOOKUP($C425,Listen!$A$2:$C$45,3,FALSE))</f>
        <v>0</v>
      </c>
      <c r="AE425" s="49">
        <f t="shared" si="131"/>
        <v>0</v>
      </c>
      <c r="AF425" s="49">
        <f t="shared" si="131"/>
        <v>0</v>
      </c>
      <c r="AG425" s="49">
        <f>IFERROR(IF(OR($V425&lt;&gt;"Ja",VLOOKUP($C425,Listen!$A$2:$F$45,5,0)="Nein",D425&lt;IF(C425="LNG Anbindungsanlagen gemäß separater Festlegung",2022,2023)),$AC425,$AA425),0)</f>
        <v>0</v>
      </c>
      <c r="AH425" s="49">
        <f>IFERROR(IF(OR($V425&lt;&gt;"Ja",VLOOKUP($C425,Listen!$A$2:$F$45,5,0)="Nein",D425&lt;IF(C425="LNG Anbindungsanlagen gemäß separater Festlegung",2022,2023)),$AC425,$AA425),0)</f>
        <v>0</v>
      </c>
      <c r="AI425" s="49">
        <f>IFERROR(IF(OR($W425&lt;&gt;"Ja",VLOOKUP($C425,Listen!$A$2:$F$45,6,0)="Nein"),$AC425,$AB425),0)</f>
        <v>0</v>
      </c>
      <c r="AJ425" s="49">
        <f>IFERROR(IF(OR($W425&lt;&gt;"Ja",VLOOKUP($C425,Listen!$A$2:$F$45,6,0)="Nein"),$AC425,$AB425),0)</f>
        <v>0</v>
      </c>
      <c r="AK425" s="49">
        <f>IFERROR(IF(OR($W425&lt;&gt;"Ja",VLOOKUP($C425,Listen!$A$2:$F$45,6,0)="Nein"),$AC425,$AB425),0)</f>
        <v>0</v>
      </c>
      <c r="AL425" s="51">
        <f t="shared" si="132"/>
        <v>0</v>
      </c>
      <c r="AM425" s="296">
        <f>IFERROR(IF(VLOOKUP($C425,Listen!$A$2:$F$45,6,0)="Ja",MAX(BC425:BD425),D_SAV!$BC425),0)</f>
        <v>0</v>
      </c>
      <c r="AN425" s="51">
        <f t="shared" si="133"/>
        <v>0</v>
      </c>
      <c r="AP425" s="304">
        <f t="shared" si="134"/>
        <v>0</v>
      </c>
      <c r="AQ425" s="304">
        <f t="shared" si="135"/>
        <v>0</v>
      </c>
      <c r="AR425" s="304">
        <f t="shared" si="136"/>
        <v>0</v>
      </c>
      <c r="AS425" s="304">
        <f t="shared" si="137"/>
        <v>0</v>
      </c>
      <c r="AT425" s="304">
        <f t="shared" si="138"/>
        <v>0</v>
      </c>
      <c r="AU425" s="304">
        <f t="shared" si="139"/>
        <v>0</v>
      </c>
      <c r="AV425" s="304">
        <f t="shared" si="140"/>
        <v>0</v>
      </c>
      <c r="AW425" s="304">
        <f t="shared" si="141"/>
        <v>0</v>
      </c>
      <c r="AX425" s="304">
        <f t="shared" si="142"/>
        <v>0</v>
      </c>
      <c r="AY425" s="304">
        <f t="shared" si="143"/>
        <v>0</v>
      </c>
      <c r="AZ425" s="304">
        <f t="shared" si="144"/>
        <v>0</v>
      </c>
      <c r="BA425" s="304">
        <f t="shared" si="145"/>
        <v>0</v>
      </c>
      <c r="BB425" s="304">
        <f t="shared" si="146"/>
        <v>0</v>
      </c>
      <c r="BC425" s="304">
        <f t="shared" si="147"/>
        <v>0</v>
      </c>
      <c r="BD425" s="304">
        <f t="shared" si="148"/>
        <v>0</v>
      </c>
      <c r="BE425" s="304">
        <f>IFERROR(IF(VLOOKUP($C425,Listen!$A$2:$F$45,6,0)="Ja",BB425-MAX(BC425:BD425),BB425-BC425),0)</f>
        <v>0</v>
      </c>
    </row>
    <row r="426" spans="1:57" x14ac:dyDescent="0.25">
      <c r="A426" s="320" t="str">
        <f>IF(AND(D426&lt;&gt;0,C426&lt;&gt;0,E426&lt;&gt;0),IF(B426&lt;&gt;0,CONCATENATE(B426,"-AGr",VLOOKUP(C426,Listen!$A$2:$D$45,4,FALSE),"-",D426,"-",E426,),CONCATENATE("AGr",VLOOKUP(C426,Listen!$A$2:$D$45,4,FALSE),"-",D426,"-",E426)),"keine vollständige ID")</f>
        <v>keine vollständige ID</v>
      </c>
      <c r="B426" s="301"/>
      <c r="C426" s="287"/>
      <c r="D426" s="34"/>
      <c r="E426" s="306"/>
      <c r="F426" s="116"/>
      <c r="G426" s="17"/>
      <c r="H426" s="17"/>
      <c r="I426" s="17"/>
      <c r="J426" s="17"/>
      <c r="K426" s="17"/>
      <c r="L426" s="17"/>
      <c r="M426" s="17"/>
      <c r="N426" s="17"/>
      <c r="O426" s="116"/>
      <c r="P426" s="117">
        <f>IF(D426&gt;A_Stammdaten!$B$12,0,SUM(G426,H426,J426,L426:M426)-SUM(I426,K426,N426:O426))</f>
        <v>0</v>
      </c>
      <c r="Q426" s="17"/>
      <c r="R426" s="17"/>
      <c r="S426" s="17"/>
      <c r="T426" s="17"/>
      <c r="U426" s="62">
        <f t="shared" si="128"/>
        <v>0</v>
      </c>
      <c r="V426" s="34"/>
      <c r="W426" s="34"/>
      <c r="X426" s="34"/>
      <c r="Y426" s="34"/>
      <c r="Z426" s="34"/>
      <c r="AA426" s="63" t="str">
        <f t="shared" si="129"/>
        <v>-</v>
      </c>
      <c r="AB426" s="63" t="str">
        <f t="shared" si="130"/>
        <v>-</v>
      </c>
      <c r="AC426" s="63">
        <f>IF(ISBLANK($C426),0,VLOOKUP($C426,Listen!$A$2:$C$45,2,FALSE))</f>
        <v>0</v>
      </c>
      <c r="AD426" s="63">
        <f>IF(ISBLANK($C426),0,VLOOKUP($C426,Listen!$A$2:$C$45,3,FALSE))</f>
        <v>0</v>
      </c>
      <c r="AE426" s="49">
        <f t="shared" si="131"/>
        <v>0</v>
      </c>
      <c r="AF426" s="49">
        <f t="shared" si="131"/>
        <v>0</v>
      </c>
      <c r="AG426" s="49">
        <f>IFERROR(IF(OR($V426&lt;&gt;"Ja",VLOOKUP($C426,Listen!$A$2:$F$45,5,0)="Nein",D426&lt;IF(C426="LNG Anbindungsanlagen gemäß separater Festlegung",2022,2023)),$AC426,$AA426),0)</f>
        <v>0</v>
      </c>
      <c r="AH426" s="49">
        <f>IFERROR(IF(OR($V426&lt;&gt;"Ja",VLOOKUP($C426,Listen!$A$2:$F$45,5,0)="Nein",D426&lt;IF(C426="LNG Anbindungsanlagen gemäß separater Festlegung",2022,2023)),$AC426,$AA426),0)</f>
        <v>0</v>
      </c>
      <c r="AI426" s="49">
        <f>IFERROR(IF(OR($W426&lt;&gt;"Ja",VLOOKUP($C426,Listen!$A$2:$F$45,6,0)="Nein"),$AC426,$AB426),0)</f>
        <v>0</v>
      </c>
      <c r="AJ426" s="49">
        <f>IFERROR(IF(OR($W426&lt;&gt;"Ja",VLOOKUP($C426,Listen!$A$2:$F$45,6,0)="Nein"),$AC426,$AB426),0)</f>
        <v>0</v>
      </c>
      <c r="AK426" s="49">
        <f>IFERROR(IF(OR($W426&lt;&gt;"Ja",VLOOKUP($C426,Listen!$A$2:$F$45,6,0)="Nein"),$AC426,$AB426),0)</f>
        <v>0</v>
      </c>
      <c r="AL426" s="51">
        <f t="shared" si="132"/>
        <v>0</v>
      </c>
      <c r="AM426" s="296">
        <f>IFERROR(IF(VLOOKUP($C426,Listen!$A$2:$F$45,6,0)="Ja",MAX(BC426:BD426),D_SAV!$BC426),0)</f>
        <v>0</v>
      </c>
      <c r="AN426" s="51">
        <f t="shared" si="133"/>
        <v>0</v>
      </c>
      <c r="AP426" s="304">
        <f t="shared" si="134"/>
        <v>0</v>
      </c>
      <c r="AQ426" s="304">
        <f t="shared" si="135"/>
        <v>0</v>
      </c>
      <c r="AR426" s="304">
        <f t="shared" si="136"/>
        <v>0</v>
      </c>
      <c r="AS426" s="304">
        <f t="shared" si="137"/>
        <v>0</v>
      </c>
      <c r="AT426" s="304">
        <f t="shared" si="138"/>
        <v>0</v>
      </c>
      <c r="AU426" s="304">
        <f t="shared" si="139"/>
        <v>0</v>
      </c>
      <c r="AV426" s="304">
        <f t="shared" si="140"/>
        <v>0</v>
      </c>
      <c r="AW426" s="304">
        <f t="shared" si="141"/>
        <v>0</v>
      </c>
      <c r="AX426" s="304">
        <f t="shared" si="142"/>
        <v>0</v>
      </c>
      <c r="AY426" s="304">
        <f t="shared" si="143"/>
        <v>0</v>
      </c>
      <c r="AZ426" s="304">
        <f t="shared" si="144"/>
        <v>0</v>
      </c>
      <c r="BA426" s="304">
        <f t="shared" si="145"/>
        <v>0</v>
      </c>
      <c r="BB426" s="304">
        <f t="shared" si="146"/>
        <v>0</v>
      </c>
      <c r="BC426" s="304">
        <f t="shared" si="147"/>
        <v>0</v>
      </c>
      <c r="BD426" s="304">
        <f t="shared" si="148"/>
        <v>0</v>
      </c>
      <c r="BE426" s="304">
        <f>IFERROR(IF(VLOOKUP($C426,Listen!$A$2:$F$45,6,0)="Ja",BB426-MAX(BC426:BD426),BB426-BC426),0)</f>
        <v>0</v>
      </c>
    </row>
    <row r="427" spans="1:57" x14ac:dyDescent="0.25">
      <c r="A427" s="320" t="str">
        <f>IF(AND(D427&lt;&gt;0,C427&lt;&gt;0,E427&lt;&gt;0),IF(B427&lt;&gt;0,CONCATENATE(B427,"-AGr",VLOOKUP(C427,Listen!$A$2:$D$45,4,FALSE),"-",D427,"-",E427,),CONCATENATE("AGr",VLOOKUP(C427,Listen!$A$2:$D$45,4,FALSE),"-",D427,"-",E427)),"keine vollständige ID")</f>
        <v>keine vollständige ID</v>
      </c>
      <c r="B427" s="301"/>
      <c r="C427" s="287"/>
      <c r="D427" s="34"/>
      <c r="E427" s="306"/>
      <c r="F427" s="116"/>
      <c r="G427" s="17"/>
      <c r="H427" s="17"/>
      <c r="I427" s="17"/>
      <c r="J427" s="17"/>
      <c r="K427" s="17"/>
      <c r="L427" s="17"/>
      <c r="M427" s="17"/>
      <c r="N427" s="17"/>
      <c r="O427" s="116"/>
      <c r="P427" s="117">
        <f>IF(D427&gt;A_Stammdaten!$B$12,0,SUM(G427,H427,J427,L427:M427)-SUM(I427,K427,N427:O427))</f>
        <v>0</v>
      </c>
      <c r="Q427" s="17"/>
      <c r="R427" s="17"/>
      <c r="S427" s="17"/>
      <c r="T427" s="17"/>
      <c r="U427" s="62">
        <f t="shared" si="128"/>
        <v>0</v>
      </c>
      <c r="V427" s="34"/>
      <c r="W427" s="34"/>
      <c r="X427" s="34"/>
      <c r="Y427" s="34"/>
      <c r="Z427" s="34"/>
      <c r="AA427" s="63" t="str">
        <f t="shared" si="129"/>
        <v>-</v>
      </c>
      <c r="AB427" s="63" t="str">
        <f t="shared" si="130"/>
        <v>-</v>
      </c>
      <c r="AC427" s="63">
        <f>IF(ISBLANK($C427),0,VLOOKUP($C427,Listen!$A$2:$C$45,2,FALSE))</f>
        <v>0</v>
      </c>
      <c r="AD427" s="63">
        <f>IF(ISBLANK($C427),0,VLOOKUP($C427,Listen!$A$2:$C$45,3,FALSE))</f>
        <v>0</v>
      </c>
      <c r="AE427" s="49">
        <f t="shared" si="131"/>
        <v>0</v>
      </c>
      <c r="AF427" s="49">
        <f t="shared" si="131"/>
        <v>0</v>
      </c>
      <c r="AG427" s="49">
        <f>IFERROR(IF(OR($V427&lt;&gt;"Ja",VLOOKUP($C427,Listen!$A$2:$F$45,5,0)="Nein",D427&lt;IF(C427="LNG Anbindungsanlagen gemäß separater Festlegung",2022,2023)),$AC427,$AA427),0)</f>
        <v>0</v>
      </c>
      <c r="AH427" s="49">
        <f>IFERROR(IF(OR($V427&lt;&gt;"Ja",VLOOKUP($C427,Listen!$A$2:$F$45,5,0)="Nein",D427&lt;IF(C427="LNG Anbindungsanlagen gemäß separater Festlegung",2022,2023)),$AC427,$AA427),0)</f>
        <v>0</v>
      </c>
      <c r="AI427" s="49">
        <f>IFERROR(IF(OR($W427&lt;&gt;"Ja",VLOOKUP($C427,Listen!$A$2:$F$45,6,0)="Nein"),$AC427,$AB427),0)</f>
        <v>0</v>
      </c>
      <c r="AJ427" s="49">
        <f>IFERROR(IF(OR($W427&lt;&gt;"Ja",VLOOKUP($C427,Listen!$A$2:$F$45,6,0)="Nein"),$AC427,$AB427),0)</f>
        <v>0</v>
      </c>
      <c r="AK427" s="49">
        <f>IFERROR(IF(OR($W427&lt;&gt;"Ja",VLOOKUP($C427,Listen!$A$2:$F$45,6,0)="Nein"),$AC427,$AB427),0)</f>
        <v>0</v>
      </c>
      <c r="AL427" s="51">
        <f t="shared" si="132"/>
        <v>0</v>
      </c>
      <c r="AM427" s="296">
        <f>IFERROR(IF(VLOOKUP($C427,Listen!$A$2:$F$45,6,0)="Ja",MAX(BC427:BD427),D_SAV!$BC427),0)</f>
        <v>0</v>
      </c>
      <c r="AN427" s="51">
        <f t="shared" si="133"/>
        <v>0</v>
      </c>
      <c r="AP427" s="304">
        <f t="shared" si="134"/>
        <v>0</v>
      </c>
      <c r="AQ427" s="304">
        <f t="shared" si="135"/>
        <v>0</v>
      </c>
      <c r="AR427" s="304">
        <f t="shared" si="136"/>
        <v>0</v>
      </c>
      <c r="AS427" s="304">
        <f t="shared" si="137"/>
        <v>0</v>
      </c>
      <c r="AT427" s="304">
        <f t="shared" si="138"/>
        <v>0</v>
      </c>
      <c r="AU427" s="304">
        <f t="shared" si="139"/>
        <v>0</v>
      </c>
      <c r="AV427" s="304">
        <f t="shared" si="140"/>
        <v>0</v>
      </c>
      <c r="AW427" s="304">
        <f t="shared" si="141"/>
        <v>0</v>
      </c>
      <c r="AX427" s="304">
        <f t="shared" si="142"/>
        <v>0</v>
      </c>
      <c r="AY427" s="304">
        <f t="shared" si="143"/>
        <v>0</v>
      </c>
      <c r="AZ427" s="304">
        <f t="shared" si="144"/>
        <v>0</v>
      </c>
      <c r="BA427" s="304">
        <f t="shared" si="145"/>
        <v>0</v>
      </c>
      <c r="BB427" s="304">
        <f t="shared" si="146"/>
        <v>0</v>
      </c>
      <c r="BC427" s="304">
        <f t="shared" si="147"/>
        <v>0</v>
      </c>
      <c r="BD427" s="304">
        <f t="shared" si="148"/>
        <v>0</v>
      </c>
      <c r="BE427" s="304">
        <f>IFERROR(IF(VLOOKUP($C427,Listen!$A$2:$F$45,6,0)="Ja",BB427-MAX(BC427:BD427),BB427-BC427),0)</f>
        <v>0</v>
      </c>
    </row>
    <row r="428" spans="1:57" x14ac:dyDescent="0.25">
      <c r="A428" s="320" t="str">
        <f>IF(AND(D428&lt;&gt;0,C428&lt;&gt;0,E428&lt;&gt;0),IF(B428&lt;&gt;0,CONCATENATE(B428,"-AGr",VLOOKUP(C428,Listen!$A$2:$D$45,4,FALSE),"-",D428,"-",E428,),CONCATENATE("AGr",VLOOKUP(C428,Listen!$A$2:$D$45,4,FALSE),"-",D428,"-",E428)),"keine vollständige ID")</f>
        <v>keine vollständige ID</v>
      </c>
      <c r="B428" s="301"/>
      <c r="C428" s="287"/>
      <c r="D428" s="34"/>
      <c r="E428" s="306"/>
      <c r="F428" s="116"/>
      <c r="G428" s="17"/>
      <c r="H428" s="17"/>
      <c r="I428" s="17"/>
      <c r="J428" s="17"/>
      <c r="K428" s="17"/>
      <c r="L428" s="17"/>
      <c r="M428" s="17"/>
      <c r="N428" s="17"/>
      <c r="O428" s="116"/>
      <c r="P428" s="117">
        <f>IF(D428&gt;A_Stammdaten!$B$12,0,SUM(G428,H428,J428,L428:M428)-SUM(I428,K428,N428:O428))</f>
        <v>0</v>
      </c>
      <c r="Q428" s="17"/>
      <c r="R428" s="17"/>
      <c r="S428" s="17"/>
      <c r="T428" s="17"/>
      <c r="U428" s="62">
        <f t="shared" si="128"/>
        <v>0</v>
      </c>
      <c r="V428" s="34"/>
      <c r="W428" s="34"/>
      <c r="X428" s="34"/>
      <c r="Y428" s="34"/>
      <c r="Z428" s="34"/>
      <c r="AA428" s="63" t="str">
        <f t="shared" si="129"/>
        <v>-</v>
      </c>
      <c r="AB428" s="63" t="str">
        <f t="shared" si="130"/>
        <v>-</v>
      </c>
      <c r="AC428" s="63">
        <f>IF(ISBLANK($C428),0,VLOOKUP($C428,Listen!$A$2:$C$45,2,FALSE))</f>
        <v>0</v>
      </c>
      <c r="AD428" s="63">
        <f>IF(ISBLANK($C428),0,VLOOKUP($C428,Listen!$A$2:$C$45,3,FALSE))</f>
        <v>0</v>
      </c>
      <c r="AE428" s="49">
        <f t="shared" si="131"/>
        <v>0</v>
      </c>
      <c r="AF428" s="49">
        <f t="shared" si="131"/>
        <v>0</v>
      </c>
      <c r="AG428" s="49">
        <f>IFERROR(IF(OR($V428&lt;&gt;"Ja",VLOOKUP($C428,Listen!$A$2:$F$45,5,0)="Nein",D428&lt;IF(C428="LNG Anbindungsanlagen gemäß separater Festlegung",2022,2023)),$AC428,$AA428),0)</f>
        <v>0</v>
      </c>
      <c r="AH428" s="49">
        <f>IFERROR(IF(OR($V428&lt;&gt;"Ja",VLOOKUP($C428,Listen!$A$2:$F$45,5,0)="Nein",D428&lt;IF(C428="LNG Anbindungsanlagen gemäß separater Festlegung",2022,2023)),$AC428,$AA428),0)</f>
        <v>0</v>
      </c>
      <c r="AI428" s="49">
        <f>IFERROR(IF(OR($W428&lt;&gt;"Ja",VLOOKUP($C428,Listen!$A$2:$F$45,6,0)="Nein"),$AC428,$AB428),0)</f>
        <v>0</v>
      </c>
      <c r="AJ428" s="49">
        <f>IFERROR(IF(OR($W428&lt;&gt;"Ja",VLOOKUP($C428,Listen!$A$2:$F$45,6,0)="Nein"),$AC428,$AB428),0)</f>
        <v>0</v>
      </c>
      <c r="AK428" s="49">
        <f>IFERROR(IF(OR($W428&lt;&gt;"Ja",VLOOKUP($C428,Listen!$A$2:$F$45,6,0)="Nein"),$AC428,$AB428),0)</f>
        <v>0</v>
      </c>
      <c r="AL428" s="51">
        <f t="shared" si="132"/>
        <v>0</v>
      </c>
      <c r="AM428" s="296">
        <f>IFERROR(IF(VLOOKUP($C428,Listen!$A$2:$F$45,6,0)="Ja",MAX(BC428:BD428),D_SAV!$BC428),0)</f>
        <v>0</v>
      </c>
      <c r="AN428" s="51">
        <f t="shared" si="133"/>
        <v>0</v>
      </c>
      <c r="AP428" s="304">
        <f t="shared" si="134"/>
        <v>0</v>
      </c>
      <c r="AQ428" s="304">
        <f t="shared" si="135"/>
        <v>0</v>
      </c>
      <c r="AR428" s="304">
        <f t="shared" si="136"/>
        <v>0</v>
      </c>
      <c r="AS428" s="304">
        <f t="shared" si="137"/>
        <v>0</v>
      </c>
      <c r="AT428" s="304">
        <f t="shared" si="138"/>
        <v>0</v>
      </c>
      <c r="AU428" s="304">
        <f t="shared" si="139"/>
        <v>0</v>
      </c>
      <c r="AV428" s="304">
        <f t="shared" si="140"/>
        <v>0</v>
      </c>
      <c r="AW428" s="304">
        <f t="shared" si="141"/>
        <v>0</v>
      </c>
      <c r="AX428" s="304">
        <f t="shared" si="142"/>
        <v>0</v>
      </c>
      <c r="AY428" s="304">
        <f t="shared" si="143"/>
        <v>0</v>
      </c>
      <c r="AZ428" s="304">
        <f t="shared" si="144"/>
        <v>0</v>
      </c>
      <c r="BA428" s="304">
        <f t="shared" si="145"/>
        <v>0</v>
      </c>
      <c r="BB428" s="304">
        <f t="shared" si="146"/>
        <v>0</v>
      </c>
      <c r="BC428" s="304">
        <f t="shared" si="147"/>
        <v>0</v>
      </c>
      <c r="BD428" s="304">
        <f t="shared" si="148"/>
        <v>0</v>
      </c>
      <c r="BE428" s="304">
        <f>IFERROR(IF(VLOOKUP($C428,Listen!$A$2:$F$45,6,0)="Ja",BB428-MAX(BC428:BD428),BB428-BC428),0)</f>
        <v>0</v>
      </c>
    </row>
    <row r="429" spans="1:57" x14ac:dyDescent="0.25">
      <c r="A429" s="320" t="str">
        <f>IF(AND(D429&lt;&gt;0,C429&lt;&gt;0,E429&lt;&gt;0),IF(B429&lt;&gt;0,CONCATENATE(B429,"-AGr",VLOOKUP(C429,Listen!$A$2:$D$45,4,FALSE),"-",D429,"-",E429,),CONCATENATE("AGr",VLOOKUP(C429,Listen!$A$2:$D$45,4,FALSE),"-",D429,"-",E429)),"keine vollständige ID")</f>
        <v>keine vollständige ID</v>
      </c>
      <c r="B429" s="301"/>
      <c r="C429" s="287"/>
      <c r="D429" s="34"/>
      <c r="E429" s="306"/>
      <c r="F429" s="116"/>
      <c r="G429" s="17"/>
      <c r="H429" s="17"/>
      <c r="I429" s="17"/>
      <c r="J429" s="17"/>
      <c r="K429" s="17"/>
      <c r="L429" s="17"/>
      <c r="M429" s="17"/>
      <c r="N429" s="17"/>
      <c r="O429" s="116"/>
      <c r="P429" s="117">
        <f>IF(D429&gt;A_Stammdaten!$B$12,0,SUM(G429,H429,J429,L429:M429)-SUM(I429,K429,N429:O429))</f>
        <v>0</v>
      </c>
      <c r="Q429" s="17"/>
      <c r="R429" s="17"/>
      <c r="S429" s="17"/>
      <c r="T429" s="17"/>
      <c r="U429" s="62">
        <f t="shared" si="128"/>
        <v>0</v>
      </c>
      <c r="V429" s="34"/>
      <c r="W429" s="34"/>
      <c r="X429" s="34"/>
      <c r="Y429" s="34"/>
      <c r="Z429" s="34"/>
      <c r="AA429" s="63" t="str">
        <f t="shared" si="129"/>
        <v>-</v>
      </c>
      <c r="AB429" s="63" t="str">
        <f t="shared" si="130"/>
        <v>-</v>
      </c>
      <c r="AC429" s="63">
        <f>IF(ISBLANK($C429),0,VLOOKUP($C429,Listen!$A$2:$C$45,2,FALSE))</f>
        <v>0</v>
      </c>
      <c r="AD429" s="63">
        <f>IF(ISBLANK($C429),0,VLOOKUP($C429,Listen!$A$2:$C$45,3,FALSE))</f>
        <v>0</v>
      </c>
      <c r="AE429" s="49">
        <f t="shared" si="131"/>
        <v>0</v>
      </c>
      <c r="AF429" s="49">
        <f t="shared" si="131"/>
        <v>0</v>
      </c>
      <c r="AG429" s="49">
        <f>IFERROR(IF(OR($V429&lt;&gt;"Ja",VLOOKUP($C429,Listen!$A$2:$F$45,5,0)="Nein",D429&lt;IF(C429="LNG Anbindungsanlagen gemäß separater Festlegung",2022,2023)),$AC429,$AA429),0)</f>
        <v>0</v>
      </c>
      <c r="AH429" s="49">
        <f>IFERROR(IF(OR($V429&lt;&gt;"Ja",VLOOKUP($C429,Listen!$A$2:$F$45,5,0)="Nein",D429&lt;IF(C429="LNG Anbindungsanlagen gemäß separater Festlegung",2022,2023)),$AC429,$AA429),0)</f>
        <v>0</v>
      </c>
      <c r="AI429" s="49">
        <f>IFERROR(IF(OR($W429&lt;&gt;"Ja",VLOOKUP($C429,Listen!$A$2:$F$45,6,0)="Nein"),$AC429,$AB429),0)</f>
        <v>0</v>
      </c>
      <c r="AJ429" s="49">
        <f>IFERROR(IF(OR($W429&lt;&gt;"Ja",VLOOKUP($C429,Listen!$A$2:$F$45,6,0)="Nein"),$AC429,$AB429),0)</f>
        <v>0</v>
      </c>
      <c r="AK429" s="49">
        <f>IFERROR(IF(OR($W429&lt;&gt;"Ja",VLOOKUP($C429,Listen!$A$2:$F$45,6,0)="Nein"),$AC429,$AB429),0)</f>
        <v>0</v>
      </c>
      <c r="AL429" s="51">
        <f t="shared" si="132"/>
        <v>0</v>
      </c>
      <c r="AM429" s="296">
        <f>IFERROR(IF(VLOOKUP($C429,Listen!$A$2:$F$45,6,0)="Ja",MAX(BC429:BD429),D_SAV!$BC429),0)</f>
        <v>0</v>
      </c>
      <c r="AN429" s="51">
        <f t="shared" si="133"/>
        <v>0</v>
      </c>
      <c r="AP429" s="304">
        <f t="shared" si="134"/>
        <v>0</v>
      </c>
      <c r="AQ429" s="304">
        <f t="shared" si="135"/>
        <v>0</v>
      </c>
      <c r="AR429" s="304">
        <f t="shared" si="136"/>
        <v>0</v>
      </c>
      <c r="AS429" s="304">
        <f t="shared" si="137"/>
        <v>0</v>
      </c>
      <c r="AT429" s="304">
        <f t="shared" si="138"/>
        <v>0</v>
      </c>
      <c r="AU429" s="304">
        <f t="shared" si="139"/>
        <v>0</v>
      </c>
      <c r="AV429" s="304">
        <f t="shared" si="140"/>
        <v>0</v>
      </c>
      <c r="AW429" s="304">
        <f t="shared" si="141"/>
        <v>0</v>
      </c>
      <c r="AX429" s="304">
        <f t="shared" si="142"/>
        <v>0</v>
      </c>
      <c r="AY429" s="304">
        <f t="shared" si="143"/>
        <v>0</v>
      </c>
      <c r="AZ429" s="304">
        <f t="shared" si="144"/>
        <v>0</v>
      </c>
      <c r="BA429" s="304">
        <f t="shared" si="145"/>
        <v>0</v>
      </c>
      <c r="BB429" s="304">
        <f t="shared" si="146"/>
        <v>0</v>
      </c>
      <c r="BC429" s="304">
        <f t="shared" si="147"/>
        <v>0</v>
      </c>
      <c r="BD429" s="304">
        <f t="shared" si="148"/>
        <v>0</v>
      </c>
      <c r="BE429" s="304">
        <f>IFERROR(IF(VLOOKUP($C429,Listen!$A$2:$F$45,6,0)="Ja",BB429-MAX(BC429:BD429),BB429-BC429),0)</f>
        <v>0</v>
      </c>
    </row>
    <row r="430" spans="1:57" x14ac:dyDescent="0.25">
      <c r="A430" s="320" t="str">
        <f>IF(AND(D430&lt;&gt;0,C430&lt;&gt;0,E430&lt;&gt;0),IF(B430&lt;&gt;0,CONCATENATE(B430,"-AGr",VLOOKUP(C430,Listen!$A$2:$D$45,4,FALSE),"-",D430,"-",E430,),CONCATENATE("AGr",VLOOKUP(C430,Listen!$A$2:$D$45,4,FALSE),"-",D430,"-",E430)),"keine vollständige ID")</f>
        <v>keine vollständige ID</v>
      </c>
      <c r="B430" s="301"/>
      <c r="C430" s="287"/>
      <c r="D430" s="34"/>
      <c r="E430" s="306"/>
      <c r="F430" s="116"/>
      <c r="G430" s="17"/>
      <c r="H430" s="17"/>
      <c r="I430" s="17"/>
      <c r="J430" s="17"/>
      <c r="K430" s="17"/>
      <c r="L430" s="17"/>
      <c r="M430" s="17"/>
      <c r="N430" s="17"/>
      <c r="O430" s="116"/>
      <c r="P430" s="117">
        <f>IF(D430&gt;A_Stammdaten!$B$12,0,SUM(G430,H430,J430,L430:M430)-SUM(I430,K430,N430:O430))</f>
        <v>0</v>
      </c>
      <c r="Q430" s="17"/>
      <c r="R430" s="17"/>
      <c r="S430" s="17"/>
      <c r="T430" s="17"/>
      <c r="U430" s="62">
        <f t="shared" si="128"/>
        <v>0</v>
      </c>
      <c r="V430" s="34"/>
      <c r="W430" s="34"/>
      <c r="X430" s="34"/>
      <c r="Y430" s="34"/>
      <c r="Z430" s="34"/>
      <c r="AA430" s="63" t="str">
        <f t="shared" si="129"/>
        <v>-</v>
      </c>
      <c r="AB430" s="63" t="str">
        <f t="shared" si="130"/>
        <v>-</v>
      </c>
      <c r="AC430" s="63">
        <f>IF(ISBLANK($C430),0,VLOOKUP($C430,Listen!$A$2:$C$45,2,FALSE))</f>
        <v>0</v>
      </c>
      <c r="AD430" s="63">
        <f>IF(ISBLANK($C430),0,VLOOKUP($C430,Listen!$A$2:$C$45,3,FALSE))</f>
        <v>0</v>
      </c>
      <c r="AE430" s="49">
        <f t="shared" si="131"/>
        <v>0</v>
      </c>
      <c r="AF430" s="49">
        <f t="shared" si="131"/>
        <v>0</v>
      </c>
      <c r="AG430" s="49">
        <f>IFERROR(IF(OR($V430&lt;&gt;"Ja",VLOOKUP($C430,Listen!$A$2:$F$45,5,0)="Nein",D430&lt;IF(C430="LNG Anbindungsanlagen gemäß separater Festlegung",2022,2023)),$AC430,$AA430),0)</f>
        <v>0</v>
      </c>
      <c r="AH430" s="49">
        <f>IFERROR(IF(OR($V430&lt;&gt;"Ja",VLOOKUP($C430,Listen!$A$2:$F$45,5,0)="Nein",D430&lt;IF(C430="LNG Anbindungsanlagen gemäß separater Festlegung",2022,2023)),$AC430,$AA430),0)</f>
        <v>0</v>
      </c>
      <c r="AI430" s="49">
        <f>IFERROR(IF(OR($W430&lt;&gt;"Ja",VLOOKUP($C430,Listen!$A$2:$F$45,6,0)="Nein"),$AC430,$AB430),0)</f>
        <v>0</v>
      </c>
      <c r="AJ430" s="49">
        <f>IFERROR(IF(OR($W430&lt;&gt;"Ja",VLOOKUP($C430,Listen!$A$2:$F$45,6,0)="Nein"),$AC430,$AB430),0)</f>
        <v>0</v>
      </c>
      <c r="AK430" s="49">
        <f>IFERROR(IF(OR($W430&lt;&gt;"Ja",VLOOKUP($C430,Listen!$A$2:$F$45,6,0)="Nein"),$AC430,$AB430),0)</f>
        <v>0</v>
      </c>
      <c r="AL430" s="51">
        <f t="shared" si="132"/>
        <v>0</v>
      </c>
      <c r="AM430" s="296">
        <f>IFERROR(IF(VLOOKUP($C430,Listen!$A$2:$F$45,6,0)="Ja",MAX(BC430:BD430),D_SAV!$BC430),0)</f>
        <v>0</v>
      </c>
      <c r="AN430" s="51">
        <f t="shared" si="133"/>
        <v>0</v>
      </c>
      <c r="AP430" s="304">
        <f t="shared" si="134"/>
        <v>0</v>
      </c>
      <c r="AQ430" s="304">
        <f t="shared" si="135"/>
        <v>0</v>
      </c>
      <c r="AR430" s="304">
        <f t="shared" si="136"/>
        <v>0</v>
      </c>
      <c r="AS430" s="304">
        <f t="shared" si="137"/>
        <v>0</v>
      </c>
      <c r="AT430" s="304">
        <f t="shared" si="138"/>
        <v>0</v>
      </c>
      <c r="AU430" s="304">
        <f t="shared" si="139"/>
        <v>0</v>
      </c>
      <c r="AV430" s="304">
        <f t="shared" si="140"/>
        <v>0</v>
      </c>
      <c r="AW430" s="304">
        <f t="shared" si="141"/>
        <v>0</v>
      </c>
      <c r="AX430" s="304">
        <f t="shared" si="142"/>
        <v>0</v>
      </c>
      <c r="AY430" s="304">
        <f t="shared" si="143"/>
        <v>0</v>
      </c>
      <c r="AZ430" s="304">
        <f t="shared" si="144"/>
        <v>0</v>
      </c>
      <c r="BA430" s="304">
        <f t="shared" si="145"/>
        <v>0</v>
      </c>
      <c r="BB430" s="304">
        <f t="shared" si="146"/>
        <v>0</v>
      </c>
      <c r="BC430" s="304">
        <f t="shared" si="147"/>
        <v>0</v>
      </c>
      <c r="BD430" s="304">
        <f t="shared" si="148"/>
        <v>0</v>
      </c>
      <c r="BE430" s="304">
        <f>IFERROR(IF(VLOOKUP($C430,Listen!$A$2:$F$45,6,0)="Ja",BB430-MAX(BC430:BD430),BB430-BC430),0)</f>
        <v>0</v>
      </c>
    </row>
    <row r="431" spans="1:57" x14ac:dyDescent="0.25">
      <c r="A431" s="320" t="str">
        <f>IF(AND(D431&lt;&gt;0,C431&lt;&gt;0,E431&lt;&gt;0),IF(B431&lt;&gt;0,CONCATENATE(B431,"-AGr",VLOOKUP(C431,Listen!$A$2:$D$45,4,FALSE),"-",D431,"-",E431,),CONCATENATE("AGr",VLOOKUP(C431,Listen!$A$2:$D$45,4,FALSE),"-",D431,"-",E431)),"keine vollständige ID")</f>
        <v>keine vollständige ID</v>
      </c>
      <c r="B431" s="301"/>
      <c r="C431" s="287"/>
      <c r="D431" s="34"/>
      <c r="E431" s="306"/>
      <c r="F431" s="116"/>
      <c r="G431" s="17"/>
      <c r="H431" s="17"/>
      <c r="I431" s="17"/>
      <c r="J431" s="17"/>
      <c r="K431" s="17"/>
      <c r="L431" s="17"/>
      <c r="M431" s="17"/>
      <c r="N431" s="17"/>
      <c r="O431" s="116"/>
      <c r="P431" s="117">
        <f>IF(D431&gt;A_Stammdaten!$B$12,0,SUM(G431,H431,J431,L431:M431)-SUM(I431,K431,N431:O431))</f>
        <v>0</v>
      </c>
      <c r="Q431" s="17"/>
      <c r="R431" s="17"/>
      <c r="S431" s="17"/>
      <c r="T431" s="17"/>
      <c r="U431" s="62">
        <f t="shared" si="128"/>
        <v>0</v>
      </c>
      <c r="V431" s="34"/>
      <c r="W431" s="34"/>
      <c r="X431" s="34"/>
      <c r="Y431" s="34"/>
      <c r="Z431" s="34"/>
      <c r="AA431" s="63" t="str">
        <f t="shared" si="129"/>
        <v>-</v>
      </c>
      <c r="AB431" s="63" t="str">
        <f t="shared" si="130"/>
        <v>-</v>
      </c>
      <c r="AC431" s="63">
        <f>IF(ISBLANK($C431),0,VLOOKUP($C431,Listen!$A$2:$C$45,2,FALSE))</f>
        <v>0</v>
      </c>
      <c r="AD431" s="63">
        <f>IF(ISBLANK($C431),0,VLOOKUP($C431,Listen!$A$2:$C$45,3,FALSE))</f>
        <v>0</v>
      </c>
      <c r="AE431" s="49">
        <f t="shared" si="131"/>
        <v>0</v>
      </c>
      <c r="AF431" s="49">
        <f t="shared" si="131"/>
        <v>0</v>
      </c>
      <c r="AG431" s="49">
        <f>IFERROR(IF(OR($V431&lt;&gt;"Ja",VLOOKUP($C431,Listen!$A$2:$F$45,5,0)="Nein",D431&lt;IF(C431="LNG Anbindungsanlagen gemäß separater Festlegung",2022,2023)),$AC431,$AA431),0)</f>
        <v>0</v>
      </c>
      <c r="AH431" s="49">
        <f>IFERROR(IF(OR($V431&lt;&gt;"Ja",VLOOKUP($C431,Listen!$A$2:$F$45,5,0)="Nein",D431&lt;IF(C431="LNG Anbindungsanlagen gemäß separater Festlegung",2022,2023)),$AC431,$AA431),0)</f>
        <v>0</v>
      </c>
      <c r="AI431" s="49">
        <f>IFERROR(IF(OR($W431&lt;&gt;"Ja",VLOOKUP($C431,Listen!$A$2:$F$45,6,0)="Nein"),$AC431,$AB431),0)</f>
        <v>0</v>
      </c>
      <c r="AJ431" s="49">
        <f>IFERROR(IF(OR($W431&lt;&gt;"Ja",VLOOKUP($C431,Listen!$A$2:$F$45,6,0)="Nein"),$AC431,$AB431),0)</f>
        <v>0</v>
      </c>
      <c r="AK431" s="49">
        <f>IFERROR(IF(OR($W431&lt;&gt;"Ja",VLOOKUP($C431,Listen!$A$2:$F$45,6,0)="Nein"),$AC431,$AB431),0)</f>
        <v>0</v>
      </c>
      <c r="AL431" s="51">
        <f t="shared" si="132"/>
        <v>0</v>
      </c>
      <c r="AM431" s="296">
        <f>IFERROR(IF(VLOOKUP($C431,Listen!$A$2:$F$45,6,0)="Ja",MAX(BC431:BD431),D_SAV!$BC431),0)</f>
        <v>0</v>
      </c>
      <c r="AN431" s="51">
        <f t="shared" si="133"/>
        <v>0</v>
      </c>
      <c r="AP431" s="304">
        <f t="shared" si="134"/>
        <v>0</v>
      </c>
      <c r="AQ431" s="304">
        <f t="shared" si="135"/>
        <v>0</v>
      </c>
      <c r="AR431" s="304">
        <f t="shared" si="136"/>
        <v>0</v>
      </c>
      <c r="AS431" s="304">
        <f t="shared" si="137"/>
        <v>0</v>
      </c>
      <c r="AT431" s="304">
        <f t="shared" si="138"/>
        <v>0</v>
      </c>
      <c r="AU431" s="304">
        <f t="shared" si="139"/>
        <v>0</v>
      </c>
      <c r="AV431" s="304">
        <f t="shared" si="140"/>
        <v>0</v>
      </c>
      <c r="AW431" s="304">
        <f t="shared" si="141"/>
        <v>0</v>
      </c>
      <c r="AX431" s="304">
        <f t="shared" si="142"/>
        <v>0</v>
      </c>
      <c r="AY431" s="304">
        <f t="shared" si="143"/>
        <v>0</v>
      </c>
      <c r="AZ431" s="304">
        <f t="shared" si="144"/>
        <v>0</v>
      </c>
      <c r="BA431" s="304">
        <f t="shared" si="145"/>
        <v>0</v>
      </c>
      <c r="BB431" s="304">
        <f t="shared" si="146"/>
        <v>0</v>
      </c>
      <c r="BC431" s="304">
        <f t="shared" si="147"/>
        <v>0</v>
      </c>
      <c r="BD431" s="304">
        <f t="shared" si="148"/>
        <v>0</v>
      </c>
      <c r="BE431" s="304">
        <f>IFERROR(IF(VLOOKUP($C431,Listen!$A$2:$F$45,6,0)="Ja",BB431-MAX(BC431:BD431),BB431-BC431),0)</f>
        <v>0</v>
      </c>
    </row>
    <row r="432" spans="1:57" x14ac:dyDescent="0.25">
      <c r="A432" s="320" t="str">
        <f>IF(AND(D432&lt;&gt;0,C432&lt;&gt;0,E432&lt;&gt;0),IF(B432&lt;&gt;0,CONCATENATE(B432,"-AGr",VLOOKUP(C432,Listen!$A$2:$D$45,4,FALSE),"-",D432,"-",E432,),CONCATENATE("AGr",VLOOKUP(C432,Listen!$A$2:$D$45,4,FALSE),"-",D432,"-",E432)),"keine vollständige ID")</f>
        <v>keine vollständige ID</v>
      </c>
      <c r="B432" s="301"/>
      <c r="C432" s="287"/>
      <c r="D432" s="34"/>
      <c r="E432" s="306"/>
      <c r="F432" s="116"/>
      <c r="G432" s="17"/>
      <c r="H432" s="17"/>
      <c r="I432" s="17"/>
      <c r="J432" s="17"/>
      <c r="K432" s="17"/>
      <c r="L432" s="17"/>
      <c r="M432" s="17"/>
      <c r="N432" s="17"/>
      <c r="O432" s="116"/>
      <c r="P432" s="117">
        <f>IF(D432&gt;A_Stammdaten!$B$12,0,SUM(G432,H432,J432,L432:M432)-SUM(I432,K432,N432:O432))</f>
        <v>0</v>
      </c>
      <c r="Q432" s="17"/>
      <c r="R432" s="17"/>
      <c r="S432" s="17"/>
      <c r="T432" s="17"/>
      <c r="U432" s="62">
        <f t="shared" si="128"/>
        <v>0</v>
      </c>
      <c r="V432" s="34"/>
      <c r="W432" s="34"/>
      <c r="X432" s="34"/>
      <c r="Y432" s="34"/>
      <c r="Z432" s="34"/>
      <c r="AA432" s="63" t="str">
        <f t="shared" si="129"/>
        <v>-</v>
      </c>
      <c r="AB432" s="63" t="str">
        <f t="shared" si="130"/>
        <v>-</v>
      </c>
      <c r="AC432" s="63">
        <f>IF(ISBLANK($C432),0,VLOOKUP($C432,Listen!$A$2:$C$45,2,FALSE))</f>
        <v>0</v>
      </c>
      <c r="AD432" s="63">
        <f>IF(ISBLANK($C432),0,VLOOKUP($C432,Listen!$A$2:$C$45,3,FALSE))</f>
        <v>0</v>
      </c>
      <c r="AE432" s="49">
        <f t="shared" si="131"/>
        <v>0</v>
      </c>
      <c r="AF432" s="49">
        <f t="shared" si="131"/>
        <v>0</v>
      </c>
      <c r="AG432" s="49">
        <f>IFERROR(IF(OR($V432&lt;&gt;"Ja",VLOOKUP($C432,Listen!$A$2:$F$45,5,0)="Nein",D432&lt;IF(C432="LNG Anbindungsanlagen gemäß separater Festlegung",2022,2023)),$AC432,$AA432),0)</f>
        <v>0</v>
      </c>
      <c r="AH432" s="49">
        <f>IFERROR(IF(OR($V432&lt;&gt;"Ja",VLOOKUP($C432,Listen!$A$2:$F$45,5,0)="Nein",D432&lt;IF(C432="LNG Anbindungsanlagen gemäß separater Festlegung",2022,2023)),$AC432,$AA432),0)</f>
        <v>0</v>
      </c>
      <c r="AI432" s="49">
        <f>IFERROR(IF(OR($W432&lt;&gt;"Ja",VLOOKUP($C432,Listen!$A$2:$F$45,6,0)="Nein"),$AC432,$AB432),0)</f>
        <v>0</v>
      </c>
      <c r="AJ432" s="49">
        <f>IFERROR(IF(OR($W432&lt;&gt;"Ja",VLOOKUP($C432,Listen!$A$2:$F$45,6,0)="Nein"),$AC432,$AB432),0)</f>
        <v>0</v>
      </c>
      <c r="AK432" s="49">
        <f>IFERROR(IF(OR($W432&lt;&gt;"Ja",VLOOKUP($C432,Listen!$A$2:$F$45,6,0)="Nein"),$AC432,$AB432),0)</f>
        <v>0</v>
      </c>
      <c r="AL432" s="51">
        <f t="shared" si="132"/>
        <v>0</v>
      </c>
      <c r="AM432" s="296">
        <f>IFERROR(IF(VLOOKUP($C432,Listen!$A$2:$F$45,6,0)="Ja",MAX(BC432:BD432),D_SAV!$BC432),0)</f>
        <v>0</v>
      </c>
      <c r="AN432" s="51">
        <f t="shared" si="133"/>
        <v>0</v>
      </c>
      <c r="AP432" s="304">
        <f t="shared" si="134"/>
        <v>0</v>
      </c>
      <c r="AQ432" s="304">
        <f t="shared" si="135"/>
        <v>0</v>
      </c>
      <c r="AR432" s="304">
        <f t="shared" si="136"/>
        <v>0</v>
      </c>
      <c r="AS432" s="304">
        <f t="shared" si="137"/>
        <v>0</v>
      </c>
      <c r="AT432" s="304">
        <f t="shared" si="138"/>
        <v>0</v>
      </c>
      <c r="AU432" s="304">
        <f t="shared" si="139"/>
        <v>0</v>
      </c>
      <c r="AV432" s="304">
        <f t="shared" si="140"/>
        <v>0</v>
      </c>
      <c r="AW432" s="304">
        <f t="shared" si="141"/>
        <v>0</v>
      </c>
      <c r="AX432" s="304">
        <f t="shared" si="142"/>
        <v>0</v>
      </c>
      <c r="AY432" s="304">
        <f t="shared" si="143"/>
        <v>0</v>
      </c>
      <c r="AZ432" s="304">
        <f t="shared" si="144"/>
        <v>0</v>
      </c>
      <c r="BA432" s="304">
        <f t="shared" si="145"/>
        <v>0</v>
      </c>
      <c r="BB432" s="304">
        <f t="shared" si="146"/>
        <v>0</v>
      </c>
      <c r="BC432" s="304">
        <f t="shared" si="147"/>
        <v>0</v>
      </c>
      <c r="BD432" s="304">
        <f t="shared" si="148"/>
        <v>0</v>
      </c>
      <c r="BE432" s="304">
        <f>IFERROR(IF(VLOOKUP($C432,Listen!$A$2:$F$45,6,0)="Ja",BB432-MAX(BC432:BD432),BB432-BC432),0)</f>
        <v>0</v>
      </c>
    </row>
    <row r="433" spans="1:57" x14ac:dyDescent="0.25">
      <c r="A433" s="320" t="str">
        <f>IF(AND(D433&lt;&gt;0,C433&lt;&gt;0,E433&lt;&gt;0),IF(B433&lt;&gt;0,CONCATENATE(B433,"-AGr",VLOOKUP(C433,Listen!$A$2:$D$45,4,FALSE),"-",D433,"-",E433,),CONCATENATE("AGr",VLOOKUP(C433,Listen!$A$2:$D$45,4,FALSE),"-",D433,"-",E433)),"keine vollständige ID")</f>
        <v>keine vollständige ID</v>
      </c>
      <c r="B433" s="301"/>
      <c r="C433" s="287"/>
      <c r="D433" s="34"/>
      <c r="E433" s="306"/>
      <c r="F433" s="116"/>
      <c r="G433" s="17"/>
      <c r="H433" s="17"/>
      <c r="I433" s="17"/>
      <c r="J433" s="17"/>
      <c r="K433" s="17"/>
      <c r="L433" s="17"/>
      <c r="M433" s="17"/>
      <c r="N433" s="17"/>
      <c r="O433" s="116"/>
      <c r="P433" s="117">
        <f>IF(D433&gt;A_Stammdaten!$B$12,0,SUM(G433,H433,J433,L433:M433)-SUM(I433,K433,N433:O433))</f>
        <v>0</v>
      </c>
      <c r="Q433" s="17"/>
      <c r="R433" s="17"/>
      <c r="S433" s="17"/>
      <c r="T433" s="17"/>
      <c r="U433" s="62">
        <f t="shared" si="128"/>
        <v>0</v>
      </c>
      <c r="V433" s="34"/>
      <c r="W433" s="34"/>
      <c r="X433" s="34"/>
      <c r="Y433" s="34"/>
      <c r="Z433" s="34"/>
      <c r="AA433" s="63" t="str">
        <f t="shared" si="129"/>
        <v>-</v>
      </c>
      <c r="AB433" s="63" t="str">
        <f t="shared" si="130"/>
        <v>-</v>
      </c>
      <c r="AC433" s="63">
        <f>IF(ISBLANK($C433),0,VLOOKUP($C433,Listen!$A$2:$C$45,2,FALSE))</f>
        <v>0</v>
      </c>
      <c r="AD433" s="63">
        <f>IF(ISBLANK($C433),0,VLOOKUP($C433,Listen!$A$2:$C$45,3,FALSE))</f>
        <v>0</v>
      </c>
      <c r="AE433" s="49">
        <f t="shared" si="131"/>
        <v>0</v>
      </c>
      <c r="AF433" s="49">
        <f t="shared" si="131"/>
        <v>0</v>
      </c>
      <c r="AG433" s="49">
        <f>IFERROR(IF(OR($V433&lt;&gt;"Ja",VLOOKUP($C433,Listen!$A$2:$F$45,5,0)="Nein",D433&lt;IF(C433="LNG Anbindungsanlagen gemäß separater Festlegung",2022,2023)),$AC433,$AA433),0)</f>
        <v>0</v>
      </c>
      <c r="AH433" s="49">
        <f>IFERROR(IF(OR($V433&lt;&gt;"Ja",VLOOKUP($C433,Listen!$A$2:$F$45,5,0)="Nein",D433&lt;IF(C433="LNG Anbindungsanlagen gemäß separater Festlegung",2022,2023)),$AC433,$AA433),0)</f>
        <v>0</v>
      </c>
      <c r="AI433" s="49">
        <f>IFERROR(IF(OR($W433&lt;&gt;"Ja",VLOOKUP($C433,Listen!$A$2:$F$45,6,0)="Nein"),$AC433,$AB433),0)</f>
        <v>0</v>
      </c>
      <c r="AJ433" s="49">
        <f>IFERROR(IF(OR($W433&lt;&gt;"Ja",VLOOKUP($C433,Listen!$A$2:$F$45,6,0)="Nein"),$AC433,$AB433),0)</f>
        <v>0</v>
      </c>
      <c r="AK433" s="49">
        <f>IFERROR(IF(OR($W433&lt;&gt;"Ja",VLOOKUP($C433,Listen!$A$2:$F$45,6,0)="Nein"),$AC433,$AB433),0)</f>
        <v>0</v>
      </c>
      <c r="AL433" s="51">
        <f t="shared" si="132"/>
        <v>0</v>
      </c>
      <c r="AM433" s="296">
        <f>IFERROR(IF(VLOOKUP($C433,Listen!$A$2:$F$45,6,0)="Ja",MAX(BC433:BD433),D_SAV!$BC433),0)</f>
        <v>0</v>
      </c>
      <c r="AN433" s="51">
        <f t="shared" si="133"/>
        <v>0</v>
      </c>
      <c r="AP433" s="304">
        <f t="shared" si="134"/>
        <v>0</v>
      </c>
      <c r="AQ433" s="304">
        <f t="shared" si="135"/>
        <v>0</v>
      </c>
      <c r="AR433" s="304">
        <f t="shared" si="136"/>
        <v>0</v>
      </c>
      <c r="AS433" s="304">
        <f t="shared" si="137"/>
        <v>0</v>
      </c>
      <c r="AT433" s="304">
        <f t="shared" si="138"/>
        <v>0</v>
      </c>
      <c r="AU433" s="304">
        <f t="shared" si="139"/>
        <v>0</v>
      </c>
      <c r="AV433" s="304">
        <f t="shared" si="140"/>
        <v>0</v>
      </c>
      <c r="AW433" s="304">
        <f t="shared" si="141"/>
        <v>0</v>
      </c>
      <c r="AX433" s="304">
        <f t="shared" si="142"/>
        <v>0</v>
      </c>
      <c r="AY433" s="304">
        <f t="shared" si="143"/>
        <v>0</v>
      </c>
      <c r="AZ433" s="304">
        <f t="shared" si="144"/>
        <v>0</v>
      </c>
      <c r="BA433" s="304">
        <f t="shared" si="145"/>
        <v>0</v>
      </c>
      <c r="BB433" s="304">
        <f t="shared" si="146"/>
        <v>0</v>
      </c>
      <c r="BC433" s="304">
        <f t="shared" si="147"/>
        <v>0</v>
      </c>
      <c r="BD433" s="304">
        <f t="shared" si="148"/>
        <v>0</v>
      </c>
      <c r="BE433" s="304">
        <f>IFERROR(IF(VLOOKUP($C433,Listen!$A$2:$F$45,6,0)="Ja",BB433-MAX(BC433:BD433),BB433-BC433),0)</f>
        <v>0</v>
      </c>
    </row>
    <row r="434" spans="1:57" x14ac:dyDescent="0.25">
      <c r="A434" s="320" t="str">
        <f>IF(AND(D434&lt;&gt;0,C434&lt;&gt;0,E434&lt;&gt;0),IF(B434&lt;&gt;0,CONCATENATE(B434,"-AGr",VLOOKUP(C434,Listen!$A$2:$D$45,4,FALSE),"-",D434,"-",E434,),CONCATENATE("AGr",VLOOKUP(C434,Listen!$A$2:$D$45,4,FALSE),"-",D434,"-",E434)),"keine vollständige ID")</f>
        <v>keine vollständige ID</v>
      </c>
      <c r="B434" s="301"/>
      <c r="C434" s="287"/>
      <c r="D434" s="34"/>
      <c r="E434" s="306"/>
      <c r="F434" s="116"/>
      <c r="G434" s="17"/>
      <c r="H434" s="17"/>
      <c r="I434" s="17"/>
      <c r="J434" s="17"/>
      <c r="K434" s="17"/>
      <c r="L434" s="17"/>
      <c r="M434" s="17"/>
      <c r="N434" s="17"/>
      <c r="O434" s="116"/>
      <c r="P434" s="117">
        <f>IF(D434&gt;A_Stammdaten!$B$12,0,SUM(G434,H434,J434,L434:M434)-SUM(I434,K434,N434:O434))</f>
        <v>0</v>
      </c>
      <c r="Q434" s="17"/>
      <c r="R434" s="17"/>
      <c r="S434" s="17"/>
      <c r="T434" s="17"/>
      <c r="U434" s="62">
        <f t="shared" si="128"/>
        <v>0</v>
      </c>
      <c r="V434" s="34"/>
      <c r="W434" s="34"/>
      <c r="X434" s="34"/>
      <c r="Y434" s="34"/>
      <c r="Z434" s="34"/>
      <c r="AA434" s="63" t="str">
        <f t="shared" si="129"/>
        <v>-</v>
      </c>
      <c r="AB434" s="63" t="str">
        <f t="shared" si="130"/>
        <v>-</v>
      </c>
      <c r="AC434" s="63">
        <f>IF(ISBLANK($C434),0,VLOOKUP($C434,Listen!$A$2:$C$45,2,FALSE))</f>
        <v>0</v>
      </c>
      <c r="AD434" s="63">
        <f>IF(ISBLANK($C434),0,VLOOKUP($C434,Listen!$A$2:$C$45,3,FALSE))</f>
        <v>0</v>
      </c>
      <c r="AE434" s="49">
        <f t="shared" si="131"/>
        <v>0</v>
      </c>
      <c r="AF434" s="49">
        <f t="shared" si="131"/>
        <v>0</v>
      </c>
      <c r="AG434" s="49">
        <f>IFERROR(IF(OR($V434&lt;&gt;"Ja",VLOOKUP($C434,Listen!$A$2:$F$45,5,0)="Nein",D434&lt;IF(C434="LNG Anbindungsanlagen gemäß separater Festlegung",2022,2023)),$AC434,$AA434),0)</f>
        <v>0</v>
      </c>
      <c r="AH434" s="49">
        <f>IFERROR(IF(OR($V434&lt;&gt;"Ja",VLOOKUP($C434,Listen!$A$2:$F$45,5,0)="Nein",D434&lt;IF(C434="LNG Anbindungsanlagen gemäß separater Festlegung",2022,2023)),$AC434,$AA434),0)</f>
        <v>0</v>
      </c>
      <c r="AI434" s="49">
        <f>IFERROR(IF(OR($W434&lt;&gt;"Ja",VLOOKUP($C434,Listen!$A$2:$F$45,6,0)="Nein"),$AC434,$AB434),0)</f>
        <v>0</v>
      </c>
      <c r="AJ434" s="49">
        <f>IFERROR(IF(OR($W434&lt;&gt;"Ja",VLOOKUP($C434,Listen!$A$2:$F$45,6,0)="Nein"),$AC434,$AB434),0)</f>
        <v>0</v>
      </c>
      <c r="AK434" s="49">
        <f>IFERROR(IF(OR($W434&lt;&gt;"Ja",VLOOKUP($C434,Listen!$A$2:$F$45,6,0)="Nein"),$AC434,$AB434),0)</f>
        <v>0</v>
      </c>
      <c r="AL434" s="51">
        <f t="shared" si="132"/>
        <v>0</v>
      </c>
      <c r="AM434" s="296">
        <f>IFERROR(IF(VLOOKUP($C434,Listen!$A$2:$F$45,6,0)="Ja",MAX(BC434:BD434),D_SAV!$BC434),0)</f>
        <v>0</v>
      </c>
      <c r="AN434" s="51">
        <f t="shared" si="133"/>
        <v>0</v>
      </c>
      <c r="AP434" s="304">
        <f t="shared" si="134"/>
        <v>0</v>
      </c>
      <c r="AQ434" s="304">
        <f t="shared" si="135"/>
        <v>0</v>
      </c>
      <c r="AR434" s="304">
        <f t="shared" si="136"/>
        <v>0</v>
      </c>
      <c r="AS434" s="304">
        <f t="shared" si="137"/>
        <v>0</v>
      </c>
      <c r="AT434" s="304">
        <f t="shared" si="138"/>
        <v>0</v>
      </c>
      <c r="AU434" s="304">
        <f t="shared" si="139"/>
        <v>0</v>
      </c>
      <c r="AV434" s="304">
        <f t="shared" si="140"/>
        <v>0</v>
      </c>
      <c r="AW434" s="304">
        <f t="shared" si="141"/>
        <v>0</v>
      </c>
      <c r="AX434" s="304">
        <f t="shared" si="142"/>
        <v>0</v>
      </c>
      <c r="AY434" s="304">
        <f t="shared" si="143"/>
        <v>0</v>
      </c>
      <c r="AZ434" s="304">
        <f t="shared" si="144"/>
        <v>0</v>
      </c>
      <c r="BA434" s="304">
        <f t="shared" si="145"/>
        <v>0</v>
      </c>
      <c r="BB434" s="304">
        <f t="shared" si="146"/>
        <v>0</v>
      </c>
      <c r="BC434" s="304">
        <f t="shared" si="147"/>
        <v>0</v>
      </c>
      <c r="BD434" s="304">
        <f t="shared" si="148"/>
        <v>0</v>
      </c>
      <c r="BE434" s="304">
        <f>IFERROR(IF(VLOOKUP($C434,Listen!$A$2:$F$45,6,0)="Ja",BB434-MAX(BC434:BD434),BB434-BC434),0)</f>
        <v>0</v>
      </c>
    </row>
    <row r="435" spans="1:57" x14ac:dyDescent="0.25">
      <c r="A435" s="320" t="str">
        <f>IF(AND(D435&lt;&gt;0,C435&lt;&gt;0,E435&lt;&gt;0),IF(B435&lt;&gt;0,CONCATENATE(B435,"-AGr",VLOOKUP(C435,Listen!$A$2:$D$45,4,FALSE),"-",D435,"-",E435,),CONCATENATE("AGr",VLOOKUP(C435,Listen!$A$2:$D$45,4,FALSE),"-",D435,"-",E435)),"keine vollständige ID")</f>
        <v>keine vollständige ID</v>
      </c>
      <c r="B435" s="301"/>
      <c r="C435" s="287"/>
      <c r="D435" s="34"/>
      <c r="E435" s="306"/>
      <c r="F435" s="116"/>
      <c r="G435" s="17"/>
      <c r="H435" s="17"/>
      <c r="I435" s="17"/>
      <c r="J435" s="17"/>
      <c r="K435" s="17"/>
      <c r="L435" s="17"/>
      <c r="M435" s="17"/>
      <c r="N435" s="17"/>
      <c r="O435" s="116"/>
      <c r="P435" s="117">
        <f>IF(D435&gt;A_Stammdaten!$B$12,0,SUM(G435,H435,J435,L435:M435)-SUM(I435,K435,N435:O435))</f>
        <v>0</v>
      </c>
      <c r="Q435" s="17"/>
      <c r="R435" s="17"/>
      <c r="S435" s="17"/>
      <c r="T435" s="17"/>
      <c r="U435" s="62">
        <f t="shared" si="128"/>
        <v>0</v>
      </c>
      <c r="V435" s="34"/>
      <c r="W435" s="34"/>
      <c r="X435" s="34"/>
      <c r="Y435" s="34"/>
      <c r="Z435" s="34"/>
      <c r="AA435" s="63" t="str">
        <f t="shared" si="129"/>
        <v>-</v>
      </c>
      <c r="AB435" s="63" t="str">
        <f t="shared" si="130"/>
        <v>-</v>
      </c>
      <c r="AC435" s="63">
        <f>IF(ISBLANK($C435),0,VLOOKUP($C435,Listen!$A$2:$C$45,2,FALSE))</f>
        <v>0</v>
      </c>
      <c r="AD435" s="63">
        <f>IF(ISBLANK($C435),0,VLOOKUP($C435,Listen!$A$2:$C$45,3,FALSE))</f>
        <v>0</v>
      </c>
      <c r="AE435" s="49">
        <f t="shared" si="131"/>
        <v>0</v>
      </c>
      <c r="AF435" s="49">
        <f t="shared" si="131"/>
        <v>0</v>
      </c>
      <c r="AG435" s="49">
        <f>IFERROR(IF(OR($V435&lt;&gt;"Ja",VLOOKUP($C435,Listen!$A$2:$F$45,5,0)="Nein",D435&lt;IF(C435="LNG Anbindungsanlagen gemäß separater Festlegung",2022,2023)),$AC435,$AA435),0)</f>
        <v>0</v>
      </c>
      <c r="AH435" s="49">
        <f>IFERROR(IF(OR($V435&lt;&gt;"Ja",VLOOKUP($C435,Listen!$A$2:$F$45,5,0)="Nein",D435&lt;IF(C435="LNG Anbindungsanlagen gemäß separater Festlegung",2022,2023)),$AC435,$AA435),0)</f>
        <v>0</v>
      </c>
      <c r="AI435" s="49">
        <f>IFERROR(IF(OR($W435&lt;&gt;"Ja",VLOOKUP($C435,Listen!$A$2:$F$45,6,0)="Nein"),$AC435,$AB435),0)</f>
        <v>0</v>
      </c>
      <c r="AJ435" s="49">
        <f>IFERROR(IF(OR($W435&lt;&gt;"Ja",VLOOKUP($C435,Listen!$A$2:$F$45,6,0)="Nein"),$AC435,$AB435),0)</f>
        <v>0</v>
      </c>
      <c r="AK435" s="49">
        <f>IFERROR(IF(OR($W435&lt;&gt;"Ja",VLOOKUP($C435,Listen!$A$2:$F$45,6,0)="Nein"),$AC435,$AB435),0)</f>
        <v>0</v>
      </c>
      <c r="AL435" s="51">
        <f t="shared" si="132"/>
        <v>0</v>
      </c>
      <c r="AM435" s="296">
        <f>IFERROR(IF(VLOOKUP($C435,Listen!$A$2:$F$45,6,0)="Ja",MAX(BC435:BD435),D_SAV!$BC435),0)</f>
        <v>0</v>
      </c>
      <c r="AN435" s="51">
        <f t="shared" si="133"/>
        <v>0</v>
      </c>
      <c r="AP435" s="304">
        <f t="shared" si="134"/>
        <v>0</v>
      </c>
      <c r="AQ435" s="304">
        <f t="shared" si="135"/>
        <v>0</v>
      </c>
      <c r="AR435" s="304">
        <f t="shared" si="136"/>
        <v>0</v>
      </c>
      <c r="AS435" s="304">
        <f t="shared" si="137"/>
        <v>0</v>
      </c>
      <c r="AT435" s="304">
        <f t="shared" si="138"/>
        <v>0</v>
      </c>
      <c r="AU435" s="304">
        <f t="shared" si="139"/>
        <v>0</v>
      </c>
      <c r="AV435" s="304">
        <f t="shared" si="140"/>
        <v>0</v>
      </c>
      <c r="AW435" s="304">
        <f t="shared" si="141"/>
        <v>0</v>
      </c>
      <c r="AX435" s="304">
        <f t="shared" si="142"/>
        <v>0</v>
      </c>
      <c r="AY435" s="304">
        <f t="shared" si="143"/>
        <v>0</v>
      </c>
      <c r="AZ435" s="304">
        <f t="shared" si="144"/>
        <v>0</v>
      </c>
      <c r="BA435" s="304">
        <f t="shared" si="145"/>
        <v>0</v>
      </c>
      <c r="BB435" s="304">
        <f t="shared" si="146"/>
        <v>0</v>
      </c>
      <c r="BC435" s="304">
        <f t="shared" si="147"/>
        <v>0</v>
      </c>
      <c r="BD435" s="304">
        <f t="shared" si="148"/>
        <v>0</v>
      </c>
      <c r="BE435" s="304">
        <f>IFERROR(IF(VLOOKUP($C435,Listen!$A$2:$F$45,6,0)="Ja",BB435-MAX(BC435:BD435),BB435-BC435),0)</f>
        <v>0</v>
      </c>
    </row>
    <row r="436" spans="1:57" x14ac:dyDescent="0.25">
      <c r="A436" s="320" t="str">
        <f>IF(AND(D436&lt;&gt;0,C436&lt;&gt;0,E436&lt;&gt;0),IF(B436&lt;&gt;0,CONCATENATE(B436,"-AGr",VLOOKUP(C436,Listen!$A$2:$D$45,4,FALSE),"-",D436,"-",E436,),CONCATENATE("AGr",VLOOKUP(C436,Listen!$A$2:$D$45,4,FALSE),"-",D436,"-",E436)),"keine vollständige ID")</f>
        <v>keine vollständige ID</v>
      </c>
      <c r="B436" s="301"/>
      <c r="C436" s="287"/>
      <c r="D436" s="34"/>
      <c r="E436" s="306"/>
      <c r="F436" s="116"/>
      <c r="G436" s="17"/>
      <c r="H436" s="17"/>
      <c r="I436" s="17"/>
      <c r="J436" s="17"/>
      <c r="K436" s="17"/>
      <c r="L436" s="17"/>
      <c r="M436" s="17"/>
      <c r="N436" s="17"/>
      <c r="O436" s="116"/>
      <c r="P436" s="117">
        <f>IF(D436&gt;A_Stammdaten!$B$12,0,SUM(G436,H436,J436,L436:M436)-SUM(I436,K436,N436:O436))</f>
        <v>0</v>
      </c>
      <c r="Q436" s="17"/>
      <c r="R436" s="17"/>
      <c r="S436" s="17"/>
      <c r="T436" s="17"/>
      <c r="U436" s="62">
        <f t="shared" si="128"/>
        <v>0</v>
      </c>
      <c r="V436" s="34"/>
      <c r="W436" s="34"/>
      <c r="X436" s="34"/>
      <c r="Y436" s="34"/>
      <c r="Z436" s="34"/>
      <c r="AA436" s="63" t="str">
        <f t="shared" si="129"/>
        <v>-</v>
      </c>
      <c r="AB436" s="63" t="str">
        <f t="shared" si="130"/>
        <v>-</v>
      </c>
      <c r="AC436" s="63">
        <f>IF(ISBLANK($C436),0,VLOOKUP($C436,Listen!$A$2:$C$45,2,FALSE))</f>
        <v>0</v>
      </c>
      <c r="AD436" s="63">
        <f>IF(ISBLANK($C436),0,VLOOKUP($C436,Listen!$A$2:$C$45,3,FALSE))</f>
        <v>0</v>
      </c>
      <c r="AE436" s="49">
        <f t="shared" si="131"/>
        <v>0</v>
      </c>
      <c r="AF436" s="49">
        <f t="shared" si="131"/>
        <v>0</v>
      </c>
      <c r="AG436" s="49">
        <f>IFERROR(IF(OR($V436&lt;&gt;"Ja",VLOOKUP($C436,Listen!$A$2:$F$45,5,0)="Nein",D436&lt;IF(C436="LNG Anbindungsanlagen gemäß separater Festlegung",2022,2023)),$AC436,$AA436),0)</f>
        <v>0</v>
      </c>
      <c r="AH436" s="49">
        <f>IFERROR(IF(OR($V436&lt;&gt;"Ja",VLOOKUP($C436,Listen!$A$2:$F$45,5,0)="Nein",D436&lt;IF(C436="LNG Anbindungsanlagen gemäß separater Festlegung",2022,2023)),$AC436,$AA436),0)</f>
        <v>0</v>
      </c>
      <c r="AI436" s="49">
        <f>IFERROR(IF(OR($W436&lt;&gt;"Ja",VLOOKUP($C436,Listen!$A$2:$F$45,6,0)="Nein"),$AC436,$AB436),0)</f>
        <v>0</v>
      </c>
      <c r="AJ436" s="49">
        <f>IFERROR(IF(OR($W436&lt;&gt;"Ja",VLOOKUP($C436,Listen!$A$2:$F$45,6,0)="Nein"),$AC436,$AB436),0)</f>
        <v>0</v>
      </c>
      <c r="AK436" s="49">
        <f>IFERROR(IF(OR($W436&lt;&gt;"Ja",VLOOKUP($C436,Listen!$A$2:$F$45,6,0)="Nein"),$AC436,$AB436),0)</f>
        <v>0</v>
      </c>
      <c r="AL436" s="51">
        <f t="shared" si="132"/>
        <v>0</v>
      </c>
      <c r="AM436" s="296">
        <f>IFERROR(IF(VLOOKUP($C436,Listen!$A$2:$F$45,6,0)="Ja",MAX(BC436:BD436),D_SAV!$BC436),0)</f>
        <v>0</v>
      </c>
      <c r="AN436" s="51">
        <f t="shared" si="133"/>
        <v>0</v>
      </c>
      <c r="AP436" s="304">
        <f t="shared" si="134"/>
        <v>0</v>
      </c>
      <c r="AQ436" s="304">
        <f t="shared" si="135"/>
        <v>0</v>
      </c>
      <c r="AR436" s="304">
        <f t="shared" si="136"/>
        <v>0</v>
      </c>
      <c r="AS436" s="304">
        <f t="shared" si="137"/>
        <v>0</v>
      </c>
      <c r="AT436" s="304">
        <f t="shared" si="138"/>
        <v>0</v>
      </c>
      <c r="AU436" s="304">
        <f t="shared" si="139"/>
        <v>0</v>
      </c>
      <c r="AV436" s="304">
        <f t="shared" si="140"/>
        <v>0</v>
      </c>
      <c r="AW436" s="304">
        <f t="shared" si="141"/>
        <v>0</v>
      </c>
      <c r="AX436" s="304">
        <f t="shared" si="142"/>
        <v>0</v>
      </c>
      <c r="AY436" s="304">
        <f t="shared" si="143"/>
        <v>0</v>
      </c>
      <c r="AZ436" s="304">
        <f t="shared" si="144"/>
        <v>0</v>
      </c>
      <c r="BA436" s="304">
        <f t="shared" si="145"/>
        <v>0</v>
      </c>
      <c r="BB436" s="304">
        <f t="shared" si="146"/>
        <v>0</v>
      </c>
      <c r="BC436" s="304">
        <f t="shared" si="147"/>
        <v>0</v>
      </c>
      <c r="BD436" s="304">
        <f t="shared" si="148"/>
        <v>0</v>
      </c>
      <c r="BE436" s="304">
        <f>IFERROR(IF(VLOOKUP($C436,Listen!$A$2:$F$45,6,0)="Ja",BB436-MAX(BC436:BD436),BB436-BC436),0)</f>
        <v>0</v>
      </c>
    </row>
    <row r="437" spans="1:57" x14ac:dyDescent="0.25">
      <c r="A437" s="320" t="str">
        <f>IF(AND(D437&lt;&gt;0,C437&lt;&gt;0,E437&lt;&gt;0),IF(B437&lt;&gt;0,CONCATENATE(B437,"-AGr",VLOOKUP(C437,Listen!$A$2:$D$45,4,FALSE),"-",D437,"-",E437,),CONCATENATE("AGr",VLOOKUP(C437,Listen!$A$2:$D$45,4,FALSE),"-",D437,"-",E437)),"keine vollständige ID")</f>
        <v>keine vollständige ID</v>
      </c>
      <c r="B437" s="301"/>
      <c r="C437" s="287"/>
      <c r="D437" s="34"/>
      <c r="E437" s="306"/>
      <c r="F437" s="116"/>
      <c r="G437" s="17"/>
      <c r="H437" s="17"/>
      <c r="I437" s="17"/>
      <c r="J437" s="17"/>
      <c r="K437" s="17"/>
      <c r="L437" s="17"/>
      <c r="M437" s="17"/>
      <c r="N437" s="17"/>
      <c r="O437" s="116"/>
      <c r="P437" s="117">
        <f>IF(D437&gt;A_Stammdaten!$B$12,0,SUM(G437,H437,J437,L437:M437)-SUM(I437,K437,N437:O437))</f>
        <v>0</v>
      </c>
      <c r="Q437" s="17"/>
      <c r="R437" s="17"/>
      <c r="S437" s="17"/>
      <c r="T437" s="17"/>
      <c r="U437" s="62">
        <f t="shared" si="128"/>
        <v>0</v>
      </c>
      <c r="V437" s="34"/>
      <c r="W437" s="34"/>
      <c r="X437" s="34"/>
      <c r="Y437" s="34"/>
      <c r="Z437" s="34"/>
      <c r="AA437" s="63" t="str">
        <f t="shared" si="129"/>
        <v>-</v>
      </c>
      <c r="AB437" s="63" t="str">
        <f t="shared" si="130"/>
        <v>-</v>
      </c>
      <c r="AC437" s="63">
        <f>IF(ISBLANK($C437),0,VLOOKUP($C437,Listen!$A$2:$C$45,2,FALSE))</f>
        <v>0</v>
      </c>
      <c r="AD437" s="63">
        <f>IF(ISBLANK($C437),0,VLOOKUP($C437,Listen!$A$2:$C$45,3,FALSE))</f>
        <v>0</v>
      </c>
      <c r="AE437" s="49">
        <f t="shared" si="131"/>
        <v>0</v>
      </c>
      <c r="AF437" s="49">
        <f t="shared" si="131"/>
        <v>0</v>
      </c>
      <c r="AG437" s="49">
        <f>IFERROR(IF(OR($V437&lt;&gt;"Ja",VLOOKUP($C437,Listen!$A$2:$F$45,5,0)="Nein",D437&lt;IF(C437="LNG Anbindungsanlagen gemäß separater Festlegung",2022,2023)),$AC437,$AA437),0)</f>
        <v>0</v>
      </c>
      <c r="AH437" s="49">
        <f>IFERROR(IF(OR($V437&lt;&gt;"Ja",VLOOKUP($C437,Listen!$A$2:$F$45,5,0)="Nein",D437&lt;IF(C437="LNG Anbindungsanlagen gemäß separater Festlegung",2022,2023)),$AC437,$AA437),0)</f>
        <v>0</v>
      </c>
      <c r="AI437" s="49">
        <f>IFERROR(IF(OR($W437&lt;&gt;"Ja",VLOOKUP($C437,Listen!$A$2:$F$45,6,0)="Nein"),$AC437,$AB437),0)</f>
        <v>0</v>
      </c>
      <c r="AJ437" s="49">
        <f>IFERROR(IF(OR($W437&lt;&gt;"Ja",VLOOKUP($C437,Listen!$A$2:$F$45,6,0)="Nein"),$AC437,$AB437),0)</f>
        <v>0</v>
      </c>
      <c r="AK437" s="49">
        <f>IFERROR(IF(OR($W437&lt;&gt;"Ja",VLOOKUP($C437,Listen!$A$2:$F$45,6,0)="Nein"),$AC437,$AB437),0)</f>
        <v>0</v>
      </c>
      <c r="AL437" s="51">
        <f t="shared" si="132"/>
        <v>0</v>
      </c>
      <c r="AM437" s="296">
        <f>IFERROR(IF(VLOOKUP($C437,Listen!$A$2:$F$45,6,0)="Ja",MAX(BC437:BD437),D_SAV!$BC437),0)</f>
        <v>0</v>
      </c>
      <c r="AN437" s="51">
        <f t="shared" si="133"/>
        <v>0</v>
      </c>
      <c r="AP437" s="304">
        <f t="shared" si="134"/>
        <v>0</v>
      </c>
      <c r="AQ437" s="304">
        <f t="shared" si="135"/>
        <v>0</v>
      </c>
      <c r="AR437" s="304">
        <f t="shared" si="136"/>
        <v>0</v>
      </c>
      <c r="AS437" s="304">
        <f t="shared" si="137"/>
        <v>0</v>
      </c>
      <c r="AT437" s="304">
        <f t="shared" si="138"/>
        <v>0</v>
      </c>
      <c r="AU437" s="304">
        <f t="shared" si="139"/>
        <v>0</v>
      </c>
      <c r="AV437" s="304">
        <f t="shared" si="140"/>
        <v>0</v>
      </c>
      <c r="AW437" s="304">
        <f t="shared" si="141"/>
        <v>0</v>
      </c>
      <c r="AX437" s="304">
        <f t="shared" si="142"/>
        <v>0</v>
      </c>
      <c r="AY437" s="304">
        <f t="shared" si="143"/>
        <v>0</v>
      </c>
      <c r="AZ437" s="304">
        <f t="shared" si="144"/>
        <v>0</v>
      </c>
      <c r="BA437" s="304">
        <f t="shared" si="145"/>
        <v>0</v>
      </c>
      <c r="BB437" s="304">
        <f t="shared" si="146"/>
        <v>0</v>
      </c>
      <c r="BC437" s="304">
        <f t="shared" si="147"/>
        <v>0</v>
      </c>
      <c r="BD437" s="304">
        <f t="shared" si="148"/>
        <v>0</v>
      </c>
      <c r="BE437" s="304">
        <f>IFERROR(IF(VLOOKUP($C437,Listen!$A$2:$F$45,6,0)="Ja",BB437-MAX(BC437:BD437),BB437-BC437),0)</f>
        <v>0</v>
      </c>
    </row>
    <row r="438" spans="1:57" x14ac:dyDescent="0.25">
      <c r="A438" s="320" t="str">
        <f>IF(AND(D438&lt;&gt;0,C438&lt;&gt;0,E438&lt;&gt;0),IF(B438&lt;&gt;0,CONCATENATE(B438,"-AGr",VLOOKUP(C438,Listen!$A$2:$D$45,4,FALSE),"-",D438,"-",E438,),CONCATENATE("AGr",VLOOKUP(C438,Listen!$A$2:$D$45,4,FALSE),"-",D438,"-",E438)),"keine vollständige ID")</f>
        <v>keine vollständige ID</v>
      </c>
      <c r="B438" s="301"/>
      <c r="C438" s="287"/>
      <c r="D438" s="34"/>
      <c r="E438" s="306"/>
      <c r="F438" s="116"/>
      <c r="G438" s="17"/>
      <c r="H438" s="17"/>
      <c r="I438" s="17"/>
      <c r="J438" s="17"/>
      <c r="K438" s="17"/>
      <c r="L438" s="17"/>
      <c r="M438" s="17"/>
      <c r="N438" s="17"/>
      <c r="O438" s="116"/>
      <c r="P438" s="117">
        <f>IF(D438&gt;A_Stammdaten!$B$12,0,SUM(G438,H438,J438,L438:M438)-SUM(I438,K438,N438:O438))</f>
        <v>0</v>
      </c>
      <c r="Q438" s="17"/>
      <c r="R438" s="17"/>
      <c r="S438" s="17"/>
      <c r="T438" s="17"/>
      <c r="U438" s="62">
        <f t="shared" si="128"/>
        <v>0</v>
      </c>
      <c r="V438" s="34"/>
      <c r="W438" s="34"/>
      <c r="X438" s="34"/>
      <c r="Y438" s="34"/>
      <c r="Z438" s="34"/>
      <c r="AA438" s="63" t="str">
        <f t="shared" si="129"/>
        <v>-</v>
      </c>
      <c r="AB438" s="63" t="str">
        <f t="shared" si="130"/>
        <v>-</v>
      </c>
      <c r="AC438" s="63">
        <f>IF(ISBLANK($C438),0,VLOOKUP($C438,Listen!$A$2:$C$45,2,FALSE))</f>
        <v>0</v>
      </c>
      <c r="AD438" s="63">
        <f>IF(ISBLANK($C438),0,VLOOKUP($C438,Listen!$A$2:$C$45,3,FALSE))</f>
        <v>0</v>
      </c>
      <c r="AE438" s="49">
        <f t="shared" si="131"/>
        <v>0</v>
      </c>
      <c r="AF438" s="49">
        <f t="shared" si="131"/>
        <v>0</v>
      </c>
      <c r="AG438" s="49">
        <f>IFERROR(IF(OR($V438&lt;&gt;"Ja",VLOOKUP($C438,Listen!$A$2:$F$45,5,0)="Nein",D438&lt;IF(C438="LNG Anbindungsanlagen gemäß separater Festlegung",2022,2023)),$AC438,$AA438),0)</f>
        <v>0</v>
      </c>
      <c r="AH438" s="49">
        <f>IFERROR(IF(OR($V438&lt;&gt;"Ja",VLOOKUP($C438,Listen!$A$2:$F$45,5,0)="Nein",D438&lt;IF(C438="LNG Anbindungsanlagen gemäß separater Festlegung",2022,2023)),$AC438,$AA438),0)</f>
        <v>0</v>
      </c>
      <c r="AI438" s="49">
        <f>IFERROR(IF(OR($W438&lt;&gt;"Ja",VLOOKUP($C438,Listen!$A$2:$F$45,6,0)="Nein"),$AC438,$AB438),0)</f>
        <v>0</v>
      </c>
      <c r="AJ438" s="49">
        <f>IFERROR(IF(OR($W438&lt;&gt;"Ja",VLOOKUP($C438,Listen!$A$2:$F$45,6,0)="Nein"),$AC438,$AB438),0)</f>
        <v>0</v>
      </c>
      <c r="AK438" s="49">
        <f>IFERROR(IF(OR($W438&lt;&gt;"Ja",VLOOKUP($C438,Listen!$A$2:$F$45,6,0)="Nein"),$AC438,$AB438),0)</f>
        <v>0</v>
      </c>
      <c r="AL438" s="51">
        <f t="shared" si="132"/>
        <v>0</v>
      </c>
      <c r="AM438" s="296">
        <f>IFERROR(IF(VLOOKUP($C438,Listen!$A$2:$F$45,6,0)="Ja",MAX(BC438:BD438),D_SAV!$BC438),0)</f>
        <v>0</v>
      </c>
      <c r="AN438" s="51">
        <f t="shared" si="133"/>
        <v>0</v>
      </c>
      <c r="AP438" s="304">
        <f t="shared" si="134"/>
        <v>0</v>
      </c>
      <c r="AQ438" s="304">
        <f t="shared" si="135"/>
        <v>0</v>
      </c>
      <c r="AR438" s="304">
        <f t="shared" si="136"/>
        <v>0</v>
      </c>
      <c r="AS438" s="304">
        <f t="shared" si="137"/>
        <v>0</v>
      </c>
      <c r="AT438" s="304">
        <f t="shared" si="138"/>
        <v>0</v>
      </c>
      <c r="AU438" s="304">
        <f t="shared" si="139"/>
        <v>0</v>
      </c>
      <c r="AV438" s="304">
        <f t="shared" si="140"/>
        <v>0</v>
      </c>
      <c r="AW438" s="304">
        <f t="shared" si="141"/>
        <v>0</v>
      </c>
      <c r="AX438" s="304">
        <f t="shared" si="142"/>
        <v>0</v>
      </c>
      <c r="AY438" s="304">
        <f t="shared" si="143"/>
        <v>0</v>
      </c>
      <c r="AZ438" s="304">
        <f t="shared" si="144"/>
        <v>0</v>
      </c>
      <c r="BA438" s="304">
        <f t="shared" si="145"/>
        <v>0</v>
      </c>
      <c r="BB438" s="304">
        <f t="shared" si="146"/>
        <v>0</v>
      </c>
      <c r="BC438" s="304">
        <f t="shared" si="147"/>
        <v>0</v>
      </c>
      <c r="BD438" s="304">
        <f t="shared" si="148"/>
        <v>0</v>
      </c>
      <c r="BE438" s="304">
        <f>IFERROR(IF(VLOOKUP($C438,Listen!$A$2:$F$45,6,0)="Ja",BB438-MAX(BC438:BD438),BB438-BC438),0)</f>
        <v>0</v>
      </c>
    </row>
    <row r="439" spans="1:57" x14ac:dyDescent="0.25">
      <c r="A439" s="320" t="str">
        <f>IF(AND(D439&lt;&gt;0,C439&lt;&gt;0,E439&lt;&gt;0),IF(B439&lt;&gt;0,CONCATENATE(B439,"-AGr",VLOOKUP(C439,Listen!$A$2:$D$45,4,FALSE),"-",D439,"-",E439,),CONCATENATE("AGr",VLOOKUP(C439,Listen!$A$2:$D$45,4,FALSE),"-",D439,"-",E439)),"keine vollständige ID")</f>
        <v>keine vollständige ID</v>
      </c>
      <c r="B439" s="301"/>
      <c r="C439" s="287"/>
      <c r="D439" s="34"/>
      <c r="E439" s="306"/>
      <c r="F439" s="116"/>
      <c r="G439" s="17"/>
      <c r="H439" s="17"/>
      <c r="I439" s="17"/>
      <c r="J439" s="17"/>
      <c r="K439" s="17"/>
      <c r="L439" s="17"/>
      <c r="M439" s="17"/>
      <c r="N439" s="17"/>
      <c r="O439" s="116"/>
      <c r="P439" s="117">
        <f>IF(D439&gt;A_Stammdaten!$B$12,0,SUM(G439,H439,J439,L439:M439)-SUM(I439,K439,N439:O439))</f>
        <v>0</v>
      </c>
      <c r="Q439" s="17"/>
      <c r="R439" s="17"/>
      <c r="S439" s="17"/>
      <c r="T439" s="17"/>
      <c r="U439" s="62">
        <f t="shared" si="128"/>
        <v>0</v>
      </c>
      <c r="V439" s="34"/>
      <c r="W439" s="34"/>
      <c r="X439" s="34"/>
      <c r="Y439" s="34"/>
      <c r="Z439" s="34"/>
      <c r="AA439" s="63" t="str">
        <f t="shared" si="129"/>
        <v>-</v>
      </c>
      <c r="AB439" s="63" t="str">
        <f t="shared" si="130"/>
        <v>-</v>
      </c>
      <c r="AC439" s="63">
        <f>IF(ISBLANK($C439),0,VLOOKUP($C439,Listen!$A$2:$C$45,2,FALSE))</f>
        <v>0</v>
      </c>
      <c r="AD439" s="63">
        <f>IF(ISBLANK($C439),0,VLOOKUP($C439,Listen!$A$2:$C$45,3,FALSE))</f>
        <v>0</v>
      </c>
      <c r="AE439" s="49">
        <f t="shared" si="131"/>
        <v>0</v>
      </c>
      <c r="AF439" s="49">
        <f t="shared" si="131"/>
        <v>0</v>
      </c>
      <c r="AG439" s="49">
        <f>IFERROR(IF(OR($V439&lt;&gt;"Ja",VLOOKUP($C439,Listen!$A$2:$F$45,5,0)="Nein",D439&lt;IF(C439="LNG Anbindungsanlagen gemäß separater Festlegung",2022,2023)),$AC439,$AA439),0)</f>
        <v>0</v>
      </c>
      <c r="AH439" s="49">
        <f>IFERROR(IF(OR($V439&lt;&gt;"Ja",VLOOKUP($C439,Listen!$A$2:$F$45,5,0)="Nein",D439&lt;IF(C439="LNG Anbindungsanlagen gemäß separater Festlegung",2022,2023)),$AC439,$AA439),0)</f>
        <v>0</v>
      </c>
      <c r="AI439" s="49">
        <f>IFERROR(IF(OR($W439&lt;&gt;"Ja",VLOOKUP($C439,Listen!$A$2:$F$45,6,0)="Nein"),$AC439,$AB439),0)</f>
        <v>0</v>
      </c>
      <c r="AJ439" s="49">
        <f>IFERROR(IF(OR($W439&lt;&gt;"Ja",VLOOKUP($C439,Listen!$A$2:$F$45,6,0)="Nein"),$AC439,$AB439),0)</f>
        <v>0</v>
      </c>
      <c r="AK439" s="49">
        <f>IFERROR(IF(OR($W439&lt;&gt;"Ja",VLOOKUP($C439,Listen!$A$2:$F$45,6,0)="Nein"),$AC439,$AB439),0)</f>
        <v>0</v>
      </c>
      <c r="AL439" s="51">
        <f t="shared" si="132"/>
        <v>0</v>
      </c>
      <c r="AM439" s="296">
        <f>IFERROR(IF(VLOOKUP($C439,Listen!$A$2:$F$45,6,0)="Ja",MAX(BC439:BD439),D_SAV!$BC439),0)</f>
        <v>0</v>
      </c>
      <c r="AN439" s="51">
        <f t="shared" si="133"/>
        <v>0</v>
      </c>
      <c r="AP439" s="304">
        <f t="shared" si="134"/>
        <v>0</v>
      </c>
      <c r="AQ439" s="304">
        <f t="shared" si="135"/>
        <v>0</v>
      </c>
      <c r="AR439" s="304">
        <f t="shared" si="136"/>
        <v>0</v>
      </c>
      <c r="AS439" s="304">
        <f t="shared" si="137"/>
        <v>0</v>
      </c>
      <c r="AT439" s="304">
        <f t="shared" si="138"/>
        <v>0</v>
      </c>
      <c r="AU439" s="304">
        <f t="shared" si="139"/>
        <v>0</v>
      </c>
      <c r="AV439" s="304">
        <f t="shared" si="140"/>
        <v>0</v>
      </c>
      <c r="AW439" s="304">
        <f t="shared" si="141"/>
        <v>0</v>
      </c>
      <c r="AX439" s="304">
        <f t="shared" si="142"/>
        <v>0</v>
      </c>
      <c r="AY439" s="304">
        <f t="shared" si="143"/>
        <v>0</v>
      </c>
      <c r="AZ439" s="304">
        <f t="shared" si="144"/>
        <v>0</v>
      </c>
      <c r="BA439" s="304">
        <f t="shared" si="145"/>
        <v>0</v>
      </c>
      <c r="BB439" s="304">
        <f t="shared" si="146"/>
        <v>0</v>
      </c>
      <c r="BC439" s="304">
        <f t="shared" si="147"/>
        <v>0</v>
      </c>
      <c r="BD439" s="304">
        <f t="shared" si="148"/>
        <v>0</v>
      </c>
      <c r="BE439" s="304">
        <f>IFERROR(IF(VLOOKUP($C439,Listen!$A$2:$F$45,6,0)="Ja",BB439-MAX(BC439:BD439),BB439-BC439),0)</f>
        <v>0</v>
      </c>
    </row>
    <row r="440" spans="1:57" x14ac:dyDescent="0.25">
      <c r="A440" s="320" t="str">
        <f>IF(AND(D440&lt;&gt;0,C440&lt;&gt;0,E440&lt;&gt;0),IF(B440&lt;&gt;0,CONCATENATE(B440,"-AGr",VLOOKUP(C440,Listen!$A$2:$D$45,4,FALSE),"-",D440,"-",E440,),CONCATENATE("AGr",VLOOKUP(C440,Listen!$A$2:$D$45,4,FALSE),"-",D440,"-",E440)),"keine vollständige ID")</f>
        <v>keine vollständige ID</v>
      </c>
      <c r="B440" s="301"/>
      <c r="C440" s="287"/>
      <c r="D440" s="34"/>
      <c r="E440" s="306"/>
      <c r="F440" s="116"/>
      <c r="G440" s="17"/>
      <c r="H440" s="17"/>
      <c r="I440" s="17"/>
      <c r="J440" s="17"/>
      <c r="K440" s="17"/>
      <c r="L440" s="17"/>
      <c r="M440" s="17"/>
      <c r="N440" s="17"/>
      <c r="O440" s="116"/>
      <c r="P440" s="117">
        <f>IF(D440&gt;A_Stammdaten!$B$12,0,SUM(G440,H440,J440,L440:M440)-SUM(I440,K440,N440:O440))</f>
        <v>0</v>
      </c>
      <c r="Q440" s="17"/>
      <c r="R440" s="17"/>
      <c r="S440" s="17"/>
      <c r="T440" s="17"/>
      <c r="U440" s="62">
        <f t="shared" si="128"/>
        <v>0</v>
      </c>
      <c r="V440" s="34"/>
      <c r="W440" s="34"/>
      <c r="X440" s="34"/>
      <c r="Y440" s="34"/>
      <c r="Z440" s="34"/>
      <c r="AA440" s="63" t="str">
        <f t="shared" si="129"/>
        <v>-</v>
      </c>
      <c r="AB440" s="63" t="str">
        <f t="shared" si="130"/>
        <v>-</v>
      </c>
      <c r="AC440" s="63">
        <f>IF(ISBLANK($C440),0,VLOOKUP($C440,Listen!$A$2:$C$45,2,FALSE))</f>
        <v>0</v>
      </c>
      <c r="AD440" s="63">
        <f>IF(ISBLANK($C440),0,VLOOKUP($C440,Listen!$A$2:$C$45,3,FALSE))</f>
        <v>0</v>
      </c>
      <c r="AE440" s="49">
        <f t="shared" si="131"/>
        <v>0</v>
      </c>
      <c r="AF440" s="49">
        <f t="shared" si="131"/>
        <v>0</v>
      </c>
      <c r="AG440" s="49">
        <f>IFERROR(IF(OR($V440&lt;&gt;"Ja",VLOOKUP($C440,Listen!$A$2:$F$45,5,0)="Nein",D440&lt;IF(C440="LNG Anbindungsanlagen gemäß separater Festlegung",2022,2023)),$AC440,$AA440),0)</f>
        <v>0</v>
      </c>
      <c r="AH440" s="49">
        <f>IFERROR(IF(OR($V440&lt;&gt;"Ja",VLOOKUP($C440,Listen!$A$2:$F$45,5,0)="Nein",D440&lt;IF(C440="LNG Anbindungsanlagen gemäß separater Festlegung",2022,2023)),$AC440,$AA440),0)</f>
        <v>0</v>
      </c>
      <c r="AI440" s="49">
        <f>IFERROR(IF(OR($W440&lt;&gt;"Ja",VLOOKUP($C440,Listen!$A$2:$F$45,6,0)="Nein"),$AC440,$AB440),0)</f>
        <v>0</v>
      </c>
      <c r="AJ440" s="49">
        <f>IFERROR(IF(OR($W440&lt;&gt;"Ja",VLOOKUP($C440,Listen!$A$2:$F$45,6,0)="Nein"),$AC440,$AB440),0)</f>
        <v>0</v>
      </c>
      <c r="AK440" s="49">
        <f>IFERROR(IF(OR($W440&lt;&gt;"Ja",VLOOKUP($C440,Listen!$A$2:$F$45,6,0)="Nein"),$AC440,$AB440),0)</f>
        <v>0</v>
      </c>
      <c r="AL440" s="51">
        <f t="shared" si="132"/>
        <v>0</v>
      </c>
      <c r="AM440" s="296">
        <f>IFERROR(IF(VLOOKUP($C440,Listen!$A$2:$F$45,6,0)="Ja",MAX(BC440:BD440),D_SAV!$BC440),0)</f>
        <v>0</v>
      </c>
      <c r="AN440" s="51">
        <f t="shared" si="133"/>
        <v>0</v>
      </c>
      <c r="AP440" s="304">
        <f t="shared" si="134"/>
        <v>0</v>
      </c>
      <c r="AQ440" s="304">
        <f t="shared" si="135"/>
        <v>0</v>
      </c>
      <c r="AR440" s="304">
        <f t="shared" si="136"/>
        <v>0</v>
      </c>
      <c r="AS440" s="304">
        <f t="shared" si="137"/>
        <v>0</v>
      </c>
      <c r="AT440" s="304">
        <f t="shared" si="138"/>
        <v>0</v>
      </c>
      <c r="AU440" s="304">
        <f t="shared" si="139"/>
        <v>0</v>
      </c>
      <c r="AV440" s="304">
        <f t="shared" si="140"/>
        <v>0</v>
      </c>
      <c r="AW440" s="304">
        <f t="shared" si="141"/>
        <v>0</v>
      </c>
      <c r="AX440" s="304">
        <f t="shared" si="142"/>
        <v>0</v>
      </c>
      <c r="AY440" s="304">
        <f t="shared" si="143"/>
        <v>0</v>
      </c>
      <c r="AZ440" s="304">
        <f t="shared" si="144"/>
        <v>0</v>
      </c>
      <c r="BA440" s="304">
        <f t="shared" si="145"/>
        <v>0</v>
      </c>
      <c r="BB440" s="304">
        <f t="shared" si="146"/>
        <v>0</v>
      </c>
      <c r="BC440" s="304">
        <f t="shared" si="147"/>
        <v>0</v>
      </c>
      <c r="BD440" s="304">
        <f t="shared" si="148"/>
        <v>0</v>
      </c>
      <c r="BE440" s="304">
        <f>IFERROR(IF(VLOOKUP($C440,Listen!$A$2:$F$45,6,0)="Ja",BB440-MAX(BC440:BD440),BB440-BC440),0)</f>
        <v>0</v>
      </c>
    </row>
    <row r="441" spans="1:57" x14ac:dyDescent="0.25">
      <c r="A441" s="320" t="str">
        <f>IF(AND(D441&lt;&gt;0,C441&lt;&gt;0,E441&lt;&gt;0),IF(B441&lt;&gt;0,CONCATENATE(B441,"-AGr",VLOOKUP(C441,Listen!$A$2:$D$45,4,FALSE),"-",D441,"-",E441,),CONCATENATE("AGr",VLOOKUP(C441,Listen!$A$2:$D$45,4,FALSE),"-",D441,"-",E441)),"keine vollständige ID")</f>
        <v>keine vollständige ID</v>
      </c>
      <c r="B441" s="301"/>
      <c r="C441" s="287"/>
      <c r="D441" s="34"/>
      <c r="E441" s="306"/>
      <c r="F441" s="116"/>
      <c r="G441" s="17"/>
      <c r="H441" s="17"/>
      <c r="I441" s="17"/>
      <c r="J441" s="17"/>
      <c r="K441" s="17"/>
      <c r="L441" s="17"/>
      <c r="M441" s="17"/>
      <c r="N441" s="17"/>
      <c r="O441" s="116"/>
      <c r="P441" s="117">
        <f>IF(D441&gt;A_Stammdaten!$B$12,0,SUM(G441,H441,J441,L441:M441)-SUM(I441,K441,N441:O441))</f>
        <v>0</v>
      </c>
      <c r="Q441" s="17"/>
      <c r="R441" s="17"/>
      <c r="S441" s="17"/>
      <c r="T441" s="17"/>
      <c r="U441" s="62">
        <f t="shared" si="128"/>
        <v>0</v>
      </c>
      <c r="V441" s="34"/>
      <c r="W441" s="34"/>
      <c r="X441" s="34"/>
      <c r="Y441" s="34"/>
      <c r="Z441" s="34"/>
      <c r="AA441" s="63" t="str">
        <f t="shared" si="129"/>
        <v>-</v>
      </c>
      <c r="AB441" s="63" t="str">
        <f t="shared" si="130"/>
        <v>-</v>
      </c>
      <c r="AC441" s="63">
        <f>IF(ISBLANK($C441),0,VLOOKUP($C441,Listen!$A$2:$C$45,2,FALSE))</f>
        <v>0</v>
      </c>
      <c r="AD441" s="63">
        <f>IF(ISBLANK($C441),0,VLOOKUP($C441,Listen!$A$2:$C$45,3,FALSE))</f>
        <v>0</v>
      </c>
      <c r="AE441" s="49">
        <f t="shared" si="131"/>
        <v>0</v>
      </c>
      <c r="AF441" s="49">
        <f t="shared" si="131"/>
        <v>0</v>
      </c>
      <c r="AG441" s="49">
        <f>IFERROR(IF(OR($V441&lt;&gt;"Ja",VLOOKUP($C441,Listen!$A$2:$F$45,5,0)="Nein",D441&lt;IF(C441="LNG Anbindungsanlagen gemäß separater Festlegung",2022,2023)),$AC441,$AA441),0)</f>
        <v>0</v>
      </c>
      <c r="AH441" s="49">
        <f>IFERROR(IF(OR($V441&lt;&gt;"Ja",VLOOKUP($C441,Listen!$A$2:$F$45,5,0)="Nein",D441&lt;IF(C441="LNG Anbindungsanlagen gemäß separater Festlegung",2022,2023)),$AC441,$AA441),0)</f>
        <v>0</v>
      </c>
      <c r="AI441" s="49">
        <f>IFERROR(IF(OR($W441&lt;&gt;"Ja",VLOOKUP($C441,Listen!$A$2:$F$45,6,0)="Nein"),$AC441,$AB441),0)</f>
        <v>0</v>
      </c>
      <c r="AJ441" s="49">
        <f>IFERROR(IF(OR($W441&lt;&gt;"Ja",VLOOKUP($C441,Listen!$A$2:$F$45,6,0)="Nein"),$AC441,$AB441),0)</f>
        <v>0</v>
      </c>
      <c r="AK441" s="49">
        <f>IFERROR(IF(OR($W441&lt;&gt;"Ja",VLOOKUP($C441,Listen!$A$2:$F$45,6,0)="Nein"),$AC441,$AB441),0)</f>
        <v>0</v>
      </c>
      <c r="AL441" s="51">
        <f t="shared" si="132"/>
        <v>0</v>
      </c>
      <c r="AM441" s="296">
        <f>IFERROR(IF(VLOOKUP($C441,Listen!$A$2:$F$45,6,0)="Ja",MAX(BC441:BD441),D_SAV!$BC441),0)</f>
        <v>0</v>
      </c>
      <c r="AN441" s="51">
        <f t="shared" si="133"/>
        <v>0</v>
      </c>
      <c r="AP441" s="304">
        <f t="shared" si="134"/>
        <v>0</v>
      </c>
      <c r="AQ441" s="304">
        <f t="shared" si="135"/>
        <v>0</v>
      </c>
      <c r="AR441" s="304">
        <f t="shared" si="136"/>
        <v>0</v>
      </c>
      <c r="AS441" s="304">
        <f t="shared" si="137"/>
        <v>0</v>
      </c>
      <c r="AT441" s="304">
        <f t="shared" si="138"/>
        <v>0</v>
      </c>
      <c r="AU441" s="304">
        <f t="shared" si="139"/>
        <v>0</v>
      </c>
      <c r="AV441" s="304">
        <f t="shared" si="140"/>
        <v>0</v>
      </c>
      <c r="AW441" s="304">
        <f t="shared" si="141"/>
        <v>0</v>
      </c>
      <c r="AX441" s="304">
        <f t="shared" si="142"/>
        <v>0</v>
      </c>
      <c r="AY441" s="304">
        <f t="shared" si="143"/>
        <v>0</v>
      </c>
      <c r="AZ441" s="304">
        <f t="shared" si="144"/>
        <v>0</v>
      </c>
      <c r="BA441" s="304">
        <f t="shared" si="145"/>
        <v>0</v>
      </c>
      <c r="BB441" s="304">
        <f t="shared" si="146"/>
        <v>0</v>
      </c>
      <c r="BC441" s="304">
        <f t="shared" si="147"/>
        <v>0</v>
      </c>
      <c r="BD441" s="304">
        <f t="shared" si="148"/>
        <v>0</v>
      </c>
      <c r="BE441" s="304">
        <f>IFERROR(IF(VLOOKUP($C441,Listen!$A$2:$F$45,6,0)="Ja",BB441-MAX(BC441:BD441),BB441-BC441),0)</f>
        <v>0</v>
      </c>
    </row>
    <row r="442" spans="1:57" x14ac:dyDescent="0.25">
      <c r="A442" s="320" t="str">
        <f>IF(AND(D442&lt;&gt;0,C442&lt;&gt;0,E442&lt;&gt;0),IF(B442&lt;&gt;0,CONCATENATE(B442,"-AGr",VLOOKUP(C442,Listen!$A$2:$D$45,4,FALSE),"-",D442,"-",E442,),CONCATENATE("AGr",VLOOKUP(C442,Listen!$A$2:$D$45,4,FALSE),"-",D442,"-",E442)),"keine vollständige ID")</f>
        <v>keine vollständige ID</v>
      </c>
      <c r="B442" s="301"/>
      <c r="C442" s="287"/>
      <c r="D442" s="34"/>
      <c r="E442" s="306"/>
      <c r="F442" s="116"/>
      <c r="G442" s="17"/>
      <c r="H442" s="17"/>
      <c r="I442" s="17"/>
      <c r="J442" s="17"/>
      <c r="K442" s="17"/>
      <c r="L442" s="17"/>
      <c r="M442" s="17"/>
      <c r="N442" s="17"/>
      <c r="O442" s="116"/>
      <c r="P442" s="117">
        <f>IF(D442&gt;A_Stammdaten!$B$12,0,SUM(G442,H442,J442,L442:M442)-SUM(I442,K442,N442:O442))</f>
        <v>0</v>
      </c>
      <c r="Q442" s="17"/>
      <c r="R442" s="17"/>
      <c r="S442" s="17"/>
      <c r="T442" s="17"/>
      <c r="U442" s="62">
        <f t="shared" si="128"/>
        <v>0</v>
      </c>
      <c r="V442" s="34"/>
      <c r="W442" s="34"/>
      <c r="X442" s="34"/>
      <c r="Y442" s="34"/>
      <c r="Z442" s="34"/>
      <c r="AA442" s="63" t="str">
        <f t="shared" si="129"/>
        <v>-</v>
      </c>
      <c r="AB442" s="63" t="str">
        <f t="shared" si="130"/>
        <v>-</v>
      </c>
      <c r="AC442" s="63">
        <f>IF(ISBLANK($C442),0,VLOOKUP($C442,Listen!$A$2:$C$45,2,FALSE))</f>
        <v>0</v>
      </c>
      <c r="AD442" s="63">
        <f>IF(ISBLANK($C442),0,VLOOKUP($C442,Listen!$A$2:$C$45,3,FALSE))</f>
        <v>0</v>
      </c>
      <c r="AE442" s="49">
        <f t="shared" si="131"/>
        <v>0</v>
      </c>
      <c r="AF442" s="49">
        <f t="shared" si="131"/>
        <v>0</v>
      </c>
      <c r="AG442" s="49">
        <f>IFERROR(IF(OR($V442&lt;&gt;"Ja",VLOOKUP($C442,Listen!$A$2:$F$45,5,0)="Nein",D442&lt;IF(C442="LNG Anbindungsanlagen gemäß separater Festlegung",2022,2023)),$AC442,$AA442),0)</f>
        <v>0</v>
      </c>
      <c r="AH442" s="49">
        <f>IFERROR(IF(OR($V442&lt;&gt;"Ja",VLOOKUP($C442,Listen!$A$2:$F$45,5,0)="Nein",D442&lt;IF(C442="LNG Anbindungsanlagen gemäß separater Festlegung",2022,2023)),$AC442,$AA442),0)</f>
        <v>0</v>
      </c>
      <c r="AI442" s="49">
        <f>IFERROR(IF(OR($W442&lt;&gt;"Ja",VLOOKUP($C442,Listen!$A$2:$F$45,6,0)="Nein"),$AC442,$AB442),0)</f>
        <v>0</v>
      </c>
      <c r="AJ442" s="49">
        <f>IFERROR(IF(OR($W442&lt;&gt;"Ja",VLOOKUP($C442,Listen!$A$2:$F$45,6,0)="Nein"),$AC442,$AB442),0)</f>
        <v>0</v>
      </c>
      <c r="AK442" s="49">
        <f>IFERROR(IF(OR($W442&lt;&gt;"Ja",VLOOKUP($C442,Listen!$A$2:$F$45,6,0)="Nein"),$AC442,$AB442),0)</f>
        <v>0</v>
      </c>
      <c r="AL442" s="51">
        <f t="shared" si="132"/>
        <v>0</v>
      </c>
      <c r="AM442" s="296">
        <f>IFERROR(IF(VLOOKUP($C442,Listen!$A$2:$F$45,6,0)="Ja",MAX(BC442:BD442),D_SAV!$BC442),0)</f>
        <v>0</v>
      </c>
      <c r="AN442" s="51">
        <f t="shared" si="133"/>
        <v>0</v>
      </c>
      <c r="AP442" s="304">
        <f t="shared" si="134"/>
        <v>0</v>
      </c>
      <c r="AQ442" s="304">
        <f t="shared" si="135"/>
        <v>0</v>
      </c>
      <c r="AR442" s="304">
        <f t="shared" si="136"/>
        <v>0</v>
      </c>
      <c r="AS442" s="304">
        <f t="shared" si="137"/>
        <v>0</v>
      </c>
      <c r="AT442" s="304">
        <f t="shared" si="138"/>
        <v>0</v>
      </c>
      <c r="AU442" s="304">
        <f t="shared" si="139"/>
        <v>0</v>
      </c>
      <c r="AV442" s="304">
        <f t="shared" si="140"/>
        <v>0</v>
      </c>
      <c r="AW442" s="304">
        <f t="shared" si="141"/>
        <v>0</v>
      </c>
      <c r="AX442" s="304">
        <f t="shared" si="142"/>
        <v>0</v>
      </c>
      <c r="AY442" s="304">
        <f t="shared" si="143"/>
        <v>0</v>
      </c>
      <c r="AZ442" s="304">
        <f t="shared" si="144"/>
        <v>0</v>
      </c>
      <c r="BA442" s="304">
        <f t="shared" si="145"/>
        <v>0</v>
      </c>
      <c r="BB442" s="304">
        <f t="shared" si="146"/>
        <v>0</v>
      </c>
      <c r="BC442" s="304">
        <f t="shared" si="147"/>
        <v>0</v>
      </c>
      <c r="BD442" s="304">
        <f t="shared" si="148"/>
        <v>0</v>
      </c>
      <c r="BE442" s="304">
        <f>IFERROR(IF(VLOOKUP($C442,Listen!$A$2:$F$45,6,0)="Ja",BB442-MAX(BC442:BD442),BB442-BC442),0)</f>
        <v>0</v>
      </c>
    </row>
    <row r="443" spans="1:57" x14ac:dyDescent="0.25">
      <c r="A443" s="320" t="str">
        <f>IF(AND(D443&lt;&gt;0,C443&lt;&gt;0,E443&lt;&gt;0),IF(B443&lt;&gt;0,CONCATENATE(B443,"-AGr",VLOOKUP(C443,Listen!$A$2:$D$45,4,FALSE),"-",D443,"-",E443,),CONCATENATE("AGr",VLOOKUP(C443,Listen!$A$2:$D$45,4,FALSE),"-",D443,"-",E443)),"keine vollständige ID")</f>
        <v>keine vollständige ID</v>
      </c>
      <c r="B443" s="301"/>
      <c r="C443" s="287"/>
      <c r="D443" s="34"/>
      <c r="E443" s="306"/>
      <c r="F443" s="116"/>
      <c r="G443" s="17"/>
      <c r="H443" s="17"/>
      <c r="I443" s="17"/>
      <c r="J443" s="17"/>
      <c r="K443" s="17"/>
      <c r="L443" s="17"/>
      <c r="M443" s="17"/>
      <c r="N443" s="17"/>
      <c r="O443" s="116"/>
      <c r="P443" s="117">
        <f>IF(D443&gt;A_Stammdaten!$B$12,0,SUM(G443,H443,J443,L443:M443)-SUM(I443,K443,N443:O443))</f>
        <v>0</v>
      </c>
      <c r="Q443" s="17"/>
      <c r="R443" s="17"/>
      <c r="S443" s="17"/>
      <c r="T443" s="17"/>
      <c r="U443" s="62">
        <f t="shared" si="128"/>
        <v>0</v>
      </c>
      <c r="V443" s="34"/>
      <c r="W443" s="34"/>
      <c r="X443" s="34"/>
      <c r="Y443" s="34"/>
      <c r="Z443" s="34"/>
      <c r="AA443" s="63" t="str">
        <f t="shared" si="129"/>
        <v>-</v>
      </c>
      <c r="AB443" s="63" t="str">
        <f t="shared" si="130"/>
        <v>-</v>
      </c>
      <c r="AC443" s="63">
        <f>IF(ISBLANK($C443),0,VLOOKUP($C443,Listen!$A$2:$C$45,2,FALSE))</f>
        <v>0</v>
      </c>
      <c r="AD443" s="63">
        <f>IF(ISBLANK($C443),0,VLOOKUP($C443,Listen!$A$2:$C$45,3,FALSE))</f>
        <v>0</v>
      </c>
      <c r="AE443" s="49">
        <f t="shared" si="131"/>
        <v>0</v>
      </c>
      <c r="AF443" s="49">
        <f t="shared" si="131"/>
        <v>0</v>
      </c>
      <c r="AG443" s="49">
        <f>IFERROR(IF(OR($V443&lt;&gt;"Ja",VLOOKUP($C443,Listen!$A$2:$F$45,5,0)="Nein",D443&lt;IF(C443="LNG Anbindungsanlagen gemäß separater Festlegung",2022,2023)),$AC443,$AA443),0)</f>
        <v>0</v>
      </c>
      <c r="AH443" s="49">
        <f>IFERROR(IF(OR($V443&lt;&gt;"Ja",VLOOKUP($C443,Listen!$A$2:$F$45,5,0)="Nein",D443&lt;IF(C443="LNG Anbindungsanlagen gemäß separater Festlegung",2022,2023)),$AC443,$AA443),0)</f>
        <v>0</v>
      </c>
      <c r="AI443" s="49">
        <f>IFERROR(IF(OR($W443&lt;&gt;"Ja",VLOOKUP($C443,Listen!$A$2:$F$45,6,0)="Nein"),$AC443,$AB443),0)</f>
        <v>0</v>
      </c>
      <c r="AJ443" s="49">
        <f>IFERROR(IF(OR($W443&lt;&gt;"Ja",VLOOKUP($C443,Listen!$A$2:$F$45,6,0)="Nein"),$AC443,$AB443),0)</f>
        <v>0</v>
      </c>
      <c r="AK443" s="49">
        <f>IFERROR(IF(OR($W443&lt;&gt;"Ja",VLOOKUP($C443,Listen!$A$2:$F$45,6,0)="Nein"),$AC443,$AB443),0)</f>
        <v>0</v>
      </c>
      <c r="AL443" s="51">
        <f t="shared" si="132"/>
        <v>0</v>
      </c>
      <c r="AM443" s="296">
        <f>IFERROR(IF(VLOOKUP($C443,Listen!$A$2:$F$45,6,0)="Ja",MAX(BC443:BD443),D_SAV!$BC443),0)</f>
        <v>0</v>
      </c>
      <c r="AN443" s="51">
        <f t="shared" si="133"/>
        <v>0</v>
      </c>
      <c r="AP443" s="304">
        <f t="shared" si="134"/>
        <v>0</v>
      </c>
      <c r="AQ443" s="304">
        <f t="shared" si="135"/>
        <v>0</v>
      </c>
      <c r="AR443" s="304">
        <f t="shared" si="136"/>
        <v>0</v>
      </c>
      <c r="AS443" s="304">
        <f t="shared" si="137"/>
        <v>0</v>
      </c>
      <c r="AT443" s="304">
        <f t="shared" si="138"/>
        <v>0</v>
      </c>
      <c r="AU443" s="304">
        <f t="shared" si="139"/>
        <v>0</v>
      </c>
      <c r="AV443" s="304">
        <f t="shared" si="140"/>
        <v>0</v>
      </c>
      <c r="AW443" s="304">
        <f t="shared" si="141"/>
        <v>0</v>
      </c>
      <c r="AX443" s="304">
        <f t="shared" si="142"/>
        <v>0</v>
      </c>
      <c r="AY443" s="304">
        <f t="shared" si="143"/>
        <v>0</v>
      </c>
      <c r="AZ443" s="304">
        <f t="shared" si="144"/>
        <v>0</v>
      </c>
      <c r="BA443" s="304">
        <f t="shared" si="145"/>
        <v>0</v>
      </c>
      <c r="BB443" s="304">
        <f t="shared" si="146"/>
        <v>0</v>
      </c>
      <c r="BC443" s="304">
        <f t="shared" si="147"/>
        <v>0</v>
      </c>
      <c r="BD443" s="304">
        <f t="shared" si="148"/>
        <v>0</v>
      </c>
      <c r="BE443" s="304">
        <f>IFERROR(IF(VLOOKUP($C443,Listen!$A$2:$F$45,6,0)="Ja",BB443-MAX(BC443:BD443),BB443-BC443),0)</f>
        <v>0</v>
      </c>
    </row>
    <row r="444" spans="1:57" x14ac:dyDescent="0.25">
      <c r="A444" s="320" t="str">
        <f>IF(AND(D444&lt;&gt;0,C444&lt;&gt;0,E444&lt;&gt;0),IF(B444&lt;&gt;0,CONCATENATE(B444,"-AGr",VLOOKUP(C444,Listen!$A$2:$D$45,4,FALSE),"-",D444,"-",E444,),CONCATENATE("AGr",VLOOKUP(C444,Listen!$A$2:$D$45,4,FALSE),"-",D444,"-",E444)),"keine vollständige ID")</f>
        <v>keine vollständige ID</v>
      </c>
      <c r="B444" s="301"/>
      <c r="C444" s="287"/>
      <c r="D444" s="34"/>
      <c r="E444" s="306"/>
      <c r="F444" s="116"/>
      <c r="G444" s="17"/>
      <c r="H444" s="17"/>
      <c r="I444" s="17"/>
      <c r="J444" s="17"/>
      <c r="K444" s="17"/>
      <c r="L444" s="17"/>
      <c r="M444" s="17"/>
      <c r="N444" s="17"/>
      <c r="O444" s="116"/>
      <c r="P444" s="117">
        <f>IF(D444&gt;A_Stammdaten!$B$12,0,SUM(G444,H444,J444,L444:M444)-SUM(I444,K444,N444:O444))</f>
        <v>0</v>
      </c>
      <c r="Q444" s="17"/>
      <c r="R444" s="17"/>
      <c r="S444" s="17"/>
      <c r="T444" s="17"/>
      <c r="U444" s="62">
        <f t="shared" si="128"/>
        <v>0</v>
      </c>
      <c r="V444" s="34"/>
      <c r="W444" s="34"/>
      <c r="X444" s="34"/>
      <c r="Y444" s="34"/>
      <c r="Z444" s="34"/>
      <c r="AA444" s="63" t="str">
        <f t="shared" si="129"/>
        <v>-</v>
      </c>
      <c r="AB444" s="63" t="str">
        <f t="shared" si="130"/>
        <v>-</v>
      </c>
      <c r="AC444" s="63">
        <f>IF(ISBLANK($C444),0,VLOOKUP($C444,Listen!$A$2:$C$45,2,FALSE))</f>
        <v>0</v>
      </c>
      <c r="AD444" s="63">
        <f>IF(ISBLANK($C444),0,VLOOKUP($C444,Listen!$A$2:$C$45,3,FALSE))</f>
        <v>0</v>
      </c>
      <c r="AE444" s="49">
        <f t="shared" si="131"/>
        <v>0</v>
      </c>
      <c r="AF444" s="49">
        <f t="shared" si="131"/>
        <v>0</v>
      </c>
      <c r="AG444" s="49">
        <f>IFERROR(IF(OR($V444&lt;&gt;"Ja",VLOOKUP($C444,Listen!$A$2:$F$45,5,0)="Nein",D444&lt;IF(C444="LNG Anbindungsanlagen gemäß separater Festlegung",2022,2023)),$AC444,$AA444),0)</f>
        <v>0</v>
      </c>
      <c r="AH444" s="49">
        <f>IFERROR(IF(OR($V444&lt;&gt;"Ja",VLOOKUP($C444,Listen!$A$2:$F$45,5,0)="Nein",D444&lt;IF(C444="LNG Anbindungsanlagen gemäß separater Festlegung",2022,2023)),$AC444,$AA444),0)</f>
        <v>0</v>
      </c>
      <c r="AI444" s="49">
        <f>IFERROR(IF(OR($W444&lt;&gt;"Ja",VLOOKUP($C444,Listen!$A$2:$F$45,6,0)="Nein"),$AC444,$AB444),0)</f>
        <v>0</v>
      </c>
      <c r="AJ444" s="49">
        <f>IFERROR(IF(OR($W444&lt;&gt;"Ja",VLOOKUP($C444,Listen!$A$2:$F$45,6,0)="Nein"),$AC444,$AB444),0)</f>
        <v>0</v>
      </c>
      <c r="AK444" s="49">
        <f>IFERROR(IF(OR($W444&lt;&gt;"Ja",VLOOKUP($C444,Listen!$A$2:$F$45,6,0)="Nein"),$AC444,$AB444),0)</f>
        <v>0</v>
      </c>
      <c r="AL444" s="51">
        <f t="shared" si="132"/>
        <v>0</v>
      </c>
      <c r="AM444" s="296">
        <f>IFERROR(IF(VLOOKUP($C444,Listen!$A$2:$F$45,6,0)="Ja",MAX(BC444:BD444),D_SAV!$BC444),0)</f>
        <v>0</v>
      </c>
      <c r="AN444" s="51">
        <f t="shared" si="133"/>
        <v>0</v>
      </c>
      <c r="AP444" s="304">
        <f t="shared" si="134"/>
        <v>0</v>
      </c>
      <c r="AQ444" s="304">
        <f t="shared" si="135"/>
        <v>0</v>
      </c>
      <c r="AR444" s="304">
        <f t="shared" si="136"/>
        <v>0</v>
      </c>
      <c r="AS444" s="304">
        <f t="shared" si="137"/>
        <v>0</v>
      </c>
      <c r="AT444" s="304">
        <f t="shared" si="138"/>
        <v>0</v>
      </c>
      <c r="AU444" s="304">
        <f t="shared" si="139"/>
        <v>0</v>
      </c>
      <c r="AV444" s="304">
        <f t="shared" si="140"/>
        <v>0</v>
      </c>
      <c r="AW444" s="304">
        <f t="shared" si="141"/>
        <v>0</v>
      </c>
      <c r="AX444" s="304">
        <f t="shared" si="142"/>
        <v>0</v>
      </c>
      <c r="AY444" s="304">
        <f t="shared" si="143"/>
        <v>0</v>
      </c>
      <c r="AZ444" s="304">
        <f t="shared" si="144"/>
        <v>0</v>
      </c>
      <c r="BA444" s="304">
        <f t="shared" si="145"/>
        <v>0</v>
      </c>
      <c r="BB444" s="304">
        <f t="shared" si="146"/>
        <v>0</v>
      </c>
      <c r="BC444" s="304">
        <f t="shared" si="147"/>
        <v>0</v>
      </c>
      <c r="BD444" s="304">
        <f t="shared" si="148"/>
        <v>0</v>
      </c>
      <c r="BE444" s="304">
        <f>IFERROR(IF(VLOOKUP($C444,Listen!$A$2:$F$45,6,0)="Ja",BB444-MAX(BC444:BD444),BB444-BC444),0)</f>
        <v>0</v>
      </c>
    </row>
    <row r="445" spans="1:57" x14ac:dyDescent="0.25">
      <c r="A445" s="320" t="str">
        <f>IF(AND(D445&lt;&gt;0,C445&lt;&gt;0,E445&lt;&gt;0),IF(B445&lt;&gt;0,CONCATENATE(B445,"-AGr",VLOOKUP(C445,Listen!$A$2:$D$45,4,FALSE),"-",D445,"-",E445,),CONCATENATE("AGr",VLOOKUP(C445,Listen!$A$2:$D$45,4,FALSE),"-",D445,"-",E445)),"keine vollständige ID")</f>
        <v>keine vollständige ID</v>
      </c>
      <c r="B445" s="301"/>
      <c r="C445" s="287"/>
      <c r="D445" s="34"/>
      <c r="E445" s="306"/>
      <c r="F445" s="116"/>
      <c r="G445" s="17"/>
      <c r="H445" s="17"/>
      <c r="I445" s="17"/>
      <c r="J445" s="17"/>
      <c r="K445" s="17"/>
      <c r="L445" s="17"/>
      <c r="M445" s="17"/>
      <c r="N445" s="17"/>
      <c r="O445" s="116"/>
      <c r="P445" s="117">
        <f>IF(D445&gt;A_Stammdaten!$B$12,0,SUM(G445,H445,J445,L445:M445)-SUM(I445,K445,N445:O445))</f>
        <v>0</v>
      </c>
      <c r="Q445" s="17"/>
      <c r="R445" s="17"/>
      <c r="S445" s="17"/>
      <c r="T445" s="17"/>
      <c r="U445" s="62">
        <f t="shared" si="128"/>
        <v>0</v>
      </c>
      <c r="V445" s="34"/>
      <c r="W445" s="34"/>
      <c r="X445" s="34"/>
      <c r="Y445" s="34"/>
      <c r="Z445" s="34"/>
      <c r="AA445" s="63" t="str">
        <f t="shared" si="129"/>
        <v>-</v>
      </c>
      <c r="AB445" s="63" t="str">
        <f t="shared" si="130"/>
        <v>-</v>
      </c>
      <c r="AC445" s="63">
        <f>IF(ISBLANK($C445),0,VLOOKUP($C445,Listen!$A$2:$C$45,2,FALSE))</f>
        <v>0</v>
      </c>
      <c r="AD445" s="63">
        <f>IF(ISBLANK($C445),0,VLOOKUP($C445,Listen!$A$2:$C$45,3,FALSE))</f>
        <v>0</v>
      </c>
      <c r="AE445" s="49">
        <f t="shared" si="131"/>
        <v>0</v>
      </c>
      <c r="AF445" s="49">
        <f t="shared" si="131"/>
        <v>0</v>
      </c>
      <c r="AG445" s="49">
        <f>IFERROR(IF(OR($V445&lt;&gt;"Ja",VLOOKUP($C445,Listen!$A$2:$F$45,5,0)="Nein",D445&lt;IF(C445="LNG Anbindungsanlagen gemäß separater Festlegung",2022,2023)),$AC445,$AA445),0)</f>
        <v>0</v>
      </c>
      <c r="AH445" s="49">
        <f>IFERROR(IF(OR($V445&lt;&gt;"Ja",VLOOKUP($C445,Listen!$A$2:$F$45,5,0)="Nein",D445&lt;IF(C445="LNG Anbindungsanlagen gemäß separater Festlegung",2022,2023)),$AC445,$AA445),0)</f>
        <v>0</v>
      </c>
      <c r="AI445" s="49">
        <f>IFERROR(IF(OR($W445&lt;&gt;"Ja",VLOOKUP($C445,Listen!$A$2:$F$45,6,0)="Nein"),$AC445,$AB445),0)</f>
        <v>0</v>
      </c>
      <c r="AJ445" s="49">
        <f>IFERROR(IF(OR($W445&lt;&gt;"Ja",VLOOKUP($C445,Listen!$A$2:$F$45,6,0)="Nein"),$AC445,$AB445),0)</f>
        <v>0</v>
      </c>
      <c r="AK445" s="49">
        <f>IFERROR(IF(OR($W445&lt;&gt;"Ja",VLOOKUP($C445,Listen!$A$2:$F$45,6,0)="Nein"),$AC445,$AB445),0)</f>
        <v>0</v>
      </c>
      <c r="AL445" s="51">
        <f t="shared" si="132"/>
        <v>0</v>
      </c>
      <c r="AM445" s="296">
        <f>IFERROR(IF(VLOOKUP($C445,Listen!$A$2:$F$45,6,0)="Ja",MAX(BC445:BD445),D_SAV!$BC445),0)</f>
        <v>0</v>
      </c>
      <c r="AN445" s="51">
        <f t="shared" si="133"/>
        <v>0</v>
      </c>
      <c r="AP445" s="304">
        <f t="shared" si="134"/>
        <v>0</v>
      </c>
      <c r="AQ445" s="304">
        <f t="shared" si="135"/>
        <v>0</v>
      </c>
      <c r="AR445" s="304">
        <f t="shared" si="136"/>
        <v>0</v>
      </c>
      <c r="AS445" s="304">
        <f t="shared" si="137"/>
        <v>0</v>
      </c>
      <c r="AT445" s="304">
        <f t="shared" si="138"/>
        <v>0</v>
      </c>
      <c r="AU445" s="304">
        <f t="shared" si="139"/>
        <v>0</v>
      </c>
      <c r="AV445" s="304">
        <f t="shared" si="140"/>
        <v>0</v>
      </c>
      <c r="AW445" s="304">
        <f t="shared" si="141"/>
        <v>0</v>
      </c>
      <c r="AX445" s="304">
        <f t="shared" si="142"/>
        <v>0</v>
      </c>
      <c r="AY445" s="304">
        <f t="shared" si="143"/>
        <v>0</v>
      </c>
      <c r="AZ445" s="304">
        <f t="shared" si="144"/>
        <v>0</v>
      </c>
      <c r="BA445" s="304">
        <f t="shared" si="145"/>
        <v>0</v>
      </c>
      <c r="BB445" s="304">
        <f t="shared" si="146"/>
        <v>0</v>
      </c>
      <c r="BC445" s="304">
        <f t="shared" si="147"/>
        <v>0</v>
      </c>
      <c r="BD445" s="304">
        <f t="shared" si="148"/>
        <v>0</v>
      </c>
      <c r="BE445" s="304">
        <f>IFERROR(IF(VLOOKUP($C445,Listen!$A$2:$F$45,6,0)="Ja",BB445-MAX(BC445:BD445),BB445-BC445),0)</f>
        <v>0</v>
      </c>
    </row>
    <row r="446" spans="1:57" x14ac:dyDescent="0.25">
      <c r="A446" s="320" t="str">
        <f>IF(AND(D446&lt;&gt;0,C446&lt;&gt;0,E446&lt;&gt;0),IF(B446&lt;&gt;0,CONCATENATE(B446,"-AGr",VLOOKUP(C446,Listen!$A$2:$D$45,4,FALSE),"-",D446,"-",E446,),CONCATENATE("AGr",VLOOKUP(C446,Listen!$A$2:$D$45,4,FALSE),"-",D446,"-",E446)),"keine vollständige ID")</f>
        <v>keine vollständige ID</v>
      </c>
      <c r="B446" s="301"/>
      <c r="C446" s="287"/>
      <c r="D446" s="34"/>
      <c r="E446" s="306"/>
      <c r="F446" s="116"/>
      <c r="G446" s="17"/>
      <c r="H446" s="17"/>
      <c r="I446" s="17"/>
      <c r="J446" s="17"/>
      <c r="K446" s="17"/>
      <c r="L446" s="17"/>
      <c r="M446" s="17"/>
      <c r="N446" s="17"/>
      <c r="O446" s="116"/>
      <c r="P446" s="117">
        <f>IF(D446&gt;A_Stammdaten!$B$12,0,SUM(G446,H446,J446,L446:M446)-SUM(I446,K446,N446:O446))</f>
        <v>0</v>
      </c>
      <c r="Q446" s="17"/>
      <c r="R446" s="17"/>
      <c r="S446" s="17"/>
      <c r="T446" s="17"/>
      <c r="U446" s="62">
        <f t="shared" si="128"/>
        <v>0</v>
      </c>
      <c r="V446" s="34"/>
      <c r="W446" s="34"/>
      <c r="X446" s="34"/>
      <c r="Y446" s="34"/>
      <c r="Z446" s="34"/>
      <c r="AA446" s="63" t="str">
        <f t="shared" si="129"/>
        <v>-</v>
      </c>
      <c r="AB446" s="63" t="str">
        <f t="shared" si="130"/>
        <v>-</v>
      </c>
      <c r="AC446" s="63">
        <f>IF(ISBLANK($C446),0,VLOOKUP($C446,Listen!$A$2:$C$45,2,FALSE))</f>
        <v>0</v>
      </c>
      <c r="AD446" s="63">
        <f>IF(ISBLANK($C446),0,VLOOKUP($C446,Listen!$A$2:$C$45,3,FALSE))</f>
        <v>0</v>
      </c>
      <c r="AE446" s="49">
        <f t="shared" si="131"/>
        <v>0</v>
      </c>
      <c r="AF446" s="49">
        <f t="shared" si="131"/>
        <v>0</v>
      </c>
      <c r="AG446" s="49">
        <f>IFERROR(IF(OR($V446&lt;&gt;"Ja",VLOOKUP($C446,Listen!$A$2:$F$45,5,0)="Nein",D446&lt;IF(C446="LNG Anbindungsanlagen gemäß separater Festlegung",2022,2023)),$AC446,$AA446),0)</f>
        <v>0</v>
      </c>
      <c r="AH446" s="49">
        <f>IFERROR(IF(OR($V446&lt;&gt;"Ja",VLOOKUP($C446,Listen!$A$2:$F$45,5,0)="Nein",D446&lt;IF(C446="LNG Anbindungsanlagen gemäß separater Festlegung",2022,2023)),$AC446,$AA446),0)</f>
        <v>0</v>
      </c>
      <c r="AI446" s="49">
        <f>IFERROR(IF(OR($W446&lt;&gt;"Ja",VLOOKUP($C446,Listen!$A$2:$F$45,6,0)="Nein"),$AC446,$AB446),0)</f>
        <v>0</v>
      </c>
      <c r="AJ446" s="49">
        <f>IFERROR(IF(OR($W446&lt;&gt;"Ja",VLOOKUP($C446,Listen!$A$2:$F$45,6,0)="Nein"),$AC446,$AB446),0)</f>
        <v>0</v>
      </c>
      <c r="AK446" s="49">
        <f>IFERROR(IF(OR($W446&lt;&gt;"Ja",VLOOKUP($C446,Listen!$A$2:$F$45,6,0)="Nein"),$AC446,$AB446),0)</f>
        <v>0</v>
      </c>
      <c r="AL446" s="51">
        <f t="shared" si="132"/>
        <v>0</v>
      </c>
      <c r="AM446" s="296">
        <f>IFERROR(IF(VLOOKUP($C446,Listen!$A$2:$F$45,6,0)="Ja",MAX(BC446:BD446),D_SAV!$BC446),0)</f>
        <v>0</v>
      </c>
      <c r="AN446" s="51">
        <f t="shared" si="133"/>
        <v>0</v>
      </c>
      <c r="AP446" s="304">
        <f t="shared" si="134"/>
        <v>0</v>
      </c>
      <c r="AQ446" s="304">
        <f t="shared" si="135"/>
        <v>0</v>
      </c>
      <c r="AR446" s="304">
        <f t="shared" si="136"/>
        <v>0</v>
      </c>
      <c r="AS446" s="304">
        <f t="shared" si="137"/>
        <v>0</v>
      </c>
      <c r="AT446" s="304">
        <f t="shared" si="138"/>
        <v>0</v>
      </c>
      <c r="AU446" s="304">
        <f t="shared" si="139"/>
        <v>0</v>
      </c>
      <c r="AV446" s="304">
        <f t="shared" si="140"/>
        <v>0</v>
      </c>
      <c r="AW446" s="304">
        <f t="shared" si="141"/>
        <v>0</v>
      </c>
      <c r="AX446" s="304">
        <f t="shared" si="142"/>
        <v>0</v>
      </c>
      <c r="AY446" s="304">
        <f t="shared" si="143"/>
        <v>0</v>
      </c>
      <c r="AZ446" s="304">
        <f t="shared" si="144"/>
        <v>0</v>
      </c>
      <c r="BA446" s="304">
        <f t="shared" si="145"/>
        <v>0</v>
      </c>
      <c r="BB446" s="304">
        <f t="shared" si="146"/>
        <v>0</v>
      </c>
      <c r="BC446" s="304">
        <f t="shared" si="147"/>
        <v>0</v>
      </c>
      <c r="BD446" s="304">
        <f t="shared" si="148"/>
        <v>0</v>
      </c>
      <c r="BE446" s="304">
        <f>IFERROR(IF(VLOOKUP($C446,Listen!$A$2:$F$45,6,0)="Ja",BB446-MAX(BC446:BD446),BB446-BC446),0)</f>
        <v>0</v>
      </c>
    </row>
    <row r="447" spans="1:57" x14ac:dyDescent="0.25">
      <c r="A447" s="320" t="str">
        <f>IF(AND(D447&lt;&gt;0,C447&lt;&gt;0,E447&lt;&gt;0),IF(B447&lt;&gt;0,CONCATENATE(B447,"-AGr",VLOOKUP(C447,Listen!$A$2:$D$45,4,FALSE),"-",D447,"-",E447,),CONCATENATE("AGr",VLOOKUP(C447,Listen!$A$2:$D$45,4,FALSE),"-",D447,"-",E447)),"keine vollständige ID")</f>
        <v>keine vollständige ID</v>
      </c>
      <c r="B447" s="301"/>
      <c r="C447" s="287"/>
      <c r="D447" s="34"/>
      <c r="E447" s="306"/>
      <c r="F447" s="116"/>
      <c r="G447" s="17"/>
      <c r="H447" s="17"/>
      <c r="I447" s="17"/>
      <c r="J447" s="17"/>
      <c r="K447" s="17"/>
      <c r="L447" s="17"/>
      <c r="M447" s="17"/>
      <c r="N447" s="17"/>
      <c r="O447" s="116"/>
      <c r="P447" s="117">
        <f>IF(D447&gt;A_Stammdaten!$B$12,0,SUM(G447,H447,J447,L447:M447)-SUM(I447,K447,N447:O447))</f>
        <v>0</v>
      </c>
      <c r="Q447" s="17"/>
      <c r="R447" s="17"/>
      <c r="S447" s="17"/>
      <c r="T447" s="17"/>
      <c r="U447" s="62">
        <f t="shared" si="128"/>
        <v>0</v>
      </c>
      <c r="V447" s="34"/>
      <c r="W447" s="34"/>
      <c r="X447" s="34"/>
      <c r="Y447" s="34"/>
      <c r="Z447" s="34"/>
      <c r="AA447" s="63" t="str">
        <f t="shared" si="129"/>
        <v>-</v>
      </c>
      <c r="AB447" s="63" t="str">
        <f t="shared" si="130"/>
        <v>-</v>
      </c>
      <c r="AC447" s="63">
        <f>IF(ISBLANK($C447),0,VLOOKUP($C447,Listen!$A$2:$C$45,2,FALSE))</f>
        <v>0</v>
      </c>
      <c r="AD447" s="63">
        <f>IF(ISBLANK($C447),0,VLOOKUP($C447,Listen!$A$2:$C$45,3,FALSE))</f>
        <v>0</v>
      </c>
      <c r="AE447" s="49">
        <f t="shared" si="131"/>
        <v>0</v>
      </c>
      <c r="AF447" s="49">
        <f t="shared" si="131"/>
        <v>0</v>
      </c>
      <c r="AG447" s="49">
        <f>IFERROR(IF(OR($V447&lt;&gt;"Ja",VLOOKUP($C447,Listen!$A$2:$F$45,5,0)="Nein",D447&lt;IF(C447="LNG Anbindungsanlagen gemäß separater Festlegung",2022,2023)),$AC447,$AA447),0)</f>
        <v>0</v>
      </c>
      <c r="AH447" s="49">
        <f>IFERROR(IF(OR($V447&lt;&gt;"Ja",VLOOKUP($C447,Listen!$A$2:$F$45,5,0)="Nein",D447&lt;IF(C447="LNG Anbindungsanlagen gemäß separater Festlegung",2022,2023)),$AC447,$AA447),0)</f>
        <v>0</v>
      </c>
      <c r="AI447" s="49">
        <f>IFERROR(IF(OR($W447&lt;&gt;"Ja",VLOOKUP($C447,Listen!$A$2:$F$45,6,0)="Nein"),$AC447,$AB447),0)</f>
        <v>0</v>
      </c>
      <c r="AJ447" s="49">
        <f>IFERROR(IF(OR($W447&lt;&gt;"Ja",VLOOKUP($C447,Listen!$A$2:$F$45,6,0)="Nein"),$AC447,$AB447),0)</f>
        <v>0</v>
      </c>
      <c r="AK447" s="49">
        <f>IFERROR(IF(OR($W447&lt;&gt;"Ja",VLOOKUP($C447,Listen!$A$2:$F$45,6,0)="Nein"),$AC447,$AB447),0)</f>
        <v>0</v>
      </c>
      <c r="AL447" s="51">
        <f t="shared" si="132"/>
        <v>0</v>
      </c>
      <c r="AM447" s="296">
        <f>IFERROR(IF(VLOOKUP($C447,Listen!$A$2:$F$45,6,0)="Ja",MAX(BC447:BD447),D_SAV!$BC447),0)</f>
        <v>0</v>
      </c>
      <c r="AN447" s="51">
        <f t="shared" si="133"/>
        <v>0</v>
      </c>
      <c r="AP447" s="304">
        <f t="shared" si="134"/>
        <v>0</v>
      </c>
      <c r="AQ447" s="304">
        <f t="shared" si="135"/>
        <v>0</v>
      </c>
      <c r="AR447" s="304">
        <f t="shared" si="136"/>
        <v>0</v>
      </c>
      <c r="AS447" s="304">
        <f t="shared" si="137"/>
        <v>0</v>
      </c>
      <c r="AT447" s="304">
        <f t="shared" si="138"/>
        <v>0</v>
      </c>
      <c r="AU447" s="304">
        <f t="shared" si="139"/>
        <v>0</v>
      </c>
      <c r="AV447" s="304">
        <f t="shared" si="140"/>
        <v>0</v>
      </c>
      <c r="AW447" s="304">
        <f t="shared" si="141"/>
        <v>0</v>
      </c>
      <c r="AX447" s="304">
        <f t="shared" si="142"/>
        <v>0</v>
      </c>
      <c r="AY447" s="304">
        <f t="shared" si="143"/>
        <v>0</v>
      </c>
      <c r="AZ447" s="304">
        <f t="shared" si="144"/>
        <v>0</v>
      </c>
      <c r="BA447" s="304">
        <f t="shared" si="145"/>
        <v>0</v>
      </c>
      <c r="BB447" s="304">
        <f t="shared" si="146"/>
        <v>0</v>
      </c>
      <c r="BC447" s="304">
        <f t="shared" si="147"/>
        <v>0</v>
      </c>
      <c r="BD447" s="304">
        <f t="shared" si="148"/>
        <v>0</v>
      </c>
      <c r="BE447" s="304">
        <f>IFERROR(IF(VLOOKUP($C447,Listen!$A$2:$F$45,6,0)="Ja",BB447-MAX(BC447:BD447),BB447-BC447),0)</f>
        <v>0</v>
      </c>
    </row>
    <row r="448" spans="1:57" x14ac:dyDescent="0.25">
      <c r="A448" s="320" t="str">
        <f>IF(AND(D448&lt;&gt;0,C448&lt;&gt;0,E448&lt;&gt;0),IF(B448&lt;&gt;0,CONCATENATE(B448,"-AGr",VLOOKUP(C448,Listen!$A$2:$D$45,4,FALSE),"-",D448,"-",E448,),CONCATENATE("AGr",VLOOKUP(C448,Listen!$A$2:$D$45,4,FALSE),"-",D448,"-",E448)),"keine vollständige ID")</f>
        <v>keine vollständige ID</v>
      </c>
      <c r="B448" s="301"/>
      <c r="C448" s="287"/>
      <c r="D448" s="34"/>
      <c r="E448" s="306"/>
      <c r="F448" s="116"/>
      <c r="G448" s="17"/>
      <c r="H448" s="17"/>
      <c r="I448" s="17"/>
      <c r="J448" s="17"/>
      <c r="K448" s="17"/>
      <c r="L448" s="17"/>
      <c r="M448" s="17"/>
      <c r="N448" s="17"/>
      <c r="O448" s="116"/>
      <c r="P448" s="117">
        <f>IF(D448&gt;A_Stammdaten!$B$12,0,SUM(G448,H448,J448,L448:M448)-SUM(I448,K448,N448:O448))</f>
        <v>0</v>
      </c>
      <c r="Q448" s="17"/>
      <c r="R448" s="17"/>
      <c r="S448" s="17"/>
      <c r="T448" s="17"/>
      <c r="U448" s="62">
        <f t="shared" si="128"/>
        <v>0</v>
      </c>
      <c r="V448" s="34"/>
      <c r="W448" s="34"/>
      <c r="X448" s="34"/>
      <c r="Y448" s="34"/>
      <c r="Z448" s="34"/>
      <c r="AA448" s="63" t="str">
        <f t="shared" si="129"/>
        <v>-</v>
      </c>
      <c r="AB448" s="63" t="str">
        <f t="shared" si="130"/>
        <v>-</v>
      </c>
      <c r="AC448" s="63">
        <f>IF(ISBLANK($C448),0,VLOOKUP($C448,Listen!$A$2:$C$45,2,FALSE))</f>
        <v>0</v>
      </c>
      <c r="AD448" s="63">
        <f>IF(ISBLANK($C448),0,VLOOKUP($C448,Listen!$A$2:$C$45,3,FALSE))</f>
        <v>0</v>
      </c>
      <c r="AE448" s="49">
        <f t="shared" si="131"/>
        <v>0</v>
      </c>
      <c r="AF448" s="49">
        <f t="shared" si="131"/>
        <v>0</v>
      </c>
      <c r="AG448" s="49">
        <f>IFERROR(IF(OR($V448&lt;&gt;"Ja",VLOOKUP($C448,Listen!$A$2:$F$45,5,0)="Nein",D448&lt;IF(C448="LNG Anbindungsanlagen gemäß separater Festlegung",2022,2023)),$AC448,$AA448),0)</f>
        <v>0</v>
      </c>
      <c r="AH448" s="49">
        <f>IFERROR(IF(OR($V448&lt;&gt;"Ja",VLOOKUP($C448,Listen!$A$2:$F$45,5,0)="Nein",D448&lt;IF(C448="LNG Anbindungsanlagen gemäß separater Festlegung",2022,2023)),$AC448,$AA448),0)</f>
        <v>0</v>
      </c>
      <c r="AI448" s="49">
        <f>IFERROR(IF(OR($W448&lt;&gt;"Ja",VLOOKUP($C448,Listen!$A$2:$F$45,6,0)="Nein"),$AC448,$AB448),0)</f>
        <v>0</v>
      </c>
      <c r="AJ448" s="49">
        <f>IFERROR(IF(OR($W448&lt;&gt;"Ja",VLOOKUP($C448,Listen!$A$2:$F$45,6,0)="Nein"),$AC448,$AB448),0)</f>
        <v>0</v>
      </c>
      <c r="AK448" s="49">
        <f>IFERROR(IF(OR($W448&lt;&gt;"Ja",VLOOKUP($C448,Listen!$A$2:$F$45,6,0)="Nein"),$AC448,$AB448),0)</f>
        <v>0</v>
      </c>
      <c r="AL448" s="51">
        <f t="shared" si="132"/>
        <v>0</v>
      </c>
      <c r="AM448" s="296">
        <f>IFERROR(IF(VLOOKUP($C448,Listen!$A$2:$F$45,6,0)="Ja",MAX(BC448:BD448),D_SAV!$BC448),0)</f>
        <v>0</v>
      </c>
      <c r="AN448" s="51">
        <f t="shared" si="133"/>
        <v>0</v>
      </c>
      <c r="AP448" s="304">
        <f t="shared" si="134"/>
        <v>0</v>
      </c>
      <c r="AQ448" s="304">
        <f t="shared" si="135"/>
        <v>0</v>
      </c>
      <c r="AR448" s="304">
        <f t="shared" si="136"/>
        <v>0</v>
      </c>
      <c r="AS448" s="304">
        <f t="shared" si="137"/>
        <v>0</v>
      </c>
      <c r="AT448" s="304">
        <f t="shared" si="138"/>
        <v>0</v>
      </c>
      <c r="AU448" s="304">
        <f t="shared" si="139"/>
        <v>0</v>
      </c>
      <c r="AV448" s="304">
        <f t="shared" si="140"/>
        <v>0</v>
      </c>
      <c r="AW448" s="304">
        <f t="shared" si="141"/>
        <v>0</v>
      </c>
      <c r="AX448" s="304">
        <f t="shared" si="142"/>
        <v>0</v>
      </c>
      <c r="AY448" s="304">
        <f t="shared" si="143"/>
        <v>0</v>
      </c>
      <c r="AZ448" s="304">
        <f t="shared" si="144"/>
        <v>0</v>
      </c>
      <c r="BA448" s="304">
        <f t="shared" si="145"/>
        <v>0</v>
      </c>
      <c r="BB448" s="304">
        <f t="shared" si="146"/>
        <v>0</v>
      </c>
      <c r="BC448" s="304">
        <f t="shared" si="147"/>
        <v>0</v>
      </c>
      <c r="BD448" s="304">
        <f t="shared" si="148"/>
        <v>0</v>
      </c>
      <c r="BE448" s="304">
        <f>IFERROR(IF(VLOOKUP($C448,Listen!$A$2:$F$45,6,0)="Ja",BB448-MAX(BC448:BD448),BB448-BC448),0)</f>
        <v>0</v>
      </c>
    </row>
    <row r="449" spans="1:57" x14ac:dyDescent="0.25">
      <c r="A449" s="320" t="str">
        <f>IF(AND(D449&lt;&gt;0,C449&lt;&gt;0,E449&lt;&gt;0),IF(B449&lt;&gt;0,CONCATENATE(B449,"-AGr",VLOOKUP(C449,Listen!$A$2:$D$45,4,FALSE),"-",D449,"-",E449,),CONCATENATE("AGr",VLOOKUP(C449,Listen!$A$2:$D$45,4,FALSE),"-",D449,"-",E449)),"keine vollständige ID")</f>
        <v>keine vollständige ID</v>
      </c>
      <c r="B449" s="301"/>
      <c r="C449" s="287"/>
      <c r="D449" s="34"/>
      <c r="E449" s="306"/>
      <c r="F449" s="116"/>
      <c r="G449" s="17"/>
      <c r="H449" s="17"/>
      <c r="I449" s="17"/>
      <c r="J449" s="17"/>
      <c r="K449" s="17"/>
      <c r="L449" s="17"/>
      <c r="M449" s="17"/>
      <c r="N449" s="17"/>
      <c r="O449" s="116"/>
      <c r="P449" s="117">
        <f>IF(D449&gt;A_Stammdaten!$B$12,0,SUM(G449,H449,J449,L449:M449)-SUM(I449,K449,N449:O449))</f>
        <v>0</v>
      </c>
      <c r="Q449" s="17"/>
      <c r="R449" s="17"/>
      <c r="S449" s="17"/>
      <c r="T449" s="17"/>
      <c r="U449" s="62">
        <f t="shared" si="128"/>
        <v>0</v>
      </c>
      <c r="V449" s="34"/>
      <c r="W449" s="34"/>
      <c r="X449" s="34"/>
      <c r="Y449" s="34"/>
      <c r="Z449" s="34"/>
      <c r="AA449" s="63" t="str">
        <f t="shared" si="129"/>
        <v>-</v>
      </c>
      <c r="AB449" s="63" t="str">
        <f t="shared" si="130"/>
        <v>-</v>
      </c>
      <c r="AC449" s="63">
        <f>IF(ISBLANK($C449),0,VLOOKUP($C449,Listen!$A$2:$C$45,2,FALSE))</f>
        <v>0</v>
      </c>
      <c r="AD449" s="63">
        <f>IF(ISBLANK($C449),0,VLOOKUP($C449,Listen!$A$2:$C$45,3,FALSE))</f>
        <v>0</v>
      </c>
      <c r="AE449" s="49">
        <f t="shared" si="131"/>
        <v>0</v>
      </c>
      <c r="AF449" s="49">
        <f t="shared" si="131"/>
        <v>0</v>
      </c>
      <c r="AG449" s="49">
        <f>IFERROR(IF(OR($V449&lt;&gt;"Ja",VLOOKUP($C449,Listen!$A$2:$F$45,5,0)="Nein",D449&lt;IF(C449="LNG Anbindungsanlagen gemäß separater Festlegung",2022,2023)),$AC449,$AA449),0)</f>
        <v>0</v>
      </c>
      <c r="AH449" s="49">
        <f>IFERROR(IF(OR($V449&lt;&gt;"Ja",VLOOKUP($C449,Listen!$A$2:$F$45,5,0)="Nein",D449&lt;IF(C449="LNG Anbindungsanlagen gemäß separater Festlegung",2022,2023)),$AC449,$AA449),0)</f>
        <v>0</v>
      </c>
      <c r="AI449" s="49">
        <f>IFERROR(IF(OR($W449&lt;&gt;"Ja",VLOOKUP($C449,Listen!$A$2:$F$45,6,0)="Nein"),$AC449,$AB449),0)</f>
        <v>0</v>
      </c>
      <c r="AJ449" s="49">
        <f>IFERROR(IF(OR($W449&lt;&gt;"Ja",VLOOKUP($C449,Listen!$A$2:$F$45,6,0)="Nein"),$AC449,$AB449),0)</f>
        <v>0</v>
      </c>
      <c r="AK449" s="49">
        <f>IFERROR(IF(OR($W449&lt;&gt;"Ja",VLOOKUP($C449,Listen!$A$2:$F$45,6,0)="Nein"),$AC449,$AB449),0)</f>
        <v>0</v>
      </c>
      <c r="AL449" s="51">
        <f t="shared" si="132"/>
        <v>0</v>
      </c>
      <c r="AM449" s="296">
        <f>IFERROR(IF(VLOOKUP($C449,Listen!$A$2:$F$45,6,0)="Ja",MAX(BC449:BD449),D_SAV!$BC449),0)</f>
        <v>0</v>
      </c>
      <c r="AN449" s="51">
        <f t="shared" si="133"/>
        <v>0</v>
      </c>
      <c r="AP449" s="304">
        <f t="shared" si="134"/>
        <v>0</v>
      </c>
      <c r="AQ449" s="304">
        <f t="shared" si="135"/>
        <v>0</v>
      </c>
      <c r="AR449" s="304">
        <f t="shared" si="136"/>
        <v>0</v>
      </c>
      <c r="AS449" s="304">
        <f t="shared" si="137"/>
        <v>0</v>
      </c>
      <c r="AT449" s="304">
        <f t="shared" si="138"/>
        <v>0</v>
      </c>
      <c r="AU449" s="304">
        <f t="shared" si="139"/>
        <v>0</v>
      </c>
      <c r="AV449" s="304">
        <f t="shared" si="140"/>
        <v>0</v>
      </c>
      <c r="AW449" s="304">
        <f t="shared" si="141"/>
        <v>0</v>
      </c>
      <c r="AX449" s="304">
        <f t="shared" si="142"/>
        <v>0</v>
      </c>
      <c r="AY449" s="304">
        <f t="shared" si="143"/>
        <v>0</v>
      </c>
      <c r="AZ449" s="304">
        <f t="shared" si="144"/>
        <v>0</v>
      </c>
      <c r="BA449" s="304">
        <f t="shared" si="145"/>
        <v>0</v>
      </c>
      <c r="BB449" s="304">
        <f t="shared" si="146"/>
        <v>0</v>
      </c>
      <c r="BC449" s="304">
        <f t="shared" si="147"/>
        <v>0</v>
      </c>
      <c r="BD449" s="304">
        <f t="shared" si="148"/>
        <v>0</v>
      </c>
      <c r="BE449" s="304">
        <f>IFERROR(IF(VLOOKUP($C449,Listen!$A$2:$F$45,6,0)="Ja",BB449-MAX(BC449:BD449),BB449-BC449),0)</f>
        <v>0</v>
      </c>
    </row>
    <row r="450" spans="1:57" x14ac:dyDescent="0.25">
      <c r="A450" s="320" t="str">
        <f>IF(AND(D450&lt;&gt;0,C450&lt;&gt;0,E450&lt;&gt;0),IF(B450&lt;&gt;0,CONCATENATE(B450,"-AGr",VLOOKUP(C450,Listen!$A$2:$D$45,4,FALSE),"-",D450,"-",E450,),CONCATENATE("AGr",VLOOKUP(C450,Listen!$A$2:$D$45,4,FALSE),"-",D450,"-",E450)),"keine vollständige ID")</f>
        <v>keine vollständige ID</v>
      </c>
      <c r="B450" s="301"/>
      <c r="C450" s="287"/>
      <c r="D450" s="34"/>
      <c r="E450" s="306"/>
      <c r="F450" s="116"/>
      <c r="G450" s="17"/>
      <c r="H450" s="17"/>
      <c r="I450" s="17"/>
      <c r="J450" s="17"/>
      <c r="K450" s="17"/>
      <c r="L450" s="17"/>
      <c r="M450" s="17"/>
      <c r="N450" s="17"/>
      <c r="O450" s="116"/>
      <c r="P450" s="117">
        <f>IF(D450&gt;A_Stammdaten!$B$12,0,SUM(G450,H450,J450,L450:M450)-SUM(I450,K450,N450:O450))</f>
        <v>0</v>
      </c>
      <c r="Q450" s="17"/>
      <c r="R450" s="17"/>
      <c r="S450" s="17"/>
      <c r="T450" s="17"/>
      <c r="U450" s="62">
        <f t="shared" si="128"/>
        <v>0</v>
      </c>
      <c r="V450" s="34"/>
      <c r="W450" s="34"/>
      <c r="X450" s="34"/>
      <c r="Y450" s="34"/>
      <c r="Z450" s="34"/>
      <c r="AA450" s="63" t="str">
        <f t="shared" si="129"/>
        <v>-</v>
      </c>
      <c r="AB450" s="63" t="str">
        <f t="shared" si="130"/>
        <v>-</v>
      </c>
      <c r="AC450" s="63">
        <f>IF(ISBLANK($C450),0,VLOOKUP($C450,Listen!$A$2:$C$45,2,FALSE))</f>
        <v>0</v>
      </c>
      <c r="AD450" s="63">
        <f>IF(ISBLANK($C450),0,VLOOKUP($C450,Listen!$A$2:$C$45,3,FALSE))</f>
        <v>0</v>
      </c>
      <c r="AE450" s="49">
        <f t="shared" si="131"/>
        <v>0</v>
      </c>
      <c r="AF450" s="49">
        <f t="shared" si="131"/>
        <v>0</v>
      </c>
      <c r="AG450" s="49">
        <f>IFERROR(IF(OR($V450&lt;&gt;"Ja",VLOOKUP($C450,Listen!$A$2:$F$45,5,0)="Nein",D450&lt;IF(C450="LNG Anbindungsanlagen gemäß separater Festlegung",2022,2023)),$AC450,$AA450),0)</f>
        <v>0</v>
      </c>
      <c r="AH450" s="49">
        <f>IFERROR(IF(OR($V450&lt;&gt;"Ja",VLOOKUP($C450,Listen!$A$2:$F$45,5,0)="Nein",D450&lt;IF(C450="LNG Anbindungsanlagen gemäß separater Festlegung",2022,2023)),$AC450,$AA450),0)</f>
        <v>0</v>
      </c>
      <c r="AI450" s="49">
        <f>IFERROR(IF(OR($W450&lt;&gt;"Ja",VLOOKUP($C450,Listen!$A$2:$F$45,6,0)="Nein"),$AC450,$AB450),0)</f>
        <v>0</v>
      </c>
      <c r="AJ450" s="49">
        <f>IFERROR(IF(OR($W450&lt;&gt;"Ja",VLOOKUP($C450,Listen!$A$2:$F$45,6,0)="Nein"),$AC450,$AB450),0)</f>
        <v>0</v>
      </c>
      <c r="AK450" s="49">
        <f>IFERROR(IF(OR($W450&lt;&gt;"Ja",VLOOKUP($C450,Listen!$A$2:$F$45,6,0)="Nein"),$AC450,$AB450),0)</f>
        <v>0</v>
      </c>
      <c r="AL450" s="51">
        <f t="shared" si="132"/>
        <v>0</v>
      </c>
      <c r="AM450" s="296">
        <f>IFERROR(IF(VLOOKUP($C450,Listen!$A$2:$F$45,6,0)="Ja",MAX(BC450:BD450),D_SAV!$BC450),0)</f>
        <v>0</v>
      </c>
      <c r="AN450" s="51">
        <f t="shared" si="133"/>
        <v>0</v>
      </c>
      <c r="AP450" s="304">
        <f t="shared" si="134"/>
        <v>0</v>
      </c>
      <c r="AQ450" s="304">
        <f t="shared" si="135"/>
        <v>0</v>
      </c>
      <c r="AR450" s="304">
        <f t="shared" si="136"/>
        <v>0</v>
      </c>
      <c r="AS450" s="304">
        <f t="shared" si="137"/>
        <v>0</v>
      </c>
      <c r="AT450" s="304">
        <f t="shared" si="138"/>
        <v>0</v>
      </c>
      <c r="AU450" s="304">
        <f t="shared" si="139"/>
        <v>0</v>
      </c>
      <c r="AV450" s="304">
        <f t="shared" si="140"/>
        <v>0</v>
      </c>
      <c r="AW450" s="304">
        <f t="shared" si="141"/>
        <v>0</v>
      </c>
      <c r="AX450" s="304">
        <f t="shared" si="142"/>
        <v>0</v>
      </c>
      <c r="AY450" s="304">
        <f t="shared" si="143"/>
        <v>0</v>
      </c>
      <c r="AZ450" s="304">
        <f t="shared" si="144"/>
        <v>0</v>
      </c>
      <c r="BA450" s="304">
        <f t="shared" si="145"/>
        <v>0</v>
      </c>
      <c r="BB450" s="304">
        <f t="shared" si="146"/>
        <v>0</v>
      </c>
      <c r="BC450" s="304">
        <f t="shared" si="147"/>
        <v>0</v>
      </c>
      <c r="BD450" s="304">
        <f t="shared" si="148"/>
        <v>0</v>
      </c>
      <c r="BE450" s="304">
        <f>IFERROR(IF(VLOOKUP($C450,Listen!$A$2:$F$45,6,0)="Ja",BB450-MAX(BC450:BD450),BB450-BC450),0)</f>
        <v>0</v>
      </c>
    </row>
    <row r="451" spans="1:57" x14ac:dyDescent="0.25">
      <c r="A451" s="320" t="str">
        <f>IF(AND(D451&lt;&gt;0,C451&lt;&gt;0,E451&lt;&gt;0),IF(B451&lt;&gt;0,CONCATENATE(B451,"-AGr",VLOOKUP(C451,Listen!$A$2:$D$45,4,FALSE),"-",D451,"-",E451,),CONCATENATE("AGr",VLOOKUP(C451,Listen!$A$2:$D$45,4,FALSE),"-",D451,"-",E451)),"keine vollständige ID")</f>
        <v>keine vollständige ID</v>
      </c>
      <c r="B451" s="301"/>
      <c r="C451" s="287"/>
      <c r="D451" s="34"/>
      <c r="E451" s="306"/>
      <c r="F451" s="116"/>
      <c r="G451" s="17"/>
      <c r="H451" s="17"/>
      <c r="I451" s="17"/>
      <c r="J451" s="17"/>
      <c r="K451" s="17"/>
      <c r="L451" s="17"/>
      <c r="M451" s="17"/>
      <c r="N451" s="17"/>
      <c r="O451" s="116"/>
      <c r="P451" s="117">
        <f>IF(D451&gt;A_Stammdaten!$B$12,0,SUM(G451,H451,J451,L451:M451)-SUM(I451,K451,N451:O451))</f>
        <v>0</v>
      </c>
      <c r="Q451" s="17"/>
      <c r="R451" s="17"/>
      <c r="S451" s="17"/>
      <c r="T451" s="17"/>
      <c r="U451" s="62">
        <f t="shared" si="128"/>
        <v>0</v>
      </c>
      <c r="V451" s="34"/>
      <c r="W451" s="34"/>
      <c r="X451" s="34"/>
      <c r="Y451" s="34"/>
      <c r="Z451" s="34"/>
      <c r="AA451" s="63" t="str">
        <f t="shared" si="129"/>
        <v>-</v>
      </c>
      <c r="AB451" s="63" t="str">
        <f t="shared" si="130"/>
        <v>-</v>
      </c>
      <c r="AC451" s="63">
        <f>IF(ISBLANK($C451),0,VLOOKUP($C451,Listen!$A$2:$C$45,2,FALSE))</f>
        <v>0</v>
      </c>
      <c r="AD451" s="63">
        <f>IF(ISBLANK($C451),0,VLOOKUP($C451,Listen!$A$2:$C$45,3,FALSE))</f>
        <v>0</v>
      </c>
      <c r="AE451" s="49">
        <f t="shared" si="131"/>
        <v>0</v>
      </c>
      <c r="AF451" s="49">
        <f t="shared" si="131"/>
        <v>0</v>
      </c>
      <c r="AG451" s="49">
        <f>IFERROR(IF(OR($V451&lt;&gt;"Ja",VLOOKUP($C451,Listen!$A$2:$F$45,5,0)="Nein",D451&lt;IF(C451="LNG Anbindungsanlagen gemäß separater Festlegung",2022,2023)),$AC451,$AA451),0)</f>
        <v>0</v>
      </c>
      <c r="AH451" s="49">
        <f>IFERROR(IF(OR($V451&lt;&gt;"Ja",VLOOKUP($C451,Listen!$A$2:$F$45,5,0)="Nein",D451&lt;IF(C451="LNG Anbindungsanlagen gemäß separater Festlegung",2022,2023)),$AC451,$AA451),0)</f>
        <v>0</v>
      </c>
      <c r="AI451" s="49">
        <f>IFERROR(IF(OR($W451&lt;&gt;"Ja",VLOOKUP($C451,Listen!$A$2:$F$45,6,0)="Nein"),$AC451,$AB451),0)</f>
        <v>0</v>
      </c>
      <c r="AJ451" s="49">
        <f>IFERROR(IF(OR($W451&lt;&gt;"Ja",VLOOKUP($C451,Listen!$A$2:$F$45,6,0)="Nein"),$AC451,$AB451),0)</f>
        <v>0</v>
      </c>
      <c r="AK451" s="49">
        <f>IFERROR(IF(OR($W451&lt;&gt;"Ja",VLOOKUP($C451,Listen!$A$2:$F$45,6,0)="Nein"),$AC451,$AB451),0)</f>
        <v>0</v>
      </c>
      <c r="AL451" s="51">
        <f t="shared" si="132"/>
        <v>0</v>
      </c>
      <c r="AM451" s="296">
        <f>IFERROR(IF(VLOOKUP($C451,Listen!$A$2:$F$45,6,0)="Ja",MAX(BC451:BD451),D_SAV!$BC451),0)</f>
        <v>0</v>
      </c>
      <c r="AN451" s="51">
        <f t="shared" si="133"/>
        <v>0</v>
      </c>
      <c r="AP451" s="304">
        <f t="shared" si="134"/>
        <v>0</v>
      </c>
      <c r="AQ451" s="304">
        <f t="shared" si="135"/>
        <v>0</v>
      </c>
      <c r="AR451" s="304">
        <f t="shared" si="136"/>
        <v>0</v>
      </c>
      <c r="AS451" s="304">
        <f t="shared" si="137"/>
        <v>0</v>
      </c>
      <c r="AT451" s="304">
        <f t="shared" si="138"/>
        <v>0</v>
      </c>
      <c r="AU451" s="304">
        <f t="shared" si="139"/>
        <v>0</v>
      </c>
      <c r="AV451" s="304">
        <f t="shared" si="140"/>
        <v>0</v>
      </c>
      <c r="AW451" s="304">
        <f t="shared" si="141"/>
        <v>0</v>
      </c>
      <c r="AX451" s="304">
        <f t="shared" si="142"/>
        <v>0</v>
      </c>
      <c r="AY451" s="304">
        <f t="shared" si="143"/>
        <v>0</v>
      </c>
      <c r="AZ451" s="304">
        <f t="shared" si="144"/>
        <v>0</v>
      </c>
      <c r="BA451" s="304">
        <f t="shared" si="145"/>
        <v>0</v>
      </c>
      <c r="BB451" s="304">
        <f t="shared" si="146"/>
        <v>0</v>
      </c>
      <c r="BC451" s="304">
        <f t="shared" si="147"/>
        <v>0</v>
      </c>
      <c r="BD451" s="304">
        <f t="shared" si="148"/>
        <v>0</v>
      </c>
      <c r="BE451" s="304">
        <f>IFERROR(IF(VLOOKUP($C451,Listen!$A$2:$F$45,6,0)="Ja",BB451-MAX(BC451:BD451),BB451-BC451),0)</f>
        <v>0</v>
      </c>
    </row>
    <row r="452" spans="1:57" x14ac:dyDescent="0.25">
      <c r="A452" s="320" t="str">
        <f>IF(AND(D452&lt;&gt;0,C452&lt;&gt;0,E452&lt;&gt;0),IF(B452&lt;&gt;0,CONCATENATE(B452,"-AGr",VLOOKUP(C452,Listen!$A$2:$D$45,4,FALSE),"-",D452,"-",E452,),CONCATENATE("AGr",VLOOKUP(C452,Listen!$A$2:$D$45,4,FALSE),"-",D452,"-",E452)),"keine vollständige ID")</f>
        <v>keine vollständige ID</v>
      </c>
      <c r="B452" s="301"/>
      <c r="C452" s="287"/>
      <c r="D452" s="34"/>
      <c r="E452" s="306"/>
      <c r="F452" s="116"/>
      <c r="G452" s="17"/>
      <c r="H452" s="17"/>
      <c r="I452" s="17"/>
      <c r="J452" s="17"/>
      <c r="K452" s="17"/>
      <c r="L452" s="17"/>
      <c r="M452" s="17"/>
      <c r="N452" s="17"/>
      <c r="O452" s="116"/>
      <c r="P452" s="117">
        <f>IF(D452&gt;A_Stammdaten!$B$12,0,SUM(G452,H452,J452,L452:M452)-SUM(I452,K452,N452:O452))</f>
        <v>0</v>
      </c>
      <c r="Q452" s="17"/>
      <c r="R452" s="17"/>
      <c r="S452" s="17"/>
      <c r="T452" s="17"/>
      <c r="U452" s="62">
        <f t="shared" si="128"/>
        <v>0</v>
      </c>
      <c r="V452" s="34"/>
      <c r="W452" s="34"/>
      <c r="X452" s="34"/>
      <c r="Y452" s="34"/>
      <c r="Z452" s="34"/>
      <c r="AA452" s="63" t="str">
        <f t="shared" si="129"/>
        <v>-</v>
      </c>
      <c r="AB452" s="63" t="str">
        <f t="shared" si="130"/>
        <v>-</v>
      </c>
      <c r="AC452" s="63">
        <f>IF(ISBLANK($C452),0,VLOOKUP($C452,Listen!$A$2:$C$45,2,FALSE))</f>
        <v>0</v>
      </c>
      <c r="AD452" s="63">
        <f>IF(ISBLANK($C452),0,VLOOKUP($C452,Listen!$A$2:$C$45,3,FALSE))</f>
        <v>0</v>
      </c>
      <c r="AE452" s="49">
        <f t="shared" si="131"/>
        <v>0</v>
      </c>
      <c r="AF452" s="49">
        <f t="shared" si="131"/>
        <v>0</v>
      </c>
      <c r="AG452" s="49">
        <f>IFERROR(IF(OR($V452&lt;&gt;"Ja",VLOOKUP($C452,Listen!$A$2:$F$45,5,0)="Nein",D452&lt;IF(C452="LNG Anbindungsanlagen gemäß separater Festlegung",2022,2023)),$AC452,$AA452),0)</f>
        <v>0</v>
      </c>
      <c r="AH452" s="49">
        <f>IFERROR(IF(OR($V452&lt;&gt;"Ja",VLOOKUP($C452,Listen!$A$2:$F$45,5,0)="Nein",D452&lt;IF(C452="LNG Anbindungsanlagen gemäß separater Festlegung",2022,2023)),$AC452,$AA452),0)</f>
        <v>0</v>
      </c>
      <c r="AI452" s="49">
        <f>IFERROR(IF(OR($W452&lt;&gt;"Ja",VLOOKUP($C452,Listen!$A$2:$F$45,6,0)="Nein"),$AC452,$AB452),0)</f>
        <v>0</v>
      </c>
      <c r="AJ452" s="49">
        <f>IFERROR(IF(OR($W452&lt;&gt;"Ja",VLOOKUP($C452,Listen!$A$2:$F$45,6,0)="Nein"),$AC452,$AB452),0)</f>
        <v>0</v>
      </c>
      <c r="AK452" s="49">
        <f>IFERROR(IF(OR($W452&lt;&gt;"Ja",VLOOKUP($C452,Listen!$A$2:$F$45,6,0)="Nein"),$AC452,$AB452),0)</f>
        <v>0</v>
      </c>
      <c r="AL452" s="51">
        <f t="shared" si="132"/>
        <v>0</v>
      </c>
      <c r="AM452" s="296">
        <f>IFERROR(IF(VLOOKUP($C452,Listen!$A$2:$F$45,6,0)="Ja",MAX(BC452:BD452),D_SAV!$BC452),0)</f>
        <v>0</v>
      </c>
      <c r="AN452" s="51">
        <f t="shared" si="133"/>
        <v>0</v>
      </c>
      <c r="AP452" s="304">
        <f t="shared" si="134"/>
        <v>0</v>
      </c>
      <c r="AQ452" s="304">
        <f t="shared" si="135"/>
        <v>0</v>
      </c>
      <c r="AR452" s="304">
        <f t="shared" si="136"/>
        <v>0</v>
      </c>
      <c r="AS452" s="304">
        <f t="shared" si="137"/>
        <v>0</v>
      </c>
      <c r="AT452" s="304">
        <f t="shared" si="138"/>
        <v>0</v>
      </c>
      <c r="AU452" s="304">
        <f t="shared" si="139"/>
        <v>0</v>
      </c>
      <c r="AV452" s="304">
        <f t="shared" si="140"/>
        <v>0</v>
      </c>
      <c r="AW452" s="304">
        <f t="shared" si="141"/>
        <v>0</v>
      </c>
      <c r="AX452" s="304">
        <f t="shared" si="142"/>
        <v>0</v>
      </c>
      <c r="AY452" s="304">
        <f t="shared" si="143"/>
        <v>0</v>
      </c>
      <c r="AZ452" s="304">
        <f t="shared" si="144"/>
        <v>0</v>
      </c>
      <c r="BA452" s="304">
        <f t="shared" si="145"/>
        <v>0</v>
      </c>
      <c r="BB452" s="304">
        <f t="shared" si="146"/>
        <v>0</v>
      </c>
      <c r="BC452" s="304">
        <f t="shared" si="147"/>
        <v>0</v>
      </c>
      <c r="BD452" s="304">
        <f t="shared" si="148"/>
        <v>0</v>
      </c>
      <c r="BE452" s="304">
        <f>IFERROR(IF(VLOOKUP($C452,Listen!$A$2:$F$45,6,0)="Ja",BB452-MAX(BC452:BD452),BB452-BC452),0)</f>
        <v>0</v>
      </c>
    </row>
    <row r="453" spans="1:57" x14ac:dyDescent="0.25">
      <c r="A453" s="320" t="str">
        <f>IF(AND(D453&lt;&gt;0,C453&lt;&gt;0,E453&lt;&gt;0),IF(B453&lt;&gt;0,CONCATENATE(B453,"-AGr",VLOOKUP(C453,Listen!$A$2:$D$45,4,FALSE),"-",D453,"-",E453,),CONCATENATE("AGr",VLOOKUP(C453,Listen!$A$2:$D$45,4,FALSE),"-",D453,"-",E453)),"keine vollständige ID")</f>
        <v>keine vollständige ID</v>
      </c>
      <c r="B453" s="301"/>
      <c r="C453" s="287"/>
      <c r="D453" s="34"/>
      <c r="E453" s="306"/>
      <c r="F453" s="116"/>
      <c r="G453" s="17"/>
      <c r="H453" s="17"/>
      <c r="I453" s="17"/>
      <c r="J453" s="17"/>
      <c r="K453" s="17"/>
      <c r="L453" s="17"/>
      <c r="M453" s="17"/>
      <c r="N453" s="17"/>
      <c r="O453" s="116"/>
      <c r="P453" s="117">
        <f>IF(D453&gt;A_Stammdaten!$B$12,0,SUM(G453,H453,J453,L453:M453)-SUM(I453,K453,N453:O453))</f>
        <v>0</v>
      </c>
      <c r="Q453" s="17"/>
      <c r="R453" s="17"/>
      <c r="S453" s="17"/>
      <c r="T453" s="17"/>
      <c r="U453" s="62">
        <f t="shared" si="128"/>
        <v>0</v>
      </c>
      <c r="V453" s="34"/>
      <c r="W453" s="34"/>
      <c r="X453" s="34"/>
      <c r="Y453" s="34"/>
      <c r="Z453" s="34"/>
      <c r="AA453" s="63" t="str">
        <f t="shared" si="129"/>
        <v>-</v>
      </c>
      <c r="AB453" s="63" t="str">
        <f t="shared" si="130"/>
        <v>-</v>
      </c>
      <c r="AC453" s="63">
        <f>IF(ISBLANK($C453),0,VLOOKUP($C453,Listen!$A$2:$C$45,2,FALSE))</f>
        <v>0</v>
      </c>
      <c r="AD453" s="63">
        <f>IF(ISBLANK($C453),0,VLOOKUP($C453,Listen!$A$2:$C$45,3,FALSE))</f>
        <v>0</v>
      </c>
      <c r="AE453" s="49">
        <f t="shared" si="131"/>
        <v>0</v>
      </c>
      <c r="AF453" s="49">
        <f t="shared" si="131"/>
        <v>0</v>
      </c>
      <c r="AG453" s="49">
        <f>IFERROR(IF(OR($V453&lt;&gt;"Ja",VLOOKUP($C453,Listen!$A$2:$F$45,5,0)="Nein",D453&lt;IF(C453="LNG Anbindungsanlagen gemäß separater Festlegung",2022,2023)),$AC453,$AA453),0)</f>
        <v>0</v>
      </c>
      <c r="AH453" s="49">
        <f>IFERROR(IF(OR($V453&lt;&gt;"Ja",VLOOKUP($C453,Listen!$A$2:$F$45,5,0)="Nein",D453&lt;IF(C453="LNG Anbindungsanlagen gemäß separater Festlegung",2022,2023)),$AC453,$AA453),0)</f>
        <v>0</v>
      </c>
      <c r="AI453" s="49">
        <f>IFERROR(IF(OR($W453&lt;&gt;"Ja",VLOOKUP($C453,Listen!$A$2:$F$45,6,0)="Nein"),$AC453,$AB453),0)</f>
        <v>0</v>
      </c>
      <c r="AJ453" s="49">
        <f>IFERROR(IF(OR($W453&lt;&gt;"Ja",VLOOKUP($C453,Listen!$A$2:$F$45,6,0)="Nein"),$AC453,$AB453),0)</f>
        <v>0</v>
      </c>
      <c r="AK453" s="49">
        <f>IFERROR(IF(OR($W453&lt;&gt;"Ja",VLOOKUP($C453,Listen!$A$2:$F$45,6,0)="Nein"),$AC453,$AB453),0)</f>
        <v>0</v>
      </c>
      <c r="AL453" s="51">
        <f t="shared" si="132"/>
        <v>0</v>
      </c>
      <c r="AM453" s="296">
        <f>IFERROR(IF(VLOOKUP($C453,Listen!$A$2:$F$45,6,0)="Ja",MAX(BC453:BD453),D_SAV!$BC453),0)</f>
        <v>0</v>
      </c>
      <c r="AN453" s="51">
        <f t="shared" si="133"/>
        <v>0</v>
      </c>
      <c r="AP453" s="304">
        <f t="shared" si="134"/>
        <v>0</v>
      </c>
      <c r="AQ453" s="304">
        <f t="shared" si="135"/>
        <v>0</v>
      </c>
      <c r="AR453" s="304">
        <f t="shared" si="136"/>
        <v>0</v>
      </c>
      <c r="AS453" s="304">
        <f t="shared" si="137"/>
        <v>0</v>
      </c>
      <c r="AT453" s="304">
        <f t="shared" si="138"/>
        <v>0</v>
      </c>
      <c r="AU453" s="304">
        <f t="shared" si="139"/>
        <v>0</v>
      </c>
      <c r="AV453" s="304">
        <f t="shared" si="140"/>
        <v>0</v>
      </c>
      <c r="AW453" s="304">
        <f t="shared" si="141"/>
        <v>0</v>
      </c>
      <c r="AX453" s="304">
        <f t="shared" si="142"/>
        <v>0</v>
      </c>
      <c r="AY453" s="304">
        <f t="shared" si="143"/>
        <v>0</v>
      </c>
      <c r="AZ453" s="304">
        <f t="shared" si="144"/>
        <v>0</v>
      </c>
      <c r="BA453" s="304">
        <f t="shared" si="145"/>
        <v>0</v>
      </c>
      <c r="BB453" s="304">
        <f t="shared" si="146"/>
        <v>0</v>
      </c>
      <c r="BC453" s="304">
        <f t="shared" si="147"/>
        <v>0</v>
      </c>
      <c r="BD453" s="304">
        <f t="shared" si="148"/>
        <v>0</v>
      </c>
      <c r="BE453" s="304">
        <f>IFERROR(IF(VLOOKUP($C453,Listen!$A$2:$F$45,6,0)="Ja",BB453-MAX(BC453:BD453),BB453-BC453),0)</f>
        <v>0</v>
      </c>
    </row>
    <row r="454" spans="1:57" x14ac:dyDescent="0.25">
      <c r="A454" s="320" t="str">
        <f>IF(AND(D454&lt;&gt;0,C454&lt;&gt;0,E454&lt;&gt;0),IF(B454&lt;&gt;0,CONCATENATE(B454,"-AGr",VLOOKUP(C454,Listen!$A$2:$D$45,4,FALSE),"-",D454,"-",E454,),CONCATENATE("AGr",VLOOKUP(C454,Listen!$A$2:$D$45,4,FALSE),"-",D454,"-",E454)),"keine vollständige ID")</f>
        <v>keine vollständige ID</v>
      </c>
      <c r="B454" s="301"/>
      <c r="C454" s="287"/>
      <c r="D454" s="34"/>
      <c r="E454" s="306"/>
      <c r="F454" s="116"/>
      <c r="G454" s="17"/>
      <c r="H454" s="17"/>
      <c r="I454" s="17"/>
      <c r="J454" s="17"/>
      <c r="K454" s="17"/>
      <c r="L454" s="17"/>
      <c r="M454" s="17"/>
      <c r="N454" s="17"/>
      <c r="O454" s="116"/>
      <c r="P454" s="117">
        <f>IF(D454&gt;A_Stammdaten!$B$12,0,SUM(G454,H454,J454,L454:M454)-SUM(I454,K454,N454:O454))</f>
        <v>0</v>
      </c>
      <c r="Q454" s="17"/>
      <c r="R454" s="17"/>
      <c r="S454" s="17"/>
      <c r="T454" s="17"/>
      <c r="U454" s="62">
        <f t="shared" ref="U454:U517" si="149">P454-SUM(Q454:T454)</f>
        <v>0</v>
      </c>
      <c r="V454" s="34"/>
      <c r="W454" s="34"/>
      <c r="X454" s="34"/>
      <c r="Y454" s="34"/>
      <c r="Z454" s="34"/>
      <c r="AA454" s="63" t="str">
        <f t="shared" ref="AA454:AA517" si="150">IF($V454="Ja",MIN(2044-$D454+1,AC454),"-")</f>
        <v>-</v>
      </c>
      <c r="AB454" s="63" t="str">
        <f t="shared" ref="AB454:AB517" si="151">IF($Z454="","-",MIN($Z454-$D454+1,AC454))</f>
        <v>-</v>
      </c>
      <c r="AC454" s="63">
        <f>IF(ISBLANK($C454),0,VLOOKUP($C454,Listen!$A$2:$C$45,2,FALSE))</f>
        <v>0</v>
      </c>
      <c r="AD454" s="63">
        <f>IF(ISBLANK($C454),0,VLOOKUP($C454,Listen!$A$2:$C$45,3,FALSE))</f>
        <v>0</v>
      </c>
      <c r="AE454" s="49">
        <f t="shared" ref="AE454:AF517" si="152">IFERROR($AC454,0)</f>
        <v>0</v>
      </c>
      <c r="AF454" s="49">
        <f t="shared" si="152"/>
        <v>0</v>
      </c>
      <c r="AG454" s="49">
        <f>IFERROR(IF(OR($V454&lt;&gt;"Ja",VLOOKUP($C454,Listen!$A$2:$F$45,5,0)="Nein",D454&lt;IF(C454="LNG Anbindungsanlagen gemäß separater Festlegung",2022,2023)),$AC454,$AA454),0)</f>
        <v>0</v>
      </c>
      <c r="AH454" s="49">
        <f>IFERROR(IF(OR($V454&lt;&gt;"Ja",VLOOKUP($C454,Listen!$A$2:$F$45,5,0)="Nein",D454&lt;IF(C454="LNG Anbindungsanlagen gemäß separater Festlegung",2022,2023)),$AC454,$AA454),0)</f>
        <v>0</v>
      </c>
      <c r="AI454" s="49">
        <f>IFERROR(IF(OR($W454&lt;&gt;"Ja",VLOOKUP($C454,Listen!$A$2:$F$45,6,0)="Nein"),$AC454,$AB454),0)</f>
        <v>0</v>
      </c>
      <c r="AJ454" s="49">
        <f>IFERROR(IF(OR($W454&lt;&gt;"Ja",VLOOKUP($C454,Listen!$A$2:$F$45,6,0)="Nein"),$AC454,$AB454),0)</f>
        <v>0</v>
      </c>
      <c r="AK454" s="49">
        <f>IFERROR(IF(OR($W454&lt;&gt;"Ja",VLOOKUP($C454,Listen!$A$2:$F$45,6,0)="Nein"),$AC454,$AB454),0)</f>
        <v>0</v>
      </c>
      <c r="AL454" s="51">
        <f t="shared" ref="AL454:AL517" si="153">BB454</f>
        <v>0</v>
      </c>
      <c r="AM454" s="296">
        <f>IFERROR(IF(VLOOKUP($C454,Listen!$A$2:$F$45,6,0)="Ja",MAX(BC454:BD454),D_SAV!$BC454),0)</f>
        <v>0</v>
      </c>
      <c r="AN454" s="51">
        <f t="shared" ref="AN454:AN517" si="154">BE454</f>
        <v>0</v>
      </c>
      <c r="AP454" s="304">
        <f t="shared" ref="AP454:AP517" si="155">AO454+IF($D454=AP$3,$U454,0)</f>
        <v>0</v>
      </c>
      <c r="AQ454" s="304">
        <f t="shared" ref="AQ454:AQ517" si="156">IF(AP454=0,0,IF($AE454-(AP$3-$D454)&lt;=0,AP454,AP454/($AE454-(AP$3-$D454))))</f>
        <v>0</v>
      </c>
      <c r="AR454" s="304">
        <f t="shared" ref="AR454:AR517" si="157">AP454-AQ454</f>
        <v>0</v>
      </c>
      <c r="AS454" s="304">
        <f t="shared" ref="AS454:AS517" si="158">AR454+IF($D454=AS$3,$U454,0)</f>
        <v>0</v>
      </c>
      <c r="AT454" s="304">
        <f t="shared" ref="AT454:AT517" si="159">IF(AS454=0,0,IF($AF454-(AS$3-$D454)&lt;=0,AS454,AS454/($AF454-(AS$3-$D454))))</f>
        <v>0</v>
      </c>
      <c r="AU454" s="304">
        <f t="shared" ref="AU454:AU517" si="160">AS454-AT454</f>
        <v>0</v>
      </c>
      <c r="AV454" s="304">
        <f t="shared" ref="AV454:AV517" si="161">AU454+IF($D454=AV$3,$U454,0)</f>
        <v>0</v>
      </c>
      <c r="AW454" s="304">
        <f t="shared" ref="AW454:AW517" si="162">IF(AV454=0,0,IF($AG454-(AV$3-$D454)&lt;=0,AV454,AV454/($AG454-(AV$3-$D454))))</f>
        <v>0</v>
      </c>
      <c r="AX454" s="304">
        <f t="shared" ref="AX454:AX517" si="163">AV454-AW454</f>
        <v>0</v>
      </c>
      <c r="AY454" s="304">
        <f t="shared" ref="AY454:AY517" si="164">AX454+IF($D454=AY$3,$U454,0)</f>
        <v>0</v>
      </c>
      <c r="AZ454" s="304">
        <f t="shared" ref="AZ454:AZ517" si="165">IF(AY454=0,0,IF($AH454-(AY$3-$D454)&lt;=0,AY454,AY454/($AH454-(AY$3-$D454))))</f>
        <v>0</v>
      </c>
      <c r="BA454" s="304">
        <f t="shared" ref="BA454:BA517" si="166">AY454-AZ454</f>
        <v>0</v>
      </c>
      <c r="BB454" s="304">
        <f t="shared" ref="BB454:BB517" si="167">BA454+IF($D454=BB$3,$U454,0)</f>
        <v>0</v>
      </c>
      <c r="BC454" s="304">
        <f t="shared" ref="BC454:BC517" si="168">IF(BB454=0,0,IF($AI454-(BB$3-$D454)&lt;=0,BB454,BB454/($AI454-(BB$3-$D454))))</f>
        <v>0</v>
      </c>
      <c r="BD454" s="304">
        <f t="shared" ref="BD454:BD517" si="169">BB454*Y454/100</f>
        <v>0</v>
      </c>
      <c r="BE454" s="304">
        <f>IFERROR(IF(VLOOKUP($C454,Listen!$A$2:$F$45,6,0)="Ja",BB454-MAX(BC454:BD454),BB454-BC454),0)</f>
        <v>0</v>
      </c>
    </row>
    <row r="455" spans="1:57" x14ac:dyDescent="0.25">
      <c r="A455" s="320" t="str">
        <f>IF(AND(D455&lt;&gt;0,C455&lt;&gt;0,E455&lt;&gt;0),IF(B455&lt;&gt;0,CONCATENATE(B455,"-AGr",VLOOKUP(C455,Listen!$A$2:$D$45,4,FALSE),"-",D455,"-",E455,),CONCATENATE("AGr",VLOOKUP(C455,Listen!$A$2:$D$45,4,FALSE),"-",D455,"-",E455)),"keine vollständige ID")</f>
        <v>keine vollständige ID</v>
      </c>
      <c r="B455" s="301"/>
      <c r="C455" s="287"/>
      <c r="D455" s="34"/>
      <c r="E455" s="306"/>
      <c r="F455" s="116"/>
      <c r="G455" s="17"/>
      <c r="H455" s="17"/>
      <c r="I455" s="17"/>
      <c r="J455" s="17"/>
      <c r="K455" s="17"/>
      <c r="L455" s="17"/>
      <c r="M455" s="17"/>
      <c r="N455" s="17"/>
      <c r="O455" s="116"/>
      <c r="P455" s="117">
        <f>IF(D455&gt;A_Stammdaten!$B$12,0,SUM(G455,H455,J455,L455:M455)-SUM(I455,K455,N455:O455))</f>
        <v>0</v>
      </c>
      <c r="Q455" s="17"/>
      <c r="R455" s="17"/>
      <c r="S455" s="17"/>
      <c r="T455" s="17"/>
      <c r="U455" s="62">
        <f t="shared" si="149"/>
        <v>0</v>
      </c>
      <c r="V455" s="34"/>
      <c r="W455" s="34"/>
      <c r="X455" s="34"/>
      <c r="Y455" s="34"/>
      <c r="Z455" s="34"/>
      <c r="AA455" s="63" t="str">
        <f t="shared" si="150"/>
        <v>-</v>
      </c>
      <c r="AB455" s="63" t="str">
        <f t="shared" si="151"/>
        <v>-</v>
      </c>
      <c r="AC455" s="63">
        <f>IF(ISBLANK($C455),0,VLOOKUP($C455,Listen!$A$2:$C$45,2,FALSE))</f>
        <v>0</v>
      </c>
      <c r="AD455" s="63">
        <f>IF(ISBLANK($C455),0,VLOOKUP($C455,Listen!$A$2:$C$45,3,FALSE))</f>
        <v>0</v>
      </c>
      <c r="AE455" s="49">
        <f t="shared" si="152"/>
        <v>0</v>
      </c>
      <c r="AF455" s="49">
        <f t="shared" si="152"/>
        <v>0</v>
      </c>
      <c r="AG455" s="49">
        <f>IFERROR(IF(OR($V455&lt;&gt;"Ja",VLOOKUP($C455,Listen!$A$2:$F$45,5,0)="Nein",D455&lt;IF(C455="LNG Anbindungsanlagen gemäß separater Festlegung",2022,2023)),$AC455,$AA455),0)</f>
        <v>0</v>
      </c>
      <c r="AH455" s="49">
        <f>IFERROR(IF(OR($V455&lt;&gt;"Ja",VLOOKUP($C455,Listen!$A$2:$F$45,5,0)="Nein",D455&lt;IF(C455="LNG Anbindungsanlagen gemäß separater Festlegung",2022,2023)),$AC455,$AA455),0)</f>
        <v>0</v>
      </c>
      <c r="AI455" s="49">
        <f>IFERROR(IF(OR($W455&lt;&gt;"Ja",VLOOKUP($C455,Listen!$A$2:$F$45,6,0)="Nein"),$AC455,$AB455),0)</f>
        <v>0</v>
      </c>
      <c r="AJ455" s="49">
        <f>IFERROR(IF(OR($W455&lt;&gt;"Ja",VLOOKUP($C455,Listen!$A$2:$F$45,6,0)="Nein"),$AC455,$AB455),0)</f>
        <v>0</v>
      </c>
      <c r="AK455" s="49">
        <f>IFERROR(IF(OR($W455&lt;&gt;"Ja",VLOOKUP($C455,Listen!$A$2:$F$45,6,0)="Nein"),$AC455,$AB455),0)</f>
        <v>0</v>
      </c>
      <c r="AL455" s="51">
        <f t="shared" si="153"/>
        <v>0</v>
      </c>
      <c r="AM455" s="296">
        <f>IFERROR(IF(VLOOKUP($C455,Listen!$A$2:$F$45,6,0)="Ja",MAX(BC455:BD455),D_SAV!$BC455),0)</f>
        <v>0</v>
      </c>
      <c r="AN455" s="51">
        <f t="shared" si="154"/>
        <v>0</v>
      </c>
      <c r="AP455" s="304">
        <f t="shared" si="155"/>
        <v>0</v>
      </c>
      <c r="AQ455" s="304">
        <f t="shared" si="156"/>
        <v>0</v>
      </c>
      <c r="AR455" s="304">
        <f t="shared" si="157"/>
        <v>0</v>
      </c>
      <c r="AS455" s="304">
        <f t="shared" si="158"/>
        <v>0</v>
      </c>
      <c r="AT455" s="304">
        <f t="shared" si="159"/>
        <v>0</v>
      </c>
      <c r="AU455" s="304">
        <f t="shared" si="160"/>
        <v>0</v>
      </c>
      <c r="AV455" s="304">
        <f t="shared" si="161"/>
        <v>0</v>
      </c>
      <c r="AW455" s="304">
        <f t="shared" si="162"/>
        <v>0</v>
      </c>
      <c r="AX455" s="304">
        <f t="shared" si="163"/>
        <v>0</v>
      </c>
      <c r="AY455" s="304">
        <f t="shared" si="164"/>
        <v>0</v>
      </c>
      <c r="AZ455" s="304">
        <f t="shared" si="165"/>
        <v>0</v>
      </c>
      <c r="BA455" s="304">
        <f t="shared" si="166"/>
        <v>0</v>
      </c>
      <c r="BB455" s="304">
        <f t="shared" si="167"/>
        <v>0</v>
      </c>
      <c r="BC455" s="304">
        <f t="shared" si="168"/>
        <v>0</v>
      </c>
      <c r="BD455" s="304">
        <f t="shared" si="169"/>
        <v>0</v>
      </c>
      <c r="BE455" s="304">
        <f>IFERROR(IF(VLOOKUP($C455,Listen!$A$2:$F$45,6,0)="Ja",BB455-MAX(BC455:BD455),BB455-BC455),0)</f>
        <v>0</v>
      </c>
    </row>
    <row r="456" spans="1:57" x14ac:dyDescent="0.25">
      <c r="A456" s="320" t="str">
        <f>IF(AND(D456&lt;&gt;0,C456&lt;&gt;0,E456&lt;&gt;0),IF(B456&lt;&gt;0,CONCATENATE(B456,"-AGr",VLOOKUP(C456,Listen!$A$2:$D$45,4,FALSE),"-",D456,"-",E456,),CONCATENATE("AGr",VLOOKUP(C456,Listen!$A$2:$D$45,4,FALSE),"-",D456,"-",E456)),"keine vollständige ID")</f>
        <v>keine vollständige ID</v>
      </c>
      <c r="B456" s="301"/>
      <c r="C456" s="287"/>
      <c r="D456" s="34"/>
      <c r="E456" s="306"/>
      <c r="F456" s="116"/>
      <c r="G456" s="17"/>
      <c r="H456" s="17"/>
      <c r="I456" s="17"/>
      <c r="J456" s="17"/>
      <c r="K456" s="17"/>
      <c r="L456" s="17"/>
      <c r="M456" s="17"/>
      <c r="N456" s="17"/>
      <c r="O456" s="116"/>
      <c r="P456" s="117">
        <f>IF(D456&gt;A_Stammdaten!$B$12,0,SUM(G456,H456,J456,L456:M456)-SUM(I456,K456,N456:O456))</f>
        <v>0</v>
      </c>
      <c r="Q456" s="17"/>
      <c r="R456" s="17"/>
      <c r="S456" s="17"/>
      <c r="T456" s="17"/>
      <c r="U456" s="62">
        <f t="shared" si="149"/>
        <v>0</v>
      </c>
      <c r="V456" s="34"/>
      <c r="W456" s="34"/>
      <c r="X456" s="34"/>
      <c r="Y456" s="34"/>
      <c r="Z456" s="34"/>
      <c r="AA456" s="63" t="str">
        <f t="shared" si="150"/>
        <v>-</v>
      </c>
      <c r="AB456" s="63" t="str">
        <f t="shared" si="151"/>
        <v>-</v>
      </c>
      <c r="AC456" s="63">
        <f>IF(ISBLANK($C456),0,VLOOKUP($C456,Listen!$A$2:$C$45,2,FALSE))</f>
        <v>0</v>
      </c>
      <c r="AD456" s="63">
        <f>IF(ISBLANK($C456),0,VLOOKUP($C456,Listen!$A$2:$C$45,3,FALSE))</f>
        <v>0</v>
      </c>
      <c r="AE456" s="49">
        <f t="shared" si="152"/>
        <v>0</v>
      </c>
      <c r="AF456" s="49">
        <f t="shared" si="152"/>
        <v>0</v>
      </c>
      <c r="AG456" s="49">
        <f>IFERROR(IF(OR($V456&lt;&gt;"Ja",VLOOKUP($C456,Listen!$A$2:$F$45,5,0)="Nein",D456&lt;IF(C456="LNG Anbindungsanlagen gemäß separater Festlegung",2022,2023)),$AC456,$AA456),0)</f>
        <v>0</v>
      </c>
      <c r="AH456" s="49">
        <f>IFERROR(IF(OR($V456&lt;&gt;"Ja",VLOOKUP($C456,Listen!$A$2:$F$45,5,0)="Nein",D456&lt;IF(C456="LNG Anbindungsanlagen gemäß separater Festlegung",2022,2023)),$AC456,$AA456),0)</f>
        <v>0</v>
      </c>
      <c r="AI456" s="49">
        <f>IFERROR(IF(OR($W456&lt;&gt;"Ja",VLOOKUP($C456,Listen!$A$2:$F$45,6,0)="Nein"),$AC456,$AB456),0)</f>
        <v>0</v>
      </c>
      <c r="AJ456" s="49">
        <f>IFERROR(IF(OR($W456&lt;&gt;"Ja",VLOOKUP($C456,Listen!$A$2:$F$45,6,0)="Nein"),$AC456,$AB456),0)</f>
        <v>0</v>
      </c>
      <c r="AK456" s="49">
        <f>IFERROR(IF(OR($W456&lt;&gt;"Ja",VLOOKUP($C456,Listen!$A$2:$F$45,6,0)="Nein"),$AC456,$AB456),0)</f>
        <v>0</v>
      </c>
      <c r="AL456" s="51">
        <f t="shared" si="153"/>
        <v>0</v>
      </c>
      <c r="AM456" s="296">
        <f>IFERROR(IF(VLOOKUP($C456,Listen!$A$2:$F$45,6,0)="Ja",MAX(BC456:BD456),D_SAV!$BC456),0)</f>
        <v>0</v>
      </c>
      <c r="AN456" s="51">
        <f t="shared" si="154"/>
        <v>0</v>
      </c>
      <c r="AP456" s="304">
        <f t="shared" si="155"/>
        <v>0</v>
      </c>
      <c r="AQ456" s="304">
        <f t="shared" si="156"/>
        <v>0</v>
      </c>
      <c r="AR456" s="304">
        <f t="shared" si="157"/>
        <v>0</v>
      </c>
      <c r="AS456" s="304">
        <f t="shared" si="158"/>
        <v>0</v>
      </c>
      <c r="AT456" s="304">
        <f t="shared" si="159"/>
        <v>0</v>
      </c>
      <c r="AU456" s="304">
        <f t="shared" si="160"/>
        <v>0</v>
      </c>
      <c r="AV456" s="304">
        <f t="shared" si="161"/>
        <v>0</v>
      </c>
      <c r="AW456" s="304">
        <f t="shared" si="162"/>
        <v>0</v>
      </c>
      <c r="AX456" s="304">
        <f t="shared" si="163"/>
        <v>0</v>
      </c>
      <c r="AY456" s="304">
        <f t="shared" si="164"/>
        <v>0</v>
      </c>
      <c r="AZ456" s="304">
        <f t="shared" si="165"/>
        <v>0</v>
      </c>
      <c r="BA456" s="304">
        <f t="shared" si="166"/>
        <v>0</v>
      </c>
      <c r="BB456" s="304">
        <f t="shared" si="167"/>
        <v>0</v>
      </c>
      <c r="BC456" s="304">
        <f t="shared" si="168"/>
        <v>0</v>
      </c>
      <c r="BD456" s="304">
        <f t="shared" si="169"/>
        <v>0</v>
      </c>
      <c r="BE456" s="304">
        <f>IFERROR(IF(VLOOKUP($C456,Listen!$A$2:$F$45,6,0)="Ja",BB456-MAX(BC456:BD456),BB456-BC456),0)</f>
        <v>0</v>
      </c>
    </row>
    <row r="457" spans="1:57" x14ac:dyDescent="0.25">
      <c r="A457" s="320" t="str">
        <f>IF(AND(D457&lt;&gt;0,C457&lt;&gt;0,E457&lt;&gt;0),IF(B457&lt;&gt;0,CONCATENATE(B457,"-AGr",VLOOKUP(C457,Listen!$A$2:$D$45,4,FALSE),"-",D457,"-",E457,),CONCATENATE("AGr",VLOOKUP(C457,Listen!$A$2:$D$45,4,FALSE),"-",D457,"-",E457)),"keine vollständige ID")</f>
        <v>keine vollständige ID</v>
      </c>
      <c r="B457" s="301"/>
      <c r="C457" s="287"/>
      <c r="D457" s="34"/>
      <c r="E457" s="306"/>
      <c r="F457" s="116"/>
      <c r="G457" s="17"/>
      <c r="H457" s="17"/>
      <c r="I457" s="17"/>
      <c r="J457" s="17"/>
      <c r="K457" s="17"/>
      <c r="L457" s="17"/>
      <c r="M457" s="17"/>
      <c r="N457" s="17"/>
      <c r="O457" s="116"/>
      <c r="P457" s="117">
        <f>IF(D457&gt;A_Stammdaten!$B$12,0,SUM(G457,H457,J457,L457:M457)-SUM(I457,K457,N457:O457))</f>
        <v>0</v>
      </c>
      <c r="Q457" s="17"/>
      <c r="R457" s="17"/>
      <c r="S457" s="17"/>
      <c r="T457" s="17"/>
      <c r="U457" s="62">
        <f t="shared" si="149"/>
        <v>0</v>
      </c>
      <c r="V457" s="34"/>
      <c r="W457" s="34"/>
      <c r="X457" s="34"/>
      <c r="Y457" s="34"/>
      <c r="Z457" s="34"/>
      <c r="AA457" s="63" t="str">
        <f t="shared" si="150"/>
        <v>-</v>
      </c>
      <c r="AB457" s="63" t="str">
        <f t="shared" si="151"/>
        <v>-</v>
      </c>
      <c r="AC457" s="63">
        <f>IF(ISBLANK($C457),0,VLOOKUP($C457,Listen!$A$2:$C$45,2,FALSE))</f>
        <v>0</v>
      </c>
      <c r="AD457" s="63">
        <f>IF(ISBLANK($C457),0,VLOOKUP($C457,Listen!$A$2:$C$45,3,FALSE))</f>
        <v>0</v>
      </c>
      <c r="AE457" s="49">
        <f t="shared" si="152"/>
        <v>0</v>
      </c>
      <c r="AF457" s="49">
        <f t="shared" si="152"/>
        <v>0</v>
      </c>
      <c r="AG457" s="49">
        <f>IFERROR(IF(OR($V457&lt;&gt;"Ja",VLOOKUP($C457,Listen!$A$2:$F$45,5,0)="Nein",D457&lt;IF(C457="LNG Anbindungsanlagen gemäß separater Festlegung",2022,2023)),$AC457,$AA457),0)</f>
        <v>0</v>
      </c>
      <c r="AH457" s="49">
        <f>IFERROR(IF(OR($V457&lt;&gt;"Ja",VLOOKUP($C457,Listen!$A$2:$F$45,5,0)="Nein",D457&lt;IF(C457="LNG Anbindungsanlagen gemäß separater Festlegung",2022,2023)),$AC457,$AA457),0)</f>
        <v>0</v>
      </c>
      <c r="AI457" s="49">
        <f>IFERROR(IF(OR($W457&lt;&gt;"Ja",VLOOKUP($C457,Listen!$A$2:$F$45,6,0)="Nein"),$AC457,$AB457),0)</f>
        <v>0</v>
      </c>
      <c r="AJ457" s="49">
        <f>IFERROR(IF(OR($W457&lt;&gt;"Ja",VLOOKUP($C457,Listen!$A$2:$F$45,6,0)="Nein"),$AC457,$AB457),0)</f>
        <v>0</v>
      </c>
      <c r="AK457" s="49">
        <f>IFERROR(IF(OR($W457&lt;&gt;"Ja",VLOOKUP($C457,Listen!$A$2:$F$45,6,0)="Nein"),$AC457,$AB457),0)</f>
        <v>0</v>
      </c>
      <c r="AL457" s="51">
        <f t="shared" si="153"/>
        <v>0</v>
      </c>
      <c r="AM457" s="296">
        <f>IFERROR(IF(VLOOKUP($C457,Listen!$A$2:$F$45,6,0)="Ja",MAX(BC457:BD457),D_SAV!$BC457),0)</f>
        <v>0</v>
      </c>
      <c r="AN457" s="51">
        <f t="shared" si="154"/>
        <v>0</v>
      </c>
      <c r="AP457" s="304">
        <f t="shared" si="155"/>
        <v>0</v>
      </c>
      <c r="AQ457" s="304">
        <f t="shared" si="156"/>
        <v>0</v>
      </c>
      <c r="AR457" s="304">
        <f t="shared" si="157"/>
        <v>0</v>
      </c>
      <c r="AS457" s="304">
        <f t="shared" si="158"/>
        <v>0</v>
      </c>
      <c r="AT457" s="304">
        <f t="shared" si="159"/>
        <v>0</v>
      </c>
      <c r="AU457" s="304">
        <f t="shared" si="160"/>
        <v>0</v>
      </c>
      <c r="AV457" s="304">
        <f t="shared" si="161"/>
        <v>0</v>
      </c>
      <c r="AW457" s="304">
        <f t="shared" si="162"/>
        <v>0</v>
      </c>
      <c r="AX457" s="304">
        <f t="shared" si="163"/>
        <v>0</v>
      </c>
      <c r="AY457" s="304">
        <f t="shared" si="164"/>
        <v>0</v>
      </c>
      <c r="AZ457" s="304">
        <f t="shared" si="165"/>
        <v>0</v>
      </c>
      <c r="BA457" s="304">
        <f t="shared" si="166"/>
        <v>0</v>
      </c>
      <c r="BB457" s="304">
        <f t="shared" si="167"/>
        <v>0</v>
      </c>
      <c r="BC457" s="304">
        <f t="shared" si="168"/>
        <v>0</v>
      </c>
      <c r="BD457" s="304">
        <f t="shared" si="169"/>
        <v>0</v>
      </c>
      <c r="BE457" s="304">
        <f>IFERROR(IF(VLOOKUP($C457,Listen!$A$2:$F$45,6,0)="Ja",BB457-MAX(BC457:BD457),BB457-BC457),0)</f>
        <v>0</v>
      </c>
    </row>
    <row r="458" spans="1:57" x14ac:dyDescent="0.25">
      <c r="A458" s="320" t="str">
        <f>IF(AND(D458&lt;&gt;0,C458&lt;&gt;0,E458&lt;&gt;0),IF(B458&lt;&gt;0,CONCATENATE(B458,"-AGr",VLOOKUP(C458,Listen!$A$2:$D$45,4,FALSE),"-",D458,"-",E458,),CONCATENATE("AGr",VLOOKUP(C458,Listen!$A$2:$D$45,4,FALSE),"-",D458,"-",E458)),"keine vollständige ID")</f>
        <v>keine vollständige ID</v>
      </c>
      <c r="B458" s="301"/>
      <c r="C458" s="287"/>
      <c r="D458" s="34"/>
      <c r="E458" s="306"/>
      <c r="F458" s="116"/>
      <c r="G458" s="17"/>
      <c r="H458" s="17"/>
      <c r="I458" s="17"/>
      <c r="J458" s="17"/>
      <c r="K458" s="17"/>
      <c r="L458" s="17"/>
      <c r="M458" s="17"/>
      <c r="N458" s="17"/>
      <c r="O458" s="116"/>
      <c r="P458" s="117">
        <f>IF(D458&gt;A_Stammdaten!$B$12,0,SUM(G458,H458,J458,L458:M458)-SUM(I458,K458,N458:O458))</f>
        <v>0</v>
      </c>
      <c r="Q458" s="17"/>
      <c r="R458" s="17"/>
      <c r="S458" s="17"/>
      <c r="T458" s="17"/>
      <c r="U458" s="62">
        <f t="shared" si="149"/>
        <v>0</v>
      </c>
      <c r="V458" s="34"/>
      <c r="W458" s="34"/>
      <c r="X458" s="34"/>
      <c r="Y458" s="34"/>
      <c r="Z458" s="34"/>
      <c r="AA458" s="63" t="str">
        <f t="shared" si="150"/>
        <v>-</v>
      </c>
      <c r="AB458" s="63" t="str">
        <f t="shared" si="151"/>
        <v>-</v>
      </c>
      <c r="AC458" s="63">
        <f>IF(ISBLANK($C458),0,VLOOKUP($C458,Listen!$A$2:$C$45,2,FALSE))</f>
        <v>0</v>
      </c>
      <c r="AD458" s="63">
        <f>IF(ISBLANK($C458),0,VLOOKUP($C458,Listen!$A$2:$C$45,3,FALSE))</f>
        <v>0</v>
      </c>
      <c r="AE458" s="49">
        <f t="shared" si="152"/>
        <v>0</v>
      </c>
      <c r="AF458" s="49">
        <f t="shared" si="152"/>
        <v>0</v>
      </c>
      <c r="AG458" s="49">
        <f>IFERROR(IF(OR($V458&lt;&gt;"Ja",VLOOKUP($C458,Listen!$A$2:$F$45,5,0)="Nein",D458&lt;IF(C458="LNG Anbindungsanlagen gemäß separater Festlegung",2022,2023)),$AC458,$AA458),0)</f>
        <v>0</v>
      </c>
      <c r="AH458" s="49">
        <f>IFERROR(IF(OR($V458&lt;&gt;"Ja",VLOOKUP($C458,Listen!$A$2:$F$45,5,0)="Nein",D458&lt;IF(C458="LNG Anbindungsanlagen gemäß separater Festlegung",2022,2023)),$AC458,$AA458),0)</f>
        <v>0</v>
      </c>
      <c r="AI458" s="49">
        <f>IFERROR(IF(OR($W458&lt;&gt;"Ja",VLOOKUP($C458,Listen!$A$2:$F$45,6,0)="Nein"),$AC458,$AB458),0)</f>
        <v>0</v>
      </c>
      <c r="AJ458" s="49">
        <f>IFERROR(IF(OR($W458&lt;&gt;"Ja",VLOOKUP($C458,Listen!$A$2:$F$45,6,0)="Nein"),$AC458,$AB458),0)</f>
        <v>0</v>
      </c>
      <c r="AK458" s="49">
        <f>IFERROR(IF(OR($W458&lt;&gt;"Ja",VLOOKUP($C458,Listen!$A$2:$F$45,6,0)="Nein"),$AC458,$AB458),0)</f>
        <v>0</v>
      </c>
      <c r="AL458" s="51">
        <f t="shared" si="153"/>
        <v>0</v>
      </c>
      <c r="AM458" s="296">
        <f>IFERROR(IF(VLOOKUP($C458,Listen!$A$2:$F$45,6,0)="Ja",MAX(BC458:BD458),D_SAV!$BC458),0)</f>
        <v>0</v>
      </c>
      <c r="AN458" s="51">
        <f t="shared" si="154"/>
        <v>0</v>
      </c>
      <c r="AP458" s="304">
        <f t="shared" si="155"/>
        <v>0</v>
      </c>
      <c r="AQ458" s="304">
        <f t="shared" si="156"/>
        <v>0</v>
      </c>
      <c r="AR458" s="304">
        <f t="shared" si="157"/>
        <v>0</v>
      </c>
      <c r="AS458" s="304">
        <f t="shared" si="158"/>
        <v>0</v>
      </c>
      <c r="AT458" s="304">
        <f t="shared" si="159"/>
        <v>0</v>
      </c>
      <c r="AU458" s="304">
        <f t="shared" si="160"/>
        <v>0</v>
      </c>
      <c r="AV458" s="304">
        <f t="shared" si="161"/>
        <v>0</v>
      </c>
      <c r="AW458" s="304">
        <f t="shared" si="162"/>
        <v>0</v>
      </c>
      <c r="AX458" s="304">
        <f t="shared" si="163"/>
        <v>0</v>
      </c>
      <c r="AY458" s="304">
        <f t="shared" si="164"/>
        <v>0</v>
      </c>
      <c r="AZ458" s="304">
        <f t="shared" si="165"/>
        <v>0</v>
      </c>
      <c r="BA458" s="304">
        <f t="shared" si="166"/>
        <v>0</v>
      </c>
      <c r="BB458" s="304">
        <f t="shared" si="167"/>
        <v>0</v>
      </c>
      <c r="BC458" s="304">
        <f t="shared" si="168"/>
        <v>0</v>
      </c>
      <c r="BD458" s="304">
        <f t="shared" si="169"/>
        <v>0</v>
      </c>
      <c r="BE458" s="304">
        <f>IFERROR(IF(VLOOKUP($C458,Listen!$A$2:$F$45,6,0)="Ja",BB458-MAX(BC458:BD458),BB458-BC458),0)</f>
        <v>0</v>
      </c>
    </row>
    <row r="459" spans="1:57" x14ac:dyDescent="0.25">
      <c r="A459" s="320" t="str">
        <f>IF(AND(D459&lt;&gt;0,C459&lt;&gt;0,E459&lt;&gt;0),IF(B459&lt;&gt;0,CONCATENATE(B459,"-AGr",VLOOKUP(C459,Listen!$A$2:$D$45,4,FALSE),"-",D459,"-",E459,),CONCATENATE("AGr",VLOOKUP(C459,Listen!$A$2:$D$45,4,FALSE),"-",D459,"-",E459)),"keine vollständige ID")</f>
        <v>keine vollständige ID</v>
      </c>
      <c r="B459" s="301"/>
      <c r="C459" s="287"/>
      <c r="D459" s="34"/>
      <c r="E459" s="306"/>
      <c r="F459" s="116"/>
      <c r="G459" s="17"/>
      <c r="H459" s="17"/>
      <c r="I459" s="17"/>
      <c r="J459" s="17"/>
      <c r="K459" s="17"/>
      <c r="L459" s="17"/>
      <c r="M459" s="17"/>
      <c r="N459" s="17"/>
      <c r="O459" s="116"/>
      <c r="P459" s="117">
        <f>IF(D459&gt;A_Stammdaten!$B$12,0,SUM(G459,H459,J459,L459:M459)-SUM(I459,K459,N459:O459))</f>
        <v>0</v>
      </c>
      <c r="Q459" s="17"/>
      <c r="R459" s="17"/>
      <c r="S459" s="17"/>
      <c r="T459" s="17"/>
      <c r="U459" s="62">
        <f t="shared" si="149"/>
        <v>0</v>
      </c>
      <c r="V459" s="34"/>
      <c r="W459" s="34"/>
      <c r="X459" s="34"/>
      <c r="Y459" s="34"/>
      <c r="Z459" s="34"/>
      <c r="AA459" s="63" t="str">
        <f t="shared" si="150"/>
        <v>-</v>
      </c>
      <c r="AB459" s="63" t="str">
        <f t="shared" si="151"/>
        <v>-</v>
      </c>
      <c r="AC459" s="63">
        <f>IF(ISBLANK($C459),0,VLOOKUP($C459,Listen!$A$2:$C$45,2,FALSE))</f>
        <v>0</v>
      </c>
      <c r="AD459" s="63">
        <f>IF(ISBLANK($C459),0,VLOOKUP($C459,Listen!$A$2:$C$45,3,FALSE))</f>
        <v>0</v>
      </c>
      <c r="AE459" s="49">
        <f t="shared" si="152"/>
        <v>0</v>
      </c>
      <c r="AF459" s="49">
        <f t="shared" si="152"/>
        <v>0</v>
      </c>
      <c r="AG459" s="49">
        <f>IFERROR(IF(OR($V459&lt;&gt;"Ja",VLOOKUP($C459,Listen!$A$2:$F$45,5,0)="Nein",D459&lt;IF(C459="LNG Anbindungsanlagen gemäß separater Festlegung",2022,2023)),$AC459,$AA459),0)</f>
        <v>0</v>
      </c>
      <c r="AH459" s="49">
        <f>IFERROR(IF(OR($V459&lt;&gt;"Ja",VLOOKUP($C459,Listen!$A$2:$F$45,5,0)="Nein",D459&lt;IF(C459="LNG Anbindungsanlagen gemäß separater Festlegung",2022,2023)),$AC459,$AA459),0)</f>
        <v>0</v>
      </c>
      <c r="AI459" s="49">
        <f>IFERROR(IF(OR($W459&lt;&gt;"Ja",VLOOKUP($C459,Listen!$A$2:$F$45,6,0)="Nein"),$AC459,$AB459),0)</f>
        <v>0</v>
      </c>
      <c r="AJ459" s="49">
        <f>IFERROR(IF(OR($W459&lt;&gt;"Ja",VLOOKUP($C459,Listen!$A$2:$F$45,6,0)="Nein"),$AC459,$AB459),0)</f>
        <v>0</v>
      </c>
      <c r="AK459" s="49">
        <f>IFERROR(IF(OR($W459&lt;&gt;"Ja",VLOOKUP($C459,Listen!$A$2:$F$45,6,0)="Nein"),$AC459,$AB459),0)</f>
        <v>0</v>
      </c>
      <c r="AL459" s="51">
        <f t="shared" si="153"/>
        <v>0</v>
      </c>
      <c r="AM459" s="296">
        <f>IFERROR(IF(VLOOKUP($C459,Listen!$A$2:$F$45,6,0)="Ja",MAX(BC459:BD459),D_SAV!$BC459),0)</f>
        <v>0</v>
      </c>
      <c r="AN459" s="51">
        <f t="shared" si="154"/>
        <v>0</v>
      </c>
      <c r="AP459" s="304">
        <f t="shared" si="155"/>
        <v>0</v>
      </c>
      <c r="AQ459" s="304">
        <f t="shared" si="156"/>
        <v>0</v>
      </c>
      <c r="AR459" s="304">
        <f t="shared" si="157"/>
        <v>0</v>
      </c>
      <c r="AS459" s="304">
        <f t="shared" si="158"/>
        <v>0</v>
      </c>
      <c r="AT459" s="304">
        <f t="shared" si="159"/>
        <v>0</v>
      </c>
      <c r="AU459" s="304">
        <f t="shared" si="160"/>
        <v>0</v>
      </c>
      <c r="AV459" s="304">
        <f t="shared" si="161"/>
        <v>0</v>
      </c>
      <c r="AW459" s="304">
        <f t="shared" si="162"/>
        <v>0</v>
      </c>
      <c r="AX459" s="304">
        <f t="shared" si="163"/>
        <v>0</v>
      </c>
      <c r="AY459" s="304">
        <f t="shared" si="164"/>
        <v>0</v>
      </c>
      <c r="AZ459" s="304">
        <f t="shared" si="165"/>
        <v>0</v>
      </c>
      <c r="BA459" s="304">
        <f t="shared" si="166"/>
        <v>0</v>
      </c>
      <c r="BB459" s="304">
        <f t="shared" si="167"/>
        <v>0</v>
      </c>
      <c r="BC459" s="304">
        <f t="shared" si="168"/>
        <v>0</v>
      </c>
      <c r="BD459" s="304">
        <f t="shared" si="169"/>
        <v>0</v>
      </c>
      <c r="BE459" s="304">
        <f>IFERROR(IF(VLOOKUP($C459,Listen!$A$2:$F$45,6,0)="Ja",BB459-MAX(BC459:BD459),BB459-BC459),0)</f>
        <v>0</v>
      </c>
    </row>
    <row r="460" spans="1:57" x14ac:dyDescent="0.25">
      <c r="A460" s="320" t="str">
        <f>IF(AND(D460&lt;&gt;0,C460&lt;&gt;0,E460&lt;&gt;0),IF(B460&lt;&gt;0,CONCATENATE(B460,"-AGr",VLOOKUP(C460,Listen!$A$2:$D$45,4,FALSE),"-",D460,"-",E460,),CONCATENATE("AGr",VLOOKUP(C460,Listen!$A$2:$D$45,4,FALSE),"-",D460,"-",E460)),"keine vollständige ID")</f>
        <v>keine vollständige ID</v>
      </c>
      <c r="B460" s="301"/>
      <c r="C460" s="287"/>
      <c r="D460" s="34"/>
      <c r="E460" s="306"/>
      <c r="F460" s="116"/>
      <c r="G460" s="17"/>
      <c r="H460" s="17"/>
      <c r="I460" s="17"/>
      <c r="J460" s="17"/>
      <c r="K460" s="17"/>
      <c r="L460" s="17"/>
      <c r="M460" s="17"/>
      <c r="N460" s="17"/>
      <c r="O460" s="116"/>
      <c r="P460" s="117">
        <f>IF(D460&gt;A_Stammdaten!$B$12,0,SUM(G460,H460,J460,L460:M460)-SUM(I460,K460,N460:O460))</f>
        <v>0</v>
      </c>
      <c r="Q460" s="17"/>
      <c r="R460" s="17"/>
      <c r="S460" s="17"/>
      <c r="T460" s="17"/>
      <c r="U460" s="62">
        <f t="shared" si="149"/>
        <v>0</v>
      </c>
      <c r="V460" s="34"/>
      <c r="W460" s="34"/>
      <c r="X460" s="34"/>
      <c r="Y460" s="34"/>
      <c r="Z460" s="34"/>
      <c r="AA460" s="63" t="str">
        <f t="shared" si="150"/>
        <v>-</v>
      </c>
      <c r="AB460" s="63" t="str">
        <f t="shared" si="151"/>
        <v>-</v>
      </c>
      <c r="AC460" s="63">
        <f>IF(ISBLANK($C460),0,VLOOKUP($C460,Listen!$A$2:$C$45,2,FALSE))</f>
        <v>0</v>
      </c>
      <c r="AD460" s="63">
        <f>IF(ISBLANK($C460),0,VLOOKUP($C460,Listen!$A$2:$C$45,3,FALSE))</f>
        <v>0</v>
      </c>
      <c r="AE460" s="49">
        <f t="shared" si="152"/>
        <v>0</v>
      </c>
      <c r="AF460" s="49">
        <f t="shared" si="152"/>
        <v>0</v>
      </c>
      <c r="AG460" s="49">
        <f>IFERROR(IF(OR($V460&lt;&gt;"Ja",VLOOKUP($C460,Listen!$A$2:$F$45,5,0)="Nein",D460&lt;IF(C460="LNG Anbindungsanlagen gemäß separater Festlegung",2022,2023)),$AC460,$AA460),0)</f>
        <v>0</v>
      </c>
      <c r="AH460" s="49">
        <f>IFERROR(IF(OR($V460&lt;&gt;"Ja",VLOOKUP($C460,Listen!$A$2:$F$45,5,0)="Nein",D460&lt;IF(C460="LNG Anbindungsanlagen gemäß separater Festlegung",2022,2023)),$AC460,$AA460),0)</f>
        <v>0</v>
      </c>
      <c r="AI460" s="49">
        <f>IFERROR(IF(OR($W460&lt;&gt;"Ja",VLOOKUP($C460,Listen!$A$2:$F$45,6,0)="Nein"),$AC460,$AB460),0)</f>
        <v>0</v>
      </c>
      <c r="AJ460" s="49">
        <f>IFERROR(IF(OR($W460&lt;&gt;"Ja",VLOOKUP($C460,Listen!$A$2:$F$45,6,0)="Nein"),$AC460,$AB460),0)</f>
        <v>0</v>
      </c>
      <c r="AK460" s="49">
        <f>IFERROR(IF(OR($W460&lt;&gt;"Ja",VLOOKUP($C460,Listen!$A$2:$F$45,6,0)="Nein"),$AC460,$AB460),0)</f>
        <v>0</v>
      </c>
      <c r="AL460" s="51">
        <f t="shared" si="153"/>
        <v>0</v>
      </c>
      <c r="AM460" s="296">
        <f>IFERROR(IF(VLOOKUP($C460,Listen!$A$2:$F$45,6,0)="Ja",MAX(BC460:BD460),D_SAV!$BC460),0)</f>
        <v>0</v>
      </c>
      <c r="AN460" s="51">
        <f t="shared" si="154"/>
        <v>0</v>
      </c>
      <c r="AP460" s="304">
        <f t="shared" si="155"/>
        <v>0</v>
      </c>
      <c r="AQ460" s="304">
        <f t="shared" si="156"/>
        <v>0</v>
      </c>
      <c r="AR460" s="304">
        <f t="shared" si="157"/>
        <v>0</v>
      </c>
      <c r="AS460" s="304">
        <f t="shared" si="158"/>
        <v>0</v>
      </c>
      <c r="AT460" s="304">
        <f t="shared" si="159"/>
        <v>0</v>
      </c>
      <c r="AU460" s="304">
        <f t="shared" si="160"/>
        <v>0</v>
      </c>
      <c r="AV460" s="304">
        <f t="shared" si="161"/>
        <v>0</v>
      </c>
      <c r="AW460" s="304">
        <f t="shared" si="162"/>
        <v>0</v>
      </c>
      <c r="AX460" s="304">
        <f t="shared" si="163"/>
        <v>0</v>
      </c>
      <c r="AY460" s="304">
        <f t="shared" si="164"/>
        <v>0</v>
      </c>
      <c r="AZ460" s="304">
        <f t="shared" si="165"/>
        <v>0</v>
      </c>
      <c r="BA460" s="304">
        <f t="shared" si="166"/>
        <v>0</v>
      </c>
      <c r="BB460" s="304">
        <f t="shared" si="167"/>
        <v>0</v>
      </c>
      <c r="BC460" s="304">
        <f t="shared" si="168"/>
        <v>0</v>
      </c>
      <c r="BD460" s="304">
        <f t="shared" si="169"/>
        <v>0</v>
      </c>
      <c r="BE460" s="304">
        <f>IFERROR(IF(VLOOKUP($C460,Listen!$A$2:$F$45,6,0)="Ja",BB460-MAX(BC460:BD460),BB460-BC460),0)</f>
        <v>0</v>
      </c>
    </row>
    <row r="461" spans="1:57" x14ac:dyDescent="0.25">
      <c r="A461" s="320" t="str">
        <f>IF(AND(D461&lt;&gt;0,C461&lt;&gt;0,E461&lt;&gt;0),IF(B461&lt;&gt;0,CONCATENATE(B461,"-AGr",VLOOKUP(C461,Listen!$A$2:$D$45,4,FALSE),"-",D461,"-",E461,),CONCATENATE("AGr",VLOOKUP(C461,Listen!$A$2:$D$45,4,FALSE),"-",D461,"-",E461)),"keine vollständige ID")</f>
        <v>keine vollständige ID</v>
      </c>
      <c r="B461" s="301"/>
      <c r="C461" s="287"/>
      <c r="D461" s="34"/>
      <c r="E461" s="306"/>
      <c r="F461" s="116"/>
      <c r="G461" s="17"/>
      <c r="H461" s="17"/>
      <c r="I461" s="17"/>
      <c r="J461" s="17"/>
      <c r="K461" s="17"/>
      <c r="L461" s="17"/>
      <c r="M461" s="17"/>
      <c r="N461" s="17"/>
      <c r="O461" s="116"/>
      <c r="P461" s="117">
        <f>IF(D461&gt;A_Stammdaten!$B$12,0,SUM(G461,H461,J461,L461:M461)-SUM(I461,K461,N461:O461))</f>
        <v>0</v>
      </c>
      <c r="Q461" s="17"/>
      <c r="R461" s="17"/>
      <c r="S461" s="17"/>
      <c r="T461" s="17"/>
      <c r="U461" s="62">
        <f t="shared" si="149"/>
        <v>0</v>
      </c>
      <c r="V461" s="34"/>
      <c r="W461" s="34"/>
      <c r="X461" s="34"/>
      <c r="Y461" s="34"/>
      <c r="Z461" s="34"/>
      <c r="AA461" s="63" t="str">
        <f t="shared" si="150"/>
        <v>-</v>
      </c>
      <c r="AB461" s="63" t="str">
        <f t="shared" si="151"/>
        <v>-</v>
      </c>
      <c r="AC461" s="63">
        <f>IF(ISBLANK($C461),0,VLOOKUP($C461,Listen!$A$2:$C$45,2,FALSE))</f>
        <v>0</v>
      </c>
      <c r="AD461" s="63">
        <f>IF(ISBLANK($C461),0,VLOOKUP($C461,Listen!$A$2:$C$45,3,FALSE))</f>
        <v>0</v>
      </c>
      <c r="AE461" s="49">
        <f t="shared" si="152"/>
        <v>0</v>
      </c>
      <c r="AF461" s="49">
        <f t="shared" si="152"/>
        <v>0</v>
      </c>
      <c r="AG461" s="49">
        <f>IFERROR(IF(OR($V461&lt;&gt;"Ja",VLOOKUP($C461,Listen!$A$2:$F$45,5,0)="Nein",D461&lt;IF(C461="LNG Anbindungsanlagen gemäß separater Festlegung",2022,2023)),$AC461,$AA461),0)</f>
        <v>0</v>
      </c>
      <c r="AH461" s="49">
        <f>IFERROR(IF(OR($V461&lt;&gt;"Ja",VLOOKUP($C461,Listen!$A$2:$F$45,5,0)="Nein",D461&lt;IF(C461="LNG Anbindungsanlagen gemäß separater Festlegung",2022,2023)),$AC461,$AA461),0)</f>
        <v>0</v>
      </c>
      <c r="AI461" s="49">
        <f>IFERROR(IF(OR($W461&lt;&gt;"Ja",VLOOKUP($C461,Listen!$A$2:$F$45,6,0)="Nein"),$AC461,$AB461),0)</f>
        <v>0</v>
      </c>
      <c r="AJ461" s="49">
        <f>IFERROR(IF(OR($W461&lt;&gt;"Ja",VLOOKUP($C461,Listen!$A$2:$F$45,6,0)="Nein"),$AC461,$AB461),0)</f>
        <v>0</v>
      </c>
      <c r="AK461" s="49">
        <f>IFERROR(IF(OR($W461&lt;&gt;"Ja",VLOOKUP($C461,Listen!$A$2:$F$45,6,0)="Nein"),$AC461,$AB461),0)</f>
        <v>0</v>
      </c>
      <c r="AL461" s="51">
        <f t="shared" si="153"/>
        <v>0</v>
      </c>
      <c r="AM461" s="296">
        <f>IFERROR(IF(VLOOKUP($C461,Listen!$A$2:$F$45,6,0)="Ja",MAX(BC461:BD461),D_SAV!$BC461),0)</f>
        <v>0</v>
      </c>
      <c r="AN461" s="51">
        <f t="shared" si="154"/>
        <v>0</v>
      </c>
      <c r="AP461" s="304">
        <f t="shared" si="155"/>
        <v>0</v>
      </c>
      <c r="AQ461" s="304">
        <f t="shared" si="156"/>
        <v>0</v>
      </c>
      <c r="AR461" s="304">
        <f t="shared" si="157"/>
        <v>0</v>
      </c>
      <c r="AS461" s="304">
        <f t="shared" si="158"/>
        <v>0</v>
      </c>
      <c r="AT461" s="304">
        <f t="shared" si="159"/>
        <v>0</v>
      </c>
      <c r="AU461" s="304">
        <f t="shared" si="160"/>
        <v>0</v>
      </c>
      <c r="AV461" s="304">
        <f t="shared" si="161"/>
        <v>0</v>
      </c>
      <c r="AW461" s="304">
        <f t="shared" si="162"/>
        <v>0</v>
      </c>
      <c r="AX461" s="304">
        <f t="shared" si="163"/>
        <v>0</v>
      </c>
      <c r="AY461" s="304">
        <f t="shared" si="164"/>
        <v>0</v>
      </c>
      <c r="AZ461" s="304">
        <f t="shared" si="165"/>
        <v>0</v>
      </c>
      <c r="BA461" s="304">
        <f t="shared" si="166"/>
        <v>0</v>
      </c>
      <c r="BB461" s="304">
        <f t="shared" si="167"/>
        <v>0</v>
      </c>
      <c r="BC461" s="304">
        <f t="shared" si="168"/>
        <v>0</v>
      </c>
      <c r="BD461" s="304">
        <f t="shared" si="169"/>
        <v>0</v>
      </c>
      <c r="BE461" s="304">
        <f>IFERROR(IF(VLOOKUP($C461,Listen!$A$2:$F$45,6,0)="Ja",BB461-MAX(BC461:BD461),BB461-BC461),0)</f>
        <v>0</v>
      </c>
    </row>
    <row r="462" spans="1:57" x14ac:dyDescent="0.25">
      <c r="A462" s="320" t="str">
        <f>IF(AND(D462&lt;&gt;0,C462&lt;&gt;0,E462&lt;&gt;0),IF(B462&lt;&gt;0,CONCATENATE(B462,"-AGr",VLOOKUP(C462,Listen!$A$2:$D$45,4,FALSE),"-",D462,"-",E462,),CONCATENATE("AGr",VLOOKUP(C462,Listen!$A$2:$D$45,4,FALSE),"-",D462,"-",E462)),"keine vollständige ID")</f>
        <v>keine vollständige ID</v>
      </c>
      <c r="B462" s="301"/>
      <c r="C462" s="287"/>
      <c r="D462" s="34"/>
      <c r="E462" s="306"/>
      <c r="F462" s="116"/>
      <c r="G462" s="17"/>
      <c r="H462" s="17"/>
      <c r="I462" s="17"/>
      <c r="J462" s="17"/>
      <c r="K462" s="17"/>
      <c r="L462" s="17"/>
      <c r="M462" s="17"/>
      <c r="N462" s="17"/>
      <c r="O462" s="116"/>
      <c r="P462" s="117">
        <f>IF(D462&gt;A_Stammdaten!$B$12,0,SUM(G462,H462,J462,L462:M462)-SUM(I462,K462,N462:O462))</f>
        <v>0</v>
      </c>
      <c r="Q462" s="17"/>
      <c r="R462" s="17"/>
      <c r="S462" s="17"/>
      <c r="T462" s="17"/>
      <c r="U462" s="62">
        <f t="shared" si="149"/>
        <v>0</v>
      </c>
      <c r="V462" s="34"/>
      <c r="W462" s="34"/>
      <c r="X462" s="34"/>
      <c r="Y462" s="34"/>
      <c r="Z462" s="34"/>
      <c r="AA462" s="63" t="str">
        <f t="shared" si="150"/>
        <v>-</v>
      </c>
      <c r="AB462" s="63" t="str">
        <f t="shared" si="151"/>
        <v>-</v>
      </c>
      <c r="AC462" s="63">
        <f>IF(ISBLANK($C462),0,VLOOKUP($C462,Listen!$A$2:$C$45,2,FALSE))</f>
        <v>0</v>
      </c>
      <c r="AD462" s="63">
        <f>IF(ISBLANK($C462),0,VLOOKUP($C462,Listen!$A$2:$C$45,3,FALSE))</f>
        <v>0</v>
      </c>
      <c r="AE462" s="49">
        <f t="shared" si="152"/>
        <v>0</v>
      </c>
      <c r="AF462" s="49">
        <f t="shared" si="152"/>
        <v>0</v>
      </c>
      <c r="AG462" s="49">
        <f>IFERROR(IF(OR($V462&lt;&gt;"Ja",VLOOKUP($C462,Listen!$A$2:$F$45,5,0)="Nein",D462&lt;IF(C462="LNG Anbindungsanlagen gemäß separater Festlegung",2022,2023)),$AC462,$AA462),0)</f>
        <v>0</v>
      </c>
      <c r="AH462" s="49">
        <f>IFERROR(IF(OR($V462&lt;&gt;"Ja",VLOOKUP($C462,Listen!$A$2:$F$45,5,0)="Nein",D462&lt;IF(C462="LNG Anbindungsanlagen gemäß separater Festlegung",2022,2023)),$AC462,$AA462),0)</f>
        <v>0</v>
      </c>
      <c r="AI462" s="49">
        <f>IFERROR(IF(OR($W462&lt;&gt;"Ja",VLOOKUP($C462,Listen!$A$2:$F$45,6,0)="Nein"),$AC462,$AB462),0)</f>
        <v>0</v>
      </c>
      <c r="AJ462" s="49">
        <f>IFERROR(IF(OR($W462&lt;&gt;"Ja",VLOOKUP($C462,Listen!$A$2:$F$45,6,0)="Nein"),$AC462,$AB462),0)</f>
        <v>0</v>
      </c>
      <c r="AK462" s="49">
        <f>IFERROR(IF(OR($W462&lt;&gt;"Ja",VLOOKUP($C462,Listen!$A$2:$F$45,6,0)="Nein"),$AC462,$AB462),0)</f>
        <v>0</v>
      </c>
      <c r="AL462" s="51">
        <f t="shared" si="153"/>
        <v>0</v>
      </c>
      <c r="AM462" s="296">
        <f>IFERROR(IF(VLOOKUP($C462,Listen!$A$2:$F$45,6,0)="Ja",MAX(BC462:BD462),D_SAV!$BC462),0)</f>
        <v>0</v>
      </c>
      <c r="AN462" s="51">
        <f t="shared" si="154"/>
        <v>0</v>
      </c>
      <c r="AP462" s="304">
        <f t="shared" si="155"/>
        <v>0</v>
      </c>
      <c r="AQ462" s="304">
        <f t="shared" si="156"/>
        <v>0</v>
      </c>
      <c r="AR462" s="304">
        <f t="shared" si="157"/>
        <v>0</v>
      </c>
      <c r="AS462" s="304">
        <f t="shared" si="158"/>
        <v>0</v>
      </c>
      <c r="AT462" s="304">
        <f t="shared" si="159"/>
        <v>0</v>
      </c>
      <c r="AU462" s="304">
        <f t="shared" si="160"/>
        <v>0</v>
      </c>
      <c r="AV462" s="304">
        <f t="shared" si="161"/>
        <v>0</v>
      </c>
      <c r="AW462" s="304">
        <f t="shared" si="162"/>
        <v>0</v>
      </c>
      <c r="AX462" s="304">
        <f t="shared" si="163"/>
        <v>0</v>
      </c>
      <c r="AY462" s="304">
        <f t="shared" si="164"/>
        <v>0</v>
      </c>
      <c r="AZ462" s="304">
        <f t="shared" si="165"/>
        <v>0</v>
      </c>
      <c r="BA462" s="304">
        <f t="shared" si="166"/>
        <v>0</v>
      </c>
      <c r="BB462" s="304">
        <f t="shared" si="167"/>
        <v>0</v>
      </c>
      <c r="BC462" s="304">
        <f t="shared" si="168"/>
        <v>0</v>
      </c>
      <c r="BD462" s="304">
        <f t="shared" si="169"/>
        <v>0</v>
      </c>
      <c r="BE462" s="304">
        <f>IFERROR(IF(VLOOKUP($C462,Listen!$A$2:$F$45,6,0)="Ja",BB462-MAX(BC462:BD462),BB462-BC462),0)</f>
        <v>0</v>
      </c>
    </row>
    <row r="463" spans="1:57" x14ac:dyDescent="0.25">
      <c r="A463" s="320" t="str">
        <f>IF(AND(D463&lt;&gt;0,C463&lt;&gt;0,E463&lt;&gt;0),IF(B463&lt;&gt;0,CONCATENATE(B463,"-AGr",VLOOKUP(C463,Listen!$A$2:$D$45,4,FALSE),"-",D463,"-",E463,),CONCATENATE("AGr",VLOOKUP(C463,Listen!$A$2:$D$45,4,FALSE),"-",D463,"-",E463)),"keine vollständige ID")</f>
        <v>keine vollständige ID</v>
      </c>
      <c r="B463" s="301"/>
      <c r="C463" s="287"/>
      <c r="D463" s="34"/>
      <c r="E463" s="306"/>
      <c r="F463" s="116"/>
      <c r="G463" s="17"/>
      <c r="H463" s="17"/>
      <c r="I463" s="17"/>
      <c r="J463" s="17"/>
      <c r="K463" s="17"/>
      <c r="L463" s="17"/>
      <c r="M463" s="17"/>
      <c r="N463" s="17"/>
      <c r="O463" s="116"/>
      <c r="P463" s="117">
        <f>IF(D463&gt;A_Stammdaten!$B$12,0,SUM(G463,H463,J463,L463:M463)-SUM(I463,K463,N463:O463))</f>
        <v>0</v>
      </c>
      <c r="Q463" s="17"/>
      <c r="R463" s="17"/>
      <c r="S463" s="17"/>
      <c r="T463" s="17"/>
      <c r="U463" s="62">
        <f t="shared" si="149"/>
        <v>0</v>
      </c>
      <c r="V463" s="34"/>
      <c r="W463" s="34"/>
      <c r="X463" s="34"/>
      <c r="Y463" s="34"/>
      <c r="Z463" s="34"/>
      <c r="AA463" s="63" t="str">
        <f t="shared" si="150"/>
        <v>-</v>
      </c>
      <c r="AB463" s="63" t="str">
        <f t="shared" si="151"/>
        <v>-</v>
      </c>
      <c r="AC463" s="63">
        <f>IF(ISBLANK($C463),0,VLOOKUP($C463,Listen!$A$2:$C$45,2,FALSE))</f>
        <v>0</v>
      </c>
      <c r="AD463" s="63">
        <f>IF(ISBLANK($C463),0,VLOOKUP($C463,Listen!$A$2:$C$45,3,FALSE))</f>
        <v>0</v>
      </c>
      <c r="AE463" s="49">
        <f t="shared" si="152"/>
        <v>0</v>
      </c>
      <c r="AF463" s="49">
        <f t="shared" si="152"/>
        <v>0</v>
      </c>
      <c r="AG463" s="49">
        <f>IFERROR(IF(OR($V463&lt;&gt;"Ja",VLOOKUP($C463,Listen!$A$2:$F$45,5,0)="Nein",D463&lt;IF(C463="LNG Anbindungsanlagen gemäß separater Festlegung",2022,2023)),$AC463,$AA463),0)</f>
        <v>0</v>
      </c>
      <c r="AH463" s="49">
        <f>IFERROR(IF(OR($V463&lt;&gt;"Ja",VLOOKUP($C463,Listen!$A$2:$F$45,5,0)="Nein",D463&lt;IF(C463="LNG Anbindungsanlagen gemäß separater Festlegung",2022,2023)),$AC463,$AA463),0)</f>
        <v>0</v>
      </c>
      <c r="AI463" s="49">
        <f>IFERROR(IF(OR($W463&lt;&gt;"Ja",VLOOKUP($C463,Listen!$A$2:$F$45,6,0)="Nein"),$AC463,$AB463),0)</f>
        <v>0</v>
      </c>
      <c r="AJ463" s="49">
        <f>IFERROR(IF(OR($W463&lt;&gt;"Ja",VLOOKUP($C463,Listen!$A$2:$F$45,6,0)="Nein"),$AC463,$AB463),0)</f>
        <v>0</v>
      </c>
      <c r="AK463" s="49">
        <f>IFERROR(IF(OR($W463&lt;&gt;"Ja",VLOOKUP($C463,Listen!$A$2:$F$45,6,0)="Nein"),$AC463,$AB463),0)</f>
        <v>0</v>
      </c>
      <c r="AL463" s="51">
        <f t="shared" si="153"/>
        <v>0</v>
      </c>
      <c r="AM463" s="296">
        <f>IFERROR(IF(VLOOKUP($C463,Listen!$A$2:$F$45,6,0)="Ja",MAX(BC463:BD463),D_SAV!$BC463),0)</f>
        <v>0</v>
      </c>
      <c r="AN463" s="51">
        <f t="shared" si="154"/>
        <v>0</v>
      </c>
      <c r="AP463" s="304">
        <f t="shared" si="155"/>
        <v>0</v>
      </c>
      <c r="AQ463" s="304">
        <f t="shared" si="156"/>
        <v>0</v>
      </c>
      <c r="AR463" s="304">
        <f t="shared" si="157"/>
        <v>0</v>
      </c>
      <c r="AS463" s="304">
        <f t="shared" si="158"/>
        <v>0</v>
      </c>
      <c r="AT463" s="304">
        <f t="shared" si="159"/>
        <v>0</v>
      </c>
      <c r="AU463" s="304">
        <f t="shared" si="160"/>
        <v>0</v>
      </c>
      <c r="AV463" s="304">
        <f t="shared" si="161"/>
        <v>0</v>
      </c>
      <c r="AW463" s="304">
        <f t="shared" si="162"/>
        <v>0</v>
      </c>
      <c r="AX463" s="304">
        <f t="shared" si="163"/>
        <v>0</v>
      </c>
      <c r="AY463" s="304">
        <f t="shared" si="164"/>
        <v>0</v>
      </c>
      <c r="AZ463" s="304">
        <f t="shared" si="165"/>
        <v>0</v>
      </c>
      <c r="BA463" s="304">
        <f t="shared" si="166"/>
        <v>0</v>
      </c>
      <c r="BB463" s="304">
        <f t="shared" si="167"/>
        <v>0</v>
      </c>
      <c r="BC463" s="304">
        <f t="shared" si="168"/>
        <v>0</v>
      </c>
      <c r="BD463" s="304">
        <f t="shared" si="169"/>
        <v>0</v>
      </c>
      <c r="BE463" s="304">
        <f>IFERROR(IF(VLOOKUP($C463,Listen!$A$2:$F$45,6,0)="Ja",BB463-MAX(BC463:BD463),BB463-BC463),0)</f>
        <v>0</v>
      </c>
    </row>
    <row r="464" spans="1:57" x14ac:dyDescent="0.25">
      <c r="A464" s="320" t="str">
        <f>IF(AND(D464&lt;&gt;0,C464&lt;&gt;0,E464&lt;&gt;0),IF(B464&lt;&gt;0,CONCATENATE(B464,"-AGr",VLOOKUP(C464,Listen!$A$2:$D$45,4,FALSE),"-",D464,"-",E464,),CONCATENATE("AGr",VLOOKUP(C464,Listen!$A$2:$D$45,4,FALSE),"-",D464,"-",E464)),"keine vollständige ID")</f>
        <v>keine vollständige ID</v>
      </c>
      <c r="B464" s="301"/>
      <c r="C464" s="287"/>
      <c r="D464" s="34"/>
      <c r="E464" s="306"/>
      <c r="F464" s="116"/>
      <c r="G464" s="17"/>
      <c r="H464" s="17"/>
      <c r="I464" s="17"/>
      <c r="J464" s="17"/>
      <c r="K464" s="17"/>
      <c r="L464" s="17"/>
      <c r="M464" s="17"/>
      <c r="N464" s="17"/>
      <c r="O464" s="116"/>
      <c r="P464" s="117">
        <f>IF(D464&gt;A_Stammdaten!$B$12,0,SUM(G464,H464,J464,L464:M464)-SUM(I464,K464,N464:O464))</f>
        <v>0</v>
      </c>
      <c r="Q464" s="17"/>
      <c r="R464" s="17"/>
      <c r="S464" s="17"/>
      <c r="T464" s="17"/>
      <c r="U464" s="62">
        <f t="shared" si="149"/>
        <v>0</v>
      </c>
      <c r="V464" s="34"/>
      <c r="W464" s="34"/>
      <c r="X464" s="34"/>
      <c r="Y464" s="34"/>
      <c r="Z464" s="34"/>
      <c r="AA464" s="63" t="str">
        <f t="shared" si="150"/>
        <v>-</v>
      </c>
      <c r="AB464" s="63" t="str">
        <f t="shared" si="151"/>
        <v>-</v>
      </c>
      <c r="AC464" s="63">
        <f>IF(ISBLANK($C464),0,VLOOKUP($C464,Listen!$A$2:$C$45,2,FALSE))</f>
        <v>0</v>
      </c>
      <c r="AD464" s="63">
        <f>IF(ISBLANK($C464),0,VLOOKUP($C464,Listen!$A$2:$C$45,3,FALSE))</f>
        <v>0</v>
      </c>
      <c r="AE464" s="49">
        <f t="shared" si="152"/>
        <v>0</v>
      </c>
      <c r="AF464" s="49">
        <f t="shared" si="152"/>
        <v>0</v>
      </c>
      <c r="AG464" s="49">
        <f>IFERROR(IF(OR($V464&lt;&gt;"Ja",VLOOKUP($C464,Listen!$A$2:$F$45,5,0)="Nein",D464&lt;IF(C464="LNG Anbindungsanlagen gemäß separater Festlegung",2022,2023)),$AC464,$AA464),0)</f>
        <v>0</v>
      </c>
      <c r="AH464" s="49">
        <f>IFERROR(IF(OR($V464&lt;&gt;"Ja",VLOOKUP($C464,Listen!$A$2:$F$45,5,0)="Nein",D464&lt;IF(C464="LNG Anbindungsanlagen gemäß separater Festlegung",2022,2023)),$AC464,$AA464),0)</f>
        <v>0</v>
      </c>
      <c r="AI464" s="49">
        <f>IFERROR(IF(OR($W464&lt;&gt;"Ja",VLOOKUP($C464,Listen!$A$2:$F$45,6,0)="Nein"),$AC464,$AB464),0)</f>
        <v>0</v>
      </c>
      <c r="AJ464" s="49">
        <f>IFERROR(IF(OR($W464&lt;&gt;"Ja",VLOOKUP($C464,Listen!$A$2:$F$45,6,0)="Nein"),$AC464,$AB464),0)</f>
        <v>0</v>
      </c>
      <c r="AK464" s="49">
        <f>IFERROR(IF(OR($W464&lt;&gt;"Ja",VLOOKUP($C464,Listen!$A$2:$F$45,6,0)="Nein"),$AC464,$AB464),0)</f>
        <v>0</v>
      </c>
      <c r="AL464" s="51">
        <f t="shared" si="153"/>
        <v>0</v>
      </c>
      <c r="AM464" s="296">
        <f>IFERROR(IF(VLOOKUP($C464,Listen!$A$2:$F$45,6,0)="Ja",MAX(BC464:BD464),D_SAV!$BC464),0)</f>
        <v>0</v>
      </c>
      <c r="AN464" s="51">
        <f t="shared" si="154"/>
        <v>0</v>
      </c>
      <c r="AP464" s="304">
        <f t="shared" si="155"/>
        <v>0</v>
      </c>
      <c r="AQ464" s="304">
        <f t="shared" si="156"/>
        <v>0</v>
      </c>
      <c r="AR464" s="304">
        <f t="shared" si="157"/>
        <v>0</v>
      </c>
      <c r="AS464" s="304">
        <f t="shared" si="158"/>
        <v>0</v>
      </c>
      <c r="AT464" s="304">
        <f t="shared" si="159"/>
        <v>0</v>
      </c>
      <c r="AU464" s="304">
        <f t="shared" si="160"/>
        <v>0</v>
      </c>
      <c r="AV464" s="304">
        <f t="shared" si="161"/>
        <v>0</v>
      </c>
      <c r="AW464" s="304">
        <f t="shared" si="162"/>
        <v>0</v>
      </c>
      <c r="AX464" s="304">
        <f t="shared" si="163"/>
        <v>0</v>
      </c>
      <c r="AY464" s="304">
        <f t="shared" si="164"/>
        <v>0</v>
      </c>
      <c r="AZ464" s="304">
        <f t="shared" si="165"/>
        <v>0</v>
      </c>
      <c r="BA464" s="304">
        <f t="shared" si="166"/>
        <v>0</v>
      </c>
      <c r="BB464" s="304">
        <f t="shared" si="167"/>
        <v>0</v>
      </c>
      <c r="BC464" s="304">
        <f t="shared" si="168"/>
        <v>0</v>
      </c>
      <c r="BD464" s="304">
        <f t="shared" si="169"/>
        <v>0</v>
      </c>
      <c r="BE464" s="304">
        <f>IFERROR(IF(VLOOKUP($C464,Listen!$A$2:$F$45,6,0)="Ja",BB464-MAX(BC464:BD464),BB464-BC464),0)</f>
        <v>0</v>
      </c>
    </row>
    <row r="465" spans="1:57" x14ac:dyDescent="0.25">
      <c r="A465" s="320" t="str">
        <f>IF(AND(D465&lt;&gt;0,C465&lt;&gt;0,E465&lt;&gt;0),IF(B465&lt;&gt;0,CONCATENATE(B465,"-AGr",VLOOKUP(C465,Listen!$A$2:$D$45,4,FALSE),"-",D465,"-",E465,),CONCATENATE("AGr",VLOOKUP(C465,Listen!$A$2:$D$45,4,FALSE),"-",D465,"-",E465)),"keine vollständige ID")</f>
        <v>keine vollständige ID</v>
      </c>
      <c r="B465" s="301"/>
      <c r="C465" s="287"/>
      <c r="D465" s="34"/>
      <c r="E465" s="306"/>
      <c r="F465" s="116"/>
      <c r="G465" s="17"/>
      <c r="H465" s="17"/>
      <c r="I465" s="17"/>
      <c r="J465" s="17"/>
      <c r="K465" s="17"/>
      <c r="L465" s="17"/>
      <c r="M465" s="17"/>
      <c r="N465" s="17"/>
      <c r="O465" s="116"/>
      <c r="P465" s="117">
        <f>IF(D465&gt;A_Stammdaten!$B$12,0,SUM(G465,H465,J465,L465:M465)-SUM(I465,K465,N465:O465))</f>
        <v>0</v>
      </c>
      <c r="Q465" s="17"/>
      <c r="R465" s="17"/>
      <c r="S465" s="17"/>
      <c r="T465" s="17"/>
      <c r="U465" s="62">
        <f t="shared" si="149"/>
        <v>0</v>
      </c>
      <c r="V465" s="34"/>
      <c r="W465" s="34"/>
      <c r="X465" s="34"/>
      <c r="Y465" s="34"/>
      <c r="Z465" s="34"/>
      <c r="AA465" s="63" t="str">
        <f t="shared" si="150"/>
        <v>-</v>
      </c>
      <c r="AB465" s="63" t="str">
        <f t="shared" si="151"/>
        <v>-</v>
      </c>
      <c r="AC465" s="63">
        <f>IF(ISBLANK($C465),0,VLOOKUP($C465,Listen!$A$2:$C$45,2,FALSE))</f>
        <v>0</v>
      </c>
      <c r="AD465" s="63">
        <f>IF(ISBLANK($C465),0,VLOOKUP($C465,Listen!$A$2:$C$45,3,FALSE))</f>
        <v>0</v>
      </c>
      <c r="AE465" s="49">
        <f t="shared" si="152"/>
        <v>0</v>
      </c>
      <c r="AF465" s="49">
        <f t="shared" si="152"/>
        <v>0</v>
      </c>
      <c r="AG465" s="49">
        <f>IFERROR(IF(OR($V465&lt;&gt;"Ja",VLOOKUP($C465,Listen!$A$2:$F$45,5,0)="Nein",D465&lt;IF(C465="LNG Anbindungsanlagen gemäß separater Festlegung",2022,2023)),$AC465,$AA465),0)</f>
        <v>0</v>
      </c>
      <c r="AH465" s="49">
        <f>IFERROR(IF(OR($V465&lt;&gt;"Ja",VLOOKUP($C465,Listen!$A$2:$F$45,5,0)="Nein",D465&lt;IF(C465="LNG Anbindungsanlagen gemäß separater Festlegung",2022,2023)),$AC465,$AA465),0)</f>
        <v>0</v>
      </c>
      <c r="AI465" s="49">
        <f>IFERROR(IF(OR($W465&lt;&gt;"Ja",VLOOKUP($C465,Listen!$A$2:$F$45,6,0)="Nein"),$AC465,$AB465),0)</f>
        <v>0</v>
      </c>
      <c r="AJ465" s="49">
        <f>IFERROR(IF(OR($W465&lt;&gt;"Ja",VLOOKUP($C465,Listen!$A$2:$F$45,6,0)="Nein"),$AC465,$AB465),0)</f>
        <v>0</v>
      </c>
      <c r="AK465" s="49">
        <f>IFERROR(IF(OR($W465&lt;&gt;"Ja",VLOOKUP($C465,Listen!$A$2:$F$45,6,0)="Nein"),$AC465,$AB465),0)</f>
        <v>0</v>
      </c>
      <c r="AL465" s="51">
        <f t="shared" si="153"/>
        <v>0</v>
      </c>
      <c r="AM465" s="296">
        <f>IFERROR(IF(VLOOKUP($C465,Listen!$A$2:$F$45,6,0)="Ja",MAX(BC465:BD465),D_SAV!$BC465),0)</f>
        <v>0</v>
      </c>
      <c r="AN465" s="51">
        <f t="shared" si="154"/>
        <v>0</v>
      </c>
      <c r="AP465" s="304">
        <f t="shared" si="155"/>
        <v>0</v>
      </c>
      <c r="AQ465" s="304">
        <f t="shared" si="156"/>
        <v>0</v>
      </c>
      <c r="AR465" s="304">
        <f t="shared" si="157"/>
        <v>0</v>
      </c>
      <c r="AS465" s="304">
        <f t="shared" si="158"/>
        <v>0</v>
      </c>
      <c r="AT465" s="304">
        <f t="shared" si="159"/>
        <v>0</v>
      </c>
      <c r="AU465" s="304">
        <f t="shared" si="160"/>
        <v>0</v>
      </c>
      <c r="AV465" s="304">
        <f t="shared" si="161"/>
        <v>0</v>
      </c>
      <c r="AW465" s="304">
        <f t="shared" si="162"/>
        <v>0</v>
      </c>
      <c r="AX465" s="304">
        <f t="shared" si="163"/>
        <v>0</v>
      </c>
      <c r="AY465" s="304">
        <f t="shared" si="164"/>
        <v>0</v>
      </c>
      <c r="AZ465" s="304">
        <f t="shared" si="165"/>
        <v>0</v>
      </c>
      <c r="BA465" s="304">
        <f t="shared" si="166"/>
        <v>0</v>
      </c>
      <c r="BB465" s="304">
        <f t="shared" si="167"/>
        <v>0</v>
      </c>
      <c r="BC465" s="304">
        <f t="shared" si="168"/>
        <v>0</v>
      </c>
      <c r="BD465" s="304">
        <f t="shared" si="169"/>
        <v>0</v>
      </c>
      <c r="BE465" s="304">
        <f>IFERROR(IF(VLOOKUP($C465,Listen!$A$2:$F$45,6,0)="Ja",BB465-MAX(BC465:BD465),BB465-BC465),0)</f>
        <v>0</v>
      </c>
    </row>
    <row r="466" spans="1:57" x14ac:dyDescent="0.25">
      <c r="A466" s="320" t="str">
        <f>IF(AND(D466&lt;&gt;0,C466&lt;&gt;0,E466&lt;&gt;0),IF(B466&lt;&gt;0,CONCATENATE(B466,"-AGr",VLOOKUP(C466,Listen!$A$2:$D$45,4,FALSE),"-",D466,"-",E466,),CONCATENATE("AGr",VLOOKUP(C466,Listen!$A$2:$D$45,4,FALSE),"-",D466,"-",E466)),"keine vollständige ID")</f>
        <v>keine vollständige ID</v>
      </c>
      <c r="B466" s="301"/>
      <c r="C466" s="287"/>
      <c r="D466" s="34"/>
      <c r="E466" s="306"/>
      <c r="F466" s="116"/>
      <c r="G466" s="17"/>
      <c r="H466" s="17"/>
      <c r="I466" s="17"/>
      <c r="J466" s="17"/>
      <c r="K466" s="17"/>
      <c r="L466" s="17"/>
      <c r="M466" s="17"/>
      <c r="N466" s="17"/>
      <c r="O466" s="116"/>
      <c r="P466" s="117">
        <f>IF(D466&gt;A_Stammdaten!$B$12,0,SUM(G466,H466,J466,L466:M466)-SUM(I466,K466,N466:O466))</f>
        <v>0</v>
      </c>
      <c r="Q466" s="17"/>
      <c r="R466" s="17"/>
      <c r="S466" s="17"/>
      <c r="T466" s="17"/>
      <c r="U466" s="62">
        <f t="shared" si="149"/>
        <v>0</v>
      </c>
      <c r="V466" s="34"/>
      <c r="W466" s="34"/>
      <c r="X466" s="34"/>
      <c r="Y466" s="34"/>
      <c r="Z466" s="34"/>
      <c r="AA466" s="63" t="str">
        <f t="shared" si="150"/>
        <v>-</v>
      </c>
      <c r="AB466" s="63" t="str">
        <f t="shared" si="151"/>
        <v>-</v>
      </c>
      <c r="AC466" s="63">
        <f>IF(ISBLANK($C466),0,VLOOKUP($C466,Listen!$A$2:$C$45,2,FALSE))</f>
        <v>0</v>
      </c>
      <c r="AD466" s="63">
        <f>IF(ISBLANK($C466),0,VLOOKUP($C466,Listen!$A$2:$C$45,3,FALSE))</f>
        <v>0</v>
      </c>
      <c r="AE466" s="49">
        <f t="shared" si="152"/>
        <v>0</v>
      </c>
      <c r="AF466" s="49">
        <f t="shared" si="152"/>
        <v>0</v>
      </c>
      <c r="AG466" s="49">
        <f>IFERROR(IF(OR($V466&lt;&gt;"Ja",VLOOKUP($C466,Listen!$A$2:$F$45,5,0)="Nein",D466&lt;IF(C466="LNG Anbindungsanlagen gemäß separater Festlegung",2022,2023)),$AC466,$AA466),0)</f>
        <v>0</v>
      </c>
      <c r="AH466" s="49">
        <f>IFERROR(IF(OR($V466&lt;&gt;"Ja",VLOOKUP($C466,Listen!$A$2:$F$45,5,0)="Nein",D466&lt;IF(C466="LNG Anbindungsanlagen gemäß separater Festlegung",2022,2023)),$AC466,$AA466),0)</f>
        <v>0</v>
      </c>
      <c r="AI466" s="49">
        <f>IFERROR(IF(OR($W466&lt;&gt;"Ja",VLOOKUP($C466,Listen!$A$2:$F$45,6,0)="Nein"),$AC466,$AB466),0)</f>
        <v>0</v>
      </c>
      <c r="AJ466" s="49">
        <f>IFERROR(IF(OR($W466&lt;&gt;"Ja",VLOOKUP($C466,Listen!$A$2:$F$45,6,0)="Nein"),$AC466,$AB466),0)</f>
        <v>0</v>
      </c>
      <c r="AK466" s="49">
        <f>IFERROR(IF(OR($W466&lt;&gt;"Ja",VLOOKUP($C466,Listen!$A$2:$F$45,6,0)="Nein"),$AC466,$AB466),0)</f>
        <v>0</v>
      </c>
      <c r="AL466" s="51">
        <f t="shared" si="153"/>
        <v>0</v>
      </c>
      <c r="AM466" s="296">
        <f>IFERROR(IF(VLOOKUP($C466,Listen!$A$2:$F$45,6,0)="Ja",MAX(BC466:BD466),D_SAV!$BC466),0)</f>
        <v>0</v>
      </c>
      <c r="AN466" s="51">
        <f t="shared" si="154"/>
        <v>0</v>
      </c>
      <c r="AP466" s="304">
        <f t="shared" si="155"/>
        <v>0</v>
      </c>
      <c r="AQ466" s="304">
        <f t="shared" si="156"/>
        <v>0</v>
      </c>
      <c r="AR466" s="304">
        <f t="shared" si="157"/>
        <v>0</v>
      </c>
      <c r="AS466" s="304">
        <f t="shared" si="158"/>
        <v>0</v>
      </c>
      <c r="AT466" s="304">
        <f t="shared" si="159"/>
        <v>0</v>
      </c>
      <c r="AU466" s="304">
        <f t="shared" si="160"/>
        <v>0</v>
      </c>
      <c r="AV466" s="304">
        <f t="shared" si="161"/>
        <v>0</v>
      </c>
      <c r="AW466" s="304">
        <f t="shared" si="162"/>
        <v>0</v>
      </c>
      <c r="AX466" s="304">
        <f t="shared" si="163"/>
        <v>0</v>
      </c>
      <c r="AY466" s="304">
        <f t="shared" si="164"/>
        <v>0</v>
      </c>
      <c r="AZ466" s="304">
        <f t="shared" si="165"/>
        <v>0</v>
      </c>
      <c r="BA466" s="304">
        <f t="shared" si="166"/>
        <v>0</v>
      </c>
      <c r="BB466" s="304">
        <f t="shared" si="167"/>
        <v>0</v>
      </c>
      <c r="BC466" s="304">
        <f t="shared" si="168"/>
        <v>0</v>
      </c>
      <c r="BD466" s="304">
        <f t="shared" si="169"/>
        <v>0</v>
      </c>
      <c r="BE466" s="304">
        <f>IFERROR(IF(VLOOKUP($C466,Listen!$A$2:$F$45,6,0)="Ja",BB466-MAX(BC466:BD466),BB466-BC466),0)</f>
        <v>0</v>
      </c>
    </row>
    <row r="467" spans="1:57" x14ac:dyDescent="0.25">
      <c r="A467" s="320" t="str">
        <f>IF(AND(D467&lt;&gt;0,C467&lt;&gt;0,E467&lt;&gt;0),IF(B467&lt;&gt;0,CONCATENATE(B467,"-AGr",VLOOKUP(C467,Listen!$A$2:$D$45,4,FALSE),"-",D467,"-",E467,),CONCATENATE("AGr",VLOOKUP(C467,Listen!$A$2:$D$45,4,FALSE),"-",D467,"-",E467)),"keine vollständige ID")</f>
        <v>keine vollständige ID</v>
      </c>
      <c r="B467" s="301"/>
      <c r="C467" s="287"/>
      <c r="D467" s="34"/>
      <c r="E467" s="306"/>
      <c r="F467" s="116"/>
      <c r="G467" s="17"/>
      <c r="H467" s="17"/>
      <c r="I467" s="17"/>
      <c r="J467" s="17"/>
      <c r="K467" s="17"/>
      <c r="L467" s="17"/>
      <c r="M467" s="17"/>
      <c r="N467" s="17"/>
      <c r="O467" s="116"/>
      <c r="P467" s="117">
        <f>IF(D467&gt;A_Stammdaten!$B$12,0,SUM(G467,H467,J467,L467:M467)-SUM(I467,K467,N467:O467))</f>
        <v>0</v>
      </c>
      <c r="Q467" s="17"/>
      <c r="R467" s="17"/>
      <c r="S467" s="17"/>
      <c r="T467" s="17"/>
      <c r="U467" s="62">
        <f t="shared" si="149"/>
        <v>0</v>
      </c>
      <c r="V467" s="34"/>
      <c r="W467" s="34"/>
      <c r="X467" s="34"/>
      <c r="Y467" s="34"/>
      <c r="Z467" s="34"/>
      <c r="AA467" s="63" t="str">
        <f t="shared" si="150"/>
        <v>-</v>
      </c>
      <c r="AB467" s="63" t="str">
        <f t="shared" si="151"/>
        <v>-</v>
      </c>
      <c r="AC467" s="63">
        <f>IF(ISBLANK($C467),0,VLOOKUP($C467,Listen!$A$2:$C$45,2,FALSE))</f>
        <v>0</v>
      </c>
      <c r="AD467" s="63">
        <f>IF(ISBLANK($C467),0,VLOOKUP($C467,Listen!$A$2:$C$45,3,FALSE))</f>
        <v>0</v>
      </c>
      <c r="AE467" s="49">
        <f t="shared" si="152"/>
        <v>0</v>
      </c>
      <c r="AF467" s="49">
        <f t="shared" si="152"/>
        <v>0</v>
      </c>
      <c r="AG467" s="49">
        <f>IFERROR(IF(OR($V467&lt;&gt;"Ja",VLOOKUP($C467,Listen!$A$2:$F$45,5,0)="Nein",D467&lt;IF(C467="LNG Anbindungsanlagen gemäß separater Festlegung",2022,2023)),$AC467,$AA467),0)</f>
        <v>0</v>
      </c>
      <c r="AH467" s="49">
        <f>IFERROR(IF(OR($V467&lt;&gt;"Ja",VLOOKUP($C467,Listen!$A$2:$F$45,5,0)="Nein",D467&lt;IF(C467="LNG Anbindungsanlagen gemäß separater Festlegung",2022,2023)),$AC467,$AA467),0)</f>
        <v>0</v>
      </c>
      <c r="AI467" s="49">
        <f>IFERROR(IF(OR($W467&lt;&gt;"Ja",VLOOKUP($C467,Listen!$A$2:$F$45,6,0)="Nein"),$AC467,$AB467),0)</f>
        <v>0</v>
      </c>
      <c r="AJ467" s="49">
        <f>IFERROR(IF(OR($W467&lt;&gt;"Ja",VLOOKUP($C467,Listen!$A$2:$F$45,6,0)="Nein"),$AC467,$AB467),0)</f>
        <v>0</v>
      </c>
      <c r="AK467" s="49">
        <f>IFERROR(IF(OR($W467&lt;&gt;"Ja",VLOOKUP($C467,Listen!$A$2:$F$45,6,0)="Nein"),$AC467,$AB467),0)</f>
        <v>0</v>
      </c>
      <c r="AL467" s="51">
        <f t="shared" si="153"/>
        <v>0</v>
      </c>
      <c r="AM467" s="296">
        <f>IFERROR(IF(VLOOKUP($C467,Listen!$A$2:$F$45,6,0)="Ja",MAX(BC467:BD467),D_SAV!$BC467),0)</f>
        <v>0</v>
      </c>
      <c r="AN467" s="51">
        <f t="shared" si="154"/>
        <v>0</v>
      </c>
      <c r="AP467" s="304">
        <f t="shared" si="155"/>
        <v>0</v>
      </c>
      <c r="AQ467" s="304">
        <f t="shared" si="156"/>
        <v>0</v>
      </c>
      <c r="AR467" s="304">
        <f t="shared" si="157"/>
        <v>0</v>
      </c>
      <c r="AS467" s="304">
        <f t="shared" si="158"/>
        <v>0</v>
      </c>
      <c r="AT467" s="304">
        <f t="shared" si="159"/>
        <v>0</v>
      </c>
      <c r="AU467" s="304">
        <f t="shared" si="160"/>
        <v>0</v>
      </c>
      <c r="AV467" s="304">
        <f t="shared" si="161"/>
        <v>0</v>
      </c>
      <c r="AW467" s="304">
        <f t="shared" si="162"/>
        <v>0</v>
      </c>
      <c r="AX467" s="304">
        <f t="shared" si="163"/>
        <v>0</v>
      </c>
      <c r="AY467" s="304">
        <f t="shared" si="164"/>
        <v>0</v>
      </c>
      <c r="AZ467" s="304">
        <f t="shared" si="165"/>
        <v>0</v>
      </c>
      <c r="BA467" s="304">
        <f t="shared" si="166"/>
        <v>0</v>
      </c>
      <c r="BB467" s="304">
        <f t="shared" si="167"/>
        <v>0</v>
      </c>
      <c r="BC467" s="304">
        <f t="shared" si="168"/>
        <v>0</v>
      </c>
      <c r="BD467" s="304">
        <f t="shared" si="169"/>
        <v>0</v>
      </c>
      <c r="BE467" s="304">
        <f>IFERROR(IF(VLOOKUP($C467,Listen!$A$2:$F$45,6,0)="Ja",BB467-MAX(BC467:BD467),BB467-BC467),0)</f>
        <v>0</v>
      </c>
    </row>
    <row r="468" spans="1:57" x14ac:dyDescent="0.25">
      <c r="A468" s="320" t="str">
        <f>IF(AND(D468&lt;&gt;0,C468&lt;&gt;0,E468&lt;&gt;0),IF(B468&lt;&gt;0,CONCATENATE(B468,"-AGr",VLOOKUP(C468,Listen!$A$2:$D$45,4,FALSE),"-",D468,"-",E468,),CONCATENATE("AGr",VLOOKUP(C468,Listen!$A$2:$D$45,4,FALSE),"-",D468,"-",E468)),"keine vollständige ID")</f>
        <v>keine vollständige ID</v>
      </c>
      <c r="B468" s="301"/>
      <c r="C468" s="287"/>
      <c r="D468" s="34"/>
      <c r="E468" s="306"/>
      <c r="F468" s="116"/>
      <c r="G468" s="17"/>
      <c r="H468" s="17"/>
      <c r="I468" s="17"/>
      <c r="J468" s="17"/>
      <c r="K468" s="17"/>
      <c r="L468" s="17"/>
      <c r="M468" s="17"/>
      <c r="N468" s="17"/>
      <c r="O468" s="116"/>
      <c r="P468" s="117">
        <f>IF(D468&gt;A_Stammdaten!$B$12,0,SUM(G468,H468,J468,L468:M468)-SUM(I468,K468,N468:O468))</f>
        <v>0</v>
      </c>
      <c r="Q468" s="17"/>
      <c r="R468" s="17"/>
      <c r="S468" s="17"/>
      <c r="T468" s="17"/>
      <c r="U468" s="62">
        <f t="shared" si="149"/>
        <v>0</v>
      </c>
      <c r="V468" s="34"/>
      <c r="W468" s="34"/>
      <c r="X468" s="34"/>
      <c r="Y468" s="34"/>
      <c r="Z468" s="34"/>
      <c r="AA468" s="63" t="str">
        <f t="shared" si="150"/>
        <v>-</v>
      </c>
      <c r="AB468" s="63" t="str">
        <f t="shared" si="151"/>
        <v>-</v>
      </c>
      <c r="AC468" s="63">
        <f>IF(ISBLANK($C468),0,VLOOKUP($C468,Listen!$A$2:$C$45,2,FALSE))</f>
        <v>0</v>
      </c>
      <c r="AD468" s="63">
        <f>IF(ISBLANK($C468),0,VLOOKUP($C468,Listen!$A$2:$C$45,3,FALSE))</f>
        <v>0</v>
      </c>
      <c r="AE468" s="49">
        <f t="shared" si="152"/>
        <v>0</v>
      </c>
      <c r="AF468" s="49">
        <f t="shared" si="152"/>
        <v>0</v>
      </c>
      <c r="AG468" s="49">
        <f>IFERROR(IF(OR($V468&lt;&gt;"Ja",VLOOKUP($C468,Listen!$A$2:$F$45,5,0)="Nein",D468&lt;IF(C468="LNG Anbindungsanlagen gemäß separater Festlegung",2022,2023)),$AC468,$AA468),0)</f>
        <v>0</v>
      </c>
      <c r="AH468" s="49">
        <f>IFERROR(IF(OR($V468&lt;&gt;"Ja",VLOOKUP($C468,Listen!$A$2:$F$45,5,0)="Nein",D468&lt;IF(C468="LNG Anbindungsanlagen gemäß separater Festlegung",2022,2023)),$AC468,$AA468),0)</f>
        <v>0</v>
      </c>
      <c r="AI468" s="49">
        <f>IFERROR(IF(OR($W468&lt;&gt;"Ja",VLOOKUP($C468,Listen!$A$2:$F$45,6,0)="Nein"),$AC468,$AB468),0)</f>
        <v>0</v>
      </c>
      <c r="AJ468" s="49">
        <f>IFERROR(IF(OR($W468&lt;&gt;"Ja",VLOOKUP($C468,Listen!$A$2:$F$45,6,0)="Nein"),$AC468,$AB468),0)</f>
        <v>0</v>
      </c>
      <c r="AK468" s="49">
        <f>IFERROR(IF(OR($W468&lt;&gt;"Ja",VLOOKUP($C468,Listen!$A$2:$F$45,6,0)="Nein"),$AC468,$AB468),0)</f>
        <v>0</v>
      </c>
      <c r="AL468" s="51">
        <f t="shared" si="153"/>
        <v>0</v>
      </c>
      <c r="AM468" s="296">
        <f>IFERROR(IF(VLOOKUP($C468,Listen!$A$2:$F$45,6,0)="Ja",MAX(BC468:BD468),D_SAV!$BC468),0)</f>
        <v>0</v>
      </c>
      <c r="AN468" s="51">
        <f t="shared" si="154"/>
        <v>0</v>
      </c>
      <c r="AP468" s="304">
        <f t="shared" si="155"/>
        <v>0</v>
      </c>
      <c r="AQ468" s="304">
        <f t="shared" si="156"/>
        <v>0</v>
      </c>
      <c r="AR468" s="304">
        <f t="shared" si="157"/>
        <v>0</v>
      </c>
      <c r="AS468" s="304">
        <f t="shared" si="158"/>
        <v>0</v>
      </c>
      <c r="AT468" s="304">
        <f t="shared" si="159"/>
        <v>0</v>
      </c>
      <c r="AU468" s="304">
        <f t="shared" si="160"/>
        <v>0</v>
      </c>
      <c r="AV468" s="304">
        <f t="shared" si="161"/>
        <v>0</v>
      </c>
      <c r="AW468" s="304">
        <f t="shared" si="162"/>
        <v>0</v>
      </c>
      <c r="AX468" s="304">
        <f t="shared" si="163"/>
        <v>0</v>
      </c>
      <c r="AY468" s="304">
        <f t="shared" si="164"/>
        <v>0</v>
      </c>
      <c r="AZ468" s="304">
        <f t="shared" si="165"/>
        <v>0</v>
      </c>
      <c r="BA468" s="304">
        <f t="shared" si="166"/>
        <v>0</v>
      </c>
      <c r="BB468" s="304">
        <f t="shared" si="167"/>
        <v>0</v>
      </c>
      <c r="BC468" s="304">
        <f t="shared" si="168"/>
        <v>0</v>
      </c>
      <c r="BD468" s="304">
        <f t="shared" si="169"/>
        <v>0</v>
      </c>
      <c r="BE468" s="304">
        <f>IFERROR(IF(VLOOKUP($C468,Listen!$A$2:$F$45,6,0)="Ja",BB468-MAX(BC468:BD468),BB468-BC468),0)</f>
        <v>0</v>
      </c>
    </row>
    <row r="469" spans="1:57" x14ac:dyDescent="0.25">
      <c r="A469" s="320" t="str">
        <f>IF(AND(D469&lt;&gt;0,C469&lt;&gt;0,E469&lt;&gt;0),IF(B469&lt;&gt;0,CONCATENATE(B469,"-AGr",VLOOKUP(C469,Listen!$A$2:$D$45,4,FALSE),"-",D469,"-",E469,),CONCATENATE("AGr",VLOOKUP(C469,Listen!$A$2:$D$45,4,FALSE),"-",D469,"-",E469)),"keine vollständige ID")</f>
        <v>keine vollständige ID</v>
      </c>
      <c r="B469" s="301"/>
      <c r="C469" s="287"/>
      <c r="D469" s="34"/>
      <c r="E469" s="306"/>
      <c r="F469" s="116"/>
      <c r="G469" s="17"/>
      <c r="H469" s="17"/>
      <c r="I469" s="17"/>
      <c r="J469" s="17"/>
      <c r="K469" s="17"/>
      <c r="L469" s="17"/>
      <c r="M469" s="17"/>
      <c r="N469" s="17"/>
      <c r="O469" s="116"/>
      <c r="P469" s="117">
        <f>IF(D469&gt;A_Stammdaten!$B$12,0,SUM(G469,H469,J469,L469:M469)-SUM(I469,K469,N469:O469))</f>
        <v>0</v>
      </c>
      <c r="Q469" s="17"/>
      <c r="R469" s="17"/>
      <c r="S469" s="17"/>
      <c r="T469" s="17"/>
      <c r="U469" s="62">
        <f t="shared" si="149"/>
        <v>0</v>
      </c>
      <c r="V469" s="34"/>
      <c r="W469" s="34"/>
      <c r="X469" s="34"/>
      <c r="Y469" s="34"/>
      <c r="Z469" s="34"/>
      <c r="AA469" s="63" t="str">
        <f t="shared" si="150"/>
        <v>-</v>
      </c>
      <c r="AB469" s="63" t="str">
        <f t="shared" si="151"/>
        <v>-</v>
      </c>
      <c r="AC469" s="63">
        <f>IF(ISBLANK($C469),0,VLOOKUP($C469,Listen!$A$2:$C$45,2,FALSE))</f>
        <v>0</v>
      </c>
      <c r="AD469" s="63">
        <f>IF(ISBLANK($C469),0,VLOOKUP($C469,Listen!$A$2:$C$45,3,FALSE))</f>
        <v>0</v>
      </c>
      <c r="AE469" s="49">
        <f t="shared" si="152"/>
        <v>0</v>
      </c>
      <c r="AF469" s="49">
        <f t="shared" si="152"/>
        <v>0</v>
      </c>
      <c r="AG469" s="49">
        <f>IFERROR(IF(OR($V469&lt;&gt;"Ja",VLOOKUP($C469,Listen!$A$2:$F$45,5,0)="Nein",D469&lt;IF(C469="LNG Anbindungsanlagen gemäß separater Festlegung",2022,2023)),$AC469,$AA469),0)</f>
        <v>0</v>
      </c>
      <c r="AH469" s="49">
        <f>IFERROR(IF(OR($V469&lt;&gt;"Ja",VLOOKUP($C469,Listen!$A$2:$F$45,5,0)="Nein",D469&lt;IF(C469="LNG Anbindungsanlagen gemäß separater Festlegung",2022,2023)),$AC469,$AA469),0)</f>
        <v>0</v>
      </c>
      <c r="AI469" s="49">
        <f>IFERROR(IF(OR($W469&lt;&gt;"Ja",VLOOKUP($C469,Listen!$A$2:$F$45,6,0)="Nein"),$AC469,$AB469),0)</f>
        <v>0</v>
      </c>
      <c r="AJ469" s="49">
        <f>IFERROR(IF(OR($W469&lt;&gt;"Ja",VLOOKUP($C469,Listen!$A$2:$F$45,6,0)="Nein"),$AC469,$AB469),0)</f>
        <v>0</v>
      </c>
      <c r="AK469" s="49">
        <f>IFERROR(IF(OR($W469&lt;&gt;"Ja",VLOOKUP($C469,Listen!$A$2:$F$45,6,0)="Nein"),$AC469,$AB469),0)</f>
        <v>0</v>
      </c>
      <c r="AL469" s="51">
        <f t="shared" si="153"/>
        <v>0</v>
      </c>
      <c r="AM469" s="296">
        <f>IFERROR(IF(VLOOKUP($C469,Listen!$A$2:$F$45,6,0)="Ja",MAX(BC469:BD469),D_SAV!$BC469),0)</f>
        <v>0</v>
      </c>
      <c r="AN469" s="51">
        <f t="shared" si="154"/>
        <v>0</v>
      </c>
      <c r="AP469" s="304">
        <f t="shared" si="155"/>
        <v>0</v>
      </c>
      <c r="AQ469" s="304">
        <f t="shared" si="156"/>
        <v>0</v>
      </c>
      <c r="AR469" s="304">
        <f t="shared" si="157"/>
        <v>0</v>
      </c>
      <c r="AS469" s="304">
        <f t="shared" si="158"/>
        <v>0</v>
      </c>
      <c r="AT469" s="304">
        <f t="shared" si="159"/>
        <v>0</v>
      </c>
      <c r="AU469" s="304">
        <f t="shared" si="160"/>
        <v>0</v>
      </c>
      <c r="AV469" s="304">
        <f t="shared" si="161"/>
        <v>0</v>
      </c>
      <c r="AW469" s="304">
        <f t="shared" si="162"/>
        <v>0</v>
      </c>
      <c r="AX469" s="304">
        <f t="shared" si="163"/>
        <v>0</v>
      </c>
      <c r="AY469" s="304">
        <f t="shared" si="164"/>
        <v>0</v>
      </c>
      <c r="AZ469" s="304">
        <f t="shared" si="165"/>
        <v>0</v>
      </c>
      <c r="BA469" s="304">
        <f t="shared" si="166"/>
        <v>0</v>
      </c>
      <c r="BB469" s="304">
        <f t="shared" si="167"/>
        <v>0</v>
      </c>
      <c r="BC469" s="304">
        <f t="shared" si="168"/>
        <v>0</v>
      </c>
      <c r="BD469" s="304">
        <f t="shared" si="169"/>
        <v>0</v>
      </c>
      <c r="BE469" s="304">
        <f>IFERROR(IF(VLOOKUP($C469,Listen!$A$2:$F$45,6,0)="Ja",BB469-MAX(BC469:BD469),BB469-BC469),0)</f>
        <v>0</v>
      </c>
    </row>
    <row r="470" spans="1:57" x14ac:dyDescent="0.25">
      <c r="A470" s="320" t="str">
        <f>IF(AND(D470&lt;&gt;0,C470&lt;&gt;0,E470&lt;&gt;0),IF(B470&lt;&gt;0,CONCATENATE(B470,"-AGr",VLOOKUP(C470,Listen!$A$2:$D$45,4,FALSE),"-",D470,"-",E470,),CONCATENATE("AGr",VLOOKUP(C470,Listen!$A$2:$D$45,4,FALSE),"-",D470,"-",E470)),"keine vollständige ID")</f>
        <v>keine vollständige ID</v>
      </c>
      <c r="B470" s="301"/>
      <c r="C470" s="287"/>
      <c r="D470" s="34"/>
      <c r="E470" s="306"/>
      <c r="F470" s="116"/>
      <c r="G470" s="17"/>
      <c r="H470" s="17"/>
      <c r="I470" s="17"/>
      <c r="J470" s="17"/>
      <c r="K470" s="17"/>
      <c r="L470" s="17"/>
      <c r="M470" s="17"/>
      <c r="N470" s="17"/>
      <c r="O470" s="116"/>
      <c r="P470" s="117">
        <f>IF(D470&gt;A_Stammdaten!$B$12,0,SUM(G470,H470,J470,L470:M470)-SUM(I470,K470,N470:O470))</f>
        <v>0</v>
      </c>
      <c r="Q470" s="17"/>
      <c r="R470" s="17"/>
      <c r="S470" s="17"/>
      <c r="T470" s="17"/>
      <c r="U470" s="62">
        <f t="shared" si="149"/>
        <v>0</v>
      </c>
      <c r="V470" s="34"/>
      <c r="W470" s="34"/>
      <c r="X470" s="34"/>
      <c r="Y470" s="34"/>
      <c r="Z470" s="34"/>
      <c r="AA470" s="63" t="str">
        <f t="shared" si="150"/>
        <v>-</v>
      </c>
      <c r="AB470" s="63" t="str">
        <f t="shared" si="151"/>
        <v>-</v>
      </c>
      <c r="AC470" s="63">
        <f>IF(ISBLANK($C470),0,VLOOKUP($C470,Listen!$A$2:$C$45,2,FALSE))</f>
        <v>0</v>
      </c>
      <c r="AD470" s="63">
        <f>IF(ISBLANK($C470),0,VLOOKUP($C470,Listen!$A$2:$C$45,3,FALSE))</f>
        <v>0</v>
      </c>
      <c r="AE470" s="49">
        <f t="shared" si="152"/>
        <v>0</v>
      </c>
      <c r="AF470" s="49">
        <f t="shared" si="152"/>
        <v>0</v>
      </c>
      <c r="AG470" s="49">
        <f>IFERROR(IF(OR($V470&lt;&gt;"Ja",VLOOKUP($C470,Listen!$A$2:$F$45,5,0)="Nein",D470&lt;IF(C470="LNG Anbindungsanlagen gemäß separater Festlegung",2022,2023)),$AC470,$AA470),0)</f>
        <v>0</v>
      </c>
      <c r="AH470" s="49">
        <f>IFERROR(IF(OR($V470&lt;&gt;"Ja",VLOOKUP($C470,Listen!$A$2:$F$45,5,0)="Nein",D470&lt;IF(C470="LNG Anbindungsanlagen gemäß separater Festlegung",2022,2023)),$AC470,$AA470),0)</f>
        <v>0</v>
      </c>
      <c r="AI470" s="49">
        <f>IFERROR(IF(OR($W470&lt;&gt;"Ja",VLOOKUP($C470,Listen!$A$2:$F$45,6,0)="Nein"),$AC470,$AB470),0)</f>
        <v>0</v>
      </c>
      <c r="AJ470" s="49">
        <f>IFERROR(IF(OR($W470&lt;&gt;"Ja",VLOOKUP($C470,Listen!$A$2:$F$45,6,0)="Nein"),$AC470,$AB470),0)</f>
        <v>0</v>
      </c>
      <c r="AK470" s="49">
        <f>IFERROR(IF(OR($W470&lt;&gt;"Ja",VLOOKUP($C470,Listen!$A$2:$F$45,6,0)="Nein"),$AC470,$AB470),0)</f>
        <v>0</v>
      </c>
      <c r="AL470" s="51">
        <f t="shared" si="153"/>
        <v>0</v>
      </c>
      <c r="AM470" s="296">
        <f>IFERROR(IF(VLOOKUP($C470,Listen!$A$2:$F$45,6,0)="Ja",MAX(BC470:BD470),D_SAV!$BC470),0)</f>
        <v>0</v>
      </c>
      <c r="AN470" s="51">
        <f t="shared" si="154"/>
        <v>0</v>
      </c>
      <c r="AP470" s="304">
        <f t="shared" si="155"/>
        <v>0</v>
      </c>
      <c r="AQ470" s="304">
        <f t="shared" si="156"/>
        <v>0</v>
      </c>
      <c r="AR470" s="304">
        <f t="shared" si="157"/>
        <v>0</v>
      </c>
      <c r="AS470" s="304">
        <f t="shared" si="158"/>
        <v>0</v>
      </c>
      <c r="AT470" s="304">
        <f t="shared" si="159"/>
        <v>0</v>
      </c>
      <c r="AU470" s="304">
        <f t="shared" si="160"/>
        <v>0</v>
      </c>
      <c r="AV470" s="304">
        <f t="shared" si="161"/>
        <v>0</v>
      </c>
      <c r="AW470" s="304">
        <f t="shared" si="162"/>
        <v>0</v>
      </c>
      <c r="AX470" s="304">
        <f t="shared" si="163"/>
        <v>0</v>
      </c>
      <c r="AY470" s="304">
        <f t="shared" si="164"/>
        <v>0</v>
      </c>
      <c r="AZ470" s="304">
        <f t="shared" si="165"/>
        <v>0</v>
      </c>
      <c r="BA470" s="304">
        <f t="shared" si="166"/>
        <v>0</v>
      </c>
      <c r="BB470" s="304">
        <f t="shared" si="167"/>
        <v>0</v>
      </c>
      <c r="BC470" s="304">
        <f t="shared" si="168"/>
        <v>0</v>
      </c>
      <c r="BD470" s="304">
        <f t="shared" si="169"/>
        <v>0</v>
      </c>
      <c r="BE470" s="304">
        <f>IFERROR(IF(VLOOKUP($C470,Listen!$A$2:$F$45,6,0)="Ja",BB470-MAX(BC470:BD470),BB470-BC470),0)</f>
        <v>0</v>
      </c>
    </row>
    <row r="471" spans="1:57" x14ac:dyDescent="0.25">
      <c r="A471" s="320" t="str">
        <f>IF(AND(D471&lt;&gt;0,C471&lt;&gt;0,E471&lt;&gt;0),IF(B471&lt;&gt;0,CONCATENATE(B471,"-AGr",VLOOKUP(C471,Listen!$A$2:$D$45,4,FALSE),"-",D471,"-",E471,),CONCATENATE("AGr",VLOOKUP(C471,Listen!$A$2:$D$45,4,FALSE),"-",D471,"-",E471)),"keine vollständige ID")</f>
        <v>keine vollständige ID</v>
      </c>
      <c r="B471" s="301"/>
      <c r="C471" s="287"/>
      <c r="D471" s="34"/>
      <c r="E471" s="306"/>
      <c r="F471" s="116"/>
      <c r="G471" s="17"/>
      <c r="H471" s="17"/>
      <c r="I471" s="17"/>
      <c r="J471" s="17"/>
      <c r="K471" s="17"/>
      <c r="L471" s="17"/>
      <c r="M471" s="17"/>
      <c r="N471" s="17"/>
      <c r="O471" s="116"/>
      <c r="P471" s="117">
        <f>IF(D471&gt;A_Stammdaten!$B$12,0,SUM(G471,H471,J471,L471:M471)-SUM(I471,K471,N471:O471))</f>
        <v>0</v>
      </c>
      <c r="Q471" s="17"/>
      <c r="R471" s="17"/>
      <c r="S471" s="17"/>
      <c r="T471" s="17"/>
      <c r="U471" s="62">
        <f t="shared" si="149"/>
        <v>0</v>
      </c>
      <c r="V471" s="34"/>
      <c r="W471" s="34"/>
      <c r="X471" s="34"/>
      <c r="Y471" s="34"/>
      <c r="Z471" s="34"/>
      <c r="AA471" s="63" t="str">
        <f t="shared" si="150"/>
        <v>-</v>
      </c>
      <c r="AB471" s="63" t="str">
        <f t="shared" si="151"/>
        <v>-</v>
      </c>
      <c r="AC471" s="63">
        <f>IF(ISBLANK($C471),0,VLOOKUP($C471,Listen!$A$2:$C$45,2,FALSE))</f>
        <v>0</v>
      </c>
      <c r="AD471" s="63">
        <f>IF(ISBLANK($C471),0,VLOOKUP($C471,Listen!$A$2:$C$45,3,FALSE))</f>
        <v>0</v>
      </c>
      <c r="AE471" s="49">
        <f t="shared" si="152"/>
        <v>0</v>
      </c>
      <c r="AF471" s="49">
        <f t="shared" si="152"/>
        <v>0</v>
      </c>
      <c r="AG471" s="49">
        <f>IFERROR(IF(OR($V471&lt;&gt;"Ja",VLOOKUP($C471,Listen!$A$2:$F$45,5,0)="Nein",D471&lt;IF(C471="LNG Anbindungsanlagen gemäß separater Festlegung",2022,2023)),$AC471,$AA471),0)</f>
        <v>0</v>
      </c>
      <c r="AH471" s="49">
        <f>IFERROR(IF(OR($V471&lt;&gt;"Ja",VLOOKUP($C471,Listen!$A$2:$F$45,5,0)="Nein",D471&lt;IF(C471="LNG Anbindungsanlagen gemäß separater Festlegung",2022,2023)),$AC471,$AA471),0)</f>
        <v>0</v>
      </c>
      <c r="AI471" s="49">
        <f>IFERROR(IF(OR($W471&lt;&gt;"Ja",VLOOKUP($C471,Listen!$A$2:$F$45,6,0)="Nein"),$AC471,$AB471),0)</f>
        <v>0</v>
      </c>
      <c r="AJ471" s="49">
        <f>IFERROR(IF(OR($W471&lt;&gt;"Ja",VLOOKUP($C471,Listen!$A$2:$F$45,6,0)="Nein"),$AC471,$AB471),0)</f>
        <v>0</v>
      </c>
      <c r="AK471" s="49">
        <f>IFERROR(IF(OR($W471&lt;&gt;"Ja",VLOOKUP($C471,Listen!$A$2:$F$45,6,0)="Nein"),$AC471,$AB471),0)</f>
        <v>0</v>
      </c>
      <c r="AL471" s="51">
        <f t="shared" si="153"/>
        <v>0</v>
      </c>
      <c r="AM471" s="296">
        <f>IFERROR(IF(VLOOKUP($C471,Listen!$A$2:$F$45,6,0)="Ja",MAX(BC471:BD471),D_SAV!$BC471),0)</f>
        <v>0</v>
      </c>
      <c r="AN471" s="51">
        <f t="shared" si="154"/>
        <v>0</v>
      </c>
      <c r="AP471" s="304">
        <f t="shared" si="155"/>
        <v>0</v>
      </c>
      <c r="AQ471" s="304">
        <f t="shared" si="156"/>
        <v>0</v>
      </c>
      <c r="AR471" s="304">
        <f t="shared" si="157"/>
        <v>0</v>
      </c>
      <c r="AS471" s="304">
        <f t="shared" si="158"/>
        <v>0</v>
      </c>
      <c r="AT471" s="304">
        <f t="shared" si="159"/>
        <v>0</v>
      </c>
      <c r="AU471" s="304">
        <f t="shared" si="160"/>
        <v>0</v>
      </c>
      <c r="AV471" s="304">
        <f t="shared" si="161"/>
        <v>0</v>
      </c>
      <c r="AW471" s="304">
        <f t="shared" si="162"/>
        <v>0</v>
      </c>
      <c r="AX471" s="304">
        <f t="shared" si="163"/>
        <v>0</v>
      </c>
      <c r="AY471" s="304">
        <f t="shared" si="164"/>
        <v>0</v>
      </c>
      <c r="AZ471" s="304">
        <f t="shared" si="165"/>
        <v>0</v>
      </c>
      <c r="BA471" s="304">
        <f t="shared" si="166"/>
        <v>0</v>
      </c>
      <c r="BB471" s="304">
        <f t="shared" si="167"/>
        <v>0</v>
      </c>
      <c r="BC471" s="304">
        <f t="shared" si="168"/>
        <v>0</v>
      </c>
      <c r="BD471" s="304">
        <f t="shared" si="169"/>
        <v>0</v>
      </c>
      <c r="BE471" s="304">
        <f>IFERROR(IF(VLOOKUP($C471,Listen!$A$2:$F$45,6,0)="Ja",BB471-MAX(BC471:BD471),BB471-BC471),0)</f>
        <v>0</v>
      </c>
    </row>
    <row r="472" spans="1:57" x14ac:dyDescent="0.25">
      <c r="A472" s="320" t="str">
        <f>IF(AND(D472&lt;&gt;0,C472&lt;&gt;0,E472&lt;&gt;0),IF(B472&lt;&gt;0,CONCATENATE(B472,"-AGr",VLOOKUP(C472,Listen!$A$2:$D$45,4,FALSE),"-",D472,"-",E472,),CONCATENATE("AGr",VLOOKUP(C472,Listen!$A$2:$D$45,4,FALSE),"-",D472,"-",E472)),"keine vollständige ID")</f>
        <v>keine vollständige ID</v>
      </c>
      <c r="B472" s="301"/>
      <c r="C472" s="287"/>
      <c r="D472" s="34"/>
      <c r="E472" s="306"/>
      <c r="F472" s="116"/>
      <c r="G472" s="17"/>
      <c r="H472" s="17"/>
      <c r="I472" s="17"/>
      <c r="J472" s="17"/>
      <c r="K472" s="17"/>
      <c r="L472" s="17"/>
      <c r="M472" s="17"/>
      <c r="N472" s="17"/>
      <c r="O472" s="116"/>
      <c r="P472" s="117">
        <f>IF(D472&gt;A_Stammdaten!$B$12,0,SUM(G472,H472,J472,L472:M472)-SUM(I472,K472,N472:O472))</f>
        <v>0</v>
      </c>
      <c r="Q472" s="17"/>
      <c r="R472" s="17"/>
      <c r="S472" s="17"/>
      <c r="T472" s="17"/>
      <c r="U472" s="62">
        <f t="shared" si="149"/>
        <v>0</v>
      </c>
      <c r="V472" s="34"/>
      <c r="W472" s="34"/>
      <c r="X472" s="34"/>
      <c r="Y472" s="34"/>
      <c r="Z472" s="34"/>
      <c r="AA472" s="63" t="str">
        <f t="shared" si="150"/>
        <v>-</v>
      </c>
      <c r="AB472" s="63" t="str">
        <f t="shared" si="151"/>
        <v>-</v>
      </c>
      <c r="AC472" s="63">
        <f>IF(ISBLANK($C472),0,VLOOKUP($C472,Listen!$A$2:$C$45,2,FALSE))</f>
        <v>0</v>
      </c>
      <c r="AD472" s="63">
        <f>IF(ISBLANK($C472),0,VLOOKUP($C472,Listen!$A$2:$C$45,3,FALSE))</f>
        <v>0</v>
      </c>
      <c r="AE472" s="49">
        <f t="shared" si="152"/>
        <v>0</v>
      </c>
      <c r="AF472" s="49">
        <f t="shared" si="152"/>
        <v>0</v>
      </c>
      <c r="AG472" s="49">
        <f>IFERROR(IF(OR($V472&lt;&gt;"Ja",VLOOKUP($C472,Listen!$A$2:$F$45,5,0)="Nein",D472&lt;IF(C472="LNG Anbindungsanlagen gemäß separater Festlegung",2022,2023)),$AC472,$AA472),0)</f>
        <v>0</v>
      </c>
      <c r="AH472" s="49">
        <f>IFERROR(IF(OR($V472&lt;&gt;"Ja",VLOOKUP($C472,Listen!$A$2:$F$45,5,0)="Nein",D472&lt;IF(C472="LNG Anbindungsanlagen gemäß separater Festlegung",2022,2023)),$AC472,$AA472),0)</f>
        <v>0</v>
      </c>
      <c r="AI472" s="49">
        <f>IFERROR(IF(OR($W472&lt;&gt;"Ja",VLOOKUP($C472,Listen!$A$2:$F$45,6,0)="Nein"),$AC472,$AB472),0)</f>
        <v>0</v>
      </c>
      <c r="AJ472" s="49">
        <f>IFERROR(IF(OR($W472&lt;&gt;"Ja",VLOOKUP($C472,Listen!$A$2:$F$45,6,0)="Nein"),$AC472,$AB472),0)</f>
        <v>0</v>
      </c>
      <c r="AK472" s="49">
        <f>IFERROR(IF(OR($W472&lt;&gt;"Ja",VLOOKUP($C472,Listen!$A$2:$F$45,6,0)="Nein"),$AC472,$AB472),0)</f>
        <v>0</v>
      </c>
      <c r="AL472" s="51">
        <f t="shared" si="153"/>
        <v>0</v>
      </c>
      <c r="AM472" s="296">
        <f>IFERROR(IF(VLOOKUP($C472,Listen!$A$2:$F$45,6,0)="Ja",MAX(BC472:BD472),D_SAV!$BC472),0)</f>
        <v>0</v>
      </c>
      <c r="AN472" s="51">
        <f t="shared" si="154"/>
        <v>0</v>
      </c>
      <c r="AP472" s="304">
        <f t="shared" si="155"/>
        <v>0</v>
      </c>
      <c r="AQ472" s="304">
        <f t="shared" si="156"/>
        <v>0</v>
      </c>
      <c r="AR472" s="304">
        <f t="shared" si="157"/>
        <v>0</v>
      </c>
      <c r="AS472" s="304">
        <f t="shared" si="158"/>
        <v>0</v>
      </c>
      <c r="AT472" s="304">
        <f t="shared" si="159"/>
        <v>0</v>
      </c>
      <c r="AU472" s="304">
        <f t="shared" si="160"/>
        <v>0</v>
      </c>
      <c r="AV472" s="304">
        <f t="shared" si="161"/>
        <v>0</v>
      </c>
      <c r="AW472" s="304">
        <f t="shared" si="162"/>
        <v>0</v>
      </c>
      <c r="AX472" s="304">
        <f t="shared" si="163"/>
        <v>0</v>
      </c>
      <c r="AY472" s="304">
        <f t="shared" si="164"/>
        <v>0</v>
      </c>
      <c r="AZ472" s="304">
        <f t="shared" si="165"/>
        <v>0</v>
      </c>
      <c r="BA472" s="304">
        <f t="shared" si="166"/>
        <v>0</v>
      </c>
      <c r="BB472" s="304">
        <f t="shared" si="167"/>
        <v>0</v>
      </c>
      <c r="BC472" s="304">
        <f t="shared" si="168"/>
        <v>0</v>
      </c>
      <c r="BD472" s="304">
        <f t="shared" si="169"/>
        <v>0</v>
      </c>
      <c r="BE472" s="304">
        <f>IFERROR(IF(VLOOKUP($C472,Listen!$A$2:$F$45,6,0)="Ja",BB472-MAX(BC472:BD472),BB472-BC472),0)</f>
        <v>0</v>
      </c>
    </row>
    <row r="473" spans="1:57" x14ac:dyDescent="0.25">
      <c r="A473" s="320" t="str">
        <f>IF(AND(D473&lt;&gt;0,C473&lt;&gt;0,E473&lt;&gt;0),IF(B473&lt;&gt;0,CONCATENATE(B473,"-AGr",VLOOKUP(C473,Listen!$A$2:$D$45,4,FALSE),"-",D473,"-",E473,),CONCATENATE("AGr",VLOOKUP(C473,Listen!$A$2:$D$45,4,FALSE),"-",D473,"-",E473)),"keine vollständige ID")</f>
        <v>keine vollständige ID</v>
      </c>
      <c r="B473" s="301"/>
      <c r="C473" s="287"/>
      <c r="D473" s="34"/>
      <c r="E473" s="306"/>
      <c r="F473" s="116"/>
      <c r="G473" s="17"/>
      <c r="H473" s="17"/>
      <c r="I473" s="17"/>
      <c r="J473" s="17"/>
      <c r="K473" s="17"/>
      <c r="L473" s="17"/>
      <c r="M473" s="17"/>
      <c r="N473" s="17"/>
      <c r="O473" s="116"/>
      <c r="P473" s="117">
        <f>IF(D473&gt;A_Stammdaten!$B$12,0,SUM(G473,H473,J473,L473:M473)-SUM(I473,K473,N473:O473))</f>
        <v>0</v>
      </c>
      <c r="Q473" s="17"/>
      <c r="R473" s="17"/>
      <c r="S473" s="17"/>
      <c r="T473" s="17"/>
      <c r="U473" s="62">
        <f t="shared" si="149"/>
        <v>0</v>
      </c>
      <c r="V473" s="34"/>
      <c r="W473" s="34"/>
      <c r="X473" s="34"/>
      <c r="Y473" s="34"/>
      <c r="Z473" s="34"/>
      <c r="AA473" s="63" t="str">
        <f t="shared" si="150"/>
        <v>-</v>
      </c>
      <c r="AB473" s="63" t="str">
        <f t="shared" si="151"/>
        <v>-</v>
      </c>
      <c r="AC473" s="63">
        <f>IF(ISBLANK($C473),0,VLOOKUP($C473,Listen!$A$2:$C$45,2,FALSE))</f>
        <v>0</v>
      </c>
      <c r="AD473" s="63">
        <f>IF(ISBLANK($C473),0,VLOOKUP($C473,Listen!$A$2:$C$45,3,FALSE))</f>
        <v>0</v>
      </c>
      <c r="AE473" s="49">
        <f t="shared" si="152"/>
        <v>0</v>
      </c>
      <c r="AF473" s="49">
        <f t="shared" si="152"/>
        <v>0</v>
      </c>
      <c r="AG473" s="49">
        <f>IFERROR(IF(OR($V473&lt;&gt;"Ja",VLOOKUP($C473,Listen!$A$2:$F$45,5,0)="Nein",D473&lt;IF(C473="LNG Anbindungsanlagen gemäß separater Festlegung",2022,2023)),$AC473,$AA473),0)</f>
        <v>0</v>
      </c>
      <c r="AH473" s="49">
        <f>IFERROR(IF(OR($V473&lt;&gt;"Ja",VLOOKUP($C473,Listen!$A$2:$F$45,5,0)="Nein",D473&lt;IF(C473="LNG Anbindungsanlagen gemäß separater Festlegung",2022,2023)),$AC473,$AA473),0)</f>
        <v>0</v>
      </c>
      <c r="AI473" s="49">
        <f>IFERROR(IF(OR($W473&lt;&gt;"Ja",VLOOKUP($C473,Listen!$A$2:$F$45,6,0)="Nein"),$AC473,$AB473),0)</f>
        <v>0</v>
      </c>
      <c r="AJ473" s="49">
        <f>IFERROR(IF(OR($W473&lt;&gt;"Ja",VLOOKUP($C473,Listen!$A$2:$F$45,6,0)="Nein"),$AC473,$AB473),0)</f>
        <v>0</v>
      </c>
      <c r="AK473" s="49">
        <f>IFERROR(IF(OR($W473&lt;&gt;"Ja",VLOOKUP($C473,Listen!$A$2:$F$45,6,0)="Nein"),$AC473,$AB473),0)</f>
        <v>0</v>
      </c>
      <c r="AL473" s="51">
        <f t="shared" si="153"/>
        <v>0</v>
      </c>
      <c r="AM473" s="296">
        <f>IFERROR(IF(VLOOKUP($C473,Listen!$A$2:$F$45,6,0)="Ja",MAX(BC473:BD473),D_SAV!$BC473),0)</f>
        <v>0</v>
      </c>
      <c r="AN473" s="51">
        <f t="shared" si="154"/>
        <v>0</v>
      </c>
      <c r="AP473" s="304">
        <f t="shared" si="155"/>
        <v>0</v>
      </c>
      <c r="AQ473" s="304">
        <f t="shared" si="156"/>
        <v>0</v>
      </c>
      <c r="AR473" s="304">
        <f t="shared" si="157"/>
        <v>0</v>
      </c>
      <c r="AS473" s="304">
        <f t="shared" si="158"/>
        <v>0</v>
      </c>
      <c r="AT473" s="304">
        <f t="shared" si="159"/>
        <v>0</v>
      </c>
      <c r="AU473" s="304">
        <f t="shared" si="160"/>
        <v>0</v>
      </c>
      <c r="AV473" s="304">
        <f t="shared" si="161"/>
        <v>0</v>
      </c>
      <c r="AW473" s="304">
        <f t="shared" si="162"/>
        <v>0</v>
      </c>
      <c r="AX473" s="304">
        <f t="shared" si="163"/>
        <v>0</v>
      </c>
      <c r="AY473" s="304">
        <f t="shared" si="164"/>
        <v>0</v>
      </c>
      <c r="AZ473" s="304">
        <f t="shared" si="165"/>
        <v>0</v>
      </c>
      <c r="BA473" s="304">
        <f t="shared" si="166"/>
        <v>0</v>
      </c>
      <c r="BB473" s="304">
        <f t="shared" si="167"/>
        <v>0</v>
      </c>
      <c r="BC473" s="304">
        <f t="shared" si="168"/>
        <v>0</v>
      </c>
      <c r="BD473" s="304">
        <f t="shared" si="169"/>
        <v>0</v>
      </c>
      <c r="BE473" s="304">
        <f>IFERROR(IF(VLOOKUP($C473,Listen!$A$2:$F$45,6,0)="Ja",BB473-MAX(BC473:BD473),BB473-BC473),0)</f>
        <v>0</v>
      </c>
    </row>
    <row r="474" spans="1:57" x14ac:dyDescent="0.25">
      <c r="A474" s="320" t="str">
        <f>IF(AND(D474&lt;&gt;0,C474&lt;&gt;0,E474&lt;&gt;0),IF(B474&lt;&gt;0,CONCATENATE(B474,"-AGr",VLOOKUP(C474,Listen!$A$2:$D$45,4,FALSE),"-",D474,"-",E474,),CONCATENATE("AGr",VLOOKUP(C474,Listen!$A$2:$D$45,4,FALSE),"-",D474,"-",E474)),"keine vollständige ID")</f>
        <v>keine vollständige ID</v>
      </c>
      <c r="B474" s="301"/>
      <c r="C474" s="287"/>
      <c r="D474" s="34"/>
      <c r="E474" s="306"/>
      <c r="F474" s="116"/>
      <c r="G474" s="17"/>
      <c r="H474" s="17"/>
      <c r="I474" s="17"/>
      <c r="J474" s="17"/>
      <c r="K474" s="17"/>
      <c r="L474" s="17"/>
      <c r="M474" s="17"/>
      <c r="N474" s="17"/>
      <c r="O474" s="116"/>
      <c r="P474" s="117">
        <f>IF(D474&gt;A_Stammdaten!$B$12,0,SUM(G474,H474,J474,L474:M474)-SUM(I474,K474,N474:O474))</f>
        <v>0</v>
      </c>
      <c r="Q474" s="17"/>
      <c r="R474" s="17"/>
      <c r="S474" s="17"/>
      <c r="T474" s="17"/>
      <c r="U474" s="62">
        <f t="shared" si="149"/>
        <v>0</v>
      </c>
      <c r="V474" s="34"/>
      <c r="W474" s="34"/>
      <c r="X474" s="34"/>
      <c r="Y474" s="34"/>
      <c r="Z474" s="34"/>
      <c r="AA474" s="63" t="str">
        <f t="shared" si="150"/>
        <v>-</v>
      </c>
      <c r="AB474" s="63" t="str">
        <f t="shared" si="151"/>
        <v>-</v>
      </c>
      <c r="AC474" s="63">
        <f>IF(ISBLANK($C474),0,VLOOKUP($C474,Listen!$A$2:$C$45,2,FALSE))</f>
        <v>0</v>
      </c>
      <c r="AD474" s="63">
        <f>IF(ISBLANK($C474),0,VLOOKUP($C474,Listen!$A$2:$C$45,3,FALSE))</f>
        <v>0</v>
      </c>
      <c r="AE474" s="49">
        <f t="shared" si="152"/>
        <v>0</v>
      </c>
      <c r="AF474" s="49">
        <f t="shared" si="152"/>
        <v>0</v>
      </c>
      <c r="AG474" s="49">
        <f>IFERROR(IF(OR($V474&lt;&gt;"Ja",VLOOKUP($C474,Listen!$A$2:$F$45,5,0)="Nein",D474&lt;IF(C474="LNG Anbindungsanlagen gemäß separater Festlegung",2022,2023)),$AC474,$AA474),0)</f>
        <v>0</v>
      </c>
      <c r="AH474" s="49">
        <f>IFERROR(IF(OR($V474&lt;&gt;"Ja",VLOOKUP($C474,Listen!$A$2:$F$45,5,0)="Nein",D474&lt;IF(C474="LNG Anbindungsanlagen gemäß separater Festlegung",2022,2023)),$AC474,$AA474),0)</f>
        <v>0</v>
      </c>
      <c r="AI474" s="49">
        <f>IFERROR(IF(OR($W474&lt;&gt;"Ja",VLOOKUP($C474,Listen!$A$2:$F$45,6,0)="Nein"),$AC474,$AB474),0)</f>
        <v>0</v>
      </c>
      <c r="AJ474" s="49">
        <f>IFERROR(IF(OR($W474&lt;&gt;"Ja",VLOOKUP($C474,Listen!$A$2:$F$45,6,0)="Nein"),$AC474,$AB474),0)</f>
        <v>0</v>
      </c>
      <c r="AK474" s="49">
        <f>IFERROR(IF(OR($W474&lt;&gt;"Ja",VLOOKUP($C474,Listen!$A$2:$F$45,6,0)="Nein"),$AC474,$AB474),0)</f>
        <v>0</v>
      </c>
      <c r="AL474" s="51">
        <f t="shared" si="153"/>
        <v>0</v>
      </c>
      <c r="AM474" s="296">
        <f>IFERROR(IF(VLOOKUP($C474,Listen!$A$2:$F$45,6,0)="Ja",MAX(BC474:BD474),D_SAV!$BC474),0)</f>
        <v>0</v>
      </c>
      <c r="AN474" s="51">
        <f t="shared" si="154"/>
        <v>0</v>
      </c>
      <c r="AP474" s="304">
        <f t="shared" si="155"/>
        <v>0</v>
      </c>
      <c r="AQ474" s="304">
        <f t="shared" si="156"/>
        <v>0</v>
      </c>
      <c r="AR474" s="304">
        <f t="shared" si="157"/>
        <v>0</v>
      </c>
      <c r="AS474" s="304">
        <f t="shared" si="158"/>
        <v>0</v>
      </c>
      <c r="AT474" s="304">
        <f t="shared" si="159"/>
        <v>0</v>
      </c>
      <c r="AU474" s="304">
        <f t="shared" si="160"/>
        <v>0</v>
      </c>
      <c r="AV474" s="304">
        <f t="shared" si="161"/>
        <v>0</v>
      </c>
      <c r="AW474" s="304">
        <f t="shared" si="162"/>
        <v>0</v>
      </c>
      <c r="AX474" s="304">
        <f t="shared" si="163"/>
        <v>0</v>
      </c>
      <c r="AY474" s="304">
        <f t="shared" si="164"/>
        <v>0</v>
      </c>
      <c r="AZ474" s="304">
        <f t="shared" si="165"/>
        <v>0</v>
      </c>
      <c r="BA474" s="304">
        <f t="shared" si="166"/>
        <v>0</v>
      </c>
      <c r="BB474" s="304">
        <f t="shared" si="167"/>
        <v>0</v>
      </c>
      <c r="BC474" s="304">
        <f t="shared" si="168"/>
        <v>0</v>
      </c>
      <c r="BD474" s="304">
        <f t="shared" si="169"/>
        <v>0</v>
      </c>
      <c r="BE474" s="304">
        <f>IFERROR(IF(VLOOKUP($C474,Listen!$A$2:$F$45,6,0)="Ja",BB474-MAX(BC474:BD474),BB474-BC474),0)</f>
        <v>0</v>
      </c>
    </row>
    <row r="475" spans="1:57" x14ac:dyDescent="0.25">
      <c r="A475" s="320" t="str">
        <f>IF(AND(D475&lt;&gt;0,C475&lt;&gt;0,E475&lt;&gt;0),IF(B475&lt;&gt;0,CONCATENATE(B475,"-AGr",VLOOKUP(C475,Listen!$A$2:$D$45,4,FALSE),"-",D475,"-",E475,),CONCATENATE("AGr",VLOOKUP(C475,Listen!$A$2:$D$45,4,FALSE),"-",D475,"-",E475)),"keine vollständige ID")</f>
        <v>keine vollständige ID</v>
      </c>
      <c r="B475" s="301"/>
      <c r="C475" s="287"/>
      <c r="D475" s="34"/>
      <c r="E475" s="306"/>
      <c r="F475" s="116"/>
      <c r="G475" s="17"/>
      <c r="H475" s="17"/>
      <c r="I475" s="17"/>
      <c r="J475" s="17"/>
      <c r="K475" s="17"/>
      <c r="L475" s="17"/>
      <c r="M475" s="17"/>
      <c r="N475" s="17"/>
      <c r="O475" s="116"/>
      <c r="P475" s="117">
        <f>IF(D475&gt;A_Stammdaten!$B$12,0,SUM(G475,H475,J475,L475:M475)-SUM(I475,K475,N475:O475))</f>
        <v>0</v>
      </c>
      <c r="Q475" s="17"/>
      <c r="R475" s="17"/>
      <c r="S475" s="17"/>
      <c r="T475" s="17"/>
      <c r="U475" s="62">
        <f t="shared" si="149"/>
        <v>0</v>
      </c>
      <c r="V475" s="34"/>
      <c r="W475" s="34"/>
      <c r="X475" s="34"/>
      <c r="Y475" s="34"/>
      <c r="Z475" s="34"/>
      <c r="AA475" s="63" t="str">
        <f t="shared" si="150"/>
        <v>-</v>
      </c>
      <c r="AB475" s="63" t="str">
        <f t="shared" si="151"/>
        <v>-</v>
      </c>
      <c r="AC475" s="63">
        <f>IF(ISBLANK($C475),0,VLOOKUP($C475,Listen!$A$2:$C$45,2,FALSE))</f>
        <v>0</v>
      </c>
      <c r="AD475" s="63">
        <f>IF(ISBLANK($C475),0,VLOOKUP($C475,Listen!$A$2:$C$45,3,FALSE))</f>
        <v>0</v>
      </c>
      <c r="AE475" s="49">
        <f t="shared" si="152"/>
        <v>0</v>
      </c>
      <c r="AF475" s="49">
        <f t="shared" si="152"/>
        <v>0</v>
      </c>
      <c r="AG475" s="49">
        <f>IFERROR(IF(OR($V475&lt;&gt;"Ja",VLOOKUP($C475,Listen!$A$2:$F$45,5,0)="Nein",D475&lt;IF(C475="LNG Anbindungsanlagen gemäß separater Festlegung",2022,2023)),$AC475,$AA475),0)</f>
        <v>0</v>
      </c>
      <c r="AH475" s="49">
        <f>IFERROR(IF(OR($V475&lt;&gt;"Ja",VLOOKUP($C475,Listen!$A$2:$F$45,5,0)="Nein",D475&lt;IF(C475="LNG Anbindungsanlagen gemäß separater Festlegung",2022,2023)),$AC475,$AA475),0)</f>
        <v>0</v>
      </c>
      <c r="AI475" s="49">
        <f>IFERROR(IF(OR($W475&lt;&gt;"Ja",VLOOKUP($C475,Listen!$A$2:$F$45,6,0)="Nein"),$AC475,$AB475),0)</f>
        <v>0</v>
      </c>
      <c r="AJ475" s="49">
        <f>IFERROR(IF(OR($W475&lt;&gt;"Ja",VLOOKUP($C475,Listen!$A$2:$F$45,6,0)="Nein"),$AC475,$AB475),0)</f>
        <v>0</v>
      </c>
      <c r="AK475" s="49">
        <f>IFERROR(IF(OR($W475&lt;&gt;"Ja",VLOOKUP($C475,Listen!$A$2:$F$45,6,0)="Nein"),$AC475,$AB475),0)</f>
        <v>0</v>
      </c>
      <c r="AL475" s="51">
        <f t="shared" si="153"/>
        <v>0</v>
      </c>
      <c r="AM475" s="296">
        <f>IFERROR(IF(VLOOKUP($C475,Listen!$A$2:$F$45,6,0)="Ja",MAX(BC475:BD475),D_SAV!$BC475),0)</f>
        <v>0</v>
      </c>
      <c r="AN475" s="51">
        <f t="shared" si="154"/>
        <v>0</v>
      </c>
      <c r="AP475" s="304">
        <f t="shared" si="155"/>
        <v>0</v>
      </c>
      <c r="AQ475" s="304">
        <f t="shared" si="156"/>
        <v>0</v>
      </c>
      <c r="AR475" s="304">
        <f t="shared" si="157"/>
        <v>0</v>
      </c>
      <c r="AS475" s="304">
        <f t="shared" si="158"/>
        <v>0</v>
      </c>
      <c r="AT475" s="304">
        <f t="shared" si="159"/>
        <v>0</v>
      </c>
      <c r="AU475" s="304">
        <f t="shared" si="160"/>
        <v>0</v>
      </c>
      <c r="AV475" s="304">
        <f t="shared" si="161"/>
        <v>0</v>
      </c>
      <c r="AW475" s="304">
        <f t="shared" si="162"/>
        <v>0</v>
      </c>
      <c r="AX475" s="304">
        <f t="shared" si="163"/>
        <v>0</v>
      </c>
      <c r="AY475" s="304">
        <f t="shared" si="164"/>
        <v>0</v>
      </c>
      <c r="AZ475" s="304">
        <f t="shared" si="165"/>
        <v>0</v>
      </c>
      <c r="BA475" s="304">
        <f t="shared" si="166"/>
        <v>0</v>
      </c>
      <c r="BB475" s="304">
        <f t="shared" si="167"/>
        <v>0</v>
      </c>
      <c r="BC475" s="304">
        <f t="shared" si="168"/>
        <v>0</v>
      </c>
      <c r="BD475" s="304">
        <f t="shared" si="169"/>
        <v>0</v>
      </c>
      <c r="BE475" s="304">
        <f>IFERROR(IF(VLOOKUP($C475,Listen!$A$2:$F$45,6,0)="Ja",BB475-MAX(BC475:BD475),BB475-BC475),0)</f>
        <v>0</v>
      </c>
    </row>
    <row r="476" spans="1:57" x14ac:dyDescent="0.25">
      <c r="A476" s="320" t="str">
        <f>IF(AND(D476&lt;&gt;0,C476&lt;&gt;0,E476&lt;&gt;0),IF(B476&lt;&gt;0,CONCATENATE(B476,"-AGr",VLOOKUP(C476,Listen!$A$2:$D$45,4,FALSE),"-",D476,"-",E476,),CONCATENATE("AGr",VLOOKUP(C476,Listen!$A$2:$D$45,4,FALSE),"-",D476,"-",E476)),"keine vollständige ID")</f>
        <v>keine vollständige ID</v>
      </c>
      <c r="B476" s="301"/>
      <c r="C476" s="287"/>
      <c r="D476" s="34"/>
      <c r="E476" s="306"/>
      <c r="F476" s="116"/>
      <c r="G476" s="17"/>
      <c r="H476" s="17"/>
      <c r="I476" s="17"/>
      <c r="J476" s="17"/>
      <c r="K476" s="17"/>
      <c r="L476" s="17"/>
      <c r="M476" s="17"/>
      <c r="N476" s="17"/>
      <c r="O476" s="116"/>
      <c r="P476" s="117">
        <f>IF(D476&gt;A_Stammdaten!$B$12,0,SUM(G476,H476,J476,L476:M476)-SUM(I476,K476,N476:O476))</f>
        <v>0</v>
      </c>
      <c r="Q476" s="17"/>
      <c r="R476" s="17"/>
      <c r="S476" s="17"/>
      <c r="T476" s="17"/>
      <c r="U476" s="62">
        <f t="shared" si="149"/>
        <v>0</v>
      </c>
      <c r="V476" s="34"/>
      <c r="W476" s="34"/>
      <c r="X476" s="34"/>
      <c r="Y476" s="34"/>
      <c r="Z476" s="34"/>
      <c r="AA476" s="63" t="str">
        <f t="shared" si="150"/>
        <v>-</v>
      </c>
      <c r="AB476" s="63" t="str">
        <f t="shared" si="151"/>
        <v>-</v>
      </c>
      <c r="AC476" s="63">
        <f>IF(ISBLANK($C476),0,VLOOKUP($C476,Listen!$A$2:$C$45,2,FALSE))</f>
        <v>0</v>
      </c>
      <c r="AD476" s="63">
        <f>IF(ISBLANK($C476),0,VLOOKUP($C476,Listen!$A$2:$C$45,3,FALSE))</f>
        <v>0</v>
      </c>
      <c r="AE476" s="49">
        <f t="shared" si="152"/>
        <v>0</v>
      </c>
      <c r="AF476" s="49">
        <f t="shared" si="152"/>
        <v>0</v>
      </c>
      <c r="AG476" s="49">
        <f>IFERROR(IF(OR($V476&lt;&gt;"Ja",VLOOKUP($C476,Listen!$A$2:$F$45,5,0)="Nein",D476&lt;IF(C476="LNG Anbindungsanlagen gemäß separater Festlegung",2022,2023)),$AC476,$AA476),0)</f>
        <v>0</v>
      </c>
      <c r="AH476" s="49">
        <f>IFERROR(IF(OR($V476&lt;&gt;"Ja",VLOOKUP($C476,Listen!$A$2:$F$45,5,0)="Nein",D476&lt;IF(C476="LNG Anbindungsanlagen gemäß separater Festlegung",2022,2023)),$AC476,$AA476),0)</f>
        <v>0</v>
      </c>
      <c r="AI476" s="49">
        <f>IFERROR(IF(OR($W476&lt;&gt;"Ja",VLOOKUP($C476,Listen!$A$2:$F$45,6,0)="Nein"),$AC476,$AB476),0)</f>
        <v>0</v>
      </c>
      <c r="AJ476" s="49">
        <f>IFERROR(IF(OR($W476&lt;&gt;"Ja",VLOOKUP($C476,Listen!$A$2:$F$45,6,0)="Nein"),$AC476,$AB476),0)</f>
        <v>0</v>
      </c>
      <c r="AK476" s="49">
        <f>IFERROR(IF(OR($W476&lt;&gt;"Ja",VLOOKUP($C476,Listen!$A$2:$F$45,6,0)="Nein"),$AC476,$AB476),0)</f>
        <v>0</v>
      </c>
      <c r="AL476" s="51">
        <f t="shared" si="153"/>
        <v>0</v>
      </c>
      <c r="AM476" s="296">
        <f>IFERROR(IF(VLOOKUP($C476,Listen!$A$2:$F$45,6,0)="Ja",MAX(BC476:BD476),D_SAV!$BC476),0)</f>
        <v>0</v>
      </c>
      <c r="AN476" s="51">
        <f t="shared" si="154"/>
        <v>0</v>
      </c>
      <c r="AP476" s="304">
        <f t="shared" si="155"/>
        <v>0</v>
      </c>
      <c r="AQ476" s="304">
        <f t="shared" si="156"/>
        <v>0</v>
      </c>
      <c r="AR476" s="304">
        <f t="shared" si="157"/>
        <v>0</v>
      </c>
      <c r="AS476" s="304">
        <f t="shared" si="158"/>
        <v>0</v>
      </c>
      <c r="AT476" s="304">
        <f t="shared" si="159"/>
        <v>0</v>
      </c>
      <c r="AU476" s="304">
        <f t="shared" si="160"/>
        <v>0</v>
      </c>
      <c r="AV476" s="304">
        <f t="shared" si="161"/>
        <v>0</v>
      </c>
      <c r="AW476" s="304">
        <f t="shared" si="162"/>
        <v>0</v>
      </c>
      <c r="AX476" s="304">
        <f t="shared" si="163"/>
        <v>0</v>
      </c>
      <c r="AY476" s="304">
        <f t="shared" si="164"/>
        <v>0</v>
      </c>
      <c r="AZ476" s="304">
        <f t="shared" si="165"/>
        <v>0</v>
      </c>
      <c r="BA476" s="304">
        <f t="shared" si="166"/>
        <v>0</v>
      </c>
      <c r="BB476" s="304">
        <f t="shared" si="167"/>
        <v>0</v>
      </c>
      <c r="BC476" s="304">
        <f t="shared" si="168"/>
        <v>0</v>
      </c>
      <c r="BD476" s="304">
        <f t="shared" si="169"/>
        <v>0</v>
      </c>
      <c r="BE476" s="304">
        <f>IFERROR(IF(VLOOKUP($C476,Listen!$A$2:$F$45,6,0)="Ja",BB476-MAX(BC476:BD476),BB476-BC476),0)</f>
        <v>0</v>
      </c>
    </row>
    <row r="477" spans="1:57" x14ac:dyDescent="0.25">
      <c r="A477" s="320" t="str">
        <f>IF(AND(D477&lt;&gt;0,C477&lt;&gt;0,E477&lt;&gt;0),IF(B477&lt;&gt;0,CONCATENATE(B477,"-AGr",VLOOKUP(C477,Listen!$A$2:$D$45,4,FALSE),"-",D477,"-",E477,),CONCATENATE("AGr",VLOOKUP(C477,Listen!$A$2:$D$45,4,FALSE),"-",D477,"-",E477)),"keine vollständige ID")</f>
        <v>keine vollständige ID</v>
      </c>
      <c r="B477" s="301"/>
      <c r="C477" s="287"/>
      <c r="D477" s="34"/>
      <c r="E477" s="306"/>
      <c r="F477" s="116"/>
      <c r="G477" s="17"/>
      <c r="H477" s="17"/>
      <c r="I477" s="17"/>
      <c r="J477" s="17"/>
      <c r="K477" s="17"/>
      <c r="L477" s="17"/>
      <c r="M477" s="17"/>
      <c r="N477" s="17"/>
      <c r="O477" s="116"/>
      <c r="P477" s="117">
        <f>IF(D477&gt;A_Stammdaten!$B$12,0,SUM(G477,H477,J477,L477:M477)-SUM(I477,K477,N477:O477))</f>
        <v>0</v>
      </c>
      <c r="Q477" s="17"/>
      <c r="R477" s="17"/>
      <c r="S477" s="17"/>
      <c r="T477" s="17"/>
      <c r="U477" s="62">
        <f t="shared" si="149"/>
        <v>0</v>
      </c>
      <c r="V477" s="34"/>
      <c r="W477" s="34"/>
      <c r="X477" s="34"/>
      <c r="Y477" s="34"/>
      <c r="Z477" s="34"/>
      <c r="AA477" s="63" t="str">
        <f t="shared" si="150"/>
        <v>-</v>
      </c>
      <c r="AB477" s="63" t="str">
        <f t="shared" si="151"/>
        <v>-</v>
      </c>
      <c r="AC477" s="63">
        <f>IF(ISBLANK($C477),0,VLOOKUP($C477,Listen!$A$2:$C$45,2,FALSE))</f>
        <v>0</v>
      </c>
      <c r="AD477" s="63">
        <f>IF(ISBLANK($C477),0,VLOOKUP($C477,Listen!$A$2:$C$45,3,FALSE))</f>
        <v>0</v>
      </c>
      <c r="AE477" s="49">
        <f t="shared" si="152"/>
        <v>0</v>
      </c>
      <c r="AF477" s="49">
        <f t="shared" si="152"/>
        <v>0</v>
      </c>
      <c r="AG477" s="49">
        <f>IFERROR(IF(OR($V477&lt;&gt;"Ja",VLOOKUP($C477,Listen!$A$2:$F$45,5,0)="Nein",D477&lt;IF(C477="LNG Anbindungsanlagen gemäß separater Festlegung",2022,2023)),$AC477,$AA477),0)</f>
        <v>0</v>
      </c>
      <c r="AH477" s="49">
        <f>IFERROR(IF(OR($V477&lt;&gt;"Ja",VLOOKUP($C477,Listen!$A$2:$F$45,5,0)="Nein",D477&lt;IF(C477="LNG Anbindungsanlagen gemäß separater Festlegung",2022,2023)),$AC477,$AA477),0)</f>
        <v>0</v>
      </c>
      <c r="AI477" s="49">
        <f>IFERROR(IF(OR($W477&lt;&gt;"Ja",VLOOKUP($C477,Listen!$A$2:$F$45,6,0)="Nein"),$AC477,$AB477),0)</f>
        <v>0</v>
      </c>
      <c r="AJ477" s="49">
        <f>IFERROR(IF(OR($W477&lt;&gt;"Ja",VLOOKUP($C477,Listen!$A$2:$F$45,6,0)="Nein"),$AC477,$AB477),0)</f>
        <v>0</v>
      </c>
      <c r="AK477" s="49">
        <f>IFERROR(IF(OR($W477&lt;&gt;"Ja",VLOOKUP($C477,Listen!$A$2:$F$45,6,0)="Nein"),$AC477,$AB477),0)</f>
        <v>0</v>
      </c>
      <c r="AL477" s="51">
        <f t="shared" si="153"/>
        <v>0</v>
      </c>
      <c r="AM477" s="296">
        <f>IFERROR(IF(VLOOKUP($C477,Listen!$A$2:$F$45,6,0)="Ja",MAX(BC477:BD477),D_SAV!$BC477),0)</f>
        <v>0</v>
      </c>
      <c r="AN477" s="51">
        <f t="shared" si="154"/>
        <v>0</v>
      </c>
      <c r="AP477" s="304">
        <f t="shared" si="155"/>
        <v>0</v>
      </c>
      <c r="AQ477" s="304">
        <f t="shared" si="156"/>
        <v>0</v>
      </c>
      <c r="AR477" s="304">
        <f t="shared" si="157"/>
        <v>0</v>
      </c>
      <c r="AS477" s="304">
        <f t="shared" si="158"/>
        <v>0</v>
      </c>
      <c r="AT477" s="304">
        <f t="shared" si="159"/>
        <v>0</v>
      </c>
      <c r="AU477" s="304">
        <f t="shared" si="160"/>
        <v>0</v>
      </c>
      <c r="AV477" s="304">
        <f t="shared" si="161"/>
        <v>0</v>
      </c>
      <c r="AW477" s="304">
        <f t="shared" si="162"/>
        <v>0</v>
      </c>
      <c r="AX477" s="304">
        <f t="shared" si="163"/>
        <v>0</v>
      </c>
      <c r="AY477" s="304">
        <f t="shared" si="164"/>
        <v>0</v>
      </c>
      <c r="AZ477" s="304">
        <f t="shared" si="165"/>
        <v>0</v>
      </c>
      <c r="BA477" s="304">
        <f t="shared" si="166"/>
        <v>0</v>
      </c>
      <c r="BB477" s="304">
        <f t="shared" si="167"/>
        <v>0</v>
      </c>
      <c r="BC477" s="304">
        <f t="shared" si="168"/>
        <v>0</v>
      </c>
      <c r="BD477" s="304">
        <f t="shared" si="169"/>
        <v>0</v>
      </c>
      <c r="BE477" s="304">
        <f>IFERROR(IF(VLOOKUP($C477,Listen!$A$2:$F$45,6,0)="Ja",BB477-MAX(BC477:BD477),BB477-BC477),0)</f>
        <v>0</v>
      </c>
    </row>
    <row r="478" spans="1:57" x14ac:dyDescent="0.25">
      <c r="A478" s="320" t="str">
        <f>IF(AND(D478&lt;&gt;0,C478&lt;&gt;0,E478&lt;&gt;0),IF(B478&lt;&gt;0,CONCATENATE(B478,"-AGr",VLOOKUP(C478,Listen!$A$2:$D$45,4,FALSE),"-",D478,"-",E478,),CONCATENATE("AGr",VLOOKUP(C478,Listen!$A$2:$D$45,4,FALSE),"-",D478,"-",E478)),"keine vollständige ID")</f>
        <v>keine vollständige ID</v>
      </c>
      <c r="B478" s="301"/>
      <c r="C478" s="287"/>
      <c r="D478" s="34"/>
      <c r="E478" s="306"/>
      <c r="F478" s="116"/>
      <c r="G478" s="17"/>
      <c r="H478" s="17"/>
      <c r="I478" s="17"/>
      <c r="J478" s="17"/>
      <c r="K478" s="17"/>
      <c r="L478" s="17"/>
      <c r="M478" s="17"/>
      <c r="N478" s="17"/>
      <c r="O478" s="116"/>
      <c r="P478" s="117">
        <f>IF(D478&gt;A_Stammdaten!$B$12,0,SUM(G478,H478,J478,L478:M478)-SUM(I478,K478,N478:O478))</f>
        <v>0</v>
      </c>
      <c r="Q478" s="17"/>
      <c r="R478" s="17"/>
      <c r="S478" s="17"/>
      <c r="T478" s="17"/>
      <c r="U478" s="62">
        <f t="shared" si="149"/>
        <v>0</v>
      </c>
      <c r="V478" s="34"/>
      <c r="W478" s="34"/>
      <c r="X478" s="34"/>
      <c r="Y478" s="34"/>
      <c r="Z478" s="34"/>
      <c r="AA478" s="63" t="str">
        <f t="shared" si="150"/>
        <v>-</v>
      </c>
      <c r="AB478" s="63" t="str">
        <f t="shared" si="151"/>
        <v>-</v>
      </c>
      <c r="AC478" s="63">
        <f>IF(ISBLANK($C478),0,VLOOKUP($C478,Listen!$A$2:$C$45,2,FALSE))</f>
        <v>0</v>
      </c>
      <c r="AD478" s="63">
        <f>IF(ISBLANK($C478),0,VLOOKUP($C478,Listen!$A$2:$C$45,3,FALSE))</f>
        <v>0</v>
      </c>
      <c r="AE478" s="49">
        <f t="shared" si="152"/>
        <v>0</v>
      </c>
      <c r="AF478" s="49">
        <f t="shared" si="152"/>
        <v>0</v>
      </c>
      <c r="AG478" s="49">
        <f>IFERROR(IF(OR($V478&lt;&gt;"Ja",VLOOKUP($C478,Listen!$A$2:$F$45,5,0)="Nein",D478&lt;IF(C478="LNG Anbindungsanlagen gemäß separater Festlegung",2022,2023)),$AC478,$AA478),0)</f>
        <v>0</v>
      </c>
      <c r="AH478" s="49">
        <f>IFERROR(IF(OR($V478&lt;&gt;"Ja",VLOOKUP($C478,Listen!$A$2:$F$45,5,0)="Nein",D478&lt;IF(C478="LNG Anbindungsanlagen gemäß separater Festlegung",2022,2023)),$AC478,$AA478),0)</f>
        <v>0</v>
      </c>
      <c r="AI478" s="49">
        <f>IFERROR(IF(OR($W478&lt;&gt;"Ja",VLOOKUP($C478,Listen!$A$2:$F$45,6,0)="Nein"),$AC478,$AB478),0)</f>
        <v>0</v>
      </c>
      <c r="AJ478" s="49">
        <f>IFERROR(IF(OR($W478&lt;&gt;"Ja",VLOOKUP($C478,Listen!$A$2:$F$45,6,0)="Nein"),$AC478,$AB478),0)</f>
        <v>0</v>
      </c>
      <c r="AK478" s="49">
        <f>IFERROR(IF(OR($W478&lt;&gt;"Ja",VLOOKUP($C478,Listen!$A$2:$F$45,6,0)="Nein"),$AC478,$AB478),0)</f>
        <v>0</v>
      </c>
      <c r="AL478" s="51">
        <f t="shared" si="153"/>
        <v>0</v>
      </c>
      <c r="AM478" s="296">
        <f>IFERROR(IF(VLOOKUP($C478,Listen!$A$2:$F$45,6,0)="Ja",MAX(BC478:BD478),D_SAV!$BC478),0)</f>
        <v>0</v>
      </c>
      <c r="AN478" s="51">
        <f t="shared" si="154"/>
        <v>0</v>
      </c>
      <c r="AP478" s="304">
        <f t="shared" si="155"/>
        <v>0</v>
      </c>
      <c r="AQ478" s="304">
        <f t="shared" si="156"/>
        <v>0</v>
      </c>
      <c r="AR478" s="304">
        <f t="shared" si="157"/>
        <v>0</v>
      </c>
      <c r="AS478" s="304">
        <f t="shared" si="158"/>
        <v>0</v>
      </c>
      <c r="AT478" s="304">
        <f t="shared" si="159"/>
        <v>0</v>
      </c>
      <c r="AU478" s="304">
        <f t="shared" si="160"/>
        <v>0</v>
      </c>
      <c r="AV478" s="304">
        <f t="shared" si="161"/>
        <v>0</v>
      </c>
      <c r="AW478" s="304">
        <f t="shared" si="162"/>
        <v>0</v>
      </c>
      <c r="AX478" s="304">
        <f t="shared" si="163"/>
        <v>0</v>
      </c>
      <c r="AY478" s="304">
        <f t="shared" si="164"/>
        <v>0</v>
      </c>
      <c r="AZ478" s="304">
        <f t="shared" si="165"/>
        <v>0</v>
      </c>
      <c r="BA478" s="304">
        <f t="shared" si="166"/>
        <v>0</v>
      </c>
      <c r="BB478" s="304">
        <f t="shared" si="167"/>
        <v>0</v>
      </c>
      <c r="BC478" s="304">
        <f t="shared" si="168"/>
        <v>0</v>
      </c>
      <c r="BD478" s="304">
        <f t="shared" si="169"/>
        <v>0</v>
      </c>
      <c r="BE478" s="304">
        <f>IFERROR(IF(VLOOKUP($C478,Listen!$A$2:$F$45,6,0)="Ja",BB478-MAX(BC478:BD478),BB478-BC478),0)</f>
        <v>0</v>
      </c>
    </row>
    <row r="479" spans="1:57" x14ac:dyDescent="0.25">
      <c r="A479" s="320" t="str">
        <f>IF(AND(D479&lt;&gt;0,C479&lt;&gt;0,E479&lt;&gt;0),IF(B479&lt;&gt;0,CONCATENATE(B479,"-AGr",VLOOKUP(C479,Listen!$A$2:$D$45,4,FALSE),"-",D479,"-",E479,),CONCATENATE("AGr",VLOOKUP(C479,Listen!$A$2:$D$45,4,FALSE),"-",D479,"-",E479)),"keine vollständige ID")</f>
        <v>keine vollständige ID</v>
      </c>
      <c r="B479" s="301"/>
      <c r="C479" s="287"/>
      <c r="D479" s="34"/>
      <c r="E479" s="306"/>
      <c r="F479" s="116"/>
      <c r="G479" s="17"/>
      <c r="H479" s="17"/>
      <c r="I479" s="17"/>
      <c r="J479" s="17"/>
      <c r="K479" s="17"/>
      <c r="L479" s="17"/>
      <c r="M479" s="17"/>
      <c r="N479" s="17"/>
      <c r="O479" s="116"/>
      <c r="P479" s="117">
        <f>IF(D479&gt;A_Stammdaten!$B$12,0,SUM(G479,H479,J479,L479:M479)-SUM(I479,K479,N479:O479))</f>
        <v>0</v>
      </c>
      <c r="Q479" s="17"/>
      <c r="R479" s="17"/>
      <c r="S479" s="17"/>
      <c r="T479" s="17"/>
      <c r="U479" s="62">
        <f t="shared" si="149"/>
        <v>0</v>
      </c>
      <c r="V479" s="34"/>
      <c r="W479" s="34"/>
      <c r="X479" s="34"/>
      <c r="Y479" s="34"/>
      <c r="Z479" s="34"/>
      <c r="AA479" s="63" t="str">
        <f t="shared" si="150"/>
        <v>-</v>
      </c>
      <c r="AB479" s="63" t="str">
        <f t="shared" si="151"/>
        <v>-</v>
      </c>
      <c r="AC479" s="63">
        <f>IF(ISBLANK($C479),0,VLOOKUP($C479,Listen!$A$2:$C$45,2,FALSE))</f>
        <v>0</v>
      </c>
      <c r="AD479" s="63">
        <f>IF(ISBLANK($C479),0,VLOOKUP($C479,Listen!$A$2:$C$45,3,FALSE))</f>
        <v>0</v>
      </c>
      <c r="AE479" s="49">
        <f t="shared" si="152"/>
        <v>0</v>
      </c>
      <c r="AF479" s="49">
        <f t="shared" si="152"/>
        <v>0</v>
      </c>
      <c r="AG479" s="49">
        <f>IFERROR(IF(OR($V479&lt;&gt;"Ja",VLOOKUP($C479,Listen!$A$2:$F$45,5,0)="Nein",D479&lt;IF(C479="LNG Anbindungsanlagen gemäß separater Festlegung",2022,2023)),$AC479,$AA479),0)</f>
        <v>0</v>
      </c>
      <c r="AH479" s="49">
        <f>IFERROR(IF(OR($V479&lt;&gt;"Ja",VLOOKUP($C479,Listen!$A$2:$F$45,5,0)="Nein",D479&lt;IF(C479="LNG Anbindungsanlagen gemäß separater Festlegung",2022,2023)),$AC479,$AA479),0)</f>
        <v>0</v>
      </c>
      <c r="AI479" s="49">
        <f>IFERROR(IF(OR($W479&lt;&gt;"Ja",VLOOKUP($C479,Listen!$A$2:$F$45,6,0)="Nein"),$AC479,$AB479),0)</f>
        <v>0</v>
      </c>
      <c r="AJ479" s="49">
        <f>IFERROR(IF(OR($W479&lt;&gt;"Ja",VLOOKUP($C479,Listen!$A$2:$F$45,6,0)="Nein"),$AC479,$AB479),0)</f>
        <v>0</v>
      </c>
      <c r="AK479" s="49">
        <f>IFERROR(IF(OR($W479&lt;&gt;"Ja",VLOOKUP($C479,Listen!$A$2:$F$45,6,0)="Nein"),$AC479,$AB479),0)</f>
        <v>0</v>
      </c>
      <c r="AL479" s="51">
        <f t="shared" si="153"/>
        <v>0</v>
      </c>
      <c r="AM479" s="296">
        <f>IFERROR(IF(VLOOKUP($C479,Listen!$A$2:$F$45,6,0)="Ja",MAX(BC479:BD479),D_SAV!$BC479),0)</f>
        <v>0</v>
      </c>
      <c r="AN479" s="51">
        <f t="shared" si="154"/>
        <v>0</v>
      </c>
      <c r="AP479" s="304">
        <f t="shared" si="155"/>
        <v>0</v>
      </c>
      <c r="AQ479" s="304">
        <f t="shared" si="156"/>
        <v>0</v>
      </c>
      <c r="AR479" s="304">
        <f t="shared" si="157"/>
        <v>0</v>
      </c>
      <c r="AS479" s="304">
        <f t="shared" si="158"/>
        <v>0</v>
      </c>
      <c r="AT479" s="304">
        <f t="shared" si="159"/>
        <v>0</v>
      </c>
      <c r="AU479" s="304">
        <f t="shared" si="160"/>
        <v>0</v>
      </c>
      <c r="AV479" s="304">
        <f t="shared" si="161"/>
        <v>0</v>
      </c>
      <c r="AW479" s="304">
        <f t="shared" si="162"/>
        <v>0</v>
      </c>
      <c r="AX479" s="304">
        <f t="shared" si="163"/>
        <v>0</v>
      </c>
      <c r="AY479" s="304">
        <f t="shared" si="164"/>
        <v>0</v>
      </c>
      <c r="AZ479" s="304">
        <f t="shared" si="165"/>
        <v>0</v>
      </c>
      <c r="BA479" s="304">
        <f t="shared" si="166"/>
        <v>0</v>
      </c>
      <c r="BB479" s="304">
        <f t="shared" si="167"/>
        <v>0</v>
      </c>
      <c r="BC479" s="304">
        <f t="shared" si="168"/>
        <v>0</v>
      </c>
      <c r="BD479" s="304">
        <f t="shared" si="169"/>
        <v>0</v>
      </c>
      <c r="BE479" s="304">
        <f>IFERROR(IF(VLOOKUP($C479,Listen!$A$2:$F$45,6,0)="Ja",BB479-MAX(BC479:BD479),BB479-BC479),0)</f>
        <v>0</v>
      </c>
    </row>
    <row r="480" spans="1:57" x14ac:dyDescent="0.25">
      <c r="A480" s="320" t="str">
        <f>IF(AND(D480&lt;&gt;0,C480&lt;&gt;0,E480&lt;&gt;0),IF(B480&lt;&gt;0,CONCATENATE(B480,"-AGr",VLOOKUP(C480,Listen!$A$2:$D$45,4,FALSE),"-",D480,"-",E480,),CONCATENATE("AGr",VLOOKUP(C480,Listen!$A$2:$D$45,4,FALSE),"-",D480,"-",E480)),"keine vollständige ID")</f>
        <v>keine vollständige ID</v>
      </c>
      <c r="B480" s="301"/>
      <c r="C480" s="287"/>
      <c r="D480" s="34"/>
      <c r="E480" s="306"/>
      <c r="F480" s="116"/>
      <c r="G480" s="17"/>
      <c r="H480" s="17"/>
      <c r="I480" s="17"/>
      <c r="J480" s="17"/>
      <c r="K480" s="17"/>
      <c r="L480" s="17"/>
      <c r="M480" s="17"/>
      <c r="N480" s="17"/>
      <c r="O480" s="116"/>
      <c r="P480" s="117">
        <f>IF(D480&gt;A_Stammdaten!$B$12,0,SUM(G480,H480,J480,L480:M480)-SUM(I480,K480,N480:O480))</f>
        <v>0</v>
      </c>
      <c r="Q480" s="17"/>
      <c r="R480" s="17"/>
      <c r="S480" s="17"/>
      <c r="T480" s="17"/>
      <c r="U480" s="62">
        <f t="shared" si="149"/>
        <v>0</v>
      </c>
      <c r="V480" s="34"/>
      <c r="W480" s="34"/>
      <c r="X480" s="34"/>
      <c r="Y480" s="34"/>
      <c r="Z480" s="34"/>
      <c r="AA480" s="63" t="str">
        <f t="shared" si="150"/>
        <v>-</v>
      </c>
      <c r="AB480" s="63" t="str">
        <f t="shared" si="151"/>
        <v>-</v>
      </c>
      <c r="AC480" s="63">
        <f>IF(ISBLANK($C480),0,VLOOKUP($C480,Listen!$A$2:$C$45,2,FALSE))</f>
        <v>0</v>
      </c>
      <c r="AD480" s="63">
        <f>IF(ISBLANK($C480),0,VLOOKUP($C480,Listen!$A$2:$C$45,3,FALSE))</f>
        <v>0</v>
      </c>
      <c r="AE480" s="49">
        <f t="shared" si="152"/>
        <v>0</v>
      </c>
      <c r="AF480" s="49">
        <f t="shared" si="152"/>
        <v>0</v>
      </c>
      <c r="AG480" s="49">
        <f>IFERROR(IF(OR($V480&lt;&gt;"Ja",VLOOKUP($C480,Listen!$A$2:$F$45,5,0)="Nein",D480&lt;IF(C480="LNG Anbindungsanlagen gemäß separater Festlegung",2022,2023)),$AC480,$AA480),0)</f>
        <v>0</v>
      </c>
      <c r="AH480" s="49">
        <f>IFERROR(IF(OR($V480&lt;&gt;"Ja",VLOOKUP($C480,Listen!$A$2:$F$45,5,0)="Nein",D480&lt;IF(C480="LNG Anbindungsanlagen gemäß separater Festlegung",2022,2023)),$AC480,$AA480),0)</f>
        <v>0</v>
      </c>
      <c r="AI480" s="49">
        <f>IFERROR(IF(OR($W480&lt;&gt;"Ja",VLOOKUP($C480,Listen!$A$2:$F$45,6,0)="Nein"),$AC480,$AB480),0)</f>
        <v>0</v>
      </c>
      <c r="AJ480" s="49">
        <f>IFERROR(IF(OR($W480&lt;&gt;"Ja",VLOOKUP($C480,Listen!$A$2:$F$45,6,0)="Nein"),$AC480,$AB480),0)</f>
        <v>0</v>
      </c>
      <c r="AK480" s="49">
        <f>IFERROR(IF(OR($W480&lt;&gt;"Ja",VLOOKUP($C480,Listen!$A$2:$F$45,6,0)="Nein"),$AC480,$AB480),0)</f>
        <v>0</v>
      </c>
      <c r="AL480" s="51">
        <f t="shared" si="153"/>
        <v>0</v>
      </c>
      <c r="AM480" s="296">
        <f>IFERROR(IF(VLOOKUP($C480,Listen!$A$2:$F$45,6,0)="Ja",MAX(BC480:BD480),D_SAV!$BC480),0)</f>
        <v>0</v>
      </c>
      <c r="AN480" s="51">
        <f t="shared" si="154"/>
        <v>0</v>
      </c>
      <c r="AP480" s="304">
        <f t="shared" si="155"/>
        <v>0</v>
      </c>
      <c r="AQ480" s="304">
        <f t="shared" si="156"/>
        <v>0</v>
      </c>
      <c r="AR480" s="304">
        <f t="shared" si="157"/>
        <v>0</v>
      </c>
      <c r="AS480" s="304">
        <f t="shared" si="158"/>
        <v>0</v>
      </c>
      <c r="AT480" s="304">
        <f t="shared" si="159"/>
        <v>0</v>
      </c>
      <c r="AU480" s="304">
        <f t="shared" si="160"/>
        <v>0</v>
      </c>
      <c r="AV480" s="304">
        <f t="shared" si="161"/>
        <v>0</v>
      </c>
      <c r="AW480" s="304">
        <f t="shared" si="162"/>
        <v>0</v>
      </c>
      <c r="AX480" s="304">
        <f t="shared" si="163"/>
        <v>0</v>
      </c>
      <c r="AY480" s="304">
        <f t="shared" si="164"/>
        <v>0</v>
      </c>
      <c r="AZ480" s="304">
        <f t="shared" si="165"/>
        <v>0</v>
      </c>
      <c r="BA480" s="304">
        <f t="shared" si="166"/>
        <v>0</v>
      </c>
      <c r="BB480" s="304">
        <f t="shared" si="167"/>
        <v>0</v>
      </c>
      <c r="BC480" s="304">
        <f t="shared" si="168"/>
        <v>0</v>
      </c>
      <c r="BD480" s="304">
        <f t="shared" si="169"/>
        <v>0</v>
      </c>
      <c r="BE480" s="304">
        <f>IFERROR(IF(VLOOKUP($C480,Listen!$A$2:$F$45,6,0)="Ja",BB480-MAX(BC480:BD480),BB480-BC480),0)</f>
        <v>0</v>
      </c>
    </row>
    <row r="481" spans="1:57" x14ac:dyDescent="0.25">
      <c r="A481" s="320" t="str">
        <f>IF(AND(D481&lt;&gt;0,C481&lt;&gt;0,E481&lt;&gt;0),IF(B481&lt;&gt;0,CONCATENATE(B481,"-AGr",VLOOKUP(C481,Listen!$A$2:$D$45,4,FALSE),"-",D481,"-",E481,),CONCATENATE("AGr",VLOOKUP(C481,Listen!$A$2:$D$45,4,FALSE),"-",D481,"-",E481)),"keine vollständige ID")</f>
        <v>keine vollständige ID</v>
      </c>
      <c r="B481" s="301"/>
      <c r="C481" s="287"/>
      <c r="D481" s="34"/>
      <c r="E481" s="306"/>
      <c r="F481" s="116"/>
      <c r="G481" s="17"/>
      <c r="H481" s="17"/>
      <c r="I481" s="17"/>
      <c r="J481" s="17"/>
      <c r="K481" s="17"/>
      <c r="L481" s="17"/>
      <c r="M481" s="17"/>
      <c r="N481" s="17"/>
      <c r="O481" s="116"/>
      <c r="P481" s="117">
        <f>IF(D481&gt;A_Stammdaten!$B$12,0,SUM(G481,H481,J481,L481:M481)-SUM(I481,K481,N481:O481))</f>
        <v>0</v>
      </c>
      <c r="Q481" s="17"/>
      <c r="R481" s="17"/>
      <c r="S481" s="17"/>
      <c r="T481" s="17"/>
      <c r="U481" s="62">
        <f t="shared" si="149"/>
        <v>0</v>
      </c>
      <c r="V481" s="34"/>
      <c r="W481" s="34"/>
      <c r="X481" s="34"/>
      <c r="Y481" s="34"/>
      <c r="Z481" s="34"/>
      <c r="AA481" s="63" t="str">
        <f t="shared" si="150"/>
        <v>-</v>
      </c>
      <c r="AB481" s="63" t="str">
        <f t="shared" si="151"/>
        <v>-</v>
      </c>
      <c r="AC481" s="63">
        <f>IF(ISBLANK($C481),0,VLOOKUP($C481,Listen!$A$2:$C$45,2,FALSE))</f>
        <v>0</v>
      </c>
      <c r="AD481" s="63">
        <f>IF(ISBLANK($C481),0,VLOOKUP($C481,Listen!$A$2:$C$45,3,FALSE))</f>
        <v>0</v>
      </c>
      <c r="AE481" s="49">
        <f t="shared" si="152"/>
        <v>0</v>
      </c>
      <c r="AF481" s="49">
        <f t="shared" si="152"/>
        <v>0</v>
      </c>
      <c r="AG481" s="49">
        <f>IFERROR(IF(OR($V481&lt;&gt;"Ja",VLOOKUP($C481,Listen!$A$2:$F$45,5,0)="Nein",D481&lt;IF(C481="LNG Anbindungsanlagen gemäß separater Festlegung",2022,2023)),$AC481,$AA481),0)</f>
        <v>0</v>
      </c>
      <c r="AH481" s="49">
        <f>IFERROR(IF(OR($V481&lt;&gt;"Ja",VLOOKUP($C481,Listen!$A$2:$F$45,5,0)="Nein",D481&lt;IF(C481="LNG Anbindungsanlagen gemäß separater Festlegung",2022,2023)),$AC481,$AA481),0)</f>
        <v>0</v>
      </c>
      <c r="AI481" s="49">
        <f>IFERROR(IF(OR($W481&lt;&gt;"Ja",VLOOKUP($C481,Listen!$A$2:$F$45,6,0)="Nein"),$AC481,$AB481),0)</f>
        <v>0</v>
      </c>
      <c r="AJ481" s="49">
        <f>IFERROR(IF(OR($W481&lt;&gt;"Ja",VLOOKUP($C481,Listen!$A$2:$F$45,6,0)="Nein"),$AC481,$AB481),0)</f>
        <v>0</v>
      </c>
      <c r="AK481" s="49">
        <f>IFERROR(IF(OR($W481&lt;&gt;"Ja",VLOOKUP($C481,Listen!$A$2:$F$45,6,0)="Nein"),$AC481,$AB481),0)</f>
        <v>0</v>
      </c>
      <c r="AL481" s="51">
        <f t="shared" si="153"/>
        <v>0</v>
      </c>
      <c r="AM481" s="296">
        <f>IFERROR(IF(VLOOKUP($C481,Listen!$A$2:$F$45,6,0)="Ja",MAX(BC481:BD481),D_SAV!$BC481),0)</f>
        <v>0</v>
      </c>
      <c r="AN481" s="51">
        <f t="shared" si="154"/>
        <v>0</v>
      </c>
      <c r="AP481" s="304">
        <f t="shared" si="155"/>
        <v>0</v>
      </c>
      <c r="AQ481" s="304">
        <f t="shared" si="156"/>
        <v>0</v>
      </c>
      <c r="AR481" s="304">
        <f t="shared" si="157"/>
        <v>0</v>
      </c>
      <c r="AS481" s="304">
        <f t="shared" si="158"/>
        <v>0</v>
      </c>
      <c r="AT481" s="304">
        <f t="shared" si="159"/>
        <v>0</v>
      </c>
      <c r="AU481" s="304">
        <f t="shared" si="160"/>
        <v>0</v>
      </c>
      <c r="AV481" s="304">
        <f t="shared" si="161"/>
        <v>0</v>
      </c>
      <c r="AW481" s="304">
        <f t="shared" si="162"/>
        <v>0</v>
      </c>
      <c r="AX481" s="304">
        <f t="shared" si="163"/>
        <v>0</v>
      </c>
      <c r="AY481" s="304">
        <f t="shared" si="164"/>
        <v>0</v>
      </c>
      <c r="AZ481" s="304">
        <f t="shared" si="165"/>
        <v>0</v>
      </c>
      <c r="BA481" s="304">
        <f t="shared" si="166"/>
        <v>0</v>
      </c>
      <c r="BB481" s="304">
        <f t="shared" si="167"/>
        <v>0</v>
      </c>
      <c r="BC481" s="304">
        <f t="shared" si="168"/>
        <v>0</v>
      </c>
      <c r="BD481" s="304">
        <f t="shared" si="169"/>
        <v>0</v>
      </c>
      <c r="BE481" s="304">
        <f>IFERROR(IF(VLOOKUP($C481,Listen!$A$2:$F$45,6,0)="Ja",BB481-MAX(BC481:BD481),BB481-BC481),0)</f>
        <v>0</v>
      </c>
    </row>
    <row r="482" spans="1:57" x14ac:dyDescent="0.25">
      <c r="A482" s="320" t="str">
        <f>IF(AND(D482&lt;&gt;0,C482&lt;&gt;0,E482&lt;&gt;0),IF(B482&lt;&gt;0,CONCATENATE(B482,"-AGr",VLOOKUP(C482,Listen!$A$2:$D$45,4,FALSE),"-",D482,"-",E482,),CONCATENATE("AGr",VLOOKUP(C482,Listen!$A$2:$D$45,4,FALSE),"-",D482,"-",E482)),"keine vollständige ID")</f>
        <v>keine vollständige ID</v>
      </c>
      <c r="B482" s="301"/>
      <c r="C482" s="287"/>
      <c r="D482" s="34"/>
      <c r="E482" s="306"/>
      <c r="F482" s="116"/>
      <c r="G482" s="17"/>
      <c r="H482" s="17"/>
      <c r="I482" s="17"/>
      <c r="J482" s="17"/>
      <c r="K482" s="17"/>
      <c r="L482" s="17"/>
      <c r="M482" s="17"/>
      <c r="N482" s="17"/>
      <c r="O482" s="116"/>
      <c r="P482" s="117">
        <f>IF(D482&gt;A_Stammdaten!$B$12,0,SUM(G482,H482,J482,L482:M482)-SUM(I482,K482,N482:O482))</f>
        <v>0</v>
      </c>
      <c r="Q482" s="17"/>
      <c r="R482" s="17"/>
      <c r="S482" s="17"/>
      <c r="T482" s="17"/>
      <c r="U482" s="62">
        <f t="shared" si="149"/>
        <v>0</v>
      </c>
      <c r="V482" s="34"/>
      <c r="W482" s="34"/>
      <c r="X482" s="34"/>
      <c r="Y482" s="34"/>
      <c r="Z482" s="34"/>
      <c r="AA482" s="63" t="str">
        <f t="shared" si="150"/>
        <v>-</v>
      </c>
      <c r="AB482" s="63" t="str">
        <f t="shared" si="151"/>
        <v>-</v>
      </c>
      <c r="AC482" s="63">
        <f>IF(ISBLANK($C482),0,VLOOKUP($C482,Listen!$A$2:$C$45,2,FALSE))</f>
        <v>0</v>
      </c>
      <c r="AD482" s="63">
        <f>IF(ISBLANK($C482),0,VLOOKUP($C482,Listen!$A$2:$C$45,3,FALSE))</f>
        <v>0</v>
      </c>
      <c r="AE482" s="49">
        <f t="shared" si="152"/>
        <v>0</v>
      </c>
      <c r="AF482" s="49">
        <f t="shared" si="152"/>
        <v>0</v>
      </c>
      <c r="AG482" s="49">
        <f>IFERROR(IF(OR($V482&lt;&gt;"Ja",VLOOKUP($C482,Listen!$A$2:$F$45,5,0)="Nein",D482&lt;IF(C482="LNG Anbindungsanlagen gemäß separater Festlegung",2022,2023)),$AC482,$AA482),0)</f>
        <v>0</v>
      </c>
      <c r="AH482" s="49">
        <f>IFERROR(IF(OR($V482&lt;&gt;"Ja",VLOOKUP($C482,Listen!$A$2:$F$45,5,0)="Nein",D482&lt;IF(C482="LNG Anbindungsanlagen gemäß separater Festlegung",2022,2023)),$AC482,$AA482),0)</f>
        <v>0</v>
      </c>
      <c r="AI482" s="49">
        <f>IFERROR(IF(OR($W482&lt;&gt;"Ja",VLOOKUP($C482,Listen!$A$2:$F$45,6,0)="Nein"),$AC482,$AB482),0)</f>
        <v>0</v>
      </c>
      <c r="AJ482" s="49">
        <f>IFERROR(IF(OR($W482&lt;&gt;"Ja",VLOOKUP($C482,Listen!$A$2:$F$45,6,0)="Nein"),$AC482,$AB482),0)</f>
        <v>0</v>
      </c>
      <c r="AK482" s="49">
        <f>IFERROR(IF(OR($W482&lt;&gt;"Ja",VLOOKUP($C482,Listen!$A$2:$F$45,6,0)="Nein"),$AC482,$AB482),0)</f>
        <v>0</v>
      </c>
      <c r="AL482" s="51">
        <f t="shared" si="153"/>
        <v>0</v>
      </c>
      <c r="AM482" s="296">
        <f>IFERROR(IF(VLOOKUP($C482,Listen!$A$2:$F$45,6,0)="Ja",MAX(BC482:BD482),D_SAV!$BC482),0)</f>
        <v>0</v>
      </c>
      <c r="AN482" s="51">
        <f t="shared" si="154"/>
        <v>0</v>
      </c>
      <c r="AP482" s="304">
        <f t="shared" si="155"/>
        <v>0</v>
      </c>
      <c r="AQ482" s="304">
        <f t="shared" si="156"/>
        <v>0</v>
      </c>
      <c r="AR482" s="304">
        <f t="shared" si="157"/>
        <v>0</v>
      </c>
      <c r="AS482" s="304">
        <f t="shared" si="158"/>
        <v>0</v>
      </c>
      <c r="AT482" s="304">
        <f t="shared" si="159"/>
        <v>0</v>
      </c>
      <c r="AU482" s="304">
        <f t="shared" si="160"/>
        <v>0</v>
      </c>
      <c r="AV482" s="304">
        <f t="shared" si="161"/>
        <v>0</v>
      </c>
      <c r="AW482" s="304">
        <f t="shared" si="162"/>
        <v>0</v>
      </c>
      <c r="AX482" s="304">
        <f t="shared" si="163"/>
        <v>0</v>
      </c>
      <c r="AY482" s="304">
        <f t="shared" si="164"/>
        <v>0</v>
      </c>
      <c r="AZ482" s="304">
        <f t="shared" si="165"/>
        <v>0</v>
      </c>
      <c r="BA482" s="304">
        <f t="shared" si="166"/>
        <v>0</v>
      </c>
      <c r="BB482" s="304">
        <f t="shared" si="167"/>
        <v>0</v>
      </c>
      <c r="BC482" s="304">
        <f t="shared" si="168"/>
        <v>0</v>
      </c>
      <c r="BD482" s="304">
        <f t="shared" si="169"/>
        <v>0</v>
      </c>
      <c r="BE482" s="304">
        <f>IFERROR(IF(VLOOKUP($C482,Listen!$A$2:$F$45,6,0)="Ja",BB482-MAX(BC482:BD482),BB482-BC482),0)</f>
        <v>0</v>
      </c>
    </row>
    <row r="483" spans="1:57" x14ac:dyDescent="0.25">
      <c r="A483" s="320" t="str">
        <f>IF(AND(D483&lt;&gt;0,C483&lt;&gt;0,E483&lt;&gt;0),IF(B483&lt;&gt;0,CONCATENATE(B483,"-AGr",VLOOKUP(C483,Listen!$A$2:$D$45,4,FALSE),"-",D483,"-",E483,),CONCATENATE("AGr",VLOOKUP(C483,Listen!$A$2:$D$45,4,FALSE),"-",D483,"-",E483)),"keine vollständige ID")</f>
        <v>keine vollständige ID</v>
      </c>
      <c r="B483" s="301"/>
      <c r="C483" s="287"/>
      <c r="D483" s="34"/>
      <c r="E483" s="306"/>
      <c r="F483" s="116"/>
      <c r="G483" s="17"/>
      <c r="H483" s="17"/>
      <c r="I483" s="17"/>
      <c r="J483" s="17"/>
      <c r="K483" s="17"/>
      <c r="L483" s="17"/>
      <c r="M483" s="17"/>
      <c r="N483" s="17"/>
      <c r="O483" s="116"/>
      <c r="P483" s="117">
        <f>IF(D483&gt;A_Stammdaten!$B$12,0,SUM(G483,H483,J483,L483:M483)-SUM(I483,K483,N483:O483))</f>
        <v>0</v>
      </c>
      <c r="Q483" s="17"/>
      <c r="R483" s="17"/>
      <c r="S483" s="17"/>
      <c r="T483" s="17"/>
      <c r="U483" s="62">
        <f t="shared" si="149"/>
        <v>0</v>
      </c>
      <c r="V483" s="34"/>
      <c r="W483" s="34"/>
      <c r="X483" s="34"/>
      <c r="Y483" s="34"/>
      <c r="Z483" s="34"/>
      <c r="AA483" s="63" t="str">
        <f t="shared" si="150"/>
        <v>-</v>
      </c>
      <c r="AB483" s="63" t="str">
        <f t="shared" si="151"/>
        <v>-</v>
      </c>
      <c r="AC483" s="63">
        <f>IF(ISBLANK($C483),0,VLOOKUP($C483,Listen!$A$2:$C$45,2,FALSE))</f>
        <v>0</v>
      </c>
      <c r="AD483" s="63">
        <f>IF(ISBLANK($C483),0,VLOOKUP($C483,Listen!$A$2:$C$45,3,FALSE))</f>
        <v>0</v>
      </c>
      <c r="AE483" s="49">
        <f t="shared" si="152"/>
        <v>0</v>
      </c>
      <c r="AF483" s="49">
        <f t="shared" si="152"/>
        <v>0</v>
      </c>
      <c r="AG483" s="49">
        <f>IFERROR(IF(OR($V483&lt;&gt;"Ja",VLOOKUP($C483,Listen!$A$2:$F$45,5,0)="Nein",D483&lt;IF(C483="LNG Anbindungsanlagen gemäß separater Festlegung",2022,2023)),$AC483,$AA483),0)</f>
        <v>0</v>
      </c>
      <c r="AH483" s="49">
        <f>IFERROR(IF(OR($V483&lt;&gt;"Ja",VLOOKUP($C483,Listen!$A$2:$F$45,5,0)="Nein",D483&lt;IF(C483="LNG Anbindungsanlagen gemäß separater Festlegung",2022,2023)),$AC483,$AA483),0)</f>
        <v>0</v>
      </c>
      <c r="AI483" s="49">
        <f>IFERROR(IF(OR($W483&lt;&gt;"Ja",VLOOKUP($C483,Listen!$A$2:$F$45,6,0)="Nein"),$AC483,$AB483),0)</f>
        <v>0</v>
      </c>
      <c r="AJ483" s="49">
        <f>IFERROR(IF(OR($W483&lt;&gt;"Ja",VLOOKUP($C483,Listen!$A$2:$F$45,6,0)="Nein"),$AC483,$AB483),0)</f>
        <v>0</v>
      </c>
      <c r="AK483" s="49">
        <f>IFERROR(IF(OR($W483&lt;&gt;"Ja",VLOOKUP($C483,Listen!$A$2:$F$45,6,0)="Nein"),$AC483,$AB483),0)</f>
        <v>0</v>
      </c>
      <c r="AL483" s="51">
        <f t="shared" si="153"/>
        <v>0</v>
      </c>
      <c r="AM483" s="296">
        <f>IFERROR(IF(VLOOKUP($C483,Listen!$A$2:$F$45,6,0)="Ja",MAX(BC483:BD483),D_SAV!$BC483),0)</f>
        <v>0</v>
      </c>
      <c r="AN483" s="51">
        <f t="shared" si="154"/>
        <v>0</v>
      </c>
      <c r="AP483" s="304">
        <f t="shared" si="155"/>
        <v>0</v>
      </c>
      <c r="AQ483" s="304">
        <f t="shared" si="156"/>
        <v>0</v>
      </c>
      <c r="AR483" s="304">
        <f t="shared" si="157"/>
        <v>0</v>
      </c>
      <c r="AS483" s="304">
        <f t="shared" si="158"/>
        <v>0</v>
      </c>
      <c r="AT483" s="304">
        <f t="shared" si="159"/>
        <v>0</v>
      </c>
      <c r="AU483" s="304">
        <f t="shared" si="160"/>
        <v>0</v>
      </c>
      <c r="AV483" s="304">
        <f t="shared" si="161"/>
        <v>0</v>
      </c>
      <c r="AW483" s="304">
        <f t="shared" si="162"/>
        <v>0</v>
      </c>
      <c r="AX483" s="304">
        <f t="shared" si="163"/>
        <v>0</v>
      </c>
      <c r="AY483" s="304">
        <f t="shared" si="164"/>
        <v>0</v>
      </c>
      <c r="AZ483" s="304">
        <f t="shared" si="165"/>
        <v>0</v>
      </c>
      <c r="BA483" s="304">
        <f t="shared" si="166"/>
        <v>0</v>
      </c>
      <c r="BB483" s="304">
        <f t="shared" si="167"/>
        <v>0</v>
      </c>
      <c r="BC483" s="304">
        <f t="shared" si="168"/>
        <v>0</v>
      </c>
      <c r="BD483" s="304">
        <f t="shared" si="169"/>
        <v>0</v>
      </c>
      <c r="BE483" s="304">
        <f>IFERROR(IF(VLOOKUP($C483,Listen!$A$2:$F$45,6,0)="Ja",BB483-MAX(BC483:BD483),BB483-BC483),0)</f>
        <v>0</v>
      </c>
    </row>
    <row r="484" spans="1:57" x14ac:dyDescent="0.25">
      <c r="A484" s="320" t="str">
        <f>IF(AND(D484&lt;&gt;0,C484&lt;&gt;0,E484&lt;&gt;0),IF(B484&lt;&gt;0,CONCATENATE(B484,"-AGr",VLOOKUP(C484,Listen!$A$2:$D$45,4,FALSE),"-",D484,"-",E484,),CONCATENATE("AGr",VLOOKUP(C484,Listen!$A$2:$D$45,4,FALSE),"-",D484,"-",E484)),"keine vollständige ID")</f>
        <v>keine vollständige ID</v>
      </c>
      <c r="B484" s="301"/>
      <c r="C484" s="287"/>
      <c r="D484" s="34"/>
      <c r="E484" s="306"/>
      <c r="F484" s="116"/>
      <c r="G484" s="17"/>
      <c r="H484" s="17"/>
      <c r="I484" s="17"/>
      <c r="J484" s="17"/>
      <c r="K484" s="17"/>
      <c r="L484" s="17"/>
      <c r="M484" s="17"/>
      <c r="N484" s="17"/>
      <c r="O484" s="116"/>
      <c r="P484" s="117">
        <f>IF(D484&gt;A_Stammdaten!$B$12,0,SUM(G484,H484,J484,L484:M484)-SUM(I484,K484,N484:O484))</f>
        <v>0</v>
      </c>
      <c r="Q484" s="17"/>
      <c r="R484" s="17"/>
      <c r="S484" s="17"/>
      <c r="T484" s="17"/>
      <c r="U484" s="62">
        <f t="shared" si="149"/>
        <v>0</v>
      </c>
      <c r="V484" s="34"/>
      <c r="W484" s="34"/>
      <c r="X484" s="34"/>
      <c r="Y484" s="34"/>
      <c r="Z484" s="34"/>
      <c r="AA484" s="63" t="str">
        <f t="shared" si="150"/>
        <v>-</v>
      </c>
      <c r="AB484" s="63" t="str">
        <f t="shared" si="151"/>
        <v>-</v>
      </c>
      <c r="AC484" s="63">
        <f>IF(ISBLANK($C484),0,VLOOKUP($C484,Listen!$A$2:$C$45,2,FALSE))</f>
        <v>0</v>
      </c>
      <c r="AD484" s="63">
        <f>IF(ISBLANK($C484),0,VLOOKUP($C484,Listen!$A$2:$C$45,3,FALSE))</f>
        <v>0</v>
      </c>
      <c r="AE484" s="49">
        <f t="shared" si="152"/>
        <v>0</v>
      </c>
      <c r="AF484" s="49">
        <f t="shared" si="152"/>
        <v>0</v>
      </c>
      <c r="AG484" s="49">
        <f>IFERROR(IF(OR($V484&lt;&gt;"Ja",VLOOKUP($C484,Listen!$A$2:$F$45,5,0)="Nein",D484&lt;IF(C484="LNG Anbindungsanlagen gemäß separater Festlegung",2022,2023)),$AC484,$AA484),0)</f>
        <v>0</v>
      </c>
      <c r="AH484" s="49">
        <f>IFERROR(IF(OR($V484&lt;&gt;"Ja",VLOOKUP($C484,Listen!$A$2:$F$45,5,0)="Nein",D484&lt;IF(C484="LNG Anbindungsanlagen gemäß separater Festlegung",2022,2023)),$AC484,$AA484),0)</f>
        <v>0</v>
      </c>
      <c r="AI484" s="49">
        <f>IFERROR(IF(OR($W484&lt;&gt;"Ja",VLOOKUP($C484,Listen!$A$2:$F$45,6,0)="Nein"),$AC484,$AB484),0)</f>
        <v>0</v>
      </c>
      <c r="AJ484" s="49">
        <f>IFERROR(IF(OR($W484&lt;&gt;"Ja",VLOOKUP($C484,Listen!$A$2:$F$45,6,0)="Nein"),$AC484,$AB484),0)</f>
        <v>0</v>
      </c>
      <c r="AK484" s="49">
        <f>IFERROR(IF(OR($W484&lt;&gt;"Ja",VLOOKUP($C484,Listen!$A$2:$F$45,6,0)="Nein"),$AC484,$AB484),0)</f>
        <v>0</v>
      </c>
      <c r="AL484" s="51">
        <f t="shared" si="153"/>
        <v>0</v>
      </c>
      <c r="AM484" s="296">
        <f>IFERROR(IF(VLOOKUP($C484,Listen!$A$2:$F$45,6,0)="Ja",MAX(BC484:BD484),D_SAV!$BC484),0)</f>
        <v>0</v>
      </c>
      <c r="AN484" s="51">
        <f t="shared" si="154"/>
        <v>0</v>
      </c>
      <c r="AP484" s="304">
        <f t="shared" si="155"/>
        <v>0</v>
      </c>
      <c r="AQ484" s="304">
        <f t="shared" si="156"/>
        <v>0</v>
      </c>
      <c r="AR484" s="304">
        <f t="shared" si="157"/>
        <v>0</v>
      </c>
      <c r="AS484" s="304">
        <f t="shared" si="158"/>
        <v>0</v>
      </c>
      <c r="AT484" s="304">
        <f t="shared" si="159"/>
        <v>0</v>
      </c>
      <c r="AU484" s="304">
        <f t="shared" si="160"/>
        <v>0</v>
      </c>
      <c r="AV484" s="304">
        <f t="shared" si="161"/>
        <v>0</v>
      </c>
      <c r="AW484" s="304">
        <f t="shared" si="162"/>
        <v>0</v>
      </c>
      <c r="AX484" s="304">
        <f t="shared" si="163"/>
        <v>0</v>
      </c>
      <c r="AY484" s="304">
        <f t="shared" si="164"/>
        <v>0</v>
      </c>
      <c r="AZ484" s="304">
        <f t="shared" si="165"/>
        <v>0</v>
      </c>
      <c r="BA484" s="304">
        <f t="shared" si="166"/>
        <v>0</v>
      </c>
      <c r="BB484" s="304">
        <f t="shared" si="167"/>
        <v>0</v>
      </c>
      <c r="BC484" s="304">
        <f t="shared" si="168"/>
        <v>0</v>
      </c>
      <c r="BD484" s="304">
        <f t="shared" si="169"/>
        <v>0</v>
      </c>
      <c r="BE484" s="304">
        <f>IFERROR(IF(VLOOKUP($C484,Listen!$A$2:$F$45,6,0)="Ja",BB484-MAX(BC484:BD484),BB484-BC484),0)</f>
        <v>0</v>
      </c>
    </row>
    <row r="485" spans="1:57" x14ac:dyDescent="0.25">
      <c r="A485" s="320" t="str">
        <f>IF(AND(D485&lt;&gt;0,C485&lt;&gt;0,E485&lt;&gt;0),IF(B485&lt;&gt;0,CONCATENATE(B485,"-AGr",VLOOKUP(C485,Listen!$A$2:$D$45,4,FALSE),"-",D485,"-",E485,),CONCATENATE("AGr",VLOOKUP(C485,Listen!$A$2:$D$45,4,FALSE),"-",D485,"-",E485)),"keine vollständige ID")</f>
        <v>keine vollständige ID</v>
      </c>
      <c r="B485" s="301"/>
      <c r="C485" s="287"/>
      <c r="D485" s="34"/>
      <c r="E485" s="306"/>
      <c r="F485" s="116"/>
      <c r="G485" s="17"/>
      <c r="H485" s="17"/>
      <c r="I485" s="17"/>
      <c r="J485" s="17"/>
      <c r="K485" s="17"/>
      <c r="L485" s="17"/>
      <c r="M485" s="17"/>
      <c r="N485" s="17"/>
      <c r="O485" s="116"/>
      <c r="P485" s="117">
        <f>IF(D485&gt;A_Stammdaten!$B$12,0,SUM(G485,H485,J485,L485:M485)-SUM(I485,K485,N485:O485))</f>
        <v>0</v>
      </c>
      <c r="Q485" s="17"/>
      <c r="R485" s="17"/>
      <c r="S485" s="17"/>
      <c r="T485" s="17"/>
      <c r="U485" s="62">
        <f t="shared" si="149"/>
        <v>0</v>
      </c>
      <c r="V485" s="34"/>
      <c r="W485" s="34"/>
      <c r="X485" s="34"/>
      <c r="Y485" s="34"/>
      <c r="Z485" s="34"/>
      <c r="AA485" s="63" t="str">
        <f t="shared" si="150"/>
        <v>-</v>
      </c>
      <c r="AB485" s="63" t="str">
        <f t="shared" si="151"/>
        <v>-</v>
      </c>
      <c r="AC485" s="63">
        <f>IF(ISBLANK($C485),0,VLOOKUP($C485,Listen!$A$2:$C$45,2,FALSE))</f>
        <v>0</v>
      </c>
      <c r="AD485" s="63">
        <f>IF(ISBLANK($C485),0,VLOOKUP($C485,Listen!$A$2:$C$45,3,FALSE))</f>
        <v>0</v>
      </c>
      <c r="AE485" s="49">
        <f t="shared" si="152"/>
        <v>0</v>
      </c>
      <c r="AF485" s="49">
        <f t="shared" si="152"/>
        <v>0</v>
      </c>
      <c r="AG485" s="49">
        <f>IFERROR(IF(OR($V485&lt;&gt;"Ja",VLOOKUP($C485,Listen!$A$2:$F$45,5,0)="Nein",D485&lt;IF(C485="LNG Anbindungsanlagen gemäß separater Festlegung",2022,2023)),$AC485,$AA485),0)</f>
        <v>0</v>
      </c>
      <c r="AH485" s="49">
        <f>IFERROR(IF(OR($V485&lt;&gt;"Ja",VLOOKUP($C485,Listen!$A$2:$F$45,5,0)="Nein",D485&lt;IF(C485="LNG Anbindungsanlagen gemäß separater Festlegung",2022,2023)),$AC485,$AA485),0)</f>
        <v>0</v>
      </c>
      <c r="AI485" s="49">
        <f>IFERROR(IF(OR($W485&lt;&gt;"Ja",VLOOKUP($C485,Listen!$A$2:$F$45,6,0)="Nein"),$AC485,$AB485),0)</f>
        <v>0</v>
      </c>
      <c r="AJ485" s="49">
        <f>IFERROR(IF(OR($W485&lt;&gt;"Ja",VLOOKUP($C485,Listen!$A$2:$F$45,6,0)="Nein"),$AC485,$AB485),0)</f>
        <v>0</v>
      </c>
      <c r="AK485" s="49">
        <f>IFERROR(IF(OR($W485&lt;&gt;"Ja",VLOOKUP($C485,Listen!$A$2:$F$45,6,0)="Nein"),$AC485,$AB485),0)</f>
        <v>0</v>
      </c>
      <c r="AL485" s="51">
        <f t="shared" si="153"/>
        <v>0</v>
      </c>
      <c r="AM485" s="296">
        <f>IFERROR(IF(VLOOKUP($C485,Listen!$A$2:$F$45,6,0)="Ja",MAX(BC485:BD485),D_SAV!$BC485),0)</f>
        <v>0</v>
      </c>
      <c r="AN485" s="51">
        <f t="shared" si="154"/>
        <v>0</v>
      </c>
      <c r="AP485" s="304">
        <f t="shared" si="155"/>
        <v>0</v>
      </c>
      <c r="AQ485" s="304">
        <f t="shared" si="156"/>
        <v>0</v>
      </c>
      <c r="AR485" s="304">
        <f t="shared" si="157"/>
        <v>0</v>
      </c>
      <c r="AS485" s="304">
        <f t="shared" si="158"/>
        <v>0</v>
      </c>
      <c r="AT485" s="304">
        <f t="shared" si="159"/>
        <v>0</v>
      </c>
      <c r="AU485" s="304">
        <f t="shared" si="160"/>
        <v>0</v>
      </c>
      <c r="AV485" s="304">
        <f t="shared" si="161"/>
        <v>0</v>
      </c>
      <c r="AW485" s="304">
        <f t="shared" si="162"/>
        <v>0</v>
      </c>
      <c r="AX485" s="304">
        <f t="shared" si="163"/>
        <v>0</v>
      </c>
      <c r="AY485" s="304">
        <f t="shared" si="164"/>
        <v>0</v>
      </c>
      <c r="AZ485" s="304">
        <f t="shared" si="165"/>
        <v>0</v>
      </c>
      <c r="BA485" s="304">
        <f t="shared" si="166"/>
        <v>0</v>
      </c>
      <c r="BB485" s="304">
        <f t="shared" si="167"/>
        <v>0</v>
      </c>
      <c r="BC485" s="304">
        <f t="shared" si="168"/>
        <v>0</v>
      </c>
      <c r="BD485" s="304">
        <f t="shared" si="169"/>
        <v>0</v>
      </c>
      <c r="BE485" s="304">
        <f>IFERROR(IF(VLOOKUP($C485,Listen!$A$2:$F$45,6,0)="Ja",BB485-MAX(BC485:BD485),BB485-BC485),0)</f>
        <v>0</v>
      </c>
    </row>
    <row r="486" spans="1:57" x14ac:dyDescent="0.25">
      <c r="A486" s="320" t="str">
        <f>IF(AND(D486&lt;&gt;0,C486&lt;&gt;0,E486&lt;&gt;0),IF(B486&lt;&gt;0,CONCATENATE(B486,"-AGr",VLOOKUP(C486,Listen!$A$2:$D$45,4,FALSE),"-",D486,"-",E486,),CONCATENATE("AGr",VLOOKUP(C486,Listen!$A$2:$D$45,4,FALSE),"-",D486,"-",E486)),"keine vollständige ID")</f>
        <v>keine vollständige ID</v>
      </c>
      <c r="B486" s="301"/>
      <c r="C486" s="287"/>
      <c r="D486" s="34"/>
      <c r="E486" s="306"/>
      <c r="F486" s="116"/>
      <c r="G486" s="17"/>
      <c r="H486" s="17"/>
      <c r="I486" s="17"/>
      <c r="J486" s="17"/>
      <c r="K486" s="17"/>
      <c r="L486" s="17"/>
      <c r="M486" s="17"/>
      <c r="N486" s="17"/>
      <c r="O486" s="116"/>
      <c r="P486" s="117">
        <f>IF(D486&gt;A_Stammdaten!$B$12,0,SUM(G486,H486,J486,L486:M486)-SUM(I486,K486,N486:O486))</f>
        <v>0</v>
      </c>
      <c r="Q486" s="17"/>
      <c r="R486" s="17"/>
      <c r="S486" s="17"/>
      <c r="T486" s="17"/>
      <c r="U486" s="62">
        <f t="shared" si="149"/>
        <v>0</v>
      </c>
      <c r="V486" s="34"/>
      <c r="W486" s="34"/>
      <c r="X486" s="34"/>
      <c r="Y486" s="34"/>
      <c r="Z486" s="34"/>
      <c r="AA486" s="63" t="str">
        <f t="shared" si="150"/>
        <v>-</v>
      </c>
      <c r="AB486" s="63" t="str">
        <f t="shared" si="151"/>
        <v>-</v>
      </c>
      <c r="AC486" s="63">
        <f>IF(ISBLANK($C486),0,VLOOKUP($C486,Listen!$A$2:$C$45,2,FALSE))</f>
        <v>0</v>
      </c>
      <c r="AD486" s="63">
        <f>IF(ISBLANK($C486),0,VLOOKUP($C486,Listen!$A$2:$C$45,3,FALSE))</f>
        <v>0</v>
      </c>
      <c r="AE486" s="49">
        <f t="shared" si="152"/>
        <v>0</v>
      </c>
      <c r="AF486" s="49">
        <f t="shared" si="152"/>
        <v>0</v>
      </c>
      <c r="AG486" s="49">
        <f>IFERROR(IF(OR($V486&lt;&gt;"Ja",VLOOKUP($C486,Listen!$A$2:$F$45,5,0)="Nein",D486&lt;IF(C486="LNG Anbindungsanlagen gemäß separater Festlegung",2022,2023)),$AC486,$AA486),0)</f>
        <v>0</v>
      </c>
      <c r="AH486" s="49">
        <f>IFERROR(IF(OR($V486&lt;&gt;"Ja",VLOOKUP($C486,Listen!$A$2:$F$45,5,0)="Nein",D486&lt;IF(C486="LNG Anbindungsanlagen gemäß separater Festlegung",2022,2023)),$AC486,$AA486),0)</f>
        <v>0</v>
      </c>
      <c r="AI486" s="49">
        <f>IFERROR(IF(OR($W486&lt;&gt;"Ja",VLOOKUP($C486,Listen!$A$2:$F$45,6,0)="Nein"),$AC486,$AB486),0)</f>
        <v>0</v>
      </c>
      <c r="AJ486" s="49">
        <f>IFERROR(IF(OR($W486&lt;&gt;"Ja",VLOOKUP($C486,Listen!$A$2:$F$45,6,0)="Nein"),$AC486,$AB486),0)</f>
        <v>0</v>
      </c>
      <c r="AK486" s="49">
        <f>IFERROR(IF(OR($W486&lt;&gt;"Ja",VLOOKUP($C486,Listen!$A$2:$F$45,6,0)="Nein"),$AC486,$AB486),0)</f>
        <v>0</v>
      </c>
      <c r="AL486" s="51">
        <f t="shared" si="153"/>
        <v>0</v>
      </c>
      <c r="AM486" s="296">
        <f>IFERROR(IF(VLOOKUP($C486,Listen!$A$2:$F$45,6,0)="Ja",MAX(BC486:BD486),D_SAV!$BC486),0)</f>
        <v>0</v>
      </c>
      <c r="AN486" s="51">
        <f t="shared" si="154"/>
        <v>0</v>
      </c>
      <c r="AP486" s="304">
        <f t="shared" si="155"/>
        <v>0</v>
      </c>
      <c r="AQ486" s="304">
        <f t="shared" si="156"/>
        <v>0</v>
      </c>
      <c r="AR486" s="304">
        <f t="shared" si="157"/>
        <v>0</v>
      </c>
      <c r="AS486" s="304">
        <f t="shared" si="158"/>
        <v>0</v>
      </c>
      <c r="AT486" s="304">
        <f t="shared" si="159"/>
        <v>0</v>
      </c>
      <c r="AU486" s="304">
        <f t="shared" si="160"/>
        <v>0</v>
      </c>
      <c r="AV486" s="304">
        <f t="shared" si="161"/>
        <v>0</v>
      </c>
      <c r="AW486" s="304">
        <f t="shared" si="162"/>
        <v>0</v>
      </c>
      <c r="AX486" s="304">
        <f t="shared" si="163"/>
        <v>0</v>
      </c>
      <c r="AY486" s="304">
        <f t="shared" si="164"/>
        <v>0</v>
      </c>
      <c r="AZ486" s="304">
        <f t="shared" si="165"/>
        <v>0</v>
      </c>
      <c r="BA486" s="304">
        <f t="shared" si="166"/>
        <v>0</v>
      </c>
      <c r="BB486" s="304">
        <f t="shared" si="167"/>
        <v>0</v>
      </c>
      <c r="BC486" s="304">
        <f t="shared" si="168"/>
        <v>0</v>
      </c>
      <c r="BD486" s="304">
        <f t="shared" si="169"/>
        <v>0</v>
      </c>
      <c r="BE486" s="304">
        <f>IFERROR(IF(VLOOKUP($C486,Listen!$A$2:$F$45,6,0)="Ja",BB486-MAX(BC486:BD486),BB486-BC486),0)</f>
        <v>0</v>
      </c>
    </row>
    <row r="487" spans="1:57" x14ac:dyDescent="0.25">
      <c r="A487" s="320" t="str">
        <f>IF(AND(D487&lt;&gt;0,C487&lt;&gt;0,E487&lt;&gt;0),IF(B487&lt;&gt;0,CONCATENATE(B487,"-AGr",VLOOKUP(C487,Listen!$A$2:$D$45,4,FALSE),"-",D487,"-",E487,),CONCATENATE("AGr",VLOOKUP(C487,Listen!$A$2:$D$45,4,FALSE),"-",D487,"-",E487)),"keine vollständige ID")</f>
        <v>keine vollständige ID</v>
      </c>
      <c r="B487" s="301"/>
      <c r="C487" s="287"/>
      <c r="D487" s="34"/>
      <c r="E487" s="306"/>
      <c r="F487" s="116"/>
      <c r="G487" s="17"/>
      <c r="H487" s="17"/>
      <c r="I487" s="17"/>
      <c r="J487" s="17"/>
      <c r="K487" s="17"/>
      <c r="L487" s="17"/>
      <c r="M487" s="17"/>
      <c r="N487" s="17"/>
      <c r="O487" s="116"/>
      <c r="P487" s="117">
        <f>IF(D487&gt;A_Stammdaten!$B$12,0,SUM(G487,H487,J487,L487:M487)-SUM(I487,K487,N487:O487))</f>
        <v>0</v>
      </c>
      <c r="Q487" s="17"/>
      <c r="R487" s="17"/>
      <c r="S487" s="17"/>
      <c r="T487" s="17"/>
      <c r="U487" s="62">
        <f t="shared" si="149"/>
        <v>0</v>
      </c>
      <c r="V487" s="34"/>
      <c r="W487" s="34"/>
      <c r="X487" s="34"/>
      <c r="Y487" s="34"/>
      <c r="Z487" s="34"/>
      <c r="AA487" s="63" t="str">
        <f t="shared" si="150"/>
        <v>-</v>
      </c>
      <c r="AB487" s="63" t="str">
        <f t="shared" si="151"/>
        <v>-</v>
      </c>
      <c r="AC487" s="63">
        <f>IF(ISBLANK($C487),0,VLOOKUP($C487,Listen!$A$2:$C$45,2,FALSE))</f>
        <v>0</v>
      </c>
      <c r="AD487" s="63">
        <f>IF(ISBLANK($C487),0,VLOOKUP($C487,Listen!$A$2:$C$45,3,FALSE))</f>
        <v>0</v>
      </c>
      <c r="AE487" s="49">
        <f t="shared" si="152"/>
        <v>0</v>
      </c>
      <c r="AF487" s="49">
        <f t="shared" si="152"/>
        <v>0</v>
      </c>
      <c r="AG487" s="49">
        <f>IFERROR(IF(OR($V487&lt;&gt;"Ja",VLOOKUP($C487,Listen!$A$2:$F$45,5,0)="Nein",D487&lt;IF(C487="LNG Anbindungsanlagen gemäß separater Festlegung",2022,2023)),$AC487,$AA487),0)</f>
        <v>0</v>
      </c>
      <c r="AH487" s="49">
        <f>IFERROR(IF(OR($V487&lt;&gt;"Ja",VLOOKUP($C487,Listen!$A$2:$F$45,5,0)="Nein",D487&lt;IF(C487="LNG Anbindungsanlagen gemäß separater Festlegung",2022,2023)),$AC487,$AA487),0)</f>
        <v>0</v>
      </c>
      <c r="AI487" s="49">
        <f>IFERROR(IF(OR($W487&lt;&gt;"Ja",VLOOKUP($C487,Listen!$A$2:$F$45,6,0)="Nein"),$AC487,$AB487),0)</f>
        <v>0</v>
      </c>
      <c r="AJ487" s="49">
        <f>IFERROR(IF(OR($W487&lt;&gt;"Ja",VLOOKUP($C487,Listen!$A$2:$F$45,6,0)="Nein"),$AC487,$AB487),0)</f>
        <v>0</v>
      </c>
      <c r="AK487" s="49">
        <f>IFERROR(IF(OR($W487&lt;&gt;"Ja",VLOOKUP($C487,Listen!$A$2:$F$45,6,0)="Nein"),$AC487,$AB487),0)</f>
        <v>0</v>
      </c>
      <c r="AL487" s="51">
        <f t="shared" si="153"/>
        <v>0</v>
      </c>
      <c r="AM487" s="296">
        <f>IFERROR(IF(VLOOKUP($C487,Listen!$A$2:$F$45,6,0)="Ja",MAX(BC487:BD487),D_SAV!$BC487),0)</f>
        <v>0</v>
      </c>
      <c r="AN487" s="51">
        <f t="shared" si="154"/>
        <v>0</v>
      </c>
      <c r="AP487" s="304">
        <f t="shared" si="155"/>
        <v>0</v>
      </c>
      <c r="AQ487" s="304">
        <f t="shared" si="156"/>
        <v>0</v>
      </c>
      <c r="AR487" s="304">
        <f t="shared" si="157"/>
        <v>0</v>
      </c>
      <c r="AS487" s="304">
        <f t="shared" si="158"/>
        <v>0</v>
      </c>
      <c r="AT487" s="304">
        <f t="shared" si="159"/>
        <v>0</v>
      </c>
      <c r="AU487" s="304">
        <f t="shared" si="160"/>
        <v>0</v>
      </c>
      <c r="AV487" s="304">
        <f t="shared" si="161"/>
        <v>0</v>
      </c>
      <c r="AW487" s="304">
        <f t="shared" si="162"/>
        <v>0</v>
      </c>
      <c r="AX487" s="304">
        <f t="shared" si="163"/>
        <v>0</v>
      </c>
      <c r="AY487" s="304">
        <f t="shared" si="164"/>
        <v>0</v>
      </c>
      <c r="AZ487" s="304">
        <f t="shared" si="165"/>
        <v>0</v>
      </c>
      <c r="BA487" s="304">
        <f t="shared" si="166"/>
        <v>0</v>
      </c>
      <c r="BB487" s="304">
        <f t="shared" si="167"/>
        <v>0</v>
      </c>
      <c r="BC487" s="304">
        <f t="shared" si="168"/>
        <v>0</v>
      </c>
      <c r="BD487" s="304">
        <f t="shared" si="169"/>
        <v>0</v>
      </c>
      <c r="BE487" s="304">
        <f>IFERROR(IF(VLOOKUP($C487,Listen!$A$2:$F$45,6,0)="Ja",BB487-MAX(BC487:BD487),BB487-BC487),0)</f>
        <v>0</v>
      </c>
    </row>
    <row r="488" spans="1:57" x14ac:dyDescent="0.25">
      <c r="A488" s="320" t="str">
        <f>IF(AND(D488&lt;&gt;0,C488&lt;&gt;0,E488&lt;&gt;0),IF(B488&lt;&gt;0,CONCATENATE(B488,"-AGr",VLOOKUP(C488,Listen!$A$2:$D$45,4,FALSE),"-",D488,"-",E488,),CONCATENATE("AGr",VLOOKUP(C488,Listen!$A$2:$D$45,4,FALSE),"-",D488,"-",E488)),"keine vollständige ID")</f>
        <v>keine vollständige ID</v>
      </c>
      <c r="B488" s="301"/>
      <c r="C488" s="287"/>
      <c r="D488" s="34"/>
      <c r="E488" s="306"/>
      <c r="F488" s="116"/>
      <c r="G488" s="17"/>
      <c r="H488" s="17"/>
      <c r="I488" s="17"/>
      <c r="J488" s="17"/>
      <c r="K488" s="17"/>
      <c r="L488" s="17"/>
      <c r="M488" s="17"/>
      <c r="N488" s="17"/>
      <c r="O488" s="116"/>
      <c r="P488" s="117">
        <f>IF(D488&gt;A_Stammdaten!$B$12,0,SUM(G488,H488,J488,L488:M488)-SUM(I488,K488,N488:O488))</f>
        <v>0</v>
      </c>
      <c r="Q488" s="17"/>
      <c r="R488" s="17"/>
      <c r="S488" s="17"/>
      <c r="T488" s="17"/>
      <c r="U488" s="62">
        <f t="shared" si="149"/>
        <v>0</v>
      </c>
      <c r="V488" s="34"/>
      <c r="W488" s="34"/>
      <c r="X488" s="34"/>
      <c r="Y488" s="34"/>
      <c r="Z488" s="34"/>
      <c r="AA488" s="63" t="str">
        <f t="shared" si="150"/>
        <v>-</v>
      </c>
      <c r="AB488" s="63" t="str">
        <f t="shared" si="151"/>
        <v>-</v>
      </c>
      <c r="AC488" s="63">
        <f>IF(ISBLANK($C488),0,VLOOKUP($C488,Listen!$A$2:$C$45,2,FALSE))</f>
        <v>0</v>
      </c>
      <c r="AD488" s="63">
        <f>IF(ISBLANK($C488),0,VLOOKUP($C488,Listen!$A$2:$C$45,3,FALSE))</f>
        <v>0</v>
      </c>
      <c r="AE488" s="49">
        <f t="shared" si="152"/>
        <v>0</v>
      </c>
      <c r="AF488" s="49">
        <f t="shared" si="152"/>
        <v>0</v>
      </c>
      <c r="AG488" s="49">
        <f>IFERROR(IF(OR($V488&lt;&gt;"Ja",VLOOKUP($C488,Listen!$A$2:$F$45,5,0)="Nein",D488&lt;IF(C488="LNG Anbindungsanlagen gemäß separater Festlegung",2022,2023)),$AC488,$AA488),0)</f>
        <v>0</v>
      </c>
      <c r="AH488" s="49">
        <f>IFERROR(IF(OR($V488&lt;&gt;"Ja",VLOOKUP($C488,Listen!$A$2:$F$45,5,0)="Nein",D488&lt;IF(C488="LNG Anbindungsanlagen gemäß separater Festlegung",2022,2023)),$AC488,$AA488),0)</f>
        <v>0</v>
      </c>
      <c r="AI488" s="49">
        <f>IFERROR(IF(OR($W488&lt;&gt;"Ja",VLOOKUP($C488,Listen!$A$2:$F$45,6,0)="Nein"),$AC488,$AB488),0)</f>
        <v>0</v>
      </c>
      <c r="AJ488" s="49">
        <f>IFERROR(IF(OR($W488&lt;&gt;"Ja",VLOOKUP($C488,Listen!$A$2:$F$45,6,0)="Nein"),$AC488,$AB488),0)</f>
        <v>0</v>
      </c>
      <c r="AK488" s="49">
        <f>IFERROR(IF(OR($W488&lt;&gt;"Ja",VLOOKUP($C488,Listen!$A$2:$F$45,6,0)="Nein"),$AC488,$AB488),0)</f>
        <v>0</v>
      </c>
      <c r="AL488" s="51">
        <f t="shared" si="153"/>
        <v>0</v>
      </c>
      <c r="AM488" s="296">
        <f>IFERROR(IF(VLOOKUP($C488,Listen!$A$2:$F$45,6,0)="Ja",MAX(BC488:BD488),D_SAV!$BC488),0)</f>
        <v>0</v>
      </c>
      <c r="AN488" s="51">
        <f t="shared" si="154"/>
        <v>0</v>
      </c>
      <c r="AP488" s="304">
        <f t="shared" si="155"/>
        <v>0</v>
      </c>
      <c r="AQ488" s="304">
        <f t="shared" si="156"/>
        <v>0</v>
      </c>
      <c r="AR488" s="304">
        <f t="shared" si="157"/>
        <v>0</v>
      </c>
      <c r="AS488" s="304">
        <f t="shared" si="158"/>
        <v>0</v>
      </c>
      <c r="AT488" s="304">
        <f t="shared" si="159"/>
        <v>0</v>
      </c>
      <c r="AU488" s="304">
        <f t="shared" si="160"/>
        <v>0</v>
      </c>
      <c r="AV488" s="304">
        <f t="shared" si="161"/>
        <v>0</v>
      </c>
      <c r="AW488" s="304">
        <f t="shared" si="162"/>
        <v>0</v>
      </c>
      <c r="AX488" s="304">
        <f t="shared" si="163"/>
        <v>0</v>
      </c>
      <c r="AY488" s="304">
        <f t="shared" si="164"/>
        <v>0</v>
      </c>
      <c r="AZ488" s="304">
        <f t="shared" si="165"/>
        <v>0</v>
      </c>
      <c r="BA488" s="304">
        <f t="shared" si="166"/>
        <v>0</v>
      </c>
      <c r="BB488" s="304">
        <f t="shared" si="167"/>
        <v>0</v>
      </c>
      <c r="BC488" s="304">
        <f t="shared" si="168"/>
        <v>0</v>
      </c>
      <c r="BD488" s="304">
        <f t="shared" si="169"/>
        <v>0</v>
      </c>
      <c r="BE488" s="304">
        <f>IFERROR(IF(VLOOKUP($C488,Listen!$A$2:$F$45,6,0)="Ja",BB488-MAX(BC488:BD488),BB488-BC488),0)</f>
        <v>0</v>
      </c>
    </row>
    <row r="489" spans="1:57" x14ac:dyDescent="0.25">
      <c r="A489" s="320" t="str">
        <f>IF(AND(D489&lt;&gt;0,C489&lt;&gt;0,E489&lt;&gt;0),IF(B489&lt;&gt;0,CONCATENATE(B489,"-AGr",VLOOKUP(C489,Listen!$A$2:$D$45,4,FALSE),"-",D489,"-",E489,),CONCATENATE("AGr",VLOOKUP(C489,Listen!$A$2:$D$45,4,FALSE),"-",D489,"-",E489)),"keine vollständige ID")</f>
        <v>keine vollständige ID</v>
      </c>
      <c r="B489" s="301"/>
      <c r="C489" s="287"/>
      <c r="D489" s="34"/>
      <c r="E489" s="306"/>
      <c r="F489" s="116"/>
      <c r="G489" s="17"/>
      <c r="H489" s="17"/>
      <c r="I489" s="17"/>
      <c r="J489" s="17"/>
      <c r="K489" s="17"/>
      <c r="L489" s="17"/>
      <c r="M489" s="17"/>
      <c r="N489" s="17"/>
      <c r="O489" s="116"/>
      <c r="P489" s="117">
        <f>IF(D489&gt;A_Stammdaten!$B$12,0,SUM(G489,H489,J489,L489:M489)-SUM(I489,K489,N489:O489))</f>
        <v>0</v>
      </c>
      <c r="Q489" s="17"/>
      <c r="R489" s="17"/>
      <c r="S489" s="17"/>
      <c r="T489" s="17"/>
      <c r="U489" s="62">
        <f t="shared" si="149"/>
        <v>0</v>
      </c>
      <c r="V489" s="34"/>
      <c r="W489" s="34"/>
      <c r="X489" s="34"/>
      <c r="Y489" s="34"/>
      <c r="Z489" s="34"/>
      <c r="AA489" s="63" t="str">
        <f t="shared" si="150"/>
        <v>-</v>
      </c>
      <c r="AB489" s="63" t="str">
        <f t="shared" si="151"/>
        <v>-</v>
      </c>
      <c r="AC489" s="63">
        <f>IF(ISBLANK($C489),0,VLOOKUP($C489,Listen!$A$2:$C$45,2,FALSE))</f>
        <v>0</v>
      </c>
      <c r="AD489" s="63">
        <f>IF(ISBLANK($C489),0,VLOOKUP($C489,Listen!$A$2:$C$45,3,FALSE))</f>
        <v>0</v>
      </c>
      <c r="AE489" s="49">
        <f t="shared" si="152"/>
        <v>0</v>
      </c>
      <c r="AF489" s="49">
        <f t="shared" si="152"/>
        <v>0</v>
      </c>
      <c r="AG489" s="49">
        <f>IFERROR(IF(OR($V489&lt;&gt;"Ja",VLOOKUP($C489,Listen!$A$2:$F$45,5,0)="Nein",D489&lt;IF(C489="LNG Anbindungsanlagen gemäß separater Festlegung",2022,2023)),$AC489,$AA489),0)</f>
        <v>0</v>
      </c>
      <c r="AH489" s="49">
        <f>IFERROR(IF(OR($V489&lt;&gt;"Ja",VLOOKUP($C489,Listen!$A$2:$F$45,5,0)="Nein",D489&lt;IF(C489="LNG Anbindungsanlagen gemäß separater Festlegung",2022,2023)),$AC489,$AA489),0)</f>
        <v>0</v>
      </c>
      <c r="AI489" s="49">
        <f>IFERROR(IF(OR($W489&lt;&gt;"Ja",VLOOKUP($C489,Listen!$A$2:$F$45,6,0)="Nein"),$AC489,$AB489),0)</f>
        <v>0</v>
      </c>
      <c r="AJ489" s="49">
        <f>IFERROR(IF(OR($W489&lt;&gt;"Ja",VLOOKUP($C489,Listen!$A$2:$F$45,6,0)="Nein"),$AC489,$AB489),0)</f>
        <v>0</v>
      </c>
      <c r="AK489" s="49">
        <f>IFERROR(IF(OR($W489&lt;&gt;"Ja",VLOOKUP($C489,Listen!$A$2:$F$45,6,0)="Nein"),$AC489,$AB489),0)</f>
        <v>0</v>
      </c>
      <c r="AL489" s="51">
        <f t="shared" si="153"/>
        <v>0</v>
      </c>
      <c r="AM489" s="296">
        <f>IFERROR(IF(VLOOKUP($C489,Listen!$A$2:$F$45,6,0)="Ja",MAX(BC489:BD489),D_SAV!$BC489),0)</f>
        <v>0</v>
      </c>
      <c r="AN489" s="51">
        <f t="shared" si="154"/>
        <v>0</v>
      </c>
      <c r="AP489" s="304">
        <f t="shared" si="155"/>
        <v>0</v>
      </c>
      <c r="AQ489" s="304">
        <f t="shared" si="156"/>
        <v>0</v>
      </c>
      <c r="AR489" s="304">
        <f t="shared" si="157"/>
        <v>0</v>
      </c>
      <c r="AS489" s="304">
        <f t="shared" si="158"/>
        <v>0</v>
      </c>
      <c r="AT489" s="304">
        <f t="shared" si="159"/>
        <v>0</v>
      </c>
      <c r="AU489" s="304">
        <f t="shared" si="160"/>
        <v>0</v>
      </c>
      <c r="AV489" s="304">
        <f t="shared" si="161"/>
        <v>0</v>
      </c>
      <c r="AW489" s="304">
        <f t="shared" si="162"/>
        <v>0</v>
      </c>
      <c r="AX489" s="304">
        <f t="shared" si="163"/>
        <v>0</v>
      </c>
      <c r="AY489" s="304">
        <f t="shared" si="164"/>
        <v>0</v>
      </c>
      <c r="AZ489" s="304">
        <f t="shared" si="165"/>
        <v>0</v>
      </c>
      <c r="BA489" s="304">
        <f t="shared" si="166"/>
        <v>0</v>
      </c>
      <c r="BB489" s="304">
        <f t="shared" si="167"/>
        <v>0</v>
      </c>
      <c r="BC489" s="304">
        <f t="shared" si="168"/>
        <v>0</v>
      </c>
      <c r="BD489" s="304">
        <f t="shared" si="169"/>
        <v>0</v>
      </c>
      <c r="BE489" s="304">
        <f>IFERROR(IF(VLOOKUP($C489,Listen!$A$2:$F$45,6,0)="Ja",BB489-MAX(BC489:BD489),BB489-BC489),0)</f>
        <v>0</v>
      </c>
    </row>
    <row r="490" spans="1:57" x14ac:dyDescent="0.25">
      <c r="A490" s="320" t="str">
        <f>IF(AND(D490&lt;&gt;0,C490&lt;&gt;0,E490&lt;&gt;0),IF(B490&lt;&gt;0,CONCATENATE(B490,"-AGr",VLOOKUP(C490,Listen!$A$2:$D$45,4,FALSE),"-",D490,"-",E490,),CONCATENATE("AGr",VLOOKUP(C490,Listen!$A$2:$D$45,4,FALSE),"-",D490,"-",E490)),"keine vollständige ID")</f>
        <v>keine vollständige ID</v>
      </c>
      <c r="B490" s="301"/>
      <c r="C490" s="287"/>
      <c r="D490" s="34"/>
      <c r="E490" s="306"/>
      <c r="F490" s="116"/>
      <c r="G490" s="17"/>
      <c r="H490" s="17"/>
      <c r="I490" s="17"/>
      <c r="J490" s="17"/>
      <c r="K490" s="17"/>
      <c r="L490" s="17"/>
      <c r="M490" s="17"/>
      <c r="N490" s="17"/>
      <c r="O490" s="116"/>
      <c r="P490" s="117">
        <f>IF(D490&gt;A_Stammdaten!$B$12,0,SUM(G490,H490,J490,L490:M490)-SUM(I490,K490,N490:O490))</f>
        <v>0</v>
      </c>
      <c r="Q490" s="17"/>
      <c r="R490" s="17"/>
      <c r="S490" s="17"/>
      <c r="T490" s="17"/>
      <c r="U490" s="62">
        <f t="shared" si="149"/>
        <v>0</v>
      </c>
      <c r="V490" s="34"/>
      <c r="W490" s="34"/>
      <c r="X490" s="34"/>
      <c r="Y490" s="34"/>
      <c r="Z490" s="34"/>
      <c r="AA490" s="63" t="str">
        <f t="shared" si="150"/>
        <v>-</v>
      </c>
      <c r="AB490" s="63" t="str">
        <f t="shared" si="151"/>
        <v>-</v>
      </c>
      <c r="AC490" s="63">
        <f>IF(ISBLANK($C490),0,VLOOKUP($C490,Listen!$A$2:$C$45,2,FALSE))</f>
        <v>0</v>
      </c>
      <c r="AD490" s="63">
        <f>IF(ISBLANK($C490),0,VLOOKUP($C490,Listen!$A$2:$C$45,3,FALSE))</f>
        <v>0</v>
      </c>
      <c r="AE490" s="49">
        <f t="shared" si="152"/>
        <v>0</v>
      </c>
      <c r="AF490" s="49">
        <f t="shared" si="152"/>
        <v>0</v>
      </c>
      <c r="AG490" s="49">
        <f>IFERROR(IF(OR($V490&lt;&gt;"Ja",VLOOKUP($C490,Listen!$A$2:$F$45,5,0)="Nein",D490&lt;IF(C490="LNG Anbindungsanlagen gemäß separater Festlegung",2022,2023)),$AC490,$AA490),0)</f>
        <v>0</v>
      </c>
      <c r="AH490" s="49">
        <f>IFERROR(IF(OR($V490&lt;&gt;"Ja",VLOOKUP($C490,Listen!$A$2:$F$45,5,0)="Nein",D490&lt;IF(C490="LNG Anbindungsanlagen gemäß separater Festlegung",2022,2023)),$AC490,$AA490),0)</f>
        <v>0</v>
      </c>
      <c r="AI490" s="49">
        <f>IFERROR(IF(OR($W490&lt;&gt;"Ja",VLOOKUP($C490,Listen!$A$2:$F$45,6,0)="Nein"),$AC490,$AB490),0)</f>
        <v>0</v>
      </c>
      <c r="AJ490" s="49">
        <f>IFERROR(IF(OR($W490&lt;&gt;"Ja",VLOOKUP($C490,Listen!$A$2:$F$45,6,0)="Nein"),$AC490,$AB490),0)</f>
        <v>0</v>
      </c>
      <c r="AK490" s="49">
        <f>IFERROR(IF(OR($W490&lt;&gt;"Ja",VLOOKUP($C490,Listen!$A$2:$F$45,6,0)="Nein"),$AC490,$AB490),0)</f>
        <v>0</v>
      </c>
      <c r="AL490" s="51">
        <f t="shared" si="153"/>
        <v>0</v>
      </c>
      <c r="AM490" s="296">
        <f>IFERROR(IF(VLOOKUP($C490,Listen!$A$2:$F$45,6,0)="Ja",MAX(BC490:BD490),D_SAV!$BC490),0)</f>
        <v>0</v>
      </c>
      <c r="AN490" s="51">
        <f t="shared" si="154"/>
        <v>0</v>
      </c>
      <c r="AP490" s="304">
        <f t="shared" si="155"/>
        <v>0</v>
      </c>
      <c r="AQ490" s="304">
        <f t="shared" si="156"/>
        <v>0</v>
      </c>
      <c r="AR490" s="304">
        <f t="shared" si="157"/>
        <v>0</v>
      </c>
      <c r="AS490" s="304">
        <f t="shared" si="158"/>
        <v>0</v>
      </c>
      <c r="AT490" s="304">
        <f t="shared" si="159"/>
        <v>0</v>
      </c>
      <c r="AU490" s="304">
        <f t="shared" si="160"/>
        <v>0</v>
      </c>
      <c r="AV490" s="304">
        <f t="shared" si="161"/>
        <v>0</v>
      </c>
      <c r="AW490" s="304">
        <f t="shared" si="162"/>
        <v>0</v>
      </c>
      <c r="AX490" s="304">
        <f t="shared" si="163"/>
        <v>0</v>
      </c>
      <c r="AY490" s="304">
        <f t="shared" si="164"/>
        <v>0</v>
      </c>
      <c r="AZ490" s="304">
        <f t="shared" si="165"/>
        <v>0</v>
      </c>
      <c r="BA490" s="304">
        <f t="shared" si="166"/>
        <v>0</v>
      </c>
      <c r="BB490" s="304">
        <f t="shared" si="167"/>
        <v>0</v>
      </c>
      <c r="BC490" s="304">
        <f t="shared" si="168"/>
        <v>0</v>
      </c>
      <c r="BD490" s="304">
        <f t="shared" si="169"/>
        <v>0</v>
      </c>
      <c r="BE490" s="304">
        <f>IFERROR(IF(VLOOKUP($C490,Listen!$A$2:$F$45,6,0)="Ja",BB490-MAX(BC490:BD490),BB490-BC490),0)</f>
        <v>0</v>
      </c>
    </row>
    <row r="491" spans="1:57" x14ac:dyDescent="0.25">
      <c r="A491" s="320" t="str">
        <f>IF(AND(D491&lt;&gt;0,C491&lt;&gt;0,E491&lt;&gt;0),IF(B491&lt;&gt;0,CONCATENATE(B491,"-AGr",VLOOKUP(C491,Listen!$A$2:$D$45,4,FALSE),"-",D491,"-",E491,),CONCATENATE("AGr",VLOOKUP(C491,Listen!$A$2:$D$45,4,FALSE),"-",D491,"-",E491)),"keine vollständige ID")</f>
        <v>keine vollständige ID</v>
      </c>
      <c r="B491" s="301"/>
      <c r="C491" s="287"/>
      <c r="D491" s="34"/>
      <c r="E491" s="306"/>
      <c r="F491" s="116"/>
      <c r="G491" s="17"/>
      <c r="H491" s="17"/>
      <c r="I491" s="17"/>
      <c r="J491" s="17"/>
      <c r="K491" s="17"/>
      <c r="L491" s="17"/>
      <c r="M491" s="17"/>
      <c r="N491" s="17"/>
      <c r="O491" s="116"/>
      <c r="P491" s="117">
        <f>IF(D491&gt;A_Stammdaten!$B$12,0,SUM(G491,H491,J491,L491:M491)-SUM(I491,K491,N491:O491))</f>
        <v>0</v>
      </c>
      <c r="Q491" s="17"/>
      <c r="R491" s="17"/>
      <c r="S491" s="17"/>
      <c r="T491" s="17"/>
      <c r="U491" s="62">
        <f t="shared" si="149"/>
        <v>0</v>
      </c>
      <c r="V491" s="34"/>
      <c r="W491" s="34"/>
      <c r="X491" s="34"/>
      <c r="Y491" s="34"/>
      <c r="Z491" s="34"/>
      <c r="AA491" s="63" t="str">
        <f t="shared" si="150"/>
        <v>-</v>
      </c>
      <c r="AB491" s="63" t="str">
        <f t="shared" si="151"/>
        <v>-</v>
      </c>
      <c r="AC491" s="63">
        <f>IF(ISBLANK($C491),0,VLOOKUP($C491,Listen!$A$2:$C$45,2,FALSE))</f>
        <v>0</v>
      </c>
      <c r="AD491" s="63">
        <f>IF(ISBLANK($C491),0,VLOOKUP($C491,Listen!$A$2:$C$45,3,FALSE))</f>
        <v>0</v>
      </c>
      <c r="AE491" s="49">
        <f t="shared" si="152"/>
        <v>0</v>
      </c>
      <c r="AF491" s="49">
        <f t="shared" si="152"/>
        <v>0</v>
      </c>
      <c r="AG491" s="49">
        <f>IFERROR(IF(OR($V491&lt;&gt;"Ja",VLOOKUP($C491,Listen!$A$2:$F$45,5,0)="Nein",D491&lt;IF(C491="LNG Anbindungsanlagen gemäß separater Festlegung",2022,2023)),$AC491,$AA491),0)</f>
        <v>0</v>
      </c>
      <c r="AH491" s="49">
        <f>IFERROR(IF(OR($V491&lt;&gt;"Ja",VLOOKUP($C491,Listen!$A$2:$F$45,5,0)="Nein",D491&lt;IF(C491="LNG Anbindungsanlagen gemäß separater Festlegung",2022,2023)),$AC491,$AA491),0)</f>
        <v>0</v>
      </c>
      <c r="AI491" s="49">
        <f>IFERROR(IF(OR($W491&lt;&gt;"Ja",VLOOKUP($C491,Listen!$A$2:$F$45,6,0)="Nein"),$AC491,$AB491),0)</f>
        <v>0</v>
      </c>
      <c r="AJ491" s="49">
        <f>IFERROR(IF(OR($W491&lt;&gt;"Ja",VLOOKUP($C491,Listen!$A$2:$F$45,6,0)="Nein"),$AC491,$AB491),0)</f>
        <v>0</v>
      </c>
      <c r="AK491" s="49">
        <f>IFERROR(IF(OR($W491&lt;&gt;"Ja",VLOOKUP($C491,Listen!$A$2:$F$45,6,0)="Nein"),$AC491,$AB491),0)</f>
        <v>0</v>
      </c>
      <c r="AL491" s="51">
        <f t="shared" si="153"/>
        <v>0</v>
      </c>
      <c r="AM491" s="296">
        <f>IFERROR(IF(VLOOKUP($C491,Listen!$A$2:$F$45,6,0)="Ja",MAX(BC491:BD491),D_SAV!$BC491),0)</f>
        <v>0</v>
      </c>
      <c r="AN491" s="51">
        <f t="shared" si="154"/>
        <v>0</v>
      </c>
      <c r="AP491" s="304">
        <f t="shared" si="155"/>
        <v>0</v>
      </c>
      <c r="AQ491" s="304">
        <f t="shared" si="156"/>
        <v>0</v>
      </c>
      <c r="AR491" s="304">
        <f t="shared" si="157"/>
        <v>0</v>
      </c>
      <c r="AS491" s="304">
        <f t="shared" si="158"/>
        <v>0</v>
      </c>
      <c r="AT491" s="304">
        <f t="shared" si="159"/>
        <v>0</v>
      </c>
      <c r="AU491" s="304">
        <f t="shared" si="160"/>
        <v>0</v>
      </c>
      <c r="AV491" s="304">
        <f t="shared" si="161"/>
        <v>0</v>
      </c>
      <c r="AW491" s="304">
        <f t="shared" si="162"/>
        <v>0</v>
      </c>
      <c r="AX491" s="304">
        <f t="shared" si="163"/>
        <v>0</v>
      </c>
      <c r="AY491" s="304">
        <f t="shared" si="164"/>
        <v>0</v>
      </c>
      <c r="AZ491" s="304">
        <f t="shared" si="165"/>
        <v>0</v>
      </c>
      <c r="BA491" s="304">
        <f t="shared" si="166"/>
        <v>0</v>
      </c>
      <c r="BB491" s="304">
        <f t="shared" si="167"/>
        <v>0</v>
      </c>
      <c r="BC491" s="304">
        <f t="shared" si="168"/>
        <v>0</v>
      </c>
      <c r="BD491" s="304">
        <f t="shared" si="169"/>
        <v>0</v>
      </c>
      <c r="BE491" s="304">
        <f>IFERROR(IF(VLOOKUP($C491,Listen!$A$2:$F$45,6,0)="Ja",BB491-MAX(BC491:BD491),BB491-BC491),0)</f>
        <v>0</v>
      </c>
    </row>
    <row r="492" spans="1:57" x14ac:dyDescent="0.25">
      <c r="A492" s="320" t="str">
        <f>IF(AND(D492&lt;&gt;0,C492&lt;&gt;0,E492&lt;&gt;0),IF(B492&lt;&gt;0,CONCATENATE(B492,"-AGr",VLOOKUP(C492,Listen!$A$2:$D$45,4,FALSE),"-",D492,"-",E492,),CONCATENATE("AGr",VLOOKUP(C492,Listen!$A$2:$D$45,4,FALSE),"-",D492,"-",E492)),"keine vollständige ID")</f>
        <v>keine vollständige ID</v>
      </c>
      <c r="B492" s="301"/>
      <c r="C492" s="287"/>
      <c r="D492" s="34"/>
      <c r="E492" s="306"/>
      <c r="F492" s="116"/>
      <c r="G492" s="17"/>
      <c r="H492" s="17"/>
      <c r="I492" s="17"/>
      <c r="J492" s="17"/>
      <c r="K492" s="17"/>
      <c r="L492" s="17"/>
      <c r="M492" s="17"/>
      <c r="N492" s="17"/>
      <c r="O492" s="116"/>
      <c r="P492" s="117">
        <f>IF(D492&gt;A_Stammdaten!$B$12,0,SUM(G492,H492,J492,L492:M492)-SUM(I492,K492,N492:O492))</f>
        <v>0</v>
      </c>
      <c r="Q492" s="17"/>
      <c r="R492" s="17"/>
      <c r="S492" s="17"/>
      <c r="T492" s="17"/>
      <c r="U492" s="62">
        <f t="shared" si="149"/>
        <v>0</v>
      </c>
      <c r="V492" s="34"/>
      <c r="W492" s="34"/>
      <c r="X492" s="34"/>
      <c r="Y492" s="34"/>
      <c r="Z492" s="34"/>
      <c r="AA492" s="63" t="str">
        <f t="shared" si="150"/>
        <v>-</v>
      </c>
      <c r="AB492" s="63" t="str">
        <f t="shared" si="151"/>
        <v>-</v>
      </c>
      <c r="AC492" s="63">
        <f>IF(ISBLANK($C492),0,VLOOKUP($C492,Listen!$A$2:$C$45,2,FALSE))</f>
        <v>0</v>
      </c>
      <c r="AD492" s="63">
        <f>IF(ISBLANK($C492),0,VLOOKUP($C492,Listen!$A$2:$C$45,3,FALSE))</f>
        <v>0</v>
      </c>
      <c r="AE492" s="49">
        <f t="shared" si="152"/>
        <v>0</v>
      </c>
      <c r="AF492" s="49">
        <f t="shared" si="152"/>
        <v>0</v>
      </c>
      <c r="AG492" s="49">
        <f>IFERROR(IF(OR($V492&lt;&gt;"Ja",VLOOKUP($C492,Listen!$A$2:$F$45,5,0)="Nein",D492&lt;IF(C492="LNG Anbindungsanlagen gemäß separater Festlegung",2022,2023)),$AC492,$AA492),0)</f>
        <v>0</v>
      </c>
      <c r="AH492" s="49">
        <f>IFERROR(IF(OR($V492&lt;&gt;"Ja",VLOOKUP($C492,Listen!$A$2:$F$45,5,0)="Nein",D492&lt;IF(C492="LNG Anbindungsanlagen gemäß separater Festlegung",2022,2023)),$AC492,$AA492),0)</f>
        <v>0</v>
      </c>
      <c r="AI492" s="49">
        <f>IFERROR(IF(OR($W492&lt;&gt;"Ja",VLOOKUP($C492,Listen!$A$2:$F$45,6,0)="Nein"),$AC492,$AB492),0)</f>
        <v>0</v>
      </c>
      <c r="AJ492" s="49">
        <f>IFERROR(IF(OR($W492&lt;&gt;"Ja",VLOOKUP($C492,Listen!$A$2:$F$45,6,0)="Nein"),$AC492,$AB492),0)</f>
        <v>0</v>
      </c>
      <c r="AK492" s="49">
        <f>IFERROR(IF(OR($W492&lt;&gt;"Ja",VLOOKUP($C492,Listen!$A$2:$F$45,6,0)="Nein"),$AC492,$AB492),0)</f>
        <v>0</v>
      </c>
      <c r="AL492" s="51">
        <f t="shared" si="153"/>
        <v>0</v>
      </c>
      <c r="AM492" s="296">
        <f>IFERROR(IF(VLOOKUP($C492,Listen!$A$2:$F$45,6,0)="Ja",MAX(BC492:BD492),D_SAV!$BC492),0)</f>
        <v>0</v>
      </c>
      <c r="AN492" s="51">
        <f t="shared" si="154"/>
        <v>0</v>
      </c>
      <c r="AP492" s="304">
        <f t="shared" si="155"/>
        <v>0</v>
      </c>
      <c r="AQ492" s="304">
        <f t="shared" si="156"/>
        <v>0</v>
      </c>
      <c r="AR492" s="304">
        <f t="shared" si="157"/>
        <v>0</v>
      </c>
      <c r="AS492" s="304">
        <f t="shared" si="158"/>
        <v>0</v>
      </c>
      <c r="AT492" s="304">
        <f t="shared" si="159"/>
        <v>0</v>
      </c>
      <c r="AU492" s="304">
        <f t="shared" si="160"/>
        <v>0</v>
      </c>
      <c r="AV492" s="304">
        <f t="shared" si="161"/>
        <v>0</v>
      </c>
      <c r="AW492" s="304">
        <f t="shared" si="162"/>
        <v>0</v>
      </c>
      <c r="AX492" s="304">
        <f t="shared" si="163"/>
        <v>0</v>
      </c>
      <c r="AY492" s="304">
        <f t="shared" si="164"/>
        <v>0</v>
      </c>
      <c r="AZ492" s="304">
        <f t="shared" si="165"/>
        <v>0</v>
      </c>
      <c r="BA492" s="304">
        <f t="shared" si="166"/>
        <v>0</v>
      </c>
      <c r="BB492" s="304">
        <f t="shared" si="167"/>
        <v>0</v>
      </c>
      <c r="BC492" s="304">
        <f t="shared" si="168"/>
        <v>0</v>
      </c>
      <c r="BD492" s="304">
        <f t="shared" si="169"/>
        <v>0</v>
      </c>
      <c r="BE492" s="304">
        <f>IFERROR(IF(VLOOKUP($C492,Listen!$A$2:$F$45,6,0)="Ja",BB492-MAX(BC492:BD492),BB492-BC492),0)</f>
        <v>0</v>
      </c>
    </row>
    <row r="493" spans="1:57" x14ac:dyDescent="0.25">
      <c r="A493" s="320" t="str">
        <f>IF(AND(D493&lt;&gt;0,C493&lt;&gt;0,E493&lt;&gt;0),IF(B493&lt;&gt;0,CONCATENATE(B493,"-AGr",VLOOKUP(C493,Listen!$A$2:$D$45,4,FALSE),"-",D493,"-",E493,),CONCATENATE("AGr",VLOOKUP(C493,Listen!$A$2:$D$45,4,FALSE),"-",D493,"-",E493)),"keine vollständige ID")</f>
        <v>keine vollständige ID</v>
      </c>
      <c r="B493" s="301"/>
      <c r="C493" s="287"/>
      <c r="D493" s="34"/>
      <c r="E493" s="306"/>
      <c r="F493" s="116"/>
      <c r="G493" s="17"/>
      <c r="H493" s="17"/>
      <c r="I493" s="17"/>
      <c r="J493" s="17"/>
      <c r="K493" s="17"/>
      <c r="L493" s="17"/>
      <c r="M493" s="17"/>
      <c r="N493" s="17"/>
      <c r="O493" s="116"/>
      <c r="P493" s="117">
        <f>IF(D493&gt;A_Stammdaten!$B$12,0,SUM(G493,H493,J493,L493:M493)-SUM(I493,K493,N493:O493))</f>
        <v>0</v>
      </c>
      <c r="Q493" s="17"/>
      <c r="R493" s="17"/>
      <c r="S493" s="17"/>
      <c r="T493" s="17"/>
      <c r="U493" s="62">
        <f t="shared" si="149"/>
        <v>0</v>
      </c>
      <c r="V493" s="34"/>
      <c r="W493" s="34"/>
      <c r="X493" s="34"/>
      <c r="Y493" s="34"/>
      <c r="Z493" s="34"/>
      <c r="AA493" s="63" t="str">
        <f t="shared" si="150"/>
        <v>-</v>
      </c>
      <c r="AB493" s="63" t="str">
        <f t="shared" si="151"/>
        <v>-</v>
      </c>
      <c r="AC493" s="63">
        <f>IF(ISBLANK($C493),0,VLOOKUP($C493,Listen!$A$2:$C$45,2,FALSE))</f>
        <v>0</v>
      </c>
      <c r="AD493" s="63">
        <f>IF(ISBLANK($C493),0,VLOOKUP($C493,Listen!$A$2:$C$45,3,FALSE))</f>
        <v>0</v>
      </c>
      <c r="AE493" s="49">
        <f t="shared" si="152"/>
        <v>0</v>
      </c>
      <c r="AF493" s="49">
        <f t="shared" si="152"/>
        <v>0</v>
      </c>
      <c r="AG493" s="49">
        <f>IFERROR(IF(OR($V493&lt;&gt;"Ja",VLOOKUP($C493,Listen!$A$2:$F$45,5,0)="Nein",D493&lt;IF(C493="LNG Anbindungsanlagen gemäß separater Festlegung",2022,2023)),$AC493,$AA493),0)</f>
        <v>0</v>
      </c>
      <c r="AH493" s="49">
        <f>IFERROR(IF(OR($V493&lt;&gt;"Ja",VLOOKUP($C493,Listen!$A$2:$F$45,5,0)="Nein",D493&lt;IF(C493="LNG Anbindungsanlagen gemäß separater Festlegung",2022,2023)),$AC493,$AA493),0)</f>
        <v>0</v>
      </c>
      <c r="AI493" s="49">
        <f>IFERROR(IF(OR($W493&lt;&gt;"Ja",VLOOKUP($C493,Listen!$A$2:$F$45,6,0)="Nein"),$AC493,$AB493),0)</f>
        <v>0</v>
      </c>
      <c r="AJ493" s="49">
        <f>IFERROR(IF(OR($W493&lt;&gt;"Ja",VLOOKUP($C493,Listen!$A$2:$F$45,6,0)="Nein"),$AC493,$AB493),0)</f>
        <v>0</v>
      </c>
      <c r="AK493" s="49">
        <f>IFERROR(IF(OR($W493&lt;&gt;"Ja",VLOOKUP($C493,Listen!$A$2:$F$45,6,0)="Nein"),$AC493,$AB493),0)</f>
        <v>0</v>
      </c>
      <c r="AL493" s="51">
        <f t="shared" si="153"/>
        <v>0</v>
      </c>
      <c r="AM493" s="296">
        <f>IFERROR(IF(VLOOKUP($C493,Listen!$A$2:$F$45,6,0)="Ja",MAX(BC493:BD493),D_SAV!$BC493),0)</f>
        <v>0</v>
      </c>
      <c r="AN493" s="51">
        <f t="shared" si="154"/>
        <v>0</v>
      </c>
      <c r="AP493" s="304">
        <f t="shared" si="155"/>
        <v>0</v>
      </c>
      <c r="AQ493" s="304">
        <f t="shared" si="156"/>
        <v>0</v>
      </c>
      <c r="AR493" s="304">
        <f t="shared" si="157"/>
        <v>0</v>
      </c>
      <c r="AS493" s="304">
        <f t="shared" si="158"/>
        <v>0</v>
      </c>
      <c r="AT493" s="304">
        <f t="shared" si="159"/>
        <v>0</v>
      </c>
      <c r="AU493" s="304">
        <f t="shared" si="160"/>
        <v>0</v>
      </c>
      <c r="AV493" s="304">
        <f t="shared" si="161"/>
        <v>0</v>
      </c>
      <c r="AW493" s="304">
        <f t="shared" si="162"/>
        <v>0</v>
      </c>
      <c r="AX493" s="304">
        <f t="shared" si="163"/>
        <v>0</v>
      </c>
      <c r="AY493" s="304">
        <f t="shared" si="164"/>
        <v>0</v>
      </c>
      <c r="AZ493" s="304">
        <f t="shared" si="165"/>
        <v>0</v>
      </c>
      <c r="BA493" s="304">
        <f t="shared" si="166"/>
        <v>0</v>
      </c>
      <c r="BB493" s="304">
        <f t="shared" si="167"/>
        <v>0</v>
      </c>
      <c r="BC493" s="304">
        <f t="shared" si="168"/>
        <v>0</v>
      </c>
      <c r="BD493" s="304">
        <f t="shared" si="169"/>
        <v>0</v>
      </c>
      <c r="BE493" s="304">
        <f>IFERROR(IF(VLOOKUP($C493,Listen!$A$2:$F$45,6,0)="Ja",BB493-MAX(BC493:BD493),BB493-BC493),0)</f>
        <v>0</v>
      </c>
    </row>
    <row r="494" spans="1:57" x14ac:dyDescent="0.25">
      <c r="A494" s="320" t="str">
        <f>IF(AND(D494&lt;&gt;0,C494&lt;&gt;0,E494&lt;&gt;0),IF(B494&lt;&gt;0,CONCATENATE(B494,"-AGr",VLOOKUP(C494,Listen!$A$2:$D$45,4,FALSE),"-",D494,"-",E494,),CONCATENATE("AGr",VLOOKUP(C494,Listen!$A$2:$D$45,4,FALSE),"-",D494,"-",E494)),"keine vollständige ID")</f>
        <v>keine vollständige ID</v>
      </c>
      <c r="B494" s="301"/>
      <c r="C494" s="287"/>
      <c r="D494" s="34"/>
      <c r="E494" s="306"/>
      <c r="F494" s="116"/>
      <c r="G494" s="17"/>
      <c r="H494" s="17"/>
      <c r="I494" s="17"/>
      <c r="J494" s="17"/>
      <c r="K494" s="17"/>
      <c r="L494" s="17"/>
      <c r="M494" s="17"/>
      <c r="N494" s="17"/>
      <c r="O494" s="116"/>
      <c r="P494" s="117">
        <f>IF(D494&gt;A_Stammdaten!$B$12,0,SUM(G494,H494,J494,L494:M494)-SUM(I494,K494,N494:O494))</f>
        <v>0</v>
      </c>
      <c r="Q494" s="17"/>
      <c r="R494" s="17"/>
      <c r="S494" s="17"/>
      <c r="T494" s="17"/>
      <c r="U494" s="62">
        <f t="shared" si="149"/>
        <v>0</v>
      </c>
      <c r="V494" s="34"/>
      <c r="W494" s="34"/>
      <c r="X494" s="34"/>
      <c r="Y494" s="34"/>
      <c r="Z494" s="34"/>
      <c r="AA494" s="63" t="str">
        <f t="shared" si="150"/>
        <v>-</v>
      </c>
      <c r="AB494" s="63" t="str">
        <f t="shared" si="151"/>
        <v>-</v>
      </c>
      <c r="AC494" s="63">
        <f>IF(ISBLANK($C494),0,VLOOKUP($C494,Listen!$A$2:$C$45,2,FALSE))</f>
        <v>0</v>
      </c>
      <c r="AD494" s="63">
        <f>IF(ISBLANK($C494),0,VLOOKUP($C494,Listen!$A$2:$C$45,3,FALSE))</f>
        <v>0</v>
      </c>
      <c r="AE494" s="49">
        <f t="shared" si="152"/>
        <v>0</v>
      </c>
      <c r="AF494" s="49">
        <f t="shared" si="152"/>
        <v>0</v>
      </c>
      <c r="AG494" s="49">
        <f>IFERROR(IF(OR($V494&lt;&gt;"Ja",VLOOKUP($C494,Listen!$A$2:$F$45,5,0)="Nein",D494&lt;IF(C494="LNG Anbindungsanlagen gemäß separater Festlegung",2022,2023)),$AC494,$AA494),0)</f>
        <v>0</v>
      </c>
      <c r="AH494" s="49">
        <f>IFERROR(IF(OR($V494&lt;&gt;"Ja",VLOOKUP($C494,Listen!$A$2:$F$45,5,0)="Nein",D494&lt;IF(C494="LNG Anbindungsanlagen gemäß separater Festlegung",2022,2023)),$AC494,$AA494),0)</f>
        <v>0</v>
      </c>
      <c r="AI494" s="49">
        <f>IFERROR(IF(OR($W494&lt;&gt;"Ja",VLOOKUP($C494,Listen!$A$2:$F$45,6,0)="Nein"),$AC494,$AB494),0)</f>
        <v>0</v>
      </c>
      <c r="AJ494" s="49">
        <f>IFERROR(IF(OR($W494&lt;&gt;"Ja",VLOOKUP($C494,Listen!$A$2:$F$45,6,0)="Nein"),$AC494,$AB494),0)</f>
        <v>0</v>
      </c>
      <c r="AK494" s="49">
        <f>IFERROR(IF(OR($W494&lt;&gt;"Ja",VLOOKUP($C494,Listen!$A$2:$F$45,6,0)="Nein"),$AC494,$AB494),0)</f>
        <v>0</v>
      </c>
      <c r="AL494" s="51">
        <f t="shared" si="153"/>
        <v>0</v>
      </c>
      <c r="AM494" s="296">
        <f>IFERROR(IF(VLOOKUP($C494,Listen!$A$2:$F$45,6,0)="Ja",MAX(BC494:BD494),D_SAV!$BC494),0)</f>
        <v>0</v>
      </c>
      <c r="AN494" s="51">
        <f t="shared" si="154"/>
        <v>0</v>
      </c>
      <c r="AP494" s="304">
        <f t="shared" si="155"/>
        <v>0</v>
      </c>
      <c r="AQ494" s="304">
        <f t="shared" si="156"/>
        <v>0</v>
      </c>
      <c r="AR494" s="304">
        <f t="shared" si="157"/>
        <v>0</v>
      </c>
      <c r="AS494" s="304">
        <f t="shared" si="158"/>
        <v>0</v>
      </c>
      <c r="AT494" s="304">
        <f t="shared" si="159"/>
        <v>0</v>
      </c>
      <c r="AU494" s="304">
        <f t="shared" si="160"/>
        <v>0</v>
      </c>
      <c r="AV494" s="304">
        <f t="shared" si="161"/>
        <v>0</v>
      </c>
      <c r="AW494" s="304">
        <f t="shared" si="162"/>
        <v>0</v>
      </c>
      <c r="AX494" s="304">
        <f t="shared" si="163"/>
        <v>0</v>
      </c>
      <c r="AY494" s="304">
        <f t="shared" si="164"/>
        <v>0</v>
      </c>
      <c r="AZ494" s="304">
        <f t="shared" si="165"/>
        <v>0</v>
      </c>
      <c r="BA494" s="304">
        <f t="shared" si="166"/>
        <v>0</v>
      </c>
      <c r="BB494" s="304">
        <f t="shared" si="167"/>
        <v>0</v>
      </c>
      <c r="BC494" s="304">
        <f t="shared" si="168"/>
        <v>0</v>
      </c>
      <c r="BD494" s="304">
        <f t="shared" si="169"/>
        <v>0</v>
      </c>
      <c r="BE494" s="304">
        <f>IFERROR(IF(VLOOKUP($C494,Listen!$A$2:$F$45,6,0)="Ja",BB494-MAX(BC494:BD494),BB494-BC494),0)</f>
        <v>0</v>
      </c>
    </row>
    <row r="495" spans="1:57" x14ac:dyDescent="0.25">
      <c r="A495" s="320" t="str">
        <f>IF(AND(D495&lt;&gt;0,C495&lt;&gt;0,E495&lt;&gt;0),IF(B495&lt;&gt;0,CONCATENATE(B495,"-AGr",VLOOKUP(C495,Listen!$A$2:$D$45,4,FALSE),"-",D495,"-",E495,),CONCATENATE("AGr",VLOOKUP(C495,Listen!$A$2:$D$45,4,FALSE),"-",D495,"-",E495)),"keine vollständige ID")</f>
        <v>keine vollständige ID</v>
      </c>
      <c r="B495" s="301"/>
      <c r="C495" s="287"/>
      <c r="D495" s="34"/>
      <c r="E495" s="306"/>
      <c r="F495" s="116"/>
      <c r="G495" s="17"/>
      <c r="H495" s="17"/>
      <c r="I495" s="17"/>
      <c r="J495" s="17"/>
      <c r="K495" s="17"/>
      <c r="L495" s="17"/>
      <c r="M495" s="17"/>
      <c r="N495" s="17"/>
      <c r="O495" s="116"/>
      <c r="P495" s="117">
        <f>IF(D495&gt;A_Stammdaten!$B$12,0,SUM(G495,H495,J495,L495:M495)-SUM(I495,K495,N495:O495))</f>
        <v>0</v>
      </c>
      <c r="Q495" s="17"/>
      <c r="R495" s="17"/>
      <c r="S495" s="17"/>
      <c r="T495" s="17"/>
      <c r="U495" s="62">
        <f t="shared" si="149"/>
        <v>0</v>
      </c>
      <c r="V495" s="34"/>
      <c r="W495" s="34"/>
      <c r="X495" s="34"/>
      <c r="Y495" s="34"/>
      <c r="Z495" s="34"/>
      <c r="AA495" s="63" t="str">
        <f t="shared" si="150"/>
        <v>-</v>
      </c>
      <c r="AB495" s="63" t="str">
        <f t="shared" si="151"/>
        <v>-</v>
      </c>
      <c r="AC495" s="63">
        <f>IF(ISBLANK($C495),0,VLOOKUP($C495,Listen!$A$2:$C$45,2,FALSE))</f>
        <v>0</v>
      </c>
      <c r="AD495" s="63">
        <f>IF(ISBLANK($C495),0,VLOOKUP($C495,Listen!$A$2:$C$45,3,FALSE))</f>
        <v>0</v>
      </c>
      <c r="AE495" s="49">
        <f t="shared" si="152"/>
        <v>0</v>
      </c>
      <c r="AF495" s="49">
        <f t="shared" si="152"/>
        <v>0</v>
      </c>
      <c r="AG495" s="49">
        <f>IFERROR(IF(OR($V495&lt;&gt;"Ja",VLOOKUP($C495,Listen!$A$2:$F$45,5,0)="Nein",D495&lt;IF(C495="LNG Anbindungsanlagen gemäß separater Festlegung",2022,2023)),$AC495,$AA495),0)</f>
        <v>0</v>
      </c>
      <c r="AH495" s="49">
        <f>IFERROR(IF(OR($V495&lt;&gt;"Ja",VLOOKUP($C495,Listen!$A$2:$F$45,5,0)="Nein",D495&lt;IF(C495="LNG Anbindungsanlagen gemäß separater Festlegung",2022,2023)),$AC495,$AA495),0)</f>
        <v>0</v>
      </c>
      <c r="AI495" s="49">
        <f>IFERROR(IF(OR($W495&lt;&gt;"Ja",VLOOKUP($C495,Listen!$A$2:$F$45,6,0)="Nein"),$AC495,$AB495),0)</f>
        <v>0</v>
      </c>
      <c r="AJ495" s="49">
        <f>IFERROR(IF(OR($W495&lt;&gt;"Ja",VLOOKUP($C495,Listen!$A$2:$F$45,6,0)="Nein"),$AC495,$AB495),0)</f>
        <v>0</v>
      </c>
      <c r="AK495" s="49">
        <f>IFERROR(IF(OR($W495&lt;&gt;"Ja",VLOOKUP($C495,Listen!$A$2:$F$45,6,0)="Nein"),$AC495,$AB495),0)</f>
        <v>0</v>
      </c>
      <c r="AL495" s="51">
        <f t="shared" si="153"/>
        <v>0</v>
      </c>
      <c r="AM495" s="296">
        <f>IFERROR(IF(VLOOKUP($C495,Listen!$A$2:$F$45,6,0)="Ja",MAX(BC495:BD495),D_SAV!$BC495),0)</f>
        <v>0</v>
      </c>
      <c r="AN495" s="51">
        <f t="shared" si="154"/>
        <v>0</v>
      </c>
      <c r="AP495" s="304">
        <f t="shared" si="155"/>
        <v>0</v>
      </c>
      <c r="AQ495" s="304">
        <f t="shared" si="156"/>
        <v>0</v>
      </c>
      <c r="AR495" s="304">
        <f t="shared" si="157"/>
        <v>0</v>
      </c>
      <c r="AS495" s="304">
        <f t="shared" si="158"/>
        <v>0</v>
      </c>
      <c r="AT495" s="304">
        <f t="shared" si="159"/>
        <v>0</v>
      </c>
      <c r="AU495" s="304">
        <f t="shared" si="160"/>
        <v>0</v>
      </c>
      <c r="AV495" s="304">
        <f t="shared" si="161"/>
        <v>0</v>
      </c>
      <c r="AW495" s="304">
        <f t="shared" si="162"/>
        <v>0</v>
      </c>
      <c r="AX495" s="304">
        <f t="shared" si="163"/>
        <v>0</v>
      </c>
      <c r="AY495" s="304">
        <f t="shared" si="164"/>
        <v>0</v>
      </c>
      <c r="AZ495" s="304">
        <f t="shared" si="165"/>
        <v>0</v>
      </c>
      <c r="BA495" s="304">
        <f t="shared" si="166"/>
        <v>0</v>
      </c>
      <c r="BB495" s="304">
        <f t="shared" si="167"/>
        <v>0</v>
      </c>
      <c r="BC495" s="304">
        <f t="shared" si="168"/>
        <v>0</v>
      </c>
      <c r="BD495" s="304">
        <f t="shared" si="169"/>
        <v>0</v>
      </c>
      <c r="BE495" s="304">
        <f>IFERROR(IF(VLOOKUP($C495,Listen!$A$2:$F$45,6,0)="Ja",BB495-MAX(BC495:BD495),BB495-BC495),0)</f>
        <v>0</v>
      </c>
    </row>
    <row r="496" spans="1:57" x14ac:dyDescent="0.25">
      <c r="A496" s="320" t="str">
        <f>IF(AND(D496&lt;&gt;0,C496&lt;&gt;0,E496&lt;&gt;0),IF(B496&lt;&gt;0,CONCATENATE(B496,"-AGr",VLOOKUP(C496,Listen!$A$2:$D$45,4,FALSE),"-",D496,"-",E496,),CONCATENATE("AGr",VLOOKUP(C496,Listen!$A$2:$D$45,4,FALSE),"-",D496,"-",E496)),"keine vollständige ID")</f>
        <v>keine vollständige ID</v>
      </c>
      <c r="B496" s="301"/>
      <c r="C496" s="287"/>
      <c r="D496" s="34"/>
      <c r="E496" s="306"/>
      <c r="F496" s="116"/>
      <c r="G496" s="17"/>
      <c r="H496" s="17"/>
      <c r="I496" s="17"/>
      <c r="J496" s="17"/>
      <c r="K496" s="17"/>
      <c r="L496" s="17"/>
      <c r="M496" s="17"/>
      <c r="N496" s="17"/>
      <c r="O496" s="116"/>
      <c r="P496" s="117">
        <f>IF(D496&gt;A_Stammdaten!$B$12,0,SUM(G496,H496,J496,L496:M496)-SUM(I496,K496,N496:O496))</f>
        <v>0</v>
      </c>
      <c r="Q496" s="17"/>
      <c r="R496" s="17"/>
      <c r="S496" s="17"/>
      <c r="T496" s="17"/>
      <c r="U496" s="62">
        <f t="shared" si="149"/>
        <v>0</v>
      </c>
      <c r="V496" s="34"/>
      <c r="W496" s="34"/>
      <c r="X496" s="34"/>
      <c r="Y496" s="34"/>
      <c r="Z496" s="34"/>
      <c r="AA496" s="63" t="str">
        <f t="shared" si="150"/>
        <v>-</v>
      </c>
      <c r="AB496" s="63" t="str">
        <f t="shared" si="151"/>
        <v>-</v>
      </c>
      <c r="AC496" s="63">
        <f>IF(ISBLANK($C496),0,VLOOKUP($C496,Listen!$A$2:$C$45,2,FALSE))</f>
        <v>0</v>
      </c>
      <c r="AD496" s="63">
        <f>IF(ISBLANK($C496),0,VLOOKUP($C496,Listen!$A$2:$C$45,3,FALSE))</f>
        <v>0</v>
      </c>
      <c r="AE496" s="49">
        <f t="shared" si="152"/>
        <v>0</v>
      </c>
      <c r="AF496" s="49">
        <f t="shared" si="152"/>
        <v>0</v>
      </c>
      <c r="AG496" s="49">
        <f>IFERROR(IF(OR($V496&lt;&gt;"Ja",VLOOKUP($C496,Listen!$A$2:$F$45,5,0)="Nein",D496&lt;IF(C496="LNG Anbindungsanlagen gemäß separater Festlegung",2022,2023)),$AC496,$AA496),0)</f>
        <v>0</v>
      </c>
      <c r="AH496" s="49">
        <f>IFERROR(IF(OR($V496&lt;&gt;"Ja",VLOOKUP($C496,Listen!$A$2:$F$45,5,0)="Nein",D496&lt;IF(C496="LNG Anbindungsanlagen gemäß separater Festlegung",2022,2023)),$AC496,$AA496),0)</f>
        <v>0</v>
      </c>
      <c r="AI496" s="49">
        <f>IFERROR(IF(OR($W496&lt;&gt;"Ja",VLOOKUP($C496,Listen!$A$2:$F$45,6,0)="Nein"),$AC496,$AB496),0)</f>
        <v>0</v>
      </c>
      <c r="AJ496" s="49">
        <f>IFERROR(IF(OR($W496&lt;&gt;"Ja",VLOOKUP($C496,Listen!$A$2:$F$45,6,0)="Nein"),$AC496,$AB496),0)</f>
        <v>0</v>
      </c>
      <c r="AK496" s="49">
        <f>IFERROR(IF(OR($W496&lt;&gt;"Ja",VLOOKUP($C496,Listen!$A$2:$F$45,6,0)="Nein"),$AC496,$AB496),0)</f>
        <v>0</v>
      </c>
      <c r="AL496" s="51">
        <f t="shared" si="153"/>
        <v>0</v>
      </c>
      <c r="AM496" s="296">
        <f>IFERROR(IF(VLOOKUP($C496,Listen!$A$2:$F$45,6,0)="Ja",MAX(BC496:BD496),D_SAV!$BC496),0)</f>
        <v>0</v>
      </c>
      <c r="AN496" s="51">
        <f t="shared" si="154"/>
        <v>0</v>
      </c>
      <c r="AP496" s="304">
        <f t="shared" si="155"/>
        <v>0</v>
      </c>
      <c r="AQ496" s="304">
        <f t="shared" si="156"/>
        <v>0</v>
      </c>
      <c r="AR496" s="304">
        <f t="shared" si="157"/>
        <v>0</v>
      </c>
      <c r="AS496" s="304">
        <f t="shared" si="158"/>
        <v>0</v>
      </c>
      <c r="AT496" s="304">
        <f t="shared" si="159"/>
        <v>0</v>
      </c>
      <c r="AU496" s="304">
        <f t="shared" si="160"/>
        <v>0</v>
      </c>
      <c r="AV496" s="304">
        <f t="shared" si="161"/>
        <v>0</v>
      </c>
      <c r="AW496" s="304">
        <f t="shared" si="162"/>
        <v>0</v>
      </c>
      <c r="AX496" s="304">
        <f t="shared" si="163"/>
        <v>0</v>
      </c>
      <c r="AY496" s="304">
        <f t="shared" si="164"/>
        <v>0</v>
      </c>
      <c r="AZ496" s="304">
        <f t="shared" si="165"/>
        <v>0</v>
      </c>
      <c r="BA496" s="304">
        <f t="shared" si="166"/>
        <v>0</v>
      </c>
      <c r="BB496" s="304">
        <f t="shared" si="167"/>
        <v>0</v>
      </c>
      <c r="BC496" s="304">
        <f t="shared" si="168"/>
        <v>0</v>
      </c>
      <c r="BD496" s="304">
        <f t="shared" si="169"/>
        <v>0</v>
      </c>
      <c r="BE496" s="304">
        <f>IFERROR(IF(VLOOKUP($C496,Listen!$A$2:$F$45,6,0)="Ja",BB496-MAX(BC496:BD496),BB496-BC496),0)</f>
        <v>0</v>
      </c>
    </row>
    <row r="497" spans="1:57" x14ac:dyDescent="0.25">
      <c r="A497" s="320" t="str">
        <f>IF(AND(D497&lt;&gt;0,C497&lt;&gt;0,E497&lt;&gt;0),IF(B497&lt;&gt;0,CONCATENATE(B497,"-AGr",VLOOKUP(C497,Listen!$A$2:$D$45,4,FALSE),"-",D497,"-",E497,),CONCATENATE("AGr",VLOOKUP(C497,Listen!$A$2:$D$45,4,FALSE),"-",D497,"-",E497)),"keine vollständige ID")</f>
        <v>keine vollständige ID</v>
      </c>
      <c r="B497" s="301"/>
      <c r="C497" s="287"/>
      <c r="D497" s="34"/>
      <c r="E497" s="306"/>
      <c r="F497" s="116"/>
      <c r="G497" s="17"/>
      <c r="H497" s="17"/>
      <c r="I497" s="17"/>
      <c r="J497" s="17"/>
      <c r="K497" s="17"/>
      <c r="L497" s="17"/>
      <c r="M497" s="17"/>
      <c r="N497" s="17"/>
      <c r="O497" s="116"/>
      <c r="P497" s="117">
        <f>IF(D497&gt;A_Stammdaten!$B$12,0,SUM(G497,H497,J497,L497:M497)-SUM(I497,K497,N497:O497))</f>
        <v>0</v>
      </c>
      <c r="Q497" s="17"/>
      <c r="R497" s="17"/>
      <c r="S497" s="17"/>
      <c r="T497" s="17"/>
      <c r="U497" s="62">
        <f t="shared" si="149"/>
        <v>0</v>
      </c>
      <c r="V497" s="34"/>
      <c r="W497" s="34"/>
      <c r="X497" s="34"/>
      <c r="Y497" s="34"/>
      <c r="Z497" s="34"/>
      <c r="AA497" s="63" t="str">
        <f t="shared" si="150"/>
        <v>-</v>
      </c>
      <c r="AB497" s="63" t="str">
        <f t="shared" si="151"/>
        <v>-</v>
      </c>
      <c r="AC497" s="63">
        <f>IF(ISBLANK($C497),0,VLOOKUP($C497,Listen!$A$2:$C$45,2,FALSE))</f>
        <v>0</v>
      </c>
      <c r="AD497" s="63">
        <f>IF(ISBLANK($C497),0,VLOOKUP($C497,Listen!$A$2:$C$45,3,FALSE))</f>
        <v>0</v>
      </c>
      <c r="AE497" s="49">
        <f t="shared" si="152"/>
        <v>0</v>
      </c>
      <c r="AF497" s="49">
        <f t="shared" si="152"/>
        <v>0</v>
      </c>
      <c r="AG497" s="49">
        <f>IFERROR(IF(OR($V497&lt;&gt;"Ja",VLOOKUP($C497,Listen!$A$2:$F$45,5,0)="Nein",D497&lt;IF(C497="LNG Anbindungsanlagen gemäß separater Festlegung",2022,2023)),$AC497,$AA497),0)</f>
        <v>0</v>
      </c>
      <c r="AH497" s="49">
        <f>IFERROR(IF(OR($V497&lt;&gt;"Ja",VLOOKUP($C497,Listen!$A$2:$F$45,5,0)="Nein",D497&lt;IF(C497="LNG Anbindungsanlagen gemäß separater Festlegung",2022,2023)),$AC497,$AA497),0)</f>
        <v>0</v>
      </c>
      <c r="AI497" s="49">
        <f>IFERROR(IF(OR($W497&lt;&gt;"Ja",VLOOKUP($C497,Listen!$A$2:$F$45,6,0)="Nein"),$AC497,$AB497),0)</f>
        <v>0</v>
      </c>
      <c r="AJ497" s="49">
        <f>IFERROR(IF(OR($W497&lt;&gt;"Ja",VLOOKUP($C497,Listen!$A$2:$F$45,6,0)="Nein"),$AC497,$AB497),0)</f>
        <v>0</v>
      </c>
      <c r="AK497" s="49">
        <f>IFERROR(IF(OR($W497&lt;&gt;"Ja",VLOOKUP($C497,Listen!$A$2:$F$45,6,0)="Nein"),$AC497,$AB497),0)</f>
        <v>0</v>
      </c>
      <c r="AL497" s="51">
        <f t="shared" si="153"/>
        <v>0</v>
      </c>
      <c r="AM497" s="296">
        <f>IFERROR(IF(VLOOKUP($C497,Listen!$A$2:$F$45,6,0)="Ja",MAX(BC497:BD497),D_SAV!$BC497),0)</f>
        <v>0</v>
      </c>
      <c r="AN497" s="51">
        <f t="shared" si="154"/>
        <v>0</v>
      </c>
      <c r="AP497" s="304">
        <f t="shared" si="155"/>
        <v>0</v>
      </c>
      <c r="AQ497" s="304">
        <f t="shared" si="156"/>
        <v>0</v>
      </c>
      <c r="AR497" s="304">
        <f t="shared" si="157"/>
        <v>0</v>
      </c>
      <c r="AS497" s="304">
        <f t="shared" si="158"/>
        <v>0</v>
      </c>
      <c r="AT497" s="304">
        <f t="shared" si="159"/>
        <v>0</v>
      </c>
      <c r="AU497" s="304">
        <f t="shared" si="160"/>
        <v>0</v>
      </c>
      <c r="AV497" s="304">
        <f t="shared" si="161"/>
        <v>0</v>
      </c>
      <c r="AW497" s="304">
        <f t="shared" si="162"/>
        <v>0</v>
      </c>
      <c r="AX497" s="304">
        <f t="shared" si="163"/>
        <v>0</v>
      </c>
      <c r="AY497" s="304">
        <f t="shared" si="164"/>
        <v>0</v>
      </c>
      <c r="AZ497" s="304">
        <f t="shared" si="165"/>
        <v>0</v>
      </c>
      <c r="BA497" s="304">
        <f t="shared" si="166"/>
        <v>0</v>
      </c>
      <c r="BB497" s="304">
        <f t="shared" si="167"/>
        <v>0</v>
      </c>
      <c r="BC497" s="304">
        <f t="shared" si="168"/>
        <v>0</v>
      </c>
      <c r="BD497" s="304">
        <f t="shared" si="169"/>
        <v>0</v>
      </c>
      <c r="BE497" s="304">
        <f>IFERROR(IF(VLOOKUP($C497,Listen!$A$2:$F$45,6,0)="Ja",BB497-MAX(BC497:BD497),BB497-BC497),0)</f>
        <v>0</v>
      </c>
    </row>
    <row r="498" spans="1:57" x14ac:dyDescent="0.25">
      <c r="A498" s="320" t="str">
        <f>IF(AND(D498&lt;&gt;0,C498&lt;&gt;0,E498&lt;&gt;0),IF(B498&lt;&gt;0,CONCATENATE(B498,"-AGr",VLOOKUP(C498,Listen!$A$2:$D$45,4,FALSE),"-",D498,"-",E498,),CONCATENATE("AGr",VLOOKUP(C498,Listen!$A$2:$D$45,4,FALSE),"-",D498,"-",E498)),"keine vollständige ID")</f>
        <v>keine vollständige ID</v>
      </c>
      <c r="B498" s="301"/>
      <c r="C498" s="287"/>
      <c r="D498" s="34"/>
      <c r="E498" s="306"/>
      <c r="F498" s="116"/>
      <c r="G498" s="17"/>
      <c r="H498" s="17"/>
      <c r="I498" s="17"/>
      <c r="J498" s="17"/>
      <c r="K498" s="17"/>
      <c r="L498" s="17"/>
      <c r="M498" s="17"/>
      <c r="N498" s="17"/>
      <c r="O498" s="116"/>
      <c r="P498" s="117">
        <f>IF(D498&gt;A_Stammdaten!$B$12,0,SUM(G498,H498,J498,L498:M498)-SUM(I498,K498,N498:O498))</f>
        <v>0</v>
      </c>
      <c r="Q498" s="17"/>
      <c r="R498" s="17"/>
      <c r="S498" s="17"/>
      <c r="T498" s="17"/>
      <c r="U498" s="62">
        <f t="shared" si="149"/>
        <v>0</v>
      </c>
      <c r="V498" s="34"/>
      <c r="W498" s="34"/>
      <c r="X498" s="34"/>
      <c r="Y498" s="34"/>
      <c r="Z498" s="34"/>
      <c r="AA498" s="63" t="str">
        <f t="shared" si="150"/>
        <v>-</v>
      </c>
      <c r="AB498" s="63" t="str">
        <f t="shared" si="151"/>
        <v>-</v>
      </c>
      <c r="AC498" s="63">
        <f>IF(ISBLANK($C498),0,VLOOKUP($C498,Listen!$A$2:$C$45,2,FALSE))</f>
        <v>0</v>
      </c>
      <c r="AD498" s="63">
        <f>IF(ISBLANK($C498),0,VLOOKUP($C498,Listen!$A$2:$C$45,3,FALSE))</f>
        <v>0</v>
      </c>
      <c r="AE498" s="49">
        <f t="shared" si="152"/>
        <v>0</v>
      </c>
      <c r="AF498" s="49">
        <f t="shared" si="152"/>
        <v>0</v>
      </c>
      <c r="AG498" s="49">
        <f>IFERROR(IF(OR($V498&lt;&gt;"Ja",VLOOKUP($C498,Listen!$A$2:$F$45,5,0)="Nein",D498&lt;IF(C498="LNG Anbindungsanlagen gemäß separater Festlegung",2022,2023)),$AC498,$AA498),0)</f>
        <v>0</v>
      </c>
      <c r="AH498" s="49">
        <f>IFERROR(IF(OR($V498&lt;&gt;"Ja",VLOOKUP($C498,Listen!$A$2:$F$45,5,0)="Nein",D498&lt;IF(C498="LNG Anbindungsanlagen gemäß separater Festlegung",2022,2023)),$AC498,$AA498),0)</f>
        <v>0</v>
      </c>
      <c r="AI498" s="49">
        <f>IFERROR(IF(OR($W498&lt;&gt;"Ja",VLOOKUP($C498,Listen!$A$2:$F$45,6,0)="Nein"),$AC498,$AB498),0)</f>
        <v>0</v>
      </c>
      <c r="AJ498" s="49">
        <f>IFERROR(IF(OR($W498&lt;&gt;"Ja",VLOOKUP($C498,Listen!$A$2:$F$45,6,0)="Nein"),$AC498,$AB498),0)</f>
        <v>0</v>
      </c>
      <c r="AK498" s="49">
        <f>IFERROR(IF(OR($W498&lt;&gt;"Ja",VLOOKUP($C498,Listen!$A$2:$F$45,6,0)="Nein"),$AC498,$AB498),0)</f>
        <v>0</v>
      </c>
      <c r="AL498" s="51">
        <f t="shared" si="153"/>
        <v>0</v>
      </c>
      <c r="AM498" s="296">
        <f>IFERROR(IF(VLOOKUP($C498,Listen!$A$2:$F$45,6,0)="Ja",MAX(BC498:BD498),D_SAV!$BC498),0)</f>
        <v>0</v>
      </c>
      <c r="AN498" s="51">
        <f t="shared" si="154"/>
        <v>0</v>
      </c>
      <c r="AP498" s="304">
        <f t="shared" si="155"/>
        <v>0</v>
      </c>
      <c r="AQ498" s="304">
        <f t="shared" si="156"/>
        <v>0</v>
      </c>
      <c r="AR498" s="304">
        <f t="shared" si="157"/>
        <v>0</v>
      </c>
      <c r="AS498" s="304">
        <f t="shared" si="158"/>
        <v>0</v>
      </c>
      <c r="AT498" s="304">
        <f t="shared" si="159"/>
        <v>0</v>
      </c>
      <c r="AU498" s="304">
        <f t="shared" si="160"/>
        <v>0</v>
      </c>
      <c r="AV498" s="304">
        <f t="shared" si="161"/>
        <v>0</v>
      </c>
      <c r="AW498" s="304">
        <f t="shared" si="162"/>
        <v>0</v>
      </c>
      <c r="AX498" s="304">
        <f t="shared" si="163"/>
        <v>0</v>
      </c>
      <c r="AY498" s="304">
        <f t="shared" si="164"/>
        <v>0</v>
      </c>
      <c r="AZ498" s="304">
        <f t="shared" si="165"/>
        <v>0</v>
      </c>
      <c r="BA498" s="304">
        <f t="shared" si="166"/>
        <v>0</v>
      </c>
      <c r="BB498" s="304">
        <f t="shared" si="167"/>
        <v>0</v>
      </c>
      <c r="BC498" s="304">
        <f t="shared" si="168"/>
        <v>0</v>
      </c>
      <c r="BD498" s="304">
        <f t="shared" si="169"/>
        <v>0</v>
      </c>
      <c r="BE498" s="304">
        <f>IFERROR(IF(VLOOKUP($C498,Listen!$A$2:$F$45,6,0)="Ja",BB498-MAX(BC498:BD498),BB498-BC498),0)</f>
        <v>0</v>
      </c>
    </row>
    <row r="499" spans="1:57" x14ac:dyDescent="0.25">
      <c r="A499" s="320" t="str">
        <f>IF(AND(D499&lt;&gt;0,C499&lt;&gt;0,E499&lt;&gt;0),IF(B499&lt;&gt;0,CONCATENATE(B499,"-AGr",VLOOKUP(C499,Listen!$A$2:$D$45,4,FALSE),"-",D499,"-",E499,),CONCATENATE("AGr",VLOOKUP(C499,Listen!$A$2:$D$45,4,FALSE),"-",D499,"-",E499)),"keine vollständige ID")</f>
        <v>keine vollständige ID</v>
      </c>
      <c r="B499" s="301"/>
      <c r="C499" s="287"/>
      <c r="D499" s="34"/>
      <c r="E499" s="306"/>
      <c r="F499" s="116"/>
      <c r="G499" s="17"/>
      <c r="H499" s="17"/>
      <c r="I499" s="17"/>
      <c r="J499" s="17"/>
      <c r="K499" s="17"/>
      <c r="L499" s="17"/>
      <c r="M499" s="17"/>
      <c r="N499" s="17"/>
      <c r="O499" s="116"/>
      <c r="P499" s="117">
        <f>IF(D499&gt;A_Stammdaten!$B$12,0,SUM(G499,H499,J499,L499:M499)-SUM(I499,K499,N499:O499))</f>
        <v>0</v>
      </c>
      <c r="Q499" s="17"/>
      <c r="R499" s="17"/>
      <c r="S499" s="17"/>
      <c r="T499" s="17"/>
      <c r="U499" s="62">
        <f t="shared" si="149"/>
        <v>0</v>
      </c>
      <c r="V499" s="34"/>
      <c r="W499" s="34"/>
      <c r="X499" s="34"/>
      <c r="Y499" s="34"/>
      <c r="Z499" s="34"/>
      <c r="AA499" s="63" t="str">
        <f t="shared" si="150"/>
        <v>-</v>
      </c>
      <c r="AB499" s="63" t="str">
        <f t="shared" si="151"/>
        <v>-</v>
      </c>
      <c r="AC499" s="63">
        <f>IF(ISBLANK($C499),0,VLOOKUP($C499,Listen!$A$2:$C$45,2,FALSE))</f>
        <v>0</v>
      </c>
      <c r="AD499" s="63">
        <f>IF(ISBLANK($C499),0,VLOOKUP($C499,Listen!$A$2:$C$45,3,FALSE))</f>
        <v>0</v>
      </c>
      <c r="AE499" s="49">
        <f t="shared" si="152"/>
        <v>0</v>
      </c>
      <c r="AF499" s="49">
        <f t="shared" si="152"/>
        <v>0</v>
      </c>
      <c r="AG499" s="49">
        <f>IFERROR(IF(OR($V499&lt;&gt;"Ja",VLOOKUP($C499,Listen!$A$2:$F$45,5,0)="Nein",D499&lt;IF(C499="LNG Anbindungsanlagen gemäß separater Festlegung",2022,2023)),$AC499,$AA499),0)</f>
        <v>0</v>
      </c>
      <c r="AH499" s="49">
        <f>IFERROR(IF(OR($V499&lt;&gt;"Ja",VLOOKUP($C499,Listen!$A$2:$F$45,5,0)="Nein",D499&lt;IF(C499="LNG Anbindungsanlagen gemäß separater Festlegung",2022,2023)),$AC499,$AA499),0)</f>
        <v>0</v>
      </c>
      <c r="AI499" s="49">
        <f>IFERROR(IF(OR($W499&lt;&gt;"Ja",VLOOKUP($C499,Listen!$A$2:$F$45,6,0)="Nein"),$AC499,$AB499),0)</f>
        <v>0</v>
      </c>
      <c r="AJ499" s="49">
        <f>IFERROR(IF(OR($W499&lt;&gt;"Ja",VLOOKUP($C499,Listen!$A$2:$F$45,6,0)="Nein"),$AC499,$AB499),0)</f>
        <v>0</v>
      </c>
      <c r="AK499" s="49">
        <f>IFERROR(IF(OR($W499&lt;&gt;"Ja",VLOOKUP($C499,Listen!$A$2:$F$45,6,0)="Nein"),$AC499,$AB499),0)</f>
        <v>0</v>
      </c>
      <c r="AL499" s="51">
        <f t="shared" si="153"/>
        <v>0</v>
      </c>
      <c r="AM499" s="296">
        <f>IFERROR(IF(VLOOKUP($C499,Listen!$A$2:$F$45,6,0)="Ja",MAX(BC499:BD499),D_SAV!$BC499),0)</f>
        <v>0</v>
      </c>
      <c r="AN499" s="51">
        <f t="shared" si="154"/>
        <v>0</v>
      </c>
      <c r="AP499" s="304">
        <f t="shared" si="155"/>
        <v>0</v>
      </c>
      <c r="AQ499" s="304">
        <f t="shared" si="156"/>
        <v>0</v>
      </c>
      <c r="AR499" s="304">
        <f t="shared" si="157"/>
        <v>0</v>
      </c>
      <c r="AS499" s="304">
        <f t="shared" si="158"/>
        <v>0</v>
      </c>
      <c r="AT499" s="304">
        <f t="shared" si="159"/>
        <v>0</v>
      </c>
      <c r="AU499" s="304">
        <f t="shared" si="160"/>
        <v>0</v>
      </c>
      <c r="AV499" s="304">
        <f t="shared" si="161"/>
        <v>0</v>
      </c>
      <c r="AW499" s="304">
        <f t="shared" si="162"/>
        <v>0</v>
      </c>
      <c r="AX499" s="304">
        <f t="shared" si="163"/>
        <v>0</v>
      </c>
      <c r="AY499" s="304">
        <f t="shared" si="164"/>
        <v>0</v>
      </c>
      <c r="AZ499" s="304">
        <f t="shared" si="165"/>
        <v>0</v>
      </c>
      <c r="BA499" s="304">
        <f t="shared" si="166"/>
        <v>0</v>
      </c>
      <c r="BB499" s="304">
        <f t="shared" si="167"/>
        <v>0</v>
      </c>
      <c r="BC499" s="304">
        <f t="shared" si="168"/>
        <v>0</v>
      </c>
      <c r="BD499" s="304">
        <f t="shared" si="169"/>
        <v>0</v>
      </c>
      <c r="BE499" s="304">
        <f>IFERROR(IF(VLOOKUP($C499,Listen!$A$2:$F$45,6,0)="Ja",BB499-MAX(BC499:BD499),BB499-BC499),0)</f>
        <v>0</v>
      </c>
    </row>
    <row r="500" spans="1:57" x14ac:dyDescent="0.25">
      <c r="A500" s="320" t="str">
        <f>IF(AND(D500&lt;&gt;0,C500&lt;&gt;0,E500&lt;&gt;0),IF(B500&lt;&gt;0,CONCATENATE(B500,"-AGr",VLOOKUP(C500,Listen!$A$2:$D$45,4,FALSE),"-",D500,"-",E500,),CONCATENATE("AGr",VLOOKUP(C500,Listen!$A$2:$D$45,4,FALSE),"-",D500,"-",E500)),"keine vollständige ID")</f>
        <v>keine vollständige ID</v>
      </c>
      <c r="B500" s="301"/>
      <c r="C500" s="287"/>
      <c r="D500" s="34"/>
      <c r="E500" s="306"/>
      <c r="F500" s="116"/>
      <c r="G500" s="17"/>
      <c r="H500" s="17"/>
      <c r="I500" s="17"/>
      <c r="J500" s="17"/>
      <c r="K500" s="17"/>
      <c r="L500" s="17"/>
      <c r="M500" s="17"/>
      <c r="N500" s="17"/>
      <c r="O500" s="116"/>
      <c r="P500" s="117">
        <f>IF(D500&gt;A_Stammdaten!$B$12,0,SUM(G500,H500,J500,L500:M500)-SUM(I500,K500,N500:O500))</f>
        <v>0</v>
      </c>
      <c r="Q500" s="17"/>
      <c r="R500" s="17"/>
      <c r="S500" s="17"/>
      <c r="T500" s="17"/>
      <c r="U500" s="62">
        <f t="shared" si="149"/>
        <v>0</v>
      </c>
      <c r="V500" s="34"/>
      <c r="W500" s="34"/>
      <c r="X500" s="34"/>
      <c r="Y500" s="34"/>
      <c r="Z500" s="34"/>
      <c r="AA500" s="63" t="str">
        <f t="shared" si="150"/>
        <v>-</v>
      </c>
      <c r="AB500" s="63" t="str">
        <f t="shared" si="151"/>
        <v>-</v>
      </c>
      <c r="AC500" s="63">
        <f>IF(ISBLANK($C500),0,VLOOKUP($C500,Listen!$A$2:$C$45,2,FALSE))</f>
        <v>0</v>
      </c>
      <c r="AD500" s="63">
        <f>IF(ISBLANK($C500),0,VLOOKUP($C500,Listen!$A$2:$C$45,3,FALSE))</f>
        <v>0</v>
      </c>
      <c r="AE500" s="49">
        <f t="shared" si="152"/>
        <v>0</v>
      </c>
      <c r="AF500" s="49">
        <f t="shared" si="152"/>
        <v>0</v>
      </c>
      <c r="AG500" s="49">
        <f>IFERROR(IF(OR($V500&lt;&gt;"Ja",VLOOKUP($C500,Listen!$A$2:$F$45,5,0)="Nein",D500&lt;IF(C500="LNG Anbindungsanlagen gemäß separater Festlegung",2022,2023)),$AC500,$AA500),0)</f>
        <v>0</v>
      </c>
      <c r="AH500" s="49">
        <f>IFERROR(IF(OR($V500&lt;&gt;"Ja",VLOOKUP($C500,Listen!$A$2:$F$45,5,0)="Nein",D500&lt;IF(C500="LNG Anbindungsanlagen gemäß separater Festlegung",2022,2023)),$AC500,$AA500),0)</f>
        <v>0</v>
      </c>
      <c r="AI500" s="49">
        <f>IFERROR(IF(OR($W500&lt;&gt;"Ja",VLOOKUP($C500,Listen!$A$2:$F$45,6,0)="Nein"),$AC500,$AB500),0)</f>
        <v>0</v>
      </c>
      <c r="AJ500" s="49">
        <f>IFERROR(IF(OR($W500&lt;&gt;"Ja",VLOOKUP($C500,Listen!$A$2:$F$45,6,0)="Nein"),$AC500,$AB500),0)</f>
        <v>0</v>
      </c>
      <c r="AK500" s="49">
        <f>IFERROR(IF(OR($W500&lt;&gt;"Ja",VLOOKUP($C500,Listen!$A$2:$F$45,6,0)="Nein"),$AC500,$AB500),0)</f>
        <v>0</v>
      </c>
      <c r="AL500" s="51">
        <f t="shared" si="153"/>
        <v>0</v>
      </c>
      <c r="AM500" s="296">
        <f>IFERROR(IF(VLOOKUP($C500,Listen!$A$2:$F$45,6,0)="Ja",MAX(BC500:BD500),D_SAV!$BC500),0)</f>
        <v>0</v>
      </c>
      <c r="AN500" s="51">
        <f t="shared" si="154"/>
        <v>0</v>
      </c>
      <c r="AP500" s="304">
        <f t="shared" si="155"/>
        <v>0</v>
      </c>
      <c r="AQ500" s="304">
        <f t="shared" si="156"/>
        <v>0</v>
      </c>
      <c r="AR500" s="304">
        <f t="shared" si="157"/>
        <v>0</v>
      </c>
      <c r="AS500" s="304">
        <f t="shared" si="158"/>
        <v>0</v>
      </c>
      <c r="AT500" s="304">
        <f t="shared" si="159"/>
        <v>0</v>
      </c>
      <c r="AU500" s="304">
        <f t="shared" si="160"/>
        <v>0</v>
      </c>
      <c r="AV500" s="304">
        <f t="shared" si="161"/>
        <v>0</v>
      </c>
      <c r="AW500" s="304">
        <f t="shared" si="162"/>
        <v>0</v>
      </c>
      <c r="AX500" s="304">
        <f t="shared" si="163"/>
        <v>0</v>
      </c>
      <c r="AY500" s="304">
        <f t="shared" si="164"/>
        <v>0</v>
      </c>
      <c r="AZ500" s="304">
        <f t="shared" si="165"/>
        <v>0</v>
      </c>
      <c r="BA500" s="304">
        <f t="shared" si="166"/>
        <v>0</v>
      </c>
      <c r="BB500" s="304">
        <f t="shared" si="167"/>
        <v>0</v>
      </c>
      <c r="BC500" s="304">
        <f t="shared" si="168"/>
        <v>0</v>
      </c>
      <c r="BD500" s="304">
        <f t="shared" si="169"/>
        <v>0</v>
      </c>
      <c r="BE500" s="304">
        <f>IFERROR(IF(VLOOKUP($C500,Listen!$A$2:$F$45,6,0)="Ja",BB500-MAX(BC500:BD500),BB500-BC500),0)</f>
        <v>0</v>
      </c>
    </row>
    <row r="501" spans="1:57" x14ac:dyDescent="0.25">
      <c r="A501" s="320" t="str">
        <f>IF(AND(D501&lt;&gt;0,C501&lt;&gt;0,E501&lt;&gt;0),IF(B501&lt;&gt;0,CONCATENATE(B501,"-AGr",VLOOKUP(C501,Listen!$A$2:$D$45,4,FALSE),"-",D501,"-",E501,),CONCATENATE("AGr",VLOOKUP(C501,Listen!$A$2:$D$45,4,FALSE),"-",D501,"-",E501)),"keine vollständige ID")</f>
        <v>keine vollständige ID</v>
      </c>
      <c r="B501" s="301"/>
      <c r="C501" s="287"/>
      <c r="D501" s="34"/>
      <c r="E501" s="306"/>
      <c r="F501" s="116"/>
      <c r="G501" s="17"/>
      <c r="H501" s="17"/>
      <c r="I501" s="17"/>
      <c r="J501" s="17"/>
      <c r="K501" s="17"/>
      <c r="L501" s="17"/>
      <c r="M501" s="17"/>
      <c r="N501" s="17"/>
      <c r="O501" s="116"/>
      <c r="P501" s="117">
        <f>IF(D501&gt;A_Stammdaten!$B$12,0,SUM(G501,H501,J501,L501:M501)-SUM(I501,K501,N501:O501))</f>
        <v>0</v>
      </c>
      <c r="Q501" s="17"/>
      <c r="R501" s="17"/>
      <c r="S501" s="17"/>
      <c r="T501" s="17"/>
      <c r="U501" s="62">
        <f t="shared" si="149"/>
        <v>0</v>
      </c>
      <c r="V501" s="34"/>
      <c r="W501" s="34"/>
      <c r="X501" s="34"/>
      <c r="Y501" s="34"/>
      <c r="Z501" s="34"/>
      <c r="AA501" s="63" t="str">
        <f t="shared" si="150"/>
        <v>-</v>
      </c>
      <c r="AB501" s="63" t="str">
        <f t="shared" si="151"/>
        <v>-</v>
      </c>
      <c r="AC501" s="63">
        <f>IF(ISBLANK($C501),0,VLOOKUP($C501,Listen!$A$2:$C$45,2,FALSE))</f>
        <v>0</v>
      </c>
      <c r="AD501" s="63">
        <f>IF(ISBLANK($C501),0,VLOOKUP($C501,Listen!$A$2:$C$45,3,FALSE))</f>
        <v>0</v>
      </c>
      <c r="AE501" s="49">
        <f t="shared" si="152"/>
        <v>0</v>
      </c>
      <c r="AF501" s="49">
        <f t="shared" si="152"/>
        <v>0</v>
      </c>
      <c r="AG501" s="49">
        <f>IFERROR(IF(OR($V501&lt;&gt;"Ja",VLOOKUP($C501,Listen!$A$2:$F$45,5,0)="Nein",D501&lt;IF(C501="LNG Anbindungsanlagen gemäß separater Festlegung",2022,2023)),$AC501,$AA501),0)</f>
        <v>0</v>
      </c>
      <c r="AH501" s="49">
        <f>IFERROR(IF(OR($V501&lt;&gt;"Ja",VLOOKUP($C501,Listen!$A$2:$F$45,5,0)="Nein",D501&lt;IF(C501="LNG Anbindungsanlagen gemäß separater Festlegung",2022,2023)),$AC501,$AA501),0)</f>
        <v>0</v>
      </c>
      <c r="AI501" s="49">
        <f>IFERROR(IF(OR($W501&lt;&gt;"Ja",VLOOKUP($C501,Listen!$A$2:$F$45,6,0)="Nein"),$AC501,$AB501),0)</f>
        <v>0</v>
      </c>
      <c r="AJ501" s="49">
        <f>IFERROR(IF(OR($W501&lt;&gt;"Ja",VLOOKUP($C501,Listen!$A$2:$F$45,6,0)="Nein"),$AC501,$AB501),0)</f>
        <v>0</v>
      </c>
      <c r="AK501" s="49">
        <f>IFERROR(IF(OR($W501&lt;&gt;"Ja",VLOOKUP($C501,Listen!$A$2:$F$45,6,0)="Nein"),$AC501,$AB501),0)</f>
        <v>0</v>
      </c>
      <c r="AL501" s="51">
        <f t="shared" si="153"/>
        <v>0</v>
      </c>
      <c r="AM501" s="296">
        <f>IFERROR(IF(VLOOKUP($C501,Listen!$A$2:$F$45,6,0)="Ja",MAX(BC501:BD501),D_SAV!$BC501),0)</f>
        <v>0</v>
      </c>
      <c r="AN501" s="51">
        <f t="shared" si="154"/>
        <v>0</v>
      </c>
      <c r="AP501" s="304">
        <f t="shared" si="155"/>
        <v>0</v>
      </c>
      <c r="AQ501" s="304">
        <f t="shared" si="156"/>
        <v>0</v>
      </c>
      <c r="AR501" s="304">
        <f t="shared" si="157"/>
        <v>0</v>
      </c>
      <c r="AS501" s="304">
        <f t="shared" si="158"/>
        <v>0</v>
      </c>
      <c r="AT501" s="304">
        <f t="shared" si="159"/>
        <v>0</v>
      </c>
      <c r="AU501" s="304">
        <f t="shared" si="160"/>
        <v>0</v>
      </c>
      <c r="AV501" s="304">
        <f t="shared" si="161"/>
        <v>0</v>
      </c>
      <c r="AW501" s="304">
        <f t="shared" si="162"/>
        <v>0</v>
      </c>
      <c r="AX501" s="304">
        <f t="shared" si="163"/>
        <v>0</v>
      </c>
      <c r="AY501" s="304">
        <f t="shared" si="164"/>
        <v>0</v>
      </c>
      <c r="AZ501" s="304">
        <f t="shared" si="165"/>
        <v>0</v>
      </c>
      <c r="BA501" s="304">
        <f t="shared" si="166"/>
        <v>0</v>
      </c>
      <c r="BB501" s="304">
        <f t="shared" si="167"/>
        <v>0</v>
      </c>
      <c r="BC501" s="304">
        <f t="shared" si="168"/>
        <v>0</v>
      </c>
      <c r="BD501" s="304">
        <f t="shared" si="169"/>
        <v>0</v>
      </c>
      <c r="BE501" s="304">
        <f>IFERROR(IF(VLOOKUP($C501,Listen!$A$2:$F$45,6,0)="Ja",BB501-MAX(BC501:BD501),BB501-BC501),0)</f>
        <v>0</v>
      </c>
    </row>
    <row r="502" spans="1:57" x14ac:dyDescent="0.25">
      <c r="A502" s="320" t="str">
        <f>IF(AND(D502&lt;&gt;0,C502&lt;&gt;0,E502&lt;&gt;0),IF(B502&lt;&gt;0,CONCATENATE(B502,"-AGr",VLOOKUP(C502,Listen!$A$2:$D$45,4,FALSE),"-",D502,"-",E502,),CONCATENATE("AGr",VLOOKUP(C502,Listen!$A$2:$D$45,4,FALSE),"-",D502,"-",E502)),"keine vollständige ID")</f>
        <v>keine vollständige ID</v>
      </c>
      <c r="B502" s="301"/>
      <c r="C502" s="287"/>
      <c r="D502" s="34"/>
      <c r="E502" s="306"/>
      <c r="F502" s="116"/>
      <c r="G502" s="17"/>
      <c r="H502" s="17"/>
      <c r="I502" s="17"/>
      <c r="J502" s="17"/>
      <c r="K502" s="17"/>
      <c r="L502" s="17"/>
      <c r="M502" s="17"/>
      <c r="N502" s="17"/>
      <c r="O502" s="116"/>
      <c r="P502" s="117">
        <f>IF(D502&gt;A_Stammdaten!$B$12,0,SUM(G502,H502,J502,L502:M502)-SUM(I502,K502,N502:O502))</f>
        <v>0</v>
      </c>
      <c r="Q502" s="17"/>
      <c r="R502" s="17"/>
      <c r="S502" s="17"/>
      <c r="T502" s="17"/>
      <c r="U502" s="62">
        <f t="shared" si="149"/>
        <v>0</v>
      </c>
      <c r="V502" s="34"/>
      <c r="W502" s="34"/>
      <c r="X502" s="34"/>
      <c r="Y502" s="34"/>
      <c r="Z502" s="34"/>
      <c r="AA502" s="63" t="str">
        <f t="shared" si="150"/>
        <v>-</v>
      </c>
      <c r="AB502" s="63" t="str">
        <f t="shared" si="151"/>
        <v>-</v>
      </c>
      <c r="AC502" s="63">
        <f>IF(ISBLANK($C502),0,VLOOKUP($C502,Listen!$A$2:$C$45,2,FALSE))</f>
        <v>0</v>
      </c>
      <c r="AD502" s="63">
        <f>IF(ISBLANK($C502),0,VLOOKUP($C502,Listen!$A$2:$C$45,3,FALSE))</f>
        <v>0</v>
      </c>
      <c r="AE502" s="49">
        <f t="shared" si="152"/>
        <v>0</v>
      </c>
      <c r="AF502" s="49">
        <f t="shared" si="152"/>
        <v>0</v>
      </c>
      <c r="AG502" s="49">
        <f>IFERROR(IF(OR($V502&lt;&gt;"Ja",VLOOKUP($C502,Listen!$A$2:$F$45,5,0)="Nein",D502&lt;IF(C502="LNG Anbindungsanlagen gemäß separater Festlegung",2022,2023)),$AC502,$AA502),0)</f>
        <v>0</v>
      </c>
      <c r="AH502" s="49">
        <f>IFERROR(IF(OR($V502&lt;&gt;"Ja",VLOOKUP($C502,Listen!$A$2:$F$45,5,0)="Nein",D502&lt;IF(C502="LNG Anbindungsanlagen gemäß separater Festlegung",2022,2023)),$AC502,$AA502),0)</f>
        <v>0</v>
      </c>
      <c r="AI502" s="49">
        <f>IFERROR(IF(OR($W502&lt;&gt;"Ja",VLOOKUP($C502,Listen!$A$2:$F$45,6,0)="Nein"),$AC502,$AB502),0)</f>
        <v>0</v>
      </c>
      <c r="AJ502" s="49">
        <f>IFERROR(IF(OR($W502&lt;&gt;"Ja",VLOOKUP($C502,Listen!$A$2:$F$45,6,0)="Nein"),$AC502,$AB502),0)</f>
        <v>0</v>
      </c>
      <c r="AK502" s="49">
        <f>IFERROR(IF(OR($W502&lt;&gt;"Ja",VLOOKUP($C502,Listen!$A$2:$F$45,6,0)="Nein"),$AC502,$AB502),0)</f>
        <v>0</v>
      </c>
      <c r="AL502" s="51">
        <f t="shared" si="153"/>
        <v>0</v>
      </c>
      <c r="AM502" s="296">
        <f>IFERROR(IF(VLOOKUP($C502,Listen!$A$2:$F$45,6,0)="Ja",MAX(BC502:BD502),D_SAV!$BC502),0)</f>
        <v>0</v>
      </c>
      <c r="AN502" s="51">
        <f t="shared" si="154"/>
        <v>0</v>
      </c>
      <c r="AP502" s="304">
        <f t="shared" si="155"/>
        <v>0</v>
      </c>
      <c r="AQ502" s="304">
        <f t="shared" si="156"/>
        <v>0</v>
      </c>
      <c r="AR502" s="304">
        <f t="shared" si="157"/>
        <v>0</v>
      </c>
      <c r="AS502" s="304">
        <f t="shared" si="158"/>
        <v>0</v>
      </c>
      <c r="AT502" s="304">
        <f t="shared" si="159"/>
        <v>0</v>
      </c>
      <c r="AU502" s="304">
        <f t="shared" si="160"/>
        <v>0</v>
      </c>
      <c r="AV502" s="304">
        <f t="shared" si="161"/>
        <v>0</v>
      </c>
      <c r="AW502" s="304">
        <f t="shared" si="162"/>
        <v>0</v>
      </c>
      <c r="AX502" s="304">
        <f t="shared" si="163"/>
        <v>0</v>
      </c>
      <c r="AY502" s="304">
        <f t="shared" si="164"/>
        <v>0</v>
      </c>
      <c r="AZ502" s="304">
        <f t="shared" si="165"/>
        <v>0</v>
      </c>
      <c r="BA502" s="304">
        <f t="shared" si="166"/>
        <v>0</v>
      </c>
      <c r="BB502" s="304">
        <f t="shared" si="167"/>
        <v>0</v>
      </c>
      <c r="BC502" s="304">
        <f t="shared" si="168"/>
        <v>0</v>
      </c>
      <c r="BD502" s="304">
        <f t="shared" si="169"/>
        <v>0</v>
      </c>
      <c r="BE502" s="304">
        <f>IFERROR(IF(VLOOKUP($C502,Listen!$A$2:$F$45,6,0)="Ja",BB502-MAX(BC502:BD502),BB502-BC502),0)</f>
        <v>0</v>
      </c>
    </row>
    <row r="503" spans="1:57" x14ac:dyDescent="0.25">
      <c r="A503" s="320" t="str">
        <f>IF(AND(D503&lt;&gt;0,C503&lt;&gt;0,E503&lt;&gt;0),IF(B503&lt;&gt;0,CONCATENATE(B503,"-AGr",VLOOKUP(C503,Listen!$A$2:$D$45,4,FALSE),"-",D503,"-",E503,),CONCATENATE("AGr",VLOOKUP(C503,Listen!$A$2:$D$45,4,FALSE),"-",D503,"-",E503)),"keine vollständige ID")</f>
        <v>keine vollständige ID</v>
      </c>
      <c r="B503" s="301"/>
      <c r="C503" s="287"/>
      <c r="D503" s="34"/>
      <c r="E503" s="306"/>
      <c r="F503" s="116"/>
      <c r="G503" s="17"/>
      <c r="H503" s="17"/>
      <c r="I503" s="17"/>
      <c r="J503" s="17"/>
      <c r="K503" s="17"/>
      <c r="L503" s="17"/>
      <c r="M503" s="17"/>
      <c r="N503" s="17"/>
      <c r="O503" s="116"/>
      <c r="P503" s="117">
        <f>IF(D503&gt;A_Stammdaten!$B$12,0,SUM(G503,H503,J503,L503:M503)-SUM(I503,K503,N503:O503))</f>
        <v>0</v>
      </c>
      <c r="Q503" s="17"/>
      <c r="R503" s="17"/>
      <c r="S503" s="17"/>
      <c r="T503" s="17"/>
      <c r="U503" s="62">
        <f t="shared" si="149"/>
        <v>0</v>
      </c>
      <c r="V503" s="34"/>
      <c r="W503" s="34"/>
      <c r="X503" s="34"/>
      <c r="Y503" s="34"/>
      <c r="Z503" s="34"/>
      <c r="AA503" s="63" t="str">
        <f t="shared" si="150"/>
        <v>-</v>
      </c>
      <c r="AB503" s="63" t="str">
        <f t="shared" si="151"/>
        <v>-</v>
      </c>
      <c r="AC503" s="63">
        <f>IF(ISBLANK($C503),0,VLOOKUP($C503,Listen!$A$2:$C$45,2,FALSE))</f>
        <v>0</v>
      </c>
      <c r="AD503" s="63">
        <f>IF(ISBLANK($C503),0,VLOOKUP($C503,Listen!$A$2:$C$45,3,FALSE))</f>
        <v>0</v>
      </c>
      <c r="AE503" s="49">
        <f t="shared" si="152"/>
        <v>0</v>
      </c>
      <c r="AF503" s="49">
        <f t="shared" si="152"/>
        <v>0</v>
      </c>
      <c r="AG503" s="49">
        <f>IFERROR(IF(OR($V503&lt;&gt;"Ja",VLOOKUP($C503,Listen!$A$2:$F$45,5,0)="Nein",D503&lt;IF(C503="LNG Anbindungsanlagen gemäß separater Festlegung",2022,2023)),$AC503,$AA503),0)</f>
        <v>0</v>
      </c>
      <c r="AH503" s="49">
        <f>IFERROR(IF(OR($V503&lt;&gt;"Ja",VLOOKUP($C503,Listen!$A$2:$F$45,5,0)="Nein",D503&lt;IF(C503="LNG Anbindungsanlagen gemäß separater Festlegung",2022,2023)),$AC503,$AA503),0)</f>
        <v>0</v>
      </c>
      <c r="AI503" s="49">
        <f>IFERROR(IF(OR($W503&lt;&gt;"Ja",VLOOKUP($C503,Listen!$A$2:$F$45,6,0)="Nein"),$AC503,$AB503),0)</f>
        <v>0</v>
      </c>
      <c r="AJ503" s="49">
        <f>IFERROR(IF(OR($W503&lt;&gt;"Ja",VLOOKUP($C503,Listen!$A$2:$F$45,6,0)="Nein"),$AC503,$AB503),0)</f>
        <v>0</v>
      </c>
      <c r="AK503" s="49">
        <f>IFERROR(IF(OR($W503&lt;&gt;"Ja",VLOOKUP($C503,Listen!$A$2:$F$45,6,0)="Nein"),$AC503,$AB503),0)</f>
        <v>0</v>
      </c>
      <c r="AL503" s="51">
        <f t="shared" si="153"/>
        <v>0</v>
      </c>
      <c r="AM503" s="296">
        <f>IFERROR(IF(VLOOKUP($C503,Listen!$A$2:$F$45,6,0)="Ja",MAX(BC503:BD503),D_SAV!$BC503),0)</f>
        <v>0</v>
      </c>
      <c r="AN503" s="51">
        <f t="shared" si="154"/>
        <v>0</v>
      </c>
      <c r="AP503" s="304">
        <f t="shared" si="155"/>
        <v>0</v>
      </c>
      <c r="AQ503" s="304">
        <f t="shared" si="156"/>
        <v>0</v>
      </c>
      <c r="AR503" s="304">
        <f t="shared" si="157"/>
        <v>0</v>
      </c>
      <c r="AS503" s="304">
        <f t="shared" si="158"/>
        <v>0</v>
      </c>
      <c r="AT503" s="304">
        <f t="shared" si="159"/>
        <v>0</v>
      </c>
      <c r="AU503" s="304">
        <f t="shared" si="160"/>
        <v>0</v>
      </c>
      <c r="AV503" s="304">
        <f t="shared" si="161"/>
        <v>0</v>
      </c>
      <c r="AW503" s="304">
        <f t="shared" si="162"/>
        <v>0</v>
      </c>
      <c r="AX503" s="304">
        <f t="shared" si="163"/>
        <v>0</v>
      </c>
      <c r="AY503" s="304">
        <f t="shared" si="164"/>
        <v>0</v>
      </c>
      <c r="AZ503" s="304">
        <f t="shared" si="165"/>
        <v>0</v>
      </c>
      <c r="BA503" s="304">
        <f t="shared" si="166"/>
        <v>0</v>
      </c>
      <c r="BB503" s="304">
        <f t="shared" si="167"/>
        <v>0</v>
      </c>
      <c r="BC503" s="304">
        <f t="shared" si="168"/>
        <v>0</v>
      </c>
      <c r="BD503" s="304">
        <f t="shared" si="169"/>
        <v>0</v>
      </c>
      <c r="BE503" s="304">
        <f>IFERROR(IF(VLOOKUP($C503,Listen!$A$2:$F$45,6,0)="Ja",BB503-MAX(BC503:BD503),BB503-BC503),0)</f>
        <v>0</v>
      </c>
    </row>
    <row r="504" spans="1:57" x14ac:dyDescent="0.25">
      <c r="A504" s="320" t="str">
        <f>IF(AND(D504&lt;&gt;0,C504&lt;&gt;0,E504&lt;&gt;0),IF(B504&lt;&gt;0,CONCATENATE(B504,"-AGr",VLOOKUP(C504,Listen!$A$2:$D$45,4,FALSE),"-",D504,"-",E504,),CONCATENATE("AGr",VLOOKUP(C504,Listen!$A$2:$D$45,4,FALSE),"-",D504,"-",E504)),"keine vollständige ID")</f>
        <v>keine vollständige ID</v>
      </c>
      <c r="B504" s="301"/>
      <c r="C504" s="287"/>
      <c r="D504" s="34"/>
      <c r="E504" s="306"/>
      <c r="F504" s="116"/>
      <c r="G504" s="17"/>
      <c r="H504" s="17"/>
      <c r="I504" s="17"/>
      <c r="J504" s="17"/>
      <c r="K504" s="17"/>
      <c r="L504" s="17"/>
      <c r="M504" s="17"/>
      <c r="N504" s="17"/>
      <c r="O504" s="116"/>
      <c r="P504" s="117">
        <f>IF(D504&gt;A_Stammdaten!$B$12,0,SUM(G504,H504,J504,L504:M504)-SUM(I504,K504,N504:O504))</f>
        <v>0</v>
      </c>
      <c r="Q504" s="17"/>
      <c r="R504" s="17"/>
      <c r="S504" s="17"/>
      <c r="T504" s="17"/>
      <c r="U504" s="62">
        <f t="shared" si="149"/>
        <v>0</v>
      </c>
      <c r="V504" s="34"/>
      <c r="W504" s="34"/>
      <c r="X504" s="34"/>
      <c r="Y504" s="34"/>
      <c r="Z504" s="34"/>
      <c r="AA504" s="63" t="str">
        <f t="shared" si="150"/>
        <v>-</v>
      </c>
      <c r="AB504" s="63" t="str">
        <f t="shared" si="151"/>
        <v>-</v>
      </c>
      <c r="AC504" s="63">
        <f>IF(ISBLANK($C504),0,VLOOKUP($C504,Listen!$A$2:$C$45,2,FALSE))</f>
        <v>0</v>
      </c>
      <c r="AD504" s="63">
        <f>IF(ISBLANK($C504),0,VLOOKUP($C504,Listen!$A$2:$C$45,3,FALSE))</f>
        <v>0</v>
      </c>
      <c r="AE504" s="49">
        <f t="shared" si="152"/>
        <v>0</v>
      </c>
      <c r="AF504" s="49">
        <f t="shared" si="152"/>
        <v>0</v>
      </c>
      <c r="AG504" s="49">
        <f>IFERROR(IF(OR($V504&lt;&gt;"Ja",VLOOKUP($C504,Listen!$A$2:$F$45,5,0)="Nein",D504&lt;IF(C504="LNG Anbindungsanlagen gemäß separater Festlegung",2022,2023)),$AC504,$AA504),0)</f>
        <v>0</v>
      </c>
      <c r="AH504" s="49">
        <f>IFERROR(IF(OR($V504&lt;&gt;"Ja",VLOOKUP($C504,Listen!$A$2:$F$45,5,0)="Nein",D504&lt;IF(C504="LNG Anbindungsanlagen gemäß separater Festlegung",2022,2023)),$AC504,$AA504),0)</f>
        <v>0</v>
      </c>
      <c r="AI504" s="49">
        <f>IFERROR(IF(OR($W504&lt;&gt;"Ja",VLOOKUP($C504,Listen!$A$2:$F$45,6,0)="Nein"),$AC504,$AB504),0)</f>
        <v>0</v>
      </c>
      <c r="AJ504" s="49">
        <f>IFERROR(IF(OR($W504&lt;&gt;"Ja",VLOOKUP($C504,Listen!$A$2:$F$45,6,0)="Nein"),$AC504,$AB504),0)</f>
        <v>0</v>
      </c>
      <c r="AK504" s="49">
        <f>IFERROR(IF(OR($W504&lt;&gt;"Ja",VLOOKUP($C504,Listen!$A$2:$F$45,6,0)="Nein"),$AC504,$AB504),0)</f>
        <v>0</v>
      </c>
      <c r="AL504" s="51">
        <f t="shared" si="153"/>
        <v>0</v>
      </c>
      <c r="AM504" s="296">
        <f>IFERROR(IF(VLOOKUP($C504,Listen!$A$2:$F$45,6,0)="Ja",MAX(BC504:BD504),D_SAV!$BC504),0)</f>
        <v>0</v>
      </c>
      <c r="AN504" s="51">
        <f t="shared" si="154"/>
        <v>0</v>
      </c>
      <c r="AP504" s="304">
        <f t="shared" si="155"/>
        <v>0</v>
      </c>
      <c r="AQ504" s="304">
        <f t="shared" si="156"/>
        <v>0</v>
      </c>
      <c r="AR504" s="304">
        <f t="shared" si="157"/>
        <v>0</v>
      </c>
      <c r="AS504" s="304">
        <f t="shared" si="158"/>
        <v>0</v>
      </c>
      <c r="AT504" s="304">
        <f t="shared" si="159"/>
        <v>0</v>
      </c>
      <c r="AU504" s="304">
        <f t="shared" si="160"/>
        <v>0</v>
      </c>
      <c r="AV504" s="304">
        <f t="shared" si="161"/>
        <v>0</v>
      </c>
      <c r="AW504" s="304">
        <f t="shared" si="162"/>
        <v>0</v>
      </c>
      <c r="AX504" s="304">
        <f t="shared" si="163"/>
        <v>0</v>
      </c>
      <c r="AY504" s="304">
        <f t="shared" si="164"/>
        <v>0</v>
      </c>
      <c r="AZ504" s="304">
        <f t="shared" si="165"/>
        <v>0</v>
      </c>
      <c r="BA504" s="304">
        <f t="shared" si="166"/>
        <v>0</v>
      </c>
      <c r="BB504" s="304">
        <f t="shared" si="167"/>
        <v>0</v>
      </c>
      <c r="BC504" s="304">
        <f t="shared" si="168"/>
        <v>0</v>
      </c>
      <c r="BD504" s="304">
        <f t="shared" si="169"/>
        <v>0</v>
      </c>
      <c r="BE504" s="304">
        <f>IFERROR(IF(VLOOKUP($C504,Listen!$A$2:$F$45,6,0)="Ja",BB504-MAX(BC504:BD504),BB504-BC504),0)</f>
        <v>0</v>
      </c>
    </row>
    <row r="505" spans="1:57" x14ac:dyDescent="0.25">
      <c r="A505" s="320" t="str">
        <f>IF(AND(D505&lt;&gt;0,C505&lt;&gt;0,E505&lt;&gt;0),IF(B505&lt;&gt;0,CONCATENATE(B505,"-AGr",VLOOKUP(C505,Listen!$A$2:$D$45,4,FALSE),"-",D505,"-",E505,),CONCATENATE("AGr",VLOOKUP(C505,Listen!$A$2:$D$45,4,FALSE),"-",D505,"-",E505)),"keine vollständige ID")</f>
        <v>keine vollständige ID</v>
      </c>
      <c r="B505" s="301"/>
      <c r="C505" s="287"/>
      <c r="D505" s="34"/>
      <c r="E505" s="306"/>
      <c r="F505" s="116"/>
      <c r="G505" s="17"/>
      <c r="H505" s="17"/>
      <c r="I505" s="17"/>
      <c r="J505" s="17"/>
      <c r="K505" s="17"/>
      <c r="L505" s="17"/>
      <c r="M505" s="17"/>
      <c r="N505" s="17"/>
      <c r="O505" s="116"/>
      <c r="P505" s="117">
        <f>IF(D505&gt;A_Stammdaten!$B$12,0,SUM(G505,H505,J505,L505:M505)-SUM(I505,K505,N505:O505))</f>
        <v>0</v>
      </c>
      <c r="Q505" s="17"/>
      <c r="R505" s="17"/>
      <c r="S505" s="17"/>
      <c r="T505" s="17"/>
      <c r="U505" s="62">
        <f t="shared" si="149"/>
        <v>0</v>
      </c>
      <c r="V505" s="34"/>
      <c r="W505" s="34"/>
      <c r="X505" s="34"/>
      <c r="Y505" s="34"/>
      <c r="Z505" s="34"/>
      <c r="AA505" s="63" t="str">
        <f t="shared" si="150"/>
        <v>-</v>
      </c>
      <c r="AB505" s="63" t="str">
        <f t="shared" si="151"/>
        <v>-</v>
      </c>
      <c r="AC505" s="63">
        <f>IF(ISBLANK($C505),0,VLOOKUP($C505,Listen!$A$2:$C$45,2,FALSE))</f>
        <v>0</v>
      </c>
      <c r="AD505" s="63">
        <f>IF(ISBLANK($C505),0,VLOOKUP($C505,Listen!$A$2:$C$45,3,FALSE))</f>
        <v>0</v>
      </c>
      <c r="AE505" s="49">
        <f t="shared" si="152"/>
        <v>0</v>
      </c>
      <c r="AF505" s="49">
        <f t="shared" si="152"/>
        <v>0</v>
      </c>
      <c r="AG505" s="49">
        <f>IFERROR(IF(OR($V505&lt;&gt;"Ja",VLOOKUP($C505,Listen!$A$2:$F$45,5,0)="Nein",D505&lt;IF(C505="LNG Anbindungsanlagen gemäß separater Festlegung",2022,2023)),$AC505,$AA505),0)</f>
        <v>0</v>
      </c>
      <c r="AH505" s="49">
        <f>IFERROR(IF(OR($V505&lt;&gt;"Ja",VLOOKUP($C505,Listen!$A$2:$F$45,5,0)="Nein",D505&lt;IF(C505="LNG Anbindungsanlagen gemäß separater Festlegung",2022,2023)),$AC505,$AA505),0)</f>
        <v>0</v>
      </c>
      <c r="AI505" s="49">
        <f>IFERROR(IF(OR($W505&lt;&gt;"Ja",VLOOKUP($C505,Listen!$A$2:$F$45,6,0)="Nein"),$AC505,$AB505),0)</f>
        <v>0</v>
      </c>
      <c r="AJ505" s="49">
        <f>IFERROR(IF(OR($W505&lt;&gt;"Ja",VLOOKUP($C505,Listen!$A$2:$F$45,6,0)="Nein"),$AC505,$AB505),0)</f>
        <v>0</v>
      </c>
      <c r="AK505" s="49">
        <f>IFERROR(IF(OR($W505&lt;&gt;"Ja",VLOOKUP($C505,Listen!$A$2:$F$45,6,0)="Nein"),$AC505,$AB505),0)</f>
        <v>0</v>
      </c>
      <c r="AL505" s="51">
        <f t="shared" si="153"/>
        <v>0</v>
      </c>
      <c r="AM505" s="296">
        <f>IFERROR(IF(VLOOKUP($C505,Listen!$A$2:$F$45,6,0)="Ja",MAX(BC505:BD505),D_SAV!$BC505),0)</f>
        <v>0</v>
      </c>
      <c r="AN505" s="51">
        <f t="shared" si="154"/>
        <v>0</v>
      </c>
      <c r="AP505" s="304">
        <f t="shared" si="155"/>
        <v>0</v>
      </c>
      <c r="AQ505" s="304">
        <f t="shared" si="156"/>
        <v>0</v>
      </c>
      <c r="AR505" s="304">
        <f t="shared" si="157"/>
        <v>0</v>
      </c>
      <c r="AS505" s="304">
        <f t="shared" si="158"/>
        <v>0</v>
      </c>
      <c r="AT505" s="304">
        <f t="shared" si="159"/>
        <v>0</v>
      </c>
      <c r="AU505" s="304">
        <f t="shared" si="160"/>
        <v>0</v>
      </c>
      <c r="AV505" s="304">
        <f t="shared" si="161"/>
        <v>0</v>
      </c>
      <c r="AW505" s="304">
        <f t="shared" si="162"/>
        <v>0</v>
      </c>
      <c r="AX505" s="304">
        <f t="shared" si="163"/>
        <v>0</v>
      </c>
      <c r="AY505" s="304">
        <f t="shared" si="164"/>
        <v>0</v>
      </c>
      <c r="AZ505" s="304">
        <f t="shared" si="165"/>
        <v>0</v>
      </c>
      <c r="BA505" s="304">
        <f t="shared" si="166"/>
        <v>0</v>
      </c>
      <c r="BB505" s="304">
        <f t="shared" si="167"/>
        <v>0</v>
      </c>
      <c r="BC505" s="304">
        <f t="shared" si="168"/>
        <v>0</v>
      </c>
      <c r="BD505" s="304">
        <f t="shared" si="169"/>
        <v>0</v>
      </c>
      <c r="BE505" s="304">
        <f>IFERROR(IF(VLOOKUP($C505,Listen!$A$2:$F$45,6,0)="Ja",BB505-MAX(BC505:BD505),BB505-BC505),0)</f>
        <v>0</v>
      </c>
    </row>
    <row r="506" spans="1:57" x14ac:dyDescent="0.25">
      <c r="A506" s="320" t="str">
        <f>IF(AND(D506&lt;&gt;0,C506&lt;&gt;0,E506&lt;&gt;0),IF(B506&lt;&gt;0,CONCATENATE(B506,"-AGr",VLOOKUP(C506,Listen!$A$2:$D$45,4,FALSE),"-",D506,"-",E506,),CONCATENATE("AGr",VLOOKUP(C506,Listen!$A$2:$D$45,4,FALSE),"-",D506,"-",E506)),"keine vollständige ID")</f>
        <v>keine vollständige ID</v>
      </c>
      <c r="B506" s="301"/>
      <c r="C506" s="287"/>
      <c r="D506" s="34"/>
      <c r="E506" s="306"/>
      <c r="F506" s="116"/>
      <c r="G506" s="17"/>
      <c r="H506" s="17"/>
      <c r="I506" s="17"/>
      <c r="J506" s="17"/>
      <c r="K506" s="17"/>
      <c r="L506" s="17"/>
      <c r="M506" s="17"/>
      <c r="N506" s="17"/>
      <c r="O506" s="116"/>
      <c r="P506" s="117">
        <f>IF(D506&gt;A_Stammdaten!$B$12,0,SUM(G506,H506,J506,L506:M506)-SUM(I506,K506,N506:O506))</f>
        <v>0</v>
      </c>
      <c r="Q506" s="17"/>
      <c r="R506" s="17"/>
      <c r="S506" s="17"/>
      <c r="T506" s="17"/>
      <c r="U506" s="62">
        <f t="shared" si="149"/>
        <v>0</v>
      </c>
      <c r="V506" s="34"/>
      <c r="W506" s="34"/>
      <c r="X506" s="34"/>
      <c r="Y506" s="34"/>
      <c r="Z506" s="34"/>
      <c r="AA506" s="63" t="str">
        <f t="shared" si="150"/>
        <v>-</v>
      </c>
      <c r="AB506" s="63" t="str">
        <f t="shared" si="151"/>
        <v>-</v>
      </c>
      <c r="AC506" s="63">
        <f>IF(ISBLANK($C506),0,VLOOKUP($C506,Listen!$A$2:$C$45,2,FALSE))</f>
        <v>0</v>
      </c>
      <c r="AD506" s="63">
        <f>IF(ISBLANK($C506),0,VLOOKUP($C506,Listen!$A$2:$C$45,3,FALSE))</f>
        <v>0</v>
      </c>
      <c r="AE506" s="49">
        <f t="shared" si="152"/>
        <v>0</v>
      </c>
      <c r="AF506" s="49">
        <f t="shared" si="152"/>
        <v>0</v>
      </c>
      <c r="AG506" s="49">
        <f>IFERROR(IF(OR($V506&lt;&gt;"Ja",VLOOKUP($C506,Listen!$A$2:$F$45,5,0)="Nein",D506&lt;IF(C506="LNG Anbindungsanlagen gemäß separater Festlegung",2022,2023)),$AC506,$AA506),0)</f>
        <v>0</v>
      </c>
      <c r="AH506" s="49">
        <f>IFERROR(IF(OR($V506&lt;&gt;"Ja",VLOOKUP($C506,Listen!$A$2:$F$45,5,0)="Nein",D506&lt;IF(C506="LNG Anbindungsanlagen gemäß separater Festlegung",2022,2023)),$AC506,$AA506),0)</f>
        <v>0</v>
      </c>
      <c r="AI506" s="49">
        <f>IFERROR(IF(OR($W506&lt;&gt;"Ja",VLOOKUP($C506,Listen!$A$2:$F$45,6,0)="Nein"),$AC506,$AB506),0)</f>
        <v>0</v>
      </c>
      <c r="AJ506" s="49">
        <f>IFERROR(IF(OR($W506&lt;&gt;"Ja",VLOOKUP($C506,Listen!$A$2:$F$45,6,0)="Nein"),$AC506,$AB506),0)</f>
        <v>0</v>
      </c>
      <c r="AK506" s="49">
        <f>IFERROR(IF(OR($W506&lt;&gt;"Ja",VLOOKUP($C506,Listen!$A$2:$F$45,6,0)="Nein"),$AC506,$AB506),0)</f>
        <v>0</v>
      </c>
      <c r="AL506" s="51">
        <f t="shared" si="153"/>
        <v>0</v>
      </c>
      <c r="AM506" s="296">
        <f>IFERROR(IF(VLOOKUP($C506,Listen!$A$2:$F$45,6,0)="Ja",MAX(BC506:BD506),D_SAV!$BC506),0)</f>
        <v>0</v>
      </c>
      <c r="AN506" s="51">
        <f t="shared" si="154"/>
        <v>0</v>
      </c>
      <c r="AP506" s="304">
        <f t="shared" si="155"/>
        <v>0</v>
      </c>
      <c r="AQ506" s="304">
        <f t="shared" si="156"/>
        <v>0</v>
      </c>
      <c r="AR506" s="304">
        <f t="shared" si="157"/>
        <v>0</v>
      </c>
      <c r="AS506" s="304">
        <f t="shared" si="158"/>
        <v>0</v>
      </c>
      <c r="AT506" s="304">
        <f t="shared" si="159"/>
        <v>0</v>
      </c>
      <c r="AU506" s="304">
        <f t="shared" si="160"/>
        <v>0</v>
      </c>
      <c r="AV506" s="304">
        <f t="shared" si="161"/>
        <v>0</v>
      </c>
      <c r="AW506" s="304">
        <f t="shared" si="162"/>
        <v>0</v>
      </c>
      <c r="AX506" s="304">
        <f t="shared" si="163"/>
        <v>0</v>
      </c>
      <c r="AY506" s="304">
        <f t="shared" si="164"/>
        <v>0</v>
      </c>
      <c r="AZ506" s="304">
        <f t="shared" si="165"/>
        <v>0</v>
      </c>
      <c r="BA506" s="304">
        <f t="shared" si="166"/>
        <v>0</v>
      </c>
      <c r="BB506" s="304">
        <f t="shared" si="167"/>
        <v>0</v>
      </c>
      <c r="BC506" s="304">
        <f t="shared" si="168"/>
        <v>0</v>
      </c>
      <c r="BD506" s="304">
        <f t="shared" si="169"/>
        <v>0</v>
      </c>
      <c r="BE506" s="304">
        <f>IFERROR(IF(VLOOKUP($C506,Listen!$A$2:$F$45,6,0)="Ja",BB506-MAX(BC506:BD506),BB506-BC506),0)</f>
        <v>0</v>
      </c>
    </row>
    <row r="507" spans="1:57" x14ac:dyDescent="0.25">
      <c r="A507" s="320" t="str">
        <f>IF(AND(D507&lt;&gt;0,C507&lt;&gt;0,E507&lt;&gt;0),IF(B507&lt;&gt;0,CONCATENATE(B507,"-AGr",VLOOKUP(C507,Listen!$A$2:$D$45,4,FALSE),"-",D507,"-",E507,),CONCATENATE("AGr",VLOOKUP(C507,Listen!$A$2:$D$45,4,FALSE),"-",D507,"-",E507)),"keine vollständige ID")</f>
        <v>keine vollständige ID</v>
      </c>
      <c r="B507" s="301"/>
      <c r="C507" s="287"/>
      <c r="D507" s="34"/>
      <c r="E507" s="306"/>
      <c r="F507" s="116"/>
      <c r="G507" s="17"/>
      <c r="H507" s="17"/>
      <c r="I507" s="17"/>
      <c r="J507" s="17"/>
      <c r="K507" s="17"/>
      <c r="L507" s="17"/>
      <c r="M507" s="17"/>
      <c r="N507" s="17"/>
      <c r="O507" s="116"/>
      <c r="P507" s="117">
        <f>IF(D507&gt;A_Stammdaten!$B$12,0,SUM(G507,H507,J507,L507:M507)-SUM(I507,K507,N507:O507))</f>
        <v>0</v>
      </c>
      <c r="Q507" s="17"/>
      <c r="R507" s="17"/>
      <c r="S507" s="17"/>
      <c r="T507" s="17"/>
      <c r="U507" s="62">
        <f t="shared" si="149"/>
        <v>0</v>
      </c>
      <c r="V507" s="34"/>
      <c r="W507" s="34"/>
      <c r="X507" s="34"/>
      <c r="Y507" s="34"/>
      <c r="Z507" s="34"/>
      <c r="AA507" s="63" t="str">
        <f t="shared" si="150"/>
        <v>-</v>
      </c>
      <c r="AB507" s="63" t="str">
        <f t="shared" si="151"/>
        <v>-</v>
      </c>
      <c r="AC507" s="63">
        <f>IF(ISBLANK($C507),0,VLOOKUP($C507,Listen!$A$2:$C$45,2,FALSE))</f>
        <v>0</v>
      </c>
      <c r="AD507" s="63">
        <f>IF(ISBLANK($C507),0,VLOOKUP($C507,Listen!$A$2:$C$45,3,FALSE))</f>
        <v>0</v>
      </c>
      <c r="AE507" s="49">
        <f t="shared" si="152"/>
        <v>0</v>
      </c>
      <c r="AF507" s="49">
        <f t="shared" si="152"/>
        <v>0</v>
      </c>
      <c r="AG507" s="49">
        <f>IFERROR(IF(OR($V507&lt;&gt;"Ja",VLOOKUP($C507,Listen!$A$2:$F$45,5,0)="Nein",D507&lt;IF(C507="LNG Anbindungsanlagen gemäß separater Festlegung",2022,2023)),$AC507,$AA507),0)</f>
        <v>0</v>
      </c>
      <c r="AH507" s="49">
        <f>IFERROR(IF(OR($V507&lt;&gt;"Ja",VLOOKUP($C507,Listen!$A$2:$F$45,5,0)="Nein",D507&lt;IF(C507="LNG Anbindungsanlagen gemäß separater Festlegung",2022,2023)),$AC507,$AA507),0)</f>
        <v>0</v>
      </c>
      <c r="AI507" s="49">
        <f>IFERROR(IF(OR($W507&lt;&gt;"Ja",VLOOKUP($C507,Listen!$A$2:$F$45,6,0)="Nein"),$AC507,$AB507),0)</f>
        <v>0</v>
      </c>
      <c r="AJ507" s="49">
        <f>IFERROR(IF(OR($W507&lt;&gt;"Ja",VLOOKUP($C507,Listen!$A$2:$F$45,6,0)="Nein"),$AC507,$AB507),0)</f>
        <v>0</v>
      </c>
      <c r="AK507" s="49">
        <f>IFERROR(IF(OR($W507&lt;&gt;"Ja",VLOOKUP($C507,Listen!$A$2:$F$45,6,0)="Nein"),$AC507,$AB507),0)</f>
        <v>0</v>
      </c>
      <c r="AL507" s="51">
        <f t="shared" si="153"/>
        <v>0</v>
      </c>
      <c r="AM507" s="296">
        <f>IFERROR(IF(VLOOKUP($C507,Listen!$A$2:$F$45,6,0)="Ja",MAX(BC507:BD507),D_SAV!$BC507),0)</f>
        <v>0</v>
      </c>
      <c r="AN507" s="51">
        <f t="shared" si="154"/>
        <v>0</v>
      </c>
      <c r="AP507" s="304">
        <f t="shared" si="155"/>
        <v>0</v>
      </c>
      <c r="AQ507" s="304">
        <f t="shared" si="156"/>
        <v>0</v>
      </c>
      <c r="AR507" s="304">
        <f t="shared" si="157"/>
        <v>0</v>
      </c>
      <c r="AS507" s="304">
        <f t="shared" si="158"/>
        <v>0</v>
      </c>
      <c r="AT507" s="304">
        <f t="shared" si="159"/>
        <v>0</v>
      </c>
      <c r="AU507" s="304">
        <f t="shared" si="160"/>
        <v>0</v>
      </c>
      <c r="AV507" s="304">
        <f t="shared" si="161"/>
        <v>0</v>
      </c>
      <c r="AW507" s="304">
        <f t="shared" si="162"/>
        <v>0</v>
      </c>
      <c r="AX507" s="304">
        <f t="shared" si="163"/>
        <v>0</v>
      </c>
      <c r="AY507" s="304">
        <f t="shared" si="164"/>
        <v>0</v>
      </c>
      <c r="AZ507" s="304">
        <f t="shared" si="165"/>
        <v>0</v>
      </c>
      <c r="BA507" s="304">
        <f t="shared" si="166"/>
        <v>0</v>
      </c>
      <c r="BB507" s="304">
        <f t="shared" si="167"/>
        <v>0</v>
      </c>
      <c r="BC507" s="304">
        <f t="shared" si="168"/>
        <v>0</v>
      </c>
      <c r="BD507" s="304">
        <f t="shared" si="169"/>
        <v>0</v>
      </c>
      <c r="BE507" s="304">
        <f>IFERROR(IF(VLOOKUP($C507,Listen!$A$2:$F$45,6,0)="Ja",BB507-MAX(BC507:BD507),BB507-BC507),0)</f>
        <v>0</v>
      </c>
    </row>
    <row r="508" spans="1:57" x14ac:dyDescent="0.25">
      <c r="A508" s="320" t="str">
        <f>IF(AND(D508&lt;&gt;0,C508&lt;&gt;0,E508&lt;&gt;0),IF(B508&lt;&gt;0,CONCATENATE(B508,"-AGr",VLOOKUP(C508,Listen!$A$2:$D$45,4,FALSE),"-",D508,"-",E508,),CONCATENATE("AGr",VLOOKUP(C508,Listen!$A$2:$D$45,4,FALSE),"-",D508,"-",E508)),"keine vollständige ID")</f>
        <v>keine vollständige ID</v>
      </c>
      <c r="B508" s="301"/>
      <c r="C508" s="287"/>
      <c r="D508" s="34"/>
      <c r="E508" s="306"/>
      <c r="F508" s="116"/>
      <c r="G508" s="17"/>
      <c r="H508" s="17"/>
      <c r="I508" s="17"/>
      <c r="J508" s="17"/>
      <c r="K508" s="17"/>
      <c r="L508" s="17"/>
      <c r="M508" s="17"/>
      <c r="N508" s="17"/>
      <c r="O508" s="116"/>
      <c r="P508" s="117">
        <f>IF(D508&gt;A_Stammdaten!$B$12,0,SUM(G508,H508,J508,L508:M508)-SUM(I508,K508,N508:O508))</f>
        <v>0</v>
      </c>
      <c r="Q508" s="17"/>
      <c r="R508" s="17"/>
      <c r="S508" s="17"/>
      <c r="T508" s="17"/>
      <c r="U508" s="62">
        <f t="shared" si="149"/>
        <v>0</v>
      </c>
      <c r="V508" s="34"/>
      <c r="W508" s="34"/>
      <c r="X508" s="34"/>
      <c r="Y508" s="34"/>
      <c r="Z508" s="34"/>
      <c r="AA508" s="63" t="str">
        <f t="shared" si="150"/>
        <v>-</v>
      </c>
      <c r="AB508" s="63" t="str">
        <f t="shared" si="151"/>
        <v>-</v>
      </c>
      <c r="AC508" s="63">
        <f>IF(ISBLANK($C508),0,VLOOKUP($C508,Listen!$A$2:$C$45,2,FALSE))</f>
        <v>0</v>
      </c>
      <c r="AD508" s="63">
        <f>IF(ISBLANK($C508),0,VLOOKUP($C508,Listen!$A$2:$C$45,3,FALSE))</f>
        <v>0</v>
      </c>
      <c r="AE508" s="49">
        <f t="shared" si="152"/>
        <v>0</v>
      </c>
      <c r="AF508" s="49">
        <f t="shared" si="152"/>
        <v>0</v>
      </c>
      <c r="AG508" s="49">
        <f>IFERROR(IF(OR($V508&lt;&gt;"Ja",VLOOKUP($C508,Listen!$A$2:$F$45,5,0)="Nein",D508&lt;IF(C508="LNG Anbindungsanlagen gemäß separater Festlegung",2022,2023)),$AC508,$AA508),0)</f>
        <v>0</v>
      </c>
      <c r="AH508" s="49">
        <f>IFERROR(IF(OR($V508&lt;&gt;"Ja",VLOOKUP($C508,Listen!$A$2:$F$45,5,0)="Nein",D508&lt;IF(C508="LNG Anbindungsanlagen gemäß separater Festlegung",2022,2023)),$AC508,$AA508),0)</f>
        <v>0</v>
      </c>
      <c r="AI508" s="49">
        <f>IFERROR(IF(OR($W508&lt;&gt;"Ja",VLOOKUP($C508,Listen!$A$2:$F$45,6,0)="Nein"),$AC508,$AB508),0)</f>
        <v>0</v>
      </c>
      <c r="AJ508" s="49">
        <f>IFERROR(IF(OR($W508&lt;&gt;"Ja",VLOOKUP($C508,Listen!$A$2:$F$45,6,0)="Nein"),$AC508,$AB508),0)</f>
        <v>0</v>
      </c>
      <c r="AK508" s="49">
        <f>IFERROR(IF(OR($W508&lt;&gt;"Ja",VLOOKUP($C508,Listen!$A$2:$F$45,6,0)="Nein"),$AC508,$AB508),0)</f>
        <v>0</v>
      </c>
      <c r="AL508" s="51">
        <f t="shared" si="153"/>
        <v>0</v>
      </c>
      <c r="AM508" s="296">
        <f>IFERROR(IF(VLOOKUP($C508,Listen!$A$2:$F$45,6,0)="Ja",MAX(BC508:BD508),D_SAV!$BC508),0)</f>
        <v>0</v>
      </c>
      <c r="AN508" s="51">
        <f t="shared" si="154"/>
        <v>0</v>
      </c>
      <c r="AP508" s="304">
        <f t="shared" si="155"/>
        <v>0</v>
      </c>
      <c r="AQ508" s="304">
        <f t="shared" si="156"/>
        <v>0</v>
      </c>
      <c r="AR508" s="304">
        <f t="shared" si="157"/>
        <v>0</v>
      </c>
      <c r="AS508" s="304">
        <f t="shared" si="158"/>
        <v>0</v>
      </c>
      <c r="AT508" s="304">
        <f t="shared" si="159"/>
        <v>0</v>
      </c>
      <c r="AU508" s="304">
        <f t="shared" si="160"/>
        <v>0</v>
      </c>
      <c r="AV508" s="304">
        <f t="shared" si="161"/>
        <v>0</v>
      </c>
      <c r="AW508" s="304">
        <f t="shared" si="162"/>
        <v>0</v>
      </c>
      <c r="AX508" s="304">
        <f t="shared" si="163"/>
        <v>0</v>
      </c>
      <c r="AY508" s="304">
        <f t="shared" si="164"/>
        <v>0</v>
      </c>
      <c r="AZ508" s="304">
        <f t="shared" si="165"/>
        <v>0</v>
      </c>
      <c r="BA508" s="304">
        <f t="shared" si="166"/>
        <v>0</v>
      </c>
      <c r="BB508" s="304">
        <f t="shared" si="167"/>
        <v>0</v>
      </c>
      <c r="BC508" s="304">
        <f t="shared" si="168"/>
        <v>0</v>
      </c>
      <c r="BD508" s="304">
        <f t="shared" si="169"/>
        <v>0</v>
      </c>
      <c r="BE508" s="304">
        <f>IFERROR(IF(VLOOKUP($C508,Listen!$A$2:$F$45,6,0)="Ja",BB508-MAX(BC508:BD508),BB508-BC508),0)</f>
        <v>0</v>
      </c>
    </row>
    <row r="509" spans="1:57" x14ac:dyDescent="0.25">
      <c r="A509" s="320" t="str">
        <f>IF(AND(D509&lt;&gt;0,C509&lt;&gt;0,E509&lt;&gt;0),IF(B509&lt;&gt;0,CONCATENATE(B509,"-AGr",VLOOKUP(C509,Listen!$A$2:$D$45,4,FALSE),"-",D509,"-",E509,),CONCATENATE("AGr",VLOOKUP(C509,Listen!$A$2:$D$45,4,FALSE),"-",D509,"-",E509)),"keine vollständige ID")</f>
        <v>keine vollständige ID</v>
      </c>
      <c r="B509" s="301"/>
      <c r="C509" s="287"/>
      <c r="D509" s="34"/>
      <c r="E509" s="306"/>
      <c r="F509" s="116"/>
      <c r="G509" s="17"/>
      <c r="H509" s="17"/>
      <c r="I509" s="17"/>
      <c r="J509" s="17"/>
      <c r="K509" s="17"/>
      <c r="L509" s="17"/>
      <c r="M509" s="17"/>
      <c r="N509" s="17"/>
      <c r="O509" s="116"/>
      <c r="P509" s="117">
        <f>IF(D509&gt;A_Stammdaten!$B$12,0,SUM(G509,H509,J509,L509:M509)-SUM(I509,K509,N509:O509))</f>
        <v>0</v>
      </c>
      <c r="Q509" s="17"/>
      <c r="R509" s="17"/>
      <c r="S509" s="17"/>
      <c r="T509" s="17"/>
      <c r="U509" s="62">
        <f t="shared" si="149"/>
        <v>0</v>
      </c>
      <c r="V509" s="34"/>
      <c r="W509" s="34"/>
      <c r="X509" s="34"/>
      <c r="Y509" s="34"/>
      <c r="Z509" s="34"/>
      <c r="AA509" s="63" t="str">
        <f t="shared" si="150"/>
        <v>-</v>
      </c>
      <c r="AB509" s="63" t="str">
        <f t="shared" si="151"/>
        <v>-</v>
      </c>
      <c r="AC509" s="63">
        <f>IF(ISBLANK($C509),0,VLOOKUP($C509,Listen!$A$2:$C$45,2,FALSE))</f>
        <v>0</v>
      </c>
      <c r="AD509" s="63">
        <f>IF(ISBLANK($C509),0,VLOOKUP($C509,Listen!$A$2:$C$45,3,FALSE))</f>
        <v>0</v>
      </c>
      <c r="AE509" s="49">
        <f t="shared" si="152"/>
        <v>0</v>
      </c>
      <c r="AF509" s="49">
        <f t="shared" si="152"/>
        <v>0</v>
      </c>
      <c r="AG509" s="49">
        <f>IFERROR(IF(OR($V509&lt;&gt;"Ja",VLOOKUP($C509,Listen!$A$2:$F$45,5,0)="Nein",D509&lt;IF(C509="LNG Anbindungsanlagen gemäß separater Festlegung",2022,2023)),$AC509,$AA509),0)</f>
        <v>0</v>
      </c>
      <c r="AH509" s="49">
        <f>IFERROR(IF(OR($V509&lt;&gt;"Ja",VLOOKUP($C509,Listen!$A$2:$F$45,5,0)="Nein",D509&lt;IF(C509="LNG Anbindungsanlagen gemäß separater Festlegung",2022,2023)),$AC509,$AA509),0)</f>
        <v>0</v>
      </c>
      <c r="AI509" s="49">
        <f>IFERROR(IF(OR($W509&lt;&gt;"Ja",VLOOKUP($C509,Listen!$A$2:$F$45,6,0)="Nein"),$AC509,$AB509),0)</f>
        <v>0</v>
      </c>
      <c r="AJ509" s="49">
        <f>IFERROR(IF(OR($W509&lt;&gt;"Ja",VLOOKUP($C509,Listen!$A$2:$F$45,6,0)="Nein"),$AC509,$AB509),0)</f>
        <v>0</v>
      </c>
      <c r="AK509" s="49">
        <f>IFERROR(IF(OR($W509&lt;&gt;"Ja",VLOOKUP($C509,Listen!$A$2:$F$45,6,0)="Nein"),$AC509,$AB509),0)</f>
        <v>0</v>
      </c>
      <c r="AL509" s="51">
        <f t="shared" si="153"/>
        <v>0</v>
      </c>
      <c r="AM509" s="296">
        <f>IFERROR(IF(VLOOKUP($C509,Listen!$A$2:$F$45,6,0)="Ja",MAX(BC509:BD509),D_SAV!$BC509),0)</f>
        <v>0</v>
      </c>
      <c r="AN509" s="51">
        <f t="shared" si="154"/>
        <v>0</v>
      </c>
      <c r="AP509" s="304">
        <f t="shared" si="155"/>
        <v>0</v>
      </c>
      <c r="AQ509" s="304">
        <f t="shared" si="156"/>
        <v>0</v>
      </c>
      <c r="AR509" s="304">
        <f t="shared" si="157"/>
        <v>0</v>
      </c>
      <c r="AS509" s="304">
        <f t="shared" si="158"/>
        <v>0</v>
      </c>
      <c r="AT509" s="304">
        <f t="shared" si="159"/>
        <v>0</v>
      </c>
      <c r="AU509" s="304">
        <f t="shared" si="160"/>
        <v>0</v>
      </c>
      <c r="AV509" s="304">
        <f t="shared" si="161"/>
        <v>0</v>
      </c>
      <c r="AW509" s="304">
        <f t="shared" si="162"/>
        <v>0</v>
      </c>
      <c r="AX509" s="304">
        <f t="shared" si="163"/>
        <v>0</v>
      </c>
      <c r="AY509" s="304">
        <f t="shared" si="164"/>
        <v>0</v>
      </c>
      <c r="AZ509" s="304">
        <f t="shared" si="165"/>
        <v>0</v>
      </c>
      <c r="BA509" s="304">
        <f t="shared" si="166"/>
        <v>0</v>
      </c>
      <c r="BB509" s="304">
        <f t="shared" si="167"/>
        <v>0</v>
      </c>
      <c r="BC509" s="304">
        <f t="shared" si="168"/>
        <v>0</v>
      </c>
      <c r="BD509" s="304">
        <f t="shared" si="169"/>
        <v>0</v>
      </c>
      <c r="BE509" s="304">
        <f>IFERROR(IF(VLOOKUP($C509,Listen!$A$2:$F$45,6,0)="Ja",BB509-MAX(BC509:BD509),BB509-BC509),0)</f>
        <v>0</v>
      </c>
    </row>
    <row r="510" spans="1:57" x14ac:dyDescent="0.25">
      <c r="A510" s="320" t="str">
        <f>IF(AND(D510&lt;&gt;0,C510&lt;&gt;0,E510&lt;&gt;0),IF(B510&lt;&gt;0,CONCATENATE(B510,"-AGr",VLOOKUP(C510,Listen!$A$2:$D$45,4,FALSE),"-",D510,"-",E510,),CONCATENATE("AGr",VLOOKUP(C510,Listen!$A$2:$D$45,4,FALSE),"-",D510,"-",E510)),"keine vollständige ID")</f>
        <v>keine vollständige ID</v>
      </c>
      <c r="B510" s="301"/>
      <c r="C510" s="287"/>
      <c r="D510" s="34"/>
      <c r="E510" s="306"/>
      <c r="F510" s="116"/>
      <c r="G510" s="17"/>
      <c r="H510" s="17"/>
      <c r="I510" s="17"/>
      <c r="J510" s="17"/>
      <c r="K510" s="17"/>
      <c r="L510" s="17"/>
      <c r="M510" s="17"/>
      <c r="N510" s="17"/>
      <c r="O510" s="116"/>
      <c r="P510" s="117">
        <f>IF(D510&gt;A_Stammdaten!$B$12,0,SUM(G510,H510,J510,L510:M510)-SUM(I510,K510,N510:O510))</f>
        <v>0</v>
      </c>
      <c r="Q510" s="17"/>
      <c r="R510" s="17"/>
      <c r="S510" s="17"/>
      <c r="T510" s="17"/>
      <c r="U510" s="62">
        <f t="shared" si="149"/>
        <v>0</v>
      </c>
      <c r="V510" s="34"/>
      <c r="W510" s="34"/>
      <c r="X510" s="34"/>
      <c r="Y510" s="34"/>
      <c r="Z510" s="34"/>
      <c r="AA510" s="63" t="str">
        <f t="shared" si="150"/>
        <v>-</v>
      </c>
      <c r="AB510" s="63" t="str">
        <f t="shared" si="151"/>
        <v>-</v>
      </c>
      <c r="AC510" s="63">
        <f>IF(ISBLANK($C510),0,VLOOKUP($C510,Listen!$A$2:$C$45,2,FALSE))</f>
        <v>0</v>
      </c>
      <c r="AD510" s="63">
        <f>IF(ISBLANK($C510),0,VLOOKUP($C510,Listen!$A$2:$C$45,3,FALSE))</f>
        <v>0</v>
      </c>
      <c r="AE510" s="49">
        <f t="shared" si="152"/>
        <v>0</v>
      </c>
      <c r="AF510" s="49">
        <f t="shared" si="152"/>
        <v>0</v>
      </c>
      <c r="AG510" s="49">
        <f>IFERROR(IF(OR($V510&lt;&gt;"Ja",VLOOKUP($C510,Listen!$A$2:$F$45,5,0)="Nein",D510&lt;IF(C510="LNG Anbindungsanlagen gemäß separater Festlegung",2022,2023)),$AC510,$AA510),0)</f>
        <v>0</v>
      </c>
      <c r="AH510" s="49">
        <f>IFERROR(IF(OR($V510&lt;&gt;"Ja",VLOOKUP($C510,Listen!$A$2:$F$45,5,0)="Nein",D510&lt;IF(C510="LNG Anbindungsanlagen gemäß separater Festlegung",2022,2023)),$AC510,$AA510),0)</f>
        <v>0</v>
      </c>
      <c r="AI510" s="49">
        <f>IFERROR(IF(OR($W510&lt;&gt;"Ja",VLOOKUP($C510,Listen!$A$2:$F$45,6,0)="Nein"),$AC510,$AB510),0)</f>
        <v>0</v>
      </c>
      <c r="AJ510" s="49">
        <f>IFERROR(IF(OR($W510&lt;&gt;"Ja",VLOOKUP($C510,Listen!$A$2:$F$45,6,0)="Nein"),$AC510,$AB510),0)</f>
        <v>0</v>
      </c>
      <c r="AK510" s="49">
        <f>IFERROR(IF(OR($W510&lt;&gt;"Ja",VLOOKUP($C510,Listen!$A$2:$F$45,6,0)="Nein"),$AC510,$AB510),0)</f>
        <v>0</v>
      </c>
      <c r="AL510" s="51">
        <f t="shared" si="153"/>
        <v>0</v>
      </c>
      <c r="AM510" s="296">
        <f>IFERROR(IF(VLOOKUP($C510,Listen!$A$2:$F$45,6,0)="Ja",MAX(BC510:BD510),D_SAV!$BC510),0)</f>
        <v>0</v>
      </c>
      <c r="AN510" s="51">
        <f t="shared" si="154"/>
        <v>0</v>
      </c>
      <c r="AP510" s="304">
        <f t="shared" si="155"/>
        <v>0</v>
      </c>
      <c r="AQ510" s="304">
        <f t="shared" si="156"/>
        <v>0</v>
      </c>
      <c r="AR510" s="304">
        <f t="shared" si="157"/>
        <v>0</v>
      </c>
      <c r="AS510" s="304">
        <f t="shared" si="158"/>
        <v>0</v>
      </c>
      <c r="AT510" s="304">
        <f t="shared" si="159"/>
        <v>0</v>
      </c>
      <c r="AU510" s="304">
        <f t="shared" si="160"/>
        <v>0</v>
      </c>
      <c r="AV510" s="304">
        <f t="shared" si="161"/>
        <v>0</v>
      </c>
      <c r="AW510" s="304">
        <f t="shared" si="162"/>
        <v>0</v>
      </c>
      <c r="AX510" s="304">
        <f t="shared" si="163"/>
        <v>0</v>
      </c>
      <c r="AY510" s="304">
        <f t="shared" si="164"/>
        <v>0</v>
      </c>
      <c r="AZ510" s="304">
        <f t="shared" si="165"/>
        <v>0</v>
      </c>
      <c r="BA510" s="304">
        <f t="shared" si="166"/>
        <v>0</v>
      </c>
      <c r="BB510" s="304">
        <f t="shared" si="167"/>
        <v>0</v>
      </c>
      <c r="BC510" s="304">
        <f t="shared" si="168"/>
        <v>0</v>
      </c>
      <c r="BD510" s="304">
        <f t="shared" si="169"/>
        <v>0</v>
      </c>
      <c r="BE510" s="304">
        <f>IFERROR(IF(VLOOKUP($C510,Listen!$A$2:$F$45,6,0)="Ja",BB510-MAX(BC510:BD510),BB510-BC510),0)</f>
        <v>0</v>
      </c>
    </row>
    <row r="511" spans="1:57" x14ac:dyDescent="0.25">
      <c r="A511" s="320" t="str">
        <f>IF(AND(D511&lt;&gt;0,C511&lt;&gt;0,E511&lt;&gt;0),IF(B511&lt;&gt;0,CONCATENATE(B511,"-AGr",VLOOKUP(C511,Listen!$A$2:$D$45,4,FALSE),"-",D511,"-",E511,),CONCATENATE("AGr",VLOOKUP(C511,Listen!$A$2:$D$45,4,FALSE),"-",D511,"-",E511)),"keine vollständige ID")</f>
        <v>keine vollständige ID</v>
      </c>
      <c r="B511" s="301"/>
      <c r="C511" s="287"/>
      <c r="D511" s="34"/>
      <c r="E511" s="306"/>
      <c r="F511" s="116"/>
      <c r="G511" s="17"/>
      <c r="H511" s="17"/>
      <c r="I511" s="17"/>
      <c r="J511" s="17"/>
      <c r="K511" s="17"/>
      <c r="L511" s="17"/>
      <c r="M511" s="17"/>
      <c r="N511" s="17"/>
      <c r="O511" s="116"/>
      <c r="P511" s="117">
        <f>IF(D511&gt;A_Stammdaten!$B$12,0,SUM(G511,H511,J511,L511:M511)-SUM(I511,K511,N511:O511))</f>
        <v>0</v>
      </c>
      <c r="Q511" s="17"/>
      <c r="R511" s="17"/>
      <c r="S511" s="17"/>
      <c r="T511" s="17"/>
      <c r="U511" s="62">
        <f t="shared" si="149"/>
        <v>0</v>
      </c>
      <c r="V511" s="34"/>
      <c r="W511" s="34"/>
      <c r="X511" s="34"/>
      <c r="Y511" s="34"/>
      <c r="Z511" s="34"/>
      <c r="AA511" s="63" t="str">
        <f t="shared" si="150"/>
        <v>-</v>
      </c>
      <c r="AB511" s="63" t="str">
        <f t="shared" si="151"/>
        <v>-</v>
      </c>
      <c r="AC511" s="63">
        <f>IF(ISBLANK($C511),0,VLOOKUP($C511,Listen!$A$2:$C$45,2,FALSE))</f>
        <v>0</v>
      </c>
      <c r="AD511" s="63">
        <f>IF(ISBLANK($C511),0,VLOOKUP($C511,Listen!$A$2:$C$45,3,FALSE))</f>
        <v>0</v>
      </c>
      <c r="AE511" s="49">
        <f t="shared" si="152"/>
        <v>0</v>
      </c>
      <c r="AF511" s="49">
        <f t="shared" si="152"/>
        <v>0</v>
      </c>
      <c r="AG511" s="49">
        <f>IFERROR(IF(OR($V511&lt;&gt;"Ja",VLOOKUP($C511,Listen!$A$2:$F$45,5,0)="Nein",D511&lt;IF(C511="LNG Anbindungsanlagen gemäß separater Festlegung",2022,2023)),$AC511,$AA511),0)</f>
        <v>0</v>
      </c>
      <c r="AH511" s="49">
        <f>IFERROR(IF(OR($V511&lt;&gt;"Ja",VLOOKUP($C511,Listen!$A$2:$F$45,5,0)="Nein",D511&lt;IF(C511="LNG Anbindungsanlagen gemäß separater Festlegung",2022,2023)),$AC511,$AA511),0)</f>
        <v>0</v>
      </c>
      <c r="AI511" s="49">
        <f>IFERROR(IF(OR($W511&lt;&gt;"Ja",VLOOKUP($C511,Listen!$A$2:$F$45,6,0)="Nein"),$AC511,$AB511),0)</f>
        <v>0</v>
      </c>
      <c r="AJ511" s="49">
        <f>IFERROR(IF(OR($W511&lt;&gt;"Ja",VLOOKUP($C511,Listen!$A$2:$F$45,6,0)="Nein"),$AC511,$AB511),0)</f>
        <v>0</v>
      </c>
      <c r="AK511" s="49">
        <f>IFERROR(IF(OR($W511&lt;&gt;"Ja",VLOOKUP($C511,Listen!$A$2:$F$45,6,0)="Nein"),$AC511,$AB511),0)</f>
        <v>0</v>
      </c>
      <c r="AL511" s="51">
        <f t="shared" si="153"/>
        <v>0</v>
      </c>
      <c r="AM511" s="296">
        <f>IFERROR(IF(VLOOKUP($C511,Listen!$A$2:$F$45,6,0)="Ja",MAX(BC511:BD511),D_SAV!$BC511),0)</f>
        <v>0</v>
      </c>
      <c r="AN511" s="51">
        <f t="shared" si="154"/>
        <v>0</v>
      </c>
      <c r="AP511" s="304">
        <f t="shared" si="155"/>
        <v>0</v>
      </c>
      <c r="AQ511" s="304">
        <f t="shared" si="156"/>
        <v>0</v>
      </c>
      <c r="AR511" s="304">
        <f t="shared" si="157"/>
        <v>0</v>
      </c>
      <c r="AS511" s="304">
        <f t="shared" si="158"/>
        <v>0</v>
      </c>
      <c r="AT511" s="304">
        <f t="shared" si="159"/>
        <v>0</v>
      </c>
      <c r="AU511" s="304">
        <f t="shared" si="160"/>
        <v>0</v>
      </c>
      <c r="AV511" s="304">
        <f t="shared" si="161"/>
        <v>0</v>
      </c>
      <c r="AW511" s="304">
        <f t="shared" si="162"/>
        <v>0</v>
      </c>
      <c r="AX511" s="304">
        <f t="shared" si="163"/>
        <v>0</v>
      </c>
      <c r="AY511" s="304">
        <f t="shared" si="164"/>
        <v>0</v>
      </c>
      <c r="AZ511" s="304">
        <f t="shared" si="165"/>
        <v>0</v>
      </c>
      <c r="BA511" s="304">
        <f t="shared" si="166"/>
        <v>0</v>
      </c>
      <c r="BB511" s="304">
        <f t="shared" si="167"/>
        <v>0</v>
      </c>
      <c r="BC511" s="304">
        <f t="shared" si="168"/>
        <v>0</v>
      </c>
      <c r="BD511" s="304">
        <f t="shared" si="169"/>
        <v>0</v>
      </c>
      <c r="BE511" s="304">
        <f>IFERROR(IF(VLOOKUP($C511,Listen!$A$2:$F$45,6,0)="Ja",BB511-MAX(BC511:BD511),BB511-BC511),0)</f>
        <v>0</v>
      </c>
    </row>
    <row r="512" spans="1:57" x14ac:dyDescent="0.25">
      <c r="A512" s="320" t="str">
        <f>IF(AND(D512&lt;&gt;0,C512&lt;&gt;0,E512&lt;&gt;0),IF(B512&lt;&gt;0,CONCATENATE(B512,"-AGr",VLOOKUP(C512,Listen!$A$2:$D$45,4,FALSE),"-",D512,"-",E512,),CONCATENATE("AGr",VLOOKUP(C512,Listen!$A$2:$D$45,4,FALSE),"-",D512,"-",E512)),"keine vollständige ID")</f>
        <v>keine vollständige ID</v>
      </c>
      <c r="B512" s="301"/>
      <c r="C512" s="287"/>
      <c r="D512" s="34"/>
      <c r="E512" s="306"/>
      <c r="F512" s="116"/>
      <c r="G512" s="17"/>
      <c r="H512" s="17"/>
      <c r="I512" s="17"/>
      <c r="J512" s="17"/>
      <c r="K512" s="17"/>
      <c r="L512" s="17"/>
      <c r="M512" s="17"/>
      <c r="N512" s="17"/>
      <c r="O512" s="116"/>
      <c r="P512" s="117">
        <f>IF(D512&gt;A_Stammdaten!$B$12,0,SUM(G512,H512,J512,L512:M512)-SUM(I512,K512,N512:O512))</f>
        <v>0</v>
      </c>
      <c r="Q512" s="17"/>
      <c r="R512" s="17"/>
      <c r="S512" s="17"/>
      <c r="T512" s="17"/>
      <c r="U512" s="62">
        <f t="shared" si="149"/>
        <v>0</v>
      </c>
      <c r="V512" s="34"/>
      <c r="W512" s="34"/>
      <c r="X512" s="34"/>
      <c r="Y512" s="34"/>
      <c r="Z512" s="34"/>
      <c r="AA512" s="63" t="str">
        <f t="shared" si="150"/>
        <v>-</v>
      </c>
      <c r="AB512" s="63" t="str">
        <f t="shared" si="151"/>
        <v>-</v>
      </c>
      <c r="AC512" s="63">
        <f>IF(ISBLANK($C512),0,VLOOKUP($C512,Listen!$A$2:$C$45,2,FALSE))</f>
        <v>0</v>
      </c>
      <c r="AD512" s="63">
        <f>IF(ISBLANK($C512),0,VLOOKUP($C512,Listen!$A$2:$C$45,3,FALSE))</f>
        <v>0</v>
      </c>
      <c r="AE512" s="49">
        <f t="shared" si="152"/>
        <v>0</v>
      </c>
      <c r="AF512" s="49">
        <f t="shared" si="152"/>
        <v>0</v>
      </c>
      <c r="AG512" s="49">
        <f>IFERROR(IF(OR($V512&lt;&gt;"Ja",VLOOKUP($C512,Listen!$A$2:$F$45,5,0)="Nein",D512&lt;IF(C512="LNG Anbindungsanlagen gemäß separater Festlegung",2022,2023)),$AC512,$AA512),0)</f>
        <v>0</v>
      </c>
      <c r="AH512" s="49">
        <f>IFERROR(IF(OR($V512&lt;&gt;"Ja",VLOOKUP($C512,Listen!$A$2:$F$45,5,0)="Nein",D512&lt;IF(C512="LNG Anbindungsanlagen gemäß separater Festlegung",2022,2023)),$AC512,$AA512),0)</f>
        <v>0</v>
      </c>
      <c r="AI512" s="49">
        <f>IFERROR(IF(OR($W512&lt;&gt;"Ja",VLOOKUP($C512,Listen!$A$2:$F$45,6,0)="Nein"),$AC512,$AB512),0)</f>
        <v>0</v>
      </c>
      <c r="AJ512" s="49">
        <f>IFERROR(IF(OR($W512&lt;&gt;"Ja",VLOOKUP($C512,Listen!$A$2:$F$45,6,0)="Nein"),$AC512,$AB512),0)</f>
        <v>0</v>
      </c>
      <c r="AK512" s="49">
        <f>IFERROR(IF(OR($W512&lt;&gt;"Ja",VLOOKUP($C512,Listen!$A$2:$F$45,6,0)="Nein"),$AC512,$AB512),0)</f>
        <v>0</v>
      </c>
      <c r="AL512" s="51">
        <f t="shared" si="153"/>
        <v>0</v>
      </c>
      <c r="AM512" s="296">
        <f>IFERROR(IF(VLOOKUP($C512,Listen!$A$2:$F$45,6,0)="Ja",MAX(BC512:BD512),D_SAV!$BC512),0)</f>
        <v>0</v>
      </c>
      <c r="AN512" s="51">
        <f t="shared" si="154"/>
        <v>0</v>
      </c>
      <c r="AP512" s="304">
        <f t="shared" si="155"/>
        <v>0</v>
      </c>
      <c r="AQ512" s="304">
        <f t="shared" si="156"/>
        <v>0</v>
      </c>
      <c r="AR512" s="304">
        <f t="shared" si="157"/>
        <v>0</v>
      </c>
      <c r="AS512" s="304">
        <f t="shared" si="158"/>
        <v>0</v>
      </c>
      <c r="AT512" s="304">
        <f t="shared" si="159"/>
        <v>0</v>
      </c>
      <c r="AU512" s="304">
        <f t="shared" si="160"/>
        <v>0</v>
      </c>
      <c r="AV512" s="304">
        <f t="shared" si="161"/>
        <v>0</v>
      </c>
      <c r="AW512" s="304">
        <f t="shared" si="162"/>
        <v>0</v>
      </c>
      <c r="AX512" s="304">
        <f t="shared" si="163"/>
        <v>0</v>
      </c>
      <c r="AY512" s="304">
        <f t="shared" si="164"/>
        <v>0</v>
      </c>
      <c r="AZ512" s="304">
        <f t="shared" si="165"/>
        <v>0</v>
      </c>
      <c r="BA512" s="304">
        <f t="shared" si="166"/>
        <v>0</v>
      </c>
      <c r="BB512" s="304">
        <f t="shared" si="167"/>
        <v>0</v>
      </c>
      <c r="BC512" s="304">
        <f t="shared" si="168"/>
        <v>0</v>
      </c>
      <c r="BD512" s="304">
        <f t="shared" si="169"/>
        <v>0</v>
      </c>
      <c r="BE512" s="304">
        <f>IFERROR(IF(VLOOKUP($C512,Listen!$A$2:$F$45,6,0)="Ja",BB512-MAX(BC512:BD512),BB512-BC512),0)</f>
        <v>0</v>
      </c>
    </row>
    <row r="513" spans="1:57" x14ac:dyDescent="0.25">
      <c r="A513" s="320" t="str">
        <f>IF(AND(D513&lt;&gt;0,C513&lt;&gt;0,E513&lt;&gt;0),IF(B513&lt;&gt;0,CONCATENATE(B513,"-AGr",VLOOKUP(C513,Listen!$A$2:$D$45,4,FALSE),"-",D513,"-",E513,),CONCATENATE("AGr",VLOOKUP(C513,Listen!$A$2:$D$45,4,FALSE),"-",D513,"-",E513)),"keine vollständige ID")</f>
        <v>keine vollständige ID</v>
      </c>
      <c r="B513" s="301"/>
      <c r="C513" s="287"/>
      <c r="D513" s="34"/>
      <c r="E513" s="306"/>
      <c r="F513" s="116"/>
      <c r="G513" s="17"/>
      <c r="H513" s="17"/>
      <c r="I513" s="17"/>
      <c r="J513" s="17"/>
      <c r="K513" s="17"/>
      <c r="L513" s="17"/>
      <c r="M513" s="17"/>
      <c r="N513" s="17"/>
      <c r="O513" s="116"/>
      <c r="P513" s="117">
        <f>IF(D513&gt;A_Stammdaten!$B$12,0,SUM(G513,H513,J513,L513:M513)-SUM(I513,K513,N513:O513))</f>
        <v>0</v>
      </c>
      <c r="Q513" s="17"/>
      <c r="R513" s="17"/>
      <c r="S513" s="17"/>
      <c r="T513" s="17"/>
      <c r="U513" s="62">
        <f t="shared" si="149"/>
        <v>0</v>
      </c>
      <c r="V513" s="34"/>
      <c r="W513" s="34"/>
      <c r="X513" s="34"/>
      <c r="Y513" s="34"/>
      <c r="Z513" s="34"/>
      <c r="AA513" s="63" t="str">
        <f t="shared" si="150"/>
        <v>-</v>
      </c>
      <c r="AB513" s="63" t="str">
        <f t="shared" si="151"/>
        <v>-</v>
      </c>
      <c r="AC513" s="63">
        <f>IF(ISBLANK($C513),0,VLOOKUP($C513,Listen!$A$2:$C$45,2,FALSE))</f>
        <v>0</v>
      </c>
      <c r="AD513" s="63">
        <f>IF(ISBLANK($C513),0,VLOOKUP($C513,Listen!$A$2:$C$45,3,FALSE))</f>
        <v>0</v>
      </c>
      <c r="AE513" s="49">
        <f t="shared" si="152"/>
        <v>0</v>
      </c>
      <c r="AF513" s="49">
        <f t="shared" si="152"/>
        <v>0</v>
      </c>
      <c r="AG513" s="49">
        <f>IFERROR(IF(OR($V513&lt;&gt;"Ja",VLOOKUP($C513,Listen!$A$2:$F$45,5,0)="Nein",D513&lt;IF(C513="LNG Anbindungsanlagen gemäß separater Festlegung",2022,2023)),$AC513,$AA513),0)</f>
        <v>0</v>
      </c>
      <c r="AH513" s="49">
        <f>IFERROR(IF(OR($V513&lt;&gt;"Ja",VLOOKUP($C513,Listen!$A$2:$F$45,5,0)="Nein",D513&lt;IF(C513="LNG Anbindungsanlagen gemäß separater Festlegung",2022,2023)),$AC513,$AA513),0)</f>
        <v>0</v>
      </c>
      <c r="AI513" s="49">
        <f>IFERROR(IF(OR($W513&lt;&gt;"Ja",VLOOKUP($C513,Listen!$A$2:$F$45,6,0)="Nein"),$AC513,$AB513),0)</f>
        <v>0</v>
      </c>
      <c r="AJ513" s="49">
        <f>IFERROR(IF(OR($W513&lt;&gt;"Ja",VLOOKUP($C513,Listen!$A$2:$F$45,6,0)="Nein"),$AC513,$AB513),0)</f>
        <v>0</v>
      </c>
      <c r="AK513" s="49">
        <f>IFERROR(IF(OR($W513&lt;&gt;"Ja",VLOOKUP($C513,Listen!$A$2:$F$45,6,0)="Nein"),$AC513,$AB513),0)</f>
        <v>0</v>
      </c>
      <c r="AL513" s="51">
        <f t="shared" si="153"/>
        <v>0</v>
      </c>
      <c r="AM513" s="296">
        <f>IFERROR(IF(VLOOKUP($C513,Listen!$A$2:$F$45,6,0)="Ja",MAX(BC513:BD513),D_SAV!$BC513),0)</f>
        <v>0</v>
      </c>
      <c r="AN513" s="51">
        <f t="shared" si="154"/>
        <v>0</v>
      </c>
      <c r="AP513" s="304">
        <f t="shared" si="155"/>
        <v>0</v>
      </c>
      <c r="AQ513" s="304">
        <f t="shared" si="156"/>
        <v>0</v>
      </c>
      <c r="AR513" s="304">
        <f t="shared" si="157"/>
        <v>0</v>
      </c>
      <c r="AS513" s="304">
        <f t="shared" si="158"/>
        <v>0</v>
      </c>
      <c r="AT513" s="304">
        <f t="shared" si="159"/>
        <v>0</v>
      </c>
      <c r="AU513" s="304">
        <f t="shared" si="160"/>
        <v>0</v>
      </c>
      <c r="AV513" s="304">
        <f t="shared" si="161"/>
        <v>0</v>
      </c>
      <c r="AW513" s="304">
        <f t="shared" si="162"/>
        <v>0</v>
      </c>
      <c r="AX513" s="304">
        <f t="shared" si="163"/>
        <v>0</v>
      </c>
      <c r="AY513" s="304">
        <f t="shared" si="164"/>
        <v>0</v>
      </c>
      <c r="AZ513" s="304">
        <f t="shared" si="165"/>
        <v>0</v>
      </c>
      <c r="BA513" s="304">
        <f t="shared" si="166"/>
        <v>0</v>
      </c>
      <c r="BB513" s="304">
        <f t="shared" si="167"/>
        <v>0</v>
      </c>
      <c r="BC513" s="304">
        <f t="shared" si="168"/>
        <v>0</v>
      </c>
      <c r="BD513" s="304">
        <f t="shared" si="169"/>
        <v>0</v>
      </c>
      <c r="BE513" s="304">
        <f>IFERROR(IF(VLOOKUP($C513,Listen!$A$2:$F$45,6,0)="Ja",BB513-MAX(BC513:BD513),BB513-BC513),0)</f>
        <v>0</v>
      </c>
    </row>
    <row r="514" spans="1:57" x14ac:dyDescent="0.25">
      <c r="A514" s="320" t="str">
        <f>IF(AND(D514&lt;&gt;0,C514&lt;&gt;0,E514&lt;&gt;0),IF(B514&lt;&gt;0,CONCATENATE(B514,"-AGr",VLOOKUP(C514,Listen!$A$2:$D$45,4,FALSE),"-",D514,"-",E514,),CONCATENATE("AGr",VLOOKUP(C514,Listen!$A$2:$D$45,4,FALSE),"-",D514,"-",E514)),"keine vollständige ID")</f>
        <v>keine vollständige ID</v>
      </c>
      <c r="B514" s="301"/>
      <c r="C514" s="287"/>
      <c r="D514" s="34"/>
      <c r="E514" s="306"/>
      <c r="F514" s="116"/>
      <c r="G514" s="17"/>
      <c r="H514" s="17"/>
      <c r="I514" s="17"/>
      <c r="J514" s="17"/>
      <c r="K514" s="17"/>
      <c r="L514" s="17"/>
      <c r="M514" s="17"/>
      <c r="N514" s="17"/>
      <c r="O514" s="116"/>
      <c r="P514" s="117">
        <f>IF(D514&gt;A_Stammdaten!$B$12,0,SUM(G514,H514,J514,L514:M514)-SUM(I514,K514,N514:O514))</f>
        <v>0</v>
      </c>
      <c r="Q514" s="17"/>
      <c r="R514" s="17"/>
      <c r="S514" s="17"/>
      <c r="T514" s="17"/>
      <c r="U514" s="62">
        <f t="shared" si="149"/>
        <v>0</v>
      </c>
      <c r="V514" s="34"/>
      <c r="W514" s="34"/>
      <c r="X514" s="34"/>
      <c r="Y514" s="34"/>
      <c r="Z514" s="34"/>
      <c r="AA514" s="63" t="str">
        <f t="shared" si="150"/>
        <v>-</v>
      </c>
      <c r="AB514" s="63" t="str">
        <f t="shared" si="151"/>
        <v>-</v>
      </c>
      <c r="AC514" s="63">
        <f>IF(ISBLANK($C514),0,VLOOKUP($C514,Listen!$A$2:$C$45,2,FALSE))</f>
        <v>0</v>
      </c>
      <c r="AD514" s="63">
        <f>IF(ISBLANK($C514),0,VLOOKUP($C514,Listen!$A$2:$C$45,3,FALSE))</f>
        <v>0</v>
      </c>
      <c r="AE514" s="49">
        <f t="shared" si="152"/>
        <v>0</v>
      </c>
      <c r="AF514" s="49">
        <f t="shared" si="152"/>
        <v>0</v>
      </c>
      <c r="AG514" s="49">
        <f>IFERROR(IF(OR($V514&lt;&gt;"Ja",VLOOKUP($C514,Listen!$A$2:$F$45,5,0)="Nein",D514&lt;IF(C514="LNG Anbindungsanlagen gemäß separater Festlegung",2022,2023)),$AC514,$AA514),0)</f>
        <v>0</v>
      </c>
      <c r="AH514" s="49">
        <f>IFERROR(IF(OR($V514&lt;&gt;"Ja",VLOOKUP($C514,Listen!$A$2:$F$45,5,0)="Nein",D514&lt;IF(C514="LNG Anbindungsanlagen gemäß separater Festlegung",2022,2023)),$AC514,$AA514),0)</f>
        <v>0</v>
      </c>
      <c r="AI514" s="49">
        <f>IFERROR(IF(OR($W514&lt;&gt;"Ja",VLOOKUP($C514,Listen!$A$2:$F$45,6,0)="Nein"),$AC514,$AB514),0)</f>
        <v>0</v>
      </c>
      <c r="AJ514" s="49">
        <f>IFERROR(IF(OR($W514&lt;&gt;"Ja",VLOOKUP($C514,Listen!$A$2:$F$45,6,0)="Nein"),$AC514,$AB514),0)</f>
        <v>0</v>
      </c>
      <c r="AK514" s="49">
        <f>IFERROR(IF(OR($W514&lt;&gt;"Ja",VLOOKUP($C514,Listen!$A$2:$F$45,6,0)="Nein"),$AC514,$AB514),0)</f>
        <v>0</v>
      </c>
      <c r="AL514" s="51">
        <f t="shared" si="153"/>
        <v>0</v>
      </c>
      <c r="AM514" s="296">
        <f>IFERROR(IF(VLOOKUP($C514,Listen!$A$2:$F$45,6,0)="Ja",MAX(BC514:BD514),D_SAV!$BC514),0)</f>
        <v>0</v>
      </c>
      <c r="AN514" s="51">
        <f t="shared" si="154"/>
        <v>0</v>
      </c>
      <c r="AP514" s="304">
        <f t="shared" si="155"/>
        <v>0</v>
      </c>
      <c r="AQ514" s="304">
        <f t="shared" si="156"/>
        <v>0</v>
      </c>
      <c r="AR514" s="304">
        <f t="shared" si="157"/>
        <v>0</v>
      </c>
      <c r="AS514" s="304">
        <f t="shared" si="158"/>
        <v>0</v>
      </c>
      <c r="AT514" s="304">
        <f t="shared" si="159"/>
        <v>0</v>
      </c>
      <c r="AU514" s="304">
        <f t="shared" si="160"/>
        <v>0</v>
      </c>
      <c r="AV514" s="304">
        <f t="shared" si="161"/>
        <v>0</v>
      </c>
      <c r="AW514" s="304">
        <f t="shared" si="162"/>
        <v>0</v>
      </c>
      <c r="AX514" s="304">
        <f t="shared" si="163"/>
        <v>0</v>
      </c>
      <c r="AY514" s="304">
        <f t="shared" si="164"/>
        <v>0</v>
      </c>
      <c r="AZ514" s="304">
        <f t="shared" si="165"/>
        <v>0</v>
      </c>
      <c r="BA514" s="304">
        <f t="shared" si="166"/>
        <v>0</v>
      </c>
      <c r="BB514" s="304">
        <f t="shared" si="167"/>
        <v>0</v>
      </c>
      <c r="BC514" s="304">
        <f t="shared" si="168"/>
        <v>0</v>
      </c>
      <c r="BD514" s="304">
        <f t="shared" si="169"/>
        <v>0</v>
      </c>
      <c r="BE514" s="304">
        <f>IFERROR(IF(VLOOKUP($C514,Listen!$A$2:$F$45,6,0)="Ja",BB514-MAX(BC514:BD514),BB514-BC514),0)</f>
        <v>0</v>
      </c>
    </row>
    <row r="515" spans="1:57" x14ac:dyDescent="0.25">
      <c r="A515" s="320" t="str">
        <f>IF(AND(D515&lt;&gt;0,C515&lt;&gt;0,E515&lt;&gt;0),IF(B515&lt;&gt;0,CONCATENATE(B515,"-AGr",VLOOKUP(C515,Listen!$A$2:$D$45,4,FALSE),"-",D515,"-",E515,),CONCATENATE("AGr",VLOOKUP(C515,Listen!$A$2:$D$45,4,FALSE),"-",D515,"-",E515)),"keine vollständige ID")</f>
        <v>keine vollständige ID</v>
      </c>
      <c r="B515" s="301"/>
      <c r="C515" s="287"/>
      <c r="D515" s="34"/>
      <c r="E515" s="306"/>
      <c r="F515" s="116"/>
      <c r="G515" s="17"/>
      <c r="H515" s="17"/>
      <c r="I515" s="17"/>
      <c r="J515" s="17"/>
      <c r="K515" s="17"/>
      <c r="L515" s="17"/>
      <c r="M515" s="17"/>
      <c r="N515" s="17"/>
      <c r="O515" s="116"/>
      <c r="P515" s="117">
        <f>IF(D515&gt;A_Stammdaten!$B$12,0,SUM(G515,H515,J515,L515:M515)-SUM(I515,K515,N515:O515))</f>
        <v>0</v>
      </c>
      <c r="Q515" s="17"/>
      <c r="R515" s="17"/>
      <c r="S515" s="17"/>
      <c r="T515" s="17"/>
      <c r="U515" s="62">
        <f t="shared" si="149"/>
        <v>0</v>
      </c>
      <c r="V515" s="34"/>
      <c r="W515" s="34"/>
      <c r="X515" s="34"/>
      <c r="Y515" s="34"/>
      <c r="Z515" s="34"/>
      <c r="AA515" s="63" t="str">
        <f t="shared" si="150"/>
        <v>-</v>
      </c>
      <c r="AB515" s="63" t="str">
        <f t="shared" si="151"/>
        <v>-</v>
      </c>
      <c r="AC515" s="63">
        <f>IF(ISBLANK($C515),0,VLOOKUP($C515,Listen!$A$2:$C$45,2,FALSE))</f>
        <v>0</v>
      </c>
      <c r="AD515" s="63">
        <f>IF(ISBLANK($C515),0,VLOOKUP($C515,Listen!$A$2:$C$45,3,FALSE))</f>
        <v>0</v>
      </c>
      <c r="AE515" s="49">
        <f t="shared" si="152"/>
        <v>0</v>
      </c>
      <c r="AF515" s="49">
        <f t="shared" si="152"/>
        <v>0</v>
      </c>
      <c r="AG515" s="49">
        <f>IFERROR(IF(OR($V515&lt;&gt;"Ja",VLOOKUP($C515,Listen!$A$2:$F$45,5,0)="Nein",D515&lt;IF(C515="LNG Anbindungsanlagen gemäß separater Festlegung",2022,2023)),$AC515,$AA515),0)</f>
        <v>0</v>
      </c>
      <c r="AH515" s="49">
        <f>IFERROR(IF(OR($V515&lt;&gt;"Ja",VLOOKUP($C515,Listen!$A$2:$F$45,5,0)="Nein",D515&lt;IF(C515="LNG Anbindungsanlagen gemäß separater Festlegung",2022,2023)),$AC515,$AA515),0)</f>
        <v>0</v>
      </c>
      <c r="AI515" s="49">
        <f>IFERROR(IF(OR($W515&lt;&gt;"Ja",VLOOKUP($C515,Listen!$A$2:$F$45,6,0)="Nein"),$AC515,$AB515),0)</f>
        <v>0</v>
      </c>
      <c r="AJ515" s="49">
        <f>IFERROR(IF(OR($W515&lt;&gt;"Ja",VLOOKUP($C515,Listen!$A$2:$F$45,6,0)="Nein"),$AC515,$AB515),0)</f>
        <v>0</v>
      </c>
      <c r="AK515" s="49">
        <f>IFERROR(IF(OR($W515&lt;&gt;"Ja",VLOOKUP($C515,Listen!$A$2:$F$45,6,0)="Nein"),$AC515,$AB515),0)</f>
        <v>0</v>
      </c>
      <c r="AL515" s="51">
        <f t="shared" si="153"/>
        <v>0</v>
      </c>
      <c r="AM515" s="296">
        <f>IFERROR(IF(VLOOKUP($C515,Listen!$A$2:$F$45,6,0)="Ja",MAX(BC515:BD515),D_SAV!$BC515),0)</f>
        <v>0</v>
      </c>
      <c r="AN515" s="51">
        <f t="shared" si="154"/>
        <v>0</v>
      </c>
      <c r="AP515" s="304">
        <f t="shared" si="155"/>
        <v>0</v>
      </c>
      <c r="AQ515" s="304">
        <f t="shared" si="156"/>
        <v>0</v>
      </c>
      <c r="AR515" s="304">
        <f t="shared" si="157"/>
        <v>0</v>
      </c>
      <c r="AS515" s="304">
        <f t="shared" si="158"/>
        <v>0</v>
      </c>
      <c r="AT515" s="304">
        <f t="shared" si="159"/>
        <v>0</v>
      </c>
      <c r="AU515" s="304">
        <f t="shared" si="160"/>
        <v>0</v>
      </c>
      <c r="AV515" s="304">
        <f t="shared" si="161"/>
        <v>0</v>
      </c>
      <c r="AW515" s="304">
        <f t="shared" si="162"/>
        <v>0</v>
      </c>
      <c r="AX515" s="304">
        <f t="shared" si="163"/>
        <v>0</v>
      </c>
      <c r="AY515" s="304">
        <f t="shared" si="164"/>
        <v>0</v>
      </c>
      <c r="AZ515" s="304">
        <f t="shared" si="165"/>
        <v>0</v>
      </c>
      <c r="BA515" s="304">
        <f t="shared" si="166"/>
        <v>0</v>
      </c>
      <c r="BB515" s="304">
        <f t="shared" si="167"/>
        <v>0</v>
      </c>
      <c r="BC515" s="304">
        <f t="shared" si="168"/>
        <v>0</v>
      </c>
      <c r="BD515" s="304">
        <f t="shared" si="169"/>
        <v>0</v>
      </c>
      <c r="BE515" s="304">
        <f>IFERROR(IF(VLOOKUP($C515,Listen!$A$2:$F$45,6,0)="Ja",BB515-MAX(BC515:BD515),BB515-BC515),0)</f>
        <v>0</v>
      </c>
    </row>
    <row r="516" spans="1:57" x14ac:dyDescent="0.25">
      <c r="A516" s="320" t="str">
        <f>IF(AND(D516&lt;&gt;0,C516&lt;&gt;0,E516&lt;&gt;0),IF(B516&lt;&gt;0,CONCATENATE(B516,"-AGr",VLOOKUP(C516,Listen!$A$2:$D$45,4,FALSE),"-",D516,"-",E516,),CONCATENATE("AGr",VLOOKUP(C516,Listen!$A$2:$D$45,4,FALSE),"-",D516,"-",E516)),"keine vollständige ID")</f>
        <v>keine vollständige ID</v>
      </c>
      <c r="B516" s="301"/>
      <c r="C516" s="287"/>
      <c r="D516" s="34"/>
      <c r="E516" s="306"/>
      <c r="F516" s="116"/>
      <c r="G516" s="17"/>
      <c r="H516" s="17"/>
      <c r="I516" s="17"/>
      <c r="J516" s="17"/>
      <c r="K516" s="17"/>
      <c r="L516" s="17"/>
      <c r="M516" s="17"/>
      <c r="N516" s="17"/>
      <c r="O516" s="116"/>
      <c r="P516" s="117">
        <f>IF(D516&gt;A_Stammdaten!$B$12,0,SUM(G516,H516,J516,L516:M516)-SUM(I516,K516,N516:O516))</f>
        <v>0</v>
      </c>
      <c r="Q516" s="17"/>
      <c r="R516" s="17"/>
      <c r="S516" s="17"/>
      <c r="T516" s="17"/>
      <c r="U516" s="62">
        <f t="shared" si="149"/>
        <v>0</v>
      </c>
      <c r="V516" s="34"/>
      <c r="W516" s="34"/>
      <c r="X516" s="34"/>
      <c r="Y516" s="34"/>
      <c r="Z516" s="34"/>
      <c r="AA516" s="63" t="str">
        <f t="shared" si="150"/>
        <v>-</v>
      </c>
      <c r="AB516" s="63" t="str">
        <f t="shared" si="151"/>
        <v>-</v>
      </c>
      <c r="AC516" s="63">
        <f>IF(ISBLANK($C516),0,VLOOKUP($C516,Listen!$A$2:$C$45,2,FALSE))</f>
        <v>0</v>
      </c>
      <c r="AD516" s="63">
        <f>IF(ISBLANK($C516),0,VLOOKUP($C516,Listen!$A$2:$C$45,3,FALSE))</f>
        <v>0</v>
      </c>
      <c r="AE516" s="49">
        <f t="shared" si="152"/>
        <v>0</v>
      </c>
      <c r="AF516" s="49">
        <f t="shared" si="152"/>
        <v>0</v>
      </c>
      <c r="AG516" s="49">
        <f>IFERROR(IF(OR($V516&lt;&gt;"Ja",VLOOKUP($C516,Listen!$A$2:$F$45,5,0)="Nein",D516&lt;IF(C516="LNG Anbindungsanlagen gemäß separater Festlegung",2022,2023)),$AC516,$AA516),0)</f>
        <v>0</v>
      </c>
      <c r="AH516" s="49">
        <f>IFERROR(IF(OR($V516&lt;&gt;"Ja",VLOOKUP($C516,Listen!$A$2:$F$45,5,0)="Nein",D516&lt;IF(C516="LNG Anbindungsanlagen gemäß separater Festlegung",2022,2023)),$AC516,$AA516),0)</f>
        <v>0</v>
      </c>
      <c r="AI516" s="49">
        <f>IFERROR(IF(OR($W516&lt;&gt;"Ja",VLOOKUP($C516,Listen!$A$2:$F$45,6,0)="Nein"),$AC516,$AB516),0)</f>
        <v>0</v>
      </c>
      <c r="AJ516" s="49">
        <f>IFERROR(IF(OR($W516&lt;&gt;"Ja",VLOOKUP($C516,Listen!$A$2:$F$45,6,0)="Nein"),$AC516,$AB516),0)</f>
        <v>0</v>
      </c>
      <c r="AK516" s="49">
        <f>IFERROR(IF(OR($W516&lt;&gt;"Ja",VLOOKUP($C516,Listen!$A$2:$F$45,6,0)="Nein"),$AC516,$AB516),0)</f>
        <v>0</v>
      </c>
      <c r="AL516" s="51">
        <f t="shared" si="153"/>
        <v>0</v>
      </c>
      <c r="AM516" s="296">
        <f>IFERROR(IF(VLOOKUP($C516,Listen!$A$2:$F$45,6,0)="Ja",MAX(BC516:BD516),D_SAV!$BC516),0)</f>
        <v>0</v>
      </c>
      <c r="AN516" s="51">
        <f t="shared" si="154"/>
        <v>0</v>
      </c>
      <c r="AP516" s="304">
        <f t="shared" si="155"/>
        <v>0</v>
      </c>
      <c r="AQ516" s="304">
        <f t="shared" si="156"/>
        <v>0</v>
      </c>
      <c r="AR516" s="304">
        <f t="shared" si="157"/>
        <v>0</v>
      </c>
      <c r="AS516" s="304">
        <f t="shared" si="158"/>
        <v>0</v>
      </c>
      <c r="AT516" s="304">
        <f t="shared" si="159"/>
        <v>0</v>
      </c>
      <c r="AU516" s="304">
        <f t="shared" si="160"/>
        <v>0</v>
      </c>
      <c r="AV516" s="304">
        <f t="shared" si="161"/>
        <v>0</v>
      </c>
      <c r="AW516" s="304">
        <f t="shared" si="162"/>
        <v>0</v>
      </c>
      <c r="AX516" s="304">
        <f t="shared" si="163"/>
        <v>0</v>
      </c>
      <c r="AY516" s="304">
        <f t="shared" si="164"/>
        <v>0</v>
      </c>
      <c r="AZ516" s="304">
        <f t="shared" si="165"/>
        <v>0</v>
      </c>
      <c r="BA516" s="304">
        <f t="shared" si="166"/>
        <v>0</v>
      </c>
      <c r="BB516" s="304">
        <f t="shared" si="167"/>
        <v>0</v>
      </c>
      <c r="BC516" s="304">
        <f t="shared" si="168"/>
        <v>0</v>
      </c>
      <c r="BD516" s="304">
        <f t="shared" si="169"/>
        <v>0</v>
      </c>
      <c r="BE516" s="304">
        <f>IFERROR(IF(VLOOKUP($C516,Listen!$A$2:$F$45,6,0)="Ja",BB516-MAX(BC516:BD516),BB516-BC516),0)</f>
        <v>0</v>
      </c>
    </row>
    <row r="517" spans="1:57" x14ac:dyDescent="0.25">
      <c r="A517" s="320" t="str">
        <f>IF(AND(D517&lt;&gt;0,C517&lt;&gt;0,E517&lt;&gt;0),IF(B517&lt;&gt;0,CONCATENATE(B517,"-AGr",VLOOKUP(C517,Listen!$A$2:$D$45,4,FALSE),"-",D517,"-",E517,),CONCATENATE("AGr",VLOOKUP(C517,Listen!$A$2:$D$45,4,FALSE),"-",D517,"-",E517)),"keine vollständige ID")</f>
        <v>keine vollständige ID</v>
      </c>
      <c r="B517" s="301"/>
      <c r="C517" s="287"/>
      <c r="D517" s="34"/>
      <c r="E517" s="306"/>
      <c r="F517" s="116"/>
      <c r="G517" s="17"/>
      <c r="H517" s="17"/>
      <c r="I517" s="17"/>
      <c r="J517" s="17"/>
      <c r="K517" s="17"/>
      <c r="L517" s="17"/>
      <c r="M517" s="17"/>
      <c r="N517" s="17"/>
      <c r="O517" s="116"/>
      <c r="P517" s="117">
        <f>IF(D517&gt;A_Stammdaten!$B$12,0,SUM(G517,H517,J517,L517:M517)-SUM(I517,K517,N517:O517))</f>
        <v>0</v>
      </c>
      <c r="Q517" s="17"/>
      <c r="R517" s="17"/>
      <c r="S517" s="17"/>
      <c r="T517" s="17"/>
      <c r="U517" s="62">
        <f t="shared" si="149"/>
        <v>0</v>
      </c>
      <c r="V517" s="34"/>
      <c r="W517" s="34"/>
      <c r="X517" s="34"/>
      <c r="Y517" s="34"/>
      <c r="Z517" s="34"/>
      <c r="AA517" s="63" t="str">
        <f t="shared" si="150"/>
        <v>-</v>
      </c>
      <c r="AB517" s="63" t="str">
        <f t="shared" si="151"/>
        <v>-</v>
      </c>
      <c r="AC517" s="63">
        <f>IF(ISBLANK($C517),0,VLOOKUP($C517,Listen!$A$2:$C$45,2,FALSE))</f>
        <v>0</v>
      </c>
      <c r="AD517" s="63">
        <f>IF(ISBLANK($C517),0,VLOOKUP($C517,Listen!$A$2:$C$45,3,FALSE))</f>
        <v>0</v>
      </c>
      <c r="AE517" s="49">
        <f t="shared" si="152"/>
        <v>0</v>
      </c>
      <c r="AF517" s="49">
        <f t="shared" si="152"/>
        <v>0</v>
      </c>
      <c r="AG517" s="49">
        <f>IFERROR(IF(OR($V517&lt;&gt;"Ja",VLOOKUP($C517,Listen!$A$2:$F$45,5,0)="Nein",D517&lt;IF(C517="LNG Anbindungsanlagen gemäß separater Festlegung",2022,2023)),$AC517,$AA517),0)</f>
        <v>0</v>
      </c>
      <c r="AH517" s="49">
        <f>IFERROR(IF(OR($V517&lt;&gt;"Ja",VLOOKUP($C517,Listen!$A$2:$F$45,5,0)="Nein",D517&lt;IF(C517="LNG Anbindungsanlagen gemäß separater Festlegung",2022,2023)),$AC517,$AA517),0)</f>
        <v>0</v>
      </c>
      <c r="AI517" s="49">
        <f>IFERROR(IF(OR($W517&lt;&gt;"Ja",VLOOKUP($C517,Listen!$A$2:$F$45,6,0)="Nein"),$AC517,$AB517),0)</f>
        <v>0</v>
      </c>
      <c r="AJ517" s="49">
        <f>IFERROR(IF(OR($W517&lt;&gt;"Ja",VLOOKUP($C517,Listen!$A$2:$F$45,6,0)="Nein"),$AC517,$AB517),0)</f>
        <v>0</v>
      </c>
      <c r="AK517" s="49">
        <f>IFERROR(IF(OR($W517&lt;&gt;"Ja",VLOOKUP($C517,Listen!$A$2:$F$45,6,0)="Nein"),$AC517,$AB517),0)</f>
        <v>0</v>
      </c>
      <c r="AL517" s="51">
        <f t="shared" si="153"/>
        <v>0</v>
      </c>
      <c r="AM517" s="296">
        <f>IFERROR(IF(VLOOKUP($C517,Listen!$A$2:$F$45,6,0)="Ja",MAX(BC517:BD517),D_SAV!$BC517),0)</f>
        <v>0</v>
      </c>
      <c r="AN517" s="51">
        <f t="shared" si="154"/>
        <v>0</v>
      </c>
      <c r="AP517" s="304">
        <f t="shared" si="155"/>
        <v>0</v>
      </c>
      <c r="AQ517" s="304">
        <f t="shared" si="156"/>
        <v>0</v>
      </c>
      <c r="AR517" s="304">
        <f t="shared" si="157"/>
        <v>0</v>
      </c>
      <c r="AS517" s="304">
        <f t="shared" si="158"/>
        <v>0</v>
      </c>
      <c r="AT517" s="304">
        <f t="shared" si="159"/>
        <v>0</v>
      </c>
      <c r="AU517" s="304">
        <f t="shared" si="160"/>
        <v>0</v>
      </c>
      <c r="AV517" s="304">
        <f t="shared" si="161"/>
        <v>0</v>
      </c>
      <c r="AW517" s="304">
        <f t="shared" si="162"/>
        <v>0</v>
      </c>
      <c r="AX517" s="304">
        <f t="shared" si="163"/>
        <v>0</v>
      </c>
      <c r="AY517" s="304">
        <f t="shared" si="164"/>
        <v>0</v>
      </c>
      <c r="AZ517" s="304">
        <f t="shared" si="165"/>
        <v>0</v>
      </c>
      <c r="BA517" s="304">
        <f t="shared" si="166"/>
        <v>0</v>
      </c>
      <c r="BB517" s="304">
        <f t="shared" si="167"/>
        <v>0</v>
      </c>
      <c r="BC517" s="304">
        <f t="shared" si="168"/>
        <v>0</v>
      </c>
      <c r="BD517" s="304">
        <f t="shared" si="169"/>
        <v>0</v>
      </c>
      <c r="BE517" s="304">
        <f>IFERROR(IF(VLOOKUP($C517,Listen!$A$2:$F$45,6,0)="Ja",BB517-MAX(BC517:BD517),BB517-BC517),0)</f>
        <v>0</v>
      </c>
    </row>
    <row r="518" spans="1:57" x14ac:dyDescent="0.25">
      <c r="A518" s="320" t="str">
        <f>IF(AND(D518&lt;&gt;0,C518&lt;&gt;0,E518&lt;&gt;0),IF(B518&lt;&gt;0,CONCATENATE(B518,"-AGr",VLOOKUP(C518,Listen!$A$2:$D$45,4,FALSE),"-",D518,"-",E518,),CONCATENATE("AGr",VLOOKUP(C518,Listen!$A$2:$D$45,4,FALSE),"-",D518,"-",E518)),"keine vollständige ID")</f>
        <v>keine vollständige ID</v>
      </c>
      <c r="B518" s="301"/>
      <c r="C518" s="287"/>
      <c r="D518" s="34"/>
      <c r="E518" s="306"/>
      <c r="F518" s="116"/>
      <c r="G518" s="17"/>
      <c r="H518" s="17"/>
      <c r="I518" s="17"/>
      <c r="J518" s="17"/>
      <c r="K518" s="17"/>
      <c r="L518" s="17"/>
      <c r="M518" s="17"/>
      <c r="N518" s="17"/>
      <c r="O518" s="116"/>
      <c r="P518" s="117">
        <f>IF(D518&gt;A_Stammdaten!$B$12,0,SUM(G518,H518,J518,L518:M518)-SUM(I518,K518,N518:O518))</f>
        <v>0</v>
      </c>
      <c r="Q518" s="17"/>
      <c r="R518" s="17"/>
      <c r="S518" s="17"/>
      <c r="T518" s="17"/>
      <c r="U518" s="62">
        <f t="shared" ref="U518:U581" si="170">P518-SUM(Q518:T518)</f>
        <v>0</v>
      </c>
      <c r="V518" s="34"/>
      <c r="W518" s="34"/>
      <c r="X518" s="34"/>
      <c r="Y518" s="34"/>
      <c r="Z518" s="34"/>
      <c r="AA518" s="63" t="str">
        <f t="shared" ref="AA518:AA581" si="171">IF($V518="Ja",MIN(2044-$D518+1,AC518),"-")</f>
        <v>-</v>
      </c>
      <c r="AB518" s="63" t="str">
        <f t="shared" ref="AB518:AB581" si="172">IF($Z518="","-",MIN($Z518-$D518+1,AC518))</f>
        <v>-</v>
      </c>
      <c r="AC518" s="63">
        <f>IF(ISBLANK($C518),0,VLOOKUP($C518,Listen!$A$2:$C$45,2,FALSE))</f>
        <v>0</v>
      </c>
      <c r="AD518" s="63">
        <f>IF(ISBLANK($C518),0,VLOOKUP($C518,Listen!$A$2:$C$45,3,FALSE))</f>
        <v>0</v>
      </c>
      <c r="AE518" s="49">
        <f t="shared" ref="AE518:AF581" si="173">IFERROR($AC518,0)</f>
        <v>0</v>
      </c>
      <c r="AF518" s="49">
        <f t="shared" si="173"/>
        <v>0</v>
      </c>
      <c r="AG518" s="49">
        <f>IFERROR(IF(OR($V518&lt;&gt;"Ja",VLOOKUP($C518,Listen!$A$2:$F$45,5,0)="Nein",D518&lt;IF(C518="LNG Anbindungsanlagen gemäß separater Festlegung",2022,2023)),$AC518,$AA518),0)</f>
        <v>0</v>
      </c>
      <c r="AH518" s="49">
        <f>IFERROR(IF(OR($V518&lt;&gt;"Ja",VLOOKUP($C518,Listen!$A$2:$F$45,5,0)="Nein",D518&lt;IF(C518="LNG Anbindungsanlagen gemäß separater Festlegung",2022,2023)),$AC518,$AA518),0)</f>
        <v>0</v>
      </c>
      <c r="AI518" s="49">
        <f>IFERROR(IF(OR($W518&lt;&gt;"Ja",VLOOKUP($C518,Listen!$A$2:$F$45,6,0)="Nein"),$AC518,$AB518),0)</f>
        <v>0</v>
      </c>
      <c r="AJ518" s="49">
        <f>IFERROR(IF(OR($W518&lt;&gt;"Ja",VLOOKUP($C518,Listen!$A$2:$F$45,6,0)="Nein"),$AC518,$AB518),0)</f>
        <v>0</v>
      </c>
      <c r="AK518" s="49">
        <f>IFERROR(IF(OR($W518&lt;&gt;"Ja",VLOOKUP($C518,Listen!$A$2:$F$45,6,0)="Nein"),$AC518,$AB518),0)</f>
        <v>0</v>
      </c>
      <c r="AL518" s="51">
        <f t="shared" ref="AL518:AL581" si="174">BB518</f>
        <v>0</v>
      </c>
      <c r="AM518" s="296">
        <f>IFERROR(IF(VLOOKUP($C518,Listen!$A$2:$F$45,6,0)="Ja",MAX(BC518:BD518),D_SAV!$BC518),0)</f>
        <v>0</v>
      </c>
      <c r="AN518" s="51">
        <f t="shared" ref="AN518:AN581" si="175">BE518</f>
        <v>0</v>
      </c>
      <c r="AP518" s="304">
        <f t="shared" ref="AP518:AP581" si="176">AO518+IF($D518=AP$3,$U518,0)</f>
        <v>0</v>
      </c>
      <c r="AQ518" s="304">
        <f t="shared" ref="AQ518:AQ581" si="177">IF(AP518=0,0,IF($AE518-(AP$3-$D518)&lt;=0,AP518,AP518/($AE518-(AP$3-$D518))))</f>
        <v>0</v>
      </c>
      <c r="AR518" s="304">
        <f t="shared" ref="AR518:AR581" si="178">AP518-AQ518</f>
        <v>0</v>
      </c>
      <c r="AS518" s="304">
        <f t="shared" ref="AS518:AS581" si="179">AR518+IF($D518=AS$3,$U518,0)</f>
        <v>0</v>
      </c>
      <c r="AT518" s="304">
        <f t="shared" ref="AT518:AT581" si="180">IF(AS518=0,0,IF($AF518-(AS$3-$D518)&lt;=0,AS518,AS518/($AF518-(AS$3-$D518))))</f>
        <v>0</v>
      </c>
      <c r="AU518" s="304">
        <f t="shared" ref="AU518:AU581" si="181">AS518-AT518</f>
        <v>0</v>
      </c>
      <c r="AV518" s="304">
        <f t="shared" ref="AV518:AV581" si="182">AU518+IF($D518=AV$3,$U518,0)</f>
        <v>0</v>
      </c>
      <c r="AW518" s="304">
        <f t="shared" ref="AW518:AW581" si="183">IF(AV518=0,0,IF($AG518-(AV$3-$D518)&lt;=0,AV518,AV518/($AG518-(AV$3-$D518))))</f>
        <v>0</v>
      </c>
      <c r="AX518" s="304">
        <f t="shared" ref="AX518:AX581" si="184">AV518-AW518</f>
        <v>0</v>
      </c>
      <c r="AY518" s="304">
        <f t="shared" ref="AY518:AY581" si="185">AX518+IF($D518=AY$3,$U518,0)</f>
        <v>0</v>
      </c>
      <c r="AZ518" s="304">
        <f t="shared" ref="AZ518:AZ581" si="186">IF(AY518=0,0,IF($AH518-(AY$3-$D518)&lt;=0,AY518,AY518/($AH518-(AY$3-$D518))))</f>
        <v>0</v>
      </c>
      <c r="BA518" s="304">
        <f t="shared" ref="BA518:BA581" si="187">AY518-AZ518</f>
        <v>0</v>
      </c>
      <c r="BB518" s="304">
        <f t="shared" ref="BB518:BB581" si="188">BA518+IF($D518=BB$3,$U518,0)</f>
        <v>0</v>
      </c>
      <c r="BC518" s="304">
        <f t="shared" ref="BC518:BC581" si="189">IF(BB518=0,0,IF($AI518-(BB$3-$D518)&lt;=0,BB518,BB518/($AI518-(BB$3-$D518))))</f>
        <v>0</v>
      </c>
      <c r="BD518" s="304">
        <f t="shared" ref="BD518:BD581" si="190">BB518*Y518/100</f>
        <v>0</v>
      </c>
      <c r="BE518" s="304">
        <f>IFERROR(IF(VLOOKUP($C518,Listen!$A$2:$F$45,6,0)="Ja",BB518-MAX(BC518:BD518),BB518-BC518),0)</f>
        <v>0</v>
      </c>
    </row>
    <row r="519" spans="1:57" x14ac:dyDescent="0.25">
      <c r="A519" s="320" t="str">
        <f>IF(AND(D519&lt;&gt;0,C519&lt;&gt;0,E519&lt;&gt;0),IF(B519&lt;&gt;0,CONCATENATE(B519,"-AGr",VLOOKUP(C519,Listen!$A$2:$D$45,4,FALSE),"-",D519,"-",E519,),CONCATENATE("AGr",VLOOKUP(C519,Listen!$A$2:$D$45,4,FALSE),"-",D519,"-",E519)),"keine vollständige ID")</f>
        <v>keine vollständige ID</v>
      </c>
      <c r="B519" s="301"/>
      <c r="C519" s="287"/>
      <c r="D519" s="34"/>
      <c r="E519" s="306"/>
      <c r="F519" s="116"/>
      <c r="G519" s="17"/>
      <c r="H519" s="17"/>
      <c r="I519" s="17"/>
      <c r="J519" s="17"/>
      <c r="K519" s="17"/>
      <c r="L519" s="17"/>
      <c r="M519" s="17"/>
      <c r="N519" s="17"/>
      <c r="O519" s="116"/>
      <c r="P519" s="117">
        <f>IF(D519&gt;A_Stammdaten!$B$12,0,SUM(G519,H519,J519,L519:M519)-SUM(I519,K519,N519:O519))</f>
        <v>0</v>
      </c>
      <c r="Q519" s="17"/>
      <c r="R519" s="17"/>
      <c r="S519" s="17"/>
      <c r="T519" s="17"/>
      <c r="U519" s="62">
        <f t="shared" si="170"/>
        <v>0</v>
      </c>
      <c r="V519" s="34"/>
      <c r="W519" s="34"/>
      <c r="X519" s="34"/>
      <c r="Y519" s="34"/>
      <c r="Z519" s="34"/>
      <c r="AA519" s="63" t="str">
        <f t="shared" si="171"/>
        <v>-</v>
      </c>
      <c r="AB519" s="63" t="str">
        <f t="shared" si="172"/>
        <v>-</v>
      </c>
      <c r="AC519" s="63">
        <f>IF(ISBLANK($C519),0,VLOOKUP($C519,Listen!$A$2:$C$45,2,FALSE))</f>
        <v>0</v>
      </c>
      <c r="AD519" s="63">
        <f>IF(ISBLANK($C519),0,VLOOKUP($C519,Listen!$A$2:$C$45,3,FALSE))</f>
        <v>0</v>
      </c>
      <c r="AE519" s="49">
        <f t="shared" si="173"/>
        <v>0</v>
      </c>
      <c r="AF519" s="49">
        <f t="shared" si="173"/>
        <v>0</v>
      </c>
      <c r="AG519" s="49">
        <f>IFERROR(IF(OR($V519&lt;&gt;"Ja",VLOOKUP($C519,Listen!$A$2:$F$45,5,0)="Nein",D519&lt;IF(C519="LNG Anbindungsanlagen gemäß separater Festlegung",2022,2023)),$AC519,$AA519),0)</f>
        <v>0</v>
      </c>
      <c r="AH519" s="49">
        <f>IFERROR(IF(OR($V519&lt;&gt;"Ja",VLOOKUP($C519,Listen!$A$2:$F$45,5,0)="Nein",D519&lt;IF(C519="LNG Anbindungsanlagen gemäß separater Festlegung",2022,2023)),$AC519,$AA519),0)</f>
        <v>0</v>
      </c>
      <c r="AI519" s="49">
        <f>IFERROR(IF(OR($W519&lt;&gt;"Ja",VLOOKUP($C519,Listen!$A$2:$F$45,6,0)="Nein"),$AC519,$AB519),0)</f>
        <v>0</v>
      </c>
      <c r="AJ519" s="49">
        <f>IFERROR(IF(OR($W519&lt;&gt;"Ja",VLOOKUP($C519,Listen!$A$2:$F$45,6,0)="Nein"),$AC519,$AB519),0)</f>
        <v>0</v>
      </c>
      <c r="AK519" s="49">
        <f>IFERROR(IF(OR($W519&lt;&gt;"Ja",VLOOKUP($C519,Listen!$A$2:$F$45,6,0)="Nein"),$AC519,$AB519),0)</f>
        <v>0</v>
      </c>
      <c r="AL519" s="51">
        <f t="shared" si="174"/>
        <v>0</v>
      </c>
      <c r="AM519" s="296">
        <f>IFERROR(IF(VLOOKUP($C519,Listen!$A$2:$F$45,6,0)="Ja",MAX(BC519:BD519),D_SAV!$BC519),0)</f>
        <v>0</v>
      </c>
      <c r="AN519" s="51">
        <f t="shared" si="175"/>
        <v>0</v>
      </c>
      <c r="AP519" s="304">
        <f t="shared" si="176"/>
        <v>0</v>
      </c>
      <c r="AQ519" s="304">
        <f t="shared" si="177"/>
        <v>0</v>
      </c>
      <c r="AR519" s="304">
        <f t="shared" si="178"/>
        <v>0</v>
      </c>
      <c r="AS519" s="304">
        <f t="shared" si="179"/>
        <v>0</v>
      </c>
      <c r="AT519" s="304">
        <f t="shared" si="180"/>
        <v>0</v>
      </c>
      <c r="AU519" s="304">
        <f t="shared" si="181"/>
        <v>0</v>
      </c>
      <c r="AV519" s="304">
        <f t="shared" si="182"/>
        <v>0</v>
      </c>
      <c r="AW519" s="304">
        <f t="shared" si="183"/>
        <v>0</v>
      </c>
      <c r="AX519" s="304">
        <f t="shared" si="184"/>
        <v>0</v>
      </c>
      <c r="AY519" s="304">
        <f t="shared" si="185"/>
        <v>0</v>
      </c>
      <c r="AZ519" s="304">
        <f t="shared" si="186"/>
        <v>0</v>
      </c>
      <c r="BA519" s="304">
        <f t="shared" si="187"/>
        <v>0</v>
      </c>
      <c r="BB519" s="304">
        <f t="shared" si="188"/>
        <v>0</v>
      </c>
      <c r="BC519" s="304">
        <f t="shared" si="189"/>
        <v>0</v>
      </c>
      <c r="BD519" s="304">
        <f t="shared" si="190"/>
        <v>0</v>
      </c>
      <c r="BE519" s="304">
        <f>IFERROR(IF(VLOOKUP($C519,Listen!$A$2:$F$45,6,0)="Ja",BB519-MAX(BC519:BD519),BB519-BC519),0)</f>
        <v>0</v>
      </c>
    </row>
    <row r="520" spans="1:57" x14ac:dyDescent="0.25">
      <c r="A520" s="320" t="str">
        <f>IF(AND(D520&lt;&gt;0,C520&lt;&gt;0,E520&lt;&gt;0),IF(B520&lt;&gt;0,CONCATENATE(B520,"-AGr",VLOOKUP(C520,Listen!$A$2:$D$45,4,FALSE),"-",D520,"-",E520,),CONCATENATE("AGr",VLOOKUP(C520,Listen!$A$2:$D$45,4,FALSE),"-",D520,"-",E520)),"keine vollständige ID")</f>
        <v>keine vollständige ID</v>
      </c>
      <c r="B520" s="301"/>
      <c r="C520" s="287"/>
      <c r="D520" s="34"/>
      <c r="E520" s="306"/>
      <c r="F520" s="116"/>
      <c r="G520" s="17"/>
      <c r="H520" s="17"/>
      <c r="I520" s="17"/>
      <c r="J520" s="17"/>
      <c r="K520" s="17"/>
      <c r="L520" s="17"/>
      <c r="M520" s="17"/>
      <c r="N520" s="17"/>
      <c r="O520" s="116"/>
      <c r="P520" s="117">
        <f>IF(D520&gt;A_Stammdaten!$B$12,0,SUM(G520,H520,J520,L520:M520)-SUM(I520,K520,N520:O520))</f>
        <v>0</v>
      </c>
      <c r="Q520" s="17"/>
      <c r="R520" s="17"/>
      <c r="S520" s="17"/>
      <c r="T520" s="17"/>
      <c r="U520" s="62">
        <f t="shared" si="170"/>
        <v>0</v>
      </c>
      <c r="V520" s="34"/>
      <c r="W520" s="34"/>
      <c r="X520" s="34"/>
      <c r="Y520" s="34"/>
      <c r="Z520" s="34"/>
      <c r="AA520" s="63" t="str">
        <f t="shared" si="171"/>
        <v>-</v>
      </c>
      <c r="AB520" s="63" t="str">
        <f t="shared" si="172"/>
        <v>-</v>
      </c>
      <c r="AC520" s="63">
        <f>IF(ISBLANK($C520),0,VLOOKUP($C520,Listen!$A$2:$C$45,2,FALSE))</f>
        <v>0</v>
      </c>
      <c r="AD520" s="63">
        <f>IF(ISBLANK($C520),0,VLOOKUP($C520,Listen!$A$2:$C$45,3,FALSE))</f>
        <v>0</v>
      </c>
      <c r="AE520" s="49">
        <f t="shared" si="173"/>
        <v>0</v>
      </c>
      <c r="AF520" s="49">
        <f t="shared" si="173"/>
        <v>0</v>
      </c>
      <c r="AG520" s="49">
        <f>IFERROR(IF(OR($V520&lt;&gt;"Ja",VLOOKUP($C520,Listen!$A$2:$F$45,5,0)="Nein",D520&lt;IF(C520="LNG Anbindungsanlagen gemäß separater Festlegung",2022,2023)),$AC520,$AA520),0)</f>
        <v>0</v>
      </c>
      <c r="AH520" s="49">
        <f>IFERROR(IF(OR($V520&lt;&gt;"Ja",VLOOKUP($C520,Listen!$A$2:$F$45,5,0)="Nein",D520&lt;IF(C520="LNG Anbindungsanlagen gemäß separater Festlegung",2022,2023)),$AC520,$AA520),0)</f>
        <v>0</v>
      </c>
      <c r="AI520" s="49">
        <f>IFERROR(IF(OR($W520&lt;&gt;"Ja",VLOOKUP($C520,Listen!$A$2:$F$45,6,0)="Nein"),$AC520,$AB520),0)</f>
        <v>0</v>
      </c>
      <c r="AJ520" s="49">
        <f>IFERROR(IF(OR($W520&lt;&gt;"Ja",VLOOKUP($C520,Listen!$A$2:$F$45,6,0)="Nein"),$AC520,$AB520),0)</f>
        <v>0</v>
      </c>
      <c r="AK520" s="49">
        <f>IFERROR(IF(OR($W520&lt;&gt;"Ja",VLOOKUP($C520,Listen!$A$2:$F$45,6,0)="Nein"),$AC520,$AB520),0)</f>
        <v>0</v>
      </c>
      <c r="AL520" s="51">
        <f t="shared" si="174"/>
        <v>0</v>
      </c>
      <c r="AM520" s="296">
        <f>IFERROR(IF(VLOOKUP($C520,Listen!$A$2:$F$45,6,0)="Ja",MAX(BC520:BD520),D_SAV!$BC520),0)</f>
        <v>0</v>
      </c>
      <c r="AN520" s="51">
        <f t="shared" si="175"/>
        <v>0</v>
      </c>
      <c r="AP520" s="304">
        <f t="shared" si="176"/>
        <v>0</v>
      </c>
      <c r="AQ520" s="304">
        <f t="shared" si="177"/>
        <v>0</v>
      </c>
      <c r="AR520" s="304">
        <f t="shared" si="178"/>
        <v>0</v>
      </c>
      <c r="AS520" s="304">
        <f t="shared" si="179"/>
        <v>0</v>
      </c>
      <c r="AT520" s="304">
        <f t="shared" si="180"/>
        <v>0</v>
      </c>
      <c r="AU520" s="304">
        <f t="shared" si="181"/>
        <v>0</v>
      </c>
      <c r="AV520" s="304">
        <f t="shared" si="182"/>
        <v>0</v>
      </c>
      <c r="AW520" s="304">
        <f t="shared" si="183"/>
        <v>0</v>
      </c>
      <c r="AX520" s="304">
        <f t="shared" si="184"/>
        <v>0</v>
      </c>
      <c r="AY520" s="304">
        <f t="shared" si="185"/>
        <v>0</v>
      </c>
      <c r="AZ520" s="304">
        <f t="shared" si="186"/>
        <v>0</v>
      </c>
      <c r="BA520" s="304">
        <f t="shared" si="187"/>
        <v>0</v>
      </c>
      <c r="BB520" s="304">
        <f t="shared" si="188"/>
        <v>0</v>
      </c>
      <c r="BC520" s="304">
        <f t="shared" si="189"/>
        <v>0</v>
      </c>
      <c r="BD520" s="304">
        <f t="shared" si="190"/>
        <v>0</v>
      </c>
      <c r="BE520" s="304">
        <f>IFERROR(IF(VLOOKUP($C520,Listen!$A$2:$F$45,6,0)="Ja",BB520-MAX(BC520:BD520),BB520-BC520),0)</f>
        <v>0</v>
      </c>
    </row>
    <row r="521" spans="1:57" x14ac:dyDescent="0.25">
      <c r="A521" s="320" t="str">
        <f>IF(AND(D521&lt;&gt;0,C521&lt;&gt;0,E521&lt;&gt;0),IF(B521&lt;&gt;0,CONCATENATE(B521,"-AGr",VLOOKUP(C521,Listen!$A$2:$D$45,4,FALSE),"-",D521,"-",E521,),CONCATENATE("AGr",VLOOKUP(C521,Listen!$A$2:$D$45,4,FALSE),"-",D521,"-",E521)),"keine vollständige ID")</f>
        <v>keine vollständige ID</v>
      </c>
      <c r="B521" s="301"/>
      <c r="C521" s="287"/>
      <c r="D521" s="34"/>
      <c r="E521" s="306"/>
      <c r="F521" s="116"/>
      <c r="G521" s="17"/>
      <c r="H521" s="17"/>
      <c r="I521" s="17"/>
      <c r="J521" s="17"/>
      <c r="K521" s="17"/>
      <c r="L521" s="17"/>
      <c r="M521" s="17"/>
      <c r="N521" s="17"/>
      <c r="O521" s="116"/>
      <c r="P521" s="117">
        <f>IF(D521&gt;A_Stammdaten!$B$12,0,SUM(G521,H521,J521,L521:M521)-SUM(I521,K521,N521:O521))</f>
        <v>0</v>
      </c>
      <c r="Q521" s="17"/>
      <c r="R521" s="17"/>
      <c r="S521" s="17"/>
      <c r="T521" s="17"/>
      <c r="U521" s="62">
        <f t="shared" si="170"/>
        <v>0</v>
      </c>
      <c r="V521" s="34"/>
      <c r="W521" s="34"/>
      <c r="X521" s="34"/>
      <c r="Y521" s="34"/>
      <c r="Z521" s="34"/>
      <c r="AA521" s="63" t="str">
        <f t="shared" si="171"/>
        <v>-</v>
      </c>
      <c r="AB521" s="63" t="str">
        <f t="shared" si="172"/>
        <v>-</v>
      </c>
      <c r="AC521" s="63">
        <f>IF(ISBLANK($C521),0,VLOOKUP($C521,Listen!$A$2:$C$45,2,FALSE))</f>
        <v>0</v>
      </c>
      <c r="AD521" s="63">
        <f>IF(ISBLANK($C521),0,VLOOKUP($C521,Listen!$A$2:$C$45,3,FALSE))</f>
        <v>0</v>
      </c>
      <c r="AE521" s="49">
        <f t="shared" si="173"/>
        <v>0</v>
      </c>
      <c r="AF521" s="49">
        <f t="shared" si="173"/>
        <v>0</v>
      </c>
      <c r="AG521" s="49">
        <f>IFERROR(IF(OR($V521&lt;&gt;"Ja",VLOOKUP($C521,Listen!$A$2:$F$45,5,0)="Nein",D521&lt;IF(C521="LNG Anbindungsanlagen gemäß separater Festlegung",2022,2023)),$AC521,$AA521),0)</f>
        <v>0</v>
      </c>
      <c r="AH521" s="49">
        <f>IFERROR(IF(OR($V521&lt;&gt;"Ja",VLOOKUP($C521,Listen!$A$2:$F$45,5,0)="Nein",D521&lt;IF(C521="LNG Anbindungsanlagen gemäß separater Festlegung",2022,2023)),$AC521,$AA521),0)</f>
        <v>0</v>
      </c>
      <c r="AI521" s="49">
        <f>IFERROR(IF(OR($W521&lt;&gt;"Ja",VLOOKUP($C521,Listen!$A$2:$F$45,6,0)="Nein"),$AC521,$AB521),0)</f>
        <v>0</v>
      </c>
      <c r="AJ521" s="49">
        <f>IFERROR(IF(OR($W521&lt;&gt;"Ja",VLOOKUP($C521,Listen!$A$2:$F$45,6,0)="Nein"),$AC521,$AB521),0)</f>
        <v>0</v>
      </c>
      <c r="AK521" s="49">
        <f>IFERROR(IF(OR($W521&lt;&gt;"Ja",VLOOKUP($C521,Listen!$A$2:$F$45,6,0)="Nein"),$AC521,$AB521),0)</f>
        <v>0</v>
      </c>
      <c r="AL521" s="51">
        <f t="shared" si="174"/>
        <v>0</v>
      </c>
      <c r="AM521" s="296">
        <f>IFERROR(IF(VLOOKUP($C521,Listen!$A$2:$F$45,6,0)="Ja",MAX(BC521:BD521),D_SAV!$BC521),0)</f>
        <v>0</v>
      </c>
      <c r="AN521" s="51">
        <f t="shared" si="175"/>
        <v>0</v>
      </c>
      <c r="AP521" s="304">
        <f t="shared" si="176"/>
        <v>0</v>
      </c>
      <c r="AQ521" s="304">
        <f t="shared" si="177"/>
        <v>0</v>
      </c>
      <c r="AR521" s="304">
        <f t="shared" si="178"/>
        <v>0</v>
      </c>
      <c r="AS521" s="304">
        <f t="shared" si="179"/>
        <v>0</v>
      </c>
      <c r="AT521" s="304">
        <f t="shared" si="180"/>
        <v>0</v>
      </c>
      <c r="AU521" s="304">
        <f t="shared" si="181"/>
        <v>0</v>
      </c>
      <c r="AV521" s="304">
        <f t="shared" si="182"/>
        <v>0</v>
      </c>
      <c r="AW521" s="304">
        <f t="shared" si="183"/>
        <v>0</v>
      </c>
      <c r="AX521" s="304">
        <f t="shared" si="184"/>
        <v>0</v>
      </c>
      <c r="AY521" s="304">
        <f t="shared" si="185"/>
        <v>0</v>
      </c>
      <c r="AZ521" s="304">
        <f t="shared" si="186"/>
        <v>0</v>
      </c>
      <c r="BA521" s="304">
        <f t="shared" si="187"/>
        <v>0</v>
      </c>
      <c r="BB521" s="304">
        <f t="shared" si="188"/>
        <v>0</v>
      </c>
      <c r="BC521" s="304">
        <f t="shared" si="189"/>
        <v>0</v>
      </c>
      <c r="BD521" s="304">
        <f t="shared" si="190"/>
        <v>0</v>
      </c>
      <c r="BE521" s="304">
        <f>IFERROR(IF(VLOOKUP($C521,Listen!$A$2:$F$45,6,0)="Ja",BB521-MAX(BC521:BD521),BB521-BC521),0)</f>
        <v>0</v>
      </c>
    </row>
    <row r="522" spans="1:57" x14ac:dyDescent="0.25">
      <c r="A522" s="320" t="str">
        <f>IF(AND(D522&lt;&gt;0,C522&lt;&gt;0,E522&lt;&gt;0),IF(B522&lt;&gt;0,CONCATENATE(B522,"-AGr",VLOOKUP(C522,Listen!$A$2:$D$45,4,FALSE),"-",D522,"-",E522,),CONCATENATE("AGr",VLOOKUP(C522,Listen!$A$2:$D$45,4,FALSE),"-",D522,"-",E522)),"keine vollständige ID")</f>
        <v>keine vollständige ID</v>
      </c>
      <c r="B522" s="301"/>
      <c r="C522" s="287"/>
      <c r="D522" s="34"/>
      <c r="E522" s="306"/>
      <c r="F522" s="116"/>
      <c r="G522" s="17"/>
      <c r="H522" s="17"/>
      <c r="I522" s="17"/>
      <c r="J522" s="17"/>
      <c r="K522" s="17"/>
      <c r="L522" s="17"/>
      <c r="M522" s="17"/>
      <c r="N522" s="17"/>
      <c r="O522" s="116"/>
      <c r="P522" s="117">
        <f>IF(D522&gt;A_Stammdaten!$B$12,0,SUM(G522,H522,J522,L522:M522)-SUM(I522,K522,N522:O522))</f>
        <v>0</v>
      </c>
      <c r="Q522" s="17"/>
      <c r="R522" s="17"/>
      <c r="S522" s="17"/>
      <c r="T522" s="17"/>
      <c r="U522" s="62">
        <f t="shared" si="170"/>
        <v>0</v>
      </c>
      <c r="V522" s="34"/>
      <c r="W522" s="34"/>
      <c r="X522" s="34"/>
      <c r="Y522" s="34"/>
      <c r="Z522" s="34"/>
      <c r="AA522" s="63" t="str">
        <f t="shared" si="171"/>
        <v>-</v>
      </c>
      <c r="AB522" s="63" t="str">
        <f t="shared" si="172"/>
        <v>-</v>
      </c>
      <c r="AC522" s="63">
        <f>IF(ISBLANK($C522),0,VLOOKUP($C522,Listen!$A$2:$C$45,2,FALSE))</f>
        <v>0</v>
      </c>
      <c r="AD522" s="63">
        <f>IF(ISBLANK($C522),0,VLOOKUP($C522,Listen!$A$2:$C$45,3,FALSE))</f>
        <v>0</v>
      </c>
      <c r="AE522" s="49">
        <f t="shared" si="173"/>
        <v>0</v>
      </c>
      <c r="AF522" s="49">
        <f t="shared" si="173"/>
        <v>0</v>
      </c>
      <c r="AG522" s="49">
        <f>IFERROR(IF(OR($V522&lt;&gt;"Ja",VLOOKUP($C522,Listen!$A$2:$F$45,5,0)="Nein",D522&lt;IF(C522="LNG Anbindungsanlagen gemäß separater Festlegung",2022,2023)),$AC522,$AA522),0)</f>
        <v>0</v>
      </c>
      <c r="AH522" s="49">
        <f>IFERROR(IF(OR($V522&lt;&gt;"Ja",VLOOKUP($C522,Listen!$A$2:$F$45,5,0)="Nein",D522&lt;IF(C522="LNG Anbindungsanlagen gemäß separater Festlegung",2022,2023)),$AC522,$AA522),0)</f>
        <v>0</v>
      </c>
      <c r="AI522" s="49">
        <f>IFERROR(IF(OR($W522&lt;&gt;"Ja",VLOOKUP($C522,Listen!$A$2:$F$45,6,0)="Nein"),$AC522,$AB522),0)</f>
        <v>0</v>
      </c>
      <c r="AJ522" s="49">
        <f>IFERROR(IF(OR($W522&lt;&gt;"Ja",VLOOKUP($C522,Listen!$A$2:$F$45,6,0)="Nein"),$AC522,$AB522),0)</f>
        <v>0</v>
      </c>
      <c r="AK522" s="49">
        <f>IFERROR(IF(OR($W522&lt;&gt;"Ja",VLOOKUP($C522,Listen!$A$2:$F$45,6,0)="Nein"),$AC522,$AB522),0)</f>
        <v>0</v>
      </c>
      <c r="AL522" s="51">
        <f t="shared" si="174"/>
        <v>0</v>
      </c>
      <c r="AM522" s="296">
        <f>IFERROR(IF(VLOOKUP($C522,Listen!$A$2:$F$45,6,0)="Ja",MAX(BC522:BD522),D_SAV!$BC522),0)</f>
        <v>0</v>
      </c>
      <c r="AN522" s="51">
        <f t="shared" si="175"/>
        <v>0</v>
      </c>
      <c r="AP522" s="304">
        <f t="shared" si="176"/>
        <v>0</v>
      </c>
      <c r="AQ522" s="304">
        <f t="shared" si="177"/>
        <v>0</v>
      </c>
      <c r="AR522" s="304">
        <f t="shared" si="178"/>
        <v>0</v>
      </c>
      <c r="AS522" s="304">
        <f t="shared" si="179"/>
        <v>0</v>
      </c>
      <c r="AT522" s="304">
        <f t="shared" si="180"/>
        <v>0</v>
      </c>
      <c r="AU522" s="304">
        <f t="shared" si="181"/>
        <v>0</v>
      </c>
      <c r="AV522" s="304">
        <f t="shared" si="182"/>
        <v>0</v>
      </c>
      <c r="AW522" s="304">
        <f t="shared" si="183"/>
        <v>0</v>
      </c>
      <c r="AX522" s="304">
        <f t="shared" si="184"/>
        <v>0</v>
      </c>
      <c r="AY522" s="304">
        <f t="shared" si="185"/>
        <v>0</v>
      </c>
      <c r="AZ522" s="304">
        <f t="shared" si="186"/>
        <v>0</v>
      </c>
      <c r="BA522" s="304">
        <f t="shared" si="187"/>
        <v>0</v>
      </c>
      <c r="BB522" s="304">
        <f t="shared" si="188"/>
        <v>0</v>
      </c>
      <c r="BC522" s="304">
        <f t="shared" si="189"/>
        <v>0</v>
      </c>
      <c r="BD522" s="304">
        <f t="shared" si="190"/>
        <v>0</v>
      </c>
      <c r="BE522" s="304">
        <f>IFERROR(IF(VLOOKUP($C522,Listen!$A$2:$F$45,6,0)="Ja",BB522-MAX(BC522:BD522),BB522-BC522),0)</f>
        <v>0</v>
      </c>
    </row>
    <row r="523" spans="1:57" x14ac:dyDescent="0.25">
      <c r="A523" s="320" t="str">
        <f>IF(AND(D523&lt;&gt;0,C523&lt;&gt;0,E523&lt;&gt;0),IF(B523&lt;&gt;0,CONCATENATE(B523,"-AGr",VLOOKUP(C523,Listen!$A$2:$D$45,4,FALSE),"-",D523,"-",E523,),CONCATENATE("AGr",VLOOKUP(C523,Listen!$A$2:$D$45,4,FALSE),"-",D523,"-",E523)),"keine vollständige ID")</f>
        <v>keine vollständige ID</v>
      </c>
      <c r="B523" s="301"/>
      <c r="C523" s="287"/>
      <c r="D523" s="34"/>
      <c r="E523" s="306"/>
      <c r="F523" s="116"/>
      <c r="G523" s="17"/>
      <c r="H523" s="17"/>
      <c r="I523" s="17"/>
      <c r="J523" s="17"/>
      <c r="K523" s="17"/>
      <c r="L523" s="17"/>
      <c r="M523" s="17"/>
      <c r="N523" s="17"/>
      <c r="O523" s="116"/>
      <c r="P523" s="117">
        <f>IF(D523&gt;A_Stammdaten!$B$12,0,SUM(G523,H523,J523,L523:M523)-SUM(I523,K523,N523:O523))</f>
        <v>0</v>
      </c>
      <c r="Q523" s="17"/>
      <c r="R523" s="17"/>
      <c r="S523" s="17"/>
      <c r="T523" s="17"/>
      <c r="U523" s="62">
        <f t="shared" si="170"/>
        <v>0</v>
      </c>
      <c r="V523" s="34"/>
      <c r="W523" s="34"/>
      <c r="X523" s="34"/>
      <c r="Y523" s="34"/>
      <c r="Z523" s="34"/>
      <c r="AA523" s="63" t="str">
        <f t="shared" si="171"/>
        <v>-</v>
      </c>
      <c r="AB523" s="63" t="str">
        <f t="shared" si="172"/>
        <v>-</v>
      </c>
      <c r="AC523" s="63">
        <f>IF(ISBLANK($C523),0,VLOOKUP($C523,Listen!$A$2:$C$45,2,FALSE))</f>
        <v>0</v>
      </c>
      <c r="AD523" s="63">
        <f>IF(ISBLANK($C523),0,VLOOKUP($C523,Listen!$A$2:$C$45,3,FALSE))</f>
        <v>0</v>
      </c>
      <c r="AE523" s="49">
        <f t="shared" si="173"/>
        <v>0</v>
      </c>
      <c r="AF523" s="49">
        <f t="shared" si="173"/>
        <v>0</v>
      </c>
      <c r="AG523" s="49">
        <f>IFERROR(IF(OR($V523&lt;&gt;"Ja",VLOOKUP($C523,Listen!$A$2:$F$45,5,0)="Nein",D523&lt;IF(C523="LNG Anbindungsanlagen gemäß separater Festlegung",2022,2023)),$AC523,$AA523),0)</f>
        <v>0</v>
      </c>
      <c r="AH523" s="49">
        <f>IFERROR(IF(OR($V523&lt;&gt;"Ja",VLOOKUP($C523,Listen!$A$2:$F$45,5,0)="Nein",D523&lt;IF(C523="LNG Anbindungsanlagen gemäß separater Festlegung",2022,2023)),$AC523,$AA523),0)</f>
        <v>0</v>
      </c>
      <c r="AI523" s="49">
        <f>IFERROR(IF(OR($W523&lt;&gt;"Ja",VLOOKUP($C523,Listen!$A$2:$F$45,6,0)="Nein"),$AC523,$AB523),0)</f>
        <v>0</v>
      </c>
      <c r="AJ523" s="49">
        <f>IFERROR(IF(OR($W523&lt;&gt;"Ja",VLOOKUP($C523,Listen!$A$2:$F$45,6,0)="Nein"),$AC523,$AB523),0)</f>
        <v>0</v>
      </c>
      <c r="AK523" s="49">
        <f>IFERROR(IF(OR($W523&lt;&gt;"Ja",VLOOKUP($C523,Listen!$A$2:$F$45,6,0)="Nein"),$AC523,$AB523),0)</f>
        <v>0</v>
      </c>
      <c r="AL523" s="51">
        <f t="shared" si="174"/>
        <v>0</v>
      </c>
      <c r="AM523" s="296">
        <f>IFERROR(IF(VLOOKUP($C523,Listen!$A$2:$F$45,6,0)="Ja",MAX(BC523:BD523),D_SAV!$BC523),0)</f>
        <v>0</v>
      </c>
      <c r="AN523" s="51">
        <f t="shared" si="175"/>
        <v>0</v>
      </c>
      <c r="AP523" s="304">
        <f t="shared" si="176"/>
        <v>0</v>
      </c>
      <c r="AQ523" s="304">
        <f t="shared" si="177"/>
        <v>0</v>
      </c>
      <c r="AR523" s="304">
        <f t="shared" si="178"/>
        <v>0</v>
      </c>
      <c r="AS523" s="304">
        <f t="shared" si="179"/>
        <v>0</v>
      </c>
      <c r="AT523" s="304">
        <f t="shared" si="180"/>
        <v>0</v>
      </c>
      <c r="AU523" s="304">
        <f t="shared" si="181"/>
        <v>0</v>
      </c>
      <c r="AV523" s="304">
        <f t="shared" si="182"/>
        <v>0</v>
      </c>
      <c r="AW523" s="304">
        <f t="shared" si="183"/>
        <v>0</v>
      </c>
      <c r="AX523" s="304">
        <f t="shared" si="184"/>
        <v>0</v>
      </c>
      <c r="AY523" s="304">
        <f t="shared" si="185"/>
        <v>0</v>
      </c>
      <c r="AZ523" s="304">
        <f t="shared" si="186"/>
        <v>0</v>
      </c>
      <c r="BA523" s="304">
        <f t="shared" si="187"/>
        <v>0</v>
      </c>
      <c r="BB523" s="304">
        <f t="shared" si="188"/>
        <v>0</v>
      </c>
      <c r="BC523" s="304">
        <f t="shared" si="189"/>
        <v>0</v>
      </c>
      <c r="BD523" s="304">
        <f t="shared" si="190"/>
        <v>0</v>
      </c>
      <c r="BE523" s="304">
        <f>IFERROR(IF(VLOOKUP($C523,Listen!$A$2:$F$45,6,0)="Ja",BB523-MAX(BC523:BD523),BB523-BC523),0)</f>
        <v>0</v>
      </c>
    </row>
    <row r="524" spans="1:57" x14ac:dyDescent="0.25">
      <c r="A524" s="320" t="str">
        <f>IF(AND(D524&lt;&gt;0,C524&lt;&gt;0,E524&lt;&gt;0),IF(B524&lt;&gt;0,CONCATENATE(B524,"-AGr",VLOOKUP(C524,Listen!$A$2:$D$45,4,FALSE),"-",D524,"-",E524,),CONCATENATE("AGr",VLOOKUP(C524,Listen!$A$2:$D$45,4,FALSE),"-",D524,"-",E524)),"keine vollständige ID")</f>
        <v>keine vollständige ID</v>
      </c>
      <c r="B524" s="301"/>
      <c r="C524" s="287"/>
      <c r="D524" s="34"/>
      <c r="E524" s="306"/>
      <c r="F524" s="116"/>
      <c r="G524" s="17"/>
      <c r="H524" s="17"/>
      <c r="I524" s="17"/>
      <c r="J524" s="17"/>
      <c r="K524" s="17"/>
      <c r="L524" s="17"/>
      <c r="M524" s="17"/>
      <c r="N524" s="17"/>
      <c r="O524" s="116"/>
      <c r="P524" s="117">
        <f>IF(D524&gt;A_Stammdaten!$B$12,0,SUM(G524,H524,J524,L524:M524)-SUM(I524,K524,N524:O524))</f>
        <v>0</v>
      </c>
      <c r="Q524" s="17"/>
      <c r="R524" s="17"/>
      <c r="S524" s="17"/>
      <c r="T524" s="17"/>
      <c r="U524" s="62">
        <f t="shared" si="170"/>
        <v>0</v>
      </c>
      <c r="V524" s="34"/>
      <c r="W524" s="34"/>
      <c r="X524" s="34"/>
      <c r="Y524" s="34"/>
      <c r="Z524" s="34"/>
      <c r="AA524" s="63" t="str">
        <f t="shared" si="171"/>
        <v>-</v>
      </c>
      <c r="AB524" s="63" t="str">
        <f t="shared" si="172"/>
        <v>-</v>
      </c>
      <c r="AC524" s="63">
        <f>IF(ISBLANK($C524),0,VLOOKUP($C524,Listen!$A$2:$C$45,2,FALSE))</f>
        <v>0</v>
      </c>
      <c r="AD524" s="63">
        <f>IF(ISBLANK($C524),0,VLOOKUP($C524,Listen!$A$2:$C$45,3,FALSE))</f>
        <v>0</v>
      </c>
      <c r="AE524" s="49">
        <f t="shared" si="173"/>
        <v>0</v>
      </c>
      <c r="AF524" s="49">
        <f t="shared" si="173"/>
        <v>0</v>
      </c>
      <c r="AG524" s="49">
        <f>IFERROR(IF(OR($V524&lt;&gt;"Ja",VLOOKUP($C524,Listen!$A$2:$F$45,5,0)="Nein",D524&lt;IF(C524="LNG Anbindungsanlagen gemäß separater Festlegung",2022,2023)),$AC524,$AA524),0)</f>
        <v>0</v>
      </c>
      <c r="AH524" s="49">
        <f>IFERROR(IF(OR($V524&lt;&gt;"Ja",VLOOKUP($C524,Listen!$A$2:$F$45,5,0)="Nein",D524&lt;IF(C524="LNG Anbindungsanlagen gemäß separater Festlegung",2022,2023)),$AC524,$AA524),0)</f>
        <v>0</v>
      </c>
      <c r="AI524" s="49">
        <f>IFERROR(IF(OR($W524&lt;&gt;"Ja",VLOOKUP($C524,Listen!$A$2:$F$45,6,0)="Nein"),$AC524,$AB524),0)</f>
        <v>0</v>
      </c>
      <c r="AJ524" s="49">
        <f>IFERROR(IF(OR($W524&lt;&gt;"Ja",VLOOKUP($C524,Listen!$A$2:$F$45,6,0)="Nein"),$AC524,$AB524),0)</f>
        <v>0</v>
      </c>
      <c r="AK524" s="49">
        <f>IFERROR(IF(OR($W524&lt;&gt;"Ja",VLOOKUP($C524,Listen!$A$2:$F$45,6,0)="Nein"),$AC524,$AB524),0)</f>
        <v>0</v>
      </c>
      <c r="AL524" s="51">
        <f t="shared" si="174"/>
        <v>0</v>
      </c>
      <c r="AM524" s="296">
        <f>IFERROR(IF(VLOOKUP($C524,Listen!$A$2:$F$45,6,0)="Ja",MAX(BC524:BD524),D_SAV!$BC524),0)</f>
        <v>0</v>
      </c>
      <c r="AN524" s="51">
        <f t="shared" si="175"/>
        <v>0</v>
      </c>
      <c r="AP524" s="304">
        <f t="shared" si="176"/>
        <v>0</v>
      </c>
      <c r="AQ524" s="304">
        <f t="shared" si="177"/>
        <v>0</v>
      </c>
      <c r="AR524" s="304">
        <f t="shared" si="178"/>
        <v>0</v>
      </c>
      <c r="AS524" s="304">
        <f t="shared" si="179"/>
        <v>0</v>
      </c>
      <c r="AT524" s="304">
        <f t="shared" si="180"/>
        <v>0</v>
      </c>
      <c r="AU524" s="304">
        <f t="shared" si="181"/>
        <v>0</v>
      </c>
      <c r="AV524" s="304">
        <f t="shared" si="182"/>
        <v>0</v>
      </c>
      <c r="AW524" s="304">
        <f t="shared" si="183"/>
        <v>0</v>
      </c>
      <c r="AX524" s="304">
        <f t="shared" si="184"/>
        <v>0</v>
      </c>
      <c r="AY524" s="304">
        <f t="shared" si="185"/>
        <v>0</v>
      </c>
      <c r="AZ524" s="304">
        <f t="shared" si="186"/>
        <v>0</v>
      </c>
      <c r="BA524" s="304">
        <f t="shared" si="187"/>
        <v>0</v>
      </c>
      <c r="BB524" s="304">
        <f t="shared" si="188"/>
        <v>0</v>
      </c>
      <c r="BC524" s="304">
        <f t="shared" si="189"/>
        <v>0</v>
      </c>
      <c r="BD524" s="304">
        <f t="shared" si="190"/>
        <v>0</v>
      </c>
      <c r="BE524" s="304">
        <f>IFERROR(IF(VLOOKUP($C524,Listen!$A$2:$F$45,6,0)="Ja",BB524-MAX(BC524:BD524),BB524-BC524),0)</f>
        <v>0</v>
      </c>
    </row>
    <row r="525" spans="1:57" x14ac:dyDescent="0.25">
      <c r="A525" s="320" t="str">
        <f>IF(AND(D525&lt;&gt;0,C525&lt;&gt;0,E525&lt;&gt;0),IF(B525&lt;&gt;0,CONCATENATE(B525,"-AGr",VLOOKUP(C525,Listen!$A$2:$D$45,4,FALSE),"-",D525,"-",E525,),CONCATENATE("AGr",VLOOKUP(C525,Listen!$A$2:$D$45,4,FALSE),"-",D525,"-",E525)),"keine vollständige ID")</f>
        <v>keine vollständige ID</v>
      </c>
      <c r="B525" s="301"/>
      <c r="C525" s="287"/>
      <c r="D525" s="34"/>
      <c r="E525" s="306"/>
      <c r="F525" s="116"/>
      <c r="G525" s="17"/>
      <c r="H525" s="17"/>
      <c r="I525" s="17"/>
      <c r="J525" s="17"/>
      <c r="K525" s="17"/>
      <c r="L525" s="17"/>
      <c r="M525" s="17"/>
      <c r="N525" s="17"/>
      <c r="O525" s="116"/>
      <c r="P525" s="117">
        <f>IF(D525&gt;A_Stammdaten!$B$12,0,SUM(G525,H525,J525,L525:M525)-SUM(I525,K525,N525:O525))</f>
        <v>0</v>
      </c>
      <c r="Q525" s="17"/>
      <c r="R525" s="17"/>
      <c r="S525" s="17"/>
      <c r="T525" s="17"/>
      <c r="U525" s="62">
        <f t="shared" si="170"/>
        <v>0</v>
      </c>
      <c r="V525" s="34"/>
      <c r="W525" s="34"/>
      <c r="X525" s="34"/>
      <c r="Y525" s="34"/>
      <c r="Z525" s="34"/>
      <c r="AA525" s="63" t="str">
        <f t="shared" si="171"/>
        <v>-</v>
      </c>
      <c r="AB525" s="63" t="str">
        <f t="shared" si="172"/>
        <v>-</v>
      </c>
      <c r="AC525" s="63">
        <f>IF(ISBLANK($C525),0,VLOOKUP($C525,Listen!$A$2:$C$45,2,FALSE))</f>
        <v>0</v>
      </c>
      <c r="AD525" s="63">
        <f>IF(ISBLANK($C525),0,VLOOKUP($C525,Listen!$A$2:$C$45,3,FALSE))</f>
        <v>0</v>
      </c>
      <c r="AE525" s="49">
        <f t="shared" si="173"/>
        <v>0</v>
      </c>
      <c r="AF525" s="49">
        <f t="shared" si="173"/>
        <v>0</v>
      </c>
      <c r="AG525" s="49">
        <f>IFERROR(IF(OR($V525&lt;&gt;"Ja",VLOOKUP($C525,Listen!$A$2:$F$45,5,0)="Nein",D525&lt;IF(C525="LNG Anbindungsanlagen gemäß separater Festlegung",2022,2023)),$AC525,$AA525),0)</f>
        <v>0</v>
      </c>
      <c r="AH525" s="49">
        <f>IFERROR(IF(OR($V525&lt;&gt;"Ja",VLOOKUP($C525,Listen!$A$2:$F$45,5,0)="Nein",D525&lt;IF(C525="LNG Anbindungsanlagen gemäß separater Festlegung",2022,2023)),$AC525,$AA525),0)</f>
        <v>0</v>
      </c>
      <c r="AI525" s="49">
        <f>IFERROR(IF(OR($W525&lt;&gt;"Ja",VLOOKUP($C525,Listen!$A$2:$F$45,6,0)="Nein"),$AC525,$AB525),0)</f>
        <v>0</v>
      </c>
      <c r="AJ525" s="49">
        <f>IFERROR(IF(OR($W525&lt;&gt;"Ja",VLOOKUP($C525,Listen!$A$2:$F$45,6,0)="Nein"),$AC525,$AB525),0)</f>
        <v>0</v>
      </c>
      <c r="AK525" s="49">
        <f>IFERROR(IF(OR($W525&lt;&gt;"Ja",VLOOKUP($C525,Listen!$A$2:$F$45,6,0)="Nein"),$AC525,$AB525),0)</f>
        <v>0</v>
      </c>
      <c r="AL525" s="51">
        <f t="shared" si="174"/>
        <v>0</v>
      </c>
      <c r="AM525" s="296">
        <f>IFERROR(IF(VLOOKUP($C525,Listen!$A$2:$F$45,6,0)="Ja",MAX(BC525:BD525),D_SAV!$BC525),0)</f>
        <v>0</v>
      </c>
      <c r="AN525" s="51">
        <f t="shared" si="175"/>
        <v>0</v>
      </c>
      <c r="AP525" s="304">
        <f t="shared" si="176"/>
        <v>0</v>
      </c>
      <c r="AQ525" s="304">
        <f t="shared" si="177"/>
        <v>0</v>
      </c>
      <c r="AR525" s="304">
        <f t="shared" si="178"/>
        <v>0</v>
      </c>
      <c r="AS525" s="304">
        <f t="shared" si="179"/>
        <v>0</v>
      </c>
      <c r="AT525" s="304">
        <f t="shared" si="180"/>
        <v>0</v>
      </c>
      <c r="AU525" s="304">
        <f t="shared" si="181"/>
        <v>0</v>
      </c>
      <c r="AV525" s="304">
        <f t="shared" si="182"/>
        <v>0</v>
      </c>
      <c r="AW525" s="304">
        <f t="shared" si="183"/>
        <v>0</v>
      </c>
      <c r="AX525" s="304">
        <f t="shared" si="184"/>
        <v>0</v>
      </c>
      <c r="AY525" s="304">
        <f t="shared" si="185"/>
        <v>0</v>
      </c>
      <c r="AZ525" s="304">
        <f t="shared" si="186"/>
        <v>0</v>
      </c>
      <c r="BA525" s="304">
        <f t="shared" si="187"/>
        <v>0</v>
      </c>
      <c r="BB525" s="304">
        <f t="shared" si="188"/>
        <v>0</v>
      </c>
      <c r="BC525" s="304">
        <f t="shared" si="189"/>
        <v>0</v>
      </c>
      <c r="BD525" s="304">
        <f t="shared" si="190"/>
        <v>0</v>
      </c>
      <c r="BE525" s="304">
        <f>IFERROR(IF(VLOOKUP($C525,Listen!$A$2:$F$45,6,0)="Ja",BB525-MAX(BC525:BD525),BB525-BC525),0)</f>
        <v>0</v>
      </c>
    </row>
    <row r="526" spans="1:57" x14ac:dyDescent="0.25">
      <c r="A526" s="320" t="str">
        <f>IF(AND(D526&lt;&gt;0,C526&lt;&gt;0,E526&lt;&gt;0),IF(B526&lt;&gt;0,CONCATENATE(B526,"-AGr",VLOOKUP(C526,Listen!$A$2:$D$45,4,FALSE),"-",D526,"-",E526,),CONCATENATE("AGr",VLOOKUP(C526,Listen!$A$2:$D$45,4,FALSE),"-",D526,"-",E526)),"keine vollständige ID")</f>
        <v>keine vollständige ID</v>
      </c>
      <c r="B526" s="301"/>
      <c r="C526" s="287"/>
      <c r="D526" s="34"/>
      <c r="E526" s="306"/>
      <c r="F526" s="116"/>
      <c r="G526" s="17"/>
      <c r="H526" s="17"/>
      <c r="I526" s="17"/>
      <c r="J526" s="17"/>
      <c r="K526" s="17"/>
      <c r="L526" s="17"/>
      <c r="M526" s="17"/>
      <c r="N526" s="17"/>
      <c r="O526" s="116"/>
      <c r="P526" s="117">
        <f>IF(D526&gt;A_Stammdaten!$B$12,0,SUM(G526,H526,J526,L526:M526)-SUM(I526,K526,N526:O526))</f>
        <v>0</v>
      </c>
      <c r="Q526" s="17"/>
      <c r="R526" s="17"/>
      <c r="S526" s="17"/>
      <c r="T526" s="17"/>
      <c r="U526" s="62">
        <f t="shared" si="170"/>
        <v>0</v>
      </c>
      <c r="V526" s="34"/>
      <c r="W526" s="34"/>
      <c r="X526" s="34"/>
      <c r="Y526" s="34"/>
      <c r="Z526" s="34"/>
      <c r="AA526" s="63" t="str">
        <f t="shared" si="171"/>
        <v>-</v>
      </c>
      <c r="AB526" s="63" t="str">
        <f t="shared" si="172"/>
        <v>-</v>
      </c>
      <c r="AC526" s="63">
        <f>IF(ISBLANK($C526),0,VLOOKUP($C526,Listen!$A$2:$C$45,2,FALSE))</f>
        <v>0</v>
      </c>
      <c r="AD526" s="63">
        <f>IF(ISBLANK($C526),0,VLOOKUP($C526,Listen!$A$2:$C$45,3,FALSE))</f>
        <v>0</v>
      </c>
      <c r="AE526" s="49">
        <f t="shared" si="173"/>
        <v>0</v>
      </c>
      <c r="AF526" s="49">
        <f t="shared" si="173"/>
        <v>0</v>
      </c>
      <c r="AG526" s="49">
        <f>IFERROR(IF(OR($V526&lt;&gt;"Ja",VLOOKUP($C526,Listen!$A$2:$F$45,5,0)="Nein",D526&lt;IF(C526="LNG Anbindungsanlagen gemäß separater Festlegung",2022,2023)),$AC526,$AA526),0)</f>
        <v>0</v>
      </c>
      <c r="AH526" s="49">
        <f>IFERROR(IF(OR($V526&lt;&gt;"Ja",VLOOKUP($C526,Listen!$A$2:$F$45,5,0)="Nein",D526&lt;IF(C526="LNG Anbindungsanlagen gemäß separater Festlegung",2022,2023)),$AC526,$AA526),0)</f>
        <v>0</v>
      </c>
      <c r="AI526" s="49">
        <f>IFERROR(IF(OR($W526&lt;&gt;"Ja",VLOOKUP($C526,Listen!$A$2:$F$45,6,0)="Nein"),$AC526,$AB526),0)</f>
        <v>0</v>
      </c>
      <c r="AJ526" s="49">
        <f>IFERROR(IF(OR($W526&lt;&gt;"Ja",VLOOKUP($C526,Listen!$A$2:$F$45,6,0)="Nein"),$AC526,$AB526),0)</f>
        <v>0</v>
      </c>
      <c r="AK526" s="49">
        <f>IFERROR(IF(OR($W526&lt;&gt;"Ja",VLOOKUP($C526,Listen!$A$2:$F$45,6,0)="Nein"),$AC526,$AB526),0)</f>
        <v>0</v>
      </c>
      <c r="AL526" s="51">
        <f t="shared" si="174"/>
        <v>0</v>
      </c>
      <c r="AM526" s="296">
        <f>IFERROR(IF(VLOOKUP($C526,Listen!$A$2:$F$45,6,0)="Ja",MAX(BC526:BD526),D_SAV!$BC526),0)</f>
        <v>0</v>
      </c>
      <c r="AN526" s="51">
        <f t="shared" si="175"/>
        <v>0</v>
      </c>
      <c r="AP526" s="304">
        <f t="shared" si="176"/>
        <v>0</v>
      </c>
      <c r="AQ526" s="304">
        <f t="shared" si="177"/>
        <v>0</v>
      </c>
      <c r="AR526" s="304">
        <f t="shared" si="178"/>
        <v>0</v>
      </c>
      <c r="AS526" s="304">
        <f t="shared" si="179"/>
        <v>0</v>
      </c>
      <c r="AT526" s="304">
        <f t="shared" si="180"/>
        <v>0</v>
      </c>
      <c r="AU526" s="304">
        <f t="shared" si="181"/>
        <v>0</v>
      </c>
      <c r="AV526" s="304">
        <f t="shared" si="182"/>
        <v>0</v>
      </c>
      <c r="AW526" s="304">
        <f t="shared" si="183"/>
        <v>0</v>
      </c>
      <c r="AX526" s="304">
        <f t="shared" si="184"/>
        <v>0</v>
      </c>
      <c r="AY526" s="304">
        <f t="shared" si="185"/>
        <v>0</v>
      </c>
      <c r="AZ526" s="304">
        <f t="shared" si="186"/>
        <v>0</v>
      </c>
      <c r="BA526" s="304">
        <f t="shared" si="187"/>
        <v>0</v>
      </c>
      <c r="BB526" s="304">
        <f t="shared" si="188"/>
        <v>0</v>
      </c>
      <c r="BC526" s="304">
        <f t="shared" si="189"/>
        <v>0</v>
      </c>
      <c r="BD526" s="304">
        <f t="shared" si="190"/>
        <v>0</v>
      </c>
      <c r="BE526" s="304">
        <f>IFERROR(IF(VLOOKUP($C526,Listen!$A$2:$F$45,6,0)="Ja",BB526-MAX(BC526:BD526),BB526-BC526),0)</f>
        <v>0</v>
      </c>
    </row>
    <row r="527" spans="1:57" x14ac:dyDescent="0.25">
      <c r="A527" s="320" t="str">
        <f>IF(AND(D527&lt;&gt;0,C527&lt;&gt;0,E527&lt;&gt;0),IF(B527&lt;&gt;0,CONCATENATE(B527,"-AGr",VLOOKUP(C527,Listen!$A$2:$D$45,4,FALSE),"-",D527,"-",E527,),CONCATENATE("AGr",VLOOKUP(C527,Listen!$A$2:$D$45,4,FALSE),"-",D527,"-",E527)),"keine vollständige ID")</f>
        <v>keine vollständige ID</v>
      </c>
      <c r="B527" s="301"/>
      <c r="C527" s="287"/>
      <c r="D527" s="34"/>
      <c r="E527" s="306"/>
      <c r="F527" s="116"/>
      <c r="G527" s="17"/>
      <c r="H527" s="17"/>
      <c r="I527" s="17"/>
      <c r="J527" s="17"/>
      <c r="K527" s="17"/>
      <c r="L527" s="17"/>
      <c r="M527" s="17"/>
      <c r="N527" s="17"/>
      <c r="O527" s="116"/>
      <c r="P527" s="117">
        <f>IF(D527&gt;A_Stammdaten!$B$12,0,SUM(G527,H527,J527,L527:M527)-SUM(I527,K527,N527:O527))</f>
        <v>0</v>
      </c>
      <c r="Q527" s="17"/>
      <c r="R527" s="17"/>
      <c r="S527" s="17"/>
      <c r="T527" s="17"/>
      <c r="U527" s="62">
        <f t="shared" si="170"/>
        <v>0</v>
      </c>
      <c r="V527" s="34"/>
      <c r="W527" s="34"/>
      <c r="X527" s="34"/>
      <c r="Y527" s="34"/>
      <c r="Z527" s="34"/>
      <c r="AA527" s="63" t="str">
        <f t="shared" si="171"/>
        <v>-</v>
      </c>
      <c r="AB527" s="63" t="str">
        <f t="shared" si="172"/>
        <v>-</v>
      </c>
      <c r="AC527" s="63">
        <f>IF(ISBLANK($C527),0,VLOOKUP($C527,Listen!$A$2:$C$45,2,FALSE))</f>
        <v>0</v>
      </c>
      <c r="AD527" s="63">
        <f>IF(ISBLANK($C527),0,VLOOKUP($C527,Listen!$A$2:$C$45,3,FALSE))</f>
        <v>0</v>
      </c>
      <c r="AE527" s="49">
        <f t="shared" si="173"/>
        <v>0</v>
      </c>
      <c r="AF527" s="49">
        <f t="shared" si="173"/>
        <v>0</v>
      </c>
      <c r="AG527" s="49">
        <f>IFERROR(IF(OR($V527&lt;&gt;"Ja",VLOOKUP($C527,Listen!$A$2:$F$45,5,0)="Nein",D527&lt;IF(C527="LNG Anbindungsanlagen gemäß separater Festlegung",2022,2023)),$AC527,$AA527),0)</f>
        <v>0</v>
      </c>
      <c r="AH527" s="49">
        <f>IFERROR(IF(OR($V527&lt;&gt;"Ja",VLOOKUP($C527,Listen!$A$2:$F$45,5,0)="Nein",D527&lt;IF(C527="LNG Anbindungsanlagen gemäß separater Festlegung",2022,2023)),$AC527,$AA527),0)</f>
        <v>0</v>
      </c>
      <c r="AI527" s="49">
        <f>IFERROR(IF(OR($W527&lt;&gt;"Ja",VLOOKUP($C527,Listen!$A$2:$F$45,6,0)="Nein"),$AC527,$AB527),0)</f>
        <v>0</v>
      </c>
      <c r="AJ527" s="49">
        <f>IFERROR(IF(OR($W527&lt;&gt;"Ja",VLOOKUP($C527,Listen!$A$2:$F$45,6,0)="Nein"),$AC527,$AB527),0)</f>
        <v>0</v>
      </c>
      <c r="AK527" s="49">
        <f>IFERROR(IF(OR($W527&lt;&gt;"Ja",VLOOKUP($C527,Listen!$A$2:$F$45,6,0)="Nein"),$AC527,$AB527),0)</f>
        <v>0</v>
      </c>
      <c r="AL527" s="51">
        <f t="shared" si="174"/>
        <v>0</v>
      </c>
      <c r="AM527" s="296">
        <f>IFERROR(IF(VLOOKUP($C527,Listen!$A$2:$F$45,6,0)="Ja",MAX(BC527:BD527),D_SAV!$BC527),0)</f>
        <v>0</v>
      </c>
      <c r="AN527" s="51">
        <f t="shared" si="175"/>
        <v>0</v>
      </c>
      <c r="AP527" s="304">
        <f t="shared" si="176"/>
        <v>0</v>
      </c>
      <c r="AQ527" s="304">
        <f t="shared" si="177"/>
        <v>0</v>
      </c>
      <c r="AR527" s="304">
        <f t="shared" si="178"/>
        <v>0</v>
      </c>
      <c r="AS527" s="304">
        <f t="shared" si="179"/>
        <v>0</v>
      </c>
      <c r="AT527" s="304">
        <f t="shared" si="180"/>
        <v>0</v>
      </c>
      <c r="AU527" s="304">
        <f t="shared" si="181"/>
        <v>0</v>
      </c>
      <c r="AV527" s="304">
        <f t="shared" si="182"/>
        <v>0</v>
      </c>
      <c r="AW527" s="304">
        <f t="shared" si="183"/>
        <v>0</v>
      </c>
      <c r="AX527" s="304">
        <f t="shared" si="184"/>
        <v>0</v>
      </c>
      <c r="AY527" s="304">
        <f t="shared" si="185"/>
        <v>0</v>
      </c>
      <c r="AZ527" s="304">
        <f t="shared" si="186"/>
        <v>0</v>
      </c>
      <c r="BA527" s="304">
        <f t="shared" si="187"/>
        <v>0</v>
      </c>
      <c r="BB527" s="304">
        <f t="shared" si="188"/>
        <v>0</v>
      </c>
      <c r="BC527" s="304">
        <f t="shared" si="189"/>
        <v>0</v>
      </c>
      <c r="BD527" s="304">
        <f t="shared" si="190"/>
        <v>0</v>
      </c>
      <c r="BE527" s="304">
        <f>IFERROR(IF(VLOOKUP($C527,Listen!$A$2:$F$45,6,0)="Ja",BB527-MAX(BC527:BD527),BB527-BC527),0)</f>
        <v>0</v>
      </c>
    </row>
    <row r="528" spans="1:57" x14ac:dyDescent="0.25">
      <c r="A528" s="320" t="str">
        <f>IF(AND(D528&lt;&gt;0,C528&lt;&gt;0,E528&lt;&gt;0),IF(B528&lt;&gt;0,CONCATENATE(B528,"-AGr",VLOOKUP(C528,Listen!$A$2:$D$45,4,FALSE),"-",D528,"-",E528,),CONCATENATE("AGr",VLOOKUP(C528,Listen!$A$2:$D$45,4,FALSE),"-",D528,"-",E528)),"keine vollständige ID")</f>
        <v>keine vollständige ID</v>
      </c>
      <c r="B528" s="301"/>
      <c r="C528" s="287"/>
      <c r="D528" s="34"/>
      <c r="E528" s="306"/>
      <c r="F528" s="116"/>
      <c r="G528" s="17"/>
      <c r="H528" s="17"/>
      <c r="I528" s="17"/>
      <c r="J528" s="17"/>
      <c r="K528" s="17"/>
      <c r="L528" s="17"/>
      <c r="M528" s="17"/>
      <c r="N528" s="17"/>
      <c r="O528" s="116"/>
      <c r="P528" s="117">
        <f>IF(D528&gt;A_Stammdaten!$B$12,0,SUM(G528,H528,J528,L528:M528)-SUM(I528,K528,N528:O528))</f>
        <v>0</v>
      </c>
      <c r="Q528" s="17"/>
      <c r="R528" s="17"/>
      <c r="S528" s="17"/>
      <c r="T528" s="17"/>
      <c r="U528" s="62">
        <f t="shared" si="170"/>
        <v>0</v>
      </c>
      <c r="V528" s="34"/>
      <c r="W528" s="34"/>
      <c r="X528" s="34"/>
      <c r="Y528" s="34"/>
      <c r="Z528" s="34"/>
      <c r="AA528" s="63" t="str">
        <f t="shared" si="171"/>
        <v>-</v>
      </c>
      <c r="AB528" s="63" t="str">
        <f t="shared" si="172"/>
        <v>-</v>
      </c>
      <c r="AC528" s="63">
        <f>IF(ISBLANK($C528),0,VLOOKUP($C528,Listen!$A$2:$C$45,2,FALSE))</f>
        <v>0</v>
      </c>
      <c r="AD528" s="63">
        <f>IF(ISBLANK($C528),0,VLOOKUP($C528,Listen!$A$2:$C$45,3,FALSE))</f>
        <v>0</v>
      </c>
      <c r="AE528" s="49">
        <f t="shared" si="173"/>
        <v>0</v>
      </c>
      <c r="AF528" s="49">
        <f t="shared" si="173"/>
        <v>0</v>
      </c>
      <c r="AG528" s="49">
        <f>IFERROR(IF(OR($V528&lt;&gt;"Ja",VLOOKUP($C528,Listen!$A$2:$F$45,5,0)="Nein",D528&lt;IF(C528="LNG Anbindungsanlagen gemäß separater Festlegung",2022,2023)),$AC528,$AA528),0)</f>
        <v>0</v>
      </c>
      <c r="AH528" s="49">
        <f>IFERROR(IF(OR($V528&lt;&gt;"Ja",VLOOKUP($C528,Listen!$A$2:$F$45,5,0)="Nein",D528&lt;IF(C528="LNG Anbindungsanlagen gemäß separater Festlegung",2022,2023)),$AC528,$AA528),0)</f>
        <v>0</v>
      </c>
      <c r="AI528" s="49">
        <f>IFERROR(IF(OR($W528&lt;&gt;"Ja",VLOOKUP($C528,Listen!$A$2:$F$45,6,0)="Nein"),$AC528,$AB528),0)</f>
        <v>0</v>
      </c>
      <c r="AJ528" s="49">
        <f>IFERROR(IF(OR($W528&lt;&gt;"Ja",VLOOKUP($C528,Listen!$A$2:$F$45,6,0)="Nein"),$AC528,$AB528),0)</f>
        <v>0</v>
      </c>
      <c r="AK528" s="49">
        <f>IFERROR(IF(OR($W528&lt;&gt;"Ja",VLOOKUP($C528,Listen!$A$2:$F$45,6,0)="Nein"),$AC528,$AB528),0)</f>
        <v>0</v>
      </c>
      <c r="AL528" s="51">
        <f t="shared" si="174"/>
        <v>0</v>
      </c>
      <c r="AM528" s="296">
        <f>IFERROR(IF(VLOOKUP($C528,Listen!$A$2:$F$45,6,0)="Ja",MAX(BC528:BD528),D_SAV!$BC528),0)</f>
        <v>0</v>
      </c>
      <c r="AN528" s="51">
        <f t="shared" si="175"/>
        <v>0</v>
      </c>
      <c r="AP528" s="304">
        <f t="shared" si="176"/>
        <v>0</v>
      </c>
      <c r="AQ528" s="304">
        <f t="shared" si="177"/>
        <v>0</v>
      </c>
      <c r="AR528" s="304">
        <f t="shared" si="178"/>
        <v>0</v>
      </c>
      <c r="AS528" s="304">
        <f t="shared" si="179"/>
        <v>0</v>
      </c>
      <c r="AT528" s="304">
        <f t="shared" si="180"/>
        <v>0</v>
      </c>
      <c r="AU528" s="304">
        <f t="shared" si="181"/>
        <v>0</v>
      </c>
      <c r="AV528" s="304">
        <f t="shared" si="182"/>
        <v>0</v>
      </c>
      <c r="AW528" s="304">
        <f t="shared" si="183"/>
        <v>0</v>
      </c>
      <c r="AX528" s="304">
        <f t="shared" si="184"/>
        <v>0</v>
      </c>
      <c r="AY528" s="304">
        <f t="shared" si="185"/>
        <v>0</v>
      </c>
      <c r="AZ528" s="304">
        <f t="shared" si="186"/>
        <v>0</v>
      </c>
      <c r="BA528" s="304">
        <f t="shared" si="187"/>
        <v>0</v>
      </c>
      <c r="BB528" s="304">
        <f t="shared" si="188"/>
        <v>0</v>
      </c>
      <c r="BC528" s="304">
        <f t="shared" si="189"/>
        <v>0</v>
      </c>
      <c r="BD528" s="304">
        <f t="shared" si="190"/>
        <v>0</v>
      </c>
      <c r="BE528" s="304">
        <f>IFERROR(IF(VLOOKUP($C528,Listen!$A$2:$F$45,6,0)="Ja",BB528-MAX(BC528:BD528),BB528-BC528),0)</f>
        <v>0</v>
      </c>
    </row>
    <row r="529" spans="1:57" x14ac:dyDescent="0.25">
      <c r="A529" s="320" t="str">
        <f>IF(AND(D529&lt;&gt;0,C529&lt;&gt;0,E529&lt;&gt;0),IF(B529&lt;&gt;0,CONCATENATE(B529,"-AGr",VLOOKUP(C529,Listen!$A$2:$D$45,4,FALSE),"-",D529,"-",E529,),CONCATENATE("AGr",VLOOKUP(C529,Listen!$A$2:$D$45,4,FALSE),"-",D529,"-",E529)),"keine vollständige ID")</f>
        <v>keine vollständige ID</v>
      </c>
      <c r="B529" s="301"/>
      <c r="C529" s="287"/>
      <c r="D529" s="34"/>
      <c r="E529" s="306"/>
      <c r="F529" s="116"/>
      <c r="G529" s="17"/>
      <c r="H529" s="17"/>
      <c r="I529" s="17"/>
      <c r="J529" s="17"/>
      <c r="K529" s="17"/>
      <c r="L529" s="17"/>
      <c r="M529" s="17"/>
      <c r="N529" s="17"/>
      <c r="O529" s="116"/>
      <c r="P529" s="117">
        <f>IF(D529&gt;A_Stammdaten!$B$12,0,SUM(G529,H529,J529,L529:M529)-SUM(I529,K529,N529:O529))</f>
        <v>0</v>
      </c>
      <c r="Q529" s="17"/>
      <c r="R529" s="17"/>
      <c r="S529" s="17"/>
      <c r="T529" s="17"/>
      <c r="U529" s="62">
        <f t="shared" si="170"/>
        <v>0</v>
      </c>
      <c r="V529" s="34"/>
      <c r="W529" s="34"/>
      <c r="X529" s="34"/>
      <c r="Y529" s="34"/>
      <c r="Z529" s="34"/>
      <c r="AA529" s="63" t="str">
        <f t="shared" si="171"/>
        <v>-</v>
      </c>
      <c r="AB529" s="63" t="str">
        <f t="shared" si="172"/>
        <v>-</v>
      </c>
      <c r="AC529" s="63">
        <f>IF(ISBLANK($C529),0,VLOOKUP($C529,Listen!$A$2:$C$45,2,FALSE))</f>
        <v>0</v>
      </c>
      <c r="AD529" s="63">
        <f>IF(ISBLANK($C529),0,VLOOKUP($C529,Listen!$A$2:$C$45,3,FALSE))</f>
        <v>0</v>
      </c>
      <c r="AE529" s="49">
        <f t="shared" si="173"/>
        <v>0</v>
      </c>
      <c r="AF529" s="49">
        <f t="shared" si="173"/>
        <v>0</v>
      </c>
      <c r="AG529" s="49">
        <f>IFERROR(IF(OR($V529&lt;&gt;"Ja",VLOOKUP($C529,Listen!$A$2:$F$45,5,0)="Nein",D529&lt;IF(C529="LNG Anbindungsanlagen gemäß separater Festlegung",2022,2023)),$AC529,$AA529),0)</f>
        <v>0</v>
      </c>
      <c r="AH529" s="49">
        <f>IFERROR(IF(OR($V529&lt;&gt;"Ja",VLOOKUP($C529,Listen!$A$2:$F$45,5,0)="Nein",D529&lt;IF(C529="LNG Anbindungsanlagen gemäß separater Festlegung",2022,2023)),$AC529,$AA529),0)</f>
        <v>0</v>
      </c>
      <c r="AI529" s="49">
        <f>IFERROR(IF(OR($W529&lt;&gt;"Ja",VLOOKUP($C529,Listen!$A$2:$F$45,6,0)="Nein"),$AC529,$AB529),0)</f>
        <v>0</v>
      </c>
      <c r="AJ529" s="49">
        <f>IFERROR(IF(OR($W529&lt;&gt;"Ja",VLOOKUP($C529,Listen!$A$2:$F$45,6,0)="Nein"),$AC529,$AB529),0)</f>
        <v>0</v>
      </c>
      <c r="AK529" s="49">
        <f>IFERROR(IF(OR($W529&lt;&gt;"Ja",VLOOKUP($C529,Listen!$A$2:$F$45,6,0)="Nein"),$AC529,$AB529),0)</f>
        <v>0</v>
      </c>
      <c r="AL529" s="51">
        <f t="shared" si="174"/>
        <v>0</v>
      </c>
      <c r="AM529" s="296">
        <f>IFERROR(IF(VLOOKUP($C529,Listen!$A$2:$F$45,6,0)="Ja",MAX(BC529:BD529),D_SAV!$BC529),0)</f>
        <v>0</v>
      </c>
      <c r="AN529" s="51">
        <f t="shared" si="175"/>
        <v>0</v>
      </c>
      <c r="AP529" s="304">
        <f t="shared" si="176"/>
        <v>0</v>
      </c>
      <c r="AQ529" s="304">
        <f t="shared" si="177"/>
        <v>0</v>
      </c>
      <c r="AR529" s="304">
        <f t="shared" si="178"/>
        <v>0</v>
      </c>
      <c r="AS529" s="304">
        <f t="shared" si="179"/>
        <v>0</v>
      </c>
      <c r="AT529" s="304">
        <f t="shared" si="180"/>
        <v>0</v>
      </c>
      <c r="AU529" s="304">
        <f t="shared" si="181"/>
        <v>0</v>
      </c>
      <c r="AV529" s="304">
        <f t="shared" si="182"/>
        <v>0</v>
      </c>
      <c r="AW529" s="304">
        <f t="shared" si="183"/>
        <v>0</v>
      </c>
      <c r="AX529" s="304">
        <f t="shared" si="184"/>
        <v>0</v>
      </c>
      <c r="AY529" s="304">
        <f t="shared" si="185"/>
        <v>0</v>
      </c>
      <c r="AZ529" s="304">
        <f t="shared" si="186"/>
        <v>0</v>
      </c>
      <c r="BA529" s="304">
        <f t="shared" si="187"/>
        <v>0</v>
      </c>
      <c r="BB529" s="304">
        <f t="shared" si="188"/>
        <v>0</v>
      </c>
      <c r="BC529" s="304">
        <f t="shared" si="189"/>
        <v>0</v>
      </c>
      <c r="BD529" s="304">
        <f t="shared" si="190"/>
        <v>0</v>
      </c>
      <c r="BE529" s="304">
        <f>IFERROR(IF(VLOOKUP($C529,Listen!$A$2:$F$45,6,0)="Ja",BB529-MAX(BC529:BD529),BB529-BC529),0)</f>
        <v>0</v>
      </c>
    </row>
    <row r="530" spans="1:57" x14ac:dyDescent="0.25">
      <c r="A530" s="320" t="str">
        <f>IF(AND(D530&lt;&gt;0,C530&lt;&gt;0,E530&lt;&gt;0),IF(B530&lt;&gt;0,CONCATENATE(B530,"-AGr",VLOOKUP(C530,Listen!$A$2:$D$45,4,FALSE),"-",D530,"-",E530,),CONCATENATE("AGr",VLOOKUP(C530,Listen!$A$2:$D$45,4,FALSE),"-",D530,"-",E530)),"keine vollständige ID")</f>
        <v>keine vollständige ID</v>
      </c>
      <c r="B530" s="301"/>
      <c r="C530" s="287"/>
      <c r="D530" s="34"/>
      <c r="E530" s="306"/>
      <c r="F530" s="116"/>
      <c r="G530" s="17"/>
      <c r="H530" s="17"/>
      <c r="I530" s="17"/>
      <c r="J530" s="17"/>
      <c r="K530" s="17"/>
      <c r="L530" s="17"/>
      <c r="M530" s="17"/>
      <c r="N530" s="17"/>
      <c r="O530" s="116"/>
      <c r="P530" s="117">
        <f>IF(D530&gt;A_Stammdaten!$B$12,0,SUM(G530,H530,J530,L530:M530)-SUM(I530,K530,N530:O530))</f>
        <v>0</v>
      </c>
      <c r="Q530" s="17"/>
      <c r="R530" s="17"/>
      <c r="S530" s="17"/>
      <c r="T530" s="17"/>
      <c r="U530" s="62">
        <f t="shared" si="170"/>
        <v>0</v>
      </c>
      <c r="V530" s="34"/>
      <c r="W530" s="34"/>
      <c r="X530" s="34"/>
      <c r="Y530" s="34"/>
      <c r="Z530" s="34"/>
      <c r="AA530" s="63" t="str">
        <f t="shared" si="171"/>
        <v>-</v>
      </c>
      <c r="AB530" s="63" t="str">
        <f t="shared" si="172"/>
        <v>-</v>
      </c>
      <c r="AC530" s="63">
        <f>IF(ISBLANK($C530),0,VLOOKUP($C530,Listen!$A$2:$C$45,2,FALSE))</f>
        <v>0</v>
      </c>
      <c r="AD530" s="63">
        <f>IF(ISBLANK($C530),0,VLOOKUP($C530,Listen!$A$2:$C$45,3,FALSE))</f>
        <v>0</v>
      </c>
      <c r="AE530" s="49">
        <f t="shared" si="173"/>
        <v>0</v>
      </c>
      <c r="AF530" s="49">
        <f t="shared" si="173"/>
        <v>0</v>
      </c>
      <c r="AG530" s="49">
        <f>IFERROR(IF(OR($V530&lt;&gt;"Ja",VLOOKUP($C530,Listen!$A$2:$F$45,5,0)="Nein",D530&lt;IF(C530="LNG Anbindungsanlagen gemäß separater Festlegung",2022,2023)),$AC530,$AA530),0)</f>
        <v>0</v>
      </c>
      <c r="AH530" s="49">
        <f>IFERROR(IF(OR($V530&lt;&gt;"Ja",VLOOKUP($C530,Listen!$A$2:$F$45,5,0)="Nein",D530&lt;IF(C530="LNG Anbindungsanlagen gemäß separater Festlegung",2022,2023)),$AC530,$AA530),0)</f>
        <v>0</v>
      </c>
      <c r="AI530" s="49">
        <f>IFERROR(IF(OR($W530&lt;&gt;"Ja",VLOOKUP($C530,Listen!$A$2:$F$45,6,0)="Nein"),$AC530,$AB530),0)</f>
        <v>0</v>
      </c>
      <c r="AJ530" s="49">
        <f>IFERROR(IF(OR($W530&lt;&gt;"Ja",VLOOKUP($C530,Listen!$A$2:$F$45,6,0)="Nein"),$AC530,$AB530),0)</f>
        <v>0</v>
      </c>
      <c r="AK530" s="49">
        <f>IFERROR(IF(OR($W530&lt;&gt;"Ja",VLOOKUP($C530,Listen!$A$2:$F$45,6,0)="Nein"),$AC530,$AB530),0)</f>
        <v>0</v>
      </c>
      <c r="AL530" s="51">
        <f t="shared" si="174"/>
        <v>0</v>
      </c>
      <c r="AM530" s="296">
        <f>IFERROR(IF(VLOOKUP($C530,Listen!$A$2:$F$45,6,0)="Ja",MAX(BC530:BD530),D_SAV!$BC530),0)</f>
        <v>0</v>
      </c>
      <c r="AN530" s="51">
        <f t="shared" si="175"/>
        <v>0</v>
      </c>
      <c r="AP530" s="304">
        <f t="shared" si="176"/>
        <v>0</v>
      </c>
      <c r="AQ530" s="304">
        <f t="shared" si="177"/>
        <v>0</v>
      </c>
      <c r="AR530" s="304">
        <f t="shared" si="178"/>
        <v>0</v>
      </c>
      <c r="AS530" s="304">
        <f t="shared" si="179"/>
        <v>0</v>
      </c>
      <c r="AT530" s="304">
        <f t="shared" si="180"/>
        <v>0</v>
      </c>
      <c r="AU530" s="304">
        <f t="shared" si="181"/>
        <v>0</v>
      </c>
      <c r="AV530" s="304">
        <f t="shared" si="182"/>
        <v>0</v>
      </c>
      <c r="AW530" s="304">
        <f t="shared" si="183"/>
        <v>0</v>
      </c>
      <c r="AX530" s="304">
        <f t="shared" si="184"/>
        <v>0</v>
      </c>
      <c r="AY530" s="304">
        <f t="shared" si="185"/>
        <v>0</v>
      </c>
      <c r="AZ530" s="304">
        <f t="shared" si="186"/>
        <v>0</v>
      </c>
      <c r="BA530" s="304">
        <f t="shared" si="187"/>
        <v>0</v>
      </c>
      <c r="BB530" s="304">
        <f t="shared" si="188"/>
        <v>0</v>
      </c>
      <c r="BC530" s="304">
        <f t="shared" si="189"/>
        <v>0</v>
      </c>
      <c r="BD530" s="304">
        <f t="shared" si="190"/>
        <v>0</v>
      </c>
      <c r="BE530" s="304">
        <f>IFERROR(IF(VLOOKUP($C530,Listen!$A$2:$F$45,6,0)="Ja",BB530-MAX(BC530:BD530),BB530-BC530),0)</f>
        <v>0</v>
      </c>
    </row>
    <row r="531" spans="1:57" x14ac:dyDescent="0.25">
      <c r="A531" s="320" t="str">
        <f>IF(AND(D531&lt;&gt;0,C531&lt;&gt;0,E531&lt;&gt;0),IF(B531&lt;&gt;0,CONCATENATE(B531,"-AGr",VLOOKUP(C531,Listen!$A$2:$D$45,4,FALSE),"-",D531,"-",E531,),CONCATENATE("AGr",VLOOKUP(C531,Listen!$A$2:$D$45,4,FALSE),"-",D531,"-",E531)),"keine vollständige ID")</f>
        <v>keine vollständige ID</v>
      </c>
      <c r="B531" s="301"/>
      <c r="C531" s="287"/>
      <c r="D531" s="34"/>
      <c r="E531" s="306"/>
      <c r="F531" s="116"/>
      <c r="G531" s="17"/>
      <c r="H531" s="17"/>
      <c r="I531" s="17"/>
      <c r="J531" s="17"/>
      <c r="K531" s="17"/>
      <c r="L531" s="17"/>
      <c r="M531" s="17"/>
      <c r="N531" s="17"/>
      <c r="O531" s="116"/>
      <c r="P531" s="117">
        <f>IF(D531&gt;A_Stammdaten!$B$12,0,SUM(G531,H531,J531,L531:M531)-SUM(I531,K531,N531:O531))</f>
        <v>0</v>
      </c>
      <c r="Q531" s="17"/>
      <c r="R531" s="17"/>
      <c r="S531" s="17"/>
      <c r="T531" s="17"/>
      <c r="U531" s="62">
        <f t="shared" si="170"/>
        <v>0</v>
      </c>
      <c r="V531" s="34"/>
      <c r="W531" s="34"/>
      <c r="X531" s="34"/>
      <c r="Y531" s="34"/>
      <c r="Z531" s="34"/>
      <c r="AA531" s="63" t="str">
        <f t="shared" si="171"/>
        <v>-</v>
      </c>
      <c r="AB531" s="63" t="str">
        <f t="shared" si="172"/>
        <v>-</v>
      </c>
      <c r="AC531" s="63">
        <f>IF(ISBLANK($C531),0,VLOOKUP($C531,Listen!$A$2:$C$45,2,FALSE))</f>
        <v>0</v>
      </c>
      <c r="AD531" s="63">
        <f>IF(ISBLANK($C531),0,VLOOKUP($C531,Listen!$A$2:$C$45,3,FALSE))</f>
        <v>0</v>
      </c>
      <c r="AE531" s="49">
        <f t="shared" si="173"/>
        <v>0</v>
      </c>
      <c r="AF531" s="49">
        <f t="shared" si="173"/>
        <v>0</v>
      </c>
      <c r="AG531" s="49">
        <f>IFERROR(IF(OR($V531&lt;&gt;"Ja",VLOOKUP($C531,Listen!$A$2:$F$45,5,0)="Nein",D531&lt;IF(C531="LNG Anbindungsanlagen gemäß separater Festlegung",2022,2023)),$AC531,$AA531),0)</f>
        <v>0</v>
      </c>
      <c r="AH531" s="49">
        <f>IFERROR(IF(OR($V531&lt;&gt;"Ja",VLOOKUP($C531,Listen!$A$2:$F$45,5,0)="Nein",D531&lt;IF(C531="LNG Anbindungsanlagen gemäß separater Festlegung",2022,2023)),$AC531,$AA531),0)</f>
        <v>0</v>
      </c>
      <c r="AI531" s="49">
        <f>IFERROR(IF(OR($W531&lt;&gt;"Ja",VLOOKUP($C531,Listen!$A$2:$F$45,6,0)="Nein"),$AC531,$AB531),0)</f>
        <v>0</v>
      </c>
      <c r="AJ531" s="49">
        <f>IFERROR(IF(OR($W531&lt;&gt;"Ja",VLOOKUP($C531,Listen!$A$2:$F$45,6,0)="Nein"),$AC531,$AB531),0)</f>
        <v>0</v>
      </c>
      <c r="AK531" s="49">
        <f>IFERROR(IF(OR($W531&lt;&gt;"Ja",VLOOKUP($C531,Listen!$A$2:$F$45,6,0)="Nein"),$AC531,$AB531),0)</f>
        <v>0</v>
      </c>
      <c r="AL531" s="51">
        <f t="shared" si="174"/>
        <v>0</v>
      </c>
      <c r="AM531" s="296">
        <f>IFERROR(IF(VLOOKUP($C531,Listen!$A$2:$F$45,6,0)="Ja",MAX(BC531:BD531),D_SAV!$BC531),0)</f>
        <v>0</v>
      </c>
      <c r="AN531" s="51">
        <f t="shared" si="175"/>
        <v>0</v>
      </c>
      <c r="AP531" s="304">
        <f t="shared" si="176"/>
        <v>0</v>
      </c>
      <c r="AQ531" s="304">
        <f t="shared" si="177"/>
        <v>0</v>
      </c>
      <c r="AR531" s="304">
        <f t="shared" si="178"/>
        <v>0</v>
      </c>
      <c r="AS531" s="304">
        <f t="shared" si="179"/>
        <v>0</v>
      </c>
      <c r="AT531" s="304">
        <f t="shared" si="180"/>
        <v>0</v>
      </c>
      <c r="AU531" s="304">
        <f t="shared" si="181"/>
        <v>0</v>
      </c>
      <c r="AV531" s="304">
        <f t="shared" si="182"/>
        <v>0</v>
      </c>
      <c r="AW531" s="304">
        <f t="shared" si="183"/>
        <v>0</v>
      </c>
      <c r="AX531" s="304">
        <f t="shared" si="184"/>
        <v>0</v>
      </c>
      <c r="AY531" s="304">
        <f t="shared" si="185"/>
        <v>0</v>
      </c>
      <c r="AZ531" s="304">
        <f t="shared" si="186"/>
        <v>0</v>
      </c>
      <c r="BA531" s="304">
        <f t="shared" si="187"/>
        <v>0</v>
      </c>
      <c r="BB531" s="304">
        <f t="shared" si="188"/>
        <v>0</v>
      </c>
      <c r="BC531" s="304">
        <f t="shared" si="189"/>
        <v>0</v>
      </c>
      <c r="BD531" s="304">
        <f t="shared" si="190"/>
        <v>0</v>
      </c>
      <c r="BE531" s="304">
        <f>IFERROR(IF(VLOOKUP($C531,Listen!$A$2:$F$45,6,0)="Ja",BB531-MAX(BC531:BD531),BB531-BC531),0)</f>
        <v>0</v>
      </c>
    </row>
    <row r="532" spans="1:57" x14ac:dyDescent="0.25">
      <c r="A532" s="320" t="str">
        <f>IF(AND(D532&lt;&gt;0,C532&lt;&gt;0,E532&lt;&gt;0),IF(B532&lt;&gt;0,CONCATENATE(B532,"-AGr",VLOOKUP(C532,Listen!$A$2:$D$45,4,FALSE),"-",D532,"-",E532,),CONCATENATE("AGr",VLOOKUP(C532,Listen!$A$2:$D$45,4,FALSE),"-",D532,"-",E532)),"keine vollständige ID")</f>
        <v>keine vollständige ID</v>
      </c>
      <c r="B532" s="301"/>
      <c r="C532" s="287"/>
      <c r="D532" s="34"/>
      <c r="E532" s="306"/>
      <c r="F532" s="116"/>
      <c r="G532" s="17"/>
      <c r="H532" s="17"/>
      <c r="I532" s="17"/>
      <c r="J532" s="17"/>
      <c r="K532" s="17"/>
      <c r="L532" s="17"/>
      <c r="M532" s="17"/>
      <c r="N532" s="17"/>
      <c r="O532" s="116"/>
      <c r="P532" s="117">
        <f>IF(D532&gt;A_Stammdaten!$B$12,0,SUM(G532,H532,J532,L532:M532)-SUM(I532,K532,N532:O532))</f>
        <v>0</v>
      </c>
      <c r="Q532" s="17"/>
      <c r="R532" s="17"/>
      <c r="S532" s="17"/>
      <c r="T532" s="17"/>
      <c r="U532" s="62">
        <f t="shared" si="170"/>
        <v>0</v>
      </c>
      <c r="V532" s="34"/>
      <c r="W532" s="34"/>
      <c r="X532" s="34"/>
      <c r="Y532" s="34"/>
      <c r="Z532" s="34"/>
      <c r="AA532" s="63" t="str">
        <f t="shared" si="171"/>
        <v>-</v>
      </c>
      <c r="AB532" s="63" t="str">
        <f t="shared" si="172"/>
        <v>-</v>
      </c>
      <c r="AC532" s="63">
        <f>IF(ISBLANK($C532),0,VLOOKUP($C532,Listen!$A$2:$C$45,2,FALSE))</f>
        <v>0</v>
      </c>
      <c r="AD532" s="63">
        <f>IF(ISBLANK($C532),0,VLOOKUP($C532,Listen!$A$2:$C$45,3,FALSE))</f>
        <v>0</v>
      </c>
      <c r="AE532" s="49">
        <f t="shared" si="173"/>
        <v>0</v>
      </c>
      <c r="AF532" s="49">
        <f t="shared" si="173"/>
        <v>0</v>
      </c>
      <c r="AG532" s="49">
        <f>IFERROR(IF(OR($V532&lt;&gt;"Ja",VLOOKUP($C532,Listen!$A$2:$F$45,5,0)="Nein",D532&lt;IF(C532="LNG Anbindungsanlagen gemäß separater Festlegung",2022,2023)),$AC532,$AA532),0)</f>
        <v>0</v>
      </c>
      <c r="AH532" s="49">
        <f>IFERROR(IF(OR($V532&lt;&gt;"Ja",VLOOKUP($C532,Listen!$A$2:$F$45,5,0)="Nein",D532&lt;IF(C532="LNG Anbindungsanlagen gemäß separater Festlegung",2022,2023)),$AC532,$AA532),0)</f>
        <v>0</v>
      </c>
      <c r="AI532" s="49">
        <f>IFERROR(IF(OR($W532&lt;&gt;"Ja",VLOOKUP($C532,Listen!$A$2:$F$45,6,0)="Nein"),$AC532,$AB532),0)</f>
        <v>0</v>
      </c>
      <c r="AJ532" s="49">
        <f>IFERROR(IF(OR($W532&lt;&gt;"Ja",VLOOKUP($C532,Listen!$A$2:$F$45,6,0)="Nein"),$AC532,$AB532),0)</f>
        <v>0</v>
      </c>
      <c r="AK532" s="49">
        <f>IFERROR(IF(OR($W532&lt;&gt;"Ja",VLOOKUP($C532,Listen!$A$2:$F$45,6,0)="Nein"),$AC532,$AB532),0)</f>
        <v>0</v>
      </c>
      <c r="AL532" s="51">
        <f t="shared" si="174"/>
        <v>0</v>
      </c>
      <c r="AM532" s="296">
        <f>IFERROR(IF(VLOOKUP($C532,Listen!$A$2:$F$45,6,0)="Ja",MAX(BC532:BD532),D_SAV!$BC532),0)</f>
        <v>0</v>
      </c>
      <c r="AN532" s="51">
        <f t="shared" si="175"/>
        <v>0</v>
      </c>
      <c r="AP532" s="304">
        <f t="shared" si="176"/>
        <v>0</v>
      </c>
      <c r="AQ532" s="304">
        <f t="shared" si="177"/>
        <v>0</v>
      </c>
      <c r="AR532" s="304">
        <f t="shared" si="178"/>
        <v>0</v>
      </c>
      <c r="AS532" s="304">
        <f t="shared" si="179"/>
        <v>0</v>
      </c>
      <c r="AT532" s="304">
        <f t="shared" si="180"/>
        <v>0</v>
      </c>
      <c r="AU532" s="304">
        <f t="shared" si="181"/>
        <v>0</v>
      </c>
      <c r="AV532" s="304">
        <f t="shared" si="182"/>
        <v>0</v>
      </c>
      <c r="AW532" s="304">
        <f t="shared" si="183"/>
        <v>0</v>
      </c>
      <c r="AX532" s="304">
        <f t="shared" si="184"/>
        <v>0</v>
      </c>
      <c r="AY532" s="304">
        <f t="shared" si="185"/>
        <v>0</v>
      </c>
      <c r="AZ532" s="304">
        <f t="shared" si="186"/>
        <v>0</v>
      </c>
      <c r="BA532" s="304">
        <f t="shared" si="187"/>
        <v>0</v>
      </c>
      <c r="BB532" s="304">
        <f t="shared" si="188"/>
        <v>0</v>
      </c>
      <c r="BC532" s="304">
        <f t="shared" si="189"/>
        <v>0</v>
      </c>
      <c r="BD532" s="304">
        <f t="shared" si="190"/>
        <v>0</v>
      </c>
      <c r="BE532" s="304">
        <f>IFERROR(IF(VLOOKUP($C532,Listen!$A$2:$F$45,6,0)="Ja",BB532-MAX(BC532:BD532),BB532-BC532),0)</f>
        <v>0</v>
      </c>
    </row>
    <row r="533" spans="1:57" x14ac:dyDescent="0.25">
      <c r="A533" s="320" t="str">
        <f>IF(AND(D533&lt;&gt;0,C533&lt;&gt;0,E533&lt;&gt;0),IF(B533&lt;&gt;0,CONCATENATE(B533,"-AGr",VLOOKUP(C533,Listen!$A$2:$D$45,4,FALSE),"-",D533,"-",E533,),CONCATENATE("AGr",VLOOKUP(C533,Listen!$A$2:$D$45,4,FALSE),"-",D533,"-",E533)),"keine vollständige ID")</f>
        <v>keine vollständige ID</v>
      </c>
      <c r="B533" s="301"/>
      <c r="C533" s="287"/>
      <c r="D533" s="34"/>
      <c r="E533" s="306"/>
      <c r="F533" s="116"/>
      <c r="G533" s="17"/>
      <c r="H533" s="17"/>
      <c r="I533" s="17"/>
      <c r="J533" s="17"/>
      <c r="K533" s="17"/>
      <c r="L533" s="17"/>
      <c r="M533" s="17"/>
      <c r="N533" s="17"/>
      <c r="O533" s="116"/>
      <c r="P533" s="117">
        <f>IF(D533&gt;A_Stammdaten!$B$12,0,SUM(G533,H533,J533,L533:M533)-SUM(I533,K533,N533:O533))</f>
        <v>0</v>
      </c>
      <c r="Q533" s="17"/>
      <c r="R533" s="17"/>
      <c r="S533" s="17"/>
      <c r="T533" s="17"/>
      <c r="U533" s="62">
        <f t="shared" si="170"/>
        <v>0</v>
      </c>
      <c r="V533" s="34"/>
      <c r="W533" s="34"/>
      <c r="X533" s="34"/>
      <c r="Y533" s="34"/>
      <c r="Z533" s="34"/>
      <c r="AA533" s="63" t="str">
        <f t="shared" si="171"/>
        <v>-</v>
      </c>
      <c r="AB533" s="63" t="str">
        <f t="shared" si="172"/>
        <v>-</v>
      </c>
      <c r="AC533" s="63">
        <f>IF(ISBLANK($C533),0,VLOOKUP($C533,Listen!$A$2:$C$45,2,FALSE))</f>
        <v>0</v>
      </c>
      <c r="AD533" s="63">
        <f>IF(ISBLANK($C533),0,VLOOKUP($C533,Listen!$A$2:$C$45,3,FALSE))</f>
        <v>0</v>
      </c>
      <c r="AE533" s="49">
        <f t="shared" si="173"/>
        <v>0</v>
      </c>
      <c r="AF533" s="49">
        <f t="shared" si="173"/>
        <v>0</v>
      </c>
      <c r="AG533" s="49">
        <f>IFERROR(IF(OR($V533&lt;&gt;"Ja",VLOOKUP($C533,Listen!$A$2:$F$45,5,0)="Nein",D533&lt;IF(C533="LNG Anbindungsanlagen gemäß separater Festlegung",2022,2023)),$AC533,$AA533),0)</f>
        <v>0</v>
      </c>
      <c r="AH533" s="49">
        <f>IFERROR(IF(OR($V533&lt;&gt;"Ja",VLOOKUP($C533,Listen!$A$2:$F$45,5,0)="Nein",D533&lt;IF(C533="LNG Anbindungsanlagen gemäß separater Festlegung",2022,2023)),$AC533,$AA533),0)</f>
        <v>0</v>
      </c>
      <c r="AI533" s="49">
        <f>IFERROR(IF(OR($W533&lt;&gt;"Ja",VLOOKUP($C533,Listen!$A$2:$F$45,6,0)="Nein"),$AC533,$AB533),0)</f>
        <v>0</v>
      </c>
      <c r="AJ533" s="49">
        <f>IFERROR(IF(OR($W533&lt;&gt;"Ja",VLOOKUP($C533,Listen!$A$2:$F$45,6,0)="Nein"),$AC533,$AB533),0)</f>
        <v>0</v>
      </c>
      <c r="AK533" s="49">
        <f>IFERROR(IF(OR($W533&lt;&gt;"Ja",VLOOKUP($C533,Listen!$A$2:$F$45,6,0)="Nein"),$AC533,$AB533),0)</f>
        <v>0</v>
      </c>
      <c r="AL533" s="51">
        <f t="shared" si="174"/>
        <v>0</v>
      </c>
      <c r="AM533" s="296">
        <f>IFERROR(IF(VLOOKUP($C533,Listen!$A$2:$F$45,6,0)="Ja",MAX(BC533:BD533),D_SAV!$BC533),0)</f>
        <v>0</v>
      </c>
      <c r="AN533" s="51">
        <f t="shared" si="175"/>
        <v>0</v>
      </c>
      <c r="AP533" s="304">
        <f t="shared" si="176"/>
        <v>0</v>
      </c>
      <c r="AQ533" s="304">
        <f t="shared" si="177"/>
        <v>0</v>
      </c>
      <c r="AR533" s="304">
        <f t="shared" si="178"/>
        <v>0</v>
      </c>
      <c r="AS533" s="304">
        <f t="shared" si="179"/>
        <v>0</v>
      </c>
      <c r="AT533" s="304">
        <f t="shared" si="180"/>
        <v>0</v>
      </c>
      <c r="AU533" s="304">
        <f t="shared" si="181"/>
        <v>0</v>
      </c>
      <c r="AV533" s="304">
        <f t="shared" si="182"/>
        <v>0</v>
      </c>
      <c r="AW533" s="304">
        <f t="shared" si="183"/>
        <v>0</v>
      </c>
      <c r="AX533" s="304">
        <f t="shared" si="184"/>
        <v>0</v>
      </c>
      <c r="AY533" s="304">
        <f t="shared" si="185"/>
        <v>0</v>
      </c>
      <c r="AZ533" s="304">
        <f t="shared" si="186"/>
        <v>0</v>
      </c>
      <c r="BA533" s="304">
        <f t="shared" si="187"/>
        <v>0</v>
      </c>
      <c r="BB533" s="304">
        <f t="shared" si="188"/>
        <v>0</v>
      </c>
      <c r="BC533" s="304">
        <f t="shared" si="189"/>
        <v>0</v>
      </c>
      <c r="BD533" s="304">
        <f t="shared" si="190"/>
        <v>0</v>
      </c>
      <c r="BE533" s="304">
        <f>IFERROR(IF(VLOOKUP($C533,Listen!$A$2:$F$45,6,0)="Ja",BB533-MAX(BC533:BD533),BB533-BC533),0)</f>
        <v>0</v>
      </c>
    </row>
    <row r="534" spans="1:57" x14ac:dyDescent="0.25">
      <c r="A534" s="320" t="str">
        <f>IF(AND(D534&lt;&gt;0,C534&lt;&gt;0,E534&lt;&gt;0),IF(B534&lt;&gt;0,CONCATENATE(B534,"-AGr",VLOOKUP(C534,Listen!$A$2:$D$45,4,FALSE),"-",D534,"-",E534,),CONCATENATE("AGr",VLOOKUP(C534,Listen!$A$2:$D$45,4,FALSE),"-",D534,"-",E534)),"keine vollständige ID")</f>
        <v>keine vollständige ID</v>
      </c>
      <c r="B534" s="301"/>
      <c r="C534" s="287"/>
      <c r="D534" s="34"/>
      <c r="E534" s="306"/>
      <c r="F534" s="116"/>
      <c r="G534" s="17"/>
      <c r="H534" s="17"/>
      <c r="I534" s="17"/>
      <c r="J534" s="17"/>
      <c r="K534" s="17"/>
      <c r="L534" s="17"/>
      <c r="M534" s="17"/>
      <c r="N534" s="17"/>
      <c r="O534" s="116"/>
      <c r="P534" s="117">
        <f>IF(D534&gt;A_Stammdaten!$B$12,0,SUM(G534,H534,J534,L534:M534)-SUM(I534,K534,N534:O534))</f>
        <v>0</v>
      </c>
      <c r="Q534" s="17"/>
      <c r="R534" s="17"/>
      <c r="S534" s="17"/>
      <c r="T534" s="17"/>
      <c r="U534" s="62">
        <f t="shared" si="170"/>
        <v>0</v>
      </c>
      <c r="V534" s="34"/>
      <c r="W534" s="34"/>
      <c r="X534" s="34"/>
      <c r="Y534" s="34"/>
      <c r="Z534" s="34"/>
      <c r="AA534" s="63" t="str">
        <f t="shared" si="171"/>
        <v>-</v>
      </c>
      <c r="AB534" s="63" t="str">
        <f t="shared" si="172"/>
        <v>-</v>
      </c>
      <c r="AC534" s="63">
        <f>IF(ISBLANK($C534),0,VLOOKUP($C534,Listen!$A$2:$C$45,2,FALSE))</f>
        <v>0</v>
      </c>
      <c r="AD534" s="63">
        <f>IF(ISBLANK($C534),0,VLOOKUP($C534,Listen!$A$2:$C$45,3,FALSE))</f>
        <v>0</v>
      </c>
      <c r="AE534" s="49">
        <f t="shared" si="173"/>
        <v>0</v>
      </c>
      <c r="AF534" s="49">
        <f t="shared" si="173"/>
        <v>0</v>
      </c>
      <c r="AG534" s="49">
        <f>IFERROR(IF(OR($V534&lt;&gt;"Ja",VLOOKUP($C534,Listen!$A$2:$F$45,5,0)="Nein",D534&lt;IF(C534="LNG Anbindungsanlagen gemäß separater Festlegung",2022,2023)),$AC534,$AA534),0)</f>
        <v>0</v>
      </c>
      <c r="AH534" s="49">
        <f>IFERROR(IF(OR($V534&lt;&gt;"Ja",VLOOKUP($C534,Listen!$A$2:$F$45,5,0)="Nein",D534&lt;IF(C534="LNG Anbindungsanlagen gemäß separater Festlegung",2022,2023)),$AC534,$AA534),0)</f>
        <v>0</v>
      </c>
      <c r="AI534" s="49">
        <f>IFERROR(IF(OR($W534&lt;&gt;"Ja",VLOOKUP($C534,Listen!$A$2:$F$45,6,0)="Nein"),$AC534,$AB534),0)</f>
        <v>0</v>
      </c>
      <c r="AJ534" s="49">
        <f>IFERROR(IF(OR($W534&lt;&gt;"Ja",VLOOKUP($C534,Listen!$A$2:$F$45,6,0)="Nein"),$AC534,$AB534),0)</f>
        <v>0</v>
      </c>
      <c r="AK534" s="49">
        <f>IFERROR(IF(OR($W534&lt;&gt;"Ja",VLOOKUP($C534,Listen!$A$2:$F$45,6,0)="Nein"),$AC534,$AB534),0)</f>
        <v>0</v>
      </c>
      <c r="AL534" s="51">
        <f t="shared" si="174"/>
        <v>0</v>
      </c>
      <c r="AM534" s="296">
        <f>IFERROR(IF(VLOOKUP($C534,Listen!$A$2:$F$45,6,0)="Ja",MAX(BC534:BD534),D_SAV!$BC534),0)</f>
        <v>0</v>
      </c>
      <c r="AN534" s="51">
        <f t="shared" si="175"/>
        <v>0</v>
      </c>
      <c r="AP534" s="304">
        <f t="shared" si="176"/>
        <v>0</v>
      </c>
      <c r="AQ534" s="304">
        <f t="shared" si="177"/>
        <v>0</v>
      </c>
      <c r="AR534" s="304">
        <f t="shared" si="178"/>
        <v>0</v>
      </c>
      <c r="AS534" s="304">
        <f t="shared" si="179"/>
        <v>0</v>
      </c>
      <c r="AT534" s="304">
        <f t="shared" si="180"/>
        <v>0</v>
      </c>
      <c r="AU534" s="304">
        <f t="shared" si="181"/>
        <v>0</v>
      </c>
      <c r="AV534" s="304">
        <f t="shared" si="182"/>
        <v>0</v>
      </c>
      <c r="AW534" s="304">
        <f t="shared" si="183"/>
        <v>0</v>
      </c>
      <c r="AX534" s="304">
        <f t="shared" si="184"/>
        <v>0</v>
      </c>
      <c r="AY534" s="304">
        <f t="shared" si="185"/>
        <v>0</v>
      </c>
      <c r="AZ534" s="304">
        <f t="shared" si="186"/>
        <v>0</v>
      </c>
      <c r="BA534" s="304">
        <f t="shared" si="187"/>
        <v>0</v>
      </c>
      <c r="BB534" s="304">
        <f t="shared" si="188"/>
        <v>0</v>
      </c>
      <c r="BC534" s="304">
        <f t="shared" si="189"/>
        <v>0</v>
      </c>
      <c r="BD534" s="304">
        <f t="shared" si="190"/>
        <v>0</v>
      </c>
      <c r="BE534" s="304">
        <f>IFERROR(IF(VLOOKUP($C534,Listen!$A$2:$F$45,6,0)="Ja",BB534-MAX(BC534:BD534),BB534-BC534),0)</f>
        <v>0</v>
      </c>
    </row>
    <row r="535" spans="1:57" x14ac:dyDescent="0.25">
      <c r="A535" s="320" t="str">
        <f>IF(AND(D535&lt;&gt;0,C535&lt;&gt;0,E535&lt;&gt;0),IF(B535&lt;&gt;0,CONCATENATE(B535,"-AGr",VLOOKUP(C535,Listen!$A$2:$D$45,4,FALSE),"-",D535,"-",E535,),CONCATENATE("AGr",VLOOKUP(C535,Listen!$A$2:$D$45,4,FALSE),"-",D535,"-",E535)),"keine vollständige ID")</f>
        <v>keine vollständige ID</v>
      </c>
      <c r="B535" s="301"/>
      <c r="C535" s="287"/>
      <c r="D535" s="34"/>
      <c r="E535" s="306"/>
      <c r="F535" s="116"/>
      <c r="G535" s="17"/>
      <c r="H535" s="17"/>
      <c r="I535" s="17"/>
      <c r="J535" s="17"/>
      <c r="K535" s="17"/>
      <c r="L535" s="17"/>
      <c r="M535" s="17"/>
      <c r="N535" s="17"/>
      <c r="O535" s="116"/>
      <c r="P535" s="117">
        <f>IF(D535&gt;A_Stammdaten!$B$12,0,SUM(G535,H535,J535,L535:M535)-SUM(I535,K535,N535:O535))</f>
        <v>0</v>
      </c>
      <c r="Q535" s="17"/>
      <c r="R535" s="17"/>
      <c r="S535" s="17"/>
      <c r="T535" s="17"/>
      <c r="U535" s="62">
        <f t="shared" si="170"/>
        <v>0</v>
      </c>
      <c r="V535" s="34"/>
      <c r="W535" s="34"/>
      <c r="X535" s="34"/>
      <c r="Y535" s="34"/>
      <c r="Z535" s="34"/>
      <c r="AA535" s="63" t="str">
        <f t="shared" si="171"/>
        <v>-</v>
      </c>
      <c r="AB535" s="63" t="str">
        <f t="shared" si="172"/>
        <v>-</v>
      </c>
      <c r="AC535" s="63">
        <f>IF(ISBLANK($C535),0,VLOOKUP($C535,Listen!$A$2:$C$45,2,FALSE))</f>
        <v>0</v>
      </c>
      <c r="AD535" s="63">
        <f>IF(ISBLANK($C535),0,VLOOKUP($C535,Listen!$A$2:$C$45,3,FALSE))</f>
        <v>0</v>
      </c>
      <c r="AE535" s="49">
        <f t="shared" si="173"/>
        <v>0</v>
      </c>
      <c r="AF535" s="49">
        <f t="shared" si="173"/>
        <v>0</v>
      </c>
      <c r="AG535" s="49">
        <f>IFERROR(IF(OR($V535&lt;&gt;"Ja",VLOOKUP($C535,Listen!$A$2:$F$45,5,0)="Nein",D535&lt;IF(C535="LNG Anbindungsanlagen gemäß separater Festlegung",2022,2023)),$AC535,$AA535),0)</f>
        <v>0</v>
      </c>
      <c r="AH535" s="49">
        <f>IFERROR(IF(OR($V535&lt;&gt;"Ja",VLOOKUP($C535,Listen!$A$2:$F$45,5,0)="Nein",D535&lt;IF(C535="LNG Anbindungsanlagen gemäß separater Festlegung",2022,2023)),$AC535,$AA535),0)</f>
        <v>0</v>
      </c>
      <c r="AI535" s="49">
        <f>IFERROR(IF(OR($W535&lt;&gt;"Ja",VLOOKUP($C535,Listen!$A$2:$F$45,6,0)="Nein"),$AC535,$AB535),0)</f>
        <v>0</v>
      </c>
      <c r="AJ535" s="49">
        <f>IFERROR(IF(OR($W535&lt;&gt;"Ja",VLOOKUP($C535,Listen!$A$2:$F$45,6,0)="Nein"),$AC535,$AB535),0)</f>
        <v>0</v>
      </c>
      <c r="AK535" s="49">
        <f>IFERROR(IF(OR($W535&lt;&gt;"Ja",VLOOKUP($C535,Listen!$A$2:$F$45,6,0)="Nein"),$AC535,$AB535),0)</f>
        <v>0</v>
      </c>
      <c r="AL535" s="51">
        <f t="shared" si="174"/>
        <v>0</v>
      </c>
      <c r="AM535" s="296">
        <f>IFERROR(IF(VLOOKUP($C535,Listen!$A$2:$F$45,6,0)="Ja",MAX(BC535:BD535),D_SAV!$BC535),0)</f>
        <v>0</v>
      </c>
      <c r="AN535" s="51">
        <f t="shared" si="175"/>
        <v>0</v>
      </c>
      <c r="AP535" s="304">
        <f t="shared" si="176"/>
        <v>0</v>
      </c>
      <c r="AQ535" s="304">
        <f t="shared" si="177"/>
        <v>0</v>
      </c>
      <c r="AR535" s="304">
        <f t="shared" si="178"/>
        <v>0</v>
      </c>
      <c r="AS535" s="304">
        <f t="shared" si="179"/>
        <v>0</v>
      </c>
      <c r="AT535" s="304">
        <f t="shared" si="180"/>
        <v>0</v>
      </c>
      <c r="AU535" s="304">
        <f t="shared" si="181"/>
        <v>0</v>
      </c>
      <c r="AV535" s="304">
        <f t="shared" si="182"/>
        <v>0</v>
      </c>
      <c r="AW535" s="304">
        <f t="shared" si="183"/>
        <v>0</v>
      </c>
      <c r="AX535" s="304">
        <f t="shared" si="184"/>
        <v>0</v>
      </c>
      <c r="AY535" s="304">
        <f t="shared" si="185"/>
        <v>0</v>
      </c>
      <c r="AZ535" s="304">
        <f t="shared" si="186"/>
        <v>0</v>
      </c>
      <c r="BA535" s="304">
        <f t="shared" si="187"/>
        <v>0</v>
      </c>
      <c r="BB535" s="304">
        <f t="shared" si="188"/>
        <v>0</v>
      </c>
      <c r="BC535" s="304">
        <f t="shared" si="189"/>
        <v>0</v>
      </c>
      <c r="BD535" s="304">
        <f t="shared" si="190"/>
        <v>0</v>
      </c>
      <c r="BE535" s="304">
        <f>IFERROR(IF(VLOOKUP($C535,Listen!$A$2:$F$45,6,0)="Ja",BB535-MAX(BC535:BD535),BB535-BC535),0)</f>
        <v>0</v>
      </c>
    </row>
    <row r="536" spans="1:57" x14ac:dyDescent="0.25">
      <c r="A536" s="320" t="str">
        <f>IF(AND(D536&lt;&gt;0,C536&lt;&gt;0,E536&lt;&gt;0),IF(B536&lt;&gt;0,CONCATENATE(B536,"-AGr",VLOOKUP(C536,Listen!$A$2:$D$45,4,FALSE),"-",D536,"-",E536,),CONCATENATE("AGr",VLOOKUP(C536,Listen!$A$2:$D$45,4,FALSE),"-",D536,"-",E536)),"keine vollständige ID")</f>
        <v>keine vollständige ID</v>
      </c>
      <c r="B536" s="301"/>
      <c r="C536" s="287"/>
      <c r="D536" s="34"/>
      <c r="E536" s="306"/>
      <c r="F536" s="116"/>
      <c r="G536" s="17"/>
      <c r="H536" s="17"/>
      <c r="I536" s="17"/>
      <c r="J536" s="17"/>
      <c r="K536" s="17"/>
      <c r="L536" s="17"/>
      <c r="M536" s="17"/>
      <c r="N536" s="17"/>
      <c r="O536" s="116"/>
      <c r="P536" s="117">
        <f>IF(D536&gt;A_Stammdaten!$B$12,0,SUM(G536,H536,J536,L536:M536)-SUM(I536,K536,N536:O536))</f>
        <v>0</v>
      </c>
      <c r="Q536" s="17"/>
      <c r="R536" s="17"/>
      <c r="S536" s="17"/>
      <c r="T536" s="17"/>
      <c r="U536" s="62">
        <f t="shared" si="170"/>
        <v>0</v>
      </c>
      <c r="V536" s="34"/>
      <c r="W536" s="34"/>
      <c r="X536" s="34"/>
      <c r="Y536" s="34"/>
      <c r="Z536" s="34"/>
      <c r="AA536" s="63" t="str">
        <f t="shared" si="171"/>
        <v>-</v>
      </c>
      <c r="AB536" s="63" t="str">
        <f t="shared" si="172"/>
        <v>-</v>
      </c>
      <c r="AC536" s="63">
        <f>IF(ISBLANK($C536),0,VLOOKUP($C536,Listen!$A$2:$C$45,2,FALSE))</f>
        <v>0</v>
      </c>
      <c r="AD536" s="63">
        <f>IF(ISBLANK($C536),0,VLOOKUP($C536,Listen!$A$2:$C$45,3,FALSE))</f>
        <v>0</v>
      </c>
      <c r="AE536" s="49">
        <f t="shared" si="173"/>
        <v>0</v>
      </c>
      <c r="AF536" s="49">
        <f t="shared" si="173"/>
        <v>0</v>
      </c>
      <c r="AG536" s="49">
        <f>IFERROR(IF(OR($V536&lt;&gt;"Ja",VLOOKUP($C536,Listen!$A$2:$F$45,5,0)="Nein",D536&lt;IF(C536="LNG Anbindungsanlagen gemäß separater Festlegung",2022,2023)),$AC536,$AA536),0)</f>
        <v>0</v>
      </c>
      <c r="AH536" s="49">
        <f>IFERROR(IF(OR($V536&lt;&gt;"Ja",VLOOKUP($C536,Listen!$A$2:$F$45,5,0)="Nein",D536&lt;IF(C536="LNG Anbindungsanlagen gemäß separater Festlegung",2022,2023)),$AC536,$AA536),0)</f>
        <v>0</v>
      </c>
      <c r="AI536" s="49">
        <f>IFERROR(IF(OR($W536&lt;&gt;"Ja",VLOOKUP($C536,Listen!$A$2:$F$45,6,0)="Nein"),$AC536,$AB536),0)</f>
        <v>0</v>
      </c>
      <c r="AJ536" s="49">
        <f>IFERROR(IF(OR($W536&lt;&gt;"Ja",VLOOKUP($C536,Listen!$A$2:$F$45,6,0)="Nein"),$AC536,$AB536),0)</f>
        <v>0</v>
      </c>
      <c r="AK536" s="49">
        <f>IFERROR(IF(OR($W536&lt;&gt;"Ja",VLOOKUP($C536,Listen!$A$2:$F$45,6,0)="Nein"),$AC536,$AB536),0)</f>
        <v>0</v>
      </c>
      <c r="AL536" s="51">
        <f t="shared" si="174"/>
        <v>0</v>
      </c>
      <c r="AM536" s="296">
        <f>IFERROR(IF(VLOOKUP($C536,Listen!$A$2:$F$45,6,0)="Ja",MAX(BC536:BD536),D_SAV!$BC536),0)</f>
        <v>0</v>
      </c>
      <c r="AN536" s="51">
        <f t="shared" si="175"/>
        <v>0</v>
      </c>
      <c r="AP536" s="304">
        <f t="shared" si="176"/>
        <v>0</v>
      </c>
      <c r="AQ536" s="304">
        <f t="shared" si="177"/>
        <v>0</v>
      </c>
      <c r="AR536" s="304">
        <f t="shared" si="178"/>
        <v>0</v>
      </c>
      <c r="AS536" s="304">
        <f t="shared" si="179"/>
        <v>0</v>
      </c>
      <c r="AT536" s="304">
        <f t="shared" si="180"/>
        <v>0</v>
      </c>
      <c r="AU536" s="304">
        <f t="shared" si="181"/>
        <v>0</v>
      </c>
      <c r="AV536" s="304">
        <f t="shared" si="182"/>
        <v>0</v>
      </c>
      <c r="AW536" s="304">
        <f t="shared" si="183"/>
        <v>0</v>
      </c>
      <c r="AX536" s="304">
        <f t="shared" si="184"/>
        <v>0</v>
      </c>
      <c r="AY536" s="304">
        <f t="shared" si="185"/>
        <v>0</v>
      </c>
      <c r="AZ536" s="304">
        <f t="shared" si="186"/>
        <v>0</v>
      </c>
      <c r="BA536" s="304">
        <f t="shared" si="187"/>
        <v>0</v>
      </c>
      <c r="BB536" s="304">
        <f t="shared" si="188"/>
        <v>0</v>
      </c>
      <c r="BC536" s="304">
        <f t="shared" si="189"/>
        <v>0</v>
      </c>
      <c r="BD536" s="304">
        <f t="shared" si="190"/>
        <v>0</v>
      </c>
      <c r="BE536" s="304">
        <f>IFERROR(IF(VLOOKUP($C536,Listen!$A$2:$F$45,6,0)="Ja",BB536-MAX(BC536:BD536),BB536-BC536),0)</f>
        <v>0</v>
      </c>
    </row>
    <row r="537" spans="1:57" x14ac:dyDescent="0.25">
      <c r="A537" s="320" t="str">
        <f>IF(AND(D537&lt;&gt;0,C537&lt;&gt;0,E537&lt;&gt;0),IF(B537&lt;&gt;0,CONCATENATE(B537,"-AGr",VLOOKUP(C537,Listen!$A$2:$D$45,4,FALSE),"-",D537,"-",E537,),CONCATENATE("AGr",VLOOKUP(C537,Listen!$A$2:$D$45,4,FALSE),"-",D537,"-",E537)),"keine vollständige ID")</f>
        <v>keine vollständige ID</v>
      </c>
      <c r="B537" s="301"/>
      <c r="C537" s="287"/>
      <c r="D537" s="34"/>
      <c r="E537" s="306"/>
      <c r="F537" s="116"/>
      <c r="G537" s="17"/>
      <c r="H537" s="17"/>
      <c r="I537" s="17"/>
      <c r="J537" s="17"/>
      <c r="K537" s="17"/>
      <c r="L537" s="17"/>
      <c r="M537" s="17"/>
      <c r="N537" s="17"/>
      <c r="O537" s="116"/>
      <c r="P537" s="117">
        <f>IF(D537&gt;A_Stammdaten!$B$12,0,SUM(G537,H537,J537,L537:M537)-SUM(I537,K537,N537:O537))</f>
        <v>0</v>
      </c>
      <c r="Q537" s="17"/>
      <c r="R537" s="17"/>
      <c r="S537" s="17"/>
      <c r="T537" s="17"/>
      <c r="U537" s="62">
        <f t="shared" si="170"/>
        <v>0</v>
      </c>
      <c r="V537" s="34"/>
      <c r="W537" s="34"/>
      <c r="X537" s="34"/>
      <c r="Y537" s="34"/>
      <c r="Z537" s="34"/>
      <c r="AA537" s="63" t="str">
        <f t="shared" si="171"/>
        <v>-</v>
      </c>
      <c r="AB537" s="63" t="str">
        <f t="shared" si="172"/>
        <v>-</v>
      </c>
      <c r="AC537" s="63">
        <f>IF(ISBLANK($C537),0,VLOOKUP($C537,Listen!$A$2:$C$45,2,FALSE))</f>
        <v>0</v>
      </c>
      <c r="AD537" s="63">
        <f>IF(ISBLANK($C537),0,VLOOKUP($C537,Listen!$A$2:$C$45,3,FALSE))</f>
        <v>0</v>
      </c>
      <c r="AE537" s="49">
        <f t="shared" si="173"/>
        <v>0</v>
      </c>
      <c r="AF537" s="49">
        <f t="shared" si="173"/>
        <v>0</v>
      </c>
      <c r="AG537" s="49">
        <f>IFERROR(IF(OR($V537&lt;&gt;"Ja",VLOOKUP($C537,Listen!$A$2:$F$45,5,0)="Nein",D537&lt;IF(C537="LNG Anbindungsanlagen gemäß separater Festlegung",2022,2023)),$AC537,$AA537),0)</f>
        <v>0</v>
      </c>
      <c r="AH537" s="49">
        <f>IFERROR(IF(OR($V537&lt;&gt;"Ja",VLOOKUP($C537,Listen!$A$2:$F$45,5,0)="Nein",D537&lt;IF(C537="LNG Anbindungsanlagen gemäß separater Festlegung",2022,2023)),$AC537,$AA537),0)</f>
        <v>0</v>
      </c>
      <c r="AI537" s="49">
        <f>IFERROR(IF(OR($W537&lt;&gt;"Ja",VLOOKUP($C537,Listen!$A$2:$F$45,6,0)="Nein"),$AC537,$AB537),0)</f>
        <v>0</v>
      </c>
      <c r="AJ537" s="49">
        <f>IFERROR(IF(OR($W537&lt;&gt;"Ja",VLOOKUP($C537,Listen!$A$2:$F$45,6,0)="Nein"),$AC537,$AB537),0)</f>
        <v>0</v>
      </c>
      <c r="AK537" s="49">
        <f>IFERROR(IF(OR($W537&lt;&gt;"Ja",VLOOKUP($C537,Listen!$A$2:$F$45,6,0)="Nein"),$AC537,$AB537),0)</f>
        <v>0</v>
      </c>
      <c r="AL537" s="51">
        <f t="shared" si="174"/>
        <v>0</v>
      </c>
      <c r="AM537" s="296">
        <f>IFERROR(IF(VLOOKUP($C537,Listen!$A$2:$F$45,6,0)="Ja",MAX(BC537:BD537),D_SAV!$BC537),0)</f>
        <v>0</v>
      </c>
      <c r="AN537" s="51">
        <f t="shared" si="175"/>
        <v>0</v>
      </c>
      <c r="AP537" s="304">
        <f t="shared" si="176"/>
        <v>0</v>
      </c>
      <c r="AQ537" s="304">
        <f t="shared" si="177"/>
        <v>0</v>
      </c>
      <c r="AR537" s="304">
        <f t="shared" si="178"/>
        <v>0</v>
      </c>
      <c r="AS537" s="304">
        <f t="shared" si="179"/>
        <v>0</v>
      </c>
      <c r="AT537" s="304">
        <f t="shared" si="180"/>
        <v>0</v>
      </c>
      <c r="AU537" s="304">
        <f t="shared" si="181"/>
        <v>0</v>
      </c>
      <c r="AV537" s="304">
        <f t="shared" si="182"/>
        <v>0</v>
      </c>
      <c r="AW537" s="304">
        <f t="shared" si="183"/>
        <v>0</v>
      </c>
      <c r="AX537" s="304">
        <f t="shared" si="184"/>
        <v>0</v>
      </c>
      <c r="AY537" s="304">
        <f t="shared" si="185"/>
        <v>0</v>
      </c>
      <c r="AZ537" s="304">
        <f t="shared" si="186"/>
        <v>0</v>
      </c>
      <c r="BA537" s="304">
        <f t="shared" si="187"/>
        <v>0</v>
      </c>
      <c r="BB537" s="304">
        <f t="shared" si="188"/>
        <v>0</v>
      </c>
      <c r="BC537" s="304">
        <f t="shared" si="189"/>
        <v>0</v>
      </c>
      <c r="BD537" s="304">
        <f t="shared" si="190"/>
        <v>0</v>
      </c>
      <c r="BE537" s="304">
        <f>IFERROR(IF(VLOOKUP($C537,Listen!$A$2:$F$45,6,0)="Ja",BB537-MAX(BC537:BD537),BB537-BC537),0)</f>
        <v>0</v>
      </c>
    </row>
    <row r="538" spans="1:57" x14ac:dyDescent="0.25">
      <c r="A538" s="320" t="str">
        <f>IF(AND(D538&lt;&gt;0,C538&lt;&gt;0,E538&lt;&gt;0),IF(B538&lt;&gt;0,CONCATENATE(B538,"-AGr",VLOOKUP(C538,Listen!$A$2:$D$45,4,FALSE),"-",D538,"-",E538,),CONCATENATE("AGr",VLOOKUP(C538,Listen!$A$2:$D$45,4,FALSE),"-",D538,"-",E538)),"keine vollständige ID")</f>
        <v>keine vollständige ID</v>
      </c>
      <c r="B538" s="301"/>
      <c r="C538" s="287"/>
      <c r="D538" s="34"/>
      <c r="E538" s="306"/>
      <c r="F538" s="116"/>
      <c r="G538" s="17"/>
      <c r="H538" s="17"/>
      <c r="I538" s="17"/>
      <c r="J538" s="17"/>
      <c r="K538" s="17"/>
      <c r="L538" s="17"/>
      <c r="M538" s="17"/>
      <c r="N538" s="17"/>
      <c r="O538" s="116"/>
      <c r="P538" s="117">
        <f>IF(D538&gt;A_Stammdaten!$B$12,0,SUM(G538,H538,J538,L538:M538)-SUM(I538,K538,N538:O538))</f>
        <v>0</v>
      </c>
      <c r="Q538" s="17"/>
      <c r="R538" s="17"/>
      <c r="S538" s="17"/>
      <c r="T538" s="17"/>
      <c r="U538" s="62">
        <f t="shared" si="170"/>
        <v>0</v>
      </c>
      <c r="V538" s="34"/>
      <c r="W538" s="34"/>
      <c r="X538" s="34"/>
      <c r="Y538" s="34"/>
      <c r="Z538" s="34"/>
      <c r="AA538" s="63" t="str">
        <f t="shared" si="171"/>
        <v>-</v>
      </c>
      <c r="AB538" s="63" t="str">
        <f t="shared" si="172"/>
        <v>-</v>
      </c>
      <c r="AC538" s="63">
        <f>IF(ISBLANK($C538),0,VLOOKUP($C538,Listen!$A$2:$C$45,2,FALSE))</f>
        <v>0</v>
      </c>
      <c r="AD538" s="63">
        <f>IF(ISBLANK($C538),0,VLOOKUP($C538,Listen!$A$2:$C$45,3,FALSE))</f>
        <v>0</v>
      </c>
      <c r="AE538" s="49">
        <f t="shared" si="173"/>
        <v>0</v>
      </c>
      <c r="AF538" s="49">
        <f t="shared" si="173"/>
        <v>0</v>
      </c>
      <c r="AG538" s="49">
        <f>IFERROR(IF(OR($V538&lt;&gt;"Ja",VLOOKUP($C538,Listen!$A$2:$F$45,5,0)="Nein",D538&lt;IF(C538="LNG Anbindungsanlagen gemäß separater Festlegung",2022,2023)),$AC538,$AA538),0)</f>
        <v>0</v>
      </c>
      <c r="AH538" s="49">
        <f>IFERROR(IF(OR($V538&lt;&gt;"Ja",VLOOKUP($C538,Listen!$A$2:$F$45,5,0)="Nein",D538&lt;IF(C538="LNG Anbindungsanlagen gemäß separater Festlegung",2022,2023)),$AC538,$AA538),0)</f>
        <v>0</v>
      </c>
      <c r="AI538" s="49">
        <f>IFERROR(IF(OR($W538&lt;&gt;"Ja",VLOOKUP($C538,Listen!$A$2:$F$45,6,0)="Nein"),$AC538,$AB538),0)</f>
        <v>0</v>
      </c>
      <c r="AJ538" s="49">
        <f>IFERROR(IF(OR($W538&lt;&gt;"Ja",VLOOKUP($C538,Listen!$A$2:$F$45,6,0)="Nein"),$AC538,$AB538),0)</f>
        <v>0</v>
      </c>
      <c r="AK538" s="49">
        <f>IFERROR(IF(OR($W538&lt;&gt;"Ja",VLOOKUP($C538,Listen!$A$2:$F$45,6,0)="Nein"),$AC538,$AB538),0)</f>
        <v>0</v>
      </c>
      <c r="AL538" s="51">
        <f t="shared" si="174"/>
        <v>0</v>
      </c>
      <c r="AM538" s="296">
        <f>IFERROR(IF(VLOOKUP($C538,Listen!$A$2:$F$45,6,0)="Ja",MAX(BC538:BD538),D_SAV!$BC538),0)</f>
        <v>0</v>
      </c>
      <c r="AN538" s="51">
        <f t="shared" si="175"/>
        <v>0</v>
      </c>
      <c r="AP538" s="304">
        <f t="shared" si="176"/>
        <v>0</v>
      </c>
      <c r="AQ538" s="304">
        <f t="shared" si="177"/>
        <v>0</v>
      </c>
      <c r="AR538" s="304">
        <f t="shared" si="178"/>
        <v>0</v>
      </c>
      <c r="AS538" s="304">
        <f t="shared" si="179"/>
        <v>0</v>
      </c>
      <c r="AT538" s="304">
        <f t="shared" si="180"/>
        <v>0</v>
      </c>
      <c r="AU538" s="304">
        <f t="shared" si="181"/>
        <v>0</v>
      </c>
      <c r="AV538" s="304">
        <f t="shared" si="182"/>
        <v>0</v>
      </c>
      <c r="AW538" s="304">
        <f t="shared" si="183"/>
        <v>0</v>
      </c>
      <c r="AX538" s="304">
        <f t="shared" si="184"/>
        <v>0</v>
      </c>
      <c r="AY538" s="304">
        <f t="shared" si="185"/>
        <v>0</v>
      </c>
      <c r="AZ538" s="304">
        <f t="shared" si="186"/>
        <v>0</v>
      </c>
      <c r="BA538" s="304">
        <f t="shared" si="187"/>
        <v>0</v>
      </c>
      <c r="BB538" s="304">
        <f t="shared" si="188"/>
        <v>0</v>
      </c>
      <c r="BC538" s="304">
        <f t="shared" si="189"/>
        <v>0</v>
      </c>
      <c r="BD538" s="304">
        <f t="shared" si="190"/>
        <v>0</v>
      </c>
      <c r="BE538" s="304">
        <f>IFERROR(IF(VLOOKUP($C538,Listen!$A$2:$F$45,6,0)="Ja",BB538-MAX(BC538:BD538),BB538-BC538),0)</f>
        <v>0</v>
      </c>
    </row>
    <row r="539" spans="1:57" x14ac:dyDescent="0.25">
      <c r="A539" s="320" t="str">
        <f>IF(AND(D539&lt;&gt;0,C539&lt;&gt;0,E539&lt;&gt;0),IF(B539&lt;&gt;0,CONCATENATE(B539,"-AGr",VLOOKUP(C539,Listen!$A$2:$D$45,4,FALSE),"-",D539,"-",E539,),CONCATENATE("AGr",VLOOKUP(C539,Listen!$A$2:$D$45,4,FALSE),"-",D539,"-",E539)),"keine vollständige ID")</f>
        <v>keine vollständige ID</v>
      </c>
      <c r="B539" s="301"/>
      <c r="C539" s="287"/>
      <c r="D539" s="34"/>
      <c r="E539" s="306"/>
      <c r="F539" s="116"/>
      <c r="G539" s="17"/>
      <c r="H539" s="17"/>
      <c r="I539" s="17"/>
      <c r="J539" s="17"/>
      <c r="K539" s="17"/>
      <c r="L539" s="17"/>
      <c r="M539" s="17"/>
      <c r="N539" s="17"/>
      <c r="O539" s="116"/>
      <c r="P539" s="117">
        <f>IF(D539&gt;A_Stammdaten!$B$12,0,SUM(G539,H539,J539,L539:M539)-SUM(I539,K539,N539:O539))</f>
        <v>0</v>
      </c>
      <c r="Q539" s="17"/>
      <c r="R539" s="17"/>
      <c r="S539" s="17"/>
      <c r="T539" s="17"/>
      <c r="U539" s="62">
        <f t="shared" si="170"/>
        <v>0</v>
      </c>
      <c r="V539" s="34"/>
      <c r="W539" s="34"/>
      <c r="X539" s="34"/>
      <c r="Y539" s="34"/>
      <c r="Z539" s="34"/>
      <c r="AA539" s="63" t="str">
        <f t="shared" si="171"/>
        <v>-</v>
      </c>
      <c r="AB539" s="63" t="str">
        <f t="shared" si="172"/>
        <v>-</v>
      </c>
      <c r="AC539" s="63">
        <f>IF(ISBLANK($C539),0,VLOOKUP($C539,Listen!$A$2:$C$45,2,FALSE))</f>
        <v>0</v>
      </c>
      <c r="AD539" s="63">
        <f>IF(ISBLANK($C539),0,VLOOKUP($C539,Listen!$A$2:$C$45,3,FALSE))</f>
        <v>0</v>
      </c>
      <c r="AE539" s="49">
        <f t="shared" si="173"/>
        <v>0</v>
      </c>
      <c r="AF539" s="49">
        <f t="shared" si="173"/>
        <v>0</v>
      </c>
      <c r="AG539" s="49">
        <f>IFERROR(IF(OR($V539&lt;&gt;"Ja",VLOOKUP($C539,Listen!$A$2:$F$45,5,0)="Nein",D539&lt;IF(C539="LNG Anbindungsanlagen gemäß separater Festlegung",2022,2023)),$AC539,$AA539),0)</f>
        <v>0</v>
      </c>
      <c r="AH539" s="49">
        <f>IFERROR(IF(OR($V539&lt;&gt;"Ja",VLOOKUP($C539,Listen!$A$2:$F$45,5,0)="Nein",D539&lt;IF(C539="LNG Anbindungsanlagen gemäß separater Festlegung",2022,2023)),$AC539,$AA539),0)</f>
        <v>0</v>
      </c>
      <c r="AI539" s="49">
        <f>IFERROR(IF(OR($W539&lt;&gt;"Ja",VLOOKUP($C539,Listen!$A$2:$F$45,6,0)="Nein"),$AC539,$AB539),0)</f>
        <v>0</v>
      </c>
      <c r="AJ539" s="49">
        <f>IFERROR(IF(OR($W539&lt;&gt;"Ja",VLOOKUP($C539,Listen!$A$2:$F$45,6,0)="Nein"),$AC539,$AB539),0)</f>
        <v>0</v>
      </c>
      <c r="AK539" s="49">
        <f>IFERROR(IF(OR($W539&lt;&gt;"Ja",VLOOKUP($C539,Listen!$A$2:$F$45,6,0)="Nein"),$AC539,$AB539),0)</f>
        <v>0</v>
      </c>
      <c r="AL539" s="51">
        <f t="shared" si="174"/>
        <v>0</v>
      </c>
      <c r="AM539" s="296">
        <f>IFERROR(IF(VLOOKUP($C539,Listen!$A$2:$F$45,6,0)="Ja",MAX(BC539:BD539),D_SAV!$BC539),0)</f>
        <v>0</v>
      </c>
      <c r="AN539" s="51">
        <f t="shared" si="175"/>
        <v>0</v>
      </c>
      <c r="AP539" s="304">
        <f t="shared" si="176"/>
        <v>0</v>
      </c>
      <c r="AQ539" s="304">
        <f t="shared" si="177"/>
        <v>0</v>
      </c>
      <c r="AR539" s="304">
        <f t="shared" si="178"/>
        <v>0</v>
      </c>
      <c r="AS539" s="304">
        <f t="shared" si="179"/>
        <v>0</v>
      </c>
      <c r="AT539" s="304">
        <f t="shared" si="180"/>
        <v>0</v>
      </c>
      <c r="AU539" s="304">
        <f t="shared" si="181"/>
        <v>0</v>
      </c>
      <c r="AV539" s="304">
        <f t="shared" si="182"/>
        <v>0</v>
      </c>
      <c r="AW539" s="304">
        <f t="shared" si="183"/>
        <v>0</v>
      </c>
      <c r="AX539" s="304">
        <f t="shared" si="184"/>
        <v>0</v>
      </c>
      <c r="AY539" s="304">
        <f t="shared" si="185"/>
        <v>0</v>
      </c>
      <c r="AZ539" s="304">
        <f t="shared" si="186"/>
        <v>0</v>
      </c>
      <c r="BA539" s="304">
        <f t="shared" si="187"/>
        <v>0</v>
      </c>
      <c r="BB539" s="304">
        <f t="shared" si="188"/>
        <v>0</v>
      </c>
      <c r="BC539" s="304">
        <f t="shared" si="189"/>
        <v>0</v>
      </c>
      <c r="BD539" s="304">
        <f t="shared" si="190"/>
        <v>0</v>
      </c>
      <c r="BE539" s="304">
        <f>IFERROR(IF(VLOOKUP($C539,Listen!$A$2:$F$45,6,0)="Ja",BB539-MAX(BC539:BD539),BB539-BC539),0)</f>
        <v>0</v>
      </c>
    </row>
    <row r="540" spans="1:57" x14ac:dyDescent="0.25">
      <c r="A540" s="320" t="str">
        <f>IF(AND(D540&lt;&gt;0,C540&lt;&gt;0,E540&lt;&gt;0),IF(B540&lt;&gt;0,CONCATENATE(B540,"-AGr",VLOOKUP(C540,Listen!$A$2:$D$45,4,FALSE),"-",D540,"-",E540,),CONCATENATE("AGr",VLOOKUP(C540,Listen!$A$2:$D$45,4,FALSE),"-",D540,"-",E540)),"keine vollständige ID")</f>
        <v>keine vollständige ID</v>
      </c>
      <c r="B540" s="301"/>
      <c r="C540" s="287"/>
      <c r="D540" s="34"/>
      <c r="E540" s="306"/>
      <c r="F540" s="116"/>
      <c r="G540" s="17"/>
      <c r="H540" s="17"/>
      <c r="I540" s="17"/>
      <c r="J540" s="17"/>
      <c r="K540" s="17"/>
      <c r="L540" s="17"/>
      <c r="M540" s="17"/>
      <c r="N540" s="17"/>
      <c r="O540" s="116"/>
      <c r="P540" s="117">
        <f>IF(D540&gt;A_Stammdaten!$B$12,0,SUM(G540,H540,J540,L540:M540)-SUM(I540,K540,N540:O540))</f>
        <v>0</v>
      </c>
      <c r="Q540" s="17"/>
      <c r="R540" s="17"/>
      <c r="S540" s="17"/>
      <c r="T540" s="17"/>
      <c r="U540" s="62">
        <f t="shared" si="170"/>
        <v>0</v>
      </c>
      <c r="V540" s="34"/>
      <c r="W540" s="34"/>
      <c r="X540" s="34"/>
      <c r="Y540" s="34"/>
      <c r="Z540" s="34"/>
      <c r="AA540" s="63" t="str">
        <f t="shared" si="171"/>
        <v>-</v>
      </c>
      <c r="AB540" s="63" t="str">
        <f t="shared" si="172"/>
        <v>-</v>
      </c>
      <c r="AC540" s="63">
        <f>IF(ISBLANK($C540),0,VLOOKUP($C540,Listen!$A$2:$C$45,2,FALSE))</f>
        <v>0</v>
      </c>
      <c r="AD540" s="63">
        <f>IF(ISBLANK($C540),0,VLOOKUP($C540,Listen!$A$2:$C$45,3,FALSE))</f>
        <v>0</v>
      </c>
      <c r="AE540" s="49">
        <f t="shared" si="173"/>
        <v>0</v>
      </c>
      <c r="AF540" s="49">
        <f t="shared" si="173"/>
        <v>0</v>
      </c>
      <c r="AG540" s="49">
        <f>IFERROR(IF(OR($V540&lt;&gt;"Ja",VLOOKUP($C540,Listen!$A$2:$F$45,5,0)="Nein",D540&lt;IF(C540="LNG Anbindungsanlagen gemäß separater Festlegung",2022,2023)),$AC540,$AA540),0)</f>
        <v>0</v>
      </c>
      <c r="AH540" s="49">
        <f>IFERROR(IF(OR($V540&lt;&gt;"Ja",VLOOKUP($C540,Listen!$A$2:$F$45,5,0)="Nein",D540&lt;IF(C540="LNG Anbindungsanlagen gemäß separater Festlegung",2022,2023)),$AC540,$AA540),0)</f>
        <v>0</v>
      </c>
      <c r="AI540" s="49">
        <f>IFERROR(IF(OR($W540&lt;&gt;"Ja",VLOOKUP($C540,Listen!$A$2:$F$45,6,0)="Nein"),$AC540,$AB540),0)</f>
        <v>0</v>
      </c>
      <c r="AJ540" s="49">
        <f>IFERROR(IF(OR($W540&lt;&gt;"Ja",VLOOKUP($C540,Listen!$A$2:$F$45,6,0)="Nein"),$AC540,$AB540),0)</f>
        <v>0</v>
      </c>
      <c r="AK540" s="49">
        <f>IFERROR(IF(OR($W540&lt;&gt;"Ja",VLOOKUP($C540,Listen!$A$2:$F$45,6,0)="Nein"),$AC540,$AB540),0)</f>
        <v>0</v>
      </c>
      <c r="AL540" s="51">
        <f t="shared" si="174"/>
        <v>0</v>
      </c>
      <c r="AM540" s="296">
        <f>IFERROR(IF(VLOOKUP($C540,Listen!$A$2:$F$45,6,0)="Ja",MAX(BC540:BD540),D_SAV!$BC540),0)</f>
        <v>0</v>
      </c>
      <c r="AN540" s="51">
        <f t="shared" si="175"/>
        <v>0</v>
      </c>
      <c r="AP540" s="304">
        <f t="shared" si="176"/>
        <v>0</v>
      </c>
      <c r="AQ540" s="304">
        <f t="shared" si="177"/>
        <v>0</v>
      </c>
      <c r="AR540" s="304">
        <f t="shared" si="178"/>
        <v>0</v>
      </c>
      <c r="AS540" s="304">
        <f t="shared" si="179"/>
        <v>0</v>
      </c>
      <c r="AT540" s="304">
        <f t="shared" si="180"/>
        <v>0</v>
      </c>
      <c r="AU540" s="304">
        <f t="shared" si="181"/>
        <v>0</v>
      </c>
      <c r="AV540" s="304">
        <f t="shared" si="182"/>
        <v>0</v>
      </c>
      <c r="AW540" s="304">
        <f t="shared" si="183"/>
        <v>0</v>
      </c>
      <c r="AX540" s="304">
        <f t="shared" si="184"/>
        <v>0</v>
      </c>
      <c r="AY540" s="304">
        <f t="shared" si="185"/>
        <v>0</v>
      </c>
      <c r="AZ540" s="304">
        <f t="shared" si="186"/>
        <v>0</v>
      </c>
      <c r="BA540" s="304">
        <f t="shared" si="187"/>
        <v>0</v>
      </c>
      <c r="BB540" s="304">
        <f t="shared" si="188"/>
        <v>0</v>
      </c>
      <c r="BC540" s="304">
        <f t="shared" si="189"/>
        <v>0</v>
      </c>
      <c r="BD540" s="304">
        <f t="shared" si="190"/>
        <v>0</v>
      </c>
      <c r="BE540" s="304">
        <f>IFERROR(IF(VLOOKUP($C540,Listen!$A$2:$F$45,6,0)="Ja",BB540-MAX(BC540:BD540),BB540-BC540),0)</f>
        <v>0</v>
      </c>
    </row>
    <row r="541" spans="1:57" x14ac:dyDescent="0.25">
      <c r="A541" s="320" t="str">
        <f>IF(AND(D541&lt;&gt;0,C541&lt;&gt;0,E541&lt;&gt;0),IF(B541&lt;&gt;0,CONCATENATE(B541,"-AGr",VLOOKUP(C541,Listen!$A$2:$D$45,4,FALSE),"-",D541,"-",E541,),CONCATENATE("AGr",VLOOKUP(C541,Listen!$A$2:$D$45,4,FALSE),"-",D541,"-",E541)),"keine vollständige ID")</f>
        <v>keine vollständige ID</v>
      </c>
      <c r="B541" s="301"/>
      <c r="C541" s="287"/>
      <c r="D541" s="34"/>
      <c r="E541" s="306"/>
      <c r="F541" s="116"/>
      <c r="G541" s="17"/>
      <c r="H541" s="17"/>
      <c r="I541" s="17"/>
      <c r="J541" s="17"/>
      <c r="K541" s="17"/>
      <c r="L541" s="17"/>
      <c r="M541" s="17"/>
      <c r="N541" s="17"/>
      <c r="O541" s="116"/>
      <c r="P541" s="117">
        <f>IF(D541&gt;A_Stammdaten!$B$12,0,SUM(G541,H541,J541,L541:M541)-SUM(I541,K541,N541:O541))</f>
        <v>0</v>
      </c>
      <c r="Q541" s="17"/>
      <c r="R541" s="17"/>
      <c r="S541" s="17"/>
      <c r="T541" s="17"/>
      <c r="U541" s="62">
        <f t="shared" si="170"/>
        <v>0</v>
      </c>
      <c r="V541" s="34"/>
      <c r="W541" s="34"/>
      <c r="X541" s="34"/>
      <c r="Y541" s="34"/>
      <c r="Z541" s="34"/>
      <c r="AA541" s="63" t="str">
        <f t="shared" si="171"/>
        <v>-</v>
      </c>
      <c r="AB541" s="63" t="str">
        <f t="shared" si="172"/>
        <v>-</v>
      </c>
      <c r="AC541" s="63">
        <f>IF(ISBLANK($C541),0,VLOOKUP($C541,Listen!$A$2:$C$45,2,FALSE))</f>
        <v>0</v>
      </c>
      <c r="AD541" s="63">
        <f>IF(ISBLANK($C541),0,VLOOKUP($C541,Listen!$A$2:$C$45,3,FALSE))</f>
        <v>0</v>
      </c>
      <c r="AE541" s="49">
        <f t="shared" si="173"/>
        <v>0</v>
      </c>
      <c r="AF541" s="49">
        <f t="shared" si="173"/>
        <v>0</v>
      </c>
      <c r="AG541" s="49">
        <f>IFERROR(IF(OR($V541&lt;&gt;"Ja",VLOOKUP($C541,Listen!$A$2:$F$45,5,0)="Nein",D541&lt;IF(C541="LNG Anbindungsanlagen gemäß separater Festlegung",2022,2023)),$AC541,$AA541),0)</f>
        <v>0</v>
      </c>
      <c r="AH541" s="49">
        <f>IFERROR(IF(OR($V541&lt;&gt;"Ja",VLOOKUP($C541,Listen!$A$2:$F$45,5,0)="Nein",D541&lt;IF(C541="LNG Anbindungsanlagen gemäß separater Festlegung",2022,2023)),$AC541,$AA541),0)</f>
        <v>0</v>
      </c>
      <c r="AI541" s="49">
        <f>IFERROR(IF(OR($W541&lt;&gt;"Ja",VLOOKUP($C541,Listen!$A$2:$F$45,6,0)="Nein"),$AC541,$AB541),0)</f>
        <v>0</v>
      </c>
      <c r="AJ541" s="49">
        <f>IFERROR(IF(OR($W541&lt;&gt;"Ja",VLOOKUP($C541,Listen!$A$2:$F$45,6,0)="Nein"),$AC541,$AB541),0)</f>
        <v>0</v>
      </c>
      <c r="AK541" s="49">
        <f>IFERROR(IF(OR($W541&lt;&gt;"Ja",VLOOKUP($C541,Listen!$A$2:$F$45,6,0)="Nein"),$AC541,$AB541),0)</f>
        <v>0</v>
      </c>
      <c r="AL541" s="51">
        <f t="shared" si="174"/>
        <v>0</v>
      </c>
      <c r="AM541" s="296">
        <f>IFERROR(IF(VLOOKUP($C541,Listen!$A$2:$F$45,6,0)="Ja",MAX(BC541:BD541),D_SAV!$BC541),0)</f>
        <v>0</v>
      </c>
      <c r="AN541" s="51">
        <f t="shared" si="175"/>
        <v>0</v>
      </c>
      <c r="AP541" s="304">
        <f t="shared" si="176"/>
        <v>0</v>
      </c>
      <c r="AQ541" s="304">
        <f t="shared" si="177"/>
        <v>0</v>
      </c>
      <c r="AR541" s="304">
        <f t="shared" si="178"/>
        <v>0</v>
      </c>
      <c r="AS541" s="304">
        <f t="shared" si="179"/>
        <v>0</v>
      </c>
      <c r="AT541" s="304">
        <f t="shared" si="180"/>
        <v>0</v>
      </c>
      <c r="AU541" s="304">
        <f t="shared" si="181"/>
        <v>0</v>
      </c>
      <c r="AV541" s="304">
        <f t="shared" si="182"/>
        <v>0</v>
      </c>
      <c r="AW541" s="304">
        <f t="shared" si="183"/>
        <v>0</v>
      </c>
      <c r="AX541" s="304">
        <f t="shared" si="184"/>
        <v>0</v>
      </c>
      <c r="AY541" s="304">
        <f t="shared" si="185"/>
        <v>0</v>
      </c>
      <c r="AZ541" s="304">
        <f t="shared" si="186"/>
        <v>0</v>
      </c>
      <c r="BA541" s="304">
        <f t="shared" si="187"/>
        <v>0</v>
      </c>
      <c r="BB541" s="304">
        <f t="shared" si="188"/>
        <v>0</v>
      </c>
      <c r="BC541" s="304">
        <f t="shared" si="189"/>
        <v>0</v>
      </c>
      <c r="BD541" s="304">
        <f t="shared" si="190"/>
        <v>0</v>
      </c>
      <c r="BE541" s="304">
        <f>IFERROR(IF(VLOOKUP($C541,Listen!$A$2:$F$45,6,0)="Ja",BB541-MAX(BC541:BD541),BB541-BC541),0)</f>
        <v>0</v>
      </c>
    </row>
    <row r="542" spans="1:57" x14ac:dyDescent="0.25">
      <c r="A542" s="320" t="str">
        <f>IF(AND(D542&lt;&gt;0,C542&lt;&gt;0,E542&lt;&gt;0),IF(B542&lt;&gt;0,CONCATENATE(B542,"-AGr",VLOOKUP(C542,Listen!$A$2:$D$45,4,FALSE),"-",D542,"-",E542,),CONCATENATE("AGr",VLOOKUP(C542,Listen!$A$2:$D$45,4,FALSE),"-",D542,"-",E542)),"keine vollständige ID")</f>
        <v>keine vollständige ID</v>
      </c>
      <c r="B542" s="301"/>
      <c r="C542" s="287"/>
      <c r="D542" s="34"/>
      <c r="E542" s="306"/>
      <c r="F542" s="116"/>
      <c r="G542" s="17"/>
      <c r="H542" s="17"/>
      <c r="I542" s="17"/>
      <c r="J542" s="17"/>
      <c r="K542" s="17"/>
      <c r="L542" s="17"/>
      <c r="M542" s="17"/>
      <c r="N542" s="17"/>
      <c r="O542" s="116"/>
      <c r="P542" s="117">
        <f>IF(D542&gt;A_Stammdaten!$B$12,0,SUM(G542,H542,J542,L542:M542)-SUM(I542,K542,N542:O542))</f>
        <v>0</v>
      </c>
      <c r="Q542" s="17"/>
      <c r="R542" s="17"/>
      <c r="S542" s="17"/>
      <c r="T542" s="17"/>
      <c r="U542" s="62">
        <f t="shared" si="170"/>
        <v>0</v>
      </c>
      <c r="V542" s="34"/>
      <c r="W542" s="34"/>
      <c r="X542" s="34"/>
      <c r="Y542" s="34"/>
      <c r="Z542" s="34"/>
      <c r="AA542" s="63" t="str">
        <f t="shared" si="171"/>
        <v>-</v>
      </c>
      <c r="AB542" s="63" t="str">
        <f t="shared" si="172"/>
        <v>-</v>
      </c>
      <c r="AC542" s="63">
        <f>IF(ISBLANK($C542),0,VLOOKUP($C542,Listen!$A$2:$C$45,2,FALSE))</f>
        <v>0</v>
      </c>
      <c r="AD542" s="63">
        <f>IF(ISBLANK($C542),0,VLOOKUP($C542,Listen!$A$2:$C$45,3,FALSE))</f>
        <v>0</v>
      </c>
      <c r="AE542" s="49">
        <f t="shared" si="173"/>
        <v>0</v>
      </c>
      <c r="AF542" s="49">
        <f t="shared" si="173"/>
        <v>0</v>
      </c>
      <c r="AG542" s="49">
        <f>IFERROR(IF(OR($V542&lt;&gt;"Ja",VLOOKUP($C542,Listen!$A$2:$F$45,5,0)="Nein",D542&lt;IF(C542="LNG Anbindungsanlagen gemäß separater Festlegung",2022,2023)),$AC542,$AA542),0)</f>
        <v>0</v>
      </c>
      <c r="AH542" s="49">
        <f>IFERROR(IF(OR($V542&lt;&gt;"Ja",VLOOKUP($C542,Listen!$A$2:$F$45,5,0)="Nein",D542&lt;IF(C542="LNG Anbindungsanlagen gemäß separater Festlegung",2022,2023)),$AC542,$AA542),0)</f>
        <v>0</v>
      </c>
      <c r="AI542" s="49">
        <f>IFERROR(IF(OR($W542&lt;&gt;"Ja",VLOOKUP($C542,Listen!$A$2:$F$45,6,0)="Nein"),$AC542,$AB542),0)</f>
        <v>0</v>
      </c>
      <c r="AJ542" s="49">
        <f>IFERROR(IF(OR($W542&lt;&gt;"Ja",VLOOKUP($C542,Listen!$A$2:$F$45,6,0)="Nein"),$AC542,$AB542),0)</f>
        <v>0</v>
      </c>
      <c r="AK542" s="49">
        <f>IFERROR(IF(OR($W542&lt;&gt;"Ja",VLOOKUP($C542,Listen!$A$2:$F$45,6,0)="Nein"),$AC542,$AB542),0)</f>
        <v>0</v>
      </c>
      <c r="AL542" s="51">
        <f t="shared" si="174"/>
        <v>0</v>
      </c>
      <c r="AM542" s="296">
        <f>IFERROR(IF(VLOOKUP($C542,Listen!$A$2:$F$45,6,0)="Ja",MAX(BC542:BD542),D_SAV!$BC542),0)</f>
        <v>0</v>
      </c>
      <c r="AN542" s="51">
        <f t="shared" si="175"/>
        <v>0</v>
      </c>
      <c r="AP542" s="304">
        <f t="shared" si="176"/>
        <v>0</v>
      </c>
      <c r="AQ542" s="304">
        <f t="shared" si="177"/>
        <v>0</v>
      </c>
      <c r="AR542" s="304">
        <f t="shared" si="178"/>
        <v>0</v>
      </c>
      <c r="AS542" s="304">
        <f t="shared" si="179"/>
        <v>0</v>
      </c>
      <c r="AT542" s="304">
        <f t="shared" si="180"/>
        <v>0</v>
      </c>
      <c r="AU542" s="304">
        <f t="shared" si="181"/>
        <v>0</v>
      </c>
      <c r="AV542" s="304">
        <f t="shared" si="182"/>
        <v>0</v>
      </c>
      <c r="AW542" s="304">
        <f t="shared" si="183"/>
        <v>0</v>
      </c>
      <c r="AX542" s="304">
        <f t="shared" si="184"/>
        <v>0</v>
      </c>
      <c r="AY542" s="304">
        <f t="shared" si="185"/>
        <v>0</v>
      </c>
      <c r="AZ542" s="304">
        <f t="shared" si="186"/>
        <v>0</v>
      </c>
      <c r="BA542" s="304">
        <f t="shared" si="187"/>
        <v>0</v>
      </c>
      <c r="BB542" s="304">
        <f t="shared" si="188"/>
        <v>0</v>
      </c>
      <c r="BC542" s="304">
        <f t="shared" si="189"/>
        <v>0</v>
      </c>
      <c r="BD542" s="304">
        <f t="shared" si="190"/>
        <v>0</v>
      </c>
      <c r="BE542" s="304">
        <f>IFERROR(IF(VLOOKUP($C542,Listen!$A$2:$F$45,6,0)="Ja",BB542-MAX(BC542:BD542),BB542-BC542),0)</f>
        <v>0</v>
      </c>
    </row>
    <row r="543" spans="1:57" x14ac:dyDescent="0.25">
      <c r="A543" s="320" t="str">
        <f>IF(AND(D543&lt;&gt;0,C543&lt;&gt;0,E543&lt;&gt;0),IF(B543&lt;&gt;0,CONCATENATE(B543,"-AGr",VLOOKUP(C543,Listen!$A$2:$D$45,4,FALSE),"-",D543,"-",E543,),CONCATENATE("AGr",VLOOKUP(C543,Listen!$A$2:$D$45,4,FALSE),"-",D543,"-",E543)),"keine vollständige ID")</f>
        <v>keine vollständige ID</v>
      </c>
      <c r="B543" s="301"/>
      <c r="C543" s="287"/>
      <c r="D543" s="34"/>
      <c r="E543" s="306"/>
      <c r="F543" s="116"/>
      <c r="G543" s="17"/>
      <c r="H543" s="17"/>
      <c r="I543" s="17"/>
      <c r="J543" s="17"/>
      <c r="K543" s="17"/>
      <c r="L543" s="17"/>
      <c r="M543" s="17"/>
      <c r="N543" s="17"/>
      <c r="O543" s="116"/>
      <c r="P543" s="117">
        <f>IF(D543&gt;A_Stammdaten!$B$12,0,SUM(G543,H543,J543,L543:M543)-SUM(I543,K543,N543:O543))</f>
        <v>0</v>
      </c>
      <c r="Q543" s="17"/>
      <c r="R543" s="17"/>
      <c r="S543" s="17"/>
      <c r="T543" s="17"/>
      <c r="U543" s="62">
        <f t="shared" si="170"/>
        <v>0</v>
      </c>
      <c r="V543" s="34"/>
      <c r="W543" s="34"/>
      <c r="X543" s="34"/>
      <c r="Y543" s="34"/>
      <c r="Z543" s="34"/>
      <c r="AA543" s="63" t="str">
        <f t="shared" si="171"/>
        <v>-</v>
      </c>
      <c r="AB543" s="63" t="str">
        <f t="shared" si="172"/>
        <v>-</v>
      </c>
      <c r="AC543" s="63">
        <f>IF(ISBLANK($C543),0,VLOOKUP($C543,Listen!$A$2:$C$45,2,FALSE))</f>
        <v>0</v>
      </c>
      <c r="AD543" s="63">
        <f>IF(ISBLANK($C543),0,VLOOKUP($C543,Listen!$A$2:$C$45,3,FALSE))</f>
        <v>0</v>
      </c>
      <c r="AE543" s="49">
        <f t="shared" si="173"/>
        <v>0</v>
      </c>
      <c r="AF543" s="49">
        <f t="shared" si="173"/>
        <v>0</v>
      </c>
      <c r="AG543" s="49">
        <f>IFERROR(IF(OR($V543&lt;&gt;"Ja",VLOOKUP($C543,Listen!$A$2:$F$45,5,0)="Nein",D543&lt;IF(C543="LNG Anbindungsanlagen gemäß separater Festlegung",2022,2023)),$AC543,$AA543),0)</f>
        <v>0</v>
      </c>
      <c r="AH543" s="49">
        <f>IFERROR(IF(OR($V543&lt;&gt;"Ja",VLOOKUP($C543,Listen!$A$2:$F$45,5,0)="Nein",D543&lt;IF(C543="LNG Anbindungsanlagen gemäß separater Festlegung",2022,2023)),$AC543,$AA543),0)</f>
        <v>0</v>
      </c>
      <c r="AI543" s="49">
        <f>IFERROR(IF(OR($W543&lt;&gt;"Ja",VLOOKUP($C543,Listen!$A$2:$F$45,6,0)="Nein"),$AC543,$AB543),0)</f>
        <v>0</v>
      </c>
      <c r="AJ543" s="49">
        <f>IFERROR(IF(OR($W543&lt;&gt;"Ja",VLOOKUP($C543,Listen!$A$2:$F$45,6,0)="Nein"),$AC543,$AB543),0)</f>
        <v>0</v>
      </c>
      <c r="AK543" s="49">
        <f>IFERROR(IF(OR($W543&lt;&gt;"Ja",VLOOKUP($C543,Listen!$A$2:$F$45,6,0)="Nein"),$AC543,$AB543),0)</f>
        <v>0</v>
      </c>
      <c r="AL543" s="51">
        <f t="shared" si="174"/>
        <v>0</v>
      </c>
      <c r="AM543" s="296">
        <f>IFERROR(IF(VLOOKUP($C543,Listen!$A$2:$F$45,6,0)="Ja",MAX(BC543:BD543),D_SAV!$BC543),0)</f>
        <v>0</v>
      </c>
      <c r="AN543" s="51">
        <f t="shared" si="175"/>
        <v>0</v>
      </c>
      <c r="AP543" s="304">
        <f t="shared" si="176"/>
        <v>0</v>
      </c>
      <c r="AQ543" s="304">
        <f t="shared" si="177"/>
        <v>0</v>
      </c>
      <c r="AR543" s="304">
        <f t="shared" si="178"/>
        <v>0</v>
      </c>
      <c r="AS543" s="304">
        <f t="shared" si="179"/>
        <v>0</v>
      </c>
      <c r="AT543" s="304">
        <f t="shared" si="180"/>
        <v>0</v>
      </c>
      <c r="AU543" s="304">
        <f t="shared" si="181"/>
        <v>0</v>
      </c>
      <c r="AV543" s="304">
        <f t="shared" si="182"/>
        <v>0</v>
      </c>
      <c r="AW543" s="304">
        <f t="shared" si="183"/>
        <v>0</v>
      </c>
      <c r="AX543" s="304">
        <f t="shared" si="184"/>
        <v>0</v>
      </c>
      <c r="AY543" s="304">
        <f t="shared" si="185"/>
        <v>0</v>
      </c>
      <c r="AZ543" s="304">
        <f t="shared" si="186"/>
        <v>0</v>
      </c>
      <c r="BA543" s="304">
        <f t="shared" si="187"/>
        <v>0</v>
      </c>
      <c r="BB543" s="304">
        <f t="shared" si="188"/>
        <v>0</v>
      </c>
      <c r="BC543" s="304">
        <f t="shared" si="189"/>
        <v>0</v>
      </c>
      <c r="BD543" s="304">
        <f t="shared" si="190"/>
        <v>0</v>
      </c>
      <c r="BE543" s="304">
        <f>IFERROR(IF(VLOOKUP($C543,Listen!$A$2:$F$45,6,0)="Ja",BB543-MAX(BC543:BD543),BB543-BC543),0)</f>
        <v>0</v>
      </c>
    </row>
    <row r="544" spans="1:57" x14ac:dyDescent="0.25">
      <c r="A544" s="320" t="str">
        <f>IF(AND(D544&lt;&gt;0,C544&lt;&gt;0,E544&lt;&gt;0),IF(B544&lt;&gt;0,CONCATENATE(B544,"-AGr",VLOOKUP(C544,Listen!$A$2:$D$45,4,FALSE),"-",D544,"-",E544,),CONCATENATE("AGr",VLOOKUP(C544,Listen!$A$2:$D$45,4,FALSE),"-",D544,"-",E544)),"keine vollständige ID")</f>
        <v>keine vollständige ID</v>
      </c>
      <c r="B544" s="301"/>
      <c r="C544" s="287"/>
      <c r="D544" s="34"/>
      <c r="E544" s="306"/>
      <c r="F544" s="116"/>
      <c r="G544" s="17"/>
      <c r="H544" s="17"/>
      <c r="I544" s="17"/>
      <c r="J544" s="17"/>
      <c r="K544" s="17"/>
      <c r="L544" s="17"/>
      <c r="M544" s="17"/>
      <c r="N544" s="17"/>
      <c r="O544" s="116"/>
      <c r="P544" s="117">
        <f>IF(D544&gt;A_Stammdaten!$B$12,0,SUM(G544,H544,J544,L544:M544)-SUM(I544,K544,N544:O544))</f>
        <v>0</v>
      </c>
      <c r="Q544" s="17"/>
      <c r="R544" s="17"/>
      <c r="S544" s="17"/>
      <c r="T544" s="17"/>
      <c r="U544" s="62">
        <f t="shared" si="170"/>
        <v>0</v>
      </c>
      <c r="V544" s="34"/>
      <c r="W544" s="34"/>
      <c r="X544" s="34"/>
      <c r="Y544" s="34"/>
      <c r="Z544" s="34"/>
      <c r="AA544" s="63" t="str">
        <f t="shared" si="171"/>
        <v>-</v>
      </c>
      <c r="AB544" s="63" t="str">
        <f t="shared" si="172"/>
        <v>-</v>
      </c>
      <c r="AC544" s="63">
        <f>IF(ISBLANK($C544),0,VLOOKUP($C544,Listen!$A$2:$C$45,2,FALSE))</f>
        <v>0</v>
      </c>
      <c r="AD544" s="63">
        <f>IF(ISBLANK($C544),0,VLOOKUP($C544,Listen!$A$2:$C$45,3,FALSE))</f>
        <v>0</v>
      </c>
      <c r="AE544" s="49">
        <f t="shared" si="173"/>
        <v>0</v>
      </c>
      <c r="AF544" s="49">
        <f t="shared" si="173"/>
        <v>0</v>
      </c>
      <c r="AG544" s="49">
        <f>IFERROR(IF(OR($V544&lt;&gt;"Ja",VLOOKUP($C544,Listen!$A$2:$F$45,5,0)="Nein",D544&lt;IF(C544="LNG Anbindungsanlagen gemäß separater Festlegung",2022,2023)),$AC544,$AA544),0)</f>
        <v>0</v>
      </c>
      <c r="AH544" s="49">
        <f>IFERROR(IF(OR($V544&lt;&gt;"Ja",VLOOKUP($C544,Listen!$A$2:$F$45,5,0)="Nein",D544&lt;IF(C544="LNG Anbindungsanlagen gemäß separater Festlegung",2022,2023)),$AC544,$AA544),0)</f>
        <v>0</v>
      </c>
      <c r="AI544" s="49">
        <f>IFERROR(IF(OR($W544&lt;&gt;"Ja",VLOOKUP($C544,Listen!$A$2:$F$45,6,0)="Nein"),$AC544,$AB544),0)</f>
        <v>0</v>
      </c>
      <c r="AJ544" s="49">
        <f>IFERROR(IF(OR($W544&lt;&gt;"Ja",VLOOKUP($C544,Listen!$A$2:$F$45,6,0)="Nein"),$AC544,$AB544),0)</f>
        <v>0</v>
      </c>
      <c r="AK544" s="49">
        <f>IFERROR(IF(OR($W544&lt;&gt;"Ja",VLOOKUP($C544,Listen!$A$2:$F$45,6,0)="Nein"),$AC544,$AB544),0)</f>
        <v>0</v>
      </c>
      <c r="AL544" s="51">
        <f t="shared" si="174"/>
        <v>0</v>
      </c>
      <c r="AM544" s="296">
        <f>IFERROR(IF(VLOOKUP($C544,Listen!$A$2:$F$45,6,0)="Ja",MAX(BC544:BD544),D_SAV!$BC544),0)</f>
        <v>0</v>
      </c>
      <c r="AN544" s="51">
        <f t="shared" si="175"/>
        <v>0</v>
      </c>
      <c r="AP544" s="304">
        <f t="shared" si="176"/>
        <v>0</v>
      </c>
      <c r="AQ544" s="304">
        <f t="shared" si="177"/>
        <v>0</v>
      </c>
      <c r="AR544" s="304">
        <f t="shared" si="178"/>
        <v>0</v>
      </c>
      <c r="AS544" s="304">
        <f t="shared" si="179"/>
        <v>0</v>
      </c>
      <c r="AT544" s="304">
        <f t="shared" si="180"/>
        <v>0</v>
      </c>
      <c r="AU544" s="304">
        <f t="shared" si="181"/>
        <v>0</v>
      </c>
      <c r="AV544" s="304">
        <f t="shared" si="182"/>
        <v>0</v>
      </c>
      <c r="AW544" s="304">
        <f t="shared" si="183"/>
        <v>0</v>
      </c>
      <c r="AX544" s="304">
        <f t="shared" si="184"/>
        <v>0</v>
      </c>
      <c r="AY544" s="304">
        <f t="shared" si="185"/>
        <v>0</v>
      </c>
      <c r="AZ544" s="304">
        <f t="shared" si="186"/>
        <v>0</v>
      </c>
      <c r="BA544" s="304">
        <f t="shared" si="187"/>
        <v>0</v>
      </c>
      <c r="BB544" s="304">
        <f t="shared" si="188"/>
        <v>0</v>
      </c>
      <c r="BC544" s="304">
        <f t="shared" si="189"/>
        <v>0</v>
      </c>
      <c r="BD544" s="304">
        <f t="shared" si="190"/>
        <v>0</v>
      </c>
      <c r="BE544" s="304">
        <f>IFERROR(IF(VLOOKUP($C544,Listen!$A$2:$F$45,6,0)="Ja",BB544-MAX(BC544:BD544),BB544-BC544),0)</f>
        <v>0</v>
      </c>
    </row>
    <row r="545" spans="1:57" x14ac:dyDescent="0.25">
      <c r="A545" s="320" t="str">
        <f>IF(AND(D545&lt;&gt;0,C545&lt;&gt;0,E545&lt;&gt;0),IF(B545&lt;&gt;0,CONCATENATE(B545,"-AGr",VLOOKUP(C545,Listen!$A$2:$D$45,4,FALSE),"-",D545,"-",E545,),CONCATENATE("AGr",VLOOKUP(C545,Listen!$A$2:$D$45,4,FALSE),"-",D545,"-",E545)),"keine vollständige ID")</f>
        <v>keine vollständige ID</v>
      </c>
      <c r="B545" s="301"/>
      <c r="C545" s="287"/>
      <c r="D545" s="34"/>
      <c r="E545" s="306"/>
      <c r="F545" s="116"/>
      <c r="G545" s="17"/>
      <c r="H545" s="17"/>
      <c r="I545" s="17"/>
      <c r="J545" s="17"/>
      <c r="K545" s="17"/>
      <c r="L545" s="17"/>
      <c r="M545" s="17"/>
      <c r="N545" s="17"/>
      <c r="O545" s="116"/>
      <c r="P545" s="117">
        <f>IF(D545&gt;A_Stammdaten!$B$12,0,SUM(G545,H545,J545,L545:M545)-SUM(I545,K545,N545:O545))</f>
        <v>0</v>
      </c>
      <c r="Q545" s="17"/>
      <c r="R545" s="17"/>
      <c r="S545" s="17"/>
      <c r="T545" s="17"/>
      <c r="U545" s="62">
        <f t="shared" si="170"/>
        <v>0</v>
      </c>
      <c r="V545" s="34"/>
      <c r="W545" s="34"/>
      <c r="X545" s="34"/>
      <c r="Y545" s="34"/>
      <c r="Z545" s="34"/>
      <c r="AA545" s="63" t="str">
        <f t="shared" si="171"/>
        <v>-</v>
      </c>
      <c r="AB545" s="63" t="str">
        <f t="shared" si="172"/>
        <v>-</v>
      </c>
      <c r="AC545" s="63">
        <f>IF(ISBLANK($C545),0,VLOOKUP($C545,Listen!$A$2:$C$45,2,FALSE))</f>
        <v>0</v>
      </c>
      <c r="AD545" s="63">
        <f>IF(ISBLANK($C545),0,VLOOKUP($C545,Listen!$A$2:$C$45,3,FALSE))</f>
        <v>0</v>
      </c>
      <c r="AE545" s="49">
        <f t="shared" si="173"/>
        <v>0</v>
      </c>
      <c r="AF545" s="49">
        <f t="shared" si="173"/>
        <v>0</v>
      </c>
      <c r="AG545" s="49">
        <f>IFERROR(IF(OR($V545&lt;&gt;"Ja",VLOOKUP($C545,Listen!$A$2:$F$45,5,0)="Nein",D545&lt;IF(C545="LNG Anbindungsanlagen gemäß separater Festlegung",2022,2023)),$AC545,$AA545),0)</f>
        <v>0</v>
      </c>
      <c r="AH545" s="49">
        <f>IFERROR(IF(OR($V545&lt;&gt;"Ja",VLOOKUP($C545,Listen!$A$2:$F$45,5,0)="Nein",D545&lt;IF(C545="LNG Anbindungsanlagen gemäß separater Festlegung",2022,2023)),$AC545,$AA545),0)</f>
        <v>0</v>
      </c>
      <c r="AI545" s="49">
        <f>IFERROR(IF(OR($W545&lt;&gt;"Ja",VLOOKUP($C545,Listen!$A$2:$F$45,6,0)="Nein"),$AC545,$AB545),0)</f>
        <v>0</v>
      </c>
      <c r="AJ545" s="49">
        <f>IFERROR(IF(OR($W545&lt;&gt;"Ja",VLOOKUP($C545,Listen!$A$2:$F$45,6,0)="Nein"),$AC545,$AB545),0)</f>
        <v>0</v>
      </c>
      <c r="AK545" s="49">
        <f>IFERROR(IF(OR($W545&lt;&gt;"Ja",VLOOKUP($C545,Listen!$A$2:$F$45,6,0)="Nein"),$AC545,$AB545),0)</f>
        <v>0</v>
      </c>
      <c r="AL545" s="51">
        <f t="shared" si="174"/>
        <v>0</v>
      </c>
      <c r="AM545" s="296">
        <f>IFERROR(IF(VLOOKUP($C545,Listen!$A$2:$F$45,6,0)="Ja",MAX(BC545:BD545),D_SAV!$BC545),0)</f>
        <v>0</v>
      </c>
      <c r="AN545" s="51">
        <f t="shared" si="175"/>
        <v>0</v>
      </c>
      <c r="AP545" s="304">
        <f t="shared" si="176"/>
        <v>0</v>
      </c>
      <c r="AQ545" s="304">
        <f t="shared" si="177"/>
        <v>0</v>
      </c>
      <c r="AR545" s="304">
        <f t="shared" si="178"/>
        <v>0</v>
      </c>
      <c r="AS545" s="304">
        <f t="shared" si="179"/>
        <v>0</v>
      </c>
      <c r="AT545" s="304">
        <f t="shared" si="180"/>
        <v>0</v>
      </c>
      <c r="AU545" s="304">
        <f t="shared" si="181"/>
        <v>0</v>
      </c>
      <c r="AV545" s="304">
        <f t="shared" si="182"/>
        <v>0</v>
      </c>
      <c r="AW545" s="304">
        <f t="shared" si="183"/>
        <v>0</v>
      </c>
      <c r="AX545" s="304">
        <f t="shared" si="184"/>
        <v>0</v>
      </c>
      <c r="AY545" s="304">
        <f t="shared" si="185"/>
        <v>0</v>
      </c>
      <c r="AZ545" s="304">
        <f t="shared" si="186"/>
        <v>0</v>
      </c>
      <c r="BA545" s="304">
        <f t="shared" si="187"/>
        <v>0</v>
      </c>
      <c r="BB545" s="304">
        <f t="shared" si="188"/>
        <v>0</v>
      </c>
      <c r="BC545" s="304">
        <f t="shared" si="189"/>
        <v>0</v>
      </c>
      <c r="BD545" s="304">
        <f t="shared" si="190"/>
        <v>0</v>
      </c>
      <c r="BE545" s="304">
        <f>IFERROR(IF(VLOOKUP($C545,Listen!$A$2:$F$45,6,0)="Ja",BB545-MAX(BC545:BD545),BB545-BC545),0)</f>
        <v>0</v>
      </c>
    </row>
    <row r="546" spans="1:57" x14ac:dyDescent="0.25">
      <c r="A546" s="320" t="str">
        <f>IF(AND(D546&lt;&gt;0,C546&lt;&gt;0,E546&lt;&gt;0),IF(B546&lt;&gt;0,CONCATENATE(B546,"-AGr",VLOOKUP(C546,Listen!$A$2:$D$45,4,FALSE),"-",D546,"-",E546,),CONCATENATE("AGr",VLOOKUP(C546,Listen!$A$2:$D$45,4,FALSE),"-",D546,"-",E546)),"keine vollständige ID")</f>
        <v>keine vollständige ID</v>
      </c>
      <c r="B546" s="301"/>
      <c r="C546" s="287"/>
      <c r="D546" s="34"/>
      <c r="E546" s="306"/>
      <c r="F546" s="116"/>
      <c r="G546" s="17"/>
      <c r="H546" s="17"/>
      <c r="I546" s="17"/>
      <c r="J546" s="17"/>
      <c r="K546" s="17"/>
      <c r="L546" s="17"/>
      <c r="M546" s="17"/>
      <c r="N546" s="17"/>
      <c r="O546" s="116"/>
      <c r="P546" s="117">
        <f>IF(D546&gt;A_Stammdaten!$B$12,0,SUM(G546,H546,J546,L546:M546)-SUM(I546,K546,N546:O546))</f>
        <v>0</v>
      </c>
      <c r="Q546" s="17"/>
      <c r="R546" s="17"/>
      <c r="S546" s="17"/>
      <c r="T546" s="17"/>
      <c r="U546" s="62">
        <f t="shared" si="170"/>
        <v>0</v>
      </c>
      <c r="V546" s="34"/>
      <c r="W546" s="34"/>
      <c r="X546" s="34"/>
      <c r="Y546" s="34"/>
      <c r="Z546" s="34"/>
      <c r="AA546" s="63" t="str">
        <f t="shared" si="171"/>
        <v>-</v>
      </c>
      <c r="AB546" s="63" t="str">
        <f t="shared" si="172"/>
        <v>-</v>
      </c>
      <c r="AC546" s="63">
        <f>IF(ISBLANK($C546),0,VLOOKUP($C546,Listen!$A$2:$C$45,2,FALSE))</f>
        <v>0</v>
      </c>
      <c r="AD546" s="63">
        <f>IF(ISBLANK($C546),0,VLOOKUP($C546,Listen!$A$2:$C$45,3,FALSE))</f>
        <v>0</v>
      </c>
      <c r="AE546" s="49">
        <f t="shared" si="173"/>
        <v>0</v>
      </c>
      <c r="AF546" s="49">
        <f t="shared" si="173"/>
        <v>0</v>
      </c>
      <c r="AG546" s="49">
        <f>IFERROR(IF(OR($V546&lt;&gt;"Ja",VLOOKUP($C546,Listen!$A$2:$F$45,5,0)="Nein",D546&lt;IF(C546="LNG Anbindungsanlagen gemäß separater Festlegung",2022,2023)),$AC546,$AA546),0)</f>
        <v>0</v>
      </c>
      <c r="AH546" s="49">
        <f>IFERROR(IF(OR($V546&lt;&gt;"Ja",VLOOKUP($C546,Listen!$A$2:$F$45,5,0)="Nein",D546&lt;IF(C546="LNG Anbindungsanlagen gemäß separater Festlegung",2022,2023)),$AC546,$AA546),0)</f>
        <v>0</v>
      </c>
      <c r="AI546" s="49">
        <f>IFERROR(IF(OR($W546&lt;&gt;"Ja",VLOOKUP($C546,Listen!$A$2:$F$45,6,0)="Nein"),$AC546,$AB546),0)</f>
        <v>0</v>
      </c>
      <c r="AJ546" s="49">
        <f>IFERROR(IF(OR($W546&lt;&gt;"Ja",VLOOKUP($C546,Listen!$A$2:$F$45,6,0)="Nein"),$AC546,$AB546),0)</f>
        <v>0</v>
      </c>
      <c r="AK546" s="49">
        <f>IFERROR(IF(OR($W546&lt;&gt;"Ja",VLOOKUP($C546,Listen!$A$2:$F$45,6,0)="Nein"),$AC546,$AB546),0)</f>
        <v>0</v>
      </c>
      <c r="AL546" s="51">
        <f t="shared" si="174"/>
        <v>0</v>
      </c>
      <c r="AM546" s="296">
        <f>IFERROR(IF(VLOOKUP($C546,Listen!$A$2:$F$45,6,0)="Ja",MAX(BC546:BD546),D_SAV!$BC546),0)</f>
        <v>0</v>
      </c>
      <c r="AN546" s="51">
        <f t="shared" si="175"/>
        <v>0</v>
      </c>
      <c r="AP546" s="304">
        <f t="shared" si="176"/>
        <v>0</v>
      </c>
      <c r="AQ546" s="304">
        <f t="shared" si="177"/>
        <v>0</v>
      </c>
      <c r="AR546" s="304">
        <f t="shared" si="178"/>
        <v>0</v>
      </c>
      <c r="AS546" s="304">
        <f t="shared" si="179"/>
        <v>0</v>
      </c>
      <c r="AT546" s="304">
        <f t="shared" si="180"/>
        <v>0</v>
      </c>
      <c r="AU546" s="304">
        <f t="shared" si="181"/>
        <v>0</v>
      </c>
      <c r="AV546" s="304">
        <f t="shared" si="182"/>
        <v>0</v>
      </c>
      <c r="AW546" s="304">
        <f t="shared" si="183"/>
        <v>0</v>
      </c>
      <c r="AX546" s="304">
        <f t="shared" si="184"/>
        <v>0</v>
      </c>
      <c r="AY546" s="304">
        <f t="shared" si="185"/>
        <v>0</v>
      </c>
      <c r="AZ546" s="304">
        <f t="shared" si="186"/>
        <v>0</v>
      </c>
      <c r="BA546" s="304">
        <f t="shared" si="187"/>
        <v>0</v>
      </c>
      <c r="BB546" s="304">
        <f t="shared" si="188"/>
        <v>0</v>
      </c>
      <c r="BC546" s="304">
        <f t="shared" si="189"/>
        <v>0</v>
      </c>
      <c r="BD546" s="304">
        <f t="shared" si="190"/>
        <v>0</v>
      </c>
      <c r="BE546" s="304">
        <f>IFERROR(IF(VLOOKUP($C546,Listen!$A$2:$F$45,6,0)="Ja",BB546-MAX(BC546:BD546),BB546-BC546),0)</f>
        <v>0</v>
      </c>
    </row>
    <row r="547" spans="1:57" x14ac:dyDescent="0.25">
      <c r="A547" s="320" t="str">
        <f>IF(AND(D547&lt;&gt;0,C547&lt;&gt;0,E547&lt;&gt;0),IF(B547&lt;&gt;0,CONCATENATE(B547,"-AGr",VLOOKUP(C547,Listen!$A$2:$D$45,4,FALSE),"-",D547,"-",E547,),CONCATENATE("AGr",VLOOKUP(C547,Listen!$A$2:$D$45,4,FALSE),"-",D547,"-",E547)),"keine vollständige ID")</f>
        <v>keine vollständige ID</v>
      </c>
      <c r="B547" s="301"/>
      <c r="C547" s="287"/>
      <c r="D547" s="34"/>
      <c r="E547" s="306"/>
      <c r="F547" s="116"/>
      <c r="G547" s="17"/>
      <c r="H547" s="17"/>
      <c r="I547" s="17"/>
      <c r="J547" s="17"/>
      <c r="K547" s="17"/>
      <c r="L547" s="17"/>
      <c r="M547" s="17"/>
      <c r="N547" s="17"/>
      <c r="O547" s="116"/>
      <c r="P547" s="117">
        <f>IF(D547&gt;A_Stammdaten!$B$12,0,SUM(G547,H547,J547,L547:M547)-SUM(I547,K547,N547:O547))</f>
        <v>0</v>
      </c>
      <c r="Q547" s="17"/>
      <c r="R547" s="17"/>
      <c r="S547" s="17"/>
      <c r="T547" s="17"/>
      <c r="U547" s="62">
        <f t="shared" si="170"/>
        <v>0</v>
      </c>
      <c r="V547" s="34"/>
      <c r="W547" s="34"/>
      <c r="X547" s="34"/>
      <c r="Y547" s="34"/>
      <c r="Z547" s="34"/>
      <c r="AA547" s="63" t="str">
        <f t="shared" si="171"/>
        <v>-</v>
      </c>
      <c r="AB547" s="63" t="str">
        <f t="shared" si="172"/>
        <v>-</v>
      </c>
      <c r="AC547" s="63">
        <f>IF(ISBLANK($C547),0,VLOOKUP($C547,Listen!$A$2:$C$45,2,FALSE))</f>
        <v>0</v>
      </c>
      <c r="AD547" s="63">
        <f>IF(ISBLANK($C547),0,VLOOKUP($C547,Listen!$A$2:$C$45,3,FALSE))</f>
        <v>0</v>
      </c>
      <c r="AE547" s="49">
        <f t="shared" si="173"/>
        <v>0</v>
      </c>
      <c r="AF547" s="49">
        <f t="shared" si="173"/>
        <v>0</v>
      </c>
      <c r="AG547" s="49">
        <f>IFERROR(IF(OR($V547&lt;&gt;"Ja",VLOOKUP($C547,Listen!$A$2:$F$45,5,0)="Nein",D547&lt;IF(C547="LNG Anbindungsanlagen gemäß separater Festlegung",2022,2023)),$AC547,$AA547),0)</f>
        <v>0</v>
      </c>
      <c r="AH547" s="49">
        <f>IFERROR(IF(OR($V547&lt;&gt;"Ja",VLOOKUP($C547,Listen!$A$2:$F$45,5,0)="Nein",D547&lt;IF(C547="LNG Anbindungsanlagen gemäß separater Festlegung",2022,2023)),$AC547,$AA547),0)</f>
        <v>0</v>
      </c>
      <c r="AI547" s="49">
        <f>IFERROR(IF(OR($W547&lt;&gt;"Ja",VLOOKUP($C547,Listen!$A$2:$F$45,6,0)="Nein"),$AC547,$AB547),0)</f>
        <v>0</v>
      </c>
      <c r="AJ547" s="49">
        <f>IFERROR(IF(OR($W547&lt;&gt;"Ja",VLOOKUP($C547,Listen!$A$2:$F$45,6,0)="Nein"),$AC547,$AB547),0)</f>
        <v>0</v>
      </c>
      <c r="AK547" s="49">
        <f>IFERROR(IF(OR($W547&lt;&gt;"Ja",VLOOKUP($C547,Listen!$A$2:$F$45,6,0)="Nein"),$AC547,$AB547),0)</f>
        <v>0</v>
      </c>
      <c r="AL547" s="51">
        <f t="shared" si="174"/>
        <v>0</v>
      </c>
      <c r="AM547" s="296">
        <f>IFERROR(IF(VLOOKUP($C547,Listen!$A$2:$F$45,6,0)="Ja",MAX(BC547:BD547),D_SAV!$BC547),0)</f>
        <v>0</v>
      </c>
      <c r="AN547" s="51">
        <f t="shared" si="175"/>
        <v>0</v>
      </c>
      <c r="AP547" s="304">
        <f t="shared" si="176"/>
        <v>0</v>
      </c>
      <c r="AQ547" s="304">
        <f t="shared" si="177"/>
        <v>0</v>
      </c>
      <c r="AR547" s="304">
        <f t="shared" si="178"/>
        <v>0</v>
      </c>
      <c r="AS547" s="304">
        <f t="shared" si="179"/>
        <v>0</v>
      </c>
      <c r="AT547" s="304">
        <f t="shared" si="180"/>
        <v>0</v>
      </c>
      <c r="AU547" s="304">
        <f t="shared" si="181"/>
        <v>0</v>
      </c>
      <c r="AV547" s="304">
        <f t="shared" si="182"/>
        <v>0</v>
      </c>
      <c r="AW547" s="304">
        <f t="shared" si="183"/>
        <v>0</v>
      </c>
      <c r="AX547" s="304">
        <f t="shared" si="184"/>
        <v>0</v>
      </c>
      <c r="AY547" s="304">
        <f t="shared" si="185"/>
        <v>0</v>
      </c>
      <c r="AZ547" s="304">
        <f t="shared" si="186"/>
        <v>0</v>
      </c>
      <c r="BA547" s="304">
        <f t="shared" si="187"/>
        <v>0</v>
      </c>
      <c r="BB547" s="304">
        <f t="shared" si="188"/>
        <v>0</v>
      </c>
      <c r="BC547" s="304">
        <f t="shared" si="189"/>
        <v>0</v>
      </c>
      <c r="BD547" s="304">
        <f t="shared" si="190"/>
        <v>0</v>
      </c>
      <c r="BE547" s="304">
        <f>IFERROR(IF(VLOOKUP($C547,Listen!$A$2:$F$45,6,0)="Ja",BB547-MAX(BC547:BD547),BB547-BC547),0)</f>
        <v>0</v>
      </c>
    </row>
    <row r="548" spans="1:57" x14ac:dyDescent="0.25">
      <c r="A548" s="320" t="str">
        <f>IF(AND(D548&lt;&gt;0,C548&lt;&gt;0,E548&lt;&gt;0),IF(B548&lt;&gt;0,CONCATENATE(B548,"-AGr",VLOOKUP(C548,Listen!$A$2:$D$45,4,FALSE),"-",D548,"-",E548,),CONCATENATE("AGr",VLOOKUP(C548,Listen!$A$2:$D$45,4,FALSE),"-",D548,"-",E548)),"keine vollständige ID")</f>
        <v>keine vollständige ID</v>
      </c>
      <c r="B548" s="301"/>
      <c r="C548" s="287"/>
      <c r="D548" s="34"/>
      <c r="E548" s="306"/>
      <c r="F548" s="116"/>
      <c r="G548" s="17"/>
      <c r="H548" s="17"/>
      <c r="I548" s="17"/>
      <c r="J548" s="17"/>
      <c r="K548" s="17"/>
      <c r="L548" s="17"/>
      <c r="M548" s="17"/>
      <c r="N548" s="17"/>
      <c r="O548" s="116"/>
      <c r="P548" s="117">
        <f>IF(D548&gt;A_Stammdaten!$B$12,0,SUM(G548,H548,J548,L548:M548)-SUM(I548,K548,N548:O548))</f>
        <v>0</v>
      </c>
      <c r="Q548" s="17"/>
      <c r="R548" s="17"/>
      <c r="S548" s="17"/>
      <c r="T548" s="17"/>
      <c r="U548" s="62">
        <f t="shared" si="170"/>
        <v>0</v>
      </c>
      <c r="V548" s="34"/>
      <c r="W548" s="34"/>
      <c r="X548" s="34"/>
      <c r="Y548" s="34"/>
      <c r="Z548" s="34"/>
      <c r="AA548" s="63" t="str">
        <f t="shared" si="171"/>
        <v>-</v>
      </c>
      <c r="AB548" s="63" t="str">
        <f t="shared" si="172"/>
        <v>-</v>
      </c>
      <c r="AC548" s="63">
        <f>IF(ISBLANK($C548),0,VLOOKUP($C548,Listen!$A$2:$C$45,2,FALSE))</f>
        <v>0</v>
      </c>
      <c r="AD548" s="63">
        <f>IF(ISBLANK($C548),0,VLOOKUP($C548,Listen!$A$2:$C$45,3,FALSE))</f>
        <v>0</v>
      </c>
      <c r="AE548" s="49">
        <f t="shared" si="173"/>
        <v>0</v>
      </c>
      <c r="AF548" s="49">
        <f t="shared" si="173"/>
        <v>0</v>
      </c>
      <c r="AG548" s="49">
        <f>IFERROR(IF(OR($V548&lt;&gt;"Ja",VLOOKUP($C548,Listen!$A$2:$F$45,5,0)="Nein",D548&lt;IF(C548="LNG Anbindungsanlagen gemäß separater Festlegung",2022,2023)),$AC548,$AA548),0)</f>
        <v>0</v>
      </c>
      <c r="AH548" s="49">
        <f>IFERROR(IF(OR($V548&lt;&gt;"Ja",VLOOKUP($C548,Listen!$A$2:$F$45,5,0)="Nein",D548&lt;IF(C548="LNG Anbindungsanlagen gemäß separater Festlegung",2022,2023)),$AC548,$AA548),0)</f>
        <v>0</v>
      </c>
      <c r="AI548" s="49">
        <f>IFERROR(IF(OR($W548&lt;&gt;"Ja",VLOOKUP($C548,Listen!$A$2:$F$45,6,0)="Nein"),$AC548,$AB548),0)</f>
        <v>0</v>
      </c>
      <c r="AJ548" s="49">
        <f>IFERROR(IF(OR($W548&lt;&gt;"Ja",VLOOKUP($C548,Listen!$A$2:$F$45,6,0)="Nein"),$AC548,$AB548),0)</f>
        <v>0</v>
      </c>
      <c r="AK548" s="49">
        <f>IFERROR(IF(OR($W548&lt;&gt;"Ja",VLOOKUP($C548,Listen!$A$2:$F$45,6,0)="Nein"),$AC548,$AB548),0)</f>
        <v>0</v>
      </c>
      <c r="AL548" s="51">
        <f t="shared" si="174"/>
        <v>0</v>
      </c>
      <c r="AM548" s="296">
        <f>IFERROR(IF(VLOOKUP($C548,Listen!$A$2:$F$45,6,0)="Ja",MAX(BC548:BD548),D_SAV!$BC548),0)</f>
        <v>0</v>
      </c>
      <c r="AN548" s="51">
        <f t="shared" si="175"/>
        <v>0</v>
      </c>
      <c r="AP548" s="304">
        <f t="shared" si="176"/>
        <v>0</v>
      </c>
      <c r="AQ548" s="304">
        <f t="shared" si="177"/>
        <v>0</v>
      </c>
      <c r="AR548" s="304">
        <f t="shared" si="178"/>
        <v>0</v>
      </c>
      <c r="AS548" s="304">
        <f t="shared" si="179"/>
        <v>0</v>
      </c>
      <c r="AT548" s="304">
        <f t="shared" si="180"/>
        <v>0</v>
      </c>
      <c r="AU548" s="304">
        <f t="shared" si="181"/>
        <v>0</v>
      </c>
      <c r="AV548" s="304">
        <f t="shared" si="182"/>
        <v>0</v>
      </c>
      <c r="AW548" s="304">
        <f t="shared" si="183"/>
        <v>0</v>
      </c>
      <c r="AX548" s="304">
        <f t="shared" si="184"/>
        <v>0</v>
      </c>
      <c r="AY548" s="304">
        <f t="shared" si="185"/>
        <v>0</v>
      </c>
      <c r="AZ548" s="304">
        <f t="shared" si="186"/>
        <v>0</v>
      </c>
      <c r="BA548" s="304">
        <f t="shared" si="187"/>
        <v>0</v>
      </c>
      <c r="BB548" s="304">
        <f t="shared" si="188"/>
        <v>0</v>
      </c>
      <c r="BC548" s="304">
        <f t="shared" si="189"/>
        <v>0</v>
      </c>
      <c r="BD548" s="304">
        <f t="shared" si="190"/>
        <v>0</v>
      </c>
      <c r="BE548" s="304">
        <f>IFERROR(IF(VLOOKUP($C548,Listen!$A$2:$F$45,6,0)="Ja",BB548-MAX(BC548:BD548),BB548-BC548),0)</f>
        <v>0</v>
      </c>
    </row>
    <row r="549" spans="1:57" x14ac:dyDescent="0.25">
      <c r="A549" s="320" t="str">
        <f>IF(AND(D549&lt;&gt;0,C549&lt;&gt;0,E549&lt;&gt;0),IF(B549&lt;&gt;0,CONCATENATE(B549,"-AGr",VLOOKUP(C549,Listen!$A$2:$D$45,4,FALSE),"-",D549,"-",E549,),CONCATENATE("AGr",VLOOKUP(C549,Listen!$A$2:$D$45,4,FALSE),"-",D549,"-",E549)),"keine vollständige ID")</f>
        <v>keine vollständige ID</v>
      </c>
      <c r="B549" s="301"/>
      <c r="C549" s="287"/>
      <c r="D549" s="34"/>
      <c r="E549" s="306"/>
      <c r="F549" s="116"/>
      <c r="G549" s="17"/>
      <c r="H549" s="17"/>
      <c r="I549" s="17"/>
      <c r="J549" s="17"/>
      <c r="K549" s="17"/>
      <c r="L549" s="17"/>
      <c r="M549" s="17"/>
      <c r="N549" s="17"/>
      <c r="O549" s="116"/>
      <c r="P549" s="117">
        <f>IF(D549&gt;A_Stammdaten!$B$12,0,SUM(G549,H549,J549,L549:M549)-SUM(I549,K549,N549:O549))</f>
        <v>0</v>
      </c>
      <c r="Q549" s="17"/>
      <c r="R549" s="17"/>
      <c r="S549" s="17"/>
      <c r="T549" s="17"/>
      <c r="U549" s="62">
        <f t="shared" si="170"/>
        <v>0</v>
      </c>
      <c r="V549" s="34"/>
      <c r="W549" s="34"/>
      <c r="X549" s="34"/>
      <c r="Y549" s="34"/>
      <c r="Z549" s="34"/>
      <c r="AA549" s="63" t="str">
        <f t="shared" si="171"/>
        <v>-</v>
      </c>
      <c r="AB549" s="63" t="str">
        <f t="shared" si="172"/>
        <v>-</v>
      </c>
      <c r="AC549" s="63">
        <f>IF(ISBLANK($C549),0,VLOOKUP($C549,Listen!$A$2:$C$45,2,FALSE))</f>
        <v>0</v>
      </c>
      <c r="AD549" s="63">
        <f>IF(ISBLANK($C549),0,VLOOKUP($C549,Listen!$A$2:$C$45,3,FALSE))</f>
        <v>0</v>
      </c>
      <c r="AE549" s="49">
        <f t="shared" si="173"/>
        <v>0</v>
      </c>
      <c r="AF549" s="49">
        <f t="shared" si="173"/>
        <v>0</v>
      </c>
      <c r="AG549" s="49">
        <f>IFERROR(IF(OR($V549&lt;&gt;"Ja",VLOOKUP($C549,Listen!$A$2:$F$45,5,0)="Nein",D549&lt;IF(C549="LNG Anbindungsanlagen gemäß separater Festlegung",2022,2023)),$AC549,$AA549),0)</f>
        <v>0</v>
      </c>
      <c r="AH549" s="49">
        <f>IFERROR(IF(OR($V549&lt;&gt;"Ja",VLOOKUP($C549,Listen!$A$2:$F$45,5,0)="Nein",D549&lt;IF(C549="LNG Anbindungsanlagen gemäß separater Festlegung",2022,2023)),$AC549,$AA549),0)</f>
        <v>0</v>
      </c>
      <c r="AI549" s="49">
        <f>IFERROR(IF(OR($W549&lt;&gt;"Ja",VLOOKUP($C549,Listen!$A$2:$F$45,6,0)="Nein"),$AC549,$AB549),0)</f>
        <v>0</v>
      </c>
      <c r="AJ549" s="49">
        <f>IFERROR(IF(OR($W549&lt;&gt;"Ja",VLOOKUP($C549,Listen!$A$2:$F$45,6,0)="Nein"),$AC549,$AB549),0)</f>
        <v>0</v>
      </c>
      <c r="AK549" s="49">
        <f>IFERROR(IF(OR($W549&lt;&gt;"Ja",VLOOKUP($C549,Listen!$A$2:$F$45,6,0)="Nein"),$AC549,$AB549),0)</f>
        <v>0</v>
      </c>
      <c r="AL549" s="51">
        <f t="shared" si="174"/>
        <v>0</v>
      </c>
      <c r="AM549" s="296">
        <f>IFERROR(IF(VLOOKUP($C549,Listen!$A$2:$F$45,6,0)="Ja",MAX(BC549:BD549),D_SAV!$BC549),0)</f>
        <v>0</v>
      </c>
      <c r="AN549" s="51">
        <f t="shared" si="175"/>
        <v>0</v>
      </c>
      <c r="AP549" s="304">
        <f t="shared" si="176"/>
        <v>0</v>
      </c>
      <c r="AQ549" s="304">
        <f t="shared" si="177"/>
        <v>0</v>
      </c>
      <c r="AR549" s="304">
        <f t="shared" si="178"/>
        <v>0</v>
      </c>
      <c r="AS549" s="304">
        <f t="shared" si="179"/>
        <v>0</v>
      </c>
      <c r="AT549" s="304">
        <f t="shared" si="180"/>
        <v>0</v>
      </c>
      <c r="AU549" s="304">
        <f t="shared" si="181"/>
        <v>0</v>
      </c>
      <c r="AV549" s="304">
        <f t="shared" si="182"/>
        <v>0</v>
      </c>
      <c r="AW549" s="304">
        <f t="shared" si="183"/>
        <v>0</v>
      </c>
      <c r="AX549" s="304">
        <f t="shared" si="184"/>
        <v>0</v>
      </c>
      <c r="AY549" s="304">
        <f t="shared" si="185"/>
        <v>0</v>
      </c>
      <c r="AZ549" s="304">
        <f t="shared" si="186"/>
        <v>0</v>
      </c>
      <c r="BA549" s="304">
        <f t="shared" si="187"/>
        <v>0</v>
      </c>
      <c r="BB549" s="304">
        <f t="shared" si="188"/>
        <v>0</v>
      </c>
      <c r="BC549" s="304">
        <f t="shared" si="189"/>
        <v>0</v>
      </c>
      <c r="BD549" s="304">
        <f t="shared" si="190"/>
        <v>0</v>
      </c>
      <c r="BE549" s="304">
        <f>IFERROR(IF(VLOOKUP($C549,Listen!$A$2:$F$45,6,0)="Ja",BB549-MAX(BC549:BD549),BB549-BC549),0)</f>
        <v>0</v>
      </c>
    </row>
    <row r="550" spans="1:57" x14ac:dyDescent="0.25">
      <c r="A550" s="320" t="str">
        <f>IF(AND(D550&lt;&gt;0,C550&lt;&gt;0,E550&lt;&gt;0),IF(B550&lt;&gt;0,CONCATENATE(B550,"-AGr",VLOOKUP(C550,Listen!$A$2:$D$45,4,FALSE),"-",D550,"-",E550,),CONCATENATE("AGr",VLOOKUP(C550,Listen!$A$2:$D$45,4,FALSE),"-",D550,"-",E550)),"keine vollständige ID")</f>
        <v>keine vollständige ID</v>
      </c>
      <c r="B550" s="301"/>
      <c r="C550" s="287"/>
      <c r="D550" s="34"/>
      <c r="E550" s="306"/>
      <c r="F550" s="116"/>
      <c r="G550" s="17"/>
      <c r="H550" s="17"/>
      <c r="I550" s="17"/>
      <c r="J550" s="17"/>
      <c r="K550" s="17"/>
      <c r="L550" s="17"/>
      <c r="M550" s="17"/>
      <c r="N550" s="17"/>
      <c r="O550" s="116"/>
      <c r="P550" s="117">
        <f>IF(D550&gt;A_Stammdaten!$B$12,0,SUM(G550,H550,J550,L550:M550)-SUM(I550,K550,N550:O550))</f>
        <v>0</v>
      </c>
      <c r="Q550" s="17"/>
      <c r="R550" s="17"/>
      <c r="S550" s="17"/>
      <c r="T550" s="17"/>
      <c r="U550" s="62">
        <f t="shared" si="170"/>
        <v>0</v>
      </c>
      <c r="V550" s="34"/>
      <c r="W550" s="34"/>
      <c r="X550" s="34"/>
      <c r="Y550" s="34"/>
      <c r="Z550" s="34"/>
      <c r="AA550" s="63" t="str">
        <f t="shared" si="171"/>
        <v>-</v>
      </c>
      <c r="AB550" s="63" t="str">
        <f t="shared" si="172"/>
        <v>-</v>
      </c>
      <c r="AC550" s="63">
        <f>IF(ISBLANK($C550),0,VLOOKUP($C550,Listen!$A$2:$C$45,2,FALSE))</f>
        <v>0</v>
      </c>
      <c r="AD550" s="63">
        <f>IF(ISBLANK($C550),0,VLOOKUP($C550,Listen!$A$2:$C$45,3,FALSE))</f>
        <v>0</v>
      </c>
      <c r="AE550" s="49">
        <f t="shared" si="173"/>
        <v>0</v>
      </c>
      <c r="AF550" s="49">
        <f t="shared" si="173"/>
        <v>0</v>
      </c>
      <c r="AG550" s="49">
        <f>IFERROR(IF(OR($V550&lt;&gt;"Ja",VLOOKUP($C550,Listen!$A$2:$F$45,5,0)="Nein",D550&lt;IF(C550="LNG Anbindungsanlagen gemäß separater Festlegung",2022,2023)),$AC550,$AA550),0)</f>
        <v>0</v>
      </c>
      <c r="AH550" s="49">
        <f>IFERROR(IF(OR($V550&lt;&gt;"Ja",VLOOKUP($C550,Listen!$A$2:$F$45,5,0)="Nein",D550&lt;IF(C550="LNG Anbindungsanlagen gemäß separater Festlegung",2022,2023)),$AC550,$AA550),0)</f>
        <v>0</v>
      </c>
      <c r="AI550" s="49">
        <f>IFERROR(IF(OR($W550&lt;&gt;"Ja",VLOOKUP($C550,Listen!$A$2:$F$45,6,0)="Nein"),$AC550,$AB550),0)</f>
        <v>0</v>
      </c>
      <c r="AJ550" s="49">
        <f>IFERROR(IF(OR($W550&lt;&gt;"Ja",VLOOKUP($C550,Listen!$A$2:$F$45,6,0)="Nein"),$AC550,$AB550),0)</f>
        <v>0</v>
      </c>
      <c r="AK550" s="49">
        <f>IFERROR(IF(OR($W550&lt;&gt;"Ja",VLOOKUP($C550,Listen!$A$2:$F$45,6,0)="Nein"),$AC550,$AB550),0)</f>
        <v>0</v>
      </c>
      <c r="AL550" s="51">
        <f t="shared" si="174"/>
        <v>0</v>
      </c>
      <c r="AM550" s="296">
        <f>IFERROR(IF(VLOOKUP($C550,Listen!$A$2:$F$45,6,0)="Ja",MAX(BC550:BD550),D_SAV!$BC550),0)</f>
        <v>0</v>
      </c>
      <c r="AN550" s="51">
        <f t="shared" si="175"/>
        <v>0</v>
      </c>
      <c r="AP550" s="304">
        <f t="shared" si="176"/>
        <v>0</v>
      </c>
      <c r="AQ550" s="304">
        <f t="shared" si="177"/>
        <v>0</v>
      </c>
      <c r="AR550" s="304">
        <f t="shared" si="178"/>
        <v>0</v>
      </c>
      <c r="AS550" s="304">
        <f t="shared" si="179"/>
        <v>0</v>
      </c>
      <c r="AT550" s="304">
        <f t="shared" si="180"/>
        <v>0</v>
      </c>
      <c r="AU550" s="304">
        <f t="shared" si="181"/>
        <v>0</v>
      </c>
      <c r="AV550" s="304">
        <f t="shared" si="182"/>
        <v>0</v>
      </c>
      <c r="AW550" s="304">
        <f t="shared" si="183"/>
        <v>0</v>
      </c>
      <c r="AX550" s="304">
        <f t="shared" si="184"/>
        <v>0</v>
      </c>
      <c r="AY550" s="304">
        <f t="shared" si="185"/>
        <v>0</v>
      </c>
      <c r="AZ550" s="304">
        <f t="shared" si="186"/>
        <v>0</v>
      </c>
      <c r="BA550" s="304">
        <f t="shared" si="187"/>
        <v>0</v>
      </c>
      <c r="BB550" s="304">
        <f t="shared" si="188"/>
        <v>0</v>
      </c>
      <c r="BC550" s="304">
        <f t="shared" si="189"/>
        <v>0</v>
      </c>
      <c r="BD550" s="304">
        <f t="shared" si="190"/>
        <v>0</v>
      </c>
      <c r="BE550" s="304">
        <f>IFERROR(IF(VLOOKUP($C550,Listen!$A$2:$F$45,6,0)="Ja",BB550-MAX(BC550:BD550),BB550-BC550),0)</f>
        <v>0</v>
      </c>
    </row>
    <row r="551" spans="1:57" x14ac:dyDescent="0.25">
      <c r="A551" s="320" t="str">
        <f>IF(AND(D551&lt;&gt;0,C551&lt;&gt;0,E551&lt;&gt;0),IF(B551&lt;&gt;0,CONCATENATE(B551,"-AGr",VLOOKUP(C551,Listen!$A$2:$D$45,4,FALSE),"-",D551,"-",E551,),CONCATENATE("AGr",VLOOKUP(C551,Listen!$A$2:$D$45,4,FALSE),"-",D551,"-",E551)),"keine vollständige ID")</f>
        <v>keine vollständige ID</v>
      </c>
      <c r="B551" s="301"/>
      <c r="C551" s="287"/>
      <c r="D551" s="34"/>
      <c r="E551" s="306"/>
      <c r="F551" s="116"/>
      <c r="G551" s="17"/>
      <c r="H551" s="17"/>
      <c r="I551" s="17"/>
      <c r="J551" s="17"/>
      <c r="K551" s="17"/>
      <c r="L551" s="17"/>
      <c r="M551" s="17"/>
      <c r="N551" s="17"/>
      <c r="O551" s="116"/>
      <c r="P551" s="117">
        <f>IF(D551&gt;A_Stammdaten!$B$12,0,SUM(G551,H551,J551,L551:M551)-SUM(I551,K551,N551:O551))</f>
        <v>0</v>
      </c>
      <c r="Q551" s="17"/>
      <c r="R551" s="17"/>
      <c r="S551" s="17"/>
      <c r="T551" s="17"/>
      <c r="U551" s="62">
        <f t="shared" si="170"/>
        <v>0</v>
      </c>
      <c r="V551" s="34"/>
      <c r="W551" s="34"/>
      <c r="X551" s="34"/>
      <c r="Y551" s="34"/>
      <c r="Z551" s="34"/>
      <c r="AA551" s="63" t="str">
        <f t="shared" si="171"/>
        <v>-</v>
      </c>
      <c r="AB551" s="63" t="str">
        <f t="shared" si="172"/>
        <v>-</v>
      </c>
      <c r="AC551" s="63">
        <f>IF(ISBLANK($C551),0,VLOOKUP($C551,Listen!$A$2:$C$45,2,FALSE))</f>
        <v>0</v>
      </c>
      <c r="AD551" s="63">
        <f>IF(ISBLANK($C551),0,VLOOKUP($C551,Listen!$A$2:$C$45,3,FALSE))</f>
        <v>0</v>
      </c>
      <c r="AE551" s="49">
        <f t="shared" si="173"/>
        <v>0</v>
      </c>
      <c r="AF551" s="49">
        <f t="shared" si="173"/>
        <v>0</v>
      </c>
      <c r="AG551" s="49">
        <f>IFERROR(IF(OR($V551&lt;&gt;"Ja",VLOOKUP($C551,Listen!$A$2:$F$45,5,0)="Nein",D551&lt;IF(C551="LNG Anbindungsanlagen gemäß separater Festlegung",2022,2023)),$AC551,$AA551),0)</f>
        <v>0</v>
      </c>
      <c r="AH551" s="49">
        <f>IFERROR(IF(OR($V551&lt;&gt;"Ja",VLOOKUP($C551,Listen!$A$2:$F$45,5,0)="Nein",D551&lt;IF(C551="LNG Anbindungsanlagen gemäß separater Festlegung",2022,2023)),$AC551,$AA551),0)</f>
        <v>0</v>
      </c>
      <c r="AI551" s="49">
        <f>IFERROR(IF(OR($W551&lt;&gt;"Ja",VLOOKUP($C551,Listen!$A$2:$F$45,6,0)="Nein"),$AC551,$AB551),0)</f>
        <v>0</v>
      </c>
      <c r="AJ551" s="49">
        <f>IFERROR(IF(OR($W551&lt;&gt;"Ja",VLOOKUP($C551,Listen!$A$2:$F$45,6,0)="Nein"),$AC551,$AB551),0)</f>
        <v>0</v>
      </c>
      <c r="AK551" s="49">
        <f>IFERROR(IF(OR($W551&lt;&gt;"Ja",VLOOKUP($C551,Listen!$A$2:$F$45,6,0)="Nein"),$AC551,$AB551),0)</f>
        <v>0</v>
      </c>
      <c r="AL551" s="51">
        <f t="shared" si="174"/>
        <v>0</v>
      </c>
      <c r="AM551" s="296">
        <f>IFERROR(IF(VLOOKUP($C551,Listen!$A$2:$F$45,6,0)="Ja",MAX(BC551:BD551),D_SAV!$BC551),0)</f>
        <v>0</v>
      </c>
      <c r="AN551" s="51">
        <f t="shared" si="175"/>
        <v>0</v>
      </c>
      <c r="AP551" s="304">
        <f t="shared" si="176"/>
        <v>0</v>
      </c>
      <c r="AQ551" s="304">
        <f t="shared" si="177"/>
        <v>0</v>
      </c>
      <c r="AR551" s="304">
        <f t="shared" si="178"/>
        <v>0</v>
      </c>
      <c r="AS551" s="304">
        <f t="shared" si="179"/>
        <v>0</v>
      </c>
      <c r="AT551" s="304">
        <f t="shared" si="180"/>
        <v>0</v>
      </c>
      <c r="AU551" s="304">
        <f t="shared" si="181"/>
        <v>0</v>
      </c>
      <c r="AV551" s="304">
        <f t="shared" si="182"/>
        <v>0</v>
      </c>
      <c r="AW551" s="304">
        <f t="shared" si="183"/>
        <v>0</v>
      </c>
      <c r="AX551" s="304">
        <f t="shared" si="184"/>
        <v>0</v>
      </c>
      <c r="AY551" s="304">
        <f t="shared" si="185"/>
        <v>0</v>
      </c>
      <c r="AZ551" s="304">
        <f t="shared" si="186"/>
        <v>0</v>
      </c>
      <c r="BA551" s="304">
        <f t="shared" si="187"/>
        <v>0</v>
      </c>
      <c r="BB551" s="304">
        <f t="shared" si="188"/>
        <v>0</v>
      </c>
      <c r="BC551" s="304">
        <f t="shared" si="189"/>
        <v>0</v>
      </c>
      <c r="BD551" s="304">
        <f t="shared" si="190"/>
        <v>0</v>
      </c>
      <c r="BE551" s="304">
        <f>IFERROR(IF(VLOOKUP($C551,Listen!$A$2:$F$45,6,0)="Ja",BB551-MAX(BC551:BD551),BB551-BC551),0)</f>
        <v>0</v>
      </c>
    </row>
    <row r="552" spans="1:57" x14ac:dyDescent="0.25">
      <c r="A552" s="320" t="str">
        <f>IF(AND(D552&lt;&gt;0,C552&lt;&gt;0,E552&lt;&gt;0),IF(B552&lt;&gt;0,CONCATENATE(B552,"-AGr",VLOOKUP(C552,Listen!$A$2:$D$45,4,FALSE),"-",D552,"-",E552,),CONCATENATE("AGr",VLOOKUP(C552,Listen!$A$2:$D$45,4,FALSE),"-",D552,"-",E552)),"keine vollständige ID")</f>
        <v>keine vollständige ID</v>
      </c>
      <c r="B552" s="301"/>
      <c r="C552" s="287"/>
      <c r="D552" s="34"/>
      <c r="E552" s="306"/>
      <c r="F552" s="116"/>
      <c r="G552" s="17"/>
      <c r="H552" s="17"/>
      <c r="I552" s="17"/>
      <c r="J552" s="17"/>
      <c r="K552" s="17"/>
      <c r="L552" s="17"/>
      <c r="M552" s="17"/>
      <c r="N552" s="17"/>
      <c r="O552" s="116"/>
      <c r="P552" s="117">
        <f>IF(D552&gt;A_Stammdaten!$B$12,0,SUM(G552,H552,J552,L552:M552)-SUM(I552,K552,N552:O552))</f>
        <v>0</v>
      </c>
      <c r="Q552" s="17"/>
      <c r="R552" s="17"/>
      <c r="S552" s="17"/>
      <c r="T552" s="17"/>
      <c r="U552" s="62">
        <f t="shared" si="170"/>
        <v>0</v>
      </c>
      <c r="V552" s="34"/>
      <c r="W552" s="34"/>
      <c r="X552" s="34"/>
      <c r="Y552" s="34"/>
      <c r="Z552" s="34"/>
      <c r="AA552" s="63" t="str">
        <f t="shared" si="171"/>
        <v>-</v>
      </c>
      <c r="AB552" s="63" t="str">
        <f t="shared" si="172"/>
        <v>-</v>
      </c>
      <c r="AC552" s="63">
        <f>IF(ISBLANK($C552),0,VLOOKUP($C552,Listen!$A$2:$C$45,2,FALSE))</f>
        <v>0</v>
      </c>
      <c r="AD552" s="63">
        <f>IF(ISBLANK($C552),0,VLOOKUP($C552,Listen!$A$2:$C$45,3,FALSE))</f>
        <v>0</v>
      </c>
      <c r="AE552" s="49">
        <f t="shared" si="173"/>
        <v>0</v>
      </c>
      <c r="AF552" s="49">
        <f t="shared" si="173"/>
        <v>0</v>
      </c>
      <c r="AG552" s="49">
        <f>IFERROR(IF(OR($V552&lt;&gt;"Ja",VLOOKUP($C552,Listen!$A$2:$F$45,5,0)="Nein",D552&lt;IF(C552="LNG Anbindungsanlagen gemäß separater Festlegung",2022,2023)),$AC552,$AA552),0)</f>
        <v>0</v>
      </c>
      <c r="AH552" s="49">
        <f>IFERROR(IF(OR($V552&lt;&gt;"Ja",VLOOKUP($C552,Listen!$A$2:$F$45,5,0)="Nein",D552&lt;IF(C552="LNG Anbindungsanlagen gemäß separater Festlegung",2022,2023)),$AC552,$AA552),0)</f>
        <v>0</v>
      </c>
      <c r="AI552" s="49">
        <f>IFERROR(IF(OR($W552&lt;&gt;"Ja",VLOOKUP($C552,Listen!$A$2:$F$45,6,0)="Nein"),$AC552,$AB552),0)</f>
        <v>0</v>
      </c>
      <c r="AJ552" s="49">
        <f>IFERROR(IF(OR($W552&lt;&gt;"Ja",VLOOKUP($C552,Listen!$A$2:$F$45,6,0)="Nein"),$AC552,$AB552),0)</f>
        <v>0</v>
      </c>
      <c r="AK552" s="49">
        <f>IFERROR(IF(OR($W552&lt;&gt;"Ja",VLOOKUP($C552,Listen!$A$2:$F$45,6,0)="Nein"),$AC552,$AB552),0)</f>
        <v>0</v>
      </c>
      <c r="AL552" s="51">
        <f t="shared" si="174"/>
        <v>0</v>
      </c>
      <c r="AM552" s="296">
        <f>IFERROR(IF(VLOOKUP($C552,Listen!$A$2:$F$45,6,0)="Ja",MAX(BC552:BD552),D_SAV!$BC552),0)</f>
        <v>0</v>
      </c>
      <c r="AN552" s="51">
        <f t="shared" si="175"/>
        <v>0</v>
      </c>
      <c r="AP552" s="304">
        <f t="shared" si="176"/>
        <v>0</v>
      </c>
      <c r="AQ552" s="304">
        <f t="shared" si="177"/>
        <v>0</v>
      </c>
      <c r="AR552" s="304">
        <f t="shared" si="178"/>
        <v>0</v>
      </c>
      <c r="AS552" s="304">
        <f t="shared" si="179"/>
        <v>0</v>
      </c>
      <c r="AT552" s="304">
        <f t="shared" si="180"/>
        <v>0</v>
      </c>
      <c r="AU552" s="304">
        <f t="shared" si="181"/>
        <v>0</v>
      </c>
      <c r="AV552" s="304">
        <f t="shared" si="182"/>
        <v>0</v>
      </c>
      <c r="AW552" s="304">
        <f t="shared" si="183"/>
        <v>0</v>
      </c>
      <c r="AX552" s="304">
        <f t="shared" si="184"/>
        <v>0</v>
      </c>
      <c r="AY552" s="304">
        <f t="shared" si="185"/>
        <v>0</v>
      </c>
      <c r="AZ552" s="304">
        <f t="shared" si="186"/>
        <v>0</v>
      </c>
      <c r="BA552" s="304">
        <f t="shared" si="187"/>
        <v>0</v>
      </c>
      <c r="BB552" s="304">
        <f t="shared" si="188"/>
        <v>0</v>
      </c>
      <c r="BC552" s="304">
        <f t="shared" si="189"/>
        <v>0</v>
      </c>
      <c r="BD552" s="304">
        <f t="shared" si="190"/>
        <v>0</v>
      </c>
      <c r="BE552" s="304">
        <f>IFERROR(IF(VLOOKUP($C552,Listen!$A$2:$F$45,6,0)="Ja",BB552-MAX(BC552:BD552),BB552-BC552),0)</f>
        <v>0</v>
      </c>
    </row>
    <row r="553" spans="1:57" x14ac:dyDescent="0.25">
      <c r="A553" s="320" t="str">
        <f>IF(AND(D553&lt;&gt;0,C553&lt;&gt;0,E553&lt;&gt;0),IF(B553&lt;&gt;0,CONCATENATE(B553,"-AGr",VLOOKUP(C553,Listen!$A$2:$D$45,4,FALSE),"-",D553,"-",E553,),CONCATENATE("AGr",VLOOKUP(C553,Listen!$A$2:$D$45,4,FALSE),"-",D553,"-",E553)),"keine vollständige ID")</f>
        <v>keine vollständige ID</v>
      </c>
      <c r="B553" s="301"/>
      <c r="C553" s="287"/>
      <c r="D553" s="34"/>
      <c r="E553" s="306"/>
      <c r="F553" s="116"/>
      <c r="G553" s="17"/>
      <c r="H553" s="17"/>
      <c r="I553" s="17"/>
      <c r="J553" s="17"/>
      <c r="K553" s="17"/>
      <c r="L553" s="17"/>
      <c r="M553" s="17"/>
      <c r="N553" s="17"/>
      <c r="O553" s="116"/>
      <c r="P553" s="117">
        <f>IF(D553&gt;A_Stammdaten!$B$12,0,SUM(G553,H553,J553,L553:M553)-SUM(I553,K553,N553:O553))</f>
        <v>0</v>
      </c>
      <c r="Q553" s="17"/>
      <c r="R553" s="17"/>
      <c r="S553" s="17"/>
      <c r="T553" s="17"/>
      <c r="U553" s="62">
        <f t="shared" si="170"/>
        <v>0</v>
      </c>
      <c r="V553" s="34"/>
      <c r="W553" s="34"/>
      <c r="X553" s="34"/>
      <c r="Y553" s="34"/>
      <c r="Z553" s="34"/>
      <c r="AA553" s="63" t="str">
        <f t="shared" si="171"/>
        <v>-</v>
      </c>
      <c r="AB553" s="63" t="str">
        <f t="shared" si="172"/>
        <v>-</v>
      </c>
      <c r="AC553" s="63">
        <f>IF(ISBLANK($C553),0,VLOOKUP($C553,Listen!$A$2:$C$45,2,FALSE))</f>
        <v>0</v>
      </c>
      <c r="AD553" s="63">
        <f>IF(ISBLANK($C553),0,VLOOKUP($C553,Listen!$A$2:$C$45,3,FALSE))</f>
        <v>0</v>
      </c>
      <c r="AE553" s="49">
        <f t="shared" si="173"/>
        <v>0</v>
      </c>
      <c r="AF553" s="49">
        <f t="shared" si="173"/>
        <v>0</v>
      </c>
      <c r="AG553" s="49">
        <f>IFERROR(IF(OR($V553&lt;&gt;"Ja",VLOOKUP($C553,Listen!$A$2:$F$45,5,0)="Nein",D553&lt;IF(C553="LNG Anbindungsanlagen gemäß separater Festlegung",2022,2023)),$AC553,$AA553),0)</f>
        <v>0</v>
      </c>
      <c r="AH553" s="49">
        <f>IFERROR(IF(OR($V553&lt;&gt;"Ja",VLOOKUP($C553,Listen!$A$2:$F$45,5,0)="Nein",D553&lt;IF(C553="LNG Anbindungsanlagen gemäß separater Festlegung",2022,2023)),$AC553,$AA553),0)</f>
        <v>0</v>
      </c>
      <c r="AI553" s="49">
        <f>IFERROR(IF(OR($W553&lt;&gt;"Ja",VLOOKUP($C553,Listen!$A$2:$F$45,6,0)="Nein"),$AC553,$AB553),0)</f>
        <v>0</v>
      </c>
      <c r="AJ553" s="49">
        <f>IFERROR(IF(OR($W553&lt;&gt;"Ja",VLOOKUP($C553,Listen!$A$2:$F$45,6,0)="Nein"),$AC553,$AB553),0)</f>
        <v>0</v>
      </c>
      <c r="AK553" s="49">
        <f>IFERROR(IF(OR($W553&lt;&gt;"Ja",VLOOKUP($C553,Listen!$A$2:$F$45,6,0)="Nein"),$AC553,$AB553),0)</f>
        <v>0</v>
      </c>
      <c r="AL553" s="51">
        <f t="shared" si="174"/>
        <v>0</v>
      </c>
      <c r="AM553" s="296">
        <f>IFERROR(IF(VLOOKUP($C553,Listen!$A$2:$F$45,6,0)="Ja",MAX(BC553:BD553),D_SAV!$BC553),0)</f>
        <v>0</v>
      </c>
      <c r="AN553" s="51">
        <f t="shared" si="175"/>
        <v>0</v>
      </c>
      <c r="AP553" s="304">
        <f t="shared" si="176"/>
        <v>0</v>
      </c>
      <c r="AQ553" s="304">
        <f t="shared" si="177"/>
        <v>0</v>
      </c>
      <c r="AR553" s="304">
        <f t="shared" si="178"/>
        <v>0</v>
      </c>
      <c r="AS553" s="304">
        <f t="shared" si="179"/>
        <v>0</v>
      </c>
      <c r="AT553" s="304">
        <f t="shared" si="180"/>
        <v>0</v>
      </c>
      <c r="AU553" s="304">
        <f t="shared" si="181"/>
        <v>0</v>
      </c>
      <c r="AV553" s="304">
        <f t="shared" si="182"/>
        <v>0</v>
      </c>
      <c r="AW553" s="304">
        <f t="shared" si="183"/>
        <v>0</v>
      </c>
      <c r="AX553" s="304">
        <f t="shared" si="184"/>
        <v>0</v>
      </c>
      <c r="AY553" s="304">
        <f t="shared" si="185"/>
        <v>0</v>
      </c>
      <c r="AZ553" s="304">
        <f t="shared" si="186"/>
        <v>0</v>
      </c>
      <c r="BA553" s="304">
        <f t="shared" si="187"/>
        <v>0</v>
      </c>
      <c r="BB553" s="304">
        <f t="shared" si="188"/>
        <v>0</v>
      </c>
      <c r="BC553" s="304">
        <f t="shared" si="189"/>
        <v>0</v>
      </c>
      <c r="BD553" s="304">
        <f t="shared" si="190"/>
        <v>0</v>
      </c>
      <c r="BE553" s="304">
        <f>IFERROR(IF(VLOOKUP($C553,Listen!$A$2:$F$45,6,0)="Ja",BB553-MAX(BC553:BD553),BB553-BC553),0)</f>
        <v>0</v>
      </c>
    </row>
    <row r="554" spans="1:57" x14ac:dyDescent="0.25">
      <c r="A554" s="320" t="str">
        <f>IF(AND(D554&lt;&gt;0,C554&lt;&gt;0,E554&lt;&gt;0),IF(B554&lt;&gt;0,CONCATENATE(B554,"-AGr",VLOOKUP(C554,Listen!$A$2:$D$45,4,FALSE),"-",D554,"-",E554,),CONCATENATE("AGr",VLOOKUP(C554,Listen!$A$2:$D$45,4,FALSE),"-",D554,"-",E554)),"keine vollständige ID")</f>
        <v>keine vollständige ID</v>
      </c>
      <c r="B554" s="301"/>
      <c r="C554" s="287"/>
      <c r="D554" s="34"/>
      <c r="E554" s="306"/>
      <c r="F554" s="116"/>
      <c r="G554" s="17"/>
      <c r="H554" s="17"/>
      <c r="I554" s="17"/>
      <c r="J554" s="17"/>
      <c r="K554" s="17"/>
      <c r="L554" s="17"/>
      <c r="M554" s="17"/>
      <c r="N554" s="17"/>
      <c r="O554" s="116"/>
      <c r="P554" s="117">
        <f>IF(D554&gt;A_Stammdaten!$B$12,0,SUM(G554,H554,J554,L554:M554)-SUM(I554,K554,N554:O554))</f>
        <v>0</v>
      </c>
      <c r="Q554" s="17"/>
      <c r="R554" s="17"/>
      <c r="S554" s="17"/>
      <c r="T554" s="17"/>
      <c r="U554" s="62">
        <f t="shared" si="170"/>
        <v>0</v>
      </c>
      <c r="V554" s="34"/>
      <c r="W554" s="34"/>
      <c r="X554" s="34"/>
      <c r="Y554" s="34"/>
      <c r="Z554" s="34"/>
      <c r="AA554" s="63" t="str">
        <f t="shared" si="171"/>
        <v>-</v>
      </c>
      <c r="AB554" s="63" t="str">
        <f t="shared" si="172"/>
        <v>-</v>
      </c>
      <c r="AC554" s="63">
        <f>IF(ISBLANK($C554),0,VLOOKUP($C554,Listen!$A$2:$C$45,2,FALSE))</f>
        <v>0</v>
      </c>
      <c r="AD554" s="63">
        <f>IF(ISBLANK($C554),0,VLOOKUP($C554,Listen!$A$2:$C$45,3,FALSE))</f>
        <v>0</v>
      </c>
      <c r="AE554" s="49">
        <f t="shared" si="173"/>
        <v>0</v>
      </c>
      <c r="AF554" s="49">
        <f t="shared" si="173"/>
        <v>0</v>
      </c>
      <c r="AG554" s="49">
        <f>IFERROR(IF(OR($V554&lt;&gt;"Ja",VLOOKUP($C554,Listen!$A$2:$F$45,5,0)="Nein",D554&lt;IF(C554="LNG Anbindungsanlagen gemäß separater Festlegung",2022,2023)),$AC554,$AA554),0)</f>
        <v>0</v>
      </c>
      <c r="AH554" s="49">
        <f>IFERROR(IF(OR($V554&lt;&gt;"Ja",VLOOKUP($C554,Listen!$A$2:$F$45,5,0)="Nein",D554&lt;IF(C554="LNG Anbindungsanlagen gemäß separater Festlegung",2022,2023)),$AC554,$AA554),0)</f>
        <v>0</v>
      </c>
      <c r="AI554" s="49">
        <f>IFERROR(IF(OR($W554&lt;&gt;"Ja",VLOOKUP($C554,Listen!$A$2:$F$45,6,0)="Nein"),$AC554,$AB554),0)</f>
        <v>0</v>
      </c>
      <c r="AJ554" s="49">
        <f>IFERROR(IF(OR($W554&lt;&gt;"Ja",VLOOKUP($C554,Listen!$A$2:$F$45,6,0)="Nein"),$AC554,$AB554),0)</f>
        <v>0</v>
      </c>
      <c r="AK554" s="49">
        <f>IFERROR(IF(OR($W554&lt;&gt;"Ja",VLOOKUP($C554,Listen!$A$2:$F$45,6,0)="Nein"),$AC554,$AB554),0)</f>
        <v>0</v>
      </c>
      <c r="AL554" s="51">
        <f t="shared" si="174"/>
        <v>0</v>
      </c>
      <c r="AM554" s="296">
        <f>IFERROR(IF(VLOOKUP($C554,Listen!$A$2:$F$45,6,0)="Ja",MAX(BC554:BD554),D_SAV!$BC554),0)</f>
        <v>0</v>
      </c>
      <c r="AN554" s="51">
        <f t="shared" si="175"/>
        <v>0</v>
      </c>
      <c r="AP554" s="304">
        <f t="shared" si="176"/>
        <v>0</v>
      </c>
      <c r="AQ554" s="304">
        <f t="shared" si="177"/>
        <v>0</v>
      </c>
      <c r="AR554" s="304">
        <f t="shared" si="178"/>
        <v>0</v>
      </c>
      <c r="AS554" s="304">
        <f t="shared" si="179"/>
        <v>0</v>
      </c>
      <c r="AT554" s="304">
        <f t="shared" si="180"/>
        <v>0</v>
      </c>
      <c r="AU554" s="304">
        <f t="shared" si="181"/>
        <v>0</v>
      </c>
      <c r="AV554" s="304">
        <f t="shared" si="182"/>
        <v>0</v>
      </c>
      <c r="AW554" s="304">
        <f t="shared" si="183"/>
        <v>0</v>
      </c>
      <c r="AX554" s="304">
        <f t="shared" si="184"/>
        <v>0</v>
      </c>
      <c r="AY554" s="304">
        <f t="shared" si="185"/>
        <v>0</v>
      </c>
      <c r="AZ554" s="304">
        <f t="shared" si="186"/>
        <v>0</v>
      </c>
      <c r="BA554" s="304">
        <f t="shared" si="187"/>
        <v>0</v>
      </c>
      <c r="BB554" s="304">
        <f t="shared" si="188"/>
        <v>0</v>
      </c>
      <c r="BC554" s="304">
        <f t="shared" si="189"/>
        <v>0</v>
      </c>
      <c r="BD554" s="304">
        <f t="shared" si="190"/>
        <v>0</v>
      </c>
      <c r="BE554" s="304">
        <f>IFERROR(IF(VLOOKUP($C554,Listen!$A$2:$F$45,6,0)="Ja",BB554-MAX(BC554:BD554),BB554-BC554),0)</f>
        <v>0</v>
      </c>
    </row>
    <row r="555" spans="1:57" x14ac:dyDescent="0.25">
      <c r="A555" s="320" t="str">
        <f>IF(AND(D555&lt;&gt;0,C555&lt;&gt;0,E555&lt;&gt;0),IF(B555&lt;&gt;0,CONCATENATE(B555,"-AGr",VLOOKUP(C555,Listen!$A$2:$D$45,4,FALSE),"-",D555,"-",E555,),CONCATENATE("AGr",VLOOKUP(C555,Listen!$A$2:$D$45,4,FALSE),"-",D555,"-",E555)),"keine vollständige ID")</f>
        <v>keine vollständige ID</v>
      </c>
      <c r="B555" s="301"/>
      <c r="C555" s="287"/>
      <c r="D555" s="34"/>
      <c r="E555" s="306"/>
      <c r="F555" s="116"/>
      <c r="G555" s="17"/>
      <c r="H555" s="17"/>
      <c r="I555" s="17"/>
      <c r="J555" s="17"/>
      <c r="K555" s="17"/>
      <c r="L555" s="17"/>
      <c r="M555" s="17"/>
      <c r="N555" s="17"/>
      <c r="O555" s="116"/>
      <c r="P555" s="117">
        <f>IF(D555&gt;A_Stammdaten!$B$12,0,SUM(G555,H555,J555,L555:M555)-SUM(I555,K555,N555:O555))</f>
        <v>0</v>
      </c>
      <c r="Q555" s="17"/>
      <c r="R555" s="17"/>
      <c r="S555" s="17"/>
      <c r="T555" s="17"/>
      <c r="U555" s="62">
        <f t="shared" si="170"/>
        <v>0</v>
      </c>
      <c r="V555" s="34"/>
      <c r="W555" s="34"/>
      <c r="X555" s="34"/>
      <c r="Y555" s="34"/>
      <c r="Z555" s="34"/>
      <c r="AA555" s="63" t="str">
        <f t="shared" si="171"/>
        <v>-</v>
      </c>
      <c r="AB555" s="63" t="str">
        <f t="shared" si="172"/>
        <v>-</v>
      </c>
      <c r="AC555" s="63">
        <f>IF(ISBLANK($C555),0,VLOOKUP($C555,Listen!$A$2:$C$45,2,FALSE))</f>
        <v>0</v>
      </c>
      <c r="AD555" s="63">
        <f>IF(ISBLANK($C555),0,VLOOKUP($C555,Listen!$A$2:$C$45,3,FALSE))</f>
        <v>0</v>
      </c>
      <c r="AE555" s="49">
        <f t="shared" si="173"/>
        <v>0</v>
      </c>
      <c r="AF555" s="49">
        <f t="shared" si="173"/>
        <v>0</v>
      </c>
      <c r="AG555" s="49">
        <f>IFERROR(IF(OR($V555&lt;&gt;"Ja",VLOOKUP($C555,Listen!$A$2:$F$45,5,0)="Nein",D555&lt;IF(C555="LNG Anbindungsanlagen gemäß separater Festlegung",2022,2023)),$AC555,$AA555),0)</f>
        <v>0</v>
      </c>
      <c r="AH555" s="49">
        <f>IFERROR(IF(OR($V555&lt;&gt;"Ja",VLOOKUP($C555,Listen!$A$2:$F$45,5,0)="Nein",D555&lt;IF(C555="LNG Anbindungsanlagen gemäß separater Festlegung",2022,2023)),$AC555,$AA555),0)</f>
        <v>0</v>
      </c>
      <c r="AI555" s="49">
        <f>IFERROR(IF(OR($W555&lt;&gt;"Ja",VLOOKUP($C555,Listen!$A$2:$F$45,6,0)="Nein"),$AC555,$AB555),0)</f>
        <v>0</v>
      </c>
      <c r="AJ555" s="49">
        <f>IFERROR(IF(OR($W555&lt;&gt;"Ja",VLOOKUP($C555,Listen!$A$2:$F$45,6,0)="Nein"),$AC555,$AB555),0)</f>
        <v>0</v>
      </c>
      <c r="AK555" s="49">
        <f>IFERROR(IF(OR($W555&lt;&gt;"Ja",VLOOKUP($C555,Listen!$A$2:$F$45,6,0)="Nein"),$AC555,$AB555),0)</f>
        <v>0</v>
      </c>
      <c r="AL555" s="51">
        <f t="shared" si="174"/>
        <v>0</v>
      </c>
      <c r="AM555" s="296">
        <f>IFERROR(IF(VLOOKUP($C555,Listen!$A$2:$F$45,6,0)="Ja",MAX(BC555:BD555),D_SAV!$BC555),0)</f>
        <v>0</v>
      </c>
      <c r="AN555" s="51">
        <f t="shared" si="175"/>
        <v>0</v>
      </c>
      <c r="AP555" s="304">
        <f t="shared" si="176"/>
        <v>0</v>
      </c>
      <c r="AQ555" s="304">
        <f t="shared" si="177"/>
        <v>0</v>
      </c>
      <c r="AR555" s="304">
        <f t="shared" si="178"/>
        <v>0</v>
      </c>
      <c r="AS555" s="304">
        <f t="shared" si="179"/>
        <v>0</v>
      </c>
      <c r="AT555" s="304">
        <f t="shared" si="180"/>
        <v>0</v>
      </c>
      <c r="AU555" s="304">
        <f t="shared" si="181"/>
        <v>0</v>
      </c>
      <c r="AV555" s="304">
        <f t="shared" si="182"/>
        <v>0</v>
      </c>
      <c r="AW555" s="304">
        <f t="shared" si="183"/>
        <v>0</v>
      </c>
      <c r="AX555" s="304">
        <f t="shared" si="184"/>
        <v>0</v>
      </c>
      <c r="AY555" s="304">
        <f t="shared" si="185"/>
        <v>0</v>
      </c>
      <c r="AZ555" s="304">
        <f t="shared" si="186"/>
        <v>0</v>
      </c>
      <c r="BA555" s="304">
        <f t="shared" si="187"/>
        <v>0</v>
      </c>
      <c r="BB555" s="304">
        <f t="shared" si="188"/>
        <v>0</v>
      </c>
      <c r="BC555" s="304">
        <f t="shared" si="189"/>
        <v>0</v>
      </c>
      <c r="BD555" s="304">
        <f t="shared" si="190"/>
        <v>0</v>
      </c>
      <c r="BE555" s="304">
        <f>IFERROR(IF(VLOOKUP($C555,Listen!$A$2:$F$45,6,0)="Ja",BB555-MAX(BC555:BD555),BB555-BC555),0)</f>
        <v>0</v>
      </c>
    </row>
    <row r="556" spans="1:57" x14ac:dyDescent="0.25">
      <c r="A556" s="320" t="str">
        <f>IF(AND(D556&lt;&gt;0,C556&lt;&gt;0,E556&lt;&gt;0),IF(B556&lt;&gt;0,CONCATENATE(B556,"-AGr",VLOOKUP(C556,Listen!$A$2:$D$45,4,FALSE),"-",D556,"-",E556,),CONCATENATE("AGr",VLOOKUP(C556,Listen!$A$2:$D$45,4,FALSE),"-",D556,"-",E556)),"keine vollständige ID")</f>
        <v>keine vollständige ID</v>
      </c>
      <c r="B556" s="301"/>
      <c r="C556" s="287"/>
      <c r="D556" s="34"/>
      <c r="E556" s="306"/>
      <c r="F556" s="116"/>
      <c r="G556" s="17"/>
      <c r="H556" s="17"/>
      <c r="I556" s="17"/>
      <c r="J556" s="17"/>
      <c r="K556" s="17"/>
      <c r="L556" s="17"/>
      <c r="M556" s="17"/>
      <c r="N556" s="17"/>
      <c r="O556" s="116"/>
      <c r="P556" s="117">
        <f>IF(D556&gt;A_Stammdaten!$B$12,0,SUM(G556,H556,J556,L556:M556)-SUM(I556,K556,N556:O556))</f>
        <v>0</v>
      </c>
      <c r="Q556" s="17"/>
      <c r="R556" s="17"/>
      <c r="S556" s="17"/>
      <c r="T556" s="17"/>
      <c r="U556" s="62">
        <f t="shared" si="170"/>
        <v>0</v>
      </c>
      <c r="V556" s="34"/>
      <c r="W556" s="34"/>
      <c r="X556" s="34"/>
      <c r="Y556" s="34"/>
      <c r="Z556" s="34"/>
      <c r="AA556" s="63" t="str">
        <f t="shared" si="171"/>
        <v>-</v>
      </c>
      <c r="AB556" s="63" t="str">
        <f t="shared" si="172"/>
        <v>-</v>
      </c>
      <c r="AC556" s="63">
        <f>IF(ISBLANK($C556),0,VLOOKUP($C556,Listen!$A$2:$C$45,2,FALSE))</f>
        <v>0</v>
      </c>
      <c r="AD556" s="63">
        <f>IF(ISBLANK($C556),0,VLOOKUP($C556,Listen!$A$2:$C$45,3,FALSE))</f>
        <v>0</v>
      </c>
      <c r="AE556" s="49">
        <f t="shared" si="173"/>
        <v>0</v>
      </c>
      <c r="AF556" s="49">
        <f t="shared" si="173"/>
        <v>0</v>
      </c>
      <c r="AG556" s="49">
        <f>IFERROR(IF(OR($V556&lt;&gt;"Ja",VLOOKUP($C556,Listen!$A$2:$F$45,5,0)="Nein",D556&lt;IF(C556="LNG Anbindungsanlagen gemäß separater Festlegung",2022,2023)),$AC556,$AA556),0)</f>
        <v>0</v>
      </c>
      <c r="AH556" s="49">
        <f>IFERROR(IF(OR($V556&lt;&gt;"Ja",VLOOKUP($C556,Listen!$A$2:$F$45,5,0)="Nein",D556&lt;IF(C556="LNG Anbindungsanlagen gemäß separater Festlegung",2022,2023)),$AC556,$AA556),0)</f>
        <v>0</v>
      </c>
      <c r="AI556" s="49">
        <f>IFERROR(IF(OR($W556&lt;&gt;"Ja",VLOOKUP($C556,Listen!$A$2:$F$45,6,0)="Nein"),$AC556,$AB556),0)</f>
        <v>0</v>
      </c>
      <c r="AJ556" s="49">
        <f>IFERROR(IF(OR($W556&lt;&gt;"Ja",VLOOKUP($C556,Listen!$A$2:$F$45,6,0)="Nein"),$AC556,$AB556),0)</f>
        <v>0</v>
      </c>
      <c r="AK556" s="49">
        <f>IFERROR(IF(OR($W556&lt;&gt;"Ja",VLOOKUP($C556,Listen!$A$2:$F$45,6,0)="Nein"),$AC556,$AB556),0)</f>
        <v>0</v>
      </c>
      <c r="AL556" s="51">
        <f t="shared" si="174"/>
        <v>0</v>
      </c>
      <c r="AM556" s="296">
        <f>IFERROR(IF(VLOOKUP($C556,Listen!$A$2:$F$45,6,0)="Ja",MAX(BC556:BD556),D_SAV!$BC556),0)</f>
        <v>0</v>
      </c>
      <c r="AN556" s="51">
        <f t="shared" si="175"/>
        <v>0</v>
      </c>
      <c r="AP556" s="304">
        <f t="shared" si="176"/>
        <v>0</v>
      </c>
      <c r="AQ556" s="304">
        <f t="shared" si="177"/>
        <v>0</v>
      </c>
      <c r="AR556" s="304">
        <f t="shared" si="178"/>
        <v>0</v>
      </c>
      <c r="AS556" s="304">
        <f t="shared" si="179"/>
        <v>0</v>
      </c>
      <c r="AT556" s="304">
        <f t="shared" si="180"/>
        <v>0</v>
      </c>
      <c r="AU556" s="304">
        <f t="shared" si="181"/>
        <v>0</v>
      </c>
      <c r="AV556" s="304">
        <f t="shared" si="182"/>
        <v>0</v>
      </c>
      <c r="AW556" s="304">
        <f t="shared" si="183"/>
        <v>0</v>
      </c>
      <c r="AX556" s="304">
        <f t="shared" si="184"/>
        <v>0</v>
      </c>
      <c r="AY556" s="304">
        <f t="shared" si="185"/>
        <v>0</v>
      </c>
      <c r="AZ556" s="304">
        <f t="shared" si="186"/>
        <v>0</v>
      </c>
      <c r="BA556" s="304">
        <f t="shared" si="187"/>
        <v>0</v>
      </c>
      <c r="BB556" s="304">
        <f t="shared" si="188"/>
        <v>0</v>
      </c>
      <c r="BC556" s="304">
        <f t="shared" si="189"/>
        <v>0</v>
      </c>
      <c r="BD556" s="304">
        <f t="shared" si="190"/>
        <v>0</v>
      </c>
      <c r="BE556" s="304">
        <f>IFERROR(IF(VLOOKUP($C556,Listen!$A$2:$F$45,6,0)="Ja",BB556-MAX(BC556:BD556),BB556-BC556),0)</f>
        <v>0</v>
      </c>
    </row>
    <row r="557" spans="1:57" x14ac:dyDescent="0.25">
      <c r="A557" s="320" t="str">
        <f>IF(AND(D557&lt;&gt;0,C557&lt;&gt;0,E557&lt;&gt;0),IF(B557&lt;&gt;0,CONCATENATE(B557,"-AGr",VLOOKUP(C557,Listen!$A$2:$D$45,4,FALSE),"-",D557,"-",E557,),CONCATENATE("AGr",VLOOKUP(C557,Listen!$A$2:$D$45,4,FALSE),"-",D557,"-",E557)),"keine vollständige ID")</f>
        <v>keine vollständige ID</v>
      </c>
      <c r="B557" s="301"/>
      <c r="C557" s="287"/>
      <c r="D557" s="34"/>
      <c r="E557" s="306"/>
      <c r="F557" s="116"/>
      <c r="G557" s="17"/>
      <c r="H557" s="17"/>
      <c r="I557" s="17"/>
      <c r="J557" s="17"/>
      <c r="K557" s="17"/>
      <c r="L557" s="17"/>
      <c r="M557" s="17"/>
      <c r="N557" s="17"/>
      <c r="O557" s="116"/>
      <c r="P557" s="117">
        <f>IF(D557&gt;A_Stammdaten!$B$12,0,SUM(G557,H557,J557,L557:M557)-SUM(I557,K557,N557:O557))</f>
        <v>0</v>
      </c>
      <c r="Q557" s="17"/>
      <c r="R557" s="17"/>
      <c r="S557" s="17"/>
      <c r="T557" s="17"/>
      <c r="U557" s="62">
        <f t="shared" si="170"/>
        <v>0</v>
      </c>
      <c r="V557" s="34"/>
      <c r="W557" s="34"/>
      <c r="X557" s="34"/>
      <c r="Y557" s="34"/>
      <c r="Z557" s="34"/>
      <c r="AA557" s="63" t="str">
        <f t="shared" si="171"/>
        <v>-</v>
      </c>
      <c r="AB557" s="63" t="str">
        <f t="shared" si="172"/>
        <v>-</v>
      </c>
      <c r="AC557" s="63">
        <f>IF(ISBLANK($C557),0,VLOOKUP($C557,Listen!$A$2:$C$45,2,FALSE))</f>
        <v>0</v>
      </c>
      <c r="AD557" s="63">
        <f>IF(ISBLANK($C557),0,VLOOKUP($C557,Listen!$A$2:$C$45,3,FALSE))</f>
        <v>0</v>
      </c>
      <c r="AE557" s="49">
        <f t="shared" si="173"/>
        <v>0</v>
      </c>
      <c r="AF557" s="49">
        <f t="shared" si="173"/>
        <v>0</v>
      </c>
      <c r="AG557" s="49">
        <f>IFERROR(IF(OR($V557&lt;&gt;"Ja",VLOOKUP($C557,Listen!$A$2:$F$45,5,0)="Nein",D557&lt;IF(C557="LNG Anbindungsanlagen gemäß separater Festlegung",2022,2023)),$AC557,$AA557),0)</f>
        <v>0</v>
      </c>
      <c r="AH557" s="49">
        <f>IFERROR(IF(OR($V557&lt;&gt;"Ja",VLOOKUP($C557,Listen!$A$2:$F$45,5,0)="Nein",D557&lt;IF(C557="LNG Anbindungsanlagen gemäß separater Festlegung",2022,2023)),$AC557,$AA557),0)</f>
        <v>0</v>
      </c>
      <c r="AI557" s="49">
        <f>IFERROR(IF(OR($W557&lt;&gt;"Ja",VLOOKUP($C557,Listen!$A$2:$F$45,6,0)="Nein"),$AC557,$AB557),0)</f>
        <v>0</v>
      </c>
      <c r="AJ557" s="49">
        <f>IFERROR(IF(OR($W557&lt;&gt;"Ja",VLOOKUP($C557,Listen!$A$2:$F$45,6,0)="Nein"),$AC557,$AB557),0)</f>
        <v>0</v>
      </c>
      <c r="AK557" s="49">
        <f>IFERROR(IF(OR($W557&lt;&gt;"Ja",VLOOKUP($C557,Listen!$A$2:$F$45,6,0)="Nein"),$AC557,$AB557),0)</f>
        <v>0</v>
      </c>
      <c r="AL557" s="51">
        <f t="shared" si="174"/>
        <v>0</v>
      </c>
      <c r="AM557" s="296">
        <f>IFERROR(IF(VLOOKUP($C557,Listen!$A$2:$F$45,6,0)="Ja",MAX(BC557:BD557),D_SAV!$BC557),0)</f>
        <v>0</v>
      </c>
      <c r="AN557" s="51">
        <f t="shared" si="175"/>
        <v>0</v>
      </c>
      <c r="AP557" s="304">
        <f t="shared" si="176"/>
        <v>0</v>
      </c>
      <c r="AQ557" s="304">
        <f t="shared" si="177"/>
        <v>0</v>
      </c>
      <c r="AR557" s="304">
        <f t="shared" si="178"/>
        <v>0</v>
      </c>
      <c r="AS557" s="304">
        <f t="shared" si="179"/>
        <v>0</v>
      </c>
      <c r="AT557" s="304">
        <f t="shared" si="180"/>
        <v>0</v>
      </c>
      <c r="AU557" s="304">
        <f t="shared" si="181"/>
        <v>0</v>
      </c>
      <c r="AV557" s="304">
        <f t="shared" si="182"/>
        <v>0</v>
      </c>
      <c r="AW557" s="304">
        <f t="shared" si="183"/>
        <v>0</v>
      </c>
      <c r="AX557" s="304">
        <f t="shared" si="184"/>
        <v>0</v>
      </c>
      <c r="AY557" s="304">
        <f t="shared" si="185"/>
        <v>0</v>
      </c>
      <c r="AZ557" s="304">
        <f t="shared" si="186"/>
        <v>0</v>
      </c>
      <c r="BA557" s="304">
        <f t="shared" si="187"/>
        <v>0</v>
      </c>
      <c r="BB557" s="304">
        <f t="shared" si="188"/>
        <v>0</v>
      </c>
      <c r="BC557" s="304">
        <f t="shared" si="189"/>
        <v>0</v>
      </c>
      <c r="BD557" s="304">
        <f t="shared" si="190"/>
        <v>0</v>
      </c>
      <c r="BE557" s="304">
        <f>IFERROR(IF(VLOOKUP($C557,Listen!$A$2:$F$45,6,0)="Ja",BB557-MAX(BC557:BD557),BB557-BC557),0)</f>
        <v>0</v>
      </c>
    </row>
    <row r="558" spans="1:57" x14ac:dyDescent="0.25">
      <c r="A558" s="320" t="str">
        <f>IF(AND(D558&lt;&gt;0,C558&lt;&gt;0,E558&lt;&gt;0),IF(B558&lt;&gt;0,CONCATENATE(B558,"-AGr",VLOOKUP(C558,Listen!$A$2:$D$45,4,FALSE),"-",D558,"-",E558,),CONCATENATE("AGr",VLOOKUP(C558,Listen!$A$2:$D$45,4,FALSE),"-",D558,"-",E558)),"keine vollständige ID")</f>
        <v>keine vollständige ID</v>
      </c>
      <c r="B558" s="301"/>
      <c r="C558" s="287"/>
      <c r="D558" s="34"/>
      <c r="E558" s="306"/>
      <c r="F558" s="116"/>
      <c r="G558" s="17"/>
      <c r="H558" s="17"/>
      <c r="I558" s="17"/>
      <c r="J558" s="17"/>
      <c r="K558" s="17"/>
      <c r="L558" s="17"/>
      <c r="M558" s="17"/>
      <c r="N558" s="17"/>
      <c r="O558" s="116"/>
      <c r="P558" s="117">
        <f>IF(D558&gt;A_Stammdaten!$B$12,0,SUM(G558,H558,J558,L558:M558)-SUM(I558,K558,N558:O558))</f>
        <v>0</v>
      </c>
      <c r="Q558" s="17"/>
      <c r="R558" s="17"/>
      <c r="S558" s="17"/>
      <c r="T558" s="17"/>
      <c r="U558" s="62">
        <f t="shared" si="170"/>
        <v>0</v>
      </c>
      <c r="V558" s="34"/>
      <c r="W558" s="34"/>
      <c r="X558" s="34"/>
      <c r="Y558" s="34"/>
      <c r="Z558" s="34"/>
      <c r="AA558" s="63" t="str">
        <f t="shared" si="171"/>
        <v>-</v>
      </c>
      <c r="AB558" s="63" t="str">
        <f t="shared" si="172"/>
        <v>-</v>
      </c>
      <c r="AC558" s="63">
        <f>IF(ISBLANK($C558),0,VLOOKUP($C558,Listen!$A$2:$C$45,2,FALSE))</f>
        <v>0</v>
      </c>
      <c r="AD558" s="63">
        <f>IF(ISBLANK($C558),0,VLOOKUP($C558,Listen!$A$2:$C$45,3,FALSE))</f>
        <v>0</v>
      </c>
      <c r="AE558" s="49">
        <f t="shared" si="173"/>
        <v>0</v>
      </c>
      <c r="AF558" s="49">
        <f t="shared" si="173"/>
        <v>0</v>
      </c>
      <c r="AG558" s="49">
        <f>IFERROR(IF(OR($V558&lt;&gt;"Ja",VLOOKUP($C558,Listen!$A$2:$F$45,5,0)="Nein",D558&lt;IF(C558="LNG Anbindungsanlagen gemäß separater Festlegung",2022,2023)),$AC558,$AA558),0)</f>
        <v>0</v>
      </c>
      <c r="AH558" s="49">
        <f>IFERROR(IF(OR($V558&lt;&gt;"Ja",VLOOKUP($C558,Listen!$A$2:$F$45,5,0)="Nein",D558&lt;IF(C558="LNG Anbindungsanlagen gemäß separater Festlegung",2022,2023)),$AC558,$AA558),0)</f>
        <v>0</v>
      </c>
      <c r="AI558" s="49">
        <f>IFERROR(IF(OR($W558&lt;&gt;"Ja",VLOOKUP($C558,Listen!$A$2:$F$45,6,0)="Nein"),$AC558,$AB558),0)</f>
        <v>0</v>
      </c>
      <c r="AJ558" s="49">
        <f>IFERROR(IF(OR($W558&lt;&gt;"Ja",VLOOKUP($C558,Listen!$A$2:$F$45,6,0)="Nein"),$AC558,$AB558),0)</f>
        <v>0</v>
      </c>
      <c r="AK558" s="49">
        <f>IFERROR(IF(OR($W558&lt;&gt;"Ja",VLOOKUP($C558,Listen!$A$2:$F$45,6,0)="Nein"),$AC558,$AB558),0)</f>
        <v>0</v>
      </c>
      <c r="AL558" s="51">
        <f t="shared" si="174"/>
        <v>0</v>
      </c>
      <c r="AM558" s="296">
        <f>IFERROR(IF(VLOOKUP($C558,Listen!$A$2:$F$45,6,0)="Ja",MAX(BC558:BD558),D_SAV!$BC558),0)</f>
        <v>0</v>
      </c>
      <c r="AN558" s="51">
        <f t="shared" si="175"/>
        <v>0</v>
      </c>
      <c r="AP558" s="304">
        <f t="shared" si="176"/>
        <v>0</v>
      </c>
      <c r="AQ558" s="304">
        <f t="shared" si="177"/>
        <v>0</v>
      </c>
      <c r="AR558" s="304">
        <f t="shared" si="178"/>
        <v>0</v>
      </c>
      <c r="AS558" s="304">
        <f t="shared" si="179"/>
        <v>0</v>
      </c>
      <c r="AT558" s="304">
        <f t="shared" si="180"/>
        <v>0</v>
      </c>
      <c r="AU558" s="304">
        <f t="shared" si="181"/>
        <v>0</v>
      </c>
      <c r="AV558" s="304">
        <f t="shared" si="182"/>
        <v>0</v>
      </c>
      <c r="AW558" s="304">
        <f t="shared" si="183"/>
        <v>0</v>
      </c>
      <c r="AX558" s="304">
        <f t="shared" si="184"/>
        <v>0</v>
      </c>
      <c r="AY558" s="304">
        <f t="shared" si="185"/>
        <v>0</v>
      </c>
      <c r="AZ558" s="304">
        <f t="shared" si="186"/>
        <v>0</v>
      </c>
      <c r="BA558" s="304">
        <f t="shared" si="187"/>
        <v>0</v>
      </c>
      <c r="BB558" s="304">
        <f t="shared" si="188"/>
        <v>0</v>
      </c>
      <c r="BC558" s="304">
        <f t="shared" si="189"/>
        <v>0</v>
      </c>
      <c r="BD558" s="304">
        <f t="shared" si="190"/>
        <v>0</v>
      </c>
      <c r="BE558" s="304">
        <f>IFERROR(IF(VLOOKUP($C558,Listen!$A$2:$F$45,6,0)="Ja",BB558-MAX(BC558:BD558),BB558-BC558),0)</f>
        <v>0</v>
      </c>
    </row>
    <row r="559" spans="1:57" x14ac:dyDescent="0.25">
      <c r="A559" s="320" t="str">
        <f>IF(AND(D559&lt;&gt;0,C559&lt;&gt;0,E559&lt;&gt;0),IF(B559&lt;&gt;0,CONCATENATE(B559,"-AGr",VLOOKUP(C559,Listen!$A$2:$D$45,4,FALSE),"-",D559,"-",E559,),CONCATENATE("AGr",VLOOKUP(C559,Listen!$A$2:$D$45,4,FALSE),"-",D559,"-",E559)),"keine vollständige ID")</f>
        <v>keine vollständige ID</v>
      </c>
      <c r="B559" s="301"/>
      <c r="C559" s="287"/>
      <c r="D559" s="34"/>
      <c r="E559" s="306"/>
      <c r="F559" s="116"/>
      <c r="G559" s="17"/>
      <c r="H559" s="17"/>
      <c r="I559" s="17"/>
      <c r="J559" s="17"/>
      <c r="K559" s="17"/>
      <c r="L559" s="17"/>
      <c r="M559" s="17"/>
      <c r="N559" s="17"/>
      <c r="O559" s="116"/>
      <c r="P559" s="117">
        <f>IF(D559&gt;A_Stammdaten!$B$12,0,SUM(G559,H559,J559,L559:M559)-SUM(I559,K559,N559:O559))</f>
        <v>0</v>
      </c>
      <c r="Q559" s="17"/>
      <c r="R559" s="17"/>
      <c r="S559" s="17"/>
      <c r="T559" s="17"/>
      <c r="U559" s="62">
        <f t="shared" si="170"/>
        <v>0</v>
      </c>
      <c r="V559" s="34"/>
      <c r="W559" s="34"/>
      <c r="X559" s="34"/>
      <c r="Y559" s="34"/>
      <c r="Z559" s="34"/>
      <c r="AA559" s="63" t="str">
        <f t="shared" si="171"/>
        <v>-</v>
      </c>
      <c r="AB559" s="63" t="str">
        <f t="shared" si="172"/>
        <v>-</v>
      </c>
      <c r="AC559" s="63">
        <f>IF(ISBLANK($C559),0,VLOOKUP($C559,Listen!$A$2:$C$45,2,FALSE))</f>
        <v>0</v>
      </c>
      <c r="AD559" s="63">
        <f>IF(ISBLANK($C559),0,VLOOKUP($C559,Listen!$A$2:$C$45,3,FALSE))</f>
        <v>0</v>
      </c>
      <c r="AE559" s="49">
        <f t="shared" si="173"/>
        <v>0</v>
      </c>
      <c r="AF559" s="49">
        <f t="shared" si="173"/>
        <v>0</v>
      </c>
      <c r="AG559" s="49">
        <f>IFERROR(IF(OR($V559&lt;&gt;"Ja",VLOOKUP($C559,Listen!$A$2:$F$45,5,0)="Nein",D559&lt;IF(C559="LNG Anbindungsanlagen gemäß separater Festlegung",2022,2023)),$AC559,$AA559),0)</f>
        <v>0</v>
      </c>
      <c r="AH559" s="49">
        <f>IFERROR(IF(OR($V559&lt;&gt;"Ja",VLOOKUP($C559,Listen!$A$2:$F$45,5,0)="Nein",D559&lt;IF(C559="LNG Anbindungsanlagen gemäß separater Festlegung",2022,2023)),$AC559,$AA559),0)</f>
        <v>0</v>
      </c>
      <c r="AI559" s="49">
        <f>IFERROR(IF(OR($W559&lt;&gt;"Ja",VLOOKUP($C559,Listen!$A$2:$F$45,6,0)="Nein"),$AC559,$AB559),0)</f>
        <v>0</v>
      </c>
      <c r="AJ559" s="49">
        <f>IFERROR(IF(OR($W559&lt;&gt;"Ja",VLOOKUP($C559,Listen!$A$2:$F$45,6,0)="Nein"),$AC559,$AB559),0)</f>
        <v>0</v>
      </c>
      <c r="AK559" s="49">
        <f>IFERROR(IF(OR($W559&lt;&gt;"Ja",VLOOKUP($C559,Listen!$A$2:$F$45,6,0)="Nein"),$AC559,$AB559),0)</f>
        <v>0</v>
      </c>
      <c r="AL559" s="51">
        <f t="shared" si="174"/>
        <v>0</v>
      </c>
      <c r="AM559" s="296">
        <f>IFERROR(IF(VLOOKUP($C559,Listen!$A$2:$F$45,6,0)="Ja",MAX(BC559:BD559),D_SAV!$BC559),0)</f>
        <v>0</v>
      </c>
      <c r="AN559" s="51">
        <f t="shared" si="175"/>
        <v>0</v>
      </c>
      <c r="AP559" s="304">
        <f t="shared" si="176"/>
        <v>0</v>
      </c>
      <c r="AQ559" s="304">
        <f t="shared" si="177"/>
        <v>0</v>
      </c>
      <c r="AR559" s="304">
        <f t="shared" si="178"/>
        <v>0</v>
      </c>
      <c r="AS559" s="304">
        <f t="shared" si="179"/>
        <v>0</v>
      </c>
      <c r="AT559" s="304">
        <f t="shared" si="180"/>
        <v>0</v>
      </c>
      <c r="AU559" s="304">
        <f t="shared" si="181"/>
        <v>0</v>
      </c>
      <c r="AV559" s="304">
        <f t="shared" si="182"/>
        <v>0</v>
      </c>
      <c r="AW559" s="304">
        <f t="shared" si="183"/>
        <v>0</v>
      </c>
      <c r="AX559" s="304">
        <f t="shared" si="184"/>
        <v>0</v>
      </c>
      <c r="AY559" s="304">
        <f t="shared" si="185"/>
        <v>0</v>
      </c>
      <c r="AZ559" s="304">
        <f t="shared" si="186"/>
        <v>0</v>
      </c>
      <c r="BA559" s="304">
        <f t="shared" si="187"/>
        <v>0</v>
      </c>
      <c r="BB559" s="304">
        <f t="shared" si="188"/>
        <v>0</v>
      </c>
      <c r="BC559" s="304">
        <f t="shared" si="189"/>
        <v>0</v>
      </c>
      <c r="BD559" s="304">
        <f t="shared" si="190"/>
        <v>0</v>
      </c>
      <c r="BE559" s="304">
        <f>IFERROR(IF(VLOOKUP($C559,Listen!$A$2:$F$45,6,0)="Ja",BB559-MAX(BC559:BD559),BB559-BC559),0)</f>
        <v>0</v>
      </c>
    </row>
    <row r="560" spans="1:57" x14ac:dyDescent="0.25">
      <c r="A560" s="320" t="str">
        <f>IF(AND(D560&lt;&gt;0,C560&lt;&gt;0,E560&lt;&gt;0),IF(B560&lt;&gt;0,CONCATENATE(B560,"-AGr",VLOOKUP(C560,Listen!$A$2:$D$45,4,FALSE),"-",D560,"-",E560,),CONCATENATE("AGr",VLOOKUP(C560,Listen!$A$2:$D$45,4,FALSE),"-",D560,"-",E560)),"keine vollständige ID")</f>
        <v>keine vollständige ID</v>
      </c>
      <c r="B560" s="301"/>
      <c r="C560" s="287"/>
      <c r="D560" s="34"/>
      <c r="E560" s="306"/>
      <c r="F560" s="116"/>
      <c r="G560" s="17"/>
      <c r="H560" s="17"/>
      <c r="I560" s="17"/>
      <c r="J560" s="17"/>
      <c r="K560" s="17"/>
      <c r="L560" s="17"/>
      <c r="M560" s="17"/>
      <c r="N560" s="17"/>
      <c r="O560" s="116"/>
      <c r="P560" s="117">
        <f>IF(D560&gt;A_Stammdaten!$B$12,0,SUM(G560,H560,J560,L560:M560)-SUM(I560,K560,N560:O560))</f>
        <v>0</v>
      </c>
      <c r="Q560" s="17"/>
      <c r="R560" s="17"/>
      <c r="S560" s="17"/>
      <c r="T560" s="17"/>
      <c r="U560" s="62">
        <f t="shared" si="170"/>
        <v>0</v>
      </c>
      <c r="V560" s="34"/>
      <c r="W560" s="34"/>
      <c r="X560" s="34"/>
      <c r="Y560" s="34"/>
      <c r="Z560" s="34"/>
      <c r="AA560" s="63" t="str">
        <f t="shared" si="171"/>
        <v>-</v>
      </c>
      <c r="AB560" s="63" t="str">
        <f t="shared" si="172"/>
        <v>-</v>
      </c>
      <c r="AC560" s="63">
        <f>IF(ISBLANK($C560),0,VLOOKUP($C560,Listen!$A$2:$C$45,2,FALSE))</f>
        <v>0</v>
      </c>
      <c r="AD560" s="63">
        <f>IF(ISBLANK($C560),0,VLOOKUP($C560,Listen!$A$2:$C$45,3,FALSE))</f>
        <v>0</v>
      </c>
      <c r="AE560" s="49">
        <f t="shared" si="173"/>
        <v>0</v>
      </c>
      <c r="AF560" s="49">
        <f t="shared" si="173"/>
        <v>0</v>
      </c>
      <c r="AG560" s="49">
        <f>IFERROR(IF(OR($V560&lt;&gt;"Ja",VLOOKUP($C560,Listen!$A$2:$F$45,5,0)="Nein",D560&lt;IF(C560="LNG Anbindungsanlagen gemäß separater Festlegung",2022,2023)),$AC560,$AA560),0)</f>
        <v>0</v>
      </c>
      <c r="AH560" s="49">
        <f>IFERROR(IF(OR($V560&lt;&gt;"Ja",VLOOKUP($C560,Listen!$A$2:$F$45,5,0)="Nein",D560&lt;IF(C560="LNG Anbindungsanlagen gemäß separater Festlegung",2022,2023)),$AC560,$AA560),0)</f>
        <v>0</v>
      </c>
      <c r="AI560" s="49">
        <f>IFERROR(IF(OR($W560&lt;&gt;"Ja",VLOOKUP($C560,Listen!$A$2:$F$45,6,0)="Nein"),$AC560,$AB560),0)</f>
        <v>0</v>
      </c>
      <c r="AJ560" s="49">
        <f>IFERROR(IF(OR($W560&lt;&gt;"Ja",VLOOKUP($C560,Listen!$A$2:$F$45,6,0)="Nein"),$AC560,$AB560),0)</f>
        <v>0</v>
      </c>
      <c r="AK560" s="49">
        <f>IFERROR(IF(OR($W560&lt;&gt;"Ja",VLOOKUP($C560,Listen!$A$2:$F$45,6,0)="Nein"),$AC560,$AB560),0)</f>
        <v>0</v>
      </c>
      <c r="AL560" s="51">
        <f t="shared" si="174"/>
        <v>0</v>
      </c>
      <c r="AM560" s="296">
        <f>IFERROR(IF(VLOOKUP($C560,Listen!$A$2:$F$45,6,0)="Ja",MAX(BC560:BD560),D_SAV!$BC560),0)</f>
        <v>0</v>
      </c>
      <c r="AN560" s="51">
        <f t="shared" si="175"/>
        <v>0</v>
      </c>
      <c r="AP560" s="304">
        <f t="shared" si="176"/>
        <v>0</v>
      </c>
      <c r="AQ560" s="304">
        <f t="shared" si="177"/>
        <v>0</v>
      </c>
      <c r="AR560" s="304">
        <f t="shared" si="178"/>
        <v>0</v>
      </c>
      <c r="AS560" s="304">
        <f t="shared" si="179"/>
        <v>0</v>
      </c>
      <c r="AT560" s="304">
        <f t="shared" si="180"/>
        <v>0</v>
      </c>
      <c r="AU560" s="304">
        <f t="shared" si="181"/>
        <v>0</v>
      </c>
      <c r="AV560" s="304">
        <f t="shared" si="182"/>
        <v>0</v>
      </c>
      <c r="AW560" s="304">
        <f t="shared" si="183"/>
        <v>0</v>
      </c>
      <c r="AX560" s="304">
        <f t="shared" si="184"/>
        <v>0</v>
      </c>
      <c r="AY560" s="304">
        <f t="shared" si="185"/>
        <v>0</v>
      </c>
      <c r="AZ560" s="304">
        <f t="shared" si="186"/>
        <v>0</v>
      </c>
      <c r="BA560" s="304">
        <f t="shared" si="187"/>
        <v>0</v>
      </c>
      <c r="BB560" s="304">
        <f t="shared" si="188"/>
        <v>0</v>
      </c>
      <c r="BC560" s="304">
        <f t="shared" si="189"/>
        <v>0</v>
      </c>
      <c r="BD560" s="304">
        <f t="shared" si="190"/>
        <v>0</v>
      </c>
      <c r="BE560" s="304">
        <f>IFERROR(IF(VLOOKUP($C560,Listen!$A$2:$F$45,6,0)="Ja",BB560-MAX(BC560:BD560),BB560-BC560),0)</f>
        <v>0</v>
      </c>
    </row>
    <row r="561" spans="1:57" x14ac:dyDescent="0.25">
      <c r="A561" s="320" t="str">
        <f>IF(AND(D561&lt;&gt;0,C561&lt;&gt;0,E561&lt;&gt;0),IF(B561&lt;&gt;0,CONCATENATE(B561,"-AGr",VLOOKUP(C561,Listen!$A$2:$D$45,4,FALSE),"-",D561,"-",E561,),CONCATENATE("AGr",VLOOKUP(C561,Listen!$A$2:$D$45,4,FALSE),"-",D561,"-",E561)),"keine vollständige ID")</f>
        <v>keine vollständige ID</v>
      </c>
      <c r="B561" s="301"/>
      <c r="C561" s="287"/>
      <c r="D561" s="34"/>
      <c r="E561" s="306"/>
      <c r="F561" s="116"/>
      <c r="G561" s="17"/>
      <c r="H561" s="17"/>
      <c r="I561" s="17"/>
      <c r="J561" s="17"/>
      <c r="K561" s="17"/>
      <c r="L561" s="17"/>
      <c r="M561" s="17"/>
      <c r="N561" s="17"/>
      <c r="O561" s="116"/>
      <c r="P561" s="117">
        <f>IF(D561&gt;A_Stammdaten!$B$12,0,SUM(G561,H561,J561,L561:M561)-SUM(I561,K561,N561:O561))</f>
        <v>0</v>
      </c>
      <c r="Q561" s="17"/>
      <c r="R561" s="17"/>
      <c r="S561" s="17"/>
      <c r="T561" s="17"/>
      <c r="U561" s="62">
        <f t="shared" si="170"/>
        <v>0</v>
      </c>
      <c r="V561" s="34"/>
      <c r="W561" s="34"/>
      <c r="X561" s="34"/>
      <c r="Y561" s="34"/>
      <c r="Z561" s="34"/>
      <c r="AA561" s="63" t="str">
        <f t="shared" si="171"/>
        <v>-</v>
      </c>
      <c r="AB561" s="63" t="str">
        <f t="shared" si="172"/>
        <v>-</v>
      </c>
      <c r="AC561" s="63">
        <f>IF(ISBLANK($C561),0,VLOOKUP($C561,Listen!$A$2:$C$45,2,FALSE))</f>
        <v>0</v>
      </c>
      <c r="AD561" s="63">
        <f>IF(ISBLANK($C561),0,VLOOKUP($C561,Listen!$A$2:$C$45,3,FALSE))</f>
        <v>0</v>
      </c>
      <c r="AE561" s="49">
        <f t="shared" si="173"/>
        <v>0</v>
      </c>
      <c r="AF561" s="49">
        <f t="shared" si="173"/>
        <v>0</v>
      </c>
      <c r="AG561" s="49">
        <f>IFERROR(IF(OR($V561&lt;&gt;"Ja",VLOOKUP($C561,Listen!$A$2:$F$45,5,0)="Nein",D561&lt;IF(C561="LNG Anbindungsanlagen gemäß separater Festlegung",2022,2023)),$AC561,$AA561),0)</f>
        <v>0</v>
      </c>
      <c r="AH561" s="49">
        <f>IFERROR(IF(OR($V561&lt;&gt;"Ja",VLOOKUP($C561,Listen!$A$2:$F$45,5,0)="Nein",D561&lt;IF(C561="LNG Anbindungsanlagen gemäß separater Festlegung",2022,2023)),$AC561,$AA561),0)</f>
        <v>0</v>
      </c>
      <c r="AI561" s="49">
        <f>IFERROR(IF(OR($W561&lt;&gt;"Ja",VLOOKUP($C561,Listen!$A$2:$F$45,6,0)="Nein"),$AC561,$AB561),0)</f>
        <v>0</v>
      </c>
      <c r="AJ561" s="49">
        <f>IFERROR(IF(OR($W561&lt;&gt;"Ja",VLOOKUP($C561,Listen!$A$2:$F$45,6,0)="Nein"),$AC561,$AB561),0)</f>
        <v>0</v>
      </c>
      <c r="AK561" s="49">
        <f>IFERROR(IF(OR($W561&lt;&gt;"Ja",VLOOKUP($C561,Listen!$A$2:$F$45,6,0)="Nein"),$AC561,$AB561),0)</f>
        <v>0</v>
      </c>
      <c r="AL561" s="51">
        <f t="shared" si="174"/>
        <v>0</v>
      </c>
      <c r="AM561" s="296">
        <f>IFERROR(IF(VLOOKUP($C561,Listen!$A$2:$F$45,6,0)="Ja",MAX(BC561:BD561),D_SAV!$BC561),0)</f>
        <v>0</v>
      </c>
      <c r="AN561" s="51">
        <f t="shared" si="175"/>
        <v>0</v>
      </c>
      <c r="AP561" s="304">
        <f t="shared" si="176"/>
        <v>0</v>
      </c>
      <c r="AQ561" s="304">
        <f t="shared" si="177"/>
        <v>0</v>
      </c>
      <c r="AR561" s="304">
        <f t="shared" si="178"/>
        <v>0</v>
      </c>
      <c r="AS561" s="304">
        <f t="shared" si="179"/>
        <v>0</v>
      </c>
      <c r="AT561" s="304">
        <f t="shared" si="180"/>
        <v>0</v>
      </c>
      <c r="AU561" s="304">
        <f t="shared" si="181"/>
        <v>0</v>
      </c>
      <c r="AV561" s="304">
        <f t="shared" si="182"/>
        <v>0</v>
      </c>
      <c r="AW561" s="304">
        <f t="shared" si="183"/>
        <v>0</v>
      </c>
      <c r="AX561" s="304">
        <f t="shared" si="184"/>
        <v>0</v>
      </c>
      <c r="AY561" s="304">
        <f t="shared" si="185"/>
        <v>0</v>
      </c>
      <c r="AZ561" s="304">
        <f t="shared" si="186"/>
        <v>0</v>
      </c>
      <c r="BA561" s="304">
        <f t="shared" si="187"/>
        <v>0</v>
      </c>
      <c r="BB561" s="304">
        <f t="shared" si="188"/>
        <v>0</v>
      </c>
      <c r="BC561" s="304">
        <f t="shared" si="189"/>
        <v>0</v>
      </c>
      <c r="BD561" s="304">
        <f t="shared" si="190"/>
        <v>0</v>
      </c>
      <c r="BE561" s="304">
        <f>IFERROR(IF(VLOOKUP($C561,Listen!$A$2:$F$45,6,0)="Ja",BB561-MAX(BC561:BD561),BB561-BC561),0)</f>
        <v>0</v>
      </c>
    </row>
    <row r="562" spans="1:57" x14ac:dyDescent="0.25">
      <c r="A562" s="320" t="str">
        <f>IF(AND(D562&lt;&gt;0,C562&lt;&gt;0,E562&lt;&gt;0),IF(B562&lt;&gt;0,CONCATENATE(B562,"-AGr",VLOOKUP(C562,Listen!$A$2:$D$45,4,FALSE),"-",D562,"-",E562,),CONCATENATE("AGr",VLOOKUP(C562,Listen!$A$2:$D$45,4,FALSE),"-",D562,"-",E562)),"keine vollständige ID")</f>
        <v>keine vollständige ID</v>
      </c>
      <c r="B562" s="301"/>
      <c r="C562" s="287"/>
      <c r="D562" s="34"/>
      <c r="E562" s="306"/>
      <c r="F562" s="116"/>
      <c r="G562" s="17"/>
      <c r="H562" s="17"/>
      <c r="I562" s="17"/>
      <c r="J562" s="17"/>
      <c r="K562" s="17"/>
      <c r="L562" s="17"/>
      <c r="M562" s="17"/>
      <c r="N562" s="17"/>
      <c r="O562" s="116"/>
      <c r="P562" s="117">
        <f>IF(D562&gt;A_Stammdaten!$B$12,0,SUM(G562,H562,J562,L562:M562)-SUM(I562,K562,N562:O562))</f>
        <v>0</v>
      </c>
      <c r="Q562" s="17"/>
      <c r="R562" s="17"/>
      <c r="S562" s="17"/>
      <c r="T562" s="17"/>
      <c r="U562" s="62">
        <f t="shared" si="170"/>
        <v>0</v>
      </c>
      <c r="V562" s="34"/>
      <c r="W562" s="34"/>
      <c r="X562" s="34"/>
      <c r="Y562" s="34"/>
      <c r="Z562" s="34"/>
      <c r="AA562" s="63" t="str">
        <f t="shared" si="171"/>
        <v>-</v>
      </c>
      <c r="AB562" s="63" t="str">
        <f t="shared" si="172"/>
        <v>-</v>
      </c>
      <c r="AC562" s="63">
        <f>IF(ISBLANK($C562),0,VLOOKUP($C562,Listen!$A$2:$C$45,2,FALSE))</f>
        <v>0</v>
      </c>
      <c r="AD562" s="63">
        <f>IF(ISBLANK($C562),0,VLOOKUP($C562,Listen!$A$2:$C$45,3,FALSE))</f>
        <v>0</v>
      </c>
      <c r="AE562" s="49">
        <f t="shared" si="173"/>
        <v>0</v>
      </c>
      <c r="AF562" s="49">
        <f t="shared" si="173"/>
        <v>0</v>
      </c>
      <c r="AG562" s="49">
        <f>IFERROR(IF(OR($V562&lt;&gt;"Ja",VLOOKUP($C562,Listen!$A$2:$F$45,5,0)="Nein",D562&lt;IF(C562="LNG Anbindungsanlagen gemäß separater Festlegung",2022,2023)),$AC562,$AA562),0)</f>
        <v>0</v>
      </c>
      <c r="AH562" s="49">
        <f>IFERROR(IF(OR($V562&lt;&gt;"Ja",VLOOKUP($C562,Listen!$A$2:$F$45,5,0)="Nein",D562&lt;IF(C562="LNG Anbindungsanlagen gemäß separater Festlegung",2022,2023)),$AC562,$AA562),0)</f>
        <v>0</v>
      </c>
      <c r="AI562" s="49">
        <f>IFERROR(IF(OR($W562&lt;&gt;"Ja",VLOOKUP($C562,Listen!$A$2:$F$45,6,0)="Nein"),$AC562,$AB562),0)</f>
        <v>0</v>
      </c>
      <c r="AJ562" s="49">
        <f>IFERROR(IF(OR($W562&lt;&gt;"Ja",VLOOKUP($C562,Listen!$A$2:$F$45,6,0)="Nein"),$AC562,$AB562),0)</f>
        <v>0</v>
      </c>
      <c r="AK562" s="49">
        <f>IFERROR(IF(OR($W562&lt;&gt;"Ja",VLOOKUP($C562,Listen!$A$2:$F$45,6,0)="Nein"),$AC562,$AB562),0)</f>
        <v>0</v>
      </c>
      <c r="AL562" s="51">
        <f t="shared" si="174"/>
        <v>0</v>
      </c>
      <c r="AM562" s="296">
        <f>IFERROR(IF(VLOOKUP($C562,Listen!$A$2:$F$45,6,0)="Ja",MAX(BC562:BD562),D_SAV!$BC562),0)</f>
        <v>0</v>
      </c>
      <c r="AN562" s="51">
        <f t="shared" si="175"/>
        <v>0</v>
      </c>
      <c r="AP562" s="304">
        <f t="shared" si="176"/>
        <v>0</v>
      </c>
      <c r="AQ562" s="304">
        <f t="shared" si="177"/>
        <v>0</v>
      </c>
      <c r="AR562" s="304">
        <f t="shared" si="178"/>
        <v>0</v>
      </c>
      <c r="AS562" s="304">
        <f t="shared" si="179"/>
        <v>0</v>
      </c>
      <c r="AT562" s="304">
        <f t="shared" si="180"/>
        <v>0</v>
      </c>
      <c r="AU562" s="304">
        <f t="shared" si="181"/>
        <v>0</v>
      </c>
      <c r="AV562" s="304">
        <f t="shared" si="182"/>
        <v>0</v>
      </c>
      <c r="AW562" s="304">
        <f t="shared" si="183"/>
        <v>0</v>
      </c>
      <c r="AX562" s="304">
        <f t="shared" si="184"/>
        <v>0</v>
      </c>
      <c r="AY562" s="304">
        <f t="shared" si="185"/>
        <v>0</v>
      </c>
      <c r="AZ562" s="304">
        <f t="shared" si="186"/>
        <v>0</v>
      </c>
      <c r="BA562" s="304">
        <f t="shared" si="187"/>
        <v>0</v>
      </c>
      <c r="BB562" s="304">
        <f t="shared" si="188"/>
        <v>0</v>
      </c>
      <c r="BC562" s="304">
        <f t="shared" si="189"/>
        <v>0</v>
      </c>
      <c r="BD562" s="304">
        <f t="shared" si="190"/>
        <v>0</v>
      </c>
      <c r="BE562" s="304">
        <f>IFERROR(IF(VLOOKUP($C562,Listen!$A$2:$F$45,6,0)="Ja",BB562-MAX(BC562:BD562),BB562-BC562),0)</f>
        <v>0</v>
      </c>
    </row>
    <row r="563" spans="1:57" x14ac:dyDescent="0.25">
      <c r="A563" s="320" t="str">
        <f>IF(AND(D563&lt;&gt;0,C563&lt;&gt;0,E563&lt;&gt;0),IF(B563&lt;&gt;0,CONCATENATE(B563,"-AGr",VLOOKUP(C563,Listen!$A$2:$D$45,4,FALSE),"-",D563,"-",E563,),CONCATENATE("AGr",VLOOKUP(C563,Listen!$A$2:$D$45,4,FALSE),"-",D563,"-",E563)),"keine vollständige ID")</f>
        <v>keine vollständige ID</v>
      </c>
      <c r="B563" s="301"/>
      <c r="C563" s="287"/>
      <c r="D563" s="34"/>
      <c r="E563" s="306"/>
      <c r="F563" s="116"/>
      <c r="G563" s="17"/>
      <c r="H563" s="17"/>
      <c r="I563" s="17"/>
      <c r="J563" s="17"/>
      <c r="K563" s="17"/>
      <c r="L563" s="17"/>
      <c r="M563" s="17"/>
      <c r="N563" s="17"/>
      <c r="O563" s="116"/>
      <c r="P563" s="117">
        <f>IF(D563&gt;A_Stammdaten!$B$12,0,SUM(G563,H563,J563,L563:M563)-SUM(I563,K563,N563:O563))</f>
        <v>0</v>
      </c>
      <c r="Q563" s="17"/>
      <c r="R563" s="17"/>
      <c r="S563" s="17"/>
      <c r="T563" s="17"/>
      <c r="U563" s="62">
        <f t="shared" si="170"/>
        <v>0</v>
      </c>
      <c r="V563" s="34"/>
      <c r="W563" s="34"/>
      <c r="X563" s="34"/>
      <c r="Y563" s="34"/>
      <c r="Z563" s="34"/>
      <c r="AA563" s="63" t="str">
        <f t="shared" si="171"/>
        <v>-</v>
      </c>
      <c r="AB563" s="63" t="str">
        <f t="shared" si="172"/>
        <v>-</v>
      </c>
      <c r="AC563" s="63">
        <f>IF(ISBLANK($C563),0,VLOOKUP($C563,Listen!$A$2:$C$45,2,FALSE))</f>
        <v>0</v>
      </c>
      <c r="AD563" s="63">
        <f>IF(ISBLANK($C563),0,VLOOKUP($C563,Listen!$A$2:$C$45,3,FALSE))</f>
        <v>0</v>
      </c>
      <c r="AE563" s="49">
        <f t="shared" si="173"/>
        <v>0</v>
      </c>
      <c r="AF563" s="49">
        <f t="shared" si="173"/>
        <v>0</v>
      </c>
      <c r="AG563" s="49">
        <f>IFERROR(IF(OR($V563&lt;&gt;"Ja",VLOOKUP($C563,Listen!$A$2:$F$45,5,0)="Nein",D563&lt;IF(C563="LNG Anbindungsanlagen gemäß separater Festlegung",2022,2023)),$AC563,$AA563),0)</f>
        <v>0</v>
      </c>
      <c r="AH563" s="49">
        <f>IFERROR(IF(OR($V563&lt;&gt;"Ja",VLOOKUP($C563,Listen!$A$2:$F$45,5,0)="Nein",D563&lt;IF(C563="LNG Anbindungsanlagen gemäß separater Festlegung",2022,2023)),$AC563,$AA563),0)</f>
        <v>0</v>
      </c>
      <c r="AI563" s="49">
        <f>IFERROR(IF(OR($W563&lt;&gt;"Ja",VLOOKUP($C563,Listen!$A$2:$F$45,6,0)="Nein"),$AC563,$AB563),0)</f>
        <v>0</v>
      </c>
      <c r="AJ563" s="49">
        <f>IFERROR(IF(OR($W563&lt;&gt;"Ja",VLOOKUP($C563,Listen!$A$2:$F$45,6,0)="Nein"),$AC563,$AB563),0)</f>
        <v>0</v>
      </c>
      <c r="AK563" s="49">
        <f>IFERROR(IF(OR($W563&lt;&gt;"Ja",VLOOKUP($C563,Listen!$A$2:$F$45,6,0)="Nein"),$AC563,$AB563),0)</f>
        <v>0</v>
      </c>
      <c r="AL563" s="51">
        <f t="shared" si="174"/>
        <v>0</v>
      </c>
      <c r="AM563" s="296">
        <f>IFERROR(IF(VLOOKUP($C563,Listen!$A$2:$F$45,6,0)="Ja",MAX(BC563:BD563),D_SAV!$BC563),0)</f>
        <v>0</v>
      </c>
      <c r="AN563" s="51">
        <f t="shared" si="175"/>
        <v>0</v>
      </c>
      <c r="AP563" s="304">
        <f t="shared" si="176"/>
        <v>0</v>
      </c>
      <c r="AQ563" s="304">
        <f t="shared" si="177"/>
        <v>0</v>
      </c>
      <c r="AR563" s="304">
        <f t="shared" si="178"/>
        <v>0</v>
      </c>
      <c r="AS563" s="304">
        <f t="shared" si="179"/>
        <v>0</v>
      </c>
      <c r="AT563" s="304">
        <f t="shared" si="180"/>
        <v>0</v>
      </c>
      <c r="AU563" s="304">
        <f t="shared" si="181"/>
        <v>0</v>
      </c>
      <c r="AV563" s="304">
        <f t="shared" si="182"/>
        <v>0</v>
      </c>
      <c r="AW563" s="304">
        <f t="shared" si="183"/>
        <v>0</v>
      </c>
      <c r="AX563" s="304">
        <f t="shared" si="184"/>
        <v>0</v>
      </c>
      <c r="AY563" s="304">
        <f t="shared" si="185"/>
        <v>0</v>
      </c>
      <c r="AZ563" s="304">
        <f t="shared" si="186"/>
        <v>0</v>
      </c>
      <c r="BA563" s="304">
        <f t="shared" si="187"/>
        <v>0</v>
      </c>
      <c r="BB563" s="304">
        <f t="shared" si="188"/>
        <v>0</v>
      </c>
      <c r="BC563" s="304">
        <f t="shared" si="189"/>
        <v>0</v>
      </c>
      <c r="BD563" s="304">
        <f t="shared" si="190"/>
        <v>0</v>
      </c>
      <c r="BE563" s="304">
        <f>IFERROR(IF(VLOOKUP($C563,Listen!$A$2:$F$45,6,0)="Ja",BB563-MAX(BC563:BD563),BB563-BC563),0)</f>
        <v>0</v>
      </c>
    </row>
    <row r="564" spans="1:57" x14ac:dyDescent="0.25">
      <c r="A564" s="320" t="str">
        <f>IF(AND(D564&lt;&gt;0,C564&lt;&gt;0,E564&lt;&gt;0),IF(B564&lt;&gt;0,CONCATENATE(B564,"-AGr",VLOOKUP(C564,Listen!$A$2:$D$45,4,FALSE),"-",D564,"-",E564,),CONCATENATE("AGr",VLOOKUP(C564,Listen!$A$2:$D$45,4,FALSE),"-",D564,"-",E564)),"keine vollständige ID")</f>
        <v>keine vollständige ID</v>
      </c>
      <c r="B564" s="301"/>
      <c r="C564" s="287"/>
      <c r="D564" s="34"/>
      <c r="E564" s="306"/>
      <c r="F564" s="116"/>
      <c r="G564" s="17"/>
      <c r="H564" s="17"/>
      <c r="I564" s="17"/>
      <c r="J564" s="17"/>
      <c r="K564" s="17"/>
      <c r="L564" s="17"/>
      <c r="M564" s="17"/>
      <c r="N564" s="17"/>
      <c r="O564" s="116"/>
      <c r="P564" s="117">
        <f>IF(D564&gt;A_Stammdaten!$B$12,0,SUM(G564,H564,J564,L564:M564)-SUM(I564,K564,N564:O564))</f>
        <v>0</v>
      </c>
      <c r="Q564" s="17"/>
      <c r="R564" s="17"/>
      <c r="S564" s="17"/>
      <c r="T564" s="17"/>
      <c r="U564" s="62">
        <f t="shared" si="170"/>
        <v>0</v>
      </c>
      <c r="V564" s="34"/>
      <c r="W564" s="34"/>
      <c r="X564" s="34"/>
      <c r="Y564" s="34"/>
      <c r="Z564" s="34"/>
      <c r="AA564" s="63" t="str">
        <f t="shared" si="171"/>
        <v>-</v>
      </c>
      <c r="AB564" s="63" t="str">
        <f t="shared" si="172"/>
        <v>-</v>
      </c>
      <c r="AC564" s="63">
        <f>IF(ISBLANK($C564),0,VLOOKUP($C564,Listen!$A$2:$C$45,2,FALSE))</f>
        <v>0</v>
      </c>
      <c r="AD564" s="63">
        <f>IF(ISBLANK($C564),0,VLOOKUP($C564,Listen!$A$2:$C$45,3,FALSE))</f>
        <v>0</v>
      </c>
      <c r="AE564" s="49">
        <f t="shared" si="173"/>
        <v>0</v>
      </c>
      <c r="AF564" s="49">
        <f t="shared" si="173"/>
        <v>0</v>
      </c>
      <c r="AG564" s="49">
        <f>IFERROR(IF(OR($V564&lt;&gt;"Ja",VLOOKUP($C564,Listen!$A$2:$F$45,5,0)="Nein",D564&lt;IF(C564="LNG Anbindungsanlagen gemäß separater Festlegung",2022,2023)),$AC564,$AA564),0)</f>
        <v>0</v>
      </c>
      <c r="AH564" s="49">
        <f>IFERROR(IF(OR($V564&lt;&gt;"Ja",VLOOKUP($C564,Listen!$A$2:$F$45,5,0)="Nein",D564&lt;IF(C564="LNG Anbindungsanlagen gemäß separater Festlegung",2022,2023)),$AC564,$AA564),0)</f>
        <v>0</v>
      </c>
      <c r="AI564" s="49">
        <f>IFERROR(IF(OR($W564&lt;&gt;"Ja",VLOOKUP($C564,Listen!$A$2:$F$45,6,0)="Nein"),$AC564,$AB564),0)</f>
        <v>0</v>
      </c>
      <c r="AJ564" s="49">
        <f>IFERROR(IF(OR($W564&lt;&gt;"Ja",VLOOKUP($C564,Listen!$A$2:$F$45,6,0)="Nein"),$AC564,$AB564),0)</f>
        <v>0</v>
      </c>
      <c r="AK564" s="49">
        <f>IFERROR(IF(OR($W564&lt;&gt;"Ja",VLOOKUP($C564,Listen!$A$2:$F$45,6,0)="Nein"),$AC564,$AB564),0)</f>
        <v>0</v>
      </c>
      <c r="AL564" s="51">
        <f t="shared" si="174"/>
        <v>0</v>
      </c>
      <c r="AM564" s="296">
        <f>IFERROR(IF(VLOOKUP($C564,Listen!$A$2:$F$45,6,0)="Ja",MAX(BC564:BD564),D_SAV!$BC564),0)</f>
        <v>0</v>
      </c>
      <c r="AN564" s="51">
        <f t="shared" si="175"/>
        <v>0</v>
      </c>
      <c r="AP564" s="304">
        <f t="shared" si="176"/>
        <v>0</v>
      </c>
      <c r="AQ564" s="304">
        <f t="shared" si="177"/>
        <v>0</v>
      </c>
      <c r="AR564" s="304">
        <f t="shared" si="178"/>
        <v>0</v>
      </c>
      <c r="AS564" s="304">
        <f t="shared" si="179"/>
        <v>0</v>
      </c>
      <c r="AT564" s="304">
        <f t="shared" si="180"/>
        <v>0</v>
      </c>
      <c r="AU564" s="304">
        <f t="shared" si="181"/>
        <v>0</v>
      </c>
      <c r="AV564" s="304">
        <f t="shared" si="182"/>
        <v>0</v>
      </c>
      <c r="AW564" s="304">
        <f t="shared" si="183"/>
        <v>0</v>
      </c>
      <c r="AX564" s="304">
        <f t="shared" si="184"/>
        <v>0</v>
      </c>
      <c r="AY564" s="304">
        <f t="shared" si="185"/>
        <v>0</v>
      </c>
      <c r="AZ564" s="304">
        <f t="shared" si="186"/>
        <v>0</v>
      </c>
      <c r="BA564" s="304">
        <f t="shared" si="187"/>
        <v>0</v>
      </c>
      <c r="BB564" s="304">
        <f t="shared" si="188"/>
        <v>0</v>
      </c>
      <c r="BC564" s="304">
        <f t="shared" si="189"/>
        <v>0</v>
      </c>
      <c r="BD564" s="304">
        <f t="shared" si="190"/>
        <v>0</v>
      </c>
      <c r="BE564" s="304">
        <f>IFERROR(IF(VLOOKUP($C564,Listen!$A$2:$F$45,6,0)="Ja",BB564-MAX(BC564:BD564),BB564-BC564),0)</f>
        <v>0</v>
      </c>
    </row>
    <row r="565" spans="1:57" x14ac:dyDescent="0.25">
      <c r="A565" s="320" t="str">
        <f>IF(AND(D565&lt;&gt;0,C565&lt;&gt;0,E565&lt;&gt;0),IF(B565&lt;&gt;0,CONCATENATE(B565,"-AGr",VLOOKUP(C565,Listen!$A$2:$D$45,4,FALSE),"-",D565,"-",E565,),CONCATENATE("AGr",VLOOKUP(C565,Listen!$A$2:$D$45,4,FALSE),"-",D565,"-",E565)),"keine vollständige ID")</f>
        <v>keine vollständige ID</v>
      </c>
      <c r="B565" s="301"/>
      <c r="C565" s="287"/>
      <c r="D565" s="34"/>
      <c r="E565" s="306"/>
      <c r="F565" s="116"/>
      <c r="G565" s="17"/>
      <c r="H565" s="17"/>
      <c r="I565" s="17"/>
      <c r="J565" s="17"/>
      <c r="K565" s="17"/>
      <c r="L565" s="17"/>
      <c r="M565" s="17"/>
      <c r="N565" s="17"/>
      <c r="O565" s="116"/>
      <c r="P565" s="117">
        <f>IF(D565&gt;A_Stammdaten!$B$12,0,SUM(G565,H565,J565,L565:M565)-SUM(I565,K565,N565:O565))</f>
        <v>0</v>
      </c>
      <c r="Q565" s="17"/>
      <c r="R565" s="17"/>
      <c r="S565" s="17"/>
      <c r="T565" s="17"/>
      <c r="U565" s="62">
        <f t="shared" si="170"/>
        <v>0</v>
      </c>
      <c r="V565" s="34"/>
      <c r="W565" s="34"/>
      <c r="X565" s="34"/>
      <c r="Y565" s="34"/>
      <c r="Z565" s="34"/>
      <c r="AA565" s="63" t="str">
        <f t="shared" si="171"/>
        <v>-</v>
      </c>
      <c r="AB565" s="63" t="str">
        <f t="shared" si="172"/>
        <v>-</v>
      </c>
      <c r="AC565" s="63">
        <f>IF(ISBLANK($C565),0,VLOOKUP($C565,Listen!$A$2:$C$45,2,FALSE))</f>
        <v>0</v>
      </c>
      <c r="AD565" s="63">
        <f>IF(ISBLANK($C565),0,VLOOKUP($C565,Listen!$A$2:$C$45,3,FALSE))</f>
        <v>0</v>
      </c>
      <c r="AE565" s="49">
        <f t="shared" si="173"/>
        <v>0</v>
      </c>
      <c r="AF565" s="49">
        <f t="shared" si="173"/>
        <v>0</v>
      </c>
      <c r="AG565" s="49">
        <f>IFERROR(IF(OR($V565&lt;&gt;"Ja",VLOOKUP($C565,Listen!$A$2:$F$45,5,0)="Nein",D565&lt;IF(C565="LNG Anbindungsanlagen gemäß separater Festlegung",2022,2023)),$AC565,$AA565),0)</f>
        <v>0</v>
      </c>
      <c r="AH565" s="49">
        <f>IFERROR(IF(OR($V565&lt;&gt;"Ja",VLOOKUP($C565,Listen!$A$2:$F$45,5,0)="Nein",D565&lt;IF(C565="LNG Anbindungsanlagen gemäß separater Festlegung",2022,2023)),$AC565,$AA565),0)</f>
        <v>0</v>
      </c>
      <c r="AI565" s="49">
        <f>IFERROR(IF(OR($W565&lt;&gt;"Ja",VLOOKUP($C565,Listen!$A$2:$F$45,6,0)="Nein"),$AC565,$AB565),0)</f>
        <v>0</v>
      </c>
      <c r="AJ565" s="49">
        <f>IFERROR(IF(OR($W565&lt;&gt;"Ja",VLOOKUP($C565,Listen!$A$2:$F$45,6,0)="Nein"),$AC565,$AB565),0)</f>
        <v>0</v>
      </c>
      <c r="AK565" s="49">
        <f>IFERROR(IF(OR($W565&lt;&gt;"Ja",VLOOKUP($C565,Listen!$A$2:$F$45,6,0)="Nein"),$AC565,$AB565),0)</f>
        <v>0</v>
      </c>
      <c r="AL565" s="51">
        <f t="shared" si="174"/>
        <v>0</v>
      </c>
      <c r="AM565" s="296">
        <f>IFERROR(IF(VLOOKUP($C565,Listen!$A$2:$F$45,6,0)="Ja",MAX(BC565:BD565),D_SAV!$BC565),0)</f>
        <v>0</v>
      </c>
      <c r="AN565" s="51">
        <f t="shared" si="175"/>
        <v>0</v>
      </c>
      <c r="AP565" s="304">
        <f t="shared" si="176"/>
        <v>0</v>
      </c>
      <c r="AQ565" s="304">
        <f t="shared" si="177"/>
        <v>0</v>
      </c>
      <c r="AR565" s="304">
        <f t="shared" si="178"/>
        <v>0</v>
      </c>
      <c r="AS565" s="304">
        <f t="shared" si="179"/>
        <v>0</v>
      </c>
      <c r="AT565" s="304">
        <f t="shared" si="180"/>
        <v>0</v>
      </c>
      <c r="AU565" s="304">
        <f t="shared" si="181"/>
        <v>0</v>
      </c>
      <c r="AV565" s="304">
        <f t="shared" si="182"/>
        <v>0</v>
      </c>
      <c r="AW565" s="304">
        <f t="shared" si="183"/>
        <v>0</v>
      </c>
      <c r="AX565" s="304">
        <f t="shared" si="184"/>
        <v>0</v>
      </c>
      <c r="AY565" s="304">
        <f t="shared" si="185"/>
        <v>0</v>
      </c>
      <c r="AZ565" s="304">
        <f t="shared" si="186"/>
        <v>0</v>
      </c>
      <c r="BA565" s="304">
        <f t="shared" si="187"/>
        <v>0</v>
      </c>
      <c r="BB565" s="304">
        <f t="shared" si="188"/>
        <v>0</v>
      </c>
      <c r="BC565" s="304">
        <f t="shared" si="189"/>
        <v>0</v>
      </c>
      <c r="BD565" s="304">
        <f t="shared" si="190"/>
        <v>0</v>
      </c>
      <c r="BE565" s="304">
        <f>IFERROR(IF(VLOOKUP($C565,Listen!$A$2:$F$45,6,0)="Ja",BB565-MAX(BC565:BD565),BB565-BC565),0)</f>
        <v>0</v>
      </c>
    </row>
    <row r="566" spans="1:57" x14ac:dyDescent="0.25">
      <c r="A566" s="320" t="str">
        <f>IF(AND(D566&lt;&gt;0,C566&lt;&gt;0,E566&lt;&gt;0),IF(B566&lt;&gt;0,CONCATENATE(B566,"-AGr",VLOOKUP(C566,Listen!$A$2:$D$45,4,FALSE),"-",D566,"-",E566,),CONCATENATE("AGr",VLOOKUP(C566,Listen!$A$2:$D$45,4,FALSE),"-",D566,"-",E566)),"keine vollständige ID")</f>
        <v>keine vollständige ID</v>
      </c>
      <c r="B566" s="301"/>
      <c r="C566" s="287"/>
      <c r="D566" s="34"/>
      <c r="E566" s="306"/>
      <c r="F566" s="116"/>
      <c r="G566" s="17"/>
      <c r="H566" s="17"/>
      <c r="I566" s="17"/>
      <c r="J566" s="17"/>
      <c r="K566" s="17"/>
      <c r="L566" s="17"/>
      <c r="M566" s="17"/>
      <c r="N566" s="17"/>
      <c r="O566" s="116"/>
      <c r="P566" s="117">
        <f>IF(D566&gt;A_Stammdaten!$B$12,0,SUM(G566,H566,J566,L566:M566)-SUM(I566,K566,N566:O566))</f>
        <v>0</v>
      </c>
      <c r="Q566" s="17"/>
      <c r="R566" s="17"/>
      <c r="S566" s="17"/>
      <c r="T566" s="17"/>
      <c r="U566" s="62">
        <f t="shared" si="170"/>
        <v>0</v>
      </c>
      <c r="V566" s="34"/>
      <c r="W566" s="34"/>
      <c r="X566" s="34"/>
      <c r="Y566" s="34"/>
      <c r="Z566" s="34"/>
      <c r="AA566" s="63" t="str">
        <f t="shared" si="171"/>
        <v>-</v>
      </c>
      <c r="AB566" s="63" t="str">
        <f t="shared" si="172"/>
        <v>-</v>
      </c>
      <c r="AC566" s="63">
        <f>IF(ISBLANK($C566),0,VLOOKUP($C566,Listen!$A$2:$C$45,2,FALSE))</f>
        <v>0</v>
      </c>
      <c r="AD566" s="63">
        <f>IF(ISBLANK($C566),0,VLOOKUP($C566,Listen!$A$2:$C$45,3,FALSE))</f>
        <v>0</v>
      </c>
      <c r="AE566" s="49">
        <f t="shared" si="173"/>
        <v>0</v>
      </c>
      <c r="AF566" s="49">
        <f t="shared" si="173"/>
        <v>0</v>
      </c>
      <c r="AG566" s="49">
        <f>IFERROR(IF(OR($V566&lt;&gt;"Ja",VLOOKUP($C566,Listen!$A$2:$F$45,5,0)="Nein",D566&lt;IF(C566="LNG Anbindungsanlagen gemäß separater Festlegung",2022,2023)),$AC566,$AA566),0)</f>
        <v>0</v>
      </c>
      <c r="AH566" s="49">
        <f>IFERROR(IF(OR($V566&lt;&gt;"Ja",VLOOKUP($C566,Listen!$A$2:$F$45,5,0)="Nein",D566&lt;IF(C566="LNG Anbindungsanlagen gemäß separater Festlegung",2022,2023)),$AC566,$AA566),0)</f>
        <v>0</v>
      </c>
      <c r="AI566" s="49">
        <f>IFERROR(IF(OR($W566&lt;&gt;"Ja",VLOOKUP($C566,Listen!$A$2:$F$45,6,0)="Nein"),$AC566,$AB566),0)</f>
        <v>0</v>
      </c>
      <c r="AJ566" s="49">
        <f>IFERROR(IF(OR($W566&lt;&gt;"Ja",VLOOKUP($C566,Listen!$A$2:$F$45,6,0)="Nein"),$AC566,$AB566),0)</f>
        <v>0</v>
      </c>
      <c r="AK566" s="49">
        <f>IFERROR(IF(OR($W566&lt;&gt;"Ja",VLOOKUP($C566,Listen!$A$2:$F$45,6,0)="Nein"),$AC566,$AB566),0)</f>
        <v>0</v>
      </c>
      <c r="AL566" s="51">
        <f t="shared" si="174"/>
        <v>0</v>
      </c>
      <c r="AM566" s="296">
        <f>IFERROR(IF(VLOOKUP($C566,Listen!$A$2:$F$45,6,0)="Ja",MAX(BC566:BD566),D_SAV!$BC566),0)</f>
        <v>0</v>
      </c>
      <c r="AN566" s="51">
        <f t="shared" si="175"/>
        <v>0</v>
      </c>
      <c r="AP566" s="304">
        <f t="shared" si="176"/>
        <v>0</v>
      </c>
      <c r="AQ566" s="304">
        <f t="shared" si="177"/>
        <v>0</v>
      </c>
      <c r="AR566" s="304">
        <f t="shared" si="178"/>
        <v>0</v>
      </c>
      <c r="AS566" s="304">
        <f t="shared" si="179"/>
        <v>0</v>
      </c>
      <c r="AT566" s="304">
        <f t="shared" si="180"/>
        <v>0</v>
      </c>
      <c r="AU566" s="304">
        <f t="shared" si="181"/>
        <v>0</v>
      </c>
      <c r="AV566" s="304">
        <f t="shared" si="182"/>
        <v>0</v>
      </c>
      <c r="AW566" s="304">
        <f t="shared" si="183"/>
        <v>0</v>
      </c>
      <c r="AX566" s="304">
        <f t="shared" si="184"/>
        <v>0</v>
      </c>
      <c r="AY566" s="304">
        <f t="shared" si="185"/>
        <v>0</v>
      </c>
      <c r="AZ566" s="304">
        <f t="shared" si="186"/>
        <v>0</v>
      </c>
      <c r="BA566" s="304">
        <f t="shared" si="187"/>
        <v>0</v>
      </c>
      <c r="BB566" s="304">
        <f t="shared" si="188"/>
        <v>0</v>
      </c>
      <c r="BC566" s="304">
        <f t="shared" si="189"/>
        <v>0</v>
      </c>
      <c r="BD566" s="304">
        <f t="shared" si="190"/>
        <v>0</v>
      </c>
      <c r="BE566" s="304">
        <f>IFERROR(IF(VLOOKUP($C566,Listen!$A$2:$F$45,6,0)="Ja",BB566-MAX(BC566:BD566),BB566-BC566),0)</f>
        <v>0</v>
      </c>
    </row>
    <row r="567" spans="1:57" x14ac:dyDescent="0.25">
      <c r="A567" s="320" t="str">
        <f>IF(AND(D567&lt;&gt;0,C567&lt;&gt;0,E567&lt;&gt;0),IF(B567&lt;&gt;0,CONCATENATE(B567,"-AGr",VLOOKUP(C567,Listen!$A$2:$D$45,4,FALSE),"-",D567,"-",E567,),CONCATENATE("AGr",VLOOKUP(C567,Listen!$A$2:$D$45,4,FALSE),"-",D567,"-",E567)),"keine vollständige ID")</f>
        <v>keine vollständige ID</v>
      </c>
      <c r="B567" s="301"/>
      <c r="C567" s="287"/>
      <c r="D567" s="34"/>
      <c r="E567" s="306"/>
      <c r="F567" s="116"/>
      <c r="G567" s="17"/>
      <c r="H567" s="17"/>
      <c r="I567" s="17"/>
      <c r="J567" s="17"/>
      <c r="K567" s="17"/>
      <c r="L567" s="17"/>
      <c r="M567" s="17"/>
      <c r="N567" s="17"/>
      <c r="O567" s="116"/>
      <c r="P567" s="117">
        <f>IF(D567&gt;A_Stammdaten!$B$12,0,SUM(G567,H567,J567,L567:M567)-SUM(I567,K567,N567:O567))</f>
        <v>0</v>
      </c>
      <c r="Q567" s="17"/>
      <c r="R567" s="17"/>
      <c r="S567" s="17"/>
      <c r="T567" s="17"/>
      <c r="U567" s="62">
        <f t="shared" si="170"/>
        <v>0</v>
      </c>
      <c r="V567" s="34"/>
      <c r="W567" s="34"/>
      <c r="X567" s="34"/>
      <c r="Y567" s="34"/>
      <c r="Z567" s="34"/>
      <c r="AA567" s="63" t="str">
        <f t="shared" si="171"/>
        <v>-</v>
      </c>
      <c r="AB567" s="63" t="str">
        <f t="shared" si="172"/>
        <v>-</v>
      </c>
      <c r="AC567" s="63">
        <f>IF(ISBLANK($C567),0,VLOOKUP($C567,Listen!$A$2:$C$45,2,FALSE))</f>
        <v>0</v>
      </c>
      <c r="AD567" s="63">
        <f>IF(ISBLANK($C567),0,VLOOKUP($C567,Listen!$A$2:$C$45,3,FALSE))</f>
        <v>0</v>
      </c>
      <c r="AE567" s="49">
        <f t="shared" si="173"/>
        <v>0</v>
      </c>
      <c r="AF567" s="49">
        <f t="shared" si="173"/>
        <v>0</v>
      </c>
      <c r="AG567" s="49">
        <f>IFERROR(IF(OR($V567&lt;&gt;"Ja",VLOOKUP($C567,Listen!$A$2:$F$45,5,0)="Nein",D567&lt;IF(C567="LNG Anbindungsanlagen gemäß separater Festlegung",2022,2023)),$AC567,$AA567),0)</f>
        <v>0</v>
      </c>
      <c r="AH567" s="49">
        <f>IFERROR(IF(OR($V567&lt;&gt;"Ja",VLOOKUP($C567,Listen!$A$2:$F$45,5,0)="Nein",D567&lt;IF(C567="LNG Anbindungsanlagen gemäß separater Festlegung",2022,2023)),$AC567,$AA567),0)</f>
        <v>0</v>
      </c>
      <c r="AI567" s="49">
        <f>IFERROR(IF(OR($W567&lt;&gt;"Ja",VLOOKUP($C567,Listen!$A$2:$F$45,6,0)="Nein"),$AC567,$AB567),0)</f>
        <v>0</v>
      </c>
      <c r="AJ567" s="49">
        <f>IFERROR(IF(OR($W567&lt;&gt;"Ja",VLOOKUP($C567,Listen!$A$2:$F$45,6,0)="Nein"),$AC567,$AB567),0)</f>
        <v>0</v>
      </c>
      <c r="AK567" s="49">
        <f>IFERROR(IF(OR($W567&lt;&gt;"Ja",VLOOKUP($C567,Listen!$A$2:$F$45,6,0)="Nein"),$AC567,$AB567),0)</f>
        <v>0</v>
      </c>
      <c r="AL567" s="51">
        <f t="shared" si="174"/>
        <v>0</v>
      </c>
      <c r="AM567" s="296">
        <f>IFERROR(IF(VLOOKUP($C567,Listen!$A$2:$F$45,6,0)="Ja",MAX(BC567:BD567),D_SAV!$BC567),0)</f>
        <v>0</v>
      </c>
      <c r="AN567" s="51">
        <f t="shared" si="175"/>
        <v>0</v>
      </c>
      <c r="AP567" s="304">
        <f t="shared" si="176"/>
        <v>0</v>
      </c>
      <c r="AQ567" s="304">
        <f t="shared" si="177"/>
        <v>0</v>
      </c>
      <c r="AR567" s="304">
        <f t="shared" si="178"/>
        <v>0</v>
      </c>
      <c r="AS567" s="304">
        <f t="shared" si="179"/>
        <v>0</v>
      </c>
      <c r="AT567" s="304">
        <f t="shared" si="180"/>
        <v>0</v>
      </c>
      <c r="AU567" s="304">
        <f t="shared" si="181"/>
        <v>0</v>
      </c>
      <c r="AV567" s="304">
        <f t="shared" si="182"/>
        <v>0</v>
      </c>
      <c r="AW567" s="304">
        <f t="shared" si="183"/>
        <v>0</v>
      </c>
      <c r="AX567" s="304">
        <f t="shared" si="184"/>
        <v>0</v>
      </c>
      <c r="AY567" s="304">
        <f t="shared" si="185"/>
        <v>0</v>
      </c>
      <c r="AZ567" s="304">
        <f t="shared" si="186"/>
        <v>0</v>
      </c>
      <c r="BA567" s="304">
        <f t="shared" si="187"/>
        <v>0</v>
      </c>
      <c r="BB567" s="304">
        <f t="shared" si="188"/>
        <v>0</v>
      </c>
      <c r="BC567" s="304">
        <f t="shared" si="189"/>
        <v>0</v>
      </c>
      <c r="BD567" s="304">
        <f t="shared" si="190"/>
        <v>0</v>
      </c>
      <c r="BE567" s="304">
        <f>IFERROR(IF(VLOOKUP($C567,Listen!$A$2:$F$45,6,0)="Ja",BB567-MAX(BC567:BD567),BB567-BC567),0)</f>
        <v>0</v>
      </c>
    </row>
    <row r="568" spans="1:57" x14ac:dyDescent="0.25">
      <c r="A568" s="320" t="str">
        <f>IF(AND(D568&lt;&gt;0,C568&lt;&gt;0,E568&lt;&gt;0),IF(B568&lt;&gt;0,CONCATENATE(B568,"-AGr",VLOOKUP(C568,Listen!$A$2:$D$45,4,FALSE),"-",D568,"-",E568,),CONCATENATE("AGr",VLOOKUP(C568,Listen!$A$2:$D$45,4,FALSE),"-",D568,"-",E568)),"keine vollständige ID")</f>
        <v>keine vollständige ID</v>
      </c>
      <c r="B568" s="301"/>
      <c r="C568" s="287"/>
      <c r="D568" s="34"/>
      <c r="E568" s="306"/>
      <c r="F568" s="116"/>
      <c r="G568" s="17"/>
      <c r="H568" s="17"/>
      <c r="I568" s="17"/>
      <c r="J568" s="17"/>
      <c r="K568" s="17"/>
      <c r="L568" s="17"/>
      <c r="M568" s="17"/>
      <c r="N568" s="17"/>
      <c r="O568" s="116"/>
      <c r="P568" s="117">
        <f>IF(D568&gt;A_Stammdaten!$B$12,0,SUM(G568,H568,J568,L568:M568)-SUM(I568,K568,N568:O568))</f>
        <v>0</v>
      </c>
      <c r="Q568" s="17"/>
      <c r="R568" s="17"/>
      <c r="S568" s="17"/>
      <c r="T568" s="17"/>
      <c r="U568" s="62">
        <f t="shared" si="170"/>
        <v>0</v>
      </c>
      <c r="V568" s="34"/>
      <c r="W568" s="34"/>
      <c r="X568" s="34"/>
      <c r="Y568" s="34"/>
      <c r="Z568" s="34"/>
      <c r="AA568" s="63" t="str">
        <f t="shared" si="171"/>
        <v>-</v>
      </c>
      <c r="AB568" s="63" t="str">
        <f t="shared" si="172"/>
        <v>-</v>
      </c>
      <c r="AC568" s="63">
        <f>IF(ISBLANK($C568),0,VLOOKUP($C568,Listen!$A$2:$C$45,2,FALSE))</f>
        <v>0</v>
      </c>
      <c r="AD568" s="63">
        <f>IF(ISBLANK($C568),0,VLOOKUP($C568,Listen!$A$2:$C$45,3,FALSE))</f>
        <v>0</v>
      </c>
      <c r="AE568" s="49">
        <f t="shared" si="173"/>
        <v>0</v>
      </c>
      <c r="AF568" s="49">
        <f t="shared" si="173"/>
        <v>0</v>
      </c>
      <c r="AG568" s="49">
        <f>IFERROR(IF(OR($V568&lt;&gt;"Ja",VLOOKUP($C568,Listen!$A$2:$F$45,5,0)="Nein",D568&lt;IF(C568="LNG Anbindungsanlagen gemäß separater Festlegung",2022,2023)),$AC568,$AA568),0)</f>
        <v>0</v>
      </c>
      <c r="AH568" s="49">
        <f>IFERROR(IF(OR($V568&lt;&gt;"Ja",VLOOKUP($C568,Listen!$A$2:$F$45,5,0)="Nein",D568&lt;IF(C568="LNG Anbindungsanlagen gemäß separater Festlegung",2022,2023)),$AC568,$AA568),0)</f>
        <v>0</v>
      </c>
      <c r="AI568" s="49">
        <f>IFERROR(IF(OR($W568&lt;&gt;"Ja",VLOOKUP($C568,Listen!$A$2:$F$45,6,0)="Nein"),$AC568,$AB568),0)</f>
        <v>0</v>
      </c>
      <c r="AJ568" s="49">
        <f>IFERROR(IF(OR($W568&lt;&gt;"Ja",VLOOKUP($C568,Listen!$A$2:$F$45,6,0)="Nein"),$AC568,$AB568),0)</f>
        <v>0</v>
      </c>
      <c r="AK568" s="49">
        <f>IFERROR(IF(OR($W568&lt;&gt;"Ja",VLOOKUP($C568,Listen!$A$2:$F$45,6,0)="Nein"),$AC568,$AB568),0)</f>
        <v>0</v>
      </c>
      <c r="AL568" s="51">
        <f t="shared" si="174"/>
        <v>0</v>
      </c>
      <c r="AM568" s="296">
        <f>IFERROR(IF(VLOOKUP($C568,Listen!$A$2:$F$45,6,0)="Ja",MAX(BC568:BD568),D_SAV!$BC568),0)</f>
        <v>0</v>
      </c>
      <c r="AN568" s="51">
        <f t="shared" si="175"/>
        <v>0</v>
      </c>
      <c r="AP568" s="304">
        <f t="shared" si="176"/>
        <v>0</v>
      </c>
      <c r="AQ568" s="304">
        <f t="shared" si="177"/>
        <v>0</v>
      </c>
      <c r="AR568" s="304">
        <f t="shared" si="178"/>
        <v>0</v>
      </c>
      <c r="AS568" s="304">
        <f t="shared" si="179"/>
        <v>0</v>
      </c>
      <c r="AT568" s="304">
        <f t="shared" si="180"/>
        <v>0</v>
      </c>
      <c r="AU568" s="304">
        <f t="shared" si="181"/>
        <v>0</v>
      </c>
      <c r="AV568" s="304">
        <f t="shared" si="182"/>
        <v>0</v>
      </c>
      <c r="AW568" s="304">
        <f t="shared" si="183"/>
        <v>0</v>
      </c>
      <c r="AX568" s="304">
        <f t="shared" si="184"/>
        <v>0</v>
      </c>
      <c r="AY568" s="304">
        <f t="shared" si="185"/>
        <v>0</v>
      </c>
      <c r="AZ568" s="304">
        <f t="shared" si="186"/>
        <v>0</v>
      </c>
      <c r="BA568" s="304">
        <f t="shared" si="187"/>
        <v>0</v>
      </c>
      <c r="BB568" s="304">
        <f t="shared" si="188"/>
        <v>0</v>
      </c>
      <c r="BC568" s="304">
        <f t="shared" si="189"/>
        <v>0</v>
      </c>
      <c r="BD568" s="304">
        <f t="shared" si="190"/>
        <v>0</v>
      </c>
      <c r="BE568" s="304">
        <f>IFERROR(IF(VLOOKUP($C568,Listen!$A$2:$F$45,6,0)="Ja",BB568-MAX(BC568:BD568),BB568-BC568),0)</f>
        <v>0</v>
      </c>
    </row>
    <row r="569" spans="1:57" x14ac:dyDescent="0.25">
      <c r="A569" s="320" t="str">
        <f>IF(AND(D569&lt;&gt;0,C569&lt;&gt;0,E569&lt;&gt;0),IF(B569&lt;&gt;0,CONCATENATE(B569,"-AGr",VLOOKUP(C569,Listen!$A$2:$D$45,4,FALSE),"-",D569,"-",E569,),CONCATENATE("AGr",VLOOKUP(C569,Listen!$A$2:$D$45,4,FALSE),"-",D569,"-",E569)),"keine vollständige ID")</f>
        <v>keine vollständige ID</v>
      </c>
      <c r="B569" s="301"/>
      <c r="C569" s="287"/>
      <c r="D569" s="34"/>
      <c r="E569" s="306"/>
      <c r="F569" s="116"/>
      <c r="G569" s="17"/>
      <c r="H569" s="17"/>
      <c r="I569" s="17"/>
      <c r="J569" s="17"/>
      <c r="K569" s="17"/>
      <c r="L569" s="17"/>
      <c r="M569" s="17"/>
      <c r="N569" s="17"/>
      <c r="O569" s="116"/>
      <c r="P569" s="117">
        <f>IF(D569&gt;A_Stammdaten!$B$12,0,SUM(G569,H569,J569,L569:M569)-SUM(I569,K569,N569:O569))</f>
        <v>0</v>
      </c>
      <c r="Q569" s="17"/>
      <c r="R569" s="17"/>
      <c r="S569" s="17"/>
      <c r="T569" s="17"/>
      <c r="U569" s="62">
        <f t="shared" si="170"/>
        <v>0</v>
      </c>
      <c r="V569" s="34"/>
      <c r="W569" s="34"/>
      <c r="X569" s="34"/>
      <c r="Y569" s="34"/>
      <c r="Z569" s="34"/>
      <c r="AA569" s="63" t="str">
        <f t="shared" si="171"/>
        <v>-</v>
      </c>
      <c r="AB569" s="63" t="str">
        <f t="shared" si="172"/>
        <v>-</v>
      </c>
      <c r="AC569" s="63">
        <f>IF(ISBLANK($C569),0,VLOOKUP($C569,Listen!$A$2:$C$45,2,FALSE))</f>
        <v>0</v>
      </c>
      <c r="AD569" s="63">
        <f>IF(ISBLANK($C569),0,VLOOKUP($C569,Listen!$A$2:$C$45,3,FALSE))</f>
        <v>0</v>
      </c>
      <c r="AE569" s="49">
        <f t="shared" si="173"/>
        <v>0</v>
      </c>
      <c r="AF569" s="49">
        <f t="shared" si="173"/>
        <v>0</v>
      </c>
      <c r="AG569" s="49">
        <f>IFERROR(IF(OR($V569&lt;&gt;"Ja",VLOOKUP($C569,Listen!$A$2:$F$45,5,0)="Nein",D569&lt;IF(C569="LNG Anbindungsanlagen gemäß separater Festlegung",2022,2023)),$AC569,$AA569),0)</f>
        <v>0</v>
      </c>
      <c r="AH569" s="49">
        <f>IFERROR(IF(OR($V569&lt;&gt;"Ja",VLOOKUP($C569,Listen!$A$2:$F$45,5,0)="Nein",D569&lt;IF(C569="LNG Anbindungsanlagen gemäß separater Festlegung",2022,2023)),$AC569,$AA569),0)</f>
        <v>0</v>
      </c>
      <c r="AI569" s="49">
        <f>IFERROR(IF(OR($W569&lt;&gt;"Ja",VLOOKUP($C569,Listen!$A$2:$F$45,6,0)="Nein"),$AC569,$AB569),0)</f>
        <v>0</v>
      </c>
      <c r="AJ569" s="49">
        <f>IFERROR(IF(OR($W569&lt;&gt;"Ja",VLOOKUP($C569,Listen!$A$2:$F$45,6,0)="Nein"),$AC569,$AB569),0)</f>
        <v>0</v>
      </c>
      <c r="AK569" s="49">
        <f>IFERROR(IF(OR($W569&lt;&gt;"Ja",VLOOKUP($C569,Listen!$A$2:$F$45,6,0)="Nein"),$AC569,$AB569),0)</f>
        <v>0</v>
      </c>
      <c r="AL569" s="51">
        <f t="shared" si="174"/>
        <v>0</v>
      </c>
      <c r="AM569" s="296">
        <f>IFERROR(IF(VLOOKUP($C569,Listen!$A$2:$F$45,6,0)="Ja",MAX(BC569:BD569),D_SAV!$BC569),0)</f>
        <v>0</v>
      </c>
      <c r="AN569" s="51">
        <f t="shared" si="175"/>
        <v>0</v>
      </c>
      <c r="AP569" s="304">
        <f t="shared" si="176"/>
        <v>0</v>
      </c>
      <c r="AQ569" s="304">
        <f t="shared" si="177"/>
        <v>0</v>
      </c>
      <c r="AR569" s="304">
        <f t="shared" si="178"/>
        <v>0</v>
      </c>
      <c r="AS569" s="304">
        <f t="shared" si="179"/>
        <v>0</v>
      </c>
      <c r="AT569" s="304">
        <f t="shared" si="180"/>
        <v>0</v>
      </c>
      <c r="AU569" s="304">
        <f t="shared" si="181"/>
        <v>0</v>
      </c>
      <c r="AV569" s="304">
        <f t="shared" si="182"/>
        <v>0</v>
      </c>
      <c r="AW569" s="304">
        <f t="shared" si="183"/>
        <v>0</v>
      </c>
      <c r="AX569" s="304">
        <f t="shared" si="184"/>
        <v>0</v>
      </c>
      <c r="AY569" s="304">
        <f t="shared" si="185"/>
        <v>0</v>
      </c>
      <c r="AZ569" s="304">
        <f t="shared" si="186"/>
        <v>0</v>
      </c>
      <c r="BA569" s="304">
        <f t="shared" si="187"/>
        <v>0</v>
      </c>
      <c r="BB569" s="304">
        <f t="shared" si="188"/>
        <v>0</v>
      </c>
      <c r="BC569" s="304">
        <f t="shared" si="189"/>
        <v>0</v>
      </c>
      <c r="BD569" s="304">
        <f t="shared" si="190"/>
        <v>0</v>
      </c>
      <c r="BE569" s="304">
        <f>IFERROR(IF(VLOOKUP($C569,Listen!$A$2:$F$45,6,0)="Ja",BB569-MAX(BC569:BD569),BB569-BC569),0)</f>
        <v>0</v>
      </c>
    </row>
    <row r="570" spans="1:57" x14ac:dyDescent="0.25">
      <c r="A570" s="320" t="str">
        <f>IF(AND(D570&lt;&gt;0,C570&lt;&gt;0,E570&lt;&gt;0),IF(B570&lt;&gt;0,CONCATENATE(B570,"-AGr",VLOOKUP(C570,Listen!$A$2:$D$45,4,FALSE),"-",D570,"-",E570,),CONCATENATE("AGr",VLOOKUP(C570,Listen!$A$2:$D$45,4,FALSE),"-",D570,"-",E570)),"keine vollständige ID")</f>
        <v>keine vollständige ID</v>
      </c>
      <c r="B570" s="301"/>
      <c r="C570" s="287"/>
      <c r="D570" s="34"/>
      <c r="E570" s="306"/>
      <c r="F570" s="116"/>
      <c r="G570" s="17"/>
      <c r="H570" s="17"/>
      <c r="I570" s="17"/>
      <c r="J570" s="17"/>
      <c r="K570" s="17"/>
      <c r="L570" s="17"/>
      <c r="M570" s="17"/>
      <c r="N570" s="17"/>
      <c r="O570" s="116"/>
      <c r="P570" s="117">
        <f>IF(D570&gt;A_Stammdaten!$B$12,0,SUM(G570,H570,J570,L570:M570)-SUM(I570,K570,N570:O570))</f>
        <v>0</v>
      </c>
      <c r="Q570" s="17"/>
      <c r="R570" s="17"/>
      <c r="S570" s="17"/>
      <c r="T570" s="17"/>
      <c r="U570" s="62">
        <f t="shared" si="170"/>
        <v>0</v>
      </c>
      <c r="V570" s="34"/>
      <c r="W570" s="34"/>
      <c r="X570" s="34"/>
      <c r="Y570" s="34"/>
      <c r="Z570" s="34"/>
      <c r="AA570" s="63" t="str">
        <f t="shared" si="171"/>
        <v>-</v>
      </c>
      <c r="AB570" s="63" t="str">
        <f t="shared" si="172"/>
        <v>-</v>
      </c>
      <c r="AC570" s="63">
        <f>IF(ISBLANK($C570),0,VLOOKUP($C570,Listen!$A$2:$C$45,2,FALSE))</f>
        <v>0</v>
      </c>
      <c r="AD570" s="63">
        <f>IF(ISBLANK($C570),0,VLOOKUP($C570,Listen!$A$2:$C$45,3,FALSE))</f>
        <v>0</v>
      </c>
      <c r="AE570" s="49">
        <f t="shared" si="173"/>
        <v>0</v>
      </c>
      <c r="AF570" s="49">
        <f t="shared" si="173"/>
        <v>0</v>
      </c>
      <c r="AG570" s="49">
        <f>IFERROR(IF(OR($V570&lt;&gt;"Ja",VLOOKUP($C570,Listen!$A$2:$F$45,5,0)="Nein",D570&lt;IF(C570="LNG Anbindungsanlagen gemäß separater Festlegung",2022,2023)),$AC570,$AA570),0)</f>
        <v>0</v>
      </c>
      <c r="AH570" s="49">
        <f>IFERROR(IF(OR($V570&lt;&gt;"Ja",VLOOKUP($C570,Listen!$A$2:$F$45,5,0)="Nein",D570&lt;IF(C570="LNG Anbindungsanlagen gemäß separater Festlegung",2022,2023)),$AC570,$AA570),0)</f>
        <v>0</v>
      </c>
      <c r="AI570" s="49">
        <f>IFERROR(IF(OR($W570&lt;&gt;"Ja",VLOOKUP($C570,Listen!$A$2:$F$45,6,0)="Nein"),$AC570,$AB570),0)</f>
        <v>0</v>
      </c>
      <c r="AJ570" s="49">
        <f>IFERROR(IF(OR($W570&lt;&gt;"Ja",VLOOKUP($C570,Listen!$A$2:$F$45,6,0)="Nein"),$AC570,$AB570),0)</f>
        <v>0</v>
      </c>
      <c r="AK570" s="49">
        <f>IFERROR(IF(OR($W570&lt;&gt;"Ja",VLOOKUP($C570,Listen!$A$2:$F$45,6,0)="Nein"),$AC570,$AB570),0)</f>
        <v>0</v>
      </c>
      <c r="AL570" s="51">
        <f t="shared" si="174"/>
        <v>0</v>
      </c>
      <c r="AM570" s="296">
        <f>IFERROR(IF(VLOOKUP($C570,Listen!$A$2:$F$45,6,0)="Ja",MAX(BC570:BD570),D_SAV!$BC570),0)</f>
        <v>0</v>
      </c>
      <c r="AN570" s="51">
        <f t="shared" si="175"/>
        <v>0</v>
      </c>
      <c r="AP570" s="304">
        <f t="shared" si="176"/>
        <v>0</v>
      </c>
      <c r="AQ570" s="304">
        <f t="shared" si="177"/>
        <v>0</v>
      </c>
      <c r="AR570" s="304">
        <f t="shared" si="178"/>
        <v>0</v>
      </c>
      <c r="AS570" s="304">
        <f t="shared" si="179"/>
        <v>0</v>
      </c>
      <c r="AT570" s="304">
        <f t="shared" si="180"/>
        <v>0</v>
      </c>
      <c r="AU570" s="304">
        <f t="shared" si="181"/>
        <v>0</v>
      </c>
      <c r="AV570" s="304">
        <f t="shared" si="182"/>
        <v>0</v>
      </c>
      <c r="AW570" s="304">
        <f t="shared" si="183"/>
        <v>0</v>
      </c>
      <c r="AX570" s="304">
        <f t="shared" si="184"/>
        <v>0</v>
      </c>
      <c r="AY570" s="304">
        <f t="shared" si="185"/>
        <v>0</v>
      </c>
      <c r="AZ570" s="304">
        <f t="shared" si="186"/>
        <v>0</v>
      </c>
      <c r="BA570" s="304">
        <f t="shared" si="187"/>
        <v>0</v>
      </c>
      <c r="BB570" s="304">
        <f t="shared" si="188"/>
        <v>0</v>
      </c>
      <c r="BC570" s="304">
        <f t="shared" si="189"/>
        <v>0</v>
      </c>
      <c r="BD570" s="304">
        <f t="shared" si="190"/>
        <v>0</v>
      </c>
      <c r="BE570" s="304">
        <f>IFERROR(IF(VLOOKUP($C570,Listen!$A$2:$F$45,6,0)="Ja",BB570-MAX(BC570:BD570),BB570-BC570),0)</f>
        <v>0</v>
      </c>
    </row>
    <row r="571" spans="1:57" x14ac:dyDescent="0.25">
      <c r="A571" s="320" t="str">
        <f>IF(AND(D571&lt;&gt;0,C571&lt;&gt;0,E571&lt;&gt;0),IF(B571&lt;&gt;0,CONCATENATE(B571,"-AGr",VLOOKUP(C571,Listen!$A$2:$D$45,4,FALSE),"-",D571,"-",E571,),CONCATENATE("AGr",VLOOKUP(C571,Listen!$A$2:$D$45,4,FALSE),"-",D571,"-",E571)),"keine vollständige ID")</f>
        <v>keine vollständige ID</v>
      </c>
      <c r="B571" s="301"/>
      <c r="C571" s="287"/>
      <c r="D571" s="34"/>
      <c r="E571" s="306"/>
      <c r="F571" s="116"/>
      <c r="G571" s="17"/>
      <c r="H571" s="17"/>
      <c r="I571" s="17"/>
      <c r="J571" s="17"/>
      <c r="K571" s="17"/>
      <c r="L571" s="17"/>
      <c r="M571" s="17"/>
      <c r="N571" s="17"/>
      <c r="O571" s="116"/>
      <c r="P571" s="117">
        <f>IF(D571&gt;A_Stammdaten!$B$12,0,SUM(G571,H571,J571,L571:M571)-SUM(I571,K571,N571:O571))</f>
        <v>0</v>
      </c>
      <c r="Q571" s="17"/>
      <c r="R571" s="17"/>
      <c r="S571" s="17"/>
      <c r="T571" s="17"/>
      <c r="U571" s="62">
        <f t="shared" si="170"/>
        <v>0</v>
      </c>
      <c r="V571" s="34"/>
      <c r="W571" s="34"/>
      <c r="X571" s="34"/>
      <c r="Y571" s="34"/>
      <c r="Z571" s="34"/>
      <c r="AA571" s="63" t="str">
        <f t="shared" si="171"/>
        <v>-</v>
      </c>
      <c r="AB571" s="63" t="str">
        <f t="shared" si="172"/>
        <v>-</v>
      </c>
      <c r="AC571" s="63">
        <f>IF(ISBLANK($C571),0,VLOOKUP($C571,Listen!$A$2:$C$45,2,FALSE))</f>
        <v>0</v>
      </c>
      <c r="AD571" s="63">
        <f>IF(ISBLANK($C571),0,VLOOKUP($C571,Listen!$A$2:$C$45,3,FALSE))</f>
        <v>0</v>
      </c>
      <c r="AE571" s="49">
        <f t="shared" si="173"/>
        <v>0</v>
      </c>
      <c r="AF571" s="49">
        <f t="shared" si="173"/>
        <v>0</v>
      </c>
      <c r="AG571" s="49">
        <f>IFERROR(IF(OR($V571&lt;&gt;"Ja",VLOOKUP($C571,Listen!$A$2:$F$45,5,0)="Nein",D571&lt;IF(C571="LNG Anbindungsanlagen gemäß separater Festlegung",2022,2023)),$AC571,$AA571),0)</f>
        <v>0</v>
      </c>
      <c r="AH571" s="49">
        <f>IFERROR(IF(OR($V571&lt;&gt;"Ja",VLOOKUP($C571,Listen!$A$2:$F$45,5,0)="Nein",D571&lt;IF(C571="LNG Anbindungsanlagen gemäß separater Festlegung",2022,2023)),$AC571,$AA571),0)</f>
        <v>0</v>
      </c>
      <c r="AI571" s="49">
        <f>IFERROR(IF(OR($W571&lt;&gt;"Ja",VLOOKUP($C571,Listen!$A$2:$F$45,6,0)="Nein"),$AC571,$AB571),0)</f>
        <v>0</v>
      </c>
      <c r="AJ571" s="49">
        <f>IFERROR(IF(OR($W571&lt;&gt;"Ja",VLOOKUP($C571,Listen!$A$2:$F$45,6,0)="Nein"),$AC571,$AB571),0)</f>
        <v>0</v>
      </c>
      <c r="AK571" s="49">
        <f>IFERROR(IF(OR($W571&lt;&gt;"Ja",VLOOKUP($C571,Listen!$A$2:$F$45,6,0)="Nein"),$AC571,$AB571),0)</f>
        <v>0</v>
      </c>
      <c r="AL571" s="51">
        <f t="shared" si="174"/>
        <v>0</v>
      </c>
      <c r="AM571" s="296">
        <f>IFERROR(IF(VLOOKUP($C571,Listen!$A$2:$F$45,6,0)="Ja",MAX(BC571:BD571),D_SAV!$BC571),0)</f>
        <v>0</v>
      </c>
      <c r="AN571" s="51">
        <f t="shared" si="175"/>
        <v>0</v>
      </c>
      <c r="AP571" s="304">
        <f t="shared" si="176"/>
        <v>0</v>
      </c>
      <c r="AQ571" s="304">
        <f t="shared" si="177"/>
        <v>0</v>
      </c>
      <c r="AR571" s="304">
        <f t="shared" si="178"/>
        <v>0</v>
      </c>
      <c r="AS571" s="304">
        <f t="shared" si="179"/>
        <v>0</v>
      </c>
      <c r="AT571" s="304">
        <f t="shared" si="180"/>
        <v>0</v>
      </c>
      <c r="AU571" s="304">
        <f t="shared" si="181"/>
        <v>0</v>
      </c>
      <c r="AV571" s="304">
        <f t="shared" si="182"/>
        <v>0</v>
      </c>
      <c r="AW571" s="304">
        <f t="shared" si="183"/>
        <v>0</v>
      </c>
      <c r="AX571" s="304">
        <f t="shared" si="184"/>
        <v>0</v>
      </c>
      <c r="AY571" s="304">
        <f t="shared" si="185"/>
        <v>0</v>
      </c>
      <c r="AZ571" s="304">
        <f t="shared" si="186"/>
        <v>0</v>
      </c>
      <c r="BA571" s="304">
        <f t="shared" si="187"/>
        <v>0</v>
      </c>
      <c r="BB571" s="304">
        <f t="shared" si="188"/>
        <v>0</v>
      </c>
      <c r="BC571" s="304">
        <f t="shared" si="189"/>
        <v>0</v>
      </c>
      <c r="BD571" s="304">
        <f t="shared" si="190"/>
        <v>0</v>
      </c>
      <c r="BE571" s="304">
        <f>IFERROR(IF(VLOOKUP($C571,Listen!$A$2:$F$45,6,0)="Ja",BB571-MAX(BC571:BD571),BB571-BC571),0)</f>
        <v>0</v>
      </c>
    </row>
    <row r="572" spans="1:57" x14ac:dyDescent="0.25">
      <c r="A572" s="320" t="str">
        <f>IF(AND(D572&lt;&gt;0,C572&lt;&gt;0,E572&lt;&gt;0),IF(B572&lt;&gt;0,CONCATENATE(B572,"-AGr",VLOOKUP(C572,Listen!$A$2:$D$45,4,FALSE),"-",D572,"-",E572,),CONCATENATE("AGr",VLOOKUP(C572,Listen!$A$2:$D$45,4,FALSE),"-",D572,"-",E572)),"keine vollständige ID")</f>
        <v>keine vollständige ID</v>
      </c>
      <c r="B572" s="301"/>
      <c r="C572" s="287"/>
      <c r="D572" s="34"/>
      <c r="E572" s="306"/>
      <c r="F572" s="116"/>
      <c r="G572" s="17"/>
      <c r="H572" s="17"/>
      <c r="I572" s="17"/>
      <c r="J572" s="17"/>
      <c r="K572" s="17"/>
      <c r="L572" s="17"/>
      <c r="M572" s="17"/>
      <c r="N572" s="17"/>
      <c r="O572" s="116"/>
      <c r="P572" s="117">
        <f>IF(D572&gt;A_Stammdaten!$B$12,0,SUM(G572,H572,J572,L572:M572)-SUM(I572,K572,N572:O572))</f>
        <v>0</v>
      </c>
      <c r="Q572" s="17"/>
      <c r="R572" s="17"/>
      <c r="S572" s="17"/>
      <c r="T572" s="17"/>
      <c r="U572" s="62">
        <f t="shared" si="170"/>
        <v>0</v>
      </c>
      <c r="V572" s="34"/>
      <c r="W572" s="34"/>
      <c r="X572" s="34"/>
      <c r="Y572" s="34"/>
      <c r="Z572" s="34"/>
      <c r="AA572" s="63" t="str">
        <f t="shared" si="171"/>
        <v>-</v>
      </c>
      <c r="AB572" s="63" t="str">
        <f t="shared" si="172"/>
        <v>-</v>
      </c>
      <c r="AC572" s="63">
        <f>IF(ISBLANK($C572),0,VLOOKUP($C572,Listen!$A$2:$C$45,2,FALSE))</f>
        <v>0</v>
      </c>
      <c r="AD572" s="63">
        <f>IF(ISBLANK($C572),0,VLOOKUP($C572,Listen!$A$2:$C$45,3,FALSE))</f>
        <v>0</v>
      </c>
      <c r="AE572" s="49">
        <f t="shared" si="173"/>
        <v>0</v>
      </c>
      <c r="AF572" s="49">
        <f t="shared" si="173"/>
        <v>0</v>
      </c>
      <c r="AG572" s="49">
        <f>IFERROR(IF(OR($V572&lt;&gt;"Ja",VLOOKUP($C572,Listen!$A$2:$F$45,5,0)="Nein",D572&lt;IF(C572="LNG Anbindungsanlagen gemäß separater Festlegung",2022,2023)),$AC572,$AA572),0)</f>
        <v>0</v>
      </c>
      <c r="AH572" s="49">
        <f>IFERROR(IF(OR($V572&lt;&gt;"Ja",VLOOKUP($C572,Listen!$A$2:$F$45,5,0)="Nein",D572&lt;IF(C572="LNG Anbindungsanlagen gemäß separater Festlegung",2022,2023)),$AC572,$AA572),0)</f>
        <v>0</v>
      </c>
      <c r="AI572" s="49">
        <f>IFERROR(IF(OR($W572&lt;&gt;"Ja",VLOOKUP($C572,Listen!$A$2:$F$45,6,0)="Nein"),$AC572,$AB572),0)</f>
        <v>0</v>
      </c>
      <c r="AJ572" s="49">
        <f>IFERROR(IF(OR($W572&lt;&gt;"Ja",VLOOKUP($C572,Listen!$A$2:$F$45,6,0)="Nein"),$AC572,$AB572),0)</f>
        <v>0</v>
      </c>
      <c r="AK572" s="49">
        <f>IFERROR(IF(OR($W572&lt;&gt;"Ja",VLOOKUP($C572,Listen!$A$2:$F$45,6,0)="Nein"),$AC572,$AB572),0)</f>
        <v>0</v>
      </c>
      <c r="AL572" s="51">
        <f t="shared" si="174"/>
        <v>0</v>
      </c>
      <c r="AM572" s="296">
        <f>IFERROR(IF(VLOOKUP($C572,Listen!$A$2:$F$45,6,0)="Ja",MAX(BC572:BD572),D_SAV!$BC572),0)</f>
        <v>0</v>
      </c>
      <c r="AN572" s="51">
        <f t="shared" si="175"/>
        <v>0</v>
      </c>
      <c r="AP572" s="304">
        <f t="shared" si="176"/>
        <v>0</v>
      </c>
      <c r="AQ572" s="304">
        <f t="shared" si="177"/>
        <v>0</v>
      </c>
      <c r="AR572" s="304">
        <f t="shared" si="178"/>
        <v>0</v>
      </c>
      <c r="AS572" s="304">
        <f t="shared" si="179"/>
        <v>0</v>
      </c>
      <c r="AT572" s="304">
        <f t="shared" si="180"/>
        <v>0</v>
      </c>
      <c r="AU572" s="304">
        <f t="shared" si="181"/>
        <v>0</v>
      </c>
      <c r="AV572" s="304">
        <f t="shared" si="182"/>
        <v>0</v>
      </c>
      <c r="AW572" s="304">
        <f t="shared" si="183"/>
        <v>0</v>
      </c>
      <c r="AX572" s="304">
        <f t="shared" si="184"/>
        <v>0</v>
      </c>
      <c r="AY572" s="304">
        <f t="shared" si="185"/>
        <v>0</v>
      </c>
      <c r="AZ572" s="304">
        <f t="shared" si="186"/>
        <v>0</v>
      </c>
      <c r="BA572" s="304">
        <f t="shared" si="187"/>
        <v>0</v>
      </c>
      <c r="BB572" s="304">
        <f t="shared" si="188"/>
        <v>0</v>
      </c>
      <c r="BC572" s="304">
        <f t="shared" si="189"/>
        <v>0</v>
      </c>
      <c r="BD572" s="304">
        <f t="shared" si="190"/>
        <v>0</v>
      </c>
      <c r="BE572" s="304">
        <f>IFERROR(IF(VLOOKUP($C572,Listen!$A$2:$F$45,6,0)="Ja",BB572-MAX(BC572:BD572),BB572-BC572),0)</f>
        <v>0</v>
      </c>
    </row>
    <row r="573" spans="1:57" x14ac:dyDescent="0.25">
      <c r="A573" s="320" t="str">
        <f>IF(AND(D573&lt;&gt;0,C573&lt;&gt;0,E573&lt;&gt;0),IF(B573&lt;&gt;0,CONCATENATE(B573,"-AGr",VLOOKUP(C573,Listen!$A$2:$D$45,4,FALSE),"-",D573,"-",E573,),CONCATENATE("AGr",VLOOKUP(C573,Listen!$A$2:$D$45,4,FALSE),"-",D573,"-",E573)),"keine vollständige ID")</f>
        <v>keine vollständige ID</v>
      </c>
      <c r="B573" s="301"/>
      <c r="C573" s="287"/>
      <c r="D573" s="34"/>
      <c r="E573" s="306"/>
      <c r="F573" s="116"/>
      <c r="G573" s="17"/>
      <c r="H573" s="17"/>
      <c r="I573" s="17"/>
      <c r="J573" s="17"/>
      <c r="K573" s="17"/>
      <c r="L573" s="17"/>
      <c r="M573" s="17"/>
      <c r="N573" s="17"/>
      <c r="O573" s="116"/>
      <c r="P573" s="117">
        <f>IF(D573&gt;A_Stammdaten!$B$12,0,SUM(G573,H573,J573,L573:M573)-SUM(I573,K573,N573:O573))</f>
        <v>0</v>
      </c>
      <c r="Q573" s="17"/>
      <c r="R573" s="17"/>
      <c r="S573" s="17"/>
      <c r="T573" s="17"/>
      <c r="U573" s="62">
        <f t="shared" si="170"/>
        <v>0</v>
      </c>
      <c r="V573" s="34"/>
      <c r="W573" s="34"/>
      <c r="X573" s="34"/>
      <c r="Y573" s="34"/>
      <c r="Z573" s="34"/>
      <c r="AA573" s="63" t="str">
        <f t="shared" si="171"/>
        <v>-</v>
      </c>
      <c r="AB573" s="63" t="str">
        <f t="shared" si="172"/>
        <v>-</v>
      </c>
      <c r="AC573" s="63">
        <f>IF(ISBLANK($C573),0,VLOOKUP($C573,Listen!$A$2:$C$45,2,FALSE))</f>
        <v>0</v>
      </c>
      <c r="AD573" s="63">
        <f>IF(ISBLANK($C573),0,VLOOKUP($C573,Listen!$A$2:$C$45,3,FALSE))</f>
        <v>0</v>
      </c>
      <c r="AE573" s="49">
        <f t="shared" si="173"/>
        <v>0</v>
      </c>
      <c r="AF573" s="49">
        <f t="shared" si="173"/>
        <v>0</v>
      </c>
      <c r="AG573" s="49">
        <f>IFERROR(IF(OR($V573&lt;&gt;"Ja",VLOOKUP($C573,Listen!$A$2:$F$45,5,0)="Nein",D573&lt;IF(C573="LNG Anbindungsanlagen gemäß separater Festlegung",2022,2023)),$AC573,$AA573),0)</f>
        <v>0</v>
      </c>
      <c r="AH573" s="49">
        <f>IFERROR(IF(OR($V573&lt;&gt;"Ja",VLOOKUP($C573,Listen!$A$2:$F$45,5,0)="Nein",D573&lt;IF(C573="LNG Anbindungsanlagen gemäß separater Festlegung",2022,2023)),$AC573,$AA573),0)</f>
        <v>0</v>
      </c>
      <c r="AI573" s="49">
        <f>IFERROR(IF(OR($W573&lt;&gt;"Ja",VLOOKUP($C573,Listen!$A$2:$F$45,6,0)="Nein"),$AC573,$AB573),0)</f>
        <v>0</v>
      </c>
      <c r="AJ573" s="49">
        <f>IFERROR(IF(OR($W573&lt;&gt;"Ja",VLOOKUP($C573,Listen!$A$2:$F$45,6,0)="Nein"),$AC573,$AB573),0)</f>
        <v>0</v>
      </c>
      <c r="AK573" s="49">
        <f>IFERROR(IF(OR($W573&lt;&gt;"Ja",VLOOKUP($C573,Listen!$A$2:$F$45,6,0)="Nein"),$AC573,$AB573),0)</f>
        <v>0</v>
      </c>
      <c r="AL573" s="51">
        <f t="shared" si="174"/>
        <v>0</v>
      </c>
      <c r="AM573" s="296">
        <f>IFERROR(IF(VLOOKUP($C573,Listen!$A$2:$F$45,6,0)="Ja",MAX(BC573:BD573),D_SAV!$BC573),0)</f>
        <v>0</v>
      </c>
      <c r="AN573" s="51">
        <f t="shared" si="175"/>
        <v>0</v>
      </c>
      <c r="AP573" s="304">
        <f t="shared" si="176"/>
        <v>0</v>
      </c>
      <c r="AQ573" s="304">
        <f t="shared" si="177"/>
        <v>0</v>
      </c>
      <c r="AR573" s="304">
        <f t="shared" si="178"/>
        <v>0</v>
      </c>
      <c r="AS573" s="304">
        <f t="shared" si="179"/>
        <v>0</v>
      </c>
      <c r="AT573" s="304">
        <f t="shared" si="180"/>
        <v>0</v>
      </c>
      <c r="AU573" s="304">
        <f t="shared" si="181"/>
        <v>0</v>
      </c>
      <c r="AV573" s="304">
        <f t="shared" si="182"/>
        <v>0</v>
      </c>
      <c r="AW573" s="304">
        <f t="shared" si="183"/>
        <v>0</v>
      </c>
      <c r="AX573" s="304">
        <f t="shared" si="184"/>
        <v>0</v>
      </c>
      <c r="AY573" s="304">
        <f t="shared" si="185"/>
        <v>0</v>
      </c>
      <c r="AZ573" s="304">
        <f t="shared" si="186"/>
        <v>0</v>
      </c>
      <c r="BA573" s="304">
        <f t="shared" si="187"/>
        <v>0</v>
      </c>
      <c r="BB573" s="304">
        <f t="shared" si="188"/>
        <v>0</v>
      </c>
      <c r="BC573" s="304">
        <f t="shared" si="189"/>
        <v>0</v>
      </c>
      <c r="BD573" s="304">
        <f t="shared" si="190"/>
        <v>0</v>
      </c>
      <c r="BE573" s="304">
        <f>IFERROR(IF(VLOOKUP($C573,Listen!$A$2:$F$45,6,0)="Ja",BB573-MAX(BC573:BD573),BB573-BC573),0)</f>
        <v>0</v>
      </c>
    </row>
    <row r="574" spans="1:57" x14ac:dyDescent="0.25">
      <c r="A574" s="320" t="str">
        <f>IF(AND(D574&lt;&gt;0,C574&lt;&gt;0,E574&lt;&gt;0),IF(B574&lt;&gt;0,CONCATENATE(B574,"-AGr",VLOOKUP(C574,Listen!$A$2:$D$45,4,FALSE),"-",D574,"-",E574,),CONCATENATE("AGr",VLOOKUP(C574,Listen!$A$2:$D$45,4,FALSE),"-",D574,"-",E574)),"keine vollständige ID")</f>
        <v>keine vollständige ID</v>
      </c>
      <c r="B574" s="301"/>
      <c r="C574" s="287"/>
      <c r="D574" s="34"/>
      <c r="E574" s="306"/>
      <c r="F574" s="116"/>
      <c r="G574" s="17"/>
      <c r="H574" s="17"/>
      <c r="I574" s="17"/>
      <c r="J574" s="17"/>
      <c r="K574" s="17"/>
      <c r="L574" s="17"/>
      <c r="M574" s="17"/>
      <c r="N574" s="17"/>
      <c r="O574" s="116"/>
      <c r="P574" s="117">
        <f>IF(D574&gt;A_Stammdaten!$B$12,0,SUM(G574,H574,J574,L574:M574)-SUM(I574,K574,N574:O574))</f>
        <v>0</v>
      </c>
      <c r="Q574" s="17"/>
      <c r="R574" s="17"/>
      <c r="S574" s="17"/>
      <c r="T574" s="17"/>
      <c r="U574" s="62">
        <f t="shared" si="170"/>
        <v>0</v>
      </c>
      <c r="V574" s="34"/>
      <c r="W574" s="34"/>
      <c r="X574" s="34"/>
      <c r="Y574" s="34"/>
      <c r="Z574" s="34"/>
      <c r="AA574" s="63" t="str">
        <f t="shared" si="171"/>
        <v>-</v>
      </c>
      <c r="AB574" s="63" t="str">
        <f t="shared" si="172"/>
        <v>-</v>
      </c>
      <c r="AC574" s="63">
        <f>IF(ISBLANK($C574),0,VLOOKUP($C574,Listen!$A$2:$C$45,2,FALSE))</f>
        <v>0</v>
      </c>
      <c r="AD574" s="63">
        <f>IF(ISBLANK($C574),0,VLOOKUP($C574,Listen!$A$2:$C$45,3,FALSE))</f>
        <v>0</v>
      </c>
      <c r="AE574" s="49">
        <f t="shared" si="173"/>
        <v>0</v>
      </c>
      <c r="AF574" s="49">
        <f t="shared" si="173"/>
        <v>0</v>
      </c>
      <c r="AG574" s="49">
        <f>IFERROR(IF(OR($V574&lt;&gt;"Ja",VLOOKUP($C574,Listen!$A$2:$F$45,5,0)="Nein",D574&lt;IF(C574="LNG Anbindungsanlagen gemäß separater Festlegung",2022,2023)),$AC574,$AA574),0)</f>
        <v>0</v>
      </c>
      <c r="AH574" s="49">
        <f>IFERROR(IF(OR($V574&lt;&gt;"Ja",VLOOKUP($C574,Listen!$A$2:$F$45,5,0)="Nein",D574&lt;IF(C574="LNG Anbindungsanlagen gemäß separater Festlegung",2022,2023)),$AC574,$AA574),0)</f>
        <v>0</v>
      </c>
      <c r="AI574" s="49">
        <f>IFERROR(IF(OR($W574&lt;&gt;"Ja",VLOOKUP($C574,Listen!$A$2:$F$45,6,0)="Nein"),$AC574,$AB574),0)</f>
        <v>0</v>
      </c>
      <c r="AJ574" s="49">
        <f>IFERROR(IF(OR($W574&lt;&gt;"Ja",VLOOKUP($C574,Listen!$A$2:$F$45,6,0)="Nein"),$AC574,$AB574),0)</f>
        <v>0</v>
      </c>
      <c r="AK574" s="49">
        <f>IFERROR(IF(OR($W574&lt;&gt;"Ja",VLOOKUP($C574,Listen!$A$2:$F$45,6,0)="Nein"),$AC574,$AB574),0)</f>
        <v>0</v>
      </c>
      <c r="AL574" s="51">
        <f t="shared" si="174"/>
        <v>0</v>
      </c>
      <c r="AM574" s="296">
        <f>IFERROR(IF(VLOOKUP($C574,Listen!$A$2:$F$45,6,0)="Ja",MAX(BC574:BD574),D_SAV!$BC574),0)</f>
        <v>0</v>
      </c>
      <c r="AN574" s="51">
        <f t="shared" si="175"/>
        <v>0</v>
      </c>
      <c r="AP574" s="304">
        <f t="shared" si="176"/>
        <v>0</v>
      </c>
      <c r="AQ574" s="304">
        <f t="shared" si="177"/>
        <v>0</v>
      </c>
      <c r="AR574" s="304">
        <f t="shared" si="178"/>
        <v>0</v>
      </c>
      <c r="AS574" s="304">
        <f t="shared" si="179"/>
        <v>0</v>
      </c>
      <c r="AT574" s="304">
        <f t="shared" si="180"/>
        <v>0</v>
      </c>
      <c r="AU574" s="304">
        <f t="shared" si="181"/>
        <v>0</v>
      </c>
      <c r="AV574" s="304">
        <f t="shared" si="182"/>
        <v>0</v>
      </c>
      <c r="AW574" s="304">
        <f t="shared" si="183"/>
        <v>0</v>
      </c>
      <c r="AX574" s="304">
        <f t="shared" si="184"/>
        <v>0</v>
      </c>
      <c r="AY574" s="304">
        <f t="shared" si="185"/>
        <v>0</v>
      </c>
      <c r="AZ574" s="304">
        <f t="shared" si="186"/>
        <v>0</v>
      </c>
      <c r="BA574" s="304">
        <f t="shared" si="187"/>
        <v>0</v>
      </c>
      <c r="BB574" s="304">
        <f t="shared" si="188"/>
        <v>0</v>
      </c>
      <c r="BC574" s="304">
        <f t="shared" si="189"/>
        <v>0</v>
      </c>
      <c r="BD574" s="304">
        <f t="shared" si="190"/>
        <v>0</v>
      </c>
      <c r="BE574" s="304">
        <f>IFERROR(IF(VLOOKUP($C574,Listen!$A$2:$F$45,6,0)="Ja",BB574-MAX(BC574:BD574),BB574-BC574),0)</f>
        <v>0</v>
      </c>
    </row>
    <row r="575" spans="1:57" x14ac:dyDescent="0.25">
      <c r="A575" s="320" t="str">
        <f>IF(AND(D575&lt;&gt;0,C575&lt;&gt;0,E575&lt;&gt;0),IF(B575&lt;&gt;0,CONCATENATE(B575,"-AGr",VLOOKUP(C575,Listen!$A$2:$D$45,4,FALSE),"-",D575,"-",E575,),CONCATENATE("AGr",VLOOKUP(C575,Listen!$A$2:$D$45,4,FALSE),"-",D575,"-",E575)),"keine vollständige ID")</f>
        <v>keine vollständige ID</v>
      </c>
      <c r="B575" s="301"/>
      <c r="C575" s="287"/>
      <c r="D575" s="34"/>
      <c r="E575" s="306"/>
      <c r="F575" s="116"/>
      <c r="G575" s="17"/>
      <c r="H575" s="17"/>
      <c r="I575" s="17"/>
      <c r="J575" s="17"/>
      <c r="K575" s="17"/>
      <c r="L575" s="17"/>
      <c r="M575" s="17"/>
      <c r="N575" s="17"/>
      <c r="O575" s="116"/>
      <c r="P575" s="117">
        <f>IF(D575&gt;A_Stammdaten!$B$12,0,SUM(G575,H575,J575,L575:M575)-SUM(I575,K575,N575:O575))</f>
        <v>0</v>
      </c>
      <c r="Q575" s="17"/>
      <c r="R575" s="17"/>
      <c r="S575" s="17"/>
      <c r="T575" s="17"/>
      <c r="U575" s="62">
        <f t="shared" si="170"/>
        <v>0</v>
      </c>
      <c r="V575" s="34"/>
      <c r="W575" s="34"/>
      <c r="X575" s="34"/>
      <c r="Y575" s="34"/>
      <c r="Z575" s="34"/>
      <c r="AA575" s="63" t="str">
        <f t="shared" si="171"/>
        <v>-</v>
      </c>
      <c r="AB575" s="63" t="str">
        <f t="shared" si="172"/>
        <v>-</v>
      </c>
      <c r="AC575" s="63">
        <f>IF(ISBLANK($C575),0,VLOOKUP($C575,Listen!$A$2:$C$45,2,FALSE))</f>
        <v>0</v>
      </c>
      <c r="AD575" s="63">
        <f>IF(ISBLANK($C575),0,VLOOKUP($C575,Listen!$A$2:$C$45,3,FALSE))</f>
        <v>0</v>
      </c>
      <c r="AE575" s="49">
        <f t="shared" si="173"/>
        <v>0</v>
      </c>
      <c r="AF575" s="49">
        <f t="shared" si="173"/>
        <v>0</v>
      </c>
      <c r="AG575" s="49">
        <f>IFERROR(IF(OR($V575&lt;&gt;"Ja",VLOOKUP($C575,Listen!$A$2:$F$45,5,0)="Nein",D575&lt;IF(C575="LNG Anbindungsanlagen gemäß separater Festlegung",2022,2023)),$AC575,$AA575),0)</f>
        <v>0</v>
      </c>
      <c r="AH575" s="49">
        <f>IFERROR(IF(OR($V575&lt;&gt;"Ja",VLOOKUP($C575,Listen!$A$2:$F$45,5,0)="Nein",D575&lt;IF(C575="LNG Anbindungsanlagen gemäß separater Festlegung",2022,2023)),$AC575,$AA575),0)</f>
        <v>0</v>
      </c>
      <c r="AI575" s="49">
        <f>IFERROR(IF(OR($W575&lt;&gt;"Ja",VLOOKUP($C575,Listen!$A$2:$F$45,6,0)="Nein"),$AC575,$AB575),0)</f>
        <v>0</v>
      </c>
      <c r="AJ575" s="49">
        <f>IFERROR(IF(OR($W575&lt;&gt;"Ja",VLOOKUP($C575,Listen!$A$2:$F$45,6,0)="Nein"),$AC575,$AB575),0)</f>
        <v>0</v>
      </c>
      <c r="AK575" s="49">
        <f>IFERROR(IF(OR($W575&lt;&gt;"Ja",VLOOKUP($C575,Listen!$A$2:$F$45,6,0)="Nein"),$AC575,$AB575),0)</f>
        <v>0</v>
      </c>
      <c r="AL575" s="51">
        <f t="shared" si="174"/>
        <v>0</v>
      </c>
      <c r="AM575" s="296">
        <f>IFERROR(IF(VLOOKUP($C575,Listen!$A$2:$F$45,6,0)="Ja",MAX(BC575:BD575),D_SAV!$BC575),0)</f>
        <v>0</v>
      </c>
      <c r="AN575" s="51">
        <f t="shared" si="175"/>
        <v>0</v>
      </c>
      <c r="AP575" s="304">
        <f t="shared" si="176"/>
        <v>0</v>
      </c>
      <c r="AQ575" s="304">
        <f t="shared" si="177"/>
        <v>0</v>
      </c>
      <c r="AR575" s="304">
        <f t="shared" si="178"/>
        <v>0</v>
      </c>
      <c r="AS575" s="304">
        <f t="shared" si="179"/>
        <v>0</v>
      </c>
      <c r="AT575" s="304">
        <f t="shared" si="180"/>
        <v>0</v>
      </c>
      <c r="AU575" s="304">
        <f t="shared" si="181"/>
        <v>0</v>
      </c>
      <c r="AV575" s="304">
        <f t="shared" si="182"/>
        <v>0</v>
      </c>
      <c r="AW575" s="304">
        <f t="shared" si="183"/>
        <v>0</v>
      </c>
      <c r="AX575" s="304">
        <f t="shared" si="184"/>
        <v>0</v>
      </c>
      <c r="AY575" s="304">
        <f t="shared" si="185"/>
        <v>0</v>
      </c>
      <c r="AZ575" s="304">
        <f t="shared" si="186"/>
        <v>0</v>
      </c>
      <c r="BA575" s="304">
        <f t="shared" si="187"/>
        <v>0</v>
      </c>
      <c r="BB575" s="304">
        <f t="shared" si="188"/>
        <v>0</v>
      </c>
      <c r="BC575" s="304">
        <f t="shared" si="189"/>
        <v>0</v>
      </c>
      <c r="BD575" s="304">
        <f t="shared" si="190"/>
        <v>0</v>
      </c>
      <c r="BE575" s="304">
        <f>IFERROR(IF(VLOOKUP($C575,Listen!$A$2:$F$45,6,0)="Ja",BB575-MAX(BC575:BD575),BB575-BC575),0)</f>
        <v>0</v>
      </c>
    </row>
    <row r="576" spans="1:57" x14ac:dyDescent="0.25">
      <c r="A576" s="320" t="str">
        <f>IF(AND(D576&lt;&gt;0,C576&lt;&gt;0,E576&lt;&gt;0),IF(B576&lt;&gt;0,CONCATENATE(B576,"-AGr",VLOOKUP(C576,Listen!$A$2:$D$45,4,FALSE),"-",D576,"-",E576,),CONCATENATE("AGr",VLOOKUP(C576,Listen!$A$2:$D$45,4,FALSE),"-",D576,"-",E576)),"keine vollständige ID")</f>
        <v>keine vollständige ID</v>
      </c>
      <c r="B576" s="301"/>
      <c r="C576" s="287"/>
      <c r="D576" s="34"/>
      <c r="E576" s="306"/>
      <c r="F576" s="116"/>
      <c r="G576" s="17"/>
      <c r="H576" s="17"/>
      <c r="I576" s="17"/>
      <c r="J576" s="17"/>
      <c r="K576" s="17"/>
      <c r="L576" s="17"/>
      <c r="M576" s="17"/>
      <c r="N576" s="17"/>
      <c r="O576" s="116"/>
      <c r="P576" s="117">
        <f>IF(D576&gt;A_Stammdaten!$B$12,0,SUM(G576,H576,J576,L576:M576)-SUM(I576,K576,N576:O576))</f>
        <v>0</v>
      </c>
      <c r="Q576" s="17"/>
      <c r="R576" s="17"/>
      <c r="S576" s="17"/>
      <c r="T576" s="17"/>
      <c r="U576" s="62">
        <f t="shared" si="170"/>
        <v>0</v>
      </c>
      <c r="V576" s="34"/>
      <c r="W576" s="34"/>
      <c r="X576" s="34"/>
      <c r="Y576" s="34"/>
      <c r="Z576" s="34"/>
      <c r="AA576" s="63" t="str">
        <f t="shared" si="171"/>
        <v>-</v>
      </c>
      <c r="AB576" s="63" t="str">
        <f t="shared" si="172"/>
        <v>-</v>
      </c>
      <c r="AC576" s="63">
        <f>IF(ISBLANK($C576),0,VLOOKUP($C576,Listen!$A$2:$C$45,2,FALSE))</f>
        <v>0</v>
      </c>
      <c r="AD576" s="63">
        <f>IF(ISBLANK($C576),0,VLOOKUP($C576,Listen!$A$2:$C$45,3,FALSE))</f>
        <v>0</v>
      </c>
      <c r="AE576" s="49">
        <f t="shared" si="173"/>
        <v>0</v>
      </c>
      <c r="AF576" s="49">
        <f t="shared" si="173"/>
        <v>0</v>
      </c>
      <c r="AG576" s="49">
        <f>IFERROR(IF(OR($V576&lt;&gt;"Ja",VLOOKUP($C576,Listen!$A$2:$F$45,5,0)="Nein",D576&lt;IF(C576="LNG Anbindungsanlagen gemäß separater Festlegung",2022,2023)),$AC576,$AA576),0)</f>
        <v>0</v>
      </c>
      <c r="AH576" s="49">
        <f>IFERROR(IF(OR($V576&lt;&gt;"Ja",VLOOKUP($C576,Listen!$A$2:$F$45,5,0)="Nein",D576&lt;IF(C576="LNG Anbindungsanlagen gemäß separater Festlegung",2022,2023)),$AC576,$AA576),0)</f>
        <v>0</v>
      </c>
      <c r="AI576" s="49">
        <f>IFERROR(IF(OR($W576&lt;&gt;"Ja",VLOOKUP($C576,Listen!$A$2:$F$45,6,0)="Nein"),$AC576,$AB576),0)</f>
        <v>0</v>
      </c>
      <c r="AJ576" s="49">
        <f>IFERROR(IF(OR($W576&lt;&gt;"Ja",VLOOKUP($C576,Listen!$A$2:$F$45,6,0)="Nein"),$AC576,$AB576),0)</f>
        <v>0</v>
      </c>
      <c r="AK576" s="49">
        <f>IFERROR(IF(OR($W576&lt;&gt;"Ja",VLOOKUP($C576,Listen!$A$2:$F$45,6,0)="Nein"),$AC576,$AB576),0)</f>
        <v>0</v>
      </c>
      <c r="AL576" s="51">
        <f t="shared" si="174"/>
        <v>0</v>
      </c>
      <c r="AM576" s="296">
        <f>IFERROR(IF(VLOOKUP($C576,Listen!$A$2:$F$45,6,0)="Ja",MAX(BC576:BD576),D_SAV!$BC576),0)</f>
        <v>0</v>
      </c>
      <c r="AN576" s="51">
        <f t="shared" si="175"/>
        <v>0</v>
      </c>
      <c r="AP576" s="304">
        <f t="shared" si="176"/>
        <v>0</v>
      </c>
      <c r="AQ576" s="304">
        <f t="shared" si="177"/>
        <v>0</v>
      </c>
      <c r="AR576" s="304">
        <f t="shared" si="178"/>
        <v>0</v>
      </c>
      <c r="AS576" s="304">
        <f t="shared" si="179"/>
        <v>0</v>
      </c>
      <c r="AT576" s="304">
        <f t="shared" si="180"/>
        <v>0</v>
      </c>
      <c r="AU576" s="304">
        <f t="shared" si="181"/>
        <v>0</v>
      </c>
      <c r="AV576" s="304">
        <f t="shared" si="182"/>
        <v>0</v>
      </c>
      <c r="AW576" s="304">
        <f t="shared" si="183"/>
        <v>0</v>
      </c>
      <c r="AX576" s="304">
        <f t="shared" si="184"/>
        <v>0</v>
      </c>
      <c r="AY576" s="304">
        <f t="shared" si="185"/>
        <v>0</v>
      </c>
      <c r="AZ576" s="304">
        <f t="shared" si="186"/>
        <v>0</v>
      </c>
      <c r="BA576" s="304">
        <f t="shared" si="187"/>
        <v>0</v>
      </c>
      <c r="BB576" s="304">
        <f t="shared" si="188"/>
        <v>0</v>
      </c>
      <c r="BC576" s="304">
        <f t="shared" si="189"/>
        <v>0</v>
      </c>
      <c r="BD576" s="304">
        <f t="shared" si="190"/>
        <v>0</v>
      </c>
      <c r="BE576" s="304">
        <f>IFERROR(IF(VLOOKUP($C576,Listen!$A$2:$F$45,6,0)="Ja",BB576-MAX(BC576:BD576),BB576-BC576),0)</f>
        <v>0</v>
      </c>
    </row>
    <row r="577" spans="1:57" x14ac:dyDescent="0.25">
      <c r="A577" s="320" t="str">
        <f>IF(AND(D577&lt;&gt;0,C577&lt;&gt;0,E577&lt;&gt;0),IF(B577&lt;&gt;0,CONCATENATE(B577,"-AGr",VLOOKUP(C577,Listen!$A$2:$D$45,4,FALSE),"-",D577,"-",E577,),CONCATENATE("AGr",VLOOKUP(C577,Listen!$A$2:$D$45,4,FALSE),"-",D577,"-",E577)),"keine vollständige ID")</f>
        <v>keine vollständige ID</v>
      </c>
      <c r="B577" s="301"/>
      <c r="C577" s="287"/>
      <c r="D577" s="34"/>
      <c r="E577" s="306"/>
      <c r="F577" s="116"/>
      <c r="G577" s="17"/>
      <c r="H577" s="17"/>
      <c r="I577" s="17"/>
      <c r="J577" s="17"/>
      <c r="K577" s="17"/>
      <c r="L577" s="17"/>
      <c r="M577" s="17"/>
      <c r="N577" s="17"/>
      <c r="O577" s="116"/>
      <c r="P577" s="117">
        <f>IF(D577&gt;A_Stammdaten!$B$12,0,SUM(G577,H577,J577,L577:M577)-SUM(I577,K577,N577:O577))</f>
        <v>0</v>
      </c>
      <c r="Q577" s="17"/>
      <c r="R577" s="17"/>
      <c r="S577" s="17"/>
      <c r="T577" s="17"/>
      <c r="U577" s="62">
        <f t="shared" si="170"/>
        <v>0</v>
      </c>
      <c r="V577" s="34"/>
      <c r="W577" s="34"/>
      <c r="X577" s="34"/>
      <c r="Y577" s="34"/>
      <c r="Z577" s="34"/>
      <c r="AA577" s="63" t="str">
        <f t="shared" si="171"/>
        <v>-</v>
      </c>
      <c r="AB577" s="63" t="str">
        <f t="shared" si="172"/>
        <v>-</v>
      </c>
      <c r="AC577" s="63">
        <f>IF(ISBLANK($C577),0,VLOOKUP($C577,Listen!$A$2:$C$45,2,FALSE))</f>
        <v>0</v>
      </c>
      <c r="AD577" s="63">
        <f>IF(ISBLANK($C577),0,VLOOKUP($C577,Listen!$A$2:$C$45,3,FALSE))</f>
        <v>0</v>
      </c>
      <c r="AE577" s="49">
        <f t="shared" si="173"/>
        <v>0</v>
      </c>
      <c r="AF577" s="49">
        <f t="shared" si="173"/>
        <v>0</v>
      </c>
      <c r="AG577" s="49">
        <f>IFERROR(IF(OR($V577&lt;&gt;"Ja",VLOOKUP($C577,Listen!$A$2:$F$45,5,0)="Nein",D577&lt;IF(C577="LNG Anbindungsanlagen gemäß separater Festlegung",2022,2023)),$AC577,$AA577),0)</f>
        <v>0</v>
      </c>
      <c r="AH577" s="49">
        <f>IFERROR(IF(OR($V577&lt;&gt;"Ja",VLOOKUP($C577,Listen!$A$2:$F$45,5,0)="Nein",D577&lt;IF(C577="LNG Anbindungsanlagen gemäß separater Festlegung",2022,2023)),$AC577,$AA577),0)</f>
        <v>0</v>
      </c>
      <c r="AI577" s="49">
        <f>IFERROR(IF(OR($W577&lt;&gt;"Ja",VLOOKUP($C577,Listen!$A$2:$F$45,6,0)="Nein"),$AC577,$AB577),0)</f>
        <v>0</v>
      </c>
      <c r="AJ577" s="49">
        <f>IFERROR(IF(OR($W577&lt;&gt;"Ja",VLOOKUP($C577,Listen!$A$2:$F$45,6,0)="Nein"),$AC577,$AB577),0)</f>
        <v>0</v>
      </c>
      <c r="AK577" s="49">
        <f>IFERROR(IF(OR($W577&lt;&gt;"Ja",VLOOKUP($C577,Listen!$A$2:$F$45,6,0)="Nein"),$AC577,$AB577),0)</f>
        <v>0</v>
      </c>
      <c r="AL577" s="51">
        <f t="shared" si="174"/>
        <v>0</v>
      </c>
      <c r="AM577" s="296">
        <f>IFERROR(IF(VLOOKUP($C577,Listen!$A$2:$F$45,6,0)="Ja",MAX(BC577:BD577),D_SAV!$BC577),0)</f>
        <v>0</v>
      </c>
      <c r="AN577" s="51">
        <f t="shared" si="175"/>
        <v>0</v>
      </c>
      <c r="AP577" s="304">
        <f t="shared" si="176"/>
        <v>0</v>
      </c>
      <c r="AQ577" s="304">
        <f t="shared" si="177"/>
        <v>0</v>
      </c>
      <c r="AR577" s="304">
        <f t="shared" si="178"/>
        <v>0</v>
      </c>
      <c r="AS577" s="304">
        <f t="shared" si="179"/>
        <v>0</v>
      </c>
      <c r="AT577" s="304">
        <f t="shared" si="180"/>
        <v>0</v>
      </c>
      <c r="AU577" s="304">
        <f t="shared" si="181"/>
        <v>0</v>
      </c>
      <c r="AV577" s="304">
        <f t="shared" si="182"/>
        <v>0</v>
      </c>
      <c r="AW577" s="304">
        <f t="shared" si="183"/>
        <v>0</v>
      </c>
      <c r="AX577" s="304">
        <f t="shared" si="184"/>
        <v>0</v>
      </c>
      <c r="AY577" s="304">
        <f t="shared" si="185"/>
        <v>0</v>
      </c>
      <c r="AZ577" s="304">
        <f t="shared" si="186"/>
        <v>0</v>
      </c>
      <c r="BA577" s="304">
        <f t="shared" si="187"/>
        <v>0</v>
      </c>
      <c r="BB577" s="304">
        <f t="shared" si="188"/>
        <v>0</v>
      </c>
      <c r="BC577" s="304">
        <f t="shared" si="189"/>
        <v>0</v>
      </c>
      <c r="BD577" s="304">
        <f t="shared" si="190"/>
        <v>0</v>
      </c>
      <c r="BE577" s="304">
        <f>IFERROR(IF(VLOOKUP($C577,Listen!$A$2:$F$45,6,0)="Ja",BB577-MAX(BC577:BD577),BB577-BC577),0)</f>
        <v>0</v>
      </c>
    </row>
    <row r="578" spans="1:57" x14ac:dyDescent="0.25">
      <c r="A578" s="320" t="str">
        <f>IF(AND(D578&lt;&gt;0,C578&lt;&gt;0,E578&lt;&gt;0),IF(B578&lt;&gt;0,CONCATENATE(B578,"-AGr",VLOOKUP(C578,Listen!$A$2:$D$45,4,FALSE),"-",D578,"-",E578,),CONCATENATE("AGr",VLOOKUP(C578,Listen!$A$2:$D$45,4,FALSE),"-",D578,"-",E578)),"keine vollständige ID")</f>
        <v>keine vollständige ID</v>
      </c>
      <c r="B578" s="301"/>
      <c r="C578" s="287"/>
      <c r="D578" s="34"/>
      <c r="E578" s="306"/>
      <c r="F578" s="116"/>
      <c r="G578" s="17"/>
      <c r="H578" s="17"/>
      <c r="I578" s="17"/>
      <c r="J578" s="17"/>
      <c r="K578" s="17"/>
      <c r="L578" s="17"/>
      <c r="M578" s="17"/>
      <c r="N578" s="17"/>
      <c r="O578" s="116"/>
      <c r="P578" s="117">
        <f>IF(D578&gt;A_Stammdaten!$B$12,0,SUM(G578,H578,J578,L578:M578)-SUM(I578,K578,N578:O578))</f>
        <v>0</v>
      </c>
      <c r="Q578" s="17"/>
      <c r="R578" s="17"/>
      <c r="S578" s="17"/>
      <c r="T578" s="17"/>
      <c r="U578" s="62">
        <f t="shared" si="170"/>
        <v>0</v>
      </c>
      <c r="V578" s="34"/>
      <c r="W578" s="34"/>
      <c r="X578" s="34"/>
      <c r="Y578" s="34"/>
      <c r="Z578" s="34"/>
      <c r="AA578" s="63" t="str">
        <f t="shared" si="171"/>
        <v>-</v>
      </c>
      <c r="AB578" s="63" t="str">
        <f t="shared" si="172"/>
        <v>-</v>
      </c>
      <c r="AC578" s="63">
        <f>IF(ISBLANK($C578),0,VLOOKUP($C578,Listen!$A$2:$C$45,2,FALSE))</f>
        <v>0</v>
      </c>
      <c r="AD578" s="63">
        <f>IF(ISBLANK($C578),0,VLOOKUP($C578,Listen!$A$2:$C$45,3,FALSE))</f>
        <v>0</v>
      </c>
      <c r="AE578" s="49">
        <f t="shared" si="173"/>
        <v>0</v>
      </c>
      <c r="AF578" s="49">
        <f t="shared" si="173"/>
        <v>0</v>
      </c>
      <c r="AG578" s="49">
        <f>IFERROR(IF(OR($V578&lt;&gt;"Ja",VLOOKUP($C578,Listen!$A$2:$F$45,5,0)="Nein",D578&lt;IF(C578="LNG Anbindungsanlagen gemäß separater Festlegung",2022,2023)),$AC578,$AA578),0)</f>
        <v>0</v>
      </c>
      <c r="AH578" s="49">
        <f>IFERROR(IF(OR($V578&lt;&gt;"Ja",VLOOKUP($C578,Listen!$A$2:$F$45,5,0)="Nein",D578&lt;IF(C578="LNG Anbindungsanlagen gemäß separater Festlegung",2022,2023)),$AC578,$AA578),0)</f>
        <v>0</v>
      </c>
      <c r="AI578" s="49">
        <f>IFERROR(IF(OR($W578&lt;&gt;"Ja",VLOOKUP($C578,Listen!$A$2:$F$45,6,0)="Nein"),$AC578,$AB578),0)</f>
        <v>0</v>
      </c>
      <c r="AJ578" s="49">
        <f>IFERROR(IF(OR($W578&lt;&gt;"Ja",VLOOKUP($C578,Listen!$A$2:$F$45,6,0)="Nein"),$AC578,$AB578),0)</f>
        <v>0</v>
      </c>
      <c r="AK578" s="49">
        <f>IFERROR(IF(OR($W578&lt;&gt;"Ja",VLOOKUP($C578,Listen!$A$2:$F$45,6,0)="Nein"),$AC578,$AB578),0)</f>
        <v>0</v>
      </c>
      <c r="AL578" s="51">
        <f t="shared" si="174"/>
        <v>0</v>
      </c>
      <c r="AM578" s="296">
        <f>IFERROR(IF(VLOOKUP($C578,Listen!$A$2:$F$45,6,0)="Ja",MAX(BC578:BD578),D_SAV!$BC578),0)</f>
        <v>0</v>
      </c>
      <c r="AN578" s="51">
        <f t="shared" si="175"/>
        <v>0</v>
      </c>
      <c r="AP578" s="304">
        <f t="shared" si="176"/>
        <v>0</v>
      </c>
      <c r="AQ578" s="304">
        <f t="shared" si="177"/>
        <v>0</v>
      </c>
      <c r="AR578" s="304">
        <f t="shared" si="178"/>
        <v>0</v>
      </c>
      <c r="AS578" s="304">
        <f t="shared" si="179"/>
        <v>0</v>
      </c>
      <c r="AT578" s="304">
        <f t="shared" si="180"/>
        <v>0</v>
      </c>
      <c r="AU578" s="304">
        <f t="shared" si="181"/>
        <v>0</v>
      </c>
      <c r="AV578" s="304">
        <f t="shared" si="182"/>
        <v>0</v>
      </c>
      <c r="AW578" s="304">
        <f t="shared" si="183"/>
        <v>0</v>
      </c>
      <c r="AX578" s="304">
        <f t="shared" si="184"/>
        <v>0</v>
      </c>
      <c r="AY578" s="304">
        <f t="shared" si="185"/>
        <v>0</v>
      </c>
      <c r="AZ578" s="304">
        <f t="shared" si="186"/>
        <v>0</v>
      </c>
      <c r="BA578" s="304">
        <f t="shared" si="187"/>
        <v>0</v>
      </c>
      <c r="BB578" s="304">
        <f t="shared" si="188"/>
        <v>0</v>
      </c>
      <c r="BC578" s="304">
        <f t="shared" si="189"/>
        <v>0</v>
      </c>
      <c r="BD578" s="304">
        <f t="shared" si="190"/>
        <v>0</v>
      </c>
      <c r="BE578" s="304">
        <f>IFERROR(IF(VLOOKUP($C578,Listen!$A$2:$F$45,6,0)="Ja",BB578-MAX(BC578:BD578),BB578-BC578),0)</f>
        <v>0</v>
      </c>
    </row>
    <row r="579" spans="1:57" x14ac:dyDescent="0.25">
      <c r="A579" s="320" t="str">
        <f>IF(AND(D579&lt;&gt;0,C579&lt;&gt;0,E579&lt;&gt;0),IF(B579&lt;&gt;0,CONCATENATE(B579,"-AGr",VLOOKUP(C579,Listen!$A$2:$D$45,4,FALSE),"-",D579,"-",E579,),CONCATENATE("AGr",VLOOKUP(C579,Listen!$A$2:$D$45,4,FALSE),"-",D579,"-",E579)),"keine vollständige ID")</f>
        <v>keine vollständige ID</v>
      </c>
      <c r="B579" s="301"/>
      <c r="C579" s="287"/>
      <c r="D579" s="34"/>
      <c r="E579" s="306"/>
      <c r="F579" s="116"/>
      <c r="G579" s="17"/>
      <c r="H579" s="17"/>
      <c r="I579" s="17"/>
      <c r="J579" s="17"/>
      <c r="K579" s="17"/>
      <c r="L579" s="17"/>
      <c r="M579" s="17"/>
      <c r="N579" s="17"/>
      <c r="O579" s="116"/>
      <c r="P579" s="117">
        <f>IF(D579&gt;A_Stammdaten!$B$12,0,SUM(G579,H579,J579,L579:M579)-SUM(I579,K579,N579:O579))</f>
        <v>0</v>
      </c>
      <c r="Q579" s="17"/>
      <c r="R579" s="17"/>
      <c r="S579" s="17"/>
      <c r="T579" s="17"/>
      <c r="U579" s="62">
        <f t="shared" si="170"/>
        <v>0</v>
      </c>
      <c r="V579" s="34"/>
      <c r="W579" s="34"/>
      <c r="X579" s="34"/>
      <c r="Y579" s="34"/>
      <c r="Z579" s="34"/>
      <c r="AA579" s="63" t="str">
        <f t="shared" si="171"/>
        <v>-</v>
      </c>
      <c r="AB579" s="63" t="str">
        <f t="shared" si="172"/>
        <v>-</v>
      </c>
      <c r="AC579" s="63">
        <f>IF(ISBLANK($C579),0,VLOOKUP($C579,Listen!$A$2:$C$45,2,FALSE))</f>
        <v>0</v>
      </c>
      <c r="AD579" s="63">
        <f>IF(ISBLANK($C579),0,VLOOKUP($C579,Listen!$A$2:$C$45,3,FALSE))</f>
        <v>0</v>
      </c>
      <c r="AE579" s="49">
        <f t="shared" si="173"/>
        <v>0</v>
      </c>
      <c r="AF579" s="49">
        <f t="shared" si="173"/>
        <v>0</v>
      </c>
      <c r="AG579" s="49">
        <f>IFERROR(IF(OR($V579&lt;&gt;"Ja",VLOOKUP($C579,Listen!$A$2:$F$45,5,0)="Nein",D579&lt;IF(C579="LNG Anbindungsanlagen gemäß separater Festlegung",2022,2023)),$AC579,$AA579),0)</f>
        <v>0</v>
      </c>
      <c r="AH579" s="49">
        <f>IFERROR(IF(OR($V579&lt;&gt;"Ja",VLOOKUP($C579,Listen!$A$2:$F$45,5,0)="Nein",D579&lt;IF(C579="LNG Anbindungsanlagen gemäß separater Festlegung",2022,2023)),$AC579,$AA579),0)</f>
        <v>0</v>
      </c>
      <c r="AI579" s="49">
        <f>IFERROR(IF(OR($W579&lt;&gt;"Ja",VLOOKUP($C579,Listen!$A$2:$F$45,6,0)="Nein"),$AC579,$AB579),0)</f>
        <v>0</v>
      </c>
      <c r="AJ579" s="49">
        <f>IFERROR(IF(OR($W579&lt;&gt;"Ja",VLOOKUP($C579,Listen!$A$2:$F$45,6,0)="Nein"),$AC579,$AB579),0)</f>
        <v>0</v>
      </c>
      <c r="AK579" s="49">
        <f>IFERROR(IF(OR($W579&lt;&gt;"Ja",VLOOKUP($C579,Listen!$A$2:$F$45,6,0)="Nein"),$AC579,$AB579),0)</f>
        <v>0</v>
      </c>
      <c r="AL579" s="51">
        <f t="shared" si="174"/>
        <v>0</v>
      </c>
      <c r="AM579" s="296">
        <f>IFERROR(IF(VLOOKUP($C579,Listen!$A$2:$F$45,6,0)="Ja",MAX(BC579:BD579),D_SAV!$BC579),0)</f>
        <v>0</v>
      </c>
      <c r="AN579" s="51">
        <f t="shared" si="175"/>
        <v>0</v>
      </c>
      <c r="AP579" s="304">
        <f t="shared" si="176"/>
        <v>0</v>
      </c>
      <c r="AQ579" s="304">
        <f t="shared" si="177"/>
        <v>0</v>
      </c>
      <c r="AR579" s="304">
        <f t="shared" si="178"/>
        <v>0</v>
      </c>
      <c r="AS579" s="304">
        <f t="shared" si="179"/>
        <v>0</v>
      </c>
      <c r="AT579" s="304">
        <f t="shared" si="180"/>
        <v>0</v>
      </c>
      <c r="AU579" s="304">
        <f t="shared" si="181"/>
        <v>0</v>
      </c>
      <c r="AV579" s="304">
        <f t="shared" si="182"/>
        <v>0</v>
      </c>
      <c r="AW579" s="304">
        <f t="shared" si="183"/>
        <v>0</v>
      </c>
      <c r="AX579" s="304">
        <f t="shared" si="184"/>
        <v>0</v>
      </c>
      <c r="AY579" s="304">
        <f t="shared" si="185"/>
        <v>0</v>
      </c>
      <c r="AZ579" s="304">
        <f t="shared" si="186"/>
        <v>0</v>
      </c>
      <c r="BA579" s="304">
        <f t="shared" si="187"/>
        <v>0</v>
      </c>
      <c r="BB579" s="304">
        <f t="shared" si="188"/>
        <v>0</v>
      </c>
      <c r="BC579" s="304">
        <f t="shared" si="189"/>
        <v>0</v>
      </c>
      <c r="BD579" s="304">
        <f t="shared" si="190"/>
        <v>0</v>
      </c>
      <c r="BE579" s="304">
        <f>IFERROR(IF(VLOOKUP($C579,Listen!$A$2:$F$45,6,0)="Ja",BB579-MAX(BC579:BD579),BB579-BC579),0)</f>
        <v>0</v>
      </c>
    </row>
    <row r="580" spans="1:57" x14ac:dyDescent="0.25">
      <c r="A580" s="320" t="str">
        <f>IF(AND(D580&lt;&gt;0,C580&lt;&gt;0,E580&lt;&gt;0),IF(B580&lt;&gt;0,CONCATENATE(B580,"-AGr",VLOOKUP(C580,Listen!$A$2:$D$45,4,FALSE),"-",D580,"-",E580,),CONCATENATE("AGr",VLOOKUP(C580,Listen!$A$2:$D$45,4,FALSE),"-",D580,"-",E580)),"keine vollständige ID")</f>
        <v>keine vollständige ID</v>
      </c>
      <c r="B580" s="301"/>
      <c r="C580" s="287"/>
      <c r="D580" s="34"/>
      <c r="E580" s="306"/>
      <c r="F580" s="116"/>
      <c r="G580" s="17"/>
      <c r="H580" s="17"/>
      <c r="I580" s="17"/>
      <c r="J580" s="17"/>
      <c r="K580" s="17"/>
      <c r="L580" s="17"/>
      <c r="M580" s="17"/>
      <c r="N580" s="17"/>
      <c r="O580" s="116"/>
      <c r="P580" s="117">
        <f>IF(D580&gt;A_Stammdaten!$B$12,0,SUM(G580,H580,J580,L580:M580)-SUM(I580,K580,N580:O580))</f>
        <v>0</v>
      </c>
      <c r="Q580" s="17"/>
      <c r="R580" s="17"/>
      <c r="S580" s="17"/>
      <c r="T580" s="17"/>
      <c r="U580" s="62">
        <f t="shared" si="170"/>
        <v>0</v>
      </c>
      <c r="V580" s="34"/>
      <c r="W580" s="34"/>
      <c r="X580" s="34"/>
      <c r="Y580" s="34"/>
      <c r="Z580" s="34"/>
      <c r="AA580" s="63" t="str">
        <f t="shared" si="171"/>
        <v>-</v>
      </c>
      <c r="AB580" s="63" t="str">
        <f t="shared" si="172"/>
        <v>-</v>
      </c>
      <c r="AC580" s="63">
        <f>IF(ISBLANK($C580),0,VLOOKUP($C580,Listen!$A$2:$C$45,2,FALSE))</f>
        <v>0</v>
      </c>
      <c r="AD580" s="63">
        <f>IF(ISBLANK($C580),0,VLOOKUP($C580,Listen!$A$2:$C$45,3,FALSE))</f>
        <v>0</v>
      </c>
      <c r="AE580" s="49">
        <f t="shared" si="173"/>
        <v>0</v>
      </c>
      <c r="AF580" s="49">
        <f t="shared" si="173"/>
        <v>0</v>
      </c>
      <c r="AG580" s="49">
        <f>IFERROR(IF(OR($V580&lt;&gt;"Ja",VLOOKUP($C580,Listen!$A$2:$F$45,5,0)="Nein",D580&lt;IF(C580="LNG Anbindungsanlagen gemäß separater Festlegung",2022,2023)),$AC580,$AA580),0)</f>
        <v>0</v>
      </c>
      <c r="AH580" s="49">
        <f>IFERROR(IF(OR($V580&lt;&gt;"Ja",VLOOKUP($C580,Listen!$A$2:$F$45,5,0)="Nein",D580&lt;IF(C580="LNG Anbindungsanlagen gemäß separater Festlegung",2022,2023)),$AC580,$AA580),0)</f>
        <v>0</v>
      </c>
      <c r="AI580" s="49">
        <f>IFERROR(IF(OR($W580&lt;&gt;"Ja",VLOOKUP($C580,Listen!$A$2:$F$45,6,0)="Nein"),$AC580,$AB580),0)</f>
        <v>0</v>
      </c>
      <c r="AJ580" s="49">
        <f>IFERROR(IF(OR($W580&lt;&gt;"Ja",VLOOKUP($C580,Listen!$A$2:$F$45,6,0)="Nein"),$AC580,$AB580),0)</f>
        <v>0</v>
      </c>
      <c r="AK580" s="49">
        <f>IFERROR(IF(OR($W580&lt;&gt;"Ja",VLOOKUP($C580,Listen!$A$2:$F$45,6,0)="Nein"),$AC580,$AB580),0)</f>
        <v>0</v>
      </c>
      <c r="AL580" s="51">
        <f t="shared" si="174"/>
        <v>0</v>
      </c>
      <c r="AM580" s="296">
        <f>IFERROR(IF(VLOOKUP($C580,Listen!$A$2:$F$45,6,0)="Ja",MAX(BC580:BD580),D_SAV!$BC580),0)</f>
        <v>0</v>
      </c>
      <c r="AN580" s="51">
        <f t="shared" si="175"/>
        <v>0</v>
      </c>
      <c r="AP580" s="304">
        <f t="shared" si="176"/>
        <v>0</v>
      </c>
      <c r="AQ580" s="304">
        <f t="shared" si="177"/>
        <v>0</v>
      </c>
      <c r="AR580" s="304">
        <f t="shared" si="178"/>
        <v>0</v>
      </c>
      <c r="AS580" s="304">
        <f t="shared" si="179"/>
        <v>0</v>
      </c>
      <c r="AT580" s="304">
        <f t="shared" si="180"/>
        <v>0</v>
      </c>
      <c r="AU580" s="304">
        <f t="shared" si="181"/>
        <v>0</v>
      </c>
      <c r="AV580" s="304">
        <f t="shared" si="182"/>
        <v>0</v>
      </c>
      <c r="AW580" s="304">
        <f t="shared" si="183"/>
        <v>0</v>
      </c>
      <c r="AX580" s="304">
        <f t="shared" si="184"/>
        <v>0</v>
      </c>
      <c r="AY580" s="304">
        <f t="shared" si="185"/>
        <v>0</v>
      </c>
      <c r="AZ580" s="304">
        <f t="shared" si="186"/>
        <v>0</v>
      </c>
      <c r="BA580" s="304">
        <f t="shared" si="187"/>
        <v>0</v>
      </c>
      <c r="BB580" s="304">
        <f t="shared" si="188"/>
        <v>0</v>
      </c>
      <c r="BC580" s="304">
        <f t="shared" si="189"/>
        <v>0</v>
      </c>
      <c r="BD580" s="304">
        <f t="shared" si="190"/>
        <v>0</v>
      </c>
      <c r="BE580" s="304">
        <f>IFERROR(IF(VLOOKUP($C580,Listen!$A$2:$F$45,6,0)="Ja",BB580-MAX(BC580:BD580),BB580-BC580),0)</f>
        <v>0</v>
      </c>
    </row>
    <row r="581" spans="1:57" x14ac:dyDescent="0.25">
      <c r="A581" s="320" t="str">
        <f>IF(AND(D581&lt;&gt;0,C581&lt;&gt;0,E581&lt;&gt;0),IF(B581&lt;&gt;0,CONCATENATE(B581,"-AGr",VLOOKUP(C581,Listen!$A$2:$D$45,4,FALSE),"-",D581,"-",E581,),CONCATENATE("AGr",VLOOKUP(C581,Listen!$A$2:$D$45,4,FALSE),"-",D581,"-",E581)),"keine vollständige ID")</f>
        <v>keine vollständige ID</v>
      </c>
      <c r="B581" s="301"/>
      <c r="C581" s="287"/>
      <c r="D581" s="34"/>
      <c r="E581" s="306"/>
      <c r="F581" s="116"/>
      <c r="G581" s="17"/>
      <c r="H581" s="17"/>
      <c r="I581" s="17"/>
      <c r="J581" s="17"/>
      <c r="K581" s="17"/>
      <c r="L581" s="17"/>
      <c r="M581" s="17"/>
      <c r="N581" s="17"/>
      <c r="O581" s="116"/>
      <c r="P581" s="117">
        <f>IF(D581&gt;A_Stammdaten!$B$12,0,SUM(G581,H581,J581,L581:M581)-SUM(I581,K581,N581:O581))</f>
        <v>0</v>
      </c>
      <c r="Q581" s="17"/>
      <c r="R581" s="17"/>
      <c r="S581" s="17"/>
      <c r="T581" s="17"/>
      <c r="U581" s="62">
        <f t="shared" si="170"/>
        <v>0</v>
      </c>
      <c r="V581" s="34"/>
      <c r="W581" s="34"/>
      <c r="X581" s="34"/>
      <c r="Y581" s="34"/>
      <c r="Z581" s="34"/>
      <c r="AA581" s="63" t="str">
        <f t="shared" si="171"/>
        <v>-</v>
      </c>
      <c r="AB581" s="63" t="str">
        <f t="shared" si="172"/>
        <v>-</v>
      </c>
      <c r="AC581" s="63">
        <f>IF(ISBLANK($C581),0,VLOOKUP($C581,Listen!$A$2:$C$45,2,FALSE))</f>
        <v>0</v>
      </c>
      <c r="AD581" s="63">
        <f>IF(ISBLANK($C581),0,VLOOKUP($C581,Listen!$A$2:$C$45,3,FALSE))</f>
        <v>0</v>
      </c>
      <c r="AE581" s="49">
        <f t="shared" si="173"/>
        <v>0</v>
      </c>
      <c r="AF581" s="49">
        <f t="shared" si="173"/>
        <v>0</v>
      </c>
      <c r="AG581" s="49">
        <f>IFERROR(IF(OR($V581&lt;&gt;"Ja",VLOOKUP($C581,Listen!$A$2:$F$45,5,0)="Nein",D581&lt;IF(C581="LNG Anbindungsanlagen gemäß separater Festlegung",2022,2023)),$AC581,$AA581),0)</f>
        <v>0</v>
      </c>
      <c r="AH581" s="49">
        <f>IFERROR(IF(OR($V581&lt;&gt;"Ja",VLOOKUP($C581,Listen!$A$2:$F$45,5,0)="Nein",D581&lt;IF(C581="LNG Anbindungsanlagen gemäß separater Festlegung",2022,2023)),$AC581,$AA581),0)</f>
        <v>0</v>
      </c>
      <c r="AI581" s="49">
        <f>IFERROR(IF(OR($W581&lt;&gt;"Ja",VLOOKUP($C581,Listen!$A$2:$F$45,6,0)="Nein"),$AC581,$AB581),0)</f>
        <v>0</v>
      </c>
      <c r="AJ581" s="49">
        <f>IFERROR(IF(OR($W581&lt;&gt;"Ja",VLOOKUP($C581,Listen!$A$2:$F$45,6,0)="Nein"),$AC581,$AB581),0)</f>
        <v>0</v>
      </c>
      <c r="AK581" s="49">
        <f>IFERROR(IF(OR($W581&lt;&gt;"Ja",VLOOKUP($C581,Listen!$A$2:$F$45,6,0)="Nein"),$AC581,$AB581),0)</f>
        <v>0</v>
      </c>
      <c r="AL581" s="51">
        <f t="shared" si="174"/>
        <v>0</v>
      </c>
      <c r="AM581" s="296">
        <f>IFERROR(IF(VLOOKUP($C581,Listen!$A$2:$F$45,6,0)="Ja",MAX(BC581:BD581),D_SAV!$BC581),0)</f>
        <v>0</v>
      </c>
      <c r="AN581" s="51">
        <f t="shared" si="175"/>
        <v>0</v>
      </c>
      <c r="AP581" s="304">
        <f t="shared" si="176"/>
        <v>0</v>
      </c>
      <c r="AQ581" s="304">
        <f t="shared" si="177"/>
        <v>0</v>
      </c>
      <c r="AR581" s="304">
        <f t="shared" si="178"/>
        <v>0</v>
      </c>
      <c r="AS581" s="304">
        <f t="shared" si="179"/>
        <v>0</v>
      </c>
      <c r="AT581" s="304">
        <f t="shared" si="180"/>
        <v>0</v>
      </c>
      <c r="AU581" s="304">
        <f t="shared" si="181"/>
        <v>0</v>
      </c>
      <c r="AV581" s="304">
        <f t="shared" si="182"/>
        <v>0</v>
      </c>
      <c r="AW581" s="304">
        <f t="shared" si="183"/>
        <v>0</v>
      </c>
      <c r="AX581" s="304">
        <f t="shared" si="184"/>
        <v>0</v>
      </c>
      <c r="AY581" s="304">
        <f t="shared" si="185"/>
        <v>0</v>
      </c>
      <c r="AZ581" s="304">
        <f t="shared" si="186"/>
        <v>0</v>
      </c>
      <c r="BA581" s="304">
        <f t="shared" si="187"/>
        <v>0</v>
      </c>
      <c r="BB581" s="304">
        <f t="shared" si="188"/>
        <v>0</v>
      </c>
      <c r="BC581" s="304">
        <f t="shared" si="189"/>
        <v>0</v>
      </c>
      <c r="BD581" s="304">
        <f t="shared" si="190"/>
        <v>0</v>
      </c>
      <c r="BE581" s="304">
        <f>IFERROR(IF(VLOOKUP($C581,Listen!$A$2:$F$45,6,0)="Ja",BB581-MAX(BC581:BD581),BB581-BC581),0)</f>
        <v>0</v>
      </c>
    </row>
    <row r="582" spans="1:57" x14ac:dyDescent="0.25">
      <c r="A582" s="320" t="str">
        <f>IF(AND(D582&lt;&gt;0,C582&lt;&gt;0,E582&lt;&gt;0),IF(B582&lt;&gt;0,CONCATENATE(B582,"-AGr",VLOOKUP(C582,Listen!$A$2:$D$45,4,FALSE),"-",D582,"-",E582,),CONCATENATE("AGr",VLOOKUP(C582,Listen!$A$2:$D$45,4,FALSE),"-",D582,"-",E582)),"keine vollständige ID")</f>
        <v>keine vollständige ID</v>
      </c>
      <c r="B582" s="301"/>
      <c r="C582" s="287"/>
      <c r="D582" s="34"/>
      <c r="E582" s="306"/>
      <c r="F582" s="116"/>
      <c r="G582" s="17"/>
      <c r="H582" s="17"/>
      <c r="I582" s="17"/>
      <c r="J582" s="17"/>
      <c r="K582" s="17"/>
      <c r="L582" s="17"/>
      <c r="M582" s="17"/>
      <c r="N582" s="17"/>
      <c r="O582" s="116"/>
      <c r="P582" s="117">
        <f>IF(D582&gt;A_Stammdaten!$B$12,0,SUM(G582,H582,J582,L582:M582)-SUM(I582,K582,N582:O582))</f>
        <v>0</v>
      </c>
      <c r="Q582" s="17"/>
      <c r="R582" s="17"/>
      <c r="S582" s="17"/>
      <c r="T582" s="17"/>
      <c r="U582" s="62">
        <f t="shared" ref="U582:U645" si="191">P582-SUM(Q582:T582)</f>
        <v>0</v>
      </c>
      <c r="V582" s="34"/>
      <c r="W582" s="34"/>
      <c r="X582" s="34"/>
      <c r="Y582" s="34"/>
      <c r="Z582" s="34"/>
      <c r="AA582" s="63" t="str">
        <f t="shared" ref="AA582:AA645" si="192">IF($V582="Ja",MIN(2044-$D582+1,AC582),"-")</f>
        <v>-</v>
      </c>
      <c r="AB582" s="63" t="str">
        <f t="shared" ref="AB582:AB645" si="193">IF($Z582="","-",MIN($Z582-$D582+1,AC582))</f>
        <v>-</v>
      </c>
      <c r="AC582" s="63">
        <f>IF(ISBLANK($C582),0,VLOOKUP($C582,Listen!$A$2:$C$45,2,FALSE))</f>
        <v>0</v>
      </c>
      <c r="AD582" s="63">
        <f>IF(ISBLANK($C582),0,VLOOKUP($C582,Listen!$A$2:$C$45,3,FALSE))</f>
        <v>0</v>
      </c>
      <c r="AE582" s="49">
        <f t="shared" ref="AE582:AF645" si="194">IFERROR($AC582,0)</f>
        <v>0</v>
      </c>
      <c r="AF582" s="49">
        <f t="shared" si="194"/>
        <v>0</v>
      </c>
      <c r="AG582" s="49">
        <f>IFERROR(IF(OR($V582&lt;&gt;"Ja",VLOOKUP($C582,Listen!$A$2:$F$45,5,0)="Nein",D582&lt;IF(C582="LNG Anbindungsanlagen gemäß separater Festlegung",2022,2023)),$AC582,$AA582),0)</f>
        <v>0</v>
      </c>
      <c r="AH582" s="49">
        <f>IFERROR(IF(OR($V582&lt;&gt;"Ja",VLOOKUP($C582,Listen!$A$2:$F$45,5,0)="Nein",D582&lt;IF(C582="LNG Anbindungsanlagen gemäß separater Festlegung",2022,2023)),$AC582,$AA582),0)</f>
        <v>0</v>
      </c>
      <c r="AI582" s="49">
        <f>IFERROR(IF(OR($W582&lt;&gt;"Ja",VLOOKUP($C582,Listen!$A$2:$F$45,6,0)="Nein"),$AC582,$AB582),0)</f>
        <v>0</v>
      </c>
      <c r="AJ582" s="49">
        <f>IFERROR(IF(OR($W582&lt;&gt;"Ja",VLOOKUP($C582,Listen!$A$2:$F$45,6,0)="Nein"),$AC582,$AB582),0)</f>
        <v>0</v>
      </c>
      <c r="AK582" s="49">
        <f>IFERROR(IF(OR($W582&lt;&gt;"Ja",VLOOKUP($C582,Listen!$A$2:$F$45,6,0)="Nein"),$AC582,$AB582),0)</f>
        <v>0</v>
      </c>
      <c r="AL582" s="51">
        <f t="shared" ref="AL582:AL645" si="195">BB582</f>
        <v>0</v>
      </c>
      <c r="AM582" s="296">
        <f>IFERROR(IF(VLOOKUP($C582,Listen!$A$2:$F$45,6,0)="Ja",MAX(BC582:BD582),D_SAV!$BC582),0)</f>
        <v>0</v>
      </c>
      <c r="AN582" s="51">
        <f t="shared" ref="AN582:AN645" si="196">BE582</f>
        <v>0</v>
      </c>
      <c r="AP582" s="304">
        <f t="shared" ref="AP582:AP645" si="197">AO582+IF($D582=AP$3,$U582,0)</f>
        <v>0</v>
      </c>
      <c r="AQ582" s="304">
        <f t="shared" ref="AQ582:AQ645" si="198">IF(AP582=0,0,IF($AE582-(AP$3-$D582)&lt;=0,AP582,AP582/($AE582-(AP$3-$D582))))</f>
        <v>0</v>
      </c>
      <c r="AR582" s="304">
        <f t="shared" ref="AR582:AR645" si="199">AP582-AQ582</f>
        <v>0</v>
      </c>
      <c r="AS582" s="304">
        <f t="shared" ref="AS582:AS645" si="200">AR582+IF($D582=AS$3,$U582,0)</f>
        <v>0</v>
      </c>
      <c r="AT582" s="304">
        <f t="shared" ref="AT582:AT645" si="201">IF(AS582=0,0,IF($AF582-(AS$3-$D582)&lt;=0,AS582,AS582/($AF582-(AS$3-$D582))))</f>
        <v>0</v>
      </c>
      <c r="AU582" s="304">
        <f t="shared" ref="AU582:AU645" si="202">AS582-AT582</f>
        <v>0</v>
      </c>
      <c r="AV582" s="304">
        <f t="shared" ref="AV582:AV645" si="203">AU582+IF($D582=AV$3,$U582,0)</f>
        <v>0</v>
      </c>
      <c r="AW582" s="304">
        <f t="shared" ref="AW582:AW645" si="204">IF(AV582=0,0,IF($AG582-(AV$3-$D582)&lt;=0,AV582,AV582/($AG582-(AV$3-$D582))))</f>
        <v>0</v>
      </c>
      <c r="AX582" s="304">
        <f t="shared" ref="AX582:AX645" si="205">AV582-AW582</f>
        <v>0</v>
      </c>
      <c r="AY582" s="304">
        <f t="shared" ref="AY582:AY645" si="206">AX582+IF($D582=AY$3,$U582,0)</f>
        <v>0</v>
      </c>
      <c r="AZ582" s="304">
        <f t="shared" ref="AZ582:AZ645" si="207">IF(AY582=0,0,IF($AH582-(AY$3-$D582)&lt;=0,AY582,AY582/($AH582-(AY$3-$D582))))</f>
        <v>0</v>
      </c>
      <c r="BA582" s="304">
        <f t="shared" ref="BA582:BA645" si="208">AY582-AZ582</f>
        <v>0</v>
      </c>
      <c r="BB582" s="304">
        <f t="shared" ref="BB582:BB645" si="209">BA582+IF($D582=BB$3,$U582,0)</f>
        <v>0</v>
      </c>
      <c r="BC582" s="304">
        <f t="shared" ref="BC582:BC645" si="210">IF(BB582=0,0,IF($AI582-(BB$3-$D582)&lt;=0,BB582,BB582/($AI582-(BB$3-$D582))))</f>
        <v>0</v>
      </c>
      <c r="BD582" s="304">
        <f t="shared" ref="BD582:BD645" si="211">BB582*Y582/100</f>
        <v>0</v>
      </c>
      <c r="BE582" s="304">
        <f>IFERROR(IF(VLOOKUP($C582,Listen!$A$2:$F$45,6,0)="Ja",BB582-MAX(BC582:BD582),BB582-BC582),0)</f>
        <v>0</v>
      </c>
    </row>
    <row r="583" spans="1:57" x14ac:dyDescent="0.25">
      <c r="A583" s="320" t="str">
        <f>IF(AND(D583&lt;&gt;0,C583&lt;&gt;0,E583&lt;&gt;0),IF(B583&lt;&gt;0,CONCATENATE(B583,"-AGr",VLOOKUP(C583,Listen!$A$2:$D$45,4,FALSE),"-",D583,"-",E583,),CONCATENATE("AGr",VLOOKUP(C583,Listen!$A$2:$D$45,4,FALSE),"-",D583,"-",E583)),"keine vollständige ID")</f>
        <v>keine vollständige ID</v>
      </c>
      <c r="B583" s="301"/>
      <c r="C583" s="287"/>
      <c r="D583" s="34"/>
      <c r="E583" s="306"/>
      <c r="F583" s="116"/>
      <c r="G583" s="17"/>
      <c r="H583" s="17"/>
      <c r="I583" s="17"/>
      <c r="J583" s="17"/>
      <c r="K583" s="17"/>
      <c r="L583" s="17"/>
      <c r="M583" s="17"/>
      <c r="N583" s="17"/>
      <c r="O583" s="116"/>
      <c r="P583" s="117">
        <f>IF(D583&gt;A_Stammdaten!$B$12,0,SUM(G583,H583,J583,L583:M583)-SUM(I583,K583,N583:O583))</f>
        <v>0</v>
      </c>
      <c r="Q583" s="17"/>
      <c r="R583" s="17"/>
      <c r="S583" s="17"/>
      <c r="T583" s="17"/>
      <c r="U583" s="62">
        <f t="shared" si="191"/>
        <v>0</v>
      </c>
      <c r="V583" s="34"/>
      <c r="W583" s="34"/>
      <c r="X583" s="34"/>
      <c r="Y583" s="34"/>
      <c r="Z583" s="34"/>
      <c r="AA583" s="63" t="str">
        <f t="shared" si="192"/>
        <v>-</v>
      </c>
      <c r="AB583" s="63" t="str">
        <f t="shared" si="193"/>
        <v>-</v>
      </c>
      <c r="AC583" s="63">
        <f>IF(ISBLANK($C583),0,VLOOKUP($C583,Listen!$A$2:$C$45,2,FALSE))</f>
        <v>0</v>
      </c>
      <c r="AD583" s="63">
        <f>IF(ISBLANK($C583),0,VLOOKUP($C583,Listen!$A$2:$C$45,3,FALSE))</f>
        <v>0</v>
      </c>
      <c r="AE583" s="49">
        <f t="shared" si="194"/>
        <v>0</v>
      </c>
      <c r="AF583" s="49">
        <f t="shared" si="194"/>
        <v>0</v>
      </c>
      <c r="AG583" s="49">
        <f>IFERROR(IF(OR($V583&lt;&gt;"Ja",VLOOKUP($C583,Listen!$A$2:$F$45,5,0)="Nein",D583&lt;IF(C583="LNG Anbindungsanlagen gemäß separater Festlegung",2022,2023)),$AC583,$AA583),0)</f>
        <v>0</v>
      </c>
      <c r="AH583" s="49">
        <f>IFERROR(IF(OR($V583&lt;&gt;"Ja",VLOOKUP($C583,Listen!$A$2:$F$45,5,0)="Nein",D583&lt;IF(C583="LNG Anbindungsanlagen gemäß separater Festlegung",2022,2023)),$AC583,$AA583),0)</f>
        <v>0</v>
      </c>
      <c r="AI583" s="49">
        <f>IFERROR(IF(OR($W583&lt;&gt;"Ja",VLOOKUP($C583,Listen!$A$2:$F$45,6,0)="Nein"),$AC583,$AB583),0)</f>
        <v>0</v>
      </c>
      <c r="AJ583" s="49">
        <f>IFERROR(IF(OR($W583&lt;&gt;"Ja",VLOOKUP($C583,Listen!$A$2:$F$45,6,0)="Nein"),$AC583,$AB583),0)</f>
        <v>0</v>
      </c>
      <c r="AK583" s="49">
        <f>IFERROR(IF(OR($W583&lt;&gt;"Ja",VLOOKUP($C583,Listen!$A$2:$F$45,6,0)="Nein"),$AC583,$AB583),0)</f>
        <v>0</v>
      </c>
      <c r="AL583" s="51">
        <f t="shared" si="195"/>
        <v>0</v>
      </c>
      <c r="AM583" s="296">
        <f>IFERROR(IF(VLOOKUP($C583,Listen!$A$2:$F$45,6,0)="Ja",MAX(BC583:BD583),D_SAV!$BC583),0)</f>
        <v>0</v>
      </c>
      <c r="AN583" s="51">
        <f t="shared" si="196"/>
        <v>0</v>
      </c>
      <c r="AP583" s="304">
        <f t="shared" si="197"/>
        <v>0</v>
      </c>
      <c r="AQ583" s="304">
        <f t="shared" si="198"/>
        <v>0</v>
      </c>
      <c r="AR583" s="304">
        <f t="shared" si="199"/>
        <v>0</v>
      </c>
      <c r="AS583" s="304">
        <f t="shared" si="200"/>
        <v>0</v>
      </c>
      <c r="AT583" s="304">
        <f t="shared" si="201"/>
        <v>0</v>
      </c>
      <c r="AU583" s="304">
        <f t="shared" si="202"/>
        <v>0</v>
      </c>
      <c r="AV583" s="304">
        <f t="shared" si="203"/>
        <v>0</v>
      </c>
      <c r="AW583" s="304">
        <f t="shared" si="204"/>
        <v>0</v>
      </c>
      <c r="AX583" s="304">
        <f t="shared" si="205"/>
        <v>0</v>
      </c>
      <c r="AY583" s="304">
        <f t="shared" si="206"/>
        <v>0</v>
      </c>
      <c r="AZ583" s="304">
        <f t="shared" si="207"/>
        <v>0</v>
      </c>
      <c r="BA583" s="304">
        <f t="shared" si="208"/>
        <v>0</v>
      </c>
      <c r="BB583" s="304">
        <f t="shared" si="209"/>
        <v>0</v>
      </c>
      <c r="BC583" s="304">
        <f t="shared" si="210"/>
        <v>0</v>
      </c>
      <c r="BD583" s="304">
        <f t="shared" si="211"/>
        <v>0</v>
      </c>
      <c r="BE583" s="304">
        <f>IFERROR(IF(VLOOKUP($C583,Listen!$A$2:$F$45,6,0)="Ja",BB583-MAX(BC583:BD583),BB583-BC583),0)</f>
        <v>0</v>
      </c>
    </row>
    <row r="584" spans="1:57" x14ac:dyDescent="0.25">
      <c r="A584" s="320" t="str">
        <f>IF(AND(D584&lt;&gt;0,C584&lt;&gt;0,E584&lt;&gt;0),IF(B584&lt;&gt;0,CONCATENATE(B584,"-AGr",VLOOKUP(C584,Listen!$A$2:$D$45,4,FALSE),"-",D584,"-",E584,),CONCATENATE("AGr",VLOOKUP(C584,Listen!$A$2:$D$45,4,FALSE),"-",D584,"-",E584)),"keine vollständige ID")</f>
        <v>keine vollständige ID</v>
      </c>
      <c r="B584" s="301"/>
      <c r="C584" s="287"/>
      <c r="D584" s="34"/>
      <c r="E584" s="306"/>
      <c r="F584" s="116"/>
      <c r="G584" s="17"/>
      <c r="H584" s="17"/>
      <c r="I584" s="17"/>
      <c r="J584" s="17"/>
      <c r="K584" s="17"/>
      <c r="L584" s="17"/>
      <c r="M584" s="17"/>
      <c r="N584" s="17"/>
      <c r="O584" s="116"/>
      <c r="P584" s="117">
        <f>IF(D584&gt;A_Stammdaten!$B$12,0,SUM(G584,H584,J584,L584:M584)-SUM(I584,K584,N584:O584))</f>
        <v>0</v>
      </c>
      <c r="Q584" s="17"/>
      <c r="R584" s="17"/>
      <c r="S584" s="17"/>
      <c r="T584" s="17"/>
      <c r="U584" s="62">
        <f t="shared" si="191"/>
        <v>0</v>
      </c>
      <c r="V584" s="34"/>
      <c r="W584" s="34"/>
      <c r="X584" s="34"/>
      <c r="Y584" s="34"/>
      <c r="Z584" s="34"/>
      <c r="AA584" s="63" t="str">
        <f t="shared" si="192"/>
        <v>-</v>
      </c>
      <c r="AB584" s="63" t="str">
        <f t="shared" si="193"/>
        <v>-</v>
      </c>
      <c r="AC584" s="63">
        <f>IF(ISBLANK($C584),0,VLOOKUP($C584,Listen!$A$2:$C$45,2,FALSE))</f>
        <v>0</v>
      </c>
      <c r="AD584" s="63">
        <f>IF(ISBLANK($C584),0,VLOOKUP($C584,Listen!$A$2:$C$45,3,FALSE))</f>
        <v>0</v>
      </c>
      <c r="AE584" s="49">
        <f t="shared" si="194"/>
        <v>0</v>
      </c>
      <c r="AF584" s="49">
        <f t="shared" si="194"/>
        <v>0</v>
      </c>
      <c r="AG584" s="49">
        <f>IFERROR(IF(OR($V584&lt;&gt;"Ja",VLOOKUP($C584,Listen!$A$2:$F$45,5,0)="Nein",D584&lt;IF(C584="LNG Anbindungsanlagen gemäß separater Festlegung",2022,2023)),$AC584,$AA584),0)</f>
        <v>0</v>
      </c>
      <c r="AH584" s="49">
        <f>IFERROR(IF(OR($V584&lt;&gt;"Ja",VLOOKUP($C584,Listen!$A$2:$F$45,5,0)="Nein",D584&lt;IF(C584="LNG Anbindungsanlagen gemäß separater Festlegung",2022,2023)),$AC584,$AA584),0)</f>
        <v>0</v>
      </c>
      <c r="AI584" s="49">
        <f>IFERROR(IF(OR($W584&lt;&gt;"Ja",VLOOKUP($C584,Listen!$A$2:$F$45,6,0)="Nein"),$AC584,$AB584),0)</f>
        <v>0</v>
      </c>
      <c r="AJ584" s="49">
        <f>IFERROR(IF(OR($W584&lt;&gt;"Ja",VLOOKUP($C584,Listen!$A$2:$F$45,6,0)="Nein"),$AC584,$AB584),0)</f>
        <v>0</v>
      </c>
      <c r="AK584" s="49">
        <f>IFERROR(IF(OR($W584&lt;&gt;"Ja",VLOOKUP($C584,Listen!$A$2:$F$45,6,0)="Nein"),$AC584,$AB584),0)</f>
        <v>0</v>
      </c>
      <c r="AL584" s="51">
        <f t="shared" si="195"/>
        <v>0</v>
      </c>
      <c r="AM584" s="296">
        <f>IFERROR(IF(VLOOKUP($C584,Listen!$A$2:$F$45,6,0)="Ja",MAX(BC584:BD584),D_SAV!$BC584),0)</f>
        <v>0</v>
      </c>
      <c r="AN584" s="51">
        <f t="shared" si="196"/>
        <v>0</v>
      </c>
      <c r="AP584" s="304">
        <f t="shared" si="197"/>
        <v>0</v>
      </c>
      <c r="AQ584" s="304">
        <f t="shared" si="198"/>
        <v>0</v>
      </c>
      <c r="AR584" s="304">
        <f t="shared" si="199"/>
        <v>0</v>
      </c>
      <c r="AS584" s="304">
        <f t="shared" si="200"/>
        <v>0</v>
      </c>
      <c r="AT584" s="304">
        <f t="shared" si="201"/>
        <v>0</v>
      </c>
      <c r="AU584" s="304">
        <f t="shared" si="202"/>
        <v>0</v>
      </c>
      <c r="AV584" s="304">
        <f t="shared" si="203"/>
        <v>0</v>
      </c>
      <c r="AW584" s="304">
        <f t="shared" si="204"/>
        <v>0</v>
      </c>
      <c r="AX584" s="304">
        <f t="shared" si="205"/>
        <v>0</v>
      </c>
      <c r="AY584" s="304">
        <f t="shared" si="206"/>
        <v>0</v>
      </c>
      <c r="AZ584" s="304">
        <f t="shared" si="207"/>
        <v>0</v>
      </c>
      <c r="BA584" s="304">
        <f t="shared" si="208"/>
        <v>0</v>
      </c>
      <c r="BB584" s="304">
        <f t="shared" si="209"/>
        <v>0</v>
      </c>
      <c r="BC584" s="304">
        <f t="shared" si="210"/>
        <v>0</v>
      </c>
      <c r="BD584" s="304">
        <f t="shared" si="211"/>
        <v>0</v>
      </c>
      <c r="BE584" s="304">
        <f>IFERROR(IF(VLOOKUP($C584,Listen!$A$2:$F$45,6,0)="Ja",BB584-MAX(BC584:BD584),BB584-BC584),0)</f>
        <v>0</v>
      </c>
    </row>
    <row r="585" spans="1:57" x14ac:dyDescent="0.25">
      <c r="A585" s="320" t="str">
        <f>IF(AND(D585&lt;&gt;0,C585&lt;&gt;0,E585&lt;&gt;0),IF(B585&lt;&gt;0,CONCATENATE(B585,"-AGr",VLOOKUP(C585,Listen!$A$2:$D$45,4,FALSE),"-",D585,"-",E585,),CONCATENATE("AGr",VLOOKUP(C585,Listen!$A$2:$D$45,4,FALSE),"-",D585,"-",E585)),"keine vollständige ID")</f>
        <v>keine vollständige ID</v>
      </c>
      <c r="B585" s="301"/>
      <c r="C585" s="287"/>
      <c r="D585" s="34"/>
      <c r="E585" s="306"/>
      <c r="F585" s="116"/>
      <c r="G585" s="17"/>
      <c r="H585" s="17"/>
      <c r="I585" s="17"/>
      <c r="J585" s="17"/>
      <c r="K585" s="17"/>
      <c r="L585" s="17"/>
      <c r="M585" s="17"/>
      <c r="N585" s="17"/>
      <c r="O585" s="116"/>
      <c r="P585" s="117">
        <f>IF(D585&gt;A_Stammdaten!$B$12,0,SUM(G585,H585,J585,L585:M585)-SUM(I585,K585,N585:O585))</f>
        <v>0</v>
      </c>
      <c r="Q585" s="17"/>
      <c r="R585" s="17"/>
      <c r="S585" s="17"/>
      <c r="T585" s="17"/>
      <c r="U585" s="62">
        <f t="shared" si="191"/>
        <v>0</v>
      </c>
      <c r="V585" s="34"/>
      <c r="W585" s="34"/>
      <c r="X585" s="34"/>
      <c r="Y585" s="34"/>
      <c r="Z585" s="34"/>
      <c r="AA585" s="63" t="str">
        <f t="shared" si="192"/>
        <v>-</v>
      </c>
      <c r="AB585" s="63" t="str">
        <f t="shared" si="193"/>
        <v>-</v>
      </c>
      <c r="AC585" s="63">
        <f>IF(ISBLANK($C585),0,VLOOKUP($C585,Listen!$A$2:$C$45,2,FALSE))</f>
        <v>0</v>
      </c>
      <c r="AD585" s="63">
        <f>IF(ISBLANK($C585),0,VLOOKUP($C585,Listen!$A$2:$C$45,3,FALSE))</f>
        <v>0</v>
      </c>
      <c r="AE585" s="49">
        <f t="shared" si="194"/>
        <v>0</v>
      </c>
      <c r="AF585" s="49">
        <f t="shared" si="194"/>
        <v>0</v>
      </c>
      <c r="AG585" s="49">
        <f>IFERROR(IF(OR($V585&lt;&gt;"Ja",VLOOKUP($C585,Listen!$A$2:$F$45,5,0)="Nein",D585&lt;IF(C585="LNG Anbindungsanlagen gemäß separater Festlegung",2022,2023)),$AC585,$AA585),0)</f>
        <v>0</v>
      </c>
      <c r="AH585" s="49">
        <f>IFERROR(IF(OR($V585&lt;&gt;"Ja",VLOOKUP($C585,Listen!$A$2:$F$45,5,0)="Nein",D585&lt;IF(C585="LNG Anbindungsanlagen gemäß separater Festlegung",2022,2023)),$AC585,$AA585),0)</f>
        <v>0</v>
      </c>
      <c r="AI585" s="49">
        <f>IFERROR(IF(OR($W585&lt;&gt;"Ja",VLOOKUP($C585,Listen!$A$2:$F$45,6,0)="Nein"),$AC585,$AB585),0)</f>
        <v>0</v>
      </c>
      <c r="AJ585" s="49">
        <f>IFERROR(IF(OR($W585&lt;&gt;"Ja",VLOOKUP($C585,Listen!$A$2:$F$45,6,0)="Nein"),$AC585,$AB585),0)</f>
        <v>0</v>
      </c>
      <c r="AK585" s="49">
        <f>IFERROR(IF(OR($W585&lt;&gt;"Ja",VLOOKUP($C585,Listen!$A$2:$F$45,6,0)="Nein"),$AC585,$AB585),0)</f>
        <v>0</v>
      </c>
      <c r="AL585" s="51">
        <f t="shared" si="195"/>
        <v>0</v>
      </c>
      <c r="AM585" s="296">
        <f>IFERROR(IF(VLOOKUP($C585,Listen!$A$2:$F$45,6,0)="Ja",MAX(BC585:BD585),D_SAV!$BC585),0)</f>
        <v>0</v>
      </c>
      <c r="AN585" s="51">
        <f t="shared" si="196"/>
        <v>0</v>
      </c>
      <c r="AP585" s="304">
        <f t="shared" si="197"/>
        <v>0</v>
      </c>
      <c r="AQ585" s="304">
        <f t="shared" si="198"/>
        <v>0</v>
      </c>
      <c r="AR585" s="304">
        <f t="shared" si="199"/>
        <v>0</v>
      </c>
      <c r="AS585" s="304">
        <f t="shared" si="200"/>
        <v>0</v>
      </c>
      <c r="AT585" s="304">
        <f t="shared" si="201"/>
        <v>0</v>
      </c>
      <c r="AU585" s="304">
        <f t="shared" si="202"/>
        <v>0</v>
      </c>
      <c r="AV585" s="304">
        <f t="shared" si="203"/>
        <v>0</v>
      </c>
      <c r="AW585" s="304">
        <f t="shared" si="204"/>
        <v>0</v>
      </c>
      <c r="AX585" s="304">
        <f t="shared" si="205"/>
        <v>0</v>
      </c>
      <c r="AY585" s="304">
        <f t="shared" si="206"/>
        <v>0</v>
      </c>
      <c r="AZ585" s="304">
        <f t="shared" si="207"/>
        <v>0</v>
      </c>
      <c r="BA585" s="304">
        <f t="shared" si="208"/>
        <v>0</v>
      </c>
      <c r="BB585" s="304">
        <f t="shared" si="209"/>
        <v>0</v>
      </c>
      <c r="BC585" s="304">
        <f t="shared" si="210"/>
        <v>0</v>
      </c>
      <c r="BD585" s="304">
        <f t="shared" si="211"/>
        <v>0</v>
      </c>
      <c r="BE585" s="304">
        <f>IFERROR(IF(VLOOKUP($C585,Listen!$A$2:$F$45,6,0)="Ja",BB585-MAX(BC585:BD585),BB585-BC585),0)</f>
        <v>0</v>
      </c>
    </row>
    <row r="586" spans="1:57" x14ac:dyDescent="0.25">
      <c r="A586" s="320" t="str">
        <f>IF(AND(D586&lt;&gt;0,C586&lt;&gt;0,E586&lt;&gt;0),IF(B586&lt;&gt;0,CONCATENATE(B586,"-AGr",VLOOKUP(C586,Listen!$A$2:$D$45,4,FALSE),"-",D586,"-",E586,),CONCATENATE("AGr",VLOOKUP(C586,Listen!$A$2:$D$45,4,FALSE),"-",D586,"-",E586)),"keine vollständige ID")</f>
        <v>keine vollständige ID</v>
      </c>
      <c r="B586" s="301"/>
      <c r="C586" s="287"/>
      <c r="D586" s="34"/>
      <c r="E586" s="306"/>
      <c r="F586" s="116"/>
      <c r="G586" s="17"/>
      <c r="H586" s="17"/>
      <c r="I586" s="17"/>
      <c r="J586" s="17"/>
      <c r="K586" s="17"/>
      <c r="L586" s="17"/>
      <c r="M586" s="17"/>
      <c r="N586" s="17"/>
      <c r="O586" s="116"/>
      <c r="P586" s="117">
        <f>IF(D586&gt;A_Stammdaten!$B$12,0,SUM(G586,H586,J586,L586:M586)-SUM(I586,K586,N586:O586))</f>
        <v>0</v>
      </c>
      <c r="Q586" s="17"/>
      <c r="R586" s="17"/>
      <c r="S586" s="17"/>
      <c r="T586" s="17"/>
      <c r="U586" s="62">
        <f t="shared" si="191"/>
        <v>0</v>
      </c>
      <c r="V586" s="34"/>
      <c r="W586" s="34"/>
      <c r="X586" s="34"/>
      <c r="Y586" s="34"/>
      <c r="Z586" s="34"/>
      <c r="AA586" s="63" t="str">
        <f t="shared" si="192"/>
        <v>-</v>
      </c>
      <c r="AB586" s="63" t="str">
        <f t="shared" si="193"/>
        <v>-</v>
      </c>
      <c r="AC586" s="63">
        <f>IF(ISBLANK($C586),0,VLOOKUP($C586,Listen!$A$2:$C$45,2,FALSE))</f>
        <v>0</v>
      </c>
      <c r="AD586" s="63">
        <f>IF(ISBLANK($C586),0,VLOOKUP($C586,Listen!$A$2:$C$45,3,FALSE))</f>
        <v>0</v>
      </c>
      <c r="AE586" s="49">
        <f t="shared" si="194"/>
        <v>0</v>
      </c>
      <c r="AF586" s="49">
        <f t="shared" si="194"/>
        <v>0</v>
      </c>
      <c r="AG586" s="49">
        <f>IFERROR(IF(OR($V586&lt;&gt;"Ja",VLOOKUP($C586,Listen!$A$2:$F$45,5,0)="Nein",D586&lt;IF(C586="LNG Anbindungsanlagen gemäß separater Festlegung",2022,2023)),$AC586,$AA586),0)</f>
        <v>0</v>
      </c>
      <c r="AH586" s="49">
        <f>IFERROR(IF(OR($V586&lt;&gt;"Ja",VLOOKUP($C586,Listen!$A$2:$F$45,5,0)="Nein",D586&lt;IF(C586="LNG Anbindungsanlagen gemäß separater Festlegung",2022,2023)),$AC586,$AA586),0)</f>
        <v>0</v>
      </c>
      <c r="AI586" s="49">
        <f>IFERROR(IF(OR($W586&lt;&gt;"Ja",VLOOKUP($C586,Listen!$A$2:$F$45,6,0)="Nein"),$AC586,$AB586),0)</f>
        <v>0</v>
      </c>
      <c r="AJ586" s="49">
        <f>IFERROR(IF(OR($W586&lt;&gt;"Ja",VLOOKUP($C586,Listen!$A$2:$F$45,6,0)="Nein"),$AC586,$AB586),0)</f>
        <v>0</v>
      </c>
      <c r="AK586" s="49">
        <f>IFERROR(IF(OR($W586&lt;&gt;"Ja",VLOOKUP($C586,Listen!$A$2:$F$45,6,0)="Nein"),$AC586,$AB586),0)</f>
        <v>0</v>
      </c>
      <c r="AL586" s="51">
        <f t="shared" si="195"/>
        <v>0</v>
      </c>
      <c r="AM586" s="296">
        <f>IFERROR(IF(VLOOKUP($C586,Listen!$A$2:$F$45,6,0)="Ja",MAX(BC586:BD586),D_SAV!$BC586),0)</f>
        <v>0</v>
      </c>
      <c r="AN586" s="51">
        <f t="shared" si="196"/>
        <v>0</v>
      </c>
      <c r="AP586" s="304">
        <f t="shared" si="197"/>
        <v>0</v>
      </c>
      <c r="AQ586" s="304">
        <f t="shared" si="198"/>
        <v>0</v>
      </c>
      <c r="AR586" s="304">
        <f t="shared" si="199"/>
        <v>0</v>
      </c>
      <c r="AS586" s="304">
        <f t="shared" si="200"/>
        <v>0</v>
      </c>
      <c r="AT586" s="304">
        <f t="shared" si="201"/>
        <v>0</v>
      </c>
      <c r="AU586" s="304">
        <f t="shared" si="202"/>
        <v>0</v>
      </c>
      <c r="AV586" s="304">
        <f t="shared" si="203"/>
        <v>0</v>
      </c>
      <c r="AW586" s="304">
        <f t="shared" si="204"/>
        <v>0</v>
      </c>
      <c r="AX586" s="304">
        <f t="shared" si="205"/>
        <v>0</v>
      </c>
      <c r="AY586" s="304">
        <f t="shared" si="206"/>
        <v>0</v>
      </c>
      <c r="AZ586" s="304">
        <f t="shared" si="207"/>
        <v>0</v>
      </c>
      <c r="BA586" s="304">
        <f t="shared" si="208"/>
        <v>0</v>
      </c>
      <c r="BB586" s="304">
        <f t="shared" si="209"/>
        <v>0</v>
      </c>
      <c r="BC586" s="304">
        <f t="shared" si="210"/>
        <v>0</v>
      </c>
      <c r="BD586" s="304">
        <f t="shared" si="211"/>
        <v>0</v>
      </c>
      <c r="BE586" s="304">
        <f>IFERROR(IF(VLOOKUP($C586,Listen!$A$2:$F$45,6,0)="Ja",BB586-MAX(BC586:BD586),BB586-BC586),0)</f>
        <v>0</v>
      </c>
    </row>
    <row r="587" spans="1:57" x14ac:dyDescent="0.25">
      <c r="A587" s="320" t="str">
        <f>IF(AND(D587&lt;&gt;0,C587&lt;&gt;0,E587&lt;&gt;0),IF(B587&lt;&gt;0,CONCATENATE(B587,"-AGr",VLOOKUP(C587,Listen!$A$2:$D$45,4,FALSE),"-",D587,"-",E587,),CONCATENATE("AGr",VLOOKUP(C587,Listen!$A$2:$D$45,4,FALSE),"-",D587,"-",E587)),"keine vollständige ID")</f>
        <v>keine vollständige ID</v>
      </c>
      <c r="B587" s="301"/>
      <c r="C587" s="287"/>
      <c r="D587" s="34"/>
      <c r="E587" s="306"/>
      <c r="F587" s="116"/>
      <c r="G587" s="17"/>
      <c r="H587" s="17"/>
      <c r="I587" s="17"/>
      <c r="J587" s="17"/>
      <c r="K587" s="17"/>
      <c r="L587" s="17"/>
      <c r="M587" s="17"/>
      <c r="N587" s="17"/>
      <c r="O587" s="116"/>
      <c r="P587" s="117">
        <f>IF(D587&gt;A_Stammdaten!$B$12,0,SUM(G587,H587,J587,L587:M587)-SUM(I587,K587,N587:O587))</f>
        <v>0</v>
      </c>
      <c r="Q587" s="17"/>
      <c r="R587" s="17"/>
      <c r="S587" s="17"/>
      <c r="T587" s="17"/>
      <c r="U587" s="62">
        <f t="shared" si="191"/>
        <v>0</v>
      </c>
      <c r="V587" s="34"/>
      <c r="W587" s="34"/>
      <c r="X587" s="34"/>
      <c r="Y587" s="34"/>
      <c r="Z587" s="34"/>
      <c r="AA587" s="63" t="str">
        <f t="shared" si="192"/>
        <v>-</v>
      </c>
      <c r="AB587" s="63" t="str">
        <f t="shared" si="193"/>
        <v>-</v>
      </c>
      <c r="AC587" s="63">
        <f>IF(ISBLANK($C587),0,VLOOKUP($C587,Listen!$A$2:$C$45,2,FALSE))</f>
        <v>0</v>
      </c>
      <c r="AD587" s="63">
        <f>IF(ISBLANK($C587),0,VLOOKUP($C587,Listen!$A$2:$C$45,3,FALSE))</f>
        <v>0</v>
      </c>
      <c r="AE587" s="49">
        <f t="shared" si="194"/>
        <v>0</v>
      </c>
      <c r="AF587" s="49">
        <f t="shared" si="194"/>
        <v>0</v>
      </c>
      <c r="AG587" s="49">
        <f>IFERROR(IF(OR($V587&lt;&gt;"Ja",VLOOKUP($C587,Listen!$A$2:$F$45,5,0)="Nein",D587&lt;IF(C587="LNG Anbindungsanlagen gemäß separater Festlegung",2022,2023)),$AC587,$AA587),0)</f>
        <v>0</v>
      </c>
      <c r="AH587" s="49">
        <f>IFERROR(IF(OR($V587&lt;&gt;"Ja",VLOOKUP($C587,Listen!$A$2:$F$45,5,0)="Nein",D587&lt;IF(C587="LNG Anbindungsanlagen gemäß separater Festlegung",2022,2023)),$AC587,$AA587),0)</f>
        <v>0</v>
      </c>
      <c r="AI587" s="49">
        <f>IFERROR(IF(OR($W587&lt;&gt;"Ja",VLOOKUP($C587,Listen!$A$2:$F$45,6,0)="Nein"),$AC587,$AB587),0)</f>
        <v>0</v>
      </c>
      <c r="AJ587" s="49">
        <f>IFERROR(IF(OR($W587&lt;&gt;"Ja",VLOOKUP($C587,Listen!$A$2:$F$45,6,0)="Nein"),$AC587,$AB587),0)</f>
        <v>0</v>
      </c>
      <c r="AK587" s="49">
        <f>IFERROR(IF(OR($W587&lt;&gt;"Ja",VLOOKUP($C587,Listen!$A$2:$F$45,6,0)="Nein"),$AC587,$AB587),0)</f>
        <v>0</v>
      </c>
      <c r="AL587" s="51">
        <f t="shared" si="195"/>
        <v>0</v>
      </c>
      <c r="AM587" s="296">
        <f>IFERROR(IF(VLOOKUP($C587,Listen!$A$2:$F$45,6,0)="Ja",MAX(BC587:BD587),D_SAV!$BC587),0)</f>
        <v>0</v>
      </c>
      <c r="AN587" s="51">
        <f t="shared" si="196"/>
        <v>0</v>
      </c>
      <c r="AP587" s="304">
        <f t="shared" si="197"/>
        <v>0</v>
      </c>
      <c r="AQ587" s="304">
        <f t="shared" si="198"/>
        <v>0</v>
      </c>
      <c r="AR587" s="304">
        <f t="shared" si="199"/>
        <v>0</v>
      </c>
      <c r="AS587" s="304">
        <f t="shared" si="200"/>
        <v>0</v>
      </c>
      <c r="AT587" s="304">
        <f t="shared" si="201"/>
        <v>0</v>
      </c>
      <c r="AU587" s="304">
        <f t="shared" si="202"/>
        <v>0</v>
      </c>
      <c r="AV587" s="304">
        <f t="shared" si="203"/>
        <v>0</v>
      </c>
      <c r="AW587" s="304">
        <f t="shared" si="204"/>
        <v>0</v>
      </c>
      <c r="AX587" s="304">
        <f t="shared" si="205"/>
        <v>0</v>
      </c>
      <c r="AY587" s="304">
        <f t="shared" si="206"/>
        <v>0</v>
      </c>
      <c r="AZ587" s="304">
        <f t="shared" si="207"/>
        <v>0</v>
      </c>
      <c r="BA587" s="304">
        <f t="shared" si="208"/>
        <v>0</v>
      </c>
      <c r="BB587" s="304">
        <f t="shared" si="209"/>
        <v>0</v>
      </c>
      <c r="BC587" s="304">
        <f t="shared" si="210"/>
        <v>0</v>
      </c>
      <c r="BD587" s="304">
        <f t="shared" si="211"/>
        <v>0</v>
      </c>
      <c r="BE587" s="304">
        <f>IFERROR(IF(VLOOKUP($C587,Listen!$A$2:$F$45,6,0)="Ja",BB587-MAX(BC587:BD587),BB587-BC587),0)</f>
        <v>0</v>
      </c>
    </row>
    <row r="588" spans="1:57" x14ac:dyDescent="0.25">
      <c r="A588" s="320" t="str">
        <f>IF(AND(D588&lt;&gt;0,C588&lt;&gt;0,E588&lt;&gt;0),IF(B588&lt;&gt;0,CONCATENATE(B588,"-AGr",VLOOKUP(C588,Listen!$A$2:$D$45,4,FALSE),"-",D588,"-",E588,),CONCATENATE("AGr",VLOOKUP(C588,Listen!$A$2:$D$45,4,FALSE),"-",D588,"-",E588)),"keine vollständige ID")</f>
        <v>keine vollständige ID</v>
      </c>
      <c r="B588" s="301"/>
      <c r="C588" s="287"/>
      <c r="D588" s="34"/>
      <c r="E588" s="306"/>
      <c r="F588" s="116"/>
      <c r="G588" s="17"/>
      <c r="H588" s="17"/>
      <c r="I588" s="17"/>
      <c r="J588" s="17"/>
      <c r="K588" s="17"/>
      <c r="L588" s="17"/>
      <c r="M588" s="17"/>
      <c r="N588" s="17"/>
      <c r="O588" s="116"/>
      <c r="P588" s="117">
        <f>IF(D588&gt;A_Stammdaten!$B$12,0,SUM(G588,H588,J588,L588:M588)-SUM(I588,K588,N588:O588))</f>
        <v>0</v>
      </c>
      <c r="Q588" s="17"/>
      <c r="R588" s="17"/>
      <c r="S588" s="17"/>
      <c r="T588" s="17"/>
      <c r="U588" s="62">
        <f t="shared" si="191"/>
        <v>0</v>
      </c>
      <c r="V588" s="34"/>
      <c r="W588" s="34"/>
      <c r="X588" s="34"/>
      <c r="Y588" s="34"/>
      <c r="Z588" s="34"/>
      <c r="AA588" s="63" t="str">
        <f t="shared" si="192"/>
        <v>-</v>
      </c>
      <c r="AB588" s="63" t="str">
        <f t="shared" si="193"/>
        <v>-</v>
      </c>
      <c r="AC588" s="63">
        <f>IF(ISBLANK($C588),0,VLOOKUP($C588,Listen!$A$2:$C$45,2,FALSE))</f>
        <v>0</v>
      </c>
      <c r="AD588" s="63">
        <f>IF(ISBLANK($C588),0,VLOOKUP($C588,Listen!$A$2:$C$45,3,FALSE))</f>
        <v>0</v>
      </c>
      <c r="AE588" s="49">
        <f t="shared" si="194"/>
        <v>0</v>
      </c>
      <c r="AF588" s="49">
        <f t="shared" si="194"/>
        <v>0</v>
      </c>
      <c r="AG588" s="49">
        <f>IFERROR(IF(OR($V588&lt;&gt;"Ja",VLOOKUP($C588,Listen!$A$2:$F$45,5,0)="Nein",D588&lt;IF(C588="LNG Anbindungsanlagen gemäß separater Festlegung",2022,2023)),$AC588,$AA588),0)</f>
        <v>0</v>
      </c>
      <c r="AH588" s="49">
        <f>IFERROR(IF(OR($V588&lt;&gt;"Ja",VLOOKUP($C588,Listen!$A$2:$F$45,5,0)="Nein",D588&lt;IF(C588="LNG Anbindungsanlagen gemäß separater Festlegung",2022,2023)),$AC588,$AA588),0)</f>
        <v>0</v>
      </c>
      <c r="AI588" s="49">
        <f>IFERROR(IF(OR($W588&lt;&gt;"Ja",VLOOKUP($C588,Listen!$A$2:$F$45,6,0)="Nein"),$AC588,$AB588),0)</f>
        <v>0</v>
      </c>
      <c r="AJ588" s="49">
        <f>IFERROR(IF(OR($W588&lt;&gt;"Ja",VLOOKUP($C588,Listen!$A$2:$F$45,6,0)="Nein"),$AC588,$AB588),0)</f>
        <v>0</v>
      </c>
      <c r="AK588" s="49">
        <f>IFERROR(IF(OR($W588&lt;&gt;"Ja",VLOOKUP($C588,Listen!$A$2:$F$45,6,0)="Nein"),$AC588,$AB588),0)</f>
        <v>0</v>
      </c>
      <c r="AL588" s="51">
        <f t="shared" si="195"/>
        <v>0</v>
      </c>
      <c r="AM588" s="296">
        <f>IFERROR(IF(VLOOKUP($C588,Listen!$A$2:$F$45,6,0)="Ja",MAX(BC588:BD588),D_SAV!$BC588),0)</f>
        <v>0</v>
      </c>
      <c r="AN588" s="51">
        <f t="shared" si="196"/>
        <v>0</v>
      </c>
      <c r="AP588" s="304">
        <f t="shared" si="197"/>
        <v>0</v>
      </c>
      <c r="AQ588" s="304">
        <f t="shared" si="198"/>
        <v>0</v>
      </c>
      <c r="AR588" s="304">
        <f t="shared" si="199"/>
        <v>0</v>
      </c>
      <c r="AS588" s="304">
        <f t="shared" si="200"/>
        <v>0</v>
      </c>
      <c r="AT588" s="304">
        <f t="shared" si="201"/>
        <v>0</v>
      </c>
      <c r="AU588" s="304">
        <f t="shared" si="202"/>
        <v>0</v>
      </c>
      <c r="AV588" s="304">
        <f t="shared" si="203"/>
        <v>0</v>
      </c>
      <c r="AW588" s="304">
        <f t="shared" si="204"/>
        <v>0</v>
      </c>
      <c r="AX588" s="304">
        <f t="shared" si="205"/>
        <v>0</v>
      </c>
      <c r="AY588" s="304">
        <f t="shared" si="206"/>
        <v>0</v>
      </c>
      <c r="AZ588" s="304">
        <f t="shared" si="207"/>
        <v>0</v>
      </c>
      <c r="BA588" s="304">
        <f t="shared" si="208"/>
        <v>0</v>
      </c>
      <c r="BB588" s="304">
        <f t="shared" si="209"/>
        <v>0</v>
      </c>
      <c r="BC588" s="304">
        <f t="shared" si="210"/>
        <v>0</v>
      </c>
      <c r="BD588" s="304">
        <f t="shared" si="211"/>
        <v>0</v>
      </c>
      <c r="BE588" s="304">
        <f>IFERROR(IF(VLOOKUP($C588,Listen!$A$2:$F$45,6,0)="Ja",BB588-MAX(BC588:BD588),BB588-BC588),0)</f>
        <v>0</v>
      </c>
    </row>
    <row r="589" spans="1:57" x14ac:dyDescent="0.25">
      <c r="A589" s="320" t="str">
        <f>IF(AND(D589&lt;&gt;0,C589&lt;&gt;0,E589&lt;&gt;0),IF(B589&lt;&gt;0,CONCATENATE(B589,"-AGr",VLOOKUP(C589,Listen!$A$2:$D$45,4,FALSE),"-",D589,"-",E589,),CONCATENATE("AGr",VLOOKUP(C589,Listen!$A$2:$D$45,4,FALSE),"-",D589,"-",E589)),"keine vollständige ID")</f>
        <v>keine vollständige ID</v>
      </c>
      <c r="B589" s="301"/>
      <c r="C589" s="287"/>
      <c r="D589" s="34"/>
      <c r="E589" s="306"/>
      <c r="F589" s="116"/>
      <c r="G589" s="17"/>
      <c r="H589" s="17"/>
      <c r="I589" s="17"/>
      <c r="J589" s="17"/>
      <c r="K589" s="17"/>
      <c r="L589" s="17"/>
      <c r="M589" s="17"/>
      <c r="N589" s="17"/>
      <c r="O589" s="116"/>
      <c r="P589" s="117">
        <f>IF(D589&gt;A_Stammdaten!$B$12,0,SUM(G589,H589,J589,L589:M589)-SUM(I589,K589,N589:O589))</f>
        <v>0</v>
      </c>
      <c r="Q589" s="17"/>
      <c r="R589" s="17"/>
      <c r="S589" s="17"/>
      <c r="T589" s="17"/>
      <c r="U589" s="62">
        <f t="shared" si="191"/>
        <v>0</v>
      </c>
      <c r="V589" s="34"/>
      <c r="W589" s="34"/>
      <c r="X589" s="34"/>
      <c r="Y589" s="34"/>
      <c r="Z589" s="34"/>
      <c r="AA589" s="63" t="str">
        <f t="shared" si="192"/>
        <v>-</v>
      </c>
      <c r="AB589" s="63" t="str">
        <f t="shared" si="193"/>
        <v>-</v>
      </c>
      <c r="AC589" s="63">
        <f>IF(ISBLANK($C589),0,VLOOKUP($C589,Listen!$A$2:$C$45,2,FALSE))</f>
        <v>0</v>
      </c>
      <c r="AD589" s="63">
        <f>IF(ISBLANK($C589),0,VLOOKUP($C589,Listen!$A$2:$C$45,3,FALSE))</f>
        <v>0</v>
      </c>
      <c r="AE589" s="49">
        <f t="shared" si="194"/>
        <v>0</v>
      </c>
      <c r="AF589" s="49">
        <f t="shared" si="194"/>
        <v>0</v>
      </c>
      <c r="AG589" s="49">
        <f>IFERROR(IF(OR($V589&lt;&gt;"Ja",VLOOKUP($C589,Listen!$A$2:$F$45,5,0)="Nein",D589&lt;IF(C589="LNG Anbindungsanlagen gemäß separater Festlegung",2022,2023)),$AC589,$AA589),0)</f>
        <v>0</v>
      </c>
      <c r="AH589" s="49">
        <f>IFERROR(IF(OR($V589&lt;&gt;"Ja",VLOOKUP($C589,Listen!$A$2:$F$45,5,0)="Nein",D589&lt;IF(C589="LNG Anbindungsanlagen gemäß separater Festlegung",2022,2023)),$AC589,$AA589),0)</f>
        <v>0</v>
      </c>
      <c r="AI589" s="49">
        <f>IFERROR(IF(OR($W589&lt;&gt;"Ja",VLOOKUP($C589,Listen!$A$2:$F$45,6,0)="Nein"),$AC589,$AB589),0)</f>
        <v>0</v>
      </c>
      <c r="AJ589" s="49">
        <f>IFERROR(IF(OR($W589&lt;&gt;"Ja",VLOOKUP($C589,Listen!$A$2:$F$45,6,0)="Nein"),$AC589,$AB589),0)</f>
        <v>0</v>
      </c>
      <c r="AK589" s="49">
        <f>IFERROR(IF(OR($W589&lt;&gt;"Ja",VLOOKUP($C589,Listen!$A$2:$F$45,6,0)="Nein"),$AC589,$AB589),0)</f>
        <v>0</v>
      </c>
      <c r="AL589" s="51">
        <f t="shared" si="195"/>
        <v>0</v>
      </c>
      <c r="AM589" s="296">
        <f>IFERROR(IF(VLOOKUP($C589,Listen!$A$2:$F$45,6,0)="Ja",MAX(BC589:BD589),D_SAV!$BC589),0)</f>
        <v>0</v>
      </c>
      <c r="AN589" s="51">
        <f t="shared" si="196"/>
        <v>0</v>
      </c>
      <c r="AP589" s="304">
        <f t="shared" si="197"/>
        <v>0</v>
      </c>
      <c r="AQ589" s="304">
        <f t="shared" si="198"/>
        <v>0</v>
      </c>
      <c r="AR589" s="304">
        <f t="shared" si="199"/>
        <v>0</v>
      </c>
      <c r="AS589" s="304">
        <f t="shared" si="200"/>
        <v>0</v>
      </c>
      <c r="AT589" s="304">
        <f t="shared" si="201"/>
        <v>0</v>
      </c>
      <c r="AU589" s="304">
        <f t="shared" si="202"/>
        <v>0</v>
      </c>
      <c r="AV589" s="304">
        <f t="shared" si="203"/>
        <v>0</v>
      </c>
      <c r="AW589" s="304">
        <f t="shared" si="204"/>
        <v>0</v>
      </c>
      <c r="AX589" s="304">
        <f t="shared" si="205"/>
        <v>0</v>
      </c>
      <c r="AY589" s="304">
        <f t="shared" si="206"/>
        <v>0</v>
      </c>
      <c r="AZ589" s="304">
        <f t="shared" si="207"/>
        <v>0</v>
      </c>
      <c r="BA589" s="304">
        <f t="shared" si="208"/>
        <v>0</v>
      </c>
      <c r="BB589" s="304">
        <f t="shared" si="209"/>
        <v>0</v>
      </c>
      <c r="BC589" s="304">
        <f t="shared" si="210"/>
        <v>0</v>
      </c>
      <c r="BD589" s="304">
        <f t="shared" si="211"/>
        <v>0</v>
      </c>
      <c r="BE589" s="304">
        <f>IFERROR(IF(VLOOKUP($C589,Listen!$A$2:$F$45,6,0)="Ja",BB589-MAX(BC589:BD589),BB589-BC589),0)</f>
        <v>0</v>
      </c>
    </row>
    <row r="590" spans="1:57" x14ac:dyDescent="0.25">
      <c r="A590" s="320" t="str">
        <f>IF(AND(D590&lt;&gt;0,C590&lt;&gt;0,E590&lt;&gt;0),IF(B590&lt;&gt;0,CONCATENATE(B590,"-AGr",VLOOKUP(C590,Listen!$A$2:$D$45,4,FALSE),"-",D590,"-",E590,),CONCATENATE("AGr",VLOOKUP(C590,Listen!$A$2:$D$45,4,FALSE),"-",D590,"-",E590)),"keine vollständige ID")</f>
        <v>keine vollständige ID</v>
      </c>
      <c r="B590" s="301"/>
      <c r="C590" s="287"/>
      <c r="D590" s="34"/>
      <c r="E590" s="306"/>
      <c r="F590" s="116"/>
      <c r="G590" s="17"/>
      <c r="H590" s="17"/>
      <c r="I590" s="17"/>
      <c r="J590" s="17"/>
      <c r="K590" s="17"/>
      <c r="L590" s="17"/>
      <c r="M590" s="17"/>
      <c r="N590" s="17"/>
      <c r="O590" s="116"/>
      <c r="P590" s="117">
        <f>IF(D590&gt;A_Stammdaten!$B$12,0,SUM(G590,H590,J590,L590:M590)-SUM(I590,K590,N590:O590))</f>
        <v>0</v>
      </c>
      <c r="Q590" s="17"/>
      <c r="R590" s="17"/>
      <c r="S590" s="17"/>
      <c r="T590" s="17"/>
      <c r="U590" s="62">
        <f t="shared" si="191"/>
        <v>0</v>
      </c>
      <c r="V590" s="34"/>
      <c r="W590" s="34"/>
      <c r="X590" s="34"/>
      <c r="Y590" s="34"/>
      <c r="Z590" s="34"/>
      <c r="AA590" s="63" t="str">
        <f t="shared" si="192"/>
        <v>-</v>
      </c>
      <c r="AB590" s="63" t="str">
        <f t="shared" si="193"/>
        <v>-</v>
      </c>
      <c r="AC590" s="63">
        <f>IF(ISBLANK($C590),0,VLOOKUP($C590,Listen!$A$2:$C$45,2,FALSE))</f>
        <v>0</v>
      </c>
      <c r="AD590" s="63">
        <f>IF(ISBLANK($C590),0,VLOOKUP($C590,Listen!$A$2:$C$45,3,FALSE))</f>
        <v>0</v>
      </c>
      <c r="AE590" s="49">
        <f t="shared" si="194"/>
        <v>0</v>
      </c>
      <c r="AF590" s="49">
        <f t="shared" si="194"/>
        <v>0</v>
      </c>
      <c r="AG590" s="49">
        <f>IFERROR(IF(OR($V590&lt;&gt;"Ja",VLOOKUP($C590,Listen!$A$2:$F$45,5,0)="Nein",D590&lt;IF(C590="LNG Anbindungsanlagen gemäß separater Festlegung",2022,2023)),$AC590,$AA590),0)</f>
        <v>0</v>
      </c>
      <c r="AH590" s="49">
        <f>IFERROR(IF(OR($V590&lt;&gt;"Ja",VLOOKUP($C590,Listen!$A$2:$F$45,5,0)="Nein",D590&lt;IF(C590="LNG Anbindungsanlagen gemäß separater Festlegung",2022,2023)),$AC590,$AA590),0)</f>
        <v>0</v>
      </c>
      <c r="AI590" s="49">
        <f>IFERROR(IF(OR($W590&lt;&gt;"Ja",VLOOKUP($C590,Listen!$A$2:$F$45,6,0)="Nein"),$AC590,$AB590),0)</f>
        <v>0</v>
      </c>
      <c r="AJ590" s="49">
        <f>IFERROR(IF(OR($W590&lt;&gt;"Ja",VLOOKUP($C590,Listen!$A$2:$F$45,6,0)="Nein"),$AC590,$AB590),0)</f>
        <v>0</v>
      </c>
      <c r="AK590" s="49">
        <f>IFERROR(IF(OR($W590&lt;&gt;"Ja",VLOOKUP($C590,Listen!$A$2:$F$45,6,0)="Nein"),$AC590,$AB590),0)</f>
        <v>0</v>
      </c>
      <c r="AL590" s="51">
        <f t="shared" si="195"/>
        <v>0</v>
      </c>
      <c r="AM590" s="296">
        <f>IFERROR(IF(VLOOKUP($C590,Listen!$A$2:$F$45,6,0)="Ja",MAX(BC590:BD590),D_SAV!$BC590),0)</f>
        <v>0</v>
      </c>
      <c r="AN590" s="51">
        <f t="shared" si="196"/>
        <v>0</v>
      </c>
      <c r="AP590" s="304">
        <f t="shared" si="197"/>
        <v>0</v>
      </c>
      <c r="AQ590" s="304">
        <f t="shared" si="198"/>
        <v>0</v>
      </c>
      <c r="AR590" s="304">
        <f t="shared" si="199"/>
        <v>0</v>
      </c>
      <c r="AS590" s="304">
        <f t="shared" si="200"/>
        <v>0</v>
      </c>
      <c r="AT590" s="304">
        <f t="shared" si="201"/>
        <v>0</v>
      </c>
      <c r="AU590" s="304">
        <f t="shared" si="202"/>
        <v>0</v>
      </c>
      <c r="AV590" s="304">
        <f t="shared" si="203"/>
        <v>0</v>
      </c>
      <c r="AW590" s="304">
        <f t="shared" si="204"/>
        <v>0</v>
      </c>
      <c r="AX590" s="304">
        <f t="shared" si="205"/>
        <v>0</v>
      </c>
      <c r="AY590" s="304">
        <f t="shared" si="206"/>
        <v>0</v>
      </c>
      <c r="AZ590" s="304">
        <f t="shared" si="207"/>
        <v>0</v>
      </c>
      <c r="BA590" s="304">
        <f t="shared" si="208"/>
        <v>0</v>
      </c>
      <c r="BB590" s="304">
        <f t="shared" si="209"/>
        <v>0</v>
      </c>
      <c r="BC590" s="304">
        <f t="shared" si="210"/>
        <v>0</v>
      </c>
      <c r="BD590" s="304">
        <f t="shared" si="211"/>
        <v>0</v>
      </c>
      <c r="BE590" s="304">
        <f>IFERROR(IF(VLOOKUP($C590,Listen!$A$2:$F$45,6,0)="Ja",BB590-MAX(BC590:BD590),BB590-BC590),0)</f>
        <v>0</v>
      </c>
    </row>
    <row r="591" spans="1:57" x14ac:dyDescent="0.25">
      <c r="A591" s="320" t="str">
        <f>IF(AND(D591&lt;&gt;0,C591&lt;&gt;0,E591&lt;&gt;0),IF(B591&lt;&gt;0,CONCATENATE(B591,"-AGr",VLOOKUP(C591,Listen!$A$2:$D$45,4,FALSE),"-",D591,"-",E591,),CONCATENATE("AGr",VLOOKUP(C591,Listen!$A$2:$D$45,4,FALSE),"-",D591,"-",E591)),"keine vollständige ID")</f>
        <v>keine vollständige ID</v>
      </c>
      <c r="B591" s="301"/>
      <c r="C591" s="287"/>
      <c r="D591" s="34"/>
      <c r="E591" s="306"/>
      <c r="F591" s="116"/>
      <c r="G591" s="17"/>
      <c r="H591" s="17"/>
      <c r="I591" s="17"/>
      <c r="J591" s="17"/>
      <c r="K591" s="17"/>
      <c r="L591" s="17"/>
      <c r="M591" s="17"/>
      <c r="N591" s="17"/>
      <c r="O591" s="116"/>
      <c r="P591" s="117">
        <f>IF(D591&gt;A_Stammdaten!$B$12,0,SUM(G591,H591,J591,L591:M591)-SUM(I591,K591,N591:O591))</f>
        <v>0</v>
      </c>
      <c r="Q591" s="17"/>
      <c r="R591" s="17"/>
      <c r="S591" s="17"/>
      <c r="T591" s="17"/>
      <c r="U591" s="62">
        <f t="shared" si="191"/>
        <v>0</v>
      </c>
      <c r="V591" s="34"/>
      <c r="W591" s="34"/>
      <c r="X591" s="34"/>
      <c r="Y591" s="34"/>
      <c r="Z591" s="34"/>
      <c r="AA591" s="63" t="str">
        <f t="shared" si="192"/>
        <v>-</v>
      </c>
      <c r="AB591" s="63" t="str">
        <f t="shared" si="193"/>
        <v>-</v>
      </c>
      <c r="AC591" s="63">
        <f>IF(ISBLANK($C591),0,VLOOKUP($C591,Listen!$A$2:$C$45,2,FALSE))</f>
        <v>0</v>
      </c>
      <c r="AD591" s="63">
        <f>IF(ISBLANK($C591),0,VLOOKUP($C591,Listen!$A$2:$C$45,3,FALSE))</f>
        <v>0</v>
      </c>
      <c r="AE591" s="49">
        <f t="shared" si="194"/>
        <v>0</v>
      </c>
      <c r="AF591" s="49">
        <f t="shared" si="194"/>
        <v>0</v>
      </c>
      <c r="AG591" s="49">
        <f>IFERROR(IF(OR($V591&lt;&gt;"Ja",VLOOKUP($C591,Listen!$A$2:$F$45,5,0)="Nein",D591&lt;IF(C591="LNG Anbindungsanlagen gemäß separater Festlegung",2022,2023)),$AC591,$AA591),0)</f>
        <v>0</v>
      </c>
      <c r="AH591" s="49">
        <f>IFERROR(IF(OR($V591&lt;&gt;"Ja",VLOOKUP($C591,Listen!$A$2:$F$45,5,0)="Nein",D591&lt;IF(C591="LNG Anbindungsanlagen gemäß separater Festlegung",2022,2023)),$AC591,$AA591),0)</f>
        <v>0</v>
      </c>
      <c r="AI591" s="49">
        <f>IFERROR(IF(OR($W591&lt;&gt;"Ja",VLOOKUP($C591,Listen!$A$2:$F$45,6,0)="Nein"),$AC591,$AB591),0)</f>
        <v>0</v>
      </c>
      <c r="AJ591" s="49">
        <f>IFERROR(IF(OR($W591&lt;&gt;"Ja",VLOOKUP($C591,Listen!$A$2:$F$45,6,0)="Nein"),$AC591,$AB591),0)</f>
        <v>0</v>
      </c>
      <c r="AK591" s="49">
        <f>IFERROR(IF(OR($W591&lt;&gt;"Ja",VLOOKUP($C591,Listen!$A$2:$F$45,6,0)="Nein"),$AC591,$AB591),0)</f>
        <v>0</v>
      </c>
      <c r="AL591" s="51">
        <f t="shared" si="195"/>
        <v>0</v>
      </c>
      <c r="AM591" s="296">
        <f>IFERROR(IF(VLOOKUP($C591,Listen!$A$2:$F$45,6,0)="Ja",MAX(BC591:BD591),D_SAV!$BC591),0)</f>
        <v>0</v>
      </c>
      <c r="AN591" s="51">
        <f t="shared" si="196"/>
        <v>0</v>
      </c>
      <c r="AP591" s="304">
        <f t="shared" si="197"/>
        <v>0</v>
      </c>
      <c r="AQ591" s="304">
        <f t="shared" si="198"/>
        <v>0</v>
      </c>
      <c r="AR591" s="304">
        <f t="shared" si="199"/>
        <v>0</v>
      </c>
      <c r="AS591" s="304">
        <f t="shared" si="200"/>
        <v>0</v>
      </c>
      <c r="AT591" s="304">
        <f t="shared" si="201"/>
        <v>0</v>
      </c>
      <c r="AU591" s="304">
        <f t="shared" si="202"/>
        <v>0</v>
      </c>
      <c r="AV591" s="304">
        <f t="shared" si="203"/>
        <v>0</v>
      </c>
      <c r="AW591" s="304">
        <f t="shared" si="204"/>
        <v>0</v>
      </c>
      <c r="AX591" s="304">
        <f t="shared" si="205"/>
        <v>0</v>
      </c>
      <c r="AY591" s="304">
        <f t="shared" si="206"/>
        <v>0</v>
      </c>
      <c r="AZ591" s="304">
        <f t="shared" si="207"/>
        <v>0</v>
      </c>
      <c r="BA591" s="304">
        <f t="shared" si="208"/>
        <v>0</v>
      </c>
      <c r="BB591" s="304">
        <f t="shared" si="209"/>
        <v>0</v>
      </c>
      <c r="BC591" s="304">
        <f t="shared" si="210"/>
        <v>0</v>
      </c>
      <c r="BD591" s="304">
        <f t="shared" si="211"/>
        <v>0</v>
      </c>
      <c r="BE591" s="304">
        <f>IFERROR(IF(VLOOKUP($C591,Listen!$A$2:$F$45,6,0)="Ja",BB591-MAX(BC591:BD591),BB591-BC591),0)</f>
        <v>0</v>
      </c>
    </row>
    <row r="592" spans="1:57" x14ac:dyDescent="0.25">
      <c r="A592" s="320" t="str">
        <f>IF(AND(D592&lt;&gt;0,C592&lt;&gt;0,E592&lt;&gt;0),IF(B592&lt;&gt;0,CONCATENATE(B592,"-AGr",VLOOKUP(C592,Listen!$A$2:$D$45,4,FALSE),"-",D592,"-",E592,),CONCATENATE("AGr",VLOOKUP(C592,Listen!$A$2:$D$45,4,FALSE),"-",D592,"-",E592)),"keine vollständige ID")</f>
        <v>keine vollständige ID</v>
      </c>
      <c r="B592" s="301"/>
      <c r="C592" s="287"/>
      <c r="D592" s="34"/>
      <c r="E592" s="306"/>
      <c r="F592" s="116"/>
      <c r="G592" s="17"/>
      <c r="H592" s="17"/>
      <c r="I592" s="17"/>
      <c r="J592" s="17"/>
      <c r="K592" s="17"/>
      <c r="L592" s="17"/>
      <c r="M592" s="17"/>
      <c r="N592" s="17"/>
      <c r="O592" s="116"/>
      <c r="P592" s="117">
        <f>IF(D592&gt;A_Stammdaten!$B$12,0,SUM(G592,H592,J592,L592:M592)-SUM(I592,K592,N592:O592))</f>
        <v>0</v>
      </c>
      <c r="Q592" s="17"/>
      <c r="R592" s="17"/>
      <c r="S592" s="17"/>
      <c r="T592" s="17"/>
      <c r="U592" s="62">
        <f t="shared" si="191"/>
        <v>0</v>
      </c>
      <c r="V592" s="34"/>
      <c r="W592" s="34"/>
      <c r="X592" s="34"/>
      <c r="Y592" s="34"/>
      <c r="Z592" s="34"/>
      <c r="AA592" s="63" t="str">
        <f t="shared" si="192"/>
        <v>-</v>
      </c>
      <c r="AB592" s="63" t="str">
        <f t="shared" si="193"/>
        <v>-</v>
      </c>
      <c r="AC592" s="63">
        <f>IF(ISBLANK($C592),0,VLOOKUP($C592,Listen!$A$2:$C$45,2,FALSE))</f>
        <v>0</v>
      </c>
      <c r="AD592" s="63">
        <f>IF(ISBLANK($C592),0,VLOOKUP($C592,Listen!$A$2:$C$45,3,FALSE))</f>
        <v>0</v>
      </c>
      <c r="AE592" s="49">
        <f t="shared" si="194"/>
        <v>0</v>
      </c>
      <c r="AF592" s="49">
        <f t="shared" si="194"/>
        <v>0</v>
      </c>
      <c r="AG592" s="49">
        <f>IFERROR(IF(OR($V592&lt;&gt;"Ja",VLOOKUP($C592,Listen!$A$2:$F$45,5,0)="Nein",D592&lt;IF(C592="LNG Anbindungsanlagen gemäß separater Festlegung",2022,2023)),$AC592,$AA592),0)</f>
        <v>0</v>
      </c>
      <c r="AH592" s="49">
        <f>IFERROR(IF(OR($V592&lt;&gt;"Ja",VLOOKUP($C592,Listen!$A$2:$F$45,5,0)="Nein",D592&lt;IF(C592="LNG Anbindungsanlagen gemäß separater Festlegung",2022,2023)),$AC592,$AA592),0)</f>
        <v>0</v>
      </c>
      <c r="AI592" s="49">
        <f>IFERROR(IF(OR($W592&lt;&gt;"Ja",VLOOKUP($C592,Listen!$A$2:$F$45,6,0)="Nein"),$AC592,$AB592),0)</f>
        <v>0</v>
      </c>
      <c r="AJ592" s="49">
        <f>IFERROR(IF(OR($W592&lt;&gt;"Ja",VLOOKUP($C592,Listen!$A$2:$F$45,6,0)="Nein"),$AC592,$AB592),0)</f>
        <v>0</v>
      </c>
      <c r="AK592" s="49">
        <f>IFERROR(IF(OR($W592&lt;&gt;"Ja",VLOOKUP($C592,Listen!$A$2:$F$45,6,0)="Nein"),$AC592,$AB592),0)</f>
        <v>0</v>
      </c>
      <c r="AL592" s="51">
        <f t="shared" si="195"/>
        <v>0</v>
      </c>
      <c r="AM592" s="296">
        <f>IFERROR(IF(VLOOKUP($C592,Listen!$A$2:$F$45,6,0)="Ja",MAX(BC592:BD592),D_SAV!$BC592),0)</f>
        <v>0</v>
      </c>
      <c r="AN592" s="51">
        <f t="shared" si="196"/>
        <v>0</v>
      </c>
      <c r="AP592" s="304">
        <f t="shared" si="197"/>
        <v>0</v>
      </c>
      <c r="AQ592" s="304">
        <f t="shared" si="198"/>
        <v>0</v>
      </c>
      <c r="AR592" s="304">
        <f t="shared" si="199"/>
        <v>0</v>
      </c>
      <c r="AS592" s="304">
        <f t="shared" si="200"/>
        <v>0</v>
      </c>
      <c r="AT592" s="304">
        <f t="shared" si="201"/>
        <v>0</v>
      </c>
      <c r="AU592" s="304">
        <f t="shared" si="202"/>
        <v>0</v>
      </c>
      <c r="AV592" s="304">
        <f t="shared" si="203"/>
        <v>0</v>
      </c>
      <c r="AW592" s="304">
        <f t="shared" si="204"/>
        <v>0</v>
      </c>
      <c r="AX592" s="304">
        <f t="shared" si="205"/>
        <v>0</v>
      </c>
      <c r="AY592" s="304">
        <f t="shared" si="206"/>
        <v>0</v>
      </c>
      <c r="AZ592" s="304">
        <f t="shared" si="207"/>
        <v>0</v>
      </c>
      <c r="BA592" s="304">
        <f t="shared" si="208"/>
        <v>0</v>
      </c>
      <c r="BB592" s="304">
        <f t="shared" si="209"/>
        <v>0</v>
      </c>
      <c r="BC592" s="304">
        <f t="shared" si="210"/>
        <v>0</v>
      </c>
      <c r="BD592" s="304">
        <f t="shared" si="211"/>
        <v>0</v>
      </c>
      <c r="BE592" s="304">
        <f>IFERROR(IF(VLOOKUP($C592,Listen!$A$2:$F$45,6,0)="Ja",BB592-MAX(BC592:BD592),BB592-BC592),0)</f>
        <v>0</v>
      </c>
    </row>
    <row r="593" spans="1:57" x14ac:dyDescent="0.25">
      <c r="A593" s="320" t="str">
        <f>IF(AND(D593&lt;&gt;0,C593&lt;&gt;0,E593&lt;&gt;0),IF(B593&lt;&gt;0,CONCATENATE(B593,"-AGr",VLOOKUP(C593,Listen!$A$2:$D$45,4,FALSE),"-",D593,"-",E593,),CONCATENATE("AGr",VLOOKUP(C593,Listen!$A$2:$D$45,4,FALSE),"-",D593,"-",E593)),"keine vollständige ID")</f>
        <v>keine vollständige ID</v>
      </c>
      <c r="B593" s="301"/>
      <c r="C593" s="287"/>
      <c r="D593" s="34"/>
      <c r="E593" s="306"/>
      <c r="F593" s="116"/>
      <c r="G593" s="17"/>
      <c r="H593" s="17"/>
      <c r="I593" s="17"/>
      <c r="J593" s="17"/>
      <c r="K593" s="17"/>
      <c r="L593" s="17"/>
      <c r="M593" s="17"/>
      <c r="N593" s="17"/>
      <c r="O593" s="116"/>
      <c r="P593" s="117">
        <f>IF(D593&gt;A_Stammdaten!$B$12,0,SUM(G593,H593,J593,L593:M593)-SUM(I593,K593,N593:O593))</f>
        <v>0</v>
      </c>
      <c r="Q593" s="17"/>
      <c r="R593" s="17"/>
      <c r="S593" s="17"/>
      <c r="T593" s="17"/>
      <c r="U593" s="62">
        <f t="shared" si="191"/>
        <v>0</v>
      </c>
      <c r="V593" s="34"/>
      <c r="W593" s="34"/>
      <c r="X593" s="34"/>
      <c r="Y593" s="34"/>
      <c r="Z593" s="34"/>
      <c r="AA593" s="63" t="str">
        <f t="shared" si="192"/>
        <v>-</v>
      </c>
      <c r="AB593" s="63" t="str">
        <f t="shared" si="193"/>
        <v>-</v>
      </c>
      <c r="AC593" s="63">
        <f>IF(ISBLANK($C593),0,VLOOKUP($C593,Listen!$A$2:$C$45,2,FALSE))</f>
        <v>0</v>
      </c>
      <c r="AD593" s="63">
        <f>IF(ISBLANK($C593),0,VLOOKUP($C593,Listen!$A$2:$C$45,3,FALSE))</f>
        <v>0</v>
      </c>
      <c r="AE593" s="49">
        <f t="shared" si="194"/>
        <v>0</v>
      </c>
      <c r="AF593" s="49">
        <f t="shared" si="194"/>
        <v>0</v>
      </c>
      <c r="AG593" s="49">
        <f>IFERROR(IF(OR($V593&lt;&gt;"Ja",VLOOKUP($C593,Listen!$A$2:$F$45,5,0)="Nein",D593&lt;IF(C593="LNG Anbindungsanlagen gemäß separater Festlegung",2022,2023)),$AC593,$AA593),0)</f>
        <v>0</v>
      </c>
      <c r="AH593" s="49">
        <f>IFERROR(IF(OR($V593&lt;&gt;"Ja",VLOOKUP($C593,Listen!$A$2:$F$45,5,0)="Nein",D593&lt;IF(C593="LNG Anbindungsanlagen gemäß separater Festlegung",2022,2023)),$AC593,$AA593),0)</f>
        <v>0</v>
      </c>
      <c r="AI593" s="49">
        <f>IFERROR(IF(OR($W593&lt;&gt;"Ja",VLOOKUP($C593,Listen!$A$2:$F$45,6,0)="Nein"),$AC593,$AB593),0)</f>
        <v>0</v>
      </c>
      <c r="AJ593" s="49">
        <f>IFERROR(IF(OR($W593&lt;&gt;"Ja",VLOOKUP($C593,Listen!$A$2:$F$45,6,0)="Nein"),$AC593,$AB593),0)</f>
        <v>0</v>
      </c>
      <c r="AK593" s="49">
        <f>IFERROR(IF(OR($W593&lt;&gt;"Ja",VLOOKUP($C593,Listen!$A$2:$F$45,6,0)="Nein"),$AC593,$AB593),0)</f>
        <v>0</v>
      </c>
      <c r="AL593" s="51">
        <f t="shared" si="195"/>
        <v>0</v>
      </c>
      <c r="AM593" s="296">
        <f>IFERROR(IF(VLOOKUP($C593,Listen!$A$2:$F$45,6,0)="Ja",MAX(BC593:BD593),D_SAV!$BC593),0)</f>
        <v>0</v>
      </c>
      <c r="AN593" s="51">
        <f t="shared" si="196"/>
        <v>0</v>
      </c>
      <c r="AP593" s="304">
        <f t="shared" si="197"/>
        <v>0</v>
      </c>
      <c r="AQ593" s="304">
        <f t="shared" si="198"/>
        <v>0</v>
      </c>
      <c r="AR593" s="304">
        <f t="shared" si="199"/>
        <v>0</v>
      </c>
      <c r="AS593" s="304">
        <f t="shared" si="200"/>
        <v>0</v>
      </c>
      <c r="AT593" s="304">
        <f t="shared" si="201"/>
        <v>0</v>
      </c>
      <c r="AU593" s="304">
        <f t="shared" si="202"/>
        <v>0</v>
      </c>
      <c r="AV593" s="304">
        <f t="shared" si="203"/>
        <v>0</v>
      </c>
      <c r="AW593" s="304">
        <f t="shared" si="204"/>
        <v>0</v>
      </c>
      <c r="AX593" s="304">
        <f t="shared" si="205"/>
        <v>0</v>
      </c>
      <c r="AY593" s="304">
        <f t="shared" si="206"/>
        <v>0</v>
      </c>
      <c r="AZ593" s="304">
        <f t="shared" si="207"/>
        <v>0</v>
      </c>
      <c r="BA593" s="304">
        <f t="shared" si="208"/>
        <v>0</v>
      </c>
      <c r="BB593" s="304">
        <f t="shared" si="209"/>
        <v>0</v>
      </c>
      <c r="BC593" s="304">
        <f t="shared" si="210"/>
        <v>0</v>
      </c>
      <c r="BD593" s="304">
        <f t="shared" si="211"/>
        <v>0</v>
      </c>
      <c r="BE593" s="304">
        <f>IFERROR(IF(VLOOKUP($C593,Listen!$A$2:$F$45,6,0)="Ja",BB593-MAX(BC593:BD593),BB593-BC593),0)</f>
        <v>0</v>
      </c>
    </row>
    <row r="594" spans="1:57" x14ac:dyDescent="0.25">
      <c r="A594" s="320" t="str">
        <f>IF(AND(D594&lt;&gt;0,C594&lt;&gt;0,E594&lt;&gt;0),IF(B594&lt;&gt;0,CONCATENATE(B594,"-AGr",VLOOKUP(C594,Listen!$A$2:$D$45,4,FALSE),"-",D594,"-",E594,),CONCATENATE("AGr",VLOOKUP(C594,Listen!$A$2:$D$45,4,FALSE),"-",D594,"-",E594)),"keine vollständige ID")</f>
        <v>keine vollständige ID</v>
      </c>
      <c r="B594" s="301"/>
      <c r="C594" s="287"/>
      <c r="D594" s="34"/>
      <c r="E594" s="306"/>
      <c r="F594" s="116"/>
      <c r="G594" s="17"/>
      <c r="H594" s="17"/>
      <c r="I594" s="17"/>
      <c r="J594" s="17"/>
      <c r="K594" s="17"/>
      <c r="L594" s="17"/>
      <c r="M594" s="17"/>
      <c r="N594" s="17"/>
      <c r="O594" s="116"/>
      <c r="P594" s="117">
        <f>IF(D594&gt;A_Stammdaten!$B$12,0,SUM(G594,H594,J594,L594:M594)-SUM(I594,K594,N594:O594))</f>
        <v>0</v>
      </c>
      <c r="Q594" s="17"/>
      <c r="R594" s="17"/>
      <c r="S594" s="17"/>
      <c r="T594" s="17"/>
      <c r="U594" s="62">
        <f t="shared" si="191"/>
        <v>0</v>
      </c>
      <c r="V594" s="34"/>
      <c r="W594" s="34"/>
      <c r="X594" s="34"/>
      <c r="Y594" s="34"/>
      <c r="Z594" s="34"/>
      <c r="AA594" s="63" t="str">
        <f t="shared" si="192"/>
        <v>-</v>
      </c>
      <c r="AB594" s="63" t="str">
        <f t="shared" si="193"/>
        <v>-</v>
      </c>
      <c r="AC594" s="63">
        <f>IF(ISBLANK($C594),0,VLOOKUP($C594,Listen!$A$2:$C$45,2,FALSE))</f>
        <v>0</v>
      </c>
      <c r="AD594" s="63">
        <f>IF(ISBLANK($C594),0,VLOOKUP($C594,Listen!$A$2:$C$45,3,FALSE))</f>
        <v>0</v>
      </c>
      <c r="AE594" s="49">
        <f t="shared" si="194"/>
        <v>0</v>
      </c>
      <c r="AF594" s="49">
        <f t="shared" si="194"/>
        <v>0</v>
      </c>
      <c r="AG594" s="49">
        <f>IFERROR(IF(OR($V594&lt;&gt;"Ja",VLOOKUP($C594,Listen!$A$2:$F$45,5,0)="Nein",D594&lt;IF(C594="LNG Anbindungsanlagen gemäß separater Festlegung",2022,2023)),$AC594,$AA594),0)</f>
        <v>0</v>
      </c>
      <c r="AH594" s="49">
        <f>IFERROR(IF(OR($V594&lt;&gt;"Ja",VLOOKUP($C594,Listen!$A$2:$F$45,5,0)="Nein",D594&lt;IF(C594="LNG Anbindungsanlagen gemäß separater Festlegung",2022,2023)),$AC594,$AA594),0)</f>
        <v>0</v>
      </c>
      <c r="AI594" s="49">
        <f>IFERROR(IF(OR($W594&lt;&gt;"Ja",VLOOKUP($C594,Listen!$A$2:$F$45,6,0)="Nein"),$AC594,$AB594),0)</f>
        <v>0</v>
      </c>
      <c r="AJ594" s="49">
        <f>IFERROR(IF(OR($W594&lt;&gt;"Ja",VLOOKUP($C594,Listen!$A$2:$F$45,6,0)="Nein"),$AC594,$AB594),0)</f>
        <v>0</v>
      </c>
      <c r="AK594" s="49">
        <f>IFERROR(IF(OR($W594&lt;&gt;"Ja",VLOOKUP($C594,Listen!$A$2:$F$45,6,0)="Nein"),$AC594,$AB594),0)</f>
        <v>0</v>
      </c>
      <c r="AL594" s="51">
        <f t="shared" si="195"/>
        <v>0</v>
      </c>
      <c r="AM594" s="296">
        <f>IFERROR(IF(VLOOKUP($C594,Listen!$A$2:$F$45,6,0)="Ja",MAX(BC594:BD594),D_SAV!$BC594),0)</f>
        <v>0</v>
      </c>
      <c r="AN594" s="51">
        <f t="shared" si="196"/>
        <v>0</v>
      </c>
      <c r="AP594" s="304">
        <f t="shared" si="197"/>
        <v>0</v>
      </c>
      <c r="AQ594" s="304">
        <f t="shared" si="198"/>
        <v>0</v>
      </c>
      <c r="AR594" s="304">
        <f t="shared" si="199"/>
        <v>0</v>
      </c>
      <c r="AS594" s="304">
        <f t="shared" si="200"/>
        <v>0</v>
      </c>
      <c r="AT594" s="304">
        <f t="shared" si="201"/>
        <v>0</v>
      </c>
      <c r="AU594" s="304">
        <f t="shared" si="202"/>
        <v>0</v>
      </c>
      <c r="AV594" s="304">
        <f t="shared" si="203"/>
        <v>0</v>
      </c>
      <c r="AW594" s="304">
        <f t="shared" si="204"/>
        <v>0</v>
      </c>
      <c r="AX594" s="304">
        <f t="shared" si="205"/>
        <v>0</v>
      </c>
      <c r="AY594" s="304">
        <f t="shared" si="206"/>
        <v>0</v>
      </c>
      <c r="AZ594" s="304">
        <f t="shared" si="207"/>
        <v>0</v>
      </c>
      <c r="BA594" s="304">
        <f t="shared" si="208"/>
        <v>0</v>
      </c>
      <c r="BB594" s="304">
        <f t="shared" si="209"/>
        <v>0</v>
      </c>
      <c r="BC594" s="304">
        <f t="shared" si="210"/>
        <v>0</v>
      </c>
      <c r="BD594" s="304">
        <f t="shared" si="211"/>
        <v>0</v>
      </c>
      <c r="BE594" s="304">
        <f>IFERROR(IF(VLOOKUP($C594,Listen!$A$2:$F$45,6,0)="Ja",BB594-MAX(BC594:BD594),BB594-BC594),0)</f>
        <v>0</v>
      </c>
    </row>
    <row r="595" spans="1:57" x14ac:dyDescent="0.25">
      <c r="A595" s="320" t="str">
        <f>IF(AND(D595&lt;&gt;0,C595&lt;&gt;0,E595&lt;&gt;0),IF(B595&lt;&gt;0,CONCATENATE(B595,"-AGr",VLOOKUP(C595,Listen!$A$2:$D$45,4,FALSE),"-",D595,"-",E595,),CONCATENATE("AGr",VLOOKUP(C595,Listen!$A$2:$D$45,4,FALSE),"-",D595,"-",E595)),"keine vollständige ID")</f>
        <v>keine vollständige ID</v>
      </c>
      <c r="B595" s="301"/>
      <c r="C595" s="287"/>
      <c r="D595" s="34"/>
      <c r="E595" s="306"/>
      <c r="F595" s="116"/>
      <c r="G595" s="17"/>
      <c r="H595" s="17"/>
      <c r="I595" s="17"/>
      <c r="J595" s="17"/>
      <c r="K595" s="17"/>
      <c r="L595" s="17"/>
      <c r="M595" s="17"/>
      <c r="N595" s="17"/>
      <c r="O595" s="116"/>
      <c r="P595" s="117">
        <f>IF(D595&gt;A_Stammdaten!$B$12,0,SUM(G595,H595,J595,L595:M595)-SUM(I595,K595,N595:O595))</f>
        <v>0</v>
      </c>
      <c r="Q595" s="17"/>
      <c r="R595" s="17"/>
      <c r="S595" s="17"/>
      <c r="T595" s="17"/>
      <c r="U595" s="62">
        <f t="shared" si="191"/>
        <v>0</v>
      </c>
      <c r="V595" s="34"/>
      <c r="W595" s="34"/>
      <c r="X595" s="34"/>
      <c r="Y595" s="34"/>
      <c r="Z595" s="34"/>
      <c r="AA595" s="63" t="str">
        <f t="shared" si="192"/>
        <v>-</v>
      </c>
      <c r="AB595" s="63" t="str">
        <f t="shared" si="193"/>
        <v>-</v>
      </c>
      <c r="AC595" s="63">
        <f>IF(ISBLANK($C595),0,VLOOKUP($C595,Listen!$A$2:$C$45,2,FALSE))</f>
        <v>0</v>
      </c>
      <c r="AD595" s="63">
        <f>IF(ISBLANK($C595),0,VLOOKUP($C595,Listen!$A$2:$C$45,3,FALSE))</f>
        <v>0</v>
      </c>
      <c r="AE595" s="49">
        <f t="shared" si="194"/>
        <v>0</v>
      </c>
      <c r="AF595" s="49">
        <f t="shared" si="194"/>
        <v>0</v>
      </c>
      <c r="AG595" s="49">
        <f>IFERROR(IF(OR($V595&lt;&gt;"Ja",VLOOKUP($C595,Listen!$A$2:$F$45,5,0)="Nein",D595&lt;IF(C595="LNG Anbindungsanlagen gemäß separater Festlegung",2022,2023)),$AC595,$AA595),0)</f>
        <v>0</v>
      </c>
      <c r="AH595" s="49">
        <f>IFERROR(IF(OR($V595&lt;&gt;"Ja",VLOOKUP($C595,Listen!$A$2:$F$45,5,0)="Nein",D595&lt;IF(C595="LNG Anbindungsanlagen gemäß separater Festlegung",2022,2023)),$AC595,$AA595),0)</f>
        <v>0</v>
      </c>
      <c r="AI595" s="49">
        <f>IFERROR(IF(OR($W595&lt;&gt;"Ja",VLOOKUP($C595,Listen!$A$2:$F$45,6,0)="Nein"),$AC595,$AB595),0)</f>
        <v>0</v>
      </c>
      <c r="AJ595" s="49">
        <f>IFERROR(IF(OR($W595&lt;&gt;"Ja",VLOOKUP($C595,Listen!$A$2:$F$45,6,0)="Nein"),$AC595,$AB595),0)</f>
        <v>0</v>
      </c>
      <c r="AK595" s="49">
        <f>IFERROR(IF(OR($W595&lt;&gt;"Ja",VLOOKUP($C595,Listen!$A$2:$F$45,6,0)="Nein"),$AC595,$AB595),0)</f>
        <v>0</v>
      </c>
      <c r="AL595" s="51">
        <f t="shared" si="195"/>
        <v>0</v>
      </c>
      <c r="AM595" s="296">
        <f>IFERROR(IF(VLOOKUP($C595,Listen!$A$2:$F$45,6,0)="Ja",MAX(BC595:BD595),D_SAV!$BC595),0)</f>
        <v>0</v>
      </c>
      <c r="AN595" s="51">
        <f t="shared" si="196"/>
        <v>0</v>
      </c>
      <c r="AP595" s="304">
        <f t="shared" si="197"/>
        <v>0</v>
      </c>
      <c r="AQ595" s="304">
        <f t="shared" si="198"/>
        <v>0</v>
      </c>
      <c r="AR595" s="304">
        <f t="shared" si="199"/>
        <v>0</v>
      </c>
      <c r="AS595" s="304">
        <f t="shared" si="200"/>
        <v>0</v>
      </c>
      <c r="AT595" s="304">
        <f t="shared" si="201"/>
        <v>0</v>
      </c>
      <c r="AU595" s="304">
        <f t="shared" si="202"/>
        <v>0</v>
      </c>
      <c r="AV595" s="304">
        <f t="shared" si="203"/>
        <v>0</v>
      </c>
      <c r="AW595" s="304">
        <f t="shared" si="204"/>
        <v>0</v>
      </c>
      <c r="AX595" s="304">
        <f t="shared" si="205"/>
        <v>0</v>
      </c>
      <c r="AY595" s="304">
        <f t="shared" si="206"/>
        <v>0</v>
      </c>
      <c r="AZ595" s="304">
        <f t="shared" si="207"/>
        <v>0</v>
      </c>
      <c r="BA595" s="304">
        <f t="shared" si="208"/>
        <v>0</v>
      </c>
      <c r="BB595" s="304">
        <f t="shared" si="209"/>
        <v>0</v>
      </c>
      <c r="BC595" s="304">
        <f t="shared" si="210"/>
        <v>0</v>
      </c>
      <c r="BD595" s="304">
        <f t="shared" si="211"/>
        <v>0</v>
      </c>
      <c r="BE595" s="304">
        <f>IFERROR(IF(VLOOKUP($C595,Listen!$A$2:$F$45,6,0)="Ja",BB595-MAX(BC595:BD595),BB595-BC595),0)</f>
        <v>0</v>
      </c>
    </row>
    <row r="596" spans="1:57" x14ac:dyDescent="0.25">
      <c r="A596" s="320" t="str">
        <f>IF(AND(D596&lt;&gt;0,C596&lt;&gt;0,E596&lt;&gt;0),IF(B596&lt;&gt;0,CONCATENATE(B596,"-AGr",VLOOKUP(C596,Listen!$A$2:$D$45,4,FALSE),"-",D596,"-",E596,),CONCATENATE("AGr",VLOOKUP(C596,Listen!$A$2:$D$45,4,FALSE),"-",D596,"-",E596)),"keine vollständige ID")</f>
        <v>keine vollständige ID</v>
      </c>
      <c r="B596" s="301"/>
      <c r="C596" s="287"/>
      <c r="D596" s="34"/>
      <c r="E596" s="306"/>
      <c r="F596" s="116"/>
      <c r="G596" s="17"/>
      <c r="H596" s="17"/>
      <c r="I596" s="17"/>
      <c r="J596" s="17"/>
      <c r="K596" s="17"/>
      <c r="L596" s="17"/>
      <c r="M596" s="17"/>
      <c r="N596" s="17"/>
      <c r="O596" s="116"/>
      <c r="P596" s="117">
        <f>IF(D596&gt;A_Stammdaten!$B$12,0,SUM(G596,H596,J596,L596:M596)-SUM(I596,K596,N596:O596))</f>
        <v>0</v>
      </c>
      <c r="Q596" s="17"/>
      <c r="R596" s="17"/>
      <c r="S596" s="17"/>
      <c r="T596" s="17"/>
      <c r="U596" s="62">
        <f t="shared" si="191"/>
        <v>0</v>
      </c>
      <c r="V596" s="34"/>
      <c r="W596" s="34"/>
      <c r="X596" s="34"/>
      <c r="Y596" s="34"/>
      <c r="Z596" s="34"/>
      <c r="AA596" s="63" t="str">
        <f t="shared" si="192"/>
        <v>-</v>
      </c>
      <c r="AB596" s="63" t="str">
        <f t="shared" si="193"/>
        <v>-</v>
      </c>
      <c r="AC596" s="63">
        <f>IF(ISBLANK($C596),0,VLOOKUP($C596,Listen!$A$2:$C$45,2,FALSE))</f>
        <v>0</v>
      </c>
      <c r="AD596" s="63">
        <f>IF(ISBLANK($C596),0,VLOOKUP($C596,Listen!$A$2:$C$45,3,FALSE))</f>
        <v>0</v>
      </c>
      <c r="AE596" s="49">
        <f t="shared" si="194"/>
        <v>0</v>
      </c>
      <c r="AF596" s="49">
        <f t="shared" si="194"/>
        <v>0</v>
      </c>
      <c r="AG596" s="49">
        <f>IFERROR(IF(OR($V596&lt;&gt;"Ja",VLOOKUP($C596,Listen!$A$2:$F$45,5,0)="Nein",D596&lt;IF(C596="LNG Anbindungsanlagen gemäß separater Festlegung",2022,2023)),$AC596,$AA596),0)</f>
        <v>0</v>
      </c>
      <c r="AH596" s="49">
        <f>IFERROR(IF(OR($V596&lt;&gt;"Ja",VLOOKUP($C596,Listen!$A$2:$F$45,5,0)="Nein",D596&lt;IF(C596="LNG Anbindungsanlagen gemäß separater Festlegung",2022,2023)),$AC596,$AA596),0)</f>
        <v>0</v>
      </c>
      <c r="AI596" s="49">
        <f>IFERROR(IF(OR($W596&lt;&gt;"Ja",VLOOKUP($C596,Listen!$A$2:$F$45,6,0)="Nein"),$AC596,$AB596),0)</f>
        <v>0</v>
      </c>
      <c r="AJ596" s="49">
        <f>IFERROR(IF(OR($W596&lt;&gt;"Ja",VLOOKUP($C596,Listen!$A$2:$F$45,6,0)="Nein"),$AC596,$AB596),0)</f>
        <v>0</v>
      </c>
      <c r="AK596" s="49">
        <f>IFERROR(IF(OR($W596&lt;&gt;"Ja",VLOOKUP($C596,Listen!$A$2:$F$45,6,0)="Nein"),$AC596,$AB596),0)</f>
        <v>0</v>
      </c>
      <c r="AL596" s="51">
        <f t="shared" si="195"/>
        <v>0</v>
      </c>
      <c r="AM596" s="296">
        <f>IFERROR(IF(VLOOKUP($C596,Listen!$A$2:$F$45,6,0)="Ja",MAX(BC596:BD596),D_SAV!$BC596),0)</f>
        <v>0</v>
      </c>
      <c r="AN596" s="51">
        <f t="shared" si="196"/>
        <v>0</v>
      </c>
      <c r="AP596" s="304">
        <f t="shared" si="197"/>
        <v>0</v>
      </c>
      <c r="AQ596" s="304">
        <f t="shared" si="198"/>
        <v>0</v>
      </c>
      <c r="AR596" s="304">
        <f t="shared" si="199"/>
        <v>0</v>
      </c>
      <c r="AS596" s="304">
        <f t="shared" si="200"/>
        <v>0</v>
      </c>
      <c r="AT596" s="304">
        <f t="shared" si="201"/>
        <v>0</v>
      </c>
      <c r="AU596" s="304">
        <f t="shared" si="202"/>
        <v>0</v>
      </c>
      <c r="AV596" s="304">
        <f t="shared" si="203"/>
        <v>0</v>
      </c>
      <c r="AW596" s="304">
        <f t="shared" si="204"/>
        <v>0</v>
      </c>
      <c r="AX596" s="304">
        <f t="shared" si="205"/>
        <v>0</v>
      </c>
      <c r="AY596" s="304">
        <f t="shared" si="206"/>
        <v>0</v>
      </c>
      <c r="AZ596" s="304">
        <f t="shared" si="207"/>
        <v>0</v>
      </c>
      <c r="BA596" s="304">
        <f t="shared" si="208"/>
        <v>0</v>
      </c>
      <c r="BB596" s="304">
        <f t="shared" si="209"/>
        <v>0</v>
      </c>
      <c r="BC596" s="304">
        <f t="shared" si="210"/>
        <v>0</v>
      </c>
      <c r="BD596" s="304">
        <f t="shared" si="211"/>
        <v>0</v>
      </c>
      <c r="BE596" s="304">
        <f>IFERROR(IF(VLOOKUP($C596,Listen!$A$2:$F$45,6,0)="Ja",BB596-MAX(BC596:BD596),BB596-BC596),0)</f>
        <v>0</v>
      </c>
    </row>
    <row r="597" spans="1:57" x14ac:dyDescent="0.25">
      <c r="A597" s="320" t="str">
        <f>IF(AND(D597&lt;&gt;0,C597&lt;&gt;0,E597&lt;&gt;0),IF(B597&lt;&gt;0,CONCATENATE(B597,"-AGr",VLOOKUP(C597,Listen!$A$2:$D$45,4,FALSE),"-",D597,"-",E597,),CONCATENATE("AGr",VLOOKUP(C597,Listen!$A$2:$D$45,4,FALSE),"-",D597,"-",E597)),"keine vollständige ID")</f>
        <v>keine vollständige ID</v>
      </c>
      <c r="B597" s="301"/>
      <c r="C597" s="287"/>
      <c r="D597" s="34"/>
      <c r="E597" s="306"/>
      <c r="F597" s="116"/>
      <c r="G597" s="17"/>
      <c r="H597" s="17"/>
      <c r="I597" s="17"/>
      <c r="J597" s="17"/>
      <c r="K597" s="17"/>
      <c r="L597" s="17"/>
      <c r="M597" s="17"/>
      <c r="N597" s="17"/>
      <c r="O597" s="116"/>
      <c r="P597" s="117">
        <f>IF(D597&gt;A_Stammdaten!$B$12,0,SUM(G597,H597,J597,L597:M597)-SUM(I597,K597,N597:O597))</f>
        <v>0</v>
      </c>
      <c r="Q597" s="17"/>
      <c r="R597" s="17"/>
      <c r="S597" s="17"/>
      <c r="T597" s="17"/>
      <c r="U597" s="62">
        <f t="shared" si="191"/>
        <v>0</v>
      </c>
      <c r="V597" s="34"/>
      <c r="W597" s="34"/>
      <c r="X597" s="34"/>
      <c r="Y597" s="34"/>
      <c r="Z597" s="34"/>
      <c r="AA597" s="63" t="str">
        <f t="shared" si="192"/>
        <v>-</v>
      </c>
      <c r="AB597" s="63" t="str">
        <f t="shared" si="193"/>
        <v>-</v>
      </c>
      <c r="AC597" s="63">
        <f>IF(ISBLANK($C597),0,VLOOKUP($C597,Listen!$A$2:$C$45,2,FALSE))</f>
        <v>0</v>
      </c>
      <c r="AD597" s="63">
        <f>IF(ISBLANK($C597),0,VLOOKUP($C597,Listen!$A$2:$C$45,3,FALSE))</f>
        <v>0</v>
      </c>
      <c r="AE597" s="49">
        <f t="shared" si="194"/>
        <v>0</v>
      </c>
      <c r="AF597" s="49">
        <f t="shared" si="194"/>
        <v>0</v>
      </c>
      <c r="AG597" s="49">
        <f>IFERROR(IF(OR($V597&lt;&gt;"Ja",VLOOKUP($C597,Listen!$A$2:$F$45,5,0)="Nein",D597&lt;IF(C597="LNG Anbindungsanlagen gemäß separater Festlegung",2022,2023)),$AC597,$AA597),0)</f>
        <v>0</v>
      </c>
      <c r="AH597" s="49">
        <f>IFERROR(IF(OR($V597&lt;&gt;"Ja",VLOOKUP($C597,Listen!$A$2:$F$45,5,0)="Nein",D597&lt;IF(C597="LNG Anbindungsanlagen gemäß separater Festlegung",2022,2023)),$AC597,$AA597),0)</f>
        <v>0</v>
      </c>
      <c r="AI597" s="49">
        <f>IFERROR(IF(OR($W597&lt;&gt;"Ja",VLOOKUP($C597,Listen!$A$2:$F$45,6,0)="Nein"),$AC597,$AB597),0)</f>
        <v>0</v>
      </c>
      <c r="AJ597" s="49">
        <f>IFERROR(IF(OR($W597&lt;&gt;"Ja",VLOOKUP($C597,Listen!$A$2:$F$45,6,0)="Nein"),$AC597,$AB597),0)</f>
        <v>0</v>
      </c>
      <c r="AK597" s="49">
        <f>IFERROR(IF(OR($W597&lt;&gt;"Ja",VLOOKUP($C597,Listen!$A$2:$F$45,6,0)="Nein"),$AC597,$AB597),0)</f>
        <v>0</v>
      </c>
      <c r="AL597" s="51">
        <f t="shared" si="195"/>
        <v>0</v>
      </c>
      <c r="AM597" s="296">
        <f>IFERROR(IF(VLOOKUP($C597,Listen!$A$2:$F$45,6,0)="Ja",MAX(BC597:BD597),D_SAV!$BC597),0)</f>
        <v>0</v>
      </c>
      <c r="AN597" s="51">
        <f t="shared" si="196"/>
        <v>0</v>
      </c>
      <c r="AP597" s="304">
        <f t="shared" si="197"/>
        <v>0</v>
      </c>
      <c r="AQ597" s="304">
        <f t="shared" si="198"/>
        <v>0</v>
      </c>
      <c r="AR597" s="304">
        <f t="shared" si="199"/>
        <v>0</v>
      </c>
      <c r="AS597" s="304">
        <f t="shared" si="200"/>
        <v>0</v>
      </c>
      <c r="AT597" s="304">
        <f t="shared" si="201"/>
        <v>0</v>
      </c>
      <c r="AU597" s="304">
        <f t="shared" si="202"/>
        <v>0</v>
      </c>
      <c r="AV597" s="304">
        <f t="shared" si="203"/>
        <v>0</v>
      </c>
      <c r="AW597" s="304">
        <f t="shared" si="204"/>
        <v>0</v>
      </c>
      <c r="AX597" s="304">
        <f t="shared" si="205"/>
        <v>0</v>
      </c>
      <c r="AY597" s="304">
        <f t="shared" si="206"/>
        <v>0</v>
      </c>
      <c r="AZ597" s="304">
        <f t="shared" si="207"/>
        <v>0</v>
      </c>
      <c r="BA597" s="304">
        <f t="shared" si="208"/>
        <v>0</v>
      </c>
      <c r="BB597" s="304">
        <f t="shared" si="209"/>
        <v>0</v>
      </c>
      <c r="BC597" s="304">
        <f t="shared" si="210"/>
        <v>0</v>
      </c>
      <c r="BD597" s="304">
        <f t="shared" si="211"/>
        <v>0</v>
      </c>
      <c r="BE597" s="304">
        <f>IFERROR(IF(VLOOKUP($C597,Listen!$A$2:$F$45,6,0)="Ja",BB597-MAX(BC597:BD597),BB597-BC597),0)</f>
        <v>0</v>
      </c>
    </row>
    <row r="598" spans="1:57" x14ac:dyDescent="0.25">
      <c r="A598" s="320" t="str">
        <f>IF(AND(D598&lt;&gt;0,C598&lt;&gt;0,E598&lt;&gt;0),IF(B598&lt;&gt;0,CONCATENATE(B598,"-AGr",VLOOKUP(C598,Listen!$A$2:$D$45,4,FALSE),"-",D598,"-",E598,),CONCATENATE("AGr",VLOOKUP(C598,Listen!$A$2:$D$45,4,FALSE),"-",D598,"-",E598)),"keine vollständige ID")</f>
        <v>keine vollständige ID</v>
      </c>
      <c r="B598" s="301"/>
      <c r="C598" s="287"/>
      <c r="D598" s="34"/>
      <c r="E598" s="306"/>
      <c r="F598" s="116"/>
      <c r="G598" s="17"/>
      <c r="H598" s="17"/>
      <c r="I598" s="17"/>
      <c r="J598" s="17"/>
      <c r="K598" s="17"/>
      <c r="L598" s="17"/>
      <c r="M598" s="17"/>
      <c r="N598" s="17"/>
      <c r="O598" s="116"/>
      <c r="P598" s="117">
        <f>IF(D598&gt;A_Stammdaten!$B$12,0,SUM(G598,H598,J598,L598:M598)-SUM(I598,K598,N598:O598))</f>
        <v>0</v>
      </c>
      <c r="Q598" s="17"/>
      <c r="R598" s="17"/>
      <c r="S598" s="17"/>
      <c r="T598" s="17"/>
      <c r="U598" s="62">
        <f t="shared" si="191"/>
        <v>0</v>
      </c>
      <c r="V598" s="34"/>
      <c r="W598" s="34"/>
      <c r="X598" s="34"/>
      <c r="Y598" s="34"/>
      <c r="Z598" s="34"/>
      <c r="AA598" s="63" t="str">
        <f t="shared" si="192"/>
        <v>-</v>
      </c>
      <c r="AB598" s="63" t="str">
        <f t="shared" si="193"/>
        <v>-</v>
      </c>
      <c r="AC598" s="63">
        <f>IF(ISBLANK($C598),0,VLOOKUP($C598,Listen!$A$2:$C$45,2,FALSE))</f>
        <v>0</v>
      </c>
      <c r="AD598" s="63">
        <f>IF(ISBLANK($C598),0,VLOOKUP($C598,Listen!$A$2:$C$45,3,FALSE))</f>
        <v>0</v>
      </c>
      <c r="AE598" s="49">
        <f t="shared" si="194"/>
        <v>0</v>
      </c>
      <c r="AF598" s="49">
        <f t="shared" si="194"/>
        <v>0</v>
      </c>
      <c r="AG598" s="49">
        <f>IFERROR(IF(OR($V598&lt;&gt;"Ja",VLOOKUP($C598,Listen!$A$2:$F$45,5,0)="Nein",D598&lt;IF(C598="LNG Anbindungsanlagen gemäß separater Festlegung",2022,2023)),$AC598,$AA598),0)</f>
        <v>0</v>
      </c>
      <c r="AH598" s="49">
        <f>IFERROR(IF(OR($V598&lt;&gt;"Ja",VLOOKUP($C598,Listen!$A$2:$F$45,5,0)="Nein",D598&lt;IF(C598="LNG Anbindungsanlagen gemäß separater Festlegung",2022,2023)),$AC598,$AA598),0)</f>
        <v>0</v>
      </c>
      <c r="AI598" s="49">
        <f>IFERROR(IF(OR($W598&lt;&gt;"Ja",VLOOKUP($C598,Listen!$A$2:$F$45,6,0)="Nein"),$AC598,$AB598),0)</f>
        <v>0</v>
      </c>
      <c r="AJ598" s="49">
        <f>IFERROR(IF(OR($W598&lt;&gt;"Ja",VLOOKUP($C598,Listen!$A$2:$F$45,6,0)="Nein"),$AC598,$AB598),0)</f>
        <v>0</v>
      </c>
      <c r="AK598" s="49">
        <f>IFERROR(IF(OR($W598&lt;&gt;"Ja",VLOOKUP($C598,Listen!$A$2:$F$45,6,0)="Nein"),$AC598,$AB598),0)</f>
        <v>0</v>
      </c>
      <c r="AL598" s="51">
        <f t="shared" si="195"/>
        <v>0</v>
      </c>
      <c r="AM598" s="296">
        <f>IFERROR(IF(VLOOKUP($C598,Listen!$A$2:$F$45,6,0)="Ja",MAX(BC598:BD598),D_SAV!$BC598),0)</f>
        <v>0</v>
      </c>
      <c r="AN598" s="51">
        <f t="shared" si="196"/>
        <v>0</v>
      </c>
      <c r="AP598" s="304">
        <f t="shared" si="197"/>
        <v>0</v>
      </c>
      <c r="AQ598" s="304">
        <f t="shared" si="198"/>
        <v>0</v>
      </c>
      <c r="AR598" s="304">
        <f t="shared" si="199"/>
        <v>0</v>
      </c>
      <c r="AS598" s="304">
        <f t="shared" si="200"/>
        <v>0</v>
      </c>
      <c r="AT598" s="304">
        <f t="shared" si="201"/>
        <v>0</v>
      </c>
      <c r="AU598" s="304">
        <f t="shared" si="202"/>
        <v>0</v>
      </c>
      <c r="AV598" s="304">
        <f t="shared" si="203"/>
        <v>0</v>
      </c>
      <c r="AW598" s="304">
        <f t="shared" si="204"/>
        <v>0</v>
      </c>
      <c r="AX598" s="304">
        <f t="shared" si="205"/>
        <v>0</v>
      </c>
      <c r="AY598" s="304">
        <f t="shared" si="206"/>
        <v>0</v>
      </c>
      <c r="AZ598" s="304">
        <f t="shared" si="207"/>
        <v>0</v>
      </c>
      <c r="BA598" s="304">
        <f t="shared" si="208"/>
        <v>0</v>
      </c>
      <c r="BB598" s="304">
        <f t="shared" si="209"/>
        <v>0</v>
      </c>
      <c r="BC598" s="304">
        <f t="shared" si="210"/>
        <v>0</v>
      </c>
      <c r="BD598" s="304">
        <f t="shared" si="211"/>
        <v>0</v>
      </c>
      <c r="BE598" s="304">
        <f>IFERROR(IF(VLOOKUP($C598,Listen!$A$2:$F$45,6,0)="Ja",BB598-MAX(BC598:BD598),BB598-BC598),0)</f>
        <v>0</v>
      </c>
    </row>
    <row r="599" spans="1:57" x14ac:dyDescent="0.25">
      <c r="A599" s="320" t="str">
        <f>IF(AND(D599&lt;&gt;0,C599&lt;&gt;0,E599&lt;&gt;0),IF(B599&lt;&gt;0,CONCATENATE(B599,"-AGr",VLOOKUP(C599,Listen!$A$2:$D$45,4,FALSE),"-",D599,"-",E599,),CONCATENATE("AGr",VLOOKUP(C599,Listen!$A$2:$D$45,4,FALSE),"-",D599,"-",E599)),"keine vollständige ID")</f>
        <v>keine vollständige ID</v>
      </c>
      <c r="B599" s="301"/>
      <c r="C599" s="287"/>
      <c r="D599" s="34"/>
      <c r="E599" s="306"/>
      <c r="F599" s="116"/>
      <c r="G599" s="17"/>
      <c r="H599" s="17"/>
      <c r="I599" s="17"/>
      <c r="J599" s="17"/>
      <c r="K599" s="17"/>
      <c r="L599" s="17"/>
      <c r="M599" s="17"/>
      <c r="N599" s="17"/>
      <c r="O599" s="116"/>
      <c r="P599" s="117">
        <f>IF(D599&gt;A_Stammdaten!$B$12,0,SUM(G599,H599,J599,L599:M599)-SUM(I599,K599,N599:O599))</f>
        <v>0</v>
      </c>
      <c r="Q599" s="17"/>
      <c r="R599" s="17"/>
      <c r="S599" s="17"/>
      <c r="T599" s="17"/>
      <c r="U599" s="62">
        <f t="shared" si="191"/>
        <v>0</v>
      </c>
      <c r="V599" s="34"/>
      <c r="W599" s="34"/>
      <c r="X599" s="34"/>
      <c r="Y599" s="34"/>
      <c r="Z599" s="34"/>
      <c r="AA599" s="63" t="str">
        <f t="shared" si="192"/>
        <v>-</v>
      </c>
      <c r="AB599" s="63" t="str">
        <f t="shared" si="193"/>
        <v>-</v>
      </c>
      <c r="AC599" s="63">
        <f>IF(ISBLANK($C599),0,VLOOKUP($C599,Listen!$A$2:$C$45,2,FALSE))</f>
        <v>0</v>
      </c>
      <c r="AD599" s="63">
        <f>IF(ISBLANK($C599),0,VLOOKUP($C599,Listen!$A$2:$C$45,3,FALSE))</f>
        <v>0</v>
      </c>
      <c r="AE599" s="49">
        <f t="shared" si="194"/>
        <v>0</v>
      </c>
      <c r="AF599" s="49">
        <f t="shared" si="194"/>
        <v>0</v>
      </c>
      <c r="AG599" s="49">
        <f>IFERROR(IF(OR($V599&lt;&gt;"Ja",VLOOKUP($C599,Listen!$A$2:$F$45,5,0)="Nein",D599&lt;IF(C599="LNG Anbindungsanlagen gemäß separater Festlegung",2022,2023)),$AC599,$AA599),0)</f>
        <v>0</v>
      </c>
      <c r="AH599" s="49">
        <f>IFERROR(IF(OR($V599&lt;&gt;"Ja",VLOOKUP($C599,Listen!$A$2:$F$45,5,0)="Nein",D599&lt;IF(C599="LNG Anbindungsanlagen gemäß separater Festlegung",2022,2023)),$AC599,$AA599),0)</f>
        <v>0</v>
      </c>
      <c r="AI599" s="49">
        <f>IFERROR(IF(OR($W599&lt;&gt;"Ja",VLOOKUP($C599,Listen!$A$2:$F$45,6,0)="Nein"),$AC599,$AB599),0)</f>
        <v>0</v>
      </c>
      <c r="AJ599" s="49">
        <f>IFERROR(IF(OR($W599&lt;&gt;"Ja",VLOOKUP($C599,Listen!$A$2:$F$45,6,0)="Nein"),$AC599,$AB599),0)</f>
        <v>0</v>
      </c>
      <c r="AK599" s="49">
        <f>IFERROR(IF(OR($W599&lt;&gt;"Ja",VLOOKUP($C599,Listen!$A$2:$F$45,6,0)="Nein"),$AC599,$AB599),0)</f>
        <v>0</v>
      </c>
      <c r="AL599" s="51">
        <f t="shared" si="195"/>
        <v>0</v>
      </c>
      <c r="AM599" s="296">
        <f>IFERROR(IF(VLOOKUP($C599,Listen!$A$2:$F$45,6,0)="Ja",MAX(BC599:BD599),D_SAV!$BC599),0)</f>
        <v>0</v>
      </c>
      <c r="AN599" s="51">
        <f t="shared" si="196"/>
        <v>0</v>
      </c>
      <c r="AP599" s="304">
        <f t="shared" si="197"/>
        <v>0</v>
      </c>
      <c r="AQ599" s="304">
        <f t="shared" si="198"/>
        <v>0</v>
      </c>
      <c r="AR599" s="304">
        <f t="shared" si="199"/>
        <v>0</v>
      </c>
      <c r="AS599" s="304">
        <f t="shared" si="200"/>
        <v>0</v>
      </c>
      <c r="AT599" s="304">
        <f t="shared" si="201"/>
        <v>0</v>
      </c>
      <c r="AU599" s="304">
        <f t="shared" si="202"/>
        <v>0</v>
      </c>
      <c r="AV599" s="304">
        <f t="shared" si="203"/>
        <v>0</v>
      </c>
      <c r="AW599" s="304">
        <f t="shared" si="204"/>
        <v>0</v>
      </c>
      <c r="AX599" s="304">
        <f t="shared" si="205"/>
        <v>0</v>
      </c>
      <c r="AY599" s="304">
        <f t="shared" si="206"/>
        <v>0</v>
      </c>
      <c r="AZ599" s="304">
        <f t="shared" si="207"/>
        <v>0</v>
      </c>
      <c r="BA599" s="304">
        <f t="shared" si="208"/>
        <v>0</v>
      </c>
      <c r="BB599" s="304">
        <f t="shared" si="209"/>
        <v>0</v>
      </c>
      <c r="BC599" s="304">
        <f t="shared" si="210"/>
        <v>0</v>
      </c>
      <c r="BD599" s="304">
        <f t="shared" si="211"/>
        <v>0</v>
      </c>
      <c r="BE599" s="304">
        <f>IFERROR(IF(VLOOKUP($C599,Listen!$A$2:$F$45,6,0)="Ja",BB599-MAX(BC599:BD599),BB599-BC599),0)</f>
        <v>0</v>
      </c>
    </row>
    <row r="600" spans="1:57" x14ac:dyDescent="0.25">
      <c r="A600" s="320" t="str">
        <f>IF(AND(D600&lt;&gt;0,C600&lt;&gt;0,E600&lt;&gt;0),IF(B600&lt;&gt;0,CONCATENATE(B600,"-AGr",VLOOKUP(C600,Listen!$A$2:$D$45,4,FALSE),"-",D600,"-",E600,),CONCATENATE("AGr",VLOOKUP(C600,Listen!$A$2:$D$45,4,FALSE),"-",D600,"-",E600)),"keine vollständige ID")</f>
        <v>keine vollständige ID</v>
      </c>
      <c r="B600" s="301"/>
      <c r="C600" s="287"/>
      <c r="D600" s="34"/>
      <c r="E600" s="306"/>
      <c r="F600" s="116"/>
      <c r="G600" s="17"/>
      <c r="H600" s="17"/>
      <c r="I600" s="17"/>
      <c r="J600" s="17"/>
      <c r="K600" s="17"/>
      <c r="L600" s="17"/>
      <c r="M600" s="17"/>
      <c r="N600" s="17"/>
      <c r="O600" s="116"/>
      <c r="P600" s="117">
        <f>IF(D600&gt;A_Stammdaten!$B$12,0,SUM(G600,H600,J600,L600:M600)-SUM(I600,K600,N600:O600))</f>
        <v>0</v>
      </c>
      <c r="Q600" s="17"/>
      <c r="R600" s="17"/>
      <c r="S600" s="17"/>
      <c r="T600" s="17"/>
      <c r="U600" s="62">
        <f t="shared" si="191"/>
        <v>0</v>
      </c>
      <c r="V600" s="34"/>
      <c r="W600" s="34"/>
      <c r="X600" s="34"/>
      <c r="Y600" s="34"/>
      <c r="Z600" s="34"/>
      <c r="AA600" s="63" t="str">
        <f t="shared" si="192"/>
        <v>-</v>
      </c>
      <c r="AB600" s="63" t="str">
        <f t="shared" si="193"/>
        <v>-</v>
      </c>
      <c r="AC600" s="63">
        <f>IF(ISBLANK($C600),0,VLOOKUP($C600,Listen!$A$2:$C$45,2,FALSE))</f>
        <v>0</v>
      </c>
      <c r="AD600" s="63">
        <f>IF(ISBLANK($C600),0,VLOOKUP($C600,Listen!$A$2:$C$45,3,FALSE))</f>
        <v>0</v>
      </c>
      <c r="AE600" s="49">
        <f t="shared" si="194"/>
        <v>0</v>
      </c>
      <c r="AF600" s="49">
        <f t="shared" si="194"/>
        <v>0</v>
      </c>
      <c r="AG600" s="49">
        <f>IFERROR(IF(OR($V600&lt;&gt;"Ja",VLOOKUP($C600,Listen!$A$2:$F$45,5,0)="Nein",D600&lt;IF(C600="LNG Anbindungsanlagen gemäß separater Festlegung",2022,2023)),$AC600,$AA600),0)</f>
        <v>0</v>
      </c>
      <c r="AH600" s="49">
        <f>IFERROR(IF(OR($V600&lt;&gt;"Ja",VLOOKUP($C600,Listen!$A$2:$F$45,5,0)="Nein",D600&lt;IF(C600="LNG Anbindungsanlagen gemäß separater Festlegung",2022,2023)),$AC600,$AA600),0)</f>
        <v>0</v>
      </c>
      <c r="AI600" s="49">
        <f>IFERROR(IF(OR($W600&lt;&gt;"Ja",VLOOKUP($C600,Listen!$A$2:$F$45,6,0)="Nein"),$AC600,$AB600),0)</f>
        <v>0</v>
      </c>
      <c r="AJ600" s="49">
        <f>IFERROR(IF(OR($W600&lt;&gt;"Ja",VLOOKUP($C600,Listen!$A$2:$F$45,6,0)="Nein"),$AC600,$AB600),0)</f>
        <v>0</v>
      </c>
      <c r="AK600" s="49">
        <f>IFERROR(IF(OR($W600&lt;&gt;"Ja",VLOOKUP($C600,Listen!$A$2:$F$45,6,0)="Nein"),$AC600,$AB600),0)</f>
        <v>0</v>
      </c>
      <c r="AL600" s="51">
        <f t="shared" si="195"/>
        <v>0</v>
      </c>
      <c r="AM600" s="296">
        <f>IFERROR(IF(VLOOKUP($C600,Listen!$A$2:$F$45,6,0)="Ja",MAX(BC600:BD600),D_SAV!$BC600),0)</f>
        <v>0</v>
      </c>
      <c r="AN600" s="51">
        <f t="shared" si="196"/>
        <v>0</v>
      </c>
      <c r="AP600" s="304">
        <f t="shared" si="197"/>
        <v>0</v>
      </c>
      <c r="AQ600" s="304">
        <f t="shared" si="198"/>
        <v>0</v>
      </c>
      <c r="AR600" s="304">
        <f t="shared" si="199"/>
        <v>0</v>
      </c>
      <c r="AS600" s="304">
        <f t="shared" si="200"/>
        <v>0</v>
      </c>
      <c r="AT600" s="304">
        <f t="shared" si="201"/>
        <v>0</v>
      </c>
      <c r="AU600" s="304">
        <f t="shared" si="202"/>
        <v>0</v>
      </c>
      <c r="AV600" s="304">
        <f t="shared" si="203"/>
        <v>0</v>
      </c>
      <c r="AW600" s="304">
        <f t="shared" si="204"/>
        <v>0</v>
      </c>
      <c r="AX600" s="304">
        <f t="shared" si="205"/>
        <v>0</v>
      </c>
      <c r="AY600" s="304">
        <f t="shared" si="206"/>
        <v>0</v>
      </c>
      <c r="AZ600" s="304">
        <f t="shared" si="207"/>
        <v>0</v>
      </c>
      <c r="BA600" s="304">
        <f t="shared" si="208"/>
        <v>0</v>
      </c>
      <c r="BB600" s="304">
        <f t="shared" si="209"/>
        <v>0</v>
      </c>
      <c r="BC600" s="304">
        <f t="shared" si="210"/>
        <v>0</v>
      </c>
      <c r="BD600" s="304">
        <f t="shared" si="211"/>
        <v>0</v>
      </c>
      <c r="BE600" s="304">
        <f>IFERROR(IF(VLOOKUP($C600,Listen!$A$2:$F$45,6,0)="Ja",BB600-MAX(BC600:BD600),BB600-BC600),0)</f>
        <v>0</v>
      </c>
    </row>
    <row r="601" spans="1:57" x14ac:dyDescent="0.25">
      <c r="A601" s="320" t="str">
        <f>IF(AND(D601&lt;&gt;0,C601&lt;&gt;0,E601&lt;&gt;0),IF(B601&lt;&gt;0,CONCATENATE(B601,"-AGr",VLOOKUP(C601,Listen!$A$2:$D$45,4,FALSE),"-",D601,"-",E601,),CONCATENATE("AGr",VLOOKUP(C601,Listen!$A$2:$D$45,4,FALSE),"-",D601,"-",E601)),"keine vollständige ID")</f>
        <v>keine vollständige ID</v>
      </c>
      <c r="B601" s="301"/>
      <c r="C601" s="287"/>
      <c r="D601" s="34"/>
      <c r="E601" s="306"/>
      <c r="F601" s="116"/>
      <c r="G601" s="17"/>
      <c r="H601" s="17"/>
      <c r="I601" s="17"/>
      <c r="J601" s="17"/>
      <c r="K601" s="17"/>
      <c r="L601" s="17"/>
      <c r="M601" s="17"/>
      <c r="N601" s="17"/>
      <c r="O601" s="116"/>
      <c r="P601" s="117">
        <f>IF(D601&gt;A_Stammdaten!$B$12,0,SUM(G601,H601,J601,L601:M601)-SUM(I601,K601,N601:O601))</f>
        <v>0</v>
      </c>
      <c r="Q601" s="17"/>
      <c r="R601" s="17"/>
      <c r="S601" s="17"/>
      <c r="T601" s="17"/>
      <c r="U601" s="62">
        <f t="shared" si="191"/>
        <v>0</v>
      </c>
      <c r="V601" s="34"/>
      <c r="W601" s="34"/>
      <c r="X601" s="34"/>
      <c r="Y601" s="34"/>
      <c r="Z601" s="34"/>
      <c r="AA601" s="63" t="str">
        <f t="shared" si="192"/>
        <v>-</v>
      </c>
      <c r="AB601" s="63" t="str">
        <f t="shared" si="193"/>
        <v>-</v>
      </c>
      <c r="AC601" s="63">
        <f>IF(ISBLANK($C601),0,VLOOKUP($C601,Listen!$A$2:$C$45,2,FALSE))</f>
        <v>0</v>
      </c>
      <c r="AD601" s="63">
        <f>IF(ISBLANK($C601),0,VLOOKUP($C601,Listen!$A$2:$C$45,3,FALSE))</f>
        <v>0</v>
      </c>
      <c r="AE601" s="49">
        <f t="shared" si="194"/>
        <v>0</v>
      </c>
      <c r="AF601" s="49">
        <f t="shared" si="194"/>
        <v>0</v>
      </c>
      <c r="AG601" s="49">
        <f>IFERROR(IF(OR($V601&lt;&gt;"Ja",VLOOKUP($C601,Listen!$A$2:$F$45,5,0)="Nein",D601&lt;IF(C601="LNG Anbindungsanlagen gemäß separater Festlegung",2022,2023)),$AC601,$AA601),0)</f>
        <v>0</v>
      </c>
      <c r="AH601" s="49">
        <f>IFERROR(IF(OR($V601&lt;&gt;"Ja",VLOOKUP($C601,Listen!$A$2:$F$45,5,0)="Nein",D601&lt;IF(C601="LNG Anbindungsanlagen gemäß separater Festlegung",2022,2023)),$AC601,$AA601),0)</f>
        <v>0</v>
      </c>
      <c r="AI601" s="49">
        <f>IFERROR(IF(OR($W601&lt;&gt;"Ja",VLOOKUP($C601,Listen!$A$2:$F$45,6,0)="Nein"),$AC601,$AB601),0)</f>
        <v>0</v>
      </c>
      <c r="AJ601" s="49">
        <f>IFERROR(IF(OR($W601&lt;&gt;"Ja",VLOOKUP($C601,Listen!$A$2:$F$45,6,0)="Nein"),$AC601,$AB601),0)</f>
        <v>0</v>
      </c>
      <c r="AK601" s="49">
        <f>IFERROR(IF(OR($W601&lt;&gt;"Ja",VLOOKUP($C601,Listen!$A$2:$F$45,6,0)="Nein"),$AC601,$AB601),0)</f>
        <v>0</v>
      </c>
      <c r="AL601" s="51">
        <f t="shared" si="195"/>
        <v>0</v>
      </c>
      <c r="AM601" s="296">
        <f>IFERROR(IF(VLOOKUP($C601,Listen!$A$2:$F$45,6,0)="Ja",MAX(BC601:BD601),D_SAV!$BC601),0)</f>
        <v>0</v>
      </c>
      <c r="AN601" s="51">
        <f t="shared" si="196"/>
        <v>0</v>
      </c>
      <c r="AP601" s="304">
        <f t="shared" si="197"/>
        <v>0</v>
      </c>
      <c r="AQ601" s="304">
        <f t="shared" si="198"/>
        <v>0</v>
      </c>
      <c r="AR601" s="304">
        <f t="shared" si="199"/>
        <v>0</v>
      </c>
      <c r="AS601" s="304">
        <f t="shared" si="200"/>
        <v>0</v>
      </c>
      <c r="AT601" s="304">
        <f t="shared" si="201"/>
        <v>0</v>
      </c>
      <c r="AU601" s="304">
        <f t="shared" si="202"/>
        <v>0</v>
      </c>
      <c r="AV601" s="304">
        <f t="shared" si="203"/>
        <v>0</v>
      </c>
      <c r="AW601" s="304">
        <f t="shared" si="204"/>
        <v>0</v>
      </c>
      <c r="AX601" s="304">
        <f t="shared" si="205"/>
        <v>0</v>
      </c>
      <c r="AY601" s="304">
        <f t="shared" si="206"/>
        <v>0</v>
      </c>
      <c r="AZ601" s="304">
        <f t="shared" si="207"/>
        <v>0</v>
      </c>
      <c r="BA601" s="304">
        <f t="shared" si="208"/>
        <v>0</v>
      </c>
      <c r="BB601" s="304">
        <f t="shared" si="209"/>
        <v>0</v>
      </c>
      <c r="BC601" s="304">
        <f t="shared" si="210"/>
        <v>0</v>
      </c>
      <c r="BD601" s="304">
        <f t="shared" si="211"/>
        <v>0</v>
      </c>
      <c r="BE601" s="304">
        <f>IFERROR(IF(VLOOKUP($C601,Listen!$A$2:$F$45,6,0)="Ja",BB601-MAX(BC601:BD601),BB601-BC601),0)</f>
        <v>0</v>
      </c>
    </row>
    <row r="602" spans="1:57" x14ac:dyDescent="0.25">
      <c r="A602" s="320" t="str">
        <f>IF(AND(D602&lt;&gt;0,C602&lt;&gt;0,E602&lt;&gt;0),IF(B602&lt;&gt;0,CONCATENATE(B602,"-AGr",VLOOKUP(C602,Listen!$A$2:$D$45,4,FALSE),"-",D602,"-",E602,),CONCATENATE("AGr",VLOOKUP(C602,Listen!$A$2:$D$45,4,FALSE),"-",D602,"-",E602)),"keine vollständige ID")</f>
        <v>keine vollständige ID</v>
      </c>
      <c r="B602" s="301"/>
      <c r="C602" s="287"/>
      <c r="D602" s="34"/>
      <c r="E602" s="306"/>
      <c r="F602" s="116"/>
      <c r="G602" s="17"/>
      <c r="H602" s="17"/>
      <c r="I602" s="17"/>
      <c r="J602" s="17"/>
      <c r="K602" s="17"/>
      <c r="L602" s="17"/>
      <c r="M602" s="17"/>
      <c r="N602" s="17"/>
      <c r="O602" s="116"/>
      <c r="P602" s="117">
        <f>IF(D602&gt;A_Stammdaten!$B$12,0,SUM(G602,H602,J602,L602:M602)-SUM(I602,K602,N602:O602))</f>
        <v>0</v>
      </c>
      <c r="Q602" s="17"/>
      <c r="R602" s="17"/>
      <c r="S602" s="17"/>
      <c r="T602" s="17"/>
      <c r="U602" s="62">
        <f t="shared" si="191"/>
        <v>0</v>
      </c>
      <c r="V602" s="34"/>
      <c r="W602" s="34"/>
      <c r="X602" s="34"/>
      <c r="Y602" s="34"/>
      <c r="Z602" s="34"/>
      <c r="AA602" s="63" t="str">
        <f t="shared" si="192"/>
        <v>-</v>
      </c>
      <c r="AB602" s="63" t="str">
        <f t="shared" si="193"/>
        <v>-</v>
      </c>
      <c r="AC602" s="63">
        <f>IF(ISBLANK($C602),0,VLOOKUP($C602,Listen!$A$2:$C$45,2,FALSE))</f>
        <v>0</v>
      </c>
      <c r="AD602" s="63">
        <f>IF(ISBLANK($C602),0,VLOOKUP($C602,Listen!$A$2:$C$45,3,FALSE))</f>
        <v>0</v>
      </c>
      <c r="AE602" s="49">
        <f t="shared" si="194"/>
        <v>0</v>
      </c>
      <c r="AF602" s="49">
        <f t="shared" si="194"/>
        <v>0</v>
      </c>
      <c r="AG602" s="49">
        <f>IFERROR(IF(OR($V602&lt;&gt;"Ja",VLOOKUP($C602,Listen!$A$2:$F$45,5,0)="Nein",D602&lt;IF(C602="LNG Anbindungsanlagen gemäß separater Festlegung",2022,2023)),$AC602,$AA602),0)</f>
        <v>0</v>
      </c>
      <c r="AH602" s="49">
        <f>IFERROR(IF(OR($V602&lt;&gt;"Ja",VLOOKUP($C602,Listen!$A$2:$F$45,5,0)="Nein",D602&lt;IF(C602="LNG Anbindungsanlagen gemäß separater Festlegung",2022,2023)),$AC602,$AA602),0)</f>
        <v>0</v>
      </c>
      <c r="AI602" s="49">
        <f>IFERROR(IF(OR($W602&lt;&gt;"Ja",VLOOKUP($C602,Listen!$A$2:$F$45,6,0)="Nein"),$AC602,$AB602),0)</f>
        <v>0</v>
      </c>
      <c r="AJ602" s="49">
        <f>IFERROR(IF(OR($W602&lt;&gt;"Ja",VLOOKUP($C602,Listen!$A$2:$F$45,6,0)="Nein"),$AC602,$AB602),0)</f>
        <v>0</v>
      </c>
      <c r="AK602" s="49">
        <f>IFERROR(IF(OR($W602&lt;&gt;"Ja",VLOOKUP($C602,Listen!$A$2:$F$45,6,0)="Nein"),$AC602,$AB602),0)</f>
        <v>0</v>
      </c>
      <c r="AL602" s="51">
        <f t="shared" si="195"/>
        <v>0</v>
      </c>
      <c r="AM602" s="296">
        <f>IFERROR(IF(VLOOKUP($C602,Listen!$A$2:$F$45,6,0)="Ja",MAX(BC602:BD602),D_SAV!$BC602),0)</f>
        <v>0</v>
      </c>
      <c r="AN602" s="51">
        <f t="shared" si="196"/>
        <v>0</v>
      </c>
      <c r="AP602" s="304">
        <f t="shared" si="197"/>
        <v>0</v>
      </c>
      <c r="AQ602" s="304">
        <f t="shared" si="198"/>
        <v>0</v>
      </c>
      <c r="AR602" s="304">
        <f t="shared" si="199"/>
        <v>0</v>
      </c>
      <c r="AS602" s="304">
        <f t="shared" si="200"/>
        <v>0</v>
      </c>
      <c r="AT602" s="304">
        <f t="shared" si="201"/>
        <v>0</v>
      </c>
      <c r="AU602" s="304">
        <f t="shared" si="202"/>
        <v>0</v>
      </c>
      <c r="AV602" s="304">
        <f t="shared" si="203"/>
        <v>0</v>
      </c>
      <c r="AW602" s="304">
        <f t="shared" si="204"/>
        <v>0</v>
      </c>
      <c r="AX602" s="304">
        <f t="shared" si="205"/>
        <v>0</v>
      </c>
      <c r="AY602" s="304">
        <f t="shared" si="206"/>
        <v>0</v>
      </c>
      <c r="AZ602" s="304">
        <f t="shared" si="207"/>
        <v>0</v>
      </c>
      <c r="BA602" s="304">
        <f t="shared" si="208"/>
        <v>0</v>
      </c>
      <c r="BB602" s="304">
        <f t="shared" si="209"/>
        <v>0</v>
      </c>
      <c r="BC602" s="304">
        <f t="shared" si="210"/>
        <v>0</v>
      </c>
      <c r="BD602" s="304">
        <f t="shared" si="211"/>
        <v>0</v>
      </c>
      <c r="BE602" s="304">
        <f>IFERROR(IF(VLOOKUP($C602,Listen!$A$2:$F$45,6,0)="Ja",BB602-MAX(BC602:BD602),BB602-BC602),0)</f>
        <v>0</v>
      </c>
    </row>
    <row r="603" spans="1:57" x14ac:dyDescent="0.25">
      <c r="A603" s="320" t="str">
        <f>IF(AND(D603&lt;&gt;0,C603&lt;&gt;0,E603&lt;&gt;0),IF(B603&lt;&gt;0,CONCATENATE(B603,"-AGr",VLOOKUP(C603,Listen!$A$2:$D$45,4,FALSE),"-",D603,"-",E603,),CONCATENATE("AGr",VLOOKUP(C603,Listen!$A$2:$D$45,4,FALSE),"-",D603,"-",E603)),"keine vollständige ID")</f>
        <v>keine vollständige ID</v>
      </c>
      <c r="B603" s="301"/>
      <c r="C603" s="287"/>
      <c r="D603" s="34"/>
      <c r="E603" s="306"/>
      <c r="F603" s="116"/>
      <c r="G603" s="17"/>
      <c r="H603" s="17"/>
      <c r="I603" s="17"/>
      <c r="J603" s="17"/>
      <c r="K603" s="17"/>
      <c r="L603" s="17"/>
      <c r="M603" s="17"/>
      <c r="N603" s="17"/>
      <c r="O603" s="116"/>
      <c r="P603" s="117">
        <f>IF(D603&gt;A_Stammdaten!$B$12,0,SUM(G603,H603,J603,L603:M603)-SUM(I603,K603,N603:O603))</f>
        <v>0</v>
      </c>
      <c r="Q603" s="17"/>
      <c r="R603" s="17"/>
      <c r="S603" s="17"/>
      <c r="T603" s="17"/>
      <c r="U603" s="62">
        <f t="shared" si="191"/>
        <v>0</v>
      </c>
      <c r="V603" s="34"/>
      <c r="W603" s="34"/>
      <c r="X603" s="34"/>
      <c r="Y603" s="34"/>
      <c r="Z603" s="34"/>
      <c r="AA603" s="63" t="str">
        <f t="shared" si="192"/>
        <v>-</v>
      </c>
      <c r="AB603" s="63" t="str">
        <f t="shared" si="193"/>
        <v>-</v>
      </c>
      <c r="AC603" s="63">
        <f>IF(ISBLANK($C603),0,VLOOKUP($C603,Listen!$A$2:$C$45,2,FALSE))</f>
        <v>0</v>
      </c>
      <c r="AD603" s="63">
        <f>IF(ISBLANK($C603),0,VLOOKUP($C603,Listen!$A$2:$C$45,3,FALSE))</f>
        <v>0</v>
      </c>
      <c r="AE603" s="49">
        <f t="shared" si="194"/>
        <v>0</v>
      </c>
      <c r="AF603" s="49">
        <f t="shared" si="194"/>
        <v>0</v>
      </c>
      <c r="AG603" s="49">
        <f>IFERROR(IF(OR($V603&lt;&gt;"Ja",VLOOKUP($C603,Listen!$A$2:$F$45,5,0)="Nein",D603&lt;IF(C603="LNG Anbindungsanlagen gemäß separater Festlegung",2022,2023)),$AC603,$AA603),0)</f>
        <v>0</v>
      </c>
      <c r="AH603" s="49">
        <f>IFERROR(IF(OR($V603&lt;&gt;"Ja",VLOOKUP($C603,Listen!$A$2:$F$45,5,0)="Nein",D603&lt;IF(C603="LNG Anbindungsanlagen gemäß separater Festlegung",2022,2023)),$AC603,$AA603),0)</f>
        <v>0</v>
      </c>
      <c r="AI603" s="49">
        <f>IFERROR(IF(OR($W603&lt;&gt;"Ja",VLOOKUP($C603,Listen!$A$2:$F$45,6,0)="Nein"),$AC603,$AB603),0)</f>
        <v>0</v>
      </c>
      <c r="AJ603" s="49">
        <f>IFERROR(IF(OR($W603&lt;&gt;"Ja",VLOOKUP($C603,Listen!$A$2:$F$45,6,0)="Nein"),$AC603,$AB603),0)</f>
        <v>0</v>
      </c>
      <c r="AK603" s="49">
        <f>IFERROR(IF(OR($W603&lt;&gt;"Ja",VLOOKUP($C603,Listen!$A$2:$F$45,6,0)="Nein"),$AC603,$AB603),0)</f>
        <v>0</v>
      </c>
      <c r="AL603" s="51">
        <f t="shared" si="195"/>
        <v>0</v>
      </c>
      <c r="AM603" s="296">
        <f>IFERROR(IF(VLOOKUP($C603,Listen!$A$2:$F$45,6,0)="Ja",MAX(BC603:BD603),D_SAV!$BC603),0)</f>
        <v>0</v>
      </c>
      <c r="AN603" s="51">
        <f t="shared" si="196"/>
        <v>0</v>
      </c>
      <c r="AP603" s="304">
        <f t="shared" si="197"/>
        <v>0</v>
      </c>
      <c r="AQ603" s="304">
        <f t="shared" si="198"/>
        <v>0</v>
      </c>
      <c r="AR603" s="304">
        <f t="shared" si="199"/>
        <v>0</v>
      </c>
      <c r="AS603" s="304">
        <f t="shared" si="200"/>
        <v>0</v>
      </c>
      <c r="AT603" s="304">
        <f t="shared" si="201"/>
        <v>0</v>
      </c>
      <c r="AU603" s="304">
        <f t="shared" si="202"/>
        <v>0</v>
      </c>
      <c r="AV603" s="304">
        <f t="shared" si="203"/>
        <v>0</v>
      </c>
      <c r="AW603" s="304">
        <f t="shared" si="204"/>
        <v>0</v>
      </c>
      <c r="AX603" s="304">
        <f t="shared" si="205"/>
        <v>0</v>
      </c>
      <c r="AY603" s="304">
        <f t="shared" si="206"/>
        <v>0</v>
      </c>
      <c r="AZ603" s="304">
        <f t="shared" si="207"/>
        <v>0</v>
      </c>
      <c r="BA603" s="304">
        <f t="shared" si="208"/>
        <v>0</v>
      </c>
      <c r="BB603" s="304">
        <f t="shared" si="209"/>
        <v>0</v>
      </c>
      <c r="BC603" s="304">
        <f t="shared" si="210"/>
        <v>0</v>
      </c>
      <c r="BD603" s="304">
        <f t="shared" si="211"/>
        <v>0</v>
      </c>
      <c r="BE603" s="304">
        <f>IFERROR(IF(VLOOKUP($C603,Listen!$A$2:$F$45,6,0)="Ja",BB603-MAX(BC603:BD603),BB603-BC603),0)</f>
        <v>0</v>
      </c>
    </row>
    <row r="604" spans="1:57" x14ac:dyDescent="0.25">
      <c r="A604" s="320" t="str">
        <f>IF(AND(D604&lt;&gt;0,C604&lt;&gt;0,E604&lt;&gt;0),IF(B604&lt;&gt;0,CONCATENATE(B604,"-AGr",VLOOKUP(C604,Listen!$A$2:$D$45,4,FALSE),"-",D604,"-",E604,),CONCATENATE("AGr",VLOOKUP(C604,Listen!$A$2:$D$45,4,FALSE),"-",D604,"-",E604)),"keine vollständige ID")</f>
        <v>keine vollständige ID</v>
      </c>
      <c r="B604" s="301"/>
      <c r="C604" s="287"/>
      <c r="D604" s="34"/>
      <c r="E604" s="306"/>
      <c r="F604" s="116"/>
      <c r="G604" s="17"/>
      <c r="H604" s="17"/>
      <c r="I604" s="17"/>
      <c r="J604" s="17"/>
      <c r="K604" s="17"/>
      <c r="L604" s="17"/>
      <c r="M604" s="17"/>
      <c r="N604" s="17"/>
      <c r="O604" s="116"/>
      <c r="P604" s="117">
        <f>IF(D604&gt;A_Stammdaten!$B$12,0,SUM(G604,H604,J604,L604:M604)-SUM(I604,K604,N604:O604))</f>
        <v>0</v>
      </c>
      <c r="Q604" s="17"/>
      <c r="R604" s="17"/>
      <c r="S604" s="17"/>
      <c r="T604" s="17"/>
      <c r="U604" s="62">
        <f t="shared" si="191"/>
        <v>0</v>
      </c>
      <c r="V604" s="34"/>
      <c r="W604" s="34"/>
      <c r="X604" s="34"/>
      <c r="Y604" s="34"/>
      <c r="Z604" s="34"/>
      <c r="AA604" s="63" t="str">
        <f t="shared" si="192"/>
        <v>-</v>
      </c>
      <c r="AB604" s="63" t="str">
        <f t="shared" si="193"/>
        <v>-</v>
      </c>
      <c r="AC604" s="63">
        <f>IF(ISBLANK($C604),0,VLOOKUP($C604,Listen!$A$2:$C$45,2,FALSE))</f>
        <v>0</v>
      </c>
      <c r="AD604" s="63">
        <f>IF(ISBLANK($C604),0,VLOOKUP($C604,Listen!$A$2:$C$45,3,FALSE))</f>
        <v>0</v>
      </c>
      <c r="AE604" s="49">
        <f t="shared" si="194"/>
        <v>0</v>
      </c>
      <c r="AF604" s="49">
        <f t="shared" si="194"/>
        <v>0</v>
      </c>
      <c r="AG604" s="49">
        <f>IFERROR(IF(OR($V604&lt;&gt;"Ja",VLOOKUP($C604,Listen!$A$2:$F$45,5,0)="Nein",D604&lt;IF(C604="LNG Anbindungsanlagen gemäß separater Festlegung",2022,2023)),$AC604,$AA604),0)</f>
        <v>0</v>
      </c>
      <c r="AH604" s="49">
        <f>IFERROR(IF(OR($V604&lt;&gt;"Ja",VLOOKUP($C604,Listen!$A$2:$F$45,5,0)="Nein",D604&lt;IF(C604="LNG Anbindungsanlagen gemäß separater Festlegung",2022,2023)),$AC604,$AA604),0)</f>
        <v>0</v>
      </c>
      <c r="AI604" s="49">
        <f>IFERROR(IF(OR($W604&lt;&gt;"Ja",VLOOKUP($C604,Listen!$A$2:$F$45,6,0)="Nein"),$AC604,$AB604),0)</f>
        <v>0</v>
      </c>
      <c r="AJ604" s="49">
        <f>IFERROR(IF(OR($W604&lt;&gt;"Ja",VLOOKUP($C604,Listen!$A$2:$F$45,6,0)="Nein"),$AC604,$AB604),0)</f>
        <v>0</v>
      </c>
      <c r="AK604" s="49">
        <f>IFERROR(IF(OR($W604&lt;&gt;"Ja",VLOOKUP($C604,Listen!$A$2:$F$45,6,0)="Nein"),$AC604,$AB604),0)</f>
        <v>0</v>
      </c>
      <c r="AL604" s="51">
        <f t="shared" si="195"/>
        <v>0</v>
      </c>
      <c r="AM604" s="296">
        <f>IFERROR(IF(VLOOKUP($C604,Listen!$A$2:$F$45,6,0)="Ja",MAX(BC604:BD604),D_SAV!$BC604),0)</f>
        <v>0</v>
      </c>
      <c r="AN604" s="51">
        <f t="shared" si="196"/>
        <v>0</v>
      </c>
      <c r="AP604" s="304">
        <f t="shared" si="197"/>
        <v>0</v>
      </c>
      <c r="AQ604" s="304">
        <f t="shared" si="198"/>
        <v>0</v>
      </c>
      <c r="AR604" s="304">
        <f t="shared" si="199"/>
        <v>0</v>
      </c>
      <c r="AS604" s="304">
        <f t="shared" si="200"/>
        <v>0</v>
      </c>
      <c r="AT604" s="304">
        <f t="shared" si="201"/>
        <v>0</v>
      </c>
      <c r="AU604" s="304">
        <f t="shared" si="202"/>
        <v>0</v>
      </c>
      <c r="AV604" s="304">
        <f t="shared" si="203"/>
        <v>0</v>
      </c>
      <c r="AW604" s="304">
        <f t="shared" si="204"/>
        <v>0</v>
      </c>
      <c r="AX604" s="304">
        <f t="shared" si="205"/>
        <v>0</v>
      </c>
      <c r="AY604" s="304">
        <f t="shared" si="206"/>
        <v>0</v>
      </c>
      <c r="AZ604" s="304">
        <f t="shared" si="207"/>
        <v>0</v>
      </c>
      <c r="BA604" s="304">
        <f t="shared" si="208"/>
        <v>0</v>
      </c>
      <c r="BB604" s="304">
        <f t="shared" si="209"/>
        <v>0</v>
      </c>
      <c r="BC604" s="304">
        <f t="shared" si="210"/>
        <v>0</v>
      </c>
      <c r="BD604" s="304">
        <f t="shared" si="211"/>
        <v>0</v>
      </c>
      <c r="BE604" s="304">
        <f>IFERROR(IF(VLOOKUP($C604,Listen!$A$2:$F$45,6,0)="Ja",BB604-MAX(BC604:BD604),BB604-BC604),0)</f>
        <v>0</v>
      </c>
    </row>
    <row r="605" spans="1:57" x14ac:dyDescent="0.25">
      <c r="A605" s="320" t="str">
        <f>IF(AND(D605&lt;&gt;0,C605&lt;&gt;0,E605&lt;&gt;0),IF(B605&lt;&gt;0,CONCATENATE(B605,"-AGr",VLOOKUP(C605,Listen!$A$2:$D$45,4,FALSE),"-",D605,"-",E605,),CONCATENATE("AGr",VLOOKUP(C605,Listen!$A$2:$D$45,4,FALSE),"-",D605,"-",E605)),"keine vollständige ID")</f>
        <v>keine vollständige ID</v>
      </c>
      <c r="B605" s="301"/>
      <c r="C605" s="287"/>
      <c r="D605" s="34"/>
      <c r="E605" s="306"/>
      <c r="F605" s="116"/>
      <c r="G605" s="17"/>
      <c r="H605" s="17"/>
      <c r="I605" s="17"/>
      <c r="J605" s="17"/>
      <c r="K605" s="17"/>
      <c r="L605" s="17"/>
      <c r="M605" s="17"/>
      <c r="N605" s="17"/>
      <c r="O605" s="116"/>
      <c r="P605" s="117">
        <f>IF(D605&gt;A_Stammdaten!$B$12,0,SUM(G605,H605,J605,L605:M605)-SUM(I605,K605,N605:O605))</f>
        <v>0</v>
      </c>
      <c r="Q605" s="17"/>
      <c r="R605" s="17"/>
      <c r="S605" s="17"/>
      <c r="T605" s="17"/>
      <c r="U605" s="62">
        <f t="shared" si="191"/>
        <v>0</v>
      </c>
      <c r="V605" s="34"/>
      <c r="W605" s="34"/>
      <c r="X605" s="34"/>
      <c r="Y605" s="34"/>
      <c r="Z605" s="34"/>
      <c r="AA605" s="63" t="str">
        <f t="shared" si="192"/>
        <v>-</v>
      </c>
      <c r="AB605" s="63" t="str">
        <f t="shared" si="193"/>
        <v>-</v>
      </c>
      <c r="AC605" s="63">
        <f>IF(ISBLANK($C605),0,VLOOKUP($C605,Listen!$A$2:$C$45,2,FALSE))</f>
        <v>0</v>
      </c>
      <c r="AD605" s="63">
        <f>IF(ISBLANK($C605),0,VLOOKUP($C605,Listen!$A$2:$C$45,3,FALSE))</f>
        <v>0</v>
      </c>
      <c r="AE605" s="49">
        <f t="shared" si="194"/>
        <v>0</v>
      </c>
      <c r="AF605" s="49">
        <f t="shared" si="194"/>
        <v>0</v>
      </c>
      <c r="AG605" s="49">
        <f>IFERROR(IF(OR($V605&lt;&gt;"Ja",VLOOKUP($C605,Listen!$A$2:$F$45,5,0)="Nein",D605&lt;IF(C605="LNG Anbindungsanlagen gemäß separater Festlegung",2022,2023)),$AC605,$AA605),0)</f>
        <v>0</v>
      </c>
      <c r="AH605" s="49">
        <f>IFERROR(IF(OR($V605&lt;&gt;"Ja",VLOOKUP($C605,Listen!$A$2:$F$45,5,0)="Nein",D605&lt;IF(C605="LNG Anbindungsanlagen gemäß separater Festlegung",2022,2023)),$AC605,$AA605),0)</f>
        <v>0</v>
      </c>
      <c r="AI605" s="49">
        <f>IFERROR(IF(OR($W605&lt;&gt;"Ja",VLOOKUP($C605,Listen!$A$2:$F$45,6,0)="Nein"),$AC605,$AB605),0)</f>
        <v>0</v>
      </c>
      <c r="AJ605" s="49">
        <f>IFERROR(IF(OR($W605&lt;&gt;"Ja",VLOOKUP($C605,Listen!$A$2:$F$45,6,0)="Nein"),$AC605,$AB605),0)</f>
        <v>0</v>
      </c>
      <c r="AK605" s="49">
        <f>IFERROR(IF(OR($W605&lt;&gt;"Ja",VLOOKUP($C605,Listen!$A$2:$F$45,6,0)="Nein"),$AC605,$AB605),0)</f>
        <v>0</v>
      </c>
      <c r="AL605" s="51">
        <f t="shared" si="195"/>
        <v>0</v>
      </c>
      <c r="AM605" s="296">
        <f>IFERROR(IF(VLOOKUP($C605,Listen!$A$2:$F$45,6,0)="Ja",MAX(BC605:BD605),D_SAV!$BC605),0)</f>
        <v>0</v>
      </c>
      <c r="AN605" s="51">
        <f t="shared" si="196"/>
        <v>0</v>
      </c>
      <c r="AP605" s="304">
        <f t="shared" si="197"/>
        <v>0</v>
      </c>
      <c r="AQ605" s="304">
        <f t="shared" si="198"/>
        <v>0</v>
      </c>
      <c r="AR605" s="304">
        <f t="shared" si="199"/>
        <v>0</v>
      </c>
      <c r="AS605" s="304">
        <f t="shared" si="200"/>
        <v>0</v>
      </c>
      <c r="AT605" s="304">
        <f t="shared" si="201"/>
        <v>0</v>
      </c>
      <c r="AU605" s="304">
        <f t="shared" si="202"/>
        <v>0</v>
      </c>
      <c r="AV605" s="304">
        <f t="shared" si="203"/>
        <v>0</v>
      </c>
      <c r="AW605" s="304">
        <f t="shared" si="204"/>
        <v>0</v>
      </c>
      <c r="AX605" s="304">
        <f t="shared" si="205"/>
        <v>0</v>
      </c>
      <c r="AY605" s="304">
        <f t="shared" si="206"/>
        <v>0</v>
      </c>
      <c r="AZ605" s="304">
        <f t="shared" si="207"/>
        <v>0</v>
      </c>
      <c r="BA605" s="304">
        <f t="shared" si="208"/>
        <v>0</v>
      </c>
      <c r="BB605" s="304">
        <f t="shared" si="209"/>
        <v>0</v>
      </c>
      <c r="BC605" s="304">
        <f t="shared" si="210"/>
        <v>0</v>
      </c>
      <c r="BD605" s="304">
        <f t="shared" si="211"/>
        <v>0</v>
      </c>
      <c r="BE605" s="304">
        <f>IFERROR(IF(VLOOKUP($C605,Listen!$A$2:$F$45,6,0)="Ja",BB605-MAX(BC605:BD605),BB605-BC605),0)</f>
        <v>0</v>
      </c>
    </row>
    <row r="606" spans="1:57" x14ac:dyDescent="0.25">
      <c r="A606" s="320" t="str">
        <f>IF(AND(D606&lt;&gt;0,C606&lt;&gt;0,E606&lt;&gt;0),IF(B606&lt;&gt;0,CONCATENATE(B606,"-AGr",VLOOKUP(C606,Listen!$A$2:$D$45,4,FALSE),"-",D606,"-",E606,),CONCATENATE("AGr",VLOOKUP(C606,Listen!$A$2:$D$45,4,FALSE),"-",D606,"-",E606)),"keine vollständige ID")</f>
        <v>keine vollständige ID</v>
      </c>
      <c r="B606" s="301"/>
      <c r="C606" s="287"/>
      <c r="D606" s="34"/>
      <c r="E606" s="306"/>
      <c r="F606" s="116"/>
      <c r="G606" s="17"/>
      <c r="H606" s="17"/>
      <c r="I606" s="17"/>
      <c r="J606" s="17"/>
      <c r="K606" s="17"/>
      <c r="L606" s="17"/>
      <c r="M606" s="17"/>
      <c r="N606" s="17"/>
      <c r="O606" s="116"/>
      <c r="P606" s="117">
        <f>IF(D606&gt;A_Stammdaten!$B$12,0,SUM(G606,H606,J606,L606:M606)-SUM(I606,K606,N606:O606))</f>
        <v>0</v>
      </c>
      <c r="Q606" s="17"/>
      <c r="R606" s="17"/>
      <c r="S606" s="17"/>
      <c r="T606" s="17"/>
      <c r="U606" s="62">
        <f t="shared" si="191"/>
        <v>0</v>
      </c>
      <c r="V606" s="34"/>
      <c r="W606" s="34"/>
      <c r="X606" s="34"/>
      <c r="Y606" s="34"/>
      <c r="Z606" s="34"/>
      <c r="AA606" s="63" t="str">
        <f t="shared" si="192"/>
        <v>-</v>
      </c>
      <c r="AB606" s="63" t="str">
        <f t="shared" si="193"/>
        <v>-</v>
      </c>
      <c r="AC606" s="63">
        <f>IF(ISBLANK($C606),0,VLOOKUP($C606,Listen!$A$2:$C$45,2,FALSE))</f>
        <v>0</v>
      </c>
      <c r="AD606" s="63">
        <f>IF(ISBLANK($C606),0,VLOOKUP($C606,Listen!$A$2:$C$45,3,FALSE))</f>
        <v>0</v>
      </c>
      <c r="AE606" s="49">
        <f t="shared" si="194"/>
        <v>0</v>
      </c>
      <c r="AF606" s="49">
        <f t="shared" si="194"/>
        <v>0</v>
      </c>
      <c r="AG606" s="49">
        <f>IFERROR(IF(OR($V606&lt;&gt;"Ja",VLOOKUP($C606,Listen!$A$2:$F$45,5,0)="Nein",D606&lt;IF(C606="LNG Anbindungsanlagen gemäß separater Festlegung",2022,2023)),$AC606,$AA606),0)</f>
        <v>0</v>
      </c>
      <c r="AH606" s="49">
        <f>IFERROR(IF(OR($V606&lt;&gt;"Ja",VLOOKUP($C606,Listen!$A$2:$F$45,5,0)="Nein",D606&lt;IF(C606="LNG Anbindungsanlagen gemäß separater Festlegung",2022,2023)),$AC606,$AA606),0)</f>
        <v>0</v>
      </c>
      <c r="AI606" s="49">
        <f>IFERROR(IF(OR($W606&lt;&gt;"Ja",VLOOKUP($C606,Listen!$A$2:$F$45,6,0)="Nein"),$AC606,$AB606),0)</f>
        <v>0</v>
      </c>
      <c r="AJ606" s="49">
        <f>IFERROR(IF(OR($W606&lt;&gt;"Ja",VLOOKUP($C606,Listen!$A$2:$F$45,6,0)="Nein"),$AC606,$AB606),0)</f>
        <v>0</v>
      </c>
      <c r="AK606" s="49">
        <f>IFERROR(IF(OR($W606&lt;&gt;"Ja",VLOOKUP($C606,Listen!$A$2:$F$45,6,0)="Nein"),$AC606,$AB606),0)</f>
        <v>0</v>
      </c>
      <c r="AL606" s="51">
        <f t="shared" si="195"/>
        <v>0</v>
      </c>
      <c r="AM606" s="296">
        <f>IFERROR(IF(VLOOKUP($C606,Listen!$A$2:$F$45,6,0)="Ja",MAX(BC606:BD606),D_SAV!$BC606),0)</f>
        <v>0</v>
      </c>
      <c r="AN606" s="51">
        <f t="shared" si="196"/>
        <v>0</v>
      </c>
      <c r="AP606" s="304">
        <f t="shared" si="197"/>
        <v>0</v>
      </c>
      <c r="AQ606" s="304">
        <f t="shared" si="198"/>
        <v>0</v>
      </c>
      <c r="AR606" s="304">
        <f t="shared" si="199"/>
        <v>0</v>
      </c>
      <c r="AS606" s="304">
        <f t="shared" si="200"/>
        <v>0</v>
      </c>
      <c r="AT606" s="304">
        <f t="shared" si="201"/>
        <v>0</v>
      </c>
      <c r="AU606" s="304">
        <f t="shared" si="202"/>
        <v>0</v>
      </c>
      <c r="AV606" s="304">
        <f t="shared" si="203"/>
        <v>0</v>
      </c>
      <c r="AW606" s="304">
        <f t="shared" si="204"/>
        <v>0</v>
      </c>
      <c r="AX606" s="304">
        <f t="shared" si="205"/>
        <v>0</v>
      </c>
      <c r="AY606" s="304">
        <f t="shared" si="206"/>
        <v>0</v>
      </c>
      <c r="AZ606" s="304">
        <f t="shared" si="207"/>
        <v>0</v>
      </c>
      <c r="BA606" s="304">
        <f t="shared" si="208"/>
        <v>0</v>
      </c>
      <c r="BB606" s="304">
        <f t="shared" si="209"/>
        <v>0</v>
      </c>
      <c r="BC606" s="304">
        <f t="shared" si="210"/>
        <v>0</v>
      </c>
      <c r="BD606" s="304">
        <f t="shared" si="211"/>
        <v>0</v>
      </c>
      <c r="BE606" s="304">
        <f>IFERROR(IF(VLOOKUP($C606,Listen!$A$2:$F$45,6,0)="Ja",BB606-MAX(BC606:BD606),BB606-BC606),0)</f>
        <v>0</v>
      </c>
    </row>
    <row r="607" spans="1:57" x14ac:dyDescent="0.25">
      <c r="A607" s="320" t="str">
        <f>IF(AND(D607&lt;&gt;0,C607&lt;&gt;0,E607&lt;&gt;0),IF(B607&lt;&gt;0,CONCATENATE(B607,"-AGr",VLOOKUP(C607,Listen!$A$2:$D$45,4,FALSE),"-",D607,"-",E607,),CONCATENATE("AGr",VLOOKUP(C607,Listen!$A$2:$D$45,4,FALSE),"-",D607,"-",E607)),"keine vollständige ID")</f>
        <v>keine vollständige ID</v>
      </c>
      <c r="B607" s="301"/>
      <c r="C607" s="287"/>
      <c r="D607" s="34"/>
      <c r="E607" s="306"/>
      <c r="F607" s="116"/>
      <c r="G607" s="17"/>
      <c r="H607" s="17"/>
      <c r="I607" s="17"/>
      <c r="J607" s="17"/>
      <c r="K607" s="17"/>
      <c r="L607" s="17"/>
      <c r="M607" s="17"/>
      <c r="N607" s="17"/>
      <c r="O607" s="116"/>
      <c r="P607" s="117">
        <f>IF(D607&gt;A_Stammdaten!$B$12,0,SUM(G607,H607,J607,L607:M607)-SUM(I607,K607,N607:O607))</f>
        <v>0</v>
      </c>
      <c r="Q607" s="17"/>
      <c r="R607" s="17"/>
      <c r="S607" s="17"/>
      <c r="T607" s="17"/>
      <c r="U607" s="62">
        <f t="shared" si="191"/>
        <v>0</v>
      </c>
      <c r="V607" s="34"/>
      <c r="W607" s="34"/>
      <c r="X607" s="34"/>
      <c r="Y607" s="34"/>
      <c r="Z607" s="34"/>
      <c r="AA607" s="63" t="str">
        <f t="shared" si="192"/>
        <v>-</v>
      </c>
      <c r="AB607" s="63" t="str">
        <f t="shared" si="193"/>
        <v>-</v>
      </c>
      <c r="AC607" s="63">
        <f>IF(ISBLANK($C607),0,VLOOKUP($C607,Listen!$A$2:$C$45,2,FALSE))</f>
        <v>0</v>
      </c>
      <c r="AD607" s="63">
        <f>IF(ISBLANK($C607),0,VLOOKUP($C607,Listen!$A$2:$C$45,3,FALSE))</f>
        <v>0</v>
      </c>
      <c r="AE607" s="49">
        <f t="shared" si="194"/>
        <v>0</v>
      </c>
      <c r="AF607" s="49">
        <f t="shared" si="194"/>
        <v>0</v>
      </c>
      <c r="AG607" s="49">
        <f>IFERROR(IF(OR($V607&lt;&gt;"Ja",VLOOKUP($C607,Listen!$A$2:$F$45,5,0)="Nein",D607&lt;IF(C607="LNG Anbindungsanlagen gemäß separater Festlegung",2022,2023)),$AC607,$AA607),0)</f>
        <v>0</v>
      </c>
      <c r="AH607" s="49">
        <f>IFERROR(IF(OR($V607&lt;&gt;"Ja",VLOOKUP($C607,Listen!$A$2:$F$45,5,0)="Nein",D607&lt;IF(C607="LNG Anbindungsanlagen gemäß separater Festlegung",2022,2023)),$AC607,$AA607),0)</f>
        <v>0</v>
      </c>
      <c r="AI607" s="49">
        <f>IFERROR(IF(OR($W607&lt;&gt;"Ja",VLOOKUP($C607,Listen!$A$2:$F$45,6,0)="Nein"),$AC607,$AB607),0)</f>
        <v>0</v>
      </c>
      <c r="AJ607" s="49">
        <f>IFERROR(IF(OR($W607&lt;&gt;"Ja",VLOOKUP($C607,Listen!$A$2:$F$45,6,0)="Nein"),$AC607,$AB607),0)</f>
        <v>0</v>
      </c>
      <c r="AK607" s="49">
        <f>IFERROR(IF(OR($W607&lt;&gt;"Ja",VLOOKUP($C607,Listen!$A$2:$F$45,6,0)="Nein"),$AC607,$AB607),0)</f>
        <v>0</v>
      </c>
      <c r="AL607" s="51">
        <f t="shared" si="195"/>
        <v>0</v>
      </c>
      <c r="AM607" s="296">
        <f>IFERROR(IF(VLOOKUP($C607,Listen!$A$2:$F$45,6,0)="Ja",MAX(BC607:BD607),D_SAV!$BC607),0)</f>
        <v>0</v>
      </c>
      <c r="AN607" s="51">
        <f t="shared" si="196"/>
        <v>0</v>
      </c>
      <c r="AP607" s="304">
        <f t="shared" si="197"/>
        <v>0</v>
      </c>
      <c r="AQ607" s="304">
        <f t="shared" si="198"/>
        <v>0</v>
      </c>
      <c r="AR607" s="304">
        <f t="shared" si="199"/>
        <v>0</v>
      </c>
      <c r="AS607" s="304">
        <f t="shared" si="200"/>
        <v>0</v>
      </c>
      <c r="AT607" s="304">
        <f t="shared" si="201"/>
        <v>0</v>
      </c>
      <c r="AU607" s="304">
        <f t="shared" si="202"/>
        <v>0</v>
      </c>
      <c r="AV607" s="304">
        <f t="shared" si="203"/>
        <v>0</v>
      </c>
      <c r="AW607" s="304">
        <f t="shared" si="204"/>
        <v>0</v>
      </c>
      <c r="AX607" s="304">
        <f t="shared" si="205"/>
        <v>0</v>
      </c>
      <c r="AY607" s="304">
        <f t="shared" si="206"/>
        <v>0</v>
      </c>
      <c r="AZ607" s="304">
        <f t="shared" si="207"/>
        <v>0</v>
      </c>
      <c r="BA607" s="304">
        <f t="shared" si="208"/>
        <v>0</v>
      </c>
      <c r="BB607" s="304">
        <f t="shared" si="209"/>
        <v>0</v>
      </c>
      <c r="BC607" s="304">
        <f t="shared" si="210"/>
        <v>0</v>
      </c>
      <c r="BD607" s="304">
        <f t="shared" si="211"/>
        <v>0</v>
      </c>
      <c r="BE607" s="304">
        <f>IFERROR(IF(VLOOKUP($C607,Listen!$A$2:$F$45,6,0)="Ja",BB607-MAX(BC607:BD607),BB607-BC607),0)</f>
        <v>0</v>
      </c>
    </row>
    <row r="608" spans="1:57" x14ac:dyDescent="0.25">
      <c r="A608" s="320" t="str">
        <f>IF(AND(D608&lt;&gt;0,C608&lt;&gt;0,E608&lt;&gt;0),IF(B608&lt;&gt;0,CONCATENATE(B608,"-AGr",VLOOKUP(C608,Listen!$A$2:$D$45,4,FALSE),"-",D608,"-",E608,),CONCATENATE("AGr",VLOOKUP(C608,Listen!$A$2:$D$45,4,FALSE),"-",D608,"-",E608)),"keine vollständige ID")</f>
        <v>keine vollständige ID</v>
      </c>
      <c r="B608" s="301"/>
      <c r="C608" s="287"/>
      <c r="D608" s="34"/>
      <c r="E608" s="306"/>
      <c r="F608" s="116"/>
      <c r="G608" s="17"/>
      <c r="H608" s="17"/>
      <c r="I608" s="17"/>
      <c r="J608" s="17"/>
      <c r="K608" s="17"/>
      <c r="L608" s="17"/>
      <c r="M608" s="17"/>
      <c r="N608" s="17"/>
      <c r="O608" s="116"/>
      <c r="P608" s="117">
        <f>IF(D608&gt;A_Stammdaten!$B$12,0,SUM(G608,H608,J608,L608:M608)-SUM(I608,K608,N608:O608))</f>
        <v>0</v>
      </c>
      <c r="Q608" s="17"/>
      <c r="R608" s="17"/>
      <c r="S608" s="17"/>
      <c r="T608" s="17"/>
      <c r="U608" s="62">
        <f t="shared" si="191"/>
        <v>0</v>
      </c>
      <c r="V608" s="34"/>
      <c r="W608" s="34"/>
      <c r="X608" s="34"/>
      <c r="Y608" s="34"/>
      <c r="Z608" s="34"/>
      <c r="AA608" s="63" t="str">
        <f t="shared" si="192"/>
        <v>-</v>
      </c>
      <c r="AB608" s="63" t="str">
        <f t="shared" si="193"/>
        <v>-</v>
      </c>
      <c r="AC608" s="63">
        <f>IF(ISBLANK($C608),0,VLOOKUP($C608,Listen!$A$2:$C$45,2,FALSE))</f>
        <v>0</v>
      </c>
      <c r="AD608" s="63">
        <f>IF(ISBLANK($C608),0,VLOOKUP($C608,Listen!$A$2:$C$45,3,FALSE))</f>
        <v>0</v>
      </c>
      <c r="AE608" s="49">
        <f t="shared" si="194"/>
        <v>0</v>
      </c>
      <c r="AF608" s="49">
        <f t="shared" si="194"/>
        <v>0</v>
      </c>
      <c r="AG608" s="49">
        <f>IFERROR(IF(OR($V608&lt;&gt;"Ja",VLOOKUP($C608,Listen!$A$2:$F$45,5,0)="Nein",D608&lt;IF(C608="LNG Anbindungsanlagen gemäß separater Festlegung",2022,2023)),$AC608,$AA608),0)</f>
        <v>0</v>
      </c>
      <c r="AH608" s="49">
        <f>IFERROR(IF(OR($V608&lt;&gt;"Ja",VLOOKUP($C608,Listen!$A$2:$F$45,5,0)="Nein",D608&lt;IF(C608="LNG Anbindungsanlagen gemäß separater Festlegung",2022,2023)),$AC608,$AA608),0)</f>
        <v>0</v>
      </c>
      <c r="AI608" s="49">
        <f>IFERROR(IF(OR($W608&lt;&gt;"Ja",VLOOKUP($C608,Listen!$A$2:$F$45,6,0)="Nein"),$AC608,$AB608),0)</f>
        <v>0</v>
      </c>
      <c r="AJ608" s="49">
        <f>IFERROR(IF(OR($W608&lt;&gt;"Ja",VLOOKUP($C608,Listen!$A$2:$F$45,6,0)="Nein"),$AC608,$AB608),0)</f>
        <v>0</v>
      </c>
      <c r="AK608" s="49">
        <f>IFERROR(IF(OR($W608&lt;&gt;"Ja",VLOOKUP($C608,Listen!$A$2:$F$45,6,0)="Nein"),$AC608,$AB608),0)</f>
        <v>0</v>
      </c>
      <c r="AL608" s="51">
        <f t="shared" si="195"/>
        <v>0</v>
      </c>
      <c r="AM608" s="296">
        <f>IFERROR(IF(VLOOKUP($C608,Listen!$A$2:$F$45,6,0)="Ja",MAX(BC608:BD608),D_SAV!$BC608),0)</f>
        <v>0</v>
      </c>
      <c r="AN608" s="51">
        <f t="shared" si="196"/>
        <v>0</v>
      </c>
      <c r="AP608" s="304">
        <f t="shared" si="197"/>
        <v>0</v>
      </c>
      <c r="AQ608" s="304">
        <f t="shared" si="198"/>
        <v>0</v>
      </c>
      <c r="AR608" s="304">
        <f t="shared" si="199"/>
        <v>0</v>
      </c>
      <c r="AS608" s="304">
        <f t="shared" si="200"/>
        <v>0</v>
      </c>
      <c r="AT608" s="304">
        <f t="shared" si="201"/>
        <v>0</v>
      </c>
      <c r="AU608" s="304">
        <f t="shared" si="202"/>
        <v>0</v>
      </c>
      <c r="AV608" s="304">
        <f t="shared" si="203"/>
        <v>0</v>
      </c>
      <c r="AW608" s="304">
        <f t="shared" si="204"/>
        <v>0</v>
      </c>
      <c r="AX608" s="304">
        <f t="shared" si="205"/>
        <v>0</v>
      </c>
      <c r="AY608" s="304">
        <f t="shared" si="206"/>
        <v>0</v>
      </c>
      <c r="AZ608" s="304">
        <f t="shared" si="207"/>
        <v>0</v>
      </c>
      <c r="BA608" s="304">
        <f t="shared" si="208"/>
        <v>0</v>
      </c>
      <c r="BB608" s="304">
        <f t="shared" si="209"/>
        <v>0</v>
      </c>
      <c r="BC608" s="304">
        <f t="shared" si="210"/>
        <v>0</v>
      </c>
      <c r="BD608" s="304">
        <f t="shared" si="211"/>
        <v>0</v>
      </c>
      <c r="BE608" s="304">
        <f>IFERROR(IF(VLOOKUP($C608,Listen!$A$2:$F$45,6,0)="Ja",BB608-MAX(BC608:BD608),BB608-BC608),0)</f>
        <v>0</v>
      </c>
    </row>
    <row r="609" spans="1:57" x14ac:dyDescent="0.25">
      <c r="A609" s="320" t="str">
        <f>IF(AND(D609&lt;&gt;0,C609&lt;&gt;0,E609&lt;&gt;0),IF(B609&lt;&gt;0,CONCATENATE(B609,"-AGr",VLOOKUP(C609,Listen!$A$2:$D$45,4,FALSE),"-",D609,"-",E609,),CONCATENATE("AGr",VLOOKUP(C609,Listen!$A$2:$D$45,4,FALSE),"-",D609,"-",E609)),"keine vollständige ID")</f>
        <v>keine vollständige ID</v>
      </c>
      <c r="B609" s="301"/>
      <c r="C609" s="287"/>
      <c r="D609" s="34"/>
      <c r="E609" s="306"/>
      <c r="F609" s="116"/>
      <c r="G609" s="17"/>
      <c r="H609" s="17"/>
      <c r="I609" s="17"/>
      <c r="J609" s="17"/>
      <c r="K609" s="17"/>
      <c r="L609" s="17"/>
      <c r="M609" s="17"/>
      <c r="N609" s="17"/>
      <c r="O609" s="116"/>
      <c r="P609" s="117">
        <f>IF(D609&gt;A_Stammdaten!$B$12,0,SUM(G609,H609,J609,L609:M609)-SUM(I609,K609,N609:O609))</f>
        <v>0</v>
      </c>
      <c r="Q609" s="17"/>
      <c r="R609" s="17"/>
      <c r="S609" s="17"/>
      <c r="T609" s="17"/>
      <c r="U609" s="62">
        <f t="shared" si="191"/>
        <v>0</v>
      </c>
      <c r="V609" s="34"/>
      <c r="W609" s="34"/>
      <c r="X609" s="34"/>
      <c r="Y609" s="34"/>
      <c r="Z609" s="34"/>
      <c r="AA609" s="63" t="str">
        <f t="shared" si="192"/>
        <v>-</v>
      </c>
      <c r="AB609" s="63" t="str">
        <f t="shared" si="193"/>
        <v>-</v>
      </c>
      <c r="AC609" s="63">
        <f>IF(ISBLANK($C609),0,VLOOKUP($C609,Listen!$A$2:$C$45,2,FALSE))</f>
        <v>0</v>
      </c>
      <c r="AD609" s="63">
        <f>IF(ISBLANK($C609),0,VLOOKUP($C609,Listen!$A$2:$C$45,3,FALSE))</f>
        <v>0</v>
      </c>
      <c r="AE609" s="49">
        <f t="shared" si="194"/>
        <v>0</v>
      </c>
      <c r="AF609" s="49">
        <f t="shared" si="194"/>
        <v>0</v>
      </c>
      <c r="AG609" s="49">
        <f>IFERROR(IF(OR($V609&lt;&gt;"Ja",VLOOKUP($C609,Listen!$A$2:$F$45,5,0)="Nein",D609&lt;IF(C609="LNG Anbindungsanlagen gemäß separater Festlegung",2022,2023)),$AC609,$AA609),0)</f>
        <v>0</v>
      </c>
      <c r="AH609" s="49">
        <f>IFERROR(IF(OR($V609&lt;&gt;"Ja",VLOOKUP($C609,Listen!$A$2:$F$45,5,0)="Nein",D609&lt;IF(C609="LNG Anbindungsanlagen gemäß separater Festlegung",2022,2023)),$AC609,$AA609),0)</f>
        <v>0</v>
      </c>
      <c r="AI609" s="49">
        <f>IFERROR(IF(OR($W609&lt;&gt;"Ja",VLOOKUP($C609,Listen!$A$2:$F$45,6,0)="Nein"),$AC609,$AB609),0)</f>
        <v>0</v>
      </c>
      <c r="AJ609" s="49">
        <f>IFERROR(IF(OR($W609&lt;&gt;"Ja",VLOOKUP($C609,Listen!$A$2:$F$45,6,0)="Nein"),$AC609,$AB609),0)</f>
        <v>0</v>
      </c>
      <c r="AK609" s="49">
        <f>IFERROR(IF(OR($W609&lt;&gt;"Ja",VLOOKUP($C609,Listen!$A$2:$F$45,6,0)="Nein"),$AC609,$AB609),0)</f>
        <v>0</v>
      </c>
      <c r="AL609" s="51">
        <f t="shared" si="195"/>
        <v>0</v>
      </c>
      <c r="AM609" s="296">
        <f>IFERROR(IF(VLOOKUP($C609,Listen!$A$2:$F$45,6,0)="Ja",MAX(BC609:BD609),D_SAV!$BC609),0)</f>
        <v>0</v>
      </c>
      <c r="AN609" s="51">
        <f t="shared" si="196"/>
        <v>0</v>
      </c>
      <c r="AP609" s="304">
        <f t="shared" si="197"/>
        <v>0</v>
      </c>
      <c r="AQ609" s="304">
        <f t="shared" si="198"/>
        <v>0</v>
      </c>
      <c r="AR609" s="304">
        <f t="shared" si="199"/>
        <v>0</v>
      </c>
      <c r="AS609" s="304">
        <f t="shared" si="200"/>
        <v>0</v>
      </c>
      <c r="AT609" s="304">
        <f t="shared" si="201"/>
        <v>0</v>
      </c>
      <c r="AU609" s="304">
        <f t="shared" si="202"/>
        <v>0</v>
      </c>
      <c r="AV609" s="304">
        <f t="shared" si="203"/>
        <v>0</v>
      </c>
      <c r="AW609" s="304">
        <f t="shared" si="204"/>
        <v>0</v>
      </c>
      <c r="AX609" s="304">
        <f t="shared" si="205"/>
        <v>0</v>
      </c>
      <c r="AY609" s="304">
        <f t="shared" si="206"/>
        <v>0</v>
      </c>
      <c r="AZ609" s="304">
        <f t="shared" si="207"/>
        <v>0</v>
      </c>
      <c r="BA609" s="304">
        <f t="shared" si="208"/>
        <v>0</v>
      </c>
      <c r="BB609" s="304">
        <f t="shared" si="209"/>
        <v>0</v>
      </c>
      <c r="BC609" s="304">
        <f t="shared" si="210"/>
        <v>0</v>
      </c>
      <c r="BD609" s="304">
        <f t="shared" si="211"/>
        <v>0</v>
      </c>
      <c r="BE609" s="304">
        <f>IFERROR(IF(VLOOKUP($C609,Listen!$A$2:$F$45,6,0)="Ja",BB609-MAX(BC609:BD609),BB609-BC609),0)</f>
        <v>0</v>
      </c>
    </row>
    <row r="610" spans="1:57" x14ac:dyDescent="0.25">
      <c r="A610" s="320" t="str">
        <f>IF(AND(D610&lt;&gt;0,C610&lt;&gt;0,E610&lt;&gt;0),IF(B610&lt;&gt;0,CONCATENATE(B610,"-AGr",VLOOKUP(C610,Listen!$A$2:$D$45,4,FALSE),"-",D610,"-",E610,),CONCATENATE("AGr",VLOOKUP(C610,Listen!$A$2:$D$45,4,FALSE),"-",D610,"-",E610)),"keine vollständige ID")</f>
        <v>keine vollständige ID</v>
      </c>
      <c r="B610" s="301"/>
      <c r="C610" s="287"/>
      <c r="D610" s="34"/>
      <c r="E610" s="306"/>
      <c r="F610" s="116"/>
      <c r="G610" s="17"/>
      <c r="H610" s="17"/>
      <c r="I610" s="17"/>
      <c r="J610" s="17"/>
      <c r="K610" s="17"/>
      <c r="L610" s="17"/>
      <c r="M610" s="17"/>
      <c r="N610" s="17"/>
      <c r="O610" s="116"/>
      <c r="P610" s="117">
        <f>IF(D610&gt;A_Stammdaten!$B$12,0,SUM(G610,H610,J610,L610:M610)-SUM(I610,K610,N610:O610))</f>
        <v>0</v>
      </c>
      <c r="Q610" s="17"/>
      <c r="R610" s="17"/>
      <c r="S610" s="17"/>
      <c r="T610" s="17"/>
      <c r="U610" s="62">
        <f t="shared" si="191"/>
        <v>0</v>
      </c>
      <c r="V610" s="34"/>
      <c r="W610" s="34"/>
      <c r="X610" s="34"/>
      <c r="Y610" s="34"/>
      <c r="Z610" s="34"/>
      <c r="AA610" s="63" t="str">
        <f t="shared" si="192"/>
        <v>-</v>
      </c>
      <c r="AB610" s="63" t="str">
        <f t="shared" si="193"/>
        <v>-</v>
      </c>
      <c r="AC610" s="63">
        <f>IF(ISBLANK($C610),0,VLOOKUP($C610,Listen!$A$2:$C$45,2,FALSE))</f>
        <v>0</v>
      </c>
      <c r="AD610" s="63">
        <f>IF(ISBLANK($C610),0,VLOOKUP($C610,Listen!$A$2:$C$45,3,FALSE))</f>
        <v>0</v>
      </c>
      <c r="AE610" s="49">
        <f t="shared" si="194"/>
        <v>0</v>
      </c>
      <c r="AF610" s="49">
        <f t="shared" si="194"/>
        <v>0</v>
      </c>
      <c r="AG610" s="49">
        <f>IFERROR(IF(OR($V610&lt;&gt;"Ja",VLOOKUP($C610,Listen!$A$2:$F$45,5,0)="Nein",D610&lt;IF(C610="LNG Anbindungsanlagen gemäß separater Festlegung",2022,2023)),$AC610,$AA610),0)</f>
        <v>0</v>
      </c>
      <c r="AH610" s="49">
        <f>IFERROR(IF(OR($V610&lt;&gt;"Ja",VLOOKUP($C610,Listen!$A$2:$F$45,5,0)="Nein",D610&lt;IF(C610="LNG Anbindungsanlagen gemäß separater Festlegung",2022,2023)),$AC610,$AA610),0)</f>
        <v>0</v>
      </c>
      <c r="AI610" s="49">
        <f>IFERROR(IF(OR($W610&lt;&gt;"Ja",VLOOKUP($C610,Listen!$A$2:$F$45,6,0)="Nein"),$AC610,$AB610),0)</f>
        <v>0</v>
      </c>
      <c r="AJ610" s="49">
        <f>IFERROR(IF(OR($W610&lt;&gt;"Ja",VLOOKUP($C610,Listen!$A$2:$F$45,6,0)="Nein"),$AC610,$AB610),0)</f>
        <v>0</v>
      </c>
      <c r="AK610" s="49">
        <f>IFERROR(IF(OR($W610&lt;&gt;"Ja",VLOOKUP($C610,Listen!$A$2:$F$45,6,0)="Nein"),$AC610,$AB610),0)</f>
        <v>0</v>
      </c>
      <c r="AL610" s="51">
        <f t="shared" si="195"/>
        <v>0</v>
      </c>
      <c r="AM610" s="296">
        <f>IFERROR(IF(VLOOKUP($C610,Listen!$A$2:$F$45,6,0)="Ja",MAX(BC610:BD610),D_SAV!$BC610),0)</f>
        <v>0</v>
      </c>
      <c r="AN610" s="51">
        <f t="shared" si="196"/>
        <v>0</v>
      </c>
      <c r="AP610" s="304">
        <f t="shared" si="197"/>
        <v>0</v>
      </c>
      <c r="AQ610" s="304">
        <f t="shared" si="198"/>
        <v>0</v>
      </c>
      <c r="AR610" s="304">
        <f t="shared" si="199"/>
        <v>0</v>
      </c>
      <c r="AS610" s="304">
        <f t="shared" si="200"/>
        <v>0</v>
      </c>
      <c r="AT610" s="304">
        <f t="shared" si="201"/>
        <v>0</v>
      </c>
      <c r="AU610" s="304">
        <f t="shared" si="202"/>
        <v>0</v>
      </c>
      <c r="AV610" s="304">
        <f t="shared" si="203"/>
        <v>0</v>
      </c>
      <c r="AW610" s="304">
        <f t="shared" si="204"/>
        <v>0</v>
      </c>
      <c r="AX610" s="304">
        <f t="shared" si="205"/>
        <v>0</v>
      </c>
      <c r="AY610" s="304">
        <f t="shared" si="206"/>
        <v>0</v>
      </c>
      <c r="AZ610" s="304">
        <f t="shared" si="207"/>
        <v>0</v>
      </c>
      <c r="BA610" s="304">
        <f t="shared" si="208"/>
        <v>0</v>
      </c>
      <c r="BB610" s="304">
        <f t="shared" si="209"/>
        <v>0</v>
      </c>
      <c r="BC610" s="304">
        <f t="shared" si="210"/>
        <v>0</v>
      </c>
      <c r="BD610" s="304">
        <f t="shared" si="211"/>
        <v>0</v>
      </c>
      <c r="BE610" s="304">
        <f>IFERROR(IF(VLOOKUP($C610,Listen!$A$2:$F$45,6,0)="Ja",BB610-MAX(BC610:BD610),BB610-BC610),0)</f>
        <v>0</v>
      </c>
    </row>
    <row r="611" spans="1:57" x14ac:dyDescent="0.25">
      <c r="A611" s="320" t="str">
        <f>IF(AND(D611&lt;&gt;0,C611&lt;&gt;0,E611&lt;&gt;0),IF(B611&lt;&gt;0,CONCATENATE(B611,"-AGr",VLOOKUP(C611,Listen!$A$2:$D$45,4,FALSE),"-",D611,"-",E611,),CONCATENATE("AGr",VLOOKUP(C611,Listen!$A$2:$D$45,4,FALSE),"-",D611,"-",E611)),"keine vollständige ID")</f>
        <v>keine vollständige ID</v>
      </c>
      <c r="B611" s="301"/>
      <c r="C611" s="287"/>
      <c r="D611" s="34"/>
      <c r="E611" s="306"/>
      <c r="F611" s="116"/>
      <c r="G611" s="17"/>
      <c r="H611" s="17"/>
      <c r="I611" s="17"/>
      <c r="J611" s="17"/>
      <c r="K611" s="17"/>
      <c r="L611" s="17"/>
      <c r="M611" s="17"/>
      <c r="N611" s="17"/>
      <c r="O611" s="116"/>
      <c r="P611" s="117">
        <f>IF(D611&gt;A_Stammdaten!$B$12,0,SUM(G611,H611,J611,L611:M611)-SUM(I611,K611,N611:O611))</f>
        <v>0</v>
      </c>
      <c r="Q611" s="17"/>
      <c r="R611" s="17"/>
      <c r="S611" s="17"/>
      <c r="T611" s="17"/>
      <c r="U611" s="62">
        <f t="shared" si="191"/>
        <v>0</v>
      </c>
      <c r="V611" s="34"/>
      <c r="W611" s="34"/>
      <c r="X611" s="34"/>
      <c r="Y611" s="34"/>
      <c r="Z611" s="34"/>
      <c r="AA611" s="63" t="str">
        <f t="shared" si="192"/>
        <v>-</v>
      </c>
      <c r="AB611" s="63" t="str">
        <f t="shared" si="193"/>
        <v>-</v>
      </c>
      <c r="AC611" s="63">
        <f>IF(ISBLANK($C611),0,VLOOKUP($C611,Listen!$A$2:$C$45,2,FALSE))</f>
        <v>0</v>
      </c>
      <c r="AD611" s="63">
        <f>IF(ISBLANK($C611),0,VLOOKUP($C611,Listen!$A$2:$C$45,3,FALSE))</f>
        <v>0</v>
      </c>
      <c r="AE611" s="49">
        <f t="shared" si="194"/>
        <v>0</v>
      </c>
      <c r="AF611" s="49">
        <f t="shared" si="194"/>
        <v>0</v>
      </c>
      <c r="AG611" s="49">
        <f>IFERROR(IF(OR($V611&lt;&gt;"Ja",VLOOKUP($C611,Listen!$A$2:$F$45,5,0)="Nein",D611&lt;IF(C611="LNG Anbindungsanlagen gemäß separater Festlegung",2022,2023)),$AC611,$AA611),0)</f>
        <v>0</v>
      </c>
      <c r="AH611" s="49">
        <f>IFERROR(IF(OR($V611&lt;&gt;"Ja",VLOOKUP($C611,Listen!$A$2:$F$45,5,0)="Nein",D611&lt;IF(C611="LNG Anbindungsanlagen gemäß separater Festlegung",2022,2023)),$AC611,$AA611),0)</f>
        <v>0</v>
      </c>
      <c r="AI611" s="49">
        <f>IFERROR(IF(OR($W611&lt;&gt;"Ja",VLOOKUP($C611,Listen!$A$2:$F$45,6,0)="Nein"),$AC611,$AB611),0)</f>
        <v>0</v>
      </c>
      <c r="AJ611" s="49">
        <f>IFERROR(IF(OR($W611&lt;&gt;"Ja",VLOOKUP($C611,Listen!$A$2:$F$45,6,0)="Nein"),$AC611,$AB611),0)</f>
        <v>0</v>
      </c>
      <c r="AK611" s="49">
        <f>IFERROR(IF(OR($W611&lt;&gt;"Ja",VLOOKUP($C611,Listen!$A$2:$F$45,6,0)="Nein"),$AC611,$AB611),0)</f>
        <v>0</v>
      </c>
      <c r="AL611" s="51">
        <f t="shared" si="195"/>
        <v>0</v>
      </c>
      <c r="AM611" s="296">
        <f>IFERROR(IF(VLOOKUP($C611,Listen!$A$2:$F$45,6,0)="Ja",MAX(BC611:BD611),D_SAV!$BC611),0)</f>
        <v>0</v>
      </c>
      <c r="AN611" s="51">
        <f t="shared" si="196"/>
        <v>0</v>
      </c>
      <c r="AP611" s="304">
        <f t="shared" si="197"/>
        <v>0</v>
      </c>
      <c r="AQ611" s="304">
        <f t="shared" si="198"/>
        <v>0</v>
      </c>
      <c r="AR611" s="304">
        <f t="shared" si="199"/>
        <v>0</v>
      </c>
      <c r="AS611" s="304">
        <f t="shared" si="200"/>
        <v>0</v>
      </c>
      <c r="AT611" s="304">
        <f t="shared" si="201"/>
        <v>0</v>
      </c>
      <c r="AU611" s="304">
        <f t="shared" si="202"/>
        <v>0</v>
      </c>
      <c r="AV611" s="304">
        <f t="shared" si="203"/>
        <v>0</v>
      </c>
      <c r="AW611" s="304">
        <f t="shared" si="204"/>
        <v>0</v>
      </c>
      <c r="AX611" s="304">
        <f t="shared" si="205"/>
        <v>0</v>
      </c>
      <c r="AY611" s="304">
        <f t="shared" si="206"/>
        <v>0</v>
      </c>
      <c r="AZ611" s="304">
        <f t="shared" si="207"/>
        <v>0</v>
      </c>
      <c r="BA611" s="304">
        <f t="shared" si="208"/>
        <v>0</v>
      </c>
      <c r="BB611" s="304">
        <f t="shared" si="209"/>
        <v>0</v>
      </c>
      <c r="BC611" s="304">
        <f t="shared" si="210"/>
        <v>0</v>
      </c>
      <c r="BD611" s="304">
        <f t="shared" si="211"/>
        <v>0</v>
      </c>
      <c r="BE611" s="304">
        <f>IFERROR(IF(VLOOKUP($C611,Listen!$A$2:$F$45,6,0)="Ja",BB611-MAX(BC611:BD611),BB611-BC611),0)</f>
        <v>0</v>
      </c>
    </row>
    <row r="612" spans="1:57" x14ac:dyDescent="0.25">
      <c r="A612" s="320" t="str">
        <f>IF(AND(D612&lt;&gt;0,C612&lt;&gt;0,E612&lt;&gt;0),IF(B612&lt;&gt;0,CONCATENATE(B612,"-AGr",VLOOKUP(C612,Listen!$A$2:$D$45,4,FALSE),"-",D612,"-",E612,),CONCATENATE("AGr",VLOOKUP(C612,Listen!$A$2:$D$45,4,FALSE),"-",D612,"-",E612)),"keine vollständige ID")</f>
        <v>keine vollständige ID</v>
      </c>
      <c r="B612" s="301"/>
      <c r="C612" s="287"/>
      <c r="D612" s="34"/>
      <c r="E612" s="306"/>
      <c r="F612" s="116"/>
      <c r="G612" s="17"/>
      <c r="H612" s="17"/>
      <c r="I612" s="17"/>
      <c r="J612" s="17"/>
      <c r="K612" s="17"/>
      <c r="L612" s="17"/>
      <c r="M612" s="17"/>
      <c r="N612" s="17"/>
      <c r="O612" s="116"/>
      <c r="P612" s="117">
        <f>IF(D612&gt;A_Stammdaten!$B$12,0,SUM(G612,H612,J612,L612:M612)-SUM(I612,K612,N612:O612))</f>
        <v>0</v>
      </c>
      <c r="Q612" s="17"/>
      <c r="R612" s="17"/>
      <c r="S612" s="17"/>
      <c r="T612" s="17"/>
      <c r="U612" s="62">
        <f t="shared" si="191"/>
        <v>0</v>
      </c>
      <c r="V612" s="34"/>
      <c r="W612" s="34"/>
      <c r="X612" s="34"/>
      <c r="Y612" s="34"/>
      <c r="Z612" s="34"/>
      <c r="AA612" s="63" t="str">
        <f t="shared" si="192"/>
        <v>-</v>
      </c>
      <c r="AB612" s="63" t="str">
        <f t="shared" si="193"/>
        <v>-</v>
      </c>
      <c r="AC612" s="63">
        <f>IF(ISBLANK($C612),0,VLOOKUP($C612,Listen!$A$2:$C$45,2,FALSE))</f>
        <v>0</v>
      </c>
      <c r="AD612" s="63">
        <f>IF(ISBLANK($C612),0,VLOOKUP($C612,Listen!$A$2:$C$45,3,FALSE))</f>
        <v>0</v>
      </c>
      <c r="AE612" s="49">
        <f t="shared" si="194"/>
        <v>0</v>
      </c>
      <c r="AF612" s="49">
        <f t="shared" si="194"/>
        <v>0</v>
      </c>
      <c r="AG612" s="49">
        <f>IFERROR(IF(OR($V612&lt;&gt;"Ja",VLOOKUP($C612,Listen!$A$2:$F$45,5,0)="Nein",D612&lt;IF(C612="LNG Anbindungsanlagen gemäß separater Festlegung",2022,2023)),$AC612,$AA612),0)</f>
        <v>0</v>
      </c>
      <c r="AH612" s="49">
        <f>IFERROR(IF(OR($V612&lt;&gt;"Ja",VLOOKUP($C612,Listen!$A$2:$F$45,5,0)="Nein",D612&lt;IF(C612="LNG Anbindungsanlagen gemäß separater Festlegung",2022,2023)),$AC612,$AA612),0)</f>
        <v>0</v>
      </c>
      <c r="AI612" s="49">
        <f>IFERROR(IF(OR($W612&lt;&gt;"Ja",VLOOKUP($C612,Listen!$A$2:$F$45,6,0)="Nein"),$AC612,$AB612),0)</f>
        <v>0</v>
      </c>
      <c r="AJ612" s="49">
        <f>IFERROR(IF(OR($W612&lt;&gt;"Ja",VLOOKUP($C612,Listen!$A$2:$F$45,6,0)="Nein"),$AC612,$AB612),0)</f>
        <v>0</v>
      </c>
      <c r="AK612" s="49">
        <f>IFERROR(IF(OR($W612&lt;&gt;"Ja",VLOOKUP($C612,Listen!$A$2:$F$45,6,0)="Nein"),$AC612,$AB612),0)</f>
        <v>0</v>
      </c>
      <c r="AL612" s="51">
        <f t="shared" si="195"/>
        <v>0</v>
      </c>
      <c r="AM612" s="296">
        <f>IFERROR(IF(VLOOKUP($C612,Listen!$A$2:$F$45,6,0)="Ja",MAX(BC612:BD612),D_SAV!$BC612),0)</f>
        <v>0</v>
      </c>
      <c r="AN612" s="51">
        <f t="shared" si="196"/>
        <v>0</v>
      </c>
      <c r="AP612" s="304">
        <f t="shared" si="197"/>
        <v>0</v>
      </c>
      <c r="AQ612" s="304">
        <f t="shared" si="198"/>
        <v>0</v>
      </c>
      <c r="AR612" s="304">
        <f t="shared" si="199"/>
        <v>0</v>
      </c>
      <c r="AS612" s="304">
        <f t="shared" si="200"/>
        <v>0</v>
      </c>
      <c r="AT612" s="304">
        <f t="shared" si="201"/>
        <v>0</v>
      </c>
      <c r="AU612" s="304">
        <f t="shared" si="202"/>
        <v>0</v>
      </c>
      <c r="AV612" s="304">
        <f t="shared" si="203"/>
        <v>0</v>
      </c>
      <c r="AW612" s="304">
        <f t="shared" si="204"/>
        <v>0</v>
      </c>
      <c r="AX612" s="304">
        <f t="shared" si="205"/>
        <v>0</v>
      </c>
      <c r="AY612" s="304">
        <f t="shared" si="206"/>
        <v>0</v>
      </c>
      <c r="AZ612" s="304">
        <f t="shared" si="207"/>
        <v>0</v>
      </c>
      <c r="BA612" s="304">
        <f t="shared" si="208"/>
        <v>0</v>
      </c>
      <c r="BB612" s="304">
        <f t="shared" si="209"/>
        <v>0</v>
      </c>
      <c r="BC612" s="304">
        <f t="shared" si="210"/>
        <v>0</v>
      </c>
      <c r="BD612" s="304">
        <f t="shared" si="211"/>
        <v>0</v>
      </c>
      <c r="BE612" s="304">
        <f>IFERROR(IF(VLOOKUP($C612,Listen!$A$2:$F$45,6,0)="Ja",BB612-MAX(BC612:BD612),BB612-BC612),0)</f>
        <v>0</v>
      </c>
    </row>
    <row r="613" spans="1:57" x14ac:dyDescent="0.25">
      <c r="A613" s="320" t="str">
        <f>IF(AND(D613&lt;&gt;0,C613&lt;&gt;0,E613&lt;&gt;0),IF(B613&lt;&gt;0,CONCATENATE(B613,"-AGr",VLOOKUP(C613,Listen!$A$2:$D$45,4,FALSE),"-",D613,"-",E613,),CONCATENATE("AGr",VLOOKUP(C613,Listen!$A$2:$D$45,4,FALSE),"-",D613,"-",E613)),"keine vollständige ID")</f>
        <v>keine vollständige ID</v>
      </c>
      <c r="B613" s="301"/>
      <c r="C613" s="287"/>
      <c r="D613" s="34"/>
      <c r="E613" s="306"/>
      <c r="F613" s="116"/>
      <c r="G613" s="17"/>
      <c r="H613" s="17"/>
      <c r="I613" s="17"/>
      <c r="J613" s="17"/>
      <c r="K613" s="17"/>
      <c r="L613" s="17"/>
      <c r="M613" s="17"/>
      <c r="N613" s="17"/>
      <c r="O613" s="116"/>
      <c r="P613" s="117">
        <f>IF(D613&gt;A_Stammdaten!$B$12,0,SUM(G613,H613,J613,L613:M613)-SUM(I613,K613,N613:O613))</f>
        <v>0</v>
      </c>
      <c r="Q613" s="17"/>
      <c r="R613" s="17"/>
      <c r="S613" s="17"/>
      <c r="T613" s="17"/>
      <c r="U613" s="62">
        <f t="shared" si="191"/>
        <v>0</v>
      </c>
      <c r="V613" s="34"/>
      <c r="W613" s="34"/>
      <c r="X613" s="34"/>
      <c r="Y613" s="34"/>
      <c r="Z613" s="34"/>
      <c r="AA613" s="63" t="str">
        <f t="shared" si="192"/>
        <v>-</v>
      </c>
      <c r="AB613" s="63" t="str">
        <f t="shared" si="193"/>
        <v>-</v>
      </c>
      <c r="AC613" s="63">
        <f>IF(ISBLANK($C613),0,VLOOKUP($C613,Listen!$A$2:$C$45,2,FALSE))</f>
        <v>0</v>
      </c>
      <c r="AD613" s="63">
        <f>IF(ISBLANK($C613),0,VLOOKUP($C613,Listen!$A$2:$C$45,3,FALSE))</f>
        <v>0</v>
      </c>
      <c r="AE613" s="49">
        <f t="shared" si="194"/>
        <v>0</v>
      </c>
      <c r="AF613" s="49">
        <f t="shared" si="194"/>
        <v>0</v>
      </c>
      <c r="AG613" s="49">
        <f>IFERROR(IF(OR($V613&lt;&gt;"Ja",VLOOKUP($C613,Listen!$A$2:$F$45,5,0)="Nein",D613&lt;IF(C613="LNG Anbindungsanlagen gemäß separater Festlegung",2022,2023)),$AC613,$AA613),0)</f>
        <v>0</v>
      </c>
      <c r="AH613" s="49">
        <f>IFERROR(IF(OR($V613&lt;&gt;"Ja",VLOOKUP($C613,Listen!$A$2:$F$45,5,0)="Nein",D613&lt;IF(C613="LNG Anbindungsanlagen gemäß separater Festlegung",2022,2023)),$AC613,$AA613),0)</f>
        <v>0</v>
      </c>
      <c r="AI613" s="49">
        <f>IFERROR(IF(OR($W613&lt;&gt;"Ja",VLOOKUP($C613,Listen!$A$2:$F$45,6,0)="Nein"),$AC613,$AB613),0)</f>
        <v>0</v>
      </c>
      <c r="AJ613" s="49">
        <f>IFERROR(IF(OR($W613&lt;&gt;"Ja",VLOOKUP($C613,Listen!$A$2:$F$45,6,0)="Nein"),$AC613,$AB613),0)</f>
        <v>0</v>
      </c>
      <c r="AK613" s="49">
        <f>IFERROR(IF(OR($W613&lt;&gt;"Ja",VLOOKUP($C613,Listen!$A$2:$F$45,6,0)="Nein"),$AC613,$AB613),0)</f>
        <v>0</v>
      </c>
      <c r="AL613" s="51">
        <f t="shared" si="195"/>
        <v>0</v>
      </c>
      <c r="AM613" s="296">
        <f>IFERROR(IF(VLOOKUP($C613,Listen!$A$2:$F$45,6,0)="Ja",MAX(BC613:BD613),D_SAV!$BC613),0)</f>
        <v>0</v>
      </c>
      <c r="AN613" s="51">
        <f t="shared" si="196"/>
        <v>0</v>
      </c>
      <c r="AP613" s="304">
        <f t="shared" si="197"/>
        <v>0</v>
      </c>
      <c r="AQ613" s="304">
        <f t="shared" si="198"/>
        <v>0</v>
      </c>
      <c r="AR613" s="304">
        <f t="shared" si="199"/>
        <v>0</v>
      </c>
      <c r="AS613" s="304">
        <f t="shared" si="200"/>
        <v>0</v>
      </c>
      <c r="AT613" s="304">
        <f t="shared" si="201"/>
        <v>0</v>
      </c>
      <c r="AU613" s="304">
        <f t="shared" si="202"/>
        <v>0</v>
      </c>
      <c r="AV613" s="304">
        <f t="shared" si="203"/>
        <v>0</v>
      </c>
      <c r="AW613" s="304">
        <f t="shared" si="204"/>
        <v>0</v>
      </c>
      <c r="AX613" s="304">
        <f t="shared" si="205"/>
        <v>0</v>
      </c>
      <c r="AY613" s="304">
        <f t="shared" si="206"/>
        <v>0</v>
      </c>
      <c r="AZ613" s="304">
        <f t="shared" si="207"/>
        <v>0</v>
      </c>
      <c r="BA613" s="304">
        <f t="shared" si="208"/>
        <v>0</v>
      </c>
      <c r="BB613" s="304">
        <f t="shared" si="209"/>
        <v>0</v>
      </c>
      <c r="BC613" s="304">
        <f t="shared" si="210"/>
        <v>0</v>
      </c>
      <c r="BD613" s="304">
        <f t="shared" si="211"/>
        <v>0</v>
      </c>
      <c r="BE613" s="304">
        <f>IFERROR(IF(VLOOKUP($C613,Listen!$A$2:$F$45,6,0)="Ja",BB613-MAX(BC613:BD613),BB613-BC613),0)</f>
        <v>0</v>
      </c>
    </row>
    <row r="614" spans="1:57" x14ac:dyDescent="0.25">
      <c r="A614" s="320" t="str">
        <f>IF(AND(D614&lt;&gt;0,C614&lt;&gt;0,E614&lt;&gt;0),IF(B614&lt;&gt;0,CONCATENATE(B614,"-AGr",VLOOKUP(C614,Listen!$A$2:$D$45,4,FALSE),"-",D614,"-",E614,),CONCATENATE("AGr",VLOOKUP(C614,Listen!$A$2:$D$45,4,FALSE),"-",D614,"-",E614)),"keine vollständige ID")</f>
        <v>keine vollständige ID</v>
      </c>
      <c r="B614" s="301"/>
      <c r="C614" s="287"/>
      <c r="D614" s="34"/>
      <c r="E614" s="306"/>
      <c r="F614" s="116"/>
      <c r="G614" s="17"/>
      <c r="H614" s="17"/>
      <c r="I614" s="17"/>
      <c r="J614" s="17"/>
      <c r="K614" s="17"/>
      <c r="L614" s="17"/>
      <c r="M614" s="17"/>
      <c r="N614" s="17"/>
      <c r="O614" s="116"/>
      <c r="P614" s="117">
        <f>IF(D614&gt;A_Stammdaten!$B$12,0,SUM(G614,H614,J614,L614:M614)-SUM(I614,K614,N614:O614))</f>
        <v>0</v>
      </c>
      <c r="Q614" s="17"/>
      <c r="R614" s="17"/>
      <c r="S614" s="17"/>
      <c r="T614" s="17"/>
      <c r="U614" s="62">
        <f t="shared" si="191"/>
        <v>0</v>
      </c>
      <c r="V614" s="34"/>
      <c r="W614" s="34"/>
      <c r="X614" s="34"/>
      <c r="Y614" s="34"/>
      <c r="Z614" s="34"/>
      <c r="AA614" s="63" t="str">
        <f t="shared" si="192"/>
        <v>-</v>
      </c>
      <c r="AB614" s="63" t="str">
        <f t="shared" si="193"/>
        <v>-</v>
      </c>
      <c r="AC614" s="63">
        <f>IF(ISBLANK($C614),0,VLOOKUP($C614,Listen!$A$2:$C$45,2,FALSE))</f>
        <v>0</v>
      </c>
      <c r="AD614" s="63">
        <f>IF(ISBLANK($C614),0,VLOOKUP($C614,Listen!$A$2:$C$45,3,FALSE))</f>
        <v>0</v>
      </c>
      <c r="AE614" s="49">
        <f t="shared" si="194"/>
        <v>0</v>
      </c>
      <c r="AF614" s="49">
        <f t="shared" si="194"/>
        <v>0</v>
      </c>
      <c r="AG614" s="49">
        <f>IFERROR(IF(OR($V614&lt;&gt;"Ja",VLOOKUP($C614,Listen!$A$2:$F$45,5,0)="Nein",D614&lt;IF(C614="LNG Anbindungsanlagen gemäß separater Festlegung",2022,2023)),$AC614,$AA614),0)</f>
        <v>0</v>
      </c>
      <c r="AH614" s="49">
        <f>IFERROR(IF(OR($V614&lt;&gt;"Ja",VLOOKUP($C614,Listen!$A$2:$F$45,5,0)="Nein",D614&lt;IF(C614="LNG Anbindungsanlagen gemäß separater Festlegung",2022,2023)),$AC614,$AA614),0)</f>
        <v>0</v>
      </c>
      <c r="AI614" s="49">
        <f>IFERROR(IF(OR($W614&lt;&gt;"Ja",VLOOKUP($C614,Listen!$A$2:$F$45,6,0)="Nein"),$AC614,$AB614),0)</f>
        <v>0</v>
      </c>
      <c r="AJ614" s="49">
        <f>IFERROR(IF(OR($W614&lt;&gt;"Ja",VLOOKUP($C614,Listen!$A$2:$F$45,6,0)="Nein"),$AC614,$AB614),0)</f>
        <v>0</v>
      </c>
      <c r="AK614" s="49">
        <f>IFERROR(IF(OR($W614&lt;&gt;"Ja",VLOOKUP($C614,Listen!$A$2:$F$45,6,0)="Nein"),$AC614,$AB614),0)</f>
        <v>0</v>
      </c>
      <c r="AL614" s="51">
        <f t="shared" si="195"/>
        <v>0</v>
      </c>
      <c r="AM614" s="296">
        <f>IFERROR(IF(VLOOKUP($C614,Listen!$A$2:$F$45,6,0)="Ja",MAX(BC614:BD614),D_SAV!$BC614),0)</f>
        <v>0</v>
      </c>
      <c r="AN614" s="51">
        <f t="shared" si="196"/>
        <v>0</v>
      </c>
      <c r="AP614" s="304">
        <f t="shared" si="197"/>
        <v>0</v>
      </c>
      <c r="AQ614" s="304">
        <f t="shared" si="198"/>
        <v>0</v>
      </c>
      <c r="AR614" s="304">
        <f t="shared" si="199"/>
        <v>0</v>
      </c>
      <c r="AS614" s="304">
        <f t="shared" si="200"/>
        <v>0</v>
      </c>
      <c r="AT614" s="304">
        <f t="shared" si="201"/>
        <v>0</v>
      </c>
      <c r="AU614" s="304">
        <f t="shared" si="202"/>
        <v>0</v>
      </c>
      <c r="AV614" s="304">
        <f t="shared" si="203"/>
        <v>0</v>
      </c>
      <c r="AW614" s="304">
        <f t="shared" si="204"/>
        <v>0</v>
      </c>
      <c r="AX614" s="304">
        <f t="shared" si="205"/>
        <v>0</v>
      </c>
      <c r="AY614" s="304">
        <f t="shared" si="206"/>
        <v>0</v>
      </c>
      <c r="AZ614" s="304">
        <f t="shared" si="207"/>
        <v>0</v>
      </c>
      <c r="BA614" s="304">
        <f t="shared" si="208"/>
        <v>0</v>
      </c>
      <c r="BB614" s="304">
        <f t="shared" si="209"/>
        <v>0</v>
      </c>
      <c r="BC614" s="304">
        <f t="shared" si="210"/>
        <v>0</v>
      </c>
      <c r="BD614" s="304">
        <f t="shared" si="211"/>
        <v>0</v>
      </c>
      <c r="BE614" s="304">
        <f>IFERROR(IF(VLOOKUP($C614,Listen!$A$2:$F$45,6,0)="Ja",BB614-MAX(BC614:BD614),BB614-BC614),0)</f>
        <v>0</v>
      </c>
    </row>
    <row r="615" spans="1:57" x14ac:dyDescent="0.25">
      <c r="A615" s="320" t="str">
        <f>IF(AND(D615&lt;&gt;0,C615&lt;&gt;0,E615&lt;&gt;0),IF(B615&lt;&gt;0,CONCATENATE(B615,"-AGr",VLOOKUP(C615,Listen!$A$2:$D$45,4,FALSE),"-",D615,"-",E615,),CONCATENATE("AGr",VLOOKUP(C615,Listen!$A$2:$D$45,4,FALSE),"-",D615,"-",E615)),"keine vollständige ID")</f>
        <v>keine vollständige ID</v>
      </c>
      <c r="B615" s="301"/>
      <c r="C615" s="287"/>
      <c r="D615" s="34"/>
      <c r="E615" s="306"/>
      <c r="F615" s="116"/>
      <c r="G615" s="17"/>
      <c r="H615" s="17"/>
      <c r="I615" s="17"/>
      <c r="J615" s="17"/>
      <c r="K615" s="17"/>
      <c r="L615" s="17"/>
      <c r="M615" s="17"/>
      <c r="N615" s="17"/>
      <c r="O615" s="116"/>
      <c r="P615" s="117">
        <f>IF(D615&gt;A_Stammdaten!$B$12,0,SUM(G615,H615,J615,L615:M615)-SUM(I615,K615,N615:O615))</f>
        <v>0</v>
      </c>
      <c r="Q615" s="17"/>
      <c r="R615" s="17"/>
      <c r="S615" s="17"/>
      <c r="T615" s="17"/>
      <c r="U615" s="62">
        <f t="shared" si="191"/>
        <v>0</v>
      </c>
      <c r="V615" s="34"/>
      <c r="W615" s="34"/>
      <c r="X615" s="34"/>
      <c r="Y615" s="34"/>
      <c r="Z615" s="34"/>
      <c r="AA615" s="63" t="str">
        <f t="shared" si="192"/>
        <v>-</v>
      </c>
      <c r="AB615" s="63" t="str">
        <f t="shared" si="193"/>
        <v>-</v>
      </c>
      <c r="AC615" s="63">
        <f>IF(ISBLANK($C615),0,VLOOKUP($C615,Listen!$A$2:$C$45,2,FALSE))</f>
        <v>0</v>
      </c>
      <c r="AD615" s="63">
        <f>IF(ISBLANK($C615),0,VLOOKUP($C615,Listen!$A$2:$C$45,3,FALSE))</f>
        <v>0</v>
      </c>
      <c r="AE615" s="49">
        <f t="shared" si="194"/>
        <v>0</v>
      </c>
      <c r="AF615" s="49">
        <f t="shared" si="194"/>
        <v>0</v>
      </c>
      <c r="AG615" s="49">
        <f>IFERROR(IF(OR($V615&lt;&gt;"Ja",VLOOKUP($C615,Listen!$A$2:$F$45,5,0)="Nein",D615&lt;IF(C615="LNG Anbindungsanlagen gemäß separater Festlegung",2022,2023)),$AC615,$AA615),0)</f>
        <v>0</v>
      </c>
      <c r="AH615" s="49">
        <f>IFERROR(IF(OR($V615&lt;&gt;"Ja",VLOOKUP($C615,Listen!$A$2:$F$45,5,0)="Nein",D615&lt;IF(C615="LNG Anbindungsanlagen gemäß separater Festlegung",2022,2023)),$AC615,$AA615),0)</f>
        <v>0</v>
      </c>
      <c r="AI615" s="49">
        <f>IFERROR(IF(OR($W615&lt;&gt;"Ja",VLOOKUP($C615,Listen!$A$2:$F$45,6,0)="Nein"),$AC615,$AB615),0)</f>
        <v>0</v>
      </c>
      <c r="AJ615" s="49">
        <f>IFERROR(IF(OR($W615&lt;&gt;"Ja",VLOOKUP($C615,Listen!$A$2:$F$45,6,0)="Nein"),$AC615,$AB615),0)</f>
        <v>0</v>
      </c>
      <c r="AK615" s="49">
        <f>IFERROR(IF(OR($W615&lt;&gt;"Ja",VLOOKUP($C615,Listen!$A$2:$F$45,6,0)="Nein"),$AC615,$AB615),0)</f>
        <v>0</v>
      </c>
      <c r="AL615" s="51">
        <f t="shared" si="195"/>
        <v>0</v>
      </c>
      <c r="AM615" s="296">
        <f>IFERROR(IF(VLOOKUP($C615,Listen!$A$2:$F$45,6,0)="Ja",MAX(BC615:BD615),D_SAV!$BC615),0)</f>
        <v>0</v>
      </c>
      <c r="AN615" s="51">
        <f t="shared" si="196"/>
        <v>0</v>
      </c>
      <c r="AP615" s="304">
        <f t="shared" si="197"/>
        <v>0</v>
      </c>
      <c r="AQ615" s="304">
        <f t="shared" si="198"/>
        <v>0</v>
      </c>
      <c r="AR615" s="304">
        <f t="shared" si="199"/>
        <v>0</v>
      </c>
      <c r="AS615" s="304">
        <f t="shared" si="200"/>
        <v>0</v>
      </c>
      <c r="AT615" s="304">
        <f t="shared" si="201"/>
        <v>0</v>
      </c>
      <c r="AU615" s="304">
        <f t="shared" si="202"/>
        <v>0</v>
      </c>
      <c r="AV615" s="304">
        <f t="shared" si="203"/>
        <v>0</v>
      </c>
      <c r="AW615" s="304">
        <f t="shared" si="204"/>
        <v>0</v>
      </c>
      <c r="AX615" s="304">
        <f t="shared" si="205"/>
        <v>0</v>
      </c>
      <c r="AY615" s="304">
        <f t="shared" si="206"/>
        <v>0</v>
      </c>
      <c r="AZ615" s="304">
        <f t="shared" si="207"/>
        <v>0</v>
      </c>
      <c r="BA615" s="304">
        <f t="shared" si="208"/>
        <v>0</v>
      </c>
      <c r="BB615" s="304">
        <f t="shared" si="209"/>
        <v>0</v>
      </c>
      <c r="BC615" s="304">
        <f t="shared" si="210"/>
        <v>0</v>
      </c>
      <c r="BD615" s="304">
        <f t="shared" si="211"/>
        <v>0</v>
      </c>
      <c r="BE615" s="304">
        <f>IFERROR(IF(VLOOKUP($C615,Listen!$A$2:$F$45,6,0)="Ja",BB615-MAX(BC615:BD615),BB615-BC615),0)</f>
        <v>0</v>
      </c>
    </row>
    <row r="616" spans="1:57" x14ac:dyDescent="0.25">
      <c r="A616" s="320" t="str">
        <f>IF(AND(D616&lt;&gt;0,C616&lt;&gt;0,E616&lt;&gt;0),IF(B616&lt;&gt;0,CONCATENATE(B616,"-AGr",VLOOKUP(C616,Listen!$A$2:$D$45,4,FALSE),"-",D616,"-",E616,),CONCATENATE("AGr",VLOOKUP(C616,Listen!$A$2:$D$45,4,FALSE),"-",D616,"-",E616)),"keine vollständige ID")</f>
        <v>keine vollständige ID</v>
      </c>
      <c r="B616" s="301"/>
      <c r="C616" s="287"/>
      <c r="D616" s="34"/>
      <c r="E616" s="306"/>
      <c r="F616" s="116"/>
      <c r="G616" s="17"/>
      <c r="H616" s="17"/>
      <c r="I616" s="17"/>
      <c r="J616" s="17"/>
      <c r="K616" s="17"/>
      <c r="L616" s="17"/>
      <c r="M616" s="17"/>
      <c r="N616" s="17"/>
      <c r="O616" s="116"/>
      <c r="P616" s="117">
        <f>IF(D616&gt;A_Stammdaten!$B$12,0,SUM(G616,H616,J616,L616:M616)-SUM(I616,K616,N616:O616))</f>
        <v>0</v>
      </c>
      <c r="Q616" s="17"/>
      <c r="R616" s="17"/>
      <c r="S616" s="17"/>
      <c r="T616" s="17"/>
      <c r="U616" s="62">
        <f t="shared" si="191"/>
        <v>0</v>
      </c>
      <c r="V616" s="34"/>
      <c r="W616" s="34"/>
      <c r="X616" s="34"/>
      <c r="Y616" s="34"/>
      <c r="Z616" s="34"/>
      <c r="AA616" s="63" t="str">
        <f t="shared" si="192"/>
        <v>-</v>
      </c>
      <c r="AB616" s="63" t="str">
        <f t="shared" si="193"/>
        <v>-</v>
      </c>
      <c r="AC616" s="63">
        <f>IF(ISBLANK($C616),0,VLOOKUP($C616,Listen!$A$2:$C$45,2,FALSE))</f>
        <v>0</v>
      </c>
      <c r="AD616" s="63">
        <f>IF(ISBLANK($C616),0,VLOOKUP($C616,Listen!$A$2:$C$45,3,FALSE))</f>
        <v>0</v>
      </c>
      <c r="AE616" s="49">
        <f t="shared" si="194"/>
        <v>0</v>
      </c>
      <c r="AF616" s="49">
        <f t="shared" si="194"/>
        <v>0</v>
      </c>
      <c r="AG616" s="49">
        <f>IFERROR(IF(OR($V616&lt;&gt;"Ja",VLOOKUP($C616,Listen!$A$2:$F$45,5,0)="Nein",D616&lt;IF(C616="LNG Anbindungsanlagen gemäß separater Festlegung",2022,2023)),$AC616,$AA616),0)</f>
        <v>0</v>
      </c>
      <c r="AH616" s="49">
        <f>IFERROR(IF(OR($V616&lt;&gt;"Ja",VLOOKUP($C616,Listen!$A$2:$F$45,5,0)="Nein",D616&lt;IF(C616="LNG Anbindungsanlagen gemäß separater Festlegung",2022,2023)),$AC616,$AA616),0)</f>
        <v>0</v>
      </c>
      <c r="AI616" s="49">
        <f>IFERROR(IF(OR($W616&lt;&gt;"Ja",VLOOKUP($C616,Listen!$A$2:$F$45,6,0)="Nein"),$AC616,$AB616),0)</f>
        <v>0</v>
      </c>
      <c r="AJ616" s="49">
        <f>IFERROR(IF(OR($W616&lt;&gt;"Ja",VLOOKUP($C616,Listen!$A$2:$F$45,6,0)="Nein"),$AC616,$AB616),0)</f>
        <v>0</v>
      </c>
      <c r="AK616" s="49">
        <f>IFERROR(IF(OR($W616&lt;&gt;"Ja",VLOOKUP($C616,Listen!$A$2:$F$45,6,0)="Nein"),$AC616,$AB616),0)</f>
        <v>0</v>
      </c>
      <c r="AL616" s="51">
        <f t="shared" si="195"/>
        <v>0</v>
      </c>
      <c r="AM616" s="296">
        <f>IFERROR(IF(VLOOKUP($C616,Listen!$A$2:$F$45,6,0)="Ja",MAX(BC616:BD616),D_SAV!$BC616),0)</f>
        <v>0</v>
      </c>
      <c r="AN616" s="51">
        <f t="shared" si="196"/>
        <v>0</v>
      </c>
      <c r="AP616" s="304">
        <f t="shared" si="197"/>
        <v>0</v>
      </c>
      <c r="AQ616" s="304">
        <f t="shared" si="198"/>
        <v>0</v>
      </c>
      <c r="AR616" s="304">
        <f t="shared" si="199"/>
        <v>0</v>
      </c>
      <c r="AS616" s="304">
        <f t="shared" si="200"/>
        <v>0</v>
      </c>
      <c r="AT616" s="304">
        <f t="shared" si="201"/>
        <v>0</v>
      </c>
      <c r="AU616" s="304">
        <f t="shared" si="202"/>
        <v>0</v>
      </c>
      <c r="AV616" s="304">
        <f t="shared" si="203"/>
        <v>0</v>
      </c>
      <c r="AW616" s="304">
        <f t="shared" si="204"/>
        <v>0</v>
      </c>
      <c r="AX616" s="304">
        <f t="shared" si="205"/>
        <v>0</v>
      </c>
      <c r="AY616" s="304">
        <f t="shared" si="206"/>
        <v>0</v>
      </c>
      <c r="AZ616" s="304">
        <f t="shared" si="207"/>
        <v>0</v>
      </c>
      <c r="BA616" s="304">
        <f t="shared" si="208"/>
        <v>0</v>
      </c>
      <c r="BB616" s="304">
        <f t="shared" si="209"/>
        <v>0</v>
      </c>
      <c r="BC616" s="304">
        <f t="shared" si="210"/>
        <v>0</v>
      </c>
      <c r="BD616" s="304">
        <f t="shared" si="211"/>
        <v>0</v>
      </c>
      <c r="BE616" s="304">
        <f>IFERROR(IF(VLOOKUP($C616,Listen!$A$2:$F$45,6,0)="Ja",BB616-MAX(BC616:BD616),BB616-BC616),0)</f>
        <v>0</v>
      </c>
    </row>
    <row r="617" spans="1:57" x14ac:dyDescent="0.25">
      <c r="A617" s="320" t="str">
        <f>IF(AND(D617&lt;&gt;0,C617&lt;&gt;0,E617&lt;&gt;0),IF(B617&lt;&gt;0,CONCATENATE(B617,"-AGr",VLOOKUP(C617,Listen!$A$2:$D$45,4,FALSE),"-",D617,"-",E617,),CONCATENATE("AGr",VLOOKUP(C617,Listen!$A$2:$D$45,4,FALSE),"-",D617,"-",E617)),"keine vollständige ID")</f>
        <v>keine vollständige ID</v>
      </c>
      <c r="B617" s="301"/>
      <c r="C617" s="287"/>
      <c r="D617" s="34"/>
      <c r="E617" s="306"/>
      <c r="F617" s="116"/>
      <c r="G617" s="17"/>
      <c r="H617" s="17"/>
      <c r="I617" s="17"/>
      <c r="J617" s="17"/>
      <c r="K617" s="17"/>
      <c r="L617" s="17"/>
      <c r="M617" s="17"/>
      <c r="N617" s="17"/>
      <c r="O617" s="116"/>
      <c r="P617" s="117">
        <f>IF(D617&gt;A_Stammdaten!$B$12,0,SUM(G617,H617,J617,L617:M617)-SUM(I617,K617,N617:O617))</f>
        <v>0</v>
      </c>
      <c r="Q617" s="17"/>
      <c r="R617" s="17"/>
      <c r="S617" s="17"/>
      <c r="T617" s="17"/>
      <c r="U617" s="62">
        <f t="shared" si="191"/>
        <v>0</v>
      </c>
      <c r="V617" s="34"/>
      <c r="W617" s="34"/>
      <c r="X617" s="34"/>
      <c r="Y617" s="34"/>
      <c r="Z617" s="34"/>
      <c r="AA617" s="63" t="str">
        <f t="shared" si="192"/>
        <v>-</v>
      </c>
      <c r="AB617" s="63" t="str">
        <f t="shared" si="193"/>
        <v>-</v>
      </c>
      <c r="AC617" s="63">
        <f>IF(ISBLANK($C617),0,VLOOKUP($C617,Listen!$A$2:$C$45,2,FALSE))</f>
        <v>0</v>
      </c>
      <c r="AD617" s="63">
        <f>IF(ISBLANK($C617),0,VLOOKUP($C617,Listen!$A$2:$C$45,3,FALSE))</f>
        <v>0</v>
      </c>
      <c r="AE617" s="49">
        <f t="shared" si="194"/>
        <v>0</v>
      </c>
      <c r="AF617" s="49">
        <f t="shared" si="194"/>
        <v>0</v>
      </c>
      <c r="AG617" s="49">
        <f>IFERROR(IF(OR($V617&lt;&gt;"Ja",VLOOKUP($C617,Listen!$A$2:$F$45,5,0)="Nein",D617&lt;IF(C617="LNG Anbindungsanlagen gemäß separater Festlegung",2022,2023)),$AC617,$AA617),0)</f>
        <v>0</v>
      </c>
      <c r="AH617" s="49">
        <f>IFERROR(IF(OR($V617&lt;&gt;"Ja",VLOOKUP($C617,Listen!$A$2:$F$45,5,0)="Nein",D617&lt;IF(C617="LNG Anbindungsanlagen gemäß separater Festlegung",2022,2023)),$AC617,$AA617),0)</f>
        <v>0</v>
      </c>
      <c r="AI617" s="49">
        <f>IFERROR(IF(OR($W617&lt;&gt;"Ja",VLOOKUP($C617,Listen!$A$2:$F$45,6,0)="Nein"),$AC617,$AB617),0)</f>
        <v>0</v>
      </c>
      <c r="AJ617" s="49">
        <f>IFERROR(IF(OR($W617&lt;&gt;"Ja",VLOOKUP($C617,Listen!$A$2:$F$45,6,0)="Nein"),$AC617,$AB617),0)</f>
        <v>0</v>
      </c>
      <c r="AK617" s="49">
        <f>IFERROR(IF(OR($W617&lt;&gt;"Ja",VLOOKUP($C617,Listen!$A$2:$F$45,6,0)="Nein"),$AC617,$AB617),0)</f>
        <v>0</v>
      </c>
      <c r="AL617" s="51">
        <f t="shared" si="195"/>
        <v>0</v>
      </c>
      <c r="AM617" s="296">
        <f>IFERROR(IF(VLOOKUP($C617,Listen!$A$2:$F$45,6,0)="Ja",MAX(BC617:BD617),D_SAV!$BC617),0)</f>
        <v>0</v>
      </c>
      <c r="AN617" s="51">
        <f t="shared" si="196"/>
        <v>0</v>
      </c>
      <c r="AP617" s="304">
        <f t="shared" si="197"/>
        <v>0</v>
      </c>
      <c r="AQ617" s="304">
        <f t="shared" si="198"/>
        <v>0</v>
      </c>
      <c r="AR617" s="304">
        <f t="shared" si="199"/>
        <v>0</v>
      </c>
      <c r="AS617" s="304">
        <f t="shared" si="200"/>
        <v>0</v>
      </c>
      <c r="AT617" s="304">
        <f t="shared" si="201"/>
        <v>0</v>
      </c>
      <c r="AU617" s="304">
        <f t="shared" si="202"/>
        <v>0</v>
      </c>
      <c r="AV617" s="304">
        <f t="shared" si="203"/>
        <v>0</v>
      </c>
      <c r="AW617" s="304">
        <f t="shared" si="204"/>
        <v>0</v>
      </c>
      <c r="AX617" s="304">
        <f t="shared" si="205"/>
        <v>0</v>
      </c>
      <c r="AY617" s="304">
        <f t="shared" si="206"/>
        <v>0</v>
      </c>
      <c r="AZ617" s="304">
        <f t="shared" si="207"/>
        <v>0</v>
      </c>
      <c r="BA617" s="304">
        <f t="shared" si="208"/>
        <v>0</v>
      </c>
      <c r="BB617" s="304">
        <f t="shared" si="209"/>
        <v>0</v>
      </c>
      <c r="BC617" s="304">
        <f t="shared" si="210"/>
        <v>0</v>
      </c>
      <c r="BD617" s="304">
        <f t="shared" si="211"/>
        <v>0</v>
      </c>
      <c r="BE617" s="304">
        <f>IFERROR(IF(VLOOKUP($C617,Listen!$A$2:$F$45,6,0)="Ja",BB617-MAX(BC617:BD617),BB617-BC617),0)</f>
        <v>0</v>
      </c>
    </row>
    <row r="618" spans="1:57" x14ac:dyDescent="0.25">
      <c r="A618" s="320" t="str">
        <f>IF(AND(D618&lt;&gt;0,C618&lt;&gt;0,E618&lt;&gt;0),IF(B618&lt;&gt;0,CONCATENATE(B618,"-AGr",VLOOKUP(C618,Listen!$A$2:$D$45,4,FALSE),"-",D618,"-",E618,),CONCATENATE("AGr",VLOOKUP(C618,Listen!$A$2:$D$45,4,FALSE),"-",D618,"-",E618)),"keine vollständige ID")</f>
        <v>keine vollständige ID</v>
      </c>
      <c r="B618" s="301"/>
      <c r="C618" s="287"/>
      <c r="D618" s="34"/>
      <c r="E618" s="306"/>
      <c r="F618" s="116"/>
      <c r="G618" s="17"/>
      <c r="H618" s="17"/>
      <c r="I618" s="17"/>
      <c r="J618" s="17"/>
      <c r="K618" s="17"/>
      <c r="L618" s="17"/>
      <c r="M618" s="17"/>
      <c r="N618" s="17"/>
      <c r="O618" s="116"/>
      <c r="P618" s="117">
        <f>IF(D618&gt;A_Stammdaten!$B$12,0,SUM(G618,H618,J618,L618:M618)-SUM(I618,K618,N618:O618))</f>
        <v>0</v>
      </c>
      <c r="Q618" s="17"/>
      <c r="R618" s="17"/>
      <c r="S618" s="17"/>
      <c r="T618" s="17"/>
      <c r="U618" s="62">
        <f t="shared" si="191"/>
        <v>0</v>
      </c>
      <c r="V618" s="34"/>
      <c r="W618" s="34"/>
      <c r="X618" s="34"/>
      <c r="Y618" s="34"/>
      <c r="Z618" s="34"/>
      <c r="AA618" s="63" t="str">
        <f t="shared" si="192"/>
        <v>-</v>
      </c>
      <c r="AB618" s="63" t="str">
        <f t="shared" si="193"/>
        <v>-</v>
      </c>
      <c r="AC618" s="63">
        <f>IF(ISBLANK($C618),0,VLOOKUP($C618,Listen!$A$2:$C$45,2,FALSE))</f>
        <v>0</v>
      </c>
      <c r="AD618" s="63">
        <f>IF(ISBLANK($C618),0,VLOOKUP($C618,Listen!$A$2:$C$45,3,FALSE))</f>
        <v>0</v>
      </c>
      <c r="AE618" s="49">
        <f t="shared" si="194"/>
        <v>0</v>
      </c>
      <c r="AF618" s="49">
        <f t="shared" si="194"/>
        <v>0</v>
      </c>
      <c r="AG618" s="49">
        <f>IFERROR(IF(OR($V618&lt;&gt;"Ja",VLOOKUP($C618,Listen!$A$2:$F$45,5,0)="Nein",D618&lt;IF(C618="LNG Anbindungsanlagen gemäß separater Festlegung",2022,2023)),$AC618,$AA618),0)</f>
        <v>0</v>
      </c>
      <c r="AH618" s="49">
        <f>IFERROR(IF(OR($V618&lt;&gt;"Ja",VLOOKUP($C618,Listen!$A$2:$F$45,5,0)="Nein",D618&lt;IF(C618="LNG Anbindungsanlagen gemäß separater Festlegung",2022,2023)),$AC618,$AA618),0)</f>
        <v>0</v>
      </c>
      <c r="AI618" s="49">
        <f>IFERROR(IF(OR($W618&lt;&gt;"Ja",VLOOKUP($C618,Listen!$A$2:$F$45,6,0)="Nein"),$AC618,$AB618),0)</f>
        <v>0</v>
      </c>
      <c r="AJ618" s="49">
        <f>IFERROR(IF(OR($W618&lt;&gt;"Ja",VLOOKUP($C618,Listen!$A$2:$F$45,6,0)="Nein"),$AC618,$AB618),0)</f>
        <v>0</v>
      </c>
      <c r="AK618" s="49">
        <f>IFERROR(IF(OR($W618&lt;&gt;"Ja",VLOOKUP($C618,Listen!$A$2:$F$45,6,0)="Nein"),$AC618,$AB618),0)</f>
        <v>0</v>
      </c>
      <c r="AL618" s="51">
        <f t="shared" si="195"/>
        <v>0</v>
      </c>
      <c r="AM618" s="296">
        <f>IFERROR(IF(VLOOKUP($C618,Listen!$A$2:$F$45,6,0)="Ja",MAX(BC618:BD618),D_SAV!$BC618),0)</f>
        <v>0</v>
      </c>
      <c r="AN618" s="51">
        <f t="shared" si="196"/>
        <v>0</v>
      </c>
      <c r="AP618" s="304">
        <f t="shared" si="197"/>
        <v>0</v>
      </c>
      <c r="AQ618" s="304">
        <f t="shared" si="198"/>
        <v>0</v>
      </c>
      <c r="AR618" s="304">
        <f t="shared" si="199"/>
        <v>0</v>
      </c>
      <c r="AS618" s="304">
        <f t="shared" si="200"/>
        <v>0</v>
      </c>
      <c r="AT618" s="304">
        <f t="shared" si="201"/>
        <v>0</v>
      </c>
      <c r="AU618" s="304">
        <f t="shared" si="202"/>
        <v>0</v>
      </c>
      <c r="AV618" s="304">
        <f t="shared" si="203"/>
        <v>0</v>
      </c>
      <c r="AW618" s="304">
        <f t="shared" si="204"/>
        <v>0</v>
      </c>
      <c r="AX618" s="304">
        <f t="shared" si="205"/>
        <v>0</v>
      </c>
      <c r="AY618" s="304">
        <f t="shared" si="206"/>
        <v>0</v>
      </c>
      <c r="AZ618" s="304">
        <f t="shared" si="207"/>
        <v>0</v>
      </c>
      <c r="BA618" s="304">
        <f t="shared" si="208"/>
        <v>0</v>
      </c>
      <c r="BB618" s="304">
        <f t="shared" si="209"/>
        <v>0</v>
      </c>
      <c r="BC618" s="304">
        <f t="shared" si="210"/>
        <v>0</v>
      </c>
      <c r="BD618" s="304">
        <f t="shared" si="211"/>
        <v>0</v>
      </c>
      <c r="BE618" s="304">
        <f>IFERROR(IF(VLOOKUP($C618,Listen!$A$2:$F$45,6,0)="Ja",BB618-MAX(BC618:BD618),BB618-BC618),0)</f>
        <v>0</v>
      </c>
    </row>
    <row r="619" spans="1:57" x14ac:dyDescent="0.25">
      <c r="A619" s="320" t="str">
        <f>IF(AND(D619&lt;&gt;0,C619&lt;&gt;0,E619&lt;&gt;0),IF(B619&lt;&gt;0,CONCATENATE(B619,"-AGr",VLOOKUP(C619,Listen!$A$2:$D$45,4,FALSE),"-",D619,"-",E619,),CONCATENATE("AGr",VLOOKUP(C619,Listen!$A$2:$D$45,4,FALSE),"-",D619,"-",E619)),"keine vollständige ID")</f>
        <v>keine vollständige ID</v>
      </c>
      <c r="B619" s="301"/>
      <c r="C619" s="287"/>
      <c r="D619" s="34"/>
      <c r="E619" s="306"/>
      <c r="F619" s="116"/>
      <c r="G619" s="17"/>
      <c r="H619" s="17"/>
      <c r="I619" s="17"/>
      <c r="J619" s="17"/>
      <c r="K619" s="17"/>
      <c r="L619" s="17"/>
      <c r="M619" s="17"/>
      <c r="N619" s="17"/>
      <c r="O619" s="116"/>
      <c r="P619" s="117">
        <f>IF(D619&gt;A_Stammdaten!$B$12,0,SUM(G619,H619,J619,L619:M619)-SUM(I619,K619,N619:O619))</f>
        <v>0</v>
      </c>
      <c r="Q619" s="17"/>
      <c r="R619" s="17"/>
      <c r="S619" s="17"/>
      <c r="T619" s="17"/>
      <c r="U619" s="62">
        <f t="shared" si="191"/>
        <v>0</v>
      </c>
      <c r="V619" s="34"/>
      <c r="W619" s="34"/>
      <c r="X619" s="34"/>
      <c r="Y619" s="34"/>
      <c r="Z619" s="34"/>
      <c r="AA619" s="63" t="str">
        <f t="shared" si="192"/>
        <v>-</v>
      </c>
      <c r="AB619" s="63" t="str">
        <f t="shared" si="193"/>
        <v>-</v>
      </c>
      <c r="AC619" s="63">
        <f>IF(ISBLANK($C619),0,VLOOKUP($C619,Listen!$A$2:$C$45,2,FALSE))</f>
        <v>0</v>
      </c>
      <c r="AD619" s="63">
        <f>IF(ISBLANK($C619),0,VLOOKUP($C619,Listen!$A$2:$C$45,3,FALSE))</f>
        <v>0</v>
      </c>
      <c r="AE619" s="49">
        <f t="shared" si="194"/>
        <v>0</v>
      </c>
      <c r="AF619" s="49">
        <f t="shared" si="194"/>
        <v>0</v>
      </c>
      <c r="AG619" s="49">
        <f>IFERROR(IF(OR($V619&lt;&gt;"Ja",VLOOKUP($C619,Listen!$A$2:$F$45,5,0)="Nein",D619&lt;IF(C619="LNG Anbindungsanlagen gemäß separater Festlegung",2022,2023)),$AC619,$AA619),0)</f>
        <v>0</v>
      </c>
      <c r="AH619" s="49">
        <f>IFERROR(IF(OR($V619&lt;&gt;"Ja",VLOOKUP($C619,Listen!$A$2:$F$45,5,0)="Nein",D619&lt;IF(C619="LNG Anbindungsanlagen gemäß separater Festlegung",2022,2023)),$AC619,$AA619),0)</f>
        <v>0</v>
      </c>
      <c r="AI619" s="49">
        <f>IFERROR(IF(OR($W619&lt;&gt;"Ja",VLOOKUP($C619,Listen!$A$2:$F$45,6,0)="Nein"),$AC619,$AB619),0)</f>
        <v>0</v>
      </c>
      <c r="AJ619" s="49">
        <f>IFERROR(IF(OR($W619&lt;&gt;"Ja",VLOOKUP($C619,Listen!$A$2:$F$45,6,0)="Nein"),$AC619,$AB619),0)</f>
        <v>0</v>
      </c>
      <c r="AK619" s="49">
        <f>IFERROR(IF(OR($W619&lt;&gt;"Ja",VLOOKUP($C619,Listen!$A$2:$F$45,6,0)="Nein"),$AC619,$AB619),0)</f>
        <v>0</v>
      </c>
      <c r="AL619" s="51">
        <f t="shared" si="195"/>
        <v>0</v>
      </c>
      <c r="AM619" s="296">
        <f>IFERROR(IF(VLOOKUP($C619,Listen!$A$2:$F$45,6,0)="Ja",MAX(BC619:BD619),D_SAV!$BC619),0)</f>
        <v>0</v>
      </c>
      <c r="AN619" s="51">
        <f t="shared" si="196"/>
        <v>0</v>
      </c>
      <c r="AP619" s="304">
        <f t="shared" si="197"/>
        <v>0</v>
      </c>
      <c r="AQ619" s="304">
        <f t="shared" si="198"/>
        <v>0</v>
      </c>
      <c r="AR619" s="304">
        <f t="shared" si="199"/>
        <v>0</v>
      </c>
      <c r="AS619" s="304">
        <f t="shared" si="200"/>
        <v>0</v>
      </c>
      <c r="AT619" s="304">
        <f t="shared" si="201"/>
        <v>0</v>
      </c>
      <c r="AU619" s="304">
        <f t="shared" si="202"/>
        <v>0</v>
      </c>
      <c r="AV619" s="304">
        <f t="shared" si="203"/>
        <v>0</v>
      </c>
      <c r="AW619" s="304">
        <f t="shared" si="204"/>
        <v>0</v>
      </c>
      <c r="AX619" s="304">
        <f t="shared" si="205"/>
        <v>0</v>
      </c>
      <c r="AY619" s="304">
        <f t="shared" si="206"/>
        <v>0</v>
      </c>
      <c r="AZ619" s="304">
        <f t="shared" si="207"/>
        <v>0</v>
      </c>
      <c r="BA619" s="304">
        <f t="shared" si="208"/>
        <v>0</v>
      </c>
      <c r="BB619" s="304">
        <f t="shared" si="209"/>
        <v>0</v>
      </c>
      <c r="BC619" s="304">
        <f t="shared" si="210"/>
        <v>0</v>
      </c>
      <c r="BD619" s="304">
        <f t="shared" si="211"/>
        <v>0</v>
      </c>
      <c r="BE619" s="304">
        <f>IFERROR(IF(VLOOKUP($C619,Listen!$A$2:$F$45,6,0)="Ja",BB619-MAX(BC619:BD619),BB619-BC619),0)</f>
        <v>0</v>
      </c>
    </row>
    <row r="620" spans="1:57" x14ac:dyDescent="0.25">
      <c r="A620" s="320" t="str">
        <f>IF(AND(D620&lt;&gt;0,C620&lt;&gt;0,E620&lt;&gt;0),IF(B620&lt;&gt;0,CONCATENATE(B620,"-AGr",VLOOKUP(C620,Listen!$A$2:$D$45,4,FALSE),"-",D620,"-",E620,),CONCATENATE("AGr",VLOOKUP(C620,Listen!$A$2:$D$45,4,FALSE),"-",D620,"-",E620)),"keine vollständige ID")</f>
        <v>keine vollständige ID</v>
      </c>
      <c r="B620" s="301"/>
      <c r="C620" s="287"/>
      <c r="D620" s="34"/>
      <c r="E620" s="306"/>
      <c r="F620" s="116"/>
      <c r="G620" s="17"/>
      <c r="H620" s="17"/>
      <c r="I620" s="17"/>
      <c r="J620" s="17"/>
      <c r="K620" s="17"/>
      <c r="L620" s="17"/>
      <c r="M620" s="17"/>
      <c r="N620" s="17"/>
      <c r="O620" s="116"/>
      <c r="P620" s="117">
        <f>IF(D620&gt;A_Stammdaten!$B$12,0,SUM(G620,H620,J620,L620:M620)-SUM(I620,K620,N620:O620))</f>
        <v>0</v>
      </c>
      <c r="Q620" s="17"/>
      <c r="R620" s="17"/>
      <c r="S620" s="17"/>
      <c r="T620" s="17"/>
      <c r="U620" s="62">
        <f t="shared" si="191"/>
        <v>0</v>
      </c>
      <c r="V620" s="34"/>
      <c r="W620" s="34"/>
      <c r="X620" s="34"/>
      <c r="Y620" s="34"/>
      <c r="Z620" s="34"/>
      <c r="AA620" s="63" t="str">
        <f t="shared" si="192"/>
        <v>-</v>
      </c>
      <c r="AB620" s="63" t="str">
        <f t="shared" si="193"/>
        <v>-</v>
      </c>
      <c r="AC620" s="63">
        <f>IF(ISBLANK($C620),0,VLOOKUP($C620,Listen!$A$2:$C$45,2,FALSE))</f>
        <v>0</v>
      </c>
      <c r="AD620" s="63">
        <f>IF(ISBLANK($C620),0,VLOOKUP($C620,Listen!$A$2:$C$45,3,FALSE))</f>
        <v>0</v>
      </c>
      <c r="AE620" s="49">
        <f t="shared" si="194"/>
        <v>0</v>
      </c>
      <c r="AF620" s="49">
        <f t="shared" si="194"/>
        <v>0</v>
      </c>
      <c r="AG620" s="49">
        <f>IFERROR(IF(OR($V620&lt;&gt;"Ja",VLOOKUP($C620,Listen!$A$2:$F$45,5,0)="Nein",D620&lt;IF(C620="LNG Anbindungsanlagen gemäß separater Festlegung",2022,2023)),$AC620,$AA620),0)</f>
        <v>0</v>
      </c>
      <c r="AH620" s="49">
        <f>IFERROR(IF(OR($V620&lt;&gt;"Ja",VLOOKUP($C620,Listen!$A$2:$F$45,5,0)="Nein",D620&lt;IF(C620="LNG Anbindungsanlagen gemäß separater Festlegung",2022,2023)),$AC620,$AA620),0)</f>
        <v>0</v>
      </c>
      <c r="AI620" s="49">
        <f>IFERROR(IF(OR($W620&lt;&gt;"Ja",VLOOKUP($C620,Listen!$A$2:$F$45,6,0)="Nein"),$AC620,$AB620),0)</f>
        <v>0</v>
      </c>
      <c r="AJ620" s="49">
        <f>IFERROR(IF(OR($W620&lt;&gt;"Ja",VLOOKUP($C620,Listen!$A$2:$F$45,6,0)="Nein"),$AC620,$AB620),0)</f>
        <v>0</v>
      </c>
      <c r="AK620" s="49">
        <f>IFERROR(IF(OR($W620&lt;&gt;"Ja",VLOOKUP($C620,Listen!$A$2:$F$45,6,0)="Nein"),$AC620,$AB620),0)</f>
        <v>0</v>
      </c>
      <c r="AL620" s="51">
        <f t="shared" si="195"/>
        <v>0</v>
      </c>
      <c r="AM620" s="296">
        <f>IFERROR(IF(VLOOKUP($C620,Listen!$A$2:$F$45,6,0)="Ja",MAX(BC620:BD620),D_SAV!$BC620),0)</f>
        <v>0</v>
      </c>
      <c r="AN620" s="51">
        <f t="shared" si="196"/>
        <v>0</v>
      </c>
      <c r="AP620" s="304">
        <f t="shared" si="197"/>
        <v>0</v>
      </c>
      <c r="AQ620" s="304">
        <f t="shared" si="198"/>
        <v>0</v>
      </c>
      <c r="AR620" s="304">
        <f t="shared" si="199"/>
        <v>0</v>
      </c>
      <c r="AS620" s="304">
        <f t="shared" si="200"/>
        <v>0</v>
      </c>
      <c r="AT620" s="304">
        <f t="shared" si="201"/>
        <v>0</v>
      </c>
      <c r="AU620" s="304">
        <f t="shared" si="202"/>
        <v>0</v>
      </c>
      <c r="AV620" s="304">
        <f t="shared" si="203"/>
        <v>0</v>
      </c>
      <c r="AW620" s="304">
        <f t="shared" si="204"/>
        <v>0</v>
      </c>
      <c r="AX620" s="304">
        <f t="shared" si="205"/>
        <v>0</v>
      </c>
      <c r="AY620" s="304">
        <f t="shared" si="206"/>
        <v>0</v>
      </c>
      <c r="AZ620" s="304">
        <f t="shared" si="207"/>
        <v>0</v>
      </c>
      <c r="BA620" s="304">
        <f t="shared" si="208"/>
        <v>0</v>
      </c>
      <c r="BB620" s="304">
        <f t="shared" si="209"/>
        <v>0</v>
      </c>
      <c r="BC620" s="304">
        <f t="shared" si="210"/>
        <v>0</v>
      </c>
      <c r="BD620" s="304">
        <f t="shared" si="211"/>
        <v>0</v>
      </c>
      <c r="BE620" s="304">
        <f>IFERROR(IF(VLOOKUP($C620,Listen!$A$2:$F$45,6,0)="Ja",BB620-MAX(BC620:BD620),BB620-BC620),0)</f>
        <v>0</v>
      </c>
    </row>
    <row r="621" spans="1:57" x14ac:dyDescent="0.25">
      <c r="A621" s="320" t="str">
        <f>IF(AND(D621&lt;&gt;0,C621&lt;&gt;0,E621&lt;&gt;0),IF(B621&lt;&gt;0,CONCATENATE(B621,"-AGr",VLOOKUP(C621,Listen!$A$2:$D$45,4,FALSE),"-",D621,"-",E621,),CONCATENATE("AGr",VLOOKUP(C621,Listen!$A$2:$D$45,4,FALSE),"-",D621,"-",E621)),"keine vollständige ID")</f>
        <v>keine vollständige ID</v>
      </c>
      <c r="B621" s="301"/>
      <c r="C621" s="287"/>
      <c r="D621" s="34"/>
      <c r="E621" s="306"/>
      <c r="F621" s="116"/>
      <c r="G621" s="17"/>
      <c r="H621" s="17"/>
      <c r="I621" s="17"/>
      <c r="J621" s="17"/>
      <c r="K621" s="17"/>
      <c r="L621" s="17"/>
      <c r="M621" s="17"/>
      <c r="N621" s="17"/>
      <c r="O621" s="116"/>
      <c r="P621" s="117">
        <f>IF(D621&gt;A_Stammdaten!$B$12,0,SUM(G621,H621,J621,L621:M621)-SUM(I621,K621,N621:O621))</f>
        <v>0</v>
      </c>
      <c r="Q621" s="17"/>
      <c r="R621" s="17"/>
      <c r="S621" s="17"/>
      <c r="T621" s="17"/>
      <c r="U621" s="62">
        <f t="shared" si="191"/>
        <v>0</v>
      </c>
      <c r="V621" s="34"/>
      <c r="W621" s="34"/>
      <c r="X621" s="34"/>
      <c r="Y621" s="34"/>
      <c r="Z621" s="34"/>
      <c r="AA621" s="63" t="str">
        <f t="shared" si="192"/>
        <v>-</v>
      </c>
      <c r="AB621" s="63" t="str">
        <f t="shared" si="193"/>
        <v>-</v>
      </c>
      <c r="AC621" s="63">
        <f>IF(ISBLANK($C621),0,VLOOKUP($C621,Listen!$A$2:$C$45,2,FALSE))</f>
        <v>0</v>
      </c>
      <c r="AD621" s="63">
        <f>IF(ISBLANK($C621),0,VLOOKUP($C621,Listen!$A$2:$C$45,3,FALSE))</f>
        <v>0</v>
      </c>
      <c r="AE621" s="49">
        <f t="shared" si="194"/>
        <v>0</v>
      </c>
      <c r="AF621" s="49">
        <f t="shared" si="194"/>
        <v>0</v>
      </c>
      <c r="AG621" s="49">
        <f>IFERROR(IF(OR($V621&lt;&gt;"Ja",VLOOKUP($C621,Listen!$A$2:$F$45,5,0)="Nein",D621&lt;IF(C621="LNG Anbindungsanlagen gemäß separater Festlegung",2022,2023)),$AC621,$AA621),0)</f>
        <v>0</v>
      </c>
      <c r="AH621" s="49">
        <f>IFERROR(IF(OR($V621&lt;&gt;"Ja",VLOOKUP($C621,Listen!$A$2:$F$45,5,0)="Nein",D621&lt;IF(C621="LNG Anbindungsanlagen gemäß separater Festlegung",2022,2023)),$AC621,$AA621),0)</f>
        <v>0</v>
      </c>
      <c r="AI621" s="49">
        <f>IFERROR(IF(OR($W621&lt;&gt;"Ja",VLOOKUP($C621,Listen!$A$2:$F$45,6,0)="Nein"),$AC621,$AB621),0)</f>
        <v>0</v>
      </c>
      <c r="AJ621" s="49">
        <f>IFERROR(IF(OR($W621&lt;&gt;"Ja",VLOOKUP($C621,Listen!$A$2:$F$45,6,0)="Nein"),$AC621,$AB621),0)</f>
        <v>0</v>
      </c>
      <c r="AK621" s="49">
        <f>IFERROR(IF(OR($W621&lt;&gt;"Ja",VLOOKUP($C621,Listen!$A$2:$F$45,6,0)="Nein"),$AC621,$AB621),0)</f>
        <v>0</v>
      </c>
      <c r="AL621" s="51">
        <f t="shared" si="195"/>
        <v>0</v>
      </c>
      <c r="AM621" s="296">
        <f>IFERROR(IF(VLOOKUP($C621,Listen!$A$2:$F$45,6,0)="Ja",MAX(BC621:BD621),D_SAV!$BC621),0)</f>
        <v>0</v>
      </c>
      <c r="AN621" s="51">
        <f t="shared" si="196"/>
        <v>0</v>
      </c>
      <c r="AP621" s="304">
        <f t="shared" si="197"/>
        <v>0</v>
      </c>
      <c r="AQ621" s="304">
        <f t="shared" si="198"/>
        <v>0</v>
      </c>
      <c r="AR621" s="304">
        <f t="shared" si="199"/>
        <v>0</v>
      </c>
      <c r="AS621" s="304">
        <f t="shared" si="200"/>
        <v>0</v>
      </c>
      <c r="AT621" s="304">
        <f t="shared" si="201"/>
        <v>0</v>
      </c>
      <c r="AU621" s="304">
        <f t="shared" si="202"/>
        <v>0</v>
      </c>
      <c r="AV621" s="304">
        <f t="shared" si="203"/>
        <v>0</v>
      </c>
      <c r="AW621" s="304">
        <f t="shared" si="204"/>
        <v>0</v>
      </c>
      <c r="AX621" s="304">
        <f t="shared" si="205"/>
        <v>0</v>
      </c>
      <c r="AY621" s="304">
        <f t="shared" si="206"/>
        <v>0</v>
      </c>
      <c r="AZ621" s="304">
        <f t="shared" si="207"/>
        <v>0</v>
      </c>
      <c r="BA621" s="304">
        <f t="shared" si="208"/>
        <v>0</v>
      </c>
      <c r="BB621" s="304">
        <f t="shared" si="209"/>
        <v>0</v>
      </c>
      <c r="BC621" s="304">
        <f t="shared" si="210"/>
        <v>0</v>
      </c>
      <c r="BD621" s="304">
        <f t="shared" si="211"/>
        <v>0</v>
      </c>
      <c r="BE621" s="304">
        <f>IFERROR(IF(VLOOKUP($C621,Listen!$A$2:$F$45,6,0)="Ja",BB621-MAX(BC621:BD621),BB621-BC621),0)</f>
        <v>0</v>
      </c>
    </row>
    <row r="622" spans="1:57" x14ac:dyDescent="0.25">
      <c r="A622" s="320" t="str">
        <f>IF(AND(D622&lt;&gt;0,C622&lt;&gt;0,E622&lt;&gt;0),IF(B622&lt;&gt;0,CONCATENATE(B622,"-AGr",VLOOKUP(C622,Listen!$A$2:$D$45,4,FALSE),"-",D622,"-",E622,),CONCATENATE("AGr",VLOOKUP(C622,Listen!$A$2:$D$45,4,FALSE),"-",D622,"-",E622)),"keine vollständige ID")</f>
        <v>keine vollständige ID</v>
      </c>
      <c r="B622" s="301"/>
      <c r="C622" s="287"/>
      <c r="D622" s="34"/>
      <c r="E622" s="306"/>
      <c r="F622" s="116"/>
      <c r="G622" s="17"/>
      <c r="H622" s="17"/>
      <c r="I622" s="17"/>
      <c r="J622" s="17"/>
      <c r="K622" s="17"/>
      <c r="L622" s="17"/>
      <c r="M622" s="17"/>
      <c r="N622" s="17"/>
      <c r="O622" s="116"/>
      <c r="P622" s="117">
        <f>IF(D622&gt;A_Stammdaten!$B$12,0,SUM(G622,H622,J622,L622:M622)-SUM(I622,K622,N622:O622))</f>
        <v>0</v>
      </c>
      <c r="Q622" s="17"/>
      <c r="R622" s="17"/>
      <c r="S622" s="17"/>
      <c r="T622" s="17"/>
      <c r="U622" s="62">
        <f t="shared" si="191"/>
        <v>0</v>
      </c>
      <c r="V622" s="34"/>
      <c r="W622" s="34"/>
      <c r="X622" s="34"/>
      <c r="Y622" s="34"/>
      <c r="Z622" s="34"/>
      <c r="AA622" s="63" t="str">
        <f t="shared" si="192"/>
        <v>-</v>
      </c>
      <c r="AB622" s="63" t="str">
        <f t="shared" si="193"/>
        <v>-</v>
      </c>
      <c r="AC622" s="63">
        <f>IF(ISBLANK($C622),0,VLOOKUP($C622,Listen!$A$2:$C$45,2,FALSE))</f>
        <v>0</v>
      </c>
      <c r="AD622" s="63">
        <f>IF(ISBLANK($C622),0,VLOOKUP($C622,Listen!$A$2:$C$45,3,FALSE))</f>
        <v>0</v>
      </c>
      <c r="AE622" s="49">
        <f t="shared" si="194"/>
        <v>0</v>
      </c>
      <c r="AF622" s="49">
        <f t="shared" si="194"/>
        <v>0</v>
      </c>
      <c r="AG622" s="49">
        <f>IFERROR(IF(OR($V622&lt;&gt;"Ja",VLOOKUP($C622,Listen!$A$2:$F$45,5,0)="Nein",D622&lt;IF(C622="LNG Anbindungsanlagen gemäß separater Festlegung",2022,2023)),$AC622,$AA622),0)</f>
        <v>0</v>
      </c>
      <c r="AH622" s="49">
        <f>IFERROR(IF(OR($V622&lt;&gt;"Ja",VLOOKUP($C622,Listen!$A$2:$F$45,5,0)="Nein",D622&lt;IF(C622="LNG Anbindungsanlagen gemäß separater Festlegung",2022,2023)),$AC622,$AA622),0)</f>
        <v>0</v>
      </c>
      <c r="AI622" s="49">
        <f>IFERROR(IF(OR($W622&lt;&gt;"Ja",VLOOKUP($C622,Listen!$A$2:$F$45,6,0)="Nein"),$AC622,$AB622),0)</f>
        <v>0</v>
      </c>
      <c r="AJ622" s="49">
        <f>IFERROR(IF(OR($W622&lt;&gt;"Ja",VLOOKUP($C622,Listen!$A$2:$F$45,6,0)="Nein"),$AC622,$AB622),0)</f>
        <v>0</v>
      </c>
      <c r="AK622" s="49">
        <f>IFERROR(IF(OR($W622&lt;&gt;"Ja",VLOOKUP($C622,Listen!$A$2:$F$45,6,0)="Nein"),$AC622,$AB622),0)</f>
        <v>0</v>
      </c>
      <c r="AL622" s="51">
        <f t="shared" si="195"/>
        <v>0</v>
      </c>
      <c r="AM622" s="296">
        <f>IFERROR(IF(VLOOKUP($C622,Listen!$A$2:$F$45,6,0)="Ja",MAX(BC622:BD622),D_SAV!$BC622),0)</f>
        <v>0</v>
      </c>
      <c r="AN622" s="51">
        <f t="shared" si="196"/>
        <v>0</v>
      </c>
      <c r="AP622" s="304">
        <f t="shared" si="197"/>
        <v>0</v>
      </c>
      <c r="AQ622" s="304">
        <f t="shared" si="198"/>
        <v>0</v>
      </c>
      <c r="AR622" s="304">
        <f t="shared" si="199"/>
        <v>0</v>
      </c>
      <c r="AS622" s="304">
        <f t="shared" si="200"/>
        <v>0</v>
      </c>
      <c r="AT622" s="304">
        <f t="shared" si="201"/>
        <v>0</v>
      </c>
      <c r="AU622" s="304">
        <f t="shared" si="202"/>
        <v>0</v>
      </c>
      <c r="AV622" s="304">
        <f t="shared" si="203"/>
        <v>0</v>
      </c>
      <c r="AW622" s="304">
        <f t="shared" si="204"/>
        <v>0</v>
      </c>
      <c r="AX622" s="304">
        <f t="shared" si="205"/>
        <v>0</v>
      </c>
      <c r="AY622" s="304">
        <f t="shared" si="206"/>
        <v>0</v>
      </c>
      <c r="AZ622" s="304">
        <f t="shared" si="207"/>
        <v>0</v>
      </c>
      <c r="BA622" s="304">
        <f t="shared" si="208"/>
        <v>0</v>
      </c>
      <c r="BB622" s="304">
        <f t="shared" si="209"/>
        <v>0</v>
      </c>
      <c r="BC622" s="304">
        <f t="shared" si="210"/>
        <v>0</v>
      </c>
      <c r="BD622" s="304">
        <f t="shared" si="211"/>
        <v>0</v>
      </c>
      <c r="BE622" s="304">
        <f>IFERROR(IF(VLOOKUP($C622,Listen!$A$2:$F$45,6,0)="Ja",BB622-MAX(BC622:BD622),BB622-BC622),0)</f>
        <v>0</v>
      </c>
    </row>
    <row r="623" spans="1:57" x14ac:dyDescent="0.25">
      <c r="A623" s="320" t="str">
        <f>IF(AND(D623&lt;&gt;0,C623&lt;&gt;0,E623&lt;&gt;0),IF(B623&lt;&gt;0,CONCATENATE(B623,"-AGr",VLOOKUP(C623,Listen!$A$2:$D$45,4,FALSE),"-",D623,"-",E623,),CONCATENATE("AGr",VLOOKUP(C623,Listen!$A$2:$D$45,4,FALSE),"-",D623,"-",E623)),"keine vollständige ID")</f>
        <v>keine vollständige ID</v>
      </c>
      <c r="B623" s="301"/>
      <c r="C623" s="287"/>
      <c r="D623" s="34"/>
      <c r="E623" s="306"/>
      <c r="F623" s="116"/>
      <c r="G623" s="17"/>
      <c r="H623" s="17"/>
      <c r="I623" s="17"/>
      <c r="J623" s="17"/>
      <c r="K623" s="17"/>
      <c r="L623" s="17"/>
      <c r="M623" s="17"/>
      <c r="N623" s="17"/>
      <c r="O623" s="116"/>
      <c r="P623" s="117">
        <f>IF(D623&gt;A_Stammdaten!$B$12,0,SUM(G623,H623,J623,L623:M623)-SUM(I623,K623,N623:O623))</f>
        <v>0</v>
      </c>
      <c r="Q623" s="17"/>
      <c r="R623" s="17"/>
      <c r="S623" s="17"/>
      <c r="T623" s="17"/>
      <c r="U623" s="62">
        <f t="shared" si="191"/>
        <v>0</v>
      </c>
      <c r="V623" s="34"/>
      <c r="W623" s="34"/>
      <c r="X623" s="34"/>
      <c r="Y623" s="34"/>
      <c r="Z623" s="34"/>
      <c r="AA623" s="63" t="str">
        <f t="shared" si="192"/>
        <v>-</v>
      </c>
      <c r="AB623" s="63" t="str">
        <f t="shared" si="193"/>
        <v>-</v>
      </c>
      <c r="AC623" s="63">
        <f>IF(ISBLANK($C623),0,VLOOKUP($C623,Listen!$A$2:$C$45,2,FALSE))</f>
        <v>0</v>
      </c>
      <c r="AD623" s="63">
        <f>IF(ISBLANK($C623),0,VLOOKUP($C623,Listen!$A$2:$C$45,3,FALSE))</f>
        <v>0</v>
      </c>
      <c r="AE623" s="49">
        <f t="shared" si="194"/>
        <v>0</v>
      </c>
      <c r="AF623" s="49">
        <f t="shared" si="194"/>
        <v>0</v>
      </c>
      <c r="AG623" s="49">
        <f>IFERROR(IF(OR($V623&lt;&gt;"Ja",VLOOKUP($C623,Listen!$A$2:$F$45,5,0)="Nein",D623&lt;IF(C623="LNG Anbindungsanlagen gemäß separater Festlegung",2022,2023)),$AC623,$AA623),0)</f>
        <v>0</v>
      </c>
      <c r="AH623" s="49">
        <f>IFERROR(IF(OR($V623&lt;&gt;"Ja",VLOOKUP($C623,Listen!$A$2:$F$45,5,0)="Nein",D623&lt;IF(C623="LNG Anbindungsanlagen gemäß separater Festlegung",2022,2023)),$AC623,$AA623),0)</f>
        <v>0</v>
      </c>
      <c r="AI623" s="49">
        <f>IFERROR(IF(OR($W623&lt;&gt;"Ja",VLOOKUP($C623,Listen!$A$2:$F$45,6,0)="Nein"),$AC623,$AB623),0)</f>
        <v>0</v>
      </c>
      <c r="AJ623" s="49">
        <f>IFERROR(IF(OR($W623&lt;&gt;"Ja",VLOOKUP($C623,Listen!$A$2:$F$45,6,0)="Nein"),$AC623,$AB623),0)</f>
        <v>0</v>
      </c>
      <c r="AK623" s="49">
        <f>IFERROR(IF(OR($W623&lt;&gt;"Ja",VLOOKUP($C623,Listen!$A$2:$F$45,6,0)="Nein"),$AC623,$AB623),0)</f>
        <v>0</v>
      </c>
      <c r="AL623" s="51">
        <f t="shared" si="195"/>
        <v>0</v>
      </c>
      <c r="AM623" s="296">
        <f>IFERROR(IF(VLOOKUP($C623,Listen!$A$2:$F$45,6,0)="Ja",MAX(BC623:BD623),D_SAV!$BC623),0)</f>
        <v>0</v>
      </c>
      <c r="AN623" s="51">
        <f t="shared" si="196"/>
        <v>0</v>
      </c>
      <c r="AP623" s="304">
        <f t="shared" si="197"/>
        <v>0</v>
      </c>
      <c r="AQ623" s="304">
        <f t="shared" si="198"/>
        <v>0</v>
      </c>
      <c r="AR623" s="304">
        <f t="shared" si="199"/>
        <v>0</v>
      </c>
      <c r="AS623" s="304">
        <f t="shared" si="200"/>
        <v>0</v>
      </c>
      <c r="AT623" s="304">
        <f t="shared" si="201"/>
        <v>0</v>
      </c>
      <c r="AU623" s="304">
        <f t="shared" si="202"/>
        <v>0</v>
      </c>
      <c r="AV623" s="304">
        <f t="shared" si="203"/>
        <v>0</v>
      </c>
      <c r="AW623" s="304">
        <f t="shared" si="204"/>
        <v>0</v>
      </c>
      <c r="AX623" s="304">
        <f t="shared" si="205"/>
        <v>0</v>
      </c>
      <c r="AY623" s="304">
        <f t="shared" si="206"/>
        <v>0</v>
      </c>
      <c r="AZ623" s="304">
        <f t="shared" si="207"/>
        <v>0</v>
      </c>
      <c r="BA623" s="304">
        <f t="shared" si="208"/>
        <v>0</v>
      </c>
      <c r="BB623" s="304">
        <f t="shared" si="209"/>
        <v>0</v>
      </c>
      <c r="BC623" s="304">
        <f t="shared" si="210"/>
        <v>0</v>
      </c>
      <c r="BD623" s="304">
        <f t="shared" si="211"/>
        <v>0</v>
      </c>
      <c r="BE623" s="304">
        <f>IFERROR(IF(VLOOKUP($C623,Listen!$A$2:$F$45,6,0)="Ja",BB623-MAX(BC623:BD623),BB623-BC623),0)</f>
        <v>0</v>
      </c>
    </row>
    <row r="624" spans="1:57" x14ac:dyDescent="0.25">
      <c r="A624" s="320" t="str">
        <f>IF(AND(D624&lt;&gt;0,C624&lt;&gt;0,E624&lt;&gt;0),IF(B624&lt;&gt;0,CONCATENATE(B624,"-AGr",VLOOKUP(C624,Listen!$A$2:$D$45,4,FALSE),"-",D624,"-",E624,),CONCATENATE("AGr",VLOOKUP(C624,Listen!$A$2:$D$45,4,FALSE),"-",D624,"-",E624)),"keine vollständige ID")</f>
        <v>keine vollständige ID</v>
      </c>
      <c r="B624" s="301"/>
      <c r="C624" s="287"/>
      <c r="D624" s="34"/>
      <c r="E624" s="306"/>
      <c r="F624" s="116"/>
      <c r="G624" s="17"/>
      <c r="H624" s="17"/>
      <c r="I624" s="17"/>
      <c r="J624" s="17"/>
      <c r="K624" s="17"/>
      <c r="L624" s="17"/>
      <c r="M624" s="17"/>
      <c r="N624" s="17"/>
      <c r="O624" s="116"/>
      <c r="P624" s="117">
        <f>IF(D624&gt;A_Stammdaten!$B$12,0,SUM(G624,H624,J624,L624:M624)-SUM(I624,K624,N624:O624))</f>
        <v>0</v>
      </c>
      <c r="Q624" s="17"/>
      <c r="R624" s="17"/>
      <c r="S624" s="17"/>
      <c r="T624" s="17"/>
      <c r="U624" s="62">
        <f t="shared" si="191"/>
        <v>0</v>
      </c>
      <c r="V624" s="34"/>
      <c r="W624" s="34"/>
      <c r="X624" s="34"/>
      <c r="Y624" s="34"/>
      <c r="Z624" s="34"/>
      <c r="AA624" s="63" t="str">
        <f t="shared" si="192"/>
        <v>-</v>
      </c>
      <c r="AB624" s="63" t="str">
        <f t="shared" si="193"/>
        <v>-</v>
      </c>
      <c r="AC624" s="63">
        <f>IF(ISBLANK($C624),0,VLOOKUP($C624,Listen!$A$2:$C$45,2,FALSE))</f>
        <v>0</v>
      </c>
      <c r="AD624" s="63">
        <f>IF(ISBLANK($C624),0,VLOOKUP($C624,Listen!$A$2:$C$45,3,FALSE))</f>
        <v>0</v>
      </c>
      <c r="AE624" s="49">
        <f t="shared" si="194"/>
        <v>0</v>
      </c>
      <c r="AF624" s="49">
        <f t="shared" si="194"/>
        <v>0</v>
      </c>
      <c r="AG624" s="49">
        <f>IFERROR(IF(OR($V624&lt;&gt;"Ja",VLOOKUP($C624,Listen!$A$2:$F$45,5,0)="Nein",D624&lt;IF(C624="LNG Anbindungsanlagen gemäß separater Festlegung",2022,2023)),$AC624,$AA624),0)</f>
        <v>0</v>
      </c>
      <c r="AH624" s="49">
        <f>IFERROR(IF(OR($V624&lt;&gt;"Ja",VLOOKUP($C624,Listen!$A$2:$F$45,5,0)="Nein",D624&lt;IF(C624="LNG Anbindungsanlagen gemäß separater Festlegung",2022,2023)),$AC624,$AA624),0)</f>
        <v>0</v>
      </c>
      <c r="AI624" s="49">
        <f>IFERROR(IF(OR($W624&lt;&gt;"Ja",VLOOKUP($C624,Listen!$A$2:$F$45,6,0)="Nein"),$AC624,$AB624),0)</f>
        <v>0</v>
      </c>
      <c r="AJ624" s="49">
        <f>IFERROR(IF(OR($W624&lt;&gt;"Ja",VLOOKUP($C624,Listen!$A$2:$F$45,6,0)="Nein"),$AC624,$AB624),0)</f>
        <v>0</v>
      </c>
      <c r="AK624" s="49">
        <f>IFERROR(IF(OR($W624&lt;&gt;"Ja",VLOOKUP($C624,Listen!$A$2:$F$45,6,0)="Nein"),$AC624,$AB624),0)</f>
        <v>0</v>
      </c>
      <c r="AL624" s="51">
        <f t="shared" si="195"/>
        <v>0</v>
      </c>
      <c r="AM624" s="296">
        <f>IFERROR(IF(VLOOKUP($C624,Listen!$A$2:$F$45,6,0)="Ja",MAX(BC624:BD624),D_SAV!$BC624),0)</f>
        <v>0</v>
      </c>
      <c r="AN624" s="51">
        <f t="shared" si="196"/>
        <v>0</v>
      </c>
      <c r="AP624" s="304">
        <f t="shared" si="197"/>
        <v>0</v>
      </c>
      <c r="AQ624" s="304">
        <f t="shared" si="198"/>
        <v>0</v>
      </c>
      <c r="AR624" s="304">
        <f t="shared" si="199"/>
        <v>0</v>
      </c>
      <c r="AS624" s="304">
        <f t="shared" si="200"/>
        <v>0</v>
      </c>
      <c r="AT624" s="304">
        <f t="shared" si="201"/>
        <v>0</v>
      </c>
      <c r="AU624" s="304">
        <f t="shared" si="202"/>
        <v>0</v>
      </c>
      <c r="AV624" s="304">
        <f t="shared" si="203"/>
        <v>0</v>
      </c>
      <c r="AW624" s="304">
        <f t="shared" si="204"/>
        <v>0</v>
      </c>
      <c r="AX624" s="304">
        <f t="shared" si="205"/>
        <v>0</v>
      </c>
      <c r="AY624" s="304">
        <f t="shared" si="206"/>
        <v>0</v>
      </c>
      <c r="AZ624" s="304">
        <f t="shared" si="207"/>
        <v>0</v>
      </c>
      <c r="BA624" s="304">
        <f t="shared" si="208"/>
        <v>0</v>
      </c>
      <c r="BB624" s="304">
        <f t="shared" si="209"/>
        <v>0</v>
      </c>
      <c r="BC624" s="304">
        <f t="shared" si="210"/>
        <v>0</v>
      </c>
      <c r="BD624" s="304">
        <f t="shared" si="211"/>
        <v>0</v>
      </c>
      <c r="BE624" s="304">
        <f>IFERROR(IF(VLOOKUP($C624,Listen!$A$2:$F$45,6,0)="Ja",BB624-MAX(BC624:BD624),BB624-BC624),0)</f>
        <v>0</v>
      </c>
    </row>
    <row r="625" spans="1:57" x14ac:dyDescent="0.25">
      <c r="A625" s="320" t="str">
        <f>IF(AND(D625&lt;&gt;0,C625&lt;&gt;0,E625&lt;&gt;0),IF(B625&lt;&gt;0,CONCATENATE(B625,"-AGr",VLOOKUP(C625,Listen!$A$2:$D$45,4,FALSE),"-",D625,"-",E625,),CONCATENATE("AGr",VLOOKUP(C625,Listen!$A$2:$D$45,4,FALSE),"-",D625,"-",E625)),"keine vollständige ID")</f>
        <v>keine vollständige ID</v>
      </c>
      <c r="B625" s="301"/>
      <c r="C625" s="287"/>
      <c r="D625" s="34"/>
      <c r="E625" s="306"/>
      <c r="F625" s="116"/>
      <c r="G625" s="17"/>
      <c r="H625" s="17"/>
      <c r="I625" s="17"/>
      <c r="J625" s="17"/>
      <c r="K625" s="17"/>
      <c r="L625" s="17"/>
      <c r="M625" s="17"/>
      <c r="N625" s="17"/>
      <c r="O625" s="116"/>
      <c r="P625" s="117">
        <f>IF(D625&gt;A_Stammdaten!$B$12,0,SUM(G625,H625,J625,L625:M625)-SUM(I625,K625,N625:O625))</f>
        <v>0</v>
      </c>
      <c r="Q625" s="17"/>
      <c r="R625" s="17"/>
      <c r="S625" s="17"/>
      <c r="T625" s="17"/>
      <c r="U625" s="62">
        <f t="shared" si="191"/>
        <v>0</v>
      </c>
      <c r="V625" s="34"/>
      <c r="W625" s="34"/>
      <c r="X625" s="34"/>
      <c r="Y625" s="34"/>
      <c r="Z625" s="34"/>
      <c r="AA625" s="63" t="str">
        <f t="shared" si="192"/>
        <v>-</v>
      </c>
      <c r="AB625" s="63" t="str">
        <f t="shared" si="193"/>
        <v>-</v>
      </c>
      <c r="AC625" s="63">
        <f>IF(ISBLANK($C625),0,VLOOKUP($C625,Listen!$A$2:$C$45,2,FALSE))</f>
        <v>0</v>
      </c>
      <c r="AD625" s="63">
        <f>IF(ISBLANK($C625),0,VLOOKUP($C625,Listen!$A$2:$C$45,3,FALSE))</f>
        <v>0</v>
      </c>
      <c r="AE625" s="49">
        <f t="shared" si="194"/>
        <v>0</v>
      </c>
      <c r="AF625" s="49">
        <f t="shared" si="194"/>
        <v>0</v>
      </c>
      <c r="AG625" s="49">
        <f>IFERROR(IF(OR($V625&lt;&gt;"Ja",VLOOKUP($C625,Listen!$A$2:$F$45,5,0)="Nein",D625&lt;IF(C625="LNG Anbindungsanlagen gemäß separater Festlegung",2022,2023)),$AC625,$AA625),0)</f>
        <v>0</v>
      </c>
      <c r="AH625" s="49">
        <f>IFERROR(IF(OR($V625&lt;&gt;"Ja",VLOOKUP($C625,Listen!$A$2:$F$45,5,0)="Nein",D625&lt;IF(C625="LNG Anbindungsanlagen gemäß separater Festlegung",2022,2023)),$AC625,$AA625),0)</f>
        <v>0</v>
      </c>
      <c r="AI625" s="49">
        <f>IFERROR(IF(OR($W625&lt;&gt;"Ja",VLOOKUP($C625,Listen!$A$2:$F$45,6,0)="Nein"),$AC625,$AB625),0)</f>
        <v>0</v>
      </c>
      <c r="AJ625" s="49">
        <f>IFERROR(IF(OR($W625&lt;&gt;"Ja",VLOOKUP($C625,Listen!$A$2:$F$45,6,0)="Nein"),$AC625,$AB625),0)</f>
        <v>0</v>
      </c>
      <c r="AK625" s="49">
        <f>IFERROR(IF(OR($W625&lt;&gt;"Ja",VLOOKUP($C625,Listen!$A$2:$F$45,6,0)="Nein"),$AC625,$AB625),0)</f>
        <v>0</v>
      </c>
      <c r="AL625" s="51">
        <f t="shared" si="195"/>
        <v>0</v>
      </c>
      <c r="AM625" s="296">
        <f>IFERROR(IF(VLOOKUP($C625,Listen!$A$2:$F$45,6,0)="Ja",MAX(BC625:BD625),D_SAV!$BC625),0)</f>
        <v>0</v>
      </c>
      <c r="AN625" s="51">
        <f t="shared" si="196"/>
        <v>0</v>
      </c>
      <c r="AP625" s="304">
        <f t="shared" si="197"/>
        <v>0</v>
      </c>
      <c r="AQ625" s="304">
        <f t="shared" si="198"/>
        <v>0</v>
      </c>
      <c r="AR625" s="304">
        <f t="shared" si="199"/>
        <v>0</v>
      </c>
      <c r="AS625" s="304">
        <f t="shared" si="200"/>
        <v>0</v>
      </c>
      <c r="AT625" s="304">
        <f t="shared" si="201"/>
        <v>0</v>
      </c>
      <c r="AU625" s="304">
        <f t="shared" si="202"/>
        <v>0</v>
      </c>
      <c r="AV625" s="304">
        <f t="shared" si="203"/>
        <v>0</v>
      </c>
      <c r="AW625" s="304">
        <f t="shared" si="204"/>
        <v>0</v>
      </c>
      <c r="AX625" s="304">
        <f t="shared" si="205"/>
        <v>0</v>
      </c>
      <c r="AY625" s="304">
        <f t="shared" si="206"/>
        <v>0</v>
      </c>
      <c r="AZ625" s="304">
        <f t="shared" si="207"/>
        <v>0</v>
      </c>
      <c r="BA625" s="304">
        <f t="shared" si="208"/>
        <v>0</v>
      </c>
      <c r="BB625" s="304">
        <f t="shared" si="209"/>
        <v>0</v>
      </c>
      <c r="BC625" s="304">
        <f t="shared" si="210"/>
        <v>0</v>
      </c>
      <c r="BD625" s="304">
        <f t="shared" si="211"/>
        <v>0</v>
      </c>
      <c r="BE625" s="304">
        <f>IFERROR(IF(VLOOKUP($C625,Listen!$A$2:$F$45,6,0)="Ja",BB625-MAX(BC625:BD625),BB625-BC625),0)</f>
        <v>0</v>
      </c>
    </row>
    <row r="626" spans="1:57" x14ac:dyDescent="0.25">
      <c r="A626" s="320" t="str">
        <f>IF(AND(D626&lt;&gt;0,C626&lt;&gt;0,E626&lt;&gt;0),IF(B626&lt;&gt;0,CONCATENATE(B626,"-AGr",VLOOKUP(C626,Listen!$A$2:$D$45,4,FALSE),"-",D626,"-",E626,),CONCATENATE("AGr",VLOOKUP(C626,Listen!$A$2:$D$45,4,FALSE),"-",D626,"-",E626)),"keine vollständige ID")</f>
        <v>keine vollständige ID</v>
      </c>
      <c r="B626" s="301"/>
      <c r="C626" s="287"/>
      <c r="D626" s="34"/>
      <c r="E626" s="306"/>
      <c r="F626" s="116"/>
      <c r="G626" s="17"/>
      <c r="H626" s="17"/>
      <c r="I626" s="17"/>
      <c r="J626" s="17"/>
      <c r="K626" s="17"/>
      <c r="L626" s="17"/>
      <c r="M626" s="17"/>
      <c r="N626" s="17"/>
      <c r="O626" s="116"/>
      <c r="P626" s="117">
        <f>IF(D626&gt;A_Stammdaten!$B$12,0,SUM(G626,H626,J626,L626:M626)-SUM(I626,K626,N626:O626))</f>
        <v>0</v>
      </c>
      <c r="Q626" s="17"/>
      <c r="R626" s="17"/>
      <c r="S626" s="17"/>
      <c r="T626" s="17"/>
      <c r="U626" s="62">
        <f t="shared" si="191"/>
        <v>0</v>
      </c>
      <c r="V626" s="34"/>
      <c r="W626" s="34"/>
      <c r="X626" s="34"/>
      <c r="Y626" s="34"/>
      <c r="Z626" s="34"/>
      <c r="AA626" s="63" t="str">
        <f t="shared" si="192"/>
        <v>-</v>
      </c>
      <c r="AB626" s="63" t="str">
        <f t="shared" si="193"/>
        <v>-</v>
      </c>
      <c r="AC626" s="63">
        <f>IF(ISBLANK($C626),0,VLOOKUP($C626,Listen!$A$2:$C$45,2,FALSE))</f>
        <v>0</v>
      </c>
      <c r="AD626" s="63">
        <f>IF(ISBLANK($C626),0,VLOOKUP($C626,Listen!$A$2:$C$45,3,FALSE))</f>
        <v>0</v>
      </c>
      <c r="AE626" s="49">
        <f t="shared" si="194"/>
        <v>0</v>
      </c>
      <c r="AF626" s="49">
        <f t="shared" si="194"/>
        <v>0</v>
      </c>
      <c r="AG626" s="49">
        <f>IFERROR(IF(OR($V626&lt;&gt;"Ja",VLOOKUP($C626,Listen!$A$2:$F$45,5,0)="Nein",D626&lt;IF(C626="LNG Anbindungsanlagen gemäß separater Festlegung",2022,2023)),$AC626,$AA626),0)</f>
        <v>0</v>
      </c>
      <c r="AH626" s="49">
        <f>IFERROR(IF(OR($V626&lt;&gt;"Ja",VLOOKUP($C626,Listen!$A$2:$F$45,5,0)="Nein",D626&lt;IF(C626="LNG Anbindungsanlagen gemäß separater Festlegung",2022,2023)),$AC626,$AA626),0)</f>
        <v>0</v>
      </c>
      <c r="AI626" s="49">
        <f>IFERROR(IF(OR($W626&lt;&gt;"Ja",VLOOKUP($C626,Listen!$A$2:$F$45,6,0)="Nein"),$AC626,$AB626),0)</f>
        <v>0</v>
      </c>
      <c r="AJ626" s="49">
        <f>IFERROR(IF(OR($W626&lt;&gt;"Ja",VLOOKUP($C626,Listen!$A$2:$F$45,6,0)="Nein"),$AC626,$AB626),0)</f>
        <v>0</v>
      </c>
      <c r="AK626" s="49">
        <f>IFERROR(IF(OR($W626&lt;&gt;"Ja",VLOOKUP($C626,Listen!$A$2:$F$45,6,0)="Nein"),$AC626,$AB626),0)</f>
        <v>0</v>
      </c>
      <c r="AL626" s="51">
        <f t="shared" si="195"/>
        <v>0</v>
      </c>
      <c r="AM626" s="296">
        <f>IFERROR(IF(VLOOKUP($C626,Listen!$A$2:$F$45,6,0)="Ja",MAX(BC626:BD626),D_SAV!$BC626),0)</f>
        <v>0</v>
      </c>
      <c r="AN626" s="51">
        <f t="shared" si="196"/>
        <v>0</v>
      </c>
      <c r="AP626" s="304">
        <f t="shared" si="197"/>
        <v>0</v>
      </c>
      <c r="AQ626" s="304">
        <f t="shared" si="198"/>
        <v>0</v>
      </c>
      <c r="AR626" s="304">
        <f t="shared" si="199"/>
        <v>0</v>
      </c>
      <c r="AS626" s="304">
        <f t="shared" si="200"/>
        <v>0</v>
      </c>
      <c r="AT626" s="304">
        <f t="shared" si="201"/>
        <v>0</v>
      </c>
      <c r="AU626" s="304">
        <f t="shared" si="202"/>
        <v>0</v>
      </c>
      <c r="AV626" s="304">
        <f t="shared" si="203"/>
        <v>0</v>
      </c>
      <c r="AW626" s="304">
        <f t="shared" si="204"/>
        <v>0</v>
      </c>
      <c r="AX626" s="304">
        <f t="shared" si="205"/>
        <v>0</v>
      </c>
      <c r="AY626" s="304">
        <f t="shared" si="206"/>
        <v>0</v>
      </c>
      <c r="AZ626" s="304">
        <f t="shared" si="207"/>
        <v>0</v>
      </c>
      <c r="BA626" s="304">
        <f t="shared" si="208"/>
        <v>0</v>
      </c>
      <c r="BB626" s="304">
        <f t="shared" si="209"/>
        <v>0</v>
      </c>
      <c r="BC626" s="304">
        <f t="shared" si="210"/>
        <v>0</v>
      </c>
      <c r="BD626" s="304">
        <f t="shared" si="211"/>
        <v>0</v>
      </c>
      <c r="BE626" s="304">
        <f>IFERROR(IF(VLOOKUP($C626,Listen!$A$2:$F$45,6,0)="Ja",BB626-MAX(BC626:BD626),BB626-BC626),0)</f>
        <v>0</v>
      </c>
    </row>
    <row r="627" spans="1:57" x14ac:dyDescent="0.25">
      <c r="A627" s="320" t="str">
        <f>IF(AND(D627&lt;&gt;0,C627&lt;&gt;0,E627&lt;&gt;0),IF(B627&lt;&gt;0,CONCATENATE(B627,"-AGr",VLOOKUP(C627,Listen!$A$2:$D$45,4,FALSE),"-",D627,"-",E627,),CONCATENATE("AGr",VLOOKUP(C627,Listen!$A$2:$D$45,4,FALSE),"-",D627,"-",E627)),"keine vollständige ID")</f>
        <v>keine vollständige ID</v>
      </c>
      <c r="B627" s="301"/>
      <c r="C627" s="287"/>
      <c r="D627" s="34"/>
      <c r="E627" s="306"/>
      <c r="F627" s="116"/>
      <c r="G627" s="17"/>
      <c r="H627" s="17"/>
      <c r="I627" s="17"/>
      <c r="J627" s="17"/>
      <c r="K627" s="17"/>
      <c r="L627" s="17"/>
      <c r="M627" s="17"/>
      <c r="N627" s="17"/>
      <c r="O627" s="116"/>
      <c r="P627" s="117">
        <f>IF(D627&gt;A_Stammdaten!$B$12,0,SUM(G627,H627,J627,L627:M627)-SUM(I627,K627,N627:O627))</f>
        <v>0</v>
      </c>
      <c r="Q627" s="17"/>
      <c r="R627" s="17"/>
      <c r="S627" s="17"/>
      <c r="T627" s="17"/>
      <c r="U627" s="62">
        <f t="shared" si="191"/>
        <v>0</v>
      </c>
      <c r="V627" s="34"/>
      <c r="W627" s="34"/>
      <c r="X627" s="34"/>
      <c r="Y627" s="34"/>
      <c r="Z627" s="34"/>
      <c r="AA627" s="63" t="str">
        <f t="shared" si="192"/>
        <v>-</v>
      </c>
      <c r="AB627" s="63" t="str">
        <f t="shared" si="193"/>
        <v>-</v>
      </c>
      <c r="AC627" s="63">
        <f>IF(ISBLANK($C627),0,VLOOKUP($C627,Listen!$A$2:$C$45,2,FALSE))</f>
        <v>0</v>
      </c>
      <c r="AD627" s="63">
        <f>IF(ISBLANK($C627),0,VLOOKUP($C627,Listen!$A$2:$C$45,3,FALSE))</f>
        <v>0</v>
      </c>
      <c r="AE627" s="49">
        <f t="shared" si="194"/>
        <v>0</v>
      </c>
      <c r="AF627" s="49">
        <f t="shared" si="194"/>
        <v>0</v>
      </c>
      <c r="AG627" s="49">
        <f>IFERROR(IF(OR($V627&lt;&gt;"Ja",VLOOKUP($C627,Listen!$A$2:$F$45,5,0)="Nein",D627&lt;IF(C627="LNG Anbindungsanlagen gemäß separater Festlegung",2022,2023)),$AC627,$AA627),0)</f>
        <v>0</v>
      </c>
      <c r="AH627" s="49">
        <f>IFERROR(IF(OR($V627&lt;&gt;"Ja",VLOOKUP($C627,Listen!$A$2:$F$45,5,0)="Nein",D627&lt;IF(C627="LNG Anbindungsanlagen gemäß separater Festlegung",2022,2023)),$AC627,$AA627),0)</f>
        <v>0</v>
      </c>
      <c r="AI627" s="49">
        <f>IFERROR(IF(OR($W627&lt;&gt;"Ja",VLOOKUP($C627,Listen!$A$2:$F$45,6,0)="Nein"),$AC627,$AB627),0)</f>
        <v>0</v>
      </c>
      <c r="AJ627" s="49">
        <f>IFERROR(IF(OR($W627&lt;&gt;"Ja",VLOOKUP($C627,Listen!$A$2:$F$45,6,0)="Nein"),$AC627,$AB627),0)</f>
        <v>0</v>
      </c>
      <c r="AK627" s="49">
        <f>IFERROR(IF(OR($W627&lt;&gt;"Ja",VLOOKUP($C627,Listen!$A$2:$F$45,6,0)="Nein"),$AC627,$AB627),0)</f>
        <v>0</v>
      </c>
      <c r="AL627" s="51">
        <f t="shared" si="195"/>
        <v>0</v>
      </c>
      <c r="AM627" s="296">
        <f>IFERROR(IF(VLOOKUP($C627,Listen!$A$2:$F$45,6,0)="Ja",MAX(BC627:BD627),D_SAV!$BC627),0)</f>
        <v>0</v>
      </c>
      <c r="AN627" s="51">
        <f t="shared" si="196"/>
        <v>0</v>
      </c>
      <c r="AP627" s="304">
        <f t="shared" si="197"/>
        <v>0</v>
      </c>
      <c r="AQ627" s="304">
        <f t="shared" si="198"/>
        <v>0</v>
      </c>
      <c r="AR627" s="304">
        <f t="shared" si="199"/>
        <v>0</v>
      </c>
      <c r="AS627" s="304">
        <f t="shared" si="200"/>
        <v>0</v>
      </c>
      <c r="AT627" s="304">
        <f t="shared" si="201"/>
        <v>0</v>
      </c>
      <c r="AU627" s="304">
        <f t="shared" si="202"/>
        <v>0</v>
      </c>
      <c r="AV627" s="304">
        <f t="shared" si="203"/>
        <v>0</v>
      </c>
      <c r="AW627" s="304">
        <f t="shared" si="204"/>
        <v>0</v>
      </c>
      <c r="AX627" s="304">
        <f t="shared" si="205"/>
        <v>0</v>
      </c>
      <c r="AY627" s="304">
        <f t="shared" si="206"/>
        <v>0</v>
      </c>
      <c r="AZ627" s="304">
        <f t="shared" si="207"/>
        <v>0</v>
      </c>
      <c r="BA627" s="304">
        <f t="shared" si="208"/>
        <v>0</v>
      </c>
      <c r="BB627" s="304">
        <f t="shared" si="209"/>
        <v>0</v>
      </c>
      <c r="BC627" s="304">
        <f t="shared" si="210"/>
        <v>0</v>
      </c>
      <c r="BD627" s="304">
        <f t="shared" si="211"/>
        <v>0</v>
      </c>
      <c r="BE627" s="304">
        <f>IFERROR(IF(VLOOKUP($C627,Listen!$A$2:$F$45,6,0)="Ja",BB627-MAX(BC627:BD627),BB627-BC627),0)</f>
        <v>0</v>
      </c>
    </row>
    <row r="628" spans="1:57" x14ac:dyDescent="0.25">
      <c r="A628" s="320" t="str">
        <f>IF(AND(D628&lt;&gt;0,C628&lt;&gt;0,E628&lt;&gt;0),IF(B628&lt;&gt;0,CONCATENATE(B628,"-AGr",VLOOKUP(C628,Listen!$A$2:$D$45,4,FALSE),"-",D628,"-",E628,),CONCATENATE("AGr",VLOOKUP(C628,Listen!$A$2:$D$45,4,FALSE),"-",D628,"-",E628)),"keine vollständige ID")</f>
        <v>keine vollständige ID</v>
      </c>
      <c r="B628" s="301"/>
      <c r="C628" s="287"/>
      <c r="D628" s="34"/>
      <c r="E628" s="306"/>
      <c r="F628" s="116"/>
      <c r="G628" s="17"/>
      <c r="H628" s="17"/>
      <c r="I628" s="17"/>
      <c r="J628" s="17"/>
      <c r="K628" s="17"/>
      <c r="L628" s="17"/>
      <c r="M628" s="17"/>
      <c r="N628" s="17"/>
      <c r="O628" s="116"/>
      <c r="P628" s="117">
        <f>IF(D628&gt;A_Stammdaten!$B$12,0,SUM(G628,H628,J628,L628:M628)-SUM(I628,K628,N628:O628))</f>
        <v>0</v>
      </c>
      <c r="Q628" s="17"/>
      <c r="R628" s="17"/>
      <c r="S628" s="17"/>
      <c r="T628" s="17"/>
      <c r="U628" s="62">
        <f t="shared" si="191"/>
        <v>0</v>
      </c>
      <c r="V628" s="34"/>
      <c r="W628" s="34"/>
      <c r="X628" s="34"/>
      <c r="Y628" s="34"/>
      <c r="Z628" s="34"/>
      <c r="AA628" s="63" t="str">
        <f t="shared" si="192"/>
        <v>-</v>
      </c>
      <c r="AB628" s="63" t="str">
        <f t="shared" si="193"/>
        <v>-</v>
      </c>
      <c r="AC628" s="63">
        <f>IF(ISBLANK($C628),0,VLOOKUP($C628,Listen!$A$2:$C$45,2,FALSE))</f>
        <v>0</v>
      </c>
      <c r="AD628" s="63">
        <f>IF(ISBLANK($C628),0,VLOOKUP($C628,Listen!$A$2:$C$45,3,FALSE))</f>
        <v>0</v>
      </c>
      <c r="AE628" s="49">
        <f t="shared" si="194"/>
        <v>0</v>
      </c>
      <c r="AF628" s="49">
        <f t="shared" si="194"/>
        <v>0</v>
      </c>
      <c r="AG628" s="49">
        <f>IFERROR(IF(OR($V628&lt;&gt;"Ja",VLOOKUP($C628,Listen!$A$2:$F$45,5,0)="Nein",D628&lt;IF(C628="LNG Anbindungsanlagen gemäß separater Festlegung",2022,2023)),$AC628,$AA628),0)</f>
        <v>0</v>
      </c>
      <c r="AH628" s="49">
        <f>IFERROR(IF(OR($V628&lt;&gt;"Ja",VLOOKUP($C628,Listen!$A$2:$F$45,5,0)="Nein",D628&lt;IF(C628="LNG Anbindungsanlagen gemäß separater Festlegung",2022,2023)),$AC628,$AA628),0)</f>
        <v>0</v>
      </c>
      <c r="AI628" s="49">
        <f>IFERROR(IF(OR($W628&lt;&gt;"Ja",VLOOKUP($C628,Listen!$A$2:$F$45,6,0)="Nein"),$AC628,$AB628),0)</f>
        <v>0</v>
      </c>
      <c r="AJ628" s="49">
        <f>IFERROR(IF(OR($W628&lt;&gt;"Ja",VLOOKUP($C628,Listen!$A$2:$F$45,6,0)="Nein"),$AC628,$AB628),0)</f>
        <v>0</v>
      </c>
      <c r="AK628" s="49">
        <f>IFERROR(IF(OR($W628&lt;&gt;"Ja",VLOOKUP($C628,Listen!$A$2:$F$45,6,0)="Nein"),$AC628,$AB628),0)</f>
        <v>0</v>
      </c>
      <c r="AL628" s="51">
        <f t="shared" si="195"/>
        <v>0</v>
      </c>
      <c r="AM628" s="296">
        <f>IFERROR(IF(VLOOKUP($C628,Listen!$A$2:$F$45,6,0)="Ja",MAX(BC628:BD628),D_SAV!$BC628),0)</f>
        <v>0</v>
      </c>
      <c r="AN628" s="51">
        <f t="shared" si="196"/>
        <v>0</v>
      </c>
      <c r="AP628" s="304">
        <f t="shared" si="197"/>
        <v>0</v>
      </c>
      <c r="AQ628" s="304">
        <f t="shared" si="198"/>
        <v>0</v>
      </c>
      <c r="AR628" s="304">
        <f t="shared" si="199"/>
        <v>0</v>
      </c>
      <c r="AS628" s="304">
        <f t="shared" si="200"/>
        <v>0</v>
      </c>
      <c r="AT628" s="304">
        <f t="shared" si="201"/>
        <v>0</v>
      </c>
      <c r="AU628" s="304">
        <f t="shared" si="202"/>
        <v>0</v>
      </c>
      <c r="AV628" s="304">
        <f t="shared" si="203"/>
        <v>0</v>
      </c>
      <c r="AW628" s="304">
        <f t="shared" si="204"/>
        <v>0</v>
      </c>
      <c r="AX628" s="304">
        <f t="shared" si="205"/>
        <v>0</v>
      </c>
      <c r="AY628" s="304">
        <f t="shared" si="206"/>
        <v>0</v>
      </c>
      <c r="AZ628" s="304">
        <f t="shared" si="207"/>
        <v>0</v>
      </c>
      <c r="BA628" s="304">
        <f t="shared" si="208"/>
        <v>0</v>
      </c>
      <c r="BB628" s="304">
        <f t="shared" si="209"/>
        <v>0</v>
      </c>
      <c r="BC628" s="304">
        <f t="shared" si="210"/>
        <v>0</v>
      </c>
      <c r="BD628" s="304">
        <f t="shared" si="211"/>
        <v>0</v>
      </c>
      <c r="BE628" s="304">
        <f>IFERROR(IF(VLOOKUP($C628,Listen!$A$2:$F$45,6,0)="Ja",BB628-MAX(BC628:BD628),BB628-BC628),0)</f>
        <v>0</v>
      </c>
    </row>
    <row r="629" spans="1:57" x14ac:dyDescent="0.25">
      <c r="A629" s="320" t="str">
        <f>IF(AND(D629&lt;&gt;0,C629&lt;&gt;0,E629&lt;&gt;0),IF(B629&lt;&gt;0,CONCATENATE(B629,"-AGr",VLOOKUP(C629,Listen!$A$2:$D$45,4,FALSE),"-",D629,"-",E629,),CONCATENATE("AGr",VLOOKUP(C629,Listen!$A$2:$D$45,4,FALSE),"-",D629,"-",E629)),"keine vollständige ID")</f>
        <v>keine vollständige ID</v>
      </c>
      <c r="B629" s="301"/>
      <c r="C629" s="287"/>
      <c r="D629" s="34"/>
      <c r="E629" s="306"/>
      <c r="F629" s="116"/>
      <c r="G629" s="17"/>
      <c r="H629" s="17"/>
      <c r="I629" s="17"/>
      <c r="J629" s="17"/>
      <c r="K629" s="17"/>
      <c r="L629" s="17"/>
      <c r="M629" s="17"/>
      <c r="N629" s="17"/>
      <c r="O629" s="116"/>
      <c r="P629" s="117">
        <f>IF(D629&gt;A_Stammdaten!$B$12,0,SUM(G629,H629,J629,L629:M629)-SUM(I629,K629,N629:O629))</f>
        <v>0</v>
      </c>
      <c r="Q629" s="17"/>
      <c r="R629" s="17"/>
      <c r="S629" s="17"/>
      <c r="T629" s="17"/>
      <c r="U629" s="62">
        <f t="shared" si="191"/>
        <v>0</v>
      </c>
      <c r="V629" s="34"/>
      <c r="W629" s="34"/>
      <c r="X629" s="34"/>
      <c r="Y629" s="34"/>
      <c r="Z629" s="34"/>
      <c r="AA629" s="63" t="str">
        <f t="shared" si="192"/>
        <v>-</v>
      </c>
      <c r="AB629" s="63" t="str">
        <f t="shared" si="193"/>
        <v>-</v>
      </c>
      <c r="AC629" s="63">
        <f>IF(ISBLANK($C629),0,VLOOKUP($C629,Listen!$A$2:$C$45,2,FALSE))</f>
        <v>0</v>
      </c>
      <c r="AD629" s="63">
        <f>IF(ISBLANK($C629),0,VLOOKUP($C629,Listen!$A$2:$C$45,3,FALSE))</f>
        <v>0</v>
      </c>
      <c r="AE629" s="49">
        <f t="shared" si="194"/>
        <v>0</v>
      </c>
      <c r="AF629" s="49">
        <f t="shared" si="194"/>
        <v>0</v>
      </c>
      <c r="AG629" s="49">
        <f>IFERROR(IF(OR($V629&lt;&gt;"Ja",VLOOKUP($C629,Listen!$A$2:$F$45,5,0)="Nein",D629&lt;IF(C629="LNG Anbindungsanlagen gemäß separater Festlegung",2022,2023)),$AC629,$AA629),0)</f>
        <v>0</v>
      </c>
      <c r="AH629" s="49">
        <f>IFERROR(IF(OR($V629&lt;&gt;"Ja",VLOOKUP($C629,Listen!$A$2:$F$45,5,0)="Nein",D629&lt;IF(C629="LNG Anbindungsanlagen gemäß separater Festlegung",2022,2023)),$AC629,$AA629),0)</f>
        <v>0</v>
      </c>
      <c r="AI629" s="49">
        <f>IFERROR(IF(OR($W629&lt;&gt;"Ja",VLOOKUP($C629,Listen!$A$2:$F$45,6,0)="Nein"),$AC629,$AB629),0)</f>
        <v>0</v>
      </c>
      <c r="AJ629" s="49">
        <f>IFERROR(IF(OR($W629&lt;&gt;"Ja",VLOOKUP($C629,Listen!$A$2:$F$45,6,0)="Nein"),$AC629,$AB629),0)</f>
        <v>0</v>
      </c>
      <c r="AK629" s="49">
        <f>IFERROR(IF(OR($W629&lt;&gt;"Ja",VLOOKUP($C629,Listen!$A$2:$F$45,6,0)="Nein"),$AC629,$AB629),0)</f>
        <v>0</v>
      </c>
      <c r="AL629" s="51">
        <f t="shared" si="195"/>
        <v>0</v>
      </c>
      <c r="AM629" s="296">
        <f>IFERROR(IF(VLOOKUP($C629,Listen!$A$2:$F$45,6,0)="Ja",MAX(BC629:BD629),D_SAV!$BC629),0)</f>
        <v>0</v>
      </c>
      <c r="AN629" s="51">
        <f t="shared" si="196"/>
        <v>0</v>
      </c>
      <c r="AP629" s="304">
        <f t="shared" si="197"/>
        <v>0</v>
      </c>
      <c r="AQ629" s="304">
        <f t="shared" si="198"/>
        <v>0</v>
      </c>
      <c r="AR629" s="304">
        <f t="shared" si="199"/>
        <v>0</v>
      </c>
      <c r="AS629" s="304">
        <f t="shared" si="200"/>
        <v>0</v>
      </c>
      <c r="AT629" s="304">
        <f t="shared" si="201"/>
        <v>0</v>
      </c>
      <c r="AU629" s="304">
        <f t="shared" si="202"/>
        <v>0</v>
      </c>
      <c r="AV629" s="304">
        <f t="shared" si="203"/>
        <v>0</v>
      </c>
      <c r="AW629" s="304">
        <f t="shared" si="204"/>
        <v>0</v>
      </c>
      <c r="AX629" s="304">
        <f t="shared" si="205"/>
        <v>0</v>
      </c>
      <c r="AY629" s="304">
        <f t="shared" si="206"/>
        <v>0</v>
      </c>
      <c r="AZ629" s="304">
        <f t="shared" si="207"/>
        <v>0</v>
      </c>
      <c r="BA629" s="304">
        <f t="shared" si="208"/>
        <v>0</v>
      </c>
      <c r="BB629" s="304">
        <f t="shared" si="209"/>
        <v>0</v>
      </c>
      <c r="BC629" s="304">
        <f t="shared" si="210"/>
        <v>0</v>
      </c>
      <c r="BD629" s="304">
        <f t="shared" si="211"/>
        <v>0</v>
      </c>
      <c r="BE629" s="304">
        <f>IFERROR(IF(VLOOKUP($C629,Listen!$A$2:$F$45,6,0)="Ja",BB629-MAX(BC629:BD629),BB629-BC629),0)</f>
        <v>0</v>
      </c>
    </row>
    <row r="630" spans="1:57" x14ac:dyDescent="0.25">
      <c r="A630" s="320" t="str">
        <f>IF(AND(D630&lt;&gt;0,C630&lt;&gt;0,E630&lt;&gt;0),IF(B630&lt;&gt;0,CONCATENATE(B630,"-AGr",VLOOKUP(C630,Listen!$A$2:$D$45,4,FALSE),"-",D630,"-",E630,),CONCATENATE("AGr",VLOOKUP(C630,Listen!$A$2:$D$45,4,FALSE),"-",D630,"-",E630)),"keine vollständige ID")</f>
        <v>keine vollständige ID</v>
      </c>
      <c r="B630" s="301"/>
      <c r="C630" s="287"/>
      <c r="D630" s="34"/>
      <c r="E630" s="306"/>
      <c r="F630" s="116"/>
      <c r="G630" s="17"/>
      <c r="H630" s="17"/>
      <c r="I630" s="17"/>
      <c r="J630" s="17"/>
      <c r="K630" s="17"/>
      <c r="L630" s="17"/>
      <c r="M630" s="17"/>
      <c r="N630" s="17"/>
      <c r="O630" s="116"/>
      <c r="P630" s="117">
        <f>IF(D630&gt;A_Stammdaten!$B$12,0,SUM(G630,H630,J630,L630:M630)-SUM(I630,K630,N630:O630))</f>
        <v>0</v>
      </c>
      <c r="Q630" s="17"/>
      <c r="R630" s="17"/>
      <c r="S630" s="17"/>
      <c r="T630" s="17"/>
      <c r="U630" s="62">
        <f t="shared" si="191"/>
        <v>0</v>
      </c>
      <c r="V630" s="34"/>
      <c r="W630" s="34"/>
      <c r="X630" s="34"/>
      <c r="Y630" s="34"/>
      <c r="Z630" s="34"/>
      <c r="AA630" s="63" t="str">
        <f t="shared" si="192"/>
        <v>-</v>
      </c>
      <c r="AB630" s="63" t="str">
        <f t="shared" si="193"/>
        <v>-</v>
      </c>
      <c r="AC630" s="63">
        <f>IF(ISBLANK($C630),0,VLOOKUP($C630,Listen!$A$2:$C$45,2,FALSE))</f>
        <v>0</v>
      </c>
      <c r="AD630" s="63">
        <f>IF(ISBLANK($C630),0,VLOOKUP($C630,Listen!$A$2:$C$45,3,FALSE))</f>
        <v>0</v>
      </c>
      <c r="AE630" s="49">
        <f t="shared" si="194"/>
        <v>0</v>
      </c>
      <c r="AF630" s="49">
        <f t="shared" si="194"/>
        <v>0</v>
      </c>
      <c r="AG630" s="49">
        <f>IFERROR(IF(OR($V630&lt;&gt;"Ja",VLOOKUP($C630,Listen!$A$2:$F$45,5,0)="Nein",D630&lt;IF(C630="LNG Anbindungsanlagen gemäß separater Festlegung",2022,2023)),$AC630,$AA630),0)</f>
        <v>0</v>
      </c>
      <c r="AH630" s="49">
        <f>IFERROR(IF(OR($V630&lt;&gt;"Ja",VLOOKUP($C630,Listen!$A$2:$F$45,5,0)="Nein",D630&lt;IF(C630="LNG Anbindungsanlagen gemäß separater Festlegung",2022,2023)),$AC630,$AA630),0)</f>
        <v>0</v>
      </c>
      <c r="AI630" s="49">
        <f>IFERROR(IF(OR($W630&lt;&gt;"Ja",VLOOKUP($C630,Listen!$A$2:$F$45,6,0)="Nein"),$AC630,$AB630),0)</f>
        <v>0</v>
      </c>
      <c r="AJ630" s="49">
        <f>IFERROR(IF(OR($W630&lt;&gt;"Ja",VLOOKUP($C630,Listen!$A$2:$F$45,6,0)="Nein"),$AC630,$AB630),0)</f>
        <v>0</v>
      </c>
      <c r="AK630" s="49">
        <f>IFERROR(IF(OR($W630&lt;&gt;"Ja",VLOOKUP($C630,Listen!$A$2:$F$45,6,0)="Nein"),$AC630,$AB630),0)</f>
        <v>0</v>
      </c>
      <c r="AL630" s="51">
        <f t="shared" si="195"/>
        <v>0</v>
      </c>
      <c r="AM630" s="296">
        <f>IFERROR(IF(VLOOKUP($C630,Listen!$A$2:$F$45,6,0)="Ja",MAX(BC630:BD630),D_SAV!$BC630),0)</f>
        <v>0</v>
      </c>
      <c r="AN630" s="51">
        <f t="shared" si="196"/>
        <v>0</v>
      </c>
      <c r="AP630" s="304">
        <f t="shared" si="197"/>
        <v>0</v>
      </c>
      <c r="AQ630" s="304">
        <f t="shared" si="198"/>
        <v>0</v>
      </c>
      <c r="AR630" s="304">
        <f t="shared" si="199"/>
        <v>0</v>
      </c>
      <c r="AS630" s="304">
        <f t="shared" si="200"/>
        <v>0</v>
      </c>
      <c r="AT630" s="304">
        <f t="shared" si="201"/>
        <v>0</v>
      </c>
      <c r="AU630" s="304">
        <f t="shared" si="202"/>
        <v>0</v>
      </c>
      <c r="AV630" s="304">
        <f t="shared" si="203"/>
        <v>0</v>
      </c>
      <c r="AW630" s="304">
        <f t="shared" si="204"/>
        <v>0</v>
      </c>
      <c r="AX630" s="304">
        <f t="shared" si="205"/>
        <v>0</v>
      </c>
      <c r="AY630" s="304">
        <f t="shared" si="206"/>
        <v>0</v>
      </c>
      <c r="AZ630" s="304">
        <f t="shared" si="207"/>
        <v>0</v>
      </c>
      <c r="BA630" s="304">
        <f t="shared" si="208"/>
        <v>0</v>
      </c>
      <c r="BB630" s="304">
        <f t="shared" si="209"/>
        <v>0</v>
      </c>
      <c r="BC630" s="304">
        <f t="shared" si="210"/>
        <v>0</v>
      </c>
      <c r="BD630" s="304">
        <f t="shared" si="211"/>
        <v>0</v>
      </c>
      <c r="BE630" s="304">
        <f>IFERROR(IF(VLOOKUP($C630,Listen!$A$2:$F$45,6,0)="Ja",BB630-MAX(BC630:BD630),BB630-BC630),0)</f>
        <v>0</v>
      </c>
    </row>
    <row r="631" spans="1:57" x14ac:dyDescent="0.25">
      <c r="A631" s="320" t="str">
        <f>IF(AND(D631&lt;&gt;0,C631&lt;&gt;0,E631&lt;&gt;0),IF(B631&lt;&gt;0,CONCATENATE(B631,"-AGr",VLOOKUP(C631,Listen!$A$2:$D$45,4,FALSE),"-",D631,"-",E631,),CONCATENATE("AGr",VLOOKUP(C631,Listen!$A$2:$D$45,4,FALSE),"-",D631,"-",E631)),"keine vollständige ID")</f>
        <v>keine vollständige ID</v>
      </c>
      <c r="B631" s="301"/>
      <c r="C631" s="287"/>
      <c r="D631" s="34"/>
      <c r="E631" s="306"/>
      <c r="F631" s="116"/>
      <c r="G631" s="17"/>
      <c r="H631" s="17"/>
      <c r="I631" s="17"/>
      <c r="J631" s="17"/>
      <c r="K631" s="17"/>
      <c r="L631" s="17"/>
      <c r="M631" s="17"/>
      <c r="N631" s="17"/>
      <c r="O631" s="116"/>
      <c r="P631" s="117">
        <f>IF(D631&gt;A_Stammdaten!$B$12,0,SUM(G631,H631,J631,L631:M631)-SUM(I631,K631,N631:O631))</f>
        <v>0</v>
      </c>
      <c r="Q631" s="17"/>
      <c r="R631" s="17"/>
      <c r="S631" s="17"/>
      <c r="T631" s="17"/>
      <c r="U631" s="62">
        <f t="shared" si="191"/>
        <v>0</v>
      </c>
      <c r="V631" s="34"/>
      <c r="W631" s="34"/>
      <c r="X631" s="34"/>
      <c r="Y631" s="34"/>
      <c r="Z631" s="34"/>
      <c r="AA631" s="63" t="str">
        <f t="shared" si="192"/>
        <v>-</v>
      </c>
      <c r="AB631" s="63" t="str">
        <f t="shared" si="193"/>
        <v>-</v>
      </c>
      <c r="AC631" s="63">
        <f>IF(ISBLANK($C631),0,VLOOKUP($C631,Listen!$A$2:$C$45,2,FALSE))</f>
        <v>0</v>
      </c>
      <c r="AD631" s="63">
        <f>IF(ISBLANK($C631),0,VLOOKUP($C631,Listen!$A$2:$C$45,3,FALSE))</f>
        <v>0</v>
      </c>
      <c r="AE631" s="49">
        <f t="shared" si="194"/>
        <v>0</v>
      </c>
      <c r="AF631" s="49">
        <f t="shared" si="194"/>
        <v>0</v>
      </c>
      <c r="AG631" s="49">
        <f>IFERROR(IF(OR($V631&lt;&gt;"Ja",VLOOKUP($C631,Listen!$A$2:$F$45,5,0)="Nein",D631&lt;IF(C631="LNG Anbindungsanlagen gemäß separater Festlegung",2022,2023)),$AC631,$AA631),0)</f>
        <v>0</v>
      </c>
      <c r="AH631" s="49">
        <f>IFERROR(IF(OR($V631&lt;&gt;"Ja",VLOOKUP($C631,Listen!$A$2:$F$45,5,0)="Nein",D631&lt;IF(C631="LNG Anbindungsanlagen gemäß separater Festlegung",2022,2023)),$AC631,$AA631),0)</f>
        <v>0</v>
      </c>
      <c r="AI631" s="49">
        <f>IFERROR(IF(OR($W631&lt;&gt;"Ja",VLOOKUP($C631,Listen!$A$2:$F$45,6,0)="Nein"),$AC631,$AB631),0)</f>
        <v>0</v>
      </c>
      <c r="AJ631" s="49">
        <f>IFERROR(IF(OR($W631&lt;&gt;"Ja",VLOOKUP($C631,Listen!$A$2:$F$45,6,0)="Nein"),$AC631,$AB631),0)</f>
        <v>0</v>
      </c>
      <c r="AK631" s="49">
        <f>IFERROR(IF(OR($W631&lt;&gt;"Ja",VLOOKUP($C631,Listen!$A$2:$F$45,6,0)="Nein"),$AC631,$AB631),0)</f>
        <v>0</v>
      </c>
      <c r="AL631" s="51">
        <f t="shared" si="195"/>
        <v>0</v>
      </c>
      <c r="AM631" s="296">
        <f>IFERROR(IF(VLOOKUP($C631,Listen!$A$2:$F$45,6,0)="Ja",MAX(BC631:BD631),D_SAV!$BC631),0)</f>
        <v>0</v>
      </c>
      <c r="AN631" s="51">
        <f t="shared" si="196"/>
        <v>0</v>
      </c>
      <c r="AP631" s="304">
        <f t="shared" si="197"/>
        <v>0</v>
      </c>
      <c r="AQ631" s="304">
        <f t="shared" si="198"/>
        <v>0</v>
      </c>
      <c r="AR631" s="304">
        <f t="shared" si="199"/>
        <v>0</v>
      </c>
      <c r="AS631" s="304">
        <f t="shared" si="200"/>
        <v>0</v>
      </c>
      <c r="AT631" s="304">
        <f t="shared" si="201"/>
        <v>0</v>
      </c>
      <c r="AU631" s="304">
        <f t="shared" si="202"/>
        <v>0</v>
      </c>
      <c r="AV631" s="304">
        <f t="shared" si="203"/>
        <v>0</v>
      </c>
      <c r="AW631" s="304">
        <f t="shared" si="204"/>
        <v>0</v>
      </c>
      <c r="AX631" s="304">
        <f t="shared" si="205"/>
        <v>0</v>
      </c>
      <c r="AY631" s="304">
        <f t="shared" si="206"/>
        <v>0</v>
      </c>
      <c r="AZ631" s="304">
        <f t="shared" si="207"/>
        <v>0</v>
      </c>
      <c r="BA631" s="304">
        <f t="shared" si="208"/>
        <v>0</v>
      </c>
      <c r="BB631" s="304">
        <f t="shared" si="209"/>
        <v>0</v>
      </c>
      <c r="BC631" s="304">
        <f t="shared" si="210"/>
        <v>0</v>
      </c>
      <c r="BD631" s="304">
        <f t="shared" si="211"/>
        <v>0</v>
      </c>
      <c r="BE631" s="304">
        <f>IFERROR(IF(VLOOKUP($C631,Listen!$A$2:$F$45,6,0)="Ja",BB631-MAX(BC631:BD631),BB631-BC631),0)</f>
        <v>0</v>
      </c>
    </row>
    <row r="632" spans="1:57" x14ac:dyDescent="0.25">
      <c r="A632" s="320" t="str">
        <f>IF(AND(D632&lt;&gt;0,C632&lt;&gt;0,E632&lt;&gt;0),IF(B632&lt;&gt;0,CONCATENATE(B632,"-AGr",VLOOKUP(C632,Listen!$A$2:$D$45,4,FALSE),"-",D632,"-",E632,),CONCATENATE("AGr",VLOOKUP(C632,Listen!$A$2:$D$45,4,FALSE),"-",D632,"-",E632)),"keine vollständige ID")</f>
        <v>keine vollständige ID</v>
      </c>
      <c r="B632" s="301"/>
      <c r="C632" s="287"/>
      <c r="D632" s="34"/>
      <c r="E632" s="306"/>
      <c r="F632" s="116"/>
      <c r="G632" s="17"/>
      <c r="H632" s="17"/>
      <c r="I632" s="17"/>
      <c r="J632" s="17"/>
      <c r="K632" s="17"/>
      <c r="L632" s="17"/>
      <c r="M632" s="17"/>
      <c r="N632" s="17"/>
      <c r="O632" s="116"/>
      <c r="P632" s="117">
        <f>IF(D632&gt;A_Stammdaten!$B$12,0,SUM(G632,H632,J632,L632:M632)-SUM(I632,K632,N632:O632))</f>
        <v>0</v>
      </c>
      <c r="Q632" s="17"/>
      <c r="R632" s="17"/>
      <c r="S632" s="17"/>
      <c r="T632" s="17"/>
      <c r="U632" s="62">
        <f t="shared" si="191"/>
        <v>0</v>
      </c>
      <c r="V632" s="34"/>
      <c r="W632" s="34"/>
      <c r="X632" s="34"/>
      <c r="Y632" s="34"/>
      <c r="Z632" s="34"/>
      <c r="AA632" s="63" t="str">
        <f t="shared" si="192"/>
        <v>-</v>
      </c>
      <c r="AB632" s="63" t="str">
        <f t="shared" si="193"/>
        <v>-</v>
      </c>
      <c r="AC632" s="63">
        <f>IF(ISBLANK($C632),0,VLOOKUP($C632,Listen!$A$2:$C$45,2,FALSE))</f>
        <v>0</v>
      </c>
      <c r="AD632" s="63">
        <f>IF(ISBLANK($C632),0,VLOOKUP($C632,Listen!$A$2:$C$45,3,FALSE))</f>
        <v>0</v>
      </c>
      <c r="AE632" s="49">
        <f t="shared" si="194"/>
        <v>0</v>
      </c>
      <c r="AF632" s="49">
        <f t="shared" si="194"/>
        <v>0</v>
      </c>
      <c r="AG632" s="49">
        <f>IFERROR(IF(OR($V632&lt;&gt;"Ja",VLOOKUP($C632,Listen!$A$2:$F$45,5,0)="Nein",D632&lt;IF(C632="LNG Anbindungsanlagen gemäß separater Festlegung",2022,2023)),$AC632,$AA632),0)</f>
        <v>0</v>
      </c>
      <c r="AH632" s="49">
        <f>IFERROR(IF(OR($V632&lt;&gt;"Ja",VLOOKUP($C632,Listen!$A$2:$F$45,5,0)="Nein",D632&lt;IF(C632="LNG Anbindungsanlagen gemäß separater Festlegung",2022,2023)),$AC632,$AA632),0)</f>
        <v>0</v>
      </c>
      <c r="AI632" s="49">
        <f>IFERROR(IF(OR($W632&lt;&gt;"Ja",VLOOKUP($C632,Listen!$A$2:$F$45,6,0)="Nein"),$AC632,$AB632),0)</f>
        <v>0</v>
      </c>
      <c r="AJ632" s="49">
        <f>IFERROR(IF(OR($W632&lt;&gt;"Ja",VLOOKUP($C632,Listen!$A$2:$F$45,6,0)="Nein"),$AC632,$AB632),0)</f>
        <v>0</v>
      </c>
      <c r="AK632" s="49">
        <f>IFERROR(IF(OR($W632&lt;&gt;"Ja",VLOOKUP($C632,Listen!$A$2:$F$45,6,0)="Nein"),$AC632,$AB632),0)</f>
        <v>0</v>
      </c>
      <c r="AL632" s="51">
        <f t="shared" si="195"/>
        <v>0</v>
      </c>
      <c r="AM632" s="296">
        <f>IFERROR(IF(VLOOKUP($C632,Listen!$A$2:$F$45,6,0)="Ja",MAX(BC632:BD632),D_SAV!$BC632),0)</f>
        <v>0</v>
      </c>
      <c r="AN632" s="51">
        <f t="shared" si="196"/>
        <v>0</v>
      </c>
      <c r="AP632" s="304">
        <f t="shared" si="197"/>
        <v>0</v>
      </c>
      <c r="AQ632" s="304">
        <f t="shared" si="198"/>
        <v>0</v>
      </c>
      <c r="AR632" s="304">
        <f t="shared" si="199"/>
        <v>0</v>
      </c>
      <c r="AS632" s="304">
        <f t="shared" si="200"/>
        <v>0</v>
      </c>
      <c r="AT632" s="304">
        <f t="shared" si="201"/>
        <v>0</v>
      </c>
      <c r="AU632" s="304">
        <f t="shared" si="202"/>
        <v>0</v>
      </c>
      <c r="AV632" s="304">
        <f t="shared" si="203"/>
        <v>0</v>
      </c>
      <c r="AW632" s="304">
        <f t="shared" si="204"/>
        <v>0</v>
      </c>
      <c r="AX632" s="304">
        <f t="shared" si="205"/>
        <v>0</v>
      </c>
      <c r="AY632" s="304">
        <f t="shared" si="206"/>
        <v>0</v>
      </c>
      <c r="AZ632" s="304">
        <f t="shared" si="207"/>
        <v>0</v>
      </c>
      <c r="BA632" s="304">
        <f t="shared" si="208"/>
        <v>0</v>
      </c>
      <c r="BB632" s="304">
        <f t="shared" si="209"/>
        <v>0</v>
      </c>
      <c r="BC632" s="304">
        <f t="shared" si="210"/>
        <v>0</v>
      </c>
      <c r="BD632" s="304">
        <f t="shared" si="211"/>
        <v>0</v>
      </c>
      <c r="BE632" s="304">
        <f>IFERROR(IF(VLOOKUP($C632,Listen!$A$2:$F$45,6,0)="Ja",BB632-MAX(BC632:BD632),BB632-BC632),0)</f>
        <v>0</v>
      </c>
    </row>
    <row r="633" spans="1:57" x14ac:dyDescent="0.25">
      <c r="A633" s="320" t="str">
        <f>IF(AND(D633&lt;&gt;0,C633&lt;&gt;0,E633&lt;&gt;0),IF(B633&lt;&gt;0,CONCATENATE(B633,"-AGr",VLOOKUP(C633,Listen!$A$2:$D$45,4,FALSE),"-",D633,"-",E633,),CONCATENATE("AGr",VLOOKUP(C633,Listen!$A$2:$D$45,4,FALSE),"-",D633,"-",E633)),"keine vollständige ID")</f>
        <v>keine vollständige ID</v>
      </c>
      <c r="B633" s="301"/>
      <c r="C633" s="287"/>
      <c r="D633" s="34"/>
      <c r="E633" s="306"/>
      <c r="F633" s="116"/>
      <c r="G633" s="17"/>
      <c r="H633" s="17"/>
      <c r="I633" s="17"/>
      <c r="J633" s="17"/>
      <c r="K633" s="17"/>
      <c r="L633" s="17"/>
      <c r="M633" s="17"/>
      <c r="N633" s="17"/>
      <c r="O633" s="116"/>
      <c r="P633" s="117">
        <f>IF(D633&gt;A_Stammdaten!$B$12,0,SUM(G633,H633,J633,L633:M633)-SUM(I633,K633,N633:O633))</f>
        <v>0</v>
      </c>
      <c r="Q633" s="17"/>
      <c r="R633" s="17"/>
      <c r="S633" s="17"/>
      <c r="T633" s="17"/>
      <c r="U633" s="62">
        <f t="shared" si="191"/>
        <v>0</v>
      </c>
      <c r="V633" s="34"/>
      <c r="W633" s="34"/>
      <c r="X633" s="34"/>
      <c r="Y633" s="34"/>
      <c r="Z633" s="34"/>
      <c r="AA633" s="63" t="str">
        <f t="shared" si="192"/>
        <v>-</v>
      </c>
      <c r="AB633" s="63" t="str">
        <f t="shared" si="193"/>
        <v>-</v>
      </c>
      <c r="AC633" s="63">
        <f>IF(ISBLANK($C633),0,VLOOKUP($C633,Listen!$A$2:$C$45,2,FALSE))</f>
        <v>0</v>
      </c>
      <c r="AD633" s="63">
        <f>IF(ISBLANK($C633),0,VLOOKUP($C633,Listen!$A$2:$C$45,3,FALSE))</f>
        <v>0</v>
      </c>
      <c r="AE633" s="49">
        <f t="shared" si="194"/>
        <v>0</v>
      </c>
      <c r="AF633" s="49">
        <f t="shared" si="194"/>
        <v>0</v>
      </c>
      <c r="AG633" s="49">
        <f>IFERROR(IF(OR($V633&lt;&gt;"Ja",VLOOKUP($C633,Listen!$A$2:$F$45,5,0)="Nein",D633&lt;IF(C633="LNG Anbindungsanlagen gemäß separater Festlegung",2022,2023)),$AC633,$AA633),0)</f>
        <v>0</v>
      </c>
      <c r="AH633" s="49">
        <f>IFERROR(IF(OR($V633&lt;&gt;"Ja",VLOOKUP($C633,Listen!$A$2:$F$45,5,0)="Nein",D633&lt;IF(C633="LNG Anbindungsanlagen gemäß separater Festlegung",2022,2023)),$AC633,$AA633),0)</f>
        <v>0</v>
      </c>
      <c r="AI633" s="49">
        <f>IFERROR(IF(OR($W633&lt;&gt;"Ja",VLOOKUP($C633,Listen!$A$2:$F$45,6,0)="Nein"),$AC633,$AB633),0)</f>
        <v>0</v>
      </c>
      <c r="AJ633" s="49">
        <f>IFERROR(IF(OR($W633&lt;&gt;"Ja",VLOOKUP($C633,Listen!$A$2:$F$45,6,0)="Nein"),$AC633,$AB633),0)</f>
        <v>0</v>
      </c>
      <c r="AK633" s="49">
        <f>IFERROR(IF(OR($W633&lt;&gt;"Ja",VLOOKUP($C633,Listen!$A$2:$F$45,6,0)="Nein"),$AC633,$AB633),0)</f>
        <v>0</v>
      </c>
      <c r="AL633" s="51">
        <f t="shared" si="195"/>
        <v>0</v>
      </c>
      <c r="AM633" s="296">
        <f>IFERROR(IF(VLOOKUP($C633,Listen!$A$2:$F$45,6,0)="Ja",MAX(BC633:BD633),D_SAV!$BC633),0)</f>
        <v>0</v>
      </c>
      <c r="AN633" s="51">
        <f t="shared" si="196"/>
        <v>0</v>
      </c>
      <c r="AP633" s="304">
        <f t="shared" si="197"/>
        <v>0</v>
      </c>
      <c r="AQ633" s="304">
        <f t="shared" si="198"/>
        <v>0</v>
      </c>
      <c r="AR633" s="304">
        <f t="shared" si="199"/>
        <v>0</v>
      </c>
      <c r="AS633" s="304">
        <f t="shared" si="200"/>
        <v>0</v>
      </c>
      <c r="AT633" s="304">
        <f t="shared" si="201"/>
        <v>0</v>
      </c>
      <c r="AU633" s="304">
        <f t="shared" si="202"/>
        <v>0</v>
      </c>
      <c r="AV633" s="304">
        <f t="shared" si="203"/>
        <v>0</v>
      </c>
      <c r="AW633" s="304">
        <f t="shared" si="204"/>
        <v>0</v>
      </c>
      <c r="AX633" s="304">
        <f t="shared" si="205"/>
        <v>0</v>
      </c>
      <c r="AY633" s="304">
        <f t="shared" si="206"/>
        <v>0</v>
      </c>
      <c r="AZ633" s="304">
        <f t="shared" si="207"/>
        <v>0</v>
      </c>
      <c r="BA633" s="304">
        <f t="shared" si="208"/>
        <v>0</v>
      </c>
      <c r="BB633" s="304">
        <f t="shared" si="209"/>
        <v>0</v>
      </c>
      <c r="BC633" s="304">
        <f t="shared" si="210"/>
        <v>0</v>
      </c>
      <c r="BD633" s="304">
        <f t="shared" si="211"/>
        <v>0</v>
      </c>
      <c r="BE633" s="304">
        <f>IFERROR(IF(VLOOKUP($C633,Listen!$A$2:$F$45,6,0)="Ja",BB633-MAX(BC633:BD633),BB633-BC633),0)</f>
        <v>0</v>
      </c>
    </row>
    <row r="634" spans="1:57" x14ac:dyDescent="0.25">
      <c r="A634" s="320" t="str">
        <f>IF(AND(D634&lt;&gt;0,C634&lt;&gt;0,E634&lt;&gt;0),IF(B634&lt;&gt;0,CONCATENATE(B634,"-AGr",VLOOKUP(C634,Listen!$A$2:$D$45,4,FALSE),"-",D634,"-",E634,),CONCATENATE("AGr",VLOOKUP(C634,Listen!$A$2:$D$45,4,FALSE),"-",D634,"-",E634)),"keine vollständige ID")</f>
        <v>keine vollständige ID</v>
      </c>
      <c r="B634" s="301"/>
      <c r="C634" s="287"/>
      <c r="D634" s="34"/>
      <c r="E634" s="306"/>
      <c r="F634" s="116"/>
      <c r="G634" s="17"/>
      <c r="H634" s="17"/>
      <c r="I634" s="17"/>
      <c r="J634" s="17"/>
      <c r="K634" s="17"/>
      <c r="L634" s="17"/>
      <c r="M634" s="17"/>
      <c r="N634" s="17"/>
      <c r="O634" s="116"/>
      <c r="P634" s="117">
        <f>IF(D634&gt;A_Stammdaten!$B$12,0,SUM(G634,H634,J634,L634:M634)-SUM(I634,K634,N634:O634))</f>
        <v>0</v>
      </c>
      <c r="Q634" s="17"/>
      <c r="R634" s="17"/>
      <c r="S634" s="17"/>
      <c r="T634" s="17"/>
      <c r="U634" s="62">
        <f t="shared" si="191"/>
        <v>0</v>
      </c>
      <c r="V634" s="34"/>
      <c r="W634" s="34"/>
      <c r="X634" s="34"/>
      <c r="Y634" s="34"/>
      <c r="Z634" s="34"/>
      <c r="AA634" s="63" t="str">
        <f t="shared" si="192"/>
        <v>-</v>
      </c>
      <c r="AB634" s="63" t="str">
        <f t="shared" si="193"/>
        <v>-</v>
      </c>
      <c r="AC634" s="63">
        <f>IF(ISBLANK($C634),0,VLOOKUP($C634,Listen!$A$2:$C$45,2,FALSE))</f>
        <v>0</v>
      </c>
      <c r="AD634" s="63">
        <f>IF(ISBLANK($C634),0,VLOOKUP($C634,Listen!$A$2:$C$45,3,FALSE))</f>
        <v>0</v>
      </c>
      <c r="AE634" s="49">
        <f t="shared" si="194"/>
        <v>0</v>
      </c>
      <c r="AF634" s="49">
        <f t="shared" si="194"/>
        <v>0</v>
      </c>
      <c r="AG634" s="49">
        <f>IFERROR(IF(OR($V634&lt;&gt;"Ja",VLOOKUP($C634,Listen!$A$2:$F$45,5,0)="Nein",D634&lt;IF(C634="LNG Anbindungsanlagen gemäß separater Festlegung",2022,2023)),$AC634,$AA634),0)</f>
        <v>0</v>
      </c>
      <c r="AH634" s="49">
        <f>IFERROR(IF(OR($V634&lt;&gt;"Ja",VLOOKUP($C634,Listen!$A$2:$F$45,5,0)="Nein",D634&lt;IF(C634="LNG Anbindungsanlagen gemäß separater Festlegung",2022,2023)),$AC634,$AA634),0)</f>
        <v>0</v>
      </c>
      <c r="AI634" s="49">
        <f>IFERROR(IF(OR($W634&lt;&gt;"Ja",VLOOKUP($C634,Listen!$A$2:$F$45,6,0)="Nein"),$AC634,$AB634),0)</f>
        <v>0</v>
      </c>
      <c r="AJ634" s="49">
        <f>IFERROR(IF(OR($W634&lt;&gt;"Ja",VLOOKUP($C634,Listen!$A$2:$F$45,6,0)="Nein"),$AC634,$AB634),0)</f>
        <v>0</v>
      </c>
      <c r="AK634" s="49">
        <f>IFERROR(IF(OR($W634&lt;&gt;"Ja",VLOOKUP($C634,Listen!$A$2:$F$45,6,0)="Nein"),$AC634,$AB634),0)</f>
        <v>0</v>
      </c>
      <c r="AL634" s="51">
        <f t="shared" si="195"/>
        <v>0</v>
      </c>
      <c r="AM634" s="296">
        <f>IFERROR(IF(VLOOKUP($C634,Listen!$A$2:$F$45,6,0)="Ja",MAX(BC634:BD634),D_SAV!$BC634),0)</f>
        <v>0</v>
      </c>
      <c r="AN634" s="51">
        <f t="shared" si="196"/>
        <v>0</v>
      </c>
      <c r="AP634" s="304">
        <f t="shared" si="197"/>
        <v>0</v>
      </c>
      <c r="AQ634" s="304">
        <f t="shared" si="198"/>
        <v>0</v>
      </c>
      <c r="AR634" s="304">
        <f t="shared" si="199"/>
        <v>0</v>
      </c>
      <c r="AS634" s="304">
        <f t="shared" si="200"/>
        <v>0</v>
      </c>
      <c r="AT634" s="304">
        <f t="shared" si="201"/>
        <v>0</v>
      </c>
      <c r="AU634" s="304">
        <f t="shared" si="202"/>
        <v>0</v>
      </c>
      <c r="AV634" s="304">
        <f t="shared" si="203"/>
        <v>0</v>
      </c>
      <c r="AW634" s="304">
        <f t="shared" si="204"/>
        <v>0</v>
      </c>
      <c r="AX634" s="304">
        <f t="shared" si="205"/>
        <v>0</v>
      </c>
      <c r="AY634" s="304">
        <f t="shared" si="206"/>
        <v>0</v>
      </c>
      <c r="AZ634" s="304">
        <f t="shared" si="207"/>
        <v>0</v>
      </c>
      <c r="BA634" s="304">
        <f t="shared" si="208"/>
        <v>0</v>
      </c>
      <c r="BB634" s="304">
        <f t="shared" si="209"/>
        <v>0</v>
      </c>
      <c r="BC634" s="304">
        <f t="shared" si="210"/>
        <v>0</v>
      </c>
      <c r="BD634" s="304">
        <f t="shared" si="211"/>
        <v>0</v>
      </c>
      <c r="BE634" s="304">
        <f>IFERROR(IF(VLOOKUP($C634,Listen!$A$2:$F$45,6,0)="Ja",BB634-MAX(BC634:BD634),BB634-BC634),0)</f>
        <v>0</v>
      </c>
    </row>
    <row r="635" spans="1:57" x14ac:dyDescent="0.25">
      <c r="A635" s="320" t="str">
        <f>IF(AND(D635&lt;&gt;0,C635&lt;&gt;0,E635&lt;&gt;0),IF(B635&lt;&gt;0,CONCATENATE(B635,"-AGr",VLOOKUP(C635,Listen!$A$2:$D$45,4,FALSE),"-",D635,"-",E635,),CONCATENATE("AGr",VLOOKUP(C635,Listen!$A$2:$D$45,4,FALSE),"-",D635,"-",E635)),"keine vollständige ID")</f>
        <v>keine vollständige ID</v>
      </c>
      <c r="B635" s="301"/>
      <c r="C635" s="287"/>
      <c r="D635" s="34"/>
      <c r="E635" s="306"/>
      <c r="F635" s="116"/>
      <c r="G635" s="17"/>
      <c r="H635" s="17"/>
      <c r="I635" s="17"/>
      <c r="J635" s="17"/>
      <c r="K635" s="17"/>
      <c r="L635" s="17"/>
      <c r="M635" s="17"/>
      <c r="N635" s="17"/>
      <c r="O635" s="116"/>
      <c r="P635" s="117">
        <f>IF(D635&gt;A_Stammdaten!$B$12,0,SUM(G635,H635,J635,L635:M635)-SUM(I635,K635,N635:O635))</f>
        <v>0</v>
      </c>
      <c r="Q635" s="17"/>
      <c r="R635" s="17"/>
      <c r="S635" s="17"/>
      <c r="T635" s="17"/>
      <c r="U635" s="62">
        <f t="shared" si="191"/>
        <v>0</v>
      </c>
      <c r="V635" s="34"/>
      <c r="W635" s="34"/>
      <c r="X635" s="34"/>
      <c r="Y635" s="34"/>
      <c r="Z635" s="34"/>
      <c r="AA635" s="63" t="str">
        <f t="shared" si="192"/>
        <v>-</v>
      </c>
      <c r="AB635" s="63" t="str">
        <f t="shared" si="193"/>
        <v>-</v>
      </c>
      <c r="AC635" s="63">
        <f>IF(ISBLANK($C635),0,VLOOKUP($C635,Listen!$A$2:$C$45,2,FALSE))</f>
        <v>0</v>
      </c>
      <c r="AD635" s="63">
        <f>IF(ISBLANK($C635),0,VLOOKUP($C635,Listen!$A$2:$C$45,3,FALSE))</f>
        <v>0</v>
      </c>
      <c r="AE635" s="49">
        <f t="shared" si="194"/>
        <v>0</v>
      </c>
      <c r="AF635" s="49">
        <f t="shared" si="194"/>
        <v>0</v>
      </c>
      <c r="AG635" s="49">
        <f>IFERROR(IF(OR($V635&lt;&gt;"Ja",VLOOKUP($C635,Listen!$A$2:$F$45,5,0)="Nein",D635&lt;IF(C635="LNG Anbindungsanlagen gemäß separater Festlegung",2022,2023)),$AC635,$AA635),0)</f>
        <v>0</v>
      </c>
      <c r="AH635" s="49">
        <f>IFERROR(IF(OR($V635&lt;&gt;"Ja",VLOOKUP($C635,Listen!$A$2:$F$45,5,0)="Nein",D635&lt;IF(C635="LNG Anbindungsanlagen gemäß separater Festlegung",2022,2023)),$AC635,$AA635),0)</f>
        <v>0</v>
      </c>
      <c r="AI635" s="49">
        <f>IFERROR(IF(OR($W635&lt;&gt;"Ja",VLOOKUP($C635,Listen!$A$2:$F$45,6,0)="Nein"),$AC635,$AB635),0)</f>
        <v>0</v>
      </c>
      <c r="AJ635" s="49">
        <f>IFERROR(IF(OR($W635&lt;&gt;"Ja",VLOOKUP($C635,Listen!$A$2:$F$45,6,0)="Nein"),$AC635,$AB635),0)</f>
        <v>0</v>
      </c>
      <c r="AK635" s="49">
        <f>IFERROR(IF(OR($W635&lt;&gt;"Ja",VLOOKUP($C635,Listen!$A$2:$F$45,6,0)="Nein"),$AC635,$AB635),0)</f>
        <v>0</v>
      </c>
      <c r="AL635" s="51">
        <f t="shared" si="195"/>
        <v>0</v>
      </c>
      <c r="AM635" s="296">
        <f>IFERROR(IF(VLOOKUP($C635,Listen!$A$2:$F$45,6,0)="Ja",MAX(BC635:BD635),D_SAV!$BC635),0)</f>
        <v>0</v>
      </c>
      <c r="AN635" s="51">
        <f t="shared" si="196"/>
        <v>0</v>
      </c>
      <c r="AP635" s="304">
        <f t="shared" si="197"/>
        <v>0</v>
      </c>
      <c r="AQ635" s="304">
        <f t="shared" si="198"/>
        <v>0</v>
      </c>
      <c r="AR635" s="304">
        <f t="shared" si="199"/>
        <v>0</v>
      </c>
      <c r="AS635" s="304">
        <f t="shared" si="200"/>
        <v>0</v>
      </c>
      <c r="AT635" s="304">
        <f t="shared" si="201"/>
        <v>0</v>
      </c>
      <c r="AU635" s="304">
        <f t="shared" si="202"/>
        <v>0</v>
      </c>
      <c r="AV635" s="304">
        <f t="shared" si="203"/>
        <v>0</v>
      </c>
      <c r="AW635" s="304">
        <f t="shared" si="204"/>
        <v>0</v>
      </c>
      <c r="AX635" s="304">
        <f t="shared" si="205"/>
        <v>0</v>
      </c>
      <c r="AY635" s="304">
        <f t="shared" si="206"/>
        <v>0</v>
      </c>
      <c r="AZ635" s="304">
        <f t="shared" si="207"/>
        <v>0</v>
      </c>
      <c r="BA635" s="304">
        <f t="shared" si="208"/>
        <v>0</v>
      </c>
      <c r="BB635" s="304">
        <f t="shared" si="209"/>
        <v>0</v>
      </c>
      <c r="BC635" s="304">
        <f t="shared" si="210"/>
        <v>0</v>
      </c>
      <c r="BD635" s="304">
        <f t="shared" si="211"/>
        <v>0</v>
      </c>
      <c r="BE635" s="304">
        <f>IFERROR(IF(VLOOKUP($C635,Listen!$A$2:$F$45,6,0)="Ja",BB635-MAX(BC635:BD635),BB635-BC635),0)</f>
        <v>0</v>
      </c>
    </row>
    <row r="636" spans="1:57" x14ac:dyDescent="0.25">
      <c r="A636" s="320" t="str">
        <f>IF(AND(D636&lt;&gt;0,C636&lt;&gt;0,E636&lt;&gt;0),IF(B636&lt;&gt;0,CONCATENATE(B636,"-AGr",VLOOKUP(C636,Listen!$A$2:$D$45,4,FALSE),"-",D636,"-",E636,),CONCATENATE("AGr",VLOOKUP(C636,Listen!$A$2:$D$45,4,FALSE),"-",D636,"-",E636)),"keine vollständige ID")</f>
        <v>keine vollständige ID</v>
      </c>
      <c r="B636" s="301"/>
      <c r="C636" s="287"/>
      <c r="D636" s="34"/>
      <c r="E636" s="306"/>
      <c r="F636" s="116"/>
      <c r="G636" s="17"/>
      <c r="H636" s="17"/>
      <c r="I636" s="17"/>
      <c r="J636" s="17"/>
      <c r="K636" s="17"/>
      <c r="L636" s="17"/>
      <c r="M636" s="17"/>
      <c r="N636" s="17"/>
      <c r="O636" s="116"/>
      <c r="P636" s="117">
        <f>IF(D636&gt;A_Stammdaten!$B$12,0,SUM(G636,H636,J636,L636:M636)-SUM(I636,K636,N636:O636))</f>
        <v>0</v>
      </c>
      <c r="Q636" s="17"/>
      <c r="R636" s="17"/>
      <c r="S636" s="17"/>
      <c r="T636" s="17"/>
      <c r="U636" s="62">
        <f t="shared" si="191"/>
        <v>0</v>
      </c>
      <c r="V636" s="34"/>
      <c r="W636" s="34"/>
      <c r="X636" s="34"/>
      <c r="Y636" s="34"/>
      <c r="Z636" s="34"/>
      <c r="AA636" s="63" t="str">
        <f t="shared" si="192"/>
        <v>-</v>
      </c>
      <c r="AB636" s="63" t="str">
        <f t="shared" si="193"/>
        <v>-</v>
      </c>
      <c r="AC636" s="63">
        <f>IF(ISBLANK($C636),0,VLOOKUP($C636,Listen!$A$2:$C$45,2,FALSE))</f>
        <v>0</v>
      </c>
      <c r="AD636" s="63">
        <f>IF(ISBLANK($C636),0,VLOOKUP($C636,Listen!$A$2:$C$45,3,FALSE))</f>
        <v>0</v>
      </c>
      <c r="AE636" s="49">
        <f t="shared" si="194"/>
        <v>0</v>
      </c>
      <c r="AF636" s="49">
        <f t="shared" si="194"/>
        <v>0</v>
      </c>
      <c r="AG636" s="49">
        <f>IFERROR(IF(OR($V636&lt;&gt;"Ja",VLOOKUP($C636,Listen!$A$2:$F$45,5,0)="Nein",D636&lt;IF(C636="LNG Anbindungsanlagen gemäß separater Festlegung",2022,2023)),$AC636,$AA636),0)</f>
        <v>0</v>
      </c>
      <c r="AH636" s="49">
        <f>IFERROR(IF(OR($V636&lt;&gt;"Ja",VLOOKUP($C636,Listen!$A$2:$F$45,5,0)="Nein",D636&lt;IF(C636="LNG Anbindungsanlagen gemäß separater Festlegung",2022,2023)),$AC636,$AA636),0)</f>
        <v>0</v>
      </c>
      <c r="AI636" s="49">
        <f>IFERROR(IF(OR($W636&lt;&gt;"Ja",VLOOKUP($C636,Listen!$A$2:$F$45,6,0)="Nein"),$AC636,$AB636),0)</f>
        <v>0</v>
      </c>
      <c r="AJ636" s="49">
        <f>IFERROR(IF(OR($W636&lt;&gt;"Ja",VLOOKUP($C636,Listen!$A$2:$F$45,6,0)="Nein"),$AC636,$AB636),0)</f>
        <v>0</v>
      </c>
      <c r="AK636" s="49">
        <f>IFERROR(IF(OR($W636&lt;&gt;"Ja",VLOOKUP($C636,Listen!$A$2:$F$45,6,0)="Nein"),$AC636,$AB636),0)</f>
        <v>0</v>
      </c>
      <c r="AL636" s="51">
        <f t="shared" si="195"/>
        <v>0</v>
      </c>
      <c r="AM636" s="296">
        <f>IFERROR(IF(VLOOKUP($C636,Listen!$A$2:$F$45,6,0)="Ja",MAX(BC636:BD636),D_SAV!$BC636),0)</f>
        <v>0</v>
      </c>
      <c r="AN636" s="51">
        <f t="shared" si="196"/>
        <v>0</v>
      </c>
      <c r="AP636" s="304">
        <f t="shared" si="197"/>
        <v>0</v>
      </c>
      <c r="AQ636" s="304">
        <f t="shared" si="198"/>
        <v>0</v>
      </c>
      <c r="AR636" s="304">
        <f t="shared" si="199"/>
        <v>0</v>
      </c>
      <c r="AS636" s="304">
        <f t="shared" si="200"/>
        <v>0</v>
      </c>
      <c r="AT636" s="304">
        <f t="shared" si="201"/>
        <v>0</v>
      </c>
      <c r="AU636" s="304">
        <f t="shared" si="202"/>
        <v>0</v>
      </c>
      <c r="AV636" s="304">
        <f t="shared" si="203"/>
        <v>0</v>
      </c>
      <c r="AW636" s="304">
        <f t="shared" si="204"/>
        <v>0</v>
      </c>
      <c r="AX636" s="304">
        <f t="shared" si="205"/>
        <v>0</v>
      </c>
      <c r="AY636" s="304">
        <f t="shared" si="206"/>
        <v>0</v>
      </c>
      <c r="AZ636" s="304">
        <f t="shared" si="207"/>
        <v>0</v>
      </c>
      <c r="BA636" s="304">
        <f t="shared" si="208"/>
        <v>0</v>
      </c>
      <c r="BB636" s="304">
        <f t="shared" si="209"/>
        <v>0</v>
      </c>
      <c r="BC636" s="304">
        <f t="shared" si="210"/>
        <v>0</v>
      </c>
      <c r="BD636" s="304">
        <f t="shared" si="211"/>
        <v>0</v>
      </c>
      <c r="BE636" s="304">
        <f>IFERROR(IF(VLOOKUP($C636,Listen!$A$2:$F$45,6,0)="Ja",BB636-MAX(BC636:BD636),BB636-BC636),0)</f>
        <v>0</v>
      </c>
    </row>
    <row r="637" spans="1:57" x14ac:dyDescent="0.25">
      <c r="A637" s="320" t="str">
        <f>IF(AND(D637&lt;&gt;0,C637&lt;&gt;0,E637&lt;&gt;0),IF(B637&lt;&gt;0,CONCATENATE(B637,"-AGr",VLOOKUP(C637,Listen!$A$2:$D$45,4,FALSE),"-",D637,"-",E637,),CONCATENATE("AGr",VLOOKUP(C637,Listen!$A$2:$D$45,4,FALSE),"-",D637,"-",E637)),"keine vollständige ID")</f>
        <v>keine vollständige ID</v>
      </c>
      <c r="B637" s="301"/>
      <c r="C637" s="287"/>
      <c r="D637" s="34"/>
      <c r="E637" s="306"/>
      <c r="F637" s="116"/>
      <c r="G637" s="17"/>
      <c r="H637" s="17"/>
      <c r="I637" s="17"/>
      <c r="J637" s="17"/>
      <c r="K637" s="17"/>
      <c r="L637" s="17"/>
      <c r="M637" s="17"/>
      <c r="N637" s="17"/>
      <c r="O637" s="116"/>
      <c r="P637" s="117">
        <f>IF(D637&gt;A_Stammdaten!$B$12,0,SUM(G637,H637,J637,L637:M637)-SUM(I637,K637,N637:O637))</f>
        <v>0</v>
      </c>
      <c r="Q637" s="17"/>
      <c r="R637" s="17"/>
      <c r="S637" s="17"/>
      <c r="T637" s="17"/>
      <c r="U637" s="62">
        <f t="shared" si="191"/>
        <v>0</v>
      </c>
      <c r="V637" s="34"/>
      <c r="W637" s="34"/>
      <c r="X637" s="34"/>
      <c r="Y637" s="34"/>
      <c r="Z637" s="34"/>
      <c r="AA637" s="63" t="str">
        <f t="shared" si="192"/>
        <v>-</v>
      </c>
      <c r="AB637" s="63" t="str">
        <f t="shared" si="193"/>
        <v>-</v>
      </c>
      <c r="AC637" s="63">
        <f>IF(ISBLANK($C637),0,VLOOKUP($C637,Listen!$A$2:$C$45,2,FALSE))</f>
        <v>0</v>
      </c>
      <c r="AD637" s="63">
        <f>IF(ISBLANK($C637),0,VLOOKUP($C637,Listen!$A$2:$C$45,3,FALSE))</f>
        <v>0</v>
      </c>
      <c r="AE637" s="49">
        <f t="shared" si="194"/>
        <v>0</v>
      </c>
      <c r="AF637" s="49">
        <f t="shared" si="194"/>
        <v>0</v>
      </c>
      <c r="AG637" s="49">
        <f>IFERROR(IF(OR($V637&lt;&gt;"Ja",VLOOKUP($C637,Listen!$A$2:$F$45,5,0)="Nein",D637&lt;IF(C637="LNG Anbindungsanlagen gemäß separater Festlegung",2022,2023)),$AC637,$AA637),0)</f>
        <v>0</v>
      </c>
      <c r="AH637" s="49">
        <f>IFERROR(IF(OR($V637&lt;&gt;"Ja",VLOOKUP($C637,Listen!$A$2:$F$45,5,0)="Nein",D637&lt;IF(C637="LNG Anbindungsanlagen gemäß separater Festlegung",2022,2023)),$AC637,$AA637),0)</f>
        <v>0</v>
      </c>
      <c r="AI637" s="49">
        <f>IFERROR(IF(OR($W637&lt;&gt;"Ja",VLOOKUP($C637,Listen!$A$2:$F$45,6,0)="Nein"),$AC637,$AB637),0)</f>
        <v>0</v>
      </c>
      <c r="AJ637" s="49">
        <f>IFERROR(IF(OR($W637&lt;&gt;"Ja",VLOOKUP($C637,Listen!$A$2:$F$45,6,0)="Nein"),$AC637,$AB637),0)</f>
        <v>0</v>
      </c>
      <c r="AK637" s="49">
        <f>IFERROR(IF(OR($W637&lt;&gt;"Ja",VLOOKUP($C637,Listen!$A$2:$F$45,6,0)="Nein"),$AC637,$AB637),0)</f>
        <v>0</v>
      </c>
      <c r="AL637" s="51">
        <f t="shared" si="195"/>
        <v>0</v>
      </c>
      <c r="AM637" s="296">
        <f>IFERROR(IF(VLOOKUP($C637,Listen!$A$2:$F$45,6,0)="Ja",MAX(BC637:BD637),D_SAV!$BC637),0)</f>
        <v>0</v>
      </c>
      <c r="AN637" s="51">
        <f t="shared" si="196"/>
        <v>0</v>
      </c>
      <c r="AP637" s="304">
        <f t="shared" si="197"/>
        <v>0</v>
      </c>
      <c r="AQ637" s="304">
        <f t="shared" si="198"/>
        <v>0</v>
      </c>
      <c r="AR637" s="304">
        <f t="shared" si="199"/>
        <v>0</v>
      </c>
      <c r="AS637" s="304">
        <f t="shared" si="200"/>
        <v>0</v>
      </c>
      <c r="AT637" s="304">
        <f t="shared" si="201"/>
        <v>0</v>
      </c>
      <c r="AU637" s="304">
        <f t="shared" si="202"/>
        <v>0</v>
      </c>
      <c r="AV637" s="304">
        <f t="shared" si="203"/>
        <v>0</v>
      </c>
      <c r="AW637" s="304">
        <f t="shared" si="204"/>
        <v>0</v>
      </c>
      <c r="AX637" s="304">
        <f t="shared" si="205"/>
        <v>0</v>
      </c>
      <c r="AY637" s="304">
        <f t="shared" si="206"/>
        <v>0</v>
      </c>
      <c r="AZ637" s="304">
        <f t="shared" si="207"/>
        <v>0</v>
      </c>
      <c r="BA637" s="304">
        <f t="shared" si="208"/>
        <v>0</v>
      </c>
      <c r="BB637" s="304">
        <f t="shared" si="209"/>
        <v>0</v>
      </c>
      <c r="BC637" s="304">
        <f t="shared" si="210"/>
        <v>0</v>
      </c>
      <c r="BD637" s="304">
        <f t="shared" si="211"/>
        <v>0</v>
      </c>
      <c r="BE637" s="304">
        <f>IFERROR(IF(VLOOKUP($C637,Listen!$A$2:$F$45,6,0)="Ja",BB637-MAX(BC637:BD637),BB637-BC637),0)</f>
        <v>0</v>
      </c>
    </row>
    <row r="638" spans="1:57" x14ac:dyDescent="0.25">
      <c r="A638" s="320" t="str">
        <f>IF(AND(D638&lt;&gt;0,C638&lt;&gt;0,E638&lt;&gt;0),IF(B638&lt;&gt;0,CONCATENATE(B638,"-AGr",VLOOKUP(C638,Listen!$A$2:$D$45,4,FALSE),"-",D638,"-",E638,),CONCATENATE("AGr",VLOOKUP(C638,Listen!$A$2:$D$45,4,FALSE),"-",D638,"-",E638)),"keine vollständige ID")</f>
        <v>keine vollständige ID</v>
      </c>
      <c r="B638" s="301"/>
      <c r="C638" s="287"/>
      <c r="D638" s="34"/>
      <c r="E638" s="306"/>
      <c r="F638" s="116"/>
      <c r="G638" s="17"/>
      <c r="H638" s="17"/>
      <c r="I638" s="17"/>
      <c r="J638" s="17"/>
      <c r="K638" s="17"/>
      <c r="L638" s="17"/>
      <c r="M638" s="17"/>
      <c r="N638" s="17"/>
      <c r="O638" s="116"/>
      <c r="P638" s="117">
        <f>IF(D638&gt;A_Stammdaten!$B$12,0,SUM(G638,H638,J638,L638:M638)-SUM(I638,K638,N638:O638))</f>
        <v>0</v>
      </c>
      <c r="Q638" s="17"/>
      <c r="R638" s="17"/>
      <c r="S638" s="17"/>
      <c r="T638" s="17"/>
      <c r="U638" s="62">
        <f t="shared" si="191"/>
        <v>0</v>
      </c>
      <c r="V638" s="34"/>
      <c r="W638" s="34"/>
      <c r="X638" s="34"/>
      <c r="Y638" s="34"/>
      <c r="Z638" s="34"/>
      <c r="AA638" s="63" t="str">
        <f t="shared" si="192"/>
        <v>-</v>
      </c>
      <c r="AB638" s="63" t="str">
        <f t="shared" si="193"/>
        <v>-</v>
      </c>
      <c r="AC638" s="63">
        <f>IF(ISBLANK($C638),0,VLOOKUP($C638,Listen!$A$2:$C$45,2,FALSE))</f>
        <v>0</v>
      </c>
      <c r="AD638" s="63">
        <f>IF(ISBLANK($C638),0,VLOOKUP($C638,Listen!$A$2:$C$45,3,FALSE))</f>
        <v>0</v>
      </c>
      <c r="AE638" s="49">
        <f t="shared" si="194"/>
        <v>0</v>
      </c>
      <c r="AF638" s="49">
        <f t="shared" si="194"/>
        <v>0</v>
      </c>
      <c r="AG638" s="49">
        <f>IFERROR(IF(OR($V638&lt;&gt;"Ja",VLOOKUP($C638,Listen!$A$2:$F$45,5,0)="Nein",D638&lt;IF(C638="LNG Anbindungsanlagen gemäß separater Festlegung",2022,2023)),$AC638,$AA638),0)</f>
        <v>0</v>
      </c>
      <c r="AH638" s="49">
        <f>IFERROR(IF(OR($V638&lt;&gt;"Ja",VLOOKUP($C638,Listen!$A$2:$F$45,5,0)="Nein",D638&lt;IF(C638="LNG Anbindungsanlagen gemäß separater Festlegung",2022,2023)),$AC638,$AA638),0)</f>
        <v>0</v>
      </c>
      <c r="AI638" s="49">
        <f>IFERROR(IF(OR($W638&lt;&gt;"Ja",VLOOKUP($C638,Listen!$A$2:$F$45,6,0)="Nein"),$AC638,$AB638),0)</f>
        <v>0</v>
      </c>
      <c r="AJ638" s="49">
        <f>IFERROR(IF(OR($W638&lt;&gt;"Ja",VLOOKUP($C638,Listen!$A$2:$F$45,6,0)="Nein"),$AC638,$AB638),0)</f>
        <v>0</v>
      </c>
      <c r="AK638" s="49">
        <f>IFERROR(IF(OR($W638&lt;&gt;"Ja",VLOOKUP($C638,Listen!$A$2:$F$45,6,0)="Nein"),$AC638,$AB638),0)</f>
        <v>0</v>
      </c>
      <c r="AL638" s="51">
        <f t="shared" si="195"/>
        <v>0</v>
      </c>
      <c r="AM638" s="296">
        <f>IFERROR(IF(VLOOKUP($C638,Listen!$A$2:$F$45,6,0)="Ja",MAX(BC638:BD638),D_SAV!$BC638),0)</f>
        <v>0</v>
      </c>
      <c r="AN638" s="51">
        <f t="shared" si="196"/>
        <v>0</v>
      </c>
      <c r="AP638" s="304">
        <f t="shared" si="197"/>
        <v>0</v>
      </c>
      <c r="AQ638" s="304">
        <f t="shared" si="198"/>
        <v>0</v>
      </c>
      <c r="AR638" s="304">
        <f t="shared" si="199"/>
        <v>0</v>
      </c>
      <c r="AS638" s="304">
        <f t="shared" si="200"/>
        <v>0</v>
      </c>
      <c r="AT638" s="304">
        <f t="shared" si="201"/>
        <v>0</v>
      </c>
      <c r="AU638" s="304">
        <f t="shared" si="202"/>
        <v>0</v>
      </c>
      <c r="AV638" s="304">
        <f t="shared" si="203"/>
        <v>0</v>
      </c>
      <c r="AW638" s="304">
        <f t="shared" si="204"/>
        <v>0</v>
      </c>
      <c r="AX638" s="304">
        <f t="shared" si="205"/>
        <v>0</v>
      </c>
      <c r="AY638" s="304">
        <f t="shared" si="206"/>
        <v>0</v>
      </c>
      <c r="AZ638" s="304">
        <f t="shared" si="207"/>
        <v>0</v>
      </c>
      <c r="BA638" s="304">
        <f t="shared" si="208"/>
        <v>0</v>
      </c>
      <c r="BB638" s="304">
        <f t="shared" si="209"/>
        <v>0</v>
      </c>
      <c r="BC638" s="304">
        <f t="shared" si="210"/>
        <v>0</v>
      </c>
      <c r="BD638" s="304">
        <f t="shared" si="211"/>
        <v>0</v>
      </c>
      <c r="BE638" s="304">
        <f>IFERROR(IF(VLOOKUP($C638,Listen!$A$2:$F$45,6,0)="Ja",BB638-MAX(BC638:BD638),BB638-BC638),0)</f>
        <v>0</v>
      </c>
    </row>
    <row r="639" spans="1:57" x14ac:dyDescent="0.25">
      <c r="A639" s="320" t="str">
        <f>IF(AND(D639&lt;&gt;0,C639&lt;&gt;0,E639&lt;&gt;0),IF(B639&lt;&gt;0,CONCATENATE(B639,"-AGr",VLOOKUP(C639,Listen!$A$2:$D$45,4,FALSE),"-",D639,"-",E639,),CONCATENATE("AGr",VLOOKUP(C639,Listen!$A$2:$D$45,4,FALSE),"-",D639,"-",E639)),"keine vollständige ID")</f>
        <v>keine vollständige ID</v>
      </c>
      <c r="B639" s="301"/>
      <c r="C639" s="287"/>
      <c r="D639" s="34"/>
      <c r="E639" s="306"/>
      <c r="F639" s="116"/>
      <c r="G639" s="17"/>
      <c r="H639" s="17"/>
      <c r="I639" s="17"/>
      <c r="J639" s="17"/>
      <c r="K639" s="17"/>
      <c r="L639" s="17"/>
      <c r="M639" s="17"/>
      <c r="N639" s="17"/>
      <c r="O639" s="116"/>
      <c r="P639" s="117">
        <f>IF(D639&gt;A_Stammdaten!$B$12,0,SUM(G639,H639,J639,L639:M639)-SUM(I639,K639,N639:O639))</f>
        <v>0</v>
      </c>
      <c r="Q639" s="17"/>
      <c r="R639" s="17"/>
      <c r="S639" s="17"/>
      <c r="T639" s="17"/>
      <c r="U639" s="62">
        <f t="shared" si="191"/>
        <v>0</v>
      </c>
      <c r="V639" s="34"/>
      <c r="W639" s="34"/>
      <c r="X639" s="34"/>
      <c r="Y639" s="34"/>
      <c r="Z639" s="34"/>
      <c r="AA639" s="63" t="str">
        <f t="shared" si="192"/>
        <v>-</v>
      </c>
      <c r="AB639" s="63" t="str">
        <f t="shared" si="193"/>
        <v>-</v>
      </c>
      <c r="AC639" s="63">
        <f>IF(ISBLANK($C639),0,VLOOKUP($C639,Listen!$A$2:$C$45,2,FALSE))</f>
        <v>0</v>
      </c>
      <c r="AD639" s="63">
        <f>IF(ISBLANK($C639),0,VLOOKUP($C639,Listen!$A$2:$C$45,3,FALSE))</f>
        <v>0</v>
      </c>
      <c r="AE639" s="49">
        <f t="shared" si="194"/>
        <v>0</v>
      </c>
      <c r="AF639" s="49">
        <f t="shared" si="194"/>
        <v>0</v>
      </c>
      <c r="AG639" s="49">
        <f>IFERROR(IF(OR($V639&lt;&gt;"Ja",VLOOKUP($C639,Listen!$A$2:$F$45,5,0)="Nein",D639&lt;IF(C639="LNG Anbindungsanlagen gemäß separater Festlegung",2022,2023)),$AC639,$AA639),0)</f>
        <v>0</v>
      </c>
      <c r="AH639" s="49">
        <f>IFERROR(IF(OR($V639&lt;&gt;"Ja",VLOOKUP($C639,Listen!$A$2:$F$45,5,0)="Nein",D639&lt;IF(C639="LNG Anbindungsanlagen gemäß separater Festlegung",2022,2023)),$AC639,$AA639),0)</f>
        <v>0</v>
      </c>
      <c r="AI639" s="49">
        <f>IFERROR(IF(OR($W639&lt;&gt;"Ja",VLOOKUP($C639,Listen!$A$2:$F$45,6,0)="Nein"),$AC639,$AB639),0)</f>
        <v>0</v>
      </c>
      <c r="AJ639" s="49">
        <f>IFERROR(IF(OR($W639&lt;&gt;"Ja",VLOOKUP($C639,Listen!$A$2:$F$45,6,0)="Nein"),$AC639,$AB639),0)</f>
        <v>0</v>
      </c>
      <c r="AK639" s="49">
        <f>IFERROR(IF(OR($W639&lt;&gt;"Ja",VLOOKUP($C639,Listen!$A$2:$F$45,6,0)="Nein"),$AC639,$AB639),0)</f>
        <v>0</v>
      </c>
      <c r="AL639" s="51">
        <f t="shared" si="195"/>
        <v>0</v>
      </c>
      <c r="AM639" s="296">
        <f>IFERROR(IF(VLOOKUP($C639,Listen!$A$2:$F$45,6,0)="Ja",MAX(BC639:BD639),D_SAV!$BC639),0)</f>
        <v>0</v>
      </c>
      <c r="AN639" s="51">
        <f t="shared" si="196"/>
        <v>0</v>
      </c>
      <c r="AP639" s="304">
        <f t="shared" si="197"/>
        <v>0</v>
      </c>
      <c r="AQ639" s="304">
        <f t="shared" si="198"/>
        <v>0</v>
      </c>
      <c r="AR639" s="304">
        <f t="shared" si="199"/>
        <v>0</v>
      </c>
      <c r="AS639" s="304">
        <f t="shared" si="200"/>
        <v>0</v>
      </c>
      <c r="AT639" s="304">
        <f t="shared" si="201"/>
        <v>0</v>
      </c>
      <c r="AU639" s="304">
        <f t="shared" si="202"/>
        <v>0</v>
      </c>
      <c r="AV639" s="304">
        <f t="shared" si="203"/>
        <v>0</v>
      </c>
      <c r="AW639" s="304">
        <f t="shared" si="204"/>
        <v>0</v>
      </c>
      <c r="AX639" s="304">
        <f t="shared" si="205"/>
        <v>0</v>
      </c>
      <c r="AY639" s="304">
        <f t="shared" si="206"/>
        <v>0</v>
      </c>
      <c r="AZ639" s="304">
        <f t="shared" si="207"/>
        <v>0</v>
      </c>
      <c r="BA639" s="304">
        <f t="shared" si="208"/>
        <v>0</v>
      </c>
      <c r="BB639" s="304">
        <f t="shared" si="209"/>
        <v>0</v>
      </c>
      <c r="BC639" s="304">
        <f t="shared" si="210"/>
        <v>0</v>
      </c>
      <c r="BD639" s="304">
        <f t="shared" si="211"/>
        <v>0</v>
      </c>
      <c r="BE639" s="304">
        <f>IFERROR(IF(VLOOKUP($C639,Listen!$A$2:$F$45,6,0)="Ja",BB639-MAX(BC639:BD639),BB639-BC639),0)</f>
        <v>0</v>
      </c>
    </row>
    <row r="640" spans="1:57" x14ac:dyDescent="0.25">
      <c r="A640" s="320" t="str">
        <f>IF(AND(D640&lt;&gt;0,C640&lt;&gt;0,E640&lt;&gt;0),IF(B640&lt;&gt;0,CONCATENATE(B640,"-AGr",VLOOKUP(C640,Listen!$A$2:$D$45,4,FALSE),"-",D640,"-",E640,),CONCATENATE("AGr",VLOOKUP(C640,Listen!$A$2:$D$45,4,FALSE),"-",D640,"-",E640)),"keine vollständige ID")</f>
        <v>keine vollständige ID</v>
      </c>
      <c r="B640" s="301"/>
      <c r="C640" s="287"/>
      <c r="D640" s="34"/>
      <c r="E640" s="306"/>
      <c r="F640" s="116"/>
      <c r="G640" s="17"/>
      <c r="H640" s="17"/>
      <c r="I640" s="17"/>
      <c r="J640" s="17"/>
      <c r="K640" s="17"/>
      <c r="L640" s="17"/>
      <c r="M640" s="17"/>
      <c r="N640" s="17"/>
      <c r="O640" s="116"/>
      <c r="P640" s="117">
        <f>IF(D640&gt;A_Stammdaten!$B$12,0,SUM(G640,H640,J640,L640:M640)-SUM(I640,K640,N640:O640))</f>
        <v>0</v>
      </c>
      <c r="Q640" s="17"/>
      <c r="R640" s="17"/>
      <c r="S640" s="17"/>
      <c r="T640" s="17"/>
      <c r="U640" s="62">
        <f t="shared" si="191"/>
        <v>0</v>
      </c>
      <c r="V640" s="34"/>
      <c r="W640" s="34"/>
      <c r="X640" s="34"/>
      <c r="Y640" s="34"/>
      <c r="Z640" s="34"/>
      <c r="AA640" s="63" t="str">
        <f t="shared" si="192"/>
        <v>-</v>
      </c>
      <c r="AB640" s="63" t="str">
        <f t="shared" si="193"/>
        <v>-</v>
      </c>
      <c r="AC640" s="63">
        <f>IF(ISBLANK($C640),0,VLOOKUP($C640,Listen!$A$2:$C$45,2,FALSE))</f>
        <v>0</v>
      </c>
      <c r="AD640" s="63">
        <f>IF(ISBLANK($C640),0,VLOOKUP($C640,Listen!$A$2:$C$45,3,FALSE))</f>
        <v>0</v>
      </c>
      <c r="AE640" s="49">
        <f t="shared" si="194"/>
        <v>0</v>
      </c>
      <c r="AF640" s="49">
        <f t="shared" si="194"/>
        <v>0</v>
      </c>
      <c r="AG640" s="49">
        <f>IFERROR(IF(OR($V640&lt;&gt;"Ja",VLOOKUP($C640,Listen!$A$2:$F$45,5,0)="Nein",D640&lt;IF(C640="LNG Anbindungsanlagen gemäß separater Festlegung",2022,2023)),$AC640,$AA640),0)</f>
        <v>0</v>
      </c>
      <c r="AH640" s="49">
        <f>IFERROR(IF(OR($V640&lt;&gt;"Ja",VLOOKUP($C640,Listen!$A$2:$F$45,5,0)="Nein",D640&lt;IF(C640="LNG Anbindungsanlagen gemäß separater Festlegung",2022,2023)),$AC640,$AA640),0)</f>
        <v>0</v>
      </c>
      <c r="AI640" s="49">
        <f>IFERROR(IF(OR($W640&lt;&gt;"Ja",VLOOKUP($C640,Listen!$A$2:$F$45,6,0)="Nein"),$AC640,$AB640),0)</f>
        <v>0</v>
      </c>
      <c r="AJ640" s="49">
        <f>IFERROR(IF(OR($W640&lt;&gt;"Ja",VLOOKUP($C640,Listen!$A$2:$F$45,6,0)="Nein"),$AC640,$AB640),0)</f>
        <v>0</v>
      </c>
      <c r="AK640" s="49">
        <f>IFERROR(IF(OR($W640&lt;&gt;"Ja",VLOOKUP($C640,Listen!$A$2:$F$45,6,0)="Nein"),$AC640,$AB640),0)</f>
        <v>0</v>
      </c>
      <c r="AL640" s="51">
        <f t="shared" si="195"/>
        <v>0</v>
      </c>
      <c r="AM640" s="296">
        <f>IFERROR(IF(VLOOKUP($C640,Listen!$A$2:$F$45,6,0)="Ja",MAX(BC640:BD640),D_SAV!$BC640),0)</f>
        <v>0</v>
      </c>
      <c r="AN640" s="51">
        <f t="shared" si="196"/>
        <v>0</v>
      </c>
      <c r="AP640" s="304">
        <f t="shared" si="197"/>
        <v>0</v>
      </c>
      <c r="AQ640" s="304">
        <f t="shared" si="198"/>
        <v>0</v>
      </c>
      <c r="AR640" s="304">
        <f t="shared" si="199"/>
        <v>0</v>
      </c>
      <c r="AS640" s="304">
        <f t="shared" si="200"/>
        <v>0</v>
      </c>
      <c r="AT640" s="304">
        <f t="shared" si="201"/>
        <v>0</v>
      </c>
      <c r="AU640" s="304">
        <f t="shared" si="202"/>
        <v>0</v>
      </c>
      <c r="AV640" s="304">
        <f t="shared" si="203"/>
        <v>0</v>
      </c>
      <c r="AW640" s="304">
        <f t="shared" si="204"/>
        <v>0</v>
      </c>
      <c r="AX640" s="304">
        <f t="shared" si="205"/>
        <v>0</v>
      </c>
      <c r="AY640" s="304">
        <f t="shared" si="206"/>
        <v>0</v>
      </c>
      <c r="AZ640" s="304">
        <f t="shared" si="207"/>
        <v>0</v>
      </c>
      <c r="BA640" s="304">
        <f t="shared" si="208"/>
        <v>0</v>
      </c>
      <c r="BB640" s="304">
        <f t="shared" si="209"/>
        <v>0</v>
      </c>
      <c r="BC640" s="304">
        <f t="shared" si="210"/>
        <v>0</v>
      </c>
      <c r="BD640" s="304">
        <f t="shared" si="211"/>
        <v>0</v>
      </c>
      <c r="BE640" s="304">
        <f>IFERROR(IF(VLOOKUP($C640,Listen!$A$2:$F$45,6,0)="Ja",BB640-MAX(BC640:BD640),BB640-BC640),0)</f>
        <v>0</v>
      </c>
    </row>
    <row r="641" spans="1:57" x14ac:dyDescent="0.25">
      <c r="A641" s="320" t="str">
        <f>IF(AND(D641&lt;&gt;0,C641&lt;&gt;0,E641&lt;&gt;0),IF(B641&lt;&gt;0,CONCATENATE(B641,"-AGr",VLOOKUP(C641,Listen!$A$2:$D$45,4,FALSE),"-",D641,"-",E641,),CONCATENATE("AGr",VLOOKUP(C641,Listen!$A$2:$D$45,4,FALSE),"-",D641,"-",E641)),"keine vollständige ID")</f>
        <v>keine vollständige ID</v>
      </c>
      <c r="B641" s="301"/>
      <c r="C641" s="287"/>
      <c r="D641" s="34"/>
      <c r="E641" s="306"/>
      <c r="F641" s="116"/>
      <c r="G641" s="17"/>
      <c r="H641" s="17"/>
      <c r="I641" s="17"/>
      <c r="J641" s="17"/>
      <c r="K641" s="17"/>
      <c r="L641" s="17"/>
      <c r="M641" s="17"/>
      <c r="N641" s="17"/>
      <c r="O641" s="116"/>
      <c r="P641" s="117">
        <f>IF(D641&gt;A_Stammdaten!$B$12,0,SUM(G641,H641,J641,L641:M641)-SUM(I641,K641,N641:O641))</f>
        <v>0</v>
      </c>
      <c r="Q641" s="17"/>
      <c r="R641" s="17"/>
      <c r="S641" s="17"/>
      <c r="T641" s="17"/>
      <c r="U641" s="62">
        <f t="shared" si="191"/>
        <v>0</v>
      </c>
      <c r="V641" s="34"/>
      <c r="W641" s="34"/>
      <c r="X641" s="34"/>
      <c r="Y641" s="34"/>
      <c r="Z641" s="34"/>
      <c r="AA641" s="63" t="str">
        <f t="shared" si="192"/>
        <v>-</v>
      </c>
      <c r="AB641" s="63" t="str">
        <f t="shared" si="193"/>
        <v>-</v>
      </c>
      <c r="AC641" s="63">
        <f>IF(ISBLANK($C641),0,VLOOKUP($C641,Listen!$A$2:$C$45,2,FALSE))</f>
        <v>0</v>
      </c>
      <c r="AD641" s="63">
        <f>IF(ISBLANK($C641),0,VLOOKUP($C641,Listen!$A$2:$C$45,3,FALSE))</f>
        <v>0</v>
      </c>
      <c r="AE641" s="49">
        <f t="shared" si="194"/>
        <v>0</v>
      </c>
      <c r="AF641" s="49">
        <f t="shared" si="194"/>
        <v>0</v>
      </c>
      <c r="AG641" s="49">
        <f>IFERROR(IF(OR($V641&lt;&gt;"Ja",VLOOKUP($C641,Listen!$A$2:$F$45,5,0)="Nein",D641&lt;IF(C641="LNG Anbindungsanlagen gemäß separater Festlegung",2022,2023)),$AC641,$AA641),0)</f>
        <v>0</v>
      </c>
      <c r="AH641" s="49">
        <f>IFERROR(IF(OR($V641&lt;&gt;"Ja",VLOOKUP($C641,Listen!$A$2:$F$45,5,0)="Nein",D641&lt;IF(C641="LNG Anbindungsanlagen gemäß separater Festlegung",2022,2023)),$AC641,$AA641),0)</f>
        <v>0</v>
      </c>
      <c r="AI641" s="49">
        <f>IFERROR(IF(OR($W641&lt;&gt;"Ja",VLOOKUP($C641,Listen!$A$2:$F$45,6,0)="Nein"),$AC641,$AB641),0)</f>
        <v>0</v>
      </c>
      <c r="AJ641" s="49">
        <f>IFERROR(IF(OR($W641&lt;&gt;"Ja",VLOOKUP($C641,Listen!$A$2:$F$45,6,0)="Nein"),$AC641,$AB641),0)</f>
        <v>0</v>
      </c>
      <c r="AK641" s="49">
        <f>IFERROR(IF(OR($W641&lt;&gt;"Ja",VLOOKUP($C641,Listen!$A$2:$F$45,6,0)="Nein"),$AC641,$AB641),0)</f>
        <v>0</v>
      </c>
      <c r="AL641" s="51">
        <f t="shared" si="195"/>
        <v>0</v>
      </c>
      <c r="AM641" s="296">
        <f>IFERROR(IF(VLOOKUP($C641,Listen!$A$2:$F$45,6,0)="Ja",MAX(BC641:BD641),D_SAV!$BC641),0)</f>
        <v>0</v>
      </c>
      <c r="AN641" s="51">
        <f t="shared" si="196"/>
        <v>0</v>
      </c>
      <c r="AP641" s="304">
        <f t="shared" si="197"/>
        <v>0</v>
      </c>
      <c r="AQ641" s="304">
        <f t="shared" si="198"/>
        <v>0</v>
      </c>
      <c r="AR641" s="304">
        <f t="shared" si="199"/>
        <v>0</v>
      </c>
      <c r="AS641" s="304">
        <f t="shared" si="200"/>
        <v>0</v>
      </c>
      <c r="AT641" s="304">
        <f t="shared" si="201"/>
        <v>0</v>
      </c>
      <c r="AU641" s="304">
        <f t="shared" si="202"/>
        <v>0</v>
      </c>
      <c r="AV641" s="304">
        <f t="shared" si="203"/>
        <v>0</v>
      </c>
      <c r="AW641" s="304">
        <f t="shared" si="204"/>
        <v>0</v>
      </c>
      <c r="AX641" s="304">
        <f t="shared" si="205"/>
        <v>0</v>
      </c>
      <c r="AY641" s="304">
        <f t="shared" si="206"/>
        <v>0</v>
      </c>
      <c r="AZ641" s="304">
        <f t="shared" si="207"/>
        <v>0</v>
      </c>
      <c r="BA641" s="304">
        <f t="shared" si="208"/>
        <v>0</v>
      </c>
      <c r="BB641" s="304">
        <f t="shared" si="209"/>
        <v>0</v>
      </c>
      <c r="BC641" s="304">
        <f t="shared" si="210"/>
        <v>0</v>
      </c>
      <c r="BD641" s="304">
        <f t="shared" si="211"/>
        <v>0</v>
      </c>
      <c r="BE641" s="304">
        <f>IFERROR(IF(VLOOKUP($C641,Listen!$A$2:$F$45,6,0)="Ja",BB641-MAX(BC641:BD641),BB641-BC641),0)</f>
        <v>0</v>
      </c>
    </row>
    <row r="642" spans="1:57" x14ac:dyDescent="0.25">
      <c r="A642" s="320" t="str">
        <f>IF(AND(D642&lt;&gt;0,C642&lt;&gt;0,E642&lt;&gt;0),IF(B642&lt;&gt;0,CONCATENATE(B642,"-AGr",VLOOKUP(C642,Listen!$A$2:$D$45,4,FALSE),"-",D642,"-",E642,),CONCATENATE("AGr",VLOOKUP(C642,Listen!$A$2:$D$45,4,FALSE),"-",D642,"-",E642)),"keine vollständige ID")</f>
        <v>keine vollständige ID</v>
      </c>
      <c r="B642" s="301"/>
      <c r="C642" s="287"/>
      <c r="D642" s="34"/>
      <c r="E642" s="306"/>
      <c r="F642" s="116"/>
      <c r="G642" s="17"/>
      <c r="H642" s="17"/>
      <c r="I642" s="17"/>
      <c r="J642" s="17"/>
      <c r="K642" s="17"/>
      <c r="L642" s="17"/>
      <c r="M642" s="17"/>
      <c r="N642" s="17"/>
      <c r="O642" s="116"/>
      <c r="P642" s="117">
        <f>IF(D642&gt;A_Stammdaten!$B$12,0,SUM(G642,H642,J642,L642:M642)-SUM(I642,K642,N642:O642))</f>
        <v>0</v>
      </c>
      <c r="Q642" s="17"/>
      <c r="R642" s="17"/>
      <c r="S642" s="17"/>
      <c r="T642" s="17"/>
      <c r="U642" s="62">
        <f t="shared" si="191"/>
        <v>0</v>
      </c>
      <c r="V642" s="34"/>
      <c r="W642" s="34"/>
      <c r="X642" s="34"/>
      <c r="Y642" s="34"/>
      <c r="Z642" s="34"/>
      <c r="AA642" s="63" t="str">
        <f t="shared" si="192"/>
        <v>-</v>
      </c>
      <c r="AB642" s="63" t="str">
        <f t="shared" si="193"/>
        <v>-</v>
      </c>
      <c r="AC642" s="63">
        <f>IF(ISBLANK($C642),0,VLOOKUP($C642,Listen!$A$2:$C$45,2,FALSE))</f>
        <v>0</v>
      </c>
      <c r="AD642" s="63">
        <f>IF(ISBLANK($C642),0,VLOOKUP($C642,Listen!$A$2:$C$45,3,FALSE))</f>
        <v>0</v>
      </c>
      <c r="AE642" s="49">
        <f t="shared" si="194"/>
        <v>0</v>
      </c>
      <c r="AF642" s="49">
        <f t="shared" si="194"/>
        <v>0</v>
      </c>
      <c r="AG642" s="49">
        <f>IFERROR(IF(OR($V642&lt;&gt;"Ja",VLOOKUP($C642,Listen!$A$2:$F$45,5,0)="Nein",D642&lt;IF(C642="LNG Anbindungsanlagen gemäß separater Festlegung",2022,2023)),$AC642,$AA642),0)</f>
        <v>0</v>
      </c>
      <c r="AH642" s="49">
        <f>IFERROR(IF(OR($V642&lt;&gt;"Ja",VLOOKUP($C642,Listen!$A$2:$F$45,5,0)="Nein",D642&lt;IF(C642="LNG Anbindungsanlagen gemäß separater Festlegung",2022,2023)),$AC642,$AA642),0)</f>
        <v>0</v>
      </c>
      <c r="AI642" s="49">
        <f>IFERROR(IF(OR($W642&lt;&gt;"Ja",VLOOKUP($C642,Listen!$A$2:$F$45,6,0)="Nein"),$AC642,$AB642),0)</f>
        <v>0</v>
      </c>
      <c r="AJ642" s="49">
        <f>IFERROR(IF(OR($W642&lt;&gt;"Ja",VLOOKUP($C642,Listen!$A$2:$F$45,6,0)="Nein"),$AC642,$AB642),0)</f>
        <v>0</v>
      </c>
      <c r="AK642" s="49">
        <f>IFERROR(IF(OR($W642&lt;&gt;"Ja",VLOOKUP($C642,Listen!$A$2:$F$45,6,0)="Nein"),$AC642,$AB642),0)</f>
        <v>0</v>
      </c>
      <c r="AL642" s="51">
        <f t="shared" si="195"/>
        <v>0</v>
      </c>
      <c r="AM642" s="296">
        <f>IFERROR(IF(VLOOKUP($C642,Listen!$A$2:$F$45,6,0)="Ja",MAX(BC642:BD642),D_SAV!$BC642),0)</f>
        <v>0</v>
      </c>
      <c r="AN642" s="51">
        <f t="shared" si="196"/>
        <v>0</v>
      </c>
      <c r="AP642" s="304">
        <f t="shared" si="197"/>
        <v>0</v>
      </c>
      <c r="AQ642" s="304">
        <f t="shared" si="198"/>
        <v>0</v>
      </c>
      <c r="AR642" s="304">
        <f t="shared" si="199"/>
        <v>0</v>
      </c>
      <c r="AS642" s="304">
        <f t="shared" si="200"/>
        <v>0</v>
      </c>
      <c r="AT642" s="304">
        <f t="shared" si="201"/>
        <v>0</v>
      </c>
      <c r="AU642" s="304">
        <f t="shared" si="202"/>
        <v>0</v>
      </c>
      <c r="AV642" s="304">
        <f t="shared" si="203"/>
        <v>0</v>
      </c>
      <c r="AW642" s="304">
        <f t="shared" si="204"/>
        <v>0</v>
      </c>
      <c r="AX642" s="304">
        <f t="shared" si="205"/>
        <v>0</v>
      </c>
      <c r="AY642" s="304">
        <f t="shared" si="206"/>
        <v>0</v>
      </c>
      <c r="AZ642" s="304">
        <f t="shared" si="207"/>
        <v>0</v>
      </c>
      <c r="BA642" s="304">
        <f t="shared" si="208"/>
        <v>0</v>
      </c>
      <c r="BB642" s="304">
        <f t="shared" si="209"/>
        <v>0</v>
      </c>
      <c r="BC642" s="304">
        <f t="shared" si="210"/>
        <v>0</v>
      </c>
      <c r="BD642" s="304">
        <f t="shared" si="211"/>
        <v>0</v>
      </c>
      <c r="BE642" s="304">
        <f>IFERROR(IF(VLOOKUP($C642,Listen!$A$2:$F$45,6,0)="Ja",BB642-MAX(BC642:BD642),BB642-BC642),0)</f>
        <v>0</v>
      </c>
    </row>
    <row r="643" spans="1:57" x14ac:dyDescent="0.25">
      <c r="A643" s="320" t="str">
        <f>IF(AND(D643&lt;&gt;0,C643&lt;&gt;0,E643&lt;&gt;0),IF(B643&lt;&gt;0,CONCATENATE(B643,"-AGr",VLOOKUP(C643,Listen!$A$2:$D$45,4,FALSE),"-",D643,"-",E643,),CONCATENATE("AGr",VLOOKUP(C643,Listen!$A$2:$D$45,4,FALSE),"-",D643,"-",E643)),"keine vollständige ID")</f>
        <v>keine vollständige ID</v>
      </c>
      <c r="B643" s="301"/>
      <c r="C643" s="287"/>
      <c r="D643" s="34"/>
      <c r="E643" s="306"/>
      <c r="F643" s="116"/>
      <c r="G643" s="17"/>
      <c r="H643" s="17"/>
      <c r="I643" s="17"/>
      <c r="J643" s="17"/>
      <c r="K643" s="17"/>
      <c r="L643" s="17"/>
      <c r="M643" s="17"/>
      <c r="N643" s="17"/>
      <c r="O643" s="116"/>
      <c r="P643" s="117">
        <f>IF(D643&gt;A_Stammdaten!$B$12,0,SUM(G643,H643,J643,L643:M643)-SUM(I643,K643,N643:O643))</f>
        <v>0</v>
      </c>
      <c r="Q643" s="17"/>
      <c r="R643" s="17"/>
      <c r="S643" s="17"/>
      <c r="T643" s="17"/>
      <c r="U643" s="62">
        <f t="shared" si="191"/>
        <v>0</v>
      </c>
      <c r="V643" s="34"/>
      <c r="W643" s="34"/>
      <c r="X643" s="34"/>
      <c r="Y643" s="34"/>
      <c r="Z643" s="34"/>
      <c r="AA643" s="63" t="str">
        <f t="shared" si="192"/>
        <v>-</v>
      </c>
      <c r="AB643" s="63" t="str">
        <f t="shared" si="193"/>
        <v>-</v>
      </c>
      <c r="AC643" s="63">
        <f>IF(ISBLANK($C643),0,VLOOKUP($C643,Listen!$A$2:$C$45,2,FALSE))</f>
        <v>0</v>
      </c>
      <c r="AD643" s="63">
        <f>IF(ISBLANK($C643),0,VLOOKUP($C643,Listen!$A$2:$C$45,3,FALSE))</f>
        <v>0</v>
      </c>
      <c r="AE643" s="49">
        <f t="shared" si="194"/>
        <v>0</v>
      </c>
      <c r="AF643" s="49">
        <f t="shared" si="194"/>
        <v>0</v>
      </c>
      <c r="AG643" s="49">
        <f>IFERROR(IF(OR($V643&lt;&gt;"Ja",VLOOKUP($C643,Listen!$A$2:$F$45,5,0)="Nein",D643&lt;IF(C643="LNG Anbindungsanlagen gemäß separater Festlegung",2022,2023)),$AC643,$AA643),0)</f>
        <v>0</v>
      </c>
      <c r="AH643" s="49">
        <f>IFERROR(IF(OR($V643&lt;&gt;"Ja",VLOOKUP($C643,Listen!$A$2:$F$45,5,0)="Nein",D643&lt;IF(C643="LNG Anbindungsanlagen gemäß separater Festlegung",2022,2023)),$AC643,$AA643),0)</f>
        <v>0</v>
      </c>
      <c r="AI643" s="49">
        <f>IFERROR(IF(OR($W643&lt;&gt;"Ja",VLOOKUP($C643,Listen!$A$2:$F$45,6,0)="Nein"),$AC643,$AB643),0)</f>
        <v>0</v>
      </c>
      <c r="AJ643" s="49">
        <f>IFERROR(IF(OR($W643&lt;&gt;"Ja",VLOOKUP($C643,Listen!$A$2:$F$45,6,0)="Nein"),$AC643,$AB643),0)</f>
        <v>0</v>
      </c>
      <c r="AK643" s="49">
        <f>IFERROR(IF(OR($W643&lt;&gt;"Ja",VLOOKUP($C643,Listen!$A$2:$F$45,6,0)="Nein"),$AC643,$AB643),0)</f>
        <v>0</v>
      </c>
      <c r="AL643" s="51">
        <f t="shared" si="195"/>
        <v>0</v>
      </c>
      <c r="AM643" s="296">
        <f>IFERROR(IF(VLOOKUP($C643,Listen!$A$2:$F$45,6,0)="Ja",MAX(BC643:BD643),D_SAV!$BC643),0)</f>
        <v>0</v>
      </c>
      <c r="AN643" s="51">
        <f t="shared" si="196"/>
        <v>0</v>
      </c>
      <c r="AP643" s="304">
        <f t="shared" si="197"/>
        <v>0</v>
      </c>
      <c r="AQ643" s="304">
        <f t="shared" si="198"/>
        <v>0</v>
      </c>
      <c r="AR643" s="304">
        <f t="shared" si="199"/>
        <v>0</v>
      </c>
      <c r="AS643" s="304">
        <f t="shared" si="200"/>
        <v>0</v>
      </c>
      <c r="AT643" s="304">
        <f t="shared" si="201"/>
        <v>0</v>
      </c>
      <c r="AU643" s="304">
        <f t="shared" si="202"/>
        <v>0</v>
      </c>
      <c r="AV643" s="304">
        <f t="shared" si="203"/>
        <v>0</v>
      </c>
      <c r="AW643" s="304">
        <f t="shared" si="204"/>
        <v>0</v>
      </c>
      <c r="AX643" s="304">
        <f t="shared" si="205"/>
        <v>0</v>
      </c>
      <c r="AY643" s="304">
        <f t="shared" si="206"/>
        <v>0</v>
      </c>
      <c r="AZ643" s="304">
        <f t="shared" si="207"/>
        <v>0</v>
      </c>
      <c r="BA643" s="304">
        <f t="shared" si="208"/>
        <v>0</v>
      </c>
      <c r="BB643" s="304">
        <f t="shared" si="209"/>
        <v>0</v>
      </c>
      <c r="BC643" s="304">
        <f t="shared" si="210"/>
        <v>0</v>
      </c>
      <c r="BD643" s="304">
        <f t="shared" si="211"/>
        <v>0</v>
      </c>
      <c r="BE643" s="304">
        <f>IFERROR(IF(VLOOKUP($C643,Listen!$A$2:$F$45,6,0)="Ja",BB643-MAX(BC643:BD643),BB643-BC643),0)</f>
        <v>0</v>
      </c>
    </row>
    <row r="644" spans="1:57" x14ac:dyDescent="0.25">
      <c r="A644" s="320" t="str">
        <f>IF(AND(D644&lt;&gt;0,C644&lt;&gt;0,E644&lt;&gt;0),IF(B644&lt;&gt;0,CONCATENATE(B644,"-AGr",VLOOKUP(C644,Listen!$A$2:$D$45,4,FALSE),"-",D644,"-",E644,),CONCATENATE("AGr",VLOOKUP(C644,Listen!$A$2:$D$45,4,FALSE),"-",D644,"-",E644)),"keine vollständige ID")</f>
        <v>keine vollständige ID</v>
      </c>
      <c r="B644" s="301"/>
      <c r="C644" s="287"/>
      <c r="D644" s="34"/>
      <c r="E644" s="306"/>
      <c r="F644" s="116"/>
      <c r="G644" s="17"/>
      <c r="H644" s="17"/>
      <c r="I644" s="17"/>
      <c r="J644" s="17"/>
      <c r="K644" s="17"/>
      <c r="L644" s="17"/>
      <c r="M644" s="17"/>
      <c r="N644" s="17"/>
      <c r="O644" s="116"/>
      <c r="P644" s="117">
        <f>IF(D644&gt;A_Stammdaten!$B$12,0,SUM(G644,H644,J644,L644:M644)-SUM(I644,K644,N644:O644))</f>
        <v>0</v>
      </c>
      <c r="Q644" s="17"/>
      <c r="R644" s="17"/>
      <c r="S644" s="17"/>
      <c r="T644" s="17"/>
      <c r="U644" s="62">
        <f t="shared" si="191"/>
        <v>0</v>
      </c>
      <c r="V644" s="34"/>
      <c r="W644" s="34"/>
      <c r="X644" s="34"/>
      <c r="Y644" s="34"/>
      <c r="Z644" s="34"/>
      <c r="AA644" s="63" t="str">
        <f t="shared" si="192"/>
        <v>-</v>
      </c>
      <c r="AB644" s="63" t="str">
        <f t="shared" si="193"/>
        <v>-</v>
      </c>
      <c r="AC644" s="63">
        <f>IF(ISBLANK($C644),0,VLOOKUP($C644,Listen!$A$2:$C$45,2,FALSE))</f>
        <v>0</v>
      </c>
      <c r="AD644" s="63">
        <f>IF(ISBLANK($C644),0,VLOOKUP($C644,Listen!$A$2:$C$45,3,FALSE))</f>
        <v>0</v>
      </c>
      <c r="AE644" s="49">
        <f t="shared" si="194"/>
        <v>0</v>
      </c>
      <c r="AF644" s="49">
        <f t="shared" si="194"/>
        <v>0</v>
      </c>
      <c r="AG644" s="49">
        <f>IFERROR(IF(OR($V644&lt;&gt;"Ja",VLOOKUP($C644,Listen!$A$2:$F$45,5,0)="Nein",D644&lt;IF(C644="LNG Anbindungsanlagen gemäß separater Festlegung",2022,2023)),$AC644,$AA644),0)</f>
        <v>0</v>
      </c>
      <c r="AH644" s="49">
        <f>IFERROR(IF(OR($V644&lt;&gt;"Ja",VLOOKUP($C644,Listen!$A$2:$F$45,5,0)="Nein",D644&lt;IF(C644="LNG Anbindungsanlagen gemäß separater Festlegung",2022,2023)),$AC644,$AA644),0)</f>
        <v>0</v>
      </c>
      <c r="AI644" s="49">
        <f>IFERROR(IF(OR($W644&lt;&gt;"Ja",VLOOKUP($C644,Listen!$A$2:$F$45,6,0)="Nein"),$AC644,$AB644),0)</f>
        <v>0</v>
      </c>
      <c r="AJ644" s="49">
        <f>IFERROR(IF(OR($W644&lt;&gt;"Ja",VLOOKUP($C644,Listen!$A$2:$F$45,6,0)="Nein"),$AC644,$AB644),0)</f>
        <v>0</v>
      </c>
      <c r="AK644" s="49">
        <f>IFERROR(IF(OR($W644&lt;&gt;"Ja",VLOOKUP($C644,Listen!$A$2:$F$45,6,0)="Nein"),$AC644,$AB644),0)</f>
        <v>0</v>
      </c>
      <c r="AL644" s="51">
        <f t="shared" si="195"/>
        <v>0</v>
      </c>
      <c r="AM644" s="296">
        <f>IFERROR(IF(VLOOKUP($C644,Listen!$A$2:$F$45,6,0)="Ja",MAX(BC644:BD644),D_SAV!$BC644),0)</f>
        <v>0</v>
      </c>
      <c r="AN644" s="51">
        <f t="shared" si="196"/>
        <v>0</v>
      </c>
      <c r="AP644" s="304">
        <f t="shared" si="197"/>
        <v>0</v>
      </c>
      <c r="AQ644" s="304">
        <f t="shared" si="198"/>
        <v>0</v>
      </c>
      <c r="AR644" s="304">
        <f t="shared" si="199"/>
        <v>0</v>
      </c>
      <c r="AS644" s="304">
        <f t="shared" si="200"/>
        <v>0</v>
      </c>
      <c r="AT644" s="304">
        <f t="shared" si="201"/>
        <v>0</v>
      </c>
      <c r="AU644" s="304">
        <f t="shared" si="202"/>
        <v>0</v>
      </c>
      <c r="AV644" s="304">
        <f t="shared" si="203"/>
        <v>0</v>
      </c>
      <c r="AW644" s="304">
        <f t="shared" si="204"/>
        <v>0</v>
      </c>
      <c r="AX644" s="304">
        <f t="shared" si="205"/>
        <v>0</v>
      </c>
      <c r="AY644" s="304">
        <f t="shared" si="206"/>
        <v>0</v>
      </c>
      <c r="AZ644" s="304">
        <f t="shared" si="207"/>
        <v>0</v>
      </c>
      <c r="BA644" s="304">
        <f t="shared" si="208"/>
        <v>0</v>
      </c>
      <c r="BB644" s="304">
        <f t="shared" si="209"/>
        <v>0</v>
      </c>
      <c r="BC644" s="304">
        <f t="shared" si="210"/>
        <v>0</v>
      </c>
      <c r="BD644" s="304">
        <f t="shared" si="211"/>
        <v>0</v>
      </c>
      <c r="BE644" s="304">
        <f>IFERROR(IF(VLOOKUP($C644,Listen!$A$2:$F$45,6,0)="Ja",BB644-MAX(BC644:BD644),BB644-BC644),0)</f>
        <v>0</v>
      </c>
    </row>
    <row r="645" spans="1:57" x14ac:dyDescent="0.25">
      <c r="A645" s="320" t="str">
        <f>IF(AND(D645&lt;&gt;0,C645&lt;&gt;0,E645&lt;&gt;0),IF(B645&lt;&gt;0,CONCATENATE(B645,"-AGr",VLOOKUP(C645,Listen!$A$2:$D$45,4,FALSE),"-",D645,"-",E645,),CONCATENATE("AGr",VLOOKUP(C645,Listen!$A$2:$D$45,4,FALSE),"-",D645,"-",E645)),"keine vollständige ID")</f>
        <v>keine vollständige ID</v>
      </c>
      <c r="B645" s="301"/>
      <c r="C645" s="287"/>
      <c r="D645" s="34"/>
      <c r="E645" s="306"/>
      <c r="F645" s="116"/>
      <c r="G645" s="17"/>
      <c r="H645" s="17"/>
      <c r="I645" s="17"/>
      <c r="J645" s="17"/>
      <c r="K645" s="17"/>
      <c r="L645" s="17"/>
      <c r="M645" s="17"/>
      <c r="N645" s="17"/>
      <c r="O645" s="116"/>
      <c r="P645" s="117">
        <f>IF(D645&gt;A_Stammdaten!$B$12,0,SUM(G645,H645,J645,L645:M645)-SUM(I645,K645,N645:O645))</f>
        <v>0</v>
      </c>
      <c r="Q645" s="17"/>
      <c r="R645" s="17"/>
      <c r="S645" s="17"/>
      <c r="T645" s="17"/>
      <c r="U645" s="62">
        <f t="shared" si="191"/>
        <v>0</v>
      </c>
      <c r="V645" s="34"/>
      <c r="W645" s="34"/>
      <c r="X645" s="34"/>
      <c r="Y645" s="34"/>
      <c r="Z645" s="34"/>
      <c r="AA645" s="63" t="str">
        <f t="shared" si="192"/>
        <v>-</v>
      </c>
      <c r="AB645" s="63" t="str">
        <f t="shared" si="193"/>
        <v>-</v>
      </c>
      <c r="AC645" s="63">
        <f>IF(ISBLANK($C645),0,VLOOKUP($C645,Listen!$A$2:$C$45,2,FALSE))</f>
        <v>0</v>
      </c>
      <c r="AD645" s="63">
        <f>IF(ISBLANK($C645),0,VLOOKUP($C645,Listen!$A$2:$C$45,3,FALSE))</f>
        <v>0</v>
      </c>
      <c r="AE645" s="49">
        <f t="shared" si="194"/>
        <v>0</v>
      </c>
      <c r="AF645" s="49">
        <f t="shared" si="194"/>
        <v>0</v>
      </c>
      <c r="AG645" s="49">
        <f>IFERROR(IF(OR($V645&lt;&gt;"Ja",VLOOKUP($C645,Listen!$A$2:$F$45,5,0)="Nein",D645&lt;IF(C645="LNG Anbindungsanlagen gemäß separater Festlegung",2022,2023)),$AC645,$AA645),0)</f>
        <v>0</v>
      </c>
      <c r="AH645" s="49">
        <f>IFERROR(IF(OR($V645&lt;&gt;"Ja",VLOOKUP($C645,Listen!$A$2:$F$45,5,0)="Nein",D645&lt;IF(C645="LNG Anbindungsanlagen gemäß separater Festlegung",2022,2023)),$AC645,$AA645),0)</f>
        <v>0</v>
      </c>
      <c r="AI645" s="49">
        <f>IFERROR(IF(OR($W645&lt;&gt;"Ja",VLOOKUP($C645,Listen!$A$2:$F$45,6,0)="Nein"),$AC645,$AB645),0)</f>
        <v>0</v>
      </c>
      <c r="AJ645" s="49">
        <f>IFERROR(IF(OR($W645&lt;&gt;"Ja",VLOOKUP($C645,Listen!$A$2:$F$45,6,0)="Nein"),$AC645,$AB645),0)</f>
        <v>0</v>
      </c>
      <c r="AK645" s="49">
        <f>IFERROR(IF(OR($W645&lt;&gt;"Ja",VLOOKUP($C645,Listen!$A$2:$F$45,6,0)="Nein"),$AC645,$AB645),0)</f>
        <v>0</v>
      </c>
      <c r="AL645" s="51">
        <f t="shared" si="195"/>
        <v>0</v>
      </c>
      <c r="AM645" s="296">
        <f>IFERROR(IF(VLOOKUP($C645,Listen!$A$2:$F$45,6,0)="Ja",MAX(BC645:BD645),D_SAV!$BC645),0)</f>
        <v>0</v>
      </c>
      <c r="AN645" s="51">
        <f t="shared" si="196"/>
        <v>0</v>
      </c>
      <c r="AP645" s="304">
        <f t="shared" si="197"/>
        <v>0</v>
      </c>
      <c r="AQ645" s="304">
        <f t="shared" si="198"/>
        <v>0</v>
      </c>
      <c r="AR645" s="304">
        <f t="shared" si="199"/>
        <v>0</v>
      </c>
      <c r="AS645" s="304">
        <f t="shared" si="200"/>
        <v>0</v>
      </c>
      <c r="AT645" s="304">
        <f t="shared" si="201"/>
        <v>0</v>
      </c>
      <c r="AU645" s="304">
        <f t="shared" si="202"/>
        <v>0</v>
      </c>
      <c r="AV645" s="304">
        <f t="shared" si="203"/>
        <v>0</v>
      </c>
      <c r="AW645" s="304">
        <f t="shared" si="204"/>
        <v>0</v>
      </c>
      <c r="AX645" s="304">
        <f t="shared" si="205"/>
        <v>0</v>
      </c>
      <c r="AY645" s="304">
        <f t="shared" si="206"/>
        <v>0</v>
      </c>
      <c r="AZ645" s="304">
        <f t="shared" si="207"/>
        <v>0</v>
      </c>
      <c r="BA645" s="304">
        <f t="shared" si="208"/>
        <v>0</v>
      </c>
      <c r="BB645" s="304">
        <f t="shared" si="209"/>
        <v>0</v>
      </c>
      <c r="BC645" s="304">
        <f t="shared" si="210"/>
        <v>0</v>
      </c>
      <c r="BD645" s="304">
        <f t="shared" si="211"/>
        <v>0</v>
      </c>
      <c r="BE645" s="304">
        <f>IFERROR(IF(VLOOKUP($C645,Listen!$A$2:$F$45,6,0)="Ja",BB645-MAX(BC645:BD645),BB645-BC645),0)</f>
        <v>0</v>
      </c>
    </row>
    <row r="646" spans="1:57" x14ac:dyDescent="0.25">
      <c r="A646" s="320" t="str">
        <f>IF(AND(D646&lt;&gt;0,C646&lt;&gt;0,E646&lt;&gt;0),IF(B646&lt;&gt;0,CONCATENATE(B646,"-AGr",VLOOKUP(C646,Listen!$A$2:$D$45,4,FALSE),"-",D646,"-",E646,),CONCATENATE("AGr",VLOOKUP(C646,Listen!$A$2:$D$45,4,FALSE),"-",D646,"-",E646)),"keine vollständige ID")</f>
        <v>keine vollständige ID</v>
      </c>
      <c r="B646" s="301"/>
      <c r="C646" s="287"/>
      <c r="D646" s="34"/>
      <c r="E646" s="306"/>
      <c r="F646" s="116"/>
      <c r="G646" s="17"/>
      <c r="H646" s="17"/>
      <c r="I646" s="17"/>
      <c r="J646" s="17"/>
      <c r="K646" s="17"/>
      <c r="L646" s="17"/>
      <c r="M646" s="17"/>
      <c r="N646" s="17"/>
      <c r="O646" s="116"/>
      <c r="P646" s="117">
        <f>IF(D646&gt;A_Stammdaten!$B$12,0,SUM(G646,H646,J646,L646:M646)-SUM(I646,K646,N646:O646))</f>
        <v>0</v>
      </c>
      <c r="Q646" s="17"/>
      <c r="R646" s="17"/>
      <c r="S646" s="17"/>
      <c r="T646" s="17"/>
      <c r="U646" s="62">
        <f t="shared" ref="U646:U709" si="212">P646-SUM(Q646:T646)</f>
        <v>0</v>
      </c>
      <c r="V646" s="34"/>
      <c r="W646" s="34"/>
      <c r="X646" s="34"/>
      <c r="Y646" s="34"/>
      <c r="Z646" s="34"/>
      <c r="AA646" s="63" t="str">
        <f t="shared" ref="AA646:AA709" si="213">IF($V646="Ja",MIN(2044-$D646+1,AC646),"-")</f>
        <v>-</v>
      </c>
      <c r="AB646" s="63" t="str">
        <f t="shared" ref="AB646:AB709" si="214">IF($Z646="","-",MIN($Z646-$D646+1,AC646))</f>
        <v>-</v>
      </c>
      <c r="AC646" s="63">
        <f>IF(ISBLANK($C646),0,VLOOKUP($C646,Listen!$A$2:$C$45,2,FALSE))</f>
        <v>0</v>
      </c>
      <c r="AD646" s="63">
        <f>IF(ISBLANK($C646),0,VLOOKUP($C646,Listen!$A$2:$C$45,3,FALSE))</f>
        <v>0</v>
      </c>
      <c r="AE646" s="49">
        <f t="shared" ref="AE646:AF709" si="215">IFERROR($AC646,0)</f>
        <v>0</v>
      </c>
      <c r="AF646" s="49">
        <f t="shared" si="215"/>
        <v>0</v>
      </c>
      <c r="AG646" s="49">
        <f>IFERROR(IF(OR($V646&lt;&gt;"Ja",VLOOKUP($C646,Listen!$A$2:$F$45,5,0)="Nein",D646&lt;IF(C646="LNG Anbindungsanlagen gemäß separater Festlegung",2022,2023)),$AC646,$AA646),0)</f>
        <v>0</v>
      </c>
      <c r="AH646" s="49">
        <f>IFERROR(IF(OR($V646&lt;&gt;"Ja",VLOOKUP($C646,Listen!$A$2:$F$45,5,0)="Nein",D646&lt;IF(C646="LNG Anbindungsanlagen gemäß separater Festlegung",2022,2023)),$AC646,$AA646),0)</f>
        <v>0</v>
      </c>
      <c r="AI646" s="49">
        <f>IFERROR(IF(OR($W646&lt;&gt;"Ja",VLOOKUP($C646,Listen!$A$2:$F$45,6,0)="Nein"),$AC646,$AB646),0)</f>
        <v>0</v>
      </c>
      <c r="AJ646" s="49">
        <f>IFERROR(IF(OR($W646&lt;&gt;"Ja",VLOOKUP($C646,Listen!$A$2:$F$45,6,0)="Nein"),$AC646,$AB646),0)</f>
        <v>0</v>
      </c>
      <c r="AK646" s="49">
        <f>IFERROR(IF(OR($W646&lt;&gt;"Ja",VLOOKUP($C646,Listen!$A$2:$F$45,6,0)="Nein"),$AC646,$AB646),0)</f>
        <v>0</v>
      </c>
      <c r="AL646" s="51">
        <f t="shared" ref="AL646:AL709" si="216">BB646</f>
        <v>0</v>
      </c>
      <c r="AM646" s="296">
        <f>IFERROR(IF(VLOOKUP($C646,Listen!$A$2:$F$45,6,0)="Ja",MAX(BC646:BD646),D_SAV!$BC646),0)</f>
        <v>0</v>
      </c>
      <c r="AN646" s="51">
        <f t="shared" ref="AN646:AN709" si="217">BE646</f>
        <v>0</v>
      </c>
      <c r="AP646" s="304">
        <f t="shared" ref="AP646:AP709" si="218">AO646+IF($D646=AP$3,$U646,0)</f>
        <v>0</v>
      </c>
      <c r="AQ646" s="304">
        <f t="shared" ref="AQ646:AQ709" si="219">IF(AP646=0,0,IF($AE646-(AP$3-$D646)&lt;=0,AP646,AP646/($AE646-(AP$3-$D646))))</f>
        <v>0</v>
      </c>
      <c r="AR646" s="304">
        <f t="shared" ref="AR646:AR709" si="220">AP646-AQ646</f>
        <v>0</v>
      </c>
      <c r="AS646" s="304">
        <f t="shared" ref="AS646:AS709" si="221">AR646+IF($D646=AS$3,$U646,0)</f>
        <v>0</v>
      </c>
      <c r="AT646" s="304">
        <f t="shared" ref="AT646:AT709" si="222">IF(AS646=0,0,IF($AF646-(AS$3-$D646)&lt;=0,AS646,AS646/($AF646-(AS$3-$D646))))</f>
        <v>0</v>
      </c>
      <c r="AU646" s="304">
        <f t="shared" ref="AU646:AU709" si="223">AS646-AT646</f>
        <v>0</v>
      </c>
      <c r="AV646" s="304">
        <f t="shared" ref="AV646:AV709" si="224">AU646+IF($D646=AV$3,$U646,0)</f>
        <v>0</v>
      </c>
      <c r="AW646" s="304">
        <f t="shared" ref="AW646:AW709" si="225">IF(AV646=0,0,IF($AG646-(AV$3-$D646)&lt;=0,AV646,AV646/($AG646-(AV$3-$D646))))</f>
        <v>0</v>
      </c>
      <c r="AX646" s="304">
        <f t="shared" ref="AX646:AX709" si="226">AV646-AW646</f>
        <v>0</v>
      </c>
      <c r="AY646" s="304">
        <f t="shared" ref="AY646:AY709" si="227">AX646+IF($D646=AY$3,$U646,0)</f>
        <v>0</v>
      </c>
      <c r="AZ646" s="304">
        <f t="shared" ref="AZ646:AZ709" si="228">IF(AY646=0,0,IF($AH646-(AY$3-$D646)&lt;=0,AY646,AY646/($AH646-(AY$3-$D646))))</f>
        <v>0</v>
      </c>
      <c r="BA646" s="304">
        <f t="shared" ref="BA646:BA709" si="229">AY646-AZ646</f>
        <v>0</v>
      </c>
      <c r="BB646" s="304">
        <f t="shared" ref="BB646:BB709" si="230">BA646+IF($D646=BB$3,$U646,0)</f>
        <v>0</v>
      </c>
      <c r="BC646" s="304">
        <f t="shared" ref="BC646:BC709" si="231">IF(BB646=0,0,IF($AI646-(BB$3-$D646)&lt;=0,BB646,BB646/($AI646-(BB$3-$D646))))</f>
        <v>0</v>
      </c>
      <c r="BD646" s="304">
        <f t="shared" ref="BD646:BD709" si="232">BB646*Y646/100</f>
        <v>0</v>
      </c>
      <c r="BE646" s="304">
        <f>IFERROR(IF(VLOOKUP($C646,Listen!$A$2:$F$45,6,0)="Ja",BB646-MAX(BC646:BD646),BB646-BC646),0)</f>
        <v>0</v>
      </c>
    </row>
    <row r="647" spans="1:57" x14ac:dyDescent="0.25">
      <c r="A647" s="320" t="str">
        <f>IF(AND(D647&lt;&gt;0,C647&lt;&gt;0,E647&lt;&gt;0),IF(B647&lt;&gt;0,CONCATENATE(B647,"-AGr",VLOOKUP(C647,Listen!$A$2:$D$45,4,FALSE),"-",D647,"-",E647,),CONCATENATE("AGr",VLOOKUP(C647,Listen!$A$2:$D$45,4,FALSE),"-",D647,"-",E647)),"keine vollständige ID")</f>
        <v>keine vollständige ID</v>
      </c>
      <c r="B647" s="301"/>
      <c r="C647" s="287"/>
      <c r="D647" s="34"/>
      <c r="E647" s="306"/>
      <c r="F647" s="116"/>
      <c r="G647" s="17"/>
      <c r="H647" s="17"/>
      <c r="I647" s="17"/>
      <c r="J647" s="17"/>
      <c r="K647" s="17"/>
      <c r="L647" s="17"/>
      <c r="M647" s="17"/>
      <c r="N647" s="17"/>
      <c r="O647" s="116"/>
      <c r="P647" s="117">
        <f>IF(D647&gt;A_Stammdaten!$B$12,0,SUM(G647,H647,J647,L647:M647)-SUM(I647,K647,N647:O647))</f>
        <v>0</v>
      </c>
      <c r="Q647" s="17"/>
      <c r="R647" s="17"/>
      <c r="S647" s="17"/>
      <c r="T647" s="17"/>
      <c r="U647" s="62">
        <f t="shared" si="212"/>
        <v>0</v>
      </c>
      <c r="V647" s="34"/>
      <c r="W647" s="34"/>
      <c r="X647" s="34"/>
      <c r="Y647" s="34"/>
      <c r="Z647" s="34"/>
      <c r="AA647" s="63" t="str">
        <f t="shared" si="213"/>
        <v>-</v>
      </c>
      <c r="AB647" s="63" t="str">
        <f t="shared" si="214"/>
        <v>-</v>
      </c>
      <c r="AC647" s="63">
        <f>IF(ISBLANK($C647),0,VLOOKUP($C647,Listen!$A$2:$C$45,2,FALSE))</f>
        <v>0</v>
      </c>
      <c r="AD647" s="63">
        <f>IF(ISBLANK($C647),0,VLOOKUP($C647,Listen!$A$2:$C$45,3,FALSE))</f>
        <v>0</v>
      </c>
      <c r="AE647" s="49">
        <f t="shared" si="215"/>
        <v>0</v>
      </c>
      <c r="AF647" s="49">
        <f t="shared" si="215"/>
        <v>0</v>
      </c>
      <c r="AG647" s="49">
        <f>IFERROR(IF(OR($V647&lt;&gt;"Ja",VLOOKUP($C647,Listen!$A$2:$F$45,5,0)="Nein",D647&lt;IF(C647="LNG Anbindungsanlagen gemäß separater Festlegung",2022,2023)),$AC647,$AA647),0)</f>
        <v>0</v>
      </c>
      <c r="AH647" s="49">
        <f>IFERROR(IF(OR($V647&lt;&gt;"Ja",VLOOKUP($C647,Listen!$A$2:$F$45,5,0)="Nein",D647&lt;IF(C647="LNG Anbindungsanlagen gemäß separater Festlegung",2022,2023)),$AC647,$AA647),0)</f>
        <v>0</v>
      </c>
      <c r="AI647" s="49">
        <f>IFERROR(IF(OR($W647&lt;&gt;"Ja",VLOOKUP($C647,Listen!$A$2:$F$45,6,0)="Nein"),$AC647,$AB647),0)</f>
        <v>0</v>
      </c>
      <c r="AJ647" s="49">
        <f>IFERROR(IF(OR($W647&lt;&gt;"Ja",VLOOKUP($C647,Listen!$A$2:$F$45,6,0)="Nein"),$AC647,$AB647),0)</f>
        <v>0</v>
      </c>
      <c r="AK647" s="49">
        <f>IFERROR(IF(OR($W647&lt;&gt;"Ja",VLOOKUP($C647,Listen!$A$2:$F$45,6,0)="Nein"),$AC647,$AB647),0)</f>
        <v>0</v>
      </c>
      <c r="AL647" s="51">
        <f t="shared" si="216"/>
        <v>0</v>
      </c>
      <c r="AM647" s="296">
        <f>IFERROR(IF(VLOOKUP($C647,Listen!$A$2:$F$45,6,0)="Ja",MAX(BC647:BD647),D_SAV!$BC647),0)</f>
        <v>0</v>
      </c>
      <c r="AN647" s="51">
        <f t="shared" si="217"/>
        <v>0</v>
      </c>
      <c r="AP647" s="304">
        <f t="shared" si="218"/>
        <v>0</v>
      </c>
      <c r="AQ647" s="304">
        <f t="shared" si="219"/>
        <v>0</v>
      </c>
      <c r="AR647" s="304">
        <f t="shared" si="220"/>
        <v>0</v>
      </c>
      <c r="AS647" s="304">
        <f t="shared" si="221"/>
        <v>0</v>
      </c>
      <c r="AT647" s="304">
        <f t="shared" si="222"/>
        <v>0</v>
      </c>
      <c r="AU647" s="304">
        <f t="shared" si="223"/>
        <v>0</v>
      </c>
      <c r="AV647" s="304">
        <f t="shared" si="224"/>
        <v>0</v>
      </c>
      <c r="AW647" s="304">
        <f t="shared" si="225"/>
        <v>0</v>
      </c>
      <c r="AX647" s="304">
        <f t="shared" si="226"/>
        <v>0</v>
      </c>
      <c r="AY647" s="304">
        <f t="shared" si="227"/>
        <v>0</v>
      </c>
      <c r="AZ647" s="304">
        <f t="shared" si="228"/>
        <v>0</v>
      </c>
      <c r="BA647" s="304">
        <f t="shared" si="229"/>
        <v>0</v>
      </c>
      <c r="BB647" s="304">
        <f t="shared" si="230"/>
        <v>0</v>
      </c>
      <c r="BC647" s="304">
        <f t="shared" si="231"/>
        <v>0</v>
      </c>
      <c r="BD647" s="304">
        <f t="shared" si="232"/>
        <v>0</v>
      </c>
      <c r="BE647" s="304">
        <f>IFERROR(IF(VLOOKUP($C647,Listen!$A$2:$F$45,6,0)="Ja",BB647-MAX(BC647:BD647),BB647-BC647),0)</f>
        <v>0</v>
      </c>
    </row>
    <row r="648" spans="1:57" x14ac:dyDescent="0.25">
      <c r="A648" s="320" t="str">
        <f>IF(AND(D648&lt;&gt;0,C648&lt;&gt;0,E648&lt;&gt;0),IF(B648&lt;&gt;0,CONCATENATE(B648,"-AGr",VLOOKUP(C648,Listen!$A$2:$D$45,4,FALSE),"-",D648,"-",E648,),CONCATENATE("AGr",VLOOKUP(C648,Listen!$A$2:$D$45,4,FALSE),"-",D648,"-",E648)),"keine vollständige ID")</f>
        <v>keine vollständige ID</v>
      </c>
      <c r="B648" s="301"/>
      <c r="C648" s="287"/>
      <c r="D648" s="34"/>
      <c r="E648" s="306"/>
      <c r="F648" s="116"/>
      <c r="G648" s="17"/>
      <c r="H648" s="17"/>
      <c r="I648" s="17"/>
      <c r="J648" s="17"/>
      <c r="K648" s="17"/>
      <c r="L648" s="17"/>
      <c r="M648" s="17"/>
      <c r="N648" s="17"/>
      <c r="O648" s="116"/>
      <c r="P648" s="117">
        <f>IF(D648&gt;A_Stammdaten!$B$12,0,SUM(G648,H648,J648,L648:M648)-SUM(I648,K648,N648:O648))</f>
        <v>0</v>
      </c>
      <c r="Q648" s="17"/>
      <c r="R648" s="17"/>
      <c r="S648" s="17"/>
      <c r="T648" s="17"/>
      <c r="U648" s="62">
        <f t="shared" si="212"/>
        <v>0</v>
      </c>
      <c r="V648" s="34"/>
      <c r="W648" s="34"/>
      <c r="X648" s="34"/>
      <c r="Y648" s="34"/>
      <c r="Z648" s="34"/>
      <c r="AA648" s="63" t="str">
        <f t="shared" si="213"/>
        <v>-</v>
      </c>
      <c r="AB648" s="63" t="str">
        <f t="shared" si="214"/>
        <v>-</v>
      </c>
      <c r="AC648" s="63">
        <f>IF(ISBLANK($C648),0,VLOOKUP($C648,Listen!$A$2:$C$45,2,FALSE))</f>
        <v>0</v>
      </c>
      <c r="AD648" s="63">
        <f>IF(ISBLANK($C648),0,VLOOKUP($C648,Listen!$A$2:$C$45,3,FALSE))</f>
        <v>0</v>
      </c>
      <c r="AE648" s="49">
        <f t="shared" si="215"/>
        <v>0</v>
      </c>
      <c r="AF648" s="49">
        <f t="shared" si="215"/>
        <v>0</v>
      </c>
      <c r="AG648" s="49">
        <f>IFERROR(IF(OR($V648&lt;&gt;"Ja",VLOOKUP($C648,Listen!$A$2:$F$45,5,0)="Nein",D648&lt;IF(C648="LNG Anbindungsanlagen gemäß separater Festlegung",2022,2023)),$AC648,$AA648),0)</f>
        <v>0</v>
      </c>
      <c r="AH648" s="49">
        <f>IFERROR(IF(OR($V648&lt;&gt;"Ja",VLOOKUP($C648,Listen!$A$2:$F$45,5,0)="Nein",D648&lt;IF(C648="LNG Anbindungsanlagen gemäß separater Festlegung",2022,2023)),$AC648,$AA648),0)</f>
        <v>0</v>
      </c>
      <c r="AI648" s="49">
        <f>IFERROR(IF(OR($W648&lt;&gt;"Ja",VLOOKUP($C648,Listen!$A$2:$F$45,6,0)="Nein"),$AC648,$AB648),0)</f>
        <v>0</v>
      </c>
      <c r="AJ648" s="49">
        <f>IFERROR(IF(OR($W648&lt;&gt;"Ja",VLOOKUP($C648,Listen!$A$2:$F$45,6,0)="Nein"),$AC648,$AB648),0)</f>
        <v>0</v>
      </c>
      <c r="AK648" s="49">
        <f>IFERROR(IF(OR($W648&lt;&gt;"Ja",VLOOKUP($C648,Listen!$A$2:$F$45,6,0)="Nein"),$AC648,$AB648),0)</f>
        <v>0</v>
      </c>
      <c r="AL648" s="51">
        <f t="shared" si="216"/>
        <v>0</v>
      </c>
      <c r="AM648" s="296">
        <f>IFERROR(IF(VLOOKUP($C648,Listen!$A$2:$F$45,6,0)="Ja",MAX(BC648:BD648),D_SAV!$BC648),0)</f>
        <v>0</v>
      </c>
      <c r="AN648" s="51">
        <f t="shared" si="217"/>
        <v>0</v>
      </c>
      <c r="AP648" s="304">
        <f t="shared" si="218"/>
        <v>0</v>
      </c>
      <c r="AQ648" s="304">
        <f t="shared" si="219"/>
        <v>0</v>
      </c>
      <c r="AR648" s="304">
        <f t="shared" si="220"/>
        <v>0</v>
      </c>
      <c r="AS648" s="304">
        <f t="shared" si="221"/>
        <v>0</v>
      </c>
      <c r="AT648" s="304">
        <f t="shared" si="222"/>
        <v>0</v>
      </c>
      <c r="AU648" s="304">
        <f t="shared" si="223"/>
        <v>0</v>
      </c>
      <c r="AV648" s="304">
        <f t="shared" si="224"/>
        <v>0</v>
      </c>
      <c r="AW648" s="304">
        <f t="shared" si="225"/>
        <v>0</v>
      </c>
      <c r="AX648" s="304">
        <f t="shared" si="226"/>
        <v>0</v>
      </c>
      <c r="AY648" s="304">
        <f t="shared" si="227"/>
        <v>0</v>
      </c>
      <c r="AZ648" s="304">
        <f t="shared" si="228"/>
        <v>0</v>
      </c>
      <c r="BA648" s="304">
        <f t="shared" si="229"/>
        <v>0</v>
      </c>
      <c r="BB648" s="304">
        <f t="shared" si="230"/>
        <v>0</v>
      </c>
      <c r="BC648" s="304">
        <f t="shared" si="231"/>
        <v>0</v>
      </c>
      <c r="BD648" s="304">
        <f t="shared" si="232"/>
        <v>0</v>
      </c>
      <c r="BE648" s="304">
        <f>IFERROR(IF(VLOOKUP($C648,Listen!$A$2:$F$45,6,0)="Ja",BB648-MAX(BC648:BD648),BB648-BC648),0)</f>
        <v>0</v>
      </c>
    </row>
    <row r="649" spans="1:57" x14ac:dyDescent="0.25">
      <c r="A649" s="320" t="str">
        <f>IF(AND(D649&lt;&gt;0,C649&lt;&gt;0,E649&lt;&gt;0),IF(B649&lt;&gt;0,CONCATENATE(B649,"-AGr",VLOOKUP(C649,Listen!$A$2:$D$45,4,FALSE),"-",D649,"-",E649,),CONCATENATE("AGr",VLOOKUP(C649,Listen!$A$2:$D$45,4,FALSE),"-",D649,"-",E649)),"keine vollständige ID")</f>
        <v>keine vollständige ID</v>
      </c>
      <c r="B649" s="301"/>
      <c r="C649" s="287"/>
      <c r="D649" s="34"/>
      <c r="E649" s="306"/>
      <c r="F649" s="116"/>
      <c r="G649" s="17"/>
      <c r="H649" s="17"/>
      <c r="I649" s="17"/>
      <c r="J649" s="17"/>
      <c r="K649" s="17"/>
      <c r="L649" s="17"/>
      <c r="M649" s="17"/>
      <c r="N649" s="17"/>
      <c r="O649" s="116"/>
      <c r="P649" s="117">
        <f>IF(D649&gt;A_Stammdaten!$B$12,0,SUM(G649,H649,J649,L649:M649)-SUM(I649,K649,N649:O649))</f>
        <v>0</v>
      </c>
      <c r="Q649" s="17"/>
      <c r="R649" s="17"/>
      <c r="S649" s="17"/>
      <c r="T649" s="17"/>
      <c r="U649" s="62">
        <f t="shared" si="212"/>
        <v>0</v>
      </c>
      <c r="V649" s="34"/>
      <c r="W649" s="34"/>
      <c r="X649" s="34"/>
      <c r="Y649" s="34"/>
      <c r="Z649" s="34"/>
      <c r="AA649" s="63" t="str">
        <f t="shared" si="213"/>
        <v>-</v>
      </c>
      <c r="AB649" s="63" t="str">
        <f t="shared" si="214"/>
        <v>-</v>
      </c>
      <c r="AC649" s="63">
        <f>IF(ISBLANK($C649),0,VLOOKUP($C649,Listen!$A$2:$C$45,2,FALSE))</f>
        <v>0</v>
      </c>
      <c r="AD649" s="63">
        <f>IF(ISBLANK($C649),0,VLOOKUP($C649,Listen!$A$2:$C$45,3,FALSE))</f>
        <v>0</v>
      </c>
      <c r="AE649" s="49">
        <f t="shared" si="215"/>
        <v>0</v>
      </c>
      <c r="AF649" s="49">
        <f t="shared" si="215"/>
        <v>0</v>
      </c>
      <c r="AG649" s="49">
        <f>IFERROR(IF(OR($V649&lt;&gt;"Ja",VLOOKUP($C649,Listen!$A$2:$F$45,5,0)="Nein",D649&lt;IF(C649="LNG Anbindungsanlagen gemäß separater Festlegung",2022,2023)),$AC649,$AA649),0)</f>
        <v>0</v>
      </c>
      <c r="AH649" s="49">
        <f>IFERROR(IF(OR($V649&lt;&gt;"Ja",VLOOKUP($C649,Listen!$A$2:$F$45,5,0)="Nein",D649&lt;IF(C649="LNG Anbindungsanlagen gemäß separater Festlegung",2022,2023)),$AC649,$AA649),0)</f>
        <v>0</v>
      </c>
      <c r="AI649" s="49">
        <f>IFERROR(IF(OR($W649&lt;&gt;"Ja",VLOOKUP($C649,Listen!$A$2:$F$45,6,0)="Nein"),$AC649,$AB649),0)</f>
        <v>0</v>
      </c>
      <c r="AJ649" s="49">
        <f>IFERROR(IF(OR($W649&lt;&gt;"Ja",VLOOKUP($C649,Listen!$A$2:$F$45,6,0)="Nein"),$AC649,$AB649),0)</f>
        <v>0</v>
      </c>
      <c r="AK649" s="49">
        <f>IFERROR(IF(OR($W649&lt;&gt;"Ja",VLOOKUP($C649,Listen!$A$2:$F$45,6,0)="Nein"),$AC649,$AB649),0)</f>
        <v>0</v>
      </c>
      <c r="AL649" s="51">
        <f t="shared" si="216"/>
        <v>0</v>
      </c>
      <c r="AM649" s="296">
        <f>IFERROR(IF(VLOOKUP($C649,Listen!$A$2:$F$45,6,0)="Ja",MAX(BC649:BD649),D_SAV!$BC649),0)</f>
        <v>0</v>
      </c>
      <c r="AN649" s="51">
        <f t="shared" si="217"/>
        <v>0</v>
      </c>
      <c r="AP649" s="304">
        <f t="shared" si="218"/>
        <v>0</v>
      </c>
      <c r="AQ649" s="304">
        <f t="shared" si="219"/>
        <v>0</v>
      </c>
      <c r="AR649" s="304">
        <f t="shared" si="220"/>
        <v>0</v>
      </c>
      <c r="AS649" s="304">
        <f t="shared" si="221"/>
        <v>0</v>
      </c>
      <c r="AT649" s="304">
        <f t="shared" si="222"/>
        <v>0</v>
      </c>
      <c r="AU649" s="304">
        <f t="shared" si="223"/>
        <v>0</v>
      </c>
      <c r="AV649" s="304">
        <f t="shared" si="224"/>
        <v>0</v>
      </c>
      <c r="AW649" s="304">
        <f t="shared" si="225"/>
        <v>0</v>
      </c>
      <c r="AX649" s="304">
        <f t="shared" si="226"/>
        <v>0</v>
      </c>
      <c r="AY649" s="304">
        <f t="shared" si="227"/>
        <v>0</v>
      </c>
      <c r="AZ649" s="304">
        <f t="shared" si="228"/>
        <v>0</v>
      </c>
      <c r="BA649" s="304">
        <f t="shared" si="229"/>
        <v>0</v>
      </c>
      <c r="BB649" s="304">
        <f t="shared" si="230"/>
        <v>0</v>
      </c>
      <c r="BC649" s="304">
        <f t="shared" si="231"/>
        <v>0</v>
      </c>
      <c r="BD649" s="304">
        <f t="shared" si="232"/>
        <v>0</v>
      </c>
      <c r="BE649" s="304">
        <f>IFERROR(IF(VLOOKUP($C649,Listen!$A$2:$F$45,6,0)="Ja",BB649-MAX(BC649:BD649),BB649-BC649),0)</f>
        <v>0</v>
      </c>
    </row>
    <row r="650" spans="1:57" x14ac:dyDescent="0.25">
      <c r="A650" s="320" t="str">
        <f>IF(AND(D650&lt;&gt;0,C650&lt;&gt;0,E650&lt;&gt;0),IF(B650&lt;&gt;0,CONCATENATE(B650,"-AGr",VLOOKUP(C650,Listen!$A$2:$D$45,4,FALSE),"-",D650,"-",E650,),CONCATENATE("AGr",VLOOKUP(C650,Listen!$A$2:$D$45,4,FALSE),"-",D650,"-",E650)),"keine vollständige ID")</f>
        <v>keine vollständige ID</v>
      </c>
      <c r="B650" s="301"/>
      <c r="C650" s="287"/>
      <c r="D650" s="34"/>
      <c r="E650" s="306"/>
      <c r="F650" s="116"/>
      <c r="G650" s="17"/>
      <c r="H650" s="17"/>
      <c r="I650" s="17"/>
      <c r="J650" s="17"/>
      <c r="K650" s="17"/>
      <c r="L650" s="17"/>
      <c r="M650" s="17"/>
      <c r="N650" s="17"/>
      <c r="O650" s="116"/>
      <c r="P650" s="117">
        <f>IF(D650&gt;A_Stammdaten!$B$12,0,SUM(G650,H650,J650,L650:M650)-SUM(I650,K650,N650:O650))</f>
        <v>0</v>
      </c>
      <c r="Q650" s="17"/>
      <c r="R650" s="17"/>
      <c r="S650" s="17"/>
      <c r="T650" s="17"/>
      <c r="U650" s="62">
        <f t="shared" si="212"/>
        <v>0</v>
      </c>
      <c r="V650" s="34"/>
      <c r="W650" s="34"/>
      <c r="X650" s="34"/>
      <c r="Y650" s="34"/>
      <c r="Z650" s="34"/>
      <c r="AA650" s="63" t="str">
        <f t="shared" si="213"/>
        <v>-</v>
      </c>
      <c r="AB650" s="63" t="str">
        <f t="shared" si="214"/>
        <v>-</v>
      </c>
      <c r="AC650" s="63">
        <f>IF(ISBLANK($C650),0,VLOOKUP($C650,Listen!$A$2:$C$45,2,FALSE))</f>
        <v>0</v>
      </c>
      <c r="AD650" s="63">
        <f>IF(ISBLANK($C650),0,VLOOKUP($C650,Listen!$A$2:$C$45,3,FALSE))</f>
        <v>0</v>
      </c>
      <c r="AE650" s="49">
        <f t="shared" si="215"/>
        <v>0</v>
      </c>
      <c r="AF650" s="49">
        <f t="shared" si="215"/>
        <v>0</v>
      </c>
      <c r="AG650" s="49">
        <f>IFERROR(IF(OR($V650&lt;&gt;"Ja",VLOOKUP($C650,Listen!$A$2:$F$45,5,0)="Nein",D650&lt;IF(C650="LNG Anbindungsanlagen gemäß separater Festlegung",2022,2023)),$AC650,$AA650),0)</f>
        <v>0</v>
      </c>
      <c r="AH650" s="49">
        <f>IFERROR(IF(OR($V650&lt;&gt;"Ja",VLOOKUP($C650,Listen!$A$2:$F$45,5,0)="Nein",D650&lt;IF(C650="LNG Anbindungsanlagen gemäß separater Festlegung",2022,2023)),$AC650,$AA650),0)</f>
        <v>0</v>
      </c>
      <c r="AI650" s="49">
        <f>IFERROR(IF(OR($W650&lt;&gt;"Ja",VLOOKUP($C650,Listen!$A$2:$F$45,6,0)="Nein"),$AC650,$AB650),0)</f>
        <v>0</v>
      </c>
      <c r="AJ650" s="49">
        <f>IFERROR(IF(OR($W650&lt;&gt;"Ja",VLOOKUP($C650,Listen!$A$2:$F$45,6,0)="Nein"),$AC650,$AB650),0)</f>
        <v>0</v>
      </c>
      <c r="AK650" s="49">
        <f>IFERROR(IF(OR($W650&lt;&gt;"Ja",VLOOKUP($C650,Listen!$A$2:$F$45,6,0)="Nein"),$AC650,$AB650),0)</f>
        <v>0</v>
      </c>
      <c r="AL650" s="51">
        <f t="shared" si="216"/>
        <v>0</v>
      </c>
      <c r="AM650" s="296">
        <f>IFERROR(IF(VLOOKUP($C650,Listen!$A$2:$F$45,6,0)="Ja",MAX(BC650:BD650),D_SAV!$BC650),0)</f>
        <v>0</v>
      </c>
      <c r="AN650" s="51">
        <f t="shared" si="217"/>
        <v>0</v>
      </c>
      <c r="AP650" s="304">
        <f t="shared" si="218"/>
        <v>0</v>
      </c>
      <c r="AQ650" s="304">
        <f t="shared" si="219"/>
        <v>0</v>
      </c>
      <c r="AR650" s="304">
        <f t="shared" si="220"/>
        <v>0</v>
      </c>
      <c r="AS650" s="304">
        <f t="shared" si="221"/>
        <v>0</v>
      </c>
      <c r="AT650" s="304">
        <f t="shared" si="222"/>
        <v>0</v>
      </c>
      <c r="AU650" s="304">
        <f t="shared" si="223"/>
        <v>0</v>
      </c>
      <c r="AV650" s="304">
        <f t="shared" si="224"/>
        <v>0</v>
      </c>
      <c r="AW650" s="304">
        <f t="shared" si="225"/>
        <v>0</v>
      </c>
      <c r="AX650" s="304">
        <f t="shared" si="226"/>
        <v>0</v>
      </c>
      <c r="AY650" s="304">
        <f t="shared" si="227"/>
        <v>0</v>
      </c>
      <c r="AZ650" s="304">
        <f t="shared" si="228"/>
        <v>0</v>
      </c>
      <c r="BA650" s="304">
        <f t="shared" si="229"/>
        <v>0</v>
      </c>
      <c r="BB650" s="304">
        <f t="shared" si="230"/>
        <v>0</v>
      </c>
      <c r="BC650" s="304">
        <f t="shared" si="231"/>
        <v>0</v>
      </c>
      <c r="BD650" s="304">
        <f t="shared" si="232"/>
        <v>0</v>
      </c>
      <c r="BE650" s="304">
        <f>IFERROR(IF(VLOOKUP($C650,Listen!$A$2:$F$45,6,0)="Ja",BB650-MAX(BC650:BD650),BB650-BC650),0)</f>
        <v>0</v>
      </c>
    </row>
    <row r="651" spans="1:57" x14ac:dyDescent="0.25">
      <c r="A651" s="320" t="str">
        <f>IF(AND(D651&lt;&gt;0,C651&lt;&gt;0,E651&lt;&gt;0),IF(B651&lt;&gt;0,CONCATENATE(B651,"-AGr",VLOOKUP(C651,Listen!$A$2:$D$45,4,FALSE),"-",D651,"-",E651,),CONCATENATE("AGr",VLOOKUP(C651,Listen!$A$2:$D$45,4,FALSE),"-",D651,"-",E651)),"keine vollständige ID")</f>
        <v>keine vollständige ID</v>
      </c>
      <c r="B651" s="301"/>
      <c r="C651" s="287"/>
      <c r="D651" s="34"/>
      <c r="E651" s="306"/>
      <c r="F651" s="116"/>
      <c r="G651" s="17"/>
      <c r="H651" s="17"/>
      <c r="I651" s="17"/>
      <c r="J651" s="17"/>
      <c r="K651" s="17"/>
      <c r="L651" s="17"/>
      <c r="M651" s="17"/>
      <c r="N651" s="17"/>
      <c r="O651" s="116"/>
      <c r="P651" s="117">
        <f>IF(D651&gt;A_Stammdaten!$B$12,0,SUM(G651,H651,J651,L651:M651)-SUM(I651,K651,N651:O651))</f>
        <v>0</v>
      </c>
      <c r="Q651" s="17"/>
      <c r="R651" s="17"/>
      <c r="S651" s="17"/>
      <c r="T651" s="17"/>
      <c r="U651" s="62">
        <f t="shared" si="212"/>
        <v>0</v>
      </c>
      <c r="V651" s="34"/>
      <c r="W651" s="34"/>
      <c r="X651" s="34"/>
      <c r="Y651" s="34"/>
      <c r="Z651" s="34"/>
      <c r="AA651" s="63" t="str">
        <f t="shared" si="213"/>
        <v>-</v>
      </c>
      <c r="AB651" s="63" t="str">
        <f t="shared" si="214"/>
        <v>-</v>
      </c>
      <c r="AC651" s="63">
        <f>IF(ISBLANK($C651),0,VLOOKUP($C651,Listen!$A$2:$C$45,2,FALSE))</f>
        <v>0</v>
      </c>
      <c r="AD651" s="63">
        <f>IF(ISBLANK($C651),0,VLOOKUP($C651,Listen!$A$2:$C$45,3,FALSE))</f>
        <v>0</v>
      </c>
      <c r="AE651" s="49">
        <f t="shared" si="215"/>
        <v>0</v>
      </c>
      <c r="AF651" s="49">
        <f t="shared" si="215"/>
        <v>0</v>
      </c>
      <c r="AG651" s="49">
        <f>IFERROR(IF(OR($V651&lt;&gt;"Ja",VLOOKUP($C651,Listen!$A$2:$F$45,5,0)="Nein",D651&lt;IF(C651="LNG Anbindungsanlagen gemäß separater Festlegung",2022,2023)),$AC651,$AA651),0)</f>
        <v>0</v>
      </c>
      <c r="AH651" s="49">
        <f>IFERROR(IF(OR($V651&lt;&gt;"Ja",VLOOKUP($C651,Listen!$A$2:$F$45,5,0)="Nein",D651&lt;IF(C651="LNG Anbindungsanlagen gemäß separater Festlegung",2022,2023)),$AC651,$AA651),0)</f>
        <v>0</v>
      </c>
      <c r="AI651" s="49">
        <f>IFERROR(IF(OR($W651&lt;&gt;"Ja",VLOOKUP($C651,Listen!$A$2:$F$45,6,0)="Nein"),$AC651,$AB651),0)</f>
        <v>0</v>
      </c>
      <c r="AJ651" s="49">
        <f>IFERROR(IF(OR($W651&lt;&gt;"Ja",VLOOKUP($C651,Listen!$A$2:$F$45,6,0)="Nein"),$AC651,$AB651),0)</f>
        <v>0</v>
      </c>
      <c r="AK651" s="49">
        <f>IFERROR(IF(OR($W651&lt;&gt;"Ja",VLOOKUP($C651,Listen!$A$2:$F$45,6,0)="Nein"),$AC651,$AB651),0)</f>
        <v>0</v>
      </c>
      <c r="AL651" s="51">
        <f t="shared" si="216"/>
        <v>0</v>
      </c>
      <c r="AM651" s="296">
        <f>IFERROR(IF(VLOOKUP($C651,Listen!$A$2:$F$45,6,0)="Ja",MAX(BC651:BD651),D_SAV!$BC651),0)</f>
        <v>0</v>
      </c>
      <c r="AN651" s="51">
        <f t="shared" si="217"/>
        <v>0</v>
      </c>
      <c r="AP651" s="304">
        <f t="shared" si="218"/>
        <v>0</v>
      </c>
      <c r="AQ651" s="304">
        <f t="shared" si="219"/>
        <v>0</v>
      </c>
      <c r="AR651" s="304">
        <f t="shared" si="220"/>
        <v>0</v>
      </c>
      <c r="AS651" s="304">
        <f t="shared" si="221"/>
        <v>0</v>
      </c>
      <c r="AT651" s="304">
        <f t="shared" si="222"/>
        <v>0</v>
      </c>
      <c r="AU651" s="304">
        <f t="shared" si="223"/>
        <v>0</v>
      </c>
      <c r="AV651" s="304">
        <f t="shared" si="224"/>
        <v>0</v>
      </c>
      <c r="AW651" s="304">
        <f t="shared" si="225"/>
        <v>0</v>
      </c>
      <c r="AX651" s="304">
        <f t="shared" si="226"/>
        <v>0</v>
      </c>
      <c r="AY651" s="304">
        <f t="shared" si="227"/>
        <v>0</v>
      </c>
      <c r="AZ651" s="304">
        <f t="shared" si="228"/>
        <v>0</v>
      </c>
      <c r="BA651" s="304">
        <f t="shared" si="229"/>
        <v>0</v>
      </c>
      <c r="BB651" s="304">
        <f t="shared" si="230"/>
        <v>0</v>
      </c>
      <c r="BC651" s="304">
        <f t="shared" si="231"/>
        <v>0</v>
      </c>
      <c r="BD651" s="304">
        <f t="shared" si="232"/>
        <v>0</v>
      </c>
      <c r="BE651" s="304">
        <f>IFERROR(IF(VLOOKUP($C651,Listen!$A$2:$F$45,6,0)="Ja",BB651-MAX(BC651:BD651),BB651-BC651),0)</f>
        <v>0</v>
      </c>
    </row>
    <row r="652" spans="1:57" x14ac:dyDescent="0.25">
      <c r="A652" s="320" t="str">
        <f>IF(AND(D652&lt;&gt;0,C652&lt;&gt;0,E652&lt;&gt;0),IF(B652&lt;&gt;0,CONCATENATE(B652,"-AGr",VLOOKUP(C652,Listen!$A$2:$D$45,4,FALSE),"-",D652,"-",E652,),CONCATENATE("AGr",VLOOKUP(C652,Listen!$A$2:$D$45,4,FALSE),"-",D652,"-",E652)),"keine vollständige ID")</f>
        <v>keine vollständige ID</v>
      </c>
      <c r="B652" s="301"/>
      <c r="C652" s="287"/>
      <c r="D652" s="34"/>
      <c r="E652" s="306"/>
      <c r="F652" s="116"/>
      <c r="G652" s="17"/>
      <c r="H652" s="17"/>
      <c r="I652" s="17"/>
      <c r="J652" s="17"/>
      <c r="K652" s="17"/>
      <c r="L652" s="17"/>
      <c r="M652" s="17"/>
      <c r="N652" s="17"/>
      <c r="O652" s="116"/>
      <c r="P652" s="117">
        <f>IF(D652&gt;A_Stammdaten!$B$12,0,SUM(G652,H652,J652,L652:M652)-SUM(I652,K652,N652:O652))</f>
        <v>0</v>
      </c>
      <c r="Q652" s="17"/>
      <c r="R652" s="17"/>
      <c r="S652" s="17"/>
      <c r="T652" s="17"/>
      <c r="U652" s="62">
        <f t="shared" si="212"/>
        <v>0</v>
      </c>
      <c r="V652" s="34"/>
      <c r="W652" s="34"/>
      <c r="X652" s="34"/>
      <c r="Y652" s="34"/>
      <c r="Z652" s="34"/>
      <c r="AA652" s="63" t="str">
        <f t="shared" si="213"/>
        <v>-</v>
      </c>
      <c r="AB652" s="63" t="str">
        <f t="shared" si="214"/>
        <v>-</v>
      </c>
      <c r="AC652" s="63">
        <f>IF(ISBLANK($C652),0,VLOOKUP($C652,Listen!$A$2:$C$45,2,FALSE))</f>
        <v>0</v>
      </c>
      <c r="AD652" s="63">
        <f>IF(ISBLANK($C652),0,VLOOKUP($C652,Listen!$A$2:$C$45,3,FALSE))</f>
        <v>0</v>
      </c>
      <c r="AE652" s="49">
        <f t="shared" si="215"/>
        <v>0</v>
      </c>
      <c r="AF652" s="49">
        <f t="shared" si="215"/>
        <v>0</v>
      </c>
      <c r="AG652" s="49">
        <f>IFERROR(IF(OR($V652&lt;&gt;"Ja",VLOOKUP($C652,Listen!$A$2:$F$45,5,0)="Nein",D652&lt;IF(C652="LNG Anbindungsanlagen gemäß separater Festlegung",2022,2023)),$AC652,$AA652),0)</f>
        <v>0</v>
      </c>
      <c r="AH652" s="49">
        <f>IFERROR(IF(OR($V652&lt;&gt;"Ja",VLOOKUP($C652,Listen!$A$2:$F$45,5,0)="Nein",D652&lt;IF(C652="LNG Anbindungsanlagen gemäß separater Festlegung",2022,2023)),$AC652,$AA652),0)</f>
        <v>0</v>
      </c>
      <c r="AI652" s="49">
        <f>IFERROR(IF(OR($W652&lt;&gt;"Ja",VLOOKUP($C652,Listen!$A$2:$F$45,6,0)="Nein"),$AC652,$AB652),0)</f>
        <v>0</v>
      </c>
      <c r="AJ652" s="49">
        <f>IFERROR(IF(OR($W652&lt;&gt;"Ja",VLOOKUP($C652,Listen!$A$2:$F$45,6,0)="Nein"),$AC652,$AB652),0)</f>
        <v>0</v>
      </c>
      <c r="AK652" s="49">
        <f>IFERROR(IF(OR($W652&lt;&gt;"Ja",VLOOKUP($C652,Listen!$A$2:$F$45,6,0)="Nein"),$AC652,$AB652),0)</f>
        <v>0</v>
      </c>
      <c r="AL652" s="51">
        <f t="shared" si="216"/>
        <v>0</v>
      </c>
      <c r="AM652" s="296">
        <f>IFERROR(IF(VLOOKUP($C652,Listen!$A$2:$F$45,6,0)="Ja",MAX(BC652:BD652),D_SAV!$BC652),0)</f>
        <v>0</v>
      </c>
      <c r="AN652" s="51">
        <f t="shared" si="217"/>
        <v>0</v>
      </c>
      <c r="AP652" s="304">
        <f t="shared" si="218"/>
        <v>0</v>
      </c>
      <c r="AQ652" s="304">
        <f t="shared" si="219"/>
        <v>0</v>
      </c>
      <c r="AR652" s="304">
        <f t="shared" si="220"/>
        <v>0</v>
      </c>
      <c r="AS652" s="304">
        <f t="shared" si="221"/>
        <v>0</v>
      </c>
      <c r="AT652" s="304">
        <f t="shared" si="222"/>
        <v>0</v>
      </c>
      <c r="AU652" s="304">
        <f t="shared" si="223"/>
        <v>0</v>
      </c>
      <c r="AV652" s="304">
        <f t="shared" si="224"/>
        <v>0</v>
      </c>
      <c r="AW652" s="304">
        <f t="shared" si="225"/>
        <v>0</v>
      </c>
      <c r="AX652" s="304">
        <f t="shared" si="226"/>
        <v>0</v>
      </c>
      <c r="AY652" s="304">
        <f t="shared" si="227"/>
        <v>0</v>
      </c>
      <c r="AZ652" s="304">
        <f t="shared" si="228"/>
        <v>0</v>
      </c>
      <c r="BA652" s="304">
        <f t="shared" si="229"/>
        <v>0</v>
      </c>
      <c r="BB652" s="304">
        <f t="shared" si="230"/>
        <v>0</v>
      </c>
      <c r="BC652" s="304">
        <f t="shared" si="231"/>
        <v>0</v>
      </c>
      <c r="BD652" s="304">
        <f t="shared" si="232"/>
        <v>0</v>
      </c>
      <c r="BE652" s="304">
        <f>IFERROR(IF(VLOOKUP($C652,Listen!$A$2:$F$45,6,0)="Ja",BB652-MAX(BC652:BD652),BB652-BC652),0)</f>
        <v>0</v>
      </c>
    </row>
    <row r="653" spans="1:57" x14ac:dyDescent="0.25">
      <c r="A653" s="320" t="str">
        <f>IF(AND(D653&lt;&gt;0,C653&lt;&gt;0,E653&lt;&gt;0),IF(B653&lt;&gt;0,CONCATENATE(B653,"-AGr",VLOOKUP(C653,Listen!$A$2:$D$45,4,FALSE),"-",D653,"-",E653,),CONCATENATE("AGr",VLOOKUP(C653,Listen!$A$2:$D$45,4,FALSE),"-",D653,"-",E653)),"keine vollständige ID")</f>
        <v>keine vollständige ID</v>
      </c>
      <c r="B653" s="301"/>
      <c r="C653" s="287"/>
      <c r="D653" s="34"/>
      <c r="E653" s="306"/>
      <c r="F653" s="116"/>
      <c r="G653" s="17"/>
      <c r="H653" s="17"/>
      <c r="I653" s="17"/>
      <c r="J653" s="17"/>
      <c r="K653" s="17"/>
      <c r="L653" s="17"/>
      <c r="M653" s="17"/>
      <c r="N653" s="17"/>
      <c r="O653" s="116"/>
      <c r="P653" s="117">
        <f>IF(D653&gt;A_Stammdaten!$B$12,0,SUM(G653,H653,J653,L653:M653)-SUM(I653,K653,N653:O653))</f>
        <v>0</v>
      </c>
      <c r="Q653" s="17"/>
      <c r="R653" s="17"/>
      <c r="S653" s="17"/>
      <c r="T653" s="17"/>
      <c r="U653" s="62">
        <f t="shared" si="212"/>
        <v>0</v>
      </c>
      <c r="V653" s="34"/>
      <c r="W653" s="34"/>
      <c r="X653" s="34"/>
      <c r="Y653" s="34"/>
      <c r="Z653" s="34"/>
      <c r="AA653" s="63" t="str">
        <f t="shared" si="213"/>
        <v>-</v>
      </c>
      <c r="AB653" s="63" t="str">
        <f t="shared" si="214"/>
        <v>-</v>
      </c>
      <c r="AC653" s="63">
        <f>IF(ISBLANK($C653),0,VLOOKUP($C653,Listen!$A$2:$C$45,2,FALSE))</f>
        <v>0</v>
      </c>
      <c r="AD653" s="63">
        <f>IF(ISBLANK($C653),0,VLOOKUP($C653,Listen!$A$2:$C$45,3,FALSE))</f>
        <v>0</v>
      </c>
      <c r="AE653" s="49">
        <f t="shared" si="215"/>
        <v>0</v>
      </c>
      <c r="AF653" s="49">
        <f t="shared" si="215"/>
        <v>0</v>
      </c>
      <c r="AG653" s="49">
        <f>IFERROR(IF(OR($V653&lt;&gt;"Ja",VLOOKUP($C653,Listen!$A$2:$F$45,5,0)="Nein",D653&lt;IF(C653="LNG Anbindungsanlagen gemäß separater Festlegung",2022,2023)),$AC653,$AA653),0)</f>
        <v>0</v>
      </c>
      <c r="AH653" s="49">
        <f>IFERROR(IF(OR($V653&lt;&gt;"Ja",VLOOKUP($C653,Listen!$A$2:$F$45,5,0)="Nein",D653&lt;IF(C653="LNG Anbindungsanlagen gemäß separater Festlegung",2022,2023)),$AC653,$AA653),0)</f>
        <v>0</v>
      </c>
      <c r="AI653" s="49">
        <f>IFERROR(IF(OR($W653&lt;&gt;"Ja",VLOOKUP($C653,Listen!$A$2:$F$45,6,0)="Nein"),$AC653,$AB653),0)</f>
        <v>0</v>
      </c>
      <c r="AJ653" s="49">
        <f>IFERROR(IF(OR($W653&lt;&gt;"Ja",VLOOKUP($C653,Listen!$A$2:$F$45,6,0)="Nein"),$AC653,$AB653),0)</f>
        <v>0</v>
      </c>
      <c r="AK653" s="49">
        <f>IFERROR(IF(OR($W653&lt;&gt;"Ja",VLOOKUP($C653,Listen!$A$2:$F$45,6,0)="Nein"),$AC653,$AB653),0)</f>
        <v>0</v>
      </c>
      <c r="AL653" s="51">
        <f t="shared" si="216"/>
        <v>0</v>
      </c>
      <c r="AM653" s="296">
        <f>IFERROR(IF(VLOOKUP($C653,Listen!$A$2:$F$45,6,0)="Ja",MAX(BC653:BD653),D_SAV!$BC653),0)</f>
        <v>0</v>
      </c>
      <c r="AN653" s="51">
        <f t="shared" si="217"/>
        <v>0</v>
      </c>
      <c r="AP653" s="304">
        <f t="shared" si="218"/>
        <v>0</v>
      </c>
      <c r="AQ653" s="304">
        <f t="shared" si="219"/>
        <v>0</v>
      </c>
      <c r="AR653" s="304">
        <f t="shared" si="220"/>
        <v>0</v>
      </c>
      <c r="AS653" s="304">
        <f t="shared" si="221"/>
        <v>0</v>
      </c>
      <c r="AT653" s="304">
        <f t="shared" si="222"/>
        <v>0</v>
      </c>
      <c r="AU653" s="304">
        <f t="shared" si="223"/>
        <v>0</v>
      </c>
      <c r="AV653" s="304">
        <f t="shared" si="224"/>
        <v>0</v>
      </c>
      <c r="AW653" s="304">
        <f t="shared" si="225"/>
        <v>0</v>
      </c>
      <c r="AX653" s="304">
        <f t="shared" si="226"/>
        <v>0</v>
      </c>
      <c r="AY653" s="304">
        <f t="shared" si="227"/>
        <v>0</v>
      </c>
      <c r="AZ653" s="304">
        <f t="shared" si="228"/>
        <v>0</v>
      </c>
      <c r="BA653" s="304">
        <f t="shared" si="229"/>
        <v>0</v>
      </c>
      <c r="BB653" s="304">
        <f t="shared" si="230"/>
        <v>0</v>
      </c>
      <c r="BC653" s="304">
        <f t="shared" si="231"/>
        <v>0</v>
      </c>
      <c r="BD653" s="304">
        <f t="shared" si="232"/>
        <v>0</v>
      </c>
      <c r="BE653" s="304">
        <f>IFERROR(IF(VLOOKUP($C653,Listen!$A$2:$F$45,6,0)="Ja",BB653-MAX(BC653:BD653),BB653-BC653),0)</f>
        <v>0</v>
      </c>
    </row>
    <row r="654" spans="1:57" x14ac:dyDescent="0.25">
      <c r="A654" s="320" t="str">
        <f>IF(AND(D654&lt;&gt;0,C654&lt;&gt;0,E654&lt;&gt;0),IF(B654&lt;&gt;0,CONCATENATE(B654,"-AGr",VLOOKUP(C654,Listen!$A$2:$D$45,4,FALSE),"-",D654,"-",E654,),CONCATENATE("AGr",VLOOKUP(C654,Listen!$A$2:$D$45,4,FALSE),"-",D654,"-",E654)),"keine vollständige ID")</f>
        <v>keine vollständige ID</v>
      </c>
      <c r="B654" s="301"/>
      <c r="C654" s="287"/>
      <c r="D654" s="34"/>
      <c r="E654" s="306"/>
      <c r="F654" s="116"/>
      <c r="G654" s="17"/>
      <c r="H654" s="17"/>
      <c r="I654" s="17"/>
      <c r="J654" s="17"/>
      <c r="K654" s="17"/>
      <c r="L654" s="17"/>
      <c r="M654" s="17"/>
      <c r="N654" s="17"/>
      <c r="O654" s="116"/>
      <c r="P654" s="117">
        <f>IF(D654&gt;A_Stammdaten!$B$12,0,SUM(G654,H654,J654,L654:M654)-SUM(I654,K654,N654:O654))</f>
        <v>0</v>
      </c>
      <c r="Q654" s="17"/>
      <c r="R654" s="17"/>
      <c r="S654" s="17"/>
      <c r="T654" s="17"/>
      <c r="U654" s="62">
        <f t="shared" si="212"/>
        <v>0</v>
      </c>
      <c r="V654" s="34"/>
      <c r="W654" s="34"/>
      <c r="X654" s="34"/>
      <c r="Y654" s="34"/>
      <c r="Z654" s="34"/>
      <c r="AA654" s="63" t="str">
        <f t="shared" si="213"/>
        <v>-</v>
      </c>
      <c r="AB654" s="63" t="str">
        <f t="shared" si="214"/>
        <v>-</v>
      </c>
      <c r="AC654" s="63">
        <f>IF(ISBLANK($C654),0,VLOOKUP($C654,Listen!$A$2:$C$45,2,FALSE))</f>
        <v>0</v>
      </c>
      <c r="AD654" s="63">
        <f>IF(ISBLANK($C654),0,VLOOKUP($C654,Listen!$A$2:$C$45,3,FALSE))</f>
        <v>0</v>
      </c>
      <c r="AE654" s="49">
        <f t="shared" si="215"/>
        <v>0</v>
      </c>
      <c r="AF654" s="49">
        <f t="shared" si="215"/>
        <v>0</v>
      </c>
      <c r="AG654" s="49">
        <f>IFERROR(IF(OR($V654&lt;&gt;"Ja",VLOOKUP($C654,Listen!$A$2:$F$45,5,0)="Nein",D654&lt;IF(C654="LNG Anbindungsanlagen gemäß separater Festlegung",2022,2023)),$AC654,$AA654),0)</f>
        <v>0</v>
      </c>
      <c r="AH654" s="49">
        <f>IFERROR(IF(OR($V654&lt;&gt;"Ja",VLOOKUP($C654,Listen!$A$2:$F$45,5,0)="Nein",D654&lt;IF(C654="LNG Anbindungsanlagen gemäß separater Festlegung",2022,2023)),$AC654,$AA654),0)</f>
        <v>0</v>
      </c>
      <c r="AI654" s="49">
        <f>IFERROR(IF(OR($W654&lt;&gt;"Ja",VLOOKUP($C654,Listen!$A$2:$F$45,6,0)="Nein"),$AC654,$AB654),0)</f>
        <v>0</v>
      </c>
      <c r="AJ654" s="49">
        <f>IFERROR(IF(OR($W654&lt;&gt;"Ja",VLOOKUP($C654,Listen!$A$2:$F$45,6,0)="Nein"),$AC654,$AB654),0)</f>
        <v>0</v>
      </c>
      <c r="AK654" s="49">
        <f>IFERROR(IF(OR($W654&lt;&gt;"Ja",VLOOKUP($C654,Listen!$A$2:$F$45,6,0)="Nein"),$AC654,$AB654),0)</f>
        <v>0</v>
      </c>
      <c r="AL654" s="51">
        <f t="shared" si="216"/>
        <v>0</v>
      </c>
      <c r="AM654" s="296">
        <f>IFERROR(IF(VLOOKUP($C654,Listen!$A$2:$F$45,6,0)="Ja",MAX(BC654:BD654),D_SAV!$BC654),0)</f>
        <v>0</v>
      </c>
      <c r="AN654" s="51">
        <f t="shared" si="217"/>
        <v>0</v>
      </c>
      <c r="AP654" s="304">
        <f t="shared" si="218"/>
        <v>0</v>
      </c>
      <c r="AQ654" s="304">
        <f t="shared" si="219"/>
        <v>0</v>
      </c>
      <c r="AR654" s="304">
        <f t="shared" si="220"/>
        <v>0</v>
      </c>
      <c r="AS654" s="304">
        <f t="shared" si="221"/>
        <v>0</v>
      </c>
      <c r="AT654" s="304">
        <f t="shared" si="222"/>
        <v>0</v>
      </c>
      <c r="AU654" s="304">
        <f t="shared" si="223"/>
        <v>0</v>
      </c>
      <c r="AV654" s="304">
        <f t="shared" si="224"/>
        <v>0</v>
      </c>
      <c r="AW654" s="304">
        <f t="shared" si="225"/>
        <v>0</v>
      </c>
      <c r="AX654" s="304">
        <f t="shared" si="226"/>
        <v>0</v>
      </c>
      <c r="AY654" s="304">
        <f t="shared" si="227"/>
        <v>0</v>
      </c>
      <c r="AZ654" s="304">
        <f t="shared" si="228"/>
        <v>0</v>
      </c>
      <c r="BA654" s="304">
        <f t="shared" si="229"/>
        <v>0</v>
      </c>
      <c r="BB654" s="304">
        <f t="shared" si="230"/>
        <v>0</v>
      </c>
      <c r="BC654" s="304">
        <f t="shared" si="231"/>
        <v>0</v>
      </c>
      <c r="BD654" s="304">
        <f t="shared" si="232"/>
        <v>0</v>
      </c>
      <c r="BE654" s="304">
        <f>IFERROR(IF(VLOOKUP($C654,Listen!$A$2:$F$45,6,0)="Ja",BB654-MAX(BC654:BD654),BB654-BC654),0)</f>
        <v>0</v>
      </c>
    </row>
    <row r="655" spans="1:57" x14ac:dyDescent="0.25">
      <c r="A655" s="320" t="str">
        <f>IF(AND(D655&lt;&gt;0,C655&lt;&gt;0,E655&lt;&gt;0),IF(B655&lt;&gt;0,CONCATENATE(B655,"-AGr",VLOOKUP(C655,Listen!$A$2:$D$45,4,FALSE),"-",D655,"-",E655,),CONCATENATE("AGr",VLOOKUP(C655,Listen!$A$2:$D$45,4,FALSE),"-",D655,"-",E655)),"keine vollständige ID")</f>
        <v>keine vollständige ID</v>
      </c>
      <c r="B655" s="301"/>
      <c r="C655" s="287"/>
      <c r="D655" s="34"/>
      <c r="E655" s="306"/>
      <c r="F655" s="116"/>
      <c r="G655" s="17"/>
      <c r="H655" s="17"/>
      <c r="I655" s="17"/>
      <c r="J655" s="17"/>
      <c r="K655" s="17"/>
      <c r="L655" s="17"/>
      <c r="M655" s="17"/>
      <c r="N655" s="17"/>
      <c r="O655" s="116"/>
      <c r="P655" s="117">
        <f>IF(D655&gt;A_Stammdaten!$B$12,0,SUM(G655,H655,J655,L655:M655)-SUM(I655,K655,N655:O655))</f>
        <v>0</v>
      </c>
      <c r="Q655" s="17"/>
      <c r="R655" s="17"/>
      <c r="S655" s="17"/>
      <c r="T655" s="17"/>
      <c r="U655" s="62">
        <f t="shared" si="212"/>
        <v>0</v>
      </c>
      <c r="V655" s="34"/>
      <c r="W655" s="34"/>
      <c r="X655" s="34"/>
      <c r="Y655" s="34"/>
      <c r="Z655" s="34"/>
      <c r="AA655" s="63" t="str">
        <f t="shared" si="213"/>
        <v>-</v>
      </c>
      <c r="AB655" s="63" t="str">
        <f t="shared" si="214"/>
        <v>-</v>
      </c>
      <c r="AC655" s="63">
        <f>IF(ISBLANK($C655),0,VLOOKUP($C655,Listen!$A$2:$C$45,2,FALSE))</f>
        <v>0</v>
      </c>
      <c r="AD655" s="63">
        <f>IF(ISBLANK($C655),0,VLOOKUP($C655,Listen!$A$2:$C$45,3,FALSE))</f>
        <v>0</v>
      </c>
      <c r="AE655" s="49">
        <f t="shared" si="215"/>
        <v>0</v>
      </c>
      <c r="AF655" s="49">
        <f t="shared" si="215"/>
        <v>0</v>
      </c>
      <c r="AG655" s="49">
        <f>IFERROR(IF(OR($V655&lt;&gt;"Ja",VLOOKUP($C655,Listen!$A$2:$F$45,5,0)="Nein",D655&lt;IF(C655="LNG Anbindungsanlagen gemäß separater Festlegung",2022,2023)),$AC655,$AA655),0)</f>
        <v>0</v>
      </c>
      <c r="AH655" s="49">
        <f>IFERROR(IF(OR($V655&lt;&gt;"Ja",VLOOKUP($C655,Listen!$A$2:$F$45,5,0)="Nein",D655&lt;IF(C655="LNG Anbindungsanlagen gemäß separater Festlegung",2022,2023)),$AC655,$AA655),0)</f>
        <v>0</v>
      </c>
      <c r="AI655" s="49">
        <f>IFERROR(IF(OR($W655&lt;&gt;"Ja",VLOOKUP($C655,Listen!$A$2:$F$45,6,0)="Nein"),$AC655,$AB655),0)</f>
        <v>0</v>
      </c>
      <c r="AJ655" s="49">
        <f>IFERROR(IF(OR($W655&lt;&gt;"Ja",VLOOKUP($C655,Listen!$A$2:$F$45,6,0)="Nein"),$AC655,$AB655),0)</f>
        <v>0</v>
      </c>
      <c r="AK655" s="49">
        <f>IFERROR(IF(OR($W655&lt;&gt;"Ja",VLOOKUP($C655,Listen!$A$2:$F$45,6,0)="Nein"),$AC655,$AB655),0)</f>
        <v>0</v>
      </c>
      <c r="AL655" s="51">
        <f t="shared" si="216"/>
        <v>0</v>
      </c>
      <c r="AM655" s="296">
        <f>IFERROR(IF(VLOOKUP($C655,Listen!$A$2:$F$45,6,0)="Ja",MAX(BC655:BD655),D_SAV!$BC655),0)</f>
        <v>0</v>
      </c>
      <c r="AN655" s="51">
        <f t="shared" si="217"/>
        <v>0</v>
      </c>
      <c r="AP655" s="304">
        <f t="shared" si="218"/>
        <v>0</v>
      </c>
      <c r="AQ655" s="304">
        <f t="shared" si="219"/>
        <v>0</v>
      </c>
      <c r="AR655" s="304">
        <f t="shared" si="220"/>
        <v>0</v>
      </c>
      <c r="AS655" s="304">
        <f t="shared" si="221"/>
        <v>0</v>
      </c>
      <c r="AT655" s="304">
        <f t="shared" si="222"/>
        <v>0</v>
      </c>
      <c r="AU655" s="304">
        <f t="shared" si="223"/>
        <v>0</v>
      </c>
      <c r="AV655" s="304">
        <f t="shared" si="224"/>
        <v>0</v>
      </c>
      <c r="AW655" s="304">
        <f t="shared" si="225"/>
        <v>0</v>
      </c>
      <c r="AX655" s="304">
        <f t="shared" si="226"/>
        <v>0</v>
      </c>
      <c r="AY655" s="304">
        <f t="shared" si="227"/>
        <v>0</v>
      </c>
      <c r="AZ655" s="304">
        <f t="shared" si="228"/>
        <v>0</v>
      </c>
      <c r="BA655" s="304">
        <f t="shared" si="229"/>
        <v>0</v>
      </c>
      <c r="BB655" s="304">
        <f t="shared" si="230"/>
        <v>0</v>
      </c>
      <c r="BC655" s="304">
        <f t="shared" si="231"/>
        <v>0</v>
      </c>
      <c r="BD655" s="304">
        <f t="shared" si="232"/>
        <v>0</v>
      </c>
      <c r="BE655" s="304">
        <f>IFERROR(IF(VLOOKUP($C655,Listen!$A$2:$F$45,6,0)="Ja",BB655-MAX(BC655:BD655),BB655-BC655),0)</f>
        <v>0</v>
      </c>
    </row>
    <row r="656" spans="1:57" x14ac:dyDescent="0.25">
      <c r="A656" s="320" t="str">
        <f>IF(AND(D656&lt;&gt;0,C656&lt;&gt;0,E656&lt;&gt;0),IF(B656&lt;&gt;0,CONCATENATE(B656,"-AGr",VLOOKUP(C656,Listen!$A$2:$D$45,4,FALSE),"-",D656,"-",E656,),CONCATENATE("AGr",VLOOKUP(C656,Listen!$A$2:$D$45,4,FALSE),"-",D656,"-",E656)),"keine vollständige ID")</f>
        <v>keine vollständige ID</v>
      </c>
      <c r="B656" s="301"/>
      <c r="C656" s="287"/>
      <c r="D656" s="34"/>
      <c r="E656" s="306"/>
      <c r="F656" s="116"/>
      <c r="G656" s="17"/>
      <c r="H656" s="17"/>
      <c r="I656" s="17"/>
      <c r="J656" s="17"/>
      <c r="K656" s="17"/>
      <c r="L656" s="17"/>
      <c r="M656" s="17"/>
      <c r="N656" s="17"/>
      <c r="O656" s="116"/>
      <c r="P656" s="117">
        <f>IF(D656&gt;A_Stammdaten!$B$12,0,SUM(G656,H656,J656,L656:M656)-SUM(I656,K656,N656:O656))</f>
        <v>0</v>
      </c>
      <c r="Q656" s="17"/>
      <c r="R656" s="17"/>
      <c r="S656" s="17"/>
      <c r="T656" s="17"/>
      <c r="U656" s="62">
        <f t="shared" si="212"/>
        <v>0</v>
      </c>
      <c r="V656" s="34"/>
      <c r="W656" s="34"/>
      <c r="X656" s="34"/>
      <c r="Y656" s="34"/>
      <c r="Z656" s="34"/>
      <c r="AA656" s="63" t="str">
        <f t="shared" si="213"/>
        <v>-</v>
      </c>
      <c r="AB656" s="63" t="str">
        <f t="shared" si="214"/>
        <v>-</v>
      </c>
      <c r="AC656" s="63">
        <f>IF(ISBLANK($C656),0,VLOOKUP($C656,Listen!$A$2:$C$45,2,FALSE))</f>
        <v>0</v>
      </c>
      <c r="AD656" s="63">
        <f>IF(ISBLANK($C656),0,VLOOKUP($C656,Listen!$A$2:$C$45,3,FALSE))</f>
        <v>0</v>
      </c>
      <c r="AE656" s="49">
        <f t="shared" si="215"/>
        <v>0</v>
      </c>
      <c r="AF656" s="49">
        <f t="shared" si="215"/>
        <v>0</v>
      </c>
      <c r="AG656" s="49">
        <f>IFERROR(IF(OR($V656&lt;&gt;"Ja",VLOOKUP($C656,Listen!$A$2:$F$45,5,0)="Nein",D656&lt;IF(C656="LNG Anbindungsanlagen gemäß separater Festlegung",2022,2023)),$AC656,$AA656),0)</f>
        <v>0</v>
      </c>
      <c r="AH656" s="49">
        <f>IFERROR(IF(OR($V656&lt;&gt;"Ja",VLOOKUP($C656,Listen!$A$2:$F$45,5,0)="Nein",D656&lt;IF(C656="LNG Anbindungsanlagen gemäß separater Festlegung",2022,2023)),$AC656,$AA656),0)</f>
        <v>0</v>
      </c>
      <c r="AI656" s="49">
        <f>IFERROR(IF(OR($W656&lt;&gt;"Ja",VLOOKUP($C656,Listen!$A$2:$F$45,6,0)="Nein"),$AC656,$AB656),0)</f>
        <v>0</v>
      </c>
      <c r="AJ656" s="49">
        <f>IFERROR(IF(OR($W656&lt;&gt;"Ja",VLOOKUP($C656,Listen!$A$2:$F$45,6,0)="Nein"),$AC656,$AB656),0)</f>
        <v>0</v>
      </c>
      <c r="AK656" s="49">
        <f>IFERROR(IF(OR($W656&lt;&gt;"Ja",VLOOKUP($C656,Listen!$A$2:$F$45,6,0)="Nein"),$AC656,$AB656),0)</f>
        <v>0</v>
      </c>
      <c r="AL656" s="51">
        <f t="shared" si="216"/>
        <v>0</v>
      </c>
      <c r="AM656" s="296">
        <f>IFERROR(IF(VLOOKUP($C656,Listen!$A$2:$F$45,6,0)="Ja",MAX(BC656:BD656),D_SAV!$BC656),0)</f>
        <v>0</v>
      </c>
      <c r="AN656" s="51">
        <f t="shared" si="217"/>
        <v>0</v>
      </c>
      <c r="AP656" s="304">
        <f t="shared" si="218"/>
        <v>0</v>
      </c>
      <c r="AQ656" s="304">
        <f t="shared" si="219"/>
        <v>0</v>
      </c>
      <c r="AR656" s="304">
        <f t="shared" si="220"/>
        <v>0</v>
      </c>
      <c r="AS656" s="304">
        <f t="shared" si="221"/>
        <v>0</v>
      </c>
      <c r="AT656" s="304">
        <f t="shared" si="222"/>
        <v>0</v>
      </c>
      <c r="AU656" s="304">
        <f t="shared" si="223"/>
        <v>0</v>
      </c>
      <c r="AV656" s="304">
        <f t="shared" si="224"/>
        <v>0</v>
      </c>
      <c r="AW656" s="304">
        <f t="shared" si="225"/>
        <v>0</v>
      </c>
      <c r="AX656" s="304">
        <f t="shared" si="226"/>
        <v>0</v>
      </c>
      <c r="AY656" s="304">
        <f t="shared" si="227"/>
        <v>0</v>
      </c>
      <c r="AZ656" s="304">
        <f t="shared" si="228"/>
        <v>0</v>
      </c>
      <c r="BA656" s="304">
        <f t="shared" si="229"/>
        <v>0</v>
      </c>
      <c r="BB656" s="304">
        <f t="shared" si="230"/>
        <v>0</v>
      </c>
      <c r="BC656" s="304">
        <f t="shared" si="231"/>
        <v>0</v>
      </c>
      <c r="BD656" s="304">
        <f t="shared" si="232"/>
        <v>0</v>
      </c>
      <c r="BE656" s="304">
        <f>IFERROR(IF(VLOOKUP($C656,Listen!$A$2:$F$45,6,0)="Ja",BB656-MAX(BC656:BD656),BB656-BC656),0)</f>
        <v>0</v>
      </c>
    </row>
    <row r="657" spans="1:57" x14ac:dyDescent="0.25">
      <c r="A657" s="320" t="str">
        <f>IF(AND(D657&lt;&gt;0,C657&lt;&gt;0,E657&lt;&gt;0),IF(B657&lt;&gt;0,CONCATENATE(B657,"-AGr",VLOOKUP(C657,Listen!$A$2:$D$45,4,FALSE),"-",D657,"-",E657,),CONCATENATE("AGr",VLOOKUP(C657,Listen!$A$2:$D$45,4,FALSE),"-",D657,"-",E657)),"keine vollständige ID")</f>
        <v>keine vollständige ID</v>
      </c>
      <c r="B657" s="301"/>
      <c r="C657" s="287"/>
      <c r="D657" s="34"/>
      <c r="E657" s="306"/>
      <c r="F657" s="116"/>
      <c r="G657" s="17"/>
      <c r="H657" s="17"/>
      <c r="I657" s="17"/>
      <c r="J657" s="17"/>
      <c r="K657" s="17"/>
      <c r="L657" s="17"/>
      <c r="M657" s="17"/>
      <c r="N657" s="17"/>
      <c r="O657" s="116"/>
      <c r="P657" s="117">
        <f>IF(D657&gt;A_Stammdaten!$B$12,0,SUM(G657,H657,J657,L657:M657)-SUM(I657,K657,N657:O657))</f>
        <v>0</v>
      </c>
      <c r="Q657" s="17"/>
      <c r="R657" s="17"/>
      <c r="S657" s="17"/>
      <c r="T657" s="17"/>
      <c r="U657" s="62">
        <f t="shared" si="212"/>
        <v>0</v>
      </c>
      <c r="V657" s="34"/>
      <c r="W657" s="34"/>
      <c r="X657" s="34"/>
      <c r="Y657" s="34"/>
      <c r="Z657" s="34"/>
      <c r="AA657" s="63" t="str">
        <f t="shared" si="213"/>
        <v>-</v>
      </c>
      <c r="AB657" s="63" t="str">
        <f t="shared" si="214"/>
        <v>-</v>
      </c>
      <c r="AC657" s="63">
        <f>IF(ISBLANK($C657),0,VLOOKUP($C657,Listen!$A$2:$C$45,2,FALSE))</f>
        <v>0</v>
      </c>
      <c r="AD657" s="63">
        <f>IF(ISBLANK($C657),0,VLOOKUP($C657,Listen!$A$2:$C$45,3,FALSE))</f>
        <v>0</v>
      </c>
      <c r="AE657" s="49">
        <f t="shared" si="215"/>
        <v>0</v>
      </c>
      <c r="AF657" s="49">
        <f t="shared" si="215"/>
        <v>0</v>
      </c>
      <c r="AG657" s="49">
        <f>IFERROR(IF(OR($V657&lt;&gt;"Ja",VLOOKUP($C657,Listen!$A$2:$F$45,5,0)="Nein",D657&lt;IF(C657="LNG Anbindungsanlagen gemäß separater Festlegung",2022,2023)),$AC657,$AA657),0)</f>
        <v>0</v>
      </c>
      <c r="AH657" s="49">
        <f>IFERROR(IF(OR($V657&lt;&gt;"Ja",VLOOKUP($C657,Listen!$A$2:$F$45,5,0)="Nein",D657&lt;IF(C657="LNG Anbindungsanlagen gemäß separater Festlegung",2022,2023)),$AC657,$AA657),0)</f>
        <v>0</v>
      </c>
      <c r="AI657" s="49">
        <f>IFERROR(IF(OR($W657&lt;&gt;"Ja",VLOOKUP($C657,Listen!$A$2:$F$45,6,0)="Nein"),$AC657,$AB657),0)</f>
        <v>0</v>
      </c>
      <c r="AJ657" s="49">
        <f>IFERROR(IF(OR($W657&lt;&gt;"Ja",VLOOKUP($C657,Listen!$A$2:$F$45,6,0)="Nein"),$AC657,$AB657),0)</f>
        <v>0</v>
      </c>
      <c r="AK657" s="49">
        <f>IFERROR(IF(OR($W657&lt;&gt;"Ja",VLOOKUP($C657,Listen!$A$2:$F$45,6,0)="Nein"),$AC657,$AB657),0)</f>
        <v>0</v>
      </c>
      <c r="AL657" s="51">
        <f t="shared" si="216"/>
        <v>0</v>
      </c>
      <c r="AM657" s="296">
        <f>IFERROR(IF(VLOOKUP($C657,Listen!$A$2:$F$45,6,0)="Ja",MAX(BC657:BD657),D_SAV!$BC657),0)</f>
        <v>0</v>
      </c>
      <c r="AN657" s="51">
        <f t="shared" si="217"/>
        <v>0</v>
      </c>
      <c r="AP657" s="304">
        <f t="shared" si="218"/>
        <v>0</v>
      </c>
      <c r="AQ657" s="304">
        <f t="shared" si="219"/>
        <v>0</v>
      </c>
      <c r="AR657" s="304">
        <f t="shared" si="220"/>
        <v>0</v>
      </c>
      <c r="AS657" s="304">
        <f t="shared" si="221"/>
        <v>0</v>
      </c>
      <c r="AT657" s="304">
        <f t="shared" si="222"/>
        <v>0</v>
      </c>
      <c r="AU657" s="304">
        <f t="shared" si="223"/>
        <v>0</v>
      </c>
      <c r="AV657" s="304">
        <f t="shared" si="224"/>
        <v>0</v>
      </c>
      <c r="AW657" s="304">
        <f t="shared" si="225"/>
        <v>0</v>
      </c>
      <c r="AX657" s="304">
        <f t="shared" si="226"/>
        <v>0</v>
      </c>
      <c r="AY657" s="304">
        <f t="shared" si="227"/>
        <v>0</v>
      </c>
      <c r="AZ657" s="304">
        <f t="shared" si="228"/>
        <v>0</v>
      </c>
      <c r="BA657" s="304">
        <f t="shared" si="229"/>
        <v>0</v>
      </c>
      <c r="BB657" s="304">
        <f t="shared" si="230"/>
        <v>0</v>
      </c>
      <c r="BC657" s="304">
        <f t="shared" si="231"/>
        <v>0</v>
      </c>
      <c r="BD657" s="304">
        <f t="shared" si="232"/>
        <v>0</v>
      </c>
      <c r="BE657" s="304">
        <f>IFERROR(IF(VLOOKUP($C657,Listen!$A$2:$F$45,6,0)="Ja",BB657-MAX(BC657:BD657),BB657-BC657),0)</f>
        <v>0</v>
      </c>
    </row>
    <row r="658" spans="1:57" x14ac:dyDescent="0.25">
      <c r="A658" s="320" t="str">
        <f>IF(AND(D658&lt;&gt;0,C658&lt;&gt;0,E658&lt;&gt;0),IF(B658&lt;&gt;0,CONCATENATE(B658,"-AGr",VLOOKUP(C658,Listen!$A$2:$D$45,4,FALSE),"-",D658,"-",E658,),CONCATENATE("AGr",VLOOKUP(C658,Listen!$A$2:$D$45,4,FALSE),"-",D658,"-",E658)),"keine vollständige ID")</f>
        <v>keine vollständige ID</v>
      </c>
      <c r="B658" s="301"/>
      <c r="C658" s="287"/>
      <c r="D658" s="34"/>
      <c r="E658" s="306"/>
      <c r="F658" s="116"/>
      <c r="G658" s="17"/>
      <c r="H658" s="17"/>
      <c r="I658" s="17"/>
      <c r="J658" s="17"/>
      <c r="K658" s="17"/>
      <c r="L658" s="17"/>
      <c r="M658" s="17"/>
      <c r="N658" s="17"/>
      <c r="O658" s="116"/>
      <c r="P658" s="117">
        <f>IF(D658&gt;A_Stammdaten!$B$12,0,SUM(G658,H658,J658,L658:M658)-SUM(I658,K658,N658:O658))</f>
        <v>0</v>
      </c>
      <c r="Q658" s="17"/>
      <c r="R658" s="17"/>
      <c r="S658" s="17"/>
      <c r="T658" s="17"/>
      <c r="U658" s="62">
        <f t="shared" si="212"/>
        <v>0</v>
      </c>
      <c r="V658" s="34"/>
      <c r="W658" s="34"/>
      <c r="X658" s="34"/>
      <c r="Y658" s="34"/>
      <c r="Z658" s="34"/>
      <c r="AA658" s="63" t="str">
        <f t="shared" si="213"/>
        <v>-</v>
      </c>
      <c r="AB658" s="63" t="str">
        <f t="shared" si="214"/>
        <v>-</v>
      </c>
      <c r="AC658" s="63">
        <f>IF(ISBLANK($C658),0,VLOOKUP($C658,Listen!$A$2:$C$45,2,FALSE))</f>
        <v>0</v>
      </c>
      <c r="AD658" s="63">
        <f>IF(ISBLANK($C658),0,VLOOKUP($C658,Listen!$A$2:$C$45,3,FALSE))</f>
        <v>0</v>
      </c>
      <c r="AE658" s="49">
        <f t="shared" si="215"/>
        <v>0</v>
      </c>
      <c r="AF658" s="49">
        <f t="shared" si="215"/>
        <v>0</v>
      </c>
      <c r="AG658" s="49">
        <f>IFERROR(IF(OR($V658&lt;&gt;"Ja",VLOOKUP($C658,Listen!$A$2:$F$45,5,0)="Nein",D658&lt;IF(C658="LNG Anbindungsanlagen gemäß separater Festlegung",2022,2023)),$AC658,$AA658),0)</f>
        <v>0</v>
      </c>
      <c r="AH658" s="49">
        <f>IFERROR(IF(OR($V658&lt;&gt;"Ja",VLOOKUP($C658,Listen!$A$2:$F$45,5,0)="Nein",D658&lt;IF(C658="LNG Anbindungsanlagen gemäß separater Festlegung",2022,2023)),$AC658,$AA658),0)</f>
        <v>0</v>
      </c>
      <c r="AI658" s="49">
        <f>IFERROR(IF(OR($W658&lt;&gt;"Ja",VLOOKUP($C658,Listen!$A$2:$F$45,6,0)="Nein"),$AC658,$AB658),0)</f>
        <v>0</v>
      </c>
      <c r="AJ658" s="49">
        <f>IFERROR(IF(OR($W658&lt;&gt;"Ja",VLOOKUP($C658,Listen!$A$2:$F$45,6,0)="Nein"),$AC658,$AB658),0)</f>
        <v>0</v>
      </c>
      <c r="AK658" s="49">
        <f>IFERROR(IF(OR($W658&lt;&gt;"Ja",VLOOKUP($C658,Listen!$A$2:$F$45,6,0)="Nein"),$AC658,$AB658),0)</f>
        <v>0</v>
      </c>
      <c r="AL658" s="51">
        <f t="shared" si="216"/>
        <v>0</v>
      </c>
      <c r="AM658" s="296">
        <f>IFERROR(IF(VLOOKUP($C658,Listen!$A$2:$F$45,6,0)="Ja",MAX(BC658:BD658),D_SAV!$BC658),0)</f>
        <v>0</v>
      </c>
      <c r="AN658" s="51">
        <f t="shared" si="217"/>
        <v>0</v>
      </c>
      <c r="AP658" s="304">
        <f t="shared" si="218"/>
        <v>0</v>
      </c>
      <c r="AQ658" s="304">
        <f t="shared" si="219"/>
        <v>0</v>
      </c>
      <c r="AR658" s="304">
        <f t="shared" si="220"/>
        <v>0</v>
      </c>
      <c r="AS658" s="304">
        <f t="shared" si="221"/>
        <v>0</v>
      </c>
      <c r="AT658" s="304">
        <f t="shared" si="222"/>
        <v>0</v>
      </c>
      <c r="AU658" s="304">
        <f t="shared" si="223"/>
        <v>0</v>
      </c>
      <c r="AV658" s="304">
        <f t="shared" si="224"/>
        <v>0</v>
      </c>
      <c r="AW658" s="304">
        <f t="shared" si="225"/>
        <v>0</v>
      </c>
      <c r="AX658" s="304">
        <f t="shared" si="226"/>
        <v>0</v>
      </c>
      <c r="AY658" s="304">
        <f t="shared" si="227"/>
        <v>0</v>
      </c>
      <c r="AZ658" s="304">
        <f t="shared" si="228"/>
        <v>0</v>
      </c>
      <c r="BA658" s="304">
        <f t="shared" si="229"/>
        <v>0</v>
      </c>
      <c r="BB658" s="304">
        <f t="shared" si="230"/>
        <v>0</v>
      </c>
      <c r="BC658" s="304">
        <f t="shared" si="231"/>
        <v>0</v>
      </c>
      <c r="BD658" s="304">
        <f t="shared" si="232"/>
        <v>0</v>
      </c>
      <c r="BE658" s="304">
        <f>IFERROR(IF(VLOOKUP($C658,Listen!$A$2:$F$45,6,0)="Ja",BB658-MAX(BC658:BD658),BB658-BC658),0)</f>
        <v>0</v>
      </c>
    </row>
    <row r="659" spans="1:57" x14ac:dyDescent="0.25">
      <c r="A659" s="320" t="str">
        <f>IF(AND(D659&lt;&gt;0,C659&lt;&gt;0,E659&lt;&gt;0),IF(B659&lt;&gt;0,CONCATENATE(B659,"-AGr",VLOOKUP(C659,Listen!$A$2:$D$45,4,FALSE),"-",D659,"-",E659,),CONCATENATE("AGr",VLOOKUP(C659,Listen!$A$2:$D$45,4,FALSE),"-",D659,"-",E659)),"keine vollständige ID")</f>
        <v>keine vollständige ID</v>
      </c>
      <c r="B659" s="301"/>
      <c r="C659" s="287"/>
      <c r="D659" s="34"/>
      <c r="E659" s="306"/>
      <c r="F659" s="116"/>
      <c r="G659" s="17"/>
      <c r="H659" s="17"/>
      <c r="I659" s="17"/>
      <c r="J659" s="17"/>
      <c r="K659" s="17"/>
      <c r="L659" s="17"/>
      <c r="M659" s="17"/>
      <c r="N659" s="17"/>
      <c r="O659" s="116"/>
      <c r="P659" s="117">
        <f>IF(D659&gt;A_Stammdaten!$B$12,0,SUM(G659,H659,J659,L659:M659)-SUM(I659,K659,N659:O659))</f>
        <v>0</v>
      </c>
      <c r="Q659" s="17"/>
      <c r="R659" s="17"/>
      <c r="S659" s="17"/>
      <c r="T659" s="17"/>
      <c r="U659" s="62">
        <f t="shared" si="212"/>
        <v>0</v>
      </c>
      <c r="V659" s="34"/>
      <c r="W659" s="34"/>
      <c r="X659" s="34"/>
      <c r="Y659" s="34"/>
      <c r="Z659" s="34"/>
      <c r="AA659" s="63" t="str">
        <f t="shared" si="213"/>
        <v>-</v>
      </c>
      <c r="AB659" s="63" t="str">
        <f t="shared" si="214"/>
        <v>-</v>
      </c>
      <c r="AC659" s="63">
        <f>IF(ISBLANK($C659),0,VLOOKUP($C659,Listen!$A$2:$C$45,2,FALSE))</f>
        <v>0</v>
      </c>
      <c r="AD659" s="63">
        <f>IF(ISBLANK($C659),0,VLOOKUP($C659,Listen!$A$2:$C$45,3,FALSE))</f>
        <v>0</v>
      </c>
      <c r="AE659" s="49">
        <f t="shared" si="215"/>
        <v>0</v>
      </c>
      <c r="AF659" s="49">
        <f t="shared" si="215"/>
        <v>0</v>
      </c>
      <c r="AG659" s="49">
        <f>IFERROR(IF(OR($V659&lt;&gt;"Ja",VLOOKUP($C659,Listen!$A$2:$F$45,5,0)="Nein",D659&lt;IF(C659="LNG Anbindungsanlagen gemäß separater Festlegung",2022,2023)),$AC659,$AA659),0)</f>
        <v>0</v>
      </c>
      <c r="AH659" s="49">
        <f>IFERROR(IF(OR($V659&lt;&gt;"Ja",VLOOKUP($C659,Listen!$A$2:$F$45,5,0)="Nein",D659&lt;IF(C659="LNG Anbindungsanlagen gemäß separater Festlegung",2022,2023)),$AC659,$AA659),0)</f>
        <v>0</v>
      </c>
      <c r="AI659" s="49">
        <f>IFERROR(IF(OR($W659&lt;&gt;"Ja",VLOOKUP($C659,Listen!$A$2:$F$45,6,0)="Nein"),$AC659,$AB659),0)</f>
        <v>0</v>
      </c>
      <c r="AJ659" s="49">
        <f>IFERROR(IF(OR($W659&lt;&gt;"Ja",VLOOKUP($C659,Listen!$A$2:$F$45,6,0)="Nein"),$AC659,$AB659),0)</f>
        <v>0</v>
      </c>
      <c r="AK659" s="49">
        <f>IFERROR(IF(OR($W659&lt;&gt;"Ja",VLOOKUP($C659,Listen!$A$2:$F$45,6,0)="Nein"),$AC659,$AB659),0)</f>
        <v>0</v>
      </c>
      <c r="AL659" s="51">
        <f t="shared" si="216"/>
        <v>0</v>
      </c>
      <c r="AM659" s="296">
        <f>IFERROR(IF(VLOOKUP($C659,Listen!$A$2:$F$45,6,0)="Ja",MAX(BC659:BD659),D_SAV!$BC659),0)</f>
        <v>0</v>
      </c>
      <c r="AN659" s="51">
        <f t="shared" si="217"/>
        <v>0</v>
      </c>
      <c r="AP659" s="304">
        <f t="shared" si="218"/>
        <v>0</v>
      </c>
      <c r="AQ659" s="304">
        <f t="shared" si="219"/>
        <v>0</v>
      </c>
      <c r="AR659" s="304">
        <f t="shared" si="220"/>
        <v>0</v>
      </c>
      <c r="AS659" s="304">
        <f t="shared" si="221"/>
        <v>0</v>
      </c>
      <c r="AT659" s="304">
        <f t="shared" si="222"/>
        <v>0</v>
      </c>
      <c r="AU659" s="304">
        <f t="shared" si="223"/>
        <v>0</v>
      </c>
      <c r="AV659" s="304">
        <f t="shared" si="224"/>
        <v>0</v>
      </c>
      <c r="AW659" s="304">
        <f t="shared" si="225"/>
        <v>0</v>
      </c>
      <c r="AX659" s="304">
        <f t="shared" si="226"/>
        <v>0</v>
      </c>
      <c r="AY659" s="304">
        <f t="shared" si="227"/>
        <v>0</v>
      </c>
      <c r="AZ659" s="304">
        <f t="shared" si="228"/>
        <v>0</v>
      </c>
      <c r="BA659" s="304">
        <f t="shared" si="229"/>
        <v>0</v>
      </c>
      <c r="BB659" s="304">
        <f t="shared" si="230"/>
        <v>0</v>
      </c>
      <c r="BC659" s="304">
        <f t="shared" si="231"/>
        <v>0</v>
      </c>
      <c r="BD659" s="304">
        <f t="shared" si="232"/>
        <v>0</v>
      </c>
      <c r="BE659" s="304">
        <f>IFERROR(IF(VLOOKUP($C659,Listen!$A$2:$F$45,6,0)="Ja",BB659-MAX(BC659:BD659),BB659-BC659),0)</f>
        <v>0</v>
      </c>
    </row>
    <row r="660" spans="1:57" x14ac:dyDescent="0.25">
      <c r="A660" s="320" t="str">
        <f>IF(AND(D660&lt;&gt;0,C660&lt;&gt;0,E660&lt;&gt;0),IF(B660&lt;&gt;0,CONCATENATE(B660,"-AGr",VLOOKUP(C660,Listen!$A$2:$D$45,4,FALSE),"-",D660,"-",E660,),CONCATENATE("AGr",VLOOKUP(C660,Listen!$A$2:$D$45,4,FALSE),"-",D660,"-",E660)),"keine vollständige ID")</f>
        <v>keine vollständige ID</v>
      </c>
      <c r="B660" s="301"/>
      <c r="C660" s="287"/>
      <c r="D660" s="34"/>
      <c r="E660" s="306"/>
      <c r="F660" s="116"/>
      <c r="G660" s="17"/>
      <c r="H660" s="17"/>
      <c r="I660" s="17"/>
      <c r="J660" s="17"/>
      <c r="K660" s="17"/>
      <c r="L660" s="17"/>
      <c r="M660" s="17"/>
      <c r="N660" s="17"/>
      <c r="O660" s="116"/>
      <c r="P660" s="117">
        <f>IF(D660&gt;A_Stammdaten!$B$12,0,SUM(G660,H660,J660,L660:M660)-SUM(I660,K660,N660:O660))</f>
        <v>0</v>
      </c>
      <c r="Q660" s="17"/>
      <c r="R660" s="17"/>
      <c r="S660" s="17"/>
      <c r="T660" s="17"/>
      <c r="U660" s="62">
        <f t="shared" si="212"/>
        <v>0</v>
      </c>
      <c r="V660" s="34"/>
      <c r="W660" s="34"/>
      <c r="X660" s="34"/>
      <c r="Y660" s="34"/>
      <c r="Z660" s="34"/>
      <c r="AA660" s="63" t="str">
        <f t="shared" si="213"/>
        <v>-</v>
      </c>
      <c r="AB660" s="63" t="str">
        <f t="shared" si="214"/>
        <v>-</v>
      </c>
      <c r="AC660" s="63">
        <f>IF(ISBLANK($C660),0,VLOOKUP($C660,Listen!$A$2:$C$45,2,FALSE))</f>
        <v>0</v>
      </c>
      <c r="AD660" s="63">
        <f>IF(ISBLANK($C660),0,VLOOKUP($C660,Listen!$A$2:$C$45,3,FALSE))</f>
        <v>0</v>
      </c>
      <c r="AE660" s="49">
        <f t="shared" si="215"/>
        <v>0</v>
      </c>
      <c r="AF660" s="49">
        <f t="shared" si="215"/>
        <v>0</v>
      </c>
      <c r="AG660" s="49">
        <f>IFERROR(IF(OR($V660&lt;&gt;"Ja",VLOOKUP($C660,Listen!$A$2:$F$45,5,0)="Nein",D660&lt;IF(C660="LNG Anbindungsanlagen gemäß separater Festlegung",2022,2023)),$AC660,$AA660),0)</f>
        <v>0</v>
      </c>
      <c r="AH660" s="49">
        <f>IFERROR(IF(OR($V660&lt;&gt;"Ja",VLOOKUP($C660,Listen!$A$2:$F$45,5,0)="Nein",D660&lt;IF(C660="LNG Anbindungsanlagen gemäß separater Festlegung",2022,2023)),$AC660,$AA660),0)</f>
        <v>0</v>
      </c>
      <c r="AI660" s="49">
        <f>IFERROR(IF(OR($W660&lt;&gt;"Ja",VLOOKUP($C660,Listen!$A$2:$F$45,6,0)="Nein"),$AC660,$AB660),0)</f>
        <v>0</v>
      </c>
      <c r="AJ660" s="49">
        <f>IFERROR(IF(OR($W660&lt;&gt;"Ja",VLOOKUP($C660,Listen!$A$2:$F$45,6,0)="Nein"),$AC660,$AB660),0)</f>
        <v>0</v>
      </c>
      <c r="AK660" s="49">
        <f>IFERROR(IF(OR($W660&lt;&gt;"Ja",VLOOKUP($C660,Listen!$A$2:$F$45,6,0)="Nein"),$AC660,$AB660),0)</f>
        <v>0</v>
      </c>
      <c r="AL660" s="51">
        <f t="shared" si="216"/>
        <v>0</v>
      </c>
      <c r="AM660" s="296">
        <f>IFERROR(IF(VLOOKUP($C660,Listen!$A$2:$F$45,6,0)="Ja",MAX(BC660:BD660),D_SAV!$BC660),0)</f>
        <v>0</v>
      </c>
      <c r="AN660" s="51">
        <f t="shared" si="217"/>
        <v>0</v>
      </c>
      <c r="AP660" s="304">
        <f t="shared" si="218"/>
        <v>0</v>
      </c>
      <c r="AQ660" s="304">
        <f t="shared" si="219"/>
        <v>0</v>
      </c>
      <c r="AR660" s="304">
        <f t="shared" si="220"/>
        <v>0</v>
      </c>
      <c r="AS660" s="304">
        <f t="shared" si="221"/>
        <v>0</v>
      </c>
      <c r="AT660" s="304">
        <f t="shared" si="222"/>
        <v>0</v>
      </c>
      <c r="AU660" s="304">
        <f t="shared" si="223"/>
        <v>0</v>
      </c>
      <c r="AV660" s="304">
        <f t="shared" si="224"/>
        <v>0</v>
      </c>
      <c r="AW660" s="304">
        <f t="shared" si="225"/>
        <v>0</v>
      </c>
      <c r="AX660" s="304">
        <f t="shared" si="226"/>
        <v>0</v>
      </c>
      <c r="AY660" s="304">
        <f t="shared" si="227"/>
        <v>0</v>
      </c>
      <c r="AZ660" s="304">
        <f t="shared" si="228"/>
        <v>0</v>
      </c>
      <c r="BA660" s="304">
        <f t="shared" si="229"/>
        <v>0</v>
      </c>
      <c r="BB660" s="304">
        <f t="shared" si="230"/>
        <v>0</v>
      </c>
      <c r="BC660" s="304">
        <f t="shared" si="231"/>
        <v>0</v>
      </c>
      <c r="BD660" s="304">
        <f t="shared" si="232"/>
        <v>0</v>
      </c>
      <c r="BE660" s="304">
        <f>IFERROR(IF(VLOOKUP($C660,Listen!$A$2:$F$45,6,0)="Ja",BB660-MAX(BC660:BD660),BB660-BC660),0)</f>
        <v>0</v>
      </c>
    </row>
    <row r="661" spans="1:57" x14ac:dyDescent="0.25">
      <c r="A661" s="320" t="str">
        <f>IF(AND(D661&lt;&gt;0,C661&lt;&gt;0,E661&lt;&gt;0),IF(B661&lt;&gt;0,CONCATENATE(B661,"-AGr",VLOOKUP(C661,Listen!$A$2:$D$45,4,FALSE),"-",D661,"-",E661,),CONCATENATE("AGr",VLOOKUP(C661,Listen!$A$2:$D$45,4,FALSE),"-",D661,"-",E661)),"keine vollständige ID")</f>
        <v>keine vollständige ID</v>
      </c>
      <c r="B661" s="301"/>
      <c r="C661" s="287"/>
      <c r="D661" s="34"/>
      <c r="E661" s="306"/>
      <c r="F661" s="116"/>
      <c r="G661" s="17"/>
      <c r="H661" s="17"/>
      <c r="I661" s="17"/>
      <c r="J661" s="17"/>
      <c r="K661" s="17"/>
      <c r="L661" s="17"/>
      <c r="M661" s="17"/>
      <c r="N661" s="17"/>
      <c r="O661" s="116"/>
      <c r="P661" s="117">
        <f>IF(D661&gt;A_Stammdaten!$B$12,0,SUM(G661,H661,J661,L661:M661)-SUM(I661,K661,N661:O661))</f>
        <v>0</v>
      </c>
      <c r="Q661" s="17"/>
      <c r="R661" s="17"/>
      <c r="S661" s="17"/>
      <c r="T661" s="17"/>
      <c r="U661" s="62">
        <f t="shared" si="212"/>
        <v>0</v>
      </c>
      <c r="V661" s="34"/>
      <c r="W661" s="34"/>
      <c r="X661" s="34"/>
      <c r="Y661" s="34"/>
      <c r="Z661" s="34"/>
      <c r="AA661" s="63" t="str">
        <f t="shared" si="213"/>
        <v>-</v>
      </c>
      <c r="AB661" s="63" t="str">
        <f t="shared" si="214"/>
        <v>-</v>
      </c>
      <c r="AC661" s="63">
        <f>IF(ISBLANK($C661),0,VLOOKUP($C661,Listen!$A$2:$C$45,2,FALSE))</f>
        <v>0</v>
      </c>
      <c r="AD661" s="63">
        <f>IF(ISBLANK($C661),0,VLOOKUP($C661,Listen!$A$2:$C$45,3,FALSE))</f>
        <v>0</v>
      </c>
      <c r="AE661" s="49">
        <f t="shared" si="215"/>
        <v>0</v>
      </c>
      <c r="AF661" s="49">
        <f t="shared" si="215"/>
        <v>0</v>
      </c>
      <c r="AG661" s="49">
        <f>IFERROR(IF(OR($V661&lt;&gt;"Ja",VLOOKUP($C661,Listen!$A$2:$F$45,5,0)="Nein",D661&lt;IF(C661="LNG Anbindungsanlagen gemäß separater Festlegung",2022,2023)),$AC661,$AA661),0)</f>
        <v>0</v>
      </c>
      <c r="AH661" s="49">
        <f>IFERROR(IF(OR($V661&lt;&gt;"Ja",VLOOKUP($C661,Listen!$A$2:$F$45,5,0)="Nein",D661&lt;IF(C661="LNG Anbindungsanlagen gemäß separater Festlegung",2022,2023)),$AC661,$AA661),0)</f>
        <v>0</v>
      </c>
      <c r="AI661" s="49">
        <f>IFERROR(IF(OR($W661&lt;&gt;"Ja",VLOOKUP($C661,Listen!$A$2:$F$45,6,0)="Nein"),$AC661,$AB661),0)</f>
        <v>0</v>
      </c>
      <c r="AJ661" s="49">
        <f>IFERROR(IF(OR($W661&lt;&gt;"Ja",VLOOKUP($C661,Listen!$A$2:$F$45,6,0)="Nein"),$AC661,$AB661),0)</f>
        <v>0</v>
      </c>
      <c r="AK661" s="49">
        <f>IFERROR(IF(OR($W661&lt;&gt;"Ja",VLOOKUP($C661,Listen!$A$2:$F$45,6,0)="Nein"),$AC661,$AB661),0)</f>
        <v>0</v>
      </c>
      <c r="AL661" s="51">
        <f t="shared" si="216"/>
        <v>0</v>
      </c>
      <c r="AM661" s="296">
        <f>IFERROR(IF(VLOOKUP($C661,Listen!$A$2:$F$45,6,0)="Ja",MAX(BC661:BD661),D_SAV!$BC661),0)</f>
        <v>0</v>
      </c>
      <c r="AN661" s="51">
        <f t="shared" si="217"/>
        <v>0</v>
      </c>
      <c r="AP661" s="304">
        <f t="shared" si="218"/>
        <v>0</v>
      </c>
      <c r="AQ661" s="304">
        <f t="shared" si="219"/>
        <v>0</v>
      </c>
      <c r="AR661" s="304">
        <f t="shared" si="220"/>
        <v>0</v>
      </c>
      <c r="AS661" s="304">
        <f t="shared" si="221"/>
        <v>0</v>
      </c>
      <c r="AT661" s="304">
        <f t="shared" si="222"/>
        <v>0</v>
      </c>
      <c r="AU661" s="304">
        <f t="shared" si="223"/>
        <v>0</v>
      </c>
      <c r="AV661" s="304">
        <f t="shared" si="224"/>
        <v>0</v>
      </c>
      <c r="AW661" s="304">
        <f t="shared" si="225"/>
        <v>0</v>
      </c>
      <c r="AX661" s="304">
        <f t="shared" si="226"/>
        <v>0</v>
      </c>
      <c r="AY661" s="304">
        <f t="shared" si="227"/>
        <v>0</v>
      </c>
      <c r="AZ661" s="304">
        <f t="shared" si="228"/>
        <v>0</v>
      </c>
      <c r="BA661" s="304">
        <f t="shared" si="229"/>
        <v>0</v>
      </c>
      <c r="BB661" s="304">
        <f t="shared" si="230"/>
        <v>0</v>
      </c>
      <c r="BC661" s="304">
        <f t="shared" si="231"/>
        <v>0</v>
      </c>
      <c r="BD661" s="304">
        <f t="shared" si="232"/>
        <v>0</v>
      </c>
      <c r="BE661" s="304">
        <f>IFERROR(IF(VLOOKUP($C661,Listen!$A$2:$F$45,6,0)="Ja",BB661-MAX(BC661:BD661),BB661-BC661),0)</f>
        <v>0</v>
      </c>
    </row>
    <row r="662" spans="1:57" x14ac:dyDescent="0.25">
      <c r="A662" s="320" t="str">
        <f>IF(AND(D662&lt;&gt;0,C662&lt;&gt;0,E662&lt;&gt;0),IF(B662&lt;&gt;0,CONCATENATE(B662,"-AGr",VLOOKUP(C662,Listen!$A$2:$D$45,4,FALSE),"-",D662,"-",E662,),CONCATENATE("AGr",VLOOKUP(C662,Listen!$A$2:$D$45,4,FALSE),"-",D662,"-",E662)),"keine vollständige ID")</f>
        <v>keine vollständige ID</v>
      </c>
      <c r="B662" s="301"/>
      <c r="C662" s="287"/>
      <c r="D662" s="34"/>
      <c r="E662" s="306"/>
      <c r="F662" s="116"/>
      <c r="G662" s="17"/>
      <c r="H662" s="17"/>
      <c r="I662" s="17"/>
      <c r="J662" s="17"/>
      <c r="K662" s="17"/>
      <c r="L662" s="17"/>
      <c r="M662" s="17"/>
      <c r="N662" s="17"/>
      <c r="O662" s="116"/>
      <c r="P662" s="117">
        <f>IF(D662&gt;A_Stammdaten!$B$12,0,SUM(G662,H662,J662,L662:M662)-SUM(I662,K662,N662:O662))</f>
        <v>0</v>
      </c>
      <c r="Q662" s="17"/>
      <c r="R662" s="17"/>
      <c r="S662" s="17"/>
      <c r="T662" s="17"/>
      <c r="U662" s="62">
        <f t="shared" si="212"/>
        <v>0</v>
      </c>
      <c r="V662" s="34"/>
      <c r="W662" s="34"/>
      <c r="X662" s="34"/>
      <c r="Y662" s="34"/>
      <c r="Z662" s="34"/>
      <c r="AA662" s="63" t="str">
        <f t="shared" si="213"/>
        <v>-</v>
      </c>
      <c r="AB662" s="63" t="str">
        <f t="shared" si="214"/>
        <v>-</v>
      </c>
      <c r="AC662" s="63">
        <f>IF(ISBLANK($C662),0,VLOOKUP($C662,Listen!$A$2:$C$45,2,FALSE))</f>
        <v>0</v>
      </c>
      <c r="AD662" s="63">
        <f>IF(ISBLANK($C662),0,VLOOKUP($C662,Listen!$A$2:$C$45,3,FALSE))</f>
        <v>0</v>
      </c>
      <c r="AE662" s="49">
        <f t="shared" si="215"/>
        <v>0</v>
      </c>
      <c r="AF662" s="49">
        <f t="shared" si="215"/>
        <v>0</v>
      </c>
      <c r="AG662" s="49">
        <f>IFERROR(IF(OR($V662&lt;&gt;"Ja",VLOOKUP($C662,Listen!$A$2:$F$45,5,0)="Nein",D662&lt;IF(C662="LNG Anbindungsanlagen gemäß separater Festlegung",2022,2023)),$AC662,$AA662),0)</f>
        <v>0</v>
      </c>
      <c r="AH662" s="49">
        <f>IFERROR(IF(OR($V662&lt;&gt;"Ja",VLOOKUP($C662,Listen!$A$2:$F$45,5,0)="Nein",D662&lt;IF(C662="LNG Anbindungsanlagen gemäß separater Festlegung",2022,2023)),$AC662,$AA662),0)</f>
        <v>0</v>
      </c>
      <c r="AI662" s="49">
        <f>IFERROR(IF(OR($W662&lt;&gt;"Ja",VLOOKUP($C662,Listen!$A$2:$F$45,6,0)="Nein"),$AC662,$AB662),0)</f>
        <v>0</v>
      </c>
      <c r="AJ662" s="49">
        <f>IFERROR(IF(OR($W662&lt;&gt;"Ja",VLOOKUP($C662,Listen!$A$2:$F$45,6,0)="Nein"),$AC662,$AB662),0)</f>
        <v>0</v>
      </c>
      <c r="AK662" s="49">
        <f>IFERROR(IF(OR($W662&lt;&gt;"Ja",VLOOKUP($C662,Listen!$A$2:$F$45,6,0)="Nein"),$AC662,$AB662),0)</f>
        <v>0</v>
      </c>
      <c r="AL662" s="51">
        <f t="shared" si="216"/>
        <v>0</v>
      </c>
      <c r="AM662" s="296">
        <f>IFERROR(IF(VLOOKUP($C662,Listen!$A$2:$F$45,6,0)="Ja",MAX(BC662:BD662),D_SAV!$BC662),0)</f>
        <v>0</v>
      </c>
      <c r="AN662" s="51">
        <f t="shared" si="217"/>
        <v>0</v>
      </c>
      <c r="AP662" s="304">
        <f t="shared" si="218"/>
        <v>0</v>
      </c>
      <c r="AQ662" s="304">
        <f t="shared" si="219"/>
        <v>0</v>
      </c>
      <c r="AR662" s="304">
        <f t="shared" si="220"/>
        <v>0</v>
      </c>
      <c r="AS662" s="304">
        <f t="shared" si="221"/>
        <v>0</v>
      </c>
      <c r="AT662" s="304">
        <f t="shared" si="222"/>
        <v>0</v>
      </c>
      <c r="AU662" s="304">
        <f t="shared" si="223"/>
        <v>0</v>
      </c>
      <c r="AV662" s="304">
        <f t="shared" si="224"/>
        <v>0</v>
      </c>
      <c r="AW662" s="304">
        <f t="shared" si="225"/>
        <v>0</v>
      </c>
      <c r="AX662" s="304">
        <f t="shared" si="226"/>
        <v>0</v>
      </c>
      <c r="AY662" s="304">
        <f t="shared" si="227"/>
        <v>0</v>
      </c>
      <c r="AZ662" s="304">
        <f t="shared" si="228"/>
        <v>0</v>
      </c>
      <c r="BA662" s="304">
        <f t="shared" si="229"/>
        <v>0</v>
      </c>
      <c r="BB662" s="304">
        <f t="shared" si="230"/>
        <v>0</v>
      </c>
      <c r="BC662" s="304">
        <f t="shared" si="231"/>
        <v>0</v>
      </c>
      <c r="BD662" s="304">
        <f t="shared" si="232"/>
        <v>0</v>
      </c>
      <c r="BE662" s="304">
        <f>IFERROR(IF(VLOOKUP($C662,Listen!$A$2:$F$45,6,0)="Ja",BB662-MAX(BC662:BD662),BB662-BC662),0)</f>
        <v>0</v>
      </c>
    </row>
    <row r="663" spans="1:57" x14ac:dyDescent="0.25">
      <c r="A663" s="320" t="str">
        <f>IF(AND(D663&lt;&gt;0,C663&lt;&gt;0,E663&lt;&gt;0),IF(B663&lt;&gt;0,CONCATENATE(B663,"-AGr",VLOOKUP(C663,Listen!$A$2:$D$45,4,FALSE),"-",D663,"-",E663,),CONCATENATE("AGr",VLOOKUP(C663,Listen!$A$2:$D$45,4,FALSE),"-",D663,"-",E663)),"keine vollständige ID")</f>
        <v>keine vollständige ID</v>
      </c>
      <c r="B663" s="301"/>
      <c r="C663" s="287"/>
      <c r="D663" s="34"/>
      <c r="E663" s="306"/>
      <c r="F663" s="116"/>
      <c r="G663" s="17"/>
      <c r="H663" s="17"/>
      <c r="I663" s="17"/>
      <c r="J663" s="17"/>
      <c r="K663" s="17"/>
      <c r="L663" s="17"/>
      <c r="M663" s="17"/>
      <c r="N663" s="17"/>
      <c r="O663" s="116"/>
      <c r="P663" s="117">
        <f>IF(D663&gt;A_Stammdaten!$B$12,0,SUM(G663,H663,J663,L663:M663)-SUM(I663,K663,N663:O663))</f>
        <v>0</v>
      </c>
      <c r="Q663" s="17"/>
      <c r="R663" s="17"/>
      <c r="S663" s="17"/>
      <c r="T663" s="17"/>
      <c r="U663" s="62">
        <f t="shared" si="212"/>
        <v>0</v>
      </c>
      <c r="V663" s="34"/>
      <c r="W663" s="34"/>
      <c r="X663" s="34"/>
      <c r="Y663" s="34"/>
      <c r="Z663" s="34"/>
      <c r="AA663" s="63" t="str">
        <f t="shared" si="213"/>
        <v>-</v>
      </c>
      <c r="AB663" s="63" t="str">
        <f t="shared" si="214"/>
        <v>-</v>
      </c>
      <c r="AC663" s="63">
        <f>IF(ISBLANK($C663),0,VLOOKUP($C663,Listen!$A$2:$C$45,2,FALSE))</f>
        <v>0</v>
      </c>
      <c r="AD663" s="63">
        <f>IF(ISBLANK($C663),0,VLOOKUP($C663,Listen!$A$2:$C$45,3,FALSE))</f>
        <v>0</v>
      </c>
      <c r="AE663" s="49">
        <f t="shared" si="215"/>
        <v>0</v>
      </c>
      <c r="AF663" s="49">
        <f t="shared" si="215"/>
        <v>0</v>
      </c>
      <c r="AG663" s="49">
        <f>IFERROR(IF(OR($V663&lt;&gt;"Ja",VLOOKUP($C663,Listen!$A$2:$F$45,5,0)="Nein",D663&lt;IF(C663="LNG Anbindungsanlagen gemäß separater Festlegung",2022,2023)),$AC663,$AA663),0)</f>
        <v>0</v>
      </c>
      <c r="AH663" s="49">
        <f>IFERROR(IF(OR($V663&lt;&gt;"Ja",VLOOKUP($C663,Listen!$A$2:$F$45,5,0)="Nein",D663&lt;IF(C663="LNG Anbindungsanlagen gemäß separater Festlegung",2022,2023)),$AC663,$AA663),0)</f>
        <v>0</v>
      </c>
      <c r="AI663" s="49">
        <f>IFERROR(IF(OR($W663&lt;&gt;"Ja",VLOOKUP($C663,Listen!$A$2:$F$45,6,0)="Nein"),$AC663,$AB663),0)</f>
        <v>0</v>
      </c>
      <c r="AJ663" s="49">
        <f>IFERROR(IF(OR($W663&lt;&gt;"Ja",VLOOKUP($C663,Listen!$A$2:$F$45,6,0)="Nein"),$AC663,$AB663),0)</f>
        <v>0</v>
      </c>
      <c r="AK663" s="49">
        <f>IFERROR(IF(OR($W663&lt;&gt;"Ja",VLOOKUP($C663,Listen!$A$2:$F$45,6,0)="Nein"),$AC663,$AB663),0)</f>
        <v>0</v>
      </c>
      <c r="AL663" s="51">
        <f t="shared" si="216"/>
        <v>0</v>
      </c>
      <c r="AM663" s="296">
        <f>IFERROR(IF(VLOOKUP($C663,Listen!$A$2:$F$45,6,0)="Ja",MAX(BC663:BD663),D_SAV!$BC663),0)</f>
        <v>0</v>
      </c>
      <c r="AN663" s="51">
        <f t="shared" si="217"/>
        <v>0</v>
      </c>
      <c r="AP663" s="304">
        <f t="shared" si="218"/>
        <v>0</v>
      </c>
      <c r="AQ663" s="304">
        <f t="shared" si="219"/>
        <v>0</v>
      </c>
      <c r="AR663" s="304">
        <f t="shared" si="220"/>
        <v>0</v>
      </c>
      <c r="AS663" s="304">
        <f t="shared" si="221"/>
        <v>0</v>
      </c>
      <c r="AT663" s="304">
        <f t="shared" si="222"/>
        <v>0</v>
      </c>
      <c r="AU663" s="304">
        <f t="shared" si="223"/>
        <v>0</v>
      </c>
      <c r="AV663" s="304">
        <f t="shared" si="224"/>
        <v>0</v>
      </c>
      <c r="AW663" s="304">
        <f t="shared" si="225"/>
        <v>0</v>
      </c>
      <c r="AX663" s="304">
        <f t="shared" si="226"/>
        <v>0</v>
      </c>
      <c r="AY663" s="304">
        <f t="shared" si="227"/>
        <v>0</v>
      </c>
      <c r="AZ663" s="304">
        <f t="shared" si="228"/>
        <v>0</v>
      </c>
      <c r="BA663" s="304">
        <f t="shared" si="229"/>
        <v>0</v>
      </c>
      <c r="BB663" s="304">
        <f t="shared" si="230"/>
        <v>0</v>
      </c>
      <c r="BC663" s="304">
        <f t="shared" si="231"/>
        <v>0</v>
      </c>
      <c r="BD663" s="304">
        <f t="shared" si="232"/>
        <v>0</v>
      </c>
      <c r="BE663" s="304">
        <f>IFERROR(IF(VLOOKUP($C663,Listen!$A$2:$F$45,6,0)="Ja",BB663-MAX(BC663:BD663),BB663-BC663),0)</f>
        <v>0</v>
      </c>
    </row>
    <row r="664" spans="1:57" x14ac:dyDescent="0.25">
      <c r="A664" s="320" t="str">
        <f>IF(AND(D664&lt;&gt;0,C664&lt;&gt;0,E664&lt;&gt;0),IF(B664&lt;&gt;0,CONCATENATE(B664,"-AGr",VLOOKUP(C664,Listen!$A$2:$D$45,4,FALSE),"-",D664,"-",E664,),CONCATENATE("AGr",VLOOKUP(C664,Listen!$A$2:$D$45,4,FALSE),"-",D664,"-",E664)),"keine vollständige ID")</f>
        <v>keine vollständige ID</v>
      </c>
      <c r="B664" s="301"/>
      <c r="C664" s="287"/>
      <c r="D664" s="34"/>
      <c r="E664" s="306"/>
      <c r="F664" s="116"/>
      <c r="G664" s="17"/>
      <c r="H664" s="17"/>
      <c r="I664" s="17"/>
      <c r="J664" s="17"/>
      <c r="K664" s="17"/>
      <c r="L664" s="17"/>
      <c r="M664" s="17"/>
      <c r="N664" s="17"/>
      <c r="O664" s="116"/>
      <c r="P664" s="117">
        <f>IF(D664&gt;A_Stammdaten!$B$12,0,SUM(G664,H664,J664,L664:M664)-SUM(I664,K664,N664:O664))</f>
        <v>0</v>
      </c>
      <c r="Q664" s="17"/>
      <c r="R664" s="17"/>
      <c r="S664" s="17"/>
      <c r="T664" s="17"/>
      <c r="U664" s="62">
        <f t="shared" si="212"/>
        <v>0</v>
      </c>
      <c r="V664" s="34"/>
      <c r="W664" s="34"/>
      <c r="X664" s="34"/>
      <c r="Y664" s="34"/>
      <c r="Z664" s="34"/>
      <c r="AA664" s="63" t="str">
        <f t="shared" si="213"/>
        <v>-</v>
      </c>
      <c r="AB664" s="63" t="str">
        <f t="shared" si="214"/>
        <v>-</v>
      </c>
      <c r="AC664" s="63">
        <f>IF(ISBLANK($C664),0,VLOOKUP($C664,Listen!$A$2:$C$45,2,FALSE))</f>
        <v>0</v>
      </c>
      <c r="AD664" s="63">
        <f>IF(ISBLANK($C664),0,VLOOKUP($C664,Listen!$A$2:$C$45,3,FALSE))</f>
        <v>0</v>
      </c>
      <c r="AE664" s="49">
        <f t="shared" si="215"/>
        <v>0</v>
      </c>
      <c r="AF664" s="49">
        <f t="shared" si="215"/>
        <v>0</v>
      </c>
      <c r="AG664" s="49">
        <f>IFERROR(IF(OR($V664&lt;&gt;"Ja",VLOOKUP($C664,Listen!$A$2:$F$45,5,0)="Nein",D664&lt;IF(C664="LNG Anbindungsanlagen gemäß separater Festlegung",2022,2023)),$AC664,$AA664),0)</f>
        <v>0</v>
      </c>
      <c r="AH664" s="49">
        <f>IFERROR(IF(OR($V664&lt;&gt;"Ja",VLOOKUP($C664,Listen!$A$2:$F$45,5,0)="Nein",D664&lt;IF(C664="LNG Anbindungsanlagen gemäß separater Festlegung",2022,2023)),$AC664,$AA664),0)</f>
        <v>0</v>
      </c>
      <c r="AI664" s="49">
        <f>IFERROR(IF(OR($W664&lt;&gt;"Ja",VLOOKUP($C664,Listen!$A$2:$F$45,6,0)="Nein"),$AC664,$AB664),0)</f>
        <v>0</v>
      </c>
      <c r="AJ664" s="49">
        <f>IFERROR(IF(OR($W664&lt;&gt;"Ja",VLOOKUP($C664,Listen!$A$2:$F$45,6,0)="Nein"),$AC664,$AB664),0)</f>
        <v>0</v>
      </c>
      <c r="AK664" s="49">
        <f>IFERROR(IF(OR($W664&lt;&gt;"Ja",VLOOKUP($C664,Listen!$A$2:$F$45,6,0)="Nein"),$AC664,$AB664),0)</f>
        <v>0</v>
      </c>
      <c r="AL664" s="51">
        <f t="shared" si="216"/>
        <v>0</v>
      </c>
      <c r="AM664" s="296">
        <f>IFERROR(IF(VLOOKUP($C664,Listen!$A$2:$F$45,6,0)="Ja",MAX(BC664:BD664),D_SAV!$BC664),0)</f>
        <v>0</v>
      </c>
      <c r="AN664" s="51">
        <f t="shared" si="217"/>
        <v>0</v>
      </c>
      <c r="AP664" s="304">
        <f t="shared" si="218"/>
        <v>0</v>
      </c>
      <c r="AQ664" s="304">
        <f t="shared" si="219"/>
        <v>0</v>
      </c>
      <c r="AR664" s="304">
        <f t="shared" si="220"/>
        <v>0</v>
      </c>
      <c r="AS664" s="304">
        <f t="shared" si="221"/>
        <v>0</v>
      </c>
      <c r="AT664" s="304">
        <f t="shared" si="222"/>
        <v>0</v>
      </c>
      <c r="AU664" s="304">
        <f t="shared" si="223"/>
        <v>0</v>
      </c>
      <c r="AV664" s="304">
        <f t="shared" si="224"/>
        <v>0</v>
      </c>
      <c r="AW664" s="304">
        <f t="shared" si="225"/>
        <v>0</v>
      </c>
      <c r="AX664" s="304">
        <f t="shared" si="226"/>
        <v>0</v>
      </c>
      <c r="AY664" s="304">
        <f t="shared" si="227"/>
        <v>0</v>
      </c>
      <c r="AZ664" s="304">
        <f t="shared" si="228"/>
        <v>0</v>
      </c>
      <c r="BA664" s="304">
        <f t="shared" si="229"/>
        <v>0</v>
      </c>
      <c r="BB664" s="304">
        <f t="shared" si="230"/>
        <v>0</v>
      </c>
      <c r="BC664" s="304">
        <f t="shared" si="231"/>
        <v>0</v>
      </c>
      <c r="BD664" s="304">
        <f t="shared" si="232"/>
        <v>0</v>
      </c>
      <c r="BE664" s="304">
        <f>IFERROR(IF(VLOOKUP($C664,Listen!$A$2:$F$45,6,0)="Ja",BB664-MAX(BC664:BD664),BB664-BC664),0)</f>
        <v>0</v>
      </c>
    </row>
    <row r="665" spans="1:57" x14ac:dyDescent="0.25">
      <c r="A665" s="320" t="str">
        <f>IF(AND(D665&lt;&gt;0,C665&lt;&gt;0,E665&lt;&gt;0),IF(B665&lt;&gt;0,CONCATENATE(B665,"-AGr",VLOOKUP(C665,Listen!$A$2:$D$45,4,FALSE),"-",D665,"-",E665,),CONCATENATE("AGr",VLOOKUP(C665,Listen!$A$2:$D$45,4,FALSE),"-",D665,"-",E665)),"keine vollständige ID")</f>
        <v>keine vollständige ID</v>
      </c>
      <c r="B665" s="301"/>
      <c r="C665" s="287"/>
      <c r="D665" s="34"/>
      <c r="E665" s="306"/>
      <c r="F665" s="116"/>
      <c r="G665" s="17"/>
      <c r="H665" s="17"/>
      <c r="I665" s="17"/>
      <c r="J665" s="17"/>
      <c r="K665" s="17"/>
      <c r="L665" s="17"/>
      <c r="M665" s="17"/>
      <c r="N665" s="17"/>
      <c r="O665" s="116"/>
      <c r="P665" s="117">
        <f>IF(D665&gt;A_Stammdaten!$B$12,0,SUM(G665,H665,J665,L665:M665)-SUM(I665,K665,N665:O665))</f>
        <v>0</v>
      </c>
      <c r="Q665" s="17"/>
      <c r="R665" s="17"/>
      <c r="S665" s="17"/>
      <c r="T665" s="17"/>
      <c r="U665" s="62">
        <f t="shared" si="212"/>
        <v>0</v>
      </c>
      <c r="V665" s="34"/>
      <c r="W665" s="34"/>
      <c r="X665" s="34"/>
      <c r="Y665" s="34"/>
      <c r="Z665" s="34"/>
      <c r="AA665" s="63" t="str">
        <f t="shared" si="213"/>
        <v>-</v>
      </c>
      <c r="AB665" s="63" t="str">
        <f t="shared" si="214"/>
        <v>-</v>
      </c>
      <c r="AC665" s="63">
        <f>IF(ISBLANK($C665),0,VLOOKUP($C665,Listen!$A$2:$C$45,2,FALSE))</f>
        <v>0</v>
      </c>
      <c r="AD665" s="63">
        <f>IF(ISBLANK($C665),0,VLOOKUP($C665,Listen!$A$2:$C$45,3,FALSE))</f>
        <v>0</v>
      </c>
      <c r="AE665" s="49">
        <f t="shared" si="215"/>
        <v>0</v>
      </c>
      <c r="AF665" s="49">
        <f t="shared" si="215"/>
        <v>0</v>
      </c>
      <c r="AG665" s="49">
        <f>IFERROR(IF(OR($V665&lt;&gt;"Ja",VLOOKUP($C665,Listen!$A$2:$F$45,5,0)="Nein",D665&lt;IF(C665="LNG Anbindungsanlagen gemäß separater Festlegung",2022,2023)),$AC665,$AA665),0)</f>
        <v>0</v>
      </c>
      <c r="AH665" s="49">
        <f>IFERROR(IF(OR($V665&lt;&gt;"Ja",VLOOKUP($C665,Listen!$A$2:$F$45,5,0)="Nein",D665&lt;IF(C665="LNG Anbindungsanlagen gemäß separater Festlegung",2022,2023)),$AC665,$AA665),0)</f>
        <v>0</v>
      </c>
      <c r="AI665" s="49">
        <f>IFERROR(IF(OR($W665&lt;&gt;"Ja",VLOOKUP($C665,Listen!$A$2:$F$45,6,0)="Nein"),$AC665,$AB665),0)</f>
        <v>0</v>
      </c>
      <c r="AJ665" s="49">
        <f>IFERROR(IF(OR($W665&lt;&gt;"Ja",VLOOKUP($C665,Listen!$A$2:$F$45,6,0)="Nein"),$AC665,$AB665),0)</f>
        <v>0</v>
      </c>
      <c r="AK665" s="49">
        <f>IFERROR(IF(OR($W665&lt;&gt;"Ja",VLOOKUP($C665,Listen!$A$2:$F$45,6,0)="Nein"),$AC665,$AB665),0)</f>
        <v>0</v>
      </c>
      <c r="AL665" s="51">
        <f t="shared" si="216"/>
        <v>0</v>
      </c>
      <c r="AM665" s="296">
        <f>IFERROR(IF(VLOOKUP($C665,Listen!$A$2:$F$45,6,0)="Ja",MAX(BC665:BD665),D_SAV!$BC665),0)</f>
        <v>0</v>
      </c>
      <c r="AN665" s="51">
        <f t="shared" si="217"/>
        <v>0</v>
      </c>
      <c r="AP665" s="304">
        <f t="shared" si="218"/>
        <v>0</v>
      </c>
      <c r="AQ665" s="304">
        <f t="shared" si="219"/>
        <v>0</v>
      </c>
      <c r="AR665" s="304">
        <f t="shared" si="220"/>
        <v>0</v>
      </c>
      <c r="AS665" s="304">
        <f t="shared" si="221"/>
        <v>0</v>
      </c>
      <c r="AT665" s="304">
        <f t="shared" si="222"/>
        <v>0</v>
      </c>
      <c r="AU665" s="304">
        <f t="shared" si="223"/>
        <v>0</v>
      </c>
      <c r="AV665" s="304">
        <f t="shared" si="224"/>
        <v>0</v>
      </c>
      <c r="AW665" s="304">
        <f t="shared" si="225"/>
        <v>0</v>
      </c>
      <c r="AX665" s="304">
        <f t="shared" si="226"/>
        <v>0</v>
      </c>
      <c r="AY665" s="304">
        <f t="shared" si="227"/>
        <v>0</v>
      </c>
      <c r="AZ665" s="304">
        <f t="shared" si="228"/>
        <v>0</v>
      </c>
      <c r="BA665" s="304">
        <f t="shared" si="229"/>
        <v>0</v>
      </c>
      <c r="BB665" s="304">
        <f t="shared" si="230"/>
        <v>0</v>
      </c>
      <c r="BC665" s="304">
        <f t="shared" si="231"/>
        <v>0</v>
      </c>
      <c r="BD665" s="304">
        <f t="shared" si="232"/>
        <v>0</v>
      </c>
      <c r="BE665" s="304">
        <f>IFERROR(IF(VLOOKUP($C665,Listen!$A$2:$F$45,6,0)="Ja",BB665-MAX(BC665:BD665),BB665-BC665),0)</f>
        <v>0</v>
      </c>
    </row>
    <row r="666" spans="1:57" x14ac:dyDescent="0.25">
      <c r="A666" s="320" t="str">
        <f>IF(AND(D666&lt;&gt;0,C666&lt;&gt;0,E666&lt;&gt;0),IF(B666&lt;&gt;0,CONCATENATE(B666,"-AGr",VLOOKUP(C666,Listen!$A$2:$D$45,4,FALSE),"-",D666,"-",E666,),CONCATENATE("AGr",VLOOKUP(C666,Listen!$A$2:$D$45,4,FALSE),"-",D666,"-",E666)),"keine vollständige ID")</f>
        <v>keine vollständige ID</v>
      </c>
      <c r="B666" s="301"/>
      <c r="C666" s="287"/>
      <c r="D666" s="34"/>
      <c r="E666" s="306"/>
      <c r="F666" s="116"/>
      <c r="G666" s="17"/>
      <c r="H666" s="17"/>
      <c r="I666" s="17"/>
      <c r="J666" s="17"/>
      <c r="K666" s="17"/>
      <c r="L666" s="17"/>
      <c r="M666" s="17"/>
      <c r="N666" s="17"/>
      <c r="O666" s="116"/>
      <c r="P666" s="117">
        <f>IF(D666&gt;A_Stammdaten!$B$12,0,SUM(G666,H666,J666,L666:M666)-SUM(I666,K666,N666:O666))</f>
        <v>0</v>
      </c>
      <c r="Q666" s="17"/>
      <c r="R666" s="17"/>
      <c r="S666" s="17"/>
      <c r="T666" s="17"/>
      <c r="U666" s="62">
        <f t="shared" si="212"/>
        <v>0</v>
      </c>
      <c r="V666" s="34"/>
      <c r="W666" s="34"/>
      <c r="X666" s="34"/>
      <c r="Y666" s="34"/>
      <c r="Z666" s="34"/>
      <c r="AA666" s="63" t="str">
        <f t="shared" si="213"/>
        <v>-</v>
      </c>
      <c r="AB666" s="63" t="str">
        <f t="shared" si="214"/>
        <v>-</v>
      </c>
      <c r="AC666" s="63">
        <f>IF(ISBLANK($C666),0,VLOOKUP($C666,Listen!$A$2:$C$45,2,FALSE))</f>
        <v>0</v>
      </c>
      <c r="AD666" s="63">
        <f>IF(ISBLANK($C666),0,VLOOKUP($C666,Listen!$A$2:$C$45,3,FALSE))</f>
        <v>0</v>
      </c>
      <c r="AE666" s="49">
        <f t="shared" si="215"/>
        <v>0</v>
      </c>
      <c r="AF666" s="49">
        <f t="shared" si="215"/>
        <v>0</v>
      </c>
      <c r="AG666" s="49">
        <f>IFERROR(IF(OR($V666&lt;&gt;"Ja",VLOOKUP($C666,Listen!$A$2:$F$45,5,0)="Nein",D666&lt;IF(C666="LNG Anbindungsanlagen gemäß separater Festlegung",2022,2023)),$AC666,$AA666),0)</f>
        <v>0</v>
      </c>
      <c r="AH666" s="49">
        <f>IFERROR(IF(OR($V666&lt;&gt;"Ja",VLOOKUP($C666,Listen!$A$2:$F$45,5,0)="Nein",D666&lt;IF(C666="LNG Anbindungsanlagen gemäß separater Festlegung",2022,2023)),$AC666,$AA666),0)</f>
        <v>0</v>
      </c>
      <c r="AI666" s="49">
        <f>IFERROR(IF(OR($W666&lt;&gt;"Ja",VLOOKUP($C666,Listen!$A$2:$F$45,6,0)="Nein"),$AC666,$AB666),0)</f>
        <v>0</v>
      </c>
      <c r="AJ666" s="49">
        <f>IFERROR(IF(OR($W666&lt;&gt;"Ja",VLOOKUP($C666,Listen!$A$2:$F$45,6,0)="Nein"),$AC666,$AB666),0)</f>
        <v>0</v>
      </c>
      <c r="AK666" s="49">
        <f>IFERROR(IF(OR($W666&lt;&gt;"Ja",VLOOKUP($C666,Listen!$A$2:$F$45,6,0)="Nein"),$AC666,$AB666),0)</f>
        <v>0</v>
      </c>
      <c r="AL666" s="51">
        <f t="shared" si="216"/>
        <v>0</v>
      </c>
      <c r="AM666" s="296">
        <f>IFERROR(IF(VLOOKUP($C666,Listen!$A$2:$F$45,6,0)="Ja",MAX(BC666:BD666),D_SAV!$BC666),0)</f>
        <v>0</v>
      </c>
      <c r="AN666" s="51">
        <f t="shared" si="217"/>
        <v>0</v>
      </c>
      <c r="AP666" s="304">
        <f t="shared" si="218"/>
        <v>0</v>
      </c>
      <c r="AQ666" s="304">
        <f t="shared" si="219"/>
        <v>0</v>
      </c>
      <c r="AR666" s="304">
        <f t="shared" si="220"/>
        <v>0</v>
      </c>
      <c r="AS666" s="304">
        <f t="shared" si="221"/>
        <v>0</v>
      </c>
      <c r="AT666" s="304">
        <f t="shared" si="222"/>
        <v>0</v>
      </c>
      <c r="AU666" s="304">
        <f t="shared" si="223"/>
        <v>0</v>
      </c>
      <c r="AV666" s="304">
        <f t="shared" si="224"/>
        <v>0</v>
      </c>
      <c r="AW666" s="304">
        <f t="shared" si="225"/>
        <v>0</v>
      </c>
      <c r="AX666" s="304">
        <f t="shared" si="226"/>
        <v>0</v>
      </c>
      <c r="AY666" s="304">
        <f t="shared" si="227"/>
        <v>0</v>
      </c>
      <c r="AZ666" s="304">
        <f t="shared" si="228"/>
        <v>0</v>
      </c>
      <c r="BA666" s="304">
        <f t="shared" si="229"/>
        <v>0</v>
      </c>
      <c r="BB666" s="304">
        <f t="shared" si="230"/>
        <v>0</v>
      </c>
      <c r="BC666" s="304">
        <f t="shared" si="231"/>
        <v>0</v>
      </c>
      <c r="BD666" s="304">
        <f t="shared" si="232"/>
        <v>0</v>
      </c>
      <c r="BE666" s="304">
        <f>IFERROR(IF(VLOOKUP($C666,Listen!$A$2:$F$45,6,0)="Ja",BB666-MAX(BC666:BD666),BB666-BC666),0)</f>
        <v>0</v>
      </c>
    </row>
    <row r="667" spans="1:57" x14ac:dyDescent="0.25">
      <c r="A667" s="320" t="str">
        <f>IF(AND(D667&lt;&gt;0,C667&lt;&gt;0,E667&lt;&gt;0),IF(B667&lt;&gt;0,CONCATENATE(B667,"-AGr",VLOOKUP(C667,Listen!$A$2:$D$45,4,FALSE),"-",D667,"-",E667,),CONCATENATE("AGr",VLOOKUP(C667,Listen!$A$2:$D$45,4,FALSE),"-",D667,"-",E667)),"keine vollständige ID")</f>
        <v>keine vollständige ID</v>
      </c>
      <c r="B667" s="301"/>
      <c r="C667" s="287"/>
      <c r="D667" s="34"/>
      <c r="E667" s="306"/>
      <c r="F667" s="116"/>
      <c r="G667" s="17"/>
      <c r="H667" s="17"/>
      <c r="I667" s="17"/>
      <c r="J667" s="17"/>
      <c r="K667" s="17"/>
      <c r="L667" s="17"/>
      <c r="M667" s="17"/>
      <c r="N667" s="17"/>
      <c r="O667" s="116"/>
      <c r="P667" s="117">
        <f>IF(D667&gt;A_Stammdaten!$B$12,0,SUM(G667,H667,J667,L667:M667)-SUM(I667,K667,N667:O667))</f>
        <v>0</v>
      </c>
      <c r="Q667" s="17"/>
      <c r="R667" s="17"/>
      <c r="S667" s="17"/>
      <c r="T667" s="17"/>
      <c r="U667" s="62">
        <f t="shared" si="212"/>
        <v>0</v>
      </c>
      <c r="V667" s="34"/>
      <c r="W667" s="34"/>
      <c r="X667" s="34"/>
      <c r="Y667" s="34"/>
      <c r="Z667" s="34"/>
      <c r="AA667" s="63" t="str">
        <f t="shared" si="213"/>
        <v>-</v>
      </c>
      <c r="AB667" s="63" t="str">
        <f t="shared" si="214"/>
        <v>-</v>
      </c>
      <c r="AC667" s="63">
        <f>IF(ISBLANK($C667),0,VLOOKUP($C667,Listen!$A$2:$C$45,2,FALSE))</f>
        <v>0</v>
      </c>
      <c r="AD667" s="63">
        <f>IF(ISBLANK($C667),0,VLOOKUP($C667,Listen!$A$2:$C$45,3,FALSE))</f>
        <v>0</v>
      </c>
      <c r="AE667" s="49">
        <f t="shared" si="215"/>
        <v>0</v>
      </c>
      <c r="AF667" s="49">
        <f t="shared" si="215"/>
        <v>0</v>
      </c>
      <c r="AG667" s="49">
        <f>IFERROR(IF(OR($V667&lt;&gt;"Ja",VLOOKUP($C667,Listen!$A$2:$F$45,5,0)="Nein",D667&lt;IF(C667="LNG Anbindungsanlagen gemäß separater Festlegung",2022,2023)),$AC667,$AA667),0)</f>
        <v>0</v>
      </c>
      <c r="AH667" s="49">
        <f>IFERROR(IF(OR($V667&lt;&gt;"Ja",VLOOKUP($C667,Listen!$A$2:$F$45,5,0)="Nein",D667&lt;IF(C667="LNG Anbindungsanlagen gemäß separater Festlegung",2022,2023)),$AC667,$AA667),0)</f>
        <v>0</v>
      </c>
      <c r="AI667" s="49">
        <f>IFERROR(IF(OR($W667&lt;&gt;"Ja",VLOOKUP($C667,Listen!$A$2:$F$45,6,0)="Nein"),$AC667,$AB667),0)</f>
        <v>0</v>
      </c>
      <c r="AJ667" s="49">
        <f>IFERROR(IF(OR($W667&lt;&gt;"Ja",VLOOKUP($C667,Listen!$A$2:$F$45,6,0)="Nein"),$AC667,$AB667),0)</f>
        <v>0</v>
      </c>
      <c r="AK667" s="49">
        <f>IFERROR(IF(OR($W667&lt;&gt;"Ja",VLOOKUP($C667,Listen!$A$2:$F$45,6,0)="Nein"),$AC667,$AB667),0)</f>
        <v>0</v>
      </c>
      <c r="AL667" s="51">
        <f t="shared" si="216"/>
        <v>0</v>
      </c>
      <c r="AM667" s="296">
        <f>IFERROR(IF(VLOOKUP($C667,Listen!$A$2:$F$45,6,0)="Ja",MAX(BC667:BD667),D_SAV!$BC667),0)</f>
        <v>0</v>
      </c>
      <c r="AN667" s="51">
        <f t="shared" si="217"/>
        <v>0</v>
      </c>
      <c r="AP667" s="304">
        <f t="shared" si="218"/>
        <v>0</v>
      </c>
      <c r="AQ667" s="304">
        <f t="shared" si="219"/>
        <v>0</v>
      </c>
      <c r="AR667" s="304">
        <f t="shared" si="220"/>
        <v>0</v>
      </c>
      <c r="AS667" s="304">
        <f t="shared" si="221"/>
        <v>0</v>
      </c>
      <c r="AT667" s="304">
        <f t="shared" si="222"/>
        <v>0</v>
      </c>
      <c r="AU667" s="304">
        <f t="shared" si="223"/>
        <v>0</v>
      </c>
      <c r="AV667" s="304">
        <f t="shared" si="224"/>
        <v>0</v>
      </c>
      <c r="AW667" s="304">
        <f t="shared" si="225"/>
        <v>0</v>
      </c>
      <c r="AX667" s="304">
        <f t="shared" si="226"/>
        <v>0</v>
      </c>
      <c r="AY667" s="304">
        <f t="shared" si="227"/>
        <v>0</v>
      </c>
      <c r="AZ667" s="304">
        <f t="shared" si="228"/>
        <v>0</v>
      </c>
      <c r="BA667" s="304">
        <f t="shared" si="229"/>
        <v>0</v>
      </c>
      <c r="BB667" s="304">
        <f t="shared" si="230"/>
        <v>0</v>
      </c>
      <c r="BC667" s="304">
        <f t="shared" si="231"/>
        <v>0</v>
      </c>
      <c r="BD667" s="304">
        <f t="shared" si="232"/>
        <v>0</v>
      </c>
      <c r="BE667" s="304">
        <f>IFERROR(IF(VLOOKUP($C667,Listen!$A$2:$F$45,6,0)="Ja",BB667-MAX(BC667:BD667),BB667-BC667),0)</f>
        <v>0</v>
      </c>
    </row>
    <row r="668" spans="1:57" x14ac:dyDescent="0.25">
      <c r="A668" s="320" t="str">
        <f>IF(AND(D668&lt;&gt;0,C668&lt;&gt;0,E668&lt;&gt;0),IF(B668&lt;&gt;0,CONCATENATE(B668,"-AGr",VLOOKUP(C668,Listen!$A$2:$D$45,4,FALSE),"-",D668,"-",E668,),CONCATENATE("AGr",VLOOKUP(C668,Listen!$A$2:$D$45,4,FALSE),"-",D668,"-",E668)),"keine vollständige ID")</f>
        <v>keine vollständige ID</v>
      </c>
      <c r="B668" s="301"/>
      <c r="C668" s="287"/>
      <c r="D668" s="34"/>
      <c r="E668" s="306"/>
      <c r="F668" s="116"/>
      <c r="G668" s="17"/>
      <c r="H668" s="17"/>
      <c r="I668" s="17"/>
      <c r="J668" s="17"/>
      <c r="K668" s="17"/>
      <c r="L668" s="17"/>
      <c r="M668" s="17"/>
      <c r="N668" s="17"/>
      <c r="O668" s="116"/>
      <c r="P668" s="117">
        <f>IF(D668&gt;A_Stammdaten!$B$12,0,SUM(G668,H668,J668,L668:M668)-SUM(I668,K668,N668:O668))</f>
        <v>0</v>
      </c>
      <c r="Q668" s="17"/>
      <c r="R668" s="17"/>
      <c r="S668" s="17"/>
      <c r="T668" s="17"/>
      <c r="U668" s="62">
        <f t="shared" si="212"/>
        <v>0</v>
      </c>
      <c r="V668" s="34"/>
      <c r="W668" s="34"/>
      <c r="X668" s="34"/>
      <c r="Y668" s="34"/>
      <c r="Z668" s="34"/>
      <c r="AA668" s="63" t="str">
        <f t="shared" si="213"/>
        <v>-</v>
      </c>
      <c r="AB668" s="63" t="str">
        <f t="shared" si="214"/>
        <v>-</v>
      </c>
      <c r="AC668" s="63">
        <f>IF(ISBLANK($C668),0,VLOOKUP($C668,Listen!$A$2:$C$45,2,FALSE))</f>
        <v>0</v>
      </c>
      <c r="AD668" s="63">
        <f>IF(ISBLANK($C668),0,VLOOKUP($C668,Listen!$A$2:$C$45,3,FALSE))</f>
        <v>0</v>
      </c>
      <c r="AE668" s="49">
        <f t="shared" si="215"/>
        <v>0</v>
      </c>
      <c r="AF668" s="49">
        <f t="shared" si="215"/>
        <v>0</v>
      </c>
      <c r="AG668" s="49">
        <f>IFERROR(IF(OR($V668&lt;&gt;"Ja",VLOOKUP($C668,Listen!$A$2:$F$45,5,0)="Nein",D668&lt;IF(C668="LNG Anbindungsanlagen gemäß separater Festlegung",2022,2023)),$AC668,$AA668),0)</f>
        <v>0</v>
      </c>
      <c r="AH668" s="49">
        <f>IFERROR(IF(OR($V668&lt;&gt;"Ja",VLOOKUP($C668,Listen!$A$2:$F$45,5,0)="Nein",D668&lt;IF(C668="LNG Anbindungsanlagen gemäß separater Festlegung",2022,2023)),$AC668,$AA668),0)</f>
        <v>0</v>
      </c>
      <c r="AI668" s="49">
        <f>IFERROR(IF(OR($W668&lt;&gt;"Ja",VLOOKUP($C668,Listen!$A$2:$F$45,6,0)="Nein"),$AC668,$AB668),0)</f>
        <v>0</v>
      </c>
      <c r="AJ668" s="49">
        <f>IFERROR(IF(OR($W668&lt;&gt;"Ja",VLOOKUP($C668,Listen!$A$2:$F$45,6,0)="Nein"),$AC668,$AB668),0)</f>
        <v>0</v>
      </c>
      <c r="AK668" s="49">
        <f>IFERROR(IF(OR($W668&lt;&gt;"Ja",VLOOKUP($C668,Listen!$A$2:$F$45,6,0)="Nein"),$AC668,$AB668),0)</f>
        <v>0</v>
      </c>
      <c r="AL668" s="51">
        <f t="shared" si="216"/>
        <v>0</v>
      </c>
      <c r="AM668" s="296">
        <f>IFERROR(IF(VLOOKUP($C668,Listen!$A$2:$F$45,6,0)="Ja",MAX(BC668:BD668),D_SAV!$BC668),0)</f>
        <v>0</v>
      </c>
      <c r="AN668" s="51">
        <f t="shared" si="217"/>
        <v>0</v>
      </c>
      <c r="AP668" s="304">
        <f t="shared" si="218"/>
        <v>0</v>
      </c>
      <c r="AQ668" s="304">
        <f t="shared" si="219"/>
        <v>0</v>
      </c>
      <c r="AR668" s="304">
        <f t="shared" si="220"/>
        <v>0</v>
      </c>
      <c r="AS668" s="304">
        <f t="shared" si="221"/>
        <v>0</v>
      </c>
      <c r="AT668" s="304">
        <f t="shared" si="222"/>
        <v>0</v>
      </c>
      <c r="AU668" s="304">
        <f t="shared" si="223"/>
        <v>0</v>
      </c>
      <c r="AV668" s="304">
        <f t="shared" si="224"/>
        <v>0</v>
      </c>
      <c r="AW668" s="304">
        <f t="shared" si="225"/>
        <v>0</v>
      </c>
      <c r="AX668" s="304">
        <f t="shared" si="226"/>
        <v>0</v>
      </c>
      <c r="AY668" s="304">
        <f t="shared" si="227"/>
        <v>0</v>
      </c>
      <c r="AZ668" s="304">
        <f t="shared" si="228"/>
        <v>0</v>
      </c>
      <c r="BA668" s="304">
        <f t="shared" si="229"/>
        <v>0</v>
      </c>
      <c r="BB668" s="304">
        <f t="shared" si="230"/>
        <v>0</v>
      </c>
      <c r="BC668" s="304">
        <f t="shared" si="231"/>
        <v>0</v>
      </c>
      <c r="BD668" s="304">
        <f t="shared" si="232"/>
        <v>0</v>
      </c>
      <c r="BE668" s="304">
        <f>IFERROR(IF(VLOOKUP($C668,Listen!$A$2:$F$45,6,0)="Ja",BB668-MAX(BC668:BD668),BB668-BC668),0)</f>
        <v>0</v>
      </c>
    </row>
    <row r="669" spans="1:57" x14ac:dyDescent="0.25">
      <c r="A669" s="320" t="str">
        <f>IF(AND(D669&lt;&gt;0,C669&lt;&gt;0,E669&lt;&gt;0),IF(B669&lt;&gt;0,CONCATENATE(B669,"-AGr",VLOOKUP(C669,Listen!$A$2:$D$45,4,FALSE),"-",D669,"-",E669,),CONCATENATE("AGr",VLOOKUP(C669,Listen!$A$2:$D$45,4,FALSE),"-",D669,"-",E669)),"keine vollständige ID")</f>
        <v>keine vollständige ID</v>
      </c>
      <c r="B669" s="301"/>
      <c r="C669" s="287"/>
      <c r="D669" s="34"/>
      <c r="E669" s="306"/>
      <c r="F669" s="116"/>
      <c r="G669" s="17"/>
      <c r="H669" s="17"/>
      <c r="I669" s="17"/>
      <c r="J669" s="17"/>
      <c r="K669" s="17"/>
      <c r="L669" s="17"/>
      <c r="M669" s="17"/>
      <c r="N669" s="17"/>
      <c r="O669" s="116"/>
      <c r="P669" s="117">
        <f>IF(D669&gt;A_Stammdaten!$B$12,0,SUM(G669,H669,J669,L669:M669)-SUM(I669,K669,N669:O669))</f>
        <v>0</v>
      </c>
      <c r="Q669" s="17"/>
      <c r="R669" s="17"/>
      <c r="S669" s="17"/>
      <c r="T669" s="17"/>
      <c r="U669" s="62">
        <f t="shared" si="212"/>
        <v>0</v>
      </c>
      <c r="V669" s="34"/>
      <c r="W669" s="34"/>
      <c r="X669" s="34"/>
      <c r="Y669" s="34"/>
      <c r="Z669" s="34"/>
      <c r="AA669" s="63" t="str">
        <f t="shared" si="213"/>
        <v>-</v>
      </c>
      <c r="AB669" s="63" t="str">
        <f t="shared" si="214"/>
        <v>-</v>
      </c>
      <c r="AC669" s="63">
        <f>IF(ISBLANK($C669),0,VLOOKUP($C669,Listen!$A$2:$C$45,2,FALSE))</f>
        <v>0</v>
      </c>
      <c r="AD669" s="63">
        <f>IF(ISBLANK($C669),0,VLOOKUP($C669,Listen!$A$2:$C$45,3,FALSE))</f>
        <v>0</v>
      </c>
      <c r="AE669" s="49">
        <f t="shared" si="215"/>
        <v>0</v>
      </c>
      <c r="AF669" s="49">
        <f t="shared" si="215"/>
        <v>0</v>
      </c>
      <c r="AG669" s="49">
        <f>IFERROR(IF(OR($V669&lt;&gt;"Ja",VLOOKUP($C669,Listen!$A$2:$F$45,5,0)="Nein",D669&lt;IF(C669="LNG Anbindungsanlagen gemäß separater Festlegung",2022,2023)),$AC669,$AA669),0)</f>
        <v>0</v>
      </c>
      <c r="AH669" s="49">
        <f>IFERROR(IF(OR($V669&lt;&gt;"Ja",VLOOKUP($C669,Listen!$A$2:$F$45,5,0)="Nein",D669&lt;IF(C669="LNG Anbindungsanlagen gemäß separater Festlegung",2022,2023)),$AC669,$AA669),0)</f>
        <v>0</v>
      </c>
      <c r="AI669" s="49">
        <f>IFERROR(IF(OR($W669&lt;&gt;"Ja",VLOOKUP($C669,Listen!$A$2:$F$45,6,0)="Nein"),$AC669,$AB669),0)</f>
        <v>0</v>
      </c>
      <c r="AJ669" s="49">
        <f>IFERROR(IF(OR($W669&lt;&gt;"Ja",VLOOKUP($C669,Listen!$A$2:$F$45,6,0)="Nein"),$AC669,$AB669),0)</f>
        <v>0</v>
      </c>
      <c r="AK669" s="49">
        <f>IFERROR(IF(OR($W669&lt;&gt;"Ja",VLOOKUP($C669,Listen!$A$2:$F$45,6,0)="Nein"),$AC669,$AB669),0)</f>
        <v>0</v>
      </c>
      <c r="AL669" s="51">
        <f t="shared" si="216"/>
        <v>0</v>
      </c>
      <c r="AM669" s="296">
        <f>IFERROR(IF(VLOOKUP($C669,Listen!$A$2:$F$45,6,0)="Ja",MAX(BC669:BD669),D_SAV!$BC669),0)</f>
        <v>0</v>
      </c>
      <c r="AN669" s="51">
        <f t="shared" si="217"/>
        <v>0</v>
      </c>
      <c r="AP669" s="304">
        <f t="shared" si="218"/>
        <v>0</v>
      </c>
      <c r="AQ669" s="304">
        <f t="shared" si="219"/>
        <v>0</v>
      </c>
      <c r="AR669" s="304">
        <f t="shared" si="220"/>
        <v>0</v>
      </c>
      <c r="AS669" s="304">
        <f t="shared" si="221"/>
        <v>0</v>
      </c>
      <c r="AT669" s="304">
        <f t="shared" si="222"/>
        <v>0</v>
      </c>
      <c r="AU669" s="304">
        <f t="shared" si="223"/>
        <v>0</v>
      </c>
      <c r="AV669" s="304">
        <f t="shared" si="224"/>
        <v>0</v>
      </c>
      <c r="AW669" s="304">
        <f t="shared" si="225"/>
        <v>0</v>
      </c>
      <c r="AX669" s="304">
        <f t="shared" si="226"/>
        <v>0</v>
      </c>
      <c r="AY669" s="304">
        <f t="shared" si="227"/>
        <v>0</v>
      </c>
      <c r="AZ669" s="304">
        <f t="shared" si="228"/>
        <v>0</v>
      </c>
      <c r="BA669" s="304">
        <f t="shared" si="229"/>
        <v>0</v>
      </c>
      <c r="BB669" s="304">
        <f t="shared" si="230"/>
        <v>0</v>
      </c>
      <c r="BC669" s="304">
        <f t="shared" si="231"/>
        <v>0</v>
      </c>
      <c r="BD669" s="304">
        <f t="shared" si="232"/>
        <v>0</v>
      </c>
      <c r="BE669" s="304">
        <f>IFERROR(IF(VLOOKUP($C669,Listen!$A$2:$F$45,6,0)="Ja",BB669-MAX(BC669:BD669),BB669-BC669),0)</f>
        <v>0</v>
      </c>
    </row>
    <row r="670" spans="1:57" x14ac:dyDescent="0.25">
      <c r="A670" s="320" t="str">
        <f>IF(AND(D670&lt;&gt;0,C670&lt;&gt;0,E670&lt;&gt;0),IF(B670&lt;&gt;0,CONCATENATE(B670,"-AGr",VLOOKUP(C670,Listen!$A$2:$D$45,4,FALSE),"-",D670,"-",E670,),CONCATENATE("AGr",VLOOKUP(C670,Listen!$A$2:$D$45,4,FALSE),"-",D670,"-",E670)),"keine vollständige ID")</f>
        <v>keine vollständige ID</v>
      </c>
      <c r="B670" s="301"/>
      <c r="C670" s="287"/>
      <c r="D670" s="34"/>
      <c r="E670" s="306"/>
      <c r="F670" s="116"/>
      <c r="G670" s="17"/>
      <c r="H670" s="17"/>
      <c r="I670" s="17"/>
      <c r="J670" s="17"/>
      <c r="K670" s="17"/>
      <c r="L670" s="17"/>
      <c r="M670" s="17"/>
      <c r="N670" s="17"/>
      <c r="O670" s="116"/>
      <c r="P670" s="117">
        <f>IF(D670&gt;A_Stammdaten!$B$12,0,SUM(G670,H670,J670,L670:M670)-SUM(I670,K670,N670:O670))</f>
        <v>0</v>
      </c>
      <c r="Q670" s="17"/>
      <c r="R670" s="17"/>
      <c r="S670" s="17"/>
      <c r="T670" s="17"/>
      <c r="U670" s="62">
        <f t="shared" si="212"/>
        <v>0</v>
      </c>
      <c r="V670" s="34"/>
      <c r="W670" s="34"/>
      <c r="X670" s="34"/>
      <c r="Y670" s="34"/>
      <c r="Z670" s="34"/>
      <c r="AA670" s="63" t="str">
        <f t="shared" si="213"/>
        <v>-</v>
      </c>
      <c r="AB670" s="63" t="str">
        <f t="shared" si="214"/>
        <v>-</v>
      </c>
      <c r="AC670" s="63">
        <f>IF(ISBLANK($C670),0,VLOOKUP($C670,Listen!$A$2:$C$45,2,FALSE))</f>
        <v>0</v>
      </c>
      <c r="AD670" s="63">
        <f>IF(ISBLANK($C670),0,VLOOKUP($C670,Listen!$A$2:$C$45,3,FALSE))</f>
        <v>0</v>
      </c>
      <c r="AE670" s="49">
        <f t="shared" si="215"/>
        <v>0</v>
      </c>
      <c r="AF670" s="49">
        <f t="shared" si="215"/>
        <v>0</v>
      </c>
      <c r="AG670" s="49">
        <f>IFERROR(IF(OR($V670&lt;&gt;"Ja",VLOOKUP($C670,Listen!$A$2:$F$45,5,0)="Nein",D670&lt;IF(C670="LNG Anbindungsanlagen gemäß separater Festlegung",2022,2023)),$AC670,$AA670),0)</f>
        <v>0</v>
      </c>
      <c r="AH670" s="49">
        <f>IFERROR(IF(OR($V670&lt;&gt;"Ja",VLOOKUP($C670,Listen!$A$2:$F$45,5,0)="Nein",D670&lt;IF(C670="LNG Anbindungsanlagen gemäß separater Festlegung",2022,2023)),$AC670,$AA670),0)</f>
        <v>0</v>
      </c>
      <c r="AI670" s="49">
        <f>IFERROR(IF(OR($W670&lt;&gt;"Ja",VLOOKUP($C670,Listen!$A$2:$F$45,6,0)="Nein"),$AC670,$AB670),0)</f>
        <v>0</v>
      </c>
      <c r="AJ670" s="49">
        <f>IFERROR(IF(OR($W670&lt;&gt;"Ja",VLOOKUP($C670,Listen!$A$2:$F$45,6,0)="Nein"),$AC670,$AB670),0)</f>
        <v>0</v>
      </c>
      <c r="AK670" s="49">
        <f>IFERROR(IF(OR($W670&lt;&gt;"Ja",VLOOKUP($C670,Listen!$A$2:$F$45,6,0)="Nein"),$AC670,$AB670),0)</f>
        <v>0</v>
      </c>
      <c r="AL670" s="51">
        <f t="shared" si="216"/>
        <v>0</v>
      </c>
      <c r="AM670" s="296">
        <f>IFERROR(IF(VLOOKUP($C670,Listen!$A$2:$F$45,6,0)="Ja",MAX(BC670:BD670),D_SAV!$BC670),0)</f>
        <v>0</v>
      </c>
      <c r="AN670" s="51">
        <f t="shared" si="217"/>
        <v>0</v>
      </c>
      <c r="AP670" s="304">
        <f t="shared" si="218"/>
        <v>0</v>
      </c>
      <c r="AQ670" s="304">
        <f t="shared" si="219"/>
        <v>0</v>
      </c>
      <c r="AR670" s="304">
        <f t="shared" si="220"/>
        <v>0</v>
      </c>
      <c r="AS670" s="304">
        <f t="shared" si="221"/>
        <v>0</v>
      </c>
      <c r="AT670" s="304">
        <f t="shared" si="222"/>
        <v>0</v>
      </c>
      <c r="AU670" s="304">
        <f t="shared" si="223"/>
        <v>0</v>
      </c>
      <c r="AV670" s="304">
        <f t="shared" si="224"/>
        <v>0</v>
      </c>
      <c r="AW670" s="304">
        <f t="shared" si="225"/>
        <v>0</v>
      </c>
      <c r="AX670" s="304">
        <f t="shared" si="226"/>
        <v>0</v>
      </c>
      <c r="AY670" s="304">
        <f t="shared" si="227"/>
        <v>0</v>
      </c>
      <c r="AZ670" s="304">
        <f t="shared" si="228"/>
        <v>0</v>
      </c>
      <c r="BA670" s="304">
        <f t="shared" si="229"/>
        <v>0</v>
      </c>
      <c r="BB670" s="304">
        <f t="shared" si="230"/>
        <v>0</v>
      </c>
      <c r="BC670" s="304">
        <f t="shared" si="231"/>
        <v>0</v>
      </c>
      <c r="BD670" s="304">
        <f t="shared" si="232"/>
        <v>0</v>
      </c>
      <c r="BE670" s="304">
        <f>IFERROR(IF(VLOOKUP($C670,Listen!$A$2:$F$45,6,0)="Ja",BB670-MAX(BC670:BD670),BB670-BC670),0)</f>
        <v>0</v>
      </c>
    </row>
    <row r="671" spans="1:57" x14ac:dyDescent="0.25">
      <c r="A671" s="320" t="str">
        <f>IF(AND(D671&lt;&gt;0,C671&lt;&gt;0,E671&lt;&gt;0),IF(B671&lt;&gt;0,CONCATENATE(B671,"-AGr",VLOOKUP(C671,Listen!$A$2:$D$45,4,FALSE),"-",D671,"-",E671,),CONCATENATE("AGr",VLOOKUP(C671,Listen!$A$2:$D$45,4,FALSE),"-",D671,"-",E671)),"keine vollständige ID")</f>
        <v>keine vollständige ID</v>
      </c>
      <c r="B671" s="301"/>
      <c r="C671" s="287"/>
      <c r="D671" s="34"/>
      <c r="E671" s="306"/>
      <c r="F671" s="116"/>
      <c r="G671" s="17"/>
      <c r="H671" s="17"/>
      <c r="I671" s="17"/>
      <c r="J671" s="17"/>
      <c r="K671" s="17"/>
      <c r="L671" s="17"/>
      <c r="M671" s="17"/>
      <c r="N671" s="17"/>
      <c r="O671" s="116"/>
      <c r="P671" s="117">
        <f>IF(D671&gt;A_Stammdaten!$B$12,0,SUM(G671,H671,J671,L671:M671)-SUM(I671,K671,N671:O671))</f>
        <v>0</v>
      </c>
      <c r="Q671" s="17"/>
      <c r="R671" s="17"/>
      <c r="S671" s="17"/>
      <c r="T671" s="17"/>
      <c r="U671" s="62">
        <f t="shared" si="212"/>
        <v>0</v>
      </c>
      <c r="V671" s="34"/>
      <c r="W671" s="34"/>
      <c r="X671" s="34"/>
      <c r="Y671" s="34"/>
      <c r="Z671" s="34"/>
      <c r="AA671" s="63" t="str">
        <f t="shared" si="213"/>
        <v>-</v>
      </c>
      <c r="AB671" s="63" t="str">
        <f t="shared" si="214"/>
        <v>-</v>
      </c>
      <c r="AC671" s="63">
        <f>IF(ISBLANK($C671),0,VLOOKUP($C671,Listen!$A$2:$C$45,2,FALSE))</f>
        <v>0</v>
      </c>
      <c r="AD671" s="63">
        <f>IF(ISBLANK($C671),0,VLOOKUP($C671,Listen!$A$2:$C$45,3,FALSE))</f>
        <v>0</v>
      </c>
      <c r="AE671" s="49">
        <f t="shared" si="215"/>
        <v>0</v>
      </c>
      <c r="AF671" s="49">
        <f t="shared" si="215"/>
        <v>0</v>
      </c>
      <c r="AG671" s="49">
        <f>IFERROR(IF(OR($V671&lt;&gt;"Ja",VLOOKUP($C671,Listen!$A$2:$F$45,5,0)="Nein",D671&lt;IF(C671="LNG Anbindungsanlagen gemäß separater Festlegung",2022,2023)),$AC671,$AA671),0)</f>
        <v>0</v>
      </c>
      <c r="AH671" s="49">
        <f>IFERROR(IF(OR($V671&lt;&gt;"Ja",VLOOKUP($C671,Listen!$A$2:$F$45,5,0)="Nein",D671&lt;IF(C671="LNG Anbindungsanlagen gemäß separater Festlegung",2022,2023)),$AC671,$AA671),0)</f>
        <v>0</v>
      </c>
      <c r="AI671" s="49">
        <f>IFERROR(IF(OR($W671&lt;&gt;"Ja",VLOOKUP($C671,Listen!$A$2:$F$45,6,0)="Nein"),$AC671,$AB671),0)</f>
        <v>0</v>
      </c>
      <c r="AJ671" s="49">
        <f>IFERROR(IF(OR($W671&lt;&gt;"Ja",VLOOKUP($C671,Listen!$A$2:$F$45,6,0)="Nein"),$AC671,$AB671),0)</f>
        <v>0</v>
      </c>
      <c r="AK671" s="49">
        <f>IFERROR(IF(OR($W671&lt;&gt;"Ja",VLOOKUP($C671,Listen!$A$2:$F$45,6,0)="Nein"),$AC671,$AB671),0)</f>
        <v>0</v>
      </c>
      <c r="AL671" s="51">
        <f t="shared" si="216"/>
        <v>0</v>
      </c>
      <c r="AM671" s="296">
        <f>IFERROR(IF(VLOOKUP($C671,Listen!$A$2:$F$45,6,0)="Ja",MAX(BC671:BD671),D_SAV!$BC671),0)</f>
        <v>0</v>
      </c>
      <c r="AN671" s="51">
        <f t="shared" si="217"/>
        <v>0</v>
      </c>
      <c r="AP671" s="304">
        <f t="shared" si="218"/>
        <v>0</v>
      </c>
      <c r="AQ671" s="304">
        <f t="shared" si="219"/>
        <v>0</v>
      </c>
      <c r="AR671" s="304">
        <f t="shared" si="220"/>
        <v>0</v>
      </c>
      <c r="AS671" s="304">
        <f t="shared" si="221"/>
        <v>0</v>
      </c>
      <c r="AT671" s="304">
        <f t="shared" si="222"/>
        <v>0</v>
      </c>
      <c r="AU671" s="304">
        <f t="shared" si="223"/>
        <v>0</v>
      </c>
      <c r="AV671" s="304">
        <f t="shared" si="224"/>
        <v>0</v>
      </c>
      <c r="AW671" s="304">
        <f t="shared" si="225"/>
        <v>0</v>
      </c>
      <c r="AX671" s="304">
        <f t="shared" si="226"/>
        <v>0</v>
      </c>
      <c r="AY671" s="304">
        <f t="shared" si="227"/>
        <v>0</v>
      </c>
      <c r="AZ671" s="304">
        <f t="shared" si="228"/>
        <v>0</v>
      </c>
      <c r="BA671" s="304">
        <f t="shared" si="229"/>
        <v>0</v>
      </c>
      <c r="BB671" s="304">
        <f t="shared" si="230"/>
        <v>0</v>
      </c>
      <c r="BC671" s="304">
        <f t="shared" si="231"/>
        <v>0</v>
      </c>
      <c r="BD671" s="304">
        <f t="shared" si="232"/>
        <v>0</v>
      </c>
      <c r="BE671" s="304">
        <f>IFERROR(IF(VLOOKUP($C671,Listen!$A$2:$F$45,6,0)="Ja",BB671-MAX(BC671:BD671),BB671-BC671),0)</f>
        <v>0</v>
      </c>
    </row>
    <row r="672" spans="1:57" x14ac:dyDescent="0.25">
      <c r="A672" s="320" t="str">
        <f>IF(AND(D672&lt;&gt;0,C672&lt;&gt;0,E672&lt;&gt;0),IF(B672&lt;&gt;0,CONCATENATE(B672,"-AGr",VLOOKUP(C672,Listen!$A$2:$D$45,4,FALSE),"-",D672,"-",E672,),CONCATENATE("AGr",VLOOKUP(C672,Listen!$A$2:$D$45,4,FALSE),"-",D672,"-",E672)),"keine vollständige ID")</f>
        <v>keine vollständige ID</v>
      </c>
      <c r="B672" s="301"/>
      <c r="C672" s="287"/>
      <c r="D672" s="34"/>
      <c r="E672" s="306"/>
      <c r="F672" s="116"/>
      <c r="G672" s="17"/>
      <c r="H672" s="17"/>
      <c r="I672" s="17"/>
      <c r="J672" s="17"/>
      <c r="K672" s="17"/>
      <c r="L672" s="17"/>
      <c r="M672" s="17"/>
      <c r="N672" s="17"/>
      <c r="O672" s="116"/>
      <c r="P672" s="117">
        <f>IF(D672&gt;A_Stammdaten!$B$12,0,SUM(G672,H672,J672,L672:M672)-SUM(I672,K672,N672:O672))</f>
        <v>0</v>
      </c>
      <c r="Q672" s="17"/>
      <c r="R672" s="17"/>
      <c r="S672" s="17"/>
      <c r="T672" s="17"/>
      <c r="U672" s="62">
        <f t="shared" si="212"/>
        <v>0</v>
      </c>
      <c r="V672" s="34"/>
      <c r="W672" s="34"/>
      <c r="X672" s="34"/>
      <c r="Y672" s="34"/>
      <c r="Z672" s="34"/>
      <c r="AA672" s="63" t="str">
        <f t="shared" si="213"/>
        <v>-</v>
      </c>
      <c r="AB672" s="63" t="str">
        <f t="shared" si="214"/>
        <v>-</v>
      </c>
      <c r="AC672" s="63">
        <f>IF(ISBLANK($C672),0,VLOOKUP($C672,Listen!$A$2:$C$45,2,FALSE))</f>
        <v>0</v>
      </c>
      <c r="AD672" s="63">
        <f>IF(ISBLANK($C672),0,VLOOKUP($C672,Listen!$A$2:$C$45,3,FALSE))</f>
        <v>0</v>
      </c>
      <c r="AE672" s="49">
        <f t="shared" si="215"/>
        <v>0</v>
      </c>
      <c r="AF672" s="49">
        <f t="shared" si="215"/>
        <v>0</v>
      </c>
      <c r="AG672" s="49">
        <f>IFERROR(IF(OR($V672&lt;&gt;"Ja",VLOOKUP($C672,Listen!$A$2:$F$45,5,0)="Nein",D672&lt;IF(C672="LNG Anbindungsanlagen gemäß separater Festlegung",2022,2023)),$AC672,$AA672),0)</f>
        <v>0</v>
      </c>
      <c r="AH672" s="49">
        <f>IFERROR(IF(OR($V672&lt;&gt;"Ja",VLOOKUP($C672,Listen!$A$2:$F$45,5,0)="Nein",D672&lt;IF(C672="LNG Anbindungsanlagen gemäß separater Festlegung",2022,2023)),$AC672,$AA672),0)</f>
        <v>0</v>
      </c>
      <c r="AI672" s="49">
        <f>IFERROR(IF(OR($W672&lt;&gt;"Ja",VLOOKUP($C672,Listen!$A$2:$F$45,6,0)="Nein"),$AC672,$AB672),0)</f>
        <v>0</v>
      </c>
      <c r="AJ672" s="49">
        <f>IFERROR(IF(OR($W672&lt;&gt;"Ja",VLOOKUP($C672,Listen!$A$2:$F$45,6,0)="Nein"),$AC672,$AB672),0)</f>
        <v>0</v>
      </c>
      <c r="AK672" s="49">
        <f>IFERROR(IF(OR($W672&lt;&gt;"Ja",VLOOKUP($C672,Listen!$A$2:$F$45,6,0)="Nein"),$AC672,$AB672),0)</f>
        <v>0</v>
      </c>
      <c r="AL672" s="51">
        <f t="shared" si="216"/>
        <v>0</v>
      </c>
      <c r="AM672" s="296">
        <f>IFERROR(IF(VLOOKUP($C672,Listen!$A$2:$F$45,6,0)="Ja",MAX(BC672:BD672),D_SAV!$BC672),0)</f>
        <v>0</v>
      </c>
      <c r="AN672" s="51">
        <f t="shared" si="217"/>
        <v>0</v>
      </c>
      <c r="AP672" s="304">
        <f t="shared" si="218"/>
        <v>0</v>
      </c>
      <c r="AQ672" s="304">
        <f t="shared" si="219"/>
        <v>0</v>
      </c>
      <c r="AR672" s="304">
        <f t="shared" si="220"/>
        <v>0</v>
      </c>
      <c r="AS672" s="304">
        <f t="shared" si="221"/>
        <v>0</v>
      </c>
      <c r="AT672" s="304">
        <f t="shared" si="222"/>
        <v>0</v>
      </c>
      <c r="AU672" s="304">
        <f t="shared" si="223"/>
        <v>0</v>
      </c>
      <c r="AV672" s="304">
        <f t="shared" si="224"/>
        <v>0</v>
      </c>
      <c r="AW672" s="304">
        <f t="shared" si="225"/>
        <v>0</v>
      </c>
      <c r="AX672" s="304">
        <f t="shared" si="226"/>
        <v>0</v>
      </c>
      <c r="AY672" s="304">
        <f t="shared" si="227"/>
        <v>0</v>
      </c>
      <c r="AZ672" s="304">
        <f t="shared" si="228"/>
        <v>0</v>
      </c>
      <c r="BA672" s="304">
        <f t="shared" si="229"/>
        <v>0</v>
      </c>
      <c r="BB672" s="304">
        <f t="shared" si="230"/>
        <v>0</v>
      </c>
      <c r="BC672" s="304">
        <f t="shared" si="231"/>
        <v>0</v>
      </c>
      <c r="BD672" s="304">
        <f t="shared" si="232"/>
        <v>0</v>
      </c>
      <c r="BE672" s="304">
        <f>IFERROR(IF(VLOOKUP($C672,Listen!$A$2:$F$45,6,0)="Ja",BB672-MAX(BC672:BD672),BB672-BC672),0)</f>
        <v>0</v>
      </c>
    </row>
    <row r="673" spans="1:57" x14ac:dyDescent="0.25">
      <c r="A673" s="320" t="str">
        <f>IF(AND(D673&lt;&gt;0,C673&lt;&gt;0,E673&lt;&gt;0),IF(B673&lt;&gt;0,CONCATENATE(B673,"-AGr",VLOOKUP(C673,Listen!$A$2:$D$45,4,FALSE),"-",D673,"-",E673,),CONCATENATE("AGr",VLOOKUP(C673,Listen!$A$2:$D$45,4,FALSE),"-",D673,"-",E673)),"keine vollständige ID")</f>
        <v>keine vollständige ID</v>
      </c>
      <c r="B673" s="301"/>
      <c r="C673" s="287"/>
      <c r="D673" s="34"/>
      <c r="E673" s="306"/>
      <c r="F673" s="116"/>
      <c r="G673" s="17"/>
      <c r="H673" s="17"/>
      <c r="I673" s="17"/>
      <c r="J673" s="17"/>
      <c r="K673" s="17"/>
      <c r="L673" s="17"/>
      <c r="M673" s="17"/>
      <c r="N673" s="17"/>
      <c r="O673" s="116"/>
      <c r="P673" s="117">
        <f>IF(D673&gt;A_Stammdaten!$B$12,0,SUM(G673,H673,J673,L673:M673)-SUM(I673,K673,N673:O673))</f>
        <v>0</v>
      </c>
      <c r="Q673" s="17"/>
      <c r="R673" s="17"/>
      <c r="S673" s="17"/>
      <c r="T673" s="17"/>
      <c r="U673" s="62">
        <f t="shared" si="212"/>
        <v>0</v>
      </c>
      <c r="V673" s="34"/>
      <c r="W673" s="34"/>
      <c r="X673" s="34"/>
      <c r="Y673" s="34"/>
      <c r="Z673" s="34"/>
      <c r="AA673" s="63" t="str">
        <f t="shared" si="213"/>
        <v>-</v>
      </c>
      <c r="AB673" s="63" t="str">
        <f t="shared" si="214"/>
        <v>-</v>
      </c>
      <c r="AC673" s="63">
        <f>IF(ISBLANK($C673),0,VLOOKUP($C673,Listen!$A$2:$C$45,2,FALSE))</f>
        <v>0</v>
      </c>
      <c r="AD673" s="63">
        <f>IF(ISBLANK($C673),0,VLOOKUP($C673,Listen!$A$2:$C$45,3,FALSE))</f>
        <v>0</v>
      </c>
      <c r="AE673" s="49">
        <f t="shared" si="215"/>
        <v>0</v>
      </c>
      <c r="AF673" s="49">
        <f t="shared" si="215"/>
        <v>0</v>
      </c>
      <c r="AG673" s="49">
        <f>IFERROR(IF(OR($V673&lt;&gt;"Ja",VLOOKUP($C673,Listen!$A$2:$F$45,5,0)="Nein",D673&lt;IF(C673="LNG Anbindungsanlagen gemäß separater Festlegung",2022,2023)),$AC673,$AA673),0)</f>
        <v>0</v>
      </c>
      <c r="AH673" s="49">
        <f>IFERROR(IF(OR($V673&lt;&gt;"Ja",VLOOKUP($C673,Listen!$A$2:$F$45,5,0)="Nein",D673&lt;IF(C673="LNG Anbindungsanlagen gemäß separater Festlegung",2022,2023)),$AC673,$AA673),0)</f>
        <v>0</v>
      </c>
      <c r="AI673" s="49">
        <f>IFERROR(IF(OR($W673&lt;&gt;"Ja",VLOOKUP($C673,Listen!$A$2:$F$45,6,0)="Nein"),$AC673,$AB673),0)</f>
        <v>0</v>
      </c>
      <c r="AJ673" s="49">
        <f>IFERROR(IF(OR($W673&lt;&gt;"Ja",VLOOKUP($C673,Listen!$A$2:$F$45,6,0)="Nein"),$AC673,$AB673),0)</f>
        <v>0</v>
      </c>
      <c r="AK673" s="49">
        <f>IFERROR(IF(OR($W673&lt;&gt;"Ja",VLOOKUP($C673,Listen!$A$2:$F$45,6,0)="Nein"),$AC673,$AB673),0)</f>
        <v>0</v>
      </c>
      <c r="AL673" s="51">
        <f t="shared" si="216"/>
        <v>0</v>
      </c>
      <c r="AM673" s="296">
        <f>IFERROR(IF(VLOOKUP($C673,Listen!$A$2:$F$45,6,0)="Ja",MAX(BC673:BD673),D_SAV!$BC673),0)</f>
        <v>0</v>
      </c>
      <c r="AN673" s="51">
        <f t="shared" si="217"/>
        <v>0</v>
      </c>
      <c r="AP673" s="304">
        <f t="shared" si="218"/>
        <v>0</v>
      </c>
      <c r="AQ673" s="304">
        <f t="shared" si="219"/>
        <v>0</v>
      </c>
      <c r="AR673" s="304">
        <f t="shared" si="220"/>
        <v>0</v>
      </c>
      <c r="AS673" s="304">
        <f t="shared" si="221"/>
        <v>0</v>
      </c>
      <c r="AT673" s="304">
        <f t="shared" si="222"/>
        <v>0</v>
      </c>
      <c r="AU673" s="304">
        <f t="shared" si="223"/>
        <v>0</v>
      </c>
      <c r="AV673" s="304">
        <f t="shared" si="224"/>
        <v>0</v>
      </c>
      <c r="AW673" s="304">
        <f t="shared" si="225"/>
        <v>0</v>
      </c>
      <c r="AX673" s="304">
        <f t="shared" si="226"/>
        <v>0</v>
      </c>
      <c r="AY673" s="304">
        <f t="shared" si="227"/>
        <v>0</v>
      </c>
      <c r="AZ673" s="304">
        <f t="shared" si="228"/>
        <v>0</v>
      </c>
      <c r="BA673" s="304">
        <f t="shared" si="229"/>
        <v>0</v>
      </c>
      <c r="BB673" s="304">
        <f t="shared" si="230"/>
        <v>0</v>
      </c>
      <c r="BC673" s="304">
        <f t="shared" si="231"/>
        <v>0</v>
      </c>
      <c r="BD673" s="304">
        <f t="shared" si="232"/>
        <v>0</v>
      </c>
      <c r="BE673" s="304">
        <f>IFERROR(IF(VLOOKUP($C673,Listen!$A$2:$F$45,6,0)="Ja",BB673-MAX(BC673:BD673),BB673-BC673),0)</f>
        <v>0</v>
      </c>
    </row>
    <row r="674" spans="1:57" x14ac:dyDescent="0.25">
      <c r="A674" s="320" t="str">
        <f>IF(AND(D674&lt;&gt;0,C674&lt;&gt;0,E674&lt;&gt;0),IF(B674&lt;&gt;0,CONCATENATE(B674,"-AGr",VLOOKUP(C674,Listen!$A$2:$D$45,4,FALSE),"-",D674,"-",E674,),CONCATENATE("AGr",VLOOKUP(C674,Listen!$A$2:$D$45,4,FALSE),"-",D674,"-",E674)),"keine vollständige ID")</f>
        <v>keine vollständige ID</v>
      </c>
      <c r="B674" s="301"/>
      <c r="C674" s="287"/>
      <c r="D674" s="34"/>
      <c r="E674" s="306"/>
      <c r="F674" s="116"/>
      <c r="G674" s="17"/>
      <c r="H674" s="17"/>
      <c r="I674" s="17"/>
      <c r="J674" s="17"/>
      <c r="K674" s="17"/>
      <c r="L674" s="17"/>
      <c r="M674" s="17"/>
      <c r="N674" s="17"/>
      <c r="O674" s="116"/>
      <c r="P674" s="117">
        <f>IF(D674&gt;A_Stammdaten!$B$12,0,SUM(G674,H674,J674,L674:M674)-SUM(I674,K674,N674:O674))</f>
        <v>0</v>
      </c>
      <c r="Q674" s="17"/>
      <c r="R674" s="17"/>
      <c r="S674" s="17"/>
      <c r="T674" s="17"/>
      <c r="U674" s="62">
        <f t="shared" si="212"/>
        <v>0</v>
      </c>
      <c r="V674" s="34"/>
      <c r="W674" s="34"/>
      <c r="X674" s="34"/>
      <c r="Y674" s="34"/>
      <c r="Z674" s="34"/>
      <c r="AA674" s="63" t="str">
        <f t="shared" si="213"/>
        <v>-</v>
      </c>
      <c r="AB674" s="63" t="str">
        <f t="shared" si="214"/>
        <v>-</v>
      </c>
      <c r="AC674" s="63">
        <f>IF(ISBLANK($C674),0,VLOOKUP($C674,Listen!$A$2:$C$45,2,FALSE))</f>
        <v>0</v>
      </c>
      <c r="AD674" s="63">
        <f>IF(ISBLANK($C674),0,VLOOKUP($C674,Listen!$A$2:$C$45,3,FALSE))</f>
        <v>0</v>
      </c>
      <c r="AE674" s="49">
        <f t="shared" si="215"/>
        <v>0</v>
      </c>
      <c r="AF674" s="49">
        <f t="shared" si="215"/>
        <v>0</v>
      </c>
      <c r="AG674" s="49">
        <f>IFERROR(IF(OR($V674&lt;&gt;"Ja",VLOOKUP($C674,Listen!$A$2:$F$45,5,0)="Nein",D674&lt;IF(C674="LNG Anbindungsanlagen gemäß separater Festlegung",2022,2023)),$AC674,$AA674),0)</f>
        <v>0</v>
      </c>
      <c r="AH674" s="49">
        <f>IFERROR(IF(OR($V674&lt;&gt;"Ja",VLOOKUP($C674,Listen!$A$2:$F$45,5,0)="Nein",D674&lt;IF(C674="LNG Anbindungsanlagen gemäß separater Festlegung",2022,2023)),$AC674,$AA674),0)</f>
        <v>0</v>
      </c>
      <c r="AI674" s="49">
        <f>IFERROR(IF(OR($W674&lt;&gt;"Ja",VLOOKUP($C674,Listen!$A$2:$F$45,6,0)="Nein"),$AC674,$AB674),0)</f>
        <v>0</v>
      </c>
      <c r="AJ674" s="49">
        <f>IFERROR(IF(OR($W674&lt;&gt;"Ja",VLOOKUP($C674,Listen!$A$2:$F$45,6,0)="Nein"),$AC674,$AB674),0)</f>
        <v>0</v>
      </c>
      <c r="AK674" s="49">
        <f>IFERROR(IF(OR($W674&lt;&gt;"Ja",VLOOKUP($C674,Listen!$A$2:$F$45,6,0)="Nein"),$AC674,$AB674),0)</f>
        <v>0</v>
      </c>
      <c r="AL674" s="51">
        <f t="shared" si="216"/>
        <v>0</v>
      </c>
      <c r="AM674" s="296">
        <f>IFERROR(IF(VLOOKUP($C674,Listen!$A$2:$F$45,6,0)="Ja",MAX(BC674:BD674),D_SAV!$BC674),0)</f>
        <v>0</v>
      </c>
      <c r="AN674" s="51">
        <f t="shared" si="217"/>
        <v>0</v>
      </c>
      <c r="AP674" s="304">
        <f t="shared" si="218"/>
        <v>0</v>
      </c>
      <c r="AQ674" s="304">
        <f t="shared" si="219"/>
        <v>0</v>
      </c>
      <c r="AR674" s="304">
        <f t="shared" si="220"/>
        <v>0</v>
      </c>
      <c r="AS674" s="304">
        <f t="shared" si="221"/>
        <v>0</v>
      </c>
      <c r="AT674" s="304">
        <f t="shared" si="222"/>
        <v>0</v>
      </c>
      <c r="AU674" s="304">
        <f t="shared" si="223"/>
        <v>0</v>
      </c>
      <c r="AV674" s="304">
        <f t="shared" si="224"/>
        <v>0</v>
      </c>
      <c r="AW674" s="304">
        <f t="shared" si="225"/>
        <v>0</v>
      </c>
      <c r="AX674" s="304">
        <f t="shared" si="226"/>
        <v>0</v>
      </c>
      <c r="AY674" s="304">
        <f t="shared" si="227"/>
        <v>0</v>
      </c>
      <c r="AZ674" s="304">
        <f t="shared" si="228"/>
        <v>0</v>
      </c>
      <c r="BA674" s="304">
        <f t="shared" si="229"/>
        <v>0</v>
      </c>
      <c r="BB674" s="304">
        <f t="shared" si="230"/>
        <v>0</v>
      </c>
      <c r="BC674" s="304">
        <f t="shared" si="231"/>
        <v>0</v>
      </c>
      <c r="BD674" s="304">
        <f t="shared" si="232"/>
        <v>0</v>
      </c>
      <c r="BE674" s="304">
        <f>IFERROR(IF(VLOOKUP($C674,Listen!$A$2:$F$45,6,0)="Ja",BB674-MAX(BC674:BD674),BB674-BC674),0)</f>
        <v>0</v>
      </c>
    </row>
    <row r="675" spans="1:57" x14ac:dyDescent="0.25">
      <c r="A675" s="320" t="str">
        <f>IF(AND(D675&lt;&gt;0,C675&lt;&gt;0,E675&lt;&gt;0),IF(B675&lt;&gt;0,CONCATENATE(B675,"-AGr",VLOOKUP(C675,Listen!$A$2:$D$45,4,FALSE),"-",D675,"-",E675,),CONCATENATE("AGr",VLOOKUP(C675,Listen!$A$2:$D$45,4,FALSE),"-",D675,"-",E675)),"keine vollständige ID")</f>
        <v>keine vollständige ID</v>
      </c>
      <c r="B675" s="301"/>
      <c r="C675" s="287"/>
      <c r="D675" s="34"/>
      <c r="E675" s="306"/>
      <c r="F675" s="116"/>
      <c r="G675" s="17"/>
      <c r="H675" s="17"/>
      <c r="I675" s="17"/>
      <c r="J675" s="17"/>
      <c r="K675" s="17"/>
      <c r="L675" s="17"/>
      <c r="M675" s="17"/>
      <c r="N675" s="17"/>
      <c r="O675" s="116"/>
      <c r="P675" s="117">
        <f>IF(D675&gt;A_Stammdaten!$B$12,0,SUM(G675,H675,J675,L675:M675)-SUM(I675,K675,N675:O675))</f>
        <v>0</v>
      </c>
      <c r="Q675" s="17"/>
      <c r="R675" s="17"/>
      <c r="S675" s="17"/>
      <c r="T675" s="17"/>
      <c r="U675" s="62">
        <f t="shared" si="212"/>
        <v>0</v>
      </c>
      <c r="V675" s="34"/>
      <c r="W675" s="34"/>
      <c r="X675" s="34"/>
      <c r="Y675" s="34"/>
      <c r="Z675" s="34"/>
      <c r="AA675" s="63" t="str">
        <f t="shared" si="213"/>
        <v>-</v>
      </c>
      <c r="AB675" s="63" t="str">
        <f t="shared" si="214"/>
        <v>-</v>
      </c>
      <c r="AC675" s="63">
        <f>IF(ISBLANK($C675),0,VLOOKUP($C675,Listen!$A$2:$C$45,2,FALSE))</f>
        <v>0</v>
      </c>
      <c r="AD675" s="63">
        <f>IF(ISBLANK($C675),0,VLOOKUP($C675,Listen!$A$2:$C$45,3,FALSE))</f>
        <v>0</v>
      </c>
      <c r="AE675" s="49">
        <f t="shared" si="215"/>
        <v>0</v>
      </c>
      <c r="AF675" s="49">
        <f t="shared" si="215"/>
        <v>0</v>
      </c>
      <c r="AG675" s="49">
        <f>IFERROR(IF(OR($V675&lt;&gt;"Ja",VLOOKUP($C675,Listen!$A$2:$F$45,5,0)="Nein",D675&lt;IF(C675="LNG Anbindungsanlagen gemäß separater Festlegung",2022,2023)),$AC675,$AA675),0)</f>
        <v>0</v>
      </c>
      <c r="AH675" s="49">
        <f>IFERROR(IF(OR($V675&lt;&gt;"Ja",VLOOKUP($C675,Listen!$A$2:$F$45,5,0)="Nein",D675&lt;IF(C675="LNG Anbindungsanlagen gemäß separater Festlegung",2022,2023)),$AC675,$AA675),0)</f>
        <v>0</v>
      </c>
      <c r="AI675" s="49">
        <f>IFERROR(IF(OR($W675&lt;&gt;"Ja",VLOOKUP($C675,Listen!$A$2:$F$45,6,0)="Nein"),$AC675,$AB675),0)</f>
        <v>0</v>
      </c>
      <c r="AJ675" s="49">
        <f>IFERROR(IF(OR($W675&lt;&gt;"Ja",VLOOKUP($C675,Listen!$A$2:$F$45,6,0)="Nein"),$AC675,$AB675),0)</f>
        <v>0</v>
      </c>
      <c r="AK675" s="49">
        <f>IFERROR(IF(OR($W675&lt;&gt;"Ja",VLOOKUP($C675,Listen!$A$2:$F$45,6,0)="Nein"),$AC675,$AB675),0)</f>
        <v>0</v>
      </c>
      <c r="AL675" s="51">
        <f t="shared" si="216"/>
        <v>0</v>
      </c>
      <c r="AM675" s="296">
        <f>IFERROR(IF(VLOOKUP($C675,Listen!$A$2:$F$45,6,0)="Ja",MAX(BC675:BD675),D_SAV!$BC675),0)</f>
        <v>0</v>
      </c>
      <c r="AN675" s="51">
        <f t="shared" si="217"/>
        <v>0</v>
      </c>
      <c r="AP675" s="304">
        <f t="shared" si="218"/>
        <v>0</v>
      </c>
      <c r="AQ675" s="304">
        <f t="shared" si="219"/>
        <v>0</v>
      </c>
      <c r="AR675" s="304">
        <f t="shared" si="220"/>
        <v>0</v>
      </c>
      <c r="AS675" s="304">
        <f t="shared" si="221"/>
        <v>0</v>
      </c>
      <c r="AT675" s="304">
        <f t="shared" si="222"/>
        <v>0</v>
      </c>
      <c r="AU675" s="304">
        <f t="shared" si="223"/>
        <v>0</v>
      </c>
      <c r="AV675" s="304">
        <f t="shared" si="224"/>
        <v>0</v>
      </c>
      <c r="AW675" s="304">
        <f t="shared" si="225"/>
        <v>0</v>
      </c>
      <c r="AX675" s="304">
        <f t="shared" si="226"/>
        <v>0</v>
      </c>
      <c r="AY675" s="304">
        <f t="shared" si="227"/>
        <v>0</v>
      </c>
      <c r="AZ675" s="304">
        <f t="shared" si="228"/>
        <v>0</v>
      </c>
      <c r="BA675" s="304">
        <f t="shared" si="229"/>
        <v>0</v>
      </c>
      <c r="BB675" s="304">
        <f t="shared" si="230"/>
        <v>0</v>
      </c>
      <c r="BC675" s="304">
        <f t="shared" si="231"/>
        <v>0</v>
      </c>
      <c r="BD675" s="304">
        <f t="shared" si="232"/>
        <v>0</v>
      </c>
      <c r="BE675" s="304">
        <f>IFERROR(IF(VLOOKUP($C675,Listen!$A$2:$F$45,6,0)="Ja",BB675-MAX(BC675:BD675),BB675-BC675),0)</f>
        <v>0</v>
      </c>
    </row>
    <row r="676" spans="1:57" x14ac:dyDescent="0.25">
      <c r="A676" s="320" t="str">
        <f>IF(AND(D676&lt;&gt;0,C676&lt;&gt;0,E676&lt;&gt;0),IF(B676&lt;&gt;0,CONCATENATE(B676,"-AGr",VLOOKUP(C676,Listen!$A$2:$D$45,4,FALSE),"-",D676,"-",E676,),CONCATENATE("AGr",VLOOKUP(C676,Listen!$A$2:$D$45,4,FALSE),"-",D676,"-",E676)),"keine vollständige ID")</f>
        <v>keine vollständige ID</v>
      </c>
      <c r="B676" s="301"/>
      <c r="C676" s="287"/>
      <c r="D676" s="34"/>
      <c r="E676" s="306"/>
      <c r="F676" s="116"/>
      <c r="G676" s="17"/>
      <c r="H676" s="17"/>
      <c r="I676" s="17"/>
      <c r="J676" s="17"/>
      <c r="K676" s="17"/>
      <c r="L676" s="17"/>
      <c r="M676" s="17"/>
      <c r="N676" s="17"/>
      <c r="O676" s="116"/>
      <c r="P676" s="117">
        <f>IF(D676&gt;A_Stammdaten!$B$12,0,SUM(G676,H676,J676,L676:M676)-SUM(I676,K676,N676:O676))</f>
        <v>0</v>
      </c>
      <c r="Q676" s="17"/>
      <c r="R676" s="17"/>
      <c r="S676" s="17"/>
      <c r="T676" s="17"/>
      <c r="U676" s="62">
        <f t="shared" si="212"/>
        <v>0</v>
      </c>
      <c r="V676" s="34"/>
      <c r="W676" s="34"/>
      <c r="X676" s="34"/>
      <c r="Y676" s="34"/>
      <c r="Z676" s="34"/>
      <c r="AA676" s="63" t="str">
        <f t="shared" si="213"/>
        <v>-</v>
      </c>
      <c r="AB676" s="63" t="str">
        <f t="shared" si="214"/>
        <v>-</v>
      </c>
      <c r="AC676" s="63">
        <f>IF(ISBLANK($C676),0,VLOOKUP($C676,Listen!$A$2:$C$45,2,FALSE))</f>
        <v>0</v>
      </c>
      <c r="AD676" s="63">
        <f>IF(ISBLANK($C676),0,VLOOKUP($C676,Listen!$A$2:$C$45,3,FALSE))</f>
        <v>0</v>
      </c>
      <c r="AE676" s="49">
        <f t="shared" si="215"/>
        <v>0</v>
      </c>
      <c r="AF676" s="49">
        <f t="shared" si="215"/>
        <v>0</v>
      </c>
      <c r="AG676" s="49">
        <f>IFERROR(IF(OR($V676&lt;&gt;"Ja",VLOOKUP($C676,Listen!$A$2:$F$45,5,0)="Nein",D676&lt;IF(C676="LNG Anbindungsanlagen gemäß separater Festlegung",2022,2023)),$AC676,$AA676),0)</f>
        <v>0</v>
      </c>
      <c r="AH676" s="49">
        <f>IFERROR(IF(OR($V676&lt;&gt;"Ja",VLOOKUP($C676,Listen!$A$2:$F$45,5,0)="Nein",D676&lt;IF(C676="LNG Anbindungsanlagen gemäß separater Festlegung",2022,2023)),$AC676,$AA676),0)</f>
        <v>0</v>
      </c>
      <c r="AI676" s="49">
        <f>IFERROR(IF(OR($W676&lt;&gt;"Ja",VLOOKUP($C676,Listen!$A$2:$F$45,6,0)="Nein"),$AC676,$AB676),0)</f>
        <v>0</v>
      </c>
      <c r="AJ676" s="49">
        <f>IFERROR(IF(OR($W676&lt;&gt;"Ja",VLOOKUP($C676,Listen!$A$2:$F$45,6,0)="Nein"),$AC676,$AB676),0)</f>
        <v>0</v>
      </c>
      <c r="AK676" s="49">
        <f>IFERROR(IF(OR($W676&lt;&gt;"Ja",VLOOKUP($C676,Listen!$A$2:$F$45,6,0)="Nein"),$AC676,$AB676),0)</f>
        <v>0</v>
      </c>
      <c r="AL676" s="51">
        <f t="shared" si="216"/>
        <v>0</v>
      </c>
      <c r="AM676" s="296">
        <f>IFERROR(IF(VLOOKUP($C676,Listen!$A$2:$F$45,6,0)="Ja",MAX(BC676:BD676),D_SAV!$BC676),0)</f>
        <v>0</v>
      </c>
      <c r="AN676" s="51">
        <f t="shared" si="217"/>
        <v>0</v>
      </c>
      <c r="AP676" s="304">
        <f t="shared" si="218"/>
        <v>0</v>
      </c>
      <c r="AQ676" s="304">
        <f t="shared" si="219"/>
        <v>0</v>
      </c>
      <c r="AR676" s="304">
        <f t="shared" si="220"/>
        <v>0</v>
      </c>
      <c r="AS676" s="304">
        <f t="shared" si="221"/>
        <v>0</v>
      </c>
      <c r="AT676" s="304">
        <f t="shared" si="222"/>
        <v>0</v>
      </c>
      <c r="AU676" s="304">
        <f t="shared" si="223"/>
        <v>0</v>
      </c>
      <c r="AV676" s="304">
        <f t="shared" si="224"/>
        <v>0</v>
      </c>
      <c r="AW676" s="304">
        <f t="shared" si="225"/>
        <v>0</v>
      </c>
      <c r="AX676" s="304">
        <f t="shared" si="226"/>
        <v>0</v>
      </c>
      <c r="AY676" s="304">
        <f t="shared" si="227"/>
        <v>0</v>
      </c>
      <c r="AZ676" s="304">
        <f t="shared" si="228"/>
        <v>0</v>
      </c>
      <c r="BA676" s="304">
        <f t="shared" si="229"/>
        <v>0</v>
      </c>
      <c r="BB676" s="304">
        <f t="shared" si="230"/>
        <v>0</v>
      </c>
      <c r="BC676" s="304">
        <f t="shared" si="231"/>
        <v>0</v>
      </c>
      <c r="BD676" s="304">
        <f t="shared" si="232"/>
        <v>0</v>
      </c>
      <c r="BE676" s="304">
        <f>IFERROR(IF(VLOOKUP($C676,Listen!$A$2:$F$45,6,0)="Ja",BB676-MAX(BC676:BD676),BB676-BC676),0)</f>
        <v>0</v>
      </c>
    </row>
    <row r="677" spans="1:57" x14ac:dyDescent="0.25">
      <c r="A677" s="320" t="str">
        <f>IF(AND(D677&lt;&gt;0,C677&lt;&gt;0,E677&lt;&gt;0),IF(B677&lt;&gt;0,CONCATENATE(B677,"-AGr",VLOOKUP(C677,Listen!$A$2:$D$45,4,FALSE),"-",D677,"-",E677,),CONCATENATE("AGr",VLOOKUP(C677,Listen!$A$2:$D$45,4,FALSE),"-",D677,"-",E677)),"keine vollständige ID")</f>
        <v>keine vollständige ID</v>
      </c>
      <c r="B677" s="301"/>
      <c r="C677" s="287"/>
      <c r="D677" s="34"/>
      <c r="E677" s="306"/>
      <c r="F677" s="116"/>
      <c r="G677" s="17"/>
      <c r="H677" s="17"/>
      <c r="I677" s="17"/>
      <c r="J677" s="17"/>
      <c r="K677" s="17"/>
      <c r="L677" s="17"/>
      <c r="M677" s="17"/>
      <c r="N677" s="17"/>
      <c r="O677" s="116"/>
      <c r="P677" s="117">
        <f>IF(D677&gt;A_Stammdaten!$B$12,0,SUM(G677,H677,J677,L677:M677)-SUM(I677,K677,N677:O677))</f>
        <v>0</v>
      </c>
      <c r="Q677" s="17"/>
      <c r="R677" s="17"/>
      <c r="S677" s="17"/>
      <c r="T677" s="17"/>
      <c r="U677" s="62">
        <f t="shared" si="212"/>
        <v>0</v>
      </c>
      <c r="V677" s="34"/>
      <c r="W677" s="34"/>
      <c r="X677" s="34"/>
      <c r="Y677" s="34"/>
      <c r="Z677" s="34"/>
      <c r="AA677" s="63" t="str">
        <f t="shared" si="213"/>
        <v>-</v>
      </c>
      <c r="AB677" s="63" t="str">
        <f t="shared" si="214"/>
        <v>-</v>
      </c>
      <c r="AC677" s="63">
        <f>IF(ISBLANK($C677),0,VLOOKUP($C677,Listen!$A$2:$C$45,2,FALSE))</f>
        <v>0</v>
      </c>
      <c r="AD677" s="63">
        <f>IF(ISBLANK($C677),0,VLOOKUP($C677,Listen!$A$2:$C$45,3,FALSE))</f>
        <v>0</v>
      </c>
      <c r="AE677" s="49">
        <f t="shared" si="215"/>
        <v>0</v>
      </c>
      <c r="AF677" s="49">
        <f t="shared" si="215"/>
        <v>0</v>
      </c>
      <c r="AG677" s="49">
        <f>IFERROR(IF(OR($V677&lt;&gt;"Ja",VLOOKUP($C677,Listen!$A$2:$F$45,5,0)="Nein",D677&lt;IF(C677="LNG Anbindungsanlagen gemäß separater Festlegung",2022,2023)),$AC677,$AA677),0)</f>
        <v>0</v>
      </c>
      <c r="AH677" s="49">
        <f>IFERROR(IF(OR($V677&lt;&gt;"Ja",VLOOKUP($C677,Listen!$A$2:$F$45,5,0)="Nein",D677&lt;IF(C677="LNG Anbindungsanlagen gemäß separater Festlegung",2022,2023)),$AC677,$AA677),0)</f>
        <v>0</v>
      </c>
      <c r="AI677" s="49">
        <f>IFERROR(IF(OR($W677&lt;&gt;"Ja",VLOOKUP($C677,Listen!$A$2:$F$45,6,0)="Nein"),$AC677,$AB677),0)</f>
        <v>0</v>
      </c>
      <c r="AJ677" s="49">
        <f>IFERROR(IF(OR($W677&lt;&gt;"Ja",VLOOKUP($C677,Listen!$A$2:$F$45,6,0)="Nein"),$AC677,$AB677),0)</f>
        <v>0</v>
      </c>
      <c r="AK677" s="49">
        <f>IFERROR(IF(OR($W677&lt;&gt;"Ja",VLOOKUP($C677,Listen!$A$2:$F$45,6,0)="Nein"),$AC677,$AB677),0)</f>
        <v>0</v>
      </c>
      <c r="AL677" s="51">
        <f t="shared" si="216"/>
        <v>0</v>
      </c>
      <c r="AM677" s="296">
        <f>IFERROR(IF(VLOOKUP($C677,Listen!$A$2:$F$45,6,0)="Ja",MAX(BC677:BD677),D_SAV!$BC677),0)</f>
        <v>0</v>
      </c>
      <c r="AN677" s="51">
        <f t="shared" si="217"/>
        <v>0</v>
      </c>
      <c r="AP677" s="304">
        <f t="shared" si="218"/>
        <v>0</v>
      </c>
      <c r="AQ677" s="304">
        <f t="shared" si="219"/>
        <v>0</v>
      </c>
      <c r="AR677" s="304">
        <f t="shared" si="220"/>
        <v>0</v>
      </c>
      <c r="AS677" s="304">
        <f t="shared" si="221"/>
        <v>0</v>
      </c>
      <c r="AT677" s="304">
        <f t="shared" si="222"/>
        <v>0</v>
      </c>
      <c r="AU677" s="304">
        <f t="shared" si="223"/>
        <v>0</v>
      </c>
      <c r="AV677" s="304">
        <f t="shared" si="224"/>
        <v>0</v>
      </c>
      <c r="AW677" s="304">
        <f t="shared" si="225"/>
        <v>0</v>
      </c>
      <c r="AX677" s="304">
        <f t="shared" si="226"/>
        <v>0</v>
      </c>
      <c r="AY677" s="304">
        <f t="shared" si="227"/>
        <v>0</v>
      </c>
      <c r="AZ677" s="304">
        <f t="shared" si="228"/>
        <v>0</v>
      </c>
      <c r="BA677" s="304">
        <f t="shared" si="229"/>
        <v>0</v>
      </c>
      <c r="BB677" s="304">
        <f t="shared" si="230"/>
        <v>0</v>
      </c>
      <c r="BC677" s="304">
        <f t="shared" si="231"/>
        <v>0</v>
      </c>
      <c r="BD677" s="304">
        <f t="shared" si="232"/>
        <v>0</v>
      </c>
      <c r="BE677" s="304">
        <f>IFERROR(IF(VLOOKUP($C677,Listen!$A$2:$F$45,6,0)="Ja",BB677-MAX(BC677:BD677),BB677-BC677),0)</f>
        <v>0</v>
      </c>
    </row>
    <row r="678" spans="1:57" x14ac:dyDescent="0.25">
      <c r="A678" s="320" t="str">
        <f>IF(AND(D678&lt;&gt;0,C678&lt;&gt;0,E678&lt;&gt;0),IF(B678&lt;&gt;0,CONCATENATE(B678,"-AGr",VLOOKUP(C678,Listen!$A$2:$D$45,4,FALSE),"-",D678,"-",E678,),CONCATENATE("AGr",VLOOKUP(C678,Listen!$A$2:$D$45,4,FALSE),"-",D678,"-",E678)),"keine vollständige ID")</f>
        <v>keine vollständige ID</v>
      </c>
      <c r="B678" s="301"/>
      <c r="C678" s="287"/>
      <c r="D678" s="34"/>
      <c r="E678" s="306"/>
      <c r="F678" s="116"/>
      <c r="G678" s="17"/>
      <c r="H678" s="17"/>
      <c r="I678" s="17"/>
      <c r="J678" s="17"/>
      <c r="K678" s="17"/>
      <c r="L678" s="17"/>
      <c r="M678" s="17"/>
      <c r="N678" s="17"/>
      <c r="O678" s="116"/>
      <c r="P678" s="117">
        <f>IF(D678&gt;A_Stammdaten!$B$12,0,SUM(G678,H678,J678,L678:M678)-SUM(I678,K678,N678:O678))</f>
        <v>0</v>
      </c>
      <c r="Q678" s="17"/>
      <c r="R678" s="17"/>
      <c r="S678" s="17"/>
      <c r="T678" s="17"/>
      <c r="U678" s="62">
        <f t="shared" si="212"/>
        <v>0</v>
      </c>
      <c r="V678" s="34"/>
      <c r="W678" s="34"/>
      <c r="X678" s="34"/>
      <c r="Y678" s="34"/>
      <c r="Z678" s="34"/>
      <c r="AA678" s="63" t="str">
        <f t="shared" si="213"/>
        <v>-</v>
      </c>
      <c r="AB678" s="63" t="str">
        <f t="shared" si="214"/>
        <v>-</v>
      </c>
      <c r="AC678" s="63">
        <f>IF(ISBLANK($C678),0,VLOOKUP($C678,Listen!$A$2:$C$45,2,FALSE))</f>
        <v>0</v>
      </c>
      <c r="AD678" s="63">
        <f>IF(ISBLANK($C678),0,VLOOKUP($C678,Listen!$A$2:$C$45,3,FALSE))</f>
        <v>0</v>
      </c>
      <c r="AE678" s="49">
        <f t="shared" si="215"/>
        <v>0</v>
      </c>
      <c r="AF678" s="49">
        <f t="shared" si="215"/>
        <v>0</v>
      </c>
      <c r="AG678" s="49">
        <f>IFERROR(IF(OR($V678&lt;&gt;"Ja",VLOOKUP($C678,Listen!$A$2:$F$45,5,0)="Nein",D678&lt;IF(C678="LNG Anbindungsanlagen gemäß separater Festlegung",2022,2023)),$AC678,$AA678),0)</f>
        <v>0</v>
      </c>
      <c r="AH678" s="49">
        <f>IFERROR(IF(OR($V678&lt;&gt;"Ja",VLOOKUP($C678,Listen!$A$2:$F$45,5,0)="Nein",D678&lt;IF(C678="LNG Anbindungsanlagen gemäß separater Festlegung",2022,2023)),$AC678,$AA678),0)</f>
        <v>0</v>
      </c>
      <c r="AI678" s="49">
        <f>IFERROR(IF(OR($W678&lt;&gt;"Ja",VLOOKUP($C678,Listen!$A$2:$F$45,6,0)="Nein"),$AC678,$AB678),0)</f>
        <v>0</v>
      </c>
      <c r="AJ678" s="49">
        <f>IFERROR(IF(OR($W678&lt;&gt;"Ja",VLOOKUP($C678,Listen!$A$2:$F$45,6,0)="Nein"),$AC678,$AB678),0)</f>
        <v>0</v>
      </c>
      <c r="AK678" s="49">
        <f>IFERROR(IF(OR($W678&lt;&gt;"Ja",VLOOKUP($C678,Listen!$A$2:$F$45,6,0)="Nein"),$AC678,$AB678),0)</f>
        <v>0</v>
      </c>
      <c r="AL678" s="51">
        <f t="shared" si="216"/>
        <v>0</v>
      </c>
      <c r="AM678" s="296">
        <f>IFERROR(IF(VLOOKUP($C678,Listen!$A$2:$F$45,6,0)="Ja",MAX(BC678:BD678),D_SAV!$BC678),0)</f>
        <v>0</v>
      </c>
      <c r="AN678" s="51">
        <f t="shared" si="217"/>
        <v>0</v>
      </c>
      <c r="AP678" s="304">
        <f t="shared" si="218"/>
        <v>0</v>
      </c>
      <c r="AQ678" s="304">
        <f t="shared" si="219"/>
        <v>0</v>
      </c>
      <c r="AR678" s="304">
        <f t="shared" si="220"/>
        <v>0</v>
      </c>
      <c r="AS678" s="304">
        <f t="shared" si="221"/>
        <v>0</v>
      </c>
      <c r="AT678" s="304">
        <f t="shared" si="222"/>
        <v>0</v>
      </c>
      <c r="AU678" s="304">
        <f t="shared" si="223"/>
        <v>0</v>
      </c>
      <c r="AV678" s="304">
        <f t="shared" si="224"/>
        <v>0</v>
      </c>
      <c r="AW678" s="304">
        <f t="shared" si="225"/>
        <v>0</v>
      </c>
      <c r="AX678" s="304">
        <f t="shared" si="226"/>
        <v>0</v>
      </c>
      <c r="AY678" s="304">
        <f t="shared" si="227"/>
        <v>0</v>
      </c>
      <c r="AZ678" s="304">
        <f t="shared" si="228"/>
        <v>0</v>
      </c>
      <c r="BA678" s="304">
        <f t="shared" si="229"/>
        <v>0</v>
      </c>
      <c r="BB678" s="304">
        <f t="shared" si="230"/>
        <v>0</v>
      </c>
      <c r="BC678" s="304">
        <f t="shared" si="231"/>
        <v>0</v>
      </c>
      <c r="BD678" s="304">
        <f t="shared" si="232"/>
        <v>0</v>
      </c>
      <c r="BE678" s="304">
        <f>IFERROR(IF(VLOOKUP($C678,Listen!$A$2:$F$45,6,0)="Ja",BB678-MAX(BC678:BD678),BB678-BC678),0)</f>
        <v>0</v>
      </c>
    </row>
    <row r="679" spans="1:57" x14ac:dyDescent="0.25">
      <c r="A679" s="320" t="str">
        <f>IF(AND(D679&lt;&gt;0,C679&lt;&gt;0,E679&lt;&gt;0),IF(B679&lt;&gt;0,CONCATENATE(B679,"-AGr",VLOOKUP(C679,Listen!$A$2:$D$45,4,FALSE),"-",D679,"-",E679,),CONCATENATE("AGr",VLOOKUP(C679,Listen!$A$2:$D$45,4,FALSE),"-",D679,"-",E679)),"keine vollständige ID")</f>
        <v>keine vollständige ID</v>
      </c>
      <c r="B679" s="301"/>
      <c r="C679" s="287"/>
      <c r="D679" s="34"/>
      <c r="E679" s="306"/>
      <c r="F679" s="116"/>
      <c r="G679" s="17"/>
      <c r="H679" s="17"/>
      <c r="I679" s="17"/>
      <c r="J679" s="17"/>
      <c r="K679" s="17"/>
      <c r="L679" s="17"/>
      <c r="M679" s="17"/>
      <c r="N679" s="17"/>
      <c r="O679" s="116"/>
      <c r="P679" s="117">
        <f>IF(D679&gt;A_Stammdaten!$B$12,0,SUM(G679,H679,J679,L679:M679)-SUM(I679,K679,N679:O679))</f>
        <v>0</v>
      </c>
      <c r="Q679" s="17"/>
      <c r="R679" s="17"/>
      <c r="S679" s="17"/>
      <c r="T679" s="17"/>
      <c r="U679" s="62">
        <f t="shared" si="212"/>
        <v>0</v>
      </c>
      <c r="V679" s="34"/>
      <c r="W679" s="34"/>
      <c r="X679" s="34"/>
      <c r="Y679" s="34"/>
      <c r="Z679" s="34"/>
      <c r="AA679" s="63" t="str">
        <f t="shared" si="213"/>
        <v>-</v>
      </c>
      <c r="AB679" s="63" t="str">
        <f t="shared" si="214"/>
        <v>-</v>
      </c>
      <c r="AC679" s="63">
        <f>IF(ISBLANK($C679),0,VLOOKUP($C679,Listen!$A$2:$C$45,2,FALSE))</f>
        <v>0</v>
      </c>
      <c r="AD679" s="63">
        <f>IF(ISBLANK($C679),0,VLOOKUP($C679,Listen!$A$2:$C$45,3,FALSE))</f>
        <v>0</v>
      </c>
      <c r="AE679" s="49">
        <f t="shared" si="215"/>
        <v>0</v>
      </c>
      <c r="AF679" s="49">
        <f t="shared" si="215"/>
        <v>0</v>
      </c>
      <c r="AG679" s="49">
        <f>IFERROR(IF(OR($V679&lt;&gt;"Ja",VLOOKUP($C679,Listen!$A$2:$F$45,5,0)="Nein",D679&lt;IF(C679="LNG Anbindungsanlagen gemäß separater Festlegung",2022,2023)),$AC679,$AA679),0)</f>
        <v>0</v>
      </c>
      <c r="AH679" s="49">
        <f>IFERROR(IF(OR($V679&lt;&gt;"Ja",VLOOKUP($C679,Listen!$A$2:$F$45,5,0)="Nein",D679&lt;IF(C679="LNG Anbindungsanlagen gemäß separater Festlegung",2022,2023)),$AC679,$AA679),0)</f>
        <v>0</v>
      </c>
      <c r="AI679" s="49">
        <f>IFERROR(IF(OR($W679&lt;&gt;"Ja",VLOOKUP($C679,Listen!$A$2:$F$45,6,0)="Nein"),$AC679,$AB679),0)</f>
        <v>0</v>
      </c>
      <c r="AJ679" s="49">
        <f>IFERROR(IF(OR($W679&lt;&gt;"Ja",VLOOKUP($C679,Listen!$A$2:$F$45,6,0)="Nein"),$AC679,$AB679),0)</f>
        <v>0</v>
      </c>
      <c r="AK679" s="49">
        <f>IFERROR(IF(OR($W679&lt;&gt;"Ja",VLOOKUP($C679,Listen!$A$2:$F$45,6,0)="Nein"),$AC679,$AB679),0)</f>
        <v>0</v>
      </c>
      <c r="AL679" s="51">
        <f t="shared" si="216"/>
        <v>0</v>
      </c>
      <c r="AM679" s="296">
        <f>IFERROR(IF(VLOOKUP($C679,Listen!$A$2:$F$45,6,0)="Ja",MAX(BC679:BD679),D_SAV!$BC679),0)</f>
        <v>0</v>
      </c>
      <c r="AN679" s="51">
        <f t="shared" si="217"/>
        <v>0</v>
      </c>
      <c r="AP679" s="304">
        <f t="shared" si="218"/>
        <v>0</v>
      </c>
      <c r="AQ679" s="304">
        <f t="shared" si="219"/>
        <v>0</v>
      </c>
      <c r="AR679" s="304">
        <f t="shared" si="220"/>
        <v>0</v>
      </c>
      <c r="AS679" s="304">
        <f t="shared" si="221"/>
        <v>0</v>
      </c>
      <c r="AT679" s="304">
        <f t="shared" si="222"/>
        <v>0</v>
      </c>
      <c r="AU679" s="304">
        <f t="shared" si="223"/>
        <v>0</v>
      </c>
      <c r="AV679" s="304">
        <f t="shared" si="224"/>
        <v>0</v>
      </c>
      <c r="AW679" s="304">
        <f t="shared" si="225"/>
        <v>0</v>
      </c>
      <c r="AX679" s="304">
        <f t="shared" si="226"/>
        <v>0</v>
      </c>
      <c r="AY679" s="304">
        <f t="shared" si="227"/>
        <v>0</v>
      </c>
      <c r="AZ679" s="304">
        <f t="shared" si="228"/>
        <v>0</v>
      </c>
      <c r="BA679" s="304">
        <f t="shared" si="229"/>
        <v>0</v>
      </c>
      <c r="BB679" s="304">
        <f t="shared" si="230"/>
        <v>0</v>
      </c>
      <c r="BC679" s="304">
        <f t="shared" si="231"/>
        <v>0</v>
      </c>
      <c r="BD679" s="304">
        <f t="shared" si="232"/>
        <v>0</v>
      </c>
      <c r="BE679" s="304">
        <f>IFERROR(IF(VLOOKUP($C679,Listen!$A$2:$F$45,6,0)="Ja",BB679-MAX(BC679:BD679),BB679-BC679),0)</f>
        <v>0</v>
      </c>
    </row>
    <row r="680" spans="1:57" x14ac:dyDescent="0.25">
      <c r="A680" s="320" t="str">
        <f>IF(AND(D680&lt;&gt;0,C680&lt;&gt;0,E680&lt;&gt;0),IF(B680&lt;&gt;0,CONCATENATE(B680,"-AGr",VLOOKUP(C680,Listen!$A$2:$D$45,4,FALSE),"-",D680,"-",E680,),CONCATENATE("AGr",VLOOKUP(C680,Listen!$A$2:$D$45,4,FALSE),"-",D680,"-",E680)),"keine vollständige ID")</f>
        <v>keine vollständige ID</v>
      </c>
      <c r="B680" s="301"/>
      <c r="C680" s="287"/>
      <c r="D680" s="34"/>
      <c r="E680" s="306"/>
      <c r="F680" s="116"/>
      <c r="G680" s="17"/>
      <c r="H680" s="17"/>
      <c r="I680" s="17"/>
      <c r="J680" s="17"/>
      <c r="K680" s="17"/>
      <c r="L680" s="17"/>
      <c r="M680" s="17"/>
      <c r="N680" s="17"/>
      <c r="O680" s="116"/>
      <c r="P680" s="117">
        <f>IF(D680&gt;A_Stammdaten!$B$12,0,SUM(G680,H680,J680,L680:M680)-SUM(I680,K680,N680:O680))</f>
        <v>0</v>
      </c>
      <c r="Q680" s="17"/>
      <c r="R680" s="17"/>
      <c r="S680" s="17"/>
      <c r="T680" s="17"/>
      <c r="U680" s="62">
        <f t="shared" si="212"/>
        <v>0</v>
      </c>
      <c r="V680" s="34"/>
      <c r="W680" s="34"/>
      <c r="X680" s="34"/>
      <c r="Y680" s="34"/>
      <c r="Z680" s="34"/>
      <c r="AA680" s="63" t="str">
        <f t="shared" si="213"/>
        <v>-</v>
      </c>
      <c r="AB680" s="63" t="str">
        <f t="shared" si="214"/>
        <v>-</v>
      </c>
      <c r="AC680" s="63">
        <f>IF(ISBLANK($C680),0,VLOOKUP($C680,Listen!$A$2:$C$45,2,FALSE))</f>
        <v>0</v>
      </c>
      <c r="AD680" s="63">
        <f>IF(ISBLANK($C680),0,VLOOKUP($C680,Listen!$A$2:$C$45,3,FALSE))</f>
        <v>0</v>
      </c>
      <c r="AE680" s="49">
        <f t="shared" si="215"/>
        <v>0</v>
      </c>
      <c r="AF680" s="49">
        <f t="shared" si="215"/>
        <v>0</v>
      </c>
      <c r="AG680" s="49">
        <f>IFERROR(IF(OR($V680&lt;&gt;"Ja",VLOOKUP($C680,Listen!$A$2:$F$45,5,0)="Nein",D680&lt;IF(C680="LNG Anbindungsanlagen gemäß separater Festlegung",2022,2023)),$AC680,$AA680),0)</f>
        <v>0</v>
      </c>
      <c r="AH680" s="49">
        <f>IFERROR(IF(OR($V680&lt;&gt;"Ja",VLOOKUP($C680,Listen!$A$2:$F$45,5,0)="Nein",D680&lt;IF(C680="LNG Anbindungsanlagen gemäß separater Festlegung",2022,2023)),$AC680,$AA680),0)</f>
        <v>0</v>
      </c>
      <c r="AI680" s="49">
        <f>IFERROR(IF(OR($W680&lt;&gt;"Ja",VLOOKUP($C680,Listen!$A$2:$F$45,6,0)="Nein"),$AC680,$AB680),0)</f>
        <v>0</v>
      </c>
      <c r="AJ680" s="49">
        <f>IFERROR(IF(OR($W680&lt;&gt;"Ja",VLOOKUP($C680,Listen!$A$2:$F$45,6,0)="Nein"),$AC680,$AB680),0)</f>
        <v>0</v>
      </c>
      <c r="AK680" s="49">
        <f>IFERROR(IF(OR($W680&lt;&gt;"Ja",VLOOKUP($C680,Listen!$A$2:$F$45,6,0)="Nein"),$AC680,$AB680),0)</f>
        <v>0</v>
      </c>
      <c r="AL680" s="51">
        <f t="shared" si="216"/>
        <v>0</v>
      </c>
      <c r="AM680" s="296">
        <f>IFERROR(IF(VLOOKUP($C680,Listen!$A$2:$F$45,6,0)="Ja",MAX(BC680:BD680),D_SAV!$BC680),0)</f>
        <v>0</v>
      </c>
      <c r="AN680" s="51">
        <f t="shared" si="217"/>
        <v>0</v>
      </c>
      <c r="AP680" s="304">
        <f t="shared" si="218"/>
        <v>0</v>
      </c>
      <c r="AQ680" s="304">
        <f t="shared" si="219"/>
        <v>0</v>
      </c>
      <c r="AR680" s="304">
        <f t="shared" si="220"/>
        <v>0</v>
      </c>
      <c r="AS680" s="304">
        <f t="shared" si="221"/>
        <v>0</v>
      </c>
      <c r="AT680" s="304">
        <f t="shared" si="222"/>
        <v>0</v>
      </c>
      <c r="AU680" s="304">
        <f t="shared" si="223"/>
        <v>0</v>
      </c>
      <c r="AV680" s="304">
        <f t="shared" si="224"/>
        <v>0</v>
      </c>
      <c r="AW680" s="304">
        <f t="shared" si="225"/>
        <v>0</v>
      </c>
      <c r="AX680" s="304">
        <f t="shared" si="226"/>
        <v>0</v>
      </c>
      <c r="AY680" s="304">
        <f t="shared" si="227"/>
        <v>0</v>
      </c>
      <c r="AZ680" s="304">
        <f t="shared" si="228"/>
        <v>0</v>
      </c>
      <c r="BA680" s="304">
        <f t="shared" si="229"/>
        <v>0</v>
      </c>
      <c r="BB680" s="304">
        <f t="shared" si="230"/>
        <v>0</v>
      </c>
      <c r="BC680" s="304">
        <f t="shared" si="231"/>
        <v>0</v>
      </c>
      <c r="BD680" s="304">
        <f t="shared" si="232"/>
        <v>0</v>
      </c>
      <c r="BE680" s="304">
        <f>IFERROR(IF(VLOOKUP($C680,Listen!$A$2:$F$45,6,0)="Ja",BB680-MAX(BC680:BD680),BB680-BC680),0)</f>
        <v>0</v>
      </c>
    </row>
    <row r="681" spans="1:57" x14ac:dyDescent="0.25">
      <c r="A681" s="320" t="str">
        <f>IF(AND(D681&lt;&gt;0,C681&lt;&gt;0,E681&lt;&gt;0),IF(B681&lt;&gt;0,CONCATENATE(B681,"-AGr",VLOOKUP(C681,Listen!$A$2:$D$45,4,FALSE),"-",D681,"-",E681,),CONCATENATE("AGr",VLOOKUP(C681,Listen!$A$2:$D$45,4,FALSE),"-",D681,"-",E681)),"keine vollständige ID")</f>
        <v>keine vollständige ID</v>
      </c>
      <c r="B681" s="301"/>
      <c r="C681" s="287"/>
      <c r="D681" s="34"/>
      <c r="E681" s="306"/>
      <c r="F681" s="116"/>
      <c r="G681" s="17"/>
      <c r="H681" s="17"/>
      <c r="I681" s="17"/>
      <c r="J681" s="17"/>
      <c r="K681" s="17"/>
      <c r="L681" s="17"/>
      <c r="M681" s="17"/>
      <c r="N681" s="17"/>
      <c r="O681" s="116"/>
      <c r="P681" s="117">
        <f>IF(D681&gt;A_Stammdaten!$B$12,0,SUM(G681,H681,J681,L681:M681)-SUM(I681,K681,N681:O681))</f>
        <v>0</v>
      </c>
      <c r="Q681" s="17"/>
      <c r="R681" s="17"/>
      <c r="S681" s="17"/>
      <c r="T681" s="17"/>
      <c r="U681" s="62">
        <f t="shared" si="212"/>
        <v>0</v>
      </c>
      <c r="V681" s="34"/>
      <c r="W681" s="34"/>
      <c r="X681" s="34"/>
      <c r="Y681" s="34"/>
      <c r="Z681" s="34"/>
      <c r="AA681" s="63" t="str">
        <f t="shared" si="213"/>
        <v>-</v>
      </c>
      <c r="AB681" s="63" t="str">
        <f t="shared" si="214"/>
        <v>-</v>
      </c>
      <c r="AC681" s="63">
        <f>IF(ISBLANK($C681),0,VLOOKUP($C681,Listen!$A$2:$C$45,2,FALSE))</f>
        <v>0</v>
      </c>
      <c r="AD681" s="63">
        <f>IF(ISBLANK($C681),0,VLOOKUP($C681,Listen!$A$2:$C$45,3,FALSE))</f>
        <v>0</v>
      </c>
      <c r="AE681" s="49">
        <f t="shared" si="215"/>
        <v>0</v>
      </c>
      <c r="AF681" s="49">
        <f t="shared" si="215"/>
        <v>0</v>
      </c>
      <c r="AG681" s="49">
        <f>IFERROR(IF(OR($V681&lt;&gt;"Ja",VLOOKUP($C681,Listen!$A$2:$F$45,5,0)="Nein",D681&lt;IF(C681="LNG Anbindungsanlagen gemäß separater Festlegung",2022,2023)),$AC681,$AA681),0)</f>
        <v>0</v>
      </c>
      <c r="AH681" s="49">
        <f>IFERROR(IF(OR($V681&lt;&gt;"Ja",VLOOKUP($C681,Listen!$A$2:$F$45,5,0)="Nein",D681&lt;IF(C681="LNG Anbindungsanlagen gemäß separater Festlegung",2022,2023)),$AC681,$AA681),0)</f>
        <v>0</v>
      </c>
      <c r="AI681" s="49">
        <f>IFERROR(IF(OR($W681&lt;&gt;"Ja",VLOOKUP($C681,Listen!$A$2:$F$45,6,0)="Nein"),$AC681,$AB681),0)</f>
        <v>0</v>
      </c>
      <c r="AJ681" s="49">
        <f>IFERROR(IF(OR($W681&lt;&gt;"Ja",VLOOKUP($C681,Listen!$A$2:$F$45,6,0)="Nein"),$AC681,$AB681),0)</f>
        <v>0</v>
      </c>
      <c r="AK681" s="49">
        <f>IFERROR(IF(OR($W681&lt;&gt;"Ja",VLOOKUP($C681,Listen!$A$2:$F$45,6,0)="Nein"),$AC681,$AB681),0)</f>
        <v>0</v>
      </c>
      <c r="AL681" s="51">
        <f t="shared" si="216"/>
        <v>0</v>
      </c>
      <c r="AM681" s="296">
        <f>IFERROR(IF(VLOOKUP($C681,Listen!$A$2:$F$45,6,0)="Ja",MAX(BC681:BD681),D_SAV!$BC681),0)</f>
        <v>0</v>
      </c>
      <c r="AN681" s="51">
        <f t="shared" si="217"/>
        <v>0</v>
      </c>
      <c r="AP681" s="304">
        <f t="shared" si="218"/>
        <v>0</v>
      </c>
      <c r="AQ681" s="304">
        <f t="shared" si="219"/>
        <v>0</v>
      </c>
      <c r="AR681" s="304">
        <f t="shared" si="220"/>
        <v>0</v>
      </c>
      <c r="AS681" s="304">
        <f t="shared" si="221"/>
        <v>0</v>
      </c>
      <c r="AT681" s="304">
        <f t="shared" si="222"/>
        <v>0</v>
      </c>
      <c r="AU681" s="304">
        <f t="shared" si="223"/>
        <v>0</v>
      </c>
      <c r="AV681" s="304">
        <f t="shared" si="224"/>
        <v>0</v>
      </c>
      <c r="AW681" s="304">
        <f t="shared" si="225"/>
        <v>0</v>
      </c>
      <c r="AX681" s="304">
        <f t="shared" si="226"/>
        <v>0</v>
      </c>
      <c r="AY681" s="304">
        <f t="shared" si="227"/>
        <v>0</v>
      </c>
      <c r="AZ681" s="304">
        <f t="shared" si="228"/>
        <v>0</v>
      </c>
      <c r="BA681" s="304">
        <f t="shared" si="229"/>
        <v>0</v>
      </c>
      <c r="BB681" s="304">
        <f t="shared" si="230"/>
        <v>0</v>
      </c>
      <c r="BC681" s="304">
        <f t="shared" si="231"/>
        <v>0</v>
      </c>
      <c r="BD681" s="304">
        <f t="shared" si="232"/>
        <v>0</v>
      </c>
      <c r="BE681" s="304">
        <f>IFERROR(IF(VLOOKUP($C681,Listen!$A$2:$F$45,6,0)="Ja",BB681-MAX(BC681:BD681),BB681-BC681),0)</f>
        <v>0</v>
      </c>
    </row>
    <row r="682" spans="1:57" x14ac:dyDescent="0.25">
      <c r="A682" s="320" t="str">
        <f>IF(AND(D682&lt;&gt;0,C682&lt;&gt;0,E682&lt;&gt;0),IF(B682&lt;&gt;0,CONCATENATE(B682,"-AGr",VLOOKUP(C682,Listen!$A$2:$D$45,4,FALSE),"-",D682,"-",E682,),CONCATENATE("AGr",VLOOKUP(C682,Listen!$A$2:$D$45,4,FALSE),"-",D682,"-",E682)),"keine vollständige ID")</f>
        <v>keine vollständige ID</v>
      </c>
      <c r="B682" s="301"/>
      <c r="C682" s="287"/>
      <c r="D682" s="34"/>
      <c r="E682" s="306"/>
      <c r="F682" s="116"/>
      <c r="G682" s="17"/>
      <c r="H682" s="17"/>
      <c r="I682" s="17"/>
      <c r="J682" s="17"/>
      <c r="K682" s="17"/>
      <c r="L682" s="17"/>
      <c r="M682" s="17"/>
      <c r="N682" s="17"/>
      <c r="O682" s="116"/>
      <c r="P682" s="117">
        <f>IF(D682&gt;A_Stammdaten!$B$12,0,SUM(G682,H682,J682,L682:M682)-SUM(I682,K682,N682:O682))</f>
        <v>0</v>
      </c>
      <c r="Q682" s="17"/>
      <c r="R682" s="17"/>
      <c r="S682" s="17"/>
      <c r="T682" s="17"/>
      <c r="U682" s="62">
        <f t="shared" si="212"/>
        <v>0</v>
      </c>
      <c r="V682" s="34"/>
      <c r="W682" s="34"/>
      <c r="X682" s="34"/>
      <c r="Y682" s="34"/>
      <c r="Z682" s="34"/>
      <c r="AA682" s="63" t="str">
        <f t="shared" si="213"/>
        <v>-</v>
      </c>
      <c r="AB682" s="63" t="str">
        <f t="shared" si="214"/>
        <v>-</v>
      </c>
      <c r="AC682" s="63">
        <f>IF(ISBLANK($C682),0,VLOOKUP($C682,Listen!$A$2:$C$45,2,FALSE))</f>
        <v>0</v>
      </c>
      <c r="AD682" s="63">
        <f>IF(ISBLANK($C682),0,VLOOKUP($C682,Listen!$A$2:$C$45,3,FALSE))</f>
        <v>0</v>
      </c>
      <c r="AE682" s="49">
        <f t="shared" si="215"/>
        <v>0</v>
      </c>
      <c r="AF682" s="49">
        <f t="shared" si="215"/>
        <v>0</v>
      </c>
      <c r="AG682" s="49">
        <f>IFERROR(IF(OR($V682&lt;&gt;"Ja",VLOOKUP($C682,Listen!$A$2:$F$45,5,0)="Nein",D682&lt;IF(C682="LNG Anbindungsanlagen gemäß separater Festlegung",2022,2023)),$AC682,$AA682),0)</f>
        <v>0</v>
      </c>
      <c r="AH682" s="49">
        <f>IFERROR(IF(OR($V682&lt;&gt;"Ja",VLOOKUP($C682,Listen!$A$2:$F$45,5,0)="Nein",D682&lt;IF(C682="LNG Anbindungsanlagen gemäß separater Festlegung",2022,2023)),$AC682,$AA682),0)</f>
        <v>0</v>
      </c>
      <c r="AI682" s="49">
        <f>IFERROR(IF(OR($W682&lt;&gt;"Ja",VLOOKUP($C682,Listen!$A$2:$F$45,6,0)="Nein"),$AC682,$AB682),0)</f>
        <v>0</v>
      </c>
      <c r="AJ682" s="49">
        <f>IFERROR(IF(OR($W682&lt;&gt;"Ja",VLOOKUP($C682,Listen!$A$2:$F$45,6,0)="Nein"),$AC682,$AB682),0)</f>
        <v>0</v>
      </c>
      <c r="AK682" s="49">
        <f>IFERROR(IF(OR($W682&lt;&gt;"Ja",VLOOKUP($C682,Listen!$A$2:$F$45,6,0)="Nein"),$AC682,$AB682),0)</f>
        <v>0</v>
      </c>
      <c r="AL682" s="51">
        <f t="shared" si="216"/>
        <v>0</v>
      </c>
      <c r="AM682" s="296">
        <f>IFERROR(IF(VLOOKUP($C682,Listen!$A$2:$F$45,6,0)="Ja",MAX(BC682:BD682),D_SAV!$BC682),0)</f>
        <v>0</v>
      </c>
      <c r="AN682" s="51">
        <f t="shared" si="217"/>
        <v>0</v>
      </c>
      <c r="AP682" s="304">
        <f t="shared" si="218"/>
        <v>0</v>
      </c>
      <c r="AQ682" s="304">
        <f t="shared" si="219"/>
        <v>0</v>
      </c>
      <c r="AR682" s="304">
        <f t="shared" si="220"/>
        <v>0</v>
      </c>
      <c r="AS682" s="304">
        <f t="shared" si="221"/>
        <v>0</v>
      </c>
      <c r="AT682" s="304">
        <f t="shared" si="222"/>
        <v>0</v>
      </c>
      <c r="AU682" s="304">
        <f t="shared" si="223"/>
        <v>0</v>
      </c>
      <c r="AV682" s="304">
        <f t="shared" si="224"/>
        <v>0</v>
      </c>
      <c r="AW682" s="304">
        <f t="shared" si="225"/>
        <v>0</v>
      </c>
      <c r="AX682" s="304">
        <f t="shared" si="226"/>
        <v>0</v>
      </c>
      <c r="AY682" s="304">
        <f t="shared" si="227"/>
        <v>0</v>
      </c>
      <c r="AZ682" s="304">
        <f t="shared" si="228"/>
        <v>0</v>
      </c>
      <c r="BA682" s="304">
        <f t="shared" si="229"/>
        <v>0</v>
      </c>
      <c r="BB682" s="304">
        <f t="shared" si="230"/>
        <v>0</v>
      </c>
      <c r="BC682" s="304">
        <f t="shared" si="231"/>
        <v>0</v>
      </c>
      <c r="BD682" s="304">
        <f t="shared" si="232"/>
        <v>0</v>
      </c>
      <c r="BE682" s="304">
        <f>IFERROR(IF(VLOOKUP($C682,Listen!$A$2:$F$45,6,0)="Ja",BB682-MAX(BC682:BD682),BB682-BC682),0)</f>
        <v>0</v>
      </c>
    </row>
    <row r="683" spans="1:57" x14ac:dyDescent="0.25">
      <c r="A683" s="320" t="str">
        <f>IF(AND(D683&lt;&gt;0,C683&lt;&gt;0,E683&lt;&gt;0),IF(B683&lt;&gt;0,CONCATENATE(B683,"-AGr",VLOOKUP(C683,Listen!$A$2:$D$45,4,FALSE),"-",D683,"-",E683,),CONCATENATE("AGr",VLOOKUP(C683,Listen!$A$2:$D$45,4,FALSE),"-",D683,"-",E683)),"keine vollständige ID")</f>
        <v>keine vollständige ID</v>
      </c>
      <c r="B683" s="301"/>
      <c r="C683" s="287"/>
      <c r="D683" s="34"/>
      <c r="E683" s="306"/>
      <c r="F683" s="116"/>
      <c r="G683" s="17"/>
      <c r="H683" s="17"/>
      <c r="I683" s="17"/>
      <c r="J683" s="17"/>
      <c r="K683" s="17"/>
      <c r="L683" s="17"/>
      <c r="M683" s="17"/>
      <c r="N683" s="17"/>
      <c r="O683" s="116"/>
      <c r="P683" s="117">
        <f>IF(D683&gt;A_Stammdaten!$B$12,0,SUM(G683,H683,J683,L683:M683)-SUM(I683,K683,N683:O683))</f>
        <v>0</v>
      </c>
      <c r="Q683" s="17"/>
      <c r="R683" s="17"/>
      <c r="S683" s="17"/>
      <c r="T683" s="17"/>
      <c r="U683" s="62">
        <f t="shared" si="212"/>
        <v>0</v>
      </c>
      <c r="V683" s="34"/>
      <c r="W683" s="34"/>
      <c r="X683" s="34"/>
      <c r="Y683" s="34"/>
      <c r="Z683" s="34"/>
      <c r="AA683" s="63" t="str">
        <f t="shared" si="213"/>
        <v>-</v>
      </c>
      <c r="AB683" s="63" t="str">
        <f t="shared" si="214"/>
        <v>-</v>
      </c>
      <c r="AC683" s="63">
        <f>IF(ISBLANK($C683),0,VLOOKUP($C683,Listen!$A$2:$C$45,2,FALSE))</f>
        <v>0</v>
      </c>
      <c r="AD683" s="63">
        <f>IF(ISBLANK($C683),0,VLOOKUP($C683,Listen!$A$2:$C$45,3,FALSE))</f>
        <v>0</v>
      </c>
      <c r="AE683" s="49">
        <f t="shared" si="215"/>
        <v>0</v>
      </c>
      <c r="AF683" s="49">
        <f t="shared" si="215"/>
        <v>0</v>
      </c>
      <c r="AG683" s="49">
        <f>IFERROR(IF(OR($V683&lt;&gt;"Ja",VLOOKUP($C683,Listen!$A$2:$F$45,5,0)="Nein",D683&lt;IF(C683="LNG Anbindungsanlagen gemäß separater Festlegung",2022,2023)),$AC683,$AA683),0)</f>
        <v>0</v>
      </c>
      <c r="AH683" s="49">
        <f>IFERROR(IF(OR($V683&lt;&gt;"Ja",VLOOKUP($C683,Listen!$A$2:$F$45,5,0)="Nein",D683&lt;IF(C683="LNG Anbindungsanlagen gemäß separater Festlegung",2022,2023)),$AC683,$AA683),0)</f>
        <v>0</v>
      </c>
      <c r="AI683" s="49">
        <f>IFERROR(IF(OR($W683&lt;&gt;"Ja",VLOOKUP($C683,Listen!$A$2:$F$45,6,0)="Nein"),$AC683,$AB683),0)</f>
        <v>0</v>
      </c>
      <c r="AJ683" s="49">
        <f>IFERROR(IF(OR($W683&lt;&gt;"Ja",VLOOKUP($C683,Listen!$A$2:$F$45,6,0)="Nein"),$AC683,$AB683),0)</f>
        <v>0</v>
      </c>
      <c r="AK683" s="49">
        <f>IFERROR(IF(OR($W683&lt;&gt;"Ja",VLOOKUP($C683,Listen!$A$2:$F$45,6,0)="Nein"),$AC683,$AB683),0)</f>
        <v>0</v>
      </c>
      <c r="AL683" s="51">
        <f t="shared" si="216"/>
        <v>0</v>
      </c>
      <c r="AM683" s="296">
        <f>IFERROR(IF(VLOOKUP($C683,Listen!$A$2:$F$45,6,0)="Ja",MAX(BC683:BD683),D_SAV!$BC683),0)</f>
        <v>0</v>
      </c>
      <c r="AN683" s="51">
        <f t="shared" si="217"/>
        <v>0</v>
      </c>
      <c r="AP683" s="304">
        <f t="shared" si="218"/>
        <v>0</v>
      </c>
      <c r="AQ683" s="304">
        <f t="shared" si="219"/>
        <v>0</v>
      </c>
      <c r="AR683" s="304">
        <f t="shared" si="220"/>
        <v>0</v>
      </c>
      <c r="AS683" s="304">
        <f t="shared" si="221"/>
        <v>0</v>
      </c>
      <c r="AT683" s="304">
        <f t="shared" si="222"/>
        <v>0</v>
      </c>
      <c r="AU683" s="304">
        <f t="shared" si="223"/>
        <v>0</v>
      </c>
      <c r="AV683" s="304">
        <f t="shared" si="224"/>
        <v>0</v>
      </c>
      <c r="AW683" s="304">
        <f t="shared" si="225"/>
        <v>0</v>
      </c>
      <c r="AX683" s="304">
        <f t="shared" si="226"/>
        <v>0</v>
      </c>
      <c r="AY683" s="304">
        <f t="shared" si="227"/>
        <v>0</v>
      </c>
      <c r="AZ683" s="304">
        <f t="shared" si="228"/>
        <v>0</v>
      </c>
      <c r="BA683" s="304">
        <f t="shared" si="229"/>
        <v>0</v>
      </c>
      <c r="BB683" s="304">
        <f t="shared" si="230"/>
        <v>0</v>
      </c>
      <c r="BC683" s="304">
        <f t="shared" si="231"/>
        <v>0</v>
      </c>
      <c r="BD683" s="304">
        <f t="shared" si="232"/>
        <v>0</v>
      </c>
      <c r="BE683" s="304">
        <f>IFERROR(IF(VLOOKUP($C683,Listen!$A$2:$F$45,6,0)="Ja",BB683-MAX(BC683:BD683),BB683-BC683),0)</f>
        <v>0</v>
      </c>
    </row>
    <row r="684" spans="1:57" x14ac:dyDescent="0.25">
      <c r="A684" s="320" t="str">
        <f>IF(AND(D684&lt;&gt;0,C684&lt;&gt;0,E684&lt;&gt;0),IF(B684&lt;&gt;0,CONCATENATE(B684,"-AGr",VLOOKUP(C684,Listen!$A$2:$D$45,4,FALSE),"-",D684,"-",E684,),CONCATENATE("AGr",VLOOKUP(C684,Listen!$A$2:$D$45,4,FALSE),"-",D684,"-",E684)),"keine vollständige ID")</f>
        <v>keine vollständige ID</v>
      </c>
      <c r="B684" s="301"/>
      <c r="C684" s="287"/>
      <c r="D684" s="34"/>
      <c r="E684" s="306"/>
      <c r="F684" s="116"/>
      <c r="G684" s="17"/>
      <c r="H684" s="17"/>
      <c r="I684" s="17"/>
      <c r="J684" s="17"/>
      <c r="K684" s="17"/>
      <c r="L684" s="17"/>
      <c r="M684" s="17"/>
      <c r="N684" s="17"/>
      <c r="O684" s="116"/>
      <c r="P684" s="117">
        <f>IF(D684&gt;A_Stammdaten!$B$12,0,SUM(G684,H684,J684,L684:M684)-SUM(I684,K684,N684:O684))</f>
        <v>0</v>
      </c>
      <c r="Q684" s="17"/>
      <c r="R684" s="17"/>
      <c r="S684" s="17"/>
      <c r="T684" s="17"/>
      <c r="U684" s="62">
        <f t="shared" si="212"/>
        <v>0</v>
      </c>
      <c r="V684" s="34"/>
      <c r="W684" s="34"/>
      <c r="X684" s="34"/>
      <c r="Y684" s="34"/>
      <c r="Z684" s="34"/>
      <c r="AA684" s="63" t="str">
        <f t="shared" si="213"/>
        <v>-</v>
      </c>
      <c r="AB684" s="63" t="str">
        <f t="shared" si="214"/>
        <v>-</v>
      </c>
      <c r="AC684" s="63">
        <f>IF(ISBLANK($C684),0,VLOOKUP($C684,Listen!$A$2:$C$45,2,FALSE))</f>
        <v>0</v>
      </c>
      <c r="AD684" s="63">
        <f>IF(ISBLANK($C684),0,VLOOKUP($C684,Listen!$A$2:$C$45,3,FALSE))</f>
        <v>0</v>
      </c>
      <c r="AE684" s="49">
        <f t="shared" si="215"/>
        <v>0</v>
      </c>
      <c r="AF684" s="49">
        <f t="shared" si="215"/>
        <v>0</v>
      </c>
      <c r="AG684" s="49">
        <f>IFERROR(IF(OR($V684&lt;&gt;"Ja",VLOOKUP($C684,Listen!$A$2:$F$45,5,0)="Nein",D684&lt;IF(C684="LNG Anbindungsanlagen gemäß separater Festlegung",2022,2023)),$AC684,$AA684),0)</f>
        <v>0</v>
      </c>
      <c r="AH684" s="49">
        <f>IFERROR(IF(OR($V684&lt;&gt;"Ja",VLOOKUP($C684,Listen!$A$2:$F$45,5,0)="Nein",D684&lt;IF(C684="LNG Anbindungsanlagen gemäß separater Festlegung",2022,2023)),$AC684,$AA684),0)</f>
        <v>0</v>
      </c>
      <c r="AI684" s="49">
        <f>IFERROR(IF(OR($W684&lt;&gt;"Ja",VLOOKUP($C684,Listen!$A$2:$F$45,6,0)="Nein"),$AC684,$AB684),0)</f>
        <v>0</v>
      </c>
      <c r="AJ684" s="49">
        <f>IFERROR(IF(OR($W684&lt;&gt;"Ja",VLOOKUP($C684,Listen!$A$2:$F$45,6,0)="Nein"),$AC684,$AB684),0)</f>
        <v>0</v>
      </c>
      <c r="AK684" s="49">
        <f>IFERROR(IF(OR($W684&lt;&gt;"Ja",VLOOKUP($C684,Listen!$A$2:$F$45,6,0)="Nein"),$AC684,$AB684),0)</f>
        <v>0</v>
      </c>
      <c r="AL684" s="51">
        <f t="shared" si="216"/>
        <v>0</v>
      </c>
      <c r="AM684" s="296">
        <f>IFERROR(IF(VLOOKUP($C684,Listen!$A$2:$F$45,6,0)="Ja",MAX(BC684:BD684),D_SAV!$BC684),0)</f>
        <v>0</v>
      </c>
      <c r="AN684" s="51">
        <f t="shared" si="217"/>
        <v>0</v>
      </c>
      <c r="AP684" s="304">
        <f t="shared" si="218"/>
        <v>0</v>
      </c>
      <c r="AQ684" s="304">
        <f t="shared" si="219"/>
        <v>0</v>
      </c>
      <c r="AR684" s="304">
        <f t="shared" si="220"/>
        <v>0</v>
      </c>
      <c r="AS684" s="304">
        <f t="shared" si="221"/>
        <v>0</v>
      </c>
      <c r="AT684" s="304">
        <f t="shared" si="222"/>
        <v>0</v>
      </c>
      <c r="AU684" s="304">
        <f t="shared" si="223"/>
        <v>0</v>
      </c>
      <c r="AV684" s="304">
        <f t="shared" si="224"/>
        <v>0</v>
      </c>
      <c r="AW684" s="304">
        <f t="shared" si="225"/>
        <v>0</v>
      </c>
      <c r="AX684" s="304">
        <f t="shared" si="226"/>
        <v>0</v>
      </c>
      <c r="AY684" s="304">
        <f t="shared" si="227"/>
        <v>0</v>
      </c>
      <c r="AZ684" s="304">
        <f t="shared" si="228"/>
        <v>0</v>
      </c>
      <c r="BA684" s="304">
        <f t="shared" si="229"/>
        <v>0</v>
      </c>
      <c r="BB684" s="304">
        <f t="shared" si="230"/>
        <v>0</v>
      </c>
      <c r="BC684" s="304">
        <f t="shared" si="231"/>
        <v>0</v>
      </c>
      <c r="BD684" s="304">
        <f t="shared" si="232"/>
        <v>0</v>
      </c>
      <c r="BE684" s="304">
        <f>IFERROR(IF(VLOOKUP($C684,Listen!$A$2:$F$45,6,0)="Ja",BB684-MAX(BC684:BD684),BB684-BC684),0)</f>
        <v>0</v>
      </c>
    </row>
    <row r="685" spans="1:57" x14ac:dyDescent="0.25">
      <c r="A685" s="320" t="str">
        <f>IF(AND(D685&lt;&gt;0,C685&lt;&gt;0,E685&lt;&gt;0),IF(B685&lt;&gt;0,CONCATENATE(B685,"-AGr",VLOOKUP(C685,Listen!$A$2:$D$45,4,FALSE),"-",D685,"-",E685,),CONCATENATE("AGr",VLOOKUP(C685,Listen!$A$2:$D$45,4,FALSE),"-",D685,"-",E685)),"keine vollständige ID")</f>
        <v>keine vollständige ID</v>
      </c>
      <c r="B685" s="301"/>
      <c r="C685" s="287"/>
      <c r="D685" s="34"/>
      <c r="E685" s="306"/>
      <c r="F685" s="116"/>
      <c r="G685" s="17"/>
      <c r="H685" s="17"/>
      <c r="I685" s="17"/>
      <c r="J685" s="17"/>
      <c r="K685" s="17"/>
      <c r="L685" s="17"/>
      <c r="M685" s="17"/>
      <c r="N685" s="17"/>
      <c r="O685" s="116"/>
      <c r="P685" s="117">
        <f>IF(D685&gt;A_Stammdaten!$B$12,0,SUM(G685,H685,J685,L685:M685)-SUM(I685,K685,N685:O685))</f>
        <v>0</v>
      </c>
      <c r="Q685" s="17"/>
      <c r="R685" s="17"/>
      <c r="S685" s="17"/>
      <c r="T685" s="17"/>
      <c r="U685" s="62">
        <f t="shared" si="212"/>
        <v>0</v>
      </c>
      <c r="V685" s="34"/>
      <c r="W685" s="34"/>
      <c r="X685" s="34"/>
      <c r="Y685" s="34"/>
      <c r="Z685" s="34"/>
      <c r="AA685" s="63" t="str">
        <f t="shared" si="213"/>
        <v>-</v>
      </c>
      <c r="AB685" s="63" t="str">
        <f t="shared" si="214"/>
        <v>-</v>
      </c>
      <c r="AC685" s="63">
        <f>IF(ISBLANK($C685),0,VLOOKUP($C685,Listen!$A$2:$C$45,2,FALSE))</f>
        <v>0</v>
      </c>
      <c r="AD685" s="63">
        <f>IF(ISBLANK($C685),0,VLOOKUP($C685,Listen!$A$2:$C$45,3,FALSE))</f>
        <v>0</v>
      </c>
      <c r="AE685" s="49">
        <f t="shared" si="215"/>
        <v>0</v>
      </c>
      <c r="AF685" s="49">
        <f t="shared" si="215"/>
        <v>0</v>
      </c>
      <c r="AG685" s="49">
        <f>IFERROR(IF(OR($V685&lt;&gt;"Ja",VLOOKUP($C685,Listen!$A$2:$F$45,5,0)="Nein",D685&lt;IF(C685="LNG Anbindungsanlagen gemäß separater Festlegung",2022,2023)),$AC685,$AA685),0)</f>
        <v>0</v>
      </c>
      <c r="AH685" s="49">
        <f>IFERROR(IF(OR($V685&lt;&gt;"Ja",VLOOKUP($C685,Listen!$A$2:$F$45,5,0)="Nein",D685&lt;IF(C685="LNG Anbindungsanlagen gemäß separater Festlegung",2022,2023)),$AC685,$AA685),0)</f>
        <v>0</v>
      </c>
      <c r="AI685" s="49">
        <f>IFERROR(IF(OR($W685&lt;&gt;"Ja",VLOOKUP($C685,Listen!$A$2:$F$45,6,0)="Nein"),$AC685,$AB685),0)</f>
        <v>0</v>
      </c>
      <c r="AJ685" s="49">
        <f>IFERROR(IF(OR($W685&lt;&gt;"Ja",VLOOKUP($C685,Listen!$A$2:$F$45,6,0)="Nein"),$AC685,$AB685),0)</f>
        <v>0</v>
      </c>
      <c r="AK685" s="49">
        <f>IFERROR(IF(OR($W685&lt;&gt;"Ja",VLOOKUP($C685,Listen!$A$2:$F$45,6,0)="Nein"),$AC685,$AB685),0)</f>
        <v>0</v>
      </c>
      <c r="AL685" s="51">
        <f t="shared" si="216"/>
        <v>0</v>
      </c>
      <c r="AM685" s="296">
        <f>IFERROR(IF(VLOOKUP($C685,Listen!$A$2:$F$45,6,0)="Ja",MAX(BC685:BD685),D_SAV!$BC685),0)</f>
        <v>0</v>
      </c>
      <c r="AN685" s="51">
        <f t="shared" si="217"/>
        <v>0</v>
      </c>
      <c r="AP685" s="304">
        <f t="shared" si="218"/>
        <v>0</v>
      </c>
      <c r="AQ685" s="304">
        <f t="shared" si="219"/>
        <v>0</v>
      </c>
      <c r="AR685" s="304">
        <f t="shared" si="220"/>
        <v>0</v>
      </c>
      <c r="AS685" s="304">
        <f t="shared" si="221"/>
        <v>0</v>
      </c>
      <c r="AT685" s="304">
        <f t="shared" si="222"/>
        <v>0</v>
      </c>
      <c r="AU685" s="304">
        <f t="shared" si="223"/>
        <v>0</v>
      </c>
      <c r="AV685" s="304">
        <f t="shared" si="224"/>
        <v>0</v>
      </c>
      <c r="AW685" s="304">
        <f t="shared" si="225"/>
        <v>0</v>
      </c>
      <c r="AX685" s="304">
        <f t="shared" si="226"/>
        <v>0</v>
      </c>
      <c r="AY685" s="304">
        <f t="shared" si="227"/>
        <v>0</v>
      </c>
      <c r="AZ685" s="304">
        <f t="shared" si="228"/>
        <v>0</v>
      </c>
      <c r="BA685" s="304">
        <f t="shared" si="229"/>
        <v>0</v>
      </c>
      <c r="BB685" s="304">
        <f t="shared" si="230"/>
        <v>0</v>
      </c>
      <c r="BC685" s="304">
        <f t="shared" si="231"/>
        <v>0</v>
      </c>
      <c r="BD685" s="304">
        <f t="shared" si="232"/>
        <v>0</v>
      </c>
      <c r="BE685" s="304">
        <f>IFERROR(IF(VLOOKUP($C685,Listen!$A$2:$F$45,6,0)="Ja",BB685-MAX(BC685:BD685),BB685-BC685),0)</f>
        <v>0</v>
      </c>
    </row>
    <row r="686" spans="1:57" x14ac:dyDescent="0.25">
      <c r="A686" s="320" t="str">
        <f>IF(AND(D686&lt;&gt;0,C686&lt;&gt;0,E686&lt;&gt;0),IF(B686&lt;&gt;0,CONCATENATE(B686,"-AGr",VLOOKUP(C686,Listen!$A$2:$D$45,4,FALSE),"-",D686,"-",E686,),CONCATENATE("AGr",VLOOKUP(C686,Listen!$A$2:$D$45,4,FALSE),"-",D686,"-",E686)),"keine vollständige ID")</f>
        <v>keine vollständige ID</v>
      </c>
      <c r="B686" s="301"/>
      <c r="C686" s="287"/>
      <c r="D686" s="34"/>
      <c r="E686" s="306"/>
      <c r="F686" s="116"/>
      <c r="G686" s="17"/>
      <c r="H686" s="17"/>
      <c r="I686" s="17"/>
      <c r="J686" s="17"/>
      <c r="K686" s="17"/>
      <c r="L686" s="17"/>
      <c r="M686" s="17"/>
      <c r="N686" s="17"/>
      <c r="O686" s="116"/>
      <c r="P686" s="117">
        <f>IF(D686&gt;A_Stammdaten!$B$12,0,SUM(G686,H686,J686,L686:M686)-SUM(I686,K686,N686:O686))</f>
        <v>0</v>
      </c>
      <c r="Q686" s="17"/>
      <c r="R686" s="17"/>
      <c r="S686" s="17"/>
      <c r="T686" s="17"/>
      <c r="U686" s="62">
        <f t="shared" si="212"/>
        <v>0</v>
      </c>
      <c r="V686" s="34"/>
      <c r="W686" s="34"/>
      <c r="X686" s="34"/>
      <c r="Y686" s="34"/>
      <c r="Z686" s="34"/>
      <c r="AA686" s="63" t="str">
        <f t="shared" si="213"/>
        <v>-</v>
      </c>
      <c r="AB686" s="63" t="str">
        <f t="shared" si="214"/>
        <v>-</v>
      </c>
      <c r="AC686" s="63">
        <f>IF(ISBLANK($C686),0,VLOOKUP($C686,Listen!$A$2:$C$45,2,FALSE))</f>
        <v>0</v>
      </c>
      <c r="AD686" s="63">
        <f>IF(ISBLANK($C686),0,VLOOKUP($C686,Listen!$A$2:$C$45,3,FALSE))</f>
        <v>0</v>
      </c>
      <c r="AE686" s="49">
        <f t="shared" si="215"/>
        <v>0</v>
      </c>
      <c r="AF686" s="49">
        <f t="shared" si="215"/>
        <v>0</v>
      </c>
      <c r="AG686" s="49">
        <f>IFERROR(IF(OR($V686&lt;&gt;"Ja",VLOOKUP($C686,Listen!$A$2:$F$45,5,0)="Nein",D686&lt;IF(C686="LNG Anbindungsanlagen gemäß separater Festlegung",2022,2023)),$AC686,$AA686),0)</f>
        <v>0</v>
      </c>
      <c r="AH686" s="49">
        <f>IFERROR(IF(OR($V686&lt;&gt;"Ja",VLOOKUP($C686,Listen!$A$2:$F$45,5,0)="Nein",D686&lt;IF(C686="LNG Anbindungsanlagen gemäß separater Festlegung",2022,2023)),$AC686,$AA686),0)</f>
        <v>0</v>
      </c>
      <c r="AI686" s="49">
        <f>IFERROR(IF(OR($W686&lt;&gt;"Ja",VLOOKUP($C686,Listen!$A$2:$F$45,6,0)="Nein"),$AC686,$AB686),0)</f>
        <v>0</v>
      </c>
      <c r="AJ686" s="49">
        <f>IFERROR(IF(OR($W686&lt;&gt;"Ja",VLOOKUP($C686,Listen!$A$2:$F$45,6,0)="Nein"),$AC686,$AB686),0)</f>
        <v>0</v>
      </c>
      <c r="AK686" s="49">
        <f>IFERROR(IF(OR($W686&lt;&gt;"Ja",VLOOKUP($C686,Listen!$A$2:$F$45,6,0)="Nein"),$AC686,$AB686),0)</f>
        <v>0</v>
      </c>
      <c r="AL686" s="51">
        <f t="shared" si="216"/>
        <v>0</v>
      </c>
      <c r="AM686" s="296">
        <f>IFERROR(IF(VLOOKUP($C686,Listen!$A$2:$F$45,6,0)="Ja",MAX(BC686:BD686),D_SAV!$BC686),0)</f>
        <v>0</v>
      </c>
      <c r="AN686" s="51">
        <f t="shared" si="217"/>
        <v>0</v>
      </c>
      <c r="AP686" s="304">
        <f t="shared" si="218"/>
        <v>0</v>
      </c>
      <c r="AQ686" s="304">
        <f t="shared" si="219"/>
        <v>0</v>
      </c>
      <c r="AR686" s="304">
        <f t="shared" si="220"/>
        <v>0</v>
      </c>
      <c r="AS686" s="304">
        <f t="shared" si="221"/>
        <v>0</v>
      </c>
      <c r="AT686" s="304">
        <f t="shared" si="222"/>
        <v>0</v>
      </c>
      <c r="AU686" s="304">
        <f t="shared" si="223"/>
        <v>0</v>
      </c>
      <c r="AV686" s="304">
        <f t="shared" si="224"/>
        <v>0</v>
      </c>
      <c r="AW686" s="304">
        <f t="shared" si="225"/>
        <v>0</v>
      </c>
      <c r="AX686" s="304">
        <f t="shared" si="226"/>
        <v>0</v>
      </c>
      <c r="AY686" s="304">
        <f t="shared" si="227"/>
        <v>0</v>
      </c>
      <c r="AZ686" s="304">
        <f t="shared" si="228"/>
        <v>0</v>
      </c>
      <c r="BA686" s="304">
        <f t="shared" si="229"/>
        <v>0</v>
      </c>
      <c r="BB686" s="304">
        <f t="shared" si="230"/>
        <v>0</v>
      </c>
      <c r="BC686" s="304">
        <f t="shared" si="231"/>
        <v>0</v>
      </c>
      <c r="BD686" s="304">
        <f t="shared" si="232"/>
        <v>0</v>
      </c>
      <c r="BE686" s="304">
        <f>IFERROR(IF(VLOOKUP($C686,Listen!$A$2:$F$45,6,0)="Ja",BB686-MAX(BC686:BD686),BB686-BC686),0)</f>
        <v>0</v>
      </c>
    </row>
    <row r="687" spans="1:57" x14ac:dyDescent="0.25">
      <c r="A687" s="320" t="str">
        <f>IF(AND(D687&lt;&gt;0,C687&lt;&gt;0,E687&lt;&gt;0),IF(B687&lt;&gt;0,CONCATENATE(B687,"-AGr",VLOOKUP(C687,Listen!$A$2:$D$45,4,FALSE),"-",D687,"-",E687,),CONCATENATE("AGr",VLOOKUP(C687,Listen!$A$2:$D$45,4,FALSE),"-",D687,"-",E687)),"keine vollständige ID")</f>
        <v>keine vollständige ID</v>
      </c>
      <c r="B687" s="301"/>
      <c r="C687" s="287"/>
      <c r="D687" s="34"/>
      <c r="E687" s="306"/>
      <c r="F687" s="116"/>
      <c r="G687" s="17"/>
      <c r="H687" s="17"/>
      <c r="I687" s="17"/>
      <c r="J687" s="17"/>
      <c r="K687" s="17"/>
      <c r="L687" s="17"/>
      <c r="M687" s="17"/>
      <c r="N687" s="17"/>
      <c r="O687" s="116"/>
      <c r="P687" s="117">
        <f>IF(D687&gt;A_Stammdaten!$B$12,0,SUM(G687,H687,J687,L687:M687)-SUM(I687,K687,N687:O687))</f>
        <v>0</v>
      </c>
      <c r="Q687" s="17"/>
      <c r="R687" s="17"/>
      <c r="S687" s="17"/>
      <c r="T687" s="17"/>
      <c r="U687" s="62">
        <f t="shared" si="212"/>
        <v>0</v>
      </c>
      <c r="V687" s="34"/>
      <c r="W687" s="34"/>
      <c r="X687" s="34"/>
      <c r="Y687" s="34"/>
      <c r="Z687" s="34"/>
      <c r="AA687" s="63" t="str">
        <f t="shared" si="213"/>
        <v>-</v>
      </c>
      <c r="AB687" s="63" t="str">
        <f t="shared" si="214"/>
        <v>-</v>
      </c>
      <c r="AC687" s="63">
        <f>IF(ISBLANK($C687),0,VLOOKUP($C687,Listen!$A$2:$C$45,2,FALSE))</f>
        <v>0</v>
      </c>
      <c r="AD687" s="63">
        <f>IF(ISBLANK($C687),0,VLOOKUP($C687,Listen!$A$2:$C$45,3,FALSE))</f>
        <v>0</v>
      </c>
      <c r="AE687" s="49">
        <f t="shared" si="215"/>
        <v>0</v>
      </c>
      <c r="AF687" s="49">
        <f t="shared" si="215"/>
        <v>0</v>
      </c>
      <c r="AG687" s="49">
        <f>IFERROR(IF(OR($V687&lt;&gt;"Ja",VLOOKUP($C687,Listen!$A$2:$F$45,5,0)="Nein",D687&lt;IF(C687="LNG Anbindungsanlagen gemäß separater Festlegung",2022,2023)),$AC687,$AA687),0)</f>
        <v>0</v>
      </c>
      <c r="AH687" s="49">
        <f>IFERROR(IF(OR($V687&lt;&gt;"Ja",VLOOKUP($C687,Listen!$A$2:$F$45,5,0)="Nein",D687&lt;IF(C687="LNG Anbindungsanlagen gemäß separater Festlegung",2022,2023)),$AC687,$AA687),0)</f>
        <v>0</v>
      </c>
      <c r="AI687" s="49">
        <f>IFERROR(IF(OR($W687&lt;&gt;"Ja",VLOOKUP($C687,Listen!$A$2:$F$45,6,0)="Nein"),$AC687,$AB687),0)</f>
        <v>0</v>
      </c>
      <c r="AJ687" s="49">
        <f>IFERROR(IF(OR($W687&lt;&gt;"Ja",VLOOKUP($C687,Listen!$A$2:$F$45,6,0)="Nein"),$AC687,$AB687),0)</f>
        <v>0</v>
      </c>
      <c r="AK687" s="49">
        <f>IFERROR(IF(OR($W687&lt;&gt;"Ja",VLOOKUP($C687,Listen!$A$2:$F$45,6,0)="Nein"),$AC687,$AB687),0)</f>
        <v>0</v>
      </c>
      <c r="AL687" s="51">
        <f t="shared" si="216"/>
        <v>0</v>
      </c>
      <c r="AM687" s="296">
        <f>IFERROR(IF(VLOOKUP($C687,Listen!$A$2:$F$45,6,0)="Ja",MAX(BC687:BD687),D_SAV!$BC687),0)</f>
        <v>0</v>
      </c>
      <c r="AN687" s="51">
        <f t="shared" si="217"/>
        <v>0</v>
      </c>
      <c r="AP687" s="304">
        <f t="shared" si="218"/>
        <v>0</v>
      </c>
      <c r="AQ687" s="304">
        <f t="shared" si="219"/>
        <v>0</v>
      </c>
      <c r="AR687" s="304">
        <f t="shared" si="220"/>
        <v>0</v>
      </c>
      <c r="AS687" s="304">
        <f t="shared" si="221"/>
        <v>0</v>
      </c>
      <c r="AT687" s="304">
        <f t="shared" si="222"/>
        <v>0</v>
      </c>
      <c r="AU687" s="304">
        <f t="shared" si="223"/>
        <v>0</v>
      </c>
      <c r="AV687" s="304">
        <f t="shared" si="224"/>
        <v>0</v>
      </c>
      <c r="AW687" s="304">
        <f t="shared" si="225"/>
        <v>0</v>
      </c>
      <c r="AX687" s="304">
        <f t="shared" si="226"/>
        <v>0</v>
      </c>
      <c r="AY687" s="304">
        <f t="shared" si="227"/>
        <v>0</v>
      </c>
      <c r="AZ687" s="304">
        <f t="shared" si="228"/>
        <v>0</v>
      </c>
      <c r="BA687" s="304">
        <f t="shared" si="229"/>
        <v>0</v>
      </c>
      <c r="BB687" s="304">
        <f t="shared" si="230"/>
        <v>0</v>
      </c>
      <c r="BC687" s="304">
        <f t="shared" si="231"/>
        <v>0</v>
      </c>
      <c r="BD687" s="304">
        <f t="shared" si="232"/>
        <v>0</v>
      </c>
      <c r="BE687" s="304">
        <f>IFERROR(IF(VLOOKUP($C687,Listen!$A$2:$F$45,6,0)="Ja",BB687-MAX(BC687:BD687),BB687-BC687),0)</f>
        <v>0</v>
      </c>
    </row>
    <row r="688" spans="1:57" x14ac:dyDescent="0.25">
      <c r="A688" s="320" t="str">
        <f>IF(AND(D688&lt;&gt;0,C688&lt;&gt;0,E688&lt;&gt;0),IF(B688&lt;&gt;0,CONCATENATE(B688,"-AGr",VLOOKUP(C688,Listen!$A$2:$D$45,4,FALSE),"-",D688,"-",E688,),CONCATENATE("AGr",VLOOKUP(C688,Listen!$A$2:$D$45,4,FALSE),"-",D688,"-",E688)),"keine vollständige ID")</f>
        <v>keine vollständige ID</v>
      </c>
      <c r="B688" s="301"/>
      <c r="C688" s="287"/>
      <c r="D688" s="34"/>
      <c r="E688" s="306"/>
      <c r="F688" s="116"/>
      <c r="G688" s="17"/>
      <c r="H688" s="17"/>
      <c r="I688" s="17"/>
      <c r="J688" s="17"/>
      <c r="K688" s="17"/>
      <c r="L688" s="17"/>
      <c r="M688" s="17"/>
      <c r="N688" s="17"/>
      <c r="O688" s="116"/>
      <c r="P688" s="117">
        <f>IF(D688&gt;A_Stammdaten!$B$12,0,SUM(G688,H688,J688,L688:M688)-SUM(I688,K688,N688:O688))</f>
        <v>0</v>
      </c>
      <c r="Q688" s="17"/>
      <c r="R688" s="17"/>
      <c r="S688" s="17"/>
      <c r="T688" s="17"/>
      <c r="U688" s="62">
        <f t="shared" si="212"/>
        <v>0</v>
      </c>
      <c r="V688" s="34"/>
      <c r="W688" s="34"/>
      <c r="X688" s="34"/>
      <c r="Y688" s="34"/>
      <c r="Z688" s="34"/>
      <c r="AA688" s="63" t="str">
        <f t="shared" si="213"/>
        <v>-</v>
      </c>
      <c r="AB688" s="63" t="str">
        <f t="shared" si="214"/>
        <v>-</v>
      </c>
      <c r="AC688" s="63">
        <f>IF(ISBLANK($C688),0,VLOOKUP($C688,Listen!$A$2:$C$45,2,FALSE))</f>
        <v>0</v>
      </c>
      <c r="AD688" s="63">
        <f>IF(ISBLANK($C688),0,VLOOKUP($C688,Listen!$A$2:$C$45,3,FALSE))</f>
        <v>0</v>
      </c>
      <c r="AE688" s="49">
        <f t="shared" si="215"/>
        <v>0</v>
      </c>
      <c r="AF688" s="49">
        <f t="shared" si="215"/>
        <v>0</v>
      </c>
      <c r="AG688" s="49">
        <f>IFERROR(IF(OR($V688&lt;&gt;"Ja",VLOOKUP($C688,Listen!$A$2:$F$45,5,0)="Nein",D688&lt;IF(C688="LNG Anbindungsanlagen gemäß separater Festlegung",2022,2023)),$AC688,$AA688),0)</f>
        <v>0</v>
      </c>
      <c r="AH688" s="49">
        <f>IFERROR(IF(OR($V688&lt;&gt;"Ja",VLOOKUP($C688,Listen!$A$2:$F$45,5,0)="Nein",D688&lt;IF(C688="LNG Anbindungsanlagen gemäß separater Festlegung",2022,2023)),$AC688,$AA688),0)</f>
        <v>0</v>
      </c>
      <c r="AI688" s="49">
        <f>IFERROR(IF(OR($W688&lt;&gt;"Ja",VLOOKUP($C688,Listen!$A$2:$F$45,6,0)="Nein"),$AC688,$AB688),0)</f>
        <v>0</v>
      </c>
      <c r="AJ688" s="49">
        <f>IFERROR(IF(OR($W688&lt;&gt;"Ja",VLOOKUP($C688,Listen!$A$2:$F$45,6,0)="Nein"),$AC688,$AB688),0)</f>
        <v>0</v>
      </c>
      <c r="AK688" s="49">
        <f>IFERROR(IF(OR($W688&lt;&gt;"Ja",VLOOKUP($C688,Listen!$A$2:$F$45,6,0)="Nein"),$AC688,$AB688),0)</f>
        <v>0</v>
      </c>
      <c r="AL688" s="51">
        <f t="shared" si="216"/>
        <v>0</v>
      </c>
      <c r="AM688" s="296">
        <f>IFERROR(IF(VLOOKUP($C688,Listen!$A$2:$F$45,6,0)="Ja",MAX(BC688:BD688),D_SAV!$BC688),0)</f>
        <v>0</v>
      </c>
      <c r="AN688" s="51">
        <f t="shared" si="217"/>
        <v>0</v>
      </c>
      <c r="AP688" s="304">
        <f t="shared" si="218"/>
        <v>0</v>
      </c>
      <c r="AQ688" s="304">
        <f t="shared" si="219"/>
        <v>0</v>
      </c>
      <c r="AR688" s="304">
        <f t="shared" si="220"/>
        <v>0</v>
      </c>
      <c r="AS688" s="304">
        <f t="shared" si="221"/>
        <v>0</v>
      </c>
      <c r="AT688" s="304">
        <f t="shared" si="222"/>
        <v>0</v>
      </c>
      <c r="AU688" s="304">
        <f t="shared" si="223"/>
        <v>0</v>
      </c>
      <c r="AV688" s="304">
        <f t="shared" si="224"/>
        <v>0</v>
      </c>
      <c r="AW688" s="304">
        <f t="shared" si="225"/>
        <v>0</v>
      </c>
      <c r="AX688" s="304">
        <f t="shared" si="226"/>
        <v>0</v>
      </c>
      <c r="AY688" s="304">
        <f t="shared" si="227"/>
        <v>0</v>
      </c>
      <c r="AZ688" s="304">
        <f t="shared" si="228"/>
        <v>0</v>
      </c>
      <c r="BA688" s="304">
        <f t="shared" si="229"/>
        <v>0</v>
      </c>
      <c r="BB688" s="304">
        <f t="shared" si="230"/>
        <v>0</v>
      </c>
      <c r="BC688" s="304">
        <f t="shared" si="231"/>
        <v>0</v>
      </c>
      <c r="BD688" s="304">
        <f t="shared" si="232"/>
        <v>0</v>
      </c>
      <c r="BE688" s="304">
        <f>IFERROR(IF(VLOOKUP($C688,Listen!$A$2:$F$45,6,0)="Ja",BB688-MAX(BC688:BD688),BB688-BC688),0)</f>
        <v>0</v>
      </c>
    </row>
    <row r="689" spans="1:57" x14ac:dyDescent="0.25">
      <c r="A689" s="320" t="str">
        <f>IF(AND(D689&lt;&gt;0,C689&lt;&gt;0,E689&lt;&gt;0),IF(B689&lt;&gt;0,CONCATENATE(B689,"-AGr",VLOOKUP(C689,Listen!$A$2:$D$45,4,FALSE),"-",D689,"-",E689,),CONCATENATE("AGr",VLOOKUP(C689,Listen!$A$2:$D$45,4,FALSE),"-",D689,"-",E689)),"keine vollständige ID")</f>
        <v>keine vollständige ID</v>
      </c>
      <c r="B689" s="301"/>
      <c r="C689" s="287"/>
      <c r="D689" s="34"/>
      <c r="E689" s="306"/>
      <c r="F689" s="116"/>
      <c r="G689" s="17"/>
      <c r="H689" s="17"/>
      <c r="I689" s="17"/>
      <c r="J689" s="17"/>
      <c r="K689" s="17"/>
      <c r="L689" s="17"/>
      <c r="M689" s="17"/>
      <c r="N689" s="17"/>
      <c r="O689" s="116"/>
      <c r="P689" s="117">
        <f>IF(D689&gt;A_Stammdaten!$B$12,0,SUM(G689,H689,J689,L689:M689)-SUM(I689,K689,N689:O689))</f>
        <v>0</v>
      </c>
      <c r="Q689" s="17"/>
      <c r="R689" s="17"/>
      <c r="S689" s="17"/>
      <c r="T689" s="17"/>
      <c r="U689" s="62">
        <f t="shared" si="212"/>
        <v>0</v>
      </c>
      <c r="V689" s="34"/>
      <c r="W689" s="34"/>
      <c r="X689" s="34"/>
      <c r="Y689" s="34"/>
      <c r="Z689" s="34"/>
      <c r="AA689" s="63" t="str">
        <f t="shared" si="213"/>
        <v>-</v>
      </c>
      <c r="AB689" s="63" t="str">
        <f t="shared" si="214"/>
        <v>-</v>
      </c>
      <c r="AC689" s="63">
        <f>IF(ISBLANK($C689),0,VLOOKUP($C689,Listen!$A$2:$C$45,2,FALSE))</f>
        <v>0</v>
      </c>
      <c r="AD689" s="63">
        <f>IF(ISBLANK($C689),0,VLOOKUP($C689,Listen!$A$2:$C$45,3,FALSE))</f>
        <v>0</v>
      </c>
      <c r="AE689" s="49">
        <f t="shared" si="215"/>
        <v>0</v>
      </c>
      <c r="AF689" s="49">
        <f t="shared" si="215"/>
        <v>0</v>
      </c>
      <c r="AG689" s="49">
        <f>IFERROR(IF(OR($V689&lt;&gt;"Ja",VLOOKUP($C689,Listen!$A$2:$F$45,5,0)="Nein",D689&lt;IF(C689="LNG Anbindungsanlagen gemäß separater Festlegung",2022,2023)),$AC689,$AA689),0)</f>
        <v>0</v>
      </c>
      <c r="AH689" s="49">
        <f>IFERROR(IF(OR($V689&lt;&gt;"Ja",VLOOKUP($C689,Listen!$A$2:$F$45,5,0)="Nein",D689&lt;IF(C689="LNG Anbindungsanlagen gemäß separater Festlegung",2022,2023)),$AC689,$AA689),0)</f>
        <v>0</v>
      </c>
      <c r="AI689" s="49">
        <f>IFERROR(IF(OR($W689&lt;&gt;"Ja",VLOOKUP($C689,Listen!$A$2:$F$45,6,0)="Nein"),$AC689,$AB689),0)</f>
        <v>0</v>
      </c>
      <c r="AJ689" s="49">
        <f>IFERROR(IF(OR($W689&lt;&gt;"Ja",VLOOKUP($C689,Listen!$A$2:$F$45,6,0)="Nein"),$AC689,$AB689),0)</f>
        <v>0</v>
      </c>
      <c r="AK689" s="49">
        <f>IFERROR(IF(OR($W689&lt;&gt;"Ja",VLOOKUP($C689,Listen!$A$2:$F$45,6,0)="Nein"),$AC689,$AB689),0)</f>
        <v>0</v>
      </c>
      <c r="AL689" s="51">
        <f t="shared" si="216"/>
        <v>0</v>
      </c>
      <c r="AM689" s="296">
        <f>IFERROR(IF(VLOOKUP($C689,Listen!$A$2:$F$45,6,0)="Ja",MAX(BC689:BD689),D_SAV!$BC689),0)</f>
        <v>0</v>
      </c>
      <c r="AN689" s="51">
        <f t="shared" si="217"/>
        <v>0</v>
      </c>
      <c r="AP689" s="304">
        <f t="shared" si="218"/>
        <v>0</v>
      </c>
      <c r="AQ689" s="304">
        <f t="shared" si="219"/>
        <v>0</v>
      </c>
      <c r="AR689" s="304">
        <f t="shared" si="220"/>
        <v>0</v>
      </c>
      <c r="AS689" s="304">
        <f t="shared" si="221"/>
        <v>0</v>
      </c>
      <c r="AT689" s="304">
        <f t="shared" si="222"/>
        <v>0</v>
      </c>
      <c r="AU689" s="304">
        <f t="shared" si="223"/>
        <v>0</v>
      </c>
      <c r="AV689" s="304">
        <f t="shared" si="224"/>
        <v>0</v>
      </c>
      <c r="AW689" s="304">
        <f t="shared" si="225"/>
        <v>0</v>
      </c>
      <c r="AX689" s="304">
        <f t="shared" si="226"/>
        <v>0</v>
      </c>
      <c r="AY689" s="304">
        <f t="shared" si="227"/>
        <v>0</v>
      </c>
      <c r="AZ689" s="304">
        <f t="shared" si="228"/>
        <v>0</v>
      </c>
      <c r="BA689" s="304">
        <f t="shared" si="229"/>
        <v>0</v>
      </c>
      <c r="BB689" s="304">
        <f t="shared" si="230"/>
        <v>0</v>
      </c>
      <c r="BC689" s="304">
        <f t="shared" si="231"/>
        <v>0</v>
      </c>
      <c r="BD689" s="304">
        <f t="shared" si="232"/>
        <v>0</v>
      </c>
      <c r="BE689" s="304">
        <f>IFERROR(IF(VLOOKUP($C689,Listen!$A$2:$F$45,6,0)="Ja",BB689-MAX(BC689:BD689),BB689-BC689),0)</f>
        <v>0</v>
      </c>
    </row>
    <row r="690" spans="1:57" x14ac:dyDescent="0.25">
      <c r="A690" s="320" t="str">
        <f>IF(AND(D690&lt;&gt;0,C690&lt;&gt;0,E690&lt;&gt;0),IF(B690&lt;&gt;0,CONCATENATE(B690,"-AGr",VLOOKUP(C690,Listen!$A$2:$D$45,4,FALSE),"-",D690,"-",E690,),CONCATENATE("AGr",VLOOKUP(C690,Listen!$A$2:$D$45,4,FALSE),"-",D690,"-",E690)),"keine vollständige ID")</f>
        <v>keine vollständige ID</v>
      </c>
      <c r="B690" s="301"/>
      <c r="C690" s="287"/>
      <c r="D690" s="34"/>
      <c r="E690" s="306"/>
      <c r="F690" s="116"/>
      <c r="G690" s="17"/>
      <c r="H690" s="17"/>
      <c r="I690" s="17"/>
      <c r="J690" s="17"/>
      <c r="K690" s="17"/>
      <c r="L690" s="17"/>
      <c r="M690" s="17"/>
      <c r="N690" s="17"/>
      <c r="O690" s="116"/>
      <c r="P690" s="117">
        <f>IF(D690&gt;A_Stammdaten!$B$12,0,SUM(G690,H690,J690,L690:M690)-SUM(I690,K690,N690:O690))</f>
        <v>0</v>
      </c>
      <c r="Q690" s="17"/>
      <c r="R690" s="17"/>
      <c r="S690" s="17"/>
      <c r="T690" s="17"/>
      <c r="U690" s="62">
        <f t="shared" si="212"/>
        <v>0</v>
      </c>
      <c r="V690" s="34"/>
      <c r="W690" s="34"/>
      <c r="X690" s="34"/>
      <c r="Y690" s="34"/>
      <c r="Z690" s="34"/>
      <c r="AA690" s="63" t="str">
        <f t="shared" si="213"/>
        <v>-</v>
      </c>
      <c r="AB690" s="63" t="str">
        <f t="shared" si="214"/>
        <v>-</v>
      </c>
      <c r="AC690" s="63">
        <f>IF(ISBLANK($C690),0,VLOOKUP($C690,Listen!$A$2:$C$45,2,FALSE))</f>
        <v>0</v>
      </c>
      <c r="AD690" s="63">
        <f>IF(ISBLANK($C690),0,VLOOKUP($C690,Listen!$A$2:$C$45,3,FALSE))</f>
        <v>0</v>
      </c>
      <c r="AE690" s="49">
        <f t="shared" si="215"/>
        <v>0</v>
      </c>
      <c r="AF690" s="49">
        <f t="shared" si="215"/>
        <v>0</v>
      </c>
      <c r="AG690" s="49">
        <f>IFERROR(IF(OR($V690&lt;&gt;"Ja",VLOOKUP($C690,Listen!$A$2:$F$45,5,0)="Nein",D690&lt;IF(C690="LNG Anbindungsanlagen gemäß separater Festlegung",2022,2023)),$AC690,$AA690),0)</f>
        <v>0</v>
      </c>
      <c r="AH690" s="49">
        <f>IFERROR(IF(OR($V690&lt;&gt;"Ja",VLOOKUP($C690,Listen!$A$2:$F$45,5,0)="Nein",D690&lt;IF(C690="LNG Anbindungsanlagen gemäß separater Festlegung",2022,2023)),$AC690,$AA690),0)</f>
        <v>0</v>
      </c>
      <c r="AI690" s="49">
        <f>IFERROR(IF(OR($W690&lt;&gt;"Ja",VLOOKUP($C690,Listen!$A$2:$F$45,6,0)="Nein"),$AC690,$AB690),0)</f>
        <v>0</v>
      </c>
      <c r="AJ690" s="49">
        <f>IFERROR(IF(OR($W690&lt;&gt;"Ja",VLOOKUP($C690,Listen!$A$2:$F$45,6,0)="Nein"),$AC690,$AB690),0)</f>
        <v>0</v>
      </c>
      <c r="AK690" s="49">
        <f>IFERROR(IF(OR($W690&lt;&gt;"Ja",VLOOKUP($C690,Listen!$A$2:$F$45,6,0)="Nein"),$AC690,$AB690),0)</f>
        <v>0</v>
      </c>
      <c r="AL690" s="51">
        <f t="shared" si="216"/>
        <v>0</v>
      </c>
      <c r="AM690" s="296">
        <f>IFERROR(IF(VLOOKUP($C690,Listen!$A$2:$F$45,6,0)="Ja",MAX(BC690:BD690),D_SAV!$BC690),0)</f>
        <v>0</v>
      </c>
      <c r="AN690" s="51">
        <f t="shared" si="217"/>
        <v>0</v>
      </c>
      <c r="AP690" s="304">
        <f t="shared" si="218"/>
        <v>0</v>
      </c>
      <c r="AQ690" s="304">
        <f t="shared" si="219"/>
        <v>0</v>
      </c>
      <c r="AR690" s="304">
        <f t="shared" si="220"/>
        <v>0</v>
      </c>
      <c r="AS690" s="304">
        <f t="shared" si="221"/>
        <v>0</v>
      </c>
      <c r="AT690" s="304">
        <f t="shared" si="222"/>
        <v>0</v>
      </c>
      <c r="AU690" s="304">
        <f t="shared" si="223"/>
        <v>0</v>
      </c>
      <c r="AV690" s="304">
        <f t="shared" si="224"/>
        <v>0</v>
      </c>
      <c r="AW690" s="304">
        <f t="shared" si="225"/>
        <v>0</v>
      </c>
      <c r="AX690" s="304">
        <f t="shared" si="226"/>
        <v>0</v>
      </c>
      <c r="AY690" s="304">
        <f t="shared" si="227"/>
        <v>0</v>
      </c>
      <c r="AZ690" s="304">
        <f t="shared" si="228"/>
        <v>0</v>
      </c>
      <c r="BA690" s="304">
        <f t="shared" si="229"/>
        <v>0</v>
      </c>
      <c r="BB690" s="304">
        <f t="shared" si="230"/>
        <v>0</v>
      </c>
      <c r="BC690" s="304">
        <f t="shared" si="231"/>
        <v>0</v>
      </c>
      <c r="BD690" s="304">
        <f t="shared" si="232"/>
        <v>0</v>
      </c>
      <c r="BE690" s="304">
        <f>IFERROR(IF(VLOOKUP($C690,Listen!$A$2:$F$45,6,0)="Ja",BB690-MAX(BC690:BD690),BB690-BC690),0)</f>
        <v>0</v>
      </c>
    </row>
    <row r="691" spans="1:57" x14ac:dyDescent="0.25">
      <c r="A691" s="320" t="str">
        <f>IF(AND(D691&lt;&gt;0,C691&lt;&gt;0,E691&lt;&gt;0),IF(B691&lt;&gt;0,CONCATENATE(B691,"-AGr",VLOOKUP(C691,Listen!$A$2:$D$45,4,FALSE),"-",D691,"-",E691,),CONCATENATE("AGr",VLOOKUP(C691,Listen!$A$2:$D$45,4,FALSE),"-",D691,"-",E691)),"keine vollständige ID")</f>
        <v>keine vollständige ID</v>
      </c>
      <c r="B691" s="301"/>
      <c r="C691" s="287"/>
      <c r="D691" s="34"/>
      <c r="E691" s="306"/>
      <c r="F691" s="116"/>
      <c r="G691" s="17"/>
      <c r="H691" s="17"/>
      <c r="I691" s="17"/>
      <c r="J691" s="17"/>
      <c r="K691" s="17"/>
      <c r="L691" s="17"/>
      <c r="M691" s="17"/>
      <c r="N691" s="17"/>
      <c r="O691" s="116"/>
      <c r="P691" s="117">
        <f>IF(D691&gt;A_Stammdaten!$B$12,0,SUM(G691,H691,J691,L691:M691)-SUM(I691,K691,N691:O691))</f>
        <v>0</v>
      </c>
      <c r="Q691" s="17"/>
      <c r="R691" s="17"/>
      <c r="S691" s="17"/>
      <c r="T691" s="17"/>
      <c r="U691" s="62">
        <f t="shared" si="212"/>
        <v>0</v>
      </c>
      <c r="V691" s="34"/>
      <c r="W691" s="34"/>
      <c r="X691" s="34"/>
      <c r="Y691" s="34"/>
      <c r="Z691" s="34"/>
      <c r="AA691" s="63" t="str">
        <f t="shared" si="213"/>
        <v>-</v>
      </c>
      <c r="AB691" s="63" t="str">
        <f t="shared" si="214"/>
        <v>-</v>
      </c>
      <c r="AC691" s="63">
        <f>IF(ISBLANK($C691),0,VLOOKUP($C691,Listen!$A$2:$C$45,2,FALSE))</f>
        <v>0</v>
      </c>
      <c r="AD691" s="63">
        <f>IF(ISBLANK($C691),0,VLOOKUP($C691,Listen!$A$2:$C$45,3,FALSE))</f>
        <v>0</v>
      </c>
      <c r="AE691" s="49">
        <f t="shared" si="215"/>
        <v>0</v>
      </c>
      <c r="AF691" s="49">
        <f t="shared" si="215"/>
        <v>0</v>
      </c>
      <c r="AG691" s="49">
        <f>IFERROR(IF(OR($V691&lt;&gt;"Ja",VLOOKUP($C691,Listen!$A$2:$F$45,5,0)="Nein",D691&lt;IF(C691="LNG Anbindungsanlagen gemäß separater Festlegung",2022,2023)),$AC691,$AA691),0)</f>
        <v>0</v>
      </c>
      <c r="AH691" s="49">
        <f>IFERROR(IF(OR($V691&lt;&gt;"Ja",VLOOKUP($C691,Listen!$A$2:$F$45,5,0)="Nein",D691&lt;IF(C691="LNG Anbindungsanlagen gemäß separater Festlegung",2022,2023)),$AC691,$AA691),0)</f>
        <v>0</v>
      </c>
      <c r="AI691" s="49">
        <f>IFERROR(IF(OR($W691&lt;&gt;"Ja",VLOOKUP($C691,Listen!$A$2:$F$45,6,0)="Nein"),$AC691,$AB691),0)</f>
        <v>0</v>
      </c>
      <c r="AJ691" s="49">
        <f>IFERROR(IF(OR($W691&lt;&gt;"Ja",VLOOKUP($C691,Listen!$A$2:$F$45,6,0)="Nein"),$AC691,$AB691),0)</f>
        <v>0</v>
      </c>
      <c r="AK691" s="49">
        <f>IFERROR(IF(OR($W691&lt;&gt;"Ja",VLOOKUP($C691,Listen!$A$2:$F$45,6,0)="Nein"),$AC691,$AB691),0)</f>
        <v>0</v>
      </c>
      <c r="AL691" s="51">
        <f t="shared" si="216"/>
        <v>0</v>
      </c>
      <c r="AM691" s="296">
        <f>IFERROR(IF(VLOOKUP($C691,Listen!$A$2:$F$45,6,0)="Ja",MAX(BC691:BD691),D_SAV!$BC691),0)</f>
        <v>0</v>
      </c>
      <c r="AN691" s="51">
        <f t="shared" si="217"/>
        <v>0</v>
      </c>
      <c r="AP691" s="304">
        <f t="shared" si="218"/>
        <v>0</v>
      </c>
      <c r="AQ691" s="304">
        <f t="shared" si="219"/>
        <v>0</v>
      </c>
      <c r="AR691" s="304">
        <f t="shared" si="220"/>
        <v>0</v>
      </c>
      <c r="AS691" s="304">
        <f t="shared" si="221"/>
        <v>0</v>
      </c>
      <c r="AT691" s="304">
        <f t="shared" si="222"/>
        <v>0</v>
      </c>
      <c r="AU691" s="304">
        <f t="shared" si="223"/>
        <v>0</v>
      </c>
      <c r="AV691" s="304">
        <f t="shared" si="224"/>
        <v>0</v>
      </c>
      <c r="AW691" s="304">
        <f t="shared" si="225"/>
        <v>0</v>
      </c>
      <c r="AX691" s="304">
        <f t="shared" si="226"/>
        <v>0</v>
      </c>
      <c r="AY691" s="304">
        <f t="shared" si="227"/>
        <v>0</v>
      </c>
      <c r="AZ691" s="304">
        <f t="shared" si="228"/>
        <v>0</v>
      </c>
      <c r="BA691" s="304">
        <f t="shared" si="229"/>
        <v>0</v>
      </c>
      <c r="BB691" s="304">
        <f t="shared" si="230"/>
        <v>0</v>
      </c>
      <c r="BC691" s="304">
        <f t="shared" si="231"/>
        <v>0</v>
      </c>
      <c r="BD691" s="304">
        <f t="shared" si="232"/>
        <v>0</v>
      </c>
      <c r="BE691" s="304">
        <f>IFERROR(IF(VLOOKUP($C691,Listen!$A$2:$F$45,6,0)="Ja",BB691-MAX(BC691:BD691),BB691-BC691),0)</f>
        <v>0</v>
      </c>
    </row>
    <row r="692" spans="1:57" x14ac:dyDescent="0.25">
      <c r="A692" s="320" t="str">
        <f>IF(AND(D692&lt;&gt;0,C692&lt;&gt;0,E692&lt;&gt;0),IF(B692&lt;&gt;0,CONCATENATE(B692,"-AGr",VLOOKUP(C692,Listen!$A$2:$D$45,4,FALSE),"-",D692,"-",E692,),CONCATENATE("AGr",VLOOKUP(C692,Listen!$A$2:$D$45,4,FALSE),"-",D692,"-",E692)),"keine vollständige ID")</f>
        <v>keine vollständige ID</v>
      </c>
      <c r="B692" s="301"/>
      <c r="C692" s="287"/>
      <c r="D692" s="34"/>
      <c r="E692" s="306"/>
      <c r="F692" s="116"/>
      <c r="G692" s="17"/>
      <c r="H692" s="17"/>
      <c r="I692" s="17"/>
      <c r="J692" s="17"/>
      <c r="K692" s="17"/>
      <c r="L692" s="17"/>
      <c r="M692" s="17"/>
      <c r="N692" s="17"/>
      <c r="O692" s="116"/>
      <c r="P692" s="117">
        <f>IF(D692&gt;A_Stammdaten!$B$12,0,SUM(G692,H692,J692,L692:M692)-SUM(I692,K692,N692:O692))</f>
        <v>0</v>
      </c>
      <c r="Q692" s="17"/>
      <c r="R692" s="17"/>
      <c r="S692" s="17"/>
      <c r="T692" s="17"/>
      <c r="U692" s="62">
        <f t="shared" si="212"/>
        <v>0</v>
      </c>
      <c r="V692" s="34"/>
      <c r="W692" s="34"/>
      <c r="X692" s="34"/>
      <c r="Y692" s="34"/>
      <c r="Z692" s="34"/>
      <c r="AA692" s="63" t="str">
        <f t="shared" si="213"/>
        <v>-</v>
      </c>
      <c r="AB692" s="63" t="str">
        <f t="shared" si="214"/>
        <v>-</v>
      </c>
      <c r="AC692" s="63">
        <f>IF(ISBLANK($C692),0,VLOOKUP($C692,Listen!$A$2:$C$45,2,FALSE))</f>
        <v>0</v>
      </c>
      <c r="AD692" s="63">
        <f>IF(ISBLANK($C692),0,VLOOKUP($C692,Listen!$A$2:$C$45,3,FALSE))</f>
        <v>0</v>
      </c>
      <c r="AE692" s="49">
        <f t="shared" si="215"/>
        <v>0</v>
      </c>
      <c r="AF692" s="49">
        <f t="shared" si="215"/>
        <v>0</v>
      </c>
      <c r="AG692" s="49">
        <f>IFERROR(IF(OR($V692&lt;&gt;"Ja",VLOOKUP($C692,Listen!$A$2:$F$45,5,0)="Nein",D692&lt;IF(C692="LNG Anbindungsanlagen gemäß separater Festlegung",2022,2023)),$AC692,$AA692),0)</f>
        <v>0</v>
      </c>
      <c r="AH692" s="49">
        <f>IFERROR(IF(OR($V692&lt;&gt;"Ja",VLOOKUP($C692,Listen!$A$2:$F$45,5,0)="Nein",D692&lt;IF(C692="LNG Anbindungsanlagen gemäß separater Festlegung",2022,2023)),$AC692,$AA692),0)</f>
        <v>0</v>
      </c>
      <c r="AI692" s="49">
        <f>IFERROR(IF(OR($W692&lt;&gt;"Ja",VLOOKUP($C692,Listen!$A$2:$F$45,6,0)="Nein"),$AC692,$AB692),0)</f>
        <v>0</v>
      </c>
      <c r="AJ692" s="49">
        <f>IFERROR(IF(OR($W692&lt;&gt;"Ja",VLOOKUP($C692,Listen!$A$2:$F$45,6,0)="Nein"),$AC692,$AB692),0)</f>
        <v>0</v>
      </c>
      <c r="AK692" s="49">
        <f>IFERROR(IF(OR($W692&lt;&gt;"Ja",VLOOKUP($C692,Listen!$A$2:$F$45,6,0)="Nein"),$AC692,$AB692),0)</f>
        <v>0</v>
      </c>
      <c r="AL692" s="51">
        <f t="shared" si="216"/>
        <v>0</v>
      </c>
      <c r="AM692" s="296">
        <f>IFERROR(IF(VLOOKUP($C692,Listen!$A$2:$F$45,6,0)="Ja",MAX(BC692:BD692),D_SAV!$BC692),0)</f>
        <v>0</v>
      </c>
      <c r="AN692" s="51">
        <f t="shared" si="217"/>
        <v>0</v>
      </c>
      <c r="AP692" s="304">
        <f t="shared" si="218"/>
        <v>0</v>
      </c>
      <c r="AQ692" s="304">
        <f t="shared" si="219"/>
        <v>0</v>
      </c>
      <c r="AR692" s="304">
        <f t="shared" si="220"/>
        <v>0</v>
      </c>
      <c r="AS692" s="304">
        <f t="shared" si="221"/>
        <v>0</v>
      </c>
      <c r="AT692" s="304">
        <f t="shared" si="222"/>
        <v>0</v>
      </c>
      <c r="AU692" s="304">
        <f t="shared" si="223"/>
        <v>0</v>
      </c>
      <c r="AV692" s="304">
        <f t="shared" si="224"/>
        <v>0</v>
      </c>
      <c r="AW692" s="304">
        <f t="shared" si="225"/>
        <v>0</v>
      </c>
      <c r="AX692" s="304">
        <f t="shared" si="226"/>
        <v>0</v>
      </c>
      <c r="AY692" s="304">
        <f t="shared" si="227"/>
        <v>0</v>
      </c>
      <c r="AZ692" s="304">
        <f t="shared" si="228"/>
        <v>0</v>
      </c>
      <c r="BA692" s="304">
        <f t="shared" si="229"/>
        <v>0</v>
      </c>
      <c r="BB692" s="304">
        <f t="shared" si="230"/>
        <v>0</v>
      </c>
      <c r="BC692" s="304">
        <f t="shared" si="231"/>
        <v>0</v>
      </c>
      <c r="BD692" s="304">
        <f t="shared" si="232"/>
        <v>0</v>
      </c>
      <c r="BE692" s="304">
        <f>IFERROR(IF(VLOOKUP($C692,Listen!$A$2:$F$45,6,0)="Ja",BB692-MAX(BC692:BD692),BB692-BC692),0)</f>
        <v>0</v>
      </c>
    </row>
    <row r="693" spans="1:57" x14ac:dyDescent="0.25">
      <c r="A693" s="320" t="str">
        <f>IF(AND(D693&lt;&gt;0,C693&lt;&gt;0,E693&lt;&gt;0),IF(B693&lt;&gt;0,CONCATENATE(B693,"-AGr",VLOOKUP(C693,Listen!$A$2:$D$45,4,FALSE),"-",D693,"-",E693,),CONCATENATE("AGr",VLOOKUP(C693,Listen!$A$2:$D$45,4,FALSE),"-",D693,"-",E693)),"keine vollständige ID")</f>
        <v>keine vollständige ID</v>
      </c>
      <c r="B693" s="301"/>
      <c r="C693" s="287"/>
      <c r="D693" s="34"/>
      <c r="E693" s="306"/>
      <c r="F693" s="116"/>
      <c r="G693" s="17"/>
      <c r="H693" s="17"/>
      <c r="I693" s="17"/>
      <c r="J693" s="17"/>
      <c r="K693" s="17"/>
      <c r="L693" s="17"/>
      <c r="M693" s="17"/>
      <c r="N693" s="17"/>
      <c r="O693" s="116"/>
      <c r="P693" s="117">
        <f>IF(D693&gt;A_Stammdaten!$B$12,0,SUM(G693,H693,J693,L693:M693)-SUM(I693,K693,N693:O693))</f>
        <v>0</v>
      </c>
      <c r="Q693" s="17"/>
      <c r="R693" s="17"/>
      <c r="S693" s="17"/>
      <c r="T693" s="17"/>
      <c r="U693" s="62">
        <f t="shared" si="212"/>
        <v>0</v>
      </c>
      <c r="V693" s="34"/>
      <c r="W693" s="34"/>
      <c r="X693" s="34"/>
      <c r="Y693" s="34"/>
      <c r="Z693" s="34"/>
      <c r="AA693" s="63" t="str">
        <f t="shared" si="213"/>
        <v>-</v>
      </c>
      <c r="AB693" s="63" t="str">
        <f t="shared" si="214"/>
        <v>-</v>
      </c>
      <c r="AC693" s="63">
        <f>IF(ISBLANK($C693),0,VLOOKUP($C693,Listen!$A$2:$C$45,2,FALSE))</f>
        <v>0</v>
      </c>
      <c r="AD693" s="63">
        <f>IF(ISBLANK($C693),0,VLOOKUP($C693,Listen!$A$2:$C$45,3,FALSE))</f>
        <v>0</v>
      </c>
      <c r="AE693" s="49">
        <f t="shared" si="215"/>
        <v>0</v>
      </c>
      <c r="AF693" s="49">
        <f t="shared" si="215"/>
        <v>0</v>
      </c>
      <c r="AG693" s="49">
        <f>IFERROR(IF(OR($V693&lt;&gt;"Ja",VLOOKUP($C693,Listen!$A$2:$F$45,5,0)="Nein",D693&lt;IF(C693="LNG Anbindungsanlagen gemäß separater Festlegung",2022,2023)),$AC693,$AA693),0)</f>
        <v>0</v>
      </c>
      <c r="AH693" s="49">
        <f>IFERROR(IF(OR($V693&lt;&gt;"Ja",VLOOKUP($C693,Listen!$A$2:$F$45,5,0)="Nein",D693&lt;IF(C693="LNG Anbindungsanlagen gemäß separater Festlegung",2022,2023)),$AC693,$AA693),0)</f>
        <v>0</v>
      </c>
      <c r="AI693" s="49">
        <f>IFERROR(IF(OR($W693&lt;&gt;"Ja",VLOOKUP($C693,Listen!$A$2:$F$45,6,0)="Nein"),$AC693,$AB693),0)</f>
        <v>0</v>
      </c>
      <c r="AJ693" s="49">
        <f>IFERROR(IF(OR($W693&lt;&gt;"Ja",VLOOKUP($C693,Listen!$A$2:$F$45,6,0)="Nein"),$AC693,$AB693),0)</f>
        <v>0</v>
      </c>
      <c r="AK693" s="49">
        <f>IFERROR(IF(OR($W693&lt;&gt;"Ja",VLOOKUP($C693,Listen!$A$2:$F$45,6,0)="Nein"),$AC693,$AB693),0)</f>
        <v>0</v>
      </c>
      <c r="AL693" s="51">
        <f t="shared" si="216"/>
        <v>0</v>
      </c>
      <c r="AM693" s="296">
        <f>IFERROR(IF(VLOOKUP($C693,Listen!$A$2:$F$45,6,0)="Ja",MAX(BC693:BD693),D_SAV!$BC693),0)</f>
        <v>0</v>
      </c>
      <c r="AN693" s="51">
        <f t="shared" si="217"/>
        <v>0</v>
      </c>
      <c r="AP693" s="304">
        <f t="shared" si="218"/>
        <v>0</v>
      </c>
      <c r="AQ693" s="304">
        <f t="shared" si="219"/>
        <v>0</v>
      </c>
      <c r="AR693" s="304">
        <f t="shared" si="220"/>
        <v>0</v>
      </c>
      <c r="AS693" s="304">
        <f t="shared" si="221"/>
        <v>0</v>
      </c>
      <c r="AT693" s="304">
        <f t="shared" si="222"/>
        <v>0</v>
      </c>
      <c r="AU693" s="304">
        <f t="shared" si="223"/>
        <v>0</v>
      </c>
      <c r="AV693" s="304">
        <f t="shared" si="224"/>
        <v>0</v>
      </c>
      <c r="AW693" s="304">
        <f t="shared" si="225"/>
        <v>0</v>
      </c>
      <c r="AX693" s="304">
        <f t="shared" si="226"/>
        <v>0</v>
      </c>
      <c r="AY693" s="304">
        <f t="shared" si="227"/>
        <v>0</v>
      </c>
      <c r="AZ693" s="304">
        <f t="shared" si="228"/>
        <v>0</v>
      </c>
      <c r="BA693" s="304">
        <f t="shared" si="229"/>
        <v>0</v>
      </c>
      <c r="BB693" s="304">
        <f t="shared" si="230"/>
        <v>0</v>
      </c>
      <c r="BC693" s="304">
        <f t="shared" si="231"/>
        <v>0</v>
      </c>
      <c r="BD693" s="304">
        <f t="shared" si="232"/>
        <v>0</v>
      </c>
      <c r="BE693" s="304">
        <f>IFERROR(IF(VLOOKUP($C693,Listen!$A$2:$F$45,6,0)="Ja",BB693-MAX(BC693:BD693),BB693-BC693),0)</f>
        <v>0</v>
      </c>
    </row>
    <row r="694" spans="1:57" x14ac:dyDescent="0.25">
      <c r="A694" s="320" t="str">
        <f>IF(AND(D694&lt;&gt;0,C694&lt;&gt;0,E694&lt;&gt;0),IF(B694&lt;&gt;0,CONCATENATE(B694,"-AGr",VLOOKUP(C694,Listen!$A$2:$D$45,4,FALSE),"-",D694,"-",E694,),CONCATENATE("AGr",VLOOKUP(C694,Listen!$A$2:$D$45,4,FALSE),"-",D694,"-",E694)),"keine vollständige ID")</f>
        <v>keine vollständige ID</v>
      </c>
      <c r="B694" s="301"/>
      <c r="C694" s="287"/>
      <c r="D694" s="34"/>
      <c r="E694" s="306"/>
      <c r="F694" s="116"/>
      <c r="G694" s="17"/>
      <c r="H694" s="17"/>
      <c r="I694" s="17"/>
      <c r="J694" s="17"/>
      <c r="K694" s="17"/>
      <c r="L694" s="17"/>
      <c r="M694" s="17"/>
      <c r="N694" s="17"/>
      <c r="O694" s="116"/>
      <c r="P694" s="117">
        <f>IF(D694&gt;A_Stammdaten!$B$12,0,SUM(G694,H694,J694,L694:M694)-SUM(I694,K694,N694:O694))</f>
        <v>0</v>
      </c>
      <c r="Q694" s="17"/>
      <c r="R694" s="17"/>
      <c r="S694" s="17"/>
      <c r="T694" s="17"/>
      <c r="U694" s="62">
        <f t="shared" si="212"/>
        <v>0</v>
      </c>
      <c r="V694" s="34"/>
      <c r="W694" s="34"/>
      <c r="X694" s="34"/>
      <c r="Y694" s="34"/>
      <c r="Z694" s="34"/>
      <c r="AA694" s="63" t="str">
        <f t="shared" si="213"/>
        <v>-</v>
      </c>
      <c r="AB694" s="63" t="str">
        <f t="shared" si="214"/>
        <v>-</v>
      </c>
      <c r="AC694" s="63">
        <f>IF(ISBLANK($C694),0,VLOOKUP($C694,Listen!$A$2:$C$45,2,FALSE))</f>
        <v>0</v>
      </c>
      <c r="AD694" s="63">
        <f>IF(ISBLANK($C694),0,VLOOKUP($C694,Listen!$A$2:$C$45,3,FALSE))</f>
        <v>0</v>
      </c>
      <c r="AE694" s="49">
        <f t="shared" si="215"/>
        <v>0</v>
      </c>
      <c r="AF694" s="49">
        <f t="shared" si="215"/>
        <v>0</v>
      </c>
      <c r="AG694" s="49">
        <f>IFERROR(IF(OR($V694&lt;&gt;"Ja",VLOOKUP($C694,Listen!$A$2:$F$45,5,0)="Nein",D694&lt;IF(C694="LNG Anbindungsanlagen gemäß separater Festlegung",2022,2023)),$AC694,$AA694),0)</f>
        <v>0</v>
      </c>
      <c r="AH694" s="49">
        <f>IFERROR(IF(OR($V694&lt;&gt;"Ja",VLOOKUP($C694,Listen!$A$2:$F$45,5,0)="Nein",D694&lt;IF(C694="LNG Anbindungsanlagen gemäß separater Festlegung",2022,2023)),$AC694,$AA694),0)</f>
        <v>0</v>
      </c>
      <c r="AI694" s="49">
        <f>IFERROR(IF(OR($W694&lt;&gt;"Ja",VLOOKUP($C694,Listen!$A$2:$F$45,6,0)="Nein"),$AC694,$AB694),0)</f>
        <v>0</v>
      </c>
      <c r="AJ694" s="49">
        <f>IFERROR(IF(OR($W694&lt;&gt;"Ja",VLOOKUP($C694,Listen!$A$2:$F$45,6,0)="Nein"),$AC694,$AB694),0)</f>
        <v>0</v>
      </c>
      <c r="AK694" s="49">
        <f>IFERROR(IF(OR($W694&lt;&gt;"Ja",VLOOKUP($C694,Listen!$A$2:$F$45,6,0)="Nein"),$AC694,$AB694),0)</f>
        <v>0</v>
      </c>
      <c r="AL694" s="51">
        <f t="shared" si="216"/>
        <v>0</v>
      </c>
      <c r="AM694" s="296">
        <f>IFERROR(IF(VLOOKUP($C694,Listen!$A$2:$F$45,6,0)="Ja",MAX(BC694:BD694),D_SAV!$BC694),0)</f>
        <v>0</v>
      </c>
      <c r="AN694" s="51">
        <f t="shared" si="217"/>
        <v>0</v>
      </c>
      <c r="AP694" s="304">
        <f t="shared" si="218"/>
        <v>0</v>
      </c>
      <c r="AQ694" s="304">
        <f t="shared" si="219"/>
        <v>0</v>
      </c>
      <c r="AR694" s="304">
        <f t="shared" si="220"/>
        <v>0</v>
      </c>
      <c r="AS694" s="304">
        <f t="shared" si="221"/>
        <v>0</v>
      </c>
      <c r="AT694" s="304">
        <f t="shared" si="222"/>
        <v>0</v>
      </c>
      <c r="AU694" s="304">
        <f t="shared" si="223"/>
        <v>0</v>
      </c>
      <c r="AV694" s="304">
        <f t="shared" si="224"/>
        <v>0</v>
      </c>
      <c r="AW694" s="304">
        <f t="shared" si="225"/>
        <v>0</v>
      </c>
      <c r="AX694" s="304">
        <f t="shared" si="226"/>
        <v>0</v>
      </c>
      <c r="AY694" s="304">
        <f t="shared" si="227"/>
        <v>0</v>
      </c>
      <c r="AZ694" s="304">
        <f t="shared" si="228"/>
        <v>0</v>
      </c>
      <c r="BA694" s="304">
        <f t="shared" si="229"/>
        <v>0</v>
      </c>
      <c r="BB694" s="304">
        <f t="shared" si="230"/>
        <v>0</v>
      </c>
      <c r="BC694" s="304">
        <f t="shared" si="231"/>
        <v>0</v>
      </c>
      <c r="BD694" s="304">
        <f t="shared" si="232"/>
        <v>0</v>
      </c>
      <c r="BE694" s="304">
        <f>IFERROR(IF(VLOOKUP($C694,Listen!$A$2:$F$45,6,0)="Ja",BB694-MAX(BC694:BD694),BB694-BC694),0)</f>
        <v>0</v>
      </c>
    </row>
    <row r="695" spans="1:57" x14ac:dyDescent="0.25">
      <c r="A695" s="320" t="str">
        <f>IF(AND(D695&lt;&gt;0,C695&lt;&gt;0,E695&lt;&gt;0),IF(B695&lt;&gt;0,CONCATENATE(B695,"-AGr",VLOOKUP(C695,Listen!$A$2:$D$45,4,FALSE),"-",D695,"-",E695,),CONCATENATE("AGr",VLOOKUP(C695,Listen!$A$2:$D$45,4,FALSE),"-",D695,"-",E695)),"keine vollständige ID")</f>
        <v>keine vollständige ID</v>
      </c>
      <c r="B695" s="301"/>
      <c r="C695" s="287"/>
      <c r="D695" s="34"/>
      <c r="E695" s="306"/>
      <c r="F695" s="116"/>
      <c r="G695" s="17"/>
      <c r="H695" s="17"/>
      <c r="I695" s="17"/>
      <c r="J695" s="17"/>
      <c r="K695" s="17"/>
      <c r="L695" s="17"/>
      <c r="M695" s="17"/>
      <c r="N695" s="17"/>
      <c r="O695" s="116"/>
      <c r="P695" s="117">
        <f>IF(D695&gt;A_Stammdaten!$B$12,0,SUM(G695,H695,J695,L695:M695)-SUM(I695,K695,N695:O695))</f>
        <v>0</v>
      </c>
      <c r="Q695" s="17"/>
      <c r="R695" s="17"/>
      <c r="S695" s="17"/>
      <c r="T695" s="17"/>
      <c r="U695" s="62">
        <f t="shared" si="212"/>
        <v>0</v>
      </c>
      <c r="V695" s="34"/>
      <c r="W695" s="34"/>
      <c r="X695" s="34"/>
      <c r="Y695" s="34"/>
      <c r="Z695" s="34"/>
      <c r="AA695" s="63" t="str">
        <f t="shared" si="213"/>
        <v>-</v>
      </c>
      <c r="AB695" s="63" t="str">
        <f t="shared" si="214"/>
        <v>-</v>
      </c>
      <c r="AC695" s="63">
        <f>IF(ISBLANK($C695),0,VLOOKUP($C695,Listen!$A$2:$C$45,2,FALSE))</f>
        <v>0</v>
      </c>
      <c r="AD695" s="63">
        <f>IF(ISBLANK($C695),0,VLOOKUP($C695,Listen!$A$2:$C$45,3,FALSE))</f>
        <v>0</v>
      </c>
      <c r="AE695" s="49">
        <f t="shared" si="215"/>
        <v>0</v>
      </c>
      <c r="AF695" s="49">
        <f t="shared" si="215"/>
        <v>0</v>
      </c>
      <c r="AG695" s="49">
        <f>IFERROR(IF(OR($V695&lt;&gt;"Ja",VLOOKUP($C695,Listen!$A$2:$F$45,5,0)="Nein",D695&lt;IF(C695="LNG Anbindungsanlagen gemäß separater Festlegung",2022,2023)),$AC695,$AA695),0)</f>
        <v>0</v>
      </c>
      <c r="AH695" s="49">
        <f>IFERROR(IF(OR($V695&lt;&gt;"Ja",VLOOKUP($C695,Listen!$A$2:$F$45,5,0)="Nein",D695&lt;IF(C695="LNG Anbindungsanlagen gemäß separater Festlegung",2022,2023)),$AC695,$AA695),0)</f>
        <v>0</v>
      </c>
      <c r="AI695" s="49">
        <f>IFERROR(IF(OR($W695&lt;&gt;"Ja",VLOOKUP($C695,Listen!$A$2:$F$45,6,0)="Nein"),$AC695,$AB695),0)</f>
        <v>0</v>
      </c>
      <c r="AJ695" s="49">
        <f>IFERROR(IF(OR($W695&lt;&gt;"Ja",VLOOKUP($C695,Listen!$A$2:$F$45,6,0)="Nein"),$AC695,$AB695),0)</f>
        <v>0</v>
      </c>
      <c r="AK695" s="49">
        <f>IFERROR(IF(OR($W695&lt;&gt;"Ja",VLOOKUP($C695,Listen!$A$2:$F$45,6,0)="Nein"),$AC695,$AB695),0)</f>
        <v>0</v>
      </c>
      <c r="AL695" s="51">
        <f t="shared" si="216"/>
        <v>0</v>
      </c>
      <c r="AM695" s="296">
        <f>IFERROR(IF(VLOOKUP($C695,Listen!$A$2:$F$45,6,0)="Ja",MAX(BC695:BD695),D_SAV!$BC695),0)</f>
        <v>0</v>
      </c>
      <c r="AN695" s="51">
        <f t="shared" si="217"/>
        <v>0</v>
      </c>
      <c r="AP695" s="304">
        <f t="shared" si="218"/>
        <v>0</v>
      </c>
      <c r="AQ695" s="304">
        <f t="shared" si="219"/>
        <v>0</v>
      </c>
      <c r="AR695" s="304">
        <f t="shared" si="220"/>
        <v>0</v>
      </c>
      <c r="AS695" s="304">
        <f t="shared" si="221"/>
        <v>0</v>
      </c>
      <c r="AT695" s="304">
        <f t="shared" si="222"/>
        <v>0</v>
      </c>
      <c r="AU695" s="304">
        <f t="shared" si="223"/>
        <v>0</v>
      </c>
      <c r="AV695" s="304">
        <f t="shared" si="224"/>
        <v>0</v>
      </c>
      <c r="AW695" s="304">
        <f t="shared" si="225"/>
        <v>0</v>
      </c>
      <c r="AX695" s="304">
        <f t="shared" si="226"/>
        <v>0</v>
      </c>
      <c r="AY695" s="304">
        <f t="shared" si="227"/>
        <v>0</v>
      </c>
      <c r="AZ695" s="304">
        <f t="shared" si="228"/>
        <v>0</v>
      </c>
      <c r="BA695" s="304">
        <f t="shared" si="229"/>
        <v>0</v>
      </c>
      <c r="BB695" s="304">
        <f t="shared" si="230"/>
        <v>0</v>
      </c>
      <c r="BC695" s="304">
        <f t="shared" si="231"/>
        <v>0</v>
      </c>
      <c r="BD695" s="304">
        <f t="shared" si="232"/>
        <v>0</v>
      </c>
      <c r="BE695" s="304">
        <f>IFERROR(IF(VLOOKUP($C695,Listen!$A$2:$F$45,6,0)="Ja",BB695-MAX(BC695:BD695),BB695-BC695),0)</f>
        <v>0</v>
      </c>
    </row>
    <row r="696" spans="1:57" x14ac:dyDescent="0.25">
      <c r="A696" s="320" t="str">
        <f>IF(AND(D696&lt;&gt;0,C696&lt;&gt;0,E696&lt;&gt;0),IF(B696&lt;&gt;0,CONCATENATE(B696,"-AGr",VLOOKUP(C696,Listen!$A$2:$D$45,4,FALSE),"-",D696,"-",E696,),CONCATENATE("AGr",VLOOKUP(C696,Listen!$A$2:$D$45,4,FALSE),"-",D696,"-",E696)),"keine vollständige ID")</f>
        <v>keine vollständige ID</v>
      </c>
      <c r="B696" s="301"/>
      <c r="C696" s="287"/>
      <c r="D696" s="34"/>
      <c r="E696" s="306"/>
      <c r="F696" s="116"/>
      <c r="G696" s="17"/>
      <c r="H696" s="17"/>
      <c r="I696" s="17"/>
      <c r="J696" s="17"/>
      <c r="K696" s="17"/>
      <c r="L696" s="17"/>
      <c r="M696" s="17"/>
      <c r="N696" s="17"/>
      <c r="O696" s="116"/>
      <c r="P696" s="117">
        <f>IF(D696&gt;A_Stammdaten!$B$12,0,SUM(G696,H696,J696,L696:M696)-SUM(I696,K696,N696:O696))</f>
        <v>0</v>
      </c>
      <c r="Q696" s="17"/>
      <c r="R696" s="17"/>
      <c r="S696" s="17"/>
      <c r="T696" s="17"/>
      <c r="U696" s="62">
        <f t="shared" si="212"/>
        <v>0</v>
      </c>
      <c r="V696" s="34"/>
      <c r="W696" s="34"/>
      <c r="X696" s="34"/>
      <c r="Y696" s="34"/>
      <c r="Z696" s="34"/>
      <c r="AA696" s="63" t="str">
        <f t="shared" si="213"/>
        <v>-</v>
      </c>
      <c r="AB696" s="63" t="str">
        <f t="shared" si="214"/>
        <v>-</v>
      </c>
      <c r="AC696" s="63">
        <f>IF(ISBLANK($C696),0,VLOOKUP($C696,Listen!$A$2:$C$45,2,FALSE))</f>
        <v>0</v>
      </c>
      <c r="AD696" s="63">
        <f>IF(ISBLANK($C696),0,VLOOKUP($C696,Listen!$A$2:$C$45,3,FALSE))</f>
        <v>0</v>
      </c>
      <c r="AE696" s="49">
        <f t="shared" si="215"/>
        <v>0</v>
      </c>
      <c r="AF696" s="49">
        <f t="shared" si="215"/>
        <v>0</v>
      </c>
      <c r="AG696" s="49">
        <f>IFERROR(IF(OR($V696&lt;&gt;"Ja",VLOOKUP($C696,Listen!$A$2:$F$45,5,0)="Nein",D696&lt;IF(C696="LNG Anbindungsanlagen gemäß separater Festlegung",2022,2023)),$AC696,$AA696),0)</f>
        <v>0</v>
      </c>
      <c r="AH696" s="49">
        <f>IFERROR(IF(OR($V696&lt;&gt;"Ja",VLOOKUP($C696,Listen!$A$2:$F$45,5,0)="Nein",D696&lt;IF(C696="LNG Anbindungsanlagen gemäß separater Festlegung",2022,2023)),$AC696,$AA696),0)</f>
        <v>0</v>
      </c>
      <c r="AI696" s="49">
        <f>IFERROR(IF(OR($W696&lt;&gt;"Ja",VLOOKUP($C696,Listen!$A$2:$F$45,6,0)="Nein"),$AC696,$AB696),0)</f>
        <v>0</v>
      </c>
      <c r="AJ696" s="49">
        <f>IFERROR(IF(OR($W696&lt;&gt;"Ja",VLOOKUP($C696,Listen!$A$2:$F$45,6,0)="Nein"),$AC696,$AB696),0)</f>
        <v>0</v>
      </c>
      <c r="AK696" s="49">
        <f>IFERROR(IF(OR($W696&lt;&gt;"Ja",VLOOKUP($C696,Listen!$A$2:$F$45,6,0)="Nein"),$AC696,$AB696),0)</f>
        <v>0</v>
      </c>
      <c r="AL696" s="51">
        <f t="shared" si="216"/>
        <v>0</v>
      </c>
      <c r="AM696" s="296">
        <f>IFERROR(IF(VLOOKUP($C696,Listen!$A$2:$F$45,6,0)="Ja",MAX(BC696:BD696),D_SAV!$BC696),0)</f>
        <v>0</v>
      </c>
      <c r="AN696" s="51">
        <f t="shared" si="217"/>
        <v>0</v>
      </c>
      <c r="AP696" s="304">
        <f t="shared" si="218"/>
        <v>0</v>
      </c>
      <c r="AQ696" s="304">
        <f t="shared" si="219"/>
        <v>0</v>
      </c>
      <c r="AR696" s="304">
        <f t="shared" si="220"/>
        <v>0</v>
      </c>
      <c r="AS696" s="304">
        <f t="shared" si="221"/>
        <v>0</v>
      </c>
      <c r="AT696" s="304">
        <f t="shared" si="222"/>
        <v>0</v>
      </c>
      <c r="AU696" s="304">
        <f t="shared" si="223"/>
        <v>0</v>
      </c>
      <c r="AV696" s="304">
        <f t="shared" si="224"/>
        <v>0</v>
      </c>
      <c r="AW696" s="304">
        <f t="shared" si="225"/>
        <v>0</v>
      </c>
      <c r="AX696" s="304">
        <f t="shared" si="226"/>
        <v>0</v>
      </c>
      <c r="AY696" s="304">
        <f t="shared" si="227"/>
        <v>0</v>
      </c>
      <c r="AZ696" s="304">
        <f t="shared" si="228"/>
        <v>0</v>
      </c>
      <c r="BA696" s="304">
        <f t="shared" si="229"/>
        <v>0</v>
      </c>
      <c r="BB696" s="304">
        <f t="shared" si="230"/>
        <v>0</v>
      </c>
      <c r="BC696" s="304">
        <f t="shared" si="231"/>
        <v>0</v>
      </c>
      <c r="BD696" s="304">
        <f t="shared" si="232"/>
        <v>0</v>
      </c>
      <c r="BE696" s="304">
        <f>IFERROR(IF(VLOOKUP($C696,Listen!$A$2:$F$45,6,0)="Ja",BB696-MAX(BC696:BD696),BB696-BC696),0)</f>
        <v>0</v>
      </c>
    </row>
    <row r="697" spans="1:57" x14ac:dyDescent="0.25">
      <c r="A697" s="320" t="str">
        <f>IF(AND(D697&lt;&gt;0,C697&lt;&gt;0,E697&lt;&gt;0),IF(B697&lt;&gt;0,CONCATENATE(B697,"-AGr",VLOOKUP(C697,Listen!$A$2:$D$45,4,FALSE),"-",D697,"-",E697,),CONCATENATE("AGr",VLOOKUP(C697,Listen!$A$2:$D$45,4,FALSE),"-",D697,"-",E697)),"keine vollständige ID")</f>
        <v>keine vollständige ID</v>
      </c>
      <c r="B697" s="301"/>
      <c r="C697" s="287"/>
      <c r="D697" s="34"/>
      <c r="E697" s="306"/>
      <c r="F697" s="116"/>
      <c r="G697" s="17"/>
      <c r="H697" s="17"/>
      <c r="I697" s="17"/>
      <c r="J697" s="17"/>
      <c r="K697" s="17"/>
      <c r="L697" s="17"/>
      <c r="M697" s="17"/>
      <c r="N697" s="17"/>
      <c r="O697" s="116"/>
      <c r="P697" s="117">
        <f>IF(D697&gt;A_Stammdaten!$B$12,0,SUM(G697,H697,J697,L697:M697)-SUM(I697,K697,N697:O697))</f>
        <v>0</v>
      </c>
      <c r="Q697" s="17"/>
      <c r="R697" s="17"/>
      <c r="S697" s="17"/>
      <c r="T697" s="17"/>
      <c r="U697" s="62">
        <f t="shared" si="212"/>
        <v>0</v>
      </c>
      <c r="V697" s="34"/>
      <c r="W697" s="34"/>
      <c r="X697" s="34"/>
      <c r="Y697" s="34"/>
      <c r="Z697" s="34"/>
      <c r="AA697" s="63" t="str">
        <f t="shared" si="213"/>
        <v>-</v>
      </c>
      <c r="AB697" s="63" t="str">
        <f t="shared" si="214"/>
        <v>-</v>
      </c>
      <c r="AC697" s="63">
        <f>IF(ISBLANK($C697),0,VLOOKUP($C697,Listen!$A$2:$C$45,2,FALSE))</f>
        <v>0</v>
      </c>
      <c r="AD697" s="63">
        <f>IF(ISBLANK($C697),0,VLOOKUP($C697,Listen!$A$2:$C$45,3,FALSE))</f>
        <v>0</v>
      </c>
      <c r="AE697" s="49">
        <f t="shared" si="215"/>
        <v>0</v>
      </c>
      <c r="AF697" s="49">
        <f t="shared" si="215"/>
        <v>0</v>
      </c>
      <c r="AG697" s="49">
        <f>IFERROR(IF(OR($V697&lt;&gt;"Ja",VLOOKUP($C697,Listen!$A$2:$F$45,5,0)="Nein",D697&lt;IF(C697="LNG Anbindungsanlagen gemäß separater Festlegung",2022,2023)),$AC697,$AA697),0)</f>
        <v>0</v>
      </c>
      <c r="AH697" s="49">
        <f>IFERROR(IF(OR($V697&lt;&gt;"Ja",VLOOKUP($C697,Listen!$A$2:$F$45,5,0)="Nein",D697&lt;IF(C697="LNG Anbindungsanlagen gemäß separater Festlegung",2022,2023)),$AC697,$AA697),0)</f>
        <v>0</v>
      </c>
      <c r="AI697" s="49">
        <f>IFERROR(IF(OR($W697&lt;&gt;"Ja",VLOOKUP($C697,Listen!$A$2:$F$45,6,0)="Nein"),$AC697,$AB697),0)</f>
        <v>0</v>
      </c>
      <c r="AJ697" s="49">
        <f>IFERROR(IF(OR($W697&lt;&gt;"Ja",VLOOKUP($C697,Listen!$A$2:$F$45,6,0)="Nein"),$AC697,$AB697),0)</f>
        <v>0</v>
      </c>
      <c r="AK697" s="49">
        <f>IFERROR(IF(OR($W697&lt;&gt;"Ja",VLOOKUP($C697,Listen!$A$2:$F$45,6,0)="Nein"),$AC697,$AB697),0)</f>
        <v>0</v>
      </c>
      <c r="AL697" s="51">
        <f t="shared" si="216"/>
        <v>0</v>
      </c>
      <c r="AM697" s="296">
        <f>IFERROR(IF(VLOOKUP($C697,Listen!$A$2:$F$45,6,0)="Ja",MAX(BC697:BD697),D_SAV!$BC697),0)</f>
        <v>0</v>
      </c>
      <c r="AN697" s="51">
        <f t="shared" si="217"/>
        <v>0</v>
      </c>
      <c r="AP697" s="304">
        <f t="shared" si="218"/>
        <v>0</v>
      </c>
      <c r="AQ697" s="304">
        <f t="shared" si="219"/>
        <v>0</v>
      </c>
      <c r="AR697" s="304">
        <f t="shared" si="220"/>
        <v>0</v>
      </c>
      <c r="AS697" s="304">
        <f t="shared" si="221"/>
        <v>0</v>
      </c>
      <c r="AT697" s="304">
        <f t="shared" si="222"/>
        <v>0</v>
      </c>
      <c r="AU697" s="304">
        <f t="shared" si="223"/>
        <v>0</v>
      </c>
      <c r="AV697" s="304">
        <f t="shared" si="224"/>
        <v>0</v>
      </c>
      <c r="AW697" s="304">
        <f t="shared" si="225"/>
        <v>0</v>
      </c>
      <c r="AX697" s="304">
        <f t="shared" si="226"/>
        <v>0</v>
      </c>
      <c r="AY697" s="304">
        <f t="shared" si="227"/>
        <v>0</v>
      </c>
      <c r="AZ697" s="304">
        <f t="shared" si="228"/>
        <v>0</v>
      </c>
      <c r="BA697" s="304">
        <f t="shared" si="229"/>
        <v>0</v>
      </c>
      <c r="BB697" s="304">
        <f t="shared" si="230"/>
        <v>0</v>
      </c>
      <c r="BC697" s="304">
        <f t="shared" si="231"/>
        <v>0</v>
      </c>
      <c r="BD697" s="304">
        <f t="shared" si="232"/>
        <v>0</v>
      </c>
      <c r="BE697" s="304">
        <f>IFERROR(IF(VLOOKUP($C697,Listen!$A$2:$F$45,6,0)="Ja",BB697-MAX(BC697:BD697),BB697-BC697),0)</f>
        <v>0</v>
      </c>
    </row>
    <row r="698" spans="1:57" x14ac:dyDescent="0.25">
      <c r="A698" s="320" t="str">
        <f>IF(AND(D698&lt;&gt;0,C698&lt;&gt;0,E698&lt;&gt;0),IF(B698&lt;&gt;0,CONCATENATE(B698,"-AGr",VLOOKUP(C698,Listen!$A$2:$D$45,4,FALSE),"-",D698,"-",E698,),CONCATENATE("AGr",VLOOKUP(C698,Listen!$A$2:$D$45,4,FALSE),"-",D698,"-",E698)),"keine vollständige ID")</f>
        <v>keine vollständige ID</v>
      </c>
      <c r="B698" s="301"/>
      <c r="C698" s="287"/>
      <c r="D698" s="34"/>
      <c r="E698" s="306"/>
      <c r="F698" s="116"/>
      <c r="G698" s="17"/>
      <c r="H698" s="17"/>
      <c r="I698" s="17"/>
      <c r="J698" s="17"/>
      <c r="K698" s="17"/>
      <c r="L698" s="17"/>
      <c r="M698" s="17"/>
      <c r="N698" s="17"/>
      <c r="O698" s="116"/>
      <c r="P698" s="117">
        <f>IF(D698&gt;A_Stammdaten!$B$12,0,SUM(G698,H698,J698,L698:M698)-SUM(I698,K698,N698:O698))</f>
        <v>0</v>
      </c>
      <c r="Q698" s="17"/>
      <c r="R698" s="17"/>
      <c r="S698" s="17"/>
      <c r="T698" s="17"/>
      <c r="U698" s="62">
        <f t="shared" si="212"/>
        <v>0</v>
      </c>
      <c r="V698" s="34"/>
      <c r="W698" s="34"/>
      <c r="X698" s="34"/>
      <c r="Y698" s="34"/>
      <c r="Z698" s="34"/>
      <c r="AA698" s="63" t="str">
        <f t="shared" si="213"/>
        <v>-</v>
      </c>
      <c r="AB698" s="63" t="str">
        <f t="shared" si="214"/>
        <v>-</v>
      </c>
      <c r="AC698" s="63">
        <f>IF(ISBLANK($C698),0,VLOOKUP($C698,Listen!$A$2:$C$45,2,FALSE))</f>
        <v>0</v>
      </c>
      <c r="AD698" s="63">
        <f>IF(ISBLANK($C698),0,VLOOKUP($C698,Listen!$A$2:$C$45,3,FALSE))</f>
        <v>0</v>
      </c>
      <c r="AE698" s="49">
        <f t="shared" si="215"/>
        <v>0</v>
      </c>
      <c r="AF698" s="49">
        <f t="shared" si="215"/>
        <v>0</v>
      </c>
      <c r="AG698" s="49">
        <f>IFERROR(IF(OR($V698&lt;&gt;"Ja",VLOOKUP($C698,Listen!$A$2:$F$45,5,0)="Nein",D698&lt;IF(C698="LNG Anbindungsanlagen gemäß separater Festlegung",2022,2023)),$AC698,$AA698),0)</f>
        <v>0</v>
      </c>
      <c r="AH698" s="49">
        <f>IFERROR(IF(OR($V698&lt;&gt;"Ja",VLOOKUP($C698,Listen!$A$2:$F$45,5,0)="Nein",D698&lt;IF(C698="LNG Anbindungsanlagen gemäß separater Festlegung",2022,2023)),$AC698,$AA698),0)</f>
        <v>0</v>
      </c>
      <c r="AI698" s="49">
        <f>IFERROR(IF(OR($W698&lt;&gt;"Ja",VLOOKUP($C698,Listen!$A$2:$F$45,6,0)="Nein"),$AC698,$AB698),0)</f>
        <v>0</v>
      </c>
      <c r="AJ698" s="49">
        <f>IFERROR(IF(OR($W698&lt;&gt;"Ja",VLOOKUP($C698,Listen!$A$2:$F$45,6,0)="Nein"),$AC698,$AB698),0)</f>
        <v>0</v>
      </c>
      <c r="AK698" s="49">
        <f>IFERROR(IF(OR($W698&lt;&gt;"Ja",VLOOKUP($C698,Listen!$A$2:$F$45,6,0)="Nein"),$AC698,$AB698),0)</f>
        <v>0</v>
      </c>
      <c r="AL698" s="51">
        <f t="shared" si="216"/>
        <v>0</v>
      </c>
      <c r="AM698" s="296">
        <f>IFERROR(IF(VLOOKUP($C698,Listen!$A$2:$F$45,6,0)="Ja",MAX(BC698:BD698),D_SAV!$BC698),0)</f>
        <v>0</v>
      </c>
      <c r="AN698" s="51">
        <f t="shared" si="217"/>
        <v>0</v>
      </c>
      <c r="AP698" s="304">
        <f t="shared" si="218"/>
        <v>0</v>
      </c>
      <c r="AQ698" s="304">
        <f t="shared" si="219"/>
        <v>0</v>
      </c>
      <c r="AR698" s="304">
        <f t="shared" si="220"/>
        <v>0</v>
      </c>
      <c r="AS698" s="304">
        <f t="shared" si="221"/>
        <v>0</v>
      </c>
      <c r="AT698" s="304">
        <f t="shared" si="222"/>
        <v>0</v>
      </c>
      <c r="AU698" s="304">
        <f t="shared" si="223"/>
        <v>0</v>
      </c>
      <c r="AV698" s="304">
        <f t="shared" si="224"/>
        <v>0</v>
      </c>
      <c r="AW698" s="304">
        <f t="shared" si="225"/>
        <v>0</v>
      </c>
      <c r="AX698" s="304">
        <f t="shared" si="226"/>
        <v>0</v>
      </c>
      <c r="AY698" s="304">
        <f t="shared" si="227"/>
        <v>0</v>
      </c>
      <c r="AZ698" s="304">
        <f t="shared" si="228"/>
        <v>0</v>
      </c>
      <c r="BA698" s="304">
        <f t="shared" si="229"/>
        <v>0</v>
      </c>
      <c r="BB698" s="304">
        <f t="shared" si="230"/>
        <v>0</v>
      </c>
      <c r="BC698" s="304">
        <f t="shared" si="231"/>
        <v>0</v>
      </c>
      <c r="BD698" s="304">
        <f t="shared" si="232"/>
        <v>0</v>
      </c>
      <c r="BE698" s="304">
        <f>IFERROR(IF(VLOOKUP($C698,Listen!$A$2:$F$45,6,0)="Ja",BB698-MAX(BC698:BD698),BB698-BC698),0)</f>
        <v>0</v>
      </c>
    </row>
    <row r="699" spans="1:57" x14ac:dyDescent="0.25">
      <c r="A699" s="320" t="str">
        <f>IF(AND(D699&lt;&gt;0,C699&lt;&gt;0,E699&lt;&gt;0),IF(B699&lt;&gt;0,CONCATENATE(B699,"-AGr",VLOOKUP(C699,Listen!$A$2:$D$45,4,FALSE),"-",D699,"-",E699,),CONCATENATE("AGr",VLOOKUP(C699,Listen!$A$2:$D$45,4,FALSE),"-",D699,"-",E699)),"keine vollständige ID")</f>
        <v>keine vollständige ID</v>
      </c>
      <c r="B699" s="301"/>
      <c r="C699" s="287"/>
      <c r="D699" s="34"/>
      <c r="E699" s="306"/>
      <c r="F699" s="116"/>
      <c r="G699" s="17"/>
      <c r="H699" s="17"/>
      <c r="I699" s="17"/>
      <c r="J699" s="17"/>
      <c r="K699" s="17"/>
      <c r="L699" s="17"/>
      <c r="M699" s="17"/>
      <c r="N699" s="17"/>
      <c r="O699" s="116"/>
      <c r="P699" s="117">
        <f>IF(D699&gt;A_Stammdaten!$B$12,0,SUM(G699,H699,J699,L699:M699)-SUM(I699,K699,N699:O699))</f>
        <v>0</v>
      </c>
      <c r="Q699" s="17"/>
      <c r="R699" s="17"/>
      <c r="S699" s="17"/>
      <c r="T699" s="17"/>
      <c r="U699" s="62">
        <f t="shared" si="212"/>
        <v>0</v>
      </c>
      <c r="V699" s="34"/>
      <c r="W699" s="34"/>
      <c r="X699" s="34"/>
      <c r="Y699" s="34"/>
      <c r="Z699" s="34"/>
      <c r="AA699" s="63" t="str">
        <f t="shared" si="213"/>
        <v>-</v>
      </c>
      <c r="AB699" s="63" t="str">
        <f t="shared" si="214"/>
        <v>-</v>
      </c>
      <c r="AC699" s="63">
        <f>IF(ISBLANK($C699),0,VLOOKUP($C699,Listen!$A$2:$C$45,2,FALSE))</f>
        <v>0</v>
      </c>
      <c r="AD699" s="63">
        <f>IF(ISBLANK($C699),0,VLOOKUP($C699,Listen!$A$2:$C$45,3,FALSE))</f>
        <v>0</v>
      </c>
      <c r="AE699" s="49">
        <f t="shared" si="215"/>
        <v>0</v>
      </c>
      <c r="AF699" s="49">
        <f t="shared" si="215"/>
        <v>0</v>
      </c>
      <c r="AG699" s="49">
        <f>IFERROR(IF(OR($V699&lt;&gt;"Ja",VLOOKUP($C699,Listen!$A$2:$F$45,5,0)="Nein",D699&lt;IF(C699="LNG Anbindungsanlagen gemäß separater Festlegung",2022,2023)),$AC699,$AA699),0)</f>
        <v>0</v>
      </c>
      <c r="AH699" s="49">
        <f>IFERROR(IF(OR($V699&lt;&gt;"Ja",VLOOKUP($C699,Listen!$A$2:$F$45,5,0)="Nein",D699&lt;IF(C699="LNG Anbindungsanlagen gemäß separater Festlegung",2022,2023)),$AC699,$AA699),0)</f>
        <v>0</v>
      </c>
      <c r="AI699" s="49">
        <f>IFERROR(IF(OR($W699&lt;&gt;"Ja",VLOOKUP($C699,Listen!$A$2:$F$45,6,0)="Nein"),$AC699,$AB699),0)</f>
        <v>0</v>
      </c>
      <c r="AJ699" s="49">
        <f>IFERROR(IF(OR($W699&lt;&gt;"Ja",VLOOKUP($C699,Listen!$A$2:$F$45,6,0)="Nein"),$AC699,$AB699),0)</f>
        <v>0</v>
      </c>
      <c r="AK699" s="49">
        <f>IFERROR(IF(OR($W699&lt;&gt;"Ja",VLOOKUP($C699,Listen!$A$2:$F$45,6,0)="Nein"),$AC699,$AB699),0)</f>
        <v>0</v>
      </c>
      <c r="AL699" s="51">
        <f t="shared" si="216"/>
        <v>0</v>
      </c>
      <c r="AM699" s="296">
        <f>IFERROR(IF(VLOOKUP($C699,Listen!$A$2:$F$45,6,0)="Ja",MAX(BC699:BD699),D_SAV!$BC699),0)</f>
        <v>0</v>
      </c>
      <c r="AN699" s="51">
        <f t="shared" si="217"/>
        <v>0</v>
      </c>
      <c r="AP699" s="304">
        <f t="shared" si="218"/>
        <v>0</v>
      </c>
      <c r="AQ699" s="304">
        <f t="shared" si="219"/>
        <v>0</v>
      </c>
      <c r="AR699" s="304">
        <f t="shared" si="220"/>
        <v>0</v>
      </c>
      <c r="AS699" s="304">
        <f t="shared" si="221"/>
        <v>0</v>
      </c>
      <c r="AT699" s="304">
        <f t="shared" si="222"/>
        <v>0</v>
      </c>
      <c r="AU699" s="304">
        <f t="shared" si="223"/>
        <v>0</v>
      </c>
      <c r="AV699" s="304">
        <f t="shared" si="224"/>
        <v>0</v>
      </c>
      <c r="AW699" s="304">
        <f t="shared" si="225"/>
        <v>0</v>
      </c>
      <c r="AX699" s="304">
        <f t="shared" si="226"/>
        <v>0</v>
      </c>
      <c r="AY699" s="304">
        <f t="shared" si="227"/>
        <v>0</v>
      </c>
      <c r="AZ699" s="304">
        <f t="shared" si="228"/>
        <v>0</v>
      </c>
      <c r="BA699" s="304">
        <f t="shared" si="229"/>
        <v>0</v>
      </c>
      <c r="BB699" s="304">
        <f t="shared" si="230"/>
        <v>0</v>
      </c>
      <c r="BC699" s="304">
        <f t="shared" si="231"/>
        <v>0</v>
      </c>
      <c r="BD699" s="304">
        <f t="shared" si="232"/>
        <v>0</v>
      </c>
      <c r="BE699" s="304">
        <f>IFERROR(IF(VLOOKUP($C699,Listen!$A$2:$F$45,6,0)="Ja",BB699-MAX(BC699:BD699),BB699-BC699),0)</f>
        <v>0</v>
      </c>
    </row>
    <row r="700" spans="1:57" x14ac:dyDescent="0.25">
      <c r="A700" s="320" t="str">
        <f>IF(AND(D700&lt;&gt;0,C700&lt;&gt;0,E700&lt;&gt;0),IF(B700&lt;&gt;0,CONCATENATE(B700,"-AGr",VLOOKUP(C700,Listen!$A$2:$D$45,4,FALSE),"-",D700,"-",E700,),CONCATENATE("AGr",VLOOKUP(C700,Listen!$A$2:$D$45,4,FALSE),"-",D700,"-",E700)),"keine vollständige ID")</f>
        <v>keine vollständige ID</v>
      </c>
      <c r="B700" s="301"/>
      <c r="C700" s="287"/>
      <c r="D700" s="34"/>
      <c r="E700" s="306"/>
      <c r="F700" s="116"/>
      <c r="G700" s="17"/>
      <c r="H700" s="17"/>
      <c r="I700" s="17"/>
      <c r="J700" s="17"/>
      <c r="K700" s="17"/>
      <c r="L700" s="17"/>
      <c r="M700" s="17"/>
      <c r="N700" s="17"/>
      <c r="O700" s="116"/>
      <c r="P700" s="117">
        <f>IF(D700&gt;A_Stammdaten!$B$12,0,SUM(G700,H700,J700,L700:M700)-SUM(I700,K700,N700:O700))</f>
        <v>0</v>
      </c>
      <c r="Q700" s="17"/>
      <c r="R700" s="17"/>
      <c r="S700" s="17"/>
      <c r="T700" s="17"/>
      <c r="U700" s="62">
        <f t="shared" si="212"/>
        <v>0</v>
      </c>
      <c r="V700" s="34"/>
      <c r="W700" s="34"/>
      <c r="X700" s="34"/>
      <c r="Y700" s="34"/>
      <c r="Z700" s="34"/>
      <c r="AA700" s="63" t="str">
        <f t="shared" si="213"/>
        <v>-</v>
      </c>
      <c r="AB700" s="63" t="str">
        <f t="shared" si="214"/>
        <v>-</v>
      </c>
      <c r="AC700" s="63">
        <f>IF(ISBLANK($C700),0,VLOOKUP($C700,Listen!$A$2:$C$45,2,FALSE))</f>
        <v>0</v>
      </c>
      <c r="AD700" s="63">
        <f>IF(ISBLANK($C700),0,VLOOKUP($C700,Listen!$A$2:$C$45,3,FALSE))</f>
        <v>0</v>
      </c>
      <c r="AE700" s="49">
        <f t="shared" si="215"/>
        <v>0</v>
      </c>
      <c r="AF700" s="49">
        <f t="shared" si="215"/>
        <v>0</v>
      </c>
      <c r="AG700" s="49">
        <f>IFERROR(IF(OR($V700&lt;&gt;"Ja",VLOOKUP($C700,Listen!$A$2:$F$45,5,0)="Nein",D700&lt;IF(C700="LNG Anbindungsanlagen gemäß separater Festlegung",2022,2023)),$AC700,$AA700),0)</f>
        <v>0</v>
      </c>
      <c r="AH700" s="49">
        <f>IFERROR(IF(OR($V700&lt;&gt;"Ja",VLOOKUP($C700,Listen!$A$2:$F$45,5,0)="Nein",D700&lt;IF(C700="LNG Anbindungsanlagen gemäß separater Festlegung",2022,2023)),$AC700,$AA700),0)</f>
        <v>0</v>
      </c>
      <c r="AI700" s="49">
        <f>IFERROR(IF(OR($W700&lt;&gt;"Ja",VLOOKUP($C700,Listen!$A$2:$F$45,6,0)="Nein"),$AC700,$AB700),0)</f>
        <v>0</v>
      </c>
      <c r="AJ700" s="49">
        <f>IFERROR(IF(OR($W700&lt;&gt;"Ja",VLOOKUP($C700,Listen!$A$2:$F$45,6,0)="Nein"),$AC700,$AB700),0)</f>
        <v>0</v>
      </c>
      <c r="AK700" s="49">
        <f>IFERROR(IF(OR($W700&lt;&gt;"Ja",VLOOKUP($C700,Listen!$A$2:$F$45,6,0)="Nein"),$AC700,$AB700),0)</f>
        <v>0</v>
      </c>
      <c r="AL700" s="51">
        <f t="shared" si="216"/>
        <v>0</v>
      </c>
      <c r="AM700" s="296">
        <f>IFERROR(IF(VLOOKUP($C700,Listen!$A$2:$F$45,6,0)="Ja",MAX(BC700:BD700),D_SAV!$BC700),0)</f>
        <v>0</v>
      </c>
      <c r="AN700" s="51">
        <f t="shared" si="217"/>
        <v>0</v>
      </c>
      <c r="AP700" s="304">
        <f t="shared" si="218"/>
        <v>0</v>
      </c>
      <c r="AQ700" s="304">
        <f t="shared" si="219"/>
        <v>0</v>
      </c>
      <c r="AR700" s="304">
        <f t="shared" si="220"/>
        <v>0</v>
      </c>
      <c r="AS700" s="304">
        <f t="shared" si="221"/>
        <v>0</v>
      </c>
      <c r="AT700" s="304">
        <f t="shared" si="222"/>
        <v>0</v>
      </c>
      <c r="AU700" s="304">
        <f t="shared" si="223"/>
        <v>0</v>
      </c>
      <c r="AV700" s="304">
        <f t="shared" si="224"/>
        <v>0</v>
      </c>
      <c r="AW700" s="304">
        <f t="shared" si="225"/>
        <v>0</v>
      </c>
      <c r="AX700" s="304">
        <f t="shared" si="226"/>
        <v>0</v>
      </c>
      <c r="AY700" s="304">
        <f t="shared" si="227"/>
        <v>0</v>
      </c>
      <c r="AZ700" s="304">
        <f t="shared" si="228"/>
        <v>0</v>
      </c>
      <c r="BA700" s="304">
        <f t="shared" si="229"/>
        <v>0</v>
      </c>
      <c r="BB700" s="304">
        <f t="shared" si="230"/>
        <v>0</v>
      </c>
      <c r="BC700" s="304">
        <f t="shared" si="231"/>
        <v>0</v>
      </c>
      <c r="BD700" s="304">
        <f t="shared" si="232"/>
        <v>0</v>
      </c>
      <c r="BE700" s="304">
        <f>IFERROR(IF(VLOOKUP($C700,Listen!$A$2:$F$45,6,0)="Ja",BB700-MAX(BC700:BD700),BB700-BC700),0)</f>
        <v>0</v>
      </c>
    </row>
    <row r="701" spans="1:57" x14ac:dyDescent="0.25">
      <c r="A701" s="320" t="str">
        <f>IF(AND(D701&lt;&gt;0,C701&lt;&gt;0,E701&lt;&gt;0),IF(B701&lt;&gt;0,CONCATENATE(B701,"-AGr",VLOOKUP(C701,Listen!$A$2:$D$45,4,FALSE),"-",D701,"-",E701,),CONCATENATE("AGr",VLOOKUP(C701,Listen!$A$2:$D$45,4,FALSE),"-",D701,"-",E701)),"keine vollständige ID")</f>
        <v>keine vollständige ID</v>
      </c>
      <c r="B701" s="301"/>
      <c r="C701" s="287"/>
      <c r="D701" s="34"/>
      <c r="E701" s="306"/>
      <c r="F701" s="116"/>
      <c r="G701" s="17"/>
      <c r="H701" s="17"/>
      <c r="I701" s="17"/>
      <c r="J701" s="17"/>
      <c r="K701" s="17"/>
      <c r="L701" s="17"/>
      <c r="M701" s="17"/>
      <c r="N701" s="17"/>
      <c r="O701" s="116"/>
      <c r="P701" s="117">
        <f>IF(D701&gt;A_Stammdaten!$B$12,0,SUM(G701,H701,J701,L701:M701)-SUM(I701,K701,N701:O701))</f>
        <v>0</v>
      </c>
      <c r="Q701" s="17"/>
      <c r="R701" s="17"/>
      <c r="S701" s="17"/>
      <c r="T701" s="17"/>
      <c r="U701" s="62">
        <f t="shared" si="212"/>
        <v>0</v>
      </c>
      <c r="V701" s="34"/>
      <c r="W701" s="34"/>
      <c r="X701" s="34"/>
      <c r="Y701" s="34"/>
      <c r="Z701" s="34"/>
      <c r="AA701" s="63" t="str">
        <f t="shared" si="213"/>
        <v>-</v>
      </c>
      <c r="AB701" s="63" t="str">
        <f t="shared" si="214"/>
        <v>-</v>
      </c>
      <c r="AC701" s="63">
        <f>IF(ISBLANK($C701),0,VLOOKUP($C701,Listen!$A$2:$C$45,2,FALSE))</f>
        <v>0</v>
      </c>
      <c r="AD701" s="63">
        <f>IF(ISBLANK($C701),0,VLOOKUP($C701,Listen!$A$2:$C$45,3,FALSE))</f>
        <v>0</v>
      </c>
      <c r="AE701" s="49">
        <f t="shared" si="215"/>
        <v>0</v>
      </c>
      <c r="AF701" s="49">
        <f t="shared" si="215"/>
        <v>0</v>
      </c>
      <c r="AG701" s="49">
        <f>IFERROR(IF(OR($V701&lt;&gt;"Ja",VLOOKUP($C701,Listen!$A$2:$F$45,5,0)="Nein",D701&lt;IF(C701="LNG Anbindungsanlagen gemäß separater Festlegung",2022,2023)),$AC701,$AA701),0)</f>
        <v>0</v>
      </c>
      <c r="AH701" s="49">
        <f>IFERROR(IF(OR($V701&lt;&gt;"Ja",VLOOKUP($C701,Listen!$A$2:$F$45,5,0)="Nein",D701&lt;IF(C701="LNG Anbindungsanlagen gemäß separater Festlegung",2022,2023)),$AC701,$AA701),0)</f>
        <v>0</v>
      </c>
      <c r="AI701" s="49">
        <f>IFERROR(IF(OR($W701&lt;&gt;"Ja",VLOOKUP($C701,Listen!$A$2:$F$45,6,0)="Nein"),$AC701,$AB701),0)</f>
        <v>0</v>
      </c>
      <c r="AJ701" s="49">
        <f>IFERROR(IF(OR($W701&lt;&gt;"Ja",VLOOKUP($C701,Listen!$A$2:$F$45,6,0)="Nein"),$AC701,$AB701),0)</f>
        <v>0</v>
      </c>
      <c r="AK701" s="49">
        <f>IFERROR(IF(OR($W701&lt;&gt;"Ja",VLOOKUP($C701,Listen!$A$2:$F$45,6,0)="Nein"),$AC701,$AB701),0)</f>
        <v>0</v>
      </c>
      <c r="AL701" s="51">
        <f t="shared" si="216"/>
        <v>0</v>
      </c>
      <c r="AM701" s="296">
        <f>IFERROR(IF(VLOOKUP($C701,Listen!$A$2:$F$45,6,0)="Ja",MAX(BC701:BD701),D_SAV!$BC701),0)</f>
        <v>0</v>
      </c>
      <c r="AN701" s="51">
        <f t="shared" si="217"/>
        <v>0</v>
      </c>
      <c r="AP701" s="304">
        <f t="shared" si="218"/>
        <v>0</v>
      </c>
      <c r="AQ701" s="304">
        <f t="shared" si="219"/>
        <v>0</v>
      </c>
      <c r="AR701" s="304">
        <f t="shared" si="220"/>
        <v>0</v>
      </c>
      <c r="AS701" s="304">
        <f t="shared" si="221"/>
        <v>0</v>
      </c>
      <c r="AT701" s="304">
        <f t="shared" si="222"/>
        <v>0</v>
      </c>
      <c r="AU701" s="304">
        <f t="shared" si="223"/>
        <v>0</v>
      </c>
      <c r="AV701" s="304">
        <f t="shared" si="224"/>
        <v>0</v>
      </c>
      <c r="AW701" s="304">
        <f t="shared" si="225"/>
        <v>0</v>
      </c>
      <c r="AX701" s="304">
        <f t="shared" si="226"/>
        <v>0</v>
      </c>
      <c r="AY701" s="304">
        <f t="shared" si="227"/>
        <v>0</v>
      </c>
      <c r="AZ701" s="304">
        <f t="shared" si="228"/>
        <v>0</v>
      </c>
      <c r="BA701" s="304">
        <f t="shared" si="229"/>
        <v>0</v>
      </c>
      <c r="BB701" s="304">
        <f t="shared" si="230"/>
        <v>0</v>
      </c>
      <c r="BC701" s="304">
        <f t="shared" si="231"/>
        <v>0</v>
      </c>
      <c r="BD701" s="304">
        <f t="shared" si="232"/>
        <v>0</v>
      </c>
      <c r="BE701" s="304">
        <f>IFERROR(IF(VLOOKUP($C701,Listen!$A$2:$F$45,6,0)="Ja",BB701-MAX(BC701:BD701),BB701-BC701),0)</f>
        <v>0</v>
      </c>
    </row>
    <row r="702" spans="1:57" x14ac:dyDescent="0.25">
      <c r="A702" s="320" t="str">
        <f>IF(AND(D702&lt;&gt;0,C702&lt;&gt;0,E702&lt;&gt;0),IF(B702&lt;&gt;0,CONCATENATE(B702,"-AGr",VLOOKUP(C702,Listen!$A$2:$D$45,4,FALSE),"-",D702,"-",E702,),CONCATENATE("AGr",VLOOKUP(C702,Listen!$A$2:$D$45,4,FALSE),"-",D702,"-",E702)),"keine vollständige ID")</f>
        <v>keine vollständige ID</v>
      </c>
      <c r="B702" s="301"/>
      <c r="C702" s="287"/>
      <c r="D702" s="34"/>
      <c r="E702" s="306"/>
      <c r="F702" s="116"/>
      <c r="G702" s="17"/>
      <c r="H702" s="17"/>
      <c r="I702" s="17"/>
      <c r="J702" s="17"/>
      <c r="K702" s="17"/>
      <c r="L702" s="17"/>
      <c r="M702" s="17"/>
      <c r="N702" s="17"/>
      <c r="O702" s="116"/>
      <c r="P702" s="117">
        <f>IF(D702&gt;A_Stammdaten!$B$12,0,SUM(G702,H702,J702,L702:M702)-SUM(I702,K702,N702:O702))</f>
        <v>0</v>
      </c>
      <c r="Q702" s="17"/>
      <c r="R702" s="17"/>
      <c r="S702" s="17"/>
      <c r="T702" s="17"/>
      <c r="U702" s="62">
        <f t="shared" si="212"/>
        <v>0</v>
      </c>
      <c r="V702" s="34"/>
      <c r="W702" s="34"/>
      <c r="X702" s="34"/>
      <c r="Y702" s="34"/>
      <c r="Z702" s="34"/>
      <c r="AA702" s="63" t="str">
        <f t="shared" si="213"/>
        <v>-</v>
      </c>
      <c r="AB702" s="63" t="str">
        <f t="shared" si="214"/>
        <v>-</v>
      </c>
      <c r="AC702" s="63">
        <f>IF(ISBLANK($C702),0,VLOOKUP($C702,Listen!$A$2:$C$45,2,FALSE))</f>
        <v>0</v>
      </c>
      <c r="AD702" s="63">
        <f>IF(ISBLANK($C702),0,VLOOKUP($C702,Listen!$A$2:$C$45,3,FALSE))</f>
        <v>0</v>
      </c>
      <c r="AE702" s="49">
        <f t="shared" si="215"/>
        <v>0</v>
      </c>
      <c r="AF702" s="49">
        <f t="shared" si="215"/>
        <v>0</v>
      </c>
      <c r="AG702" s="49">
        <f>IFERROR(IF(OR($V702&lt;&gt;"Ja",VLOOKUP($C702,Listen!$A$2:$F$45,5,0)="Nein",D702&lt;IF(C702="LNG Anbindungsanlagen gemäß separater Festlegung",2022,2023)),$AC702,$AA702),0)</f>
        <v>0</v>
      </c>
      <c r="AH702" s="49">
        <f>IFERROR(IF(OR($V702&lt;&gt;"Ja",VLOOKUP($C702,Listen!$A$2:$F$45,5,0)="Nein",D702&lt;IF(C702="LNG Anbindungsanlagen gemäß separater Festlegung",2022,2023)),$AC702,$AA702),0)</f>
        <v>0</v>
      </c>
      <c r="AI702" s="49">
        <f>IFERROR(IF(OR($W702&lt;&gt;"Ja",VLOOKUP($C702,Listen!$A$2:$F$45,6,0)="Nein"),$AC702,$AB702),0)</f>
        <v>0</v>
      </c>
      <c r="AJ702" s="49">
        <f>IFERROR(IF(OR($W702&lt;&gt;"Ja",VLOOKUP($C702,Listen!$A$2:$F$45,6,0)="Nein"),$AC702,$AB702),0)</f>
        <v>0</v>
      </c>
      <c r="AK702" s="49">
        <f>IFERROR(IF(OR($W702&lt;&gt;"Ja",VLOOKUP($C702,Listen!$A$2:$F$45,6,0)="Nein"),$AC702,$AB702),0)</f>
        <v>0</v>
      </c>
      <c r="AL702" s="51">
        <f t="shared" si="216"/>
        <v>0</v>
      </c>
      <c r="AM702" s="296">
        <f>IFERROR(IF(VLOOKUP($C702,Listen!$A$2:$F$45,6,0)="Ja",MAX(BC702:BD702),D_SAV!$BC702),0)</f>
        <v>0</v>
      </c>
      <c r="AN702" s="51">
        <f t="shared" si="217"/>
        <v>0</v>
      </c>
      <c r="AP702" s="304">
        <f t="shared" si="218"/>
        <v>0</v>
      </c>
      <c r="AQ702" s="304">
        <f t="shared" si="219"/>
        <v>0</v>
      </c>
      <c r="AR702" s="304">
        <f t="shared" si="220"/>
        <v>0</v>
      </c>
      <c r="AS702" s="304">
        <f t="shared" si="221"/>
        <v>0</v>
      </c>
      <c r="AT702" s="304">
        <f t="shared" si="222"/>
        <v>0</v>
      </c>
      <c r="AU702" s="304">
        <f t="shared" si="223"/>
        <v>0</v>
      </c>
      <c r="AV702" s="304">
        <f t="shared" si="224"/>
        <v>0</v>
      </c>
      <c r="AW702" s="304">
        <f t="shared" si="225"/>
        <v>0</v>
      </c>
      <c r="AX702" s="304">
        <f t="shared" si="226"/>
        <v>0</v>
      </c>
      <c r="AY702" s="304">
        <f t="shared" si="227"/>
        <v>0</v>
      </c>
      <c r="AZ702" s="304">
        <f t="shared" si="228"/>
        <v>0</v>
      </c>
      <c r="BA702" s="304">
        <f t="shared" si="229"/>
        <v>0</v>
      </c>
      <c r="BB702" s="304">
        <f t="shared" si="230"/>
        <v>0</v>
      </c>
      <c r="BC702" s="304">
        <f t="shared" si="231"/>
        <v>0</v>
      </c>
      <c r="BD702" s="304">
        <f t="shared" si="232"/>
        <v>0</v>
      </c>
      <c r="BE702" s="304">
        <f>IFERROR(IF(VLOOKUP($C702,Listen!$A$2:$F$45,6,0)="Ja",BB702-MAX(BC702:BD702),BB702-BC702),0)</f>
        <v>0</v>
      </c>
    </row>
    <row r="703" spans="1:57" x14ac:dyDescent="0.25">
      <c r="A703" s="320" t="str">
        <f>IF(AND(D703&lt;&gt;0,C703&lt;&gt;0,E703&lt;&gt;0),IF(B703&lt;&gt;0,CONCATENATE(B703,"-AGr",VLOOKUP(C703,Listen!$A$2:$D$45,4,FALSE),"-",D703,"-",E703,),CONCATENATE("AGr",VLOOKUP(C703,Listen!$A$2:$D$45,4,FALSE),"-",D703,"-",E703)),"keine vollständige ID")</f>
        <v>keine vollständige ID</v>
      </c>
      <c r="B703" s="301"/>
      <c r="C703" s="287"/>
      <c r="D703" s="34"/>
      <c r="E703" s="306"/>
      <c r="F703" s="116"/>
      <c r="G703" s="17"/>
      <c r="H703" s="17"/>
      <c r="I703" s="17"/>
      <c r="J703" s="17"/>
      <c r="K703" s="17"/>
      <c r="L703" s="17"/>
      <c r="M703" s="17"/>
      <c r="N703" s="17"/>
      <c r="O703" s="116"/>
      <c r="P703" s="117">
        <f>IF(D703&gt;A_Stammdaten!$B$12,0,SUM(G703,H703,J703,L703:M703)-SUM(I703,K703,N703:O703))</f>
        <v>0</v>
      </c>
      <c r="Q703" s="17"/>
      <c r="R703" s="17"/>
      <c r="S703" s="17"/>
      <c r="T703" s="17"/>
      <c r="U703" s="62">
        <f t="shared" si="212"/>
        <v>0</v>
      </c>
      <c r="V703" s="34"/>
      <c r="W703" s="34"/>
      <c r="X703" s="34"/>
      <c r="Y703" s="34"/>
      <c r="Z703" s="34"/>
      <c r="AA703" s="63" t="str">
        <f t="shared" si="213"/>
        <v>-</v>
      </c>
      <c r="AB703" s="63" t="str">
        <f t="shared" si="214"/>
        <v>-</v>
      </c>
      <c r="AC703" s="63">
        <f>IF(ISBLANK($C703),0,VLOOKUP($C703,Listen!$A$2:$C$45,2,FALSE))</f>
        <v>0</v>
      </c>
      <c r="AD703" s="63">
        <f>IF(ISBLANK($C703),0,VLOOKUP($C703,Listen!$A$2:$C$45,3,FALSE))</f>
        <v>0</v>
      </c>
      <c r="AE703" s="49">
        <f t="shared" si="215"/>
        <v>0</v>
      </c>
      <c r="AF703" s="49">
        <f t="shared" si="215"/>
        <v>0</v>
      </c>
      <c r="AG703" s="49">
        <f>IFERROR(IF(OR($V703&lt;&gt;"Ja",VLOOKUP($C703,Listen!$A$2:$F$45,5,0)="Nein",D703&lt;IF(C703="LNG Anbindungsanlagen gemäß separater Festlegung",2022,2023)),$AC703,$AA703),0)</f>
        <v>0</v>
      </c>
      <c r="AH703" s="49">
        <f>IFERROR(IF(OR($V703&lt;&gt;"Ja",VLOOKUP($C703,Listen!$A$2:$F$45,5,0)="Nein",D703&lt;IF(C703="LNG Anbindungsanlagen gemäß separater Festlegung",2022,2023)),$AC703,$AA703),0)</f>
        <v>0</v>
      </c>
      <c r="AI703" s="49">
        <f>IFERROR(IF(OR($W703&lt;&gt;"Ja",VLOOKUP($C703,Listen!$A$2:$F$45,6,0)="Nein"),$AC703,$AB703),0)</f>
        <v>0</v>
      </c>
      <c r="AJ703" s="49">
        <f>IFERROR(IF(OR($W703&lt;&gt;"Ja",VLOOKUP($C703,Listen!$A$2:$F$45,6,0)="Nein"),$AC703,$AB703),0)</f>
        <v>0</v>
      </c>
      <c r="AK703" s="49">
        <f>IFERROR(IF(OR($W703&lt;&gt;"Ja",VLOOKUP($C703,Listen!$A$2:$F$45,6,0)="Nein"),$AC703,$AB703),0)</f>
        <v>0</v>
      </c>
      <c r="AL703" s="51">
        <f t="shared" si="216"/>
        <v>0</v>
      </c>
      <c r="AM703" s="296">
        <f>IFERROR(IF(VLOOKUP($C703,Listen!$A$2:$F$45,6,0)="Ja",MAX(BC703:BD703),D_SAV!$BC703),0)</f>
        <v>0</v>
      </c>
      <c r="AN703" s="51">
        <f t="shared" si="217"/>
        <v>0</v>
      </c>
      <c r="AP703" s="304">
        <f t="shared" si="218"/>
        <v>0</v>
      </c>
      <c r="AQ703" s="304">
        <f t="shared" si="219"/>
        <v>0</v>
      </c>
      <c r="AR703" s="304">
        <f t="shared" si="220"/>
        <v>0</v>
      </c>
      <c r="AS703" s="304">
        <f t="shared" si="221"/>
        <v>0</v>
      </c>
      <c r="AT703" s="304">
        <f t="shared" si="222"/>
        <v>0</v>
      </c>
      <c r="AU703" s="304">
        <f t="shared" si="223"/>
        <v>0</v>
      </c>
      <c r="AV703" s="304">
        <f t="shared" si="224"/>
        <v>0</v>
      </c>
      <c r="AW703" s="304">
        <f t="shared" si="225"/>
        <v>0</v>
      </c>
      <c r="AX703" s="304">
        <f t="shared" si="226"/>
        <v>0</v>
      </c>
      <c r="AY703" s="304">
        <f t="shared" si="227"/>
        <v>0</v>
      </c>
      <c r="AZ703" s="304">
        <f t="shared" si="228"/>
        <v>0</v>
      </c>
      <c r="BA703" s="304">
        <f t="shared" si="229"/>
        <v>0</v>
      </c>
      <c r="BB703" s="304">
        <f t="shared" si="230"/>
        <v>0</v>
      </c>
      <c r="BC703" s="304">
        <f t="shared" si="231"/>
        <v>0</v>
      </c>
      <c r="BD703" s="304">
        <f t="shared" si="232"/>
        <v>0</v>
      </c>
      <c r="BE703" s="304">
        <f>IFERROR(IF(VLOOKUP($C703,Listen!$A$2:$F$45,6,0)="Ja",BB703-MAX(BC703:BD703),BB703-BC703),0)</f>
        <v>0</v>
      </c>
    </row>
    <row r="704" spans="1:57" x14ac:dyDescent="0.25">
      <c r="A704" s="320" t="str">
        <f>IF(AND(D704&lt;&gt;0,C704&lt;&gt;0,E704&lt;&gt;0),IF(B704&lt;&gt;0,CONCATENATE(B704,"-AGr",VLOOKUP(C704,Listen!$A$2:$D$45,4,FALSE),"-",D704,"-",E704,),CONCATENATE("AGr",VLOOKUP(C704,Listen!$A$2:$D$45,4,FALSE),"-",D704,"-",E704)),"keine vollständige ID")</f>
        <v>keine vollständige ID</v>
      </c>
      <c r="B704" s="301"/>
      <c r="C704" s="287"/>
      <c r="D704" s="34"/>
      <c r="E704" s="306"/>
      <c r="F704" s="116"/>
      <c r="G704" s="17"/>
      <c r="H704" s="17"/>
      <c r="I704" s="17"/>
      <c r="J704" s="17"/>
      <c r="K704" s="17"/>
      <c r="L704" s="17"/>
      <c r="M704" s="17"/>
      <c r="N704" s="17"/>
      <c r="O704" s="116"/>
      <c r="P704" s="117">
        <f>IF(D704&gt;A_Stammdaten!$B$12,0,SUM(G704,H704,J704,L704:M704)-SUM(I704,K704,N704:O704))</f>
        <v>0</v>
      </c>
      <c r="Q704" s="17"/>
      <c r="R704" s="17"/>
      <c r="S704" s="17"/>
      <c r="T704" s="17"/>
      <c r="U704" s="62">
        <f t="shared" si="212"/>
        <v>0</v>
      </c>
      <c r="V704" s="34"/>
      <c r="W704" s="34"/>
      <c r="X704" s="34"/>
      <c r="Y704" s="34"/>
      <c r="Z704" s="34"/>
      <c r="AA704" s="63" t="str">
        <f t="shared" si="213"/>
        <v>-</v>
      </c>
      <c r="AB704" s="63" t="str">
        <f t="shared" si="214"/>
        <v>-</v>
      </c>
      <c r="AC704" s="63">
        <f>IF(ISBLANK($C704),0,VLOOKUP($C704,Listen!$A$2:$C$45,2,FALSE))</f>
        <v>0</v>
      </c>
      <c r="AD704" s="63">
        <f>IF(ISBLANK($C704),0,VLOOKUP($C704,Listen!$A$2:$C$45,3,FALSE))</f>
        <v>0</v>
      </c>
      <c r="AE704" s="49">
        <f t="shared" si="215"/>
        <v>0</v>
      </c>
      <c r="AF704" s="49">
        <f t="shared" si="215"/>
        <v>0</v>
      </c>
      <c r="AG704" s="49">
        <f>IFERROR(IF(OR($V704&lt;&gt;"Ja",VLOOKUP($C704,Listen!$A$2:$F$45,5,0)="Nein",D704&lt;IF(C704="LNG Anbindungsanlagen gemäß separater Festlegung",2022,2023)),$AC704,$AA704),0)</f>
        <v>0</v>
      </c>
      <c r="AH704" s="49">
        <f>IFERROR(IF(OR($V704&lt;&gt;"Ja",VLOOKUP($C704,Listen!$A$2:$F$45,5,0)="Nein",D704&lt;IF(C704="LNG Anbindungsanlagen gemäß separater Festlegung",2022,2023)),$AC704,$AA704),0)</f>
        <v>0</v>
      </c>
      <c r="AI704" s="49">
        <f>IFERROR(IF(OR($W704&lt;&gt;"Ja",VLOOKUP($C704,Listen!$A$2:$F$45,6,0)="Nein"),$AC704,$AB704),0)</f>
        <v>0</v>
      </c>
      <c r="AJ704" s="49">
        <f>IFERROR(IF(OR($W704&lt;&gt;"Ja",VLOOKUP($C704,Listen!$A$2:$F$45,6,0)="Nein"),$AC704,$AB704),0)</f>
        <v>0</v>
      </c>
      <c r="AK704" s="49">
        <f>IFERROR(IF(OR($W704&lt;&gt;"Ja",VLOOKUP($C704,Listen!$A$2:$F$45,6,0)="Nein"),$AC704,$AB704),0)</f>
        <v>0</v>
      </c>
      <c r="AL704" s="51">
        <f t="shared" si="216"/>
        <v>0</v>
      </c>
      <c r="AM704" s="296">
        <f>IFERROR(IF(VLOOKUP($C704,Listen!$A$2:$F$45,6,0)="Ja",MAX(BC704:BD704),D_SAV!$BC704),0)</f>
        <v>0</v>
      </c>
      <c r="AN704" s="51">
        <f t="shared" si="217"/>
        <v>0</v>
      </c>
      <c r="AP704" s="304">
        <f t="shared" si="218"/>
        <v>0</v>
      </c>
      <c r="AQ704" s="304">
        <f t="shared" si="219"/>
        <v>0</v>
      </c>
      <c r="AR704" s="304">
        <f t="shared" si="220"/>
        <v>0</v>
      </c>
      <c r="AS704" s="304">
        <f t="shared" si="221"/>
        <v>0</v>
      </c>
      <c r="AT704" s="304">
        <f t="shared" si="222"/>
        <v>0</v>
      </c>
      <c r="AU704" s="304">
        <f t="shared" si="223"/>
        <v>0</v>
      </c>
      <c r="AV704" s="304">
        <f t="shared" si="224"/>
        <v>0</v>
      </c>
      <c r="AW704" s="304">
        <f t="shared" si="225"/>
        <v>0</v>
      </c>
      <c r="AX704" s="304">
        <f t="shared" si="226"/>
        <v>0</v>
      </c>
      <c r="AY704" s="304">
        <f t="shared" si="227"/>
        <v>0</v>
      </c>
      <c r="AZ704" s="304">
        <f t="shared" si="228"/>
        <v>0</v>
      </c>
      <c r="BA704" s="304">
        <f t="shared" si="229"/>
        <v>0</v>
      </c>
      <c r="BB704" s="304">
        <f t="shared" si="230"/>
        <v>0</v>
      </c>
      <c r="BC704" s="304">
        <f t="shared" si="231"/>
        <v>0</v>
      </c>
      <c r="BD704" s="304">
        <f t="shared" si="232"/>
        <v>0</v>
      </c>
      <c r="BE704" s="304">
        <f>IFERROR(IF(VLOOKUP($C704,Listen!$A$2:$F$45,6,0)="Ja",BB704-MAX(BC704:BD704),BB704-BC704),0)</f>
        <v>0</v>
      </c>
    </row>
    <row r="705" spans="1:57" x14ac:dyDescent="0.25">
      <c r="A705" s="320" t="str">
        <f>IF(AND(D705&lt;&gt;0,C705&lt;&gt;0,E705&lt;&gt;0),IF(B705&lt;&gt;0,CONCATENATE(B705,"-AGr",VLOOKUP(C705,Listen!$A$2:$D$45,4,FALSE),"-",D705,"-",E705,),CONCATENATE("AGr",VLOOKUP(C705,Listen!$A$2:$D$45,4,FALSE),"-",D705,"-",E705)),"keine vollständige ID")</f>
        <v>keine vollständige ID</v>
      </c>
      <c r="B705" s="301"/>
      <c r="C705" s="287"/>
      <c r="D705" s="34"/>
      <c r="E705" s="306"/>
      <c r="F705" s="116"/>
      <c r="G705" s="17"/>
      <c r="H705" s="17"/>
      <c r="I705" s="17"/>
      <c r="J705" s="17"/>
      <c r="K705" s="17"/>
      <c r="L705" s="17"/>
      <c r="M705" s="17"/>
      <c r="N705" s="17"/>
      <c r="O705" s="116"/>
      <c r="P705" s="117">
        <f>IF(D705&gt;A_Stammdaten!$B$12,0,SUM(G705,H705,J705,L705:M705)-SUM(I705,K705,N705:O705))</f>
        <v>0</v>
      </c>
      <c r="Q705" s="17"/>
      <c r="R705" s="17"/>
      <c r="S705" s="17"/>
      <c r="T705" s="17"/>
      <c r="U705" s="62">
        <f t="shared" si="212"/>
        <v>0</v>
      </c>
      <c r="V705" s="34"/>
      <c r="W705" s="34"/>
      <c r="X705" s="34"/>
      <c r="Y705" s="34"/>
      <c r="Z705" s="34"/>
      <c r="AA705" s="63" t="str">
        <f t="shared" si="213"/>
        <v>-</v>
      </c>
      <c r="AB705" s="63" t="str">
        <f t="shared" si="214"/>
        <v>-</v>
      </c>
      <c r="AC705" s="63">
        <f>IF(ISBLANK($C705),0,VLOOKUP($C705,Listen!$A$2:$C$45,2,FALSE))</f>
        <v>0</v>
      </c>
      <c r="AD705" s="63">
        <f>IF(ISBLANK($C705),0,VLOOKUP($C705,Listen!$A$2:$C$45,3,FALSE))</f>
        <v>0</v>
      </c>
      <c r="AE705" s="49">
        <f t="shared" si="215"/>
        <v>0</v>
      </c>
      <c r="AF705" s="49">
        <f t="shared" si="215"/>
        <v>0</v>
      </c>
      <c r="AG705" s="49">
        <f>IFERROR(IF(OR($V705&lt;&gt;"Ja",VLOOKUP($C705,Listen!$A$2:$F$45,5,0)="Nein",D705&lt;IF(C705="LNG Anbindungsanlagen gemäß separater Festlegung",2022,2023)),$AC705,$AA705),0)</f>
        <v>0</v>
      </c>
      <c r="AH705" s="49">
        <f>IFERROR(IF(OR($V705&lt;&gt;"Ja",VLOOKUP($C705,Listen!$A$2:$F$45,5,0)="Nein",D705&lt;IF(C705="LNG Anbindungsanlagen gemäß separater Festlegung",2022,2023)),$AC705,$AA705),0)</f>
        <v>0</v>
      </c>
      <c r="AI705" s="49">
        <f>IFERROR(IF(OR($W705&lt;&gt;"Ja",VLOOKUP($C705,Listen!$A$2:$F$45,6,0)="Nein"),$AC705,$AB705),0)</f>
        <v>0</v>
      </c>
      <c r="AJ705" s="49">
        <f>IFERROR(IF(OR($W705&lt;&gt;"Ja",VLOOKUP($C705,Listen!$A$2:$F$45,6,0)="Nein"),$AC705,$AB705),0)</f>
        <v>0</v>
      </c>
      <c r="AK705" s="49">
        <f>IFERROR(IF(OR($W705&lt;&gt;"Ja",VLOOKUP($C705,Listen!$A$2:$F$45,6,0)="Nein"),$AC705,$AB705),0)</f>
        <v>0</v>
      </c>
      <c r="AL705" s="51">
        <f t="shared" si="216"/>
        <v>0</v>
      </c>
      <c r="AM705" s="296">
        <f>IFERROR(IF(VLOOKUP($C705,Listen!$A$2:$F$45,6,0)="Ja",MAX(BC705:BD705),D_SAV!$BC705),0)</f>
        <v>0</v>
      </c>
      <c r="AN705" s="51">
        <f t="shared" si="217"/>
        <v>0</v>
      </c>
      <c r="AP705" s="304">
        <f t="shared" si="218"/>
        <v>0</v>
      </c>
      <c r="AQ705" s="304">
        <f t="shared" si="219"/>
        <v>0</v>
      </c>
      <c r="AR705" s="304">
        <f t="shared" si="220"/>
        <v>0</v>
      </c>
      <c r="AS705" s="304">
        <f t="shared" si="221"/>
        <v>0</v>
      </c>
      <c r="AT705" s="304">
        <f t="shared" si="222"/>
        <v>0</v>
      </c>
      <c r="AU705" s="304">
        <f t="shared" si="223"/>
        <v>0</v>
      </c>
      <c r="AV705" s="304">
        <f t="shared" si="224"/>
        <v>0</v>
      </c>
      <c r="AW705" s="304">
        <f t="shared" si="225"/>
        <v>0</v>
      </c>
      <c r="AX705" s="304">
        <f t="shared" si="226"/>
        <v>0</v>
      </c>
      <c r="AY705" s="304">
        <f t="shared" si="227"/>
        <v>0</v>
      </c>
      <c r="AZ705" s="304">
        <f t="shared" si="228"/>
        <v>0</v>
      </c>
      <c r="BA705" s="304">
        <f t="shared" si="229"/>
        <v>0</v>
      </c>
      <c r="BB705" s="304">
        <f t="shared" si="230"/>
        <v>0</v>
      </c>
      <c r="BC705" s="304">
        <f t="shared" si="231"/>
        <v>0</v>
      </c>
      <c r="BD705" s="304">
        <f t="shared" si="232"/>
        <v>0</v>
      </c>
      <c r="BE705" s="304">
        <f>IFERROR(IF(VLOOKUP($C705,Listen!$A$2:$F$45,6,0)="Ja",BB705-MAX(BC705:BD705),BB705-BC705),0)</f>
        <v>0</v>
      </c>
    </row>
    <row r="706" spans="1:57" x14ac:dyDescent="0.25">
      <c r="A706" s="320" t="str">
        <f>IF(AND(D706&lt;&gt;0,C706&lt;&gt;0,E706&lt;&gt;0),IF(B706&lt;&gt;0,CONCATENATE(B706,"-AGr",VLOOKUP(C706,Listen!$A$2:$D$45,4,FALSE),"-",D706,"-",E706,),CONCATENATE("AGr",VLOOKUP(C706,Listen!$A$2:$D$45,4,FALSE),"-",D706,"-",E706)),"keine vollständige ID")</f>
        <v>keine vollständige ID</v>
      </c>
      <c r="B706" s="301"/>
      <c r="C706" s="287"/>
      <c r="D706" s="34"/>
      <c r="E706" s="306"/>
      <c r="F706" s="116"/>
      <c r="G706" s="17"/>
      <c r="H706" s="17"/>
      <c r="I706" s="17"/>
      <c r="J706" s="17"/>
      <c r="K706" s="17"/>
      <c r="L706" s="17"/>
      <c r="M706" s="17"/>
      <c r="N706" s="17"/>
      <c r="O706" s="116"/>
      <c r="P706" s="117">
        <f>IF(D706&gt;A_Stammdaten!$B$12,0,SUM(G706,H706,J706,L706:M706)-SUM(I706,K706,N706:O706))</f>
        <v>0</v>
      </c>
      <c r="Q706" s="17"/>
      <c r="R706" s="17"/>
      <c r="S706" s="17"/>
      <c r="T706" s="17"/>
      <c r="U706" s="62">
        <f t="shared" si="212"/>
        <v>0</v>
      </c>
      <c r="V706" s="34"/>
      <c r="W706" s="34"/>
      <c r="X706" s="34"/>
      <c r="Y706" s="34"/>
      <c r="Z706" s="34"/>
      <c r="AA706" s="63" t="str">
        <f t="shared" si="213"/>
        <v>-</v>
      </c>
      <c r="AB706" s="63" t="str">
        <f t="shared" si="214"/>
        <v>-</v>
      </c>
      <c r="AC706" s="63">
        <f>IF(ISBLANK($C706),0,VLOOKUP($C706,Listen!$A$2:$C$45,2,FALSE))</f>
        <v>0</v>
      </c>
      <c r="AD706" s="63">
        <f>IF(ISBLANK($C706),0,VLOOKUP($C706,Listen!$A$2:$C$45,3,FALSE))</f>
        <v>0</v>
      </c>
      <c r="AE706" s="49">
        <f t="shared" si="215"/>
        <v>0</v>
      </c>
      <c r="AF706" s="49">
        <f t="shared" si="215"/>
        <v>0</v>
      </c>
      <c r="AG706" s="49">
        <f>IFERROR(IF(OR($V706&lt;&gt;"Ja",VLOOKUP($C706,Listen!$A$2:$F$45,5,0)="Nein",D706&lt;IF(C706="LNG Anbindungsanlagen gemäß separater Festlegung",2022,2023)),$AC706,$AA706),0)</f>
        <v>0</v>
      </c>
      <c r="AH706" s="49">
        <f>IFERROR(IF(OR($V706&lt;&gt;"Ja",VLOOKUP($C706,Listen!$A$2:$F$45,5,0)="Nein",D706&lt;IF(C706="LNG Anbindungsanlagen gemäß separater Festlegung",2022,2023)),$AC706,$AA706),0)</f>
        <v>0</v>
      </c>
      <c r="AI706" s="49">
        <f>IFERROR(IF(OR($W706&lt;&gt;"Ja",VLOOKUP($C706,Listen!$A$2:$F$45,6,0)="Nein"),$AC706,$AB706),0)</f>
        <v>0</v>
      </c>
      <c r="AJ706" s="49">
        <f>IFERROR(IF(OR($W706&lt;&gt;"Ja",VLOOKUP($C706,Listen!$A$2:$F$45,6,0)="Nein"),$AC706,$AB706),0)</f>
        <v>0</v>
      </c>
      <c r="AK706" s="49">
        <f>IFERROR(IF(OR($W706&lt;&gt;"Ja",VLOOKUP($C706,Listen!$A$2:$F$45,6,0)="Nein"),$AC706,$AB706),0)</f>
        <v>0</v>
      </c>
      <c r="AL706" s="51">
        <f t="shared" si="216"/>
        <v>0</v>
      </c>
      <c r="AM706" s="296">
        <f>IFERROR(IF(VLOOKUP($C706,Listen!$A$2:$F$45,6,0)="Ja",MAX(BC706:BD706),D_SAV!$BC706),0)</f>
        <v>0</v>
      </c>
      <c r="AN706" s="51">
        <f t="shared" si="217"/>
        <v>0</v>
      </c>
      <c r="AP706" s="304">
        <f t="shared" si="218"/>
        <v>0</v>
      </c>
      <c r="AQ706" s="304">
        <f t="shared" si="219"/>
        <v>0</v>
      </c>
      <c r="AR706" s="304">
        <f t="shared" si="220"/>
        <v>0</v>
      </c>
      <c r="AS706" s="304">
        <f t="shared" si="221"/>
        <v>0</v>
      </c>
      <c r="AT706" s="304">
        <f t="shared" si="222"/>
        <v>0</v>
      </c>
      <c r="AU706" s="304">
        <f t="shared" si="223"/>
        <v>0</v>
      </c>
      <c r="AV706" s="304">
        <f t="shared" si="224"/>
        <v>0</v>
      </c>
      <c r="AW706" s="304">
        <f t="shared" si="225"/>
        <v>0</v>
      </c>
      <c r="AX706" s="304">
        <f t="shared" si="226"/>
        <v>0</v>
      </c>
      <c r="AY706" s="304">
        <f t="shared" si="227"/>
        <v>0</v>
      </c>
      <c r="AZ706" s="304">
        <f t="shared" si="228"/>
        <v>0</v>
      </c>
      <c r="BA706" s="304">
        <f t="shared" si="229"/>
        <v>0</v>
      </c>
      <c r="BB706" s="304">
        <f t="shared" si="230"/>
        <v>0</v>
      </c>
      <c r="BC706" s="304">
        <f t="shared" si="231"/>
        <v>0</v>
      </c>
      <c r="BD706" s="304">
        <f t="shared" si="232"/>
        <v>0</v>
      </c>
      <c r="BE706" s="304">
        <f>IFERROR(IF(VLOOKUP($C706,Listen!$A$2:$F$45,6,0)="Ja",BB706-MAX(BC706:BD706),BB706-BC706),0)</f>
        <v>0</v>
      </c>
    </row>
    <row r="707" spans="1:57" x14ac:dyDescent="0.25">
      <c r="A707" s="320" t="str">
        <f>IF(AND(D707&lt;&gt;0,C707&lt;&gt;0,E707&lt;&gt;0),IF(B707&lt;&gt;0,CONCATENATE(B707,"-AGr",VLOOKUP(C707,Listen!$A$2:$D$45,4,FALSE),"-",D707,"-",E707,),CONCATENATE("AGr",VLOOKUP(C707,Listen!$A$2:$D$45,4,FALSE),"-",D707,"-",E707)),"keine vollständige ID")</f>
        <v>keine vollständige ID</v>
      </c>
      <c r="B707" s="301"/>
      <c r="C707" s="287"/>
      <c r="D707" s="34"/>
      <c r="E707" s="306"/>
      <c r="F707" s="116"/>
      <c r="G707" s="17"/>
      <c r="H707" s="17"/>
      <c r="I707" s="17"/>
      <c r="J707" s="17"/>
      <c r="K707" s="17"/>
      <c r="L707" s="17"/>
      <c r="M707" s="17"/>
      <c r="N707" s="17"/>
      <c r="O707" s="116"/>
      <c r="P707" s="117">
        <f>IF(D707&gt;A_Stammdaten!$B$12,0,SUM(G707,H707,J707,L707:M707)-SUM(I707,K707,N707:O707))</f>
        <v>0</v>
      </c>
      <c r="Q707" s="17"/>
      <c r="R707" s="17"/>
      <c r="S707" s="17"/>
      <c r="T707" s="17"/>
      <c r="U707" s="62">
        <f t="shared" si="212"/>
        <v>0</v>
      </c>
      <c r="V707" s="34"/>
      <c r="W707" s="34"/>
      <c r="X707" s="34"/>
      <c r="Y707" s="34"/>
      <c r="Z707" s="34"/>
      <c r="AA707" s="63" t="str">
        <f t="shared" si="213"/>
        <v>-</v>
      </c>
      <c r="AB707" s="63" t="str">
        <f t="shared" si="214"/>
        <v>-</v>
      </c>
      <c r="AC707" s="63">
        <f>IF(ISBLANK($C707),0,VLOOKUP($C707,Listen!$A$2:$C$45,2,FALSE))</f>
        <v>0</v>
      </c>
      <c r="AD707" s="63">
        <f>IF(ISBLANK($C707),0,VLOOKUP($C707,Listen!$A$2:$C$45,3,FALSE))</f>
        <v>0</v>
      </c>
      <c r="AE707" s="49">
        <f t="shared" si="215"/>
        <v>0</v>
      </c>
      <c r="AF707" s="49">
        <f t="shared" si="215"/>
        <v>0</v>
      </c>
      <c r="AG707" s="49">
        <f>IFERROR(IF(OR($V707&lt;&gt;"Ja",VLOOKUP($C707,Listen!$A$2:$F$45,5,0)="Nein",D707&lt;IF(C707="LNG Anbindungsanlagen gemäß separater Festlegung",2022,2023)),$AC707,$AA707),0)</f>
        <v>0</v>
      </c>
      <c r="AH707" s="49">
        <f>IFERROR(IF(OR($V707&lt;&gt;"Ja",VLOOKUP($C707,Listen!$A$2:$F$45,5,0)="Nein",D707&lt;IF(C707="LNG Anbindungsanlagen gemäß separater Festlegung",2022,2023)),$AC707,$AA707),0)</f>
        <v>0</v>
      </c>
      <c r="AI707" s="49">
        <f>IFERROR(IF(OR($W707&lt;&gt;"Ja",VLOOKUP($C707,Listen!$A$2:$F$45,6,0)="Nein"),$AC707,$AB707),0)</f>
        <v>0</v>
      </c>
      <c r="AJ707" s="49">
        <f>IFERROR(IF(OR($W707&lt;&gt;"Ja",VLOOKUP($C707,Listen!$A$2:$F$45,6,0)="Nein"),$AC707,$AB707),0)</f>
        <v>0</v>
      </c>
      <c r="AK707" s="49">
        <f>IFERROR(IF(OR($W707&lt;&gt;"Ja",VLOOKUP($C707,Listen!$A$2:$F$45,6,0)="Nein"),$AC707,$AB707),0)</f>
        <v>0</v>
      </c>
      <c r="AL707" s="51">
        <f t="shared" si="216"/>
        <v>0</v>
      </c>
      <c r="AM707" s="296">
        <f>IFERROR(IF(VLOOKUP($C707,Listen!$A$2:$F$45,6,0)="Ja",MAX(BC707:BD707),D_SAV!$BC707),0)</f>
        <v>0</v>
      </c>
      <c r="AN707" s="51">
        <f t="shared" si="217"/>
        <v>0</v>
      </c>
      <c r="AP707" s="304">
        <f t="shared" si="218"/>
        <v>0</v>
      </c>
      <c r="AQ707" s="304">
        <f t="shared" si="219"/>
        <v>0</v>
      </c>
      <c r="AR707" s="304">
        <f t="shared" si="220"/>
        <v>0</v>
      </c>
      <c r="AS707" s="304">
        <f t="shared" si="221"/>
        <v>0</v>
      </c>
      <c r="AT707" s="304">
        <f t="shared" si="222"/>
        <v>0</v>
      </c>
      <c r="AU707" s="304">
        <f t="shared" si="223"/>
        <v>0</v>
      </c>
      <c r="AV707" s="304">
        <f t="shared" si="224"/>
        <v>0</v>
      </c>
      <c r="AW707" s="304">
        <f t="shared" si="225"/>
        <v>0</v>
      </c>
      <c r="AX707" s="304">
        <f t="shared" si="226"/>
        <v>0</v>
      </c>
      <c r="AY707" s="304">
        <f t="shared" si="227"/>
        <v>0</v>
      </c>
      <c r="AZ707" s="304">
        <f t="shared" si="228"/>
        <v>0</v>
      </c>
      <c r="BA707" s="304">
        <f t="shared" si="229"/>
        <v>0</v>
      </c>
      <c r="BB707" s="304">
        <f t="shared" si="230"/>
        <v>0</v>
      </c>
      <c r="BC707" s="304">
        <f t="shared" si="231"/>
        <v>0</v>
      </c>
      <c r="BD707" s="304">
        <f t="shared" si="232"/>
        <v>0</v>
      </c>
      <c r="BE707" s="304">
        <f>IFERROR(IF(VLOOKUP($C707,Listen!$A$2:$F$45,6,0)="Ja",BB707-MAX(BC707:BD707),BB707-BC707),0)</f>
        <v>0</v>
      </c>
    </row>
    <row r="708" spans="1:57" x14ac:dyDescent="0.25">
      <c r="A708" s="320" t="str">
        <f>IF(AND(D708&lt;&gt;0,C708&lt;&gt;0,E708&lt;&gt;0),IF(B708&lt;&gt;0,CONCATENATE(B708,"-AGr",VLOOKUP(C708,Listen!$A$2:$D$45,4,FALSE),"-",D708,"-",E708,),CONCATENATE("AGr",VLOOKUP(C708,Listen!$A$2:$D$45,4,FALSE),"-",D708,"-",E708)),"keine vollständige ID")</f>
        <v>keine vollständige ID</v>
      </c>
      <c r="B708" s="301"/>
      <c r="C708" s="287"/>
      <c r="D708" s="34"/>
      <c r="E708" s="306"/>
      <c r="F708" s="116"/>
      <c r="G708" s="17"/>
      <c r="H708" s="17"/>
      <c r="I708" s="17"/>
      <c r="J708" s="17"/>
      <c r="K708" s="17"/>
      <c r="L708" s="17"/>
      <c r="M708" s="17"/>
      <c r="N708" s="17"/>
      <c r="O708" s="116"/>
      <c r="P708" s="117">
        <f>IF(D708&gt;A_Stammdaten!$B$12,0,SUM(G708,H708,J708,L708:M708)-SUM(I708,K708,N708:O708))</f>
        <v>0</v>
      </c>
      <c r="Q708" s="17"/>
      <c r="R708" s="17"/>
      <c r="S708" s="17"/>
      <c r="T708" s="17"/>
      <c r="U708" s="62">
        <f t="shared" si="212"/>
        <v>0</v>
      </c>
      <c r="V708" s="34"/>
      <c r="W708" s="34"/>
      <c r="X708" s="34"/>
      <c r="Y708" s="34"/>
      <c r="Z708" s="34"/>
      <c r="AA708" s="63" t="str">
        <f t="shared" si="213"/>
        <v>-</v>
      </c>
      <c r="AB708" s="63" t="str">
        <f t="shared" si="214"/>
        <v>-</v>
      </c>
      <c r="AC708" s="63">
        <f>IF(ISBLANK($C708),0,VLOOKUP($C708,Listen!$A$2:$C$45,2,FALSE))</f>
        <v>0</v>
      </c>
      <c r="AD708" s="63">
        <f>IF(ISBLANK($C708),0,VLOOKUP($C708,Listen!$A$2:$C$45,3,FALSE))</f>
        <v>0</v>
      </c>
      <c r="AE708" s="49">
        <f t="shared" si="215"/>
        <v>0</v>
      </c>
      <c r="AF708" s="49">
        <f t="shared" si="215"/>
        <v>0</v>
      </c>
      <c r="AG708" s="49">
        <f>IFERROR(IF(OR($V708&lt;&gt;"Ja",VLOOKUP($C708,Listen!$A$2:$F$45,5,0)="Nein",D708&lt;IF(C708="LNG Anbindungsanlagen gemäß separater Festlegung",2022,2023)),$AC708,$AA708),0)</f>
        <v>0</v>
      </c>
      <c r="AH708" s="49">
        <f>IFERROR(IF(OR($V708&lt;&gt;"Ja",VLOOKUP($C708,Listen!$A$2:$F$45,5,0)="Nein",D708&lt;IF(C708="LNG Anbindungsanlagen gemäß separater Festlegung",2022,2023)),$AC708,$AA708),0)</f>
        <v>0</v>
      </c>
      <c r="AI708" s="49">
        <f>IFERROR(IF(OR($W708&lt;&gt;"Ja",VLOOKUP($C708,Listen!$A$2:$F$45,6,0)="Nein"),$AC708,$AB708),0)</f>
        <v>0</v>
      </c>
      <c r="AJ708" s="49">
        <f>IFERROR(IF(OR($W708&lt;&gt;"Ja",VLOOKUP($C708,Listen!$A$2:$F$45,6,0)="Nein"),$AC708,$AB708),0)</f>
        <v>0</v>
      </c>
      <c r="AK708" s="49">
        <f>IFERROR(IF(OR($W708&lt;&gt;"Ja",VLOOKUP($C708,Listen!$A$2:$F$45,6,0)="Nein"),$AC708,$AB708),0)</f>
        <v>0</v>
      </c>
      <c r="AL708" s="51">
        <f t="shared" si="216"/>
        <v>0</v>
      </c>
      <c r="AM708" s="296">
        <f>IFERROR(IF(VLOOKUP($C708,Listen!$A$2:$F$45,6,0)="Ja",MAX(BC708:BD708),D_SAV!$BC708),0)</f>
        <v>0</v>
      </c>
      <c r="AN708" s="51">
        <f t="shared" si="217"/>
        <v>0</v>
      </c>
      <c r="AP708" s="304">
        <f t="shared" si="218"/>
        <v>0</v>
      </c>
      <c r="AQ708" s="304">
        <f t="shared" si="219"/>
        <v>0</v>
      </c>
      <c r="AR708" s="304">
        <f t="shared" si="220"/>
        <v>0</v>
      </c>
      <c r="AS708" s="304">
        <f t="shared" si="221"/>
        <v>0</v>
      </c>
      <c r="AT708" s="304">
        <f t="shared" si="222"/>
        <v>0</v>
      </c>
      <c r="AU708" s="304">
        <f t="shared" si="223"/>
        <v>0</v>
      </c>
      <c r="AV708" s="304">
        <f t="shared" si="224"/>
        <v>0</v>
      </c>
      <c r="AW708" s="304">
        <f t="shared" si="225"/>
        <v>0</v>
      </c>
      <c r="AX708" s="304">
        <f t="shared" si="226"/>
        <v>0</v>
      </c>
      <c r="AY708" s="304">
        <f t="shared" si="227"/>
        <v>0</v>
      </c>
      <c r="AZ708" s="304">
        <f t="shared" si="228"/>
        <v>0</v>
      </c>
      <c r="BA708" s="304">
        <f t="shared" si="229"/>
        <v>0</v>
      </c>
      <c r="BB708" s="304">
        <f t="shared" si="230"/>
        <v>0</v>
      </c>
      <c r="BC708" s="304">
        <f t="shared" si="231"/>
        <v>0</v>
      </c>
      <c r="BD708" s="304">
        <f t="shared" si="232"/>
        <v>0</v>
      </c>
      <c r="BE708" s="304">
        <f>IFERROR(IF(VLOOKUP($C708,Listen!$A$2:$F$45,6,0)="Ja",BB708-MAX(BC708:BD708),BB708-BC708),0)</f>
        <v>0</v>
      </c>
    </row>
    <row r="709" spans="1:57" x14ac:dyDescent="0.25">
      <c r="A709" s="320" t="str">
        <f>IF(AND(D709&lt;&gt;0,C709&lt;&gt;0,E709&lt;&gt;0),IF(B709&lt;&gt;0,CONCATENATE(B709,"-AGr",VLOOKUP(C709,Listen!$A$2:$D$45,4,FALSE),"-",D709,"-",E709,),CONCATENATE("AGr",VLOOKUP(C709,Listen!$A$2:$D$45,4,FALSE),"-",D709,"-",E709)),"keine vollständige ID")</f>
        <v>keine vollständige ID</v>
      </c>
      <c r="B709" s="301"/>
      <c r="C709" s="287"/>
      <c r="D709" s="34"/>
      <c r="E709" s="306"/>
      <c r="F709" s="116"/>
      <c r="G709" s="17"/>
      <c r="H709" s="17"/>
      <c r="I709" s="17"/>
      <c r="J709" s="17"/>
      <c r="K709" s="17"/>
      <c r="L709" s="17"/>
      <c r="M709" s="17"/>
      <c r="N709" s="17"/>
      <c r="O709" s="116"/>
      <c r="P709" s="117">
        <f>IF(D709&gt;A_Stammdaten!$B$12,0,SUM(G709,H709,J709,L709:M709)-SUM(I709,K709,N709:O709))</f>
        <v>0</v>
      </c>
      <c r="Q709" s="17"/>
      <c r="R709" s="17"/>
      <c r="S709" s="17"/>
      <c r="T709" s="17"/>
      <c r="U709" s="62">
        <f t="shared" si="212"/>
        <v>0</v>
      </c>
      <c r="V709" s="34"/>
      <c r="W709" s="34"/>
      <c r="X709" s="34"/>
      <c r="Y709" s="34"/>
      <c r="Z709" s="34"/>
      <c r="AA709" s="63" t="str">
        <f t="shared" si="213"/>
        <v>-</v>
      </c>
      <c r="AB709" s="63" t="str">
        <f t="shared" si="214"/>
        <v>-</v>
      </c>
      <c r="AC709" s="63">
        <f>IF(ISBLANK($C709),0,VLOOKUP($C709,Listen!$A$2:$C$45,2,FALSE))</f>
        <v>0</v>
      </c>
      <c r="AD709" s="63">
        <f>IF(ISBLANK($C709),0,VLOOKUP($C709,Listen!$A$2:$C$45,3,FALSE))</f>
        <v>0</v>
      </c>
      <c r="AE709" s="49">
        <f t="shared" si="215"/>
        <v>0</v>
      </c>
      <c r="AF709" s="49">
        <f t="shared" si="215"/>
        <v>0</v>
      </c>
      <c r="AG709" s="49">
        <f>IFERROR(IF(OR($V709&lt;&gt;"Ja",VLOOKUP($C709,Listen!$A$2:$F$45,5,0)="Nein",D709&lt;IF(C709="LNG Anbindungsanlagen gemäß separater Festlegung",2022,2023)),$AC709,$AA709),0)</f>
        <v>0</v>
      </c>
      <c r="AH709" s="49">
        <f>IFERROR(IF(OR($V709&lt;&gt;"Ja",VLOOKUP($C709,Listen!$A$2:$F$45,5,0)="Nein",D709&lt;IF(C709="LNG Anbindungsanlagen gemäß separater Festlegung",2022,2023)),$AC709,$AA709),0)</f>
        <v>0</v>
      </c>
      <c r="AI709" s="49">
        <f>IFERROR(IF(OR($W709&lt;&gt;"Ja",VLOOKUP($C709,Listen!$A$2:$F$45,6,0)="Nein"),$AC709,$AB709),0)</f>
        <v>0</v>
      </c>
      <c r="AJ709" s="49">
        <f>IFERROR(IF(OR($W709&lt;&gt;"Ja",VLOOKUP($C709,Listen!$A$2:$F$45,6,0)="Nein"),$AC709,$AB709),0)</f>
        <v>0</v>
      </c>
      <c r="AK709" s="49">
        <f>IFERROR(IF(OR($W709&lt;&gt;"Ja",VLOOKUP($C709,Listen!$A$2:$F$45,6,0)="Nein"),$AC709,$AB709),0)</f>
        <v>0</v>
      </c>
      <c r="AL709" s="51">
        <f t="shared" si="216"/>
        <v>0</v>
      </c>
      <c r="AM709" s="296">
        <f>IFERROR(IF(VLOOKUP($C709,Listen!$A$2:$F$45,6,0)="Ja",MAX(BC709:BD709),D_SAV!$BC709),0)</f>
        <v>0</v>
      </c>
      <c r="AN709" s="51">
        <f t="shared" si="217"/>
        <v>0</v>
      </c>
      <c r="AP709" s="304">
        <f t="shared" si="218"/>
        <v>0</v>
      </c>
      <c r="AQ709" s="304">
        <f t="shared" si="219"/>
        <v>0</v>
      </c>
      <c r="AR709" s="304">
        <f t="shared" si="220"/>
        <v>0</v>
      </c>
      <c r="AS709" s="304">
        <f t="shared" si="221"/>
        <v>0</v>
      </c>
      <c r="AT709" s="304">
        <f t="shared" si="222"/>
        <v>0</v>
      </c>
      <c r="AU709" s="304">
        <f t="shared" si="223"/>
        <v>0</v>
      </c>
      <c r="AV709" s="304">
        <f t="shared" si="224"/>
        <v>0</v>
      </c>
      <c r="AW709" s="304">
        <f t="shared" si="225"/>
        <v>0</v>
      </c>
      <c r="AX709" s="304">
        <f t="shared" si="226"/>
        <v>0</v>
      </c>
      <c r="AY709" s="304">
        <f t="shared" si="227"/>
        <v>0</v>
      </c>
      <c r="AZ709" s="304">
        <f t="shared" si="228"/>
        <v>0</v>
      </c>
      <c r="BA709" s="304">
        <f t="shared" si="229"/>
        <v>0</v>
      </c>
      <c r="BB709" s="304">
        <f t="shared" si="230"/>
        <v>0</v>
      </c>
      <c r="BC709" s="304">
        <f t="shared" si="231"/>
        <v>0</v>
      </c>
      <c r="BD709" s="304">
        <f t="shared" si="232"/>
        <v>0</v>
      </c>
      <c r="BE709" s="304">
        <f>IFERROR(IF(VLOOKUP($C709,Listen!$A$2:$F$45,6,0)="Ja",BB709-MAX(BC709:BD709),BB709-BC709),0)</f>
        <v>0</v>
      </c>
    </row>
    <row r="710" spans="1:57" x14ac:dyDescent="0.25">
      <c r="A710" s="320" t="str">
        <f>IF(AND(D710&lt;&gt;0,C710&lt;&gt;0,E710&lt;&gt;0),IF(B710&lt;&gt;0,CONCATENATE(B710,"-AGr",VLOOKUP(C710,Listen!$A$2:$D$45,4,FALSE),"-",D710,"-",E710,),CONCATENATE("AGr",VLOOKUP(C710,Listen!$A$2:$D$45,4,FALSE),"-",D710,"-",E710)),"keine vollständige ID")</f>
        <v>keine vollständige ID</v>
      </c>
      <c r="B710" s="301"/>
      <c r="C710" s="287"/>
      <c r="D710" s="34"/>
      <c r="E710" s="306"/>
      <c r="F710" s="116"/>
      <c r="G710" s="17"/>
      <c r="H710" s="17"/>
      <c r="I710" s="17"/>
      <c r="J710" s="17"/>
      <c r="K710" s="17"/>
      <c r="L710" s="17"/>
      <c r="M710" s="17"/>
      <c r="N710" s="17"/>
      <c r="O710" s="116"/>
      <c r="P710" s="117">
        <f>IF(D710&gt;A_Stammdaten!$B$12,0,SUM(G710,H710,J710,L710:M710)-SUM(I710,K710,N710:O710))</f>
        <v>0</v>
      </c>
      <c r="Q710" s="17"/>
      <c r="R710" s="17"/>
      <c r="S710" s="17"/>
      <c r="T710" s="17"/>
      <c r="U710" s="62">
        <f t="shared" ref="U710:U773" si="233">P710-SUM(Q710:T710)</f>
        <v>0</v>
      </c>
      <c r="V710" s="34"/>
      <c r="W710" s="34"/>
      <c r="X710" s="34"/>
      <c r="Y710" s="34"/>
      <c r="Z710" s="34"/>
      <c r="AA710" s="63" t="str">
        <f t="shared" ref="AA710:AA773" si="234">IF($V710="Ja",MIN(2044-$D710+1,AC710),"-")</f>
        <v>-</v>
      </c>
      <c r="AB710" s="63" t="str">
        <f t="shared" ref="AB710:AB773" si="235">IF($Z710="","-",MIN($Z710-$D710+1,AC710))</f>
        <v>-</v>
      </c>
      <c r="AC710" s="63">
        <f>IF(ISBLANK($C710),0,VLOOKUP($C710,Listen!$A$2:$C$45,2,FALSE))</f>
        <v>0</v>
      </c>
      <c r="AD710" s="63">
        <f>IF(ISBLANK($C710),0,VLOOKUP($C710,Listen!$A$2:$C$45,3,FALSE))</f>
        <v>0</v>
      </c>
      <c r="AE710" s="49">
        <f t="shared" ref="AE710:AF773" si="236">IFERROR($AC710,0)</f>
        <v>0</v>
      </c>
      <c r="AF710" s="49">
        <f t="shared" si="236"/>
        <v>0</v>
      </c>
      <c r="AG710" s="49">
        <f>IFERROR(IF(OR($V710&lt;&gt;"Ja",VLOOKUP($C710,Listen!$A$2:$F$45,5,0)="Nein",D710&lt;IF(C710="LNG Anbindungsanlagen gemäß separater Festlegung",2022,2023)),$AC710,$AA710),0)</f>
        <v>0</v>
      </c>
      <c r="AH710" s="49">
        <f>IFERROR(IF(OR($V710&lt;&gt;"Ja",VLOOKUP($C710,Listen!$A$2:$F$45,5,0)="Nein",D710&lt;IF(C710="LNG Anbindungsanlagen gemäß separater Festlegung",2022,2023)),$AC710,$AA710),0)</f>
        <v>0</v>
      </c>
      <c r="AI710" s="49">
        <f>IFERROR(IF(OR($W710&lt;&gt;"Ja",VLOOKUP($C710,Listen!$A$2:$F$45,6,0)="Nein"),$AC710,$AB710),0)</f>
        <v>0</v>
      </c>
      <c r="AJ710" s="49">
        <f>IFERROR(IF(OR($W710&lt;&gt;"Ja",VLOOKUP($C710,Listen!$A$2:$F$45,6,0)="Nein"),$AC710,$AB710),0)</f>
        <v>0</v>
      </c>
      <c r="AK710" s="49">
        <f>IFERROR(IF(OR($W710&lt;&gt;"Ja",VLOOKUP($C710,Listen!$A$2:$F$45,6,0)="Nein"),$AC710,$AB710),0)</f>
        <v>0</v>
      </c>
      <c r="AL710" s="51">
        <f t="shared" ref="AL710:AL773" si="237">BB710</f>
        <v>0</v>
      </c>
      <c r="AM710" s="296">
        <f>IFERROR(IF(VLOOKUP($C710,Listen!$A$2:$F$45,6,0)="Ja",MAX(BC710:BD710),D_SAV!$BC710),0)</f>
        <v>0</v>
      </c>
      <c r="AN710" s="51">
        <f t="shared" ref="AN710:AN773" si="238">BE710</f>
        <v>0</v>
      </c>
      <c r="AP710" s="304">
        <f t="shared" ref="AP710:AP773" si="239">AO710+IF($D710=AP$3,$U710,0)</f>
        <v>0</v>
      </c>
      <c r="AQ710" s="304">
        <f t="shared" ref="AQ710:AQ773" si="240">IF(AP710=0,0,IF($AE710-(AP$3-$D710)&lt;=0,AP710,AP710/($AE710-(AP$3-$D710))))</f>
        <v>0</v>
      </c>
      <c r="AR710" s="304">
        <f t="shared" ref="AR710:AR773" si="241">AP710-AQ710</f>
        <v>0</v>
      </c>
      <c r="AS710" s="304">
        <f t="shared" ref="AS710:AS773" si="242">AR710+IF($D710=AS$3,$U710,0)</f>
        <v>0</v>
      </c>
      <c r="AT710" s="304">
        <f t="shared" ref="AT710:AT773" si="243">IF(AS710=0,0,IF($AF710-(AS$3-$D710)&lt;=0,AS710,AS710/($AF710-(AS$3-$D710))))</f>
        <v>0</v>
      </c>
      <c r="AU710" s="304">
        <f t="shared" ref="AU710:AU773" si="244">AS710-AT710</f>
        <v>0</v>
      </c>
      <c r="AV710" s="304">
        <f t="shared" ref="AV710:AV773" si="245">AU710+IF($D710=AV$3,$U710,0)</f>
        <v>0</v>
      </c>
      <c r="AW710" s="304">
        <f t="shared" ref="AW710:AW773" si="246">IF(AV710=0,0,IF($AG710-(AV$3-$D710)&lt;=0,AV710,AV710/($AG710-(AV$3-$D710))))</f>
        <v>0</v>
      </c>
      <c r="AX710" s="304">
        <f t="shared" ref="AX710:AX773" si="247">AV710-AW710</f>
        <v>0</v>
      </c>
      <c r="AY710" s="304">
        <f t="shared" ref="AY710:AY773" si="248">AX710+IF($D710=AY$3,$U710,0)</f>
        <v>0</v>
      </c>
      <c r="AZ710" s="304">
        <f t="shared" ref="AZ710:AZ773" si="249">IF(AY710=0,0,IF($AH710-(AY$3-$D710)&lt;=0,AY710,AY710/($AH710-(AY$3-$D710))))</f>
        <v>0</v>
      </c>
      <c r="BA710" s="304">
        <f t="shared" ref="BA710:BA773" si="250">AY710-AZ710</f>
        <v>0</v>
      </c>
      <c r="BB710" s="304">
        <f t="shared" ref="BB710:BB773" si="251">BA710+IF($D710=BB$3,$U710,0)</f>
        <v>0</v>
      </c>
      <c r="BC710" s="304">
        <f t="shared" ref="BC710:BC773" si="252">IF(BB710=0,0,IF($AI710-(BB$3-$D710)&lt;=0,BB710,BB710/($AI710-(BB$3-$D710))))</f>
        <v>0</v>
      </c>
      <c r="BD710" s="304">
        <f t="shared" ref="BD710:BD773" si="253">BB710*Y710/100</f>
        <v>0</v>
      </c>
      <c r="BE710" s="304">
        <f>IFERROR(IF(VLOOKUP($C710,Listen!$A$2:$F$45,6,0)="Ja",BB710-MAX(BC710:BD710),BB710-BC710),0)</f>
        <v>0</v>
      </c>
    </row>
    <row r="711" spans="1:57" x14ac:dyDescent="0.25">
      <c r="A711" s="320" t="str">
        <f>IF(AND(D711&lt;&gt;0,C711&lt;&gt;0,E711&lt;&gt;0),IF(B711&lt;&gt;0,CONCATENATE(B711,"-AGr",VLOOKUP(C711,Listen!$A$2:$D$45,4,FALSE),"-",D711,"-",E711,),CONCATENATE("AGr",VLOOKUP(C711,Listen!$A$2:$D$45,4,FALSE),"-",D711,"-",E711)),"keine vollständige ID")</f>
        <v>keine vollständige ID</v>
      </c>
      <c r="B711" s="301"/>
      <c r="C711" s="287"/>
      <c r="D711" s="34"/>
      <c r="E711" s="306"/>
      <c r="F711" s="116"/>
      <c r="G711" s="17"/>
      <c r="H711" s="17"/>
      <c r="I711" s="17"/>
      <c r="J711" s="17"/>
      <c r="K711" s="17"/>
      <c r="L711" s="17"/>
      <c r="M711" s="17"/>
      <c r="N711" s="17"/>
      <c r="O711" s="116"/>
      <c r="P711" s="117">
        <f>IF(D711&gt;A_Stammdaten!$B$12,0,SUM(G711,H711,J711,L711:M711)-SUM(I711,K711,N711:O711))</f>
        <v>0</v>
      </c>
      <c r="Q711" s="17"/>
      <c r="R711" s="17"/>
      <c r="S711" s="17"/>
      <c r="T711" s="17"/>
      <c r="U711" s="62">
        <f t="shared" si="233"/>
        <v>0</v>
      </c>
      <c r="V711" s="34"/>
      <c r="W711" s="34"/>
      <c r="X711" s="34"/>
      <c r="Y711" s="34"/>
      <c r="Z711" s="34"/>
      <c r="AA711" s="63" t="str">
        <f t="shared" si="234"/>
        <v>-</v>
      </c>
      <c r="AB711" s="63" t="str">
        <f t="shared" si="235"/>
        <v>-</v>
      </c>
      <c r="AC711" s="63">
        <f>IF(ISBLANK($C711),0,VLOOKUP($C711,Listen!$A$2:$C$45,2,FALSE))</f>
        <v>0</v>
      </c>
      <c r="AD711" s="63">
        <f>IF(ISBLANK($C711),0,VLOOKUP($C711,Listen!$A$2:$C$45,3,FALSE))</f>
        <v>0</v>
      </c>
      <c r="AE711" s="49">
        <f t="shared" si="236"/>
        <v>0</v>
      </c>
      <c r="AF711" s="49">
        <f t="shared" si="236"/>
        <v>0</v>
      </c>
      <c r="AG711" s="49">
        <f>IFERROR(IF(OR($V711&lt;&gt;"Ja",VLOOKUP($C711,Listen!$A$2:$F$45,5,0)="Nein",D711&lt;IF(C711="LNG Anbindungsanlagen gemäß separater Festlegung",2022,2023)),$AC711,$AA711),0)</f>
        <v>0</v>
      </c>
      <c r="AH711" s="49">
        <f>IFERROR(IF(OR($V711&lt;&gt;"Ja",VLOOKUP($C711,Listen!$A$2:$F$45,5,0)="Nein",D711&lt;IF(C711="LNG Anbindungsanlagen gemäß separater Festlegung",2022,2023)),$AC711,$AA711),0)</f>
        <v>0</v>
      </c>
      <c r="AI711" s="49">
        <f>IFERROR(IF(OR($W711&lt;&gt;"Ja",VLOOKUP($C711,Listen!$A$2:$F$45,6,0)="Nein"),$AC711,$AB711),0)</f>
        <v>0</v>
      </c>
      <c r="AJ711" s="49">
        <f>IFERROR(IF(OR($W711&lt;&gt;"Ja",VLOOKUP($C711,Listen!$A$2:$F$45,6,0)="Nein"),$AC711,$AB711),0)</f>
        <v>0</v>
      </c>
      <c r="AK711" s="49">
        <f>IFERROR(IF(OR($W711&lt;&gt;"Ja",VLOOKUP($C711,Listen!$A$2:$F$45,6,0)="Nein"),$AC711,$AB711),0)</f>
        <v>0</v>
      </c>
      <c r="AL711" s="51">
        <f t="shared" si="237"/>
        <v>0</v>
      </c>
      <c r="AM711" s="296">
        <f>IFERROR(IF(VLOOKUP($C711,Listen!$A$2:$F$45,6,0)="Ja",MAX(BC711:BD711),D_SAV!$BC711),0)</f>
        <v>0</v>
      </c>
      <c r="AN711" s="51">
        <f t="shared" si="238"/>
        <v>0</v>
      </c>
      <c r="AP711" s="304">
        <f t="shared" si="239"/>
        <v>0</v>
      </c>
      <c r="AQ711" s="304">
        <f t="shared" si="240"/>
        <v>0</v>
      </c>
      <c r="AR711" s="304">
        <f t="shared" si="241"/>
        <v>0</v>
      </c>
      <c r="AS711" s="304">
        <f t="shared" si="242"/>
        <v>0</v>
      </c>
      <c r="AT711" s="304">
        <f t="shared" si="243"/>
        <v>0</v>
      </c>
      <c r="AU711" s="304">
        <f t="shared" si="244"/>
        <v>0</v>
      </c>
      <c r="AV711" s="304">
        <f t="shared" si="245"/>
        <v>0</v>
      </c>
      <c r="AW711" s="304">
        <f t="shared" si="246"/>
        <v>0</v>
      </c>
      <c r="AX711" s="304">
        <f t="shared" si="247"/>
        <v>0</v>
      </c>
      <c r="AY711" s="304">
        <f t="shared" si="248"/>
        <v>0</v>
      </c>
      <c r="AZ711" s="304">
        <f t="shared" si="249"/>
        <v>0</v>
      </c>
      <c r="BA711" s="304">
        <f t="shared" si="250"/>
        <v>0</v>
      </c>
      <c r="BB711" s="304">
        <f t="shared" si="251"/>
        <v>0</v>
      </c>
      <c r="BC711" s="304">
        <f t="shared" si="252"/>
        <v>0</v>
      </c>
      <c r="BD711" s="304">
        <f t="shared" si="253"/>
        <v>0</v>
      </c>
      <c r="BE711" s="304">
        <f>IFERROR(IF(VLOOKUP($C711,Listen!$A$2:$F$45,6,0)="Ja",BB711-MAX(BC711:BD711),BB711-BC711),0)</f>
        <v>0</v>
      </c>
    </row>
    <row r="712" spans="1:57" x14ac:dyDescent="0.25">
      <c r="A712" s="320" t="str">
        <f>IF(AND(D712&lt;&gt;0,C712&lt;&gt;0,E712&lt;&gt;0),IF(B712&lt;&gt;0,CONCATENATE(B712,"-AGr",VLOOKUP(C712,Listen!$A$2:$D$45,4,FALSE),"-",D712,"-",E712,),CONCATENATE("AGr",VLOOKUP(C712,Listen!$A$2:$D$45,4,FALSE),"-",D712,"-",E712)),"keine vollständige ID")</f>
        <v>keine vollständige ID</v>
      </c>
      <c r="B712" s="301"/>
      <c r="C712" s="287"/>
      <c r="D712" s="34"/>
      <c r="E712" s="306"/>
      <c r="F712" s="116"/>
      <c r="G712" s="17"/>
      <c r="H712" s="17"/>
      <c r="I712" s="17"/>
      <c r="J712" s="17"/>
      <c r="K712" s="17"/>
      <c r="L712" s="17"/>
      <c r="M712" s="17"/>
      <c r="N712" s="17"/>
      <c r="O712" s="116"/>
      <c r="P712" s="117">
        <f>IF(D712&gt;A_Stammdaten!$B$12,0,SUM(G712,H712,J712,L712:M712)-SUM(I712,K712,N712:O712))</f>
        <v>0</v>
      </c>
      <c r="Q712" s="17"/>
      <c r="R712" s="17"/>
      <c r="S712" s="17"/>
      <c r="T712" s="17"/>
      <c r="U712" s="62">
        <f t="shared" si="233"/>
        <v>0</v>
      </c>
      <c r="V712" s="34"/>
      <c r="W712" s="34"/>
      <c r="X712" s="34"/>
      <c r="Y712" s="34"/>
      <c r="Z712" s="34"/>
      <c r="AA712" s="63" t="str">
        <f t="shared" si="234"/>
        <v>-</v>
      </c>
      <c r="AB712" s="63" t="str">
        <f t="shared" si="235"/>
        <v>-</v>
      </c>
      <c r="AC712" s="63">
        <f>IF(ISBLANK($C712),0,VLOOKUP($C712,Listen!$A$2:$C$45,2,FALSE))</f>
        <v>0</v>
      </c>
      <c r="AD712" s="63">
        <f>IF(ISBLANK($C712),0,VLOOKUP($C712,Listen!$A$2:$C$45,3,FALSE))</f>
        <v>0</v>
      </c>
      <c r="AE712" s="49">
        <f t="shared" si="236"/>
        <v>0</v>
      </c>
      <c r="AF712" s="49">
        <f t="shared" si="236"/>
        <v>0</v>
      </c>
      <c r="AG712" s="49">
        <f>IFERROR(IF(OR($V712&lt;&gt;"Ja",VLOOKUP($C712,Listen!$A$2:$F$45,5,0)="Nein",D712&lt;IF(C712="LNG Anbindungsanlagen gemäß separater Festlegung",2022,2023)),$AC712,$AA712),0)</f>
        <v>0</v>
      </c>
      <c r="AH712" s="49">
        <f>IFERROR(IF(OR($V712&lt;&gt;"Ja",VLOOKUP($C712,Listen!$A$2:$F$45,5,0)="Nein",D712&lt;IF(C712="LNG Anbindungsanlagen gemäß separater Festlegung",2022,2023)),$AC712,$AA712),0)</f>
        <v>0</v>
      </c>
      <c r="AI712" s="49">
        <f>IFERROR(IF(OR($W712&lt;&gt;"Ja",VLOOKUP($C712,Listen!$A$2:$F$45,6,0)="Nein"),$AC712,$AB712),0)</f>
        <v>0</v>
      </c>
      <c r="AJ712" s="49">
        <f>IFERROR(IF(OR($W712&lt;&gt;"Ja",VLOOKUP($C712,Listen!$A$2:$F$45,6,0)="Nein"),$AC712,$AB712),0)</f>
        <v>0</v>
      </c>
      <c r="AK712" s="49">
        <f>IFERROR(IF(OR($W712&lt;&gt;"Ja",VLOOKUP($C712,Listen!$A$2:$F$45,6,0)="Nein"),$AC712,$AB712),0)</f>
        <v>0</v>
      </c>
      <c r="AL712" s="51">
        <f t="shared" si="237"/>
        <v>0</v>
      </c>
      <c r="AM712" s="296">
        <f>IFERROR(IF(VLOOKUP($C712,Listen!$A$2:$F$45,6,0)="Ja",MAX(BC712:BD712),D_SAV!$BC712),0)</f>
        <v>0</v>
      </c>
      <c r="AN712" s="51">
        <f t="shared" si="238"/>
        <v>0</v>
      </c>
      <c r="AP712" s="304">
        <f t="shared" si="239"/>
        <v>0</v>
      </c>
      <c r="AQ712" s="304">
        <f t="shared" si="240"/>
        <v>0</v>
      </c>
      <c r="AR712" s="304">
        <f t="shared" si="241"/>
        <v>0</v>
      </c>
      <c r="AS712" s="304">
        <f t="shared" si="242"/>
        <v>0</v>
      </c>
      <c r="AT712" s="304">
        <f t="shared" si="243"/>
        <v>0</v>
      </c>
      <c r="AU712" s="304">
        <f t="shared" si="244"/>
        <v>0</v>
      </c>
      <c r="AV712" s="304">
        <f t="shared" si="245"/>
        <v>0</v>
      </c>
      <c r="AW712" s="304">
        <f t="shared" si="246"/>
        <v>0</v>
      </c>
      <c r="AX712" s="304">
        <f t="shared" si="247"/>
        <v>0</v>
      </c>
      <c r="AY712" s="304">
        <f t="shared" si="248"/>
        <v>0</v>
      </c>
      <c r="AZ712" s="304">
        <f t="shared" si="249"/>
        <v>0</v>
      </c>
      <c r="BA712" s="304">
        <f t="shared" si="250"/>
        <v>0</v>
      </c>
      <c r="BB712" s="304">
        <f t="shared" si="251"/>
        <v>0</v>
      </c>
      <c r="BC712" s="304">
        <f t="shared" si="252"/>
        <v>0</v>
      </c>
      <c r="BD712" s="304">
        <f t="shared" si="253"/>
        <v>0</v>
      </c>
      <c r="BE712" s="304">
        <f>IFERROR(IF(VLOOKUP($C712,Listen!$A$2:$F$45,6,0)="Ja",BB712-MAX(BC712:BD712),BB712-BC712),0)</f>
        <v>0</v>
      </c>
    </row>
    <row r="713" spans="1:57" x14ac:dyDescent="0.25">
      <c r="A713" s="320" t="str">
        <f>IF(AND(D713&lt;&gt;0,C713&lt;&gt;0,E713&lt;&gt;0),IF(B713&lt;&gt;0,CONCATENATE(B713,"-AGr",VLOOKUP(C713,Listen!$A$2:$D$45,4,FALSE),"-",D713,"-",E713,),CONCATENATE("AGr",VLOOKUP(C713,Listen!$A$2:$D$45,4,FALSE),"-",D713,"-",E713)),"keine vollständige ID")</f>
        <v>keine vollständige ID</v>
      </c>
      <c r="B713" s="301"/>
      <c r="C713" s="287"/>
      <c r="D713" s="34"/>
      <c r="E713" s="306"/>
      <c r="F713" s="116"/>
      <c r="G713" s="17"/>
      <c r="H713" s="17"/>
      <c r="I713" s="17"/>
      <c r="J713" s="17"/>
      <c r="K713" s="17"/>
      <c r="L713" s="17"/>
      <c r="M713" s="17"/>
      <c r="N713" s="17"/>
      <c r="O713" s="116"/>
      <c r="P713" s="117">
        <f>IF(D713&gt;A_Stammdaten!$B$12,0,SUM(G713,H713,J713,L713:M713)-SUM(I713,K713,N713:O713))</f>
        <v>0</v>
      </c>
      <c r="Q713" s="17"/>
      <c r="R713" s="17"/>
      <c r="S713" s="17"/>
      <c r="T713" s="17"/>
      <c r="U713" s="62">
        <f t="shared" si="233"/>
        <v>0</v>
      </c>
      <c r="V713" s="34"/>
      <c r="W713" s="34"/>
      <c r="X713" s="34"/>
      <c r="Y713" s="34"/>
      <c r="Z713" s="34"/>
      <c r="AA713" s="63" t="str">
        <f t="shared" si="234"/>
        <v>-</v>
      </c>
      <c r="AB713" s="63" t="str">
        <f t="shared" si="235"/>
        <v>-</v>
      </c>
      <c r="AC713" s="63">
        <f>IF(ISBLANK($C713),0,VLOOKUP($C713,Listen!$A$2:$C$45,2,FALSE))</f>
        <v>0</v>
      </c>
      <c r="AD713" s="63">
        <f>IF(ISBLANK($C713),0,VLOOKUP($C713,Listen!$A$2:$C$45,3,FALSE))</f>
        <v>0</v>
      </c>
      <c r="AE713" s="49">
        <f t="shared" si="236"/>
        <v>0</v>
      </c>
      <c r="AF713" s="49">
        <f t="shared" si="236"/>
        <v>0</v>
      </c>
      <c r="AG713" s="49">
        <f>IFERROR(IF(OR($V713&lt;&gt;"Ja",VLOOKUP($C713,Listen!$A$2:$F$45,5,0)="Nein",D713&lt;IF(C713="LNG Anbindungsanlagen gemäß separater Festlegung",2022,2023)),$AC713,$AA713),0)</f>
        <v>0</v>
      </c>
      <c r="AH713" s="49">
        <f>IFERROR(IF(OR($V713&lt;&gt;"Ja",VLOOKUP($C713,Listen!$A$2:$F$45,5,0)="Nein",D713&lt;IF(C713="LNG Anbindungsanlagen gemäß separater Festlegung",2022,2023)),$AC713,$AA713),0)</f>
        <v>0</v>
      </c>
      <c r="AI713" s="49">
        <f>IFERROR(IF(OR($W713&lt;&gt;"Ja",VLOOKUP($C713,Listen!$A$2:$F$45,6,0)="Nein"),$AC713,$AB713),0)</f>
        <v>0</v>
      </c>
      <c r="AJ713" s="49">
        <f>IFERROR(IF(OR($W713&lt;&gt;"Ja",VLOOKUP($C713,Listen!$A$2:$F$45,6,0)="Nein"),$AC713,$AB713),0)</f>
        <v>0</v>
      </c>
      <c r="AK713" s="49">
        <f>IFERROR(IF(OR($W713&lt;&gt;"Ja",VLOOKUP($C713,Listen!$A$2:$F$45,6,0)="Nein"),$AC713,$AB713),0)</f>
        <v>0</v>
      </c>
      <c r="AL713" s="51">
        <f t="shared" si="237"/>
        <v>0</v>
      </c>
      <c r="AM713" s="296">
        <f>IFERROR(IF(VLOOKUP($C713,Listen!$A$2:$F$45,6,0)="Ja",MAX(BC713:BD713),D_SAV!$BC713),0)</f>
        <v>0</v>
      </c>
      <c r="AN713" s="51">
        <f t="shared" si="238"/>
        <v>0</v>
      </c>
      <c r="AP713" s="304">
        <f t="shared" si="239"/>
        <v>0</v>
      </c>
      <c r="AQ713" s="304">
        <f t="shared" si="240"/>
        <v>0</v>
      </c>
      <c r="AR713" s="304">
        <f t="shared" si="241"/>
        <v>0</v>
      </c>
      <c r="AS713" s="304">
        <f t="shared" si="242"/>
        <v>0</v>
      </c>
      <c r="AT713" s="304">
        <f t="shared" si="243"/>
        <v>0</v>
      </c>
      <c r="AU713" s="304">
        <f t="shared" si="244"/>
        <v>0</v>
      </c>
      <c r="AV713" s="304">
        <f t="shared" si="245"/>
        <v>0</v>
      </c>
      <c r="AW713" s="304">
        <f t="shared" si="246"/>
        <v>0</v>
      </c>
      <c r="AX713" s="304">
        <f t="shared" si="247"/>
        <v>0</v>
      </c>
      <c r="AY713" s="304">
        <f t="shared" si="248"/>
        <v>0</v>
      </c>
      <c r="AZ713" s="304">
        <f t="shared" si="249"/>
        <v>0</v>
      </c>
      <c r="BA713" s="304">
        <f t="shared" si="250"/>
        <v>0</v>
      </c>
      <c r="BB713" s="304">
        <f t="shared" si="251"/>
        <v>0</v>
      </c>
      <c r="BC713" s="304">
        <f t="shared" si="252"/>
        <v>0</v>
      </c>
      <c r="BD713" s="304">
        <f t="shared" si="253"/>
        <v>0</v>
      </c>
      <c r="BE713" s="304">
        <f>IFERROR(IF(VLOOKUP($C713,Listen!$A$2:$F$45,6,0)="Ja",BB713-MAX(BC713:BD713),BB713-BC713),0)</f>
        <v>0</v>
      </c>
    </row>
    <row r="714" spans="1:57" x14ac:dyDescent="0.25">
      <c r="A714" s="320" t="str">
        <f>IF(AND(D714&lt;&gt;0,C714&lt;&gt;0,E714&lt;&gt;0),IF(B714&lt;&gt;0,CONCATENATE(B714,"-AGr",VLOOKUP(C714,Listen!$A$2:$D$45,4,FALSE),"-",D714,"-",E714,),CONCATENATE("AGr",VLOOKUP(C714,Listen!$A$2:$D$45,4,FALSE),"-",D714,"-",E714)),"keine vollständige ID")</f>
        <v>keine vollständige ID</v>
      </c>
      <c r="B714" s="301"/>
      <c r="C714" s="287"/>
      <c r="D714" s="34"/>
      <c r="E714" s="306"/>
      <c r="F714" s="116"/>
      <c r="G714" s="17"/>
      <c r="H714" s="17"/>
      <c r="I714" s="17"/>
      <c r="J714" s="17"/>
      <c r="K714" s="17"/>
      <c r="L714" s="17"/>
      <c r="M714" s="17"/>
      <c r="N714" s="17"/>
      <c r="O714" s="116"/>
      <c r="P714" s="117">
        <f>IF(D714&gt;A_Stammdaten!$B$12,0,SUM(G714,H714,J714,L714:M714)-SUM(I714,K714,N714:O714))</f>
        <v>0</v>
      </c>
      <c r="Q714" s="17"/>
      <c r="R714" s="17"/>
      <c r="S714" s="17"/>
      <c r="T714" s="17"/>
      <c r="U714" s="62">
        <f t="shared" si="233"/>
        <v>0</v>
      </c>
      <c r="V714" s="34"/>
      <c r="W714" s="34"/>
      <c r="X714" s="34"/>
      <c r="Y714" s="34"/>
      <c r="Z714" s="34"/>
      <c r="AA714" s="63" t="str">
        <f t="shared" si="234"/>
        <v>-</v>
      </c>
      <c r="AB714" s="63" t="str">
        <f t="shared" si="235"/>
        <v>-</v>
      </c>
      <c r="AC714" s="63">
        <f>IF(ISBLANK($C714),0,VLOOKUP($C714,Listen!$A$2:$C$45,2,FALSE))</f>
        <v>0</v>
      </c>
      <c r="AD714" s="63">
        <f>IF(ISBLANK($C714),0,VLOOKUP($C714,Listen!$A$2:$C$45,3,FALSE))</f>
        <v>0</v>
      </c>
      <c r="AE714" s="49">
        <f t="shared" si="236"/>
        <v>0</v>
      </c>
      <c r="AF714" s="49">
        <f t="shared" si="236"/>
        <v>0</v>
      </c>
      <c r="AG714" s="49">
        <f>IFERROR(IF(OR($V714&lt;&gt;"Ja",VLOOKUP($C714,Listen!$A$2:$F$45,5,0)="Nein",D714&lt;IF(C714="LNG Anbindungsanlagen gemäß separater Festlegung",2022,2023)),$AC714,$AA714),0)</f>
        <v>0</v>
      </c>
      <c r="AH714" s="49">
        <f>IFERROR(IF(OR($V714&lt;&gt;"Ja",VLOOKUP($C714,Listen!$A$2:$F$45,5,0)="Nein",D714&lt;IF(C714="LNG Anbindungsanlagen gemäß separater Festlegung",2022,2023)),$AC714,$AA714),0)</f>
        <v>0</v>
      </c>
      <c r="AI714" s="49">
        <f>IFERROR(IF(OR($W714&lt;&gt;"Ja",VLOOKUP($C714,Listen!$A$2:$F$45,6,0)="Nein"),$AC714,$AB714),0)</f>
        <v>0</v>
      </c>
      <c r="AJ714" s="49">
        <f>IFERROR(IF(OR($W714&lt;&gt;"Ja",VLOOKUP($C714,Listen!$A$2:$F$45,6,0)="Nein"),$AC714,$AB714),0)</f>
        <v>0</v>
      </c>
      <c r="AK714" s="49">
        <f>IFERROR(IF(OR($W714&lt;&gt;"Ja",VLOOKUP($C714,Listen!$A$2:$F$45,6,0)="Nein"),$AC714,$AB714),0)</f>
        <v>0</v>
      </c>
      <c r="AL714" s="51">
        <f t="shared" si="237"/>
        <v>0</v>
      </c>
      <c r="AM714" s="296">
        <f>IFERROR(IF(VLOOKUP($C714,Listen!$A$2:$F$45,6,0)="Ja",MAX(BC714:BD714),D_SAV!$BC714),0)</f>
        <v>0</v>
      </c>
      <c r="AN714" s="51">
        <f t="shared" si="238"/>
        <v>0</v>
      </c>
      <c r="AP714" s="304">
        <f t="shared" si="239"/>
        <v>0</v>
      </c>
      <c r="AQ714" s="304">
        <f t="shared" si="240"/>
        <v>0</v>
      </c>
      <c r="AR714" s="304">
        <f t="shared" si="241"/>
        <v>0</v>
      </c>
      <c r="AS714" s="304">
        <f t="shared" si="242"/>
        <v>0</v>
      </c>
      <c r="AT714" s="304">
        <f t="shared" si="243"/>
        <v>0</v>
      </c>
      <c r="AU714" s="304">
        <f t="shared" si="244"/>
        <v>0</v>
      </c>
      <c r="AV714" s="304">
        <f t="shared" si="245"/>
        <v>0</v>
      </c>
      <c r="AW714" s="304">
        <f t="shared" si="246"/>
        <v>0</v>
      </c>
      <c r="AX714" s="304">
        <f t="shared" si="247"/>
        <v>0</v>
      </c>
      <c r="AY714" s="304">
        <f t="shared" si="248"/>
        <v>0</v>
      </c>
      <c r="AZ714" s="304">
        <f t="shared" si="249"/>
        <v>0</v>
      </c>
      <c r="BA714" s="304">
        <f t="shared" si="250"/>
        <v>0</v>
      </c>
      <c r="BB714" s="304">
        <f t="shared" si="251"/>
        <v>0</v>
      </c>
      <c r="BC714" s="304">
        <f t="shared" si="252"/>
        <v>0</v>
      </c>
      <c r="BD714" s="304">
        <f t="shared" si="253"/>
        <v>0</v>
      </c>
      <c r="BE714" s="304">
        <f>IFERROR(IF(VLOOKUP($C714,Listen!$A$2:$F$45,6,0)="Ja",BB714-MAX(BC714:BD714),BB714-BC714),0)</f>
        <v>0</v>
      </c>
    </row>
    <row r="715" spans="1:57" x14ac:dyDescent="0.25">
      <c r="A715" s="320" t="str">
        <f>IF(AND(D715&lt;&gt;0,C715&lt;&gt;0,E715&lt;&gt;0),IF(B715&lt;&gt;0,CONCATENATE(B715,"-AGr",VLOOKUP(C715,Listen!$A$2:$D$45,4,FALSE),"-",D715,"-",E715,),CONCATENATE("AGr",VLOOKUP(C715,Listen!$A$2:$D$45,4,FALSE),"-",D715,"-",E715)),"keine vollständige ID")</f>
        <v>keine vollständige ID</v>
      </c>
      <c r="B715" s="301"/>
      <c r="C715" s="287"/>
      <c r="D715" s="34"/>
      <c r="E715" s="306"/>
      <c r="F715" s="116"/>
      <c r="G715" s="17"/>
      <c r="H715" s="17"/>
      <c r="I715" s="17"/>
      <c r="J715" s="17"/>
      <c r="K715" s="17"/>
      <c r="L715" s="17"/>
      <c r="M715" s="17"/>
      <c r="N715" s="17"/>
      <c r="O715" s="116"/>
      <c r="P715" s="117">
        <f>IF(D715&gt;A_Stammdaten!$B$12,0,SUM(G715,H715,J715,L715:M715)-SUM(I715,K715,N715:O715))</f>
        <v>0</v>
      </c>
      <c r="Q715" s="17"/>
      <c r="R715" s="17"/>
      <c r="S715" s="17"/>
      <c r="T715" s="17"/>
      <c r="U715" s="62">
        <f t="shared" si="233"/>
        <v>0</v>
      </c>
      <c r="V715" s="34"/>
      <c r="W715" s="34"/>
      <c r="X715" s="34"/>
      <c r="Y715" s="34"/>
      <c r="Z715" s="34"/>
      <c r="AA715" s="63" t="str">
        <f t="shared" si="234"/>
        <v>-</v>
      </c>
      <c r="AB715" s="63" t="str">
        <f t="shared" si="235"/>
        <v>-</v>
      </c>
      <c r="AC715" s="63">
        <f>IF(ISBLANK($C715),0,VLOOKUP($C715,Listen!$A$2:$C$45,2,FALSE))</f>
        <v>0</v>
      </c>
      <c r="AD715" s="63">
        <f>IF(ISBLANK($C715),0,VLOOKUP($C715,Listen!$A$2:$C$45,3,FALSE))</f>
        <v>0</v>
      </c>
      <c r="AE715" s="49">
        <f t="shared" si="236"/>
        <v>0</v>
      </c>
      <c r="AF715" s="49">
        <f t="shared" si="236"/>
        <v>0</v>
      </c>
      <c r="AG715" s="49">
        <f>IFERROR(IF(OR($V715&lt;&gt;"Ja",VLOOKUP($C715,Listen!$A$2:$F$45,5,0)="Nein",D715&lt;IF(C715="LNG Anbindungsanlagen gemäß separater Festlegung",2022,2023)),$AC715,$AA715),0)</f>
        <v>0</v>
      </c>
      <c r="AH715" s="49">
        <f>IFERROR(IF(OR($V715&lt;&gt;"Ja",VLOOKUP($C715,Listen!$A$2:$F$45,5,0)="Nein",D715&lt;IF(C715="LNG Anbindungsanlagen gemäß separater Festlegung",2022,2023)),$AC715,$AA715),0)</f>
        <v>0</v>
      </c>
      <c r="AI715" s="49">
        <f>IFERROR(IF(OR($W715&lt;&gt;"Ja",VLOOKUP($C715,Listen!$A$2:$F$45,6,0)="Nein"),$AC715,$AB715),0)</f>
        <v>0</v>
      </c>
      <c r="AJ715" s="49">
        <f>IFERROR(IF(OR($W715&lt;&gt;"Ja",VLOOKUP($C715,Listen!$A$2:$F$45,6,0)="Nein"),$AC715,$AB715),0)</f>
        <v>0</v>
      </c>
      <c r="AK715" s="49">
        <f>IFERROR(IF(OR($W715&lt;&gt;"Ja",VLOOKUP($C715,Listen!$A$2:$F$45,6,0)="Nein"),$AC715,$AB715),0)</f>
        <v>0</v>
      </c>
      <c r="AL715" s="51">
        <f t="shared" si="237"/>
        <v>0</v>
      </c>
      <c r="AM715" s="296">
        <f>IFERROR(IF(VLOOKUP($C715,Listen!$A$2:$F$45,6,0)="Ja",MAX(BC715:BD715),D_SAV!$BC715),0)</f>
        <v>0</v>
      </c>
      <c r="AN715" s="51">
        <f t="shared" si="238"/>
        <v>0</v>
      </c>
      <c r="AP715" s="304">
        <f t="shared" si="239"/>
        <v>0</v>
      </c>
      <c r="AQ715" s="304">
        <f t="shared" si="240"/>
        <v>0</v>
      </c>
      <c r="AR715" s="304">
        <f t="shared" si="241"/>
        <v>0</v>
      </c>
      <c r="AS715" s="304">
        <f t="shared" si="242"/>
        <v>0</v>
      </c>
      <c r="AT715" s="304">
        <f t="shared" si="243"/>
        <v>0</v>
      </c>
      <c r="AU715" s="304">
        <f t="shared" si="244"/>
        <v>0</v>
      </c>
      <c r="AV715" s="304">
        <f t="shared" si="245"/>
        <v>0</v>
      </c>
      <c r="AW715" s="304">
        <f t="shared" si="246"/>
        <v>0</v>
      </c>
      <c r="AX715" s="304">
        <f t="shared" si="247"/>
        <v>0</v>
      </c>
      <c r="AY715" s="304">
        <f t="shared" si="248"/>
        <v>0</v>
      </c>
      <c r="AZ715" s="304">
        <f t="shared" si="249"/>
        <v>0</v>
      </c>
      <c r="BA715" s="304">
        <f t="shared" si="250"/>
        <v>0</v>
      </c>
      <c r="BB715" s="304">
        <f t="shared" si="251"/>
        <v>0</v>
      </c>
      <c r="BC715" s="304">
        <f t="shared" si="252"/>
        <v>0</v>
      </c>
      <c r="BD715" s="304">
        <f t="shared" si="253"/>
        <v>0</v>
      </c>
      <c r="BE715" s="304">
        <f>IFERROR(IF(VLOOKUP($C715,Listen!$A$2:$F$45,6,0)="Ja",BB715-MAX(BC715:BD715),BB715-BC715),0)</f>
        <v>0</v>
      </c>
    </row>
    <row r="716" spans="1:57" x14ac:dyDescent="0.25">
      <c r="A716" s="320" t="str">
        <f>IF(AND(D716&lt;&gt;0,C716&lt;&gt;0,E716&lt;&gt;0),IF(B716&lt;&gt;0,CONCATENATE(B716,"-AGr",VLOOKUP(C716,Listen!$A$2:$D$45,4,FALSE),"-",D716,"-",E716,),CONCATENATE("AGr",VLOOKUP(C716,Listen!$A$2:$D$45,4,FALSE),"-",D716,"-",E716)),"keine vollständige ID")</f>
        <v>keine vollständige ID</v>
      </c>
      <c r="B716" s="301"/>
      <c r="C716" s="287"/>
      <c r="D716" s="34"/>
      <c r="E716" s="306"/>
      <c r="F716" s="116"/>
      <c r="G716" s="17"/>
      <c r="H716" s="17"/>
      <c r="I716" s="17"/>
      <c r="J716" s="17"/>
      <c r="K716" s="17"/>
      <c r="L716" s="17"/>
      <c r="M716" s="17"/>
      <c r="N716" s="17"/>
      <c r="O716" s="116"/>
      <c r="P716" s="117">
        <f>IF(D716&gt;A_Stammdaten!$B$12,0,SUM(G716,H716,J716,L716:M716)-SUM(I716,K716,N716:O716))</f>
        <v>0</v>
      </c>
      <c r="Q716" s="17"/>
      <c r="R716" s="17"/>
      <c r="S716" s="17"/>
      <c r="T716" s="17"/>
      <c r="U716" s="62">
        <f t="shared" si="233"/>
        <v>0</v>
      </c>
      <c r="V716" s="34"/>
      <c r="W716" s="34"/>
      <c r="X716" s="34"/>
      <c r="Y716" s="34"/>
      <c r="Z716" s="34"/>
      <c r="AA716" s="63" t="str">
        <f t="shared" si="234"/>
        <v>-</v>
      </c>
      <c r="AB716" s="63" t="str">
        <f t="shared" si="235"/>
        <v>-</v>
      </c>
      <c r="AC716" s="63">
        <f>IF(ISBLANK($C716),0,VLOOKUP($C716,Listen!$A$2:$C$45,2,FALSE))</f>
        <v>0</v>
      </c>
      <c r="AD716" s="63">
        <f>IF(ISBLANK($C716),0,VLOOKUP($C716,Listen!$A$2:$C$45,3,FALSE))</f>
        <v>0</v>
      </c>
      <c r="AE716" s="49">
        <f t="shared" si="236"/>
        <v>0</v>
      </c>
      <c r="AF716" s="49">
        <f t="shared" si="236"/>
        <v>0</v>
      </c>
      <c r="AG716" s="49">
        <f>IFERROR(IF(OR($V716&lt;&gt;"Ja",VLOOKUP($C716,Listen!$A$2:$F$45,5,0)="Nein",D716&lt;IF(C716="LNG Anbindungsanlagen gemäß separater Festlegung",2022,2023)),$AC716,$AA716),0)</f>
        <v>0</v>
      </c>
      <c r="AH716" s="49">
        <f>IFERROR(IF(OR($V716&lt;&gt;"Ja",VLOOKUP($C716,Listen!$A$2:$F$45,5,0)="Nein",D716&lt;IF(C716="LNG Anbindungsanlagen gemäß separater Festlegung",2022,2023)),$AC716,$AA716),0)</f>
        <v>0</v>
      </c>
      <c r="AI716" s="49">
        <f>IFERROR(IF(OR($W716&lt;&gt;"Ja",VLOOKUP($C716,Listen!$A$2:$F$45,6,0)="Nein"),$AC716,$AB716),0)</f>
        <v>0</v>
      </c>
      <c r="AJ716" s="49">
        <f>IFERROR(IF(OR($W716&lt;&gt;"Ja",VLOOKUP($C716,Listen!$A$2:$F$45,6,0)="Nein"),$AC716,$AB716),0)</f>
        <v>0</v>
      </c>
      <c r="AK716" s="49">
        <f>IFERROR(IF(OR($W716&lt;&gt;"Ja",VLOOKUP($C716,Listen!$A$2:$F$45,6,0)="Nein"),$AC716,$AB716),0)</f>
        <v>0</v>
      </c>
      <c r="AL716" s="51">
        <f t="shared" si="237"/>
        <v>0</v>
      </c>
      <c r="AM716" s="296">
        <f>IFERROR(IF(VLOOKUP($C716,Listen!$A$2:$F$45,6,0)="Ja",MAX(BC716:BD716),D_SAV!$BC716),0)</f>
        <v>0</v>
      </c>
      <c r="AN716" s="51">
        <f t="shared" si="238"/>
        <v>0</v>
      </c>
      <c r="AP716" s="304">
        <f t="shared" si="239"/>
        <v>0</v>
      </c>
      <c r="AQ716" s="304">
        <f t="shared" si="240"/>
        <v>0</v>
      </c>
      <c r="AR716" s="304">
        <f t="shared" si="241"/>
        <v>0</v>
      </c>
      <c r="AS716" s="304">
        <f t="shared" si="242"/>
        <v>0</v>
      </c>
      <c r="AT716" s="304">
        <f t="shared" si="243"/>
        <v>0</v>
      </c>
      <c r="AU716" s="304">
        <f t="shared" si="244"/>
        <v>0</v>
      </c>
      <c r="AV716" s="304">
        <f t="shared" si="245"/>
        <v>0</v>
      </c>
      <c r="AW716" s="304">
        <f t="shared" si="246"/>
        <v>0</v>
      </c>
      <c r="AX716" s="304">
        <f t="shared" si="247"/>
        <v>0</v>
      </c>
      <c r="AY716" s="304">
        <f t="shared" si="248"/>
        <v>0</v>
      </c>
      <c r="AZ716" s="304">
        <f t="shared" si="249"/>
        <v>0</v>
      </c>
      <c r="BA716" s="304">
        <f t="shared" si="250"/>
        <v>0</v>
      </c>
      <c r="BB716" s="304">
        <f t="shared" si="251"/>
        <v>0</v>
      </c>
      <c r="BC716" s="304">
        <f t="shared" si="252"/>
        <v>0</v>
      </c>
      <c r="BD716" s="304">
        <f t="shared" si="253"/>
        <v>0</v>
      </c>
      <c r="BE716" s="304">
        <f>IFERROR(IF(VLOOKUP($C716,Listen!$A$2:$F$45,6,0)="Ja",BB716-MAX(BC716:BD716),BB716-BC716),0)</f>
        <v>0</v>
      </c>
    </row>
    <row r="717" spans="1:57" x14ac:dyDescent="0.25">
      <c r="A717" s="320" t="str">
        <f>IF(AND(D717&lt;&gt;0,C717&lt;&gt;0,E717&lt;&gt;0),IF(B717&lt;&gt;0,CONCATENATE(B717,"-AGr",VLOOKUP(C717,Listen!$A$2:$D$45,4,FALSE),"-",D717,"-",E717,),CONCATENATE("AGr",VLOOKUP(C717,Listen!$A$2:$D$45,4,FALSE),"-",D717,"-",E717)),"keine vollständige ID")</f>
        <v>keine vollständige ID</v>
      </c>
      <c r="B717" s="301"/>
      <c r="C717" s="287"/>
      <c r="D717" s="34"/>
      <c r="E717" s="306"/>
      <c r="F717" s="116"/>
      <c r="G717" s="17"/>
      <c r="H717" s="17"/>
      <c r="I717" s="17"/>
      <c r="J717" s="17"/>
      <c r="K717" s="17"/>
      <c r="L717" s="17"/>
      <c r="M717" s="17"/>
      <c r="N717" s="17"/>
      <c r="O717" s="116"/>
      <c r="P717" s="117">
        <f>IF(D717&gt;A_Stammdaten!$B$12,0,SUM(G717,H717,J717,L717:M717)-SUM(I717,K717,N717:O717))</f>
        <v>0</v>
      </c>
      <c r="Q717" s="17"/>
      <c r="R717" s="17"/>
      <c r="S717" s="17"/>
      <c r="T717" s="17"/>
      <c r="U717" s="62">
        <f t="shared" si="233"/>
        <v>0</v>
      </c>
      <c r="V717" s="34"/>
      <c r="W717" s="34"/>
      <c r="X717" s="34"/>
      <c r="Y717" s="34"/>
      <c r="Z717" s="34"/>
      <c r="AA717" s="63" t="str">
        <f t="shared" si="234"/>
        <v>-</v>
      </c>
      <c r="AB717" s="63" t="str">
        <f t="shared" si="235"/>
        <v>-</v>
      </c>
      <c r="AC717" s="63">
        <f>IF(ISBLANK($C717),0,VLOOKUP($C717,Listen!$A$2:$C$45,2,FALSE))</f>
        <v>0</v>
      </c>
      <c r="AD717" s="63">
        <f>IF(ISBLANK($C717),0,VLOOKUP($C717,Listen!$A$2:$C$45,3,FALSE))</f>
        <v>0</v>
      </c>
      <c r="AE717" s="49">
        <f t="shared" si="236"/>
        <v>0</v>
      </c>
      <c r="AF717" s="49">
        <f t="shared" si="236"/>
        <v>0</v>
      </c>
      <c r="AG717" s="49">
        <f>IFERROR(IF(OR($V717&lt;&gt;"Ja",VLOOKUP($C717,Listen!$A$2:$F$45,5,0)="Nein",D717&lt;IF(C717="LNG Anbindungsanlagen gemäß separater Festlegung",2022,2023)),$AC717,$AA717),0)</f>
        <v>0</v>
      </c>
      <c r="AH717" s="49">
        <f>IFERROR(IF(OR($V717&lt;&gt;"Ja",VLOOKUP($C717,Listen!$A$2:$F$45,5,0)="Nein",D717&lt;IF(C717="LNG Anbindungsanlagen gemäß separater Festlegung",2022,2023)),$AC717,$AA717),0)</f>
        <v>0</v>
      </c>
      <c r="AI717" s="49">
        <f>IFERROR(IF(OR($W717&lt;&gt;"Ja",VLOOKUP($C717,Listen!$A$2:$F$45,6,0)="Nein"),$AC717,$AB717),0)</f>
        <v>0</v>
      </c>
      <c r="AJ717" s="49">
        <f>IFERROR(IF(OR($W717&lt;&gt;"Ja",VLOOKUP($C717,Listen!$A$2:$F$45,6,0)="Nein"),$AC717,$AB717),0)</f>
        <v>0</v>
      </c>
      <c r="AK717" s="49">
        <f>IFERROR(IF(OR($W717&lt;&gt;"Ja",VLOOKUP($C717,Listen!$A$2:$F$45,6,0)="Nein"),$AC717,$AB717),0)</f>
        <v>0</v>
      </c>
      <c r="AL717" s="51">
        <f t="shared" si="237"/>
        <v>0</v>
      </c>
      <c r="AM717" s="296">
        <f>IFERROR(IF(VLOOKUP($C717,Listen!$A$2:$F$45,6,0)="Ja",MAX(BC717:BD717),D_SAV!$BC717),0)</f>
        <v>0</v>
      </c>
      <c r="AN717" s="51">
        <f t="shared" si="238"/>
        <v>0</v>
      </c>
      <c r="AP717" s="304">
        <f t="shared" si="239"/>
        <v>0</v>
      </c>
      <c r="AQ717" s="304">
        <f t="shared" si="240"/>
        <v>0</v>
      </c>
      <c r="AR717" s="304">
        <f t="shared" si="241"/>
        <v>0</v>
      </c>
      <c r="AS717" s="304">
        <f t="shared" si="242"/>
        <v>0</v>
      </c>
      <c r="AT717" s="304">
        <f t="shared" si="243"/>
        <v>0</v>
      </c>
      <c r="AU717" s="304">
        <f t="shared" si="244"/>
        <v>0</v>
      </c>
      <c r="AV717" s="304">
        <f t="shared" si="245"/>
        <v>0</v>
      </c>
      <c r="AW717" s="304">
        <f t="shared" si="246"/>
        <v>0</v>
      </c>
      <c r="AX717" s="304">
        <f t="shared" si="247"/>
        <v>0</v>
      </c>
      <c r="AY717" s="304">
        <f t="shared" si="248"/>
        <v>0</v>
      </c>
      <c r="AZ717" s="304">
        <f t="shared" si="249"/>
        <v>0</v>
      </c>
      <c r="BA717" s="304">
        <f t="shared" si="250"/>
        <v>0</v>
      </c>
      <c r="BB717" s="304">
        <f t="shared" si="251"/>
        <v>0</v>
      </c>
      <c r="BC717" s="304">
        <f t="shared" si="252"/>
        <v>0</v>
      </c>
      <c r="BD717" s="304">
        <f t="shared" si="253"/>
        <v>0</v>
      </c>
      <c r="BE717" s="304">
        <f>IFERROR(IF(VLOOKUP($C717,Listen!$A$2:$F$45,6,0)="Ja",BB717-MAX(BC717:BD717),BB717-BC717),0)</f>
        <v>0</v>
      </c>
    </row>
    <row r="718" spans="1:57" x14ac:dyDescent="0.25">
      <c r="A718" s="320" t="str">
        <f>IF(AND(D718&lt;&gt;0,C718&lt;&gt;0,E718&lt;&gt;0),IF(B718&lt;&gt;0,CONCATENATE(B718,"-AGr",VLOOKUP(C718,Listen!$A$2:$D$45,4,FALSE),"-",D718,"-",E718,),CONCATENATE("AGr",VLOOKUP(C718,Listen!$A$2:$D$45,4,FALSE),"-",D718,"-",E718)),"keine vollständige ID")</f>
        <v>keine vollständige ID</v>
      </c>
      <c r="B718" s="301"/>
      <c r="C718" s="287"/>
      <c r="D718" s="34"/>
      <c r="E718" s="306"/>
      <c r="F718" s="116"/>
      <c r="G718" s="17"/>
      <c r="H718" s="17"/>
      <c r="I718" s="17"/>
      <c r="J718" s="17"/>
      <c r="K718" s="17"/>
      <c r="L718" s="17"/>
      <c r="M718" s="17"/>
      <c r="N718" s="17"/>
      <c r="O718" s="116"/>
      <c r="P718" s="117">
        <f>IF(D718&gt;A_Stammdaten!$B$12,0,SUM(G718,H718,J718,L718:M718)-SUM(I718,K718,N718:O718))</f>
        <v>0</v>
      </c>
      <c r="Q718" s="17"/>
      <c r="R718" s="17"/>
      <c r="S718" s="17"/>
      <c r="T718" s="17"/>
      <c r="U718" s="62">
        <f t="shared" si="233"/>
        <v>0</v>
      </c>
      <c r="V718" s="34"/>
      <c r="W718" s="34"/>
      <c r="X718" s="34"/>
      <c r="Y718" s="34"/>
      <c r="Z718" s="34"/>
      <c r="AA718" s="63" t="str">
        <f t="shared" si="234"/>
        <v>-</v>
      </c>
      <c r="AB718" s="63" t="str">
        <f t="shared" si="235"/>
        <v>-</v>
      </c>
      <c r="AC718" s="63">
        <f>IF(ISBLANK($C718),0,VLOOKUP($C718,Listen!$A$2:$C$45,2,FALSE))</f>
        <v>0</v>
      </c>
      <c r="AD718" s="63">
        <f>IF(ISBLANK($C718),0,VLOOKUP($C718,Listen!$A$2:$C$45,3,FALSE))</f>
        <v>0</v>
      </c>
      <c r="AE718" s="49">
        <f t="shared" si="236"/>
        <v>0</v>
      </c>
      <c r="AF718" s="49">
        <f t="shared" si="236"/>
        <v>0</v>
      </c>
      <c r="AG718" s="49">
        <f>IFERROR(IF(OR($V718&lt;&gt;"Ja",VLOOKUP($C718,Listen!$A$2:$F$45,5,0)="Nein",D718&lt;IF(C718="LNG Anbindungsanlagen gemäß separater Festlegung",2022,2023)),$AC718,$AA718),0)</f>
        <v>0</v>
      </c>
      <c r="AH718" s="49">
        <f>IFERROR(IF(OR($V718&lt;&gt;"Ja",VLOOKUP($C718,Listen!$A$2:$F$45,5,0)="Nein",D718&lt;IF(C718="LNG Anbindungsanlagen gemäß separater Festlegung",2022,2023)),$AC718,$AA718),0)</f>
        <v>0</v>
      </c>
      <c r="AI718" s="49">
        <f>IFERROR(IF(OR($W718&lt;&gt;"Ja",VLOOKUP($C718,Listen!$A$2:$F$45,6,0)="Nein"),$AC718,$AB718),0)</f>
        <v>0</v>
      </c>
      <c r="AJ718" s="49">
        <f>IFERROR(IF(OR($W718&lt;&gt;"Ja",VLOOKUP($C718,Listen!$A$2:$F$45,6,0)="Nein"),$AC718,$AB718),0)</f>
        <v>0</v>
      </c>
      <c r="AK718" s="49">
        <f>IFERROR(IF(OR($W718&lt;&gt;"Ja",VLOOKUP($C718,Listen!$A$2:$F$45,6,0)="Nein"),$AC718,$AB718),0)</f>
        <v>0</v>
      </c>
      <c r="AL718" s="51">
        <f t="shared" si="237"/>
        <v>0</v>
      </c>
      <c r="AM718" s="296">
        <f>IFERROR(IF(VLOOKUP($C718,Listen!$A$2:$F$45,6,0)="Ja",MAX(BC718:BD718),D_SAV!$BC718),0)</f>
        <v>0</v>
      </c>
      <c r="AN718" s="51">
        <f t="shared" si="238"/>
        <v>0</v>
      </c>
      <c r="AP718" s="304">
        <f t="shared" si="239"/>
        <v>0</v>
      </c>
      <c r="AQ718" s="304">
        <f t="shared" si="240"/>
        <v>0</v>
      </c>
      <c r="AR718" s="304">
        <f t="shared" si="241"/>
        <v>0</v>
      </c>
      <c r="AS718" s="304">
        <f t="shared" si="242"/>
        <v>0</v>
      </c>
      <c r="AT718" s="304">
        <f t="shared" si="243"/>
        <v>0</v>
      </c>
      <c r="AU718" s="304">
        <f t="shared" si="244"/>
        <v>0</v>
      </c>
      <c r="AV718" s="304">
        <f t="shared" si="245"/>
        <v>0</v>
      </c>
      <c r="AW718" s="304">
        <f t="shared" si="246"/>
        <v>0</v>
      </c>
      <c r="AX718" s="304">
        <f t="shared" si="247"/>
        <v>0</v>
      </c>
      <c r="AY718" s="304">
        <f t="shared" si="248"/>
        <v>0</v>
      </c>
      <c r="AZ718" s="304">
        <f t="shared" si="249"/>
        <v>0</v>
      </c>
      <c r="BA718" s="304">
        <f t="shared" si="250"/>
        <v>0</v>
      </c>
      <c r="BB718" s="304">
        <f t="shared" si="251"/>
        <v>0</v>
      </c>
      <c r="BC718" s="304">
        <f t="shared" si="252"/>
        <v>0</v>
      </c>
      <c r="BD718" s="304">
        <f t="shared" si="253"/>
        <v>0</v>
      </c>
      <c r="BE718" s="304">
        <f>IFERROR(IF(VLOOKUP($C718,Listen!$A$2:$F$45,6,0)="Ja",BB718-MAX(BC718:BD718),BB718-BC718),0)</f>
        <v>0</v>
      </c>
    </row>
    <row r="719" spans="1:57" x14ac:dyDescent="0.25">
      <c r="A719" s="320" t="str">
        <f>IF(AND(D719&lt;&gt;0,C719&lt;&gt;0,E719&lt;&gt;0),IF(B719&lt;&gt;0,CONCATENATE(B719,"-AGr",VLOOKUP(C719,Listen!$A$2:$D$45,4,FALSE),"-",D719,"-",E719,),CONCATENATE("AGr",VLOOKUP(C719,Listen!$A$2:$D$45,4,FALSE),"-",D719,"-",E719)),"keine vollständige ID")</f>
        <v>keine vollständige ID</v>
      </c>
      <c r="B719" s="301"/>
      <c r="C719" s="287"/>
      <c r="D719" s="34"/>
      <c r="E719" s="306"/>
      <c r="F719" s="116"/>
      <c r="G719" s="17"/>
      <c r="H719" s="17"/>
      <c r="I719" s="17"/>
      <c r="J719" s="17"/>
      <c r="K719" s="17"/>
      <c r="L719" s="17"/>
      <c r="M719" s="17"/>
      <c r="N719" s="17"/>
      <c r="O719" s="116"/>
      <c r="P719" s="117">
        <f>IF(D719&gt;A_Stammdaten!$B$12,0,SUM(G719,H719,J719,L719:M719)-SUM(I719,K719,N719:O719))</f>
        <v>0</v>
      </c>
      <c r="Q719" s="17"/>
      <c r="R719" s="17"/>
      <c r="S719" s="17"/>
      <c r="T719" s="17"/>
      <c r="U719" s="62">
        <f t="shared" si="233"/>
        <v>0</v>
      </c>
      <c r="V719" s="34"/>
      <c r="W719" s="34"/>
      <c r="X719" s="34"/>
      <c r="Y719" s="34"/>
      <c r="Z719" s="34"/>
      <c r="AA719" s="63" t="str">
        <f t="shared" si="234"/>
        <v>-</v>
      </c>
      <c r="AB719" s="63" t="str">
        <f t="shared" si="235"/>
        <v>-</v>
      </c>
      <c r="AC719" s="63">
        <f>IF(ISBLANK($C719),0,VLOOKUP($C719,Listen!$A$2:$C$45,2,FALSE))</f>
        <v>0</v>
      </c>
      <c r="AD719" s="63">
        <f>IF(ISBLANK($C719),0,VLOOKUP($C719,Listen!$A$2:$C$45,3,FALSE))</f>
        <v>0</v>
      </c>
      <c r="AE719" s="49">
        <f t="shared" si="236"/>
        <v>0</v>
      </c>
      <c r="AF719" s="49">
        <f t="shared" si="236"/>
        <v>0</v>
      </c>
      <c r="AG719" s="49">
        <f>IFERROR(IF(OR($V719&lt;&gt;"Ja",VLOOKUP($C719,Listen!$A$2:$F$45,5,0)="Nein",D719&lt;IF(C719="LNG Anbindungsanlagen gemäß separater Festlegung",2022,2023)),$AC719,$AA719),0)</f>
        <v>0</v>
      </c>
      <c r="AH719" s="49">
        <f>IFERROR(IF(OR($V719&lt;&gt;"Ja",VLOOKUP($C719,Listen!$A$2:$F$45,5,0)="Nein",D719&lt;IF(C719="LNG Anbindungsanlagen gemäß separater Festlegung",2022,2023)),$AC719,$AA719),0)</f>
        <v>0</v>
      </c>
      <c r="AI719" s="49">
        <f>IFERROR(IF(OR($W719&lt;&gt;"Ja",VLOOKUP($C719,Listen!$A$2:$F$45,6,0)="Nein"),$AC719,$AB719),0)</f>
        <v>0</v>
      </c>
      <c r="AJ719" s="49">
        <f>IFERROR(IF(OR($W719&lt;&gt;"Ja",VLOOKUP($C719,Listen!$A$2:$F$45,6,0)="Nein"),$AC719,$AB719),0)</f>
        <v>0</v>
      </c>
      <c r="AK719" s="49">
        <f>IFERROR(IF(OR($W719&lt;&gt;"Ja",VLOOKUP($C719,Listen!$A$2:$F$45,6,0)="Nein"),$AC719,$AB719),0)</f>
        <v>0</v>
      </c>
      <c r="AL719" s="51">
        <f t="shared" si="237"/>
        <v>0</v>
      </c>
      <c r="AM719" s="296">
        <f>IFERROR(IF(VLOOKUP($C719,Listen!$A$2:$F$45,6,0)="Ja",MAX(BC719:BD719),D_SAV!$BC719),0)</f>
        <v>0</v>
      </c>
      <c r="AN719" s="51">
        <f t="shared" si="238"/>
        <v>0</v>
      </c>
      <c r="AP719" s="304">
        <f t="shared" si="239"/>
        <v>0</v>
      </c>
      <c r="AQ719" s="304">
        <f t="shared" si="240"/>
        <v>0</v>
      </c>
      <c r="AR719" s="304">
        <f t="shared" si="241"/>
        <v>0</v>
      </c>
      <c r="AS719" s="304">
        <f t="shared" si="242"/>
        <v>0</v>
      </c>
      <c r="AT719" s="304">
        <f t="shared" si="243"/>
        <v>0</v>
      </c>
      <c r="AU719" s="304">
        <f t="shared" si="244"/>
        <v>0</v>
      </c>
      <c r="AV719" s="304">
        <f t="shared" si="245"/>
        <v>0</v>
      </c>
      <c r="AW719" s="304">
        <f t="shared" si="246"/>
        <v>0</v>
      </c>
      <c r="AX719" s="304">
        <f t="shared" si="247"/>
        <v>0</v>
      </c>
      <c r="AY719" s="304">
        <f t="shared" si="248"/>
        <v>0</v>
      </c>
      <c r="AZ719" s="304">
        <f t="shared" si="249"/>
        <v>0</v>
      </c>
      <c r="BA719" s="304">
        <f t="shared" si="250"/>
        <v>0</v>
      </c>
      <c r="BB719" s="304">
        <f t="shared" si="251"/>
        <v>0</v>
      </c>
      <c r="BC719" s="304">
        <f t="shared" si="252"/>
        <v>0</v>
      </c>
      <c r="BD719" s="304">
        <f t="shared" si="253"/>
        <v>0</v>
      </c>
      <c r="BE719" s="304">
        <f>IFERROR(IF(VLOOKUP($C719,Listen!$A$2:$F$45,6,0)="Ja",BB719-MAX(BC719:BD719),BB719-BC719),0)</f>
        <v>0</v>
      </c>
    </row>
    <row r="720" spans="1:57" x14ac:dyDescent="0.25">
      <c r="A720" s="320" t="str">
        <f>IF(AND(D720&lt;&gt;0,C720&lt;&gt;0,E720&lt;&gt;0),IF(B720&lt;&gt;0,CONCATENATE(B720,"-AGr",VLOOKUP(C720,Listen!$A$2:$D$45,4,FALSE),"-",D720,"-",E720,),CONCATENATE("AGr",VLOOKUP(C720,Listen!$A$2:$D$45,4,FALSE),"-",D720,"-",E720)),"keine vollständige ID")</f>
        <v>keine vollständige ID</v>
      </c>
      <c r="B720" s="301"/>
      <c r="C720" s="287"/>
      <c r="D720" s="34"/>
      <c r="E720" s="306"/>
      <c r="F720" s="116"/>
      <c r="G720" s="17"/>
      <c r="H720" s="17"/>
      <c r="I720" s="17"/>
      <c r="J720" s="17"/>
      <c r="K720" s="17"/>
      <c r="L720" s="17"/>
      <c r="M720" s="17"/>
      <c r="N720" s="17"/>
      <c r="O720" s="116"/>
      <c r="P720" s="117">
        <f>IF(D720&gt;A_Stammdaten!$B$12,0,SUM(G720,H720,J720,L720:M720)-SUM(I720,K720,N720:O720))</f>
        <v>0</v>
      </c>
      <c r="Q720" s="17"/>
      <c r="R720" s="17"/>
      <c r="S720" s="17"/>
      <c r="T720" s="17"/>
      <c r="U720" s="62">
        <f t="shared" si="233"/>
        <v>0</v>
      </c>
      <c r="V720" s="34"/>
      <c r="W720" s="34"/>
      <c r="X720" s="34"/>
      <c r="Y720" s="34"/>
      <c r="Z720" s="34"/>
      <c r="AA720" s="63" t="str">
        <f t="shared" si="234"/>
        <v>-</v>
      </c>
      <c r="AB720" s="63" t="str">
        <f t="shared" si="235"/>
        <v>-</v>
      </c>
      <c r="AC720" s="63">
        <f>IF(ISBLANK($C720),0,VLOOKUP($C720,Listen!$A$2:$C$45,2,FALSE))</f>
        <v>0</v>
      </c>
      <c r="AD720" s="63">
        <f>IF(ISBLANK($C720),0,VLOOKUP($C720,Listen!$A$2:$C$45,3,FALSE))</f>
        <v>0</v>
      </c>
      <c r="AE720" s="49">
        <f t="shared" si="236"/>
        <v>0</v>
      </c>
      <c r="AF720" s="49">
        <f t="shared" si="236"/>
        <v>0</v>
      </c>
      <c r="AG720" s="49">
        <f>IFERROR(IF(OR($V720&lt;&gt;"Ja",VLOOKUP($C720,Listen!$A$2:$F$45,5,0)="Nein",D720&lt;IF(C720="LNG Anbindungsanlagen gemäß separater Festlegung",2022,2023)),$AC720,$AA720),0)</f>
        <v>0</v>
      </c>
      <c r="AH720" s="49">
        <f>IFERROR(IF(OR($V720&lt;&gt;"Ja",VLOOKUP($C720,Listen!$A$2:$F$45,5,0)="Nein",D720&lt;IF(C720="LNG Anbindungsanlagen gemäß separater Festlegung",2022,2023)),$AC720,$AA720),0)</f>
        <v>0</v>
      </c>
      <c r="AI720" s="49">
        <f>IFERROR(IF(OR($W720&lt;&gt;"Ja",VLOOKUP($C720,Listen!$A$2:$F$45,6,0)="Nein"),$AC720,$AB720),0)</f>
        <v>0</v>
      </c>
      <c r="AJ720" s="49">
        <f>IFERROR(IF(OR($W720&lt;&gt;"Ja",VLOOKUP($C720,Listen!$A$2:$F$45,6,0)="Nein"),$AC720,$AB720),0)</f>
        <v>0</v>
      </c>
      <c r="AK720" s="49">
        <f>IFERROR(IF(OR($W720&lt;&gt;"Ja",VLOOKUP($C720,Listen!$A$2:$F$45,6,0)="Nein"),$AC720,$AB720),0)</f>
        <v>0</v>
      </c>
      <c r="AL720" s="51">
        <f t="shared" si="237"/>
        <v>0</v>
      </c>
      <c r="AM720" s="296">
        <f>IFERROR(IF(VLOOKUP($C720,Listen!$A$2:$F$45,6,0)="Ja",MAX(BC720:BD720),D_SAV!$BC720),0)</f>
        <v>0</v>
      </c>
      <c r="AN720" s="51">
        <f t="shared" si="238"/>
        <v>0</v>
      </c>
      <c r="AP720" s="304">
        <f t="shared" si="239"/>
        <v>0</v>
      </c>
      <c r="AQ720" s="304">
        <f t="shared" si="240"/>
        <v>0</v>
      </c>
      <c r="AR720" s="304">
        <f t="shared" si="241"/>
        <v>0</v>
      </c>
      <c r="AS720" s="304">
        <f t="shared" si="242"/>
        <v>0</v>
      </c>
      <c r="AT720" s="304">
        <f t="shared" si="243"/>
        <v>0</v>
      </c>
      <c r="AU720" s="304">
        <f t="shared" si="244"/>
        <v>0</v>
      </c>
      <c r="AV720" s="304">
        <f t="shared" si="245"/>
        <v>0</v>
      </c>
      <c r="AW720" s="304">
        <f t="shared" si="246"/>
        <v>0</v>
      </c>
      <c r="AX720" s="304">
        <f t="shared" si="247"/>
        <v>0</v>
      </c>
      <c r="AY720" s="304">
        <f t="shared" si="248"/>
        <v>0</v>
      </c>
      <c r="AZ720" s="304">
        <f t="shared" si="249"/>
        <v>0</v>
      </c>
      <c r="BA720" s="304">
        <f t="shared" si="250"/>
        <v>0</v>
      </c>
      <c r="BB720" s="304">
        <f t="shared" si="251"/>
        <v>0</v>
      </c>
      <c r="BC720" s="304">
        <f t="shared" si="252"/>
        <v>0</v>
      </c>
      <c r="BD720" s="304">
        <f t="shared" si="253"/>
        <v>0</v>
      </c>
      <c r="BE720" s="304">
        <f>IFERROR(IF(VLOOKUP($C720,Listen!$A$2:$F$45,6,0)="Ja",BB720-MAX(BC720:BD720),BB720-BC720),0)</f>
        <v>0</v>
      </c>
    </row>
    <row r="721" spans="1:57" x14ac:dyDescent="0.25">
      <c r="A721" s="320" t="str">
        <f>IF(AND(D721&lt;&gt;0,C721&lt;&gt;0,E721&lt;&gt;0),IF(B721&lt;&gt;0,CONCATENATE(B721,"-AGr",VLOOKUP(C721,Listen!$A$2:$D$45,4,FALSE),"-",D721,"-",E721,),CONCATENATE("AGr",VLOOKUP(C721,Listen!$A$2:$D$45,4,FALSE),"-",D721,"-",E721)),"keine vollständige ID")</f>
        <v>keine vollständige ID</v>
      </c>
      <c r="B721" s="301"/>
      <c r="C721" s="287"/>
      <c r="D721" s="34"/>
      <c r="E721" s="306"/>
      <c r="F721" s="116"/>
      <c r="G721" s="17"/>
      <c r="H721" s="17"/>
      <c r="I721" s="17"/>
      <c r="J721" s="17"/>
      <c r="K721" s="17"/>
      <c r="L721" s="17"/>
      <c r="M721" s="17"/>
      <c r="N721" s="17"/>
      <c r="O721" s="116"/>
      <c r="P721" s="117">
        <f>IF(D721&gt;A_Stammdaten!$B$12,0,SUM(G721,H721,J721,L721:M721)-SUM(I721,K721,N721:O721))</f>
        <v>0</v>
      </c>
      <c r="Q721" s="17"/>
      <c r="R721" s="17"/>
      <c r="S721" s="17"/>
      <c r="T721" s="17"/>
      <c r="U721" s="62">
        <f t="shared" si="233"/>
        <v>0</v>
      </c>
      <c r="V721" s="34"/>
      <c r="W721" s="34"/>
      <c r="X721" s="34"/>
      <c r="Y721" s="34"/>
      <c r="Z721" s="34"/>
      <c r="AA721" s="63" t="str">
        <f t="shared" si="234"/>
        <v>-</v>
      </c>
      <c r="AB721" s="63" t="str">
        <f t="shared" si="235"/>
        <v>-</v>
      </c>
      <c r="AC721" s="63">
        <f>IF(ISBLANK($C721),0,VLOOKUP($C721,Listen!$A$2:$C$45,2,FALSE))</f>
        <v>0</v>
      </c>
      <c r="AD721" s="63">
        <f>IF(ISBLANK($C721),0,VLOOKUP($C721,Listen!$A$2:$C$45,3,FALSE))</f>
        <v>0</v>
      </c>
      <c r="AE721" s="49">
        <f t="shared" si="236"/>
        <v>0</v>
      </c>
      <c r="AF721" s="49">
        <f t="shared" si="236"/>
        <v>0</v>
      </c>
      <c r="AG721" s="49">
        <f>IFERROR(IF(OR($V721&lt;&gt;"Ja",VLOOKUP($C721,Listen!$A$2:$F$45,5,0)="Nein",D721&lt;IF(C721="LNG Anbindungsanlagen gemäß separater Festlegung",2022,2023)),$AC721,$AA721),0)</f>
        <v>0</v>
      </c>
      <c r="AH721" s="49">
        <f>IFERROR(IF(OR($V721&lt;&gt;"Ja",VLOOKUP($C721,Listen!$A$2:$F$45,5,0)="Nein",D721&lt;IF(C721="LNG Anbindungsanlagen gemäß separater Festlegung",2022,2023)),$AC721,$AA721),0)</f>
        <v>0</v>
      </c>
      <c r="AI721" s="49">
        <f>IFERROR(IF(OR($W721&lt;&gt;"Ja",VLOOKUP($C721,Listen!$A$2:$F$45,6,0)="Nein"),$AC721,$AB721),0)</f>
        <v>0</v>
      </c>
      <c r="AJ721" s="49">
        <f>IFERROR(IF(OR($W721&lt;&gt;"Ja",VLOOKUP($C721,Listen!$A$2:$F$45,6,0)="Nein"),$AC721,$AB721),0)</f>
        <v>0</v>
      </c>
      <c r="AK721" s="49">
        <f>IFERROR(IF(OR($W721&lt;&gt;"Ja",VLOOKUP($C721,Listen!$A$2:$F$45,6,0)="Nein"),$AC721,$AB721),0)</f>
        <v>0</v>
      </c>
      <c r="AL721" s="51">
        <f t="shared" si="237"/>
        <v>0</v>
      </c>
      <c r="AM721" s="296">
        <f>IFERROR(IF(VLOOKUP($C721,Listen!$A$2:$F$45,6,0)="Ja",MAX(BC721:BD721),D_SAV!$BC721),0)</f>
        <v>0</v>
      </c>
      <c r="AN721" s="51">
        <f t="shared" si="238"/>
        <v>0</v>
      </c>
      <c r="AP721" s="304">
        <f t="shared" si="239"/>
        <v>0</v>
      </c>
      <c r="AQ721" s="304">
        <f t="shared" si="240"/>
        <v>0</v>
      </c>
      <c r="AR721" s="304">
        <f t="shared" si="241"/>
        <v>0</v>
      </c>
      <c r="AS721" s="304">
        <f t="shared" si="242"/>
        <v>0</v>
      </c>
      <c r="AT721" s="304">
        <f t="shared" si="243"/>
        <v>0</v>
      </c>
      <c r="AU721" s="304">
        <f t="shared" si="244"/>
        <v>0</v>
      </c>
      <c r="AV721" s="304">
        <f t="shared" si="245"/>
        <v>0</v>
      </c>
      <c r="AW721" s="304">
        <f t="shared" si="246"/>
        <v>0</v>
      </c>
      <c r="AX721" s="304">
        <f t="shared" si="247"/>
        <v>0</v>
      </c>
      <c r="AY721" s="304">
        <f t="shared" si="248"/>
        <v>0</v>
      </c>
      <c r="AZ721" s="304">
        <f t="shared" si="249"/>
        <v>0</v>
      </c>
      <c r="BA721" s="304">
        <f t="shared" si="250"/>
        <v>0</v>
      </c>
      <c r="BB721" s="304">
        <f t="shared" si="251"/>
        <v>0</v>
      </c>
      <c r="BC721" s="304">
        <f t="shared" si="252"/>
        <v>0</v>
      </c>
      <c r="BD721" s="304">
        <f t="shared" si="253"/>
        <v>0</v>
      </c>
      <c r="BE721" s="304">
        <f>IFERROR(IF(VLOOKUP($C721,Listen!$A$2:$F$45,6,0)="Ja",BB721-MAX(BC721:BD721),BB721-BC721),0)</f>
        <v>0</v>
      </c>
    </row>
    <row r="722" spans="1:57" x14ac:dyDescent="0.25">
      <c r="A722" s="320" t="str">
        <f>IF(AND(D722&lt;&gt;0,C722&lt;&gt;0,E722&lt;&gt;0),IF(B722&lt;&gt;0,CONCATENATE(B722,"-AGr",VLOOKUP(C722,Listen!$A$2:$D$45,4,FALSE),"-",D722,"-",E722,),CONCATENATE("AGr",VLOOKUP(C722,Listen!$A$2:$D$45,4,FALSE),"-",D722,"-",E722)),"keine vollständige ID")</f>
        <v>keine vollständige ID</v>
      </c>
      <c r="B722" s="301"/>
      <c r="C722" s="287"/>
      <c r="D722" s="34"/>
      <c r="E722" s="306"/>
      <c r="F722" s="116"/>
      <c r="G722" s="17"/>
      <c r="H722" s="17"/>
      <c r="I722" s="17"/>
      <c r="J722" s="17"/>
      <c r="K722" s="17"/>
      <c r="L722" s="17"/>
      <c r="M722" s="17"/>
      <c r="N722" s="17"/>
      <c r="O722" s="116"/>
      <c r="P722" s="117">
        <f>IF(D722&gt;A_Stammdaten!$B$12,0,SUM(G722,H722,J722,L722:M722)-SUM(I722,K722,N722:O722))</f>
        <v>0</v>
      </c>
      <c r="Q722" s="17"/>
      <c r="R722" s="17"/>
      <c r="S722" s="17"/>
      <c r="T722" s="17"/>
      <c r="U722" s="62">
        <f t="shared" si="233"/>
        <v>0</v>
      </c>
      <c r="V722" s="34"/>
      <c r="W722" s="34"/>
      <c r="X722" s="34"/>
      <c r="Y722" s="34"/>
      <c r="Z722" s="34"/>
      <c r="AA722" s="63" t="str">
        <f t="shared" si="234"/>
        <v>-</v>
      </c>
      <c r="AB722" s="63" t="str">
        <f t="shared" si="235"/>
        <v>-</v>
      </c>
      <c r="AC722" s="63">
        <f>IF(ISBLANK($C722),0,VLOOKUP($C722,Listen!$A$2:$C$45,2,FALSE))</f>
        <v>0</v>
      </c>
      <c r="AD722" s="63">
        <f>IF(ISBLANK($C722),0,VLOOKUP($C722,Listen!$A$2:$C$45,3,FALSE))</f>
        <v>0</v>
      </c>
      <c r="AE722" s="49">
        <f t="shared" si="236"/>
        <v>0</v>
      </c>
      <c r="AF722" s="49">
        <f t="shared" si="236"/>
        <v>0</v>
      </c>
      <c r="AG722" s="49">
        <f>IFERROR(IF(OR($V722&lt;&gt;"Ja",VLOOKUP($C722,Listen!$A$2:$F$45,5,0)="Nein",D722&lt;IF(C722="LNG Anbindungsanlagen gemäß separater Festlegung",2022,2023)),$AC722,$AA722),0)</f>
        <v>0</v>
      </c>
      <c r="AH722" s="49">
        <f>IFERROR(IF(OR($V722&lt;&gt;"Ja",VLOOKUP($C722,Listen!$A$2:$F$45,5,0)="Nein",D722&lt;IF(C722="LNG Anbindungsanlagen gemäß separater Festlegung",2022,2023)),$AC722,$AA722),0)</f>
        <v>0</v>
      </c>
      <c r="AI722" s="49">
        <f>IFERROR(IF(OR($W722&lt;&gt;"Ja",VLOOKUP($C722,Listen!$A$2:$F$45,6,0)="Nein"),$AC722,$AB722),0)</f>
        <v>0</v>
      </c>
      <c r="AJ722" s="49">
        <f>IFERROR(IF(OR($W722&lt;&gt;"Ja",VLOOKUP($C722,Listen!$A$2:$F$45,6,0)="Nein"),$AC722,$AB722),0)</f>
        <v>0</v>
      </c>
      <c r="AK722" s="49">
        <f>IFERROR(IF(OR($W722&lt;&gt;"Ja",VLOOKUP($C722,Listen!$A$2:$F$45,6,0)="Nein"),$AC722,$AB722),0)</f>
        <v>0</v>
      </c>
      <c r="AL722" s="51">
        <f t="shared" si="237"/>
        <v>0</v>
      </c>
      <c r="AM722" s="296">
        <f>IFERROR(IF(VLOOKUP($C722,Listen!$A$2:$F$45,6,0)="Ja",MAX(BC722:BD722),D_SAV!$BC722),0)</f>
        <v>0</v>
      </c>
      <c r="AN722" s="51">
        <f t="shared" si="238"/>
        <v>0</v>
      </c>
      <c r="AP722" s="304">
        <f t="shared" si="239"/>
        <v>0</v>
      </c>
      <c r="AQ722" s="304">
        <f t="shared" si="240"/>
        <v>0</v>
      </c>
      <c r="AR722" s="304">
        <f t="shared" si="241"/>
        <v>0</v>
      </c>
      <c r="AS722" s="304">
        <f t="shared" si="242"/>
        <v>0</v>
      </c>
      <c r="AT722" s="304">
        <f t="shared" si="243"/>
        <v>0</v>
      </c>
      <c r="AU722" s="304">
        <f t="shared" si="244"/>
        <v>0</v>
      </c>
      <c r="AV722" s="304">
        <f t="shared" si="245"/>
        <v>0</v>
      </c>
      <c r="AW722" s="304">
        <f t="shared" si="246"/>
        <v>0</v>
      </c>
      <c r="AX722" s="304">
        <f t="shared" si="247"/>
        <v>0</v>
      </c>
      <c r="AY722" s="304">
        <f t="shared" si="248"/>
        <v>0</v>
      </c>
      <c r="AZ722" s="304">
        <f t="shared" si="249"/>
        <v>0</v>
      </c>
      <c r="BA722" s="304">
        <f t="shared" si="250"/>
        <v>0</v>
      </c>
      <c r="BB722" s="304">
        <f t="shared" si="251"/>
        <v>0</v>
      </c>
      <c r="BC722" s="304">
        <f t="shared" si="252"/>
        <v>0</v>
      </c>
      <c r="BD722" s="304">
        <f t="shared" si="253"/>
        <v>0</v>
      </c>
      <c r="BE722" s="304">
        <f>IFERROR(IF(VLOOKUP($C722,Listen!$A$2:$F$45,6,0)="Ja",BB722-MAX(BC722:BD722),BB722-BC722),0)</f>
        <v>0</v>
      </c>
    </row>
    <row r="723" spans="1:57" x14ac:dyDescent="0.25">
      <c r="A723" s="320" t="str">
        <f>IF(AND(D723&lt;&gt;0,C723&lt;&gt;0,E723&lt;&gt;0),IF(B723&lt;&gt;0,CONCATENATE(B723,"-AGr",VLOOKUP(C723,Listen!$A$2:$D$45,4,FALSE),"-",D723,"-",E723,),CONCATENATE("AGr",VLOOKUP(C723,Listen!$A$2:$D$45,4,FALSE),"-",D723,"-",E723)),"keine vollständige ID")</f>
        <v>keine vollständige ID</v>
      </c>
      <c r="B723" s="301"/>
      <c r="C723" s="287"/>
      <c r="D723" s="34"/>
      <c r="E723" s="306"/>
      <c r="F723" s="116"/>
      <c r="G723" s="17"/>
      <c r="H723" s="17"/>
      <c r="I723" s="17"/>
      <c r="J723" s="17"/>
      <c r="K723" s="17"/>
      <c r="L723" s="17"/>
      <c r="M723" s="17"/>
      <c r="N723" s="17"/>
      <c r="O723" s="116"/>
      <c r="P723" s="117">
        <f>IF(D723&gt;A_Stammdaten!$B$12,0,SUM(G723,H723,J723,L723:M723)-SUM(I723,K723,N723:O723))</f>
        <v>0</v>
      </c>
      <c r="Q723" s="17"/>
      <c r="R723" s="17"/>
      <c r="S723" s="17"/>
      <c r="T723" s="17"/>
      <c r="U723" s="62">
        <f t="shared" si="233"/>
        <v>0</v>
      </c>
      <c r="V723" s="34"/>
      <c r="W723" s="34"/>
      <c r="X723" s="34"/>
      <c r="Y723" s="34"/>
      <c r="Z723" s="34"/>
      <c r="AA723" s="63" t="str">
        <f t="shared" si="234"/>
        <v>-</v>
      </c>
      <c r="AB723" s="63" t="str">
        <f t="shared" si="235"/>
        <v>-</v>
      </c>
      <c r="AC723" s="63">
        <f>IF(ISBLANK($C723),0,VLOOKUP($C723,Listen!$A$2:$C$45,2,FALSE))</f>
        <v>0</v>
      </c>
      <c r="AD723" s="63">
        <f>IF(ISBLANK($C723),0,VLOOKUP($C723,Listen!$A$2:$C$45,3,FALSE))</f>
        <v>0</v>
      </c>
      <c r="AE723" s="49">
        <f t="shared" si="236"/>
        <v>0</v>
      </c>
      <c r="AF723" s="49">
        <f t="shared" si="236"/>
        <v>0</v>
      </c>
      <c r="AG723" s="49">
        <f>IFERROR(IF(OR($V723&lt;&gt;"Ja",VLOOKUP($C723,Listen!$A$2:$F$45,5,0)="Nein",D723&lt;IF(C723="LNG Anbindungsanlagen gemäß separater Festlegung",2022,2023)),$AC723,$AA723),0)</f>
        <v>0</v>
      </c>
      <c r="AH723" s="49">
        <f>IFERROR(IF(OR($V723&lt;&gt;"Ja",VLOOKUP($C723,Listen!$A$2:$F$45,5,0)="Nein",D723&lt;IF(C723="LNG Anbindungsanlagen gemäß separater Festlegung",2022,2023)),$AC723,$AA723),0)</f>
        <v>0</v>
      </c>
      <c r="AI723" s="49">
        <f>IFERROR(IF(OR($W723&lt;&gt;"Ja",VLOOKUP($C723,Listen!$A$2:$F$45,6,0)="Nein"),$AC723,$AB723),0)</f>
        <v>0</v>
      </c>
      <c r="AJ723" s="49">
        <f>IFERROR(IF(OR($W723&lt;&gt;"Ja",VLOOKUP($C723,Listen!$A$2:$F$45,6,0)="Nein"),$AC723,$AB723),0)</f>
        <v>0</v>
      </c>
      <c r="AK723" s="49">
        <f>IFERROR(IF(OR($W723&lt;&gt;"Ja",VLOOKUP($C723,Listen!$A$2:$F$45,6,0)="Nein"),$AC723,$AB723),0)</f>
        <v>0</v>
      </c>
      <c r="AL723" s="51">
        <f t="shared" si="237"/>
        <v>0</v>
      </c>
      <c r="AM723" s="296">
        <f>IFERROR(IF(VLOOKUP($C723,Listen!$A$2:$F$45,6,0)="Ja",MAX(BC723:BD723),D_SAV!$BC723),0)</f>
        <v>0</v>
      </c>
      <c r="AN723" s="51">
        <f t="shared" si="238"/>
        <v>0</v>
      </c>
      <c r="AP723" s="304">
        <f t="shared" si="239"/>
        <v>0</v>
      </c>
      <c r="AQ723" s="304">
        <f t="shared" si="240"/>
        <v>0</v>
      </c>
      <c r="AR723" s="304">
        <f t="shared" si="241"/>
        <v>0</v>
      </c>
      <c r="AS723" s="304">
        <f t="shared" si="242"/>
        <v>0</v>
      </c>
      <c r="AT723" s="304">
        <f t="shared" si="243"/>
        <v>0</v>
      </c>
      <c r="AU723" s="304">
        <f t="shared" si="244"/>
        <v>0</v>
      </c>
      <c r="AV723" s="304">
        <f t="shared" si="245"/>
        <v>0</v>
      </c>
      <c r="AW723" s="304">
        <f t="shared" si="246"/>
        <v>0</v>
      </c>
      <c r="AX723" s="304">
        <f t="shared" si="247"/>
        <v>0</v>
      </c>
      <c r="AY723" s="304">
        <f t="shared" si="248"/>
        <v>0</v>
      </c>
      <c r="AZ723" s="304">
        <f t="shared" si="249"/>
        <v>0</v>
      </c>
      <c r="BA723" s="304">
        <f t="shared" si="250"/>
        <v>0</v>
      </c>
      <c r="BB723" s="304">
        <f t="shared" si="251"/>
        <v>0</v>
      </c>
      <c r="BC723" s="304">
        <f t="shared" si="252"/>
        <v>0</v>
      </c>
      <c r="BD723" s="304">
        <f t="shared" si="253"/>
        <v>0</v>
      </c>
      <c r="BE723" s="304">
        <f>IFERROR(IF(VLOOKUP($C723,Listen!$A$2:$F$45,6,0)="Ja",BB723-MAX(BC723:BD723),BB723-BC723),0)</f>
        <v>0</v>
      </c>
    </row>
    <row r="724" spans="1:57" x14ac:dyDescent="0.25">
      <c r="A724" s="320" t="str">
        <f>IF(AND(D724&lt;&gt;0,C724&lt;&gt;0,E724&lt;&gt;0),IF(B724&lt;&gt;0,CONCATENATE(B724,"-AGr",VLOOKUP(C724,Listen!$A$2:$D$45,4,FALSE),"-",D724,"-",E724,),CONCATENATE("AGr",VLOOKUP(C724,Listen!$A$2:$D$45,4,FALSE),"-",D724,"-",E724)),"keine vollständige ID")</f>
        <v>keine vollständige ID</v>
      </c>
      <c r="B724" s="301"/>
      <c r="C724" s="287"/>
      <c r="D724" s="34"/>
      <c r="E724" s="306"/>
      <c r="F724" s="116"/>
      <c r="G724" s="17"/>
      <c r="H724" s="17"/>
      <c r="I724" s="17"/>
      <c r="J724" s="17"/>
      <c r="K724" s="17"/>
      <c r="L724" s="17"/>
      <c r="M724" s="17"/>
      <c r="N724" s="17"/>
      <c r="O724" s="116"/>
      <c r="P724" s="117">
        <f>IF(D724&gt;A_Stammdaten!$B$12,0,SUM(G724,H724,J724,L724:M724)-SUM(I724,K724,N724:O724))</f>
        <v>0</v>
      </c>
      <c r="Q724" s="17"/>
      <c r="R724" s="17"/>
      <c r="S724" s="17"/>
      <c r="T724" s="17"/>
      <c r="U724" s="62">
        <f t="shared" si="233"/>
        <v>0</v>
      </c>
      <c r="V724" s="34"/>
      <c r="W724" s="34"/>
      <c r="X724" s="34"/>
      <c r="Y724" s="34"/>
      <c r="Z724" s="34"/>
      <c r="AA724" s="63" t="str">
        <f t="shared" si="234"/>
        <v>-</v>
      </c>
      <c r="AB724" s="63" t="str">
        <f t="shared" si="235"/>
        <v>-</v>
      </c>
      <c r="AC724" s="63">
        <f>IF(ISBLANK($C724),0,VLOOKUP($C724,Listen!$A$2:$C$45,2,FALSE))</f>
        <v>0</v>
      </c>
      <c r="AD724" s="63">
        <f>IF(ISBLANK($C724),0,VLOOKUP($C724,Listen!$A$2:$C$45,3,FALSE))</f>
        <v>0</v>
      </c>
      <c r="AE724" s="49">
        <f t="shared" si="236"/>
        <v>0</v>
      </c>
      <c r="AF724" s="49">
        <f t="shared" si="236"/>
        <v>0</v>
      </c>
      <c r="AG724" s="49">
        <f>IFERROR(IF(OR($V724&lt;&gt;"Ja",VLOOKUP($C724,Listen!$A$2:$F$45,5,0)="Nein",D724&lt;IF(C724="LNG Anbindungsanlagen gemäß separater Festlegung",2022,2023)),$AC724,$AA724),0)</f>
        <v>0</v>
      </c>
      <c r="AH724" s="49">
        <f>IFERROR(IF(OR($V724&lt;&gt;"Ja",VLOOKUP($C724,Listen!$A$2:$F$45,5,0)="Nein",D724&lt;IF(C724="LNG Anbindungsanlagen gemäß separater Festlegung",2022,2023)),$AC724,$AA724),0)</f>
        <v>0</v>
      </c>
      <c r="AI724" s="49">
        <f>IFERROR(IF(OR($W724&lt;&gt;"Ja",VLOOKUP($C724,Listen!$A$2:$F$45,6,0)="Nein"),$AC724,$AB724),0)</f>
        <v>0</v>
      </c>
      <c r="AJ724" s="49">
        <f>IFERROR(IF(OR($W724&lt;&gt;"Ja",VLOOKUP($C724,Listen!$A$2:$F$45,6,0)="Nein"),$AC724,$AB724),0)</f>
        <v>0</v>
      </c>
      <c r="AK724" s="49">
        <f>IFERROR(IF(OR($W724&lt;&gt;"Ja",VLOOKUP($C724,Listen!$A$2:$F$45,6,0)="Nein"),$AC724,$AB724),0)</f>
        <v>0</v>
      </c>
      <c r="AL724" s="51">
        <f t="shared" si="237"/>
        <v>0</v>
      </c>
      <c r="AM724" s="296">
        <f>IFERROR(IF(VLOOKUP($C724,Listen!$A$2:$F$45,6,0)="Ja",MAX(BC724:BD724),D_SAV!$BC724),0)</f>
        <v>0</v>
      </c>
      <c r="AN724" s="51">
        <f t="shared" si="238"/>
        <v>0</v>
      </c>
      <c r="AP724" s="304">
        <f t="shared" si="239"/>
        <v>0</v>
      </c>
      <c r="AQ724" s="304">
        <f t="shared" si="240"/>
        <v>0</v>
      </c>
      <c r="AR724" s="304">
        <f t="shared" si="241"/>
        <v>0</v>
      </c>
      <c r="AS724" s="304">
        <f t="shared" si="242"/>
        <v>0</v>
      </c>
      <c r="AT724" s="304">
        <f t="shared" si="243"/>
        <v>0</v>
      </c>
      <c r="AU724" s="304">
        <f t="shared" si="244"/>
        <v>0</v>
      </c>
      <c r="AV724" s="304">
        <f t="shared" si="245"/>
        <v>0</v>
      </c>
      <c r="AW724" s="304">
        <f t="shared" si="246"/>
        <v>0</v>
      </c>
      <c r="AX724" s="304">
        <f t="shared" si="247"/>
        <v>0</v>
      </c>
      <c r="AY724" s="304">
        <f t="shared" si="248"/>
        <v>0</v>
      </c>
      <c r="AZ724" s="304">
        <f t="shared" si="249"/>
        <v>0</v>
      </c>
      <c r="BA724" s="304">
        <f t="shared" si="250"/>
        <v>0</v>
      </c>
      <c r="BB724" s="304">
        <f t="shared" si="251"/>
        <v>0</v>
      </c>
      <c r="BC724" s="304">
        <f t="shared" si="252"/>
        <v>0</v>
      </c>
      <c r="BD724" s="304">
        <f t="shared" si="253"/>
        <v>0</v>
      </c>
      <c r="BE724" s="304">
        <f>IFERROR(IF(VLOOKUP($C724,Listen!$A$2:$F$45,6,0)="Ja",BB724-MAX(BC724:BD724),BB724-BC724),0)</f>
        <v>0</v>
      </c>
    </row>
    <row r="725" spans="1:57" x14ac:dyDescent="0.25">
      <c r="A725" s="320" t="str">
        <f>IF(AND(D725&lt;&gt;0,C725&lt;&gt;0,E725&lt;&gt;0),IF(B725&lt;&gt;0,CONCATENATE(B725,"-AGr",VLOOKUP(C725,Listen!$A$2:$D$45,4,FALSE),"-",D725,"-",E725,),CONCATENATE("AGr",VLOOKUP(C725,Listen!$A$2:$D$45,4,FALSE),"-",D725,"-",E725)),"keine vollständige ID")</f>
        <v>keine vollständige ID</v>
      </c>
      <c r="B725" s="301"/>
      <c r="C725" s="287"/>
      <c r="D725" s="34"/>
      <c r="E725" s="306"/>
      <c r="F725" s="116"/>
      <c r="G725" s="17"/>
      <c r="H725" s="17"/>
      <c r="I725" s="17"/>
      <c r="J725" s="17"/>
      <c r="K725" s="17"/>
      <c r="L725" s="17"/>
      <c r="M725" s="17"/>
      <c r="N725" s="17"/>
      <c r="O725" s="116"/>
      <c r="P725" s="117">
        <f>IF(D725&gt;A_Stammdaten!$B$12,0,SUM(G725,H725,J725,L725:M725)-SUM(I725,K725,N725:O725))</f>
        <v>0</v>
      </c>
      <c r="Q725" s="17"/>
      <c r="R725" s="17"/>
      <c r="S725" s="17"/>
      <c r="T725" s="17"/>
      <c r="U725" s="62">
        <f t="shared" si="233"/>
        <v>0</v>
      </c>
      <c r="V725" s="34"/>
      <c r="W725" s="34"/>
      <c r="X725" s="34"/>
      <c r="Y725" s="34"/>
      <c r="Z725" s="34"/>
      <c r="AA725" s="63" t="str">
        <f t="shared" si="234"/>
        <v>-</v>
      </c>
      <c r="AB725" s="63" t="str">
        <f t="shared" si="235"/>
        <v>-</v>
      </c>
      <c r="AC725" s="63">
        <f>IF(ISBLANK($C725),0,VLOOKUP($C725,Listen!$A$2:$C$45,2,FALSE))</f>
        <v>0</v>
      </c>
      <c r="AD725" s="63">
        <f>IF(ISBLANK($C725),0,VLOOKUP($C725,Listen!$A$2:$C$45,3,FALSE))</f>
        <v>0</v>
      </c>
      <c r="AE725" s="49">
        <f t="shared" si="236"/>
        <v>0</v>
      </c>
      <c r="AF725" s="49">
        <f t="shared" si="236"/>
        <v>0</v>
      </c>
      <c r="AG725" s="49">
        <f>IFERROR(IF(OR($V725&lt;&gt;"Ja",VLOOKUP($C725,Listen!$A$2:$F$45,5,0)="Nein",D725&lt;IF(C725="LNG Anbindungsanlagen gemäß separater Festlegung",2022,2023)),$AC725,$AA725),0)</f>
        <v>0</v>
      </c>
      <c r="AH725" s="49">
        <f>IFERROR(IF(OR($V725&lt;&gt;"Ja",VLOOKUP($C725,Listen!$A$2:$F$45,5,0)="Nein",D725&lt;IF(C725="LNG Anbindungsanlagen gemäß separater Festlegung",2022,2023)),$AC725,$AA725),0)</f>
        <v>0</v>
      </c>
      <c r="AI725" s="49">
        <f>IFERROR(IF(OR($W725&lt;&gt;"Ja",VLOOKUP($C725,Listen!$A$2:$F$45,6,0)="Nein"),$AC725,$AB725),0)</f>
        <v>0</v>
      </c>
      <c r="AJ725" s="49">
        <f>IFERROR(IF(OR($W725&lt;&gt;"Ja",VLOOKUP($C725,Listen!$A$2:$F$45,6,0)="Nein"),$AC725,$AB725),0)</f>
        <v>0</v>
      </c>
      <c r="AK725" s="49">
        <f>IFERROR(IF(OR($W725&lt;&gt;"Ja",VLOOKUP($C725,Listen!$A$2:$F$45,6,0)="Nein"),$AC725,$AB725),0)</f>
        <v>0</v>
      </c>
      <c r="AL725" s="51">
        <f t="shared" si="237"/>
        <v>0</v>
      </c>
      <c r="AM725" s="296">
        <f>IFERROR(IF(VLOOKUP($C725,Listen!$A$2:$F$45,6,0)="Ja",MAX(BC725:BD725),D_SAV!$BC725),0)</f>
        <v>0</v>
      </c>
      <c r="AN725" s="51">
        <f t="shared" si="238"/>
        <v>0</v>
      </c>
      <c r="AP725" s="304">
        <f t="shared" si="239"/>
        <v>0</v>
      </c>
      <c r="AQ725" s="304">
        <f t="shared" si="240"/>
        <v>0</v>
      </c>
      <c r="AR725" s="304">
        <f t="shared" si="241"/>
        <v>0</v>
      </c>
      <c r="AS725" s="304">
        <f t="shared" si="242"/>
        <v>0</v>
      </c>
      <c r="AT725" s="304">
        <f t="shared" si="243"/>
        <v>0</v>
      </c>
      <c r="AU725" s="304">
        <f t="shared" si="244"/>
        <v>0</v>
      </c>
      <c r="AV725" s="304">
        <f t="shared" si="245"/>
        <v>0</v>
      </c>
      <c r="AW725" s="304">
        <f t="shared" si="246"/>
        <v>0</v>
      </c>
      <c r="AX725" s="304">
        <f t="shared" si="247"/>
        <v>0</v>
      </c>
      <c r="AY725" s="304">
        <f t="shared" si="248"/>
        <v>0</v>
      </c>
      <c r="AZ725" s="304">
        <f t="shared" si="249"/>
        <v>0</v>
      </c>
      <c r="BA725" s="304">
        <f t="shared" si="250"/>
        <v>0</v>
      </c>
      <c r="BB725" s="304">
        <f t="shared" si="251"/>
        <v>0</v>
      </c>
      <c r="BC725" s="304">
        <f t="shared" si="252"/>
        <v>0</v>
      </c>
      <c r="BD725" s="304">
        <f t="shared" si="253"/>
        <v>0</v>
      </c>
      <c r="BE725" s="304">
        <f>IFERROR(IF(VLOOKUP($C725,Listen!$A$2:$F$45,6,0)="Ja",BB725-MAX(BC725:BD725),BB725-BC725),0)</f>
        <v>0</v>
      </c>
    </row>
    <row r="726" spans="1:57" x14ac:dyDescent="0.25">
      <c r="A726" s="320" t="str">
        <f>IF(AND(D726&lt;&gt;0,C726&lt;&gt;0,E726&lt;&gt;0),IF(B726&lt;&gt;0,CONCATENATE(B726,"-AGr",VLOOKUP(C726,Listen!$A$2:$D$45,4,FALSE),"-",D726,"-",E726,),CONCATENATE("AGr",VLOOKUP(C726,Listen!$A$2:$D$45,4,FALSE),"-",D726,"-",E726)),"keine vollständige ID")</f>
        <v>keine vollständige ID</v>
      </c>
      <c r="B726" s="301"/>
      <c r="C726" s="287"/>
      <c r="D726" s="34"/>
      <c r="E726" s="306"/>
      <c r="F726" s="116"/>
      <c r="G726" s="17"/>
      <c r="H726" s="17"/>
      <c r="I726" s="17"/>
      <c r="J726" s="17"/>
      <c r="K726" s="17"/>
      <c r="L726" s="17"/>
      <c r="M726" s="17"/>
      <c r="N726" s="17"/>
      <c r="O726" s="116"/>
      <c r="P726" s="117">
        <f>IF(D726&gt;A_Stammdaten!$B$12,0,SUM(G726,H726,J726,L726:M726)-SUM(I726,K726,N726:O726))</f>
        <v>0</v>
      </c>
      <c r="Q726" s="17"/>
      <c r="R726" s="17"/>
      <c r="S726" s="17"/>
      <c r="T726" s="17"/>
      <c r="U726" s="62">
        <f t="shared" si="233"/>
        <v>0</v>
      </c>
      <c r="V726" s="34"/>
      <c r="W726" s="34"/>
      <c r="X726" s="34"/>
      <c r="Y726" s="34"/>
      <c r="Z726" s="34"/>
      <c r="AA726" s="63" t="str">
        <f t="shared" si="234"/>
        <v>-</v>
      </c>
      <c r="AB726" s="63" t="str">
        <f t="shared" si="235"/>
        <v>-</v>
      </c>
      <c r="AC726" s="63">
        <f>IF(ISBLANK($C726),0,VLOOKUP($C726,Listen!$A$2:$C$45,2,FALSE))</f>
        <v>0</v>
      </c>
      <c r="AD726" s="63">
        <f>IF(ISBLANK($C726),0,VLOOKUP($C726,Listen!$A$2:$C$45,3,FALSE))</f>
        <v>0</v>
      </c>
      <c r="AE726" s="49">
        <f t="shared" si="236"/>
        <v>0</v>
      </c>
      <c r="AF726" s="49">
        <f t="shared" si="236"/>
        <v>0</v>
      </c>
      <c r="AG726" s="49">
        <f>IFERROR(IF(OR($V726&lt;&gt;"Ja",VLOOKUP($C726,Listen!$A$2:$F$45,5,0)="Nein",D726&lt;IF(C726="LNG Anbindungsanlagen gemäß separater Festlegung",2022,2023)),$AC726,$AA726),0)</f>
        <v>0</v>
      </c>
      <c r="AH726" s="49">
        <f>IFERROR(IF(OR($V726&lt;&gt;"Ja",VLOOKUP($C726,Listen!$A$2:$F$45,5,0)="Nein",D726&lt;IF(C726="LNG Anbindungsanlagen gemäß separater Festlegung",2022,2023)),$AC726,$AA726),0)</f>
        <v>0</v>
      </c>
      <c r="AI726" s="49">
        <f>IFERROR(IF(OR($W726&lt;&gt;"Ja",VLOOKUP($C726,Listen!$A$2:$F$45,6,0)="Nein"),$AC726,$AB726),0)</f>
        <v>0</v>
      </c>
      <c r="AJ726" s="49">
        <f>IFERROR(IF(OR($W726&lt;&gt;"Ja",VLOOKUP($C726,Listen!$A$2:$F$45,6,0)="Nein"),$AC726,$AB726),0)</f>
        <v>0</v>
      </c>
      <c r="AK726" s="49">
        <f>IFERROR(IF(OR($W726&lt;&gt;"Ja",VLOOKUP($C726,Listen!$A$2:$F$45,6,0)="Nein"),$AC726,$AB726),0)</f>
        <v>0</v>
      </c>
      <c r="AL726" s="51">
        <f t="shared" si="237"/>
        <v>0</v>
      </c>
      <c r="AM726" s="296">
        <f>IFERROR(IF(VLOOKUP($C726,Listen!$A$2:$F$45,6,0)="Ja",MAX(BC726:BD726),D_SAV!$BC726),0)</f>
        <v>0</v>
      </c>
      <c r="AN726" s="51">
        <f t="shared" si="238"/>
        <v>0</v>
      </c>
      <c r="AP726" s="304">
        <f t="shared" si="239"/>
        <v>0</v>
      </c>
      <c r="AQ726" s="304">
        <f t="shared" si="240"/>
        <v>0</v>
      </c>
      <c r="AR726" s="304">
        <f t="shared" si="241"/>
        <v>0</v>
      </c>
      <c r="AS726" s="304">
        <f t="shared" si="242"/>
        <v>0</v>
      </c>
      <c r="AT726" s="304">
        <f t="shared" si="243"/>
        <v>0</v>
      </c>
      <c r="AU726" s="304">
        <f t="shared" si="244"/>
        <v>0</v>
      </c>
      <c r="AV726" s="304">
        <f t="shared" si="245"/>
        <v>0</v>
      </c>
      <c r="AW726" s="304">
        <f t="shared" si="246"/>
        <v>0</v>
      </c>
      <c r="AX726" s="304">
        <f t="shared" si="247"/>
        <v>0</v>
      </c>
      <c r="AY726" s="304">
        <f t="shared" si="248"/>
        <v>0</v>
      </c>
      <c r="AZ726" s="304">
        <f t="shared" si="249"/>
        <v>0</v>
      </c>
      <c r="BA726" s="304">
        <f t="shared" si="250"/>
        <v>0</v>
      </c>
      <c r="BB726" s="304">
        <f t="shared" si="251"/>
        <v>0</v>
      </c>
      <c r="BC726" s="304">
        <f t="shared" si="252"/>
        <v>0</v>
      </c>
      <c r="BD726" s="304">
        <f t="shared" si="253"/>
        <v>0</v>
      </c>
      <c r="BE726" s="304">
        <f>IFERROR(IF(VLOOKUP($C726,Listen!$A$2:$F$45,6,0)="Ja",BB726-MAX(BC726:BD726),BB726-BC726),0)</f>
        <v>0</v>
      </c>
    </row>
    <row r="727" spans="1:57" x14ac:dyDescent="0.25">
      <c r="A727" s="320" t="str">
        <f>IF(AND(D727&lt;&gt;0,C727&lt;&gt;0,E727&lt;&gt;0),IF(B727&lt;&gt;0,CONCATENATE(B727,"-AGr",VLOOKUP(C727,Listen!$A$2:$D$45,4,FALSE),"-",D727,"-",E727,),CONCATENATE("AGr",VLOOKUP(C727,Listen!$A$2:$D$45,4,FALSE),"-",D727,"-",E727)),"keine vollständige ID")</f>
        <v>keine vollständige ID</v>
      </c>
      <c r="B727" s="301"/>
      <c r="C727" s="287"/>
      <c r="D727" s="34"/>
      <c r="E727" s="306"/>
      <c r="F727" s="116"/>
      <c r="G727" s="17"/>
      <c r="H727" s="17"/>
      <c r="I727" s="17"/>
      <c r="J727" s="17"/>
      <c r="K727" s="17"/>
      <c r="L727" s="17"/>
      <c r="M727" s="17"/>
      <c r="N727" s="17"/>
      <c r="O727" s="116"/>
      <c r="P727" s="117">
        <f>IF(D727&gt;A_Stammdaten!$B$12,0,SUM(G727,H727,J727,L727:M727)-SUM(I727,K727,N727:O727))</f>
        <v>0</v>
      </c>
      <c r="Q727" s="17"/>
      <c r="R727" s="17"/>
      <c r="S727" s="17"/>
      <c r="T727" s="17"/>
      <c r="U727" s="62">
        <f t="shared" si="233"/>
        <v>0</v>
      </c>
      <c r="V727" s="34"/>
      <c r="W727" s="34"/>
      <c r="X727" s="34"/>
      <c r="Y727" s="34"/>
      <c r="Z727" s="34"/>
      <c r="AA727" s="63" t="str">
        <f t="shared" si="234"/>
        <v>-</v>
      </c>
      <c r="AB727" s="63" t="str">
        <f t="shared" si="235"/>
        <v>-</v>
      </c>
      <c r="AC727" s="63">
        <f>IF(ISBLANK($C727),0,VLOOKUP($C727,Listen!$A$2:$C$45,2,FALSE))</f>
        <v>0</v>
      </c>
      <c r="AD727" s="63">
        <f>IF(ISBLANK($C727),0,VLOOKUP($C727,Listen!$A$2:$C$45,3,FALSE))</f>
        <v>0</v>
      </c>
      <c r="AE727" s="49">
        <f t="shared" si="236"/>
        <v>0</v>
      </c>
      <c r="AF727" s="49">
        <f t="shared" si="236"/>
        <v>0</v>
      </c>
      <c r="AG727" s="49">
        <f>IFERROR(IF(OR($V727&lt;&gt;"Ja",VLOOKUP($C727,Listen!$A$2:$F$45,5,0)="Nein",D727&lt;IF(C727="LNG Anbindungsanlagen gemäß separater Festlegung",2022,2023)),$AC727,$AA727),0)</f>
        <v>0</v>
      </c>
      <c r="AH727" s="49">
        <f>IFERROR(IF(OR($V727&lt;&gt;"Ja",VLOOKUP($C727,Listen!$A$2:$F$45,5,0)="Nein",D727&lt;IF(C727="LNG Anbindungsanlagen gemäß separater Festlegung",2022,2023)),$AC727,$AA727),0)</f>
        <v>0</v>
      </c>
      <c r="AI727" s="49">
        <f>IFERROR(IF(OR($W727&lt;&gt;"Ja",VLOOKUP($C727,Listen!$A$2:$F$45,6,0)="Nein"),$AC727,$AB727),0)</f>
        <v>0</v>
      </c>
      <c r="AJ727" s="49">
        <f>IFERROR(IF(OR($W727&lt;&gt;"Ja",VLOOKUP($C727,Listen!$A$2:$F$45,6,0)="Nein"),$AC727,$AB727),0)</f>
        <v>0</v>
      </c>
      <c r="AK727" s="49">
        <f>IFERROR(IF(OR($W727&lt;&gt;"Ja",VLOOKUP($C727,Listen!$A$2:$F$45,6,0)="Nein"),$AC727,$AB727),0)</f>
        <v>0</v>
      </c>
      <c r="AL727" s="51">
        <f t="shared" si="237"/>
        <v>0</v>
      </c>
      <c r="AM727" s="296">
        <f>IFERROR(IF(VLOOKUP($C727,Listen!$A$2:$F$45,6,0)="Ja",MAX(BC727:BD727),D_SAV!$BC727),0)</f>
        <v>0</v>
      </c>
      <c r="AN727" s="51">
        <f t="shared" si="238"/>
        <v>0</v>
      </c>
      <c r="AP727" s="304">
        <f t="shared" si="239"/>
        <v>0</v>
      </c>
      <c r="AQ727" s="304">
        <f t="shared" si="240"/>
        <v>0</v>
      </c>
      <c r="AR727" s="304">
        <f t="shared" si="241"/>
        <v>0</v>
      </c>
      <c r="AS727" s="304">
        <f t="shared" si="242"/>
        <v>0</v>
      </c>
      <c r="AT727" s="304">
        <f t="shared" si="243"/>
        <v>0</v>
      </c>
      <c r="AU727" s="304">
        <f t="shared" si="244"/>
        <v>0</v>
      </c>
      <c r="AV727" s="304">
        <f t="shared" si="245"/>
        <v>0</v>
      </c>
      <c r="AW727" s="304">
        <f t="shared" si="246"/>
        <v>0</v>
      </c>
      <c r="AX727" s="304">
        <f t="shared" si="247"/>
        <v>0</v>
      </c>
      <c r="AY727" s="304">
        <f t="shared" si="248"/>
        <v>0</v>
      </c>
      <c r="AZ727" s="304">
        <f t="shared" si="249"/>
        <v>0</v>
      </c>
      <c r="BA727" s="304">
        <f t="shared" si="250"/>
        <v>0</v>
      </c>
      <c r="BB727" s="304">
        <f t="shared" si="251"/>
        <v>0</v>
      </c>
      <c r="BC727" s="304">
        <f t="shared" si="252"/>
        <v>0</v>
      </c>
      <c r="BD727" s="304">
        <f t="shared" si="253"/>
        <v>0</v>
      </c>
      <c r="BE727" s="304">
        <f>IFERROR(IF(VLOOKUP($C727,Listen!$A$2:$F$45,6,0)="Ja",BB727-MAX(BC727:BD727),BB727-BC727),0)</f>
        <v>0</v>
      </c>
    </row>
    <row r="728" spans="1:57" x14ac:dyDescent="0.25">
      <c r="A728" s="320" t="str">
        <f>IF(AND(D728&lt;&gt;0,C728&lt;&gt;0,E728&lt;&gt;0),IF(B728&lt;&gt;0,CONCATENATE(B728,"-AGr",VLOOKUP(C728,Listen!$A$2:$D$45,4,FALSE),"-",D728,"-",E728,),CONCATENATE("AGr",VLOOKUP(C728,Listen!$A$2:$D$45,4,FALSE),"-",D728,"-",E728)),"keine vollständige ID")</f>
        <v>keine vollständige ID</v>
      </c>
      <c r="B728" s="301"/>
      <c r="C728" s="287"/>
      <c r="D728" s="34"/>
      <c r="E728" s="306"/>
      <c r="F728" s="116"/>
      <c r="G728" s="17"/>
      <c r="H728" s="17"/>
      <c r="I728" s="17"/>
      <c r="J728" s="17"/>
      <c r="K728" s="17"/>
      <c r="L728" s="17"/>
      <c r="M728" s="17"/>
      <c r="N728" s="17"/>
      <c r="O728" s="116"/>
      <c r="P728" s="117">
        <f>IF(D728&gt;A_Stammdaten!$B$12,0,SUM(G728,H728,J728,L728:M728)-SUM(I728,K728,N728:O728))</f>
        <v>0</v>
      </c>
      <c r="Q728" s="17"/>
      <c r="R728" s="17"/>
      <c r="S728" s="17"/>
      <c r="T728" s="17"/>
      <c r="U728" s="62">
        <f t="shared" si="233"/>
        <v>0</v>
      </c>
      <c r="V728" s="34"/>
      <c r="W728" s="34"/>
      <c r="X728" s="34"/>
      <c r="Y728" s="34"/>
      <c r="Z728" s="34"/>
      <c r="AA728" s="63" t="str">
        <f t="shared" si="234"/>
        <v>-</v>
      </c>
      <c r="AB728" s="63" t="str">
        <f t="shared" si="235"/>
        <v>-</v>
      </c>
      <c r="AC728" s="63">
        <f>IF(ISBLANK($C728),0,VLOOKUP($C728,Listen!$A$2:$C$45,2,FALSE))</f>
        <v>0</v>
      </c>
      <c r="AD728" s="63">
        <f>IF(ISBLANK($C728),0,VLOOKUP($C728,Listen!$A$2:$C$45,3,FALSE))</f>
        <v>0</v>
      </c>
      <c r="AE728" s="49">
        <f t="shared" si="236"/>
        <v>0</v>
      </c>
      <c r="AF728" s="49">
        <f t="shared" si="236"/>
        <v>0</v>
      </c>
      <c r="AG728" s="49">
        <f>IFERROR(IF(OR($V728&lt;&gt;"Ja",VLOOKUP($C728,Listen!$A$2:$F$45,5,0)="Nein",D728&lt;IF(C728="LNG Anbindungsanlagen gemäß separater Festlegung",2022,2023)),$AC728,$AA728),0)</f>
        <v>0</v>
      </c>
      <c r="AH728" s="49">
        <f>IFERROR(IF(OR($V728&lt;&gt;"Ja",VLOOKUP($C728,Listen!$A$2:$F$45,5,0)="Nein",D728&lt;IF(C728="LNG Anbindungsanlagen gemäß separater Festlegung",2022,2023)),$AC728,$AA728),0)</f>
        <v>0</v>
      </c>
      <c r="AI728" s="49">
        <f>IFERROR(IF(OR($W728&lt;&gt;"Ja",VLOOKUP($C728,Listen!$A$2:$F$45,6,0)="Nein"),$AC728,$AB728),0)</f>
        <v>0</v>
      </c>
      <c r="AJ728" s="49">
        <f>IFERROR(IF(OR($W728&lt;&gt;"Ja",VLOOKUP($C728,Listen!$A$2:$F$45,6,0)="Nein"),$AC728,$AB728),0)</f>
        <v>0</v>
      </c>
      <c r="AK728" s="49">
        <f>IFERROR(IF(OR($W728&lt;&gt;"Ja",VLOOKUP($C728,Listen!$A$2:$F$45,6,0)="Nein"),$AC728,$AB728),0)</f>
        <v>0</v>
      </c>
      <c r="AL728" s="51">
        <f t="shared" si="237"/>
        <v>0</v>
      </c>
      <c r="AM728" s="296">
        <f>IFERROR(IF(VLOOKUP($C728,Listen!$A$2:$F$45,6,0)="Ja",MAX(BC728:BD728),D_SAV!$BC728),0)</f>
        <v>0</v>
      </c>
      <c r="AN728" s="51">
        <f t="shared" si="238"/>
        <v>0</v>
      </c>
      <c r="AP728" s="304">
        <f t="shared" si="239"/>
        <v>0</v>
      </c>
      <c r="AQ728" s="304">
        <f t="shared" si="240"/>
        <v>0</v>
      </c>
      <c r="AR728" s="304">
        <f t="shared" si="241"/>
        <v>0</v>
      </c>
      <c r="AS728" s="304">
        <f t="shared" si="242"/>
        <v>0</v>
      </c>
      <c r="AT728" s="304">
        <f t="shared" si="243"/>
        <v>0</v>
      </c>
      <c r="AU728" s="304">
        <f t="shared" si="244"/>
        <v>0</v>
      </c>
      <c r="AV728" s="304">
        <f t="shared" si="245"/>
        <v>0</v>
      </c>
      <c r="AW728" s="304">
        <f t="shared" si="246"/>
        <v>0</v>
      </c>
      <c r="AX728" s="304">
        <f t="shared" si="247"/>
        <v>0</v>
      </c>
      <c r="AY728" s="304">
        <f t="shared" si="248"/>
        <v>0</v>
      </c>
      <c r="AZ728" s="304">
        <f t="shared" si="249"/>
        <v>0</v>
      </c>
      <c r="BA728" s="304">
        <f t="shared" si="250"/>
        <v>0</v>
      </c>
      <c r="BB728" s="304">
        <f t="shared" si="251"/>
        <v>0</v>
      </c>
      <c r="BC728" s="304">
        <f t="shared" si="252"/>
        <v>0</v>
      </c>
      <c r="BD728" s="304">
        <f t="shared" si="253"/>
        <v>0</v>
      </c>
      <c r="BE728" s="304">
        <f>IFERROR(IF(VLOOKUP($C728,Listen!$A$2:$F$45,6,0)="Ja",BB728-MAX(BC728:BD728),BB728-BC728),0)</f>
        <v>0</v>
      </c>
    </row>
    <row r="729" spans="1:57" x14ac:dyDescent="0.25">
      <c r="A729" s="320" t="str">
        <f>IF(AND(D729&lt;&gt;0,C729&lt;&gt;0,E729&lt;&gt;0),IF(B729&lt;&gt;0,CONCATENATE(B729,"-AGr",VLOOKUP(C729,Listen!$A$2:$D$45,4,FALSE),"-",D729,"-",E729,),CONCATENATE("AGr",VLOOKUP(C729,Listen!$A$2:$D$45,4,FALSE),"-",D729,"-",E729)),"keine vollständige ID")</f>
        <v>keine vollständige ID</v>
      </c>
      <c r="B729" s="301"/>
      <c r="C729" s="287"/>
      <c r="D729" s="34"/>
      <c r="E729" s="306"/>
      <c r="F729" s="116"/>
      <c r="G729" s="17"/>
      <c r="H729" s="17"/>
      <c r="I729" s="17"/>
      <c r="J729" s="17"/>
      <c r="K729" s="17"/>
      <c r="L729" s="17"/>
      <c r="M729" s="17"/>
      <c r="N729" s="17"/>
      <c r="O729" s="116"/>
      <c r="P729" s="117">
        <f>IF(D729&gt;A_Stammdaten!$B$12,0,SUM(G729,H729,J729,L729:M729)-SUM(I729,K729,N729:O729))</f>
        <v>0</v>
      </c>
      <c r="Q729" s="17"/>
      <c r="R729" s="17"/>
      <c r="S729" s="17"/>
      <c r="T729" s="17"/>
      <c r="U729" s="62">
        <f t="shared" si="233"/>
        <v>0</v>
      </c>
      <c r="V729" s="34"/>
      <c r="W729" s="34"/>
      <c r="X729" s="34"/>
      <c r="Y729" s="34"/>
      <c r="Z729" s="34"/>
      <c r="AA729" s="63" t="str">
        <f t="shared" si="234"/>
        <v>-</v>
      </c>
      <c r="AB729" s="63" t="str">
        <f t="shared" si="235"/>
        <v>-</v>
      </c>
      <c r="AC729" s="63">
        <f>IF(ISBLANK($C729),0,VLOOKUP($C729,Listen!$A$2:$C$45,2,FALSE))</f>
        <v>0</v>
      </c>
      <c r="AD729" s="63">
        <f>IF(ISBLANK($C729),0,VLOOKUP($C729,Listen!$A$2:$C$45,3,FALSE))</f>
        <v>0</v>
      </c>
      <c r="AE729" s="49">
        <f t="shared" si="236"/>
        <v>0</v>
      </c>
      <c r="AF729" s="49">
        <f t="shared" si="236"/>
        <v>0</v>
      </c>
      <c r="AG729" s="49">
        <f>IFERROR(IF(OR($V729&lt;&gt;"Ja",VLOOKUP($C729,Listen!$A$2:$F$45,5,0)="Nein",D729&lt;IF(C729="LNG Anbindungsanlagen gemäß separater Festlegung",2022,2023)),$AC729,$AA729),0)</f>
        <v>0</v>
      </c>
      <c r="AH729" s="49">
        <f>IFERROR(IF(OR($V729&lt;&gt;"Ja",VLOOKUP($C729,Listen!$A$2:$F$45,5,0)="Nein",D729&lt;IF(C729="LNG Anbindungsanlagen gemäß separater Festlegung",2022,2023)),$AC729,$AA729),0)</f>
        <v>0</v>
      </c>
      <c r="AI729" s="49">
        <f>IFERROR(IF(OR($W729&lt;&gt;"Ja",VLOOKUP($C729,Listen!$A$2:$F$45,6,0)="Nein"),$AC729,$AB729),0)</f>
        <v>0</v>
      </c>
      <c r="AJ729" s="49">
        <f>IFERROR(IF(OR($W729&lt;&gt;"Ja",VLOOKUP($C729,Listen!$A$2:$F$45,6,0)="Nein"),$AC729,$AB729),0)</f>
        <v>0</v>
      </c>
      <c r="AK729" s="49">
        <f>IFERROR(IF(OR($W729&lt;&gt;"Ja",VLOOKUP($C729,Listen!$A$2:$F$45,6,0)="Nein"),$AC729,$AB729),0)</f>
        <v>0</v>
      </c>
      <c r="AL729" s="51">
        <f t="shared" si="237"/>
        <v>0</v>
      </c>
      <c r="AM729" s="296">
        <f>IFERROR(IF(VLOOKUP($C729,Listen!$A$2:$F$45,6,0)="Ja",MAX(BC729:BD729),D_SAV!$BC729),0)</f>
        <v>0</v>
      </c>
      <c r="AN729" s="51">
        <f t="shared" si="238"/>
        <v>0</v>
      </c>
      <c r="AP729" s="304">
        <f t="shared" si="239"/>
        <v>0</v>
      </c>
      <c r="AQ729" s="304">
        <f t="shared" si="240"/>
        <v>0</v>
      </c>
      <c r="AR729" s="304">
        <f t="shared" si="241"/>
        <v>0</v>
      </c>
      <c r="AS729" s="304">
        <f t="shared" si="242"/>
        <v>0</v>
      </c>
      <c r="AT729" s="304">
        <f t="shared" si="243"/>
        <v>0</v>
      </c>
      <c r="AU729" s="304">
        <f t="shared" si="244"/>
        <v>0</v>
      </c>
      <c r="AV729" s="304">
        <f t="shared" si="245"/>
        <v>0</v>
      </c>
      <c r="AW729" s="304">
        <f t="shared" si="246"/>
        <v>0</v>
      </c>
      <c r="AX729" s="304">
        <f t="shared" si="247"/>
        <v>0</v>
      </c>
      <c r="AY729" s="304">
        <f t="shared" si="248"/>
        <v>0</v>
      </c>
      <c r="AZ729" s="304">
        <f t="shared" si="249"/>
        <v>0</v>
      </c>
      <c r="BA729" s="304">
        <f t="shared" si="250"/>
        <v>0</v>
      </c>
      <c r="BB729" s="304">
        <f t="shared" si="251"/>
        <v>0</v>
      </c>
      <c r="BC729" s="304">
        <f t="shared" si="252"/>
        <v>0</v>
      </c>
      <c r="BD729" s="304">
        <f t="shared" si="253"/>
        <v>0</v>
      </c>
      <c r="BE729" s="304">
        <f>IFERROR(IF(VLOOKUP($C729,Listen!$A$2:$F$45,6,0)="Ja",BB729-MAX(BC729:BD729),BB729-BC729),0)</f>
        <v>0</v>
      </c>
    </row>
    <row r="730" spans="1:57" x14ac:dyDescent="0.25">
      <c r="A730" s="320" t="str">
        <f>IF(AND(D730&lt;&gt;0,C730&lt;&gt;0,E730&lt;&gt;0),IF(B730&lt;&gt;0,CONCATENATE(B730,"-AGr",VLOOKUP(C730,Listen!$A$2:$D$45,4,FALSE),"-",D730,"-",E730,),CONCATENATE("AGr",VLOOKUP(C730,Listen!$A$2:$D$45,4,FALSE),"-",D730,"-",E730)),"keine vollständige ID")</f>
        <v>keine vollständige ID</v>
      </c>
      <c r="B730" s="301"/>
      <c r="C730" s="287"/>
      <c r="D730" s="34"/>
      <c r="E730" s="306"/>
      <c r="F730" s="116"/>
      <c r="G730" s="17"/>
      <c r="H730" s="17"/>
      <c r="I730" s="17"/>
      <c r="J730" s="17"/>
      <c r="K730" s="17"/>
      <c r="L730" s="17"/>
      <c r="M730" s="17"/>
      <c r="N730" s="17"/>
      <c r="O730" s="116"/>
      <c r="P730" s="117">
        <f>IF(D730&gt;A_Stammdaten!$B$12,0,SUM(G730,H730,J730,L730:M730)-SUM(I730,K730,N730:O730))</f>
        <v>0</v>
      </c>
      <c r="Q730" s="17"/>
      <c r="R730" s="17"/>
      <c r="S730" s="17"/>
      <c r="T730" s="17"/>
      <c r="U730" s="62">
        <f t="shared" si="233"/>
        <v>0</v>
      </c>
      <c r="V730" s="34"/>
      <c r="W730" s="34"/>
      <c r="X730" s="34"/>
      <c r="Y730" s="34"/>
      <c r="Z730" s="34"/>
      <c r="AA730" s="63" t="str">
        <f t="shared" si="234"/>
        <v>-</v>
      </c>
      <c r="AB730" s="63" t="str">
        <f t="shared" si="235"/>
        <v>-</v>
      </c>
      <c r="AC730" s="63">
        <f>IF(ISBLANK($C730),0,VLOOKUP($C730,Listen!$A$2:$C$45,2,FALSE))</f>
        <v>0</v>
      </c>
      <c r="AD730" s="63">
        <f>IF(ISBLANK($C730),0,VLOOKUP($C730,Listen!$A$2:$C$45,3,FALSE))</f>
        <v>0</v>
      </c>
      <c r="AE730" s="49">
        <f t="shared" si="236"/>
        <v>0</v>
      </c>
      <c r="AF730" s="49">
        <f t="shared" si="236"/>
        <v>0</v>
      </c>
      <c r="AG730" s="49">
        <f>IFERROR(IF(OR($V730&lt;&gt;"Ja",VLOOKUP($C730,Listen!$A$2:$F$45,5,0)="Nein",D730&lt;IF(C730="LNG Anbindungsanlagen gemäß separater Festlegung",2022,2023)),$AC730,$AA730),0)</f>
        <v>0</v>
      </c>
      <c r="AH730" s="49">
        <f>IFERROR(IF(OR($V730&lt;&gt;"Ja",VLOOKUP($C730,Listen!$A$2:$F$45,5,0)="Nein",D730&lt;IF(C730="LNG Anbindungsanlagen gemäß separater Festlegung",2022,2023)),$AC730,$AA730),0)</f>
        <v>0</v>
      </c>
      <c r="AI730" s="49">
        <f>IFERROR(IF(OR($W730&lt;&gt;"Ja",VLOOKUP($C730,Listen!$A$2:$F$45,6,0)="Nein"),$AC730,$AB730),0)</f>
        <v>0</v>
      </c>
      <c r="AJ730" s="49">
        <f>IFERROR(IF(OR($W730&lt;&gt;"Ja",VLOOKUP($C730,Listen!$A$2:$F$45,6,0)="Nein"),$AC730,$AB730),0)</f>
        <v>0</v>
      </c>
      <c r="AK730" s="49">
        <f>IFERROR(IF(OR($W730&lt;&gt;"Ja",VLOOKUP($C730,Listen!$A$2:$F$45,6,0)="Nein"),$AC730,$AB730),0)</f>
        <v>0</v>
      </c>
      <c r="AL730" s="51">
        <f t="shared" si="237"/>
        <v>0</v>
      </c>
      <c r="AM730" s="296">
        <f>IFERROR(IF(VLOOKUP($C730,Listen!$A$2:$F$45,6,0)="Ja",MAX(BC730:BD730),D_SAV!$BC730),0)</f>
        <v>0</v>
      </c>
      <c r="AN730" s="51">
        <f t="shared" si="238"/>
        <v>0</v>
      </c>
      <c r="AP730" s="304">
        <f t="shared" si="239"/>
        <v>0</v>
      </c>
      <c r="AQ730" s="304">
        <f t="shared" si="240"/>
        <v>0</v>
      </c>
      <c r="AR730" s="304">
        <f t="shared" si="241"/>
        <v>0</v>
      </c>
      <c r="AS730" s="304">
        <f t="shared" si="242"/>
        <v>0</v>
      </c>
      <c r="AT730" s="304">
        <f t="shared" si="243"/>
        <v>0</v>
      </c>
      <c r="AU730" s="304">
        <f t="shared" si="244"/>
        <v>0</v>
      </c>
      <c r="AV730" s="304">
        <f t="shared" si="245"/>
        <v>0</v>
      </c>
      <c r="AW730" s="304">
        <f t="shared" si="246"/>
        <v>0</v>
      </c>
      <c r="AX730" s="304">
        <f t="shared" si="247"/>
        <v>0</v>
      </c>
      <c r="AY730" s="304">
        <f t="shared" si="248"/>
        <v>0</v>
      </c>
      <c r="AZ730" s="304">
        <f t="shared" si="249"/>
        <v>0</v>
      </c>
      <c r="BA730" s="304">
        <f t="shared" si="250"/>
        <v>0</v>
      </c>
      <c r="BB730" s="304">
        <f t="shared" si="251"/>
        <v>0</v>
      </c>
      <c r="BC730" s="304">
        <f t="shared" si="252"/>
        <v>0</v>
      </c>
      <c r="BD730" s="304">
        <f t="shared" si="253"/>
        <v>0</v>
      </c>
      <c r="BE730" s="304">
        <f>IFERROR(IF(VLOOKUP($C730,Listen!$A$2:$F$45,6,0)="Ja",BB730-MAX(BC730:BD730),BB730-BC730),0)</f>
        <v>0</v>
      </c>
    </row>
    <row r="731" spans="1:57" x14ac:dyDescent="0.25">
      <c r="A731" s="320" t="str">
        <f>IF(AND(D731&lt;&gt;0,C731&lt;&gt;0,E731&lt;&gt;0),IF(B731&lt;&gt;0,CONCATENATE(B731,"-AGr",VLOOKUP(C731,Listen!$A$2:$D$45,4,FALSE),"-",D731,"-",E731,),CONCATENATE("AGr",VLOOKUP(C731,Listen!$A$2:$D$45,4,FALSE),"-",D731,"-",E731)),"keine vollständige ID")</f>
        <v>keine vollständige ID</v>
      </c>
      <c r="B731" s="301"/>
      <c r="C731" s="287"/>
      <c r="D731" s="34"/>
      <c r="E731" s="306"/>
      <c r="F731" s="116"/>
      <c r="G731" s="17"/>
      <c r="H731" s="17"/>
      <c r="I731" s="17"/>
      <c r="J731" s="17"/>
      <c r="K731" s="17"/>
      <c r="L731" s="17"/>
      <c r="M731" s="17"/>
      <c r="N731" s="17"/>
      <c r="O731" s="116"/>
      <c r="P731" s="117">
        <f>IF(D731&gt;A_Stammdaten!$B$12,0,SUM(G731,H731,J731,L731:M731)-SUM(I731,K731,N731:O731))</f>
        <v>0</v>
      </c>
      <c r="Q731" s="17"/>
      <c r="R731" s="17"/>
      <c r="S731" s="17"/>
      <c r="T731" s="17"/>
      <c r="U731" s="62">
        <f t="shared" si="233"/>
        <v>0</v>
      </c>
      <c r="V731" s="34"/>
      <c r="W731" s="34"/>
      <c r="X731" s="34"/>
      <c r="Y731" s="34"/>
      <c r="Z731" s="34"/>
      <c r="AA731" s="63" t="str">
        <f t="shared" si="234"/>
        <v>-</v>
      </c>
      <c r="AB731" s="63" t="str">
        <f t="shared" si="235"/>
        <v>-</v>
      </c>
      <c r="AC731" s="63">
        <f>IF(ISBLANK($C731),0,VLOOKUP($C731,Listen!$A$2:$C$45,2,FALSE))</f>
        <v>0</v>
      </c>
      <c r="AD731" s="63">
        <f>IF(ISBLANK($C731),0,VLOOKUP($C731,Listen!$A$2:$C$45,3,FALSE))</f>
        <v>0</v>
      </c>
      <c r="AE731" s="49">
        <f t="shared" si="236"/>
        <v>0</v>
      </c>
      <c r="AF731" s="49">
        <f t="shared" si="236"/>
        <v>0</v>
      </c>
      <c r="AG731" s="49">
        <f>IFERROR(IF(OR($V731&lt;&gt;"Ja",VLOOKUP($C731,Listen!$A$2:$F$45,5,0)="Nein",D731&lt;IF(C731="LNG Anbindungsanlagen gemäß separater Festlegung",2022,2023)),$AC731,$AA731),0)</f>
        <v>0</v>
      </c>
      <c r="AH731" s="49">
        <f>IFERROR(IF(OR($V731&lt;&gt;"Ja",VLOOKUP($C731,Listen!$A$2:$F$45,5,0)="Nein",D731&lt;IF(C731="LNG Anbindungsanlagen gemäß separater Festlegung",2022,2023)),$AC731,$AA731),0)</f>
        <v>0</v>
      </c>
      <c r="AI731" s="49">
        <f>IFERROR(IF(OR($W731&lt;&gt;"Ja",VLOOKUP($C731,Listen!$A$2:$F$45,6,0)="Nein"),$AC731,$AB731),0)</f>
        <v>0</v>
      </c>
      <c r="AJ731" s="49">
        <f>IFERROR(IF(OR($W731&lt;&gt;"Ja",VLOOKUP($C731,Listen!$A$2:$F$45,6,0)="Nein"),$AC731,$AB731),0)</f>
        <v>0</v>
      </c>
      <c r="AK731" s="49">
        <f>IFERROR(IF(OR($W731&lt;&gt;"Ja",VLOOKUP($C731,Listen!$A$2:$F$45,6,0)="Nein"),$AC731,$AB731),0)</f>
        <v>0</v>
      </c>
      <c r="AL731" s="51">
        <f t="shared" si="237"/>
        <v>0</v>
      </c>
      <c r="AM731" s="296">
        <f>IFERROR(IF(VLOOKUP($C731,Listen!$A$2:$F$45,6,0)="Ja",MAX(BC731:BD731),D_SAV!$BC731),0)</f>
        <v>0</v>
      </c>
      <c r="AN731" s="51">
        <f t="shared" si="238"/>
        <v>0</v>
      </c>
      <c r="AP731" s="304">
        <f t="shared" si="239"/>
        <v>0</v>
      </c>
      <c r="AQ731" s="304">
        <f t="shared" si="240"/>
        <v>0</v>
      </c>
      <c r="AR731" s="304">
        <f t="shared" si="241"/>
        <v>0</v>
      </c>
      <c r="AS731" s="304">
        <f t="shared" si="242"/>
        <v>0</v>
      </c>
      <c r="AT731" s="304">
        <f t="shared" si="243"/>
        <v>0</v>
      </c>
      <c r="AU731" s="304">
        <f t="shared" si="244"/>
        <v>0</v>
      </c>
      <c r="AV731" s="304">
        <f t="shared" si="245"/>
        <v>0</v>
      </c>
      <c r="AW731" s="304">
        <f t="shared" si="246"/>
        <v>0</v>
      </c>
      <c r="AX731" s="304">
        <f t="shared" si="247"/>
        <v>0</v>
      </c>
      <c r="AY731" s="304">
        <f t="shared" si="248"/>
        <v>0</v>
      </c>
      <c r="AZ731" s="304">
        <f t="shared" si="249"/>
        <v>0</v>
      </c>
      <c r="BA731" s="304">
        <f t="shared" si="250"/>
        <v>0</v>
      </c>
      <c r="BB731" s="304">
        <f t="shared" si="251"/>
        <v>0</v>
      </c>
      <c r="BC731" s="304">
        <f t="shared" si="252"/>
        <v>0</v>
      </c>
      <c r="BD731" s="304">
        <f t="shared" si="253"/>
        <v>0</v>
      </c>
      <c r="BE731" s="304">
        <f>IFERROR(IF(VLOOKUP($C731,Listen!$A$2:$F$45,6,0)="Ja",BB731-MAX(BC731:BD731),BB731-BC731),0)</f>
        <v>0</v>
      </c>
    </row>
    <row r="732" spans="1:57" x14ac:dyDescent="0.25">
      <c r="A732" s="320" t="str">
        <f>IF(AND(D732&lt;&gt;0,C732&lt;&gt;0,E732&lt;&gt;0),IF(B732&lt;&gt;0,CONCATENATE(B732,"-AGr",VLOOKUP(C732,Listen!$A$2:$D$45,4,FALSE),"-",D732,"-",E732,),CONCATENATE("AGr",VLOOKUP(C732,Listen!$A$2:$D$45,4,FALSE),"-",D732,"-",E732)),"keine vollständige ID")</f>
        <v>keine vollständige ID</v>
      </c>
      <c r="B732" s="301"/>
      <c r="C732" s="287"/>
      <c r="D732" s="34"/>
      <c r="E732" s="306"/>
      <c r="F732" s="116"/>
      <c r="G732" s="17"/>
      <c r="H732" s="17"/>
      <c r="I732" s="17"/>
      <c r="J732" s="17"/>
      <c r="K732" s="17"/>
      <c r="L732" s="17"/>
      <c r="M732" s="17"/>
      <c r="N732" s="17"/>
      <c r="O732" s="116"/>
      <c r="P732" s="117">
        <f>IF(D732&gt;A_Stammdaten!$B$12,0,SUM(G732,H732,J732,L732:M732)-SUM(I732,K732,N732:O732))</f>
        <v>0</v>
      </c>
      <c r="Q732" s="17"/>
      <c r="R732" s="17"/>
      <c r="S732" s="17"/>
      <c r="T732" s="17"/>
      <c r="U732" s="62">
        <f t="shared" si="233"/>
        <v>0</v>
      </c>
      <c r="V732" s="34"/>
      <c r="W732" s="34"/>
      <c r="X732" s="34"/>
      <c r="Y732" s="34"/>
      <c r="Z732" s="34"/>
      <c r="AA732" s="63" t="str">
        <f t="shared" si="234"/>
        <v>-</v>
      </c>
      <c r="AB732" s="63" t="str">
        <f t="shared" si="235"/>
        <v>-</v>
      </c>
      <c r="AC732" s="63">
        <f>IF(ISBLANK($C732),0,VLOOKUP($C732,Listen!$A$2:$C$45,2,FALSE))</f>
        <v>0</v>
      </c>
      <c r="AD732" s="63">
        <f>IF(ISBLANK($C732),0,VLOOKUP($C732,Listen!$A$2:$C$45,3,FALSE))</f>
        <v>0</v>
      </c>
      <c r="AE732" s="49">
        <f t="shared" si="236"/>
        <v>0</v>
      </c>
      <c r="AF732" s="49">
        <f t="shared" si="236"/>
        <v>0</v>
      </c>
      <c r="AG732" s="49">
        <f>IFERROR(IF(OR($V732&lt;&gt;"Ja",VLOOKUP($C732,Listen!$A$2:$F$45,5,0)="Nein",D732&lt;IF(C732="LNG Anbindungsanlagen gemäß separater Festlegung",2022,2023)),$AC732,$AA732),0)</f>
        <v>0</v>
      </c>
      <c r="AH732" s="49">
        <f>IFERROR(IF(OR($V732&lt;&gt;"Ja",VLOOKUP($C732,Listen!$A$2:$F$45,5,0)="Nein",D732&lt;IF(C732="LNG Anbindungsanlagen gemäß separater Festlegung",2022,2023)),$AC732,$AA732),0)</f>
        <v>0</v>
      </c>
      <c r="AI732" s="49">
        <f>IFERROR(IF(OR($W732&lt;&gt;"Ja",VLOOKUP($C732,Listen!$A$2:$F$45,6,0)="Nein"),$AC732,$AB732),0)</f>
        <v>0</v>
      </c>
      <c r="AJ732" s="49">
        <f>IFERROR(IF(OR($W732&lt;&gt;"Ja",VLOOKUP($C732,Listen!$A$2:$F$45,6,0)="Nein"),$AC732,$AB732),0)</f>
        <v>0</v>
      </c>
      <c r="AK732" s="49">
        <f>IFERROR(IF(OR($W732&lt;&gt;"Ja",VLOOKUP($C732,Listen!$A$2:$F$45,6,0)="Nein"),$AC732,$AB732),0)</f>
        <v>0</v>
      </c>
      <c r="AL732" s="51">
        <f t="shared" si="237"/>
        <v>0</v>
      </c>
      <c r="AM732" s="296">
        <f>IFERROR(IF(VLOOKUP($C732,Listen!$A$2:$F$45,6,0)="Ja",MAX(BC732:BD732),D_SAV!$BC732),0)</f>
        <v>0</v>
      </c>
      <c r="AN732" s="51">
        <f t="shared" si="238"/>
        <v>0</v>
      </c>
      <c r="AP732" s="304">
        <f t="shared" si="239"/>
        <v>0</v>
      </c>
      <c r="AQ732" s="304">
        <f t="shared" si="240"/>
        <v>0</v>
      </c>
      <c r="AR732" s="304">
        <f t="shared" si="241"/>
        <v>0</v>
      </c>
      <c r="AS732" s="304">
        <f t="shared" si="242"/>
        <v>0</v>
      </c>
      <c r="AT732" s="304">
        <f t="shared" si="243"/>
        <v>0</v>
      </c>
      <c r="AU732" s="304">
        <f t="shared" si="244"/>
        <v>0</v>
      </c>
      <c r="AV732" s="304">
        <f t="shared" si="245"/>
        <v>0</v>
      </c>
      <c r="AW732" s="304">
        <f t="shared" si="246"/>
        <v>0</v>
      </c>
      <c r="AX732" s="304">
        <f t="shared" si="247"/>
        <v>0</v>
      </c>
      <c r="AY732" s="304">
        <f t="shared" si="248"/>
        <v>0</v>
      </c>
      <c r="AZ732" s="304">
        <f t="shared" si="249"/>
        <v>0</v>
      </c>
      <c r="BA732" s="304">
        <f t="shared" si="250"/>
        <v>0</v>
      </c>
      <c r="BB732" s="304">
        <f t="shared" si="251"/>
        <v>0</v>
      </c>
      <c r="BC732" s="304">
        <f t="shared" si="252"/>
        <v>0</v>
      </c>
      <c r="BD732" s="304">
        <f t="shared" si="253"/>
        <v>0</v>
      </c>
      <c r="BE732" s="304">
        <f>IFERROR(IF(VLOOKUP($C732,Listen!$A$2:$F$45,6,0)="Ja",BB732-MAX(BC732:BD732),BB732-BC732),0)</f>
        <v>0</v>
      </c>
    </row>
    <row r="733" spans="1:57" x14ac:dyDescent="0.25">
      <c r="A733" s="320" t="str">
        <f>IF(AND(D733&lt;&gt;0,C733&lt;&gt;0,E733&lt;&gt;0),IF(B733&lt;&gt;0,CONCATENATE(B733,"-AGr",VLOOKUP(C733,Listen!$A$2:$D$45,4,FALSE),"-",D733,"-",E733,),CONCATENATE("AGr",VLOOKUP(C733,Listen!$A$2:$D$45,4,FALSE),"-",D733,"-",E733)),"keine vollständige ID")</f>
        <v>keine vollständige ID</v>
      </c>
      <c r="B733" s="301"/>
      <c r="C733" s="287"/>
      <c r="D733" s="34"/>
      <c r="E733" s="306"/>
      <c r="F733" s="116"/>
      <c r="G733" s="17"/>
      <c r="H733" s="17"/>
      <c r="I733" s="17"/>
      <c r="J733" s="17"/>
      <c r="K733" s="17"/>
      <c r="L733" s="17"/>
      <c r="M733" s="17"/>
      <c r="N733" s="17"/>
      <c r="O733" s="116"/>
      <c r="P733" s="117">
        <f>IF(D733&gt;A_Stammdaten!$B$12,0,SUM(G733,H733,J733,L733:M733)-SUM(I733,K733,N733:O733))</f>
        <v>0</v>
      </c>
      <c r="Q733" s="17"/>
      <c r="R733" s="17"/>
      <c r="S733" s="17"/>
      <c r="T733" s="17"/>
      <c r="U733" s="62">
        <f t="shared" si="233"/>
        <v>0</v>
      </c>
      <c r="V733" s="34"/>
      <c r="W733" s="34"/>
      <c r="X733" s="34"/>
      <c r="Y733" s="34"/>
      <c r="Z733" s="34"/>
      <c r="AA733" s="63" t="str">
        <f t="shared" si="234"/>
        <v>-</v>
      </c>
      <c r="AB733" s="63" t="str">
        <f t="shared" si="235"/>
        <v>-</v>
      </c>
      <c r="AC733" s="63">
        <f>IF(ISBLANK($C733),0,VLOOKUP($C733,Listen!$A$2:$C$45,2,FALSE))</f>
        <v>0</v>
      </c>
      <c r="AD733" s="63">
        <f>IF(ISBLANK($C733),0,VLOOKUP($C733,Listen!$A$2:$C$45,3,FALSE))</f>
        <v>0</v>
      </c>
      <c r="AE733" s="49">
        <f t="shared" si="236"/>
        <v>0</v>
      </c>
      <c r="AF733" s="49">
        <f t="shared" si="236"/>
        <v>0</v>
      </c>
      <c r="AG733" s="49">
        <f>IFERROR(IF(OR($V733&lt;&gt;"Ja",VLOOKUP($C733,Listen!$A$2:$F$45,5,0)="Nein",D733&lt;IF(C733="LNG Anbindungsanlagen gemäß separater Festlegung",2022,2023)),$AC733,$AA733),0)</f>
        <v>0</v>
      </c>
      <c r="AH733" s="49">
        <f>IFERROR(IF(OR($V733&lt;&gt;"Ja",VLOOKUP($C733,Listen!$A$2:$F$45,5,0)="Nein",D733&lt;IF(C733="LNG Anbindungsanlagen gemäß separater Festlegung",2022,2023)),$AC733,$AA733),0)</f>
        <v>0</v>
      </c>
      <c r="AI733" s="49">
        <f>IFERROR(IF(OR($W733&lt;&gt;"Ja",VLOOKUP($C733,Listen!$A$2:$F$45,6,0)="Nein"),$AC733,$AB733),0)</f>
        <v>0</v>
      </c>
      <c r="AJ733" s="49">
        <f>IFERROR(IF(OR($W733&lt;&gt;"Ja",VLOOKUP($C733,Listen!$A$2:$F$45,6,0)="Nein"),$AC733,$AB733),0)</f>
        <v>0</v>
      </c>
      <c r="AK733" s="49">
        <f>IFERROR(IF(OR($W733&lt;&gt;"Ja",VLOOKUP($C733,Listen!$A$2:$F$45,6,0)="Nein"),$AC733,$AB733),0)</f>
        <v>0</v>
      </c>
      <c r="AL733" s="51">
        <f t="shared" si="237"/>
        <v>0</v>
      </c>
      <c r="AM733" s="296">
        <f>IFERROR(IF(VLOOKUP($C733,Listen!$A$2:$F$45,6,0)="Ja",MAX(BC733:BD733),D_SAV!$BC733),0)</f>
        <v>0</v>
      </c>
      <c r="AN733" s="51">
        <f t="shared" si="238"/>
        <v>0</v>
      </c>
      <c r="AP733" s="304">
        <f t="shared" si="239"/>
        <v>0</v>
      </c>
      <c r="AQ733" s="304">
        <f t="shared" si="240"/>
        <v>0</v>
      </c>
      <c r="AR733" s="304">
        <f t="shared" si="241"/>
        <v>0</v>
      </c>
      <c r="AS733" s="304">
        <f t="shared" si="242"/>
        <v>0</v>
      </c>
      <c r="AT733" s="304">
        <f t="shared" si="243"/>
        <v>0</v>
      </c>
      <c r="AU733" s="304">
        <f t="shared" si="244"/>
        <v>0</v>
      </c>
      <c r="AV733" s="304">
        <f t="shared" si="245"/>
        <v>0</v>
      </c>
      <c r="AW733" s="304">
        <f t="shared" si="246"/>
        <v>0</v>
      </c>
      <c r="AX733" s="304">
        <f t="shared" si="247"/>
        <v>0</v>
      </c>
      <c r="AY733" s="304">
        <f t="shared" si="248"/>
        <v>0</v>
      </c>
      <c r="AZ733" s="304">
        <f t="shared" si="249"/>
        <v>0</v>
      </c>
      <c r="BA733" s="304">
        <f t="shared" si="250"/>
        <v>0</v>
      </c>
      <c r="BB733" s="304">
        <f t="shared" si="251"/>
        <v>0</v>
      </c>
      <c r="BC733" s="304">
        <f t="shared" si="252"/>
        <v>0</v>
      </c>
      <c r="BD733" s="304">
        <f t="shared" si="253"/>
        <v>0</v>
      </c>
      <c r="BE733" s="304">
        <f>IFERROR(IF(VLOOKUP($C733,Listen!$A$2:$F$45,6,0)="Ja",BB733-MAX(BC733:BD733),BB733-BC733),0)</f>
        <v>0</v>
      </c>
    </row>
    <row r="734" spans="1:57" x14ac:dyDescent="0.25">
      <c r="A734" s="320" t="str">
        <f>IF(AND(D734&lt;&gt;0,C734&lt;&gt;0,E734&lt;&gt;0),IF(B734&lt;&gt;0,CONCATENATE(B734,"-AGr",VLOOKUP(C734,Listen!$A$2:$D$45,4,FALSE),"-",D734,"-",E734,),CONCATENATE("AGr",VLOOKUP(C734,Listen!$A$2:$D$45,4,FALSE),"-",D734,"-",E734)),"keine vollständige ID")</f>
        <v>keine vollständige ID</v>
      </c>
      <c r="B734" s="301"/>
      <c r="C734" s="287"/>
      <c r="D734" s="34"/>
      <c r="E734" s="306"/>
      <c r="F734" s="116"/>
      <c r="G734" s="17"/>
      <c r="H734" s="17"/>
      <c r="I734" s="17"/>
      <c r="J734" s="17"/>
      <c r="K734" s="17"/>
      <c r="L734" s="17"/>
      <c r="M734" s="17"/>
      <c r="N734" s="17"/>
      <c r="O734" s="116"/>
      <c r="P734" s="117">
        <f>IF(D734&gt;A_Stammdaten!$B$12,0,SUM(G734,H734,J734,L734:M734)-SUM(I734,K734,N734:O734))</f>
        <v>0</v>
      </c>
      <c r="Q734" s="17"/>
      <c r="R734" s="17"/>
      <c r="S734" s="17"/>
      <c r="T734" s="17"/>
      <c r="U734" s="62">
        <f t="shared" si="233"/>
        <v>0</v>
      </c>
      <c r="V734" s="34"/>
      <c r="W734" s="34"/>
      <c r="X734" s="34"/>
      <c r="Y734" s="34"/>
      <c r="Z734" s="34"/>
      <c r="AA734" s="63" t="str">
        <f t="shared" si="234"/>
        <v>-</v>
      </c>
      <c r="AB734" s="63" t="str">
        <f t="shared" si="235"/>
        <v>-</v>
      </c>
      <c r="AC734" s="63">
        <f>IF(ISBLANK($C734),0,VLOOKUP($C734,Listen!$A$2:$C$45,2,FALSE))</f>
        <v>0</v>
      </c>
      <c r="AD734" s="63">
        <f>IF(ISBLANK($C734),0,VLOOKUP($C734,Listen!$A$2:$C$45,3,FALSE))</f>
        <v>0</v>
      </c>
      <c r="AE734" s="49">
        <f t="shared" si="236"/>
        <v>0</v>
      </c>
      <c r="AF734" s="49">
        <f t="shared" si="236"/>
        <v>0</v>
      </c>
      <c r="AG734" s="49">
        <f>IFERROR(IF(OR($V734&lt;&gt;"Ja",VLOOKUP($C734,Listen!$A$2:$F$45,5,0)="Nein",D734&lt;IF(C734="LNG Anbindungsanlagen gemäß separater Festlegung",2022,2023)),$AC734,$AA734),0)</f>
        <v>0</v>
      </c>
      <c r="AH734" s="49">
        <f>IFERROR(IF(OR($V734&lt;&gt;"Ja",VLOOKUP($C734,Listen!$A$2:$F$45,5,0)="Nein",D734&lt;IF(C734="LNG Anbindungsanlagen gemäß separater Festlegung",2022,2023)),$AC734,$AA734),0)</f>
        <v>0</v>
      </c>
      <c r="AI734" s="49">
        <f>IFERROR(IF(OR($W734&lt;&gt;"Ja",VLOOKUP($C734,Listen!$A$2:$F$45,6,0)="Nein"),$AC734,$AB734),0)</f>
        <v>0</v>
      </c>
      <c r="AJ734" s="49">
        <f>IFERROR(IF(OR($W734&lt;&gt;"Ja",VLOOKUP($C734,Listen!$A$2:$F$45,6,0)="Nein"),$AC734,$AB734),0)</f>
        <v>0</v>
      </c>
      <c r="AK734" s="49">
        <f>IFERROR(IF(OR($W734&lt;&gt;"Ja",VLOOKUP($C734,Listen!$A$2:$F$45,6,0)="Nein"),$AC734,$AB734),0)</f>
        <v>0</v>
      </c>
      <c r="AL734" s="51">
        <f t="shared" si="237"/>
        <v>0</v>
      </c>
      <c r="AM734" s="296">
        <f>IFERROR(IF(VLOOKUP($C734,Listen!$A$2:$F$45,6,0)="Ja",MAX(BC734:BD734),D_SAV!$BC734),0)</f>
        <v>0</v>
      </c>
      <c r="AN734" s="51">
        <f t="shared" si="238"/>
        <v>0</v>
      </c>
      <c r="AP734" s="304">
        <f t="shared" si="239"/>
        <v>0</v>
      </c>
      <c r="AQ734" s="304">
        <f t="shared" si="240"/>
        <v>0</v>
      </c>
      <c r="AR734" s="304">
        <f t="shared" si="241"/>
        <v>0</v>
      </c>
      <c r="AS734" s="304">
        <f t="shared" si="242"/>
        <v>0</v>
      </c>
      <c r="AT734" s="304">
        <f t="shared" si="243"/>
        <v>0</v>
      </c>
      <c r="AU734" s="304">
        <f t="shared" si="244"/>
        <v>0</v>
      </c>
      <c r="AV734" s="304">
        <f t="shared" si="245"/>
        <v>0</v>
      </c>
      <c r="AW734" s="304">
        <f t="shared" si="246"/>
        <v>0</v>
      </c>
      <c r="AX734" s="304">
        <f t="shared" si="247"/>
        <v>0</v>
      </c>
      <c r="AY734" s="304">
        <f t="shared" si="248"/>
        <v>0</v>
      </c>
      <c r="AZ734" s="304">
        <f t="shared" si="249"/>
        <v>0</v>
      </c>
      <c r="BA734" s="304">
        <f t="shared" si="250"/>
        <v>0</v>
      </c>
      <c r="BB734" s="304">
        <f t="shared" si="251"/>
        <v>0</v>
      </c>
      <c r="BC734" s="304">
        <f t="shared" si="252"/>
        <v>0</v>
      </c>
      <c r="BD734" s="304">
        <f t="shared" si="253"/>
        <v>0</v>
      </c>
      <c r="BE734" s="304">
        <f>IFERROR(IF(VLOOKUP($C734,Listen!$A$2:$F$45,6,0)="Ja",BB734-MAX(BC734:BD734),BB734-BC734),0)</f>
        <v>0</v>
      </c>
    </row>
    <row r="735" spans="1:57" x14ac:dyDescent="0.25">
      <c r="A735" s="320" t="str">
        <f>IF(AND(D735&lt;&gt;0,C735&lt;&gt;0,E735&lt;&gt;0),IF(B735&lt;&gt;0,CONCATENATE(B735,"-AGr",VLOOKUP(C735,Listen!$A$2:$D$45,4,FALSE),"-",D735,"-",E735,),CONCATENATE("AGr",VLOOKUP(C735,Listen!$A$2:$D$45,4,FALSE),"-",D735,"-",E735)),"keine vollständige ID")</f>
        <v>keine vollständige ID</v>
      </c>
      <c r="B735" s="301"/>
      <c r="C735" s="287"/>
      <c r="D735" s="34"/>
      <c r="E735" s="306"/>
      <c r="F735" s="116"/>
      <c r="G735" s="17"/>
      <c r="H735" s="17"/>
      <c r="I735" s="17"/>
      <c r="J735" s="17"/>
      <c r="K735" s="17"/>
      <c r="L735" s="17"/>
      <c r="M735" s="17"/>
      <c r="N735" s="17"/>
      <c r="O735" s="116"/>
      <c r="P735" s="117">
        <f>IF(D735&gt;A_Stammdaten!$B$12,0,SUM(G735,H735,J735,L735:M735)-SUM(I735,K735,N735:O735))</f>
        <v>0</v>
      </c>
      <c r="Q735" s="17"/>
      <c r="R735" s="17"/>
      <c r="S735" s="17"/>
      <c r="T735" s="17"/>
      <c r="U735" s="62">
        <f t="shared" si="233"/>
        <v>0</v>
      </c>
      <c r="V735" s="34"/>
      <c r="W735" s="34"/>
      <c r="X735" s="34"/>
      <c r="Y735" s="34"/>
      <c r="Z735" s="34"/>
      <c r="AA735" s="63" t="str">
        <f t="shared" si="234"/>
        <v>-</v>
      </c>
      <c r="AB735" s="63" t="str">
        <f t="shared" si="235"/>
        <v>-</v>
      </c>
      <c r="AC735" s="63">
        <f>IF(ISBLANK($C735),0,VLOOKUP($C735,Listen!$A$2:$C$45,2,FALSE))</f>
        <v>0</v>
      </c>
      <c r="AD735" s="63">
        <f>IF(ISBLANK($C735),0,VLOOKUP($C735,Listen!$A$2:$C$45,3,FALSE))</f>
        <v>0</v>
      </c>
      <c r="AE735" s="49">
        <f t="shared" si="236"/>
        <v>0</v>
      </c>
      <c r="AF735" s="49">
        <f t="shared" si="236"/>
        <v>0</v>
      </c>
      <c r="AG735" s="49">
        <f>IFERROR(IF(OR($V735&lt;&gt;"Ja",VLOOKUP($C735,Listen!$A$2:$F$45,5,0)="Nein",D735&lt;IF(C735="LNG Anbindungsanlagen gemäß separater Festlegung",2022,2023)),$AC735,$AA735),0)</f>
        <v>0</v>
      </c>
      <c r="AH735" s="49">
        <f>IFERROR(IF(OR($V735&lt;&gt;"Ja",VLOOKUP($C735,Listen!$A$2:$F$45,5,0)="Nein",D735&lt;IF(C735="LNG Anbindungsanlagen gemäß separater Festlegung",2022,2023)),$AC735,$AA735),0)</f>
        <v>0</v>
      </c>
      <c r="AI735" s="49">
        <f>IFERROR(IF(OR($W735&lt;&gt;"Ja",VLOOKUP($C735,Listen!$A$2:$F$45,6,0)="Nein"),$AC735,$AB735),0)</f>
        <v>0</v>
      </c>
      <c r="AJ735" s="49">
        <f>IFERROR(IF(OR($W735&lt;&gt;"Ja",VLOOKUP($C735,Listen!$A$2:$F$45,6,0)="Nein"),$AC735,$AB735),0)</f>
        <v>0</v>
      </c>
      <c r="AK735" s="49">
        <f>IFERROR(IF(OR($W735&lt;&gt;"Ja",VLOOKUP($C735,Listen!$A$2:$F$45,6,0)="Nein"),$AC735,$AB735),0)</f>
        <v>0</v>
      </c>
      <c r="AL735" s="51">
        <f t="shared" si="237"/>
        <v>0</v>
      </c>
      <c r="AM735" s="296">
        <f>IFERROR(IF(VLOOKUP($C735,Listen!$A$2:$F$45,6,0)="Ja",MAX(BC735:BD735),D_SAV!$BC735),0)</f>
        <v>0</v>
      </c>
      <c r="AN735" s="51">
        <f t="shared" si="238"/>
        <v>0</v>
      </c>
      <c r="AP735" s="304">
        <f t="shared" si="239"/>
        <v>0</v>
      </c>
      <c r="AQ735" s="304">
        <f t="shared" si="240"/>
        <v>0</v>
      </c>
      <c r="AR735" s="304">
        <f t="shared" si="241"/>
        <v>0</v>
      </c>
      <c r="AS735" s="304">
        <f t="shared" si="242"/>
        <v>0</v>
      </c>
      <c r="AT735" s="304">
        <f t="shared" si="243"/>
        <v>0</v>
      </c>
      <c r="AU735" s="304">
        <f t="shared" si="244"/>
        <v>0</v>
      </c>
      <c r="AV735" s="304">
        <f t="shared" si="245"/>
        <v>0</v>
      </c>
      <c r="AW735" s="304">
        <f t="shared" si="246"/>
        <v>0</v>
      </c>
      <c r="AX735" s="304">
        <f t="shared" si="247"/>
        <v>0</v>
      </c>
      <c r="AY735" s="304">
        <f t="shared" si="248"/>
        <v>0</v>
      </c>
      <c r="AZ735" s="304">
        <f t="shared" si="249"/>
        <v>0</v>
      </c>
      <c r="BA735" s="304">
        <f t="shared" si="250"/>
        <v>0</v>
      </c>
      <c r="BB735" s="304">
        <f t="shared" si="251"/>
        <v>0</v>
      </c>
      <c r="BC735" s="304">
        <f t="shared" si="252"/>
        <v>0</v>
      </c>
      <c r="BD735" s="304">
        <f t="shared" si="253"/>
        <v>0</v>
      </c>
      <c r="BE735" s="304">
        <f>IFERROR(IF(VLOOKUP($C735,Listen!$A$2:$F$45,6,0)="Ja",BB735-MAX(BC735:BD735),BB735-BC735),0)</f>
        <v>0</v>
      </c>
    </row>
    <row r="736" spans="1:57" x14ac:dyDescent="0.25">
      <c r="A736" s="320" t="str">
        <f>IF(AND(D736&lt;&gt;0,C736&lt;&gt;0,E736&lt;&gt;0),IF(B736&lt;&gt;0,CONCATENATE(B736,"-AGr",VLOOKUP(C736,Listen!$A$2:$D$45,4,FALSE),"-",D736,"-",E736,),CONCATENATE("AGr",VLOOKUP(C736,Listen!$A$2:$D$45,4,FALSE),"-",D736,"-",E736)),"keine vollständige ID")</f>
        <v>keine vollständige ID</v>
      </c>
      <c r="B736" s="301"/>
      <c r="C736" s="287"/>
      <c r="D736" s="34"/>
      <c r="E736" s="306"/>
      <c r="F736" s="116"/>
      <c r="G736" s="17"/>
      <c r="H736" s="17"/>
      <c r="I736" s="17"/>
      <c r="J736" s="17"/>
      <c r="K736" s="17"/>
      <c r="L736" s="17"/>
      <c r="M736" s="17"/>
      <c r="N736" s="17"/>
      <c r="O736" s="116"/>
      <c r="P736" s="117">
        <f>IF(D736&gt;A_Stammdaten!$B$12,0,SUM(G736,H736,J736,L736:M736)-SUM(I736,K736,N736:O736))</f>
        <v>0</v>
      </c>
      <c r="Q736" s="17"/>
      <c r="R736" s="17"/>
      <c r="S736" s="17"/>
      <c r="T736" s="17"/>
      <c r="U736" s="62">
        <f t="shared" si="233"/>
        <v>0</v>
      </c>
      <c r="V736" s="34"/>
      <c r="W736" s="34"/>
      <c r="X736" s="34"/>
      <c r="Y736" s="34"/>
      <c r="Z736" s="34"/>
      <c r="AA736" s="63" t="str">
        <f t="shared" si="234"/>
        <v>-</v>
      </c>
      <c r="AB736" s="63" t="str">
        <f t="shared" si="235"/>
        <v>-</v>
      </c>
      <c r="AC736" s="63">
        <f>IF(ISBLANK($C736),0,VLOOKUP($C736,Listen!$A$2:$C$45,2,FALSE))</f>
        <v>0</v>
      </c>
      <c r="AD736" s="63">
        <f>IF(ISBLANK($C736),0,VLOOKUP($C736,Listen!$A$2:$C$45,3,FALSE))</f>
        <v>0</v>
      </c>
      <c r="AE736" s="49">
        <f t="shared" si="236"/>
        <v>0</v>
      </c>
      <c r="AF736" s="49">
        <f t="shared" si="236"/>
        <v>0</v>
      </c>
      <c r="AG736" s="49">
        <f>IFERROR(IF(OR($V736&lt;&gt;"Ja",VLOOKUP($C736,Listen!$A$2:$F$45,5,0)="Nein",D736&lt;IF(C736="LNG Anbindungsanlagen gemäß separater Festlegung",2022,2023)),$AC736,$AA736),0)</f>
        <v>0</v>
      </c>
      <c r="AH736" s="49">
        <f>IFERROR(IF(OR($V736&lt;&gt;"Ja",VLOOKUP($C736,Listen!$A$2:$F$45,5,0)="Nein",D736&lt;IF(C736="LNG Anbindungsanlagen gemäß separater Festlegung",2022,2023)),$AC736,$AA736),0)</f>
        <v>0</v>
      </c>
      <c r="AI736" s="49">
        <f>IFERROR(IF(OR($W736&lt;&gt;"Ja",VLOOKUP($C736,Listen!$A$2:$F$45,6,0)="Nein"),$AC736,$AB736),0)</f>
        <v>0</v>
      </c>
      <c r="AJ736" s="49">
        <f>IFERROR(IF(OR($W736&lt;&gt;"Ja",VLOOKUP($C736,Listen!$A$2:$F$45,6,0)="Nein"),$AC736,$AB736),0)</f>
        <v>0</v>
      </c>
      <c r="AK736" s="49">
        <f>IFERROR(IF(OR($W736&lt;&gt;"Ja",VLOOKUP($C736,Listen!$A$2:$F$45,6,0)="Nein"),$AC736,$AB736),0)</f>
        <v>0</v>
      </c>
      <c r="AL736" s="51">
        <f t="shared" si="237"/>
        <v>0</v>
      </c>
      <c r="AM736" s="296">
        <f>IFERROR(IF(VLOOKUP($C736,Listen!$A$2:$F$45,6,0)="Ja",MAX(BC736:BD736),D_SAV!$BC736),0)</f>
        <v>0</v>
      </c>
      <c r="AN736" s="51">
        <f t="shared" si="238"/>
        <v>0</v>
      </c>
      <c r="AP736" s="304">
        <f t="shared" si="239"/>
        <v>0</v>
      </c>
      <c r="AQ736" s="304">
        <f t="shared" si="240"/>
        <v>0</v>
      </c>
      <c r="AR736" s="304">
        <f t="shared" si="241"/>
        <v>0</v>
      </c>
      <c r="AS736" s="304">
        <f t="shared" si="242"/>
        <v>0</v>
      </c>
      <c r="AT736" s="304">
        <f t="shared" si="243"/>
        <v>0</v>
      </c>
      <c r="AU736" s="304">
        <f t="shared" si="244"/>
        <v>0</v>
      </c>
      <c r="AV736" s="304">
        <f t="shared" si="245"/>
        <v>0</v>
      </c>
      <c r="AW736" s="304">
        <f t="shared" si="246"/>
        <v>0</v>
      </c>
      <c r="AX736" s="304">
        <f t="shared" si="247"/>
        <v>0</v>
      </c>
      <c r="AY736" s="304">
        <f t="shared" si="248"/>
        <v>0</v>
      </c>
      <c r="AZ736" s="304">
        <f t="shared" si="249"/>
        <v>0</v>
      </c>
      <c r="BA736" s="304">
        <f t="shared" si="250"/>
        <v>0</v>
      </c>
      <c r="BB736" s="304">
        <f t="shared" si="251"/>
        <v>0</v>
      </c>
      <c r="BC736" s="304">
        <f t="shared" si="252"/>
        <v>0</v>
      </c>
      <c r="BD736" s="304">
        <f t="shared" si="253"/>
        <v>0</v>
      </c>
      <c r="BE736" s="304">
        <f>IFERROR(IF(VLOOKUP($C736,Listen!$A$2:$F$45,6,0)="Ja",BB736-MAX(BC736:BD736),BB736-BC736),0)</f>
        <v>0</v>
      </c>
    </row>
    <row r="737" spans="1:57" x14ac:dyDescent="0.25">
      <c r="A737" s="320" t="str">
        <f>IF(AND(D737&lt;&gt;0,C737&lt;&gt;0,E737&lt;&gt;0),IF(B737&lt;&gt;0,CONCATENATE(B737,"-AGr",VLOOKUP(C737,Listen!$A$2:$D$45,4,FALSE),"-",D737,"-",E737,),CONCATENATE("AGr",VLOOKUP(C737,Listen!$A$2:$D$45,4,FALSE),"-",D737,"-",E737)),"keine vollständige ID")</f>
        <v>keine vollständige ID</v>
      </c>
      <c r="B737" s="301"/>
      <c r="C737" s="287"/>
      <c r="D737" s="34"/>
      <c r="E737" s="306"/>
      <c r="F737" s="116"/>
      <c r="G737" s="17"/>
      <c r="H737" s="17"/>
      <c r="I737" s="17"/>
      <c r="J737" s="17"/>
      <c r="K737" s="17"/>
      <c r="L737" s="17"/>
      <c r="M737" s="17"/>
      <c r="N737" s="17"/>
      <c r="O737" s="116"/>
      <c r="P737" s="117">
        <f>IF(D737&gt;A_Stammdaten!$B$12,0,SUM(G737,H737,J737,L737:M737)-SUM(I737,K737,N737:O737))</f>
        <v>0</v>
      </c>
      <c r="Q737" s="17"/>
      <c r="R737" s="17"/>
      <c r="S737" s="17"/>
      <c r="T737" s="17"/>
      <c r="U737" s="62">
        <f t="shared" si="233"/>
        <v>0</v>
      </c>
      <c r="V737" s="34"/>
      <c r="W737" s="34"/>
      <c r="X737" s="34"/>
      <c r="Y737" s="34"/>
      <c r="Z737" s="34"/>
      <c r="AA737" s="63" t="str">
        <f t="shared" si="234"/>
        <v>-</v>
      </c>
      <c r="AB737" s="63" t="str">
        <f t="shared" si="235"/>
        <v>-</v>
      </c>
      <c r="AC737" s="63">
        <f>IF(ISBLANK($C737),0,VLOOKUP($C737,Listen!$A$2:$C$45,2,FALSE))</f>
        <v>0</v>
      </c>
      <c r="AD737" s="63">
        <f>IF(ISBLANK($C737),0,VLOOKUP($C737,Listen!$A$2:$C$45,3,FALSE))</f>
        <v>0</v>
      </c>
      <c r="AE737" s="49">
        <f t="shared" si="236"/>
        <v>0</v>
      </c>
      <c r="AF737" s="49">
        <f t="shared" si="236"/>
        <v>0</v>
      </c>
      <c r="AG737" s="49">
        <f>IFERROR(IF(OR($V737&lt;&gt;"Ja",VLOOKUP($C737,Listen!$A$2:$F$45,5,0)="Nein",D737&lt;IF(C737="LNG Anbindungsanlagen gemäß separater Festlegung",2022,2023)),$AC737,$AA737),0)</f>
        <v>0</v>
      </c>
      <c r="AH737" s="49">
        <f>IFERROR(IF(OR($V737&lt;&gt;"Ja",VLOOKUP($C737,Listen!$A$2:$F$45,5,0)="Nein",D737&lt;IF(C737="LNG Anbindungsanlagen gemäß separater Festlegung",2022,2023)),$AC737,$AA737),0)</f>
        <v>0</v>
      </c>
      <c r="AI737" s="49">
        <f>IFERROR(IF(OR($W737&lt;&gt;"Ja",VLOOKUP($C737,Listen!$A$2:$F$45,6,0)="Nein"),$AC737,$AB737),0)</f>
        <v>0</v>
      </c>
      <c r="AJ737" s="49">
        <f>IFERROR(IF(OR($W737&lt;&gt;"Ja",VLOOKUP($C737,Listen!$A$2:$F$45,6,0)="Nein"),$AC737,$AB737),0)</f>
        <v>0</v>
      </c>
      <c r="AK737" s="49">
        <f>IFERROR(IF(OR($W737&lt;&gt;"Ja",VLOOKUP($C737,Listen!$A$2:$F$45,6,0)="Nein"),$AC737,$AB737),0)</f>
        <v>0</v>
      </c>
      <c r="AL737" s="51">
        <f t="shared" si="237"/>
        <v>0</v>
      </c>
      <c r="AM737" s="296">
        <f>IFERROR(IF(VLOOKUP($C737,Listen!$A$2:$F$45,6,0)="Ja",MAX(BC737:BD737),D_SAV!$BC737),0)</f>
        <v>0</v>
      </c>
      <c r="AN737" s="51">
        <f t="shared" si="238"/>
        <v>0</v>
      </c>
      <c r="AP737" s="304">
        <f t="shared" si="239"/>
        <v>0</v>
      </c>
      <c r="AQ737" s="304">
        <f t="shared" si="240"/>
        <v>0</v>
      </c>
      <c r="AR737" s="304">
        <f t="shared" si="241"/>
        <v>0</v>
      </c>
      <c r="AS737" s="304">
        <f t="shared" si="242"/>
        <v>0</v>
      </c>
      <c r="AT737" s="304">
        <f t="shared" si="243"/>
        <v>0</v>
      </c>
      <c r="AU737" s="304">
        <f t="shared" si="244"/>
        <v>0</v>
      </c>
      <c r="AV737" s="304">
        <f t="shared" si="245"/>
        <v>0</v>
      </c>
      <c r="AW737" s="304">
        <f t="shared" si="246"/>
        <v>0</v>
      </c>
      <c r="AX737" s="304">
        <f t="shared" si="247"/>
        <v>0</v>
      </c>
      <c r="AY737" s="304">
        <f t="shared" si="248"/>
        <v>0</v>
      </c>
      <c r="AZ737" s="304">
        <f t="shared" si="249"/>
        <v>0</v>
      </c>
      <c r="BA737" s="304">
        <f t="shared" si="250"/>
        <v>0</v>
      </c>
      <c r="BB737" s="304">
        <f t="shared" si="251"/>
        <v>0</v>
      </c>
      <c r="BC737" s="304">
        <f t="shared" si="252"/>
        <v>0</v>
      </c>
      <c r="BD737" s="304">
        <f t="shared" si="253"/>
        <v>0</v>
      </c>
      <c r="BE737" s="304">
        <f>IFERROR(IF(VLOOKUP($C737,Listen!$A$2:$F$45,6,0)="Ja",BB737-MAX(BC737:BD737),BB737-BC737),0)</f>
        <v>0</v>
      </c>
    </row>
    <row r="738" spans="1:57" x14ac:dyDescent="0.25">
      <c r="A738" s="320" t="str">
        <f>IF(AND(D738&lt;&gt;0,C738&lt;&gt;0,E738&lt;&gt;0),IF(B738&lt;&gt;0,CONCATENATE(B738,"-AGr",VLOOKUP(C738,Listen!$A$2:$D$45,4,FALSE),"-",D738,"-",E738,),CONCATENATE("AGr",VLOOKUP(C738,Listen!$A$2:$D$45,4,FALSE),"-",D738,"-",E738)),"keine vollständige ID")</f>
        <v>keine vollständige ID</v>
      </c>
      <c r="B738" s="301"/>
      <c r="C738" s="287"/>
      <c r="D738" s="34"/>
      <c r="E738" s="306"/>
      <c r="F738" s="116"/>
      <c r="G738" s="17"/>
      <c r="H738" s="17"/>
      <c r="I738" s="17"/>
      <c r="J738" s="17"/>
      <c r="K738" s="17"/>
      <c r="L738" s="17"/>
      <c r="M738" s="17"/>
      <c r="N738" s="17"/>
      <c r="O738" s="116"/>
      <c r="P738" s="117">
        <f>IF(D738&gt;A_Stammdaten!$B$12,0,SUM(G738,H738,J738,L738:M738)-SUM(I738,K738,N738:O738))</f>
        <v>0</v>
      </c>
      <c r="Q738" s="17"/>
      <c r="R738" s="17"/>
      <c r="S738" s="17"/>
      <c r="T738" s="17"/>
      <c r="U738" s="62">
        <f t="shared" si="233"/>
        <v>0</v>
      </c>
      <c r="V738" s="34"/>
      <c r="W738" s="34"/>
      <c r="X738" s="34"/>
      <c r="Y738" s="34"/>
      <c r="Z738" s="34"/>
      <c r="AA738" s="63" t="str">
        <f t="shared" si="234"/>
        <v>-</v>
      </c>
      <c r="AB738" s="63" t="str">
        <f t="shared" si="235"/>
        <v>-</v>
      </c>
      <c r="AC738" s="63">
        <f>IF(ISBLANK($C738),0,VLOOKUP($C738,Listen!$A$2:$C$45,2,FALSE))</f>
        <v>0</v>
      </c>
      <c r="AD738" s="63">
        <f>IF(ISBLANK($C738),0,VLOOKUP($C738,Listen!$A$2:$C$45,3,FALSE))</f>
        <v>0</v>
      </c>
      <c r="AE738" s="49">
        <f t="shared" si="236"/>
        <v>0</v>
      </c>
      <c r="AF738" s="49">
        <f t="shared" si="236"/>
        <v>0</v>
      </c>
      <c r="AG738" s="49">
        <f>IFERROR(IF(OR($V738&lt;&gt;"Ja",VLOOKUP($C738,Listen!$A$2:$F$45,5,0)="Nein",D738&lt;IF(C738="LNG Anbindungsanlagen gemäß separater Festlegung",2022,2023)),$AC738,$AA738),0)</f>
        <v>0</v>
      </c>
      <c r="AH738" s="49">
        <f>IFERROR(IF(OR($V738&lt;&gt;"Ja",VLOOKUP($C738,Listen!$A$2:$F$45,5,0)="Nein",D738&lt;IF(C738="LNG Anbindungsanlagen gemäß separater Festlegung",2022,2023)),$AC738,$AA738),0)</f>
        <v>0</v>
      </c>
      <c r="AI738" s="49">
        <f>IFERROR(IF(OR($W738&lt;&gt;"Ja",VLOOKUP($C738,Listen!$A$2:$F$45,6,0)="Nein"),$AC738,$AB738),0)</f>
        <v>0</v>
      </c>
      <c r="AJ738" s="49">
        <f>IFERROR(IF(OR($W738&lt;&gt;"Ja",VLOOKUP($C738,Listen!$A$2:$F$45,6,0)="Nein"),$AC738,$AB738),0)</f>
        <v>0</v>
      </c>
      <c r="AK738" s="49">
        <f>IFERROR(IF(OR($W738&lt;&gt;"Ja",VLOOKUP($C738,Listen!$A$2:$F$45,6,0)="Nein"),$AC738,$AB738),0)</f>
        <v>0</v>
      </c>
      <c r="AL738" s="51">
        <f t="shared" si="237"/>
        <v>0</v>
      </c>
      <c r="AM738" s="296">
        <f>IFERROR(IF(VLOOKUP($C738,Listen!$A$2:$F$45,6,0)="Ja",MAX(BC738:BD738),D_SAV!$BC738),0)</f>
        <v>0</v>
      </c>
      <c r="AN738" s="51">
        <f t="shared" si="238"/>
        <v>0</v>
      </c>
      <c r="AP738" s="304">
        <f t="shared" si="239"/>
        <v>0</v>
      </c>
      <c r="AQ738" s="304">
        <f t="shared" si="240"/>
        <v>0</v>
      </c>
      <c r="AR738" s="304">
        <f t="shared" si="241"/>
        <v>0</v>
      </c>
      <c r="AS738" s="304">
        <f t="shared" si="242"/>
        <v>0</v>
      </c>
      <c r="AT738" s="304">
        <f t="shared" si="243"/>
        <v>0</v>
      </c>
      <c r="AU738" s="304">
        <f t="shared" si="244"/>
        <v>0</v>
      </c>
      <c r="AV738" s="304">
        <f t="shared" si="245"/>
        <v>0</v>
      </c>
      <c r="AW738" s="304">
        <f t="shared" si="246"/>
        <v>0</v>
      </c>
      <c r="AX738" s="304">
        <f t="shared" si="247"/>
        <v>0</v>
      </c>
      <c r="AY738" s="304">
        <f t="shared" si="248"/>
        <v>0</v>
      </c>
      <c r="AZ738" s="304">
        <f t="shared" si="249"/>
        <v>0</v>
      </c>
      <c r="BA738" s="304">
        <f t="shared" si="250"/>
        <v>0</v>
      </c>
      <c r="BB738" s="304">
        <f t="shared" si="251"/>
        <v>0</v>
      </c>
      <c r="BC738" s="304">
        <f t="shared" si="252"/>
        <v>0</v>
      </c>
      <c r="BD738" s="304">
        <f t="shared" si="253"/>
        <v>0</v>
      </c>
      <c r="BE738" s="304">
        <f>IFERROR(IF(VLOOKUP($C738,Listen!$A$2:$F$45,6,0)="Ja",BB738-MAX(BC738:BD738),BB738-BC738),0)</f>
        <v>0</v>
      </c>
    </row>
    <row r="739" spans="1:57" x14ac:dyDescent="0.25">
      <c r="A739" s="320" t="str">
        <f>IF(AND(D739&lt;&gt;0,C739&lt;&gt;0,E739&lt;&gt;0),IF(B739&lt;&gt;0,CONCATENATE(B739,"-AGr",VLOOKUP(C739,Listen!$A$2:$D$45,4,FALSE),"-",D739,"-",E739,),CONCATENATE("AGr",VLOOKUP(C739,Listen!$A$2:$D$45,4,FALSE),"-",D739,"-",E739)),"keine vollständige ID")</f>
        <v>keine vollständige ID</v>
      </c>
      <c r="B739" s="301"/>
      <c r="C739" s="287"/>
      <c r="D739" s="34"/>
      <c r="E739" s="306"/>
      <c r="F739" s="116"/>
      <c r="G739" s="17"/>
      <c r="H739" s="17"/>
      <c r="I739" s="17"/>
      <c r="J739" s="17"/>
      <c r="K739" s="17"/>
      <c r="L739" s="17"/>
      <c r="M739" s="17"/>
      <c r="N739" s="17"/>
      <c r="O739" s="116"/>
      <c r="P739" s="117">
        <f>IF(D739&gt;A_Stammdaten!$B$12,0,SUM(G739,H739,J739,L739:M739)-SUM(I739,K739,N739:O739))</f>
        <v>0</v>
      </c>
      <c r="Q739" s="17"/>
      <c r="R739" s="17"/>
      <c r="S739" s="17"/>
      <c r="T739" s="17"/>
      <c r="U739" s="62">
        <f t="shared" si="233"/>
        <v>0</v>
      </c>
      <c r="V739" s="34"/>
      <c r="W739" s="34"/>
      <c r="X739" s="34"/>
      <c r="Y739" s="34"/>
      <c r="Z739" s="34"/>
      <c r="AA739" s="63" t="str">
        <f t="shared" si="234"/>
        <v>-</v>
      </c>
      <c r="AB739" s="63" t="str">
        <f t="shared" si="235"/>
        <v>-</v>
      </c>
      <c r="AC739" s="63">
        <f>IF(ISBLANK($C739),0,VLOOKUP($C739,Listen!$A$2:$C$45,2,FALSE))</f>
        <v>0</v>
      </c>
      <c r="AD739" s="63">
        <f>IF(ISBLANK($C739),0,VLOOKUP($C739,Listen!$A$2:$C$45,3,FALSE))</f>
        <v>0</v>
      </c>
      <c r="AE739" s="49">
        <f t="shared" si="236"/>
        <v>0</v>
      </c>
      <c r="AF739" s="49">
        <f t="shared" si="236"/>
        <v>0</v>
      </c>
      <c r="AG739" s="49">
        <f>IFERROR(IF(OR($V739&lt;&gt;"Ja",VLOOKUP($C739,Listen!$A$2:$F$45,5,0)="Nein",D739&lt;IF(C739="LNG Anbindungsanlagen gemäß separater Festlegung",2022,2023)),$AC739,$AA739),0)</f>
        <v>0</v>
      </c>
      <c r="AH739" s="49">
        <f>IFERROR(IF(OR($V739&lt;&gt;"Ja",VLOOKUP($C739,Listen!$A$2:$F$45,5,0)="Nein",D739&lt;IF(C739="LNG Anbindungsanlagen gemäß separater Festlegung",2022,2023)),$AC739,$AA739),0)</f>
        <v>0</v>
      </c>
      <c r="AI739" s="49">
        <f>IFERROR(IF(OR($W739&lt;&gt;"Ja",VLOOKUP($C739,Listen!$A$2:$F$45,6,0)="Nein"),$AC739,$AB739),0)</f>
        <v>0</v>
      </c>
      <c r="AJ739" s="49">
        <f>IFERROR(IF(OR($W739&lt;&gt;"Ja",VLOOKUP($C739,Listen!$A$2:$F$45,6,0)="Nein"),$AC739,$AB739),0)</f>
        <v>0</v>
      </c>
      <c r="AK739" s="49">
        <f>IFERROR(IF(OR($W739&lt;&gt;"Ja",VLOOKUP($C739,Listen!$A$2:$F$45,6,0)="Nein"),$AC739,$AB739),0)</f>
        <v>0</v>
      </c>
      <c r="AL739" s="51">
        <f t="shared" si="237"/>
        <v>0</v>
      </c>
      <c r="AM739" s="296">
        <f>IFERROR(IF(VLOOKUP($C739,Listen!$A$2:$F$45,6,0)="Ja",MAX(BC739:BD739),D_SAV!$BC739),0)</f>
        <v>0</v>
      </c>
      <c r="AN739" s="51">
        <f t="shared" si="238"/>
        <v>0</v>
      </c>
      <c r="AP739" s="304">
        <f t="shared" si="239"/>
        <v>0</v>
      </c>
      <c r="AQ739" s="304">
        <f t="shared" si="240"/>
        <v>0</v>
      </c>
      <c r="AR739" s="304">
        <f t="shared" si="241"/>
        <v>0</v>
      </c>
      <c r="AS739" s="304">
        <f t="shared" si="242"/>
        <v>0</v>
      </c>
      <c r="AT739" s="304">
        <f t="shared" si="243"/>
        <v>0</v>
      </c>
      <c r="AU739" s="304">
        <f t="shared" si="244"/>
        <v>0</v>
      </c>
      <c r="AV739" s="304">
        <f t="shared" si="245"/>
        <v>0</v>
      </c>
      <c r="AW739" s="304">
        <f t="shared" si="246"/>
        <v>0</v>
      </c>
      <c r="AX739" s="304">
        <f t="shared" si="247"/>
        <v>0</v>
      </c>
      <c r="AY739" s="304">
        <f t="shared" si="248"/>
        <v>0</v>
      </c>
      <c r="AZ739" s="304">
        <f t="shared" si="249"/>
        <v>0</v>
      </c>
      <c r="BA739" s="304">
        <f t="shared" si="250"/>
        <v>0</v>
      </c>
      <c r="BB739" s="304">
        <f t="shared" si="251"/>
        <v>0</v>
      </c>
      <c r="BC739" s="304">
        <f t="shared" si="252"/>
        <v>0</v>
      </c>
      <c r="BD739" s="304">
        <f t="shared" si="253"/>
        <v>0</v>
      </c>
      <c r="BE739" s="304">
        <f>IFERROR(IF(VLOOKUP($C739,Listen!$A$2:$F$45,6,0)="Ja",BB739-MAX(BC739:BD739),BB739-BC739),0)</f>
        <v>0</v>
      </c>
    </row>
    <row r="740" spans="1:57" x14ac:dyDescent="0.25">
      <c r="A740" s="320" t="str">
        <f>IF(AND(D740&lt;&gt;0,C740&lt;&gt;0,E740&lt;&gt;0),IF(B740&lt;&gt;0,CONCATENATE(B740,"-AGr",VLOOKUP(C740,Listen!$A$2:$D$45,4,FALSE),"-",D740,"-",E740,),CONCATENATE("AGr",VLOOKUP(C740,Listen!$A$2:$D$45,4,FALSE),"-",D740,"-",E740)),"keine vollständige ID")</f>
        <v>keine vollständige ID</v>
      </c>
      <c r="B740" s="301"/>
      <c r="C740" s="287"/>
      <c r="D740" s="34"/>
      <c r="E740" s="306"/>
      <c r="F740" s="116"/>
      <c r="G740" s="17"/>
      <c r="H740" s="17"/>
      <c r="I740" s="17"/>
      <c r="J740" s="17"/>
      <c r="K740" s="17"/>
      <c r="L740" s="17"/>
      <c r="M740" s="17"/>
      <c r="N740" s="17"/>
      <c r="O740" s="116"/>
      <c r="P740" s="117">
        <f>IF(D740&gt;A_Stammdaten!$B$12,0,SUM(G740,H740,J740,L740:M740)-SUM(I740,K740,N740:O740))</f>
        <v>0</v>
      </c>
      <c r="Q740" s="17"/>
      <c r="R740" s="17"/>
      <c r="S740" s="17"/>
      <c r="T740" s="17"/>
      <c r="U740" s="62">
        <f t="shared" si="233"/>
        <v>0</v>
      </c>
      <c r="V740" s="34"/>
      <c r="W740" s="34"/>
      <c r="X740" s="34"/>
      <c r="Y740" s="34"/>
      <c r="Z740" s="34"/>
      <c r="AA740" s="63" t="str">
        <f t="shared" si="234"/>
        <v>-</v>
      </c>
      <c r="AB740" s="63" t="str">
        <f t="shared" si="235"/>
        <v>-</v>
      </c>
      <c r="AC740" s="63">
        <f>IF(ISBLANK($C740),0,VLOOKUP($C740,Listen!$A$2:$C$45,2,FALSE))</f>
        <v>0</v>
      </c>
      <c r="AD740" s="63">
        <f>IF(ISBLANK($C740),0,VLOOKUP($C740,Listen!$A$2:$C$45,3,FALSE))</f>
        <v>0</v>
      </c>
      <c r="AE740" s="49">
        <f t="shared" si="236"/>
        <v>0</v>
      </c>
      <c r="AF740" s="49">
        <f t="shared" si="236"/>
        <v>0</v>
      </c>
      <c r="AG740" s="49">
        <f>IFERROR(IF(OR($V740&lt;&gt;"Ja",VLOOKUP($C740,Listen!$A$2:$F$45,5,0)="Nein",D740&lt;IF(C740="LNG Anbindungsanlagen gemäß separater Festlegung",2022,2023)),$AC740,$AA740),0)</f>
        <v>0</v>
      </c>
      <c r="AH740" s="49">
        <f>IFERROR(IF(OR($V740&lt;&gt;"Ja",VLOOKUP($C740,Listen!$A$2:$F$45,5,0)="Nein",D740&lt;IF(C740="LNG Anbindungsanlagen gemäß separater Festlegung",2022,2023)),$AC740,$AA740),0)</f>
        <v>0</v>
      </c>
      <c r="AI740" s="49">
        <f>IFERROR(IF(OR($W740&lt;&gt;"Ja",VLOOKUP($C740,Listen!$A$2:$F$45,6,0)="Nein"),$AC740,$AB740),0)</f>
        <v>0</v>
      </c>
      <c r="AJ740" s="49">
        <f>IFERROR(IF(OR($W740&lt;&gt;"Ja",VLOOKUP($C740,Listen!$A$2:$F$45,6,0)="Nein"),$AC740,$AB740),0)</f>
        <v>0</v>
      </c>
      <c r="AK740" s="49">
        <f>IFERROR(IF(OR($W740&lt;&gt;"Ja",VLOOKUP($C740,Listen!$A$2:$F$45,6,0)="Nein"),$AC740,$AB740),0)</f>
        <v>0</v>
      </c>
      <c r="AL740" s="51">
        <f t="shared" si="237"/>
        <v>0</v>
      </c>
      <c r="AM740" s="296">
        <f>IFERROR(IF(VLOOKUP($C740,Listen!$A$2:$F$45,6,0)="Ja",MAX(BC740:BD740),D_SAV!$BC740),0)</f>
        <v>0</v>
      </c>
      <c r="AN740" s="51">
        <f t="shared" si="238"/>
        <v>0</v>
      </c>
      <c r="AP740" s="304">
        <f t="shared" si="239"/>
        <v>0</v>
      </c>
      <c r="AQ740" s="304">
        <f t="shared" si="240"/>
        <v>0</v>
      </c>
      <c r="AR740" s="304">
        <f t="shared" si="241"/>
        <v>0</v>
      </c>
      <c r="AS740" s="304">
        <f t="shared" si="242"/>
        <v>0</v>
      </c>
      <c r="AT740" s="304">
        <f t="shared" si="243"/>
        <v>0</v>
      </c>
      <c r="AU740" s="304">
        <f t="shared" si="244"/>
        <v>0</v>
      </c>
      <c r="AV740" s="304">
        <f t="shared" si="245"/>
        <v>0</v>
      </c>
      <c r="AW740" s="304">
        <f t="shared" si="246"/>
        <v>0</v>
      </c>
      <c r="AX740" s="304">
        <f t="shared" si="247"/>
        <v>0</v>
      </c>
      <c r="AY740" s="304">
        <f t="shared" si="248"/>
        <v>0</v>
      </c>
      <c r="AZ740" s="304">
        <f t="shared" si="249"/>
        <v>0</v>
      </c>
      <c r="BA740" s="304">
        <f t="shared" si="250"/>
        <v>0</v>
      </c>
      <c r="BB740" s="304">
        <f t="shared" si="251"/>
        <v>0</v>
      </c>
      <c r="BC740" s="304">
        <f t="shared" si="252"/>
        <v>0</v>
      </c>
      <c r="BD740" s="304">
        <f t="shared" si="253"/>
        <v>0</v>
      </c>
      <c r="BE740" s="304">
        <f>IFERROR(IF(VLOOKUP($C740,Listen!$A$2:$F$45,6,0)="Ja",BB740-MAX(BC740:BD740),BB740-BC740),0)</f>
        <v>0</v>
      </c>
    </row>
    <row r="741" spans="1:57" x14ac:dyDescent="0.25">
      <c r="A741" s="320" t="str">
        <f>IF(AND(D741&lt;&gt;0,C741&lt;&gt;0,E741&lt;&gt;0),IF(B741&lt;&gt;0,CONCATENATE(B741,"-AGr",VLOOKUP(C741,Listen!$A$2:$D$45,4,FALSE),"-",D741,"-",E741,),CONCATENATE("AGr",VLOOKUP(C741,Listen!$A$2:$D$45,4,FALSE),"-",D741,"-",E741)),"keine vollständige ID")</f>
        <v>keine vollständige ID</v>
      </c>
      <c r="B741" s="301"/>
      <c r="C741" s="287"/>
      <c r="D741" s="34"/>
      <c r="E741" s="306"/>
      <c r="F741" s="116"/>
      <c r="G741" s="17"/>
      <c r="H741" s="17"/>
      <c r="I741" s="17"/>
      <c r="J741" s="17"/>
      <c r="K741" s="17"/>
      <c r="L741" s="17"/>
      <c r="M741" s="17"/>
      <c r="N741" s="17"/>
      <c r="O741" s="116"/>
      <c r="P741" s="117">
        <f>IF(D741&gt;A_Stammdaten!$B$12,0,SUM(G741,H741,J741,L741:M741)-SUM(I741,K741,N741:O741))</f>
        <v>0</v>
      </c>
      <c r="Q741" s="17"/>
      <c r="R741" s="17"/>
      <c r="S741" s="17"/>
      <c r="T741" s="17"/>
      <c r="U741" s="62">
        <f t="shared" si="233"/>
        <v>0</v>
      </c>
      <c r="V741" s="34"/>
      <c r="W741" s="34"/>
      <c r="X741" s="34"/>
      <c r="Y741" s="34"/>
      <c r="Z741" s="34"/>
      <c r="AA741" s="63" t="str">
        <f t="shared" si="234"/>
        <v>-</v>
      </c>
      <c r="AB741" s="63" t="str">
        <f t="shared" si="235"/>
        <v>-</v>
      </c>
      <c r="AC741" s="63">
        <f>IF(ISBLANK($C741),0,VLOOKUP($C741,Listen!$A$2:$C$45,2,FALSE))</f>
        <v>0</v>
      </c>
      <c r="AD741" s="63">
        <f>IF(ISBLANK($C741),0,VLOOKUP($C741,Listen!$A$2:$C$45,3,FALSE))</f>
        <v>0</v>
      </c>
      <c r="AE741" s="49">
        <f t="shared" si="236"/>
        <v>0</v>
      </c>
      <c r="AF741" s="49">
        <f t="shared" si="236"/>
        <v>0</v>
      </c>
      <c r="AG741" s="49">
        <f>IFERROR(IF(OR($V741&lt;&gt;"Ja",VLOOKUP($C741,Listen!$A$2:$F$45,5,0)="Nein",D741&lt;IF(C741="LNG Anbindungsanlagen gemäß separater Festlegung",2022,2023)),$AC741,$AA741),0)</f>
        <v>0</v>
      </c>
      <c r="AH741" s="49">
        <f>IFERROR(IF(OR($V741&lt;&gt;"Ja",VLOOKUP($C741,Listen!$A$2:$F$45,5,0)="Nein",D741&lt;IF(C741="LNG Anbindungsanlagen gemäß separater Festlegung",2022,2023)),$AC741,$AA741),0)</f>
        <v>0</v>
      </c>
      <c r="AI741" s="49">
        <f>IFERROR(IF(OR($W741&lt;&gt;"Ja",VLOOKUP($C741,Listen!$A$2:$F$45,6,0)="Nein"),$AC741,$AB741),0)</f>
        <v>0</v>
      </c>
      <c r="AJ741" s="49">
        <f>IFERROR(IF(OR($W741&lt;&gt;"Ja",VLOOKUP($C741,Listen!$A$2:$F$45,6,0)="Nein"),$AC741,$AB741),0)</f>
        <v>0</v>
      </c>
      <c r="AK741" s="49">
        <f>IFERROR(IF(OR($W741&lt;&gt;"Ja",VLOOKUP($C741,Listen!$A$2:$F$45,6,0)="Nein"),$AC741,$AB741),0)</f>
        <v>0</v>
      </c>
      <c r="AL741" s="51">
        <f t="shared" si="237"/>
        <v>0</v>
      </c>
      <c r="AM741" s="296">
        <f>IFERROR(IF(VLOOKUP($C741,Listen!$A$2:$F$45,6,0)="Ja",MAX(BC741:BD741),D_SAV!$BC741),0)</f>
        <v>0</v>
      </c>
      <c r="AN741" s="51">
        <f t="shared" si="238"/>
        <v>0</v>
      </c>
      <c r="AP741" s="304">
        <f t="shared" si="239"/>
        <v>0</v>
      </c>
      <c r="AQ741" s="304">
        <f t="shared" si="240"/>
        <v>0</v>
      </c>
      <c r="AR741" s="304">
        <f t="shared" si="241"/>
        <v>0</v>
      </c>
      <c r="AS741" s="304">
        <f t="shared" si="242"/>
        <v>0</v>
      </c>
      <c r="AT741" s="304">
        <f t="shared" si="243"/>
        <v>0</v>
      </c>
      <c r="AU741" s="304">
        <f t="shared" si="244"/>
        <v>0</v>
      </c>
      <c r="AV741" s="304">
        <f t="shared" si="245"/>
        <v>0</v>
      </c>
      <c r="AW741" s="304">
        <f t="shared" si="246"/>
        <v>0</v>
      </c>
      <c r="AX741" s="304">
        <f t="shared" si="247"/>
        <v>0</v>
      </c>
      <c r="AY741" s="304">
        <f t="shared" si="248"/>
        <v>0</v>
      </c>
      <c r="AZ741" s="304">
        <f t="shared" si="249"/>
        <v>0</v>
      </c>
      <c r="BA741" s="304">
        <f t="shared" si="250"/>
        <v>0</v>
      </c>
      <c r="BB741" s="304">
        <f t="shared" si="251"/>
        <v>0</v>
      </c>
      <c r="BC741" s="304">
        <f t="shared" si="252"/>
        <v>0</v>
      </c>
      <c r="BD741" s="304">
        <f t="shared" si="253"/>
        <v>0</v>
      </c>
      <c r="BE741" s="304">
        <f>IFERROR(IF(VLOOKUP($C741,Listen!$A$2:$F$45,6,0)="Ja",BB741-MAX(BC741:BD741),BB741-BC741),0)</f>
        <v>0</v>
      </c>
    </row>
    <row r="742" spans="1:57" x14ac:dyDescent="0.25">
      <c r="A742" s="320" t="str">
        <f>IF(AND(D742&lt;&gt;0,C742&lt;&gt;0,E742&lt;&gt;0),IF(B742&lt;&gt;0,CONCATENATE(B742,"-AGr",VLOOKUP(C742,Listen!$A$2:$D$45,4,FALSE),"-",D742,"-",E742,),CONCATENATE("AGr",VLOOKUP(C742,Listen!$A$2:$D$45,4,FALSE),"-",D742,"-",E742)),"keine vollständige ID")</f>
        <v>keine vollständige ID</v>
      </c>
      <c r="B742" s="301"/>
      <c r="C742" s="287"/>
      <c r="D742" s="34"/>
      <c r="E742" s="306"/>
      <c r="F742" s="116"/>
      <c r="G742" s="17"/>
      <c r="H742" s="17"/>
      <c r="I742" s="17"/>
      <c r="J742" s="17"/>
      <c r="K742" s="17"/>
      <c r="L742" s="17"/>
      <c r="M742" s="17"/>
      <c r="N742" s="17"/>
      <c r="O742" s="116"/>
      <c r="P742" s="117">
        <f>IF(D742&gt;A_Stammdaten!$B$12,0,SUM(G742,H742,J742,L742:M742)-SUM(I742,K742,N742:O742))</f>
        <v>0</v>
      </c>
      <c r="Q742" s="17"/>
      <c r="R742" s="17"/>
      <c r="S742" s="17"/>
      <c r="T742" s="17"/>
      <c r="U742" s="62">
        <f t="shared" si="233"/>
        <v>0</v>
      </c>
      <c r="V742" s="34"/>
      <c r="W742" s="34"/>
      <c r="X742" s="34"/>
      <c r="Y742" s="34"/>
      <c r="Z742" s="34"/>
      <c r="AA742" s="63" t="str">
        <f t="shared" si="234"/>
        <v>-</v>
      </c>
      <c r="AB742" s="63" t="str">
        <f t="shared" si="235"/>
        <v>-</v>
      </c>
      <c r="AC742" s="63">
        <f>IF(ISBLANK($C742),0,VLOOKUP($C742,Listen!$A$2:$C$45,2,FALSE))</f>
        <v>0</v>
      </c>
      <c r="AD742" s="63">
        <f>IF(ISBLANK($C742),0,VLOOKUP($C742,Listen!$A$2:$C$45,3,FALSE))</f>
        <v>0</v>
      </c>
      <c r="AE742" s="49">
        <f t="shared" si="236"/>
        <v>0</v>
      </c>
      <c r="AF742" s="49">
        <f t="shared" si="236"/>
        <v>0</v>
      </c>
      <c r="AG742" s="49">
        <f>IFERROR(IF(OR($V742&lt;&gt;"Ja",VLOOKUP($C742,Listen!$A$2:$F$45,5,0)="Nein",D742&lt;IF(C742="LNG Anbindungsanlagen gemäß separater Festlegung",2022,2023)),$AC742,$AA742),0)</f>
        <v>0</v>
      </c>
      <c r="AH742" s="49">
        <f>IFERROR(IF(OR($V742&lt;&gt;"Ja",VLOOKUP($C742,Listen!$A$2:$F$45,5,0)="Nein",D742&lt;IF(C742="LNG Anbindungsanlagen gemäß separater Festlegung",2022,2023)),$AC742,$AA742),0)</f>
        <v>0</v>
      </c>
      <c r="AI742" s="49">
        <f>IFERROR(IF(OR($W742&lt;&gt;"Ja",VLOOKUP($C742,Listen!$A$2:$F$45,6,0)="Nein"),$AC742,$AB742),0)</f>
        <v>0</v>
      </c>
      <c r="AJ742" s="49">
        <f>IFERROR(IF(OR($W742&lt;&gt;"Ja",VLOOKUP($C742,Listen!$A$2:$F$45,6,0)="Nein"),$AC742,$AB742),0)</f>
        <v>0</v>
      </c>
      <c r="AK742" s="49">
        <f>IFERROR(IF(OR($W742&lt;&gt;"Ja",VLOOKUP($C742,Listen!$A$2:$F$45,6,0)="Nein"),$AC742,$AB742),0)</f>
        <v>0</v>
      </c>
      <c r="AL742" s="51">
        <f t="shared" si="237"/>
        <v>0</v>
      </c>
      <c r="AM742" s="296">
        <f>IFERROR(IF(VLOOKUP($C742,Listen!$A$2:$F$45,6,0)="Ja",MAX(BC742:BD742),D_SAV!$BC742),0)</f>
        <v>0</v>
      </c>
      <c r="AN742" s="51">
        <f t="shared" si="238"/>
        <v>0</v>
      </c>
      <c r="AP742" s="304">
        <f t="shared" si="239"/>
        <v>0</v>
      </c>
      <c r="AQ742" s="304">
        <f t="shared" si="240"/>
        <v>0</v>
      </c>
      <c r="AR742" s="304">
        <f t="shared" si="241"/>
        <v>0</v>
      </c>
      <c r="AS742" s="304">
        <f t="shared" si="242"/>
        <v>0</v>
      </c>
      <c r="AT742" s="304">
        <f t="shared" si="243"/>
        <v>0</v>
      </c>
      <c r="AU742" s="304">
        <f t="shared" si="244"/>
        <v>0</v>
      </c>
      <c r="AV742" s="304">
        <f t="shared" si="245"/>
        <v>0</v>
      </c>
      <c r="AW742" s="304">
        <f t="shared" si="246"/>
        <v>0</v>
      </c>
      <c r="AX742" s="304">
        <f t="shared" si="247"/>
        <v>0</v>
      </c>
      <c r="AY742" s="304">
        <f t="shared" si="248"/>
        <v>0</v>
      </c>
      <c r="AZ742" s="304">
        <f t="shared" si="249"/>
        <v>0</v>
      </c>
      <c r="BA742" s="304">
        <f t="shared" si="250"/>
        <v>0</v>
      </c>
      <c r="BB742" s="304">
        <f t="shared" si="251"/>
        <v>0</v>
      </c>
      <c r="BC742" s="304">
        <f t="shared" si="252"/>
        <v>0</v>
      </c>
      <c r="BD742" s="304">
        <f t="shared" si="253"/>
        <v>0</v>
      </c>
      <c r="BE742" s="304">
        <f>IFERROR(IF(VLOOKUP($C742,Listen!$A$2:$F$45,6,0)="Ja",BB742-MAX(BC742:BD742),BB742-BC742),0)</f>
        <v>0</v>
      </c>
    </row>
    <row r="743" spans="1:57" x14ac:dyDescent="0.25">
      <c r="A743" s="320" t="str">
        <f>IF(AND(D743&lt;&gt;0,C743&lt;&gt;0,E743&lt;&gt;0),IF(B743&lt;&gt;0,CONCATENATE(B743,"-AGr",VLOOKUP(C743,Listen!$A$2:$D$45,4,FALSE),"-",D743,"-",E743,),CONCATENATE("AGr",VLOOKUP(C743,Listen!$A$2:$D$45,4,FALSE),"-",D743,"-",E743)),"keine vollständige ID")</f>
        <v>keine vollständige ID</v>
      </c>
      <c r="B743" s="301"/>
      <c r="C743" s="287"/>
      <c r="D743" s="34"/>
      <c r="E743" s="306"/>
      <c r="F743" s="116"/>
      <c r="G743" s="17"/>
      <c r="H743" s="17"/>
      <c r="I743" s="17"/>
      <c r="J743" s="17"/>
      <c r="K743" s="17"/>
      <c r="L743" s="17"/>
      <c r="M743" s="17"/>
      <c r="N743" s="17"/>
      <c r="O743" s="116"/>
      <c r="P743" s="117">
        <f>IF(D743&gt;A_Stammdaten!$B$12,0,SUM(G743,H743,J743,L743:M743)-SUM(I743,K743,N743:O743))</f>
        <v>0</v>
      </c>
      <c r="Q743" s="17"/>
      <c r="R743" s="17"/>
      <c r="S743" s="17"/>
      <c r="T743" s="17"/>
      <c r="U743" s="62">
        <f t="shared" si="233"/>
        <v>0</v>
      </c>
      <c r="V743" s="34"/>
      <c r="W743" s="34"/>
      <c r="X743" s="34"/>
      <c r="Y743" s="34"/>
      <c r="Z743" s="34"/>
      <c r="AA743" s="63" t="str">
        <f t="shared" si="234"/>
        <v>-</v>
      </c>
      <c r="AB743" s="63" t="str">
        <f t="shared" si="235"/>
        <v>-</v>
      </c>
      <c r="AC743" s="63">
        <f>IF(ISBLANK($C743),0,VLOOKUP($C743,Listen!$A$2:$C$45,2,FALSE))</f>
        <v>0</v>
      </c>
      <c r="AD743" s="63">
        <f>IF(ISBLANK($C743),0,VLOOKUP($C743,Listen!$A$2:$C$45,3,FALSE))</f>
        <v>0</v>
      </c>
      <c r="AE743" s="49">
        <f t="shared" si="236"/>
        <v>0</v>
      </c>
      <c r="AF743" s="49">
        <f t="shared" si="236"/>
        <v>0</v>
      </c>
      <c r="AG743" s="49">
        <f>IFERROR(IF(OR($V743&lt;&gt;"Ja",VLOOKUP($C743,Listen!$A$2:$F$45,5,0)="Nein",D743&lt;IF(C743="LNG Anbindungsanlagen gemäß separater Festlegung",2022,2023)),$AC743,$AA743),0)</f>
        <v>0</v>
      </c>
      <c r="AH743" s="49">
        <f>IFERROR(IF(OR($V743&lt;&gt;"Ja",VLOOKUP($C743,Listen!$A$2:$F$45,5,0)="Nein",D743&lt;IF(C743="LNG Anbindungsanlagen gemäß separater Festlegung",2022,2023)),$AC743,$AA743),0)</f>
        <v>0</v>
      </c>
      <c r="AI743" s="49">
        <f>IFERROR(IF(OR($W743&lt;&gt;"Ja",VLOOKUP($C743,Listen!$A$2:$F$45,6,0)="Nein"),$AC743,$AB743),0)</f>
        <v>0</v>
      </c>
      <c r="AJ743" s="49">
        <f>IFERROR(IF(OR($W743&lt;&gt;"Ja",VLOOKUP($C743,Listen!$A$2:$F$45,6,0)="Nein"),$AC743,$AB743),0)</f>
        <v>0</v>
      </c>
      <c r="AK743" s="49">
        <f>IFERROR(IF(OR($W743&lt;&gt;"Ja",VLOOKUP($C743,Listen!$A$2:$F$45,6,0)="Nein"),$AC743,$AB743),0)</f>
        <v>0</v>
      </c>
      <c r="AL743" s="51">
        <f t="shared" si="237"/>
        <v>0</v>
      </c>
      <c r="AM743" s="296">
        <f>IFERROR(IF(VLOOKUP($C743,Listen!$A$2:$F$45,6,0)="Ja",MAX(BC743:BD743),D_SAV!$BC743),0)</f>
        <v>0</v>
      </c>
      <c r="AN743" s="51">
        <f t="shared" si="238"/>
        <v>0</v>
      </c>
      <c r="AP743" s="304">
        <f t="shared" si="239"/>
        <v>0</v>
      </c>
      <c r="AQ743" s="304">
        <f t="shared" si="240"/>
        <v>0</v>
      </c>
      <c r="AR743" s="304">
        <f t="shared" si="241"/>
        <v>0</v>
      </c>
      <c r="AS743" s="304">
        <f t="shared" si="242"/>
        <v>0</v>
      </c>
      <c r="AT743" s="304">
        <f t="shared" si="243"/>
        <v>0</v>
      </c>
      <c r="AU743" s="304">
        <f t="shared" si="244"/>
        <v>0</v>
      </c>
      <c r="AV743" s="304">
        <f t="shared" si="245"/>
        <v>0</v>
      </c>
      <c r="AW743" s="304">
        <f t="shared" si="246"/>
        <v>0</v>
      </c>
      <c r="AX743" s="304">
        <f t="shared" si="247"/>
        <v>0</v>
      </c>
      <c r="AY743" s="304">
        <f t="shared" si="248"/>
        <v>0</v>
      </c>
      <c r="AZ743" s="304">
        <f t="shared" si="249"/>
        <v>0</v>
      </c>
      <c r="BA743" s="304">
        <f t="shared" si="250"/>
        <v>0</v>
      </c>
      <c r="BB743" s="304">
        <f t="shared" si="251"/>
        <v>0</v>
      </c>
      <c r="BC743" s="304">
        <f t="shared" si="252"/>
        <v>0</v>
      </c>
      <c r="BD743" s="304">
        <f t="shared" si="253"/>
        <v>0</v>
      </c>
      <c r="BE743" s="304">
        <f>IFERROR(IF(VLOOKUP($C743,Listen!$A$2:$F$45,6,0)="Ja",BB743-MAX(BC743:BD743),BB743-BC743),0)</f>
        <v>0</v>
      </c>
    </row>
    <row r="744" spans="1:57" x14ac:dyDescent="0.25">
      <c r="A744" s="320" t="str">
        <f>IF(AND(D744&lt;&gt;0,C744&lt;&gt;0,E744&lt;&gt;0),IF(B744&lt;&gt;0,CONCATENATE(B744,"-AGr",VLOOKUP(C744,Listen!$A$2:$D$45,4,FALSE),"-",D744,"-",E744,),CONCATENATE("AGr",VLOOKUP(C744,Listen!$A$2:$D$45,4,FALSE),"-",D744,"-",E744)),"keine vollständige ID")</f>
        <v>keine vollständige ID</v>
      </c>
      <c r="B744" s="301"/>
      <c r="C744" s="287"/>
      <c r="D744" s="34"/>
      <c r="E744" s="306"/>
      <c r="F744" s="116"/>
      <c r="G744" s="17"/>
      <c r="H744" s="17"/>
      <c r="I744" s="17"/>
      <c r="J744" s="17"/>
      <c r="K744" s="17"/>
      <c r="L744" s="17"/>
      <c r="M744" s="17"/>
      <c r="N744" s="17"/>
      <c r="O744" s="116"/>
      <c r="P744" s="117">
        <f>IF(D744&gt;A_Stammdaten!$B$12,0,SUM(G744,H744,J744,L744:M744)-SUM(I744,K744,N744:O744))</f>
        <v>0</v>
      </c>
      <c r="Q744" s="17"/>
      <c r="R744" s="17"/>
      <c r="S744" s="17"/>
      <c r="T744" s="17"/>
      <c r="U744" s="62">
        <f t="shared" si="233"/>
        <v>0</v>
      </c>
      <c r="V744" s="34"/>
      <c r="W744" s="34"/>
      <c r="X744" s="34"/>
      <c r="Y744" s="34"/>
      <c r="Z744" s="34"/>
      <c r="AA744" s="63" t="str">
        <f t="shared" si="234"/>
        <v>-</v>
      </c>
      <c r="AB744" s="63" t="str">
        <f t="shared" si="235"/>
        <v>-</v>
      </c>
      <c r="AC744" s="63">
        <f>IF(ISBLANK($C744),0,VLOOKUP($C744,Listen!$A$2:$C$45,2,FALSE))</f>
        <v>0</v>
      </c>
      <c r="AD744" s="63">
        <f>IF(ISBLANK($C744),0,VLOOKUP($C744,Listen!$A$2:$C$45,3,FALSE))</f>
        <v>0</v>
      </c>
      <c r="AE744" s="49">
        <f t="shared" si="236"/>
        <v>0</v>
      </c>
      <c r="AF744" s="49">
        <f t="shared" si="236"/>
        <v>0</v>
      </c>
      <c r="AG744" s="49">
        <f>IFERROR(IF(OR($V744&lt;&gt;"Ja",VLOOKUP($C744,Listen!$A$2:$F$45,5,0)="Nein",D744&lt;IF(C744="LNG Anbindungsanlagen gemäß separater Festlegung",2022,2023)),$AC744,$AA744),0)</f>
        <v>0</v>
      </c>
      <c r="AH744" s="49">
        <f>IFERROR(IF(OR($V744&lt;&gt;"Ja",VLOOKUP($C744,Listen!$A$2:$F$45,5,0)="Nein",D744&lt;IF(C744="LNG Anbindungsanlagen gemäß separater Festlegung",2022,2023)),$AC744,$AA744),0)</f>
        <v>0</v>
      </c>
      <c r="AI744" s="49">
        <f>IFERROR(IF(OR($W744&lt;&gt;"Ja",VLOOKUP($C744,Listen!$A$2:$F$45,6,0)="Nein"),$AC744,$AB744),0)</f>
        <v>0</v>
      </c>
      <c r="AJ744" s="49">
        <f>IFERROR(IF(OR($W744&lt;&gt;"Ja",VLOOKUP($C744,Listen!$A$2:$F$45,6,0)="Nein"),$AC744,$AB744),0)</f>
        <v>0</v>
      </c>
      <c r="AK744" s="49">
        <f>IFERROR(IF(OR($W744&lt;&gt;"Ja",VLOOKUP($C744,Listen!$A$2:$F$45,6,0)="Nein"),$AC744,$AB744),0)</f>
        <v>0</v>
      </c>
      <c r="AL744" s="51">
        <f t="shared" si="237"/>
        <v>0</v>
      </c>
      <c r="AM744" s="296">
        <f>IFERROR(IF(VLOOKUP($C744,Listen!$A$2:$F$45,6,0)="Ja",MAX(BC744:BD744),D_SAV!$BC744),0)</f>
        <v>0</v>
      </c>
      <c r="AN744" s="51">
        <f t="shared" si="238"/>
        <v>0</v>
      </c>
      <c r="AP744" s="304">
        <f t="shared" si="239"/>
        <v>0</v>
      </c>
      <c r="AQ744" s="304">
        <f t="shared" si="240"/>
        <v>0</v>
      </c>
      <c r="AR744" s="304">
        <f t="shared" si="241"/>
        <v>0</v>
      </c>
      <c r="AS744" s="304">
        <f t="shared" si="242"/>
        <v>0</v>
      </c>
      <c r="AT744" s="304">
        <f t="shared" si="243"/>
        <v>0</v>
      </c>
      <c r="AU744" s="304">
        <f t="shared" si="244"/>
        <v>0</v>
      </c>
      <c r="AV744" s="304">
        <f t="shared" si="245"/>
        <v>0</v>
      </c>
      <c r="AW744" s="304">
        <f t="shared" si="246"/>
        <v>0</v>
      </c>
      <c r="AX744" s="304">
        <f t="shared" si="247"/>
        <v>0</v>
      </c>
      <c r="AY744" s="304">
        <f t="shared" si="248"/>
        <v>0</v>
      </c>
      <c r="AZ744" s="304">
        <f t="shared" si="249"/>
        <v>0</v>
      </c>
      <c r="BA744" s="304">
        <f t="shared" si="250"/>
        <v>0</v>
      </c>
      <c r="BB744" s="304">
        <f t="shared" si="251"/>
        <v>0</v>
      </c>
      <c r="BC744" s="304">
        <f t="shared" si="252"/>
        <v>0</v>
      </c>
      <c r="BD744" s="304">
        <f t="shared" si="253"/>
        <v>0</v>
      </c>
      <c r="BE744" s="304">
        <f>IFERROR(IF(VLOOKUP($C744,Listen!$A$2:$F$45,6,0)="Ja",BB744-MAX(BC744:BD744),BB744-BC744),0)</f>
        <v>0</v>
      </c>
    </row>
    <row r="745" spans="1:57" x14ac:dyDescent="0.25">
      <c r="A745" s="320" t="str">
        <f>IF(AND(D745&lt;&gt;0,C745&lt;&gt;0,E745&lt;&gt;0),IF(B745&lt;&gt;0,CONCATENATE(B745,"-AGr",VLOOKUP(C745,Listen!$A$2:$D$45,4,FALSE),"-",D745,"-",E745,),CONCATENATE("AGr",VLOOKUP(C745,Listen!$A$2:$D$45,4,FALSE),"-",D745,"-",E745)),"keine vollständige ID")</f>
        <v>keine vollständige ID</v>
      </c>
      <c r="B745" s="301"/>
      <c r="C745" s="287"/>
      <c r="D745" s="34"/>
      <c r="E745" s="306"/>
      <c r="F745" s="116"/>
      <c r="G745" s="17"/>
      <c r="H745" s="17"/>
      <c r="I745" s="17"/>
      <c r="J745" s="17"/>
      <c r="K745" s="17"/>
      <c r="L745" s="17"/>
      <c r="M745" s="17"/>
      <c r="N745" s="17"/>
      <c r="O745" s="116"/>
      <c r="P745" s="117">
        <f>IF(D745&gt;A_Stammdaten!$B$12,0,SUM(G745,H745,J745,L745:M745)-SUM(I745,K745,N745:O745))</f>
        <v>0</v>
      </c>
      <c r="Q745" s="17"/>
      <c r="R745" s="17"/>
      <c r="S745" s="17"/>
      <c r="T745" s="17"/>
      <c r="U745" s="62">
        <f t="shared" si="233"/>
        <v>0</v>
      </c>
      <c r="V745" s="34"/>
      <c r="W745" s="34"/>
      <c r="X745" s="34"/>
      <c r="Y745" s="34"/>
      <c r="Z745" s="34"/>
      <c r="AA745" s="63" t="str">
        <f t="shared" si="234"/>
        <v>-</v>
      </c>
      <c r="AB745" s="63" t="str">
        <f t="shared" si="235"/>
        <v>-</v>
      </c>
      <c r="AC745" s="63">
        <f>IF(ISBLANK($C745),0,VLOOKUP($C745,Listen!$A$2:$C$45,2,FALSE))</f>
        <v>0</v>
      </c>
      <c r="AD745" s="63">
        <f>IF(ISBLANK($C745),0,VLOOKUP($C745,Listen!$A$2:$C$45,3,FALSE))</f>
        <v>0</v>
      </c>
      <c r="AE745" s="49">
        <f t="shared" si="236"/>
        <v>0</v>
      </c>
      <c r="AF745" s="49">
        <f t="shared" si="236"/>
        <v>0</v>
      </c>
      <c r="AG745" s="49">
        <f>IFERROR(IF(OR($V745&lt;&gt;"Ja",VLOOKUP($C745,Listen!$A$2:$F$45,5,0)="Nein",D745&lt;IF(C745="LNG Anbindungsanlagen gemäß separater Festlegung",2022,2023)),$AC745,$AA745),0)</f>
        <v>0</v>
      </c>
      <c r="AH745" s="49">
        <f>IFERROR(IF(OR($V745&lt;&gt;"Ja",VLOOKUP($C745,Listen!$A$2:$F$45,5,0)="Nein",D745&lt;IF(C745="LNG Anbindungsanlagen gemäß separater Festlegung",2022,2023)),$AC745,$AA745),0)</f>
        <v>0</v>
      </c>
      <c r="AI745" s="49">
        <f>IFERROR(IF(OR($W745&lt;&gt;"Ja",VLOOKUP($C745,Listen!$A$2:$F$45,6,0)="Nein"),$AC745,$AB745),0)</f>
        <v>0</v>
      </c>
      <c r="AJ745" s="49">
        <f>IFERROR(IF(OR($W745&lt;&gt;"Ja",VLOOKUP($C745,Listen!$A$2:$F$45,6,0)="Nein"),$AC745,$AB745),0)</f>
        <v>0</v>
      </c>
      <c r="AK745" s="49">
        <f>IFERROR(IF(OR($W745&lt;&gt;"Ja",VLOOKUP($C745,Listen!$A$2:$F$45,6,0)="Nein"),$AC745,$AB745),0)</f>
        <v>0</v>
      </c>
      <c r="AL745" s="51">
        <f t="shared" si="237"/>
        <v>0</v>
      </c>
      <c r="AM745" s="296">
        <f>IFERROR(IF(VLOOKUP($C745,Listen!$A$2:$F$45,6,0)="Ja",MAX(BC745:BD745),D_SAV!$BC745),0)</f>
        <v>0</v>
      </c>
      <c r="AN745" s="51">
        <f t="shared" si="238"/>
        <v>0</v>
      </c>
      <c r="AP745" s="304">
        <f t="shared" si="239"/>
        <v>0</v>
      </c>
      <c r="AQ745" s="304">
        <f t="shared" si="240"/>
        <v>0</v>
      </c>
      <c r="AR745" s="304">
        <f t="shared" si="241"/>
        <v>0</v>
      </c>
      <c r="AS745" s="304">
        <f t="shared" si="242"/>
        <v>0</v>
      </c>
      <c r="AT745" s="304">
        <f t="shared" si="243"/>
        <v>0</v>
      </c>
      <c r="AU745" s="304">
        <f t="shared" si="244"/>
        <v>0</v>
      </c>
      <c r="AV745" s="304">
        <f t="shared" si="245"/>
        <v>0</v>
      </c>
      <c r="AW745" s="304">
        <f t="shared" si="246"/>
        <v>0</v>
      </c>
      <c r="AX745" s="304">
        <f t="shared" si="247"/>
        <v>0</v>
      </c>
      <c r="AY745" s="304">
        <f t="shared" si="248"/>
        <v>0</v>
      </c>
      <c r="AZ745" s="304">
        <f t="shared" si="249"/>
        <v>0</v>
      </c>
      <c r="BA745" s="304">
        <f t="shared" si="250"/>
        <v>0</v>
      </c>
      <c r="BB745" s="304">
        <f t="shared" si="251"/>
        <v>0</v>
      </c>
      <c r="BC745" s="304">
        <f t="shared" si="252"/>
        <v>0</v>
      </c>
      <c r="BD745" s="304">
        <f t="shared" si="253"/>
        <v>0</v>
      </c>
      <c r="BE745" s="304">
        <f>IFERROR(IF(VLOOKUP($C745,Listen!$A$2:$F$45,6,0)="Ja",BB745-MAX(BC745:BD745),BB745-BC745),0)</f>
        <v>0</v>
      </c>
    </row>
    <row r="746" spans="1:57" x14ac:dyDescent="0.25">
      <c r="A746" s="320" t="str">
        <f>IF(AND(D746&lt;&gt;0,C746&lt;&gt;0,E746&lt;&gt;0),IF(B746&lt;&gt;0,CONCATENATE(B746,"-AGr",VLOOKUP(C746,Listen!$A$2:$D$45,4,FALSE),"-",D746,"-",E746,),CONCATENATE("AGr",VLOOKUP(C746,Listen!$A$2:$D$45,4,FALSE),"-",D746,"-",E746)),"keine vollständige ID")</f>
        <v>keine vollständige ID</v>
      </c>
      <c r="B746" s="301"/>
      <c r="C746" s="287"/>
      <c r="D746" s="34"/>
      <c r="E746" s="306"/>
      <c r="F746" s="116"/>
      <c r="G746" s="17"/>
      <c r="H746" s="17"/>
      <c r="I746" s="17"/>
      <c r="J746" s="17"/>
      <c r="K746" s="17"/>
      <c r="L746" s="17"/>
      <c r="M746" s="17"/>
      <c r="N746" s="17"/>
      <c r="O746" s="116"/>
      <c r="P746" s="117">
        <f>IF(D746&gt;A_Stammdaten!$B$12,0,SUM(G746,H746,J746,L746:M746)-SUM(I746,K746,N746:O746))</f>
        <v>0</v>
      </c>
      <c r="Q746" s="17"/>
      <c r="R746" s="17"/>
      <c r="S746" s="17"/>
      <c r="T746" s="17"/>
      <c r="U746" s="62">
        <f t="shared" si="233"/>
        <v>0</v>
      </c>
      <c r="V746" s="34"/>
      <c r="W746" s="34"/>
      <c r="X746" s="34"/>
      <c r="Y746" s="34"/>
      <c r="Z746" s="34"/>
      <c r="AA746" s="63" t="str">
        <f t="shared" si="234"/>
        <v>-</v>
      </c>
      <c r="AB746" s="63" t="str">
        <f t="shared" si="235"/>
        <v>-</v>
      </c>
      <c r="AC746" s="63">
        <f>IF(ISBLANK($C746),0,VLOOKUP($C746,Listen!$A$2:$C$45,2,FALSE))</f>
        <v>0</v>
      </c>
      <c r="AD746" s="63">
        <f>IF(ISBLANK($C746),0,VLOOKUP($C746,Listen!$A$2:$C$45,3,FALSE))</f>
        <v>0</v>
      </c>
      <c r="AE746" s="49">
        <f t="shared" si="236"/>
        <v>0</v>
      </c>
      <c r="AF746" s="49">
        <f t="shared" si="236"/>
        <v>0</v>
      </c>
      <c r="AG746" s="49">
        <f>IFERROR(IF(OR($V746&lt;&gt;"Ja",VLOOKUP($C746,Listen!$A$2:$F$45,5,0)="Nein",D746&lt;IF(C746="LNG Anbindungsanlagen gemäß separater Festlegung",2022,2023)),$AC746,$AA746),0)</f>
        <v>0</v>
      </c>
      <c r="AH746" s="49">
        <f>IFERROR(IF(OR($V746&lt;&gt;"Ja",VLOOKUP($C746,Listen!$A$2:$F$45,5,0)="Nein",D746&lt;IF(C746="LNG Anbindungsanlagen gemäß separater Festlegung",2022,2023)),$AC746,$AA746),0)</f>
        <v>0</v>
      </c>
      <c r="AI746" s="49">
        <f>IFERROR(IF(OR($W746&lt;&gt;"Ja",VLOOKUP($C746,Listen!$A$2:$F$45,6,0)="Nein"),$AC746,$AB746),0)</f>
        <v>0</v>
      </c>
      <c r="AJ746" s="49">
        <f>IFERROR(IF(OR($W746&lt;&gt;"Ja",VLOOKUP($C746,Listen!$A$2:$F$45,6,0)="Nein"),$AC746,$AB746),0)</f>
        <v>0</v>
      </c>
      <c r="AK746" s="49">
        <f>IFERROR(IF(OR($W746&lt;&gt;"Ja",VLOOKUP($C746,Listen!$A$2:$F$45,6,0)="Nein"),$AC746,$AB746),0)</f>
        <v>0</v>
      </c>
      <c r="AL746" s="51">
        <f t="shared" si="237"/>
        <v>0</v>
      </c>
      <c r="AM746" s="296">
        <f>IFERROR(IF(VLOOKUP($C746,Listen!$A$2:$F$45,6,0)="Ja",MAX(BC746:BD746),D_SAV!$BC746),0)</f>
        <v>0</v>
      </c>
      <c r="AN746" s="51">
        <f t="shared" si="238"/>
        <v>0</v>
      </c>
      <c r="AP746" s="304">
        <f t="shared" si="239"/>
        <v>0</v>
      </c>
      <c r="AQ746" s="304">
        <f t="shared" si="240"/>
        <v>0</v>
      </c>
      <c r="AR746" s="304">
        <f t="shared" si="241"/>
        <v>0</v>
      </c>
      <c r="AS746" s="304">
        <f t="shared" si="242"/>
        <v>0</v>
      </c>
      <c r="AT746" s="304">
        <f t="shared" si="243"/>
        <v>0</v>
      </c>
      <c r="AU746" s="304">
        <f t="shared" si="244"/>
        <v>0</v>
      </c>
      <c r="AV746" s="304">
        <f t="shared" si="245"/>
        <v>0</v>
      </c>
      <c r="AW746" s="304">
        <f t="shared" si="246"/>
        <v>0</v>
      </c>
      <c r="AX746" s="304">
        <f t="shared" si="247"/>
        <v>0</v>
      </c>
      <c r="AY746" s="304">
        <f t="shared" si="248"/>
        <v>0</v>
      </c>
      <c r="AZ746" s="304">
        <f t="shared" si="249"/>
        <v>0</v>
      </c>
      <c r="BA746" s="304">
        <f t="shared" si="250"/>
        <v>0</v>
      </c>
      <c r="BB746" s="304">
        <f t="shared" si="251"/>
        <v>0</v>
      </c>
      <c r="BC746" s="304">
        <f t="shared" si="252"/>
        <v>0</v>
      </c>
      <c r="BD746" s="304">
        <f t="shared" si="253"/>
        <v>0</v>
      </c>
      <c r="BE746" s="304">
        <f>IFERROR(IF(VLOOKUP($C746,Listen!$A$2:$F$45,6,0)="Ja",BB746-MAX(BC746:BD746),BB746-BC746),0)</f>
        <v>0</v>
      </c>
    </row>
    <row r="747" spans="1:57" x14ac:dyDescent="0.25">
      <c r="A747" s="320" t="str">
        <f>IF(AND(D747&lt;&gt;0,C747&lt;&gt;0,E747&lt;&gt;0),IF(B747&lt;&gt;0,CONCATENATE(B747,"-AGr",VLOOKUP(C747,Listen!$A$2:$D$45,4,FALSE),"-",D747,"-",E747,),CONCATENATE("AGr",VLOOKUP(C747,Listen!$A$2:$D$45,4,FALSE),"-",D747,"-",E747)),"keine vollständige ID")</f>
        <v>keine vollständige ID</v>
      </c>
      <c r="B747" s="301"/>
      <c r="C747" s="287"/>
      <c r="D747" s="34"/>
      <c r="E747" s="306"/>
      <c r="F747" s="116"/>
      <c r="G747" s="17"/>
      <c r="H747" s="17"/>
      <c r="I747" s="17"/>
      <c r="J747" s="17"/>
      <c r="K747" s="17"/>
      <c r="L747" s="17"/>
      <c r="M747" s="17"/>
      <c r="N747" s="17"/>
      <c r="O747" s="116"/>
      <c r="P747" s="117">
        <f>IF(D747&gt;A_Stammdaten!$B$12,0,SUM(G747,H747,J747,L747:M747)-SUM(I747,K747,N747:O747))</f>
        <v>0</v>
      </c>
      <c r="Q747" s="17"/>
      <c r="R747" s="17"/>
      <c r="S747" s="17"/>
      <c r="T747" s="17"/>
      <c r="U747" s="62">
        <f t="shared" si="233"/>
        <v>0</v>
      </c>
      <c r="V747" s="34"/>
      <c r="W747" s="34"/>
      <c r="X747" s="34"/>
      <c r="Y747" s="34"/>
      <c r="Z747" s="34"/>
      <c r="AA747" s="63" t="str">
        <f t="shared" si="234"/>
        <v>-</v>
      </c>
      <c r="AB747" s="63" t="str">
        <f t="shared" si="235"/>
        <v>-</v>
      </c>
      <c r="AC747" s="63">
        <f>IF(ISBLANK($C747),0,VLOOKUP($C747,Listen!$A$2:$C$45,2,FALSE))</f>
        <v>0</v>
      </c>
      <c r="AD747" s="63">
        <f>IF(ISBLANK($C747),0,VLOOKUP($C747,Listen!$A$2:$C$45,3,FALSE))</f>
        <v>0</v>
      </c>
      <c r="AE747" s="49">
        <f t="shared" si="236"/>
        <v>0</v>
      </c>
      <c r="AF747" s="49">
        <f t="shared" si="236"/>
        <v>0</v>
      </c>
      <c r="AG747" s="49">
        <f>IFERROR(IF(OR($V747&lt;&gt;"Ja",VLOOKUP($C747,Listen!$A$2:$F$45,5,0)="Nein",D747&lt;IF(C747="LNG Anbindungsanlagen gemäß separater Festlegung",2022,2023)),$AC747,$AA747),0)</f>
        <v>0</v>
      </c>
      <c r="AH747" s="49">
        <f>IFERROR(IF(OR($V747&lt;&gt;"Ja",VLOOKUP($C747,Listen!$A$2:$F$45,5,0)="Nein",D747&lt;IF(C747="LNG Anbindungsanlagen gemäß separater Festlegung",2022,2023)),$AC747,$AA747),0)</f>
        <v>0</v>
      </c>
      <c r="AI747" s="49">
        <f>IFERROR(IF(OR($W747&lt;&gt;"Ja",VLOOKUP($C747,Listen!$A$2:$F$45,6,0)="Nein"),$AC747,$AB747),0)</f>
        <v>0</v>
      </c>
      <c r="AJ747" s="49">
        <f>IFERROR(IF(OR($W747&lt;&gt;"Ja",VLOOKUP($C747,Listen!$A$2:$F$45,6,0)="Nein"),$AC747,$AB747),0)</f>
        <v>0</v>
      </c>
      <c r="AK747" s="49">
        <f>IFERROR(IF(OR($W747&lt;&gt;"Ja",VLOOKUP($C747,Listen!$A$2:$F$45,6,0)="Nein"),$AC747,$AB747),0)</f>
        <v>0</v>
      </c>
      <c r="AL747" s="51">
        <f t="shared" si="237"/>
        <v>0</v>
      </c>
      <c r="AM747" s="296">
        <f>IFERROR(IF(VLOOKUP($C747,Listen!$A$2:$F$45,6,0)="Ja",MAX(BC747:BD747),D_SAV!$BC747),0)</f>
        <v>0</v>
      </c>
      <c r="AN747" s="51">
        <f t="shared" si="238"/>
        <v>0</v>
      </c>
      <c r="AP747" s="304">
        <f t="shared" si="239"/>
        <v>0</v>
      </c>
      <c r="AQ747" s="304">
        <f t="shared" si="240"/>
        <v>0</v>
      </c>
      <c r="AR747" s="304">
        <f t="shared" si="241"/>
        <v>0</v>
      </c>
      <c r="AS747" s="304">
        <f t="shared" si="242"/>
        <v>0</v>
      </c>
      <c r="AT747" s="304">
        <f t="shared" si="243"/>
        <v>0</v>
      </c>
      <c r="AU747" s="304">
        <f t="shared" si="244"/>
        <v>0</v>
      </c>
      <c r="AV747" s="304">
        <f t="shared" si="245"/>
        <v>0</v>
      </c>
      <c r="AW747" s="304">
        <f t="shared" si="246"/>
        <v>0</v>
      </c>
      <c r="AX747" s="304">
        <f t="shared" si="247"/>
        <v>0</v>
      </c>
      <c r="AY747" s="304">
        <f t="shared" si="248"/>
        <v>0</v>
      </c>
      <c r="AZ747" s="304">
        <f t="shared" si="249"/>
        <v>0</v>
      </c>
      <c r="BA747" s="304">
        <f t="shared" si="250"/>
        <v>0</v>
      </c>
      <c r="BB747" s="304">
        <f t="shared" si="251"/>
        <v>0</v>
      </c>
      <c r="BC747" s="304">
        <f t="shared" si="252"/>
        <v>0</v>
      </c>
      <c r="BD747" s="304">
        <f t="shared" si="253"/>
        <v>0</v>
      </c>
      <c r="BE747" s="304">
        <f>IFERROR(IF(VLOOKUP($C747,Listen!$A$2:$F$45,6,0)="Ja",BB747-MAX(BC747:BD747),BB747-BC747),0)</f>
        <v>0</v>
      </c>
    </row>
    <row r="748" spans="1:57" x14ac:dyDescent="0.25">
      <c r="A748" s="320" t="str">
        <f>IF(AND(D748&lt;&gt;0,C748&lt;&gt;0,E748&lt;&gt;0),IF(B748&lt;&gt;0,CONCATENATE(B748,"-AGr",VLOOKUP(C748,Listen!$A$2:$D$45,4,FALSE),"-",D748,"-",E748,),CONCATENATE("AGr",VLOOKUP(C748,Listen!$A$2:$D$45,4,FALSE),"-",D748,"-",E748)),"keine vollständige ID")</f>
        <v>keine vollständige ID</v>
      </c>
      <c r="B748" s="301"/>
      <c r="C748" s="287"/>
      <c r="D748" s="34"/>
      <c r="E748" s="306"/>
      <c r="F748" s="116"/>
      <c r="G748" s="17"/>
      <c r="H748" s="17"/>
      <c r="I748" s="17"/>
      <c r="J748" s="17"/>
      <c r="K748" s="17"/>
      <c r="L748" s="17"/>
      <c r="M748" s="17"/>
      <c r="N748" s="17"/>
      <c r="O748" s="116"/>
      <c r="P748" s="117">
        <f>IF(D748&gt;A_Stammdaten!$B$12,0,SUM(G748,H748,J748,L748:M748)-SUM(I748,K748,N748:O748))</f>
        <v>0</v>
      </c>
      <c r="Q748" s="17"/>
      <c r="R748" s="17"/>
      <c r="S748" s="17"/>
      <c r="T748" s="17"/>
      <c r="U748" s="62">
        <f t="shared" si="233"/>
        <v>0</v>
      </c>
      <c r="V748" s="34"/>
      <c r="W748" s="34"/>
      <c r="X748" s="34"/>
      <c r="Y748" s="34"/>
      <c r="Z748" s="34"/>
      <c r="AA748" s="63" t="str">
        <f t="shared" si="234"/>
        <v>-</v>
      </c>
      <c r="AB748" s="63" t="str">
        <f t="shared" si="235"/>
        <v>-</v>
      </c>
      <c r="AC748" s="63">
        <f>IF(ISBLANK($C748),0,VLOOKUP($C748,Listen!$A$2:$C$45,2,FALSE))</f>
        <v>0</v>
      </c>
      <c r="AD748" s="63">
        <f>IF(ISBLANK($C748),0,VLOOKUP($C748,Listen!$A$2:$C$45,3,FALSE))</f>
        <v>0</v>
      </c>
      <c r="AE748" s="49">
        <f t="shared" si="236"/>
        <v>0</v>
      </c>
      <c r="AF748" s="49">
        <f t="shared" si="236"/>
        <v>0</v>
      </c>
      <c r="AG748" s="49">
        <f>IFERROR(IF(OR($V748&lt;&gt;"Ja",VLOOKUP($C748,Listen!$A$2:$F$45,5,0)="Nein",D748&lt;IF(C748="LNG Anbindungsanlagen gemäß separater Festlegung",2022,2023)),$AC748,$AA748),0)</f>
        <v>0</v>
      </c>
      <c r="AH748" s="49">
        <f>IFERROR(IF(OR($V748&lt;&gt;"Ja",VLOOKUP($C748,Listen!$A$2:$F$45,5,0)="Nein",D748&lt;IF(C748="LNG Anbindungsanlagen gemäß separater Festlegung",2022,2023)),$AC748,$AA748),0)</f>
        <v>0</v>
      </c>
      <c r="AI748" s="49">
        <f>IFERROR(IF(OR($W748&lt;&gt;"Ja",VLOOKUP($C748,Listen!$A$2:$F$45,6,0)="Nein"),$AC748,$AB748),0)</f>
        <v>0</v>
      </c>
      <c r="AJ748" s="49">
        <f>IFERROR(IF(OR($W748&lt;&gt;"Ja",VLOOKUP($C748,Listen!$A$2:$F$45,6,0)="Nein"),$AC748,$AB748),0)</f>
        <v>0</v>
      </c>
      <c r="AK748" s="49">
        <f>IFERROR(IF(OR($W748&lt;&gt;"Ja",VLOOKUP($C748,Listen!$A$2:$F$45,6,0)="Nein"),$AC748,$AB748),0)</f>
        <v>0</v>
      </c>
      <c r="AL748" s="51">
        <f t="shared" si="237"/>
        <v>0</v>
      </c>
      <c r="AM748" s="296">
        <f>IFERROR(IF(VLOOKUP($C748,Listen!$A$2:$F$45,6,0)="Ja",MAX(BC748:BD748),D_SAV!$BC748),0)</f>
        <v>0</v>
      </c>
      <c r="AN748" s="51">
        <f t="shared" si="238"/>
        <v>0</v>
      </c>
      <c r="AP748" s="304">
        <f t="shared" si="239"/>
        <v>0</v>
      </c>
      <c r="AQ748" s="304">
        <f t="shared" si="240"/>
        <v>0</v>
      </c>
      <c r="AR748" s="304">
        <f t="shared" si="241"/>
        <v>0</v>
      </c>
      <c r="AS748" s="304">
        <f t="shared" si="242"/>
        <v>0</v>
      </c>
      <c r="AT748" s="304">
        <f t="shared" si="243"/>
        <v>0</v>
      </c>
      <c r="AU748" s="304">
        <f t="shared" si="244"/>
        <v>0</v>
      </c>
      <c r="AV748" s="304">
        <f t="shared" si="245"/>
        <v>0</v>
      </c>
      <c r="AW748" s="304">
        <f t="shared" si="246"/>
        <v>0</v>
      </c>
      <c r="AX748" s="304">
        <f t="shared" si="247"/>
        <v>0</v>
      </c>
      <c r="AY748" s="304">
        <f t="shared" si="248"/>
        <v>0</v>
      </c>
      <c r="AZ748" s="304">
        <f t="shared" si="249"/>
        <v>0</v>
      </c>
      <c r="BA748" s="304">
        <f t="shared" si="250"/>
        <v>0</v>
      </c>
      <c r="BB748" s="304">
        <f t="shared" si="251"/>
        <v>0</v>
      </c>
      <c r="BC748" s="304">
        <f t="shared" si="252"/>
        <v>0</v>
      </c>
      <c r="BD748" s="304">
        <f t="shared" si="253"/>
        <v>0</v>
      </c>
      <c r="BE748" s="304">
        <f>IFERROR(IF(VLOOKUP($C748,Listen!$A$2:$F$45,6,0)="Ja",BB748-MAX(BC748:BD748),BB748-BC748),0)</f>
        <v>0</v>
      </c>
    </row>
    <row r="749" spans="1:57" x14ac:dyDescent="0.25">
      <c r="A749" s="320" t="str">
        <f>IF(AND(D749&lt;&gt;0,C749&lt;&gt;0,E749&lt;&gt;0),IF(B749&lt;&gt;0,CONCATENATE(B749,"-AGr",VLOOKUP(C749,Listen!$A$2:$D$45,4,FALSE),"-",D749,"-",E749,),CONCATENATE("AGr",VLOOKUP(C749,Listen!$A$2:$D$45,4,FALSE),"-",D749,"-",E749)),"keine vollständige ID")</f>
        <v>keine vollständige ID</v>
      </c>
      <c r="B749" s="301"/>
      <c r="C749" s="287"/>
      <c r="D749" s="34"/>
      <c r="E749" s="306"/>
      <c r="F749" s="116"/>
      <c r="G749" s="17"/>
      <c r="H749" s="17"/>
      <c r="I749" s="17"/>
      <c r="J749" s="17"/>
      <c r="K749" s="17"/>
      <c r="L749" s="17"/>
      <c r="M749" s="17"/>
      <c r="N749" s="17"/>
      <c r="O749" s="116"/>
      <c r="P749" s="117">
        <f>IF(D749&gt;A_Stammdaten!$B$12,0,SUM(G749,H749,J749,L749:M749)-SUM(I749,K749,N749:O749))</f>
        <v>0</v>
      </c>
      <c r="Q749" s="17"/>
      <c r="R749" s="17"/>
      <c r="S749" s="17"/>
      <c r="T749" s="17"/>
      <c r="U749" s="62">
        <f t="shared" si="233"/>
        <v>0</v>
      </c>
      <c r="V749" s="34"/>
      <c r="W749" s="34"/>
      <c r="X749" s="34"/>
      <c r="Y749" s="34"/>
      <c r="Z749" s="34"/>
      <c r="AA749" s="63" t="str">
        <f t="shared" si="234"/>
        <v>-</v>
      </c>
      <c r="AB749" s="63" t="str">
        <f t="shared" si="235"/>
        <v>-</v>
      </c>
      <c r="AC749" s="63">
        <f>IF(ISBLANK($C749),0,VLOOKUP($C749,Listen!$A$2:$C$45,2,FALSE))</f>
        <v>0</v>
      </c>
      <c r="AD749" s="63">
        <f>IF(ISBLANK($C749),0,VLOOKUP($C749,Listen!$A$2:$C$45,3,FALSE))</f>
        <v>0</v>
      </c>
      <c r="AE749" s="49">
        <f t="shared" si="236"/>
        <v>0</v>
      </c>
      <c r="AF749" s="49">
        <f t="shared" si="236"/>
        <v>0</v>
      </c>
      <c r="AG749" s="49">
        <f>IFERROR(IF(OR($V749&lt;&gt;"Ja",VLOOKUP($C749,Listen!$A$2:$F$45,5,0)="Nein",D749&lt;IF(C749="LNG Anbindungsanlagen gemäß separater Festlegung",2022,2023)),$AC749,$AA749),0)</f>
        <v>0</v>
      </c>
      <c r="AH749" s="49">
        <f>IFERROR(IF(OR($V749&lt;&gt;"Ja",VLOOKUP($C749,Listen!$A$2:$F$45,5,0)="Nein",D749&lt;IF(C749="LNG Anbindungsanlagen gemäß separater Festlegung",2022,2023)),$AC749,$AA749),0)</f>
        <v>0</v>
      </c>
      <c r="AI749" s="49">
        <f>IFERROR(IF(OR($W749&lt;&gt;"Ja",VLOOKUP($C749,Listen!$A$2:$F$45,6,0)="Nein"),$AC749,$AB749),0)</f>
        <v>0</v>
      </c>
      <c r="AJ749" s="49">
        <f>IFERROR(IF(OR($W749&lt;&gt;"Ja",VLOOKUP($C749,Listen!$A$2:$F$45,6,0)="Nein"),$AC749,$AB749),0)</f>
        <v>0</v>
      </c>
      <c r="AK749" s="49">
        <f>IFERROR(IF(OR($W749&lt;&gt;"Ja",VLOOKUP($C749,Listen!$A$2:$F$45,6,0)="Nein"),$AC749,$AB749),0)</f>
        <v>0</v>
      </c>
      <c r="AL749" s="51">
        <f t="shared" si="237"/>
        <v>0</v>
      </c>
      <c r="AM749" s="296">
        <f>IFERROR(IF(VLOOKUP($C749,Listen!$A$2:$F$45,6,0)="Ja",MAX(BC749:BD749),D_SAV!$BC749),0)</f>
        <v>0</v>
      </c>
      <c r="AN749" s="51">
        <f t="shared" si="238"/>
        <v>0</v>
      </c>
      <c r="AP749" s="304">
        <f t="shared" si="239"/>
        <v>0</v>
      </c>
      <c r="AQ749" s="304">
        <f t="shared" si="240"/>
        <v>0</v>
      </c>
      <c r="AR749" s="304">
        <f t="shared" si="241"/>
        <v>0</v>
      </c>
      <c r="AS749" s="304">
        <f t="shared" si="242"/>
        <v>0</v>
      </c>
      <c r="AT749" s="304">
        <f t="shared" si="243"/>
        <v>0</v>
      </c>
      <c r="AU749" s="304">
        <f t="shared" si="244"/>
        <v>0</v>
      </c>
      <c r="AV749" s="304">
        <f t="shared" si="245"/>
        <v>0</v>
      </c>
      <c r="AW749" s="304">
        <f t="shared" si="246"/>
        <v>0</v>
      </c>
      <c r="AX749" s="304">
        <f t="shared" si="247"/>
        <v>0</v>
      </c>
      <c r="AY749" s="304">
        <f t="shared" si="248"/>
        <v>0</v>
      </c>
      <c r="AZ749" s="304">
        <f t="shared" si="249"/>
        <v>0</v>
      </c>
      <c r="BA749" s="304">
        <f t="shared" si="250"/>
        <v>0</v>
      </c>
      <c r="BB749" s="304">
        <f t="shared" si="251"/>
        <v>0</v>
      </c>
      <c r="BC749" s="304">
        <f t="shared" si="252"/>
        <v>0</v>
      </c>
      <c r="BD749" s="304">
        <f t="shared" si="253"/>
        <v>0</v>
      </c>
      <c r="BE749" s="304">
        <f>IFERROR(IF(VLOOKUP($C749,Listen!$A$2:$F$45,6,0)="Ja",BB749-MAX(BC749:BD749),BB749-BC749),0)</f>
        <v>0</v>
      </c>
    </row>
    <row r="750" spans="1:57" x14ac:dyDescent="0.25">
      <c r="A750" s="320" t="str">
        <f>IF(AND(D750&lt;&gt;0,C750&lt;&gt;0,E750&lt;&gt;0),IF(B750&lt;&gt;0,CONCATENATE(B750,"-AGr",VLOOKUP(C750,Listen!$A$2:$D$45,4,FALSE),"-",D750,"-",E750,),CONCATENATE("AGr",VLOOKUP(C750,Listen!$A$2:$D$45,4,FALSE),"-",D750,"-",E750)),"keine vollständige ID")</f>
        <v>keine vollständige ID</v>
      </c>
      <c r="B750" s="301"/>
      <c r="C750" s="287"/>
      <c r="D750" s="34"/>
      <c r="E750" s="306"/>
      <c r="F750" s="116"/>
      <c r="G750" s="17"/>
      <c r="H750" s="17"/>
      <c r="I750" s="17"/>
      <c r="J750" s="17"/>
      <c r="K750" s="17"/>
      <c r="L750" s="17"/>
      <c r="M750" s="17"/>
      <c r="N750" s="17"/>
      <c r="O750" s="116"/>
      <c r="P750" s="117">
        <f>IF(D750&gt;A_Stammdaten!$B$12,0,SUM(G750,H750,J750,L750:M750)-SUM(I750,K750,N750:O750))</f>
        <v>0</v>
      </c>
      <c r="Q750" s="17"/>
      <c r="R750" s="17"/>
      <c r="S750" s="17"/>
      <c r="T750" s="17"/>
      <c r="U750" s="62">
        <f t="shared" si="233"/>
        <v>0</v>
      </c>
      <c r="V750" s="34"/>
      <c r="W750" s="34"/>
      <c r="X750" s="34"/>
      <c r="Y750" s="34"/>
      <c r="Z750" s="34"/>
      <c r="AA750" s="63" t="str">
        <f t="shared" si="234"/>
        <v>-</v>
      </c>
      <c r="AB750" s="63" t="str">
        <f t="shared" si="235"/>
        <v>-</v>
      </c>
      <c r="AC750" s="63">
        <f>IF(ISBLANK($C750),0,VLOOKUP($C750,Listen!$A$2:$C$45,2,FALSE))</f>
        <v>0</v>
      </c>
      <c r="AD750" s="63">
        <f>IF(ISBLANK($C750),0,VLOOKUP($C750,Listen!$A$2:$C$45,3,FALSE))</f>
        <v>0</v>
      </c>
      <c r="AE750" s="49">
        <f t="shared" si="236"/>
        <v>0</v>
      </c>
      <c r="AF750" s="49">
        <f t="shared" si="236"/>
        <v>0</v>
      </c>
      <c r="AG750" s="49">
        <f>IFERROR(IF(OR($V750&lt;&gt;"Ja",VLOOKUP($C750,Listen!$A$2:$F$45,5,0)="Nein",D750&lt;IF(C750="LNG Anbindungsanlagen gemäß separater Festlegung",2022,2023)),$AC750,$AA750),0)</f>
        <v>0</v>
      </c>
      <c r="AH750" s="49">
        <f>IFERROR(IF(OR($V750&lt;&gt;"Ja",VLOOKUP($C750,Listen!$A$2:$F$45,5,0)="Nein",D750&lt;IF(C750="LNG Anbindungsanlagen gemäß separater Festlegung",2022,2023)),$AC750,$AA750),0)</f>
        <v>0</v>
      </c>
      <c r="AI750" s="49">
        <f>IFERROR(IF(OR($W750&lt;&gt;"Ja",VLOOKUP($C750,Listen!$A$2:$F$45,6,0)="Nein"),$AC750,$AB750),0)</f>
        <v>0</v>
      </c>
      <c r="AJ750" s="49">
        <f>IFERROR(IF(OR($W750&lt;&gt;"Ja",VLOOKUP($C750,Listen!$A$2:$F$45,6,0)="Nein"),$AC750,$AB750),0)</f>
        <v>0</v>
      </c>
      <c r="AK750" s="49">
        <f>IFERROR(IF(OR($W750&lt;&gt;"Ja",VLOOKUP($C750,Listen!$A$2:$F$45,6,0)="Nein"),$AC750,$AB750),0)</f>
        <v>0</v>
      </c>
      <c r="AL750" s="51">
        <f t="shared" si="237"/>
        <v>0</v>
      </c>
      <c r="AM750" s="296">
        <f>IFERROR(IF(VLOOKUP($C750,Listen!$A$2:$F$45,6,0)="Ja",MAX(BC750:BD750),D_SAV!$BC750),0)</f>
        <v>0</v>
      </c>
      <c r="AN750" s="51">
        <f t="shared" si="238"/>
        <v>0</v>
      </c>
      <c r="AP750" s="304">
        <f t="shared" si="239"/>
        <v>0</v>
      </c>
      <c r="AQ750" s="304">
        <f t="shared" si="240"/>
        <v>0</v>
      </c>
      <c r="AR750" s="304">
        <f t="shared" si="241"/>
        <v>0</v>
      </c>
      <c r="AS750" s="304">
        <f t="shared" si="242"/>
        <v>0</v>
      </c>
      <c r="AT750" s="304">
        <f t="shared" si="243"/>
        <v>0</v>
      </c>
      <c r="AU750" s="304">
        <f t="shared" si="244"/>
        <v>0</v>
      </c>
      <c r="AV750" s="304">
        <f t="shared" si="245"/>
        <v>0</v>
      </c>
      <c r="AW750" s="304">
        <f t="shared" si="246"/>
        <v>0</v>
      </c>
      <c r="AX750" s="304">
        <f t="shared" si="247"/>
        <v>0</v>
      </c>
      <c r="AY750" s="304">
        <f t="shared" si="248"/>
        <v>0</v>
      </c>
      <c r="AZ750" s="304">
        <f t="shared" si="249"/>
        <v>0</v>
      </c>
      <c r="BA750" s="304">
        <f t="shared" si="250"/>
        <v>0</v>
      </c>
      <c r="BB750" s="304">
        <f t="shared" si="251"/>
        <v>0</v>
      </c>
      <c r="BC750" s="304">
        <f t="shared" si="252"/>
        <v>0</v>
      </c>
      <c r="BD750" s="304">
        <f t="shared" si="253"/>
        <v>0</v>
      </c>
      <c r="BE750" s="304">
        <f>IFERROR(IF(VLOOKUP($C750,Listen!$A$2:$F$45,6,0)="Ja",BB750-MAX(BC750:BD750),BB750-BC750),0)</f>
        <v>0</v>
      </c>
    </row>
    <row r="751" spans="1:57" x14ac:dyDescent="0.25">
      <c r="A751" s="320" t="str">
        <f>IF(AND(D751&lt;&gt;0,C751&lt;&gt;0,E751&lt;&gt;0),IF(B751&lt;&gt;0,CONCATENATE(B751,"-AGr",VLOOKUP(C751,Listen!$A$2:$D$45,4,FALSE),"-",D751,"-",E751,),CONCATENATE("AGr",VLOOKUP(C751,Listen!$A$2:$D$45,4,FALSE),"-",D751,"-",E751)),"keine vollständige ID")</f>
        <v>keine vollständige ID</v>
      </c>
      <c r="B751" s="301"/>
      <c r="C751" s="287"/>
      <c r="D751" s="34"/>
      <c r="E751" s="306"/>
      <c r="F751" s="116"/>
      <c r="G751" s="17"/>
      <c r="H751" s="17"/>
      <c r="I751" s="17"/>
      <c r="J751" s="17"/>
      <c r="K751" s="17"/>
      <c r="L751" s="17"/>
      <c r="M751" s="17"/>
      <c r="N751" s="17"/>
      <c r="O751" s="116"/>
      <c r="P751" s="117">
        <f>IF(D751&gt;A_Stammdaten!$B$12,0,SUM(G751,H751,J751,L751:M751)-SUM(I751,K751,N751:O751))</f>
        <v>0</v>
      </c>
      <c r="Q751" s="17"/>
      <c r="R751" s="17"/>
      <c r="S751" s="17"/>
      <c r="T751" s="17"/>
      <c r="U751" s="62">
        <f t="shared" si="233"/>
        <v>0</v>
      </c>
      <c r="V751" s="34"/>
      <c r="W751" s="34"/>
      <c r="X751" s="34"/>
      <c r="Y751" s="34"/>
      <c r="Z751" s="34"/>
      <c r="AA751" s="63" t="str">
        <f t="shared" si="234"/>
        <v>-</v>
      </c>
      <c r="AB751" s="63" t="str">
        <f t="shared" si="235"/>
        <v>-</v>
      </c>
      <c r="AC751" s="63">
        <f>IF(ISBLANK($C751),0,VLOOKUP($C751,Listen!$A$2:$C$45,2,FALSE))</f>
        <v>0</v>
      </c>
      <c r="AD751" s="63">
        <f>IF(ISBLANK($C751),0,VLOOKUP($C751,Listen!$A$2:$C$45,3,FALSE))</f>
        <v>0</v>
      </c>
      <c r="AE751" s="49">
        <f t="shared" si="236"/>
        <v>0</v>
      </c>
      <c r="AF751" s="49">
        <f t="shared" si="236"/>
        <v>0</v>
      </c>
      <c r="AG751" s="49">
        <f>IFERROR(IF(OR($V751&lt;&gt;"Ja",VLOOKUP($C751,Listen!$A$2:$F$45,5,0)="Nein",D751&lt;IF(C751="LNG Anbindungsanlagen gemäß separater Festlegung",2022,2023)),$AC751,$AA751),0)</f>
        <v>0</v>
      </c>
      <c r="AH751" s="49">
        <f>IFERROR(IF(OR($V751&lt;&gt;"Ja",VLOOKUP($C751,Listen!$A$2:$F$45,5,0)="Nein",D751&lt;IF(C751="LNG Anbindungsanlagen gemäß separater Festlegung",2022,2023)),$AC751,$AA751),0)</f>
        <v>0</v>
      </c>
      <c r="AI751" s="49">
        <f>IFERROR(IF(OR($W751&lt;&gt;"Ja",VLOOKUP($C751,Listen!$A$2:$F$45,6,0)="Nein"),$AC751,$AB751),0)</f>
        <v>0</v>
      </c>
      <c r="AJ751" s="49">
        <f>IFERROR(IF(OR($W751&lt;&gt;"Ja",VLOOKUP($C751,Listen!$A$2:$F$45,6,0)="Nein"),$AC751,$AB751),0)</f>
        <v>0</v>
      </c>
      <c r="AK751" s="49">
        <f>IFERROR(IF(OR($W751&lt;&gt;"Ja",VLOOKUP($C751,Listen!$A$2:$F$45,6,0)="Nein"),$AC751,$AB751),0)</f>
        <v>0</v>
      </c>
      <c r="AL751" s="51">
        <f t="shared" si="237"/>
        <v>0</v>
      </c>
      <c r="AM751" s="296">
        <f>IFERROR(IF(VLOOKUP($C751,Listen!$A$2:$F$45,6,0)="Ja",MAX(BC751:BD751),D_SAV!$BC751),0)</f>
        <v>0</v>
      </c>
      <c r="AN751" s="51">
        <f t="shared" si="238"/>
        <v>0</v>
      </c>
      <c r="AP751" s="304">
        <f t="shared" si="239"/>
        <v>0</v>
      </c>
      <c r="AQ751" s="304">
        <f t="shared" si="240"/>
        <v>0</v>
      </c>
      <c r="AR751" s="304">
        <f t="shared" si="241"/>
        <v>0</v>
      </c>
      <c r="AS751" s="304">
        <f t="shared" si="242"/>
        <v>0</v>
      </c>
      <c r="AT751" s="304">
        <f t="shared" si="243"/>
        <v>0</v>
      </c>
      <c r="AU751" s="304">
        <f t="shared" si="244"/>
        <v>0</v>
      </c>
      <c r="AV751" s="304">
        <f t="shared" si="245"/>
        <v>0</v>
      </c>
      <c r="AW751" s="304">
        <f t="shared" si="246"/>
        <v>0</v>
      </c>
      <c r="AX751" s="304">
        <f t="shared" si="247"/>
        <v>0</v>
      </c>
      <c r="AY751" s="304">
        <f t="shared" si="248"/>
        <v>0</v>
      </c>
      <c r="AZ751" s="304">
        <f t="shared" si="249"/>
        <v>0</v>
      </c>
      <c r="BA751" s="304">
        <f t="shared" si="250"/>
        <v>0</v>
      </c>
      <c r="BB751" s="304">
        <f t="shared" si="251"/>
        <v>0</v>
      </c>
      <c r="BC751" s="304">
        <f t="shared" si="252"/>
        <v>0</v>
      </c>
      <c r="BD751" s="304">
        <f t="shared" si="253"/>
        <v>0</v>
      </c>
      <c r="BE751" s="304">
        <f>IFERROR(IF(VLOOKUP($C751,Listen!$A$2:$F$45,6,0)="Ja",BB751-MAX(BC751:BD751),BB751-BC751),0)</f>
        <v>0</v>
      </c>
    </row>
    <row r="752" spans="1:57" x14ac:dyDescent="0.25">
      <c r="A752" s="320" t="str">
        <f>IF(AND(D752&lt;&gt;0,C752&lt;&gt;0,E752&lt;&gt;0),IF(B752&lt;&gt;0,CONCATENATE(B752,"-AGr",VLOOKUP(C752,Listen!$A$2:$D$45,4,FALSE),"-",D752,"-",E752,),CONCATENATE("AGr",VLOOKUP(C752,Listen!$A$2:$D$45,4,FALSE),"-",D752,"-",E752)),"keine vollständige ID")</f>
        <v>keine vollständige ID</v>
      </c>
      <c r="B752" s="301"/>
      <c r="C752" s="287"/>
      <c r="D752" s="34"/>
      <c r="E752" s="306"/>
      <c r="F752" s="116"/>
      <c r="G752" s="17"/>
      <c r="H752" s="17"/>
      <c r="I752" s="17"/>
      <c r="J752" s="17"/>
      <c r="K752" s="17"/>
      <c r="L752" s="17"/>
      <c r="M752" s="17"/>
      <c r="N752" s="17"/>
      <c r="O752" s="116"/>
      <c r="P752" s="117">
        <f>IF(D752&gt;A_Stammdaten!$B$12,0,SUM(G752,H752,J752,L752:M752)-SUM(I752,K752,N752:O752))</f>
        <v>0</v>
      </c>
      <c r="Q752" s="17"/>
      <c r="R752" s="17"/>
      <c r="S752" s="17"/>
      <c r="T752" s="17"/>
      <c r="U752" s="62">
        <f t="shared" si="233"/>
        <v>0</v>
      </c>
      <c r="V752" s="34"/>
      <c r="W752" s="34"/>
      <c r="X752" s="34"/>
      <c r="Y752" s="34"/>
      <c r="Z752" s="34"/>
      <c r="AA752" s="63" t="str">
        <f t="shared" si="234"/>
        <v>-</v>
      </c>
      <c r="AB752" s="63" t="str">
        <f t="shared" si="235"/>
        <v>-</v>
      </c>
      <c r="AC752" s="63">
        <f>IF(ISBLANK($C752),0,VLOOKUP($C752,Listen!$A$2:$C$45,2,FALSE))</f>
        <v>0</v>
      </c>
      <c r="AD752" s="63">
        <f>IF(ISBLANK($C752),0,VLOOKUP($C752,Listen!$A$2:$C$45,3,FALSE))</f>
        <v>0</v>
      </c>
      <c r="AE752" s="49">
        <f t="shared" si="236"/>
        <v>0</v>
      </c>
      <c r="AF752" s="49">
        <f t="shared" si="236"/>
        <v>0</v>
      </c>
      <c r="AG752" s="49">
        <f>IFERROR(IF(OR($V752&lt;&gt;"Ja",VLOOKUP($C752,Listen!$A$2:$F$45,5,0)="Nein",D752&lt;IF(C752="LNG Anbindungsanlagen gemäß separater Festlegung",2022,2023)),$AC752,$AA752),0)</f>
        <v>0</v>
      </c>
      <c r="AH752" s="49">
        <f>IFERROR(IF(OR($V752&lt;&gt;"Ja",VLOOKUP($C752,Listen!$A$2:$F$45,5,0)="Nein",D752&lt;IF(C752="LNG Anbindungsanlagen gemäß separater Festlegung",2022,2023)),$AC752,$AA752),0)</f>
        <v>0</v>
      </c>
      <c r="AI752" s="49">
        <f>IFERROR(IF(OR($W752&lt;&gt;"Ja",VLOOKUP($C752,Listen!$A$2:$F$45,6,0)="Nein"),$AC752,$AB752),0)</f>
        <v>0</v>
      </c>
      <c r="AJ752" s="49">
        <f>IFERROR(IF(OR($W752&lt;&gt;"Ja",VLOOKUP($C752,Listen!$A$2:$F$45,6,0)="Nein"),$AC752,$AB752),0)</f>
        <v>0</v>
      </c>
      <c r="AK752" s="49">
        <f>IFERROR(IF(OR($W752&lt;&gt;"Ja",VLOOKUP($C752,Listen!$A$2:$F$45,6,0)="Nein"),$AC752,$AB752),0)</f>
        <v>0</v>
      </c>
      <c r="AL752" s="51">
        <f t="shared" si="237"/>
        <v>0</v>
      </c>
      <c r="AM752" s="296">
        <f>IFERROR(IF(VLOOKUP($C752,Listen!$A$2:$F$45,6,0)="Ja",MAX(BC752:BD752),D_SAV!$BC752),0)</f>
        <v>0</v>
      </c>
      <c r="AN752" s="51">
        <f t="shared" si="238"/>
        <v>0</v>
      </c>
      <c r="AP752" s="304">
        <f t="shared" si="239"/>
        <v>0</v>
      </c>
      <c r="AQ752" s="304">
        <f t="shared" si="240"/>
        <v>0</v>
      </c>
      <c r="AR752" s="304">
        <f t="shared" si="241"/>
        <v>0</v>
      </c>
      <c r="AS752" s="304">
        <f t="shared" si="242"/>
        <v>0</v>
      </c>
      <c r="AT752" s="304">
        <f t="shared" si="243"/>
        <v>0</v>
      </c>
      <c r="AU752" s="304">
        <f t="shared" si="244"/>
        <v>0</v>
      </c>
      <c r="AV752" s="304">
        <f t="shared" si="245"/>
        <v>0</v>
      </c>
      <c r="AW752" s="304">
        <f t="shared" si="246"/>
        <v>0</v>
      </c>
      <c r="AX752" s="304">
        <f t="shared" si="247"/>
        <v>0</v>
      </c>
      <c r="AY752" s="304">
        <f t="shared" si="248"/>
        <v>0</v>
      </c>
      <c r="AZ752" s="304">
        <f t="shared" si="249"/>
        <v>0</v>
      </c>
      <c r="BA752" s="304">
        <f t="shared" si="250"/>
        <v>0</v>
      </c>
      <c r="BB752" s="304">
        <f t="shared" si="251"/>
        <v>0</v>
      </c>
      <c r="BC752" s="304">
        <f t="shared" si="252"/>
        <v>0</v>
      </c>
      <c r="BD752" s="304">
        <f t="shared" si="253"/>
        <v>0</v>
      </c>
      <c r="BE752" s="304">
        <f>IFERROR(IF(VLOOKUP($C752,Listen!$A$2:$F$45,6,0)="Ja",BB752-MAX(BC752:BD752),BB752-BC752),0)</f>
        <v>0</v>
      </c>
    </row>
    <row r="753" spans="1:57" x14ac:dyDescent="0.25">
      <c r="A753" s="320" t="str">
        <f>IF(AND(D753&lt;&gt;0,C753&lt;&gt;0,E753&lt;&gt;0),IF(B753&lt;&gt;0,CONCATENATE(B753,"-AGr",VLOOKUP(C753,Listen!$A$2:$D$45,4,FALSE),"-",D753,"-",E753,),CONCATENATE("AGr",VLOOKUP(C753,Listen!$A$2:$D$45,4,FALSE),"-",D753,"-",E753)),"keine vollständige ID")</f>
        <v>keine vollständige ID</v>
      </c>
      <c r="B753" s="301"/>
      <c r="C753" s="287"/>
      <c r="D753" s="34"/>
      <c r="E753" s="306"/>
      <c r="F753" s="116"/>
      <c r="G753" s="17"/>
      <c r="H753" s="17"/>
      <c r="I753" s="17"/>
      <c r="J753" s="17"/>
      <c r="K753" s="17"/>
      <c r="L753" s="17"/>
      <c r="M753" s="17"/>
      <c r="N753" s="17"/>
      <c r="O753" s="116"/>
      <c r="P753" s="117">
        <f>IF(D753&gt;A_Stammdaten!$B$12,0,SUM(G753,H753,J753,L753:M753)-SUM(I753,K753,N753:O753))</f>
        <v>0</v>
      </c>
      <c r="Q753" s="17"/>
      <c r="R753" s="17"/>
      <c r="S753" s="17"/>
      <c r="T753" s="17"/>
      <c r="U753" s="62">
        <f t="shared" si="233"/>
        <v>0</v>
      </c>
      <c r="V753" s="34"/>
      <c r="W753" s="34"/>
      <c r="X753" s="34"/>
      <c r="Y753" s="34"/>
      <c r="Z753" s="34"/>
      <c r="AA753" s="63" t="str">
        <f t="shared" si="234"/>
        <v>-</v>
      </c>
      <c r="AB753" s="63" t="str">
        <f t="shared" si="235"/>
        <v>-</v>
      </c>
      <c r="AC753" s="63">
        <f>IF(ISBLANK($C753),0,VLOOKUP($C753,Listen!$A$2:$C$45,2,FALSE))</f>
        <v>0</v>
      </c>
      <c r="AD753" s="63">
        <f>IF(ISBLANK($C753),0,VLOOKUP($C753,Listen!$A$2:$C$45,3,FALSE))</f>
        <v>0</v>
      </c>
      <c r="AE753" s="49">
        <f t="shared" si="236"/>
        <v>0</v>
      </c>
      <c r="AF753" s="49">
        <f t="shared" si="236"/>
        <v>0</v>
      </c>
      <c r="AG753" s="49">
        <f>IFERROR(IF(OR($V753&lt;&gt;"Ja",VLOOKUP($C753,Listen!$A$2:$F$45,5,0)="Nein",D753&lt;IF(C753="LNG Anbindungsanlagen gemäß separater Festlegung",2022,2023)),$AC753,$AA753),0)</f>
        <v>0</v>
      </c>
      <c r="AH753" s="49">
        <f>IFERROR(IF(OR($V753&lt;&gt;"Ja",VLOOKUP($C753,Listen!$A$2:$F$45,5,0)="Nein",D753&lt;IF(C753="LNG Anbindungsanlagen gemäß separater Festlegung",2022,2023)),$AC753,$AA753),0)</f>
        <v>0</v>
      </c>
      <c r="AI753" s="49">
        <f>IFERROR(IF(OR($W753&lt;&gt;"Ja",VLOOKUP($C753,Listen!$A$2:$F$45,6,0)="Nein"),$AC753,$AB753),0)</f>
        <v>0</v>
      </c>
      <c r="AJ753" s="49">
        <f>IFERROR(IF(OR($W753&lt;&gt;"Ja",VLOOKUP($C753,Listen!$A$2:$F$45,6,0)="Nein"),$AC753,$AB753),0)</f>
        <v>0</v>
      </c>
      <c r="AK753" s="49">
        <f>IFERROR(IF(OR($W753&lt;&gt;"Ja",VLOOKUP($C753,Listen!$A$2:$F$45,6,0)="Nein"),$AC753,$AB753),0)</f>
        <v>0</v>
      </c>
      <c r="AL753" s="51">
        <f t="shared" si="237"/>
        <v>0</v>
      </c>
      <c r="AM753" s="296">
        <f>IFERROR(IF(VLOOKUP($C753,Listen!$A$2:$F$45,6,0)="Ja",MAX(BC753:BD753),D_SAV!$BC753),0)</f>
        <v>0</v>
      </c>
      <c r="AN753" s="51">
        <f t="shared" si="238"/>
        <v>0</v>
      </c>
      <c r="AP753" s="304">
        <f t="shared" si="239"/>
        <v>0</v>
      </c>
      <c r="AQ753" s="304">
        <f t="shared" si="240"/>
        <v>0</v>
      </c>
      <c r="AR753" s="304">
        <f t="shared" si="241"/>
        <v>0</v>
      </c>
      <c r="AS753" s="304">
        <f t="shared" si="242"/>
        <v>0</v>
      </c>
      <c r="AT753" s="304">
        <f t="shared" si="243"/>
        <v>0</v>
      </c>
      <c r="AU753" s="304">
        <f t="shared" si="244"/>
        <v>0</v>
      </c>
      <c r="AV753" s="304">
        <f t="shared" si="245"/>
        <v>0</v>
      </c>
      <c r="AW753" s="304">
        <f t="shared" si="246"/>
        <v>0</v>
      </c>
      <c r="AX753" s="304">
        <f t="shared" si="247"/>
        <v>0</v>
      </c>
      <c r="AY753" s="304">
        <f t="shared" si="248"/>
        <v>0</v>
      </c>
      <c r="AZ753" s="304">
        <f t="shared" si="249"/>
        <v>0</v>
      </c>
      <c r="BA753" s="304">
        <f t="shared" si="250"/>
        <v>0</v>
      </c>
      <c r="BB753" s="304">
        <f t="shared" si="251"/>
        <v>0</v>
      </c>
      <c r="BC753" s="304">
        <f t="shared" si="252"/>
        <v>0</v>
      </c>
      <c r="BD753" s="304">
        <f t="shared" si="253"/>
        <v>0</v>
      </c>
      <c r="BE753" s="304">
        <f>IFERROR(IF(VLOOKUP($C753,Listen!$A$2:$F$45,6,0)="Ja",BB753-MAX(BC753:BD753),BB753-BC753),0)</f>
        <v>0</v>
      </c>
    </row>
    <row r="754" spans="1:57" x14ac:dyDescent="0.25">
      <c r="A754" s="320" t="str">
        <f>IF(AND(D754&lt;&gt;0,C754&lt;&gt;0,E754&lt;&gt;0),IF(B754&lt;&gt;0,CONCATENATE(B754,"-AGr",VLOOKUP(C754,Listen!$A$2:$D$45,4,FALSE),"-",D754,"-",E754,),CONCATENATE("AGr",VLOOKUP(C754,Listen!$A$2:$D$45,4,FALSE),"-",D754,"-",E754)),"keine vollständige ID")</f>
        <v>keine vollständige ID</v>
      </c>
      <c r="B754" s="301"/>
      <c r="C754" s="287"/>
      <c r="D754" s="34"/>
      <c r="E754" s="306"/>
      <c r="F754" s="116"/>
      <c r="G754" s="17"/>
      <c r="H754" s="17"/>
      <c r="I754" s="17"/>
      <c r="J754" s="17"/>
      <c r="K754" s="17"/>
      <c r="L754" s="17"/>
      <c r="M754" s="17"/>
      <c r="N754" s="17"/>
      <c r="O754" s="116"/>
      <c r="P754" s="117">
        <f>IF(D754&gt;A_Stammdaten!$B$12,0,SUM(G754,H754,J754,L754:M754)-SUM(I754,K754,N754:O754))</f>
        <v>0</v>
      </c>
      <c r="Q754" s="17"/>
      <c r="R754" s="17"/>
      <c r="S754" s="17"/>
      <c r="T754" s="17"/>
      <c r="U754" s="62">
        <f t="shared" si="233"/>
        <v>0</v>
      </c>
      <c r="V754" s="34"/>
      <c r="W754" s="34"/>
      <c r="X754" s="34"/>
      <c r="Y754" s="34"/>
      <c r="Z754" s="34"/>
      <c r="AA754" s="63" t="str">
        <f t="shared" si="234"/>
        <v>-</v>
      </c>
      <c r="AB754" s="63" t="str">
        <f t="shared" si="235"/>
        <v>-</v>
      </c>
      <c r="AC754" s="63">
        <f>IF(ISBLANK($C754),0,VLOOKUP($C754,Listen!$A$2:$C$45,2,FALSE))</f>
        <v>0</v>
      </c>
      <c r="AD754" s="63">
        <f>IF(ISBLANK($C754),0,VLOOKUP($C754,Listen!$A$2:$C$45,3,FALSE))</f>
        <v>0</v>
      </c>
      <c r="AE754" s="49">
        <f t="shared" si="236"/>
        <v>0</v>
      </c>
      <c r="AF754" s="49">
        <f t="shared" si="236"/>
        <v>0</v>
      </c>
      <c r="AG754" s="49">
        <f>IFERROR(IF(OR($V754&lt;&gt;"Ja",VLOOKUP($C754,Listen!$A$2:$F$45,5,0)="Nein",D754&lt;IF(C754="LNG Anbindungsanlagen gemäß separater Festlegung",2022,2023)),$AC754,$AA754),0)</f>
        <v>0</v>
      </c>
      <c r="AH754" s="49">
        <f>IFERROR(IF(OR($V754&lt;&gt;"Ja",VLOOKUP($C754,Listen!$A$2:$F$45,5,0)="Nein",D754&lt;IF(C754="LNG Anbindungsanlagen gemäß separater Festlegung",2022,2023)),$AC754,$AA754),0)</f>
        <v>0</v>
      </c>
      <c r="AI754" s="49">
        <f>IFERROR(IF(OR($W754&lt;&gt;"Ja",VLOOKUP($C754,Listen!$A$2:$F$45,6,0)="Nein"),$AC754,$AB754),0)</f>
        <v>0</v>
      </c>
      <c r="AJ754" s="49">
        <f>IFERROR(IF(OR($W754&lt;&gt;"Ja",VLOOKUP($C754,Listen!$A$2:$F$45,6,0)="Nein"),$AC754,$AB754),0)</f>
        <v>0</v>
      </c>
      <c r="AK754" s="49">
        <f>IFERROR(IF(OR($W754&lt;&gt;"Ja",VLOOKUP($C754,Listen!$A$2:$F$45,6,0)="Nein"),$AC754,$AB754),0)</f>
        <v>0</v>
      </c>
      <c r="AL754" s="51">
        <f t="shared" si="237"/>
        <v>0</v>
      </c>
      <c r="AM754" s="296">
        <f>IFERROR(IF(VLOOKUP($C754,Listen!$A$2:$F$45,6,0)="Ja",MAX(BC754:BD754),D_SAV!$BC754),0)</f>
        <v>0</v>
      </c>
      <c r="AN754" s="51">
        <f t="shared" si="238"/>
        <v>0</v>
      </c>
      <c r="AP754" s="304">
        <f t="shared" si="239"/>
        <v>0</v>
      </c>
      <c r="AQ754" s="304">
        <f t="shared" si="240"/>
        <v>0</v>
      </c>
      <c r="AR754" s="304">
        <f t="shared" si="241"/>
        <v>0</v>
      </c>
      <c r="AS754" s="304">
        <f t="shared" si="242"/>
        <v>0</v>
      </c>
      <c r="AT754" s="304">
        <f t="shared" si="243"/>
        <v>0</v>
      </c>
      <c r="AU754" s="304">
        <f t="shared" si="244"/>
        <v>0</v>
      </c>
      <c r="AV754" s="304">
        <f t="shared" si="245"/>
        <v>0</v>
      </c>
      <c r="AW754" s="304">
        <f t="shared" si="246"/>
        <v>0</v>
      </c>
      <c r="AX754" s="304">
        <f t="shared" si="247"/>
        <v>0</v>
      </c>
      <c r="AY754" s="304">
        <f t="shared" si="248"/>
        <v>0</v>
      </c>
      <c r="AZ754" s="304">
        <f t="shared" si="249"/>
        <v>0</v>
      </c>
      <c r="BA754" s="304">
        <f t="shared" si="250"/>
        <v>0</v>
      </c>
      <c r="BB754" s="304">
        <f t="shared" si="251"/>
        <v>0</v>
      </c>
      <c r="BC754" s="304">
        <f t="shared" si="252"/>
        <v>0</v>
      </c>
      <c r="BD754" s="304">
        <f t="shared" si="253"/>
        <v>0</v>
      </c>
      <c r="BE754" s="304">
        <f>IFERROR(IF(VLOOKUP($C754,Listen!$A$2:$F$45,6,0)="Ja",BB754-MAX(BC754:BD754),BB754-BC754),0)</f>
        <v>0</v>
      </c>
    </row>
    <row r="755" spans="1:57" x14ac:dyDescent="0.25">
      <c r="A755" s="320" t="str">
        <f>IF(AND(D755&lt;&gt;0,C755&lt;&gt;0,E755&lt;&gt;0),IF(B755&lt;&gt;0,CONCATENATE(B755,"-AGr",VLOOKUP(C755,Listen!$A$2:$D$45,4,FALSE),"-",D755,"-",E755,),CONCATENATE("AGr",VLOOKUP(C755,Listen!$A$2:$D$45,4,FALSE),"-",D755,"-",E755)),"keine vollständige ID")</f>
        <v>keine vollständige ID</v>
      </c>
      <c r="B755" s="301"/>
      <c r="C755" s="287"/>
      <c r="D755" s="34"/>
      <c r="E755" s="306"/>
      <c r="F755" s="116"/>
      <c r="G755" s="17"/>
      <c r="H755" s="17"/>
      <c r="I755" s="17"/>
      <c r="J755" s="17"/>
      <c r="K755" s="17"/>
      <c r="L755" s="17"/>
      <c r="M755" s="17"/>
      <c r="N755" s="17"/>
      <c r="O755" s="116"/>
      <c r="P755" s="117">
        <f>IF(D755&gt;A_Stammdaten!$B$12,0,SUM(G755,H755,J755,L755:M755)-SUM(I755,K755,N755:O755))</f>
        <v>0</v>
      </c>
      <c r="Q755" s="17"/>
      <c r="R755" s="17"/>
      <c r="S755" s="17"/>
      <c r="T755" s="17"/>
      <c r="U755" s="62">
        <f t="shared" si="233"/>
        <v>0</v>
      </c>
      <c r="V755" s="34"/>
      <c r="W755" s="34"/>
      <c r="X755" s="34"/>
      <c r="Y755" s="34"/>
      <c r="Z755" s="34"/>
      <c r="AA755" s="63" t="str">
        <f t="shared" si="234"/>
        <v>-</v>
      </c>
      <c r="AB755" s="63" t="str">
        <f t="shared" si="235"/>
        <v>-</v>
      </c>
      <c r="AC755" s="63">
        <f>IF(ISBLANK($C755),0,VLOOKUP($C755,Listen!$A$2:$C$45,2,FALSE))</f>
        <v>0</v>
      </c>
      <c r="AD755" s="63">
        <f>IF(ISBLANK($C755),0,VLOOKUP($C755,Listen!$A$2:$C$45,3,FALSE))</f>
        <v>0</v>
      </c>
      <c r="AE755" s="49">
        <f t="shared" si="236"/>
        <v>0</v>
      </c>
      <c r="AF755" s="49">
        <f t="shared" si="236"/>
        <v>0</v>
      </c>
      <c r="AG755" s="49">
        <f>IFERROR(IF(OR($V755&lt;&gt;"Ja",VLOOKUP($C755,Listen!$A$2:$F$45,5,0)="Nein",D755&lt;IF(C755="LNG Anbindungsanlagen gemäß separater Festlegung",2022,2023)),$AC755,$AA755),0)</f>
        <v>0</v>
      </c>
      <c r="AH755" s="49">
        <f>IFERROR(IF(OR($V755&lt;&gt;"Ja",VLOOKUP($C755,Listen!$A$2:$F$45,5,0)="Nein",D755&lt;IF(C755="LNG Anbindungsanlagen gemäß separater Festlegung",2022,2023)),$AC755,$AA755),0)</f>
        <v>0</v>
      </c>
      <c r="AI755" s="49">
        <f>IFERROR(IF(OR($W755&lt;&gt;"Ja",VLOOKUP($C755,Listen!$A$2:$F$45,6,0)="Nein"),$AC755,$AB755),0)</f>
        <v>0</v>
      </c>
      <c r="AJ755" s="49">
        <f>IFERROR(IF(OR($W755&lt;&gt;"Ja",VLOOKUP($C755,Listen!$A$2:$F$45,6,0)="Nein"),$AC755,$AB755),0)</f>
        <v>0</v>
      </c>
      <c r="AK755" s="49">
        <f>IFERROR(IF(OR($W755&lt;&gt;"Ja",VLOOKUP($C755,Listen!$A$2:$F$45,6,0)="Nein"),$AC755,$AB755),0)</f>
        <v>0</v>
      </c>
      <c r="AL755" s="51">
        <f t="shared" si="237"/>
        <v>0</v>
      </c>
      <c r="AM755" s="296">
        <f>IFERROR(IF(VLOOKUP($C755,Listen!$A$2:$F$45,6,0)="Ja",MAX(BC755:BD755),D_SAV!$BC755),0)</f>
        <v>0</v>
      </c>
      <c r="AN755" s="51">
        <f t="shared" si="238"/>
        <v>0</v>
      </c>
      <c r="AP755" s="304">
        <f t="shared" si="239"/>
        <v>0</v>
      </c>
      <c r="AQ755" s="304">
        <f t="shared" si="240"/>
        <v>0</v>
      </c>
      <c r="AR755" s="304">
        <f t="shared" si="241"/>
        <v>0</v>
      </c>
      <c r="AS755" s="304">
        <f t="shared" si="242"/>
        <v>0</v>
      </c>
      <c r="AT755" s="304">
        <f t="shared" si="243"/>
        <v>0</v>
      </c>
      <c r="AU755" s="304">
        <f t="shared" si="244"/>
        <v>0</v>
      </c>
      <c r="AV755" s="304">
        <f t="shared" si="245"/>
        <v>0</v>
      </c>
      <c r="AW755" s="304">
        <f t="shared" si="246"/>
        <v>0</v>
      </c>
      <c r="AX755" s="304">
        <f t="shared" si="247"/>
        <v>0</v>
      </c>
      <c r="AY755" s="304">
        <f t="shared" si="248"/>
        <v>0</v>
      </c>
      <c r="AZ755" s="304">
        <f t="shared" si="249"/>
        <v>0</v>
      </c>
      <c r="BA755" s="304">
        <f t="shared" si="250"/>
        <v>0</v>
      </c>
      <c r="BB755" s="304">
        <f t="shared" si="251"/>
        <v>0</v>
      </c>
      <c r="BC755" s="304">
        <f t="shared" si="252"/>
        <v>0</v>
      </c>
      <c r="BD755" s="304">
        <f t="shared" si="253"/>
        <v>0</v>
      </c>
      <c r="BE755" s="304">
        <f>IFERROR(IF(VLOOKUP($C755,Listen!$A$2:$F$45,6,0)="Ja",BB755-MAX(BC755:BD755),BB755-BC755),0)</f>
        <v>0</v>
      </c>
    </row>
    <row r="756" spans="1:57" x14ac:dyDescent="0.25">
      <c r="A756" s="320" t="str">
        <f>IF(AND(D756&lt;&gt;0,C756&lt;&gt;0,E756&lt;&gt;0),IF(B756&lt;&gt;0,CONCATENATE(B756,"-AGr",VLOOKUP(C756,Listen!$A$2:$D$45,4,FALSE),"-",D756,"-",E756,),CONCATENATE("AGr",VLOOKUP(C756,Listen!$A$2:$D$45,4,FALSE),"-",D756,"-",E756)),"keine vollständige ID")</f>
        <v>keine vollständige ID</v>
      </c>
      <c r="B756" s="301"/>
      <c r="C756" s="287"/>
      <c r="D756" s="34"/>
      <c r="E756" s="306"/>
      <c r="F756" s="116"/>
      <c r="G756" s="17"/>
      <c r="H756" s="17"/>
      <c r="I756" s="17"/>
      <c r="J756" s="17"/>
      <c r="K756" s="17"/>
      <c r="L756" s="17"/>
      <c r="M756" s="17"/>
      <c r="N756" s="17"/>
      <c r="O756" s="116"/>
      <c r="P756" s="117">
        <f>IF(D756&gt;A_Stammdaten!$B$12,0,SUM(G756,H756,J756,L756:M756)-SUM(I756,K756,N756:O756))</f>
        <v>0</v>
      </c>
      <c r="Q756" s="17"/>
      <c r="R756" s="17"/>
      <c r="S756" s="17"/>
      <c r="T756" s="17"/>
      <c r="U756" s="62">
        <f t="shared" si="233"/>
        <v>0</v>
      </c>
      <c r="V756" s="34"/>
      <c r="W756" s="34"/>
      <c r="X756" s="34"/>
      <c r="Y756" s="34"/>
      <c r="Z756" s="34"/>
      <c r="AA756" s="63" t="str">
        <f t="shared" si="234"/>
        <v>-</v>
      </c>
      <c r="AB756" s="63" t="str">
        <f t="shared" si="235"/>
        <v>-</v>
      </c>
      <c r="AC756" s="63">
        <f>IF(ISBLANK($C756),0,VLOOKUP($C756,Listen!$A$2:$C$45,2,FALSE))</f>
        <v>0</v>
      </c>
      <c r="AD756" s="63">
        <f>IF(ISBLANK($C756),0,VLOOKUP($C756,Listen!$A$2:$C$45,3,FALSE))</f>
        <v>0</v>
      </c>
      <c r="AE756" s="49">
        <f t="shared" si="236"/>
        <v>0</v>
      </c>
      <c r="AF756" s="49">
        <f t="shared" si="236"/>
        <v>0</v>
      </c>
      <c r="AG756" s="49">
        <f>IFERROR(IF(OR($V756&lt;&gt;"Ja",VLOOKUP($C756,Listen!$A$2:$F$45,5,0)="Nein",D756&lt;IF(C756="LNG Anbindungsanlagen gemäß separater Festlegung",2022,2023)),$AC756,$AA756),0)</f>
        <v>0</v>
      </c>
      <c r="AH756" s="49">
        <f>IFERROR(IF(OR($V756&lt;&gt;"Ja",VLOOKUP($C756,Listen!$A$2:$F$45,5,0)="Nein",D756&lt;IF(C756="LNG Anbindungsanlagen gemäß separater Festlegung",2022,2023)),$AC756,$AA756),0)</f>
        <v>0</v>
      </c>
      <c r="AI756" s="49">
        <f>IFERROR(IF(OR($W756&lt;&gt;"Ja",VLOOKUP($C756,Listen!$A$2:$F$45,6,0)="Nein"),$AC756,$AB756),0)</f>
        <v>0</v>
      </c>
      <c r="AJ756" s="49">
        <f>IFERROR(IF(OR($W756&lt;&gt;"Ja",VLOOKUP($C756,Listen!$A$2:$F$45,6,0)="Nein"),$AC756,$AB756),0)</f>
        <v>0</v>
      </c>
      <c r="AK756" s="49">
        <f>IFERROR(IF(OR($W756&lt;&gt;"Ja",VLOOKUP($C756,Listen!$A$2:$F$45,6,0)="Nein"),$AC756,$AB756),0)</f>
        <v>0</v>
      </c>
      <c r="AL756" s="51">
        <f t="shared" si="237"/>
        <v>0</v>
      </c>
      <c r="AM756" s="296">
        <f>IFERROR(IF(VLOOKUP($C756,Listen!$A$2:$F$45,6,0)="Ja",MAX(BC756:BD756),D_SAV!$BC756),0)</f>
        <v>0</v>
      </c>
      <c r="AN756" s="51">
        <f t="shared" si="238"/>
        <v>0</v>
      </c>
      <c r="AP756" s="304">
        <f t="shared" si="239"/>
        <v>0</v>
      </c>
      <c r="AQ756" s="304">
        <f t="shared" si="240"/>
        <v>0</v>
      </c>
      <c r="AR756" s="304">
        <f t="shared" si="241"/>
        <v>0</v>
      </c>
      <c r="AS756" s="304">
        <f t="shared" si="242"/>
        <v>0</v>
      </c>
      <c r="AT756" s="304">
        <f t="shared" si="243"/>
        <v>0</v>
      </c>
      <c r="AU756" s="304">
        <f t="shared" si="244"/>
        <v>0</v>
      </c>
      <c r="AV756" s="304">
        <f t="shared" si="245"/>
        <v>0</v>
      </c>
      <c r="AW756" s="304">
        <f t="shared" si="246"/>
        <v>0</v>
      </c>
      <c r="AX756" s="304">
        <f t="shared" si="247"/>
        <v>0</v>
      </c>
      <c r="AY756" s="304">
        <f t="shared" si="248"/>
        <v>0</v>
      </c>
      <c r="AZ756" s="304">
        <f t="shared" si="249"/>
        <v>0</v>
      </c>
      <c r="BA756" s="304">
        <f t="shared" si="250"/>
        <v>0</v>
      </c>
      <c r="BB756" s="304">
        <f t="shared" si="251"/>
        <v>0</v>
      </c>
      <c r="BC756" s="304">
        <f t="shared" si="252"/>
        <v>0</v>
      </c>
      <c r="BD756" s="304">
        <f t="shared" si="253"/>
        <v>0</v>
      </c>
      <c r="BE756" s="304">
        <f>IFERROR(IF(VLOOKUP($C756,Listen!$A$2:$F$45,6,0)="Ja",BB756-MAX(BC756:BD756),BB756-BC756),0)</f>
        <v>0</v>
      </c>
    </row>
    <row r="757" spans="1:57" x14ac:dyDescent="0.25">
      <c r="A757" s="320" t="str">
        <f>IF(AND(D757&lt;&gt;0,C757&lt;&gt;0,E757&lt;&gt;0),IF(B757&lt;&gt;0,CONCATENATE(B757,"-AGr",VLOOKUP(C757,Listen!$A$2:$D$45,4,FALSE),"-",D757,"-",E757,),CONCATENATE("AGr",VLOOKUP(C757,Listen!$A$2:$D$45,4,FALSE),"-",D757,"-",E757)),"keine vollständige ID")</f>
        <v>keine vollständige ID</v>
      </c>
      <c r="B757" s="301"/>
      <c r="C757" s="287"/>
      <c r="D757" s="34"/>
      <c r="E757" s="306"/>
      <c r="F757" s="116"/>
      <c r="G757" s="17"/>
      <c r="H757" s="17"/>
      <c r="I757" s="17"/>
      <c r="J757" s="17"/>
      <c r="K757" s="17"/>
      <c r="L757" s="17"/>
      <c r="M757" s="17"/>
      <c r="N757" s="17"/>
      <c r="O757" s="116"/>
      <c r="P757" s="117">
        <f>IF(D757&gt;A_Stammdaten!$B$12,0,SUM(G757,H757,J757,L757:M757)-SUM(I757,K757,N757:O757))</f>
        <v>0</v>
      </c>
      <c r="Q757" s="17"/>
      <c r="R757" s="17"/>
      <c r="S757" s="17"/>
      <c r="T757" s="17"/>
      <c r="U757" s="62">
        <f t="shared" si="233"/>
        <v>0</v>
      </c>
      <c r="V757" s="34"/>
      <c r="W757" s="34"/>
      <c r="X757" s="34"/>
      <c r="Y757" s="34"/>
      <c r="Z757" s="34"/>
      <c r="AA757" s="63" t="str">
        <f t="shared" si="234"/>
        <v>-</v>
      </c>
      <c r="AB757" s="63" t="str">
        <f t="shared" si="235"/>
        <v>-</v>
      </c>
      <c r="AC757" s="63">
        <f>IF(ISBLANK($C757),0,VLOOKUP($C757,Listen!$A$2:$C$45,2,FALSE))</f>
        <v>0</v>
      </c>
      <c r="AD757" s="63">
        <f>IF(ISBLANK($C757),0,VLOOKUP($C757,Listen!$A$2:$C$45,3,FALSE))</f>
        <v>0</v>
      </c>
      <c r="AE757" s="49">
        <f t="shared" si="236"/>
        <v>0</v>
      </c>
      <c r="AF757" s="49">
        <f t="shared" si="236"/>
        <v>0</v>
      </c>
      <c r="AG757" s="49">
        <f>IFERROR(IF(OR($V757&lt;&gt;"Ja",VLOOKUP($C757,Listen!$A$2:$F$45,5,0)="Nein",D757&lt;IF(C757="LNG Anbindungsanlagen gemäß separater Festlegung",2022,2023)),$AC757,$AA757),0)</f>
        <v>0</v>
      </c>
      <c r="AH757" s="49">
        <f>IFERROR(IF(OR($V757&lt;&gt;"Ja",VLOOKUP($C757,Listen!$A$2:$F$45,5,0)="Nein",D757&lt;IF(C757="LNG Anbindungsanlagen gemäß separater Festlegung",2022,2023)),$AC757,$AA757),0)</f>
        <v>0</v>
      </c>
      <c r="AI757" s="49">
        <f>IFERROR(IF(OR($W757&lt;&gt;"Ja",VLOOKUP($C757,Listen!$A$2:$F$45,6,0)="Nein"),$AC757,$AB757),0)</f>
        <v>0</v>
      </c>
      <c r="AJ757" s="49">
        <f>IFERROR(IF(OR($W757&lt;&gt;"Ja",VLOOKUP($C757,Listen!$A$2:$F$45,6,0)="Nein"),$AC757,$AB757),0)</f>
        <v>0</v>
      </c>
      <c r="AK757" s="49">
        <f>IFERROR(IF(OR($W757&lt;&gt;"Ja",VLOOKUP($C757,Listen!$A$2:$F$45,6,0)="Nein"),$AC757,$AB757),0)</f>
        <v>0</v>
      </c>
      <c r="AL757" s="51">
        <f t="shared" si="237"/>
        <v>0</v>
      </c>
      <c r="AM757" s="296">
        <f>IFERROR(IF(VLOOKUP($C757,Listen!$A$2:$F$45,6,0)="Ja",MAX(BC757:BD757),D_SAV!$BC757),0)</f>
        <v>0</v>
      </c>
      <c r="AN757" s="51">
        <f t="shared" si="238"/>
        <v>0</v>
      </c>
      <c r="AP757" s="304">
        <f t="shared" si="239"/>
        <v>0</v>
      </c>
      <c r="AQ757" s="304">
        <f t="shared" si="240"/>
        <v>0</v>
      </c>
      <c r="AR757" s="304">
        <f t="shared" si="241"/>
        <v>0</v>
      </c>
      <c r="AS757" s="304">
        <f t="shared" si="242"/>
        <v>0</v>
      </c>
      <c r="AT757" s="304">
        <f t="shared" si="243"/>
        <v>0</v>
      </c>
      <c r="AU757" s="304">
        <f t="shared" si="244"/>
        <v>0</v>
      </c>
      <c r="AV757" s="304">
        <f t="shared" si="245"/>
        <v>0</v>
      </c>
      <c r="AW757" s="304">
        <f t="shared" si="246"/>
        <v>0</v>
      </c>
      <c r="AX757" s="304">
        <f t="shared" si="247"/>
        <v>0</v>
      </c>
      <c r="AY757" s="304">
        <f t="shared" si="248"/>
        <v>0</v>
      </c>
      <c r="AZ757" s="304">
        <f t="shared" si="249"/>
        <v>0</v>
      </c>
      <c r="BA757" s="304">
        <f t="shared" si="250"/>
        <v>0</v>
      </c>
      <c r="BB757" s="304">
        <f t="shared" si="251"/>
        <v>0</v>
      </c>
      <c r="BC757" s="304">
        <f t="shared" si="252"/>
        <v>0</v>
      </c>
      <c r="BD757" s="304">
        <f t="shared" si="253"/>
        <v>0</v>
      </c>
      <c r="BE757" s="304">
        <f>IFERROR(IF(VLOOKUP($C757,Listen!$A$2:$F$45,6,0)="Ja",BB757-MAX(BC757:BD757),BB757-BC757),0)</f>
        <v>0</v>
      </c>
    </row>
    <row r="758" spans="1:57" x14ac:dyDescent="0.25">
      <c r="A758" s="320" t="str">
        <f>IF(AND(D758&lt;&gt;0,C758&lt;&gt;0,E758&lt;&gt;0),IF(B758&lt;&gt;0,CONCATENATE(B758,"-AGr",VLOOKUP(C758,Listen!$A$2:$D$45,4,FALSE),"-",D758,"-",E758,),CONCATENATE("AGr",VLOOKUP(C758,Listen!$A$2:$D$45,4,FALSE),"-",D758,"-",E758)),"keine vollständige ID")</f>
        <v>keine vollständige ID</v>
      </c>
      <c r="B758" s="301"/>
      <c r="C758" s="287"/>
      <c r="D758" s="34"/>
      <c r="E758" s="306"/>
      <c r="F758" s="116"/>
      <c r="G758" s="17"/>
      <c r="H758" s="17"/>
      <c r="I758" s="17"/>
      <c r="J758" s="17"/>
      <c r="K758" s="17"/>
      <c r="L758" s="17"/>
      <c r="M758" s="17"/>
      <c r="N758" s="17"/>
      <c r="O758" s="116"/>
      <c r="P758" s="117">
        <f>IF(D758&gt;A_Stammdaten!$B$12,0,SUM(G758,H758,J758,L758:M758)-SUM(I758,K758,N758:O758))</f>
        <v>0</v>
      </c>
      <c r="Q758" s="17"/>
      <c r="R758" s="17"/>
      <c r="S758" s="17"/>
      <c r="T758" s="17"/>
      <c r="U758" s="62">
        <f t="shared" si="233"/>
        <v>0</v>
      </c>
      <c r="V758" s="34"/>
      <c r="W758" s="34"/>
      <c r="X758" s="34"/>
      <c r="Y758" s="34"/>
      <c r="Z758" s="34"/>
      <c r="AA758" s="63" t="str">
        <f t="shared" si="234"/>
        <v>-</v>
      </c>
      <c r="AB758" s="63" t="str">
        <f t="shared" si="235"/>
        <v>-</v>
      </c>
      <c r="AC758" s="63">
        <f>IF(ISBLANK($C758),0,VLOOKUP($C758,Listen!$A$2:$C$45,2,FALSE))</f>
        <v>0</v>
      </c>
      <c r="AD758" s="63">
        <f>IF(ISBLANK($C758),0,VLOOKUP($C758,Listen!$A$2:$C$45,3,FALSE))</f>
        <v>0</v>
      </c>
      <c r="AE758" s="49">
        <f t="shared" si="236"/>
        <v>0</v>
      </c>
      <c r="AF758" s="49">
        <f t="shared" si="236"/>
        <v>0</v>
      </c>
      <c r="AG758" s="49">
        <f>IFERROR(IF(OR($V758&lt;&gt;"Ja",VLOOKUP($C758,Listen!$A$2:$F$45,5,0)="Nein",D758&lt;IF(C758="LNG Anbindungsanlagen gemäß separater Festlegung",2022,2023)),$AC758,$AA758),0)</f>
        <v>0</v>
      </c>
      <c r="AH758" s="49">
        <f>IFERROR(IF(OR($V758&lt;&gt;"Ja",VLOOKUP($C758,Listen!$A$2:$F$45,5,0)="Nein",D758&lt;IF(C758="LNG Anbindungsanlagen gemäß separater Festlegung",2022,2023)),$AC758,$AA758),0)</f>
        <v>0</v>
      </c>
      <c r="AI758" s="49">
        <f>IFERROR(IF(OR($W758&lt;&gt;"Ja",VLOOKUP($C758,Listen!$A$2:$F$45,6,0)="Nein"),$AC758,$AB758),0)</f>
        <v>0</v>
      </c>
      <c r="AJ758" s="49">
        <f>IFERROR(IF(OR($W758&lt;&gt;"Ja",VLOOKUP($C758,Listen!$A$2:$F$45,6,0)="Nein"),$AC758,$AB758),0)</f>
        <v>0</v>
      </c>
      <c r="AK758" s="49">
        <f>IFERROR(IF(OR($W758&lt;&gt;"Ja",VLOOKUP($C758,Listen!$A$2:$F$45,6,0)="Nein"),$AC758,$AB758),0)</f>
        <v>0</v>
      </c>
      <c r="AL758" s="51">
        <f t="shared" si="237"/>
        <v>0</v>
      </c>
      <c r="AM758" s="296">
        <f>IFERROR(IF(VLOOKUP($C758,Listen!$A$2:$F$45,6,0)="Ja",MAX(BC758:BD758),D_SAV!$BC758),0)</f>
        <v>0</v>
      </c>
      <c r="AN758" s="51">
        <f t="shared" si="238"/>
        <v>0</v>
      </c>
      <c r="AP758" s="304">
        <f t="shared" si="239"/>
        <v>0</v>
      </c>
      <c r="AQ758" s="304">
        <f t="shared" si="240"/>
        <v>0</v>
      </c>
      <c r="AR758" s="304">
        <f t="shared" si="241"/>
        <v>0</v>
      </c>
      <c r="AS758" s="304">
        <f t="shared" si="242"/>
        <v>0</v>
      </c>
      <c r="AT758" s="304">
        <f t="shared" si="243"/>
        <v>0</v>
      </c>
      <c r="AU758" s="304">
        <f t="shared" si="244"/>
        <v>0</v>
      </c>
      <c r="AV758" s="304">
        <f t="shared" si="245"/>
        <v>0</v>
      </c>
      <c r="AW758" s="304">
        <f t="shared" si="246"/>
        <v>0</v>
      </c>
      <c r="AX758" s="304">
        <f t="shared" si="247"/>
        <v>0</v>
      </c>
      <c r="AY758" s="304">
        <f t="shared" si="248"/>
        <v>0</v>
      </c>
      <c r="AZ758" s="304">
        <f t="shared" si="249"/>
        <v>0</v>
      </c>
      <c r="BA758" s="304">
        <f t="shared" si="250"/>
        <v>0</v>
      </c>
      <c r="BB758" s="304">
        <f t="shared" si="251"/>
        <v>0</v>
      </c>
      <c r="BC758" s="304">
        <f t="shared" si="252"/>
        <v>0</v>
      </c>
      <c r="BD758" s="304">
        <f t="shared" si="253"/>
        <v>0</v>
      </c>
      <c r="BE758" s="304">
        <f>IFERROR(IF(VLOOKUP($C758,Listen!$A$2:$F$45,6,0)="Ja",BB758-MAX(BC758:BD758),BB758-BC758),0)</f>
        <v>0</v>
      </c>
    </row>
    <row r="759" spans="1:57" x14ac:dyDescent="0.25">
      <c r="A759" s="320" t="str">
        <f>IF(AND(D759&lt;&gt;0,C759&lt;&gt;0,E759&lt;&gt;0),IF(B759&lt;&gt;0,CONCATENATE(B759,"-AGr",VLOOKUP(C759,Listen!$A$2:$D$45,4,FALSE),"-",D759,"-",E759,),CONCATENATE("AGr",VLOOKUP(C759,Listen!$A$2:$D$45,4,FALSE),"-",D759,"-",E759)),"keine vollständige ID")</f>
        <v>keine vollständige ID</v>
      </c>
      <c r="B759" s="301"/>
      <c r="C759" s="287"/>
      <c r="D759" s="34"/>
      <c r="E759" s="306"/>
      <c r="F759" s="116"/>
      <c r="G759" s="17"/>
      <c r="H759" s="17"/>
      <c r="I759" s="17"/>
      <c r="J759" s="17"/>
      <c r="K759" s="17"/>
      <c r="L759" s="17"/>
      <c r="M759" s="17"/>
      <c r="N759" s="17"/>
      <c r="O759" s="116"/>
      <c r="P759" s="117">
        <f>IF(D759&gt;A_Stammdaten!$B$12,0,SUM(G759,H759,J759,L759:M759)-SUM(I759,K759,N759:O759))</f>
        <v>0</v>
      </c>
      <c r="Q759" s="17"/>
      <c r="R759" s="17"/>
      <c r="S759" s="17"/>
      <c r="T759" s="17"/>
      <c r="U759" s="62">
        <f t="shared" si="233"/>
        <v>0</v>
      </c>
      <c r="V759" s="34"/>
      <c r="W759" s="34"/>
      <c r="X759" s="34"/>
      <c r="Y759" s="34"/>
      <c r="Z759" s="34"/>
      <c r="AA759" s="63" t="str">
        <f t="shared" si="234"/>
        <v>-</v>
      </c>
      <c r="AB759" s="63" t="str">
        <f t="shared" si="235"/>
        <v>-</v>
      </c>
      <c r="AC759" s="63">
        <f>IF(ISBLANK($C759),0,VLOOKUP($C759,Listen!$A$2:$C$45,2,FALSE))</f>
        <v>0</v>
      </c>
      <c r="AD759" s="63">
        <f>IF(ISBLANK($C759),0,VLOOKUP($C759,Listen!$A$2:$C$45,3,FALSE))</f>
        <v>0</v>
      </c>
      <c r="AE759" s="49">
        <f t="shared" si="236"/>
        <v>0</v>
      </c>
      <c r="AF759" s="49">
        <f t="shared" si="236"/>
        <v>0</v>
      </c>
      <c r="AG759" s="49">
        <f>IFERROR(IF(OR($V759&lt;&gt;"Ja",VLOOKUP($C759,Listen!$A$2:$F$45,5,0)="Nein",D759&lt;IF(C759="LNG Anbindungsanlagen gemäß separater Festlegung",2022,2023)),$AC759,$AA759),0)</f>
        <v>0</v>
      </c>
      <c r="AH759" s="49">
        <f>IFERROR(IF(OR($V759&lt;&gt;"Ja",VLOOKUP($C759,Listen!$A$2:$F$45,5,0)="Nein",D759&lt;IF(C759="LNG Anbindungsanlagen gemäß separater Festlegung",2022,2023)),$AC759,$AA759),0)</f>
        <v>0</v>
      </c>
      <c r="AI759" s="49">
        <f>IFERROR(IF(OR($W759&lt;&gt;"Ja",VLOOKUP($C759,Listen!$A$2:$F$45,6,0)="Nein"),$AC759,$AB759),0)</f>
        <v>0</v>
      </c>
      <c r="AJ759" s="49">
        <f>IFERROR(IF(OR($W759&lt;&gt;"Ja",VLOOKUP($C759,Listen!$A$2:$F$45,6,0)="Nein"),$AC759,$AB759),0)</f>
        <v>0</v>
      </c>
      <c r="AK759" s="49">
        <f>IFERROR(IF(OR($W759&lt;&gt;"Ja",VLOOKUP($C759,Listen!$A$2:$F$45,6,0)="Nein"),$AC759,$AB759),0)</f>
        <v>0</v>
      </c>
      <c r="AL759" s="51">
        <f t="shared" si="237"/>
        <v>0</v>
      </c>
      <c r="AM759" s="296">
        <f>IFERROR(IF(VLOOKUP($C759,Listen!$A$2:$F$45,6,0)="Ja",MAX(BC759:BD759),D_SAV!$BC759),0)</f>
        <v>0</v>
      </c>
      <c r="AN759" s="51">
        <f t="shared" si="238"/>
        <v>0</v>
      </c>
      <c r="AP759" s="304">
        <f t="shared" si="239"/>
        <v>0</v>
      </c>
      <c r="AQ759" s="304">
        <f t="shared" si="240"/>
        <v>0</v>
      </c>
      <c r="AR759" s="304">
        <f t="shared" si="241"/>
        <v>0</v>
      </c>
      <c r="AS759" s="304">
        <f t="shared" si="242"/>
        <v>0</v>
      </c>
      <c r="AT759" s="304">
        <f t="shared" si="243"/>
        <v>0</v>
      </c>
      <c r="AU759" s="304">
        <f t="shared" si="244"/>
        <v>0</v>
      </c>
      <c r="AV759" s="304">
        <f t="shared" si="245"/>
        <v>0</v>
      </c>
      <c r="AW759" s="304">
        <f t="shared" si="246"/>
        <v>0</v>
      </c>
      <c r="AX759" s="304">
        <f t="shared" si="247"/>
        <v>0</v>
      </c>
      <c r="AY759" s="304">
        <f t="shared" si="248"/>
        <v>0</v>
      </c>
      <c r="AZ759" s="304">
        <f t="shared" si="249"/>
        <v>0</v>
      </c>
      <c r="BA759" s="304">
        <f t="shared" si="250"/>
        <v>0</v>
      </c>
      <c r="BB759" s="304">
        <f t="shared" si="251"/>
        <v>0</v>
      </c>
      <c r="BC759" s="304">
        <f t="shared" si="252"/>
        <v>0</v>
      </c>
      <c r="BD759" s="304">
        <f t="shared" si="253"/>
        <v>0</v>
      </c>
      <c r="BE759" s="304">
        <f>IFERROR(IF(VLOOKUP($C759,Listen!$A$2:$F$45,6,0)="Ja",BB759-MAX(BC759:BD759),BB759-BC759),0)</f>
        <v>0</v>
      </c>
    </row>
    <row r="760" spans="1:57" x14ac:dyDescent="0.25">
      <c r="A760" s="320" t="str">
        <f>IF(AND(D760&lt;&gt;0,C760&lt;&gt;0,E760&lt;&gt;0),IF(B760&lt;&gt;0,CONCATENATE(B760,"-AGr",VLOOKUP(C760,Listen!$A$2:$D$45,4,FALSE),"-",D760,"-",E760,),CONCATENATE("AGr",VLOOKUP(C760,Listen!$A$2:$D$45,4,FALSE),"-",D760,"-",E760)),"keine vollständige ID")</f>
        <v>keine vollständige ID</v>
      </c>
      <c r="B760" s="301"/>
      <c r="C760" s="287"/>
      <c r="D760" s="34"/>
      <c r="E760" s="306"/>
      <c r="F760" s="116"/>
      <c r="G760" s="17"/>
      <c r="H760" s="17"/>
      <c r="I760" s="17"/>
      <c r="J760" s="17"/>
      <c r="K760" s="17"/>
      <c r="L760" s="17"/>
      <c r="M760" s="17"/>
      <c r="N760" s="17"/>
      <c r="O760" s="116"/>
      <c r="P760" s="117">
        <f>IF(D760&gt;A_Stammdaten!$B$12,0,SUM(G760,H760,J760,L760:M760)-SUM(I760,K760,N760:O760))</f>
        <v>0</v>
      </c>
      <c r="Q760" s="17"/>
      <c r="R760" s="17"/>
      <c r="S760" s="17"/>
      <c r="T760" s="17"/>
      <c r="U760" s="62">
        <f t="shared" si="233"/>
        <v>0</v>
      </c>
      <c r="V760" s="34"/>
      <c r="W760" s="34"/>
      <c r="X760" s="34"/>
      <c r="Y760" s="34"/>
      <c r="Z760" s="34"/>
      <c r="AA760" s="63" t="str">
        <f t="shared" si="234"/>
        <v>-</v>
      </c>
      <c r="AB760" s="63" t="str">
        <f t="shared" si="235"/>
        <v>-</v>
      </c>
      <c r="AC760" s="63">
        <f>IF(ISBLANK($C760),0,VLOOKUP($C760,Listen!$A$2:$C$45,2,FALSE))</f>
        <v>0</v>
      </c>
      <c r="AD760" s="63">
        <f>IF(ISBLANK($C760),0,VLOOKUP($C760,Listen!$A$2:$C$45,3,FALSE))</f>
        <v>0</v>
      </c>
      <c r="AE760" s="49">
        <f t="shared" si="236"/>
        <v>0</v>
      </c>
      <c r="AF760" s="49">
        <f t="shared" si="236"/>
        <v>0</v>
      </c>
      <c r="AG760" s="49">
        <f>IFERROR(IF(OR($V760&lt;&gt;"Ja",VLOOKUP($C760,Listen!$A$2:$F$45,5,0)="Nein",D760&lt;IF(C760="LNG Anbindungsanlagen gemäß separater Festlegung",2022,2023)),$AC760,$AA760),0)</f>
        <v>0</v>
      </c>
      <c r="AH760" s="49">
        <f>IFERROR(IF(OR($V760&lt;&gt;"Ja",VLOOKUP($C760,Listen!$A$2:$F$45,5,0)="Nein",D760&lt;IF(C760="LNG Anbindungsanlagen gemäß separater Festlegung",2022,2023)),$AC760,$AA760),0)</f>
        <v>0</v>
      </c>
      <c r="AI760" s="49">
        <f>IFERROR(IF(OR($W760&lt;&gt;"Ja",VLOOKUP($C760,Listen!$A$2:$F$45,6,0)="Nein"),$AC760,$AB760),0)</f>
        <v>0</v>
      </c>
      <c r="AJ760" s="49">
        <f>IFERROR(IF(OR($W760&lt;&gt;"Ja",VLOOKUP($C760,Listen!$A$2:$F$45,6,0)="Nein"),$AC760,$AB760),0)</f>
        <v>0</v>
      </c>
      <c r="AK760" s="49">
        <f>IFERROR(IF(OR($W760&lt;&gt;"Ja",VLOOKUP($C760,Listen!$A$2:$F$45,6,0)="Nein"),$AC760,$AB760),0)</f>
        <v>0</v>
      </c>
      <c r="AL760" s="51">
        <f t="shared" si="237"/>
        <v>0</v>
      </c>
      <c r="AM760" s="296">
        <f>IFERROR(IF(VLOOKUP($C760,Listen!$A$2:$F$45,6,0)="Ja",MAX(BC760:BD760),D_SAV!$BC760),0)</f>
        <v>0</v>
      </c>
      <c r="AN760" s="51">
        <f t="shared" si="238"/>
        <v>0</v>
      </c>
      <c r="AP760" s="304">
        <f t="shared" si="239"/>
        <v>0</v>
      </c>
      <c r="AQ760" s="304">
        <f t="shared" si="240"/>
        <v>0</v>
      </c>
      <c r="AR760" s="304">
        <f t="shared" si="241"/>
        <v>0</v>
      </c>
      <c r="AS760" s="304">
        <f t="shared" si="242"/>
        <v>0</v>
      </c>
      <c r="AT760" s="304">
        <f t="shared" si="243"/>
        <v>0</v>
      </c>
      <c r="AU760" s="304">
        <f t="shared" si="244"/>
        <v>0</v>
      </c>
      <c r="AV760" s="304">
        <f t="shared" si="245"/>
        <v>0</v>
      </c>
      <c r="AW760" s="304">
        <f t="shared" si="246"/>
        <v>0</v>
      </c>
      <c r="AX760" s="304">
        <f t="shared" si="247"/>
        <v>0</v>
      </c>
      <c r="AY760" s="304">
        <f t="shared" si="248"/>
        <v>0</v>
      </c>
      <c r="AZ760" s="304">
        <f t="shared" si="249"/>
        <v>0</v>
      </c>
      <c r="BA760" s="304">
        <f t="shared" si="250"/>
        <v>0</v>
      </c>
      <c r="BB760" s="304">
        <f t="shared" si="251"/>
        <v>0</v>
      </c>
      <c r="BC760" s="304">
        <f t="shared" si="252"/>
        <v>0</v>
      </c>
      <c r="BD760" s="304">
        <f t="shared" si="253"/>
        <v>0</v>
      </c>
      <c r="BE760" s="304">
        <f>IFERROR(IF(VLOOKUP($C760,Listen!$A$2:$F$45,6,0)="Ja",BB760-MAX(BC760:BD760),BB760-BC760),0)</f>
        <v>0</v>
      </c>
    </row>
    <row r="761" spans="1:57" x14ac:dyDescent="0.25">
      <c r="A761" s="320" t="str">
        <f>IF(AND(D761&lt;&gt;0,C761&lt;&gt;0,E761&lt;&gt;0),IF(B761&lt;&gt;0,CONCATENATE(B761,"-AGr",VLOOKUP(C761,Listen!$A$2:$D$45,4,FALSE),"-",D761,"-",E761,),CONCATENATE("AGr",VLOOKUP(C761,Listen!$A$2:$D$45,4,FALSE),"-",D761,"-",E761)),"keine vollständige ID")</f>
        <v>keine vollständige ID</v>
      </c>
      <c r="B761" s="301"/>
      <c r="C761" s="287"/>
      <c r="D761" s="34"/>
      <c r="E761" s="306"/>
      <c r="F761" s="116"/>
      <c r="G761" s="17"/>
      <c r="H761" s="17"/>
      <c r="I761" s="17"/>
      <c r="J761" s="17"/>
      <c r="K761" s="17"/>
      <c r="L761" s="17"/>
      <c r="M761" s="17"/>
      <c r="N761" s="17"/>
      <c r="O761" s="116"/>
      <c r="P761" s="117">
        <f>IF(D761&gt;A_Stammdaten!$B$12,0,SUM(G761,H761,J761,L761:M761)-SUM(I761,K761,N761:O761))</f>
        <v>0</v>
      </c>
      <c r="Q761" s="17"/>
      <c r="R761" s="17"/>
      <c r="S761" s="17"/>
      <c r="T761" s="17"/>
      <c r="U761" s="62">
        <f t="shared" si="233"/>
        <v>0</v>
      </c>
      <c r="V761" s="34"/>
      <c r="W761" s="34"/>
      <c r="X761" s="34"/>
      <c r="Y761" s="34"/>
      <c r="Z761" s="34"/>
      <c r="AA761" s="63" t="str">
        <f t="shared" si="234"/>
        <v>-</v>
      </c>
      <c r="AB761" s="63" t="str">
        <f t="shared" si="235"/>
        <v>-</v>
      </c>
      <c r="AC761" s="63">
        <f>IF(ISBLANK($C761),0,VLOOKUP($C761,Listen!$A$2:$C$45,2,FALSE))</f>
        <v>0</v>
      </c>
      <c r="AD761" s="63">
        <f>IF(ISBLANK($C761),0,VLOOKUP($C761,Listen!$A$2:$C$45,3,FALSE))</f>
        <v>0</v>
      </c>
      <c r="AE761" s="49">
        <f t="shared" si="236"/>
        <v>0</v>
      </c>
      <c r="AF761" s="49">
        <f t="shared" si="236"/>
        <v>0</v>
      </c>
      <c r="AG761" s="49">
        <f>IFERROR(IF(OR($V761&lt;&gt;"Ja",VLOOKUP($C761,Listen!$A$2:$F$45,5,0)="Nein",D761&lt;IF(C761="LNG Anbindungsanlagen gemäß separater Festlegung",2022,2023)),$AC761,$AA761),0)</f>
        <v>0</v>
      </c>
      <c r="AH761" s="49">
        <f>IFERROR(IF(OR($V761&lt;&gt;"Ja",VLOOKUP($C761,Listen!$A$2:$F$45,5,0)="Nein",D761&lt;IF(C761="LNG Anbindungsanlagen gemäß separater Festlegung",2022,2023)),$AC761,$AA761),0)</f>
        <v>0</v>
      </c>
      <c r="AI761" s="49">
        <f>IFERROR(IF(OR($W761&lt;&gt;"Ja",VLOOKUP($C761,Listen!$A$2:$F$45,6,0)="Nein"),$AC761,$AB761),0)</f>
        <v>0</v>
      </c>
      <c r="AJ761" s="49">
        <f>IFERROR(IF(OR($W761&lt;&gt;"Ja",VLOOKUP($C761,Listen!$A$2:$F$45,6,0)="Nein"),$AC761,$AB761),0)</f>
        <v>0</v>
      </c>
      <c r="AK761" s="49">
        <f>IFERROR(IF(OR($W761&lt;&gt;"Ja",VLOOKUP($C761,Listen!$A$2:$F$45,6,0)="Nein"),$AC761,$AB761),0)</f>
        <v>0</v>
      </c>
      <c r="AL761" s="51">
        <f t="shared" si="237"/>
        <v>0</v>
      </c>
      <c r="AM761" s="296">
        <f>IFERROR(IF(VLOOKUP($C761,Listen!$A$2:$F$45,6,0)="Ja",MAX(BC761:BD761),D_SAV!$BC761),0)</f>
        <v>0</v>
      </c>
      <c r="AN761" s="51">
        <f t="shared" si="238"/>
        <v>0</v>
      </c>
      <c r="AP761" s="304">
        <f t="shared" si="239"/>
        <v>0</v>
      </c>
      <c r="AQ761" s="304">
        <f t="shared" si="240"/>
        <v>0</v>
      </c>
      <c r="AR761" s="304">
        <f t="shared" si="241"/>
        <v>0</v>
      </c>
      <c r="AS761" s="304">
        <f t="shared" si="242"/>
        <v>0</v>
      </c>
      <c r="AT761" s="304">
        <f t="shared" si="243"/>
        <v>0</v>
      </c>
      <c r="AU761" s="304">
        <f t="shared" si="244"/>
        <v>0</v>
      </c>
      <c r="AV761" s="304">
        <f t="shared" si="245"/>
        <v>0</v>
      </c>
      <c r="AW761" s="304">
        <f t="shared" si="246"/>
        <v>0</v>
      </c>
      <c r="AX761" s="304">
        <f t="shared" si="247"/>
        <v>0</v>
      </c>
      <c r="AY761" s="304">
        <f t="shared" si="248"/>
        <v>0</v>
      </c>
      <c r="AZ761" s="304">
        <f t="shared" si="249"/>
        <v>0</v>
      </c>
      <c r="BA761" s="304">
        <f t="shared" si="250"/>
        <v>0</v>
      </c>
      <c r="BB761" s="304">
        <f t="shared" si="251"/>
        <v>0</v>
      </c>
      <c r="BC761" s="304">
        <f t="shared" si="252"/>
        <v>0</v>
      </c>
      <c r="BD761" s="304">
        <f t="shared" si="253"/>
        <v>0</v>
      </c>
      <c r="BE761" s="304">
        <f>IFERROR(IF(VLOOKUP($C761,Listen!$A$2:$F$45,6,0)="Ja",BB761-MAX(BC761:BD761),BB761-BC761),0)</f>
        <v>0</v>
      </c>
    </row>
    <row r="762" spans="1:57" x14ac:dyDescent="0.25">
      <c r="A762" s="320" t="str">
        <f>IF(AND(D762&lt;&gt;0,C762&lt;&gt;0,E762&lt;&gt;0),IF(B762&lt;&gt;0,CONCATENATE(B762,"-AGr",VLOOKUP(C762,Listen!$A$2:$D$45,4,FALSE),"-",D762,"-",E762,),CONCATENATE("AGr",VLOOKUP(C762,Listen!$A$2:$D$45,4,FALSE),"-",D762,"-",E762)),"keine vollständige ID")</f>
        <v>keine vollständige ID</v>
      </c>
      <c r="B762" s="301"/>
      <c r="C762" s="287"/>
      <c r="D762" s="34"/>
      <c r="E762" s="306"/>
      <c r="F762" s="116"/>
      <c r="G762" s="17"/>
      <c r="H762" s="17"/>
      <c r="I762" s="17"/>
      <c r="J762" s="17"/>
      <c r="K762" s="17"/>
      <c r="L762" s="17"/>
      <c r="M762" s="17"/>
      <c r="N762" s="17"/>
      <c r="O762" s="116"/>
      <c r="P762" s="117">
        <f>IF(D762&gt;A_Stammdaten!$B$12,0,SUM(G762,H762,J762,L762:M762)-SUM(I762,K762,N762:O762))</f>
        <v>0</v>
      </c>
      <c r="Q762" s="17"/>
      <c r="R762" s="17"/>
      <c r="S762" s="17"/>
      <c r="T762" s="17"/>
      <c r="U762" s="62">
        <f t="shared" si="233"/>
        <v>0</v>
      </c>
      <c r="V762" s="34"/>
      <c r="W762" s="34"/>
      <c r="X762" s="34"/>
      <c r="Y762" s="34"/>
      <c r="Z762" s="34"/>
      <c r="AA762" s="63" t="str">
        <f t="shared" si="234"/>
        <v>-</v>
      </c>
      <c r="AB762" s="63" t="str">
        <f t="shared" si="235"/>
        <v>-</v>
      </c>
      <c r="AC762" s="63">
        <f>IF(ISBLANK($C762),0,VLOOKUP($C762,Listen!$A$2:$C$45,2,FALSE))</f>
        <v>0</v>
      </c>
      <c r="AD762" s="63">
        <f>IF(ISBLANK($C762),0,VLOOKUP($C762,Listen!$A$2:$C$45,3,FALSE))</f>
        <v>0</v>
      </c>
      <c r="AE762" s="49">
        <f t="shared" si="236"/>
        <v>0</v>
      </c>
      <c r="AF762" s="49">
        <f t="shared" si="236"/>
        <v>0</v>
      </c>
      <c r="AG762" s="49">
        <f>IFERROR(IF(OR($V762&lt;&gt;"Ja",VLOOKUP($C762,Listen!$A$2:$F$45,5,0)="Nein",D762&lt;IF(C762="LNG Anbindungsanlagen gemäß separater Festlegung",2022,2023)),$AC762,$AA762),0)</f>
        <v>0</v>
      </c>
      <c r="AH762" s="49">
        <f>IFERROR(IF(OR($V762&lt;&gt;"Ja",VLOOKUP($C762,Listen!$A$2:$F$45,5,0)="Nein",D762&lt;IF(C762="LNG Anbindungsanlagen gemäß separater Festlegung",2022,2023)),$AC762,$AA762),0)</f>
        <v>0</v>
      </c>
      <c r="AI762" s="49">
        <f>IFERROR(IF(OR($W762&lt;&gt;"Ja",VLOOKUP($C762,Listen!$A$2:$F$45,6,0)="Nein"),$AC762,$AB762),0)</f>
        <v>0</v>
      </c>
      <c r="AJ762" s="49">
        <f>IFERROR(IF(OR($W762&lt;&gt;"Ja",VLOOKUP($C762,Listen!$A$2:$F$45,6,0)="Nein"),$AC762,$AB762),0)</f>
        <v>0</v>
      </c>
      <c r="AK762" s="49">
        <f>IFERROR(IF(OR($W762&lt;&gt;"Ja",VLOOKUP($C762,Listen!$A$2:$F$45,6,0)="Nein"),$AC762,$AB762),0)</f>
        <v>0</v>
      </c>
      <c r="AL762" s="51">
        <f t="shared" si="237"/>
        <v>0</v>
      </c>
      <c r="AM762" s="296">
        <f>IFERROR(IF(VLOOKUP($C762,Listen!$A$2:$F$45,6,0)="Ja",MAX(BC762:BD762),D_SAV!$BC762),0)</f>
        <v>0</v>
      </c>
      <c r="AN762" s="51">
        <f t="shared" si="238"/>
        <v>0</v>
      </c>
      <c r="AP762" s="304">
        <f t="shared" si="239"/>
        <v>0</v>
      </c>
      <c r="AQ762" s="304">
        <f t="shared" si="240"/>
        <v>0</v>
      </c>
      <c r="AR762" s="304">
        <f t="shared" si="241"/>
        <v>0</v>
      </c>
      <c r="AS762" s="304">
        <f t="shared" si="242"/>
        <v>0</v>
      </c>
      <c r="AT762" s="304">
        <f t="shared" si="243"/>
        <v>0</v>
      </c>
      <c r="AU762" s="304">
        <f t="shared" si="244"/>
        <v>0</v>
      </c>
      <c r="AV762" s="304">
        <f t="shared" si="245"/>
        <v>0</v>
      </c>
      <c r="AW762" s="304">
        <f t="shared" si="246"/>
        <v>0</v>
      </c>
      <c r="AX762" s="304">
        <f t="shared" si="247"/>
        <v>0</v>
      </c>
      <c r="AY762" s="304">
        <f t="shared" si="248"/>
        <v>0</v>
      </c>
      <c r="AZ762" s="304">
        <f t="shared" si="249"/>
        <v>0</v>
      </c>
      <c r="BA762" s="304">
        <f t="shared" si="250"/>
        <v>0</v>
      </c>
      <c r="BB762" s="304">
        <f t="shared" si="251"/>
        <v>0</v>
      </c>
      <c r="BC762" s="304">
        <f t="shared" si="252"/>
        <v>0</v>
      </c>
      <c r="BD762" s="304">
        <f t="shared" si="253"/>
        <v>0</v>
      </c>
      <c r="BE762" s="304">
        <f>IFERROR(IF(VLOOKUP($C762,Listen!$A$2:$F$45,6,0)="Ja",BB762-MAX(BC762:BD762),BB762-BC762),0)</f>
        <v>0</v>
      </c>
    </row>
    <row r="763" spans="1:57" x14ac:dyDescent="0.25">
      <c r="A763" s="320" t="str">
        <f>IF(AND(D763&lt;&gt;0,C763&lt;&gt;0,E763&lt;&gt;0),IF(B763&lt;&gt;0,CONCATENATE(B763,"-AGr",VLOOKUP(C763,Listen!$A$2:$D$45,4,FALSE),"-",D763,"-",E763,),CONCATENATE("AGr",VLOOKUP(C763,Listen!$A$2:$D$45,4,FALSE),"-",D763,"-",E763)),"keine vollständige ID")</f>
        <v>keine vollständige ID</v>
      </c>
      <c r="B763" s="301"/>
      <c r="C763" s="287"/>
      <c r="D763" s="34"/>
      <c r="E763" s="306"/>
      <c r="F763" s="116"/>
      <c r="G763" s="17"/>
      <c r="H763" s="17"/>
      <c r="I763" s="17"/>
      <c r="J763" s="17"/>
      <c r="K763" s="17"/>
      <c r="L763" s="17"/>
      <c r="M763" s="17"/>
      <c r="N763" s="17"/>
      <c r="O763" s="116"/>
      <c r="P763" s="117">
        <f>IF(D763&gt;A_Stammdaten!$B$12,0,SUM(G763,H763,J763,L763:M763)-SUM(I763,K763,N763:O763))</f>
        <v>0</v>
      </c>
      <c r="Q763" s="17"/>
      <c r="R763" s="17"/>
      <c r="S763" s="17"/>
      <c r="T763" s="17"/>
      <c r="U763" s="62">
        <f t="shared" si="233"/>
        <v>0</v>
      </c>
      <c r="V763" s="34"/>
      <c r="W763" s="34"/>
      <c r="X763" s="34"/>
      <c r="Y763" s="34"/>
      <c r="Z763" s="34"/>
      <c r="AA763" s="63" t="str">
        <f t="shared" si="234"/>
        <v>-</v>
      </c>
      <c r="AB763" s="63" t="str">
        <f t="shared" si="235"/>
        <v>-</v>
      </c>
      <c r="AC763" s="63">
        <f>IF(ISBLANK($C763),0,VLOOKUP($C763,Listen!$A$2:$C$45,2,FALSE))</f>
        <v>0</v>
      </c>
      <c r="AD763" s="63">
        <f>IF(ISBLANK($C763),0,VLOOKUP($C763,Listen!$A$2:$C$45,3,FALSE))</f>
        <v>0</v>
      </c>
      <c r="AE763" s="49">
        <f t="shared" si="236"/>
        <v>0</v>
      </c>
      <c r="AF763" s="49">
        <f t="shared" si="236"/>
        <v>0</v>
      </c>
      <c r="AG763" s="49">
        <f>IFERROR(IF(OR($V763&lt;&gt;"Ja",VLOOKUP($C763,Listen!$A$2:$F$45,5,0)="Nein",D763&lt;IF(C763="LNG Anbindungsanlagen gemäß separater Festlegung",2022,2023)),$AC763,$AA763),0)</f>
        <v>0</v>
      </c>
      <c r="AH763" s="49">
        <f>IFERROR(IF(OR($V763&lt;&gt;"Ja",VLOOKUP($C763,Listen!$A$2:$F$45,5,0)="Nein",D763&lt;IF(C763="LNG Anbindungsanlagen gemäß separater Festlegung",2022,2023)),$AC763,$AA763),0)</f>
        <v>0</v>
      </c>
      <c r="AI763" s="49">
        <f>IFERROR(IF(OR($W763&lt;&gt;"Ja",VLOOKUP($C763,Listen!$A$2:$F$45,6,0)="Nein"),$AC763,$AB763),0)</f>
        <v>0</v>
      </c>
      <c r="AJ763" s="49">
        <f>IFERROR(IF(OR($W763&lt;&gt;"Ja",VLOOKUP($C763,Listen!$A$2:$F$45,6,0)="Nein"),$AC763,$AB763),0)</f>
        <v>0</v>
      </c>
      <c r="AK763" s="49">
        <f>IFERROR(IF(OR($W763&lt;&gt;"Ja",VLOOKUP($C763,Listen!$A$2:$F$45,6,0)="Nein"),$AC763,$AB763),0)</f>
        <v>0</v>
      </c>
      <c r="AL763" s="51">
        <f t="shared" si="237"/>
        <v>0</v>
      </c>
      <c r="AM763" s="296">
        <f>IFERROR(IF(VLOOKUP($C763,Listen!$A$2:$F$45,6,0)="Ja",MAX(BC763:BD763),D_SAV!$BC763),0)</f>
        <v>0</v>
      </c>
      <c r="AN763" s="51">
        <f t="shared" si="238"/>
        <v>0</v>
      </c>
      <c r="AP763" s="304">
        <f t="shared" si="239"/>
        <v>0</v>
      </c>
      <c r="AQ763" s="304">
        <f t="shared" si="240"/>
        <v>0</v>
      </c>
      <c r="AR763" s="304">
        <f t="shared" si="241"/>
        <v>0</v>
      </c>
      <c r="AS763" s="304">
        <f t="shared" si="242"/>
        <v>0</v>
      </c>
      <c r="AT763" s="304">
        <f t="shared" si="243"/>
        <v>0</v>
      </c>
      <c r="AU763" s="304">
        <f t="shared" si="244"/>
        <v>0</v>
      </c>
      <c r="AV763" s="304">
        <f t="shared" si="245"/>
        <v>0</v>
      </c>
      <c r="AW763" s="304">
        <f t="shared" si="246"/>
        <v>0</v>
      </c>
      <c r="AX763" s="304">
        <f t="shared" si="247"/>
        <v>0</v>
      </c>
      <c r="AY763" s="304">
        <f t="shared" si="248"/>
        <v>0</v>
      </c>
      <c r="AZ763" s="304">
        <f t="shared" si="249"/>
        <v>0</v>
      </c>
      <c r="BA763" s="304">
        <f t="shared" si="250"/>
        <v>0</v>
      </c>
      <c r="BB763" s="304">
        <f t="shared" si="251"/>
        <v>0</v>
      </c>
      <c r="BC763" s="304">
        <f t="shared" si="252"/>
        <v>0</v>
      </c>
      <c r="BD763" s="304">
        <f t="shared" si="253"/>
        <v>0</v>
      </c>
      <c r="BE763" s="304">
        <f>IFERROR(IF(VLOOKUP($C763,Listen!$A$2:$F$45,6,0)="Ja",BB763-MAX(BC763:BD763),BB763-BC763),0)</f>
        <v>0</v>
      </c>
    </row>
    <row r="764" spans="1:57" x14ac:dyDescent="0.25">
      <c r="A764" s="320" t="str">
        <f>IF(AND(D764&lt;&gt;0,C764&lt;&gt;0,E764&lt;&gt;0),IF(B764&lt;&gt;0,CONCATENATE(B764,"-AGr",VLOOKUP(C764,Listen!$A$2:$D$45,4,FALSE),"-",D764,"-",E764,),CONCATENATE("AGr",VLOOKUP(C764,Listen!$A$2:$D$45,4,FALSE),"-",D764,"-",E764)),"keine vollständige ID")</f>
        <v>keine vollständige ID</v>
      </c>
      <c r="B764" s="301"/>
      <c r="C764" s="287"/>
      <c r="D764" s="34"/>
      <c r="E764" s="306"/>
      <c r="F764" s="116"/>
      <c r="G764" s="17"/>
      <c r="H764" s="17"/>
      <c r="I764" s="17"/>
      <c r="J764" s="17"/>
      <c r="K764" s="17"/>
      <c r="L764" s="17"/>
      <c r="M764" s="17"/>
      <c r="N764" s="17"/>
      <c r="O764" s="116"/>
      <c r="P764" s="117">
        <f>IF(D764&gt;A_Stammdaten!$B$12,0,SUM(G764,H764,J764,L764:M764)-SUM(I764,K764,N764:O764))</f>
        <v>0</v>
      </c>
      <c r="Q764" s="17"/>
      <c r="R764" s="17"/>
      <c r="S764" s="17"/>
      <c r="T764" s="17"/>
      <c r="U764" s="62">
        <f t="shared" si="233"/>
        <v>0</v>
      </c>
      <c r="V764" s="34"/>
      <c r="W764" s="34"/>
      <c r="X764" s="34"/>
      <c r="Y764" s="34"/>
      <c r="Z764" s="34"/>
      <c r="AA764" s="63" t="str">
        <f t="shared" si="234"/>
        <v>-</v>
      </c>
      <c r="AB764" s="63" t="str">
        <f t="shared" si="235"/>
        <v>-</v>
      </c>
      <c r="AC764" s="63">
        <f>IF(ISBLANK($C764),0,VLOOKUP($C764,Listen!$A$2:$C$45,2,FALSE))</f>
        <v>0</v>
      </c>
      <c r="AD764" s="63">
        <f>IF(ISBLANK($C764),0,VLOOKUP($C764,Listen!$A$2:$C$45,3,FALSE))</f>
        <v>0</v>
      </c>
      <c r="AE764" s="49">
        <f t="shared" si="236"/>
        <v>0</v>
      </c>
      <c r="AF764" s="49">
        <f t="shared" si="236"/>
        <v>0</v>
      </c>
      <c r="AG764" s="49">
        <f>IFERROR(IF(OR($V764&lt;&gt;"Ja",VLOOKUP($C764,Listen!$A$2:$F$45,5,0)="Nein",D764&lt;IF(C764="LNG Anbindungsanlagen gemäß separater Festlegung",2022,2023)),$AC764,$AA764),0)</f>
        <v>0</v>
      </c>
      <c r="AH764" s="49">
        <f>IFERROR(IF(OR($V764&lt;&gt;"Ja",VLOOKUP($C764,Listen!$A$2:$F$45,5,0)="Nein",D764&lt;IF(C764="LNG Anbindungsanlagen gemäß separater Festlegung",2022,2023)),$AC764,$AA764),0)</f>
        <v>0</v>
      </c>
      <c r="AI764" s="49">
        <f>IFERROR(IF(OR($W764&lt;&gt;"Ja",VLOOKUP($C764,Listen!$A$2:$F$45,6,0)="Nein"),$AC764,$AB764),0)</f>
        <v>0</v>
      </c>
      <c r="AJ764" s="49">
        <f>IFERROR(IF(OR($W764&lt;&gt;"Ja",VLOOKUP($C764,Listen!$A$2:$F$45,6,0)="Nein"),$AC764,$AB764),0)</f>
        <v>0</v>
      </c>
      <c r="AK764" s="49">
        <f>IFERROR(IF(OR($W764&lt;&gt;"Ja",VLOOKUP($C764,Listen!$A$2:$F$45,6,0)="Nein"),$AC764,$AB764),0)</f>
        <v>0</v>
      </c>
      <c r="AL764" s="51">
        <f t="shared" si="237"/>
        <v>0</v>
      </c>
      <c r="AM764" s="296">
        <f>IFERROR(IF(VLOOKUP($C764,Listen!$A$2:$F$45,6,0)="Ja",MAX(BC764:BD764),D_SAV!$BC764),0)</f>
        <v>0</v>
      </c>
      <c r="AN764" s="51">
        <f t="shared" si="238"/>
        <v>0</v>
      </c>
      <c r="AP764" s="304">
        <f t="shared" si="239"/>
        <v>0</v>
      </c>
      <c r="AQ764" s="304">
        <f t="shared" si="240"/>
        <v>0</v>
      </c>
      <c r="AR764" s="304">
        <f t="shared" si="241"/>
        <v>0</v>
      </c>
      <c r="AS764" s="304">
        <f t="shared" si="242"/>
        <v>0</v>
      </c>
      <c r="AT764" s="304">
        <f t="shared" si="243"/>
        <v>0</v>
      </c>
      <c r="AU764" s="304">
        <f t="shared" si="244"/>
        <v>0</v>
      </c>
      <c r="AV764" s="304">
        <f t="shared" si="245"/>
        <v>0</v>
      </c>
      <c r="AW764" s="304">
        <f t="shared" si="246"/>
        <v>0</v>
      </c>
      <c r="AX764" s="304">
        <f t="shared" si="247"/>
        <v>0</v>
      </c>
      <c r="AY764" s="304">
        <f t="shared" si="248"/>
        <v>0</v>
      </c>
      <c r="AZ764" s="304">
        <f t="shared" si="249"/>
        <v>0</v>
      </c>
      <c r="BA764" s="304">
        <f t="shared" si="250"/>
        <v>0</v>
      </c>
      <c r="BB764" s="304">
        <f t="shared" si="251"/>
        <v>0</v>
      </c>
      <c r="BC764" s="304">
        <f t="shared" si="252"/>
        <v>0</v>
      </c>
      <c r="BD764" s="304">
        <f t="shared" si="253"/>
        <v>0</v>
      </c>
      <c r="BE764" s="304">
        <f>IFERROR(IF(VLOOKUP($C764,Listen!$A$2:$F$45,6,0)="Ja",BB764-MAX(BC764:BD764),BB764-BC764),0)</f>
        <v>0</v>
      </c>
    </row>
    <row r="765" spans="1:57" x14ac:dyDescent="0.25">
      <c r="A765" s="320" t="str">
        <f>IF(AND(D765&lt;&gt;0,C765&lt;&gt;0,E765&lt;&gt;0),IF(B765&lt;&gt;0,CONCATENATE(B765,"-AGr",VLOOKUP(C765,Listen!$A$2:$D$45,4,FALSE),"-",D765,"-",E765,),CONCATENATE("AGr",VLOOKUP(C765,Listen!$A$2:$D$45,4,FALSE),"-",D765,"-",E765)),"keine vollständige ID")</f>
        <v>keine vollständige ID</v>
      </c>
      <c r="B765" s="301"/>
      <c r="C765" s="287"/>
      <c r="D765" s="34"/>
      <c r="E765" s="306"/>
      <c r="F765" s="116"/>
      <c r="G765" s="17"/>
      <c r="H765" s="17"/>
      <c r="I765" s="17"/>
      <c r="J765" s="17"/>
      <c r="K765" s="17"/>
      <c r="L765" s="17"/>
      <c r="M765" s="17"/>
      <c r="N765" s="17"/>
      <c r="O765" s="116"/>
      <c r="P765" s="117">
        <f>IF(D765&gt;A_Stammdaten!$B$12,0,SUM(G765,H765,J765,L765:M765)-SUM(I765,K765,N765:O765))</f>
        <v>0</v>
      </c>
      <c r="Q765" s="17"/>
      <c r="R765" s="17"/>
      <c r="S765" s="17"/>
      <c r="T765" s="17"/>
      <c r="U765" s="62">
        <f t="shared" si="233"/>
        <v>0</v>
      </c>
      <c r="V765" s="34"/>
      <c r="W765" s="34"/>
      <c r="X765" s="34"/>
      <c r="Y765" s="34"/>
      <c r="Z765" s="34"/>
      <c r="AA765" s="63" t="str">
        <f t="shared" si="234"/>
        <v>-</v>
      </c>
      <c r="AB765" s="63" t="str">
        <f t="shared" si="235"/>
        <v>-</v>
      </c>
      <c r="AC765" s="63">
        <f>IF(ISBLANK($C765),0,VLOOKUP($C765,Listen!$A$2:$C$45,2,FALSE))</f>
        <v>0</v>
      </c>
      <c r="AD765" s="63">
        <f>IF(ISBLANK($C765),0,VLOOKUP($C765,Listen!$A$2:$C$45,3,FALSE))</f>
        <v>0</v>
      </c>
      <c r="AE765" s="49">
        <f t="shared" si="236"/>
        <v>0</v>
      </c>
      <c r="AF765" s="49">
        <f t="shared" si="236"/>
        <v>0</v>
      </c>
      <c r="AG765" s="49">
        <f>IFERROR(IF(OR($V765&lt;&gt;"Ja",VLOOKUP($C765,Listen!$A$2:$F$45,5,0)="Nein",D765&lt;IF(C765="LNG Anbindungsanlagen gemäß separater Festlegung",2022,2023)),$AC765,$AA765),0)</f>
        <v>0</v>
      </c>
      <c r="AH765" s="49">
        <f>IFERROR(IF(OR($V765&lt;&gt;"Ja",VLOOKUP($C765,Listen!$A$2:$F$45,5,0)="Nein",D765&lt;IF(C765="LNG Anbindungsanlagen gemäß separater Festlegung",2022,2023)),$AC765,$AA765),0)</f>
        <v>0</v>
      </c>
      <c r="AI765" s="49">
        <f>IFERROR(IF(OR($W765&lt;&gt;"Ja",VLOOKUP($C765,Listen!$A$2:$F$45,6,0)="Nein"),$AC765,$AB765),0)</f>
        <v>0</v>
      </c>
      <c r="AJ765" s="49">
        <f>IFERROR(IF(OR($W765&lt;&gt;"Ja",VLOOKUP($C765,Listen!$A$2:$F$45,6,0)="Nein"),$AC765,$AB765),0)</f>
        <v>0</v>
      </c>
      <c r="AK765" s="49">
        <f>IFERROR(IF(OR($W765&lt;&gt;"Ja",VLOOKUP($C765,Listen!$A$2:$F$45,6,0)="Nein"),$AC765,$AB765),0)</f>
        <v>0</v>
      </c>
      <c r="AL765" s="51">
        <f t="shared" si="237"/>
        <v>0</v>
      </c>
      <c r="AM765" s="296">
        <f>IFERROR(IF(VLOOKUP($C765,Listen!$A$2:$F$45,6,0)="Ja",MAX(BC765:BD765),D_SAV!$BC765),0)</f>
        <v>0</v>
      </c>
      <c r="AN765" s="51">
        <f t="shared" si="238"/>
        <v>0</v>
      </c>
      <c r="AP765" s="304">
        <f t="shared" si="239"/>
        <v>0</v>
      </c>
      <c r="AQ765" s="304">
        <f t="shared" si="240"/>
        <v>0</v>
      </c>
      <c r="AR765" s="304">
        <f t="shared" si="241"/>
        <v>0</v>
      </c>
      <c r="AS765" s="304">
        <f t="shared" si="242"/>
        <v>0</v>
      </c>
      <c r="AT765" s="304">
        <f t="shared" si="243"/>
        <v>0</v>
      </c>
      <c r="AU765" s="304">
        <f t="shared" si="244"/>
        <v>0</v>
      </c>
      <c r="AV765" s="304">
        <f t="shared" si="245"/>
        <v>0</v>
      </c>
      <c r="AW765" s="304">
        <f t="shared" si="246"/>
        <v>0</v>
      </c>
      <c r="AX765" s="304">
        <f t="shared" si="247"/>
        <v>0</v>
      </c>
      <c r="AY765" s="304">
        <f t="shared" si="248"/>
        <v>0</v>
      </c>
      <c r="AZ765" s="304">
        <f t="shared" si="249"/>
        <v>0</v>
      </c>
      <c r="BA765" s="304">
        <f t="shared" si="250"/>
        <v>0</v>
      </c>
      <c r="BB765" s="304">
        <f t="shared" si="251"/>
        <v>0</v>
      </c>
      <c r="BC765" s="304">
        <f t="shared" si="252"/>
        <v>0</v>
      </c>
      <c r="BD765" s="304">
        <f t="shared" si="253"/>
        <v>0</v>
      </c>
      <c r="BE765" s="304">
        <f>IFERROR(IF(VLOOKUP($C765,Listen!$A$2:$F$45,6,0)="Ja",BB765-MAX(BC765:BD765),BB765-BC765),0)</f>
        <v>0</v>
      </c>
    </row>
    <row r="766" spans="1:57" x14ac:dyDescent="0.25">
      <c r="A766" s="320" t="str">
        <f>IF(AND(D766&lt;&gt;0,C766&lt;&gt;0,E766&lt;&gt;0),IF(B766&lt;&gt;0,CONCATENATE(B766,"-AGr",VLOOKUP(C766,Listen!$A$2:$D$45,4,FALSE),"-",D766,"-",E766,),CONCATENATE("AGr",VLOOKUP(C766,Listen!$A$2:$D$45,4,FALSE),"-",D766,"-",E766)),"keine vollständige ID")</f>
        <v>keine vollständige ID</v>
      </c>
      <c r="B766" s="301"/>
      <c r="C766" s="287"/>
      <c r="D766" s="34"/>
      <c r="E766" s="306"/>
      <c r="F766" s="116"/>
      <c r="G766" s="17"/>
      <c r="H766" s="17"/>
      <c r="I766" s="17"/>
      <c r="J766" s="17"/>
      <c r="K766" s="17"/>
      <c r="L766" s="17"/>
      <c r="M766" s="17"/>
      <c r="N766" s="17"/>
      <c r="O766" s="116"/>
      <c r="P766" s="117">
        <f>IF(D766&gt;A_Stammdaten!$B$12,0,SUM(G766,H766,J766,L766:M766)-SUM(I766,K766,N766:O766))</f>
        <v>0</v>
      </c>
      <c r="Q766" s="17"/>
      <c r="R766" s="17"/>
      <c r="S766" s="17"/>
      <c r="T766" s="17"/>
      <c r="U766" s="62">
        <f t="shared" si="233"/>
        <v>0</v>
      </c>
      <c r="V766" s="34"/>
      <c r="W766" s="34"/>
      <c r="X766" s="34"/>
      <c r="Y766" s="34"/>
      <c r="Z766" s="34"/>
      <c r="AA766" s="63" t="str">
        <f t="shared" si="234"/>
        <v>-</v>
      </c>
      <c r="AB766" s="63" t="str">
        <f t="shared" si="235"/>
        <v>-</v>
      </c>
      <c r="AC766" s="63">
        <f>IF(ISBLANK($C766),0,VLOOKUP($C766,Listen!$A$2:$C$45,2,FALSE))</f>
        <v>0</v>
      </c>
      <c r="AD766" s="63">
        <f>IF(ISBLANK($C766),0,VLOOKUP($C766,Listen!$A$2:$C$45,3,FALSE))</f>
        <v>0</v>
      </c>
      <c r="AE766" s="49">
        <f t="shared" si="236"/>
        <v>0</v>
      </c>
      <c r="AF766" s="49">
        <f t="shared" si="236"/>
        <v>0</v>
      </c>
      <c r="AG766" s="49">
        <f>IFERROR(IF(OR($V766&lt;&gt;"Ja",VLOOKUP($C766,Listen!$A$2:$F$45,5,0)="Nein",D766&lt;IF(C766="LNG Anbindungsanlagen gemäß separater Festlegung",2022,2023)),$AC766,$AA766),0)</f>
        <v>0</v>
      </c>
      <c r="AH766" s="49">
        <f>IFERROR(IF(OR($V766&lt;&gt;"Ja",VLOOKUP($C766,Listen!$A$2:$F$45,5,0)="Nein",D766&lt;IF(C766="LNG Anbindungsanlagen gemäß separater Festlegung",2022,2023)),$AC766,$AA766),0)</f>
        <v>0</v>
      </c>
      <c r="AI766" s="49">
        <f>IFERROR(IF(OR($W766&lt;&gt;"Ja",VLOOKUP($C766,Listen!$A$2:$F$45,6,0)="Nein"),$AC766,$AB766),0)</f>
        <v>0</v>
      </c>
      <c r="AJ766" s="49">
        <f>IFERROR(IF(OR($W766&lt;&gt;"Ja",VLOOKUP($C766,Listen!$A$2:$F$45,6,0)="Nein"),$AC766,$AB766),0)</f>
        <v>0</v>
      </c>
      <c r="AK766" s="49">
        <f>IFERROR(IF(OR($W766&lt;&gt;"Ja",VLOOKUP($C766,Listen!$A$2:$F$45,6,0)="Nein"),$AC766,$AB766),0)</f>
        <v>0</v>
      </c>
      <c r="AL766" s="51">
        <f t="shared" si="237"/>
        <v>0</v>
      </c>
      <c r="AM766" s="296">
        <f>IFERROR(IF(VLOOKUP($C766,Listen!$A$2:$F$45,6,0)="Ja",MAX(BC766:BD766),D_SAV!$BC766),0)</f>
        <v>0</v>
      </c>
      <c r="AN766" s="51">
        <f t="shared" si="238"/>
        <v>0</v>
      </c>
      <c r="AP766" s="304">
        <f t="shared" si="239"/>
        <v>0</v>
      </c>
      <c r="AQ766" s="304">
        <f t="shared" si="240"/>
        <v>0</v>
      </c>
      <c r="AR766" s="304">
        <f t="shared" si="241"/>
        <v>0</v>
      </c>
      <c r="AS766" s="304">
        <f t="shared" si="242"/>
        <v>0</v>
      </c>
      <c r="AT766" s="304">
        <f t="shared" si="243"/>
        <v>0</v>
      </c>
      <c r="AU766" s="304">
        <f t="shared" si="244"/>
        <v>0</v>
      </c>
      <c r="AV766" s="304">
        <f t="shared" si="245"/>
        <v>0</v>
      </c>
      <c r="AW766" s="304">
        <f t="shared" si="246"/>
        <v>0</v>
      </c>
      <c r="AX766" s="304">
        <f t="shared" si="247"/>
        <v>0</v>
      </c>
      <c r="AY766" s="304">
        <f t="shared" si="248"/>
        <v>0</v>
      </c>
      <c r="AZ766" s="304">
        <f t="shared" si="249"/>
        <v>0</v>
      </c>
      <c r="BA766" s="304">
        <f t="shared" si="250"/>
        <v>0</v>
      </c>
      <c r="BB766" s="304">
        <f t="shared" si="251"/>
        <v>0</v>
      </c>
      <c r="BC766" s="304">
        <f t="shared" si="252"/>
        <v>0</v>
      </c>
      <c r="BD766" s="304">
        <f t="shared" si="253"/>
        <v>0</v>
      </c>
      <c r="BE766" s="304">
        <f>IFERROR(IF(VLOOKUP($C766,Listen!$A$2:$F$45,6,0)="Ja",BB766-MAX(BC766:BD766),BB766-BC766),0)</f>
        <v>0</v>
      </c>
    </row>
    <row r="767" spans="1:57" x14ac:dyDescent="0.25">
      <c r="A767" s="320" t="str">
        <f>IF(AND(D767&lt;&gt;0,C767&lt;&gt;0,E767&lt;&gt;0),IF(B767&lt;&gt;0,CONCATENATE(B767,"-AGr",VLOOKUP(C767,Listen!$A$2:$D$45,4,FALSE),"-",D767,"-",E767,),CONCATENATE("AGr",VLOOKUP(C767,Listen!$A$2:$D$45,4,FALSE),"-",D767,"-",E767)),"keine vollständige ID")</f>
        <v>keine vollständige ID</v>
      </c>
      <c r="B767" s="301"/>
      <c r="C767" s="287"/>
      <c r="D767" s="34"/>
      <c r="E767" s="306"/>
      <c r="F767" s="116"/>
      <c r="G767" s="17"/>
      <c r="H767" s="17"/>
      <c r="I767" s="17"/>
      <c r="J767" s="17"/>
      <c r="K767" s="17"/>
      <c r="L767" s="17"/>
      <c r="M767" s="17"/>
      <c r="N767" s="17"/>
      <c r="O767" s="116"/>
      <c r="P767" s="117">
        <f>IF(D767&gt;A_Stammdaten!$B$12,0,SUM(G767,H767,J767,L767:M767)-SUM(I767,K767,N767:O767))</f>
        <v>0</v>
      </c>
      <c r="Q767" s="17"/>
      <c r="R767" s="17"/>
      <c r="S767" s="17"/>
      <c r="T767" s="17"/>
      <c r="U767" s="62">
        <f t="shared" si="233"/>
        <v>0</v>
      </c>
      <c r="V767" s="34"/>
      <c r="W767" s="34"/>
      <c r="X767" s="34"/>
      <c r="Y767" s="34"/>
      <c r="Z767" s="34"/>
      <c r="AA767" s="63" t="str">
        <f t="shared" si="234"/>
        <v>-</v>
      </c>
      <c r="AB767" s="63" t="str">
        <f t="shared" si="235"/>
        <v>-</v>
      </c>
      <c r="AC767" s="63">
        <f>IF(ISBLANK($C767),0,VLOOKUP($C767,Listen!$A$2:$C$45,2,FALSE))</f>
        <v>0</v>
      </c>
      <c r="AD767" s="63">
        <f>IF(ISBLANK($C767),0,VLOOKUP($C767,Listen!$A$2:$C$45,3,FALSE))</f>
        <v>0</v>
      </c>
      <c r="AE767" s="49">
        <f t="shared" si="236"/>
        <v>0</v>
      </c>
      <c r="AF767" s="49">
        <f t="shared" si="236"/>
        <v>0</v>
      </c>
      <c r="AG767" s="49">
        <f>IFERROR(IF(OR($V767&lt;&gt;"Ja",VLOOKUP($C767,Listen!$A$2:$F$45,5,0)="Nein",D767&lt;IF(C767="LNG Anbindungsanlagen gemäß separater Festlegung",2022,2023)),$AC767,$AA767),0)</f>
        <v>0</v>
      </c>
      <c r="AH767" s="49">
        <f>IFERROR(IF(OR($V767&lt;&gt;"Ja",VLOOKUP($C767,Listen!$A$2:$F$45,5,0)="Nein",D767&lt;IF(C767="LNG Anbindungsanlagen gemäß separater Festlegung",2022,2023)),$AC767,$AA767),0)</f>
        <v>0</v>
      </c>
      <c r="AI767" s="49">
        <f>IFERROR(IF(OR($W767&lt;&gt;"Ja",VLOOKUP($C767,Listen!$A$2:$F$45,6,0)="Nein"),$AC767,$AB767),0)</f>
        <v>0</v>
      </c>
      <c r="AJ767" s="49">
        <f>IFERROR(IF(OR($W767&lt;&gt;"Ja",VLOOKUP($C767,Listen!$A$2:$F$45,6,0)="Nein"),$AC767,$AB767),0)</f>
        <v>0</v>
      </c>
      <c r="AK767" s="49">
        <f>IFERROR(IF(OR($W767&lt;&gt;"Ja",VLOOKUP($C767,Listen!$A$2:$F$45,6,0)="Nein"),$AC767,$AB767),0)</f>
        <v>0</v>
      </c>
      <c r="AL767" s="51">
        <f t="shared" si="237"/>
        <v>0</v>
      </c>
      <c r="AM767" s="296">
        <f>IFERROR(IF(VLOOKUP($C767,Listen!$A$2:$F$45,6,0)="Ja",MAX(BC767:BD767),D_SAV!$BC767),0)</f>
        <v>0</v>
      </c>
      <c r="AN767" s="51">
        <f t="shared" si="238"/>
        <v>0</v>
      </c>
      <c r="AP767" s="304">
        <f t="shared" si="239"/>
        <v>0</v>
      </c>
      <c r="AQ767" s="304">
        <f t="shared" si="240"/>
        <v>0</v>
      </c>
      <c r="AR767" s="304">
        <f t="shared" si="241"/>
        <v>0</v>
      </c>
      <c r="AS767" s="304">
        <f t="shared" si="242"/>
        <v>0</v>
      </c>
      <c r="AT767" s="304">
        <f t="shared" si="243"/>
        <v>0</v>
      </c>
      <c r="AU767" s="304">
        <f t="shared" si="244"/>
        <v>0</v>
      </c>
      <c r="AV767" s="304">
        <f t="shared" si="245"/>
        <v>0</v>
      </c>
      <c r="AW767" s="304">
        <f t="shared" si="246"/>
        <v>0</v>
      </c>
      <c r="AX767" s="304">
        <f t="shared" si="247"/>
        <v>0</v>
      </c>
      <c r="AY767" s="304">
        <f t="shared" si="248"/>
        <v>0</v>
      </c>
      <c r="AZ767" s="304">
        <f t="shared" si="249"/>
        <v>0</v>
      </c>
      <c r="BA767" s="304">
        <f t="shared" si="250"/>
        <v>0</v>
      </c>
      <c r="BB767" s="304">
        <f t="shared" si="251"/>
        <v>0</v>
      </c>
      <c r="BC767" s="304">
        <f t="shared" si="252"/>
        <v>0</v>
      </c>
      <c r="BD767" s="304">
        <f t="shared" si="253"/>
        <v>0</v>
      </c>
      <c r="BE767" s="304">
        <f>IFERROR(IF(VLOOKUP($C767,Listen!$A$2:$F$45,6,0)="Ja",BB767-MAX(BC767:BD767),BB767-BC767),0)</f>
        <v>0</v>
      </c>
    </row>
    <row r="768" spans="1:57" x14ac:dyDescent="0.25">
      <c r="A768" s="320" t="str">
        <f>IF(AND(D768&lt;&gt;0,C768&lt;&gt;0,E768&lt;&gt;0),IF(B768&lt;&gt;0,CONCATENATE(B768,"-AGr",VLOOKUP(C768,Listen!$A$2:$D$45,4,FALSE),"-",D768,"-",E768,),CONCATENATE("AGr",VLOOKUP(C768,Listen!$A$2:$D$45,4,FALSE),"-",D768,"-",E768)),"keine vollständige ID")</f>
        <v>keine vollständige ID</v>
      </c>
      <c r="B768" s="301"/>
      <c r="C768" s="287"/>
      <c r="D768" s="34"/>
      <c r="E768" s="306"/>
      <c r="F768" s="116"/>
      <c r="G768" s="17"/>
      <c r="H768" s="17"/>
      <c r="I768" s="17"/>
      <c r="J768" s="17"/>
      <c r="K768" s="17"/>
      <c r="L768" s="17"/>
      <c r="M768" s="17"/>
      <c r="N768" s="17"/>
      <c r="O768" s="116"/>
      <c r="P768" s="117">
        <f>IF(D768&gt;A_Stammdaten!$B$12,0,SUM(G768,H768,J768,L768:M768)-SUM(I768,K768,N768:O768))</f>
        <v>0</v>
      </c>
      <c r="Q768" s="17"/>
      <c r="R768" s="17"/>
      <c r="S768" s="17"/>
      <c r="T768" s="17"/>
      <c r="U768" s="62">
        <f t="shared" si="233"/>
        <v>0</v>
      </c>
      <c r="V768" s="34"/>
      <c r="W768" s="34"/>
      <c r="X768" s="34"/>
      <c r="Y768" s="34"/>
      <c r="Z768" s="34"/>
      <c r="AA768" s="63" t="str">
        <f t="shared" si="234"/>
        <v>-</v>
      </c>
      <c r="AB768" s="63" t="str">
        <f t="shared" si="235"/>
        <v>-</v>
      </c>
      <c r="AC768" s="63">
        <f>IF(ISBLANK($C768),0,VLOOKUP($C768,Listen!$A$2:$C$45,2,FALSE))</f>
        <v>0</v>
      </c>
      <c r="AD768" s="63">
        <f>IF(ISBLANK($C768),0,VLOOKUP($C768,Listen!$A$2:$C$45,3,FALSE))</f>
        <v>0</v>
      </c>
      <c r="AE768" s="49">
        <f t="shared" si="236"/>
        <v>0</v>
      </c>
      <c r="AF768" s="49">
        <f t="shared" si="236"/>
        <v>0</v>
      </c>
      <c r="AG768" s="49">
        <f>IFERROR(IF(OR($V768&lt;&gt;"Ja",VLOOKUP($C768,Listen!$A$2:$F$45,5,0)="Nein",D768&lt;IF(C768="LNG Anbindungsanlagen gemäß separater Festlegung",2022,2023)),$AC768,$AA768),0)</f>
        <v>0</v>
      </c>
      <c r="AH768" s="49">
        <f>IFERROR(IF(OR($V768&lt;&gt;"Ja",VLOOKUP($C768,Listen!$A$2:$F$45,5,0)="Nein",D768&lt;IF(C768="LNG Anbindungsanlagen gemäß separater Festlegung",2022,2023)),$AC768,$AA768),0)</f>
        <v>0</v>
      </c>
      <c r="AI768" s="49">
        <f>IFERROR(IF(OR($W768&lt;&gt;"Ja",VLOOKUP($C768,Listen!$A$2:$F$45,6,0)="Nein"),$AC768,$AB768),0)</f>
        <v>0</v>
      </c>
      <c r="AJ768" s="49">
        <f>IFERROR(IF(OR($W768&lt;&gt;"Ja",VLOOKUP($C768,Listen!$A$2:$F$45,6,0)="Nein"),$AC768,$AB768),0)</f>
        <v>0</v>
      </c>
      <c r="AK768" s="49">
        <f>IFERROR(IF(OR($W768&lt;&gt;"Ja",VLOOKUP($C768,Listen!$A$2:$F$45,6,0)="Nein"),$AC768,$AB768),0)</f>
        <v>0</v>
      </c>
      <c r="AL768" s="51">
        <f t="shared" si="237"/>
        <v>0</v>
      </c>
      <c r="AM768" s="296">
        <f>IFERROR(IF(VLOOKUP($C768,Listen!$A$2:$F$45,6,0)="Ja",MAX(BC768:BD768),D_SAV!$BC768),0)</f>
        <v>0</v>
      </c>
      <c r="AN768" s="51">
        <f t="shared" si="238"/>
        <v>0</v>
      </c>
      <c r="AP768" s="304">
        <f t="shared" si="239"/>
        <v>0</v>
      </c>
      <c r="AQ768" s="304">
        <f t="shared" si="240"/>
        <v>0</v>
      </c>
      <c r="AR768" s="304">
        <f t="shared" si="241"/>
        <v>0</v>
      </c>
      <c r="AS768" s="304">
        <f t="shared" si="242"/>
        <v>0</v>
      </c>
      <c r="AT768" s="304">
        <f t="shared" si="243"/>
        <v>0</v>
      </c>
      <c r="AU768" s="304">
        <f t="shared" si="244"/>
        <v>0</v>
      </c>
      <c r="AV768" s="304">
        <f t="shared" si="245"/>
        <v>0</v>
      </c>
      <c r="AW768" s="304">
        <f t="shared" si="246"/>
        <v>0</v>
      </c>
      <c r="AX768" s="304">
        <f t="shared" si="247"/>
        <v>0</v>
      </c>
      <c r="AY768" s="304">
        <f t="shared" si="248"/>
        <v>0</v>
      </c>
      <c r="AZ768" s="304">
        <f t="shared" si="249"/>
        <v>0</v>
      </c>
      <c r="BA768" s="304">
        <f t="shared" si="250"/>
        <v>0</v>
      </c>
      <c r="BB768" s="304">
        <f t="shared" si="251"/>
        <v>0</v>
      </c>
      <c r="BC768" s="304">
        <f t="shared" si="252"/>
        <v>0</v>
      </c>
      <c r="BD768" s="304">
        <f t="shared" si="253"/>
        <v>0</v>
      </c>
      <c r="BE768" s="304">
        <f>IFERROR(IF(VLOOKUP($C768,Listen!$A$2:$F$45,6,0)="Ja",BB768-MAX(BC768:BD768),BB768-BC768),0)</f>
        <v>0</v>
      </c>
    </row>
    <row r="769" spans="1:57" x14ac:dyDescent="0.25">
      <c r="A769" s="320" t="str">
        <f>IF(AND(D769&lt;&gt;0,C769&lt;&gt;0,E769&lt;&gt;0),IF(B769&lt;&gt;0,CONCATENATE(B769,"-AGr",VLOOKUP(C769,Listen!$A$2:$D$45,4,FALSE),"-",D769,"-",E769,),CONCATENATE("AGr",VLOOKUP(C769,Listen!$A$2:$D$45,4,FALSE),"-",D769,"-",E769)),"keine vollständige ID")</f>
        <v>keine vollständige ID</v>
      </c>
      <c r="B769" s="301"/>
      <c r="C769" s="287"/>
      <c r="D769" s="34"/>
      <c r="E769" s="306"/>
      <c r="F769" s="116"/>
      <c r="G769" s="17"/>
      <c r="H769" s="17"/>
      <c r="I769" s="17"/>
      <c r="J769" s="17"/>
      <c r="K769" s="17"/>
      <c r="L769" s="17"/>
      <c r="M769" s="17"/>
      <c r="N769" s="17"/>
      <c r="O769" s="116"/>
      <c r="P769" s="117">
        <f>IF(D769&gt;A_Stammdaten!$B$12,0,SUM(G769,H769,J769,L769:M769)-SUM(I769,K769,N769:O769))</f>
        <v>0</v>
      </c>
      <c r="Q769" s="17"/>
      <c r="R769" s="17"/>
      <c r="S769" s="17"/>
      <c r="T769" s="17"/>
      <c r="U769" s="62">
        <f t="shared" si="233"/>
        <v>0</v>
      </c>
      <c r="V769" s="34"/>
      <c r="W769" s="34"/>
      <c r="X769" s="34"/>
      <c r="Y769" s="34"/>
      <c r="Z769" s="34"/>
      <c r="AA769" s="63" t="str">
        <f t="shared" si="234"/>
        <v>-</v>
      </c>
      <c r="AB769" s="63" t="str">
        <f t="shared" si="235"/>
        <v>-</v>
      </c>
      <c r="AC769" s="63">
        <f>IF(ISBLANK($C769),0,VLOOKUP($C769,Listen!$A$2:$C$45,2,FALSE))</f>
        <v>0</v>
      </c>
      <c r="AD769" s="63">
        <f>IF(ISBLANK($C769),0,VLOOKUP($C769,Listen!$A$2:$C$45,3,FALSE))</f>
        <v>0</v>
      </c>
      <c r="AE769" s="49">
        <f t="shared" si="236"/>
        <v>0</v>
      </c>
      <c r="AF769" s="49">
        <f t="shared" si="236"/>
        <v>0</v>
      </c>
      <c r="AG769" s="49">
        <f>IFERROR(IF(OR($V769&lt;&gt;"Ja",VLOOKUP($C769,Listen!$A$2:$F$45,5,0)="Nein",D769&lt;IF(C769="LNG Anbindungsanlagen gemäß separater Festlegung",2022,2023)),$AC769,$AA769),0)</f>
        <v>0</v>
      </c>
      <c r="AH769" s="49">
        <f>IFERROR(IF(OR($V769&lt;&gt;"Ja",VLOOKUP($C769,Listen!$A$2:$F$45,5,0)="Nein",D769&lt;IF(C769="LNG Anbindungsanlagen gemäß separater Festlegung",2022,2023)),$AC769,$AA769),0)</f>
        <v>0</v>
      </c>
      <c r="AI769" s="49">
        <f>IFERROR(IF(OR($W769&lt;&gt;"Ja",VLOOKUP($C769,Listen!$A$2:$F$45,6,0)="Nein"),$AC769,$AB769),0)</f>
        <v>0</v>
      </c>
      <c r="AJ769" s="49">
        <f>IFERROR(IF(OR($W769&lt;&gt;"Ja",VLOOKUP($C769,Listen!$A$2:$F$45,6,0)="Nein"),$AC769,$AB769),0)</f>
        <v>0</v>
      </c>
      <c r="AK769" s="49">
        <f>IFERROR(IF(OR($W769&lt;&gt;"Ja",VLOOKUP($C769,Listen!$A$2:$F$45,6,0)="Nein"),$AC769,$AB769),0)</f>
        <v>0</v>
      </c>
      <c r="AL769" s="51">
        <f t="shared" si="237"/>
        <v>0</v>
      </c>
      <c r="AM769" s="296">
        <f>IFERROR(IF(VLOOKUP($C769,Listen!$A$2:$F$45,6,0)="Ja",MAX(BC769:BD769),D_SAV!$BC769),0)</f>
        <v>0</v>
      </c>
      <c r="AN769" s="51">
        <f t="shared" si="238"/>
        <v>0</v>
      </c>
      <c r="AP769" s="304">
        <f t="shared" si="239"/>
        <v>0</v>
      </c>
      <c r="AQ769" s="304">
        <f t="shared" si="240"/>
        <v>0</v>
      </c>
      <c r="AR769" s="304">
        <f t="shared" si="241"/>
        <v>0</v>
      </c>
      <c r="AS769" s="304">
        <f t="shared" si="242"/>
        <v>0</v>
      </c>
      <c r="AT769" s="304">
        <f t="shared" si="243"/>
        <v>0</v>
      </c>
      <c r="AU769" s="304">
        <f t="shared" si="244"/>
        <v>0</v>
      </c>
      <c r="AV769" s="304">
        <f t="shared" si="245"/>
        <v>0</v>
      </c>
      <c r="AW769" s="304">
        <f t="shared" si="246"/>
        <v>0</v>
      </c>
      <c r="AX769" s="304">
        <f t="shared" si="247"/>
        <v>0</v>
      </c>
      <c r="AY769" s="304">
        <f t="shared" si="248"/>
        <v>0</v>
      </c>
      <c r="AZ769" s="304">
        <f t="shared" si="249"/>
        <v>0</v>
      </c>
      <c r="BA769" s="304">
        <f t="shared" si="250"/>
        <v>0</v>
      </c>
      <c r="BB769" s="304">
        <f t="shared" si="251"/>
        <v>0</v>
      </c>
      <c r="BC769" s="304">
        <f t="shared" si="252"/>
        <v>0</v>
      </c>
      <c r="BD769" s="304">
        <f t="shared" si="253"/>
        <v>0</v>
      </c>
      <c r="BE769" s="304">
        <f>IFERROR(IF(VLOOKUP($C769,Listen!$A$2:$F$45,6,0)="Ja",BB769-MAX(BC769:BD769),BB769-BC769),0)</f>
        <v>0</v>
      </c>
    </row>
    <row r="770" spans="1:57" x14ac:dyDescent="0.25">
      <c r="A770" s="320" t="str">
        <f>IF(AND(D770&lt;&gt;0,C770&lt;&gt;0,E770&lt;&gt;0),IF(B770&lt;&gt;0,CONCATENATE(B770,"-AGr",VLOOKUP(C770,Listen!$A$2:$D$45,4,FALSE),"-",D770,"-",E770,),CONCATENATE("AGr",VLOOKUP(C770,Listen!$A$2:$D$45,4,FALSE),"-",D770,"-",E770)),"keine vollständige ID")</f>
        <v>keine vollständige ID</v>
      </c>
      <c r="B770" s="301"/>
      <c r="C770" s="287"/>
      <c r="D770" s="34"/>
      <c r="E770" s="306"/>
      <c r="F770" s="116"/>
      <c r="G770" s="17"/>
      <c r="H770" s="17"/>
      <c r="I770" s="17"/>
      <c r="J770" s="17"/>
      <c r="K770" s="17"/>
      <c r="L770" s="17"/>
      <c r="M770" s="17"/>
      <c r="N770" s="17"/>
      <c r="O770" s="116"/>
      <c r="P770" s="117">
        <f>IF(D770&gt;A_Stammdaten!$B$12,0,SUM(G770,H770,J770,L770:M770)-SUM(I770,K770,N770:O770))</f>
        <v>0</v>
      </c>
      <c r="Q770" s="17"/>
      <c r="R770" s="17"/>
      <c r="S770" s="17"/>
      <c r="T770" s="17"/>
      <c r="U770" s="62">
        <f t="shared" si="233"/>
        <v>0</v>
      </c>
      <c r="V770" s="34"/>
      <c r="W770" s="34"/>
      <c r="X770" s="34"/>
      <c r="Y770" s="34"/>
      <c r="Z770" s="34"/>
      <c r="AA770" s="63" t="str">
        <f t="shared" si="234"/>
        <v>-</v>
      </c>
      <c r="AB770" s="63" t="str">
        <f t="shared" si="235"/>
        <v>-</v>
      </c>
      <c r="AC770" s="63">
        <f>IF(ISBLANK($C770),0,VLOOKUP($C770,Listen!$A$2:$C$45,2,FALSE))</f>
        <v>0</v>
      </c>
      <c r="AD770" s="63">
        <f>IF(ISBLANK($C770),0,VLOOKUP($C770,Listen!$A$2:$C$45,3,FALSE))</f>
        <v>0</v>
      </c>
      <c r="AE770" s="49">
        <f t="shared" si="236"/>
        <v>0</v>
      </c>
      <c r="AF770" s="49">
        <f t="shared" si="236"/>
        <v>0</v>
      </c>
      <c r="AG770" s="49">
        <f>IFERROR(IF(OR($V770&lt;&gt;"Ja",VLOOKUP($C770,Listen!$A$2:$F$45,5,0)="Nein",D770&lt;IF(C770="LNG Anbindungsanlagen gemäß separater Festlegung",2022,2023)),$AC770,$AA770),0)</f>
        <v>0</v>
      </c>
      <c r="AH770" s="49">
        <f>IFERROR(IF(OR($V770&lt;&gt;"Ja",VLOOKUP($C770,Listen!$A$2:$F$45,5,0)="Nein",D770&lt;IF(C770="LNG Anbindungsanlagen gemäß separater Festlegung",2022,2023)),$AC770,$AA770),0)</f>
        <v>0</v>
      </c>
      <c r="AI770" s="49">
        <f>IFERROR(IF(OR($W770&lt;&gt;"Ja",VLOOKUP($C770,Listen!$A$2:$F$45,6,0)="Nein"),$AC770,$AB770),0)</f>
        <v>0</v>
      </c>
      <c r="AJ770" s="49">
        <f>IFERROR(IF(OR($W770&lt;&gt;"Ja",VLOOKUP($C770,Listen!$A$2:$F$45,6,0)="Nein"),$AC770,$AB770),0)</f>
        <v>0</v>
      </c>
      <c r="AK770" s="49">
        <f>IFERROR(IF(OR($W770&lt;&gt;"Ja",VLOOKUP($C770,Listen!$A$2:$F$45,6,0)="Nein"),$AC770,$AB770),0)</f>
        <v>0</v>
      </c>
      <c r="AL770" s="51">
        <f t="shared" si="237"/>
        <v>0</v>
      </c>
      <c r="AM770" s="296">
        <f>IFERROR(IF(VLOOKUP($C770,Listen!$A$2:$F$45,6,0)="Ja",MAX(BC770:BD770),D_SAV!$BC770),0)</f>
        <v>0</v>
      </c>
      <c r="AN770" s="51">
        <f t="shared" si="238"/>
        <v>0</v>
      </c>
      <c r="AP770" s="304">
        <f t="shared" si="239"/>
        <v>0</v>
      </c>
      <c r="AQ770" s="304">
        <f t="shared" si="240"/>
        <v>0</v>
      </c>
      <c r="AR770" s="304">
        <f t="shared" si="241"/>
        <v>0</v>
      </c>
      <c r="AS770" s="304">
        <f t="shared" si="242"/>
        <v>0</v>
      </c>
      <c r="AT770" s="304">
        <f t="shared" si="243"/>
        <v>0</v>
      </c>
      <c r="AU770" s="304">
        <f t="shared" si="244"/>
        <v>0</v>
      </c>
      <c r="AV770" s="304">
        <f t="shared" si="245"/>
        <v>0</v>
      </c>
      <c r="AW770" s="304">
        <f t="shared" si="246"/>
        <v>0</v>
      </c>
      <c r="AX770" s="304">
        <f t="shared" si="247"/>
        <v>0</v>
      </c>
      <c r="AY770" s="304">
        <f t="shared" si="248"/>
        <v>0</v>
      </c>
      <c r="AZ770" s="304">
        <f t="shared" si="249"/>
        <v>0</v>
      </c>
      <c r="BA770" s="304">
        <f t="shared" si="250"/>
        <v>0</v>
      </c>
      <c r="BB770" s="304">
        <f t="shared" si="251"/>
        <v>0</v>
      </c>
      <c r="BC770" s="304">
        <f t="shared" si="252"/>
        <v>0</v>
      </c>
      <c r="BD770" s="304">
        <f t="shared" si="253"/>
        <v>0</v>
      </c>
      <c r="BE770" s="304">
        <f>IFERROR(IF(VLOOKUP($C770,Listen!$A$2:$F$45,6,0)="Ja",BB770-MAX(BC770:BD770),BB770-BC770),0)</f>
        <v>0</v>
      </c>
    </row>
    <row r="771" spans="1:57" x14ac:dyDescent="0.25">
      <c r="A771" s="320" t="str">
        <f>IF(AND(D771&lt;&gt;0,C771&lt;&gt;0,E771&lt;&gt;0),IF(B771&lt;&gt;0,CONCATENATE(B771,"-AGr",VLOOKUP(C771,Listen!$A$2:$D$45,4,FALSE),"-",D771,"-",E771,),CONCATENATE("AGr",VLOOKUP(C771,Listen!$A$2:$D$45,4,FALSE),"-",D771,"-",E771)),"keine vollständige ID")</f>
        <v>keine vollständige ID</v>
      </c>
      <c r="B771" s="301"/>
      <c r="C771" s="287"/>
      <c r="D771" s="34"/>
      <c r="E771" s="306"/>
      <c r="F771" s="116"/>
      <c r="G771" s="17"/>
      <c r="H771" s="17"/>
      <c r="I771" s="17"/>
      <c r="J771" s="17"/>
      <c r="K771" s="17"/>
      <c r="L771" s="17"/>
      <c r="M771" s="17"/>
      <c r="N771" s="17"/>
      <c r="O771" s="116"/>
      <c r="P771" s="117">
        <f>IF(D771&gt;A_Stammdaten!$B$12,0,SUM(G771,H771,J771,L771:M771)-SUM(I771,K771,N771:O771))</f>
        <v>0</v>
      </c>
      <c r="Q771" s="17"/>
      <c r="R771" s="17"/>
      <c r="S771" s="17"/>
      <c r="T771" s="17"/>
      <c r="U771" s="62">
        <f t="shared" si="233"/>
        <v>0</v>
      </c>
      <c r="V771" s="34"/>
      <c r="W771" s="34"/>
      <c r="X771" s="34"/>
      <c r="Y771" s="34"/>
      <c r="Z771" s="34"/>
      <c r="AA771" s="63" t="str">
        <f t="shared" si="234"/>
        <v>-</v>
      </c>
      <c r="AB771" s="63" t="str">
        <f t="shared" si="235"/>
        <v>-</v>
      </c>
      <c r="AC771" s="63">
        <f>IF(ISBLANK($C771),0,VLOOKUP($C771,Listen!$A$2:$C$45,2,FALSE))</f>
        <v>0</v>
      </c>
      <c r="AD771" s="63">
        <f>IF(ISBLANK($C771),0,VLOOKUP($C771,Listen!$A$2:$C$45,3,FALSE))</f>
        <v>0</v>
      </c>
      <c r="AE771" s="49">
        <f t="shared" si="236"/>
        <v>0</v>
      </c>
      <c r="AF771" s="49">
        <f t="shared" si="236"/>
        <v>0</v>
      </c>
      <c r="AG771" s="49">
        <f>IFERROR(IF(OR($V771&lt;&gt;"Ja",VLOOKUP($C771,Listen!$A$2:$F$45,5,0)="Nein",D771&lt;IF(C771="LNG Anbindungsanlagen gemäß separater Festlegung",2022,2023)),$AC771,$AA771),0)</f>
        <v>0</v>
      </c>
      <c r="AH771" s="49">
        <f>IFERROR(IF(OR($V771&lt;&gt;"Ja",VLOOKUP($C771,Listen!$A$2:$F$45,5,0)="Nein",D771&lt;IF(C771="LNG Anbindungsanlagen gemäß separater Festlegung",2022,2023)),$AC771,$AA771),0)</f>
        <v>0</v>
      </c>
      <c r="AI771" s="49">
        <f>IFERROR(IF(OR($W771&lt;&gt;"Ja",VLOOKUP($C771,Listen!$A$2:$F$45,6,0)="Nein"),$AC771,$AB771),0)</f>
        <v>0</v>
      </c>
      <c r="AJ771" s="49">
        <f>IFERROR(IF(OR($W771&lt;&gt;"Ja",VLOOKUP($C771,Listen!$A$2:$F$45,6,0)="Nein"),$AC771,$AB771),0)</f>
        <v>0</v>
      </c>
      <c r="AK771" s="49">
        <f>IFERROR(IF(OR($W771&lt;&gt;"Ja",VLOOKUP($C771,Listen!$A$2:$F$45,6,0)="Nein"),$AC771,$AB771),0)</f>
        <v>0</v>
      </c>
      <c r="AL771" s="51">
        <f t="shared" si="237"/>
        <v>0</v>
      </c>
      <c r="AM771" s="296">
        <f>IFERROR(IF(VLOOKUP($C771,Listen!$A$2:$F$45,6,0)="Ja",MAX(BC771:BD771),D_SAV!$BC771),0)</f>
        <v>0</v>
      </c>
      <c r="AN771" s="51">
        <f t="shared" si="238"/>
        <v>0</v>
      </c>
      <c r="AP771" s="304">
        <f t="shared" si="239"/>
        <v>0</v>
      </c>
      <c r="AQ771" s="304">
        <f t="shared" si="240"/>
        <v>0</v>
      </c>
      <c r="AR771" s="304">
        <f t="shared" si="241"/>
        <v>0</v>
      </c>
      <c r="AS771" s="304">
        <f t="shared" si="242"/>
        <v>0</v>
      </c>
      <c r="AT771" s="304">
        <f t="shared" si="243"/>
        <v>0</v>
      </c>
      <c r="AU771" s="304">
        <f t="shared" si="244"/>
        <v>0</v>
      </c>
      <c r="AV771" s="304">
        <f t="shared" si="245"/>
        <v>0</v>
      </c>
      <c r="AW771" s="304">
        <f t="shared" si="246"/>
        <v>0</v>
      </c>
      <c r="AX771" s="304">
        <f t="shared" si="247"/>
        <v>0</v>
      </c>
      <c r="AY771" s="304">
        <f t="shared" si="248"/>
        <v>0</v>
      </c>
      <c r="AZ771" s="304">
        <f t="shared" si="249"/>
        <v>0</v>
      </c>
      <c r="BA771" s="304">
        <f t="shared" si="250"/>
        <v>0</v>
      </c>
      <c r="BB771" s="304">
        <f t="shared" si="251"/>
        <v>0</v>
      </c>
      <c r="BC771" s="304">
        <f t="shared" si="252"/>
        <v>0</v>
      </c>
      <c r="BD771" s="304">
        <f t="shared" si="253"/>
        <v>0</v>
      </c>
      <c r="BE771" s="304">
        <f>IFERROR(IF(VLOOKUP($C771,Listen!$A$2:$F$45,6,0)="Ja",BB771-MAX(BC771:BD771),BB771-BC771),0)</f>
        <v>0</v>
      </c>
    </row>
    <row r="772" spans="1:57" x14ac:dyDescent="0.25">
      <c r="A772" s="320" t="str">
        <f>IF(AND(D772&lt;&gt;0,C772&lt;&gt;0,E772&lt;&gt;0),IF(B772&lt;&gt;0,CONCATENATE(B772,"-AGr",VLOOKUP(C772,Listen!$A$2:$D$45,4,FALSE),"-",D772,"-",E772,),CONCATENATE("AGr",VLOOKUP(C772,Listen!$A$2:$D$45,4,FALSE),"-",D772,"-",E772)),"keine vollständige ID")</f>
        <v>keine vollständige ID</v>
      </c>
      <c r="B772" s="301"/>
      <c r="C772" s="287"/>
      <c r="D772" s="34"/>
      <c r="E772" s="306"/>
      <c r="F772" s="116"/>
      <c r="G772" s="17"/>
      <c r="H772" s="17"/>
      <c r="I772" s="17"/>
      <c r="J772" s="17"/>
      <c r="K772" s="17"/>
      <c r="L772" s="17"/>
      <c r="M772" s="17"/>
      <c r="N772" s="17"/>
      <c r="O772" s="116"/>
      <c r="P772" s="117">
        <f>IF(D772&gt;A_Stammdaten!$B$12,0,SUM(G772,H772,J772,L772:M772)-SUM(I772,K772,N772:O772))</f>
        <v>0</v>
      </c>
      <c r="Q772" s="17"/>
      <c r="R772" s="17"/>
      <c r="S772" s="17"/>
      <c r="T772" s="17"/>
      <c r="U772" s="62">
        <f t="shared" si="233"/>
        <v>0</v>
      </c>
      <c r="V772" s="34"/>
      <c r="W772" s="34"/>
      <c r="X772" s="34"/>
      <c r="Y772" s="34"/>
      <c r="Z772" s="34"/>
      <c r="AA772" s="63" t="str">
        <f t="shared" si="234"/>
        <v>-</v>
      </c>
      <c r="AB772" s="63" t="str">
        <f t="shared" si="235"/>
        <v>-</v>
      </c>
      <c r="AC772" s="63">
        <f>IF(ISBLANK($C772),0,VLOOKUP($C772,Listen!$A$2:$C$45,2,FALSE))</f>
        <v>0</v>
      </c>
      <c r="AD772" s="63">
        <f>IF(ISBLANK($C772),0,VLOOKUP($C772,Listen!$A$2:$C$45,3,FALSE))</f>
        <v>0</v>
      </c>
      <c r="AE772" s="49">
        <f t="shared" si="236"/>
        <v>0</v>
      </c>
      <c r="AF772" s="49">
        <f t="shared" si="236"/>
        <v>0</v>
      </c>
      <c r="AG772" s="49">
        <f>IFERROR(IF(OR($V772&lt;&gt;"Ja",VLOOKUP($C772,Listen!$A$2:$F$45,5,0)="Nein",D772&lt;IF(C772="LNG Anbindungsanlagen gemäß separater Festlegung",2022,2023)),$AC772,$AA772),0)</f>
        <v>0</v>
      </c>
      <c r="AH772" s="49">
        <f>IFERROR(IF(OR($V772&lt;&gt;"Ja",VLOOKUP($C772,Listen!$A$2:$F$45,5,0)="Nein",D772&lt;IF(C772="LNG Anbindungsanlagen gemäß separater Festlegung",2022,2023)),$AC772,$AA772),0)</f>
        <v>0</v>
      </c>
      <c r="AI772" s="49">
        <f>IFERROR(IF(OR($W772&lt;&gt;"Ja",VLOOKUP($C772,Listen!$A$2:$F$45,6,0)="Nein"),$AC772,$AB772),0)</f>
        <v>0</v>
      </c>
      <c r="AJ772" s="49">
        <f>IFERROR(IF(OR($W772&lt;&gt;"Ja",VLOOKUP($C772,Listen!$A$2:$F$45,6,0)="Nein"),$AC772,$AB772),0)</f>
        <v>0</v>
      </c>
      <c r="AK772" s="49">
        <f>IFERROR(IF(OR($W772&lt;&gt;"Ja",VLOOKUP($C772,Listen!$A$2:$F$45,6,0)="Nein"),$AC772,$AB772),0)</f>
        <v>0</v>
      </c>
      <c r="AL772" s="51">
        <f t="shared" si="237"/>
        <v>0</v>
      </c>
      <c r="AM772" s="296">
        <f>IFERROR(IF(VLOOKUP($C772,Listen!$A$2:$F$45,6,0)="Ja",MAX(BC772:BD772),D_SAV!$BC772),0)</f>
        <v>0</v>
      </c>
      <c r="AN772" s="51">
        <f t="shared" si="238"/>
        <v>0</v>
      </c>
      <c r="AP772" s="304">
        <f t="shared" si="239"/>
        <v>0</v>
      </c>
      <c r="AQ772" s="304">
        <f t="shared" si="240"/>
        <v>0</v>
      </c>
      <c r="AR772" s="304">
        <f t="shared" si="241"/>
        <v>0</v>
      </c>
      <c r="AS772" s="304">
        <f t="shared" si="242"/>
        <v>0</v>
      </c>
      <c r="AT772" s="304">
        <f t="shared" si="243"/>
        <v>0</v>
      </c>
      <c r="AU772" s="304">
        <f t="shared" si="244"/>
        <v>0</v>
      </c>
      <c r="AV772" s="304">
        <f t="shared" si="245"/>
        <v>0</v>
      </c>
      <c r="AW772" s="304">
        <f t="shared" si="246"/>
        <v>0</v>
      </c>
      <c r="AX772" s="304">
        <f t="shared" si="247"/>
        <v>0</v>
      </c>
      <c r="AY772" s="304">
        <f t="shared" si="248"/>
        <v>0</v>
      </c>
      <c r="AZ772" s="304">
        <f t="shared" si="249"/>
        <v>0</v>
      </c>
      <c r="BA772" s="304">
        <f t="shared" si="250"/>
        <v>0</v>
      </c>
      <c r="BB772" s="304">
        <f t="shared" si="251"/>
        <v>0</v>
      </c>
      <c r="BC772" s="304">
        <f t="shared" si="252"/>
        <v>0</v>
      </c>
      <c r="BD772" s="304">
        <f t="shared" si="253"/>
        <v>0</v>
      </c>
      <c r="BE772" s="304">
        <f>IFERROR(IF(VLOOKUP($C772,Listen!$A$2:$F$45,6,0)="Ja",BB772-MAX(BC772:BD772),BB772-BC772),0)</f>
        <v>0</v>
      </c>
    </row>
    <row r="773" spans="1:57" x14ac:dyDescent="0.25">
      <c r="A773" s="320" t="str">
        <f>IF(AND(D773&lt;&gt;0,C773&lt;&gt;0,E773&lt;&gt;0),IF(B773&lt;&gt;0,CONCATENATE(B773,"-AGr",VLOOKUP(C773,Listen!$A$2:$D$45,4,FALSE),"-",D773,"-",E773,),CONCATENATE("AGr",VLOOKUP(C773,Listen!$A$2:$D$45,4,FALSE),"-",D773,"-",E773)),"keine vollständige ID")</f>
        <v>keine vollständige ID</v>
      </c>
      <c r="B773" s="301"/>
      <c r="C773" s="287"/>
      <c r="D773" s="34"/>
      <c r="E773" s="306"/>
      <c r="F773" s="116"/>
      <c r="G773" s="17"/>
      <c r="H773" s="17"/>
      <c r="I773" s="17"/>
      <c r="J773" s="17"/>
      <c r="K773" s="17"/>
      <c r="L773" s="17"/>
      <c r="M773" s="17"/>
      <c r="N773" s="17"/>
      <c r="O773" s="116"/>
      <c r="P773" s="117">
        <f>IF(D773&gt;A_Stammdaten!$B$12,0,SUM(G773,H773,J773,L773:M773)-SUM(I773,K773,N773:O773))</f>
        <v>0</v>
      </c>
      <c r="Q773" s="17"/>
      <c r="R773" s="17"/>
      <c r="S773" s="17"/>
      <c r="T773" s="17"/>
      <c r="U773" s="62">
        <f t="shared" si="233"/>
        <v>0</v>
      </c>
      <c r="V773" s="34"/>
      <c r="W773" s="34"/>
      <c r="X773" s="34"/>
      <c r="Y773" s="34"/>
      <c r="Z773" s="34"/>
      <c r="AA773" s="63" t="str">
        <f t="shared" si="234"/>
        <v>-</v>
      </c>
      <c r="AB773" s="63" t="str">
        <f t="shared" si="235"/>
        <v>-</v>
      </c>
      <c r="AC773" s="63">
        <f>IF(ISBLANK($C773),0,VLOOKUP($C773,Listen!$A$2:$C$45,2,FALSE))</f>
        <v>0</v>
      </c>
      <c r="AD773" s="63">
        <f>IF(ISBLANK($C773),0,VLOOKUP($C773,Listen!$A$2:$C$45,3,FALSE))</f>
        <v>0</v>
      </c>
      <c r="AE773" s="49">
        <f t="shared" si="236"/>
        <v>0</v>
      </c>
      <c r="AF773" s="49">
        <f t="shared" si="236"/>
        <v>0</v>
      </c>
      <c r="AG773" s="49">
        <f>IFERROR(IF(OR($V773&lt;&gt;"Ja",VLOOKUP($C773,Listen!$A$2:$F$45,5,0)="Nein",D773&lt;IF(C773="LNG Anbindungsanlagen gemäß separater Festlegung",2022,2023)),$AC773,$AA773),0)</f>
        <v>0</v>
      </c>
      <c r="AH773" s="49">
        <f>IFERROR(IF(OR($V773&lt;&gt;"Ja",VLOOKUP($C773,Listen!$A$2:$F$45,5,0)="Nein",D773&lt;IF(C773="LNG Anbindungsanlagen gemäß separater Festlegung",2022,2023)),$AC773,$AA773),0)</f>
        <v>0</v>
      </c>
      <c r="AI773" s="49">
        <f>IFERROR(IF(OR($W773&lt;&gt;"Ja",VLOOKUP($C773,Listen!$A$2:$F$45,6,0)="Nein"),$AC773,$AB773),0)</f>
        <v>0</v>
      </c>
      <c r="AJ773" s="49">
        <f>IFERROR(IF(OR($W773&lt;&gt;"Ja",VLOOKUP($C773,Listen!$A$2:$F$45,6,0)="Nein"),$AC773,$AB773),0)</f>
        <v>0</v>
      </c>
      <c r="AK773" s="49">
        <f>IFERROR(IF(OR($W773&lt;&gt;"Ja",VLOOKUP($C773,Listen!$A$2:$F$45,6,0)="Nein"),$AC773,$AB773),0)</f>
        <v>0</v>
      </c>
      <c r="AL773" s="51">
        <f t="shared" si="237"/>
        <v>0</v>
      </c>
      <c r="AM773" s="296">
        <f>IFERROR(IF(VLOOKUP($C773,Listen!$A$2:$F$45,6,0)="Ja",MAX(BC773:BD773),D_SAV!$BC773),0)</f>
        <v>0</v>
      </c>
      <c r="AN773" s="51">
        <f t="shared" si="238"/>
        <v>0</v>
      </c>
      <c r="AP773" s="304">
        <f t="shared" si="239"/>
        <v>0</v>
      </c>
      <c r="AQ773" s="304">
        <f t="shared" si="240"/>
        <v>0</v>
      </c>
      <c r="AR773" s="304">
        <f t="shared" si="241"/>
        <v>0</v>
      </c>
      <c r="AS773" s="304">
        <f t="shared" si="242"/>
        <v>0</v>
      </c>
      <c r="AT773" s="304">
        <f t="shared" si="243"/>
        <v>0</v>
      </c>
      <c r="AU773" s="304">
        <f t="shared" si="244"/>
        <v>0</v>
      </c>
      <c r="AV773" s="304">
        <f t="shared" si="245"/>
        <v>0</v>
      </c>
      <c r="AW773" s="304">
        <f t="shared" si="246"/>
        <v>0</v>
      </c>
      <c r="AX773" s="304">
        <f t="shared" si="247"/>
        <v>0</v>
      </c>
      <c r="AY773" s="304">
        <f t="shared" si="248"/>
        <v>0</v>
      </c>
      <c r="AZ773" s="304">
        <f t="shared" si="249"/>
        <v>0</v>
      </c>
      <c r="BA773" s="304">
        <f t="shared" si="250"/>
        <v>0</v>
      </c>
      <c r="BB773" s="304">
        <f t="shared" si="251"/>
        <v>0</v>
      </c>
      <c r="BC773" s="304">
        <f t="shared" si="252"/>
        <v>0</v>
      </c>
      <c r="BD773" s="304">
        <f t="shared" si="253"/>
        <v>0</v>
      </c>
      <c r="BE773" s="304">
        <f>IFERROR(IF(VLOOKUP($C773,Listen!$A$2:$F$45,6,0)="Ja",BB773-MAX(BC773:BD773),BB773-BC773),0)</f>
        <v>0</v>
      </c>
    </row>
    <row r="774" spans="1:57" x14ac:dyDescent="0.25">
      <c r="A774" s="320" t="str">
        <f>IF(AND(D774&lt;&gt;0,C774&lt;&gt;0,E774&lt;&gt;0),IF(B774&lt;&gt;0,CONCATENATE(B774,"-AGr",VLOOKUP(C774,Listen!$A$2:$D$45,4,FALSE),"-",D774,"-",E774,),CONCATENATE("AGr",VLOOKUP(C774,Listen!$A$2:$D$45,4,FALSE),"-",D774,"-",E774)),"keine vollständige ID")</f>
        <v>keine vollständige ID</v>
      </c>
      <c r="B774" s="301"/>
      <c r="C774" s="287"/>
      <c r="D774" s="34"/>
      <c r="E774" s="306"/>
      <c r="F774" s="116"/>
      <c r="G774" s="17"/>
      <c r="H774" s="17"/>
      <c r="I774" s="17"/>
      <c r="J774" s="17"/>
      <c r="K774" s="17"/>
      <c r="L774" s="17"/>
      <c r="M774" s="17"/>
      <c r="N774" s="17"/>
      <c r="O774" s="116"/>
      <c r="P774" s="117">
        <f>IF(D774&gt;A_Stammdaten!$B$12,0,SUM(G774,H774,J774,L774:M774)-SUM(I774,K774,N774:O774))</f>
        <v>0</v>
      </c>
      <c r="Q774" s="17"/>
      <c r="R774" s="17"/>
      <c r="S774" s="17"/>
      <c r="T774" s="17"/>
      <c r="U774" s="62">
        <f t="shared" ref="U774:U837" si="254">P774-SUM(Q774:T774)</f>
        <v>0</v>
      </c>
      <c r="V774" s="34"/>
      <c r="W774" s="34"/>
      <c r="X774" s="34"/>
      <c r="Y774" s="34"/>
      <c r="Z774" s="34"/>
      <c r="AA774" s="63" t="str">
        <f t="shared" ref="AA774:AA837" si="255">IF($V774="Ja",MIN(2044-$D774+1,AC774),"-")</f>
        <v>-</v>
      </c>
      <c r="AB774" s="63" t="str">
        <f t="shared" ref="AB774:AB837" si="256">IF($Z774="","-",MIN($Z774-$D774+1,AC774))</f>
        <v>-</v>
      </c>
      <c r="AC774" s="63">
        <f>IF(ISBLANK($C774),0,VLOOKUP($C774,Listen!$A$2:$C$45,2,FALSE))</f>
        <v>0</v>
      </c>
      <c r="AD774" s="63">
        <f>IF(ISBLANK($C774),0,VLOOKUP($C774,Listen!$A$2:$C$45,3,FALSE))</f>
        <v>0</v>
      </c>
      <c r="AE774" s="49">
        <f t="shared" ref="AE774:AF837" si="257">IFERROR($AC774,0)</f>
        <v>0</v>
      </c>
      <c r="AF774" s="49">
        <f t="shared" si="257"/>
        <v>0</v>
      </c>
      <c r="AG774" s="49">
        <f>IFERROR(IF(OR($V774&lt;&gt;"Ja",VLOOKUP($C774,Listen!$A$2:$F$45,5,0)="Nein",D774&lt;IF(C774="LNG Anbindungsanlagen gemäß separater Festlegung",2022,2023)),$AC774,$AA774),0)</f>
        <v>0</v>
      </c>
      <c r="AH774" s="49">
        <f>IFERROR(IF(OR($V774&lt;&gt;"Ja",VLOOKUP($C774,Listen!$A$2:$F$45,5,0)="Nein",D774&lt;IF(C774="LNG Anbindungsanlagen gemäß separater Festlegung",2022,2023)),$AC774,$AA774),0)</f>
        <v>0</v>
      </c>
      <c r="AI774" s="49">
        <f>IFERROR(IF(OR($W774&lt;&gt;"Ja",VLOOKUP($C774,Listen!$A$2:$F$45,6,0)="Nein"),$AC774,$AB774),0)</f>
        <v>0</v>
      </c>
      <c r="AJ774" s="49">
        <f>IFERROR(IF(OR($W774&lt;&gt;"Ja",VLOOKUP($C774,Listen!$A$2:$F$45,6,0)="Nein"),$AC774,$AB774),0)</f>
        <v>0</v>
      </c>
      <c r="AK774" s="49">
        <f>IFERROR(IF(OR($W774&lt;&gt;"Ja",VLOOKUP($C774,Listen!$A$2:$F$45,6,0)="Nein"),$AC774,$AB774),0)</f>
        <v>0</v>
      </c>
      <c r="AL774" s="51">
        <f t="shared" ref="AL774:AL837" si="258">BB774</f>
        <v>0</v>
      </c>
      <c r="AM774" s="296">
        <f>IFERROR(IF(VLOOKUP($C774,Listen!$A$2:$F$45,6,0)="Ja",MAX(BC774:BD774),D_SAV!$BC774),0)</f>
        <v>0</v>
      </c>
      <c r="AN774" s="51">
        <f t="shared" ref="AN774:AN837" si="259">BE774</f>
        <v>0</v>
      </c>
      <c r="AP774" s="304">
        <f t="shared" ref="AP774:AP837" si="260">AO774+IF($D774=AP$3,$U774,0)</f>
        <v>0</v>
      </c>
      <c r="AQ774" s="304">
        <f t="shared" ref="AQ774:AQ837" si="261">IF(AP774=0,0,IF($AE774-(AP$3-$D774)&lt;=0,AP774,AP774/($AE774-(AP$3-$D774))))</f>
        <v>0</v>
      </c>
      <c r="AR774" s="304">
        <f t="shared" ref="AR774:AR837" si="262">AP774-AQ774</f>
        <v>0</v>
      </c>
      <c r="AS774" s="304">
        <f t="shared" ref="AS774:AS837" si="263">AR774+IF($D774=AS$3,$U774,0)</f>
        <v>0</v>
      </c>
      <c r="AT774" s="304">
        <f t="shared" ref="AT774:AT837" si="264">IF(AS774=0,0,IF($AF774-(AS$3-$D774)&lt;=0,AS774,AS774/($AF774-(AS$3-$D774))))</f>
        <v>0</v>
      </c>
      <c r="AU774" s="304">
        <f t="shared" ref="AU774:AU837" si="265">AS774-AT774</f>
        <v>0</v>
      </c>
      <c r="AV774" s="304">
        <f t="shared" ref="AV774:AV837" si="266">AU774+IF($D774=AV$3,$U774,0)</f>
        <v>0</v>
      </c>
      <c r="AW774" s="304">
        <f t="shared" ref="AW774:AW837" si="267">IF(AV774=0,0,IF($AG774-(AV$3-$D774)&lt;=0,AV774,AV774/($AG774-(AV$3-$D774))))</f>
        <v>0</v>
      </c>
      <c r="AX774" s="304">
        <f t="shared" ref="AX774:AX837" si="268">AV774-AW774</f>
        <v>0</v>
      </c>
      <c r="AY774" s="304">
        <f t="shared" ref="AY774:AY837" si="269">AX774+IF($D774=AY$3,$U774,0)</f>
        <v>0</v>
      </c>
      <c r="AZ774" s="304">
        <f t="shared" ref="AZ774:AZ837" si="270">IF(AY774=0,0,IF($AH774-(AY$3-$D774)&lt;=0,AY774,AY774/($AH774-(AY$3-$D774))))</f>
        <v>0</v>
      </c>
      <c r="BA774" s="304">
        <f t="shared" ref="BA774:BA837" si="271">AY774-AZ774</f>
        <v>0</v>
      </c>
      <c r="BB774" s="304">
        <f t="shared" ref="BB774:BB837" si="272">BA774+IF($D774=BB$3,$U774,0)</f>
        <v>0</v>
      </c>
      <c r="BC774" s="304">
        <f t="shared" ref="BC774:BC837" si="273">IF(BB774=0,0,IF($AI774-(BB$3-$D774)&lt;=0,BB774,BB774/($AI774-(BB$3-$D774))))</f>
        <v>0</v>
      </c>
      <c r="BD774" s="304">
        <f t="shared" ref="BD774:BD837" si="274">BB774*Y774/100</f>
        <v>0</v>
      </c>
      <c r="BE774" s="304">
        <f>IFERROR(IF(VLOOKUP($C774,Listen!$A$2:$F$45,6,0)="Ja",BB774-MAX(BC774:BD774),BB774-BC774),0)</f>
        <v>0</v>
      </c>
    </row>
    <row r="775" spans="1:57" x14ac:dyDescent="0.25">
      <c r="A775" s="320" t="str">
        <f>IF(AND(D775&lt;&gt;0,C775&lt;&gt;0,E775&lt;&gt;0),IF(B775&lt;&gt;0,CONCATENATE(B775,"-AGr",VLOOKUP(C775,Listen!$A$2:$D$45,4,FALSE),"-",D775,"-",E775,),CONCATENATE("AGr",VLOOKUP(C775,Listen!$A$2:$D$45,4,FALSE),"-",D775,"-",E775)),"keine vollständige ID")</f>
        <v>keine vollständige ID</v>
      </c>
      <c r="B775" s="301"/>
      <c r="C775" s="287"/>
      <c r="D775" s="34"/>
      <c r="E775" s="306"/>
      <c r="F775" s="116"/>
      <c r="G775" s="17"/>
      <c r="H775" s="17"/>
      <c r="I775" s="17"/>
      <c r="J775" s="17"/>
      <c r="K775" s="17"/>
      <c r="L775" s="17"/>
      <c r="M775" s="17"/>
      <c r="N775" s="17"/>
      <c r="O775" s="116"/>
      <c r="P775" s="117">
        <f>IF(D775&gt;A_Stammdaten!$B$12,0,SUM(G775,H775,J775,L775:M775)-SUM(I775,K775,N775:O775))</f>
        <v>0</v>
      </c>
      <c r="Q775" s="17"/>
      <c r="R775" s="17"/>
      <c r="S775" s="17"/>
      <c r="T775" s="17"/>
      <c r="U775" s="62">
        <f t="shared" si="254"/>
        <v>0</v>
      </c>
      <c r="V775" s="34"/>
      <c r="W775" s="34"/>
      <c r="X775" s="34"/>
      <c r="Y775" s="34"/>
      <c r="Z775" s="34"/>
      <c r="AA775" s="63" t="str">
        <f t="shared" si="255"/>
        <v>-</v>
      </c>
      <c r="AB775" s="63" t="str">
        <f t="shared" si="256"/>
        <v>-</v>
      </c>
      <c r="AC775" s="63">
        <f>IF(ISBLANK($C775),0,VLOOKUP($C775,Listen!$A$2:$C$45,2,FALSE))</f>
        <v>0</v>
      </c>
      <c r="AD775" s="63">
        <f>IF(ISBLANK($C775),0,VLOOKUP($C775,Listen!$A$2:$C$45,3,FALSE))</f>
        <v>0</v>
      </c>
      <c r="AE775" s="49">
        <f t="shared" si="257"/>
        <v>0</v>
      </c>
      <c r="AF775" s="49">
        <f t="shared" si="257"/>
        <v>0</v>
      </c>
      <c r="AG775" s="49">
        <f>IFERROR(IF(OR($V775&lt;&gt;"Ja",VLOOKUP($C775,Listen!$A$2:$F$45,5,0)="Nein",D775&lt;IF(C775="LNG Anbindungsanlagen gemäß separater Festlegung",2022,2023)),$AC775,$AA775),0)</f>
        <v>0</v>
      </c>
      <c r="AH775" s="49">
        <f>IFERROR(IF(OR($V775&lt;&gt;"Ja",VLOOKUP($C775,Listen!$A$2:$F$45,5,0)="Nein",D775&lt;IF(C775="LNG Anbindungsanlagen gemäß separater Festlegung",2022,2023)),$AC775,$AA775),0)</f>
        <v>0</v>
      </c>
      <c r="AI775" s="49">
        <f>IFERROR(IF(OR($W775&lt;&gt;"Ja",VLOOKUP($C775,Listen!$A$2:$F$45,6,0)="Nein"),$AC775,$AB775),0)</f>
        <v>0</v>
      </c>
      <c r="AJ775" s="49">
        <f>IFERROR(IF(OR($W775&lt;&gt;"Ja",VLOOKUP($C775,Listen!$A$2:$F$45,6,0)="Nein"),$AC775,$AB775),0)</f>
        <v>0</v>
      </c>
      <c r="AK775" s="49">
        <f>IFERROR(IF(OR($W775&lt;&gt;"Ja",VLOOKUP($C775,Listen!$A$2:$F$45,6,0)="Nein"),$AC775,$AB775),0)</f>
        <v>0</v>
      </c>
      <c r="AL775" s="51">
        <f t="shared" si="258"/>
        <v>0</v>
      </c>
      <c r="AM775" s="296">
        <f>IFERROR(IF(VLOOKUP($C775,Listen!$A$2:$F$45,6,0)="Ja",MAX(BC775:BD775),D_SAV!$BC775),0)</f>
        <v>0</v>
      </c>
      <c r="AN775" s="51">
        <f t="shared" si="259"/>
        <v>0</v>
      </c>
      <c r="AP775" s="304">
        <f t="shared" si="260"/>
        <v>0</v>
      </c>
      <c r="AQ775" s="304">
        <f t="shared" si="261"/>
        <v>0</v>
      </c>
      <c r="AR775" s="304">
        <f t="shared" si="262"/>
        <v>0</v>
      </c>
      <c r="AS775" s="304">
        <f t="shared" si="263"/>
        <v>0</v>
      </c>
      <c r="AT775" s="304">
        <f t="shared" si="264"/>
        <v>0</v>
      </c>
      <c r="AU775" s="304">
        <f t="shared" si="265"/>
        <v>0</v>
      </c>
      <c r="AV775" s="304">
        <f t="shared" si="266"/>
        <v>0</v>
      </c>
      <c r="AW775" s="304">
        <f t="shared" si="267"/>
        <v>0</v>
      </c>
      <c r="AX775" s="304">
        <f t="shared" si="268"/>
        <v>0</v>
      </c>
      <c r="AY775" s="304">
        <f t="shared" si="269"/>
        <v>0</v>
      </c>
      <c r="AZ775" s="304">
        <f t="shared" si="270"/>
        <v>0</v>
      </c>
      <c r="BA775" s="304">
        <f t="shared" si="271"/>
        <v>0</v>
      </c>
      <c r="BB775" s="304">
        <f t="shared" si="272"/>
        <v>0</v>
      </c>
      <c r="BC775" s="304">
        <f t="shared" si="273"/>
        <v>0</v>
      </c>
      <c r="BD775" s="304">
        <f t="shared" si="274"/>
        <v>0</v>
      </c>
      <c r="BE775" s="304">
        <f>IFERROR(IF(VLOOKUP($C775,Listen!$A$2:$F$45,6,0)="Ja",BB775-MAX(BC775:BD775),BB775-BC775),0)</f>
        <v>0</v>
      </c>
    </row>
    <row r="776" spans="1:57" x14ac:dyDescent="0.25">
      <c r="A776" s="320" t="str">
        <f>IF(AND(D776&lt;&gt;0,C776&lt;&gt;0,E776&lt;&gt;0),IF(B776&lt;&gt;0,CONCATENATE(B776,"-AGr",VLOOKUP(C776,Listen!$A$2:$D$45,4,FALSE),"-",D776,"-",E776,),CONCATENATE("AGr",VLOOKUP(C776,Listen!$A$2:$D$45,4,FALSE),"-",D776,"-",E776)),"keine vollständige ID")</f>
        <v>keine vollständige ID</v>
      </c>
      <c r="B776" s="301"/>
      <c r="C776" s="287"/>
      <c r="D776" s="34"/>
      <c r="E776" s="306"/>
      <c r="F776" s="116"/>
      <c r="G776" s="17"/>
      <c r="H776" s="17"/>
      <c r="I776" s="17"/>
      <c r="J776" s="17"/>
      <c r="K776" s="17"/>
      <c r="L776" s="17"/>
      <c r="M776" s="17"/>
      <c r="N776" s="17"/>
      <c r="O776" s="116"/>
      <c r="P776" s="117">
        <f>IF(D776&gt;A_Stammdaten!$B$12,0,SUM(G776,H776,J776,L776:M776)-SUM(I776,K776,N776:O776))</f>
        <v>0</v>
      </c>
      <c r="Q776" s="17"/>
      <c r="R776" s="17"/>
      <c r="S776" s="17"/>
      <c r="T776" s="17"/>
      <c r="U776" s="62">
        <f t="shared" si="254"/>
        <v>0</v>
      </c>
      <c r="V776" s="34"/>
      <c r="W776" s="34"/>
      <c r="X776" s="34"/>
      <c r="Y776" s="34"/>
      <c r="Z776" s="34"/>
      <c r="AA776" s="63" t="str">
        <f t="shared" si="255"/>
        <v>-</v>
      </c>
      <c r="AB776" s="63" t="str">
        <f t="shared" si="256"/>
        <v>-</v>
      </c>
      <c r="AC776" s="63">
        <f>IF(ISBLANK($C776),0,VLOOKUP($C776,Listen!$A$2:$C$45,2,FALSE))</f>
        <v>0</v>
      </c>
      <c r="AD776" s="63">
        <f>IF(ISBLANK($C776),0,VLOOKUP($C776,Listen!$A$2:$C$45,3,FALSE))</f>
        <v>0</v>
      </c>
      <c r="AE776" s="49">
        <f t="shared" si="257"/>
        <v>0</v>
      </c>
      <c r="AF776" s="49">
        <f t="shared" si="257"/>
        <v>0</v>
      </c>
      <c r="AG776" s="49">
        <f>IFERROR(IF(OR($V776&lt;&gt;"Ja",VLOOKUP($C776,Listen!$A$2:$F$45,5,0)="Nein",D776&lt;IF(C776="LNG Anbindungsanlagen gemäß separater Festlegung",2022,2023)),$AC776,$AA776),0)</f>
        <v>0</v>
      </c>
      <c r="AH776" s="49">
        <f>IFERROR(IF(OR($V776&lt;&gt;"Ja",VLOOKUP($C776,Listen!$A$2:$F$45,5,0)="Nein",D776&lt;IF(C776="LNG Anbindungsanlagen gemäß separater Festlegung",2022,2023)),$AC776,$AA776),0)</f>
        <v>0</v>
      </c>
      <c r="AI776" s="49">
        <f>IFERROR(IF(OR($W776&lt;&gt;"Ja",VLOOKUP($C776,Listen!$A$2:$F$45,6,0)="Nein"),$AC776,$AB776),0)</f>
        <v>0</v>
      </c>
      <c r="AJ776" s="49">
        <f>IFERROR(IF(OR($W776&lt;&gt;"Ja",VLOOKUP($C776,Listen!$A$2:$F$45,6,0)="Nein"),$AC776,$AB776),0)</f>
        <v>0</v>
      </c>
      <c r="AK776" s="49">
        <f>IFERROR(IF(OR($W776&lt;&gt;"Ja",VLOOKUP($C776,Listen!$A$2:$F$45,6,0)="Nein"),$AC776,$AB776),0)</f>
        <v>0</v>
      </c>
      <c r="AL776" s="51">
        <f t="shared" si="258"/>
        <v>0</v>
      </c>
      <c r="AM776" s="296">
        <f>IFERROR(IF(VLOOKUP($C776,Listen!$A$2:$F$45,6,0)="Ja",MAX(BC776:BD776),D_SAV!$BC776),0)</f>
        <v>0</v>
      </c>
      <c r="AN776" s="51">
        <f t="shared" si="259"/>
        <v>0</v>
      </c>
      <c r="AP776" s="304">
        <f t="shared" si="260"/>
        <v>0</v>
      </c>
      <c r="AQ776" s="304">
        <f t="shared" si="261"/>
        <v>0</v>
      </c>
      <c r="AR776" s="304">
        <f t="shared" si="262"/>
        <v>0</v>
      </c>
      <c r="AS776" s="304">
        <f t="shared" si="263"/>
        <v>0</v>
      </c>
      <c r="AT776" s="304">
        <f t="shared" si="264"/>
        <v>0</v>
      </c>
      <c r="AU776" s="304">
        <f t="shared" si="265"/>
        <v>0</v>
      </c>
      <c r="AV776" s="304">
        <f t="shared" si="266"/>
        <v>0</v>
      </c>
      <c r="AW776" s="304">
        <f t="shared" si="267"/>
        <v>0</v>
      </c>
      <c r="AX776" s="304">
        <f t="shared" si="268"/>
        <v>0</v>
      </c>
      <c r="AY776" s="304">
        <f t="shared" si="269"/>
        <v>0</v>
      </c>
      <c r="AZ776" s="304">
        <f t="shared" si="270"/>
        <v>0</v>
      </c>
      <c r="BA776" s="304">
        <f t="shared" si="271"/>
        <v>0</v>
      </c>
      <c r="BB776" s="304">
        <f t="shared" si="272"/>
        <v>0</v>
      </c>
      <c r="BC776" s="304">
        <f t="shared" si="273"/>
        <v>0</v>
      </c>
      <c r="BD776" s="304">
        <f t="shared" si="274"/>
        <v>0</v>
      </c>
      <c r="BE776" s="304">
        <f>IFERROR(IF(VLOOKUP($C776,Listen!$A$2:$F$45,6,0)="Ja",BB776-MAX(BC776:BD776),BB776-BC776),0)</f>
        <v>0</v>
      </c>
    </row>
    <row r="777" spans="1:57" x14ac:dyDescent="0.25">
      <c r="A777" s="320" t="str">
        <f>IF(AND(D777&lt;&gt;0,C777&lt;&gt;0,E777&lt;&gt;0),IF(B777&lt;&gt;0,CONCATENATE(B777,"-AGr",VLOOKUP(C777,Listen!$A$2:$D$45,4,FALSE),"-",D777,"-",E777,),CONCATENATE("AGr",VLOOKUP(C777,Listen!$A$2:$D$45,4,FALSE),"-",D777,"-",E777)),"keine vollständige ID")</f>
        <v>keine vollständige ID</v>
      </c>
      <c r="B777" s="301"/>
      <c r="C777" s="287"/>
      <c r="D777" s="34"/>
      <c r="E777" s="306"/>
      <c r="F777" s="116"/>
      <c r="G777" s="17"/>
      <c r="H777" s="17"/>
      <c r="I777" s="17"/>
      <c r="J777" s="17"/>
      <c r="K777" s="17"/>
      <c r="L777" s="17"/>
      <c r="M777" s="17"/>
      <c r="N777" s="17"/>
      <c r="O777" s="116"/>
      <c r="P777" s="117">
        <f>IF(D777&gt;A_Stammdaten!$B$12,0,SUM(G777,H777,J777,L777:M777)-SUM(I777,K777,N777:O777))</f>
        <v>0</v>
      </c>
      <c r="Q777" s="17"/>
      <c r="R777" s="17"/>
      <c r="S777" s="17"/>
      <c r="T777" s="17"/>
      <c r="U777" s="62">
        <f t="shared" si="254"/>
        <v>0</v>
      </c>
      <c r="V777" s="34"/>
      <c r="W777" s="34"/>
      <c r="X777" s="34"/>
      <c r="Y777" s="34"/>
      <c r="Z777" s="34"/>
      <c r="AA777" s="63" t="str">
        <f t="shared" si="255"/>
        <v>-</v>
      </c>
      <c r="AB777" s="63" t="str">
        <f t="shared" si="256"/>
        <v>-</v>
      </c>
      <c r="AC777" s="63">
        <f>IF(ISBLANK($C777),0,VLOOKUP($C777,Listen!$A$2:$C$45,2,FALSE))</f>
        <v>0</v>
      </c>
      <c r="AD777" s="63">
        <f>IF(ISBLANK($C777),0,VLOOKUP($C777,Listen!$A$2:$C$45,3,FALSE))</f>
        <v>0</v>
      </c>
      <c r="AE777" s="49">
        <f t="shared" si="257"/>
        <v>0</v>
      </c>
      <c r="AF777" s="49">
        <f t="shared" si="257"/>
        <v>0</v>
      </c>
      <c r="AG777" s="49">
        <f>IFERROR(IF(OR($V777&lt;&gt;"Ja",VLOOKUP($C777,Listen!$A$2:$F$45,5,0)="Nein",D777&lt;IF(C777="LNG Anbindungsanlagen gemäß separater Festlegung",2022,2023)),$AC777,$AA777),0)</f>
        <v>0</v>
      </c>
      <c r="AH777" s="49">
        <f>IFERROR(IF(OR($V777&lt;&gt;"Ja",VLOOKUP($C777,Listen!$A$2:$F$45,5,0)="Nein",D777&lt;IF(C777="LNG Anbindungsanlagen gemäß separater Festlegung",2022,2023)),$AC777,$AA777),0)</f>
        <v>0</v>
      </c>
      <c r="AI777" s="49">
        <f>IFERROR(IF(OR($W777&lt;&gt;"Ja",VLOOKUP($C777,Listen!$A$2:$F$45,6,0)="Nein"),$AC777,$AB777),0)</f>
        <v>0</v>
      </c>
      <c r="AJ777" s="49">
        <f>IFERROR(IF(OR($W777&lt;&gt;"Ja",VLOOKUP($C777,Listen!$A$2:$F$45,6,0)="Nein"),$AC777,$AB777),0)</f>
        <v>0</v>
      </c>
      <c r="AK777" s="49">
        <f>IFERROR(IF(OR($W777&lt;&gt;"Ja",VLOOKUP($C777,Listen!$A$2:$F$45,6,0)="Nein"),$AC777,$AB777),0)</f>
        <v>0</v>
      </c>
      <c r="AL777" s="51">
        <f t="shared" si="258"/>
        <v>0</v>
      </c>
      <c r="AM777" s="296">
        <f>IFERROR(IF(VLOOKUP($C777,Listen!$A$2:$F$45,6,0)="Ja",MAX(BC777:BD777),D_SAV!$BC777),0)</f>
        <v>0</v>
      </c>
      <c r="AN777" s="51">
        <f t="shared" si="259"/>
        <v>0</v>
      </c>
      <c r="AP777" s="304">
        <f t="shared" si="260"/>
        <v>0</v>
      </c>
      <c r="AQ777" s="304">
        <f t="shared" si="261"/>
        <v>0</v>
      </c>
      <c r="AR777" s="304">
        <f t="shared" si="262"/>
        <v>0</v>
      </c>
      <c r="AS777" s="304">
        <f t="shared" si="263"/>
        <v>0</v>
      </c>
      <c r="AT777" s="304">
        <f t="shared" si="264"/>
        <v>0</v>
      </c>
      <c r="AU777" s="304">
        <f t="shared" si="265"/>
        <v>0</v>
      </c>
      <c r="AV777" s="304">
        <f t="shared" si="266"/>
        <v>0</v>
      </c>
      <c r="AW777" s="304">
        <f t="shared" si="267"/>
        <v>0</v>
      </c>
      <c r="AX777" s="304">
        <f t="shared" si="268"/>
        <v>0</v>
      </c>
      <c r="AY777" s="304">
        <f t="shared" si="269"/>
        <v>0</v>
      </c>
      <c r="AZ777" s="304">
        <f t="shared" si="270"/>
        <v>0</v>
      </c>
      <c r="BA777" s="304">
        <f t="shared" si="271"/>
        <v>0</v>
      </c>
      <c r="BB777" s="304">
        <f t="shared" si="272"/>
        <v>0</v>
      </c>
      <c r="BC777" s="304">
        <f t="shared" si="273"/>
        <v>0</v>
      </c>
      <c r="BD777" s="304">
        <f t="shared" si="274"/>
        <v>0</v>
      </c>
      <c r="BE777" s="304">
        <f>IFERROR(IF(VLOOKUP($C777,Listen!$A$2:$F$45,6,0)="Ja",BB777-MAX(BC777:BD777),BB777-BC777),0)</f>
        <v>0</v>
      </c>
    </row>
    <row r="778" spans="1:57" x14ac:dyDescent="0.25">
      <c r="A778" s="320" t="str">
        <f>IF(AND(D778&lt;&gt;0,C778&lt;&gt;0,E778&lt;&gt;0),IF(B778&lt;&gt;0,CONCATENATE(B778,"-AGr",VLOOKUP(C778,Listen!$A$2:$D$45,4,FALSE),"-",D778,"-",E778,),CONCATENATE("AGr",VLOOKUP(C778,Listen!$A$2:$D$45,4,FALSE),"-",D778,"-",E778)),"keine vollständige ID")</f>
        <v>keine vollständige ID</v>
      </c>
      <c r="B778" s="301"/>
      <c r="C778" s="287"/>
      <c r="D778" s="34"/>
      <c r="E778" s="306"/>
      <c r="F778" s="116"/>
      <c r="G778" s="17"/>
      <c r="H778" s="17"/>
      <c r="I778" s="17"/>
      <c r="J778" s="17"/>
      <c r="K778" s="17"/>
      <c r="L778" s="17"/>
      <c r="M778" s="17"/>
      <c r="N778" s="17"/>
      <c r="O778" s="116"/>
      <c r="P778" s="117">
        <f>IF(D778&gt;A_Stammdaten!$B$12,0,SUM(G778,H778,J778,L778:M778)-SUM(I778,K778,N778:O778))</f>
        <v>0</v>
      </c>
      <c r="Q778" s="17"/>
      <c r="R778" s="17"/>
      <c r="S778" s="17"/>
      <c r="T778" s="17"/>
      <c r="U778" s="62">
        <f t="shared" si="254"/>
        <v>0</v>
      </c>
      <c r="V778" s="34"/>
      <c r="W778" s="34"/>
      <c r="X778" s="34"/>
      <c r="Y778" s="34"/>
      <c r="Z778" s="34"/>
      <c r="AA778" s="63" t="str">
        <f t="shared" si="255"/>
        <v>-</v>
      </c>
      <c r="AB778" s="63" t="str">
        <f t="shared" si="256"/>
        <v>-</v>
      </c>
      <c r="AC778" s="63">
        <f>IF(ISBLANK($C778),0,VLOOKUP($C778,Listen!$A$2:$C$45,2,FALSE))</f>
        <v>0</v>
      </c>
      <c r="AD778" s="63">
        <f>IF(ISBLANK($C778),0,VLOOKUP($C778,Listen!$A$2:$C$45,3,FALSE))</f>
        <v>0</v>
      </c>
      <c r="AE778" s="49">
        <f t="shared" si="257"/>
        <v>0</v>
      </c>
      <c r="AF778" s="49">
        <f t="shared" si="257"/>
        <v>0</v>
      </c>
      <c r="AG778" s="49">
        <f>IFERROR(IF(OR($V778&lt;&gt;"Ja",VLOOKUP($C778,Listen!$A$2:$F$45,5,0)="Nein",D778&lt;IF(C778="LNG Anbindungsanlagen gemäß separater Festlegung",2022,2023)),$AC778,$AA778),0)</f>
        <v>0</v>
      </c>
      <c r="AH778" s="49">
        <f>IFERROR(IF(OR($V778&lt;&gt;"Ja",VLOOKUP($C778,Listen!$A$2:$F$45,5,0)="Nein",D778&lt;IF(C778="LNG Anbindungsanlagen gemäß separater Festlegung",2022,2023)),$AC778,$AA778),0)</f>
        <v>0</v>
      </c>
      <c r="AI778" s="49">
        <f>IFERROR(IF(OR($W778&lt;&gt;"Ja",VLOOKUP($C778,Listen!$A$2:$F$45,6,0)="Nein"),$AC778,$AB778),0)</f>
        <v>0</v>
      </c>
      <c r="AJ778" s="49">
        <f>IFERROR(IF(OR($W778&lt;&gt;"Ja",VLOOKUP($C778,Listen!$A$2:$F$45,6,0)="Nein"),$AC778,$AB778),0)</f>
        <v>0</v>
      </c>
      <c r="AK778" s="49">
        <f>IFERROR(IF(OR($W778&lt;&gt;"Ja",VLOOKUP($C778,Listen!$A$2:$F$45,6,0)="Nein"),$AC778,$AB778),0)</f>
        <v>0</v>
      </c>
      <c r="AL778" s="51">
        <f t="shared" si="258"/>
        <v>0</v>
      </c>
      <c r="AM778" s="296">
        <f>IFERROR(IF(VLOOKUP($C778,Listen!$A$2:$F$45,6,0)="Ja",MAX(BC778:BD778),D_SAV!$BC778),0)</f>
        <v>0</v>
      </c>
      <c r="AN778" s="51">
        <f t="shared" si="259"/>
        <v>0</v>
      </c>
      <c r="AP778" s="304">
        <f t="shared" si="260"/>
        <v>0</v>
      </c>
      <c r="AQ778" s="304">
        <f t="shared" si="261"/>
        <v>0</v>
      </c>
      <c r="AR778" s="304">
        <f t="shared" si="262"/>
        <v>0</v>
      </c>
      <c r="AS778" s="304">
        <f t="shared" si="263"/>
        <v>0</v>
      </c>
      <c r="AT778" s="304">
        <f t="shared" si="264"/>
        <v>0</v>
      </c>
      <c r="AU778" s="304">
        <f t="shared" si="265"/>
        <v>0</v>
      </c>
      <c r="AV778" s="304">
        <f t="shared" si="266"/>
        <v>0</v>
      </c>
      <c r="AW778" s="304">
        <f t="shared" si="267"/>
        <v>0</v>
      </c>
      <c r="AX778" s="304">
        <f t="shared" si="268"/>
        <v>0</v>
      </c>
      <c r="AY778" s="304">
        <f t="shared" si="269"/>
        <v>0</v>
      </c>
      <c r="AZ778" s="304">
        <f t="shared" si="270"/>
        <v>0</v>
      </c>
      <c r="BA778" s="304">
        <f t="shared" si="271"/>
        <v>0</v>
      </c>
      <c r="BB778" s="304">
        <f t="shared" si="272"/>
        <v>0</v>
      </c>
      <c r="BC778" s="304">
        <f t="shared" si="273"/>
        <v>0</v>
      </c>
      <c r="BD778" s="304">
        <f t="shared" si="274"/>
        <v>0</v>
      </c>
      <c r="BE778" s="304">
        <f>IFERROR(IF(VLOOKUP($C778,Listen!$A$2:$F$45,6,0)="Ja",BB778-MAX(BC778:BD778),BB778-BC778),0)</f>
        <v>0</v>
      </c>
    </row>
    <row r="779" spans="1:57" x14ac:dyDescent="0.25">
      <c r="A779" s="320" t="str">
        <f>IF(AND(D779&lt;&gt;0,C779&lt;&gt;0,E779&lt;&gt;0),IF(B779&lt;&gt;0,CONCATENATE(B779,"-AGr",VLOOKUP(C779,Listen!$A$2:$D$45,4,FALSE),"-",D779,"-",E779,),CONCATENATE("AGr",VLOOKUP(C779,Listen!$A$2:$D$45,4,FALSE),"-",D779,"-",E779)),"keine vollständige ID")</f>
        <v>keine vollständige ID</v>
      </c>
      <c r="B779" s="301"/>
      <c r="C779" s="287"/>
      <c r="D779" s="34"/>
      <c r="E779" s="306"/>
      <c r="F779" s="116"/>
      <c r="G779" s="17"/>
      <c r="H779" s="17"/>
      <c r="I779" s="17"/>
      <c r="J779" s="17"/>
      <c r="K779" s="17"/>
      <c r="L779" s="17"/>
      <c r="M779" s="17"/>
      <c r="N779" s="17"/>
      <c r="O779" s="116"/>
      <c r="P779" s="117">
        <f>IF(D779&gt;A_Stammdaten!$B$12,0,SUM(G779,H779,J779,L779:M779)-SUM(I779,K779,N779:O779))</f>
        <v>0</v>
      </c>
      <c r="Q779" s="17"/>
      <c r="R779" s="17"/>
      <c r="S779" s="17"/>
      <c r="T779" s="17"/>
      <c r="U779" s="62">
        <f t="shared" si="254"/>
        <v>0</v>
      </c>
      <c r="V779" s="34"/>
      <c r="W779" s="34"/>
      <c r="X779" s="34"/>
      <c r="Y779" s="34"/>
      <c r="Z779" s="34"/>
      <c r="AA779" s="63" t="str">
        <f t="shared" si="255"/>
        <v>-</v>
      </c>
      <c r="AB779" s="63" t="str">
        <f t="shared" si="256"/>
        <v>-</v>
      </c>
      <c r="AC779" s="63">
        <f>IF(ISBLANK($C779),0,VLOOKUP($C779,Listen!$A$2:$C$45,2,FALSE))</f>
        <v>0</v>
      </c>
      <c r="AD779" s="63">
        <f>IF(ISBLANK($C779),0,VLOOKUP($C779,Listen!$A$2:$C$45,3,FALSE))</f>
        <v>0</v>
      </c>
      <c r="AE779" s="49">
        <f t="shared" si="257"/>
        <v>0</v>
      </c>
      <c r="AF779" s="49">
        <f t="shared" si="257"/>
        <v>0</v>
      </c>
      <c r="AG779" s="49">
        <f>IFERROR(IF(OR($V779&lt;&gt;"Ja",VLOOKUP($C779,Listen!$A$2:$F$45,5,0)="Nein",D779&lt;IF(C779="LNG Anbindungsanlagen gemäß separater Festlegung",2022,2023)),$AC779,$AA779),0)</f>
        <v>0</v>
      </c>
      <c r="AH779" s="49">
        <f>IFERROR(IF(OR($V779&lt;&gt;"Ja",VLOOKUP($C779,Listen!$A$2:$F$45,5,0)="Nein",D779&lt;IF(C779="LNG Anbindungsanlagen gemäß separater Festlegung",2022,2023)),$AC779,$AA779),0)</f>
        <v>0</v>
      </c>
      <c r="AI779" s="49">
        <f>IFERROR(IF(OR($W779&lt;&gt;"Ja",VLOOKUP($C779,Listen!$A$2:$F$45,6,0)="Nein"),$AC779,$AB779),0)</f>
        <v>0</v>
      </c>
      <c r="AJ779" s="49">
        <f>IFERROR(IF(OR($W779&lt;&gt;"Ja",VLOOKUP($C779,Listen!$A$2:$F$45,6,0)="Nein"),$AC779,$AB779),0)</f>
        <v>0</v>
      </c>
      <c r="AK779" s="49">
        <f>IFERROR(IF(OR($W779&lt;&gt;"Ja",VLOOKUP($C779,Listen!$A$2:$F$45,6,0)="Nein"),$AC779,$AB779),0)</f>
        <v>0</v>
      </c>
      <c r="AL779" s="51">
        <f t="shared" si="258"/>
        <v>0</v>
      </c>
      <c r="AM779" s="296">
        <f>IFERROR(IF(VLOOKUP($C779,Listen!$A$2:$F$45,6,0)="Ja",MAX(BC779:BD779),D_SAV!$BC779),0)</f>
        <v>0</v>
      </c>
      <c r="AN779" s="51">
        <f t="shared" si="259"/>
        <v>0</v>
      </c>
      <c r="AP779" s="304">
        <f t="shared" si="260"/>
        <v>0</v>
      </c>
      <c r="AQ779" s="304">
        <f t="shared" si="261"/>
        <v>0</v>
      </c>
      <c r="AR779" s="304">
        <f t="shared" si="262"/>
        <v>0</v>
      </c>
      <c r="AS779" s="304">
        <f t="shared" si="263"/>
        <v>0</v>
      </c>
      <c r="AT779" s="304">
        <f t="shared" si="264"/>
        <v>0</v>
      </c>
      <c r="AU779" s="304">
        <f t="shared" si="265"/>
        <v>0</v>
      </c>
      <c r="AV779" s="304">
        <f t="shared" si="266"/>
        <v>0</v>
      </c>
      <c r="AW779" s="304">
        <f t="shared" si="267"/>
        <v>0</v>
      </c>
      <c r="AX779" s="304">
        <f t="shared" si="268"/>
        <v>0</v>
      </c>
      <c r="AY779" s="304">
        <f t="shared" si="269"/>
        <v>0</v>
      </c>
      <c r="AZ779" s="304">
        <f t="shared" si="270"/>
        <v>0</v>
      </c>
      <c r="BA779" s="304">
        <f t="shared" si="271"/>
        <v>0</v>
      </c>
      <c r="BB779" s="304">
        <f t="shared" si="272"/>
        <v>0</v>
      </c>
      <c r="BC779" s="304">
        <f t="shared" si="273"/>
        <v>0</v>
      </c>
      <c r="BD779" s="304">
        <f t="shared" si="274"/>
        <v>0</v>
      </c>
      <c r="BE779" s="304">
        <f>IFERROR(IF(VLOOKUP($C779,Listen!$A$2:$F$45,6,0)="Ja",BB779-MAX(BC779:BD779),BB779-BC779),0)</f>
        <v>0</v>
      </c>
    </row>
    <row r="780" spans="1:57" x14ac:dyDescent="0.25">
      <c r="A780" s="320" t="str">
        <f>IF(AND(D780&lt;&gt;0,C780&lt;&gt;0,E780&lt;&gt;0),IF(B780&lt;&gt;0,CONCATENATE(B780,"-AGr",VLOOKUP(C780,Listen!$A$2:$D$45,4,FALSE),"-",D780,"-",E780,),CONCATENATE("AGr",VLOOKUP(C780,Listen!$A$2:$D$45,4,FALSE),"-",D780,"-",E780)),"keine vollständige ID")</f>
        <v>keine vollständige ID</v>
      </c>
      <c r="B780" s="301"/>
      <c r="C780" s="287"/>
      <c r="D780" s="34"/>
      <c r="E780" s="306"/>
      <c r="F780" s="116"/>
      <c r="G780" s="17"/>
      <c r="H780" s="17"/>
      <c r="I780" s="17"/>
      <c r="J780" s="17"/>
      <c r="K780" s="17"/>
      <c r="L780" s="17"/>
      <c r="M780" s="17"/>
      <c r="N780" s="17"/>
      <c r="O780" s="116"/>
      <c r="P780" s="117">
        <f>IF(D780&gt;A_Stammdaten!$B$12,0,SUM(G780,H780,J780,L780:M780)-SUM(I780,K780,N780:O780))</f>
        <v>0</v>
      </c>
      <c r="Q780" s="17"/>
      <c r="R780" s="17"/>
      <c r="S780" s="17"/>
      <c r="T780" s="17"/>
      <c r="U780" s="62">
        <f t="shared" si="254"/>
        <v>0</v>
      </c>
      <c r="V780" s="34"/>
      <c r="W780" s="34"/>
      <c r="X780" s="34"/>
      <c r="Y780" s="34"/>
      <c r="Z780" s="34"/>
      <c r="AA780" s="63" t="str">
        <f t="shared" si="255"/>
        <v>-</v>
      </c>
      <c r="AB780" s="63" t="str">
        <f t="shared" si="256"/>
        <v>-</v>
      </c>
      <c r="AC780" s="63">
        <f>IF(ISBLANK($C780),0,VLOOKUP($C780,Listen!$A$2:$C$45,2,FALSE))</f>
        <v>0</v>
      </c>
      <c r="AD780" s="63">
        <f>IF(ISBLANK($C780),0,VLOOKUP($C780,Listen!$A$2:$C$45,3,FALSE))</f>
        <v>0</v>
      </c>
      <c r="AE780" s="49">
        <f t="shared" si="257"/>
        <v>0</v>
      </c>
      <c r="AF780" s="49">
        <f t="shared" si="257"/>
        <v>0</v>
      </c>
      <c r="AG780" s="49">
        <f>IFERROR(IF(OR($V780&lt;&gt;"Ja",VLOOKUP($C780,Listen!$A$2:$F$45,5,0)="Nein",D780&lt;IF(C780="LNG Anbindungsanlagen gemäß separater Festlegung",2022,2023)),$AC780,$AA780),0)</f>
        <v>0</v>
      </c>
      <c r="AH780" s="49">
        <f>IFERROR(IF(OR($V780&lt;&gt;"Ja",VLOOKUP($C780,Listen!$A$2:$F$45,5,0)="Nein",D780&lt;IF(C780="LNG Anbindungsanlagen gemäß separater Festlegung",2022,2023)),$AC780,$AA780),0)</f>
        <v>0</v>
      </c>
      <c r="AI780" s="49">
        <f>IFERROR(IF(OR($W780&lt;&gt;"Ja",VLOOKUP($C780,Listen!$A$2:$F$45,6,0)="Nein"),$AC780,$AB780),0)</f>
        <v>0</v>
      </c>
      <c r="AJ780" s="49">
        <f>IFERROR(IF(OR($W780&lt;&gt;"Ja",VLOOKUP($C780,Listen!$A$2:$F$45,6,0)="Nein"),$AC780,$AB780),0)</f>
        <v>0</v>
      </c>
      <c r="AK780" s="49">
        <f>IFERROR(IF(OR($W780&lt;&gt;"Ja",VLOOKUP($C780,Listen!$A$2:$F$45,6,0)="Nein"),$AC780,$AB780),0)</f>
        <v>0</v>
      </c>
      <c r="AL780" s="51">
        <f t="shared" si="258"/>
        <v>0</v>
      </c>
      <c r="AM780" s="296">
        <f>IFERROR(IF(VLOOKUP($C780,Listen!$A$2:$F$45,6,0)="Ja",MAX(BC780:BD780),D_SAV!$BC780),0)</f>
        <v>0</v>
      </c>
      <c r="AN780" s="51">
        <f t="shared" si="259"/>
        <v>0</v>
      </c>
      <c r="AP780" s="304">
        <f t="shared" si="260"/>
        <v>0</v>
      </c>
      <c r="AQ780" s="304">
        <f t="shared" si="261"/>
        <v>0</v>
      </c>
      <c r="AR780" s="304">
        <f t="shared" si="262"/>
        <v>0</v>
      </c>
      <c r="AS780" s="304">
        <f t="shared" si="263"/>
        <v>0</v>
      </c>
      <c r="AT780" s="304">
        <f t="shared" si="264"/>
        <v>0</v>
      </c>
      <c r="AU780" s="304">
        <f t="shared" si="265"/>
        <v>0</v>
      </c>
      <c r="AV780" s="304">
        <f t="shared" si="266"/>
        <v>0</v>
      </c>
      <c r="AW780" s="304">
        <f t="shared" si="267"/>
        <v>0</v>
      </c>
      <c r="AX780" s="304">
        <f t="shared" si="268"/>
        <v>0</v>
      </c>
      <c r="AY780" s="304">
        <f t="shared" si="269"/>
        <v>0</v>
      </c>
      <c r="AZ780" s="304">
        <f t="shared" si="270"/>
        <v>0</v>
      </c>
      <c r="BA780" s="304">
        <f t="shared" si="271"/>
        <v>0</v>
      </c>
      <c r="BB780" s="304">
        <f t="shared" si="272"/>
        <v>0</v>
      </c>
      <c r="BC780" s="304">
        <f t="shared" si="273"/>
        <v>0</v>
      </c>
      <c r="BD780" s="304">
        <f t="shared" si="274"/>
        <v>0</v>
      </c>
      <c r="BE780" s="304">
        <f>IFERROR(IF(VLOOKUP($C780,Listen!$A$2:$F$45,6,0)="Ja",BB780-MAX(BC780:BD780),BB780-BC780),0)</f>
        <v>0</v>
      </c>
    </row>
    <row r="781" spans="1:57" x14ac:dyDescent="0.25">
      <c r="A781" s="320" t="str">
        <f>IF(AND(D781&lt;&gt;0,C781&lt;&gt;0,E781&lt;&gt;0),IF(B781&lt;&gt;0,CONCATENATE(B781,"-AGr",VLOOKUP(C781,Listen!$A$2:$D$45,4,FALSE),"-",D781,"-",E781,),CONCATENATE("AGr",VLOOKUP(C781,Listen!$A$2:$D$45,4,FALSE),"-",D781,"-",E781)),"keine vollständige ID")</f>
        <v>keine vollständige ID</v>
      </c>
      <c r="B781" s="301"/>
      <c r="C781" s="287"/>
      <c r="D781" s="34"/>
      <c r="E781" s="306"/>
      <c r="F781" s="116"/>
      <c r="G781" s="17"/>
      <c r="H781" s="17"/>
      <c r="I781" s="17"/>
      <c r="J781" s="17"/>
      <c r="K781" s="17"/>
      <c r="L781" s="17"/>
      <c r="M781" s="17"/>
      <c r="N781" s="17"/>
      <c r="O781" s="116"/>
      <c r="P781" s="117">
        <f>IF(D781&gt;A_Stammdaten!$B$12,0,SUM(G781,H781,J781,L781:M781)-SUM(I781,K781,N781:O781))</f>
        <v>0</v>
      </c>
      <c r="Q781" s="17"/>
      <c r="R781" s="17"/>
      <c r="S781" s="17"/>
      <c r="T781" s="17"/>
      <c r="U781" s="62">
        <f t="shared" si="254"/>
        <v>0</v>
      </c>
      <c r="V781" s="34"/>
      <c r="W781" s="34"/>
      <c r="X781" s="34"/>
      <c r="Y781" s="34"/>
      <c r="Z781" s="34"/>
      <c r="AA781" s="63" t="str">
        <f t="shared" si="255"/>
        <v>-</v>
      </c>
      <c r="AB781" s="63" t="str">
        <f t="shared" si="256"/>
        <v>-</v>
      </c>
      <c r="AC781" s="63">
        <f>IF(ISBLANK($C781),0,VLOOKUP($C781,Listen!$A$2:$C$45,2,FALSE))</f>
        <v>0</v>
      </c>
      <c r="AD781" s="63">
        <f>IF(ISBLANK($C781),0,VLOOKUP($C781,Listen!$A$2:$C$45,3,FALSE))</f>
        <v>0</v>
      </c>
      <c r="AE781" s="49">
        <f t="shared" si="257"/>
        <v>0</v>
      </c>
      <c r="AF781" s="49">
        <f t="shared" si="257"/>
        <v>0</v>
      </c>
      <c r="AG781" s="49">
        <f>IFERROR(IF(OR($V781&lt;&gt;"Ja",VLOOKUP($C781,Listen!$A$2:$F$45,5,0)="Nein",D781&lt;IF(C781="LNG Anbindungsanlagen gemäß separater Festlegung",2022,2023)),$AC781,$AA781),0)</f>
        <v>0</v>
      </c>
      <c r="AH781" s="49">
        <f>IFERROR(IF(OR($V781&lt;&gt;"Ja",VLOOKUP($C781,Listen!$A$2:$F$45,5,0)="Nein",D781&lt;IF(C781="LNG Anbindungsanlagen gemäß separater Festlegung",2022,2023)),$AC781,$AA781),0)</f>
        <v>0</v>
      </c>
      <c r="AI781" s="49">
        <f>IFERROR(IF(OR($W781&lt;&gt;"Ja",VLOOKUP($C781,Listen!$A$2:$F$45,6,0)="Nein"),$AC781,$AB781),0)</f>
        <v>0</v>
      </c>
      <c r="AJ781" s="49">
        <f>IFERROR(IF(OR($W781&lt;&gt;"Ja",VLOOKUP($C781,Listen!$A$2:$F$45,6,0)="Nein"),$AC781,$AB781),0)</f>
        <v>0</v>
      </c>
      <c r="AK781" s="49">
        <f>IFERROR(IF(OR($W781&lt;&gt;"Ja",VLOOKUP($C781,Listen!$A$2:$F$45,6,0)="Nein"),$AC781,$AB781),0)</f>
        <v>0</v>
      </c>
      <c r="AL781" s="51">
        <f t="shared" si="258"/>
        <v>0</v>
      </c>
      <c r="AM781" s="296">
        <f>IFERROR(IF(VLOOKUP($C781,Listen!$A$2:$F$45,6,0)="Ja",MAX(BC781:BD781),D_SAV!$BC781),0)</f>
        <v>0</v>
      </c>
      <c r="AN781" s="51">
        <f t="shared" si="259"/>
        <v>0</v>
      </c>
      <c r="AP781" s="304">
        <f t="shared" si="260"/>
        <v>0</v>
      </c>
      <c r="AQ781" s="304">
        <f t="shared" si="261"/>
        <v>0</v>
      </c>
      <c r="AR781" s="304">
        <f t="shared" si="262"/>
        <v>0</v>
      </c>
      <c r="AS781" s="304">
        <f t="shared" si="263"/>
        <v>0</v>
      </c>
      <c r="AT781" s="304">
        <f t="shared" si="264"/>
        <v>0</v>
      </c>
      <c r="AU781" s="304">
        <f t="shared" si="265"/>
        <v>0</v>
      </c>
      <c r="AV781" s="304">
        <f t="shared" si="266"/>
        <v>0</v>
      </c>
      <c r="AW781" s="304">
        <f t="shared" si="267"/>
        <v>0</v>
      </c>
      <c r="AX781" s="304">
        <f t="shared" si="268"/>
        <v>0</v>
      </c>
      <c r="AY781" s="304">
        <f t="shared" si="269"/>
        <v>0</v>
      </c>
      <c r="AZ781" s="304">
        <f t="shared" si="270"/>
        <v>0</v>
      </c>
      <c r="BA781" s="304">
        <f t="shared" si="271"/>
        <v>0</v>
      </c>
      <c r="BB781" s="304">
        <f t="shared" si="272"/>
        <v>0</v>
      </c>
      <c r="BC781" s="304">
        <f t="shared" si="273"/>
        <v>0</v>
      </c>
      <c r="BD781" s="304">
        <f t="shared" si="274"/>
        <v>0</v>
      </c>
      <c r="BE781" s="304">
        <f>IFERROR(IF(VLOOKUP($C781,Listen!$A$2:$F$45,6,0)="Ja",BB781-MAX(BC781:BD781),BB781-BC781),0)</f>
        <v>0</v>
      </c>
    </row>
    <row r="782" spans="1:57" x14ac:dyDescent="0.25">
      <c r="A782" s="320" t="str">
        <f>IF(AND(D782&lt;&gt;0,C782&lt;&gt;0,E782&lt;&gt;0),IF(B782&lt;&gt;0,CONCATENATE(B782,"-AGr",VLOOKUP(C782,Listen!$A$2:$D$45,4,FALSE),"-",D782,"-",E782,),CONCATENATE("AGr",VLOOKUP(C782,Listen!$A$2:$D$45,4,FALSE),"-",D782,"-",E782)),"keine vollständige ID")</f>
        <v>keine vollständige ID</v>
      </c>
      <c r="B782" s="301"/>
      <c r="C782" s="287"/>
      <c r="D782" s="34"/>
      <c r="E782" s="306"/>
      <c r="F782" s="116"/>
      <c r="G782" s="17"/>
      <c r="H782" s="17"/>
      <c r="I782" s="17"/>
      <c r="J782" s="17"/>
      <c r="K782" s="17"/>
      <c r="L782" s="17"/>
      <c r="M782" s="17"/>
      <c r="N782" s="17"/>
      <c r="O782" s="116"/>
      <c r="P782" s="117">
        <f>IF(D782&gt;A_Stammdaten!$B$12,0,SUM(G782,H782,J782,L782:M782)-SUM(I782,K782,N782:O782))</f>
        <v>0</v>
      </c>
      <c r="Q782" s="17"/>
      <c r="R782" s="17"/>
      <c r="S782" s="17"/>
      <c r="T782" s="17"/>
      <c r="U782" s="62">
        <f t="shared" si="254"/>
        <v>0</v>
      </c>
      <c r="V782" s="34"/>
      <c r="W782" s="34"/>
      <c r="X782" s="34"/>
      <c r="Y782" s="34"/>
      <c r="Z782" s="34"/>
      <c r="AA782" s="63" t="str">
        <f t="shared" si="255"/>
        <v>-</v>
      </c>
      <c r="AB782" s="63" t="str">
        <f t="shared" si="256"/>
        <v>-</v>
      </c>
      <c r="AC782" s="63">
        <f>IF(ISBLANK($C782),0,VLOOKUP($C782,Listen!$A$2:$C$45,2,FALSE))</f>
        <v>0</v>
      </c>
      <c r="AD782" s="63">
        <f>IF(ISBLANK($C782),0,VLOOKUP($C782,Listen!$A$2:$C$45,3,FALSE))</f>
        <v>0</v>
      </c>
      <c r="AE782" s="49">
        <f t="shared" si="257"/>
        <v>0</v>
      </c>
      <c r="AF782" s="49">
        <f t="shared" si="257"/>
        <v>0</v>
      </c>
      <c r="AG782" s="49">
        <f>IFERROR(IF(OR($V782&lt;&gt;"Ja",VLOOKUP($C782,Listen!$A$2:$F$45,5,0)="Nein",D782&lt;IF(C782="LNG Anbindungsanlagen gemäß separater Festlegung",2022,2023)),$AC782,$AA782),0)</f>
        <v>0</v>
      </c>
      <c r="AH782" s="49">
        <f>IFERROR(IF(OR($V782&lt;&gt;"Ja",VLOOKUP($C782,Listen!$A$2:$F$45,5,0)="Nein",D782&lt;IF(C782="LNG Anbindungsanlagen gemäß separater Festlegung",2022,2023)),$AC782,$AA782),0)</f>
        <v>0</v>
      </c>
      <c r="AI782" s="49">
        <f>IFERROR(IF(OR($W782&lt;&gt;"Ja",VLOOKUP($C782,Listen!$A$2:$F$45,6,0)="Nein"),$AC782,$AB782),0)</f>
        <v>0</v>
      </c>
      <c r="AJ782" s="49">
        <f>IFERROR(IF(OR($W782&lt;&gt;"Ja",VLOOKUP($C782,Listen!$A$2:$F$45,6,0)="Nein"),$AC782,$AB782),0)</f>
        <v>0</v>
      </c>
      <c r="AK782" s="49">
        <f>IFERROR(IF(OR($W782&lt;&gt;"Ja",VLOOKUP($C782,Listen!$A$2:$F$45,6,0)="Nein"),$AC782,$AB782),0)</f>
        <v>0</v>
      </c>
      <c r="AL782" s="51">
        <f t="shared" si="258"/>
        <v>0</v>
      </c>
      <c r="AM782" s="296">
        <f>IFERROR(IF(VLOOKUP($C782,Listen!$A$2:$F$45,6,0)="Ja",MAX(BC782:BD782),D_SAV!$BC782),0)</f>
        <v>0</v>
      </c>
      <c r="AN782" s="51">
        <f t="shared" si="259"/>
        <v>0</v>
      </c>
      <c r="AP782" s="304">
        <f t="shared" si="260"/>
        <v>0</v>
      </c>
      <c r="AQ782" s="304">
        <f t="shared" si="261"/>
        <v>0</v>
      </c>
      <c r="AR782" s="304">
        <f t="shared" si="262"/>
        <v>0</v>
      </c>
      <c r="AS782" s="304">
        <f t="shared" si="263"/>
        <v>0</v>
      </c>
      <c r="AT782" s="304">
        <f t="shared" si="264"/>
        <v>0</v>
      </c>
      <c r="AU782" s="304">
        <f t="shared" si="265"/>
        <v>0</v>
      </c>
      <c r="AV782" s="304">
        <f t="shared" si="266"/>
        <v>0</v>
      </c>
      <c r="AW782" s="304">
        <f t="shared" si="267"/>
        <v>0</v>
      </c>
      <c r="AX782" s="304">
        <f t="shared" si="268"/>
        <v>0</v>
      </c>
      <c r="AY782" s="304">
        <f t="shared" si="269"/>
        <v>0</v>
      </c>
      <c r="AZ782" s="304">
        <f t="shared" si="270"/>
        <v>0</v>
      </c>
      <c r="BA782" s="304">
        <f t="shared" si="271"/>
        <v>0</v>
      </c>
      <c r="BB782" s="304">
        <f t="shared" si="272"/>
        <v>0</v>
      </c>
      <c r="BC782" s="304">
        <f t="shared" si="273"/>
        <v>0</v>
      </c>
      <c r="BD782" s="304">
        <f t="shared" si="274"/>
        <v>0</v>
      </c>
      <c r="BE782" s="304">
        <f>IFERROR(IF(VLOOKUP($C782,Listen!$A$2:$F$45,6,0)="Ja",BB782-MAX(BC782:BD782),BB782-BC782),0)</f>
        <v>0</v>
      </c>
    </row>
    <row r="783" spans="1:57" x14ac:dyDescent="0.25">
      <c r="A783" s="320" t="str">
        <f>IF(AND(D783&lt;&gt;0,C783&lt;&gt;0,E783&lt;&gt;0),IF(B783&lt;&gt;0,CONCATENATE(B783,"-AGr",VLOOKUP(C783,Listen!$A$2:$D$45,4,FALSE),"-",D783,"-",E783,),CONCATENATE("AGr",VLOOKUP(C783,Listen!$A$2:$D$45,4,FALSE),"-",D783,"-",E783)),"keine vollständige ID")</f>
        <v>keine vollständige ID</v>
      </c>
      <c r="B783" s="301"/>
      <c r="C783" s="287"/>
      <c r="D783" s="34"/>
      <c r="E783" s="306"/>
      <c r="F783" s="116"/>
      <c r="G783" s="17"/>
      <c r="H783" s="17"/>
      <c r="I783" s="17"/>
      <c r="J783" s="17"/>
      <c r="K783" s="17"/>
      <c r="L783" s="17"/>
      <c r="M783" s="17"/>
      <c r="N783" s="17"/>
      <c r="O783" s="116"/>
      <c r="P783" s="117">
        <f>IF(D783&gt;A_Stammdaten!$B$12,0,SUM(G783,H783,J783,L783:M783)-SUM(I783,K783,N783:O783))</f>
        <v>0</v>
      </c>
      <c r="Q783" s="17"/>
      <c r="R783" s="17"/>
      <c r="S783" s="17"/>
      <c r="T783" s="17"/>
      <c r="U783" s="62">
        <f t="shared" si="254"/>
        <v>0</v>
      </c>
      <c r="V783" s="34"/>
      <c r="W783" s="34"/>
      <c r="X783" s="34"/>
      <c r="Y783" s="34"/>
      <c r="Z783" s="34"/>
      <c r="AA783" s="63" t="str">
        <f t="shared" si="255"/>
        <v>-</v>
      </c>
      <c r="AB783" s="63" t="str">
        <f t="shared" si="256"/>
        <v>-</v>
      </c>
      <c r="AC783" s="63">
        <f>IF(ISBLANK($C783),0,VLOOKUP($C783,Listen!$A$2:$C$45,2,FALSE))</f>
        <v>0</v>
      </c>
      <c r="AD783" s="63">
        <f>IF(ISBLANK($C783),0,VLOOKUP($C783,Listen!$A$2:$C$45,3,FALSE))</f>
        <v>0</v>
      </c>
      <c r="AE783" s="49">
        <f t="shared" si="257"/>
        <v>0</v>
      </c>
      <c r="AF783" s="49">
        <f t="shared" si="257"/>
        <v>0</v>
      </c>
      <c r="AG783" s="49">
        <f>IFERROR(IF(OR($V783&lt;&gt;"Ja",VLOOKUP($C783,Listen!$A$2:$F$45,5,0)="Nein",D783&lt;IF(C783="LNG Anbindungsanlagen gemäß separater Festlegung",2022,2023)),$AC783,$AA783),0)</f>
        <v>0</v>
      </c>
      <c r="AH783" s="49">
        <f>IFERROR(IF(OR($V783&lt;&gt;"Ja",VLOOKUP($C783,Listen!$A$2:$F$45,5,0)="Nein",D783&lt;IF(C783="LNG Anbindungsanlagen gemäß separater Festlegung",2022,2023)),$AC783,$AA783),0)</f>
        <v>0</v>
      </c>
      <c r="AI783" s="49">
        <f>IFERROR(IF(OR($W783&lt;&gt;"Ja",VLOOKUP($C783,Listen!$A$2:$F$45,6,0)="Nein"),$AC783,$AB783),0)</f>
        <v>0</v>
      </c>
      <c r="AJ783" s="49">
        <f>IFERROR(IF(OR($W783&lt;&gt;"Ja",VLOOKUP($C783,Listen!$A$2:$F$45,6,0)="Nein"),$AC783,$AB783),0)</f>
        <v>0</v>
      </c>
      <c r="AK783" s="49">
        <f>IFERROR(IF(OR($W783&lt;&gt;"Ja",VLOOKUP($C783,Listen!$A$2:$F$45,6,0)="Nein"),$AC783,$AB783),0)</f>
        <v>0</v>
      </c>
      <c r="AL783" s="51">
        <f t="shared" si="258"/>
        <v>0</v>
      </c>
      <c r="AM783" s="296">
        <f>IFERROR(IF(VLOOKUP($C783,Listen!$A$2:$F$45,6,0)="Ja",MAX(BC783:BD783),D_SAV!$BC783),0)</f>
        <v>0</v>
      </c>
      <c r="AN783" s="51">
        <f t="shared" si="259"/>
        <v>0</v>
      </c>
      <c r="AP783" s="304">
        <f t="shared" si="260"/>
        <v>0</v>
      </c>
      <c r="AQ783" s="304">
        <f t="shared" si="261"/>
        <v>0</v>
      </c>
      <c r="AR783" s="304">
        <f t="shared" si="262"/>
        <v>0</v>
      </c>
      <c r="AS783" s="304">
        <f t="shared" si="263"/>
        <v>0</v>
      </c>
      <c r="AT783" s="304">
        <f t="shared" si="264"/>
        <v>0</v>
      </c>
      <c r="AU783" s="304">
        <f t="shared" si="265"/>
        <v>0</v>
      </c>
      <c r="AV783" s="304">
        <f t="shared" si="266"/>
        <v>0</v>
      </c>
      <c r="AW783" s="304">
        <f t="shared" si="267"/>
        <v>0</v>
      </c>
      <c r="AX783" s="304">
        <f t="shared" si="268"/>
        <v>0</v>
      </c>
      <c r="AY783" s="304">
        <f t="shared" si="269"/>
        <v>0</v>
      </c>
      <c r="AZ783" s="304">
        <f t="shared" si="270"/>
        <v>0</v>
      </c>
      <c r="BA783" s="304">
        <f t="shared" si="271"/>
        <v>0</v>
      </c>
      <c r="BB783" s="304">
        <f t="shared" si="272"/>
        <v>0</v>
      </c>
      <c r="BC783" s="304">
        <f t="shared" si="273"/>
        <v>0</v>
      </c>
      <c r="BD783" s="304">
        <f t="shared" si="274"/>
        <v>0</v>
      </c>
      <c r="BE783" s="304">
        <f>IFERROR(IF(VLOOKUP($C783,Listen!$A$2:$F$45,6,0)="Ja",BB783-MAX(BC783:BD783),BB783-BC783),0)</f>
        <v>0</v>
      </c>
    </row>
    <row r="784" spans="1:57" x14ac:dyDescent="0.25">
      <c r="A784" s="320" t="str">
        <f>IF(AND(D784&lt;&gt;0,C784&lt;&gt;0,E784&lt;&gt;0),IF(B784&lt;&gt;0,CONCATENATE(B784,"-AGr",VLOOKUP(C784,Listen!$A$2:$D$45,4,FALSE),"-",D784,"-",E784,),CONCATENATE("AGr",VLOOKUP(C784,Listen!$A$2:$D$45,4,FALSE),"-",D784,"-",E784)),"keine vollständige ID")</f>
        <v>keine vollständige ID</v>
      </c>
      <c r="B784" s="301"/>
      <c r="C784" s="287"/>
      <c r="D784" s="34"/>
      <c r="E784" s="306"/>
      <c r="F784" s="116"/>
      <c r="G784" s="17"/>
      <c r="H784" s="17"/>
      <c r="I784" s="17"/>
      <c r="J784" s="17"/>
      <c r="K784" s="17"/>
      <c r="L784" s="17"/>
      <c r="M784" s="17"/>
      <c r="N784" s="17"/>
      <c r="O784" s="116"/>
      <c r="P784" s="117">
        <f>IF(D784&gt;A_Stammdaten!$B$12,0,SUM(G784,H784,J784,L784:M784)-SUM(I784,K784,N784:O784))</f>
        <v>0</v>
      </c>
      <c r="Q784" s="17"/>
      <c r="R784" s="17"/>
      <c r="S784" s="17"/>
      <c r="T784" s="17"/>
      <c r="U784" s="62">
        <f t="shared" si="254"/>
        <v>0</v>
      </c>
      <c r="V784" s="34"/>
      <c r="W784" s="34"/>
      <c r="X784" s="34"/>
      <c r="Y784" s="34"/>
      <c r="Z784" s="34"/>
      <c r="AA784" s="63" t="str">
        <f t="shared" si="255"/>
        <v>-</v>
      </c>
      <c r="AB784" s="63" t="str">
        <f t="shared" si="256"/>
        <v>-</v>
      </c>
      <c r="AC784" s="63">
        <f>IF(ISBLANK($C784),0,VLOOKUP($C784,Listen!$A$2:$C$45,2,FALSE))</f>
        <v>0</v>
      </c>
      <c r="AD784" s="63">
        <f>IF(ISBLANK($C784),0,VLOOKUP($C784,Listen!$A$2:$C$45,3,FALSE))</f>
        <v>0</v>
      </c>
      <c r="AE784" s="49">
        <f t="shared" si="257"/>
        <v>0</v>
      </c>
      <c r="AF784" s="49">
        <f t="shared" si="257"/>
        <v>0</v>
      </c>
      <c r="AG784" s="49">
        <f>IFERROR(IF(OR($V784&lt;&gt;"Ja",VLOOKUP($C784,Listen!$A$2:$F$45,5,0)="Nein",D784&lt;IF(C784="LNG Anbindungsanlagen gemäß separater Festlegung",2022,2023)),$AC784,$AA784),0)</f>
        <v>0</v>
      </c>
      <c r="AH784" s="49">
        <f>IFERROR(IF(OR($V784&lt;&gt;"Ja",VLOOKUP($C784,Listen!$A$2:$F$45,5,0)="Nein",D784&lt;IF(C784="LNG Anbindungsanlagen gemäß separater Festlegung",2022,2023)),$AC784,$AA784),0)</f>
        <v>0</v>
      </c>
      <c r="AI784" s="49">
        <f>IFERROR(IF(OR($W784&lt;&gt;"Ja",VLOOKUP($C784,Listen!$A$2:$F$45,6,0)="Nein"),$AC784,$AB784),0)</f>
        <v>0</v>
      </c>
      <c r="AJ784" s="49">
        <f>IFERROR(IF(OR($W784&lt;&gt;"Ja",VLOOKUP($C784,Listen!$A$2:$F$45,6,0)="Nein"),$AC784,$AB784),0)</f>
        <v>0</v>
      </c>
      <c r="AK784" s="49">
        <f>IFERROR(IF(OR($W784&lt;&gt;"Ja",VLOOKUP($C784,Listen!$A$2:$F$45,6,0)="Nein"),$AC784,$AB784),0)</f>
        <v>0</v>
      </c>
      <c r="AL784" s="51">
        <f t="shared" si="258"/>
        <v>0</v>
      </c>
      <c r="AM784" s="296">
        <f>IFERROR(IF(VLOOKUP($C784,Listen!$A$2:$F$45,6,0)="Ja",MAX(BC784:BD784),D_SAV!$BC784),0)</f>
        <v>0</v>
      </c>
      <c r="AN784" s="51">
        <f t="shared" si="259"/>
        <v>0</v>
      </c>
      <c r="AP784" s="304">
        <f t="shared" si="260"/>
        <v>0</v>
      </c>
      <c r="AQ784" s="304">
        <f t="shared" si="261"/>
        <v>0</v>
      </c>
      <c r="AR784" s="304">
        <f t="shared" si="262"/>
        <v>0</v>
      </c>
      <c r="AS784" s="304">
        <f t="shared" si="263"/>
        <v>0</v>
      </c>
      <c r="AT784" s="304">
        <f t="shared" si="264"/>
        <v>0</v>
      </c>
      <c r="AU784" s="304">
        <f t="shared" si="265"/>
        <v>0</v>
      </c>
      <c r="AV784" s="304">
        <f t="shared" si="266"/>
        <v>0</v>
      </c>
      <c r="AW784" s="304">
        <f t="shared" si="267"/>
        <v>0</v>
      </c>
      <c r="AX784" s="304">
        <f t="shared" si="268"/>
        <v>0</v>
      </c>
      <c r="AY784" s="304">
        <f t="shared" si="269"/>
        <v>0</v>
      </c>
      <c r="AZ784" s="304">
        <f t="shared" si="270"/>
        <v>0</v>
      </c>
      <c r="BA784" s="304">
        <f t="shared" si="271"/>
        <v>0</v>
      </c>
      <c r="BB784" s="304">
        <f t="shared" si="272"/>
        <v>0</v>
      </c>
      <c r="BC784" s="304">
        <f t="shared" si="273"/>
        <v>0</v>
      </c>
      <c r="BD784" s="304">
        <f t="shared" si="274"/>
        <v>0</v>
      </c>
      <c r="BE784" s="304">
        <f>IFERROR(IF(VLOOKUP($C784,Listen!$A$2:$F$45,6,0)="Ja",BB784-MAX(BC784:BD784),BB784-BC784),0)</f>
        <v>0</v>
      </c>
    </row>
    <row r="785" spans="1:57" x14ac:dyDescent="0.25">
      <c r="A785" s="320" t="str">
        <f>IF(AND(D785&lt;&gt;0,C785&lt;&gt;0,E785&lt;&gt;0),IF(B785&lt;&gt;0,CONCATENATE(B785,"-AGr",VLOOKUP(C785,Listen!$A$2:$D$45,4,FALSE),"-",D785,"-",E785,),CONCATENATE("AGr",VLOOKUP(C785,Listen!$A$2:$D$45,4,FALSE),"-",D785,"-",E785)),"keine vollständige ID")</f>
        <v>keine vollständige ID</v>
      </c>
      <c r="B785" s="301"/>
      <c r="C785" s="287"/>
      <c r="D785" s="34"/>
      <c r="E785" s="306"/>
      <c r="F785" s="116"/>
      <c r="G785" s="17"/>
      <c r="H785" s="17"/>
      <c r="I785" s="17"/>
      <c r="J785" s="17"/>
      <c r="K785" s="17"/>
      <c r="L785" s="17"/>
      <c r="M785" s="17"/>
      <c r="N785" s="17"/>
      <c r="O785" s="116"/>
      <c r="P785" s="117">
        <f>IF(D785&gt;A_Stammdaten!$B$12,0,SUM(G785,H785,J785,L785:M785)-SUM(I785,K785,N785:O785))</f>
        <v>0</v>
      </c>
      <c r="Q785" s="17"/>
      <c r="R785" s="17"/>
      <c r="S785" s="17"/>
      <c r="T785" s="17"/>
      <c r="U785" s="62">
        <f t="shared" si="254"/>
        <v>0</v>
      </c>
      <c r="V785" s="34"/>
      <c r="W785" s="34"/>
      <c r="X785" s="34"/>
      <c r="Y785" s="34"/>
      <c r="Z785" s="34"/>
      <c r="AA785" s="63" t="str">
        <f t="shared" si="255"/>
        <v>-</v>
      </c>
      <c r="AB785" s="63" t="str">
        <f t="shared" si="256"/>
        <v>-</v>
      </c>
      <c r="AC785" s="63">
        <f>IF(ISBLANK($C785),0,VLOOKUP($C785,Listen!$A$2:$C$45,2,FALSE))</f>
        <v>0</v>
      </c>
      <c r="AD785" s="63">
        <f>IF(ISBLANK($C785),0,VLOOKUP($C785,Listen!$A$2:$C$45,3,FALSE))</f>
        <v>0</v>
      </c>
      <c r="AE785" s="49">
        <f t="shared" si="257"/>
        <v>0</v>
      </c>
      <c r="AF785" s="49">
        <f t="shared" si="257"/>
        <v>0</v>
      </c>
      <c r="AG785" s="49">
        <f>IFERROR(IF(OR($V785&lt;&gt;"Ja",VLOOKUP($C785,Listen!$A$2:$F$45,5,0)="Nein",D785&lt;IF(C785="LNG Anbindungsanlagen gemäß separater Festlegung",2022,2023)),$AC785,$AA785),0)</f>
        <v>0</v>
      </c>
      <c r="AH785" s="49">
        <f>IFERROR(IF(OR($V785&lt;&gt;"Ja",VLOOKUP($C785,Listen!$A$2:$F$45,5,0)="Nein",D785&lt;IF(C785="LNG Anbindungsanlagen gemäß separater Festlegung",2022,2023)),$AC785,$AA785),0)</f>
        <v>0</v>
      </c>
      <c r="AI785" s="49">
        <f>IFERROR(IF(OR($W785&lt;&gt;"Ja",VLOOKUP($C785,Listen!$A$2:$F$45,6,0)="Nein"),$AC785,$AB785),0)</f>
        <v>0</v>
      </c>
      <c r="AJ785" s="49">
        <f>IFERROR(IF(OR($W785&lt;&gt;"Ja",VLOOKUP($C785,Listen!$A$2:$F$45,6,0)="Nein"),$AC785,$AB785),0)</f>
        <v>0</v>
      </c>
      <c r="AK785" s="49">
        <f>IFERROR(IF(OR($W785&lt;&gt;"Ja",VLOOKUP($C785,Listen!$A$2:$F$45,6,0)="Nein"),$AC785,$AB785),0)</f>
        <v>0</v>
      </c>
      <c r="AL785" s="51">
        <f t="shared" si="258"/>
        <v>0</v>
      </c>
      <c r="AM785" s="296">
        <f>IFERROR(IF(VLOOKUP($C785,Listen!$A$2:$F$45,6,0)="Ja",MAX(BC785:BD785),D_SAV!$BC785),0)</f>
        <v>0</v>
      </c>
      <c r="AN785" s="51">
        <f t="shared" si="259"/>
        <v>0</v>
      </c>
      <c r="AP785" s="304">
        <f t="shared" si="260"/>
        <v>0</v>
      </c>
      <c r="AQ785" s="304">
        <f t="shared" si="261"/>
        <v>0</v>
      </c>
      <c r="AR785" s="304">
        <f t="shared" si="262"/>
        <v>0</v>
      </c>
      <c r="AS785" s="304">
        <f t="shared" si="263"/>
        <v>0</v>
      </c>
      <c r="AT785" s="304">
        <f t="shared" si="264"/>
        <v>0</v>
      </c>
      <c r="AU785" s="304">
        <f t="shared" si="265"/>
        <v>0</v>
      </c>
      <c r="AV785" s="304">
        <f t="shared" si="266"/>
        <v>0</v>
      </c>
      <c r="AW785" s="304">
        <f t="shared" si="267"/>
        <v>0</v>
      </c>
      <c r="AX785" s="304">
        <f t="shared" si="268"/>
        <v>0</v>
      </c>
      <c r="AY785" s="304">
        <f t="shared" si="269"/>
        <v>0</v>
      </c>
      <c r="AZ785" s="304">
        <f t="shared" si="270"/>
        <v>0</v>
      </c>
      <c r="BA785" s="304">
        <f t="shared" si="271"/>
        <v>0</v>
      </c>
      <c r="BB785" s="304">
        <f t="shared" si="272"/>
        <v>0</v>
      </c>
      <c r="BC785" s="304">
        <f t="shared" si="273"/>
        <v>0</v>
      </c>
      <c r="BD785" s="304">
        <f t="shared" si="274"/>
        <v>0</v>
      </c>
      <c r="BE785" s="304">
        <f>IFERROR(IF(VLOOKUP($C785,Listen!$A$2:$F$45,6,0)="Ja",BB785-MAX(BC785:BD785),BB785-BC785),0)</f>
        <v>0</v>
      </c>
    </row>
    <row r="786" spans="1:57" x14ac:dyDescent="0.25">
      <c r="A786" s="320" t="str">
        <f>IF(AND(D786&lt;&gt;0,C786&lt;&gt;0,E786&lt;&gt;0),IF(B786&lt;&gt;0,CONCATENATE(B786,"-AGr",VLOOKUP(C786,Listen!$A$2:$D$45,4,FALSE),"-",D786,"-",E786,),CONCATENATE("AGr",VLOOKUP(C786,Listen!$A$2:$D$45,4,FALSE),"-",D786,"-",E786)),"keine vollständige ID")</f>
        <v>keine vollständige ID</v>
      </c>
      <c r="B786" s="301"/>
      <c r="C786" s="287"/>
      <c r="D786" s="34"/>
      <c r="E786" s="306"/>
      <c r="F786" s="116"/>
      <c r="G786" s="17"/>
      <c r="H786" s="17"/>
      <c r="I786" s="17"/>
      <c r="J786" s="17"/>
      <c r="K786" s="17"/>
      <c r="L786" s="17"/>
      <c r="M786" s="17"/>
      <c r="N786" s="17"/>
      <c r="O786" s="116"/>
      <c r="P786" s="117">
        <f>IF(D786&gt;A_Stammdaten!$B$12,0,SUM(G786,H786,J786,L786:M786)-SUM(I786,K786,N786:O786))</f>
        <v>0</v>
      </c>
      <c r="Q786" s="17"/>
      <c r="R786" s="17"/>
      <c r="S786" s="17"/>
      <c r="T786" s="17"/>
      <c r="U786" s="62">
        <f t="shared" si="254"/>
        <v>0</v>
      </c>
      <c r="V786" s="34"/>
      <c r="W786" s="34"/>
      <c r="X786" s="34"/>
      <c r="Y786" s="34"/>
      <c r="Z786" s="34"/>
      <c r="AA786" s="63" t="str">
        <f t="shared" si="255"/>
        <v>-</v>
      </c>
      <c r="AB786" s="63" t="str">
        <f t="shared" si="256"/>
        <v>-</v>
      </c>
      <c r="AC786" s="63">
        <f>IF(ISBLANK($C786),0,VLOOKUP($C786,Listen!$A$2:$C$45,2,FALSE))</f>
        <v>0</v>
      </c>
      <c r="AD786" s="63">
        <f>IF(ISBLANK($C786),0,VLOOKUP($C786,Listen!$A$2:$C$45,3,FALSE))</f>
        <v>0</v>
      </c>
      <c r="AE786" s="49">
        <f t="shared" si="257"/>
        <v>0</v>
      </c>
      <c r="AF786" s="49">
        <f t="shared" si="257"/>
        <v>0</v>
      </c>
      <c r="AG786" s="49">
        <f>IFERROR(IF(OR($V786&lt;&gt;"Ja",VLOOKUP($C786,Listen!$A$2:$F$45,5,0)="Nein",D786&lt;IF(C786="LNG Anbindungsanlagen gemäß separater Festlegung",2022,2023)),$AC786,$AA786),0)</f>
        <v>0</v>
      </c>
      <c r="AH786" s="49">
        <f>IFERROR(IF(OR($V786&lt;&gt;"Ja",VLOOKUP($C786,Listen!$A$2:$F$45,5,0)="Nein",D786&lt;IF(C786="LNG Anbindungsanlagen gemäß separater Festlegung",2022,2023)),$AC786,$AA786),0)</f>
        <v>0</v>
      </c>
      <c r="AI786" s="49">
        <f>IFERROR(IF(OR($W786&lt;&gt;"Ja",VLOOKUP($C786,Listen!$A$2:$F$45,6,0)="Nein"),$AC786,$AB786),0)</f>
        <v>0</v>
      </c>
      <c r="AJ786" s="49">
        <f>IFERROR(IF(OR($W786&lt;&gt;"Ja",VLOOKUP($C786,Listen!$A$2:$F$45,6,0)="Nein"),$AC786,$AB786),0)</f>
        <v>0</v>
      </c>
      <c r="AK786" s="49">
        <f>IFERROR(IF(OR($W786&lt;&gt;"Ja",VLOOKUP($C786,Listen!$A$2:$F$45,6,0)="Nein"),$AC786,$AB786),0)</f>
        <v>0</v>
      </c>
      <c r="AL786" s="51">
        <f t="shared" si="258"/>
        <v>0</v>
      </c>
      <c r="AM786" s="296">
        <f>IFERROR(IF(VLOOKUP($C786,Listen!$A$2:$F$45,6,0)="Ja",MAX(BC786:BD786),D_SAV!$BC786),0)</f>
        <v>0</v>
      </c>
      <c r="AN786" s="51">
        <f t="shared" si="259"/>
        <v>0</v>
      </c>
      <c r="AP786" s="304">
        <f t="shared" si="260"/>
        <v>0</v>
      </c>
      <c r="AQ786" s="304">
        <f t="shared" si="261"/>
        <v>0</v>
      </c>
      <c r="AR786" s="304">
        <f t="shared" si="262"/>
        <v>0</v>
      </c>
      <c r="AS786" s="304">
        <f t="shared" si="263"/>
        <v>0</v>
      </c>
      <c r="AT786" s="304">
        <f t="shared" si="264"/>
        <v>0</v>
      </c>
      <c r="AU786" s="304">
        <f t="shared" si="265"/>
        <v>0</v>
      </c>
      <c r="AV786" s="304">
        <f t="shared" si="266"/>
        <v>0</v>
      </c>
      <c r="AW786" s="304">
        <f t="shared" si="267"/>
        <v>0</v>
      </c>
      <c r="AX786" s="304">
        <f t="shared" si="268"/>
        <v>0</v>
      </c>
      <c r="AY786" s="304">
        <f t="shared" si="269"/>
        <v>0</v>
      </c>
      <c r="AZ786" s="304">
        <f t="shared" si="270"/>
        <v>0</v>
      </c>
      <c r="BA786" s="304">
        <f t="shared" si="271"/>
        <v>0</v>
      </c>
      <c r="BB786" s="304">
        <f t="shared" si="272"/>
        <v>0</v>
      </c>
      <c r="BC786" s="304">
        <f t="shared" si="273"/>
        <v>0</v>
      </c>
      <c r="BD786" s="304">
        <f t="shared" si="274"/>
        <v>0</v>
      </c>
      <c r="BE786" s="304">
        <f>IFERROR(IF(VLOOKUP($C786,Listen!$A$2:$F$45,6,0)="Ja",BB786-MAX(BC786:BD786),BB786-BC786),0)</f>
        <v>0</v>
      </c>
    </row>
    <row r="787" spans="1:57" x14ac:dyDescent="0.25">
      <c r="A787" s="320" t="str">
        <f>IF(AND(D787&lt;&gt;0,C787&lt;&gt;0,E787&lt;&gt;0),IF(B787&lt;&gt;0,CONCATENATE(B787,"-AGr",VLOOKUP(C787,Listen!$A$2:$D$45,4,FALSE),"-",D787,"-",E787,),CONCATENATE("AGr",VLOOKUP(C787,Listen!$A$2:$D$45,4,FALSE),"-",D787,"-",E787)),"keine vollständige ID")</f>
        <v>keine vollständige ID</v>
      </c>
      <c r="B787" s="301"/>
      <c r="C787" s="287"/>
      <c r="D787" s="34"/>
      <c r="E787" s="306"/>
      <c r="F787" s="116"/>
      <c r="G787" s="17"/>
      <c r="H787" s="17"/>
      <c r="I787" s="17"/>
      <c r="J787" s="17"/>
      <c r="K787" s="17"/>
      <c r="L787" s="17"/>
      <c r="M787" s="17"/>
      <c r="N787" s="17"/>
      <c r="O787" s="116"/>
      <c r="P787" s="117">
        <f>IF(D787&gt;A_Stammdaten!$B$12,0,SUM(G787,H787,J787,L787:M787)-SUM(I787,K787,N787:O787))</f>
        <v>0</v>
      </c>
      <c r="Q787" s="17"/>
      <c r="R787" s="17"/>
      <c r="S787" s="17"/>
      <c r="T787" s="17"/>
      <c r="U787" s="62">
        <f t="shared" si="254"/>
        <v>0</v>
      </c>
      <c r="V787" s="34"/>
      <c r="W787" s="34"/>
      <c r="X787" s="34"/>
      <c r="Y787" s="34"/>
      <c r="Z787" s="34"/>
      <c r="AA787" s="63" t="str">
        <f t="shared" si="255"/>
        <v>-</v>
      </c>
      <c r="AB787" s="63" t="str">
        <f t="shared" si="256"/>
        <v>-</v>
      </c>
      <c r="AC787" s="63">
        <f>IF(ISBLANK($C787),0,VLOOKUP($C787,Listen!$A$2:$C$45,2,FALSE))</f>
        <v>0</v>
      </c>
      <c r="AD787" s="63">
        <f>IF(ISBLANK($C787),0,VLOOKUP($C787,Listen!$A$2:$C$45,3,FALSE))</f>
        <v>0</v>
      </c>
      <c r="AE787" s="49">
        <f t="shared" si="257"/>
        <v>0</v>
      </c>
      <c r="AF787" s="49">
        <f t="shared" si="257"/>
        <v>0</v>
      </c>
      <c r="AG787" s="49">
        <f>IFERROR(IF(OR($V787&lt;&gt;"Ja",VLOOKUP($C787,Listen!$A$2:$F$45,5,0)="Nein",D787&lt;IF(C787="LNG Anbindungsanlagen gemäß separater Festlegung",2022,2023)),$AC787,$AA787),0)</f>
        <v>0</v>
      </c>
      <c r="AH787" s="49">
        <f>IFERROR(IF(OR($V787&lt;&gt;"Ja",VLOOKUP($C787,Listen!$A$2:$F$45,5,0)="Nein",D787&lt;IF(C787="LNG Anbindungsanlagen gemäß separater Festlegung",2022,2023)),$AC787,$AA787),0)</f>
        <v>0</v>
      </c>
      <c r="AI787" s="49">
        <f>IFERROR(IF(OR($W787&lt;&gt;"Ja",VLOOKUP($C787,Listen!$A$2:$F$45,6,0)="Nein"),$AC787,$AB787),0)</f>
        <v>0</v>
      </c>
      <c r="AJ787" s="49">
        <f>IFERROR(IF(OR($W787&lt;&gt;"Ja",VLOOKUP($C787,Listen!$A$2:$F$45,6,0)="Nein"),$AC787,$AB787),0)</f>
        <v>0</v>
      </c>
      <c r="AK787" s="49">
        <f>IFERROR(IF(OR($W787&lt;&gt;"Ja",VLOOKUP($C787,Listen!$A$2:$F$45,6,0)="Nein"),$AC787,$AB787),0)</f>
        <v>0</v>
      </c>
      <c r="AL787" s="51">
        <f t="shared" si="258"/>
        <v>0</v>
      </c>
      <c r="AM787" s="296">
        <f>IFERROR(IF(VLOOKUP($C787,Listen!$A$2:$F$45,6,0)="Ja",MAX(BC787:BD787),D_SAV!$BC787),0)</f>
        <v>0</v>
      </c>
      <c r="AN787" s="51">
        <f t="shared" si="259"/>
        <v>0</v>
      </c>
      <c r="AP787" s="304">
        <f t="shared" si="260"/>
        <v>0</v>
      </c>
      <c r="AQ787" s="304">
        <f t="shared" si="261"/>
        <v>0</v>
      </c>
      <c r="AR787" s="304">
        <f t="shared" si="262"/>
        <v>0</v>
      </c>
      <c r="AS787" s="304">
        <f t="shared" si="263"/>
        <v>0</v>
      </c>
      <c r="AT787" s="304">
        <f t="shared" si="264"/>
        <v>0</v>
      </c>
      <c r="AU787" s="304">
        <f t="shared" si="265"/>
        <v>0</v>
      </c>
      <c r="AV787" s="304">
        <f t="shared" si="266"/>
        <v>0</v>
      </c>
      <c r="AW787" s="304">
        <f t="shared" si="267"/>
        <v>0</v>
      </c>
      <c r="AX787" s="304">
        <f t="shared" si="268"/>
        <v>0</v>
      </c>
      <c r="AY787" s="304">
        <f t="shared" si="269"/>
        <v>0</v>
      </c>
      <c r="AZ787" s="304">
        <f t="shared" si="270"/>
        <v>0</v>
      </c>
      <c r="BA787" s="304">
        <f t="shared" si="271"/>
        <v>0</v>
      </c>
      <c r="BB787" s="304">
        <f t="shared" si="272"/>
        <v>0</v>
      </c>
      <c r="BC787" s="304">
        <f t="shared" si="273"/>
        <v>0</v>
      </c>
      <c r="BD787" s="304">
        <f t="shared" si="274"/>
        <v>0</v>
      </c>
      <c r="BE787" s="304">
        <f>IFERROR(IF(VLOOKUP($C787,Listen!$A$2:$F$45,6,0)="Ja",BB787-MAX(BC787:BD787),BB787-BC787),0)</f>
        <v>0</v>
      </c>
    </row>
    <row r="788" spans="1:57" x14ac:dyDescent="0.25">
      <c r="A788" s="320" t="str">
        <f>IF(AND(D788&lt;&gt;0,C788&lt;&gt;0,E788&lt;&gt;0),IF(B788&lt;&gt;0,CONCATENATE(B788,"-AGr",VLOOKUP(C788,Listen!$A$2:$D$45,4,FALSE),"-",D788,"-",E788,),CONCATENATE("AGr",VLOOKUP(C788,Listen!$A$2:$D$45,4,FALSE),"-",D788,"-",E788)),"keine vollständige ID")</f>
        <v>keine vollständige ID</v>
      </c>
      <c r="B788" s="301"/>
      <c r="C788" s="287"/>
      <c r="D788" s="34"/>
      <c r="E788" s="306"/>
      <c r="F788" s="116"/>
      <c r="G788" s="17"/>
      <c r="H788" s="17"/>
      <c r="I788" s="17"/>
      <c r="J788" s="17"/>
      <c r="K788" s="17"/>
      <c r="L788" s="17"/>
      <c r="M788" s="17"/>
      <c r="N788" s="17"/>
      <c r="O788" s="116"/>
      <c r="P788" s="117">
        <f>IF(D788&gt;A_Stammdaten!$B$12,0,SUM(G788,H788,J788,L788:M788)-SUM(I788,K788,N788:O788))</f>
        <v>0</v>
      </c>
      <c r="Q788" s="17"/>
      <c r="R788" s="17"/>
      <c r="S788" s="17"/>
      <c r="T788" s="17"/>
      <c r="U788" s="62">
        <f t="shared" si="254"/>
        <v>0</v>
      </c>
      <c r="V788" s="34"/>
      <c r="W788" s="34"/>
      <c r="X788" s="34"/>
      <c r="Y788" s="34"/>
      <c r="Z788" s="34"/>
      <c r="AA788" s="63" t="str">
        <f t="shared" si="255"/>
        <v>-</v>
      </c>
      <c r="AB788" s="63" t="str">
        <f t="shared" si="256"/>
        <v>-</v>
      </c>
      <c r="AC788" s="63">
        <f>IF(ISBLANK($C788),0,VLOOKUP($C788,Listen!$A$2:$C$45,2,FALSE))</f>
        <v>0</v>
      </c>
      <c r="AD788" s="63">
        <f>IF(ISBLANK($C788),0,VLOOKUP($C788,Listen!$A$2:$C$45,3,FALSE))</f>
        <v>0</v>
      </c>
      <c r="AE788" s="49">
        <f t="shared" si="257"/>
        <v>0</v>
      </c>
      <c r="AF788" s="49">
        <f t="shared" si="257"/>
        <v>0</v>
      </c>
      <c r="AG788" s="49">
        <f>IFERROR(IF(OR($V788&lt;&gt;"Ja",VLOOKUP($C788,Listen!$A$2:$F$45,5,0)="Nein",D788&lt;IF(C788="LNG Anbindungsanlagen gemäß separater Festlegung",2022,2023)),$AC788,$AA788),0)</f>
        <v>0</v>
      </c>
      <c r="AH788" s="49">
        <f>IFERROR(IF(OR($V788&lt;&gt;"Ja",VLOOKUP($C788,Listen!$A$2:$F$45,5,0)="Nein",D788&lt;IF(C788="LNG Anbindungsanlagen gemäß separater Festlegung",2022,2023)),$AC788,$AA788),0)</f>
        <v>0</v>
      </c>
      <c r="AI788" s="49">
        <f>IFERROR(IF(OR($W788&lt;&gt;"Ja",VLOOKUP($C788,Listen!$A$2:$F$45,6,0)="Nein"),$AC788,$AB788),0)</f>
        <v>0</v>
      </c>
      <c r="AJ788" s="49">
        <f>IFERROR(IF(OR($W788&lt;&gt;"Ja",VLOOKUP($C788,Listen!$A$2:$F$45,6,0)="Nein"),$AC788,$AB788),0)</f>
        <v>0</v>
      </c>
      <c r="AK788" s="49">
        <f>IFERROR(IF(OR($W788&lt;&gt;"Ja",VLOOKUP($C788,Listen!$A$2:$F$45,6,0)="Nein"),$AC788,$AB788),0)</f>
        <v>0</v>
      </c>
      <c r="AL788" s="51">
        <f t="shared" si="258"/>
        <v>0</v>
      </c>
      <c r="AM788" s="296">
        <f>IFERROR(IF(VLOOKUP($C788,Listen!$A$2:$F$45,6,0)="Ja",MAX(BC788:BD788),D_SAV!$BC788),0)</f>
        <v>0</v>
      </c>
      <c r="AN788" s="51">
        <f t="shared" si="259"/>
        <v>0</v>
      </c>
      <c r="AP788" s="304">
        <f t="shared" si="260"/>
        <v>0</v>
      </c>
      <c r="AQ788" s="304">
        <f t="shared" si="261"/>
        <v>0</v>
      </c>
      <c r="AR788" s="304">
        <f t="shared" si="262"/>
        <v>0</v>
      </c>
      <c r="AS788" s="304">
        <f t="shared" si="263"/>
        <v>0</v>
      </c>
      <c r="AT788" s="304">
        <f t="shared" si="264"/>
        <v>0</v>
      </c>
      <c r="AU788" s="304">
        <f t="shared" si="265"/>
        <v>0</v>
      </c>
      <c r="AV788" s="304">
        <f t="shared" si="266"/>
        <v>0</v>
      </c>
      <c r="AW788" s="304">
        <f t="shared" si="267"/>
        <v>0</v>
      </c>
      <c r="AX788" s="304">
        <f t="shared" si="268"/>
        <v>0</v>
      </c>
      <c r="AY788" s="304">
        <f t="shared" si="269"/>
        <v>0</v>
      </c>
      <c r="AZ788" s="304">
        <f t="shared" si="270"/>
        <v>0</v>
      </c>
      <c r="BA788" s="304">
        <f t="shared" si="271"/>
        <v>0</v>
      </c>
      <c r="BB788" s="304">
        <f t="shared" si="272"/>
        <v>0</v>
      </c>
      <c r="BC788" s="304">
        <f t="shared" si="273"/>
        <v>0</v>
      </c>
      <c r="BD788" s="304">
        <f t="shared" si="274"/>
        <v>0</v>
      </c>
      <c r="BE788" s="304">
        <f>IFERROR(IF(VLOOKUP($C788,Listen!$A$2:$F$45,6,0)="Ja",BB788-MAX(BC788:BD788),BB788-BC788),0)</f>
        <v>0</v>
      </c>
    </row>
    <row r="789" spans="1:57" x14ac:dyDescent="0.25">
      <c r="A789" s="320" t="str">
        <f>IF(AND(D789&lt;&gt;0,C789&lt;&gt;0,E789&lt;&gt;0),IF(B789&lt;&gt;0,CONCATENATE(B789,"-AGr",VLOOKUP(C789,Listen!$A$2:$D$45,4,FALSE),"-",D789,"-",E789,),CONCATENATE("AGr",VLOOKUP(C789,Listen!$A$2:$D$45,4,FALSE),"-",D789,"-",E789)),"keine vollständige ID")</f>
        <v>keine vollständige ID</v>
      </c>
      <c r="B789" s="301"/>
      <c r="C789" s="287"/>
      <c r="D789" s="34"/>
      <c r="E789" s="306"/>
      <c r="F789" s="116"/>
      <c r="G789" s="17"/>
      <c r="H789" s="17"/>
      <c r="I789" s="17"/>
      <c r="J789" s="17"/>
      <c r="K789" s="17"/>
      <c r="L789" s="17"/>
      <c r="M789" s="17"/>
      <c r="N789" s="17"/>
      <c r="O789" s="116"/>
      <c r="P789" s="117">
        <f>IF(D789&gt;A_Stammdaten!$B$12,0,SUM(G789,H789,J789,L789:M789)-SUM(I789,K789,N789:O789))</f>
        <v>0</v>
      </c>
      <c r="Q789" s="17"/>
      <c r="R789" s="17"/>
      <c r="S789" s="17"/>
      <c r="T789" s="17"/>
      <c r="U789" s="62">
        <f t="shared" si="254"/>
        <v>0</v>
      </c>
      <c r="V789" s="34"/>
      <c r="W789" s="34"/>
      <c r="X789" s="34"/>
      <c r="Y789" s="34"/>
      <c r="Z789" s="34"/>
      <c r="AA789" s="63" t="str">
        <f t="shared" si="255"/>
        <v>-</v>
      </c>
      <c r="AB789" s="63" t="str">
        <f t="shared" si="256"/>
        <v>-</v>
      </c>
      <c r="AC789" s="63">
        <f>IF(ISBLANK($C789),0,VLOOKUP($C789,Listen!$A$2:$C$45,2,FALSE))</f>
        <v>0</v>
      </c>
      <c r="AD789" s="63">
        <f>IF(ISBLANK($C789),0,VLOOKUP($C789,Listen!$A$2:$C$45,3,FALSE))</f>
        <v>0</v>
      </c>
      <c r="AE789" s="49">
        <f t="shared" si="257"/>
        <v>0</v>
      </c>
      <c r="AF789" s="49">
        <f t="shared" si="257"/>
        <v>0</v>
      </c>
      <c r="AG789" s="49">
        <f>IFERROR(IF(OR($V789&lt;&gt;"Ja",VLOOKUP($C789,Listen!$A$2:$F$45,5,0)="Nein",D789&lt;IF(C789="LNG Anbindungsanlagen gemäß separater Festlegung",2022,2023)),$AC789,$AA789),0)</f>
        <v>0</v>
      </c>
      <c r="AH789" s="49">
        <f>IFERROR(IF(OR($V789&lt;&gt;"Ja",VLOOKUP($C789,Listen!$A$2:$F$45,5,0)="Nein",D789&lt;IF(C789="LNG Anbindungsanlagen gemäß separater Festlegung",2022,2023)),$AC789,$AA789),0)</f>
        <v>0</v>
      </c>
      <c r="AI789" s="49">
        <f>IFERROR(IF(OR($W789&lt;&gt;"Ja",VLOOKUP($C789,Listen!$A$2:$F$45,6,0)="Nein"),$AC789,$AB789),0)</f>
        <v>0</v>
      </c>
      <c r="AJ789" s="49">
        <f>IFERROR(IF(OR($W789&lt;&gt;"Ja",VLOOKUP($C789,Listen!$A$2:$F$45,6,0)="Nein"),$AC789,$AB789),0)</f>
        <v>0</v>
      </c>
      <c r="AK789" s="49">
        <f>IFERROR(IF(OR($W789&lt;&gt;"Ja",VLOOKUP($C789,Listen!$A$2:$F$45,6,0)="Nein"),$AC789,$AB789),0)</f>
        <v>0</v>
      </c>
      <c r="AL789" s="51">
        <f t="shared" si="258"/>
        <v>0</v>
      </c>
      <c r="AM789" s="296">
        <f>IFERROR(IF(VLOOKUP($C789,Listen!$A$2:$F$45,6,0)="Ja",MAX(BC789:BD789),D_SAV!$BC789),0)</f>
        <v>0</v>
      </c>
      <c r="AN789" s="51">
        <f t="shared" si="259"/>
        <v>0</v>
      </c>
      <c r="AP789" s="304">
        <f t="shared" si="260"/>
        <v>0</v>
      </c>
      <c r="AQ789" s="304">
        <f t="shared" si="261"/>
        <v>0</v>
      </c>
      <c r="AR789" s="304">
        <f t="shared" si="262"/>
        <v>0</v>
      </c>
      <c r="AS789" s="304">
        <f t="shared" si="263"/>
        <v>0</v>
      </c>
      <c r="AT789" s="304">
        <f t="shared" si="264"/>
        <v>0</v>
      </c>
      <c r="AU789" s="304">
        <f t="shared" si="265"/>
        <v>0</v>
      </c>
      <c r="AV789" s="304">
        <f t="shared" si="266"/>
        <v>0</v>
      </c>
      <c r="AW789" s="304">
        <f t="shared" si="267"/>
        <v>0</v>
      </c>
      <c r="AX789" s="304">
        <f t="shared" si="268"/>
        <v>0</v>
      </c>
      <c r="AY789" s="304">
        <f t="shared" si="269"/>
        <v>0</v>
      </c>
      <c r="AZ789" s="304">
        <f t="shared" si="270"/>
        <v>0</v>
      </c>
      <c r="BA789" s="304">
        <f t="shared" si="271"/>
        <v>0</v>
      </c>
      <c r="BB789" s="304">
        <f t="shared" si="272"/>
        <v>0</v>
      </c>
      <c r="BC789" s="304">
        <f t="shared" si="273"/>
        <v>0</v>
      </c>
      <c r="BD789" s="304">
        <f t="shared" si="274"/>
        <v>0</v>
      </c>
      <c r="BE789" s="304">
        <f>IFERROR(IF(VLOOKUP($C789,Listen!$A$2:$F$45,6,0)="Ja",BB789-MAX(BC789:BD789),BB789-BC789),0)</f>
        <v>0</v>
      </c>
    </row>
    <row r="790" spans="1:57" x14ac:dyDescent="0.25">
      <c r="A790" s="320" t="str">
        <f>IF(AND(D790&lt;&gt;0,C790&lt;&gt;0,E790&lt;&gt;0),IF(B790&lt;&gt;0,CONCATENATE(B790,"-AGr",VLOOKUP(C790,Listen!$A$2:$D$45,4,FALSE),"-",D790,"-",E790,),CONCATENATE("AGr",VLOOKUP(C790,Listen!$A$2:$D$45,4,FALSE),"-",D790,"-",E790)),"keine vollständige ID")</f>
        <v>keine vollständige ID</v>
      </c>
      <c r="B790" s="301"/>
      <c r="C790" s="287"/>
      <c r="D790" s="34"/>
      <c r="E790" s="306"/>
      <c r="F790" s="116"/>
      <c r="G790" s="17"/>
      <c r="H790" s="17"/>
      <c r="I790" s="17"/>
      <c r="J790" s="17"/>
      <c r="K790" s="17"/>
      <c r="L790" s="17"/>
      <c r="M790" s="17"/>
      <c r="N790" s="17"/>
      <c r="O790" s="116"/>
      <c r="P790" s="117">
        <f>IF(D790&gt;A_Stammdaten!$B$12,0,SUM(G790,H790,J790,L790:M790)-SUM(I790,K790,N790:O790))</f>
        <v>0</v>
      </c>
      <c r="Q790" s="17"/>
      <c r="R790" s="17"/>
      <c r="S790" s="17"/>
      <c r="T790" s="17"/>
      <c r="U790" s="62">
        <f t="shared" si="254"/>
        <v>0</v>
      </c>
      <c r="V790" s="34"/>
      <c r="W790" s="34"/>
      <c r="X790" s="34"/>
      <c r="Y790" s="34"/>
      <c r="Z790" s="34"/>
      <c r="AA790" s="63" t="str">
        <f t="shared" si="255"/>
        <v>-</v>
      </c>
      <c r="AB790" s="63" t="str">
        <f t="shared" si="256"/>
        <v>-</v>
      </c>
      <c r="AC790" s="63">
        <f>IF(ISBLANK($C790),0,VLOOKUP($C790,Listen!$A$2:$C$45,2,FALSE))</f>
        <v>0</v>
      </c>
      <c r="AD790" s="63">
        <f>IF(ISBLANK($C790),0,VLOOKUP($C790,Listen!$A$2:$C$45,3,FALSE))</f>
        <v>0</v>
      </c>
      <c r="AE790" s="49">
        <f t="shared" si="257"/>
        <v>0</v>
      </c>
      <c r="AF790" s="49">
        <f t="shared" si="257"/>
        <v>0</v>
      </c>
      <c r="AG790" s="49">
        <f>IFERROR(IF(OR($V790&lt;&gt;"Ja",VLOOKUP($C790,Listen!$A$2:$F$45,5,0)="Nein",D790&lt;IF(C790="LNG Anbindungsanlagen gemäß separater Festlegung",2022,2023)),$AC790,$AA790),0)</f>
        <v>0</v>
      </c>
      <c r="AH790" s="49">
        <f>IFERROR(IF(OR($V790&lt;&gt;"Ja",VLOOKUP($C790,Listen!$A$2:$F$45,5,0)="Nein",D790&lt;IF(C790="LNG Anbindungsanlagen gemäß separater Festlegung",2022,2023)),$AC790,$AA790),0)</f>
        <v>0</v>
      </c>
      <c r="AI790" s="49">
        <f>IFERROR(IF(OR($W790&lt;&gt;"Ja",VLOOKUP($C790,Listen!$A$2:$F$45,6,0)="Nein"),$AC790,$AB790),0)</f>
        <v>0</v>
      </c>
      <c r="AJ790" s="49">
        <f>IFERROR(IF(OR($W790&lt;&gt;"Ja",VLOOKUP($C790,Listen!$A$2:$F$45,6,0)="Nein"),$AC790,$AB790),0)</f>
        <v>0</v>
      </c>
      <c r="AK790" s="49">
        <f>IFERROR(IF(OR($W790&lt;&gt;"Ja",VLOOKUP($C790,Listen!$A$2:$F$45,6,0)="Nein"),$AC790,$AB790),0)</f>
        <v>0</v>
      </c>
      <c r="AL790" s="51">
        <f t="shared" si="258"/>
        <v>0</v>
      </c>
      <c r="AM790" s="296">
        <f>IFERROR(IF(VLOOKUP($C790,Listen!$A$2:$F$45,6,0)="Ja",MAX(BC790:BD790),D_SAV!$BC790),0)</f>
        <v>0</v>
      </c>
      <c r="AN790" s="51">
        <f t="shared" si="259"/>
        <v>0</v>
      </c>
      <c r="AP790" s="304">
        <f t="shared" si="260"/>
        <v>0</v>
      </c>
      <c r="AQ790" s="304">
        <f t="shared" si="261"/>
        <v>0</v>
      </c>
      <c r="AR790" s="304">
        <f t="shared" si="262"/>
        <v>0</v>
      </c>
      <c r="AS790" s="304">
        <f t="shared" si="263"/>
        <v>0</v>
      </c>
      <c r="AT790" s="304">
        <f t="shared" si="264"/>
        <v>0</v>
      </c>
      <c r="AU790" s="304">
        <f t="shared" si="265"/>
        <v>0</v>
      </c>
      <c r="AV790" s="304">
        <f t="shared" si="266"/>
        <v>0</v>
      </c>
      <c r="AW790" s="304">
        <f t="shared" si="267"/>
        <v>0</v>
      </c>
      <c r="AX790" s="304">
        <f t="shared" si="268"/>
        <v>0</v>
      </c>
      <c r="AY790" s="304">
        <f t="shared" si="269"/>
        <v>0</v>
      </c>
      <c r="AZ790" s="304">
        <f t="shared" si="270"/>
        <v>0</v>
      </c>
      <c r="BA790" s="304">
        <f t="shared" si="271"/>
        <v>0</v>
      </c>
      <c r="BB790" s="304">
        <f t="shared" si="272"/>
        <v>0</v>
      </c>
      <c r="BC790" s="304">
        <f t="shared" si="273"/>
        <v>0</v>
      </c>
      <c r="BD790" s="304">
        <f t="shared" si="274"/>
        <v>0</v>
      </c>
      <c r="BE790" s="304">
        <f>IFERROR(IF(VLOOKUP($C790,Listen!$A$2:$F$45,6,0)="Ja",BB790-MAX(BC790:BD790),BB790-BC790),0)</f>
        <v>0</v>
      </c>
    </row>
    <row r="791" spans="1:57" x14ac:dyDescent="0.25">
      <c r="A791" s="320" t="str">
        <f>IF(AND(D791&lt;&gt;0,C791&lt;&gt;0,E791&lt;&gt;0),IF(B791&lt;&gt;0,CONCATENATE(B791,"-AGr",VLOOKUP(C791,Listen!$A$2:$D$45,4,FALSE),"-",D791,"-",E791,),CONCATENATE("AGr",VLOOKUP(C791,Listen!$A$2:$D$45,4,FALSE),"-",D791,"-",E791)),"keine vollständige ID")</f>
        <v>keine vollständige ID</v>
      </c>
      <c r="B791" s="301"/>
      <c r="C791" s="287"/>
      <c r="D791" s="34"/>
      <c r="E791" s="306"/>
      <c r="F791" s="116"/>
      <c r="G791" s="17"/>
      <c r="H791" s="17"/>
      <c r="I791" s="17"/>
      <c r="J791" s="17"/>
      <c r="K791" s="17"/>
      <c r="L791" s="17"/>
      <c r="M791" s="17"/>
      <c r="N791" s="17"/>
      <c r="O791" s="116"/>
      <c r="P791" s="117">
        <f>IF(D791&gt;A_Stammdaten!$B$12,0,SUM(G791,H791,J791,L791:M791)-SUM(I791,K791,N791:O791))</f>
        <v>0</v>
      </c>
      <c r="Q791" s="17"/>
      <c r="R791" s="17"/>
      <c r="S791" s="17"/>
      <c r="T791" s="17"/>
      <c r="U791" s="62">
        <f t="shared" si="254"/>
        <v>0</v>
      </c>
      <c r="V791" s="34"/>
      <c r="W791" s="34"/>
      <c r="X791" s="34"/>
      <c r="Y791" s="34"/>
      <c r="Z791" s="34"/>
      <c r="AA791" s="63" t="str">
        <f t="shared" si="255"/>
        <v>-</v>
      </c>
      <c r="AB791" s="63" t="str">
        <f t="shared" si="256"/>
        <v>-</v>
      </c>
      <c r="AC791" s="63">
        <f>IF(ISBLANK($C791),0,VLOOKUP($C791,Listen!$A$2:$C$45,2,FALSE))</f>
        <v>0</v>
      </c>
      <c r="AD791" s="63">
        <f>IF(ISBLANK($C791),0,VLOOKUP($C791,Listen!$A$2:$C$45,3,FALSE))</f>
        <v>0</v>
      </c>
      <c r="AE791" s="49">
        <f t="shared" si="257"/>
        <v>0</v>
      </c>
      <c r="AF791" s="49">
        <f t="shared" si="257"/>
        <v>0</v>
      </c>
      <c r="AG791" s="49">
        <f>IFERROR(IF(OR($V791&lt;&gt;"Ja",VLOOKUP($C791,Listen!$A$2:$F$45,5,0)="Nein",D791&lt;IF(C791="LNG Anbindungsanlagen gemäß separater Festlegung",2022,2023)),$AC791,$AA791),0)</f>
        <v>0</v>
      </c>
      <c r="AH791" s="49">
        <f>IFERROR(IF(OR($V791&lt;&gt;"Ja",VLOOKUP($C791,Listen!$A$2:$F$45,5,0)="Nein",D791&lt;IF(C791="LNG Anbindungsanlagen gemäß separater Festlegung",2022,2023)),$AC791,$AA791),0)</f>
        <v>0</v>
      </c>
      <c r="AI791" s="49">
        <f>IFERROR(IF(OR($W791&lt;&gt;"Ja",VLOOKUP($C791,Listen!$A$2:$F$45,6,0)="Nein"),$AC791,$AB791),0)</f>
        <v>0</v>
      </c>
      <c r="AJ791" s="49">
        <f>IFERROR(IF(OR($W791&lt;&gt;"Ja",VLOOKUP($C791,Listen!$A$2:$F$45,6,0)="Nein"),$AC791,$AB791),0)</f>
        <v>0</v>
      </c>
      <c r="AK791" s="49">
        <f>IFERROR(IF(OR($W791&lt;&gt;"Ja",VLOOKUP($C791,Listen!$A$2:$F$45,6,0)="Nein"),$AC791,$AB791),0)</f>
        <v>0</v>
      </c>
      <c r="AL791" s="51">
        <f t="shared" si="258"/>
        <v>0</v>
      </c>
      <c r="AM791" s="296">
        <f>IFERROR(IF(VLOOKUP($C791,Listen!$A$2:$F$45,6,0)="Ja",MAX(BC791:BD791),D_SAV!$BC791),0)</f>
        <v>0</v>
      </c>
      <c r="AN791" s="51">
        <f t="shared" si="259"/>
        <v>0</v>
      </c>
      <c r="AP791" s="304">
        <f t="shared" si="260"/>
        <v>0</v>
      </c>
      <c r="AQ791" s="304">
        <f t="shared" si="261"/>
        <v>0</v>
      </c>
      <c r="AR791" s="304">
        <f t="shared" si="262"/>
        <v>0</v>
      </c>
      <c r="AS791" s="304">
        <f t="shared" si="263"/>
        <v>0</v>
      </c>
      <c r="AT791" s="304">
        <f t="shared" si="264"/>
        <v>0</v>
      </c>
      <c r="AU791" s="304">
        <f t="shared" si="265"/>
        <v>0</v>
      </c>
      <c r="AV791" s="304">
        <f t="shared" si="266"/>
        <v>0</v>
      </c>
      <c r="AW791" s="304">
        <f t="shared" si="267"/>
        <v>0</v>
      </c>
      <c r="AX791" s="304">
        <f t="shared" si="268"/>
        <v>0</v>
      </c>
      <c r="AY791" s="304">
        <f t="shared" si="269"/>
        <v>0</v>
      </c>
      <c r="AZ791" s="304">
        <f t="shared" si="270"/>
        <v>0</v>
      </c>
      <c r="BA791" s="304">
        <f t="shared" si="271"/>
        <v>0</v>
      </c>
      <c r="BB791" s="304">
        <f t="shared" si="272"/>
        <v>0</v>
      </c>
      <c r="BC791" s="304">
        <f t="shared" si="273"/>
        <v>0</v>
      </c>
      <c r="BD791" s="304">
        <f t="shared" si="274"/>
        <v>0</v>
      </c>
      <c r="BE791" s="304">
        <f>IFERROR(IF(VLOOKUP($C791,Listen!$A$2:$F$45,6,0)="Ja",BB791-MAX(BC791:BD791),BB791-BC791),0)</f>
        <v>0</v>
      </c>
    </row>
    <row r="792" spans="1:57" x14ac:dyDescent="0.25">
      <c r="A792" s="320" t="str">
        <f>IF(AND(D792&lt;&gt;0,C792&lt;&gt;0,E792&lt;&gt;0),IF(B792&lt;&gt;0,CONCATENATE(B792,"-AGr",VLOOKUP(C792,Listen!$A$2:$D$45,4,FALSE),"-",D792,"-",E792,),CONCATENATE("AGr",VLOOKUP(C792,Listen!$A$2:$D$45,4,FALSE),"-",D792,"-",E792)),"keine vollständige ID")</f>
        <v>keine vollständige ID</v>
      </c>
      <c r="B792" s="301"/>
      <c r="C792" s="287"/>
      <c r="D792" s="34"/>
      <c r="E792" s="306"/>
      <c r="F792" s="116"/>
      <c r="G792" s="17"/>
      <c r="H792" s="17"/>
      <c r="I792" s="17"/>
      <c r="J792" s="17"/>
      <c r="K792" s="17"/>
      <c r="L792" s="17"/>
      <c r="M792" s="17"/>
      <c r="N792" s="17"/>
      <c r="O792" s="116"/>
      <c r="P792" s="117">
        <f>IF(D792&gt;A_Stammdaten!$B$12,0,SUM(G792,H792,J792,L792:M792)-SUM(I792,K792,N792:O792))</f>
        <v>0</v>
      </c>
      <c r="Q792" s="17"/>
      <c r="R792" s="17"/>
      <c r="S792" s="17"/>
      <c r="T792" s="17"/>
      <c r="U792" s="62">
        <f t="shared" si="254"/>
        <v>0</v>
      </c>
      <c r="V792" s="34"/>
      <c r="W792" s="34"/>
      <c r="X792" s="34"/>
      <c r="Y792" s="34"/>
      <c r="Z792" s="34"/>
      <c r="AA792" s="63" t="str">
        <f t="shared" si="255"/>
        <v>-</v>
      </c>
      <c r="AB792" s="63" t="str">
        <f t="shared" si="256"/>
        <v>-</v>
      </c>
      <c r="AC792" s="63">
        <f>IF(ISBLANK($C792),0,VLOOKUP($C792,Listen!$A$2:$C$45,2,FALSE))</f>
        <v>0</v>
      </c>
      <c r="AD792" s="63">
        <f>IF(ISBLANK($C792),0,VLOOKUP($C792,Listen!$A$2:$C$45,3,FALSE))</f>
        <v>0</v>
      </c>
      <c r="AE792" s="49">
        <f t="shared" si="257"/>
        <v>0</v>
      </c>
      <c r="AF792" s="49">
        <f t="shared" si="257"/>
        <v>0</v>
      </c>
      <c r="AG792" s="49">
        <f>IFERROR(IF(OR($V792&lt;&gt;"Ja",VLOOKUP($C792,Listen!$A$2:$F$45,5,0)="Nein",D792&lt;IF(C792="LNG Anbindungsanlagen gemäß separater Festlegung",2022,2023)),$AC792,$AA792),0)</f>
        <v>0</v>
      </c>
      <c r="AH792" s="49">
        <f>IFERROR(IF(OR($V792&lt;&gt;"Ja",VLOOKUP($C792,Listen!$A$2:$F$45,5,0)="Nein",D792&lt;IF(C792="LNG Anbindungsanlagen gemäß separater Festlegung",2022,2023)),$AC792,$AA792),0)</f>
        <v>0</v>
      </c>
      <c r="AI792" s="49">
        <f>IFERROR(IF(OR($W792&lt;&gt;"Ja",VLOOKUP($C792,Listen!$A$2:$F$45,6,0)="Nein"),$AC792,$AB792),0)</f>
        <v>0</v>
      </c>
      <c r="AJ792" s="49">
        <f>IFERROR(IF(OR($W792&lt;&gt;"Ja",VLOOKUP($C792,Listen!$A$2:$F$45,6,0)="Nein"),$AC792,$AB792),0)</f>
        <v>0</v>
      </c>
      <c r="AK792" s="49">
        <f>IFERROR(IF(OR($W792&lt;&gt;"Ja",VLOOKUP($C792,Listen!$A$2:$F$45,6,0)="Nein"),$AC792,$AB792),0)</f>
        <v>0</v>
      </c>
      <c r="AL792" s="51">
        <f t="shared" si="258"/>
        <v>0</v>
      </c>
      <c r="AM792" s="296">
        <f>IFERROR(IF(VLOOKUP($C792,Listen!$A$2:$F$45,6,0)="Ja",MAX(BC792:BD792),D_SAV!$BC792),0)</f>
        <v>0</v>
      </c>
      <c r="AN792" s="51">
        <f t="shared" si="259"/>
        <v>0</v>
      </c>
      <c r="AP792" s="304">
        <f t="shared" si="260"/>
        <v>0</v>
      </c>
      <c r="AQ792" s="304">
        <f t="shared" si="261"/>
        <v>0</v>
      </c>
      <c r="AR792" s="304">
        <f t="shared" si="262"/>
        <v>0</v>
      </c>
      <c r="AS792" s="304">
        <f t="shared" si="263"/>
        <v>0</v>
      </c>
      <c r="AT792" s="304">
        <f t="shared" si="264"/>
        <v>0</v>
      </c>
      <c r="AU792" s="304">
        <f t="shared" si="265"/>
        <v>0</v>
      </c>
      <c r="AV792" s="304">
        <f t="shared" si="266"/>
        <v>0</v>
      </c>
      <c r="AW792" s="304">
        <f t="shared" si="267"/>
        <v>0</v>
      </c>
      <c r="AX792" s="304">
        <f t="shared" si="268"/>
        <v>0</v>
      </c>
      <c r="AY792" s="304">
        <f t="shared" si="269"/>
        <v>0</v>
      </c>
      <c r="AZ792" s="304">
        <f t="shared" si="270"/>
        <v>0</v>
      </c>
      <c r="BA792" s="304">
        <f t="shared" si="271"/>
        <v>0</v>
      </c>
      <c r="BB792" s="304">
        <f t="shared" si="272"/>
        <v>0</v>
      </c>
      <c r="BC792" s="304">
        <f t="shared" si="273"/>
        <v>0</v>
      </c>
      <c r="BD792" s="304">
        <f t="shared" si="274"/>
        <v>0</v>
      </c>
      <c r="BE792" s="304">
        <f>IFERROR(IF(VLOOKUP($C792,Listen!$A$2:$F$45,6,0)="Ja",BB792-MAX(BC792:BD792),BB792-BC792),0)</f>
        <v>0</v>
      </c>
    </row>
    <row r="793" spans="1:57" x14ac:dyDescent="0.25">
      <c r="A793" s="320" t="str">
        <f>IF(AND(D793&lt;&gt;0,C793&lt;&gt;0,E793&lt;&gt;0),IF(B793&lt;&gt;0,CONCATENATE(B793,"-AGr",VLOOKUP(C793,Listen!$A$2:$D$45,4,FALSE),"-",D793,"-",E793,),CONCATENATE("AGr",VLOOKUP(C793,Listen!$A$2:$D$45,4,FALSE),"-",D793,"-",E793)),"keine vollständige ID")</f>
        <v>keine vollständige ID</v>
      </c>
      <c r="B793" s="301"/>
      <c r="C793" s="287"/>
      <c r="D793" s="34"/>
      <c r="E793" s="306"/>
      <c r="F793" s="116"/>
      <c r="G793" s="17"/>
      <c r="H793" s="17"/>
      <c r="I793" s="17"/>
      <c r="J793" s="17"/>
      <c r="K793" s="17"/>
      <c r="L793" s="17"/>
      <c r="M793" s="17"/>
      <c r="N793" s="17"/>
      <c r="O793" s="116"/>
      <c r="P793" s="117">
        <f>IF(D793&gt;A_Stammdaten!$B$12,0,SUM(G793,H793,J793,L793:M793)-SUM(I793,K793,N793:O793))</f>
        <v>0</v>
      </c>
      <c r="Q793" s="17"/>
      <c r="R793" s="17"/>
      <c r="S793" s="17"/>
      <c r="T793" s="17"/>
      <c r="U793" s="62">
        <f t="shared" si="254"/>
        <v>0</v>
      </c>
      <c r="V793" s="34"/>
      <c r="W793" s="34"/>
      <c r="X793" s="34"/>
      <c r="Y793" s="34"/>
      <c r="Z793" s="34"/>
      <c r="AA793" s="63" t="str">
        <f t="shared" si="255"/>
        <v>-</v>
      </c>
      <c r="AB793" s="63" t="str">
        <f t="shared" si="256"/>
        <v>-</v>
      </c>
      <c r="AC793" s="63">
        <f>IF(ISBLANK($C793),0,VLOOKUP($C793,Listen!$A$2:$C$45,2,FALSE))</f>
        <v>0</v>
      </c>
      <c r="AD793" s="63">
        <f>IF(ISBLANK($C793),0,VLOOKUP($C793,Listen!$A$2:$C$45,3,FALSE))</f>
        <v>0</v>
      </c>
      <c r="AE793" s="49">
        <f t="shared" si="257"/>
        <v>0</v>
      </c>
      <c r="AF793" s="49">
        <f t="shared" si="257"/>
        <v>0</v>
      </c>
      <c r="AG793" s="49">
        <f>IFERROR(IF(OR($V793&lt;&gt;"Ja",VLOOKUP($C793,Listen!$A$2:$F$45,5,0)="Nein",D793&lt;IF(C793="LNG Anbindungsanlagen gemäß separater Festlegung",2022,2023)),$AC793,$AA793),0)</f>
        <v>0</v>
      </c>
      <c r="AH793" s="49">
        <f>IFERROR(IF(OR($V793&lt;&gt;"Ja",VLOOKUP($C793,Listen!$A$2:$F$45,5,0)="Nein",D793&lt;IF(C793="LNG Anbindungsanlagen gemäß separater Festlegung",2022,2023)),$AC793,$AA793),0)</f>
        <v>0</v>
      </c>
      <c r="AI793" s="49">
        <f>IFERROR(IF(OR($W793&lt;&gt;"Ja",VLOOKUP($C793,Listen!$A$2:$F$45,6,0)="Nein"),$AC793,$AB793),0)</f>
        <v>0</v>
      </c>
      <c r="AJ793" s="49">
        <f>IFERROR(IF(OR($W793&lt;&gt;"Ja",VLOOKUP($C793,Listen!$A$2:$F$45,6,0)="Nein"),$AC793,$AB793),0)</f>
        <v>0</v>
      </c>
      <c r="AK793" s="49">
        <f>IFERROR(IF(OR($W793&lt;&gt;"Ja",VLOOKUP($C793,Listen!$A$2:$F$45,6,0)="Nein"),$AC793,$AB793),0)</f>
        <v>0</v>
      </c>
      <c r="AL793" s="51">
        <f t="shared" si="258"/>
        <v>0</v>
      </c>
      <c r="AM793" s="296">
        <f>IFERROR(IF(VLOOKUP($C793,Listen!$A$2:$F$45,6,0)="Ja",MAX(BC793:BD793),D_SAV!$BC793),0)</f>
        <v>0</v>
      </c>
      <c r="AN793" s="51">
        <f t="shared" si="259"/>
        <v>0</v>
      </c>
      <c r="AP793" s="304">
        <f t="shared" si="260"/>
        <v>0</v>
      </c>
      <c r="AQ793" s="304">
        <f t="shared" si="261"/>
        <v>0</v>
      </c>
      <c r="AR793" s="304">
        <f t="shared" si="262"/>
        <v>0</v>
      </c>
      <c r="AS793" s="304">
        <f t="shared" si="263"/>
        <v>0</v>
      </c>
      <c r="AT793" s="304">
        <f t="shared" si="264"/>
        <v>0</v>
      </c>
      <c r="AU793" s="304">
        <f t="shared" si="265"/>
        <v>0</v>
      </c>
      <c r="AV793" s="304">
        <f t="shared" si="266"/>
        <v>0</v>
      </c>
      <c r="AW793" s="304">
        <f t="shared" si="267"/>
        <v>0</v>
      </c>
      <c r="AX793" s="304">
        <f t="shared" si="268"/>
        <v>0</v>
      </c>
      <c r="AY793" s="304">
        <f t="shared" si="269"/>
        <v>0</v>
      </c>
      <c r="AZ793" s="304">
        <f t="shared" si="270"/>
        <v>0</v>
      </c>
      <c r="BA793" s="304">
        <f t="shared" si="271"/>
        <v>0</v>
      </c>
      <c r="BB793" s="304">
        <f t="shared" si="272"/>
        <v>0</v>
      </c>
      <c r="BC793" s="304">
        <f t="shared" si="273"/>
        <v>0</v>
      </c>
      <c r="BD793" s="304">
        <f t="shared" si="274"/>
        <v>0</v>
      </c>
      <c r="BE793" s="304">
        <f>IFERROR(IF(VLOOKUP($C793,Listen!$A$2:$F$45,6,0)="Ja",BB793-MAX(BC793:BD793),BB793-BC793),0)</f>
        <v>0</v>
      </c>
    </row>
    <row r="794" spans="1:57" x14ac:dyDescent="0.25">
      <c r="A794" s="320" t="str">
        <f>IF(AND(D794&lt;&gt;0,C794&lt;&gt;0,E794&lt;&gt;0),IF(B794&lt;&gt;0,CONCATENATE(B794,"-AGr",VLOOKUP(C794,Listen!$A$2:$D$45,4,FALSE),"-",D794,"-",E794,),CONCATENATE("AGr",VLOOKUP(C794,Listen!$A$2:$D$45,4,FALSE),"-",D794,"-",E794)),"keine vollständige ID")</f>
        <v>keine vollständige ID</v>
      </c>
      <c r="B794" s="301"/>
      <c r="C794" s="287"/>
      <c r="D794" s="34"/>
      <c r="E794" s="306"/>
      <c r="F794" s="116"/>
      <c r="G794" s="17"/>
      <c r="H794" s="17"/>
      <c r="I794" s="17"/>
      <c r="J794" s="17"/>
      <c r="K794" s="17"/>
      <c r="L794" s="17"/>
      <c r="M794" s="17"/>
      <c r="N794" s="17"/>
      <c r="O794" s="116"/>
      <c r="P794" s="117">
        <f>IF(D794&gt;A_Stammdaten!$B$12,0,SUM(G794,H794,J794,L794:M794)-SUM(I794,K794,N794:O794))</f>
        <v>0</v>
      </c>
      <c r="Q794" s="17"/>
      <c r="R794" s="17"/>
      <c r="S794" s="17"/>
      <c r="T794" s="17"/>
      <c r="U794" s="62">
        <f t="shared" si="254"/>
        <v>0</v>
      </c>
      <c r="V794" s="34"/>
      <c r="W794" s="34"/>
      <c r="X794" s="34"/>
      <c r="Y794" s="34"/>
      <c r="Z794" s="34"/>
      <c r="AA794" s="63" t="str">
        <f t="shared" si="255"/>
        <v>-</v>
      </c>
      <c r="AB794" s="63" t="str">
        <f t="shared" si="256"/>
        <v>-</v>
      </c>
      <c r="AC794" s="63">
        <f>IF(ISBLANK($C794),0,VLOOKUP($C794,Listen!$A$2:$C$45,2,FALSE))</f>
        <v>0</v>
      </c>
      <c r="AD794" s="63">
        <f>IF(ISBLANK($C794),0,VLOOKUP($C794,Listen!$A$2:$C$45,3,FALSE))</f>
        <v>0</v>
      </c>
      <c r="AE794" s="49">
        <f t="shared" si="257"/>
        <v>0</v>
      </c>
      <c r="AF794" s="49">
        <f t="shared" si="257"/>
        <v>0</v>
      </c>
      <c r="AG794" s="49">
        <f>IFERROR(IF(OR($V794&lt;&gt;"Ja",VLOOKUP($C794,Listen!$A$2:$F$45,5,0)="Nein",D794&lt;IF(C794="LNG Anbindungsanlagen gemäß separater Festlegung",2022,2023)),$AC794,$AA794),0)</f>
        <v>0</v>
      </c>
      <c r="AH794" s="49">
        <f>IFERROR(IF(OR($V794&lt;&gt;"Ja",VLOOKUP($C794,Listen!$A$2:$F$45,5,0)="Nein",D794&lt;IF(C794="LNG Anbindungsanlagen gemäß separater Festlegung",2022,2023)),$AC794,$AA794),0)</f>
        <v>0</v>
      </c>
      <c r="AI794" s="49">
        <f>IFERROR(IF(OR($W794&lt;&gt;"Ja",VLOOKUP($C794,Listen!$A$2:$F$45,6,0)="Nein"),$AC794,$AB794),0)</f>
        <v>0</v>
      </c>
      <c r="AJ794" s="49">
        <f>IFERROR(IF(OR($W794&lt;&gt;"Ja",VLOOKUP($C794,Listen!$A$2:$F$45,6,0)="Nein"),$AC794,$AB794),0)</f>
        <v>0</v>
      </c>
      <c r="AK794" s="49">
        <f>IFERROR(IF(OR($W794&lt;&gt;"Ja",VLOOKUP($C794,Listen!$A$2:$F$45,6,0)="Nein"),$AC794,$AB794),0)</f>
        <v>0</v>
      </c>
      <c r="AL794" s="51">
        <f t="shared" si="258"/>
        <v>0</v>
      </c>
      <c r="AM794" s="296">
        <f>IFERROR(IF(VLOOKUP($C794,Listen!$A$2:$F$45,6,0)="Ja",MAX(BC794:BD794),D_SAV!$BC794),0)</f>
        <v>0</v>
      </c>
      <c r="AN794" s="51">
        <f t="shared" si="259"/>
        <v>0</v>
      </c>
      <c r="AP794" s="304">
        <f t="shared" si="260"/>
        <v>0</v>
      </c>
      <c r="AQ794" s="304">
        <f t="shared" si="261"/>
        <v>0</v>
      </c>
      <c r="AR794" s="304">
        <f t="shared" si="262"/>
        <v>0</v>
      </c>
      <c r="AS794" s="304">
        <f t="shared" si="263"/>
        <v>0</v>
      </c>
      <c r="AT794" s="304">
        <f t="shared" si="264"/>
        <v>0</v>
      </c>
      <c r="AU794" s="304">
        <f t="shared" si="265"/>
        <v>0</v>
      </c>
      <c r="AV794" s="304">
        <f t="shared" si="266"/>
        <v>0</v>
      </c>
      <c r="AW794" s="304">
        <f t="shared" si="267"/>
        <v>0</v>
      </c>
      <c r="AX794" s="304">
        <f t="shared" si="268"/>
        <v>0</v>
      </c>
      <c r="AY794" s="304">
        <f t="shared" si="269"/>
        <v>0</v>
      </c>
      <c r="AZ794" s="304">
        <f t="shared" si="270"/>
        <v>0</v>
      </c>
      <c r="BA794" s="304">
        <f t="shared" si="271"/>
        <v>0</v>
      </c>
      <c r="BB794" s="304">
        <f t="shared" si="272"/>
        <v>0</v>
      </c>
      <c r="BC794" s="304">
        <f t="shared" si="273"/>
        <v>0</v>
      </c>
      <c r="BD794" s="304">
        <f t="shared" si="274"/>
        <v>0</v>
      </c>
      <c r="BE794" s="304">
        <f>IFERROR(IF(VLOOKUP($C794,Listen!$A$2:$F$45,6,0)="Ja",BB794-MAX(BC794:BD794),BB794-BC794),0)</f>
        <v>0</v>
      </c>
    </row>
    <row r="795" spans="1:57" x14ac:dyDescent="0.25">
      <c r="A795" s="320" t="str">
        <f>IF(AND(D795&lt;&gt;0,C795&lt;&gt;0,E795&lt;&gt;0),IF(B795&lt;&gt;0,CONCATENATE(B795,"-AGr",VLOOKUP(C795,Listen!$A$2:$D$45,4,FALSE),"-",D795,"-",E795,),CONCATENATE("AGr",VLOOKUP(C795,Listen!$A$2:$D$45,4,FALSE),"-",D795,"-",E795)),"keine vollständige ID")</f>
        <v>keine vollständige ID</v>
      </c>
      <c r="B795" s="301"/>
      <c r="C795" s="287"/>
      <c r="D795" s="34"/>
      <c r="E795" s="306"/>
      <c r="F795" s="116"/>
      <c r="G795" s="17"/>
      <c r="H795" s="17"/>
      <c r="I795" s="17"/>
      <c r="J795" s="17"/>
      <c r="K795" s="17"/>
      <c r="L795" s="17"/>
      <c r="M795" s="17"/>
      <c r="N795" s="17"/>
      <c r="O795" s="116"/>
      <c r="P795" s="117">
        <f>IF(D795&gt;A_Stammdaten!$B$12,0,SUM(G795,H795,J795,L795:M795)-SUM(I795,K795,N795:O795))</f>
        <v>0</v>
      </c>
      <c r="Q795" s="17"/>
      <c r="R795" s="17"/>
      <c r="S795" s="17"/>
      <c r="T795" s="17"/>
      <c r="U795" s="62">
        <f t="shared" si="254"/>
        <v>0</v>
      </c>
      <c r="V795" s="34"/>
      <c r="W795" s="34"/>
      <c r="X795" s="34"/>
      <c r="Y795" s="34"/>
      <c r="Z795" s="34"/>
      <c r="AA795" s="63" t="str">
        <f t="shared" si="255"/>
        <v>-</v>
      </c>
      <c r="AB795" s="63" t="str">
        <f t="shared" si="256"/>
        <v>-</v>
      </c>
      <c r="AC795" s="63">
        <f>IF(ISBLANK($C795),0,VLOOKUP($C795,Listen!$A$2:$C$45,2,FALSE))</f>
        <v>0</v>
      </c>
      <c r="AD795" s="63">
        <f>IF(ISBLANK($C795),0,VLOOKUP($C795,Listen!$A$2:$C$45,3,FALSE))</f>
        <v>0</v>
      </c>
      <c r="AE795" s="49">
        <f t="shared" si="257"/>
        <v>0</v>
      </c>
      <c r="AF795" s="49">
        <f t="shared" si="257"/>
        <v>0</v>
      </c>
      <c r="AG795" s="49">
        <f>IFERROR(IF(OR($V795&lt;&gt;"Ja",VLOOKUP($C795,Listen!$A$2:$F$45,5,0)="Nein",D795&lt;IF(C795="LNG Anbindungsanlagen gemäß separater Festlegung",2022,2023)),$AC795,$AA795),0)</f>
        <v>0</v>
      </c>
      <c r="AH795" s="49">
        <f>IFERROR(IF(OR($V795&lt;&gt;"Ja",VLOOKUP($C795,Listen!$A$2:$F$45,5,0)="Nein",D795&lt;IF(C795="LNG Anbindungsanlagen gemäß separater Festlegung",2022,2023)),$AC795,$AA795),0)</f>
        <v>0</v>
      </c>
      <c r="AI795" s="49">
        <f>IFERROR(IF(OR($W795&lt;&gt;"Ja",VLOOKUP($C795,Listen!$A$2:$F$45,6,0)="Nein"),$AC795,$AB795),0)</f>
        <v>0</v>
      </c>
      <c r="AJ795" s="49">
        <f>IFERROR(IF(OR($W795&lt;&gt;"Ja",VLOOKUP($C795,Listen!$A$2:$F$45,6,0)="Nein"),$AC795,$AB795),0)</f>
        <v>0</v>
      </c>
      <c r="AK795" s="49">
        <f>IFERROR(IF(OR($W795&lt;&gt;"Ja",VLOOKUP($C795,Listen!$A$2:$F$45,6,0)="Nein"),$AC795,$AB795),0)</f>
        <v>0</v>
      </c>
      <c r="AL795" s="51">
        <f t="shared" si="258"/>
        <v>0</v>
      </c>
      <c r="AM795" s="296">
        <f>IFERROR(IF(VLOOKUP($C795,Listen!$A$2:$F$45,6,0)="Ja",MAX(BC795:BD795),D_SAV!$BC795),0)</f>
        <v>0</v>
      </c>
      <c r="AN795" s="51">
        <f t="shared" si="259"/>
        <v>0</v>
      </c>
      <c r="AP795" s="304">
        <f t="shared" si="260"/>
        <v>0</v>
      </c>
      <c r="AQ795" s="304">
        <f t="shared" si="261"/>
        <v>0</v>
      </c>
      <c r="AR795" s="304">
        <f t="shared" si="262"/>
        <v>0</v>
      </c>
      <c r="AS795" s="304">
        <f t="shared" si="263"/>
        <v>0</v>
      </c>
      <c r="AT795" s="304">
        <f t="shared" si="264"/>
        <v>0</v>
      </c>
      <c r="AU795" s="304">
        <f t="shared" si="265"/>
        <v>0</v>
      </c>
      <c r="AV795" s="304">
        <f t="shared" si="266"/>
        <v>0</v>
      </c>
      <c r="AW795" s="304">
        <f t="shared" si="267"/>
        <v>0</v>
      </c>
      <c r="AX795" s="304">
        <f t="shared" si="268"/>
        <v>0</v>
      </c>
      <c r="AY795" s="304">
        <f t="shared" si="269"/>
        <v>0</v>
      </c>
      <c r="AZ795" s="304">
        <f t="shared" si="270"/>
        <v>0</v>
      </c>
      <c r="BA795" s="304">
        <f t="shared" si="271"/>
        <v>0</v>
      </c>
      <c r="BB795" s="304">
        <f t="shared" si="272"/>
        <v>0</v>
      </c>
      <c r="BC795" s="304">
        <f t="shared" si="273"/>
        <v>0</v>
      </c>
      <c r="BD795" s="304">
        <f t="shared" si="274"/>
        <v>0</v>
      </c>
      <c r="BE795" s="304">
        <f>IFERROR(IF(VLOOKUP($C795,Listen!$A$2:$F$45,6,0)="Ja",BB795-MAX(BC795:BD795),BB795-BC795),0)</f>
        <v>0</v>
      </c>
    </row>
    <row r="796" spans="1:57" x14ac:dyDescent="0.25">
      <c r="A796" s="320" t="str">
        <f>IF(AND(D796&lt;&gt;0,C796&lt;&gt;0,E796&lt;&gt;0),IF(B796&lt;&gt;0,CONCATENATE(B796,"-AGr",VLOOKUP(C796,Listen!$A$2:$D$45,4,FALSE),"-",D796,"-",E796,),CONCATENATE("AGr",VLOOKUP(C796,Listen!$A$2:$D$45,4,FALSE),"-",D796,"-",E796)),"keine vollständige ID")</f>
        <v>keine vollständige ID</v>
      </c>
      <c r="B796" s="301"/>
      <c r="C796" s="287"/>
      <c r="D796" s="34"/>
      <c r="E796" s="306"/>
      <c r="F796" s="116"/>
      <c r="G796" s="17"/>
      <c r="H796" s="17"/>
      <c r="I796" s="17"/>
      <c r="J796" s="17"/>
      <c r="K796" s="17"/>
      <c r="L796" s="17"/>
      <c r="M796" s="17"/>
      <c r="N796" s="17"/>
      <c r="O796" s="116"/>
      <c r="P796" s="117">
        <f>IF(D796&gt;A_Stammdaten!$B$12,0,SUM(G796,H796,J796,L796:M796)-SUM(I796,K796,N796:O796))</f>
        <v>0</v>
      </c>
      <c r="Q796" s="17"/>
      <c r="R796" s="17"/>
      <c r="S796" s="17"/>
      <c r="T796" s="17"/>
      <c r="U796" s="62">
        <f t="shared" si="254"/>
        <v>0</v>
      </c>
      <c r="V796" s="34"/>
      <c r="W796" s="34"/>
      <c r="X796" s="34"/>
      <c r="Y796" s="34"/>
      <c r="Z796" s="34"/>
      <c r="AA796" s="63" t="str">
        <f t="shared" si="255"/>
        <v>-</v>
      </c>
      <c r="AB796" s="63" t="str">
        <f t="shared" si="256"/>
        <v>-</v>
      </c>
      <c r="AC796" s="63">
        <f>IF(ISBLANK($C796),0,VLOOKUP($C796,Listen!$A$2:$C$45,2,FALSE))</f>
        <v>0</v>
      </c>
      <c r="AD796" s="63">
        <f>IF(ISBLANK($C796),0,VLOOKUP($C796,Listen!$A$2:$C$45,3,FALSE))</f>
        <v>0</v>
      </c>
      <c r="AE796" s="49">
        <f t="shared" si="257"/>
        <v>0</v>
      </c>
      <c r="AF796" s="49">
        <f t="shared" si="257"/>
        <v>0</v>
      </c>
      <c r="AG796" s="49">
        <f>IFERROR(IF(OR($V796&lt;&gt;"Ja",VLOOKUP($C796,Listen!$A$2:$F$45,5,0)="Nein",D796&lt;IF(C796="LNG Anbindungsanlagen gemäß separater Festlegung",2022,2023)),$AC796,$AA796),0)</f>
        <v>0</v>
      </c>
      <c r="AH796" s="49">
        <f>IFERROR(IF(OR($V796&lt;&gt;"Ja",VLOOKUP($C796,Listen!$A$2:$F$45,5,0)="Nein",D796&lt;IF(C796="LNG Anbindungsanlagen gemäß separater Festlegung",2022,2023)),$AC796,$AA796),0)</f>
        <v>0</v>
      </c>
      <c r="AI796" s="49">
        <f>IFERROR(IF(OR($W796&lt;&gt;"Ja",VLOOKUP($C796,Listen!$A$2:$F$45,6,0)="Nein"),$AC796,$AB796),0)</f>
        <v>0</v>
      </c>
      <c r="AJ796" s="49">
        <f>IFERROR(IF(OR($W796&lt;&gt;"Ja",VLOOKUP($C796,Listen!$A$2:$F$45,6,0)="Nein"),$AC796,$AB796),0)</f>
        <v>0</v>
      </c>
      <c r="AK796" s="49">
        <f>IFERROR(IF(OR($W796&lt;&gt;"Ja",VLOOKUP($C796,Listen!$A$2:$F$45,6,0)="Nein"),$AC796,$AB796),0)</f>
        <v>0</v>
      </c>
      <c r="AL796" s="51">
        <f t="shared" si="258"/>
        <v>0</v>
      </c>
      <c r="AM796" s="296">
        <f>IFERROR(IF(VLOOKUP($C796,Listen!$A$2:$F$45,6,0)="Ja",MAX(BC796:BD796),D_SAV!$BC796),0)</f>
        <v>0</v>
      </c>
      <c r="AN796" s="51">
        <f t="shared" si="259"/>
        <v>0</v>
      </c>
      <c r="AP796" s="304">
        <f t="shared" si="260"/>
        <v>0</v>
      </c>
      <c r="AQ796" s="304">
        <f t="shared" si="261"/>
        <v>0</v>
      </c>
      <c r="AR796" s="304">
        <f t="shared" si="262"/>
        <v>0</v>
      </c>
      <c r="AS796" s="304">
        <f t="shared" si="263"/>
        <v>0</v>
      </c>
      <c r="AT796" s="304">
        <f t="shared" si="264"/>
        <v>0</v>
      </c>
      <c r="AU796" s="304">
        <f t="shared" si="265"/>
        <v>0</v>
      </c>
      <c r="AV796" s="304">
        <f t="shared" si="266"/>
        <v>0</v>
      </c>
      <c r="AW796" s="304">
        <f t="shared" si="267"/>
        <v>0</v>
      </c>
      <c r="AX796" s="304">
        <f t="shared" si="268"/>
        <v>0</v>
      </c>
      <c r="AY796" s="304">
        <f t="shared" si="269"/>
        <v>0</v>
      </c>
      <c r="AZ796" s="304">
        <f t="shared" si="270"/>
        <v>0</v>
      </c>
      <c r="BA796" s="304">
        <f t="shared" si="271"/>
        <v>0</v>
      </c>
      <c r="BB796" s="304">
        <f t="shared" si="272"/>
        <v>0</v>
      </c>
      <c r="BC796" s="304">
        <f t="shared" si="273"/>
        <v>0</v>
      </c>
      <c r="BD796" s="304">
        <f t="shared" si="274"/>
        <v>0</v>
      </c>
      <c r="BE796" s="304">
        <f>IFERROR(IF(VLOOKUP($C796,Listen!$A$2:$F$45,6,0)="Ja",BB796-MAX(BC796:BD796),BB796-BC796),0)</f>
        <v>0</v>
      </c>
    </row>
    <row r="797" spans="1:57" x14ac:dyDescent="0.25">
      <c r="A797" s="320" t="str">
        <f>IF(AND(D797&lt;&gt;0,C797&lt;&gt;0,E797&lt;&gt;0),IF(B797&lt;&gt;0,CONCATENATE(B797,"-AGr",VLOOKUP(C797,Listen!$A$2:$D$45,4,FALSE),"-",D797,"-",E797,),CONCATENATE("AGr",VLOOKUP(C797,Listen!$A$2:$D$45,4,FALSE),"-",D797,"-",E797)),"keine vollständige ID")</f>
        <v>keine vollständige ID</v>
      </c>
      <c r="B797" s="301"/>
      <c r="C797" s="287"/>
      <c r="D797" s="34"/>
      <c r="E797" s="306"/>
      <c r="F797" s="116"/>
      <c r="G797" s="17"/>
      <c r="H797" s="17"/>
      <c r="I797" s="17"/>
      <c r="J797" s="17"/>
      <c r="K797" s="17"/>
      <c r="L797" s="17"/>
      <c r="M797" s="17"/>
      <c r="N797" s="17"/>
      <c r="O797" s="116"/>
      <c r="P797" s="117">
        <f>IF(D797&gt;A_Stammdaten!$B$12,0,SUM(G797,H797,J797,L797:M797)-SUM(I797,K797,N797:O797))</f>
        <v>0</v>
      </c>
      <c r="Q797" s="17"/>
      <c r="R797" s="17"/>
      <c r="S797" s="17"/>
      <c r="T797" s="17"/>
      <c r="U797" s="62">
        <f t="shared" si="254"/>
        <v>0</v>
      </c>
      <c r="V797" s="34"/>
      <c r="W797" s="34"/>
      <c r="X797" s="34"/>
      <c r="Y797" s="34"/>
      <c r="Z797" s="34"/>
      <c r="AA797" s="63" t="str">
        <f t="shared" si="255"/>
        <v>-</v>
      </c>
      <c r="AB797" s="63" t="str">
        <f t="shared" si="256"/>
        <v>-</v>
      </c>
      <c r="AC797" s="63">
        <f>IF(ISBLANK($C797),0,VLOOKUP($C797,Listen!$A$2:$C$45,2,FALSE))</f>
        <v>0</v>
      </c>
      <c r="AD797" s="63">
        <f>IF(ISBLANK($C797),0,VLOOKUP($C797,Listen!$A$2:$C$45,3,FALSE))</f>
        <v>0</v>
      </c>
      <c r="AE797" s="49">
        <f t="shared" si="257"/>
        <v>0</v>
      </c>
      <c r="AF797" s="49">
        <f t="shared" si="257"/>
        <v>0</v>
      </c>
      <c r="AG797" s="49">
        <f>IFERROR(IF(OR($V797&lt;&gt;"Ja",VLOOKUP($C797,Listen!$A$2:$F$45,5,0)="Nein",D797&lt;IF(C797="LNG Anbindungsanlagen gemäß separater Festlegung",2022,2023)),$AC797,$AA797),0)</f>
        <v>0</v>
      </c>
      <c r="AH797" s="49">
        <f>IFERROR(IF(OR($V797&lt;&gt;"Ja",VLOOKUP($C797,Listen!$A$2:$F$45,5,0)="Nein",D797&lt;IF(C797="LNG Anbindungsanlagen gemäß separater Festlegung",2022,2023)),$AC797,$AA797),0)</f>
        <v>0</v>
      </c>
      <c r="AI797" s="49">
        <f>IFERROR(IF(OR($W797&lt;&gt;"Ja",VLOOKUP($C797,Listen!$A$2:$F$45,6,0)="Nein"),$AC797,$AB797),0)</f>
        <v>0</v>
      </c>
      <c r="AJ797" s="49">
        <f>IFERROR(IF(OR($W797&lt;&gt;"Ja",VLOOKUP($C797,Listen!$A$2:$F$45,6,0)="Nein"),$AC797,$AB797),0)</f>
        <v>0</v>
      </c>
      <c r="AK797" s="49">
        <f>IFERROR(IF(OR($W797&lt;&gt;"Ja",VLOOKUP($C797,Listen!$A$2:$F$45,6,0)="Nein"),$AC797,$AB797),0)</f>
        <v>0</v>
      </c>
      <c r="AL797" s="51">
        <f t="shared" si="258"/>
        <v>0</v>
      </c>
      <c r="AM797" s="296">
        <f>IFERROR(IF(VLOOKUP($C797,Listen!$A$2:$F$45,6,0)="Ja",MAX(BC797:BD797),D_SAV!$BC797),0)</f>
        <v>0</v>
      </c>
      <c r="AN797" s="51">
        <f t="shared" si="259"/>
        <v>0</v>
      </c>
      <c r="AP797" s="304">
        <f t="shared" si="260"/>
        <v>0</v>
      </c>
      <c r="AQ797" s="304">
        <f t="shared" si="261"/>
        <v>0</v>
      </c>
      <c r="AR797" s="304">
        <f t="shared" si="262"/>
        <v>0</v>
      </c>
      <c r="AS797" s="304">
        <f t="shared" si="263"/>
        <v>0</v>
      </c>
      <c r="AT797" s="304">
        <f t="shared" si="264"/>
        <v>0</v>
      </c>
      <c r="AU797" s="304">
        <f t="shared" si="265"/>
        <v>0</v>
      </c>
      <c r="AV797" s="304">
        <f t="shared" si="266"/>
        <v>0</v>
      </c>
      <c r="AW797" s="304">
        <f t="shared" si="267"/>
        <v>0</v>
      </c>
      <c r="AX797" s="304">
        <f t="shared" si="268"/>
        <v>0</v>
      </c>
      <c r="AY797" s="304">
        <f t="shared" si="269"/>
        <v>0</v>
      </c>
      <c r="AZ797" s="304">
        <f t="shared" si="270"/>
        <v>0</v>
      </c>
      <c r="BA797" s="304">
        <f t="shared" si="271"/>
        <v>0</v>
      </c>
      <c r="BB797" s="304">
        <f t="shared" si="272"/>
        <v>0</v>
      </c>
      <c r="BC797" s="304">
        <f t="shared" si="273"/>
        <v>0</v>
      </c>
      <c r="BD797" s="304">
        <f t="shared" si="274"/>
        <v>0</v>
      </c>
      <c r="BE797" s="304">
        <f>IFERROR(IF(VLOOKUP($C797,Listen!$A$2:$F$45,6,0)="Ja",BB797-MAX(BC797:BD797),BB797-BC797),0)</f>
        <v>0</v>
      </c>
    </row>
    <row r="798" spans="1:57" x14ac:dyDescent="0.25">
      <c r="A798" s="320" t="str">
        <f>IF(AND(D798&lt;&gt;0,C798&lt;&gt;0,E798&lt;&gt;0),IF(B798&lt;&gt;0,CONCATENATE(B798,"-AGr",VLOOKUP(C798,Listen!$A$2:$D$45,4,FALSE),"-",D798,"-",E798,),CONCATENATE("AGr",VLOOKUP(C798,Listen!$A$2:$D$45,4,FALSE),"-",D798,"-",E798)),"keine vollständige ID")</f>
        <v>keine vollständige ID</v>
      </c>
      <c r="B798" s="301"/>
      <c r="C798" s="287"/>
      <c r="D798" s="34"/>
      <c r="E798" s="306"/>
      <c r="F798" s="116"/>
      <c r="G798" s="17"/>
      <c r="H798" s="17"/>
      <c r="I798" s="17"/>
      <c r="J798" s="17"/>
      <c r="K798" s="17"/>
      <c r="L798" s="17"/>
      <c r="M798" s="17"/>
      <c r="N798" s="17"/>
      <c r="O798" s="116"/>
      <c r="P798" s="117">
        <f>IF(D798&gt;A_Stammdaten!$B$12,0,SUM(G798,H798,J798,L798:M798)-SUM(I798,K798,N798:O798))</f>
        <v>0</v>
      </c>
      <c r="Q798" s="17"/>
      <c r="R798" s="17"/>
      <c r="S798" s="17"/>
      <c r="T798" s="17"/>
      <c r="U798" s="62">
        <f t="shared" si="254"/>
        <v>0</v>
      </c>
      <c r="V798" s="34"/>
      <c r="W798" s="34"/>
      <c r="X798" s="34"/>
      <c r="Y798" s="34"/>
      <c r="Z798" s="34"/>
      <c r="AA798" s="63" t="str">
        <f t="shared" si="255"/>
        <v>-</v>
      </c>
      <c r="AB798" s="63" t="str">
        <f t="shared" si="256"/>
        <v>-</v>
      </c>
      <c r="AC798" s="63">
        <f>IF(ISBLANK($C798),0,VLOOKUP($C798,Listen!$A$2:$C$45,2,FALSE))</f>
        <v>0</v>
      </c>
      <c r="AD798" s="63">
        <f>IF(ISBLANK($C798),0,VLOOKUP($C798,Listen!$A$2:$C$45,3,FALSE))</f>
        <v>0</v>
      </c>
      <c r="AE798" s="49">
        <f t="shared" si="257"/>
        <v>0</v>
      </c>
      <c r="AF798" s="49">
        <f t="shared" si="257"/>
        <v>0</v>
      </c>
      <c r="AG798" s="49">
        <f>IFERROR(IF(OR($V798&lt;&gt;"Ja",VLOOKUP($C798,Listen!$A$2:$F$45,5,0)="Nein",D798&lt;IF(C798="LNG Anbindungsanlagen gemäß separater Festlegung",2022,2023)),$AC798,$AA798),0)</f>
        <v>0</v>
      </c>
      <c r="AH798" s="49">
        <f>IFERROR(IF(OR($V798&lt;&gt;"Ja",VLOOKUP($C798,Listen!$A$2:$F$45,5,0)="Nein",D798&lt;IF(C798="LNG Anbindungsanlagen gemäß separater Festlegung",2022,2023)),$AC798,$AA798),0)</f>
        <v>0</v>
      </c>
      <c r="AI798" s="49">
        <f>IFERROR(IF(OR($W798&lt;&gt;"Ja",VLOOKUP($C798,Listen!$A$2:$F$45,6,0)="Nein"),$AC798,$AB798),0)</f>
        <v>0</v>
      </c>
      <c r="AJ798" s="49">
        <f>IFERROR(IF(OR($W798&lt;&gt;"Ja",VLOOKUP($C798,Listen!$A$2:$F$45,6,0)="Nein"),$AC798,$AB798),0)</f>
        <v>0</v>
      </c>
      <c r="AK798" s="49">
        <f>IFERROR(IF(OR($W798&lt;&gt;"Ja",VLOOKUP($C798,Listen!$A$2:$F$45,6,0)="Nein"),$AC798,$AB798),0)</f>
        <v>0</v>
      </c>
      <c r="AL798" s="51">
        <f t="shared" si="258"/>
        <v>0</v>
      </c>
      <c r="AM798" s="296">
        <f>IFERROR(IF(VLOOKUP($C798,Listen!$A$2:$F$45,6,0)="Ja",MAX(BC798:BD798),D_SAV!$BC798),0)</f>
        <v>0</v>
      </c>
      <c r="AN798" s="51">
        <f t="shared" si="259"/>
        <v>0</v>
      </c>
      <c r="AP798" s="304">
        <f t="shared" si="260"/>
        <v>0</v>
      </c>
      <c r="AQ798" s="304">
        <f t="shared" si="261"/>
        <v>0</v>
      </c>
      <c r="AR798" s="304">
        <f t="shared" si="262"/>
        <v>0</v>
      </c>
      <c r="AS798" s="304">
        <f t="shared" si="263"/>
        <v>0</v>
      </c>
      <c r="AT798" s="304">
        <f t="shared" si="264"/>
        <v>0</v>
      </c>
      <c r="AU798" s="304">
        <f t="shared" si="265"/>
        <v>0</v>
      </c>
      <c r="AV798" s="304">
        <f t="shared" si="266"/>
        <v>0</v>
      </c>
      <c r="AW798" s="304">
        <f t="shared" si="267"/>
        <v>0</v>
      </c>
      <c r="AX798" s="304">
        <f t="shared" si="268"/>
        <v>0</v>
      </c>
      <c r="AY798" s="304">
        <f t="shared" si="269"/>
        <v>0</v>
      </c>
      <c r="AZ798" s="304">
        <f t="shared" si="270"/>
        <v>0</v>
      </c>
      <c r="BA798" s="304">
        <f t="shared" si="271"/>
        <v>0</v>
      </c>
      <c r="BB798" s="304">
        <f t="shared" si="272"/>
        <v>0</v>
      </c>
      <c r="BC798" s="304">
        <f t="shared" si="273"/>
        <v>0</v>
      </c>
      <c r="BD798" s="304">
        <f t="shared" si="274"/>
        <v>0</v>
      </c>
      <c r="BE798" s="304">
        <f>IFERROR(IF(VLOOKUP($C798,Listen!$A$2:$F$45,6,0)="Ja",BB798-MAX(BC798:BD798),BB798-BC798),0)</f>
        <v>0</v>
      </c>
    </row>
    <row r="799" spans="1:57" x14ac:dyDescent="0.25">
      <c r="A799" s="320" t="str">
        <f>IF(AND(D799&lt;&gt;0,C799&lt;&gt;0,E799&lt;&gt;0),IF(B799&lt;&gt;0,CONCATENATE(B799,"-AGr",VLOOKUP(C799,Listen!$A$2:$D$45,4,FALSE),"-",D799,"-",E799,),CONCATENATE("AGr",VLOOKUP(C799,Listen!$A$2:$D$45,4,FALSE),"-",D799,"-",E799)),"keine vollständige ID")</f>
        <v>keine vollständige ID</v>
      </c>
      <c r="B799" s="301"/>
      <c r="C799" s="287"/>
      <c r="D799" s="34"/>
      <c r="E799" s="306"/>
      <c r="F799" s="116"/>
      <c r="G799" s="17"/>
      <c r="H799" s="17"/>
      <c r="I799" s="17"/>
      <c r="J799" s="17"/>
      <c r="K799" s="17"/>
      <c r="L799" s="17"/>
      <c r="M799" s="17"/>
      <c r="N799" s="17"/>
      <c r="O799" s="116"/>
      <c r="P799" s="117">
        <f>IF(D799&gt;A_Stammdaten!$B$12,0,SUM(G799,H799,J799,L799:M799)-SUM(I799,K799,N799:O799))</f>
        <v>0</v>
      </c>
      <c r="Q799" s="17"/>
      <c r="R799" s="17"/>
      <c r="S799" s="17"/>
      <c r="T799" s="17"/>
      <c r="U799" s="62">
        <f t="shared" si="254"/>
        <v>0</v>
      </c>
      <c r="V799" s="34"/>
      <c r="W799" s="34"/>
      <c r="X799" s="34"/>
      <c r="Y799" s="34"/>
      <c r="Z799" s="34"/>
      <c r="AA799" s="63" t="str">
        <f t="shared" si="255"/>
        <v>-</v>
      </c>
      <c r="AB799" s="63" t="str">
        <f t="shared" si="256"/>
        <v>-</v>
      </c>
      <c r="AC799" s="63">
        <f>IF(ISBLANK($C799),0,VLOOKUP($C799,Listen!$A$2:$C$45,2,FALSE))</f>
        <v>0</v>
      </c>
      <c r="AD799" s="63">
        <f>IF(ISBLANK($C799),0,VLOOKUP($C799,Listen!$A$2:$C$45,3,FALSE))</f>
        <v>0</v>
      </c>
      <c r="AE799" s="49">
        <f t="shared" si="257"/>
        <v>0</v>
      </c>
      <c r="AF799" s="49">
        <f t="shared" si="257"/>
        <v>0</v>
      </c>
      <c r="AG799" s="49">
        <f>IFERROR(IF(OR($V799&lt;&gt;"Ja",VLOOKUP($C799,Listen!$A$2:$F$45,5,0)="Nein",D799&lt;IF(C799="LNG Anbindungsanlagen gemäß separater Festlegung",2022,2023)),$AC799,$AA799),0)</f>
        <v>0</v>
      </c>
      <c r="AH799" s="49">
        <f>IFERROR(IF(OR($V799&lt;&gt;"Ja",VLOOKUP($C799,Listen!$A$2:$F$45,5,0)="Nein",D799&lt;IF(C799="LNG Anbindungsanlagen gemäß separater Festlegung",2022,2023)),$AC799,$AA799),0)</f>
        <v>0</v>
      </c>
      <c r="AI799" s="49">
        <f>IFERROR(IF(OR($W799&lt;&gt;"Ja",VLOOKUP($C799,Listen!$A$2:$F$45,6,0)="Nein"),$AC799,$AB799),0)</f>
        <v>0</v>
      </c>
      <c r="AJ799" s="49">
        <f>IFERROR(IF(OR($W799&lt;&gt;"Ja",VLOOKUP($C799,Listen!$A$2:$F$45,6,0)="Nein"),$AC799,$AB799),0)</f>
        <v>0</v>
      </c>
      <c r="AK799" s="49">
        <f>IFERROR(IF(OR($W799&lt;&gt;"Ja",VLOOKUP($C799,Listen!$A$2:$F$45,6,0)="Nein"),$AC799,$AB799),0)</f>
        <v>0</v>
      </c>
      <c r="AL799" s="51">
        <f t="shared" si="258"/>
        <v>0</v>
      </c>
      <c r="AM799" s="296">
        <f>IFERROR(IF(VLOOKUP($C799,Listen!$A$2:$F$45,6,0)="Ja",MAX(BC799:BD799),D_SAV!$BC799),0)</f>
        <v>0</v>
      </c>
      <c r="AN799" s="51">
        <f t="shared" si="259"/>
        <v>0</v>
      </c>
      <c r="AP799" s="304">
        <f t="shared" si="260"/>
        <v>0</v>
      </c>
      <c r="AQ799" s="304">
        <f t="shared" si="261"/>
        <v>0</v>
      </c>
      <c r="AR799" s="304">
        <f t="shared" si="262"/>
        <v>0</v>
      </c>
      <c r="AS799" s="304">
        <f t="shared" si="263"/>
        <v>0</v>
      </c>
      <c r="AT799" s="304">
        <f t="shared" si="264"/>
        <v>0</v>
      </c>
      <c r="AU799" s="304">
        <f t="shared" si="265"/>
        <v>0</v>
      </c>
      <c r="AV799" s="304">
        <f t="shared" si="266"/>
        <v>0</v>
      </c>
      <c r="AW799" s="304">
        <f t="shared" si="267"/>
        <v>0</v>
      </c>
      <c r="AX799" s="304">
        <f t="shared" si="268"/>
        <v>0</v>
      </c>
      <c r="AY799" s="304">
        <f t="shared" si="269"/>
        <v>0</v>
      </c>
      <c r="AZ799" s="304">
        <f t="shared" si="270"/>
        <v>0</v>
      </c>
      <c r="BA799" s="304">
        <f t="shared" si="271"/>
        <v>0</v>
      </c>
      <c r="BB799" s="304">
        <f t="shared" si="272"/>
        <v>0</v>
      </c>
      <c r="BC799" s="304">
        <f t="shared" si="273"/>
        <v>0</v>
      </c>
      <c r="BD799" s="304">
        <f t="shared" si="274"/>
        <v>0</v>
      </c>
      <c r="BE799" s="304">
        <f>IFERROR(IF(VLOOKUP($C799,Listen!$A$2:$F$45,6,0)="Ja",BB799-MAX(BC799:BD799),BB799-BC799),0)</f>
        <v>0</v>
      </c>
    </row>
    <row r="800" spans="1:57" x14ac:dyDescent="0.25">
      <c r="A800" s="320" t="str">
        <f>IF(AND(D800&lt;&gt;0,C800&lt;&gt;0,E800&lt;&gt;0),IF(B800&lt;&gt;0,CONCATENATE(B800,"-AGr",VLOOKUP(C800,Listen!$A$2:$D$45,4,FALSE),"-",D800,"-",E800,),CONCATENATE("AGr",VLOOKUP(C800,Listen!$A$2:$D$45,4,FALSE),"-",D800,"-",E800)),"keine vollständige ID")</f>
        <v>keine vollständige ID</v>
      </c>
      <c r="B800" s="301"/>
      <c r="C800" s="287"/>
      <c r="D800" s="34"/>
      <c r="E800" s="306"/>
      <c r="F800" s="116"/>
      <c r="G800" s="17"/>
      <c r="H800" s="17"/>
      <c r="I800" s="17"/>
      <c r="J800" s="17"/>
      <c r="K800" s="17"/>
      <c r="L800" s="17"/>
      <c r="M800" s="17"/>
      <c r="N800" s="17"/>
      <c r="O800" s="116"/>
      <c r="P800" s="117">
        <f>IF(D800&gt;A_Stammdaten!$B$12,0,SUM(G800,H800,J800,L800:M800)-SUM(I800,K800,N800:O800))</f>
        <v>0</v>
      </c>
      <c r="Q800" s="17"/>
      <c r="R800" s="17"/>
      <c r="S800" s="17"/>
      <c r="T800" s="17"/>
      <c r="U800" s="62">
        <f t="shared" si="254"/>
        <v>0</v>
      </c>
      <c r="V800" s="34"/>
      <c r="W800" s="34"/>
      <c r="X800" s="34"/>
      <c r="Y800" s="34"/>
      <c r="Z800" s="34"/>
      <c r="AA800" s="63" t="str">
        <f t="shared" si="255"/>
        <v>-</v>
      </c>
      <c r="AB800" s="63" t="str">
        <f t="shared" si="256"/>
        <v>-</v>
      </c>
      <c r="AC800" s="63">
        <f>IF(ISBLANK($C800),0,VLOOKUP($C800,Listen!$A$2:$C$45,2,FALSE))</f>
        <v>0</v>
      </c>
      <c r="AD800" s="63">
        <f>IF(ISBLANK($C800),0,VLOOKUP($C800,Listen!$A$2:$C$45,3,FALSE))</f>
        <v>0</v>
      </c>
      <c r="AE800" s="49">
        <f t="shared" si="257"/>
        <v>0</v>
      </c>
      <c r="AF800" s="49">
        <f t="shared" si="257"/>
        <v>0</v>
      </c>
      <c r="AG800" s="49">
        <f>IFERROR(IF(OR($V800&lt;&gt;"Ja",VLOOKUP($C800,Listen!$A$2:$F$45,5,0)="Nein",D800&lt;IF(C800="LNG Anbindungsanlagen gemäß separater Festlegung",2022,2023)),$AC800,$AA800),0)</f>
        <v>0</v>
      </c>
      <c r="AH800" s="49">
        <f>IFERROR(IF(OR($V800&lt;&gt;"Ja",VLOOKUP($C800,Listen!$A$2:$F$45,5,0)="Nein",D800&lt;IF(C800="LNG Anbindungsanlagen gemäß separater Festlegung",2022,2023)),$AC800,$AA800),0)</f>
        <v>0</v>
      </c>
      <c r="AI800" s="49">
        <f>IFERROR(IF(OR($W800&lt;&gt;"Ja",VLOOKUP($C800,Listen!$A$2:$F$45,6,0)="Nein"),$AC800,$AB800),0)</f>
        <v>0</v>
      </c>
      <c r="AJ800" s="49">
        <f>IFERROR(IF(OR($W800&lt;&gt;"Ja",VLOOKUP($C800,Listen!$A$2:$F$45,6,0)="Nein"),$AC800,$AB800),0)</f>
        <v>0</v>
      </c>
      <c r="AK800" s="49">
        <f>IFERROR(IF(OR($W800&lt;&gt;"Ja",VLOOKUP($C800,Listen!$A$2:$F$45,6,0)="Nein"),$AC800,$AB800),0)</f>
        <v>0</v>
      </c>
      <c r="AL800" s="51">
        <f t="shared" si="258"/>
        <v>0</v>
      </c>
      <c r="AM800" s="296">
        <f>IFERROR(IF(VLOOKUP($C800,Listen!$A$2:$F$45,6,0)="Ja",MAX(BC800:BD800),D_SAV!$BC800),0)</f>
        <v>0</v>
      </c>
      <c r="AN800" s="51">
        <f t="shared" si="259"/>
        <v>0</v>
      </c>
      <c r="AP800" s="304">
        <f t="shared" si="260"/>
        <v>0</v>
      </c>
      <c r="AQ800" s="304">
        <f t="shared" si="261"/>
        <v>0</v>
      </c>
      <c r="AR800" s="304">
        <f t="shared" si="262"/>
        <v>0</v>
      </c>
      <c r="AS800" s="304">
        <f t="shared" si="263"/>
        <v>0</v>
      </c>
      <c r="AT800" s="304">
        <f t="shared" si="264"/>
        <v>0</v>
      </c>
      <c r="AU800" s="304">
        <f t="shared" si="265"/>
        <v>0</v>
      </c>
      <c r="AV800" s="304">
        <f t="shared" si="266"/>
        <v>0</v>
      </c>
      <c r="AW800" s="304">
        <f t="shared" si="267"/>
        <v>0</v>
      </c>
      <c r="AX800" s="304">
        <f t="shared" si="268"/>
        <v>0</v>
      </c>
      <c r="AY800" s="304">
        <f t="shared" si="269"/>
        <v>0</v>
      </c>
      <c r="AZ800" s="304">
        <f t="shared" si="270"/>
        <v>0</v>
      </c>
      <c r="BA800" s="304">
        <f t="shared" si="271"/>
        <v>0</v>
      </c>
      <c r="BB800" s="304">
        <f t="shared" si="272"/>
        <v>0</v>
      </c>
      <c r="BC800" s="304">
        <f t="shared" si="273"/>
        <v>0</v>
      </c>
      <c r="BD800" s="304">
        <f t="shared" si="274"/>
        <v>0</v>
      </c>
      <c r="BE800" s="304">
        <f>IFERROR(IF(VLOOKUP($C800,Listen!$A$2:$F$45,6,0)="Ja",BB800-MAX(BC800:BD800),BB800-BC800),0)</f>
        <v>0</v>
      </c>
    </row>
    <row r="801" spans="1:57" x14ac:dyDescent="0.25">
      <c r="A801" s="320" t="str">
        <f>IF(AND(D801&lt;&gt;0,C801&lt;&gt;0,E801&lt;&gt;0),IF(B801&lt;&gt;0,CONCATENATE(B801,"-AGr",VLOOKUP(C801,Listen!$A$2:$D$45,4,FALSE),"-",D801,"-",E801,),CONCATENATE("AGr",VLOOKUP(C801,Listen!$A$2:$D$45,4,FALSE),"-",D801,"-",E801)),"keine vollständige ID")</f>
        <v>keine vollständige ID</v>
      </c>
      <c r="B801" s="301"/>
      <c r="C801" s="287"/>
      <c r="D801" s="34"/>
      <c r="E801" s="306"/>
      <c r="F801" s="116"/>
      <c r="G801" s="17"/>
      <c r="H801" s="17"/>
      <c r="I801" s="17"/>
      <c r="J801" s="17"/>
      <c r="K801" s="17"/>
      <c r="L801" s="17"/>
      <c r="M801" s="17"/>
      <c r="N801" s="17"/>
      <c r="O801" s="116"/>
      <c r="P801" s="117">
        <f>IF(D801&gt;A_Stammdaten!$B$12,0,SUM(G801,H801,J801,L801:M801)-SUM(I801,K801,N801:O801))</f>
        <v>0</v>
      </c>
      <c r="Q801" s="17"/>
      <c r="R801" s="17"/>
      <c r="S801" s="17"/>
      <c r="T801" s="17"/>
      <c r="U801" s="62">
        <f t="shared" si="254"/>
        <v>0</v>
      </c>
      <c r="V801" s="34"/>
      <c r="W801" s="34"/>
      <c r="X801" s="34"/>
      <c r="Y801" s="34"/>
      <c r="Z801" s="34"/>
      <c r="AA801" s="63" t="str">
        <f t="shared" si="255"/>
        <v>-</v>
      </c>
      <c r="AB801" s="63" t="str">
        <f t="shared" si="256"/>
        <v>-</v>
      </c>
      <c r="AC801" s="63">
        <f>IF(ISBLANK($C801),0,VLOOKUP($C801,Listen!$A$2:$C$45,2,FALSE))</f>
        <v>0</v>
      </c>
      <c r="AD801" s="63">
        <f>IF(ISBLANK($C801),0,VLOOKUP($C801,Listen!$A$2:$C$45,3,FALSE))</f>
        <v>0</v>
      </c>
      <c r="AE801" s="49">
        <f t="shared" si="257"/>
        <v>0</v>
      </c>
      <c r="AF801" s="49">
        <f t="shared" si="257"/>
        <v>0</v>
      </c>
      <c r="AG801" s="49">
        <f>IFERROR(IF(OR($V801&lt;&gt;"Ja",VLOOKUP($C801,Listen!$A$2:$F$45,5,0)="Nein",D801&lt;IF(C801="LNG Anbindungsanlagen gemäß separater Festlegung",2022,2023)),$AC801,$AA801),0)</f>
        <v>0</v>
      </c>
      <c r="AH801" s="49">
        <f>IFERROR(IF(OR($V801&lt;&gt;"Ja",VLOOKUP($C801,Listen!$A$2:$F$45,5,0)="Nein",D801&lt;IF(C801="LNG Anbindungsanlagen gemäß separater Festlegung",2022,2023)),$AC801,$AA801),0)</f>
        <v>0</v>
      </c>
      <c r="AI801" s="49">
        <f>IFERROR(IF(OR($W801&lt;&gt;"Ja",VLOOKUP($C801,Listen!$A$2:$F$45,6,0)="Nein"),$AC801,$AB801),0)</f>
        <v>0</v>
      </c>
      <c r="AJ801" s="49">
        <f>IFERROR(IF(OR($W801&lt;&gt;"Ja",VLOOKUP($C801,Listen!$A$2:$F$45,6,0)="Nein"),$AC801,$AB801),0)</f>
        <v>0</v>
      </c>
      <c r="AK801" s="49">
        <f>IFERROR(IF(OR($W801&lt;&gt;"Ja",VLOOKUP($C801,Listen!$A$2:$F$45,6,0)="Nein"),$AC801,$AB801),0)</f>
        <v>0</v>
      </c>
      <c r="AL801" s="51">
        <f t="shared" si="258"/>
        <v>0</v>
      </c>
      <c r="AM801" s="296">
        <f>IFERROR(IF(VLOOKUP($C801,Listen!$A$2:$F$45,6,0)="Ja",MAX(BC801:BD801),D_SAV!$BC801),0)</f>
        <v>0</v>
      </c>
      <c r="AN801" s="51">
        <f t="shared" si="259"/>
        <v>0</v>
      </c>
      <c r="AP801" s="304">
        <f t="shared" si="260"/>
        <v>0</v>
      </c>
      <c r="AQ801" s="304">
        <f t="shared" si="261"/>
        <v>0</v>
      </c>
      <c r="AR801" s="304">
        <f t="shared" si="262"/>
        <v>0</v>
      </c>
      <c r="AS801" s="304">
        <f t="shared" si="263"/>
        <v>0</v>
      </c>
      <c r="AT801" s="304">
        <f t="shared" si="264"/>
        <v>0</v>
      </c>
      <c r="AU801" s="304">
        <f t="shared" si="265"/>
        <v>0</v>
      </c>
      <c r="AV801" s="304">
        <f t="shared" si="266"/>
        <v>0</v>
      </c>
      <c r="AW801" s="304">
        <f t="shared" si="267"/>
        <v>0</v>
      </c>
      <c r="AX801" s="304">
        <f t="shared" si="268"/>
        <v>0</v>
      </c>
      <c r="AY801" s="304">
        <f t="shared" si="269"/>
        <v>0</v>
      </c>
      <c r="AZ801" s="304">
        <f t="shared" si="270"/>
        <v>0</v>
      </c>
      <c r="BA801" s="304">
        <f t="shared" si="271"/>
        <v>0</v>
      </c>
      <c r="BB801" s="304">
        <f t="shared" si="272"/>
        <v>0</v>
      </c>
      <c r="BC801" s="304">
        <f t="shared" si="273"/>
        <v>0</v>
      </c>
      <c r="BD801" s="304">
        <f t="shared" si="274"/>
        <v>0</v>
      </c>
      <c r="BE801" s="304">
        <f>IFERROR(IF(VLOOKUP($C801,Listen!$A$2:$F$45,6,0)="Ja",BB801-MAX(BC801:BD801),BB801-BC801),0)</f>
        <v>0</v>
      </c>
    </row>
    <row r="802" spans="1:57" x14ac:dyDescent="0.25">
      <c r="A802" s="320" t="str">
        <f>IF(AND(D802&lt;&gt;0,C802&lt;&gt;0,E802&lt;&gt;0),IF(B802&lt;&gt;0,CONCATENATE(B802,"-AGr",VLOOKUP(C802,Listen!$A$2:$D$45,4,FALSE),"-",D802,"-",E802,),CONCATENATE("AGr",VLOOKUP(C802,Listen!$A$2:$D$45,4,FALSE),"-",D802,"-",E802)),"keine vollständige ID")</f>
        <v>keine vollständige ID</v>
      </c>
      <c r="B802" s="301"/>
      <c r="C802" s="287"/>
      <c r="D802" s="34"/>
      <c r="E802" s="306"/>
      <c r="F802" s="116"/>
      <c r="G802" s="17"/>
      <c r="H802" s="17"/>
      <c r="I802" s="17"/>
      <c r="J802" s="17"/>
      <c r="K802" s="17"/>
      <c r="L802" s="17"/>
      <c r="M802" s="17"/>
      <c r="N802" s="17"/>
      <c r="O802" s="116"/>
      <c r="P802" s="117">
        <f>IF(D802&gt;A_Stammdaten!$B$12,0,SUM(G802,H802,J802,L802:M802)-SUM(I802,K802,N802:O802))</f>
        <v>0</v>
      </c>
      <c r="Q802" s="17"/>
      <c r="R802" s="17"/>
      <c r="S802" s="17"/>
      <c r="T802" s="17"/>
      <c r="U802" s="62">
        <f t="shared" si="254"/>
        <v>0</v>
      </c>
      <c r="V802" s="34"/>
      <c r="W802" s="34"/>
      <c r="X802" s="34"/>
      <c r="Y802" s="34"/>
      <c r="Z802" s="34"/>
      <c r="AA802" s="63" t="str">
        <f t="shared" si="255"/>
        <v>-</v>
      </c>
      <c r="AB802" s="63" t="str">
        <f t="shared" si="256"/>
        <v>-</v>
      </c>
      <c r="AC802" s="63">
        <f>IF(ISBLANK($C802),0,VLOOKUP($C802,Listen!$A$2:$C$45,2,FALSE))</f>
        <v>0</v>
      </c>
      <c r="AD802" s="63">
        <f>IF(ISBLANK($C802),0,VLOOKUP($C802,Listen!$A$2:$C$45,3,FALSE))</f>
        <v>0</v>
      </c>
      <c r="AE802" s="49">
        <f t="shared" si="257"/>
        <v>0</v>
      </c>
      <c r="AF802" s="49">
        <f t="shared" si="257"/>
        <v>0</v>
      </c>
      <c r="AG802" s="49">
        <f>IFERROR(IF(OR($V802&lt;&gt;"Ja",VLOOKUP($C802,Listen!$A$2:$F$45,5,0)="Nein",D802&lt;IF(C802="LNG Anbindungsanlagen gemäß separater Festlegung",2022,2023)),$AC802,$AA802),0)</f>
        <v>0</v>
      </c>
      <c r="AH802" s="49">
        <f>IFERROR(IF(OR($V802&lt;&gt;"Ja",VLOOKUP($C802,Listen!$A$2:$F$45,5,0)="Nein",D802&lt;IF(C802="LNG Anbindungsanlagen gemäß separater Festlegung",2022,2023)),$AC802,$AA802),0)</f>
        <v>0</v>
      </c>
      <c r="AI802" s="49">
        <f>IFERROR(IF(OR($W802&lt;&gt;"Ja",VLOOKUP($C802,Listen!$A$2:$F$45,6,0)="Nein"),$AC802,$AB802),0)</f>
        <v>0</v>
      </c>
      <c r="AJ802" s="49">
        <f>IFERROR(IF(OR($W802&lt;&gt;"Ja",VLOOKUP($C802,Listen!$A$2:$F$45,6,0)="Nein"),$AC802,$AB802),0)</f>
        <v>0</v>
      </c>
      <c r="AK802" s="49">
        <f>IFERROR(IF(OR($W802&lt;&gt;"Ja",VLOOKUP($C802,Listen!$A$2:$F$45,6,0)="Nein"),$AC802,$AB802),0)</f>
        <v>0</v>
      </c>
      <c r="AL802" s="51">
        <f t="shared" si="258"/>
        <v>0</v>
      </c>
      <c r="AM802" s="296">
        <f>IFERROR(IF(VLOOKUP($C802,Listen!$A$2:$F$45,6,0)="Ja",MAX(BC802:BD802),D_SAV!$BC802),0)</f>
        <v>0</v>
      </c>
      <c r="AN802" s="51">
        <f t="shared" si="259"/>
        <v>0</v>
      </c>
      <c r="AP802" s="304">
        <f t="shared" si="260"/>
        <v>0</v>
      </c>
      <c r="AQ802" s="304">
        <f t="shared" si="261"/>
        <v>0</v>
      </c>
      <c r="AR802" s="304">
        <f t="shared" si="262"/>
        <v>0</v>
      </c>
      <c r="AS802" s="304">
        <f t="shared" si="263"/>
        <v>0</v>
      </c>
      <c r="AT802" s="304">
        <f t="shared" si="264"/>
        <v>0</v>
      </c>
      <c r="AU802" s="304">
        <f t="shared" si="265"/>
        <v>0</v>
      </c>
      <c r="AV802" s="304">
        <f t="shared" si="266"/>
        <v>0</v>
      </c>
      <c r="AW802" s="304">
        <f t="shared" si="267"/>
        <v>0</v>
      </c>
      <c r="AX802" s="304">
        <f t="shared" si="268"/>
        <v>0</v>
      </c>
      <c r="AY802" s="304">
        <f t="shared" si="269"/>
        <v>0</v>
      </c>
      <c r="AZ802" s="304">
        <f t="shared" si="270"/>
        <v>0</v>
      </c>
      <c r="BA802" s="304">
        <f t="shared" si="271"/>
        <v>0</v>
      </c>
      <c r="BB802" s="304">
        <f t="shared" si="272"/>
        <v>0</v>
      </c>
      <c r="BC802" s="304">
        <f t="shared" si="273"/>
        <v>0</v>
      </c>
      <c r="BD802" s="304">
        <f t="shared" si="274"/>
        <v>0</v>
      </c>
      <c r="BE802" s="304">
        <f>IFERROR(IF(VLOOKUP($C802,Listen!$A$2:$F$45,6,0)="Ja",BB802-MAX(BC802:BD802),BB802-BC802),0)</f>
        <v>0</v>
      </c>
    </row>
    <row r="803" spans="1:57" x14ac:dyDescent="0.25">
      <c r="A803" s="320" t="str">
        <f>IF(AND(D803&lt;&gt;0,C803&lt;&gt;0,E803&lt;&gt;0),IF(B803&lt;&gt;0,CONCATENATE(B803,"-AGr",VLOOKUP(C803,Listen!$A$2:$D$45,4,FALSE),"-",D803,"-",E803,),CONCATENATE("AGr",VLOOKUP(C803,Listen!$A$2:$D$45,4,FALSE),"-",D803,"-",E803)),"keine vollständige ID")</f>
        <v>keine vollständige ID</v>
      </c>
      <c r="B803" s="301"/>
      <c r="C803" s="287"/>
      <c r="D803" s="34"/>
      <c r="E803" s="306"/>
      <c r="F803" s="116"/>
      <c r="G803" s="17"/>
      <c r="H803" s="17"/>
      <c r="I803" s="17"/>
      <c r="J803" s="17"/>
      <c r="K803" s="17"/>
      <c r="L803" s="17"/>
      <c r="M803" s="17"/>
      <c r="N803" s="17"/>
      <c r="O803" s="116"/>
      <c r="P803" s="117">
        <f>IF(D803&gt;A_Stammdaten!$B$12,0,SUM(G803,H803,J803,L803:M803)-SUM(I803,K803,N803:O803))</f>
        <v>0</v>
      </c>
      <c r="Q803" s="17"/>
      <c r="R803" s="17"/>
      <c r="S803" s="17"/>
      <c r="T803" s="17"/>
      <c r="U803" s="62">
        <f t="shared" si="254"/>
        <v>0</v>
      </c>
      <c r="V803" s="34"/>
      <c r="W803" s="34"/>
      <c r="X803" s="34"/>
      <c r="Y803" s="34"/>
      <c r="Z803" s="34"/>
      <c r="AA803" s="63" t="str">
        <f t="shared" si="255"/>
        <v>-</v>
      </c>
      <c r="AB803" s="63" t="str">
        <f t="shared" si="256"/>
        <v>-</v>
      </c>
      <c r="AC803" s="63">
        <f>IF(ISBLANK($C803),0,VLOOKUP($C803,Listen!$A$2:$C$45,2,FALSE))</f>
        <v>0</v>
      </c>
      <c r="AD803" s="63">
        <f>IF(ISBLANK($C803),0,VLOOKUP($C803,Listen!$A$2:$C$45,3,FALSE))</f>
        <v>0</v>
      </c>
      <c r="AE803" s="49">
        <f t="shared" si="257"/>
        <v>0</v>
      </c>
      <c r="AF803" s="49">
        <f t="shared" si="257"/>
        <v>0</v>
      </c>
      <c r="AG803" s="49">
        <f>IFERROR(IF(OR($V803&lt;&gt;"Ja",VLOOKUP($C803,Listen!$A$2:$F$45,5,0)="Nein",D803&lt;IF(C803="LNG Anbindungsanlagen gemäß separater Festlegung",2022,2023)),$AC803,$AA803),0)</f>
        <v>0</v>
      </c>
      <c r="AH803" s="49">
        <f>IFERROR(IF(OR($V803&lt;&gt;"Ja",VLOOKUP($C803,Listen!$A$2:$F$45,5,0)="Nein",D803&lt;IF(C803="LNG Anbindungsanlagen gemäß separater Festlegung",2022,2023)),$AC803,$AA803),0)</f>
        <v>0</v>
      </c>
      <c r="AI803" s="49">
        <f>IFERROR(IF(OR($W803&lt;&gt;"Ja",VLOOKUP($C803,Listen!$A$2:$F$45,6,0)="Nein"),$AC803,$AB803),0)</f>
        <v>0</v>
      </c>
      <c r="AJ803" s="49">
        <f>IFERROR(IF(OR($W803&lt;&gt;"Ja",VLOOKUP($C803,Listen!$A$2:$F$45,6,0)="Nein"),$AC803,$AB803),0)</f>
        <v>0</v>
      </c>
      <c r="AK803" s="49">
        <f>IFERROR(IF(OR($W803&lt;&gt;"Ja",VLOOKUP($C803,Listen!$A$2:$F$45,6,0)="Nein"),$AC803,$AB803),0)</f>
        <v>0</v>
      </c>
      <c r="AL803" s="51">
        <f t="shared" si="258"/>
        <v>0</v>
      </c>
      <c r="AM803" s="296">
        <f>IFERROR(IF(VLOOKUP($C803,Listen!$A$2:$F$45,6,0)="Ja",MAX(BC803:BD803),D_SAV!$BC803),0)</f>
        <v>0</v>
      </c>
      <c r="AN803" s="51">
        <f t="shared" si="259"/>
        <v>0</v>
      </c>
      <c r="AP803" s="304">
        <f t="shared" si="260"/>
        <v>0</v>
      </c>
      <c r="AQ803" s="304">
        <f t="shared" si="261"/>
        <v>0</v>
      </c>
      <c r="AR803" s="304">
        <f t="shared" si="262"/>
        <v>0</v>
      </c>
      <c r="AS803" s="304">
        <f t="shared" si="263"/>
        <v>0</v>
      </c>
      <c r="AT803" s="304">
        <f t="shared" si="264"/>
        <v>0</v>
      </c>
      <c r="AU803" s="304">
        <f t="shared" si="265"/>
        <v>0</v>
      </c>
      <c r="AV803" s="304">
        <f t="shared" si="266"/>
        <v>0</v>
      </c>
      <c r="AW803" s="304">
        <f t="shared" si="267"/>
        <v>0</v>
      </c>
      <c r="AX803" s="304">
        <f t="shared" si="268"/>
        <v>0</v>
      </c>
      <c r="AY803" s="304">
        <f t="shared" si="269"/>
        <v>0</v>
      </c>
      <c r="AZ803" s="304">
        <f t="shared" si="270"/>
        <v>0</v>
      </c>
      <c r="BA803" s="304">
        <f t="shared" si="271"/>
        <v>0</v>
      </c>
      <c r="BB803" s="304">
        <f t="shared" si="272"/>
        <v>0</v>
      </c>
      <c r="BC803" s="304">
        <f t="shared" si="273"/>
        <v>0</v>
      </c>
      <c r="BD803" s="304">
        <f t="shared" si="274"/>
        <v>0</v>
      </c>
      <c r="BE803" s="304">
        <f>IFERROR(IF(VLOOKUP($C803,Listen!$A$2:$F$45,6,0)="Ja",BB803-MAX(BC803:BD803),BB803-BC803),0)</f>
        <v>0</v>
      </c>
    </row>
    <row r="804" spans="1:57" x14ac:dyDescent="0.25">
      <c r="A804" s="320" t="str">
        <f>IF(AND(D804&lt;&gt;0,C804&lt;&gt;0,E804&lt;&gt;0),IF(B804&lt;&gt;0,CONCATENATE(B804,"-AGr",VLOOKUP(C804,Listen!$A$2:$D$45,4,FALSE),"-",D804,"-",E804,),CONCATENATE("AGr",VLOOKUP(C804,Listen!$A$2:$D$45,4,FALSE),"-",D804,"-",E804)),"keine vollständige ID")</f>
        <v>keine vollständige ID</v>
      </c>
      <c r="B804" s="301"/>
      <c r="C804" s="287"/>
      <c r="D804" s="34"/>
      <c r="E804" s="306"/>
      <c r="F804" s="116"/>
      <c r="G804" s="17"/>
      <c r="H804" s="17"/>
      <c r="I804" s="17"/>
      <c r="J804" s="17"/>
      <c r="K804" s="17"/>
      <c r="L804" s="17"/>
      <c r="M804" s="17"/>
      <c r="N804" s="17"/>
      <c r="O804" s="116"/>
      <c r="P804" s="117">
        <f>IF(D804&gt;A_Stammdaten!$B$12,0,SUM(G804,H804,J804,L804:M804)-SUM(I804,K804,N804:O804))</f>
        <v>0</v>
      </c>
      <c r="Q804" s="17"/>
      <c r="R804" s="17"/>
      <c r="S804" s="17"/>
      <c r="T804" s="17"/>
      <c r="U804" s="62">
        <f t="shared" si="254"/>
        <v>0</v>
      </c>
      <c r="V804" s="34"/>
      <c r="W804" s="34"/>
      <c r="X804" s="34"/>
      <c r="Y804" s="34"/>
      <c r="Z804" s="34"/>
      <c r="AA804" s="63" t="str">
        <f t="shared" si="255"/>
        <v>-</v>
      </c>
      <c r="AB804" s="63" t="str">
        <f t="shared" si="256"/>
        <v>-</v>
      </c>
      <c r="AC804" s="63">
        <f>IF(ISBLANK($C804),0,VLOOKUP($C804,Listen!$A$2:$C$45,2,FALSE))</f>
        <v>0</v>
      </c>
      <c r="AD804" s="63">
        <f>IF(ISBLANK($C804),0,VLOOKUP($C804,Listen!$A$2:$C$45,3,FALSE))</f>
        <v>0</v>
      </c>
      <c r="AE804" s="49">
        <f t="shared" si="257"/>
        <v>0</v>
      </c>
      <c r="AF804" s="49">
        <f t="shared" si="257"/>
        <v>0</v>
      </c>
      <c r="AG804" s="49">
        <f>IFERROR(IF(OR($V804&lt;&gt;"Ja",VLOOKUP($C804,Listen!$A$2:$F$45,5,0)="Nein",D804&lt;IF(C804="LNG Anbindungsanlagen gemäß separater Festlegung",2022,2023)),$AC804,$AA804),0)</f>
        <v>0</v>
      </c>
      <c r="AH804" s="49">
        <f>IFERROR(IF(OR($V804&lt;&gt;"Ja",VLOOKUP($C804,Listen!$A$2:$F$45,5,0)="Nein",D804&lt;IF(C804="LNG Anbindungsanlagen gemäß separater Festlegung",2022,2023)),$AC804,$AA804),0)</f>
        <v>0</v>
      </c>
      <c r="AI804" s="49">
        <f>IFERROR(IF(OR($W804&lt;&gt;"Ja",VLOOKUP($C804,Listen!$A$2:$F$45,6,0)="Nein"),$AC804,$AB804),0)</f>
        <v>0</v>
      </c>
      <c r="AJ804" s="49">
        <f>IFERROR(IF(OR($W804&lt;&gt;"Ja",VLOOKUP($C804,Listen!$A$2:$F$45,6,0)="Nein"),$AC804,$AB804),0)</f>
        <v>0</v>
      </c>
      <c r="AK804" s="49">
        <f>IFERROR(IF(OR($W804&lt;&gt;"Ja",VLOOKUP($C804,Listen!$A$2:$F$45,6,0)="Nein"),$AC804,$AB804),0)</f>
        <v>0</v>
      </c>
      <c r="AL804" s="51">
        <f t="shared" si="258"/>
        <v>0</v>
      </c>
      <c r="AM804" s="296">
        <f>IFERROR(IF(VLOOKUP($C804,Listen!$A$2:$F$45,6,0)="Ja",MAX(BC804:BD804),D_SAV!$BC804),0)</f>
        <v>0</v>
      </c>
      <c r="AN804" s="51">
        <f t="shared" si="259"/>
        <v>0</v>
      </c>
      <c r="AP804" s="304">
        <f t="shared" si="260"/>
        <v>0</v>
      </c>
      <c r="AQ804" s="304">
        <f t="shared" si="261"/>
        <v>0</v>
      </c>
      <c r="AR804" s="304">
        <f t="shared" si="262"/>
        <v>0</v>
      </c>
      <c r="AS804" s="304">
        <f t="shared" si="263"/>
        <v>0</v>
      </c>
      <c r="AT804" s="304">
        <f t="shared" si="264"/>
        <v>0</v>
      </c>
      <c r="AU804" s="304">
        <f t="shared" si="265"/>
        <v>0</v>
      </c>
      <c r="AV804" s="304">
        <f t="shared" si="266"/>
        <v>0</v>
      </c>
      <c r="AW804" s="304">
        <f t="shared" si="267"/>
        <v>0</v>
      </c>
      <c r="AX804" s="304">
        <f t="shared" si="268"/>
        <v>0</v>
      </c>
      <c r="AY804" s="304">
        <f t="shared" si="269"/>
        <v>0</v>
      </c>
      <c r="AZ804" s="304">
        <f t="shared" si="270"/>
        <v>0</v>
      </c>
      <c r="BA804" s="304">
        <f t="shared" si="271"/>
        <v>0</v>
      </c>
      <c r="BB804" s="304">
        <f t="shared" si="272"/>
        <v>0</v>
      </c>
      <c r="BC804" s="304">
        <f t="shared" si="273"/>
        <v>0</v>
      </c>
      <c r="BD804" s="304">
        <f t="shared" si="274"/>
        <v>0</v>
      </c>
      <c r="BE804" s="304">
        <f>IFERROR(IF(VLOOKUP($C804,Listen!$A$2:$F$45,6,0)="Ja",BB804-MAX(BC804:BD804),BB804-BC804),0)</f>
        <v>0</v>
      </c>
    </row>
    <row r="805" spans="1:57" x14ac:dyDescent="0.25">
      <c r="A805" s="320" t="str">
        <f>IF(AND(D805&lt;&gt;0,C805&lt;&gt;0,E805&lt;&gt;0),IF(B805&lt;&gt;0,CONCATENATE(B805,"-AGr",VLOOKUP(C805,Listen!$A$2:$D$45,4,FALSE),"-",D805,"-",E805,),CONCATENATE("AGr",VLOOKUP(C805,Listen!$A$2:$D$45,4,FALSE),"-",D805,"-",E805)),"keine vollständige ID")</f>
        <v>keine vollständige ID</v>
      </c>
      <c r="B805" s="301"/>
      <c r="C805" s="287"/>
      <c r="D805" s="34"/>
      <c r="E805" s="306"/>
      <c r="F805" s="116"/>
      <c r="G805" s="17"/>
      <c r="H805" s="17"/>
      <c r="I805" s="17"/>
      <c r="J805" s="17"/>
      <c r="K805" s="17"/>
      <c r="L805" s="17"/>
      <c r="M805" s="17"/>
      <c r="N805" s="17"/>
      <c r="O805" s="116"/>
      <c r="P805" s="117">
        <f>IF(D805&gt;A_Stammdaten!$B$12,0,SUM(G805,H805,J805,L805:M805)-SUM(I805,K805,N805:O805))</f>
        <v>0</v>
      </c>
      <c r="Q805" s="17"/>
      <c r="R805" s="17"/>
      <c r="S805" s="17"/>
      <c r="T805" s="17"/>
      <c r="U805" s="62">
        <f t="shared" si="254"/>
        <v>0</v>
      </c>
      <c r="V805" s="34"/>
      <c r="W805" s="34"/>
      <c r="X805" s="34"/>
      <c r="Y805" s="34"/>
      <c r="Z805" s="34"/>
      <c r="AA805" s="63" t="str">
        <f t="shared" si="255"/>
        <v>-</v>
      </c>
      <c r="AB805" s="63" t="str">
        <f t="shared" si="256"/>
        <v>-</v>
      </c>
      <c r="AC805" s="63">
        <f>IF(ISBLANK($C805),0,VLOOKUP($C805,Listen!$A$2:$C$45,2,FALSE))</f>
        <v>0</v>
      </c>
      <c r="AD805" s="63">
        <f>IF(ISBLANK($C805),0,VLOOKUP($C805,Listen!$A$2:$C$45,3,FALSE))</f>
        <v>0</v>
      </c>
      <c r="AE805" s="49">
        <f t="shared" si="257"/>
        <v>0</v>
      </c>
      <c r="AF805" s="49">
        <f t="shared" si="257"/>
        <v>0</v>
      </c>
      <c r="AG805" s="49">
        <f>IFERROR(IF(OR($V805&lt;&gt;"Ja",VLOOKUP($C805,Listen!$A$2:$F$45,5,0)="Nein",D805&lt;IF(C805="LNG Anbindungsanlagen gemäß separater Festlegung",2022,2023)),$AC805,$AA805),0)</f>
        <v>0</v>
      </c>
      <c r="AH805" s="49">
        <f>IFERROR(IF(OR($V805&lt;&gt;"Ja",VLOOKUP($C805,Listen!$A$2:$F$45,5,0)="Nein",D805&lt;IF(C805="LNG Anbindungsanlagen gemäß separater Festlegung",2022,2023)),$AC805,$AA805),0)</f>
        <v>0</v>
      </c>
      <c r="AI805" s="49">
        <f>IFERROR(IF(OR($W805&lt;&gt;"Ja",VLOOKUP($C805,Listen!$A$2:$F$45,6,0)="Nein"),$AC805,$AB805),0)</f>
        <v>0</v>
      </c>
      <c r="AJ805" s="49">
        <f>IFERROR(IF(OR($W805&lt;&gt;"Ja",VLOOKUP($C805,Listen!$A$2:$F$45,6,0)="Nein"),$AC805,$AB805),0)</f>
        <v>0</v>
      </c>
      <c r="AK805" s="49">
        <f>IFERROR(IF(OR($W805&lt;&gt;"Ja",VLOOKUP($C805,Listen!$A$2:$F$45,6,0)="Nein"),$AC805,$AB805),0)</f>
        <v>0</v>
      </c>
      <c r="AL805" s="51">
        <f t="shared" si="258"/>
        <v>0</v>
      </c>
      <c r="AM805" s="296">
        <f>IFERROR(IF(VLOOKUP($C805,Listen!$A$2:$F$45,6,0)="Ja",MAX(BC805:BD805),D_SAV!$BC805),0)</f>
        <v>0</v>
      </c>
      <c r="AN805" s="51">
        <f t="shared" si="259"/>
        <v>0</v>
      </c>
      <c r="AP805" s="304">
        <f t="shared" si="260"/>
        <v>0</v>
      </c>
      <c r="AQ805" s="304">
        <f t="shared" si="261"/>
        <v>0</v>
      </c>
      <c r="AR805" s="304">
        <f t="shared" si="262"/>
        <v>0</v>
      </c>
      <c r="AS805" s="304">
        <f t="shared" si="263"/>
        <v>0</v>
      </c>
      <c r="AT805" s="304">
        <f t="shared" si="264"/>
        <v>0</v>
      </c>
      <c r="AU805" s="304">
        <f t="shared" si="265"/>
        <v>0</v>
      </c>
      <c r="AV805" s="304">
        <f t="shared" si="266"/>
        <v>0</v>
      </c>
      <c r="AW805" s="304">
        <f t="shared" si="267"/>
        <v>0</v>
      </c>
      <c r="AX805" s="304">
        <f t="shared" si="268"/>
        <v>0</v>
      </c>
      <c r="AY805" s="304">
        <f t="shared" si="269"/>
        <v>0</v>
      </c>
      <c r="AZ805" s="304">
        <f t="shared" si="270"/>
        <v>0</v>
      </c>
      <c r="BA805" s="304">
        <f t="shared" si="271"/>
        <v>0</v>
      </c>
      <c r="BB805" s="304">
        <f t="shared" si="272"/>
        <v>0</v>
      </c>
      <c r="BC805" s="304">
        <f t="shared" si="273"/>
        <v>0</v>
      </c>
      <c r="BD805" s="304">
        <f t="shared" si="274"/>
        <v>0</v>
      </c>
      <c r="BE805" s="304">
        <f>IFERROR(IF(VLOOKUP($C805,Listen!$A$2:$F$45,6,0)="Ja",BB805-MAX(BC805:BD805),BB805-BC805),0)</f>
        <v>0</v>
      </c>
    </row>
    <row r="806" spans="1:57" x14ac:dyDescent="0.25">
      <c r="A806" s="320" t="str">
        <f>IF(AND(D806&lt;&gt;0,C806&lt;&gt;0,E806&lt;&gt;0),IF(B806&lt;&gt;0,CONCATENATE(B806,"-AGr",VLOOKUP(C806,Listen!$A$2:$D$45,4,FALSE),"-",D806,"-",E806,),CONCATENATE("AGr",VLOOKUP(C806,Listen!$A$2:$D$45,4,FALSE),"-",D806,"-",E806)),"keine vollständige ID")</f>
        <v>keine vollständige ID</v>
      </c>
      <c r="B806" s="301"/>
      <c r="C806" s="287"/>
      <c r="D806" s="34"/>
      <c r="E806" s="306"/>
      <c r="F806" s="116"/>
      <c r="G806" s="17"/>
      <c r="H806" s="17"/>
      <c r="I806" s="17"/>
      <c r="J806" s="17"/>
      <c r="K806" s="17"/>
      <c r="L806" s="17"/>
      <c r="M806" s="17"/>
      <c r="N806" s="17"/>
      <c r="O806" s="116"/>
      <c r="P806" s="117">
        <f>IF(D806&gt;A_Stammdaten!$B$12,0,SUM(G806,H806,J806,L806:M806)-SUM(I806,K806,N806:O806))</f>
        <v>0</v>
      </c>
      <c r="Q806" s="17"/>
      <c r="R806" s="17"/>
      <c r="S806" s="17"/>
      <c r="T806" s="17"/>
      <c r="U806" s="62">
        <f t="shared" si="254"/>
        <v>0</v>
      </c>
      <c r="V806" s="34"/>
      <c r="W806" s="34"/>
      <c r="X806" s="34"/>
      <c r="Y806" s="34"/>
      <c r="Z806" s="34"/>
      <c r="AA806" s="63" t="str">
        <f t="shared" si="255"/>
        <v>-</v>
      </c>
      <c r="AB806" s="63" t="str">
        <f t="shared" si="256"/>
        <v>-</v>
      </c>
      <c r="AC806" s="63">
        <f>IF(ISBLANK($C806),0,VLOOKUP($C806,Listen!$A$2:$C$45,2,FALSE))</f>
        <v>0</v>
      </c>
      <c r="AD806" s="63">
        <f>IF(ISBLANK($C806),0,VLOOKUP($C806,Listen!$A$2:$C$45,3,FALSE))</f>
        <v>0</v>
      </c>
      <c r="AE806" s="49">
        <f t="shared" si="257"/>
        <v>0</v>
      </c>
      <c r="AF806" s="49">
        <f t="shared" si="257"/>
        <v>0</v>
      </c>
      <c r="AG806" s="49">
        <f>IFERROR(IF(OR($V806&lt;&gt;"Ja",VLOOKUP($C806,Listen!$A$2:$F$45,5,0)="Nein",D806&lt;IF(C806="LNG Anbindungsanlagen gemäß separater Festlegung",2022,2023)),$AC806,$AA806),0)</f>
        <v>0</v>
      </c>
      <c r="AH806" s="49">
        <f>IFERROR(IF(OR($V806&lt;&gt;"Ja",VLOOKUP($C806,Listen!$A$2:$F$45,5,0)="Nein",D806&lt;IF(C806="LNG Anbindungsanlagen gemäß separater Festlegung",2022,2023)),$AC806,$AA806),0)</f>
        <v>0</v>
      </c>
      <c r="AI806" s="49">
        <f>IFERROR(IF(OR($W806&lt;&gt;"Ja",VLOOKUP($C806,Listen!$A$2:$F$45,6,0)="Nein"),$AC806,$AB806),0)</f>
        <v>0</v>
      </c>
      <c r="AJ806" s="49">
        <f>IFERROR(IF(OR($W806&lt;&gt;"Ja",VLOOKUP($C806,Listen!$A$2:$F$45,6,0)="Nein"),$AC806,$AB806),0)</f>
        <v>0</v>
      </c>
      <c r="AK806" s="49">
        <f>IFERROR(IF(OR($W806&lt;&gt;"Ja",VLOOKUP($C806,Listen!$A$2:$F$45,6,0)="Nein"),$AC806,$AB806),0)</f>
        <v>0</v>
      </c>
      <c r="AL806" s="51">
        <f t="shared" si="258"/>
        <v>0</v>
      </c>
      <c r="AM806" s="296">
        <f>IFERROR(IF(VLOOKUP($C806,Listen!$A$2:$F$45,6,0)="Ja",MAX(BC806:BD806),D_SAV!$BC806),0)</f>
        <v>0</v>
      </c>
      <c r="AN806" s="51">
        <f t="shared" si="259"/>
        <v>0</v>
      </c>
      <c r="AP806" s="304">
        <f t="shared" si="260"/>
        <v>0</v>
      </c>
      <c r="AQ806" s="304">
        <f t="shared" si="261"/>
        <v>0</v>
      </c>
      <c r="AR806" s="304">
        <f t="shared" si="262"/>
        <v>0</v>
      </c>
      <c r="AS806" s="304">
        <f t="shared" si="263"/>
        <v>0</v>
      </c>
      <c r="AT806" s="304">
        <f t="shared" si="264"/>
        <v>0</v>
      </c>
      <c r="AU806" s="304">
        <f t="shared" si="265"/>
        <v>0</v>
      </c>
      <c r="AV806" s="304">
        <f t="shared" si="266"/>
        <v>0</v>
      </c>
      <c r="AW806" s="304">
        <f t="shared" si="267"/>
        <v>0</v>
      </c>
      <c r="AX806" s="304">
        <f t="shared" si="268"/>
        <v>0</v>
      </c>
      <c r="AY806" s="304">
        <f t="shared" si="269"/>
        <v>0</v>
      </c>
      <c r="AZ806" s="304">
        <f t="shared" si="270"/>
        <v>0</v>
      </c>
      <c r="BA806" s="304">
        <f t="shared" si="271"/>
        <v>0</v>
      </c>
      <c r="BB806" s="304">
        <f t="shared" si="272"/>
        <v>0</v>
      </c>
      <c r="BC806" s="304">
        <f t="shared" si="273"/>
        <v>0</v>
      </c>
      <c r="BD806" s="304">
        <f t="shared" si="274"/>
        <v>0</v>
      </c>
      <c r="BE806" s="304">
        <f>IFERROR(IF(VLOOKUP($C806,Listen!$A$2:$F$45,6,0)="Ja",BB806-MAX(BC806:BD806),BB806-BC806),0)</f>
        <v>0</v>
      </c>
    </row>
    <row r="807" spans="1:57" x14ac:dyDescent="0.25">
      <c r="A807" s="320" t="str">
        <f>IF(AND(D807&lt;&gt;0,C807&lt;&gt;0,E807&lt;&gt;0),IF(B807&lt;&gt;0,CONCATENATE(B807,"-AGr",VLOOKUP(C807,Listen!$A$2:$D$45,4,FALSE),"-",D807,"-",E807,),CONCATENATE("AGr",VLOOKUP(C807,Listen!$A$2:$D$45,4,FALSE),"-",D807,"-",E807)),"keine vollständige ID")</f>
        <v>keine vollständige ID</v>
      </c>
      <c r="B807" s="301"/>
      <c r="C807" s="287"/>
      <c r="D807" s="34"/>
      <c r="E807" s="306"/>
      <c r="F807" s="116"/>
      <c r="G807" s="17"/>
      <c r="H807" s="17"/>
      <c r="I807" s="17"/>
      <c r="J807" s="17"/>
      <c r="K807" s="17"/>
      <c r="L807" s="17"/>
      <c r="M807" s="17"/>
      <c r="N807" s="17"/>
      <c r="O807" s="116"/>
      <c r="P807" s="117">
        <f>IF(D807&gt;A_Stammdaten!$B$12,0,SUM(G807,H807,J807,L807:M807)-SUM(I807,K807,N807:O807))</f>
        <v>0</v>
      </c>
      <c r="Q807" s="17"/>
      <c r="R807" s="17"/>
      <c r="S807" s="17"/>
      <c r="T807" s="17"/>
      <c r="U807" s="62">
        <f t="shared" si="254"/>
        <v>0</v>
      </c>
      <c r="V807" s="34"/>
      <c r="W807" s="34"/>
      <c r="X807" s="34"/>
      <c r="Y807" s="34"/>
      <c r="Z807" s="34"/>
      <c r="AA807" s="63" t="str">
        <f t="shared" si="255"/>
        <v>-</v>
      </c>
      <c r="AB807" s="63" t="str">
        <f t="shared" si="256"/>
        <v>-</v>
      </c>
      <c r="AC807" s="63">
        <f>IF(ISBLANK($C807),0,VLOOKUP($C807,Listen!$A$2:$C$45,2,FALSE))</f>
        <v>0</v>
      </c>
      <c r="AD807" s="63">
        <f>IF(ISBLANK($C807),0,VLOOKUP($C807,Listen!$A$2:$C$45,3,FALSE))</f>
        <v>0</v>
      </c>
      <c r="AE807" s="49">
        <f t="shared" si="257"/>
        <v>0</v>
      </c>
      <c r="AF807" s="49">
        <f t="shared" si="257"/>
        <v>0</v>
      </c>
      <c r="AG807" s="49">
        <f>IFERROR(IF(OR($V807&lt;&gt;"Ja",VLOOKUP($C807,Listen!$A$2:$F$45,5,0)="Nein",D807&lt;IF(C807="LNG Anbindungsanlagen gemäß separater Festlegung",2022,2023)),$AC807,$AA807),0)</f>
        <v>0</v>
      </c>
      <c r="AH807" s="49">
        <f>IFERROR(IF(OR($V807&lt;&gt;"Ja",VLOOKUP($C807,Listen!$A$2:$F$45,5,0)="Nein",D807&lt;IF(C807="LNG Anbindungsanlagen gemäß separater Festlegung",2022,2023)),$AC807,$AA807),0)</f>
        <v>0</v>
      </c>
      <c r="AI807" s="49">
        <f>IFERROR(IF(OR($W807&lt;&gt;"Ja",VLOOKUP($C807,Listen!$A$2:$F$45,6,0)="Nein"),$AC807,$AB807),0)</f>
        <v>0</v>
      </c>
      <c r="AJ807" s="49">
        <f>IFERROR(IF(OR($W807&lt;&gt;"Ja",VLOOKUP($C807,Listen!$A$2:$F$45,6,0)="Nein"),$AC807,$AB807),0)</f>
        <v>0</v>
      </c>
      <c r="AK807" s="49">
        <f>IFERROR(IF(OR($W807&lt;&gt;"Ja",VLOOKUP($C807,Listen!$A$2:$F$45,6,0)="Nein"),$AC807,$AB807),0)</f>
        <v>0</v>
      </c>
      <c r="AL807" s="51">
        <f t="shared" si="258"/>
        <v>0</v>
      </c>
      <c r="AM807" s="296">
        <f>IFERROR(IF(VLOOKUP($C807,Listen!$A$2:$F$45,6,0)="Ja",MAX(BC807:BD807),D_SAV!$BC807),0)</f>
        <v>0</v>
      </c>
      <c r="AN807" s="51">
        <f t="shared" si="259"/>
        <v>0</v>
      </c>
      <c r="AP807" s="304">
        <f t="shared" si="260"/>
        <v>0</v>
      </c>
      <c r="AQ807" s="304">
        <f t="shared" si="261"/>
        <v>0</v>
      </c>
      <c r="AR807" s="304">
        <f t="shared" si="262"/>
        <v>0</v>
      </c>
      <c r="AS807" s="304">
        <f t="shared" si="263"/>
        <v>0</v>
      </c>
      <c r="AT807" s="304">
        <f t="shared" si="264"/>
        <v>0</v>
      </c>
      <c r="AU807" s="304">
        <f t="shared" si="265"/>
        <v>0</v>
      </c>
      <c r="AV807" s="304">
        <f t="shared" si="266"/>
        <v>0</v>
      </c>
      <c r="AW807" s="304">
        <f t="shared" si="267"/>
        <v>0</v>
      </c>
      <c r="AX807" s="304">
        <f t="shared" si="268"/>
        <v>0</v>
      </c>
      <c r="AY807" s="304">
        <f t="shared" si="269"/>
        <v>0</v>
      </c>
      <c r="AZ807" s="304">
        <f t="shared" si="270"/>
        <v>0</v>
      </c>
      <c r="BA807" s="304">
        <f t="shared" si="271"/>
        <v>0</v>
      </c>
      <c r="BB807" s="304">
        <f t="shared" si="272"/>
        <v>0</v>
      </c>
      <c r="BC807" s="304">
        <f t="shared" si="273"/>
        <v>0</v>
      </c>
      <c r="BD807" s="304">
        <f t="shared" si="274"/>
        <v>0</v>
      </c>
      <c r="BE807" s="304">
        <f>IFERROR(IF(VLOOKUP($C807,Listen!$A$2:$F$45,6,0)="Ja",BB807-MAX(BC807:BD807),BB807-BC807),0)</f>
        <v>0</v>
      </c>
    </row>
    <row r="808" spans="1:57" x14ac:dyDescent="0.25">
      <c r="A808" s="320" t="str">
        <f>IF(AND(D808&lt;&gt;0,C808&lt;&gt;0,E808&lt;&gt;0),IF(B808&lt;&gt;0,CONCATENATE(B808,"-AGr",VLOOKUP(C808,Listen!$A$2:$D$45,4,FALSE),"-",D808,"-",E808,),CONCATENATE("AGr",VLOOKUP(C808,Listen!$A$2:$D$45,4,FALSE),"-",D808,"-",E808)),"keine vollständige ID")</f>
        <v>keine vollständige ID</v>
      </c>
      <c r="B808" s="301"/>
      <c r="C808" s="287"/>
      <c r="D808" s="34"/>
      <c r="E808" s="306"/>
      <c r="F808" s="116"/>
      <c r="G808" s="17"/>
      <c r="H808" s="17"/>
      <c r="I808" s="17"/>
      <c r="J808" s="17"/>
      <c r="K808" s="17"/>
      <c r="L808" s="17"/>
      <c r="M808" s="17"/>
      <c r="N808" s="17"/>
      <c r="O808" s="116"/>
      <c r="P808" s="117">
        <f>IF(D808&gt;A_Stammdaten!$B$12,0,SUM(G808,H808,J808,L808:M808)-SUM(I808,K808,N808:O808))</f>
        <v>0</v>
      </c>
      <c r="Q808" s="17"/>
      <c r="R808" s="17"/>
      <c r="S808" s="17"/>
      <c r="T808" s="17"/>
      <c r="U808" s="62">
        <f t="shared" si="254"/>
        <v>0</v>
      </c>
      <c r="V808" s="34"/>
      <c r="W808" s="34"/>
      <c r="X808" s="34"/>
      <c r="Y808" s="34"/>
      <c r="Z808" s="34"/>
      <c r="AA808" s="63" t="str">
        <f t="shared" si="255"/>
        <v>-</v>
      </c>
      <c r="AB808" s="63" t="str">
        <f t="shared" si="256"/>
        <v>-</v>
      </c>
      <c r="AC808" s="63">
        <f>IF(ISBLANK($C808),0,VLOOKUP($C808,Listen!$A$2:$C$45,2,FALSE))</f>
        <v>0</v>
      </c>
      <c r="AD808" s="63">
        <f>IF(ISBLANK($C808),0,VLOOKUP($C808,Listen!$A$2:$C$45,3,FALSE))</f>
        <v>0</v>
      </c>
      <c r="AE808" s="49">
        <f t="shared" si="257"/>
        <v>0</v>
      </c>
      <c r="AF808" s="49">
        <f t="shared" si="257"/>
        <v>0</v>
      </c>
      <c r="AG808" s="49">
        <f>IFERROR(IF(OR($V808&lt;&gt;"Ja",VLOOKUP($C808,Listen!$A$2:$F$45,5,0)="Nein",D808&lt;IF(C808="LNG Anbindungsanlagen gemäß separater Festlegung",2022,2023)),$AC808,$AA808),0)</f>
        <v>0</v>
      </c>
      <c r="AH808" s="49">
        <f>IFERROR(IF(OR($V808&lt;&gt;"Ja",VLOOKUP($C808,Listen!$A$2:$F$45,5,0)="Nein",D808&lt;IF(C808="LNG Anbindungsanlagen gemäß separater Festlegung",2022,2023)),$AC808,$AA808),0)</f>
        <v>0</v>
      </c>
      <c r="AI808" s="49">
        <f>IFERROR(IF(OR($W808&lt;&gt;"Ja",VLOOKUP($C808,Listen!$A$2:$F$45,6,0)="Nein"),$AC808,$AB808),0)</f>
        <v>0</v>
      </c>
      <c r="AJ808" s="49">
        <f>IFERROR(IF(OR($W808&lt;&gt;"Ja",VLOOKUP($C808,Listen!$A$2:$F$45,6,0)="Nein"),$AC808,$AB808),0)</f>
        <v>0</v>
      </c>
      <c r="AK808" s="49">
        <f>IFERROR(IF(OR($W808&lt;&gt;"Ja",VLOOKUP($C808,Listen!$A$2:$F$45,6,0)="Nein"),$AC808,$AB808),0)</f>
        <v>0</v>
      </c>
      <c r="AL808" s="51">
        <f t="shared" si="258"/>
        <v>0</v>
      </c>
      <c r="AM808" s="296">
        <f>IFERROR(IF(VLOOKUP($C808,Listen!$A$2:$F$45,6,0)="Ja",MAX(BC808:BD808),D_SAV!$BC808),0)</f>
        <v>0</v>
      </c>
      <c r="AN808" s="51">
        <f t="shared" si="259"/>
        <v>0</v>
      </c>
      <c r="AP808" s="304">
        <f t="shared" si="260"/>
        <v>0</v>
      </c>
      <c r="AQ808" s="304">
        <f t="shared" si="261"/>
        <v>0</v>
      </c>
      <c r="AR808" s="304">
        <f t="shared" si="262"/>
        <v>0</v>
      </c>
      <c r="AS808" s="304">
        <f t="shared" si="263"/>
        <v>0</v>
      </c>
      <c r="AT808" s="304">
        <f t="shared" si="264"/>
        <v>0</v>
      </c>
      <c r="AU808" s="304">
        <f t="shared" si="265"/>
        <v>0</v>
      </c>
      <c r="AV808" s="304">
        <f t="shared" si="266"/>
        <v>0</v>
      </c>
      <c r="AW808" s="304">
        <f t="shared" si="267"/>
        <v>0</v>
      </c>
      <c r="AX808" s="304">
        <f t="shared" si="268"/>
        <v>0</v>
      </c>
      <c r="AY808" s="304">
        <f t="shared" si="269"/>
        <v>0</v>
      </c>
      <c r="AZ808" s="304">
        <f t="shared" si="270"/>
        <v>0</v>
      </c>
      <c r="BA808" s="304">
        <f t="shared" si="271"/>
        <v>0</v>
      </c>
      <c r="BB808" s="304">
        <f t="shared" si="272"/>
        <v>0</v>
      </c>
      <c r="BC808" s="304">
        <f t="shared" si="273"/>
        <v>0</v>
      </c>
      <c r="BD808" s="304">
        <f t="shared" si="274"/>
        <v>0</v>
      </c>
      <c r="BE808" s="304">
        <f>IFERROR(IF(VLOOKUP($C808,Listen!$A$2:$F$45,6,0)="Ja",BB808-MAX(BC808:BD808),BB808-BC808),0)</f>
        <v>0</v>
      </c>
    </row>
    <row r="809" spans="1:57" x14ac:dyDescent="0.25">
      <c r="A809" s="320" t="str">
        <f>IF(AND(D809&lt;&gt;0,C809&lt;&gt;0,E809&lt;&gt;0),IF(B809&lt;&gt;0,CONCATENATE(B809,"-AGr",VLOOKUP(C809,Listen!$A$2:$D$45,4,FALSE),"-",D809,"-",E809,),CONCATENATE("AGr",VLOOKUP(C809,Listen!$A$2:$D$45,4,FALSE),"-",D809,"-",E809)),"keine vollständige ID")</f>
        <v>keine vollständige ID</v>
      </c>
      <c r="B809" s="301"/>
      <c r="C809" s="287"/>
      <c r="D809" s="34"/>
      <c r="E809" s="306"/>
      <c r="F809" s="116"/>
      <c r="G809" s="17"/>
      <c r="H809" s="17"/>
      <c r="I809" s="17"/>
      <c r="J809" s="17"/>
      <c r="K809" s="17"/>
      <c r="L809" s="17"/>
      <c r="M809" s="17"/>
      <c r="N809" s="17"/>
      <c r="O809" s="116"/>
      <c r="P809" s="117">
        <f>IF(D809&gt;A_Stammdaten!$B$12,0,SUM(G809,H809,J809,L809:M809)-SUM(I809,K809,N809:O809))</f>
        <v>0</v>
      </c>
      <c r="Q809" s="17"/>
      <c r="R809" s="17"/>
      <c r="S809" s="17"/>
      <c r="T809" s="17"/>
      <c r="U809" s="62">
        <f t="shared" si="254"/>
        <v>0</v>
      </c>
      <c r="V809" s="34"/>
      <c r="W809" s="34"/>
      <c r="X809" s="34"/>
      <c r="Y809" s="34"/>
      <c r="Z809" s="34"/>
      <c r="AA809" s="63" t="str">
        <f t="shared" si="255"/>
        <v>-</v>
      </c>
      <c r="AB809" s="63" t="str">
        <f t="shared" si="256"/>
        <v>-</v>
      </c>
      <c r="AC809" s="63">
        <f>IF(ISBLANK($C809),0,VLOOKUP($C809,Listen!$A$2:$C$45,2,FALSE))</f>
        <v>0</v>
      </c>
      <c r="AD809" s="63">
        <f>IF(ISBLANK($C809),0,VLOOKUP($C809,Listen!$A$2:$C$45,3,FALSE))</f>
        <v>0</v>
      </c>
      <c r="AE809" s="49">
        <f t="shared" si="257"/>
        <v>0</v>
      </c>
      <c r="AF809" s="49">
        <f t="shared" si="257"/>
        <v>0</v>
      </c>
      <c r="AG809" s="49">
        <f>IFERROR(IF(OR($V809&lt;&gt;"Ja",VLOOKUP($C809,Listen!$A$2:$F$45,5,0)="Nein",D809&lt;IF(C809="LNG Anbindungsanlagen gemäß separater Festlegung",2022,2023)),$AC809,$AA809),0)</f>
        <v>0</v>
      </c>
      <c r="AH809" s="49">
        <f>IFERROR(IF(OR($V809&lt;&gt;"Ja",VLOOKUP($C809,Listen!$A$2:$F$45,5,0)="Nein",D809&lt;IF(C809="LNG Anbindungsanlagen gemäß separater Festlegung",2022,2023)),$AC809,$AA809),0)</f>
        <v>0</v>
      </c>
      <c r="AI809" s="49">
        <f>IFERROR(IF(OR($W809&lt;&gt;"Ja",VLOOKUP($C809,Listen!$A$2:$F$45,6,0)="Nein"),$AC809,$AB809),0)</f>
        <v>0</v>
      </c>
      <c r="AJ809" s="49">
        <f>IFERROR(IF(OR($W809&lt;&gt;"Ja",VLOOKUP($C809,Listen!$A$2:$F$45,6,0)="Nein"),$AC809,$AB809),0)</f>
        <v>0</v>
      </c>
      <c r="AK809" s="49">
        <f>IFERROR(IF(OR($W809&lt;&gt;"Ja",VLOOKUP($C809,Listen!$A$2:$F$45,6,0)="Nein"),$AC809,$AB809),0)</f>
        <v>0</v>
      </c>
      <c r="AL809" s="51">
        <f t="shared" si="258"/>
        <v>0</v>
      </c>
      <c r="AM809" s="296">
        <f>IFERROR(IF(VLOOKUP($C809,Listen!$A$2:$F$45,6,0)="Ja",MAX(BC809:BD809),D_SAV!$BC809),0)</f>
        <v>0</v>
      </c>
      <c r="AN809" s="51">
        <f t="shared" si="259"/>
        <v>0</v>
      </c>
      <c r="AP809" s="304">
        <f t="shared" si="260"/>
        <v>0</v>
      </c>
      <c r="AQ809" s="304">
        <f t="shared" si="261"/>
        <v>0</v>
      </c>
      <c r="AR809" s="304">
        <f t="shared" si="262"/>
        <v>0</v>
      </c>
      <c r="AS809" s="304">
        <f t="shared" si="263"/>
        <v>0</v>
      </c>
      <c r="AT809" s="304">
        <f t="shared" si="264"/>
        <v>0</v>
      </c>
      <c r="AU809" s="304">
        <f t="shared" si="265"/>
        <v>0</v>
      </c>
      <c r="AV809" s="304">
        <f t="shared" si="266"/>
        <v>0</v>
      </c>
      <c r="AW809" s="304">
        <f t="shared" si="267"/>
        <v>0</v>
      </c>
      <c r="AX809" s="304">
        <f t="shared" si="268"/>
        <v>0</v>
      </c>
      <c r="AY809" s="304">
        <f t="shared" si="269"/>
        <v>0</v>
      </c>
      <c r="AZ809" s="304">
        <f t="shared" si="270"/>
        <v>0</v>
      </c>
      <c r="BA809" s="304">
        <f t="shared" si="271"/>
        <v>0</v>
      </c>
      <c r="BB809" s="304">
        <f t="shared" si="272"/>
        <v>0</v>
      </c>
      <c r="BC809" s="304">
        <f t="shared" si="273"/>
        <v>0</v>
      </c>
      <c r="BD809" s="304">
        <f t="shared" si="274"/>
        <v>0</v>
      </c>
      <c r="BE809" s="304">
        <f>IFERROR(IF(VLOOKUP($C809,Listen!$A$2:$F$45,6,0)="Ja",BB809-MAX(BC809:BD809),BB809-BC809),0)</f>
        <v>0</v>
      </c>
    </row>
    <row r="810" spans="1:57" x14ac:dyDescent="0.25">
      <c r="A810" s="320" t="str">
        <f>IF(AND(D810&lt;&gt;0,C810&lt;&gt;0,E810&lt;&gt;0),IF(B810&lt;&gt;0,CONCATENATE(B810,"-AGr",VLOOKUP(C810,Listen!$A$2:$D$45,4,FALSE),"-",D810,"-",E810,),CONCATENATE("AGr",VLOOKUP(C810,Listen!$A$2:$D$45,4,FALSE),"-",D810,"-",E810)),"keine vollständige ID")</f>
        <v>keine vollständige ID</v>
      </c>
      <c r="B810" s="301"/>
      <c r="C810" s="287"/>
      <c r="D810" s="34"/>
      <c r="E810" s="306"/>
      <c r="F810" s="116"/>
      <c r="G810" s="17"/>
      <c r="H810" s="17"/>
      <c r="I810" s="17"/>
      <c r="J810" s="17"/>
      <c r="K810" s="17"/>
      <c r="L810" s="17"/>
      <c r="M810" s="17"/>
      <c r="N810" s="17"/>
      <c r="O810" s="116"/>
      <c r="P810" s="117">
        <f>IF(D810&gt;A_Stammdaten!$B$12,0,SUM(G810,H810,J810,L810:M810)-SUM(I810,K810,N810:O810))</f>
        <v>0</v>
      </c>
      <c r="Q810" s="17"/>
      <c r="R810" s="17"/>
      <c r="S810" s="17"/>
      <c r="T810" s="17"/>
      <c r="U810" s="62">
        <f t="shared" si="254"/>
        <v>0</v>
      </c>
      <c r="V810" s="34"/>
      <c r="W810" s="34"/>
      <c r="X810" s="34"/>
      <c r="Y810" s="34"/>
      <c r="Z810" s="34"/>
      <c r="AA810" s="63" t="str">
        <f t="shared" si="255"/>
        <v>-</v>
      </c>
      <c r="AB810" s="63" t="str">
        <f t="shared" si="256"/>
        <v>-</v>
      </c>
      <c r="AC810" s="63">
        <f>IF(ISBLANK($C810),0,VLOOKUP($C810,Listen!$A$2:$C$45,2,FALSE))</f>
        <v>0</v>
      </c>
      <c r="AD810" s="63">
        <f>IF(ISBLANK($C810),0,VLOOKUP($C810,Listen!$A$2:$C$45,3,FALSE))</f>
        <v>0</v>
      </c>
      <c r="AE810" s="49">
        <f t="shared" si="257"/>
        <v>0</v>
      </c>
      <c r="AF810" s="49">
        <f t="shared" si="257"/>
        <v>0</v>
      </c>
      <c r="AG810" s="49">
        <f>IFERROR(IF(OR($V810&lt;&gt;"Ja",VLOOKUP($C810,Listen!$A$2:$F$45,5,0)="Nein",D810&lt;IF(C810="LNG Anbindungsanlagen gemäß separater Festlegung",2022,2023)),$AC810,$AA810),0)</f>
        <v>0</v>
      </c>
      <c r="AH810" s="49">
        <f>IFERROR(IF(OR($V810&lt;&gt;"Ja",VLOOKUP($C810,Listen!$A$2:$F$45,5,0)="Nein",D810&lt;IF(C810="LNG Anbindungsanlagen gemäß separater Festlegung",2022,2023)),$AC810,$AA810),0)</f>
        <v>0</v>
      </c>
      <c r="AI810" s="49">
        <f>IFERROR(IF(OR($W810&lt;&gt;"Ja",VLOOKUP($C810,Listen!$A$2:$F$45,6,0)="Nein"),$AC810,$AB810),0)</f>
        <v>0</v>
      </c>
      <c r="AJ810" s="49">
        <f>IFERROR(IF(OR($W810&lt;&gt;"Ja",VLOOKUP($C810,Listen!$A$2:$F$45,6,0)="Nein"),$AC810,$AB810),0)</f>
        <v>0</v>
      </c>
      <c r="AK810" s="49">
        <f>IFERROR(IF(OR($W810&lt;&gt;"Ja",VLOOKUP($C810,Listen!$A$2:$F$45,6,0)="Nein"),$AC810,$AB810),0)</f>
        <v>0</v>
      </c>
      <c r="AL810" s="51">
        <f t="shared" si="258"/>
        <v>0</v>
      </c>
      <c r="AM810" s="296">
        <f>IFERROR(IF(VLOOKUP($C810,Listen!$A$2:$F$45,6,0)="Ja",MAX(BC810:BD810),D_SAV!$BC810),0)</f>
        <v>0</v>
      </c>
      <c r="AN810" s="51">
        <f t="shared" si="259"/>
        <v>0</v>
      </c>
      <c r="AP810" s="304">
        <f t="shared" si="260"/>
        <v>0</v>
      </c>
      <c r="AQ810" s="304">
        <f t="shared" si="261"/>
        <v>0</v>
      </c>
      <c r="AR810" s="304">
        <f t="shared" si="262"/>
        <v>0</v>
      </c>
      <c r="AS810" s="304">
        <f t="shared" si="263"/>
        <v>0</v>
      </c>
      <c r="AT810" s="304">
        <f t="shared" si="264"/>
        <v>0</v>
      </c>
      <c r="AU810" s="304">
        <f t="shared" si="265"/>
        <v>0</v>
      </c>
      <c r="AV810" s="304">
        <f t="shared" si="266"/>
        <v>0</v>
      </c>
      <c r="AW810" s="304">
        <f t="shared" si="267"/>
        <v>0</v>
      </c>
      <c r="AX810" s="304">
        <f t="shared" si="268"/>
        <v>0</v>
      </c>
      <c r="AY810" s="304">
        <f t="shared" si="269"/>
        <v>0</v>
      </c>
      <c r="AZ810" s="304">
        <f t="shared" si="270"/>
        <v>0</v>
      </c>
      <c r="BA810" s="304">
        <f t="shared" si="271"/>
        <v>0</v>
      </c>
      <c r="BB810" s="304">
        <f t="shared" si="272"/>
        <v>0</v>
      </c>
      <c r="BC810" s="304">
        <f t="shared" si="273"/>
        <v>0</v>
      </c>
      <c r="BD810" s="304">
        <f t="shared" si="274"/>
        <v>0</v>
      </c>
      <c r="BE810" s="304">
        <f>IFERROR(IF(VLOOKUP($C810,Listen!$A$2:$F$45,6,0)="Ja",BB810-MAX(BC810:BD810),BB810-BC810),0)</f>
        <v>0</v>
      </c>
    </row>
    <row r="811" spans="1:57" x14ac:dyDescent="0.25">
      <c r="A811" s="320" t="str">
        <f>IF(AND(D811&lt;&gt;0,C811&lt;&gt;0,E811&lt;&gt;0),IF(B811&lt;&gt;0,CONCATENATE(B811,"-AGr",VLOOKUP(C811,Listen!$A$2:$D$45,4,FALSE),"-",D811,"-",E811,),CONCATENATE("AGr",VLOOKUP(C811,Listen!$A$2:$D$45,4,FALSE),"-",D811,"-",E811)),"keine vollständige ID")</f>
        <v>keine vollständige ID</v>
      </c>
      <c r="B811" s="301"/>
      <c r="C811" s="287"/>
      <c r="D811" s="34"/>
      <c r="E811" s="306"/>
      <c r="F811" s="116"/>
      <c r="G811" s="17"/>
      <c r="H811" s="17"/>
      <c r="I811" s="17"/>
      <c r="J811" s="17"/>
      <c r="K811" s="17"/>
      <c r="L811" s="17"/>
      <c r="M811" s="17"/>
      <c r="N811" s="17"/>
      <c r="O811" s="116"/>
      <c r="P811" s="117">
        <f>IF(D811&gt;A_Stammdaten!$B$12,0,SUM(G811,H811,J811,L811:M811)-SUM(I811,K811,N811:O811))</f>
        <v>0</v>
      </c>
      <c r="Q811" s="17"/>
      <c r="R811" s="17"/>
      <c r="S811" s="17"/>
      <c r="T811" s="17"/>
      <c r="U811" s="62">
        <f t="shared" si="254"/>
        <v>0</v>
      </c>
      <c r="V811" s="34"/>
      <c r="W811" s="34"/>
      <c r="X811" s="34"/>
      <c r="Y811" s="34"/>
      <c r="Z811" s="34"/>
      <c r="AA811" s="63" t="str">
        <f t="shared" si="255"/>
        <v>-</v>
      </c>
      <c r="AB811" s="63" t="str">
        <f t="shared" si="256"/>
        <v>-</v>
      </c>
      <c r="AC811" s="63">
        <f>IF(ISBLANK($C811),0,VLOOKUP($C811,Listen!$A$2:$C$45,2,FALSE))</f>
        <v>0</v>
      </c>
      <c r="AD811" s="63">
        <f>IF(ISBLANK($C811),0,VLOOKUP($C811,Listen!$A$2:$C$45,3,FALSE))</f>
        <v>0</v>
      </c>
      <c r="AE811" s="49">
        <f t="shared" si="257"/>
        <v>0</v>
      </c>
      <c r="AF811" s="49">
        <f t="shared" si="257"/>
        <v>0</v>
      </c>
      <c r="AG811" s="49">
        <f>IFERROR(IF(OR($V811&lt;&gt;"Ja",VLOOKUP($C811,Listen!$A$2:$F$45,5,0)="Nein",D811&lt;IF(C811="LNG Anbindungsanlagen gemäß separater Festlegung",2022,2023)),$AC811,$AA811),0)</f>
        <v>0</v>
      </c>
      <c r="AH811" s="49">
        <f>IFERROR(IF(OR($V811&lt;&gt;"Ja",VLOOKUP($C811,Listen!$A$2:$F$45,5,0)="Nein",D811&lt;IF(C811="LNG Anbindungsanlagen gemäß separater Festlegung",2022,2023)),$AC811,$AA811),0)</f>
        <v>0</v>
      </c>
      <c r="AI811" s="49">
        <f>IFERROR(IF(OR($W811&lt;&gt;"Ja",VLOOKUP($C811,Listen!$A$2:$F$45,6,0)="Nein"),$AC811,$AB811),0)</f>
        <v>0</v>
      </c>
      <c r="AJ811" s="49">
        <f>IFERROR(IF(OR($W811&lt;&gt;"Ja",VLOOKUP($C811,Listen!$A$2:$F$45,6,0)="Nein"),$AC811,$AB811),0)</f>
        <v>0</v>
      </c>
      <c r="AK811" s="49">
        <f>IFERROR(IF(OR($W811&lt;&gt;"Ja",VLOOKUP($C811,Listen!$A$2:$F$45,6,0)="Nein"),$AC811,$AB811),0)</f>
        <v>0</v>
      </c>
      <c r="AL811" s="51">
        <f t="shared" si="258"/>
        <v>0</v>
      </c>
      <c r="AM811" s="296">
        <f>IFERROR(IF(VLOOKUP($C811,Listen!$A$2:$F$45,6,0)="Ja",MAX(BC811:BD811),D_SAV!$BC811),0)</f>
        <v>0</v>
      </c>
      <c r="AN811" s="51">
        <f t="shared" si="259"/>
        <v>0</v>
      </c>
      <c r="AP811" s="304">
        <f t="shared" si="260"/>
        <v>0</v>
      </c>
      <c r="AQ811" s="304">
        <f t="shared" si="261"/>
        <v>0</v>
      </c>
      <c r="AR811" s="304">
        <f t="shared" si="262"/>
        <v>0</v>
      </c>
      <c r="AS811" s="304">
        <f t="shared" si="263"/>
        <v>0</v>
      </c>
      <c r="AT811" s="304">
        <f t="shared" si="264"/>
        <v>0</v>
      </c>
      <c r="AU811" s="304">
        <f t="shared" si="265"/>
        <v>0</v>
      </c>
      <c r="AV811" s="304">
        <f t="shared" si="266"/>
        <v>0</v>
      </c>
      <c r="AW811" s="304">
        <f t="shared" si="267"/>
        <v>0</v>
      </c>
      <c r="AX811" s="304">
        <f t="shared" si="268"/>
        <v>0</v>
      </c>
      <c r="AY811" s="304">
        <f t="shared" si="269"/>
        <v>0</v>
      </c>
      <c r="AZ811" s="304">
        <f t="shared" si="270"/>
        <v>0</v>
      </c>
      <c r="BA811" s="304">
        <f t="shared" si="271"/>
        <v>0</v>
      </c>
      <c r="BB811" s="304">
        <f t="shared" si="272"/>
        <v>0</v>
      </c>
      <c r="BC811" s="304">
        <f t="shared" si="273"/>
        <v>0</v>
      </c>
      <c r="BD811" s="304">
        <f t="shared" si="274"/>
        <v>0</v>
      </c>
      <c r="BE811" s="304">
        <f>IFERROR(IF(VLOOKUP($C811,Listen!$A$2:$F$45,6,0)="Ja",BB811-MAX(BC811:BD811),BB811-BC811),0)</f>
        <v>0</v>
      </c>
    </row>
    <row r="812" spans="1:57" x14ac:dyDescent="0.25">
      <c r="A812" s="320" t="str">
        <f>IF(AND(D812&lt;&gt;0,C812&lt;&gt;0,E812&lt;&gt;0),IF(B812&lt;&gt;0,CONCATENATE(B812,"-AGr",VLOOKUP(C812,Listen!$A$2:$D$45,4,FALSE),"-",D812,"-",E812,),CONCATENATE("AGr",VLOOKUP(C812,Listen!$A$2:$D$45,4,FALSE),"-",D812,"-",E812)),"keine vollständige ID")</f>
        <v>keine vollständige ID</v>
      </c>
      <c r="B812" s="301"/>
      <c r="C812" s="287"/>
      <c r="D812" s="34"/>
      <c r="E812" s="306"/>
      <c r="F812" s="116"/>
      <c r="G812" s="17"/>
      <c r="H812" s="17"/>
      <c r="I812" s="17"/>
      <c r="J812" s="17"/>
      <c r="K812" s="17"/>
      <c r="L812" s="17"/>
      <c r="M812" s="17"/>
      <c r="N812" s="17"/>
      <c r="O812" s="116"/>
      <c r="P812" s="117">
        <f>IF(D812&gt;A_Stammdaten!$B$12,0,SUM(G812,H812,J812,L812:M812)-SUM(I812,K812,N812:O812))</f>
        <v>0</v>
      </c>
      <c r="Q812" s="17"/>
      <c r="R812" s="17"/>
      <c r="S812" s="17"/>
      <c r="T812" s="17"/>
      <c r="U812" s="62">
        <f t="shared" si="254"/>
        <v>0</v>
      </c>
      <c r="V812" s="34"/>
      <c r="W812" s="34"/>
      <c r="X812" s="34"/>
      <c r="Y812" s="34"/>
      <c r="Z812" s="34"/>
      <c r="AA812" s="63" t="str">
        <f t="shared" si="255"/>
        <v>-</v>
      </c>
      <c r="AB812" s="63" t="str">
        <f t="shared" si="256"/>
        <v>-</v>
      </c>
      <c r="AC812" s="63">
        <f>IF(ISBLANK($C812),0,VLOOKUP($C812,Listen!$A$2:$C$45,2,FALSE))</f>
        <v>0</v>
      </c>
      <c r="AD812" s="63">
        <f>IF(ISBLANK($C812),0,VLOOKUP($C812,Listen!$A$2:$C$45,3,FALSE))</f>
        <v>0</v>
      </c>
      <c r="AE812" s="49">
        <f t="shared" si="257"/>
        <v>0</v>
      </c>
      <c r="AF812" s="49">
        <f t="shared" si="257"/>
        <v>0</v>
      </c>
      <c r="AG812" s="49">
        <f>IFERROR(IF(OR($V812&lt;&gt;"Ja",VLOOKUP($C812,Listen!$A$2:$F$45,5,0)="Nein",D812&lt;IF(C812="LNG Anbindungsanlagen gemäß separater Festlegung",2022,2023)),$AC812,$AA812),0)</f>
        <v>0</v>
      </c>
      <c r="AH812" s="49">
        <f>IFERROR(IF(OR($V812&lt;&gt;"Ja",VLOOKUP($C812,Listen!$A$2:$F$45,5,0)="Nein",D812&lt;IF(C812="LNG Anbindungsanlagen gemäß separater Festlegung",2022,2023)),$AC812,$AA812),0)</f>
        <v>0</v>
      </c>
      <c r="AI812" s="49">
        <f>IFERROR(IF(OR($W812&lt;&gt;"Ja",VLOOKUP($C812,Listen!$A$2:$F$45,6,0)="Nein"),$AC812,$AB812),0)</f>
        <v>0</v>
      </c>
      <c r="AJ812" s="49">
        <f>IFERROR(IF(OR($W812&lt;&gt;"Ja",VLOOKUP($C812,Listen!$A$2:$F$45,6,0)="Nein"),$AC812,$AB812),0)</f>
        <v>0</v>
      </c>
      <c r="AK812" s="49">
        <f>IFERROR(IF(OR($W812&lt;&gt;"Ja",VLOOKUP($C812,Listen!$A$2:$F$45,6,0)="Nein"),$AC812,$AB812),0)</f>
        <v>0</v>
      </c>
      <c r="AL812" s="51">
        <f t="shared" si="258"/>
        <v>0</v>
      </c>
      <c r="AM812" s="296">
        <f>IFERROR(IF(VLOOKUP($C812,Listen!$A$2:$F$45,6,0)="Ja",MAX(BC812:BD812),D_SAV!$BC812),0)</f>
        <v>0</v>
      </c>
      <c r="AN812" s="51">
        <f t="shared" si="259"/>
        <v>0</v>
      </c>
      <c r="AP812" s="304">
        <f t="shared" si="260"/>
        <v>0</v>
      </c>
      <c r="AQ812" s="304">
        <f t="shared" si="261"/>
        <v>0</v>
      </c>
      <c r="AR812" s="304">
        <f t="shared" si="262"/>
        <v>0</v>
      </c>
      <c r="AS812" s="304">
        <f t="shared" si="263"/>
        <v>0</v>
      </c>
      <c r="AT812" s="304">
        <f t="shared" si="264"/>
        <v>0</v>
      </c>
      <c r="AU812" s="304">
        <f t="shared" si="265"/>
        <v>0</v>
      </c>
      <c r="AV812" s="304">
        <f t="shared" si="266"/>
        <v>0</v>
      </c>
      <c r="AW812" s="304">
        <f t="shared" si="267"/>
        <v>0</v>
      </c>
      <c r="AX812" s="304">
        <f t="shared" si="268"/>
        <v>0</v>
      </c>
      <c r="AY812" s="304">
        <f t="shared" si="269"/>
        <v>0</v>
      </c>
      <c r="AZ812" s="304">
        <f t="shared" si="270"/>
        <v>0</v>
      </c>
      <c r="BA812" s="304">
        <f t="shared" si="271"/>
        <v>0</v>
      </c>
      <c r="BB812" s="304">
        <f t="shared" si="272"/>
        <v>0</v>
      </c>
      <c r="BC812" s="304">
        <f t="shared" si="273"/>
        <v>0</v>
      </c>
      <c r="BD812" s="304">
        <f t="shared" si="274"/>
        <v>0</v>
      </c>
      <c r="BE812" s="304">
        <f>IFERROR(IF(VLOOKUP($C812,Listen!$A$2:$F$45,6,0)="Ja",BB812-MAX(BC812:BD812),BB812-BC812),0)</f>
        <v>0</v>
      </c>
    </row>
    <row r="813" spans="1:57" x14ac:dyDescent="0.25">
      <c r="A813" s="320" t="str">
        <f>IF(AND(D813&lt;&gt;0,C813&lt;&gt;0,E813&lt;&gt;0),IF(B813&lt;&gt;0,CONCATENATE(B813,"-AGr",VLOOKUP(C813,Listen!$A$2:$D$45,4,FALSE),"-",D813,"-",E813,),CONCATENATE("AGr",VLOOKUP(C813,Listen!$A$2:$D$45,4,FALSE),"-",D813,"-",E813)),"keine vollständige ID")</f>
        <v>keine vollständige ID</v>
      </c>
      <c r="B813" s="301"/>
      <c r="C813" s="287"/>
      <c r="D813" s="34"/>
      <c r="E813" s="306"/>
      <c r="F813" s="116"/>
      <c r="G813" s="17"/>
      <c r="H813" s="17"/>
      <c r="I813" s="17"/>
      <c r="J813" s="17"/>
      <c r="K813" s="17"/>
      <c r="L813" s="17"/>
      <c r="M813" s="17"/>
      <c r="N813" s="17"/>
      <c r="O813" s="116"/>
      <c r="P813" s="117">
        <f>IF(D813&gt;A_Stammdaten!$B$12,0,SUM(G813,H813,J813,L813:M813)-SUM(I813,K813,N813:O813))</f>
        <v>0</v>
      </c>
      <c r="Q813" s="17"/>
      <c r="R813" s="17"/>
      <c r="S813" s="17"/>
      <c r="T813" s="17"/>
      <c r="U813" s="62">
        <f t="shared" si="254"/>
        <v>0</v>
      </c>
      <c r="V813" s="34"/>
      <c r="W813" s="34"/>
      <c r="X813" s="34"/>
      <c r="Y813" s="34"/>
      <c r="Z813" s="34"/>
      <c r="AA813" s="63" t="str">
        <f t="shared" si="255"/>
        <v>-</v>
      </c>
      <c r="AB813" s="63" t="str">
        <f t="shared" si="256"/>
        <v>-</v>
      </c>
      <c r="AC813" s="63">
        <f>IF(ISBLANK($C813),0,VLOOKUP($C813,Listen!$A$2:$C$45,2,FALSE))</f>
        <v>0</v>
      </c>
      <c r="AD813" s="63">
        <f>IF(ISBLANK($C813),0,VLOOKUP($C813,Listen!$A$2:$C$45,3,FALSE))</f>
        <v>0</v>
      </c>
      <c r="AE813" s="49">
        <f t="shared" si="257"/>
        <v>0</v>
      </c>
      <c r="AF813" s="49">
        <f t="shared" si="257"/>
        <v>0</v>
      </c>
      <c r="AG813" s="49">
        <f>IFERROR(IF(OR($V813&lt;&gt;"Ja",VLOOKUP($C813,Listen!$A$2:$F$45,5,0)="Nein",D813&lt;IF(C813="LNG Anbindungsanlagen gemäß separater Festlegung",2022,2023)),$AC813,$AA813),0)</f>
        <v>0</v>
      </c>
      <c r="AH813" s="49">
        <f>IFERROR(IF(OR($V813&lt;&gt;"Ja",VLOOKUP($C813,Listen!$A$2:$F$45,5,0)="Nein",D813&lt;IF(C813="LNG Anbindungsanlagen gemäß separater Festlegung",2022,2023)),$AC813,$AA813),0)</f>
        <v>0</v>
      </c>
      <c r="AI813" s="49">
        <f>IFERROR(IF(OR($W813&lt;&gt;"Ja",VLOOKUP($C813,Listen!$A$2:$F$45,6,0)="Nein"),$AC813,$AB813),0)</f>
        <v>0</v>
      </c>
      <c r="AJ813" s="49">
        <f>IFERROR(IF(OR($W813&lt;&gt;"Ja",VLOOKUP($C813,Listen!$A$2:$F$45,6,0)="Nein"),$AC813,$AB813),0)</f>
        <v>0</v>
      </c>
      <c r="AK813" s="49">
        <f>IFERROR(IF(OR($W813&lt;&gt;"Ja",VLOOKUP($C813,Listen!$A$2:$F$45,6,0)="Nein"),$AC813,$AB813),0)</f>
        <v>0</v>
      </c>
      <c r="AL813" s="51">
        <f t="shared" si="258"/>
        <v>0</v>
      </c>
      <c r="AM813" s="296">
        <f>IFERROR(IF(VLOOKUP($C813,Listen!$A$2:$F$45,6,0)="Ja",MAX(BC813:BD813),D_SAV!$BC813),0)</f>
        <v>0</v>
      </c>
      <c r="AN813" s="51">
        <f t="shared" si="259"/>
        <v>0</v>
      </c>
      <c r="AP813" s="304">
        <f t="shared" si="260"/>
        <v>0</v>
      </c>
      <c r="AQ813" s="304">
        <f t="shared" si="261"/>
        <v>0</v>
      </c>
      <c r="AR813" s="304">
        <f t="shared" si="262"/>
        <v>0</v>
      </c>
      <c r="AS813" s="304">
        <f t="shared" si="263"/>
        <v>0</v>
      </c>
      <c r="AT813" s="304">
        <f t="shared" si="264"/>
        <v>0</v>
      </c>
      <c r="AU813" s="304">
        <f t="shared" si="265"/>
        <v>0</v>
      </c>
      <c r="AV813" s="304">
        <f t="shared" si="266"/>
        <v>0</v>
      </c>
      <c r="AW813" s="304">
        <f t="shared" si="267"/>
        <v>0</v>
      </c>
      <c r="AX813" s="304">
        <f t="shared" si="268"/>
        <v>0</v>
      </c>
      <c r="AY813" s="304">
        <f t="shared" si="269"/>
        <v>0</v>
      </c>
      <c r="AZ813" s="304">
        <f t="shared" si="270"/>
        <v>0</v>
      </c>
      <c r="BA813" s="304">
        <f t="shared" si="271"/>
        <v>0</v>
      </c>
      <c r="BB813" s="304">
        <f t="shared" si="272"/>
        <v>0</v>
      </c>
      <c r="BC813" s="304">
        <f t="shared" si="273"/>
        <v>0</v>
      </c>
      <c r="BD813" s="304">
        <f t="shared" si="274"/>
        <v>0</v>
      </c>
      <c r="BE813" s="304">
        <f>IFERROR(IF(VLOOKUP($C813,Listen!$A$2:$F$45,6,0)="Ja",BB813-MAX(BC813:BD813),BB813-BC813),0)</f>
        <v>0</v>
      </c>
    </row>
    <row r="814" spans="1:57" x14ac:dyDescent="0.25">
      <c r="A814" s="320" t="str">
        <f>IF(AND(D814&lt;&gt;0,C814&lt;&gt;0,E814&lt;&gt;0),IF(B814&lt;&gt;0,CONCATENATE(B814,"-AGr",VLOOKUP(C814,Listen!$A$2:$D$45,4,FALSE),"-",D814,"-",E814,),CONCATENATE("AGr",VLOOKUP(C814,Listen!$A$2:$D$45,4,FALSE),"-",D814,"-",E814)),"keine vollständige ID")</f>
        <v>keine vollständige ID</v>
      </c>
      <c r="B814" s="301"/>
      <c r="C814" s="287"/>
      <c r="D814" s="34"/>
      <c r="E814" s="306"/>
      <c r="F814" s="116"/>
      <c r="G814" s="17"/>
      <c r="H814" s="17"/>
      <c r="I814" s="17"/>
      <c r="J814" s="17"/>
      <c r="K814" s="17"/>
      <c r="L814" s="17"/>
      <c r="M814" s="17"/>
      <c r="N814" s="17"/>
      <c r="O814" s="116"/>
      <c r="P814" s="117">
        <f>IF(D814&gt;A_Stammdaten!$B$12,0,SUM(G814,H814,J814,L814:M814)-SUM(I814,K814,N814:O814))</f>
        <v>0</v>
      </c>
      <c r="Q814" s="17"/>
      <c r="R814" s="17"/>
      <c r="S814" s="17"/>
      <c r="T814" s="17"/>
      <c r="U814" s="62">
        <f t="shared" si="254"/>
        <v>0</v>
      </c>
      <c r="V814" s="34"/>
      <c r="W814" s="34"/>
      <c r="X814" s="34"/>
      <c r="Y814" s="34"/>
      <c r="Z814" s="34"/>
      <c r="AA814" s="63" t="str">
        <f t="shared" si="255"/>
        <v>-</v>
      </c>
      <c r="AB814" s="63" t="str">
        <f t="shared" si="256"/>
        <v>-</v>
      </c>
      <c r="AC814" s="63">
        <f>IF(ISBLANK($C814),0,VLOOKUP($C814,Listen!$A$2:$C$45,2,FALSE))</f>
        <v>0</v>
      </c>
      <c r="AD814" s="63">
        <f>IF(ISBLANK($C814),0,VLOOKUP($C814,Listen!$A$2:$C$45,3,FALSE))</f>
        <v>0</v>
      </c>
      <c r="AE814" s="49">
        <f t="shared" si="257"/>
        <v>0</v>
      </c>
      <c r="AF814" s="49">
        <f t="shared" si="257"/>
        <v>0</v>
      </c>
      <c r="AG814" s="49">
        <f>IFERROR(IF(OR($V814&lt;&gt;"Ja",VLOOKUP($C814,Listen!$A$2:$F$45,5,0)="Nein",D814&lt;IF(C814="LNG Anbindungsanlagen gemäß separater Festlegung",2022,2023)),$AC814,$AA814),0)</f>
        <v>0</v>
      </c>
      <c r="AH814" s="49">
        <f>IFERROR(IF(OR($V814&lt;&gt;"Ja",VLOOKUP($C814,Listen!$A$2:$F$45,5,0)="Nein",D814&lt;IF(C814="LNG Anbindungsanlagen gemäß separater Festlegung",2022,2023)),$AC814,$AA814),0)</f>
        <v>0</v>
      </c>
      <c r="AI814" s="49">
        <f>IFERROR(IF(OR($W814&lt;&gt;"Ja",VLOOKUP($C814,Listen!$A$2:$F$45,6,0)="Nein"),$AC814,$AB814),0)</f>
        <v>0</v>
      </c>
      <c r="AJ814" s="49">
        <f>IFERROR(IF(OR($W814&lt;&gt;"Ja",VLOOKUP($C814,Listen!$A$2:$F$45,6,0)="Nein"),$AC814,$AB814),0)</f>
        <v>0</v>
      </c>
      <c r="AK814" s="49">
        <f>IFERROR(IF(OR($W814&lt;&gt;"Ja",VLOOKUP($C814,Listen!$A$2:$F$45,6,0)="Nein"),$AC814,$AB814),0)</f>
        <v>0</v>
      </c>
      <c r="AL814" s="51">
        <f t="shared" si="258"/>
        <v>0</v>
      </c>
      <c r="AM814" s="296">
        <f>IFERROR(IF(VLOOKUP($C814,Listen!$A$2:$F$45,6,0)="Ja",MAX(BC814:BD814),D_SAV!$BC814),0)</f>
        <v>0</v>
      </c>
      <c r="AN814" s="51">
        <f t="shared" si="259"/>
        <v>0</v>
      </c>
      <c r="AP814" s="304">
        <f t="shared" si="260"/>
        <v>0</v>
      </c>
      <c r="AQ814" s="304">
        <f t="shared" si="261"/>
        <v>0</v>
      </c>
      <c r="AR814" s="304">
        <f t="shared" si="262"/>
        <v>0</v>
      </c>
      <c r="AS814" s="304">
        <f t="shared" si="263"/>
        <v>0</v>
      </c>
      <c r="AT814" s="304">
        <f t="shared" si="264"/>
        <v>0</v>
      </c>
      <c r="AU814" s="304">
        <f t="shared" si="265"/>
        <v>0</v>
      </c>
      <c r="AV814" s="304">
        <f t="shared" si="266"/>
        <v>0</v>
      </c>
      <c r="AW814" s="304">
        <f t="shared" si="267"/>
        <v>0</v>
      </c>
      <c r="AX814" s="304">
        <f t="shared" si="268"/>
        <v>0</v>
      </c>
      <c r="AY814" s="304">
        <f t="shared" si="269"/>
        <v>0</v>
      </c>
      <c r="AZ814" s="304">
        <f t="shared" si="270"/>
        <v>0</v>
      </c>
      <c r="BA814" s="304">
        <f t="shared" si="271"/>
        <v>0</v>
      </c>
      <c r="BB814" s="304">
        <f t="shared" si="272"/>
        <v>0</v>
      </c>
      <c r="BC814" s="304">
        <f t="shared" si="273"/>
        <v>0</v>
      </c>
      <c r="BD814" s="304">
        <f t="shared" si="274"/>
        <v>0</v>
      </c>
      <c r="BE814" s="304">
        <f>IFERROR(IF(VLOOKUP($C814,Listen!$A$2:$F$45,6,0)="Ja",BB814-MAX(BC814:BD814),BB814-BC814),0)</f>
        <v>0</v>
      </c>
    </row>
    <row r="815" spans="1:57" x14ac:dyDescent="0.25">
      <c r="A815" s="320" t="str">
        <f>IF(AND(D815&lt;&gt;0,C815&lt;&gt;0,E815&lt;&gt;0),IF(B815&lt;&gt;0,CONCATENATE(B815,"-AGr",VLOOKUP(C815,Listen!$A$2:$D$45,4,FALSE),"-",D815,"-",E815,),CONCATENATE("AGr",VLOOKUP(C815,Listen!$A$2:$D$45,4,FALSE),"-",D815,"-",E815)),"keine vollständige ID")</f>
        <v>keine vollständige ID</v>
      </c>
      <c r="B815" s="301"/>
      <c r="C815" s="287"/>
      <c r="D815" s="34"/>
      <c r="E815" s="306"/>
      <c r="F815" s="116"/>
      <c r="G815" s="17"/>
      <c r="H815" s="17"/>
      <c r="I815" s="17"/>
      <c r="J815" s="17"/>
      <c r="K815" s="17"/>
      <c r="L815" s="17"/>
      <c r="M815" s="17"/>
      <c r="N815" s="17"/>
      <c r="O815" s="116"/>
      <c r="P815" s="117">
        <f>IF(D815&gt;A_Stammdaten!$B$12,0,SUM(G815,H815,J815,L815:M815)-SUM(I815,K815,N815:O815))</f>
        <v>0</v>
      </c>
      <c r="Q815" s="17"/>
      <c r="R815" s="17"/>
      <c r="S815" s="17"/>
      <c r="T815" s="17"/>
      <c r="U815" s="62">
        <f t="shared" si="254"/>
        <v>0</v>
      </c>
      <c r="V815" s="34"/>
      <c r="W815" s="34"/>
      <c r="X815" s="34"/>
      <c r="Y815" s="34"/>
      <c r="Z815" s="34"/>
      <c r="AA815" s="63" t="str">
        <f t="shared" si="255"/>
        <v>-</v>
      </c>
      <c r="AB815" s="63" t="str">
        <f t="shared" si="256"/>
        <v>-</v>
      </c>
      <c r="AC815" s="63">
        <f>IF(ISBLANK($C815),0,VLOOKUP($C815,Listen!$A$2:$C$45,2,FALSE))</f>
        <v>0</v>
      </c>
      <c r="AD815" s="63">
        <f>IF(ISBLANK($C815),0,VLOOKUP($C815,Listen!$A$2:$C$45,3,FALSE))</f>
        <v>0</v>
      </c>
      <c r="AE815" s="49">
        <f t="shared" si="257"/>
        <v>0</v>
      </c>
      <c r="AF815" s="49">
        <f t="shared" si="257"/>
        <v>0</v>
      </c>
      <c r="AG815" s="49">
        <f>IFERROR(IF(OR($V815&lt;&gt;"Ja",VLOOKUP($C815,Listen!$A$2:$F$45,5,0)="Nein",D815&lt;IF(C815="LNG Anbindungsanlagen gemäß separater Festlegung",2022,2023)),$AC815,$AA815),0)</f>
        <v>0</v>
      </c>
      <c r="AH815" s="49">
        <f>IFERROR(IF(OR($V815&lt;&gt;"Ja",VLOOKUP($C815,Listen!$A$2:$F$45,5,0)="Nein",D815&lt;IF(C815="LNG Anbindungsanlagen gemäß separater Festlegung",2022,2023)),$AC815,$AA815),0)</f>
        <v>0</v>
      </c>
      <c r="AI815" s="49">
        <f>IFERROR(IF(OR($W815&lt;&gt;"Ja",VLOOKUP($C815,Listen!$A$2:$F$45,6,0)="Nein"),$AC815,$AB815),0)</f>
        <v>0</v>
      </c>
      <c r="AJ815" s="49">
        <f>IFERROR(IF(OR($W815&lt;&gt;"Ja",VLOOKUP($C815,Listen!$A$2:$F$45,6,0)="Nein"),$AC815,$AB815),0)</f>
        <v>0</v>
      </c>
      <c r="AK815" s="49">
        <f>IFERROR(IF(OR($W815&lt;&gt;"Ja",VLOOKUP($C815,Listen!$A$2:$F$45,6,0)="Nein"),$AC815,$AB815),0)</f>
        <v>0</v>
      </c>
      <c r="AL815" s="51">
        <f t="shared" si="258"/>
        <v>0</v>
      </c>
      <c r="AM815" s="296">
        <f>IFERROR(IF(VLOOKUP($C815,Listen!$A$2:$F$45,6,0)="Ja",MAX(BC815:BD815),D_SAV!$BC815),0)</f>
        <v>0</v>
      </c>
      <c r="AN815" s="51">
        <f t="shared" si="259"/>
        <v>0</v>
      </c>
      <c r="AP815" s="304">
        <f t="shared" si="260"/>
        <v>0</v>
      </c>
      <c r="AQ815" s="304">
        <f t="shared" si="261"/>
        <v>0</v>
      </c>
      <c r="AR815" s="304">
        <f t="shared" si="262"/>
        <v>0</v>
      </c>
      <c r="AS815" s="304">
        <f t="shared" si="263"/>
        <v>0</v>
      </c>
      <c r="AT815" s="304">
        <f t="shared" si="264"/>
        <v>0</v>
      </c>
      <c r="AU815" s="304">
        <f t="shared" si="265"/>
        <v>0</v>
      </c>
      <c r="AV815" s="304">
        <f t="shared" si="266"/>
        <v>0</v>
      </c>
      <c r="AW815" s="304">
        <f t="shared" si="267"/>
        <v>0</v>
      </c>
      <c r="AX815" s="304">
        <f t="shared" si="268"/>
        <v>0</v>
      </c>
      <c r="AY815" s="304">
        <f t="shared" si="269"/>
        <v>0</v>
      </c>
      <c r="AZ815" s="304">
        <f t="shared" si="270"/>
        <v>0</v>
      </c>
      <c r="BA815" s="304">
        <f t="shared" si="271"/>
        <v>0</v>
      </c>
      <c r="BB815" s="304">
        <f t="shared" si="272"/>
        <v>0</v>
      </c>
      <c r="BC815" s="304">
        <f t="shared" si="273"/>
        <v>0</v>
      </c>
      <c r="BD815" s="304">
        <f t="shared" si="274"/>
        <v>0</v>
      </c>
      <c r="BE815" s="304">
        <f>IFERROR(IF(VLOOKUP($C815,Listen!$A$2:$F$45,6,0)="Ja",BB815-MAX(BC815:BD815),BB815-BC815),0)</f>
        <v>0</v>
      </c>
    </row>
    <row r="816" spans="1:57" x14ac:dyDescent="0.25">
      <c r="A816" s="320" t="str">
        <f>IF(AND(D816&lt;&gt;0,C816&lt;&gt;0,E816&lt;&gt;0),IF(B816&lt;&gt;0,CONCATENATE(B816,"-AGr",VLOOKUP(C816,Listen!$A$2:$D$45,4,FALSE),"-",D816,"-",E816,),CONCATENATE("AGr",VLOOKUP(C816,Listen!$A$2:$D$45,4,FALSE),"-",D816,"-",E816)),"keine vollständige ID")</f>
        <v>keine vollständige ID</v>
      </c>
      <c r="B816" s="301"/>
      <c r="C816" s="287"/>
      <c r="D816" s="34"/>
      <c r="E816" s="306"/>
      <c r="F816" s="116"/>
      <c r="G816" s="17"/>
      <c r="H816" s="17"/>
      <c r="I816" s="17"/>
      <c r="J816" s="17"/>
      <c r="K816" s="17"/>
      <c r="L816" s="17"/>
      <c r="M816" s="17"/>
      <c r="N816" s="17"/>
      <c r="O816" s="116"/>
      <c r="P816" s="117">
        <f>IF(D816&gt;A_Stammdaten!$B$12,0,SUM(G816,H816,J816,L816:M816)-SUM(I816,K816,N816:O816))</f>
        <v>0</v>
      </c>
      <c r="Q816" s="17"/>
      <c r="R816" s="17"/>
      <c r="S816" s="17"/>
      <c r="T816" s="17"/>
      <c r="U816" s="62">
        <f t="shared" si="254"/>
        <v>0</v>
      </c>
      <c r="V816" s="34"/>
      <c r="W816" s="34"/>
      <c r="X816" s="34"/>
      <c r="Y816" s="34"/>
      <c r="Z816" s="34"/>
      <c r="AA816" s="63" t="str">
        <f t="shared" si="255"/>
        <v>-</v>
      </c>
      <c r="AB816" s="63" t="str">
        <f t="shared" si="256"/>
        <v>-</v>
      </c>
      <c r="AC816" s="63">
        <f>IF(ISBLANK($C816),0,VLOOKUP($C816,Listen!$A$2:$C$45,2,FALSE))</f>
        <v>0</v>
      </c>
      <c r="AD816" s="63">
        <f>IF(ISBLANK($C816),0,VLOOKUP($C816,Listen!$A$2:$C$45,3,FALSE))</f>
        <v>0</v>
      </c>
      <c r="AE816" s="49">
        <f t="shared" si="257"/>
        <v>0</v>
      </c>
      <c r="AF816" s="49">
        <f t="shared" si="257"/>
        <v>0</v>
      </c>
      <c r="AG816" s="49">
        <f>IFERROR(IF(OR($V816&lt;&gt;"Ja",VLOOKUP($C816,Listen!$A$2:$F$45,5,0)="Nein",D816&lt;IF(C816="LNG Anbindungsanlagen gemäß separater Festlegung",2022,2023)),$AC816,$AA816),0)</f>
        <v>0</v>
      </c>
      <c r="AH816" s="49">
        <f>IFERROR(IF(OR($V816&lt;&gt;"Ja",VLOOKUP($C816,Listen!$A$2:$F$45,5,0)="Nein",D816&lt;IF(C816="LNG Anbindungsanlagen gemäß separater Festlegung",2022,2023)),$AC816,$AA816),0)</f>
        <v>0</v>
      </c>
      <c r="AI816" s="49">
        <f>IFERROR(IF(OR($W816&lt;&gt;"Ja",VLOOKUP($C816,Listen!$A$2:$F$45,6,0)="Nein"),$AC816,$AB816),0)</f>
        <v>0</v>
      </c>
      <c r="AJ816" s="49">
        <f>IFERROR(IF(OR($W816&lt;&gt;"Ja",VLOOKUP($C816,Listen!$A$2:$F$45,6,0)="Nein"),$AC816,$AB816),0)</f>
        <v>0</v>
      </c>
      <c r="AK816" s="49">
        <f>IFERROR(IF(OR($W816&lt;&gt;"Ja",VLOOKUP($C816,Listen!$A$2:$F$45,6,0)="Nein"),$AC816,$AB816),0)</f>
        <v>0</v>
      </c>
      <c r="AL816" s="51">
        <f t="shared" si="258"/>
        <v>0</v>
      </c>
      <c r="AM816" s="296">
        <f>IFERROR(IF(VLOOKUP($C816,Listen!$A$2:$F$45,6,0)="Ja",MAX(BC816:BD816),D_SAV!$BC816),0)</f>
        <v>0</v>
      </c>
      <c r="AN816" s="51">
        <f t="shared" si="259"/>
        <v>0</v>
      </c>
      <c r="AP816" s="304">
        <f t="shared" si="260"/>
        <v>0</v>
      </c>
      <c r="AQ816" s="304">
        <f t="shared" si="261"/>
        <v>0</v>
      </c>
      <c r="AR816" s="304">
        <f t="shared" si="262"/>
        <v>0</v>
      </c>
      <c r="AS816" s="304">
        <f t="shared" si="263"/>
        <v>0</v>
      </c>
      <c r="AT816" s="304">
        <f t="shared" si="264"/>
        <v>0</v>
      </c>
      <c r="AU816" s="304">
        <f t="shared" si="265"/>
        <v>0</v>
      </c>
      <c r="AV816" s="304">
        <f t="shared" si="266"/>
        <v>0</v>
      </c>
      <c r="AW816" s="304">
        <f t="shared" si="267"/>
        <v>0</v>
      </c>
      <c r="AX816" s="304">
        <f t="shared" si="268"/>
        <v>0</v>
      </c>
      <c r="AY816" s="304">
        <f t="shared" si="269"/>
        <v>0</v>
      </c>
      <c r="AZ816" s="304">
        <f t="shared" si="270"/>
        <v>0</v>
      </c>
      <c r="BA816" s="304">
        <f t="shared" si="271"/>
        <v>0</v>
      </c>
      <c r="BB816" s="304">
        <f t="shared" si="272"/>
        <v>0</v>
      </c>
      <c r="BC816" s="304">
        <f t="shared" si="273"/>
        <v>0</v>
      </c>
      <c r="BD816" s="304">
        <f t="shared" si="274"/>
        <v>0</v>
      </c>
      <c r="BE816" s="304">
        <f>IFERROR(IF(VLOOKUP($C816,Listen!$A$2:$F$45,6,0)="Ja",BB816-MAX(BC816:BD816),BB816-BC816),0)</f>
        <v>0</v>
      </c>
    </row>
    <row r="817" spans="1:57" x14ac:dyDescent="0.25">
      <c r="A817" s="320" t="str">
        <f>IF(AND(D817&lt;&gt;0,C817&lt;&gt;0,E817&lt;&gt;0),IF(B817&lt;&gt;0,CONCATENATE(B817,"-AGr",VLOOKUP(C817,Listen!$A$2:$D$45,4,FALSE),"-",D817,"-",E817,),CONCATENATE("AGr",VLOOKUP(C817,Listen!$A$2:$D$45,4,FALSE),"-",D817,"-",E817)),"keine vollständige ID")</f>
        <v>keine vollständige ID</v>
      </c>
      <c r="B817" s="301"/>
      <c r="C817" s="287"/>
      <c r="D817" s="34"/>
      <c r="E817" s="306"/>
      <c r="F817" s="116"/>
      <c r="G817" s="17"/>
      <c r="H817" s="17"/>
      <c r="I817" s="17"/>
      <c r="J817" s="17"/>
      <c r="K817" s="17"/>
      <c r="L817" s="17"/>
      <c r="M817" s="17"/>
      <c r="N817" s="17"/>
      <c r="O817" s="116"/>
      <c r="P817" s="117">
        <f>IF(D817&gt;A_Stammdaten!$B$12,0,SUM(G817,H817,J817,L817:M817)-SUM(I817,K817,N817:O817))</f>
        <v>0</v>
      </c>
      <c r="Q817" s="17"/>
      <c r="R817" s="17"/>
      <c r="S817" s="17"/>
      <c r="T817" s="17"/>
      <c r="U817" s="62">
        <f t="shared" si="254"/>
        <v>0</v>
      </c>
      <c r="V817" s="34"/>
      <c r="W817" s="34"/>
      <c r="X817" s="34"/>
      <c r="Y817" s="34"/>
      <c r="Z817" s="34"/>
      <c r="AA817" s="63" t="str">
        <f t="shared" si="255"/>
        <v>-</v>
      </c>
      <c r="AB817" s="63" t="str">
        <f t="shared" si="256"/>
        <v>-</v>
      </c>
      <c r="AC817" s="63">
        <f>IF(ISBLANK($C817),0,VLOOKUP($C817,Listen!$A$2:$C$45,2,FALSE))</f>
        <v>0</v>
      </c>
      <c r="AD817" s="63">
        <f>IF(ISBLANK($C817),0,VLOOKUP($C817,Listen!$A$2:$C$45,3,FALSE))</f>
        <v>0</v>
      </c>
      <c r="AE817" s="49">
        <f t="shared" si="257"/>
        <v>0</v>
      </c>
      <c r="AF817" s="49">
        <f t="shared" si="257"/>
        <v>0</v>
      </c>
      <c r="AG817" s="49">
        <f>IFERROR(IF(OR($V817&lt;&gt;"Ja",VLOOKUP($C817,Listen!$A$2:$F$45,5,0)="Nein",D817&lt;IF(C817="LNG Anbindungsanlagen gemäß separater Festlegung",2022,2023)),$AC817,$AA817),0)</f>
        <v>0</v>
      </c>
      <c r="AH817" s="49">
        <f>IFERROR(IF(OR($V817&lt;&gt;"Ja",VLOOKUP($C817,Listen!$A$2:$F$45,5,0)="Nein",D817&lt;IF(C817="LNG Anbindungsanlagen gemäß separater Festlegung",2022,2023)),$AC817,$AA817),0)</f>
        <v>0</v>
      </c>
      <c r="AI817" s="49">
        <f>IFERROR(IF(OR($W817&lt;&gt;"Ja",VLOOKUP($C817,Listen!$A$2:$F$45,6,0)="Nein"),$AC817,$AB817),0)</f>
        <v>0</v>
      </c>
      <c r="AJ817" s="49">
        <f>IFERROR(IF(OR($W817&lt;&gt;"Ja",VLOOKUP($C817,Listen!$A$2:$F$45,6,0)="Nein"),$AC817,$AB817),0)</f>
        <v>0</v>
      </c>
      <c r="AK817" s="49">
        <f>IFERROR(IF(OR($W817&lt;&gt;"Ja",VLOOKUP($C817,Listen!$A$2:$F$45,6,0)="Nein"),$AC817,$AB817),0)</f>
        <v>0</v>
      </c>
      <c r="AL817" s="51">
        <f t="shared" si="258"/>
        <v>0</v>
      </c>
      <c r="AM817" s="296">
        <f>IFERROR(IF(VLOOKUP($C817,Listen!$A$2:$F$45,6,0)="Ja",MAX(BC817:BD817),D_SAV!$BC817),0)</f>
        <v>0</v>
      </c>
      <c r="AN817" s="51">
        <f t="shared" si="259"/>
        <v>0</v>
      </c>
      <c r="AP817" s="304">
        <f t="shared" si="260"/>
        <v>0</v>
      </c>
      <c r="AQ817" s="304">
        <f t="shared" si="261"/>
        <v>0</v>
      </c>
      <c r="AR817" s="304">
        <f t="shared" si="262"/>
        <v>0</v>
      </c>
      <c r="AS817" s="304">
        <f t="shared" si="263"/>
        <v>0</v>
      </c>
      <c r="AT817" s="304">
        <f t="shared" si="264"/>
        <v>0</v>
      </c>
      <c r="AU817" s="304">
        <f t="shared" si="265"/>
        <v>0</v>
      </c>
      <c r="AV817" s="304">
        <f t="shared" si="266"/>
        <v>0</v>
      </c>
      <c r="AW817" s="304">
        <f t="shared" si="267"/>
        <v>0</v>
      </c>
      <c r="AX817" s="304">
        <f t="shared" si="268"/>
        <v>0</v>
      </c>
      <c r="AY817" s="304">
        <f t="shared" si="269"/>
        <v>0</v>
      </c>
      <c r="AZ817" s="304">
        <f t="shared" si="270"/>
        <v>0</v>
      </c>
      <c r="BA817" s="304">
        <f t="shared" si="271"/>
        <v>0</v>
      </c>
      <c r="BB817" s="304">
        <f t="shared" si="272"/>
        <v>0</v>
      </c>
      <c r="BC817" s="304">
        <f t="shared" si="273"/>
        <v>0</v>
      </c>
      <c r="BD817" s="304">
        <f t="shared" si="274"/>
        <v>0</v>
      </c>
      <c r="BE817" s="304">
        <f>IFERROR(IF(VLOOKUP($C817,Listen!$A$2:$F$45,6,0)="Ja",BB817-MAX(BC817:BD817),BB817-BC817),0)</f>
        <v>0</v>
      </c>
    </row>
    <row r="818" spans="1:57" x14ac:dyDescent="0.25">
      <c r="A818" s="320" t="str">
        <f>IF(AND(D818&lt;&gt;0,C818&lt;&gt;0,E818&lt;&gt;0),IF(B818&lt;&gt;0,CONCATENATE(B818,"-AGr",VLOOKUP(C818,Listen!$A$2:$D$45,4,FALSE),"-",D818,"-",E818,),CONCATENATE("AGr",VLOOKUP(C818,Listen!$A$2:$D$45,4,FALSE),"-",D818,"-",E818)),"keine vollständige ID")</f>
        <v>keine vollständige ID</v>
      </c>
      <c r="B818" s="301"/>
      <c r="C818" s="287"/>
      <c r="D818" s="34"/>
      <c r="E818" s="306"/>
      <c r="F818" s="116"/>
      <c r="G818" s="17"/>
      <c r="H818" s="17"/>
      <c r="I818" s="17"/>
      <c r="J818" s="17"/>
      <c r="K818" s="17"/>
      <c r="L818" s="17"/>
      <c r="M818" s="17"/>
      <c r="N818" s="17"/>
      <c r="O818" s="116"/>
      <c r="P818" s="117">
        <f>IF(D818&gt;A_Stammdaten!$B$12,0,SUM(G818,H818,J818,L818:M818)-SUM(I818,K818,N818:O818))</f>
        <v>0</v>
      </c>
      <c r="Q818" s="17"/>
      <c r="R818" s="17"/>
      <c r="S818" s="17"/>
      <c r="T818" s="17"/>
      <c r="U818" s="62">
        <f t="shared" si="254"/>
        <v>0</v>
      </c>
      <c r="V818" s="34"/>
      <c r="W818" s="34"/>
      <c r="X818" s="34"/>
      <c r="Y818" s="34"/>
      <c r="Z818" s="34"/>
      <c r="AA818" s="63" t="str">
        <f t="shared" si="255"/>
        <v>-</v>
      </c>
      <c r="AB818" s="63" t="str">
        <f t="shared" si="256"/>
        <v>-</v>
      </c>
      <c r="AC818" s="63">
        <f>IF(ISBLANK($C818),0,VLOOKUP($C818,Listen!$A$2:$C$45,2,FALSE))</f>
        <v>0</v>
      </c>
      <c r="AD818" s="63">
        <f>IF(ISBLANK($C818),0,VLOOKUP($C818,Listen!$A$2:$C$45,3,FALSE))</f>
        <v>0</v>
      </c>
      <c r="AE818" s="49">
        <f t="shared" si="257"/>
        <v>0</v>
      </c>
      <c r="AF818" s="49">
        <f t="shared" si="257"/>
        <v>0</v>
      </c>
      <c r="AG818" s="49">
        <f>IFERROR(IF(OR($V818&lt;&gt;"Ja",VLOOKUP($C818,Listen!$A$2:$F$45,5,0)="Nein",D818&lt;IF(C818="LNG Anbindungsanlagen gemäß separater Festlegung",2022,2023)),$AC818,$AA818),0)</f>
        <v>0</v>
      </c>
      <c r="AH818" s="49">
        <f>IFERROR(IF(OR($V818&lt;&gt;"Ja",VLOOKUP($C818,Listen!$A$2:$F$45,5,0)="Nein",D818&lt;IF(C818="LNG Anbindungsanlagen gemäß separater Festlegung",2022,2023)),$AC818,$AA818),0)</f>
        <v>0</v>
      </c>
      <c r="AI818" s="49">
        <f>IFERROR(IF(OR($W818&lt;&gt;"Ja",VLOOKUP($C818,Listen!$A$2:$F$45,6,0)="Nein"),$AC818,$AB818),0)</f>
        <v>0</v>
      </c>
      <c r="AJ818" s="49">
        <f>IFERROR(IF(OR($W818&lt;&gt;"Ja",VLOOKUP($C818,Listen!$A$2:$F$45,6,0)="Nein"),$AC818,$AB818),0)</f>
        <v>0</v>
      </c>
      <c r="AK818" s="49">
        <f>IFERROR(IF(OR($W818&lt;&gt;"Ja",VLOOKUP($C818,Listen!$A$2:$F$45,6,0)="Nein"),$AC818,$AB818),0)</f>
        <v>0</v>
      </c>
      <c r="AL818" s="51">
        <f t="shared" si="258"/>
        <v>0</v>
      </c>
      <c r="AM818" s="296">
        <f>IFERROR(IF(VLOOKUP($C818,Listen!$A$2:$F$45,6,0)="Ja",MAX(BC818:BD818),D_SAV!$BC818),0)</f>
        <v>0</v>
      </c>
      <c r="AN818" s="51">
        <f t="shared" si="259"/>
        <v>0</v>
      </c>
      <c r="AP818" s="304">
        <f t="shared" si="260"/>
        <v>0</v>
      </c>
      <c r="AQ818" s="304">
        <f t="shared" si="261"/>
        <v>0</v>
      </c>
      <c r="AR818" s="304">
        <f t="shared" si="262"/>
        <v>0</v>
      </c>
      <c r="AS818" s="304">
        <f t="shared" si="263"/>
        <v>0</v>
      </c>
      <c r="AT818" s="304">
        <f t="shared" si="264"/>
        <v>0</v>
      </c>
      <c r="AU818" s="304">
        <f t="shared" si="265"/>
        <v>0</v>
      </c>
      <c r="AV818" s="304">
        <f t="shared" si="266"/>
        <v>0</v>
      </c>
      <c r="AW818" s="304">
        <f t="shared" si="267"/>
        <v>0</v>
      </c>
      <c r="AX818" s="304">
        <f t="shared" si="268"/>
        <v>0</v>
      </c>
      <c r="AY818" s="304">
        <f t="shared" si="269"/>
        <v>0</v>
      </c>
      <c r="AZ818" s="304">
        <f t="shared" si="270"/>
        <v>0</v>
      </c>
      <c r="BA818" s="304">
        <f t="shared" si="271"/>
        <v>0</v>
      </c>
      <c r="BB818" s="304">
        <f t="shared" si="272"/>
        <v>0</v>
      </c>
      <c r="BC818" s="304">
        <f t="shared" si="273"/>
        <v>0</v>
      </c>
      <c r="BD818" s="304">
        <f t="shared" si="274"/>
        <v>0</v>
      </c>
      <c r="BE818" s="304">
        <f>IFERROR(IF(VLOOKUP($C818,Listen!$A$2:$F$45,6,0)="Ja",BB818-MAX(BC818:BD818),BB818-BC818),0)</f>
        <v>0</v>
      </c>
    </row>
    <row r="819" spans="1:57" x14ac:dyDescent="0.25">
      <c r="A819" s="320" t="str">
        <f>IF(AND(D819&lt;&gt;0,C819&lt;&gt;0,E819&lt;&gt;0),IF(B819&lt;&gt;0,CONCATENATE(B819,"-AGr",VLOOKUP(C819,Listen!$A$2:$D$45,4,FALSE),"-",D819,"-",E819,),CONCATENATE("AGr",VLOOKUP(C819,Listen!$A$2:$D$45,4,FALSE),"-",D819,"-",E819)),"keine vollständige ID")</f>
        <v>keine vollständige ID</v>
      </c>
      <c r="B819" s="301"/>
      <c r="C819" s="287"/>
      <c r="D819" s="34"/>
      <c r="E819" s="306"/>
      <c r="F819" s="116"/>
      <c r="G819" s="17"/>
      <c r="H819" s="17"/>
      <c r="I819" s="17"/>
      <c r="J819" s="17"/>
      <c r="K819" s="17"/>
      <c r="L819" s="17"/>
      <c r="M819" s="17"/>
      <c r="N819" s="17"/>
      <c r="O819" s="116"/>
      <c r="P819" s="117">
        <f>IF(D819&gt;A_Stammdaten!$B$12,0,SUM(G819,H819,J819,L819:M819)-SUM(I819,K819,N819:O819))</f>
        <v>0</v>
      </c>
      <c r="Q819" s="17"/>
      <c r="R819" s="17"/>
      <c r="S819" s="17"/>
      <c r="T819" s="17"/>
      <c r="U819" s="62">
        <f t="shared" si="254"/>
        <v>0</v>
      </c>
      <c r="V819" s="34"/>
      <c r="W819" s="34"/>
      <c r="X819" s="34"/>
      <c r="Y819" s="34"/>
      <c r="Z819" s="34"/>
      <c r="AA819" s="63" t="str">
        <f t="shared" si="255"/>
        <v>-</v>
      </c>
      <c r="AB819" s="63" t="str">
        <f t="shared" si="256"/>
        <v>-</v>
      </c>
      <c r="AC819" s="63">
        <f>IF(ISBLANK($C819),0,VLOOKUP($C819,Listen!$A$2:$C$45,2,FALSE))</f>
        <v>0</v>
      </c>
      <c r="AD819" s="63">
        <f>IF(ISBLANK($C819),0,VLOOKUP($C819,Listen!$A$2:$C$45,3,FALSE))</f>
        <v>0</v>
      </c>
      <c r="AE819" s="49">
        <f t="shared" si="257"/>
        <v>0</v>
      </c>
      <c r="AF819" s="49">
        <f t="shared" si="257"/>
        <v>0</v>
      </c>
      <c r="AG819" s="49">
        <f>IFERROR(IF(OR($V819&lt;&gt;"Ja",VLOOKUP($C819,Listen!$A$2:$F$45,5,0)="Nein",D819&lt;IF(C819="LNG Anbindungsanlagen gemäß separater Festlegung",2022,2023)),$AC819,$AA819),0)</f>
        <v>0</v>
      </c>
      <c r="AH819" s="49">
        <f>IFERROR(IF(OR($V819&lt;&gt;"Ja",VLOOKUP($C819,Listen!$A$2:$F$45,5,0)="Nein",D819&lt;IF(C819="LNG Anbindungsanlagen gemäß separater Festlegung",2022,2023)),$AC819,$AA819),0)</f>
        <v>0</v>
      </c>
      <c r="AI819" s="49">
        <f>IFERROR(IF(OR($W819&lt;&gt;"Ja",VLOOKUP($C819,Listen!$A$2:$F$45,6,0)="Nein"),$AC819,$AB819),0)</f>
        <v>0</v>
      </c>
      <c r="AJ819" s="49">
        <f>IFERROR(IF(OR($W819&lt;&gt;"Ja",VLOOKUP($C819,Listen!$A$2:$F$45,6,0)="Nein"),$AC819,$AB819),0)</f>
        <v>0</v>
      </c>
      <c r="AK819" s="49">
        <f>IFERROR(IF(OR($W819&lt;&gt;"Ja",VLOOKUP($C819,Listen!$A$2:$F$45,6,0)="Nein"),$AC819,$AB819),0)</f>
        <v>0</v>
      </c>
      <c r="AL819" s="51">
        <f t="shared" si="258"/>
        <v>0</v>
      </c>
      <c r="AM819" s="296">
        <f>IFERROR(IF(VLOOKUP($C819,Listen!$A$2:$F$45,6,0)="Ja",MAX(BC819:BD819),D_SAV!$BC819),0)</f>
        <v>0</v>
      </c>
      <c r="AN819" s="51">
        <f t="shared" si="259"/>
        <v>0</v>
      </c>
      <c r="AP819" s="304">
        <f t="shared" si="260"/>
        <v>0</v>
      </c>
      <c r="AQ819" s="304">
        <f t="shared" si="261"/>
        <v>0</v>
      </c>
      <c r="AR819" s="304">
        <f t="shared" si="262"/>
        <v>0</v>
      </c>
      <c r="AS819" s="304">
        <f t="shared" si="263"/>
        <v>0</v>
      </c>
      <c r="AT819" s="304">
        <f t="shared" si="264"/>
        <v>0</v>
      </c>
      <c r="AU819" s="304">
        <f t="shared" si="265"/>
        <v>0</v>
      </c>
      <c r="AV819" s="304">
        <f t="shared" si="266"/>
        <v>0</v>
      </c>
      <c r="AW819" s="304">
        <f t="shared" si="267"/>
        <v>0</v>
      </c>
      <c r="AX819" s="304">
        <f t="shared" si="268"/>
        <v>0</v>
      </c>
      <c r="AY819" s="304">
        <f t="shared" si="269"/>
        <v>0</v>
      </c>
      <c r="AZ819" s="304">
        <f t="shared" si="270"/>
        <v>0</v>
      </c>
      <c r="BA819" s="304">
        <f t="shared" si="271"/>
        <v>0</v>
      </c>
      <c r="BB819" s="304">
        <f t="shared" si="272"/>
        <v>0</v>
      </c>
      <c r="BC819" s="304">
        <f t="shared" si="273"/>
        <v>0</v>
      </c>
      <c r="BD819" s="304">
        <f t="shared" si="274"/>
        <v>0</v>
      </c>
      <c r="BE819" s="304">
        <f>IFERROR(IF(VLOOKUP($C819,Listen!$A$2:$F$45,6,0)="Ja",BB819-MAX(BC819:BD819),BB819-BC819),0)</f>
        <v>0</v>
      </c>
    </row>
    <row r="820" spans="1:57" x14ac:dyDescent="0.25">
      <c r="A820" s="320" t="str">
        <f>IF(AND(D820&lt;&gt;0,C820&lt;&gt;0,E820&lt;&gt;0),IF(B820&lt;&gt;0,CONCATENATE(B820,"-AGr",VLOOKUP(C820,Listen!$A$2:$D$45,4,FALSE),"-",D820,"-",E820,),CONCATENATE("AGr",VLOOKUP(C820,Listen!$A$2:$D$45,4,FALSE),"-",D820,"-",E820)),"keine vollständige ID")</f>
        <v>keine vollständige ID</v>
      </c>
      <c r="B820" s="301"/>
      <c r="C820" s="287"/>
      <c r="D820" s="34"/>
      <c r="E820" s="306"/>
      <c r="F820" s="116"/>
      <c r="G820" s="17"/>
      <c r="H820" s="17"/>
      <c r="I820" s="17"/>
      <c r="J820" s="17"/>
      <c r="K820" s="17"/>
      <c r="L820" s="17"/>
      <c r="M820" s="17"/>
      <c r="N820" s="17"/>
      <c r="O820" s="116"/>
      <c r="P820" s="117">
        <f>IF(D820&gt;A_Stammdaten!$B$12,0,SUM(G820,H820,J820,L820:M820)-SUM(I820,K820,N820:O820))</f>
        <v>0</v>
      </c>
      <c r="Q820" s="17"/>
      <c r="R820" s="17"/>
      <c r="S820" s="17"/>
      <c r="T820" s="17"/>
      <c r="U820" s="62">
        <f t="shared" si="254"/>
        <v>0</v>
      </c>
      <c r="V820" s="34"/>
      <c r="W820" s="34"/>
      <c r="X820" s="34"/>
      <c r="Y820" s="34"/>
      <c r="Z820" s="34"/>
      <c r="AA820" s="63" t="str">
        <f t="shared" si="255"/>
        <v>-</v>
      </c>
      <c r="AB820" s="63" t="str">
        <f t="shared" si="256"/>
        <v>-</v>
      </c>
      <c r="AC820" s="63">
        <f>IF(ISBLANK($C820),0,VLOOKUP($C820,Listen!$A$2:$C$45,2,FALSE))</f>
        <v>0</v>
      </c>
      <c r="AD820" s="63">
        <f>IF(ISBLANK($C820),0,VLOOKUP($C820,Listen!$A$2:$C$45,3,FALSE))</f>
        <v>0</v>
      </c>
      <c r="AE820" s="49">
        <f t="shared" si="257"/>
        <v>0</v>
      </c>
      <c r="AF820" s="49">
        <f t="shared" si="257"/>
        <v>0</v>
      </c>
      <c r="AG820" s="49">
        <f>IFERROR(IF(OR($V820&lt;&gt;"Ja",VLOOKUP($C820,Listen!$A$2:$F$45,5,0)="Nein",D820&lt;IF(C820="LNG Anbindungsanlagen gemäß separater Festlegung",2022,2023)),$AC820,$AA820),0)</f>
        <v>0</v>
      </c>
      <c r="AH820" s="49">
        <f>IFERROR(IF(OR($V820&lt;&gt;"Ja",VLOOKUP($C820,Listen!$A$2:$F$45,5,0)="Nein",D820&lt;IF(C820="LNG Anbindungsanlagen gemäß separater Festlegung",2022,2023)),$AC820,$AA820),0)</f>
        <v>0</v>
      </c>
      <c r="AI820" s="49">
        <f>IFERROR(IF(OR($W820&lt;&gt;"Ja",VLOOKUP($C820,Listen!$A$2:$F$45,6,0)="Nein"),$AC820,$AB820),0)</f>
        <v>0</v>
      </c>
      <c r="AJ820" s="49">
        <f>IFERROR(IF(OR($W820&lt;&gt;"Ja",VLOOKUP($C820,Listen!$A$2:$F$45,6,0)="Nein"),$AC820,$AB820),0)</f>
        <v>0</v>
      </c>
      <c r="AK820" s="49">
        <f>IFERROR(IF(OR($W820&lt;&gt;"Ja",VLOOKUP($C820,Listen!$A$2:$F$45,6,0)="Nein"),$AC820,$AB820),0)</f>
        <v>0</v>
      </c>
      <c r="AL820" s="51">
        <f t="shared" si="258"/>
        <v>0</v>
      </c>
      <c r="AM820" s="296">
        <f>IFERROR(IF(VLOOKUP($C820,Listen!$A$2:$F$45,6,0)="Ja",MAX(BC820:BD820),D_SAV!$BC820),0)</f>
        <v>0</v>
      </c>
      <c r="AN820" s="51">
        <f t="shared" si="259"/>
        <v>0</v>
      </c>
      <c r="AP820" s="304">
        <f t="shared" si="260"/>
        <v>0</v>
      </c>
      <c r="AQ820" s="304">
        <f t="shared" si="261"/>
        <v>0</v>
      </c>
      <c r="AR820" s="304">
        <f t="shared" si="262"/>
        <v>0</v>
      </c>
      <c r="AS820" s="304">
        <f t="shared" si="263"/>
        <v>0</v>
      </c>
      <c r="AT820" s="304">
        <f t="shared" si="264"/>
        <v>0</v>
      </c>
      <c r="AU820" s="304">
        <f t="shared" si="265"/>
        <v>0</v>
      </c>
      <c r="AV820" s="304">
        <f t="shared" si="266"/>
        <v>0</v>
      </c>
      <c r="AW820" s="304">
        <f t="shared" si="267"/>
        <v>0</v>
      </c>
      <c r="AX820" s="304">
        <f t="shared" si="268"/>
        <v>0</v>
      </c>
      <c r="AY820" s="304">
        <f t="shared" si="269"/>
        <v>0</v>
      </c>
      <c r="AZ820" s="304">
        <f t="shared" si="270"/>
        <v>0</v>
      </c>
      <c r="BA820" s="304">
        <f t="shared" si="271"/>
        <v>0</v>
      </c>
      <c r="BB820" s="304">
        <f t="shared" si="272"/>
        <v>0</v>
      </c>
      <c r="BC820" s="304">
        <f t="shared" si="273"/>
        <v>0</v>
      </c>
      <c r="BD820" s="304">
        <f t="shared" si="274"/>
        <v>0</v>
      </c>
      <c r="BE820" s="304">
        <f>IFERROR(IF(VLOOKUP($C820,Listen!$A$2:$F$45,6,0)="Ja",BB820-MAX(BC820:BD820),BB820-BC820),0)</f>
        <v>0</v>
      </c>
    </row>
    <row r="821" spans="1:57" x14ac:dyDescent="0.25">
      <c r="A821" s="320" t="str">
        <f>IF(AND(D821&lt;&gt;0,C821&lt;&gt;0,E821&lt;&gt;0),IF(B821&lt;&gt;0,CONCATENATE(B821,"-AGr",VLOOKUP(C821,Listen!$A$2:$D$45,4,FALSE),"-",D821,"-",E821,),CONCATENATE("AGr",VLOOKUP(C821,Listen!$A$2:$D$45,4,FALSE),"-",D821,"-",E821)),"keine vollständige ID")</f>
        <v>keine vollständige ID</v>
      </c>
      <c r="B821" s="301"/>
      <c r="C821" s="287"/>
      <c r="D821" s="34"/>
      <c r="E821" s="306"/>
      <c r="F821" s="116"/>
      <c r="G821" s="17"/>
      <c r="H821" s="17"/>
      <c r="I821" s="17"/>
      <c r="J821" s="17"/>
      <c r="K821" s="17"/>
      <c r="L821" s="17"/>
      <c r="M821" s="17"/>
      <c r="N821" s="17"/>
      <c r="O821" s="116"/>
      <c r="P821" s="117">
        <f>IF(D821&gt;A_Stammdaten!$B$12,0,SUM(G821,H821,J821,L821:M821)-SUM(I821,K821,N821:O821))</f>
        <v>0</v>
      </c>
      <c r="Q821" s="17"/>
      <c r="R821" s="17"/>
      <c r="S821" s="17"/>
      <c r="T821" s="17"/>
      <c r="U821" s="62">
        <f t="shared" si="254"/>
        <v>0</v>
      </c>
      <c r="V821" s="34"/>
      <c r="W821" s="34"/>
      <c r="X821" s="34"/>
      <c r="Y821" s="34"/>
      <c r="Z821" s="34"/>
      <c r="AA821" s="63" t="str">
        <f t="shared" si="255"/>
        <v>-</v>
      </c>
      <c r="AB821" s="63" t="str">
        <f t="shared" si="256"/>
        <v>-</v>
      </c>
      <c r="AC821" s="63">
        <f>IF(ISBLANK($C821),0,VLOOKUP($C821,Listen!$A$2:$C$45,2,FALSE))</f>
        <v>0</v>
      </c>
      <c r="AD821" s="63">
        <f>IF(ISBLANK($C821),0,VLOOKUP($C821,Listen!$A$2:$C$45,3,FALSE))</f>
        <v>0</v>
      </c>
      <c r="AE821" s="49">
        <f t="shared" si="257"/>
        <v>0</v>
      </c>
      <c r="AF821" s="49">
        <f t="shared" si="257"/>
        <v>0</v>
      </c>
      <c r="AG821" s="49">
        <f>IFERROR(IF(OR($V821&lt;&gt;"Ja",VLOOKUP($C821,Listen!$A$2:$F$45,5,0)="Nein",D821&lt;IF(C821="LNG Anbindungsanlagen gemäß separater Festlegung",2022,2023)),$AC821,$AA821),0)</f>
        <v>0</v>
      </c>
      <c r="AH821" s="49">
        <f>IFERROR(IF(OR($V821&lt;&gt;"Ja",VLOOKUP($C821,Listen!$A$2:$F$45,5,0)="Nein",D821&lt;IF(C821="LNG Anbindungsanlagen gemäß separater Festlegung",2022,2023)),$AC821,$AA821),0)</f>
        <v>0</v>
      </c>
      <c r="AI821" s="49">
        <f>IFERROR(IF(OR($W821&lt;&gt;"Ja",VLOOKUP($C821,Listen!$A$2:$F$45,6,0)="Nein"),$AC821,$AB821),0)</f>
        <v>0</v>
      </c>
      <c r="AJ821" s="49">
        <f>IFERROR(IF(OR($W821&lt;&gt;"Ja",VLOOKUP($C821,Listen!$A$2:$F$45,6,0)="Nein"),$AC821,$AB821),0)</f>
        <v>0</v>
      </c>
      <c r="AK821" s="49">
        <f>IFERROR(IF(OR($W821&lt;&gt;"Ja",VLOOKUP($C821,Listen!$A$2:$F$45,6,0)="Nein"),$AC821,$AB821),0)</f>
        <v>0</v>
      </c>
      <c r="AL821" s="51">
        <f t="shared" si="258"/>
        <v>0</v>
      </c>
      <c r="AM821" s="296">
        <f>IFERROR(IF(VLOOKUP($C821,Listen!$A$2:$F$45,6,0)="Ja",MAX(BC821:BD821),D_SAV!$BC821),0)</f>
        <v>0</v>
      </c>
      <c r="AN821" s="51">
        <f t="shared" si="259"/>
        <v>0</v>
      </c>
      <c r="AP821" s="304">
        <f t="shared" si="260"/>
        <v>0</v>
      </c>
      <c r="AQ821" s="304">
        <f t="shared" si="261"/>
        <v>0</v>
      </c>
      <c r="AR821" s="304">
        <f t="shared" si="262"/>
        <v>0</v>
      </c>
      <c r="AS821" s="304">
        <f t="shared" si="263"/>
        <v>0</v>
      </c>
      <c r="AT821" s="304">
        <f t="shared" si="264"/>
        <v>0</v>
      </c>
      <c r="AU821" s="304">
        <f t="shared" si="265"/>
        <v>0</v>
      </c>
      <c r="AV821" s="304">
        <f t="shared" si="266"/>
        <v>0</v>
      </c>
      <c r="AW821" s="304">
        <f t="shared" si="267"/>
        <v>0</v>
      </c>
      <c r="AX821" s="304">
        <f t="shared" si="268"/>
        <v>0</v>
      </c>
      <c r="AY821" s="304">
        <f t="shared" si="269"/>
        <v>0</v>
      </c>
      <c r="AZ821" s="304">
        <f t="shared" si="270"/>
        <v>0</v>
      </c>
      <c r="BA821" s="304">
        <f t="shared" si="271"/>
        <v>0</v>
      </c>
      <c r="BB821" s="304">
        <f t="shared" si="272"/>
        <v>0</v>
      </c>
      <c r="BC821" s="304">
        <f t="shared" si="273"/>
        <v>0</v>
      </c>
      <c r="BD821" s="304">
        <f t="shared" si="274"/>
        <v>0</v>
      </c>
      <c r="BE821" s="304">
        <f>IFERROR(IF(VLOOKUP($C821,Listen!$A$2:$F$45,6,0)="Ja",BB821-MAX(BC821:BD821),BB821-BC821),0)</f>
        <v>0</v>
      </c>
    </row>
    <row r="822" spans="1:57" x14ac:dyDescent="0.25">
      <c r="A822" s="320" t="str">
        <f>IF(AND(D822&lt;&gt;0,C822&lt;&gt;0,E822&lt;&gt;0),IF(B822&lt;&gt;0,CONCATENATE(B822,"-AGr",VLOOKUP(C822,Listen!$A$2:$D$45,4,FALSE),"-",D822,"-",E822,),CONCATENATE("AGr",VLOOKUP(C822,Listen!$A$2:$D$45,4,FALSE),"-",D822,"-",E822)),"keine vollständige ID")</f>
        <v>keine vollständige ID</v>
      </c>
      <c r="B822" s="301"/>
      <c r="C822" s="287"/>
      <c r="D822" s="34"/>
      <c r="E822" s="306"/>
      <c r="F822" s="116"/>
      <c r="G822" s="17"/>
      <c r="H822" s="17"/>
      <c r="I822" s="17"/>
      <c r="J822" s="17"/>
      <c r="K822" s="17"/>
      <c r="L822" s="17"/>
      <c r="M822" s="17"/>
      <c r="N822" s="17"/>
      <c r="O822" s="116"/>
      <c r="P822" s="117">
        <f>IF(D822&gt;A_Stammdaten!$B$12,0,SUM(G822,H822,J822,L822:M822)-SUM(I822,K822,N822:O822))</f>
        <v>0</v>
      </c>
      <c r="Q822" s="17"/>
      <c r="R822" s="17"/>
      <c r="S822" s="17"/>
      <c r="T822" s="17"/>
      <c r="U822" s="62">
        <f t="shared" si="254"/>
        <v>0</v>
      </c>
      <c r="V822" s="34"/>
      <c r="W822" s="34"/>
      <c r="X822" s="34"/>
      <c r="Y822" s="34"/>
      <c r="Z822" s="34"/>
      <c r="AA822" s="63" t="str">
        <f t="shared" si="255"/>
        <v>-</v>
      </c>
      <c r="AB822" s="63" t="str">
        <f t="shared" si="256"/>
        <v>-</v>
      </c>
      <c r="AC822" s="63">
        <f>IF(ISBLANK($C822),0,VLOOKUP($C822,Listen!$A$2:$C$45,2,FALSE))</f>
        <v>0</v>
      </c>
      <c r="AD822" s="63">
        <f>IF(ISBLANK($C822),0,VLOOKUP($C822,Listen!$A$2:$C$45,3,FALSE))</f>
        <v>0</v>
      </c>
      <c r="AE822" s="49">
        <f t="shared" si="257"/>
        <v>0</v>
      </c>
      <c r="AF822" s="49">
        <f t="shared" si="257"/>
        <v>0</v>
      </c>
      <c r="AG822" s="49">
        <f>IFERROR(IF(OR($V822&lt;&gt;"Ja",VLOOKUP($C822,Listen!$A$2:$F$45,5,0)="Nein",D822&lt;IF(C822="LNG Anbindungsanlagen gemäß separater Festlegung",2022,2023)),$AC822,$AA822),0)</f>
        <v>0</v>
      </c>
      <c r="AH822" s="49">
        <f>IFERROR(IF(OR($V822&lt;&gt;"Ja",VLOOKUP($C822,Listen!$A$2:$F$45,5,0)="Nein",D822&lt;IF(C822="LNG Anbindungsanlagen gemäß separater Festlegung",2022,2023)),$AC822,$AA822),0)</f>
        <v>0</v>
      </c>
      <c r="AI822" s="49">
        <f>IFERROR(IF(OR($W822&lt;&gt;"Ja",VLOOKUP($C822,Listen!$A$2:$F$45,6,0)="Nein"),$AC822,$AB822),0)</f>
        <v>0</v>
      </c>
      <c r="AJ822" s="49">
        <f>IFERROR(IF(OR($W822&lt;&gt;"Ja",VLOOKUP($C822,Listen!$A$2:$F$45,6,0)="Nein"),$AC822,$AB822),0)</f>
        <v>0</v>
      </c>
      <c r="AK822" s="49">
        <f>IFERROR(IF(OR($W822&lt;&gt;"Ja",VLOOKUP($C822,Listen!$A$2:$F$45,6,0)="Nein"),$AC822,$AB822),0)</f>
        <v>0</v>
      </c>
      <c r="AL822" s="51">
        <f t="shared" si="258"/>
        <v>0</v>
      </c>
      <c r="AM822" s="296">
        <f>IFERROR(IF(VLOOKUP($C822,Listen!$A$2:$F$45,6,0)="Ja",MAX(BC822:BD822),D_SAV!$BC822),0)</f>
        <v>0</v>
      </c>
      <c r="AN822" s="51">
        <f t="shared" si="259"/>
        <v>0</v>
      </c>
      <c r="AP822" s="304">
        <f t="shared" si="260"/>
        <v>0</v>
      </c>
      <c r="AQ822" s="304">
        <f t="shared" si="261"/>
        <v>0</v>
      </c>
      <c r="AR822" s="304">
        <f t="shared" si="262"/>
        <v>0</v>
      </c>
      <c r="AS822" s="304">
        <f t="shared" si="263"/>
        <v>0</v>
      </c>
      <c r="AT822" s="304">
        <f t="shared" si="264"/>
        <v>0</v>
      </c>
      <c r="AU822" s="304">
        <f t="shared" si="265"/>
        <v>0</v>
      </c>
      <c r="AV822" s="304">
        <f t="shared" si="266"/>
        <v>0</v>
      </c>
      <c r="AW822" s="304">
        <f t="shared" si="267"/>
        <v>0</v>
      </c>
      <c r="AX822" s="304">
        <f t="shared" si="268"/>
        <v>0</v>
      </c>
      <c r="AY822" s="304">
        <f t="shared" si="269"/>
        <v>0</v>
      </c>
      <c r="AZ822" s="304">
        <f t="shared" si="270"/>
        <v>0</v>
      </c>
      <c r="BA822" s="304">
        <f t="shared" si="271"/>
        <v>0</v>
      </c>
      <c r="BB822" s="304">
        <f t="shared" si="272"/>
        <v>0</v>
      </c>
      <c r="BC822" s="304">
        <f t="shared" si="273"/>
        <v>0</v>
      </c>
      <c r="BD822" s="304">
        <f t="shared" si="274"/>
        <v>0</v>
      </c>
      <c r="BE822" s="304">
        <f>IFERROR(IF(VLOOKUP($C822,Listen!$A$2:$F$45,6,0)="Ja",BB822-MAX(BC822:BD822),BB822-BC822),0)</f>
        <v>0</v>
      </c>
    </row>
    <row r="823" spans="1:57" x14ac:dyDescent="0.25">
      <c r="A823" s="320" t="str">
        <f>IF(AND(D823&lt;&gt;0,C823&lt;&gt;0,E823&lt;&gt;0),IF(B823&lt;&gt;0,CONCATENATE(B823,"-AGr",VLOOKUP(C823,Listen!$A$2:$D$45,4,FALSE),"-",D823,"-",E823,),CONCATENATE("AGr",VLOOKUP(C823,Listen!$A$2:$D$45,4,FALSE),"-",D823,"-",E823)),"keine vollständige ID")</f>
        <v>keine vollständige ID</v>
      </c>
      <c r="B823" s="301"/>
      <c r="C823" s="287"/>
      <c r="D823" s="34"/>
      <c r="E823" s="306"/>
      <c r="F823" s="116"/>
      <c r="G823" s="17"/>
      <c r="H823" s="17"/>
      <c r="I823" s="17"/>
      <c r="J823" s="17"/>
      <c r="K823" s="17"/>
      <c r="L823" s="17"/>
      <c r="M823" s="17"/>
      <c r="N823" s="17"/>
      <c r="O823" s="116"/>
      <c r="P823" s="117">
        <f>IF(D823&gt;A_Stammdaten!$B$12,0,SUM(G823,H823,J823,L823:M823)-SUM(I823,K823,N823:O823))</f>
        <v>0</v>
      </c>
      <c r="Q823" s="17"/>
      <c r="R823" s="17"/>
      <c r="S823" s="17"/>
      <c r="T823" s="17"/>
      <c r="U823" s="62">
        <f t="shared" si="254"/>
        <v>0</v>
      </c>
      <c r="V823" s="34"/>
      <c r="W823" s="34"/>
      <c r="X823" s="34"/>
      <c r="Y823" s="34"/>
      <c r="Z823" s="34"/>
      <c r="AA823" s="63" t="str">
        <f t="shared" si="255"/>
        <v>-</v>
      </c>
      <c r="AB823" s="63" t="str">
        <f t="shared" si="256"/>
        <v>-</v>
      </c>
      <c r="AC823" s="63">
        <f>IF(ISBLANK($C823),0,VLOOKUP($C823,Listen!$A$2:$C$45,2,FALSE))</f>
        <v>0</v>
      </c>
      <c r="AD823" s="63">
        <f>IF(ISBLANK($C823),0,VLOOKUP($C823,Listen!$A$2:$C$45,3,FALSE))</f>
        <v>0</v>
      </c>
      <c r="AE823" s="49">
        <f t="shared" si="257"/>
        <v>0</v>
      </c>
      <c r="AF823" s="49">
        <f t="shared" si="257"/>
        <v>0</v>
      </c>
      <c r="AG823" s="49">
        <f>IFERROR(IF(OR($V823&lt;&gt;"Ja",VLOOKUP($C823,Listen!$A$2:$F$45,5,0)="Nein",D823&lt;IF(C823="LNG Anbindungsanlagen gemäß separater Festlegung",2022,2023)),$AC823,$AA823),0)</f>
        <v>0</v>
      </c>
      <c r="AH823" s="49">
        <f>IFERROR(IF(OR($V823&lt;&gt;"Ja",VLOOKUP($C823,Listen!$A$2:$F$45,5,0)="Nein",D823&lt;IF(C823="LNG Anbindungsanlagen gemäß separater Festlegung",2022,2023)),$AC823,$AA823),0)</f>
        <v>0</v>
      </c>
      <c r="AI823" s="49">
        <f>IFERROR(IF(OR($W823&lt;&gt;"Ja",VLOOKUP($C823,Listen!$A$2:$F$45,6,0)="Nein"),$AC823,$AB823),0)</f>
        <v>0</v>
      </c>
      <c r="AJ823" s="49">
        <f>IFERROR(IF(OR($W823&lt;&gt;"Ja",VLOOKUP($C823,Listen!$A$2:$F$45,6,0)="Nein"),$AC823,$AB823),0)</f>
        <v>0</v>
      </c>
      <c r="AK823" s="49">
        <f>IFERROR(IF(OR($W823&lt;&gt;"Ja",VLOOKUP($C823,Listen!$A$2:$F$45,6,0)="Nein"),$AC823,$AB823),0)</f>
        <v>0</v>
      </c>
      <c r="AL823" s="51">
        <f t="shared" si="258"/>
        <v>0</v>
      </c>
      <c r="AM823" s="296">
        <f>IFERROR(IF(VLOOKUP($C823,Listen!$A$2:$F$45,6,0)="Ja",MAX(BC823:BD823),D_SAV!$BC823),0)</f>
        <v>0</v>
      </c>
      <c r="AN823" s="51">
        <f t="shared" si="259"/>
        <v>0</v>
      </c>
      <c r="AP823" s="304">
        <f t="shared" si="260"/>
        <v>0</v>
      </c>
      <c r="AQ823" s="304">
        <f t="shared" si="261"/>
        <v>0</v>
      </c>
      <c r="AR823" s="304">
        <f t="shared" si="262"/>
        <v>0</v>
      </c>
      <c r="AS823" s="304">
        <f t="shared" si="263"/>
        <v>0</v>
      </c>
      <c r="AT823" s="304">
        <f t="shared" si="264"/>
        <v>0</v>
      </c>
      <c r="AU823" s="304">
        <f t="shared" si="265"/>
        <v>0</v>
      </c>
      <c r="AV823" s="304">
        <f t="shared" si="266"/>
        <v>0</v>
      </c>
      <c r="AW823" s="304">
        <f t="shared" si="267"/>
        <v>0</v>
      </c>
      <c r="AX823" s="304">
        <f t="shared" si="268"/>
        <v>0</v>
      </c>
      <c r="AY823" s="304">
        <f t="shared" si="269"/>
        <v>0</v>
      </c>
      <c r="AZ823" s="304">
        <f t="shared" si="270"/>
        <v>0</v>
      </c>
      <c r="BA823" s="304">
        <f t="shared" si="271"/>
        <v>0</v>
      </c>
      <c r="BB823" s="304">
        <f t="shared" si="272"/>
        <v>0</v>
      </c>
      <c r="BC823" s="304">
        <f t="shared" si="273"/>
        <v>0</v>
      </c>
      <c r="BD823" s="304">
        <f t="shared" si="274"/>
        <v>0</v>
      </c>
      <c r="BE823" s="304">
        <f>IFERROR(IF(VLOOKUP($C823,Listen!$A$2:$F$45,6,0)="Ja",BB823-MAX(BC823:BD823),BB823-BC823),0)</f>
        <v>0</v>
      </c>
    </row>
    <row r="824" spans="1:57" x14ac:dyDescent="0.25">
      <c r="A824" s="320" t="str">
        <f>IF(AND(D824&lt;&gt;0,C824&lt;&gt;0,E824&lt;&gt;0),IF(B824&lt;&gt;0,CONCATENATE(B824,"-AGr",VLOOKUP(C824,Listen!$A$2:$D$45,4,FALSE),"-",D824,"-",E824,),CONCATENATE("AGr",VLOOKUP(C824,Listen!$A$2:$D$45,4,FALSE),"-",D824,"-",E824)),"keine vollständige ID")</f>
        <v>keine vollständige ID</v>
      </c>
      <c r="B824" s="301"/>
      <c r="C824" s="287"/>
      <c r="D824" s="34"/>
      <c r="E824" s="306"/>
      <c r="F824" s="116"/>
      <c r="G824" s="17"/>
      <c r="H824" s="17"/>
      <c r="I824" s="17"/>
      <c r="J824" s="17"/>
      <c r="K824" s="17"/>
      <c r="L824" s="17"/>
      <c r="M824" s="17"/>
      <c r="N824" s="17"/>
      <c r="O824" s="116"/>
      <c r="P824" s="117">
        <f>IF(D824&gt;A_Stammdaten!$B$12,0,SUM(G824,H824,J824,L824:M824)-SUM(I824,K824,N824:O824))</f>
        <v>0</v>
      </c>
      <c r="Q824" s="17"/>
      <c r="R824" s="17"/>
      <c r="S824" s="17"/>
      <c r="T824" s="17"/>
      <c r="U824" s="62">
        <f t="shared" si="254"/>
        <v>0</v>
      </c>
      <c r="V824" s="34"/>
      <c r="W824" s="34"/>
      <c r="X824" s="34"/>
      <c r="Y824" s="34"/>
      <c r="Z824" s="34"/>
      <c r="AA824" s="63" t="str">
        <f t="shared" si="255"/>
        <v>-</v>
      </c>
      <c r="AB824" s="63" t="str">
        <f t="shared" si="256"/>
        <v>-</v>
      </c>
      <c r="AC824" s="63">
        <f>IF(ISBLANK($C824),0,VLOOKUP($C824,Listen!$A$2:$C$45,2,FALSE))</f>
        <v>0</v>
      </c>
      <c r="AD824" s="63">
        <f>IF(ISBLANK($C824),0,VLOOKUP($C824,Listen!$A$2:$C$45,3,FALSE))</f>
        <v>0</v>
      </c>
      <c r="AE824" s="49">
        <f t="shared" si="257"/>
        <v>0</v>
      </c>
      <c r="AF824" s="49">
        <f t="shared" si="257"/>
        <v>0</v>
      </c>
      <c r="AG824" s="49">
        <f>IFERROR(IF(OR($V824&lt;&gt;"Ja",VLOOKUP($C824,Listen!$A$2:$F$45,5,0)="Nein",D824&lt;IF(C824="LNG Anbindungsanlagen gemäß separater Festlegung",2022,2023)),$AC824,$AA824),0)</f>
        <v>0</v>
      </c>
      <c r="AH824" s="49">
        <f>IFERROR(IF(OR($V824&lt;&gt;"Ja",VLOOKUP($C824,Listen!$A$2:$F$45,5,0)="Nein",D824&lt;IF(C824="LNG Anbindungsanlagen gemäß separater Festlegung",2022,2023)),$AC824,$AA824),0)</f>
        <v>0</v>
      </c>
      <c r="AI824" s="49">
        <f>IFERROR(IF(OR($W824&lt;&gt;"Ja",VLOOKUP($C824,Listen!$A$2:$F$45,6,0)="Nein"),$AC824,$AB824),0)</f>
        <v>0</v>
      </c>
      <c r="AJ824" s="49">
        <f>IFERROR(IF(OR($W824&lt;&gt;"Ja",VLOOKUP($C824,Listen!$A$2:$F$45,6,0)="Nein"),$AC824,$AB824),0)</f>
        <v>0</v>
      </c>
      <c r="AK824" s="49">
        <f>IFERROR(IF(OR($W824&lt;&gt;"Ja",VLOOKUP($C824,Listen!$A$2:$F$45,6,0)="Nein"),$AC824,$AB824),0)</f>
        <v>0</v>
      </c>
      <c r="AL824" s="51">
        <f t="shared" si="258"/>
        <v>0</v>
      </c>
      <c r="AM824" s="296">
        <f>IFERROR(IF(VLOOKUP($C824,Listen!$A$2:$F$45,6,0)="Ja",MAX(BC824:BD824),D_SAV!$BC824),0)</f>
        <v>0</v>
      </c>
      <c r="AN824" s="51">
        <f t="shared" si="259"/>
        <v>0</v>
      </c>
      <c r="AP824" s="304">
        <f t="shared" si="260"/>
        <v>0</v>
      </c>
      <c r="AQ824" s="304">
        <f t="shared" si="261"/>
        <v>0</v>
      </c>
      <c r="AR824" s="304">
        <f t="shared" si="262"/>
        <v>0</v>
      </c>
      <c r="AS824" s="304">
        <f t="shared" si="263"/>
        <v>0</v>
      </c>
      <c r="AT824" s="304">
        <f t="shared" si="264"/>
        <v>0</v>
      </c>
      <c r="AU824" s="304">
        <f t="shared" si="265"/>
        <v>0</v>
      </c>
      <c r="AV824" s="304">
        <f t="shared" si="266"/>
        <v>0</v>
      </c>
      <c r="AW824" s="304">
        <f t="shared" si="267"/>
        <v>0</v>
      </c>
      <c r="AX824" s="304">
        <f t="shared" si="268"/>
        <v>0</v>
      </c>
      <c r="AY824" s="304">
        <f t="shared" si="269"/>
        <v>0</v>
      </c>
      <c r="AZ824" s="304">
        <f t="shared" si="270"/>
        <v>0</v>
      </c>
      <c r="BA824" s="304">
        <f t="shared" si="271"/>
        <v>0</v>
      </c>
      <c r="BB824" s="304">
        <f t="shared" si="272"/>
        <v>0</v>
      </c>
      <c r="BC824" s="304">
        <f t="shared" si="273"/>
        <v>0</v>
      </c>
      <c r="BD824" s="304">
        <f t="shared" si="274"/>
        <v>0</v>
      </c>
      <c r="BE824" s="304">
        <f>IFERROR(IF(VLOOKUP($C824,Listen!$A$2:$F$45,6,0)="Ja",BB824-MAX(BC824:BD824),BB824-BC824),0)</f>
        <v>0</v>
      </c>
    </row>
    <row r="825" spans="1:57" x14ac:dyDescent="0.25">
      <c r="A825" s="320" t="str">
        <f>IF(AND(D825&lt;&gt;0,C825&lt;&gt;0,E825&lt;&gt;0),IF(B825&lt;&gt;0,CONCATENATE(B825,"-AGr",VLOOKUP(C825,Listen!$A$2:$D$45,4,FALSE),"-",D825,"-",E825,),CONCATENATE("AGr",VLOOKUP(C825,Listen!$A$2:$D$45,4,FALSE),"-",D825,"-",E825)),"keine vollständige ID")</f>
        <v>keine vollständige ID</v>
      </c>
      <c r="B825" s="301"/>
      <c r="C825" s="287"/>
      <c r="D825" s="34"/>
      <c r="E825" s="306"/>
      <c r="F825" s="116"/>
      <c r="G825" s="17"/>
      <c r="H825" s="17"/>
      <c r="I825" s="17"/>
      <c r="J825" s="17"/>
      <c r="K825" s="17"/>
      <c r="L825" s="17"/>
      <c r="M825" s="17"/>
      <c r="N825" s="17"/>
      <c r="O825" s="116"/>
      <c r="P825" s="117">
        <f>IF(D825&gt;A_Stammdaten!$B$12,0,SUM(G825,H825,J825,L825:M825)-SUM(I825,K825,N825:O825))</f>
        <v>0</v>
      </c>
      <c r="Q825" s="17"/>
      <c r="R825" s="17"/>
      <c r="S825" s="17"/>
      <c r="T825" s="17"/>
      <c r="U825" s="62">
        <f t="shared" si="254"/>
        <v>0</v>
      </c>
      <c r="V825" s="34"/>
      <c r="W825" s="34"/>
      <c r="X825" s="34"/>
      <c r="Y825" s="34"/>
      <c r="Z825" s="34"/>
      <c r="AA825" s="63" t="str">
        <f t="shared" si="255"/>
        <v>-</v>
      </c>
      <c r="AB825" s="63" t="str">
        <f t="shared" si="256"/>
        <v>-</v>
      </c>
      <c r="AC825" s="63">
        <f>IF(ISBLANK($C825),0,VLOOKUP($C825,Listen!$A$2:$C$45,2,FALSE))</f>
        <v>0</v>
      </c>
      <c r="AD825" s="63">
        <f>IF(ISBLANK($C825),0,VLOOKUP($C825,Listen!$A$2:$C$45,3,FALSE))</f>
        <v>0</v>
      </c>
      <c r="AE825" s="49">
        <f t="shared" si="257"/>
        <v>0</v>
      </c>
      <c r="AF825" s="49">
        <f t="shared" si="257"/>
        <v>0</v>
      </c>
      <c r="AG825" s="49">
        <f>IFERROR(IF(OR($V825&lt;&gt;"Ja",VLOOKUP($C825,Listen!$A$2:$F$45,5,0)="Nein",D825&lt;IF(C825="LNG Anbindungsanlagen gemäß separater Festlegung",2022,2023)),$AC825,$AA825),0)</f>
        <v>0</v>
      </c>
      <c r="AH825" s="49">
        <f>IFERROR(IF(OR($V825&lt;&gt;"Ja",VLOOKUP($C825,Listen!$A$2:$F$45,5,0)="Nein",D825&lt;IF(C825="LNG Anbindungsanlagen gemäß separater Festlegung",2022,2023)),$AC825,$AA825),0)</f>
        <v>0</v>
      </c>
      <c r="AI825" s="49">
        <f>IFERROR(IF(OR($W825&lt;&gt;"Ja",VLOOKUP($C825,Listen!$A$2:$F$45,6,0)="Nein"),$AC825,$AB825),0)</f>
        <v>0</v>
      </c>
      <c r="AJ825" s="49">
        <f>IFERROR(IF(OR($W825&lt;&gt;"Ja",VLOOKUP($C825,Listen!$A$2:$F$45,6,0)="Nein"),$AC825,$AB825),0)</f>
        <v>0</v>
      </c>
      <c r="AK825" s="49">
        <f>IFERROR(IF(OR($W825&lt;&gt;"Ja",VLOOKUP($C825,Listen!$A$2:$F$45,6,0)="Nein"),$AC825,$AB825),0)</f>
        <v>0</v>
      </c>
      <c r="AL825" s="51">
        <f t="shared" si="258"/>
        <v>0</v>
      </c>
      <c r="AM825" s="296">
        <f>IFERROR(IF(VLOOKUP($C825,Listen!$A$2:$F$45,6,0)="Ja",MAX(BC825:BD825),D_SAV!$BC825),0)</f>
        <v>0</v>
      </c>
      <c r="AN825" s="51">
        <f t="shared" si="259"/>
        <v>0</v>
      </c>
      <c r="AP825" s="304">
        <f t="shared" si="260"/>
        <v>0</v>
      </c>
      <c r="AQ825" s="304">
        <f t="shared" si="261"/>
        <v>0</v>
      </c>
      <c r="AR825" s="304">
        <f t="shared" si="262"/>
        <v>0</v>
      </c>
      <c r="AS825" s="304">
        <f t="shared" si="263"/>
        <v>0</v>
      </c>
      <c r="AT825" s="304">
        <f t="shared" si="264"/>
        <v>0</v>
      </c>
      <c r="AU825" s="304">
        <f t="shared" si="265"/>
        <v>0</v>
      </c>
      <c r="AV825" s="304">
        <f t="shared" si="266"/>
        <v>0</v>
      </c>
      <c r="AW825" s="304">
        <f t="shared" si="267"/>
        <v>0</v>
      </c>
      <c r="AX825" s="304">
        <f t="shared" si="268"/>
        <v>0</v>
      </c>
      <c r="AY825" s="304">
        <f t="shared" si="269"/>
        <v>0</v>
      </c>
      <c r="AZ825" s="304">
        <f t="shared" si="270"/>
        <v>0</v>
      </c>
      <c r="BA825" s="304">
        <f t="shared" si="271"/>
        <v>0</v>
      </c>
      <c r="BB825" s="304">
        <f t="shared" si="272"/>
        <v>0</v>
      </c>
      <c r="BC825" s="304">
        <f t="shared" si="273"/>
        <v>0</v>
      </c>
      <c r="BD825" s="304">
        <f t="shared" si="274"/>
        <v>0</v>
      </c>
      <c r="BE825" s="304">
        <f>IFERROR(IF(VLOOKUP($C825,Listen!$A$2:$F$45,6,0)="Ja",BB825-MAX(BC825:BD825),BB825-BC825),0)</f>
        <v>0</v>
      </c>
    </row>
    <row r="826" spans="1:57" x14ac:dyDescent="0.25">
      <c r="A826" s="320" t="str">
        <f>IF(AND(D826&lt;&gt;0,C826&lt;&gt;0,E826&lt;&gt;0),IF(B826&lt;&gt;0,CONCATENATE(B826,"-AGr",VLOOKUP(C826,Listen!$A$2:$D$45,4,FALSE),"-",D826,"-",E826,),CONCATENATE("AGr",VLOOKUP(C826,Listen!$A$2:$D$45,4,FALSE),"-",D826,"-",E826)),"keine vollständige ID")</f>
        <v>keine vollständige ID</v>
      </c>
      <c r="B826" s="301"/>
      <c r="C826" s="287"/>
      <c r="D826" s="34"/>
      <c r="E826" s="306"/>
      <c r="F826" s="116"/>
      <c r="G826" s="17"/>
      <c r="H826" s="17"/>
      <c r="I826" s="17"/>
      <c r="J826" s="17"/>
      <c r="K826" s="17"/>
      <c r="L826" s="17"/>
      <c r="M826" s="17"/>
      <c r="N826" s="17"/>
      <c r="O826" s="116"/>
      <c r="P826" s="117">
        <f>IF(D826&gt;A_Stammdaten!$B$12,0,SUM(G826,H826,J826,L826:M826)-SUM(I826,K826,N826:O826))</f>
        <v>0</v>
      </c>
      <c r="Q826" s="17"/>
      <c r="R826" s="17"/>
      <c r="S826" s="17"/>
      <c r="T826" s="17"/>
      <c r="U826" s="62">
        <f t="shared" si="254"/>
        <v>0</v>
      </c>
      <c r="V826" s="34"/>
      <c r="W826" s="34"/>
      <c r="X826" s="34"/>
      <c r="Y826" s="34"/>
      <c r="Z826" s="34"/>
      <c r="AA826" s="63" t="str">
        <f t="shared" si="255"/>
        <v>-</v>
      </c>
      <c r="AB826" s="63" t="str">
        <f t="shared" si="256"/>
        <v>-</v>
      </c>
      <c r="AC826" s="63">
        <f>IF(ISBLANK($C826),0,VLOOKUP($C826,Listen!$A$2:$C$45,2,FALSE))</f>
        <v>0</v>
      </c>
      <c r="AD826" s="63">
        <f>IF(ISBLANK($C826),0,VLOOKUP($C826,Listen!$A$2:$C$45,3,FALSE))</f>
        <v>0</v>
      </c>
      <c r="AE826" s="49">
        <f t="shared" si="257"/>
        <v>0</v>
      </c>
      <c r="AF826" s="49">
        <f t="shared" si="257"/>
        <v>0</v>
      </c>
      <c r="AG826" s="49">
        <f>IFERROR(IF(OR($V826&lt;&gt;"Ja",VLOOKUP($C826,Listen!$A$2:$F$45,5,0)="Nein",D826&lt;IF(C826="LNG Anbindungsanlagen gemäß separater Festlegung",2022,2023)),$AC826,$AA826),0)</f>
        <v>0</v>
      </c>
      <c r="AH826" s="49">
        <f>IFERROR(IF(OR($V826&lt;&gt;"Ja",VLOOKUP($C826,Listen!$A$2:$F$45,5,0)="Nein",D826&lt;IF(C826="LNG Anbindungsanlagen gemäß separater Festlegung",2022,2023)),$AC826,$AA826),0)</f>
        <v>0</v>
      </c>
      <c r="AI826" s="49">
        <f>IFERROR(IF(OR($W826&lt;&gt;"Ja",VLOOKUP($C826,Listen!$A$2:$F$45,6,0)="Nein"),$AC826,$AB826),0)</f>
        <v>0</v>
      </c>
      <c r="AJ826" s="49">
        <f>IFERROR(IF(OR($W826&lt;&gt;"Ja",VLOOKUP($C826,Listen!$A$2:$F$45,6,0)="Nein"),$AC826,$AB826),0)</f>
        <v>0</v>
      </c>
      <c r="AK826" s="49">
        <f>IFERROR(IF(OR($W826&lt;&gt;"Ja",VLOOKUP($C826,Listen!$A$2:$F$45,6,0)="Nein"),$AC826,$AB826),0)</f>
        <v>0</v>
      </c>
      <c r="AL826" s="51">
        <f t="shared" si="258"/>
        <v>0</v>
      </c>
      <c r="AM826" s="296">
        <f>IFERROR(IF(VLOOKUP($C826,Listen!$A$2:$F$45,6,0)="Ja",MAX(BC826:BD826),D_SAV!$BC826),0)</f>
        <v>0</v>
      </c>
      <c r="AN826" s="51">
        <f t="shared" si="259"/>
        <v>0</v>
      </c>
      <c r="AP826" s="304">
        <f t="shared" si="260"/>
        <v>0</v>
      </c>
      <c r="AQ826" s="304">
        <f t="shared" si="261"/>
        <v>0</v>
      </c>
      <c r="AR826" s="304">
        <f t="shared" si="262"/>
        <v>0</v>
      </c>
      <c r="AS826" s="304">
        <f t="shared" si="263"/>
        <v>0</v>
      </c>
      <c r="AT826" s="304">
        <f t="shared" si="264"/>
        <v>0</v>
      </c>
      <c r="AU826" s="304">
        <f t="shared" si="265"/>
        <v>0</v>
      </c>
      <c r="AV826" s="304">
        <f t="shared" si="266"/>
        <v>0</v>
      </c>
      <c r="AW826" s="304">
        <f t="shared" si="267"/>
        <v>0</v>
      </c>
      <c r="AX826" s="304">
        <f t="shared" si="268"/>
        <v>0</v>
      </c>
      <c r="AY826" s="304">
        <f t="shared" si="269"/>
        <v>0</v>
      </c>
      <c r="AZ826" s="304">
        <f t="shared" si="270"/>
        <v>0</v>
      </c>
      <c r="BA826" s="304">
        <f t="shared" si="271"/>
        <v>0</v>
      </c>
      <c r="BB826" s="304">
        <f t="shared" si="272"/>
        <v>0</v>
      </c>
      <c r="BC826" s="304">
        <f t="shared" si="273"/>
        <v>0</v>
      </c>
      <c r="BD826" s="304">
        <f t="shared" si="274"/>
        <v>0</v>
      </c>
      <c r="BE826" s="304">
        <f>IFERROR(IF(VLOOKUP($C826,Listen!$A$2:$F$45,6,0)="Ja",BB826-MAX(BC826:BD826),BB826-BC826),0)</f>
        <v>0</v>
      </c>
    </row>
    <row r="827" spans="1:57" x14ac:dyDescent="0.25">
      <c r="A827" s="320" t="str">
        <f>IF(AND(D827&lt;&gt;0,C827&lt;&gt;0,E827&lt;&gt;0),IF(B827&lt;&gt;0,CONCATENATE(B827,"-AGr",VLOOKUP(C827,Listen!$A$2:$D$45,4,FALSE),"-",D827,"-",E827,),CONCATENATE("AGr",VLOOKUP(C827,Listen!$A$2:$D$45,4,FALSE),"-",D827,"-",E827)),"keine vollständige ID")</f>
        <v>keine vollständige ID</v>
      </c>
      <c r="B827" s="301"/>
      <c r="C827" s="287"/>
      <c r="D827" s="34"/>
      <c r="E827" s="306"/>
      <c r="F827" s="116"/>
      <c r="G827" s="17"/>
      <c r="H827" s="17"/>
      <c r="I827" s="17"/>
      <c r="J827" s="17"/>
      <c r="K827" s="17"/>
      <c r="L827" s="17"/>
      <c r="M827" s="17"/>
      <c r="N827" s="17"/>
      <c r="O827" s="116"/>
      <c r="P827" s="117">
        <f>IF(D827&gt;A_Stammdaten!$B$12,0,SUM(G827,H827,J827,L827:M827)-SUM(I827,K827,N827:O827))</f>
        <v>0</v>
      </c>
      <c r="Q827" s="17"/>
      <c r="R827" s="17"/>
      <c r="S827" s="17"/>
      <c r="T827" s="17"/>
      <c r="U827" s="62">
        <f t="shared" si="254"/>
        <v>0</v>
      </c>
      <c r="V827" s="34"/>
      <c r="W827" s="34"/>
      <c r="X827" s="34"/>
      <c r="Y827" s="34"/>
      <c r="Z827" s="34"/>
      <c r="AA827" s="63" t="str">
        <f t="shared" si="255"/>
        <v>-</v>
      </c>
      <c r="AB827" s="63" t="str">
        <f t="shared" si="256"/>
        <v>-</v>
      </c>
      <c r="AC827" s="63">
        <f>IF(ISBLANK($C827),0,VLOOKUP($C827,Listen!$A$2:$C$45,2,FALSE))</f>
        <v>0</v>
      </c>
      <c r="AD827" s="63">
        <f>IF(ISBLANK($C827),0,VLOOKUP($C827,Listen!$A$2:$C$45,3,FALSE))</f>
        <v>0</v>
      </c>
      <c r="AE827" s="49">
        <f t="shared" si="257"/>
        <v>0</v>
      </c>
      <c r="AF827" s="49">
        <f t="shared" si="257"/>
        <v>0</v>
      </c>
      <c r="AG827" s="49">
        <f>IFERROR(IF(OR($V827&lt;&gt;"Ja",VLOOKUP($C827,Listen!$A$2:$F$45,5,0)="Nein",D827&lt;IF(C827="LNG Anbindungsanlagen gemäß separater Festlegung",2022,2023)),$AC827,$AA827),0)</f>
        <v>0</v>
      </c>
      <c r="AH827" s="49">
        <f>IFERROR(IF(OR($V827&lt;&gt;"Ja",VLOOKUP($C827,Listen!$A$2:$F$45,5,0)="Nein",D827&lt;IF(C827="LNG Anbindungsanlagen gemäß separater Festlegung",2022,2023)),$AC827,$AA827),0)</f>
        <v>0</v>
      </c>
      <c r="AI827" s="49">
        <f>IFERROR(IF(OR($W827&lt;&gt;"Ja",VLOOKUP($C827,Listen!$A$2:$F$45,6,0)="Nein"),$AC827,$AB827),0)</f>
        <v>0</v>
      </c>
      <c r="AJ827" s="49">
        <f>IFERROR(IF(OR($W827&lt;&gt;"Ja",VLOOKUP($C827,Listen!$A$2:$F$45,6,0)="Nein"),$AC827,$AB827),0)</f>
        <v>0</v>
      </c>
      <c r="AK827" s="49">
        <f>IFERROR(IF(OR($W827&lt;&gt;"Ja",VLOOKUP($C827,Listen!$A$2:$F$45,6,0)="Nein"),$AC827,$AB827),0)</f>
        <v>0</v>
      </c>
      <c r="AL827" s="51">
        <f t="shared" si="258"/>
        <v>0</v>
      </c>
      <c r="AM827" s="296">
        <f>IFERROR(IF(VLOOKUP($C827,Listen!$A$2:$F$45,6,0)="Ja",MAX(BC827:BD827),D_SAV!$BC827),0)</f>
        <v>0</v>
      </c>
      <c r="AN827" s="51">
        <f t="shared" si="259"/>
        <v>0</v>
      </c>
      <c r="AP827" s="304">
        <f t="shared" si="260"/>
        <v>0</v>
      </c>
      <c r="AQ827" s="304">
        <f t="shared" si="261"/>
        <v>0</v>
      </c>
      <c r="AR827" s="304">
        <f t="shared" si="262"/>
        <v>0</v>
      </c>
      <c r="AS827" s="304">
        <f t="shared" si="263"/>
        <v>0</v>
      </c>
      <c r="AT827" s="304">
        <f t="shared" si="264"/>
        <v>0</v>
      </c>
      <c r="AU827" s="304">
        <f t="shared" si="265"/>
        <v>0</v>
      </c>
      <c r="AV827" s="304">
        <f t="shared" si="266"/>
        <v>0</v>
      </c>
      <c r="AW827" s="304">
        <f t="shared" si="267"/>
        <v>0</v>
      </c>
      <c r="AX827" s="304">
        <f t="shared" si="268"/>
        <v>0</v>
      </c>
      <c r="AY827" s="304">
        <f t="shared" si="269"/>
        <v>0</v>
      </c>
      <c r="AZ827" s="304">
        <f t="shared" si="270"/>
        <v>0</v>
      </c>
      <c r="BA827" s="304">
        <f t="shared" si="271"/>
        <v>0</v>
      </c>
      <c r="BB827" s="304">
        <f t="shared" si="272"/>
        <v>0</v>
      </c>
      <c r="BC827" s="304">
        <f t="shared" si="273"/>
        <v>0</v>
      </c>
      <c r="BD827" s="304">
        <f t="shared" si="274"/>
        <v>0</v>
      </c>
      <c r="BE827" s="304">
        <f>IFERROR(IF(VLOOKUP($C827,Listen!$A$2:$F$45,6,0)="Ja",BB827-MAX(BC827:BD827),BB827-BC827),0)</f>
        <v>0</v>
      </c>
    </row>
    <row r="828" spans="1:57" x14ac:dyDescent="0.25">
      <c r="A828" s="320" t="str">
        <f>IF(AND(D828&lt;&gt;0,C828&lt;&gt;0,E828&lt;&gt;0),IF(B828&lt;&gt;0,CONCATENATE(B828,"-AGr",VLOOKUP(C828,Listen!$A$2:$D$45,4,FALSE),"-",D828,"-",E828,),CONCATENATE("AGr",VLOOKUP(C828,Listen!$A$2:$D$45,4,FALSE),"-",D828,"-",E828)),"keine vollständige ID")</f>
        <v>keine vollständige ID</v>
      </c>
      <c r="B828" s="301"/>
      <c r="C828" s="287"/>
      <c r="D828" s="34"/>
      <c r="E828" s="306"/>
      <c r="F828" s="116"/>
      <c r="G828" s="17"/>
      <c r="H828" s="17"/>
      <c r="I828" s="17"/>
      <c r="J828" s="17"/>
      <c r="K828" s="17"/>
      <c r="L828" s="17"/>
      <c r="M828" s="17"/>
      <c r="N828" s="17"/>
      <c r="O828" s="116"/>
      <c r="P828" s="117">
        <f>IF(D828&gt;A_Stammdaten!$B$12,0,SUM(G828,H828,J828,L828:M828)-SUM(I828,K828,N828:O828))</f>
        <v>0</v>
      </c>
      <c r="Q828" s="17"/>
      <c r="R828" s="17"/>
      <c r="S828" s="17"/>
      <c r="T828" s="17"/>
      <c r="U828" s="62">
        <f t="shared" si="254"/>
        <v>0</v>
      </c>
      <c r="V828" s="34"/>
      <c r="W828" s="34"/>
      <c r="X828" s="34"/>
      <c r="Y828" s="34"/>
      <c r="Z828" s="34"/>
      <c r="AA828" s="63" t="str">
        <f t="shared" si="255"/>
        <v>-</v>
      </c>
      <c r="AB828" s="63" t="str">
        <f t="shared" si="256"/>
        <v>-</v>
      </c>
      <c r="AC828" s="63">
        <f>IF(ISBLANK($C828),0,VLOOKUP($C828,Listen!$A$2:$C$45,2,FALSE))</f>
        <v>0</v>
      </c>
      <c r="AD828" s="63">
        <f>IF(ISBLANK($C828),0,VLOOKUP($C828,Listen!$A$2:$C$45,3,FALSE))</f>
        <v>0</v>
      </c>
      <c r="AE828" s="49">
        <f t="shared" si="257"/>
        <v>0</v>
      </c>
      <c r="AF828" s="49">
        <f t="shared" si="257"/>
        <v>0</v>
      </c>
      <c r="AG828" s="49">
        <f>IFERROR(IF(OR($V828&lt;&gt;"Ja",VLOOKUP($C828,Listen!$A$2:$F$45,5,0)="Nein",D828&lt;IF(C828="LNG Anbindungsanlagen gemäß separater Festlegung",2022,2023)),$AC828,$AA828),0)</f>
        <v>0</v>
      </c>
      <c r="AH828" s="49">
        <f>IFERROR(IF(OR($V828&lt;&gt;"Ja",VLOOKUP($C828,Listen!$A$2:$F$45,5,0)="Nein",D828&lt;IF(C828="LNG Anbindungsanlagen gemäß separater Festlegung",2022,2023)),$AC828,$AA828),0)</f>
        <v>0</v>
      </c>
      <c r="AI828" s="49">
        <f>IFERROR(IF(OR($W828&lt;&gt;"Ja",VLOOKUP($C828,Listen!$A$2:$F$45,6,0)="Nein"),$AC828,$AB828),0)</f>
        <v>0</v>
      </c>
      <c r="AJ828" s="49">
        <f>IFERROR(IF(OR($W828&lt;&gt;"Ja",VLOOKUP($C828,Listen!$A$2:$F$45,6,0)="Nein"),$AC828,$AB828),0)</f>
        <v>0</v>
      </c>
      <c r="AK828" s="49">
        <f>IFERROR(IF(OR($W828&lt;&gt;"Ja",VLOOKUP($C828,Listen!$A$2:$F$45,6,0)="Nein"),$AC828,$AB828),0)</f>
        <v>0</v>
      </c>
      <c r="AL828" s="51">
        <f t="shared" si="258"/>
        <v>0</v>
      </c>
      <c r="AM828" s="296">
        <f>IFERROR(IF(VLOOKUP($C828,Listen!$A$2:$F$45,6,0)="Ja",MAX(BC828:BD828),D_SAV!$BC828),0)</f>
        <v>0</v>
      </c>
      <c r="AN828" s="51">
        <f t="shared" si="259"/>
        <v>0</v>
      </c>
      <c r="AP828" s="304">
        <f t="shared" si="260"/>
        <v>0</v>
      </c>
      <c r="AQ828" s="304">
        <f t="shared" si="261"/>
        <v>0</v>
      </c>
      <c r="AR828" s="304">
        <f t="shared" si="262"/>
        <v>0</v>
      </c>
      <c r="AS828" s="304">
        <f t="shared" si="263"/>
        <v>0</v>
      </c>
      <c r="AT828" s="304">
        <f t="shared" si="264"/>
        <v>0</v>
      </c>
      <c r="AU828" s="304">
        <f t="shared" si="265"/>
        <v>0</v>
      </c>
      <c r="AV828" s="304">
        <f t="shared" si="266"/>
        <v>0</v>
      </c>
      <c r="AW828" s="304">
        <f t="shared" si="267"/>
        <v>0</v>
      </c>
      <c r="AX828" s="304">
        <f t="shared" si="268"/>
        <v>0</v>
      </c>
      <c r="AY828" s="304">
        <f t="shared" si="269"/>
        <v>0</v>
      </c>
      <c r="AZ828" s="304">
        <f t="shared" si="270"/>
        <v>0</v>
      </c>
      <c r="BA828" s="304">
        <f t="shared" si="271"/>
        <v>0</v>
      </c>
      <c r="BB828" s="304">
        <f t="shared" si="272"/>
        <v>0</v>
      </c>
      <c r="BC828" s="304">
        <f t="shared" si="273"/>
        <v>0</v>
      </c>
      <c r="BD828" s="304">
        <f t="shared" si="274"/>
        <v>0</v>
      </c>
      <c r="BE828" s="304">
        <f>IFERROR(IF(VLOOKUP($C828,Listen!$A$2:$F$45,6,0)="Ja",BB828-MAX(BC828:BD828),BB828-BC828),0)</f>
        <v>0</v>
      </c>
    </row>
    <row r="829" spans="1:57" x14ac:dyDescent="0.25">
      <c r="A829" s="320" t="str">
        <f>IF(AND(D829&lt;&gt;0,C829&lt;&gt;0,E829&lt;&gt;0),IF(B829&lt;&gt;0,CONCATENATE(B829,"-AGr",VLOOKUP(C829,Listen!$A$2:$D$45,4,FALSE),"-",D829,"-",E829,),CONCATENATE("AGr",VLOOKUP(C829,Listen!$A$2:$D$45,4,FALSE),"-",D829,"-",E829)),"keine vollständige ID")</f>
        <v>keine vollständige ID</v>
      </c>
      <c r="B829" s="301"/>
      <c r="C829" s="287"/>
      <c r="D829" s="34"/>
      <c r="E829" s="306"/>
      <c r="F829" s="116"/>
      <c r="G829" s="17"/>
      <c r="H829" s="17"/>
      <c r="I829" s="17"/>
      <c r="J829" s="17"/>
      <c r="K829" s="17"/>
      <c r="L829" s="17"/>
      <c r="M829" s="17"/>
      <c r="N829" s="17"/>
      <c r="O829" s="116"/>
      <c r="P829" s="117">
        <f>IF(D829&gt;A_Stammdaten!$B$12,0,SUM(G829,H829,J829,L829:M829)-SUM(I829,K829,N829:O829))</f>
        <v>0</v>
      </c>
      <c r="Q829" s="17"/>
      <c r="R829" s="17"/>
      <c r="S829" s="17"/>
      <c r="T829" s="17"/>
      <c r="U829" s="62">
        <f t="shared" si="254"/>
        <v>0</v>
      </c>
      <c r="V829" s="34"/>
      <c r="W829" s="34"/>
      <c r="X829" s="34"/>
      <c r="Y829" s="34"/>
      <c r="Z829" s="34"/>
      <c r="AA829" s="63" t="str">
        <f t="shared" si="255"/>
        <v>-</v>
      </c>
      <c r="AB829" s="63" t="str">
        <f t="shared" si="256"/>
        <v>-</v>
      </c>
      <c r="AC829" s="63">
        <f>IF(ISBLANK($C829),0,VLOOKUP($C829,Listen!$A$2:$C$45,2,FALSE))</f>
        <v>0</v>
      </c>
      <c r="AD829" s="63">
        <f>IF(ISBLANK($C829),0,VLOOKUP($C829,Listen!$A$2:$C$45,3,FALSE))</f>
        <v>0</v>
      </c>
      <c r="AE829" s="49">
        <f t="shared" si="257"/>
        <v>0</v>
      </c>
      <c r="AF829" s="49">
        <f t="shared" si="257"/>
        <v>0</v>
      </c>
      <c r="AG829" s="49">
        <f>IFERROR(IF(OR($V829&lt;&gt;"Ja",VLOOKUP($C829,Listen!$A$2:$F$45,5,0)="Nein",D829&lt;IF(C829="LNG Anbindungsanlagen gemäß separater Festlegung",2022,2023)),$AC829,$AA829),0)</f>
        <v>0</v>
      </c>
      <c r="AH829" s="49">
        <f>IFERROR(IF(OR($V829&lt;&gt;"Ja",VLOOKUP($C829,Listen!$A$2:$F$45,5,0)="Nein",D829&lt;IF(C829="LNG Anbindungsanlagen gemäß separater Festlegung",2022,2023)),$AC829,$AA829),0)</f>
        <v>0</v>
      </c>
      <c r="AI829" s="49">
        <f>IFERROR(IF(OR($W829&lt;&gt;"Ja",VLOOKUP($C829,Listen!$A$2:$F$45,6,0)="Nein"),$AC829,$AB829),0)</f>
        <v>0</v>
      </c>
      <c r="AJ829" s="49">
        <f>IFERROR(IF(OR($W829&lt;&gt;"Ja",VLOOKUP($C829,Listen!$A$2:$F$45,6,0)="Nein"),$AC829,$AB829),0)</f>
        <v>0</v>
      </c>
      <c r="AK829" s="49">
        <f>IFERROR(IF(OR($W829&lt;&gt;"Ja",VLOOKUP($C829,Listen!$A$2:$F$45,6,0)="Nein"),$AC829,$AB829),0)</f>
        <v>0</v>
      </c>
      <c r="AL829" s="51">
        <f t="shared" si="258"/>
        <v>0</v>
      </c>
      <c r="AM829" s="296">
        <f>IFERROR(IF(VLOOKUP($C829,Listen!$A$2:$F$45,6,0)="Ja",MAX(BC829:BD829),D_SAV!$BC829),0)</f>
        <v>0</v>
      </c>
      <c r="AN829" s="51">
        <f t="shared" si="259"/>
        <v>0</v>
      </c>
      <c r="AP829" s="304">
        <f t="shared" si="260"/>
        <v>0</v>
      </c>
      <c r="AQ829" s="304">
        <f t="shared" si="261"/>
        <v>0</v>
      </c>
      <c r="AR829" s="304">
        <f t="shared" si="262"/>
        <v>0</v>
      </c>
      <c r="AS829" s="304">
        <f t="shared" si="263"/>
        <v>0</v>
      </c>
      <c r="AT829" s="304">
        <f t="shared" si="264"/>
        <v>0</v>
      </c>
      <c r="AU829" s="304">
        <f t="shared" si="265"/>
        <v>0</v>
      </c>
      <c r="AV829" s="304">
        <f t="shared" si="266"/>
        <v>0</v>
      </c>
      <c r="AW829" s="304">
        <f t="shared" si="267"/>
        <v>0</v>
      </c>
      <c r="AX829" s="304">
        <f t="shared" si="268"/>
        <v>0</v>
      </c>
      <c r="AY829" s="304">
        <f t="shared" si="269"/>
        <v>0</v>
      </c>
      <c r="AZ829" s="304">
        <f t="shared" si="270"/>
        <v>0</v>
      </c>
      <c r="BA829" s="304">
        <f t="shared" si="271"/>
        <v>0</v>
      </c>
      <c r="BB829" s="304">
        <f t="shared" si="272"/>
        <v>0</v>
      </c>
      <c r="BC829" s="304">
        <f t="shared" si="273"/>
        <v>0</v>
      </c>
      <c r="BD829" s="304">
        <f t="shared" si="274"/>
        <v>0</v>
      </c>
      <c r="BE829" s="304">
        <f>IFERROR(IF(VLOOKUP($C829,Listen!$A$2:$F$45,6,0)="Ja",BB829-MAX(BC829:BD829),BB829-BC829),0)</f>
        <v>0</v>
      </c>
    </row>
    <row r="830" spans="1:57" x14ac:dyDescent="0.25">
      <c r="A830" s="320" t="str">
        <f>IF(AND(D830&lt;&gt;0,C830&lt;&gt;0,E830&lt;&gt;0),IF(B830&lt;&gt;0,CONCATENATE(B830,"-AGr",VLOOKUP(C830,Listen!$A$2:$D$45,4,FALSE),"-",D830,"-",E830,),CONCATENATE("AGr",VLOOKUP(C830,Listen!$A$2:$D$45,4,FALSE),"-",D830,"-",E830)),"keine vollständige ID")</f>
        <v>keine vollständige ID</v>
      </c>
      <c r="B830" s="301"/>
      <c r="C830" s="287"/>
      <c r="D830" s="34"/>
      <c r="E830" s="306"/>
      <c r="F830" s="116"/>
      <c r="G830" s="17"/>
      <c r="H830" s="17"/>
      <c r="I830" s="17"/>
      <c r="J830" s="17"/>
      <c r="K830" s="17"/>
      <c r="L830" s="17"/>
      <c r="M830" s="17"/>
      <c r="N830" s="17"/>
      <c r="O830" s="116"/>
      <c r="P830" s="117">
        <f>IF(D830&gt;A_Stammdaten!$B$12,0,SUM(G830,H830,J830,L830:M830)-SUM(I830,K830,N830:O830))</f>
        <v>0</v>
      </c>
      <c r="Q830" s="17"/>
      <c r="R830" s="17"/>
      <c r="S830" s="17"/>
      <c r="T830" s="17"/>
      <c r="U830" s="62">
        <f t="shared" si="254"/>
        <v>0</v>
      </c>
      <c r="V830" s="34"/>
      <c r="W830" s="34"/>
      <c r="X830" s="34"/>
      <c r="Y830" s="34"/>
      <c r="Z830" s="34"/>
      <c r="AA830" s="63" t="str">
        <f t="shared" si="255"/>
        <v>-</v>
      </c>
      <c r="AB830" s="63" t="str">
        <f t="shared" si="256"/>
        <v>-</v>
      </c>
      <c r="AC830" s="63">
        <f>IF(ISBLANK($C830),0,VLOOKUP($C830,Listen!$A$2:$C$45,2,FALSE))</f>
        <v>0</v>
      </c>
      <c r="AD830" s="63">
        <f>IF(ISBLANK($C830),0,VLOOKUP($C830,Listen!$A$2:$C$45,3,FALSE))</f>
        <v>0</v>
      </c>
      <c r="AE830" s="49">
        <f t="shared" si="257"/>
        <v>0</v>
      </c>
      <c r="AF830" s="49">
        <f t="shared" si="257"/>
        <v>0</v>
      </c>
      <c r="AG830" s="49">
        <f>IFERROR(IF(OR($V830&lt;&gt;"Ja",VLOOKUP($C830,Listen!$A$2:$F$45,5,0)="Nein",D830&lt;IF(C830="LNG Anbindungsanlagen gemäß separater Festlegung",2022,2023)),$AC830,$AA830),0)</f>
        <v>0</v>
      </c>
      <c r="AH830" s="49">
        <f>IFERROR(IF(OR($V830&lt;&gt;"Ja",VLOOKUP($C830,Listen!$A$2:$F$45,5,0)="Nein",D830&lt;IF(C830="LNG Anbindungsanlagen gemäß separater Festlegung",2022,2023)),$AC830,$AA830),0)</f>
        <v>0</v>
      </c>
      <c r="AI830" s="49">
        <f>IFERROR(IF(OR($W830&lt;&gt;"Ja",VLOOKUP($C830,Listen!$A$2:$F$45,6,0)="Nein"),$AC830,$AB830),0)</f>
        <v>0</v>
      </c>
      <c r="AJ830" s="49">
        <f>IFERROR(IF(OR($W830&lt;&gt;"Ja",VLOOKUP($C830,Listen!$A$2:$F$45,6,0)="Nein"),$AC830,$AB830),0)</f>
        <v>0</v>
      </c>
      <c r="AK830" s="49">
        <f>IFERROR(IF(OR($W830&lt;&gt;"Ja",VLOOKUP($C830,Listen!$A$2:$F$45,6,0)="Nein"),$AC830,$AB830),0)</f>
        <v>0</v>
      </c>
      <c r="AL830" s="51">
        <f t="shared" si="258"/>
        <v>0</v>
      </c>
      <c r="AM830" s="296">
        <f>IFERROR(IF(VLOOKUP($C830,Listen!$A$2:$F$45,6,0)="Ja",MAX(BC830:BD830),D_SAV!$BC830),0)</f>
        <v>0</v>
      </c>
      <c r="AN830" s="51">
        <f t="shared" si="259"/>
        <v>0</v>
      </c>
      <c r="AP830" s="304">
        <f t="shared" si="260"/>
        <v>0</v>
      </c>
      <c r="AQ830" s="304">
        <f t="shared" si="261"/>
        <v>0</v>
      </c>
      <c r="AR830" s="304">
        <f t="shared" si="262"/>
        <v>0</v>
      </c>
      <c r="AS830" s="304">
        <f t="shared" si="263"/>
        <v>0</v>
      </c>
      <c r="AT830" s="304">
        <f t="shared" si="264"/>
        <v>0</v>
      </c>
      <c r="AU830" s="304">
        <f t="shared" si="265"/>
        <v>0</v>
      </c>
      <c r="AV830" s="304">
        <f t="shared" si="266"/>
        <v>0</v>
      </c>
      <c r="AW830" s="304">
        <f t="shared" si="267"/>
        <v>0</v>
      </c>
      <c r="AX830" s="304">
        <f t="shared" si="268"/>
        <v>0</v>
      </c>
      <c r="AY830" s="304">
        <f t="shared" si="269"/>
        <v>0</v>
      </c>
      <c r="AZ830" s="304">
        <f t="shared" si="270"/>
        <v>0</v>
      </c>
      <c r="BA830" s="304">
        <f t="shared" si="271"/>
        <v>0</v>
      </c>
      <c r="BB830" s="304">
        <f t="shared" si="272"/>
        <v>0</v>
      </c>
      <c r="BC830" s="304">
        <f t="shared" si="273"/>
        <v>0</v>
      </c>
      <c r="BD830" s="304">
        <f t="shared" si="274"/>
        <v>0</v>
      </c>
      <c r="BE830" s="304">
        <f>IFERROR(IF(VLOOKUP($C830,Listen!$A$2:$F$45,6,0)="Ja",BB830-MAX(BC830:BD830),BB830-BC830),0)</f>
        <v>0</v>
      </c>
    </row>
    <row r="831" spans="1:57" x14ac:dyDescent="0.25">
      <c r="A831" s="320" t="str">
        <f>IF(AND(D831&lt;&gt;0,C831&lt;&gt;0,E831&lt;&gt;0),IF(B831&lt;&gt;0,CONCATENATE(B831,"-AGr",VLOOKUP(C831,Listen!$A$2:$D$45,4,FALSE),"-",D831,"-",E831,),CONCATENATE("AGr",VLOOKUP(C831,Listen!$A$2:$D$45,4,FALSE),"-",D831,"-",E831)),"keine vollständige ID")</f>
        <v>keine vollständige ID</v>
      </c>
      <c r="B831" s="301"/>
      <c r="C831" s="287"/>
      <c r="D831" s="34"/>
      <c r="E831" s="306"/>
      <c r="F831" s="116"/>
      <c r="G831" s="17"/>
      <c r="H831" s="17"/>
      <c r="I831" s="17"/>
      <c r="J831" s="17"/>
      <c r="K831" s="17"/>
      <c r="L831" s="17"/>
      <c r="M831" s="17"/>
      <c r="N831" s="17"/>
      <c r="O831" s="116"/>
      <c r="P831" s="117">
        <f>IF(D831&gt;A_Stammdaten!$B$12,0,SUM(G831,H831,J831,L831:M831)-SUM(I831,K831,N831:O831))</f>
        <v>0</v>
      </c>
      <c r="Q831" s="17"/>
      <c r="R831" s="17"/>
      <c r="S831" s="17"/>
      <c r="T831" s="17"/>
      <c r="U831" s="62">
        <f t="shared" si="254"/>
        <v>0</v>
      </c>
      <c r="V831" s="34"/>
      <c r="W831" s="34"/>
      <c r="X831" s="34"/>
      <c r="Y831" s="34"/>
      <c r="Z831" s="34"/>
      <c r="AA831" s="63" t="str">
        <f t="shared" si="255"/>
        <v>-</v>
      </c>
      <c r="AB831" s="63" t="str">
        <f t="shared" si="256"/>
        <v>-</v>
      </c>
      <c r="AC831" s="63">
        <f>IF(ISBLANK($C831),0,VLOOKUP($C831,Listen!$A$2:$C$45,2,FALSE))</f>
        <v>0</v>
      </c>
      <c r="AD831" s="63">
        <f>IF(ISBLANK($C831),0,VLOOKUP($C831,Listen!$A$2:$C$45,3,FALSE))</f>
        <v>0</v>
      </c>
      <c r="AE831" s="49">
        <f t="shared" si="257"/>
        <v>0</v>
      </c>
      <c r="AF831" s="49">
        <f t="shared" si="257"/>
        <v>0</v>
      </c>
      <c r="AG831" s="49">
        <f>IFERROR(IF(OR($V831&lt;&gt;"Ja",VLOOKUP($C831,Listen!$A$2:$F$45,5,0)="Nein",D831&lt;IF(C831="LNG Anbindungsanlagen gemäß separater Festlegung",2022,2023)),$AC831,$AA831),0)</f>
        <v>0</v>
      </c>
      <c r="AH831" s="49">
        <f>IFERROR(IF(OR($V831&lt;&gt;"Ja",VLOOKUP($C831,Listen!$A$2:$F$45,5,0)="Nein",D831&lt;IF(C831="LNG Anbindungsanlagen gemäß separater Festlegung",2022,2023)),$AC831,$AA831),0)</f>
        <v>0</v>
      </c>
      <c r="AI831" s="49">
        <f>IFERROR(IF(OR($W831&lt;&gt;"Ja",VLOOKUP($C831,Listen!$A$2:$F$45,6,0)="Nein"),$AC831,$AB831),0)</f>
        <v>0</v>
      </c>
      <c r="AJ831" s="49">
        <f>IFERROR(IF(OR($W831&lt;&gt;"Ja",VLOOKUP($C831,Listen!$A$2:$F$45,6,0)="Nein"),$AC831,$AB831),0)</f>
        <v>0</v>
      </c>
      <c r="AK831" s="49">
        <f>IFERROR(IF(OR($W831&lt;&gt;"Ja",VLOOKUP($C831,Listen!$A$2:$F$45,6,0)="Nein"),$AC831,$AB831),0)</f>
        <v>0</v>
      </c>
      <c r="AL831" s="51">
        <f t="shared" si="258"/>
        <v>0</v>
      </c>
      <c r="AM831" s="296">
        <f>IFERROR(IF(VLOOKUP($C831,Listen!$A$2:$F$45,6,0)="Ja",MAX(BC831:BD831),D_SAV!$BC831),0)</f>
        <v>0</v>
      </c>
      <c r="AN831" s="51">
        <f t="shared" si="259"/>
        <v>0</v>
      </c>
      <c r="AP831" s="304">
        <f t="shared" si="260"/>
        <v>0</v>
      </c>
      <c r="AQ831" s="304">
        <f t="shared" si="261"/>
        <v>0</v>
      </c>
      <c r="AR831" s="304">
        <f t="shared" si="262"/>
        <v>0</v>
      </c>
      <c r="AS831" s="304">
        <f t="shared" si="263"/>
        <v>0</v>
      </c>
      <c r="AT831" s="304">
        <f t="shared" si="264"/>
        <v>0</v>
      </c>
      <c r="AU831" s="304">
        <f t="shared" si="265"/>
        <v>0</v>
      </c>
      <c r="AV831" s="304">
        <f t="shared" si="266"/>
        <v>0</v>
      </c>
      <c r="AW831" s="304">
        <f t="shared" si="267"/>
        <v>0</v>
      </c>
      <c r="AX831" s="304">
        <f t="shared" si="268"/>
        <v>0</v>
      </c>
      <c r="AY831" s="304">
        <f t="shared" si="269"/>
        <v>0</v>
      </c>
      <c r="AZ831" s="304">
        <f t="shared" si="270"/>
        <v>0</v>
      </c>
      <c r="BA831" s="304">
        <f t="shared" si="271"/>
        <v>0</v>
      </c>
      <c r="BB831" s="304">
        <f t="shared" si="272"/>
        <v>0</v>
      </c>
      <c r="BC831" s="304">
        <f t="shared" si="273"/>
        <v>0</v>
      </c>
      <c r="BD831" s="304">
        <f t="shared" si="274"/>
        <v>0</v>
      </c>
      <c r="BE831" s="304">
        <f>IFERROR(IF(VLOOKUP($C831,Listen!$A$2:$F$45,6,0)="Ja",BB831-MAX(BC831:BD831),BB831-BC831),0)</f>
        <v>0</v>
      </c>
    </row>
    <row r="832" spans="1:57" x14ac:dyDescent="0.25">
      <c r="A832" s="320" t="str">
        <f>IF(AND(D832&lt;&gt;0,C832&lt;&gt;0,E832&lt;&gt;0),IF(B832&lt;&gt;0,CONCATENATE(B832,"-AGr",VLOOKUP(C832,Listen!$A$2:$D$45,4,FALSE),"-",D832,"-",E832,),CONCATENATE("AGr",VLOOKUP(C832,Listen!$A$2:$D$45,4,FALSE),"-",D832,"-",E832)),"keine vollständige ID")</f>
        <v>keine vollständige ID</v>
      </c>
      <c r="B832" s="301"/>
      <c r="C832" s="287"/>
      <c r="D832" s="34"/>
      <c r="E832" s="306"/>
      <c r="F832" s="116"/>
      <c r="G832" s="17"/>
      <c r="H832" s="17"/>
      <c r="I832" s="17"/>
      <c r="J832" s="17"/>
      <c r="K832" s="17"/>
      <c r="L832" s="17"/>
      <c r="M832" s="17"/>
      <c r="N832" s="17"/>
      <c r="O832" s="116"/>
      <c r="P832" s="117">
        <f>IF(D832&gt;A_Stammdaten!$B$12,0,SUM(G832,H832,J832,L832:M832)-SUM(I832,K832,N832:O832))</f>
        <v>0</v>
      </c>
      <c r="Q832" s="17"/>
      <c r="R832" s="17"/>
      <c r="S832" s="17"/>
      <c r="T832" s="17"/>
      <c r="U832" s="62">
        <f t="shared" si="254"/>
        <v>0</v>
      </c>
      <c r="V832" s="34"/>
      <c r="W832" s="34"/>
      <c r="X832" s="34"/>
      <c r="Y832" s="34"/>
      <c r="Z832" s="34"/>
      <c r="AA832" s="63" t="str">
        <f t="shared" si="255"/>
        <v>-</v>
      </c>
      <c r="AB832" s="63" t="str">
        <f t="shared" si="256"/>
        <v>-</v>
      </c>
      <c r="AC832" s="63">
        <f>IF(ISBLANK($C832),0,VLOOKUP($C832,Listen!$A$2:$C$45,2,FALSE))</f>
        <v>0</v>
      </c>
      <c r="AD832" s="63">
        <f>IF(ISBLANK($C832),0,VLOOKUP($C832,Listen!$A$2:$C$45,3,FALSE))</f>
        <v>0</v>
      </c>
      <c r="AE832" s="49">
        <f t="shared" si="257"/>
        <v>0</v>
      </c>
      <c r="AF832" s="49">
        <f t="shared" si="257"/>
        <v>0</v>
      </c>
      <c r="AG832" s="49">
        <f>IFERROR(IF(OR($V832&lt;&gt;"Ja",VLOOKUP($C832,Listen!$A$2:$F$45,5,0)="Nein",D832&lt;IF(C832="LNG Anbindungsanlagen gemäß separater Festlegung",2022,2023)),$AC832,$AA832),0)</f>
        <v>0</v>
      </c>
      <c r="AH832" s="49">
        <f>IFERROR(IF(OR($V832&lt;&gt;"Ja",VLOOKUP($C832,Listen!$A$2:$F$45,5,0)="Nein",D832&lt;IF(C832="LNG Anbindungsanlagen gemäß separater Festlegung",2022,2023)),$AC832,$AA832),0)</f>
        <v>0</v>
      </c>
      <c r="AI832" s="49">
        <f>IFERROR(IF(OR($W832&lt;&gt;"Ja",VLOOKUP($C832,Listen!$A$2:$F$45,6,0)="Nein"),$AC832,$AB832),0)</f>
        <v>0</v>
      </c>
      <c r="AJ832" s="49">
        <f>IFERROR(IF(OR($W832&lt;&gt;"Ja",VLOOKUP($C832,Listen!$A$2:$F$45,6,0)="Nein"),$AC832,$AB832),0)</f>
        <v>0</v>
      </c>
      <c r="AK832" s="49">
        <f>IFERROR(IF(OR($W832&lt;&gt;"Ja",VLOOKUP($C832,Listen!$A$2:$F$45,6,0)="Nein"),$AC832,$AB832),0)</f>
        <v>0</v>
      </c>
      <c r="AL832" s="51">
        <f t="shared" si="258"/>
        <v>0</v>
      </c>
      <c r="AM832" s="296">
        <f>IFERROR(IF(VLOOKUP($C832,Listen!$A$2:$F$45,6,0)="Ja",MAX(BC832:BD832),D_SAV!$BC832),0)</f>
        <v>0</v>
      </c>
      <c r="AN832" s="51">
        <f t="shared" si="259"/>
        <v>0</v>
      </c>
      <c r="AP832" s="304">
        <f t="shared" si="260"/>
        <v>0</v>
      </c>
      <c r="AQ832" s="304">
        <f t="shared" si="261"/>
        <v>0</v>
      </c>
      <c r="AR832" s="304">
        <f t="shared" si="262"/>
        <v>0</v>
      </c>
      <c r="AS832" s="304">
        <f t="shared" si="263"/>
        <v>0</v>
      </c>
      <c r="AT832" s="304">
        <f t="shared" si="264"/>
        <v>0</v>
      </c>
      <c r="AU832" s="304">
        <f t="shared" si="265"/>
        <v>0</v>
      </c>
      <c r="AV832" s="304">
        <f t="shared" si="266"/>
        <v>0</v>
      </c>
      <c r="AW832" s="304">
        <f t="shared" si="267"/>
        <v>0</v>
      </c>
      <c r="AX832" s="304">
        <f t="shared" si="268"/>
        <v>0</v>
      </c>
      <c r="AY832" s="304">
        <f t="shared" si="269"/>
        <v>0</v>
      </c>
      <c r="AZ832" s="304">
        <f t="shared" si="270"/>
        <v>0</v>
      </c>
      <c r="BA832" s="304">
        <f t="shared" si="271"/>
        <v>0</v>
      </c>
      <c r="BB832" s="304">
        <f t="shared" si="272"/>
        <v>0</v>
      </c>
      <c r="BC832" s="304">
        <f t="shared" si="273"/>
        <v>0</v>
      </c>
      <c r="BD832" s="304">
        <f t="shared" si="274"/>
        <v>0</v>
      </c>
      <c r="BE832" s="304">
        <f>IFERROR(IF(VLOOKUP($C832,Listen!$A$2:$F$45,6,0)="Ja",BB832-MAX(BC832:BD832),BB832-BC832),0)</f>
        <v>0</v>
      </c>
    </row>
    <row r="833" spans="1:57" x14ac:dyDescent="0.25">
      <c r="A833" s="320" t="str">
        <f>IF(AND(D833&lt;&gt;0,C833&lt;&gt;0,E833&lt;&gt;0),IF(B833&lt;&gt;0,CONCATENATE(B833,"-AGr",VLOOKUP(C833,Listen!$A$2:$D$45,4,FALSE),"-",D833,"-",E833,),CONCATENATE("AGr",VLOOKUP(C833,Listen!$A$2:$D$45,4,FALSE),"-",D833,"-",E833)),"keine vollständige ID")</f>
        <v>keine vollständige ID</v>
      </c>
      <c r="B833" s="301"/>
      <c r="C833" s="287"/>
      <c r="D833" s="34"/>
      <c r="E833" s="306"/>
      <c r="F833" s="116"/>
      <c r="G833" s="17"/>
      <c r="H833" s="17"/>
      <c r="I833" s="17"/>
      <c r="J833" s="17"/>
      <c r="K833" s="17"/>
      <c r="L833" s="17"/>
      <c r="M833" s="17"/>
      <c r="N833" s="17"/>
      <c r="O833" s="116"/>
      <c r="P833" s="117">
        <f>IF(D833&gt;A_Stammdaten!$B$12,0,SUM(G833,H833,J833,L833:M833)-SUM(I833,K833,N833:O833))</f>
        <v>0</v>
      </c>
      <c r="Q833" s="17"/>
      <c r="R833" s="17"/>
      <c r="S833" s="17"/>
      <c r="T833" s="17"/>
      <c r="U833" s="62">
        <f t="shared" si="254"/>
        <v>0</v>
      </c>
      <c r="V833" s="34"/>
      <c r="W833" s="34"/>
      <c r="X833" s="34"/>
      <c r="Y833" s="34"/>
      <c r="Z833" s="34"/>
      <c r="AA833" s="63" t="str">
        <f t="shared" si="255"/>
        <v>-</v>
      </c>
      <c r="AB833" s="63" t="str">
        <f t="shared" si="256"/>
        <v>-</v>
      </c>
      <c r="AC833" s="63">
        <f>IF(ISBLANK($C833),0,VLOOKUP($C833,Listen!$A$2:$C$45,2,FALSE))</f>
        <v>0</v>
      </c>
      <c r="AD833" s="63">
        <f>IF(ISBLANK($C833),0,VLOOKUP($C833,Listen!$A$2:$C$45,3,FALSE))</f>
        <v>0</v>
      </c>
      <c r="AE833" s="49">
        <f t="shared" si="257"/>
        <v>0</v>
      </c>
      <c r="AF833" s="49">
        <f t="shared" si="257"/>
        <v>0</v>
      </c>
      <c r="AG833" s="49">
        <f>IFERROR(IF(OR($V833&lt;&gt;"Ja",VLOOKUP($C833,Listen!$A$2:$F$45,5,0)="Nein",D833&lt;IF(C833="LNG Anbindungsanlagen gemäß separater Festlegung",2022,2023)),$AC833,$AA833),0)</f>
        <v>0</v>
      </c>
      <c r="AH833" s="49">
        <f>IFERROR(IF(OR($V833&lt;&gt;"Ja",VLOOKUP($C833,Listen!$A$2:$F$45,5,0)="Nein",D833&lt;IF(C833="LNG Anbindungsanlagen gemäß separater Festlegung",2022,2023)),$AC833,$AA833),0)</f>
        <v>0</v>
      </c>
      <c r="AI833" s="49">
        <f>IFERROR(IF(OR($W833&lt;&gt;"Ja",VLOOKUP($C833,Listen!$A$2:$F$45,6,0)="Nein"),$AC833,$AB833),0)</f>
        <v>0</v>
      </c>
      <c r="AJ833" s="49">
        <f>IFERROR(IF(OR($W833&lt;&gt;"Ja",VLOOKUP($C833,Listen!$A$2:$F$45,6,0)="Nein"),$AC833,$AB833),0)</f>
        <v>0</v>
      </c>
      <c r="AK833" s="49">
        <f>IFERROR(IF(OR($W833&lt;&gt;"Ja",VLOOKUP($C833,Listen!$A$2:$F$45,6,0)="Nein"),$AC833,$AB833),0)</f>
        <v>0</v>
      </c>
      <c r="AL833" s="51">
        <f t="shared" si="258"/>
        <v>0</v>
      </c>
      <c r="AM833" s="296">
        <f>IFERROR(IF(VLOOKUP($C833,Listen!$A$2:$F$45,6,0)="Ja",MAX(BC833:BD833),D_SAV!$BC833),0)</f>
        <v>0</v>
      </c>
      <c r="AN833" s="51">
        <f t="shared" si="259"/>
        <v>0</v>
      </c>
      <c r="AP833" s="304">
        <f t="shared" si="260"/>
        <v>0</v>
      </c>
      <c r="AQ833" s="304">
        <f t="shared" si="261"/>
        <v>0</v>
      </c>
      <c r="AR833" s="304">
        <f t="shared" si="262"/>
        <v>0</v>
      </c>
      <c r="AS833" s="304">
        <f t="shared" si="263"/>
        <v>0</v>
      </c>
      <c r="AT833" s="304">
        <f t="shared" si="264"/>
        <v>0</v>
      </c>
      <c r="AU833" s="304">
        <f t="shared" si="265"/>
        <v>0</v>
      </c>
      <c r="AV833" s="304">
        <f t="shared" si="266"/>
        <v>0</v>
      </c>
      <c r="AW833" s="304">
        <f t="shared" si="267"/>
        <v>0</v>
      </c>
      <c r="AX833" s="304">
        <f t="shared" si="268"/>
        <v>0</v>
      </c>
      <c r="AY833" s="304">
        <f t="shared" si="269"/>
        <v>0</v>
      </c>
      <c r="AZ833" s="304">
        <f t="shared" si="270"/>
        <v>0</v>
      </c>
      <c r="BA833" s="304">
        <f t="shared" si="271"/>
        <v>0</v>
      </c>
      <c r="BB833" s="304">
        <f t="shared" si="272"/>
        <v>0</v>
      </c>
      <c r="BC833" s="304">
        <f t="shared" si="273"/>
        <v>0</v>
      </c>
      <c r="BD833" s="304">
        <f t="shared" si="274"/>
        <v>0</v>
      </c>
      <c r="BE833" s="304">
        <f>IFERROR(IF(VLOOKUP($C833,Listen!$A$2:$F$45,6,0)="Ja",BB833-MAX(BC833:BD833),BB833-BC833),0)</f>
        <v>0</v>
      </c>
    </row>
    <row r="834" spans="1:57" x14ac:dyDescent="0.25">
      <c r="A834" s="320" t="str">
        <f>IF(AND(D834&lt;&gt;0,C834&lt;&gt;0,E834&lt;&gt;0),IF(B834&lt;&gt;0,CONCATENATE(B834,"-AGr",VLOOKUP(C834,Listen!$A$2:$D$45,4,FALSE),"-",D834,"-",E834,),CONCATENATE("AGr",VLOOKUP(C834,Listen!$A$2:$D$45,4,FALSE),"-",D834,"-",E834)),"keine vollständige ID")</f>
        <v>keine vollständige ID</v>
      </c>
      <c r="B834" s="301"/>
      <c r="C834" s="287"/>
      <c r="D834" s="34"/>
      <c r="E834" s="306"/>
      <c r="F834" s="116"/>
      <c r="G834" s="17"/>
      <c r="H834" s="17"/>
      <c r="I834" s="17"/>
      <c r="J834" s="17"/>
      <c r="K834" s="17"/>
      <c r="L834" s="17"/>
      <c r="M834" s="17"/>
      <c r="N834" s="17"/>
      <c r="O834" s="116"/>
      <c r="P834" s="117">
        <f>IF(D834&gt;A_Stammdaten!$B$12,0,SUM(G834,H834,J834,L834:M834)-SUM(I834,K834,N834:O834))</f>
        <v>0</v>
      </c>
      <c r="Q834" s="17"/>
      <c r="R834" s="17"/>
      <c r="S834" s="17"/>
      <c r="T834" s="17"/>
      <c r="U834" s="62">
        <f t="shared" si="254"/>
        <v>0</v>
      </c>
      <c r="V834" s="34"/>
      <c r="W834" s="34"/>
      <c r="X834" s="34"/>
      <c r="Y834" s="34"/>
      <c r="Z834" s="34"/>
      <c r="AA834" s="63" t="str">
        <f t="shared" si="255"/>
        <v>-</v>
      </c>
      <c r="AB834" s="63" t="str">
        <f t="shared" si="256"/>
        <v>-</v>
      </c>
      <c r="AC834" s="63">
        <f>IF(ISBLANK($C834),0,VLOOKUP($C834,Listen!$A$2:$C$45,2,FALSE))</f>
        <v>0</v>
      </c>
      <c r="AD834" s="63">
        <f>IF(ISBLANK($C834),0,VLOOKUP($C834,Listen!$A$2:$C$45,3,FALSE))</f>
        <v>0</v>
      </c>
      <c r="AE834" s="49">
        <f t="shared" si="257"/>
        <v>0</v>
      </c>
      <c r="AF834" s="49">
        <f t="shared" si="257"/>
        <v>0</v>
      </c>
      <c r="AG834" s="49">
        <f>IFERROR(IF(OR($V834&lt;&gt;"Ja",VLOOKUP($C834,Listen!$A$2:$F$45,5,0)="Nein",D834&lt;IF(C834="LNG Anbindungsanlagen gemäß separater Festlegung",2022,2023)),$AC834,$AA834),0)</f>
        <v>0</v>
      </c>
      <c r="AH834" s="49">
        <f>IFERROR(IF(OR($V834&lt;&gt;"Ja",VLOOKUP($C834,Listen!$A$2:$F$45,5,0)="Nein",D834&lt;IF(C834="LNG Anbindungsanlagen gemäß separater Festlegung",2022,2023)),$AC834,$AA834),0)</f>
        <v>0</v>
      </c>
      <c r="AI834" s="49">
        <f>IFERROR(IF(OR($W834&lt;&gt;"Ja",VLOOKUP($C834,Listen!$A$2:$F$45,6,0)="Nein"),$AC834,$AB834),0)</f>
        <v>0</v>
      </c>
      <c r="AJ834" s="49">
        <f>IFERROR(IF(OR($W834&lt;&gt;"Ja",VLOOKUP($C834,Listen!$A$2:$F$45,6,0)="Nein"),$AC834,$AB834),0)</f>
        <v>0</v>
      </c>
      <c r="AK834" s="49">
        <f>IFERROR(IF(OR($W834&lt;&gt;"Ja",VLOOKUP($C834,Listen!$A$2:$F$45,6,0)="Nein"),$AC834,$AB834),0)</f>
        <v>0</v>
      </c>
      <c r="AL834" s="51">
        <f t="shared" si="258"/>
        <v>0</v>
      </c>
      <c r="AM834" s="296">
        <f>IFERROR(IF(VLOOKUP($C834,Listen!$A$2:$F$45,6,0)="Ja",MAX(BC834:BD834),D_SAV!$BC834),0)</f>
        <v>0</v>
      </c>
      <c r="AN834" s="51">
        <f t="shared" si="259"/>
        <v>0</v>
      </c>
      <c r="AP834" s="304">
        <f t="shared" si="260"/>
        <v>0</v>
      </c>
      <c r="AQ834" s="304">
        <f t="shared" si="261"/>
        <v>0</v>
      </c>
      <c r="AR834" s="304">
        <f t="shared" si="262"/>
        <v>0</v>
      </c>
      <c r="AS834" s="304">
        <f t="shared" si="263"/>
        <v>0</v>
      </c>
      <c r="AT834" s="304">
        <f t="shared" si="264"/>
        <v>0</v>
      </c>
      <c r="AU834" s="304">
        <f t="shared" si="265"/>
        <v>0</v>
      </c>
      <c r="AV834" s="304">
        <f t="shared" si="266"/>
        <v>0</v>
      </c>
      <c r="AW834" s="304">
        <f t="shared" si="267"/>
        <v>0</v>
      </c>
      <c r="AX834" s="304">
        <f t="shared" si="268"/>
        <v>0</v>
      </c>
      <c r="AY834" s="304">
        <f t="shared" si="269"/>
        <v>0</v>
      </c>
      <c r="AZ834" s="304">
        <f t="shared" si="270"/>
        <v>0</v>
      </c>
      <c r="BA834" s="304">
        <f t="shared" si="271"/>
        <v>0</v>
      </c>
      <c r="BB834" s="304">
        <f t="shared" si="272"/>
        <v>0</v>
      </c>
      <c r="BC834" s="304">
        <f t="shared" si="273"/>
        <v>0</v>
      </c>
      <c r="BD834" s="304">
        <f t="shared" si="274"/>
        <v>0</v>
      </c>
      <c r="BE834" s="304">
        <f>IFERROR(IF(VLOOKUP($C834,Listen!$A$2:$F$45,6,0)="Ja",BB834-MAX(BC834:BD834),BB834-BC834),0)</f>
        <v>0</v>
      </c>
    </row>
    <row r="835" spans="1:57" x14ac:dyDescent="0.25">
      <c r="A835" s="320" t="str">
        <f>IF(AND(D835&lt;&gt;0,C835&lt;&gt;0,E835&lt;&gt;0),IF(B835&lt;&gt;0,CONCATENATE(B835,"-AGr",VLOOKUP(C835,Listen!$A$2:$D$45,4,FALSE),"-",D835,"-",E835,),CONCATENATE("AGr",VLOOKUP(C835,Listen!$A$2:$D$45,4,FALSE),"-",D835,"-",E835)),"keine vollständige ID")</f>
        <v>keine vollständige ID</v>
      </c>
      <c r="B835" s="301"/>
      <c r="C835" s="287"/>
      <c r="D835" s="34"/>
      <c r="E835" s="306"/>
      <c r="F835" s="116"/>
      <c r="G835" s="17"/>
      <c r="H835" s="17"/>
      <c r="I835" s="17"/>
      <c r="J835" s="17"/>
      <c r="K835" s="17"/>
      <c r="L835" s="17"/>
      <c r="M835" s="17"/>
      <c r="N835" s="17"/>
      <c r="O835" s="116"/>
      <c r="P835" s="117">
        <f>IF(D835&gt;A_Stammdaten!$B$12,0,SUM(G835,H835,J835,L835:M835)-SUM(I835,K835,N835:O835))</f>
        <v>0</v>
      </c>
      <c r="Q835" s="17"/>
      <c r="R835" s="17"/>
      <c r="S835" s="17"/>
      <c r="T835" s="17"/>
      <c r="U835" s="62">
        <f t="shared" si="254"/>
        <v>0</v>
      </c>
      <c r="V835" s="34"/>
      <c r="W835" s="34"/>
      <c r="X835" s="34"/>
      <c r="Y835" s="34"/>
      <c r="Z835" s="34"/>
      <c r="AA835" s="63" t="str">
        <f t="shared" si="255"/>
        <v>-</v>
      </c>
      <c r="AB835" s="63" t="str">
        <f t="shared" si="256"/>
        <v>-</v>
      </c>
      <c r="AC835" s="63">
        <f>IF(ISBLANK($C835),0,VLOOKUP($C835,Listen!$A$2:$C$45,2,FALSE))</f>
        <v>0</v>
      </c>
      <c r="AD835" s="63">
        <f>IF(ISBLANK($C835),0,VLOOKUP($C835,Listen!$A$2:$C$45,3,FALSE))</f>
        <v>0</v>
      </c>
      <c r="AE835" s="49">
        <f t="shared" si="257"/>
        <v>0</v>
      </c>
      <c r="AF835" s="49">
        <f t="shared" si="257"/>
        <v>0</v>
      </c>
      <c r="AG835" s="49">
        <f>IFERROR(IF(OR($V835&lt;&gt;"Ja",VLOOKUP($C835,Listen!$A$2:$F$45,5,0)="Nein",D835&lt;IF(C835="LNG Anbindungsanlagen gemäß separater Festlegung",2022,2023)),$AC835,$AA835),0)</f>
        <v>0</v>
      </c>
      <c r="AH835" s="49">
        <f>IFERROR(IF(OR($V835&lt;&gt;"Ja",VLOOKUP($C835,Listen!$A$2:$F$45,5,0)="Nein",D835&lt;IF(C835="LNG Anbindungsanlagen gemäß separater Festlegung",2022,2023)),$AC835,$AA835),0)</f>
        <v>0</v>
      </c>
      <c r="AI835" s="49">
        <f>IFERROR(IF(OR($W835&lt;&gt;"Ja",VLOOKUP($C835,Listen!$A$2:$F$45,6,0)="Nein"),$AC835,$AB835),0)</f>
        <v>0</v>
      </c>
      <c r="AJ835" s="49">
        <f>IFERROR(IF(OR($W835&lt;&gt;"Ja",VLOOKUP($C835,Listen!$A$2:$F$45,6,0)="Nein"),$AC835,$AB835),0)</f>
        <v>0</v>
      </c>
      <c r="AK835" s="49">
        <f>IFERROR(IF(OR($W835&lt;&gt;"Ja",VLOOKUP($C835,Listen!$A$2:$F$45,6,0)="Nein"),$AC835,$AB835),0)</f>
        <v>0</v>
      </c>
      <c r="AL835" s="51">
        <f t="shared" si="258"/>
        <v>0</v>
      </c>
      <c r="AM835" s="296">
        <f>IFERROR(IF(VLOOKUP($C835,Listen!$A$2:$F$45,6,0)="Ja",MAX(BC835:BD835),D_SAV!$BC835),0)</f>
        <v>0</v>
      </c>
      <c r="AN835" s="51">
        <f t="shared" si="259"/>
        <v>0</v>
      </c>
      <c r="AP835" s="304">
        <f t="shared" si="260"/>
        <v>0</v>
      </c>
      <c r="AQ835" s="304">
        <f t="shared" si="261"/>
        <v>0</v>
      </c>
      <c r="AR835" s="304">
        <f t="shared" si="262"/>
        <v>0</v>
      </c>
      <c r="AS835" s="304">
        <f t="shared" si="263"/>
        <v>0</v>
      </c>
      <c r="AT835" s="304">
        <f t="shared" si="264"/>
        <v>0</v>
      </c>
      <c r="AU835" s="304">
        <f t="shared" si="265"/>
        <v>0</v>
      </c>
      <c r="AV835" s="304">
        <f t="shared" si="266"/>
        <v>0</v>
      </c>
      <c r="AW835" s="304">
        <f t="shared" si="267"/>
        <v>0</v>
      </c>
      <c r="AX835" s="304">
        <f t="shared" si="268"/>
        <v>0</v>
      </c>
      <c r="AY835" s="304">
        <f t="shared" si="269"/>
        <v>0</v>
      </c>
      <c r="AZ835" s="304">
        <f t="shared" si="270"/>
        <v>0</v>
      </c>
      <c r="BA835" s="304">
        <f t="shared" si="271"/>
        <v>0</v>
      </c>
      <c r="BB835" s="304">
        <f t="shared" si="272"/>
        <v>0</v>
      </c>
      <c r="BC835" s="304">
        <f t="shared" si="273"/>
        <v>0</v>
      </c>
      <c r="BD835" s="304">
        <f t="shared" si="274"/>
        <v>0</v>
      </c>
      <c r="BE835" s="304">
        <f>IFERROR(IF(VLOOKUP($C835,Listen!$A$2:$F$45,6,0)="Ja",BB835-MAX(BC835:BD835),BB835-BC835),0)</f>
        <v>0</v>
      </c>
    </row>
    <row r="836" spans="1:57" x14ac:dyDescent="0.25">
      <c r="A836" s="320" t="str">
        <f>IF(AND(D836&lt;&gt;0,C836&lt;&gt;0,E836&lt;&gt;0),IF(B836&lt;&gt;0,CONCATENATE(B836,"-AGr",VLOOKUP(C836,Listen!$A$2:$D$45,4,FALSE),"-",D836,"-",E836,),CONCATENATE("AGr",VLOOKUP(C836,Listen!$A$2:$D$45,4,FALSE),"-",D836,"-",E836)),"keine vollständige ID")</f>
        <v>keine vollständige ID</v>
      </c>
      <c r="B836" s="301"/>
      <c r="C836" s="287"/>
      <c r="D836" s="34"/>
      <c r="E836" s="306"/>
      <c r="F836" s="116"/>
      <c r="G836" s="17"/>
      <c r="H836" s="17"/>
      <c r="I836" s="17"/>
      <c r="J836" s="17"/>
      <c r="K836" s="17"/>
      <c r="L836" s="17"/>
      <c r="M836" s="17"/>
      <c r="N836" s="17"/>
      <c r="O836" s="116"/>
      <c r="P836" s="117">
        <f>IF(D836&gt;A_Stammdaten!$B$12,0,SUM(G836,H836,J836,L836:M836)-SUM(I836,K836,N836:O836))</f>
        <v>0</v>
      </c>
      <c r="Q836" s="17"/>
      <c r="R836" s="17"/>
      <c r="S836" s="17"/>
      <c r="T836" s="17"/>
      <c r="U836" s="62">
        <f t="shared" si="254"/>
        <v>0</v>
      </c>
      <c r="V836" s="34"/>
      <c r="W836" s="34"/>
      <c r="X836" s="34"/>
      <c r="Y836" s="34"/>
      <c r="Z836" s="34"/>
      <c r="AA836" s="63" t="str">
        <f t="shared" si="255"/>
        <v>-</v>
      </c>
      <c r="AB836" s="63" t="str">
        <f t="shared" si="256"/>
        <v>-</v>
      </c>
      <c r="AC836" s="63">
        <f>IF(ISBLANK($C836),0,VLOOKUP($C836,Listen!$A$2:$C$45,2,FALSE))</f>
        <v>0</v>
      </c>
      <c r="AD836" s="63">
        <f>IF(ISBLANK($C836),0,VLOOKUP($C836,Listen!$A$2:$C$45,3,FALSE))</f>
        <v>0</v>
      </c>
      <c r="AE836" s="49">
        <f t="shared" si="257"/>
        <v>0</v>
      </c>
      <c r="AF836" s="49">
        <f t="shared" si="257"/>
        <v>0</v>
      </c>
      <c r="AG836" s="49">
        <f>IFERROR(IF(OR($V836&lt;&gt;"Ja",VLOOKUP($C836,Listen!$A$2:$F$45,5,0)="Nein",D836&lt;IF(C836="LNG Anbindungsanlagen gemäß separater Festlegung",2022,2023)),$AC836,$AA836),0)</f>
        <v>0</v>
      </c>
      <c r="AH836" s="49">
        <f>IFERROR(IF(OR($V836&lt;&gt;"Ja",VLOOKUP($C836,Listen!$A$2:$F$45,5,0)="Nein",D836&lt;IF(C836="LNG Anbindungsanlagen gemäß separater Festlegung",2022,2023)),$AC836,$AA836),0)</f>
        <v>0</v>
      </c>
      <c r="AI836" s="49">
        <f>IFERROR(IF(OR($W836&lt;&gt;"Ja",VLOOKUP($C836,Listen!$A$2:$F$45,6,0)="Nein"),$AC836,$AB836),0)</f>
        <v>0</v>
      </c>
      <c r="AJ836" s="49">
        <f>IFERROR(IF(OR($W836&lt;&gt;"Ja",VLOOKUP($C836,Listen!$A$2:$F$45,6,0)="Nein"),$AC836,$AB836),0)</f>
        <v>0</v>
      </c>
      <c r="AK836" s="49">
        <f>IFERROR(IF(OR($W836&lt;&gt;"Ja",VLOOKUP($C836,Listen!$A$2:$F$45,6,0)="Nein"),$AC836,$AB836),0)</f>
        <v>0</v>
      </c>
      <c r="AL836" s="51">
        <f t="shared" si="258"/>
        <v>0</v>
      </c>
      <c r="AM836" s="296">
        <f>IFERROR(IF(VLOOKUP($C836,Listen!$A$2:$F$45,6,0)="Ja",MAX(BC836:BD836),D_SAV!$BC836),0)</f>
        <v>0</v>
      </c>
      <c r="AN836" s="51">
        <f t="shared" si="259"/>
        <v>0</v>
      </c>
      <c r="AP836" s="304">
        <f t="shared" si="260"/>
        <v>0</v>
      </c>
      <c r="AQ836" s="304">
        <f t="shared" si="261"/>
        <v>0</v>
      </c>
      <c r="AR836" s="304">
        <f t="shared" si="262"/>
        <v>0</v>
      </c>
      <c r="AS836" s="304">
        <f t="shared" si="263"/>
        <v>0</v>
      </c>
      <c r="AT836" s="304">
        <f t="shared" si="264"/>
        <v>0</v>
      </c>
      <c r="AU836" s="304">
        <f t="shared" si="265"/>
        <v>0</v>
      </c>
      <c r="AV836" s="304">
        <f t="shared" si="266"/>
        <v>0</v>
      </c>
      <c r="AW836" s="304">
        <f t="shared" si="267"/>
        <v>0</v>
      </c>
      <c r="AX836" s="304">
        <f t="shared" si="268"/>
        <v>0</v>
      </c>
      <c r="AY836" s="304">
        <f t="shared" si="269"/>
        <v>0</v>
      </c>
      <c r="AZ836" s="304">
        <f t="shared" si="270"/>
        <v>0</v>
      </c>
      <c r="BA836" s="304">
        <f t="shared" si="271"/>
        <v>0</v>
      </c>
      <c r="BB836" s="304">
        <f t="shared" si="272"/>
        <v>0</v>
      </c>
      <c r="BC836" s="304">
        <f t="shared" si="273"/>
        <v>0</v>
      </c>
      <c r="BD836" s="304">
        <f t="shared" si="274"/>
        <v>0</v>
      </c>
      <c r="BE836" s="304">
        <f>IFERROR(IF(VLOOKUP($C836,Listen!$A$2:$F$45,6,0)="Ja",BB836-MAX(BC836:BD836),BB836-BC836),0)</f>
        <v>0</v>
      </c>
    </row>
    <row r="837" spans="1:57" x14ac:dyDescent="0.25">
      <c r="A837" s="320" t="str">
        <f>IF(AND(D837&lt;&gt;0,C837&lt;&gt;0,E837&lt;&gt;0),IF(B837&lt;&gt;0,CONCATENATE(B837,"-AGr",VLOOKUP(C837,Listen!$A$2:$D$45,4,FALSE),"-",D837,"-",E837,),CONCATENATE("AGr",VLOOKUP(C837,Listen!$A$2:$D$45,4,FALSE),"-",D837,"-",E837)),"keine vollständige ID")</f>
        <v>keine vollständige ID</v>
      </c>
      <c r="B837" s="301"/>
      <c r="C837" s="287"/>
      <c r="D837" s="34"/>
      <c r="E837" s="306"/>
      <c r="F837" s="116"/>
      <c r="G837" s="17"/>
      <c r="H837" s="17"/>
      <c r="I837" s="17"/>
      <c r="J837" s="17"/>
      <c r="K837" s="17"/>
      <c r="L837" s="17"/>
      <c r="M837" s="17"/>
      <c r="N837" s="17"/>
      <c r="O837" s="116"/>
      <c r="P837" s="117">
        <f>IF(D837&gt;A_Stammdaten!$B$12,0,SUM(G837,H837,J837,L837:M837)-SUM(I837,K837,N837:O837))</f>
        <v>0</v>
      </c>
      <c r="Q837" s="17"/>
      <c r="R837" s="17"/>
      <c r="S837" s="17"/>
      <c r="T837" s="17"/>
      <c r="U837" s="62">
        <f t="shared" si="254"/>
        <v>0</v>
      </c>
      <c r="V837" s="34"/>
      <c r="W837" s="34"/>
      <c r="X837" s="34"/>
      <c r="Y837" s="34"/>
      <c r="Z837" s="34"/>
      <c r="AA837" s="63" t="str">
        <f t="shared" si="255"/>
        <v>-</v>
      </c>
      <c r="AB837" s="63" t="str">
        <f t="shared" si="256"/>
        <v>-</v>
      </c>
      <c r="AC837" s="63">
        <f>IF(ISBLANK($C837),0,VLOOKUP($C837,Listen!$A$2:$C$45,2,FALSE))</f>
        <v>0</v>
      </c>
      <c r="AD837" s="63">
        <f>IF(ISBLANK($C837),0,VLOOKUP($C837,Listen!$A$2:$C$45,3,FALSE))</f>
        <v>0</v>
      </c>
      <c r="AE837" s="49">
        <f t="shared" si="257"/>
        <v>0</v>
      </c>
      <c r="AF837" s="49">
        <f t="shared" si="257"/>
        <v>0</v>
      </c>
      <c r="AG837" s="49">
        <f>IFERROR(IF(OR($V837&lt;&gt;"Ja",VLOOKUP($C837,Listen!$A$2:$F$45,5,0)="Nein",D837&lt;IF(C837="LNG Anbindungsanlagen gemäß separater Festlegung",2022,2023)),$AC837,$AA837),0)</f>
        <v>0</v>
      </c>
      <c r="AH837" s="49">
        <f>IFERROR(IF(OR($V837&lt;&gt;"Ja",VLOOKUP($C837,Listen!$A$2:$F$45,5,0)="Nein",D837&lt;IF(C837="LNG Anbindungsanlagen gemäß separater Festlegung",2022,2023)),$AC837,$AA837),0)</f>
        <v>0</v>
      </c>
      <c r="AI837" s="49">
        <f>IFERROR(IF(OR($W837&lt;&gt;"Ja",VLOOKUP($C837,Listen!$A$2:$F$45,6,0)="Nein"),$AC837,$AB837),0)</f>
        <v>0</v>
      </c>
      <c r="AJ837" s="49">
        <f>IFERROR(IF(OR($W837&lt;&gt;"Ja",VLOOKUP($C837,Listen!$A$2:$F$45,6,0)="Nein"),$AC837,$AB837),0)</f>
        <v>0</v>
      </c>
      <c r="AK837" s="49">
        <f>IFERROR(IF(OR($W837&lt;&gt;"Ja",VLOOKUP($C837,Listen!$A$2:$F$45,6,0)="Nein"),$AC837,$AB837),0)</f>
        <v>0</v>
      </c>
      <c r="AL837" s="51">
        <f t="shared" si="258"/>
        <v>0</v>
      </c>
      <c r="AM837" s="296">
        <f>IFERROR(IF(VLOOKUP($C837,Listen!$A$2:$F$45,6,0)="Ja",MAX(BC837:BD837),D_SAV!$BC837),0)</f>
        <v>0</v>
      </c>
      <c r="AN837" s="51">
        <f t="shared" si="259"/>
        <v>0</v>
      </c>
      <c r="AP837" s="304">
        <f t="shared" si="260"/>
        <v>0</v>
      </c>
      <c r="AQ837" s="304">
        <f t="shared" si="261"/>
        <v>0</v>
      </c>
      <c r="AR837" s="304">
        <f t="shared" si="262"/>
        <v>0</v>
      </c>
      <c r="AS837" s="304">
        <f t="shared" si="263"/>
        <v>0</v>
      </c>
      <c r="AT837" s="304">
        <f t="shared" si="264"/>
        <v>0</v>
      </c>
      <c r="AU837" s="304">
        <f t="shared" si="265"/>
        <v>0</v>
      </c>
      <c r="AV837" s="304">
        <f t="shared" si="266"/>
        <v>0</v>
      </c>
      <c r="AW837" s="304">
        <f t="shared" si="267"/>
        <v>0</v>
      </c>
      <c r="AX837" s="304">
        <f t="shared" si="268"/>
        <v>0</v>
      </c>
      <c r="AY837" s="304">
        <f t="shared" si="269"/>
        <v>0</v>
      </c>
      <c r="AZ837" s="304">
        <f t="shared" si="270"/>
        <v>0</v>
      </c>
      <c r="BA837" s="304">
        <f t="shared" si="271"/>
        <v>0</v>
      </c>
      <c r="BB837" s="304">
        <f t="shared" si="272"/>
        <v>0</v>
      </c>
      <c r="BC837" s="304">
        <f t="shared" si="273"/>
        <v>0</v>
      </c>
      <c r="BD837" s="304">
        <f t="shared" si="274"/>
        <v>0</v>
      </c>
      <c r="BE837" s="304">
        <f>IFERROR(IF(VLOOKUP($C837,Listen!$A$2:$F$45,6,0)="Ja",BB837-MAX(BC837:BD837),BB837-BC837),0)</f>
        <v>0</v>
      </c>
    </row>
    <row r="838" spans="1:57" x14ac:dyDescent="0.25">
      <c r="A838" s="320" t="str">
        <f>IF(AND(D838&lt;&gt;0,C838&lt;&gt;0,E838&lt;&gt;0),IF(B838&lt;&gt;0,CONCATENATE(B838,"-AGr",VLOOKUP(C838,Listen!$A$2:$D$45,4,FALSE),"-",D838,"-",E838,),CONCATENATE("AGr",VLOOKUP(C838,Listen!$A$2:$D$45,4,FALSE),"-",D838,"-",E838)),"keine vollständige ID")</f>
        <v>keine vollständige ID</v>
      </c>
      <c r="B838" s="301"/>
      <c r="C838" s="287"/>
      <c r="D838" s="34"/>
      <c r="E838" s="306"/>
      <c r="F838" s="116"/>
      <c r="G838" s="17"/>
      <c r="H838" s="17"/>
      <c r="I838" s="17"/>
      <c r="J838" s="17"/>
      <c r="K838" s="17"/>
      <c r="L838" s="17"/>
      <c r="M838" s="17"/>
      <c r="N838" s="17"/>
      <c r="O838" s="116"/>
      <c r="P838" s="117">
        <f>IF(D838&gt;A_Stammdaten!$B$12,0,SUM(G838,H838,J838,L838:M838)-SUM(I838,K838,N838:O838))</f>
        <v>0</v>
      </c>
      <c r="Q838" s="17"/>
      <c r="R838" s="17"/>
      <c r="S838" s="17"/>
      <c r="T838" s="17"/>
      <c r="U838" s="62">
        <f t="shared" ref="U838:U901" si="275">P838-SUM(Q838:T838)</f>
        <v>0</v>
      </c>
      <c r="V838" s="34"/>
      <c r="W838" s="34"/>
      <c r="X838" s="34"/>
      <c r="Y838" s="34"/>
      <c r="Z838" s="34"/>
      <c r="AA838" s="63" t="str">
        <f t="shared" ref="AA838:AA901" si="276">IF($V838="Ja",MIN(2044-$D838+1,AC838),"-")</f>
        <v>-</v>
      </c>
      <c r="AB838" s="63" t="str">
        <f t="shared" ref="AB838:AB901" si="277">IF($Z838="","-",MIN($Z838-$D838+1,AC838))</f>
        <v>-</v>
      </c>
      <c r="AC838" s="63">
        <f>IF(ISBLANK($C838),0,VLOOKUP($C838,Listen!$A$2:$C$45,2,FALSE))</f>
        <v>0</v>
      </c>
      <c r="AD838" s="63">
        <f>IF(ISBLANK($C838),0,VLOOKUP($C838,Listen!$A$2:$C$45,3,FALSE))</f>
        <v>0</v>
      </c>
      <c r="AE838" s="49">
        <f t="shared" ref="AE838:AF901" si="278">IFERROR($AC838,0)</f>
        <v>0</v>
      </c>
      <c r="AF838" s="49">
        <f t="shared" si="278"/>
        <v>0</v>
      </c>
      <c r="AG838" s="49">
        <f>IFERROR(IF(OR($V838&lt;&gt;"Ja",VLOOKUP($C838,Listen!$A$2:$F$45,5,0)="Nein",D838&lt;IF(C838="LNG Anbindungsanlagen gemäß separater Festlegung",2022,2023)),$AC838,$AA838),0)</f>
        <v>0</v>
      </c>
      <c r="AH838" s="49">
        <f>IFERROR(IF(OR($V838&lt;&gt;"Ja",VLOOKUP($C838,Listen!$A$2:$F$45,5,0)="Nein",D838&lt;IF(C838="LNG Anbindungsanlagen gemäß separater Festlegung",2022,2023)),$AC838,$AA838),0)</f>
        <v>0</v>
      </c>
      <c r="AI838" s="49">
        <f>IFERROR(IF(OR($W838&lt;&gt;"Ja",VLOOKUP($C838,Listen!$A$2:$F$45,6,0)="Nein"),$AC838,$AB838),0)</f>
        <v>0</v>
      </c>
      <c r="AJ838" s="49">
        <f>IFERROR(IF(OR($W838&lt;&gt;"Ja",VLOOKUP($C838,Listen!$A$2:$F$45,6,0)="Nein"),$AC838,$AB838),0)</f>
        <v>0</v>
      </c>
      <c r="AK838" s="49">
        <f>IFERROR(IF(OR($W838&lt;&gt;"Ja",VLOOKUP($C838,Listen!$A$2:$F$45,6,0)="Nein"),$AC838,$AB838),0)</f>
        <v>0</v>
      </c>
      <c r="AL838" s="51">
        <f t="shared" ref="AL838:AL901" si="279">BB838</f>
        <v>0</v>
      </c>
      <c r="AM838" s="296">
        <f>IFERROR(IF(VLOOKUP($C838,Listen!$A$2:$F$45,6,0)="Ja",MAX(BC838:BD838),D_SAV!$BC838),0)</f>
        <v>0</v>
      </c>
      <c r="AN838" s="51">
        <f t="shared" ref="AN838:AN901" si="280">BE838</f>
        <v>0</v>
      </c>
      <c r="AP838" s="304">
        <f t="shared" ref="AP838:AP901" si="281">AO838+IF($D838=AP$3,$U838,0)</f>
        <v>0</v>
      </c>
      <c r="AQ838" s="304">
        <f t="shared" ref="AQ838:AQ901" si="282">IF(AP838=0,0,IF($AE838-(AP$3-$D838)&lt;=0,AP838,AP838/($AE838-(AP$3-$D838))))</f>
        <v>0</v>
      </c>
      <c r="AR838" s="304">
        <f t="shared" ref="AR838:AR901" si="283">AP838-AQ838</f>
        <v>0</v>
      </c>
      <c r="AS838" s="304">
        <f t="shared" ref="AS838:AS901" si="284">AR838+IF($D838=AS$3,$U838,0)</f>
        <v>0</v>
      </c>
      <c r="AT838" s="304">
        <f t="shared" ref="AT838:AT901" si="285">IF(AS838=0,0,IF($AF838-(AS$3-$D838)&lt;=0,AS838,AS838/($AF838-(AS$3-$D838))))</f>
        <v>0</v>
      </c>
      <c r="AU838" s="304">
        <f t="shared" ref="AU838:AU901" si="286">AS838-AT838</f>
        <v>0</v>
      </c>
      <c r="AV838" s="304">
        <f t="shared" ref="AV838:AV901" si="287">AU838+IF($D838=AV$3,$U838,0)</f>
        <v>0</v>
      </c>
      <c r="AW838" s="304">
        <f t="shared" ref="AW838:AW901" si="288">IF(AV838=0,0,IF($AG838-(AV$3-$D838)&lt;=0,AV838,AV838/($AG838-(AV$3-$D838))))</f>
        <v>0</v>
      </c>
      <c r="AX838" s="304">
        <f t="shared" ref="AX838:AX901" si="289">AV838-AW838</f>
        <v>0</v>
      </c>
      <c r="AY838" s="304">
        <f t="shared" ref="AY838:AY901" si="290">AX838+IF($D838=AY$3,$U838,0)</f>
        <v>0</v>
      </c>
      <c r="AZ838" s="304">
        <f t="shared" ref="AZ838:AZ901" si="291">IF(AY838=0,0,IF($AH838-(AY$3-$D838)&lt;=0,AY838,AY838/($AH838-(AY$3-$D838))))</f>
        <v>0</v>
      </c>
      <c r="BA838" s="304">
        <f t="shared" ref="BA838:BA901" si="292">AY838-AZ838</f>
        <v>0</v>
      </c>
      <c r="BB838" s="304">
        <f t="shared" ref="BB838:BB901" si="293">BA838+IF($D838=BB$3,$U838,0)</f>
        <v>0</v>
      </c>
      <c r="BC838" s="304">
        <f t="shared" ref="BC838:BC901" si="294">IF(BB838=0,0,IF($AI838-(BB$3-$D838)&lt;=0,BB838,BB838/($AI838-(BB$3-$D838))))</f>
        <v>0</v>
      </c>
      <c r="BD838" s="304">
        <f t="shared" ref="BD838:BD901" si="295">BB838*Y838/100</f>
        <v>0</v>
      </c>
      <c r="BE838" s="304">
        <f>IFERROR(IF(VLOOKUP($C838,Listen!$A$2:$F$45,6,0)="Ja",BB838-MAX(BC838:BD838),BB838-BC838),0)</f>
        <v>0</v>
      </c>
    </row>
    <row r="839" spans="1:57" x14ac:dyDescent="0.25">
      <c r="A839" s="320" t="str">
        <f>IF(AND(D839&lt;&gt;0,C839&lt;&gt;0,E839&lt;&gt;0),IF(B839&lt;&gt;0,CONCATENATE(B839,"-AGr",VLOOKUP(C839,Listen!$A$2:$D$45,4,FALSE),"-",D839,"-",E839,),CONCATENATE("AGr",VLOOKUP(C839,Listen!$A$2:$D$45,4,FALSE),"-",D839,"-",E839)),"keine vollständige ID")</f>
        <v>keine vollständige ID</v>
      </c>
      <c r="B839" s="301"/>
      <c r="C839" s="287"/>
      <c r="D839" s="34"/>
      <c r="E839" s="306"/>
      <c r="F839" s="116"/>
      <c r="G839" s="17"/>
      <c r="H839" s="17"/>
      <c r="I839" s="17"/>
      <c r="J839" s="17"/>
      <c r="K839" s="17"/>
      <c r="L839" s="17"/>
      <c r="M839" s="17"/>
      <c r="N839" s="17"/>
      <c r="O839" s="116"/>
      <c r="P839" s="117">
        <f>IF(D839&gt;A_Stammdaten!$B$12,0,SUM(G839,H839,J839,L839:M839)-SUM(I839,K839,N839:O839))</f>
        <v>0</v>
      </c>
      <c r="Q839" s="17"/>
      <c r="R839" s="17"/>
      <c r="S839" s="17"/>
      <c r="T839" s="17"/>
      <c r="U839" s="62">
        <f t="shared" si="275"/>
        <v>0</v>
      </c>
      <c r="V839" s="34"/>
      <c r="W839" s="34"/>
      <c r="X839" s="34"/>
      <c r="Y839" s="34"/>
      <c r="Z839" s="34"/>
      <c r="AA839" s="63" t="str">
        <f t="shared" si="276"/>
        <v>-</v>
      </c>
      <c r="AB839" s="63" t="str">
        <f t="shared" si="277"/>
        <v>-</v>
      </c>
      <c r="AC839" s="63">
        <f>IF(ISBLANK($C839),0,VLOOKUP($C839,Listen!$A$2:$C$45,2,FALSE))</f>
        <v>0</v>
      </c>
      <c r="AD839" s="63">
        <f>IF(ISBLANK($C839),0,VLOOKUP($C839,Listen!$A$2:$C$45,3,FALSE))</f>
        <v>0</v>
      </c>
      <c r="AE839" s="49">
        <f t="shared" si="278"/>
        <v>0</v>
      </c>
      <c r="AF839" s="49">
        <f t="shared" si="278"/>
        <v>0</v>
      </c>
      <c r="AG839" s="49">
        <f>IFERROR(IF(OR($V839&lt;&gt;"Ja",VLOOKUP($C839,Listen!$A$2:$F$45,5,0)="Nein",D839&lt;IF(C839="LNG Anbindungsanlagen gemäß separater Festlegung",2022,2023)),$AC839,$AA839),0)</f>
        <v>0</v>
      </c>
      <c r="AH839" s="49">
        <f>IFERROR(IF(OR($V839&lt;&gt;"Ja",VLOOKUP($C839,Listen!$A$2:$F$45,5,0)="Nein",D839&lt;IF(C839="LNG Anbindungsanlagen gemäß separater Festlegung",2022,2023)),$AC839,$AA839),0)</f>
        <v>0</v>
      </c>
      <c r="AI839" s="49">
        <f>IFERROR(IF(OR($W839&lt;&gt;"Ja",VLOOKUP($C839,Listen!$A$2:$F$45,6,0)="Nein"),$AC839,$AB839),0)</f>
        <v>0</v>
      </c>
      <c r="AJ839" s="49">
        <f>IFERROR(IF(OR($W839&lt;&gt;"Ja",VLOOKUP($C839,Listen!$A$2:$F$45,6,0)="Nein"),$AC839,$AB839),0)</f>
        <v>0</v>
      </c>
      <c r="AK839" s="49">
        <f>IFERROR(IF(OR($W839&lt;&gt;"Ja",VLOOKUP($C839,Listen!$A$2:$F$45,6,0)="Nein"),$AC839,$AB839),0)</f>
        <v>0</v>
      </c>
      <c r="AL839" s="51">
        <f t="shared" si="279"/>
        <v>0</v>
      </c>
      <c r="AM839" s="296">
        <f>IFERROR(IF(VLOOKUP($C839,Listen!$A$2:$F$45,6,0)="Ja",MAX(BC839:BD839),D_SAV!$BC839),0)</f>
        <v>0</v>
      </c>
      <c r="AN839" s="51">
        <f t="shared" si="280"/>
        <v>0</v>
      </c>
      <c r="AP839" s="304">
        <f t="shared" si="281"/>
        <v>0</v>
      </c>
      <c r="AQ839" s="304">
        <f t="shared" si="282"/>
        <v>0</v>
      </c>
      <c r="AR839" s="304">
        <f t="shared" si="283"/>
        <v>0</v>
      </c>
      <c r="AS839" s="304">
        <f t="shared" si="284"/>
        <v>0</v>
      </c>
      <c r="AT839" s="304">
        <f t="shared" si="285"/>
        <v>0</v>
      </c>
      <c r="AU839" s="304">
        <f t="shared" si="286"/>
        <v>0</v>
      </c>
      <c r="AV839" s="304">
        <f t="shared" si="287"/>
        <v>0</v>
      </c>
      <c r="AW839" s="304">
        <f t="shared" si="288"/>
        <v>0</v>
      </c>
      <c r="AX839" s="304">
        <f t="shared" si="289"/>
        <v>0</v>
      </c>
      <c r="AY839" s="304">
        <f t="shared" si="290"/>
        <v>0</v>
      </c>
      <c r="AZ839" s="304">
        <f t="shared" si="291"/>
        <v>0</v>
      </c>
      <c r="BA839" s="304">
        <f t="shared" si="292"/>
        <v>0</v>
      </c>
      <c r="BB839" s="304">
        <f t="shared" si="293"/>
        <v>0</v>
      </c>
      <c r="BC839" s="304">
        <f t="shared" si="294"/>
        <v>0</v>
      </c>
      <c r="BD839" s="304">
        <f t="shared" si="295"/>
        <v>0</v>
      </c>
      <c r="BE839" s="304">
        <f>IFERROR(IF(VLOOKUP($C839,Listen!$A$2:$F$45,6,0)="Ja",BB839-MAX(BC839:BD839),BB839-BC839),0)</f>
        <v>0</v>
      </c>
    </row>
    <row r="840" spans="1:57" x14ac:dyDescent="0.25">
      <c r="A840" s="320" t="str">
        <f>IF(AND(D840&lt;&gt;0,C840&lt;&gt;0,E840&lt;&gt;0),IF(B840&lt;&gt;0,CONCATENATE(B840,"-AGr",VLOOKUP(C840,Listen!$A$2:$D$45,4,FALSE),"-",D840,"-",E840,),CONCATENATE("AGr",VLOOKUP(C840,Listen!$A$2:$D$45,4,FALSE),"-",D840,"-",E840)),"keine vollständige ID")</f>
        <v>keine vollständige ID</v>
      </c>
      <c r="B840" s="301"/>
      <c r="C840" s="287"/>
      <c r="D840" s="34"/>
      <c r="E840" s="306"/>
      <c r="F840" s="116"/>
      <c r="G840" s="17"/>
      <c r="H840" s="17"/>
      <c r="I840" s="17"/>
      <c r="J840" s="17"/>
      <c r="K840" s="17"/>
      <c r="L840" s="17"/>
      <c r="M840" s="17"/>
      <c r="N840" s="17"/>
      <c r="O840" s="116"/>
      <c r="P840" s="117">
        <f>IF(D840&gt;A_Stammdaten!$B$12,0,SUM(G840,H840,J840,L840:M840)-SUM(I840,K840,N840:O840))</f>
        <v>0</v>
      </c>
      <c r="Q840" s="17"/>
      <c r="R840" s="17"/>
      <c r="S840" s="17"/>
      <c r="T840" s="17"/>
      <c r="U840" s="62">
        <f t="shared" si="275"/>
        <v>0</v>
      </c>
      <c r="V840" s="34"/>
      <c r="W840" s="34"/>
      <c r="X840" s="34"/>
      <c r="Y840" s="34"/>
      <c r="Z840" s="34"/>
      <c r="AA840" s="63" t="str">
        <f t="shared" si="276"/>
        <v>-</v>
      </c>
      <c r="AB840" s="63" t="str">
        <f t="shared" si="277"/>
        <v>-</v>
      </c>
      <c r="AC840" s="63">
        <f>IF(ISBLANK($C840),0,VLOOKUP($C840,Listen!$A$2:$C$45,2,FALSE))</f>
        <v>0</v>
      </c>
      <c r="AD840" s="63">
        <f>IF(ISBLANK($C840),0,VLOOKUP($C840,Listen!$A$2:$C$45,3,FALSE))</f>
        <v>0</v>
      </c>
      <c r="AE840" s="49">
        <f t="shared" si="278"/>
        <v>0</v>
      </c>
      <c r="AF840" s="49">
        <f t="shared" si="278"/>
        <v>0</v>
      </c>
      <c r="AG840" s="49">
        <f>IFERROR(IF(OR($V840&lt;&gt;"Ja",VLOOKUP($C840,Listen!$A$2:$F$45,5,0)="Nein",D840&lt;IF(C840="LNG Anbindungsanlagen gemäß separater Festlegung",2022,2023)),$AC840,$AA840),0)</f>
        <v>0</v>
      </c>
      <c r="AH840" s="49">
        <f>IFERROR(IF(OR($V840&lt;&gt;"Ja",VLOOKUP($C840,Listen!$A$2:$F$45,5,0)="Nein",D840&lt;IF(C840="LNG Anbindungsanlagen gemäß separater Festlegung",2022,2023)),$AC840,$AA840),0)</f>
        <v>0</v>
      </c>
      <c r="AI840" s="49">
        <f>IFERROR(IF(OR($W840&lt;&gt;"Ja",VLOOKUP($C840,Listen!$A$2:$F$45,6,0)="Nein"),$AC840,$AB840),0)</f>
        <v>0</v>
      </c>
      <c r="AJ840" s="49">
        <f>IFERROR(IF(OR($W840&lt;&gt;"Ja",VLOOKUP($C840,Listen!$A$2:$F$45,6,0)="Nein"),$AC840,$AB840),0)</f>
        <v>0</v>
      </c>
      <c r="AK840" s="49">
        <f>IFERROR(IF(OR($W840&lt;&gt;"Ja",VLOOKUP($C840,Listen!$A$2:$F$45,6,0)="Nein"),$AC840,$AB840),0)</f>
        <v>0</v>
      </c>
      <c r="AL840" s="51">
        <f t="shared" si="279"/>
        <v>0</v>
      </c>
      <c r="AM840" s="296">
        <f>IFERROR(IF(VLOOKUP($C840,Listen!$A$2:$F$45,6,0)="Ja",MAX(BC840:BD840),D_SAV!$BC840),0)</f>
        <v>0</v>
      </c>
      <c r="AN840" s="51">
        <f t="shared" si="280"/>
        <v>0</v>
      </c>
      <c r="AP840" s="304">
        <f t="shared" si="281"/>
        <v>0</v>
      </c>
      <c r="AQ840" s="304">
        <f t="shared" si="282"/>
        <v>0</v>
      </c>
      <c r="AR840" s="304">
        <f t="shared" si="283"/>
        <v>0</v>
      </c>
      <c r="AS840" s="304">
        <f t="shared" si="284"/>
        <v>0</v>
      </c>
      <c r="AT840" s="304">
        <f t="shared" si="285"/>
        <v>0</v>
      </c>
      <c r="AU840" s="304">
        <f t="shared" si="286"/>
        <v>0</v>
      </c>
      <c r="AV840" s="304">
        <f t="shared" si="287"/>
        <v>0</v>
      </c>
      <c r="AW840" s="304">
        <f t="shared" si="288"/>
        <v>0</v>
      </c>
      <c r="AX840" s="304">
        <f t="shared" si="289"/>
        <v>0</v>
      </c>
      <c r="AY840" s="304">
        <f t="shared" si="290"/>
        <v>0</v>
      </c>
      <c r="AZ840" s="304">
        <f t="shared" si="291"/>
        <v>0</v>
      </c>
      <c r="BA840" s="304">
        <f t="shared" si="292"/>
        <v>0</v>
      </c>
      <c r="BB840" s="304">
        <f t="shared" si="293"/>
        <v>0</v>
      </c>
      <c r="BC840" s="304">
        <f t="shared" si="294"/>
        <v>0</v>
      </c>
      <c r="BD840" s="304">
        <f t="shared" si="295"/>
        <v>0</v>
      </c>
      <c r="BE840" s="304">
        <f>IFERROR(IF(VLOOKUP($C840,Listen!$A$2:$F$45,6,0)="Ja",BB840-MAX(BC840:BD840),BB840-BC840),0)</f>
        <v>0</v>
      </c>
    </row>
    <row r="841" spans="1:57" x14ac:dyDescent="0.25">
      <c r="A841" s="320" t="str">
        <f>IF(AND(D841&lt;&gt;0,C841&lt;&gt;0,E841&lt;&gt;0),IF(B841&lt;&gt;0,CONCATENATE(B841,"-AGr",VLOOKUP(C841,Listen!$A$2:$D$45,4,FALSE),"-",D841,"-",E841,),CONCATENATE("AGr",VLOOKUP(C841,Listen!$A$2:$D$45,4,FALSE),"-",D841,"-",E841)),"keine vollständige ID")</f>
        <v>keine vollständige ID</v>
      </c>
      <c r="B841" s="301"/>
      <c r="C841" s="287"/>
      <c r="D841" s="34"/>
      <c r="E841" s="306"/>
      <c r="F841" s="116"/>
      <c r="G841" s="17"/>
      <c r="H841" s="17"/>
      <c r="I841" s="17"/>
      <c r="J841" s="17"/>
      <c r="K841" s="17"/>
      <c r="L841" s="17"/>
      <c r="M841" s="17"/>
      <c r="N841" s="17"/>
      <c r="O841" s="116"/>
      <c r="P841" s="117">
        <f>IF(D841&gt;A_Stammdaten!$B$12,0,SUM(G841,H841,J841,L841:M841)-SUM(I841,K841,N841:O841))</f>
        <v>0</v>
      </c>
      <c r="Q841" s="17"/>
      <c r="R841" s="17"/>
      <c r="S841" s="17"/>
      <c r="T841" s="17"/>
      <c r="U841" s="62">
        <f t="shared" si="275"/>
        <v>0</v>
      </c>
      <c r="V841" s="34"/>
      <c r="W841" s="34"/>
      <c r="X841" s="34"/>
      <c r="Y841" s="34"/>
      <c r="Z841" s="34"/>
      <c r="AA841" s="63" t="str">
        <f t="shared" si="276"/>
        <v>-</v>
      </c>
      <c r="AB841" s="63" t="str">
        <f t="shared" si="277"/>
        <v>-</v>
      </c>
      <c r="AC841" s="63">
        <f>IF(ISBLANK($C841),0,VLOOKUP($C841,Listen!$A$2:$C$45,2,FALSE))</f>
        <v>0</v>
      </c>
      <c r="AD841" s="63">
        <f>IF(ISBLANK($C841),0,VLOOKUP($C841,Listen!$A$2:$C$45,3,FALSE))</f>
        <v>0</v>
      </c>
      <c r="AE841" s="49">
        <f t="shared" si="278"/>
        <v>0</v>
      </c>
      <c r="AF841" s="49">
        <f t="shared" si="278"/>
        <v>0</v>
      </c>
      <c r="AG841" s="49">
        <f>IFERROR(IF(OR($V841&lt;&gt;"Ja",VLOOKUP($C841,Listen!$A$2:$F$45,5,0)="Nein",D841&lt;IF(C841="LNG Anbindungsanlagen gemäß separater Festlegung",2022,2023)),$AC841,$AA841),0)</f>
        <v>0</v>
      </c>
      <c r="AH841" s="49">
        <f>IFERROR(IF(OR($V841&lt;&gt;"Ja",VLOOKUP($C841,Listen!$A$2:$F$45,5,0)="Nein",D841&lt;IF(C841="LNG Anbindungsanlagen gemäß separater Festlegung",2022,2023)),$AC841,$AA841),0)</f>
        <v>0</v>
      </c>
      <c r="AI841" s="49">
        <f>IFERROR(IF(OR($W841&lt;&gt;"Ja",VLOOKUP($C841,Listen!$A$2:$F$45,6,0)="Nein"),$AC841,$AB841),0)</f>
        <v>0</v>
      </c>
      <c r="AJ841" s="49">
        <f>IFERROR(IF(OR($W841&lt;&gt;"Ja",VLOOKUP($C841,Listen!$A$2:$F$45,6,0)="Nein"),$AC841,$AB841),0)</f>
        <v>0</v>
      </c>
      <c r="AK841" s="49">
        <f>IFERROR(IF(OR($W841&lt;&gt;"Ja",VLOOKUP($C841,Listen!$A$2:$F$45,6,0)="Nein"),$AC841,$AB841),0)</f>
        <v>0</v>
      </c>
      <c r="AL841" s="51">
        <f t="shared" si="279"/>
        <v>0</v>
      </c>
      <c r="AM841" s="296">
        <f>IFERROR(IF(VLOOKUP($C841,Listen!$A$2:$F$45,6,0)="Ja",MAX(BC841:BD841),D_SAV!$BC841),0)</f>
        <v>0</v>
      </c>
      <c r="AN841" s="51">
        <f t="shared" si="280"/>
        <v>0</v>
      </c>
      <c r="AP841" s="304">
        <f t="shared" si="281"/>
        <v>0</v>
      </c>
      <c r="AQ841" s="304">
        <f t="shared" si="282"/>
        <v>0</v>
      </c>
      <c r="AR841" s="304">
        <f t="shared" si="283"/>
        <v>0</v>
      </c>
      <c r="AS841" s="304">
        <f t="shared" si="284"/>
        <v>0</v>
      </c>
      <c r="AT841" s="304">
        <f t="shared" si="285"/>
        <v>0</v>
      </c>
      <c r="AU841" s="304">
        <f t="shared" si="286"/>
        <v>0</v>
      </c>
      <c r="AV841" s="304">
        <f t="shared" si="287"/>
        <v>0</v>
      </c>
      <c r="AW841" s="304">
        <f t="shared" si="288"/>
        <v>0</v>
      </c>
      <c r="AX841" s="304">
        <f t="shared" si="289"/>
        <v>0</v>
      </c>
      <c r="AY841" s="304">
        <f t="shared" si="290"/>
        <v>0</v>
      </c>
      <c r="AZ841" s="304">
        <f t="shared" si="291"/>
        <v>0</v>
      </c>
      <c r="BA841" s="304">
        <f t="shared" si="292"/>
        <v>0</v>
      </c>
      <c r="BB841" s="304">
        <f t="shared" si="293"/>
        <v>0</v>
      </c>
      <c r="BC841" s="304">
        <f t="shared" si="294"/>
        <v>0</v>
      </c>
      <c r="BD841" s="304">
        <f t="shared" si="295"/>
        <v>0</v>
      </c>
      <c r="BE841" s="304">
        <f>IFERROR(IF(VLOOKUP($C841,Listen!$A$2:$F$45,6,0)="Ja",BB841-MAX(BC841:BD841),BB841-BC841),0)</f>
        <v>0</v>
      </c>
    </row>
    <row r="842" spans="1:57" x14ac:dyDescent="0.25">
      <c r="A842" s="320" t="str">
        <f>IF(AND(D842&lt;&gt;0,C842&lt;&gt;0,E842&lt;&gt;0),IF(B842&lt;&gt;0,CONCATENATE(B842,"-AGr",VLOOKUP(C842,Listen!$A$2:$D$45,4,FALSE),"-",D842,"-",E842,),CONCATENATE("AGr",VLOOKUP(C842,Listen!$A$2:$D$45,4,FALSE),"-",D842,"-",E842)),"keine vollständige ID")</f>
        <v>keine vollständige ID</v>
      </c>
      <c r="B842" s="301"/>
      <c r="C842" s="287"/>
      <c r="D842" s="34"/>
      <c r="E842" s="306"/>
      <c r="F842" s="116"/>
      <c r="G842" s="17"/>
      <c r="H842" s="17"/>
      <c r="I842" s="17"/>
      <c r="J842" s="17"/>
      <c r="K842" s="17"/>
      <c r="L842" s="17"/>
      <c r="M842" s="17"/>
      <c r="N842" s="17"/>
      <c r="O842" s="116"/>
      <c r="P842" s="117">
        <f>IF(D842&gt;A_Stammdaten!$B$12,0,SUM(G842,H842,J842,L842:M842)-SUM(I842,K842,N842:O842))</f>
        <v>0</v>
      </c>
      <c r="Q842" s="17"/>
      <c r="R842" s="17"/>
      <c r="S842" s="17"/>
      <c r="T842" s="17"/>
      <c r="U842" s="62">
        <f t="shared" si="275"/>
        <v>0</v>
      </c>
      <c r="V842" s="34"/>
      <c r="W842" s="34"/>
      <c r="X842" s="34"/>
      <c r="Y842" s="34"/>
      <c r="Z842" s="34"/>
      <c r="AA842" s="63" t="str">
        <f t="shared" si="276"/>
        <v>-</v>
      </c>
      <c r="AB842" s="63" t="str">
        <f t="shared" si="277"/>
        <v>-</v>
      </c>
      <c r="AC842" s="63">
        <f>IF(ISBLANK($C842),0,VLOOKUP($C842,Listen!$A$2:$C$45,2,FALSE))</f>
        <v>0</v>
      </c>
      <c r="AD842" s="63">
        <f>IF(ISBLANK($C842),0,VLOOKUP($C842,Listen!$A$2:$C$45,3,FALSE))</f>
        <v>0</v>
      </c>
      <c r="AE842" s="49">
        <f t="shared" si="278"/>
        <v>0</v>
      </c>
      <c r="AF842" s="49">
        <f t="shared" si="278"/>
        <v>0</v>
      </c>
      <c r="AG842" s="49">
        <f>IFERROR(IF(OR($V842&lt;&gt;"Ja",VLOOKUP($C842,Listen!$A$2:$F$45,5,0)="Nein",D842&lt;IF(C842="LNG Anbindungsanlagen gemäß separater Festlegung",2022,2023)),$AC842,$AA842),0)</f>
        <v>0</v>
      </c>
      <c r="AH842" s="49">
        <f>IFERROR(IF(OR($V842&lt;&gt;"Ja",VLOOKUP($C842,Listen!$A$2:$F$45,5,0)="Nein",D842&lt;IF(C842="LNG Anbindungsanlagen gemäß separater Festlegung",2022,2023)),$AC842,$AA842),0)</f>
        <v>0</v>
      </c>
      <c r="AI842" s="49">
        <f>IFERROR(IF(OR($W842&lt;&gt;"Ja",VLOOKUP($C842,Listen!$A$2:$F$45,6,0)="Nein"),$AC842,$AB842),0)</f>
        <v>0</v>
      </c>
      <c r="AJ842" s="49">
        <f>IFERROR(IF(OR($W842&lt;&gt;"Ja",VLOOKUP($C842,Listen!$A$2:$F$45,6,0)="Nein"),$AC842,$AB842),0)</f>
        <v>0</v>
      </c>
      <c r="AK842" s="49">
        <f>IFERROR(IF(OR($W842&lt;&gt;"Ja",VLOOKUP($C842,Listen!$A$2:$F$45,6,0)="Nein"),$AC842,$AB842),0)</f>
        <v>0</v>
      </c>
      <c r="AL842" s="51">
        <f t="shared" si="279"/>
        <v>0</v>
      </c>
      <c r="AM842" s="296">
        <f>IFERROR(IF(VLOOKUP($C842,Listen!$A$2:$F$45,6,0)="Ja",MAX(BC842:BD842),D_SAV!$BC842),0)</f>
        <v>0</v>
      </c>
      <c r="AN842" s="51">
        <f t="shared" si="280"/>
        <v>0</v>
      </c>
      <c r="AP842" s="304">
        <f t="shared" si="281"/>
        <v>0</v>
      </c>
      <c r="AQ842" s="304">
        <f t="shared" si="282"/>
        <v>0</v>
      </c>
      <c r="AR842" s="304">
        <f t="shared" si="283"/>
        <v>0</v>
      </c>
      <c r="AS842" s="304">
        <f t="shared" si="284"/>
        <v>0</v>
      </c>
      <c r="AT842" s="304">
        <f t="shared" si="285"/>
        <v>0</v>
      </c>
      <c r="AU842" s="304">
        <f t="shared" si="286"/>
        <v>0</v>
      </c>
      <c r="AV842" s="304">
        <f t="shared" si="287"/>
        <v>0</v>
      </c>
      <c r="AW842" s="304">
        <f t="shared" si="288"/>
        <v>0</v>
      </c>
      <c r="AX842" s="304">
        <f t="shared" si="289"/>
        <v>0</v>
      </c>
      <c r="AY842" s="304">
        <f t="shared" si="290"/>
        <v>0</v>
      </c>
      <c r="AZ842" s="304">
        <f t="shared" si="291"/>
        <v>0</v>
      </c>
      <c r="BA842" s="304">
        <f t="shared" si="292"/>
        <v>0</v>
      </c>
      <c r="BB842" s="304">
        <f t="shared" si="293"/>
        <v>0</v>
      </c>
      <c r="BC842" s="304">
        <f t="shared" si="294"/>
        <v>0</v>
      </c>
      <c r="BD842" s="304">
        <f t="shared" si="295"/>
        <v>0</v>
      </c>
      <c r="BE842" s="304">
        <f>IFERROR(IF(VLOOKUP($C842,Listen!$A$2:$F$45,6,0)="Ja",BB842-MAX(BC842:BD842),BB842-BC842),0)</f>
        <v>0</v>
      </c>
    </row>
    <row r="843" spans="1:57" x14ac:dyDescent="0.25">
      <c r="A843" s="320" t="str">
        <f>IF(AND(D843&lt;&gt;0,C843&lt;&gt;0,E843&lt;&gt;0),IF(B843&lt;&gt;0,CONCATENATE(B843,"-AGr",VLOOKUP(C843,Listen!$A$2:$D$45,4,FALSE),"-",D843,"-",E843,),CONCATENATE("AGr",VLOOKUP(C843,Listen!$A$2:$D$45,4,FALSE),"-",D843,"-",E843)),"keine vollständige ID")</f>
        <v>keine vollständige ID</v>
      </c>
      <c r="B843" s="301"/>
      <c r="C843" s="287"/>
      <c r="D843" s="34"/>
      <c r="E843" s="306"/>
      <c r="F843" s="116"/>
      <c r="G843" s="17"/>
      <c r="H843" s="17"/>
      <c r="I843" s="17"/>
      <c r="J843" s="17"/>
      <c r="K843" s="17"/>
      <c r="L843" s="17"/>
      <c r="M843" s="17"/>
      <c r="N843" s="17"/>
      <c r="O843" s="116"/>
      <c r="P843" s="117">
        <f>IF(D843&gt;A_Stammdaten!$B$12,0,SUM(G843,H843,J843,L843:M843)-SUM(I843,K843,N843:O843))</f>
        <v>0</v>
      </c>
      <c r="Q843" s="17"/>
      <c r="R843" s="17"/>
      <c r="S843" s="17"/>
      <c r="T843" s="17"/>
      <c r="U843" s="62">
        <f t="shared" si="275"/>
        <v>0</v>
      </c>
      <c r="V843" s="34"/>
      <c r="W843" s="34"/>
      <c r="X843" s="34"/>
      <c r="Y843" s="34"/>
      <c r="Z843" s="34"/>
      <c r="AA843" s="63" t="str">
        <f t="shared" si="276"/>
        <v>-</v>
      </c>
      <c r="AB843" s="63" t="str">
        <f t="shared" si="277"/>
        <v>-</v>
      </c>
      <c r="AC843" s="63">
        <f>IF(ISBLANK($C843),0,VLOOKUP($C843,Listen!$A$2:$C$45,2,FALSE))</f>
        <v>0</v>
      </c>
      <c r="AD843" s="63">
        <f>IF(ISBLANK($C843),0,VLOOKUP($C843,Listen!$A$2:$C$45,3,FALSE))</f>
        <v>0</v>
      </c>
      <c r="AE843" s="49">
        <f t="shared" si="278"/>
        <v>0</v>
      </c>
      <c r="AF843" s="49">
        <f t="shared" si="278"/>
        <v>0</v>
      </c>
      <c r="AG843" s="49">
        <f>IFERROR(IF(OR($V843&lt;&gt;"Ja",VLOOKUP($C843,Listen!$A$2:$F$45,5,0)="Nein",D843&lt;IF(C843="LNG Anbindungsanlagen gemäß separater Festlegung",2022,2023)),$AC843,$AA843),0)</f>
        <v>0</v>
      </c>
      <c r="AH843" s="49">
        <f>IFERROR(IF(OR($V843&lt;&gt;"Ja",VLOOKUP($C843,Listen!$A$2:$F$45,5,0)="Nein",D843&lt;IF(C843="LNG Anbindungsanlagen gemäß separater Festlegung",2022,2023)),$AC843,$AA843),0)</f>
        <v>0</v>
      </c>
      <c r="AI843" s="49">
        <f>IFERROR(IF(OR($W843&lt;&gt;"Ja",VLOOKUP($C843,Listen!$A$2:$F$45,6,0)="Nein"),$AC843,$AB843),0)</f>
        <v>0</v>
      </c>
      <c r="AJ843" s="49">
        <f>IFERROR(IF(OR($W843&lt;&gt;"Ja",VLOOKUP($C843,Listen!$A$2:$F$45,6,0)="Nein"),$AC843,$AB843),0)</f>
        <v>0</v>
      </c>
      <c r="AK843" s="49">
        <f>IFERROR(IF(OR($W843&lt;&gt;"Ja",VLOOKUP($C843,Listen!$A$2:$F$45,6,0)="Nein"),$AC843,$AB843),0)</f>
        <v>0</v>
      </c>
      <c r="AL843" s="51">
        <f t="shared" si="279"/>
        <v>0</v>
      </c>
      <c r="AM843" s="296">
        <f>IFERROR(IF(VLOOKUP($C843,Listen!$A$2:$F$45,6,0)="Ja",MAX(BC843:BD843),D_SAV!$BC843),0)</f>
        <v>0</v>
      </c>
      <c r="AN843" s="51">
        <f t="shared" si="280"/>
        <v>0</v>
      </c>
      <c r="AP843" s="304">
        <f t="shared" si="281"/>
        <v>0</v>
      </c>
      <c r="AQ843" s="304">
        <f t="shared" si="282"/>
        <v>0</v>
      </c>
      <c r="AR843" s="304">
        <f t="shared" si="283"/>
        <v>0</v>
      </c>
      <c r="AS843" s="304">
        <f t="shared" si="284"/>
        <v>0</v>
      </c>
      <c r="AT843" s="304">
        <f t="shared" si="285"/>
        <v>0</v>
      </c>
      <c r="AU843" s="304">
        <f t="shared" si="286"/>
        <v>0</v>
      </c>
      <c r="AV843" s="304">
        <f t="shared" si="287"/>
        <v>0</v>
      </c>
      <c r="AW843" s="304">
        <f t="shared" si="288"/>
        <v>0</v>
      </c>
      <c r="AX843" s="304">
        <f t="shared" si="289"/>
        <v>0</v>
      </c>
      <c r="AY843" s="304">
        <f t="shared" si="290"/>
        <v>0</v>
      </c>
      <c r="AZ843" s="304">
        <f t="shared" si="291"/>
        <v>0</v>
      </c>
      <c r="BA843" s="304">
        <f t="shared" si="292"/>
        <v>0</v>
      </c>
      <c r="BB843" s="304">
        <f t="shared" si="293"/>
        <v>0</v>
      </c>
      <c r="BC843" s="304">
        <f t="shared" si="294"/>
        <v>0</v>
      </c>
      <c r="BD843" s="304">
        <f t="shared" si="295"/>
        <v>0</v>
      </c>
      <c r="BE843" s="304">
        <f>IFERROR(IF(VLOOKUP($C843,Listen!$A$2:$F$45,6,0)="Ja",BB843-MAX(BC843:BD843),BB843-BC843),0)</f>
        <v>0</v>
      </c>
    </row>
    <row r="844" spans="1:57" x14ac:dyDescent="0.25">
      <c r="A844" s="320" t="str">
        <f>IF(AND(D844&lt;&gt;0,C844&lt;&gt;0,E844&lt;&gt;0),IF(B844&lt;&gt;0,CONCATENATE(B844,"-AGr",VLOOKUP(C844,Listen!$A$2:$D$45,4,FALSE),"-",D844,"-",E844,),CONCATENATE("AGr",VLOOKUP(C844,Listen!$A$2:$D$45,4,FALSE),"-",D844,"-",E844)),"keine vollständige ID")</f>
        <v>keine vollständige ID</v>
      </c>
      <c r="B844" s="301"/>
      <c r="C844" s="287"/>
      <c r="D844" s="34"/>
      <c r="E844" s="306"/>
      <c r="F844" s="116"/>
      <c r="G844" s="17"/>
      <c r="H844" s="17"/>
      <c r="I844" s="17"/>
      <c r="J844" s="17"/>
      <c r="K844" s="17"/>
      <c r="L844" s="17"/>
      <c r="M844" s="17"/>
      <c r="N844" s="17"/>
      <c r="O844" s="116"/>
      <c r="P844" s="117">
        <f>IF(D844&gt;A_Stammdaten!$B$12,0,SUM(G844,H844,J844,L844:M844)-SUM(I844,K844,N844:O844))</f>
        <v>0</v>
      </c>
      <c r="Q844" s="17"/>
      <c r="R844" s="17"/>
      <c r="S844" s="17"/>
      <c r="T844" s="17"/>
      <c r="U844" s="62">
        <f t="shared" si="275"/>
        <v>0</v>
      </c>
      <c r="V844" s="34"/>
      <c r="W844" s="34"/>
      <c r="X844" s="34"/>
      <c r="Y844" s="34"/>
      <c r="Z844" s="34"/>
      <c r="AA844" s="63" t="str">
        <f t="shared" si="276"/>
        <v>-</v>
      </c>
      <c r="AB844" s="63" t="str">
        <f t="shared" si="277"/>
        <v>-</v>
      </c>
      <c r="AC844" s="63">
        <f>IF(ISBLANK($C844),0,VLOOKUP($C844,Listen!$A$2:$C$45,2,FALSE))</f>
        <v>0</v>
      </c>
      <c r="AD844" s="63">
        <f>IF(ISBLANK($C844),0,VLOOKUP($C844,Listen!$A$2:$C$45,3,FALSE))</f>
        <v>0</v>
      </c>
      <c r="AE844" s="49">
        <f t="shared" si="278"/>
        <v>0</v>
      </c>
      <c r="AF844" s="49">
        <f t="shared" si="278"/>
        <v>0</v>
      </c>
      <c r="AG844" s="49">
        <f>IFERROR(IF(OR($V844&lt;&gt;"Ja",VLOOKUP($C844,Listen!$A$2:$F$45,5,0)="Nein",D844&lt;IF(C844="LNG Anbindungsanlagen gemäß separater Festlegung",2022,2023)),$AC844,$AA844),0)</f>
        <v>0</v>
      </c>
      <c r="AH844" s="49">
        <f>IFERROR(IF(OR($V844&lt;&gt;"Ja",VLOOKUP($C844,Listen!$A$2:$F$45,5,0)="Nein",D844&lt;IF(C844="LNG Anbindungsanlagen gemäß separater Festlegung",2022,2023)),$AC844,$AA844),0)</f>
        <v>0</v>
      </c>
      <c r="AI844" s="49">
        <f>IFERROR(IF(OR($W844&lt;&gt;"Ja",VLOOKUP($C844,Listen!$A$2:$F$45,6,0)="Nein"),$AC844,$AB844),0)</f>
        <v>0</v>
      </c>
      <c r="AJ844" s="49">
        <f>IFERROR(IF(OR($W844&lt;&gt;"Ja",VLOOKUP($C844,Listen!$A$2:$F$45,6,0)="Nein"),$AC844,$AB844),0)</f>
        <v>0</v>
      </c>
      <c r="AK844" s="49">
        <f>IFERROR(IF(OR($W844&lt;&gt;"Ja",VLOOKUP($C844,Listen!$A$2:$F$45,6,0)="Nein"),$AC844,$AB844),0)</f>
        <v>0</v>
      </c>
      <c r="AL844" s="51">
        <f t="shared" si="279"/>
        <v>0</v>
      </c>
      <c r="AM844" s="296">
        <f>IFERROR(IF(VLOOKUP($C844,Listen!$A$2:$F$45,6,0)="Ja",MAX(BC844:BD844),D_SAV!$BC844),0)</f>
        <v>0</v>
      </c>
      <c r="AN844" s="51">
        <f t="shared" si="280"/>
        <v>0</v>
      </c>
      <c r="AP844" s="304">
        <f t="shared" si="281"/>
        <v>0</v>
      </c>
      <c r="AQ844" s="304">
        <f t="shared" si="282"/>
        <v>0</v>
      </c>
      <c r="AR844" s="304">
        <f t="shared" si="283"/>
        <v>0</v>
      </c>
      <c r="AS844" s="304">
        <f t="shared" si="284"/>
        <v>0</v>
      </c>
      <c r="AT844" s="304">
        <f t="shared" si="285"/>
        <v>0</v>
      </c>
      <c r="AU844" s="304">
        <f t="shared" si="286"/>
        <v>0</v>
      </c>
      <c r="AV844" s="304">
        <f t="shared" si="287"/>
        <v>0</v>
      </c>
      <c r="AW844" s="304">
        <f t="shared" si="288"/>
        <v>0</v>
      </c>
      <c r="AX844" s="304">
        <f t="shared" si="289"/>
        <v>0</v>
      </c>
      <c r="AY844" s="304">
        <f t="shared" si="290"/>
        <v>0</v>
      </c>
      <c r="AZ844" s="304">
        <f t="shared" si="291"/>
        <v>0</v>
      </c>
      <c r="BA844" s="304">
        <f t="shared" si="292"/>
        <v>0</v>
      </c>
      <c r="BB844" s="304">
        <f t="shared" si="293"/>
        <v>0</v>
      </c>
      <c r="BC844" s="304">
        <f t="shared" si="294"/>
        <v>0</v>
      </c>
      <c r="BD844" s="304">
        <f t="shared" si="295"/>
        <v>0</v>
      </c>
      <c r="BE844" s="304">
        <f>IFERROR(IF(VLOOKUP($C844,Listen!$A$2:$F$45,6,0)="Ja",BB844-MAX(BC844:BD844),BB844-BC844),0)</f>
        <v>0</v>
      </c>
    </row>
    <row r="845" spans="1:57" x14ac:dyDescent="0.25">
      <c r="A845" s="320" t="str">
        <f>IF(AND(D845&lt;&gt;0,C845&lt;&gt;0,E845&lt;&gt;0),IF(B845&lt;&gt;0,CONCATENATE(B845,"-AGr",VLOOKUP(C845,Listen!$A$2:$D$45,4,FALSE),"-",D845,"-",E845,),CONCATENATE("AGr",VLOOKUP(C845,Listen!$A$2:$D$45,4,FALSE),"-",D845,"-",E845)),"keine vollständige ID")</f>
        <v>keine vollständige ID</v>
      </c>
      <c r="B845" s="301"/>
      <c r="C845" s="287"/>
      <c r="D845" s="34"/>
      <c r="E845" s="306"/>
      <c r="F845" s="116"/>
      <c r="G845" s="17"/>
      <c r="H845" s="17"/>
      <c r="I845" s="17"/>
      <c r="J845" s="17"/>
      <c r="K845" s="17"/>
      <c r="L845" s="17"/>
      <c r="M845" s="17"/>
      <c r="N845" s="17"/>
      <c r="O845" s="116"/>
      <c r="P845" s="117">
        <f>IF(D845&gt;A_Stammdaten!$B$12,0,SUM(G845,H845,J845,L845:M845)-SUM(I845,K845,N845:O845))</f>
        <v>0</v>
      </c>
      <c r="Q845" s="17"/>
      <c r="R845" s="17"/>
      <c r="S845" s="17"/>
      <c r="T845" s="17"/>
      <c r="U845" s="62">
        <f t="shared" si="275"/>
        <v>0</v>
      </c>
      <c r="V845" s="34"/>
      <c r="W845" s="34"/>
      <c r="X845" s="34"/>
      <c r="Y845" s="34"/>
      <c r="Z845" s="34"/>
      <c r="AA845" s="63" t="str">
        <f t="shared" si="276"/>
        <v>-</v>
      </c>
      <c r="AB845" s="63" t="str">
        <f t="shared" si="277"/>
        <v>-</v>
      </c>
      <c r="AC845" s="63">
        <f>IF(ISBLANK($C845),0,VLOOKUP($C845,Listen!$A$2:$C$45,2,FALSE))</f>
        <v>0</v>
      </c>
      <c r="AD845" s="63">
        <f>IF(ISBLANK($C845),0,VLOOKUP($C845,Listen!$A$2:$C$45,3,FALSE))</f>
        <v>0</v>
      </c>
      <c r="AE845" s="49">
        <f t="shared" si="278"/>
        <v>0</v>
      </c>
      <c r="AF845" s="49">
        <f t="shared" si="278"/>
        <v>0</v>
      </c>
      <c r="AG845" s="49">
        <f>IFERROR(IF(OR($V845&lt;&gt;"Ja",VLOOKUP($C845,Listen!$A$2:$F$45,5,0)="Nein",D845&lt;IF(C845="LNG Anbindungsanlagen gemäß separater Festlegung",2022,2023)),$AC845,$AA845),0)</f>
        <v>0</v>
      </c>
      <c r="AH845" s="49">
        <f>IFERROR(IF(OR($V845&lt;&gt;"Ja",VLOOKUP($C845,Listen!$A$2:$F$45,5,0)="Nein",D845&lt;IF(C845="LNG Anbindungsanlagen gemäß separater Festlegung",2022,2023)),$AC845,$AA845),0)</f>
        <v>0</v>
      </c>
      <c r="AI845" s="49">
        <f>IFERROR(IF(OR($W845&lt;&gt;"Ja",VLOOKUP($C845,Listen!$A$2:$F$45,6,0)="Nein"),$AC845,$AB845),0)</f>
        <v>0</v>
      </c>
      <c r="AJ845" s="49">
        <f>IFERROR(IF(OR($W845&lt;&gt;"Ja",VLOOKUP($C845,Listen!$A$2:$F$45,6,0)="Nein"),$AC845,$AB845),0)</f>
        <v>0</v>
      </c>
      <c r="AK845" s="49">
        <f>IFERROR(IF(OR($W845&lt;&gt;"Ja",VLOOKUP($C845,Listen!$A$2:$F$45,6,0)="Nein"),$AC845,$AB845),0)</f>
        <v>0</v>
      </c>
      <c r="AL845" s="51">
        <f t="shared" si="279"/>
        <v>0</v>
      </c>
      <c r="AM845" s="296">
        <f>IFERROR(IF(VLOOKUP($C845,Listen!$A$2:$F$45,6,0)="Ja",MAX(BC845:BD845),D_SAV!$BC845),0)</f>
        <v>0</v>
      </c>
      <c r="AN845" s="51">
        <f t="shared" si="280"/>
        <v>0</v>
      </c>
      <c r="AP845" s="304">
        <f t="shared" si="281"/>
        <v>0</v>
      </c>
      <c r="AQ845" s="304">
        <f t="shared" si="282"/>
        <v>0</v>
      </c>
      <c r="AR845" s="304">
        <f t="shared" si="283"/>
        <v>0</v>
      </c>
      <c r="AS845" s="304">
        <f t="shared" si="284"/>
        <v>0</v>
      </c>
      <c r="AT845" s="304">
        <f t="shared" si="285"/>
        <v>0</v>
      </c>
      <c r="AU845" s="304">
        <f t="shared" si="286"/>
        <v>0</v>
      </c>
      <c r="AV845" s="304">
        <f t="shared" si="287"/>
        <v>0</v>
      </c>
      <c r="AW845" s="304">
        <f t="shared" si="288"/>
        <v>0</v>
      </c>
      <c r="AX845" s="304">
        <f t="shared" si="289"/>
        <v>0</v>
      </c>
      <c r="AY845" s="304">
        <f t="shared" si="290"/>
        <v>0</v>
      </c>
      <c r="AZ845" s="304">
        <f t="shared" si="291"/>
        <v>0</v>
      </c>
      <c r="BA845" s="304">
        <f t="shared" si="292"/>
        <v>0</v>
      </c>
      <c r="BB845" s="304">
        <f t="shared" si="293"/>
        <v>0</v>
      </c>
      <c r="BC845" s="304">
        <f t="shared" si="294"/>
        <v>0</v>
      </c>
      <c r="BD845" s="304">
        <f t="shared" si="295"/>
        <v>0</v>
      </c>
      <c r="BE845" s="304">
        <f>IFERROR(IF(VLOOKUP($C845,Listen!$A$2:$F$45,6,0)="Ja",BB845-MAX(BC845:BD845),BB845-BC845),0)</f>
        <v>0</v>
      </c>
    </row>
    <row r="846" spans="1:57" x14ac:dyDescent="0.25">
      <c r="A846" s="320" t="str">
        <f>IF(AND(D846&lt;&gt;0,C846&lt;&gt;0,E846&lt;&gt;0),IF(B846&lt;&gt;0,CONCATENATE(B846,"-AGr",VLOOKUP(C846,Listen!$A$2:$D$45,4,FALSE),"-",D846,"-",E846,),CONCATENATE("AGr",VLOOKUP(C846,Listen!$A$2:$D$45,4,FALSE),"-",D846,"-",E846)),"keine vollständige ID")</f>
        <v>keine vollständige ID</v>
      </c>
      <c r="B846" s="301"/>
      <c r="C846" s="287"/>
      <c r="D846" s="34"/>
      <c r="E846" s="306"/>
      <c r="F846" s="116"/>
      <c r="G846" s="17"/>
      <c r="H846" s="17"/>
      <c r="I846" s="17"/>
      <c r="J846" s="17"/>
      <c r="K846" s="17"/>
      <c r="L846" s="17"/>
      <c r="M846" s="17"/>
      <c r="N846" s="17"/>
      <c r="O846" s="116"/>
      <c r="P846" s="117">
        <f>IF(D846&gt;A_Stammdaten!$B$12,0,SUM(G846,H846,J846,L846:M846)-SUM(I846,K846,N846:O846))</f>
        <v>0</v>
      </c>
      <c r="Q846" s="17"/>
      <c r="R846" s="17"/>
      <c r="S846" s="17"/>
      <c r="T846" s="17"/>
      <c r="U846" s="62">
        <f t="shared" si="275"/>
        <v>0</v>
      </c>
      <c r="V846" s="34"/>
      <c r="W846" s="34"/>
      <c r="X846" s="34"/>
      <c r="Y846" s="34"/>
      <c r="Z846" s="34"/>
      <c r="AA846" s="63" t="str">
        <f t="shared" si="276"/>
        <v>-</v>
      </c>
      <c r="AB846" s="63" t="str">
        <f t="shared" si="277"/>
        <v>-</v>
      </c>
      <c r="AC846" s="63">
        <f>IF(ISBLANK($C846),0,VLOOKUP($C846,Listen!$A$2:$C$45,2,FALSE))</f>
        <v>0</v>
      </c>
      <c r="AD846" s="63">
        <f>IF(ISBLANK($C846),0,VLOOKUP($C846,Listen!$A$2:$C$45,3,FALSE))</f>
        <v>0</v>
      </c>
      <c r="AE846" s="49">
        <f t="shared" si="278"/>
        <v>0</v>
      </c>
      <c r="AF846" s="49">
        <f t="shared" si="278"/>
        <v>0</v>
      </c>
      <c r="AG846" s="49">
        <f>IFERROR(IF(OR($V846&lt;&gt;"Ja",VLOOKUP($C846,Listen!$A$2:$F$45,5,0)="Nein",D846&lt;IF(C846="LNG Anbindungsanlagen gemäß separater Festlegung",2022,2023)),$AC846,$AA846),0)</f>
        <v>0</v>
      </c>
      <c r="AH846" s="49">
        <f>IFERROR(IF(OR($V846&lt;&gt;"Ja",VLOOKUP($C846,Listen!$A$2:$F$45,5,0)="Nein",D846&lt;IF(C846="LNG Anbindungsanlagen gemäß separater Festlegung",2022,2023)),$AC846,$AA846),0)</f>
        <v>0</v>
      </c>
      <c r="AI846" s="49">
        <f>IFERROR(IF(OR($W846&lt;&gt;"Ja",VLOOKUP($C846,Listen!$A$2:$F$45,6,0)="Nein"),$AC846,$AB846),0)</f>
        <v>0</v>
      </c>
      <c r="AJ846" s="49">
        <f>IFERROR(IF(OR($W846&lt;&gt;"Ja",VLOOKUP($C846,Listen!$A$2:$F$45,6,0)="Nein"),$AC846,$AB846),0)</f>
        <v>0</v>
      </c>
      <c r="AK846" s="49">
        <f>IFERROR(IF(OR($W846&lt;&gt;"Ja",VLOOKUP($C846,Listen!$A$2:$F$45,6,0)="Nein"),$AC846,$AB846),0)</f>
        <v>0</v>
      </c>
      <c r="AL846" s="51">
        <f t="shared" si="279"/>
        <v>0</v>
      </c>
      <c r="AM846" s="296">
        <f>IFERROR(IF(VLOOKUP($C846,Listen!$A$2:$F$45,6,0)="Ja",MAX(BC846:BD846),D_SAV!$BC846),0)</f>
        <v>0</v>
      </c>
      <c r="AN846" s="51">
        <f t="shared" si="280"/>
        <v>0</v>
      </c>
      <c r="AP846" s="304">
        <f t="shared" si="281"/>
        <v>0</v>
      </c>
      <c r="AQ846" s="304">
        <f t="shared" si="282"/>
        <v>0</v>
      </c>
      <c r="AR846" s="304">
        <f t="shared" si="283"/>
        <v>0</v>
      </c>
      <c r="AS846" s="304">
        <f t="shared" si="284"/>
        <v>0</v>
      </c>
      <c r="AT846" s="304">
        <f t="shared" si="285"/>
        <v>0</v>
      </c>
      <c r="AU846" s="304">
        <f t="shared" si="286"/>
        <v>0</v>
      </c>
      <c r="AV846" s="304">
        <f t="shared" si="287"/>
        <v>0</v>
      </c>
      <c r="AW846" s="304">
        <f t="shared" si="288"/>
        <v>0</v>
      </c>
      <c r="AX846" s="304">
        <f t="shared" si="289"/>
        <v>0</v>
      </c>
      <c r="AY846" s="304">
        <f t="shared" si="290"/>
        <v>0</v>
      </c>
      <c r="AZ846" s="304">
        <f t="shared" si="291"/>
        <v>0</v>
      </c>
      <c r="BA846" s="304">
        <f t="shared" si="292"/>
        <v>0</v>
      </c>
      <c r="BB846" s="304">
        <f t="shared" si="293"/>
        <v>0</v>
      </c>
      <c r="BC846" s="304">
        <f t="shared" si="294"/>
        <v>0</v>
      </c>
      <c r="BD846" s="304">
        <f t="shared" si="295"/>
        <v>0</v>
      </c>
      <c r="BE846" s="304">
        <f>IFERROR(IF(VLOOKUP($C846,Listen!$A$2:$F$45,6,0)="Ja",BB846-MAX(BC846:BD846),BB846-BC846),0)</f>
        <v>0</v>
      </c>
    </row>
    <row r="847" spans="1:57" x14ac:dyDescent="0.25">
      <c r="A847" s="320" t="str">
        <f>IF(AND(D847&lt;&gt;0,C847&lt;&gt;0,E847&lt;&gt;0),IF(B847&lt;&gt;0,CONCATENATE(B847,"-AGr",VLOOKUP(C847,Listen!$A$2:$D$45,4,FALSE),"-",D847,"-",E847,),CONCATENATE("AGr",VLOOKUP(C847,Listen!$A$2:$D$45,4,FALSE),"-",D847,"-",E847)),"keine vollständige ID")</f>
        <v>keine vollständige ID</v>
      </c>
      <c r="B847" s="301"/>
      <c r="C847" s="287"/>
      <c r="D847" s="34"/>
      <c r="E847" s="306"/>
      <c r="F847" s="116"/>
      <c r="G847" s="17"/>
      <c r="H847" s="17"/>
      <c r="I847" s="17"/>
      <c r="J847" s="17"/>
      <c r="K847" s="17"/>
      <c r="L847" s="17"/>
      <c r="M847" s="17"/>
      <c r="N847" s="17"/>
      <c r="O847" s="116"/>
      <c r="P847" s="117">
        <f>IF(D847&gt;A_Stammdaten!$B$12,0,SUM(G847,H847,J847,L847:M847)-SUM(I847,K847,N847:O847))</f>
        <v>0</v>
      </c>
      <c r="Q847" s="17"/>
      <c r="R847" s="17"/>
      <c r="S847" s="17"/>
      <c r="T847" s="17"/>
      <c r="U847" s="62">
        <f t="shared" si="275"/>
        <v>0</v>
      </c>
      <c r="V847" s="34"/>
      <c r="W847" s="34"/>
      <c r="X847" s="34"/>
      <c r="Y847" s="34"/>
      <c r="Z847" s="34"/>
      <c r="AA847" s="63" t="str">
        <f t="shared" si="276"/>
        <v>-</v>
      </c>
      <c r="AB847" s="63" t="str">
        <f t="shared" si="277"/>
        <v>-</v>
      </c>
      <c r="AC847" s="63">
        <f>IF(ISBLANK($C847),0,VLOOKUP($C847,Listen!$A$2:$C$45,2,FALSE))</f>
        <v>0</v>
      </c>
      <c r="AD847" s="63">
        <f>IF(ISBLANK($C847),0,VLOOKUP($C847,Listen!$A$2:$C$45,3,FALSE))</f>
        <v>0</v>
      </c>
      <c r="AE847" s="49">
        <f t="shared" si="278"/>
        <v>0</v>
      </c>
      <c r="AF847" s="49">
        <f t="shared" si="278"/>
        <v>0</v>
      </c>
      <c r="AG847" s="49">
        <f>IFERROR(IF(OR($V847&lt;&gt;"Ja",VLOOKUP($C847,Listen!$A$2:$F$45,5,0)="Nein",D847&lt;IF(C847="LNG Anbindungsanlagen gemäß separater Festlegung",2022,2023)),$AC847,$AA847),0)</f>
        <v>0</v>
      </c>
      <c r="AH847" s="49">
        <f>IFERROR(IF(OR($V847&lt;&gt;"Ja",VLOOKUP($C847,Listen!$A$2:$F$45,5,0)="Nein",D847&lt;IF(C847="LNG Anbindungsanlagen gemäß separater Festlegung",2022,2023)),$AC847,$AA847),0)</f>
        <v>0</v>
      </c>
      <c r="AI847" s="49">
        <f>IFERROR(IF(OR($W847&lt;&gt;"Ja",VLOOKUP($C847,Listen!$A$2:$F$45,6,0)="Nein"),$AC847,$AB847),0)</f>
        <v>0</v>
      </c>
      <c r="AJ847" s="49">
        <f>IFERROR(IF(OR($W847&lt;&gt;"Ja",VLOOKUP($C847,Listen!$A$2:$F$45,6,0)="Nein"),$AC847,$AB847),0)</f>
        <v>0</v>
      </c>
      <c r="AK847" s="49">
        <f>IFERROR(IF(OR($W847&lt;&gt;"Ja",VLOOKUP($C847,Listen!$A$2:$F$45,6,0)="Nein"),$AC847,$AB847),0)</f>
        <v>0</v>
      </c>
      <c r="AL847" s="51">
        <f t="shared" si="279"/>
        <v>0</v>
      </c>
      <c r="AM847" s="296">
        <f>IFERROR(IF(VLOOKUP($C847,Listen!$A$2:$F$45,6,0)="Ja",MAX(BC847:BD847),D_SAV!$BC847),0)</f>
        <v>0</v>
      </c>
      <c r="AN847" s="51">
        <f t="shared" si="280"/>
        <v>0</v>
      </c>
      <c r="AP847" s="304">
        <f t="shared" si="281"/>
        <v>0</v>
      </c>
      <c r="AQ847" s="304">
        <f t="shared" si="282"/>
        <v>0</v>
      </c>
      <c r="AR847" s="304">
        <f t="shared" si="283"/>
        <v>0</v>
      </c>
      <c r="AS847" s="304">
        <f t="shared" si="284"/>
        <v>0</v>
      </c>
      <c r="AT847" s="304">
        <f t="shared" si="285"/>
        <v>0</v>
      </c>
      <c r="AU847" s="304">
        <f t="shared" si="286"/>
        <v>0</v>
      </c>
      <c r="AV847" s="304">
        <f t="shared" si="287"/>
        <v>0</v>
      </c>
      <c r="AW847" s="304">
        <f t="shared" si="288"/>
        <v>0</v>
      </c>
      <c r="AX847" s="304">
        <f t="shared" si="289"/>
        <v>0</v>
      </c>
      <c r="AY847" s="304">
        <f t="shared" si="290"/>
        <v>0</v>
      </c>
      <c r="AZ847" s="304">
        <f t="shared" si="291"/>
        <v>0</v>
      </c>
      <c r="BA847" s="304">
        <f t="shared" si="292"/>
        <v>0</v>
      </c>
      <c r="BB847" s="304">
        <f t="shared" si="293"/>
        <v>0</v>
      </c>
      <c r="BC847" s="304">
        <f t="shared" si="294"/>
        <v>0</v>
      </c>
      <c r="BD847" s="304">
        <f t="shared" si="295"/>
        <v>0</v>
      </c>
      <c r="BE847" s="304">
        <f>IFERROR(IF(VLOOKUP($C847,Listen!$A$2:$F$45,6,0)="Ja",BB847-MAX(BC847:BD847),BB847-BC847),0)</f>
        <v>0</v>
      </c>
    </row>
    <row r="848" spans="1:57" x14ac:dyDescent="0.25">
      <c r="A848" s="320" t="str">
        <f>IF(AND(D848&lt;&gt;0,C848&lt;&gt;0,E848&lt;&gt;0),IF(B848&lt;&gt;0,CONCATENATE(B848,"-AGr",VLOOKUP(C848,Listen!$A$2:$D$45,4,FALSE),"-",D848,"-",E848,),CONCATENATE("AGr",VLOOKUP(C848,Listen!$A$2:$D$45,4,FALSE),"-",D848,"-",E848)),"keine vollständige ID")</f>
        <v>keine vollständige ID</v>
      </c>
      <c r="B848" s="301"/>
      <c r="C848" s="287"/>
      <c r="D848" s="34"/>
      <c r="E848" s="306"/>
      <c r="F848" s="116"/>
      <c r="G848" s="17"/>
      <c r="H848" s="17"/>
      <c r="I848" s="17"/>
      <c r="J848" s="17"/>
      <c r="K848" s="17"/>
      <c r="L848" s="17"/>
      <c r="M848" s="17"/>
      <c r="N848" s="17"/>
      <c r="O848" s="116"/>
      <c r="P848" s="117">
        <f>IF(D848&gt;A_Stammdaten!$B$12,0,SUM(G848,H848,J848,L848:M848)-SUM(I848,K848,N848:O848))</f>
        <v>0</v>
      </c>
      <c r="Q848" s="17"/>
      <c r="R848" s="17"/>
      <c r="S848" s="17"/>
      <c r="T848" s="17"/>
      <c r="U848" s="62">
        <f t="shared" si="275"/>
        <v>0</v>
      </c>
      <c r="V848" s="34"/>
      <c r="W848" s="34"/>
      <c r="X848" s="34"/>
      <c r="Y848" s="34"/>
      <c r="Z848" s="34"/>
      <c r="AA848" s="63" t="str">
        <f t="shared" si="276"/>
        <v>-</v>
      </c>
      <c r="AB848" s="63" t="str">
        <f t="shared" si="277"/>
        <v>-</v>
      </c>
      <c r="AC848" s="63">
        <f>IF(ISBLANK($C848),0,VLOOKUP($C848,Listen!$A$2:$C$45,2,FALSE))</f>
        <v>0</v>
      </c>
      <c r="AD848" s="63">
        <f>IF(ISBLANK($C848),0,VLOOKUP($C848,Listen!$A$2:$C$45,3,FALSE))</f>
        <v>0</v>
      </c>
      <c r="AE848" s="49">
        <f t="shared" si="278"/>
        <v>0</v>
      </c>
      <c r="AF848" s="49">
        <f t="shared" si="278"/>
        <v>0</v>
      </c>
      <c r="AG848" s="49">
        <f>IFERROR(IF(OR($V848&lt;&gt;"Ja",VLOOKUP($C848,Listen!$A$2:$F$45,5,0)="Nein",D848&lt;IF(C848="LNG Anbindungsanlagen gemäß separater Festlegung",2022,2023)),$AC848,$AA848),0)</f>
        <v>0</v>
      </c>
      <c r="AH848" s="49">
        <f>IFERROR(IF(OR($V848&lt;&gt;"Ja",VLOOKUP($C848,Listen!$A$2:$F$45,5,0)="Nein",D848&lt;IF(C848="LNG Anbindungsanlagen gemäß separater Festlegung",2022,2023)),$AC848,$AA848),0)</f>
        <v>0</v>
      </c>
      <c r="AI848" s="49">
        <f>IFERROR(IF(OR($W848&lt;&gt;"Ja",VLOOKUP($C848,Listen!$A$2:$F$45,6,0)="Nein"),$AC848,$AB848),0)</f>
        <v>0</v>
      </c>
      <c r="AJ848" s="49">
        <f>IFERROR(IF(OR($W848&lt;&gt;"Ja",VLOOKUP($C848,Listen!$A$2:$F$45,6,0)="Nein"),$AC848,$AB848),0)</f>
        <v>0</v>
      </c>
      <c r="AK848" s="49">
        <f>IFERROR(IF(OR($W848&lt;&gt;"Ja",VLOOKUP($C848,Listen!$A$2:$F$45,6,0)="Nein"),$AC848,$AB848),0)</f>
        <v>0</v>
      </c>
      <c r="AL848" s="51">
        <f t="shared" si="279"/>
        <v>0</v>
      </c>
      <c r="AM848" s="296">
        <f>IFERROR(IF(VLOOKUP($C848,Listen!$A$2:$F$45,6,0)="Ja",MAX(BC848:BD848),D_SAV!$BC848),0)</f>
        <v>0</v>
      </c>
      <c r="AN848" s="51">
        <f t="shared" si="280"/>
        <v>0</v>
      </c>
      <c r="AP848" s="304">
        <f t="shared" si="281"/>
        <v>0</v>
      </c>
      <c r="AQ848" s="304">
        <f t="shared" si="282"/>
        <v>0</v>
      </c>
      <c r="AR848" s="304">
        <f t="shared" si="283"/>
        <v>0</v>
      </c>
      <c r="AS848" s="304">
        <f t="shared" si="284"/>
        <v>0</v>
      </c>
      <c r="AT848" s="304">
        <f t="shared" si="285"/>
        <v>0</v>
      </c>
      <c r="AU848" s="304">
        <f t="shared" si="286"/>
        <v>0</v>
      </c>
      <c r="AV848" s="304">
        <f t="shared" si="287"/>
        <v>0</v>
      </c>
      <c r="AW848" s="304">
        <f t="shared" si="288"/>
        <v>0</v>
      </c>
      <c r="AX848" s="304">
        <f t="shared" si="289"/>
        <v>0</v>
      </c>
      <c r="AY848" s="304">
        <f t="shared" si="290"/>
        <v>0</v>
      </c>
      <c r="AZ848" s="304">
        <f t="shared" si="291"/>
        <v>0</v>
      </c>
      <c r="BA848" s="304">
        <f t="shared" si="292"/>
        <v>0</v>
      </c>
      <c r="BB848" s="304">
        <f t="shared" si="293"/>
        <v>0</v>
      </c>
      <c r="BC848" s="304">
        <f t="shared" si="294"/>
        <v>0</v>
      </c>
      <c r="BD848" s="304">
        <f t="shared" si="295"/>
        <v>0</v>
      </c>
      <c r="BE848" s="304">
        <f>IFERROR(IF(VLOOKUP($C848,Listen!$A$2:$F$45,6,0)="Ja",BB848-MAX(BC848:BD848),BB848-BC848),0)</f>
        <v>0</v>
      </c>
    </row>
    <row r="849" spans="1:57" x14ac:dyDescent="0.25">
      <c r="A849" s="320" t="str">
        <f>IF(AND(D849&lt;&gt;0,C849&lt;&gt;0,E849&lt;&gt;0),IF(B849&lt;&gt;0,CONCATENATE(B849,"-AGr",VLOOKUP(C849,Listen!$A$2:$D$45,4,FALSE),"-",D849,"-",E849,),CONCATENATE("AGr",VLOOKUP(C849,Listen!$A$2:$D$45,4,FALSE),"-",D849,"-",E849)),"keine vollständige ID")</f>
        <v>keine vollständige ID</v>
      </c>
      <c r="B849" s="301"/>
      <c r="C849" s="287"/>
      <c r="D849" s="34"/>
      <c r="E849" s="306"/>
      <c r="F849" s="116"/>
      <c r="G849" s="17"/>
      <c r="H849" s="17"/>
      <c r="I849" s="17"/>
      <c r="J849" s="17"/>
      <c r="K849" s="17"/>
      <c r="L849" s="17"/>
      <c r="M849" s="17"/>
      <c r="N849" s="17"/>
      <c r="O849" s="116"/>
      <c r="P849" s="117">
        <f>IF(D849&gt;A_Stammdaten!$B$12,0,SUM(G849,H849,J849,L849:M849)-SUM(I849,K849,N849:O849))</f>
        <v>0</v>
      </c>
      <c r="Q849" s="17"/>
      <c r="R849" s="17"/>
      <c r="S849" s="17"/>
      <c r="T849" s="17"/>
      <c r="U849" s="62">
        <f t="shared" si="275"/>
        <v>0</v>
      </c>
      <c r="V849" s="34"/>
      <c r="W849" s="34"/>
      <c r="X849" s="34"/>
      <c r="Y849" s="34"/>
      <c r="Z849" s="34"/>
      <c r="AA849" s="63" t="str">
        <f t="shared" si="276"/>
        <v>-</v>
      </c>
      <c r="AB849" s="63" t="str">
        <f t="shared" si="277"/>
        <v>-</v>
      </c>
      <c r="AC849" s="63">
        <f>IF(ISBLANK($C849),0,VLOOKUP($C849,Listen!$A$2:$C$45,2,FALSE))</f>
        <v>0</v>
      </c>
      <c r="AD849" s="63">
        <f>IF(ISBLANK($C849),0,VLOOKUP($C849,Listen!$A$2:$C$45,3,FALSE))</f>
        <v>0</v>
      </c>
      <c r="AE849" s="49">
        <f t="shared" si="278"/>
        <v>0</v>
      </c>
      <c r="AF849" s="49">
        <f t="shared" si="278"/>
        <v>0</v>
      </c>
      <c r="AG849" s="49">
        <f>IFERROR(IF(OR($V849&lt;&gt;"Ja",VLOOKUP($C849,Listen!$A$2:$F$45,5,0)="Nein",D849&lt;IF(C849="LNG Anbindungsanlagen gemäß separater Festlegung",2022,2023)),$AC849,$AA849),0)</f>
        <v>0</v>
      </c>
      <c r="AH849" s="49">
        <f>IFERROR(IF(OR($V849&lt;&gt;"Ja",VLOOKUP($C849,Listen!$A$2:$F$45,5,0)="Nein",D849&lt;IF(C849="LNG Anbindungsanlagen gemäß separater Festlegung",2022,2023)),$AC849,$AA849),0)</f>
        <v>0</v>
      </c>
      <c r="AI849" s="49">
        <f>IFERROR(IF(OR($W849&lt;&gt;"Ja",VLOOKUP($C849,Listen!$A$2:$F$45,6,0)="Nein"),$AC849,$AB849),0)</f>
        <v>0</v>
      </c>
      <c r="AJ849" s="49">
        <f>IFERROR(IF(OR($W849&lt;&gt;"Ja",VLOOKUP($C849,Listen!$A$2:$F$45,6,0)="Nein"),$AC849,$AB849),0)</f>
        <v>0</v>
      </c>
      <c r="AK849" s="49">
        <f>IFERROR(IF(OR($W849&lt;&gt;"Ja",VLOOKUP($C849,Listen!$A$2:$F$45,6,0)="Nein"),$AC849,$AB849),0)</f>
        <v>0</v>
      </c>
      <c r="AL849" s="51">
        <f t="shared" si="279"/>
        <v>0</v>
      </c>
      <c r="AM849" s="296">
        <f>IFERROR(IF(VLOOKUP($C849,Listen!$A$2:$F$45,6,0)="Ja",MAX(BC849:BD849),D_SAV!$BC849),0)</f>
        <v>0</v>
      </c>
      <c r="AN849" s="51">
        <f t="shared" si="280"/>
        <v>0</v>
      </c>
      <c r="AP849" s="304">
        <f t="shared" si="281"/>
        <v>0</v>
      </c>
      <c r="AQ849" s="304">
        <f t="shared" si="282"/>
        <v>0</v>
      </c>
      <c r="AR849" s="304">
        <f t="shared" si="283"/>
        <v>0</v>
      </c>
      <c r="AS849" s="304">
        <f t="shared" si="284"/>
        <v>0</v>
      </c>
      <c r="AT849" s="304">
        <f t="shared" si="285"/>
        <v>0</v>
      </c>
      <c r="AU849" s="304">
        <f t="shared" si="286"/>
        <v>0</v>
      </c>
      <c r="AV849" s="304">
        <f t="shared" si="287"/>
        <v>0</v>
      </c>
      <c r="AW849" s="304">
        <f t="shared" si="288"/>
        <v>0</v>
      </c>
      <c r="AX849" s="304">
        <f t="shared" si="289"/>
        <v>0</v>
      </c>
      <c r="AY849" s="304">
        <f t="shared" si="290"/>
        <v>0</v>
      </c>
      <c r="AZ849" s="304">
        <f t="shared" si="291"/>
        <v>0</v>
      </c>
      <c r="BA849" s="304">
        <f t="shared" si="292"/>
        <v>0</v>
      </c>
      <c r="BB849" s="304">
        <f t="shared" si="293"/>
        <v>0</v>
      </c>
      <c r="BC849" s="304">
        <f t="shared" si="294"/>
        <v>0</v>
      </c>
      <c r="BD849" s="304">
        <f t="shared" si="295"/>
        <v>0</v>
      </c>
      <c r="BE849" s="304">
        <f>IFERROR(IF(VLOOKUP($C849,Listen!$A$2:$F$45,6,0)="Ja",BB849-MAX(BC849:BD849),BB849-BC849),0)</f>
        <v>0</v>
      </c>
    </row>
    <row r="850" spans="1:57" x14ac:dyDescent="0.25">
      <c r="A850" s="320" t="str">
        <f>IF(AND(D850&lt;&gt;0,C850&lt;&gt;0,E850&lt;&gt;0),IF(B850&lt;&gt;0,CONCATENATE(B850,"-AGr",VLOOKUP(C850,Listen!$A$2:$D$45,4,FALSE),"-",D850,"-",E850,),CONCATENATE("AGr",VLOOKUP(C850,Listen!$A$2:$D$45,4,FALSE),"-",D850,"-",E850)),"keine vollständige ID")</f>
        <v>keine vollständige ID</v>
      </c>
      <c r="B850" s="301"/>
      <c r="C850" s="287"/>
      <c r="D850" s="34"/>
      <c r="E850" s="306"/>
      <c r="F850" s="116"/>
      <c r="G850" s="17"/>
      <c r="H850" s="17"/>
      <c r="I850" s="17"/>
      <c r="J850" s="17"/>
      <c r="K850" s="17"/>
      <c r="L850" s="17"/>
      <c r="M850" s="17"/>
      <c r="N850" s="17"/>
      <c r="O850" s="116"/>
      <c r="P850" s="117">
        <f>IF(D850&gt;A_Stammdaten!$B$12,0,SUM(G850,H850,J850,L850:M850)-SUM(I850,K850,N850:O850))</f>
        <v>0</v>
      </c>
      <c r="Q850" s="17"/>
      <c r="R850" s="17"/>
      <c r="S850" s="17"/>
      <c r="T850" s="17"/>
      <c r="U850" s="62">
        <f t="shared" si="275"/>
        <v>0</v>
      </c>
      <c r="V850" s="34"/>
      <c r="W850" s="34"/>
      <c r="X850" s="34"/>
      <c r="Y850" s="34"/>
      <c r="Z850" s="34"/>
      <c r="AA850" s="63" t="str">
        <f t="shared" si="276"/>
        <v>-</v>
      </c>
      <c r="AB850" s="63" t="str">
        <f t="shared" si="277"/>
        <v>-</v>
      </c>
      <c r="AC850" s="63">
        <f>IF(ISBLANK($C850),0,VLOOKUP($C850,Listen!$A$2:$C$45,2,FALSE))</f>
        <v>0</v>
      </c>
      <c r="AD850" s="63">
        <f>IF(ISBLANK($C850),0,VLOOKUP($C850,Listen!$A$2:$C$45,3,FALSE))</f>
        <v>0</v>
      </c>
      <c r="AE850" s="49">
        <f t="shared" si="278"/>
        <v>0</v>
      </c>
      <c r="AF850" s="49">
        <f t="shared" si="278"/>
        <v>0</v>
      </c>
      <c r="AG850" s="49">
        <f>IFERROR(IF(OR($V850&lt;&gt;"Ja",VLOOKUP($C850,Listen!$A$2:$F$45,5,0)="Nein",D850&lt;IF(C850="LNG Anbindungsanlagen gemäß separater Festlegung",2022,2023)),$AC850,$AA850),0)</f>
        <v>0</v>
      </c>
      <c r="AH850" s="49">
        <f>IFERROR(IF(OR($V850&lt;&gt;"Ja",VLOOKUP($C850,Listen!$A$2:$F$45,5,0)="Nein",D850&lt;IF(C850="LNG Anbindungsanlagen gemäß separater Festlegung",2022,2023)),$AC850,$AA850),0)</f>
        <v>0</v>
      </c>
      <c r="AI850" s="49">
        <f>IFERROR(IF(OR($W850&lt;&gt;"Ja",VLOOKUP($C850,Listen!$A$2:$F$45,6,0)="Nein"),$AC850,$AB850),0)</f>
        <v>0</v>
      </c>
      <c r="AJ850" s="49">
        <f>IFERROR(IF(OR($W850&lt;&gt;"Ja",VLOOKUP($C850,Listen!$A$2:$F$45,6,0)="Nein"),$AC850,$AB850),0)</f>
        <v>0</v>
      </c>
      <c r="AK850" s="49">
        <f>IFERROR(IF(OR($W850&lt;&gt;"Ja",VLOOKUP($C850,Listen!$A$2:$F$45,6,0)="Nein"),$AC850,$AB850),0)</f>
        <v>0</v>
      </c>
      <c r="AL850" s="51">
        <f t="shared" si="279"/>
        <v>0</v>
      </c>
      <c r="AM850" s="296">
        <f>IFERROR(IF(VLOOKUP($C850,Listen!$A$2:$F$45,6,0)="Ja",MAX(BC850:BD850),D_SAV!$BC850),0)</f>
        <v>0</v>
      </c>
      <c r="AN850" s="51">
        <f t="shared" si="280"/>
        <v>0</v>
      </c>
      <c r="AP850" s="304">
        <f t="shared" si="281"/>
        <v>0</v>
      </c>
      <c r="AQ850" s="304">
        <f t="shared" si="282"/>
        <v>0</v>
      </c>
      <c r="AR850" s="304">
        <f t="shared" si="283"/>
        <v>0</v>
      </c>
      <c r="AS850" s="304">
        <f t="shared" si="284"/>
        <v>0</v>
      </c>
      <c r="AT850" s="304">
        <f t="shared" si="285"/>
        <v>0</v>
      </c>
      <c r="AU850" s="304">
        <f t="shared" si="286"/>
        <v>0</v>
      </c>
      <c r="AV850" s="304">
        <f t="shared" si="287"/>
        <v>0</v>
      </c>
      <c r="AW850" s="304">
        <f t="shared" si="288"/>
        <v>0</v>
      </c>
      <c r="AX850" s="304">
        <f t="shared" si="289"/>
        <v>0</v>
      </c>
      <c r="AY850" s="304">
        <f t="shared" si="290"/>
        <v>0</v>
      </c>
      <c r="AZ850" s="304">
        <f t="shared" si="291"/>
        <v>0</v>
      </c>
      <c r="BA850" s="304">
        <f t="shared" si="292"/>
        <v>0</v>
      </c>
      <c r="BB850" s="304">
        <f t="shared" si="293"/>
        <v>0</v>
      </c>
      <c r="BC850" s="304">
        <f t="shared" si="294"/>
        <v>0</v>
      </c>
      <c r="BD850" s="304">
        <f t="shared" si="295"/>
        <v>0</v>
      </c>
      <c r="BE850" s="304">
        <f>IFERROR(IF(VLOOKUP($C850,Listen!$A$2:$F$45,6,0)="Ja",BB850-MAX(BC850:BD850),BB850-BC850),0)</f>
        <v>0</v>
      </c>
    </row>
    <row r="851" spans="1:57" x14ac:dyDescent="0.25">
      <c r="A851" s="320" t="str">
        <f>IF(AND(D851&lt;&gt;0,C851&lt;&gt;0,E851&lt;&gt;0),IF(B851&lt;&gt;0,CONCATENATE(B851,"-AGr",VLOOKUP(C851,Listen!$A$2:$D$45,4,FALSE),"-",D851,"-",E851,),CONCATENATE("AGr",VLOOKUP(C851,Listen!$A$2:$D$45,4,FALSE),"-",D851,"-",E851)),"keine vollständige ID")</f>
        <v>keine vollständige ID</v>
      </c>
      <c r="B851" s="301"/>
      <c r="C851" s="287"/>
      <c r="D851" s="34"/>
      <c r="E851" s="306"/>
      <c r="F851" s="116"/>
      <c r="G851" s="17"/>
      <c r="H851" s="17"/>
      <c r="I851" s="17"/>
      <c r="J851" s="17"/>
      <c r="K851" s="17"/>
      <c r="L851" s="17"/>
      <c r="M851" s="17"/>
      <c r="N851" s="17"/>
      <c r="O851" s="116"/>
      <c r="P851" s="117">
        <f>IF(D851&gt;A_Stammdaten!$B$12,0,SUM(G851,H851,J851,L851:M851)-SUM(I851,K851,N851:O851))</f>
        <v>0</v>
      </c>
      <c r="Q851" s="17"/>
      <c r="R851" s="17"/>
      <c r="S851" s="17"/>
      <c r="T851" s="17"/>
      <c r="U851" s="62">
        <f t="shared" si="275"/>
        <v>0</v>
      </c>
      <c r="V851" s="34"/>
      <c r="W851" s="34"/>
      <c r="X851" s="34"/>
      <c r="Y851" s="34"/>
      <c r="Z851" s="34"/>
      <c r="AA851" s="63" t="str">
        <f t="shared" si="276"/>
        <v>-</v>
      </c>
      <c r="AB851" s="63" t="str">
        <f t="shared" si="277"/>
        <v>-</v>
      </c>
      <c r="AC851" s="63">
        <f>IF(ISBLANK($C851),0,VLOOKUP($C851,Listen!$A$2:$C$45,2,FALSE))</f>
        <v>0</v>
      </c>
      <c r="AD851" s="63">
        <f>IF(ISBLANK($C851),0,VLOOKUP($C851,Listen!$A$2:$C$45,3,FALSE))</f>
        <v>0</v>
      </c>
      <c r="AE851" s="49">
        <f t="shared" si="278"/>
        <v>0</v>
      </c>
      <c r="AF851" s="49">
        <f t="shared" si="278"/>
        <v>0</v>
      </c>
      <c r="AG851" s="49">
        <f>IFERROR(IF(OR($V851&lt;&gt;"Ja",VLOOKUP($C851,Listen!$A$2:$F$45,5,0)="Nein",D851&lt;IF(C851="LNG Anbindungsanlagen gemäß separater Festlegung",2022,2023)),$AC851,$AA851),0)</f>
        <v>0</v>
      </c>
      <c r="AH851" s="49">
        <f>IFERROR(IF(OR($V851&lt;&gt;"Ja",VLOOKUP($C851,Listen!$A$2:$F$45,5,0)="Nein",D851&lt;IF(C851="LNG Anbindungsanlagen gemäß separater Festlegung",2022,2023)),$AC851,$AA851),0)</f>
        <v>0</v>
      </c>
      <c r="AI851" s="49">
        <f>IFERROR(IF(OR($W851&lt;&gt;"Ja",VLOOKUP($C851,Listen!$A$2:$F$45,6,0)="Nein"),$AC851,$AB851),0)</f>
        <v>0</v>
      </c>
      <c r="AJ851" s="49">
        <f>IFERROR(IF(OR($W851&lt;&gt;"Ja",VLOOKUP($C851,Listen!$A$2:$F$45,6,0)="Nein"),$AC851,$AB851),0)</f>
        <v>0</v>
      </c>
      <c r="AK851" s="49">
        <f>IFERROR(IF(OR($W851&lt;&gt;"Ja",VLOOKUP($C851,Listen!$A$2:$F$45,6,0)="Nein"),$AC851,$AB851),0)</f>
        <v>0</v>
      </c>
      <c r="AL851" s="51">
        <f t="shared" si="279"/>
        <v>0</v>
      </c>
      <c r="AM851" s="296">
        <f>IFERROR(IF(VLOOKUP($C851,Listen!$A$2:$F$45,6,0)="Ja",MAX(BC851:BD851),D_SAV!$BC851),0)</f>
        <v>0</v>
      </c>
      <c r="AN851" s="51">
        <f t="shared" si="280"/>
        <v>0</v>
      </c>
      <c r="AP851" s="304">
        <f t="shared" si="281"/>
        <v>0</v>
      </c>
      <c r="AQ851" s="304">
        <f t="shared" si="282"/>
        <v>0</v>
      </c>
      <c r="AR851" s="304">
        <f t="shared" si="283"/>
        <v>0</v>
      </c>
      <c r="AS851" s="304">
        <f t="shared" si="284"/>
        <v>0</v>
      </c>
      <c r="AT851" s="304">
        <f t="shared" si="285"/>
        <v>0</v>
      </c>
      <c r="AU851" s="304">
        <f t="shared" si="286"/>
        <v>0</v>
      </c>
      <c r="AV851" s="304">
        <f t="shared" si="287"/>
        <v>0</v>
      </c>
      <c r="AW851" s="304">
        <f t="shared" si="288"/>
        <v>0</v>
      </c>
      <c r="AX851" s="304">
        <f t="shared" si="289"/>
        <v>0</v>
      </c>
      <c r="AY851" s="304">
        <f t="shared" si="290"/>
        <v>0</v>
      </c>
      <c r="AZ851" s="304">
        <f t="shared" si="291"/>
        <v>0</v>
      </c>
      <c r="BA851" s="304">
        <f t="shared" si="292"/>
        <v>0</v>
      </c>
      <c r="BB851" s="304">
        <f t="shared" si="293"/>
        <v>0</v>
      </c>
      <c r="BC851" s="304">
        <f t="shared" si="294"/>
        <v>0</v>
      </c>
      <c r="BD851" s="304">
        <f t="shared" si="295"/>
        <v>0</v>
      </c>
      <c r="BE851" s="304">
        <f>IFERROR(IF(VLOOKUP($C851,Listen!$A$2:$F$45,6,0)="Ja",BB851-MAX(BC851:BD851),BB851-BC851),0)</f>
        <v>0</v>
      </c>
    </row>
    <row r="852" spans="1:57" x14ac:dyDescent="0.25">
      <c r="A852" s="320" t="str">
        <f>IF(AND(D852&lt;&gt;0,C852&lt;&gt;0,E852&lt;&gt;0),IF(B852&lt;&gt;0,CONCATENATE(B852,"-AGr",VLOOKUP(C852,Listen!$A$2:$D$45,4,FALSE),"-",D852,"-",E852,),CONCATENATE("AGr",VLOOKUP(C852,Listen!$A$2:$D$45,4,FALSE),"-",D852,"-",E852)),"keine vollständige ID")</f>
        <v>keine vollständige ID</v>
      </c>
      <c r="B852" s="301"/>
      <c r="C852" s="287"/>
      <c r="D852" s="34"/>
      <c r="E852" s="306"/>
      <c r="F852" s="116"/>
      <c r="G852" s="17"/>
      <c r="H852" s="17"/>
      <c r="I852" s="17"/>
      <c r="J852" s="17"/>
      <c r="K852" s="17"/>
      <c r="L852" s="17"/>
      <c r="M852" s="17"/>
      <c r="N852" s="17"/>
      <c r="O852" s="116"/>
      <c r="P852" s="117">
        <f>IF(D852&gt;A_Stammdaten!$B$12,0,SUM(G852,H852,J852,L852:M852)-SUM(I852,K852,N852:O852))</f>
        <v>0</v>
      </c>
      <c r="Q852" s="17"/>
      <c r="R852" s="17"/>
      <c r="S852" s="17"/>
      <c r="T852" s="17"/>
      <c r="U852" s="62">
        <f t="shared" si="275"/>
        <v>0</v>
      </c>
      <c r="V852" s="34"/>
      <c r="W852" s="34"/>
      <c r="X852" s="34"/>
      <c r="Y852" s="34"/>
      <c r="Z852" s="34"/>
      <c r="AA852" s="63" t="str">
        <f t="shared" si="276"/>
        <v>-</v>
      </c>
      <c r="AB852" s="63" t="str">
        <f t="shared" si="277"/>
        <v>-</v>
      </c>
      <c r="AC852" s="63">
        <f>IF(ISBLANK($C852),0,VLOOKUP($C852,Listen!$A$2:$C$45,2,FALSE))</f>
        <v>0</v>
      </c>
      <c r="AD852" s="63">
        <f>IF(ISBLANK($C852),0,VLOOKUP($C852,Listen!$A$2:$C$45,3,FALSE))</f>
        <v>0</v>
      </c>
      <c r="AE852" s="49">
        <f t="shared" si="278"/>
        <v>0</v>
      </c>
      <c r="AF852" s="49">
        <f t="shared" si="278"/>
        <v>0</v>
      </c>
      <c r="AG852" s="49">
        <f>IFERROR(IF(OR($V852&lt;&gt;"Ja",VLOOKUP($C852,Listen!$A$2:$F$45,5,0)="Nein",D852&lt;IF(C852="LNG Anbindungsanlagen gemäß separater Festlegung",2022,2023)),$AC852,$AA852),0)</f>
        <v>0</v>
      </c>
      <c r="AH852" s="49">
        <f>IFERROR(IF(OR($V852&lt;&gt;"Ja",VLOOKUP($C852,Listen!$A$2:$F$45,5,0)="Nein",D852&lt;IF(C852="LNG Anbindungsanlagen gemäß separater Festlegung",2022,2023)),$AC852,$AA852),0)</f>
        <v>0</v>
      </c>
      <c r="AI852" s="49">
        <f>IFERROR(IF(OR($W852&lt;&gt;"Ja",VLOOKUP($C852,Listen!$A$2:$F$45,6,0)="Nein"),$AC852,$AB852),0)</f>
        <v>0</v>
      </c>
      <c r="AJ852" s="49">
        <f>IFERROR(IF(OR($W852&lt;&gt;"Ja",VLOOKUP($C852,Listen!$A$2:$F$45,6,0)="Nein"),$AC852,$AB852),0)</f>
        <v>0</v>
      </c>
      <c r="AK852" s="49">
        <f>IFERROR(IF(OR($W852&lt;&gt;"Ja",VLOOKUP($C852,Listen!$A$2:$F$45,6,0)="Nein"),$AC852,$AB852),0)</f>
        <v>0</v>
      </c>
      <c r="AL852" s="51">
        <f t="shared" si="279"/>
        <v>0</v>
      </c>
      <c r="AM852" s="296">
        <f>IFERROR(IF(VLOOKUP($C852,Listen!$A$2:$F$45,6,0)="Ja",MAX(BC852:BD852),D_SAV!$BC852),0)</f>
        <v>0</v>
      </c>
      <c r="AN852" s="51">
        <f t="shared" si="280"/>
        <v>0</v>
      </c>
      <c r="AP852" s="304">
        <f t="shared" si="281"/>
        <v>0</v>
      </c>
      <c r="AQ852" s="304">
        <f t="shared" si="282"/>
        <v>0</v>
      </c>
      <c r="AR852" s="304">
        <f t="shared" si="283"/>
        <v>0</v>
      </c>
      <c r="AS852" s="304">
        <f t="shared" si="284"/>
        <v>0</v>
      </c>
      <c r="AT852" s="304">
        <f t="shared" si="285"/>
        <v>0</v>
      </c>
      <c r="AU852" s="304">
        <f t="shared" si="286"/>
        <v>0</v>
      </c>
      <c r="AV852" s="304">
        <f t="shared" si="287"/>
        <v>0</v>
      </c>
      <c r="AW852" s="304">
        <f t="shared" si="288"/>
        <v>0</v>
      </c>
      <c r="AX852" s="304">
        <f t="shared" si="289"/>
        <v>0</v>
      </c>
      <c r="AY852" s="304">
        <f t="shared" si="290"/>
        <v>0</v>
      </c>
      <c r="AZ852" s="304">
        <f t="shared" si="291"/>
        <v>0</v>
      </c>
      <c r="BA852" s="304">
        <f t="shared" si="292"/>
        <v>0</v>
      </c>
      <c r="BB852" s="304">
        <f t="shared" si="293"/>
        <v>0</v>
      </c>
      <c r="BC852" s="304">
        <f t="shared" si="294"/>
        <v>0</v>
      </c>
      <c r="BD852" s="304">
        <f t="shared" si="295"/>
        <v>0</v>
      </c>
      <c r="BE852" s="304">
        <f>IFERROR(IF(VLOOKUP($C852,Listen!$A$2:$F$45,6,0)="Ja",BB852-MAX(BC852:BD852),BB852-BC852),0)</f>
        <v>0</v>
      </c>
    </row>
    <row r="853" spans="1:57" x14ac:dyDescent="0.25">
      <c r="A853" s="320" t="str">
        <f>IF(AND(D853&lt;&gt;0,C853&lt;&gt;0,E853&lt;&gt;0),IF(B853&lt;&gt;0,CONCATENATE(B853,"-AGr",VLOOKUP(C853,Listen!$A$2:$D$45,4,FALSE),"-",D853,"-",E853,),CONCATENATE("AGr",VLOOKUP(C853,Listen!$A$2:$D$45,4,FALSE),"-",D853,"-",E853)),"keine vollständige ID")</f>
        <v>keine vollständige ID</v>
      </c>
      <c r="B853" s="301"/>
      <c r="C853" s="287"/>
      <c r="D853" s="34"/>
      <c r="E853" s="306"/>
      <c r="F853" s="116"/>
      <c r="G853" s="17"/>
      <c r="H853" s="17"/>
      <c r="I853" s="17"/>
      <c r="J853" s="17"/>
      <c r="K853" s="17"/>
      <c r="L853" s="17"/>
      <c r="M853" s="17"/>
      <c r="N853" s="17"/>
      <c r="O853" s="116"/>
      <c r="P853" s="117">
        <f>IF(D853&gt;A_Stammdaten!$B$12,0,SUM(G853,H853,J853,L853:M853)-SUM(I853,K853,N853:O853))</f>
        <v>0</v>
      </c>
      <c r="Q853" s="17"/>
      <c r="R853" s="17"/>
      <c r="S853" s="17"/>
      <c r="T853" s="17"/>
      <c r="U853" s="62">
        <f t="shared" si="275"/>
        <v>0</v>
      </c>
      <c r="V853" s="34"/>
      <c r="W853" s="34"/>
      <c r="X853" s="34"/>
      <c r="Y853" s="34"/>
      <c r="Z853" s="34"/>
      <c r="AA853" s="63" t="str">
        <f t="shared" si="276"/>
        <v>-</v>
      </c>
      <c r="AB853" s="63" t="str">
        <f t="shared" si="277"/>
        <v>-</v>
      </c>
      <c r="AC853" s="63">
        <f>IF(ISBLANK($C853),0,VLOOKUP($C853,Listen!$A$2:$C$45,2,FALSE))</f>
        <v>0</v>
      </c>
      <c r="AD853" s="63">
        <f>IF(ISBLANK($C853),0,VLOOKUP($C853,Listen!$A$2:$C$45,3,FALSE))</f>
        <v>0</v>
      </c>
      <c r="AE853" s="49">
        <f t="shared" si="278"/>
        <v>0</v>
      </c>
      <c r="AF853" s="49">
        <f t="shared" si="278"/>
        <v>0</v>
      </c>
      <c r="AG853" s="49">
        <f>IFERROR(IF(OR($V853&lt;&gt;"Ja",VLOOKUP($C853,Listen!$A$2:$F$45,5,0)="Nein",D853&lt;IF(C853="LNG Anbindungsanlagen gemäß separater Festlegung",2022,2023)),$AC853,$AA853),0)</f>
        <v>0</v>
      </c>
      <c r="AH853" s="49">
        <f>IFERROR(IF(OR($V853&lt;&gt;"Ja",VLOOKUP($C853,Listen!$A$2:$F$45,5,0)="Nein",D853&lt;IF(C853="LNG Anbindungsanlagen gemäß separater Festlegung",2022,2023)),$AC853,$AA853),0)</f>
        <v>0</v>
      </c>
      <c r="AI853" s="49">
        <f>IFERROR(IF(OR($W853&lt;&gt;"Ja",VLOOKUP($C853,Listen!$A$2:$F$45,6,0)="Nein"),$AC853,$AB853),0)</f>
        <v>0</v>
      </c>
      <c r="AJ853" s="49">
        <f>IFERROR(IF(OR($W853&lt;&gt;"Ja",VLOOKUP($C853,Listen!$A$2:$F$45,6,0)="Nein"),$AC853,$AB853),0)</f>
        <v>0</v>
      </c>
      <c r="AK853" s="49">
        <f>IFERROR(IF(OR($W853&lt;&gt;"Ja",VLOOKUP($C853,Listen!$A$2:$F$45,6,0)="Nein"),$AC853,$AB853),0)</f>
        <v>0</v>
      </c>
      <c r="AL853" s="51">
        <f t="shared" si="279"/>
        <v>0</v>
      </c>
      <c r="AM853" s="296">
        <f>IFERROR(IF(VLOOKUP($C853,Listen!$A$2:$F$45,6,0)="Ja",MAX(BC853:BD853),D_SAV!$BC853),0)</f>
        <v>0</v>
      </c>
      <c r="AN853" s="51">
        <f t="shared" si="280"/>
        <v>0</v>
      </c>
      <c r="AP853" s="304">
        <f t="shared" si="281"/>
        <v>0</v>
      </c>
      <c r="AQ853" s="304">
        <f t="shared" si="282"/>
        <v>0</v>
      </c>
      <c r="AR853" s="304">
        <f t="shared" si="283"/>
        <v>0</v>
      </c>
      <c r="AS853" s="304">
        <f t="shared" si="284"/>
        <v>0</v>
      </c>
      <c r="AT853" s="304">
        <f t="shared" si="285"/>
        <v>0</v>
      </c>
      <c r="AU853" s="304">
        <f t="shared" si="286"/>
        <v>0</v>
      </c>
      <c r="AV853" s="304">
        <f t="shared" si="287"/>
        <v>0</v>
      </c>
      <c r="AW853" s="304">
        <f t="shared" si="288"/>
        <v>0</v>
      </c>
      <c r="AX853" s="304">
        <f t="shared" si="289"/>
        <v>0</v>
      </c>
      <c r="AY853" s="304">
        <f t="shared" si="290"/>
        <v>0</v>
      </c>
      <c r="AZ853" s="304">
        <f t="shared" si="291"/>
        <v>0</v>
      </c>
      <c r="BA853" s="304">
        <f t="shared" si="292"/>
        <v>0</v>
      </c>
      <c r="BB853" s="304">
        <f t="shared" si="293"/>
        <v>0</v>
      </c>
      <c r="BC853" s="304">
        <f t="shared" si="294"/>
        <v>0</v>
      </c>
      <c r="BD853" s="304">
        <f t="shared" si="295"/>
        <v>0</v>
      </c>
      <c r="BE853" s="304">
        <f>IFERROR(IF(VLOOKUP($C853,Listen!$A$2:$F$45,6,0)="Ja",BB853-MAX(BC853:BD853),BB853-BC853),0)</f>
        <v>0</v>
      </c>
    </row>
    <row r="854" spans="1:57" x14ac:dyDescent="0.25">
      <c r="A854" s="320" t="str">
        <f>IF(AND(D854&lt;&gt;0,C854&lt;&gt;0,E854&lt;&gt;0),IF(B854&lt;&gt;0,CONCATENATE(B854,"-AGr",VLOOKUP(C854,Listen!$A$2:$D$45,4,FALSE),"-",D854,"-",E854,),CONCATENATE("AGr",VLOOKUP(C854,Listen!$A$2:$D$45,4,FALSE),"-",D854,"-",E854)),"keine vollständige ID")</f>
        <v>keine vollständige ID</v>
      </c>
      <c r="B854" s="301"/>
      <c r="C854" s="287"/>
      <c r="D854" s="34"/>
      <c r="E854" s="306"/>
      <c r="F854" s="116"/>
      <c r="G854" s="17"/>
      <c r="H854" s="17"/>
      <c r="I854" s="17"/>
      <c r="J854" s="17"/>
      <c r="K854" s="17"/>
      <c r="L854" s="17"/>
      <c r="M854" s="17"/>
      <c r="N854" s="17"/>
      <c r="O854" s="116"/>
      <c r="P854" s="117">
        <f>IF(D854&gt;A_Stammdaten!$B$12,0,SUM(G854,H854,J854,L854:M854)-SUM(I854,K854,N854:O854))</f>
        <v>0</v>
      </c>
      <c r="Q854" s="17"/>
      <c r="R854" s="17"/>
      <c r="S854" s="17"/>
      <c r="T854" s="17"/>
      <c r="U854" s="62">
        <f t="shared" si="275"/>
        <v>0</v>
      </c>
      <c r="V854" s="34"/>
      <c r="W854" s="34"/>
      <c r="X854" s="34"/>
      <c r="Y854" s="34"/>
      <c r="Z854" s="34"/>
      <c r="AA854" s="63" t="str">
        <f t="shared" si="276"/>
        <v>-</v>
      </c>
      <c r="AB854" s="63" t="str">
        <f t="shared" si="277"/>
        <v>-</v>
      </c>
      <c r="AC854" s="63">
        <f>IF(ISBLANK($C854),0,VLOOKUP($C854,Listen!$A$2:$C$45,2,FALSE))</f>
        <v>0</v>
      </c>
      <c r="AD854" s="63">
        <f>IF(ISBLANK($C854),0,VLOOKUP($C854,Listen!$A$2:$C$45,3,FALSE))</f>
        <v>0</v>
      </c>
      <c r="AE854" s="49">
        <f t="shared" si="278"/>
        <v>0</v>
      </c>
      <c r="AF854" s="49">
        <f t="shared" si="278"/>
        <v>0</v>
      </c>
      <c r="AG854" s="49">
        <f>IFERROR(IF(OR($V854&lt;&gt;"Ja",VLOOKUP($C854,Listen!$A$2:$F$45,5,0)="Nein",D854&lt;IF(C854="LNG Anbindungsanlagen gemäß separater Festlegung",2022,2023)),$AC854,$AA854),0)</f>
        <v>0</v>
      </c>
      <c r="AH854" s="49">
        <f>IFERROR(IF(OR($V854&lt;&gt;"Ja",VLOOKUP($C854,Listen!$A$2:$F$45,5,0)="Nein",D854&lt;IF(C854="LNG Anbindungsanlagen gemäß separater Festlegung",2022,2023)),$AC854,$AA854),0)</f>
        <v>0</v>
      </c>
      <c r="AI854" s="49">
        <f>IFERROR(IF(OR($W854&lt;&gt;"Ja",VLOOKUP($C854,Listen!$A$2:$F$45,6,0)="Nein"),$AC854,$AB854),0)</f>
        <v>0</v>
      </c>
      <c r="AJ854" s="49">
        <f>IFERROR(IF(OR($W854&lt;&gt;"Ja",VLOOKUP($C854,Listen!$A$2:$F$45,6,0)="Nein"),$AC854,$AB854),0)</f>
        <v>0</v>
      </c>
      <c r="AK854" s="49">
        <f>IFERROR(IF(OR($W854&lt;&gt;"Ja",VLOOKUP($C854,Listen!$A$2:$F$45,6,0)="Nein"),$AC854,$AB854),0)</f>
        <v>0</v>
      </c>
      <c r="AL854" s="51">
        <f t="shared" si="279"/>
        <v>0</v>
      </c>
      <c r="AM854" s="296">
        <f>IFERROR(IF(VLOOKUP($C854,Listen!$A$2:$F$45,6,0)="Ja",MAX(BC854:BD854),D_SAV!$BC854),0)</f>
        <v>0</v>
      </c>
      <c r="AN854" s="51">
        <f t="shared" si="280"/>
        <v>0</v>
      </c>
      <c r="AP854" s="304">
        <f t="shared" si="281"/>
        <v>0</v>
      </c>
      <c r="AQ854" s="304">
        <f t="shared" si="282"/>
        <v>0</v>
      </c>
      <c r="AR854" s="304">
        <f t="shared" si="283"/>
        <v>0</v>
      </c>
      <c r="AS854" s="304">
        <f t="shared" si="284"/>
        <v>0</v>
      </c>
      <c r="AT854" s="304">
        <f t="shared" si="285"/>
        <v>0</v>
      </c>
      <c r="AU854" s="304">
        <f t="shared" si="286"/>
        <v>0</v>
      </c>
      <c r="AV854" s="304">
        <f t="shared" si="287"/>
        <v>0</v>
      </c>
      <c r="AW854" s="304">
        <f t="shared" si="288"/>
        <v>0</v>
      </c>
      <c r="AX854" s="304">
        <f t="shared" si="289"/>
        <v>0</v>
      </c>
      <c r="AY854" s="304">
        <f t="shared" si="290"/>
        <v>0</v>
      </c>
      <c r="AZ854" s="304">
        <f t="shared" si="291"/>
        <v>0</v>
      </c>
      <c r="BA854" s="304">
        <f t="shared" si="292"/>
        <v>0</v>
      </c>
      <c r="BB854" s="304">
        <f t="shared" si="293"/>
        <v>0</v>
      </c>
      <c r="BC854" s="304">
        <f t="shared" si="294"/>
        <v>0</v>
      </c>
      <c r="BD854" s="304">
        <f t="shared" si="295"/>
        <v>0</v>
      </c>
      <c r="BE854" s="304">
        <f>IFERROR(IF(VLOOKUP($C854,Listen!$A$2:$F$45,6,0)="Ja",BB854-MAX(BC854:BD854),BB854-BC854),0)</f>
        <v>0</v>
      </c>
    </row>
    <row r="855" spans="1:57" x14ac:dyDescent="0.25">
      <c r="A855" s="320" t="str">
        <f>IF(AND(D855&lt;&gt;0,C855&lt;&gt;0,E855&lt;&gt;0),IF(B855&lt;&gt;0,CONCATENATE(B855,"-AGr",VLOOKUP(C855,Listen!$A$2:$D$45,4,FALSE),"-",D855,"-",E855,),CONCATENATE("AGr",VLOOKUP(C855,Listen!$A$2:$D$45,4,FALSE),"-",D855,"-",E855)),"keine vollständige ID")</f>
        <v>keine vollständige ID</v>
      </c>
      <c r="B855" s="301"/>
      <c r="C855" s="287"/>
      <c r="D855" s="34"/>
      <c r="E855" s="306"/>
      <c r="F855" s="116"/>
      <c r="G855" s="17"/>
      <c r="H855" s="17"/>
      <c r="I855" s="17"/>
      <c r="J855" s="17"/>
      <c r="K855" s="17"/>
      <c r="L855" s="17"/>
      <c r="M855" s="17"/>
      <c r="N855" s="17"/>
      <c r="O855" s="116"/>
      <c r="P855" s="117">
        <f>IF(D855&gt;A_Stammdaten!$B$12,0,SUM(G855,H855,J855,L855:M855)-SUM(I855,K855,N855:O855))</f>
        <v>0</v>
      </c>
      <c r="Q855" s="17"/>
      <c r="R855" s="17"/>
      <c r="S855" s="17"/>
      <c r="T855" s="17"/>
      <c r="U855" s="62">
        <f t="shared" si="275"/>
        <v>0</v>
      </c>
      <c r="V855" s="34"/>
      <c r="W855" s="34"/>
      <c r="X855" s="34"/>
      <c r="Y855" s="34"/>
      <c r="Z855" s="34"/>
      <c r="AA855" s="63" t="str">
        <f t="shared" si="276"/>
        <v>-</v>
      </c>
      <c r="AB855" s="63" t="str">
        <f t="shared" si="277"/>
        <v>-</v>
      </c>
      <c r="AC855" s="63">
        <f>IF(ISBLANK($C855),0,VLOOKUP($C855,Listen!$A$2:$C$45,2,FALSE))</f>
        <v>0</v>
      </c>
      <c r="AD855" s="63">
        <f>IF(ISBLANK($C855),0,VLOOKUP($C855,Listen!$A$2:$C$45,3,FALSE))</f>
        <v>0</v>
      </c>
      <c r="AE855" s="49">
        <f t="shared" si="278"/>
        <v>0</v>
      </c>
      <c r="AF855" s="49">
        <f t="shared" si="278"/>
        <v>0</v>
      </c>
      <c r="AG855" s="49">
        <f>IFERROR(IF(OR($V855&lt;&gt;"Ja",VLOOKUP($C855,Listen!$A$2:$F$45,5,0)="Nein",D855&lt;IF(C855="LNG Anbindungsanlagen gemäß separater Festlegung",2022,2023)),$AC855,$AA855),0)</f>
        <v>0</v>
      </c>
      <c r="AH855" s="49">
        <f>IFERROR(IF(OR($V855&lt;&gt;"Ja",VLOOKUP($C855,Listen!$A$2:$F$45,5,0)="Nein",D855&lt;IF(C855="LNG Anbindungsanlagen gemäß separater Festlegung",2022,2023)),$AC855,$AA855),0)</f>
        <v>0</v>
      </c>
      <c r="AI855" s="49">
        <f>IFERROR(IF(OR($W855&lt;&gt;"Ja",VLOOKUP($C855,Listen!$A$2:$F$45,6,0)="Nein"),$AC855,$AB855),0)</f>
        <v>0</v>
      </c>
      <c r="AJ855" s="49">
        <f>IFERROR(IF(OR($W855&lt;&gt;"Ja",VLOOKUP($C855,Listen!$A$2:$F$45,6,0)="Nein"),$AC855,$AB855),0)</f>
        <v>0</v>
      </c>
      <c r="AK855" s="49">
        <f>IFERROR(IF(OR($W855&lt;&gt;"Ja",VLOOKUP($C855,Listen!$A$2:$F$45,6,0)="Nein"),$AC855,$AB855),0)</f>
        <v>0</v>
      </c>
      <c r="AL855" s="51">
        <f t="shared" si="279"/>
        <v>0</v>
      </c>
      <c r="AM855" s="296">
        <f>IFERROR(IF(VLOOKUP($C855,Listen!$A$2:$F$45,6,0)="Ja",MAX(BC855:BD855),D_SAV!$BC855),0)</f>
        <v>0</v>
      </c>
      <c r="AN855" s="51">
        <f t="shared" si="280"/>
        <v>0</v>
      </c>
      <c r="AP855" s="304">
        <f t="shared" si="281"/>
        <v>0</v>
      </c>
      <c r="AQ855" s="304">
        <f t="shared" si="282"/>
        <v>0</v>
      </c>
      <c r="AR855" s="304">
        <f t="shared" si="283"/>
        <v>0</v>
      </c>
      <c r="AS855" s="304">
        <f t="shared" si="284"/>
        <v>0</v>
      </c>
      <c r="AT855" s="304">
        <f t="shared" si="285"/>
        <v>0</v>
      </c>
      <c r="AU855" s="304">
        <f t="shared" si="286"/>
        <v>0</v>
      </c>
      <c r="AV855" s="304">
        <f t="shared" si="287"/>
        <v>0</v>
      </c>
      <c r="AW855" s="304">
        <f t="shared" si="288"/>
        <v>0</v>
      </c>
      <c r="AX855" s="304">
        <f t="shared" si="289"/>
        <v>0</v>
      </c>
      <c r="AY855" s="304">
        <f t="shared" si="290"/>
        <v>0</v>
      </c>
      <c r="AZ855" s="304">
        <f t="shared" si="291"/>
        <v>0</v>
      </c>
      <c r="BA855" s="304">
        <f t="shared" si="292"/>
        <v>0</v>
      </c>
      <c r="BB855" s="304">
        <f t="shared" si="293"/>
        <v>0</v>
      </c>
      <c r="BC855" s="304">
        <f t="shared" si="294"/>
        <v>0</v>
      </c>
      <c r="BD855" s="304">
        <f t="shared" si="295"/>
        <v>0</v>
      </c>
      <c r="BE855" s="304">
        <f>IFERROR(IF(VLOOKUP($C855,Listen!$A$2:$F$45,6,0)="Ja",BB855-MAX(BC855:BD855),BB855-BC855),0)</f>
        <v>0</v>
      </c>
    </row>
    <row r="856" spans="1:57" x14ac:dyDescent="0.25">
      <c r="A856" s="320" t="str">
        <f>IF(AND(D856&lt;&gt;0,C856&lt;&gt;0,E856&lt;&gt;0),IF(B856&lt;&gt;0,CONCATENATE(B856,"-AGr",VLOOKUP(C856,Listen!$A$2:$D$45,4,FALSE),"-",D856,"-",E856,),CONCATENATE("AGr",VLOOKUP(C856,Listen!$A$2:$D$45,4,FALSE),"-",D856,"-",E856)),"keine vollständige ID")</f>
        <v>keine vollständige ID</v>
      </c>
      <c r="B856" s="301"/>
      <c r="C856" s="287"/>
      <c r="D856" s="34"/>
      <c r="E856" s="306"/>
      <c r="F856" s="116"/>
      <c r="G856" s="17"/>
      <c r="H856" s="17"/>
      <c r="I856" s="17"/>
      <c r="J856" s="17"/>
      <c r="K856" s="17"/>
      <c r="L856" s="17"/>
      <c r="M856" s="17"/>
      <c r="N856" s="17"/>
      <c r="O856" s="116"/>
      <c r="P856" s="117">
        <f>IF(D856&gt;A_Stammdaten!$B$12,0,SUM(G856,H856,J856,L856:M856)-SUM(I856,K856,N856:O856))</f>
        <v>0</v>
      </c>
      <c r="Q856" s="17"/>
      <c r="R856" s="17"/>
      <c r="S856" s="17"/>
      <c r="T856" s="17"/>
      <c r="U856" s="62">
        <f t="shared" si="275"/>
        <v>0</v>
      </c>
      <c r="V856" s="34"/>
      <c r="W856" s="34"/>
      <c r="X856" s="34"/>
      <c r="Y856" s="34"/>
      <c r="Z856" s="34"/>
      <c r="AA856" s="63" t="str">
        <f t="shared" si="276"/>
        <v>-</v>
      </c>
      <c r="AB856" s="63" t="str">
        <f t="shared" si="277"/>
        <v>-</v>
      </c>
      <c r="AC856" s="63">
        <f>IF(ISBLANK($C856),0,VLOOKUP($C856,Listen!$A$2:$C$45,2,FALSE))</f>
        <v>0</v>
      </c>
      <c r="AD856" s="63">
        <f>IF(ISBLANK($C856),0,VLOOKUP($C856,Listen!$A$2:$C$45,3,FALSE))</f>
        <v>0</v>
      </c>
      <c r="AE856" s="49">
        <f t="shared" si="278"/>
        <v>0</v>
      </c>
      <c r="AF856" s="49">
        <f t="shared" si="278"/>
        <v>0</v>
      </c>
      <c r="AG856" s="49">
        <f>IFERROR(IF(OR($V856&lt;&gt;"Ja",VLOOKUP($C856,Listen!$A$2:$F$45,5,0)="Nein",D856&lt;IF(C856="LNG Anbindungsanlagen gemäß separater Festlegung",2022,2023)),$AC856,$AA856),0)</f>
        <v>0</v>
      </c>
      <c r="AH856" s="49">
        <f>IFERROR(IF(OR($V856&lt;&gt;"Ja",VLOOKUP($C856,Listen!$A$2:$F$45,5,0)="Nein",D856&lt;IF(C856="LNG Anbindungsanlagen gemäß separater Festlegung",2022,2023)),$AC856,$AA856),0)</f>
        <v>0</v>
      </c>
      <c r="AI856" s="49">
        <f>IFERROR(IF(OR($W856&lt;&gt;"Ja",VLOOKUP($C856,Listen!$A$2:$F$45,6,0)="Nein"),$AC856,$AB856),0)</f>
        <v>0</v>
      </c>
      <c r="AJ856" s="49">
        <f>IFERROR(IF(OR($W856&lt;&gt;"Ja",VLOOKUP($C856,Listen!$A$2:$F$45,6,0)="Nein"),$AC856,$AB856),0)</f>
        <v>0</v>
      </c>
      <c r="AK856" s="49">
        <f>IFERROR(IF(OR($W856&lt;&gt;"Ja",VLOOKUP($C856,Listen!$A$2:$F$45,6,0)="Nein"),$AC856,$AB856),0)</f>
        <v>0</v>
      </c>
      <c r="AL856" s="51">
        <f t="shared" si="279"/>
        <v>0</v>
      </c>
      <c r="AM856" s="296">
        <f>IFERROR(IF(VLOOKUP($C856,Listen!$A$2:$F$45,6,0)="Ja",MAX(BC856:BD856),D_SAV!$BC856),0)</f>
        <v>0</v>
      </c>
      <c r="AN856" s="51">
        <f t="shared" si="280"/>
        <v>0</v>
      </c>
      <c r="AP856" s="304">
        <f t="shared" si="281"/>
        <v>0</v>
      </c>
      <c r="AQ856" s="304">
        <f t="shared" si="282"/>
        <v>0</v>
      </c>
      <c r="AR856" s="304">
        <f t="shared" si="283"/>
        <v>0</v>
      </c>
      <c r="AS856" s="304">
        <f t="shared" si="284"/>
        <v>0</v>
      </c>
      <c r="AT856" s="304">
        <f t="shared" si="285"/>
        <v>0</v>
      </c>
      <c r="AU856" s="304">
        <f t="shared" si="286"/>
        <v>0</v>
      </c>
      <c r="AV856" s="304">
        <f t="shared" si="287"/>
        <v>0</v>
      </c>
      <c r="AW856" s="304">
        <f t="shared" si="288"/>
        <v>0</v>
      </c>
      <c r="AX856" s="304">
        <f t="shared" si="289"/>
        <v>0</v>
      </c>
      <c r="AY856" s="304">
        <f t="shared" si="290"/>
        <v>0</v>
      </c>
      <c r="AZ856" s="304">
        <f t="shared" si="291"/>
        <v>0</v>
      </c>
      <c r="BA856" s="304">
        <f t="shared" si="292"/>
        <v>0</v>
      </c>
      <c r="BB856" s="304">
        <f t="shared" si="293"/>
        <v>0</v>
      </c>
      <c r="BC856" s="304">
        <f t="shared" si="294"/>
        <v>0</v>
      </c>
      <c r="BD856" s="304">
        <f t="shared" si="295"/>
        <v>0</v>
      </c>
      <c r="BE856" s="304">
        <f>IFERROR(IF(VLOOKUP($C856,Listen!$A$2:$F$45,6,0)="Ja",BB856-MAX(BC856:BD856),BB856-BC856),0)</f>
        <v>0</v>
      </c>
    </row>
    <row r="857" spans="1:57" x14ac:dyDescent="0.25">
      <c r="A857" s="320" t="str">
        <f>IF(AND(D857&lt;&gt;0,C857&lt;&gt;0,E857&lt;&gt;0),IF(B857&lt;&gt;0,CONCATENATE(B857,"-AGr",VLOOKUP(C857,Listen!$A$2:$D$45,4,FALSE),"-",D857,"-",E857,),CONCATENATE("AGr",VLOOKUP(C857,Listen!$A$2:$D$45,4,FALSE),"-",D857,"-",E857)),"keine vollständige ID")</f>
        <v>keine vollständige ID</v>
      </c>
      <c r="B857" s="301"/>
      <c r="C857" s="287"/>
      <c r="D857" s="34"/>
      <c r="E857" s="306"/>
      <c r="F857" s="116"/>
      <c r="G857" s="17"/>
      <c r="H857" s="17"/>
      <c r="I857" s="17"/>
      <c r="J857" s="17"/>
      <c r="K857" s="17"/>
      <c r="L857" s="17"/>
      <c r="M857" s="17"/>
      <c r="N857" s="17"/>
      <c r="O857" s="116"/>
      <c r="P857" s="117">
        <f>IF(D857&gt;A_Stammdaten!$B$12,0,SUM(G857,H857,J857,L857:M857)-SUM(I857,K857,N857:O857))</f>
        <v>0</v>
      </c>
      <c r="Q857" s="17"/>
      <c r="R857" s="17"/>
      <c r="S857" s="17"/>
      <c r="T857" s="17"/>
      <c r="U857" s="62">
        <f t="shared" si="275"/>
        <v>0</v>
      </c>
      <c r="V857" s="34"/>
      <c r="W857" s="34"/>
      <c r="X857" s="34"/>
      <c r="Y857" s="34"/>
      <c r="Z857" s="34"/>
      <c r="AA857" s="63" t="str">
        <f t="shared" si="276"/>
        <v>-</v>
      </c>
      <c r="AB857" s="63" t="str">
        <f t="shared" si="277"/>
        <v>-</v>
      </c>
      <c r="AC857" s="63">
        <f>IF(ISBLANK($C857),0,VLOOKUP($C857,Listen!$A$2:$C$45,2,FALSE))</f>
        <v>0</v>
      </c>
      <c r="AD857" s="63">
        <f>IF(ISBLANK($C857),0,VLOOKUP($C857,Listen!$A$2:$C$45,3,FALSE))</f>
        <v>0</v>
      </c>
      <c r="AE857" s="49">
        <f t="shared" si="278"/>
        <v>0</v>
      </c>
      <c r="AF857" s="49">
        <f t="shared" si="278"/>
        <v>0</v>
      </c>
      <c r="AG857" s="49">
        <f>IFERROR(IF(OR($V857&lt;&gt;"Ja",VLOOKUP($C857,Listen!$A$2:$F$45,5,0)="Nein",D857&lt;IF(C857="LNG Anbindungsanlagen gemäß separater Festlegung",2022,2023)),$AC857,$AA857),0)</f>
        <v>0</v>
      </c>
      <c r="AH857" s="49">
        <f>IFERROR(IF(OR($V857&lt;&gt;"Ja",VLOOKUP($C857,Listen!$A$2:$F$45,5,0)="Nein",D857&lt;IF(C857="LNG Anbindungsanlagen gemäß separater Festlegung",2022,2023)),$AC857,$AA857),0)</f>
        <v>0</v>
      </c>
      <c r="AI857" s="49">
        <f>IFERROR(IF(OR($W857&lt;&gt;"Ja",VLOOKUP($C857,Listen!$A$2:$F$45,6,0)="Nein"),$AC857,$AB857),0)</f>
        <v>0</v>
      </c>
      <c r="AJ857" s="49">
        <f>IFERROR(IF(OR($W857&lt;&gt;"Ja",VLOOKUP($C857,Listen!$A$2:$F$45,6,0)="Nein"),$AC857,$AB857),0)</f>
        <v>0</v>
      </c>
      <c r="AK857" s="49">
        <f>IFERROR(IF(OR($W857&lt;&gt;"Ja",VLOOKUP($C857,Listen!$A$2:$F$45,6,0)="Nein"),$AC857,$AB857),0)</f>
        <v>0</v>
      </c>
      <c r="AL857" s="51">
        <f t="shared" si="279"/>
        <v>0</v>
      </c>
      <c r="AM857" s="296">
        <f>IFERROR(IF(VLOOKUP($C857,Listen!$A$2:$F$45,6,0)="Ja",MAX(BC857:BD857),D_SAV!$BC857),0)</f>
        <v>0</v>
      </c>
      <c r="AN857" s="51">
        <f t="shared" si="280"/>
        <v>0</v>
      </c>
      <c r="AP857" s="304">
        <f t="shared" si="281"/>
        <v>0</v>
      </c>
      <c r="AQ857" s="304">
        <f t="shared" si="282"/>
        <v>0</v>
      </c>
      <c r="AR857" s="304">
        <f t="shared" si="283"/>
        <v>0</v>
      </c>
      <c r="AS857" s="304">
        <f t="shared" si="284"/>
        <v>0</v>
      </c>
      <c r="AT857" s="304">
        <f t="shared" si="285"/>
        <v>0</v>
      </c>
      <c r="AU857" s="304">
        <f t="shared" si="286"/>
        <v>0</v>
      </c>
      <c r="AV857" s="304">
        <f t="shared" si="287"/>
        <v>0</v>
      </c>
      <c r="AW857" s="304">
        <f t="shared" si="288"/>
        <v>0</v>
      </c>
      <c r="AX857" s="304">
        <f t="shared" si="289"/>
        <v>0</v>
      </c>
      <c r="AY857" s="304">
        <f t="shared" si="290"/>
        <v>0</v>
      </c>
      <c r="AZ857" s="304">
        <f t="shared" si="291"/>
        <v>0</v>
      </c>
      <c r="BA857" s="304">
        <f t="shared" si="292"/>
        <v>0</v>
      </c>
      <c r="BB857" s="304">
        <f t="shared" si="293"/>
        <v>0</v>
      </c>
      <c r="BC857" s="304">
        <f t="shared" si="294"/>
        <v>0</v>
      </c>
      <c r="BD857" s="304">
        <f t="shared" si="295"/>
        <v>0</v>
      </c>
      <c r="BE857" s="304">
        <f>IFERROR(IF(VLOOKUP($C857,Listen!$A$2:$F$45,6,0)="Ja",BB857-MAX(BC857:BD857),BB857-BC857),0)</f>
        <v>0</v>
      </c>
    </row>
    <row r="858" spans="1:57" x14ac:dyDescent="0.25">
      <c r="A858" s="320" t="str">
        <f>IF(AND(D858&lt;&gt;0,C858&lt;&gt;0,E858&lt;&gt;0),IF(B858&lt;&gt;0,CONCATENATE(B858,"-AGr",VLOOKUP(C858,Listen!$A$2:$D$45,4,FALSE),"-",D858,"-",E858,),CONCATENATE("AGr",VLOOKUP(C858,Listen!$A$2:$D$45,4,FALSE),"-",D858,"-",E858)),"keine vollständige ID")</f>
        <v>keine vollständige ID</v>
      </c>
      <c r="B858" s="301"/>
      <c r="C858" s="287"/>
      <c r="D858" s="34"/>
      <c r="E858" s="306"/>
      <c r="F858" s="116"/>
      <c r="G858" s="17"/>
      <c r="H858" s="17"/>
      <c r="I858" s="17"/>
      <c r="J858" s="17"/>
      <c r="K858" s="17"/>
      <c r="L858" s="17"/>
      <c r="M858" s="17"/>
      <c r="N858" s="17"/>
      <c r="O858" s="116"/>
      <c r="P858" s="117">
        <f>IF(D858&gt;A_Stammdaten!$B$12,0,SUM(G858,H858,J858,L858:M858)-SUM(I858,K858,N858:O858))</f>
        <v>0</v>
      </c>
      <c r="Q858" s="17"/>
      <c r="R858" s="17"/>
      <c r="S858" s="17"/>
      <c r="T858" s="17"/>
      <c r="U858" s="62">
        <f t="shared" si="275"/>
        <v>0</v>
      </c>
      <c r="V858" s="34"/>
      <c r="W858" s="34"/>
      <c r="X858" s="34"/>
      <c r="Y858" s="34"/>
      <c r="Z858" s="34"/>
      <c r="AA858" s="63" t="str">
        <f t="shared" si="276"/>
        <v>-</v>
      </c>
      <c r="AB858" s="63" t="str">
        <f t="shared" si="277"/>
        <v>-</v>
      </c>
      <c r="AC858" s="63">
        <f>IF(ISBLANK($C858),0,VLOOKUP($C858,Listen!$A$2:$C$45,2,FALSE))</f>
        <v>0</v>
      </c>
      <c r="AD858" s="63">
        <f>IF(ISBLANK($C858),0,VLOOKUP($C858,Listen!$A$2:$C$45,3,FALSE))</f>
        <v>0</v>
      </c>
      <c r="AE858" s="49">
        <f t="shared" si="278"/>
        <v>0</v>
      </c>
      <c r="AF858" s="49">
        <f t="shared" si="278"/>
        <v>0</v>
      </c>
      <c r="AG858" s="49">
        <f>IFERROR(IF(OR($V858&lt;&gt;"Ja",VLOOKUP($C858,Listen!$A$2:$F$45,5,0)="Nein",D858&lt;IF(C858="LNG Anbindungsanlagen gemäß separater Festlegung",2022,2023)),$AC858,$AA858),0)</f>
        <v>0</v>
      </c>
      <c r="AH858" s="49">
        <f>IFERROR(IF(OR($V858&lt;&gt;"Ja",VLOOKUP($C858,Listen!$A$2:$F$45,5,0)="Nein",D858&lt;IF(C858="LNG Anbindungsanlagen gemäß separater Festlegung",2022,2023)),$AC858,$AA858),0)</f>
        <v>0</v>
      </c>
      <c r="AI858" s="49">
        <f>IFERROR(IF(OR($W858&lt;&gt;"Ja",VLOOKUP($C858,Listen!$A$2:$F$45,6,0)="Nein"),$AC858,$AB858),0)</f>
        <v>0</v>
      </c>
      <c r="AJ858" s="49">
        <f>IFERROR(IF(OR($W858&lt;&gt;"Ja",VLOOKUP($C858,Listen!$A$2:$F$45,6,0)="Nein"),$AC858,$AB858),0)</f>
        <v>0</v>
      </c>
      <c r="AK858" s="49">
        <f>IFERROR(IF(OR($W858&lt;&gt;"Ja",VLOOKUP($C858,Listen!$A$2:$F$45,6,0)="Nein"),$AC858,$AB858),0)</f>
        <v>0</v>
      </c>
      <c r="AL858" s="51">
        <f t="shared" si="279"/>
        <v>0</v>
      </c>
      <c r="AM858" s="296">
        <f>IFERROR(IF(VLOOKUP($C858,Listen!$A$2:$F$45,6,0)="Ja",MAX(BC858:BD858),D_SAV!$BC858),0)</f>
        <v>0</v>
      </c>
      <c r="AN858" s="51">
        <f t="shared" si="280"/>
        <v>0</v>
      </c>
      <c r="AP858" s="304">
        <f t="shared" si="281"/>
        <v>0</v>
      </c>
      <c r="AQ858" s="304">
        <f t="shared" si="282"/>
        <v>0</v>
      </c>
      <c r="AR858" s="304">
        <f t="shared" si="283"/>
        <v>0</v>
      </c>
      <c r="AS858" s="304">
        <f t="shared" si="284"/>
        <v>0</v>
      </c>
      <c r="AT858" s="304">
        <f t="shared" si="285"/>
        <v>0</v>
      </c>
      <c r="AU858" s="304">
        <f t="shared" si="286"/>
        <v>0</v>
      </c>
      <c r="AV858" s="304">
        <f t="shared" si="287"/>
        <v>0</v>
      </c>
      <c r="AW858" s="304">
        <f t="shared" si="288"/>
        <v>0</v>
      </c>
      <c r="AX858" s="304">
        <f t="shared" si="289"/>
        <v>0</v>
      </c>
      <c r="AY858" s="304">
        <f t="shared" si="290"/>
        <v>0</v>
      </c>
      <c r="AZ858" s="304">
        <f t="shared" si="291"/>
        <v>0</v>
      </c>
      <c r="BA858" s="304">
        <f t="shared" si="292"/>
        <v>0</v>
      </c>
      <c r="BB858" s="304">
        <f t="shared" si="293"/>
        <v>0</v>
      </c>
      <c r="BC858" s="304">
        <f t="shared" si="294"/>
        <v>0</v>
      </c>
      <c r="BD858" s="304">
        <f t="shared" si="295"/>
        <v>0</v>
      </c>
      <c r="BE858" s="304">
        <f>IFERROR(IF(VLOOKUP($C858,Listen!$A$2:$F$45,6,0)="Ja",BB858-MAX(BC858:BD858),BB858-BC858),0)</f>
        <v>0</v>
      </c>
    </row>
    <row r="859" spans="1:57" x14ac:dyDescent="0.25">
      <c r="A859" s="320" t="str">
        <f>IF(AND(D859&lt;&gt;0,C859&lt;&gt;0,E859&lt;&gt;0),IF(B859&lt;&gt;0,CONCATENATE(B859,"-AGr",VLOOKUP(C859,Listen!$A$2:$D$45,4,FALSE),"-",D859,"-",E859,),CONCATENATE("AGr",VLOOKUP(C859,Listen!$A$2:$D$45,4,FALSE),"-",D859,"-",E859)),"keine vollständige ID")</f>
        <v>keine vollständige ID</v>
      </c>
      <c r="B859" s="301"/>
      <c r="C859" s="287"/>
      <c r="D859" s="34"/>
      <c r="E859" s="306"/>
      <c r="F859" s="116"/>
      <c r="G859" s="17"/>
      <c r="H859" s="17"/>
      <c r="I859" s="17"/>
      <c r="J859" s="17"/>
      <c r="K859" s="17"/>
      <c r="L859" s="17"/>
      <c r="M859" s="17"/>
      <c r="N859" s="17"/>
      <c r="O859" s="116"/>
      <c r="P859" s="117">
        <f>IF(D859&gt;A_Stammdaten!$B$12,0,SUM(G859,H859,J859,L859:M859)-SUM(I859,K859,N859:O859))</f>
        <v>0</v>
      </c>
      <c r="Q859" s="17"/>
      <c r="R859" s="17"/>
      <c r="S859" s="17"/>
      <c r="T859" s="17"/>
      <c r="U859" s="62">
        <f t="shared" si="275"/>
        <v>0</v>
      </c>
      <c r="V859" s="34"/>
      <c r="W859" s="34"/>
      <c r="X859" s="34"/>
      <c r="Y859" s="34"/>
      <c r="Z859" s="34"/>
      <c r="AA859" s="63" t="str">
        <f t="shared" si="276"/>
        <v>-</v>
      </c>
      <c r="AB859" s="63" t="str">
        <f t="shared" si="277"/>
        <v>-</v>
      </c>
      <c r="AC859" s="63">
        <f>IF(ISBLANK($C859),0,VLOOKUP($C859,Listen!$A$2:$C$45,2,FALSE))</f>
        <v>0</v>
      </c>
      <c r="AD859" s="63">
        <f>IF(ISBLANK($C859),0,VLOOKUP($C859,Listen!$A$2:$C$45,3,FALSE))</f>
        <v>0</v>
      </c>
      <c r="AE859" s="49">
        <f t="shared" si="278"/>
        <v>0</v>
      </c>
      <c r="AF859" s="49">
        <f t="shared" si="278"/>
        <v>0</v>
      </c>
      <c r="AG859" s="49">
        <f>IFERROR(IF(OR($V859&lt;&gt;"Ja",VLOOKUP($C859,Listen!$A$2:$F$45,5,0)="Nein",D859&lt;IF(C859="LNG Anbindungsanlagen gemäß separater Festlegung",2022,2023)),$AC859,$AA859),0)</f>
        <v>0</v>
      </c>
      <c r="AH859" s="49">
        <f>IFERROR(IF(OR($V859&lt;&gt;"Ja",VLOOKUP($C859,Listen!$A$2:$F$45,5,0)="Nein",D859&lt;IF(C859="LNG Anbindungsanlagen gemäß separater Festlegung",2022,2023)),$AC859,$AA859),0)</f>
        <v>0</v>
      </c>
      <c r="AI859" s="49">
        <f>IFERROR(IF(OR($W859&lt;&gt;"Ja",VLOOKUP($C859,Listen!$A$2:$F$45,6,0)="Nein"),$AC859,$AB859),0)</f>
        <v>0</v>
      </c>
      <c r="AJ859" s="49">
        <f>IFERROR(IF(OR($W859&lt;&gt;"Ja",VLOOKUP($C859,Listen!$A$2:$F$45,6,0)="Nein"),$AC859,$AB859),0)</f>
        <v>0</v>
      </c>
      <c r="AK859" s="49">
        <f>IFERROR(IF(OR($W859&lt;&gt;"Ja",VLOOKUP($C859,Listen!$A$2:$F$45,6,0)="Nein"),$AC859,$AB859),0)</f>
        <v>0</v>
      </c>
      <c r="AL859" s="51">
        <f t="shared" si="279"/>
        <v>0</v>
      </c>
      <c r="AM859" s="296">
        <f>IFERROR(IF(VLOOKUP($C859,Listen!$A$2:$F$45,6,0)="Ja",MAX(BC859:BD859),D_SAV!$BC859),0)</f>
        <v>0</v>
      </c>
      <c r="AN859" s="51">
        <f t="shared" si="280"/>
        <v>0</v>
      </c>
      <c r="AP859" s="304">
        <f t="shared" si="281"/>
        <v>0</v>
      </c>
      <c r="AQ859" s="304">
        <f t="shared" si="282"/>
        <v>0</v>
      </c>
      <c r="AR859" s="304">
        <f t="shared" si="283"/>
        <v>0</v>
      </c>
      <c r="AS859" s="304">
        <f t="shared" si="284"/>
        <v>0</v>
      </c>
      <c r="AT859" s="304">
        <f t="shared" si="285"/>
        <v>0</v>
      </c>
      <c r="AU859" s="304">
        <f t="shared" si="286"/>
        <v>0</v>
      </c>
      <c r="AV859" s="304">
        <f t="shared" si="287"/>
        <v>0</v>
      </c>
      <c r="AW859" s="304">
        <f t="shared" si="288"/>
        <v>0</v>
      </c>
      <c r="AX859" s="304">
        <f t="shared" si="289"/>
        <v>0</v>
      </c>
      <c r="AY859" s="304">
        <f t="shared" si="290"/>
        <v>0</v>
      </c>
      <c r="AZ859" s="304">
        <f t="shared" si="291"/>
        <v>0</v>
      </c>
      <c r="BA859" s="304">
        <f t="shared" si="292"/>
        <v>0</v>
      </c>
      <c r="BB859" s="304">
        <f t="shared" si="293"/>
        <v>0</v>
      </c>
      <c r="BC859" s="304">
        <f t="shared" si="294"/>
        <v>0</v>
      </c>
      <c r="BD859" s="304">
        <f t="shared" si="295"/>
        <v>0</v>
      </c>
      <c r="BE859" s="304">
        <f>IFERROR(IF(VLOOKUP($C859,Listen!$A$2:$F$45,6,0)="Ja",BB859-MAX(BC859:BD859),BB859-BC859),0)</f>
        <v>0</v>
      </c>
    </row>
    <row r="860" spans="1:57" x14ac:dyDescent="0.25">
      <c r="A860" s="320" t="str">
        <f>IF(AND(D860&lt;&gt;0,C860&lt;&gt;0,E860&lt;&gt;0),IF(B860&lt;&gt;0,CONCATENATE(B860,"-AGr",VLOOKUP(C860,Listen!$A$2:$D$45,4,FALSE),"-",D860,"-",E860,),CONCATENATE("AGr",VLOOKUP(C860,Listen!$A$2:$D$45,4,FALSE),"-",D860,"-",E860)),"keine vollständige ID")</f>
        <v>keine vollständige ID</v>
      </c>
      <c r="B860" s="301"/>
      <c r="C860" s="287"/>
      <c r="D860" s="34"/>
      <c r="E860" s="306"/>
      <c r="F860" s="116"/>
      <c r="G860" s="17"/>
      <c r="H860" s="17"/>
      <c r="I860" s="17"/>
      <c r="J860" s="17"/>
      <c r="K860" s="17"/>
      <c r="L860" s="17"/>
      <c r="M860" s="17"/>
      <c r="N860" s="17"/>
      <c r="O860" s="116"/>
      <c r="P860" s="117">
        <f>IF(D860&gt;A_Stammdaten!$B$12,0,SUM(G860,H860,J860,L860:M860)-SUM(I860,K860,N860:O860))</f>
        <v>0</v>
      </c>
      <c r="Q860" s="17"/>
      <c r="R860" s="17"/>
      <c r="S860" s="17"/>
      <c r="T860" s="17"/>
      <c r="U860" s="62">
        <f t="shared" si="275"/>
        <v>0</v>
      </c>
      <c r="V860" s="34"/>
      <c r="W860" s="34"/>
      <c r="X860" s="34"/>
      <c r="Y860" s="34"/>
      <c r="Z860" s="34"/>
      <c r="AA860" s="63" t="str">
        <f t="shared" si="276"/>
        <v>-</v>
      </c>
      <c r="AB860" s="63" t="str">
        <f t="shared" si="277"/>
        <v>-</v>
      </c>
      <c r="AC860" s="63">
        <f>IF(ISBLANK($C860),0,VLOOKUP($C860,Listen!$A$2:$C$45,2,FALSE))</f>
        <v>0</v>
      </c>
      <c r="AD860" s="63">
        <f>IF(ISBLANK($C860),0,VLOOKUP($C860,Listen!$A$2:$C$45,3,FALSE))</f>
        <v>0</v>
      </c>
      <c r="AE860" s="49">
        <f t="shared" si="278"/>
        <v>0</v>
      </c>
      <c r="AF860" s="49">
        <f t="shared" si="278"/>
        <v>0</v>
      </c>
      <c r="AG860" s="49">
        <f>IFERROR(IF(OR($V860&lt;&gt;"Ja",VLOOKUP($C860,Listen!$A$2:$F$45,5,0)="Nein",D860&lt;IF(C860="LNG Anbindungsanlagen gemäß separater Festlegung",2022,2023)),$AC860,$AA860),0)</f>
        <v>0</v>
      </c>
      <c r="AH860" s="49">
        <f>IFERROR(IF(OR($V860&lt;&gt;"Ja",VLOOKUP($C860,Listen!$A$2:$F$45,5,0)="Nein",D860&lt;IF(C860="LNG Anbindungsanlagen gemäß separater Festlegung",2022,2023)),$AC860,$AA860),0)</f>
        <v>0</v>
      </c>
      <c r="AI860" s="49">
        <f>IFERROR(IF(OR($W860&lt;&gt;"Ja",VLOOKUP($C860,Listen!$A$2:$F$45,6,0)="Nein"),$AC860,$AB860),0)</f>
        <v>0</v>
      </c>
      <c r="AJ860" s="49">
        <f>IFERROR(IF(OR($W860&lt;&gt;"Ja",VLOOKUP($C860,Listen!$A$2:$F$45,6,0)="Nein"),$AC860,$AB860),0)</f>
        <v>0</v>
      </c>
      <c r="AK860" s="49">
        <f>IFERROR(IF(OR($W860&lt;&gt;"Ja",VLOOKUP($C860,Listen!$A$2:$F$45,6,0)="Nein"),$AC860,$AB860),0)</f>
        <v>0</v>
      </c>
      <c r="AL860" s="51">
        <f t="shared" si="279"/>
        <v>0</v>
      </c>
      <c r="AM860" s="296">
        <f>IFERROR(IF(VLOOKUP($C860,Listen!$A$2:$F$45,6,0)="Ja",MAX(BC860:BD860),D_SAV!$BC860),0)</f>
        <v>0</v>
      </c>
      <c r="AN860" s="51">
        <f t="shared" si="280"/>
        <v>0</v>
      </c>
      <c r="AP860" s="304">
        <f t="shared" si="281"/>
        <v>0</v>
      </c>
      <c r="AQ860" s="304">
        <f t="shared" si="282"/>
        <v>0</v>
      </c>
      <c r="AR860" s="304">
        <f t="shared" si="283"/>
        <v>0</v>
      </c>
      <c r="AS860" s="304">
        <f t="shared" si="284"/>
        <v>0</v>
      </c>
      <c r="AT860" s="304">
        <f t="shared" si="285"/>
        <v>0</v>
      </c>
      <c r="AU860" s="304">
        <f t="shared" si="286"/>
        <v>0</v>
      </c>
      <c r="AV860" s="304">
        <f t="shared" si="287"/>
        <v>0</v>
      </c>
      <c r="AW860" s="304">
        <f t="shared" si="288"/>
        <v>0</v>
      </c>
      <c r="AX860" s="304">
        <f t="shared" si="289"/>
        <v>0</v>
      </c>
      <c r="AY860" s="304">
        <f t="shared" si="290"/>
        <v>0</v>
      </c>
      <c r="AZ860" s="304">
        <f t="shared" si="291"/>
        <v>0</v>
      </c>
      <c r="BA860" s="304">
        <f t="shared" si="292"/>
        <v>0</v>
      </c>
      <c r="BB860" s="304">
        <f t="shared" si="293"/>
        <v>0</v>
      </c>
      <c r="BC860" s="304">
        <f t="shared" si="294"/>
        <v>0</v>
      </c>
      <c r="BD860" s="304">
        <f t="shared" si="295"/>
        <v>0</v>
      </c>
      <c r="BE860" s="304">
        <f>IFERROR(IF(VLOOKUP($C860,Listen!$A$2:$F$45,6,0)="Ja",BB860-MAX(BC860:BD860),BB860-BC860),0)</f>
        <v>0</v>
      </c>
    </row>
    <row r="861" spans="1:57" x14ac:dyDescent="0.25">
      <c r="A861" s="320" t="str">
        <f>IF(AND(D861&lt;&gt;0,C861&lt;&gt;0,E861&lt;&gt;0),IF(B861&lt;&gt;0,CONCATENATE(B861,"-AGr",VLOOKUP(C861,Listen!$A$2:$D$45,4,FALSE),"-",D861,"-",E861,),CONCATENATE("AGr",VLOOKUP(C861,Listen!$A$2:$D$45,4,FALSE),"-",D861,"-",E861)),"keine vollständige ID")</f>
        <v>keine vollständige ID</v>
      </c>
      <c r="B861" s="301"/>
      <c r="C861" s="287"/>
      <c r="D861" s="34"/>
      <c r="E861" s="306"/>
      <c r="F861" s="116"/>
      <c r="G861" s="17"/>
      <c r="H861" s="17"/>
      <c r="I861" s="17"/>
      <c r="J861" s="17"/>
      <c r="K861" s="17"/>
      <c r="L861" s="17"/>
      <c r="M861" s="17"/>
      <c r="N861" s="17"/>
      <c r="O861" s="116"/>
      <c r="P861" s="117">
        <f>IF(D861&gt;A_Stammdaten!$B$12,0,SUM(G861,H861,J861,L861:M861)-SUM(I861,K861,N861:O861))</f>
        <v>0</v>
      </c>
      <c r="Q861" s="17"/>
      <c r="R861" s="17"/>
      <c r="S861" s="17"/>
      <c r="T861" s="17"/>
      <c r="U861" s="62">
        <f t="shared" si="275"/>
        <v>0</v>
      </c>
      <c r="V861" s="34"/>
      <c r="W861" s="34"/>
      <c r="X861" s="34"/>
      <c r="Y861" s="34"/>
      <c r="Z861" s="34"/>
      <c r="AA861" s="63" t="str">
        <f t="shared" si="276"/>
        <v>-</v>
      </c>
      <c r="AB861" s="63" t="str">
        <f t="shared" si="277"/>
        <v>-</v>
      </c>
      <c r="AC861" s="63">
        <f>IF(ISBLANK($C861),0,VLOOKUP($C861,Listen!$A$2:$C$45,2,FALSE))</f>
        <v>0</v>
      </c>
      <c r="AD861" s="63">
        <f>IF(ISBLANK($C861),0,VLOOKUP($C861,Listen!$A$2:$C$45,3,FALSE))</f>
        <v>0</v>
      </c>
      <c r="AE861" s="49">
        <f t="shared" si="278"/>
        <v>0</v>
      </c>
      <c r="AF861" s="49">
        <f t="shared" si="278"/>
        <v>0</v>
      </c>
      <c r="AG861" s="49">
        <f>IFERROR(IF(OR($V861&lt;&gt;"Ja",VLOOKUP($C861,Listen!$A$2:$F$45,5,0)="Nein",D861&lt;IF(C861="LNG Anbindungsanlagen gemäß separater Festlegung",2022,2023)),$AC861,$AA861),0)</f>
        <v>0</v>
      </c>
      <c r="AH861" s="49">
        <f>IFERROR(IF(OR($V861&lt;&gt;"Ja",VLOOKUP($C861,Listen!$A$2:$F$45,5,0)="Nein",D861&lt;IF(C861="LNG Anbindungsanlagen gemäß separater Festlegung",2022,2023)),$AC861,$AA861),0)</f>
        <v>0</v>
      </c>
      <c r="AI861" s="49">
        <f>IFERROR(IF(OR($W861&lt;&gt;"Ja",VLOOKUP($C861,Listen!$A$2:$F$45,6,0)="Nein"),$AC861,$AB861),0)</f>
        <v>0</v>
      </c>
      <c r="AJ861" s="49">
        <f>IFERROR(IF(OR($W861&lt;&gt;"Ja",VLOOKUP($C861,Listen!$A$2:$F$45,6,0)="Nein"),$AC861,$AB861),0)</f>
        <v>0</v>
      </c>
      <c r="AK861" s="49">
        <f>IFERROR(IF(OR($W861&lt;&gt;"Ja",VLOOKUP($C861,Listen!$A$2:$F$45,6,0)="Nein"),$AC861,$AB861),0)</f>
        <v>0</v>
      </c>
      <c r="AL861" s="51">
        <f t="shared" si="279"/>
        <v>0</v>
      </c>
      <c r="AM861" s="296">
        <f>IFERROR(IF(VLOOKUP($C861,Listen!$A$2:$F$45,6,0)="Ja",MAX(BC861:BD861),D_SAV!$BC861),0)</f>
        <v>0</v>
      </c>
      <c r="AN861" s="51">
        <f t="shared" si="280"/>
        <v>0</v>
      </c>
      <c r="AP861" s="304">
        <f t="shared" si="281"/>
        <v>0</v>
      </c>
      <c r="AQ861" s="304">
        <f t="shared" si="282"/>
        <v>0</v>
      </c>
      <c r="AR861" s="304">
        <f t="shared" si="283"/>
        <v>0</v>
      </c>
      <c r="AS861" s="304">
        <f t="shared" si="284"/>
        <v>0</v>
      </c>
      <c r="AT861" s="304">
        <f t="shared" si="285"/>
        <v>0</v>
      </c>
      <c r="AU861" s="304">
        <f t="shared" si="286"/>
        <v>0</v>
      </c>
      <c r="AV861" s="304">
        <f t="shared" si="287"/>
        <v>0</v>
      </c>
      <c r="AW861" s="304">
        <f t="shared" si="288"/>
        <v>0</v>
      </c>
      <c r="AX861" s="304">
        <f t="shared" si="289"/>
        <v>0</v>
      </c>
      <c r="AY861" s="304">
        <f t="shared" si="290"/>
        <v>0</v>
      </c>
      <c r="AZ861" s="304">
        <f t="shared" si="291"/>
        <v>0</v>
      </c>
      <c r="BA861" s="304">
        <f t="shared" si="292"/>
        <v>0</v>
      </c>
      <c r="BB861" s="304">
        <f t="shared" si="293"/>
        <v>0</v>
      </c>
      <c r="BC861" s="304">
        <f t="shared" si="294"/>
        <v>0</v>
      </c>
      <c r="BD861" s="304">
        <f t="shared" si="295"/>
        <v>0</v>
      </c>
      <c r="BE861" s="304">
        <f>IFERROR(IF(VLOOKUP($C861,Listen!$A$2:$F$45,6,0)="Ja",BB861-MAX(BC861:BD861),BB861-BC861),0)</f>
        <v>0</v>
      </c>
    </row>
    <row r="862" spans="1:57" x14ac:dyDescent="0.25">
      <c r="A862" s="320" t="str">
        <f>IF(AND(D862&lt;&gt;0,C862&lt;&gt;0,E862&lt;&gt;0),IF(B862&lt;&gt;0,CONCATENATE(B862,"-AGr",VLOOKUP(C862,Listen!$A$2:$D$45,4,FALSE),"-",D862,"-",E862,),CONCATENATE("AGr",VLOOKUP(C862,Listen!$A$2:$D$45,4,FALSE),"-",D862,"-",E862)),"keine vollständige ID")</f>
        <v>keine vollständige ID</v>
      </c>
      <c r="B862" s="301"/>
      <c r="C862" s="287"/>
      <c r="D862" s="34"/>
      <c r="E862" s="306"/>
      <c r="F862" s="116"/>
      <c r="G862" s="17"/>
      <c r="H862" s="17"/>
      <c r="I862" s="17"/>
      <c r="J862" s="17"/>
      <c r="K862" s="17"/>
      <c r="L862" s="17"/>
      <c r="M862" s="17"/>
      <c r="N862" s="17"/>
      <c r="O862" s="116"/>
      <c r="P862" s="117">
        <f>IF(D862&gt;A_Stammdaten!$B$12,0,SUM(G862,H862,J862,L862:M862)-SUM(I862,K862,N862:O862))</f>
        <v>0</v>
      </c>
      <c r="Q862" s="17"/>
      <c r="R862" s="17"/>
      <c r="S862" s="17"/>
      <c r="T862" s="17"/>
      <c r="U862" s="62">
        <f t="shared" si="275"/>
        <v>0</v>
      </c>
      <c r="V862" s="34"/>
      <c r="W862" s="34"/>
      <c r="X862" s="34"/>
      <c r="Y862" s="34"/>
      <c r="Z862" s="34"/>
      <c r="AA862" s="63" t="str">
        <f t="shared" si="276"/>
        <v>-</v>
      </c>
      <c r="AB862" s="63" t="str">
        <f t="shared" si="277"/>
        <v>-</v>
      </c>
      <c r="AC862" s="63">
        <f>IF(ISBLANK($C862),0,VLOOKUP($C862,Listen!$A$2:$C$45,2,FALSE))</f>
        <v>0</v>
      </c>
      <c r="AD862" s="63">
        <f>IF(ISBLANK($C862),0,VLOOKUP($C862,Listen!$A$2:$C$45,3,FALSE))</f>
        <v>0</v>
      </c>
      <c r="AE862" s="49">
        <f t="shared" si="278"/>
        <v>0</v>
      </c>
      <c r="AF862" s="49">
        <f t="shared" si="278"/>
        <v>0</v>
      </c>
      <c r="AG862" s="49">
        <f>IFERROR(IF(OR($V862&lt;&gt;"Ja",VLOOKUP($C862,Listen!$A$2:$F$45,5,0)="Nein",D862&lt;IF(C862="LNG Anbindungsanlagen gemäß separater Festlegung",2022,2023)),$AC862,$AA862),0)</f>
        <v>0</v>
      </c>
      <c r="AH862" s="49">
        <f>IFERROR(IF(OR($V862&lt;&gt;"Ja",VLOOKUP($C862,Listen!$A$2:$F$45,5,0)="Nein",D862&lt;IF(C862="LNG Anbindungsanlagen gemäß separater Festlegung",2022,2023)),$AC862,$AA862),0)</f>
        <v>0</v>
      </c>
      <c r="AI862" s="49">
        <f>IFERROR(IF(OR($W862&lt;&gt;"Ja",VLOOKUP($C862,Listen!$A$2:$F$45,6,0)="Nein"),$AC862,$AB862),0)</f>
        <v>0</v>
      </c>
      <c r="AJ862" s="49">
        <f>IFERROR(IF(OR($W862&lt;&gt;"Ja",VLOOKUP($C862,Listen!$A$2:$F$45,6,0)="Nein"),$AC862,$AB862),0)</f>
        <v>0</v>
      </c>
      <c r="AK862" s="49">
        <f>IFERROR(IF(OR($W862&lt;&gt;"Ja",VLOOKUP($C862,Listen!$A$2:$F$45,6,0)="Nein"),$AC862,$AB862),0)</f>
        <v>0</v>
      </c>
      <c r="AL862" s="51">
        <f t="shared" si="279"/>
        <v>0</v>
      </c>
      <c r="AM862" s="296">
        <f>IFERROR(IF(VLOOKUP($C862,Listen!$A$2:$F$45,6,0)="Ja",MAX(BC862:BD862),D_SAV!$BC862),0)</f>
        <v>0</v>
      </c>
      <c r="AN862" s="51">
        <f t="shared" si="280"/>
        <v>0</v>
      </c>
      <c r="AP862" s="304">
        <f t="shared" si="281"/>
        <v>0</v>
      </c>
      <c r="AQ862" s="304">
        <f t="shared" si="282"/>
        <v>0</v>
      </c>
      <c r="AR862" s="304">
        <f t="shared" si="283"/>
        <v>0</v>
      </c>
      <c r="AS862" s="304">
        <f t="shared" si="284"/>
        <v>0</v>
      </c>
      <c r="AT862" s="304">
        <f t="shared" si="285"/>
        <v>0</v>
      </c>
      <c r="AU862" s="304">
        <f t="shared" si="286"/>
        <v>0</v>
      </c>
      <c r="AV862" s="304">
        <f t="shared" si="287"/>
        <v>0</v>
      </c>
      <c r="AW862" s="304">
        <f t="shared" si="288"/>
        <v>0</v>
      </c>
      <c r="AX862" s="304">
        <f t="shared" si="289"/>
        <v>0</v>
      </c>
      <c r="AY862" s="304">
        <f t="shared" si="290"/>
        <v>0</v>
      </c>
      <c r="AZ862" s="304">
        <f t="shared" si="291"/>
        <v>0</v>
      </c>
      <c r="BA862" s="304">
        <f t="shared" si="292"/>
        <v>0</v>
      </c>
      <c r="BB862" s="304">
        <f t="shared" si="293"/>
        <v>0</v>
      </c>
      <c r="BC862" s="304">
        <f t="shared" si="294"/>
        <v>0</v>
      </c>
      <c r="BD862" s="304">
        <f t="shared" si="295"/>
        <v>0</v>
      </c>
      <c r="BE862" s="304">
        <f>IFERROR(IF(VLOOKUP($C862,Listen!$A$2:$F$45,6,0)="Ja",BB862-MAX(BC862:BD862),BB862-BC862),0)</f>
        <v>0</v>
      </c>
    </row>
    <row r="863" spans="1:57" x14ac:dyDescent="0.25">
      <c r="A863" s="320" t="str">
        <f>IF(AND(D863&lt;&gt;0,C863&lt;&gt;0,E863&lt;&gt;0),IF(B863&lt;&gt;0,CONCATENATE(B863,"-AGr",VLOOKUP(C863,Listen!$A$2:$D$45,4,FALSE),"-",D863,"-",E863,),CONCATENATE("AGr",VLOOKUP(C863,Listen!$A$2:$D$45,4,FALSE),"-",D863,"-",E863)),"keine vollständige ID")</f>
        <v>keine vollständige ID</v>
      </c>
      <c r="B863" s="301"/>
      <c r="C863" s="287"/>
      <c r="D863" s="34"/>
      <c r="E863" s="306"/>
      <c r="F863" s="116"/>
      <c r="G863" s="17"/>
      <c r="H863" s="17"/>
      <c r="I863" s="17"/>
      <c r="J863" s="17"/>
      <c r="K863" s="17"/>
      <c r="L863" s="17"/>
      <c r="M863" s="17"/>
      <c r="N863" s="17"/>
      <c r="O863" s="116"/>
      <c r="P863" s="117">
        <f>IF(D863&gt;A_Stammdaten!$B$12,0,SUM(G863,H863,J863,L863:M863)-SUM(I863,K863,N863:O863))</f>
        <v>0</v>
      </c>
      <c r="Q863" s="17"/>
      <c r="R863" s="17"/>
      <c r="S863" s="17"/>
      <c r="T863" s="17"/>
      <c r="U863" s="62">
        <f t="shared" si="275"/>
        <v>0</v>
      </c>
      <c r="V863" s="34"/>
      <c r="W863" s="34"/>
      <c r="X863" s="34"/>
      <c r="Y863" s="34"/>
      <c r="Z863" s="34"/>
      <c r="AA863" s="63" t="str">
        <f t="shared" si="276"/>
        <v>-</v>
      </c>
      <c r="AB863" s="63" t="str">
        <f t="shared" si="277"/>
        <v>-</v>
      </c>
      <c r="AC863" s="63">
        <f>IF(ISBLANK($C863),0,VLOOKUP($C863,Listen!$A$2:$C$45,2,FALSE))</f>
        <v>0</v>
      </c>
      <c r="AD863" s="63">
        <f>IF(ISBLANK($C863),0,VLOOKUP($C863,Listen!$A$2:$C$45,3,FALSE))</f>
        <v>0</v>
      </c>
      <c r="AE863" s="49">
        <f t="shared" si="278"/>
        <v>0</v>
      </c>
      <c r="AF863" s="49">
        <f t="shared" si="278"/>
        <v>0</v>
      </c>
      <c r="AG863" s="49">
        <f>IFERROR(IF(OR($V863&lt;&gt;"Ja",VLOOKUP($C863,Listen!$A$2:$F$45,5,0)="Nein",D863&lt;IF(C863="LNG Anbindungsanlagen gemäß separater Festlegung",2022,2023)),$AC863,$AA863),0)</f>
        <v>0</v>
      </c>
      <c r="AH863" s="49">
        <f>IFERROR(IF(OR($V863&lt;&gt;"Ja",VLOOKUP($C863,Listen!$A$2:$F$45,5,0)="Nein",D863&lt;IF(C863="LNG Anbindungsanlagen gemäß separater Festlegung",2022,2023)),$AC863,$AA863),0)</f>
        <v>0</v>
      </c>
      <c r="AI863" s="49">
        <f>IFERROR(IF(OR($W863&lt;&gt;"Ja",VLOOKUP($C863,Listen!$A$2:$F$45,6,0)="Nein"),$AC863,$AB863),0)</f>
        <v>0</v>
      </c>
      <c r="AJ863" s="49">
        <f>IFERROR(IF(OR($W863&lt;&gt;"Ja",VLOOKUP($C863,Listen!$A$2:$F$45,6,0)="Nein"),$AC863,$AB863),0)</f>
        <v>0</v>
      </c>
      <c r="AK863" s="49">
        <f>IFERROR(IF(OR($W863&lt;&gt;"Ja",VLOOKUP($C863,Listen!$A$2:$F$45,6,0)="Nein"),$AC863,$AB863),0)</f>
        <v>0</v>
      </c>
      <c r="AL863" s="51">
        <f t="shared" si="279"/>
        <v>0</v>
      </c>
      <c r="AM863" s="296">
        <f>IFERROR(IF(VLOOKUP($C863,Listen!$A$2:$F$45,6,0)="Ja",MAX(BC863:BD863),D_SAV!$BC863),0)</f>
        <v>0</v>
      </c>
      <c r="AN863" s="51">
        <f t="shared" si="280"/>
        <v>0</v>
      </c>
      <c r="AP863" s="304">
        <f t="shared" si="281"/>
        <v>0</v>
      </c>
      <c r="AQ863" s="304">
        <f t="shared" si="282"/>
        <v>0</v>
      </c>
      <c r="AR863" s="304">
        <f t="shared" si="283"/>
        <v>0</v>
      </c>
      <c r="AS863" s="304">
        <f t="shared" si="284"/>
        <v>0</v>
      </c>
      <c r="AT863" s="304">
        <f t="shared" si="285"/>
        <v>0</v>
      </c>
      <c r="AU863" s="304">
        <f t="shared" si="286"/>
        <v>0</v>
      </c>
      <c r="AV863" s="304">
        <f t="shared" si="287"/>
        <v>0</v>
      </c>
      <c r="AW863" s="304">
        <f t="shared" si="288"/>
        <v>0</v>
      </c>
      <c r="AX863" s="304">
        <f t="shared" si="289"/>
        <v>0</v>
      </c>
      <c r="AY863" s="304">
        <f t="shared" si="290"/>
        <v>0</v>
      </c>
      <c r="AZ863" s="304">
        <f t="shared" si="291"/>
        <v>0</v>
      </c>
      <c r="BA863" s="304">
        <f t="shared" si="292"/>
        <v>0</v>
      </c>
      <c r="BB863" s="304">
        <f t="shared" si="293"/>
        <v>0</v>
      </c>
      <c r="BC863" s="304">
        <f t="shared" si="294"/>
        <v>0</v>
      </c>
      <c r="BD863" s="304">
        <f t="shared" si="295"/>
        <v>0</v>
      </c>
      <c r="BE863" s="304">
        <f>IFERROR(IF(VLOOKUP($C863,Listen!$A$2:$F$45,6,0)="Ja",BB863-MAX(BC863:BD863),BB863-BC863),0)</f>
        <v>0</v>
      </c>
    </row>
    <row r="864" spans="1:57" x14ac:dyDescent="0.25">
      <c r="A864" s="320" t="str">
        <f>IF(AND(D864&lt;&gt;0,C864&lt;&gt;0,E864&lt;&gt;0),IF(B864&lt;&gt;0,CONCATENATE(B864,"-AGr",VLOOKUP(C864,Listen!$A$2:$D$45,4,FALSE),"-",D864,"-",E864,),CONCATENATE("AGr",VLOOKUP(C864,Listen!$A$2:$D$45,4,FALSE),"-",D864,"-",E864)),"keine vollständige ID")</f>
        <v>keine vollständige ID</v>
      </c>
      <c r="B864" s="301"/>
      <c r="C864" s="287"/>
      <c r="D864" s="34"/>
      <c r="E864" s="306"/>
      <c r="F864" s="116"/>
      <c r="G864" s="17"/>
      <c r="H864" s="17"/>
      <c r="I864" s="17"/>
      <c r="J864" s="17"/>
      <c r="K864" s="17"/>
      <c r="L864" s="17"/>
      <c r="M864" s="17"/>
      <c r="N864" s="17"/>
      <c r="O864" s="116"/>
      <c r="P864" s="117">
        <f>IF(D864&gt;A_Stammdaten!$B$12,0,SUM(G864,H864,J864,L864:M864)-SUM(I864,K864,N864:O864))</f>
        <v>0</v>
      </c>
      <c r="Q864" s="17"/>
      <c r="R864" s="17"/>
      <c r="S864" s="17"/>
      <c r="T864" s="17"/>
      <c r="U864" s="62">
        <f t="shared" si="275"/>
        <v>0</v>
      </c>
      <c r="V864" s="34"/>
      <c r="W864" s="34"/>
      <c r="X864" s="34"/>
      <c r="Y864" s="34"/>
      <c r="Z864" s="34"/>
      <c r="AA864" s="63" t="str">
        <f t="shared" si="276"/>
        <v>-</v>
      </c>
      <c r="AB864" s="63" t="str">
        <f t="shared" si="277"/>
        <v>-</v>
      </c>
      <c r="AC864" s="63">
        <f>IF(ISBLANK($C864),0,VLOOKUP($C864,Listen!$A$2:$C$45,2,FALSE))</f>
        <v>0</v>
      </c>
      <c r="AD864" s="63">
        <f>IF(ISBLANK($C864),0,VLOOKUP($C864,Listen!$A$2:$C$45,3,FALSE))</f>
        <v>0</v>
      </c>
      <c r="AE864" s="49">
        <f t="shared" si="278"/>
        <v>0</v>
      </c>
      <c r="AF864" s="49">
        <f t="shared" si="278"/>
        <v>0</v>
      </c>
      <c r="AG864" s="49">
        <f>IFERROR(IF(OR($V864&lt;&gt;"Ja",VLOOKUP($C864,Listen!$A$2:$F$45,5,0)="Nein",D864&lt;IF(C864="LNG Anbindungsanlagen gemäß separater Festlegung",2022,2023)),$AC864,$AA864),0)</f>
        <v>0</v>
      </c>
      <c r="AH864" s="49">
        <f>IFERROR(IF(OR($V864&lt;&gt;"Ja",VLOOKUP($C864,Listen!$A$2:$F$45,5,0)="Nein",D864&lt;IF(C864="LNG Anbindungsanlagen gemäß separater Festlegung",2022,2023)),$AC864,$AA864),0)</f>
        <v>0</v>
      </c>
      <c r="AI864" s="49">
        <f>IFERROR(IF(OR($W864&lt;&gt;"Ja",VLOOKUP($C864,Listen!$A$2:$F$45,6,0)="Nein"),$AC864,$AB864),0)</f>
        <v>0</v>
      </c>
      <c r="AJ864" s="49">
        <f>IFERROR(IF(OR($W864&lt;&gt;"Ja",VLOOKUP($C864,Listen!$A$2:$F$45,6,0)="Nein"),$AC864,$AB864),0)</f>
        <v>0</v>
      </c>
      <c r="AK864" s="49">
        <f>IFERROR(IF(OR($W864&lt;&gt;"Ja",VLOOKUP($C864,Listen!$A$2:$F$45,6,0)="Nein"),$AC864,$AB864),0)</f>
        <v>0</v>
      </c>
      <c r="AL864" s="51">
        <f t="shared" si="279"/>
        <v>0</v>
      </c>
      <c r="AM864" s="296">
        <f>IFERROR(IF(VLOOKUP($C864,Listen!$A$2:$F$45,6,0)="Ja",MAX(BC864:BD864),D_SAV!$BC864),0)</f>
        <v>0</v>
      </c>
      <c r="AN864" s="51">
        <f t="shared" si="280"/>
        <v>0</v>
      </c>
      <c r="AP864" s="304">
        <f t="shared" si="281"/>
        <v>0</v>
      </c>
      <c r="AQ864" s="304">
        <f t="shared" si="282"/>
        <v>0</v>
      </c>
      <c r="AR864" s="304">
        <f t="shared" si="283"/>
        <v>0</v>
      </c>
      <c r="AS864" s="304">
        <f t="shared" si="284"/>
        <v>0</v>
      </c>
      <c r="AT864" s="304">
        <f t="shared" si="285"/>
        <v>0</v>
      </c>
      <c r="AU864" s="304">
        <f t="shared" si="286"/>
        <v>0</v>
      </c>
      <c r="AV864" s="304">
        <f t="shared" si="287"/>
        <v>0</v>
      </c>
      <c r="AW864" s="304">
        <f t="shared" si="288"/>
        <v>0</v>
      </c>
      <c r="AX864" s="304">
        <f t="shared" si="289"/>
        <v>0</v>
      </c>
      <c r="AY864" s="304">
        <f t="shared" si="290"/>
        <v>0</v>
      </c>
      <c r="AZ864" s="304">
        <f t="shared" si="291"/>
        <v>0</v>
      </c>
      <c r="BA864" s="304">
        <f t="shared" si="292"/>
        <v>0</v>
      </c>
      <c r="BB864" s="304">
        <f t="shared" si="293"/>
        <v>0</v>
      </c>
      <c r="BC864" s="304">
        <f t="shared" si="294"/>
        <v>0</v>
      </c>
      <c r="BD864" s="304">
        <f t="shared" si="295"/>
        <v>0</v>
      </c>
      <c r="BE864" s="304">
        <f>IFERROR(IF(VLOOKUP($C864,Listen!$A$2:$F$45,6,0)="Ja",BB864-MAX(BC864:BD864),BB864-BC864),0)</f>
        <v>0</v>
      </c>
    </row>
    <row r="865" spans="1:57" x14ac:dyDescent="0.25">
      <c r="A865" s="320" t="str">
        <f>IF(AND(D865&lt;&gt;0,C865&lt;&gt;0,E865&lt;&gt;0),IF(B865&lt;&gt;0,CONCATENATE(B865,"-AGr",VLOOKUP(C865,Listen!$A$2:$D$45,4,FALSE),"-",D865,"-",E865,),CONCATENATE("AGr",VLOOKUP(C865,Listen!$A$2:$D$45,4,FALSE),"-",D865,"-",E865)),"keine vollständige ID")</f>
        <v>keine vollständige ID</v>
      </c>
      <c r="B865" s="301"/>
      <c r="C865" s="287"/>
      <c r="D865" s="34"/>
      <c r="E865" s="306"/>
      <c r="F865" s="116"/>
      <c r="G865" s="17"/>
      <c r="H865" s="17"/>
      <c r="I865" s="17"/>
      <c r="J865" s="17"/>
      <c r="K865" s="17"/>
      <c r="L865" s="17"/>
      <c r="M865" s="17"/>
      <c r="N865" s="17"/>
      <c r="O865" s="116"/>
      <c r="P865" s="117">
        <f>IF(D865&gt;A_Stammdaten!$B$12,0,SUM(G865,H865,J865,L865:M865)-SUM(I865,K865,N865:O865))</f>
        <v>0</v>
      </c>
      <c r="Q865" s="17"/>
      <c r="R865" s="17"/>
      <c r="S865" s="17"/>
      <c r="T865" s="17"/>
      <c r="U865" s="62">
        <f t="shared" si="275"/>
        <v>0</v>
      </c>
      <c r="V865" s="34"/>
      <c r="W865" s="34"/>
      <c r="X865" s="34"/>
      <c r="Y865" s="34"/>
      <c r="Z865" s="34"/>
      <c r="AA865" s="63" t="str">
        <f t="shared" si="276"/>
        <v>-</v>
      </c>
      <c r="AB865" s="63" t="str">
        <f t="shared" si="277"/>
        <v>-</v>
      </c>
      <c r="AC865" s="63">
        <f>IF(ISBLANK($C865),0,VLOOKUP($C865,Listen!$A$2:$C$45,2,FALSE))</f>
        <v>0</v>
      </c>
      <c r="AD865" s="63">
        <f>IF(ISBLANK($C865),0,VLOOKUP($C865,Listen!$A$2:$C$45,3,FALSE))</f>
        <v>0</v>
      </c>
      <c r="AE865" s="49">
        <f t="shared" si="278"/>
        <v>0</v>
      </c>
      <c r="AF865" s="49">
        <f t="shared" si="278"/>
        <v>0</v>
      </c>
      <c r="AG865" s="49">
        <f>IFERROR(IF(OR($V865&lt;&gt;"Ja",VLOOKUP($C865,Listen!$A$2:$F$45,5,0)="Nein",D865&lt;IF(C865="LNG Anbindungsanlagen gemäß separater Festlegung",2022,2023)),$AC865,$AA865),0)</f>
        <v>0</v>
      </c>
      <c r="AH865" s="49">
        <f>IFERROR(IF(OR($V865&lt;&gt;"Ja",VLOOKUP($C865,Listen!$A$2:$F$45,5,0)="Nein",D865&lt;IF(C865="LNG Anbindungsanlagen gemäß separater Festlegung",2022,2023)),$AC865,$AA865),0)</f>
        <v>0</v>
      </c>
      <c r="AI865" s="49">
        <f>IFERROR(IF(OR($W865&lt;&gt;"Ja",VLOOKUP($C865,Listen!$A$2:$F$45,6,0)="Nein"),$AC865,$AB865),0)</f>
        <v>0</v>
      </c>
      <c r="AJ865" s="49">
        <f>IFERROR(IF(OR($W865&lt;&gt;"Ja",VLOOKUP($C865,Listen!$A$2:$F$45,6,0)="Nein"),$AC865,$AB865),0)</f>
        <v>0</v>
      </c>
      <c r="AK865" s="49">
        <f>IFERROR(IF(OR($W865&lt;&gt;"Ja",VLOOKUP($C865,Listen!$A$2:$F$45,6,0)="Nein"),$AC865,$AB865),0)</f>
        <v>0</v>
      </c>
      <c r="AL865" s="51">
        <f t="shared" si="279"/>
        <v>0</v>
      </c>
      <c r="AM865" s="296">
        <f>IFERROR(IF(VLOOKUP($C865,Listen!$A$2:$F$45,6,0)="Ja",MAX(BC865:BD865),D_SAV!$BC865),0)</f>
        <v>0</v>
      </c>
      <c r="AN865" s="51">
        <f t="shared" si="280"/>
        <v>0</v>
      </c>
      <c r="AP865" s="304">
        <f t="shared" si="281"/>
        <v>0</v>
      </c>
      <c r="AQ865" s="304">
        <f t="shared" si="282"/>
        <v>0</v>
      </c>
      <c r="AR865" s="304">
        <f t="shared" si="283"/>
        <v>0</v>
      </c>
      <c r="AS865" s="304">
        <f t="shared" si="284"/>
        <v>0</v>
      </c>
      <c r="AT865" s="304">
        <f t="shared" si="285"/>
        <v>0</v>
      </c>
      <c r="AU865" s="304">
        <f t="shared" si="286"/>
        <v>0</v>
      </c>
      <c r="AV865" s="304">
        <f t="shared" si="287"/>
        <v>0</v>
      </c>
      <c r="AW865" s="304">
        <f t="shared" si="288"/>
        <v>0</v>
      </c>
      <c r="AX865" s="304">
        <f t="shared" si="289"/>
        <v>0</v>
      </c>
      <c r="AY865" s="304">
        <f t="shared" si="290"/>
        <v>0</v>
      </c>
      <c r="AZ865" s="304">
        <f t="shared" si="291"/>
        <v>0</v>
      </c>
      <c r="BA865" s="304">
        <f t="shared" si="292"/>
        <v>0</v>
      </c>
      <c r="BB865" s="304">
        <f t="shared" si="293"/>
        <v>0</v>
      </c>
      <c r="BC865" s="304">
        <f t="shared" si="294"/>
        <v>0</v>
      </c>
      <c r="BD865" s="304">
        <f t="shared" si="295"/>
        <v>0</v>
      </c>
      <c r="BE865" s="304">
        <f>IFERROR(IF(VLOOKUP($C865,Listen!$A$2:$F$45,6,0)="Ja",BB865-MAX(BC865:BD865),BB865-BC865),0)</f>
        <v>0</v>
      </c>
    </row>
    <row r="866" spans="1:57" x14ac:dyDescent="0.25">
      <c r="A866" s="320" t="str">
        <f>IF(AND(D866&lt;&gt;0,C866&lt;&gt;0,E866&lt;&gt;0),IF(B866&lt;&gt;0,CONCATENATE(B866,"-AGr",VLOOKUP(C866,Listen!$A$2:$D$45,4,FALSE),"-",D866,"-",E866,),CONCATENATE("AGr",VLOOKUP(C866,Listen!$A$2:$D$45,4,FALSE),"-",D866,"-",E866)),"keine vollständige ID")</f>
        <v>keine vollständige ID</v>
      </c>
      <c r="B866" s="301"/>
      <c r="C866" s="287"/>
      <c r="D866" s="34"/>
      <c r="E866" s="306"/>
      <c r="F866" s="116"/>
      <c r="G866" s="17"/>
      <c r="H866" s="17"/>
      <c r="I866" s="17"/>
      <c r="J866" s="17"/>
      <c r="K866" s="17"/>
      <c r="L866" s="17"/>
      <c r="M866" s="17"/>
      <c r="N866" s="17"/>
      <c r="O866" s="116"/>
      <c r="P866" s="117">
        <f>IF(D866&gt;A_Stammdaten!$B$12,0,SUM(G866,H866,J866,L866:M866)-SUM(I866,K866,N866:O866))</f>
        <v>0</v>
      </c>
      <c r="Q866" s="17"/>
      <c r="R866" s="17"/>
      <c r="S866" s="17"/>
      <c r="T866" s="17"/>
      <c r="U866" s="62">
        <f t="shared" si="275"/>
        <v>0</v>
      </c>
      <c r="V866" s="34"/>
      <c r="W866" s="34"/>
      <c r="X866" s="34"/>
      <c r="Y866" s="34"/>
      <c r="Z866" s="34"/>
      <c r="AA866" s="63" t="str">
        <f t="shared" si="276"/>
        <v>-</v>
      </c>
      <c r="AB866" s="63" t="str">
        <f t="shared" si="277"/>
        <v>-</v>
      </c>
      <c r="AC866" s="63">
        <f>IF(ISBLANK($C866),0,VLOOKUP($C866,Listen!$A$2:$C$45,2,FALSE))</f>
        <v>0</v>
      </c>
      <c r="AD866" s="63">
        <f>IF(ISBLANK($C866),0,VLOOKUP($C866,Listen!$A$2:$C$45,3,FALSE))</f>
        <v>0</v>
      </c>
      <c r="AE866" s="49">
        <f t="shared" si="278"/>
        <v>0</v>
      </c>
      <c r="AF866" s="49">
        <f t="shared" si="278"/>
        <v>0</v>
      </c>
      <c r="AG866" s="49">
        <f>IFERROR(IF(OR($V866&lt;&gt;"Ja",VLOOKUP($C866,Listen!$A$2:$F$45,5,0)="Nein",D866&lt;IF(C866="LNG Anbindungsanlagen gemäß separater Festlegung",2022,2023)),$AC866,$AA866),0)</f>
        <v>0</v>
      </c>
      <c r="AH866" s="49">
        <f>IFERROR(IF(OR($V866&lt;&gt;"Ja",VLOOKUP($C866,Listen!$A$2:$F$45,5,0)="Nein",D866&lt;IF(C866="LNG Anbindungsanlagen gemäß separater Festlegung",2022,2023)),$AC866,$AA866),0)</f>
        <v>0</v>
      </c>
      <c r="AI866" s="49">
        <f>IFERROR(IF(OR($W866&lt;&gt;"Ja",VLOOKUP($C866,Listen!$A$2:$F$45,6,0)="Nein"),$AC866,$AB866),0)</f>
        <v>0</v>
      </c>
      <c r="AJ866" s="49">
        <f>IFERROR(IF(OR($W866&lt;&gt;"Ja",VLOOKUP($C866,Listen!$A$2:$F$45,6,0)="Nein"),$AC866,$AB866),0)</f>
        <v>0</v>
      </c>
      <c r="AK866" s="49">
        <f>IFERROR(IF(OR($W866&lt;&gt;"Ja",VLOOKUP($C866,Listen!$A$2:$F$45,6,0)="Nein"),$AC866,$AB866),0)</f>
        <v>0</v>
      </c>
      <c r="AL866" s="51">
        <f t="shared" si="279"/>
        <v>0</v>
      </c>
      <c r="AM866" s="296">
        <f>IFERROR(IF(VLOOKUP($C866,Listen!$A$2:$F$45,6,0)="Ja",MAX(BC866:BD866),D_SAV!$BC866),0)</f>
        <v>0</v>
      </c>
      <c r="AN866" s="51">
        <f t="shared" si="280"/>
        <v>0</v>
      </c>
      <c r="AP866" s="304">
        <f t="shared" si="281"/>
        <v>0</v>
      </c>
      <c r="AQ866" s="304">
        <f t="shared" si="282"/>
        <v>0</v>
      </c>
      <c r="AR866" s="304">
        <f t="shared" si="283"/>
        <v>0</v>
      </c>
      <c r="AS866" s="304">
        <f t="shared" si="284"/>
        <v>0</v>
      </c>
      <c r="AT866" s="304">
        <f t="shared" si="285"/>
        <v>0</v>
      </c>
      <c r="AU866" s="304">
        <f t="shared" si="286"/>
        <v>0</v>
      </c>
      <c r="AV866" s="304">
        <f t="shared" si="287"/>
        <v>0</v>
      </c>
      <c r="AW866" s="304">
        <f t="shared" si="288"/>
        <v>0</v>
      </c>
      <c r="AX866" s="304">
        <f t="shared" si="289"/>
        <v>0</v>
      </c>
      <c r="AY866" s="304">
        <f t="shared" si="290"/>
        <v>0</v>
      </c>
      <c r="AZ866" s="304">
        <f t="shared" si="291"/>
        <v>0</v>
      </c>
      <c r="BA866" s="304">
        <f t="shared" si="292"/>
        <v>0</v>
      </c>
      <c r="BB866" s="304">
        <f t="shared" si="293"/>
        <v>0</v>
      </c>
      <c r="BC866" s="304">
        <f t="shared" si="294"/>
        <v>0</v>
      </c>
      <c r="BD866" s="304">
        <f t="shared" si="295"/>
        <v>0</v>
      </c>
      <c r="BE866" s="304">
        <f>IFERROR(IF(VLOOKUP($C866,Listen!$A$2:$F$45,6,0)="Ja",BB866-MAX(BC866:BD866),BB866-BC866),0)</f>
        <v>0</v>
      </c>
    </row>
    <row r="867" spans="1:57" x14ac:dyDescent="0.25">
      <c r="A867" s="320" t="str">
        <f>IF(AND(D867&lt;&gt;0,C867&lt;&gt;0,E867&lt;&gt;0),IF(B867&lt;&gt;0,CONCATENATE(B867,"-AGr",VLOOKUP(C867,Listen!$A$2:$D$45,4,FALSE),"-",D867,"-",E867,),CONCATENATE("AGr",VLOOKUP(C867,Listen!$A$2:$D$45,4,FALSE),"-",D867,"-",E867)),"keine vollständige ID")</f>
        <v>keine vollständige ID</v>
      </c>
      <c r="B867" s="301"/>
      <c r="C867" s="287"/>
      <c r="D867" s="34"/>
      <c r="E867" s="306"/>
      <c r="F867" s="116"/>
      <c r="G867" s="17"/>
      <c r="H867" s="17"/>
      <c r="I867" s="17"/>
      <c r="J867" s="17"/>
      <c r="K867" s="17"/>
      <c r="L867" s="17"/>
      <c r="M867" s="17"/>
      <c r="N867" s="17"/>
      <c r="O867" s="116"/>
      <c r="P867" s="117">
        <f>IF(D867&gt;A_Stammdaten!$B$12,0,SUM(G867,H867,J867,L867:M867)-SUM(I867,K867,N867:O867))</f>
        <v>0</v>
      </c>
      <c r="Q867" s="17"/>
      <c r="R867" s="17"/>
      <c r="S867" s="17"/>
      <c r="T867" s="17"/>
      <c r="U867" s="62">
        <f t="shared" si="275"/>
        <v>0</v>
      </c>
      <c r="V867" s="34"/>
      <c r="W867" s="34"/>
      <c r="X867" s="34"/>
      <c r="Y867" s="34"/>
      <c r="Z867" s="34"/>
      <c r="AA867" s="63" t="str">
        <f t="shared" si="276"/>
        <v>-</v>
      </c>
      <c r="AB867" s="63" t="str">
        <f t="shared" si="277"/>
        <v>-</v>
      </c>
      <c r="AC867" s="63">
        <f>IF(ISBLANK($C867),0,VLOOKUP($C867,Listen!$A$2:$C$45,2,FALSE))</f>
        <v>0</v>
      </c>
      <c r="AD867" s="63">
        <f>IF(ISBLANK($C867),0,VLOOKUP($C867,Listen!$A$2:$C$45,3,FALSE))</f>
        <v>0</v>
      </c>
      <c r="AE867" s="49">
        <f t="shared" si="278"/>
        <v>0</v>
      </c>
      <c r="AF867" s="49">
        <f t="shared" si="278"/>
        <v>0</v>
      </c>
      <c r="AG867" s="49">
        <f>IFERROR(IF(OR($V867&lt;&gt;"Ja",VLOOKUP($C867,Listen!$A$2:$F$45,5,0)="Nein",D867&lt;IF(C867="LNG Anbindungsanlagen gemäß separater Festlegung",2022,2023)),$AC867,$AA867),0)</f>
        <v>0</v>
      </c>
      <c r="AH867" s="49">
        <f>IFERROR(IF(OR($V867&lt;&gt;"Ja",VLOOKUP($C867,Listen!$A$2:$F$45,5,0)="Nein",D867&lt;IF(C867="LNG Anbindungsanlagen gemäß separater Festlegung",2022,2023)),$AC867,$AA867),0)</f>
        <v>0</v>
      </c>
      <c r="AI867" s="49">
        <f>IFERROR(IF(OR($W867&lt;&gt;"Ja",VLOOKUP($C867,Listen!$A$2:$F$45,6,0)="Nein"),$AC867,$AB867),0)</f>
        <v>0</v>
      </c>
      <c r="AJ867" s="49">
        <f>IFERROR(IF(OR($W867&lt;&gt;"Ja",VLOOKUP($C867,Listen!$A$2:$F$45,6,0)="Nein"),$AC867,$AB867),0)</f>
        <v>0</v>
      </c>
      <c r="AK867" s="49">
        <f>IFERROR(IF(OR($W867&lt;&gt;"Ja",VLOOKUP($C867,Listen!$A$2:$F$45,6,0)="Nein"),$AC867,$AB867),0)</f>
        <v>0</v>
      </c>
      <c r="AL867" s="51">
        <f t="shared" si="279"/>
        <v>0</v>
      </c>
      <c r="AM867" s="296">
        <f>IFERROR(IF(VLOOKUP($C867,Listen!$A$2:$F$45,6,0)="Ja",MAX(BC867:BD867),D_SAV!$BC867),0)</f>
        <v>0</v>
      </c>
      <c r="AN867" s="51">
        <f t="shared" si="280"/>
        <v>0</v>
      </c>
      <c r="AP867" s="304">
        <f t="shared" si="281"/>
        <v>0</v>
      </c>
      <c r="AQ867" s="304">
        <f t="shared" si="282"/>
        <v>0</v>
      </c>
      <c r="AR867" s="304">
        <f t="shared" si="283"/>
        <v>0</v>
      </c>
      <c r="AS867" s="304">
        <f t="shared" si="284"/>
        <v>0</v>
      </c>
      <c r="AT867" s="304">
        <f t="shared" si="285"/>
        <v>0</v>
      </c>
      <c r="AU867" s="304">
        <f t="shared" si="286"/>
        <v>0</v>
      </c>
      <c r="AV867" s="304">
        <f t="shared" si="287"/>
        <v>0</v>
      </c>
      <c r="AW867" s="304">
        <f t="shared" si="288"/>
        <v>0</v>
      </c>
      <c r="AX867" s="304">
        <f t="shared" si="289"/>
        <v>0</v>
      </c>
      <c r="AY867" s="304">
        <f t="shared" si="290"/>
        <v>0</v>
      </c>
      <c r="AZ867" s="304">
        <f t="shared" si="291"/>
        <v>0</v>
      </c>
      <c r="BA867" s="304">
        <f t="shared" si="292"/>
        <v>0</v>
      </c>
      <c r="BB867" s="304">
        <f t="shared" si="293"/>
        <v>0</v>
      </c>
      <c r="BC867" s="304">
        <f t="shared" si="294"/>
        <v>0</v>
      </c>
      <c r="BD867" s="304">
        <f t="shared" si="295"/>
        <v>0</v>
      </c>
      <c r="BE867" s="304">
        <f>IFERROR(IF(VLOOKUP($C867,Listen!$A$2:$F$45,6,0)="Ja",BB867-MAX(BC867:BD867),BB867-BC867),0)</f>
        <v>0</v>
      </c>
    </row>
    <row r="868" spans="1:57" x14ac:dyDescent="0.25">
      <c r="A868" s="320" t="str">
        <f>IF(AND(D868&lt;&gt;0,C868&lt;&gt;0,E868&lt;&gt;0),IF(B868&lt;&gt;0,CONCATENATE(B868,"-AGr",VLOOKUP(C868,Listen!$A$2:$D$45,4,FALSE),"-",D868,"-",E868,),CONCATENATE("AGr",VLOOKUP(C868,Listen!$A$2:$D$45,4,FALSE),"-",D868,"-",E868)),"keine vollständige ID")</f>
        <v>keine vollständige ID</v>
      </c>
      <c r="B868" s="301"/>
      <c r="C868" s="287"/>
      <c r="D868" s="34"/>
      <c r="E868" s="306"/>
      <c r="F868" s="116"/>
      <c r="G868" s="17"/>
      <c r="H868" s="17"/>
      <c r="I868" s="17"/>
      <c r="J868" s="17"/>
      <c r="K868" s="17"/>
      <c r="L868" s="17"/>
      <c r="M868" s="17"/>
      <c r="N868" s="17"/>
      <c r="O868" s="116"/>
      <c r="P868" s="117">
        <f>IF(D868&gt;A_Stammdaten!$B$12,0,SUM(G868,H868,J868,L868:M868)-SUM(I868,K868,N868:O868))</f>
        <v>0</v>
      </c>
      <c r="Q868" s="17"/>
      <c r="R868" s="17"/>
      <c r="S868" s="17"/>
      <c r="T868" s="17"/>
      <c r="U868" s="62">
        <f t="shared" si="275"/>
        <v>0</v>
      </c>
      <c r="V868" s="34"/>
      <c r="W868" s="34"/>
      <c r="X868" s="34"/>
      <c r="Y868" s="34"/>
      <c r="Z868" s="34"/>
      <c r="AA868" s="63" t="str">
        <f t="shared" si="276"/>
        <v>-</v>
      </c>
      <c r="AB868" s="63" t="str">
        <f t="shared" si="277"/>
        <v>-</v>
      </c>
      <c r="AC868" s="63">
        <f>IF(ISBLANK($C868),0,VLOOKUP($C868,Listen!$A$2:$C$45,2,FALSE))</f>
        <v>0</v>
      </c>
      <c r="AD868" s="63">
        <f>IF(ISBLANK($C868),0,VLOOKUP($C868,Listen!$A$2:$C$45,3,FALSE))</f>
        <v>0</v>
      </c>
      <c r="AE868" s="49">
        <f t="shared" si="278"/>
        <v>0</v>
      </c>
      <c r="AF868" s="49">
        <f t="shared" si="278"/>
        <v>0</v>
      </c>
      <c r="AG868" s="49">
        <f>IFERROR(IF(OR($V868&lt;&gt;"Ja",VLOOKUP($C868,Listen!$A$2:$F$45,5,0)="Nein",D868&lt;IF(C868="LNG Anbindungsanlagen gemäß separater Festlegung",2022,2023)),$AC868,$AA868),0)</f>
        <v>0</v>
      </c>
      <c r="AH868" s="49">
        <f>IFERROR(IF(OR($V868&lt;&gt;"Ja",VLOOKUP($C868,Listen!$A$2:$F$45,5,0)="Nein",D868&lt;IF(C868="LNG Anbindungsanlagen gemäß separater Festlegung",2022,2023)),$AC868,$AA868),0)</f>
        <v>0</v>
      </c>
      <c r="AI868" s="49">
        <f>IFERROR(IF(OR($W868&lt;&gt;"Ja",VLOOKUP($C868,Listen!$A$2:$F$45,6,0)="Nein"),$AC868,$AB868),0)</f>
        <v>0</v>
      </c>
      <c r="AJ868" s="49">
        <f>IFERROR(IF(OR($W868&lt;&gt;"Ja",VLOOKUP($C868,Listen!$A$2:$F$45,6,0)="Nein"),$AC868,$AB868),0)</f>
        <v>0</v>
      </c>
      <c r="AK868" s="49">
        <f>IFERROR(IF(OR($W868&lt;&gt;"Ja",VLOOKUP($C868,Listen!$A$2:$F$45,6,0)="Nein"),$AC868,$AB868),0)</f>
        <v>0</v>
      </c>
      <c r="AL868" s="51">
        <f t="shared" si="279"/>
        <v>0</v>
      </c>
      <c r="AM868" s="296">
        <f>IFERROR(IF(VLOOKUP($C868,Listen!$A$2:$F$45,6,0)="Ja",MAX(BC868:BD868),D_SAV!$BC868),0)</f>
        <v>0</v>
      </c>
      <c r="AN868" s="51">
        <f t="shared" si="280"/>
        <v>0</v>
      </c>
      <c r="AP868" s="304">
        <f t="shared" si="281"/>
        <v>0</v>
      </c>
      <c r="AQ868" s="304">
        <f t="shared" si="282"/>
        <v>0</v>
      </c>
      <c r="AR868" s="304">
        <f t="shared" si="283"/>
        <v>0</v>
      </c>
      <c r="AS868" s="304">
        <f t="shared" si="284"/>
        <v>0</v>
      </c>
      <c r="AT868" s="304">
        <f t="shared" si="285"/>
        <v>0</v>
      </c>
      <c r="AU868" s="304">
        <f t="shared" si="286"/>
        <v>0</v>
      </c>
      <c r="AV868" s="304">
        <f t="shared" si="287"/>
        <v>0</v>
      </c>
      <c r="AW868" s="304">
        <f t="shared" si="288"/>
        <v>0</v>
      </c>
      <c r="AX868" s="304">
        <f t="shared" si="289"/>
        <v>0</v>
      </c>
      <c r="AY868" s="304">
        <f t="shared" si="290"/>
        <v>0</v>
      </c>
      <c r="AZ868" s="304">
        <f t="shared" si="291"/>
        <v>0</v>
      </c>
      <c r="BA868" s="304">
        <f t="shared" si="292"/>
        <v>0</v>
      </c>
      <c r="BB868" s="304">
        <f t="shared" si="293"/>
        <v>0</v>
      </c>
      <c r="BC868" s="304">
        <f t="shared" si="294"/>
        <v>0</v>
      </c>
      <c r="BD868" s="304">
        <f t="shared" si="295"/>
        <v>0</v>
      </c>
      <c r="BE868" s="304">
        <f>IFERROR(IF(VLOOKUP($C868,Listen!$A$2:$F$45,6,0)="Ja",BB868-MAX(BC868:BD868),BB868-BC868),0)</f>
        <v>0</v>
      </c>
    </row>
    <row r="869" spans="1:57" x14ac:dyDescent="0.25">
      <c r="A869" s="320" t="str">
        <f>IF(AND(D869&lt;&gt;0,C869&lt;&gt;0,E869&lt;&gt;0),IF(B869&lt;&gt;0,CONCATENATE(B869,"-AGr",VLOOKUP(C869,Listen!$A$2:$D$45,4,FALSE),"-",D869,"-",E869,),CONCATENATE("AGr",VLOOKUP(C869,Listen!$A$2:$D$45,4,FALSE),"-",D869,"-",E869)),"keine vollständige ID")</f>
        <v>keine vollständige ID</v>
      </c>
      <c r="B869" s="301"/>
      <c r="C869" s="287"/>
      <c r="D869" s="34"/>
      <c r="E869" s="306"/>
      <c r="F869" s="116"/>
      <c r="G869" s="17"/>
      <c r="H869" s="17"/>
      <c r="I869" s="17"/>
      <c r="J869" s="17"/>
      <c r="K869" s="17"/>
      <c r="L869" s="17"/>
      <c r="M869" s="17"/>
      <c r="N869" s="17"/>
      <c r="O869" s="116"/>
      <c r="P869" s="117">
        <f>IF(D869&gt;A_Stammdaten!$B$12,0,SUM(G869,H869,J869,L869:M869)-SUM(I869,K869,N869:O869))</f>
        <v>0</v>
      </c>
      <c r="Q869" s="17"/>
      <c r="R869" s="17"/>
      <c r="S869" s="17"/>
      <c r="T869" s="17"/>
      <c r="U869" s="62">
        <f t="shared" si="275"/>
        <v>0</v>
      </c>
      <c r="V869" s="34"/>
      <c r="W869" s="34"/>
      <c r="X869" s="34"/>
      <c r="Y869" s="34"/>
      <c r="Z869" s="34"/>
      <c r="AA869" s="63" t="str">
        <f t="shared" si="276"/>
        <v>-</v>
      </c>
      <c r="AB869" s="63" t="str">
        <f t="shared" si="277"/>
        <v>-</v>
      </c>
      <c r="AC869" s="63">
        <f>IF(ISBLANK($C869),0,VLOOKUP($C869,Listen!$A$2:$C$45,2,FALSE))</f>
        <v>0</v>
      </c>
      <c r="AD869" s="63">
        <f>IF(ISBLANK($C869),0,VLOOKUP($C869,Listen!$A$2:$C$45,3,FALSE))</f>
        <v>0</v>
      </c>
      <c r="AE869" s="49">
        <f t="shared" si="278"/>
        <v>0</v>
      </c>
      <c r="AF869" s="49">
        <f t="shared" si="278"/>
        <v>0</v>
      </c>
      <c r="AG869" s="49">
        <f>IFERROR(IF(OR($V869&lt;&gt;"Ja",VLOOKUP($C869,Listen!$A$2:$F$45,5,0)="Nein",D869&lt;IF(C869="LNG Anbindungsanlagen gemäß separater Festlegung",2022,2023)),$AC869,$AA869),0)</f>
        <v>0</v>
      </c>
      <c r="AH869" s="49">
        <f>IFERROR(IF(OR($V869&lt;&gt;"Ja",VLOOKUP($C869,Listen!$A$2:$F$45,5,0)="Nein",D869&lt;IF(C869="LNG Anbindungsanlagen gemäß separater Festlegung",2022,2023)),$AC869,$AA869),0)</f>
        <v>0</v>
      </c>
      <c r="AI869" s="49">
        <f>IFERROR(IF(OR($W869&lt;&gt;"Ja",VLOOKUP($C869,Listen!$A$2:$F$45,6,0)="Nein"),$AC869,$AB869),0)</f>
        <v>0</v>
      </c>
      <c r="AJ869" s="49">
        <f>IFERROR(IF(OR($W869&lt;&gt;"Ja",VLOOKUP($C869,Listen!$A$2:$F$45,6,0)="Nein"),$AC869,$AB869),0)</f>
        <v>0</v>
      </c>
      <c r="AK869" s="49">
        <f>IFERROR(IF(OR($W869&lt;&gt;"Ja",VLOOKUP($C869,Listen!$A$2:$F$45,6,0)="Nein"),$AC869,$AB869),0)</f>
        <v>0</v>
      </c>
      <c r="AL869" s="51">
        <f t="shared" si="279"/>
        <v>0</v>
      </c>
      <c r="AM869" s="296">
        <f>IFERROR(IF(VLOOKUP($C869,Listen!$A$2:$F$45,6,0)="Ja",MAX(BC869:BD869),D_SAV!$BC869),0)</f>
        <v>0</v>
      </c>
      <c r="AN869" s="51">
        <f t="shared" si="280"/>
        <v>0</v>
      </c>
      <c r="AP869" s="304">
        <f t="shared" si="281"/>
        <v>0</v>
      </c>
      <c r="AQ869" s="304">
        <f t="shared" si="282"/>
        <v>0</v>
      </c>
      <c r="AR869" s="304">
        <f t="shared" si="283"/>
        <v>0</v>
      </c>
      <c r="AS869" s="304">
        <f t="shared" si="284"/>
        <v>0</v>
      </c>
      <c r="AT869" s="304">
        <f t="shared" si="285"/>
        <v>0</v>
      </c>
      <c r="AU869" s="304">
        <f t="shared" si="286"/>
        <v>0</v>
      </c>
      <c r="AV869" s="304">
        <f t="shared" si="287"/>
        <v>0</v>
      </c>
      <c r="AW869" s="304">
        <f t="shared" si="288"/>
        <v>0</v>
      </c>
      <c r="AX869" s="304">
        <f t="shared" si="289"/>
        <v>0</v>
      </c>
      <c r="AY869" s="304">
        <f t="shared" si="290"/>
        <v>0</v>
      </c>
      <c r="AZ869" s="304">
        <f t="shared" si="291"/>
        <v>0</v>
      </c>
      <c r="BA869" s="304">
        <f t="shared" si="292"/>
        <v>0</v>
      </c>
      <c r="BB869" s="304">
        <f t="shared" si="293"/>
        <v>0</v>
      </c>
      <c r="BC869" s="304">
        <f t="shared" si="294"/>
        <v>0</v>
      </c>
      <c r="BD869" s="304">
        <f t="shared" si="295"/>
        <v>0</v>
      </c>
      <c r="BE869" s="304">
        <f>IFERROR(IF(VLOOKUP($C869,Listen!$A$2:$F$45,6,0)="Ja",BB869-MAX(BC869:BD869),BB869-BC869),0)</f>
        <v>0</v>
      </c>
    </row>
    <row r="870" spans="1:57" x14ac:dyDescent="0.25">
      <c r="A870" s="320" t="str">
        <f>IF(AND(D870&lt;&gt;0,C870&lt;&gt;0,E870&lt;&gt;0),IF(B870&lt;&gt;0,CONCATENATE(B870,"-AGr",VLOOKUP(C870,Listen!$A$2:$D$45,4,FALSE),"-",D870,"-",E870,),CONCATENATE("AGr",VLOOKUP(C870,Listen!$A$2:$D$45,4,FALSE),"-",D870,"-",E870)),"keine vollständige ID")</f>
        <v>keine vollständige ID</v>
      </c>
      <c r="B870" s="301"/>
      <c r="C870" s="287"/>
      <c r="D870" s="34"/>
      <c r="E870" s="306"/>
      <c r="F870" s="116"/>
      <c r="G870" s="17"/>
      <c r="H870" s="17"/>
      <c r="I870" s="17"/>
      <c r="J870" s="17"/>
      <c r="K870" s="17"/>
      <c r="L870" s="17"/>
      <c r="M870" s="17"/>
      <c r="N870" s="17"/>
      <c r="O870" s="116"/>
      <c r="P870" s="117">
        <f>IF(D870&gt;A_Stammdaten!$B$12,0,SUM(G870,H870,J870,L870:M870)-SUM(I870,K870,N870:O870))</f>
        <v>0</v>
      </c>
      <c r="Q870" s="17"/>
      <c r="R870" s="17"/>
      <c r="S870" s="17"/>
      <c r="T870" s="17"/>
      <c r="U870" s="62">
        <f t="shared" si="275"/>
        <v>0</v>
      </c>
      <c r="V870" s="34"/>
      <c r="W870" s="34"/>
      <c r="X870" s="34"/>
      <c r="Y870" s="34"/>
      <c r="Z870" s="34"/>
      <c r="AA870" s="63" t="str">
        <f t="shared" si="276"/>
        <v>-</v>
      </c>
      <c r="AB870" s="63" t="str">
        <f t="shared" si="277"/>
        <v>-</v>
      </c>
      <c r="AC870" s="63">
        <f>IF(ISBLANK($C870),0,VLOOKUP($C870,Listen!$A$2:$C$45,2,FALSE))</f>
        <v>0</v>
      </c>
      <c r="AD870" s="63">
        <f>IF(ISBLANK($C870),0,VLOOKUP($C870,Listen!$A$2:$C$45,3,FALSE))</f>
        <v>0</v>
      </c>
      <c r="AE870" s="49">
        <f t="shared" si="278"/>
        <v>0</v>
      </c>
      <c r="AF870" s="49">
        <f t="shared" si="278"/>
        <v>0</v>
      </c>
      <c r="AG870" s="49">
        <f>IFERROR(IF(OR($V870&lt;&gt;"Ja",VLOOKUP($C870,Listen!$A$2:$F$45,5,0)="Nein",D870&lt;IF(C870="LNG Anbindungsanlagen gemäß separater Festlegung",2022,2023)),$AC870,$AA870),0)</f>
        <v>0</v>
      </c>
      <c r="AH870" s="49">
        <f>IFERROR(IF(OR($V870&lt;&gt;"Ja",VLOOKUP($C870,Listen!$A$2:$F$45,5,0)="Nein",D870&lt;IF(C870="LNG Anbindungsanlagen gemäß separater Festlegung",2022,2023)),$AC870,$AA870),0)</f>
        <v>0</v>
      </c>
      <c r="AI870" s="49">
        <f>IFERROR(IF(OR($W870&lt;&gt;"Ja",VLOOKUP($C870,Listen!$A$2:$F$45,6,0)="Nein"),$AC870,$AB870),0)</f>
        <v>0</v>
      </c>
      <c r="AJ870" s="49">
        <f>IFERROR(IF(OR($W870&lt;&gt;"Ja",VLOOKUP($C870,Listen!$A$2:$F$45,6,0)="Nein"),$AC870,$AB870),0)</f>
        <v>0</v>
      </c>
      <c r="AK870" s="49">
        <f>IFERROR(IF(OR($W870&lt;&gt;"Ja",VLOOKUP($C870,Listen!$A$2:$F$45,6,0)="Nein"),$AC870,$AB870),0)</f>
        <v>0</v>
      </c>
      <c r="AL870" s="51">
        <f t="shared" si="279"/>
        <v>0</v>
      </c>
      <c r="AM870" s="296">
        <f>IFERROR(IF(VLOOKUP($C870,Listen!$A$2:$F$45,6,0)="Ja",MAX(BC870:BD870),D_SAV!$BC870),0)</f>
        <v>0</v>
      </c>
      <c r="AN870" s="51">
        <f t="shared" si="280"/>
        <v>0</v>
      </c>
      <c r="AP870" s="304">
        <f t="shared" si="281"/>
        <v>0</v>
      </c>
      <c r="AQ870" s="304">
        <f t="shared" si="282"/>
        <v>0</v>
      </c>
      <c r="AR870" s="304">
        <f t="shared" si="283"/>
        <v>0</v>
      </c>
      <c r="AS870" s="304">
        <f t="shared" si="284"/>
        <v>0</v>
      </c>
      <c r="AT870" s="304">
        <f t="shared" si="285"/>
        <v>0</v>
      </c>
      <c r="AU870" s="304">
        <f t="shared" si="286"/>
        <v>0</v>
      </c>
      <c r="AV870" s="304">
        <f t="shared" si="287"/>
        <v>0</v>
      </c>
      <c r="AW870" s="304">
        <f t="shared" si="288"/>
        <v>0</v>
      </c>
      <c r="AX870" s="304">
        <f t="shared" si="289"/>
        <v>0</v>
      </c>
      <c r="AY870" s="304">
        <f t="shared" si="290"/>
        <v>0</v>
      </c>
      <c r="AZ870" s="304">
        <f t="shared" si="291"/>
        <v>0</v>
      </c>
      <c r="BA870" s="304">
        <f t="shared" si="292"/>
        <v>0</v>
      </c>
      <c r="BB870" s="304">
        <f t="shared" si="293"/>
        <v>0</v>
      </c>
      <c r="BC870" s="304">
        <f t="shared" si="294"/>
        <v>0</v>
      </c>
      <c r="BD870" s="304">
        <f t="shared" si="295"/>
        <v>0</v>
      </c>
      <c r="BE870" s="304">
        <f>IFERROR(IF(VLOOKUP($C870,Listen!$A$2:$F$45,6,0)="Ja",BB870-MAX(BC870:BD870),BB870-BC870),0)</f>
        <v>0</v>
      </c>
    </row>
    <row r="871" spans="1:57" x14ac:dyDescent="0.25">
      <c r="A871" s="320" t="str">
        <f>IF(AND(D871&lt;&gt;0,C871&lt;&gt;0,E871&lt;&gt;0),IF(B871&lt;&gt;0,CONCATENATE(B871,"-AGr",VLOOKUP(C871,Listen!$A$2:$D$45,4,FALSE),"-",D871,"-",E871,),CONCATENATE("AGr",VLOOKUP(C871,Listen!$A$2:$D$45,4,FALSE),"-",D871,"-",E871)),"keine vollständige ID")</f>
        <v>keine vollständige ID</v>
      </c>
      <c r="B871" s="301"/>
      <c r="C871" s="287"/>
      <c r="D871" s="34"/>
      <c r="E871" s="306"/>
      <c r="F871" s="116"/>
      <c r="G871" s="17"/>
      <c r="H871" s="17"/>
      <c r="I871" s="17"/>
      <c r="J871" s="17"/>
      <c r="K871" s="17"/>
      <c r="L871" s="17"/>
      <c r="M871" s="17"/>
      <c r="N871" s="17"/>
      <c r="O871" s="116"/>
      <c r="P871" s="117">
        <f>IF(D871&gt;A_Stammdaten!$B$12,0,SUM(G871,H871,J871,L871:M871)-SUM(I871,K871,N871:O871))</f>
        <v>0</v>
      </c>
      <c r="Q871" s="17"/>
      <c r="R871" s="17"/>
      <c r="S871" s="17"/>
      <c r="T871" s="17"/>
      <c r="U871" s="62">
        <f t="shared" si="275"/>
        <v>0</v>
      </c>
      <c r="V871" s="34"/>
      <c r="W871" s="34"/>
      <c r="X871" s="34"/>
      <c r="Y871" s="34"/>
      <c r="Z871" s="34"/>
      <c r="AA871" s="63" t="str">
        <f t="shared" si="276"/>
        <v>-</v>
      </c>
      <c r="AB871" s="63" t="str">
        <f t="shared" si="277"/>
        <v>-</v>
      </c>
      <c r="AC871" s="63">
        <f>IF(ISBLANK($C871),0,VLOOKUP($C871,Listen!$A$2:$C$45,2,FALSE))</f>
        <v>0</v>
      </c>
      <c r="AD871" s="63">
        <f>IF(ISBLANK($C871),0,VLOOKUP($C871,Listen!$A$2:$C$45,3,FALSE))</f>
        <v>0</v>
      </c>
      <c r="AE871" s="49">
        <f t="shared" si="278"/>
        <v>0</v>
      </c>
      <c r="AF871" s="49">
        <f t="shared" si="278"/>
        <v>0</v>
      </c>
      <c r="AG871" s="49">
        <f>IFERROR(IF(OR($V871&lt;&gt;"Ja",VLOOKUP($C871,Listen!$A$2:$F$45,5,0)="Nein",D871&lt;IF(C871="LNG Anbindungsanlagen gemäß separater Festlegung",2022,2023)),$AC871,$AA871),0)</f>
        <v>0</v>
      </c>
      <c r="AH871" s="49">
        <f>IFERROR(IF(OR($V871&lt;&gt;"Ja",VLOOKUP($C871,Listen!$A$2:$F$45,5,0)="Nein",D871&lt;IF(C871="LNG Anbindungsanlagen gemäß separater Festlegung",2022,2023)),$AC871,$AA871),0)</f>
        <v>0</v>
      </c>
      <c r="AI871" s="49">
        <f>IFERROR(IF(OR($W871&lt;&gt;"Ja",VLOOKUP($C871,Listen!$A$2:$F$45,6,0)="Nein"),$AC871,$AB871),0)</f>
        <v>0</v>
      </c>
      <c r="AJ871" s="49">
        <f>IFERROR(IF(OR($W871&lt;&gt;"Ja",VLOOKUP($C871,Listen!$A$2:$F$45,6,0)="Nein"),$AC871,$AB871),0)</f>
        <v>0</v>
      </c>
      <c r="AK871" s="49">
        <f>IFERROR(IF(OR($W871&lt;&gt;"Ja",VLOOKUP($C871,Listen!$A$2:$F$45,6,0)="Nein"),$AC871,$AB871),0)</f>
        <v>0</v>
      </c>
      <c r="AL871" s="51">
        <f t="shared" si="279"/>
        <v>0</v>
      </c>
      <c r="AM871" s="296">
        <f>IFERROR(IF(VLOOKUP($C871,Listen!$A$2:$F$45,6,0)="Ja",MAX(BC871:BD871),D_SAV!$BC871),0)</f>
        <v>0</v>
      </c>
      <c r="AN871" s="51">
        <f t="shared" si="280"/>
        <v>0</v>
      </c>
      <c r="AP871" s="304">
        <f t="shared" si="281"/>
        <v>0</v>
      </c>
      <c r="AQ871" s="304">
        <f t="shared" si="282"/>
        <v>0</v>
      </c>
      <c r="AR871" s="304">
        <f t="shared" si="283"/>
        <v>0</v>
      </c>
      <c r="AS871" s="304">
        <f t="shared" si="284"/>
        <v>0</v>
      </c>
      <c r="AT871" s="304">
        <f t="shared" si="285"/>
        <v>0</v>
      </c>
      <c r="AU871" s="304">
        <f t="shared" si="286"/>
        <v>0</v>
      </c>
      <c r="AV871" s="304">
        <f t="shared" si="287"/>
        <v>0</v>
      </c>
      <c r="AW871" s="304">
        <f t="shared" si="288"/>
        <v>0</v>
      </c>
      <c r="AX871" s="304">
        <f t="shared" si="289"/>
        <v>0</v>
      </c>
      <c r="AY871" s="304">
        <f t="shared" si="290"/>
        <v>0</v>
      </c>
      <c r="AZ871" s="304">
        <f t="shared" si="291"/>
        <v>0</v>
      </c>
      <c r="BA871" s="304">
        <f t="shared" si="292"/>
        <v>0</v>
      </c>
      <c r="BB871" s="304">
        <f t="shared" si="293"/>
        <v>0</v>
      </c>
      <c r="BC871" s="304">
        <f t="shared" si="294"/>
        <v>0</v>
      </c>
      <c r="BD871" s="304">
        <f t="shared" si="295"/>
        <v>0</v>
      </c>
      <c r="BE871" s="304">
        <f>IFERROR(IF(VLOOKUP($C871,Listen!$A$2:$F$45,6,0)="Ja",BB871-MAX(BC871:BD871),BB871-BC871),0)</f>
        <v>0</v>
      </c>
    </row>
    <row r="872" spans="1:57" x14ac:dyDescent="0.25">
      <c r="A872" s="320" t="str">
        <f>IF(AND(D872&lt;&gt;0,C872&lt;&gt;0,E872&lt;&gt;0),IF(B872&lt;&gt;0,CONCATENATE(B872,"-AGr",VLOOKUP(C872,Listen!$A$2:$D$45,4,FALSE),"-",D872,"-",E872,),CONCATENATE("AGr",VLOOKUP(C872,Listen!$A$2:$D$45,4,FALSE),"-",D872,"-",E872)),"keine vollständige ID")</f>
        <v>keine vollständige ID</v>
      </c>
      <c r="B872" s="301"/>
      <c r="C872" s="287"/>
      <c r="D872" s="34"/>
      <c r="E872" s="306"/>
      <c r="F872" s="116"/>
      <c r="G872" s="17"/>
      <c r="H872" s="17"/>
      <c r="I872" s="17"/>
      <c r="J872" s="17"/>
      <c r="K872" s="17"/>
      <c r="L872" s="17"/>
      <c r="M872" s="17"/>
      <c r="N872" s="17"/>
      <c r="O872" s="116"/>
      <c r="P872" s="117">
        <f>IF(D872&gt;A_Stammdaten!$B$12,0,SUM(G872,H872,J872,L872:M872)-SUM(I872,K872,N872:O872))</f>
        <v>0</v>
      </c>
      <c r="Q872" s="17"/>
      <c r="R872" s="17"/>
      <c r="S872" s="17"/>
      <c r="T872" s="17"/>
      <c r="U872" s="62">
        <f t="shared" si="275"/>
        <v>0</v>
      </c>
      <c r="V872" s="34"/>
      <c r="W872" s="34"/>
      <c r="X872" s="34"/>
      <c r="Y872" s="34"/>
      <c r="Z872" s="34"/>
      <c r="AA872" s="63" t="str">
        <f t="shared" si="276"/>
        <v>-</v>
      </c>
      <c r="AB872" s="63" t="str">
        <f t="shared" si="277"/>
        <v>-</v>
      </c>
      <c r="AC872" s="63">
        <f>IF(ISBLANK($C872),0,VLOOKUP($C872,Listen!$A$2:$C$45,2,FALSE))</f>
        <v>0</v>
      </c>
      <c r="AD872" s="63">
        <f>IF(ISBLANK($C872),0,VLOOKUP($C872,Listen!$A$2:$C$45,3,FALSE))</f>
        <v>0</v>
      </c>
      <c r="AE872" s="49">
        <f t="shared" si="278"/>
        <v>0</v>
      </c>
      <c r="AF872" s="49">
        <f t="shared" si="278"/>
        <v>0</v>
      </c>
      <c r="AG872" s="49">
        <f>IFERROR(IF(OR($V872&lt;&gt;"Ja",VLOOKUP($C872,Listen!$A$2:$F$45,5,0)="Nein",D872&lt;IF(C872="LNG Anbindungsanlagen gemäß separater Festlegung",2022,2023)),$AC872,$AA872),0)</f>
        <v>0</v>
      </c>
      <c r="AH872" s="49">
        <f>IFERROR(IF(OR($V872&lt;&gt;"Ja",VLOOKUP($C872,Listen!$A$2:$F$45,5,0)="Nein",D872&lt;IF(C872="LNG Anbindungsanlagen gemäß separater Festlegung",2022,2023)),$AC872,$AA872),0)</f>
        <v>0</v>
      </c>
      <c r="AI872" s="49">
        <f>IFERROR(IF(OR($W872&lt;&gt;"Ja",VLOOKUP($C872,Listen!$A$2:$F$45,6,0)="Nein"),$AC872,$AB872),0)</f>
        <v>0</v>
      </c>
      <c r="AJ872" s="49">
        <f>IFERROR(IF(OR($W872&lt;&gt;"Ja",VLOOKUP($C872,Listen!$A$2:$F$45,6,0)="Nein"),$AC872,$AB872),0)</f>
        <v>0</v>
      </c>
      <c r="AK872" s="49">
        <f>IFERROR(IF(OR($W872&lt;&gt;"Ja",VLOOKUP($C872,Listen!$A$2:$F$45,6,0)="Nein"),$AC872,$AB872),0)</f>
        <v>0</v>
      </c>
      <c r="AL872" s="51">
        <f t="shared" si="279"/>
        <v>0</v>
      </c>
      <c r="AM872" s="296">
        <f>IFERROR(IF(VLOOKUP($C872,Listen!$A$2:$F$45,6,0)="Ja",MAX(BC872:BD872),D_SAV!$BC872),0)</f>
        <v>0</v>
      </c>
      <c r="AN872" s="51">
        <f t="shared" si="280"/>
        <v>0</v>
      </c>
      <c r="AP872" s="304">
        <f t="shared" si="281"/>
        <v>0</v>
      </c>
      <c r="AQ872" s="304">
        <f t="shared" si="282"/>
        <v>0</v>
      </c>
      <c r="AR872" s="304">
        <f t="shared" si="283"/>
        <v>0</v>
      </c>
      <c r="AS872" s="304">
        <f t="shared" si="284"/>
        <v>0</v>
      </c>
      <c r="AT872" s="304">
        <f t="shared" si="285"/>
        <v>0</v>
      </c>
      <c r="AU872" s="304">
        <f t="shared" si="286"/>
        <v>0</v>
      </c>
      <c r="AV872" s="304">
        <f t="shared" si="287"/>
        <v>0</v>
      </c>
      <c r="AW872" s="304">
        <f t="shared" si="288"/>
        <v>0</v>
      </c>
      <c r="AX872" s="304">
        <f t="shared" si="289"/>
        <v>0</v>
      </c>
      <c r="AY872" s="304">
        <f t="shared" si="290"/>
        <v>0</v>
      </c>
      <c r="AZ872" s="304">
        <f t="shared" si="291"/>
        <v>0</v>
      </c>
      <c r="BA872" s="304">
        <f t="shared" si="292"/>
        <v>0</v>
      </c>
      <c r="BB872" s="304">
        <f t="shared" si="293"/>
        <v>0</v>
      </c>
      <c r="BC872" s="304">
        <f t="shared" si="294"/>
        <v>0</v>
      </c>
      <c r="BD872" s="304">
        <f t="shared" si="295"/>
        <v>0</v>
      </c>
      <c r="BE872" s="304">
        <f>IFERROR(IF(VLOOKUP($C872,Listen!$A$2:$F$45,6,0)="Ja",BB872-MAX(BC872:BD872),BB872-BC872),0)</f>
        <v>0</v>
      </c>
    </row>
    <row r="873" spans="1:57" x14ac:dyDescent="0.25">
      <c r="A873" s="320" t="str">
        <f>IF(AND(D873&lt;&gt;0,C873&lt;&gt;0,E873&lt;&gt;0),IF(B873&lt;&gt;0,CONCATENATE(B873,"-AGr",VLOOKUP(C873,Listen!$A$2:$D$45,4,FALSE),"-",D873,"-",E873,),CONCATENATE("AGr",VLOOKUP(C873,Listen!$A$2:$D$45,4,FALSE),"-",D873,"-",E873)),"keine vollständige ID")</f>
        <v>keine vollständige ID</v>
      </c>
      <c r="B873" s="301"/>
      <c r="C873" s="287"/>
      <c r="D873" s="34"/>
      <c r="E873" s="306"/>
      <c r="F873" s="116"/>
      <c r="G873" s="17"/>
      <c r="H873" s="17"/>
      <c r="I873" s="17"/>
      <c r="J873" s="17"/>
      <c r="K873" s="17"/>
      <c r="L873" s="17"/>
      <c r="M873" s="17"/>
      <c r="N873" s="17"/>
      <c r="O873" s="116"/>
      <c r="P873" s="117">
        <f>IF(D873&gt;A_Stammdaten!$B$12,0,SUM(G873,H873,J873,L873:M873)-SUM(I873,K873,N873:O873))</f>
        <v>0</v>
      </c>
      <c r="Q873" s="17"/>
      <c r="R873" s="17"/>
      <c r="S873" s="17"/>
      <c r="T873" s="17"/>
      <c r="U873" s="62">
        <f t="shared" si="275"/>
        <v>0</v>
      </c>
      <c r="V873" s="34"/>
      <c r="W873" s="34"/>
      <c r="X873" s="34"/>
      <c r="Y873" s="34"/>
      <c r="Z873" s="34"/>
      <c r="AA873" s="63" t="str">
        <f t="shared" si="276"/>
        <v>-</v>
      </c>
      <c r="AB873" s="63" t="str">
        <f t="shared" si="277"/>
        <v>-</v>
      </c>
      <c r="AC873" s="63">
        <f>IF(ISBLANK($C873),0,VLOOKUP($C873,Listen!$A$2:$C$45,2,FALSE))</f>
        <v>0</v>
      </c>
      <c r="AD873" s="63">
        <f>IF(ISBLANK($C873),0,VLOOKUP($C873,Listen!$A$2:$C$45,3,FALSE))</f>
        <v>0</v>
      </c>
      <c r="AE873" s="49">
        <f t="shared" si="278"/>
        <v>0</v>
      </c>
      <c r="AF873" s="49">
        <f t="shared" si="278"/>
        <v>0</v>
      </c>
      <c r="AG873" s="49">
        <f>IFERROR(IF(OR($V873&lt;&gt;"Ja",VLOOKUP($C873,Listen!$A$2:$F$45,5,0)="Nein",D873&lt;IF(C873="LNG Anbindungsanlagen gemäß separater Festlegung",2022,2023)),$AC873,$AA873),0)</f>
        <v>0</v>
      </c>
      <c r="AH873" s="49">
        <f>IFERROR(IF(OR($V873&lt;&gt;"Ja",VLOOKUP($C873,Listen!$A$2:$F$45,5,0)="Nein",D873&lt;IF(C873="LNG Anbindungsanlagen gemäß separater Festlegung",2022,2023)),$AC873,$AA873),0)</f>
        <v>0</v>
      </c>
      <c r="AI873" s="49">
        <f>IFERROR(IF(OR($W873&lt;&gt;"Ja",VLOOKUP($C873,Listen!$A$2:$F$45,6,0)="Nein"),$AC873,$AB873),0)</f>
        <v>0</v>
      </c>
      <c r="AJ873" s="49">
        <f>IFERROR(IF(OR($W873&lt;&gt;"Ja",VLOOKUP($C873,Listen!$A$2:$F$45,6,0)="Nein"),$AC873,$AB873),0)</f>
        <v>0</v>
      </c>
      <c r="AK873" s="49">
        <f>IFERROR(IF(OR($W873&lt;&gt;"Ja",VLOOKUP($C873,Listen!$A$2:$F$45,6,0)="Nein"),$AC873,$AB873),0)</f>
        <v>0</v>
      </c>
      <c r="AL873" s="51">
        <f t="shared" si="279"/>
        <v>0</v>
      </c>
      <c r="AM873" s="296">
        <f>IFERROR(IF(VLOOKUP($C873,Listen!$A$2:$F$45,6,0)="Ja",MAX(BC873:BD873),D_SAV!$BC873),0)</f>
        <v>0</v>
      </c>
      <c r="AN873" s="51">
        <f t="shared" si="280"/>
        <v>0</v>
      </c>
      <c r="AP873" s="304">
        <f t="shared" si="281"/>
        <v>0</v>
      </c>
      <c r="AQ873" s="304">
        <f t="shared" si="282"/>
        <v>0</v>
      </c>
      <c r="AR873" s="304">
        <f t="shared" si="283"/>
        <v>0</v>
      </c>
      <c r="AS873" s="304">
        <f t="shared" si="284"/>
        <v>0</v>
      </c>
      <c r="AT873" s="304">
        <f t="shared" si="285"/>
        <v>0</v>
      </c>
      <c r="AU873" s="304">
        <f t="shared" si="286"/>
        <v>0</v>
      </c>
      <c r="AV873" s="304">
        <f t="shared" si="287"/>
        <v>0</v>
      </c>
      <c r="AW873" s="304">
        <f t="shared" si="288"/>
        <v>0</v>
      </c>
      <c r="AX873" s="304">
        <f t="shared" si="289"/>
        <v>0</v>
      </c>
      <c r="AY873" s="304">
        <f t="shared" si="290"/>
        <v>0</v>
      </c>
      <c r="AZ873" s="304">
        <f t="shared" si="291"/>
        <v>0</v>
      </c>
      <c r="BA873" s="304">
        <f t="shared" si="292"/>
        <v>0</v>
      </c>
      <c r="BB873" s="304">
        <f t="shared" si="293"/>
        <v>0</v>
      </c>
      <c r="BC873" s="304">
        <f t="shared" si="294"/>
        <v>0</v>
      </c>
      <c r="BD873" s="304">
        <f t="shared" si="295"/>
        <v>0</v>
      </c>
      <c r="BE873" s="304">
        <f>IFERROR(IF(VLOOKUP($C873,Listen!$A$2:$F$45,6,0)="Ja",BB873-MAX(BC873:BD873),BB873-BC873),0)</f>
        <v>0</v>
      </c>
    </row>
    <row r="874" spans="1:57" x14ac:dyDescent="0.25">
      <c r="A874" s="320" t="str">
        <f>IF(AND(D874&lt;&gt;0,C874&lt;&gt;0,E874&lt;&gt;0),IF(B874&lt;&gt;0,CONCATENATE(B874,"-AGr",VLOOKUP(C874,Listen!$A$2:$D$45,4,FALSE),"-",D874,"-",E874,),CONCATENATE("AGr",VLOOKUP(C874,Listen!$A$2:$D$45,4,FALSE),"-",D874,"-",E874)),"keine vollständige ID")</f>
        <v>keine vollständige ID</v>
      </c>
      <c r="B874" s="301"/>
      <c r="C874" s="287"/>
      <c r="D874" s="34"/>
      <c r="E874" s="306"/>
      <c r="F874" s="116"/>
      <c r="G874" s="17"/>
      <c r="H874" s="17"/>
      <c r="I874" s="17"/>
      <c r="J874" s="17"/>
      <c r="K874" s="17"/>
      <c r="L874" s="17"/>
      <c r="M874" s="17"/>
      <c r="N874" s="17"/>
      <c r="O874" s="116"/>
      <c r="P874" s="117">
        <f>IF(D874&gt;A_Stammdaten!$B$12,0,SUM(G874,H874,J874,L874:M874)-SUM(I874,K874,N874:O874))</f>
        <v>0</v>
      </c>
      <c r="Q874" s="17"/>
      <c r="R874" s="17"/>
      <c r="S874" s="17"/>
      <c r="T874" s="17"/>
      <c r="U874" s="62">
        <f t="shared" si="275"/>
        <v>0</v>
      </c>
      <c r="V874" s="34"/>
      <c r="W874" s="34"/>
      <c r="X874" s="34"/>
      <c r="Y874" s="34"/>
      <c r="Z874" s="34"/>
      <c r="AA874" s="63" t="str">
        <f t="shared" si="276"/>
        <v>-</v>
      </c>
      <c r="AB874" s="63" t="str">
        <f t="shared" si="277"/>
        <v>-</v>
      </c>
      <c r="AC874" s="63">
        <f>IF(ISBLANK($C874),0,VLOOKUP($C874,Listen!$A$2:$C$45,2,FALSE))</f>
        <v>0</v>
      </c>
      <c r="AD874" s="63">
        <f>IF(ISBLANK($C874),0,VLOOKUP($C874,Listen!$A$2:$C$45,3,FALSE))</f>
        <v>0</v>
      </c>
      <c r="AE874" s="49">
        <f t="shared" si="278"/>
        <v>0</v>
      </c>
      <c r="AF874" s="49">
        <f t="shared" si="278"/>
        <v>0</v>
      </c>
      <c r="AG874" s="49">
        <f>IFERROR(IF(OR($V874&lt;&gt;"Ja",VLOOKUP($C874,Listen!$A$2:$F$45,5,0)="Nein",D874&lt;IF(C874="LNG Anbindungsanlagen gemäß separater Festlegung",2022,2023)),$AC874,$AA874),0)</f>
        <v>0</v>
      </c>
      <c r="AH874" s="49">
        <f>IFERROR(IF(OR($V874&lt;&gt;"Ja",VLOOKUP($C874,Listen!$A$2:$F$45,5,0)="Nein",D874&lt;IF(C874="LNG Anbindungsanlagen gemäß separater Festlegung",2022,2023)),$AC874,$AA874),0)</f>
        <v>0</v>
      </c>
      <c r="AI874" s="49">
        <f>IFERROR(IF(OR($W874&lt;&gt;"Ja",VLOOKUP($C874,Listen!$A$2:$F$45,6,0)="Nein"),$AC874,$AB874),0)</f>
        <v>0</v>
      </c>
      <c r="AJ874" s="49">
        <f>IFERROR(IF(OR($W874&lt;&gt;"Ja",VLOOKUP($C874,Listen!$A$2:$F$45,6,0)="Nein"),$AC874,$AB874),0)</f>
        <v>0</v>
      </c>
      <c r="AK874" s="49">
        <f>IFERROR(IF(OR($W874&lt;&gt;"Ja",VLOOKUP($C874,Listen!$A$2:$F$45,6,0)="Nein"),$AC874,$AB874),0)</f>
        <v>0</v>
      </c>
      <c r="AL874" s="51">
        <f t="shared" si="279"/>
        <v>0</v>
      </c>
      <c r="AM874" s="296">
        <f>IFERROR(IF(VLOOKUP($C874,Listen!$A$2:$F$45,6,0)="Ja",MAX(BC874:BD874),D_SAV!$BC874),0)</f>
        <v>0</v>
      </c>
      <c r="AN874" s="51">
        <f t="shared" si="280"/>
        <v>0</v>
      </c>
      <c r="AP874" s="304">
        <f t="shared" si="281"/>
        <v>0</v>
      </c>
      <c r="AQ874" s="304">
        <f t="shared" si="282"/>
        <v>0</v>
      </c>
      <c r="AR874" s="304">
        <f t="shared" si="283"/>
        <v>0</v>
      </c>
      <c r="AS874" s="304">
        <f t="shared" si="284"/>
        <v>0</v>
      </c>
      <c r="AT874" s="304">
        <f t="shared" si="285"/>
        <v>0</v>
      </c>
      <c r="AU874" s="304">
        <f t="shared" si="286"/>
        <v>0</v>
      </c>
      <c r="AV874" s="304">
        <f t="shared" si="287"/>
        <v>0</v>
      </c>
      <c r="AW874" s="304">
        <f t="shared" si="288"/>
        <v>0</v>
      </c>
      <c r="AX874" s="304">
        <f t="shared" si="289"/>
        <v>0</v>
      </c>
      <c r="AY874" s="304">
        <f t="shared" si="290"/>
        <v>0</v>
      </c>
      <c r="AZ874" s="304">
        <f t="shared" si="291"/>
        <v>0</v>
      </c>
      <c r="BA874" s="304">
        <f t="shared" si="292"/>
        <v>0</v>
      </c>
      <c r="BB874" s="304">
        <f t="shared" si="293"/>
        <v>0</v>
      </c>
      <c r="BC874" s="304">
        <f t="shared" si="294"/>
        <v>0</v>
      </c>
      <c r="BD874" s="304">
        <f t="shared" si="295"/>
        <v>0</v>
      </c>
      <c r="BE874" s="304">
        <f>IFERROR(IF(VLOOKUP($C874,Listen!$A$2:$F$45,6,0)="Ja",BB874-MAX(BC874:BD874),BB874-BC874),0)</f>
        <v>0</v>
      </c>
    </row>
    <row r="875" spans="1:57" x14ac:dyDescent="0.25">
      <c r="A875" s="320" t="str">
        <f>IF(AND(D875&lt;&gt;0,C875&lt;&gt;0,E875&lt;&gt;0),IF(B875&lt;&gt;0,CONCATENATE(B875,"-AGr",VLOOKUP(C875,Listen!$A$2:$D$45,4,FALSE),"-",D875,"-",E875,),CONCATENATE("AGr",VLOOKUP(C875,Listen!$A$2:$D$45,4,FALSE),"-",D875,"-",E875)),"keine vollständige ID")</f>
        <v>keine vollständige ID</v>
      </c>
      <c r="B875" s="301"/>
      <c r="C875" s="287"/>
      <c r="D875" s="34"/>
      <c r="E875" s="306"/>
      <c r="F875" s="116"/>
      <c r="G875" s="17"/>
      <c r="H875" s="17"/>
      <c r="I875" s="17"/>
      <c r="J875" s="17"/>
      <c r="K875" s="17"/>
      <c r="L875" s="17"/>
      <c r="M875" s="17"/>
      <c r="N875" s="17"/>
      <c r="O875" s="116"/>
      <c r="P875" s="117">
        <f>IF(D875&gt;A_Stammdaten!$B$12,0,SUM(G875,H875,J875,L875:M875)-SUM(I875,K875,N875:O875))</f>
        <v>0</v>
      </c>
      <c r="Q875" s="17"/>
      <c r="R875" s="17"/>
      <c r="S875" s="17"/>
      <c r="T875" s="17"/>
      <c r="U875" s="62">
        <f t="shared" si="275"/>
        <v>0</v>
      </c>
      <c r="V875" s="34"/>
      <c r="W875" s="34"/>
      <c r="X875" s="34"/>
      <c r="Y875" s="34"/>
      <c r="Z875" s="34"/>
      <c r="AA875" s="63" t="str">
        <f t="shared" si="276"/>
        <v>-</v>
      </c>
      <c r="AB875" s="63" t="str">
        <f t="shared" si="277"/>
        <v>-</v>
      </c>
      <c r="AC875" s="63">
        <f>IF(ISBLANK($C875),0,VLOOKUP($C875,Listen!$A$2:$C$45,2,FALSE))</f>
        <v>0</v>
      </c>
      <c r="AD875" s="63">
        <f>IF(ISBLANK($C875),0,VLOOKUP($C875,Listen!$A$2:$C$45,3,FALSE))</f>
        <v>0</v>
      </c>
      <c r="AE875" s="49">
        <f t="shared" si="278"/>
        <v>0</v>
      </c>
      <c r="AF875" s="49">
        <f t="shared" si="278"/>
        <v>0</v>
      </c>
      <c r="AG875" s="49">
        <f>IFERROR(IF(OR($V875&lt;&gt;"Ja",VLOOKUP($C875,Listen!$A$2:$F$45,5,0)="Nein",D875&lt;IF(C875="LNG Anbindungsanlagen gemäß separater Festlegung",2022,2023)),$AC875,$AA875),0)</f>
        <v>0</v>
      </c>
      <c r="AH875" s="49">
        <f>IFERROR(IF(OR($V875&lt;&gt;"Ja",VLOOKUP($C875,Listen!$A$2:$F$45,5,0)="Nein",D875&lt;IF(C875="LNG Anbindungsanlagen gemäß separater Festlegung",2022,2023)),$AC875,$AA875),0)</f>
        <v>0</v>
      </c>
      <c r="AI875" s="49">
        <f>IFERROR(IF(OR($W875&lt;&gt;"Ja",VLOOKUP($C875,Listen!$A$2:$F$45,6,0)="Nein"),$AC875,$AB875),0)</f>
        <v>0</v>
      </c>
      <c r="AJ875" s="49">
        <f>IFERROR(IF(OR($W875&lt;&gt;"Ja",VLOOKUP($C875,Listen!$A$2:$F$45,6,0)="Nein"),$AC875,$AB875),0)</f>
        <v>0</v>
      </c>
      <c r="AK875" s="49">
        <f>IFERROR(IF(OR($W875&lt;&gt;"Ja",VLOOKUP($C875,Listen!$A$2:$F$45,6,0)="Nein"),$AC875,$AB875),0)</f>
        <v>0</v>
      </c>
      <c r="AL875" s="51">
        <f t="shared" si="279"/>
        <v>0</v>
      </c>
      <c r="AM875" s="296">
        <f>IFERROR(IF(VLOOKUP($C875,Listen!$A$2:$F$45,6,0)="Ja",MAX(BC875:BD875),D_SAV!$BC875),0)</f>
        <v>0</v>
      </c>
      <c r="AN875" s="51">
        <f t="shared" si="280"/>
        <v>0</v>
      </c>
      <c r="AP875" s="304">
        <f t="shared" si="281"/>
        <v>0</v>
      </c>
      <c r="AQ875" s="304">
        <f t="shared" si="282"/>
        <v>0</v>
      </c>
      <c r="AR875" s="304">
        <f t="shared" si="283"/>
        <v>0</v>
      </c>
      <c r="AS875" s="304">
        <f t="shared" si="284"/>
        <v>0</v>
      </c>
      <c r="AT875" s="304">
        <f t="shared" si="285"/>
        <v>0</v>
      </c>
      <c r="AU875" s="304">
        <f t="shared" si="286"/>
        <v>0</v>
      </c>
      <c r="AV875" s="304">
        <f t="shared" si="287"/>
        <v>0</v>
      </c>
      <c r="AW875" s="304">
        <f t="shared" si="288"/>
        <v>0</v>
      </c>
      <c r="AX875" s="304">
        <f t="shared" si="289"/>
        <v>0</v>
      </c>
      <c r="AY875" s="304">
        <f t="shared" si="290"/>
        <v>0</v>
      </c>
      <c r="AZ875" s="304">
        <f t="shared" si="291"/>
        <v>0</v>
      </c>
      <c r="BA875" s="304">
        <f t="shared" si="292"/>
        <v>0</v>
      </c>
      <c r="BB875" s="304">
        <f t="shared" si="293"/>
        <v>0</v>
      </c>
      <c r="BC875" s="304">
        <f t="shared" si="294"/>
        <v>0</v>
      </c>
      <c r="BD875" s="304">
        <f t="shared" si="295"/>
        <v>0</v>
      </c>
      <c r="BE875" s="304">
        <f>IFERROR(IF(VLOOKUP($C875,Listen!$A$2:$F$45,6,0)="Ja",BB875-MAX(BC875:BD875),BB875-BC875),0)</f>
        <v>0</v>
      </c>
    </row>
    <row r="876" spans="1:57" x14ac:dyDescent="0.25">
      <c r="A876" s="320" t="str">
        <f>IF(AND(D876&lt;&gt;0,C876&lt;&gt;0,E876&lt;&gt;0),IF(B876&lt;&gt;0,CONCATENATE(B876,"-AGr",VLOOKUP(C876,Listen!$A$2:$D$45,4,FALSE),"-",D876,"-",E876,),CONCATENATE("AGr",VLOOKUP(C876,Listen!$A$2:$D$45,4,FALSE),"-",D876,"-",E876)),"keine vollständige ID")</f>
        <v>keine vollständige ID</v>
      </c>
      <c r="B876" s="301"/>
      <c r="C876" s="287"/>
      <c r="D876" s="34"/>
      <c r="E876" s="306"/>
      <c r="F876" s="116"/>
      <c r="G876" s="17"/>
      <c r="H876" s="17"/>
      <c r="I876" s="17"/>
      <c r="J876" s="17"/>
      <c r="K876" s="17"/>
      <c r="L876" s="17"/>
      <c r="M876" s="17"/>
      <c r="N876" s="17"/>
      <c r="O876" s="116"/>
      <c r="P876" s="117">
        <f>IF(D876&gt;A_Stammdaten!$B$12,0,SUM(G876,H876,J876,L876:M876)-SUM(I876,K876,N876:O876))</f>
        <v>0</v>
      </c>
      <c r="Q876" s="17"/>
      <c r="R876" s="17"/>
      <c r="S876" s="17"/>
      <c r="T876" s="17"/>
      <c r="U876" s="62">
        <f t="shared" si="275"/>
        <v>0</v>
      </c>
      <c r="V876" s="34"/>
      <c r="W876" s="34"/>
      <c r="X876" s="34"/>
      <c r="Y876" s="34"/>
      <c r="Z876" s="34"/>
      <c r="AA876" s="63" t="str">
        <f t="shared" si="276"/>
        <v>-</v>
      </c>
      <c r="AB876" s="63" t="str">
        <f t="shared" si="277"/>
        <v>-</v>
      </c>
      <c r="AC876" s="63">
        <f>IF(ISBLANK($C876),0,VLOOKUP($C876,Listen!$A$2:$C$45,2,FALSE))</f>
        <v>0</v>
      </c>
      <c r="AD876" s="63">
        <f>IF(ISBLANK($C876),0,VLOOKUP($C876,Listen!$A$2:$C$45,3,FALSE))</f>
        <v>0</v>
      </c>
      <c r="AE876" s="49">
        <f t="shared" si="278"/>
        <v>0</v>
      </c>
      <c r="AF876" s="49">
        <f t="shared" si="278"/>
        <v>0</v>
      </c>
      <c r="AG876" s="49">
        <f>IFERROR(IF(OR($V876&lt;&gt;"Ja",VLOOKUP($C876,Listen!$A$2:$F$45,5,0)="Nein",D876&lt;IF(C876="LNG Anbindungsanlagen gemäß separater Festlegung",2022,2023)),$AC876,$AA876),0)</f>
        <v>0</v>
      </c>
      <c r="AH876" s="49">
        <f>IFERROR(IF(OR($V876&lt;&gt;"Ja",VLOOKUP($C876,Listen!$A$2:$F$45,5,0)="Nein",D876&lt;IF(C876="LNG Anbindungsanlagen gemäß separater Festlegung",2022,2023)),$AC876,$AA876),0)</f>
        <v>0</v>
      </c>
      <c r="AI876" s="49">
        <f>IFERROR(IF(OR($W876&lt;&gt;"Ja",VLOOKUP($C876,Listen!$A$2:$F$45,6,0)="Nein"),$AC876,$AB876),0)</f>
        <v>0</v>
      </c>
      <c r="AJ876" s="49">
        <f>IFERROR(IF(OR($W876&lt;&gt;"Ja",VLOOKUP($C876,Listen!$A$2:$F$45,6,0)="Nein"),$AC876,$AB876),0)</f>
        <v>0</v>
      </c>
      <c r="AK876" s="49">
        <f>IFERROR(IF(OR($W876&lt;&gt;"Ja",VLOOKUP($C876,Listen!$A$2:$F$45,6,0)="Nein"),$AC876,$AB876),0)</f>
        <v>0</v>
      </c>
      <c r="AL876" s="51">
        <f t="shared" si="279"/>
        <v>0</v>
      </c>
      <c r="AM876" s="296">
        <f>IFERROR(IF(VLOOKUP($C876,Listen!$A$2:$F$45,6,0)="Ja",MAX(BC876:BD876),D_SAV!$BC876),0)</f>
        <v>0</v>
      </c>
      <c r="AN876" s="51">
        <f t="shared" si="280"/>
        <v>0</v>
      </c>
      <c r="AP876" s="304">
        <f t="shared" si="281"/>
        <v>0</v>
      </c>
      <c r="AQ876" s="304">
        <f t="shared" si="282"/>
        <v>0</v>
      </c>
      <c r="AR876" s="304">
        <f t="shared" si="283"/>
        <v>0</v>
      </c>
      <c r="AS876" s="304">
        <f t="shared" si="284"/>
        <v>0</v>
      </c>
      <c r="AT876" s="304">
        <f t="shared" si="285"/>
        <v>0</v>
      </c>
      <c r="AU876" s="304">
        <f t="shared" si="286"/>
        <v>0</v>
      </c>
      <c r="AV876" s="304">
        <f t="shared" si="287"/>
        <v>0</v>
      </c>
      <c r="AW876" s="304">
        <f t="shared" si="288"/>
        <v>0</v>
      </c>
      <c r="AX876" s="304">
        <f t="shared" si="289"/>
        <v>0</v>
      </c>
      <c r="AY876" s="304">
        <f t="shared" si="290"/>
        <v>0</v>
      </c>
      <c r="AZ876" s="304">
        <f t="shared" si="291"/>
        <v>0</v>
      </c>
      <c r="BA876" s="304">
        <f t="shared" si="292"/>
        <v>0</v>
      </c>
      <c r="BB876" s="304">
        <f t="shared" si="293"/>
        <v>0</v>
      </c>
      <c r="BC876" s="304">
        <f t="shared" si="294"/>
        <v>0</v>
      </c>
      <c r="BD876" s="304">
        <f t="shared" si="295"/>
        <v>0</v>
      </c>
      <c r="BE876" s="304">
        <f>IFERROR(IF(VLOOKUP($C876,Listen!$A$2:$F$45,6,0)="Ja",BB876-MAX(BC876:BD876),BB876-BC876),0)</f>
        <v>0</v>
      </c>
    </row>
    <row r="877" spans="1:57" x14ac:dyDescent="0.25">
      <c r="A877" s="320" t="str">
        <f>IF(AND(D877&lt;&gt;0,C877&lt;&gt;0,E877&lt;&gt;0),IF(B877&lt;&gt;0,CONCATENATE(B877,"-AGr",VLOOKUP(C877,Listen!$A$2:$D$45,4,FALSE),"-",D877,"-",E877,),CONCATENATE("AGr",VLOOKUP(C877,Listen!$A$2:$D$45,4,FALSE),"-",D877,"-",E877)),"keine vollständige ID")</f>
        <v>keine vollständige ID</v>
      </c>
      <c r="B877" s="301"/>
      <c r="C877" s="287"/>
      <c r="D877" s="34"/>
      <c r="E877" s="306"/>
      <c r="F877" s="116"/>
      <c r="G877" s="17"/>
      <c r="H877" s="17"/>
      <c r="I877" s="17"/>
      <c r="J877" s="17"/>
      <c r="K877" s="17"/>
      <c r="L877" s="17"/>
      <c r="M877" s="17"/>
      <c r="N877" s="17"/>
      <c r="O877" s="116"/>
      <c r="P877" s="117">
        <f>IF(D877&gt;A_Stammdaten!$B$12,0,SUM(G877,H877,J877,L877:M877)-SUM(I877,K877,N877:O877))</f>
        <v>0</v>
      </c>
      <c r="Q877" s="17"/>
      <c r="R877" s="17"/>
      <c r="S877" s="17"/>
      <c r="T877" s="17"/>
      <c r="U877" s="62">
        <f t="shared" si="275"/>
        <v>0</v>
      </c>
      <c r="V877" s="34"/>
      <c r="W877" s="34"/>
      <c r="X877" s="34"/>
      <c r="Y877" s="34"/>
      <c r="Z877" s="34"/>
      <c r="AA877" s="63" t="str">
        <f t="shared" si="276"/>
        <v>-</v>
      </c>
      <c r="AB877" s="63" t="str">
        <f t="shared" si="277"/>
        <v>-</v>
      </c>
      <c r="AC877" s="63">
        <f>IF(ISBLANK($C877),0,VLOOKUP($C877,Listen!$A$2:$C$45,2,FALSE))</f>
        <v>0</v>
      </c>
      <c r="AD877" s="63">
        <f>IF(ISBLANK($C877),0,VLOOKUP($C877,Listen!$A$2:$C$45,3,FALSE))</f>
        <v>0</v>
      </c>
      <c r="AE877" s="49">
        <f t="shared" si="278"/>
        <v>0</v>
      </c>
      <c r="AF877" s="49">
        <f t="shared" si="278"/>
        <v>0</v>
      </c>
      <c r="AG877" s="49">
        <f>IFERROR(IF(OR($V877&lt;&gt;"Ja",VLOOKUP($C877,Listen!$A$2:$F$45,5,0)="Nein",D877&lt;IF(C877="LNG Anbindungsanlagen gemäß separater Festlegung",2022,2023)),$AC877,$AA877),0)</f>
        <v>0</v>
      </c>
      <c r="AH877" s="49">
        <f>IFERROR(IF(OR($V877&lt;&gt;"Ja",VLOOKUP($C877,Listen!$A$2:$F$45,5,0)="Nein",D877&lt;IF(C877="LNG Anbindungsanlagen gemäß separater Festlegung",2022,2023)),$AC877,$AA877),0)</f>
        <v>0</v>
      </c>
      <c r="AI877" s="49">
        <f>IFERROR(IF(OR($W877&lt;&gt;"Ja",VLOOKUP($C877,Listen!$A$2:$F$45,6,0)="Nein"),$AC877,$AB877),0)</f>
        <v>0</v>
      </c>
      <c r="AJ877" s="49">
        <f>IFERROR(IF(OR($W877&lt;&gt;"Ja",VLOOKUP($C877,Listen!$A$2:$F$45,6,0)="Nein"),$AC877,$AB877),0)</f>
        <v>0</v>
      </c>
      <c r="AK877" s="49">
        <f>IFERROR(IF(OR($W877&lt;&gt;"Ja",VLOOKUP($C877,Listen!$A$2:$F$45,6,0)="Nein"),$AC877,$AB877),0)</f>
        <v>0</v>
      </c>
      <c r="AL877" s="51">
        <f t="shared" si="279"/>
        <v>0</v>
      </c>
      <c r="AM877" s="296">
        <f>IFERROR(IF(VLOOKUP($C877,Listen!$A$2:$F$45,6,0)="Ja",MAX(BC877:BD877),D_SAV!$BC877),0)</f>
        <v>0</v>
      </c>
      <c r="AN877" s="51">
        <f t="shared" si="280"/>
        <v>0</v>
      </c>
      <c r="AP877" s="304">
        <f t="shared" si="281"/>
        <v>0</v>
      </c>
      <c r="AQ877" s="304">
        <f t="shared" si="282"/>
        <v>0</v>
      </c>
      <c r="AR877" s="304">
        <f t="shared" si="283"/>
        <v>0</v>
      </c>
      <c r="AS877" s="304">
        <f t="shared" si="284"/>
        <v>0</v>
      </c>
      <c r="AT877" s="304">
        <f t="shared" si="285"/>
        <v>0</v>
      </c>
      <c r="AU877" s="304">
        <f t="shared" si="286"/>
        <v>0</v>
      </c>
      <c r="AV877" s="304">
        <f t="shared" si="287"/>
        <v>0</v>
      </c>
      <c r="AW877" s="304">
        <f t="shared" si="288"/>
        <v>0</v>
      </c>
      <c r="AX877" s="304">
        <f t="shared" si="289"/>
        <v>0</v>
      </c>
      <c r="AY877" s="304">
        <f t="shared" si="290"/>
        <v>0</v>
      </c>
      <c r="AZ877" s="304">
        <f t="shared" si="291"/>
        <v>0</v>
      </c>
      <c r="BA877" s="304">
        <f t="shared" si="292"/>
        <v>0</v>
      </c>
      <c r="BB877" s="304">
        <f t="shared" si="293"/>
        <v>0</v>
      </c>
      <c r="BC877" s="304">
        <f t="shared" si="294"/>
        <v>0</v>
      </c>
      <c r="BD877" s="304">
        <f t="shared" si="295"/>
        <v>0</v>
      </c>
      <c r="BE877" s="304">
        <f>IFERROR(IF(VLOOKUP($C877,Listen!$A$2:$F$45,6,0)="Ja",BB877-MAX(BC877:BD877),BB877-BC877),0)</f>
        <v>0</v>
      </c>
    </row>
    <row r="878" spans="1:57" x14ac:dyDescent="0.25">
      <c r="A878" s="320" t="str">
        <f>IF(AND(D878&lt;&gt;0,C878&lt;&gt;0,E878&lt;&gt;0),IF(B878&lt;&gt;0,CONCATENATE(B878,"-AGr",VLOOKUP(C878,Listen!$A$2:$D$45,4,FALSE),"-",D878,"-",E878,),CONCATENATE("AGr",VLOOKUP(C878,Listen!$A$2:$D$45,4,FALSE),"-",D878,"-",E878)),"keine vollständige ID")</f>
        <v>keine vollständige ID</v>
      </c>
      <c r="B878" s="301"/>
      <c r="C878" s="287"/>
      <c r="D878" s="34"/>
      <c r="E878" s="306"/>
      <c r="F878" s="116"/>
      <c r="G878" s="17"/>
      <c r="H878" s="17"/>
      <c r="I878" s="17"/>
      <c r="J878" s="17"/>
      <c r="K878" s="17"/>
      <c r="L878" s="17"/>
      <c r="M878" s="17"/>
      <c r="N878" s="17"/>
      <c r="O878" s="116"/>
      <c r="P878" s="117">
        <f>IF(D878&gt;A_Stammdaten!$B$12,0,SUM(G878,H878,J878,L878:M878)-SUM(I878,K878,N878:O878))</f>
        <v>0</v>
      </c>
      <c r="Q878" s="17"/>
      <c r="R878" s="17"/>
      <c r="S878" s="17"/>
      <c r="T878" s="17"/>
      <c r="U878" s="62">
        <f t="shared" si="275"/>
        <v>0</v>
      </c>
      <c r="V878" s="34"/>
      <c r="W878" s="34"/>
      <c r="X878" s="34"/>
      <c r="Y878" s="34"/>
      <c r="Z878" s="34"/>
      <c r="AA878" s="63" t="str">
        <f t="shared" si="276"/>
        <v>-</v>
      </c>
      <c r="AB878" s="63" t="str">
        <f t="shared" si="277"/>
        <v>-</v>
      </c>
      <c r="AC878" s="63">
        <f>IF(ISBLANK($C878),0,VLOOKUP($C878,Listen!$A$2:$C$45,2,FALSE))</f>
        <v>0</v>
      </c>
      <c r="AD878" s="63">
        <f>IF(ISBLANK($C878),0,VLOOKUP($C878,Listen!$A$2:$C$45,3,FALSE))</f>
        <v>0</v>
      </c>
      <c r="AE878" s="49">
        <f t="shared" si="278"/>
        <v>0</v>
      </c>
      <c r="AF878" s="49">
        <f t="shared" si="278"/>
        <v>0</v>
      </c>
      <c r="AG878" s="49">
        <f>IFERROR(IF(OR($V878&lt;&gt;"Ja",VLOOKUP($C878,Listen!$A$2:$F$45,5,0)="Nein",D878&lt;IF(C878="LNG Anbindungsanlagen gemäß separater Festlegung",2022,2023)),$AC878,$AA878),0)</f>
        <v>0</v>
      </c>
      <c r="AH878" s="49">
        <f>IFERROR(IF(OR($V878&lt;&gt;"Ja",VLOOKUP($C878,Listen!$A$2:$F$45,5,0)="Nein",D878&lt;IF(C878="LNG Anbindungsanlagen gemäß separater Festlegung",2022,2023)),$AC878,$AA878),0)</f>
        <v>0</v>
      </c>
      <c r="AI878" s="49">
        <f>IFERROR(IF(OR($W878&lt;&gt;"Ja",VLOOKUP($C878,Listen!$A$2:$F$45,6,0)="Nein"),$AC878,$AB878),0)</f>
        <v>0</v>
      </c>
      <c r="AJ878" s="49">
        <f>IFERROR(IF(OR($W878&lt;&gt;"Ja",VLOOKUP($C878,Listen!$A$2:$F$45,6,0)="Nein"),$AC878,$AB878),0)</f>
        <v>0</v>
      </c>
      <c r="AK878" s="49">
        <f>IFERROR(IF(OR($W878&lt;&gt;"Ja",VLOOKUP($C878,Listen!$A$2:$F$45,6,0)="Nein"),$AC878,$AB878),0)</f>
        <v>0</v>
      </c>
      <c r="AL878" s="51">
        <f t="shared" si="279"/>
        <v>0</v>
      </c>
      <c r="AM878" s="296">
        <f>IFERROR(IF(VLOOKUP($C878,Listen!$A$2:$F$45,6,0)="Ja",MAX(BC878:BD878),D_SAV!$BC878),0)</f>
        <v>0</v>
      </c>
      <c r="AN878" s="51">
        <f t="shared" si="280"/>
        <v>0</v>
      </c>
      <c r="AP878" s="304">
        <f t="shared" si="281"/>
        <v>0</v>
      </c>
      <c r="AQ878" s="304">
        <f t="shared" si="282"/>
        <v>0</v>
      </c>
      <c r="AR878" s="304">
        <f t="shared" si="283"/>
        <v>0</v>
      </c>
      <c r="AS878" s="304">
        <f t="shared" si="284"/>
        <v>0</v>
      </c>
      <c r="AT878" s="304">
        <f t="shared" si="285"/>
        <v>0</v>
      </c>
      <c r="AU878" s="304">
        <f t="shared" si="286"/>
        <v>0</v>
      </c>
      <c r="AV878" s="304">
        <f t="shared" si="287"/>
        <v>0</v>
      </c>
      <c r="AW878" s="304">
        <f t="shared" si="288"/>
        <v>0</v>
      </c>
      <c r="AX878" s="304">
        <f t="shared" si="289"/>
        <v>0</v>
      </c>
      <c r="AY878" s="304">
        <f t="shared" si="290"/>
        <v>0</v>
      </c>
      <c r="AZ878" s="304">
        <f t="shared" si="291"/>
        <v>0</v>
      </c>
      <c r="BA878" s="304">
        <f t="shared" si="292"/>
        <v>0</v>
      </c>
      <c r="BB878" s="304">
        <f t="shared" si="293"/>
        <v>0</v>
      </c>
      <c r="BC878" s="304">
        <f t="shared" si="294"/>
        <v>0</v>
      </c>
      <c r="BD878" s="304">
        <f t="shared" si="295"/>
        <v>0</v>
      </c>
      <c r="BE878" s="304">
        <f>IFERROR(IF(VLOOKUP($C878,Listen!$A$2:$F$45,6,0)="Ja",BB878-MAX(BC878:BD878),BB878-BC878),0)</f>
        <v>0</v>
      </c>
    </row>
    <row r="879" spans="1:57" x14ac:dyDescent="0.25">
      <c r="A879" s="320" t="str">
        <f>IF(AND(D879&lt;&gt;0,C879&lt;&gt;0,E879&lt;&gt;0),IF(B879&lt;&gt;0,CONCATENATE(B879,"-AGr",VLOOKUP(C879,Listen!$A$2:$D$45,4,FALSE),"-",D879,"-",E879,),CONCATENATE("AGr",VLOOKUP(C879,Listen!$A$2:$D$45,4,FALSE),"-",D879,"-",E879)),"keine vollständige ID")</f>
        <v>keine vollständige ID</v>
      </c>
      <c r="B879" s="301"/>
      <c r="C879" s="287"/>
      <c r="D879" s="34"/>
      <c r="E879" s="306"/>
      <c r="F879" s="116"/>
      <c r="G879" s="17"/>
      <c r="H879" s="17"/>
      <c r="I879" s="17"/>
      <c r="J879" s="17"/>
      <c r="K879" s="17"/>
      <c r="L879" s="17"/>
      <c r="M879" s="17"/>
      <c r="N879" s="17"/>
      <c r="O879" s="116"/>
      <c r="P879" s="117">
        <f>IF(D879&gt;A_Stammdaten!$B$12,0,SUM(G879,H879,J879,L879:M879)-SUM(I879,K879,N879:O879))</f>
        <v>0</v>
      </c>
      <c r="Q879" s="17"/>
      <c r="R879" s="17"/>
      <c r="S879" s="17"/>
      <c r="T879" s="17"/>
      <c r="U879" s="62">
        <f t="shared" si="275"/>
        <v>0</v>
      </c>
      <c r="V879" s="34"/>
      <c r="W879" s="34"/>
      <c r="X879" s="34"/>
      <c r="Y879" s="34"/>
      <c r="Z879" s="34"/>
      <c r="AA879" s="63" t="str">
        <f t="shared" si="276"/>
        <v>-</v>
      </c>
      <c r="AB879" s="63" t="str">
        <f t="shared" si="277"/>
        <v>-</v>
      </c>
      <c r="AC879" s="63">
        <f>IF(ISBLANK($C879),0,VLOOKUP($C879,Listen!$A$2:$C$45,2,FALSE))</f>
        <v>0</v>
      </c>
      <c r="AD879" s="63">
        <f>IF(ISBLANK($C879),0,VLOOKUP($C879,Listen!$A$2:$C$45,3,FALSE))</f>
        <v>0</v>
      </c>
      <c r="AE879" s="49">
        <f t="shared" si="278"/>
        <v>0</v>
      </c>
      <c r="AF879" s="49">
        <f t="shared" si="278"/>
        <v>0</v>
      </c>
      <c r="AG879" s="49">
        <f>IFERROR(IF(OR($V879&lt;&gt;"Ja",VLOOKUP($C879,Listen!$A$2:$F$45,5,0)="Nein",D879&lt;IF(C879="LNG Anbindungsanlagen gemäß separater Festlegung",2022,2023)),$AC879,$AA879),0)</f>
        <v>0</v>
      </c>
      <c r="AH879" s="49">
        <f>IFERROR(IF(OR($V879&lt;&gt;"Ja",VLOOKUP($C879,Listen!$A$2:$F$45,5,0)="Nein",D879&lt;IF(C879="LNG Anbindungsanlagen gemäß separater Festlegung",2022,2023)),$AC879,$AA879),0)</f>
        <v>0</v>
      </c>
      <c r="AI879" s="49">
        <f>IFERROR(IF(OR($W879&lt;&gt;"Ja",VLOOKUP($C879,Listen!$A$2:$F$45,6,0)="Nein"),$AC879,$AB879),0)</f>
        <v>0</v>
      </c>
      <c r="AJ879" s="49">
        <f>IFERROR(IF(OR($W879&lt;&gt;"Ja",VLOOKUP($C879,Listen!$A$2:$F$45,6,0)="Nein"),$AC879,$AB879),0)</f>
        <v>0</v>
      </c>
      <c r="AK879" s="49">
        <f>IFERROR(IF(OR($W879&lt;&gt;"Ja",VLOOKUP($C879,Listen!$A$2:$F$45,6,0)="Nein"),$AC879,$AB879),0)</f>
        <v>0</v>
      </c>
      <c r="AL879" s="51">
        <f t="shared" si="279"/>
        <v>0</v>
      </c>
      <c r="AM879" s="296">
        <f>IFERROR(IF(VLOOKUP($C879,Listen!$A$2:$F$45,6,0)="Ja",MAX(BC879:BD879),D_SAV!$BC879),0)</f>
        <v>0</v>
      </c>
      <c r="AN879" s="51">
        <f t="shared" si="280"/>
        <v>0</v>
      </c>
      <c r="AP879" s="304">
        <f t="shared" si="281"/>
        <v>0</v>
      </c>
      <c r="AQ879" s="304">
        <f t="shared" si="282"/>
        <v>0</v>
      </c>
      <c r="AR879" s="304">
        <f t="shared" si="283"/>
        <v>0</v>
      </c>
      <c r="AS879" s="304">
        <f t="shared" si="284"/>
        <v>0</v>
      </c>
      <c r="AT879" s="304">
        <f t="shared" si="285"/>
        <v>0</v>
      </c>
      <c r="AU879" s="304">
        <f t="shared" si="286"/>
        <v>0</v>
      </c>
      <c r="AV879" s="304">
        <f t="shared" si="287"/>
        <v>0</v>
      </c>
      <c r="AW879" s="304">
        <f t="shared" si="288"/>
        <v>0</v>
      </c>
      <c r="AX879" s="304">
        <f t="shared" si="289"/>
        <v>0</v>
      </c>
      <c r="AY879" s="304">
        <f t="shared" si="290"/>
        <v>0</v>
      </c>
      <c r="AZ879" s="304">
        <f t="shared" si="291"/>
        <v>0</v>
      </c>
      <c r="BA879" s="304">
        <f t="shared" si="292"/>
        <v>0</v>
      </c>
      <c r="BB879" s="304">
        <f t="shared" si="293"/>
        <v>0</v>
      </c>
      <c r="BC879" s="304">
        <f t="shared" si="294"/>
        <v>0</v>
      </c>
      <c r="BD879" s="304">
        <f t="shared" si="295"/>
        <v>0</v>
      </c>
      <c r="BE879" s="304">
        <f>IFERROR(IF(VLOOKUP($C879,Listen!$A$2:$F$45,6,0)="Ja",BB879-MAX(BC879:BD879),BB879-BC879),0)</f>
        <v>0</v>
      </c>
    </row>
    <row r="880" spans="1:57" x14ac:dyDescent="0.25">
      <c r="A880" s="320" t="str">
        <f>IF(AND(D880&lt;&gt;0,C880&lt;&gt;0,E880&lt;&gt;0),IF(B880&lt;&gt;0,CONCATENATE(B880,"-AGr",VLOOKUP(C880,Listen!$A$2:$D$45,4,FALSE),"-",D880,"-",E880,),CONCATENATE("AGr",VLOOKUP(C880,Listen!$A$2:$D$45,4,FALSE),"-",D880,"-",E880)),"keine vollständige ID")</f>
        <v>keine vollständige ID</v>
      </c>
      <c r="B880" s="301"/>
      <c r="C880" s="287"/>
      <c r="D880" s="34"/>
      <c r="E880" s="306"/>
      <c r="F880" s="116"/>
      <c r="G880" s="17"/>
      <c r="H880" s="17"/>
      <c r="I880" s="17"/>
      <c r="J880" s="17"/>
      <c r="K880" s="17"/>
      <c r="L880" s="17"/>
      <c r="M880" s="17"/>
      <c r="N880" s="17"/>
      <c r="O880" s="116"/>
      <c r="P880" s="117">
        <f>IF(D880&gt;A_Stammdaten!$B$12,0,SUM(G880,H880,J880,L880:M880)-SUM(I880,K880,N880:O880))</f>
        <v>0</v>
      </c>
      <c r="Q880" s="17"/>
      <c r="R880" s="17"/>
      <c r="S880" s="17"/>
      <c r="T880" s="17"/>
      <c r="U880" s="62">
        <f t="shared" si="275"/>
        <v>0</v>
      </c>
      <c r="V880" s="34"/>
      <c r="W880" s="34"/>
      <c r="X880" s="34"/>
      <c r="Y880" s="34"/>
      <c r="Z880" s="34"/>
      <c r="AA880" s="63" t="str">
        <f t="shared" si="276"/>
        <v>-</v>
      </c>
      <c r="AB880" s="63" t="str">
        <f t="shared" si="277"/>
        <v>-</v>
      </c>
      <c r="AC880" s="63">
        <f>IF(ISBLANK($C880),0,VLOOKUP($C880,Listen!$A$2:$C$45,2,FALSE))</f>
        <v>0</v>
      </c>
      <c r="AD880" s="63">
        <f>IF(ISBLANK($C880),0,VLOOKUP($C880,Listen!$A$2:$C$45,3,FALSE))</f>
        <v>0</v>
      </c>
      <c r="AE880" s="49">
        <f t="shared" si="278"/>
        <v>0</v>
      </c>
      <c r="AF880" s="49">
        <f t="shared" si="278"/>
        <v>0</v>
      </c>
      <c r="AG880" s="49">
        <f>IFERROR(IF(OR($V880&lt;&gt;"Ja",VLOOKUP($C880,Listen!$A$2:$F$45,5,0)="Nein",D880&lt;IF(C880="LNG Anbindungsanlagen gemäß separater Festlegung",2022,2023)),$AC880,$AA880),0)</f>
        <v>0</v>
      </c>
      <c r="AH880" s="49">
        <f>IFERROR(IF(OR($V880&lt;&gt;"Ja",VLOOKUP($C880,Listen!$A$2:$F$45,5,0)="Nein",D880&lt;IF(C880="LNG Anbindungsanlagen gemäß separater Festlegung",2022,2023)),$AC880,$AA880),0)</f>
        <v>0</v>
      </c>
      <c r="AI880" s="49">
        <f>IFERROR(IF(OR($W880&lt;&gt;"Ja",VLOOKUP($C880,Listen!$A$2:$F$45,6,0)="Nein"),$AC880,$AB880),0)</f>
        <v>0</v>
      </c>
      <c r="AJ880" s="49">
        <f>IFERROR(IF(OR($W880&lt;&gt;"Ja",VLOOKUP($C880,Listen!$A$2:$F$45,6,0)="Nein"),$AC880,$AB880),0)</f>
        <v>0</v>
      </c>
      <c r="AK880" s="49">
        <f>IFERROR(IF(OR($W880&lt;&gt;"Ja",VLOOKUP($C880,Listen!$A$2:$F$45,6,0)="Nein"),$AC880,$AB880),0)</f>
        <v>0</v>
      </c>
      <c r="AL880" s="51">
        <f t="shared" si="279"/>
        <v>0</v>
      </c>
      <c r="AM880" s="296">
        <f>IFERROR(IF(VLOOKUP($C880,Listen!$A$2:$F$45,6,0)="Ja",MAX(BC880:BD880),D_SAV!$BC880),0)</f>
        <v>0</v>
      </c>
      <c r="AN880" s="51">
        <f t="shared" si="280"/>
        <v>0</v>
      </c>
      <c r="AP880" s="304">
        <f t="shared" si="281"/>
        <v>0</v>
      </c>
      <c r="AQ880" s="304">
        <f t="shared" si="282"/>
        <v>0</v>
      </c>
      <c r="AR880" s="304">
        <f t="shared" si="283"/>
        <v>0</v>
      </c>
      <c r="AS880" s="304">
        <f t="shared" si="284"/>
        <v>0</v>
      </c>
      <c r="AT880" s="304">
        <f t="shared" si="285"/>
        <v>0</v>
      </c>
      <c r="AU880" s="304">
        <f t="shared" si="286"/>
        <v>0</v>
      </c>
      <c r="AV880" s="304">
        <f t="shared" si="287"/>
        <v>0</v>
      </c>
      <c r="AW880" s="304">
        <f t="shared" si="288"/>
        <v>0</v>
      </c>
      <c r="AX880" s="304">
        <f t="shared" si="289"/>
        <v>0</v>
      </c>
      <c r="AY880" s="304">
        <f t="shared" si="290"/>
        <v>0</v>
      </c>
      <c r="AZ880" s="304">
        <f t="shared" si="291"/>
        <v>0</v>
      </c>
      <c r="BA880" s="304">
        <f t="shared" si="292"/>
        <v>0</v>
      </c>
      <c r="BB880" s="304">
        <f t="shared" si="293"/>
        <v>0</v>
      </c>
      <c r="BC880" s="304">
        <f t="shared" si="294"/>
        <v>0</v>
      </c>
      <c r="BD880" s="304">
        <f t="shared" si="295"/>
        <v>0</v>
      </c>
      <c r="BE880" s="304">
        <f>IFERROR(IF(VLOOKUP($C880,Listen!$A$2:$F$45,6,0)="Ja",BB880-MAX(BC880:BD880),BB880-BC880),0)</f>
        <v>0</v>
      </c>
    </row>
    <row r="881" spans="1:57" x14ac:dyDescent="0.25">
      <c r="A881" s="320" t="str">
        <f>IF(AND(D881&lt;&gt;0,C881&lt;&gt;0,E881&lt;&gt;0),IF(B881&lt;&gt;0,CONCATENATE(B881,"-AGr",VLOOKUP(C881,Listen!$A$2:$D$45,4,FALSE),"-",D881,"-",E881,),CONCATENATE("AGr",VLOOKUP(C881,Listen!$A$2:$D$45,4,FALSE),"-",D881,"-",E881)),"keine vollständige ID")</f>
        <v>keine vollständige ID</v>
      </c>
      <c r="B881" s="301"/>
      <c r="C881" s="287"/>
      <c r="D881" s="34"/>
      <c r="E881" s="306"/>
      <c r="F881" s="116"/>
      <c r="G881" s="17"/>
      <c r="H881" s="17"/>
      <c r="I881" s="17"/>
      <c r="J881" s="17"/>
      <c r="K881" s="17"/>
      <c r="L881" s="17"/>
      <c r="M881" s="17"/>
      <c r="N881" s="17"/>
      <c r="O881" s="116"/>
      <c r="P881" s="117">
        <f>IF(D881&gt;A_Stammdaten!$B$12,0,SUM(G881,H881,J881,L881:M881)-SUM(I881,K881,N881:O881))</f>
        <v>0</v>
      </c>
      <c r="Q881" s="17"/>
      <c r="R881" s="17"/>
      <c r="S881" s="17"/>
      <c r="T881" s="17"/>
      <c r="U881" s="62">
        <f t="shared" si="275"/>
        <v>0</v>
      </c>
      <c r="V881" s="34"/>
      <c r="W881" s="34"/>
      <c r="X881" s="34"/>
      <c r="Y881" s="34"/>
      <c r="Z881" s="34"/>
      <c r="AA881" s="63" t="str">
        <f t="shared" si="276"/>
        <v>-</v>
      </c>
      <c r="AB881" s="63" t="str">
        <f t="shared" si="277"/>
        <v>-</v>
      </c>
      <c r="AC881" s="63">
        <f>IF(ISBLANK($C881),0,VLOOKUP($C881,Listen!$A$2:$C$45,2,FALSE))</f>
        <v>0</v>
      </c>
      <c r="AD881" s="63">
        <f>IF(ISBLANK($C881),0,VLOOKUP($C881,Listen!$A$2:$C$45,3,FALSE))</f>
        <v>0</v>
      </c>
      <c r="AE881" s="49">
        <f t="shared" si="278"/>
        <v>0</v>
      </c>
      <c r="AF881" s="49">
        <f t="shared" si="278"/>
        <v>0</v>
      </c>
      <c r="AG881" s="49">
        <f>IFERROR(IF(OR($V881&lt;&gt;"Ja",VLOOKUP($C881,Listen!$A$2:$F$45,5,0)="Nein",D881&lt;IF(C881="LNG Anbindungsanlagen gemäß separater Festlegung",2022,2023)),$AC881,$AA881),0)</f>
        <v>0</v>
      </c>
      <c r="AH881" s="49">
        <f>IFERROR(IF(OR($V881&lt;&gt;"Ja",VLOOKUP($C881,Listen!$A$2:$F$45,5,0)="Nein",D881&lt;IF(C881="LNG Anbindungsanlagen gemäß separater Festlegung",2022,2023)),$AC881,$AA881),0)</f>
        <v>0</v>
      </c>
      <c r="AI881" s="49">
        <f>IFERROR(IF(OR($W881&lt;&gt;"Ja",VLOOKUP($C881,Listen!$A$2:$F$45,6,0)="Nein"),$AC881,$AB881),0)</f>
        <v>0</v>
      </c>
      <c r="AJ881" s="49">
        <f>IFERROR(IF(OR($W881&lt;&gt;"Ja",VLOOKUP($C881,Listen!$A$2:$F$45,6,0)="Nein"),$AC881,$AB881),0)</f>
        <v>0</v>
      </c>
      <c r="AK881" s="49">
        <f>IFERROR(IF(OR($W881&lt;&gt;"Ja",VLOOKUP($C881,Listen!$A$2:$F$45,6,0)="Nein"),$AC881,$AB881),0)</f>
        <v>0</v>
      </c>
      <c r="AL881" s="51">
        <f t="shared" si="279"/>
        <v>0</v>
      </c>
      <c r="AM881" s="296">
        <f>IFERROR(IF(VLOOKUP($C881,Listen!$A$2:$F$45,6,0)="Ja",MAX(BC881:BD881),D_SAV!$BC881),0)</f>
        <v>0</v>
      </c>
      <c r="AN881" s="51">
        <f t="shared" si="280"/>
        <v>0</v>
      </c>
      <c r="AP881" s="304">
        <f t="shared" si="281"/>
        <v>0</v>
      </c>
      <c r="AQ881" s="304">
        <f t="shared" si="282"/>
        <v>0</v>
      </c>
      <c r="AR881" s="304">
        <f t="shared" si="283"/>
        <v>0</v>
      </c>
      <c r="AS881" s="304">
        <f t="shared" si="284"/>
        <v>0</v>
      </c>
      <c r="AT881" s="304">
        <f t="shared" si="285"/>
        <v>0</v>
      </c>
      <c r="AU881" s="304">
        <f t="shared" si="286"/>
        <v>0</v>
      </c>
      <c r="AV881" s="304">
        <f t="shared" si="287"/>
        <v>0</v>
      </c>
      <c r="AW881" s="304">
        <f t="shared" si="288"/>
        <v>0</v>
      </c>
      <c r="AX881" s="304">
        <f t="shared" si="289"/>
        <v>0</v>
      </c>
      <c r="AY881" s="304">
        <f t="shared" si="290"/>
        <v>0</v>
      </c>
      <c r="AZ881" s="304">
        <f t="shared" si="291"/>
        <v>0</v>
      </c>
      <c r="BA881" s="304">
        <f t="shared" si="292"/>
        <v>0</v>
      </c>
      <c r="BB881" s="304">
        <f t="shared" si="293"/>
        <v>0</v>
      </c>
      <c r="BC881" s="304">
        <f t="shared" si="294"/>
        <v>0</v>
      </c>
      <c r="BD881" s="304">
        <f t="shared" si="295"/>
        <v>0</v>
      </c>
      <c r="BE881" s="304">
        <f>IFERROR(IF(VLOOKUP($C881,Listen!$A$2:$F$45,6,0)="Ja",BB881-MAX(BC881:BD881),BB881-BC881),0)</f>
        <v>0</v>
      </c>
    </row>
    <row r="882" spans="1:57" x14ac:dyDescent="0.25">
      <c r="A882" s="320" t="str">
        <f>IF(AND(D882&lt;&gt;0,C882&lt;&gt;0,E882&lt;&gt;0),IF(B882&lt;&gt;0,CONCATENATE(B882,"-AGr",VLOOKUP(C882,Listen!$A$2:$D$45,4,FALSE),"-",D882,"-",E882,),CONCATENATE("AGr",VLOOKUP(C882,Listen!$A$2:$D$45,4,FALSE),"-",D882,"-",E882)),"keine vollständige ID")</f>
        <v>keine vollständige ID</v>
      </c>
      <c r="B882" s="301"/>
      <c r="C882" s="287"/>
      <c r="D882" s="34"/>
      <c r="E882" s="306"/>
      <c r="F882" s="116"/>
      <c r="G882" s="17"/>
      <c r="H882" s="17"/>
      <c r="I882" s="17"/>
      <c r="J882" s="17"/>
      <c r="K882" s="17"/>
      <c r="L882" s="17"/>
      <c r="M882" s="17"/>
      <c r="N882" s="17"/>
      <c r="O882" s="116"/>
      <c r="P882" s="117">
        <f>IF(D882&gt;A_Stammdaten!$B$12,0,SUM(G882,H882,J882,L882:M882)-SUM(I882,K882,N882:O882))</f>
        <v>0</v>
      </c>
      <c r="Q882" s="17"/>
      <c r="R882" s="17"/>
      <c r="S882" s="17"/>
      <c r="T882" s="17"/>
      <c r="U882" s="62">
        <f t="shared" si="275"/>
        <v>0</v>
      </c>
      <c r="V882" s="34"/>
      <c r="W882" s="34"/>
      <c r="X882" s="34"/>
      <c r="Y882" s="34"/>
      <c r="Z882" s="34"/>
      <c r="AA882" s="63" t="str">
        <f t="shared" si="276"/>
        <v>-</v>
      </c>
      <c r="AB882" s="63" t="str">
        <f t="shared" si="277"/>
        <v>-</v>
      </c>
      <c r="AC882" s="63">
        <f>IF(ISBLANK($C882),0,VLOOKUP($C882,Listen!$A$2:$C$45,2,FALSE))</f>
        <v>0</v>
      </c>
      <c r="AD882" s="63">
        <f>IF(ISBLANK($C882),0,VLOOKUP($C882,Listen!$A$2:$C$45,3,FALSE))</f>
        <v>0</v>
      </c>
      <c r="AE882" s="49">
        <f t="shared" si="278"/>
        <v>0</v>
      </c>
      <c r="AF882" s="49">
        <f t="shared" si="278"/>
        <v>0</v>
      </c>
      <c r="AG882" s="49">
        <f>IFERROR(IF(OR($V882&lt;&gt;"Ja",VLOOKUP($C882,Listen!$A$2:$F$45,5,0)="Nein",D882&lt;IF(C882="LNG Anbindungsanlagen gemäß separater Festlegung",2022,2023)),$AC882,$AA882),0)</f>
        <v>0</v>
      </c>
      <c r="AH882" s="49">
        <f>IFERROR(IF(OR($V882&lt;&gt;"Ja",VLOOKUP($C882,Listen!$A$2:$F$45,5,0)="Nein",D882&lt;IF(C882="LNG Anbindungsanlagen gemäß separater Festlegung",2022,2023)),$AC882,$AA882),0)</f>
        <v>0</v>
      </c>
      <c r="AI882" s="49">
        <f>IFERROR(IF(OR($W882&lt;&gt;"Ja",VLOOKUP($C882,Listen!$A$2:$F$45,6,0)="Nein"),$AC882,$AB882),0)</f>
        <v>0</v>
      </c>
      <c r="AJ882" s="49">
        <f>IFERROR(IF(OR($W882&lt;&gt;"Ja",VLOOKUP($C882,Listen!$A$2:$F$45,6,0)="Nein"),$AC882,$AB882),0)</f>
        <v>0</v>
      </c>
      <c r="AK882" s="49">
        <f>IFERROR(IF(OR($W882&lt;&gt;"Ja",VLOOKUP($C882,Listen!$A$2:$F$45,6,0)="Nein"),$AC882,$AB882),0)</f>
        <v>0</v>
      </c>
      <c r="AL882" s="51">
        <f t="shared" si="279"/>
        <v>0</v>
      </c>
      <c r="AM882" s="296">
        <f>IFERROR(IF(VLOOKUP($C882,Listen!$A$2:$F$45,6,0)="Ja",MAX(BC882:BD882),D_SAV!$BC882),0)</f>
        <v>0</v>
      </c>
      <c r="AN882" s="51">
        <f t="shared" si="280"/>
        <v>0</v>
      </c>
      <c r="AP882" s="304">
        <f t="shared" si="281"/>
        <v>0</v>
      </c>
      <c r="AQ882" s="304">
        <f t="shared" si="282"/>
        <v>0</v>
      </c>
      <c r="AR882" s="304">
        <f t="shared" si="283"/>
        <v>0</v>
      </c>
      <c r="AS882" s="304">
        <f t="shared" si="284"/>
        <v>0</v>
      </c>
      <c r="AT882" s="304">
        <f t="shared" si="285"/>
        <v>0</v>
      </c>
      <c r="AU882" s="304">
        <f t="shared" si="286"/>
        <v>0</v>
      </c>
      <c r="AV882" s="304">
        <f t="shared" si="287"/>
        <v>0</v>
      </c>
      <c r="AW882" s="304">
        <f t="shared" si="288"/>
        <v>0</v>
      </c>
      <c r="AX882" s="304">
        <f t="shared" si="289"/>
        <v>0</v>
      </c>
      <c r="AY882" s="304">
        <f t="shared" si="290"/>
        <v>0</v>
      </c>
      <c r="AZ882" s="304">
        <f t="shared" si="291"/>
        <v>0</v>
      </c>
      <c r="BA882" s="304">
        <f t="shared" si="292"/>
        <v>0</v>
      </c>
      <c r="BB882" s="304">
        <f t="shared" si="293"/>
        <v>0</v>
      </c>
      <c r="BC882" s="304">
        <f t="shared" si="294"/>
        <v>0</v>
      </c>
      <c r="BD882" s="304">
        <f t="shared" si="295"/>
        <v>0</v>
      </c>
      <c r="BE882" s="304">
        <f>IFERROR(IF(VLOOKUP($C882,Listen!$A$2:$F$45,6,0)="Ja",BB882-MAX(BC882:BD882),BB882-BC882),0)</f>
        <v>0</v>
      </c>
    </row>
    <row r="883" spans="1:57" x14ac:dyDescent="0.25">
      <c r="A883" s="320" t="str">
        <f>IF(AND(D883&lt;&gt;0,C883&lt;&gt;0,E883&lt;&gt;0),IF(B883&lt;&gt;0,CONCATENATE(B883,"-AGr",VLOOKUP(C883,Listen!$A$2:$D$45,4,FALSE),"-",D883,"-",E883,),CONCATENATE("AGr",VLOOKUP(C883,Listen!$A$2:$D$45,4,FALSE),"-",D883,"-",E883)),"keine vollständige ID")</f>
        <v>keine vollständige ID</v>
      </c>
      <c r="B883" s="301"/>
      <c r="C883" s="287"/>
      <c r="D883" s="34"/>
      <c r="E883" s="306"/>
      <c r="F883" s="116"/>
      <c r="G883" s="17"/>
      <c r="H883" s="17"/>
      <c r="I883" s="17"/>
      <c r="J883" s="17"/>
      <c r="K883" s="17"/>
      <c r="L883" s="17"/>
      <c r="M883" s="17"/>
      <c r="N883" s="17"/>
      <c r="O883" s="116"/>
      <c r="P883" s="117">
        <f>IF(D883&gt;A_Stammdaten!$B$12,0,SUM(G883,H883,J883,L883:M883)-SUM(I883,K883,N883:O883))</f>
        <v>0</v>
      </c>
      <c r="Q883" s="17"/>
      <c r="R883" s="17"/>
      <c r="S883" s="17"/>
      <c r="T883" s="17"/>
      <c r="U883" s="62">
        <f t="shared" si="275"/>
        <v>0</v>
      </c>
      <c r="V883" s="34"/>
      <c r="W883" s="34"/>
      <c r="X883" s="34"/>
      <c r="Y883" s="34"/>
      <c r="Z883" s="34"/>
      <c r="AA883" s="63" t="str">
        <f t="shared" si="276"/>
        <v>-</v>
      </c>
      <c r="AB883" s="63" t="str">
        <f t="shared" si="277"/>
        <v>-</v>
      </c>
      <c r="AC883" s="63">
        <f>IF(ISBLANK($C883),0,VLOOKUP($C883,Listen!$A$2:$C$45,2,FALSE))</f>
        <v>0</v>
      </c>
      <c r="AD883" s="63">
        <f>IF(ISBLANK($C883),0,VLOOKUP($C883,Listen!$A$2:$C$45,3,FALSE))</f>
        <v>0</v>
      </c>
      <c r="AE883" s="49">
        <f t="shared" si="278"/>
        <v>0</v>
      </c>
      <c r="AF883" s="49">
        <f t="shared" si="278"/>
        <v>0</v>
      </c>
      <c r="AG883" s="49">
        <f>IFERROR(IF(OR($V883&lt;&gt;"Ja",VLOOKUP($C883,Listen!$A$2:$F$45,5,0)="Nein",D883&lt;IF(C883="LNG Anbindungsanlagen gemäß separater Festlegung",2022,2023)),$AC883,$AA883),0)</f>
        <v>0</v>
      </c>
      <c r="AH883" s="49">
        <f>IFERROR(IF(OR($V883&lt;&gt;"Ja",VLOOKUP($C883,Listen!$A$2:$F$45,5,0)="Nein",D883&lt;IF(C883="LNG Anbindungsanlagen gemäß separater Festlegung",2022,2023)),$AC883,$AA883),0)</f>
        <v>0</v>
      </c>
      <c r="AI883" s="49">
        <f>IFERROR(IF(OR($W883&lt;&gt;"Ja",VLOOKUP($C883,Listen!$A$2:$F$45,6,0)="Nein"),$AC883,$AB883),0)</f>
        <v>0</v>
      </c>
      <c r="AJ883" s="49">
        <f>IFERROR(IF(OR($W883&lt;&gt;"Ja",VLOOKUP($C883,Listen!$A$2:$F$45,6,0)="Nein"),$AC883,$AB883),0)</f>
        <v>0</v>
      </c>
      <c r="AK883" s="49">
        <f>IFERROR(IF(OR($W883&lt;&gt;"Ja",VLOOKUP($C883,Listen!$A$2:$F$45,6,0)="Nein"),$AC883,$AB883),0)</f>
        <v>0</v>
      </c>
      <c r="AL883" s="51">
        <f t="shared" si="279"/>
        <v>0</v>
      </c>
      <c r="AM883" s="296">
        <f>IFERROR(IF(VLOOKUP($C883,Listen!$A$2:$F$45,6,0)="Ja",MAX(BC883:BD883),D_SAV!$BC883),0)</f>
        <v>0</v>
      </c>
      <c r="AN883" s="51">
        <f t="shared" si="280"/>
        <v>0</v>
      </c>
      <c r="AP883" s="304">
        <f t="shared" si="281"/>
        <v>0</v>
      </c>
      <c r="AQ883" s="304">
        <f t="shared" si="282"/>
        <v>0</v>
      </c>
      <c r="AR883" s="304">
        <f t="shared" si="283"/>
        <v>0</v>
      </c>
      <c r="AS883" s="304">
        <f t="shared" si="284"/>
        <v>0</v>
      </c>
      <c r="AT883" s="304">
        <f t="shared" si="285"/>
        <v>0</v>
      </c>
      <c r="AU883" s="304">
        <f t="shared" si="286"/>
        <v>0</v>
      </c>
      <c r="AV883" s="304">
        <f t="shared" si="287"/>
        <v>0</v>
      </c>
      <c r="AW883" s="304">
        <f t="shared" si="288"/>
        <v>0</v>
      </c>
      <c r="AX883" s="304">
        <f t="shared" si="289"/>
        <v>0</v>
      </c>
      <c r="AY883" s="304">
        <f t="shared" si="290"/>
        <v>0</v>
      </c>
      <c r="AZ883" s="304">
        <f t="shared" si="291"/>
        <v>0</v>
      </c>
      <c r="BA883" s="304">
        <f t="shared" si="292"/>
        <v>0</v>
      </c>
      <c r="BB883" s="304">
        <f t="shared" si="293"/>
        <v>0</v>
      </c>
      <c r="BC883" s="304">
        <f t="shared" si="294"/>
        <v>0</v>
      </c>
      <c r="BD883" s="304">
        <f t="shared" si="295"/>
        <v>0</v>
      </c>
      <c r="BE883" s="304">
        <f>IFERROR(IF(VLOOKUP($C883,Listen!$A$2:$F$45,6,0)="Ja",BB883-MAX(BC883:BD883),BB883-BC883),0)</f>
        <v>0</v>
      </c>
    </row>
    <row r="884" spans="1:57" x14ac:dyDescent="0.25">
      <c r="A884" s="320" t="str">
        <f>IF(AND(D884&lt;&gt;0,C884&lt;&gt;0,E884&lt;&gt;0),IF(B884&lt;&gt;0,CONCATENATE(B884,"-AGr",VLOOKUP(C884,Listen!$A$2:$D$45,4,FALSE),"-",D884,"-",E884,),CONCATENATE("AGr",VLOOKUP(C884,Listen!$A$2:$D$45,4,FALSE),"-",D884,"-",E884)),"keine vollständige ID")</f>
        <v>keine vollständige ID</v>
      </c>
      <c r="B884" s="301"/>
      <c r="C884" s="287"/>
      <c r="D884" s="34"/>
      <c r="E884" s="306"/>
      <c r="F884" s="116"/>
      <c r="G884" s="17"/>
      <c r="H884" s="17"/>
      <c r="I884" s="17"/>
      <c r="J884" s="17"/>
      <c r="K884" s="17"/>
      <c r="L884" s="17"/>
      <c r="M884" s="17"/>
      <c r="N884" s="17"/>
      <c r="O884" s="116"/>
      <c r="P884" s="117">
        <f>IF(D884&gt;A_Stammdaten!$B$12,0,SUM(G884,H884,J884,L884:M884)-SUM(I884,K884,N884:O884))</f>
        <v>0</v>
      </c>
      <c r="Q884" s="17"/>
      <c r="R884" s="17"/>
      <c r="S884" s="17"/>
      <c r="T884" s="17"/>
      <c r="U884" s="62">
        <f t="shared" si="275"/>
        <v>0</v>
      </c>
      <c r="V884" s="34"/>
      <c r="W884" s="34"/>
      <c r="X884" s="34"/>
      <c r="Y884" s="34"/>
      <c r="Z884" s="34"/>
      <c r="AA884" s="63" t="str">
        <f t="shared" si="276"/>
        <v>-</v>
      </c>
      <c r="AB884" s="63" t="str">
        <f t="shared" si="277"/>
        <v>-</v>
      </c>
      <c r="AC884" s="63">
        <f>IF(ISBLANK($C884),0,VLOOKUP($C884,Listen!$A$2:$C$45,2,FALSE))</f>
        <v>0</v>
      </c>
      <c r="AD884" s="63">
        <f>IF(ISBLANK($C884),0,VLOOKUP($C884,Listen!$A$2:$C$45,3,FALSE))</f>
        <v>0</v>
      </c>
      <c r="AE884" s="49">
        <f t="shared" si="278"/>
        <v>0</v>
      </c>
      <c r="AF884" s="49">
        <f t="shared" si="278"/>
        <v>0</v>
      </c>
      <c r="AG884" s="49">
        <f>IFERROR(IF(OR($V884&lt;&gt;"Ja",VLOOKUP($C884,Listen!$A$2:$F$45,5,0)="Nein",D884&lt;IF(C884="LNG Anbindungsanlagen gemäß separater Festlegung",2022,2023)),$AC884,$AA884),0)</f>
        <v>0</v>
      </c>
      <c r="AH884" s="49">
        <f>IFERROR(IF(OR($V884&lt;&gt;"Ja",VLOOKUP($C884,Listen!$A$2:$F$45,5,0)="Nein",D884&lt;IF(C884="LNG Anbindungsanlagen gemäß separater Festlegung",2022,2023)),$AC884,$AA884),0)</f>
        <v>0</v>
      </c>
      <c r="AI884" s="49">
        <f>IFERROR(IF(OR($W884&lt;&gt;"Ja",VLOOKUP($C884,Listen!$A$2:$F$45,6,0)="Nein"),$AC884,$AB884),0)</f>
        <v>0</v>
      </c>
      <c r="AJ884" s="49">
        <f>IFERROR(IF(OR($W884&lt;&gt;"Ja",VLOOKUP($C884,Listen!$A$2:$F$45,6,0)="Nein"),$AC884,$AB884),0)</f>
        <v>0</v>
      </c>
      <c r="AK884" s="49">
        <f>IFERROR(IF(OR($W884&lt;&gt;"Ja",VLOOKUP($C884,Listen!$A$2:$F$45,6,0)="Nein"),$AC884,$AB884),0)</f>
        <v>0</v>
      </c>
      <c r="AL884" s="51">
        <f t="shared" si="279"/>
        <v>0</v>
      </c>
      <c r="AM884" s="296">
        <f>IFERROR(IF(VLOOKUP($C884,Listen!$A$2:$F$45,6,0)="Ja",MAX(BC884:BD884),D_SAV!$BC884),0)</f>
        <v>0</v>
      </c>
      <c r="AN884" s="51">
        <f t="shared" si="280"/>
        <v>0</v>
      </c>
      <c r="AP884" s="304">
        <f t="shared" si="281"/>
        <v>0</v>
      </c>
      <c r="AQ884" s="304">
        <f t="shared" si="282"/>
        <v>0</v>
      </c>
      <c r="AR884" s="304">
        <f t="shared" si="283"/>
        <v>0</v>
      </c>
      <c r="AS884" s="304">
        <f t="shared" si="284"/>
        <v>0</v>
      </c>
      <c r="AT884" s="304">
        <f t="shared" si="285"/>
        <v>0</v>
      </c>
      <c r="AU884" s="304">
        <f t="shared" si="286"/>
        <v>0</v>
      </c>
      <c r="AV884" s="304">
        <f t="shared" si="287"/>
        <v>0</v>
      </c>
      <c r="AW884" s="304">
        <f t="shared" si="288"/>
        <v>0</v>
      </c>
      <c r="AX884" s="304">
        <f t="shared" si="289"/>
        <v>0</v>
      </c>
      <c r="AY884" s="304">
        <f t="shared" si="290"/>
        <v>0</v>
      </c>
      <c r="AZ884" s="304">
        <f t="shared" si="291"/>
        <v>0</v>
      </c>
      <c r="BA884" s="304">
        <f t="shared" si="292"/>
        <v>0</v>
      </c>
      <c r="BB884" s="304">
        <f t="shared" si="293"/>
        <v>0</v>
      </c>
      <c r="BC884" s="304">
        <f t="shared" si="294"/>
        <v>0</v>
      </c>
      <c r="BD884" s="304">
        <f t="shared" si="295"/>
        <v>0</v>
      </c>
      <c r="BE884" s="304">
        <f>IFERROR(IF(VLOOKUP($C884,Listen!$A$2:$F$45,6,0)="Ja",BB884-MAX(BC884:BD884),BB884-BC884),0)</f>
        <v>0</v>
      </c>
    </row>
    <row r="885" spans="1:57" x14ac:dyDescent="0.25">
      <c r="A885" s="320" t="str">
        <f>IF(AND(D885&lt;&gt;0,C885&lt;&gt;0,E885&lt;&gt;0),IF(B885&lt;&gt;0,CONCATENATE(B885,"-AGr",VLOOKUP(C885,Listen!$A$2:$D$45,4,FALSE),"-",D885,"-",E885,),CONCATENATE("AGr",VLOOKUP(C885,Listen!$A$2:$D$45,4,FALSE),"-",D885,"-",E885)),"keine vollständige ID")</f>
        <v>keine vollständige ID</v>
      </c>
      <c r="B885" s="301"/>
      <c r="C885" s="287"/>
      <c r="D885" s="34"/>
      <c r="E885" s="306"/>
      <c r="F885" s="116"/>
      <c r="G885" s="17"/>
      <c r="H885" s="17"/>
      <c r="I885" s="17"/>
      <c r="J885" s="17"/>
      <c r="K885" s="17"/>
      <c r="L885" s="17"/>
      <c r="M885" s="17"/>
      <c r="N885" s="17"/>
      <c r="O885" s="116"/>
      <c r="P885" s="117">
        <f>IF(D885&gt;A_Stammdaten!$B$12,0,SUM(G885,H885,J885,L885:M885)-SUM(I885,K885,N885:O885))</f>
        <v>0</v>
      </c>
      <c r="Q885" s="17"/>
      <c r="R885" s="17"/>
      <c r="S885" s="17"/>
      <c r="T885" s="17"/>
      <c r="U885" s="62">
        <f t="shared" si="275"/>
        <v>0</v>
      </c>
      <c r="V885" s="34"/>
      <c r="W885" s="34"/>
      <c r="X885" s="34"/>
      <c r="Y885" s="34"/>
      <c r="Z885" s="34"/>
      <c r="AA885" s="63" t="str">
        <f t="shared" si="276"/>
        <v>-</v>
      </c>
      <c r="AB885" s="63" t="str">
        <f t="shared" si="277"/>
        <v>-</v>
      </c>
      <c r="AC885" s="63">
        <f>IF(ISBLANK($C885),0,VLOOKUP($C885,Listen!$A$2:$C$45,2,FALSE))</f>
        <v>0</v>
      </c>
      <c r="AD885" s="63">
        <f>IF(ISBLANK($C885),0,VLOOKUP($C885,Listen!$A$2:$C$45,3,FALSE))</f>
        <v>0</v>
      </c>
      <c r="AE885" s="49">
        <f t="shared" si="278"/>
        <v>0</v>
      </c>
      <c r="AF885" s="49">
        <f t="shared" si="278"/>
        <v>0</v>
      </c>
      <c r="AG885" s="49">
        <f>IFERROR(IF(OR($V885&lt;&gt;"Ja",VLOOKUP($C885,Listen!$A$2:$F$45,5,0)="Nein",D885&lt;IF(C885="LNG Anbindungsanlagen gemäß separater Festlegung",2022,2023)),$AC885,$AA885),0)</f>
        <v>0</v>
      </c>
      <c r="AH885" s="49">
        <f>IFERROR(IF(OR($V885&lt;&gt;"Ja",VLOOKUP($C885,Listen!$A$2:$F$45,5,0)="Nein",D885&lt;IF(C885="LNG Anbindungsanlagen gemäß separater Festlegung",2022,2023)),$AC885,$AA885),0)</f>
        <v>0</v>
      </c>
      <c r="AI885" s="49">
        <f>IFERROR(IF(OR($W885&lt;&gt;"Ja",VLOOKUP($C885,Listen!$A$2:$F$45,6,0)="Nein"),$AC885,$AB885),0)</f>
        <v>0</v>
      </c>
      <c r="AJ885" s="49">
        <f>IFERROR(IF(OR($W885&lt;&gt;"Ja",VLOOKUP($C885,Listen!$A$2:$F$45,6,0)="Nein"),$AC885,$AB885),0)</f>
        <v>0</v>
      </c>
      <c r="AK885" s="49">
        <f>IFERROR(IF(OR($W885&lt;&gt;"Ja",VLOOKUP($C885,Listen!$A$2:$F$45,6,0)="Nein"),$AC885,$AB885),0)</f>
        <v>0</v>
      </c>
      <c r="AL885" s="51">
        <f t="shared" si="279"/>
        <v>0</v>
      </c>
      <c r="AM885" s="296">
        <f>IFERROR(IF(VLOOKUP($C885,Listen!$A$2:$F$45,6,0)="Ja",MAX(BC885:BD885),D_SAV!$BC885),0)</f>
        <v>0</v>
      </c>
      <c r="AN885" s="51">
        <f t="shared" si="280"/>
        <v>0</v>
      </c>
      <c r="AP885" s="304">
        <f t="shared" si="281"/>
        <v>0</v>
      </c>
      <c r="AQ885" s="304">
        <f t="shared" si="282"/>
        <v>0</v>
      </c>
      <c r="AR885" s="304">
        <f t="shared" si="283"/>
        <v>0</v>
      </c>
      <c r="AS885" s="304">
        <f t="shared" si="284"/>
        <v>0</v>
      </c>
      <c r="AT885" s="304">
        <f t="shared" si="285"/>
        <v>0</v>
      </c>
      <c r="AU885" s="304">
        <f t="shared" si="286"/>
        <v>0</v>
      </c>
      <c r="AV885" s="304">
        <f t="shared" si="287"/>
        <v>0</v>
      </c>
      <c r="AW885" s="304">
        <f t="shared" si="288"/>
        <v>0</v>
      </c>
      <c r="AX885" s="304">
        <f t="shared" si="289"/>
        <v>0</v>
      </c>
      <c r="AY885" s="304">
        <f t="shared" si="290"/>
        <v>0</v>
      </c>
      <c r="AZ885" s="304">
        <f t="shared" si="291"/>
        <v>0</v>
      </c>
      <c r="BA885" s="304">
        <f t="shared" si="292"/>
        <v>0</v>
      </c>
      <c r="BB885" s="304">
        <f t="shared" si="293"/>
        <v>0</v>
      </c>
      <c r="BC885" s="304">
        <f t="shared" si="294"/>
        <v>0</v>
      </c>
      <c r="BD885" s="304">
        <f t="shared" si="295"/>
        <v>0</v>
      </c>
      <c r="BE885" s="304">
        <f>IFERROR(IF(VLOOKUP($C885,Listen!$A$2:$F$45,6,0)="Ja",BB885-MAX(BC885:BD885),BB885-BC885),0)</f>
        <v>0</v>
      </c>
    </row>
    <row r="886" spans="1:57" x14ac:dyDescent="0.25">
      <c r="A886" s="320" t="str">
        <f>IF(AND(D886&lt;&gt;0,C886&lt;&gt;0,E886&lt;&gt;0),IF(B886&lt;&gt;0,CONCATENATE(B886,"-AGr",VLOOKUP(C886,Listen!$A$2:$D$45,4,FALSE),"-",D886,"-",E886,),CONCATENATE("AGr",VLOOKUP(C886,Listen!$A$2:$D$45,4,FALSE),"-",D886,"-",E886)),"keine vollständige ID")</f>
        <v>keine vollständige ID</v>
      </c>
      <c r="B886" s="301"/>
      <c r="C886" s="287"/>
      <c r="D886" s="34"/>
      <c r="E886" s="306"/>
      <c r="F886" s="116"/>
      <c r="G886" s="17"/>
      <c r="H886" s="17"/>
      <c r="I886" s="17"/>
      <c r="J886" s="17"/>
      <c r="K886" s="17"/>
      <c r="L886" s="17"/>
      <c r="M886" s="17"/>
      <c r="N886" s="17"/>
      <c r="O886" s="116"/>
      <c r="P886" s="117">
        <f>IF(D886&gt;A_Stammdaten!$B$12,0,SUM(G886,H886,J886,L886:M886)-SUM(I886,K886,N886:O886))</f>
        <v>0</v>
      </c>
      <c r="Q886" s="17"/>
      <c r="R886" s="17"/>
      <c r="S886" s="17"/>
      <c r="T886" s="17"/>
      <c r="U886" s="62">
        <f t="shared" si="275"/>
        <v>0</v>
      </c>
      <c r="V886" s="34"/>
      <c r="W886" s="34"/>
      <c r="X886" s="34"/>
      <c r="Y886" s="34"/>
      <c r="Z886" s="34"/>
      <c r="AA886" s="63" t="str">
        <f t="shared" si="276"/>
        <v>-</v>
      </c>
      <c r="AB886" s="63" t="str">
        <f t="shared" si="277"/>
        <v>-</v>
      </c>
      <c r="AC886" s="63">
        <f>IF(ISBLANK($C886),0,VLOOKUP($C886,Listen!$A$2:$C$45,2,FALSE))</f>
        <v>0</v>
      </c>
      <c r="AD886" s="63">
        <f>IF(ISBLANK($C886),0,VLOOKUP($C886,Listen!$A$2:$C$45,3,FALSE))</f>
        <v>0</v>
      </c>
      <c r="AE886" s="49">
        <f t="shared" si="278"/>
        <v>0</v>
      </c>
      <c r="AF886" s="49">
        <f t="shared" si="278"/>
        <v>0</v>
      </c>
      <c r="AG886" s="49">
        <f>IFERROR(IF(OR($V886&lt;&gt;"Ja",VLOOKUP($C886,Listen!$A$2:$F$45,5,0)="Nein",D886&lt;IF(C886="LNG Anbindungsanlagen gemäß separater Festlegung",2022,2023)),$AC886,$AA886),0)</f>
        <v>0</v>
      </c>
      <c r="AH886" s="49">
        <f>IFERROR(IF(OR($V886&lt;&gt;"Ja",VLOOKUP($C886,Listen!$A$2:$F$45,5,0)="Nein",D886&lt;IF(C886="LNG Anbindungsanlagen gemäß separater Festlegung",2022,2023)),$AC886,$AA886),0)</f>
        <v>0</v>
      </c>
      <c r="AI886" s="49">
        <f>IFERROR(IF(OR($W886&lt;&gt;"Ja",VLOOKUP($C886,Listen!$A$2:$F$45,6,0)="Nein"),$AC886,$AB886),0)</f>
        <v>0</v>
      </c>
      <c r="AJ886" s="49">
        <f>IFERROR(IF(OR($W886&lt;&gt;"Ja",VLOOKUP($C886,Listen!$A$2:$F$45,6,0)="Nein"),$AC886,$AB886),0)</f>
        <v>0</v>
      </c>
      <c r="AK886" s="49">
        <f>IFERROR(IF(OR($W886&lt;&gt;"Ja",VLOOKUP($C886,Listen!$A$2:$F$45,6,0)="Nein"),$AC886,$AB886),0)</f>
        <v>0</v>
      </c>
      <c r="AL886" s="51">
        <f t="shared" si="279"/>
        <v>0</v>
      </c>
      <c r="AM886" s="296">
        <f>IFERROR(IF(VLOOKUP($C886,Listen!$A$2:$F$45,6,0)="Ja",MAX(BC886:BD886),D_SAV!$BC886),0)</f>
        <v>0</v>
      </c>
      <c r="AN886" s="51">
        <f t="shared" si="280"/>
        <v>0</v>
      </c>
      <c r="AP886" s="304">
        <f t="shared" si="281"/>
        <v>0</v>
      </c>
      <c r="AQ886" s="304">
        <f t="shared" si="282"/>
        <v>0</v>
      </c>
      <c r="AR886" s="304">
        <f t="shared" si="283"/>
        <v>0</v>
      </c>
      <c r="AS886" s="304">
        <f t="shared" si="284"/>
        <v>0</v>
      </c>
      <c r="AT886" s="304">
        <f t="shared" si="285"/>
        <v>0</v>
      </c>
      <c r="AU886" s="304">
        <f t="shared" si="286"/>
        <v>0</v>
      </c>
      <c r="AV886" s="304">
        <f t="shared" si="287"/>
        <v>0</v>
      </c>
      <c r="AW886" s="304">
        <f t="shared" si="288"/>
        <v>0</v>
      </c>
      <c r="AX886" s="304">
        <f t="shared" si="289"/>
        <v>0</v>
      </c>
      <c r="AY886" s="304">
        <f t="shared" si="290"/>
        <v>0</v>
      </c>
      <c r="AZ886" s="304">
        <f t="shared" si="291"/>
        <v>0</v>
      </c>
      <c r="BA886" s="304">
        <f t="shared" si="292"/>
        <v>0</v>
      </c>
      <c r="BB886" s="304">
        <f t="shared" si="293"/>
        <v>0</v>
      </c>
      <c r="BC886" s="304">
        <f t="shared" si="294"/>
        <v>0</v>
      </c>
      <c r="BD886" s="304">
        <f t="shared" si="295"/>
        <v>0</v>
      </c>
      <c r="BE886" s="304">
        <f>IFERROR(IF(VLOOKUP($C886,Listen!$A$2:$F$45,6,0)="Ja",BB886-MAX(BC886:BD886),BB886-BC886),0)</f>
        <v>0</v>
      </c>
    </row>
    <row r="887" spans="1:57" x14ac:dyDescent="0.25">
      <c r="A887" s="320" t="str">
        <f>IF(AND(D887&lt;&gt;0,C887&lt;&gt;0,E887&lt;&gt;0),IF(B887&lt;&gt;0,CONCATENATE(B887,"-AGr",VLOOKUP(C887,Listen!$A$2:$D$45,4,FALSE),"-",D887,"-",E887,),CONCATENATE("AGr",VLOOKUP(C887,Listen!$A$2:$D$45,4,FALSE),"-",D887,"-",E887)),"keine vollständige ID")</f>
        <v>keine vollständige ID</v>
      </c>
      <c r="B887" s="301"/>
      <c r="C887" s="287"/>
      <c r="D887" s="34"/>
      <c r="E887" s="306"/>
      <c r="F887" s="116"/>
      <c r="G887" s="17"/>
      <c r="H887" s="17"/>
      <c r="I887" s="17"/>
      <c r="J887" s="17"/>
      <c r="K887" s="17"/>
      <c r="L887" s="17"/>
      <c r="M887" s="17"/>
      <c r="N887" s="17"/>
      <c r="O887" s="116"/>
      <c r="P887" s="117">
        <f>IF(D887&gt;A_Stammdaten!$B$12,0,SUM(G887,H887,J887,L887:M887)-SUM(I887,K887,N887:O887))</f>
        <v>0</v>
      </c>
      <c r="Q887" s="17"/>
      <c r="R887" s="17"/>
      <c r="S887" s="17"/>
      <c r="T887" s="17"/>
      <c r="U887" s="62">
        <f t="shared" si="275"/>
        <v>0</v>
      </c>
      <c r="V887" s="34"/>
      <c r="W887" s="34"/>
      <c r="X887" s="34"/>
      <c r="Y887" s="34"/>
      <c r="Z887" s="34"/>
      <c r="AA887" s="63" t="str">
        <f t="shared" si="276"/>
        <v>-</v>
      </c>
      <c r="AB887" s="63" t="str">
        <f t="shared" si="277"/>
        <v>-</v>
      </c>
      <c r="AC887" s="63">
        <f>IF(ISBLANK($C887),0,VLOOKUP($C887,Listen!$A$2:$C$45,2,FALSE))</f>
        <v>0</v>
      </c>
      <c r="AD887" s="63">
        <f>IF(ISBLANK($C887),0,VLOOKUP($C887,Listen!$A$2:$C$45,3,FALSE))</f>
        <v>0</v>
      </c>
      <c r="AE887" s="49">
        <f t="shared" si="278"/>
        <v>0</v>
      </c>
      <c r="AF887" s="49">
        <f t="shared" si="278"/>
        <v>0</v>
      </c>
      <c r="AG887" s="49">
        <f>IFERROR(IF(OR($V887&lt;&gt;"Ja",VLOOKUP($C887,Listen!$A$2:$F$45,5,0)="Nein",D887&lt;IF(C887="LNG Anbindungsanlagen gemäß separater Festlegung",2022,2023)),$AC887,$AA887),0)</f>
        <v>0</v>
      </c>
      <c r="AH887" s="49">
        <f>IFERROR(IF(OR($V887&lt;&gt;"Ja",VLOOKUP($C887,Listen!$A$2:$F$45,5,0)="Nein",D887&lt;IF(C887="LNG Anbindungsanlagen gemäß separater Festlegung",2022,2023)),$AC887,$AA887),0)</f>
        <v>0</v>
      </c>
      <c r="AI887" s="49">
        <f>IFERROR(IF(OR($W887&lt;&gt;"Ja",VLOOKUP($C887,Listen!$A$2:$F$45,6,0)="Nein"),$AC887,$AB887),0)</f>
        <v>0</v>
      </c>
      <c r="AJ887" s="49">
        <f>IFERROR(IF(OR($W887&lt;&gt;"Ja",VLOOKUP($C887,Listen!$A$2:$F$45,6,0)="Nein"),$AC887,$AB887),0)</f>
        <v>0</v>
      </c>
      <c r="AK887" s="49">
        <f>IFERROR(IF(OR($W887&lt;&gt;"Ja",VLOOKUP($C887,Listen!$A$2:$F$45,6,0)="Nein"),$AC887,$AB887),0)</f>
        <v>0</v>
      </c>
      <c r="AL887" s="51">
        <f t="shared" si="279"/>
        <v>0</v>
      </c>
      <c r="AM887" s="296">
        <f>IFERROR(IF(VLOOKUP($C887,Listen!$A$2:$F$45,6,0)="Ja",MAX(BC887:BD887),D_SAV!$BC887),0)</f>
        <v>0</v>
      </c>
      <c r="AN887" s="51">
        <f t="shared" si="280"/>
        <v>0</v>
      </c>
      <c r="AP887" s="304">
        <f t="shared" si="281"/>
        <v>0</v>
      </c>
      <c r="AQ887" s="304">
        <f t="shared" si="282"/>
        <v>0</v>
      </c>
      <c r="AR887" s="304">
        <f t="shared" si="283"/>
        <v>0</v>
      </c>
      <c r="AS887" s="304">
        <f t="shared" si="284"/>
        <v>0</v>
      </c>
      <c r="AT887" s="304">
        <f t="shared" si="285"/>
        <v>0</v>
      </c>
      <c r="AU887" s="304">
        <f t="shared" si="286"/>
        <v>0</v>
      </c>
      <c r="AV887" s="304">
        <f t="shared" si="287"/>
        <v>0</v>
      </c>
      <c r="AW887" s="304">
        <f t="shared" si="288"/>
        <v>0</v>
      </c>
      <c r="AX887" s="304">
        <f t="shared" si="289"/>
        <v>0</v>
      </c>
      <c r="AY887" s="304">
        <f t="shared" si="290"/>
        <v>0</v>
      </c>
      <c r="AZ887" s="304">
        <f t="shared" si="291"/>
        <v>0</v>
      </c>
      <c r="BA887" s="304">
        <f t="shared" si="292"/>
        <v>0</v>
      </c>
      <c r="BB887" s="304">
        <f t="shared" si="293"/>
        <v>0</v>
      </c>
      <c r="BC887" s="304">
        <f t="shared" si="294"/>
        <v>0</v>
      </c>
      <c r="BD887" s="304">
        <f t="shared" si="295"/>
        <v>0</v>
      </c>
      <c r="BE887" s="304">
        <f>IFERROR(IF(VLOOKUP($C887,Listen!$A$2:$F$45,6,0)="Ja",BB887-MAX(BC887:BD887),BB887-BC887),0)</f>
        <v>0</v>
      </c>
    </row>
    <row r="888" spans="1:57" x14ac:dyDescent="0.25">
      <c r="A888" s="320" t="str">
        <f>IF(AND(D888&lt;&gt;0,C888&lt;&gt;0,E888&lt;&gt;0),IF(B888&lt;&gt;0,CONCATENATE(B888,"-AGr",VLOOKUP(C888,Listen!$A$2:$D$45,4,FALSE),"-",D888,"-",E888,),CONCATENATE("AGr",VLOOKUP(C888,Listen!$A$2:$D$45,4,FALSE),"-",D888,"-",E888)),"keine vollständige ID")</f>
        <v>keine vollständige ID</v>
      </c>
      <c r="B888" s="301"/>
      <c r="C888" s="287"/>
      <c r="D888" s="34"/>
      <c r="E888" s="306"/>
      <c r="F888" s="116"/>
      <c r="G888" s="17"/>
      <c r="H888" s="17"/>
      <c r="I888" s="17"/>
      <c r="J888" s="17"/>
      <c r="K888" s="17"/>
      <c r="L888" s="17"/>
      <c r="M888" s="17"/>
      <c r="N888" s="17"/>
      <c r="O888" s="116"/>
      <c r="P888" s="117">
        <f>IF(D888&gt;A_Stammdaten!$B$12,0,SUM(G888,H888,J888,L888:M888)-SUM(I888,K888,N888:O888))</f>
        <v>0</v>
      </c>
      <c r="Q888" s="17"/>
      <c r="R888" s="17"/>
      <c r="S888" s="17"/>
      <c r="T888" s="17"/>
      <c r="U888" s="62">
        <f t="shared" si="275"/>
        <v>0</v>
      </c>
      <c r="V888" s="34"/>
      <c r="W888" s="34"/>
      <c r="X888" s="34"/>
      <c r="Y888" s="34"/>
      <c r="Z888" s="34"/>
      <c r="AA888" s="63" t="str">
        <f t="shared" si="276"/>
        <v>-</v>
      </c>
      <c r="AB888" s="63" t="str">
        <f t="shared" si="277"/>
        <v>-</v>
      </c>
      <c r="AC888" s="63">
        <f>IF(ISBLANK($C888),0,VLOOKUP($C888,Listen!$A$2:$C$45,2,FALSE))</f>
        <v>0</v>
      </c>
      <c r="AD888" s="63">
        <f>IF(ISBLANK($C888),0,VLOOKUP($C888,Listen!$A$2:$C$45,3,FALSE))</f>
        <v>0</v>
      </c>
      <c r="AE888" s="49">
        <f t="shared" si="278"/>
        <v>0</v>
      </c>
      <c r="AF888" s="49">
        <f t="shared" si="278"/>
        <v>0</v>
      </c>
      <c r="AG888" s="49">
        <f>IFERROR(IF(OR($V888&lt;&gt;"Ja",VLOOKUP($C888,Listen!$A$2:$F$45,5,0)="Nein",D888&lt;IF(C888="LNG Anbindungsanlagen gemäß separater Festlegung",2022,2023)),$AC888,$AA888),0)</f>
        <v>0</v>
      </c>
      <c r="AH888" s="49">
        <f>IFERROR(IF(OR($V888&lt;&gt;"Ja",VLOOKUP($C888,Listen!$A$2:$F$45,5,0)="Nein",D888&lt;IF(C888="LNG Anbindungsanlagen gemäß separater Festlegung",2022,2023)),$AC888,$AA888),0)</f>
        <v>0</v>
      </c>
      <c r="AI888" s="49">
        <f>IFERROR(IF(OR($W888&lt;&gt;"Ja",VLOOKUP($C888,Listen!$A$2:$F$45,6,0)="Nein"),$AC888,$AB888),0)</f>
        <v>0</v>
      </c>
      <c r="AJ888" s="49">
        <f>IFERROR(IF(OR($W888&lt;&gt;"Ja",VLOOKUP($C888,Listen!$A$2:$F$45,6,0)="Nein"),$AC888,$AB888),0)</f>
        <v>0</v>
      </c>
      <c r="AK888" s="49">
        <f>IFERROR(IF(OR($W888&lt;&gt;"Ja",VLOOKUP($C888,Listen!$A$2:$F$45,6,0)="Nein"),$AC888,$AB888),0)</f>
        <v>0</v>
      </c>
      <c r="AL888" s="51">
        <f t="shared" si="279"/>
        <v>0</v>
      </c>
      <c r="AM888" s="296">
        <f>IFERROR(IF(VLOOKUP($C888,Listen!$A$2:$F$45,6,0)="Ja",MAX(BC888:BD888),D_SAV!$BC888),0)</f>
        <v>0</v>
      </c>
      <c r="AN888" s="51">
        <f t="shared" si="280"/>
        <v>0</v>
      </c>
      <c r="AP888" s="304">
        <f t="shared" si="281"/>
        <v>0</v>
      </c>
      <c r="AQ888" s="304">
        <f t="shared" si="282"/>
        <v>0</v>
      </c>
      <c r="AR888" s="304">
        <f t="shared" si="283"/>
        <v>0</v>
      </c>
      <c r="AS888" s="304">
        <f t="shared" si="284"/>
        <v>0</v>
      </c>
      <c r="AT888" s="304">
        <f t="shared" si="285"/>
        <v>0</v>
      </c>
      <c r="AU888" s="304">
        <f t="shared" si="286"/>
        <v>0</v>
      </c>
      <c r="AV888" s="304">
        <f t="shared" si="287"/>
        <v>0</v>
      </c>
      <c r="AW888" s="304">
        <f t="shared" si="288"/>
        <v>0</v>
      </c>
      <c r="AX888" s="304">
        <f t="shared" si="289"/>
        <v>0</v>
      </c>
      <c r="AY888" s="304">
        <f t="shared" si="290"/>
        <v>0</v>
      </c>
      <c r="AZ888" s="304">
        <f t="shared" si="291"/>
        <v>0</v>
      </c>
      <c r="BA888" s="304">
        <f t="shared" si="292"/>
        <v>0</v>
      </c>
      <c r="BB888" s="304">
        <f t="shared" si="293"/>
        <v>0</v>
      </c>
      <c r="BC888" s="304">
        <f t="shared" si="294"/>
        <v>0</v>
      </c>
      <c r="BD888" s="304">
        <f t="shared" si="295"/>
        <v>0</v>
      </c>
      <c r="BE888" s="304">
        <f>IFERROR(IF(VLOOKUP($C888,Listen!$A$2:$F$45,6,0)="Ja",BB888-MAX(BC888:BD888),BB888-BC888),0)</f>
        <v>0</v>
      </c>
    </row>
    <row r="889" spans="1:57" x14ac:dyDescent="0.25">
      <c r="A889" s="320" t="str">
        <f>IF(AND(D889&lt;&gt;0,C889&lt;&gt;0,E889&lt;&gt;0),IF(B889&lt;&gt;0,CONCATENATE(B889,"-AGr",VLOOKUP(C889,Listen!$A$2:$D$45,4,FALSE),"-",D889,"-",E889,),CONCATENATE("AGr",VLOOKUP(C889,Listen!$A$2:$D$45,4,FALSE),"-",D889,"-",E889)),"keine vollständige ID")</f>
        <v>keine vollständige ID</v>
      </c>
      <c r="B889" s="301"/>
      <c r="C889" s="287"/>
      <c r="D889" s="34"/>
      <c r="E889" s="306"/>
      <c r="F889" s="116"/>
      <c r="G889" s="17"/>
      <c r="H889" s="17"/>
      <c r="I889" s="17"/>
      <c r="J889" s="17"/>
      <c r="K889" s="17"/>
      <c r="L889" s="17"/>
      <c r="M889" s="17"/>
      <c r="N889" s="17"/>
      <c r="O889" s="116"/>
      <c r="P889" s="117">
        <f>IF(D889&gt;A_Stammdaten!$B$12,0,SUM(G889,H889,J889,L889:M889)-SUM(I889,K889,N889:O889))</f>
        <v>0</v>
      </c>
      <c r="Q889" s="17"/>
      <c r="R889" s="17"/>
      <c r="S889" s="17"/>
      <c r="T889" s="17"/>
      <c r="U889" s="62">
        <f t="shared" si="275"/>
        <v>0</v>
      </c>
      <c r="V889" s="34"/>
      <c r="W889" s="34"/>
      <c r="X889" s="34"/>
      <c r="Y889" s="34"/>
      <c r="Z889" s="34"/>
      <c r="AA889" s="63" t="str">
        <f t="shared" si="276"/>
        <v>-</v>
      </c>
      <c r="AB889" s="63" t="str">
        <f t="shared" si="277"/>
        <v>-</v>
      </c>
      <c r="AC889" s="63">
        <f>IF(ISBLANK($C889),0,VLOOKUP($C889,Listen!$A$2:$C$45,2,FALSE))</f>
        <v>0</v>
      </c>
      <c r="AD889" s="63">
        <f>IF(ISBLANK($C889),0,VLOOKUP($C889,Listen!$A$2:$C$45,3,FALSE))</f>
        <v>0</v>
      </c>
      <c r="AE889" s="49">
        <f t="shared" si="278"/>
        <v>0</v>
      </c>
      <c r="AF889" s="49">
        <f t="shared" si="278"/>
        <v>0</v>
      </c>
      <c r="AG889" s="49">
        <f>IFERROR(IF(OR($V889&lt;&gt;"Ja",VLOOKUP($C889,Listen!$A$2:$F$45,5,0)="Nein",D889&lt;IF(C889="LNG Anbindungsanlagen gemäß separater Festlegung",2022,2023)),$AC889,$AA889),0)</f>
        <v>0</v>
      </c>
      <c r="AH889" s="49">
        <f>IFERROR(IF(OR($V889&lt;&gt;"Ja",VLOOKUP($C889,Listen!$A$2:$F$45,5,0)="Nein",D889&lt;IF(C889="LNG Anbindungsanlagen gemäß separater Festlegung",2022,2023)),$AC889,$AA889),0)</f>
        <v>0</v>
      </c>
      <c r="AI889" s="49">
        <f>IFERROR(IF(OR($W889&lt;&gt;"Ja",VLOOKUP($C889,Listen!$A$2:$F$45,6,0)="Nein"),$AC889,$AB889),0)</f>
        <v>0</v>
      </c>
      <c r="AJ889" s="49">
        <f>IFERROR(IF(OR($W889&lt;&gt;"Ja",VLOOKUP($C889,Listen!$A$2:$F$45,6,0)="Nein"),$AC889,$AB889),0)</f>
        <v>0</v>
      </c>
      <c r="AK889" s="49">
        <f>IFERROR(IF(OR($W889&lt;&gt;"Ja",VLOOKUP($C889,Listen!$A$2:$F$45,6,0)="Nein"),$AC889,$AB889),0)</f>
        <v>0</v>
      </c>
      <c r="AL889" s="51">
        <f t="shared" si="279"/>
        <v>0</v>
      </c>
      <c r="AM889" s="296">
        <f>IFERROR(IF(VLOOKUP($C889,Listen!$A$2:$F$45,6,0)="Ja",MAX(BC889:BD889),D_SAV!$BC889),0)</f>
        <v>0</v>
      </c>
      <c r="AN889" s="51">
        <f t="shared" si="280"/>
        <v>0</v>
      </c>
      <c r="AP889" s="304">
        <f t="shared" si="281"/>
        <v>0</v>
      </c>
      <c r="AQ889" s="304">
        <f t="shared" si="282"/>
        <v>0</v>
      </c>
      <c r="AR889" s="304">
        <f t="shared" si="283"/>
        <v>0</v>
      </c>
      <c r="AS889" s="304">
        <f t="shared" si="284"/>
        <v>0</v>
      </c>
      <c r="AT889" s="304">
        <f t="shared" si="285"/>
        <v>0</v>
      </c>
      <c r="AU889" s="304">
        <f t="shared" si="286"/>
        <v>0</v>
      </c>
      <c r="AV889" s="304">
        <f t="shared" si="287"/>
        <v>0</v>
      </c>
      <c r="AW889" s="304">
        <f t="shared" si="288"/>
        <v>0</v>
      </c>
      <c r="AX889" s="304">
        <f t="shared" si="289"/>
        <v>0</v>
      </c>
      <c r="AY889" s="304">
        <f t="shared" si="290"/>
        <v>0</v>
      </c>
      <c r="AZ889" s="304">
        <f t="shared" si="291"/>
        <v>0</v>
      </c>
      <c r="BA889" s="304">
        <f t="shared" si="292"/>
        <v>0</v>
      </c>
      <c r="BB889" s="304">
        <f t="shared" si="293"/>
        <v>0</v>
      </c>
      <c r="BC889" s="304">
        <f t="shared" si="294"/>
        <v>0</v>
      </c>
      <c r="BD889" s="304">
        <f t="shared" si="295"/>
        <v>0</v>
      </c>
      <c r="BE889" s="304">
        <f>IFERROR(IF(VLOOKUP($C889,Listen!$A$2:$F$45,6,0)="Ja",BB889-MAX(BC889:BD889),BB889-BC889),0)</f>
        <v>0</v>
      </c>
    </row>
    <row r="890" spans="1:57" x14ac:dyDescent="0.25">
      <c r="A890" s="320" t="str">
        <f>IF(AND(D890&lt;&gt;0,C890&lt;&gt;0,E890&lt;&gt;0),IF(B890&lt;&gt;0,CONCATENATE(B890,"-AGr",VLOOKUP(C890,Listen!$A$2:$D$45,4,FALSE),"-",D890,"-",E890,),CONCATENATE("AGr",VLOOKUP(C890,Listen!$A$2:$D$45,4,FALSE),"-",D890,"-",E890)),"keine vollständige ID")</f>
        <v>keine vollständige ID</v>
      </c>
      <c r="B890" s="301"/>
      <c r="C890" s="287"/>
      <c r="D890" s="34"/>
      <c r="E890" s="306"/>
      <c r="F890" s="116"/>
      <c r="G890" s="17"/>
      <c r="H890" s="17"/>
      <c r="I890" s="17"/>
      <c r="J890" s="17"/>
      <c r="K890" s="17"/>
      <c r="L890" s="17"/>
      <c r="M890" s="17"/>
      <c r="N890" s="17"/>
      <c r="O890" s="116"/>
      <c r="P890" s="117">
        <f>IF(D890&gt;A_Stammdaten!$B$12,0,SUM(G890,H890,J890,L890:M890)-SUM(I890,K890,N890:O890))</f>
        <v>0</v>
      </c>
      <c r="Q890" s="17"/>
      <c r="R890" s="17"/>
      <c r="S890" s="17"/>
      <c r="T890" s="17"/>
      <c r="U890" s="62">
        <f t="shared" si="275"/>
        <v>0</v>
      </c>
      <c r="V890" s="34"/>
      <c r="W890" s="34"/>
      <c r="X890" s="34"/>
      <c r="Y890" s="34"/>
      <c r="Z890" s="34"/>
      <c r="AA890" s="63" t="str">
        <f t="shared" si="276"/>
        <v>-</v>
      </c>
      <c r="AB890" s="63" t="str">
        <f t="shared" si="277"/>
        <v>-</v>
      </c>
      <c r="AC890" s="63">
        <f>IF(ISBLANK($C890),0,VLOOKUP($C890,Listen!$A$2:$C$45,2,FALSE))</f>
        <v>0</v>
      </c>
      <c r="AD890" s="63">
        <f>IF(ISBLANK($C890),0,VLOOKUP($C890,Listen!$A$2:$C$45,3,FALSE))</f>
        <v>0</v>
      </c>
      <c r="AE890" s="49">
        <f t="shared" si="278"/>
        <v>0</v>
      </c>
      <c r="AF890" s="49">
        <f t="shared" si="278"/>
        <v>0</v>
      </c>
      <c r="AG890" s="49">
        <f>IFERROR(IF(OR($V890&lt;&gt;"Ja",VLOOKUP($C890,Listen!$A$2:$F$45,5,0)="Nein",D890&lt;IF(C890="LNG Anbindungsanlagen gemäß separater Festlegung",2022,2023)),$AC890,$AA890),0)</f>
        <v>0</v>
      </c>
      <c r="AH890" s="49">
        <f>IFERROR(IF(OR($V890&lt;&gt;"Ja",VLOOKUP($C890,Listen!$A$2:$F$45,5,0)="Nein",D890&lt;IF(C890="LNG Anbindungsanlagen gemäß separater Festlegung",2022,2023)),$AC890,$AA890),0)</f>
        <v>0</v>
      </c>
      <c r="AI890" s="49">
        <f>IFERROR(IF(OR($W890&lt;&gt;"Ja",VLOOKUP($C890,Listen!$A$2:$F$45,6,0)="Nein"),$AC890,$AB890),0)</f>
        <v>0</v>
      </c>
      <c r="AJ890" s="49">
        <f>IFERROR(IF(OR($W890&lt;&gt;"Ja",VLOOKUP($C890,Listen!$A$2:$F$45,6,0)="Nein"),$AC890,$AB890),0)</f>
        <v>0</v>
      </c>
      <c r="AK890" s="49">
        <f>IFERROR(IF(OR($W890&lt;&gt;"Ja",VLOOKUP($C890,Listen!$A$2:$F$45,6,0)="Nein"),$AC890,$AB890),0)</f>
        <v>0</v>
      </c>
      <c r="AL890" s="51">
        <f t="shared" si="279"/>
        <v>0</v>
      </c>
      <c r="AM890" s="296">
        <f>IFERROR(IF(VLOOKUP($C890,Listen!$A$2:$F$45,6,0)="Ja",MAX(BC890:BD890),D_SAV!$BC890),0)</f>
        <v>0</v>
      </c>
      <c r="AN890" s="51">
        <f t="shared" si="280"/>
        <v>0</v>
      </c>
      <c r="AP890" s="304">
        <f t="shared" si="281"/>
        <v>0</v>
      </c>
      <c r="AQ890" s="304">
        <f t="shared" si="282"/>
        <v>0</v>
      </c>
      <c r="AR890" s="304">
        <f t="shared" si="283"/>
        <v>0</v>
      </c>
      <c r="AS890" s="304">
        <f t="shared" si="284"/>
        <v>0</v>
      </c>
      <c r="AT890" s="304">
        <f t="shared" si="285"/>
        <v>0</v>
      </c>
      <c r="AU890" s="304">
        <f t="shared" si="286"/>
        <v>0</v>
      </c>
      <c r="AV890" s="304">
        <f t="shared" si="287"/>
        <v>0</v>
      </c>
      <c r="AW890" s="304">
        <f t="shared" si="288"/>
        <v>0</v>
      </c>
      <c r="AX890" s="304">
        <f t="shared" si="289"/>
        <v>0</v>
      </c>
      <c r="AY890" s="304">
        <f t="shared" si="290"/>
        <v>0</v>
      </c>
      <c r="AZ890" s="304">
        <f t="shared" si="291"/>
        <v>0</v>
      </c>
      <c r="BA890" s="304">
        <f t="shared" si="292"/>
        <v>0</v>
      </c>
      <c r="BB890" s="304">
        <f t="shared" si="293"/>
        <v>0</v>
      </c>
      <c r="BC890" s="304">
        <f t="shared" si="294"/>
        <v>0</v>
      </c>
      <c r="BD890" s="304">
        <f t="shared" si="295"/>
        <v>0</v>
      </c>
      <c r="BE890" s="304">
        <f>IFERROR(IF(VLOOKUP($C890,Listen!$A$2:$F$45,6,0)="Ja",BB890-MAX(BC890:BD890),BB890-BC890),0)</f>
        <v>0</v>
      </c>
    </row>
    <row r="891" spans="1:57" x14ac:dyDescent="0.25">
      <c r="A891" s="320" t="str">
        <f>IF(AND(D891&lt;&gt;0,C891&lt;&gt;0,E891&lt;&gt;0),IF(B891&lt;&gt;0,CONCATENATE(B891,"-AGr",VLOOKUP(C891,Listen!$A$2:$D$45,4,FALSE),"-",D891,"-",E891,),CONCATENATE("AGr",VLOOKUP(C891,Listen!$A$2:$D$45,4,FALSE),"-",D891,"-",E891)),"keine vollständige ID")</f>
        <v>keine vollständige ID</v>
      </c>
      <c r="B891" s="301"/>
      <c r="C891" s="287"/>
      <c r="D891" s="34"/>
      <c r="E891" s="306"/>
      <c r="F891" s="116"/>
      <c r="G891" s="17"/>
      <c r="H891" s="17"/>
      <c r="I891" s="17"/>
      <c r="J891" s="17"/>
      <c r="K891" s="17"/>
      <c r="L891" s="17"/>
      <c r="M891" s="17"/>
      <c r="N891" s="17"/>
      <c r="O891" s="116"/>
      <c r="P891" s="117">
        <f>IF(D891&gt;A_Stammdaten!$B$12,0,SUM(G891,H891,J891,L891:M891)-SUM(I891,K891,N891:O891))</f>
        <v>0</v>
      </c>
      <c r="Q891" s="17"/>
      <c r="R891" s="17"/>
      <c r="S891" s="17"/>
      <c r="T891" s="17"/>
      <c r="U891" s="62">
        <f t="shared" si="275"/>
        <v>0</v>
      </c>
      <c r="V891" s="34"/>
      <c r="W891" s="34"/>
      <c r="X891" s="34"/>
      <c r="Y891" s="34"/>
      <c r="Z891" s="34"/>
      <c r="AA891" s="63" t="str">
        <f t="shared" si="276"/>
        <v>-</v>
      </c>
      <c r="AB891" s="63" t="str">
        <f t="shared" si="277"/>
        <v>-</v>
      </c>
      <c r="AC891" s="63">
        <f>IF(ISBLANK($C891),0,VLOOKUP($C891,Listen!$A$2:$C$45,2,FALSE))</f>
        <v>0</v>
      </c>
      <c r="AD891" s="63">
        <f>IF(ISBLANK($C891),0,VLOOKUP($C891,Listen!$A$2:$C$45,3,FALSE))</f>
        <v>0</v>
      </c>
      <c r="AE891" s="49">
        <f t="shared" si="278"/>
        <v>0</v>
      </c>
      <c r="AF891" s="49">
        <f t="shared" si="278"/>
        <v>0</v>
      </c>
      <c r="AG891" s="49">
        <f>IFERROR(IF(OR($V891&lt;&gt;"Ja",VLOOKUP($C891,Listen!$A$2:$F$45,5,0)="Nein",D891&lt;IF(C891="LNG Anbindungsanlagen gemäß separater Festlegung",2022,2023)),$AC891,$AA891),0)</f>
        <v>0</v>
      </c>
      <c r="AH891" s="49">
        <f>IFERROR(IF(OR($V891&lt;&gt;"Ja",VLOOKUP($C891,Listen!$A$2:$F$45,5,0)="Nein",D891&lt;IF(C891="LNG Anbindungsanlagen gemäß separater Festlegung",2022,2023)),$AC891,$AA891),0)</f>
        <v>0</v>
      </c>
      <c r="AI891" s="49">
        <f>IFERROR(IF(OR($W891&lt;&gt;"Ja",VLOOKUP($C891,Listen!$A$2:$F$45,6,0)="Nein"),$AC891,$AB891),0)</f>
        <v>0</v>
      </c>
      <c r="AJ891" s="49">
        <f>IFERROR(IF(OR($W891&lt;&gt;"Ja",VLOOKUP($C891,Listen!$A$2:$F$45,6,0)="Nein"),$AC891,$AB891),0)</f>
        <v>0</v>
      </c>
      <c r="AK891" s="49">
        <f>IFERROR(IF(OR($W891&lt;&gt;"Ja",VLOOKUP($C891,Listen!$A$2:$F$45,6,0)="Nein"),$AC891,$AB891),0)</f>
        <v>0</v>
      </c>
      <c r="AL891" s="51">
        <f t="shared" si="279"/>
        <v>0</v>
      </c>
      <c r="AM891" s="296">
        <f>IFERROR(IF(VLOOKUP($C891,Listen!$A$2:$F$45,6,0)="Ja",MAX(BC891:BD891),D_SAV!$BC891),0)</f>
        <v>0</v>
      </c>
      <c r="AN891" s="51">
        <f t="shared" si="280"/>
        <v>0</v>
      </c>
      <c r="AP891" s="304">
        <f t="shared" si="281"/>
        <v>0</v>
      </c>
      <c r="AQ891" s="304">
        <f t="shared" si="282"/>
        <v>0</v>
      </c>
      <c r="AR891" s="304">
        <f t="shared" si="283"/>
        <v>0</v>
      </c>
      <c r="AS891" s="304">
        <f t="shared" si="284"/>
        <v>0</v>
      </c>
      <c r="AT891" s="304">
        <f t="shared" si="285"/>
        <v>0</v>
      </c>
      <c r="AU891" s="304">
        <f t="shared" si="286"/>
        <v>0</v>
      </c>
      <c r="AV891" s="304">
        <f t="shared" si="287"/>
        <v>0</v>
      </c>
      <c r="AW891" s="304">
        <f t="shared" si="288"/>
        <v>0</v>
      </c>
      <c r="AX891" s="304">
        <f t="shared" si="289"/>
        <v>0</v>
      </c>
      <c r="AY891" s="304">
        <f t="shared" si="290"/>
        <v>0</v>
      </c>
      <c r="AZ891" s="304">
        <f t="shared" si="291"/>
        <v>0</v>
      </c>
      <c r="BA891" s="304">
        <f t="shared" si="292"/>
        <v>0</v>
      </c>
      <c r="BB891" s="304">
        <f t="shared" si="293"/>
        <v>0</v>
      </c>
      <c r="BC891" s="304">
        <f t="shared" si="294"/>
        <v>0</v>
      </c>
      <c r="BD891" s="304">
        <f t="shared" si="295"/>
        <v>0</v>
      </c>
      <c r="BE891" s="304">
        <f>IFERROR(IF(VLOOKUP($C891,Listen!$A$2:$F$45,6,0)="Ja",BB891-MAX(BC891:BD891),BB891-BC891),0)</f>
        <v>0</v>
      </c>
    </row>
    <row r="892" spans="1:57" x14ac:dyDescent="0.25">
      <c r="A892" s="320" t="str">
        <f>IF(AND(D892&lt;&gt;0,C892&lt;&gt;0,E892&lt;&gt;0),IF(B892&lt;&gt;0,CONCATENATE(B892,"-AGr",VLOOKUP(C892,Listen!$A$2:$D$45,4,FALSE),"-",D892,"-",E892,),CONCATENATE("AGr",VLOOKUP(C892,Listen!$A$2:$D$45,4,FALSE),"-",D892,"-",E892)),"keine vollständige ID")</f>
        <v>keine vollständige ID</v>
      </c>
      <c r="B892" s="301"/>
      <c r="C892" s="287"/>
      <c r="D892" s="34"/>
      <c r="E892" s="306"/>
      <c r="F892" s="116"/>
      <c r="G892" s="17"/>
      <c r="H892" s="17"/>
      <c r="I892" s="17"/>
      <c r="J892" s="17"/>
      <c r="K892" s="17"/>
      <c r="L892" s="17"/>
      <c r="M892" s="17"/>
      <c r="N892" s="17"/>
      <c r="O892" s="116"/>
      <c r="P892" s="117">
        <f>IF(D892&gt;A_Stammdaten!$B$12,0,SUM(G892,H892,J892,L892:M892)-SUM(I892,K892,N892:O892))</f>
        <v>0</v>
      </c>
      <c r="Q892" s="17"/>
      <c r="R892" s="17"/>
      <c r="S892" s="17"/>
      <c r="T892" s="17"/>
      <c r="U892" s="62">
        <f t="shared" si="275"/>
        <v>0</v>
      </c>
      <c r="V892" s="34"/>
      <c r="W892" s="34"/>
      <c r="X892" s="34"/>
      <c r="Y892" s="34"/>
      <c r="Z892" s="34"/>
      <c r="AA892" s="63" t="str">
        <f t="shared" si="276"/>
        <v>-</v>
      </c>
      <c r="AB892" s="63" t="str">
        <f t="shared" si="277"/>
        <v>-</v>
      </c>
      <c r="AC892" s="63">
        <f>IF(ISBLANK($C892),0,VLOOKUP($C892,Listen!$A$2:$C$45,2,FALSE))</f>
        <v>0</v>
      </c>
      <c r="AD892" s="63">
        <f>IF(ISBLANK($C892),0,VLOOKUP($C892,Listen!$A$2:$C$45,3,FALSE))</f>
        <v>0</v>
      </c>
      <c r="AE892" s="49">
        <f t="shared" si="278"/>
        <v>0</v>
      </c>
      <c r="AF892" s="49">
        <f t="shared" si="278"/>
        <v>0</v>
      </c>
      <c r="AG892" s="49">
        <f>IFERROR(IF(OR($V892&lt;&gt;"Ja",VLOOKUP($C892,Listen!$A$2:$F$45,5,0)="Nein",D892&lt;IF(C892="LNG Anbindungsanlagen gemäß separater Festlegung",2022,2023)),$AC892,$AA892),0)</f>
        <v>0</v>
      </c>
      <c r="AH892" s="49">
        <f>IFERROR(IF(OR($V892&lt;&gt;"Ja",VLOOKUP($C892,Listen!$A$2:$F$45,5,0)="Nein",D892&lt;IF(C892="LNG Anbindungsanlagen gemäß separater Festlegung",2022,2023)),$AC892,$AA892),0)</f>
        <v>0</v>
      </c>
      <c r="AI892" s="49">
        <f>IFERROR(IF(OR($W892&lt;&gt;"Ja",VLOOKUP($C892,Listen!$A$2:$F$45,6,0)="Nein"),$AC892,$AB892),0)</f>
        <v>0</v>
      </c>
      <c r="AJ892" s="49">
        <f>IFERROR(IF(OR($W892&lt;&gt;"Ja",VLOOKUP($C892,Listen!$A$2:$F$45,6,0)="Nein"),$AC892,$AB892),0)</f>
        <v>0</v>
      </c>
      <c r="AK892" s="49">
        <f>IFERROR(IF(OR($W892&lt;&gt;"Ja",VLOOKUP($C892,Listen!$A$2:$F$45,6,0)="Nein"),$AC892,$AB892),0)</f>
        <v>0</v>
      </c>
      <c r="AL892" s="51">
        <f t="shared" si="279"/>
        <v>0</v>
      </c>
      <c r="AM892" s="296">
        <f>IFERROR(IF(VLOOKUP($C892,Listen!$A$2:$F$45,6,0)="Ja",MAX(BC892:BD892),D_SAV!$BC892),0)</f>
        <v>0</v>
      </c>
      <c r="AN892" s="51">
        <f t="shared" si="280"/>
        <v>0</v>
      </c>
      <c r="AP892" s="304">
        <f t="shared" si="281"/>
        <v>0</v>
      </c>
      <c r="AQ892" s="304">
        <f t="shared" si="282"/>
        <v>0</v>
      </c>
      <c r="AR892" s="304">
        <f t="shared" si="283"/>
        <v>0</v>
      </c>
      <c r="AS892" s="304">
        <f t="shared" si="284"/>
        <v>0</v>
      </c>
      <c r="AT892" s="304">
        <f t="shared" si="285"/>
        <v>0</v>
      </c>
      <c r="AU892" s="304">
        <f t="shared" si="286"/>
        <v>0</v>
      </c>
      <c r="AV892" s="304">
        <f t="shared" si="287"/>
        <v>0</v>
      </c>
      <c r="AW892" s="304">
        <f t="shared" si="288"/>
        <v>0</v>
      </c>
      <c r="AX892" s="304">
        <f t="shared" si="289"/>
        <v>0</v>
      </c>
      <c r="AY892" s="304">
        <f t="shared" si="290"/>
        <v>0</v>
      </c>
      <c r="AZ892" s="304">
        <f t="shared" si="291"/>
        <v>0</v>
      </c>
      <c r="BA892" s="304">
        <f t="shared" si="292"/>
        <v>0</v>
      </c>
      <c r="BB892" s="304">
        <f t="shared" si="293"/>
        <v>0</v>
      </c>
      <c r="BC892" s="304">
        <f t="shared" si="294"/>
        <v>0</v>
      </c>
      <c r="BD892" s="304">
        <f t="shared" si="295"/>
        <v>0</v>
      </c>
      <c r="BE892" s="304">
        <f>IFERROR(IF(VLOOKUP($C892,Listen!$A$2:$F$45,6,0)="Ja",BB892-MAX(BC892:BD892),BB892-BC892),0)</f>
        <v>0</v>
      </c>
    </row>
    <row r="893" spans="1:57" x14ac:dyDescent="0.25">
      <c r="A893" s="320" t="str">
        <f>IF(AND(D893&lt;&gt;0,C893&lt;&gt;0,E893&lt;&gt;0),IF(B893&lt;&gt;0,CONCATENATE(B893,"-AGr",VLOOKUP(C893,Listen!$A$2:$D$45,4,FALSE),"-",D893,"-",E893,),CONCATENATE("AGr",VLOOKUP(C893,Listen!$A$2:$D$45,4,FALSE),"-",D893,"-",E893)),"keine vollständige ID")</f>
        <v>keine vollständige ID</v>
      </c>
      <c r="B893" s="301"/>
      <c r="C893" s="287"/>
      <c r="D893" s="34"/>
      <c r="E893" s="306"/>
      <c r="F893" s="116"/>
      <c r="G893" s="17"/>
      <c r="H893" s="17"/>
      <c r="I893" s="17"/>
      <c r="J893" s="17"/>
      <c r="K893" s="17"/>
      <c r="L893" s="17"/>
      <c r="M893" s="17"/>
      <c r="N893" s="17"/>
      <c r="O893" s="116"/>
      <c r="P893" s="117">
        <f>IF(D893&gt;A_Stammdaten!$B$12,0,SUM(G893,H893,J893,L893:M893)-SUM(I893,K893,N893:O893))</f>
        <v>0</v>
      </c>
      <c r="Q893" s="17"/>
      <c r="R893" s="17"/>
      <c r="S893" s="17"/>
      <c r="T893" s="17"/>
      <c r="U893" s="62">
        <f t="shared" si="275"/>
        <v>0</v>
      </c>
      <c r="V893" s="34"/>
      <c r="W893" s="34"/>
      <c r="X893" s="34"/>
      <c r="Y893" s="34"/>
      <c r="Z893" s="34"/>
      <c r="AA893" s="63" t="str">
        <f t="shared" si="276"/>
        <v>-</v>
      </c>
      <c r="AB893" s="63" t="str">
        <f t="shared" si="277"/>
        <v>-</v>
      </c>
      <c r="AC893" s="63">
        <f>IF(ISBLANK($C893),0,VLOOKUP($C893,Listen!$A$2:$C$45,2,FALSE))</f>
        <v>0</v>
      </c>
      <c r="AD893" s="63">
        <f>IF(ISBLANK($C893),0,VLOOKUP($C893,Listen!$A$2:$C$45,3,FALSE))</f>
        <v>0</v>
      </c>
      <c r="AE893" s="49">
        <f t="shared" si="278"/>
        <v>0</v>
      </c>
      <c r="AF893" s="49">
        <f t="shared" si="278"/>
        <v>0</v>
      </c>
      <c r="AG893" s="49">
        <f>IFERROR(IF(OR($V893&lt;&gt;"Ja",VLOOKUP($C893,Listen!$A$2:$F$45,5,0)="Nein",D893&lt;IF(C893="LNG Anbindungsanlagen gemäß separater Festlegung",2022,2023)),$AC893,$AA893),0)</f>
        <v>0</v>
      </c>
      <c r="AH893" s="49">
        <f>IFERROR(IF(OR($V893&lt;&gt;"Ja",VLOOKUP($C893,Listen!$A$2:$F$45,5,0)="Nein",D893&lt;IF(C893="LNG Anbindungsanlagen gemäß separater Festlegung",2022,2023)),$AC893,$AA893),0)</f>
        <v>0</v>
      </c>
      <c r="AI893" s="49">
        <f>IFERROR(IF(OR($W893&lt;&gt;"Ja",VLOOKUP($C893,Listen!$A$2:$F$45,6,0)="Nein"),$AC893,$AB893),0)</f>
        <v>0</v>
      </c>
      <c r="AJ893" s="49">
        <f>IFERROR(IF(OR($W893&lt;&gt;"Ja",VLOOKUP($C893,Listen!$A$2:$F$45,6,0)="Nein"),$AC893,$AB893),0)</f>
        <v>0</v>
      </c>
      <c r="AK893" s="49">
        <f>IFERROR(IF(OR($W893&lt;&gt;"Ja",VLOOKUP($C893,Listen!$A$2:$F$45,6,0)="Nein"),$AC893,$AB893),0)</f>
        <v>0</v>
      </c>
      <c r="AL893" s="51">
        <f t="shared" si="279"/>
        <v>0</v>
      </c>
      <c r="AM893" s="296">
        <f>IFERROR(IF(VLOOKUP($C893,Listen!$A$2:$F$45,6,0)="Ja",MAX(BC893:BD893),D_SAV!$BC893),0)</f>
        <v>0</v>
      </c>
      <c r="AN893" s="51">
        <f t="shared" si="280"/>
        <v>0</v>
      </c>
      <c r="AP893" s="304">
        <f t="shared" si="281"/>
        <v>0</v>
      </c>
      <c r="AQ893" s="304">
        <f t="shared" si="282"/>
        <v>0</v>
      </c>
      <c r="AR893" s="304">
        <f t="shared" si="283"/>
        <v>0</v>
      </c>
      <c r="AS893" s="304">
        <f t="shared" si="284"/>
        <v>0</v>
      </c>
      <c r="AT893" s="304">
        <f t="shared" si="285"/>
        <v>0</v>
      </c>
      <c r="AU893" s="304">
        <f t="shared" si="286"/>
        <v>0</v>
      </c>
      <c r="AV893" s="304">
        <f t="shared" si="287"/>
        <v>0</v>
      </c>
      <c r="AW893" s="304">
        <f t="shared" si="288"/>
        <v>0</v>
      </c>
      <c r="AX893" s="304">
        <f t="shared" si="289"/>
        <v>0</v>
      </c>
      <c r="AY893" s="304">
        <f t="shared" si="290"/>
        <v>0</v>
      </c>
      <c r="AZ893" s="304">
        <f t="shared" si="291"/>
        <v>0</v>
      </c>
      <c r="BA893" s="304">
        <f t="shared" si="292"/>
        <v>0</v>
      </c>
      <c r="BB893" s="304">
        <f t="shared" si="293"/>
        <v>0</v>
      </c>
      <c r="BC893" s="304">
        <f t="shared" si="294"/>
        <v>0</v>
      </c>
      <c r="BD893" s="304">
        <f t="shared" si="295"/>
        <v>0</v>
      </c>
      <c r="BE893" s="304">
        <f>IFERROR(IF(VLOOKUP($C893,Listen!$A$2:$F$45,6,0)="Ja",BB893-MAX(BC893:BD893),BB893-BC893),0)</f>
        <v>0</v>
      </c>
    </row>
    <row r="894" spans="1:57" x14ac:dyDescent="0.25">
      <c r="A894" s="320" t="str">
        <f>IF(AND(D894&lt;&gt;0,C894&lt;&gt;0,E894&lt;&gt;0),IF(B894&lt;&gt;0,CONCATENATE(B894,"-AGr",VLOOKUP(C894,Listen!$A$2:$D$45,4,FALSE),"-",D894,"-",E894,),CONCATENATE("AGr",VLOOKUP(C894,Listen!$A$2:$D$45,4,FALSE),"-",D894,"-",E894)),"keine vollständige ID")</f>
        <v>keine vollständige ID</v>
      </c>
      <c r="B894" s="301"/>
      <c r="C894" s="287"/>
      <c r="D894" s="34"/>
      <c r="E894" s="306"/>
      <c r="F894" s="116"/>
      <c r="G894" s="17"/>
      <c r="H894" s="17"/>
      <c r="I894" s="17"/>
      <c r="J894" s="17"/>
      <c r="K894" s="17"/>
      <c r="L894" s="17"/>
      <c r="M894" s="17"/>
      <c r="N894" s="17"/>
      <c r="O894" s="116"/>
      <c r="P894" s="117">
        <f>IF(D894&gt;A_Stammdaten!$B$12,0,SUM(G894,H894,J894,L894:M894)-SUM(I894,K894,N894:O894))</f>
        <v>0</v>
      </c>
      <c r="Q894" s="17"/>
      <c r="R894" s="17"/>
      <c r="S894" s="17"/>
      <c r="T894" s="17"/>
      <c r="U894" s="62">
        <f t="shared" si="275"/>
        <v>0</v>
      </c>
      <c r="V894" s="34"/>
      <c r="W894" s="34"/>
      <c r="X894" s="34"/>
      <c r="Y894" s="34"/>
      <c r="Z894" s="34"/>
      <c r="AA894" s="63" t="str">
        <f t="shared" si="276"/>
        <v>-</v>
      </c>
      <c r="AB894" s="63" t="str">
        <f t="shared" si="277"/>
        <v>-</v>
      </c>
      <c r="AC894" s="63">
        <f>IF(ISBLANK($C894),0,VLOOKUP($C894,Listen!$A$2:$C$45,2,FALSE))</f>
        <v>0</v>
      </c>
      <c r="AD894" s="63">
        <f>IF(ISBLANK($C894),0,VLOOKUP($C894,Listen!$A$2:$C$45,3,FALSE))</f>
        <v>0</v>
      </c>
      <c r="AE894" s="49">
        <f t="shared" si="278"/>
        <v>0</v>
      </c>
      <c r="AF894" s="49">
        <f t="shared" si="278"/>
        <v>0</v>
      </c>
      <c r="AG894" s="49">
        <f>IFERROR(IF(OR($V894&lt;&gt;"Ja",VLOOKUP($C894,Listen!$A$2:$F$45,5,0)="Nein",D894&lt;IF(C894="LNG Anbindungsanlagen gemäß separater Festlegung",2022,2023)),$AC894,$AA894),0)</f>
        <v>0</v>
      </c>
      <c r="AH894" s="49">
        <f>IFERROR(IF(OR($V894&lt;&gt;"Ja",VLOOKUP($C894,Listen!$A$2:$F$45,5,0)="Nein",D894&lt;IF(C894="LNG Anbindungsanlagen gemäß separater Festlegung",2022,2023)),$AC894,$AA894),0)</f>
        <v>0</v>
      </c>
      <c r="AI894" s="49">
        <f>IFERROR(IF(OR($W894&lt;&gt;"Ja",VLOOKUP($C894,Listen!$A$2:$F$45,6,0)="Nein"),$AC894,$AB894),0)</f>
        <v>0</v>
      </c>
      <c r="AJ894" s="49">
        <f>IFERROR(IF(OR($W894&lt;&gt;"Ja",VLOOKUP($C894,Listen!$A$2:$F$45,6,0)="Nein"),$AC894,$AB894),0)</f>
        <v>0</v>
      </c>
      <c r="AK894" s="49">
        <f>IFERROR(IF(OR($W894&lt;&gt;"Ja",VLOOKUP($C894,Listen!$A$2:$F$45,6,0)="Nein"),$AC894,$AB894),0)</f>
        <v>0</v>
      </c>
      <c r="AL894" s="51">
        <f t="shared" si="279"/>
        <v>0</v>
      </c>
      <c r="AM894" s="296">
        <f>IFERROR(IF(VLOOKUP($C894,Listen!$A$2:$F$45,6,0)="Ja",MAX(BC894:BD894),D_SAV!$BC894),0)</f>
        <v>0</v>
      </c>
      <c r="AN894" s="51">
        <f t="shared" si="280"/>
        <v>0</v>
      </c>
      <c r="AP894" s="304">
        <f t="shared" si="281"/>
        <v>0</v>
      </c>
      <c r="AQ894" s="304">
        <f t="shared" si="282"/>
        <v>0</v>
      </c>
      <c r="AR894" s="304">
        <f t="shared" si="283"/>
        <v>0</v>
      </c>
      <c r="AS894" s="304">
        <f t="shared" si="284"/>
        <v>0</v>
      </c>
      <c r="AT894" s="304">
        <f t="shared" si="285"/>
        <v>0</v>
      </c>
      <c r="AU894" s="304">
        <f t="shared" si="286"/>
        <v>0</v>
      </c>
      <c r="AV894" s="304">
        <f t="shared" si="287"/>
        <v>0</v>
      </c>
      <c r="AW894" s="304">
        <f t="shared" si="288"/>
        <v>0</v>
      </c>
      <c r="AX894" s="304">
        <f t="shared" si="289"/>
        <v>0</v>
      </c>
      <c r="AY894" s="304">
        <f t="shared" si="290"/>
        <v>0</v>
      </c>
      <c r="AZ894" s="304">
        <f t="shared" si="291"/>
        <v>0</v>
      </c>
      <c r="BA894" s="304">
        <f t="shared" si="292"/>
        <v>0</v>
      </c>
      <c r="BB894" s="304">
        <f t="shared" si="293"/>
        <v>0</v>
      </c>
      <c r="BC894" s="304">
        <f t="shared" si="294"/>
        <v>0</v>
      </c>
      <c r="BD894" s="304">
        <f t="shared" si="295"/>
        <v>0</v>
      </c>
      <c r="BE894" s="304">
        <f>IFERROR(IF(VLOOKUP($C894,Listen!$A$2:$F$45,6,0)="Ja",BB894-MAX(BC894:BD894),BB894-BC894),0)</f>
        <v>0</v>
      </c>
    </row>
    <row r="895" spans="1:57" x14ac:dyDescent="0.25">
      <c r="A895" s="320" t="str">
        <f>IF(AND(D895&lt;&gt;0,C895&lt;&gt;0,E895&lt;&gt;0),IF(B895&lt;&gt;0,CONCATENATE(B895,"-AGr",VLOOKUP(C895,Listen!$A$2:$D$45,4,FALSE),"-",D895,"-",E895,),CONCATENATE("AGr",VLOOKUP(C895,Listen!$A$2:$D$45,4,FALSE),"-",D895,"-",E895)),"keine vollständige ID")</f>
        <v>keine vollständige ID</v>
      </c>
      <c r="B895" s="301"/>
      <c r="C895" s="287"/>
      <c r="D895" s="34"/>
      <c r="E895" s="306"/>
      <c r="F895" s="116"/>
      <c r="G895" s="17"/>
      <c r="H895" s="17"/>
      <c r="I895" s="17"/>
      <c r="J895" s="17"/>
      <c r="K895" s="17"/>
      <c r="L895" s="17"/>
      <c r="M895" s="17"/>
      <c r="N895" s="17"/>
      <c r="O895" s="116"/>
      <c r="P895" s="117">
        <f>IF(D895&gt;A_Stammdaten!$B$12,0,SUM(G895,H895,J895,L895:M895)-SUM(I895,K895,N895:O895))</f>
        <v>0</v>
      </c>
      <c r="Q895" s="17"/>
      <c r="R895" s="17"/>
      <c r="S895" s="17"/>
      <c r="T895" s="17"/>
      <c r="U895" s="62">
        <f t="shared" si="275"/>
        <v>0</v>
      </c>
      <c r="V895" s="34"/>
      <c r="W895" s="34"/>
      <c r="X895" s="34"/>
      <c r="Y895" s="34"/>
      <c r="Z895" s="34"/>
      <c r="AA895" s="63" t="str">
        <f t="shared" si="276"/>
        <v>-</v>
      </c>
      <c r="AB895" s="63" t="str">
        <f t="shared" si="277"/>
        <v>-</v>
      </c>
      <c r="AC895" s="63">
        <f>IF(ISBLANK($C895),0,VLOOKUP($C895,Listen!$A$2:$C$45,2,FALSE))</f>
        <v>0</v>
      </c>
      <c r="AD895" s="63">
        <f>IF(ISBLANK($C895),0,VLOOKUP($C895,Listen!$A$2:$C$45,3,FALSE))</f>
        <v>0</v>
      </c>
      <c r="AE895" s="49">
        <f t="shared" si="278"/>
        <v>0</v>
      </c>
      <c r="AF895" s="49">
        <f t="shared" si="278"/>
        <v>0</v>
      </c>
      <c r="AG895" s="49">
        <f>IFERROR(IF(OR($V895&lt;&gt;"Ja",VLOOKUP($C895,Listen!$A$2:$F$45,5,0)="Nein",D895&lt;IF(C895="LNG Anbindungsanlagen gemäß separater Festlegung",2022,2023)),$AC895,$AA895),0)</f>
        <v>0</v>
      </c>
      <c r="AH895" s="49">
        <f>IFERROR(IF(OR($V895&lt;&gt;"Ja",VLOOKUP($C895,Listen!$A$2:$F$45,5,0)="Nein",D895&lt;IF(C895="LNG Anbindungsanlagen gemäß separater Festlegung",2022,2023)),$AC895,$AA895),0)</f>
        <v>0</v>
      </c>
      <c r="AI895" s="49">
        <f>IFERROR(IF(OR($W895&lt;&gt;"Ja",VLOOKUP($C895,Listen!$A$2:$F$45,6,0)="Nein"),$AC895,$AB895),0)</f>
        <v>0</v>
      </c>
      <c r="AJ895" s="49">
        <f>IFERROR(IF(OR($W895&lt;&gt;"Ja",VLOOKUP($C895,Listen!$A$2:$F$45,6,0)="Nein"),$AC895,$AB895),0)</f>
        <v>0</v>
      </c>
      <c r="AK895" s="49">
        <f>IFERROR(IF(OR($W895&lt;&gt;"Ja",VLOOKUP($C895,Listen!$A$2:$F$45,6,0)="Nein"),$AC895,$AB895),0)</f>
        <v>0</v>
      </c>
      <c r="AL895" s="51">
        <f t="shared" si="279"/>
        <v>0</v>
      </c>
      <c r="AM895" s="296">
        <f>IFERROR(IF(VLOOKUP($C895,Listen!$A$2:$F$45,6,0)="Ja",MAX(BC895:BD895),D_SAV!$BC895),0)</f>
        <v>0</v>
      </c>
      <c r="AN895" s="51">
        <f t="shared" si="280"/>
        <v>0</v>
      </c>
      <c r="AP895" s="304">
        <f t="shared" si="281"/>
        <v>0</v>
      </c>
      <c r="AQ895" s="304">
        <f t="shared" si="282"/>
        <v>0</v>
      </c>
      <c r="AR895" s="304">
        <f t="shared" si="283"/>
        <v>0</v>
      </c>
      <c r="AS895" s="304">
        <f t="shared" si="284"/>
        <v>0</v>
      </c>
      <c r="AT895" s="304">
        <f t="shared" si="285"/>
        <v>0</v>
      </c>
      <c r="AU895" s="304">
        <f t="shared" si="286"/>
        <v>0</v>
      </c>
      <c r="AV895" s="304">
        <f t="shared" si="287"/>
        <v>0</v>
      </c>
      <c r="AW895" s="304">
        <f t="shared" si="288"/>
        <v>0</v>
      </c>
      <c r="AX895" s="304">
        <f t="shared" si="289"/>
        <v>0</v>
      </c>
      <c r="AY895" s="304">
        <f t="shared" si="290"/>
        <v>0</v>
      </c>
      <c r="AZ895" s="304">
        <f t="shared" si="291"/>
        <v>0</v>
      </c>
      <c r="BA895" s="304">
        <f t="shared" si="292"/>
        <v>0</v>
      </c>
      <c r="BB895" s="304">
        <f t="shared" si="293"/>
        <v>0</v>
      </c>
      <c r="BC895" s="304">
        <f t="shared" si="294"/>
        <v>0</v>
      </c>
      <c r="BD895" s="304">
        <f t="shared" si="295"/>
        <v>0</v>
      </c>
      <c r="BE895" s="304">
        <f>IFERROR(IF(VLOOKUP($C895,Listen!$A$2:$F$45,6,0)="Ja",BB895-MAX(BC895:BD895),BB895-BC895),0)</f>
        <v>0</v>
      </c>
    </row>
    <row r="896" spans="1:57" x14ac:dyDescent="0.25">
      <c r="A896" s="320" t="str">
        <f>IF(AND(D896&lt;&gt;0,C896&lt;&gt;0,E896&lt;&gt;0),IF(B896&lt;&gt;0,CONCATENATE(B896,"-AGr",VLOOKUP(C896,Listen!$A$2:$D$45,4,FALSE),"-",D896,"-",E896,),CONCATENATE("AGr",VLOOKUP(C896,Listen!$A$2:$D$45,4,FALSE),"-",D896,"-",E896)),"keine vollständige ID")</f>
        <v>keine vollständige ID</v>
      </c>
      <c r="B896" s="301"/>
      <c r="C896" s="287"/>
      <c r="D896" s="34"/>
      <c r="E896" s="306"/>
      <c r="F896" s="116"/>
      <c r="G896" s="17"/>
      <c r="H896" s="17"/>
      <c r="I896" s="17"/>
      <c r="J896" s="17"/>
      <c r="K896" s="17"/>
      <c r="L896" s="17"/>
      <c r="M896" s="17"/>
      <c r="N896" s="17"/>
      <c r="O896" s="116"/>
      <c r="P896" s="117">
        <f>IF(D896&gt;A_Stammdaten!$B$12,0,SUM(G896,H896,J896,L896:M896)-SUM(I896,K896,N896:O896))</f>
        <v>0</v>
      </c>
      <c r="Q896" s="17"/>
      <c r="R896" s="17"/>
      <c r="S896" s="17"/>
      <c r="T896" s="17"/>
      <c r="U896" s="62">
        <f t="shared" si="275"/>
        <v>0</v>
      </c>
      <c r="V896" s="34"/>
      <c r="W896" s="34"/>
      <c r="X896" s="34"/>
      <c r="Y896" s="34"/>
      <c r="Z896" s="34"/>
      <c r="AA896" s="63" t="str">
        <f t="shared" si="276"/>
        <v>-</v>
      </c>
      <c r="AB896" s="63" t="str">
        <f t="shared" si="277"/>
        <v>-</v>
      </c>
      <c r="AC896" s="63">
        <f>IF(ISBLANK($C896),0,VLOOKUP($C896,Listen!$A$2:$C$45,2,FALSE))</f>
        <v>0</v>
      </c>
      <c r="AD896" s="63">
        <f>IF(ISBLANK($C896),0,VLOOKUP($C896,Listen!$A$2:$C$45,3,FALSE))</f>
        <v>0</v>
      </c>
      <c r="AE896" s="49">
        <f t="shared" si="278"/>
        <v>0</v>
      </c>
      <c r="AF896" s="49">
        <f t="shared" si="278"/>
        <v>0</v>
      </c>
      <c r="AG896" s="49">
        <f>IFERROR(IF(OR($V896&lt;&gt;"Ja",VLOOKUP($C896,Listen!$A$2:$F$45,5,0)="Nein",D896&lt;IF(C896="LNG Anbindungsanlagen gemäß separater Festlegung",2022,2023)),$AC896,$AA896),0)</f>
        <v>0</v>
      </c>
      <c r="AH896" s="49">
        <f>IFERROR(IF(OR($V896&lt;&gt;"Ja",VLOOKUP($C896,Listen!$A$2:$F$45,5,0)="Nein",D896&lt;IF(C896="LNG Anbindungsanlagen gemäß separater Festlegung",2022,2023)),$AC896,$AA896),0)</f>
        <v>0</v>
      </c>
      <c r="AI896" s="49">
        <f>IFERROR(IF(OR($W896&lt;&gt;"Ja",VLOOKUP($C896,Listen!$A$2:$F$45,6,0)="Nein"),$AC896,$AB896),0)</f>
        <v>0</v>
      </c>
      <c r="AJ896" s="49">
        <f>IFERROR(IF(OR($W896&lt;&gt;"Ja",VLOOKUP($C896,Listen!$A$2:$F$45,6,0)="Nein"),$AC896,$AB896),0)</f>
        <v>0</v>
      </c>
      <c r="AK896" s="49">
        <f>IFERROR(IF(OR($W896&lt;&gt;"Ja",VLOOKUP($C896,Listen!$A$2:$F$45,6,0)="Nein"),$AC896,$AB896),0)</f>
        <v>0</v>
      </c>
      <c r="AL896" s="51">
        <f t="shared" si="279"/>
        <v>0</v>
      </c>
      <c r="AM896" s="296">
        <f>IFERROR(IF(VLOOKUP($C896,Listen!$A$2:$F$45,6,0)="Ja",MAX(BC896:BD896),D_SAV!$BC896),0)</f>
        <v>0</v>
      </c>
      <c r="AN896" s="51">
        <f t="shared" si="280"/>
        <v>0</v>
      </c>
      <c r="AP896" s="304">
        <f t="shared" si="281"/>
        <v>0</v>
      </c>
      <c r="AQ896" s="304">
        <f t="shared" si="282"/>
        <v>0</v>
      </c>
      <c r="AR896" s="304">
        <f t="shared" si="283"/>
        <v>0</v>
      </c>
      <c r="AS896" s="304">
        <f t="shared" si="284"/>
        <v>0</v>
      </c>
      <c r="AT896" s="304">
        <f t="shared" si="285"/>
        <v>0</v>
      </c>
      <c r="AU896" s="304">
        <f t="shared" si="286"/>
        <v>0</v>
      </c>
      <c r="AV896" s="304">
        <f t="shared" si="287"/>
        <v>0</v>
      </c>
      <c r="AW896" s="304">
        <f t="shared" si="288"/>
        <v>0</v>
      </c>
      <c r="AX896" s="304">
        <f t="shared" si="289"/>
        <v>0</v>
      </c>
      <c r="AY896" s="304">
        <f t="shared" si="290"/>
        <v>0</v>
      </c>
      <c r="AZ896" s="304">
        <f t="shared" si="291"/>
        <v>0</v>
      </c>
      <c r="BA896" s="304">
        <f t="shared" si="292"/>
        <v>0</v>
      </c>
      <c r="BB896" s="304">
        <f t="shared" si="293"/>
        <v>0</v>
      </c>
      <c r="BC896" s="304">
        <f t="shared" si="294"/>
        <v>0</v>
      </c>
      <c r="BD896" s="304">
        <f t="shared" si="295"/>
        <v>0</v>
      </c>
      <c r="BE896" s="304">
        <f>IFERROR(IF(VLOOKUP($C896,Listen!$A$2:$F$45,6,0)="Ja",BB896-MAX(BC896:BD896),BB896-BC896),0)</f>
        <v>0</v>
      </c>
    </row>
    <row r="897" spans="1:57" x14ac:dyDescent="0.25">
      <c r="A897" s="320" t="str">
        <f>IF(AND(D897&lt;&gt;0,C897&lt;&gt;0,E897&lt;&gt;0),IF(B897&lt;&gt;0,CONCATENATE(B897,"-AGr",VLOOKUP(C897,Listen!$A$2:$D$45,4,FALSE),"-",D897,"-",E897,),CONCATENATE("AGr",VLOOKUP(C897,Listen!$A$2:$D$45,4,FALSE),"-",D897,"-",E897)),"keine vollständige ID")</f>
        <v>keine vollständige ID</v>
      </c>
      <c r="B897" s="301"/>
      <c r="C897" s="287"/>
      <c r="D897" s="34"/>
      <c r="E897" s="306"/>
      <c r="F897" s="116"/>
      <c r="G897" s="17"/>
      <c r="H897" s="17"/>
      <c r="I897" s="17"/>
      <c r="J897" s="17"/>
      <c r="K897" s="17"/>
      <c r="L897" s="17"/>
      <c r="M897" s="17"/>
      <c r="N897" s="17"/>
      <c r="O897" s="116"/>
      <c r="P897" s="117">
        <f>IF(D897&gt;A_Stammdaten!$B$12,0,SUM(G897,H897,J897,L897:M897)-SUM(I897,K897,N897:O897))</f>
        <v>0</v>
      </c>
      <c r="Q897" s="17"/>
      <c r="R897" s="17"/>
      <c r="S897" s="17"/>
      <c r="T897" s="17"/>
      <c r="U897" s="62">
        <f t="shared" si="275"/>
        <v>0</v>
      </c>
      <c r="V897" s="34"/>
      <c r="W897" s="34"/>
      <c r="X897" s="34"/>
      <c r="Y897" s="34"/>
      <c r="Z897" s="34"/>
      <c r="AA897" s="63" t="str">
        <f t="shared" si="276"/>
        <v>-</v>
      </c>
      <c r="AB897" s="63" t="str">
        <f t="shared" si="277"/>
        <v>-</v>
      </c>
      <c r="AC897" s="63">
        <f>IF(ISBLANK($C897),0,VLOOKUP($C897,Listen!$A$2:$C$45,2,FALSE))</f>
        <v>0</v>
      </c>
      <c r="AD897" s="63">
        <f>IF(ISBLANK($C897),0,VLOOKUP($C897,Listen!$A$2:$C$45,3,FALSE))</f>
        <v>0</v>
      </c>
      <c r="AE897" s="49">
        <f t="shared" si="278"/>
        <v>0</v>
      </c>
      <c r="AF897" s="49">
        <f t="shared" si="278"/>
        <v>0</v>
      </c>
      <c r="AG897" s="49">
        <f>IFERROR(IF(OR($V897&lt;&gt;"Ja",VLOOKUP($C897,Listen!$A$2:$F$45,5,0)="Nein",D897&lt;IF(C897="LNG Anbindungsanlagen gemäß separater Festlegung",2022,2023)),$AC897,$AA897),0)</f>
        <v>0</v>
      </c>
      <c r="AH897" s="49">
        <f>IFERROR(IF(OR($V897&lt;&gt;"Ja",VLOOKUP($C897,Listen!$A$2:$F$45,5,0)="Nein",D897&lt;IF(C897="LNG Anbindungsanlagen gemäß separater Festlegung",2022,2023)),$AC897,$AA897),0)</f>
        <v>0</v>
      </c>
      <c r="AI897" s="49">
        <f>IFERROR(IF(OR($W897&lt;&gt;"Ja",VLOOKUP($C897,Listen!$A$2:$F$45,6,0)="Nein"),$AC897,$AB897),0)</f>
        <v>0</v>
      </c>
      <c r="AJ897" s="49">
        <f>IFERROR(IF(OR($W897&lt;&gt;"Ja",VLOOKUP($C897,Listen!$A$2:$F$45,6,0)="Nein"),$AC897,$AB897),0)</f>
        <v>0</v>
      </c>
      <c r="AK897" s="49">
        <f>IFERROR(IF(OR($W897&lt;&gt;"Ja",VLOOKUP($C897,Listen!$A$2:$F$45,6,0)="Nein"),$AC897,$AB897),0)</f>
        <v>0</v>
      </c>
      <c r="AL897" s="51">
        <f t="shared" si="279"/>
        <v>0</v>
      </c>
      <c r="AM897" s="296">
        <f>IFERROR(IF(VLOOKUP($C897,Listen!$A$2:$F$45,6,0)="Ja",MAX(BC897:BD897),D_SAV!$BC897),0)</f>
        <v>0</v>
      </c>
      <c r="AN897" s="51">
        <f t="shared" si="280"/>
        <v>0</v>
      </c>
      <c r="AP897" s="304">
        <f t="shared" si="281"/>
        <v>0</v>
      </c>
      <c r="AQ897" s="304">
        <f t="shared" si="282"/>
        <v>0</v>
      </c>
      <c r="AR897" s="304">
        <f t="shared" si="283"/>
        <v>0</v>
      </c>
      <c r="AS897" s="304">
        <f t="shared" si="284"/>
        <v>0</v>
      </c>
      <c r="AT897" s="304">
        <f t="shared" si="285"/>
        <v>0</v>
      </c>
      <c r="AU897" s="304">
        <f t="shared" si="286"/>
        <v>0</v>
      </c>
      <c r="AV897" s="304">
        <f t="shared" si="287"/>
        <v>0</v>
      </c>
      <c r="AW897" s="304">
        <f t="shared" si="288"/>
        <v>0</v>
      </c>
      <c r="AX897" s="304">
        <f t="shared" si="289"/>
        <v>0</v>
      </c>
      <c r="AY897" s="304">
        <f t="shared" si="290"/>
        <v>0</v>
      </c>
      <c r="AZ897" s="304">
        <f t="shared" si="291"/>
        <v>0</v>
      </c>
      <c r="BA897" s="304">
        <f t="shared" si="292"/>
        <v>0</v>
      </c>
      <c r="BB897" s="304">
        <f t="shared" si="293"/>
        <v>0</v>
      </c>
      <c r="BC897" s="304">
        <f t="shared" si="294"/>
        <v>0</v>
      </c>
      <c r="BD897" s="304">
        <f t="shared" si="295"/>
        <v>0</v>
      </c>
      <c r="BE897" s="304">
        <f>IFERROR(IF(VLOOKUP($C897,Listen!$A$2:$F$45,6,0)="Ja",BB897-MAX(BC897:BD897),BB897-BC897),0)</f>
        <v>0</v>
      </c>
    </row>
    <row r="898" spans="1:57" x14ac:dyDescent="0.25">
      <c r="A898" s="320" t="str">
        <f>IF(AND(D898&lt;&gt;0,C898&lt;&gt;0,E898&lt;&gt;0),IF(B898&lt;&gt;0,CONCATENATE(B898,"-AGr",VLOOKUP(C898,Listen!$A$2:$D$45,4,FALSE),"-",D898,"-",E898,),CONCATENATE("AGr",VLOOKUP(C898,Listen!$A$2:$D$45,4,FALSE),"-",D898,"-",E898)),"keine vollständige ID")</f>
        <v>keine vollständige ID</v>
      </c>
      <c r="B898" s="301"/>
      <c r="C898" s="287"/>
      <c r="D898" s="34"/>
      <c r="E898" s="306"/>
      <c r="F898" s="116"/>
      <c r="G898" s="17"/>
      <c r="H898" s="17"/>
      <c r="I898" s="17"/>
      <c r="J898" s="17"/>
      <c r="K898" s="17"/>
      <c r="L898" s="17"/>
      <c r="M898" s="17"/>
      <c r="N898" s="17"/>
      <c r="O898" s="116"/>
      <c r="P898" s="117">
        <f>IF(D898&gt;A_Stammdaten!$B$12,0,SUM(G898,H898,J898,L898:M898)-SUM(I898,K898,N898:O898))</f>
        <v>0</v>
      </c>
      <c r="Q898" s="17"/>
      <c r="R898" s="17"/>
      <c r="S898" s="17"/>
      <c r="T898" s="17"/>
      <c r="U898" s="62">
        <f t="shared" si="275"/>
        <v>0</v>
      </c>
      <c r="V898" s="34"/>
      <c r="W898" s="34"/>
      <c r="X898" s="34"/>
      <c r="Y898" s="34"/>
      <c r="Z898" s="34"/>
      <c r="AA898" s="63" t="str">
        <f t="shared" si="276"/>
        <v>-</v>
      </c>
      <c r="AB898" s="63" t="str">
        <f t="shared" si="277"/>
        <v>-</v>
      </c>
      <c r="AC898" s="63">
        <f>IF(ISBLANK($C898),0,VLOOKUP($C898,Listen!$A$2:$C$45,2,FALSE))</f>
        <v>0</v>
      </c>
      <c r="AD898" s="63">
        <f>IF(ISBLANK($C898),0,VLOOKUP($C898,Listen!$A$2:$C$45,3,FALSE))</f>
        <v>0</v>
      </c>
      <c r="AE898" s="49">
        <f t="shared" si="278"/>
        <v>0</v>
      </c>
      <c r="AF898" s="49">
        <f t="shared" si="278"/>
        <v>0</v>
      </c>
      <c r="AG898" s="49">
        <f>IFERROR(IF(OR($V898&lt;&gt;"Ja",VLOOKUP($C898,Listen!$A$2:$F$45,5,0)="Nein",D898&lt;IF(C898="LNG Anbindungsanlagen gemäß separater Festlegung",2022,2023)),$AC898,$AA898),0)</f>
        <v>0</v>
      </c>
      <c r="AH898" s="49">
        <f>IFERROR(IF(OR($V898&lt;&gt;"Ja",VLOOKUP($C898,Listen!$A$2:$F$45,5,0)="Nein",D898&lt;IF(C898="LNG Anbindungsanlagen gemäß separater Festlegung",2022,2023)),$AC898,$AA898),0)</f>
        <v>0</v>
      </c>
      <c r="AI898" s="49">
        <f>IFERROR(IF(OR($W898&lt;&gt;"Ja",VLOOKUP($C898,Listen!$A$2:$F$45,6,0)="Nein"),$AC898,$AB898),0)</f>
        <v>0</v>
      </c>
      <c r="AJ898" s="49">
        <f>IFERROR(IF(OR($W898&lt;&gt;"Ja",VLOOKUP($C898,Listen!$A$2:$F$45,6,0)="Nein"),$AC898,$AB898),0)</f>
        <v>0</v>
      </c>
      <c r="AK898" s="49">
        <f>IFERROR(IF(OR($W898&lt;&gt;"Ja",VLOOKUP($C898,Listen!$A$2:$F$45,6,0)="Nein"),$AC898,$AB898),0)</f>
        <v>0</v>
      </c>
      <c r="AL898" s="51">
        <f t="shared" si="279"/>
        <v>0</v>
      </c>
      <c r="AM898" s="296">
        <f>IFERROR(IF(VLOOKUP($C898,Listen!$A$2:$F$45,6,0)="Ja",MAX(BC898:BD898),D_SAV!$BC898),0)</f>
        <v>0</v>
      </c>
      <c r="AN898" s="51">
        <f t="shared" si="280"/>
        <v>0</v>
      </c>
      <c r="AP898" s="304">
        <f t="shared" si="281"/>
        <v>0</v>
      </c>
      <c r="AQ898" s="304">
        <f t="shared" si="282"/>
        <v>0</v>
      </c>
      <c r="AR898" s="304">
        <f t="shared" si="283"/>
        <v>0</v>
      </c>
      <c r="AS898" s="304">
        <f t="shared" si="284"/>
        <v>0</v>
      </c>
      <c r="AT898" s="304">
        <f t="shared" si="285"/>
        <v>0</v>
      </c>
      <c r="AU898" s="304">
        <f t="shared" si="286"/>
        <v>0</v>
      </c>
      <c r="AV898" s="304">
        <f t="shared" si="287"/>
        <v>0</v>
      </c>
      <c r="AW898" s="304">
        <f t="shared" si="288"/>
        <v>0</v>
      </c>
      <c r="AX898" s="304">
        <f t="shared" si="289"/>
        <v>0</v>
      </c>
      <c r="AY898" s="304">
        <f t="shared" si="290"/>
        <v>0</v>
      </c>
      <c r="AZ898" s="304">
        <f t="shared" si="291"/>
        <v>0</v>
      </c>
      <c r="BA898" s="304">
        <f t="shared" si="292"/>
        <v>0</v>
      </c>
      <c r="BB898" s="304">
        <f t="shared" si="293"/>
        <v>0</v>
      </c>
      <c r="BC898" s="304">
        <f t="shared" si="294"/>
        <v>0</v>
      </c>
      <c r="BD898" s="304">
        <f t="shared" si="295"/>
        <v>0</v>
      </c>
      <c r="BE898" s="304">
        <f>IFERROR(IF(VLOOKUP($C898,Listen!$A$2:$F$45,6,0)="Ja",BB898-MAX(BC898:BD898),BB898-BC898),0)</f>
        <v>0</v>
      </c>
    </row>
    <row r="899" spans="1:57" x14ac:dyDescent="0.25">
      <c r="A899" s="320" t="str">
        <f>IF(AND(D899&lt;&gt;0,C899&lt;&gt;0,E899&lt;&gt;0),IF(B899&lt;&gt;0,CONCATENATE(B899,"-AGr",VLOOKUP(C899,Listen!$A$2:$D$45,4,FALSE),"-",D899,"-",E899,),CONCATENATE("AGr",VLOOKUP(C899,Listen!$A$2:$D$45,4,FALSE),"-",D899,"-",E899)),"keine vollständige ID")</f>
        <v>keine vollständige ID</v>
      </c>
      <c r="B899" s="301"/>
      <c r="C899" s="287"/>
      <c r="D899" s="34"/>
      <c r="E899" s="306"/>
      <c r="F899" s="116"/>
      <c r="G899" s="17"/>
      <c r="H899" s="17"/>
      <c r="I899" s="17"/>
      <c r="J899" s="17"/>
      <c r="K899" s="17"/>
      <c r="L899" s="17"/>
      <c r="M899" s="17"/>
      <c r="N899" s="17"/>
      <c r="O899" s="116"/>
      <c r="P899" s="117">
        <f>IF(D899&gt;A_Stammdaten!$B$12,0,SUM(G899,H899,J899,L899:M899)-SUM(I899,K899,N899:O899))</f>
        <v>0</v>
      </c>
      <c r="Q899" s="17"/>
      <c r="R899" s="17"/>
      <c r="S899" s="17"/>
      <c r="T899" s="17"/>
      <c r="U899" s="62">
        <f t="shared" si="275"/>
        <v>0</v>
      </c>
      <c r="V899" s="34"/>
      <c r="W899" s="34"/>
      <c r="X899" s="34"/>
      <c r="Y899" s="34"/>
      <c r="Z899" s="34"/>
      <c r="AA899" s="63" t="str">
        <f t="shared" si="276"/>
        <v>-</v>
      </c>
      <c r="AB899" s="63" t="str">
        <f t="shared" si="277"/>
        <v>-</v>
      </c>
      <c r="AC899" s="63">
        <f>IF(ISBLANK($C899),0,VLOOKUP($C899,Listen!$A$2:$C$45,2,FALSE))</f>
        <v>0</v>
      </c>
      <c r="AD899" s="63">
        <f>IF(ISBLANK($C899),0,VLOOKUP($C899,Listen!$A$2:$C$45,3,FALSE))</f>
        <v>0</v>
      </c>
      <c r="AE899" s="49">
        <f t="shared" si="278"/>
        <v>0</v>
      </c>
      <c r="AF899" s="49">
        <f t="shared" si="278"/>
        <v>0</v>
      </c>
      <c r="AG899" s="49">
        <f>IFERROR(IF(OR($V899&lt;&gt;"Ja",VLOOKUP($C899,Listen!$A$2:$F$45,5,0)="Nein",D899&lt;IF(C899="LNG Anbindungsanlagen gemäß separater Festlegung",2022,2023)),$AC899,$AA899),0)</f>
        <v>0</v>
      </c>
      <c r="AH899" s="49">
        <f>IFERROR(IF(OR($V899&lt;&gt;"Ja",VLOOKUP($C899,Listen!$A$2:$F$45,5,0)="Nein",D899&lt;IF(C899="LNG Anbindungsanlagen gemäß separater Festlegung",2022,2023)),$AC899,$AA899),0)</f>
        <v>0</v>
      </c>
      <c r="AI899" s="49">
        <f>IFERROR(IF(OR($W899&lt;&gt;"Ja",VLOOKUP($C899,Listen!$A$2:$F$45,6,0)="Nein"),$AC899,$AB899),0)</f>
        <v>0</v>
      </c>
      <c r="AJ899" s="49">
        <f>IFERROR(IF(OR($W899&lt;&gt;"Ja",VLOOKUP($C899,Listen!$A$2:$F$45,6,0)="Nein"),$AC899,$AB899),0)</f>
        <v>0</v>
      </c>
      <c r="AK899" s="49">
        <f>IFERROR(IF(OR($W899&lt;&gt;"Ja",VLOOKUP($C899,Listen!$A$2:$F$45,6,0)="Nein"),$AC899,$AB899),0)</f>
        <v>0</v>
      </c>
      <c r="AL899" s="51">
        <f t="shared" si="279"/>
        <v>0</v>
      </c>
      <c r="AM899" s="296">
        <f>IFERROR(IF(VLOOKUP($C899,Listen!$A$2:$F$45,6,0)="Ja",MAX(BC899:BD899),D_SAV!$BC899),0)</f>
        <v>0</v>
      </c>
      <c r="AN899" s="51">
        <f t="shared" si="280"/>
        <v>0</v>
      </c>
      <c r="AP899" s="304">
        <f t="shared" si="281"/>
        <v>0</v>
      </c>
      <c r="AQ899" s="304">
        <f t="shared" si="282"/>
        <v>0</v>
      </c>
      <c r="AR899" s="304">
        <f t="shared" si="283"/>
        <v>0</v>
      </c>
      <c r="AS899" s="304">
        <f t="shared" si="284"/>
        <v>0</v>
      </c>
      <c r="AT899" s="304">
        <f t="shared" si="285"/>
        <v>0</v>
      </c>
      <c r="AU899" s="304">
        <f t="shared" si="286"/>
        <v>0</v>
      </c>
      <c r="AV899" s="304">
        <f t="shared" si="287"/>
        <v>0</v>
      </c>
      <c r="AW899" s="304">
        <f t="shared" si="288"/>
        <v>0</v>
      </c>
      <c r="AX899" s="304">
        <f t="shared" si="289"/>
        <v>0</v>
      </c>
      <c r="AY899" s="304">
        <f t="shared" si="290"/>
        <v>0</v>
      </c>
      <c r="AZ899" s="304">
        <f t="shared" si="291"/>
        <v>0</v>
      </c>
      <c r="BA899" s="304">
        <f t="shared" si="292"/>
        <v>0</v>
      </c>
      <c r="BB899" s="304">
        <f t="shared" si="293"/>
        <v>0</v>
      </c>
      <c r="BC899" s="304">
        <f t="shared" si="294"/>
        <v>0</v>
      </c>
      <c r="BD899" s="304">
        <f t="shared" si="295"/>
        <v>0</v>
      </c>
      <c r="BE899" s="304">
        <f>IFERROR(IF(VLOOKUP($C899,Listen!$A$2:$F$45,6,0)="Ja",BB899-MAX(BC899:BD899),BB899-BC899),0)</f>
        <v>0</v>
      </c>
    </row>
    <row r="900" spans="1:57" x14ac:dyDescent="0.25">
      <c r="A900" s="320" t="str">
        <f>IF(AND(D900&lt;&gt;0,C900&lt;&gt;0,E900&lt;&gt;0),IF(B900&lt;&gt;0,CONCATENATE(B900,"-AGr",VLOOKUP(C900,Listen!$A$2:$D$45,4,FALSE),"-",D900,"-",E900,),CONCATENATE("AGr",VLOOKUP(C900,Listen!$A$2:$D$45,4,FALSE),"-",D900,"-",E900)),"keine vollständige ID")</f>
        <v>keine vollständige ID</v>
      </c>
      <c r="B900" s="301"/>
      <c r="C900" s="287"/>
      <c r="D900" s="34"/>
      <c r="E900" s="306"/>
      <c r="F900" s="116"/>
      <c r="G900" s="17"/>
      <c r="H900" s="17"/>
      <c r="I900" s="17"/>
      <c r="J900" s="17"/>
      <c r="K900" s="17"/>
      <c r="L900" s="17"/>
      <c r="M900" s="17"/>
      <c r="N900" s="17"/>
      <c r="O900" s="116"/>
      <c r="P900" s="117">
        <f>IF(D900&gt;A_Stammdaten!$B$12,0,SUM(G900,H900,J900,L900:M900)-SUM(I900,K900,N900:O900))</f>
        <v>0</v>
      </c>
      <c r="Q900" s="17"/>
      <c r="R900" s="17"/>
      <c r="S900" s="17"/>
      <c r="T900" s="17"/>
      <c r="U900" s="62">
        <f t="shared" si="275"/>
        <v>0</v>
      </c>
      <c r="V900" s="34"/>
      <c r="W900" s="34"/>
      <c r="X900" s="34"/>
      <c r="Y900" s="34"/>
      <c r="Z900" s="34"/>
      <c r="AA900" s="63" t="str">
        <f t="shared" si="276"/>
        <v>-</v>
      </c>
      <c r="AB900" s="63" t="str">
        <f t="shared" si="277"/>
        <v>-</v>
      </c>
      <c r="AC900" s="63">
        <f>IF(ISBLANK($C900),0,VLOOKUP($C900,Listen!$A$2:$C$45,2,FALSE))</f>
        <v>0</v>
      </c>
      <c r="AD900" s="63">
        <f>IF(ISBLANK($C900),0,VLOOKUP($C900,Listen!$A$2:$C$45,3,FALSE))</f>
        <v>0</v>
      </c>
      <c r="AE900" s="49">
        <f t="shared" si="278"/>
        <v>0</v>
      </c>
      <c r="AF900" s="49">
        <f t="shared" si="278"/>
        <v>0</v>
      </c>
      <c r="AG900" s="49">
        <f>IFERROR(IF(OR($V900&lt;&gt;"Ja",VLOOKUP($C900,Listen!$A$2:$F$45,5,0)="Nein",D900&lt;IF(C900="LNG Anbindungsanlagen gemäß separater Festlegung",2022,2023)),$AC900,$AA900),0)</f>
        <v>0</v>
      </c>
      <c r="AH900" s="49">
        <f>IFERROR(IF(OR($V900&lt;&gt;"Ja",VLOOKUP($C900,Listen!$A$2:$F$45,5,0)="Nein",D900&lt;IF(C900="LNG Anbindungsanlagen gemäß separater Festlegung",2022,2023)),$AC900,$AA900),0)</f>
        <v>0</v>
      </c>
      <c r="AI900" s="49">
        <f>IFERROR(IF(OR($W900&lt;&gt;"Ja",VLOOKUP($C900,Listen!$A$2:$F$45,6,0)="Nein"),$AC900,$AB900),0)</f>
        <v>0</v>
      </c>
      <c r="AJ900" s="49">
        <f>IFERROR(IF(OR($W900&lt;&gt;"Ja",VLOOKUP($C900,Listen!$A$2:$F$45,6,0)="Nein"),$AC900,$AB900),0)</f>
        <v>0</v>
      </c>
      <c r="AK900" s="49">
        <f>IFERROR(IF(OR($W900&lt;&gt;"Ja",VLOOKUP($C900,Listen!$A$2:$F$45,6,0)="Nein"),$AC900,$AB900),0)</f>
        <v>0</v>
      </c>
      <c r="AL900" s="51">
        <f t="shared" si="279"/>
        <v>0</v>
      </c>
      <c r="AM900" s="296">
        <f>IFERROR(IF(VLOOKUP($C900,Listen!$A$2:$F$45,6,0)="Ja",MAX(BC900:BD900),D_SAV!$BC900),0)</f>
        <v>0</v>
      </c>
      <c r="AN900" s="51">
        <f t="shared" si="280"/>
        <v>0</v>
      </c>
      <c r="AP900" s="304">
        <f t="shared" si="281"/>
        <v>0</v>
      </c>
      <c r="AQ900" s="304">
        <f t="shared" si="282"/>
        <v>0</v>
      </c>
      <c r="AR900" s="304">
        <f t="shared" si="283"/>
        <v>0</v>
      </c>
      <c r="AS900" s="304">
        <f t="shared" si="284"/>
        <v>0</v>
      </c>
      <c r="AT900" s="304">
        <f t="shared" si="285"/>
        <v>0</v>
      </c>
      <c r="AU900" s="304">
        <f t="shared" si="286"/>
        <v>0</v>
      </c>
      <c r="AV900" s="304">
        <f t="shared" si="287"/>
        <v>0</v>
      </c>
      <c r="AW900" s="304">
        <f t="shared" si="288"/>
        <v>0</v>
      </c>
      <c r="AX900" s="304">
        <f t="shared" si="289"/>
        <v>0</v>
      </c>
      <c r="AY900" s="304">
        <f t="shared" si="290"/>
        <v>0</v>
      </c>
      <c r="AZ900" s="304">
        <f t="shared" si="291"/>
        <v>0</v>
      </c>
      <c r="BA900" s="304">
        <f t="shared" si="292"/>
        <v>0</v>
      </c>
      <c r="BB900" s="304">
        <f t="shared" si="293"/>
        <v>0</v>
      </c>
      <c r="BC900" s="304">
        <f t="shared" si="294"/>
        <v>0</v>
      </c>
      <c r="BD900" s="304">
        <f t="shared" si="295"/>
        <v>0</v>
      </c>
      <c r="BE900" s="304">
        <f>IFERROR(IF(VLOOKUP($C900,Listen!$A$2:$F$45,6,0)="Ja",BB900-MAX(BC900:BD900),BB900-BC900),0)</f>
        <v>0</v>
      </c>
    </row>
    <row r="901" spans="1:57" x14ac:dyDescent="0.25">
      <c r="A901" s="320" t="str">
        <f>IF(AND(D901&lt;&gt;0,C901&lt;&gt;0,E901&lt;&gt;0),IF(B901&lt;&gt;0,CONCATENATE(B901,"-AGr",VLOOKUP(C901,Listen!$A$2:$D$45,4,FALSE),"-",D901,"-",E901,),CONCATENATE("AGr",VLOOKUP(C901,Listen!$A$2:$D$45,4,FALSE),"-",D901,"-",E901)),"keine vollständige ID")</f>
        <v>keine vollständige ID</v>
      </c>
      <c r="B901" s="301"/>
      <c r="C901" s="287"/>
      <c r="D901" s="34"/>
      <c r="E901" s="306"/>
      <c r="F901" s="116"/>
      <c r="G901" s="17"/>
      <c r="H901" s="17"/>
      <c r="I901" s="17"/>
      <c r="J901" s="17"/>
      <c r="K901" s="17"/>
      <c r="L901" s="17"/>
      <c r="M901" s="17"/>
      <c r="N901" s="17"/>
      <c r="O901" s="116"/>
      <c r="P901" s="117">
        <f>IF(D901&gt;A_Stammdaten!$B$12,0,SUM(G901,H901,J901,L901:M901)-SUM(I901,K901,N901:O901))</f>
        <v>0</v>
      </c>
      <c r="Q901" s="17"/>
      <c r="R901" s="17"/>
      <c r="S901" s="17"/>
      <c r="T901" s="17"/>
      <c r="U901" s="62">
        <f t="shared" si="275"/>
        <v>0</v>
      </c>
      <c r="V901" s="34"/>
      <c r="W901" s="34"/>
      <c r="X901" s="34"/>
      <c r="Y901" s="34"/>
      <c r="Z901" s="34"/>
      <c r="AA901" s="63" t="str">
        <f t="shared" si="276"/>
        <v>-</v>
      </c>
      <c r="AB901" s="63" t="str">
        <f t="shared" si="277"/>
        <v>-</v>
      </c>
      <c r="AC901" s="63">
        <f>IF(ISBLANK($C901),0,VLOOKUP($C901,Listen!$A$2:$C$45,2,FALSE))</f>
        <v>0</v>
      </c>
      <c r="AD901" s="63">
        <f>IF(ISBLANK($C901),0,VLOOKUP($C901,Listen!$A$2:$C$45,3,FALSE))</f>
        <v>0</v>
      </c>
      <c r="AE901" s="49">
        <f t="shared" si="278"/>
        <v>0</v>
      </c>
      <c r="AF901" s="49">
        <f t="shared" si="278"/>
        <v>0</v>
      </c>
      <c r="AG901" s="49">
        <f>IFERROR(IF(OR($V901&lt;&gt;"Ja",VLOOKUP($C901,Listen!$A$2:$F$45,5,0)="Nein",D901&lt;IF(C901="LNG Anbindungsanlagen gemäß separater Festlegung",2022,2023)),$AC901,$AA901),0)</f>
        <v>0</v>
      </c>
      <c r="AH901" s="49">
        <f>IFERROR(IF(OR($V901&lt;&gt;"Ja",VLOOKUP($C901,Listen!$A$2:$F$45,5,0)="Nein",D901&lt;IF(C901="LNG Anbindungsanlagen gemäß separater Festlegung",2022,2023)),$AC901,$AA901),0)</f>
        <v>0</v>
      </c>
      <c r="AI901" s="49">
        <f>IFERROR(IF(OR($W901&lt;&gt;"Ja",VLOOKUP($C901,Listen!$A$2:$F$45,6,0)="Nein"),$AC901,$AB901),0)</f>
        <v>0</v>
      </c>
      <c r="AJ901" s="49">
        <f>IFERROR(IF(OR($W901&lt;&gt;"Ja",VLOOKUP($C901,Listen!$A$2:$F$45,6,0)="Nein"),$AC901,$AB901),0)</f>
        <v>0</v>
      </c>
      <c r="AK901" s="49">
        <f>IFERROR(IF(OR($W901&lt;&gt;"Ja",VLOOKUP($C901,Listen!$A$2:$F$45,6,0)="Nein"),$AC901,$AB901),0)</f>
        <v>0</v>
      </c>
      <c r="AL901" s="51">
        <f t="shared" si="279"/>
        <v>0</v>
      </c>
      <c r="AM901" s="296">
        <f>IFERROR(IF(VLOOKUP($C901,Listen!$A$2:$F$45,6,0)="Ja",MAX(BC901:BD901),D_SAV!$BC901),0)</f>
        <v>0</v>
      </c>
      <c r="AN901" s="51">
        <f t="shared" si="280"/>
        <v>0</v>
      </c>
      <c r="AP901" s="304">
        <f t="shared" si="281"/>
        <v>0</v>
      </c>
      <c r="AQ901" s="304">
        <f t="shared" si="282"/>
        <v>0</v>
      </c>
      <c r="AR901" s="304">
        <f t="shared" si="283"/>
        <v>0</v>
      </c>
      <c r="AS901" s="304">
        <f t="shared" si="284"/>
        <v>0</v>
      </c>
      <c r="AT901" s="304">
        <f t="shared" si="285"/>
        <v>0</v>
      </c>
      <c r="AU901" s="304">
        <f t="shared" si="286"/>
        <v>0</v>
      </c>
      <c r="AV901" s="304">
        <f t="shared" si="287"/>
        <v>0</v>
      </c>
      <c r="AW901" s="304">
        <f t="shared" si="288"/>
        <v>0</v>
      </c>
      <c r="AX901" s="304">
        <f t="shared" si="289"/>
        <v>0</v>
      </c>
      <c r="AY901" s="304">
        <f t="shared" si="290"/>
        <v>0</v>
      </c>
      <c r="AZ901" s="304">
        <f t="shared" si="291"/>
        <v>0</v>
      </c>
      <c r="BA901" s="304">
        <f t="shared" si="292"/>
        <v>0</v>
      </c>
      <c r="BB901" s="304">
        <f t="shared" si="293"/>
        <v>0</v>
      </c>
      <c r="BC901" s="304">
        <f t="shared" si="294"/>
        <v>0</v>
      </c>
      <c r="BD901" s="304">
        <f t="shared" si="295"/>
        <v>0</v>
      </c>
      <c r="BE901" s="304">
        <f>IFERROR(IF(VLOOKUP($C901,Listen!$A$2:$F$45,6,0)="Ja",BB901-MAX(BC901:BD901),BB901-BC901),0)</f>
        <v>0</v>
      </c>
    </row>
    <row r="902" spans="1:57" x14ac:dyDescent="0.25">
      <c r="A902" s="320" t="str">
        <f>IF(AND(D902&lt;&gt;0,C902&lt;&gt;0,E902&lt;&gt;0),IF(B902&lt;&gt;0,CONCATENATE(B902,"-AGr",VLOOKUP(C902,Listen!$A$2:$D$45,4,FALSE),"-",D902,"-",E902,),CONCATENATE("AGr",VLOOKUP(C902,Listen!$A$2:$D$45,4,FALSE),"-",D902,"-",E902)),"keine vollständige ID")</f>
        <v>keine vollständige ID</v>
      </c>
      <c r="B902" s="301"/>
      <c r="C902" s="287"/>
      <c r="D902" s="34"/>
      <c r="E902" s="306"/>
      <c r="F902" s="116"/>
      <c r="G902" s="17"/>
      <c r="H902" s="17"/>
      <c r="I902" s="17"/>
      <c r="J902" s="17"/>
      <c r="K902" s="17"/>
      <c r="L902" s="17"/>
      <c r="M902" s="17"/>
      <c r="N902" s="17"/>
      <c r="O902" s="116"/>
      <c r="P902" s="117">
        <f>IF(D902&gt;A_Stammdaten!$B$12,0,SUM(G902,H902,J902,L902:M902)-SUM(I902,K902,N902:O902))</f>
        <v>0</v>
      </c>
      <c r="Q902" s="17"/>
      <c r="R902" s="17"/>
      <c r="S902" s="17"/>
      <c r="T902" s="17"/>
      <c r="U902" s="62">
        <f t="shared" ref="U902:U965" si="296">P902-SUM(Q902:T902)</f>
        <v>0</v>
      </c>
      <c r="V902" s="34"/>
      <c r="W902" s="34"/>
      <c r="X902" s="34"/>
      <c r="Y902" s="34"/>
      <c r="Z902" s="34"/>
      <c r="AA902" s="63" t="str">
        <f t="shared" ref="AA902:AA965" si="297">IF($V902="Ja",MIN(2044-$D902+1,AC902),"-")</f>
        <v>-</v>
      </c>
      <c r="AB902" s="63" t="str">
        <f t="shared" ref="AB902:AB965" si="298">IF($Z902="","-",MIN($Z902-$D902+1,AC902))</f>
        <v>-</v>
      </c>
      <c r="AC902" s="63">
        <f>IF(ISBLANK($C902),0,VLOOKUP($C902,Listen!$A$2:$C$45,2,FALSE))</f>
        <v>0</v>
      </c>
      <c r="AD902" s="63">
        <f>IF(ISBLANK($C902),0,VLOOKUP($C902,Listen!$A$2:$C$45,3,FALSE))</f>
        <v>0</v>
      </c>
      <c r="AE902" s="49">
        <f t="shared" ref="AE902:AF965" si="299">IFERROR($AC902,0)</f>
        <v>0</v>
      </c>
      <c r="AF902" s="49">
        <f t="shared" si="299"/>
        <v>0</v>
      </c>
      <c r="AG902" s="49">
        <f>IFERROR(IF(OR($V902&lt;&gt;"Ja",VLOOKUP($C902,Listen!$A$2:$F$45,5,0)="Nein",D902&lt;IF(C902="LNG Anbindungsanlagen gemäß separater Festlegung",2022,2023)),$AC902,$AA902),0)</f>
        <v>0</v>
      </c>
      <c r="AH902" s="49">
        <f>IFERROR(IF(OR($V902&lt;&gt;"Ja",VLOOKUP($C902,Listen!$A$2:$F$45,5,0)="Nein",D902&lt;IF(C902="LNG Anbindungsanlagen gemäß separater Festlegung",2022,2023)),$AC902,$AA902),0)</f>
        <v>0</v>
      </c>
      <c r="AI902" s="49">
        <f>IFERROR(IF(OR($W902&lt;&gt;"Ja",VLOOKUP($C902,Listen!$A$2:$F$45,6,0)="Nein"),$AC902,$AB902),0)</f>
        <v>0</v>
      </c>
      <c r="AJ902" s="49">
        <f>IFERROR(IF(OR($W902&lt;&gt;"Ja",VLOOKUP($C902,Listen!$A$2:$F$45,6,0)="Nein"),$AC902,$AB902),0)</f>
        <v>0</v>
      </c>
      <c r="AK902" s="49">
        <f>IFERROR(IF(OR($W902&lt;&gt;"Ja",VLOOKUP($C902,Listen!$A$2:$F$45,6,0)="Nein"),$AC902,$AB902),0)</f>
        <v>0</v>
      </c>
      <c r="AL902" s="51">
        <f t="shared" ref="AL902:AL965" si="300">BB902</f>
        <v>0</v>
      </c>
      <c r="AM902" s="296">
        <f>IFERROR(IF(VLOOKUP($C902,Listen!$A$2:$F$45,6,0)="Ja",MAX(BC902:BD902),D_SAV!$BC902),0)</f>
        <v>0</v>
      </c>
      <c r="AN902" s="51">
        <f t="shared" ref="AN902:AN965" si="301">BE902</f>
        <v>0</v>
      </c>
      <c r="AP902" s="304">
        <f t="shared" ref="AP902:AP965" si="302">AO902+IF($D902=AP$3,$U902,0)</f>
        <v>0</v>
      </c>
      <c r="AQ902" s="304">
        <f t="shared" ref="AQ902:AQ965" si="303">IF(AP902=0,0,IF($AE902-(AP$3-$D902)&lt;=0,AP902,AP902/($AE902-(AP$3-$D902))))</f>
        <v>0</v>
      </c>
      <c r="AR902" s="304">
        <f t="shared" ref="AR902:AR965" si="304">AP902-AQ902</f>
        <v>0</v>
      </c>
      <c r="AS902" s="304">
        <f t="shared" ref="AS902:AS965" si="305">AR902+IF($D902=AS$3,$U902,0)</f>
        <v>0</v>
      </c>
      <c r="AT902" s="304">
        <f t="shared" ref="AT902:AT965" si="306">IF(AS902=0,0,IF($AF902-(AS$3-$D902)&lt;=0,AS902,AS902/($AF902-(AS$3-$D902))))</f>
        <v>0</v>
      </c>
      <c r="AU902" s="304">
        <f t="shared" ref="AU902:AU965" si="307">AS902-AT902</f>
        <v>0</v>
      </c>
      <c r="AV902" s="304">
        <f t="shared" ref="AV902:AV965" si="308">AU902+IF($D902=AV$3,$U902,0)</f>
        <v>0</v>
      </c>
      <c r="AW902" s="304">
        <f t="shared" ref="AW902:AW965" si="309">IF(AV902=0,0,IF($AG902-(AV$3-$D902)&lt;=0,AV902,AV902/($AG902-(AV$3-$D902))))</f>
        <v>0</v>
      </c>
      <c r="AX902" s="304">
        <f t="shared" ref="AX902:AX965" si="310">AV902-AW902</f>
        <v>0</v>
      </c>
      <c r="AY902" s="304">
        <f t="shared" ref="AY902:AY965" si="311">AX902+IF($D902=AY$3,$U902,0)</f>
        <v>0</v>
      </c>
      <c r="AZ902" s="304">
        <f t="shared" ref="AZ902:AZ965" si="312">IF(AY902=0,0,IF($AH902-(AY$3-$D902)&lt;=0,AY902,AY902/($AH902-(AY$3-$D902))))</f>
        <v>0</v>
      </c>
      <c r="BA902" s="304">
        <f t="shared" ref="BA902:BA965" si="313">AY902-AZ902</f>
        <v>0</v>
      </c>
      <c r="BB902" s="304">
        <f t="shared" ref="BB902:BB965" si="314">BA902+IF($D902=BB$3,$U902,0)</f>
        <v>0</v>
      </c>
      <c r="BC902" s="304">
        <f t="shared" ref="BC902:BC965" si="315">IF(BB902=0,0,IF($AI902-(BB$3-$D902)&lt;=0,BB902,BB902/($AI902-(BB$3-$D902))))</f>
        <v>0</v>
      </c>
      <c r="BD902" s="304">
        <f t="shared" ref="BD902:BD965" si="316">BB902*Y902/100</f>
        <v>0</v>
      </c>
      <c r="BE902" s="304">
        <f>IFERROR(IF(VLOOKUP($C902,Listen!$A$2:$F$45,6,0)="Ja",BB902-MAX(BC902:BD902),BB902-BC902),0)</f>
        <v>0</v>
      </c>
    </row>
    <row r="903" spans="1:57" x14ac:dyDescent="0.25">
      <c r="A903" s="320" t="str">
        <f>IF(AND(D903&lt;&gt;0,C903&lt;&gt;0,E903&lt;&gt;0),IF(B903&lt;&gt;0,CONCATENATE(B903,"-AGr",VLOOKUP(C903,Listen!$A$2:$D$45,4,FALSE),"-",D903,"-",E903,),CONCATENATE("AGr",VLOOKUP(C903,Listen!$A$2:$D$45,4,FALSE),"-",D903,"-",E903)),"keine vollständige ID")</f>
        <v>keine vollständige ID</v>
      </c>
      <c r="B903" s="301"/>
      <c r="C903" s="287"/>
      <c r="D903" s="34"/>
      <c r="E903" s="306"/>
      <c r="F903" s="116"/>
      <c r="G903" s="17"/>
      <c r="H903" s="17"/>
      <c r="I903" s="17"/>
      <c r="J903" s="17"/>
      <c r="K903" s="17"/>
      <c r="L903" s="17"/>
      <c r="M903" s="17"/>
      <c r="N903" s="17"/>
      <c r="O903" s="116"/>
      <c r="P903" s="117">
        <f>IF(D903&gt;A_Stammdaten!$B$12,0,SUM(G903,H903,J903,L903:M903)-SUM(I903,K903,N903:O903))</f>
        <v>0</v>
      </c>
      <c r="Q903" s="17"/>
      <c r="R903" s="17"/>
      <c r="S903" s="17"/>
      <c r="T903" s="17"/>
      <c r="U903" s="62">
        <f t="shared" si="296"/>
        <v>0</v>
      </c>
      <c r="V903" s="34"/>
      <c r="W903" s="34"/>
      <c r="X903" s="34"/>
      <c r="Y903" s="34"/>
      <c r="Z903" s="34"/>
      <c r="AA903" s="63" t="str">
        <f t="shared" si="297"/>
        <v>-</v>
      </c>
      <c r="AB903" s="63" t="str">
        <f t="shared" si="298"/>
        <v>-</v>
      </c>
      <c r="AC903" s="63">
        <f>IF(ISBLANK($C903),0,VLOOKUP($C903,Listen!$A$2:$C$45,2,FALSE))</f>
        <v>0</v>
      </c>
      <c r="AD903" s="63">
        <f>IF(ISBLANK($C903),0,VLOOKUP($C903,Listen!$A$2:$C$45,3,FALSE))</f>
        <v>0</v>
      </c>
      <c r="AE903" s="49">
        <f t="shared" si="299"/>
        <v>0</v>
      </c>
      <c r="AF903" s="49">
        <f t="shared" si="299"/>
        <v>0</v>
      </c>
      <c r="AG903" s="49">
        <f>IFERROR(IF(OR($V903&lt;&gt;"Ja",VLOOKUP($C903,Listen!$A$2:$F$45,5,0)="Nein",D903&lt;IF(C903="LNG Anbindungsanlagen gemäß separater Festlegung",2022,2023)),$AC903,$AA903),0)</f>
        <v>0</v>
      </c>
      <c r="AH903" s="49">
        <f>IFERROR(IF(OR($V903&lt;&gt;"Ja",VLOOKUP($C903,Listen!$A$2:$F$45,5,0)="Nein",D903&lt;IF(C903="LNG Anbindungsanlagen gemäß separater Festlegung",2022,2023)),$AC903,$AA903),0)</f>
        <v>0</v>
      </c>
      <c r="AI903" s="49">
        <f>IFERROR(IF(OR($W903&lt;&gt;"Ja",VLOOKUP($C903,Listen!$A$2:$F$45,6,0)="Nein"),$AC903,$AB903),0)</f>
        <v>0</v>
      </c>
      <c r="AJ903" s="49">
        <f>IFERROR(IF(OR($W903&lt;&gt;"Ja",VLOOKUP($C903,Listen!$A$2:$F$45,6,0)="Nein"),$AC903,$AB903),0)</f>
        <v>0</v>
      </c>
      <c r="AK903" s="49">
        <f>IFERROR(IF(OR($W903&lt;&gt;"Ja",VLOOKUP($C903,Listen!$A$2:$F$45,6,0)="Nein"),$AC903,$AB903),0)</f>
        <v>0</v>
      </c>
      <c r="AL903" s="51">
        <f t="shared" si="300"/>
        <v>0</v>
      </c>
      <c r="AM903" s="296">
        <f>IFERROR(IF(VLOOKUP($C903,Listen!$A$2:$F$45,6,0)="Ja",MAX(BC903:BD903),D_SAV!$BC903),0)</f>
        <v>0</v>
      </c>
      <c r="AN903" s="51">
        <f t="shared" si="301"/>
        <v>0</v>
      </c>
      <c r="AP903" s="304">
        <f t="shared" si="302"/>
        <v>0</v>
      </c>
      <c r="AQ903" s="304">
        <f t="shared" si="303"/>
        <v>0</v>
      </c>
      <c r="AR903" s="304">
        <f t="shared" si="304"/>
        <v>0</v>
      </c>
      <c r="AS903" s="304">
        <f t="shared" si="305"/>
        <v>0</v>
      </c>
      <c r="AT903" s="304">
        <f t="shared" si="306"/>
        <v>0</v>
      </c>
      <c r="AU903" s="304">
        <f t="shared" si="307"/>
        <v>0</v>
      </c>
      <c r="AV903" s="304">
        <f t="shared" si="308"/>
        <v>0</v>
      </c>
      <c r="AW903" s="304">
        <f t="shared" si="309"/>
        <v>0</v>
      </c>
      <c r="AX903" s="304">
        <f t="shared" si="310"/>
        <v>0</v>
      </c>
      <c r="AY903" s="304">
        <f t="shared" si="311"/>
        <v>0</v>
      </c>
      <c r="AZ903" s="304">
        <f t="shared" si="312"/>
        <v>0</v>
      </c>
      <c r="BA903" s="304">
        <f t="shared" si="313"/>
        <v>0</v>
      </c>
      <c r="BB903" s="304">
        <f t="shared" si="314"/>
        <v>0</v>
      </c>
      <c r="BC903" s="304">
        <f t="shared" si="315"/>
        <v>0</v>
      </c>
      <c r="BD903" s="304">
        <f t="shared" si="316"/>
        <v>0</v>
      </c>
      <c r="BE903" s="304">
        <f>IFERROR(IF(VLOOKUP($C903,Listen!$A$2:$F$45,6,0)="Ja",BB903-MAX(BC903:BD903),BB903-BC903),0)</f>
        <v>0</v>
      </c>
    </row>
    <row r="904" spans="1:57" x14ac:dyDescent="0.25">
      <c r="A904" s="320" t="str">
        <f>IF(AND(D904&lt;&gt;0,C904&lt;&gt;0,E904&lt;&gt;0),IF(B904&lt;&gt;0,CONCATENATE(B904,"-AGr",VLOOKUP(C904,Listen!$A$2:$D$45,4,FALSE),"-",D904,"-",E904,),CONCATENATE("AGr",VLOOKUP(C904,Listen!$A$2:$D$45,4,FALSE),"-",D904,"-",E904)),"keine vollständige ID")</f>
        <v>keine vollständige ID</v>
      </c>
      <c r="B904" s="301"/>
      <c r="C904" s="287"/>
      <c r="D904" s="34"/>
      <c r="E904" s="306"/>
      <c r="F904" s="116"/>
      <c r="G904" s="17"/>
      <c r="H904" s="17"/>
      <c r="I904" s="17"/>
      <c r="J904" s="17"/>
      <c r="K904" s="17"/>
      <c r="L904" s="17"/>
      <c r="M904" s="17"/>
      <c r="N904" s="17"/>
      <c r="O904" s="116"/>
      <c r="P904" s="117">
        <f>IF(D904&gt;A_Stammdaten!$B$12,0,SUM(G904,H904,J904,L904:M904)-SUM(I904,K904,N904:O904))</f>
        <v>0</v>
      </c>
      <c r="Q904" s="17"/>
      <c r="R904" s="17"/>
      <c r="S904" s="17"/>
      <c r="T904" s="17"/>
      <c r="U904" s="62">
        <f t="shared" si="296"/>
        <v>0</v>
      </c>
      <c r="V904" s="34"/>
      <c r="W904" s="34"/>
      <c r="X904" s="34"/>
      <c r="Y904" s="34"/>
      <c r="Z904" s="34"/>
      <c r="AA904" s="63" t="str">
        <f t="shared" si="297"/>
        <v>-</v>
      </c>
      <c r="AB904" s="63" t="str">
        <f t="shared" si="298"/>
        <v>-</v>
      </c>
      <c r="AC904" s="63">
        <f>IF(ISBLANK($C904),0,VLOOKUP($C904,Listen!$A$2:$C$45,2,FALSE))</f>
        <v>0</v>
      </c>
      <c r="AD904" s="63">
        <f>IF(ISBLANK($C904),0,VLOOKUP($C904,Listen!$A$2:$C$45,3,FALSE))</f>
        <v>0</v>
      </c>
      <c r="AE904" s="49">
        <f t="shared" si="299"/>
        <v>0</v>
      </c>
      <c r="AF904" s="49">
        <f t="shared" si="299"/>
        <v>0</v>
      </c>
      <c r="AG904" s="49">
        <f>IFERROR(IF(OR($V904&lt;&gt;"Ja",VLOOKUP($C904,Listen!$A$2:$F$45,5,0)="Nein",D904&lt;IF(C904="LNG Anbindungsanlagen gemäß separater Festlegung",2022,2023)),$AC904,$AA904),0)</f>
        <v>0</v>
      </c>
      <c r="AH904" s="49">
        <f>IFERROR(IF(OR($V904&lt;&gt;"Ja",VLOOKUP($C904,Listen!$A$2:$F$45,5,0)="Nein",D904&lt;IF(C904="LNG Anbindungsanlagen gemäß separater Festlegung",2022,2023)),$AC904,$AA904),0)</f>
        <v>0</v>
      </c>
      <c r="AI904" s="49">
        <f>IFERROR(IF(OR($W904&lt;&gt;"Ja",VLOOKUP($C904,Listen!$A$2:$F$45,6,0)="Nein"),$AC904,$AB904),0)</f>
        <v>0</v>
      </c>
      <c r="AJ904" s="49">
        <f>IFERROR(IF(OR($W904&lt;&gt;"Ja",VLOOKUP($C904,Listen!$A$2:$F$45,6,0)="Nein"),$AC904,$AB904),0)</f>
        <v>0</v>
      </c>
      <c r="AK904" s="49">
        <f>IFERROR(IF(OR($W904&lt;&gt;"Ja",VLOOKUP($C904,Listen!$A$2:$F$45,6,0)="Nein"),$AC904,$AB904),0)</f>
        <v>0</v>
      </c>
      <c r="AL904" s="51">
        <f t="shared" si="300"/>
        <v>0</v>
      </c>
      <c r="AM904" s="296">
        <f>IFERROR(IF(VLOOKUP($C904,Listen!$A$2:$F$45,6,0)="Ja",MAX(BC904:BD904),D_SAV!$BC904),0)</f>
        <v>0</v>
      </c>
      <c r="AN904" s="51">
        <f t="shared" si="301"/>
        <v>0</v>
      </c>
      <c r="AP904" s="304">
        <f t="shared" si="302"/>
        <v>0</v>
      </c>
      <c r="AQ904" s="304">
        <f t="shared" si="303"/>
        <v>0</v>
      </c>
      <c r="AR904" s="304">
        <f t="shared" si="304"/>
        <v>0</v>
      </c>
      <c r="AS904" s="304">
        <f t="shared" si="305"/>
        <v>0</v>
      </c>
      <c r="AT904" s="304">
        <f t="shared" si="306"/>
        <v>0</v>
      </c>
      <c r="AU904" s="304">
        <f t="shared" si="307"/>
        <v>0</v>
      </c>
      <c r="AV904" s="304">
        <f t="shared" si="308"/>
        <v>0</v>
      </c>
      <c r="AW904" s="304">
        <f t="shared" si="309"/>
        <v>0</v>
      </c>
      <c r="AX904" s="304">
        <f t="shared" si="310"/>
        <v>0</v>
      </c>
      <c r="AY904" s="304">
        <f t="shared" si="311"/>
        <v>0</v>
      </c>
      <c r="AZ904" s="304">
        <f t="shared" si="312"/>
        <v>0</v>
      </c>
      <c r="BA904" s="304">
        <f t="shared" si="313"/>
        <v>0</v>
      </c>
      <c r="BB904" s="304">
        <f t="shared" si="314"/>
        <v>0</v>
      </c>
      <c r="BC904" s="304">
        <f t="shared" si="315"/>
        <v>0</v>
      </c>
      <c r="BD904" s="304">
        <f t="shared" si="316"/>
        <v>0</v>
      </c>
      <c r="BE904" s="304">
        <f>IFERROR(IF(VLOOKUP($C904,Listen!$A$2:$F$45,6,0)="Ja",BB904-MAX(BC904:BD904),BB904-BC904),0)</f>
        <v>0</v>
      </c>
    </row>
    <row r="905" spans="1:57" x14ac:dyDescent="0.25">
      <c r="A905" s="320" t="str">
        <f>IF(AND(D905&lt;&gt;0,C905&lt;&gt;0,E905&lt;&gt;0),IF(B905&lt;&gt;0,CONCATENATE(B905,"-AGr",VLOOKUP(C905,Listen!$A$2:$D$45,4,FALSE),"-",D905,"-",E905,),CONCATENATE("AGr",VLOOKUP(C905,Listen!$A$2:$D$45,4,FALSE),"-",D905,"-",E905)),"keine vollständige ID")</f>
        <v>keine vollständige ID</v>
      </c>
      <c r="B905" s="301"/>
      <c r="C905" s="287"/>
      <c r="D905" s="34"/>
      <c r="E905" s="306"/>
      <c r="F905" s="116"/>
      <c r="G905" s="17"/>
      <c r="H905" s="17"/>
      <c r="I905" s="17"/>
      <c r="J905" s="17"/>
      <c r="K905" s="17"/>
      <c r="L905" s="17"/>
      <c r="M905" s="17"/>
      <c r="N905" s="17"/>
      <c r="O905" s="116"/>
      <c r="P905" s="117">
        <f>IF(D905&gt;A_Stammdaten!$B$12,0,SUM(G905,H905,J905,L905:M905)-SUM(I905,K905,N905:O905))</f>
        <v>0</v>
      </c>
      <c r="Q905" s="17"/>
      <c r="R905" s="17"/>
      <c r="S905" s="17"/>
      <c r="T905" s="17"/>
      <c r="U905" s="62">
        <f t="shared" si="296"/>
        <v>0</v>
      </c>
      <c r="V905" s="34"/>
      <c r="W905" s="34"/>
      <c r="X905" s="34"/>
      <c r="Y905" s="34"/>
      <c r="Z905" s="34"/>
      <c r="AA905" s="63" t="str">
        <f t="shared" si="297"/>
        <v>-</v>
      </c>
      <c r="AB905" s="63" t="str">
        <f t="shared" si="298"/>
        <v>-</v>
      </c>
      <c r="AC905" s="63">
        <f>IF(ISBLANK($C905),0,VLOOKUP($C905,Listen!$A$2:$C$45,2,FALSE))</f>
        <v>0</v>
      </c>
      <c r="AD905" s="63">
        <f>IF(ISBLANK($C905),0,VLOOKUP($C905,Listen!$A$2:$C$45,3,FALSE))</f>
        <v>0</v>
      </c>
      <c r="AE905" s="49">
        <f t="shared" si="299"/>
        <v>0</v>
      </c>
      <c r="AF905" s="49">
        <f t="shared" si="299"/>
        <v>0</v>
      </c>
      <c r="AG905" s="49">
        <f>IFERROR(IF(OR($V905&lt;&gt;"Ja",VLOOKUP($C905,Listen!$A$2:$F$45,5,0)="Nein",D905&lt;IF(C905="LNG Anbindungsanlagen gemäß separater Festlegung",2022,2023)),$AC905,$AA905),0)</f>
        <v>0</v>
      </c>
      <c r="AH905" s="49">
        <f>IFERROR(IF(OR($V905&lt;&gt;"Ja",VLOOKUP($C905,Listen!$A$2:$F$45,5,0)="Nein",D905&lt;IF(C905="LNG Anbindungsanlagen gemäß separater Festlegung",2022,2023)),$AC905,$AA905),0)</f>
        <v>0</v>
      </c>
      <c r="AI905" s="49">
        <f>IFERROR(IF(OR($W905&lt;&gt;"Ja",VLOOKUP($C905,Listen!$A$2:$F$45,6,0)="Nein"),$AC905,$AB905),0)</f>
        <v>0</v>
      </c>
      <c r="AJ905" s="49">
        <f>IFERROR(IF(OR($W905&lt;&gt;"Ja",VLOOKUP($C905,Listen!$A$2:$F$45,6,0)="Nein"),$AC905,$AB905),0)</f>
        <v>0</v>
      </c>
      <c r="AK905" s="49">
        <f>IFERROR(IF(OR($W905&lt;&gt;"Ja",VLOOKUP($C905,Listen!$A$2:$F$45,6,0)="Nein"),$AC905,$AB905),0)</f>
        <v>0</v>
      </c>
      <c r="AL905" s="51">
        <f t="shared" si="300"/>
        <v>0</v>
      </c>
      <c r="AM905" s="296">
        <f>IFERROR(IF(VLOOKUP($C905,Listen!$A$2:$F$45,6,0)="Ja",MAX(BC905:BD905),D_SAV!$BC905),0)</f>
        <v>0</v>
      </c>
      <c r="AN905" s="51">
        <f t="shared" si="301"/>
        <v>0</v>
      </c>
      <c r="AP905" s="304">
        <f t="shared" si="302"/>
        <v>0</v>
      </c>
      <c r="AQ905" s="304">
        <f t="shared" si="303"/>
        <v>0</v>
      </c>
      <c r="AR905" s="304">
        <f t="shared" si="304"/>
        <v>0</v>
      </c>
      <c r="AS905" s="304">
        <f t="shared" si="305"/>
        <v>0</v>
      </c>
      <c r="AT905" s="304">
        <f t="shared" si="306"/>
        <v>0</v>
      </c>
      <c r="AU905" s="304">
        <f t="shared" si="307"/>
        <v>0</v>
      </c>
      <c r="AV905" s="304">
        <f t="shared" si="308"/>
        <v>0</v>
      </c>
      <c r="AW905" s="304">
        <f t="shared" si="309"/>
        <v>0</v>
      </c>
      <c r="AX905" s="304">
        <f t="shared" si="310"/>
        <v>0</v>
      </c>
      <c r="AY905" s="304">
        <f t="shared" si="311"/>
        <v>0</v>
      </c>
      <c r="AZ905" s="304">
        <f t="shared" si="312"/>
        <v>0</v>
      </c>
      <c r="BA905" s="304">
        <f t="shared" si="313"/>
        <v>0</v>
      </c>
      <c r="BB905" s="304">
        <f t="shared" si="314"/>
        <v>0</v>
      </c>
      <c r="BC905" s="304">
        <f t="shared" si="315"/>
        <v>0</v>
      </c>
      <c r="BD905" s="304">
        <f t="shared" si="316"/>
        <v>0</v>
      </c>
      <c r="BE905" s="304">
        <f>IFERROR(IF(VLOOKUP($C905,Listen!$A$2:$F$45,6,0)="Ja",BB905-MAX(BC905:BD905),BB905-BC905),0)</f>
        <v>0</v>
      </c>
    </row>
    <row r="906" spans="1:57" x14ac:dyDescent="0.25">
      <c r="A906" s="320" t="str">
        <f>IF(AND(D906&lt;&gt;0,C906&lt;&gt;0,E906&lt;&gt;0),IF(B906&lt;&gt;0,CONCATENATE(B906,"-AGr",VLOOKUP(C906,Listen!$A$2:$D$45,4,FALSE),"-",D906,"-",E906,),CONCATENATE("AGr",VLOOKUP(C906,Listen!$A$2:$D$45,4,FALSE),"-",D906,"-",E906)),"keine vollständige ID")</f>
        <v>keine vollständige ID</v>
      </c>
      <c r="B906" s="301"/>
      <c r="C906" s="287"/>
      <c r="D906" s="34"/>
      <c r="E906" s="306"/>
      <c r="F906" s="116"/>
      <c r="G906" s="17"/>
      <c r="H906" s="17"/>
      <c r="I906" s="17"/>
      <c r="J906" s="17"/>
      <c r="K906" s="17"/>
      <c r="L906" s="17"/>
      <c r="M906" s="17"/>
      <c r="N906" s="17"/>
      <c r="O906" s="116"/>
      <c r="P906" s="117">
        <f>IF(D906&gt;A_Stammdaten!$B$12,0,SUM(G906,H906,J906,L906:M906)-SUM(I906,K906,N906:O906))</f>
        <v>0</v>
      </c>
      <c r="Q906" s="17"/>
      <c r="R906" s="17"/>
      <c r="S906" s="17"/>
      <c r="T906" s="17"/>
      <c r="U906" s="62">
        <f t="shared" si="296"/>
        <v>0</v>
      </c>
      <c r="V906" s="34"/>
      <c r="W906" s="34"/>
      <c r="X906" s="34"/>
      <c r="Y906" s="34"/>
      <c r="Z906" s="34"/>
      <c r="AA906" s="63" t="str">
        <f t="shared" si="297"/>
        <v>-</v>
      </c>
      <c r="AB906" s="63" t="str">
        <f t="shared" si="298"/>
        <v>-</v>
      </c>
      <c r="AC906" s="63">
        <f>IF(ISBLANK($C906),0,VLOOKUP($C906,Listen!$A$2:$C$45,2,FALSE))</f>
        <v>0</v>
      </c>
      <c r="AD906" s="63">
        <f>IF(ISBLANK($C906),0,VLOOKUP($C906,Listen!$A$2:$C$45,3,FALSE))</f>
        <v>0</v>
      </c>
      <c r="AE906" s="49">
        <f t="shared" si="299"/>
        <v>0</v>
      </c>
      <c r="AF906" s="49">
        <f t="shared" si="299"/>
        <v>0</v>
      </c>
      <c r="AG906" s="49">
        <f>IFERROR(IF(OR($V906&lt;&gt;"Ja",VLOOKUP($C906,Listen!$A$2:$F$45,5,0)="Nein",D906&lt;IF(C906="LNG Anbindungsanlagen gemäß separater Festlegung",2022,2023)),$AC906,$AA906),0)</f>
        <v>0</v>
      </c>
      <c r="AH906" s="49">
        <f>IFERROR(IF(OR($V906&lt;&gt;"Ja",VLOOKUP($C906,Listen!$A$2:$F$45,5,0)="Nein",D906&lt;IF(C906="LNG Anbindungsanlagen gemäß separater Festlegung",2022,2023)),$AC906,$AA906),0)</f>
        <v>0</v>
      </c>
      <c r="AI906" s="49">
        <f>IFERROR(IF(OR($W906&lt;&gt;"Ja",VLOOKUP($C906,Listen!$A$2:$F$45,6,0)="Nein"),$AC906,$AB906),0)</f>
        <v>0</v>
      </c>
      <c r="AJ906" s="49">
        <f>IFERROR(IF(OR($W906&lt;&gt;"Ja",VLOOKUP($C906,Listen!$A$2:$F$45,6,0)="Nein"),$AC906,$AB906),0)</f>
        <v>0</v>
      </c>
      <c r="AK906" s="49">
        <f>IFERROR(IF(OR($W906&lt;&gt;"Ja",VLOOKUP($C906,Listen!$A$2:$F$45,6,0)="Nein"),$AC906,$AB906),0)</f>
        <v>0</v>
      </c>
      <c r="AL906" s="51">
        <f t="shared" si="300"/>
        <v>0</v>
      </c>
      <c r="AM906" s="296">
        <f>IFERROR(IF(VLOOKUP($C906,Listen!$A$2:$F$45,6,0)="Ja",MAX(BC906:BD906),D_SAV!$BC906),0)</f>
        <v>0</v>
      </c>
      <c r="AN906" s="51">
        <f t="shared" si="301"/>
        <v>0</v>
      </c>
      <c r="AP906" s="304">
        <f t="shared" si="302"/>
        <v>0</v>
      </c>
      <c r="AQ906" s="304">
        <f t="shared" si="303"/>
        <v>0</v>
      </c>
      <c r="AR906" s="304">
        <f t="shared" si="304"/>
        <v>0</v>
      </c>
      <c r="AS906" s="304">
        <f t="shared" si="305"/>
        <v>0</v>
      </c>
      <c r="AT906" s="304">
        <f t="shared" si="306"/>
        <v>0</v>
      </c>
      <c r="AU906" s="304">
        <f t="shared" si="307"/>
        <v>0</v>
      </c>
      <c r="AV906" s="304">
        <f t="shared" si="308"/>
        <v>0</v>
      </c>
      <c r="AW906" s="304">
        <f t="shared" si="309"/>
        <v>0</v>
      </c>
      <c r="AX906" s="304">
        <f t="shared" si="310"/>
        <v>0</v>
      </c>
      <c r="AY906" s="304">
        <f t="shared" si="311"/>
        <v>0</v>
      </c>
      <c r="AZ906" s="304">
        <f t="shared" si="312"/>
        <v>0</v>
      </c>
      <c r="BA906" s="304">
        <f t="shared" si="313"/>
        <v>0</v>
      </c>
      <c r="BB906" s="304">
        <f t="shared" si="314"/>
        <v>0</v>
      </c>
      <c r="BC906" s="304">
        <f t="shared" si="315"/>
        <v>0</v>
      </c>
      <c r="BD906" s="304">
        <f t="shared" si="316"/>
        <v>0</v>
      </c>
      <c r="BE906" s="304">
        <f>IFERROR(IF(VLOOKUP($C906,Listen!$A$2:$F$45,6,0)="Ja",BB906-MAX(BC906:BD906),BB906-BC906),0)</f>
        <v>0</v>
      </c>
    </row>
    <row r="907" spans="1:57" x14ac:dyDescent="0.25">
      <c r="A907" s="320" t="str">
        <f>IF(AND(D907&lt;&gt;0,C907&lt;&gt;0,E907&lt;&gt;0),IF(B907&lt;&gt;0,CONCATENATE(B907,"-AGr",VLOOKUP(C907,Listen!$A$2:$D$45,4,FALSE),"-",D907,"-",E907,),CONCATENATE("AGr",VLOOKUP(C907,Listen!$A$2:$D$45,4,FALSE),"-",D907,"-",E907)),"keine vollständige ID")</f>
        <v>keine vollständige ID</v>
      </c>
      <c r="B907" s="301"/>
      <c r="C907" s="287"/>
      <c r="D907" s="34"/>
      <c r="E907" s="306"/>
      <c r="F907" s="116"/>
      <c r="G907" s="17"/>
      <c r="H907" s="17"/>
      <c r="I907" s="17"/>
      <c r="J907" s="17"/>
      <c r="K907" s="17"/>
      <c r="L907" s="17"/>
      <c r="M907" s="17"/>
      <c r="N907" s="17"/>
      <c r="O907" s="116"/>
      <c r="P907" s="117">
        <f>IF(D907&gt;A_Stammdaten!$B$12,0,SUM(G907,H907,J907,L907:M907)-SUM(I907,K907,N907:O907))</f>
        <v>0</v>
      </c>
      <c r="Q907" s="17"/>
      <c r="R907" s="17"/>
      <c r="S907" s="17"/>
      <c r="T907" s="17"/>
      <c r="U907" s="62">
        <f t="shared" si="296"/>
        <v>0</v>
      </c>
      <c r="V907" s="34"/>
      <c r="W907" s="34"/>
      <c r="X907" s="34"/>
      <c r="Y907" s="34"/>
      <c r="Z907" s="34"/>
      <c r="AA907" s="63" t="str">
        <f t="shared" si="297"/>
        <v>-</v>
      </c>
      <c r="AB907" s="63" t="str">
        <f t="shared" si="298"/>
        <v>-</v>
      </c>
      <c r="AC907" s="63">
        <f>IF(ISBLANK($C907),0,VLOOKUP($C907,Listen!$A$2:$C$45,2,FALSE))</f>
        <v>0</v>
      </c>
      <c r="AD907" s="63">
        <f>IF(ISBLANK($C907),0,VLOOKUP($C907,Listen!$A$2:$C$45,3,FALSE))</f>
        <v>0</v>
      </c>
      <c r="AE907" s="49">
        <f t="shared" si="299"/>
        <v>0</v>
      </c>
      <c r="AF907" s="49">
        <f t="shared" si="299"/>
        <v>0</v>
      </c>
      <c r="AG907" s="49">
        <f>IFERROR(IF(OR($V907&lt;&gt;"Ja",VLOOKUP($C907,Listen!$A$2:$F$45,5,0)="Nein",D907&lt;IF(C907="LNG Anbindungsanlagen gemäß separater Festlegung",2022,2023)),$AC907,$AA907),0)</f>
        <v>0</v>
      </c>
      <c r="AH907" s="49">
        <f>IFERROR(IF(OR($V907&lt;&gt;"Ja",VLOOKUP($C907,Listen!$A$2:$F$45,5,0)="Nein",D907&lt;IF(C907="LNG Anbindungsanlagen gemäß separater Festlegung",2022,2023)),$AC907,$AA907),0)</f>
        <v>0</v>
      </c>
      <c r="AI907" s="49">
        <f>IFERROR(IF(OR($W907&lt;&gt;"Ja",VLOOKUP($C907,Listen!$A$2:$F$45,6,0)="Nein"),$AC907,$AB907),0)</f>
        <v>0</v>
      </c>
      <c r="AJ907" s="49">
        <f>IFERROR(IF(OR($W907&lt;&gt;"Ja",VLOOKUP($C907,Listen!$A$2:$F$45,6,0)="Nein"),$AC907,$AB907),0)</f>
        <v>0</v>
      </c>
      <c r="AK907" s="49">
        <f>IFERROR(IF(OR($W907&lt;&gt;"Ja",VLOOKUP($C907,Listen!$A$2:$F$45,6,0)="Nein"),$AC907,$AB907),0)</f>
        <v>0</v>
      </c>
      <c r="AL907" s="51">
        <f t="shared" si="300"/>
        <v>0</v>
      </c>
      <c r="AM907" s="296">
        <f>IFERROR(IF(VLOOKUP($C907,Listen!$A$2:$F$45,6,0)="Ja",MAX(BC907:BD907),D_SAV!$BC907),0)</f>
        <v>0</v>
      </c>
      <c r="AN907" s="51">
        <f t="shared" si="301"/>
        <v>0</v>
      </c>
      <c r="AP907" s="304">
        <f t="shared" si="302"/>
        <v>0</v>
      </c>
      <c r="AQ907" s="304">
        <f t="shared" si="303"/>
        <v>0</v>
      </c>
      <c r="AR907" s="304">
        <f t="shared" si="304"/>
        <v>0</v>
      </c>
      <c r="AS907" s="304">
        <f t="shared" si="305"/>
        <v>0</v>
      </c>
      <c r="AT907" s="304">
        <f t="shared" si="306"/>
        <v>0</v>
      </c>
      <c r="AU907" s="304">
        <f t="shared" si="307"/>
        <v>0</v>
      </c>
      <c r="AV907" s="304">
        <f t="shared" si="308"/>
        <v>0</v>
      </c>
      <c r="AW907" s="304">
        <f t="shared" si="309"/>
        <v>0</v>
      </c>
      <c r="AX907" s="304">
        <f t="shared" si="310"/>
        <v>0</v>
      </c>
      <c r="AY907" s="304">
        <f t="shared" si="311"/>
        <v>0</v>
      </c>
      <c r="AZ907" s="304">
        <f t="shared" si="312"/>
        <v>0</v>
      </c>
      <c r="BA907" s="304">
        <f t="shared" si="313"/>
        <v>0</v>
      </c>
      <c r="BB907" s="304">
        <f t="shared" si="314"/>
        <v>0</v>
      </c>
      <c r="BC907" s="304">
        <f t="shared" si="315"/>
        <v>0</v>
      </c>
      <c r="BD907" s="304">
        <f t="shared" si="316"/>
        <v>0</v>
      </c>
      <c r="BE907" s="304">
        <f>IFERROR(IF(VLOOKUP($C907,Listen!$A$2:$F$45,6,0)="Ja",BB907-MAX(BC907:BD907),BB907-BC907),0)</f>
        <v>0</v>
      </c>
    </row>
    <row r="908" spans="1:57" x14ac:dyDescent="0.25">
      <c r="A908" s="320" t="str">
        <f>IF(AND(D908&lt;&gt;0,C908&lt;&gt;0,E908&lt;&gt;0),IF(B908&lt;&gt;0,CONCATENATE(B908,"-AGr",VLOOKUP(C908,Listen!$A$2:$D$45,4,FALSE),"-",D908,"-",E908,),CONCATENATE("AGr",VLOOKUP(C908,Listen!$A$2:$D$45,4,FALSE),"-",D908,"-",E908)),"keine vollständige ID")</f>
        <v>keine vollständige ID</v>
      </c>
      <c r="B908" s="301"/>
      <c r="C908" s="287"/>
      <c r="D908" s="34"/>
      <c r="E908" s="306"/>
      <c r="F908" s="116"/>
      <c r="G908" s="17"/>
      <c r="H908" s="17"/>
      <c r="I908" s="17"/>
      <c r="J908" s="17"/>
      <c r="K908" s="17"/>
      <c r="L908" s="17"/>
      <c r="M908" s="17"/>
      <c r="N908" s="17"/>
      <c r="O908" s="116"/>
      <c r="P908" s="117">
        <f>IF(D908&gt;A_Stammdaten!$B$12,0,SUM(G908,H908,J908,L908:M908)-SUM(I908,K908,N908:O908))</f>
        <v>0</v>
      </c>
      <c r="Q908" s="17"/>
      <c r="R908" s="17"/>
      <c r="S908" s="17"/>
      <c r="T908" s="17"/>
      <c r="U908" s="62">
        <f t="shared" si="296"/>
        <v>0</v>
      </c>
      <c r="V908" s="34"/>
      <c r="W908" s="34"/>
      <c r="X908" s="34"/>
      <c r="Y908" s="34"/>
      <c r="Z908" s="34"/>
      <c r="AA908" s="63" t="str">
        <f t="shared" si="297"/>
        <v>-</v>
      </c>
      <c r="AB908" s="63" t="str">
        <f t="shared" si="298"/>
        <v>-</v>
      </c>
      <c r="AC908" s="63">
        <f>IF(ISBLANK($C908),0,VLOOKUP($C908,Listen!$A$2:$C$45,2,FALSE))</f>
        <v>0</v>
      </c>
      <c r="AD908" s="63">
        <f>IF(ISBLANK($C908),0,VLOOKUP($C908,Listen!$A$2:$C$45,3,FALSE))</f>
        <v>0</v>
      </c>
      <c r="AE908" s="49">
        <f t="shared" si="299"/>
        <v>0</v>
      </c>
      <c r="AF908" s="49">
        <f t="shared" si="299"/>
        <v>0</v>
      </c>
      <c r="AG908" s="49">
        <f>IFERROR(IF(OR($V908&lt;&gt;"Ja",VLOOKUP($C908,Listen!$A$2:$F$45,5,0)="Nein",D908&lt;IF(C908="LNG Anbindungsanlagen gemäß separater Festlegung",2022,2023)),$AC908,$AA908),0)</f>
        <v>0</v>
      </c>
      <c r="AH908" s="49">
        <f>IFERROR(IF(OR($V908&lt;&gt;"Ja",VLOOKUP($C908,Listen!$A$2:$F$45,5,0)="Nein",D908&lt;IF(C908="LNG Anbindungsanlagen gemäß separater Festlegung",2022,2023)),$AC908,$AA908),0)</f>
        <v>0</v>
      </c>
      <c r="AI908" s="49">
        <f>IFERROR(IF(OR($W908&lt;&gt;"Ja",VLOOKUP($C908,Listen!$A$2:$F$45,6,0)="Nein"),$AC908,$AB908),0)</f>
        <v>0</v>
      </c>
      <c r="AJ908" s="49">
        <f>IFERROR(IF(OR($W908&lt;&gt;"Ja",VLOOKUP($C908,Listen!$A$2:$F$45,6,0)="Nein"),$AC908,$AB908),0)</f>
        <v>0</v>
      </c>
      <c r="AK908" s="49">
        <f>IFERROR(IF(OR($W908&lt;&gt;"Ja",VLOOKUP($C908,Listen!$A$2:$F$45,6,0)="Nein"),$AC908,$AB908),0)</f>
        <v>0</v>
      </c>
      <c r="AL908" s="51">
        <f t="shared" si="300"/>
        <v>0</v>
      </c>
      <c r="AM908" s="296">
        <f>IFERROR(IF(VLOOKUP($C908,Listen!$A$2:$F$45,6,0)="Ja",MAX(BC908:BD908),D_SAV!$BC908),0)</f>
        <v>0</v>
      </c>
      <c r="AN908" s="51">
        <f t="shared" si="301"/>
        <v>0</v>
      </c>
      <c r="AP908" s="304">
        <f t="shared" si="302"/>
        <v>0</v>
      </c>
      <c r="AQ908" s="304">
        <f t="shared" si="303"/>
        <v>0</v>
      </c>
      <c r="AR908" s="304">
        <f t="shared" si="304"/>
        <v>0</v>
      </c>
      <c r="AS908" s="304">
        <f t="shared" si="305"/>
        <v>0</v>
      </c>
      <c r="AT908" s="304">
        <f t="shared" si="306"/>
        <v>0</v>
      </c>
      <c r="AU908" s="304">
        <f t="shared" si="307"/>
        <v>0</v>
      </c>
      <c r="AV908" s="304">
        <f t="shared" si="308"/>
        <v>0</v>
      </c>
      <c r="AW908" s="304">
        <f t="shared" si="309"/>
        <v>0</v>
      </c>
      <c r="AX908" s="304">
        <f t="shared" si="310"/>
        <v>0</v>
      </c>
      <c r="AY908" s="304">
        <f t="shared" si="311"/>
        <v>0</v>
      </c>
      <c r="AZ908" s="304">
        <f t="shared" si="312"/>
        <v>0</v>
      </c>
      <c r="BA908" s="304">
        <f t="shared" si="313"/>
        <v>0</v>
      </c>
      <c r="BB908" s="304">
        <f t="shared" si="314"/>
        <v>0</v>
      </c>
      <c r="BC908" s="304">
        <f t="shared" si="315"/>
        <v>0</v>
      </c>
      <c r="BD908" s="304">
        <f t="shared" si="316"/>
        <v>0</v>
      </c>
      <c r="BE908" s="304">
        <f>IFERROR(IF(VLOOKUP($C908,Listen!$A$2:$F$45,6,0)="Ja",BB908-MAX(BC908:BD908),BB908-BC908),0)</f>
        <v>0</v>
      </c>
    </row>
    <row r="909" spans="1:57" x14ac:dyDescent="0.25">
      <c r="A909" s="320" t="str">
        <f>IF(AND(D909&lt;&gt;0,C909&lt;&gt;0,E909&lt;&gt;0),IF(B909&lt;&gt;0,CONCATENATE(B909,"-AGr",VLOOKUP(C909,Listen!$A$2:$D$45,4,FALSE),"-",D909,"-",E909,),CONCATENATE("AGr",VLOOKUP(C909,Listen!$A$2:$D$45,4,FALSE),"-",D909,"-",E909)),"keine vollständige ID")</f>
        <v>keine vollständige ID</v>
      </c>
      <c r="B909" s="301"/>
      <c r="C909" s="287"/>
      <c r="D909" s="34"/>
      <c r="E909" s="306"/>
      <c r="F909" s="116"/>
      <c r="G909" s="17"/>
      <c r="H909" s="17"/>
      <c r="I909" s="17"/>
      <c r="J909" s="17"/>
      <c r="K909" s="17"/>
      <c r="L909" s="17"/>
      <c r="M909" s="17"/>
      <c r="N909" s="17"/>
      <c r="O909" s="116"/>
      <c r="P909" s="117">
        <f>IF(D909&gt;A_Stammdaten!$B$12,0,SUM(G909,H909,J909,L909:M909)-SUM(I909,K909,N909:O909))</f>
        <v>0</v>
      </c>
      <c r="Q909" s="17"/>
      <c r="R909" s="17"/>
      <c r="S909" s="17"/>
      <c r="T909" s="17"/>
      <c r="U909" s="62">
        <f t="shared" si="296"/>
        <v>0</v>
      </c>
      <c r="V909" s="34"/>
      <c r="W909" s="34"/>
      <c r="X909" s="34"/>
      <c r="Y909" s="34"/>
      <c r="Z909" s="34"/>
      <c r="AA909" s="63" t="str">
        <f t="shared" si="297"/>
        <v>-</v>
      </c>
      <c r="AB909" s="63" t="str">
        <f t="shared" si="298"/>
        <v>-</v>
      </c>
      <c r="AC909" s="63">
        <f>IF(ISBLANK($C909),0,VLOOKUP($C909,Listen!$A$2:$C$45,2,FALSE))</f>
        <v>0</v>
      </c>
      <c r="AD909" s="63">
        <f>IF(ISBLANK($C909),0,VLOOKUP($C909,Listen!$A$2:$C$45,3,FALSE))</f>
        <v>0</v>
      </c>
      <c r="AE909" s="49">
        <f t="shared" si="299"/>
        <v>0</v>
      </c>
      <c r="AF909" s="49">
        <f t="shared" si="299"/>
        <v>0</v>
      </c>
      <c r="AG909" s="49">
        <f>IFERROR(IF(OR($V909&lt;&gt;"Ja",VLOOKUP($C909,Listen!$A$2:$F$45,5,0)="Nein",D909&lt;IF(C909="LNG Anbindungsanlagen gemäß separater Festlegung",2022,2023)),$AC909,$AA909),0)</f>
        <v>0</v>
      </c>
      <c r="AH909" s="49">
        <f>IFERROR(IF(OR($V909&lt;&gt;"Ja",VLOOKUP($C909,Listen!$A$2:$F$45,5,0)="Nein",D909&lt;IF(C909="LNG Anbindungsanlagen gemäß separater Festlegung",2022,2023)),$AC909,$AA909),0)</f>
        <v>0</v>
      </c>
      <c r="AI909" s="49">
        <f>IFERROR(IF(OR($W909&lt;&gt;"Ja",VLOOKUP($C909,Listen!$A$2:$F$45,6,0)="Nein"),$AC909,$AB909),0)</f>
        <v>0</v>
      </c>
      <c r="AJ909" s="49">
        <f>IFERROR(IF(OR($W909&lt;&gt;"Ja",VLOOKUP($C909,Listen!$A$2:$F$45,6,0)="Nein"),$AC909,$AB909),0)</f>
        <v>0</v>
      </c>
      <c r="AK909" s="49">
        <f>IFERROR(IF(OR($W909&lt;&gt;"Ja",VLOOKUP($C909,Listen!$A$2:$F$45,6,0)="Nein"),$AC909,$AB909),0)</f>
        <v>0</v>
      </c>
      <c r="AL909" s="51">
        <f t="shared" si="300"/>
        <v>0</v>
      </c>
      <c r="AM909" s="296">
        <f>IFERROR(IF(VLOOKUP($C909,Listen!$A$2:$F$45,6,0)="Ja",MAX(BC909:BD909),D_SAV!$BC909),0)</f>
        <v>0</v>
      </c>
      <c r="AN909" s="51">
        <f t="shared" si="301"/>
        <v>0</v>
      </c>
      <c r="AP909" s="304">
        <f t="shared" si="302"/>
        <v>0</v>
      </c>
      <c r="AQ909" s="304">
        <f t="shared" si="303"/>
        <v>0</v>
      </c>
      <c r="AR909" s="304">
        <f t="shared" si="304"/>
        <v>0</v>
      </c>
      <c r="AS909" s="304">
        <f t="shared" si="305"/>
        <v>0</v>
      </c>
      <c r="AT909" s="304">
        <f t="shared" si="306"/>
        <v>0</v>
      </c>
      <c r="AU909" s="304">
        <f t="shared" si="307"/>
        <v>0</v>
      </c>
      <c r="AV909" s="304">
        <f t="shared" si="308"/>
        <v>0</v>
      </c>
      <c r="AW909" s="304">
        <f t="shared" si="309"/>
        <v>0</v>
      </c>
      <c r="AX909" s="304">
        <f t="shared" si="310"/>
        <v>0</v>
      </c>
      <c r="AY909" s="304">
        <f t="shared" si="311"/>
        <v>0</v>
      </c>
      <c r="AZ909" s="304">
        <f t="shared" si="312"/>
        <v>0</v>
      </c>
      <c r="BA909" s="304">
        <f t="shared" si="313"/>
        <v>0</v>
      </c>
      <c r="BB909" s="304">
        <f t="shared" si="314"/>
        <v>0</v>
      </c>
      <c r="BC909" s="304">
        <f t="shared" si="315"/>
        <v>0</v>
      </c>
      <c r="BD909" s="304">
        <f t="shared" si="316"/>
        <v>0</v>
      </c>
      <c r="BE909" s="304">
        <f>IFERROR(IF(VLOOKUP($C909,Listen!$A$2:$F$45,6,0)="Ja",BB909-MAX(BC909:BD909),BB909-BC909),0)</f>
        <v>0</v>
      </c>
    </row>
    <row r="910" spans="1:57" x14ac:dyDescent="0.25">
      <c r="A910" s="320" t="str">
        <f>IF(AND(D910&lt;&gt;0,C910&lt;&gt;0,E910&lt;&gt;0),IF(B910&lt;&gt;0,CONCATENATE(B910,"-AGr",VLOOKUP(C910,Listen!$A$2:$D$45,4,FALSE),"-",D910,"-",E910,),CONCATENATE("AGr",VLOOKUP(C910,Listen!$A$2:$D$45,4,FALSE),"-",D910,"-",E910)),"keine vollständige ID")</f>
        <v>keine vollständige ID</v>
      </c>
      <c r="B910" s="301"/>
      <c r="C910" s="287"/>
      <c r="D910" s="34"/>
      <c r="E910" s="306"/>
      <c r="F910" s="116"/>
      <c r="G910" s="17"/>
      <c r="H910" s="17"/>
      <c r="I910" s="17"/>
      <c r="J910" s="17"/>
      <c r="K910" s="17"/>
      <c r="L910" s="17"/>
      <c r="M910" s="17"/>
      <c r="N910" s="17"/>
      <c r="O910" s="116"/>
      <c r="P910" s="117">
        <f>IF(D910&gt;A_Stammdaten!$B$12,0,SUM(G910,H910,J910,L910:M910)-SUM(I910,K910,N910:O910))</f>
        <v>0</v>
      </c>
      <c r="Q910" s="17"/>
      <c r="R910" s="17"/>
      <c r="S910" s="17"/>
      <c r="T910" s="17"/>
      <c r="U910" s="62">
        <f t="shared" si="296"/>
        <v>0</v>
      </c>
      <c r="V910" s="34"/>
      <c r="W910" s="34"/>
      <c r="X910" s="34"/>
      <c r="Y910" s="34"/>
      <c r="Z910" s="34"/>
      <c r="AA910" s="63" t="str">
        <f t="shared" si="297"/>
        <v>-</v>
      </c>
      <c r="AB910" s="63" t="str">
        <f t="shared" si="298"/>
        <v>-</v>
      </c>
      <c r="AC910" s="63">
        <f>IF(ISBLANK($C910),0,VLOOKUP($C910,Listen!$A$2:$C$45,2,FALSE))</f>
        <v>0</v>
      </c>
      <c r="AD910" s="63">
        <f>IF(ISBLANK($C910),0,VLOOKUP($C910,Listen!$A$2:$C$45,3,FALSE))</f>
        <v>0</v>
      </c>
      <c r="AE910" s="49">
        <f t="shared" si="299"/>
        <v>0</v>
      </c>
      <c r="AF910" s="49">
        <f t="shared" si="299"/>
        <v>0</v>
      </c>
      <c r="AG910" s="49">
        <f>IFERROR(IF(OR($V910&lt;&gt;"Ja",VLOOKUP($C910,Listen!$A$2:$F$45,5,0)="Nein",D910&lt;IF(C910="LNG Anbindungsanlagen gemäß separater Festlegung",2022,2023)),$AC910,$AA910),0)</f>
        <v>0</v>
      </c>
      <c r="AH910" s="49">
        <f>IFERROR(IF(OR($V910&lt;&gt;"Ja",VLOOKUP($C910,Listen!$A$2:$F$45,5,0)="Nein",D910&lt;IF(C910="LNG Anbindungsanlagen gemäß separater Festlegung",2022,2023)),$AC910,$AA910),0)</f>
        <v>0</v>
      </c>
      <c r="AI910" s="49">
        <f>IFERROR(IF(OR($W910&lt;&gt;"Ja",VLOOKUP($C910,Listen!$A$2:$F$45,6,0)="Nein"),$AC910,$AB910),0)</f>
        <v>0</v>
      </c>
      <c r="AJ910" s="49">
        <f>IFERROR(IF(OR($W910&lt;&gt;"Ja",VLOOKUP($C910,Listen!$A$2:$F$45,6,0)="Nein"),$AC910,$AB910),0)</f>
        <v>0</v>
      </c>
      <c r="AK910" s="49">
        <f>IFERROR(IF(OR($W910&lt;&gt;"Ja",VLOOKUP($C910,Listen!$A$2:$F$45,6,0)="Nein"),$AC910,$AB910),0)</f>
        <v>0</v>
      </c>
      <c r="AL910" s="51">
        <f t="shared" si="300"/>
        <v>0</v>
      </c>
      <c r="AM910" s="296">
        <f>IFERROR(IF(VLOOKUP($C910,Listen!$A$2:$F$45,6,0)="Ja",MAX(BC910:BD910),D_SAV!$BC910),0)</f>
        <v>0</v>
      </c>
      <c r="AN910" s="51">
        <f t="shared" si="301"/>
        <v>0</v>
      </c>
      <c r="AP910" s="304">
        <f t="shared" si="302"/>
        <v>0</v>
      </c>
      <c r="AQ910" s="304">
        <f t="shared" si="303"/>
        <v>0</v>
      </c>
      <c r="AR910" s="304">
        <f t="shared" si="304"/>
        <v>0</v>
      </c>
      <c r="AS910" s="304">
        <f t="shared" si="305"/>
        <v>0</v>
      </c>
      <c r="AT910" s="304">
        <f t="shared" si="306"/>
        <v>0</v>
      </c>
      <c r="AU910" s="304">
        <f t="shared" si="307"/>
        <v>0</v>
      </c>
      <c r="AV910" s="304">
        <f t="shared" si="308"/>
        <v>0</v>
      </c>
      <c r="AW910" s="304">
        <f t="shared" si="309"/>
        <v>0</v>
      </c>
      <c r="AX910" s="304">
        <f t="shared" si="310"/>
        <v>0</v>
      </c>
      <c r="AY910" s="304">
        <f t="shared" si="311"/>
        <v>0</v>
      </c>
      <c r="AZ910" s="304">
        <f t="shared" si="312"/>
        <v>0</v>
      </c>
      <c r="BA910" s="304">
        <f t="shared" si="313"/>
        <v>0</v>
      </c>
      <c r="BB910" s="304">
        <f t="shared" si="314"/>
        <v>0</v>
      </c>
      <c r="BC910" s="304">
        <f t="shared" si="315"/>
        <v>0</v>
      </c>
      <c r="BD910" s="304">
        <f t="shared" si="316"/>
        <v>0</v>
      </c>
      <c r="BE910" s="304">
        <f>IFERROR(IF(VLOOKUP($C910,Listen!$A$2:$F$45,6,0)="Ja",BB910-MAX(BC910:BD910),BB910-BC910),0)</f>
        <v>0</v>
      </c>
    </row>
    <row r="911" spans="1:57" x14ac:dyDescent="0.25">
      <c r="A911" s="320" t="str">
        <f>IF(AND(D911&lt;&gt;0,C911&lt;&gt;0,E911&lt;&gt;0),IF(B911&lt;&gt;0,CONCATENATE(B911,"-AGr",VLOOKUP(C911,Listen!$A$2:$D$45,4,FALSE),"-",D911,"-",E911,),CONCATENATE("AGr",VLOOKUP(C911,Listen!$A$2:$D$45,4,FALSE),"-",D911,"-",E911)),"keine vollständige ID")</f>
        <v>keine vollständige ID</v>
      </c>
      <c r="B911" s="301"/>
      <c r="C911" s="287"/>
      <c r="D911" s="34"/>
      <c r="E911" s="306"/>
      <c r="F911" s="116"/>
      <c r="G911" s="17"/>
      <c r="H911" s="17"/>
      <c r="I911" s="17"/>
      <c r="J911" s="17"/>
      <c r="K911" s="17"/>
      <c r="L911" s="17"/>
      <c r="M911" s="17"/>
      <c r="N911" s="17"/>
      <c r="O911" s="116"/>
      <c r="P911" s="117">
        <f>IF(D911&gt;A_Stammdaten!$B$12,0,SUM(G911,H911,J911,L911:M911)-SUM(I911,K911,N911:O911))</f>
        <v>0</v>
      </c>
      <c r="Q911" s="17"/>
      <c r="R911" s="17"/>
      <c r="S911" s="17"/>
      <c r="T911" s="17"/>
      <c r="U911" s="62">
        <f t="shared" si="296"/>
        <v>0</v>
      </c>
      <c r="V911" s="34"/>
      <c r="W911" s="34"/>
      <c r="X911" s="34"/>
      <c r="Y911" s="34"/>
      <c r="Z911" s="34"/>
      <c r="AA911" s="63" t="str">
        <f t="shared" si="297"/>
        <v>-</v>
      </c>
      <c r="AB911" s="63" t="str">
        <f t="shared" si="298"/>
        <v>-</v>
      </c>
      <c r="AC911" s="63">
        <f>IF(ISBLANK($C911),0,VLOOKUP($C911,Listen!$A$2:$C$45,2,FALSE))</f>
        <v>0</v>
      </c>
      <c r="AD911" s="63">
        <f>IF(ISBLANK($C911),0,VLOOKUP($C911,Listen!$A$2:$C$45,3,FALSE))</f>
        <v>0</v>
      </c>
      <c r="AE911" s="49">
        <f t="shared" si="299"/>
        <v>0</v>
      </c>
      <c r="AF911" s="49">
        <f t="shared" si="299"/>
        <v>0</v>
      </c>
      <c r="AG911" s="49">
        <f>IFERROR(IF(OR($V911&lt;&gt;"Ja",VLOOKUP($C911,Listen!$A$2:$F$45,5,0)="Nein",D911&lt;IF(C911="LNG Anbindungsanlagen gemäß separater Festlegung",2022,2023)),$AC911,$AA911),0)</f>
        <v>0</v>
      </c>
      <c r="AH911" s="49">
        <f>IFERROR(IF(OR($V911&lt;&gt;"Ja",VLOOKUP($C911,Listen!$A$2:$F$45,5,0)="Nein",D911&lt;IF(C911="LNG Anbindungsanlagen gemäß separater Festlegung",2022,2023)),$AC911,$AA911),0)</f>
        <v>0</v>
      </c>
      <c r="AI911" s="49">
        <f>IFERROR(IF(OR($W911&lt;&gt;"Ja",VLOOKUP($C911,Listen!$A$2:$F$45,6,0)="Nein"),$AC911,$AB911),0)</f>
        <v>0</v>
      </c>
      <c r="AJ911" s="49">
        <f>IFERROR(IF(OR($W911&lt;&gt;"Ja",VLOOKUP($C911,Listen!$A$2:$F$45,6,0)="Nein"),$AC911,$AB911),0)</f>
        <v>0</v>
      </c>
      <c r="AK911" s="49">
        <f>IFERROR(IF(OR($W911&lt;&gt;"Ja",VLOOKUP($C911,Listen!$A$2:$F$45,6,0)="Nein"),$AC911,$AB911),0)</f>
        <v>0</v>
      </c>
      <c r="AL911" s="51">
        <f t="shared" si="300"/>
        <v>0</v>
      </c>
      <c r="AM911" s="296">
        <f>IFERROR(IF(VLOOKUP($C911,Listen!$A$2:$F$45,6,0)="Ja",MAX(BC911:BD911),D_SAV!$BC911),0)</f>
        <v>0</v>
      </c>
      <c r="AN911" s="51">
        <f t="shared" si="301"/>
        <v>0</v>
      </c>
      <c r="AP911" s="304">
        <f t="shared" si="302"/>
        <v>0</v>
      </c>
      <c r="AQ911" s="304">
        <f t="shared" si="303"/>
        <v>0</v>
      </c>
      <c r="AR911" s="304">
        <f t="shared" si="304"/>
        <v>0</v>
      </c>
      <c r="AS911" s="304">
        <f t="shared" si="305"/>
        <v>0</v>
      </c>
      <c r="AT911" s="304">
        <f t="shared" si="306"/>
        <v>0</v>
      </c>
      <c r="AU911" s="304">
        <f t="shared" si="307"/>
        <v>0</v>
      </c>
      <c r="AV911" s="304">
        <f t="shared" si="308"/>
        <v>0</v>
      </c>
      <c r="AW911" s="304">
        <f t="shared" si="309"/>
        <v>0</v>
      </c>
      <c r="AX911" s="304">
        <f t="shared" si="310"/>
        <v>0</v>
      </c>
      <c r="AY911" s="304">
        <f t="shared" si="311"/>
        <v>0</v>
      </c>
      <c r="AZ911" s="304">
        <f t="shared" si="312"/>
        <v>0</v>
      </c>
      <c r="BA911" s="304">
        <f t="shared" si="313"/>
        <v>0</v>
      </c>
      <c r="BB911" s="304">
        <f t="shared" si="314"/>
        <v>0</v>
      </c>
      <c r="BC911" s="304">
        <f t="shared" si="315"/>
        <v>0</v>
      </c>
      <c r="BD911" s="304">
        <f t="shared" si="316"/>
        <v>0</v>
      </c>
      <c r="BE911" s="304">
        <f>IFERROR(IF(VLOOKUP($C911,Listen!$A$2:$F$45,6,0)="Ja",BB911-MAX(BC911:BD911),BB911-BC911),0)</f>
        <v>0</v>
      </c>
    </row>
    <row r="912" spans="1:57" x14ac:dyDescent="0.25">
      <c r="A912" s="320" t="str">
        <f>IF(AND(D912&lt;&gt;0,C912&lt;&gt;0,E912&lt;&gt;0),IF(B912&lt;&gt;0,CONCATENATE(B912,"-AGr",VLOOKUP(C912,Listen!$A$2:$D$45,4,FALSE),"-",D912,"-",E912,),CONCATENATE("AGr",VLOOKUP(C912,Listen!$A$2:$D$45,4,FALSE),"-",D912,"-",E912)),"keine vollständige ID")</f>
        <v>keine vollständige ID</v>
      </c>
      <c r="B912" s="301"/>
      <c r="C912" s="287"/>
      <c r="D912" s="34"/>
      <c r="E912" s="306"/>
      <c r="F912" s="116"/>
      <c r="G912" s="17"/>
      <c r="H912" s="17"/>
      <c r="I912" s="17"/>
      <c r="J912" s="17"/>
      <c r="K912" s="17"/>
      <c r="L912" s="17"/>
      <c r="M912" s="17"/>
      <c r="N912" s="17"/>
      <c r="O912" s="116"/>
      <c r="P912" s="117">
        <f>IF(D912&gt;A_Stammdaten!$B$12,0,SUM(G912,H912,J912,L912:M912)-SUM(I912,K912,N912:O912))</f>
        <v>0</v>
      </c>
      <c r="Q912" s="17"/>
      <c r="R912" s="17"/>
      <c r="S912" s="17"/>
      <c r="T912" s="17"/>
      <c r="U912" s="62">
        <f t="shared" si="296"/>
        <v>0</v>
      </c>
      <c r="V912" s="34"/>
      <c r="W912" s="34"/>
      <c r="X912" s="34"/>
      <c r="Y912" s="34"/>
      <c r="Z912" s="34"/>
      <c r="AA912" s="63" t="str">
        <f t="shared" si="297"/>
        <v>-</v>
      </c>
      <c r="AB912" s="63" t="str">
        <f t="shared" si="298"/>
        <v>-</v>
      </c>
      <c r="AC912" s="63">
        <f>IF(ISBLANK($C912),0,VLOOKUP($C912,Listen!$A$2:$C$45,2,FALSE))</f>
        <v>0</v>
      </c>
      <c r="AD912" s="63">
        <f>IF(ISBLANK($C912),0,VLOOKUP($C912,Listen!$A$2:$C$45,3,FALSE))</f>
        <v>0</v>
      </c>
      <c r="AE912" s="49">
        <f t="shared" si="299"/>
        <v>0</v>
      </c>
      <c r="AF912" s="49">
        <f t="shared" si="299"/>
        <v>0</v>
      </c>
      <c r="AG912" s="49">
        <f>IFERROR(IF(OR($V912&lt;&gt;"Ja",VLOOKUP($C912,Listen!$A$2:$F$45,5,0)="Nein",D912&lt;IF(C912="LNG Anbindungsanlagen gemäß separater Festlegung",2022,2023)),$AC912,$AA912),0)</f>
        <v>0</v>
      </c>
      <c r="AH912" s="49">
        <f>IFERROR(IF(OR($V912&lt;&gt;"Ja",VLOOKUP($C912,Listen!$A$2:$F$45,5,0)="Nein",D912&lt;IF(C912="LNG Anbindungsanlagen gemäß separater Festlegung",2022,2023)),$AC912,$AA912),0)</f>
        <v>0</v>
      </c>
      <c r="AI912" s="49">
        <f>IFERROR(IF(OR($W912&lt;&gt;"Ja",VLOOKUP($C912,Listen!$A$2:$F$45,6,0)="Nein"),$AC912,$AB912),0)</f>
        <v>0</v>
      </c>
      <c r="AJ912" s="49">
        <f>IFERROR(IF(OR($W912&lt;&gt;"Ja",VLOOKUP($C912,Listen!$A$2:$F$45,6,0)="Nein"),$AC912,$AB912),0)</f>
        <v>0</v>
      </c>
      <c r="AK912" s="49">
        <f>IFERROR(IF(OR($W912&lt;&gt;"Ja",VLOOKUP($C912,Listen!$A$2:$F$45,6,0)="Nein"),$AC912,$AB912),0)</f>
        <v>0</v>
      </c>
      <c r="AL912" s="51">
        <f t="shared" si="300"/>
        <v>0</v>
      </c>
      <c r="AM912" s="296">
        <f>IFERROR(IF(VLOOKUP($C912,Listen!$A$2:$F$45,6,0)="Ja",MAX(BC912:BD912),D_SAV!$BC912),0)</f>
        <v>0</v>
      </c>
      <c r="AN912" s="51">
        <f t="shared" si="301"/>
        <v>0</v>
      </c>
      <c r="AP912" s="304">
        <f t="shared" si="302"/>
        <v>0</v>
      </c>
      <c r="AQ912" s="304">
        <f t="shared" si="303"/>
        <v>0</v>
      </c>
      <c r="AR912" s="304">
        <f t="shared" si="304"/>
        <v>0</v>
      </c>
      <c r="AS912" s="304">
        <f t="shared" si="305"/>
        <v>0</v>
      </c>
      <c r="AT912" s="304">
        <f t="shared" si="306"/>
        <v>0</v>
      </c>
      <c r="AU912" s="304">
        <f t="shared" si="307"/>
        <v>0</v>
      </c>
      <c r="AV912" s="304">
        <f t="shared" si="308"/>
        <v>0</v>
      </c>
      <c r="AW912" s="304">
        <f t="shared" si="309"/>
        <v>0</v>
      </c>
      <c r="AX912" s="304">
        <f t="shared" si="310"/>
        <v>0</v>
      </c>
      <c r="AY912" s="304">
        <f t="shared" si="311"/>
        <v>0</v>
      </c>
      <c r="AZ912" s="304">
        <f t="shared" si="312"/>
        <v>0</v>
      </c>
      <c r="BA912" s="304">
        <f t="shared" si="313"/>
        <v>0</v>
      </c>
      <c r="BB912" s="304">
        <f t="shared" si="314"/>
        <v>0</v>
      </c>
      <c r="BC912" s="304">
        <f t="shared" si="315"/>
        <v>0</v>
      </c>
      <c r="BD912" s="304">
        <f t="shared" si="316"/>
        <v>0</v>
      </c>
      <c r="BE912" s="304">
        <f>IFERROR(IF(VLOOKUP($C912,Listen!$A$2:$F$45,6,0)="Ja",BB912-MAX(BC912:BD912),BB912-BC912),0)</f>
        <v>0</v>
      </c>
    </row>
    <row r="913" spans="1:57" x14ac:dyDescent="0.25">
      <c r="A913" s="320" t="str">
        <f>IF(AND(D913&lt;&gt;0,C913&lt;&gt;0,E913&lt;&gt;0),IF(B913&lt;&gt;0,CONCATENATE(B913,"-AGr",VLOOKUP(C913,Listen!$A$2:$D$45,4,FALSE),"-",D913,"-",E913,),CONCATENATE("AGr",VLOOKUP(C913,Listen!$A$2:$D$45,4,FALSE),"-",D913,"-",E913)),"keine vollständige ID")</f>
        <v>keine vollständige ID</v>
      </c>
      <c r="B913" s="301"/>
      <c r="C913" s="287"/>
      <c r="D913" s="34"/>
      <c r="E913" s="306"/>
      <c r="F913" s="116"/>
      <c r="G913" s="17"/>
      <c r="H913" s="17"/>
      <c r="I913" s="17"/>
      <c r="J913" s="17"/>
      <c r="K913" s="17"/>
      <c r="L913" s="17"/>
      <c r="M913" s="17"/>
      <c r="N913" s="17"/>
      <c r="O913" s="116"/>
      <c r="P913" s="117">
        <f>IF(D913&gt;A_Stammdaten!$B$12,0,SUM(G913,H913,J913,L913:M913)-SUM(I913,K913,N913:O913))</f>
        <v>0</v>
      </c>
      <c r="Q913" s="17"/>
      <c r="R913" s="17"/>
      <c r="S913" s="17"/>
      <c r="T913" s="17"/>
      <c r="U913" s="62">
        <f t="shared" si="296"/>
        <v>0</v>
      </c>
      <c r="V913" s="34"/>
      <c r="W913" s="34"/>
      <c r="X913" s="34"/>
      <c r="Y913" s="34"/>
      <c r="Z913" s="34"/>
      <c r="AA913" s="63" t="str">
        <f t="shared" si="297"/>
        <v>-</v>
      </c>
      <c r="AB913" s="63" t="str">
        <f t="shared" si="298"/>
        <v>-</v>
      </c>
      <c r="AC913" s="63">
        <f>IF(ISBLANK($C913),0,VLOOKUP($C913,Listen!$A$2:$C$45,2,FALSE))</f>
        <v>0</v>
      </c>
      <c r="AD913" s="63">
        <f>IF(ISBLANK($C913),0,VLOOKUP($C913,Listen!$A$2:$C$45,3,FALSE))</f>
        <v>0</v>
      </c>
      <c r="AE913" s="49">
        <f t="shared" si="299"/>
        <v>0</v>
      </c>
      <c r="AF913" s="49">
        <f t="shared" si="299"/>
        <v>0</v>
      </c>
      <c r="AG913" s="49">
        <f>IFERROR(IF(OR($V913&lt;&gt;"Ja",VLOOKUP($C913,Listen!$A$2:$F$45,5,0)="Nein",D913&lt;IF(C913="LNG Anbindungsanlagen gemäß separater Festlegung",2022,2023)),$AC913,$AA913),0)</f>
        <v>0</v>
      </c>
      <c r="AH913" s="49">
        <f>IFERROR(IF(OR($V913&lt;&gt;"Ja",VLOOKUP($C913,Listen!$A$2:$F$45,5,0)="Nein",D913&lt;IF(C913="LNG Anbindungsanlagen gemäß separater Festlegung",2022,2023)),$AC913,$AA913),0)</f>
        <v>0</v>
      </c>
      <c r="AI913" s="49">
        <f>IFERROR(IF(OR($W913&lt;&gt;"Ja",VLOOKUP($C913,Listen!$A$2:$F$45,6,0)="Nein"),$AC913,$AB913),0)</f>
        <v>0</v>
      </c>
      <c r="AJ913" s="49">
        <f>IFERROR(IF(OR($W913&lt;&gt;"Ja",VLOOKUP($C913,Listen!$A$2:$F$45,6,0)="Nein"),$AC913,$AB913),0)</f>
        <v>0</v>
      </c>
      <c r="AK913" s="49">
        <f>IFERROR(IF(OR($W913&lt;&gt;"Ja",VLOOKUP($C913,Listen!$A$2:$F$45,6,0)="Nein"),$AC913,$AB913),0)</f>
        <v>0</v>
      </c>
      <c r="AL913" s="51">
        <f t="shared" si="300"/>
        <v>0</v>
      </c>
      <c r="AM913" s="296">
        <f>IFERROR(IF(VLOOKUP($C913,Listen!$A$2:$F$45,6,0)="Ja",MAX(BC913:BD913),D_SAV!$BC913),0)</f>
        <v>0</v>
      </c>
      <c r="AN913" s="51">
        <f t="shared" si="301"/>
        <v>0</v>
      </c>
      <c r="AP913" s="304">
        <f t="shared" si="302"/>
        <v>0</v>
      </c>
      <c r="AQ913" s="304">
        <f t="shared" si="303"/>
        <v>0</v>
      </c>
      <c r="AR913" s="304">
        <f t="shared" si="304"/>
        <v>0</v>
      </c>
      <c r="AS913" s="304">
        <f t="shared" si="305"/>
        <v>0</v>
      </c>
      <c r="AT913" s="304">
        <f t="shared" si="306"/>
        <v>0</v>
      </c>
      <c r="AU913" s="304">
        <f t="shared" si="307"/>
        <v>0</v>
      </c>
      <c r="AV913" s="304">
        <f t="shared" si="308"/>
        <v>0</v>
      </c>
      <c r="AW913" s="304">
        <f t="shared" si="309"/>
        <v>0</v>
      </c>
      <c r="AX913" s="304">
        <f t="shared" si="310"/>
        <v>0</v>
      </c>
      <c r="AY913" s="304">
        <f t="shared" si="311"/>
        <v>0</v>
      </c>
      <c r="AZ913" s="304">
        <f t="shared" si="312"/>
        <v>0</v>
      </c>
      <c r="BA913" s="304">
        <f t="shared" si="313"/>
        <v>0</v>
      </c>
      <c r="BB913" s="304">
        <f t="shared" si="314"/>
        <v>0</v>
      </c>
      <c r="BC913" s="304">
        <f t="shared" si="315"/>
        <v>0</v>
      </c>
      <c r="BD913" s="304">
        <f t="shared" si="316"/>
        <v>0</v>
      </c>
      <c r="BE913" s="304">
        <f>IFERROR(IF(VLOOKUP($C913,Listen!$A$2:$F$45,6,0)="Ja",BB913-MAX(BC913:BD913),BB913-BC913),0)</f>
        <v>0</v>
      </c>
    </row>
    <row r="914" spans="1:57" x14ac:dyDescent="0.25">
      <c r="A914" s="320" t="str">
        <f>IF(AND(D914&lt;&gt;0,C914&lt;&gt;0,E914&lt;&gt;0),IF(B914&lt;&gt;0,CONCATENATE(B914,"-AGr",VLOOKUP(C914,Listen!$A$2:$D$45,4,FALSE),"-",D914,"-",E914,),CONCATENATE("AGr",VLOOKUP(C914,Listen!$A$2:$D$45,4,FALSE),"-",D914,"-",E914)),"keine vollständige ID")</f>
        <v>keine vollständige ID</v>
      </c>
      <c r="B914" s="301"/>
      <c r="C914" s="287"/>
      <c r="D914" s="34"/>
      <c r="E914" s="306"/>
      <c r="F914" s="116"/>
      <c r="G914" s="17"/>
      <c r="H914" s="17"/>
      <c r="I914" s="17"/>
      <c r="J914" s="17"/>
      <c r="K914" s="17"/>
      <c r="L914" s="17"/>
      <c r="M914" s="17"/>
      <c r="N914" s="17"/>
      <c r="O914" s="116"/>
      <c r="P914" s="117">
        <f>IF(D914&gt;A_Stammdaten!$B$12,0,SUM(G914,H914,J914,L914:M914)-SUM(I914,K914,N914:O914))</f>
        <v>0</v>
      </c>
      <c r="Q914" s="17"/>
      <c r="R914" s="17"/>
      <c r="S914" s="17"/>
      <c r="T914" s="17"/>
      <c r="U914" s="62">
        <f t="shared" si="296"/>
        <v>0</v>
      </c>
      <c r="V914" s="34"/>
      <c r="W914" s="34"/>
      <c r="X914" s="34"/>
      <c r="Y914" s="34"/>
      <c r="Z914" s="34"/>
      <c r="AA914" s="63" t="str">
        <f t="shared" si="297"/>
        <v>-</v>
      </c>
      <c r="AB914" s="63" t="str">
        <f t="shared" si="298"/>
        <v>-</v>
      </c>
      <c r="AC914" s="63">
        <f>IF(ISBLANK($C914),0,VLOOKUP($C914,Listen!$A$2:$C$45,2,FALSE))</f>
        <v>0</v>
      </c>
      <c r="AD914" s="63">
        <f>IF(ISBLANK($C914),0,VLOOKUP($C914,Listen!$A$2:$C$45,3,FALSE))</f>
        <v>0</v>
      </c>
      <c r="AE914" s="49">
        <f t="shared" si="299"/>
        <v>0</v>
      </c>
      <c r="AF914" s="49">
        <f t="shared" si="299"/>
        <v>0</v>
      </c>
      <c r="AG914" s="49">
        <f>IFERROR(IF(OR($V914&lt;&gt;"Ja",VLOOKUP($C914,Listen!$A$2:$F$45,5,0)="Nein",D914&lt;IF(C914="LNG Anbindungsanlagen gemäß separater Festlegung",2022,2023)),$AC914,$AA914),0)</f>
        <v>0</v>
      </c>
      <c r="AH914" s="49">
        <f>IFERROR(IF(OR($V914&lt;&gt;"Ja",VLOOKUP($C914,Listen!$A$2:$F$45,5,0)="Nein",D914&lt;IF(C914="LNG Anbindungsanlagen gemäß separater Festlegung",2022,2023)),$AC914,$AA914),0)</f>
        <v>0</v>
      </c>
      <c r="AI914" s="49">
        <f>IFERROR(IF(OR($W914&lt;&gt;"Ja",VLOOKUP($C914,Listen!$A$2:$F$45,6,0)="Nein"),$AC914,$AB914),0)</f>
        <v>0</v>
      </c>
      <c r="AJ914" s="49">
        <f>IFERROR(IF(OR($W914&lt;&gt;"Ja",VLOOKUP($C914,Listen!$A$2:$F$45,6,0)="Nein"),$AC914,$AB914),0)</f>
        <v>0</v>
      </c>
      <c r="AK914" s="49">
        <f>IFERROR(IF(OR($W914&lt;&gt;"Ja",VLOOKUP($C914,Listen!$A$2:$F$45,6,0)="Nein"),$AC914,$AB914),0)</f>
        <v>0</v>
      </c>
      <c r="AL914" s="51">
        <f t="shared" si="300"/>
        <v>0</v>
      </c>
      <c r="AM914" s="296">
        <f>IFERROR(IF(VLOOKUP($C914,Listen!$A$2:$F$45,6,0)="Ja",MAX(BC914:BD914),D_SAV!$BC914),0)</f>
        <v>0</v>
      </c>
      <c r="AN914" s="51">
        <f t="shared" si="301"/>
        <v>0</v>
      </c>
      <c r="AP914" s="304">
        <f t="shared" si="302"/>
        <v>0</v>
      </c>
      <c r="AQ914" s="304">
        <f t="shared" si="303"/>
        <v>0</v>
      </c>
      <c r="AR914" s="304">
        <f t="shared" si="304"/>
        <v>0</v>
      </c>
      <c r="AS914" s="304">
        <f t="shared" si="305"/>
        <v>0</v>
      </c>
      <c r="AT914" s="304">
        <f t="shared" si="306"/>
        <v>0</v>
      </c>
      <c r="AU914" s="304">
        <f t="shared" si="307"/>
        <v>0</v>
      </c>
      <c r="AV914" s="304">
        <f t="shared" si="308"/>
        <v>0</v>
      </c>
      <c r="AW914" s="304">
        <f t="shared" si="309"/>
        <v>0</v>
      </c>
      <c r="AX914" s="304">
        <f t="shared" si="310"/>
        <v>0</v>
      </c>
      <c r="AY914" s="304">
        <f t="shared" si="311"/>
        <v>0</v>
      </c>
      <c r="AZ914" s="304">
        <f t="shared" si="312"/>
        <v>0</v>
      </c>
      <c r="BA914" s="304">
        <f t="shared" si="313"/>
        <v>0</v>
      </c>
      <c r="BB914" s="304">
        <f t="shared" si="314"/>
        <v>0</v>
      </c>
      <c r="BC914" s="304">
        <f t="shared" si="315"/>
        <v>0</v>
      </c>
      <c r="BD914" s="304">
        <f t="shared" si="316"/>
        <v>0</v>
      </c>
      <c r="BE914" s="304">
        <f>IFERROR(IF(VLOOKUP($C914,Listen!$A$2:$F$45,6,0)="Ja",BB914-MAX(BC914:BD914),BB914-BC914),0)</f>
        <v>0</v>
      </c>
    </row>
    <row r="915" spans="1:57" x14ac:dyDescent="0.25">
      <c r="A915" s="320" t="str">
        <f>IF(AND(D915&lt;&gt;0,C915&lt;&gt;0,E915&lt;&gt;0),IF(B915&lt;&gt;0,CONCATENATE(B915,"-AGr",VLOOKUP(C915,Listen!$A$2:$D$45,4,FALSE),"-",D915,"-",E915,),CONCATENATE("AGr",VLOOKUP(C915,Listen!$A$2:$D$45,4,FALSE),"-",D915,"-",E915)),"keine vollständige ID")</f>
        <v>keine vollständige ID</v>
      </c>
      <c r="B915" s="301"/>
      <c r="C915" s="287"/>
      <c r="D915" s="34"/>
      <c r="E915" s="306"/>
      <c r="F915" s="116"/>
      <c r="G915" s="17"/>
      <c r="H915" s="17"/>
      <c r="I915" s="17"/>
      <c r="J915" s="17"/>
      <c r="K915" s="17"/>
      <c r="L915" s="17"/>
      <c r="M915" s="17"/>
      <c r="N915" s="17"/>
      <c r="O915" s="116"/>
      <c r="P915" s="117">
        <f>IF(D915&gt;A_Stammdaten!$B$12,0,SUM(G915,H915,J915,L915:M915)-SUM(I915,K915,N915:O915))</f>
        <v>0</v>
      </c>
      <c r="Q915" s="17"/>
      <c r="R915" s="17"/>
      <c r="S915" s="17"/>
      <c r="T915" s="17"/>
      <c r="U915" s="62">
        <f t="shared" si="296"/>
        <v>0</v>
      </c>
      <c r="V915" s="34"/>
      <c r="W915" s="34"/>
      <c r="X915" s="34"/>
      <c r="Y915" s="34"/>
      <c r="Z915" s="34"/>
      <c r="AA915" s="63" t="str">
        <f t="shared" si="297"/>
        <v>-</v>
      </c>
      <c r="AB915" s="63" t="str">
        <f t="shared" si="298"/>
        <v>-</v>
      </c>
      <c r="AC915" s="63">
        <f>IF(ISBLANK($C915),0,VLOOKUP($C915,Listen!$A$2:$C$45,2,FALSE))</f>
        <v>0</v>
      </c>
      <c r="AD915" s="63">
        <f>IF(ISBLANK($C915),0,VLOOKUP($C915,Listen!$A$2:$C$45,3,FALSE))</f>
        <v>0</v>
      </c>
      <c r="AE915" s="49">
        <f t="shared" si="299"/>
        <v>0</v>
      </c>
      <c r="AF915" s="49">
        <f t="shared" si="299"/>
        <v>0</v>
      </c>
      <c r="AG915" s="49">
        <f>IFERROR(IF(OR($V915&lt;&gt;"Ja",VLOOKUP($C915,Listen!$A$2:$F$45,5,0)="Nein",D915&lt;IF(C915="LNG Anbindungsanlagen gemäß separater Festlegung",2022,2023)),$AC915,$AA915),0)</f>
        <v>0</v>
      </c>
      <c r="AH915" s="49">
        <f>IFERROR(IF(OR($V915&lt;&gt;"Ja",VLOOKUP($C915,Listen!$A$2:$F$45,5,0)="Nein",D915&lt;IF(C915="LNG Anbindungsanlagen gemäß separater Festlegung",2022,2023)),$AC915,$AA915),0)</f>
        <v>0</v>
      </c>
      <c r="AI915" s="49">
        <f>IFERROR(IF(OR($W915&lt;&gt;"Ja",VLOOKUP($C915,Listen!$A$2:$F$45,6,0)="Nein"),$AC915,$AB915),0)</f>
        <v>0</v>
      </c>
      <c r="AJ915" s="49">
        <f>IFERROR(IF(OR($W915&lt;&gt;"Ja",VLOOKUP($C915,Listen!$A$2:$F$45,6,0)="Nein"),$AC915,$AB915),0)</f>
        <v>0</v>
      </c>
      <c r="AK915" s="49">
        <f>IFERROR(IF(OR($W915&lt;&gt;"Ja",VLOOKUP($C915,Listen!$A$2:$F$45,6,0)="Nein"),$AC915,$AB915),0)</f>
        <v>0</v>
      </c>
      <c r="AL915" s="51">
        <f t="shared" si="300"/>
        <v>0</v>
      </c>
      <c r="AM915" s="296">
        <f>IFERROR(IF(VLOOKUP($C915,Listen!$A$2:$F$45,6,0)="Ja",MAX(BC915:BD915),D_SAV!$BC915),0)</f>
        <v>0</v>
      </c>
      <c r="AN915" s="51">
        <f t="shared" si="301"/>
        <v>0</v>
      </c>
      <c r="AP915" s="304">
        <f t="shared" si="302"/>
        <v>0</v>
      </c>
      <c r="AQ915" s="304">
        <f t="shared" si="303"/>
        <v>0</v>
      </c>
      <c r="AR915" s="304">
        <f t="shared" si="304"/>
        <v>0</v>
      </c>
      <c r="AS915" s="304">
        <f t="shared" si="305"/>
        <v>0</v>
      </c>
      <c r="AT915" s="304">
        <f t="shared" si="306"/>
        <v>0</v>
      </c>
      <c r="AU915" s="304">
        <f t="shared" si="307"/>
        <v>0</v>
      </c>
      <c r="AV915" s="304">
        <f t="shared" si="308"/>
        <v>0</v>
      </c>
      <c r="AW915" s="304">
        <f t="shared" si="309"/>
        <v>0</v>
      </c>
      <c r="AX915" s="304">
        <f t="shared" si="310"/>
        <v>0</v>
      </c>
      <c r="AY915" s="304">
        <f t="shared" si="311"/>
        <v>0</v>
      </c>
      <c r="AZ915" s="304">
        <f t="shared" si="312"/>
        <v>0</v>
      </c>
      <c r="BA915" s="304">
        <f t="shared" si="313"/>
        <v>0</v>
      </c>
      <c r="BB915" s="304">
        <f t="shared" si="314"/>
        <v>0</v>
      </c>
      <c r="BC915" s="304">
        <f t="shared" si="315"/>
        <v>0</v>
      </c>
      <c r="BD915" s="304">
        <f t="shared" si="316"/>
        <v>0</v>
      </c>
      <c r="BE915" s="304">
        <f>IFERROR(IF(VLOOKUP($C915,Listen!$A$2:$F$45,6,0)="Ja",BB915-MAX(BC915:BD915),BB915-BC915),0)</f>
        <v>0</v>
      </c>
    </row>
    <row r="916" spans="1:57" x14ac:dyDescent="0.25">
      <c r="A916" s="320" t="str">
        <f>IF(AND(D916&lt;&gt;0,C916&lt;&gt;0,E916&lt;&gt;0),IF(B916&lt;&gt;0,CONCATENATE(B916,"-AGr",VLOOKUP(C916,Listen!$A$2:$D$45,4,FALSE),"-",D916,"-",E916,),CONCATENATE("AGr",VLOOKUP(C916,Listen!$A$2:$D$45,4,FALSE),"-",D916,"-",E916)),"keine vollständige ID")</f>
        <v>keine vollständige ID</v>
      </c>
      <c r="B916" s="301"/>
      <c r="C916" s="287"/>
      <c r="D916" s="34"/>
      <c r="E916" s="306"/>
      <c r="F916" s="116"/>
      <c r="G916" s="17"/>
      <c r="H916" s="17"/>
      <c r="I916" s="17"/>
      <c r="J916" s="17"/>
      <c r="K916" s="17"/>
      <c r="L916" s="17"/>
      <c r="M916" s="17"/>
      <c r="N916" s="17"/>
      <c r="O916" s="116"/>
      <c r="P916" s="117">
        <f>IF(D916&gt;A_Stammdaten!$B$12,0,SUM(G916,H916,J916,L916:M916)-SUM(I916,K916,N916:O916))</f>
        <v>0</v>
      </c>
      <c r="Q916" s="17"/>
      <c r="R916" s="17"/>
      <c r="S916" s="17"/>
      <c r="T916" s="17"/>
      <c r="U916" s="62">
        <f t="shared" si="296"/>
        <v>0</v>
      </c>
      <c r="V916" s="34"/>
      <c r="W916" s="34"/>
      <c r="X916" s="34"/>
      <c r="Y916" s="34"/>
      <c r="Z916" s="34"/>
      <c r="AA916" s="63" t="str">
        <f t="shared" si="297"/>
        <v>-</v>
      </c>
      <c r="AB916" s="63" t="str">
        <f t="shared" si="298"/>
        <v>-</v>
      </c>
      <c r="AC916" s="63">
        <f>IF(ISBLANK($C916),0,VLOOKUP($C916,Listen!$A$2:$C$45,2,FALSE))</f>
        <v>0</v>
      </c>
      <c r="AD916" s="63">
        <f>IF(ISBLANK($C916),0,VLOOKUP($C916,Listen!$A$2:$C$45,3,FALSE))</f>
        <v>0</v>
      </c>
      <c r="AE916" s="49">
        <f t="shared" si="299"/>
        <v>0</v>
      </c>
      <c r="AF916" s="49">
        <f t="shared" si="299"/>
        <v>0</v>
      </c>
      <c r="AG916" s="49">
        <f>IFERROR(IF(OR($V916&lt;&gt;"Ja",VLOOKUP($C916,Listen!$A$2:$F$45,5,0)="Nein",D916&lt;IF(C916="LNG Anbindungsanlagen gemäß separater Festlegung",2022,2023)),$AC916,$AA916),0)</f>
        <v>0</v>
      </c>
      <c r="AH916" s="49">
        <f>IFERROR(IF(OR($V916&lt;&gt;"Ja",VLOOKUP($C916,Listen!$A$2:$F$45,5,0)="Nein",D916&lt;IF(C916="LNG Anbindungsanlagen gemäß separater Festlegung",2022,2023)),$AC916,$AA916),0)</f>
        <v>0</v>
      </c>
      <c r="AI916" s="49">
        <f>IFERROR(IF(OR($W916&lt;&gt;"Ja",VLOOKUP($C916,Listen!$A$2:$F$45,6,0)="Nein"),$AC916,$AB916),0)</f>
        <v>0</v>
      </c>
      <c r="AJ916" s="49">
        <f>IFERROR(IF(OR($W916&lt;&gt;"Ja",VLOOKUP($C916,Listen!$A$2:$F$45,6,0)="Nein"),$AC916,$AB916),0)</f>
        <v>0</v>
      </c>
      <c r="AK916" s="49">
        <f>IFERROR(IF(OR($W916&lt;&gt;"Ja",VLOOKUP($C916,Listen!$A$2:$F$45,6,0)="Nein"),$AC916,$AB916),0)</f>
        <v>0</v>
      </c>
      <c r="AL916" s="51">
        <f t="shared" si="300"/>
        <v>0</v>
      </c>
      <c r="AM916" s="296">
        <f>IFERROR(IF(VLOOKUP($C916,Listen!$A$2:$F$45,6,0)="Ja",MAX(BC916:BD916),D_SAV!$BC916),0)</f>
        <v>0</v>
      </c>
      <c r="AN916" s="51">
        <f t="shared" si="301"/>
        <v>0</v>
      </c>
      <c r="AP916" s="304">
        <f t="shared" si="302"/>
        <v>0</v>
      </c>
      <c r="AQ916" s="304">
        <f t="shared" si="303"/>
        <v>0</v>
      </c>
      <c r="AR916" s="304">
        <f t="shared" si="304"/>
        <v>0</v>
      </c>
      <c r="AS916" s="304">
        <f t="shared" si="305"/>
        <v>0</v>
      </c>
      <c r="AT916" s="304">
        <f t="shared" si="306"/>
        <v>0</v>
      </c>
      <c r="AU916" s="304">
        <f t="shared" si="307"/>
        <v>0</v>
      </c>
      <c r="AV916" s="304">
        <f t="shared" si="308"/>
        <v>0</v>
      </c>
      <c r="AW916" s="304">
        <f t="shared" si="309"/>
        <v>0</v>
      </c>
      <c r="AX916" s="304">
        <f t="shared" si="310"/>
        <v>0</v>
      </c>
      <c r="AY916" s="304">
        <f t="shared" si="311"/>
        <v>0</v>
      </c>
      <c r="AZ916" s="304">
        <f t="shared" si="312"/>
        <v>0</v>
      </c>
      <c r="BA916" s="304">
        <f t="shared" si="313"/>
        <v>0</v>
      </c>
      <c r="BB916" s="304">
        <f t="shared" si="314"/>
        <v>0</v>
      </c>
      <c r="BC916" s="304">
        <f t="shared" si="315"/>
        <v>0</v>
      </c>
      <c r="BD916" s="304">
        <f t="shared" si="316"/>
        <v>0</v>
      </c>
      <c r="BE916" s="304">
        <f>IFERROR(IF(VLOOKUP($C916,Listen!$A$2:$F$45,6,0)="Ja",BB916-MAX(BC916:BD916),BB916-BC916),0)</f>
        <v>0</v>
      </c>
    </row>
    <row r="917" spans="1:57" x14ac:dyDescent="0.25">
      <c r="A917" s="320" t="str">
        <f>IF(AND(D917&lt;&gt;0,C917&lt;&gt;0,E917&lt;&gt;0),IF(B917&lt;&gt;0,CONCATENATE(B917,"-AGr",VLOOKUP(C917,Listen!$A$2:$D$45,4,FALSE),"-",D917,"-",E917,),CONCATENATE("AGr",VLOOKUP(C917,Listen!$A$2:$D$45,4,FALSE),"-",D917,"-",E917)),"keine vollständige ID")</f>
        <v>keine vollständige ID</v>
      </c>
      <c r="B917" s="301"/>
      <c r="C917" s="287"/>
      <c r="D917" s="34"/>
      <c r="E917" s="306"/>
      <c r="F917" s="116"/>
      <c r="G917" s="17"/>
      <c r="H917" s="17"/>
      <c r="I917" s="17"/>
      <c r="J917" s="17"/>
      <c r="K917" s="17"/>
      <c r="L917" s="17"/>
      <c r="M917" s="17"/>
      <c r="N917" s="17"/>
      <c r="O917" s="116"/>
      <c r="P917" s="117">
        <f>IF(D917&gt;A_Stammdaten!$B$12,0,SUM(G917,H917,J917,L917:M917)-SUM(I917,K917,N917:O917))</f>
        <v>0</v>
      </c>
      <c r="Q917" s="17"/>
      <c r="R917" s="17"/>
      <c r="S917" s="17"/>
      <c r="T917" s="17"/>
      <c r="U917" s="62">
        <f t="shared" si="296"/>
        <v>0</v>
      </c>
      <c r="V917" s="34"/>
      <c r="W917" s="34"/>
      <c r="X917" s="34"/>
      <c r="Y917" s="34"/>
      <c r="Z917" s="34"/>
      <c r="AA917" s="63" t="str">
        <f t="shared" si="297"/>
        <v>-</v>
      </c>
      <c r="AB917" s="63" t="str">
        <f t="shared" si="298"/>
        <v>-</v>
      </c>
      <c r="AC917" s="63">
        <f>IF(ISBLANK($C917),0,VLOOKUP($C917,Listen!$A$2:$C$45,2,FALSE))</f>
        <v>0</v>
      </c>
      <c r="AD917" s="63">
        <f>IF(ISBLANK($C917),0,VLOOKUP($C917,Listen!$A$2:$C$45,3,FALSE))</f>
        <v>0</v>
      </c>
      <c r="AE917" s="49">
        <f t="shared" si="299"/>
        <v>0</v>
      </c>
      <c r="AF917" s="49">
        <f t="shared" si="299"/>
        <v>0</v>
      </c>
      <c r="AG917" s="49">
        <f>IFERROR(IF(OR($V917&lt;&gt;"Ja",VLOOKUP($C917,Listen!$A$2:$F$45,5,0)="Nein",D917&lt;IF(C917="LNG Anbindungsanlagen gemäß separater Festlegung",2022,2023)),$AC917,$AA917),0)</f>
        <v>0</v>
      </c>
      <c r="AH917" s="49">
        <f>IFERROR(IF(OR($V917&lt;&gt;"Ja",VLOOKUP($C917,Listen!$A$2:$F$45,5,0)="Nein",D917&lt;IF(C917="LNG Anbindungsanlagen gemäß separater Festlegung",2022,2023)),$AC917,$AA917),0)</f>
        <v>0</v>
      </c>
      <c r="AI917" s="49">
        <f>IFERROR(IF(OR($W917&lt;&gt;"Ja",VLOOKUP($C917,Listen!$A$2:$F$45,6,0)="Nein"),$AC917,$AB917),0)</f>
        <v>0</v>
      </c>
      <c r="AJ917" s="49">
        <f>IFERROR(IF(OR($W917&lt;&gt;"Ja",VLOOKUP($C917,Listen!$A$2:$F$45,6,0)="Nein"),$AC917,$AB917),0)</f>
        <v>0</v>
      </c>
      <c r="AK917" s="49">
        <f>IFERROR(IF(OR($W917&lt;&gt;"Ja",VLOOKUP($C917,Listen!$A$2:$F$45,6,0)="Nein"),$AC917,$AB917),0)</f>
        <v>0</v>
      </c>
      <c r="AL917" s="51">
        <f t="shared" si="300"/>
        <v>0</v>
      </c>
      <c r="AM917" s="296">
        <f>IFERROR(IF(VLOOKUP($C917,Listen!$A$2:$F$45,6,0)="Ja",MAX(BC917:BD917),D_SAV!$BC917),0)</f>
        <v>0</v>
      </c>
      <c r="AN917" s="51">
        <f t="shared" si="301"/>
        <v>0</v>
      </c>
      <c r="AP917" s="304">
        <f t="shared" si="302"/>
        <v>0</v>
      </c>
      <c r="AQ917" s="304">
        <f t="shared" si="303"/>
        <v>0</v>
      </c>
      <c r="AR917" s="304">
        <f t="shared" si="304"/>
        <v>0</v>
      </c>
      <c r="AS917" s="304">
        <f t="shared" si="305"/>
        <v>0</v>
      </c>
      <c r="AT917" s="304">
        <f t="shared" si="306"/>
        <v>0</v>
      </c>
      <c r="AU917" s="304">
        <f t="shared" si="307"/>
        <v>0</v>
      </c>
      <c r="AV917" s="304">
        <f t="shared" si="308"/>
        <v>0</v>
      </c>
      <c r="AW917" s="304">
        <f t="shared" si="309"/>
        <v>0</v>
      </c>
      <c r="AX917" s="304">
        <f t="shared" si="310"/>
        <v>0</v>
      </c>
      <c r="AY917" s="304">
        <f t="shared" si="311"/>
        <v>0</v>
      </c>
      <c r="AZ917" s="304">
        <f t="shared" si="312"/>
        <v>0</v>
      </c>
      <c r="BA917" s="304">
        <f t="shared" si="313"/>
        <v>0</v>
      </c>
      <c r="BB917" s="304">
        <f t="shared" si="314"/>
        <v>0</v>
      </c>
      <c r="BC917" s="304">
        <f t="shared" si="315"/>
        <v>0</v>
      </c>
      <c r="BD917" s="304">
        <f t="shared" si="316"/>
        <v>0</v>
      </c>
      <c r="BE917" s="304">
        <f>IFERROR(IF(VLOOKUP($C917,Listen!$A$2:$F$45,6,0)="Ja",BB917-MAX(BC917:BD917),BB917-BC917),0)</f>
        <v>0</v>
      </c>
    </row>
    <row r="918" spans="1:57" x14ac:dyDescent="0.25">
      <c r="A918" s="320" t="str">
        <f>IF(AND(D918&lt;&gt;0,C918&lt;&gt;0,E918&lt;&gt;0),IF(B918&lt;&gt;0,CONCATENATE(B918,"-AGr",VLOOKUP(C918,Listen!$A$2:$D$45,4,FALSE),"-",D918,"-",E918,),CONCATENATE("AGr",VLOOKUP(C918,Listen!$A$2:$D$45,4,FALSE),"-",D918,"-",E918)),"keine vollständige ID")</f>
        <v>keine vollständige ID</v>
      </c>
      <c r="B918" s="301"/>
      <c r="C918" s="287"/>
      <c r="D918" s="34"/>
      <c r="E918" s="306"/>
      <c r="F918" s="116"/>
      <c r="G918" s="17"/>
      <c r="H918" s="17"/>
      <c r="I918" s="17"/>
      <c r="J918" s="17"/>
      <c r="K918" s="17"/>
      <c r="L918" s="17"/>
      <c r="M918" s="17"/>
      <c r="N918" s="17"/>
      <c r="O918" s="116"/>
      <c r="P918" s="117">
        <f>IF(D918&gt;A_Stammdaten!$B$12,0,SUM(G918,H918,J918,L918:M918)-SUM(I918,K918,N918:O918))</f>
        <v>0</v>
      </c>
      <c r="Q918" s="17"/>
      <c r="R918" s="17"/>
      <c r="S918" s="17"/>
      <c r="T918" s="17"/>
      <c r="U918" s="62">
        <f t="shared" si="296"/>
        <v>0</v>
      </c>
      <c r="V918" s="34"/>
      <c r="W918" s="34"/>
      <c r="X918" s="34"/>
      <c r="Y918" s="34"/>
      <c r="Z918" s="34"/>
      <c r="AA918" s="63" t="str">
        <f t="shared" si="297"/>
        <v>-</v>
      </c>
      <c r="AB918" s="63" t="str">
        <f t="shared" si="298"/>
        <v>-</v>
      </c>
      <c r="AC918" s="63">
        <f>IF(ISBLANK($C918),0,VLOOKUP($C918,Listen!$A$2:$C$45,2,FALSE))</f>
        <v>0</v>
      </c>
      <c r="AD918" s="63">
        <f>IF(ISBLANK($C918),0,VLOOKUP($C918,Listen!$A$2:$C$45,3,FALSE))</f>
        <v>0</v>
      </c>
      <c r="AE918" s="49">
        <f t="shared" si="299"/>
        <v>0</v>
      </c>
      <c r="AF918" s="49">
        <f t="shared" si="299"/>
        <v>0</v>
      </c>
      <c r="AG918" s="49">
        <f>IFERROR(IF(OR($V918&lt;&gt;"Ja",VLOOKUP($C918,Listen!$A$2:$F$45,5,0)="Nein",D918&lt;IF(C918="LNG Anbindungsanlagen gemäß separater Festlegung",2022,2023)),$AC918,$AA918),0)</f>
        <v>0</v>
      </c>
      <c r="AH918" s="49">
        <f>IFERROR(IF(OR($V918&lt;&gt;"Ja",VLOOKUP($C918,Listen!$A$2:$F$45,5,0)="Nein",D918&lt;IF(C918="LNG Anbindungsanlagen gemäß separater Festlegung",2022,2023)),$AC918,$AA918),0)</f>
        <v>0</v>
      </c>
      <c r="AI918" s="49">
        <f>IFERROR(IF(OR($W918&lt;&gt;"Ja",VLOOKUP($C918,Listen!$A$2:$F$45,6,0)="Nein"),$AC918,$AB918),0)</f>
        <v>0</v>
      </c>
      <c r="AJ918" s="49">
        <f>IFERROR(IF(OR($W918&lt;&gt;"Ja",VLOOKUP($C918,Listen!$A$2:$F$45,6,0)="Nein"),$AC918,$AB918),0)</f>
        <v>0</v>
      </c>
      <c r="AK918" s="49">
        <f>IFERROR(IF(OR($W918&lt;&gt;"Ja",VLOOKUP($C918,Listen!$A$2:$F$45,6,0)="Nein"),$AC918,$AB918),0)</f>
        <v>0</v>
      </c>
      <c r="AL918" s="51">
        <f t="shared" si="300"/>
        <v>0</v>
      </c>
      <c r="AM918" s="296">
        <f>IFERROR(IF(VLOOKUP($C918,Listen!$A$2:$F$45,6,0)="Ja",MAX(BC918:BD918),D_SAV!$BC918),0)</f>
        <v>0</v>
      </c>
      <c r="AN918" s="51">
        <f t="shared" si="301"/>
        <v>0</v>
      </c>
      <c r="AP918" s="304">
        <f t="shared" si="302"/>
        <v>0</v>
      </c>
      <c r="AQ918" s="304">
        <f t="shared" si="303"/>
        <v>0</v>
      </c>
      <c r="AR918" s="304">
        <f t="shared" si="304"/>
        <v>0</v>
      </c>
      <c r="AS918" s="304">
        <f t="shared" si="305"/>
        <v>0</v>
      </c>
      <c r="AT918" s="304">
        <f t="shared" si="306"/>
        <v>0</v>
      </c>
      <c r="AU918" s="304">
        <f t="shared" si="307"/>
        <v>0</v>
      </c>
      <c r="AV918" s="304">
        <f t="shared" si="308"/>
        <v>0</v>
      </c>
      <c r="AW918" s="304">
        <f t="shared" si="309"/>
        <v>0</v>
      </c>
      <c r="AX918" s="304">
        <f t="shared" si="310"/>
        <v>0</v>
      </c>
      <c r="AY918" s="304">
        <f t="shared" si="311"/>
        <v>0</v>
      </c>
      <c r="AZ918" s="304">
        <f t="shared" si="312"/>
        <v>0</v>
      </c>
      <c r="BA918" s="304">
        <f t="shared" si="313"/>
        <v>0</v>
      </c>
      <c r="BB918" s="304">
        <f t="shared" si="314"/>
        <v>0</v>
      </c>
      <c r="BC918" s="304">
        <f t="shared" si="315"/>
        <v>0</v>
      </c>
      <c r="BD918" s="304">
        <f t="shared" si="316"/>
        <v>0</v>
      </c>
      <c r="BE918" s="304">
        <f>IFERROR(IF(VLOOKUP($C918,Listen!$A$2:$F$45,6,0)="Ja",BB918-MAX(BC918:BD918),BB918-BC918),0)</f>
        <v>0</v>
      </c>
    </row>
    <row r="919" spans="1:57" x14ac:dyDescent="0.25">
      <c r="A919" s="320" t="str">
        <f>IF(AND(D919&lt;&gt;0,C919&lt;&gt;0,E919&lt;&gt;0),IF(B919&lt;&gt;0,CONCATENATE(B919,"-AGr",VLOOKUP(C919,Listen!$A$2:$D$45,4,FALSE),"-",D919,"-",E919,),CONCATENATE("AGr",VLOOKUP(C919,Listen!$A$2:$D$45,4,FALSE),"-",D919,"-",E919)),"keine vollständige ID")</f>
        <v>keine vollständige ID</v>
      </c>
      <c r="B919" s="301"/>
      <c r="C919" s="287"/>
      <c r="D919" s="34"/>
      <c r="E919" s="306"/>
      <c r="F919" s="116"/>
      <c r="G919" s="17"/>
      <c r="H919" s="17"/>
      <c r="I919" s="17"/>
      <c r="J919" s="17"/>
      <c r="K919" s="17"/>
      <c r="L919" s="17"/>
      <c r="M919" s="17"/>
      <c r="N919" s="17"/>
      <c r="O919" s="116"/>
      <c r="P919" s="117">
        <f>IF(D919&gt;A_Stammdaten!$B$12,0,SUM(G919,H919,J919,L919:M919)-SUM(I919,K919,N919:O919))</f>
        <v>0</v>
      </c>
      <c r="Q919" s="17"/>
      <c r="R919" s="17"/>
      <c r="S919" s="17"/>
      <c r="T919" s="17"/>
      <c r="U919" s="62">
        <f t="shared" si="296"/>
        <v>0</v>
      </c>
      <c r="V919" s="34"/>
      <c r="W919" s="34"/>
      <c r="X919" s="34"/>
      <c r="Y919" s="34"/>
      <c r="Z919" s="34"/>
      <c r="AA919" s="63" t="str">
        <f t="shared" si="297"/>
        <v>-</v>
      </c>
      <c r="AB919" s="63" t="str">
        <f t="shared" si="298"/>
        <v>-</v>
      </c>
      <c r="AC919" s="63">
        <f>IF(ISBLANK($C919),0,VLOOKUP($C919,Listen!$A$2:$C$45,2,FALSE))</f>
        <v>0</v>
      </c>
      <c r="AD919" s="63">
        <f>IF(ISBLANK($C919),0,VLOOKUP($C919,Listen!$A$2:$C$45,3,FALSE))</f>
        <v>0</v>
      </c>
      <c r="AE919" s="49">
        <f t="shared" si="299"/>
        <v>0</v>
      </c>
      <c r="AF919" s="49">
        <f t="shared" si="299"/>
        <v>0</v>
      </c>
      <c r="AG919" s="49">
        <f>IFERROR(IF(OR($V919&lt;&gt;"Ja",VLOOKUP($C919,Listen!$A$2:$F$45,5,0)="Nein",D919&lt;IF(C919="LNG Anbindungsanlagen gemäß separater Festlegung",2022,2023)),$AC919,$AA919),0)</f>
        <v>0</v>
      </c>
      <c r="AH919" s="49">
        <f>IFERROR(IF(OR($V919&lt;&gt;"Ja",VLOOKUP($C919,Listen!$A$2:$F$45,5,0)="Nein",D919&lt;IF(C919="LNG Anbindungsanlagen gemäß separater Festlegung",2022,2023)),$AC919,$AA919),0)</f>
        <v>0</v>
      </c>
      <c r="AI919" s="49">
        <f>IFERROR(IF(OR($W919&lt;&gt;"Ja",VLOOKUP($C919,Listen!$A$2:$F$45,6,0)="Nein"),$AC919,$AB919),0)</f>
        <v>0</v>
      </c>
      <c r="AJ919" s="49">
        <f>IFERROR(IF(OR($W919&lt;&gt;"Ja",VLOOKUP($C919,Listen!$A$2:$F$45,6,0)="Nein"),$AC919,$AB919),0)</f>
        <v>0</v>
      </c>
      <c r="AK919" s="49">
        <f>IFERROR(IF(OR($W919&lt;&gt;"Ja",VLOOKUP($C919,Listen!$A$2:$F$45,6,0)="Nein"),$AC919,$AB919),0)</f>
        <v>0</v>
      </c>
      <c r="AL919" s="51">
        <f t="shared" si="300"/>
        <v>0</v>
      </c>
      <c r="AM919" s="296">
        <f>IFERROR(IF(VLOOKUP($C919,Listen!$A$2:$F$45,6,0)="Ja",MAX(BC919:BD919),D_SAV!$BC919),0)</f>
        <v>0</v>
      </c>
      <c r="AN919" s="51">
        <f t="shared" si="301"/>
        <v>0</v>
      </c>
      <c r="AP919" s="304">
        <f t="shared" si="302"/>
        <v>0</v>
      </c>
      <c r="AQ919" s="304">
        <f t="shared" si="303"/>
        <v>0</v>
      </c>
      <c r="AR919" s="304">
        <f t="shared" si="304"/>
        <v>0</v>
      </c>
      <c r="AS919" s="304">
        <f t="shared" si="305"/>
        <v>0</v>
      </c>
      <c r="AT919" s="304">
        <f t="shared" si="306"/>
        <v>0</v>
      </c>
      <c r="AU919" s="304">
        <f t="shared" si="307"/>
        <v>0</v>
      </c>
      <c r="AV919" s="304">
        <f t="shared" si="308"/>
        <v>0</v>
      </c>
      <c r="AW919" s="304">
        <f t="shared" si="309"/>
        <v>0</v>
      </c>
      <c r="AX919" s="304">
        <f t="shared" si="310"/>
        <v>0</v>
      </c>
      <c r="AY919" s="304">
        <f t="shared" si="311"/>
        <v>0</v>
      </c>
      <c r="AZ919" s="304">
        <f t="shared" si="312"/>
        <v>0</v>
      </c>
      <c r="BA919" s="304">
        <f t="shared" si="313"/>
        <v>0</v>
      </c>
      <c r="BB919" s="304">
        <f t="shared" si="314"/>
        <v>0</v>
      </c>
      <c r="BC919" s="304">
        <f t="shared" si="315"/>
        <v>0</v>
      </c>
      <c r="BD919" s="304">
        <f t="shared" si="316"/>
        <v>0</v>
      </c>
      <c r="BE919" s="304">
        <f>IFERROR(IF(VLOOKUP($C919,Listen!$A$2:$F$45,6,0)="Ja",BB919-MAX(BC919:BD919),BB919-BC919),0)</f>
        <v>0</v>
      </c>
    </row>
    <row r="920" spans="1:57" x14ac:dyDescent="0.25">
      <c r="A920" s="320" t="str">
        <f>IF(AND(D920&lt;&gt;0,C920&lt;&gt;0,E920&lt;&gt;0),IF(B920&lt;&gt;0,CONCATENATE(B920,"-AGr",VLOOKUP(C920,Listen!$A$2:$D$45,4,FALSE),"-",D920,"-",E920,),CONCATENATE("AGr",VLOOKUP(C920,Listen!$A$2:$D$45,4,FALSE),"-",D920,"-",E920)),"keine vollständige ID")</f>
        <v>keine vollständige ID</v>
      </c>
      <c r="B920" s="301"/>
      <c r="C920" s="287"/>
      <c r="D920" s="34"/>
      <c r="E920" s="306"/>
      <c r="F920" s="116"/>
      <c r="G920" s="17"/>
      <c r="H920" s="17"/>
      <c r="I920" s="17"/>
      <c r="J920" s="17"/>
      <c r="K920" s="17"/>
      <c r="L920" s="17"/>
      <c r="M920" s="17"/>
      <c r="N920" s="17"/>
      <c r="O920" s="116"/>
      <c r="P920" s="117">
        <f>IF(D920&gt;A_Stammdaten!$B$12,0,SUM(G920,H920,J920,L920:M920)-SUM(I920,K920,N920:O920))</f>
        <v>0</v>
      </c>
      <c r="Q920" s="17"/>
      <c r="R920" s="17"/>
      <c r="S920" s="17"/>
      <c r="T920" s="17"/>
      <c r="U920" s="62">
        <f t="shared" si="296"/>
        <v>0</v>
      </c>
      <c r="V920" s="34"/>
      <c r="W920" s="34"/>
      <c r="X920" s="34"/>
      <c r="Y920" s="34"/>
      <c r="Z920" s="34"/>
      <c r="AA920" s="63" t="str">
        <f t="shared" si="297"/>
        <v>-</v>
      </c>
      <c r="AB920" s="63" t="str">
        <f t="shared" si="298"/>
        <v>-</v>
      </c>
      <c r="AC920" s="63">
        <f>IF(ISBLANK($C920),0,VLOOKUP($C920,Listen!$A$2:$C$45,2,FALSE))</f>
        <v>0</v>
      </c>
      <c r="AD920" s="63">
        <f>IF(ISBLANK($C920),0,VLOOKUP($C920,Listen!$A$2:$C$45,3,FALSE))</f>
        <v>0</v>
      </c>
      <c r="AE920" s="49">
        <f t="shared" si="299"/>
        <v>0</v>
      </c>
      <c r="AF920" s="49">
        <f t="shared" si="299"/>
        <v>0</v>
      </c>
      <c r="AG920" s="49">
        <f>IFERROR(IF(OR($V920&lt;&gt;"Ja",VLOOKUP($C920,Listen!$A$2:$F$45,5,0)="Nein",D920&lt;IF(C920="LNG Anbindungsanlagen gemäß separater Festlegung",2022,2023)),$AC920,$AA920),0)</f>
        <v>0</v>
      </c>
      <c r="AH920" s="49">
        <f>IFERROR(IF(OR($V920&lt;&gt;"Ja",VLOOKUP($C920,Listen!$A$2:$F$45,5,0)="Nein",D920&lt;IF(C920="LNG Anbindungsanlagen gemäß separater Festlegung",2022,2023)),$AC920,$AA920),0)</f>
        <v>0</v>
      </c>
      <c r="AI920" s="49">
        <f>IFERROR(IF(OR($W920&lt;&gt;"Ja",VLOOKUP($C920,Listen!$A$2:$F$45,6,0)="Nein"),$AC920,$AB920),0)</f>
        <v>0</v>
      </c>
      <c r="AJ920" s="49">
        <f>IFERROR(IF(OR($W920&lt;&gt;"Ja",VLOOKUP($C920,Listen!$A$2:$F$45,6,0)="Nein"),$AC920,$AB920),0)</f>
        <v>0</v>
      </c>
      <c r="AK920" s="49">
        <f>IFERROR(IF(OR($W920&lt;&gt;"Ja",VLOOKUP($C920,Listen!$A$2:$F$45,6,0)="Nein"),$AC920,$AB920),0)</f>
        <v>0</v>
      </c>
      <c r="AL920" s="51">
        <f t="shared" si="300"/>
        <v>0</v>
      </c>
      <c r="AM920" s="296">
        <f>IFERROR(IF(VLOOKUP($C920,Listen!$A$2:$F$45,6,0)="Ja",MAX(BC920:BD920),D_SAV!$BC920),0)</f>
        <v>0</v>
      </c>
      <c r="AN920" s="51">
        <f t="shared" si="301"/>
        <v>0</v>
      </c>
      <c r="AP920" s="304">
        <f t="shared" si="302"/>
        <v>0</v>
      </c>
      <c r="AQ920" s="304">
        <f t="shared" si="303"/>
        <v>0</v>
      </c>
      <c r="AR920" s="304">
        <f t="shared" si="304"/>
        <v>0</v>
      </c>
      <c r="AS920" s="304">
        <f t="shared" si="305"/>
        <v>0</v>
      </c>
      <c r="AT920" s="304">
        <f t="shared" si="306"/>
        <v>0</v>
      </c>
      <c r="AU920" s="304">
        <f t="shared" si="307"/>
        <v>0</v>
      </c>
      <c r="AV920" s="304">
        <f t="shared" si="308"/>
        <v>0</v>
      </c>
      <c r="AW920" s="304">
        <f t="shared" si="309"/>
        <v>0</v>
      </c>
      <c r="AX920" s="304">
        <f t="shared" si="310"/>
        <v>0</v>
      </c>
      <c r="AY920" s="304">
        <f t="shared" si="311"/>
        <v>0</v>
      </c>
      <c r="AZ920" s="304">
        <f t="shared" si="312"/>
        <v>0</v>
      </c>
      <c r="BA920" s="304">
        <f t="shared" si="313"/>
        <v>0</v>
      </c>
      <c r="BB920" s="304">
        <f t="shared" si="314"/>
        <v>0</v>
      </c>
      <c r="BC920" s="304">
        <f t="shared" si="315"/>
        <v>0</v>
      </c>
      <c r="BD920" s="304">
        <f t="shared" si="316"/>
        <v>0</v>
      </c>
      <c r="BE920" s="304">
        <f>IFERROR(IF(VLOOKUP($C920,Listen!$A$2:$F$45,6,0)="Ja",BB920-MAX(BC920:BD920),BB920-BC920),0)</f>
        <v>0</v>
      </c>
    </row>
    <row r="921" spans="1:57" x14ac:dyDescent="0.25">
      <c r="A921" s="320" t="str">
        <f>IF(AND(D921&lt;&gt;0,C921&lt;&gt;0,E921&lt;&gt;0),IF(B921&lt;&gt;0,CONCATENATE(B921,"-AGr",VLOOKUP(C921,Listen!$A$2:$D$45,4,FALSE),"-",D921,"-",E921,),CONCATENATE("AGr",VLOOKUP(C921,Listen!$A$2:$D$45,4,FALSE),"-",D921,"-",E921)),"keine vollständige ID")</f>
        <v>keine vollständige ID</v>
      </c>
      <c r="B921" s="301"/>
      <c r="C921" s="287"/>
      <c r="D921" s="34"/>
      <c r="E921" s="306"/>
      <c r="F921" s="116"/>
      <c r="G921" s="17"/>
      <c r="H921" s="17"/>
      <c r="I921" s="17"/>
      <c r="J921" s="17"/>
      <c r="K921" s="17"/>
      <c r="L921" s="17"/>
      <c r="M921" s="17"/>
      <c r="N921" s="17"/>
      <c r="O921" s="116"/>
      <c r="P921" s="117">
        <f>IF(D921&gt;A_Stammdaten!$B$12,0,SUM(G921,H921,J921,L921:M921)-SUM(I921,K921,N921:O921))</f>
        <v>0</v>
      </c>
      <c r="Q921" s="17"/>
      <c r="R921" s="17"/>
      <c r="S921" s="17"/>
      <c r="T921" s="17"/>
      <c r="U921" s="62">
        <f t="shared" si="296"/>
        <v>0</v>
      </c>
      <c r="V921" s="34"/>
      <c r="W921" s="34"/>
      <c r="X921" s="34"/>
      <c r="Y921" s="34"/>
      <c r="Z921" s="34"/>
      <c r="AA921" s="63" t="str">
        <f t="shared" si="297"/>
        <v>-</v>
      </c>
      <c r="AB921" s="63" t="str">
        <f t="shared" si="298"/>
        <v>-</v>
      </c>
      <c r="AC921" s="63">
        <f>IF(ISBLANK($C921),0,VLOOKUP($C921,Listen!$A$2:$C$45,2,FALSE))</f>
        <v>0</v>
      </c>
      <c r="AD921" s="63">
        <f>IF(ISBLANK($C921),0,VLOOKUP($C921,Listen!$A$2:$C$45,3,FALSE))</f>
        <v>0</v>
      </c>
      <c r="AE921" s="49">
        <f t="shared" si="299"/>
        <v>0</v>
      </c>
      <c r="AF921" s="49">
        <f t="shared" si="299"/>
        <v>0</v>
      </c>
      <c r="AG921" s="49">
        <f>IFERROR(IF(OR($V921&lt;&gt;"Ja",VLOOKUP($C921,Listen!$A$2:$F$45,5,0)="Nein",D921&lt;IF(C921="LNG Anbindungsanlagen gemäß separater Festlegung",2022,2023)),$AC921,$AA921),0)</f>
        <v>0</v>
      </c>
      <c r="AH921" s="49">
        <f>IFERROR(IF(OR($V921&lt;&gt;"Ja",VLOOKUP($C921,Listen!$A$2:$F$45,5,0)="Nein",D921&lt;IF(C921="LNG Anbindungsanlagen gemäß separater Festlegung",2022,2023)),$AC921,$AA921),0)</f>
        <v>0</v>
      </c>
      <c r="AI921" s="49">
        <f>IFERROR(IF(OR($W921&lt;&gt;"Ja",VLOOKUP($C921,Listen!$A$2:$F$45,6,0)="Nein"),$AC921,$AB921),0)</f>
        <v>0</v>
      </c>
      <c r="AJ921" s="49">
        <f>IFERROR(IF(OR($W921&lt;&gt;"Ja",VLOOKUP($C921,Listen!$A$2:$F$45,6,0)="Nein"),$AC921,$AB921),0)</f>
        <v>0</v>
      </c>
      <c r="AK921" s="49">
        <f>IFERROR(IF(OR($W921&lt;&gt;"Ja",VLOOKUP($C921,Listen!$A$2:$F$45,6,0)="Nein"),$AC921,$AB921),0)</f>
        <v>0</v>
      </c>
      <c r="AL921" s="51">
        <f t="shared" si="300"/>
        <v>0</v>
      </c>
      <c r="AM921" s="296">
        <f>IFERROR(IF(VLOOKUP($C921,Listen!$A$2:$F$45,6,0)="Ja",MAX(BC921:BD921),D_SAV!$BC921),0)</f>
        <v>0</v>
      </c>
      <c r="AN921" s="51">
        <f t="shared" si="301"/>
        <v>0</v>
      </c>
      <c r="AP921" s="304">
        <f t="shared" si="302"/>
        <v>0</v>
      </c>
      <c r="AQ921" s="304">
        <f t="shared" si="303"/>
        <v>0</v>
      </c>
      <c r="AR921" s="304">
        <f t="shared" si="304"/>
        <v>0</v>
      </c>
      <c r="AS921" s="304">
        <f t="shared" si="305"/>
        <v>0</v>
      </c>
      <c r="AT921" s="304">
        <f t="shared" si="306"/>
        <v>0</v>
      </c>
      <c r="AU921" s="304">
        <f t="shared" si="307"/>
        <v>0</v>
      </c>
      <c r="AV921" s="304">
        <f t="shared" si="308"/>
        <v>0</v>
      </c>
      <c r="AW921" s="304">
        <f t="shared" si="309"/>
        <v>0</v>
      </c>
      <c r="AX921" s="304">
        <f t="shared" si="310"/>
        <v>0</v>
      </c>
      <c r="AY921" s="304">
        <f t="shared" si="311"/>
        <v>0</v>
      </c>
      <c r="AZ921" s="304">
        <f t="shared" si="312"/>
        <v>0</v>
      </c>
      <c r="BA921" s="304">
        <f t="shared" si="313"/>
        <v>0</v>
      </c>
      <c r="BB921" s="304">
        <f t="shared" si="314"/>
        <v>0</v>
      </c>
      <c r="BC921" s="304">
        <f t="shared" si="315"/>
        <v>0</v>
      </c>
      <c r="BD921" s="304">
        <f t="shared" si="316"/>
        <v>0</v>
      </c>
      <c r="BE921" s="304">
        <f>IFERROR(IF(VLOOKUP($C921,Listen!$A$2:$F$45,6,0)="Ja",BB921-MAX(BC921:BD921),BB921-BC921),0)</f>
        <v>0</v>
      </c>
    </row>
    <row r="922" spans="1:57" x14ac:dyDescent="0.25">
      <c r="A922" s="320" t="str">
        <f>IF(AND(D922&lt;&gt;0,C922&lt;&gt;0,E922&lt;&gt;0),IF(B922&lt;&gt;0,CONCATENATE(B922,"-AGr",VLOOKUP(C922,Listen!$A$2:$D$45,4,FALSE),"-",D922,"-",E922,),CONCATENATE("AGr",VLOOKUP(C922,Listen!$A$2:$D$45,4,FALSE),"-",D922,"-",E922)),"keine vollständige ID")</f>
        <v>keine vollständige ID</v>
      </c>
      <c r="B922" s="301"/>
      <c r="C922" s="287"/>
      <c r="D922" s="34"/>
      <c r="E922" s="306"/>
      <c r="F922" s="116"/>
      <c r="G922" s="17"/>
      <c r="H922" s="17"/>
      <c r="I922" s="17"/>
      <c r="J922" s="17"/>
      <c r="K922" s="17"/>
      <c r="L922" s="17"/>
      <c r="M922" s="17"/>
      <c r="N922" s="17"/>
      <c r="O922" s="116"/>
      <c r="P922" s="117">
        <f>IF(D922&gt;A_Stammdaten!$B$12,0,SUM(G922,H922,J922,L922:M922)-SUM(I922,K922,N922:O922))</f>
        <v>0</v>
      </c>
      <c r="Q922" s="17"/>
      <c r="R922" s="17"/>
      <c r="S922" s="17"/>
      <c r="T922" s="17"/>
      <c r="U922" s="62">
        <f t="shared" si="296"/>
        <v>0</v>
      </c>
      <c r="V922" s="34"/>
      <c r="W922" s="34"/>
      <c r="X922" s="34"/>
      <c r="Y922" s="34"/>
      <c r="Z922" s="34"/>
      <c r="AA922" s="63" t="str">
        <f t="shared" si="297"/>
        <v>-</v>
      </c>
      <c r="AB922" s="63" t="str">
        <f t="shared" si="298"/>
        <v>-</v>
      </c>
      <c r="AC922" s="63">
        <f>IF(ISBLANK($C922),0,VLOOKUP($C922,Listen!$A$2:$C$45,2,FALSE))</f>
        <v>0</v>
      </c>
      <c r="AD922" s="63">
        <f>IF(ISBLANK($C922),0,VLOOKUP($C922,Listen!$A$2:$C$45,3,FALSE))</f>
        <v>0</v>
      </c>
      <c r="AE922" s="49">
        <f t="shared" si="299"/>
        <v>0</v>
      </c>
      <c r="AF922" s="49">
        <f t="shared" si="299"/>
        <v>0</v>
      </c>
      <c r="AG922" s="49">
        <f>IFERROR(IF(OR($V922&lt;&gt;"Ja",VLOOKUP($C922,Listen!$A$2:$F$45,5,0)="Nein",D922&lt;IF(C922="LNG Anbindungsanlagen gemäß separater Festlegung",2022,2023)),$AC922,$AA922),0)</f>
        <v>0</v>
      </c>
      <c r="AH922" s="49">
        <f>IFERROR(IF(OR($V922&lt;&gt;"Ja",VLOOKUP($C922,Listen!$A$2:$F$45,5,0)="Nein",D922&lt;IF(C922="LNG Anbindungsanlagen gemäß separater Festlegung",2022,2023)),$AC922,$AA922),0)</f>
        <v>0</v>
      </c>
      <c r="AI922" s="49">
        <f>IFERROR(IF(OR($W922&lt;&gt;"Ja",VLOOKUP($C922,Listen!$A$2:$F$45,6,0)="Nein"),$AC922,$AB922),0)</f>
        <v>0</v>
      </c>
      <c r="AJ922" s="49">
        <f>IFERROR(IF(OR($W922&lt;&gt;"Ja",VLOOKUP($C922,Listen!$A$2:$F$45,6,0)="Nein"),$AC922,$AB922),0)</f>
        <v>0</v>
      </c>
      <c r="AK922" s="49">
        <f>IFERROR(IF(OR($W922&lt;&gt;"Ja",VLOOKUP($C922,Listen!$A$2:$F$45,6,0)="Nein"),$AC922,$AB922),0)</f>
        <v>0</v>
      </c>
      <c r="AL922" s="51">
        <f t="shared" si="300"/>
        <v>0</v>
      </c>
      <c r="AM922" s="296">
        <f>IFERROR(IF(VLOOKUP($C922,Listen!$A$2:$F$45,6,0)="Ja",MAX(BC922:BD922),D_SAV!$BC922),0)</f>
        <v>0</v>
      </c>
      <c r="AN922" s="51">
        <f t="shared" si="301"/>
        <v>0</v>
      </c>
      <c r="AP922" s="304">
        <f t="shared" si="302"/>
        <v>0</v>
      </c>
      <c r="AQ922" s="304">
        <f t="shared" si="303"/>
        <v>0</v>
      </c>
      <c r="AR922" s="304">
        <f t="shared" si="304"/>
        <v>0</v>
      </c>
      <c r="AS922" s="304">
        <f t="shared" si="305"/>
        <v>0</v>
      </c>
      <c r="AT922" s="304">
        <f t="shared" si="306"/>
        <v>0</v>
      </c>
      <c r="AU922" s="304">
        <f t="shared" si="307"/>
        <v>0</v>
      </c>
      <c r="AV922" s="304">
        <f t="shared" si="308"/>
        <v>0</v>
      </c>
      <c r="AW922" s="304">
        <f t="shared" si="309"/>
        <v>0</v>
      </c>
      <c r="AX922" s="304">
        <f t="shared" si="310"/>
        <v>0</v>
      </c>
      <c r="AY922" s="304">
        <f t="shared" si="311"/>
        <v>0</v>
      </c>
      <c r="AZ922" s="304">
        <f t="shared" si="312"/>
        <v>0</v>
      </c>
      <c r="BA922" s="304">
        <f t="shared" si="313"/>
        <v>0</v>
      </c>
      <c r="BB922" s="304">
        <f t="shared" si="314"/>
        <v>0</v>
      </c>
      <c r="BC922" s="304">
        <f t="shared" si="315"/>
        <v>0</v>
      </c>
      <c r="BD922" s="304">
        <f t="shared" si="316"/>
        <v>0</v>
      </c>
      <c r="BE922" s="304">
        <f>IFERROR(IF(VLOOKUP($C922,Listen!$A$2:$F$45,6,0)="Ja",BB922-MAX(BC922:BD922),BB922-BC922),0)</f>
        <v>0</v>
      </c>
    </row>
    <row r="923" spans="1:57" x14ac:dyDescent="0.25">
      <c r="A923" s="320" t="str">
        <f>IF(AND(D923&lt;&gt;0,C923&lt;&gt;0,E923&lt;&gt;0),IF(B923&lt;&gt;0,CONCATENATE(B923,"-AGr",VLOOKUP(C923,Listen!$A$2:$D$45,4,FALSE),"-",D923,"-",E923,),CONCATENATE("AGr",VLOOKUP(C923,Listen!$A$2:$D$45,4,FALSE),"-",D923,"-",E923)),"keine vollständige ID")</f>
        <v>keine vollständige ID</v>
      </c>
      <c r="B923" s="301"/>
      <c r="C923" s="287"/>
      <c r="D923" s="34"/>
      <c r="E923" s="306"/>
      <c r="F923" s="116"/>
      <c r="G923" s="17"/>
      <c r="H923" s="17"/>
      <c r="I923" s="17"/>
      <c r="J923" s="17"/>
      <c r="K923" s="17"/>
      <c r="L923" s="17"/>
      <c r="M923" s="17"/>
      <c r="N923" s="17"/>
      <c r="O923" s="116"/>
      <c r="P923" s="117">
        <f>IF(D923&gt;A_Stammdaten!$B$12,0,SUM(G923,H923,J923,L923:M923)-SUM(I923,K923,N923:O923))</f>
        <v>0</v>
      </c>
      <c r="Q923" s="17"/>
      <c r="R923" s="17"/>
      <c r="S923" s="17"/>
      <c r="T923" s="17"/>
      <c r="U923" s="62">
        <f t="shared" si="296"/>
        <v>0</v>
      </c>
      <c r="V923" s="34"/>
      <c r="W923" s="34"/>
      <c r="X923" s="34"/>
      <c r="Y923" s="34"/>
      <c r="Z923" s="34"/>
      <c r="AA923" s="63" t="str">
        <f t="shared" si="297"/>
        <v>-</v>
      </c>
      <c r="AB923" s="63" t="str">
        <f t="shared" si="298"/>
        <v>-</v>
      </c>
      <c r="AC923" s="63">
        <f>IF(ISBLANK($C923),0,VLOOKUP($C923,Listen!$A$2:$C$45,2,FALSE))</f>
        <v>0</v>
      </c>
      <c r="AD923" s="63">
        <f>IF(ISBLANK($C923),0,VLOOKUP($C923,Listen!$A$2:$C$45,3,FALSE))</f>
        <v>0</v>
      </c>
      <c r="AE923" s="49">
        <f t="shared" si="299"/>
        <v>0</v>
      </c>
      <c r="AF923" s="49">
        <f t="shared" si="299"/>
        <v>0</v>
      </c>
      <c r="AG923" s="49">
        <f>IFERROR(IF(OR($V923&lt;&gt;"Ja",VLOOKUP($C923,Listen!$A$2:$F$45,5,0)="Nein",D923&lt;IF(C923="LNG Anbindungsanlagen gemäß separater Festlegung",2022,2023)),$AC923,$AA923),0)</f>
        <v>0</v>
      </c>
      <c r="AH923" s="49">
        <f>IFERROR(IF(OR($V923&lt;&gt;"Ja",VLOOKUP($C923,Listen!$A$2:$F$45,5,0)="Nein",D923&lt;IF(C923="LNG Anbindungsanlagen gemäß separater Festlegung",2022,2023)),$AC923,$AA923),0)</f>
        <v>0</v>
      </c>
      <c r="AI923" s="49">
        <f>IFERROR(IF(OR($W923&lt;&gt;"Ja",VLOOKUP($C923,Listen!$A$2:$F$45,6,0)="Nein"),$AC923,$AB923),0)</f>
        <v>0</v>
      </c>
      <c r="AJ923" s="49">
        <f>IFERROR(IF(OR($W923&lt;&gt;"Ja",VLOOKUP($C923,Listen!$A$2:$F$45,6,0)="Nein"),$AC923,$AB923),0)</f>
        <v>0</v>
      </c>
      <c r="AK923" s="49">
        <f>IFERROR(IF(OR($W923&lt;&gt;"Ja",VLOOKUP($C923,Listen!$A$2:$F$45,6,0)="Nein"),$AC923,$AB923),0)</f>
        <v>0</v>
      </c>
      <c r="AL923" s="51">
        <f t="shared" si="300"/>
        <v>0</v>
      </c>
      <c r="AM923" s="296">
        <f>IFERROR(IF(VLOOKUP($C923,Listen!$A$2:$F$45,6,0)="Ja",MAX(BC923:BD923),D_SAV!$BC923),0)</f>
        <v>0</v>
      </c>
      <c r="AN923" s="51">
        <f t="shared" si="301"/>
        <v>0</v>
      </c>
      <c r="AP923" s="304">
        <f t="shared" si="302"/>
        <v>0</v>
      </c>
      <c r="AQ923" s="304">
        <f t="shared" si="303"/>
        <v>0</v>
      </c>
      <c r="AR923" s="304">
        <f t="shared" si="304"/>
        <v>0</v>
      </c>
      <c r="AS923" s="304">
        <f t="shared" si="305"/>
        <v>0</v>
      </c>
      <c r="AT923" s="304">
        <f t="shared" si="306"/>
        <v>0</v>
      </c>
      <c r="AU923" s="304">
        <f t="shared" si="307"/>
        <v>0</v>
      </c>
      <c r="AV923" s="304">
        <f t="shared" si="308"/>
        <v>0</v>
      </c>
      <c r="AW923" s="304">
        <f t="shared" si="309"/>
        <v>0</v>
      </c>
      <c r="AX923" s="304">
        <f t="shared" si="310"/>
        <v>0</v>
      </c>
      <c r="AY923" s="304">
        <f t="shared" si="311"/>
        <v>0</v>
      </c>
      <c r="AZ923" s="304">
        <f t="shared" si="312"/>
        <v>0</v>
      </c>
      <c r="BA923" s="304">
        <f t="shared" si="313"/>
        <v>0</v>
      </c>
      <c r="BB923" s="304">
        <f t="shared" si="314"/>
        <v>0</v>
      </c>
      <c r="BC923" s="304">
        <f t="shared" si="315"/>
        <v>0</v>
      </c>
      <c r="BD923" s="304">
        <f t="shared" si="316"/>
        <v>0</v>
      </c>
      <c r="BE923" s="304">
        <f>IFERROR(IF(VLOOKUP($C923,Listen!$A$2:$F$45,6,0)="Ja",BB923-MAX(BC923:BD923),BB923-BC923),0)</f>
        <v>0</v>
      </c>
    </row>
    <row r="924" spans="1:57" x14ac:dyDescent="0.25">
      <c r="A924" s="320" t="str">
        <f>IF(AND(D924&lt;&gt;0,C924&lt;&gt;0,E924&lt;&gt;0),IF(B924&lt;&gt;0,CONCATENATE(B924,"-AGr",VLOOKUP(C924,Listen!$A$2:$D$45,4,FALSE),"-",D924,"-",E924,),CONCATENATE("AGr",VLOOKUP(C924,Listen!$A$2:$D$45,4,FALSE),"-",D924,"-",E924)),"keine vollständige ID")</f>
        <v>keine vollständige ID</v>
      </c>
      <c r="B924" s="301"/>
      <c r="C924" s="287"/>
      <c r="D924" s="34"/>
      <c r="E924" s="306"/>
      <c r="F924" s="116"/>
      <c r="G924" s="17"/>
      <c r="H924" s="17"/>
      <c r="I924" s="17"/>
      <c r="J924" s="17"/>
      <c r="K924" s="17"/>
      <c r="L924" s="17"/>
      <c r="M924" s="17"/>
      <c r="N924" s="17"/>
      <c r="O924" s="116"/>
      <c r="P924" s="117">
        <f>IF(D924&gt;A_Stammdaten!$B$12,0,SUM(G924,H924,J924,L924:M924)-SUM(I924,K924,N924:O924))</f>
        <v>0</v>
      </c>
      <c r="Q924" s="17"/>
      <c r="R924" s="17"/>
      <c r="S924" s="17"/>
      <c r="T924" s="17"/>
      <c r="U924" s="62">
        <f t="shared" si="296"/>
        <v>0</v>
      </c>
      <c r="V924" s="34"/>
      <c r="W924" s="34"/>
      <c r="X924" s="34"/>
      <c r="Y924" s="34"/>
      <c r="Z924" s="34"/>
      <c r="AA924" s="63" t="str">
        <f t="shared" si="297"/>
        <v>-</v>
      </c>
      <c r="AB924" s="63" t="str">
        <f t="shared" si="298"/>
        <v>-</v>
      </c>
      <c r="AC924" s="63">
        <f>IF(ISBLANK($C924),0,VLOOKUP($C924,Listen!$A$2:$C$45,2,FALSE))</f>
        <v>0</v>
      </c>
      <c r="AD924" s="63">
        <f>IF(ISBLANK($C924),0,VLOOKUP($C924,Listen!$A$2:$C$45,3,FALSE))</f>
        <v>0</v>
      </c>
      <c r="AE924" s="49">
        <f t="shared" si="299"/>
        <v>0</v>
      </c>
      <c r="AF924" s="49">
        <f t="shared" si="299"/>
        <v>0</v>
      </c>
      <c r="AG924" s="49">
        <f>IFERROR(IF(OR($V924&lt;&gt;"Ja",VLOOKUP($C924,Listen!$A$2:$F$45,5,0)="Nein",D924&lt;IF(C924="LNG Anbindungsanlagen gemäß separater Festlegung",2022,2023)),$AC924,$AA924),0)</f>
        <v>0</v>
      </c>
      <c r="AH924" s="49">
        <f>IFERROR(IF(OR($V924&lt;&gt;"Ja",VLOOKUP($C924,Listen!$A$2:$F$45,5,0)="Nein",D924&lt;IF(C924="LNG Anbindungsanlagen gemäß separater Festlegung",2022,2023)),$AC924,$AA924),0)</f>
        <v>0</v>
      </c>
      <c r="AI924" s="49">
        <f>IFERROR(IF(OR($W924&lt;&gt;"Ja",VLOOKUP($C924,Listen!$A$2:$F$45,6,0)="Nein"),$AC924,$AB924),0)</f>
        <v>0</v>
      </c>
      <c r="AJ924" s="49">
        <f>IFERROR(IF(OR($W924&lt;&gt;"Ja",VLOOKUP($C924,Listen!$A$2:$F$45,6,0)="Nein"),$AC924,$AB924),0)</f>
        <v>0</v>
      </c>
      <c r="AK924" s="49">
        <f>IFERROR(IF(OR($W924&lt;&gt;"Ja",VLOOKUP($C924,Listen!$A$2:$F$45,6,0)="Nein"),$AC924,$AB924),0)</f>
        <v>0</v>
      </c>
      <c r="AL924" s="51">
        <f t="shared" si="300"/>
        <v>0</v>
      </c>
      <c r="AM924" s="296">
        <f>IFERROR(IF(VLOOKUP($C924,Listen!$A$2:$F$45,6,0)="Ja",MAX(BC924:BD924),D_SAV!$BC924),0)</f>
        <v>0</v>
      </c>
      <c r="AN924" s="51">
        <f t="shared" si="301"/>
        <v>0</v>
      </c>
      <c r="AP924" s="304">
        <f t="shared" si="302"/>
        <v>0</v>
      </c>
      <c r="AQ924" s="304">
        <f t="shared" si="303"/>
        <v>0</v>
      </c>
      <c r="AR924" s="304">
        <f t="shared" si="304"/>
        <v>0</v>
      </c>
      <c r="AS924" s="304">
        <f t="shared" si="305"/>
        <v>0</v>
      </c>
      <c r="AT924" s="304">
        <f t="shared" si="306"/>
        <v>0</v>
      </c>
      <c r="AU924" s="304">
        <f t="shared" si="307"/>
        <v>0</v>
      </c>
      <c r="AV924" s="304">
        <f t="shared" si="308"/>
        <v>0</v>
      </c>
      <c r="AW924" s="304">
        <f t="shared" si="309"/>
        <v>0</v>
      </c>
      <c r="AX924" s="304">
        <f t="shared" si="310"/>
        <v>0</v>
      </c>
      <c r="AY924" s="304">
        <f t="shared" si="311"/>
        <v>0</v>
      </c>
      <c r="AZ924" s="304">
        <f t="shared" si="312"/>
        <v>0</v>
      </c>
      <c r="BA924" s="304">
        <f t="shared" si="313"/>
        <v>0</v>
      </c>
      <c r="BB924" s="304">
        <f t="shared" si="314"/>
        <v>0</v>
      </c>
      <c r="BC924" s="304">
        <f t="shared" si="315"/>
        <v>0</v>
      </c>
      <c r="BD924" s="304">
        <f t="shared" si="316"/>
        <v>0</v>
      </c>
      <c r="BE924" s="304">
        <f>IFERROR(IF(VLOOKUP($C924,Listen!$A$2:$F$45,6,0)="Ja",BB924-MAX(BC924:BD924),BB924-BC924),0)</f>
        <v>0</v>
      </c>
    </row>
    <row r="925" spans="1:57" x14ac:dyDescent="0.25">
      <c r="A925" s="320" t="str">
        <f>IF(AND(D925&lt;&gt;0,C925&lt;&gt;0,E925&lt;&gt;0),IF(B925&lt;&gt;0,CONCATENATE(B925,"-AGr",VLOOKUP(C925,Listen!$A$2:$D$45,4,FALSE),"-",D925,"-",E925,),CONCATENATE("AGr",VLOOKUP(C925,Listen!$A$2:$D$45,4,FALSE),"-",D925,"-",E925)),"keine vollständige ID")</f>
        <v>keine vollständige ID</v>
      </c>
      <c r="B925" s="301"/>
      <c r="C925" s="287"/>
      <c r="D925" s="34"/>
      <c r="E925" s="306"/>
      <c r="F925" s="116"/>
      <c r="G925" s="17"/>
      <c r="H925" s="17"/>
      <c r="I925" s="17"/>
      <c r="J925" s="17"/>
      <c r="K925" s="17"/>
      <c r="L925" s="17"/>
      <c r="M925" s="17"/>
      <c r="N925" s="17"/>
      <c r="O925" s="116"/>
      <c r="P925" s="117">
        <f>IF(D925&gt;A_Stammdaten!$B$12,0,SUM(G925,H925,J925,L925:M925)-SUM(I925,K925,N925:O925))</f>
        <v>0</v>
      </c>
      <c r="Q925" s="17"/>
      <c r="R925" s="17"/>
      <c r="S925" s="17"/>
      <c r="T925" s="17"/>
      <c r="U925" s="62">
        <f t="shared" si="296"/>
        <v>0</v>
      </c>
      <c r="V925" s="34"/>
      <c r="W925" s="34"/>
      <c r="X925" s="34"/>
      <c r="Y925" s="34"/>
      <c r="Z925" s="34"/>
      <c r="AA925" s="63" t="str">
        <f t="shared" si="297"/>
        <v>-</v>
      </c>
      <c r="AB925" s="63" t="str">
        <f t="shared" si="298"/>
        <v>-</v>
      </c>
      <c r="AC925" s="63">
        <f>IF(ISBLANK($C925),0,VLOOKUP($C925,Listen!$A$2:$C$45,2,FALSE))</f>
        <v>0</v>
      </c>
      <c r="AD925" s="63">
        <f>IF(ISBLANK($C925),0,VLOOKUP($C925,Listen!$A$2:$C$45,3,FALSE))</f>
        <v>0</v>
      </c>
      <c r="AE925" s="49">
        <f t="shared" si="299"/>
        <v>0</v>
      </c>
      <c r="AF925" s="49">
        <f t="shared" si="299"/>
        <v>0</v>
      </c>
      <c r="AG925" s="49">
        <f>IFERROR(IF(OR($V925&lt;&gt;"Ja",VLOOKUP($C925,Listen!$A$2:$F$45,5,0)="Nein",D925&lt;IF(C925="LNG Anbindungsanlagen gemäß separater Festlegung",2022,2023)),$AC925,$AA925),0)</f>
        <v>0</v>
      </c>
      <c r="AH925" s="49">
        <f>IFERROR(IF(OR($V925&lt;&gt;"Ja",VLOOKUP($C925,Listen!$A$2:$F$45,5,0)="Nein",D925&lt;IF(C925="LNG Anbindungsanlagen gemäß separater Festlegung",2022,2023)),$AC925,$AA925),0)</f>
        <v>0</v>
      </c>
      <c r="AI925" s="49">
        <f>IFERROR(IF(OR($W925&lt;&gt;"Ja",VLOOKUP($C925,Listen!$A$2:$F$45,6,0)="Nein"),$AC925,$AB925),0)</f>
        <v>0</v>
      </c>
      <c r="AJ925" s="49">
        <f>IFERROR(IF(OR($W925&lt;&gt;"Ja",VLOOKUP($C925,Listen!$A$2:$F$45,6,0)="Nein"),$AC925,$AB925),0)</f>
        <v>0</v>
      </c>
      <c r="AK925" s="49">
        <f>IFERROR(IF(OR($W925&lt;&gt;"Ja",VLOOKUP($C925,Listen!$A$2:$F$45,6,0)="Nein"),$AC925,$AB925),0)</f>
        <v>0</v>
      </c>
      <c r="AL925" s="51">
        <f t="shared" si="300"/>
        <v>0</v>
      </c>
      <c r="AM925" s="296">
        <f>IFERROR(IF(VLOOKUP($C925,Listen!$A$2:$F$45,6,0)="Ja",MAX(BC925:BD925),D_SAV!$BC925),0)</f>
        <v>0</v>
      </c>
      <c r="AN925" s="51">
        <f t="shared" si="301"/>
        <v>0</v>
      </c>
      <c r="AP925" s="304">
        <f t="shared" si="302"/>
        <v>0</v>
      </c>
      <c r="AQ925" s="304">
        <f t="shared" si="303"/>
        <v>0</v>
      </c>
      <c r="AR925" s="304">
        <f t="shared" si="304"/>
        <v>0</v>
      </c>
      <c r="AS925" s="304">
        <f t="shared" si="305"/>
        <v>0</v>
      </c>
      <c r="AT925" s="304">
        <f t="shared" si="306"/>
        <v>0</v>
      </c>
      <c r="AU925" s="304">
        <f t="shared" si="307"/>
        <v>0</v>
      </c>
      <c r="AV925" s="304">
        <f t="shared" si="308"/>
        <v>0</v>
      </c>
      <c r="AW925" s="304">
        <f t="shared" si="309"/>
        <v>0</v>
      </c>
      <c r="AX925" s="304">
        <f t="shared" si="310"/>
        <v>0</v>
      </c>
      <c r="AY925" s="304">
        <f t="shared" si="311"/>
        <v>0</v>
      </c>
      <c r="AZ925" s="304">
        <f t="shared" si="312"/>
        <v>0</v>
      </c>
      <c r="BA925" s="304">
        <f t="shared" si="313"/>
        <v>0</v>
      </c>
      <c r="BB925" s="304">
        <f t="shared" si="314"/>
        <v>0</v>
      </c>
      <c r="BC925" s="304">
        <f t="shared" si="315"/>
        <v>0</v>
      </c>
      <c r="BD925" s="304">
        <f t="shared" si="316"/>
        <v>0</v>
      </c>
      <c r="BE925" s="304">
        <f>IFERROR(IF(VLOOKUP($C925,Listen!$A$2:$F$45,6,0)="Ja",BB925-MAX(BC925:BD925),BB925-BC925),0)</f>
        <v>0</v>
      </c>
    </row>
    <row r="926" spans="1:57" x14ac:dyDescent="0.25">
      <c r="A926" s="320" t="str">
        <f>IF(AND(D926&lt;&gt;0,C926&lt;&gt;0,E926&lt;&gt;0),IF(B926&lt;&gt;0,CONCATENATE(B926,"-AGr",VLOOKUP(C926,Listen!$A$2:$D$45,4,FALSE),"-",D926,"-",E926,),CONCATENATE("AGr",VLOOKUP(C926,Listen!$A$2:$D$45,4,FALSE),"-",D926,"-",E926)),"keine vollständige ID")</f>
        <v>keine vollständige ID</v>
      </c>
      <c r="B926" s="301"/>
      <c r="C926" s="287"/>
      <c r="D926" s="34"/>
      <c r="E926" s="306"/>
      <c r="F926" s="116"/>
      <c r="G926" s="17"/>
      <c r="H926" s="17"/>
      <c r="I926" s="17"/>
      <c r="J926" s="17"/>
      <c r="K926" s="17"/>
      <c r="L926" s="17"/>
      <c r="M926" s="17"/>
      <c r="N926" s="17"/>
      <c r="O926" s="116"/>
      <c r="P926" s="117">
        <f>IF(D926&gt;A_Stammdaten!$B$12,0,SUM(G926,H926,J926,L926:M926)-SUM(I926,K926,N926:O926))</f>
        <v>0</v>
      </c>
      <c r="Q926" s="17"/>
      <c r="R926" s="17"/>
      <c r="S926" s="17"/>
      <c r="T926" s="17"/>
      <c r="U926" s="62">
        <f t="shared" si="296"/>
        <v>0</v>
      </c>
      <c r="V926" s="34"/>
      <c r="W926" s="34"/>
      <c r="X926" s="34"/>
      <c r="Y926" s="34"/>
      <c r="Z926" s="34"/>
      <c r="AA926" s="63" t="str">
        <f t="shared" si="297"/>
        <v>-</v>
      </c>
      <c r="AB926" s="63" t="str">
        <f t="shared" si="298"/>
        <v>-</v>
      </c>
      <c r="AC926" s="63">
        <f>IF(ISBLANK($C926),0,VLOOKUP($C926,Listen!$A$2:$C$45,2,FALSE))</f>
        <v>0</v>
      </c>
      <c r="AD926" s="63">
        <f>IF(ISBLANK($C926),0,VLOOKUP($C926,Listen!$A$2:$C$45,3,FALSE))</f>
        <v>0</v>
      </c>
      <c r="AE926" s="49">
        <f t="shared" si="299"/>
        <v>0</v>
      </c>
      <c r="AF926" s="49">
        <f t="shared" si="299"/>
        <v>0</v>
      </c>
      <c r="AG926" s="49">
        <f>IFERROR(IF(OR($V926&lt;&gt;"Ja",VLOOKUP($C926,Listen!$A$2:$F$45,5,0)="Nein",D926&lt;IF(C926="LNG Anbindungsanlagen gemäß separater Festlegung",2022,2023)),$AC926,$AA926),0)</f>
        <v>0</v>
      </c>
      <c r="AH926" s="49">
        <f>IFERROR(IF(OR($V926&lt;&gt;"Ja",VLOOKUP($C926,Listen!$A$2:$F$45,5,0)="Nein",D926&lt;IF(C926="LNG Anbindungsanlagen gemäß separater Festlegung",2022,2023)),$AC926,$AA926),0)</f>
        <v>0</v>
      </c>
      <c r="AI926" s="49">
        <f>IFERROR(IF(OR($W926&lt;&gt;"Ja",VLOOKUP($C926,Listen!$A$2:$F$45,6,0)="Nein"),$AC926,$AB926),0)</f>
        <v>0</v>
      </c>
      <c r="AJ926" s="49">
        <f>IFERROR(IF(OR($W926&lt;&gt;"Ja",VLOOKUP($C926,Listen!$A$2:$F$45,6,0)="Nein"),$AC926,$AB926),0)</f>
        <v>0</v>
      </c>
      <c r="AK926" s="49">
        <f>IFERROR(IF(OR($W926&lt;&gt;"Ja",VLOOKUP($C926,Listen!$A$2:$F$45,6,0)="Nein"),$AC926,$AB926),0)</f>
        <v>0</v>
      </c>
      <c r="AL926" s="51">
        <f t="shared" si="300"/>
        <v>0</v>
      </c>
      <c r="AM926" s="296">
        <f>IFERROR(IF(VLOOKUP($C926,Listen!$A$2:$F$45,6,0)="Ja",MAX(BC926:BD926),D_SAV!$BC926),0)</f>
        <v>0</v>
      </c>
      <c r="AN926" s="51">
        <f t="shared" si="301"/>
        <v>0</v>
      </c>
      <c r="AP926" s="304">
        <f t="shared" si="302"/>
        <v>0</v>
      </c>
      <c r="AQ926" s="304">
        <f t="shared" si="303"/>
        <v>0</v>
      </c>
      <c r="AR926" s="304">
        <f t="shared" si="304"/>
        <v>0</v>
      </c>
      <c r="AS926" s="304">
        <f t="shared" si="305"/>
        <v>0</v>
      </c>
      <c r="AT926" s="304">
        <f t="shared" si="306"/>
        <v>0</v>
      </c>
      <c r="AU926" s="304">
        <f t="shared" si="307"/>
        <v>0</v>
      </c>
      <c r="AV926" s="304">
        <f t="shared" si="308"/>
        <v>0</v>
      </c>
      <c r="AW926" s="304">
        <f t="shared" si="309"/>
        <v>0</v>
      </c>
      <c r="AX926" s="304">
        <f t="shared" si="310"/>
        <v>0</v>
      </c>
      <c r="AY926" s="304">
        <f t="shared" si="311"/>
        <v>0</v>
      </c>
      <c r="AZ926" s="304">
        <f t="shared" si="312"/>
        <v>0</v>
      </c>
      <c r="BA926" s="304">
        <f t="shared" si="313"/>
        <v>0</v>
      </c>
      <c r="BB926" s="304">
        <f t="shared" si="314"/>
        <v>0</v>
      </c>
      <c r="BC926" s="304">
        <f t="shared" si="315"/>
        <v>0</v>
      </c>
      <c r="BD926" s="304">
        <f t="shared" si="316"/>
        <v>0</v>
      </c>
      <c r="BE926" s="304">
        <f>IFERROR(IF(VLOOKUP($C926,Listen!$A$2:$F$45,6,0)="Ja",BB926-MAX(BC926:BD926),BB926-BC926),0)</f>
        <v>0</v>
      </c>
    </row>
    <row r="927" spans="1:57" x14ac:dyDescent="0.25">
      <c r="A927" s="320" t="str">
        <f>IF(AND(D927&lt;&gt;0,C927&lt;&gt;0,E927&lt;&gt;0),IF(B927&lt;&gt;0,CONCATENATE(B927,"-AGr",VLOOKUP(C927,Listen!$A$2:$D$45,4,FALSE),"-",D927,"-",E927,),CONCATENATE("AGr",VLOOKUP(C927,Listen!$A$2:$D$45,4,FALSE),"-",D927,"-",E927)),"keine vollständige ID")</f>
        <v>keine vollständige ID</v>
      </c>
      <c r="B927" s="301"/>
      <c r="C927" s="287"/>
      <c r="D927" s="34"/>
      <c r="E927" s="306"/>
      <c r="F927" s="116"/>
      <c r="G927" s="17"/>
      <c r="H927" s="17"/>
      <c r="I927" s="17"/>
      <c r="J927" s="17"/>
      <c r="K927" s="17"/>
      <c r="L927" s="17"/>
      <c r="M927" s="17"/>
      <c r="N927" s="17"/>
      <c r="O927" s="116"/>
      <c r="P927" s="117">
        <f>IF(D927&gt;A_Stammdaten!$B$12,0,SUM(G927,H927,J927,L927:M927)-SUM(I927,K927,N927:O927))</f>
        <v>0</v>
      </c>
      <c r="Q927" s="17"/>
      <c r="R927" s="17"/>
      <c r="S927" s="17"/>
      <c r="T927" s="17"/>
      <c r="U927" s="62">
        <f t="shared" si="296"/>
        <v>0</v>
      </c>
      <c r="V927" s="34"/>
      <c r="W927" s="34"/>
      <c r="X927" s="34"/>
      <c r="Y927" s="34"/>
      <c r="Z927" s="34"/>
      <c r="AA927" s="63" t="str">
        <f t="shared" si="297"/>
        <v>-</v>
      </c>
      <c r="AB927" s="63" t="str">
        <f t="shared" si="298"/>
        <v>-</v>
      </c>
      <c r="AC927" s="63">
        <f>IF(ISBLANK($C927),0,VLOOKUP($C927,Listen!$A$2:$C$45,2,FALSE))</f>
        <v>0</v>
      </c>
      <c r="AD927" s="63">
        <f>IF(ISBLANK($C927),0,VLOOKUP($C927,Listen!$A$2:$C$45,3,FALSE))</f>
        <v>0</v>
      </c>
      <c r="AE927" s="49">
        <f t="shared" si="299"/>
        <v>0</v>
      </c>
      <c r="AF927" s="49">
        <f t="shared" si="299"/>
        <v>0</v>
      </c>
      <c r="AG927" s="49">
        <f>IFERROR(IF(OR($V927&lt;&gt;"Ja",VLOOKUP($C927,Listen!$A$2:$F$45,5,0)="Nein",D927&lt;IF(C927="LNG Anbindungsanlagen gemäß separater Festlegung",2022,2023)),$AC927,$AA927),0)</f>
        <v>0</v>
      </c>
      <c r="AH927" s="49">
        <f>IFERROR(IF(OR($V927&lt;&gt;"Ja",VLOOKUP($C927,Listen!$A$2:$F$45,5,0)="Nein",D927&lt;IF(C927="LNG Anbindungsanlagen gemäß separater Festlegung",2022,2023)),$AC927,$AA927),0)</f>
        <v>0</v>
      </c>
      <c r="AI927" s="49">
        <f>IFERROR(IF(OR($W927&lt;&gt;"Ja",VLOOKUP($C927,Listen!$A$2:$F$45,6,0)="Nein"),$AC927,$AB927),0)</f>
        <v>0</v>
      </c>
      <c r="AJ927" s="49">
        <f>IFERROR(IF(OR($W927&lt;&gt;"Ja",VLOOKUP($C927,Listen!$A$2:$F$45,6,0)="Nein"),$AC927,$AB927),0)</f>
        <v>0</v>
      </c>
      <c r="AK927" s="49">
        <f>IFERROR(IF(OR($W927&lt;&gt;"Ja",VLOOKUP($C927,Listen!$A$2:$F$45,6,0)="Nein"),$AC927,$AB927),0)</f>
        <v>0</v>
      </c>
      <c r="AL927" s="51">
        <f t="shared" si="300"/>
        <v>0</v>
      </c>
      <c r="AM927" s="296">
        <f>IFERROR(IF(VLOOKUP($C927,Listen!$A$2:$F$45,6,0)="Ja",MAX(BC927:BD927),D_SAV!$BC927),0)</f>
        <v>0</v>
      </c>
      <c r="AN927" s="51">
        <f t="shared" si="301"/>
        <v>0</v>
      </c>
      <c r="AP927" s="304">
        <f t="shared" si="302"/>
        <v>0</v>
      </c>
      <c r="AQ927" s="304">
        <f t="shared" si="303"/>
        <v>0</v>
      </c>
      <c r="AR927" s="304">
        <f t="shared" si="304"/>
        <v>0</v>
      </c>
      <c r="AS927" s="304">
        <f t="shared" si="305"/>
        <v>0</v>
      </c>
      <c r="AT927" s="304">
        <f t="shared" si="306"/>
        <v>0</v>
      </c>
      <c r="AU927" s="304">
        <f t="shared" si="307"/>
        <v>0</v>
      </c>
      <c r="AV927" s="304">
        <f t="shared" si="308"/>
        <v>0</v>
      </c>
      <c r="AW927" s="304">
        <f t="shared" si="309"/>
        <v>0</v>
      </c>
      <c r="AX927" s="304">
        <f t="shared" si="310"/>
        <v>0</v>
      </c>
      <c r="AY927" s="304">
        <f t="shared" si="311"/>
        <v>0</v>
      </c>
      <c r="AZ927" s="304">
        <f t="shared" si="312"/>
        <v>0</v>
      </c>
      <c r="BA927" s="304">
        <f t="shared" si="313"/>
        <v>0</v>
      </c>
      <c r="BB927" s="304">
        <f t="shared" si="314"/>
        <v>0</v>
      </c>
      <c r="BC927" s="304">
        <f t="shared" si="315"/>
        <v>0</v>
      </c>
      <c r="BD927" s="304">
        <f t="shared" si="316"/>
        <v>0</v>
      </c>
      <c r="BE927" s="304">
        <f>IFERROR(IF(VLOOKUP($C927,Listen!$A$2:$F$45,6,0)="Ja",BB927-MAX(BC927:BD927),BB927-BC927),0)</f>
        <v>0</v>
      </c>
    </row>
    <row r="928" spans="1:57" x14ac:dyDescent="0.25">
      <c r="A928" s="320" t="str">
        <f>IF(AND(D928&lt;&gt;0,C928&lt;&gt;0,E928&lt;&gt;0),IF(B928&lt;&gt;0,CONCATENATE(B928,"-AGr",VLOOKUP(C928,Listen!$A$2:$D$45,4,FALSE),"-",D928,"-",E928,),CONCATENATE("AGr",VLOOKUP(C928,Listen!$A$2:$D$45,4,FALSE),"-",D928,"-",E928)),"keine vollständige ID")</f>
        <v>keine vollständige ID</v>
      </c>
      <c r="B928" s="301"/>
      <c r="C928" s="287"/>
      <c r="D928" s="34"/>
      <c r="E928" s="306"/>
      <c r="F928" s="116"/>
      <c r="G928" s="17"/>
      <c r="H928" s="17"/>
      <c r="I928" s="17"/>
      <c r="J928" s="17"/>
      <c r="K928" s="17"/>
      <c r="L928" s="17"/>
      <c r="M928" s="17"/>
      <c r="N928" s="17"/>
      <c r="O928" s="116"/>
      <c r="P928" s="117">
        <f>IF(D928&gt;A_Stammdaten!$B$12,0,SUM(G928,H928,J928,L928:M928)-SUM(I928,K928,N928:O928))</f>
        <v>0</v>
      </c>
      <c r="Q928" s="17"/>
      <c r="R928" s="17"/>
      <c r="S928" s="17"/>
      <c r="T928" s="17"/>
      <c r="U928" s="62">
        <f t="shared" si="296"/>
        <v>0</v>
      </c>
      <c r="V928" s="34"/>
      <c r="W928" s="34"/>
      <c r="X928" s="34"/>
      <c r="Y928" s="34"/>
      <c r="Z928" s="34"/>
      <c r="AA928" s="63" t="str">
        <f t="shared" si="297"/>
        <v>-</v>
      </c>
      <c r="AB928" s="63" t="str">
        <f t="shared" si="298"/>
        <v>-</v>
      </c>
      <c r="AC928" s="63">
        <f>IF(ISBLANK($C928),0,VLOOKUP($C928,Listen!$A$2:$C$45,2,FALSE))</f>
        <v>0</v>
      </c>
      <c r="AD928" s="63">
        <f>IF(ISBLANK($C928),0,VLOOKUP($C928,Listen!$A$2:$C$45,3,FALSE))</f>
        <v>0</v>
      </c>
      <c r="AE928" s="49">
        <f t="shared" si="299"/>
        <v>0</v>
      </c>
      <c r="AF928" s="49">
        <f t="shared" si="299"/>
        <v>0</v>
      </c>
      <c r="AG928" s="49">
        <f>IFERROR(IF(OR($V928&lt;&gt;"Ja",VLOOKUP($C928,Listen!$A$2:$F$45,5,0)="Nein",D928&lt;IF(C928="LNG Anbindungsanlagen gemäß separater Festlegung",2022,2023)),$AC928,$AA928),0)</f>
        <v>0</v>
      </c>
      <c r="AH928" s="49">
        <f>IFERROR(IF(OR($V928&lt;&gt;"Ja",VLOOKUP($C928,Listen!$A$2:$F$45,5,0)="Nein",D928&lt;IF(C928="LNG Anbindungsanlagen gemäß separater Festlegung",2022,2023)),$AC928,$AA928),0)</f>
        <v>0</v>
      </c>
      <c r="AI928" s="49">
        <f>IFERROR(IF(OR($W928&lt;&gt;"Ja",VLOOKUP($C928,Listen!$A$2:$F$45,6,0)="Nein"),$AC928,$AB928),0)</f>
        <v>0</v>
      </c>
      <c r="AJ928" s="49">
        <f>IFERROR(IF(OR($W928&lt;&gt;"Ja",VLOOKUP($C928,Listen!$A$2:$F$45,6,0)="Nein"),$AC928,$AB928),0)</f>
        <v>0</v>
      </c>
      <c r="AK928" s="49">
        <f>IFERROR(IF(OR($W928&lt;&gt;"Ja",VLOOKUP($C928,Listen!$A$2:$F$45,6,0)="Nein"),$AC928,$AB928),0)</f>
        <v>0</v>
      </c>
      <c r="AL928" s="51">
        <f t="shared" si="300"/>
        <v>0</v>
      </c>
      <c r="AM928" s="296">
        <f>IFERROR(IF(VLOOKUP($C928,Listen!$A$2:$F$45,6,0)="Ja",MAX(BC928:BD928),D_SAV!$BC928),0)</f>
        <v>0</v>
      </c>
      <c r="AN928" s="51">
        <f t="shared" si="301"/>
        <v>0</v>
      </c>
      <c r="AP928" s="304">
        <f t="shared" si="302"/>
        <v>0</v>
      </c>
      <c r="AQ928" s="304">
        <f t="shared" si="303"/>
        <v>0</v>
      </c>
      <c r="AR928" s="304">
        <f t="shared" si="304"/>
        <v>0</v>
      </c>
      <c r="AS928" s="304">
        <f t="shared" si="305"/>
        <v>0</v>
      </c>
      <c r="AT928" s="304">
        <f t="shared" si="306"/>
        <v>0</v>
      </c>
      <c r="AU928" s="304">
        <f t="shared" si="307"/>
        <v>0</v>
      </c>
      <c r="AV928" s="304">
        <f t="shared" si="308"/>
        <v>0</v>
      </c>
      <c r="AW928" s="304">
        <f t="shared" si="309"/>
        <v>0</v>
      </c>
      <c r="AX928" s="304">
        <f t="shared" si="310"/>
        <v>0</v>
      </c>
      <c r="AY928" s="304">
        <f t="shared" si="311"/>
        <v>0</v>
      </c>
      <c r="AZ928" s="304">
        <f t="shared" si="312"/>
        <v>0</v>
      </c>
      <c r="BA928" s="304">
        <f t="shared" si="313"/>
        <v>0</v>
      </c>
      <c r="BB928" s="304">
        <f t="shared" si="314"/>
        <v>0</v>
      </c>
      <c r="BC928" s="304">
        <f t="shared" si="315"/>
        <v>0</v>
      </c>
      <c r="BD928" s="304">
        <f t="shared" si="316"/>
        <v>0</v>
      </c>
      <c r="BE928" s="304">
        <f>IFERROR(IF(VLOOKUP($C928,Listen!$A$2:$F$45,6,0)="Ja",BB928-MAX(BC928:BD928),BB928-BC928),0)</f>
        <v>0</v>
      </c>
    </row>
    <row r="929" spans="1:57" x14ac:dyDescent="0.25">
      <c r="A929" s="320" t="str">
        <f>IF(AND(D929&lt;&gt;0,C929&lt;&gt;0,E929&lt;&gt;0),IF(B929&lt;&gt;0,CONCATENATE(B929,"-AGr",VLOOKUP(C929,Listen!$A$2:$D$45,4,FALSE),"-",D929,"-",E929,),CONCATENATE("AGr",VLOOKUP(C929,Listen!$A$2:$D$45,4,FALSE),"-",D929,"-",E929)),"keine vollständige ID")</f>
        <v>keine vollständige ID</v>
      </c>
      <c r="B929" s="301"/>
      <c r="C929" s="287"/>
      <c r="D929" s="34"/>
      <c r="E929" s="306"/>
      <c r="F929" s="116"/>
      <c r="G929" s="17"/>
      <c r="H929" s="17"/>
      <c r="I929" s="17"/>
      <c r="J929" s="17"/>
      <c r="K929" s="17"/>
      <c r="L929" s="17"/>
      <c r="M929" s="17"/>
      <c r="N929" s="17"/>
      <c r="O929" s="116"/>
      <c r="P929" s="117">
        <f>IF(D929&gt;A_Stammdaten!$B$12,0,SUM(G929,H929,J929,L929:M929)-SUM(I929,K929,N929:O929))</f>
        <v>0</v>
      </c>
      <c r="Q929" s="17"/>
      <c r="R929" s="17"/>
      <c r="S929" s="17"/>
      <c r="T929" s="17"/>
      <c r="U929" s="62">
        <f t="shared" si="296"/>
        <v>0</v>
      </c>
      <c r="V929" s="34"/>
      <c r="W929" s="34"/>
      <c r="X929" s="34"/>
      <c r="Y929" s="34"/>
      <c r="Z929" s="34"/>
      <c r="AA929" s="63" t="str">
        <f t="shared" si="297"/>
        <v>-</v>
      </c>
      <c r="AB929" s="63" t="str">
        <f t="shared" si="298"/>
        <v>-</v>
      </c>
      <c r="AC929" s="63">
        <f>IF(ISBLANK($C929),0,VLOOKUP($C929,Listen!$A$2:$C$45,2,FALSE))</f>
        <v>0</v>
      </c>
      <c r="AD929" s="63">
        <f>IF(ISBLANK($C929),0,VLOOKUP($C929,Listen!$A$2:$C$45,3,FALSE))</f>
        <v>0</v>
      </c>
      <c r="AE929" s="49">
        <f t="shared" si="299"/>
        <v>0</v>
      </c>
      <c r="AF929" s="49">
        <f t="shared" si="299"/>
        <v>0</v>
      </c>
      <c r="AG929" s="49">
        <f>IFERROR(IF(OR($V929&lt;&gt;"Ja",VLOOKUP($C929,Listen!$A$2:$F$45,5,0)="Nein",D929&lt;IF(C929="LNG Anbindungsanlagen gemäß separater Festlegung",2022,2023)),$AC929,$AA929),0)</f>
        <v>0</v>
      </c>
      <c r="AH929" s="49">
        <f>IFERROR(IF(OR($V929&lt;&gt;"Ja",VLOOKUP($C929,Listen!$A$2:$F$45,5,0)="Nein",D929&lt;IF(C929="LNG Anbindungsanlagen gemäß separater Festlegung",2022,2023)),$AC929,$AA929),0)</f>
        <v>0</v>
      </c>
      <c r="AI929" s="49">
        <f>IFERROR(IF(OR($W929&lt;&gt;"Ja",VLOOKUP($C929,Listen!$A$2:$F$45,6,0)="Nein"),$AC929,$AB929),0)</f>
        <v>0</v>
      </c>
      <c r="AJ929" s="49">
        <f>IFERROR(IF(OR($W929&lt;&gt;"Ja",VLOOKUP($C929,Listen!$A$2:$F$45,6,0)="Nein"),$AC929,$AB929),0)</f>
        <v>0</v>
      </c>
      <c r="AK929" s="49">
        <f>IFERROR(IF(OR($W929&lt;&gt;"Ja",VLOOKUP($C929,Listen!$A$2:$F$45,6,0)="Nein"),$AC929,$AB929),0)</f>
        <v>0</v>
      </c>
      <c r="AL929" s="51">
        <f t="shared" si="300"/>
        <v>0</v>
      </c>
      <c r="AM929" s="296">
        <f>IFERROR(IF(VLOOKUP($C929,Listen!$A$2:$F$45,6,0)="Ja",MAX(BC929:BD929),D_SAV!$BC929),0)</f>
        <v>0</v>
      </c>
      <c r="AN929" s="51">
        <f t="shared" si="301"/>
        <v>0</v>
      </c>
      <c r="AP929" s="304">
        <f t="shared" si="302"/>
        <v>0</v>
      </c>
      <c r="AQ929" s="304">
        <f t="shared" si="303"/>
        <v>0</v>
      </c>
      <c r="AR929" s="304">
        <f t="shared" si="304"/>
        <v>0</v>
      </c>
      <c r="AS929" s="304">
        <f t="shared" si="305"/>
        <v>0</v>
      </c>
      <c r="AT929" s="304">
        <f t="shared" si="306"/>
        <v>0</v>
      </c>
      <c r="AU929" s="304">
        <f t="shared" si="307"/>
        <v>0</v>
      </c>
      <c r="AV929" s="304">
        <f t="shared" si="308"/>
        <v>0</v>
      </c>
      <c r="AW929" s="304">
        <f t="shared" si="309"/>
        <v>0</v>
      </c>
      <c r="AX929" s="304">
        <f t="shared" si="310"/>
        <v>0</v>
      </c>
      <c r="AY929" s="304">
        <f t="shared" si="311"/>
        <v>0</v>
      </c>
      <c r="AZ929" s="304">
        <f t="shared" si="312"/>
        <v>0</v>
      </c>
      <c r="BA929" s="304">
        <f t="shared" si="313"/>
        <v>0</v>
      </c>
      <c r="BB929" s="304">
        <f t="shared" si="314"/>
        <v>0</v>
      </c>
      <c r="BC929" s="304">
        <f t="shared" si="315"/>
        <v>0</v>
      </c>
      <c r="BD929" s="304">
        <f t="shared" si="316"/>
        <v>0</v>
      </c>
      <c r="BE929" s="304">
        <f>IFERROR(IF(VLOOKUP($C929,Listen!$A$2:$F$45,6,0)="Ja",BB929-MAX(BC929:BD929),BB929-BC929),0)</f>
        <v>0</v>
      </c>
    </row>
    <row r="930" spans="1:57" x14ac:dyDescent="0.25">
      <c r="A930" s="320" t="str">
        <f>IF(AND(D930&lt;&gt;0,C930&lt;&gt;0,E930&lt;&gt;0),IF(B930&lt;&gt;0,CONCATENATE(B930,"-AGr",VLOOKUP(C930,Listen!$A$2:$D$45,4,FALSE),"-",D930,"-",E930,),CONCATENATE("AGr",VLOOKUP(C930,Listen!$A$2:$D$45,4,FALSE),"-",D930,"-",E930)),"keine vollständige ID")</f>
        <v>keine vollständige ID</v>
      </c>
      <c r="B930" s="301"/>
      <c r="C930" s="287"/>
      <c r="D930" s="34"/>
      <c r="E930" s="306"/>
      <c r="F930" s="116"/>
      <c r="G930" s="17"/>
      <c r="H930" s="17"/>
      <c r="I930" s="17"/>
      <c r="J930" s="17"/>
      <c r="K930" s="17"/>
      <c r="L930" s="17"/>
      <c r="M930" s="17"/>
      <c r="N930" s="17"/>
      <c r="O930" s="116"/>
      <c r="P930" s="117">
        <f>IF(D930&gt;A_Stammdaten!$B$12,0,SUM(G930,H930,J930,L930:M930)-SUM(I930,K930,N930:O930))</f>
        <v>0</v>
      </c>
      <c r="Q930" s="17"/>
      <c r="R930" s="17"/>
      <c r="S930" s="17"/>
      <c r="T930" s="17"/>
      <c r="U930" s="62">
        <f t="shared" si="296"/>
        <v>0</v>
      </c>
      <c r="V930" s="34"/>
      <c r="W930" s="34"/>
      <c r="X930" s="34"/>
      <c r="Y930" s="34"/>
      <c r="Z930" s="34"/>
      <c r="AA930" s="63" t="str">
        <f t="shared" si="297"/>
        <v>-</v>
      </c>
      <c r="AB930" s="63" t="str">
        <f t="shared" si="298"/>
        <v>-</v>
      </c>
      <c r="AC930" s="63">
        <f>IF(ISBLANK($C930),0,VLOOKUP($C930,Listen!$A$2:$C$45,2,FALSE))</f>
        <v>0</v>
      </c>
      <c r="AD930" s="63">
        <f>IF(ISBLANK($C930),0,VLOOKUP($C930,Listen!$A$2:$C$45,3,FALSE))</f>
        <v>0</v>
      </c>
      <c r="AE930" s="49">
        <f t="shared" si="299"/>
        <v>0</v>
      </c>
      <c r="AF930" s="49">
        <f t="shared" si="299"/>
        <v>0</v>
      </c>
      <c r="AG930" s="49">
        <f>IFERROR(IF(OR($V930&lt;&gt;"Ja",VLOOKUP($C930,Listen!$A$2:$F$45,5,0)="Nein",D930&lt;IF(C930="LNG Anbindungsanlagen gemäß separater Festlegung",2022,2023)),$AC930,$AA930),0)</f>
        <v>0</v>
      </c>
      <c r="AH930" s="49">
        <f>IFERROR(IF(OR($V930&lt;&gt;"Ja",VLOOKUP($C930,Listen!$A$2:$F$45,5,0)="Nein",D930&lt;IF(C930="LNG Anbindungsanlagen gemäß separater Festlegung",2022,2023)),$AC930,$AA930),0)</f>
        <v>0</v>
      </c>
      <c r="AI930" s="49">
        <f>IFERROR(IF(OR($W930&lt;&gt;"Ja",VLOOKUP($C930,Listen!$A$2:$F$45,6,0)="Nein"),$AC930,$AB930),0)</f>
        <v>0</v>
      </c>
      <c r="AJ930" s="49">
        <f>IFERROR(IF(OR($W930&lt;&gt;"Ja",VLOOKUP($C930,Listen!$A$2:$F$45,6,0)="Nein"),$AC930,$AB930),0)</f>
        <v>0</v>
      </c>
      <c r="AK930" s="49">
        <f>IFERROR(IF(OR($W930&lt;&gt;"Ja",VLOOKUP($C930,Listen!$A$2:$F$45,6,0)="Nein"),$AC930,$AB930),0)</f>
        <v>0</v>
      </c>
      <c r="AL930" s="51">
        <f t="shared" si="300"/>
        <v>0</v>
      </c>
      <c r="AM930" s="296">
        <f>IFERROR(IF(VLOOKUP($C930,Listen!$A$2:$F$45,6,0)="Ja",MAX(BC930:BD930),D_SAV!$BC930),0)</f>
        <v>0</v>
      </c>
      <c r="AN930" s="51">
        <f t="shared" si="301"/>
        <v>0</v>
      </c>
      <c r="AP930" s="304">
        <f t="shared" si="302"/>
        <v>0</v>
      </c>
      <c r="AQ930" s="304">
        <f t="shared" si="303"/>
        <v>0</v>
      </c>
      <c r="AR930" s="304">
        <f t="shared" si="304"/>
        <v>0</v>
      </c>
      <c r="AS930" s="304">
        <f t="shared" si="305"/>
        <v>0</v>
      </c>
      <c r="AT930" s="304">
        <f t="shared" si="306"/>
        <v>0</v>
      </c>
      <c r="AU930" s="304">
        <f t="shared" si="307"/>
        <v>0</v>
      </c>
      <c r="AV930" s="304">
        <f t="shared" si="308"/>
        <v>0</v>
      </c>
      <c r="AW930" s="304">
        <f t="shared" si="309"/>
        <v>0</v>
      </c>
      <c r="AX930" s="304">
        <f t="shared" si="310"/>
        <v>0</v>
      </c>
      <c r="AY930" s="304">
        <f t="shared" si="311"/>
        <v>0</v>
      </c>
      <c r="AZ930" s="304">
        <f t="shared" si="312"/>
        <v>0</v>
      </c>
      <c r="BA930" s="304">
        <f t="shared" si="313"/>
        <v>0</v>
      </c>
      <c r="BB930" s="304">
        <f t="shared" si="314"/>
        <v>0</v>
      </c>
      <c r="BC930" s="304">
        <f t="shared" si="315"/>
        <v>0</v>
      </c>
      <c r="BD930" s="304">
        <f t="shared" si="316"/>
        <v>0</v>
      </c>
      <c r="BE930" s="304">
        <f>IFERROR(IF(VLOOKUP($C930,Listen!$A$2:$F$45,6,0)="Ja",BB930-MAX(BC930:BD930),BB930-BC930),0)</f>
        <v>0</v>
      </c>
    </row>
    <row r="931" spans="1:57" x14ac:dyDescent="0.25">
      <c r="A931" s="320" t="str">
        <f>IF(AND(D931&lt;&gt;0,C931&lt;&gt;0,E931&lt;&gt;0),IF(B931&lt;&gt;0,CONCATENATE(B931,"-AGr",VLOOKUP(C931,Listen!$A$2:$D$45,4,FALSE),"-",D931,"-",E931,),CONCATENATE("AGr",VLOOKUP(C931,Listen!$A$2:$D$45,4,FALSE),"-",D931,"-",E931)),"keine vollständige ID")</f>
        <v>keine vollständige ID</v>
      </c>
      <c r="B931" s="301"/>
      <c r="C931" s="287"/>
      <c r="D931" s="34"/>
      <c r="E931" s="306"/>
      <c r="F931" s="116"/>
      <c r="G931" s="17"/>
      <c r="H931" s="17"/>
      <c r="I931" s="17"/>
      <c r="J931" s="17"/>
      <c r="K931" s="17"/>
      <c r="L931" s="17"/>
      <c r="M931" s="17"/>
      <c r="N931" s="17"/>
      <c r="O931" s="116"/>
      <c r="P931" s="117">
        <f>IF(D931&gt;A_Stammdaten!$B$12,0,SUM(G931,H931,J931,L931:M931)-SUM(I931,K931,N931:O931))</f>
        <v>0</v>
      </c>
      <c r="Q931" s="17"/>
      <c r="R931" s="17"/>
      <c r="S931" s="17"/>
      <c r="T931" s="17"/>
      <c r="U931" s="62">
        <f t="shared" si="296"/>
        <v>0</v>
      </c>
      <c r="V931" s="34"/>
      <c r="W931" s="34"/>
      <c r="X931" s="34"/>
      <c r="Y931" s="34"/>
      <c r="Z931" s="34"/>
      <c r="AA931" s="63" t="str">
        <f t="shared" si="297"/>
        <v>-</v>
      </c>
      <c r="AB931" s="63" t="str">
        <f t="shared" si="298"/>
        <v>-</v>
      </c>
      <c r="AC931" s="63">
        <f>IF(ISBLANK($C931),0,VLOOKUP($C931,Listen!$A$2:$C$45,2,FALSE))</f>
        <v>0</v>
      </c>
      <c r="AD931" s="63">
        <f>IF(ISBLANK($C931),0,VLOOKUP($C931,Listen!$A$2:$C$45,3,FALSE))</f>
        <v>0</v>
      </c>
      <c r="AE931" s="49">
        <f t="shared" si="299"/>
        <v>0</v>
      </c>
      <c r="AF931" s="49">
        <f t="shared" si="299"/>
        <v>0</v>
      </c>
      <c r="AG931" s="49">
        <f>IFERROR(IF(OR($V931&lt;&gt;"Ja",VLOOKUP($C931,Listen!$A$2:$F$45,5,0)="Nein",D931&lt;IF(C931="LNG Anbindungsanlagen gemäß separater Festlegung",2022,2023)),$AC931,$AA931),0)</f>
        <v>0</v>
      </c>
      <c r="AH931" s="49">
        <f>IFERROR(IF(OR($V931&lt;&gt;"Ja",VLOOKUP($C931,Listen!$A$2:$F$45,5,0)="Nein",D931&lt;IF(C931="LNG Anbindungsanlagen gemäß separater Festlegung",2022,2023)),$AC931,$AA931),0)</f>
        <v>0</v>
      </c>
      <c r="AI931" s="49">
        <f>IFERROR(IF(OR($W931&lt;&gt;"Ja",VLOOKUP($C931,Listen!$A$2:$F$45,6,0)="Nein"),$AC931,$AB931),0)</f>
        <v>0</v>
      </c>
      <c r="AJ931" s="49">
        <f>IFERROR(IF(OR($W931&lt;&gt;"Ja",VLOOKUP($C931,Listen!$A$2:$F$45,6,0)="Nein"),$AC931,$AB931),0)</f>
        <v>0</v>
      </c>
      <c r="AK931" s="49">
        <f>IFERROR(IF(OR($W931&lt;&gt;"Ja",VLOOKUP($C931,Listen!$A$2:$F$45,6,0)="Nein"),$AC931,$AB931),0)</f>
        <v>0</v>
      </c>
      <c r="AL931" s="51">
        <f t="shared" si="300"/>
        <v>0</v>
      </c>
      <c r="AM931" s="296">
        <f>IFERROR(IF(VLOOKUP($C931,Listen!$A$2:$F$45,6,0)="Ja",MAX(BC931:BD931),D_SAV!$BC931),0)</f>
        <v>0</v>
      </c>
      <c r="AN931" s="51">
        <f t="shared" si="301"/>
        <v>0</v>
      </c>
      <c r="AP931" s="304">
        <f t="shared" si="302"/>
        <v>0</v>
      </c>
      <c r="AQ931" s="304">
        <f t="shared" si="303"/>
        <v>0</v>
      </c>
      <c r="AR931" s="304">
        <f t="shared" si="304"/>
        <v>0</v>
      </c>
      <c r="AS931" s="304">
        <f t="shared" si="305"/>
        <v>0</v>
      </c>
      <c r="AT931" s="304">
        <f t="shared" si="306"/>
        <v>0</v>
      </c>
      <c r="AU931" s="304">
        <f t="shared" si="307"/>
        <v>0</v>
      </c>
      <c r="AV931" s="304">
        <f t="shared" si="308"/>
        <v>0</v>
      </c>
      <c r="AW931" s="304">
        <f t="shared" si="309"/>
        <v>0</v>
      </c>
      <c r="AX931" s="304">
        <f t="shared" si="310"/>
        <v>0</v>
      </c>
      <c r="AY931" s="304">
        <f t="shared" si="311"/>
        <v>0</v>
      </c>
      <c r="AZ931" s="304">
        <f t="shared" si="312"/>
        <v>0</v>
      </c>
      <c r="BA931" s="304">
        <f t="shared" si="313"/>
        <v>0</v>
      </c>
      <c r="BB931" s="304">
        <f t="shared" si="314"/>
        <v>0</v>
      </c>
      <c r="BC931" s="304">
        <f t="shared" si="315"/>
        <v>0</v>
      </c>
      <c r="BD931" s="304">
        <f t="shared" si="316"/>
        <v>0</v>
      </c>
      <c r="BE931" s="304">
        <f>IFERROR(IF(VLOOKUP($C931,Listen!$A$2:$F$45,6,0)="Ja",BB931-MAX(BC931:BD931),BB931-BC931),0)</f>
        <v>0</v>
      </c>
    </row>
    <row r="932" spans="1:57" x14ac:dyDescent="0.25">
      <c r="A932" s="320" t="str">
        <f>IF(AND(D932&lt;&gt;0,C932&lt;&gt;0,E932&lt;&gt;0),IF(B932&lt;&gt;0,CONCATENATE(B932,"-AGr",VLOOKUP(C932,Listen!$A$2:$D$45,4,FALSE),"-",D932,"-",E932,),CONCATENATE("AGr",VLOOKUP(C932,Listen!$A$2:$D$45,4,FALSE),"-",D932,"-",E932)),"keine vollständige ID")</f>
        <v>keine vollständige ID</v>
      </c>
      <c r="B932" s="301"/>
      <c r="C932" s="287"/>
      <c r="D932" s="34"/>
      <c r="E932" s="306"/>
      <c r="F932" s="116"/>
      <c r="G932" s="17"/>
      <c r="H932" s="17"/>
      <c r="I932" s="17"/>
      <c r="J932" s="17"/>
      <c r="K932" s="17"/>
      <c r="L932" s="17"/>
      <c r="M932" s="17"/>
      <c r="N932" s="17"/>
      <c r="O932" s="116"/>
      <c r="P932" s="117">
        <f>IF(D932&gt;A_Stammdaten!$B$12,0,SUM(G932,H932,J932,L932:M932)-SUM(I932,K932,N932:O932))</f>
        <v>0</v>
      </c>
      <c r="Q932" s="17"/>
      <c r="R932" s="17"/>
      <c r="S932" s="17"/>
      <c r="T932" s="17"/>
      <c r="U932" s="62">
        <f t="shared" si="296"/>
        <v>0</v>
      </c>
      <c r="V932" s="34"/>
      <c r="W932" s="34"/>
      <c r="X932" s="34"/>
      <c r="Y932" s="34"/>
      <c r="Z932" s="34"/>
      <c r="AA932" s="63" t="str">
        <f t="shared" si="297"/>
        <v>-</v>
      </c>
      <c r="AB932" s="63" t="str">
        <f t="shared" si="298"/>
        <v>-</v>
      </c>
      <c r="AC932" s="63">
        <f>IF(ISBLANK($C932),0,VLOOKUP($C932,Listen!$A$2:$C$45,2,FALSE))</f>
        <v>0</v>
      </c>
      <c r="AD932" s="63">
        <f>IF(ISBLANK($C932),0,VLOOKUP($C932,Listen!$A$2:$C$45,3,FALSE))</f>
        <v>0</v>
      </c>
      <c r="AE932" s="49">
        <f t="shared" si="299"/>
        <v>0</v>
      </c>
      <c r="AF932" s="49">
        <f t="shared" si="299"/>
        <v>0</v>
      </c>
      <c r="AG932" s="49">
        <f>IFERROR(IF(OR($V932&lt;&gt;"Ja",VLOOKUP($C932,Listen!$A$2:$F$45,5,0)="Nein",D932&lt;IF(C932="LNG Anbindungsanlagen gemäß separater Festlegung",2022,2023)),$AC932,$AA932),0)</f>
        <v>0</v>
      </c>
      <c r="AH932" s="49">
        <f>IFERROR(IF(OR($V932&lt;&gt;"Ja",VLOOKUP($C932,Listen!$A$2:$F$45,5,0)="Nein",D932&lt;IF(C932="LNG Anbindungsanlagen gemäß separater Festlegung",2022,2023)),$AC932,$AA932),0)</f>
        <v>0</v>
      </c>
      <c r="AI932" s="49">
        <f>IFERROR(IF(OR($W932&lt;&gt;"Ja",VLOOKUP($C932,Listen!$A$2:$F$45,6,0)="Nein"),$AC932,$AB932),0)</f>
        <v>0</v>
      </c>
      <c r="AJ932" s="49">
        <f>IFERROR(IF(OR($W932&lt;&gt;"Ja",VLOOKUP($C932,Listen!$A$2:$F$45,6,0)="Nein"),$AC932,$AB932),0)</f>
        <v>0</v>
      </c>
      <c r="AK932" s="49">
        <f>IFERROR(IF(OR($W932&lt;&gt;"Ja",VLOOKUP($C932,Listen!$A$2:$F$45,6,0)="Nein"),$AC932,$AB932),0)</f>
        <v>0</v>
      </c>
      <c r="AL932" s="51">
        <f t="shared" si="300"/>
        <v>0</v>
      </c>
      <c r="AM932" s="296">
        <f>IFERROR(IF(VLOOKUP($C932,Listen!$A$2:$F$45,6,0)="Ja",MAX(BC932:BD932),D_SAV!$BC932),0)</f>
        <v>0</v>
      </c>
      <c r="AN932" s="51">
        <f t="shared" si="301"/>
        <v>0</v>
      </c>
      <c r="AP932" s="304">
        <f t="shared" si="302"/>
        <v>0</v>
      </c>
      <c r="AQ932" s="304">
        <f t="shared" si="303"/>
        <v>0</v>
      </c>
      <c r="AR932" s="304">
        <f t="shared" si="304"/>
        <v>0</v>
      </c>
      <c r="AS932" s="304">
        <f t="shared" si="305"/>
        <v>0</v>
      </c>
      <c r="AT932" s="304">
        <f t="shared" si="306"/>
        <v>0</v>
      </c>
      <c r="AU932" s="304">
        <f t="shared" si="307"/>
        <v>0</v>
      </c>
      <c r="AV932" s="304">
        <f t="shared" si="308"/>
        <v>0</v>
      </c>
      <c r="AW932" s="304">
        <f t="shared" si="309"/>
        <v>0</v>
      </c>
      <c r="AX932" s="304">
        <f t="shared" si="310"/>
        <v>0</v>
      </c>
      <c r="AY932" s="304">
        <f t="shared" si="311"/>
        <v>0</v>
      </c>
      <c r="AZ932" s="304">
        <f t="shared" si="312"/>
        <v>0</v>
      </c>
      <c r="BA932" s="304">
        <f t="shared" si="313"/>
        <v>0</v>
      </c>
      <c r="BB932" s="304">
        <f t="shared" si="314"/>
        <v>0</v>
      </c>
      <c r="BC932" s="304">
        <f t="shared" si="315"/>
        <v>0</v>
      </c>
      <c r="BD932" s="304">
        <f t="shared" si="316"/>
        <v>0</v>
      </c>
      <c r="BE932" s="304">
        <f>IFERROR(IF(VLOOKUP($C932,Listen!$A$2:$F$45,6,0)="Ja",BB932-MAX(BC932:BD932),BB932-BC932),0)</f>
        <v>0</v>
      </c>
    </row>
    <row r="933" spans="1:57" x14ac:dyDescent="0.25">
      <c r="A933" s="320" t="str">
        <f>IF(AND(D933&lt;&gt;0,C933&lt;&gt;0,E933&lt;&gt;0),IF(B933&lt;&gt;0,CONCATENATE(B933,"-AGr",VLOOKUP(C933,Listen!$A$2:$D$45,4,FALSE),"-",D933,"-",E933,),CONCATENATE("AGr",VLOOKUP(C933,Listen!$A$2:$D$45,4,FALSE),"-",D933,"-",E933)),"keine vollständige ID")</f>
        <v>keine vollständige ID</v>
      </c>
      <c r="B933" s="301"/>
      <c r="C933" s="287"/>
      <c r="D933" s="34"/>
      <c r="E933" s="306"/>
      <c r="F933" s="116"/>
      <c r="G933" s="17"/>
      <c r="H933" s="17"/>
      <c r="I933" s="17"/>
      <c r="J933" s="17"/>
      <c r="K933" s="17"/>
      <c r="L933" s="17"/>
      <c r="M933" s="17"/>
      <c r="N933" s="17"/>
      <c r="O933" s="116"/>
      <c r="P933" s="117">
        <f>IF(D933&gt;A_Stammdaten!$B$12,0,SUM(G933,H933,J933,L933:M933)-SUM(I933,K933,N933:O933))</f>
        <v>0</v>
      </c>
      <c r="Q933" s="17"/>
      <c r="R933" s="17"/>
      <c r="S933" s="17"/>
      <c r="T933" s="17"/>
      <c r="U933" s="62">
        <f t="shared" si="296"/>
        <v>0</v>
      </c>
      <c r="V933" s="34"/>
      <c r="W933" s="34"/>
      <c r="X933" s="34"/>
      <c r="Y933" s="34"/>
      <c r="Z933" s="34"/>
      <c r="AA933" s="63" t="str">
        <f t="shared" si="297"/>
        <v>-</v>
      </c>
      <c r="AB933" s="63" t="str">
        <f t="shared" si="298"/>
        <v>-</v>
      </c>
      <c r="AC933" s="63">
        <f>IF(ISBLANK($C933),0,VLOOKUP($C933,Listen!$A$2:$C$45,2,FALSE))</f>
        <v>0</v>
      </c>
      <c r="AD933" s="63">
        <f>IF(ISBLANK($C933),0,VLOOKUP($C933,Listen!$A$2:$C$45,3,FALSE))</f>
        <v>0</v>
      </c>
      <c r="AE933" s="49">
        <f t="shared" si="299"/>
        <v>0</v>
      </c>
      <c r="AF933" s="49">
        <f t="shared" si="299"/>
        <v>0</v>
      </c>
      <c r="AG933" s="49">
        <f>IFERROR(IF(OR($V933&lt;&gt;"Ja",VLOOKUP($C933,Listen!$A$2:$F$45,5,0)="Nein",D933&lt;IF(C933="LNG Anbindungsanlagen gemäß separater Festlegung",2022,2023)),$AC933,$AA933),0)</f>
        <v>0</v>
      </c>
      <c r="AH933" s="49">
        <f>IFERROR(IF(OR($V933&lt;&gt;"Ja",VLOOKUP($C933,Listen!$A$2:$F$45,5,0)="Nein",D933&lt;IF(C933="LNG Anbindungsanlagen gemäß separater Festlegung",2022,2023)),$AC933,$AA933),0)</f>
        <v>0</v>
      </c>
      <c r="AI933" s="49">
        <f>IFERROR(IF(OR($W933&lt;&gt;"Ja",VLOOKUP($C933,Listen!$A$2:$F$45,6,0)="Nein"),$AC933,$AB933),0)</f>
        <v>0</v>
      </c>
      <c r="AJ933" s="49">
        <f>IFERROR(IF(OR($W933&lt;&gt;"Ja",VLOOKUP($C933,Listen!$A$2:$F$45,6,0)="Nein"),$AC933,$AB933),0)</f>
        <v>0</v>
      </c>
      <c r="AK933" s="49">
        <f>IFERROR(IF(OR($W933&lt;&gt;"Ja",VLOOKUP($C933,Listen!$A$2:$F$45,6,0)="Nein"),$AC933,$AB933),0)</f>
        <v>0</v>
      </c>
      <c r="AL933" s="51">
        <f t="shared" si="300"/>
        <v>0</v>
      </c>
      <c r="AM933" s="296">
        <f>IFERROR(IF(VLOOKUP($C933,Listen!$A$2:$F$45,6,0)="Ja",MAX(BC933:BD933),D_SAV!$BC933),0)</f>
        <v>0</v>
      </c>
      <c r="AN933" s="51">
        <f t="shared" si="301"/>
        <v>0</v>
      </c>
      <c r="AP933" s="304">
        <f t="shared" si="302"/>
        <v>0</v>
      </c>
      <c r="AQ933" s="304">
        <f t="shared" si="303"/>
        <v>0</v>
      </c>
      <c r="AR933" s="304">
        <f t="shared" si="304"/>
        <v>0</v>
      </c>
      <c r="AS933" s="304">
        <f t="shared" si="305"/>
        <v>0</v>
      </c>
      <c r="AT933" s="304">
        <f t="shared" si="306"/>
        <v>0</v>
      </c>
      <c r="AU933" s="304">
        <f t="shared" si="307"/>
        <v>0</v>
      </c>
      <c r="AV933" s="304">
        <f t="shared" si="308"/>
        <v>0</v>
      </c>
      <c r="AW933" s="304">
        <f t="shared" si="309"/>
        <v>0</v>
      </c>
      <c r="AX933" s="304">
        <f t="shared" si="310"/>
        <v>0</v>
      </c>
      <c r="AY933" s="304">
        <f t="shared" si="311"/>
        <v>0</v>
      </c>
      <c r="AZ933" s="304">
        <f t="shared" si="312"/>
        <v>0</v>
      </c>
      <c r="BA933" s="304">
        <f t="shared" si="313"/>
        <v>0</v>
      </c>
      <c r="BB933" s="304">
        <f t="shared" si="314"/>
        <v>0</v>
      </c>
      <c r="BC933" s="304">
        <f t="shared" si="315"/>
        <v>0</v>
      </c>
      <c r="BD933" s="304">
        <f t="shared" si="316"/>
        <v>0</v>
      </c>
      <c r="BE933" s="304">
        <f>IFERROR(IF(VLOOKUP($C933,Listen!$A$2:$F$45,6,0)="Ja",BB933-MAX(BC933:BD933),BB933-BC933),0)</f>
        <v>0</v>
      </c>
    </row>
    <row r="934" spans="1:57" x14ac:dyDescent="0.25">
      <c r="A934" s="320" t="str">
        <f>IF(AND(D934&lt;&gt;0,C934&lt;&gt;0,E934&lt;&gt;0),IF(B934&lt;&gt;0,CONCATENATE(B934,"-AGr",VLOOKUP(C934,Listen!$A$2:$D$45,4,FALSE),"-",D934,"-",E934,),CONCATENATE("AGr",VLOOKUP(C934,Listen!$A$2:$D$45,4,FALSE),"-",D934,"-",E934)),"keine vollständige ID")</f>
        <v>keine vollständige ID</v>
      </c>
      <c r="B934" s="301"/>
      <c r="C934" s="287"/>
      <c r="D934" s="34"/>
      <c r="E934" s="306"/>
      <c r="F934" s="116"/>
      <c r="G934" s="17"/>
      <c r="H934" s="17"/>
      <c r="I934" s="17"/>
      <c r="J934" s="17"/>
      <c r="K934" s="17"/>
      <c r="L934" s="17"/>
      <c r="M934" s="17"/>
      <c r="N934" s="17"/>
      <c r="O934" s="116"/>
      <c r="P934" s="117">
        <f>IF(D934&gt;A_Stammdaten!$B$12,0,SUM(G934,H934,J934,L934:M934)-SUM(I934,K934,N934:O934))</f>
        <v>0</v>
      </c>
      <c r="Q934" s="17"/>
      <c r="R934" s="17"/>
      <c r="S934" s="17"/>
      <c r="T934" s="17"/>
      <c r="U934" s="62">
        <f t="shared" si="296"/>
        <v>0</v>
      </c>
      <c r="V934" s="34"/>
      <c r="W934" s="34"/>
      <c r="X934" s="34"/>
      <c r="Y934" s="34"/>
      <c r="Z934" s="34"/>
      <c r="AA934" s="63" t="str">
        <f t="shared" si="297"/>
        <v>-</v>
      </c>
      <c r="AB934" s="63" t="str">
        <f t="shared" si="298"/>
        <v>-</v>
      </c>
      <c r="AC934" s="63">
        <f>IF(ISBLANK($C934),0,VLOOKUP($C934,Listen!$A$2:$C$45,2,FALSE))</f>
        <v>0</v>
      </c>
      <c r="AD934" s="63">
        <f>IF(ISBLANK($C934),0,VLOOKUP($C934,Listen!$A$2:$C$45,3,FALSE))</f>
        <v>0</v>
      </c>
      <c r="AE934" s="49">
        <f t="shared" si="299"/>
        <v>0</v>
      </c>
      <c r="AF934" s="49">
        <f t="shared" si="299"/>
        <v>0</v>
      </c>
      <c r="AG934" s="49">
        <f>IFERROR(IF(OR($V934&lt;&gt;"Ja",VLOOKUP($C934,Listen!$A$2:$F$45,5,0)="Nein",D934&lt;IF(C934="LNG Anbindungsanlagen gemäß separater Festlegung",2022,2023)),$AC934,$AA934),0)</f>
        <v>0</v>
      </c>
      <c r="AH934" s="49">
        <f>IFERROR(IF(OR($V934&lt;&gt;"Ja",VLOOKUP($C934,Listen!$A$2:$F$45,5,0)="Nein",D934&lt;IF(C934="LNG Anbindungsanlagen gemäß separater Festlegung",2022,2023)),$AC934,$AA934),0)</f>
        <v>0</v>
      </c>
      <c r="AI934" s="49">
        <f>IFERROR(IF(OR($W934&lt;&gt;"Ja",VLOOKUP($C934,Listen!$A$2:$F$45,6,0)="Nein"),$AC934,$AB934),0)</f>
        <v>0</v>
      </c>
      <c r="AJ934" s="49">
        <f>IFERROR(IF(OR($W934&lt;&gt;"Ja",VLOOKUP($C934,Listen!$A$2:$F$45,6,0)="Nein"),$AC934,$AB934),0)</f>
        <v>0</v>
      </c>
      <c r="AK934" s="49">
        <f>IFERROR(IF(OR($W934&lt;&gt;"Ja",VLOOKUP($C934,Listen!$A$2:$F$45,6,0)="Nein"),$AC934,$AB934),0)</f>
        <v>0</v>
      </c>
      <c r="AL934" s="51">
        <f t="shared" si="300"/>
        <v>0</v>
      </c>
      <c r="AM934" s="296">
        <f>IFERROR(IF(VLOOKUP($C934,Listen!$A$2:$F$45,6,0)="Ja",MAX(BC934:BD934),D_SAV!$BC934),0)</f>
        <v>0</v>
      </c>
      <c r="AN934" s="51">
        <f t="shared" si="301"/>
        <v>0</v>
      </c>
      <c r="AP934" s="304">
        <f t="shared" si="302"/>
        <v>0</v>
      </c>
      <c r="AQ934" s="304">
        <f t="shared" si="303"/>
        <v>0</v>
      </c>
      <c r="AR934" s="304">
        <f t="shared" si="304"/>
        <v>0</v>
      </c>
      <c r="AS934" s="304">
        <f t="shared" si="305"/>
        <v>0</v>
      </c>
      <c r="AT934" s="304">
        <f t="shared" si="306"/>
        <v>0</v>
      </c>
      <c r="AU934" s="304">
        <f t="shared" si="307"/>
        <v>0</v>
      </c>
      <c r="AV934" s="304">
        <f t="shared" si="308"/>
        <v>0</v>
      </c>
      <c r="AW934" s="304">
        <f t="shared" si="309"/>
        <v>0</v>
      </c>
      <c r="AX934" s="304">
        <f t="shared" si="310"/>
        <v>0</v>
      </c>
      <c r="AY934" s="304">
        <f t="shared" si="311"/>
        <v>0</v>
      </c>
      <c r="AZ934" s="304">
        <f t="shared" si="312"/>
        <v>0</v>
      </c>
      <c r="BA934" s="304">
        <f t="shared" si="313"/>
        <v>0</v>
      </c>
      <c r="BB934" s="304">
        <f t="shared" si="314"/>
        <v>0</v>
      </c>
      <c r="BC934" s="304">
        <f t="shared" si="315"/>
        <v>0</v>
      </c>
      <c r="BD934" s="304">
        <f t="shared" si="316"/>
        <v>0</v>
      </c>
      <c r="BE934" s="304">
        <f>IFERROR(IF(VLOOKUP($C934,Listen!$A$2:$F$45,6,0)="Ja",BB934-MAX(BC934:BD934),BB934-BC934),0)</f>
        <v>0</v>
      </c>
    </row>
    <row r="935" spans="1:57" x14ac:dyDescent="0.25">
      <c r="A935" s="320" t="str">
        <f>IF(AND(D935&lt;&gt;0,C935&lt;&gt;0,E935&lt;&gt;0),IF(B935&lt;&gt;0,CONCATENATE(B935,"-AGr",VLOOKUP(C935,Listen!$A$2:$D$45,4,FALSE),"-",D935,"-",E935,),CONCATENATE("AGr",VLOOKUP(C935,Listen!$A$2:$D$45,4,FALSE),"-",D935,"-",E935)),"keine vollständige ID")</f>
        <v>keine vollständige ID</v>
      </c>
      <c r="B935" s="301"/>
      <c r="C935" s="287"/>
      <c r="D935" s="34"/>
      <c r="E935" s="306"/>
      <c r="F935" s="116"/>
      <c r="G935" s="17"/>
      <c r="H935" s="17"/>
      <c r="I935" s="17"/>
      <c r="J935" s="17"/>
      <c r="K935" s="17"/>
      <c r="L935" s="17"/>
      <c r="M935" s="17"/>
      <c r="N935" s="17"/>
      <c r="O935" s="116"/>
      <c r="P935" s="117">
        <f>IF(D935&gt;A_Stammdaten!$B$12,0,SUM(G935,H935,J935,L935:M935)-SUM(I935,K935,N935:O935))</f>
        <v>0</v>
      </c>
      <c r="Q935" s="17"/>
      <c r="R935" s="17"/>
      <c r="S935" s="17"/>
      <c r="T935" s="17"/>
      <c r="U935" s="62">
        <f t="shared" si="296"/>
        <v>0</v>
      </c>
      <c r="V935" s="34"/>
      <c r="W935" s="34"/>
      <c r="X935" s="34"/>
      <c r="Y935" s="34"/>
      <c r="Z935" s="34"/>
      <c r="AA935" s="63" t="str">
        <f t="shared" si="297"/>
        <v>-</v>
      </c>
      <c r="AB935" s="63" t="str">
        <f t="shared" si="298"/>
        <v>-</v>
      </c>
      <c r="AC935" s="63">
        <f>IF(ISBLANK($C935),0,VLOOKUP($C935,Listen!$A$2:$C$45,2,FALSE))</f>
        <v>0</v>
      </c>
      <c r="AD935" s="63">
        <f>IF(ISBLANK($C935),0,VLOOKUP($C935,Listen!$A$2:$C$45,3,FALSE))</f>
        <v>0</v>
      </c>
      <c r="AE935" s="49">
        <f t="shared" si="299"/>
        <v>0</v>
      </c>
      <c r="AF935" s="49">
        <f t="shared" si="299"/>
        <v>0</v>
      </c>
      <c r="AG935" s="49">
        <f>IFERROR(IF(OR($V935&lt;&gt;"Ja",VLOOKUP($C935,Listen!$A$2:$F$45,5,0)="Nein",D935&lt;IF(C935="LNG Anbindungsanlagen gemäß separater Festlegung",2022,2023)),$AC935,$AA935),0)</f>
        <v>0</v>
      </c>
      <c r="AH935" s="49">
        <f>IFERROR(IF(OR($V935&lt;&gt;"Ja",VLOOKUP($C935,Listen!$A$2:$F$45,5,0)="Nein",D935&lt;IF(C935="LNG Anbindungsanlagen gemäß separater Festlegung",2022,2023)),$AC935,$AA935),0)</f>
        <v>0</v>
      </c>
      <c r="AI935" s="49">
        <f>IFERROR(IF(OR($W935&lt;&gt;"Ja",VLOOKUP($C935,Listen!$A$2:$F$45,6,0)="Nein"),$AC935,$AB935),0)</f>
        <v>0</v>
      </c>
      <c r="AJ935" s="49">
        <f>IFERROR(IF(OR($W935&lt;&gt;"Ja",VLOOKUP($C935,Listen!$A$2:$F$45,6,0)="Nein"),$AC935,$AB935),0)</f>
        <v>0</v>
      </c>
      <c r="AK935" s="49">
        <f>IFERROR(IF(OR($W935&lt;&gt;"Ja",VLOOKUP($C935,Listen!$A$2:$F$45,6,0)="Nein"),$AC935,$AB935),0)</f>
        <v>0</v>
      </c>
      <c r="AL935" s="51">
        <f t="shared" si="300"/>
        <v>0</v>
      </c>
      <c r="AM935" s="296">
        <f>IFERROR(IF(VLOOKUP($C935,Listen!$A$2:$F$45,6,0)="Ja",MAX(BC935:BD935),D_SAV!$BC935),0)</f>
        <v>0</v>
      </c>
      <c r="AN935" s="51">
        <f t="shared" si="301"/>
        <v>0</v>
      </c>
      <c r="AP935" s="304">
        <f t="shared" si="302"/>
        <v>0</v>
      </c>
      <c r="AQ935" s="304">
        <f t="shared" si="303"/>
        <v>0</v>
      </c>
      <c r="AR935" s="304">
        <f t="shared" si="304"/>
        <v>0</v>
      </c>
      <c r="AS935" s="304">
        <f t="shared" si="305"/>
        <v>0</v>
      </c>
      <c r="AT935" s="304">
        <f t="shared" si="306"/>
        <v>0</v>
      </c>
      <c r="AU935" s="304">
        <f t="shared" si="307"/>
        <v>0</v>
      </c>
      <c r="AV935" s="304">
        <f t="shared" si="308"/>
        <v>0</v>
      </c>
      <c r="AW935" s="304">
        <f t="shared" si="309"/>
        <v>0</v>
      </c>
      <c r="AX935" s="304">
        <f t="shared" si="310"/>
        <v>0</v>
      </c>
      <c r="AY935" s="304">
        <f t="shared" si="311"/>
        <v>0</v>
      </c>
      <c r="AZ935" s="304">
        <f t="shared" si="312"/>
        <v>0</v>
      </c>
      <c r="BA935" s="304">
        <f t="shared" si="313"/>
        <v>0</v>
      </c>
      <c r="BB935" s="304">
        <f t="shared" si="314"/>
        <v>0</v>
      </c>
      <c r="BC935" s="304">
        <f t="shared" si="315"/>
        <v>0</v>
      </c>
      <c r="BD935" s="304">
        <f t="shared" si="316"/>
        <v>0</v>
      </c>
      <c r="BE935" s="304">
        <f>IFERROR(IF(VLOOKUP($C935,Listen!$A$2:$F$45,6,0)="Ja",BB935-MAX(BC935:BD935),BB935-BC935),0)</f>
        <v>0</v>
      </c>
    </row>
    <row r="936" spans="1:57" x14ac:dyDescent="0.25">
      <c r="A936" s="320" t="str">
        <f>IF(AND(D936&lt;&gt;0,C936&lt;&gt;0,E936&lt;&gt;0),IF(B936&lt;&gt;0,CONCATENATE(B936,"-AGr",VLOOKUP(C936,Listen!$A$2:$D$45,4,FALSE),"-",D936,"-",E936,),CONCATENATE("AGr",VLOOKUP(C936,Listen!$A$2:$D$45,4,FALSE),"-",D936,"-",E936)),"keine vollständige ID")</f>
        <v>keine vollständige ID</v>
      </c>
      <c r="B936" s="301"/>
      <c r="C936" s="287"/>
      <c r="D936" s="34"/>
      <c r="E936" s="306"/>
      <c r="F936" s="116"/>
      <c r="G936" s="17"/>
      <c r="H936" s="17"/>
      <c r="I936" s="17"/>
      <c r="J936" s="17"/>
      <c r="K936" s="17"/>
      <c r="L936" s="17"/>
      <c r="M936" s="17"/>
      <c r="N936" s="17"/>
      <c r="O936" s="116"/>
      <c r="P936" s="117">
        <f>IF(D936&gt;A_Stammdaten!$B$12,0,SUM(G936,H936,J936,L936:M936)-SUM(I936,K936,N936:O936))</f>
        <v>0</v>
      </c>
      <c r="Q936" s="17"/>
      <c r="R936" s="17"/>
      <c r="S936" s="17"/>
      <c r="T936" s="17"/>
      <c r="U936" s="62">
        <f t="shared" si="296"/>
        <v>0</v>
      </c>
      <c r="V936" s="34"/>
      <c r="W936" s="34"/>
      <c r="X936" s="34"/>
      <c r="Y936" s="34"/>
      <c r="Z936" s="34"/>
      <c r="AA936" s="63" t="str">
        <f t="shared" si="297"/>
        <v>-</v>
      </c>
      <c r="AB936" s="63" t="str">
        <f t="shared" si="298"/>
        <v>-</v>
      </c>
      <c r="AC936" s="63">
        <f>IF(ISBLANK($C936),0,VLOOKUP($C936,Listen!$A$2:$C$45,2,FALSE))</f>
        <v>0</v>
      </c>
      <c r="AD936" s="63">
        <f>IF(ISBLANK($C936),0,VLOOKUP($C936,Listen!$A$2:$C$45,3,FALSE))</f>
        <v>0</v>
      </c>
      <c r="AE936" s="49">
        <f t="shared" si="299"/>
        <v>0</v>
      </c>
      <c r="AF936" s="49">
        <f t="shared" si="299"/>
        <v>0</v>
      </c>
      <c r="AG936" s="49">
        <f>IFERROR(IF(OR($V936&lt;&gt;"Ja",VLOOKUP($C936,Listen!$A$2:$F$45,5,0)="Nein",D936&lt;IF(C936="LNG Anbindungsanlagen gemäß separater Festlegung",2022,2023)),$AC936,$AA936),0)</f>
        <v>0</v>
      </c>
      <c r="AH936" s="49">
        <f>IFERROR(IF(OR($V936&lt;&gt;"Ja",VLOOKUP($C936,Listen!$A$2:$F$45,5,0)="Nein",D936&lt;IF(C936="LNG Anbindungsanlagen gemäß separater Festlegung",2022,2023)),$AC936,$AA936),0)</f>
        <v>0</v>
      </c>
      <c r="AI936" s="49">
        <f>IFERROR(IF(OR($W936&lt;&gt;"Ja",VLOOKUP($C936,Listen!$A$2:$F$45,6,0)="Nein"),$AC936,$AB936),0)</f>
        <v>0</v>
      </c>
      <c r="AJ936" s="49">
        <f>IFERROR(IF(OR($W936&lt;&gt;"Ja",VLOOKUP($C936,Listen!$A$2:$F$45,6,0)="Nein"),$AC936,$AB936),0)</f>
        <v>0</v>
      </c>
      <c r="AK936" s="49">
        <f>IFERROR(IF(OR($W936&lt;&gt;"Ja",VLOOKUP($C936,Listen!$A$2:$F$45,6,0)="Nein"),$AC936,$AB936),0)</f>
        <v>0</v>
      </c>
      <c r="AL936" s="51">
        <f t="shared" si="300"/>
        <v>0</v>
      </c>
      <c r="AM936" s="296">
        <f>IFERROR(IF(VLOOKUP($C936,Listen!$A$2:$F$45,6,0)="Ja",MAX(BC936:BD936),D_SAV!$BC936),0)</f>
        <v>0</v>
      </c>
      <c r="AN936" s="51">
        <f t="shared" si="301"/>
        <v>0</v>
      </c>
      <c r="AP936" s="304">
        <f t="shared" si="302"/>
        <v>0</v>
      </c>
      <c r="AQ936" s="304">
        <f t="shared" si="303"/>
        <v>0</v>
      </c>
      <c r="AR936" s="304">
        <f t="shared" si="304"/>
        <v>0</v>
      </c>
      <c r="AS936" s="304">
        <f t="shared" si="305"/>
        <v>0</v>
      </c>
      <c r="AT936" s="304">
        <f t="shared" si="306"/>
        <v>0</v>
      </c>
      <c r="AU936" s="304">
        <f t="shared" si="307"/>
        <v>0</v>
      </c>
      <c r="AV936" s="304">
        <f t="shared" si="308"/>
        <v>0</v>
      </c>
      <c r="AW936" s="304">
        <f t="shared" si="309"/>
        <v>0</v>
      </c>
      <c r="AX936" s="304">
        <f t="shared" si="310"/>
        <v>0</v>
      </c>
      <c r="AY936" s="304">
        <f t="shared" si="311"/>
        <v>0</v>
      </c>
      <c r="AZ936" s="304">
        <f t="shared" si="312"/>
        <v>0</v>
      </c>
      <c r="BA936" s="304">
        <f t="shared" si="313"/>
        <v>0</v>
      </c>
      <c r="BB936" s="304">
        <f t="shared" si="314"/>
        <v>0</v>
      </c>
      <c r="BC936" s="304">
        <f t="shared" si="315"/>
        <v>0</v>
      </c>
      <c r="BD936" s="304">
        <f t="shared" si="316"/>
        <v>0</v>
      </c>
      <c r="BE936" s="304">
        <f>IFERROR(IF(VLOOKUP($C936,Listen!$A$2:$F$45,6,0)="Ja",BB936-MAX(BC936:BD936),BB936-BC936),0)</f>
        <v>0</v>
      </c>
    </row>
    <row r="937" spans="1:57" x14ac:dyDescent="0.25">
      <c r="A937" s="320" t="str">
        <f>IF(AND(D937&lt;&gt;0,C937&lt;&gt;0,E937&lt;&gt;0),IF(B937&lt;&gt;0,CONCATENATE(B937,"-AGr",VLOOKUP(C937,Listen!$A$2:$D$45,4,FALSE),"-",D937,"-",E937,),CONCATENATE("AGr",VLOOKUP(C937,Listen!$A$2:$D$45,4,FALSE),"-",D937,"-",E937)),"keine vollständige ID")</f>
        <v>keine vollständige ID</v>
      </c>
      <c r="B937" s="301"/>
      <c r="C937" s="287"/>
      <c r="D937" s="34"/>
      <c r="E937" s="306"/>
      <c r="F937" s="116"/>
      <c r="G937" s="17"/>
      <c r="H937" s="17"/>
      <c r="I937" s="17"/>
      <c r="J937" s="17"/>
      <c r="K937" s="17"/>
      <c r="L937" s="17"/>
      <c r="M937" s="17"/>
      <c r="N937" s="17"/>
      <c r="O937" s="116"/>
      <c r="P937" s="117">
        <f>IF(D937&gt;A_Stammdaten!$B$12,0,SUM(G937,H937,J937,L937:M937)-SUM(I937,K937,N937:O937))</f>
        <v>0</v>
      </c>
      <c r="Q937" s="17"/>
      <c r="R937" s="17"/>
      <c r="S937" s="17"/>
      <c r="T937" s="17"/>
      <c r="U937" s="62">
        <f t="shared" si="296"/>
        <v>0</v>
      </c>
      <c r="V937" s="34"/>
      <c r="W937" s="34"/>
      <c r="X937" s="34"/>
      <c r="Y937" s="34"/>
      <c r="Z937" s="34"/>
      <c r="AA937" s="63" t="str">
        <f t="shared" si="297"/>
        <v>-</v>
      </c>
      <c r="AB937" s="63" t="str">
        <f t="shared" si="298"/>
        <v>-</v>
      </c>
      <c r="AC937" s="63">
        <f>IF(ISBLANK($C937),0,VLOOKUP($C937,Listen!$A$2:$C$45,2,FALSE))</f>
        <v>0</v>
      </c>
      <c r="AD937" s="63">
        <f>IF(ISBLANK($C937),0,VLOOKUP($C937,Listen!$A$2:$C$45,3,FALSE))</f>
        <v>0</v>
      </c>
      <c r="AE937" s="49">
        <f t="shared" si="299"/>
        <v>0</v>
      </c>
      <c r="AF937" s="49">
        <f t="shared" si="299"/>
        <v>0</v>
      </c>
      <c r="AG937" s="49">
        <f>IFERROR(IF(OR($V937&lt;&gt;"Ja",VLOOKUP($C937,Listen!$A$2:$F$45,5,0)="Nein",D937&lt;IF(C937="LNG Anbindungsanlagen gemäß separater Festlegung",2022,2023)),$AC937,$AA937),0)</f>
        <v>0</v>
      </c>
      <c r="AH937" s="49">
        <f>IFERROR(IF(OR($V937&lt;&gt;"Ja",VLOOKUP($C937,Listen!$A$2:$F$45,5,0)="Nein",D937&lt;IF(C937="LNG Anbindungsanlagen gemäß separater Festlegung",2022,2023)),$AC937,$AA937),0)</f>
        <v>0</v>
      </c>
      <c r="AI937" s="49">
        <f>IFERROR(IF(OR($W937&lt;&gt;"Ja",VLOOKUP($C937,Listen!$A$2:$F$45,6,0)="Nein"),$AC937,$AB937),0)</f>
        <v>0</v>
      </c>
      <c r="AJ937" s="49">
        <f>IFERROR(IF(OR($W937&lt;&gt;"Ja",VLOOKUP($C937,Listen!$A$2:$F$45,6,0)="Nein"),$AC937,$AB937),0)</f>
        <v>0</v>
      </c>
      <c r="AK937" s="49">
        <f>IFERROR(IF(OR($W937&lt;&gt;"Ja",VLOOKUP($C937,Listen!$A$2:$F$45,6,0)="Nein"),$AC937,$AB937),0)</f>
        <v>0</v>
      </c>
      <c r="AL937" s="51">
        <f t="shared" si="300"/>
        <v>0</v>
      </c>
      <c r="AM937" s="296">
        <f>IFERROR(IF(VLOOKUP($C937,Listen!$A$2:$F$45,6,0)="Ja",MAX(BC937:BD937),D_SAV!$BC937),0)</f>
        <v>0</v>
      </c>
      <c r="AN937" s="51">
        <f t="shared" si="301"/>
        <v>0</v>
      </c>
      <c r="AP937" s="304">
        <f t="shared" si="302"/>
        <v>0</v>
      </c>
      <c r="AQ937" s="304">
        <f t="shared" si="303"/>
        <v>0</v>
      </c>
      <c r="AR937" s="304">
        <f t="shared" si="304"/>
        <v>0</v>
      </c>
      <c r="AS937" s="304">
        <f t="shared" si="305"/>
        <v>0</v>
      </c>
      <c r="AT937" s="304">
        <f t="shared" si="306"/>
        <v>0</v>
      </c>
      <c r="AU937" s="304">
        <f t="shared" si="307"/>
        <v>0</v>
      </c>
      <c r="AV937" s="304">
        <f t="shared" si="308"/>
        <v>0</v>
      </c>
      <c r="AW937" s="304">
        <f t="shared" si="309"/>
        <v>0</v>
      </c>
      <c r="AX937" s="304">
        <f t="shared" si="310"/>
        <v>0</v>
      </c>
      <c r="AY937" s="304">
        <f t="shared" si="311"/>
        <v>0</v>
      </c>
      <c r="AZ937" s="304">
        <f t="shared" si="312"/>
        <v>0</v>
      </c>
      <c r="BA937" s="304">
        <f t="shared" si="313"/>
        <v>0</v>
      </c>
      <c r="BB937" s="304">
        <f t="shared" si="314"/>
        <v>0</v>
      </c>
      <c r="BC937" s="304">
        <f t="shared" si="315"/>
        <v>0</v>
      </c>
      <c r="BD937" s="304">
        <f t="shared" si="316"/>
        <v>0</v>
      </c>
      <c r="BE937" s="304">
        <f>IFERROR(IF(VLOOKUP($C937,Listen!$A$2:$F$45,6,0)="Ja",BB937-MAX(BC937:BD937),BB937-BC937),0)</f>
        <v>0</v>
      </c>
    </row>
    <row r="938" spans="1:57" x14ac:dyDescent="0.25">
      <c r="A938" s="320" t="str">
        <f>IF(AND(D938&lt;&gt;0,C938&lt;&gt;0,E938&lt;&gt;0),IF(B938&lt;&gt;0,CONCATENATE(B938,"-AGr",VLOOKUP(C938,Listen!$A$2:$D$45,4,FALSE),"-",D938,"-",E938,),CONCATENATE("AGr",VLOOKUP(C938,Listen!$A$2:$D$45,4,FALSE),"-",D938,"-",E938)),"keine vollständige ID")</f>
        <v>keine vollständige ID</v>
      </c>
      <c r="B938" s="301"/>
      <c r="C938" s="287"/>
      <c r="D938" s="34"/>
      <c r="E938" s="306"/>
      <c r="F938" s="116"/>
      <c r="G938" s="17"/>
      <c r="H938" s="17"/>
      <c r="I938" s="17"/>
      <c r="J938" s="17"/>
      <c r="K938" s="17"/>
      <c r="L938" s="17"/>
      <c r="M938" s="17"/>
      <c r="N938" s="17"/>
      <c r="O938" s="116"/>
      <c r="P938" s="117">
        <f>IF(D938&gt;A_Stammdaten!$B$12,0,SUM(G938,H938,J938,L938:M938)-SUM(I938,K938,N938:O938))</f>
        <v>0</v>
      </c>
      <c r="Q938" s="17"/>
      <c r="R938" s="17"/>
      <c r="S938" s="17"/>
      <c r="T938" s="17"/>
      <c r="U938" s="62">
        <f t="shared" si="296"/>
        <v>0</v>
      </c>
      <c r="V938" s="34"/>
      <c r="W938" s="34"/>
      <c r="X938" s="34"/>
      <c r="Y938" s="34"/>
      <c r="Z938" s="34"/>
      <c r="AA938" s="63" t="str">
        <f t="shared" si="297"/>
        <v>-</v>
      </c>
      <c r="AB938" s="63" t="str">
        <f t="shared" si="298"/>
        <v>-</v>
      </c>
      <c r="AC938" s="63">
        <f>IF(ISBLANK($C938),0,VLOOKUP($C938,Listen!$A$2:$C$45,2,FALSE))</f>
        <v>0</v>
      </c>
      <c r="AD938" s="63">
        <f>IF(ISBLANK($C938),0,VLOOKUP($C938,Listen!$A$2:$C$45,3,FALSE))</f>
        <v>0</v>
      </c>
      <c r="AE938" s="49">
        <f t="shared" si="299"/>
        <v>0</v>
      </c>
      <c r="AF938" s="49">
        <f t="shared" si="299"/>
        <v>0</v>
      </c>
      <c r="AG938" s="49">
        <f>IFERROR(IF(OR($V938&lt;&gt;"Ja",VLOOKUP($C938,Listen!$A$2:$F$45,5,0)="Nein",D938&lt;IF(C938="LNG Anbindungsanlagen gemäß separater Festlegung",2022,2023)),$AC938,$AA938),0)</f>
        <v>0</v>
      </c>
      <c r="AH938" s="49">
        <f>IFERROR(IF(OR($V938&lt;&gt;"Ja",VLOOKUP($C938,Listen!$A$2:$F$45,5,0)="Nein",D938&lt;IF(C938="LNG Anbindungsanlagen gemäß separater Festlegung",2022,2023)),$AC938,$AA938),0)</f>
        <v>0</v>
      </c>
      <c r="AI938" s="49">
        <f>IFERROR(IF(OR($W938&lt;&gt;"Ja",VLOOKUP($C938,Listen!$A$2:$F$45,6,0)="Nein"),$AC938,$AB938),0)</f>
        <v>0</v>
      </c>
      <c r="AJ938" s="49">
        <f>IFERROR(IF(OR($W938&lt;&gt;"Ja",VLOOKUP($C938,Listen!$A$2:$F$45,6,0)="Nein"),$AC938,$AB938),0)</f>
        <v>0</v>
      </c>
      <c r="AK938" s="49">
        <f>IFERROR(IF(OR($W938&lt;&gt;"Ja",VLOOKUP($C938,Listen!$A$2:$F$45,6,0)="Nein"),$AC938,$AB938),0)</f>
        <v>0</v>
      </c>
      <c r="AL938" s="51">
        <f t="shared" si="300"/>
        <v>0</v>
      </c>
      <c r="AM938" s="296">
        <f>IFERROR(IF(VLOOKUP($C938,Listen!$A$2:$F$45,6,0)="Ja",MAX(BC938:BD938),D_SAV!$BC938),0)</f>
        <v>0</v>
      </c>
      <c r="AN938" s="51">
        <f t="shared" si="301"/>
        <v>0</v>
      </c>
      <c r="AP938" s="304">
        <f t="shared" si="302"/>
        <v>0</v>
      </c>
      <c r="AQ938" s="304">
        <f t="shared" si="303"/>
        <v>0</v>
      </c>
      <c r="AR938" s="304">
        <f t="shared" si="304"/>
        <v>0</v>
      </c>
      <c r="AS938" s="304">
        <f t="shared" si="305"/>
        <v>0</v>
      </c>
      <c r="AT938" s="304">
        <f t="shared" si="306"/>
        <v>0</v>
      </c>
      <c r="AU938" s="304">
        <f t="shared" si="307"/>
        <v>0</v>
      </c>
      <c r="AV938" s="304">
        <f t="shared" si="308"/>
        <v>0</v>
      </c>
      <c r="AW938" s="304">
        <f t="shared" si="309"/>
        <v>0</v>
      </c>
      <c r="AX938" s="304">
        <f t="shared" si="310"/>
        <v>0</v>
      </c>
      <c r="AY938" s="304">
        <f t="shared" si="311"/>
        <v>0</v>
      </c>
      <c r="AZ938" s="304">
        <f t="shared" si="312"/>
        <v>0</v>
      </c>
      <c r="BA938" s="304">
        <f t="shared" si="313"/>
        <v>0</v>
      </c>
      <c r="BB938" s="304">
        <f t="shared" si="314"/>
        <v>0</v>
      </c>
      <c r="BC938" s="304">
        <f t="shared" si="315"/>
        <v>0</v>
      </c>
      <c r="BD938" s="304">
        <f t="shared" si="316"/>
        <v>0</v>
      </c>
      <c r="BE938" s="304">
        <f>IFERROR(IF(VLOOKUP($C938,Listen!$A$2:$F$45,6,0)="Ja",BB938-MAX(BC938:BD938),BB938-BC938),0)</f>
        <v>0</v>
      </c>
    </row>
    <row r="939" spans="1:57" x14ac:dyDescent="0.25">
      <c r="A939" s="320" t="str">
        <f>IF(AND(D939&lt;&gt;0,C939&lt;&gt;0,E939&lt;&gt;0),IF(B939&lt;&gt;0,CONCATENATE(B939,"-AGr",VLOOKUP(C939,Listen!$A$2:$D$45,4,FALSE),"-",D939,"-",E939,),CONCATENATE("AGr",VLOOKUP(C939,Listen!$A$2:$D$45,4,FALSE),"-",D939,"-",E939)),"keine vollständige ID")</f>
        <v>keine vollständige ID</v>
      </c>
      <c r="B939" s="301"/>
      <c r="C939" s="287"/>
      <c r="D939" s="34"/>
      <c r="E939" s="306"/>
      <c r="F939" s="116"/>
      <c r="G939" s="17"/>
      <c r="H939" s="17"/>
      <c r="I939" s="17"/>
      <c r="J939" s="17"/>
      <c r="K939" s="17"/>
      <c r="L939" s="17"/>
      <c r="M939" s="17"/>
      <c r="N939" s="17"/>
      <c r="O939" s="116"/>
      <c r="P939" s="117">
        <f>IF(D939&gt;A_Stammdaten!$B$12,0,SUM(G939,H939,J939,L939:M939)-SUM(I939,K939,N939:O939))</f>
        <v>0</v>
      </c>
      <c r="Q939" s="17"/>
      <c r="R939" s="17"/>
      <c r="S939" s="17"/>
      <c r="T939" s="17"/>
      <c r="U939" s="62">
        <f t="shared" si="296"/>
        <v>0</v>
      </c>
      <c r="V939" s="34"/>
      <c r="W939" s="34"/>
      <c r="X939" s="34"/>
      <c r="Y939" s="34"/>
      <c r="Z939" s="34"/>
      <c r="AA939" s="63" t="str">
        <f t="shared" si="297"/>
        <v>-</v>
      </c>
      <c r="AB939" s="63" t="str">
        <f t="shared" si="298"/>
        <v>-</v>
      </c>
      <c r="AC939" s="63">
        <f>IF(ISBLANK($C939),0,VLOOKUP($C939,Listen!$A$2:$C$45,2,FALSE))</f>
        <v>0</v>
      </c>
      <c r="AD939" s="63">
        <f>IF(ISBLANK($C939),0,VLOOKUP($C939,Listen!$A$2:$C$45,3,FALSE))</f>
        <v>0</v>
      </c>
      <c r="AE939" s="49">
        <f t="shared" si="299"/>
        <v>0</v>
      </c>
      <c r="AF939" s="49">
        <f t="shared" si="299"/>
        <v>0</v>
      </c>
      <c r="AG939" s="49">
        <f>IFERROR(IF(OR($V939&lt;&gt;"Ja",VLOOKUP($C939,Listen!$A$2:$F$45,5,0)="Nein",D939&lt;IF(C939="LNG Anbindungsanlagen gemäß separater Festlegung",2022,2023)),$AC939,$AA939),0)</f>
        <v>0</v>
      </c>
      <c r="AH939" s="49">
        <f>IFERROR(IF(OR($V939&lt;&gt;"Ja",VLOOKUP($C939,Listen!$A$2:$F$45,5,0)="Nein",D939&lt;IF(C939="LNG Anbindungsanlagen gemäß separater Festlegung",2022,2023)),$AC939,$AA939),0)</f>
        <v>0</v>
      </c>
      <c r="AI939" s="49">
        <f>IFERROR(IF(OR($W939&lt;&gt;"Ja",VLOOKUP($C939,Listen!$A$2:$F$45,6,0)="Nein"),$AC939,$AB939),0)</f>
        <v>0</v>
      </c>
      <c r="AJ939" s="49">
        <f>IFERROR(IF(OR($W939&lt;&gt;"Ja",VLOOKUP($C939,Listen!$A$2:$F$45,6,0)="Nein"),$AC939,$AB939),0)</f>
        <v>0</v>
      </c>
      <c r="AK939" s="49">
        <f>IFERROR(IF(OR($W939&lt;&gt;"Ja",VLOOKUP($C939,Listen!$A$2:$F$45,6,0)="Nein"),$AC939,$AB939),0)</f>
        <v>0</v>
      </c>
      <c r="AL939" s="51">
        <f t="shared" si="300"/>
        <v>0</v>
      </c>
      <c r="AM939" s="296">
        <f>IFERROR(IF(VLOOKUP($C939,Listen!$A$2:$F$45,6,0)="Ja",MAX(BC939:BD939),D_SAV!$BC939),0)</f>
        <v>0</v>
      </c>
      <c r="AN939" s="51">
        <f t="shared" si="301"/>
        <v>0</v>
      </c>
      <c r="AP939" s="304">
        <f t="shared" si="302"/>
        <v>0</v>
      </c>
      <c r="AQ939" s="304">
        <f t="shared" si="303"/>
        <v>0</v>
      </c>
      <c r="AR939" s="304">
        <f t="shared" si="304"/>
        <v>0</v>
      </c>
      <c r="AS939" s="304">
        <f t="shared" si="305"/>
        <v>0</v>
      </c>
      <c r="AT939" s="304">
        <f t="shared" si="306"/>
        <v>0</v>
      </c>
      <c r="AU939" s="304">
        <f t="shared" si="307"/>
        <v>0</v>
      </c>
      <c r="AV939" s="304">
        <f t="shared" si="308"/>
        <v>0</v>
      </c>
      <c r="AW939" s="304">
        <f t="shared" si="309"/>
        <v>0</v>
      </c>
      <c r="AX939" s="304">
        <f t="shared" si="310"/>
        <v>0</v>
      </c>
      <c r="AY939" s="304">
        <f t="shared" si="311"/>
        <v>0</v>
      </c>
      <c r="AZ939" s="304">
        <f t="shared" si="312"/>
        <v>0</v>
      </c>
      <c r="BA939" s="304">
        <f t="shared" si="313"/>
        <v>0</v>
      </c>
      <c r="BB939" s="304">
        <f t="shared" si="314"/>
        <v>0</v>
      </c>
      <c r="BC939" s="304">
        <f t="shared" si="315"/>
        <v>0</v>
      </c>
      <c r="BD939" s="304">
        <f t="shared" si="316"/>
        <v>0</v>
      </c>
      <c r="BE939" s="304">
        <f>IFERROR(IF(VLOOKUP($C939,Listen!$A$2:$F$45,6,0)="Ja",BB939-MAX(BC939:BD939),BB939-BC939),0)</f>
        <v>0</v>
      </c>
    </row>
    <row r="940" spans="1:57" x14ac:dyDescent="0.25">
      <c r="A940" s="320" t="str">
        <f>IF(AND(D940&lt;&gt;0,C940&lt;&gt;0,E940&lt;&gt;0),IF(B940&lt;&gt;0,CONCATENATE(B940,"-AGr",VLOOKUP(C940,Listen!$A$2:$D$45,4,FALSE),"-",D940,"-",E940,),CONCATENATE("AGr",VLOOKUP(C940,Listen!$A$2:$D$45,4,FALSE),"-",D940,"-",E940)),"keine vollständige ID")</f>
        <v>keine vollständige ID</v>
      </c>
      <c r="B940" s="301"/>
      <c r="C940" s="287"/>
      <c r="D940" s="34"/>
      <c r="E940" s="306"/>
      <c r="F940" s="116"/>
      <c r="G940" s="17"/>
      <c r="H940" s="17"/>
      <c r="I940" s="17"/>
      <c r="J940" s="17"/>
      <c r="K940" s="17"/>
      <c r="L940" s="17"/>
      <c r="M940" s="17"/>
      <c r="N940" s="17"/>
      <c r="O940" s="116"/>
      <c r="P940" s="117">
        <f>IF(D940&gt;A_Stammdaten!$B$12,0,SUM(G940,H940,J940,L940:M940)-SUM(I940,K940,N940:O940))</f>
        <v>0</v>
      </c>
      <c r="Q940" s="17"/>
      <c r="R940" s="17"/>
      <c r="S940" s="17"/>
      <c r="T940" s="17"/>
      <c r="U940" s="62">
        <f t="shared" si="296"/>
        <v>0</v>
      </c>
      <c r="V940" s="34"/>
      <c r="W940" s="34"/>
      <c r="X940" s="34"/>
      <c r="Y940" s="34"/>
      <c r="Z940" s="34"/>
      <c r="AA940" s="63" t="str">
        <f t="shared" si="297"/>
        <v>-</v>
      </c>
      <c r="AB940" s="63" t="str">
        <f t="shared" si="298"/>
        <v>-</v>
      </c>
      <c r="AC940" s="63">
        <f>IF(ISBLANK($C940),0,VLOOKUP($C940,Listen!$A$2:$C$45,2,FALSE))</f>
        <v>0</v>
      </c>
      <c r="AD940" s="63">
        <f>IF(ISBLANK($C940),0,VLOOKUP($C940,Listen!$A$2:$C$45,3,FALSE))</f>
        <v>0</v>
      </c>
      <c r="AE940" s="49">
        <f t="shared" si="299"/>
        <v>0</v>
      </c>
      <c r="AF940" s="49">
        <f t="shared" si="299"/>
        <v>0</v>
      </c>
      <c r="AG940" s="49">
        <f>IFERROR(IF(OR($V940&lt;&gt;"Ja",VLOOKUP($C940,Listen!$A$2:$F$45,5,0)="Nein",D940&lt;IF(C940="LNG Anbindungsanlagen gemäß separater Festlegung",2022,2023)),$AC940,$AA940),0)</f>
        <v>0</v>
      </c>
      <c r="AH940" s="49">
        <f>IFERROR(IF(OR($V940&lt;&gt;"Ja",VLOOKUP($C940,Listen!$A$2:$F$45,5,0)="Nein",D940&lt;IF(C940="LNG Anbindungsanlagen gemäß separater Festlegung",2022,2023)),$AC940,$AA940),0)</f>
        <v>0</v>
      </c>
      <c r="AI940" s="49">
        <f>IFERROR(IF(OR($W940&lt;&gt;"Ja",VLOOKUP($C940,Listen!$A$2:$F$45,6,0)="Nein"),$AC940,$AB940),0)</f>
        <v>0</v>
      </c>
      <c r="AJ940" s="49">
        <f>IFERROR(IF(OR($W940&lt;&gt;"Ja",VLOOKUP($C940,Listen!$A$2:$F$45,6,0)="Nein"),$AC940,$AB940),0)</f>
        <v>0</v>
      </c>
      <c r="AK940" s="49">
        <f>IFERROR(IF(OR($W940&lt;&gt;"Ja",VLOOKUP($C940,Listen!$A$2:$F$45,6,0)="Nein"),$AC940,$AB940),0)</f>
        <v>0</v>
      </c>
      <c r="AL940" s="51">
        <f t="shared" si="300"/>
        <v>0</v>
      </c>
      <c r="AM940" s="296">
        <f>IFERROR(IF(VLOOKUP($C940,Listen!$A$2:$F$45,6,0)="Ja",MAX(BC940:BD940),D_SAV!$BC940),0)</f>
        <v>0</v>
      </c>
      <c r="AN940" s="51">
        <f t="shared" si="301"/>
        <v>0</v>
      </c>
      <c r="AP940" s="304">
        <f t="shared" si="302"/>
        <v>0</v>
      </c>
      <c r="AQ940" s="304">
        <f t="shared" si="303"/>
        <v>0</v>
      </c>
      <c r="AR940" s="304">
        <f t="shared" si="304"/>
        <v>0</v>
      </c>
      <c r="AS940" s="304">
        <f t="shared" si="305"/>
        <v>0</v>
      </c>
      <c r="AT940" s="304">
        <f t="shared" si="306"/>
        <v>0</v>
      </c>
      <c r="AU940" s="304">
        <f t="shared" si="307"/>
        <v>0</v>
      </c>
      <c r="AV940" s="304">
        <f t="shared" si="308"/>
        <v>0</v>
      </c>
      <c r="AW940" s="304">
        <f t="shared" si="309"/>
        <v>0</v>
      </c>
      <c r="AX940" s="304">
        <f t="shared" si="310"/>
        <v>0</v>
      </c>
      <c r="AY940" s="304">
        <f t="shared" si="311"/>
        <v>0</v>
      </c>
      <c r="AZ940" s="304">
        <f t="shared" si="312"/>
        <v>0</v>
      </c>
      <c r="BA940" s="304">
        <f t="shared" si="313"/>
        <v>0</v>
      </c>
      <c r="BB940" s="304">
        <f t="shared" si="314"/>
        <v>0</v>
      </c>
      <c r="BC940" s="304">
        <f t="shared" si="315"/>
        <v>0</v>
      </c>
      <c r="BD940" s="304">
        <f t="shared" si="316"/>
        <v>0</v>
      </c>
      <c r="BE940" s="304">
        <f>IFERROR(IF(VLOOKUP($C940,Listen!$A$2:$F$45,6,0)="Ja",BB940-MAX(BC940:BD940),BB940-BC940),0)</f>
        <v>0</v>
      </c>
    </row>
    <row r="941" spans="1:57" x14ac:dyDescent="0.25">
      <c r="A941" s="320" t="str">
        <f>IF(AND(D941&lt;&gt;0,C941&lt;&gt;0,E941&lt;&gt;0),IF(B941&lt;&gt;0,CONCATENATE(B941,"-AGr",VLOOKUP(C941,Listen!$A$2:$D$45,4,FALSE),"-",D941,"-",E941,),CONCATENATE("AGr",VLOOKUP(C941,Listen!$A$2:$D$45,4,FALSE),"-",D941,"-",E941)),"keine vollständige ID")</f>
        <v>keine vollständige ID</v>
      </c>
      <c r="B941" s="301"/>
      <c r="C941" s="287"/>
      <c r="D941" s="34"/>
      <c r="E941" s="306"/>
      <c r="F941" s="116"/>
      <c r="G941" s="17"/>
      <c r="H941" s="17"/>
      <c r="I941" s="17"/>
      <c r="J941" s="17"/>
      <c r="K941" s="17"/>
      <c r="L941" s="17"/>
      <c r="M941" s="17"/>
      <c r="N941" s="17"/>
      <c r="O941" s="116"/>
      <c r="P941" s="117">
        <f>IF(D941&gt;A_Stammdaten!$B$12,0,SUM(G941,H941,J941,L941:M941)-SUM(I941,K941,N941:O941))</f>
        <v>0</v>
      </c>
      <c r="Q941" s="17"/>
      <c r="R941" s="17"/>
      <c r="S941" s="17"/>
      <c r="T941" s="17"/>
      <c r="U941" s="62">
        <f t="shared" si="296"/>
        <v>0</v>
      </c>
      <c r="V941" s="34"/>
      <c r="W941" s="34"/>
      <c r="X941" s="34"/>
      <c r="Y941" s="34"/>
      <c r="Z941" s="34"/>
      <c r="AA941" s="63" t="str">
        <f t="shared" si="297"/>
        <v>-</v>
      </c>
      <c r="AB941" s="63" t="str">
        <f t="shared" si="298"/>
        <v>-</v>
      </c>
      <c r="AC941" s="63">
        <f>IF(ISBLANK($C941),0,VLOOKUP($C941,Listen!$A$2:$C$45,2,FALSE))</f>
        <v>0</v>
      </c>
      <c r="AD941" s="63">
        <f>IF(ISBLANK($C941),0,VLOOKUP($C941,Listen!$A$2:$C$45,3,FALSE))</f>
        <v>0</v>
      </c>
      <c r="AE941" s="49">
        <f t="shared" si="299"/>
        <v>0</v>
      </c>
      <c r="AF941" s="49">
        <f t="shared" si="299"/>
        <v>0</v>
      </c>
      <c r="AG941" s="49">
        <f>IFERROR(IF(OR($V941&lt;&gt;"Ja",VLOOKUP($C941,Listen!$A$2:$F$45,5,0)="Nein",D941&lt;IF(C941="LNG Anbindungsanlagen gemäß separater Festlegung",2022,2023)),$AC941,$AA941),0)</f>
        <v>0</v>
      </c>
      <c r="AH941" s="49">
        <f>IFERROR(IF(OR($V941&lt;&gt;"Ja",VLOOKUP($C941,Listen!$A$2:$F$45,5,0)="Nein",D941&lt;IF(C941="LNG Anbindungsanlagen gemäß separater Festlegung",2022,2023)),$AC941,$AA941),0)</f>
        <v>0</v>
      </c>
      <c r="AI941" s="49">
        <f>IFERROR(IF(OR($W941&lt;&gt;"Ja",VLOOKUP($C941,Listen!$A$2:$F$45,6,0)="Nein"),$AC941,$AB941),0)</f>
        <v>0</v>
      </c>
      <c r="AJ941" s="49">
        <f>IFERROR(IF(OR($W941&lt;&gt;"Ja",VLOOKUP($C941,Listen!$A$2:$F$45,6,0)="Nein"),$AC941,$AB941),0)</f>
        <v>0</v>
      </c>
      <c r="AK941" s="49">
        <f>IFERROR(IF(OR($W941&lt;&gt;"Ja",VLOOKUP($C941,Listen!$A$2:$F$45,6,0)="Nein"),$AC941,$AB941),0)</f>
        <v>0</v>
      </c>
      <c r="AL941" s="51">
        <f t="shared" si="300"/>
        <v>0</v>
      </c>
      <c r="AM941" s="296">
        <f>IFERROR(IF(VLOOKUP($C941,Listen!$A$2:$F$45,6,0)="Ja",MAX(BC941:BD941),D_SAV!$BC941),0)</f>
        <v>0</v>
      </c>
      <c r="AN941" s="51">
        <f t="shared" si="301"/>
        <v>0</v>
      </c>
      <c r="AP941" s="304">
        <f t="shared" si="302"/>
        <v>0</v>
      </c>
      <c r="AQ941" s="304">
        <f t="shared" si="303"/>
        <v>0</v>
      </c>
      <c r="AR941" s="304">
        <f t="shared" si="304"/>
        <v>0</v>
      </c>
      <c r="AS941" s="304">
        <f t="shared" si="305"/>
        <v>0</v>
      </c>
      <c r="AT941" s="304">
        <f t="shared" si="306"/>
        <v>0</v>
      </c>
      <c r="AU941" s="304">
        <f t="shared" si="307"/>
        <v>0</v>
      </c>
      <c r="AV941" s="304">
        <f t="shared" si="308"/>
        <v>0</v>
      </c>
      <c r="AW941" s="304">
        <f t="shared" si="309"/>
        <v>0</v>
      </c>
      <c r="AX941" s="304">
        <f t="shared" si="310"/>
        <v>0</v>
      </c>
      <c r="AY941" s="304">
        <f t="shared" si="311"/>
        <v>0</v>
      </c>
      <c r="AZ941" s="304">
        <f t="shared" si="312"/>
        <v>0</v>
      </c>
      <c r="BA941" s="304">
        <f t="shared" si="313"/>
        <v>0</v>
      </c>
      <c r="BB941" s="304">
        <f t="shared" si="314"/>
        <v>0</v>
      </c>
      <c r="BC941" s="304">
        <f t="shared" si="315"/>
        <v>0</v>
      </c>
      <c r="BD941" s="304">
        <f t="shared" si="316"/>
        <v>0</v>
      </c>
      <c r="BE941" s="304">
        <f>IFERROR(IF(VLOOKUP($C941,Listen!$A$2:$F$45,6,0)="Ja",BB941-MAX(BC941:BD941),BB941-BC941),0)</f>
        <v>0</v>
      </c>
    </row>
    <row r="942" spans="1:57" x14ac:dyDescent="0.25">
      <c r="A942" s="320" t="str">
        <f>IF(AND(D942&lt;&gt;0,C942&lt;&gt;0,E942&lt;&gt;0),IF(B942&lt;&gt;0,CONCATENATE(B942,"-AGr",VLOOKUP(C942,Listen!$A$2:$D$45,4,FALSE),"-",D942,"-",E942,),CONCATENATE("AGr",VLOOKUP(C942,Listen!$A$2:$D$45,4,FALSE),"-",D942,"-",E942)),"keine vollständige ID")</f>
        <v>keine vollständige ID</v>
      </c>
      <c r="B942" s="301"/>
      <c r="C942" s="287"/>
      <c r="D942" s="34"/>
      <c r="E942" s="306"/>
      <c r="F942" s="116"/>
      <c r="G942" s="17"/>
      <c r="H942" s="17"/>
      <c r="I942" s="17"/>
      <c r="J942" s="17"/>
      <c r="K942" s="17"/>
      <c r="L942" s="17"/>
      <c r="M942" s="17"/>
      <c r="N942" s="17"/>
      <c r="O942" s="116"/>
      <c r="P942" s="117">
        <f>IF(D942&gt;A_Stammdaten!$B$12,0,SUM(G942,H942,J942,L942:M942)-SUM(I942,K942,N942:O942))</f>
        <v>0</v>
      </c>
      <c r="Q942" s="17"/>
      <c r="R942" s="17"/>
      <c r="S942" s="17"/>
      <c r="T942" s="17"/>
      <c r="U942" s="62">
        <f t="shared" si="296"/>
        <v>0</v>
      </c>
      <c r="V942" s="34"/>
      <c r="W942" s="34"/>
      <c r="X942" s="34"/>
      <c r="Y942" s="34"/>
      <c r="Z942" s="34"/>
      <c r="AA942" s="63" t="str">
        <f t="shared" si="297"/>
        <v>-</v>
      </c>
      <c r="AB942" s="63" t="str">
        <f t="shared" si="298"/>
        <v>-</v>
      </c>
      <c r="AC942" s="63">
        <f>IF(ISBLANK($C942),0,VLOOKUP($C942,Listen!$A$2:$C$45,2,FALSE))</f>
        <v>0</v>
      </c>
      <c r="AD942" s="63">
        <f>IF(ISBLANK($C942),0,VLOOKUP($C942,Listen!$A$2:$C$45,3,FALSE))</f>
        <v>0</v>
      </c>
      <c r="AE942" s="49">
        <f t="shared" si="299"/>
        <v>0</v>
      </c>
      <c r="AF942" s="49">
        <f t="shared" si="299"/>
        <v>0</v>
      </c>
      <c r="AG942" s="49">
        <f>IFERROR(IF(OR($V942&lt;&gt;"Ja",VLOOKUP($C942,Listen!$A$2:$F$45,5,0)="Nein",D942&lt;IF(C942="LNG Anbindungsanlagen gemäß separater Festlegung",2022,2023)),$AC942,$AA942),0)</f>
        <v>0</v>
      </c>
      <c r="AH942" s="49">
        <f>IFERROR(IF(OR($V942&lt;&gt;"Ja",VLOOKUP($C942,Listen!$A$2:$F$45,5,0)="Nein",D942&lt;IF(C942="LNG Anbindungsanlagen gemäß separater Festlegung",2022,2023)),$AC942,$AA942),0)</f>
        <v>0</v>
      </c>
      <c r="AI942" s="49">
        <f>IFERROR(IF(OR($W942&lt;&gt;"Ja",VLOOKUP($C942,Listen!$A$2:$F$45,6,0)="Nein"),$AC942,$AB942),0)</f>
        <v>0</v>
      </c>
      <c r="AJ942" s="49">
        <f>IFERROR(IF(OR($W942&lt;&gt;"Ja",VLOOKUP($C942,Listen!$A$2:$F$45,6,0)="Nein"),$AC942,$AB942),0)</f>
        <v>0</v>
      </c>
      <c r="AK942" s="49">
        <f>IFERROR(IF(OR($W942&lt;&gt;"Ja",VLOOKUP($C942,Listen!$A$2:$F$45,6,0)="Nein"),$AC942,$AB942),0)</f>
        <v>0</v>
      </c>
      <c r="AL942" s="51">
        <f t="shared" si="300"/>
        <v>0</v>
      </c>
      <c r="AM942" s="296">
        <f>IFERROR(IF(VLOOKUP($C942,Listen!$A$2:$F$45,6,0)="Ja",MAX(BC942:BD942),D_SAV!$BC942),0)</f>
        <v>0</v>
      </c>
      <c r="AN942" s="51">
        <f t="shared" si="301"/>
        <v>0</v>
      </c>
      <c r="AP942" s="304">
        <f t="shared" si="302"/>
        <v>0</v>
      </c>
      <c r="AQ942" s="304">
        <f t="shared" si="303"/>
        <v>0</v>
      </c>
      <c r="AR942" s="304">
        <f t="shared" si="304"/>
        <v>0</v>
      </c>
      <c r="AS942" s="304">
        <f t="shared" si="305"/>
        <v>0</v>
      </c>
      <c r="AT942" s="304">
        <f t="shared" si="306"/>
        <v>0</v>
      </c>
      <c r="AU942" s="304">
        <f t="shared" si="307"/>
        <v>0</v>
      </c>
      <c r="AV942" s="304">
        <f t="shared" si="308"/>
        <v>0</v>
      </c>
      <c r="AW942" s="304">
        <f t="shared" si="309"/>
        <v>0</v>
      </c>
      <c r="AX942" s="304">
        <f t="shared" si="310"/>
        <v>0</v>
      </c>
      <c r="AY942" s="304">
        <f t="shared" si="311"/>
        <v>0</v>
      </c>
      <c r="AZ942" s="304">
        <f t="shared" si="312"/>
        <v>0</v>
      </c>
      <c r="BA942" s="304">
        <f t="shared" si="313"/>
        <v>0</v>
      </c>
      <c r="BB942" s="304">
        <f t="shared" si="314"/>
        <v>0</v>
      </c>
      <c r="BC942" s="304">
        <f t="shared" si="315"/>
        <v>0</v>
      </c>
      <c r="BD942" s="304">
        <f t="shared" si="316"/>
        <v>0</v>
      </c>
      <c r="BE942" s="304">
        <f>IFERROR(IF(VLOOKUP($C942,Listen!$A$2:$F$45,6,0)="Ja",BB942-MAX(BC942:BD942),BB942-BC942),0)</f>
        <v>0</v>
      </c>
    </row>
    <row r="943" spans="1:57" x14ac:dyDescent="0.25">
      <c r="A943" s="320" t="str">
        <f>IF(AND(D943&lt;&gt;0,C943&lt;&gt;0,E943&lt;&gt;0),IF(B943&lt;&gt;0,CONCATENATE(B943,"-AGr",VLOOKUP(C943,Listen!$A$2:$D$45,4,FALSE),"-",D943,"-",E943,),CONCATENATE("AGr",VLOOKUP(C943,Listen!$A$2:$D$45,4,FALSE),"-",D943,"-",E943)),"keine vollständige ID")</f>
        <v>keine vollständige ID</v>
      </c>
      <c r="B943" s="301"/>
      <c r="C943" s="287"/>
      <c r="D943" s="34"/>
      <c r="E943" s="306"/>
      <c r="F943" s="116"/>
      <c r="G943" s="17"/>
      <c r="H943" s="17"/>
      <c r="I943" s="17"/>
      <c r="J943" s="17"/>
      <c r="K943" s="17"/>
      <c r="L943" s="17"/>
      <c r="M943" s="17"/>
      <c r="N943" s="17"/>
      <c r="O943" s="116"/>
      <c r="P943" s="117">
        <f>IF(D943&gt;A_Stammdaten!$B$12,0,SUM(G943,H943,J943,L943:M943)-SUM(I943,K943,N943:O943))</f>
        <v>0</v>
      </c>
      <c r="Q943" s="17"/>
      <c r="R943" s="17"/>
      <c r="S943" s="17"/>
      <c r="T943" s="17"/>
      <c r="U943" s="62">
        <f t="shared" si="296"/>
        <v>0</v>
      </c>
      <c r="V943" s="34"/>
      <c r="W943" s="34"/>
      <c r="X943" s="34"/>
      <c r="Y943" s="34"/>
      <c r="Z943" s="34"/>
      <c r="AA943" s="63" t="str">
        <f t="shared" si="297"/>
        <v>-</v>
      </c>
      <c r="AB943" s="63" t="str">
        <f t="shared" si="298"/>
        <v>-</v>
      </c>
      <c r="AC943" s="63">
        <f>IF(ISBLANK($C943),0,VLOOKUP($C943,Listen!$A$2:$C$45,2,FALSE))</f>
        <v>0</v>
      </c>
      <c r="AD943" s="63">
        <f>IF(ISBLANK($C943),0,VLOOKUP($C943,Listen!$A$2:$C$45,3,FALSE))</f>
        <v>0</v>
      </c>
      <c r="AE943" s="49">
        <f t="shared" si="299"/>
        <v>0</v>
      </c>
      <c r="AF943" s="49">
        <f t="shared" si="299"/>
        <v>0</v>
      </c>
      <c r="AG943" s="49">
        <f>IFERROR(IF(OR($V943&lt;&gt;"Ja",VLOOKUP($C943,Listen!$A$2:$F$45,5,0)="Nein",D943&lt;IF(C943="LNG Anbindungsanlagen gemäß separater Festlegung",2022,2023)),$AC943,$AA943),0)</f>
        <v>0</v>
      </c>
      <c r="AH943" s="49">
        <f>IFERROR(IF(OR($V943&lt;&gt;"Ja",VLOOKUP($C943,Listen!$A$2:$F$45,5,0)="Nein",D943&lt;IF(C943="LNG Anbindungsanlagen gemäß separater Festlegung",2022,2023)),$AC943,$AA943),0)</f>
        <v>0</v>
      </c>
      <c r="AI943" s="49">
        <f>IFERROR(IF(OR($W943&lt;&gt;"Ja",VLOOKUP($C943,Listen!$A$2:$F$45,6,0)="Nein"),$AC943,$AB943),0)</f>
        <v>0</v>
      </c>
      <c r="AJ943" s="49">
        <f>IFERROR(IF(OR($W943&lt;&gt;"Ja",VLOOKUP($C943,Listen!$A$2:$F$45,6,0)="Nein"),$AC943,$AB943),0)</f>
        <v>0</v>
      </c>
      <c r="AK943" s="49">
        <f>IFERROR(IF(OR($W943&lt;&gt;"Ja",VLOOKUP($C943,Listen!$A$2:$F$45,6,0)="Nein"),$AC943,$AB943),0)</f>
        <v>0</v>
      </c>
      <c r="AL943" s="51">
        <f t="shared" si="300"/>
        <v>0</v>
      </c>
      <c r="AM943" s="296">
        <f>IFERROR(IF(VLOOKUP($C943,Listen!$A$2:$F$45,6,0)="Ja",MAX(BC943:BD943),D_SAV!$BC943),0)</f>
        <v>0</v>
      </c>
      <c r="AN943" s="51">
        <f t="shared" si="301"/>
        <v>0</v>
      </c>
      <c r="AP943" s="304">
        <f t="shared" si="302"/>
        <v>0</v>
      </c>
      <c r="AQ943" s="304">
        <f t="shared" si="303"/>
        <v>0</v>
      </c>
      <c r="AR943" s="304">
        <f t="shared" si="304"/>
        <v>0</v>
      </c>
      <c r="AS943" s="304">
        <f t="shared" si="305"/>
        <v>0</v>
      </c>
      <c r="AT943" s="304">
        <f t="shared" si="306"/>
        <v>0</v>
      </c>
      <c r="AU943" s="304">
        <f t="shared" si="307"/>
        <v>0</v>
      </c>
      <c r="AV943" s="304">
        <f t="shared" si="308"/>
        <v>0</v>
      </c>
      <c r="AW943" s="304">
        <f t="shared" si="309"/>
        <v>0</v>
      </c>
      <c r="AX943" s="304">
        <f t="shared" si="310"/>
        <v>0</v>
      </c>
      <c r="AY943" s="304">
        <f t="shared" si="311"/>
        <v>0</v>
      </c>
      <c r="AZ943" s="304">
        <f t="shared" si="312"/>
        <v>0</v>
      </c>
      <c r="BA943" s="304">
        <f t="shared" si="313"/>
        <v>0</v>
      </c>
      <c r="BB943" s="304">
        <f t="shared" si="314"/>
        <v>0</v>
      </c>
      <c r="BC943" s="304">
        <f t="shared" si="315"/>
        <v>0</v>
      </c>
      <c r="BD943" s="304">
        <f t="shared" si="316"/>
        <v>0</v>
      </c>
      <c r="BE943" s="304">
        <f>IFERROR(IF(VLOOKUP($C943,Listen!$A$2:$F$45,6,0)="Ja",BB943-MAX(BC943:BD943),BB943-BC943),0)</f>
        <v>0</v>
      </c>
    </row>
    <row r="944" spans="1:57" x14ac:dyDescent="0.25">
      <c r="A944" s="320" t="str">
        <f>IF(AND(D944&lt;&gt;0,C944&lt;&gt;0,E944&lt;&gt;0),IF(B944&lt;&gt;0,CONCATENATE(B944,"-AGr",VLOOKUP(C944,Listen!$A$2:$D$45,4,FALSE),"-",D944,"-",E944,),CONCATENATE("AGr",VLOOKUP(C944,Listen!$A$2:$D$45,4,FALSE),"-",D944,"-",E944)),"keine vollständige ID")</f>
        <v>keine vollständige ID</v>
      </c>
      <c r="B944" s="301"/>
      <c r="C944" s="287"/>
      <c r="D944" s="34"/>
      <c r="E944" s="306"/>
      <c r="F944" s="116"/>
      <c r="G944" s="17"/>
      <c r="H944" s="17"/>
      <c r="I944" s="17"/>
      <c r="J944" s="17"/>
      <c r="K944" s="17"/>
      <c r="L944" s="17"/>
      <c r="M944" s="17"/>
      <c r="N944" s="17"/>
      <c r="O944" s="116"/>
      <c r="P944" s="117">
        <f>IF(D944&gt;A_Stammdaten!$B$12,0,SUM(G944,H944,J944,L944:M944)-SUM(I944,K944,N944:O944))</f>
        <v>0</v>
      </c>
      <c r="Q944" s="17"/>
      <c r="R944" s="17"/>
      <c r="S944" s="17"/>
      <c r="T944" s="17"/>
      <c r="U944" s="62">
        <f t="shared" si="296"/>
        <v>0</v>
      </c>
      <c r="V944" s="34"/>
      <c r="W944" s="34"/>
      <c r="X944" s="34"/>
      <c r="Y944" s="34"/>
      <c r="Z944" s="34"/>
      <c r="AA944" s="63" t="str">
        <f t="shared" si="297"/>
        <v>-</v>
      </c>
      <c r="AB944" s="63" t="str">
        <f t="shared" si="298"/>
        <v>-</v>
      </c>
      <c r="AC944" s="63">
        <f>IF(ISBLANK($C944),0,VLOOKUP($C944,Listen!$A$2:$C$45,2,FALSE))</f>
        <v>0</v>
      </c>
      <c r="AD944" s="63">
        <f>IF(ISBLANK($C944),0,VLOOKUP($C944,Listen!$A$2:$C$45,3,FALSE))</f>
        <v>0</v>
      </c>
      <c r="AE944" s="49">
        <f t="shared" si="299"/>
        <v>0</v>
      </c>
      <c r="AF944" s="49">
        <f t="shared" si="299"/>
        <v>0</v>
      </c>
      <c r="AG944" s="49">
        <f>IFERROR(IF(OR($V944&lt;&gt;"Ja",VLOOKUP($C944,Listen!$A$2:$F$45,5,0)="Nein",D944&lt;IF(C944="LNG Anbindungsanlagen gemäß separater Festlegung",2022,2023)),$AC944,$AA944),0)</f>
        <v>0</v>
      </c>
      <c r="AH944" s="49">
        <f>IFERROR(IF(OR($V944&lt;&gt;"Ja",VLOOKUP($C944,Listen!$A$2:$F$45,5,0)="Nein",D944&lt;IF(C944="LNG Anbindungsanlagen gemäß separater Festlegung",2022,2023)),$AC944,$AA944),0)</f>
        <v>0</v>
      </c>
      <c r="AI944" s="49">
        <f>IFERROR(IF(OR($W944&lt;&gt;"Ja",VLOOKUP($C944,Listen!$A$2:$F$45,6,0)="Nein"),$AC944,$AB944),0)</f>
        <v>0</v>
      </c>
      <c r="AJ944" s="49">
        <f>IFERROR(IF(OR($W944&lt;&gt;"Ja",VLOOKUP($C944,Listen!$A$2:$F$45,6,0)="Nein"),$AC944,$AB944),0)</f>
        <v>0</v>
      </c>
      <c r="AK944" s="49">
        <f>IFERROR(IF(OR($W944&lt;&gt;"Ja",VLOOKUP($C944,Listen!$A$2:$F$45,6,0)="Nein"),$AC944,$AB944),0)</f>
        <v>0</v>
      </c>
      <c r="AL944" s="51">
        <f t="shared" si="300"/>
        <v>0</v>
      </c>
      <c r="AM944" s="296">
        <f>IFERROR(IF(VLOOKUP($C944,Listen!$A$2:$F$45,6,0)="Ja",MAX(BC944:BD944),D_SAV!$BC944),0)</f>
        <v>0</v>
      </c>
      <c r="AN944" s="51">
        <f t="shared" si="301"/>
        <v>0</v>
      </c>
      <c r="AP944" s="304">
        <f t="shared" si="302"/>
        <v>0</v>
      </c>
      <c r="AQ944" s="304">
        <f t="shared" si="303"/>
        <v>0</v>
      </c>
      <c r="AR944" s="304">
        <f t="shared" si="304"/>
        <v>0</v>
      </c>
      <c r="AS944" s="304">
        <f t="shared" si="305"/>
        <v>0</v>
      </c>
      <c r="AT944" s="304">
        <f t="shared" si="306"/>
        <v>0</v>
      </c>
      <c r="AU944" s="304">
        <f t="shared" si="307"/>
        <v>0</v>
      </c>
      <c r="AV944" s="304">
        <f t="shared" si="308"/>
        <v>0</v>
      </c>
      <c r="AW944" s="304">
        <f t="shared" si="309"/>
        <v>0</v>
      </c>
      <c r="AX944" s="304">
        <f t="shared" si="310"/>
        <v>0</v>
      </c>
      <c r="AY944" s="304">
        <f t="shared" si="311"/>
        <v>0</v>
      </c>
      <c r="AZ944" s="304">
        <f t="shared" si="312"/>
        <v>0</v>
      </c>
      <c r="BA944" s="304">
        <f t="shared" si="313"/>
        <v>0</v>
      </c>
      <c r="BB944" s="304">
        <f t="shared" si="314"/>
        <v>0</v>
      </c>
      <c r="BC944" s="304">
        <f t="shared" si="315"/>
        <v>0</v>
      </c>
      <c r="BD944" s="304">
        <f t="shared" si="316"/>
        <v>0</v>
      </c>
      <c r="BE944" s="304">
        <f>IFERROR(IF(VLOOKUP($C944,Listen!$A$2:$F$45,6,0)="Ja",BB944-MAX(BC944:BD944),BB944-BC944),0)</f>
        <v>0</v>
      </c>
    </row>
    <row r="945" spans="1:57" x14ac:dyDescent="0.25">
      <c r="A945" s="320" t="str">
        <f>IF(AND(D945&lt;&gt;0,C945&lt;&gt;0,E945&lt;&gt;0),IF(B945&lt;&gt;0,CONCATENATE(B945,"-AGr",VLOOKUP(C945,Listen!$A$2:$D$45,4,FALSE),"-",D945,"-",E945,),CONCATENATE("AGr",VLOOKUP(C945,Listen!$A$2:$D$45,4,FALSE),"-",D945,"-",E945)),"keine vollständige ID")</f>
        <v>keine vollständige ID</v>
      </c>
      <c r="B945" s="301"/>
      <c r="C945" s="287"/>
      <c r="D945" s="34"/>
      <c r="E945" s="306"/>
      <c r="F945" s="116"/>
      <c r="G945" s="17"/>
      <c r="H945" s="17"/>
      <c r="I945" s="17"/>
      <c r="J945" s="17"/>
      <c r="K945" s="17"/>
      <c r="L945" s="17"/>
      <c r="M945" s="17"/>
      <c r="N945" s="17"/>
      <c r="O945" s="116"/>
      <c r="P945" s="117">
        <f>IF(D945&gt;A_Stammdaten!$B$12,0,SUM(G945,H945,J945,L945:M945)-SUM(I945,K945,N945:O945))</f>
        <v>0</v>
      </c>
      <c r="Q945" s="17"/>
      <c r="R945" s="17"/>
      <c r="S945" s="17"/>
      <c r="T945" s="17"/>
      <c r="U945" s="62">
        <f t="shared" si="296"/>
        <v>0</v>
      </c>
      <c r="V945" s="34"/>
      <c r="W945" s="34"/>
      <c r="X945" s="34"/>
      <c r="Y945" s="34"/>
      <c r="Z945" s="34"/>
      <c r="AA945" s="63" t="str">
        <f t="shared" si="297"/>
        <v>-</v>
      </c>
      <c r="AB945" s="63" t="str">
        <f t="shared" si="298"/>
        <v>-</v>
      </c>
      <c r="AC945" s="63">
        <f>IF(ISBLANK($C945),0,VLOOKUP($C945,Listen!$A$2:$C$45,2,FALSE))</f>
        <v>0</v>
      </c>
      <c r="AD945" s="63">
        <f>IF(ISBLANK($C945),0,VLOOKUP($C945,Listen!$A$2:$C$45,3,FALSE))</f>
        <v>0</v>
      </c>
      <c r="AE945" s="49">
        <f t="shared" si="299"/>
        <v>0</v>
      </c>
      <c r="AF945" s="49">
        <f t="shared" si="299"/>
        <v>0</v>
      </c>
      <c r="AG945" s="49">
        <f>IFERROR(IF(OR($V945&lt;&gt;"Ja",VLOOKUP($C945,Listen!$A$2:$F$45,5,0)="Nein",D945&lt;IF(C945="LNG Anbindungsanlagen gemäß separater Festlegung",2022,2023)),$AC945,$AA945),0)</f>
        <v>0</v>
      </c>
      <c r="AH945" s="49">
        <f>IFERROR(IF(OR($V945&lt;&gt;"Ja",VLOOKUP($C945,Listen!$A$2:$F$45,5,0)="Nein",D945&lt;IF(C945="LNG Anbindungsanlagen gemäß separater Festlegung",2022,2023)),$AC945,$AA945),0)</f>
        <v>0</v>
      </c>
      <c r="AI945" s="49">
        <f>IFERROR(IF(OR($W945&lt;&gt;"Ja",VLOOKUP($C945,Listen!$A$2:$F$45,6,0)="Nein"),$AC945,$AB945),0)</f>
        <v>0</v>
      </c>
      <c r="AJ945" s="49">
        <f>IFERROR(IF(OR($W945&lt;&gt;"Ja",VLOOKUP($C945,Listen!$A$2:$F$45,6,0)="Nein"),$AC945,$AB945),0)</f>
        <v>0</v>
      </c>
      <c r="AK945" s="49">
        <f>IFERROR(IF(OR($W945&lt;&gt;"Ja",VLOOKUP($C945,Listen!$A$2:$F$45,6,0)="Nein"),$AC945,$AB945),0)</f>
        <v>0</v>
      </c>
      <c r="AL945" s="51">
        <f t="shared" si="300"/>
        <v>0</v>
      </c>
      <c r="AM945" s="296">
        <f>IFERROR(IF(VLOOKUP($C945,Listen!$A$2:$F$45,6,0)="Ja",MAX(BC945:BD945),D_SAV!$BC945),0)</f>
        <v>0</v>
      </c>
      <c r="AN945" s="51">
        <f t="shared" si="301"/>
        <v>0</v>
      </c>
      <c r="AP945" s="304">
        <f t="shared" si="302"/>
        <v>0</v>
      </c>
      <c r="AQ945" s="304">
        <f t="shared" si="303"/>
        <v>0</v>
      </c>
      <c r="AR945" s="304">
        <f t="shared" si="304"/>
        <v>0</v>
      </c>
      <c r="AS945" s="304">
        <f t="shared" si="305"/>
        <v>0</v>
      </c>
      <c r="AT945" s="304">
        <f t="shared" si="306"/>
        <v>0</v>
      </c>
      <c r="AU945" s="304">
        <f t="shared" si="307"/>
        <v>0</v>
      </c>
      <c r="AV945" s="304">
        <f t="shared" si="308"/>
        <v>0</v>
      </c>
      <c r="AW945" s="304">
        <f t="shared" si="309"/>
        <v>0</v>
      </c>
      <c r="AX945" s="304">
        <f t="shared" si="310"/>
        <v>0</v>
      </c>
      <c r="AY945" s="304">
        <f t="shared" si="311"/>
        <v>0</v>
      </c>
      <c r="AZ945" s="304">
        <f t="shared" si="312"/>
        <v>0</v>
      </c>
      <c r="BA945" s="304">
        <f t="shared" si="313"/>
        <v>0</v>
      </c>
      <c r="BB945" s="304">
        <f t="shared" si="314"/>
        <v>0</v>
      </c>
      <c r="BC945" s="304">
        <f t="shared" si="315"/>
        <v>0</v>
      </c>
      <c r="BD945" s="304">
        <f t="shared" si="316"/>
        <v>0</v>
      </c>
      <c r="BE945" s="304">
        <f>IFERROR(IF(VLOOKUP($C945,Listen!$A$2:$F$45,6,0)="Ja",BB945-MAX(BC945:BD945),BB945-BC945),0)</f>
        <v>0</v>
      </c>
    </row>
    <row r="946" spans="1:57" x14ac:dyDescent="0.25">
      <c r="A946" s="320" t="str">
        <f>IF(AND(D946&lt;&gt;0,C946&lt;&gt;0,E946&lt;&gt;0),IF(B946&lt;&gt;0,CONCATENATE(B946,"-AGr",VLOOKUP(C946,Listen!$A$2:$D$45,4,FALSE),"-",D946,"-",E946,),CONCATENATE("AGr",VLOOKUP(C946,Listen!$A$2:$D$45,4,FALSE),"-",D946,"-",E946)),"keine vollständige ID")</f>
        <v>keine vollständige ID</v>
      </c>
      <c r="B946" s="301"/>
      <c r="C946" s="287"/>
      <c r="D946" s="34"/>
      <c r="E946" s="306"/>
      <c r="F946" s="116"/>
      <c r="G946" s="17"/>
      <c r="H946" s="17"/>
      <c r="I946" s="17"/>
      <c r="J946" s="17"/>
      <c r="K946" s="17"/>
      <c r="L946" s="17"/>
      <c r="M946" s="17"/>
      <c r="N946" s="17"/>
      <c r="O946" s="116"/>
      <c r="P946" s="117">
        <f>IF(D946&gt;A_Stammdaten!$B$12,0,SUM(G946,H946,J946,L946:M946)-SUM(I946,K946,N946:O946))</f>
        <v>0</v>
      </c>
      <c r="Q946" s="17"/>
      <c r="R946" s="17"/>
      <c r="S946" s="17"/>
      <c r="T946" s="17"/>
      <c r="U946" s="62">
        <f t="shared" si="296"/>
        <v>0</v>
      </c>
      <c r="V946" s="34"/>
      <c r="W946" s="34"/>
      <c r="X946" s="34"/>
      <c r="Y946" s="34"/>
      <c r="Z946" s="34"/>
      <c r="AA946" s="63" t="str">
        <f t="shared" si="297"/>
        <v>-</v>
      </c>
      <c r="AB946" s="63" t="str">
        <f t="shared" si="298"/>
        <v>-</v>
      </c>
      <c r="AC946" s="63">
        <f>IF(ISBLANK($C946),0,VLOOKUP($C946,Listen!$A$2:$C$45,2,FALSE))</f>
        <v>0</v>
      </c>
      <c r="AD946" s="63">
        <f>IF(ISBLANK($C946),0,VLOOKUP($C946,Listen!$A$2:$C$45,3,FALSE))</f>
        <v>0</v>
      </c>
      <c r="AE946" s="49">
        <f t="shared" si="299"/>
        <v>0</v>
      </c>
      <c r="AF946" s="49">
        <f t="shared" si="299"/>
        <v>0</v>
      </c>
      <c r="AG946" s="49">
        <f>IFERROR(IF(OR($V946&lt;&gt;"Ja",VLOOKUP($C946,Listen!$A$2:$F$45,5,0)="Nein",D946&lt;IF(C946="LNG Anbindungsanlagen gemäß separater Festlegung",2022,2023)),$AC946,$AA946),0)</f>
        <v>0</v>
      </c>
      <c r="AH946" s="49">
        <f>IFERROR(IF(OR($V946&lt;&gt;"Ja",VLOOKUP($C946,Listen!$A$2:$F$45,5,0)="Nein",D946&lt;IF(C946="LNG Anbindungsanlagen gemäß separater Festlegung",2022,2023)),$AC946,$AA946),0)</f>
        <v>0</v>
      </c>
      <c r="AI946" s="49">
        <f>IFERROR(IF(OR($W946&lt;&gt;"Ja",VLOOKUP($C946,Listen!$A$2:$F$45,6,0)="Nein"),$AC946,$AB946),0)</f>
        <v>0</v>
      </c>
      <c r="AJ946" s="49">
        <f>IFERROR(IF(OR($W946&lt;&gt;"Ja",VLOOKUP($C946,Listen!$A$2:$F$45,6,0)="Nein"),$AC946,$AB946),0)</f>
        <v>0</v>
      </c>
      <c r="AK946" s="49">
        <f>IFERROR(IF(OR($W946&lt;&gt;"Ja",VLOOKUP($C946,Listen!$A$2:$F$45,6,0)="Nein"),$AC946,$AB946),0)</f>
        <v>0</v>
      </c>
      <c r="AL946" s="51">
        <f t="shared" si="300"/>
        <v>0</v>
      </c>
      <c r="AM946" s="296">
        <f>IFERROR(IF(VLOOKUP($C946,Listen!$A$2:$F$45,6,0)="Ja",MAX(BC946:BD946),D_SAV!$BC946),0)</f>
        <v>0</v>
      </c>
      <c r="AN946" s="51">
        <f t="shared" si="301"/>
        <v>0</v>
      </c>
      <c r="AP946" s="304">
        <f t="shared" si="302"/>
        <v>0</v>
      </c>
      <c r="AQ946" s="304">
        <f t="shared" si="303"/>
        <v>0</v>
      </c>
      <c r="AR946" s="304">
        <f t="shared" si="304"/>
        <v>0</v>
      </c>
      <c r="AS946" s="304">
        <f t="shared" si="305"/>
        <v>0</v>
      </c>
      <c r="AT946" s="304">
        <f t="shared" si="306"/>
        <v>0</v>
      </c>
      <c r="AU946" s="304">
        <f t="shared" si="307"/>
        <v>0</v>
      </c>
      <c r="AV946" s="304">
        <f t="shared" si="308"/>
        <v>0</v>
      </c>
      <c r="AW946" s="304">
        <f t="shared" si="309"/>
        <v>0</v>
      </c>
      <c r="AX946" s="304">
        <f t="shared" si="310"/>
        <v>0</v>
      </c>
      <c r="AY946" s="304">
        <f t="shared" si="311"/>
        <v>0</v>
      </c>
      <c r="AZ946" s="304">
        <f t="shared" si="312"/>
        <v>0</v>
      </c>
      <c r="BA946" s="304">
        <f t="shared" si="313"/>
        <v>0</v>
      </c>
      <c r="BB946" s="304">
        <f t="shared" si="314"/>
        <v>0</v>
      </c>
      <c r="BC946" s="304">
        <f t="shared" si="315"/>
        <v>0</v>
      </c>
      <c r="BD946" s="304">
        <f t="shared" si="316"/>
        <v>0</v>
      </c>
      <c r="BE946" s="304">
        <f>IFERROR(IF(VLOOKUP($C946,Listen!$A$2:$F$45,6,0)="Ja",BB946-MAX(BC946:BD946),BB946-BC946),0)</f>
        <v>0</v>
      </c>
    </row>
    <row r="947" spans="1:57" x14ac:dyDescent="0.25">
      <c r="A947" s="320" t="str">
        <f>IF(AND(D947&lt;&gt;0,C947&lt;&gt;0,E947&lt;&gt;0),IF(B947&lt;&gt;0,CONCATENATE(B947,"-AGr",VLOOKUP(C947,Listen!$A$2:$D$45,4,FALSE),"-",D947,"-",E947,),CONCATENATE("AGr",VLOOKUP(C947,Listen!$A$2:$D$45,4,FALSE),"-",D947,"-",E947)),"keine vollständige ID")</f>
        <v>keine vollständige ID</v>
      </c>
      <c r="B947" s="301"/>
      <c r="C947" s="287"/>
      <c r="D947" s="34"/>
      <c r="E947" s="306"/>
      <c r="F947" s="116"/>
      <c r="G947" s="17"/>
      <c r="H947" s="17"/>
      <c r="I947" s="17"/>
      <c r="J947" s="17"/>
      <c r="K947" s="17"/>
      <c r="L947" s="17"/>
      <c r="M947" s="17"/>
      <c r="N947" s="17"/>
      <c r="O947" s="116"/>
      <c r="P947" s="117">
        <f>IF(D947&gt;A_Stammdaten!$B$12,0,SUM(G947,H947,J947,L947:M947)-SUM(I947,K947,N947:O947))</f>
        <v>0</v>
      </c>
      <c r="Q947" s="17"/>
      <c r="R947" s="17"/>
      <c r="S947" s="17"/>
      <c r="T947" s="17"/>
      <c r="U947" s="62">
        <f t="shared" si="296"/>
        <v>0</v>
      </c>
      <c r="V947" s="34"/>
      <c r="W947" s="34"/>
      <c r="X947" s="34"/>
      <c r="Y947" s="34"/>
      <c r="Z947" s="34"/>
      <c r="AA947" s="63" t="str">
        <f t="shared" si="297"/>
        <v>-</v>
      </c>
      <c r="AB947" s="63" t="str">
        <f t="shared" si="298"/>
        <v>-</v>
      </c>
      <c r="AC947" s="63">
        <f>IF(ISBLANK($C947),0,VLOOKUP($C947,Listen!$A$2:$C$45,2,FALSE))</f>
        <v>0</v>
      </c>
      <c r="AD947" s="63">
        <f>IF(ISBLANK($C947),0,VLOOKUP($C947,Listen!$A$2:$C$45,3,FALSE))</f>
        <v>0</v>
      </c>
      <c r="AE947" s="49">
        <f t="shared" si="299"/>
        <v>0</v>
      </c>
      <c r="AF947" s="49">
        <f t="shared" si="299"/>
        <v>0</v>
      </c>
      <c r="AG947" s="49">
        <f>IFERROR(IF(OR($V947&lt;&gt;"Ja",VLOOKUP($C947,Listen!$A$2:$F$45,5,0)="Nein",D947&lt;IF(C947="LNG Anbindungsanlagen gemäß separater Festlegung",2022,2023)),$AC947,$AA947),0)</f>
        <v>0</v>
      </c>
      <c r="AH947" s="49">
        <f>IFERROR(IF(OR($V947&lt;&gt;"Ja",VLOOKUP($C947,Listen!$A$2:$F$45,5,0)="Nein",D947&lt;IF(C947="LNG Anbindungsanlagen gemäß separater Festlegung",2022,2023)),$AC947,$AA947),0)</f>
        <v>0</v>
      </c>
      <c r="AI947" s="49">
        <f>IFERROR(IF(OR($W947&lt;&gt;"Ja",VLOOKUP($C947,Listen!$A$2:$F$45,6,0)="Nein"),$AC947,$AB947),0)</f>
        <v>0</v>
      </c>
      <c r="AJ947" s="49">
        <f>IFERROR(IF(OR($W947&lt;&gt;"Ja",VLOOKUP($C947,Listen!$A$2:$F$45,6,0)="Nein"),$AC947,$AB947),0)</f>
        <v>0</v>
      </c>
      <c r="AK947" s="49">
        <f>IFERROR(IF(OR($W947&lt;&gt;"Ja",VLOOKUP($C947,Listen!$A$2:$F$45,6,0)="Nein"),$AC947,$AB947),0)</f>
        <v>0</v>
      </c>
      <c r="AL947" s="51">
        <f t="shared" si="300"/>
        <v>0</v>
      </c>
      <c r="AM947" s="296">
        <f>IFERROR(IF(VLOOKUP($C947,Listen!$A$2:$F$45,6,0)="Ja",MAX(BC947:BD947),D_SAV!$BC947),0)</f>
        <v>0</v>
      </c>
      <c r="AN947" s="51">
        <f t="shared" si="301"/>
        <v>0</v>
      </c>
      <c r="AP947" s="304">
        <f t="shared" si="302"/>
        <v>0</v>
      </c>
      <c r="AQ947" s="304">
        <f t="shared" si="303"/>
        <v>0</v>
      </c>
      <c r="AR947" s="304">
        <f t="shared" si="304"/>
        <v>0</v>
      </c>
      <c r="AS947" s="304">
        <f t="shared" si="305"/>
        <v>0</v>
      </c>
      <c r="AT947" s="304">
        <f t="shared" si="306"/>
        <v>0</v>
      </c>
      <c r="AU947" s="304">
        <f t="shared" si="307"/>
        <v>0</v>
      </c>
      <c r="AV947" s="304">
        <f t="shared" si="308"/>
        <v>0</v>
      </c>
      <c r="AW947" s="304">
        <f t="shared" si="309"/>
        <v>0</v>
      </c>
      <c r="AX947" s="304">
        <f t="shared" si="310"/>
        <v>0</v>
      </c>
      <c r="AY947" s="304">
        <f t="shared" si="311"/>
        <v>0</v>
      </c>
      <c r="AZ947" s="304">
        <f t="shared" si="312"/>
        <v>0</v>
      </c>
      <c r="BA947" s="304">
        <f t="shared" si="313"/>
        <v>0</v>
      </c>
      <c r="BB947" s="304">
        <f t="shared" si="314"/>
        <v>0</v>
      </c>
      <c r="BC947" s="304">
        <f t="shared" si="315"/>
        <v>0</v>
      </c>
      <c r="BD947" s="304">
        <f t="shared" si="316"/>
        <v>0</v>
      </c>
      <c r="BE947" s="304">
        <f>IFERROR(IF(VLOOKUP($C947,Listen!$A$2:$F$45,6,0)="Ja",BB947-MAX(BC947:BD947),BB947-BC947),0)</f>
        <v>0</v>
      </c>
    </row>
    <row r="948" spans="1:57" x14ac:dyDescent="0.25">
      <c r="A948" s="320" t="str">
        <f>IF(AND(D948&lt;&gt;0,C948&lt;&gt;0,E948&lt;&gt;0),IF(B948&lt;&gt;0,CONCATENATE(B948,"-AGr",VLOOKUP(C948,Listen!$A$2:$D$45,4,FALSE),"-",D948,"-",E948,),CONCATENATE("AGr",VLOOKUP(C948,Listen!$A$2:$D$45,4,FALSE),"-",D948,"-",E948)),"keine vollständige ID")</f>
        <v>keine vollständige ID</v>
      </c>
      <c r="B948" s="301"/>
      <c r="C948" s="287"/>
      <c r="D948" s="34"/>
      <c r="E948" s="306"/>
      <c r="F948" s="116"/>
      <c r="G948" s="17"/>
      <c r="H948" s="17"/>
      <c r="I948" s="17"/>
      <c r="J948" s="17"/>
      <c r="K948" s="17"/>
      <c r="L948" s="17"/>
      <c r="M948" s="17"/>
      <c r="N948" s="17"/>
      <c r="O948" s="116"/>
      <c r="P948" s="117">
        <f>IF(D948&gt;A_Stammdaten!$B$12,0,SUM(G948,H948,J948,L948:M948)-SUM(I948,K948,N948:O948))</f>
        <v>0</v>
      </c>
      <c r="Q948" s="17"/>
      <c r="R948" s="17"/>
      <c r="S948" s="17"/>
      <c r="T948" s="17"/>
      <c r="U948" s="62">
        <f t="shared" si="296"/>
        <v>0</v>
      </c>
      <c r="V948" s="34"/>
      <c r="W948" s="34"/>
      <c r="X948" s="34"/>
      <c r="Y948" s="34"/>
      <c r="Z948" s="34"/>
      <c r="AA948" s="63" t="str">
        <f t="shared" si="297"/>
        <v>-</v>
      </c>
      <c r="AB948" s="63" t="str">
        <f t="shared" si="298"/>
        <v>-</v>
      </c>
      <c r="AC948" s="63">
        <f>IF(ISBLANK($C948),0,VLOOKUP($C948,Listen!$A$2:$C$45,2,FALSE))</f>
        <v>0</v>
      </c>
      <c r="AD948" s="63">
        <f>IF(ISBLANK($C948),0,VLOOKUP($C948,Listen!$A$2:$C$45,3,FALSE))</f>
        <v>0</v>
      </c>
      <c r="AE948" s="49">
        <f t="shared" si="299"/>
        <v>0</v>
      </c>
      <c r="AF948" s="49">
        <f t="shared" si="299"/>
        <v>0</v>
      </c>
      <c r="AG948" s="49">
        <f>IFERROR(IF(OR($V948&lt;&gt;"Ja",VLOOKUP($C948,Listen!$A$2:$F$45,5,0)="Nein",D948&lt;IF(C948="LNG Anbindungsanlagen gemäß separater Festlegung",2022,2023)),$AC948,$AA948),0)</f>
        <v>0</v>
      </c>
      <c r="AH948" s="49">
        <f>IFERROR(IF(OR($V948&lt;&gt;"Ja",VLOOKUP($C948,Listen!$A$2:$F$45,5,0)="Nein",D948&lt;IF(C948="LNG Anbindungsanlagen gemäß separater Festlegung",2022,2023)),$AC948,$AA948),0)</f>
        <v>0</v>
      </c>
      <c r="AI948" s="49">
        <f>IFERROR(IF(OR($W948&lt;&gt;"Ja",VLOOKUP($C948,Listen!$A$2:$F$45,6,0)="Nein"),$AC948,$AB948),0)</f>
        <v>0</v>
      </c>
      <c r="AJ948" s="49">
        <f>IFERROR(IF(OR($W948&lt;&gt;"Ja",VLOOKUP($C948,Listen!$A$2:$F$45,6,0)="Nein"),$AC948,$AB948),0)</f>
        <v>0</v>
      </c>
      <c r="AK948" s="49">
        <f>IFERROR(IF(OR($W948&lt;&gt;"Ja",VLOOKUP($C948,Listen!$A$2:$F$45,6,0)="Nein"),$AC948,$AB948),0)</f>
        <v>0</v>
      </c>
      <c r="AL948" s="51">
        <f t="shared" si="300"/>
        <v>0</v>
      </c>
      <c r="AM948" s="296">
        <f>IFERROR(IF(VLOOKUP($C948,Listen!$A$2:$F$45,6,0)="Ja",MAX(BC948:BD948),D_SAV!$BC948),0)</f>
        <v>0</v>
      </c>
      <c r="AN948" s="51">
        <f t="shared" si="301"/>
        <v>0</v>
      </c>
      <c r="AP948" s="304">
        <f t="shared" si="302"/>
        <v>0</v>
      </c>
      <c r="AQ948" s="304">
        <f t="shared" si="303"/>
        <v>0</v>
      </c>
      <c r="AR948" s="304">
        <f t="shared" si="304"/>
        <v>0</v>
      </c>
      <c r="AS948" s="304">
        <f t="shared" si="305"/>
        <v>0</v>
      </c>
      <c r="AT948" s="304">
        <f t="shared" si="306"/>
        <v>0</v>
      </c>
      <c r="AU948" s="304">
        <f t="shared" si="307"/>
        <v>0</v>
      </c>
      <c r="AV948" s="304">
        <f t="shared" si="308"/>
        <v>0</v>
      </c>
      <c r="AW948" s="304">
        <f t="shared" si="309"/>
        <v>0</v>
      </c>
      <c r="AX948" s="304">
        <f t="shared" si="310"/>
        <v>0</v>
      </c>
      <c r="AY948" s="304">
        <f t="shared" si="311"/>
        <v>0</v>
      </c>
      <c r="AZ948" s="304">
        <f t="shared" si="312"/>
        <v>0</v>
      </c>
      <c r="BA948" s="304">
        <f t="shared" si="313"/>
        <v>0</v>
      </c>
      <c r="BB948" s="304">
        <f t="shared" si="314"/>
        <v>0</v>
      </c>
      <c r="BC948" s="304">
        <f t="shared" si="315"/>
        <v>0</v>
      </c>
      <c r="BD948" s="304">
        <f t="shared" si="316"/>
        <v>0</v>
      </c>
      <c r="BE948" s="304">
        <f>IFERROR(IF(VLOOKUP($C948,Listen!$A$2:$F$45,6,0)="Ja",BB948-MAX(BC948:BD948),BB948-BC948),0)</f>
        <v>0</v>
      </c>
    </row>
    <row r="949" spans="1:57" x14ac:dyDescent="0.25">
      <c r="A949" s="320" t="str">
        <f>IF(AND(D949&lt;&gt;0,C949&lt;&gt;0,E949&lt;&gt;0),IF(B949&lt;&gt;0,CONCATENATE(B949,"-AGr",VLOOKUP(C949,Listen!$A$2:$D$45,4,FALSE),"-",D949,"-",E949,),CONCATENATE("AGr",VLOOKUP(C949,Listen!$A$2:$D$45,4,FALSE),"-",D949,"-",E949)),"keine vollständige ID")</f>
        <v>keine vollständige ID</v>
      </c>
      <c r="B949" s="301"/>
      <c r="C949" s="287"/>
      <c r="D949" s="34"/>
      <c r="E949" s="306"/>
      <c r="F949" s="116"/>
      <c r="G949" s="17"/>
      <c r="H949" s="17"/>
      <c r="I949" s="17"/>
      <c r="J949" s="17"/>
      <c r="K949" s="17"/>
      <c r="L949" s="17"/>
      <c r="M949" s="17"/>
      <c r="N949" s="17"/>
      <c r="O949" s="116"/>
      <c r="P949" s="117">
        <f>IF(D949&gt;A_Stammdaten!$B$12,0,SUM(G949,H949,J949,L949:M949)-SUM(I949,K949,N949:O949))</f>
        <v>0</v>
      </c>
      <c r="Q949" s="17"/>
      <c r="R949" s="17"/>
      <c r="S949" s="17"/>
      <c r="T949" s="17"/>
      <c r="U949" s="62">
        <f t="shared" si="296"/>
        <v>0</v>
      </c>
      <c r="V949" s="34"/>
      <c r="W949" s="34"/>
      <c r="X949" s="34"/>
      <c r="Y949" s="34"/>
      <c r="Z949" s="34"/>
      <c r="AA949" s="63" t="str">
        <f t="shared" si="297"/>
        <v>-</v>
      </c>
      <c r="AB949" s="63" t="str">
        <f t="shared" si="298"/>
        <v>-</v>
      </c>
      <c r="AC949" s="63">
        <f>IF(ISBLANK($C949),0,VLOOKUP($C949,Listen!$A$2:$C$45,2,FALSE))</f>
        <v>0</v>
      </c>
      <c r="AD949" s="63">
        <f>IF(ISBLANK($C949),0,VLOOKUP($C949,Listen!$A$2:$C$45,3,FALSE))</f>
        <v>0</v>
      </c>
      <c r="AE949" s="49">
        <f t="shared" si="299"/>
        <v>0</v>
      </c>
      <c r="AF949" s="49">
        <f t="shared" si="299"/>
        <v>0</v>
      </c>
      <c r="AG949" s="49">
        <f>IFERROR(IF(OR($V949&lt;&gt;"Ja",VLOOKUP($C949,Listen!$A$2:$F$45,5,0)="Nein",D949&lt;IF(C949="LNG Anbindungsanlagen gemäß separater Festlegung",2022,2023)),$AC949,$AA949),0)</f>
        <v>0</v>
      </c>
      <c r="AH949" s="49">
        <f>IFERROR(IF(OR($V949&lt;&gt;"Ja",VLOOKUP($C949,Listen!$A$2:$F$45,5,0)="Nein",D949&lt;IF(C949="LNG Anbindungsanlagen gemäß separater Festlegung",2022,2023)),$AC949,$AA949),0)</f>
        <v>0</v>
      </c>
      <c r="AI949" s="49">
        <f>IFERROR(IF(OR($W949&lt;&gt;"Ja",VLOOKUP($C949,Listen!$A$2:$F$45,6,0)="Nein"),$AC949,$AB949),0)</f>
        <v>0</v>
      </c>
      <c r="AJ949" s="49">
        <f>IFERROR(IF(OR($W949&lt;&gt;"Ja",VLOOKUP($C949,Listen!$A$2:$F$45,6,0)="Nein"),$AC949,$AB949),0)</f>
        <v>0</v>
      </c>
      <c r="AK949" s="49">
        <f>IFERROR(IF(OR($W949&lt;&gt;"Ja",VLOOKUP($C949,Listen!$A$2:$F$45,6,0)="Nein"),$AC949,$AB949),0)</f>
        <v>0</v>
      </c>
      <c r="AL949" s="51">
        <f t="shared" si="300"/>
        <v>0</v>
      </c>
      <c r="AM949" s="296">
        <f>IFERROR(IF(VLOOKUP($C949,Listen!$A$2:$F$45,6,0)="Ja",MAX(BC949:BD949),D_SAV!$BC949),0)</f>
        <v>0</v>
      </c>
      <c r="AN949" s="51">
        <f t="shared" si="301"/>
        <v>0</v>
      </c>
      <c r="AP949" s="304">
        <f t="shared" si="302"/>
        <v>0</v>
      </c>
      <c r="AQ949" s="304">
        <f t="shared" si="303"/>
        <v>0</v>
      </c>
      <c r="AR949" s="304">
        <f t="shared" si="304"/>
        <v>0</v>
      </c>
      <c r="AS949" s="304">
        <f t="shared" si="305"/>
        <v>0</v>
      </c>
      <c r="AT949" s="304">
        <f t="shared" si="306"/>
        <v>0</v>
      </c>
      <c r="AU949" s="304">
        <f t="shared" si="307"/>
        <v>0</v>
      </c>
      <c r="AV949" s="304">
        <f t="shared" si="308"/>
        <v>0</v>
      </c>
      <c r="AW949" s="304">
        <f t="shared" si="309"/>
        <v>0</v>
      </c>
      <c r="AX949" s="304">
        <f t="shared" si="310"/>
        <v>0</v>
      </c>
      <c r="AY949" s="304">
        <f t="shared" si="311"/>
        <v>0</v>
      </c>
      <c r="AZ949" s="304">
        <f t="shared" si="312"/>
        <v>0</v>
      </c>
      <c r="BA949" s="304">
        <f t="shared" si="313"/>
        <v>0</v>
      </c>
      <c r="BB949" s="304">
        <f t="shared" si="314"/>
        <v>0</v>
      </c>
      <c r="BC949" s="304">
        <f t="shared" si="315"/>
        <v>0</v>
      </c>
      <c r="BD949" s="304">
        <f t="shared" si="316"/>
        <v>0</v>
      </c>
      <c r="BE949" s="304">
        <f>IFERROR(IF(VLOOKUP($C949,Listen!$A$2:$F$45,6,0)="Ja",BB949-MAX(BC949:BD949),BB949-BC949),0)</f>
        <v>0</v>
      </c>
    </row>
    <row r="950" spans="1:57" x14ac:dyDescent="0.25">
      <c r="A950" s="320" t="str">
        <f>IF(AND(D950&lt;&gt;0,C950&lt;&gt;0,E950&lt;&gt;0),IF(B950&lt;&gt;0,CONCATENATE(B950,"-AGr",VLOOKUP(C950,Listen!$A$2:$D$45,4,FALSE),"-",D950,"-",E950,),CONCATENATE("AGr",VLOOKUP(C950,Listen!$A$2:$D$45,4,FALSE),"-",D950,"-",E950)),"keine vollständige ID")</f>
        <v>keine vollständige ID</v>
      </c>
      <c r="B950" s="301"/>
      <c r="C950" s="287"/>
      <c r="D950" s="34"/>
      <c r="E950" s="306"/>
      <c r="F950" s="116"/>
      <c r="G950" s="17"/>
      <c r="H950" s="17"/>
      <c r="I950" s="17"/>
      <c r="J950" s="17"/>
      <c r="K950" s="17"/>
      <c r="L950" s="17"/>
      <c r="M950" s="17"/>
      <c r="N950" s="17"/>
      <c r="O950" s="116"/>
      <c r="P950" s="117">
        <f>IF(D950&gt;A_Stammdaten!$B$12,0,SUM(G950,H950,J950,L950:M950)-SUM(I950,K950,N950:O950))</f>
        <v>0</v>
      </c>
      <c r="Q950" s="17"/>
      <c r="R950" s="17"/>
      <c r="S950" s="17"/>
      <c r="T950" s="17"/>
      <c r="U950" s="62">
        <f t="shared" si="296"/>
        <v>0</v>
      </c>
      <c r="V950" s="34"/>
      <c r="W950" s="34"/>
      <c r="X950" s="34"/>
      <c r="Y950" s="34"/>
      <c r="Z950" s="34"/>
      <c r="AA950" s="63" t="str">
        <f t="shared" si="297"/>
        <v>-</v>
      </c>
      <c r="AB950" s="63" t="str">
        <f t="shared" si="298"/>
        <v>-</v>
      </c>
      <c r="AC950" s="63">
        <f>IF(ISBLANK($C950),0,VLOOKUP($C950,Listen!$A$2:$C$45,2,FALSE))</f>
        <v>0</v>
      </c>
      <c r="AD950" s="63">
        <f>IF(ISBLANK($C950),0,VLOOKUP($C950,Listen!$A$2:$C$45,3,FALSE))</f>
        <v>0</v>
      </c>
      <c r="AE950" s="49">
        <f t="shared" si="299"/>
        <v>0</v>
      </c>
      <c r="AF950" s="49">
        <f t="shared" si="299"/>
        <v>0</v>
      </c>
      <c r="AG950" s="49">
        <f>IFERROR(IF(OR($V950&lt;&gt;"Ja",VLOOKUP($C950,Listen!$A$2:$F$45,5,0)="Nein",D950&lt;IF(C950="LNG Anbindungsanlagen gemäß separater Festlegung",2022,2023)),$AC950,$AA950),0)</f>
        <v>0</v>
      </c>
      <c r="AH950" s="49">
        <f>IFERROR(IF(OR($V950&lt;&gt;"Ja",VLOOKUP($C950,Listen!$A$2:$F$45,5,0)="Nein",D950&lt;IF(C950="LNG Anbindungsanlagen gemäß separater Festlegung",2022,2023)),$AC950,$AA950),0)</f>
        <v>0</v>
      </c>
      <c r="AI950" s="49">
        <f>IFERROR(IF(OR($W950&lt;&gt;"Ja",VLOOKUP($C950,Listen!$A$2:$F$45,6,0)="Nein"),$AC950,$AB950),0)</f>
        <v>0</v>
      </c>
      <c r="AJ950" s="49">
        <f>IFERROR(IF(OR($W950&lt;&gt;"Ja",VLOOKUP($C950,Listen!$A$2:$F$45,6,0)="Nein"),$AC950,$AB950),0)</f>
        <v>0</v>
      </c>
      <c r="AK950" s="49">
        <f>IFERROR(IF(OR($W950&lt;&gt;"Ja",VLOOKUP($C950,Listen!$A$2:$F$45,6,0)="Nein"),$AC950,$AB950),0)</f>
        <v>0</v>
      </c>
      <c r="AL950" s="51">
        <f t="shared" si="300"/>
        <v>0</v>
      </c>
      <c r="AM950" s="296">
        <f>IFERROR(IF(VLOOKUP($C950,Listen!$A$2:$F$45,6,0)="Ja",MAX(BC950:BD950),D_SAV!$BC950),0)</f>
        <v>0</v>
      </c>
      <c r="AN950" s="51">
        <f t="shared" si="301"/>
        <v>0</v>
      </c>
      <c r="AP950" s="304">
        <f t="shared" si="302"/>
        <v>0</v>
      </c>
      <c r="AQ950" s="304">
        <f t="shared" si="303"/>
        <v>0</v>
      </c>
      <c r="AR950" s="304">
        <f t="shared" si="304"/>
        <v>0</v>
      </c>
      <c r="AS950" s="304">
        <f t="shared" si="305"/>
        <v>0</v>
      </c>
      <c r="AT950" s="304">
        <f t="shared" si="306"/>
        <v>0</v>
      </c>
      <c r="AU950" s="304">
        <f t="shared" si="307"/>
        <v>0</v>
      </c>
      <c r="AV950" s="304">
        <f t="shared" si="308"/>
        <v>0</v>
      </c>
      <c r="AW950" s="304">
        <f t="shared" si="309"/>
        <v>0</v>
      </c>
      <c r="AX950" s="304">
        <f t="shared" si="310"/>
        <v>0</v>
      </c>
      <c r="AY950" s="304">
        <f t="shared" si="311"/>
        <v>0</v>
      </c>
      <c r="AZ950" s="304">
        <f t="shared" si="312"/>
        <v>0</v>
      </c>
      <c r="BA950" s="304">
        <f t="shared" si="313"/>
        <v>0</v>
      </c>
      <c r="BB950" s="304">
        <f t="shared" si="314"/>
        <v>0</v>
      </c>
      <c r="BC950" s="304">
        <f t="shared" si="315"/>
        <v>0</v>
      </c>
      <c r="BD950" s="304">
        <f t="shared" si="316"/>
        <v>0</v>
      </c>
      <c r="BE950" s="304">
        <f>IFERROR(IF(VLOOKUP($C950,Listen!$A$2:$F$45,6,0)="Ja",BB950-MAX(BC950:BD950),BB950-BC950),0)</f>
        <v>0</v>
      </c>
    </row>
    <row r="951" spans="1:57" x14ac:dyDescent="0.25">
      <c r="A951" s="320" t="str">
        <f>IF(AND(D951&lt;&gt;0,C951&lt;&gt;0,E951&lt;&gt;0),IF(B951&lt;&gt;0,CONCATENATE(B951,"-AGr",VLOOKUP(C951,Listen!$A$2:$D$45,4,FALSE),"-",D951,"-",E951,),CONCATENATE("AGr",VLOOKUP(C951,Listen!$A$2:$D$45,4,FALSE),"-",D951,"-",E951)),"keine vollständige ID")</f>
        <v>keine vollständige ID</v>
      </c>
      <c r="B951" s="301"/>
      <c r="C951" s="287"/>
      <c r="D951" s="34"/>
      <c r="E951" s="306"/>
      <c r="F951" s="116"/>
      <c r="G951" s="17"/>
      <c r="H951" s="17"/>
      <c r="I951" s="17"/>
      <c r="J951" s="17"/>
      <c r="K951" s="17"/>
      <c r="L951" s="17"/>
      <c r="M951" s="17"/>
      <c r="N951" s="17"/>
      <c r="O951" s="116"/>
      <c r="P951" s="117">
        <f>IF(D951&gt;A_Stammdaten!$B$12,0,SUM(G951,H951,J951,L951:M951)-SUM(I951,K951,N951:O951))</f>
        <v>0</v>
      </c>
      <c r="Q951" s="17"/>
      <c r="R951" s="17"/>
      <c r="S951" s="17"/>
      <c r="T951" s="17"/>
      <c r="U951" s="62">
        <f t="shared" si="296"/>
        <v>0</v>
      </c>
      <c r="V951" s="34"/>
      <c r="W951" s="34"/>
      <c r="X951" s="34"/>
      <c r="Y951" s="34"/>
      <c r="Z951" s="34"/>
      <c r="AA951" s="63" t="str">
        <f t="shared" si="297"/>
        <v>-</v>
      </c>
      <c r="AB951" s="63" t="str">
        <f t="shared" si="298"/>
        <v>-</v>
      </c>
      <c r="AC951" s="63">
        <f>IF(ISBLANK($C951),0,VLOOKUP($C951,Listen!$A$2:$C$45,2,FALSE))</f>
        <v>0</v>
      </c>
      <c r="AD951" s="63">
        <f>IF(ISBLANK($C951),0,VLOOKUP($C951,Listen!$A$2:$C$45,3,FALSE))</f>
        <v>0</v>
      </c>
      <c r="AE951" s="49">
        <f t="shared" si="299"/>
        <v>0</v>
      </c>
      <c r="AF951" s="49">
        <f t="shared" si="299"/>
        <v>0</v>
      </c>
      <c r="AG951" s="49">
        <f>IFERROR(IF(OR($V951&lt;&gt;"Ja",VLOOKUP($C951,Listen!$A$2:$F$45,5,0)="Nein",D951&lt;IF(C951="LNG Anbindungsanlagen gemäß separater Festlegung",2022,2023)),$AC951,$AA951),0)</f>
        <v>0</v>
      </c>
      <c r="AH951" s="49">
        <f>IFERROR(IF(OR($V951&lt;&gt;"Ja",VLOOKUP($C951,Listen!$A$2:$F$45,5,0)="Nein",D951&lt;IF(C951="LNG Anbindungsanlagen gemäß separater Festlegung",2022,2023)),$AC951,$AA951),0)</f>
        <v>0</v>
      </c>
      <c r="AI951" s="49">
        <f>IFERROR(IF(OR($W951&lt;&gt;"Ja",VLOOKUP($C951,Listen!$A$2:$F$45,6,0)="Nein"),$AC951,$AB951),0)</f>
        <v>0</v>
      </c>
      <c r="AJ951" s="49">
        <f>IFERROR(IF(OR($W951&lt;&gt;"Ja",VLOOKUP($C951,Listen!$A$2:$F$45,6,0)="Nein"),$AC951,$AB951),0)</f>
        <v>0</v>
      </c>
      <c r="AK951" s="49">
        <f>IFERROR(IF(OR($W951&lt;&gt;"Ja",VLOOKUP($C951,Listen!$A$2:$F$45,6,0)="Nein"),$AC951,$AB951),0)</f>
        <v>0</v>
      </c>
      <c r="AL951" s="51">
        <f t="shared" si="300"/>
        <v>0</v>
      </c>
      <c r="AM951" s="296">
        <f>IFERROR(IF(VLOOKUP($C951,Listen!$A$2:$F$45,6,0)="Ja",MAX(BC951:BD951),D_SAV!$BC951),0)</f>
        <v>0</v>
      </c>
      <c r="AN951" s="51">
        <f t="shared" si="301"/>
        <v>0</v>
      </c>
      <c r="AP951" s="304">
        <f t="shared" si="302"/>
        <v>0</v>
      </c>
      <c r="AQ951" s="304">
        <f t="shared" si="303"/>
        <v>0</v>
      </c>
      <c r="AR951" s="304">
        <f t="shared" si="304"/>
        <v>0</v>
      </c>
      <c r="AS951" s="304">
        <f t="shared" si="305"/>
        <v>0</v>
      </c>
      <c r="AT951" s="304">
        <f t="shared" si="306"/>
        <v>0</v>
      </c>
      <c r="AU951" s="304">
        <f t="shared" si="307"/>
        <v>0</v>
      </c>
      <c r="AV951" s="304">
        <f t="shared" si="308"/>
        <v>0</v>
      </c>
      <c r="AW951" s="304">
        <f t="shared" si="309"/>
        <v>0</v>
      </c>
      <c r="AX951" s="304">
        <f t="shared" si="310"/>
        <v>0</v>
      </c>
      <c r="AY951" s="304">
        <f t="shared" si="311"/>
        <v>0</v>
      </c>
      <c r="AZ951" s="304">
        <f t="shared" si="312"/>
        <v>0</v>
      </c>
      <c r="BA951" s="304">
        <f t="shared" si="313"/>
        <v>0</v>
      </c>
      <c r="BB951" s="304">
        <f t="shared" si="314"/>
        <v>0</v>
      </c>
      <c r="BC951" s="304">
        <f t="shared" si="315"/>
        <v>0</v>
      </c>
      <c r="BD951" s="304">
        <f t="shared" si="316"/>
        <v>0</v>
      </c>
      <c r="BE951" s="304">
        <f>IFERROR(IF(VLOOKUP($C951,Listen!$A$2:$F$45,6,0)="Ja",BB951-MAX(BC951:BD951),BB951-BC951),0)</f>
        <v>0</v>
      </c>
    </row>
    <row r="952" spans="1:57" x14ac:dyDescent="0.25">
      <c r="A952" s="320" t="str">
        <f>IF(AND(D952&lt;&gt;0,C952&lt;&gt;0,E952&lt;&gt;0),IF(B952&lt;&gt;0,CONCATENATE(B952,"-AGr",VLOOKUP(C952,Listen!$A$2:$D$45,4,FALSE),"-",D952,"-",E952,),CONCATENATE("AGr",VLOOKUP(C952,Listen!$A$2:$D$45,4,FALSE),"-",D952,"-",E952)),"keine vollständige ID")</f>
        <v>keine vollständige ID</v>
      </c>
      <c r="B952" s="301"/>
      <c r="C952" s="287"/>
      <c r="D952" s="34"/>
      <c r="E952" s="306"/>
      <c r="F952" s="116"/>
      <c r="G952" s="17"/>
      <c r="H952" s="17"/>
      <c r="I952" s="17"/>
      <c r="J952" s="17"/>
      <c r="K952" s="17"/>
      <c r="L952" s="17"/>
      <c r="M952" s="17"/>
      <c r="N952" s="17"/>
      <c r="O952" s="116"/>
      <c r="P952" s="117">
        <f>IF(D952&gt;A_Stammdaten!$B$12,0,SUM(G952,H952,J952,L952:M952)-SUM(I952,K952,N952:O952))</f>
        <v>0</v>
      </c>
      <c r="Q952" s="17"/>
      <c r="R952" s="17"/>
      <c r="S952" s="17"/>
      <c r="T952" s="17"/>
      <c r="U952" s="62">
        <f t="shared" si="296"/>
        <v>0</v>
      </c>
      <c r="V952" s="34"/>
      <c r="W952" s="34"/>
      <c r="X952" s="34"/>
      <c r="Y952" s="34"/>
      <c r="Z952" s="34"/>
      <c r="AA952" s="63" t="str">
        <f t="shared" si="297"/>
        <v>-</v>
      </c>
      <c r="AB952" s="63" t="str">
        <f t="shared" si="298"/>
        <v>-</v>
      </c>
      <c r="AC952" s="63">
        <f>IF(ISBLANK($C952),0,VLOOKUP($C952,Listen!$A$2:$C$45,2,FALSE))</f>
        <v>0</v>
      </c>
      <c r="AD952" s="63">
        <f>IF(ISBLANK($C952),0,VLOOKUP($C952,Listen!$A$2:$C$45,3,FALSE))</f>
        <v>0</v>
      </c>
      <c r="AE952" s="49">
        <f t="shared" si="299"/>
        <v>0</v>
      </c>
      <c r="AF952" s="49">
        <f t="shared" si="299"/>
        <v>0</v>
      </c>
      <c r="AG952" s="49">
        <f>IFERROR(IF(OR($V952&lt;&gt;"Ja",VLOOKUP($C952,Listen!$A$2:$F$45,5,0)="Nein",D952&lt;IF(C952="LNG Anbindungsanlagen gemäß separater Festlegung",2022,2023)),$AC952,$AA952),0)</f>
        <v>0</v>
      </c>
      <c r="AH952" s="49">
        <f>IFERROR(IF(OR($V952&lt;&gt;"Ja",VLOOKUP($C952,Listen!$A$2:$F$45,5,0)="Nein",D952&lt;IF(C952="LNG Anbindungsanlagen gemäß separater Festlegung",2022,2023)),$AC952,$AA952),0)</f>
        <v>0</v>
      </c>
      <c r="AI952" s="49">
        <f>IFERROR(IF(OR($W952&lt;&gt;"Ja",VLOOKUP($C952,Listen!$A$2:$F$45,6,0)="Nein"),$AC952,$AB952),0)</f>
        <v>0</v>
      </c>
      <c r="AJ952" s="49">
        <f>IFERROR(IF(OR($W952&lt;&gt;"Ja",VLOOKUP($C952,Listen!$A$2:$F$45,6,0)="Nein"),$AC952,$AB952),0)</f>
        <v>0</v>
      </c>
      <c r="AK952" s="49">
        <f>IFERROR(IF(OR($W952&lt;&gt;"Ja",VLOOKUP($C952,Listen!$A$2:$F$45,6,0)="Nein"),$AC952,$AB952),0)</f>
        <v>0</v>
      </c>
      <c r="AL952" s="51">
        <f t="shared" si="300"/>
        <v>0</v>
      </c>
      <c r="AM952" s="296">
        <f>IFERROR(IF(VLOOKUP($C952,Listen!$A$2:$F$45,6,0)="Ja",MAX(BC952:BD952),D_SAV!$BC952),0)</f>
        <v>0</v>
      </c>
      <c r="AN952" s="51">
        <f t="shared" si="301"/>
        <v>0</v>
      </c>
      <c r="AP952" s="304">
        <f t="shared" si="302"/>
        <v>0</v>
      </c>
      <c r="AQ952" s="304">
        <f t="shared" si="303"/>
        <v>0</v>
      </c>
      <c r="AR952" s="304">
        <f t="shared" si="304"/>
        <v>0</v>
      </c>
      <c r="AS952" s="304">
        <f t="shared" si="305"/>
        <v>0</v>
      </c>
      <c r="AT952" s="304">
        <f t="shared" si="306"/>
        <v>0</v>
      </c>
      <c r="AU952" s="304">
        <f t="shared" si="307"/>
        <v>0</v>
      </c>
      <c r="AV952" s="304">
        <f t="shared" si="308"/>
        <v>0</v>
      </c>
      <c r="AW952" s="304">
        <f t="shared" si="309"/>
        <v>0</v>
      </c>
      <c r="AX952" s="304">
        <f t="shared" si="310"/>
        <v>0</v>
      </c>
      <c r="AY952" s="304">
        <f t="shared" si="311"/>
        <v>0</v>
      </c>
      <c r="AZ952" s="304">
        <f t="shared" si="312"/>
        <v>0</v>
      </c>
      <c r="BA952" s="304">
        <f t="shared" si="313"/>
        <v>0</v>
      </c>
      <c r="BB952" s="304">
        <f t="shared" si="314"/>
        <v>0</v>
      </c>
      <c r="BC952" s="304">
        <f t="shared" si="315"/>
        <v>0</v>
      </c>
      <c r="BD952" s="304">
        <f t="shared" si="316"/>
        <v>0</v>
      </c>
      <c r="BE952" s="304">
        <f>IFERROR(IF(VLOOKUP($C952,Listen!$A$2:$F$45,6,0)="Ja",BB952-MAX(BC952:BD952),BB952-BC952),0)</f>
        <v>0</v>
      </c>
    </row>
    <row r="953" spans="1:57" x14ac:dyDescent="0.25">
      <c r="A953" s="320" t="str">
        <f>IF(AND(D953&lt;&gt;0,C953&lt;&gt;0,E953&lt;&gt;0),IF(B953&lt;&gt;0,CONCATENATE(B953,"-AGr",VLOOKUP(C953,Listen!$A$2:$D$45,4,FALSE),"-",D953,"-",E953,),CONCATENATE("AGr",VLOOKUP(C953,Listen!$A$2:$D$45,4,FALSE),"-",D953,"-",E953)),"keine vollständige ID")</f>
        <v>keine vollständige ID</v>
      </c>
      <c r="B953" s="301"/>
      <c r="C953" s="287"/>
      <c r="D953" s="34"/>
      <c r="E953" s="306"/>
      <c r="F953" s="116"/>
      <c r="G953" s="17"/>
      <c r="H953" s="17"/>
      <c r="I953" s="17"/>
      <c r="J953" s="17"/>
      <c r="K953" s="17"/>
      <c r="L953" s="17"/>
      <c r="M953" s="17"/>
      <c r="N953" s="17"/>
      <c r="O953" s="116"/>
      <c r="P953" s="117">
        <f>IF(D953&gt;A_Stammdaten!$B$12,0,SUM(G953,H953,J953,L953:M953)-SUM(I953,K953,N953:O953))</f>
        <v>0</v>
      </c>
      <c r="Q953" s="17"/>
      <c r="R953" s="17"/>
      <c r="S953" s="17"/>
      <c r="T953" s="17"/>
      <c r="U953" s="62">
        <f t="shared" si="296"/>
        <v>0</v>
      </c>
      <c r="V953" s="34"/>
      <c r="W953" s="34"/>
      <c r="X953" s="34"/>
      <c r="Y953" s="34"/>
      <c r="Z953" s="34"/>
      <c r="AA953" s="63" t="str">
        <f t="shared" si="297"/>
        <v>-</v>
      </c>
      <c r="AB953" s="63" t="str">
        <f t="shared" si="298"/>
        <v>-</v>
      </c>
      <c r="AC953" s="63">
        <f>IF(ISBLANK($C953),0,VLOOKUP($C953,Listen!$A$2:$C$45,2,FALSE))</f>
        <v>0</v>
      </c>
      <c r="AD953" s="63">
        <f>IF(ISBLANK($C953),0,VLOOKUP($C953,Listen!$A$2:$C$45,3,FALSE))</f>
        <v>0</v>
      </c>
      <c r="AE953" s="49">
        <f t="shared" si="299"/>
        <v>0</v>
      </c>
      <c r="AF953" s="49">
        <f t="shared" si="299"/>
        <v>0</v>
      </c>
      <c r="AG953" s="49">
        <f>IFERROR(IF(OR($V953&lt;&gt;"Ja",VLOOKUP($C953,Listen!$A$2:$F$45,5,0)="Nein",D953&lt;IF(C953="LNG Anbindungsanlagen gemäß separater Festlegung",2022,2023)),$AC953,$AA953),0)</f>
        <v>0</v>
      </c>
      <c r="AH953" s="49">
        <f>IFERROR(IF(OR($V953&lt;&gt;"Ja",VLOOKUP($C953,Listen!$A$2:$F$45,5,0)="Nein",D953&lt;IF(C953="LNG Anbindungsanlagen gemäß separater Festlegung",2022,2023)),$AC953,$AA953),0)</f>
        <v>0</v>
      </c>
      <c r="AI953" s="49">
        <f>IFERROR(IF(OR($W953&lt;&gt;"Ja",VLOOKUP($C953,Listen!$A$2:$F$45,6,0)="Nein"),$AC953,$AB953),0)</f>
        <v>0</v>
      </c>
      <c r="AJ953" s="49">
        <f>IFERROR(IF(OR($W953&lt;&gt;"Ja",VLOOKUP($C953,Listen!$A$2:$F$45,6,0)="Nein"),$AC953,$AB953),0)</f>
        <v>0</v>
      </c>
      <c r="AK953" s="49">
        <f>IFERROR(IF(OR($W953&lt;&gt;"Ja",VLOOKUP($C953,Listen!$A$2:$F$45,6,0)="Nein"),$AC953,$AB953),0)</f>
        <v>0</v>
      </c>
      <c r="AL953" s="51">
        <f t="shared" si="300"/>
        <v>0</v>
      </c>
      <c r="AM953" s="296">
        <f>IFERROR(IF(VLOOKUP($C953,Listen!$A$2:$F$45,6,0)="Ja",MAX(BC953:BD953),D_SAV!$BC953),0)</f>
        <v>0</v>
      </c>
      <c r="AN953" s="51">
        <f t="shared" si="301"/>
        <v>0</v>
      </c>
      <c r="AP953" s="304">
        <f t="shared" si="302"/>
        <v>0</v>
      </c>
      <c r="AQ953" s="304">
        <f t="shared" si="303"/>
        <v>0</v>
      </c>
      <c r="AR953" s="304">
        <f t="shared" si="304"/>
        <v>0</v>
      </c>
      <c r="AS953" s="304">
        <f t="shared" si="305"/>
        <v>0</v>
      </c>
      <c r="AT953" s="304">
        <f t="shared" si="306"/>
        <v>0</v>
      </c>
      <c r="AU953" s="304">
        <f t="shared" si="307"/>
        <v>0</v>
      </c>
      <c r="AV953" s="304">
        <f t="shared" si="308"/>
        <v>0</v>
      </c>
      <c r="AW953" s="304">
        <f t="shared" si="309"/>
        <v>0</v>
      </c>
      <c r="AX953" s="304">
        <f t="shared" si="310"/>
        <v>0</v>
      </c>
      <c r="AY953" s="304">
        <f t="shared" si="311"/>
        <v>0</v>
      </c>
      <c r="AZ953" s="304">
        <f t="shared" si="312"/>
        <v>0</v>
      </c>
      <c r="BA953" s="304">
        <f t="shared" si="313"/>
        <v>0</v>
      </c>
      <c r="BB953" s="304">
        <f t="shared" si="314"/>
        <v>0</v>
      </c>
      <c r="BC953" s="304">
        <f t="shared" si="315"/>
        <v>0</v>
      </c>
      <c r="BD953" s="304">
        <f t="shared" si="316"/>
        <v>0</v>
      </c>
      <c r="BE953" s="304">
        <f>IFERROR(IF(VLOOKUP($C953,Listen!$A$2:$F$45,6,0)="Ja",BB953-MAX(BC953:BD953),BB953-BC953),0)</f>
        <v>0</v>
      </c>
    </row>
    <row r="954" spans="1:57" x14ac:dyDescent="0.25">
      <c r="A954" s="320" t="str">
        <f>IF(AND(D954&lt;&gt;0,C954&lt;&gt;0,E954&lt;&gt;0),IF(B954&lt;&gt;0,CONCATENATE(B954,"-AGr",VLOOKUP(C954,Listen!$A$2:$D$45,4,FALSE),"-",D954,"-",E954,),CONCATENATE("AGr",VLOOKUP(C954,Listen!$A$2:$D$45,4,FALSE),"-",D954,"-",E954)),"keine vollständige ID")</f>
        <v>keine vollständige ID</v>
      </c>
      <c r="B954" s="301"/>
      <c r="C954" s="287"/>
      <c r="D954" s="34"/>
      <c r="E954" s="306"/>
      <c r="F954" s="116"/>
      <c r="G954" s="17"/>
      <c r="H954" s="17"/>
      <c r="I954" s="17"/>
      <c r="J954" s="17"/>
      <c r="K954" s="17"/>
      <c r="L954" s="17"/>
      <c r="M954" s="17"/>
      <c r="N954" s="17"/>
      <c r="O954" s="116"/>
      <c r="P954" s="117">
        <f>IF(D954&gt;A_Stammdaten!$B$12,0,SUM(G954,H954,J954,L954:M954)-SUM(I954,K954,N954:O954))</f>
        <v>0</v>
      </c>
      <c r="Q954" s="17"/>
      <c r="R954" s="17"/>
      <c r="S954" s="17"/>
      <c r="T954" s="17"/>
      <c r="U954" s="62">
        <f t="shared" si="296"/>
        <v>0</v>
      </c>
      <c r="V954" s="34"/>
      <c r="W954" s="34"/>
      <c r="X954" s="34"/>
      <c r="Y954" s="34"/>
      <c r="Z954" s="34"/>
      <c r="AA954" s="63" t="str">
        <f t="shared" si="297"/>
        <v>-</v>
      </c>
      <c r="AB954" s="63" t="str">
        <f t="shared" si="298"/>
        <v>-</v>
      </c>
      <c r="AC954" s="63">
        <f>IF(ISBLANK($C954),0,VLOOKUP($C954,Listen!$A$2:$C$45,2,FALSE))</f>
        <v>0</v>
      </c>
      <c r="AD954" s="63">
        <f>IF(ISBLANK($C954),0,VLOOKUP($C954,Listen!$A$2:$C$45,3,FALSE))</f>
        <v>0</v>
      </c>
      <c r="AE954" s="49">
        <f t="shared" si="299"/>
        <v>0</v>
      </c>
      <c r="AF954" s="49">
        <f t="shared" si="299"/>
        <v>0</v>
      </c>
      <c r="AG954" s="49">
        <f>IFERROR(IF(OR($V954&lt;&gt;"Ja",VLOOKUP($C954,Listen!$A$2:$F$45,5,0)="Nein",D954&lt;IF(C954="LNG Anbindungsanlagen gemäß separater Festlegung",2022,2023)),$AC954,$AA954),0)</f>
        <v>0</v>
      </c>
      <c r="AH954" s="49">
        <f>IFERROR(IF(OR($V954&lt;&gt;"Ja",VLOOKUP($C954,Listen!$A$2:$F$45,5,0)="Nein",D954&lt;IF(C954="LNG Anbindungsanlagen gemäß separater Festlegung",2022,2023)),$AC954,$AA954),0)</f>
        <v>0</v>
      </c>
      <c r="AI954" s="49">
        <f>IFERROR(IF(OR($W954&lt;&gt;"Ja",VLOOKUP($C954,Listen!$A$2:$F$45,6,0)="Nein"),$AC954,$AB954),0)</f>
        <v>0</v>
      </c>
      <c r="AJ954" s="49">
        <f>IFERROR(IF(OR($W954&lt;&gt;"Ja",VLOOKUP($C954,Listen!$A$2:$F$45,6,0)="Nein"),$AC954,$AB954),0)</f>
        <v>0</v>
      </c>
      <c r="AK954" s="49">
        <f>IFERROR(IF(OR($W954&lt;&gt;"Ja",VLOOKUP($C954,Listen!$A$2:$F$45,6,0)="Nein"),$AC954,$AB954),0)</f>
        <v>0</v>
      </c>
      <c r="AL954" s="51">
        <f t="shared" si="300"/>
        <v>0</v>
      </c>
      <c r="AM954" s="296">
        <f>IFERROR(IF(VLOOKUP($C954,Listen!$A$2:$F$45,6,0)="Ja",MAX(BC954:BD954),D_SAV!$BC954),0)</f>
        <v>0</v>
      </c>
      <c r="AN954" s="51">
        <f t="shared" si="301"/>
        <v>0</v>
      </c>
      <c r="AP954" s="304">
        <f t="shared" si="302"/>
        <v>0</v>
      </c>
      <c r="AQ954" s="304">
        <f t="shared" si="303"/>
        <v>0</v>
      </c>
      <c r="AR954" s="304">
        <f t="shared" si="304"/>
        <v>0</v>
      </c>
      <c r="AS954" s="304">
        <f t="shared" si="305"/>
        <v>0</v>
      </c>
      <c r="AT954" s="304">
        <f t="shared" si="306"/>
        <v>0</v>
      </c>
      <c r="AU954" s="304">
        <f t="shared" si="307"/>
        <v>0</v>
      </c>
      <c r="AV954" s="304">
        <f t="shared" si="308"/>
        <v>0</v>
      </c>
      <c r="AW954" s="304">
        <f t="shared" si="309"/>
        <v>0</v>
      </c>
      <c r="AX954" s="304">
        <f t="shared" si="310"/>
        <v>0</v>
      </c>
      <c r="AY954" s="304">
        <f t="shared" si="311"/>
        <v>0</v>
      </c>
      <c r="AZ954" s="304">
        <f t="shared" si="312"/>
        <v>0</v>
      </c>
      <c r="BA954" s="304">
        <f t="shared" si="313"/>
        <v>0</v>
      </c>
      <c r="BB954" s="304">
        <f t="shared" si="314"/>
        <v>0</v>
      </c>
      <c r="BC954" s="304">
        <f t="shared" si="315"/>
        <v>0</v>
      </c>
      <c r="BD954" s="304">
        <f t="shared" si="316"/>
        <v>0</v>
      </c>
      <c r="BE954" s="304">
        <f>IFERROR(IF(VLOOKUP($C954,Listen!$A$2:$F$45,6,0)="Ja",BB954-MAX(BC954:BD954),BB954-BC954),0)</f>
        <v>0</v>
      </c>
    </row>
    <row r="955" spans="1:57" x14ac:dyDescent="0.25">
      <c r="A955" s="320" t="str">
        <f>IF(AND(D955&lt;&gt;0,C955&lt;&gt;0,E955&lt;&gt;0),IF(B955&lt;&gt;0,CONCATENATE(B955,"-AGr",VLOOKUP(C955,Listen!$A$2:$D$45,4,FALSE),"-",D955,"-",E955,),CONCATENATE("AGr",VLOOKUP(C955,Listen!$A$2:$D$45,4,FALSE),"-",D955,"-",E955)),"keine vollständige ID")</f>
        <v>keine vollständige ID</v>
      </c>
      <c r="B955" s="301"/>
      <c r="C955" s="287"/>
      <c r="D955" s="34"/>
      <c r="E955" s="306"/>
      <c r="F955" s="116"/>
      <c r="G955" s="17"/>
      <c r="H955" s="17"/>
      <c r="I955" s="17"/>
      <c r="J955" s="17"/>
      <c r="K955" s="17"/>
      <c r="L955" s="17"/>
      <c r="M955" s="17"/>
      <c r="N955" s="17"/>
      <c r="O955" s="116"/>
      <c r="P955" s="117">
        <f>IF(D955&gt;A_Stammdaten!$B$12,0,SUM(G955,H955,J955,L955:M955)-SUM(I955,K955,N955:O955))</f>
        <v>0</v>
      </c>
      <c r="Q955" s="17"/>
      <c r="R955" s="17"/>
      <c r="S955" s="17"/>
      <c r="T955" s="17"/>
      <c r="U955" s="62">
        <f t="shared" si="296"/>
        <v>0</v>
      </c>
      <c r="V955" s="34"/>
      <c r="W955" s="34"/>
      <c r="X955" s="34"/>
      <c r="Y955" s="34"/>
      <c r="Z955" s="34"/>
      <c r="AA955" s="63" t="str">
        <f t="shared" si="297"/>
        <v>-</v>
      </c>
      <c r="AB955" s="63" t="str">
        <f t="shared" si="298"/>
        <v>-</v>
      </c>
      <c r="AC955" s="63">
        <f>IF(ISBLANK($C955),0,VLOOKUP($C955,Listen!$A$2:$C$45,2,FALSE))</f>
        <v>0</v>
      </c>
      <c r="AD955" s="63">
        <f>IF(ISBLANK($C955),0,VLOOKUP($C955,Listen!$A$2:$C$45,3,FALSE))</f>
        <v>0</v>
      </c>
      <c r="AE955" s="49">
        <f t="shared" si="299"/>
        <v>0</v>
      </c>
      <c r="AF955" s="49">
        <f t="shared" si="299"/>
        <v>0</v>
      </c>
      <c r="AG955" s="49">
        <f>IFERROR(IF(OR($V955&lt;&gt;"Ja",VLOOKUP($C955,Listen!$A$2:$F$45,5,0)="Nein",D955&lt;IF(C955="LNG Anbindungsanlagen gemäß separater Festlegung",2022,2023)),$AC955,$AA955),0)</f>
        <v>0</v>
      </c>
      <c r="AH955" s="49">
        <f>IFERROR(IF(OR($V955&lt;&gt;"Ja",VLOOKUP($C955,Listen!$A$2:$F$45,5,0)="Nein",D955&lt;IF(C955="LNG Anbindungsanlagen gemäß separater Festlegung",2022,2023)),$AC955,$AA955),0)</f>
        <v>0</v>
      </c>
      <c r="AI955" s="49">
        <f>IFERROR(IF(OR($W955&lt;&gt;"Ja",VLOOKUP($C955,Listen!$A$2:$F$45,6,0)="Nein"),$AC955,$AB955),0)</f>
        <v>0</v>
      </c>
      <c r="AJ955" s="49">
        <f>IFERROR(IF(OR($W955&lt;&gt;"Ja",VLOOKUP($C955,Listen!$A$2:$F$45,6,0)="Nein"),$AC955,$AB955),0)</f>
        <v>0</v>
      </c>
      <c r="AK955" s="49">
        <f>IFERROR(IF(OR($W955&lt;&gt;"Ja",VLOOKUP($C955,Listen!$A$2:$F$45,6,0)="Nein"),$AC955,$AB955),0)</f>
        <v>0</v>
      </c>
      <c r="AL955" s="51">
        <f t="shared" si="300"/>
        <v>0</v>
      </c>
      <c r="AM955" s="296">
        <f>IFERROR(IF(VLOOKUP($C955,Listen!$A$2:$F$45,6,0)="Ja",MAX(BC955:BD955),D_SAV!$BC955),0)</f>
        <v>0</v>
      </c>
      <c r="AN955" s="51">
        <f t="shared" si="301"/>
        <v>0</v>
      </c>
      <c r="AP955" s="304">
        <f t="shared" si="302"/>
        <v>0</v>
      </c>
      <c r="AQ955" s="304">
        <f t="shared" si="303"/>
        <v>0</v>
      </c>
      <c r="AR955" s="304">
        <f t="shared" si="304"/>
        <v>0</v>
      </c>
      <c r="AS955" s="304">
        <f t="shared" si="305"/>
        <v>0</v>
      </c>
      <c r="AT955" s="304">
        <f t="shared" si="306"/>
        <v>0</v>
      </c>
      <c r="AU955" s="304">
        <f t="shared" si="307"/>
        <v>0</v>
      </c>
      <c r="AV955" s="304">
        <f t="shared" si="308"/>
        <v>0</v>
      </c>
      <c r="AW955" s="304">
        <f t="shared" si="309"/>
        <v>0</v>
      </c>
      <c r="AX955" s="304">
        <f t="shared" si="310"/>
        <v>0</v>
      </c>
      <c r="AY955" s="304">
        <f t="shared" si="311"/>
        <v>0</v>
      </c>
      <c r="AZ955" s="304">
        <f t="shared" si="312"/>
        <v>0</v>
      </c>
      <c r="BA955" s="304">
        <f t="shared" si="313"/>
        <v>0</v>
      </c>
      <c r="BB955" s="304">
        <f t="shared" si="314"/>
        <v>0</v>
      </c>
      <c r="BC955" s="304">
        <f t="shared" si="315"/>
        <v>0</v>
      </c>
      <c r="BD955" s="304">
        <f t="shared" si="316"/>
        <v>0</v>
      </c>
      <c r="BE955" s="304">
        <f>IFERROR(IF(VLOOKUP($C955,Listen!$A$2:$F$45,6,0)="Ja",BB955-MAX(BC955:BD955),BB955-BC955),0)</f>
        <v>0</v>
      </c>
    </row>
    <row r="956" spans="1:57" x14ac:dyDescent="0.25">
      <c r="A956" s="320" t="str">
        <f>IF(AND(D956&lt;&gt;0,C956&lt;&gt;0,E956&lt;&gt;0),IF(B956&lt;&gt;0,CONCATENATE(B956,"-AGr",VLOOKUP(C956,Listen!$A$2:$D$45,4,FALSE),"-",D956,"-",E956,),CONCATENATE("AGr",VLOOKUP(C956,Listen!$A$2:$D$45,4,FALSE),"-",D956,"-",E956)),"keine vollständige ID")</f>
        <v>keine vollständige ID</v>
      </c>
      <c r="B956" s="301"/>
      <c r="C956" s="287"/>
      <c r="D956" s="34"/>
      <c r="E956" s="306"/>
      <c r="F956" s="116"/>
      <c r="G956" s="17"/>
      <c r="H956" s="17"/>
      <c r="I956" s="17"/>
      <c r="J956" s="17"/>
      <c r="K956" s="17"/>
      <c r="L956" s="17"/>
      <c r="M956" s="17"/>
      <c r="N956" s="17"/>
      <c r="O956" s="116"/>
      <c r="P956" s="117">
        <f>IF(D956&gt;A_Stammdaten!$B$12,0,SUM(G956,H956,J956,L956:M956)-SUM(I956,K956,N956:O956))</f>
        <v>0</v>
      </c>
      <c r="Q956" s="17"/>
      <c r="R956" s="17"/>
      <c r="S956" s="17"/>
      <c r="T956" s="17"/>
      <c r="U956" s="62">
        <f t="shared" si="296"/>
        <v>0</v>
      </c>
      <c r="V956" s="34"/>
      <c r="W956" s="34"/>
      <c r="X956" s="34"/>
      <c r="Y956" s="34"/>
      <c r="Z956" s="34"/>
      <c r="AA956" s="63" t="str">
        <f t="shared" si="297"/>
        <v>-</v>
      </c>
      <c r="AB956" s="63" t="str">
        <f t="shared" si="298"/>
        <v>-</v>
      </c>
      <c r="AC956" s="63">
        <f>IF(ISBLANK($C956),0,VLOOKUP($C956,Listen!$A$2:$C$45,2,FALSE))</f>
        <v>0</v>
      </c>
      <c r="AD956" s="63">
        <f>IF(ISBLANK($C956),0,VLOOKUP($C956,Listen!$A$2:$C$45,3,FALSE))</f>
        <v>0</v>
      </c>
      <c r="AE956" s="49">
        <f t="shared" si="299"/>
        <v>0</v>
      </c>
      <c r="AF956" s="49">
        <f t="shared" si="299"/>
        <v>0</v>
      </c>
      <c r="AG956" s="49">
        <f>IFERROR(IF(OR($V956&lt;&gt;"Ja",VLOOKUP($C956,Listen!$A$2:$F$45,5,0)="Nein",D956&lt;IF(C956="LNG Anbindungsanlagen gemäß separater Festlegung",2022,2023)),$AC956,$AA956),0)</f>
        <v>0</v>
      </c>
      <c r="AH956" s="49">
        <f>IFERROR(IF(OR($V956&lt;&gt;"Ja",VLOOKUP($C956,Listen!$A$2:$F$45,5,0)="Nein",D956&lt;IF(C956="LNG Anbindungsanlagen gemäß separater Festlegung",2022,2023)),$AC956,$AA956),0)</f>
        <v>0</v>
      </c>
      <c r="AI956" s="49">
        <f>IFERROR(IF(OR($W956&lt;&gt;"Ja",VLOOKUP($C956,Listen!$A$2:$F$45,6,0)="Nein"),$AC956,$AB956),0)</f>
        <v>0</v>
      </c>
      <c r="AJ956" s="49">
        <f>IFERROR(IF(OR($W956&lt;&gt;"Ja",VLOOKUP($C956,Listen!$A$2:$F$45,6,0)="Nein"),$AC956,$AB956),0)</f>
        <v>0</v>
      </c>
      <c r="AK956" s="49">
        <f>IFERROR(IF(OR($W956&lt;&gt;"Ja",VLOOKUP($C956,Listen!$A$2:$F$45,6,0)="Nein"),$AC956,$AB956),0)</f>
        <v>0</v>
      </c>
      <c r="AL956" s="51">
        <f t="shared" si="300"/>
        <v>0</v>
      </c>
      <c r="AM956" s="296">
        <f>IFERROR(IF(VLOOKUP($C956,Listen!$A$2:$F$45,6,0)="Ja",MAX(BC956:BD956),D_SAV!$BC956),0)</f>
        <v>0</v>
      </c>
      <c r="AN956" s="51">
        <f t="shared" si="301"/>
        <v>0</v>
      </c>
      <c r="AP956" s="304">
        <f t="shared" si="302"/>
        <v>0</v>
      </c>
      <c r="AQ956" s="304">
        <f t="shared" si="303"/>
        <v>0</v>
      </c>
      <c r="AR956" s="304">
        <f t="shared" si="304"/>
        <v>0</v>
      </c>
      <c r="AS956" s="304">
        <f t="shared" si="305"/>
        <v>0</v>
      </c>
      <c r="AT956" s="304">
        <f t="shared" si="306"/>
        <v>0</v>
      </c>
      <c r="AU956" s="304">
        <f t="shared" si="307"/>
        <v>0</v>
      </c>
      <c r="AV956" s="304">
        <f t="shared" si="308"/>
        <v>0</v>
      </c>
      <c r="AW956" s="304">
        <f t="shared" si="309"/>
        <v>0</v>
      </c>
      <c r="AX956" s="304">
        <f t="shared" si="310"/>
        <v>0</v>
      </c>
      <c r="AY956" s="304">
        <f t="shared" si="311"/>
        <v>0</v>
      </c>
      <c r="AZ956" s="304">
        <f t="shared" si="312"/>
        <v>0</v>
      </c>
      <c r="BA956" s="304">
        <f t="shared" si="313"/>
        <v>0</v>
      </c>
      <c r="BB956" s="304">
        <f t="shared" si="314"/>
        <v>0</v>
      </c>
      <c r="BC956" s="304">
        <f t="shared" si="315"/>
        <v>0</v>
      </c>
      <c r="BD956" s="304">
        <f t="shared" si="316"/>
        <v>0</v>
      </c>
      <c r="BE956" s="304">
        <f>IFERROR(IF(VLOOKUP($C956,Listen!$A$2:$F$45,6,0)="Ja",BB956-MAX(BC956:BD956),BB956-BC956),0)</f>
        <v>0</v>
      </c>
    </row>
    <row r="957" spans="1:57" x14ac:dyDescent="0.25">
      <c r="A957" s="320" t="str">
        <f>IF(AND(D957&lt;&gt;0,C957&lt;&gt;0,E957&lt;&gt;0),IF(B957&lt;&gt;0,CONCATENATE(B957,"-AGr",VLOOKUP(C957,Listen!$A$2:$D$45,4,FALSE),"-",D957,"-",E957,),CONCATENATE("AGr",VLOOKUP(C957,Listen!$A$2:$D$45,4,FALSE),"-",D957,"-",E957)),"keine vollständige ID")</f>
        <v>keine vollständige ID</v>
      </c>
      <c r="B957" s="301"/>
      <c r="C957" s="287"/>
      <c r="D957" s="34"/>
      <c r="E957" s="306"/>
      <c r="F957" s="116"/>
      <c r="G957" s="17"/>
      <c r="H957" s="17"/>
      <c r="I957" s="17"/>
      <c r="J957" s="17"/>
      <c r="K957" s="17"/>
      <c r="L957" s="17"/>
      <c r="M957" s="17"/>
      <c r="N957" s="17"/>
      <c r="O957" s="116"/>
      <c r="P957" s="117">
        <f>IF(D957&gt;A_Stammdaten!$B$12,0,SUM(G957,H957,J957,L957:M957)-SUM(I957,K957,N957:O957))</f>
        <v>0</v>
      </c>
      <c r="Q957" s="17"/>
      <c r="R957" s="17"/>
      <c r="S957" s="17"/>
      <c r="T957" s="17"/>
      <c r="U957" s="62">
        <f t="shared" si="296"/>
        <v>0</v>
      </c>
      <c r="V957" s="34"/>
      <c r="W957" s="34"/>
      <c r="X957" s="34"/>
      <c r="Y957" s="34"/>
      <c r="Z957" s="34"/>
      <c r="AA957" s="63" t="str">
        <f t="shared" si="297"/>
        <v>-</v>
      </c>
      <c r="AB957" s="63" t="str">
        <f t="shared" si="298"/>
        <v>-</v>
      </c>
      <c r="AC957" s="63">
        <f>IF(ISBLANK($C957),0,VLOOKUP($C957,Listen!$A$2:$C$45,2,FALSE))</f>
        <v>0</v>
      </c>
      <c r="AD957" s="63">
        <f>IF(ISBLANK($C957),0,VLOOKUP($C957,Listen!$A$2:$C$45,3,FALSE))</f>
        <v>0</v>
      </c>
      <c r="AE957" s="49">
        <f t="shared" si="299"/>
        <v>0</v>
      </c>
      <c r="AF957" s="49">
        <f t="shared" si="299"/>
        <v>0</v>
      </c>
      <c r="AG957" s="49">
        <f>IFERROR(IF(OR($V957&lt;&gt;"Ja",VLOOKUP($C957,Listen!$A$2:$F$45,5,0)="Nein",D957&lt;IF(C957="LNG Anbindungsanlagen gemäß separater Festlegung",2022,2023)),$AC957,$AA957),0)</f>
        <v>0</v>
      </c>
      <c r="AH957" s="49">
        <f>IFERROR(IF(OR($V957&lt;&gt;"Ja",VLOOKUP($C957,Listen!$A$2:$F$45,5,0)="Nein",D957&lt;IF(C957="LNG Anbindungsanlagen gemäß separater Festlegung",2022,2023)),$AC957,$AA957),0)</f>
        <v>0</v>
      </c>
      <c r="AI957" s="49">
        <f>IFERROR(IF(OR($W957&lt;&gt;"Ja",VLOOKUP($C957,Listen!$A$2:$F$45,6,0)="Nein"),$AC957,$AB957),0)</f>
        <v>0</v>
      </c>
      <c r="AJ957" s="49">
        <f>IFERROR(IF(OR($W957&lt;&gt;"Ja",VLOOKUP($C957,Listen!$A$2:$F$45,6,0)="Nein"),$AC957,$AB957),0)</f>
        <v>0</v>
      </c>
      <c r="AK957" s="49">
        <f>IFERROR(IF(OR($W957&lt;&gt;"Ja",VLOOKUP($C957,Listen!$A$2:$F$45,6,0)="Nein"),$AC957,$AB957),0)</f>
        <v>0</v>
      </c>
      <c r="AL957" s="51">
        <f t="shared" si="300"/>
        <v>0</v>
      </c>
      <c r="AM957" s="296">
        <f>IFERROR(IF(VLOOKUP($C957,Listen!$A$2:$F$45,6,0)="Ja",MAX(BC957:BD957),D_SAV!$BC957),0)</f>
        <v>0</v>
      </c>
      <c r="AN957" s="51">
        <f t="shared" si="301"/>
        <v>0</v>
      </c>
      <c r="AP957" s="304">
        <f t="shared" si="302"/>
        <v>0</v>
      </c>
      <c r="AQ957" s="304">
        <f t="shared" si="303"/>
        <v>0</v>
      </c>
      <c r="AR957" s="304">
        <f t="shared" si="304"/>
        <v>0</v>
      </c>
      <c r="AS957" s="304">
        <f t="shared" si="305"/>
        <v>0</v>
      </c>
      <c r="AT957" s="304">
        <f t="shared" si="306"/>
        <v>0</v>
      </c>
      <c r="AU957" s="304">
        <f t="shared" si="307"/>
        <v>0</v>
      </c>
      <c r="AV957" s="304">
        <f t="shared" si="308"/>
        <v>0</v>
      </c>
      <c r="AW957" s="304">
        <f t="shared" si="309"/>
        <v>0</v>
      </c>
      <c r="AX957" s="304">
        <f t="shared" si="310"/>
        <v>0</v>
      </c>
      <c r="AY957" s="304">
        <f t="shared" si="311"/>
        <v>0</v>
      </c>
      <c r="AZ957" s="304">
        <f t="shared" si="312"/>
        <v>0</v>
      </c>
      <c r="BA957" s="304">
        <f t="shared" si="313"/>
        <v>0</v>
      </c>
      <c r="BB957" s="304">
        <f t="shared" si="314"/>
        <v>0</v>
      </c>
      <c r="BC957" s="304">
        <f t="shared" si="315"/>
        <v>0</v>
      </c>
      <c r="BD957" s="304">
        <f t="shared" si="316"/>
        <v>0</v>
      </c>
      <c r="BE957" s="304">
        <f>IFERROR(IF(VLOOKUP($C957,Listen!$A$2:$F$45,6,0)="Ja",BB957-MAX(BC957:BD957),BB957-BC957),0)</f>
        <v>0</v>
      </c>
    </row>
    <row r="958" spans="1:57" x14ac:dyDescent="0.25">
      <c r="A958" s="320" t="str">
        <f>IF(AND(D958&lt;&gt;0,C958&lt;&gt;0,E958&lt;&gt;0),IF(B958&lt;&gt;0,CONCATENATE(B958,"-AGr",VLOOKUP(C958,Listen!$A$2:$D$45,4,FALSE),"-",D958,"-",E958,),CONCATENATE("AGr",VLOOKUP(C958,Listen!$A$2:$D$45,4,FALSE),"-",D958,"-",E958)),"keine vollständige ID")</f>
        <v>keine vollständige ID</v>
      </c>
      <c r="B958" s="301"/>
      <c r="C958" s="287"/>
      <c r="D958" s="34"/>
      <c r="E958" s="306"/>
      <c r="F958" s="116"/>
      <c r="G958" s="17"/>
      <c r="H958" s="17"/>
      <c r="I958" s="17"/>
      <c r="J958" s="17"/>
      <c r="K958" s="17"/>
      <c r="L958" s="17"/>
      <c r="M958" s="17"/>
      <c r="N958" s="17"/>
      <c r="O958" s="116"/>
      <c r="P958" s="117">
        <f>IF(D958&gt;A_Stammdaten!$B$12,0,SUM(G958,H958,J958,L958:M958)-SUM(I958,K958,N958:O958))</f>
        <v>0</v>
      </c>
      <c r="Q958" s="17"/>
      <c r="R958" s="17"/>
      <c r="S958" s="17"/>
      <c r="T958" s="17"/>
      <c r="U958" s="62">
        <f t="shared" si="296"/>
        <v>0</v>
      </c>
      <c r="V958" s="34"/>
      <c r="W958" s="34"/>
      <c r="X958" s="34"/>
      <c r="Y958" s="34"/>
      <c r="Z958" s="34"/>
      <c r="AA958" s="63" t="str">
        <f t="shared" si="297"/>
        <v>-</v>
      </c>
      <c r="AB958" s="63" t="str">
        <f t="shared" si="298"/>
        <v>-</v>
      </c>
      <c r="AC958" s="63">
        <f>IF(ISBLANK($C958),0,VLOOKUP($C958,Listen!$A$2:$C$45,2,FALSE))</f>
        <v>0</v>
      </c>
      <c r="AD958" s="63">
        <f>IF(ISBLANK($C958),0,VLOOKUP($C958,Listen!$A$2:$C$45,3,FALSE))</f>
        <v>0</v>
      </c>
      <c r="AE958" s="49">
        <f t="shared" si="299"/>
        <v>0</v>
      </c>
      <c r="AF958" s="49">
        <f t="shared" si="299"/>
        <v>0</v>
      </c>
      <c r="AG958" s="49">
        <f>IFERROR(IF(OR($V958&lt;&gt;"Ja",VLOOKUP($C958,Listen!$A$2:$F$45,5,0)="Nein",D958&lt;IF(C958="LNG Anbindungsanlagen gemäß separater Festlegung",2022,2023)),$AC958,$AA958),0)</f>
        <v>0</v>
      </c>
      <c r="AH958" s="49">
        <f>IFERROR(IF(OR($V958&lt;&gt;"Ja",VLOOKUP($C958,Listen!$A$2:$F$45,5,0)="Nein",D958&lt;IF(C958="LNG Anbindungsanlagen gemäß separater Festlegung",2022,2023)),$AC958,$AA958),0)</f>
        <v>0</v>
      </c>
      <c r="AI958" s="49">
        <f>IFERROR(IF(OR($W958&lt;&gt;"Ja",VLOOKUP($C958,Listen!$A$2:$F$45,6,0)="Nein"),$AC958,$AB958),0)</f>
        <v>0</v>
      </c>
      <c r="AJ958" s="49">
        <f>IFERROR(IF(OR($W958&lt;&gt;"Ja",VLOOKUP($C958,Listen!$A$2:$F$45,6,0)="Nein"),$AC958,$AB958),0)</f>
        <v>0</v>
      </c>
      <c r="AK958" s="49">
        <f>IFERROR(IF(OR($W958&lt;&gt;"Ja",VLOOKUP($C958,Listen!$A$2:$F$45,6,0)="Nein"),$AC958,$AB958),0)</f>
        <v>0</v>
      </c>
      <c r="AL958" s="51">
        <f t="shared" si="300"/>
        <v>0</v>
      </c>
      <c r="AM958" s="296">
        <f>IFERROR(IF(VLOOKUP($C958,Listen!$A$2:$F$45,6,0)="Ja",MAX(BC958:BD958),D_SAV!$BC958),0)</f>
        <v>0</v>
      </c>
      <c r="AN958" s="51">
        <f t="shared" si="301"/>
        <v>0</v>
      </c>
      <c r="AP958" s="304">
        <f t="shared" si="302"/>
        <v>0</v>
      </c>
      <c r="AQ958" s="304">
        <f t="shared" si="303"/>
        <v>0</v>
      </c>
      <c r="AR958" s="304">
        <f t="shared" si="304"/>
        <v>0</v>
      </c>
      <c r="AS958" s="304">
        <f t="shared" si="305"/>
        <v>0</v>
      </c>
      <c r="AT958" s="304">
        <f t="shared" si="306"/>
        <v>0</v>
      </c>
      <c r="AU958" s="304">
        <f t="shared" si="307"/>
        <v>0</v>
      </c>
      <c r="AV958" s="304">
        <f t="shared" si="308"/>
        <v>0</v>
      </c>
      <c r="AW958" s="304">
        <f t="shared" si="309"/>
        <v>0</v>
      </c>
      <c r="AX958" s="304">
        <f t="shared" si="310"/>
        <v>0</v>
      </c>
      <c r="AY958" s="304">
        <f t="shared" si="311"/>
        <v>0</v>
      </c>
      <c r="AZ958" s="304">
        <f t="shared" si="312"/>
        <v>0</v>
      </c>
      <c r="BA958" s="304">
        <f t="shared" si="313"/>
        <v>0</v>
      </c>
      <c r="BB958" s="304">
        <f t="shared" si="314"/>
        <v>0</v>
      </c>
      <c r="BC958" s="304">
        <f t="shared" si="315"/>
        <v>0</v>
      </c>
      <c r="BD958" s="304">
        <f t="shared" si="316"/>
        <v>0</v>
      </c>
      <c r="BE958" s="304">
        <f>IFERROR(IF(VLOOKUP($C958,Listen!$A$2:$F$45,6,0)="Ja",BB958-MAX(BC958:BD958),BB958-BC958),0)</f>
        <v>0</v>
      </c>
    </row>
    <row r="959" spans="1:57" x14ac:dyDescent="0.25">
      <c r="A959" s="320" t="str">
        <f>IF(AND(D959&lt;&gt;0,C959&lt;&gt;0,E959&lt;&gt;0),IF(B959&lt;&gt;0,CONCATENATE(B959,"-AGr",VLOOKUP(C959,Listen!$A$2:$D$45,4,FALSE),"-",D959,"-",E959,),CONCATENATE("AGr",VLOOKUP(C959,Listen!$A$2:$D$45,4,FALSE),"-",D959,"-",E959)),"keine vollständige ID")</f>
        <v>keine vollständige ID</v>
      </c>
      <c r="B959" s="301"/>
      <c r="C959" s="287"/>
      <c r="D959" s="34"/>
      <c r="E959" s="306"/>
      <c r="F959" s="116"/>
      <c r="G959" s="17"/>
      <c r="H959" s="17"/>
      <c r="I959" s="17"/>
      <c r="J959" s="17"/>
      <c r="K959" s="17"/>
      <c r="L959" s="17"/>
      <c r="M959" s="17"/>
      <c r="N959" s="17"/>
      <c r="O959" s="116"/>
      <c r="P959" s="117">
        <f>IF(D959&gt;A_Stammdaten!$B$12,0,SUM(G959,H959,J959,L959:M959)-SUM(I959,K959,N959:O959))</f>
        <v>0</v>
      </c>
      <c r="Q959" s="17"/>
      <c r="R959" s="17"/>
      <c r="S959" s="17"/>
      <c r="T959" s="17"/>
      <c r="U959" s="62">
        <f t="shared" si="296"/>
        <v>0</v>
      </c>
      <c r="V959" s="34"/>
      <c r="W959" s="34"/>
      <c r="X959" s="34"/>
      <c r="Y959" s="34"/>
      <c r="Z959" s="34"/>
      <c r="AA959" s="63" t="str">
        <f t="shared" si="297"/>
        <v>-</v>
      </c>
      <c r="AB959" s="63" t="str">
        <f t="shared" si="298"/>
        <v>-</v>
      </c>
      <c r="AC959" s="63">
        <f>IF(ISBLANK($C959),0,VLOOKUP($C959,Listen!$A$2:$C$45,2,FALSE))</f>
        <v>0</v>
      </c>
      <c r="AD959" s="63">
        <f>IF(ISBLANK($C959),0,VLOOKUP($C959,Listen!$A$2:$C$45,3,FALSE))</f>
        <v>0</v>
      </c>
      <c r="AE959" s="49">
        <f t="shared" si="299"/>
        <v>0</v>
      </c>
      <c r="AF959" s="49">
        <f t="shared" si="299"/>
        <v>0</v>
      </c>
      <c r="AG959" s="49">
        <f>IFERROR(IF(OR($V959&lt;&gt;"Ja",VLOOKUP($C959,Listen!$A$2:$F$45,5,0)="Nein",D959&lt;IF(C959="LNG Anbindungsanlagen gemäß separater Festlegung",2022,2023)),$AC959,$AA959),0)</f>
        <v>0</v>
      </c>
      <c r="AH959" s="49">
        <f>IFERROR(IF(OR($V959&lt;&gt;"Ja",VLOOKUP($C959,Listen!$A$2:$F$45,5,0)="Nein",D959&lt;IF(C959="LNG Anbindungsanlagen gemäß separater Festlegung",2022,2023)),$AC959,$AA959),0)</f>
        <v>0</v>
      </c>
      <c r="AI959" s="49">
        <f>IFERROR(IF(OR($W959&lt;&gt;"Ja",VLOOKUP($C959,Listen!$A$2:$F$45,6,0)="Nein"),$AC959,$AB959),0)</f>
        <v>0</v>
      </c>
      <c r="AJ959" s="49">
        <f>IFERROR(IF(OR($W959&lt;&gt;"Ja",VLOOKUP($C959,Listen!$A$2:$F$45,6,0)="Nein"),$AC959,$AB959),0)</f>
        <v>0</v>
      </c>
      <c r="AK959" s="49">
        <f>IFERROR(IF(OR($W959&lt;&gt;"Ja",VLOOKUP($C959,Listen!$A$2:$F$45,6,0)="Nein"),$AC959,$AB959),0)</f>
        <v>0</v>
      </c>
      <c r="AL959" s="51">
        <f t="shared" si="300"/>
        <v>0</v>
      </c>
      <c r="AM959" s="296">
        <f>IFERROR(IF(VLOOKUP($C959,Listen!$A$2:$F$45,6,0)="Ja",MAX(BC959:BD959),D_SAV!$BC959),0)</f>
        <v>0</v>
      </c>
      <c r="AN959" s="51">
        <f t="shared" si="301"/>
        <v>0</v>
      </c>
      <c r="AP959" s="304">
        <f t="shared" si="302"/>
        <v>0</v>
      </c>
      <c r="AQ959" s="304">
        <f t="shared" si="303"/>
        <v>0</v>
      </c>
      <c r="AR959" s="304">
        <f t="shared" si="304"/>
        <v>0</v>
      </c>
      <c r="AS959" s="304">
        <f t="shared" si="305"/>
        <v>0</v>
      </c>
      <c r="AT959" s="304">
        <f t="shared" si="306"/>
        <v>0</v>
      </c>
      <c r="AU959" s="304">
        <f t="shared" si="307"/>
        <v>0</v>
      </c>
      <c r="AV959" s="304">
        <f t="shared" si="308"/>
        <v>0</v>
      </c>
      <c r="AW959" s="304">
        <f t="shared" si="309"/>
        <v>0</v>
      </c>
      <c r="AX959" s="304">
        <f t="shared" si="310"/>
        <v>0</v>
      </c>
      <c r="AY959" s="304">
        <f t="shared" si="311"/>
        <v>0</v>
      </c>
      <c r="AZ959" s="304">
        <f t="shared" si="312"/>
        <v>0</v>
      </c>
      <c r="BA959" s="304">
        <f t="shared" si="313"/>
        <v>0</v>
      </c>
      <c r="BB959" s="304">
        <f t="shared" si="314"/>
        <v>0</v>
      </c>
      <c r="BC959" s="304">
        <f t="shared" si="315"/>
        <v>0</v>
      </c>
      <c r="BD959" s="304">
        <f t="shared" si="316"/>
        <v>0</v>
      </c>
      <c r="BE959" s="304">
        <f>IFERROR(IF(VLOOKUP($C959,Listen!$A$2:$F$45,6,0)="Ja",BB959-MAX(BC959:BD959),BB959-BC959),0)</f>
        <v>0</v>
      </c>
    </row>
    <row r="960" spans="1:57" x14ac:dyDescent="0.25">
      <c r="A960" s="320" t="str">
        <f>IF(AND(D960&lt;&gt;0,C960&lt;&gt;0,E960&lt;&gt;0),IF(B960&lt;&gt;0,CONCATENATE(B960,"-AGr",VLOOKUP(C960,Listen!$A$2:$D$45,4,FALSE),"-",D960,"-",E960,),CONCATENATE("AGr",VLOOKUP(C960,Listen!$A$2:$D$45,4,FALSE),"-",D960,"-",E960)),"keine vollständige ID")</f>
        <v>keine vollständige ID</v>
      </c>
      <c r="B960" s="301"/>
      <c r="C960" s="287"/>
      <c r="D960" s="34"/>
      <c r="E960" s="306"/>
      <c r="F960" s="116"/>
      <c r="G960" s="17"/>
      <c r="H960" s="17"/>
      <c r="I960" s="17"/>
      <c r="J960" s="17"/>
      <c r="K960" s="17"/>
      <c r="L960" s="17"/>
      <c r="M960" s="17"/>
      <c r="N960" s="17"/>
      <c r="O960" s="116"/>
      <c r="P960" s="117">
        <f>IF(D960&gt;A_Stammdaten!$B$12,0,SUM(G960,H960,J960,L960:M960)-SUM(I960,K960,N960:O960))</f>
        <v>0</v>
      </c>
      <c r="Q960" s="17"/>
      <c r="R960" s="17"/>
      <c r="S960" s="17"/>
      <c r="T960" s="17"/>
      <c r="U960" s="62">
        <f t="shared" si="296"/>
        <v>0</v>
      </c>
      <c r="V960" s="34"/>
      <c r="W960" s="34"/>
      <c r="X960" s="34"/>
      <c r="Y960" s="34"/>
      <c r="Z960" s="34"/>
      <c r="AA960" s="63" t="str">
        <f t="shared" si="297"/>
        <v>-</v>
      </c>
      <c r="AB960" s="63" t="str">
        <f t="shared" si="298"/>
        <v>-</v>
      </c>
      <c r="AC960" s="63">
        <f>IF(ISBLANK($C960),0,VLOOKUP($C960,Listen!$A$2:$C$45,2,FALSE))</f>
        <v>0</v>
      </c>
      <c r="AD960" s="63">
        <f>IF(ISBLANK($C960),0,VLOOKUP($C960,Listen!$A$2:$C$45,3,FALSE))</f>
        <v>0</v>
      </c>
      <c r="AE960" s="49">
        <f t="shared" si="299"/>
        <v>0</v>
      </c>
      <c r="AF960" s="49">
        <f t="shared" si="299"/>
        <v>0</v>
      </c>
      <c r="AG960" s="49">
        <f>IFERROR(IF(OR($V960&lt;&gt;"Ja",VLOOKUP($C960,Listen!$A$2:$F$45,5,0)="Nein",D960&lt;IF(C960="LNG Anbindungsanlagen gemäß separater Festlegung",2022,2023)),$AC960,$AA960),0)</f>
        <v>0</v>
      </c>
      <c r="AH960" s="49">
        <f>IFERROR(IF(OR($V960&lt;&gt;"Ja",VLOOKUP($C960,Listen!$A$2:$F$45,5,0)="Nein",D960&lt;IF(C960="LNG Anbindungsanlagen gemäß separater Festlegung",2022,2023)),$AC960,$AA960),0)</f>
        <v>0</v>
      </c>
      <c r="AI960" s="49">
        <f>IFERROR(IF(OR($W960&lt;&gt;"Ja",VLOOKUP($C960,Listen!$A$2:$F$45,6,0)="Nein"),$AC960,$AB960),0)</f>
        <v>0</v>
      </c>
      <c r="AJ960" s="49">
        <f>IFERROR(IF(OR($W960&lt;&gt;"Ja",VLOOKUP($C960,Listen!$A$2:$F$45,6,0)="Nein"),$AC960,$AB960),0)</f>
        <v>0</v>
      </c>
      <c r="AK960" s="49">
        <f>IFERROR(IF(OR($W960&lt;&gt;"Ja",VLOOKUP($C960,Listen!$A$2:$F$45,6,0)="Nein"),$AC960,$AB960),0)</f>
        <v>0</v>
      </c>
      <c r="AL960" s="51">
        <f t="shared" si="300"/>
        <v>0</v>
      </c>
      <c r="AM960" s="296">
        <f>IFERROR(IF(VLOOKUP($C960,Listen!$A$2:$F$45,6,0)="Ja",MAX(BC960:BD960),D_SAV!$BC960),0)</f>
        <v>0</v>
      </c>
      <c r="AN960" s="51">
        <f t="shared" si="301"/>
        <v>0</v>
      </c>
      <c r="AP960" s="304">
        <f t="shared" si="302"/>
        <v>0</v>
      </c>
      <c r="AQ960" s="304">
        <f t="shared" si="303"/>
        <v>0</v>
      </c>
      <c r="AR960" s="304">
        <f t="shared" si="304"/>
        <v>0</v>
      </c>
      <c r="AS960" s="304">
        <f t="shared" si="305"/>
        <v>0</v>
      </c>
      <c r="AT960" s="304">
        <f t="shared" si="306"/>
        <v>0</v>
      </c>
      <c r="AU960" s="304">
        <f t="shared" si="307"/>
        <v>0</v>
      </c>
      <c r="AV960" s="304">
        <f t="shared" si="308"/>
        <v>0</v>
      </c>
      <c r="AW960" s="304">
        <f t="shared" si="309"/>
        <v>0</v>
      </c>
      <c r="AX960" s="304">
        <f t="shared" si="310"/>
        <v>0</v>
      </c>
      <c r="AY960" s="304">
        <f t="shared" si="311"/>
        <v>0</v>
      </c>
      <c r="AZ960" s="304">
        <f t="shared" si="312"/>
        <v>0</v>
      </c>
      <c r="BA960" s="304">
        <f t="shared" si="313"/>
        <v>0</v>
      </c>
      <c r="BB960" s="304">
        <f t="shared" si="314"/>
        <v>0</v>
      </c>
      <c r="BC960" s="304">
        <f t="shared" si="315"/>
        <v>0</v>
      </c>
      <c r="BD960" s="304">
        <f t="shared" si="316"/>
        <v>0</v>
      </c>
      <c r="BE960" s="304">
        <f>IFERROR(IF(VLOOKUP($C960,Listen!$A$2:$F$45,6,0)="Ja",BB960-MAX(BC960:BD960),BB960-BC960),0)</f>
        <v>0</v>
      </c>
    </row>
    <row r="961" spans="1:57" x14ac:dyDescent="0.25">
      <c r="A961" s="320" t="str">
        <f>IF(AND(D961&lt;&gt;0,C961&lt;&gt;0,E961&lt;&gt;0),IF(B961&lt;&gt;0,CONCATENATE(B961,"-AGr",VLOOKUP(C961,Listen!$A$2:$D$45,4,FALSE),"-",D961,"-",E961,),CONCATENATE("AGr",VLOOKUP(C961,Listen!$A$2:$D$45,4,FALSE),"-",D961,"-",E961)),"keine vollständige ID")</f>
        <v>keine vollständige ID</v>
      </c>
      <c r="B961" s="301"/>
      <c r="C961" s="287"/>
      <c r="D961" s="34"/>
      <c r="E961" s="306"/>
      <c r="F961" s="116"/>
      <c r="G961" s="17"/>
      <c r="H961" s="17"/>
      <c r="I961" s="17"/>
      <c r="J961" s="17"/>
      <c r="K961" s="17"/>
      <c r="L961" s="17"/>
      <c r="M961" s="17"/>
      <c r="N961" s="17"/>
      <c r="O961" s="116"/>
      <c r="P961" s="117">
        <f>IF(D961&gt;A_Stammdaten!$B$12,0,SUM(G961,H961,J961,L961:M961)-SUM(I961,K961,N961:O961))</f>
        <v>0</v>
      </c>
      <c r="Q961" s="17"/>
      <c r="R961" s="17"/>
      <c r="S961" s="17"/>
      <c r="T961" s="17"/>
      <c r="U961" s="62">
        <f t="shared" si="296"/>
        <v>0</v>
      </c>
      <c r="V961" s="34"/>
      <c r="W961" s="34"/>
      <c r="X961" s="34"/>
      <c r="Y961" s="34"/>
      <c r="Z961" s="34"/>
      <c r="AA961" s="63" t="str">
        <f t="shared" si="297"/>
        <v>-</v>
      </c>
      <c r="AB961" s="63" t="str">
        <f t="shared" si="298"/>
        <v>-</v>
      </c>
      <c r="AC961" s="63">
        <f>IF(ISBLANK($C961),0,VLOOKUP($C961,Listen!$A$2:$C$45,2,FALSE))</f>
        <v>0</v>
      </c>
      <c r="AD961" s="63">
        <f>IF(ISBLANK($C961),0,VLOOKUP($C961,Listen!$A$2:$C$45,3,FALSE))</f>
        <v>0</v>
      </c>
      <c r="AE961" s="49">
        <f t="shared" si="299"/>
        <v>0</v>
      </c>
      <c r="AF961" s="49">
        <f t="shared" si="299"/>
        <v>0</v>
      </c>
      <c r="AG961" s="49">
        <f>IFERROR(IF(OR($V961&lt;&gt;"Ja",VLOOKUP($C961,Listen!$A$2:$F$45,5,0)="Nein",D961&lt;IF(C961="LNG Anbindungsanlagen gemäß separater Festlegung",2022,2023)),$AC961,$AA961),0)</f>
        <v>0</v>
      </c>
      <c r="AH961" s="49">
        <f>IFERROR(IF(OR($V961&lt;&gt;"Ja",VLOOKUP($C961,Listen!$A$2:$F$45,5,0)="Nein",D961&lt;IF(C961="LNG Anbindungsanlagen gemäß separater Festlegung",2022,2023)),$AC961,$AA961),0)</f>
        <v>0</v>
      </c>
      <c r="AI961" s="49">
        <f>IFERROR(IF(OR($W961&lt;&gt;"Ja",VLOOKUP($C961,Listen!$A$2:$F$45,6,0)="Nein"),$AC961,$AB961),0)</f>
        <v>0</v>
      </c>
      <c r="AJ961" s="49">
        <f>IFERROR(IF(OR($W961&lt;&gt;"Ja",VLOOKUP($C961,Listen!$A$2:$F$45,6,0)="Nein"),$AC961,$AB961),0)</f>
        <v>0</v>
      </c>
      <c r="AK961" s="49">
        <f>IFERROR(IF(OR($W961&lt;&gt;"Ja",VLOOKUP($C961,Listen!$A$2:$F$45,6,0)="Nein"),$AC961,$AB961),0)</f>
        <v>0</v>
      </c>
      <c r="AL961" s="51">
        <f t="shared" si="300"/>
        <v>0</v>
      </c>
      <c r="AM961" s="296">
        <f>IFERROR(IF(VLOOKUP($C961,Listen!$A$2:$F$45,6,0)="Ja",MAX(BC961:BD961),D_SAV!$BC961),0)</f>
        <v>0</v>
      </c>
      <c r="AN961" s="51">
        <f t="shared" si="301"/>
        <v>0</v>
      </c>
      <c r="AP961" s="304">
        <f t="shared" si="302"/>
        <v>0</v>
      </c>
      <c r="AQ961" s="304">
        <f t="shared" si="303"/>
        <v>0</v>
      </c>
      <c r="AR961" s="304">
        <f t="shared" si="304"/>
        <v>0</v>
      </c>
      <c r="AS961" s="304">
        <f t="shared" si="305"/>
        <v>0</v>
      </c>
      <c r="AT961" s="304">
        <f t="shared" si="306"/>
        <v>0</v>
      </c>
      <c r="AU961" s="304">
        <f t="shared" si="307"/>
        <v>0</v>
      </c>
      <c r="AV961" s="304">
        <f t="shared" si="308"/>
        <v>0</v>
      </c>
      <c r="AW961" s="304">
        <f t="shared" si="309"/>
        <v>0</v>
      </c>
      <c r="AX961" s="304">
        <f t="shared" si="310"/>
        <v>0</v>
      </c>
      <c r="AY961" s="304">
        <f t="shared" si="311"/>
        <v>0</v>
      </c>
      <c r="AZ961" s="304">
        <f t="shared" si="312"/>
        <v>0</v>
      </c>
      <c r="BA961" s="304">
        <f t="shared" si="313"/>
        <v>0</v>
      </c>
      <c r="BB961" s="304">
        <f t="shared" si="314"/>
        <v>0</v>
      </c>
      <c r="BC961" s="304">
        <f t="shared" si="315"/>
        <v>0</v>
      </c>
      <c r="BD961" s="304">
        <f t="shared" si="316"/>
        <v>0</v>
      </c>
      <c r="BE961" s="304">
        <f>IFERROR(IF(VLOOKUP($C961,Listen!$A$2:$F$45,6,0)="Ja",BB961-MAX(BC961:BD961),BB961-BC961),0)</f>
        <v>0</v>
      </c>
    </row>
    <row r="962" spans="1:57" x14ac:dyDescent="0.25">
      <c r="A962" s="320" t="str">
        <f>IF(AND(D962&lt;&gt;0,C962&lt;&gt;0,E962&lt;&gt;0),IF(B962&lt;&gt;0,CONCATENATE(B962,"-AGr",VLOOKUP(C962,Listen!$A$2:$D$45,4,FALSE),"-",D962,"-",E962,),CONCATENATE("AGr",VLOOKUP(C962,Listen!$A$2:$D$45,4,FALSE),"-",D962,"-",E962)),"keine vollständige ID")</f>
        <v>keine vollständige ID</v>
      </c>
      <c r="B962" s="301"/>
      <c r="C962" s="287"/>
      <c r="D962" s="34"/>
      <c r="E962" s="306"/>
      <c r="F962" s="116"/>
      <c r="G962" s="17"/>
      <c r="H962" s="17"/>
      <c r="I962" s="17"/>
      <c r="J962" s="17"/>
      <c r="K962" s="17"/>
      <c r="L962" s="17"/>
      <c r="M962" s="17"/>
      <c r="N962" s="17"/>
      <c r="O962" s="116"/>
      <c r="P962" s="117">
        <f>IF(D962&gt;A_Stammdaten!$B$12,0,SUM(G962,H962,J962,L962:M962)-SUM(I962,K962,N962:O962))</f>
        <v>0</v>
      </c>
      <c r="Q962" s="17"/>
      <c r="R962" s="17"/>
      <c r="S962" s="17"/>
      <c r="T962" s="17"/>
      <c r="U962" s="62">
        <f t="shared" si="296"/>
        <v>0</v>
      </c>
      <c r="V962" s="34"/>
      <c r="W962" s="34"/>
      <c r="X962" s="34"/>
      <c r="Y962" s="34"/>
      <c r="Z962" s="34"/>
      <c r="AA962" s="63" t="str">
        <f t="shared" si="297"/>
        <v>-</v>
      </c>
      <c r="AB962" s="63" t="str">
        <f t="shared" si="298"/>
        <v>-</v>
      </c>
      <c r="AC962" s="63">
        <f>IF(ISBLANK($C962),0,VLOOKUP($C962,Listen!$A$2:$C$45,2,FALSE))</f>
        <v>0</v>
      </c>
      <c r="AD962" s="63">
        <f>IF(ISBLANK($C962),0,VLOOKUP($C962,Listen!$A$2:$C$45,3,FALSE))</f>
        <v>0</v>
      </c>
      <c r="AE962" s="49">
        <f t="shared" si="299"/>
        <v>0</v>
      </c>
      <c r="AF962" s="49">
        <f t="shared" si="299"/>
        <v>0</v>
      </c>
      <c r="AG962" s="49">
        <f>IFERROR(IF(OR($V962&lt;&gt;"Ja",VLOOKUP($C962,Listen!$A$2:$F$45,5,0)="Nein",D962&lt;IF(C962="LNG Anbindungsanlagen gemäß separater Festlegung",2022,2023)),$AC962,$AA962),0)</f>
        <v>0</v>
      </c>
      <c r="AH962" s="49">
        <f>IFERROR(IF(OR($V962&lt;&gt;"Ja",VLOOKUP($C962,Listen!$A$2:$F$45,5,0)="Nein",D962&lt;IF(C962="LNG Anbindungsanlagen gemäß separater Festlegung",2022,2023)),$AC962,$AA962),0)</f>
        <v>0</v>
      </c>
      <c r="AI962" s="49">
        <f>IFERROR(IF(OR($W962&lt;&gt;"Ja",VLOOKUP($C962,Listen!$A$2:$F$45,6,0)="Nein"),$AC962,$AB962),0)</f>
        <v>0</v>
      </c>
      <c r="AJ962" s="49">
        <f>IFERROR(IF(OR($W962&lt;&gt;"Ja",VLOOKUP($C962,Listen!$A$2:$F$45,6,0)="Nein"),$AC962,$AB962),0)</f>
        <v>0</v>
      </c>
      <c r="AK962" s="49">
        <f>IFERROR(IF(OR($W962&lt;&gt;"Ja",VLOOKUP($C962,Listen!$A$2:$F$45,6,0)="Nein"),$AC962,$AB962),0)</f>
        <v>0</v>
      </c>
      <c r="AL962" s="51">
        <f t="shared" si="300"/>
        <v>0</v>
      </c>
      <c r="AM962" s="296">
        <f>IFERROR(IF(VLOOKUP($C962,Listen!$A$2:$F$45,6,0)="Ja",MAX(BC962:BD962),D_SAV!$BC962),0)</f>
        <v>0</v>
      </c>
      <c r="AN962" s="51">
        <f t="shared" si="301"/>
        <v>0</v>
      </c>
      <c r="AP962" s="304">
        <f t="shared" si="302"/>
        <v>0</v>
      </c>
      <c r="AQ962" s="304">
        <f t="shared" si="303"/>
        <v>0</v>
      </c>
      <c r="AR962" s="304">
        <f t="shared" si="304"/>
        <v>0</v>
      </c>
      <c r="AS962" s="304">
        <f t="shared" si="305"/>
        <v>0</v>
      </c>
      <c r="AT962" s="304">
        <f t="shared" si="306"/>
        <v>0</v>
      </c>
      <c r="AU962" s="304">
        <f t="shared" si="307"/>
        <v>0</v>
      </c>
      <c r="AV962" s="304">
        <f t="shared" si="308"/>
        <v>0</v>
      </c>
      <c r="AW962" s="304">
        <f t="shared" si="309"/>
        <v>0</v>
      </c>
      <c r="AX962" s="304">
        <f t="shared" si="310"/>
        <v>0</v>
      </c>
      <c r="AY962" s="304">
        <f t="shared" si="311"/>
        <v>0</v>
      </c>
      <c r="AZ962" s="304">
        <f t="shared" si="312"/>
        <v>0</v>
      </c>
      <c r="BA962" s="304">
        <f t="shared" si="313"/>
        <v>0</v>
      </c>
      <c r="BB962" s="304">
        <f t="shared" si="314"/>
        <v>0</v>
      </c>
      <c r="BC962" s="304">
        <f t="shared" si="315"/>
        <v>0</v>
      </c>
      <c r="BD962" s="304">
        <f t="shared" si="316"/>
        <v>0</v>
      </c>
      <c r="BE962" s="304">
        <f>IFERROR(IF(VLOOKUP($C962,Listen!$A$2:$F$45,6,0)="Ja",BB962-MAX(BC962:BD962),BB962-BC962),0)</f>
        <v>0</v>
      </c>
    </row>
    <row r="963" spans="1:57" x14ac:dyDescent="0.25">
      <c r="A963" s="320" t="str">
        <f>IF(AND(D963&lt;&gt;0,C963&lt;&gt;0,E963&lt;&gt;0),IF(B963&lt;&gt;0,CONCATENATE(B963,"-AGr",VLOOKUP(C963,Listen!$A$2:$D$45,4,FALSE),"-",D963,"-",E963,),CONCATENATE("AGr",VLOOKUP(C963,Listen!$A$2:$D$45,4,FALSE),"-",D963,"-",E963)),"keine vollständige ID")</f>
        <v>keine vollständige ID</v>
      </c>
      <c r="B963" s="301"/>
      <c r="C963" s="287"/>
      <c r="D963" s="34"/>
      <c r="E963" s="306"/>
      <c r="F963" s="116"/>
      <c r="G963" s="17"/>
      <c r="H963" s="17"/>
      <c r="I963" s="17"/>
      <c r="J963" s="17"/>
      <c r="K963" s="17"/>
      <c r="L963" s="17"/>
      <c r="M963" s="17"/>
      <c r="N963" s="17"/>
      <c r="O963" s="116"/>
      <c r="P963" s="117">
        <f>IF(D963&gt;A_Stammdaten!$B$12,0,SUM(G963,H963,J963,L963:M963)-SUM(I963,K963,N963:O963))</f>
        <v>0</v>
      </c>
      <c r="Q963" s="17"/>
      <c r="R963" s="17"/>
      <c r="S963" s="17"/>
      <c r="T963" s="17"/>
      <c r="U963" s="62">
        <f t="shared" si="296"/>
        <v>0</v>
      </c>
      <c r="V963" s="34"/>
      <c r="W963" s="34"/>
      <c r="X963" s="34"/>
      <c r="Y963" s="34"/>
      <c r="Z963" s="34"/>
      <c r="AA963" s="63" t="str">
        <f t="shared" si="297"/>
        <v>-</v>
      </c>
      <c r="AB963" s="63" t="str">
        <f t="shared" si="298"/>
        <v>-</v>
      </c>
      <c r="AC963" s="63">
        <f>IF(ISBLANK($C963),0,VLOOKUP($C963,Listen!$A$2:$C$45,2,FALSE))</f>
        <v>0</v>
      </c>
      <c r="AD963" s="63">
        <f>IF(ISBLANK($C963),0,VLOOKUP($C963,Listen!$A$2:$C$45,3,FALSE))</f>
        <v>0</v>
      </c>
      <c r="AE963" s="49">
        <f t="shared" si="299"/>
        <v>0</v>
      </c>
      <c r="AF963" s="49">
        <f t="shared" si="299"/>
        <v>0</v>
      </c>
      <c r="AG963" s="49">
        <f>IFERROR(IF(OR($V963&lt;&gt;"Ja",VLOOKUP($C963,Listen!$A$2:$F$45,5,0)="Nein",D963&lt;IF(C963="LNG Anbindungsanlagen gemäß separater Festlegung",2022,2023)),$AC963,$AA963),0)</f>
        <v>0</v>
      </c>
      <c r="AH963" s="49">
        <f>IFERROR(IF(OR($V963&lt;&gt;"Ja",VLOOKUP($C963,Listen!$A$2:$F$45,5,0)="Nein",D963&lt;IF(C963="LNG Anbindungsanlagen gemäß separater Festlegung",2022,2023)),$AC963,$AA963),0)</f>
        <v>0</v>
      </c>
      <c r="AI963" s="49">
        <f>IFERROR(IF(OR($W963&lt;&gt;"Ja",VLOOKUP($C963,Listen!$A$2:$F$45,6,0)="Nein"),$AC963,$AB963),0)</f>
        <v>0</v>
      </c>
      <c r="AJ963" s="49">
        <f>IFERROR(IF(OR($W963&lt;&gt;"Ja",VLOOKUP($C963,Listen!$A$2:$F$45,6,0)="Nein"),$AC963,$AB963),0)</f>
        <v>0</v>
      </c>
      <c r="AK963" s="49">
        <f>IFERROR(IF(OR($W963&lt;&gt;"Ja",VLOOKUP($C963,Listen!$A$2:$F$45,6,0)="Nein"),$AC963,$AB963),0)</f>
        <v>0</v>
      </c>
      <c r="AL963" s="51">
        <f t="shared" si="300"/>
        <v>0</v>
      </c>
      <c r="AM963" s="296">
        <f>IFERROR(IF(VLOOKUP($C963,Listen!$A$2:$F$45,6,0)="Ja",MAX(BC963:BD963),D_SAV!$BC963),0)</f>
        <v>0</v>
      </c>
      <c r="AN963" s="51">
        <f t="shared" si="301"/>
        <v>0</v>
      </c>
      <c r="AP963" s="304">
        <f t="shared" si="302"/>
        <v>0</v>
      </c>
      <c r="AQ963" s="304">
        <f t="shared" si="303"/>
        <v>0</v>
      </c>
      <c r="AR963" s="304">
        <f t="shared" si="304"/>
        <v>0</v>
      </c>
      <c r="AS963" s="304">
        <f t="shared" si="305"/>
        <v>0</v>
      </c>
      <c r="AT963" s="304">
        <f t="shared" si="306"/>
        <v>0</v>
      </c>
      <c r="AU963" s="304">
        <f t="shared" si="307"/>
        <v>0</v>
      </c>
      <c r="AV963" s="304">
        <f t="shared" si="308"/>
        <v>0</v>
      </c>
      <c r="AW963" s="304">
        <f t="shared" si="309"/>
        <v>0</v>
      </c>
      <c r="AX963" s="304">
        <f t="shared" si="310"/>
        <v>0</v>
      </c>
      <c r="AY963" s="304">
        <f t="shared" si="311"/>
        <v>0</v>
      </c>
      <c r="AZ963" s="304">
        <f t="shared" si="312"/>
        <v>0</v>
      </c>
      <c r="BA963" s="304">
        <f t="shared" si="313"/>
        <v>0</v>
      </c>
      <c r="BB963" s="304">
        <f t="shared" si="314"/>
        <v>0</v>
      </c>
      <c r="BC963" s="304">
        <f t="shared" si="315"/>
        <v>0</v>
      </c>
      <c r="BD963" s="304">
        <f t="shared" si="316"/>
        <v>0</v>
      </c>
      <c r="BE963" s="304">
        <f>IFERROR(IF(VLOOKUP($C963,Listen!$A$2:$F$45,6,0)="Ja",BB963-MAX(BC963:BD963),BB963-BC963),0)</f>
        <v>0</v>
      </c>
    </row>
    <row r="964" spans="1:57" x14ac:dyDescent="0.25">
      <c r="A964" s="320" t="str">
        <f>IF(AND(D964&lt;&gt;0,C964&lt;&gt;0,E964&lt;&gt;0),IF(B964&lt;&gt;0,CONCATENATE(B964,"-AGr",VLOOKUP(C964,Listen!$A$2:$D$45,4,FALSE),"-",D964,"-",E964,),CONCATENATE("AGr",VLOOKUP(C964,Listen!$A$2:$D$45,4,FALSE),"-",D964,"-",E964)),"keine vollständige ID")</f>
        <v>keine vollständige ID</v>
      </c>
      <c r="B964" s="301"/>
      <c r="C964" s="287"/>
      <c r="D964" s="34"/>
      <c r="E964" s="306"/>
      <c r="F964" s="116"/>
      <c r="G964" s="17"/>
      <c r="H964" s="17"/>
      <c r="I964" s="17"/>
      <c r="J964" s="17"/>
      <c r="K964" s="17"/>
      <c r="L964" s="17"/>
      <c r="M964" s="17"/>
      <c r="N964" s="17"/>
      <c r="O964" s="116"/>
      <c r="P964" s="117">
        <f>IF(D964&gt;A_Stammdaten!$B$12,0,SUM(G964,H964,J964,L964:M964)-SUM(I964,K964,N964:O964))</f>
        <v>0</v>
      </c>
      <c r="Q964" s="17"/>
      <c r="R964" s="17"/>
      <c r="S964" s="17"/>
      <c r="T964" s="17"/>
      <c r="U964" s="62">
        <f t="shared" si="296"/>
        <v>0</v>
      </c>
      <c r="V964" s="34"/>
      <c r="W964" s="34"/>
      <c r="X964" s="34"/>
      <c r="Y964" s="34"/>
      <c r="Z964" s="34"/>
      <c r="AA964" s="63" t="str">
        <f t="shared" si="297"/>
        <v>-</v>
      </c>
      <c r="AB964" s="63" t="str">
        <f t="shared" si="298"/>
        <v>-</v>
      </c>
      <c r="AC964" s="63">
        <f>IF(ISBLANK($C964),0,VLOOKUP($C964,Listen!$A$2:$C$45,2,FALSE))</f>
        <v>0</v>
      </c>
      <c r="AD964" s="63">
        <f>IF(ISBLANK($C964),0,VLOOKUP($C964,Listen!$A$2:$C$45,3,FALSE))</f>
        <v>0</v>
      </c>
      <c r="AE964" s="49">
        <f t="shared" si="299"/>
        <v>0</v>
      </c>
      <c r="AF964" s="49">
        <f t="shared" si="299"/>
        <v>0</v>
      </c>
      <c r="AG964" s="49">
        <f>IFERROR(IF(OR($V964&lt;&gt;"Ja",VLOOKUP($C964,Listen!$A$2:$F$45,5,0)="Nein",D964&lt;IF(C964="LNG Anbindungsanlagen gemäß separater Festlegung",2022,2023)),$AC964,$AA964),0)</f>
        <v>0</v>
      </c>
      <c r="AH964" s="49">
        <f>IFERROR(IF(OR($V964&lt;&gt;"Ja",VLOOKUP($C964,Listen!$A$2:$F$45,5,0)="Nein",D964&lt;IF(C964="LNG Anbindungsanlagen gemäß separater Festlegung",2022,2023)),$AC964,$AA964),0)</f>
        <v>0</v>
      </c>
      <c r="AI964" s="49">
        <f>IFERROR(IF(OR($W964&lt;&gt;"Ja",VLOOKUP($C964,Listen!$A$2:$F$45,6,0)="Nein"),$AC964,$AB964),0)</f>
        <v>0</v>
      </c>
      <c r="AJ964" s="49">
        <f>IFERROR(IF(OR($W964&lt;&gt;"Ja",VLOOKUP($C964,Listen!$A$2:$F$45,6,0)="Nein"),$AC964,$AB964),0)</f>
        <v>0</v>
      </c>
      <c r="AK964" s="49">
        <f>IFERROR(IF(OR($W964&lt;&gt;"Ja",VLOOKUP($C964,Listen!$A$2:$F$45,6,0)="Nein"),$AC964,$AB964),0)</f>
        <v>0</v>
      </c>
      <c r="AL964" s="51">
        <f t="shared" si="300"/>
        <v>0</v>
      </c>
      <c r="AM964" s="296">
        <f>IFERROR(IF(VLOOKUP($C964,Listen!$A$2:$F$45,6,0)="Ja",MAX(BC964:BD964),D_SAV!$BC964),0)</f>
        <v>0</v>
      </c>
      <c r="AN964" s="51">
        <f t="shared" si="301"/>
        <v>0</v>
      </c>
      <c r="AP964" s="304">
        <f t="shared" si="302"/>
        <v>0</v>
      </c>
      <c r="AQ964" s="304">
        <f t="shared" si="303"/>
        <v>0</v>
      </c>
      <c r="AR964" s="304">
        <f t="shared" si="304"/>
        <v>0</v>
      </c>
      <c r="AS964" s="304">
        <f t="shared" si="305"/>
        <v>0</v>
      </c>
      <c r="AT964" s="304">
        <f t="shared" si="306"/>
        <v>0</v>
      </c>
      <c r="AU964" s="304">
        <f t="shared" si="307"/>
        <v>0</v>
      </c>
      <c r="AV964" s="304">
        <f t="shared" si="308"/>
        <v>0</v>
      </c>
      <c r="AW964" s="304">
        <f t="shared" si="309"/>
        <v>0</v>
      </c>
      <c r="AX964" s="304">
        <f t="shared" si="310"/>
        <v>0</v>
      </c>
      <c r="AY964" s="304">
        <f t="shared" si="311"/>
        <v>0</v>
      </c>
      <c r="AZ964" s="304">
        <f t="shared" si="312"/>
        <v>0</v>
      </c>
      <c r="BA964" s="304">
        <f t="shared" si="313"/>
        <v>0</v>
      </c>
      <c r="BB964" s="304">
        <f t="shared" si="314"/>
        <v>0</v>
      </c>
      <c r="BC964" s="304">
        <f t="shared" si="315"/>
        <v>0</v>
      </c>
      <c r="BD964" s="304">
        <f t="shared" si="316"/>
        <v>0</v>
      </c>
      <c r="BE964" s="304">
        <f>IFERROR(IF(VLOOKUP($C964,Listen!$A$2:$F$45,6,0)="Ja",BB964-MAX(BC964:BD964),BB964-BC964),0)</f>
        <v>0</v>
      </c>
    </row>
    <row r="965" spans="1:57" x14ac:dyDescent="0.25">
      <c r="A965" s="320" t="str">
        <f>IF(AND(D965&lt;&gt;0,C965&lt;&gt;0,E965&lt;&gt;0),IF(B965&lt;&gt;0,CONCATENATE(B965,"-AGr",VLOOKUP(C965,Listen!$A$2:$D$45,4,FALSE),"-",D965,"-",E965,),CONCATENATE("AGr",VLOOKUP(C965,Listen!$A$2:$D$45,4,FALSE),"-",D965,"-",E965)),"keine vollständige ID")</f>
        <v>keine vollständige ID</v>
      </c>
      <c r="B965" s="301"/>
      <c r="C965" s="287"/>
      <c r="D965" s="34"/>
      <c r="E965" s="306"/>
      <c r="F965" s="116"/>
      <c r="G965" s="17"/>
      <c r="H965" s="17"/>
      <c r="I965" s="17"/>
      <c r="J965" s="17"/>
      <c r="K965" s="17"/>
      <c r="L965" s="17"/>
      <c r="M965" s="17"/>
      <c r="N965" s="17"/>
      <c r="O965" s="116"/>
      <c r="P965" s="117">
        <f>IF(D965&gt;A_Stammdaten!$B$12,0,SUM(G965,H965,J965,L965:M965)-SUM(I965,K965,N965:O965))</f>
        <v>0</v>
      </c>
      <c r="Q965" s="17"/>
      <c r="R965" s="17"/>
      <c r="S965" s="17"/>
      <c r="T965" s="17"/>
      <c r="U965" s="62">
        <f t="shared" si="296"/>
        <v>0</v>
      </c>
      <c r="V965" s="34"/>
      <c r="W965" s="34"/>
      <c r="X965" s="34"/>
      <c r="Y965" s="34"/>
      <c r="Z965" s="34"/>
      <c r="AA965" s="63" t="str">
        <f t="shared" si="297"/>
        <v>-</v>
      </c>
      <c r="AB965" s="63" t="str">
        <f t="shared" si="298"/>
        <v>-</v>
      </c>
      <c r="AC965" s="63">
        <f>IF(ISBLANK($C965),0,VLOOKUP($C965,Listen!$A$2:$C$45,2,FALSE))</f>
        <v>0</v>
      </c>
      <c r="AD965" s="63">
        <f>IF(ISBLANK($C965),0,VLOOKUP($C965,Listen!$A$2:$C$45,3,FALSE))</f>
        <v>0</v>
      </c>
      <c r="AE965" s="49">
        <f t="shared" si="299"/>
        <v>0</v>
      </c>
      <c r="AF965" s="49">
        <f t="shared" si="299"/>
        <v>0</v>
      </c>
      <c r="AG965" s="49">
        <f>IFERROR(IF(OR($V965&lt;&gt;"Ja",VLOOKUP($C965,Listen!$A$2:$F$45,5,0)="Nein",D965&lt;IF(C965="LNG Anbindungsanlagen gemäß separater Festlegung",2022,2023)),$AC965,$AA965),0)</f>
        <v>0</v>
      </c>
      <c r="AH965" s="49">
        <f>IFERROR(IF(OR($V965&lt;&gt;"Ja",VLOOKUP($C965,Listen!$A$2:$F$45,5,0)="Nein",D965&lt;IF(C965="LNG Anbindungsanlagen gemäß separater Festlegung",2022,2023)),$AC965,$AA965),0)</f>
        <v>0</v>
      </c>
      <c r="AI965" s="49">
        <f>IFERROR(IF(OR($W965&lt;&gt;"Ja",VLOOKUP($C965,Listen!$A$2:$F$45,6,0)="Nein"),$AC965,$AB965),0)</f>
        <v>0</v>
      </c>
      <c r="AJ965" s="49">
        <f>IFERROR(IF(OR($W965&lt;&gt;"Ja",VLOOKUP($C965,Listen!$A$2:$F$45,6,0)="Nein"),$AC965,$AB965),0)</f>
        <v>0</v>
      </c>
      <c r="AK965" s="49">
        <f>IFERROR(IF(OR($W965&lt;&gt;"Ja",VLOOKUP($C965,Listen!$A$2:$F$45,6,0)="Nein"),$AC965,$AB965),0)</f>
        <v>0</v>
      </c>
      <c r="AL965" s="51">
        <f t="shared" si="300"/>
        <v>0</v>
      </c>
      <c r="AM965" s="296">
        <f>IFERROR(IF(VLOOKUP($C965,Listen!$A$2:$F$45,6,0)="Ja",MAX(BC965:BD965),D_SAV!$BC965),0)</f>
        <v>0</v>
      </c>
      <c r="AN965" s="51">
        <f t="shared" si="301"/>
        <v>0</v>
      </c>
      <c r="AP965" s="304">
        <f t="shared" si="302"/>
        <v>0</v>
      </c>
      <c r="AQ965" s="304">
        <f t="shared" si="303"/>
        <v>0</v>
      </c>
      <c r="AR965" s="304">
        <f t="shared" si="304"/>
        <v>0</v>
      </c>
      <c r="AS965" s="304">
        <f t="shared" si="305"/>
        <v>0</v>
      </c>
      <c r="AT965" s="304">
        <f t="shared" si="306"/>
        <v>0</v>
      </c>
      <c r="AU965" s="304">
        <f t="shared" si="307"/>
        <v>0</v>
      </c>
      <c r="AV965" s="304">
        <f t="shared" si="308"/>
        <v>0</v>
      </c>
      <c r="AW965" s="304">
        <f t="shared" si="309"/>
        <v>0</v>
      </c>
      <c r="AX965" s="304">
        <f t="shared" si="310"/>
        <v>0</v>
      </c>
      <c r="AY965" s="304">
        <f t="shared" si="311"/>
        <v>0</v>
      </c>
      <c r="AZ965" s="304">
        <f t="shared" si="312"/>
        <v>0</v>
      </c>
      <c r="BA965" s="304">
        <f t="shared" si="313"/>
        <v>0</v>
      </c>
      <c r="BB965" s="304">
        <f t="shared" si="314"/>
        <v>0</v>
      </c>
      <c r="BC965" s="304">
        <f t="shared" si="315"/>
        <v>0</v>
      </c>
      <c r="BD965" s="304">
        <f t="shared" si="316"/>
        <v>0</v>
      </c>
      <c r="BE965" s="304">
        <f>IFERROR(IF(VLOOKUP($C965,Listen!$A$2:$F$45,6,0)="Ja",BB965-MAX(BC965:BD965),BB965-BC965),0)</f>
        <v>0</v>
      </c>
    </row>
    <row r="966" spans="1:57" x14ac:dyDescent="0.25">
      <c r="A966" s="320" t="str">
        <f>IF(AND(D966&lt;&gt;0,C966&lt;&gt;0,E966&lt;&gt;0),IF(B966&lt;&gt;0,CONCATENATE(B966,"-AGr",VLOOKUP(C966,Listen!$A$2:$D$45,4,FALSE),"-",D966,"-",E966,),CONCATENATE("AGr",VLOOKUP(C966,Listen!$A$2:$D$45,4,FALSE),"-",D966,"-",E966)),"keine vollständige ID")</f>
        <v>keine vollständige ID</v>
      </c>
      <c r="B966" s="301"/>
      <c r="C966" s="287"/>
      <c r="D966" s="34"/>
      <c r="E966" s="306"/>
      <c r="F966" s="116"/>
      <c r="G966" s="17"/>
      <c r="H966" s="17"/>
      <c r="I966" s="17"/>
      <c r="J966" s="17"/>
      <c r="K966" s="17"/>
      <c r="L966" s="17"/>
      <c r="M966" s="17"/>
      <c r="N966" s="17"/>
      <c r="O966" s="116"/>
      <c r="P966" s="117">
        <f>IF(D966&gt;A_Stammdaten!$B$12,0,SUM(G966,H966,J966,L966:M966)-SUM(I966,K966,N966:O966))</f>
        <v>0</v>
      </c>
      <c r="Q966" s="17"/>
      <c r="R966" s="17"/>
      <c r="S966" s="17"/>
      <c r="T966" s="17"/>
      <c r="U966" s="62">
        <f t="shared" ref="U966:U1029" si="317">P966-SUM(Q966:T966)</f>
        <v>0</v>
      </c>
      <c r="V966" s="34"/>
      <c r="W966" s="34"/>
      <c r="X966" s="34"/>
      <c r="Y966" s="34"/>
      <c r="Z966" s="34"/>
      <c r="AA966" s="63" t="str">
        <f t="shared" ref="AA966:AA1029" si="318">IF($V966="Ja",MIN(2044-$D966+1,AC966),"-")</f>
        <v>-</v>
      </c>
      <c r="AB966" s="63" t="str">
        <f t="shared" ref="AB966:AB1029" si="319">IF($Z966="","-",MIN($Z966-$D966+1,AC966))</f>
        <v>-</v>
      </c>
      <c r="AC966" s="63">
        <f>IF(ISBLANK($C966),0,VLOOKUP($C966,Listen!$A$2:$C$45,2,FALSE))</f>
        <v>0</v>
      </c>
      <c r="AD966" s="63">
        <f>IF(ISBLANK($C966),0,VLOOKUP($C966,Listen!$A$2:$C$45,3,FALSE))</f>
        <v>0</v>
      </c>
      <c r="AE966" s="49">
        <f t="shared" ref="AE966:AF1029" si="320">IFERROR($AC966,0)</f>
        <v>0</v>
      </c>
      <c r="AF966" s="49">
        <f t="shared" si="320"/>
        <v>0</v>
      </c>
      <c r="AG966" s="49">
        <f>IFERROR(IF(OR($V966&lt;&gt;"Ja",VLOOKUP($C966,Listen!$A$2:$F$45,5,0)="Nein",D966&lt;IF(C966="LNG Anbindungsanlagen gemäß separater Festlegung",2022,2023)),$AC966,$AA966),0)</f>
        <v>0</v>
      </c>
      <c r="AH966" s="49">
        <f>IFERROR(IF(OR($V966&lt;&gt;"Ja",VLOOKUP($C966,Listen!$A$2:$F$45,5,0)="Nein",D966&lt;IF(C966="LNG Anbindungsanlagen gemäß separater Festlegung",2022,2023)),$AC966,$AA966),0)</f>
        <v>0</v>
      </c>
      <c r="AI966" s="49">
        <f>IFERROR(IF(OR($W966&lt;&gt;"Ja",VLOOKUP($C966,Listen!$A$2:$F$45,6,0)="Nein"),$AC966,$AB966),0)</f>
        <v>0</v>
      </c>
      <c r="AJ966" s="49">
        <f>IFERROR(IF(OR($W966&lt;&gt;"Ja",VLOOKUP($C966,Listen!$A$2:$F$45,6,0)="Nein"),$AC966,$AB966),0)</f>
        <v>0</v>
      </c>
      <c r="AK966" s="49">
        <f>IFERROR(IF(OR($W966&lt;&gt;"Ja",VLOOKUP($C966,Listen!$A$2:$F$45,6,0)="Nein"),$AC966,$AB966),0)</f>
        <v>0</v>
      </c>
      <c r="AL966" s="51">
        <f t="shared" ref="AL966:AL1029" si="321">BB966</f>
        <v>0</v>
      </c>
      <c r="AM966" s="296">
        <f>IFERROR(IF(VLOOKUP($C966,Listen!$A$2:$F$45,6,0)="Ja",MAX(BC966:BD966),D_SAV!$BC966),0)</f>
        <v>0</v>
      </c>
      <c r="AN966" s="51">
        <f t="shared" ref="AN966:AN1029" si="322">BE966</f>
        <v>0</v>
      </c>
      <c r="AP966" s="304">
        <f t="shared" ref="AP966:AP1029" si="323">AO966+IF($D966=AP$3,$U966,0)</f>
        <v>0</v>
      </c>
      <c r="AQ966" s="304">
        <f t="shared" ref="AQ966:AQ1029" si="324">IF(AP966=0,0,IF($AE966-(AP$3-$D966)&lt;=0,AP966,AP966/($AE966-(AP$3-$D966))))</f>
        <v>0</v>
      </c>
      <c r="AR966" s="304">
        <f t="shared" ref="AR966:AR1029" si="325">AP966-AQ966</f>
        <v>0</v>
      </c>
      <c r="AS966" s="304">
        <f t="shared" ref="AS966:AS1029" si="326">AR966+IF($D966=AS$3,$U966,0)</f>
        <v>0</v>
      </c>
      <c r="AT966" s="304">
        <f t="shared" ref="AT966:AT1029" si="327">IF(AS966=0,0,IF($AF966-(AS$3-$D966)&lt;=0,AS966,AS966/($AF966-(AS$3-$D966))))</f>
        <v>0</v>
      </c>
      <c r="AU966" s="304">
        <f t="shared" ref="AU966:AU1029" si="328">AS966-AT966</f>
        <v>0</v>
      </c>
      <c r="AV966" s="304">
        <f t="shared" ref="AV966:AV1029" si="329">AU966+IF($D966=AV$3,$U966,0)</f>
        <v>0</v>
      </c>
      <c r="AW966" s="304">
        <f t="shared" ref="AW966:AW1029" si="330">IF(AV966=0,0,IF($AG966-(AV$3-$D966)&lt;=0,AV966,AV966/($AG966-(AV$3-$D966))))</f>
        <v>0</v>
      </c>
      <c r="AX966" s="304">
        <f t="shared" ref="AX966:AX1029" si="331">AV966-AW966</f>
        <v>0</v>
      </c>
      <c r="AY966" s="304">
        <f t="shared" ref="AY966:AY1029" si="332">AX966+IF($D966=AY$3,$U966,0)</f>
        <v>0</v>
      </c>
      <c r="AZ966" s="304">
        <f t="shared" ref="AZ966:AZ1029" si="333">IF(AY966=0,0,IF($AH966-(AY$3-$D966)&lt;=0,AY966,AY966/($AH966-(AY$3-$D966))))</f>
        <v>0</v>
      </c>
      <c r="BA966" s="304">
        <f t="shared" ref="BA966:BA1029" si="334">AY966-AZ966</f>
        <v>0</v>
      </c>
      <c r="BB966" s="304">
        <f t="shared" ref="BB966:BB1029" si="335">BA966+IF($D966=BB$3,$U966,0)</f>
        <v>0</v>
      </c>
      <c r="BC966" s="304">
        <f t="shared" ref="BC966:BC1029" si="336">IF(BB966=0,0,IF($AI966-(BB$3-$D966)&lt;=0,BB966,BB966/($AI966-(BB$3-$D966))))</f>
        <v>0</v>
      </c>
      <c r="BD966" s="304">
        <f t="shared" ref="BD966:BD1029" si="337">BB966*Y966/100</f>
        <v>0</v>
      </c>
      <c r="BE966" s="304">
        <f>IFERROR(IF(VLOOKUP($C966,Listen!$A$2:$F$45,6,0)="Ja",BB966-MAX(BC966:BD966),BB966-BC966),0)</f>
        <v>0</v>
      </c>
    </row>
    <row r="967" spans="1:57" x14ac:dyDescent="0.25">
      <c r="A967" s="320" t="str">
        <f>IF(AND(D967&lt;&gt;0,C967&lt;&gt;0,E967&lt;&gt;0),IF(B967&lt;&gt;0,CONCATENATE(B967,"-AGr",VLOOKUP(C967,Listen!$A$2:$D$45,4,FALSE),"-",D967,"-",E967,),CONCATENATE("AGr",VLOOKUP(C967,Listen!$A$2:$D$45,4,FALSE),"-",D967,"-",E967)),"keine vollständige ID")</f>
        <v>keine vollständige ID</v>
      </c>
      <c r="B967" s="301"/>
      <c r="C967" s="287"/>
      <c r="D967" s="34"/>
      <c r="E967" s="306"/>
      <c r="F967" s="116"/>
      <c r="G967" s="17"/>
      <c r="H967" s="17"/>
      <c r="I967" s="17"/>
      <c r="J967" s="17"/>
      <c r="K967" s="17"/>
      <c r="L967" s="17"/>
      <c r="M967" s="17"/>
      <c r="N967" s="17"/>
      <c r="O967" s="116"/>
      <c r="P967" s="117">
        <f>IF(D967&gt;A_Stammdaten!$B$12,0,SUM(G967,H967,J967,L967:M967)-SUM(I967,K967,N967:O967))</f>
        <v>0</v>
      </c>
      <c r="Q967" s="17"/>
      <c r="R967" s="17"/>
      <c r="S967" s="17"/>
      <c r="T967" s="17"/>
      <c r="U967" s="62">
        <f t="shared" si="317"/>
        <v>0</v>
      </c>
      <c r="V967" s="34"/>
      <c r="W967" s="34"/>
      <c r="X967" s="34"/>
      <c r="Y967" s="34"/>
      <c r="Z967" s="34"/>
      <c r="AA967" s="63" t="str">
        <f t="shared" si="318"/>
        <v>-</v>
      </c>
      <c r="AB967" s="63" t="str">
        <f t="shared" si="319"/>
        <v>-</v>
      </c>
      <c r="AC967" s="63">
        <f>IF(ISBLANK($C967),0,VLOOKUP($C967,Listen!$A$2:$C$45,2,FALSE))</f>
        <v>0</v>
      </c>
      <c r="AD967" s="63">
        <f>IF(ISBLANK($C967),0,VLOOKUP($C967,Listen!$A$2:$C$45,3,FALSE))</f>
        <v>0</v>
      </c>
      <c r="AE967" s="49">
        <f t="shared" si="320"/>
        <v>0</v>
      </c>
      <c r="AF967" s="49">
        <f t="shared" si="320"/>
        <v>0</v>
      </c>
      <c r="AG967" s="49">
        <f>IFERROR(IF(OR($V967&lt;&gt;"Ja",VLOOKUP($C967,Listen!$A$2:$F$45,5,0)="Nein",D967&lt;IF(C967="LNG Anbindungsanlagen gemäß separater Festlegung",2022,2023)),$AC967,$AA967),0)</f>
        <v>0</v>
      </c>
      <c r="AH967" s="49">
        <f>IFERROR(IF(OR($V967&lt;&gt;"Ja",VLOOKUP($C967,Listen!$A$2:$F$45,5,0)="Nein",D967&lt;IF(C967="LNG Anbindungsanlagen gemäß separater Festlegung",2022,2023)),$AC967,$AA967),0)</f>
        <v>0</v>
      </c>
      <c r="AI967" s="49">
        <f>IFERROR(IF(OR($W967&lt;&gt;"Ja",VLOOKUP($C967,Listen!$A$2:$F$45,6,0)="Nein"),$AC967,$AB967),0)</f>
        <v>0</v>
      </c>
      <c r="AJ967" s="49">
        <f>IFERROR(IF(OR($W967&lt;&gt;"Ja",VLOOKUP($C967,Listen!$A$2:$F$45,6,0)="Nein"),$AC967,$AB967),0)</f>
        <v>0</v>
      </c>
      <c r="AK967" s="49">
        <f>IFERROR(IF(OR($W967&lt;&gt;"Ja",VLOOKUP($C967,Listen!$A$2:$F$45,6,0)="Nein"),$AC967,$AB967),0)</f>
        <v>0</v>
      </c>
      <c r="AL967" s="51">
        <f t="shared" si="321"/>
        <v>0</v>
      </c>
      <c r="AM967" s="296">
        <f>IFERROR(IF(VLOOKUP($C967,Listen!$A$2:$F$45,6,0)="Ja",MAX(BC967:BD967),D_SAV!$BC967),0)</f>
        <v>0</v>
      </c>
      <c r="AN967" s="51">
        <f t="shared" si="322"/>
        <v>0</v>
      </c>
      <c r="AP967" s="304">
        <f t="shared" si="323"/>
        <v>0</v>
      </c>
      <c r="AQ967" s="304">
        <f t="shared" si="324"/>
        <v>0</v>
      </c>
      <c r="AR967" s="304">
        <f t="shared" si="325"/>
        <v>0</v>
      </c>
      <c r="AS967" s="304">
        <f t="shared" si="326"/>
        <v>0</v>
      </c>
      <c r="AT967" s="304">
        <f t="shared" si="327"/>
        <v>0</v>
      </c>
      <c r="AU967" s="304">
        <f t="shared" si="328"/>
        <v>0</v>
      </c>
      <c r="AV967" s="304">
        <f t="shared" si="329"/>
        <v>0</v>
      </c>
      <c r="AW967" s="304">
        <f t="shared" si="330"/>
        <v>0</v>
      </c>
      <c r="AX967" s="304">
        <f t="shared" si="331"/>
        <v>0</v>
      </c>
      <c r="AY967" s="304">
        <f t="shared" si="332"/>
        <v>0</v>
      </c>
      <c r="AZ967" s="304">
        <f t="shared" si="333"/>
        <v>0</v>
      </c>
      <c r="BA967" s="304">
        <f t="shared" si="334"/>
        <v>0</v>
      </c>
      <c r="BB967" s="304">
        <f t="shared" si="335"/>
        <v>0</v>
      </c>
      <c r="BC967" s="304">
        <f t="shared" si="336"/>
        <v>0</v>
      </c>
      <c r="BD967" s="304">
        <f t="shared" si="337"/>
        <v>0</v>
      </c>
      <c r="BE967" s="304">
        <f>IFERROR(IF(VLOOKUP($C967,Listen!$A$2:$F$45,6,0)="Ja",BB967-MAX(BC967:BD967),BB967-BC967),0)</f>
        <v>0</v>
      </c>
    </row>
    <row r="968" spans="1:57" x14ac:dyDescent="0.25">
      <c r="A968" s="320" t="str">
        <f>IF(AND(D968&lt;&gt;0,C968&lt;&gt;0,E968&lt;&gt;0),IF(B968&lt;&gt;0,CONCATENATE(B968,"-AGr",VLOOKUP(C968,Listen!$A$2:$D$45,4,FALSE),"-",D968,"-",E968,),CONCATENATE("AGr",VLOOKUP(C968,Listen!$A$2:$D$45,4,FALSE),"-",D968,"-",E968)),"keine vollständige ID")</f>
        <v>keine vollständige ID</v>
      </c>
      <c r="B968" s="301"/>
      <c r="C968" s="287"/>
      <c r="D968" s="34"/>
      <c r="E968" s="306"/>
      <c r="F968" s="116"/>
      <c r="G968" s="17"/>
      <c r="H968" s="17"/>
      <c r="I968" s="17"/>
      <c r="J968" s="17"/>
      <c r="K968" s="17"/>
      <c r="L968" s="17"/>
      <c r="M968" s="17"/>
      <c r="N968" s="17"/>
      <c r="O968" s="116"/>
      <c r="P968" s="117">
        <f>IF(D968&gt;A_Stammdaten!$B$12,0,SUM(G968,H968,J968,L968:M968)-SUM(I968,K968,N968:O968))</f>
        <v>0</v>
      </c>
      <c r="Q968" s="17"/>
      <c r="R968" s="17"/>
      <c r="S968" s="17"/>
      <c r="T968" s="17"/>
      <c r="U968" s="62">
        <f t="shared" si="317"/>
        <v>0</v>
      </c>
      <c r="V968" s="34"/>
      <c r="W968" s="34"/>
      <c r="X968" s="34"/>
      <c r="Y968" s="34"/>
      <c r="Z968" s="34"/>
      <c r="AA968" s="63" t="str">
        <f t="shared" si="318"/>
        <v>-</v>
      </c>
      <c r="AB968" s="63" t="str">
        <f t="shared" si="319"/>
        <v>-</v>
      </c>
      <c r="AC968" s="63">
        <f>IF(ISBLANK($C968),0,VLOOKUP($C968,Listen!$A$2:$C$45,2,FALSE))</f>
        <v>0</v>
      </c>
      <c r="AD968" s="63">
        <f>IF(ISBLANK($C968),0,VLOOKUP($C968,Listen!$A$2:$C$45,3,FALSE))</f>
        <v>0</v>
      </c>
      <c r="AE968" s="49">
        <f t="shared" si="320"/>
        <v>0</v>
      </c>
      <c r="AF968" s="49">
        <f t="shared" si="320"/>
        <v>0</v>
      </c>
      <c r="AG968" s="49">
        <f>IFERROR(IF(OR($V968&lt;&gt;"Ja",VLOOKUP($C968,Listen!$A$2:$F$45,5,0)="Nein",D968&lt;IF(C968="LNG Anbindungsanlagen gemäß separater Festlegung",2022,2023)),$AC968,$AA968),0)</f>
        <v>0</v>
      </c>
      <c r="AH968" s="49">
        <f>IFERROR(IF(OR($V968&lt;&gt;"Ja",VLOOKUP($C968,Listen!$A$2:$F$45,5,0)="Nein",D968&lt;IF(C968="LNG Anbindungsanlagen gemäß separater Festlegung",2022,2023)),$AC968,$AA968),0)</f>
        <v>0</v>
      </c>
      <c r="AI968" s="49">
        <f>IFERROR(IF(OR($W968&lt;&gt;"Ja",VLOOKUP($C968,Listen!$A$2:$F$45,6,0)="Nein"),$AC968,$AB968),0)</f>
        <v>0</v>
      </c>
      <c r="AJ968" s="49">
        <f>IFERROR(IF(OR($W968&lt;&gt;"Ja",VLOOKUP($C968,Listen!$A$2:$F$45,6,0)="Nein"),$AC968,$AB968),0)</f>
        <v>0</v>
      </c>
      <c r="AK968" s="49">
        <f>IFERROR(IF(OR($W968&lt;&gt;"Ja",VLOOKUP($C968,Listen!$A$2:$F$45,6,0)="Nein"),$AC968,$AB968),0)</f>
        <v>0</v>
      </c>
      <c r="AL968" s="51">
        <f t="shared" si="321"/>
        <v>0</v>
      </c>
      <c r="AM968" s="296">
        <f>IFERROR(IF(VLOOKUP($C968,Listen!$A$2:$F$45,6,0)="Ja",MAX(BC968:BD968),D_SAV!$BC968),0)</f>
        <v>0</v>
      </c>
      <c r="AN968" s="51">
        <f t="shared" si="322"/>
        <v>0</v>
      </c>
      <c r="AP968" s="304">
        <f t="shared" si="323"/>
        <v>0</v>
      </c>
      <c r="AQ968" s="304">
        <f t="shared" si="324"/>
        <v>0</v>
      </c>
      <c r="AR968" s="304">
        <f t="shared" si="325"/>
        <v>0</v>
      </c>
      <c r="AS968" s="304">
        <f t="shared" si="326"/>
        <v>0</v>
      </c>
      <c r="AT968" s="304">
        <f t="shared" si="327"/>
        <v>0</v>
      </c>
      <c r="AU968" s="304">
        <f t="shared" si="328"/>
        <v>0</v>
      </c>
      <c r="AV968" s="304">
        <f t="shared" si="329"/>
        <v>0</v>
      </c>
      <c r="AW968" s="304">
        <f t="shared" si="330"/>
        <v>0</v>
      </c>
      <c r="AX968" s="304">
        <f t="shared" si="331"/>
        <v>0</v>
      </c>
      <c r="AY968" s="304">
        <f t="shared" si="332"/>
        <v>0</v>
      </c>
      <c r="AZ968" s="304">
        <f t="shared" si="333"/>
        <v>0</v>
      </c>
      <c r="BA968" s="304">
        <f t="shared" si="334"/>
        <v>0</v>
      </c>
      <c r="BB968" s="304">
        <f t="shared" si="335"/>
        <v>0</v>
      </c>
      <c r="BC968" s="304">
        <f t="shared" si="336"/>
        <v>0</v>
      </c>
      <c r="BD968" s="304">
        <f t="shared" si="337"/>
        <v>0</v>
      </c>
      <c r="BE968" s="304">
        <f>IFERROR(IF(VLOOKUP($C968,Listen!$A$2:$F$45,6,0)="Ja",BB968-MAX(BC968:BD968),BB968-BC968),0)</f>
        <v>0</v>
      </c>
    </row>
    <row r="969" spans="1:57" x14ac:dyDescent="0.25">
      <c r="A969" s="320" t="str">
        <f>IF(AND(D969&lt;&gt;0,C969&lt;&gt;0,E969&lt;&gt;0),IF(B969&lt;&gt;0,CONCATENATE(B969,"-AGr",VLOOKUP(C969,Listen!$A$2:$D$45,4,FALSE),"-",D969,"-",E969,),CONCATENATE("AGr",VLOOKUP(C969,Listen!$A$2:$D$45,4,FALSE),"-",D969,"-",E969)),"keine vollständige ID")</f>
        <v>keine vollständige ID</v>
      </c>
      <c r="B969" s="301"/>
      <c r="C969" s="287"/>
      <c r="D969" s="34"/>
      <c r="E969" s="306"/>
      <c r="F969" s="116"/>
      <c r="G969" s="17"/>
      <c r="H969" s="17"/>
      <c r="I969" s="17"/>
      <c r="J969" s="17"/>
      <c r="K969" s="17"/>
      <c r="L969" s="17"/>
      <c r="M969" s="17"/>
      <c r="N969" s="17"/>
      <c r="O969" s="116"/>
      <c r="P969" s="117">
        <f>IF(D969&gt;A_Stammdaten!$B$12,0,SUM(G969,H969,J969,L969:M969)-SUM(I969,K969,N969:O969))</f>
        <v>0</v>
      </c>
      <c r="Q969" s="17"/>
      <c r="R969" s="17"/>
      <c r="S969" s="17"/>
      <c r="T969" s="17"/>
      <c r="U969" s="62">
        <f t="shared" si="317"/>
        <v>0</v>
      </c>
      <c r="V969" s="34"/>
      <c r="W969" s="34"/>
      <c r="X969" s="34"/>
      <c r="Y969" s="34"/>
      <c r="Z969" s="34"/>
      <c r="AA969" s="63" t="str">
        <f t="shared" si="318"/>
        <v>-</v>
      </c>
      <c r="AB969" s="63" t="str">
        <f t="shared" si="319"/>
        <v>-</v>
      </c>
      <c r="AC969" s="63">
        <f>IF(ISBLANK($C969),0,VLOOKUP($C969,Listen!$A$2:$C$45,2,FALSE))</f>
        <v>0</v>
      </c>
      <c r="AD969" s="63">
        <f>IF(ISBLANK($C969),0,VLOOKUP($C969,Listen!$A$2:$C$45,3,FALSE))</f>
        <v>0</v>
      </c>
      <c r="AE969" s="49">
        <f t="shared" si="320"/>
        <v>0</v>
      </c>
      <c r="AF969" s="49">
        <f t="shared" si="320"/>
        <v>0</v>
      </c>
      <c r="AG969" s="49">
        <f>IFERROR(IF(OR($V969&lt;&gt;"Ja",VLOOKUP($C969,Listen!$A$2:$F$45,5,0)="Nein",D969&lt;IF(C969="LNG Anbindungsanlagen gemäß separater Festlegung",2022,2023)),$AC969,$AA969),0)</f>
        <v>0</v>
      </c>
      <c r="AH969" s="49">
        <f>IFERROR(IF(OR($V969&lt;&gt;"Ja",VLOOKUP($C969,Listen!$A$2:$F$45,5,0)="Nein",D969&lt;IF(C969="LNG Anbindungsanlagen gemäß separater Festlegung",2022,2023)),$AC969,$AA969),0)</f>
        <v>0</v>
      </c>
      <c r="AI969" s="49">
        <f>IFERROR(IF(OR($W969&lt;&gt;"Ja",VLOOKUP($C969,Listen!$A$2:$F$45,6,0)="Nein"),$AC969,$AB969),0)</f>
        <v>0</v>
      </c>
      <c r="AJ969" s="49">
        <f>IFERROR(IF(OR($W969&lt;&gt;"Ja",VLOOKUP($C969,Listen!$A$2:$F$45,6,0)="Nein"),$AC969,$AB969),0)</f>
        <v>0</v>
      </c>
      <c r="AK969" s="49">
        <f>IFERROR(IF(OR($W969&lt;&gt;"Ja",VLOOKUP($C969,Listen!$A$2:$F$45,6,0)="Nein"),$AC969,$AB969),0)</f>
        <v>0</v>
      </c>
      <c r="AL969" s="51">
        <f t="shared" si="321"/>
        <v>0</v>
      </c>
      <c r="AM969" s="296">
        <f>IFERROR(IF(VLOOKUP($C969,Listen!$A$2:$F$45,6,0)="Ja",MAX(BC969:BD969),D_SAV!$BC969),0)</f>
        <v>0</v>
      </c>
      <c r="AN969" s="51">
        <f t="shared" si="322"/>
        <v>0</v>
      </c>
      <c r="AP969" s="304">
        <f t="shared" si="323"/>
        <v>0</v>
      </c>
      <c r="AQ969" s="304">
        <f t="shared" si="324"/>
        <v>0</v>
      </c>
      <c r="AR969" s="304">
        <f t="shared" si="325"/>
        <v>0</v>
      </c>
      <c r="AS969" s="304">
        <f t="shared" si="326"/>
        <v>0</v>
      </c>
      <c r="AT969" s="304">
        <f t="shared" si="327"/>
        <v>0</v>
      </c>
      <c r="AU969" s="304">
        <f t="shared" si="328"/>
        <v>0</v>
      </c>
      <c r="AV969" s="304">
        <f t="shared" si="329"/>
        <v>0</v>
      </c>
      <c r="AW969" s="304">
        <f t="shared" si="330"/>
        <v>0</v>
      </c>
      <c r="AX969" s="304">
        <f t="shared" si="331"/>
        <v>0</v>
      </c>
      <c r="AY969" s="304">
        <f t="shared" si="332"/>
        <v>0</v>
      </c>
      <c r="AZ969" s="304">
        <f t="shared" si="333"/>
        <v>0</v>
      </c>
      <c r="BA969" s="304">
        <f t="shared" si="334"/>
        <v>0</v>
      </c>
      <c r="BB969" s="304">
        <f t="shared" si="335"/>
        <v>0</v>
      </c>
      <c r="BC969" s="304">
        <f t="shared" si="336"/>
        <v>0</v>
      </c>
      <c r="BD969" s="304">
        <f t="shared" si="337"/>
        <v>0</v>
      </c>
      <c r="BE969" s="304">
        <f>IFERROR(IF(VLOOKUP($C969,Listen!$A$2:$F$45,6,0)="Ja",BB969-MAX(BC969:BD969),BB969-BC969),0)</f>
        <v>0</v>
      </c>
    </row>
    <row r="970" spans="1:57" x14ac:dyDescent="0.25">
      <c r="A970" s="320" t="str">
        <f>IF(AND(D970&lt;&gt;0,C970&lt;&gt;0,E970&lt;&gt;0),IF(B970&lt;&gt;0,CONCATENATE(B970,"-AGr",VLOOKUP(C970,Listen!$A$2:$D$45,4,FALSE),"-",D970,"-",E970,),CONCATENATE("AGr",VLOOKUP(C970,Listen!$A$2:$D$45,4,FALSE),"-",D970,"-",E970)),"keine vollständige ID")</f>
        <v>keine vollständige ID</v>
      </c>
      <c r="B970" s="301"/>
      <c r="C970" s="287"/>
      <c r="D970" s="34"/>
      <c r="E970" s="306"/>
      <c r="F970" s="116"/>
      <c r="G970" s="17"/>
      <c r="H970" s="17"/>
      <c r="I970" s="17"/>
      <c r="J970" s="17"/>
      <c r="K970" s="17"/>
      <c r="L970" s="17"/>
      <c r="M970" s="17"/>
      <c r="N970" s="17"/>
      <c r="O970" s="116"/>
      <c r="P970" s="117">
        <f>IF(D970&gt;A_Stammdaten!$B$12,0,SUM(G970,H970,J970,L970:M970)-SUM(I970,K970,N970:O970))</f>
        <v>0</v>
      </c>
      <c r="Q970" s="17"/>
      <c r="R970" s="17"/>
      <c r="S970" s="17"/>
      <c r="T970" s="17"/>
      <c r="U970" s="62">
        <f t="shared" si="317"/>
        <v>0</v>
      </c>
      <c r="V970" s="34"/>
      <c r="W970" s="34"/>
      <c r="X970" s="34"/>
      <c r="Y970" s="34"/>
      <c r="Z970" s="34"/>
      <c r="AA970" s="63" t="str">
        <f t="shared" si="318"/>
        <v>-</v>
      </c>
      <c r="AB970" s="63" t="str">
        <f t="shared" si="319"/>
        <v>-</v>
      </c>
      <c r="AC970" s="63">
        <f>IF(ISBLANK($C970),0,VLOOKUP($C970,Listen!$A$2:$C$45,2,FALSE))</f>
        <v>0</v>
      </c>
      <c r="AD970" s="63">
        <f>IF(ISBLANK($C970),0,VLOOKUP($C970,Listen!$A$2:$C$45,3,FALSE))</f>
        <v>0</v>
      </c>
      <c r="AE970" s="49">
        <f t="shared" si="320"/>
        <v>0</v>
      </c>
      <c r="AF970" s="49">
        <f t="shared" si="320"/>
        <v>0</v>
      </c>
      <c r="AG970" s="49">
        <f>IFERROR(IF(OR($V970&lt;&gt;"Ja",VLOOKUP($C970,Listen!$A$2:$F$45,5,0)="Nein",D970&lt;IF(C970="LNG Anbindungsanlagen gemäß separater Festlegung",2022,2023)),$AC970,$AA970),0)</f>
        <v>0</v>
      </c>
      <c r="AH970" s="49">
        <f>IFERROR(IF(OR($V970&lt;&gt;"Ja",VLOOKUP($C970,Listen!$A$2:$F$45,5,0)="Nein",D970&lt;IF(C970="LNG Anbindungsanlagen gemäß separater Festlegung",2022,2023)),$AC970,$AA970),0)</f>
        <v>0</v>
      </c>
      <c r="AI970" s="49">
        <f>IFERROR(IF(OR($W970&lt;&gt;"Ja",VLOOKUP($C970,Listen!$A$2:$F$45,6,0)="Nein"),$AC970,$AB970),0)</f>
        <v>0</v>
      </c>
      <c r="AJ970" s="49">
        <f>IFERROR(IF(OR($W970&lt;&gt;"Ja",VLOOKUP($C970,Listen!$A$2:$F$45,6,0)="Nein"),$AC970,$AB970),0)</f>
        <v>0</v>
      </c>
      <c r="AK970" s="49">
        <f>IFERROR(IF(OR($W970&lt;&gt;"Ja",VLOOKUP($C970,Listen!$A$2:$F$45,6,0)="Nein"),$AC970,$AB970),0)</f>
        <v>0</v>
      </c>
      <c r="AL970" s="51">
        <f t="shared" si="321"/>
        <v>0</v>
      </c>
      <c r="AM970" s="296">
        <f>IFERROR(IF(VLOOKUP($C970,Listen!$A$2:$F$45,6,0)="Ja",MAX(BC970:BD970),D_SAV!$BC970),0)</f>
        <v>0</v>
      </c>
      <c r="AN970" s="51">
        <f t="shared" si="322"/>
        <v>0</v>
      </c>
      <c r="AP970" s="304">
        <f t="shared" si="323"/>
        <v>0</v>
      </c>
      <c r="AQ970" s="304">
        <f t="shared" si="324"/>
        <v>0</v>
      </c>
      <c r="AR970" s="304">
        <f t="shared" si="325"/>
        <v>0</v>
      </c>
      <c r="AS970" s="304">
        <f t="shared" si="326"/>
        <v>0</v>
      </c>
      <c r="AT970" s="304">
        <f t="shared" si="327"/>
        <v>0</v>
      </c>
      <c r="AU970" s="304">
        <f t="shared" si="328"/>
        <v>0</v>
      </c>
      <c r="AV970" s="304">
        <f t="shared" si="329"/>
        <v>0</v>
      </c>
      <c r="AW970" s="304">
        <f t="shared" si="330"/>
        <v>0</v>
      </c>
      <c r="AX970" s="304">
        <f t="shared" si="331"/>
        <v>0</v>
      </c>
      <c r="AY970" s="304">
        <f t="shared" si="332"/>
        <v>0</v>
      </c>
      <c r="AZ970" s="304">
        <f t="shared" si="333"/>
        <v>0</v>
      </c>
      <c r="BA970" s="304">
        <f t="shared" si="334"/>
        <v>0</v>
      </c>
      <c r="BB970" s="304">
        <f t="shared" si="335"/>
        <v>0</v>
      </c>
      <c r="BC970" s="304">
        <f t="shared" si="336"/>
        <v>0</v>
      </c>
      <c r="BD970" s="304">
        <f t="shared" si="337"/>
        <v>0</v>
      </c>
      <c r="BE970" s="304">
        <f>IFERROR(IF(VLOOKUP($C970,Listen!$A$2:$F$45,6,0)="Ja",BB970-MAX(BC970:BD970),BB970-BC970),0)</f>
        <v>0</v>
      </c>
    </row>
    <row r="971" spans="1:57" x14ac:dyDescent="0.25">
      <c r="A971" s="320" t="str">
        <f>IF(AND(D971&lt;&gt;0,C971&lt;&gt;0,E971&lt;&gt;0),IF(B971&lt;&gt;0,CONCATENATE(B971,"-AGr",VLOOKUP(C971,Listen!$A$2:$D$45,4,FALSE),"-",D971,"-",E971,),CONCATENATE("AGr",VLOOKUP(C971,Listen!$A$2:$D$45,4,FALSE),"-",D971,"-",E971)),"keine vollständige ID")</f>
        <v>keine vollständige ID</v>
      </c>
      <c r="B971" s="301"/>
      <c r="C971" s="287"/>
      <c r="D971" s="34"/>
      <c r="E971" s="306"/>
      <c r="F971" s="116"/>
      <c r="G971" s="17"/>
      <c r="H971" s="17"/>
      <c r="I971" s="17"/>
      <c r="J971" s="17"/>
      <c r="K971" s="17"/>
      <c r="L971" s="17"/>
      <c r="M971" s="17"/>
      <c r="N971" s="17"/>
      <c r="O971" s="116"/>
      <c r="P971" s="117">
        <f>IF(D971&gt;A_Stammdaten!$B$12,0,SUM(G971,H971,J971,L971:M971)-SUM(I971,K971,N971:O971))</f>
        <v>0</v>
      </c>
      <c r="Q971" s="17"/>
      <c r="R971" s="17"/>
      <c r="S971" s="17"/>
      <c r="T971" s="17"/>
      <c r="U971" s="62">
        <f t="shared" si="317"/>
        <v>0</v>
      </c>
      <c r="V971" s="34"/>
      <c r="W971" s="34"/>
      <c r="X971" s="34"/>
      <c r="Y971" s="34"/>
      <c r="Z971" s="34"/>
      <c r="AA971" s="63" t="str">
        <f t="shared" si="318"/>
        <v>-</v>
      </c>
      <c r="AB971" s="63" t="str">
        <f t="shared" si="319"/>
        <v>-</v>
      </c>
      <c r="AC971" s="63">
        <f>IF(ISBLANK($C971),0,VLOOKUP($C971,Listen!$A$2:$C$45,2,FALSE))</f>
        <v>0</v>
      </c>
      <c r="AD971" s="63">
        <f>IF(ISBLANK($C971),0,VLOOKUP($C971,Listen!$A$2:$C$45,3,FALSE))</f>
        <v>0</v>
      </c>
      <c r="AE971" s="49">
        <f t="shared" si="320"/>
        <v>0</v>
      </c>
      <c r="AF971" s="49">
        <f t="shared" si="320"/>
        <v>0</v>
      </c>
      <c r="AG971" s="49">
        <f>IFERROR(IF(OR($V971&lt;&gt;"Ja",VLOOKUP($C971,Listen!$A$2:$F$45,5,0)="Nein",D971&lt;IF(C971="LNG Anbindungsanlagen gemäß separater Festlegung",2022,2023)),$AC971,$AA971),0)</f>
        <v>0</v>
      </c>
      <c r="AH971" s="49">
        <f>IFERROR(IF(OR($V971&lt;&gt;"Ja",VLOOKUP($C971,Listen!$A$2:$F$45,5,0)="Nein",D971&lt;IF(C971="LNG Anbindungsanlagen gemäß separater Festlegung",2022,2023)),$AC971,$AA971),0)</f>
        <v>0</v>
      </c>
      <c r="AI971" s="49">
        <f>IFERROR(IF(OR($W971&lt;&gt;"Ja",VLOOKUP($C971,Listen!$A$2:$F$45,6,0)="Nein"),$AC971,$AB971),0)</f>
        <v>0</v>
      </c>
      <c r="AJ971" s="49">
        <f>IFERROR(IF(OR($W971&lt;&gt;"Ja",VLOOKUP($C971,Listen!$A$2:$F$45,6,0)="Nein"),$AC971,$AB971),0)</f>
        <v>0</v>
      </c>
      <c r="AK971" s="49">
        <f>IFERROR(IF(OR($W971&lt;&gt;"Ja",VLOOKUP($C971,Listen!$A$2:$F$45,6,0)="Nein"),$AC971,$AB971),0)</f>
        <v>0</v>
      </c>
      <c r="AL971" s="51">
        <f t="shared" si="321"/>
        <v>0</v>
      </c>
      <c r="AM971" s="296">
        <f>IFERROR(IF(VLOOKUP($C971,Listen!$A$2:$F$45,6,0)="Ja",MAX(BC971:BD971),D_SAV!$BC971),0)</f>
        <v>0</v>
      </c>
      <c r="AN971" s="51">
        <f t="shared" si="322"/>
        <v>0</v>
      </c>
      <c r="AP971" s="304">
        <f t="shared" si="323"/>
        <v>0</v>
      </c>
      <c r="AQ971" s="304">
        <f t="shared" si="324"/>
        <v>0</v>
      </c>
      <c r="AR971" s="304">
        <f t="shared" si="325"/>
        <v>0</v>
      </c>
      <c r="AS971" s="304">
        <f t="shared" si="326"/>
        <v>0</v>
      </c>
      <c r="AT971" s="304">
        <f t="shared" si="327"/>
        <v>0</v>
      </c>
      <c r="AU971" s="304">
        <f t="shared" si="328"/>
        <v>0</v>
      </c>
      <c r="AV971" s="304">
        <f t="shared" si="329"/>
        <v>0</v>
      </c>
      <c r="AW971" s="304">
        <f t="shared" si="330"/>
        <v>0</v>
      </c>
      <c r="AX971" s="304">
        <f t="shared" si="331"/>
        <v>0</v>
      </c>
      <c r="AY971" s="304">
        <f t="shared" si="332"/>
        <v>0</v>
      </c>
      <c r="AZ971" s="304">
        <f t="shared" si="333"/>
        <v>0</v>
      </c>
      <c r="BA971" s="304">
        <f t="shared" si="334"/>
        <v>0</v>
      </c>
      <c r="BB971" s="304">
        <f t="shared" si="335"/>
        <v>0</v>
      </c>
      <c r="BC971" s="304">
        <f t="shared" si="336"/>
        <v>0</v>
      </c>
      <c r="BD971" s="304">
        <f t="shared" si="337"/>
        <v>0</v>
      </c>
      <c r="BE971" s="304">
        <f>IFERROR(IF(VLOOKUP($C971,Listen!$A$2:$F$45,6,0)="Ja",BB971-MAX(BC971:BD971),BB971-BC971),0)</f>
        <v>0</v>
      </c>
    </row>
    <row r="972" spans="1:57" x14ac:dyDescent="0.25">
      <c r="A972" s="320" t="str">
        <f>IF(AND(D972&lt;&gt;0,C972&lt;&gt;0,E972&lt;&gt;0),IF(B972&lt;&gt;0,CONCATENATE(B972,"-AGr",VLOOKUP(C972,Listen!$A$2:$D$45,4,FALSE),"-",D972,"-",E972,),CONCATENATE("AGr",VLOOKUP(C972,Listen!$A$2:$D$45,4,FALSE),"-",D972,"-",E972)),"keine vollständige ID")</f>
        <v>keine vollständige ID</v>
      </c>
      <c r="B972" s="301"/>
      <c r="C972" s="287"/>
      <c r="D972" s="34"/>
      <c r="E972" s="306"/>
      <c r="F972" s="116"/>
      <c r="G972" s="17"/>
      <c r="H972" s="17"/>
      <c r="I972" s="17"/>
      <c r="J972" s="17"/>
      <c r="K972" s="17"/>
      <c r="L972" s="17"/>
      <c r="M972" s="17"/>
      <c r="N972" s="17"/>
      <c r="O972" s="116"/>
      <c r="P972" s="117">
        <f>IF(D972&gt;A_Stammdaten!$B$12,0,SUM(G972,H972,J972,L972:M972)-SUM(I972,K972,N972:O972))</f>
        <v>0</v>
      </c>
      <c r="Q972" s="17"/>
      <c r="R972" s="17"/>
      <c r="S972" s="17"/>
      <c r="T972" s="17"/>
      <c r="U972" s="62">
        <f t="shared" si="317"/>
        <v>0</v>
      </c>
      <c r="V972" s="34"/>
      <c r="W972" s="34"/>
      <c r="X972" s="34"/>
      <c r="Y972" s="34"/>
      <c r="Z972" s="34"/>
      <c r="AA972" s="63" t="str">
        <f t="shared" si="318"/>
        <v>-</v>
      </c>
      <c r="AB972" s="63" t="str">
        <f t="shared" si="319"/>
        <v>-</v>
      </c>
      <c r="AC972" s="63">
        <f>IF(ISBLANK($C972),0,VLOOKUP($C972,Listen!$A$2:$C$45,2,FALSE))</f>
        <v>0</v>
      </c>
      <c r="AD972" s="63">
        <f>IF(ISBLANK($C972),0,VLOOKUP($C972,Listen!$A$2:$C$45,3,FALSE))</f>
        <v>0</v>
      </c>
      <c r="AE972" s="49">
        <f t="shared" si="320"/>
        <v>0</v>
      </c>
      <c r="AF972" s="49">
        <f t="shared" si="320"/>
        <v>0</v>
      </c>
      <c r="AG972" s="49">
        <f>IFERROR(IF(OR($V972&lt;&gt;"Ja",VLOOKUP($C972,Listen!$A$2:$F$45,5,0)="Nein",D972&lt;IF(C972="LNG Anbindungsanlagen gemäß separater Festlegung",2022,2023)),$AC972,$AA972),0)</f>
        <v>0</v>
      </c>
      <c r="AH972" s="49">
        <f>IFERROR(IF(OR($V972&lt;&gt;"Ja",VLOOKUP($C972,Listen!$A$2:$F$45,5,0)="Nein",D972&lt;IF(C972="LNG Anbindungsanlagen gemäß separater Festlegung",2022,2023)),$AC972,$AA972),0)</f>
        <v>0</v>
      </c>
      <c r="AI972" s="49">
        <f>IFERROR(IF(OR($W972&lt;&gt;"Ja",VLOOKUP($C972,Listen!$A$2:$F$45,6,0)="Nein"),$AC972,$AB972),0)</f>
        <v>0</v>
      </c>
      <c r="AJ972" s="49">
        <f>IFERROR(IF(OR($W972&lt;&gt;"Ja",VLOOKUP($C972,Listen!$A$2:$F$45,6,0)="Nein"),$AC972,$AB972),0)</f>
        <v>0</v>
      </c>
      <c r="AK972" s="49">
        <f>IFERROR(IF(OR($W972&lt;&gt;"Ja",VLOOKUP($C972,Listen!$A$2:$F$45,6,0)="Nein"),$AC972,$AB972),0)</f>
        <v>0</v>
      </c>
      <c r="AL972" s="51">
        <f t="shared" si="321"/>
        <v>0</v>
      </c>
      <c r="AM972" s="296">
        <f>IFERROR(IF(VLOOKUP($C972,Listen!$A$2:$F$45,6,0)="Ja",MAX(BC972:BD972),D_SAV!$BC972),0)</f>
        <v>0</v>
      </c>
      <c r="AN972" s="51">
        <f t="shared" si="322"/>
        <v>0</v>
      </c>
      <c r="AP972" s="304">
        <f t="shared" si="323"/>
        <v>0</v>
      </c>
      <c r="AQ972" s="304">
        <f t="shared" si="324"/>
        <v>0</v>
      </c>
      <c r="AR972" s="304">
        <f t="shared" si="325"/>
        <v>0</v>
      </c>
      <c r="AS972" s="304">
        <f t="shared" si="326"/>
        <v>0</v>
      </c>
      <c r="AT972" s="304">
        <f t="shared" si="327"/>
        <v>0</v>
      </c>
      <c r="AU972" s="304">
        <f t="shared" si="328"/>
        <v>0</v>
      </c>
      <c r="AV972" s="304">
        <f t="shared" si="329"/>
        <v>0</v>
      </c>
      <c r="AW972" s="304">
        <f t="shared" si="330"/>
        <v>0</v>
      </c>
      <c r="AX972" s="304">
        <f t="shared" si="331"/>
        <v>0</v>
      </c>
      <c r="AY972" s="304">
        <f t="shared" si="332"/>
        <v>0</v>
      </c>
      <c r="AZ972" s="304">
        <f t="shared" si="333"/>
        <v>0</v>
      </c>
      <c r="BA972" s="304">
        <f t="shared" si="334"/>
        <v>0</v>
      </c>
      <c r="BB972" s="304">
        <f t="shared" si="335"/>
        <v>0</v>
      </c>
      <c r="BC972" s="304">
        <f t="shared" si="336"/>
        <v>0</v>
      </c>
      <c r="BD972" s="304">
        <f t="shared" si="337"/>
        <v>0</v>
      </c>
      <c r="BE972" s="304">
        <f>IFERROR(IF(VLOOKUP($C972,Listen!$A$2:$F$45,6,0)="Ja",BB972-MAX(BC972:BD972),BB972-BC972),0)</f>
        <v>0</v>
      </c>
    </row>
    <row r="973" spans="1:57" x14ac:dyDescent="0.25">
      <c r="A973" s="320" t="str">
        <f>IF(AND(D973&lt;&gt;0,C973&lt;&gt;0,E973&lt;&gt;0),IF(B973&lt;&gt;0,CONCATENATE(B973,"-AGr",VLOOKUP(C973,Listen!$A$2:$D$45,4,FALSE),"-",D973,"-",E973,),CONCATENATE("AGr",VLOOKUP(C973,Listen!$A$2:$D$45,4,FALSE),"-",D973,"-",E973)),"keine vollständige ID")</f>
        <v>keine vollständige ID</v>
      </c>
      <c r="B973" s="301"/>
      <c r="C973" s="287"/>
      <c r="D973" s="34"/>
      <c r="E973" s="306"/>
      <c r="F973" s="116"/>
      <c r="G973" s="17"/>
      <c r="H973" s="17"/>
      <c r="I973" s="17"/>
      <c r="J973" s="17"/>
      <c r="K973" s="17"/>
      <c r="L973" s="17"/>
      <c r="M973" s="17"/>
      <c r="N973" s="17"/>
      <c r="O973" s="116"/>
      <c r="P973" s="117">
        <f>IF(D973&gt;A_Stammdaten!$B$12,0,SUM(G973,H973,J973,L973:M973)-SUM(I973,K973,N973:O973))</f>
        <v>0</v>
      </c>
      <c r="Q973" s="17"/>
      <c r="R973" s="17"/>
      <c r="S973" s="17"/>
      <c r="T973" s="17"/>
      <c r="U973" s="62">
        <f t="shared" si="317"/>
        <v>0</v>
      </c>
      <c r="V973" s="34"/>
      <c r="W973" s="34"/>
      <c r="X973" s="34"/>
      <c r="Y973" s="34"/>
      <c r="Z973" s="34"/>
      <c r="AA973" s="63" t="str">
        <f t="shared" si="318"/>
        <v>-</v>
      </c>
      <c r="AB973" s="63" t="str">
        <f t="shared" si="319"/>
        <v>-</v>
      </c>
      <c r="AC973" s="63">
        <f>IF(ISBLANK($C973),0,VLOOKUP($C973,Listen!$A$2:$C$45,2,FALSE))</f>
        <v>0</v>
      </c>
      <c r="AD973" s="63">
        <f>IF(ISBLANK($C973),0,VLOOKUP($C973,Listen!$A$2:$C$45,3,FALSE))</f>
        <v>0</v>
      </c>
      <c r="AE973" s="49">
        <f t="shared" si="320"/>
        <v>0</v>
      </c>
      <c r="AF973" s="49">
        <f t="shared" si="320"/>
        <v>0</v>
      </c>
      <c r="AG973" s="49">
        <f>IFERROR(IF(OR($V973&lt;&gt;"Ja",VLOOKUP($C973,Listen!$A$2:$F$45,5,0)="Nein",D973&lt;IF(C973="LNG Anbindungsanlagen gemäß separater Festlegung",2022,2023)),$AC973,$AA973),0)</f>
        <v>0</v>
      </c>
      <c r="AH973" s="49">
        <f>IFERROR(IF(OR($V973&lt;&gt;"Ja",VLOOKUP($C973,Listen!$A$2:$F$45,5,0)="Nein",D973&lt;IF(C973="LNG Anbindungsanlagen gemäß separater Festlegung",2022,2023)),$AC973,$AA973),0)</f>
        <v>0</v>
      </c>
      <c r="AI973" s="49">
        <f>IFERROR(IF(OR($W973&lt;&gt;"Ja",VLOOKUP($C973,Listen!$A$2:$F$45,6,0)="Nein"),$AC973,$AB973),0)</f>
        <v>0</v>
      </c>
      <c r="AJ973" s="49">
        <f>IFERROR(IF(OR($W973&lt;&gt;"Ja",VLOOKUP($C973,Listen!$A$2:$F$45,6,0)="Nein"),$AC973,$AB973),0)</f>
        <v>0</v>
      </c>
      <c r="AK973" s="49">
        <f>IFERROR(IF(OR($W973&lt;&gt;"Ja",VLOOKUP($C973,Listen!$A$2:$F$45,6,0)="Nein"),$AC973,$AB973),0)</f>
        <v>0</v>
      </c>
      <c r="AL973" s="51">
        <f t="shared" si="321"/>
        <v>0</v>
      </c>
      <c r="AM973" s="296">
        <f>IFERROR(IF(VLOOKUP($C973,Listen!$A$2:$F$45,6,0)="Ja",MAX(BC973:BD973),D_SAV!$BC973),0)</f>
        <v>0</v>
      </c>
      <c r="AN973" s="51">
        <f t="shared" si="322"/>
        <v>0</v>
      </c>
      <c r="AP973" s="304">
        <f t="shared" si="323"/>
        <v>0</v>
      </c>
      <c r="AQ973" s="304">
        <f t="shared" si="324"/>
        <v>0</v>
      </c>
      <c r="AR973" s="304">
        <f t="shared" si="325"/>
        <v>0</v>
      </c>
      <c r="AS973" s="304">
        <f t="shared" si="326"/>
        <v>0</v>
      </c>
      <c r="AT973" s="304">
        <f t="shared" si="327"/>
        <v>0</v>
      </c>
      <c r="AU973" s="304">
        <f t="shared" si="328"/>
        <v>0</v>
      </c>
      <c r="AV973" s="304">
        <f t="shared" si="329"/>
        <v>0</v>
      </c>
      <c r="AW973" s="304">
        <f t="shared" si="330"/>
        <v>0</v>
      </c>
      <c r="AX973" s="304">
        <f t="shared" si="331"/>
        <v>0</v>
      </c>
      <c r="AY973" s="304">
        <f t="shared" si="332"/>
        <v>0</v>
      </c>
      <c r="AZ973" s="304">
        <f t="shared" si="333"/>
        <v>0</v>
      </c>
      <c r="BA973" s="304">
        <f t="shared" si="334"/>
        <v>0</v>
      </c>
      <c r="BB973" s="304">
        <f t="shared" si="335"/>
        <v>0</v>
      </c>
      <c r="BC973" s="304">
        <f t="shared" si="336"/>
        <v>0</v>
      </c>
      <c r="BD973" s="304">
        <f t="shared" si="337"/>
        <v>0</v>
      </c>
      <c r="BE973" s="304">
        <f>IFERROR(IF(VLOOKUP($C973,Listen!$A$2:$F$45,6,0)="Ja",BB973-MAX(BC973:BD973),BB973-BC973),0)</f>
        <v>0</v>
      </c>
    </row>
    <row r="974" spans="1:57" x14ac:dyDescent="0.25">
      <c r="A974" s="320" t="str">
        <f>IF(AND(D974&lt;&gt;0,C974&lt;&gt;0,E974&lt;&gt;0),IF(B974&lt;&gt;0,CONCATENATE(B974,"-AGr",VLOOKUP(C974,Listen!$A$2:$D$45,4,FALSE),"-",D974,"-",E974,),CONCATENATE("AGr",VLOOKUP(C974,Listen!$A$2:$D$45,4,FALSE),"-",D974,"-",E974)),"keine vollständige ID")</f>
        <v>keine vollständige ID</v>
      </c>
      <c r="B974" s="301"/>
      <c r="C974" s="287"/>
      <c r="D974" s="34"/>
      <c r="E974" s="306"/>
      <c r="F974" s="116"/>
      <c r="G974" s="17"/>
      <c r="H974" s="17"/>
      <c r="I974" s="17"/>
      <c r="J974" s="17"/>
      <c r="K974" s="17"/>
      <c r="L974" s="17"/>
      <c r="M974" s="17"/>
      <c r="N974" s="17"/>
      <c r="O974" s="116"/>
      <c r="P974" s="117">
        <f>IF(D974&gt;A_Stammdaten!$B$12,0,SUM(G974,H974,J974,L974:M974)-SUM(I974,K974,N974:O974))</f>
        <v>0</v>
      </c>
      <c r="Q974" s="17"/>
      <c r="R974" s="17"/>
      <c r="S974" s="17"/>
      <c r="T974" s="17"/>
      <c r="U974" s="62">
        <f t="shared" si="317"/>
        <v>0</v>
      </c>
      <c r="V974" s="34"/>
      <c r="W974" s="34"/>
      <c r="X974" s="34"/>
      <c r="Y974" s="34"/>
      <c r="Z974" s="34"/>
      <c r="AA974" s="63" t="str">
        <f t="shared" si="318"/>
        <v>-</v>
      </c>
      <c r="AB974" s="63" t="str">
        <f t="shared" si="319"/>
        <v>-</v>
      </c>
      <c r="AC974" s="63">
        <f>IF(ISBLANK($C974),0,VLOOKUP($C974,Listen!$A$2:$C$45,2,FALSE))</f>
        <v>0</v>
      </c>
      <c r="AD974" s="63">
        <f>IF(ISBLANK($C974),0,VLOOKUP($C974,Listen!$A$2:$C$45,3,FALSE))</f>
        <v>0</v>
      </c>
      <c r="AE974" s="49">
        <f t="shared" si="320"/>
        <v>0</v>
      </c>
      <c r="AF974" s="49">
        <f t="shared" si="320"/>
        <v>0</v>
      </c>
      <c r="AG974" s="49">
        <f>IFERROR(IF(OR($V974&lt;&gt;"Ja",VLOOKUP($C974,Listen!$A$2:$F$45,5,0)="Nein",D974&lt;IF(C974="LNG Anbindungsanlagen gemäß separater Festlegung",2022,2023)),$AC974,$AA974),0)</f>
        <v>0</v>
      </c>
      <c r="AH974" s="49">
        <f>IFERROR(IF(OR($V974&lt;&gt;"Ja",VLOOKUP($C974,Listen!$A$2:$F$45,5,0)="Nein",D974&lt;IF(C974="LNG Anbindungsanlagen gemäß separater Festlegung",2022,2023)),$AC974,$AA974),0)</f>
        <v>0</v>
      </c>
      <c r="AI974" s="49">
        <f>IFERROR(IF(OR($W974&lt;&gt;"Ja",VLOOKUP($C974,Listen!$A$2:$F$45,6,0)="Nein"),$AC974,$AB974),0)</f>
        <v>0</v>
      </c>
      <c r="AJ974" s="49">
        <f>IFERROR(IF(OR($W974&lt;&gt;"Ja",VLOOKUP($C974,Listen!$A$2:$F$45,6,0)="Nein"),$AC974,$AB974),0)</f>
        <v>0</v>
      </c>
      <c r="AK974" s="49">
        <f>IFERROR(IF(OR($W974&lt;&gt;"Ja",VLOOKUP($C974,Listen!$A$2:$F$45,6,0)="Nein"),$AC974,$AB974),0)</f>
        <v>0</v>
      </c>
      <c r="AL974" s="51">
        <f t="shared" si="321"/>
        <v>0</v>
      </c>
      <c r="AM974" s="296">
        <f>IFERROR(IF(VLOOKUP($C974,Listen!$A$2:$F$45,6,0)="Ja",MAX(BC974:BD974),D_SAV!$BC974),0)</f>
        <v>0</v>
      </c>
      <c r="AN974" s="51">
        <f t="shared" si="322"/>
        <v>0</v>
      </c>
      <c r="AP974" s="304">
        <f t="shared" si="323"/>
        <v>0</v>
      </c>
      <c r="AQ974" s="304">
        <f t="shared" si="324"/>
        <v>0</v>
      </c>
      <c r="AR974" s="304">
        <f t="shared" si="325"/>
        <v>0</v>
      </c>
      <c r="AS974" s="304">
        <f t="shared" si="326"/>
        <v>0</v>
      </c>
      <c r="AT974" s="304">
        <f t="shared" si="327"/>
        <v>0</v>
      </c>
      <c r="AU974" s="304">
        <f t="shared" si="328"/>
        <v>0</v>
      </c>
      <c r="AV974" s="304">
        <f t="shared" si="329"/>
        <v>0</v>
      </c>
      <c r="AW974" s="304">
        <f t="shared" si="330"/>
        <v>0</v>
      </c>
      <c r="AX974" s="304">
        <f t="shared" si="331"/>
        <v>0</v>
      </c>
      <c r="AY974" s="304">
        <f t="shared" si="332"/>
        <v>0</v>
      </c>
      <c r="AZ974" s="304">
        <f t="shared" si="333"/>
        <v>0</v>
      </c>
      <c r="BA974" s="304">
        <f t="shared" si="334"/>
        <v>0</v>
      </c>
      <c r="BB974" s="304">
        <f t="shared" si="335"/>
        <v>0</v>
      </c>
      <c r="BC974" s="304">
        <f t="shared" si="336"/>
        <v>0</v>
      </c>
      <c r="BD974" s="304">
        <f t="shared" si="337"/>
        <v>0</v>
      </c>
      <c r="BE974" s="304">
        <f>IFERROR(IF(VLOOKUP($C974,Listen!$A$2:$F$45,6,0)="Ja",BB974-MAX(BC974:BD974),BB974-BC974),0)</f>
        <v>0</v>
      </c>
    </row>
    <row r="975" spans="1:57" x14ac:dyDescent="0.25">
      <c r="A975" s="320" t="str">
        <f>IF(AND(D975&lt;&gt;0,C975&lt;&gt;0,E975&lt;&gt;0),IF(B975&lt;&gt;0,CONCATENATE(B975,"-AGr",VLOOKUP(C975,Listen!$A$2:$D$45,4,FALSE),"-",D975,"-",E975,),CONCATENATE("AGr",VLOOKUP(C975,Listen!$A$2:$D$45,4,FALSE),"-",D975,"-",E975)),"keine vollständige ID")</f>
        <v>keine vollständige ID</v>
      </c>
      <c r="B975" s="301"/>
      <c r="C975" s="287"/>
      <c r="D975" s="34"/>
      <c r="E975" s="306"/>
      <c r="F975" s="116"/>
      <c r="G975" s="17"/>
      <c r="H975" s="17"/>
      <c r="I975" s="17"/>
      <c r="J975" s="17"/>
      <c r="K975" s="17"/>
      <c r="L975" s="17"/>
      <c r="M975" s="17"/>
      <c r="N975" s="17"/>
      <c r="O975" s="116"/>
      <c r="P975" s="117">
        <f>IF(D975&gt;A_Stammdaten!$B$12,0,SUM(G975,H975,J975,L975:M975)-SUM(I975,K975,N975:O975))</f>
        <v>0</v>
      </c>
      <c r="Q975" s="17"/>
      <c r="R975" s="17"/>
      <c r="S975" s="17"/>
      <c r="T975" s="17"/>
      <c r="U975" s="62">
        <f t="shared" si="317"/>
        <v>0</v>
      </c>
      <c r="V975" s="34"/>
      <c r="W975" s="34"/>
      <c r="X975" s="34"/>
      <c r="Y975" s="34"/>
      <c r="Z975" s="34"/>
      <c r="AA975" s="63" t="str">
        <f t="shared" si="318"/>
        <v>-</v>
      </c>
      <c r="AB975" s="63" t="str">
        <f t="shared" si="319"/>
        <v>-</v>
      </c>
      <c r="AC975" s="63">
        <f>IF(ISBLANK($C975),0,VLOOKUP($C975,Listen!$A$2:$C$45,2,FALSE))</f>
        <v>0</v>
      </c>
      <c r="AD975" s="63">
        <f>IF(ISBLANK($C975),0,VLOOKUP($C975,Listen!$A$2:$C$45,3,FALSE))</f>
        <v>0</v>
      </c>
      <c r="AE975" s="49">
        <f t="shared" si="320"/>
        <v>0</v>
      </c>
      <c r="AF975" s="49">
        <f t="shared" si="320"/>
        <v>0</v>
      </c>
      <c r="AG975" s="49">
        <f>IFERROR(IF(OR($V975&lt;&gt;"Ja",VLOOKUP($C975,Listen!$A$2:$F$45,5,0)="Nein",D975&lt;IF(C975="LNG Anbindungsanlagen gemäß separater Festlegung",2022,2023)),$AC975,$AA975),0)</f>
        <v>0</v>
      </c>
      <c r="AH975" s="49">
        <f>IFERROR(IF(OR($V975&lt;&gt;"Ja",VLOOKUP($C975,Listen!$A$2:$F$45,5,0)="Nein",D975&lt;IF(C975="LNG Anbindungsanlagen gemäß separater Festlegung",2022,2023)),$AC975,$AA975),0)</f>
        <v>0</v>
      </c>
      <c r="AI975" s="49">
        <f>IFERROR(IF(OR($W975&lt;&gt;"Ja",VLOOKUP($C975,Listen!$A$2:$F$45,6,0)="Nein"),$AC975,$AB975),0)</f>
        <v>0</v>
      </c>
      <c r="AJ975" s="49">
        <f>IFERROR(IF(OR($W975&lt;&gt;"Ja",VLOOKUP($C975,Listen!$A$2:$F$45,6,0)="Nein"),$AC975,$AB975),0)</f>
        <v>0</v>
      </c>
      <c r="AK975" s="49">
        <f>IFERROR(IF(OR($W975&lt;&gt;"Ja",VLOOKUP($C975,Listen!$A$2:$F$45,6,0)="Nein"),$AC975,$AB975),0)</f>
        <v>0</v>
      </c>
      <c r="AL975" s="51">
        <f t="shared" si="321"/>
        <v>0</v>
      </c>
      <c r="AM975" s="296">
        <f>IFERROR(IF(VLOOKUP($C975,Listen!$A$2:$F$45,6,0)="Ja",MAX(BC975:BD975),D_SAV!$BC975),0)</f>
        <v>0</v>
      </c>
      <c r="AN975" s="51">
        <f t="shared" si="322"/>
        <v>0</v>
      </c>
      <c r="AP975" s="304">
        <f t="shared" si="323"/>
        <v>0</v>
      </c>
      <c r="AQ975" s="304">
        <f t="shared" si="324"/>
        <v>0</v>
      </c>
      <c r="AR975" s="304">
        <f t="shared" si="325"/>
        <v>0</v>
      </c>
      <c r="AS975" s="304">
        <f t="shared" si="326"/>
        <v>0</v>
      </c>
      <c r="AT975" s="304">
        <f t="shared" si="327"/>
        <v>0</v>
      </c>
      <c r="AU975" s="304">
        <f t="shared" si="328"/>
        <v>0</v>
      </c>
      <c r="AV975" s="304">
        <f t="shared" si="329"/>
        <v>0</v>
      </c>
      <c r="AW975" s="304">
        <f t="shared" si="330"/>
        <v>0</v>
      </c>
      <c r="AX975" s="304">
        <f t="shared" si="331"/>
        <v>0</v>
      </c>
      <c r="AY975" s="304">
        <f t="shared" si="332"/>
        <v>0</v>
      </c>
      <c r="AZ975" s="304">
        <f t="shared" si="333"/>
        <v>0</v>
      </c>
      <c r="BA975" s="304">
        <f t="shared" si="334"/>
        <v>0</v>
      </c>
      <c r="BB975" s="304">
        <f t="shared" si="335"/>
        <v>0</v>
      </c>
      <c r="BC975" s="304">
        <f t="shared" si="336"/>
        <v>0</v>
      </c>
      <c r="BD975" s="304">
        <f t="shared" si="337"/>
        <v>0</v>
      </c>
      <c r="BE975" s="304">
        <f>IFERROR(IF(VLOOKUP($C975,Listen!$A$2:$F$45,6,0)="Ja",BB975-MAX(BC975:BD975),BB975-BC975),0)</f>
        <v>0</v>
      </c>
    </row>
    <row r="976" spans="1:57" x14ac:dyDescent="0.25">
      <c r="A976" s="320" t="str">
        <f>IF(AND(D976&lt;&gt;0,C976&lt;&gt;0,E976&lt;&gt;0),IF(B976&lt;&gt;0,CONCATENATE(B976,"-AGr",VLOOKUP(C976,Listen!$A$2:$D$45,4,FALSE),"-",D976,"-",E976,),CONCATENATE("AGr",VLOOKUP(C976,Listen!$A$2:$D$45,4,FALSE),"-",D976,"-",E976)),"keine vollständige ID")</f>
        <v>keine vollständige ID</v>
      </c>
      <c r="B976" s="301"/>
      <c r="C976" s="287"/>
      <c r="D976" s="34"/>
      <c r="E976" s="306"/>
      <c r="F976" s="116"/>
      <c r="G976" s="17"/>
      <c r="H976" s="17"/>
      <c r="I976" s="17"/>
      <c r="J976" s="17"/>
      <c r="K976" s="17"/>
      <c r="L976" s="17"/>
      <c r="M976" s="17"/>
      <c r="N976" s="17"/>
      <c r="O976" s="116"/>
      <c r="P976" s="117">
        <f>IF(D976&gt;A_Stammdaten!$B$12,0,SUM(G976,H976,J976,L976:M976)-SUM(I976,K976,N976:O976))</f>
        <v>0</v>
      </c>
      <c r="Q976" s="17"/>
      <c r="R976" s="17"/>
      <c r="S976" s="17"/>
      <c r="T976" s="17"/>
      <c r="U976" s="62">
        <f t="shared" si="317"/>
        <v>0</v>
      </c>
      <c r="V976" s="34"/>
      <c r="W976" s="34"/>
      <c r="X976" s="34"/>
      <c r="Y976" s="34"/>
      <c r="Z976" s="34"/>
      <c r="AA976" s="63" t="str">
        <f t="shared" si="318"/>
        <v>-</v>
      </c>
      <c r="AB976" s="63" t="str">
        <f t="shared" si="319"/>
        <v>-</v>
      </c>
      <c r="AC976" s="63">
        <f>IF(ISBLANK($C976),0,VLOOKUP($C976,Listen!$A$2:$C$45,2,FALSE))</f>
        <v>0</v>
      </c>
      <c r="AD976" s="63">
        <f>IF(ISBLANK($C976),0,VLOOKUP($C976,Listen!$A$2:$C$45,3,FALSE))</f>
        <v>0</v>
      </c>
      <c r="AE976" s="49">
        <f t="shared" si="320"/>
        <v>0</v>
      </c>
      <c r="AF976" s="49">
        <f t="shared" si="320"/>
        <v>0</v>
      </c>
      <c r="AG976" s="49">
        <f>IFERROR(IF(OR($V976&lt;&gt;"Ja",VLOOKUP($C976,Listen!$A$2:$F$45,5,0)="Nein",D976&lt;IF(C976="LNG Anbindungsanlagen gemäß separater Festlegung",2022,2023)),$AC976,$AA976),0)</f>
        <v>0</v>
      </c>
      <c r="AH976" s="49">
        <f>IFERROR(IF(OR($V976&lt;&gt;"Ja",VLOOKUP($C976,Listen!$A$2:$F$45,5,0)="Nein",D976&lt;IF(C976="LNG Anbindungsanlagen gemäß separater Festlegung",2022,2023)),$AC976,$AA976),0)</f>
        <v>0</v>
      </c>
      <c r="AI976" s="49">
        <f>IFERROR(IF(OR($W976&lt;&gt;"Ja",VLOOKUP($C976,Listen!$A$2:$F$45,6,0)="Nein"),$AC976,$AB976),0)</f>
        <v>0</v>
      </c>
      <c r="AJ976" s="49">
        <f>IFERROR(IF(OR($W976&lt;&gt;"Ja",VLOOKUP($C976,Listen!$A$2:$F$45,6,0)="Nein"),$AC976,$AB976),0)</f>
        <v>0</v>
      </c>
      <c r="AK976" s="49">
        <f>IFERROR(IF(OR($W976&lt;&gt;"Ja",VLOOKUP($C976,Listen!$A$2:$F$45,6,0)="Nein"),$AC976,$AB976),0)</f>
        <v>0</v>
      </c>
      <c r="AL976" s="51">
        <f t="shared" si="321"/>
        <v>0</v>
      </c>
      <c r="AM976" s="296">
        <f>IFERROR(IF(VLOOKUP($C976,Listen!$A$2:$F$45,6,0)="Ja",MAX(BC976:BD976),D_SAV!$BC976),0)</f>
        <v>0</v>
      </c>
      <c r="AN976" s="51">
        <f t="shared" si="322"/>
        <v>0</v>
      </c>
      <c r="AP976" s="304">
        <f t="shared" si="323"/>
        <v>0</v>
      </c>
      <c r="AQ976" s="304">
        <f t="shared" si="324"/>
        <v>0</v>
      </c>
      <c r="AR976" s="304">
        <f t="shared" si="325"/>
        <v>0</v>
      </c>
      <c r="AS976" s="304">
        <f t="shared" si="326"/>
        <v>0</v>
      </c>
      <c r="AT976" s="304">
        <f t="shared" si="327"/>
        <v>0</v>
      </c>
      <c r="AU976" s="304">
        <f t="shared" si="328"/>
        <v>0</v>
      </c>
      <c r="AV976" s="304">
        <f t="shared" si="329"/>
        <v>0</v>
      </c>
      <c r="AW976" s="304">
        <f t="shared" si="330"/>
        <v>0</v>
      </c>
      <c r="AX976" s="304">
        <f t="shared" si="331"/>
        <v>0</v>
      </c>
      <c r="AY976" s="304">
        <f t="shared" si="332"/>
        <v>0</v>
      </c>
      <c r="AZ976" s="304">
        <f t="shared" si="333"/>
        <v>0</v>
      </c>
      <c r="BA976" s="304">
        <f t="shared" si="334"/>
        <v>0</v>
      </c>
      <c r="BB976" s="304">
        <f t="shared" si="335"/>
        <v>0</v>
      </c>
      <c r="BC976" s="304">
        <f t="shared" si="336"/>
        <v>0</v>
      </c>
      <c r="BD976" s="304">
        <f t="shared" si="337"/>
        <v>0</v>
      </c>
      <c r="BE976" s="304">
        <f>IFERROR(IF(VLOOKUP($C976,Listen!$A$2:$F$45,6,0)="Ja",BB976-MAX(BC976:BD976),BB976-BC976),0)</f>
        <v>0</v>
      </c>
    </row>
    <row r="977" spans="1:57" x14ac:dyDescent="0.25">
      <c r="A977" s="320" t="str">
        <f>IF(AND(D977&lt;&gt;0,C977&lt;&gt;0,E977&lt;&gt;0),IF(B977&lt;&gt;0,CONCATENATE(B977,"-AGr",VLOOKUP(C977,Listen!$A$2:$D$45,4,FALSE),"-",D977,"-",E977,),CONCATENATE("AGr",VLOOKUP(C977,Listen!$A$2:$D$45,4,FALSE),"-",D977,"-",E977)),"keine vollständige ID")</f>
        <v>keine vollständige ID</v>
      </c>
      <c r="B977" s="301"/>
      <c r="C977" s="287"/>
      <c r="D977" s="34"/>
      <c r="E977" s="306"/>
      <c r="F977" s="116"/>
      <c r="G977" s="17"/>
      <c r="H977" s="17"/>
      <c r="I977" s="17"/>
      <c r="J977" s="17"/>
      <c r="K977" s="17"/>
      <c r="L977" s="17"/>
      <c r="M977" s="17"/>
      <c r="N977" s="17"/>
      <c r="O977" s="116"/>
      <c r="P977" s="117">
        <f>IF(D977&gt;A_Stammdaten!$B$12,0,SUM(G977,H977,J977,L977:M977)-SUM(I977,K977,N977:O977))</f>
        <v>0</v>
      </c>
      <c r="Q977" s="17"/>
      <c r="R977" s="17"/>
      <c r="S977" s="17"/>
      <c r="T977" s="17"/>
      <c r="U977" s="62">
        <f t="shared" si="317"/>
        <v>0</v>
      </c>
      <c r="V977" s="34"/>
      <c r="W977" s="34"/>
      <c r="X977" s="34"/>
      <c r="Y977" s="34"/>
      <c r="Z977" s="34"/>
      <c r="AA977" s="63" t="str">
        <f t="shared" si="318"/>
        <v>-</v>
      </c>
      <c r="AB977" s="63" t="str">
        <f t="shared" si="319"/>
        <v>-</v>
      </c>
      <c r="AC977" s="63">
        <f>IF(ISBLANK($C977),0,VLOOKUP($C977,Listen!$A$2:$C$45,2,FALSE))</f>
        <v>0</v>
      </c>
      <c r="AD977" s="63">
        <f>IF(ISBLANK($C977),0,VLOOKUP($C977,Listen!$A$2:$C$45,3,FALSE))</f>
        <v>0</v>
      </c>
      <c r="AE977" s="49">
        <f t="shared" si="320"/>
        <v>0</v>
      </c>
      <c r="AF977" s="49">
        <f t="shared" si="320"/>
        <v>0</v>
      </c>
      <c r="AG977" s="49">
        <f>IFERROR(IF(OR($V977&lt;&gt;"Ja",VLOOKUP($C977,Listen!$A$2:$F$45,5,0)="Nein",D977&lt;IF(C977="LNG Anbindungsanlagen gemäß separater Festlegung",2022,2023)),$AC977,$AA977),0)</f>
        <v>0</v>
      </c>
      <c r="AH977" s="49">
        <f>IFERROR(IF(OR($V977&lt;&gt;"Ja",VLOOKUP($C977,Listen!$A$2:$F$45,5,0)="Nein",D977&lt;IF(C977="LNG Anbindungsanlagen gemäß separater Festlegung",2022,2023)),$AC977,$AA977),0)</f>
        <v>0</v>
      </c>
      <c r="AI977" s="49">
        <f>IFERROR(IF(OR($W977&lt;&gt;"Ja",VLOOKUP($C977,Listen!$A$2:$F$45,6,0)="Nein"),$AC977,$AB977),0)</f>
        <v>0</v>
      </c>
      <c r="AJ977" s="49">
        <f>IFERROR(IF(OR($W977&lt;&gt;"Ja",VLOOKUP($C977,Listen!$A$2:$F$45,6,0)="Nein"),$AC977,$AB977),0)</f>
        <v>0</v>
      </c>
      <c r="AK977" s="49">
        <f>IFERROR(IF(OR($W977&lt;&gt;"Ja",VLOOKUP($C977,Listen!$A$2:$F$45,6,0)="Nein"),$AC977,$AB977),0)</f>
        <v>0</v>
      </c>
      <c r="AL977" s="51">
        <f t="shared" si="321"/>
        <v>0</v>
      </c>
      <c r="AM977" s="296">
        <f>IFERROR(IF(VLOOKUP($C977,Listen!$A$2:$F$45,6,0)="Ja",MAX(BC977:BD977),D_SAV!$BC977),0)</f>
        <v>0</v>
      </c>
      <c r="AN977" s="51">
        <f t="shared" si="322"/>
        <v>0</v>
      </c>
      <c r="AP977" s="304">
        <f t="shared" si="323"/>
        <v>0</v>
      </c>
      <c r="AQ977" s="304">
        <f t="shared" si="324"/>
        <v>0</v>
      </c>
      <c r="AR977" s="304">
        <f t="shared" si="325"/>
        <v>0</v>
      </c>
      <c r="AS977" s="304">
        <f t="shared" si="326"/>
        <v>0</v>
      </c>
      <c r="AT977" s="304">
        <f t="shared" si="327"/>
        <v>0</v>
      </c>
      <c r="AU977" s="304">
        <f t="shared" si="328"/>
        <v>0</v>
      </c>
      <c r="AV977" s="304">
        <f t="shared" si="329"/>
        <v>0</v>
      </c>
      <c r="AW977" s="304">
        <f t="shared" si="330"/>
        <v>0</v>
      </c>
      <c r="AX977" s="304">
        <f t="shared" si="331"/>
        <v>0</v>
      </c>
      <c r="AY977" s="304">
        <f t="shared" si="332"/>
        <v>0</v>
      </c>
      <c r="AZ977" s="304">
        <f t="shared" si="333"/>
        <v>0</v>
      </c>
      <c r="BA977" s="304">
        <f t="shared" si="334"/>
        <v>0</v>
      </c>
      <c r="BB977" s="304">
        <f t="shared" si="335"/>
        <v>0</v>
      </c>
      <c r="BC977" s="304">
        <f t="shared" si="336"/>
        <v>0</v>
      </c>
      <c r="BD977" s="304">
        <f t="shared" si="337"/>
        <v>0</v>
      </c>
      <c r="BE977" s="304">
        <f>IFERROR(IF(VLOOKUP($C977,Listen!$A$2:$F$45,6,0)="Ja",BB977-MAX(BC977:BD977),BB977-BC977),0)</f>
        <v>0</v>
      </c>
    </row>
    <row r="978" spans="1:57" x14ac:dyDescent="0.25">
      <c r="A978" s="320" t="str">
        <f>IF(AND(D978&lt;&gt;0,C978&lt;&gt;0,E978&lt;&gt;0),IF(B978&lt;&gt;0,CONCATENATE(B978,"-AGr",VLOOKUP(C978,Listen!$A$2:$D$45,4,FALSE),"-",D978,"-",E978,),CONCATENATE("AGr",VLOOKUP(C978,Listen!$A$2:$D$45,4,FALSE),"-",D978,"-",E978)),"keine vollständige ID")</f>
        <v>keine vollständige ID</v>
      </c>
      <c r="B978" s="301"/>
      <c r="C978" s="287"/>
      <c r="D978" s="34"/>
      <c r="E978" s="306"/>
      <c r="F978" s="116"/>
      <c r="G978" s="17"/>
      <c r="H978" s="17"/>
      <c r="I978" s="17"/>
      <c r="J978" s="17"/>
      <c r="K978" s="17"/>
      <c r="L978" s="17"/>
      <c r="M978" s="17"/>
      <c r="N978" s="17"/>
      <c r="O978" s="116"/>
      <c r="P978" s="117">
        <f>IF(D978&gt;A_Stammdaten!$B$12,0,SUM(G978,H978,J978,L978:M978)-SUM(I978,K978,N978:O978))</f>
        <v>0</v>
      </c>
      <c r="Q978" s="17"/>
      <c r="R978" s="17"/>
      <c r="S978" s="17"/>
      <c r="T978" s="17"/>
      <c r="U978" s="62">
        <f t="shared" si="317"/>
        <v>0</v>
      </c>
      <c r="V978" s="34"/>
      <c r="W978" s="34"/>
      <c r="X978" s="34"/>
      <c r="Y978" s="34"/>
      <c r="Z978" s="34"/>
      <c r="AA978" s="63" t="str">
        <f t="shared" si="318"/>
        <v>-</v>
      </c>
      <c r="AB978" s="63" t="str">
        <f t="shared" si="319"/>
        <v>-</v>
      </c>
      <c r="AC978" s="63">
        <f>IF(ISBLANK($C978),0,VLOOKUP($C978,Listen!$A$2:$C$45,2,FALSE))</f>
        <v>0</v>
      </c>
      <c r="AD978" s="63">
        <f>IF(ISBLANK($C978),0,VLOOKUP($C978,Listen!$A$2:$C$45,3,FALSE))</f>
        <v>0</v>
      </c>
      <c r="AE978" s="49">
        <f t="shared" si="320"/>
        <v>0</v>
      </c>
      <c r="AF978" s="49">
        <f t="shared" si="320"/>
        <v>0</v>
      </c>
      <c r="AG978" s="49">
        <f>IFERROR(IF(OR($V978&lt;&gt;"Ja",VLOOKUP($C978,Listen!$A$2:$F$45,5,0)="Nein",D978&lt;IF(C978="LNG Anbindungsanlagen gemäß separater Festlegung",2022,2023)),$AC978,$AA978),0)</f>
        <v>0</v>
      </c>
      <c r="AH978" s="49">
        <f>IFERROR(IF(OR($V978&lt;&gt;"Ja",VLOOKUP($C978,Listen!$A$2:$F$45,5,0)="Nein",D978&lt;IF(C978="LNG Anbindungsanlagen gemäß separater Festlegung",2022,2023)),$AC978,$AA978),0)</f>
        <v>0</v>
      </c>
      <c r="AI978" s="49">
        <f>IFERROR(IF(OR($W978&lt;&gt;"Ja",VLOOKUP($C978,Listen!$A$2:$F$45,6,0)="Nein"),$AC978,$AB978),0)</f>
        <v>0</v>
      </c>
      <c r="AJ978" s="49">
        <f>IFERROR(IF(OR($W978&lt;&gt;"Ja",VLOOKUP($C978,Listen!$A$2:$F$45,6,0)="Nein"),$AC978,$AB978),0)</f>
        <v>0</v>
      </c>
      <c r="AK978" s="49">
        <f>IFERROR(IF(OR($W978&lt;&gt;"Ja",VLOOKUP($C978,Listen!$A$2:$F$45,6,0)="Nein"),$AC978,$AB978),0)</f>
        <v>0</v>
      </c>
      <c r="AL978" s="51">
        <f t="shared" si="321"/>
        <v>0</v>
      </c>
      <c r="AM978" s="296">
        <f>IFERROR(IF(VLOOKUP($C978,Listen!$A$2:$F$45,6,0)="Ja",MAX(BC978:BD978),D_SAV!$BC978),0)</f>
        <v>0</v>
      </c>
      <c r="AN978" s="51">
        <f t="shared" si="322"/>
        <v>0</v>
      </c>
      <c r="AP978" s="304">
        <f t="shared" si="323"/>
        <v>0</v>
      </c>
      <c r="AQ978" s="304">
        <f t="shared" si="324"/>
        <v>0</v>
      </c>
      <c r="AR978" s="304">
        <f t="shared" si="325"/>
        <v>0</v>
      </c>
      <c r="AS978" s="304">
        <f t="shared" si="326"/>
        <v>0</v>
      </c>
      <c r="AT978" s="304">
        <f t="shared" si="327"/>
        <v>0</v>
      </c>
      <c r="AU978" s="304">
        <f t="shared" si="328"/>
        <v>0</v>
      </c>
      <c r="AV978" s="304">
        <f t="shared" si="329"/>
        <v>0</v>
      </c>
      <c r="AW978" s="304">
        <f t="shared" si="330"/>
        <v>0</v>
      </c>
      <c r="AX978" s="304">
        <f t="shared" si="331"/>
        <v>0</v>
      </c>
      <c r="AY978" s="304">
        <f t="shared" si="332"/>
        <v>0</v>
      </c>
      <c r="AZ978" s="304">
        <f t="shared" si="333"/>
        <v>0</v>
      </c>
      <c r="BA978" s="304">
        <f t="shared" si="334"/>
        <v>0</v>
      </c>
      <c r="BB978" s="304">
        <f t="shared" si="335"/>
        <v>0</v>
      </c>
      <c r="BC978" s="304">
        <f t="shared" si="336"/>
        <v>0</v>
      </c>
      <c r="BD978" s="304">
        <f t="shared" si="337"/>
        <v>0</v>
      </c>
      <c r="BE978" s="304">
        <f>IFERROR(IF(VLOOKUP($C978,Listen!$A$2:$F$45,6,0)="Ja",BB978-MAX(BC978:BD978),BB978-BC978),0)</f>
        <v>0</v>
      </c>
    </row>
    <row r="979" spans="1:57" x14ac:dyDescent="0.25">
      <c r="A979" s="320" t="str">
        <f>IF(AND(D979&lt;&gt;0,C979&lt;&gt;0,E979&lt;&gt;0),IF(B979&lt;&gt;0,CONCATENATE(B979,"-AGr",VLOOKUP(C979,Listen!$A$2:$D$45,4,FALSE),"-",D979,"-",E979,),CONCATENATE("AGr",VLOOKUP(C979,Listen!$A$2:$D$45,4,FALSE),"-",D979,"-",E979)),"keine vollständige ID")</f>
        <v>keine vollständige ID</v>
      </c>
      <c r="B979" s="301"/>
      <c r="C979" s="287"/>
      <c r="D979" s="34"/>
      <c r="E979" s="306"/>
      <c r="F979" s="116"/>
      <c r="G979" s="17"/>
      <c r="H979" s="17"/>
      <c r="I979" s="17"/>
      <c r="J979" s="17"/>
      <c r="K979" s="17"/>
      <c r="L979" s="17"/>
      <c r="M979" s="17"/>
      <c r="N979" s="17"/>
      <c r="O979" s="116"/>
      <c r="P979" s="117">
        <f>IF(D979&gt;A_Stammdaten!$B$12,0,SUM(G979,H979,J979,L979:M979)-SUM(I979,K979,N979:O979))</f>
        <v>0</v>
      </c>
      <c r="Q979" s="17"/>
      <c r="R979" s="17"/>
      <c r="S979" s="17"/>
      <c r="T979" s="17"/>
      <c r="U979" s="62">
        <f t="shared" si="317"/>
        <v>0</v>
      </c>
      <c r="V979" s="34"/>
      <c r="W979" s="34"/>
      <c r="X979" s="34"/>
      <c r="Y979" s="34"/>
      <c r="Z979" s="34"/>
      <c r="AA979" s="63" t="str">
        <f t="shared" si="318"/>
        <v>-</v>
      </c>
      <c r="AB979" s="63" t="str">
        <f t="shared" si="319"/>
        <v>-</v>
      </c>
      <c r="AC979" s="63">
        <f>IF(ISBLANK($C979),0,VLOOKUP($C979,Listen!$A$2:$C$45,2,FALSE))</f>
        <v>0</v>
      </c>
      <c r="AD979" s="63">
        <f>IF(ISBLANK($C979),0,VLOOKUP($C979,Listen!$A$2:$C$45,3,FALSE))</f>
        <v>0</v>
      </c>
      <c r="AE979" s="49">
        <f t="shared" si="320"/>
        <v>0</v>
      </c>
      <c r="AF979" s="49">
        <f t="shared" si="320"/>
        <v>0</v>
      </c>
      <c r="AG979" s="49">
        <f>IFERROR(IF(OR($V979&lt;&gt;"Ja",VLOOKUP($C979,Listen!$A$2:$F$45,5,0)="Nein",D979&lt;IF(C979="LNG Anbindungsanlagen gemäß separater Festlegung",2022,2023)),$AC979,$AA979),0)</f>
        <v>0</v>
      </c>
      <c r="AH979" s="49">
        <f>IFERROR(IF(OR($V979&lt;&gt;"Ja",VLOOKUP($C979,Listen!$A$2:$F$45,5,0)="Nein",D979&lt;IF(C979="LNG Anbindungsanlagen gemäß separater Festlegung",2022,2023)),$AC979,$AA979),0)</f>
        <v>0</v>
      </c>
      <c r="AI979" s="49">
        <f>IFERROR(IF(OR($W979&lt;&gt;"Ja",VLOOKUP($C979,Listen!$A$2:$F$45,6,0)="Nein"),$AC979,$AB979),0)</f>
        <v>0</v>
      </c>
      <c r="AJ979" s="49">
        <f>IFERROR(IF(OR($W979&lt;&gt;"Ja",VLOOKUP($C979,Listen!$A$2:$F$45,6,0)="Nein"),$AC979,$AB979),0)</f>
        <v>0</v>
      </c>
      <c r="AK979" s="49">
        <f>IFERROR(IF(OR($W979&lt;&gt;"Ja",VLOOKUP($C979,Listen!$A$2:$F$45,6,0)="Nein"),$AC979,$AB979),0)</f>
        <v>0</v>
      </c>
      <c r="AL979" s="51">
        <f t="shared" si="321"/>
        <v>0</v>
      </c>
      <c r="AM979" s="296">
        <f>IFERROR(IF(VLOOKUP($C979,Listen!$A$2:$F$45,6,0)="Ja",MAX(BC979:BD979),D_SAV!$BC979),0)</f>
        <v>0</v>
      </c>
      <c r="AN979" s="51">
        <f t="shared" si="322"/>
        <v>0</v>
      </c>
      <c r="AP979" s="304">
        <f t="shared" si="323"/>
        <v>0</v>
      </c>
      <c r="AQ979" s="304">
        <f t="shared" si="324"/>
        <v>0</v>
      </c>
      <c r="AR979" s="304">
        <f t="shared" si="325"/>
        <v>0</v>
      </c>
      <c r="AS979" s="304">
        <f t="shared" si="326"/>
        <v>0</v>
      </c>
      <c r="AT979" s="304">
        <f t="shared" si="327"/>
        <v>0</v>
      </c>
      <c r="AU979" s="304">
        <f t="shared" si="328"/>
        <v>0</v>
      </c>
      <c r="AV979" s="304">
        <f t="shared" si="329"/>
        <v>0</v>
      </c>
      <c r="AW979" s="304">
        <f t="shared" si="330"/>
        <v>0</v>
      </c>
      <c r="AX979" s="304">
        <f t="shared" si="331"/>
        <v>0</v>
      </c>
      <c r="AY979" s="304">
        <f t="shared" si="332"/>
        <v>0</v>
      </c>
      <c r="AZ979" s="304">
        <f t="shared" si="333"/>
        <v>0</v>
      </c>
      <c r="BA979" s="304">
        <f t="shared" si="334"/>
        <v>0</v>
      </c>
      <c r="BB979" s="304">
        <f t="shared" si="335"/>
        <v>0</v>
      </c>
      <c r="BC979" s="304">
        <f t="shared" si="336"/>
        <v>0</v>
      </c>
      <c r="BD979" s="304">
        <f t="shared" si="337"/>
        <v>0</v>
      </c>
      <c r="BE979" s="304">
        <f>IFERROR(IF(VLOOKUP($C979,Listen!$A$2:$F$45,6,0)="Ja",BB979-MAX(BC979:BD979),BB979-BC979),0)</f>
        <v>0</v>
      </c>
    </row>
    <row r="980" spans="1:57" x14ac:dyDescent="0.25">
      <c r="A980" s="320" t="str">
        <f>IF(AND(D980&lt;&gt;0,C980&lt;&gt;0,E980&lt;&gt;0),IF(B980&lt;&gt;0,CONCATENATE(B980,"-AGr",VLOOKUP(C980,Listen!$A$2:$D$45,4,FALSE),"-",D980,"-",E980,),CONCATENATE("AGr",VLOOKUP(C980,Listen!$A$2:$D$45,4,FALSE),"-",D980,"-",E980)),"keine vollständige ID")</f>
        <v>keine vollständige ID</v>
      </c>
      <c r="B980" s="301"/>
      <c r="C980" s="287"/>
      <c r="D980" s="34"/>
      <c r="E980" s="306"/>
      <c r="F980" s="116"/>
      <c r="G980" s="17"/>
      <c r="H980" s="17"/>
      <c r="I980" s="17"/>
      <c r="J980" s="17"/>
      <c r="K980" s="17"/>
      <c r="L980" s="17"/>
      <c r="M980" s="17"/>
      <c r="N980" s="17"/>
      <c r="O980" s="116"/>
      <c r="P980" s="117">
        <f>IF(D980&gt;A_Stammdaten!$B$12,0,SUM(G980,H980,J980,L980:M980)-SUM(I980,K980,N980:O980))</f>
        <v>0</v>
      </c>
      <c r="Q980" s="17"/>
      <c r="R980" s="17"/>
      <c r="S980" s="17"/>
      <c r="T980" s="17"/>
      <c r="U980" s="62">
        <f t="shared" si="317"/>
        <v>0</v>
      </c>
      <c r="V980" s="34"/>
      <c r="W980" s="34"/>
      <c r="X980" s="34"/>
      <c r="Y980" s="34"/>
      <c r="Z980" s="34"/>
      <c r="AA980" s="63" t="str">
        <f t="shared" si="318"/>
        <v>-</v>
      </c>
      <c r="AB980" s="63" t="str">
        <f t="shared" si="319"/>
        <v>-</v>
      </c>
      <c r="AC980" s="63">
        <f>IF(ISBLANK($C980),0,VLOOKUP($C980,Listen!$A$2:$C$45,2,FALSE))</f>
        <v>0</v>
      </c>
      <c r="AD980" s="63">
        <f>IF(ISBLANK($C980),0,VLOOKUP($C980,Listen!$A$2:$C$45,3,FALSE))</f>
        <v>0</v>
      </c>
      <c r="AE980" s="49">
        <f t="shared" si="320"/>
        <v>0</v>
      </c>
      <c r="AF980" s="49">
        <f t="shared" si="320"/>
        <v>0</v>
      </c>
      <c r="AG980" s="49">
        <f>IFERROR(IF(OR($V980&lt;&gt;"Ja",VLOOKUP($C980,Listen!$A$2:$F$45,5,0)="Nein",D980&lt;IF(C980="LNG Anbindungsanlagen gemäß separater Festlegung",2022,2023)),$AC980,$AA980),0)</f>
        <v>0</v>
      </c>
      <c r="AH980" s="49">
        <f>IFERROR(IF(OR($V980&lt;&gt;"Ja",VLOOKUP($C980,Listen!$A$2:$F$45,5,0)="Nein",D980&lt;IF(C980="LNG Anbindungsanlagen gemäß separater Festlegung",2022,2023)),$AC980,$AA980),0)</f>
        <v>0</v>
      </c>
      <c r="AI980" s="49">
        <f>IFERROR(IF(OR($W980&lt;&gt;"Ja",VLOOKUP($C980,Listen!$A$2:$F$45,6,0)="Nein"),$AC980,$AB980),0)</f>
        <v>0</v>
      </c>
      <c r="AJ980" s="49">
        <f>IFERROR(IF(OR($W980&lt;&gt;"Ja",VLOOKUP($C980,Listen!$A$2:$F$45,6,0)="Nein"),$AC980,$AB980),0)</f>
        <v>0</v>
      </c>
      <c r="AK980" s="49">
        <f>IFERROR(IF(OR($W980&lt;&gt;"Ja",VLOOKUP($C980,Listen!$A$2:$F$45,6,0)="Nein"),$AC980,$AB980),0)</f>
        <v>0</v>
      </c>
      <c r="AL980" s="51">
        <f t="shared" si="321"/>
        <v>0</v>
      </c>
      <c r="AM980" s="296">
        <f>IFERROR(IF(VLOOKUP($C980,Listen!$A$2:$F$45,6,0)="Ja",MAX(BC980:BD980),D_SAV!$BC980),0)</f>
        <v>0</v>
      </c>
      <c r="AN980" s="51">
        <f t="shared" si="322"/>
        <v>0</v>
      </c>
      <c r="AP980" s="304">
        <f t="shared" si="323"/>
        <v>0</v>
      </c>
      <c r="AQ980" s="304">
        <f t="shared" si="324"/>
        <v>0</v>
      </c>
      <c r="AR980" s="304">
        <f t="shared" si="325"/>
        <v>0</v>
      </c>
      <c r="AS980" s="304">
        <f t="shared" si="326"/>
        <v>0</v>
      </c>
      <c r="AT980" s="304">
        <f t="shared" si="327"/>
        <v>0</v>
      </c>
      <c r="AU980" s="304">
        <f t="shared" si="328"/>
        <v>0</v>
      </c>
      <c r="AV980" s="304">
        <f t="shared" si="329"/>
        <v>0</v>
      </c>
      <c r="AW980" s="304">
        <f t="shared" si="330"/>
        <v>0</v>
      </c>
      <c r="AX980" s="304">
        <f t="shared" si="331"/>
        <v>0</v>
      </c>
      <c r="AY980" s="304">
        <f t="shared" si="332"/>
        <v>0</v>
      </c>
      <c r="AZ980" s="304">
        <f t="shared" si="333"/>
        <v>0</v>
      </c>
      <c r="BA980" s="304">
        <f t="shared" si="334"/>
        <v>0</v>
      </c>
      <c r="BB980" s="304">
        <f t="shared" si="335"/>
        <v>0</v>
      </c>
      <c r="BC980" s="304">
        <f t="shared" si="336"/>
        <v>0</v>
      </c>
      <c r="BD980" s="304">
        <f t="shared" si="337"/>
        <v>0</v>
      </c>
      <c r="BE980" s="304">
        <f>IFERROR(IF(VLOOKUP($C980,Listen!$A$2:$F$45,6,0)="Ja",BB980-MAX(BC980:BD980),BB980-BC980),0)</f>
        <v>0</v>
      </c>
    </row>
    <row r="981" spans="1:57" x14ac:dyDescent="0.25">
      <c r="A981" s="320" t="str">
        <f>IF(AND(D981&lt;&gt;0,C981&lt;&gt;0,E981&lt;&gt;0),IF(B981&lt;&gt;0,CONCATENATE(B981,"-AGr",VLOOKUP(C981,Listen!$A$2:$D$45,4,FALSE),"-",D981,"-",E981,),CONCATENATE("AGr",VLOOKUP(C981,Listen!$A$2:$D$45,4,FALSE),"-",D981,"-",E981)),"keine vollständige ID")</f>
        <v>keine vollständige ID</v>
      </c>
      <c r="B981" s="301"/>
      <c r="C981" s="287"/>
      <c r="D981" s="34"/>
      <c r="E981" s="306"/>
      <c r="F981" s="116"/>
      <c r="G981" s="17"/>
      <c r="H981" s="17"/>
      <c r="I981" s="17"/>
      <c r="J981" s="17"/>
      <c r="K981" s="17"/>
      <c r="L981" s="17"/>
      <c r="M981" s="17"/>
      <c r="N981" s="17"/>
      <c r="O981" s="116"/>
      <c r="P981" s="117">
        <f>IF(D981&gt;A_Stammdaten!$B$12,0,SUM(G981,H981,J981,L981:M981)-SUM(I981,K981,N981:O981))</f>
        <v>0</v>
      </c>
      <c r="Q981" s="17"/>
      <c r="R981" s="17"/>
      <c r="S981" s="17"/>
      <c r="T981" s="17"/>
      <c r="U981" s="62">
        <f t="shared" si="317"/>
        <v>0</v>
      </c>
      <c r="V981" s="34"/>
      <c r="W981" s="34"/>
      <c r="X981" s="34"/>
      <c r="Y981" s="34"/>
      <c r="Z981" s="34"/>
      <c r="AA981" s="63" t="str">
        <f t="shared" si="318"/>
        <v>-</v>
      </c>
      <c r="AB981" s="63" t="str">
        <f t="shared" si="319"/>
        <v>-</v>
      </c>
      <c r="AC981" s="63">
        <f>IF(ISBLANK($C981),0,VLOOKUP($C981,Listen!$A$2:$C$45,2,FALSE))</f>
        <v>0</v>
      </c>
      <c r="AD981" s="63">
        <f>IF(ISBLANK($C981),0,VLOOKUP($C981,Listen!$A$2:$C$45,3,FALSE))</f>
        <v>0</v>
      </c>
      <c r="AE981" s="49">
        <f t="shared" si="320"/>
        <v>0</v>
      </c>
      <c r="AF981" s="49">
        <f t="shared" si="320"/>
        <v>0</v>
      </c>
      <c r="AG981" s="49">
        <f>IFERROR(IF(OR($V981&lt;&gt;"Ja",VLOOKUP($C981,Listen!$A$2:$F$45,5,0)="Nein",D981&lt;IF(C981="LNG Anbindungsanlagen gemäß separater Festlegung",2022,2023)),$AC981,$AA981),0)</f>
        <v>0</v>
      </c>
      <c r="AH981" s="49">
        <f>IFERROR(IF(OR($V981&lt;&gt;"Ja",VLOOKUP($C981,Listen!$A$2:$F$45,5,0)="Nein",D981&lt;IF(C981="LNG Anbindungsanlagen gemäß separater Festlegung",2022,2023)),$AC981,$AA981),0)</f>
        <v>0</v>
      </c>
      <c r="AI981" s="49">
        <f>IFERROR(IF(OR($W981&lt;&gt;"Ja",VLOOKUP($C981,Listen!$A$2:$F$45,6,0)="Nein"),$AC981,$AB981),0)</f>
        <v>0</v>
      </c>
      <c r="AJ981" s="49">
        <f>IFERROR(IF(OR($W981&lt;&gt;"Ja",VLOOKUP($C981,Listen!$A$2:$F$45,6,0)="Nein"),$AC981,$AB981),0)</f>
        <v>0</v>
      </c>
      <c r="AK981" s="49">
        <f>IFERROR(IF(OR($W981&lt;&gt;"Ja",VLOOKUP($C981,Listen!$A$2:$F$45,6,0)="Nein"),$AC981,$AB981),0)</f>
        <v>0</v>
      </c>
      <c r="AL981" s="51">
        <f t="shared" si="321"/>
        <v>0</v>
      </c>
      <c r="AM981" s="296">
        <f>IFERROR(IF(VLOOKUP($C981,Listen!$A$2:$F$45,6,0)="Ja",MAX(BC981:BD981),D_SAV!$BC981),0)</f>
        <v>0</v>
      </c>
      <c r="AN981" s="51">
        <f t="shared" si="322"/>
        <v>0</v>
      </c>
      <c r="AP981" s="304">
        <f t="shared" si="323"/>
        <v>0</v>
      </c>
      <c r="AQ981" s="304">
        <f t="shared" si="324"/>
        <v>0</v>
      </c>
      <c r="AR981" s="304">
        <f t="shared" si="325"/>
        <v>0</v>
      </c>
      <c r="AS981" s="304">
        <f t="shared" si="326"/>
        <v>0</v>
      </c>
      <c r="AT981" s="304">
        <f t="shared" si="327"/>
        <v>0</v>
      </c>
      <c r="AU981" s="304">
        <f t="shared" si="328"/>
        <v>0</v>
      </c>
      <c r="AV981" s="304">
        <f t="shared" si="329"/>
        <v>0</v>
      </c>
      <c r="AW981" s="304">
        <f t="shared" si="330"/>
        <v>0</v>
      </c>
      <c r="AX981" s="304">
        <f t="shared" si="331"/>
        <v>0</v>
      </c>
      <c r="AY981" s="304">
        <f t="shared" si="332"/>
        <v>0</v>
      </c>
      <c r="AZ981" s="304">
        <f t="shared" si="333"/>
        <v>0</v>
      </c>
      <c r="BA981" s="304">
        <f t="shared" si="334"/>
        <v>0</v>
      </c>
      <c r="BB981" s="304">
        <f t="shared" si="335"/>
        <v>0</v>
      </c>
      <c r="BC981" s="304">
        <f t="shared" si="336"/>
        <v>0</v>
      </c>
      <c r="BD981" s="304">
        <f t="shared" si="337"/>
        <v>0</v>
      </c>
      <c r="BE981" s="304">
        <f>IFERROR(IF(VLOOKUP($C981,Listen!$A$2:$F$45,6,0)="Ja",BB981-MAX(BC981:BD981),BB981-BC981),0)</f>
        <v>0</v>
      </c>
    </row>
    <row r="982" spans="1:57" x14ac:dyDescent="0.25">
      <c r="A982" s="320" t="str">
        <f>IF(AND(D982&lt;&gt;0,C982&lt;&gt;0,E982&lt;&gt;0),IF(B982&lt;&gt;0,CONCATENATE(B982,"-AGr",VLOOKUP(C982,Listen!$A$2:$D$45,4,FALSE),"-",D982,"-",E982,),CONCATENATE("AGr",VLOOKUP(C982,Listen!$A$2:$D$45,4,FALSE),"-",D982,"-",E982)),"keine vollständige ID")</f>
        <v>keine vollständige ID</v>
      </c>
      <c r="B982" s="301"/>
      <c r="C982" s="287"/>
      <c r="D982" s="34"/>
      <c r="E982" s="306"/>
      <c r="F982" s="116"/>
      <c r="G982" s="17"/>
      <c r="H982" s="17"/>
      <c r="I982" s="17"/>
      <c r="J982" s="17"/>
      <c r="K982" s="17"/>
      <c r="L982" s="17"/>
      <c r="M982" s="17"/>
      <c r="N982" s="17"/>
      <c r="O982" s="116"/>
      <c r="P982" s="117">
        <f>IF(D982&gt;A_Stammdaten!$B$12,0,SUM(G982,H982,J982,L982:M982)-SUM(I982,K982,N982:O982))</f>
        <v>0</v>
      </c>
      <c r="Q982" s="17"/>
      <c r="R982" s="17"/>
      <c r="S982" s="17"/>
      <c r="T982" s="17"/>
      <c r="U982" s="62">
        <f t="shared" si="317"/>
        <v>0</v>
      </c>
      <c r="V982" s="34"/>
      <c r="W982" s="34"/>
      <c r="X982" s="34"/>
      <c r="Y982" s="34"/>
      <c r="Z982" s="34"/>
      <c r="AA982" s="63" t="str">
        <f t="shared" si="318"/>
        <v>-</v>
      </c>
      <c r="AB982" s="63" t="str">
        <f t="shared" si="319"/>
        <v>-</v>
      </c>
      <c r="AC982" s="63">
        <f>IF(ISBLANK($C982),0,VLOOKUP($C982,Listen!$A$2:$C$45,2,FALSE))</f>
        <v>0</v>
      </c>
      <c r="AD982" s="63">
        <f>IF(ISBLANK($C982),0,VLOOKUP($C982,Listen!$A$2:$C$45,3,FALSE))</f>
        <v>0</v>
      </c>
      <c r="AE982" s="49">
        <f t="shared" si="320"/>
        <v>0</v>
      </c>
      <c r="AF982" s="49">
        <f t="shared" si="320"/>
        <v>0</v>
      </c>
      <c r="AG982" s="49">
        <f>IFERROR(IF(OR($V982&lt;&gt;"Ja",VLOOKUP($C982,Listen!$A$2:$F$45,5,0)="Nein",D982&lt;IF(C982="LNG Anbindungsanlagen gemäß separater Festlegung",2022,2023)),$AC982,$AA982),0)</f>
        <v>0</v>
      </c>
      <c r="AH982" s="49">
        <f>IFERROR(IF(OR($V982&lt;&gt;"Ja",VLOOKUP($C982,Listen!$A$2:$F$45,5,0)="Nein",D982&lt;IF(C982="LNG Anbindungsanlagen gemäß separater Festlegung",2022,2023)),$AC982,$AA982),0)</f>
        <v>0</v>
      </c>
      <c r="AI982" s="49">
        <f>IFERROR(IF(OR($W982&lt;&gt;"Ja",VLOOKUP($C982,Listen!$A$2:$F$45,6,0)="Nein"),$AC982,$AB982),0)</f>
        <v>0</v>
      </c>
      <c r="AJ982" s="49">
        <f>IFERROR(IF(OR($W982&lt;&gt;"Ja",VLOOKUP($C982,Listen!$A$2:$F$45,6,0)="Nein"),$AC982,$AB982),0)</f>
        <v>0</v>
      </c>
      <c r="AK982" s="49">
        <f>IFERROR(IF(OR($W982&lt;&gt;"Ja",VLOOKUP($C982,Listen!$A$2:$F$45,6,0)="Nein"),$AC982,$AB982),0)</f>
        <v>0</v>
      </c>
      <c r="AL982" s="51">
        <f t="shared" si="321"/>
        <v>0</v>
      </c>
      <c r="AM982" s="296">
        <f>IFERROR(IF(VLOOKUP($C982,Listen!$A$2:$F$45,6,0)="Ja",MAX(BC982:BD982),D_SAV!$BC982),0)</f>
        <v>0</v>
      </c>
      <c r="AN982" s="51">
        <f t="shared" si="322"/>
        <v>0</v>
      </c>
      <c r="AP982" s="304">
        <f t="shared" si="323"/>
        <v>0</v>
      </c>
      <c r="AQ982" s="304">
        <f t="shared" si="324"/>
        <v>0</v>
      </c>
      <c r="AR982" s="304">
        <f t="shared" si="325"/>
        <v>0</v>
      </c>
      <c r="AS982" s="304">
        <f t="shared" si="326"/>
        <v>0</v>
      </c>
      <c r="AT982" s="304">
        <f t="shared" si="327"/>
        <v>0</v>
      </c>
      <c r="AU982" s="304">
        <f t="shared" si="328"/>
        <v>0</v>
      </c>
      <c r="AV982" s="304">
        <f t="shared" si="329"/>
        <v>0</v>
      </c>
      <c r="AW982" s="304">
        <f t="shared" si="330"/>
        <v>0</v>
      </c>
      <c r="AX982" s="304">
        <f t="shared" si="331"/>
        <v>0</v>
      </c>
      <c r="AY982" s="304">
        <f t="shared" si="332"/>
        <v>0</v>
      </c>
      <c r="AZ982" s="304">
        <f t="shared" si="333"/>
        <v>0</v>
      </c>
      <c r="BA982" s="304">
        <f t="shared" si="334"/>
        <v>0</v>
      </c>
      <c r="BB982" s="304">
        <f t="shared" si="335"/>
        <v>0</v>
      </c>
      <c r="BC982" s="304">
        <f t="shared" si="336"/>
        <v>0</v>
      </c>
      <c r="BD982" s="304">
        <f t="shared" si="337"/>
        <v>0</v>
      </c>
      <c r="BE982" s="304">
        <f>IFERROR(IF(VLOOKUP($C982,Listen!$A$2:$F$45,6,0)="Ja",BB982-MAX(BC982:BD982),BB982-BC982),0)</f>
        <v>0</v>
      </c>
    </row>
    <row r="983" spans="1:57" x14ac:dyDescent="0.25">
      <c r="A983" s="320" t="str">
        <f>IF(AND(D983&lt;&gt;0,C983&lt;&gt;0,E983&lt;&gt;0),IF(B983&lt;&gt;0,CONCATENATE(B983,"-AGr",VLOOKUP(C983,Listen!$A$2:$D$45,4,FALSE),"-",D983,"-",E983,),CONCATENATE("AGr",VLOOKUP(C983,Listen!$A$2:$D$45,4,FALSE),"-",D983,"-",E983)),"keine vollständige ID")</f>
        <v>keine vollständige ID</v>
      </c>
      <c r="B983" s="301"/>
      <c r="C983" s="287"/>
      <c r="D983" s="34"/>
      <c r="E983" s="306"/>
      <c r="F983" s="116"/>
      <c r="G983" s="17"/>
      <c r="H983" s="17"/>
      <c r="I983" s="17"/>
      <c r="J983" s="17"/>
      <c r="K983" s="17"/>
      <c r="L983" s="17"/>
      <c r="M983" s="17"/>
      <c r="N983" s="17"/>
      <c r="O983" s="116"/>
      <c r="P983" s="117">
        <f>IF(D983&gt;A_Stammdaten!$B$12,0,SUM(G983,H983,J983,L983:M983)-SUM(I983,K983,N983:O983))</f>
        <v>0</v>
      </c>
      <c r="Q983" s="17"/>
      <c r="R983" s="17"/>
      <c r="S983" s="17"/>
      <c r="T983" s="17"/>
      <c r="U983" s="62">
        <f t="shared" si="317"/>
        <v>0</v>
      </c>
      <c r="V983" s="34"/>
      <c r="W983" s="34"/>
      <c r="X983" s="34"/>
      <c r="Y983" s="34"/>
      <c r="Z983" s="34"/>
      <c r="AA983" s="63" t="str">
        <f t="shared" si="318"/>
        <v>-</v>
      </c>
      <c r="AB983" s="63" t="str">
        <f t="shared" si="319"/>
        <v>-</v>
      </c>
      <c r="AC983" s="63">
        <f>IF(ISBLANK($C983),0,VLOOKUP($C983,Listen!$A$2:$C$45,2,FALSE))</f>
        <v>0</v>
      </c>
      <c r="AD983" s="63">
        <f>IF(ISBLANK($C983),0,VLOOKUP($C983,Listen!$A$2:$C$45,3,FALSE))</f>
        <v>0</v>
      </c>
      <c r="AE983" s="49">
        <f t="shared" si="320"/>
        <v>0</v>
      </c>
      <c r="AF983" s="49">
        <f t="shared" si="320"/>
        <v>0</v>
      </c>
      <c r="AG983" s="49">
        <f>IFERROR(IF(OR($V983&lt;&gt;"Ja",VLOOKUP($C983,Listen!$A$2:$F$45,5,0)="Nein",D983&lt;IF(C983="LNG Anbindungsanlagen gemäß separater Festlegung",2022,2023)),$AC983,$AA983),0)</f>
        <v>0</v>
      </c>
      <c r="AH983" s="49">
        <f>IFERROR(IF(OR($V983&lt;&gt;"Ja",VLOOKUP($C983,Listen!$A$2:$F$45,5,0)="Nein",D983&lt;IF(C983="LNG Anbindungsanlagen gemäß separater Festlegung",2022,2023)),$AC983,$AA983),0)</f>
        <v>0</v>
      </c>
      <c r="AI983" s="49">
        <f>IFERROR(IF(OR($W983&lt;&gt;"Ja",VLOOKUP($C983,Listen!$A$2:$F$45,6,0)="Nein"),$AC983,$AB983),0)</f>
        <v>0</v>
      </c>
      <c r="AJ983" s="49">
        <f>IFERROR(IF(OR($W983&lt;&gt;"Ja",VLOOKUP($C983,Listen!$A$2:$F$45,6,0)="Nein"),$AC983,$AB983),0)</f>
        <v>0</v>
      </c>
      <c r="AK983" s="49">
        <f>IFERROR(IF(OR($W983&lt;&gt;"Ja",VLOOKUP($C983,Listen!$A$2:$F$45,6,0)="Nein"),$AC983,$AB983),0)</f>
        <v>0</v>
      </c>
      <c r="AL983" s="51">
        <f t="shared" si="321"/>
        <v>0</v>
      </c>
      <c r="AM983" s="296">
        <f>IFERROR(IF(VLOOKUP($C983,Listen!$A$2:$F$45,6,0)="Ja",MAX(BC983:BD983),D_SAV!$BC983),0)</f>
        <v>0</v>
      </c>
      <c r="AN983" s="51">
        <f t="shared" si="322"/>
        <v>0</v>
      </c>
      <c r="AP983" s="304">
        <f t="shared" si="323"/>
        <v>0</v>
      </c>
      <c r="AQ983" s="304">
        <f t="shared" si="324"/>
        <v>0</v>
      </c>
      <c r="AR983" s="304">
        <f t="shared" si="325"/>
        <v>0</v>
      </c>
      <c r="AS983" s="304">
        <f t="shared" si="326"/>
        <v>0</v>
      </c>
      <c r="AT983" s="304">
        <f t="shared" si="327"/>
        <v>0</v>
      </c>
      <c r="AU983" s="304">
        <f t="shared" si="328"/>
        <v>0</v>
      </c>
      <c r="AV983" s="304">
        <f t="shared" si="329"/>
        <v>0</v>
      </c>
      <c r="AW983" s="304">
        <f t="shared" si="330"/>
        <v>0</v>
      </c>
      <c r="AX983" s="304">
        <f t="shared" si="331"/>
        <v>0</v>
      </c>
      <c r="AY983" s="304">
        <f t="shared" si="332"/>
        <v>0</v>
      </c>
      <c r="AZ983" s="304">
        <f t="shared" si="333"/>
        <v>0</v>
      </c>
      <c r="BA983" s="304">
        <f t="shared" si="334"/>
        <v>0</v>
      </c>
      <c r="BB983" s="304">
        <f t="shared" si="335"/>
        <v>0</v>
      </c>
      <c r="BC983" s="304">
        <f t="shared" si="336"/>
        <v>0</v>
      </c>
      <c r="BD983" s="304">
        <f t="shared" si="337"/>
        <v>0</v>
      </c>
      <c r="BE983" s="304">
        <f>IFERROR(IF(VLOOKUP($C983,Listen!$A$2:$F$45,6,0)="Ja",BB983-MAX(BC983:BD983),BB983-BC983),0)</f>
        <v>0</v>
      </c>
    </row>
    <row r="984" spans="1:57" x14ac:dyDescent="0.25">
      <c r="A984" s="320" t="str">
        <f>IF(AND(D984&lt;&gt;0,C984&lt;&gt;0,E984&lt;&gt;0),IF(B984&lt;&gt;0,CONCATENATE(B984,"-AGr",VLOOKUP(C984,Listen!$A$2:$D$45,4,FALSE),"-",D984,"-",E984,),CONCATENATE("AGr",VLOOKUP(C984,Listen!$A$2:$D$45,4,FALSE),"-",D984,"-",E984)),"keine vollständige ID")</f>
        <v>keine vollständige ID</v>
      </c>
      <c r="B984" s="301"/>
      <c r="C984" s="287"/>
      <c r="D984" s="34"/>
      <c r="E984" s="306"/>
      <c r="F984" s="116"/>
      <c r="G984" s="17"/>
      <c r="H984" s="17"/>
      <c r="I984" s="17"/>
      <c r="J984" s="17"/>
      <c r="K984" s="17"/>
      <c r="L984" s="17"/>
      <c r="M984" s="17"/>
      <c r="N984" s="17"/>
      <c r="O984" s="116"/>
      <c r="P984" s="117">
        <f>IF(D984&gt;A_Stammdaten!$B$12,0,SUM(G984,H984,J984,L984:M984)-SUM(I984,K984,N984:O984))</f>
        <v>0</v>
      </c>
      <c r="Q984" s="17"/>
      <c r="R984" s="17"/>
      <c r="S984" s="17"/>
      <c r="T984" s="17"/>
      <c r="U984" s="62">
        <f t="shared" si="317"/>
        <v>0</v>
      </c>
      <c r="V984" s="34"/>
      <c r="W984" s="34"/>
      <c r="X984" s="34"/>
      <c r="Y984" s="34"/>
      <c r="Z984" s="34"/>
      <c r="AA984" s="63" t="str">
        <f t="shared" si="318"/>
        <v>-</v>
      </c>
      <c r="AB984" s="63" t="str">
        <f t="shared" si="319"/>
        <v>-</v>
      </c>
      <c r="AC984" s="63">
        <f>IF(ISBLANK($C984),0,VLOOKUP($C984,Listen!$A$2:$C$45,2,FALSE))</f>
        <v>0</v>
      </c>
      <c r="AD984" s="63">
        <f>IF(ISBLANK($C984),0,VLOOKUP($C984,Listen!$A$2:$C$45,3,FALSE))</f>
        <v>0</v>
      </c>
      <c r="AE984" s="49">
        <f t="shared" si="320"/>
        <v>0</v>
      </c>
      <c r="AF984" s="49">
        <f t="shared" si="320"/>
        <v>0</v>
      </c>
      <c r="AG984" s="49">
        <f>IFERROR(IF(OR($V984&lt;&gt;"Ja",VLOOKUP($C984,Listen!$A$2:$F$45,5,0)="Nein",D984&lt;IF(C984="LNG Anbindungsanlagen gemäß separater Festlegung",2022,2023)),$AC984,$AA984),0)</f>
        <v>0</v>
      </c>
      <c r="AH984" s="49">
        <f>IFERROR(IF(OR($V984&lt;&gt;"Ja",VLOOKUP($C984,Listen!$A$2:$F$45,5,0)="Nein",D984&lt;IF(C984="LNG Anbindungsanlagen gemäß separater Festlegung",2022,2023)),$AC984,$AA984),0)</f>
        <v>0</v>
      </c>
      <c r="AI984" s="49">
        <f>IFERROR(IF(OR($W984&lt;&gt;"Ja",VLOOKUP($C984,Listen!$A$2:$F$45,6,0)="Nein"),$AC984,$AB984),0)</f>
        <v>0</v>
      </c>
      <c r="AJ984" s="49">
        <f>IFERROR(IF(OR($W984&lt;&gt;"Ja",VLOOKUP($C984,Listen!$A$2:$F$45,6,0)="Nein"),$AC984,$AB984),0)</f>
        <v>0</v>
      </c>
      <c r="AK984" s="49">
        <f>IFERROR(IF(OR($W984&lt;&gt;"Ja",VLOOKUP($C984,Listen!$A$2:$F$45,6,0)="Nein"),$AC984,$AB984),0)</f>
        <v>0</v>
      </c>
      <c r="AL984" s="51">
        <f t="shared" si="321"/>
        <v>0</v>
      </c>
      <c r="AM984" s="296">
        <f>IFERROR(IF(VLOOKUP($C984,Listen!$A$2:$F$45,6,0)="Ja",MAX(BC984:BD984),D_SAV!$BC984),0)</f>
        <v>0</v>
      </c>
      <c r="AN984" s="51">
        <f t="shared" si="322"/>
        <v>0</v>
      </c>
      <c r="AP984" s="304">
        <f t="shared" si="323"/>
        <v>0</v>
      </c>
      <c r="AQ984" s="304">
        <f t="shared" si="324"/>
        <v>0</v>
      </c>
      <c r="AR984" s="304">
        <f t="shared" si="325"/>
        <v>0</v>
      </c>
      <c r="AS984" s="304">
        <f t="shared" si="326"/>
        <v>0</v>
      </c>
      <c r="AT984" s="304">
        <f t="shared" si="327"/>
        <v>0</v>
      </c>
      <c r="AU984" s="304">
        <f t="shared" si="328"/>
        <v>0</v>
      </c>
      <c r="AV984" s="304">
        <f t="shared" si="329"/>
        <v>0</v>
      </c>
      <c r="AW984" s="304">
        <f t="shared" si="330"/>
        <v>0</v>
      </c>
      <c r="AX984" s="304">
        <f t="shared" si="331"/>
        <v>0</v>
      </c>
      <c r="AY984" s="304">
        <f t="shared" si="332"/>
        <v>0</v>
      </c>
      <c r="AZ984" s="304">
        <f t="shared" si="333"/>
        <v>0</v>
      </c>
      <c r="BA984" s="304">
        <f t="shared" si="334"/>
        <v>0</v>
      </c>
      <c r="BB984" s="304">
        <f t="shared" si="335"/>
        <v>0</v>
      </c>
      <c r="BC984" s="304">
        <f t="shared" si="336"/>
        <v>0</v>
      </c>
      <c r="BD984" s="304">
        <f t="shared" si="337"/>
        <v>0</v>
      </c>
      <c r="BE984" s="304">
        <f>IFERROR(IF(VLOOKUP($C984,Listen!$A$2:$F$45,6,0)="Ja",BB984-MAX(BC984:BD984),BB984-BC984),0)</f>
        <v>0</v>
      </c>
    </row>
    <row r="985" spans="1:57" x14ac:dyDescent="0.25">
      <c r="A985" s="320" t="str">
        <f>IF(AND(D985&lt;&gt;0,C985&lt;&gt;0,E985&lt;&gt;0),IF(B985&lt;&gt;0,CONCATENATE(B985,"-AGr",VLOOKUP(C985,Listen!$A$2:$D$45,4,FALSE),"-",D985,"-",E985,),CONCATENATE("AGr",VLOOKUP(C985,Listen!$A$2:$D$45,4,FALSE),"-",D985,"-",E985)),"keine vollständige ID")</f>
        <v>keine vollständige ID</v>
      </c>
      <c r="B985" s="301"/>
      <c r="C985" s="287"/>
      <c r="D985" s="34"/>
      <c r="E985" s="306"/>
      <c r="F985" s="116"/>
      <c r="G985" s="17"/>
      <c r="H985" s="17"/>
      <c r="I985" s="17"/>
      <c r="J985" s="17"/>
      <c r="K985" s="17"/>
      <c r="L985" s="17"/>
      <c r="M985" s="17"/>
      <c r="N985" s="17"/>
      <c r="O985" s="116"/>
      <c r="P985" s="117">
        <f>IF(D985&gt;A_Stammdaten!$B$12,0,SUM(G985,H985,J985,L985:M985)-SUM(I985,K985,N985:O985))</f>
        <v>0</v>
      </c>
      <c r="Q985" s="17"/>
      <c r="R985" s="17"/>
      <c r="S985" s="17"/>
      <c r="T985" s="17"/>
      <c r="U985" s="62">
        <f t="shared" si="317"/>
        <v>0</v>
      </c>
      <c r="V985" s="34"/>
      <c r="W985" s="34"/>
      <c r="X985" s="34"/>
      <c r="Y985" s="34"/>
      <c r="Z985" s="34"/>
      <c r="AA985" s="63" t="str">
        <f t="shared" si="318"/>
        <v>-</v>
      </c>
      <c r="AB985" s="63" t="str">
        <f t="shared" si="319"/>
        <v>-</v>
      </c>
      <c r="AC985" s="63">
        <f>IF(ISBLANK($C985),0,VLOOKUP($C985,Listen!$A$2:$C$45,2,FALSE))</f>
        <v>0</v>
      </c>
      <c r="AD985" s="63">
        <f>IF(ISBLANK($C985),0,VLOOKUP($C985,Listen!$A$2:$C$45,3,FALSE))</f>
        <v>0</v>
      </c>
      <c r="AE985" s="49">
        <f t="shared" si="320"/>
        <v>0</v>
      </c>
      <c r="AF985" s="49">
        <f t="shared" si="320"/>
        <v>0</v>
      </c>
      <c r="AG985" s="49">
        <f>IFERROR(IF(OR($V985&lt;&gt;"Ja",VLOOKUP($C985,Listen!$A$2:$F$45,5,0)="Nein",D985&lt;IF(C985="LNG Anbindungsanlagen gemäß separater Festlegung",2022,2023)),$AC985,$AA985),0)</f>
        <v>0</v>
      </c>
      <c r="AH985" s="49">
        <f>IFERROR(IF(OR($V985&lt;&gt;"Ja",VLOOKUP($C985,Listen!$A$2:$F$45,5,0)="Nein",D985&lt;IF(C985="LNG Anbindungsanlagen gemäß separater Festlegung",2022,2023)),$AC985,$AA985),0)</f>
        <v>0</v>
      </c>
      <c r="AI985" s="49">
        <f>IFERROR(IF(OR($W985&lt;&gt;"Ja",VLOOKUP($C985,Listen!$A$2:$F$45,6,0)="Nein"),$AC985,$AB985),0)</f>
        <v>0</v>
      </c>
      <c r="AJ985" s="49">
        <f>IFERROR(IF(OR($W985&lt;&gt;"Ja",VLOOKUP($C985,Listen!$A$2:$F$45,6,0)="Nein"),$AC985,$AB985),0)</f>
        <v>0</v>
      </c>
      <c r="AK985" s="49">
        <f>IFERROR(IF(OR($W985&lt;&gt;"Ja",VLOOKUP($C985,Listen!$A$2:$F$45,6,0)="Nein"),$AC985,$AB985),0)</f>
        <v>0</v>
      </c>
      <c r="AL985" s="51">
        <f t="shared" si="321"/>
        <v>0</v>
      </c>
      <c r="AM985" s="296">
        <f>IFERROR(IF(VLOOKUP($C985,Listen!$A$2:$F$45,6,0)="Ja",MAX(BC985:BD985),D_SAV!$BC985),0)</f>
        <v>0</v>
      </c>
      <c r="AN985" s="51">
        <f t="shared" si="322"/>
        <v>0</v>
      </c>
      <c r="AP985" s="304">
        <f t="shared" si="323"/>
        <v>0</v>
      </c>
      <c r="AQ985" s="304">
        <f t="shared" si="324"/>
        <v>0</v>
      </c>
      <c r="AR985" s="304">
        <f t="shared" si="325"/>
        <v>0</v>
      </c>
      <c r="AS985" s="304">
        <f t="shared" si="326"/>
        <v>0</v>
      </c>
      <c r="AT985" s="304">
        <f t="shared" si="327"/>
        <v>0</v>
      </c>
      <c r="AU985" s="304">
        <f t="shared" si="328"/>
        <v>0</v>
      </c>
      <c r="AV985" s="304">
        <f t="shared" si="329"/>
        <v>0</v>
      </c>
      <c r="AW985" s="304">
        <f t="shared" si="330"/>
        <v>0</v>
      </c>
      <c r="AX985" s="304">
        <f t="shared" si="331"/>
        <v>0</v>
      </c>
      <c r="AY985" s="304">
        <f t="shared" si="332"/>
        <v>0</v>
      </c>
      <c r="AZ985" s="304">
        <f t="shared" si="333"/>
        <v>0</v>
      </c>
      <c r="BA985" s="304">
        <f t="shared" si="334"/>
        <v>0</v>
      </c>
      <c r="BB985" s="304">
        <f t="shared" si="335"/>
        <v>0</v>
      </c>
      <c r="BC985" s="304">
        <f t="shared" si="336"/>
        <v>0</v>
      </c>
      <c r="BD985" s="304">
        <f t="shared" si="337"/>
        <v>0</v>
      </c>
      <c r="BE985" s="304">
        <f>IFERROR(IF(VLOOKUP($C985,Listen!$A$2:$F$45,6,0)="Ja",BB985-MAX(BC985:BD985),BB985-BC985),0)</f>
        <v>0</v>
      </c>
    </row>
    <row r="986" spans="1:57" x14ac:dyDescent="0.25">
      <c r="A986" s="320" t="str">
        <f>IF(AND(D986&lt;&gt;0,C986&lt;&gt;0,E986&lt;&gt;0),IF(B986&lt;&gt;0,CONCATENATE(B986,"-AGr",VLOOKUP(C986,Listen!$A$2:$D$45,4,FALSE),"-",D986,"-",E986,),CONCATENATE("AGr",VLOOKUP(C986,Listen!$A$2:$D$45,4,FALSE),"-",D986,"-",E986)),"keine vollständige ID")</f>
        <v>keine vollständige ID</v>
      </c>
      <c r="B986" s="301"/>
      <c r="C986" s="287"/>
      <c r="D986" s="34"/>
      <c r="E986" s="306"/>
      <c r="F986" s="116"/>
      <c r="G986" s="17"/>
      <c r="H986" s="17"/>
      <c r="I986" s="17"/>
      <c r="J986" s="17"/>
      <c r="K986" s="17"/>
      <c r="L986" s="17"/>
      <c r="M986" s="17"/>
      <c r="N986" s="17"/>
      <c r="O986" s="116"/>
      <c r="P986" s="117">
        <f>IF(D986&gt;A_Stammdaten!$B$12,0,SUM(G986,H986,J986,L986:M986)-SUM(I986,K986,N986:O986))</f>
        <v>0</v>
      </c>
      <c r="Q986" s="17"/>
      <c r="R986" s="17"/>
      <c r="S986" s="17"/>
      <c r="T986" s="17"/>
      <c r="U986" s="62">
        <f t="shared" si="317"/>
        <v>0</v>
      </c>
      <c r="V986" s="34"/>
      <c r="W986" s="34"/>
      <c r="X986" s="34"/>
      <c r="Y986" s="34"/>
      <c r="Z986" s="34"/>
      <c r="AA986" s="63" t="str">
        <f t="shared" si="318"/>
        <v>-</v>
      </c>
      <c r="AB986" s="63" t="str">
        <f t="shared" si="319"/>
        <v>-</v>
      </c>
      <c r="AC986" s="63">
        <f>IF(ISBLANK($C986),0,VLOOKUP($C986,Listen!$A$2:$C$45,2,FALSE))</f>
        <v>0</v>
      </c>
      <c r="AD986" s="63">
        <f>IF(ISBLANK($C986),0,VLOOKUP($C986,Listen!$A$2:$C$45,3,FALSE))</f>
        <v>0</v>
      </c>
      <c r="AE986" s="49">
        <f t="shared" si="320"/>
        <v>0</v>
      </c>
      <c r="AF986" s="49">
        <f t="shared" si="320"/>
        <v>0</v>
      </c>
      <c r="AG986" s="49">
        <f>IFERROR(IF(OR($V986&lt;&gt;"Ja",VLOOKUP($C986,Listen!$A$2:$F$45,5,0)="Nein",D986&lt;IF(C986="LNG Anbindungsanlagen gemäß separater Festlegung",2022,2023)),$AC986,$AA986),0)</f>
        <v>0</v>
      </c>
      <c r="AH986" s="49">
        <f>IFERROR(IF(OR($V986&lt;&gt;"Ja",VLOOKUP($C986,Listen!$A$2:$F$45,5,0)="Nein",D986&lt;IF(C986="LNG Anbindungsanlagen gemäß separater Festlegung",2022,2023)),$AC986,$AA986),0)</f>
        <v>0</v>
      </c>
      <c r="AI986" s="49">
        <f>IFERROR(IF(OR($W986&lt;&gt;"Ja",VLOOKUP($C986,Listen!$A$2:$F$45,6,0)="Nein"),$AC986,$AB986),0)</f>
        <v>0</v>
      </c>
      <c r="AJ986" s="49">
        <f>IFERROR(IF(OR($W986&lt;&gt;"Ja",VLOOKUP($C986,Listen!$A$2:$F$45,6,0)="Nein"),$AC986,$AB986),0)</f>
        <v>0</v>
      </c>
      <c r="AK986" s="49">
        <f>IFERROR(IF(OR($W986&lt;&gt;"Ja",VLOOKUP($C986,Listen!$A$2:$F$45,6,0)="Nein"),$AC986,$AB986),0)</f>
        <v>0</v>
      </c>
      <c r="AL986" s="51">
        <f t="shared" si="321"/>
        <v>0</v>
      </c>
      <c r="AM986" s="296">
        <f>IFERROR(IF(VLOOKUP($C986,Listen!$A$2:$F$45,6,0)="Ja",MAX(BC986:BD986),D_SAV!$BC986),0)</f>
        <v>0</v>
      </c>
      <c r="AN986" s="51">
        <f t="shared" si="322"/>
        <v>0</v>
      </c>
      <c r="AP986" s="304">
        <f t="shared" si="323"/>
        <v>0</v>
      </c>
      <c r="AQ986" s="304">
        <f t="shared" si="324"/>
        <v>0</v>
      </c>
      <c r="AR986" s="304">
        <f t="shared" si="325"/>
        <v>0</v>
      </c>
      <c r="AS986" s="304">
        <f t="shared" si="326"/>
        <v>0</v>
      </c>
      <c r="AT986" s="304">
        <f t="shared" si="327"/>
        <v>0</v>
      </c>
      <c r="AU986" s="304">
        <f t="shared" si="328"/>
        <v>0</v>
      </c>
      <c r="AV986" s="304">
        <f t="shared" si="329"/>
        <v>0</v>
      </c>
      <c r="AW986" s="304">
        <f t="shared" si="330"/>
        <v>0</v>
      </c>
      <c r="AX986" s="304">
        <f t="shared" si="331"/>
        <v>0</v>
      </c>
      <c r="AY986" s="304">
        <f t="shared" si="332"/>
        <v>0</v>
      </c>
      <c r="AZ986" s="304">
        <f t="shared" si="333"/>
        <v>0</v>
      </c>
      <c r="BA986" s="304">
        <f t="shared" si="334"/>
        <v>0</v>
      </c>
      <c r="BB986" s="304">
        <f t="shared" si="335"/>
        <v>0</v>
      </c>
      <c r="BC986" s="304">
        <f t="shared" si="336"/>
        <v>0</v>
      </c>
      <c r="BD986" s="304">
        <f t="shared" si="337"/>
        <v>0</v>
      </c>
      <c r="BE986" s="304">
        <f>IFERROR(IF(VLOOKUP($C986,Listen!$A$2:$F$45,6,0)="Ja",BB986-MAX(BC986:BD986),BB986-BC986),0)</f>
        <v>0</v>
      </c>
    </row>
    <row r="987" spans="1:57" x14ac:dyDescent="0.25">
      <c r="A987" s="320" t="str">
        <f>IF(AND(D987&lt;&gt;0,C987&lt;&gt;0,E987&lt;&gt;0),IF(B987&lt;&gt;0,CONCATENATE(B987,"-AGr",VLOOKUP(C987,Listen!$A$2:$D$45,4,FALSE),"-",D987,"-",E987,),CONCATENATE("AGr",VLOOKUP(C987,Listen!$A$2:$D$45,4,FALSE),"-",D987,"-",E987)),"keine vollständige ID")</f>
        <v>keine vollständige ID</v>
      </c>
      <c r="B987" s="301"/>
      <c r="C987" s="287"/>
      <c r="D987" s="34"/>
      <c r="E987" s="306"/>
      <c r="F987" s="116"/>
      <c r="G987" s="17"/>
      <c r="H987" s="17"/>
      <c r="I987" s="17"/>
      <c r="J987" s="17"/>
      <c r="K987" s="17"/>
      <c r="L987" s="17"/>
      <c r="M987" s="17"/>
      <c r="N987" s="17"/>
      <c r="O987" s="116"/>
      <c r="P987" s="117">
        <f>IF(D987&gt;A_Stammdaten!$B$12,0,SUM(G987,H987,J987,L987:M987)-SUM(I987,K987,N987:O987))</f>
        <v>0</v>
      </c>
      <c r="Q987" s="17"/>
      <c r="R987" s="17"/>
      <c r="S987" s="17"/>
      <c r="T987" s="17"/>
      <c r="U987" s="62">
        <f t="shared" si="317"/>
        <v>0</v>
      </c>
      <c r="V987" s="34"/>
      <c r="W987" s="34"/>
      <c r="X987" s="34"/>
      <c r="Y987" s="34"/>
      <c r="Z987" s="34"/>
      <c r="AA987" s="63" t="str">
        <f t="shared" si="318"/>
        <v>-</v>
      </c>
      <c r="AB987" s="63" t="str">
        <f t="shared" si="319"/>
        <v>-</v>
      </c>
      <c r="AC987" s="63">
        <f>IF(ISBLANK($C987),0,VLOOKUP($C987,Listen!$A$2:$C$45,2,FALSE))</f>
        <v>0</v>
      </c>
      <c r="AD987" s="63">
        <f>IF(ISBLANK($C987),0,VLOOKUP($C987,Listen!$A$2:$C$45,3,FALSE))</f>
        <v>0</v>
      </c>
      <c r="AE987" s="49">
        <f t="shared" si="320"/>
        <v>0</v>
      </c>
      <c r="AF987" s="49">
        <f t="shared" si="320"/>
        <v>0</v>
      </c>
      <c r="AG987" s="49">
        <f>IFERROR(IF(OR($V987&lt;&gt;"Ja",VLOOKUP($C987,Listen!$A$2:$F$45,5,0)="Nein",D987&lt;IF(C987="LNG Anbindungsanlagen gemäß separater Festlegung",2022,2023)),$AC987,$AA987),0)</f>
        <v>0</v>
      </c>
      <c r="AH987" s="49">
        <f>IFERROR(IF(OR($V987&lt;&gt;"Ja",VLOOKUP($C987,Listen!$A$2:$F$45,5,0)="Nein",D987&lt;IF(C987="LNG Anbindungsanlagen gemäß separater Festlegung",2022,2023)),$AC987,$AA987),0)</f>
        <v>0</v>
      </c>
      <c r="AI987" s="49">
        <f>IFERROR(IF(OR($W987&lt;&gt;"Ja",VLOOKUP($C987,Listen!$A$2:$F$45,6,0)="Nein"),$AC987,$AB987),0)</f>
        <v>0</v>
      </c>
      <c r="AJ987" s="49">
        <f>IFERROR(IF(OR($W987&lt;&gt;"Ja",VLOOKUP($C987,Listen!$A$2:$F$45,6,0)="Nein"),$AC987,$AB987),0)</f>
        <v>0</v>
      </c>
      <c r="AK987" s="49">
        <f>IFERROR(IF(OR($W987&lt;&gt;"Ja",VLOOKUP($C987,Listen!$A$2:$F$45,6,0)="Nein"),$AC987,$AB987),0)</f>
        <v>0</v>
      </c>
      <c r="AL987" s="51">
        <f t="shared" si="321"/>
        <v>0</v>
      </c>
      <c r="AM987" s="296">
        <f>IFERROR(IF(VLOOKUP($C987,Listen!$A$2:$F$45,6,0)="Ja",MAX(BC987:BD987),D_SAV!$BC987),0)</f>
        <v>0</v>
      </c>
      <c r="AN987" s="51">
        <f t="shared" si="322"/>
        <v>0</v>
      </c>
      <c r="AP987" s="304">
        <f t="shared" si="323"/>
        <v>0</v>
      </c>
      <c r="AQ987" s="304">
        <f t="shared" si="324"/>
        <v>0</v>
      </c>
      <c r="AR987" s="304">
        <f t="shared" si="325"/>
        <v>0</v>
      </c>
      <c r="AS987" s="304">
        <f t="shared" si="326"/>
        <v>0</v>
      </c>
      <c r="AT987" s="304">
        <f t="shared" si="327"/>
        <v>0</v>
      </c>
      <c r="AU987" s="304">
        <f t="shared" si="328"/>
        <v>0</v>
      </c>
      <c r="AV987" s="304">
        <f t="shared" si="329"/>
        <v>0</v>
      </c>
      <c r="AW987" s="304">
        <f t="shared" si="330"/>
        <v>0</v>
      </c>
      <c r="AX987" s="304">
        <f t="shared" si="331"/>
        <v>0</v>
      </c>
      <c r="AY987" s="304">
        <f t="shared" si="332"/>
        <v>0</v>
      </c>
      <c r="AZ987" s="304">
        <f t="shared" si="333"/>
        <v>0</v>
      </c>
      <c r="BA987" s="304">
        <f t="shared" si="334"/>
        <v>0</v>
      </c>
      <c r="BB987" s="304">
        <f t="shared" si="335"/>
        <v>0</v>
      </c>
      <c r="BC987" s="304">
        <f t="shared" si="336"/>
        <v>0</v>
      </c>
      <c r="BD987" s="304">
        <f t="shared" si="337"/>
        <v>0</v>
      </c>
      <c r="BE987" s="304">
        <f>IFERROR(IF(VLOOKUP($C987,Listen!$A$2:$F$45,6,0)="Ja",BB987-MAX(BC987:BD987),BB987-BC987),0)</f>
        <v>0</v>
      </c>
    </row>
    <row r="988" spans="1:57" x14ac:dyDescent="0.25">
      <c r="A988" s="320" t="str">
        <f>IF(AND(D988&lt;&gt;0,C988&lt;&gt;0,E988&lt;&gt;0),IF(B988&lt;&gt;0,CONCATENATE(B988,"-AGr",VLOOKUP(C988,Listen!$A$2:$D$45,4,FALSE),"-",D988,"-",E988,),CONCATENATE("AGr",VLOOKUP(C988,Listen!$A$2:$D$45,4,FALSE),"-",D988,"-",E988)),"keine vollständige ID")</f>
        <v>keine vollständige ID</v>
      </c>
      <c r="B988" s="301"/>
      <c r="C988" s="287"/>
      <c r="D988" s="34"/>
      <c r="E988" s="306"/>
      <c r="F988" s="116"/>
      <c r="G988" s="17"/>
      <c r="H988" s="17"/>
      <c r="I988" s="17"/>
      <c r="J988" s="17"/>
      <c r="K988" s="17"/>
      <c r="L988" s="17"/>
      <c r="M988" s="17"/>
      <c r="N988" s="17"/>
      <c r="O988" s="116"/>
      <c r="P988" s="117">
        <f>IF(D988&gt;A_Stammdaten!$B$12,0,SUM(G988,H988,J988,L988:M988)-SUM(I988,K988,N988:O988))</f>
        <v>0</v>
      </c>
      <c r="Q988" s="17"/>
      <c r="R988" s="17"/>
      <c r="S988" s="17"/>
      <c r="T988" s="17"/>
      <c r="U988" s="62">
        <f t="shared" si="317"/>
        <v>0</v>
      </c>
      <c r="V988" s="34"/>
      <c r="W988" s="34"/>
      <c r="X988" s="34"/>
      <c r="Y988" s="34"/>
      <c r="Z988" s="34"/>
      <c r="AA988" s="63" t="str">
        <f t="shared" si="318"/>
        <v>-</v>
      </c>
      <c r="AB988" s="63" t="str">
        <f t="shared" si="319"/>
        <v>-</v>
      </c>
      <c r="AC988" s="63">
        <f>IF(ISBLANK($C988),0,VLOOKUP($C988,Listen!$A$2:$C$45,2,FALSE))</f>
        <v>0</v>
      </c>
      <c r="AD988" s="63">
        <f>IF(ISBLANK($C988),0,VLOOKUP($C988,Listen!$A$2:$C$45,3,FALSE))</f>
        <v>0</v>
      </c>
      <c r="AE988" s="49">
        <f t="shared" si="320"/>
        <v>0</v>
      </c>
      <c r="AF988" s="49">
        <f t="shared" si="320"/>
        <v>0</v>
      </c>
      <c r="AG988" s="49">
        <f>IFERROR(IF(OR($V988&lt;&gt;"Ja",VLOOKUP($C988,Listen!$A$2:$F$45,5,0)="Nein",D988&lt;IF(C988="LNG Anbindungsanlagen gemäß separater Festlegung",2022,2023)),$AC988,$AA988),0)</f>
        <v>0</v>
      </c>
      <c r="AH988" s="49">
        <f>IFERROR(IF(OR($V988&lt;&gt;"Ja",VLOOKUP($C988,Listen!$A$2:$F$45,5,0)="Nein",D988&lt;IF(C988="LNG Anbindungsanlagen gemäß separater Festlegung",2022,2023)),$AC988,$AA988),0)</f>
        <v>0</v>
      </c>
      <c r="AI988" s="49">
        <f>IFERROR(IF(OR($W988&lt;&gt;"Ja",VLOOKUP($C988,Listen!$A$2:$F$45,6,0)="Nein"),$AC988,$AB988),0)</f>
        <v>0</v>
      </c>
      <c r="AJ988" s="49">
        <f>IFERROR(IF(OR($W988&lt;&gt;"Ja",VLOOKUP($C988,Listen!$A$2:$F$45,6,0)="Nein"),$AC988,$AB988),0)</f>
        <v>0</v>
      </c>
      <c r="AK988" s="49">
        <f>IFERROR(IF(OR($W988&lt;&gt;"Ja",VLOOKUP($C988,Listen!$A$2:$F$45,6,0)="Nein"),$AC988,$AB988),0)</f>
        <v>0</v>
      </c>
      <c r="AL988" s="51">
        <f t="shared" si="321"/>
        <v>0</v>
      </c>
      <c r="AM988" s="296">
        <f>IFERROR(IF(VLOOKUP($C988,Listen!$A$2:$F$45,6,0)="Ja",MAX(BC988:BD988),D_SAV!$BC988),0)</f>
        <v>0</v>
      </c>
      <c r="AN988" s="51">
        <f t="shared" si="322"/>
        <v>0</v>
      </c>
      <c r="AP988" s="304">
        <f t="shared" si="323"/>
        <v>0</v>
      </c>
      <c r="AQ988" s="304">
        <f t="shared" si="324"/>
        <v>0</v>
      </c>
      <c r="AR988" s="304">
        <f t="shared" si="325"/>
        <v>0</v>
      </c>
      <c r="AS988" s="304">
        <f t="shared" si="326"/>
        <v>0</v>
      </c>
      <c r="AT988" s="304">
        <f t="shared" si="327"/>
        <v>0</v>
      </c>
      <c r="AU988" s="304">
        <f t="shared" si="328"/>
        <v>0</v>
      </c>
      <c r="AV988" s="304">
        <f t="shared" si="329"/>
        <v>0</v>
      </c>
      <c r="AW988" s="304">
        <f t="shared" si="330"/>
        <v>0</v>
      </c>
      <c r="AX988" s="304">
        <f t="shared" si="331"/>
        <v>0</v>
      </c>
      <c r="AY988" s="304">
        <f t="shared" si="332"/>
        <v>0</v>
      </c>
      <c r="AZ988" s="304">
        <f t="shared" si="333"/>
        <v>0</v>
      </c>
      <c r="BA988" s="304">
        <f t="shared" si="334"/>
        <v>0</v>
      </c>
      <c r="BB988" s="304">
        <f t="shared" si="335"/>
        <v>0</v>
      </c>
      <c r="BC988" s="304">
        <f t="shared" si="336"/>
        <v>0</v>
      </c>
      <c r="BD988" s="304">
        <f t="shared" si="337"/>
        <v>0</v>
      </c>
      <c r="BE988" s="304">
        <f>IFERROR(IF(VLOOKUP($C988,Listen!$A$2:$F$45,6,0)="Ja",BB988-MAX(BC988:BD988),BB988-BC988),0)</f>
        <v>0</v>
      </c>
    </row>
    <row r="989" spans="1:57" x14ac:dyDescent="0.25">
      <c r="A989" s="320" t="str">
        <f>IF(AND(D989&lt;&gt;0,C989&lt;&gt;0,E989&lt;&gt;0),IF(B989&lt;&gt;0,CONCATENATE(B989,"-AGr",VLOOKUP(C989,Listen!$A$2:$D$45,4,FALSE),"-",D989,"-",E989,),CONCATENATE("AGr",VLOOKUP(C989,Listen!$A$2:$D$45,4,FALSE),"-",D989,"-",E989)),"keine vollständige ID")</f>
        <v>keine vollständige ID</v>
      </c>
      <c r="B989" s="301"/>
      <c r="C989" s="287"/>
      <c r="D989" s="34"/>
      <c r="E989" s="306"/>
      <c r="F989" s="116"/>
      <c r="G989" s="17"/>
      <c r="H989" s="17"/>
      <c r="I989" s="17"/>
      <c r="J989" s="17"/>
      <c r="K989" s="17"/>
      <c r="L989" s="17"/>
      <c r="M989" s="17"/>
      <c r="N989" s="17"/>
      <c r="O989" s="116"/>
      <c r="P989" s="117">
        <f>IF(D989&gt;A_Stammdaten!$B$12,0,SUM(G989,H989,J989,L989:M989)-SUM(I989,K989,N989:O989))</f>
        <v>0</v>
      </c>
      <c r="Q989" s="17"/>
      <c r="R989" s="17"/>
      <c r="S989" s="17"/>
      <c r="T989" s="17"/>
      <c r="U989" s="62">
        <f t="shared" si="317"/>
        <v>0</v>
      </c>
      <c r="V989" s="34"/>
      <c r="W989" s="34"/>
      <c r="X989" s="34"/>
      <c r="Y989" s="34"/>
      <c r="Z989" s="34"/>
      <c r="AA989" s="63" t="str">
        <f t="shared" si="318"/>
        <v>-</v>
      </c>
      <c r="AB989" s="63" t="str">
        <f t="shared" si="319"/>
        <v>-</v>
      </c>
      <c r="AC989" s="63">
        <f>IF(ISBLANK($C989),0,VLOOKUP($C989,Listen!$A$2:$C$45,2,FALSE))</f>
        <v>0</v>
      </c>
      <c r="AD989" s="63">
        <f>IF(ISBLANK($C989),0,VLOOKUP($C989,Listen!$A$2:$C$45,3,FALSE))</f>
        <v>0</v>
      </c>
      <c r="AE989" s="49">
        <f t="shared" si="320"/>
        <v>0</v>
      </c>
      <c r="AF989" s="49">
        <f t="shared" si="320"/>
        <v>0</v>
      </c>
      <c r="AG989" s="49">
        <f>IFERROR(IF(OR($V989&lt;&gt;"Ja",VLOOKUP($C989,Listen!$A$2:$F$45,5,0)="Nein",D989&lt;IF(C989="LNG Anbindungsanlagen gemäß separater Festlegung",2022,2023)),$AC989,$AA989),0)</f>
        <v>0</v>
      </c>
      <c r="AH989" s="49">
        <f>IFERROR(IF(OR($V989&lt;&gt;"Ja",VLOOKUP($C989,Listen!$A$2:$F$45,5,0)="Nein",D989&lt;IF(C989="LNG Anbindungsanlagen gemäß separater Festlegung",2022,2023)),$AC989,$AA989),0)</f>
        <v>0</v>
      </c>
      <c r="AI989" s="49">
        <f>IFERROR(IF(OR($W989&lt;&gt;"Ja",VLOOKUP($C989,Listen!$A$2:$F$45,6,0)="Nein"),$AC989,$AB989),0)</f>
        <v>0</v>
      </c>
      <c r="AJ989" s="49">
        <f>IFERROR(IF(OR($W989&lt;&gt;"Ja",VLOOKUP($C989,Listen!$A$2:$F$45,6,0)="Nein"),$AC989,$AB989),0)</f>
        <v>0</v>
      </c>
      <c r="AK989" s="49">
        <f>IFERROR(IF(OR($W989&lt;&gt;"Ja",VLOOKUP($C989,Listen!$A$2:$F$45,6,0)="Nein"),$AC989,$AB989),0)</f>
        <v>0</v>
      </c>
      <c r="AL989" s="51">
        <f t="shared" si="321"/>
        <v>0</v>
      </c>
      <c r="AM989" s="296">
        <f>IFERROR(IF(VLOOKUP($C989,Listen!$A$2:$F$45,6,0)="Ja",MAX(BC989:BD989),D_SAV!$BC989),0)</f>
        <v>0</v>
      </c>
      <c r="AN989" s="51">
        <f t="shared" si="322"/>
        <v>0</v>
      </c>
      <c r="AP989" s="304">
        <f t="shared" si="323"/>
        <v>0</v>
      </c>
      <c r="AQ989" s="304">
        <f t="shared" si="324"/>
        <v>0</v>
      </c>
      <c r="AR989" s="304">
        <f t="shared" si="325"/>
        <v>0</v>
      </c>
      <c r="AS989" s="304">
        <f t="shared" si="326"/>
        <v>0</v>
      </c>
      <c r="AT989" s="304">
        <f t="shared" si="327"/>
        <v>0</v>
      </c>
      <c r="AU989" s="304">
        <f t="shared" si="328"/>
        <v>0</v>
      </c>
      <c r="AV989" s="304">
        <f t="shared" si="329"/>
        <v>0</v>
      </c>
      <c r="AW989" s="304">
        <f t="shared" si="330"/>
        <v>0</v>
      </c>
      <c r="AX989" s="304">
        <f t="shared" si="331"/>
        <v>0</v>
      </c>
      <c r="AY989" s="304">
        <f t="shared" si="332"/>
        <v>0</v>
      </c>
      <c r="AZ989" s="304">
        <f t="shared" si="333"/>
        <v>0</v>
      </c>
      <c r="BA989" s="304">
        <f t="shared" si="334"/>
        <v>0</v>
      </c>
      <c r="BB989" s="304">
        <f t="shared" si="335"/>
        <v>0</v>
      </c>
      <c r="BC989" s="304">
        <f t="shared" si="336"/>
        <v>0</v>
      </c>
      <c r="BD989" s="304">
        <f t="shared" si="337"/>
        <v>0</v>
      </c>
      <c r="BE989" s="304">
        <f>IFERROR(IF(VLOOKUP($C989,Listen!$A$2:$F$45,6,0)="Ja",BB989-MAX(BC989:BD989),BB989-BC989),0)</f>
        <v>0</v>
      </c>
    </row>
    <row r="990" spans="1:57" x14ac:dyDescent="0.25">
      <c r="A990" s="320" t="str">
        <f>IF(AND(D990&lt;&gt;0,C990&lt;&gt;0,E990&lt;&gt;0),IF(B990&lt;&gt;0,CONCATENATE(B990,"-AGr",VLOOKUP(C990,Listen!$A$2:$D$45,4,FALSE),"-",D990,"-",E990,),CONCATENATE("AGr",VLOOKUP(C990,Listen!$A$2:$D$45,4,FALSE),"-",D990,"-",E990)),"keine vollständige ID")</f>
        <v>keine vollständige ID</v>
      </c>
      <c r="B990" s="301"/>
      <c r="C990" s="287"/>
      <c r="D990" s="34"/>
      <c r="E990" s="306"/>
      <c r="F990" s="116"/>
      <c r="G990" s="17"/>
      <c r="H990" s="17"/>
      <c r="I990" s="17"/>
      <c r="J990" s="17"/>
      <c r="K990" s="17"/>
      <c r="L990" s="17"/>
      <c r="M990" s="17"/>
      <c r="N990" s="17"/>
      <c r="O990" s="116"/>
      <c r="P990" s="117">
        <f>IF(D990&gt;A_Stammdaten!$B$12,0,SUM(G990,H990,J990,L990:M990)-SUM(I990,K990,N990:O990))</f>
        <v>0</v>
      </c>
      <c r="Q990" s="17"/>
      <c r="R990" s="17"/>
      <c r="S990" s="17"/>
      <c r="T990" s="17"/>
      <c r="U990" s="62">
        <f t="shared" si="317"/>
        <v>0</v>
      </c>
      <c r="V990" s="34"/>
      <c r="W990" s="34"/>
      <c r="X990" s="34"/>
      <c r="Y990" s="34"/>
      <c r="Z990" s="34"/>
      <c r="AA990" s="63" t="str">
        <f t="shared" si="318"/>
        <v>-</v>
      </c>
      <c r="AB990" s="63" t="str">
        <f t="shared" si="319"/>
        <v>-</v>
      </c>
      <c r="AC990" s="63">
        <f>IF(ISBLANK($C990),0,VLOOKUP($C990,Listen!$A$2:$C$45,2,FALSE))</f>
        <v>0</v>
      </c>
      <c r="AD990" s="63">
        <f>IF(ISBLANK($C990),0,VLOOKUP($C990,Listen!$A$2:$C$45,3,FALSE))</f>
        <v>0</v>
      </c>
      <c r="AE990" s="49">
        <f t="shared" si="320"/>
        <v>0</v>
      </c>
      <c r="AF990" s="49">
        <f t="shared" si="320"/>
        <v>0</v>
      </c>
      <c r="AG990" s="49">
        <f>IFERROR(IF(OR($V990&lt;&gt;"Ja",VLOOKUP($C990,Listen!$A$2:$F$45,5,0)="Nein",D990&lt;IF(C990="LNG Anbindungsanlagen gemäß separater Festlegung",2022,2023)),$AC990,$AA990),0)</f>
        <v>0</v>
      </c>
      <c r="AH990" s="49">
        <f>IFERROR(IF(OR($V990&lt;&gt;"Ja",VLOOKUP($C990,Listen!$A$2:$F$45,5,0)="Nein",D990&lt;IF(C990="LNG Anbindungsanlagen gemäß separater Festlegung",2022,2023)),$AC990,$AA990),0)</f>
        <v>0</v>
      </c>
      <c r="AI990" s="49">
        <f>IFERROR(IF(OR($W990&lt;&gt;"Ja",VLOOKUP($C990,Listen!$A$2:$F$45,6,0)="Nein"),$AC990,$AB990),0)</f>
        <v>0</v>
      </c>
      <c r="AJ990" s="49">
        <f>IFERROR(IF(OR($W990&lt;&gt;"Ja",VLOOKUP($C990,Listen!$A$2:$F$45,6,0)="Nein"),$AC990,$AB990),0)</f>
        <v>0</v>
      </c>
      <c r="AK990" s="49">
        <f>IFERROR(IF(OR($W990&lt;&gt;"Ja",VLOOKUP($C990,Listen!$A$2:$F$45,6,0)="Nein"),$AC990,$AB990),0)</f>
        <v>0</v>
      </c>
      <c r="AL990" s="51">
        <f t="shared" si="321"/>
        <v>0</v>
      </c>
      <c r="AM990" s="296">
        <f>IFERROR(IF(VLOOKUP($C990,Listen!$A$2:$F$45,6,0)="Ja",MAX(BC990:BD990),D_SAV!$BC990),0)</f>
        <v>0</v>
      </c>
      <c r="AN990" s="51">
        <f t="shared" si="322"/>
        <v>0</v>
      </c>
      <c r="AP990" s="304">
        <f t="shared" si="323"/>
        <v>0</v>
      </c>
      <c r="AQ990" s="304">
        <f t="shared" si="324"/>
        <v>0</v>
      </c>
      <c r="AR990" s="304">
        <f t="shared" si="325"/>
        <v>0</v>
      </c>
      <c r="AS990" s="304">
        <f t="shared" si="326"/>
        <v>0</v>
      </c>
      <c r="AT990" s="304">
        <f t="shared" si="327"/>
        <v>0</v>
      </c>
      <c r="AU990" s="304">
        <f t="shared" si="328"/>
        <v>0</v>
      </c>
      <c r="AV990" s="304">
        <f t="shared" si="329"/>
        <v>0</v>
      </c>
      <c r="AW990" s="304">
        <f t="shared" si="330"/>
        <v>0</v>
      </c>
      <c r="AX990" s="304">
        <f t="shared" si="331"/>
        <v>0</v>
      </c>
      <c r="AY990" s="304">
        <f t="shared" si="332"/>
        <v>0</v>
      </c>
      <c r="AZ990" s="304">
        <f t="shared" si="333"/>
        <v>0</v>
      </c>
      <c r="BA990" s="304">
        <f t="shared" si="334"/>
        <v>0</v>
      </c>
      <c r="BB990" s="304">
        <f t="shared" si="335"/>
        <v>0</v>
      </c>
      <c r="BC990" s="304">
        <f t="shared" si="336"/>
        <v>0</v>
      </c>
      <c r="BD990" s="304">
        <f t="shared" si="337"/>
        <v>0</v>
      </c>
      <c r="BE990" s="304">
        <f>IFERROR(IF(VLOOKUP($C990,Listen!$A$2:$F$45,6,0)="Ja",BB990-MAX(BC990:BD990),BB990-BC990),0)</f>
        <v>0</v>
      </c>
    </row>
    <row r="991" spans="1:57" x14ac:dyDescent="0.25">
      <c r="A991" s="320" t="str">
        <f>IF(AND(D991&lt;&gt;0,C991&lt;&gt;0,E991&lt;&gt;0),IF(B991&lt;&gt;0,CONCATENATE(B991,"-AGr",VLOOKUP(C991,Listen!$A$2:$D$45,4,FALSE),"-",D991,"-",E991,),CONCATENATE("AGr",VLOOKUP(C991,Listen!$A$2:$D$45,4,FALSE),"-",D991,"-",E991)),"keine vollständige ID")</f>
        <v>keine vollständige ID</v>
      </c>
      <c r="B991" s="301"/>
      <c r="C991" s="287"/>
      <c r="D991" s="34"/>
      <c r="E991" s="306"/>
      <c r="F991" s="116"/>
      <c r="G991" s="17"/>
      <c r="H991" s="17"/>
      <c r="I991" s="17"/>
      <c r="J991" s="17"/>
      <c r="K991" s="17"/>
      <c r="L991" s="17"/>
      <c r="M991" s="17"/>
      <c r="N991" s="17"/>
      <c r="O991" s="116"/>
      <c r="P991" s="117">
        <f>IF(D991&gt;A_Stammdaten!$B$12,0,SUM(G991,H991,J991,L991:M991)-SUM(I991,K991,N991:O991))</f>
        <v>0</v>
      </c>
      <c r="Q991" s="17"/>
      <c r="R991" s="17"/>
      <c r="S991" s="17"/>
      <c r="T991" s="17"/>
      <c r="U991" s="62">
        <f t="shared" si="317"/>
        <v>0</v>
      </c>
      <c r="V991" s="34"/>
      <c r="W991" s="34"/>
      <c r="X991" s="34"/>
      <c r="Y991" s="34"/>
      <c r="Z991" s="34"/>
      <c r="AA991" s="63" t="str">
        <f t="shared" si="318"/>
        <v>-</v>
      </c>
      <c r="AB991" s="63" t="str">
        <f t="shared" si="319"/>
        <v>-</v>
      </c>
      <c r="AC991" s="63">
        <f>IF(ISBLANK($C991),0,VLOOKUP($C991,Listen!$A$2:$C$45,2,FALSE))</f>
        <v>0</v>
      </c>
      <c r="AD991" s="63">
        <f>IF(ISBLANK($C991),0,VLOOKUP($C991,Listen!$A$2:$C$45,3,FALSE))</f>
        <v>0</v>
      </c>
      <c r="AE991" s="49">
        <f t="shared" si="320"/>
        <v>0</v>
      </c>
      <c r="AF991" s="49">
        <f t="shared" si="320"/>
        <v>0</v>
      </c>
      <c r="AG991" s="49">
        <f>IFERROR(IF(OR($V991&lt;&gt;"Ja",VLOOKUP($C991,Listen!$A$2:$F$45,5,0)="Nein",D991&lt;IF(C991="LNG Anbindungsanlagen gemäß separater Festlegung",2022,2023)),$AC991,$AA991),0)</f>
        <v>0</v>
      </c>
      <c r="AH991" s="49">
        <f>IFERROR(IF(OR($V991&lt;&gt;"Ja",VLOOKUP($C991,Listen!$A$2:$F$45,5,0)="Nein",D991&lt;IF(C991="LNG Anbindungsanlagen gemäß separater Festlegung",2022,2023)),$AC991,$AA991),0)</f>
        <v>0</v>
      </c>
      <c r="AI991" s="49">
        <f>IFERROR(IF(OR($W991&lt;&gt;"Ja",VLOOKUP($C991,Listen!$A$2:$F$45,6,0)="Nein"),$AC991,$AB991),0)</f>
        <v>0</v>
      </c>
      <c r="AJ991" s="49">
        <f>IFERROR(IF(OR($W991&lt;&gt;"Ja",VLOOKUP($C991,Listen!$A$2:$F$45,6,0)="Nein"),$AC991,$AB991),0)</f>
        <v>0</v>
      </c>
      <c r="AK991" s="49">
        <f>IFERROR(IF(OR($W991&lt;&gt;"Ja",VLOOKUP($C991,Listen!$A$2:$F$45,6,0)="Nein"),$AC991,$AB991),0)</f>
        <v>0</v>
      </c>
      <c r="AL991" s="51">
        <f t="shared" si="321"/>
        <v>0</v>
      </c>
      <c r="AM991" s="296">
        <f>IFERROR(IF(VLOOKUP($C991,Listen!$A$2:$F$45,6,0)="Ja",MAX(BC991:BD991),D_SAV!$BC991),0)</f>
        <v>0</v>
      </c>
      <c r="AN991" s="51">
        <f t="shared" si="322"/>
        <v>0</v>
      </c>
      <c r="AP991" s="304">
        <f t="shared" si="323"/>
        <v>0</v>
      </c>
      <c r="AQ991" s="304">
        <f t="shared" si="324"/>
        <v>0</v>
      </c>
      <c r="AR991" s="304">
        <f t="shared" si="325"/>
        <v>0</v>
      </c>
      <c r="AS991" s="304">
        <f t="shared" si="326"/>
        <v>0</v>
      </c>
      <c r="AT991" s="304">
        <f t="shared" si="327"/>
        <v>0</v>
      </c>
      <c r="AU991" s="304">
        <f t="shared" si="328"/>
        <v>0</v>
      </c>
      <c r="AV991" s="304">
        <f t="shared" si="329"/>
        <v>0</v>
      </c>
      <c r="AW991" s="304">
        <f t="shared" si="330"/>
        <v>0</v>
      </c>
      <c r="AX991" s="304">
        <f t="shared" si="331"/>
        <v>0</v>
      </c>
      <c r="AY991" s="304">
        <f t="shared" si="332"/>
        <v>0</v>
      </c>
      <c r="AZ991" s="304">
        <f t="shared" si="333"/>
        <v>0</v>
      </c>
      <c r="BA991" s="304">
        <f t="shared" si="334"/>
        <v>0</v>
      </c>
      <c r="BB991" s="304">
        <f t="shared" si="335"/>
        <v>0</v>
      </c>
      <c r="BC991" s="304">
        <f t="shared" si="336"/>
        <v>0</v>
      </c>
      <c r="BD991" s="304">
        <f t="shared" si="337"/>
        <v>0</v>
      </c>
      <c r="BE991" s="304">
        <f>IFERROR(IF(VLOOKUP($C991,Listen!$A$2:$F$45,6,0)="Ja",BB991-MAX(BC991:BD991),BB991-BC991),0)</f>
        <v>0</v>
      </c>
    </row>
    <row r="992" spans="1:57" x14ac:dyDescent="0.25">
      <c r="A992" s="320" t="str">
        <f>IF(AND(D992&lt;&gt;0,C992&lt;&gt;0,E992&lt;&gt;0),IF(B992&lt;&gt;0,CONCATENATE(B992,"-AGr",VLOOKUP(C992,Listen!$A$2:$D$45,4,FALSE),"-",D992,"-",E992,),CONCATENATE("AGr",VLOOKUP(C992,Listen!$A$2:$D$45,4,FALSE),"-",D992,"-",E992)),"keine vollständige ID")</f>
        <v>keine vollständige ID</v>
      </c>
      <c r="B992" s="301"/>
      <c r="C992" s="287"/>
      <c r="D992" s="34"/>
      <c r="E992" s="306"/>
      <c r="F992" s="116"/>
      <c r="G992" s="17"/>
      <c r="H992" s="17"/>
      <c r="I992" s="17"/>
      <c r="J992" s="17"/>
      <c r="K992" s="17"/>
      <c r="L992" s="17"/>
      <c r="M992" s="17"/>
      <c r="N992" s="17"/>
      <c r="O992" s="116"/>
      <c r="P992" s="117">
        <f>IF(D992&gt;A_Stammdaten!$B$12,0,SUM(G992,H992,J992,L992:M992)-SUM(I992,K992,N992:O992))</f>
        <v>0</v>
      </c>
      <c r="Q992" s="17"/>
      <c r="R992" s="17"/>
      <c r="S992" s="17"/>
      <c r="T992" s="17"/>
      <c r="U992" s="62">
        <f t="shared" si="317"/>
        <v>0</v>
      </c>
      <c r="V992" s="34"/>
      <c r="W992" s="34"/>
      <c r="X992" s="34"/>
      <c r="Y992" s="34"/>
      <c r="Z992" s="34"/>
      <c r="AA992" s="63" t="str">
        <f t="shared" si="318"/>
        <v>-</v>
      </c>
      <c r="AB992" s="63" t="str">
        <f t="shared" si="319"/>
        <v>-</v>
      </c>
      <c r="AC992" s="63">
        <f>IF(ISBLANK($C992),0,VLOOKUP($C992,Listen!$A$2:$C$45,2,FALSE))</f>
        <v>0</v>
      </c>
      <c r="AD992" s="63">
        <f>IF(ISBLANK($C992),0,VLOOKUP($C992,Listen!$A$2:$C$45,3,FALSE))</f>
        <v>0</v>
      </c>
      <c r="AE992" s="49">
        <f t="shared" si="320"/>
        <v>0</v>
      </c>
      <c r="AF992" s="49">
        <f t="shared" si="320"/>
        <v>0</v>
      </c>
      <c r="AG992" s="49">
        <f>IFERROR(IF(OR($V992&lt;&gt;"Ja",VLOOKUP($C992,Listen!$A$2:$F$45,5,0)="Nein",D992&lt;IF(C992="LNG Anbindungsanlagen gemäß separater Festlegung",2022,2023)),$AC992,$AA992),0)</f>
        <v>0</v>
      </c>
      <c r="AH992" s="49">
        <f>IFERROR(IF(OR($V992&lt;&gt;"Ja",VLOOKUP($C992,Listen!$A$2:$F$45,5,0)="Nein",D992&lt;IF(C992="LNG Anbindungsanlagen gemäß separater Festlegung",2022,2023)),$AC992,$AA992),0)</f>
        <v>0</v>
      </c>
      <c r="AI992" s="49">
        <f>IFERROR(IF(OR($W992&lt;&gt;"Ja",VLOOKUP($C992,Listen!$A$2:$F$45,6,0)="Nein"),$AC992,$AB992),0)</f>
        <v>0</v>
      </c>
      <c r="AJ992" s="49">
        <f>IFERROR(IF(OR($W992&lt;&gt;"Ja",VLOOKUP($C992,Listen!$A$2:$F$45,6,0)="Nein"),$AC992,$AB992),0)</f>
        <v>0</v>
      </c>
      <c r="AK992" s="49">
        <f>IFERROR(IF(OR($W992&lt;&gt;"Ja",VLOOKUP($C992,Listen!$A$2:$F$45,6,0)="Nein"),$AC992,$AB992),0)</f>
        <v>0</v>
      </c>
      <c r="AL992" s="51">
        <f t="shared" si="321"/>
        <v>0</v>
      </c>
      <c r="AM992" s="296">
        <f>IFERROR(IF(VLOOKUP($C992,Listen!$A$2:$F$45,6,0)="Ja",MAX(BC992:BD992),D_SAV!$BC992),0)</f>
        <v>0</v>
      </c>
      <c r="AN992" s="51">
        <f t="shared" si="322"/>
        <v>0</v>
      </c>
      <c r="AP992" s="304">
        <f t="shared" si="323"/>
        <v>0</v>
      </c>
      <c r="AQ992" s="304">
        <f t="shared" si="324"/>
        <v>0</v>
      </c>
      <c r="AR992" s="304">
        <f t="shared" si="325"/>
        <v>0</v>
      </c>
      <c r="AS992" s="304">
        <f t="shared" si="326"/>
        <v>0</v>
      </c>
      <c r="AT992" s="304">
        <f t="shared" si="327"/>
        <v>0</v>
      </c>
      <c r="AU992" s="304">
        <f t="shared" si="328"/>
        <v>0</v>
      </c>
      <c r="AV992" s="304">
        <f t="shared" si="329"/>
        <v>0</v>
      </c>
      <c r="AW992" s="304">
        <f t="shared" si="330"/>
        <v>0</v>
      </c>
      <c r="AX992" s="304">
        <f t="shared" si="331"/>
        <v>0</v>
      </c>
      <c r="AY992" s="304">
        <f t="shared" si="332"/>
        <v>0</v>
      </c>
      <c r="AZ992" s="304">
        <f t="shared" si="333"/>
        <v>0</v>
      </c>
      <c r="BA992" s="304">
        <f t="shared" si="334"/>
        <v>0</v>
      </c>
      <c r="BB992" s="304">
        <f t="shared" si="335"/>
        <v>0</v>
      </c>
      <c r="BC992" s="304">
        <f t="shared" si="336"/>
        <v>0</v>
      </c>
      <c r="BD992" s="304">
        <f t="shared" si="337"/>
        <v>0</v>
      </c>
      <c r="BE992" s="304">
        <f>IFERROR(IF(VLOOKUP($C992,Listen!$A$2:$F$45,6,0)="Ja",BB992-MAX(BC992:BD992),BB992-BC992),0)</f>
        <v>0</v>
      </c>
    </row>
    <row r="993" spans="1:57" x14ac:dyDescent="0.25">
      <c r="A993" s="320" t="str">
        <f>IF(AND(D993&lt;&gt;0,C993&lt;&gt;0,E993&lt;&gt;0),IF(B993&lt;&gt;0,CONCATENATE(B993,"-AGr",VLOOKUP(C993,Listen!$A$2:$D$45,4,FALSE),"-",D993,"-",E993,),CONCATENATE("AGr",VLOOKUP(C993,Listen!$A$2:$D$45,4,FALSE),"-",D993,"-",E993)),"keine vollständige ID")</f>
        <v>keine vollständige ID</v>
      </c>
      <c r="B993" s="301"/>
      <c r="C993" s="287"/>
      <c r="D993" s="34"/>
      <c r="E993" s="306"/>
      <c r="F993" s="116"/>
      <c r="G993" s="17"/>
      <c r="H993" s="17"/>
      <c r="I993" s="17"/>
      <c r="J993" s="17"/>
      <c r="K993" s="17"/>
      <c r="L993" s="17"/>
      <c r="M993" s="17"/>
      <c r="N993" s="17"/>
      <c r="O993" s="116"/>
      <c r="P993" s="117">
        <f>IF(D993&gt;A_Stammdaten!$B$12,0,SUM(G993,H993,J993,L993:M993)-SUM(I993,K993,N993:O993))</f>
        <v>0</v>
      </c>
      <c r="Q993" s="17"/>
      <c r="R993" s="17"/>
      <c r="S993" s="17"/>
      <c r="T993" s="17"/>
      <c r="U993" s="62">
        <f t="shared" si="317"/>
        <v>0</v>
      </c>
      <c r="V993" s="34"/>
      <c r="W993" s="34"/>
      <c r="X993" s="34"/>
      <c r="Y993" s="34"/>
      <c r="Z993" s="34"/>
      <c r="AA993" s="63" t="str">
        <f t="shared" si="318"/>
        <v>-</v>
      </c>
      <c r="AB993" s="63" t="str">
        <f t="shared" si="319"/>
        <v>-</v>
      </c>
      <c r="AC993" s="63">
        <f>IF(ISBLANK($C993),0,VLOOKUP($C993,Listen!$A$2:$C$45,2,FALSE))</f>
        <v>0</v>
      </c>
      <c r="AD993" s="63">
        <f>IF(ISBLANK($C993),0,VLOOKUP($C993,Listen!$A$2:$C$45,3,FALSE))</f>
        <v>0</v>
      </c>
      <c r="AE993" s="49">
        <f t="shared" si="320"/>
        <v>0</v>
      </c>
      <c r="AF993" s="49">
        <f t="shared" si="320"/>
        <v>0</v>
      </c>
      <c r="AG993" s="49">
        <f>IFERROR(IF(OR($V993&lt;&gt;"Ja",VLOOKUP($C993,Listen!$A$2:$F$45,5,0)="Nein",D993&lt;IF(C993="LNG Anbindungsanlagen gemäß separater Festlegung",2022,2023)),$AC993,$AA993),0)</f>
        <v>0</v>
      </c>
      <c r="AH993" s="49">
        <f>IFERROR(IF(OR($V993&lt;&gt;"Ja",VLOOKUP($C993,Listen!$A$2:$F$45,5,0)="Nein",D993&lt;IF(C993="LNG Anbindungsanlagen gemäß separater Festlegung",2022,2023)),$AC993,$AA993),0)</f>
        <v>0</v>
      </c>
      <c r="AI993" s="49">
        <f>IFERROR(IF(OR($W993&lt;&gt;"Ja",VLOOKUP($C993,Listen!$A$2:$F$45,6,0)="Nein"),$AC993,$AB993),0)</f>
        <v>0</v>
      </c>
      <c r="AJ993" s="49">
        <f>IFERROR(IF(OR($W993&lt;&gt;"Ja",VLOOKUP($C993,Listen!$A$2:$F$45,6,0)="Nein"),$AC993,$AB993),0)</f>
        <v>0</v>
      </c>
      <c r="AK993" s="49">
        <f>IFERROR(IF(OR($W993&lt;&gt;"Ja",VLOOKUP($C993,Listen!$A$2:$F$45,6,0)="Nein"),$AC993,$AB993),0)</f>
        <v>0</v>
      </c>
      <c r="AL993" s="51">
        <f t="shared" si="321"/>
        <v>0</v>
      </c>
      <c r="AM993" s="296">
        <f>IFERROR(IF(VLOOKUP($C993,Listen!$A$2:$F$45,6,0)="Ja",MAX(BC993:BD993),D_SAV!$BC993),0)</f>
        <v>0</v>
      </c>
      <c r="AN993" s="51">
        <f t="shared" si="322"/>
        <v>0</v>
      </c>
      <c r="AP993" s="304">
        <f t="shared" si="323"/>
        <v>0</v>
      </c>
      <c r="AQ993" s="304">
        <f t="shared" si="324"/>
        <v>0</v>
      </c>
      <c r="AR993" s="304">
        <f t="shared" si="325"/>
        <v>0</v>
      </c>
      <c r="AS993" s="304">
        <f t="shared" si="326"/>
        <v>0</v>
      </c>
      <c r="AT993" s="304">
        <f t="shared" si="327"/>
        <v>0</v>
      </c>
      <c r="AU993" s="304">
        <f t="shared" si="328"/>
        <v>0</v>
      </c>
      <c r="AV993" s="304">
        <f t="shared" si="329"/>
        <v>0</v>
      </c>
      <c r="AW993" s="304">
        <f t="shared" si="330"/>
        <v>0</v>
      </c>
      <c r="AX993" s="304">
        <f t="shared" si="331"/>
        <v>0</v>
      </c>
      <c r="AY993" s="304">
        <f t="shared" si="332"/>
        <v>0</v>
      </c>
      <c r="AZ993" s="304">
        <f t="shared" si="333"/>
        <v>0</v>
      </c>
      <c r="BA993" s="304">
        <f t="shared" si="334"/>
        <v>0</v>
      </c>
      <c r="BB993" s="304">
        <f t="shared" si="335"/>
        <v>0</v>
      </c>
      <c r="BC993" s="304">
        <f t="shared" si="336"/>
        <v>0</v>
      </c>
      <c r="BD993" s="304">
        <f t="shared" si="337"/>
        <v>0</v>
      </c>
      <c r="BE993" s="304">
        <f>IFERROR(IF(VLOOKUP($C993,Listen!$A$2:$F$45,6,0)="Ja",BB993-MAX(BC993:BD993),BB993-BC993),0)</f>
        <v>0</v>
      </c>
    </row>
    <row r="994" spans="1:57" x14ac:dyDescent="0.25">
      <c r="A994" s="320" t="str">
        <f>IF(AND(D994&lt;&gt;0,C994&lt;&gt;0,E994&lt;&gt;0),IF(B994&lt;&gt;0,CONCATENATE(B994,"-AGr",VLOOKUP(C994,Listen!$A$2:$D$45,4,FALSE),"-",D994,"-",E994,),CONCATENATE("AGr",VLOOKUP(C994,Listen!$A$2:$D$45,4,FALSE),"-",D994,"-",E994)),"keine vollständige ID")</f>
        <v>keine vollständige ID</v>
      </c>
      <c r="B994" s="301"/>
      <c r="C994" s="287"/>
      <c r="D994" s="34"/>
      <c r="E994" s="306"/>
      <c r="F994" s="116"/>
      <c r="G994" s="17"/>
      <c r="H994" s="17"/>
      <c r="I994" s="17"/>
      <c r="J994" s="17"/>
      <c r="K994" s="17"/>
      <c r="L994" s="17"/>
      <c r="M994" s="17"/>
      <c r="N994" s="17"/>
      <c r="O994" s="116"/>
      <c r="P994" s="117">
        <f>IF(D994&gt;A_Stammdaten!$B$12,0,SUM(G994,H994,J994,L994:M994)-SUM(I994,K994,N994:O994))</f>
        <v>0</v>
      </c>
      <c r="Q994" s="17"/>
      <c r="R994" s="17"/>
      <c r="S994" s="17"/>
      <c r="T994" s="17"/>
      <c r="U994" s="62">
        <f t="shared" si="317"/>
        <v>0</v>
      </c>
      <c r="V994" s="34"/>
      <c r="W994" s="34"/>
      <c r="X994" s="34"/>
      <c r="Y994" s="34"/>
      <c r="Z994" s="34"/>
      <c r="AA994" s="63" t="str">
        <f t="shared" si="318"/>
        <v>-</v>
      </c>
      <c r="AB994" s="63" t="str">
        <f t="shared" si="319"/>
        <v>-</v>
      </c>
      <c r="AC994" s="63">
        <f>IF(ISBLANK($C994),0,VLOOKUP($C994,Listen!$A$2:$C$45,2,FALSE))</f>
        <v>0</v>
      </c>
      <c r="AD994" s="63">
        <f>IF(ISBLANK($C994),0,VLOOKUP($C994,Listen!$A$2:$C$45,3,FALSE))</f>
        <v>0</v>
      </c>
      <c r="AE994" s="49">
        <f t="shared" si="320"/>
        <v>0</v>
      </c>
      <c r="AF994" s="49">
        <f t="shared" si="320"/>
        <v>0</v>
      </c>
      <c r="AG994" s="49">
        <f>IFERROR(IF(OR($V994&lt;&gt;"Ja",VLOOKUP($C994,Listen!$A$2:$F$45,5,0)="Nein",D994&lt;IF(C994="LNG Anbindungsanlagen gemäß separater Festlegung",2022,2023)),$AC994,$AA994),0)</f>
        <v>0</v>
      </c>
      <c r="AH994" s="49">
        <f>IFERROR(IF(OR($V994&lt;&gt;"Ja",VLOOKUP($C994,Listen!$A$2:$F$45,5,0)="Nein",D994&lt;IF(C994="LNG Anbindungsanlagen gemäß separater Festlegung",2022,2023)),$AC994,$AA994),0)</f>
        <v>0</v>
      </c>
      <c r="AI994" s="49">
        <f>IFERROR(IF(OR($W994&lt;&gt;"Ja",VLOOKUP($C994,Listen!$A$2:$F$45,6,0)="Nein"),$AC994,$AB994),0)</f>
        <v>0</v>
      </c>
      <c r="AJ994" s="49">
        <f>IFERROR(IF(OR($W994&lt;&gt;"Ja",VLOOKUP($C994,Listen!$A$2:$F$45,6,0)="Nein"),$AC994,$AB994),0)</f>
        <v>0</v>
      </c>
      <c r="AK994" s="49">
        <f>IFERROR(IF(OR($W994&lt;&gt;"Ja",VLOOKUP($C994,Listen!$A$2:$F$45,6,0)="Nein"),$AC994,$AB994),0)</f>
        <v>0</v>
      </c>
      <c r="AL994" s="51">
        <f t="shared" si="321"/>
        <v>0</v>
      </c>
      <c r="AM994" s="296">
        <f>IFERROR(IF(VLOOKUP($C994,Listen!$A$2:$F$45,6,0)="Ja",MAX(BC994:BD994),D_SAV!$BC994),0)</f>
        <v>0</v>
      </c>
      <c r="AN994" s="51">
        <f t="shared" si="322"/>
        <v>0</v>
      </c>
      <c r="AP994" s="304">
        <f t="shared" si="323"/>
        <v>0</v>
      </c>
      <c r="AQ994" s="304">
        <f t="shared" si="324"/>
        <v>0</v>
      </c>
      <c r="AR994" s="304">
        <f t="shared" si="325"/>
        <v>0</v>
      </c>
      <c r="AS994" s="304">
        <f t="shared" si="326"/>
        <v>0</v>
      </c>
      <c r="AT994" s="304">
        <f t="shared" si="327"/>
        <v>0</v>
      </c>
      <c r="AU994" s="304">
        <f t="shared" si="328"/>
        <v>0</v>
      </c>
      <c r="AV994" s="304">
        <f t="shared" si="329"/>
        <v>0</v>
      </c>
      <c r="AW994" s="304">
        <f t="shared" si="330"/>
        <v>0</v>
      </c>
      <c r="AX994" s="304">
        <f t="shared" si="331"/>
        <v>0</v>
      </c>
      <c r="AY994" s="304">
        <f t="shared" si="332"/>
        <v>0</v>
      </c>
      <c r="AZ994" s="304">
        <f t="shared" si="333"/>
        <v>0</v>
      </c>
      <c r="BA994" s="304">
        <f t="shared" si="334"/>
        <v>0</v>
      </c>
      <c r="BB994" s="304">
        <f t="shared" si="335"/>
        <v>0</v>
      </c>
      <c r="BC994" s="304">
        <f t="shared" si="336"/>
        <v>0</v>
      </c>
      <c r="BD994" s="304">
        <f t="shared" si="337"/>
        <v>0</v>
      </c>
      <c r="BE994" s="304">
        <f>IFERROR(IF(VLOOKUP($C994,Listen!$A$2:$F$45,6,0)="Ja",BB994-MAX(BC994:BD994),BB994-BC994),0)</f>
        <v>0</v>
      </c>
    </row>
    <row r="995" spans="1:57" x14ac:dyDescent="0.25">
      <c r="A995" s="320" t="str">
        <f>IF(AND(D995&lt;&gt;0,C995&lt;&gt;0,E995&lt;&gt;0),IF(B995&lt;&gt;0,CONCATENATE(B995,"-AGr",VLOOKUP(C995,Listen!$A$2:$D$45,4,FALSE),"-",D995,"-",E995,),CONCATENATE("AGr",VLOOKUP(C995,Listen!$A$2:$D$45,4,FALSE),"-",D995,"-",E995)),"keine vollständige ID")</f>
        <v>keine vollständige ID</v>
      </c>
      <c r="B995" s="301"/>
      <c r="C995" s="287"/>
      <c r="D995" s="34"/>
      <c r="E995" s="306"/>
      <c r="F995" s="116"/>
      <c r="G995" s="17"/>
      <c r="H995" s="17"/>
      <c r="I995" s="17"/>
      <c r="J995" s="17"/>
      <c r="K995" s="17"/>
      <c r="L995" s="17"/>
      <c r="M995" s="17"/>
      <c r="N995" s="17"/>
      <c r="O995" s="116"/>
      <c r="P995" s="117">
        <f>IF(D995&gt;A_Stammdaten!$B$12,0,SUM(G995,H995,J995,L995:M995)-SUM(I995,K995,N995:O995))</f>
        <v>0</v>
      </c>
      <c r="Q995" s="17"/>
      <c r="R995" s="17"/>
      <c r="S995" s="17"/>
      <c r="T995" s="17"/>
      <c r="U995" s="62">
        <f t="shared" si="317"/>
        <v>0</v>
      </c>
      <c r="V995" s="34"/>
      <c r="W995" s="34"/>
      <c r="X995" s="34"/>
      <c r="Y995" s="34"/>
      <c r="Z995" s="34"/>
      <c r="AA995" s="63" t="str">
        <f t="shared" si="318"/>
        <v>-</v>
      </c>
      <c r="AB995" s="63" t="str">
        <f t="shared" si="319"/>
        <v>-</v>
      </c>
      <c r="AC995" s="63">
        <f>IF(ISBLANK($C995),0,VLOOKUP($C995,Listen!$A$2:$C$45,2,FALSE))</f>
        <v>0</v>
      </c>
      <c r="AD995" s="63">
        <f>IF(ISBLANK($C995),0,VLOOKUP($C995,Listen!$A$2:$C$45,3,FALSE))</f>
        <v>0</v>
      </c>
      <c r="AE995" s="49">
        <f t="shared" si="320"/>
        <v>0</v>
      </c>
      <c r="AF995" s="49">
        <f t="shared" si="320"/>
        <v>0</v>
      </c>
      <c r="AG995" s="49">
        <f>IFERROR(IF(OR($V995&lt;&gt;"Ja",VLOOKUP($C995,Listen!$A$2:$F$45,5,0)="Nein",D995&lt;IF(C995="LNG Anbindungsanlagen gemäß separater Festlegung",2022,2023)),$AC995,$AA995),0)</f>
        <v>0</v>
      </c>
      <c r="AH995" s="49">
        <f>IFERROR(IF(OR($V995&lt;&gt;"Ja",VLOOKUP($C995,Listen!$A$2:$F$45,5,0)="Nein",D995&lt;IF(C995="LNG Anbindungsanlagen gemäß separater Festlegung",2022,2023)),$AC995,$AA995),0)</f>
        <v>0</v>
      </c>
      <c r="AI995" s="49">
        <f>IFERROR(IF(OR($W995&lt;&gt;"Ja",VLOOKUP($C995,Listen!$A$2:$F$45,6,0)="Nein"),$AC995,$AB995),0)</f>
        <v>0</v>
      </c>
      <c r="AJ995" s="49">
        <f>IFERROR(IF(OR($W995&lt;&gt;"Ja",VLOOKUP($C995,Listen!$A$2:$F$45,6,0)="Nein"),$AC995,$AB995),0)</f>
        <v>0</v>
      </c>
      <c r="AK995" s="49">
        <f>IFERROR(IF(OR($W995&lt;&gt;"Ja",VLOOKUP($C995,Listen!$A$2:$F$45,6,0)="Nein"),$AC995,$AB995),0)</f>
        <v>0</v>
      </c>
      <c r="AL995" s="51">
        <f t="shared" si="321"/>
        <v>0</v>
      </c>
      <c r="AM995" s="296">
        <f>IFERROR(IF(VLOOKUP($C995,Listen!$A$2:$F$45,6,0)="Ja",MAX(BC995:BD995),D_SAV!$BC995),0)</f>
        <v>0</v>
      </c>
      <c r="AN995" s="51">
        <f t="shared" si="322"/>
        <v>0</v>
      </c>
      <c r="AP995" s="304">
        <f t="shared" si="323"/>
        <v>0</v>
      </c>
      <c r="AQ995" s="304">
        <f t="shared" si="324"/>
        <v>0</v>
      </c>
      <c r="AR995" s="304">
        <f t="shared" si="325"/>
        <v>0</v>
      </c>
      <c r="AS995" s="304">
        <f t="shared" si="326"/>
        <v>0</v>
      </c>
      <c r="AT995" s="304">
        <f t="shared" si="327"/>
        <v>0</v>
      </c>
      <c r="AU995" s="304">
        <f t="shared" si="328"/>
        <v>0</v>
      </c>
      <c r="AV995" s="304">
        <f t="shared" si="329"/>
        <v>0</v>
      </c>
      <c r="AW995" s="304">
        <f t="shared" si="330"/>
        <v>0</v>
      </c>
      <c r="AX995" s="304">
        <f t="shared" si="331"/>
        <v>0</v>
      </c>
      <c r="AY995" s="304">
        <f t="shared" si="332"/>
        <v>0</v>
      </c>
      <c r="AZ995" s="304">
        <f t="shared" si="333"/>
        <v>0</v>
      </c>
      <c r="BA995" s="304">
        <f t="shared" si="334"/>
        <v>0</v>
      </c>
      <c r="BB995" s="304">
        <f t="shared" si="335"/>
        <v>0</v>
      </c>
      <c r="BC995" s="304">
        <f t="shared" si="336"/>
        <v>0</v>
      </c>
      <c r="BD995" s="304">
        <f t="shared" si="337"/>
        <v>0</v>
      </c>
      <c r="BE995" s="304">
        <f>IFERROR(IF(VLOOKUP($C995,Listen!$A$2:$F$45,6,0)="Ja",BB995-MAX(BC995:BD995),BB995-BC995),0)</f>
        <v>0</v>
      </c>
    </row>
    <row r="996" spans="1:57" x14ac:dyDescent="0.25">
      <c r="A996" s="320" t="str">
        <f>IF(AND(D996&lt;&gt;0,C996&lt;&gt;0,E996&lt;&gt;0),IF(B996&lt;&gt;0,CONCATENATE(B996,"-AGr",VLOOKUP(C996,Listen!$A$2:$D$45,4,FALSE),"-",D996,"-",E996,),CONCATENATE("AGr",VLOOKUP(C996,Listen!$A$2:$D$45,4,FALSE),"-",D996,"-",E996)),"keine vollständige ID")</f>
        <v>keine vollständige ID</v>
      </c>
      <c r="B996" s="301"/>
      <c r="C996" s="287"/>
      <c r="D996" s="34"/>
      <c r="E996" s="306"/>
      <c r="F996" s="116"/>
      <c r="G996" s="17"/>
      <c r="H996" s="17"/>
      <c r="I996" s="17"/>
      <c r="J996" s="17"/>
      <c r="K996" s="17"/>
      <c r="L996" s="17"/>
      <c r="M996" s="17"/>
      <c r="N996" s="17"/>
      <c r="O996" s="116"/>
      <c r="P996" s="117">
        <f>IF(D996&gt;A_Stammdaten!$B$12,0,SUM(G996,H996,J996,L996:M996)-SUM(I996,K996,N996:O996))</f>
        <v>0</v>
      </c>
      <c r="Q996" s="17"/>
      <c r="R996" s="17"/>
      <c r="S996" s="17"/>
      <c r="T996" s="17"/>
      <c r="U996" s="62">
        <f t="shared" si="317"/>
        <v>0</v>
      </c>
      <c r="V996" s="34"/>
      <c r="W996" s="34"/>
      <c r="X996" s="34"/>
      <c r="Y996" s="34"/>
      <c r="Z996" s="34"/>
      <c r="AA996" s="63" t="str">
        <f t="shared" si="318"/>
        <v>-</v>
      </c>
      <c r="AB996" s="63" t="str">
        <f t="shared" si="319"/>
        <v>-</v>
      </c>
      <c r="AC996" s="63">
        <f>IF(ISBLANK($C996),0,VLOOKUP($C996,Listen!$A$2:$C$45,2,FALSE))</f>
        <v>0</v>
      </c>
      <c r="AD996" s="63">
        <f>IF(ISBLANK($C996),0,VLOOKUP($C996,Listen!$A$2:$C$45,3,FALSE))</f>
        <v>0</v>
      </c>
      <c r="AE996" s="49">
        <f t="shared" si="320"/>
        <v>0</v>
      </c>
      <c r="AF996" s="49">
        <f t="shared" si="320"/>
        <v>0</v>
      </c>
      <c r="AG996" s="49">
        <f>IFERROR(IF(OR($V996&lt;&gt;"Ja",VLOOKUP($C996,Listen!$A$2:$F$45,5,0)="Nein",D996&lt;IF(C996="LNG Anbindungsanlagen gemäß separater Festlegung",2022,2023)),$AC996,$AA996),0)</f>
        <v>0</v>
      </c>
      <c r="AH996" s="49">
        <f>IFERROR(IF(OR($V996&lt;&gt;"Ja",VLOOKUP($C996,Listen!$A$2:$F$45,5,0)="Nein",D996&lt;IF(C996="LNG Anbindungsanlagen gemäß separater Festlegung",2022,2023)),$AC996,$AA996),0)</f>
        <v>0</v>
      </c>
      <c r="AI996" s="49">
        <f>IFERROR(IF(OR($W996&lt;&gt;"Ja",VLOOKUP($C996,Listen!$A$2:$F$45,6,0)="Nein"),$AC996,$AB996),0)</f>
        <v>0</v>
      </c>
      <c r="AJ996" s="49">
        <f>IFERROR(IF(OR($W996&lt;&gt;"Ja",VLOOKUP($C996,Listen!$A$2:$F$45,6,0)="Nein"),$AC996,$AB996),0)</f>
        <v>0</v>
      </c>
      <c r="AK996" s="49">
        <f>IFERROR(IF(OR($W996&lt;&gt;"Ja",VLOOKUP($C996,Listen!$A$2:$F$45,6,0)="Nein"),$AC996,$AB996),0)</f>
        <v>0</v>
      </c>
      <c r="AL996" s="51">
        <f t="shared" si="321"/>
        <v>0</v>
      </c>
      <c r="AM996" s="296">
        <f>IFERROR(IF(VLOOKUP($C996,Listen!$A$2:$F$45,6,0)="Ja",MAX(BC996:BD996),D_SAV!$BC996),0)</f>
        <v>0</v>
      </c>
      <c r="AN996" s="51">
        <f t="shared" si="322"/>
        <v>0</v>
      </c>
      <c r="AP996" s="304">
        <f t="shared" si="323"/>
        <v>0</v>
      </c>
      <c r="AQ996" s="304">
        <f t="shared" si="324"/>
        <v>0</v>
      </c>
      <c r="AR996" s="304">
        <f t="shared" si="325"/>
        <v>0</v>
      </c>
      <c r="AS996" s="304">
        <f t="shared" si="326"/>
        <v>0</v>
      </c>
      <c r="AT996" s="304">
        <f t="shared" si="327"/>
        <v>0</v>
      </c>
      <c r="AU996" s="304">
        <f t="shared" si="328"/>
        <v>0</v>
      </c>
      <c r="AV996" s="304">
        <f t="shared" si="329"/>
        <v>0</v>
      </c>
      <c r="AW996" s="304">
        <f t="shared" si="330"/>
        <v>0</v>
      </c>
      <c r="AX996" s="304">
        <f t="shared" si="331"/>
        <v>0</v>
      </c>
      <c r="AY996" s="304">
        <f t="shared" si="332"/>
        <v>0</v>
      </c>
      <c r="AZ996" s="304">
        <f t="shared" si="333"/>
        <v>0</v>
      </c>
      <c r="BA996" s="304">
        <f t="shared" si="334"/>
        <v>0</v>
      </c>
      <c r="BB996" s="304">
        <f t="shared" si="335"/>
        <v>0</v>
      </c>
      <c r="BC996" s="304">
        <f t="shared" si="336"/>
        <v>0</v>
      </c>
      <c r="BD996" s="304">
        <f t="shared" si="337"/>
        <v>0</v>
      </c>
      <c r="BE996" s="304">
        <f>IFERROR(IF(VLOOKUP($C996,Listen!$A$2:$F$45,6,0)="Ja",BB996-MAX(BC996:BD996),BB996-BC996),0)</f>
        <v>0</v>
      </c>
    </row>
    <row r="997" spans="1:57" x14ac:dyDescent="0.25">
      <c r="A997" s="320" t="str">
        <f>IF(AND(D997&lt;&gt;0,C997&lt;&gt;0,E997&lt;&gt;0),IF(B997&lt;&gt;0,CONCATENATE(B997,"-AGr",VLOOKUP(C997,Listen!$A$2:$D$45,4,FALSE),"-",D997,"-",E997,),CONCATENATE("AGr",VLOOKUP(C997,Listen!$A$2:$D$45,4,FALSE),"-",D997,"-",E997)),"keine vollständige ID")</f>
        <v>keine vollständige ID</v>
      </c>
      <c r="B997" s="301"/>
      <c r="C997" s="287"/>
      <c r="D997" s="34"/>
      <c r="E997" s="306"/>
      <c r="F997" s="116"/>
      <c r="G997" s="17"/>
      <c r="H997" s="17"/>
      <c r="I997" s="17"/>
      <c r="J997" s="17"/>
      <c r="K997" s="17"/>
      <c r="L997" s="17"/>
      <c r="M997" s="17"/>
      <c r="N997" s="17"/>
      <c r="O997" s="116"/>
      <c r="P997" s="117">
        <f>IF(D997&gt;A_Stammdaten!$B$12,0,SUM(G997,H997,J997,L997:M997)-SUM(I997,K997,N997:O997))</f>
        <v>0</v>
      </c>
      <c r="Q997" s="17"/>
      <c r="R997" s="17"/>
      <c r="S997" s="17"/>
      <c r="T997" s="17"/>
      <c r="U997" s="62">
        <f t="shared" si="317"/>
        <v>0</v>
      </c>
      <c r="V997" s="34"/>
      <c r="W997" s="34"/>
      <c r="X997" s="34"/>
      <c r="Y997" s="34"/>
      <c r="Z997" s="34"/>
      <c r="AA997" s="63" t="str">
        <f t="shared" si="318"/>
        <v>-</v>
      </c>
      <c r="AB997" s="63" t="str">
        <f t="shared" si="319"/>
        <v>-</v>
      </c>
      <c r="AC997" s="63">
        <f>IF(ISBLANK($C997),0,VLOOKUP($C997,Listen!$A$2:$C$45,2,FALSE))</f>
        <v>0</v>
      </c>
      <c r="AD997" s="63">
        <f>IF(ISBLANK($C997),0,VLOOKUP($C997,Listen!$A$2:$C$45,3,FALSE))</f>
        <v>0</v>
      </c>
      <c r="AE997" s="49">
        <f t="shared" si="320"/>
        <v>0</v>
      </c>
      <c r="AF997" s="49">
        <f t="shared" si="320"/>
        <v>0</v>
      </c>
      <c r="AG997" s="49">
        <f>IFERROR(IF(OR($V997&lt;&gt;"Ja",VLOOKUP($C997,Listen!$A$2:$F$45,5,0)="Nein",D997&lt;IF(C997="LNG Anbindungsanlagen gemäß separater Festlegung",2022,2023)),$AC997,$AA997),0)</f>
        <v>0</v>
      </c>
      <c r="AH997" s="49">
        <f>IFERROR(IF(OR($V997&lt;&gt;"Ja",VLOOKUP($C997,Listen!$A$2:$F$45,5,0)="Nein",D997&lt;IF(C997="LNG Anbindungsanlagen gemäß separater Festlegung",2022,2023)),$AC997,$AA997),0)</f>
        <v>0</v>
      </c>
      <c r="AI997" s="49">
        <f>IFERROR(IF(OR($W997&lt;&gt;"Ja",VLOOKUP($C997,Listen!$A$2:$F$45,6,0)="Nein"),$AC997,$AB997),0)</f>
        <v>0</v>
      </c>
      <c r="AJ997" s="49">
        <f>IFERROR(IF(OR($W997&lt;&gt;"Ja",VLOOKUP($C997,Listen!$A$2:$F$45,6,0)="Nein"),$AC997,$AB997),0)</f>
        <v>0</v>
      </c>
      <c r="AK997" s="49">
        <f>IFERROR(IF(OR($W997&lt;&gt;"Ja",VLOOKUP($C997,Listen!$A$2:$F$45,6,0)="Nein"),$AC997,$AB997),0)</f>
        <v>0</v>
      </c>
      <c r="AL997" s="51">
        <f t="shared" si="321"/>
        <v>0</v>
      </c>
      <c r="AM997" s="296">
        <f>IFERROR(IF(VLOOKUP($C997,Listen!$A$2:$F$45,6,0)="Ja",MAX(BC997:BD997),D_SAV!$BC997),0)</f>
        <v>0</v>
      </c>
      <c r="AN997" s="51">
        <f t="shared" si="322"/>
        <v>0</v>
      </c>
      <c r="AP997" s="304">
        <f t="shared" si="323"/>
        <v>0</v>
      </c>
      <c r="AQ997" s="304">
        <f t="shared" si="324"/>
        <v>0</v>
      </c>
      <c r="AR997" s="304">
        <f t="shared" si="325"/>
        <v>0</v>
      </c>
      <c r="AS997" s="304">
        <f t="shared" si="326"/>
        <v>0</v>
      </c>
      <c r="AT997" s="304">
        <f t="shared" si="327"/>
        <v>0</v>
      </c>
      <c r="AU997" s="304">
        <f t="shared" si="328"/>
        <v>0</v>
      </c>
      <c r="AV997" s="304">
        <f t="shared" si="329"/>
        <v>0</v>
      </c>
      <c r="AW997" s="304">
        <f t="shared" si="330"/>
        <v>0</v>
      </c>
      <c r="AX997" s="304">
        <f t="shared" si="331"/>
        <v>0</v>
      </c>
      <c r="AY997" s="304">
        <f t="shared" si="332"/>
        <v>0</v>
      </c>
      <c r="AZ997" s="304">
        <f t="shared" si="333"/>
        <v>0</v>
      </c>
      <c r="BA997" s="304">
        <f t="shared" si="334"/>
        <v>0</v>
      </c>
      <c r="BB997" s="304">
        <f t="shared" si="335"/>
        <v>0</v>
      </c>
      <c r="BC997" s="304">
        <f t="shared" si="336"/>
        <v>0</v>
      </c>
      <c r="BD997" s="304">
        <f t="shared" si="337"/>
        <v>0</v>
      </c>
      <c r="BE997" s="304">
        <f>IFERROR(IF(VLOOKUP($C997,Listen!$A$2:$F$45,6,0)="Ja",BB997-MAX(BC997:BD997),BB997-BC997),0)</f>
        <v>0</v>
      </c>
    </row>
    <row r="998" spans="1:57" x14ac:dyDescent="0.25">
      <c r="A998" s="320" t="str">
        <f>IF(AND(D998&lt;&gt;0,C998&lt;&gt;0,E998&lt;&gt;0),IF(B998&lt;&gt;0,CONCATENATE(B998,"-AGr",VLOOKUP(C998,Listen!$A$2:$D$45,4,FALSE),"-",D998,"-",E998,),CONCATENATE("AGr",VLOOKUP(C998,Listen!$A$2:$D$45,4,FALSE),"-",D998,"-",E998)),"keine vollständige ID")</f>
        <v>keine vollständige ID</v>
      </c>
      <c r="B998" s="301"/>
      <c r="C998" s="287"/>
      <c r="D998" s="34"/>
      <c r="E998" s="306"/>
      <c r="F998" s="116"/>
      <c r="G998" s="17"/>
      <c r="H998" s="17"/>
      <c r="I998" s="17"/>
      <c r="J998" s="17"/>
      <c r="K998" s="17"/>
      <c r="L998" s="17"/>
      <c r="M998" s="17"/>
      <c r="N998" s="17"/>
      <c r="O998" s="116"/>
      <c r="P998" s="117">
        <f>IF(D998&gt;A_Stammdaten!$B$12,0,SUM(G998,H998,J998,L998:M998)-SUM(I998,K998,N998:O998))</f>
        <v>0</v>
      </c>
      <c r="Q998" s="17"/>
      <c r="R998" s="17"/>
      <c r="S998" s="17"/>
      <c r="T998" s="17"/>
      <c r="U998" s="62">
        <f t="shared" si="317"/>
        <v>0</v>
      </c>
      <c r="V998" s="34"/>
      <c r="W998" s="34"/>
      <c r="X998" s="34"/>
      <c r="Y998" s="34"/>
      <c r="Z998" s="34"/>
      <c r="AA998" s="63" t="str">
        <f t="shared" si="318"/>
        <v>-</v>
      </c>
      <c r="AB998" s="63" t="str">
        <f t="shared" si="319"/>
        <v>-</v>
      </c>
      <c r="AC998" s="63">
        <f>IF(ISBLANK($C998),0,VLOOKUP($C998,Listen!$A$2:$C$45,2,FALSE))</f>
        <v>0</v>
      </c>
      <c r="AD998" s="63">
        <f>IF(ISBLANK($C998),0,VLOOKUP($C998,Listen!$A$2:$C$45,3,FALSE))</f>
        <v>0</v>
      </c>
      <c r="AE998" s="49">
        <f t="shared" si="320"/>
        <v>0</v>
      </c>
      <c r="AF998" s="49">
        <f t="shared" si="320"/>
        <v>0</v>
      </c>
      <c r="AG998" s="49">
        <f>IFERROR(IF(OR($V998&lt;&gt;"Ja",VLOOKUP($C998,Listen!$A$2:$F$45,5,0)="Nein",D998&lt;IF(C998="LNG Anbindungsanlagen gemäß separater Festlegung",2022,2023)),$AC998,$AA998),0)</f>
        <v>0</v>
      </c>
      <c r="AH998" s="49">
        <f>IFERROR(IF(OR($V998&lt;&gt;"Ja",VLOOKUP($C998,Listen!$A$2:$F$45,5,0)="Nein",D998&lt;IF(C998="LNG Anbindungsanlagen gemäß separater Festlegung",2022,2023)),$AC998,$AA998),0)</f>
        <v>0</v>
      </c>
      <c r="AI998" s="49">
        <f>IFERROR(IF(OR($W998&lt;&gt;"Ja",VLOOKUP($C998,Listen!$A$2:$F$45,6,0)="Nein"),$AC998,$AB998),0)</f>
        <v>0</v>
      </c>
      <c r="AJ998" s="49">
        <f>IFERROR(IF(OR($W998&lt;&gt;"Ja",VLOOKUP($C998,Listen!$A$2:$F$45,6,0)="Nein"),$AC998,$AB998),0)</f>
        <v>0</v>
      </c>
      <c r="AK998" s="49">
        <f>IFERROR(IF(OR($W998&lt;&gt;"Ja",VLOOKUP($C998,Listen!$A$2:$F$45,6,0)="Nein"),$AC998,$AB998),0)</f>
        <v>0</v>
      </c>
      <c r="AL998" s="51">
        <f t="shared" si="321"/>
        <v>0</v>
      </c>
      <c r="AM998" s="296">
        <f>IFERROR(IF(VLOOKUP($C998,Listen!$A$2:$F$45,6,0)="Ja",MAX(BC998:BD998),D_SAV!$BC998),0)</f>
        <v>0</v>
      </c>
      <c r="AN998" s="51">
        <f t="shared" si="322"/>
        <v>0</v>
      </c>
      <c r="AP998" s="304">
        <f t="shared" si="323"/>
        <v>0</v>
      </c>
      <c r="AQ998" s="304">
        <f t="shared" si="324"/>
        <v>0</v>
      </c>
      <c r="AR998" s="304">
        <f t="shared" si="325"/>
        <v>0</v>
      </c>
      <c r="AS998" s="304">
        <f t="shared" si="326"/>
        <v>0</v>
      </c>
      <c r="AT998" s="304">
        <f t="shared" si="327"/>
        <v>0</v>
      </c>
      <c r="AU998" s="304">
        <f t="shared" si="328"/>
        <v>0</v>
      </c>
      <c r="AV998" s="304">
        <f t="shared" si="329"/>
        <v>0</v>
      </c>
      <c r="AW998" s="304">
        <f t="shared" si="330"/>
        <v>0</v>
      </c>
      <c r="AX998" s="304">
        <f t="shared" si="331"/>
        <v>0</v>
      </c>
      <c r="AY998" s="304">
        <f t="shared" si="332"/>
        <v>0</v>
      </c>
      <c r="AZ998" s="304">
        <f t="shared" si="333"/>
        <v>0</v>
      </c>
      <c r="BA998" s="304">
        <f t="shared" si="334"/>
        <v>0</v>
      </c>
      <c r="BB998" s="304">
        <f t="shared" si="335"/>
        <v>0</v>
      </c>
      <c r="BC998" s="304">
        <f t="shared" si="336"/>
        <v>0</v>
      </c>
      <c r="BD998" s="304">
        <f t="shared" si="337"/>
        <v>0</v>
      </c>
      <c r="BE998" s="304">
        <f>IFERROR(IF(VLOOKUP($C998,Listen!$A$2:$F$45,6,0)="Ja",BB998-MAX(BC998:BD998),BB998-BC998),0)</f>
        <v>0</v>
      </c>
    </row>
    <row r="999" spans="1:57" x14ac:dyDescent="0.25">
      <c r="A999" s="320" t="str">
        <f>IF(AND(D999&lt;&gt;0,C999&lt;&gt;0,E999&lt;&gt;0),IF(B999&lt;&gt;0,CONCATENATE(B999,"-AGr",VLOOKUP(C999,Listen!$A$2:$D$45,4,FALSE),"-",D999,"-",E999,),CONCATENATE("AGr",VLOOKUP(C999,Listen!$A$2:$D$45,4,FALSE),"-",D999,"-",E999)),"keine vollständige ID")</f>
        <v>keine vollständige ID</v>
      </c>
      <c r="B999" s="301"/>
      <c r="C999" s="287"/>
      <c r="D999" s="34"/>
      <c r="E999" s="306"/>
      <c r="F999" s="116"/>
      <c r="G999" s="17"/>
      <c r="H999" s="17"/>
      <c r="I999" s="17"/>
      <c r="J999" s="17"/>
      <c r="K999" s="17"/>
      <c r="L999" s="17"/>
      <c r="M999" s="17"/>
      <c r="N999" s="17"/>
      <c r="O999" s="116"/>
      <c r="P999" s="117">
        <f>IF(D999&gt;A_Stammdaten!$B$12,0,SUM(G999,H999,J999,L999:M999)-SUM(I999,K999,N999:O999))</f>
        <v>0</v>
      </c>
      <c r="Q999" s="17"/>
      <c r="R999" s="17"/>
      <c r="S999" s="17"/>
      <c r="T999" s="17"/>
      <c r="U999" s="62">
        <f t="shared" si="317"/>
        <v>0</v>
      </c>
      <c r="V999" s="34"/>
      <c r="W999" s="34"/>
      <c r="X999" s="34"/>
      <c r="Y999" s="34"/>
      <c r="Z999" s="34"/>
      <c r="AA999" s="63" t="str">
        <f t="shared" si="318"/>
        <v>-</v>
      </c>
      <c r="AB999" s="63" t="str">
        <f t="shared" si="319"/>
        <v>-</v>
      </c>
      <c r="AC999" s="63">
        <f>IF(ISBLANK($C999),0,VLOOKUP($C999,Listen!$A$2:$C$45,2,FALSE))</f>
        <v>0</v>
      </c>
      <c r="AD999" s="63">
        <f>IF(ISBLANK($C999),0,VLOOKUP($C999,Listen!$A$2:$C$45,3,FALSE))</f>
        <v>0</v>
      </c>
      <c r="AE999" s="49">
        <f t="shared" si="320"/>
        <v>0</v>
      </c>
      <c r="AF999" s="49">
        <f t="shared" si="320"/>
        <v>0</v>
      </c>
      <c r="AG999" s="49">
        <f>IFERROR(IF(OR($V999&lt;&gt;"Ja",VLOOKUP($C999,Listen!$A$2:$F$45,5,0)="Nein",D999&lt;IF(C999="LNG Anbindungsanlagen gemäß separater Festlegung",2022,2023)),$AC999,$AA999),0)</f>
        <v>0</v>
      </c>
      <c r="AH999" s="49">
        <f>IFERROR(IF(OR($V999&lt;&gt;"Ja",VLOOKUP($C999,Listen!$A$2:$F$45,5,0)="Nein",D999&lt;IF(C999="LNG Anbindungsanlagen gemäß separater Festlegung",2022,2023)),$AC999,$AA999),0)</f>
        <v>0</v>
      </c>
      <c r="AI999" s="49">
        <f>IFERROR(IF(OR($W999&lt;&gt;"Ja",VLOOKUP($C999,Listen!$A$2:$F$45,6,0)="Nein"),$AC999,$AB999),0)</f>
        <v>0</v>
      </c>
      <c r="AJ999" s="49">
        <f>IFERROR(IF(OR($W999&lt;&gt;"Ja",VLOOKUP($C999,Listen!$A$2:$F$45,6,0)="Nein"),$AC999,$AB999),0)</f>
        <v>0</v>
      </c>
      <c r="AK999" s="49">
        <f>IFERROR(IF(OR($W999&lt;&gt;"Ja",VLOOKUP($C999,Listen!$A$2:$F$45,6,0)="Nein"),$AC999,$AB999),0)</f>
        <v>0</v>
      </c>
      <c r="AL999" s="51">
        <f t="shared" si="321"/>
        <v>0</v>
      </c>
      <c r="AM999" s="296">
        <f>IFERROR(IF(VLOOKUP($C999,Listen!$A$2:$F$45,6,0)="Ja",MAX(BC999:BD999),D_SAV!$BC999),0)</f>
        <v>0</v>
      </c>
      <c r="AN999" s="51">
        <f t="shared" si="322"/>
        <v>0</v>
      </c>
      <c r="AP999" s="304">
        <f t="shared" si="323"/>
        <v>0</v>
      </c>
      <c r="AQ999" s="304">
        <f t="shared" si="324"/>
        <v>0</v>
      </c>
      <c r="AR999" s="304">
        <f t="shared" si="325"/>
        <v>0</v>
      </c>
      <c r="AS999" s="304">
        <f t="shared" si="326"/>
        <v>0</v>
      </c>
      <c r="AT999" s="304">
        <f t="shared" si="327"/>
        <v>0</v>
      </c>
      <c r="AU999" s="304">
        <f t="shared" si="328"/>
        <v>0</v>
      </c>
      <c r="AV999" s="304">
        <f t="shared" si="329"/>
        <v>0</v>
      </c>
      <c r="AW999" s="304">
        <f t="shared" si="330"/>
        <v>0</v>
      </c>
      <c r="AX999" s="304">
        <f t="shared" si="331"/>
        <v>0</v>
      </c>
      <c r="AY999" s="304">
        <f t="shared" si="332"/>
        <v>0</v>
      </c>
      <c r="AZ999" s="304">
        <f t="shared" si="333"/>
        <v>0</v>
      </c>
      <c r="BA999" s="304">
        <f t="shared" si="334"/>
        <v>0</v>
      </c>
      <c r="BB999" s="304">
        <f t="shared" si="335"/>
        <v>0</v>
      </c>
      <c r="BC999" s="304">
        <f t="shared" si="336"/>
        <v>0</v>
      </c>
      <c r="BD999" s="304">
        <f t="shared" si="337"/>
        <v>0</v>
      </c>
      <c r="BE999" s="304">
        <f>IFERROR(IF(VLOOKUP($C999,Listen!$A$2:$F$45,6,0)="Ja",BB999-MAX(BC999:BD999),BB999-BC999),0)</f>
        <v>0</v>
      </c>
    </row>
    <row r="1000" spans="1:57" x14ac:dyDescent="0.25">
      <c r="A1000" s="320" t="str">
        <f>IF(AND(D1000&lt;&gt;0,C1000&lt;&gt;0,E1000&lt;&gt;0),IF(B1000&lt;&gt;0,CONCATENATE(B1000,"-AGr",VLOOKUP(C1000,Listen!$A$2:$D$45,4,FALSE),"-",D1000,"-",E1000,),CONCATENATE("AGr",VLOOKUP(C1000,Listen!$A$2:$D$45,4,FALSE),"-",D1000,"-",E1000)),"keine vollständige ID")</f>
        <v>keine vollständige ID</v>
      </c>
      <c r="B1000" s="301"/>
      <c r="C1000" s="287"/>
      <c r="D1000" s="34"/>
      <c r="E1000" s="306"/>
      <c r="F1000" s="116"/>
      <c r="G1000" s="17"/>
      <c r="H1000" s="17"/>
      <c r="I1000" s="17"/>
      <c r="J1000" s="17"/>
      <c r="K1000" s="17"/>
      <c r="L1000" s="17"/>
      <c r="M1000" s="17"/>
      <c r="N1000" s="17"/>
      <c r="O1000" s="116"/>
      <c r="P1000" s="117">
        <f>IF(D1000&gt;A_Stammdaten!$B$12,0,SUM(G1000,H1000,J1000,L1000:M1000)-SUM(I1000,K1000,N1000:O1000))</f>
        <v>0</v>
      </c>
      <c r="Q1000" s="17"/>
      <c r="R1000" s="17"/>
      <c r="S1000" s="17"/>
      <c r="T1000" s="17"/>
      <c r="U1000" s="62">
        <f t="shared" si="317"/>
        <v>0</v>
      </c>
      <c r="V1000" s="34"/>
      <c r="W1000" s="34"/>
      <c r="X1000" s="34"/>
      <c r="Y1000" s="34"/>
      <c r="Z1000" s="34"/>
      <c r="AA1000" s="63" t="str">
        <f t="shared" si="318"/>
        <v>-</v>
      </c>
      <c r="AB1000" s="63" t="str">
        <f t="shared" si="319"/>
        <v>-</v>
      </c>
      <c r="AC1000" s="63">
        <f>IF(ISBLANK($C1000),0,VLOOKUP($C1000,Listen!$A$2:$C$45,2,FALSE))</f>
        <v>0</v>
      </c>
      <c r="AD1000" s="63">
        <f>IF(ISBLANK($C1000),0,VLOOKUP($C1000,Listen!$A$2:$C$45,3,FALSE))</f>
        <v>0</v>
      </c>
      <c r="AE1000" s="49">
        <f t="shared" si="320"/>
        <v>0</v>
      </c>
      <c r="AF1000" s="49">
        <f t="shared" si="320"/>
        <v>0</v>
      </c>
      <c r="AG1000" s="49">
        <f>IFERROR(IF(OR($V1000&lt;&gt;"Ja",VLOOKUP($C1000,Listen!$A$2:$F$45,5,0)="Nein",D1000&lt;IF(C1000="LNG Anbindungsanlagen gemäß separater Festlegung",2022,2023)),$AC1000,$AA1000),0)</f>
        <v>0</v>
      </c>
      <c r="AH1000" s="49">
        <f>IFERROR(IF(OR($V1000&lt;&gt;"Ja",VLOOKUP($C1000,Listen!$A$2:$F$45,5,0)="Nein",D1000&lt;IF(C1000="LNG Anbindungsanlagen gemäß separater Festlegung",2022,2023)),$AC1000,$AA1000),0)</f>
        <v>0</v>
      </c>
      <c r="AI1000" s="49">
        <f>IFERROR(IF(OR($W1000&lt;&gt;"Ja",VLOOKUP($C1000,Listen!$A$2:$F$45,6,0)="Nein"),$AC1000,$AB1000),0)</f>
        <v>0</v>
      </c>
      <c r="AJ1000" s="49">
        <f>IFERROR(IF(OR($W1000&lt;&gt;"Ja",VLOOKUP($C1000,Listen!$A$2:$F$45,6,0)="Nein"),$AC1000,$AB1000),0)</f>
        <v>0</v>
      </c>
      <c r="AK1000" s="49">
        <f>IFERROR(IF(OR($W1000&lt;&gt;"Ja",VLOOKUP($C1000,Listen!$A$2:$F$45,6,0)="Nein"),$AC1000,$AB1000),0)</f>
        <v>0</v>
      </c>
      <c r="AL1000" s="51">
        <f t="shared" si="321"/>
        <v>0</v>
      </c>
      <c r="AM1000" s="296">
        <f>IFERROR(IF(VLOOKUP($C1000,Listen!$A$2:$F$45,6,0)="Ja",MAX(BC1000:BD1000),D_SAV!$BC1000),0)</f>
        <v>0</v>
      </c>
      <c r="AN1000" s="51">
        <f t="shared" si="322"/>
        <v>0</v>
      </c>
      <c r="AP1000" s="304">
        <f t="shared" si="323"/>
        <v>0</v>
      </c>
      <c r="AQ1000" s="304">
        <f t="shared" si="324"/>
        <v>0</v>
      </c>
      <c r="AR1000" s="304">
        <f t="shared" si="325"/>
        <v>0</v>
      </c>
      <c r="AS1000" s="304">
        <f t="shared" si="326"/>
        <v>0</v>
      </c>
      <c r="AT1000" s="304">
        <f t="shared" si="327"/>
        <v>0</v>
      </c>
      <c r="AU1000" s="304">
        <f t="shared" si="328"/>
        <v>0</v>
      </c>
      <c r="AV1000" s="304">
        <f t="shared" si="329"/>
        <v>0</v>
      </c>
      <c r="AW1000" s="304">
        <f t="shared" si="330"/>
        <v>0</v>
      </c>
      <c r="AX1000" s="304">
        <f t="shared" si="331"/>
        <v>0</v>
      </c>
      <c r="AY1000" s="304">
        <f t="shared" si="332"/>
        <v>0</v>
      </c>
      <c r="AZ1000" s="304">
        <f t="shared" si="333"/>
        <v>0</v>
      </c>
      <c r="BA1000" s="304">
        <f t="shared" si="334"/>
        <v>0</v>
      </c>
      <c r="BB1000" s="304">
        <f t="shared" si="335"/>
        <v>0</v>
      </c>
      <c r="BC1000" s="304">
        <f t="shared" si="336"/>
        <v>0</v>
      </c>
      <c r="BD1000" s="304">
        <f t="shared" si="337"/>
        <v>0</v>
      </c>
      <c r="BE1000" s="304">
        <f>IFERROR(IF(VLOOKUP($C1000,Listen!$A$2:$F$45,6,0)="Ja",BB1000-MAX(BC1000:BD1000),BB1000-BC1000),0)</f>
        <v>0</v>
      </c>
    </row>
    <row r="1001" spans="1:57" x14ac:dyDescent="0.25">
      <c r="A1001" s="320" t="str">
        <f>IF(AND(D1001&lt;&gt;0,C1001&lt;&gt;0,E1001&lt;&gt;0),IF(B1001&lt;&gt;0,CONCATENATE(B1001,"-AGr",VLOOKUP(C1001,Listen!$A$2:$D$45,4,FALSE),"-",D1001,"-",E1001,),CONCATENATE("AGr",VLOOKUP(C1001,Listen!$A$2:$D$45,4,FALSE),"-",D1001,"-",E1001)),"keine vollständige ID")</f>
        <v>keine vollständige ID</v>
      </c>
      <c r="B1001" s="301"/>
      <c r="C1001" s="287"/>
      <c r="D1001" s="34"/>
      <c r="E1001" s="306"/>
      <c r="F1001" s="116"/>
      <c r="G1001" s="17"/>
      <c r="H1001" s="17"/>
      <c r="I1001" s="17"/>
      <c r="J1001" s="17"/>
      <c r="K1001" s="17"/>
      <c r="L1001" s="17"/>
      <c r="M1001" s="17"/>
      <c r="N1001" s="17"/>
      <c r="O1001" s="116"/>
      <c r="P1001" s="117">
        <f>IF(D1001&gt;A_Stammdaten!$B$12,0,SUM(G1001,H1001,J1001,L1001:M1001)-SUM(I1001,K1001,N1001:O1001))</f>
        <v>0</v>
      </c>
      <c r="Q1001" s="17"/>
      <c r="R1001" s="17"/>
      <c r="S1001" s="17"/>
      <c r="T1001" s="17"/>
      <c r="U1001" s="62">
        <f t="shared" si="317"/>
        <v>0</v>
      </c>
      <c r="V1001" s="34"/>
      <c r="W1001" s="34"/>
      <c r="X1001" s="34"/>
      <c r="Y1001" s="34"/>
      <c r="Z1001" s="34"/>
      <c r="AA1001" s="63" t="str">
        <f t="shared" si="318"/>
        <v>-</v>
      </c>
      <c r="AB1001" s="63" t="str">
        <f t="shared" si="319"/>
        <v>-</v>
      </c>
      <c r="AC1001" s="63">
        <f>IF(ISBLANK($C1001),0,VLOOKUP($C1001,Listen!$A$2:$C$45,2,FALSE))</f>
        <v>0</v>
      </c>
      <c r="AD1001" s="63">
        <f>IF(ISBLANK($C1001),0,VLOOKUP($C1001,Listen!$A$2:$C$45,3,FALSE))</f>
        <v>0</v>
      </c>
      <c r="AE1001" s="49">
        <f t="shared" si="320"/>
        <v>0</v>
      </c>
      <c r="AF1001" s="49">
        <f t="shared" si="320"/>
        <v>0</v>
      </c>
      <c r="AG1001" s="49">
        <f>IFERROR(IF(OR($V1001&lt;&gt;"Ja",VLOOKUP($C1001,Listen!$A$2:$F$45,5,0)="Nein",D1001&lt;IF(C1001="LNG Anbindungsanlagen gemäß separater Festlegung",2022,2023)),$AC1001,$AA1001),0)</f>
        <v>0</v>
      </c>
      <c r="AH1001" s="49">
        <f>IFERROR(IF(OR($V1001&lt;&gt;"Ja",VLOOKUP($C1001,Listen!$A$2:$F$45,5,0)="Nein",D1001&lt;IF(C1001="LNG Anbindungsanlagen gemäß separater Festlegung",2022,2023)),$AC1001,$AA1001),0)</f>
        <v>0</v>
      </c>
      <c r="AI1001" s="49">
        <f>IFERROR(IF(OR($W1001&lt;&gt;"Ja",VLOOKUP($C1001,Listen!$A$2:$F$45,6,0)="Nein"),$AC1001,$AB1001),0)</f>
        <v>0</v>
      </c>
      <c r="AJ1001" s="49">
        <f>IFERROR(IF(OR($W1001&lt;&gt;"Ja",VLOOKUP($C1001,Listen!$A$2:$F$45,6,0)="Nein"),$AC1001,$AB1001),0)</f>
        <v>0</v>
      </c>
      <c r="AK1001" s="49">
        <f>IFERROR(IF(OR($W1001&lt;&gt;"Ja",VLOOKUP($C1001,Listen!$A$2:$F$45,6,0)="Nein"),$AC1001,$AB1001),0)</f>
        <v>0</v>
      </c>
      <c r="AL1001" s="51">
        <f t="shared" si="321"/>
        <v>0</v>
      </c>
      <c r="AM1001" s="296">
        <f>IFERROR(IF(VLOOKUP($C1001,Listen!$A$2:$F$45,6,0)="Ja",MAX(BC1001:BD1001),D_SAV!$BC1001),0)</f>
        <v>0</v>
      </c>
      <c r="AN1001" s="51">
        <f t="shared" si="322"/>
        <v>0</v>
      </c>
      <c r="AP1001" s="304">
        <f t="shared" si="323"/>
        <v>0</v>
      </c>
      <c r="AQ1001" s="304">
        <f t="shared" si="324"/>
        <v>0</v>
      </c>
      <c r="AR1001" s="304">
        <f t="shared" si="325"/>
        <v>0</v>
      </c>
      <c r="AS1001" s="304">
        <f t="shared" si="326"/>
        <v>0</v>
      </c>
      <c r="AT1001" s="304">
        <f t="shared" si="327"/>
        <v>0</v>
      </c>
      <c r="AU1001" s="304">
        <f t="shared" si="328"/>
        <v>0</v>
      </c>
      <c r="AV1001" s="304">
        <f t="shared" si="329"/>
        <v>0</v>
      </c>
      <c r="AW1001" s="304">
        <f t="shared" si="330"/>
        <v>0</v>
      </c>
      <c r="AX1001" s="304">
        <f t="shared" si="331"/>
        <v>0</v>
      </c>
      <c r="AY1001" s="304">
        <f t="shared" si="332"/>
        <v>0</v>
      </c>
      <c r="AZ1001" s="304">
        <f t="shared" si="333"/>
        <v>0</v>
      </c>
      <c r="BA1001" s="304">
        <f t="shared" si="334"/>
        <v>0</v>
      </c>
      <c r="BB1001" s="304">
        <f t="shared" si="335"/>
        <v>0</v>
      </c>
      <c r="BC1001" s="304">
        <f t="shared" si="336"/>
        <v>0</v>
      </c>
      <c r="BD1001" s="304">
        <f t="shared" si="337"/>
        <v>0</v>
      </c>
      <c r="BE1001" s="304">
        <f>IFERROR(IF(VLOOKUP($C1001,Listen!$A$2:$F$45,6,0)="Ja",BB1001-MAX(BC1001:BD1001),BB1001-BC1001),0)</f>
        <v>0</v>
      </c>
    </row>
    <row r="1002" spans="1:57" x14ac:dyDescent="0.25">
      <c r="A1002" s="320" t="str">
        <f>IF(AND(D1002&lt;&gt;0,C1002&lt;&gt;0,E1002&lt;&gt;0),IF(B1002&lt;&gt;0,CONCATENATE(B1002,"-AGr",VLOOKUP(C1002,Listen!$A$2:$D$45,4,FALSE),"-",D1002,"-",E1002,),CONCATENATE("AGr",VLOOKUP(C1002,Listen!$A$2:$D$45,4,FALSE),"-",D1002,"-",E1002)),"keine vollständige ID")</f>
        <v>keine vollständige ID</v>
      </c>
      <c r="B1002" s="301"/>
      <c r="C1002" s="287"/>
      <c r="D1002" s="34"/>
      <c r="E1002" s="306"/>
      <c r="F1002" s="116"/>
      <c r="G1002" s="17"/>
      <c r="H1002" s="17"/>
      <c r="I1002" s="17"/>
      <c r="J1002" s="17"/>
      <c r="K1002" s="17"/>
      <c r="L1002" s="17"/>
      <c r="M1002" s="17"/>
      <c r="N1002" s="17"/>
      <c r="O1002" s="116"/>
      <c r="P1002" s="117">
        <f>IF(D1002&gt;A_Stammdaten!$B$12,0,SUM(G1002,H1002,J1002,L1002:M1002)-SUM(I1002,K1002,N1002:O1002))</f>
        <v>0</v>
      </c>
      <c r="Q1002" s="17"/>
      <c r="R1002" s="17"/>
      <c r="S1002" s="17"/>
      <c r="T1002" s="17"/>
      <c r="U1002" s="62">
        <f t="shared" si="317"/>
        <v>0</v>
      </c>
      <c r="V1002" s="34"/>
      <c r="W1002" s="34"/>
      <c r="X1002" s="34"/>
      <c r="Y1002" s="34"/>
      <c r="Z1002" s="34"/>
      <c r="AA1002" s="63" t="str">
        <f t="shared" si="318"/>
        <v>-</v>
      </c>
      <c r="AB1002" s="63" t="str">
        <f t="shared" si="319"/>
        <v>-</v>
      </c>
      <c r="AC1002" s="63">
        <f>IF(ISBLANK($C1002),0,VLOOKUP($C1002,Listen!$A$2:$C$45,2,FALSE))</f>
        <v>0</v>
      </c>
      <c r="AD1002" s="63">
        <f>IF(ISBLANK($C1002),0,VLOOKUP($C1002,Listen!$A$2:$C$45,3,FALSE))</f>
        <v>0</v>
      </c>
      <c r="AE1002" s="49">
        <f t="shared" si="320"/>
        <v>0</v>
      </c>
      <c r="AF1002" s="49">
        <f t="shared" si="320"/>
        <v>0</v>
      </c>
      <c r="AG1002" s="49">
        <f>IFERROR(IF(OR($V1002&lt;&gt;"Ja",VLOOKUP($C1002,Listen!$A$2:$F$45,5,0)="Nein",D1002&lt;IF(C1002="LNG Anbindungsanlagen gemäß separater Festlegung",2022,2023)),$AC1002,$AA1002),0)</f>
        <v>0</v>
      </c>
      <c r="AH1002" s="49">
        <f>IFERROR(IF(OR($V1002&lt;&gt;"Ja",VLOOKUP($C1002,Listen!$A$2:$F$45,5,0)="Nein",D1002&lt;IF(C1002="LNG Anbindungsanlagen gemäß separater Festlegung",2022,2023)),$AC1002,$AA1002),0)</f>
        <v>0</v>
      </c>
      <c r="AI1002" s="49">
        <f>IFERROR(IF(OR($W1002&lt;&gt;"Ja",VLOOKUP($C1002,Listen!$A$2:$F$45,6,0)="Nein"),$AC1002,$AB1002),0)</f>
        <v>0</v>
      </c>
      <c r="AJ1002" s="49">
        <f>IFERROR(IF(OR($W1002&lt;&gt;"Ja",VLOOKUP($C1002,Listen!$A$2:$F$45,6,0)="Nein"),$AC1002,$AB1002),0)</f>
        <v>0</v>
      </c>
      <c r="AK1002" s="49">
        <f>IFERROR(IF(OR($W1002&lt;&gt;"Ja",VLOOKUP($C1002,Listen!$A$2:$F$45,6,0)="Nein"),$AC1002,$AB1002),0)</f>
        <v>0</v>
      </c>
      <c r="AL1002" s="51">
        <f t="shared" si="321"/>
        <v>0</v>
      </c>
      <c r="AM1002" s="296">
        <f>IFERROR(IF(VLOOKUP($C1002,Listen!$A$2:$F$45,6,0)="Ja",MAX(BC1002:BD1002),D_SAV!$BC1002),0)</f>
        <v>0</v>
      </c>
      <c r="AN1002" s="51">
        <f t="shared" si="322"/>
        <v>0</v>
      </c>
      <c r="AP1002" s="304">
        <f t="shared" si="323"/>
        <v>0</v>
      </c>
      <c r="AQ1002" s="304">
        <f t="shared" si="324"/>
        <v>0</v>
      </c>
      <c r="AR1002" s="304">
        <f t="shared" si="325"/>
        <v>0</v>
      </c>
      <c r="AS1002" s="304">
        <f t="shared" si="326"/>
        <v>0</v>
      </c>
      <c r="AT1002" s="304">
        <f t="shared" si="327"/>
        <v>0</v>
      </c>
      <c r="AU1002" s="304">
        <f t="shared" si="328"/>
        <v>0</v>
      </c>
      <c r="AV1002" s="304">
        <f t="shared" si="329"/>
        <v>0</v>
      </c>
      <c r="AW1002" s="304">
        <f t="shared" si="330"/>
        <v>0</v>
      </c>
      <c r="AX1002" s="304">
        <f t="shared" si="331"/>
        <v>0</v>
      </c>
      <c r="AY1002" s="304">
        <f t="shared" si="332"/>
        <v>0</v>
      </c>
      <c r="AZ1002" s="304">
        <f t="shared" si="333"/>
        <v>0</v>
      </c>
      <c r="BA1002" s="304">
        <f t="shared" si="334"/>
        <v>0</v>
      </c>
      <c r="BB1002" s="304">
        <f t="shared" si="335"/>
        <v>0</v>
      </c>
      <c r="BC1002" s="304">
        <f t="shared" si="336"/>
        <v>0</v>
      </c>
      <c r="BD1002" s="304">
        <f t="shared" si="337"/>
        <v>0</v>
      </c>
      <c r="BE1002" s="304">
        <f>IFERROR(IF(VLOOKUP($C1002,Listen!$A$2:$F$45,6,0)="Ja",BB1002-MAX(BC1002:BD1002),BB1002-BC1002),0)</f>
        <v>0</v>
      </c>
    </row>
    <row r="1003" spans="1:57" x14ac:dyDescent="0.25">
      <c r="A1003" s="320" t="str">
        <f>IF(AND(D1003&lt;&gt;0,C1003&lt;&gt;0,E1003&lt;&gt;0),IF(B1003&lt;&gt;0,CONCATENATE(B1003,"-AGr",VLOOKUP(C1003,Listen!$A$2:$D$45,4,FALSE),"-",D1003,"-",E1003,),CONCATENATE("AGr",VLOOKUP(C1003,Listen!$A$2:$D$45,4,FALSE),"-",D1003,"-",E1003)),"keine vollständige ID")</f>
        <v>keine vollständige ID</v>
      </c>
      <c r="B1003" s="301"/>
      <c r="C1003" s="287"/>
      <c r="D1003" s="34"/>
      <c r="E1003" s="306"/>
      <c r="F1003" s="116"/>
      <c r="G1003" s="17"/>
      <c r="H1003" s="17"/>
      <c r="I1003" s="17"/>
      <c r="J1003" s="17"/>
      <c r="K1003" s="17"/>
      <c r="L1003" s="17"/>
      <c r="M1003" s="17"/>
      <c r="N1003" s="17"/>
      <c r="O1003" s="116"/>
      <c r="P1003" s="117">
        <f>IF(D1003&gt;A_Stammdaten!$B$12,0,SUM(G1003,H1003,J1003,L1003:M1003)-SUM(I1003,K1003,N1003:O1003))</f>
        <v>0</v>
      </c>
      <c r="Q1003" s="17"/>
      <c r="R1003" s="17"/>
      <c r="S1003" s="17"/>
      <c r="T1003" s="17"/>
      <c r="U1003" s="62">
        <f t="shared" si="317"/>
        <v>0</v>
      </c>
      <c r="V1003" s="34"/>
      <c r="W1003" s="34"/>
      <c r="X1003" s="34"/>
      <c r="Y1003" s="34"/>
      <c r="Z1003" s="34"/>
      <c r="AA1003" s="63" t="str">
        <f t="shared" si="318"/>
        <v>-</v>
      </c>
      <c r="AB1003" s="63" t="str">
        <f t="shared" si="319"/>
        <v>-</v>
      </c>
      <c r="AC1003" s="63">
        <f>IF(ISBLANK($C1003),0,VLOOKUP($C1003,Listen!$A$2:$C$45,2,FALSE))</f>
        <v>0</v>
      </c>
      <c r="AD1003" s="63">
        <f>IF(ISBLANK($C1003),0,VLOOKUP($C1003,Listen!$A$2:$C$45,3,FALSE))</f>
        <v>0</v>
      </c>
      <c r="AE1003" s="49">
        <f t="shared" si="320"/>
        <v>0</v>
      </c>
      <c r="AF1003" s="49">
        <f t="shared" si="320"/>
        <v>0</v>
      </c>
      <c r="AG1003" s="49">
        <f>IFERROR(IF(OR($V1003&lt;&gt;"Ja",VLOOKUP($C1003,Listen!$A$2:$F$45,5,0)="Nein",D1003&lt;IF(C1003="LNG Anbindungsanlagen gemäß separater Festlegung",2022,2023)),$AC1003,$AA1003),0)</f>
        <v>0</v>
      </c>
      <c r="AH1003" s="49">
        <f>IFERROR(IF(OR($V1003&lt;&gt;"Ja",VLOOKUP($C1003,Listen!$A$2:$F$45,5,0)="Nein",D1003&lt;IF(C1003="LNG Anbindungsanlagen gemäß separater Festlegung",2022,2023)),$AC1003,$AA1003),0)</f>
        <v>0</v>
      </c>
      <c r="AI1003" s="49">
        <f>IFERROR(IF(OR($W1003&lt;&gt;"Ja",VLOOKUP($C1003,Listen!$A$2:$F$45,6,0)="Nein"),$AC1003,$AB1003),0)</f>
        <v>0</v>
      </c>
      <c r="AJ1003" s="49">
        <f>IFERROR(IF(OR($W1003&lt;&gt;"Ja",VLOOKUP($C1003,Listen!$A$2:$F$45,6,0)="Nein"),$AC1003,$AB1003),0)</f>
        <v>0</v>
      </c>
      <c r="AK1003" s="49">
        <f>IFERROR(IF(OR($W1003&lt;&gt;"Ja",VLOOKUP($C1003,Listen!$A$2:$F$45,6,0)="Nein"),$AC1003,$AB1003),0)</f>
        <v>0</v>
      </c>
      <c r="AL1003" s="51">
        <f t="shared" si="321"/>
        <v>0</v>
      </c>
      <c r="AM1003" s="296">
        <f>IFERROR(IF(VLOOKUP($C1003,Listen!$A$2:$F$45,6,0)="Ja",MAX(BC1003:BD1003),D_SAV!$BC1003),0)</f>
        <v>0</v>
      </c>
      <c r="AN1003" s="51">
        <f t="shared" si="322"/>
        <v>0</v>
      </c>
      <c r="AP1003" s="304">
        <f t="shared" si="323"/>
        <v>0</v>
      </c>
      <c r="AQ1003" s="304">
        <f t="shared" si="324"/>
        <v>0</v>
      </c>
      <c r="AR1003" s="304">
        <f t="shared" si="325"/>
        <v>0</v>
      </c>
      <c r="AS1003" s="304">
        <f t="shared" si="326"/>
        <v>0</v>
      </c>
      <c r="AT1003" s="304">
        <f t="shared" si="327"/>
        <v>0</v>
      </c>
      <c r="AU1003" s="304">
        <f t="shared" si="328"/>
        <v>0</v>
      </c>
      <c r="AV1003" s="304">
        <f t="shared" si="329"/>
        <v>0</v>
      </c>
      <c r="AW1003" s="304">
        <f t="shared" si="330"/>
        <v>0</v>
      </c>
      <c r="AX1003" s="304">
        <f t="shared" si="331"/>
        <v>0</v>
      </c>
      <c r="AY1003" s="304">
        <f t="shared" si="332"/>
        <v>0</v>
      </c>
      <c r="AZ1003" s="304">
        <f t="shared" si="333"/>
        <v>0</v>
      </c>
      <c r="BA1003" s="304">
        <f t="shared" si="334"/>
        <v>0</v>
      </c>
      <c r="BB1003" s="304">
        <f t="shared" si="335"/>
        <v>0</v>
      </c>
      <c r="BC1003" s="304">
        <f t="shared" si="336"/>
        <v>0</v>
      </c>
      <c r="BD1003" s="304">
        <f t="shared" si="337"/>
        <v>0</v>
      </c>
      <c r="BE1003" s="304">
        <f>IFERROR(IF(VLOOKUP($C1003,Listen!$A$2:$F$45,6,0)="Ja",BB1003-MAX(BC1003:BD1003),BB1003-BC1003),0)</f>
        <v>0</v>
      </c>
    </row>
    <row r="1004" spans="1:57" x14ac:dyDescent="0.25">
      <c r="A1004" s="320" t="str">
        <f>IF(AND(D1004&lt;&gt;0,C1004&lt;&gt;0,E1004&lt;&gt;0),IF(B1004&lt;&gt;0,CONCATENATE(B1004,"-AGr",VLOOKUP(C1004,Listen!$A$2:$D$45,4,FALSE),"-",D1004,"-",E1004,),CONCATENATE("AGr",VLOOKUP(C1004,Listen!$A$2:$D$45,4,FALSE),"-",D1004,"-",E1004)),"keine vollständige ID")</f>
        <v>keine vollständige ID</v>
      </c>
      <c r="B1004" s="301"/>
      <c r="C1004" s="287"/>
      <c r="D1004" s="34"/>
      <c r="E1004" s="306"/>
      <c r="F1004" s="116"/>
      <c r="G1004" s="17"/>
      <c r="H1004" s="17"/>
      <c r="I1004" s="17"/>
      <c r="J1004" s="17"/>
      <c r="K1004" s="17"/>
      <c r="L1004" s="17"/>
      <c r="M1004" s="17"/>
      <c r="N1004" s="17"/>
      <c r="O1004" s="116"/>
      <c r="P1004" s="117">
        <f>IF(D1004&gt;A_Stammdaten!$B$12,0,SUM(G1004,H1004,J1004,L1004:M1004)-SUM(I1004,K1004,N1004:O1004))</f>
        <v>0</v>
      </c>
      <c r="Q1004" s="17"/>
      <c r="R1004" s="17"/>
      <c r="S1004" s="17"/>
      <c r="T1004" s="17"/>
      <c r="U1004" s="62">
        <f t="shared" si="317"/>
        <v>0</v>
      </c>
      <c r="V1004" s="34"/>
      <c r="W1004" s="34"/>
      <c r="X1004" s="34"/>
      <c r="Y1004" s="34"/>
      <c r="Z1004" s="34"/>
      <c r="AA1004" s="63" t="str">
        <f t="shared" si="318"/>
        <v>-</v>
      </c>
      <c r="AB1004" s="63" t="str">
        <f t="shared" si="319"/>
        <v>-</v>
      </c>
      <c r="AC1004" s="63">
        <f>IF(ISBLANK($C1004),0,VLOOKUP($C1004,Listen!$A$2:$C$45,2,FALSE))</f>
        <v>0</v>
      </c>
      <c r="AD1004" s="63">
        <f>IF(ISBLANK($C1004),0,VLOOKUP($C1004,Listen!$A$2:$C$45,3,FALSE))</f>
        <v>0</v>
      </c>
      <c r="AE1004" s="49">
        <f t="shared" si="320"/>
        <v>0</v>
      </c>
      <c r="AF1004" s="49">
        <f t="shared" si="320"/>
        <v>0</v>
      </c>
      <c r="AG1004" s="49">
        <f>IFERROR(IF(OR($V1004&lt;&gt;"Ja",VLOOKUP($C1004,Listen!$A$2:$F$45,5,0)="Nein",D1004&lt;IF(C1004="LNG Anbindungsanlagen gemäß separater Festlegung",2022,2023)),$AC1004,$AA1004),0)</f>
        <v>0</v>
      </c>
      <c r="AH1004" s="49">
        <f>IFERROR(IF(OR($V1004&lt;&gt;"Ja",VLOOKUP($C1004,Listen!$A$2:$F$45,5,0)="Nein",D1004&lt;IF(C1004="LNG Anbindungsanlagen gemäß separater Festlegung",2022,2023)),$AC1004,$AA1004),0)</f>
        <v>0</v>
      </c>
      <c r="AI1004" s="49">
        <f>IFERROR(IF(OR($W1004&lt;&gt;"Ja",VLOOKUP($C1004,Listen!$A$2:$F$45,6,0)="Nein"),$AC1004,$AB1004),0)</f>
        <v>0</v>
      </c>
      <c r="AJ1004" s="49">
        <f>IFERROR(IF(OR($W1004&lt;&gt;"Ja",VLOOKUP($C1004,Listen!$A$2:$F$45,6,0)="Nein"),$AC1004,$AB1004),0)</f>
        <v>0</v>
      </c>
      <c r="AK1004" s="49">
        <f>IFERROR(IF(OR($W1004&lt;&gt;"Ja",VLOOKUP($C1004,Listen!$A$2:$F$45,6,0)="Nein"),$AC1004,$AB1004),0)</f>
        <v>0</v>
      </c>
      <c r="AL1004" s="51">
        <f t="shared" si="321"/>
        <v>0</v>
      </c>
      <c r="AM1004" s="296">
        <f>IFERROR(IF(VLOOKUP($C1004,Listen!$A$2:$F$45,6,0)="Ja",MAX(BC1004:BD1004),D_SAV!$BC1004),0)</f>
        <v>0</v>
      </c>
      <c r="AN1004" s="51">
        <f t="shared" si="322"/>
        <v>0</v>
      </c>
      <c r="AP1004" s="304">
        <f t="shared" si="323"/>
        <v>0</v>
      </c>
      <c r="AQ1004" s="304">
        <f t="shared" si="324"/>
        <v>0</v>
      </c>
      <c r="AR1004" s="304">
        <f t="shared" si="325"/>
        <v>0</v>
      </c>
      <c r="AS1004" s="304">
        <f t="shared" si="326"/>
        <v>0</v>
      </c>
      <c r="AT1004" s="304">
        <f t="shared" si="327"/>
        <v>0</v>
      </c>
      <c r="AU1004" s="304">
        <f t="shared" si="328"/>
        <v>0</v>
      </c>
      <c r="AV1004" s="304">
        <f t="shared" si="329"/>
        <v>0</v>
      </c>
      <c r="AW1004" s="304">
        <f t="shared" si="330"/>
        <v>0</v>
      </c>
      <c r="AX1004" s="304">
        <f t="shared" si="331"/>
        <v>0</v>
      </c>
      <c r="AY1004" s="304">
        <f t="shared" si="332"/>
        <v>0</v>
      </c>
      <c r="AZ1004" s="304">
        <f t="shared" si="333"/>
        <v>0</v>
      </c>
      <c r="BA1004" s="304">
        <f t="shared" si="334"/>
        <v>0</v>
      </c>
      <c r="BB1004" s="304">
        <f t="shared" si="335"/>
        <v>0</v>
      </c>
      <c r="BC1004" s="304">
        <f t="shared" si="336"/>
        <v>0</v>
      </c>
      <c r="BD1004" s="304">
        <f t="shared" si="337"/>
        <v>0</v>
      </c>
      <c r="BE1004" s="304">
        <f>IFERROR(IF(VLOOKUP($C1004,Listen!$A$2:$F$45,6,0)="Ja",BB1004-MAX(BC1004:BD1004),BB1004-BC1004),0)</f>
        <v>0</v>
      </c>
    </row>
    <row r="1005" spans="1:57" x14ac:dyDescent="0.25">
      <c r="A1005" s="320" t="str">
        <f>IF(AND(D1005&lt;&gt;0,C1005&lt;&gt;0,E1005&lt;&gt;0),IF(B1005&lt;&gt;0,CONCATENATE(B1005,"-AGr",VLOOKUP(C1005,Listen!$A$2:$D$45,4,FALSE),"-",D1005,"-",E1005,),CONCATENATE("AGr",VLOOKUP(C1005,Listen!$A$2:$D$45,4,FALSE),"-",D1005,"-",E1005)),"keine vollständige ID")</f>
        <v>keine vollständige ID</v>
      </c>
      <c r="B1005" s="301"/>
      <c r="C1005" s="287"/>
      <c r="D1005" s="34"/>
      <c r="E1005" s="306"/>
      <c r="F1005" s="116"/>
      <c r="G1005" s="17"/>
      <c r="H1005" s="17"/>
      <c r="I1005" s="17"/>
      <c r="J1005" s="17"/>
      <c r="K1005" s="17"/>
      <c r="L1005" s="17"/>
      <c r="M1005" s="17"/>
      <c r="N1005" s="17"/>
      <c r="O1005" s="116"/>
      <c r="P1005" s="117">
        <f>IF(D1005&gt;A_Stammdaten!$B$12,0,SUM(G1005,H1005,J1005,L1005:M1005)-SUM(I1005,K1005,N1005:O1005))</f>
        <v>0</v>
      </c>
      <c r="Q1005" s="17"/>
      <c r="R1005" s="17"/>
      <c r="S1005" s="17"/>
      <c r="T1005" s="17"/>
      <c r="U1005" s="62">
        <f t="shared" si="317"/>
        <v>0</v>
      </c>
      <c r="V1005" s="34"/>
      <c r="W1005" s="34"/>
      <c r="X1005" s="34"/>
      <c r="Y1005" s="34"/>
      <c r="Z1005" s="34"/>
      <c r="AA1005" s="63" t="str">
        <f t="shared" si="318"/>
        <v>-</v>
      </c>
      <c r="AB1005" s="63" t="str">
        <f t="shared" si="319"/>
        <v>-</v>
      </c>
      <c r="AC1005" s="63">
        <f>IF(ISBLANK($C1005),0,VLOOKUP($C1005,Listen!$A$2:$C$45,2,FALSE))</f>
        <v>0</v>
      </c>
      <c r="AD1005" s="63">
        <f>IF(ISBLANK($C1005),0,VLOOKUP($C1005,Listen!$A$2:$C$45,3,FALSE))</f>
        <v>0</v>
      </c>
      <c r="AE1005" s="49">
        <f t="shared" si="320"/>
        <v>0</v>
      </c>
      <c r="AF1005" s="49">
        <f t="shared" si="320"/>
        <v>0</v>
      </c>
      <c r="AG1005" s="49">
        <f>IFERROR(IF(OR($V1005&lt;&gt;"Ja",VLOOKUP($C1005,Listen!$A$2:$F$45,5,0)="Nein",D1005&lt;IF(C1005="LNG Anbindungsanlagen gemäß separater Festlegung",2022,2023)),$AC1005,$AA1005),0)</f>
        <v>0</v>
      </c>
      <c r="AH1005" s="49">
        <f>IFERROR(IF(OR($V1005&lt;&gt;"Ja",VLOOKUP($C1005,Listen!$A$2:$F$45,5,0)="Nein",D1005&lt;IF(C1005="LNG Anbindungsanlagen gemäß separater Festlegung",2022,2023)),$AC1005,$AA1005),0)</f>
        <v>0</v>
      </c>
      <c r="AI1005" s="49">
        <f>IFERROR(IF(OR($W1005&lt;&gt;"Ja",VLOOKUP($C1005,Listen!$A$2:$F$45,6,0)="Nein"),$AC1005,$AB1005),0)</f>
        <v>0</v>
      </c>
      <c r="AJ1005" s="49">
        <f>IFERROR(IF(OR($W1005&lt;&gt;"Ja",VLOOKUP($C1005,Listen!$A$2:$F$45,6,0)="Nein"),$AC1005,$AB1005),0)</f>
        <v>0</v>
      </c>
      <c r="AK1005" s="49">
        <f>IFERROR(IF(OR($W1005&lt;&gt;"Ja",VLOOKUP($C1005,Listen!$A$2:$F$45,6,0)="Nein"),$AC1005,$AB1005),0)</f>
        <v>0</v>
      </c>
      <c r="AL1005" s="51">
        <f t="shared" si="321"/>
        <v>0</v>
      </c>
      <c r="AM1005" s="296">
        <f>IFERROR(IF(VLOOKUP($C1005,Listen!$A$2:$F$45,6,0)="Ja",MAX(BC1005:BD1005),D_SAV!$BC1005),0)</f>
        <v>0</v>
      </c>
      <c r="AN1005" s="51">
        <f t="shared" si="322"/>
        <v>0</v>
      </c>
      <c r="AP1005" s="304">
        <f t="shared" si="323"/>
        <v>0</v>
      </c>
      <c r="AQ1005" s="304">
        <f t="shared" si="324"/>
        <v>0</v>
      </c>
      <c r="AR1005" s="304">
        <f t="shared" si="325"/>
        <v>0</v>
      </c>
      <c r="AS1005" s="304">
        <f t="shared" si="326"/>
        <v>0</v>
      </c>
      <c r="AT1005" s="304">
        <f t="shared" si="327"/>
        <v>0</v>
      </c>
      <c r="AU1005" s="304">
        <f t="shared" si="328"/>
        <v>0</v>
      </c>
      <c r="AV1005" s="304">
        <f t="shared" si="329"/>
        <v>0</v>
      </c>
      <c r="AW1005" s="304">
        <f t="shared" si="330"/>
        <v>0</v>
      </c>
      <c r="AX1005" s="304">
        <f t="shared" si="331"/>
        <v>0</v>
      </c>
      <c r="AY1005" s="304">
        <f t="shared" si="332"/>
        <v>0</v>
      </c>
      <c r="AZ1005" s="304">
        <f t="shared" si="333"/>
        <v>0</v>
      </c>
      <c r="BA1005" s="304">
        <f t="shared" si="334"/>
        <v>0</v>
      </c>
      <c r="BB1005" s="304">
        <f t="shared" si="335"/>
        <v>0</v>
      </c>
      <c r="BC1005" s="304">
        <f t="shared" si="336"/>
        <v>0</v>
      </c>
      <c r="BD1005" s="304">
        <f t="shared" si="337"/>
        <v>0</v>
      </c>
      <c r="BE1005" s="304">
        <f>IFERROR(IF(VLOOKUP($C1005,Listen!$A$2:$F$45,6,0)="Ja",BB1005-MAX(BC1005:BD1005),BB1005-BC1005),0)</f>
        <v>0</v>
      </c>
    </row>
    <row r="1006" spans="1:57" x14ac:dyDescent="0.25">
      <c r="A1006" s="320" t="str">
        <f>IF(AND(D1006&lt;&gt;0,C1006&lt;&gt;0,E1006&lt;&gt;0),IF(B1006&lt;&gt;0,CONCATENATE(B1006,"-AGr",VLOOKUP(C1006,Listen!$A$2:$D$45,4,FALSE),"-",D1006,"-",E1006,),CONCATENATE("AGr",VLOOKUP(C1006,Listen!$A$2:$D$45,4,FALSE),"-",D1006,"-",E1006)),"keine vollständige ID")</f>
        <v>keine vollständige ID</v>
      </c>
      <c r="B1006" s="301"/>
      <c r="C1006" s="287"/>
      <c r="D1006" s="34"/>
      <c r="E1006" s="306"/>
      <c r="F1006" s="116"/>
      <c r="G1006" s="17"/>
      <c r="H1006" s="17"/>
      <c r="I1006" s="17"/>
      <c r="J1006" s="17"/>
      <c r="K1006" s="17"/>
      <c r="L1006" s="17"/>
      <c r="M1006" s="17"/>
      <c r="N1006" s="17"/>
      <c r="O1006" s="116"/>
      <c r="P1006" s="117">
        <f>IF(D1006&gt;A_Stammdaten!$B$12,0,SUM(G1006,H1006,J1006,L1006:M1006)-SUM(I1006,K1006,N1006:O1006))</f>
        <v>0</v>
      </c>
      <c r="Q1006" s="17"/>
      <c r="R1006" s="17"/>
      <c r="S1006" s="17"/>
      <c r="T1006" s="17"/>
      <c r="U1006" s="62">
        <f t="shared" si="317"/>
        <v>0</v>
      </c>
      <c r="V1006" s="34"/>
      <c r="W1006" s="34"/>
      <c r="X1006" s="34"/>
      <c r="Y1006" s="34"/>
      <c r="Z1006" s="34"/>
      <c r="AA1006" s="63" t="str">
        <f t="shared" si="318"/>
        <v>-</v>
      </c>
      <c r="AB1006" s="63" t="str">
        <f t="shared" si="319"/>
        <v>-</v>
      </c>
      <c r="AC1006" s="63">
        <f>IF(ISBLANK($C1006),0,VLOOKUP($C1006,Listen!$A$2:$C$45,2,FALSE))</f>
        <v>0</v>
      </c>
      <c r="AD1006" s="63">
        <f>IF(ISBLANK($C1006),0,VLOOKUP($C1006,Listen!$A$2:$C$45,3,FALSE))</f>
        <v>0</v>
      </c>
      <c r="AE1006" s="49">
        <f t="shared" si="320"/>
        <v>0</v>
      </c>
      <c r="AF1006" s="49">
        <f t="shared" si="320"/>
        <v>0</v>
      </c>
      <c r="AG1006" s="49">
        <f>IFERROR(IF(OR($V1006&lt;&gt;"Ja",VLOOKUP($C1006,Listen!$A$2:$F$45,5,0)="Nein",D1006&lt;IF(C1006="LNG Anbindungsanlagen gemäß separater Festlegung",2022,2023)),$AC1006,$AA1006),0)</f>
        <v>0</v>
      </c>
      <c r="AH1006" s="49">
        <f>IFERROR(IF(OR($V1006&lt;&gt;"Ja",VLOOKUP($C1006,Listen!$A$2:$F$45,5,0)="Nein",D1006&lt;IF(C1006="LNG Anbindungsanlagen gemäß separater Festlegung",2022,2023)),$AC1006,$AA1006),0)</f>
        <v>0</v>
      </c>
      <c r="AI1006" s="49">
        <f>IFERROR(IF(OR($W1006&lt;&gt;"Ja",VLOOKUP($C1006,Listen!$A$2:$F$45,6,0)="Nein"),$AC1006,$AB1006),0)</f>
        <v>0</v>
      </c>
      <c r="AJ1006" s="49">
        <f>IFERROR(IF(OR($W1006&lt;&gt;"Ja",VLOOKUP($C1006,Listen!$A$2:$F$45,6,0)="Nein"),$AC1006,$AB1006),0)</f>
        <v>0</v>
      </c>
      <c r="AK1006" s="49">
        <f>IFERROR(IF(OR($W1006&lt;&gt;"Ja",VLOOKUP($C1006,Listen!$A$2:$F$45,6,0)="Nein"),$AC1006,$AB1006),0)</f>
        <v>0</v>
      </c>
      <c r="AL1006" s="51">
        <f t="shared" si="321"/>
        <v>0</v>
      </c>
      <c r="AM1006" s="296">
        <f>IFERROR(IF(VLOOKUP($C1006,Listen!$A$2:$F$45,6,0)="Ja",MAX(BC1006:BD1006),D_SAV!$BC1006),0)</f>
        <v>0</v>
      </c>
      <c r="AN1006" s="51">
        <f t="shared" si="322"/>
        <v>0</v>
      </c>
      <c r="AP1006" s="304">
        <f t="shared" si="323"/>
        <v>0</v>
      </c>
      <c r="AQ1006" s="304">
        <f t="shared" si="324"/>
        <v>0</v>
      </c>
      <c r="AR1006" s="304">
        <f t="shared" si="325"/>
        <v>0</v>
      </c>
      <c r="AS1006" s="304">
        <f t="shared" si="326"/>
        <v>0</v>
      </c>
      <c r="AT1006" s="304">
        <f t="shared" si="327"/>
        <v>0</v>
      </c>
      <c r="AU1006" s="304">
        <f t="shared" si="328"/>
        <v>0</v>
      </c>
      <c r="AV1006" s="304">
        <f t="shared" si="329"/>
        <v>0</v>
      </c>
      <c r="AW1006" s="304">
        <f t="shared" si="330"/>
        <v>0</v>
      </c>
      <c r="AX1006" s="304">
        <f t="shared" si="331"/>
        <v>0</v>
      </c>
      <c r="AY1006" s="304">
        <f t="shared" si="332"/>
        <v>0</v>
      </c>
      <c r="AZ1006" s="304">
        <f t="shared" si="333"/>
        <v>0</v>
      </c>
      <c r="BA1006" s="304">
        <f t="shared" si="334"/>
        <v>0</v>
      </c>
      <c r="BB1006" s="304">
        <f t="shared" si="335"/>
        <v>0</v>
      </c>
      <c r="BC1006" s="304">
        <f t="shared" si="336"/>
        <v>0</v>
      </c>
      <c r="BD1006" s="304">
        <f t="shared" si="337"/>
        <v>0</v>
      </c>
      <c r="BE1006" s="304">
        <f>IFERROR(IF(VLOOKUP($C1006,Listen!$A$2:$F$45,6,0)="Ja",BB1006-MAX(BC1006:BD1006),BB1006-BC1006),0)</f>
        <v>0</v>
      </c>
    </row>
    <row r="1007" spans="1:57" x14ac:dyDescent="0.25">
      <c r="A1007" s="320" t="str">
        <f>IF(AND(D1007&lt;&gt;0,C1007&lt;&gt;0,E1007&lt;&gt;0),IF(B1007&lt;&gt;0,CONCATENATE(B1007,"-AGr",VLOOKUP(C1007,Listen!$A$2:$D$45,4,FALSE),"-",D1007,"-",E1007,),CONCATENATE("AGr",VLOOKUP(C1007,Listen!$A$2:$D$45,4,FALSE),"-",D1007,"-",E1007)),"keine vollständige ID")</f>
        <v>keine vollständige ID</v>
      </c>
      <c r="B1007" s="301"/>
      <c r="C1007" s="287"/>
      <c r="D1007" s="34"/>
      <c r="E1007" s="306"/>
      <c r="F1007" s="116"/>
      <c r="G1007" s="17"/>
      <c r="H1007" s="17"/>
      <c r="I1007" s="17"/>
      <c r="J1007" s="17"/>
      <c r="K1007" s="17"/>
      <c r="L1007" s="17"/>
      <c r="M1007" s="17"/>
      <c r="N1007" s="17"/>
      <c r="O1007" s="116"/>
      <c r="P1007" s="117">
        <f>IF(D1007&gt;A_Stammdaten!$B$12,0,SUM(G1007,H1007,J1007,L1007:M1007)-SUM(I1007,K1007,N1007:O1007))</f>
        <v>0</v>
      </c>
      <c r="Q1007" s="17"/>
      <c r="R1007" s="17"/>
      <c r="S1007" s="17"/>
      <c r="T1007" s="17"/>
      <c r="U1007" s="62">
        <f t="shared" si="317"/>
        <v>0</v>
      </c>
      <c r="V1007" s="34"/>
      <c r="W1007" s="34"/>
      <c r="X1007" s="34"/>
      <c r="Y1007" s="34"/>
      <c r="Z1007" s="34"/>
      <c r="AA1007" s="63" t="str">
        <f t="shared" si="318"/>
        <v>-</v>
      </c>
      <c r="AB1007" s="63" t="str">
        <f t="shared" si="319"/>
        <v>-</v>
      </c>
      <c r="AC1007" s="63">
        <f>IF(ISBLANK($C1007),0,VLOOKUP($C1007,Listen!$A$2:$C$45,2,FALSE))</f>
        <v>0</v>
      </c>
      <c r="AD1007" s="63">
        <f>IF(ISBLANK($C1007),0,VLOOKUP($C1007,Listen!$A$2:$C$45,3,FALSE))</f>
        <v>0</v>
      </c>
      <c r="AE1007" s="49">
        <f t="shared" si="320"/>
        <v>0</v>
      </c>
      <c r="AF1007" s="49">
        <f t="shared" si="320"/>
        <v>0</v>
      </c>
      <c r="AG1007" s="49">
        <f>IFERROR(IF(OR($V1007&lt;&gt;"Ja",VLOOKUP($C1007,Listen!$A$2:$F$45,5,0)="Nein",D1007&lt;IF(C1007="LNG Anbindungsanlagen gemäß separater Festlegung",2022,2023)),$AC1007,$AA1007),0)</f>
        <v>0</v>
      </c>
      <c r="AH1007" s="49">
        <f>IFERROR(IF(OR($V1007&lt;&gt;"Ja",VLOOKUP($C1007,Listen!$A$2:$F$45,5,0)="Nein",D1007&lt;IF(C1007="LNG Anbindungsanlagen gemäß separater Festlegung",2022,2023)),$AC1007,$AA1007),0)</f>
        <v>0</v>
      </c>
      <c r="AI1007" s="49">
        <f>IFERROR(IF(OR($W1007&lt;&gt;"Ja",VLOOKUP($C1007,Listen!$A$2:$F$45,6,0)="Nein"),$AC1007,$AB1007),0)</f>
        <v>0</v>
      </c>
      <c r="AJ1007" s="49">
        <f>IFERROR(IF(OR($W1007&lt;&gt;"Ja",VLOOKUP($C1007,Listen!$A$2:$F$45,6,0)="Nein"),$AC1007,$AB1007),0)</f>
        <v>0</v>
      </c>
      <c r="AK1007" s="49">
        <f>IFERROR(IF(OR($W1007&lt;&gt;"Ja",VLOOKUP($C1007,Listen!$A$2:$F$45,6,0)="Nein"),$AC1007,$AB1007),0)</f>
        <v>0</v>
      </c>
      <c r="AL1007" s="51">
        <f t="shared" si="321"/>
        <v>0</v>
      </c>
      <c r="AM1007" s="296">
        <f>IFERROR(IF(VLOOKUP($C1007,Listen!$A$2:$F$45,6,0)="Ja",MAX(BC1007:BD1007),D_SAV!$BC1007),0)</f>
        <v>0</v>
      </c>
      <c r="AN1007" s="51">
        <f t="shared" si="322"/>
        <v>0</v>
      </c>
      <c r="AP1007" s="304">
        <f t="shared" si="323"/>
        <v>0</v>
      </c>
      <c r="AQ1007" s="304">
        <f t="shared" si="324"/>
        <v>0</v>
      </c>
      <c r="AR1007" s="304">
        <f t="shared" si="325"/>
        <v>0</v>
      </c>
      <c r="AS1007" s="304">
        <f t="shared" si="326"/>
        <v>0</v>
      </c>
      <c r="AT1007" s="304">
        <f t="shared" si="327"/>
        <v>0</v>
      </c>
      <c r="AU1007" s="304">
        <f t="shared" si="328"/>
        <v>0</v>
      </c>
      <c r="AV1007" s="304">
        <f t="shared" si="329"/>
        <v>0</v>
      </c>
      <c r="AW1007" s="304">
        <f t="shared" si="330"/>
        <v>0</v>
      </c>
      <c r="AX1007" s="304">
        <f t="shared" si="331"/>
        <v>0</v>
      </c>
      <c r="AY1007" s="304">
        <f t="shared" si="332"/>
        <v>0</v>
      </c>
      <c r="AZ1007" s="304">
        <f t="shared" si="333"/>
        <v>0</v>
      </c>
      <c r="BA1007" s="304">
        <f t="shared" si="334"/>
        <v>0</v>
      </c>
      <c r="BB1007" s="304">
        <f t="shared" si="335"/>
        <v>0</v>
      </c>
      <c r="BC1007" s="304">
        <f t="shared" si="336"/>
        <v>0</v>
      </c>
      <c r="BD1007" s="304">
        <f t="shared" si="337"/>
        <v>0</v>
      </c>
      <c r="BE1007" s="304">
        <f>IFERROR(IF(VLOOKUP($C1007,Listen!$A$2:$F$45,6,0)="Ja",BB1007-MAX(BC1007:BD1007),BB1007-BC1007),0)</f>
        <v>0</v>
      </c>
    </row>
    <row r="1008" spans="1:57" x14ac:dyDescent="0.25">
      <c r="A1008" s="320" t="str">
        <f>IF(AND(D1008&lt;&gt;0,C1008&lt;&gt;0,E1008&lt;&gt;0),IF(B1008&lt;&gt;0,CONCATENATE(B1008,"-AGr",VLOOKUP(C1008,Listen!$A$2:$D$45,4,FALSE),"-",D1008,"-",E1008,),CONCATENATE("AGr",VLOOKUP(C1008,Listen!$A$2:$D$45,4,FALSE),"-",D1008,"-",E1008)),"keine vollständige ID")</f>
        <v>keine vollständige ID</v>
      </c>
      <c r="B1008" s="301"/>
      <c r="C1008" s="287"/>
      <c r="D1008" s="34"/>
      <c r="E1008" s="306"/>
      <c r="F1008" s="116"/>
      <c r="G1008" s="17"/>
      <c r="H1008" s="17"/>
      <c r="I1008" s="17"/>
      <c r="J1008" s="17"/>
      <c r="K1008" s="17"/>
      <c r="L1008" s="17"/>
      <c r="M1008" s="17"/>
      <c r="N1008" s="17"/>
      <c r="O1008" s="116"/>
      <c r="P1008" s="117">
        <f>IF(D1008&gt;A_Stammdaten!$B$12,0,SUM(G1008,H1008,J1008,L1008:M1008)-SUM(I1008,K1008,N1008:O1008))</f>
        <v>0</v>
      </c>
      <c r="Q1008" s="17"/>
      <c r="R1008" s="17"/>
      <c r="S1008" s="17"/>
      <c r="T1008" s="17"/>
      <c r="U1008" s="62">
        <f t="shared" si="317"/>
        <v>0</v>
      </c>
      <c r="V1008" s="34"/>
      <c r="W1008" s="34"/>
      <c r="X1008" s="34"/>
      <c r="Y1008" s="34"/>
      <c r="Z1008" s="34"/>
      <c r="AA1008" s="63" t="str">
        <f t="shared" si="318"/>
        <v>-</v>
      </c>
      <c r="AB1008" s="63" t="str">
        <f t="shared" si="319"/>
        <v>-</v>
      </c>
      <c r="AC1008" s="63">
        <f>IF(ISBLANK($C1008),0,VLOOKUP($C1008,Listen!$A$2:$C$45,2,FALSE))</f>
        <v>0</v>
      </c>
      <c r="AD1008" s="63">
        <f>IF(ISBLANK($C1008),0,VLOOKUP($C1008,Listen!$A$2:$C$45,3,FALSE))</f>
        <v>0</v>
      </c>
      <c r="AE1008" s="49">
        <f t="shared" si="320"/>
        <v>0</v>
      </c>
      <c r="AF1008" s="49">
        <f t="shared" si="320"/>
        <v>0</v>
      </c>
      <c r="AG1008" s="49">
        <f>IFERROR(IF(OR($V1008&lt;&gt;"Ja",VLOOKUP($C1008,Listen!$A$2:$F$45,5,0)="Nein",D1008&lt;IF(C1008="LNG Anbindungsanlagen gemäß separater Festlegung",2022,2023)),$AC1008,$AA1008),0)</f>
        <v>0</v>
      </c>
      <c r="AH1008" s="49">
        <f>IFERROR(IF(OR($V1008&lt;&gt;"Ja",VLOOKUP($C1008,Listen!$A$2:$F$45,5,0)="Nein",D1008&lt;IF(C1008="LNG Anbindungsanlagen gemäß separater Festlegung",2022,2023)),$AC1008,$AA1008),0)</f>
        <v>0</v>
      </c>
      <c r="AI1008" s="49">
        <f>IFERROR(IF(OR($W1008&lt;&gt;"Ja",VLOOKUP($C1008,Listen!$A$2:$F$45,6,0)="Nein"),$AC1008,$AB1008),0)</f>
        <v>0</v>
      </c>
      <c r="AJ1008" s="49">
        <f>IFERROR(IF(OR($W1008&lt;&gt;"Ja",VLOOKUP($C1008,Listen!$A$2:$F$45,6,0)="Nein"),$AC1008,$AB1008),0)</f>
        <v>0</v>
      </c>
      <c r="AK1008" s="49">
        <f>IFERROR(IF(OR($W1008&lt;&gt;"Ja",VLOOKUP($C1008,Listen!$A$2:$F$45,6,0)="Nein"),$AC1008,$AB1008),0)</f>
        <v>0</v>
      </c>
      <c r="AL1008" s="51">
        <f t="shared" si="321"/>
        <v>0</v>
      </c>
      <c r="AM1008" s="296">
        <f>IFERROR(IF(VLOOKUP($C1008,Listen!$A$2:$F$45,6,0)="Ja",MAX(BC1008:BD1008),D_SAV!$BC1008),0)</f>
        <v>0</v>
      </c>
      <c r="AN1008" s="51">
        <f t="shared" si="322"/>
        <v>0</v>
      </c>
      <c r="AP1008" s="304">
        <f t="shared" si="323"/>
        <v>0</v>
      </c>
      <c r="AQ1008" s="304">
        <f t="shared" si="324"/>
        <v>0</v>
      </c>
      <c r="AR1008" s="304">
        <f t="shared" si="325"/>
        <v>0</v>
      </c>
      <c r="AS1008" s="304">
        <f t="shared" si="326"/>
        <v>0</v>
      </c>
      <c r="AT1008" s="304">
        <f t="shared" si="327"/>
        <v>0</v>
      </c>
      <c r="AU1008" s="304">
        <f t="shared" si="328"/>
        <v>0</v>
      </c>
      <c r="AV1008" s="304">
        <f t="shared" si="329"/>
        <v>0</v>
      </c>
      <c r="AW1008" s="304">
        <f t="shared" si="330"/>
        <v>0</v>
      </c>
      <c r="AX1008" s="304">
        <f t="shared" si="331"/>
        <v>0</v>
      </c>
      <c r="AY1008" s="304">
        <f t="shared" si="332"/>
        <v>0</v>
      </c>
      <c r="AZ1008" s="304">
        <f t="shared" si="333"/>
        <v>0</v>
      </c>
      <c r="BA1008" s="304">
        <f t="shared" si="334"/>
        <v>0</v>
      </c>
      <c r="BB1008" s="304">
        <f t="shared" si="335"/>
        <v>0</v>
      </c>
      <c r="BC1008" s="304">
        <f t="shared" si="336"/>
        <v>0</v>
      </c>
      <c r="BD1008" s="304">
        <f t="shared" si="337"/>
        <v>0</v>
      </c>
      <c r="BE1008" s="304">
        <f>IFERROR(IF(VLOOKUP($C1008,Listen!$A$2:$F$45,6,0)="Ja",BB1008-MAX(BC1008:BD1008),BB1008-BC1008),0)</f>
        <v>0</v>
      </c>
    </row>
    <row r="1009" spans="1:57" x14ac:dyDescent="0.25">
      <c r="A1009" s="320" t="str">
        <f>IF(AND(D1009&lt;&gt;0,C1009&lt;&gt;0,E1009&lt;&gt;0),IF(B1009&lt;&gt;0,CONCATENATE(B1009,"-AGr",VLOOKUP(C1009,Listen!$A$2:$D$45,4,FALSE),"-",D1009,"-",E1009,),CONCATENATE("AGr",VLOOKUP(C1009,Listen!$A$2:$D$45,4,FALSE),"-",D1009,"-",E1009)),"keine vollständige ID")</f>
        <v>keine vollständige ID</v>
      </c>
      <c r="B1009" s="301"/>
      <c r="C1009" s="287"/>
      <c r="D1009" s="34"/>
      <c r="E1009" s="306"/>
      <c r="F1009" s="116"/>
      <c r="G1009" s="17"/>
      <c r="H1009" s="17"/>
      <c r="I1009" s="17"/>
      <c r="J1009" s="17"/>
      <c r="K1009" s="17"/>
      <c r="L1009" s="17"/>
      <c r="M1009" s="17"/>
      <c r="N1009" s="17"/>
      <c r="O1009" s="116"/>
      <c r="P1009" s="117">
        <f>IF(D1009&gt;A_Stammdaten!$B$12,0,SUM(G1009,H1009,J1009,L1009:M1009)-SUM(I1009,K1009,N1009:O1009))</f>
        <v>0</v>
      </c>
      <c r="Q1009" s="17"/>
      <c r="R1009" s="17"/>
      <c r="S1009" s="17"/>
      <c r="T1009" s="17"/>
      <c r="U1009" s="62">
        <f t="shared" si="317"/>
        <v>0</v>
      </c>
      <c r="V1009" s="34"/>
      <c r="W1009" s="34"/>
      <c r="X1009" s="34"/>
      <c r="Y1009" s="34"/>
      <c r="Z1009" s="34"/>
      <c r="AA1009" s="63" t="str">
        <f t="shared" si="318"/>
        <v>-</v>
      </c>
      <c r="AB1009" s="63" t="str">
        <f t="shared" si="319"/>
        <v>-</v>
      </c>
      <c r="AC1009" s="63">
        <f>IF(ISBLANK($C1009),0,VLOOKUP($C1009,Listen!$A$2:$C$45,2,FALSE))</f>
        <v>0</v>
      </c>
      <c r="AD1009" s="63">
        <f>IF(ISBLANK($C1009),0,VLOOKUP($C1009,Listen!$A$2:$C$45,3,FALSE))</f>
        <v>0</v>
      </c>
      <c r="AE1009" s="49">
        <f t="shared" si="320"/>
        <v>0</v>
      </c>
      <c r="AF1009" s="49">
        <f t="shared" si="320"/>
        <v>0</v>
      </c>
      <c r="AG1009" s="49">
        <f>IFERROR(IF(OR($V1009&lt;&gt;"Ja",VLOOKUP($C1009,Listen!$A$2:$F$45,5,0)="Nein",D1009&lt;IF(C1009="LNG Anbindungsanlagen gemäß separater Festlegung",2022,2023)),$AC1009,$AA1009),0)</f>
        <v>0</v>
      </c>
      <c r="AH1009" s="49">
        <f>IFERROR(IF(OR($V1009&lt;&gt;"Ja",VLOOKUP($C1009,Listen!$A$2:$F$45,5,0)="Nein",D1009&lt;IF(C1009="LNG Anbindungsanlagen gemäß separater Festlegung",2022,2023)),$AC1009,$AA1009),0)</f>
        <v>0</v>
      </c>
      <c r="AI1009" s="49">
        <f>IFERROR(IF(OR($W1009&lt;&gt;"Ja",VLOOKUP($C1009,Listen!$A$2:$F$45,6,0)="Nein"),$AC1009,$AB1009),0)</f>
        <v>0</v>
      </c>
      <c r="AJ1009" s="49">
        <f>IFERROR(IF(OR($W1009&lt;&gt;"Ja",VLOOKUP($C1009,Listen!$A$2:$F$45,6,0)="Nein"),$AC1009,$AB1009),0)</f>
        <v>0</v>
      </c>
      <c r="AK1009" s="49">
        <f>IFERROR(IF(OR($W1009&lt;&gt;"Ja",VLOOKUP($C1009,Listen!$A$2:$F$45,6,0)="Nein"),$AC1009,$AB1009),0)</f>
        <v>0</v>
      </c>
      <c r="AL1009" s="51">
        <f t="shared" si="321"/>
        <v>0</v>
      </c>
      <c r="AM1009" s="296">
        <f>IFERROR(IF(VLOOKUP($C1009,Listen!$A$2:$F$45,6,0)="Ja",MAX(BC1009:BD1009),D_SAV!$BC1009),0)</f>
        <v>0</v>
      </c>
      <c r="AN1009" s="51">
        <f t="shared" si="322"/>
        <v>0</v>
      </c>
      <c r="AP1009" s="304">
        <f t="shared" si="323"/>
        <v>0</v>
      </c>
      <c r="AQ1009" s="304">
        <f t="shared" si="324"/>
        <v>0</v>
      </c>
      <c r="AR1009" s="304">
        <f t="shared" si="325"/>
        <v>0</v>
      </c>
      <c r="AS1009" s="304">
        <f t="shared" si="326"/>
        <v>0</v>
      </c>
      <c r="AT1009" s="304">
        <f t="shared" si="327"/>
        <v>0</v>
      </c>
      <c r="AU1009" s="304">
        <f t="shared" si="328"/>
        <v>0</v>
      </c>
      <c r="AV1009" s="304">
        <f t="shared" si="329"/>
        <v>0</v>
      </c>
      <c r="AW1009" s="304">
        <f t="shared" si="330"/>
        <v>0</v>
      </c>
      <c r="AX1009" s="304">
        <f t="shared" si="331"/>
        <v>0</v>
      </c>
      <c r="AY1009" s="304">
        <f t="shared" si="332"/>
        <v>0</v>
      </c>
      <c r="AZ1009" s="304">
        <f t="shared" si="333"/>
        <v>0</v>
      </c>
      <c r="BA1009" s="304">
        <f t="shared" si="334"/>
        <v>0</v>
      </c>
      <c r="BB1009" s="304">
        <f t="shared" si="335"/>
        <v>0</v>
      </c>
      <c r="BC1009" s="304">
        <f t="shared" si="336"/>
        <v>0</v>
      </c>
      <c r="BD1009" s="304">
        <f t="shared" si="337"/>
        <v>0</v>
      </c>
      <c r="BE1009" s="304">
        <f>IFERROR(IF(VLOOKUP($C1009,Listen!$A$2:$F$45,6,0)="Ja",BB1009-MAX(BC1009:BD1009),BB1009-BC1009),0)</f>
        <v>0</v>
      </c>
    </row>
    <row r="1010" spans="1:57" x14ac:dyDescent="0.25">
      <c r="A1010" s="320" t="str">
        <f>IF(AND(D1010&lt;&gt;0,C1010&lt;&gt;0,E1010&lt;&gt;0),IF(B1010&lt;&gt;0,CONCATENATE(B1010,"-AGr",VLOOKUP(C1010,Listen!$A$2:$D$45,4,FALSE),"-",D1010,"-",E1010,),CONCATENATE("AGr",VLOOKUP(C1010,Listen!$A$2:$D$45,4,FALSE),"-",D1010,"-",E1010)),"keine vollständige ID")</f>
        <v>keine vollständige ID</v>
      </c>
      <c r="B1010" s="301"/>
      <c r="C1010" s="287"/>
      <c r="D1010" s="34"/>
      <c r="E1010" s="306"/>
      <c r="F1010" s="116"/>
      <c r="G1010" s="17"/>
      <c r="H1010" s="17"/>
      <c r="I1010" s="17"/>
      <c r="J1010" s="17"/>
      <c r="K1010" s="17"/>
      <c r="L1010" s="17"/>
      <c r="M1010" s="17"/>
      <c r="N1010" s="17"/>
      <c r="O1010" s="116"/>
      <c r="P1010" s="117">
        <f>IF(D1010&gt;A_Stammdaten!$B$12,0,SUM(G1010,H1010,J1010,L1010:M1010)-SUM(I1010,K1010,N1010:O1010))</f>
        <v>0</v>
      </c>
      <c r="Q1010" s="17"/>
      <c r="R1010" s="17"/>
      <c r="S1010" s="17"/>
      <c r="T1010" s="17"/>
      <c r="U1010" s="62">
        <f t="shared" si="317"/>
        <v>0</v>
      </c>
      <c r="V1010" s="34"/>
      <c r="W1010" s="34"/>
      <c r="X1010" s="34"/>
      <c r="Y1010" s="34"/>
      <c r="Z1010" s="34"/>
      <c r="AA1010" s="63" t="str">
        <f t="shared" si="318"/>
        <v>-</v>
      </c>
      <c r="AB1010" s="63" t="str">
        <f t="shared" si="319"/>
        <v>-</v>
      </c>
      <c r="AC1010" s="63">
        <f>IF(ISBLANK($C1010),0,VLOOKUP($C1010,Listen!$A$2:$C$45,2,FALSE))</f>
        <v>0</v>
      </c>
      <c r="AD1010" s="63">
        <f>IF(ISBLANK($C1010),0,VLOOKUP($C1010,Listen!$A$2:$C$45,3,FALSE))</f>
        <v>0</v>
      </c>
      <c r="AE1010" s="49">
        <f t="shared" si="320"/>
        <v>0</v>
      </c>
      <c r="AF1010" s="49">
        <f t="shared" si="320"/>
        <v>0</v>
      </c>
      <c r="AG1010" s="49">
        <f>IFERROR(IF(OR($V1010&lt;&gt;"Ja",VLOOKUP($C1010,Listen!$A$2:$F$45,5,0)="Nein",D1010&lt;IF(C1010="LNG Anbindungsanlagen gemäß separater Festlegung",2022,2023)),$AC1010,$AA1010),0)</f>
        <v>0</v>
      </c>
      <c r="AH1010" s="49">
        <f>IFERROR(IF(OR($V1010&lt;&gt;"Ja",VLOOKUP($C1010,Listen!$A$2:$F$45,5,0)="Nein",D1010&lt;IF(C1010="LNG Anbindungsanlagen gemäß separater Festlegung",2022,2023)),$AC1010,$AA1010),0)</f>
        <v>0</v>
      </c>
      <c r="AI1010" s="49">
        <f>IFERROR(IF(OR($W1010&lt;&gt;"Ja",VLOOKUP($C1010,Listen!$A$2:$F$45,6,0)="Nein"),$AC1010,$AB1010),0)</f>
        <v>0</v>
      </c>
      <c r="AJ1010" s="49">
        <f>IFERROR(IF(OR($W1010&lt;&gt;"Ja",VLOOKUP($C1010,Listen!$A$2:$F$45,6,0)="Nein"),$AC1010,$AB1010),0)</f>
        <v>0</v>
      </c>
      <c r="AK1010" s="49">
        <f>IFERROR(IF(OR($W1010&lt;&gt;"Ja",VLOOKUP($C1010,Listen!$A$2:$F$45,6,0)="Nein"),$AC1010,$AB1010),0)</f>
        <v>0</v>
      </c>
      <c r="AL1010" s="51">
        <f t="shared" si="321"/>
        <v>0</v>
      </c>
      <c r="AM1010" s="296">
        <f>IFERROR(IF(VLOOKUP($C1010,Listen!$A$2:$F$45,6,0)="Ja",MAX(BC1010:BD1010),D_SAV!$BC1010),0)</f>
        <v>0</v>
      </c>
      <c r="AN1010" s="51">
        <f t="shared" si="322"/>
        <v>0</v>
      </c>
      <c r="AP1010" s="304">
        <f t="shared" si="323"/>
        <v>0</v>
      </c>
      <c r="AQ1010" s="304">
        <f t="shared" si="324"/>
        <v>0</v>
      </c>
      <c r="AR1010" s="304">
        <f t="shared" si="325"/>
        <v>0</v>
      </c>
      <c r="AS1010" s="304">
        <f t="shared" si="326"/>
        <v>0</v>
      </c>
      <c r="AT1010" s="304">
        <f t="shared" si="327"/>
        <v>0</v>
      </c>
      <c r="AU1010" s="304">
        <f t="shared" si="328"/>
        <v>0</v>
      </c>
      <c r="AV1010" s="304">
        <f t="shared" si="329"/>
        <v>0</v>
      </c>
      <c r="AW1010" s="304">
        <f t="shared" si="330"/>
        <v>0</v>
      </c>
      <c r="AX1010" s="304">
        <f t="shared" si="331"/>
        <v>0</v>
      </c>
      <c r="AY1010" s="304">
        <f t="shared" si="332"/>
        <v>0</v>
      </c>
      <c r="AZ1010" s="304">
        <f t="shared" si="333"/>
        <v>0</v>
      </c>
      <c r="BA1010" s="304">
        <f t="shared" si="334"/>
        <v>0</v>
      </c>
      <c r="BB1010" s="304">
        <f t="shared" si="335"/>
        <v>0</v>
      </c>
      <c r="BC1010" s="304">
        <f t="shared" si="336"/>
        <v>0</v>
      </c>
      <c r="BD1010" s="304">
        <f t="shared" si="337"/>
        <v>0</v>
      </c>
      <c r="BE1010" s="304">
        <f>IFERROR(IF(VLOOKUP($C1010,Listen!$A$2:$F$45,6,0)="Ja",BB1010-MAX(BC1010:BD1010),BB1010-BC1010),0)</f>
        <v>0</v>
      </c>
    </row>
    <row r="1011" spans="1:57" x14ac:dyDescent="0.25">
      <c r="A1011" s="320" t="str">
        <f>IF(AND(D1011&lt;&gt;0,C1011&lt;&gt;0,E1011&lt;&gt;0),IF(B1011&lt;&gt;0,CONCATENATE(B1011,"-AGr",VLOOKUP(C1011,Listen!$A$2:$D$45,4,FALSE),"-",D1011,"-",E1011,),CONCATENATE("AGr",VLOOKUP(C1011,Listen!$A$2:$D$45,4,FALSE),"-",D1011,"-",E1011)),"keine vollständige ID")</f>
        <v>keine vollständige ID</v>
      </c>
      <c r="B1011" s="301"/>
      <c r="C1011" s="287"/>
      <c r="D1011" s="34"/>
      <c r="E1011" s="306"/>
      <c r="F1011" s="116"/>
      <c r="G1011" s="17"/>
      <c r="H1011" s="17"/>
      <c r="I1011" s="17"/>
      <c r="J1011" s="17"/>
      <c r="K1011" s="17"/>
      <c r="L1011" s="17"/>
      <c r="M1011" s="17"/>
      <c r="N1011" s="17"/>
      <c r="O1011" s="116"/>
      <c r="P1011" s="117">
        <f>IF(D1011&gt;A_Stammdaten!$B$12,0,SUM(G1011,H1011,J1011,L1011:M1011)-SUM(I1011,K1011,N1011:O1011))</f>
        <v>0</v>
      </c>
      <c r="Q1011" s="17"/>
      <c r="R1011" s="17"/>
      <c r="S1011" s="17"/>
      <c r="T1011" s="17"/>
      <c r="U1011" s="62">
        <f t="shared" si="317"/>
        <v>0</v>
      </c>
      <c r="V1011" s="34"/>
      <c r="W1011" s="34"/>
      <c r="X1011" s="34"/>
      <c r="Y1011" s="34"/>
      <c r="Z1011" s="34"/>
      <c r="AA1011" s="63" t="str">
        <f t="shared" si="318"/>
        <v>-</v>
      </c>
      <c r="AB1011" s="63" t="str">
        <f t="shared" si="319"/>
        <v>-</v>
      </c>
      <c r="AC1011" s="63">
        <f>IF(ISBLANK($C1011),0,VLOOKUP($C1011,Listen!$A$2:$C$45,2,FALSE))</f>
        <v>0</v>
      </c>
      <c r="AD1011" s="63">
        <f>IF(ISBLANK($C1011),0,VLOOKUP($C1011,Listen!$A$2:$C$45,3,FALSE))</f>
        <v>0</v>
      </c>
      <c r="AE1011" s="49">
        <f t="shared" si="320"/>
        <v>0</v>
      </c>
      <c r="AF1011" s="49">
        <f t="shared" si="320"/>
        <v>0</v>
      </c>
      <c r="AG1011" s="49">
        <f>IFERROR(IF(OR($V1011&lt;&gt;"Ja",VLOOKUP($C1011,Listen!$A$2:$F$45,5,0)="Nein",D1011&lt;IF(C1011="LNG Anbindungsanlagen gemäß separater Festlegung",2022,2023)),$AC1011,$AA1011),0)</f>
        <v>0</v>
      </c>
      <c r="AH1011" s="49">
        <f>IFERROR(IF(OR($V1011&lt;&gt;"Ja",VLOOKUP($C1011,Listen!$A$2:$F$45,5,0)="Nein",D1011&lt;IF(C1011="LNG Anbindungsanlagen gemäß separater Festlegung",2022,2023)),$AC1011,$AA1011),0)</f>
        <v>0</v>
      </c>
      <c r="AI1011" s="49">
        <f>IFERROR(IF(OR($W1011&lt;&gt;"Ja",VLOOKUP($C1011,Listen!$A$2:$F$45,6,0)="Nein"),$AC1011,$AB1011),0)</f>
        <v>0</v>
      </c>
      <c r="AJ1011" s="49">
        <f>IFERROR(IF(OR($W1011&lt;&gt;"Ja",VLOOKUP($C1011,Listen!$A$2:$F$45,6,0)="Nein"),$AC1011,$AB1011),0)</f>
        <v>0</v>
      </c>
      <c r="AK1011" s="49">
        <f>IFERROR(IF(OR($W1011&lt;&gt;"Ja",VLOOKUP($C1011,Listen!$A$2:$F$45,6,0)="Nein"),$AC1011,$AB1011),0)</f>
        <v>0</v>
      </c>
      <c r="AL1011" s="51">
        <f t="shared" si="321"/>
        <v>0</v>
      </c>
      <c r="AM1011" s="296">
        <f>IFERROR(IF(VLOOKUP($C1011,Listen!$A$2:$F$45,6,0)="Ja",MAX(BC1011:BD1011),D_SAV!$BC1011),0)</f>
        <v>0</v>
      </c>
      <c r="AN1011" s="51">
        <f t="shared" si="322"/>
        <v>0</v>
      </c>
      <c r="AP1011" s="304">
        <f t="shared" si="323"/>
        <v>0</v>
      </c>
      <c r="AQ1011" s="304">
        <f t="shared" si="324"/>
        <v>0</v>
      </c>
      <c r="AR1011" s="304">
        <f t="shared" si="325"/>
        <v>0</v>
      </c>
      <c r="AS1011" s="304">
        <f t="shared" si="326"/>
        <v>0</v>
      </c>
      <c r="AT1011" s="304">
        <f t="shared" si="327"/>
        <v>0</v>
      </c>
      <c r="AU1011" s="304">
        <f t="shared" si="328"/>
        <v>0</v>
      </c>
      <c r="AV1011" s="304">
        <f t="shared" si="329"/>
        <v>0</v>
      </c>
      <c r="AW1011" s="304">
        <f t="shared" si="330"/>
        <v>0</v>
      </c>
      <c r="AX1011" s="304">
        <f t="shared" si="331"/>
        <v>0</v>
      </c>
      <c r="AY1011" s="304">
        <f t="shared" si="332"/>
        <v>0</v>
      </c>
      <c r="AZ1011" s="304">
        <f t="shared" si="333"/>
        <v>0</v>
      </c>
      <c r="BA1011" s="304">
        <f t="shared" si="334"/>
        <v>0</v>
      </c>
      <c r="BB1011" s="304">
        <f t="shared" si="335"/>
        <v>0</v>
      </c>
      <c r="BC1011" s="304">
        <f t="shared" si="336"/>
        <v>0</v>
      </c>
      <c r="BD1011" s="304">
        <f t="shared" si="337"/>
        <v>0</v>
      </c>
      <c r="BE1011" s="304">
        <f>IFERROR(IF(VLOOKUP($C1011,Listen!$A$2:$F$45,6,0)="Ja",BB1011-MAX(BC1011:BD1011),BB1011-BC1011),0)</f>
        <v>0</v>
      </c>
    </row>
    <row r="1012" spans="1:57" x14ac:dyDescent="0.25">
      <c r="A1012" s="320" t="str">
        <f>IF(AND(D1012&lt;&gt;0,C1012&lt;&gt;0,E1012&lt;&gt;0),IF(B1012&lt;&gt;0,CONCATENATE(B1012,"-AGr",VLOOKUP(C1012,Listen!$A$2:$D$45,4,FALSE),"-",D1012,"-",E1012,),CONCATENATE("AGr",VLOOKUP(C1012,Listen!$A$2:$D$45,4,FALSE),"-",D1012,"-",E1012)),"keine vollständige ID")</f>
        <v>keine vollständige ID</v>
      </c>
      <c r="B1012" s="301"/>
      <c r="C1012" s="287"/>
      <c r="D1012" s="34"/>
      <c r="E1012" s="306"/>
      <c r="F1012" s="116"/>
      <c r="G1012" s="17"/>
      <c r="H1012" s="17"/>
      <c r="I1012" s="17"/>
      <c r="J1012" s="17"/>
      <c r="K1012" s="17"/>
      <c r="L1012" s="17"/>
      <c r="M1012" s="17"/>
      <c r="N1012" s="17"/>
      <c r="O1012" s="116"/>
      <c r="P1012" s="117">
        <f>IF(D1012&gt;A_Stammdaten!$B$12,0,SUM(G1012,H1012,J1012,L1012:M1012)-SUM(I1012,K1012,N1012:O1012))</f>
        <v>0</v>
      </c>
      <c r="Q1012" s="17"/>
      <c r="R1012" s="17"/>
      <c r="S1012" s="17"/>
      <c r="T1012" s="17"/>
      <c r="U1012" s="62">
        <f t="shared" si="317"/>
        <v>0</v>
      </c>
      <c r="V1012" s="34"/>
      <c r="W1012" s="34"/>
      <c r="X1012" s="34"/>
      <c r="Y1012" s="34"/>
      <c r="Z1012" s="34"/>
      <c r="AA1012" s="63" t="str">
        <f t="shared" si="318"/>
        <v>-</v>
      </c>
      <c r="AB1012" s="63" t="str">
        <f t="shared" si="319"/>
        <v>-</v>
      </c>
      <c r="AC1012" s="63">
        <f>IF(ISBLANK($C1012),0,VLOOKUP($C1012,Listen!$A$2:$C$45,2,FALSE))</f>
        <v>0</v>
      </c>
      <c r="AD1012" s="63">
        <f>IF(ISBLANK($C1012),0,VLOOKUP($C1012,Listen!$A$2:$C$45,3,FALSE))</f>
        <v>0</v>
      </c>
      <c r="AE1012" s="49">
        <f t="shared" si="320"/>
        <v>0</v>
      </c>
      <c r="AF1012" s="49">
        <f t="shared" si="320"/>
        <v>0</v>
      </c>
      <c r="AG1012" s="49">
        <f>IFERROR(IF(OR($V1012&lt;&gt;"Ja",VLOOKUP($C1012,Listen!$A$2:$F$45,5,0)="Nein",D1012&lt;IF(C1012="LNG Anbindungsanlagen gemäß separater Festlegung",2022,2023)),$AC1012,$AA1012),0)</f>
        <v>0</v>
      </c>
      <c r="AH1012" s="49">
        <f>IFERROR(IF(OR($V1012&lt;&gt;"Ja",VLOOKUP($C1012,Listen!$A$2:$F$45,5,0)="Nein",D1012&lt;IF(C1012="LNG Anbindungsanlagen gemäß separater Festlegung",2022,2023)),$AC1012,$AA1012),0)</f>
        <v>0</v>
      </c>
      <c r="AI1012" s="49">
        <f>IFERROR(IF(OR($W1012&lt;&gt;"Ja",VLOOKUP($C1012,Listen!$A$2:$F$45,6,0)="Nein"),$AC1012,$AB1012),0)</f>
        <v>0</v>
      </c>
      <c r="AJ1012" s="49">
        <f>IFERROR(IF(OR($W1012&lt;&gt;"Ja",VLOOKUP($C1012,Listen!$A$2:$F$45,6,0)="Nein"),$AC1012,$AB1012),0)</f>
        <v>0</v>
      </c>
      <c r="AK1012" s="49">
        <f>IFERROR(IF(OR($W1012&lt;&gt;"Ja",VLOOKUP($C1012,Listen!$A$2:$F$45,6,0)="Nein"),$AC1012,$AB1012),0)</f>
        <v>0</v>
      </c>
      <c r="AL1012" s="51">
        <f t="shared" si="321"/>
        <v>0</v>
      </c>
      <c r="AM1012" s="296">
        <f>IFERROR(IF(VLOOKUP($C1012,Listen!$A$2:$F$45,6,0)="Ja",MAX(BC1012:BD1012),D_SAV!$BC1012),0)</f>
        <v>0</v>
      </c>
      <c r="AN1012" s="51">
        <f t="shared" si="322"/>
        <v>0</v>
      </c>
      <c r="AP1012" s="304">
        <f t="shared" si="323"/>
        <v>0</v>
      </c>
      <c r="AQ1012" s="304">
        <f t="shared" si="324"/>
        <v>0</v>
      </c>
      <c r="AR1012" s="304">
        <f t="shared" si="325"/>
        <v>0</v>
      </c>
      <c r="AS1012" s="304">
        <f t="shared" si="326"/>
        <v>0</v>
      </c>
      <c r="AT1012" s="304">
        <f t="shared" si="327"/>
        <v>0</v>
      </c>
      <c r="AU1012" s="304">
        <f t="shared" si="328"/>
        <v>0</v>
      </c>
      <c r="AV1012" s="304">
        <f t="shared" si="329"/>
        <v>0</v>
      </c>
      <c r="AW1012" s="304">
        <f t="shared" si="330"/>
        <v>0</v>
      </c>
      <c r="AX1012" s="304">
        <f t="shared" si="331"/>
        <v>0</v>
      </c>
      <c r="AY1012" s="304">
        <f t="shared" si="332"/>
        <v>0</v>
      </c>
      <c r="AZ1012" s="304">
        <f t="shared" si="333"/>
        <v>0</v>
      </c>
      <c r="BA1012" s="304">
        <f t="shared" si="334"/>
        <v>0</v>
      </c>
      <c r="BB1012" s="304">
        <f t="shared" si="335"/>
        <v>0</v>
      </c>
      <c r="BC1012" s="304">
        <f t="shared" si="336"/>
        <v>0</v>
      </c>
      <c r="BD1012" s="304">
        <f t="shared" si="337"/>
        <v>0</v>
      </c>
      <c r="BE1012" s="304">
        <f>IFERROR(IF(VLOOKUP($C1012,Listen!$A$2:$F$45,6,0)="Ja",BB1012-MAX(BC1012:BD1012),BB1012-BC1012),0)</f>
        <v>0</v>
      </c>
    </row>
    <row r="1013" spans="1:57" x14ac:dyDescent="0.25">
      <c r="A1013" s="320" t="str">
        <f>IF(AND(D1013&lt;&gt;0,C1013&lt;&gt;0,E1013&lt;&gt;0),IF(B1013&lt;&gt;0,CONCATENATE(B1013,"-AGr",VLOOKUP(C1013,Listen!$A$2:$D$45,4,FALSE),"-",D1013,"-",E1013,),CONCATENATE("AGr",VLOOKUP(C1013,Listen!$A$2:$D$45,4,FALSE),"-",D1013,"-",E1013)),"keine vollständige ID")</f>
        <v>keine vollständige ID</v>
      </c>
      <c r="B1013" s="301"/>
      <c r="C1013" s="287"/>
      <c r="D1013" s="34"/>
      <c r="E1013" s="306"/>
      <c r="F1013" s="116"/>
      <c r="G1013" s="17"/>
      <c r="H1013" s="17"/>
      <c r="I1013" s="17"/>
      <c r="J1013" s="17"/>
      <c r="K1013" s="17"/>
      <c r="L1013" s="17"/>
      <c r="M1013" s="17"/>
      <c r="N1013" s="17"/>
      <c r="O1013" s="116"/>
      <c r="P1013" s="117">
        <f>IF(D1013&gt;A_Stammdaten!$B$12,0,SUM(G1013,H1013,J1013,L1013:M1013)-SUM(I1013,K1013,N1013:O1013))</f>
        <v>0</v>
      </c>
      <c r="Q1013" s="17"/>
      <c r="R1013" s="17"/>
      <c r="S1013" s="17"/>
      <c r="T1013" s="17"/>
      <c r="U1013" s="62">
        <f t="shared" si="317"/>
        <v>0</v>
      </c>
      <c r="V1013" s="34"/>
      <c r="W1013" s="34"/>
      <c r="X1013" s="34"/>
      <c r="Y1013" s="34"/>
      <c r="Z1013" s="34"/>
      <c r="AA1013" s="63" t="str">
        <f t="shared" si="318"/>
        <v>-</v>
      </c>
      <c r="AB1013" s="63" t="str">
        <f t="shared" si="319"/>
        <v>-</v>
      </c>
      <c r="AC1013" s="63">
        <f>IF(ISBLANK($C1013),0,VLOOKUP($C1013,Listen!$A$2:$C$45,2,FALSE))</f>
        <v>0</v>
      </c>
      <c r="AD1013" s="63">
        <f>IF(ISBLANK($C1013),0,VLOOKUP($C1013,Listen!$A$2:$C$45,3,FALSE))</f>
        <v>0</v>
      </c>
      <c r="AE1013" s="49">
        <f t="shared" si="320"/>
        <v>0</v>
      </c>
      <c r="AF1013" s="49">
        <f t="shared" si="320"/>
        <v>0</v>
      </c>
      <c r="AG1013" s="49">
        <f>IFERROR(IF(OR($V1013&lt;&gt;"Ja",VLOOKUP($C1013,Listen!$A$2:$F$45,5,0)="Nein",D1013&lt;IF(C1013="LNG Anbindungsanlagen gemäß separater Festlegung",2022,2023)),$AC1013,$AA1013),0)</f>
        <v>0</v>
      </c>
      <c r="AH1013" s="49">
        <f>IFERROR(IF(OR($V1013&lt;&gt;"Ja",VLOOKUP($C1013,Listen!$A$2:$F$45,5,0)="Nein",D1013&lt;IF(C1013="LNG Anbindungsanlagen gemäß separater Festlegung",2022,2023)),$AC1013,$AA1013),0)</f>
        <v>0</v>
      </c>
      <c r="AI1013" s="49">
        <f>IFERROR(IF(OR($W1013&lt;&gt;"Ja",VLOOKUP($C1013,Listen!$A$2:$F$45,6,0)="Nein"),$AC1013,$AB1013),0)</f>
        <v>0</v>
      </c>
      <c r="AJ1013" s="49">
        <f>IFERROR(IF(OR($W1013&lt;&gt;"Ja",VLOOKUP($C1013,Listen!$A$2:$F$45,6,0)="Nein"),$AC1013,$AB1013),0)</f>
        <v>0</v>
      </c>
      <c r="AK1013" s="49">
        <f>IFERROR(IF(OR($W1013&lt;&gt;"Ja",VLOOKUP($C1013,Listen!$A$2:$F$45,6,0)="Nein"),$AC1013,$AB1013),0)</f>
        <v>0</v>
      </c>
      <c r="AL1013" s="51">
        <f t="shared" si="321"/>
        <v>0</v>
      </c>
      <c r="AM1013" s="296">
        <f>IFERROR(IF(VLOOKUP($C1013,Listen!$A$2:$F$45,6,0)="Ja",MAX(BC1013:BD1013),D_SAV!$BC1013),0)</f>
        <v>0</v>
      </c>
      <c r="AN1013" s="51">
        <f t="shared" si="322"/>
        <v>0</v>
      </c>
      <c r="AP1013" s="304">
        <f t="shared" si="323"/>
        <v>0</v>
      </c>
      <c r="AQ1013" s="304">
        <f t="shared" si="324"/>
        <v>0</v>
      </c>
      <c r="AR1013" s="304">
        <f t="shared" si="325"/>
        <v>0</v>
      </c>
      <c r="AS1013" s="304">
        <f t="shared" si="326"/>
        <v>0</v>
      </c>
      <c r="AT1013" s="304">
        <f t="shared" si="327"/>
        <v>0</v>
      </c>
      <c r="AU1013" s="304">
        <f t="shared" si="328"/>
        <v>0</v>
      </c>
      <c r="AV1013" s="304">
        <f t="shared" si="329"/>
        <v>0</v>
      </c>
      <c r="AW1013" s="304">
        <f t="shared" si="330"/>
        <v>0</v>
      </c>
      <c r="AX1013" s="304">
        <f t="shared" si="331"/>
        <v>0</v>
      </c>
      <c r="AY1013" s="304">
        <f t="shared" si="332"/>
        <v>0</v>
      </c>
      <c r="AZ1013" s="304">
        <f t="shared" si="333"/>
        <v>0</v>
      </c>
      <c r="BA1013" s="304">
        <f t="shared" si="334"/>
        <v>0</v>
      </c>
      <c r="BB1013" s="304">
        <f t="shared" si="335"/>
        <v>0</v>
      </c>
      <c r="BC1013" s="304">
        <f t="shared" si="336"/>
        <v>0</v>
      </c>
      <c r="BD1013" s="304">
        <f t="shared" si="337"/>
        <v>0</v>
      </c>
      <c r="BE1013" s="304">
        <f>IFERROR(IF(VLOOKUP($C1013,Listen!$A$2:$F$45,6,0)="Ja",BB1013-MAX(BC1013:BD1013),BB1013-BC1013),0)</f>
        <v>0</v>
      </c>
    </row>
    <row r="1014" spans="1:57" x14ac:dyDescent="0.25">
      <c r="A1014" s="320" t="str">
        <f>IF(AND(D1014&lt;&gt;0,C1014&lt;&gt;0,E1014&lt;&gt;0),IF(B1014&lt;&gt;0,CONCATENATE(B1014,"-AGr",VLOOKUP(C1014,Listen!$A$2:$D$45,4,FALSE),"-",D1014,"-",E1014,),CONCATENATE("AGr",VLOOKUP(C1014,Listen!$A$2:$D$45,4,FALSE),"-",D1014,"-",E1014)),"keine vollständige ID")</f>
        <v>keine vollständige ID</v>
      </c>
      <c r="B1014" s="301"/>
      <c r="C1014" s="287"/>
      <c r="D1014" s="34"/>
      <c r="E1014" s="306"/>
      <c r="F1014" s="116"/>
      <c r="G1014" s="17"/>
      <c r="H1014" s="17"/>
      <c r="I1014" s="17"/>
      <c r="J1014" s="17"/>
      <c r="K1014" s="17"/>
      <c r="L1014" s="17"/>
      <c r="M1014" s="17"/>
      <c r="N1014" s="17"/>
      <c r="O1014" s="116"/>
      <c r="P1014" s="117">
        <f>IF(D1014&gt;A_Stammdaten!$B$12,0,SUM(G1014,H1014,J1014,L1014:M1014)-SUM(I1014,K1014,N1014:O1014))</f>
        <v>0</v>
      </c>
      <c r="Q1014" s="17"/>
      <c r="R1014" s="17"/>
      <c r="S1014" s="17"/>
      <c r="T1014" s="17"/>
      <c r="U1014" s="62">
        <f t="shared" si="317"/>
        <v>0</v>
      </c>
      <c r="V1014" s="34"/>
      <c r="W1014" s="34"/>
      <c r="X1014" s="34"/>
      <c r="Y1014" s="34"/>
      <c r="Z1014" s="34"/>
      <c r="AA1014" s="63" t="str">
        <f t="shared" si="318"/>
        <v>-</v>
      </c>
      <c r="AB1014" s="63" t="str">
        <f t="shared" si="319"/>
        <v>-</v>
      </c>
      <c r="AC1014" s="63">
        <f>IF(ISBLANK($C1014),0,VLOOKUP($C1014,Listen!$A$2:$C$45,2,FALSE))</f>
        <v>0</v>
      </c>
      <c r="AD1014" s="63">
        <f>IF(ISBLANK($C1014),0,VLOOKUP($C1014,Listen!$A$2:$C$45,3,FALSE))</f>
        <v>0</v>
      </c>
      <c r="AE1014" s="49">
        <f t="shared" si="320"/>
        <v>0</v>
      </c>
      <c r="AF1014" s="49">
        <f t="shared" si="320"/>
        <v>0</v>
      </c>
      <c r="AG1014" s="49">
        <f>IFERROR(IF(OR($V1014&lt;&gt;"Ja",VLOOKUP($C1014,Listen!$A$2:$F$45,5,0)="Nein",D1014&lt;IF(C1014="LNG Anbindungsanlagen gemäß separater Festlegung",2022,2023)),$AC1014,$AA1014),0)</f>
        <v>0</v>
      </c>
      <c r="AH1014" s="49">
        <f>IFERROR(IF(OR($V1014&lt;&gt;"Ja",VLOOKUP($C1014,Listen!$A$2:$F$45,5,0)="Nein",D1014&lt;IF(C1014="LNG Anbindungsanlagen gemäß separater Festlegung",2022,2023)),$AC1014,$AA1014),0)</f>
        <v>0</v>
      </c>
      <c r="AI1014" s="49">
        <f>IFERROR(IF(OR($W1014&lt;&gt;"Ja",VLOOKUP($C1014,Listen!$A$2:$F$45,6,0)="Nein"),$AC1014,$AB1014),0)</f>
        <v>0</v>
      </c>
      <c r="AJ1014" s="49">
        <f>IFERROR(IF(OR($W1014&lt;&gt;"Ja",VLOOKUP($C1014,Listen!$A$2:$F$45,6,0)="Nein"),$AC1014,$AB1014),0)</f>
        <v>0</v>
      </c>
      <c r="AK1014" s="49">
        <f>IFERROR(IF(OR($W1014&lt;&gt;"Ja",VLOOKUP($C1014,Listen!$A$2:$F$45,6,0)="Nein"),$AC1014,$AB1014),0)</f>
        <v>0</v>
      </c>
      <c r="AL1014" s="51">
        <f t="shared" si="321"/>
        <v>0</v>
      </c>
      <c r="AM1014" s="296">
        <f>IFERROR(IF(VLOOKUP($C1014,Listen!$A$2:$F$45,6,0)="Ja",MAX(BC1014:BD1014),D_SAV!$BC1014),0)</f>
        <v>0</v>
      </c>
      <c r="AN1014" s="51">
        <f t="shared" si="322"/>
        <v>0</v>
      </c>
      <c r="AP1014" s="304">
        <f t="shared" si="323"/>
        <v>0</v>
      </c>
      <c r="AQ1014" s="304">
        <f t="shared" si="324"/>
        <v>0</v>
      </c>
      <c r="AR1014" s="304">
        <f t="shared" si="325"/>
        <v>0</v>
      </c>
      <c r="AS1014" s="304">
        <f t="shared" si="326"/>
        <v>0</v>
      </c>
      <c r="AT1014" s="304">
        <f t="shared" si="327"/>
        <v>0</v>
      </c>
      <c r="AU1014" s="304">
        <f t="shared" si="328"/>
        <v>0</v>
      </c>
      <c r="AV1014" s="304">
        <f t="shared" si="329"/>
        <v>0</v>
      </c>
      <c r="AW1014" s="304">
        <f t="shared" si="330"/>
        <v>0</v>
      </c>
      <c r="AX1014" s="304">
        <f t="shared" si="331"/>
        <v>0</v>
      </c>
      <c r="AY1014" s="304">
        <f t="shared" si="332"/>
        <v>0</v>
      </c>
      <c r="AZ1014" s="304">
        <f t="shared" si="333"/>
        <v>0</v>
      </c>
      <c r="BA1014" s="304">
        <f t="shared" si="334"/>
        <v>0</v>
      </c>
      <c r="BB1014" s="304">
        <f t="shared" si="335"/>
        <v>0</v>
      </c>
      <c r="BC1014" s="304">
        <f t="shared" si="336"/>
        <v>0</v>
      </c>
      <c r="BD1014" s="304">
        <f t="shared" si="337"/>
        <v>0</v>
      </c>
      <c r="BE1014" s="304">
        <f>IFERROR(IF(VLOOKUP($C1014,Listen!$A$2:$F$45,6,0)="Ja",BB1014-MAX(BC1014:BD1014),BB1014-BC1014),0)</f>
        <v>0</v>
      </c>
    </row>
    <row r="1015" spans="1:57" x14ac:dyDescent="0.25">
      <c r="A1015" s="320" t="str">
        <f>IF(AND(D1015&lt;&gt;0,C1015&lt;&gt;0,E1015&lt;&gt;0),IF(B1015&lt;&gt;0,CONCATENATE(B1015,"-AGr",VLOOKUP(C1015,Listen!$A$2:$D$45,4,FALSE),"-",D1015,"-",E1015,),CONCATENATE("AGr",VLOOKUP(C1015,Listen!$A$2:$D$45,4,FALSE),"-",D1015,"-",E1015)),"keine vollständige ID")</f>
        <v>keine vollständige ID</v>
      </c>
      <c r="B1015" s="301"/>
      <c r="C1015" s="287"/>
      <c r="D1015" s="34"/>
      <c r="E1015" s="306"/>
      <c r="F1015" s="116"/>
      <c r="G1015" s="17"/>
      <c r="H1015" s="17"/>
      <c r="I1015" s="17"/>
      <c r="J1015" s="17"/>
      <c r="K1015" s="17"/>
      <c r="L1015" s="17"/>
      <c r="M1015" s="17"/>
      <c r="N1015" s="17"/>
      <c r="O1015" s="116"/>
      <c r="P1015" s="117">
        <f>IF(D1015&gt;A_Stammdaten!$B$12,0,SUM(G1015,H1015,J1015,L1015:M1015)-SUM(I1015,K1015,N1015:O1015))</f>
        <v>0</v>
      </c>
      <c r="Q1015" s="17"/>
      <c r="R1015" s="17"/>
      <c r="S1015" s="17"/>
      <c r="T1015" s="17"/>
      <c r="U1015" s="62">
        <f t="shared" si="317"/>
        <v>0</v>
      </c>
      <c r="V1015" s="34"/>
      <c r="W1015" s="34"/>
      <c r="X1015" s="34"/>
      <c r="Y1015" s="34"/>
      <c r="Z1015" s="34"/>
      <c r="AA1015" s="63" t="str">
        <f t="shared" si="318"/>
        <v>-</v>
      </c>
      <c r="AB1015" s="63" t="str">
        <f t="shared" si="319"/>
        <v>-</v>
      </c>
      <c r="AC1015" s="63">
        <f>IF(ISBLANK($C1015),0,VLOOKUP($C1015,Listen!$A$2:$C$45,2,FALSE))</f>
        <v>0</v>
      </c>
      <c r="AD1015" s="63">
        <f>IF(ISBLANK($C1015),0,VLOOKUP($C1015,Listen!$A$2:$C$45,3,FALSE))</f>
        <v>0</v>
      </c>
      <c r="AE1015" s="49">
        <f t="shared" si="320"/>
        <v>0</v>
      </c>
      <c r="AF1015" s="49">
        <f t="shared" si="320"/>
        <v>0</v>
      </c>
      <c r="AG1015" s="49">
        <f>IFERROR(IF(OR($V1015&lt;&gt;"Ja",VLOOKUP($C1015,Listen!$A$2:$F$45,5,0)="Nein",D1015&lt;IF(C1015="LNG Anbindungsanlagen gemäß separater Festlegung",2022,2023)),$AC1015,$AA1015),0)</f>
        <v>0</v>
      </c>
      <c r="AH1015" s="49">
        <f>IFERROR(IF(OR($V1015&lt;&gt;"Ja",VLOOKUP($C1015,Listen!$A$2:$F$45,5,0)="Nein",D1015&lt;IF(C1015="LNG Anbindungsanlagen gemäß separater Festlegung",2022,2023)),$AC1015,$AA1015),0)</f>
        <v>0</v>
      </c>
      <c r="AI1015" s="49">
        <f>IFERROR(IF(OR($W1015&lt;&gt;"Ja",VLOOKUP($C1015,Listen!$A$2:$F$45,6,0)="Nein"),$AC1015,$AB1015),0)</f>
        <v>0</v>
      </c>
      <c r="AJ1015" s="49">
        <f>IFERROR(IF(OR($W1015&lt;&gt;"Ja",VLOOKUP($C1015,Listen!$A$2:$F$45,6,0)="Nein"),$AC1015,$AB1015),0)</f>
        <v>0</v>
      </c>
      <c r="AK1015" s="49">
        <f>IFERROR(IF(OR($W1015&lt;&gt;"Ja",VLOOKUP($C1015,Listen!$A$2:$F$45,6,0)="Nein"),$AC1015,$AB1015),0)</f>
        <v>0</v>
      </c>
      <c r="AL1015" s="51">
        <f t="shared" si="321"/>
        <v>0</v>
      </c>
      <c r="AM1015" s="296">
        <f>IFERROR(IF(VLOOKUP($C1015,Listen!$A$2:$F$45,6,0)="Ja",MAX(BC1015:BD1015),D_SAV!$BC1015),0)</f>
        <v>0</v>
      </c>
      <c r="AN1015" s="51">
        <f t="shared" si="322"/>
        <v>0</v>
      </c>
      <c r="AP1015" s="304">
        <f t="shared" si="323"/>
        <v>0</v>
      </c>
      <c r="AQ1015" s="304">
        <f t="shared" si="324"/>
        <v>0</v>
      </c>
      <c r="AR1015" s="304">
        <f t="shared" si="325"/>
        <v>0</v>
      </c>
      <c r="AS1015" s="304">
        <f t="shared" si="326"/>
        <v>0</v>
      </c>
      <c r="AT1015" s="304">
        <f t="shared" si="327"/>
        <v>0</v>
      </c>
      <c r="AU1015" s="304">
        <f t="shared" si="328"/>
        <v>0</v>
      </c>
      <c r="AV1015" s="304">
        <f t="shared" si="329"/>
        <v>0</v>
      </c>
      <c r="AW1015" s="304">
        <f t="shared" si="330"/>
        <v>0</v>
      </c>
      <c r="AX1015" s="304">
        <f t="shared" si="331"/>
        <v>0</v>
      </c>
      <c r="AY1015" s="304">
        <f t="shared" si="332"/>
        <v>0</v>
      </c>
      <c r="AZ1015" s="304">
        <f t="shared" si="333"/>
        <v>0</v>
      </c>
      <c r="BA1015" s="304">
        <f t="shared" si="334"/>
        <v>0</v>
      </c>
      <c r="BB1015" s="304">
        <f t="shared" si="335"/>
        <v>0</v>
      </c>
      <c r="BC1015" s="304">
        <f t="shared" si="336"/>
        <v>0</v>
      </c>
      <c r="BD1015" s="304">
        <f t="shared" si="337"/>
        <v>0</v>
      </c>
      <c r="BE1015" s="304">
        <f>IFERROR(IF(VLOOKUP($C1015,Listen!$A$2:$F$45,6,0)="Ja",BB1015-MAX(BC1015:BD1015),BB1015-BC1015),0)</f>
        <v>0</v>
      </c>
    </row>
    <row r="1016" spans="1:57" x14ac:dyDescent="0.25">
      <c r="A1016" s="320" t="str">
        <f>IF(AND(D1016&lt;&gt;0,C1016&lt;&gt;0,E1016&lt;&gt;0),IF(B1016&lt;&gt;0,CONCATENATE(B1016,"-AGr",VLOOKUP(C1016,Listen!$A$2:$D$45,4,FALSE),"-",D1016,"-",E1016,),CONCATENATE("AGr",VLOOKUP(C1016,Listen!$A$2:$D$45,4,FALSE),"-",D1016,"-",E1016)),"keine vollständige ID")</f>
        <v>keine vollständige ID</v>
      </c>
      <c r="B1016" s="301"/>
      <c r="C1016" s="287"/>
      <c r="D1016" s="34"/>
      <c r="E1016" s="306"/>
      <c r="F1016" s="116"/>
      <c r="G1016" s="17"/>
      <c r="H1016" s="17"/>
      <c r="I1016" s="17"/>
      <c r="J1016" s="17"/>
      <c r="K1016" s="17"/>
      <c r="L1016" s="17"/>
      <c r="M1016" s="17"/>
      <c r="N1016" s="17"/>
      <c r="O1016" s="116"/>
      <c r="P1016" s="117">
        <f>IF(D1016&gt;A_Stammdaten!$B$12,0,SUM(G1016,H1016,J1016,L1016:M1016)-SUM(I1016,K1016,N1016:O1016))</f>
        <v>0</v>
      </c>
      <c r="Q1016" s="17"/>
      <c r="R1016" s="17"/>
      <c r="S1016" s="17"/>
      <c r="T1016" s="17"/>
      <c r="U1016" s="62">
        <f t="shared" si="317"/>
        <v>0</v>
      </c>
      <c r="V1016" s="34"/>
      <c r="W1016" s="34"/>
      <c r="X1016" s="34"/>
      <c r="Y1016" s="34"/>
      <c r="Z1016" s="34"/>
      <c r="AA1016" s="63" t="str">
        <f t="shared" si="318"/>
        <v>-</v>
      </c>
      <c r="AB1016" s="63" t="str">
        <f t="shared" si="319"/>
        <v>-</v>
      </c>
      <c r="AC1016" s="63">
        <f>IF(ISBLANK($C1016),0,VLOOKUP($C1016,Listen!$A$2:$C$45,2,FALSE))</f>
        <v>0</v>
      </c>
      <c r="AD1016" s="63">
        <f>IF(ISBLANK($C1016),0,VLOOKUP($C1016,Listen!$A$2:$C$45,3,FALSE))</f>
        <v>0</v>
      </c>
      <c r="AE1016" s="49">
        <f t="shared" si="320"/>
        <v>0</v>
      </c>
      <c r="AF1016" s="49">
        <f t="shared" si="320"/>
        <v>0</v>
      </c>
      <c r="AG1016" s="49">
        <f>IFERROR(IF(OR($V1016&lt;&gt;"Ja",VLOOKUP($C1016,Listen!$A$2:$F$45,5,0)="Nein",D1016&lt;IF(C1016="LNG Anbindungsanlagen gemäß separater Festlegung",2022,2023)),$AC1016,$AA1016),0)</f>
        <v>0</v>
      </c>
      <c r="AH1016" s="49">
        <f>IFERROR(IF(OR($V1016&lt;&gt;"Ja",VLOOKUP($C1016,Listen!$A$2:$F$45,5,0)="Nein",D1016&lt;IF(C1016="LNG Anbindungsanlagen gemäß separater Festlegung",2022,2023)),$AC1016,$AA1016),0)</f>
        <v>0</v>
      </c>
      <c r="AI1016" s="49">
        <f>IFERROR(IF(OR($W1016&lt;&gt;"Ja",VLOOKUP($C1016,Listen!$A$2:$F$45,6,0)="Nein"),$AC1016,$AB1016),0)</f>
        <v>0</v>
      </c>
      <c r="AJ1016" s="49">
        <f>IFERROR(IF(OR($W1016&lt;&gt;"Ja",VLOOKUP($C1016,Listen!$A$2:$F$45,6,0)="Nein"),$AC1016,$AB1016),0)</f>
        <v>0</v>
      </c>
      <c r="AK1016" s="49">
        <f>IFERROR(IF(OR($W1016&lt;&gt;"Ja",VLOOKUP($C1016,Listen!$A$2:$F$45,6,0)="Nein"),$AC1016,$AB1016),0)</f>
        <v>0</v>
      </c>
      <c r="AL1016" s="51">
        <f t="shared" si="321"/>
        <v>0</v>
      </c>
      <c r="AM1016" s="296">
        <f>IFERROR(IF(VLOOKUP($C1016,Listen!$A$2:$F$45,6,0)="Ja",MAX(BC1016:BD1016),D_SAV!$BC1016),0)</f>
        <v>0</v>
      </c>
      <c r="AN1016" s="51">
        <f t="shared" si="322"/>
        <v>0</v>
      </c>
      <c r="AP1016" s="304">
        <f t="shared" si="323"/>
        <v>0</v>
      </c>
      <c r="AQ1016" s="304">
        <f t="shared" si="324"/>
        <v>0</v>
      </c>
      <c r="AR1016" s="304">
        <f t="shared" si="325"/>
        <v>0</v>
      </c>
      <c r="AS1016" s="304">
        <f t="shared" si="326"/>
        <v>0</v>
      </c>
      <c r="AT1016" s="304">
        <f t="shared" si="327"/>
        <v>0</v>
      </c>
      <c r="AU1016" s="304">
        <f t="shared" si="328"/>
        <v>0</v>
      </c>
      <c r="AV1016" s="304">
        <f t="shared" si="329"/>
        <v>0</v>
      </c>
      <c r="AW1016" s="304">
        <f t="shared" si="330"/>
        <v>0</v>
      </c>
      <c r="AX1016" s="304">
        <f t="shared" si="331"/>
        <v>0</v>
      </c>
      <c r="AY1016" s="304">
        <f t="shared" si="332"/>
        <v>0</v>
      </c>
      <c r="AZ1016" s="304">
        <f t="shared" si="333"/>
        <v>0</v>
      </c>
      <c r="BA1016" s="304">
        <f t="shared" si="334"/>
        <v>0</v>
      </c>
      <c r="BB1016" s="304">
        <f t="shared" si="335"/>
        <v>0</v>
      </c>
      <c r="BC1016" s="304">
        <f t="shared" si="336"/>
        <v>0</v>
      </c>
      <c r="BD1016" s="304">
        <f t="shared" si="337"/>
        <v>0</v>
      </c>
      <c r="BE1016" s="304">
        <f>IFERROR(IF(VLOOKUP($C1016,Listen!$A$2:$F$45,6,0)="Ja",BB1016-MAX(BC1016:BD1016),BB1016-BC1016),0)</f>
        <v>0</v>
      </c>
    </row>
    <row r="1017" spans="1:57" x14ac:dyDescent="0.25">
      <c r="A1017" s="320" t="str">
        <f>IF(AND(D1017&lt;&gt;0,C1017&lt;&gt;0,E1017&lt;&gt;0),IF(B1017&lt;&gt;0,CONCATENATE(B1017,"-AGr",VLOOKUP(C1017,Listen!$A$2:$D$45,4,FALSE),"-",D1017,"-",E1017,),CONCATENATE("AGr",VLOOKUP(C1017,Listen!$A$2:$D$45,4,FALSE),"-",D1017,"-",E1017)),"keine vollständige ID")</f>
        <v>keine vollständige ID</v>
      </c>
      <c r="B1017" s="301"/>
      <c r="C1017" s="287"/>
      <c r="D1017" s="34"/>
      <c r="E1017" s="306"/>
      <c r="F1017" s="116"/>
      <c r="G1017" s="17"/>
      <c r="H1017" s="17"/>
      <c r="I1017" s="17"/>
      <c r="J1017" s="17"/>
      <c r="K1017" s="17"/>
      <c r="L1017" s="17"/>
      <c r="M1017" s="17"/>
      <c r="N1017" s="17"/>
      <c r="O1017" s="116"/>
      <c r="P1017" s="117">
        <f>IF(D1017&gt;A_Stammdaten!$B$12,0,SUM(G1017,H1017,J1017,L1017:M1017)-SUM(I1017,K1017,N1017:O1017))</f>
        <v>0</v>
      </c>
      <c r="Q1017" s="17"/>
      <c r="R1017" s="17"/>
      <c r="S1017" s="17"/>
      <c r="T1017" s="17"/>
      <c r="U1017" s="62">
        <f t="shared" si="317"/>
        <v>0</v>
      </c>
      <c r="V1017" s="34"/>
      <c r="W1017" s="34"/>
      <c r="X1017" s="34"/>
      <c r="Y1017" s="34"/>
      <c r="Z1017" s="34"/>
      <c r="AA1017" s="63" t="str">
        <f t="shared" si="318"/>
        <v>-</v>
      </c>
      <c r="AB1017" s="63" t="str">
        <f t="shared" si="319"/>
        <v>-</v>
      </c>
      <c r="AC1017" s="63">
        <f>IF(ISBLANK($C1017),0,VLOOKUP($C1017,Listen!$A$2:$C$45,2,FALSE))</f>
        <v>0</v>
      </c>
      <c r="AD1017" s="63">
        <f>IF(ISBLANK($C1017),0,VLOOKUP($C1017,Listen!$A$2:$C$45,3,FALSE))</f>
        <v>0</v>
      </c>
      <c r="AE1017" s="49">
        <f t="shared" si="320"/>
        <v>0</v>
      </c>
      <c r="AF1017" s="49">
        <f t="shared" si="320"/>
        <v>0</v>
      </c>
      <c r="AG1017" s="49">
        <f>IFERROR(IF(OR($V1017&lt;&gt;"Ja",VLOOKUP($C1017,Listen!$A$2:$F$45,5,0)="Nein",D1017&lt;IF(C1017="LNG Anbindungsanlagen gemäß separater Festlegung",2022,2023)),$AC1017,$AA1017),0)</f>
        <v>0</v>
      </c>
      <c r="AH1017" s="49">
        <f>IFERROR(IF(OR($V1017&lt;&gt;"Ja",VLOOKUP($C1017,Listen!$A$2:$F$45,5,0)="Nein",D1017&lt;IF(C1017="LNG Anbindungsanlagen gemäß separater Festlegung",2022,2023)),$AC1017,$AA1017),0)</f>
        <v>0</v>
      </c>
      <c r="AI1017" s="49">
        <f>IFERROR(IF(OR($W1017&lt;&gt;"Ja",VLOOKUP($C1017,Listen!$A$2:$F$45,6,0)="Nein"),$AC1017,$AB1017),0)</f>
        <v>0</v>
      </c>
      <c r="AJ1017" s="49">
        <f>IFERROR(IF(OR($W1017&lt;&gt;"Ja",VLOOKUP($C1017,Listen!$A$2:$F$45,6,0)="Nein"),$AC1017,$AB1017),0)</f>
        <v>0</v>
      </c>
      <c r="AK1017" s="49">
        <f>IFERROR(IF(OR($W1017&lt;&gt;"Ja",VLOOKUP($C1017,Listen!$A$2:$F$45,6,0)="Nein"),$AC1017,$AB1017),0)</f>
        <v>0</v>
      </c>
      <c r="AL1017" s="51">
        <f t="shared" si="321"/>
        <v>0</v>
      </c>
      <c r="AM1017" s="296">
        <f>IFERROR(IF(VLOOKUP($C1017,Listen!$A$2:$F$45,6,0)="Ja",MAX(BC1017:BD1017),D_SAV!$BC1017),0)</f>
        <v>0</v>
      </c>
      <c r="AN1017" s="51">
        <f t="shared" si="322"/>
        <v>0</v>
      </c>
      <c r="AP1017" s="304">
        <f t="shared" si="323"/>
        <v>0</v>
      </c>
      <c r="AQ1017" s="304">
        <f t="shared" si="324"/>
        <v>0</v>
      </c>
      <c r="AR1017" s="304">
        <f t="shared" si="325"/>
        <v>0</v>
      </c>
      <c r="AS1017" s="304">
        <f t="shared" si="326"/>
        <v>0</v>
      </c>
      <c r="AT1017" s="304">
        <f t="shared" si="327"/>
        <v>0</v>
      </c>
      <c r="AU1017" s="304">
        <f t="shared" si="328"/>
        <v>0</v>
      </c>
      <c r="AV1017" s="304">
        <f t="shared" si="329"/>
        <v>0</v>
      </c>
      <c r="AW1017" s="304">
        <f t="shared" si="330"/>
        <v>0</v>
      </c>
      <c r="AX1017" s="304">
        <f t="shared" si="331"/>
        <v>0</v>
      </c>
      <c r="AY1017" s="304">
        <f t="shared" si="332"/>
        <v>0</v>
      </c>
      <c r="AZ1017" s="304">
        <f t="shared" si="333"/>
        <v>0</v>
      </c>
      <c r="BA1017" s="304">
        <f t="shared" si="334"/>
        <v>0</v>
      </c>
      <c r="BB1017" s="304">
        <f t="shared" si="335"/>
        <v>0</v>
      </c>
      <c r="BC1017" s="304">
        <f t="shared" si="336"/>
        <v>0</v>
      </c>
      <c r="BD1017" s="304">
        <f t="shared" si="337"/>
        <v>0</v>
      </c>
      <c r="BE1017" s="304">
        <f>IFERROR(IF(VLOOKUP($C1017,Listen!$A$2:$F$45,6,0)="Ja",BB1017-MAX(BC1017:BD1017),BB1017-BC1017),0)</f>
        <v>0</v>
      </c>
    </row>
    <row r="1018" spans="1:57" x14ac:dyDescent="0.25">
      <c r="A1018" s="320" t="str">
        <f>IF(AND(D1018&lt;&gt;0,C1018&lt;&gt;0,E1018&lt;&gt;0),IF(B1018&lt;&gt;0,CONCATENATE(B1018,"-AGr",VLOOKUP(C1018,Listen!$A$2:$D$45,4,FALSE),"-",D1018,"-",E1018,),CONCATENATE("AGr",VLOOKUP(C1018,Listen!$A$2:$D$45,4,FALSE),"-",D1018,"-",E1018)),"keine vollständige ID")</f>
        <v>keine vollständige ID</v>
      </c>
      <c r="B1018" s="301"/>
      <c r="C1018" s="287"/>
      <c r="D1018" s="34"/>
      <c r="E1018" s="306"/>
      <c r="F1018" s="116"/>
      <c r="G1018" s="17"/>
      <c r="H1018" s="17"/>
      <c r="I1018" s="17"/>
      <c r="J1018" s="17"/>
      <c r="K1018" s="17"/>
      <c r="L1018" s="17"/>
      <c r="M1018" s="17"/>
      <c r="N1018" s="17"/>
      <c r="O1018" s="116"/>
      <c r="P1018" s="117">
        <f>IF(D1018&gt;A_Stammdaten!$B$12,0,SUM(G1018,H1018,J1018,L1018:M1018)-SUM(I1018,K1018,N1018:O1018))</f>
        <v>0</v>
      </c>
      <c r="Q1018" s="17"/>
      <c r="R1018" s="17"/>
      <c r="S1018" s="17"/>
      <c r="T1018" s="17"/>
      <c r="U1018" s="62">
        <f t="shared" si="317"/>
        <v>0</v>
      </c>
      <c r="V1018" s="34"/>
      <c r="W1018" s="34"/>
      <c r="X1018" s="34"/>
      <c r="Y1018" s="34"/>
      <c r="Z1018" s="34"/>
      <c r="AA1018" s="63" t="str">
        <f t="shared" si="318"/>
        <v>-</v>
      </c>
      <c r="AB1018" s="63" t="str">
        <f t="shared" si="319"/>
        <v>-</v>
      </c>
      <c r="AC1018" s="63">
        <f>IF(ISBLANK($C1018),0,VLOOKUP($C1018,Listen!$A$2:$C$45,2,FALSE))</f>
        <v>0</v>
      </c>
      <c r="AD1018" s="63">
        <f>IF(ISBLANK($C1018),0,VLOOKUP($C1018,Listen!$A$2:$C$45,3,FALSE))</f>
        <v>0</v>
      </c>
      <c r="AE1018" s="49">
        <f t="shared" si="320"/>
        <v>0</v>
      </c>
      <c r="AF1018" s="49">
        <f t="shared" si="320"/>
        <v>0</v>
      </c>
      <c r="AG1018" s="49">
        <f>IFERROR(IF(OR($V1018&lt;&gt;"Ja",VLOOKUP($C1018,Listen!$A$2:$F$45,5,0)="Nein",D1018&lt;IF(C1018="LNG Anbindungsanlagen gemäß separater Festlegung",2022,2023)),$AC1018,$AA1018),0)</f>
        <v>0</v>
      </c>
      <c r="AH1018" s="49">
        <f>IFERROR(IF(OR($V1018&lt;&gt;"Ja",VLOOKUP($C1018,Listen!$A$2:$F$45,5,0)="Nein",D1018&lt;IF(C1018="LNG Anbindungsanlagen gemäß separater Festlegung",2022,2023)),$AC1018,$AA1018),0)</f>
        <v>0</v>
      </c>
      <c r="AI1018" s="49">
        <f>IFERROR(IF(OR($W1018&lt;&gt;"Ja",VLOOKUP($C1018,Listen!$A$2:$F$45,6,0)="Nein"),$AC1018,$AB1018),0)</f>
        <v>0</v>
      </c>
      <c r="AJ1018" s="49">
        <f>IFERROR(IF(OR($W1018&lt;&gt;"Ja",VLOOKUP($C1018,Listen!$A$2:$F$45,6,0)="Nein"),$AC1018,$AB1018),0)</f>
        <v>0</v>
      </c>
      <c r="AK1018" s="49">
        <f>IFERROR(IF(OR($W1018&lt;&gt;"Ja",VLOOKUP($C1018,Listen!$A$2:$F$45,6,0)="Nein"),$AC1018,$AB1018),0)</f>
        <v>0</v>
      </c>
      <c r="AL1018" s="51">
        <f t="shared" si="321"/>
        <v>0</v>
      </c>
      <c r="AM1018" s="296">
        <f>IFERROR(IF(VLOOKUP($C1018,Listen!$A$2:$F$45,6,0)="Ja",MAX(BC1018:BD1018),D_SAV!$BC1018),0)</f>
        <v>0</v>
      </c>
      <c r="AN1018" s="51">
        <f t="shared" si="322"/>
        <v>0</v>
      </c>
      <c r="AP1018" s="304">
        <f t="shared" si="323"/>
        <v>0</v>
      </c>
      <c r="AQ1018" s="304">
        <f t="shared" si="324"/>
        <v>0</v>
      </c>
      <c r="AR1018" s="304">
        <f t="shared" si="325"/>
        <v>0</v>
      </c>
      <c r="AS1018" s="304">
        <f t="shared" si="326"/>
        <v>0</v>
      </c>
      <c r="AT1018" s="304">
        <f t="shared" si="327"/>
        <v>0</v>
      </c>
      <c r="AU1018" s="304">
        <f t="shared" si="328"/>
        <v>0</v>
      </c>
      <c r="AV1018" s="304">
        <f t="shared" si="329"/>
        <v>0</v>
      </c>
      <c r="AW1018" s="304">
        <f t="shared" si="330"/>
        <v>0</v>
      </c>
      <c r="AX1018" s="304">
        <f t="shared" si="331"/>
        <v>0</v>
      </c>
      <c r="AY1018" s="304">
        <f t="shared" si="332"/>
        <v>0</v>
      </c>
      <c r="AZ1018" s="304">
        <f t="shared" si="333"/>
        <v>0</v>
      </c>
      <c r="BA1018" s="304">
        <f t="shared" si="334"/>
        <v>0</v>
      </c>
      <c r="BB1018" s="304">
        <f t="shared" si="335"/>
        <v>0</v>
      </c>
      <c r="BC1018" s="304">
        <f t="shared" si="336"/>
        <v>0</v>
      </c>
      <c r="BD1018" s="304">
        <f t="shared" si="337"/>
        <v>0</v>
      </c>
      <c r="BE1018" s="304">
        <f>IFERROR(IF(VLOOKUP($C1018,Listen!$A$2:$F$45,6,0)="Ja",BB1018-MAX(BC1018:BD1018),BB1018-BC1018),0)</f>
        <v>0</v>
      </c>
    </row>
    <row r="1019" spans="1:57" x14ac:dyDescent="0.25">
      <c r="A1019" s="320" t="str">
        <f>IF(AND(D1019&lt;&gt;0,C1019&lt;&gt;0,E1019&lt;&gt;0),IF(B1019&lt;&gt;0,CONCATENATE(B1019,"-AGr",VLOOKUP(C1019,Listen!$A$2:$D$45,4,FALSE),"-",D1019,"-",E1019,),CONCATENATE("AGr",VLOOKUP(C1019,Listen!$A$2:$D$45,4,FALSE),"-",D1019,"-",E1019)),"keine vollständige ID")</f>
        <v>keine vollständige ID</v>
      </c>
      <c r="B1019" s="301"/>
      <c r="C1019" s="287"/>
      <c r="D1019" s="34"/>
      <c r="E1019" s="306"/>
      <c r="F1019" s="116"/>
      <c r="G1019" s="17"/>
      <c r="H1019" s="17"/>
      <c r="I1019" s="17"/>
      <c r="J1019" s="17"/>
      <c r="K1019" s="17"/>
      <c r="L1019" s="17"/>
      <c r="M1019" s="17"/>
      <c r="N1019" s="17"/>
      <c r="O1019" s="116"/>
      <c r="P1019" s="117">
        <f>IF(D1019&gt;A_Stammdaten!$B$12,0,SUM(G1019,H1019,J1019,L1019:M1019)-SUM(I1019,K1019,N1019:O1019))</f>
        <v>0</v>
      </c>
      <c r="Q1019" s="17"/>
      <c r="R1019" s="17"/>
      <c r="S1019" s="17"/>
      <c r="T1019" s="17"/>
      <c r="U1019" s="62">
        <f t="shared" si="317"/>
        <v>0</v>
      </c>
      <c r="V1019" s="34"/>
      <c r="W1019" s="34"/>
      <c r="X1019" s="34"/>
      <c r="Y1019" s="34"/>
      <c r="Z1019" s="34"/>
      <c r="AA1019" s="63" t="str">
        <f t="shared" si="318"/>
        <v>-</v>
      </c>
      <c r="AB1019" s="63" t="str">
        <f t="shared" si="319"/>
        <v>-</v>
      </c>
      <c r="AC1019" s="63">
        <f>IF(ISBLANK($C1019),0,VLOOKUP($C1019,Listen!$A$2:$C$45,2,FALSE))</f>
        <v>0</v>
      </c>
      <c r="AD1019" s="63">
        <f>IF(ISBLANK($C1019),0,VLOOKUP($C1019,Listen!$A$2:$C$45,3,FALSE))</f>
        <v>0</v>
      </c>
      <c r="AE1019" s="49">
        <f t="shared" si="320"/>
        <v>0</v>
      </c>
      <c r="AF1019" s="49">
        <f t="shared" si="320"/>
        <v>0</v>
      </c>
      <c r="AG1019" s="49">
        <f>IFERROR(IF(OR($V1019&lt;&gt;"Ja",VLOOKUP($C1019,Listen!$A$2:$F$45,5,0)="Nein",D1019&lt;IF(C1019="LNG Anbindungsanlagen gemäß separater Festlegung",2022,2023)),$AC1019,$AA1019),0)</f>
        <v>0</v>
      </c>
      <c r="AH1019" s="49">
        <f>IFERROR(IF(OR($V1019&lt;&gt;"Ja",VLOOKUP($C1019,Listen!$A$2:$F$45,5,0)="Nein",D1019&lt;IF(C1019="LNG Anbindungsanlagen gemäß separater Festlegung",2022,2023)),$AC1019,$AA1019),0)</f>
        <v>0</v>
      </c>
      <c r="AI1019" s="49">
        <f>IFERROR(IF(OR($W1019&lt;&gt;"Ja",VLOOKUP($C1019,Listen!$A$2:$F$45,6,0)="Nein"),$AC1019,$AB1019),0)</f>
        <v>0</v>
      </c>
      <c r="AJ1019" s="49">
        <f>IFERROR(IF(OR($W1019&lt;&gt;"Ja",VLOOKUP($C1019,Listen!$A$2:$F$45,6,0)="Nein"),$AC1019,$AB1019),0)</f>
        <v>0</v>
      </c>
      <c r="AK1019" s="49">
        <f>IFERROR(IF(OR($W1019&lt;&gt;"Ja",VLOOKUP($C1019,Listen!$A$2:$F$45,6,0)="Nein"),$AC1019,$AB1019),0)</f>
        <v>0</v>
      </c>
      <c r="AL1019" s="51">
        <f t="shared" si="321"/>
        <v>0</v>
      </c>
      <c r="AM1019" s="296">
        <f>IFERROR(IF(VLOOKUP($C1019,Listen!$A$2:$F$45,6,0)="Ja",MAX(BC1019:BD1019),D_SAV!$BC1019),0)</f>
        <v>0</v>
      </c>
      <c r="AN1019" s="51">
        <f t="shared" si="322"/>
        <v>0</v>
      </c>
      <c r="AP1019" s="304">
        <f t="shared" si="323"/>
        <v>0</v>
      </c>
      <c r="AQ1019" s="304">
        <f t="shared" si="324"/>
        <v>0</v>
      </c>
      <c r="AR1019" s="304">
        <f t="shared" si="325"/>
        <v>0</v>
      </c>
      <c r="AS1019" s="304">
        <f t="shared" si="326"/>
        <v>0</v>
      </c>
      <c r="AT1019" s="304">
        <f t="shared" si="327"/>
        <v>0</v>
      </c>
      <c r="AU1019" s="304">
        <f t="shared" si="328"/>
        <v>0</v>
      </c>
      <c r="AV1019" s="304">
        <f t="shared" si="329"/>
        <v>0</v>
      </c>
      <c r="AW1019" s="304">
        <f t="shared" si="330"/>
        <v>0</v>
      </c>
      <c r="AX1019" s="304">
        <f t="shared" si="331"/>
        <v>0</v>
      </c>
      <c r="AY1019" s="304">
        <f t="shared" si="332"/>
        <v>0</v>
      </c>
      <c r="AZ1019" s="304">
        <f t="shared" si="333"/>
        <v>0</v>
      </c>
      <c r="BA1019" s="304">
        <f t="shared" si="334"/>
        <v>0</v>
      </c>
      <c r="BB1019" s="304">
        <f t="shared" si="335"/>
        <v>0</v>
      </c>
      <c r="BC1019" s="304">
        <f t="shared" si="336"/>
        <v>0</v>
      </c>
      <c r="BD1019" s="304">
        <f t="shared" si="337"/>
        <v>0</v>
      </c>
      <c r="BE1019" s="304">
        <f>IFERROR(IF(VLOOKUP($C1019,Listen!$A$2:$F$45,6,0)="Ja",BB1019-MAX(BC1019:BD1019),BB1019-BC1019),0)</f>
        <v>0</v>
      </c>
    </row>
    <row r="1020" spans="1:57" x14ac:dyDescent="0.25">
      <c r="A1020" s="320" t="str">
        <f>IF(AND(D1020&lt;&gt;0,C1020&lt;&gt;0,E1020&lt;&gt;0),IF(B1020&lt;&gt;0,CONCATENATE(B1020,"-AGr",VLOOKUP(C1020,Listen!$A$2:$D$45,4,FALSE),"-",D1020,"-",E1020,),CONCATENATE("AGr",VLOOKUP(C1020,Listen!$A$2:$D$45,4,FALSE),"-",D1020,"-",E1020)),"keine vollständige ID")</f>
        <v>keine vollständige ID</v>
      </c>
      <c r="B1020" s="301"/>
      <c r="C1020" s="287"/>
      <c r="D1020" s="34"/>
      <c r="E1020" s="306"/>
      <c r="F1020" s="116"/>
      <c r="G1020" s="17"/>
      <c r="H1020" s="17"/>
      <c r="I1020" s="17"/>
      <c r="J1020" s="17"/>
      <c r="K1020" s="17"/>
      <c r="L1020" s="17"/>
      <c r="M1020" s="17"/>
      <c r="N1020" s="17"/>
      <c r="O1020" s="116"/>
      <c r="P1020" s="117">
        <f>IF(D1020&gt;A_Stammdaten!$B$12,0,SUM(G1020,H1020,J1020,L1020:M1020)-SUM(I1020,K1020,N1020:O1020))</f>
        <v>0</v>
      </c>
      <c r="Q1020" s="17"/>
      <c r="R1020" s="17"/>
      <c r="S1020" s="17"/>
      <c r="T1020" s="17"/>
      <c r="U1020" s="62">
        <f t="shared" si="317"/>
        <v>0</v>
      </c>
      <c r="V1020" s="34"/>
      <c r="W1020" s="34"/>
      <c r="X1020" s="34"/>
      <c r="Y1020" s="34"/>
      <c r="Z1020" s="34"/>
      <c r="AA1020" s="63" t="str">
        <f t="shared" si="318"/>
        <v>-</v>
      </c>
      <c r="AB1020" s="63" t="str">
        <f t="shared" si="319"/>
        <v>-</v>
      </c>
      <c r="AC1020" s="63">
        <f>IF(ISBLANK($C1020),0,VLOOKUP($C1020,Listen!$A$2:$C$45,2,FALSE))</f>
        <v>0</v>
      </c>
      <c r="AD1020" s="63">
        <f>IF(ISBLANK($C1020),0,VLOOKUP($C1020,Listen!$A$2:$C$45,3,FALSE))</f>
        <v>0</v>
      </c>
      <c r="AE1020" s="49">
        <f t="shared" si="320"/>
        <v>0</v>
      </c>
      <c r="AF1020" s="49">
        <f t="shared" si="320"/>
        <v>0</v>
      </c>
      <c r="AG1020" s="49">
        <f>IFERROR(IF(OR($V1020&lt;&gt;"Ja",VLOOKUP($C1020,Listen!$A$2:$F$45,5,0)="Nein",D1020&lt;IF(C1020="LNG Anbindungsanlagen gemäß separater Festlegung",2022,2023)),$AC1020,$AA1020),0)</f>
        <v>0</v>
      </c>
      <c r="AH1020" s="49">
        <f>IFERROR(IF(OR($V1020&lt;&gt;"Ja",VLOOKUP($C1020,Listen!$A$2:$F$45,5,0)="Nein",D1020&lt;IF(C1020="LNG Anbindungsanlagen gemäß separater Festlegung",2022,2023)),$AC1020,$AA1020),0)</f>
        <v>0</v>
      </c>
      <c r="AI1020" s="49">
        <f>IFERROR(IF(OR($W1020&lt;&gt;"Ja",VLOOKUP($C1020,Listen!$A$2:$F$45,6,0)="Nein"),$AC1020,$AB1020),0)</f>
        <v>0</v>
      </c>
      <c r="AJ1020" s="49">
        <f>IFERROR(IF(OR($W1020&lt;&gt;"Ja",VLOOKUP($C1020,Listen!$A$2:$F$45,6,0)="Nein"),$AC1020,$AB1020),0)</f>
        <v>0</v>
      </c>
      <c r="AK1020" s="49">
        <f>IFERROR(IF(OR($W1020&lt;&gt;"Ja",VLOOKUP($C1020,Listen!$A$2:$F$45,6,0)="Nein"),$AC1020,$AB1020),0)</f>
        <v>0</v>
      </c>
      <c r="AL1020" s="51">
        <f t="shared" si="321"/>
        <v>0</v>
      </c>
      <c r="AM1020" s="296">
        <f>IFERROR(IF(VLOOKUP($C1020,Listen!$A$2:$F$45,6,0)="Ja",MAX(BC1020:BD1020),D_SAV!$BC1020),0)</f>
        <v>0</v>
      </c>
      <c r="AN1020" s="51">
        <f t="shared" si="322"/>
        <v>0</v>
      </c>
      <c r="AP1020" s="304">
        <f t="shared" si="323"/>
        <v>0</v>
      </c>
      <c r="AQ1020" s="304">
        <f t="shared" si="324"/>
        <v>0</v>
      </c>
      <c r="AR1020" s="304">
        <f t="shared" si="325"/>
        <v>0</v>
      </c>
      <c r="AS1020" s="304">
        <f t="shared" si="326"/>
        <v>0</v>
      </c>
      <c r="AT1020" s="304">
        <f t="shared" si="327"/>
        <v>0</v>
      </c>
      <c r="AU1020" s="304">
        <f t="shared" si="328"/>
        <v>0</v>
      </c>
      <c r="AV1020" s="304">
        <f t="shared" si="329"/>
        <v>0</v>
      </c>
      <c r="AW1020" s="304">
        <f t="shared" si="330"/>
        <v>0</v>
      </c>
      <c r="AX1020" s="304">
        <f t="shared" si="331"/>
        <v>0</v>
      </c>
      <c r="AY1020" s="304">
        <f t="shared" si="332"/>
        <v>0</v>
      </c>
      <c r="AZ1020" s="304">
        <f t="shared" si="333"/>
        <v>0</v>
      </c>
      <c r="BA1020" s="304">
        <f t="shared" si="334"/>
        <v>0</v>
      </c>
      <c r="BB1020" s="304">
        <f t="shared" si="335"/>
        <v>0</v>
      </c>
      <c r="BC1020" s="304">
        <f t="shared" si="336"/>
        <v>0</v>
      </c>
      <c r="BD1020" s="304">
        <f t="shared" si="337"/>
        <v>0</v>
      </c>
      <c r="BE1020" s="304">
        <f>IFERROR(IF(VLOOKUP($C1020,Listen!$A$2:$F$45,6,0)="Ja",BB1020-MAX(BC1020:BD1020),BB1020-BC1020),0)</f>
        <v>0</v>
      </c>
    </row>
    <row r="1021" spans="1:57" x14ac:dyDescent="0.25">
      <c r="A1021" s="320" t="str">
        <f>IF(AND(D1021&lt;&gt;0,C1021&lt;&gt;0,E1021&lt;&gt;0),IF(B1021&lt;&gt;0,CONCATENATE(B1021,"-AGr",VLOOKUP(C1021,Listen!$A$2:$D$45,4,FALSE),"-",D1021,"-",E1021,),CONCATENATE("AGr",VLOOKUP(C1021,Listen!$A$2:$D$45,4,FALSE),"-",D1021,"-",E1021)),"keine vollständige ID")</f>
        <v>keine vollständige ID</v>
      </c>
      <c r="B1021" s="301"/>
      <c r="C1021" s="287"/>
      <c r="D1021" s="34"/>
      <c r="E1021" s="306"/>
      <c r="F1021" s="116"/>
      <c r="G1021" s="17"/>
      <c r="H1021" s="17"/>
      <c r="I1021" s="17"/>
      <c r="J1021" s="17"/>
      <c r="K1021" s="17"/>
      <c r="L1021" s="17"/>
      <c r="M1021" s="17"/>
      <c r="N1021" s="17"/>
      <c r="O1021" s="116"/>
      <c r="P1021" s="117">
        <f>IF(D1021&gt;A_Stammdaten!$B$12,0,SUM(G1021,H1021,J1021,L1021:M1021)-SUM(I1021,K1021,N1021:O1021))</f>
        <v>0</v>
      </c>
      <c r="Q1021" s="17"/>
      <c r="R1021" s="17"/>
      <c r="S1021" s="17"/>
      <c r="T1021" s="17"/>
      <c r="U1021" s="62">
        <f t="shared" si="317"/>
        <v>0</v>
      </c>
      <c r="V1021" s="34"/>
      <c r="W1021" s="34"/>
      <c r="X1021" s="34"/>
      <c r="Y1021" s="34"/>
      <c r="Z1021" s="34"/>
      <c r="AA1021" s="63" t="str">
        <f t="shared" si="318"/>
        <v>-</v>
      </c>
      <c r="AB1021" s="63" t="str">
        <f t="shared" si="319"/>
        <v>-</v>
      </c>
      <c r="AC1021" s="63">
        <f>IF(ISBLANK($C1021),0,VLOOKUP($C1021,Listen!$A$2:$C$45,2,FALSE))</f>
        <v>0</v>
      </c>
      <c r="AD1021" s="63">
        <f>IF(ISBLANK($C1021),0,VLOOKUP($C1021,Listen!$A$2:$C$45,3,FALSE))</f>
        <v>0</v>
      </c>
      <c r="AE1021" s="49">
        <f t="shared" si="320"/>
        <v>0</v>
      </c>
      <c r="AF1021" s="49">
        <f t="shared" si="320"/>
        <v>0</v>
      </c>
      <c r="AG1021" s="49">
        <f>IFERROR(IF(OR($V1021&lt;&gt;"Ja",VLOOKUP($C1021,Listen!$A$2:$F$45,5,0)="Nein",D1021&lt;IF(C1021="LNG Anbindungsanlagen gemäß separater Festlegung",2022,2023)),$AC1021,$AA1021),0)</f>
        <v>0</v>
      </c>
      <c r="AH1021" s="49">
        <f>IFERROR(IF(OR($V1021&lt;&gt;"Ja",VLOOKUP($C1021,Listen!$A$2:$F$45,5,0)="Nein",D1021&lt;IF(C1021="LNG Anbindungsanlagen gemäß separater Festlegung",2022,2023)),$AC1021,$AA1021),0)</f>
        <v>0</v>
      </c>
      <c r="AI1021" s="49">
        <f>IFERROR(IF(OR($W1021&lt;&gt;"Ja",VLOOKUP($C1021,Listen!$A$2:$F$45,6,0)="Nein"),$AC1021,$AB1021),0)</f>
        <v>0</v>
      </c>
      <c r="AJ1021" s="49">
        <f>IFERROR(IF(OR($W1021&lt;&gt;"Ja",VLOOKUP($C1021,Listen!$A$2:$F$45,6,0)="Nein"),$AC1021,$AB1021),0)</f>
        <v>0</v>
      </c>
      <c r="AK1021" s="49">
        <f>IFERROR(IF(OR($W1021&lt;&gt;"Ja",VLOOKUP($C1021,Listen!$A$2:$F$45,6,0)="Nein"),$AC1021,$AB1021),0)</f>
        <v>0</v>
      </c>
      <c r="AL1021" s="51">
        <f t="shared" si="321"/>
        <v>0</v>
      </c>
      <c r="AM1021" s="296">
        <f>IFERROR(IF(VLOOKUP($C1021,Listen!$A$2:$F$45,6,0)="Ja",MAX(BC1021:BD1021),D_SAV!$BC1021),0)</f>
        <v>0</v>
      </c>
      <c r="AN1021" s="51">
        <f t="shared" si="322"/>
        <v>0</v>
      </c>
      <c r="AP1021" s="304">
        <f t="shared" si="323"/>
        <v>0</v>
      </c>
      <c r="AQ1021" s="304">
        <f t="shared" si="324"/>
        <v>0</v>
      </c>
      <c r="AR1021" s="304">
        <f t="shared" si="325"/>
        <v>0</v>
      </c>
      <c r="AS1021" s="304">
        <f t="shared" si="326"/>
        <v>0</v>
      </c>
      <c r="AT1021" s="304">
        <f t="shared" si="327"/>
        <v>0</v>
      </c>
      <c r="AU1021" s="304">
        <f t="shared" si="328"/>
        <v>0</v>
      </c>
      <c r="AV1021" s="304">
        <f t="shared" si="329"/>
        <v>0</v>
      </c>
      <c r="AW1021" s="304">
        <f t="shared" si="330"/>
        <v>0</v>
      </c>
      <c r="AX1021" s="304">
        <f t="shared" si="331"/>
        <v>0</v>
      </c>
      <c r="AY1021" s="304">
        <f t="shared" si="332"/>
        <v>0</v>
      </c>
      <c r="AZ1021" s="304">
        <f t="shared" si="333"/>
        <v>0</v>
      </c>
      <c r="BA1021" s="304">
        <f t="shared" si="334"/>
        <v>0</v>
      </c>
      <c r="BB1021" s="304">
        <f t="shared" si="335"/>
        <v>0</v>
      </c>
      <c r="BC1021" s="304">
        <f t="shared" si="336"/>
        <v>0</v>
      </c>
      <c r="BD1021" s="304">
        <f t="shared" si="337"/>
        <v>0</v>
      </c>
      <c r="BE1021" s="304">
        <f>IFERROR(IF(VLOOKUP($C1021,Listen!$A$2:$F$45,6,0)="Ja",BB1021-MAX(BC1021:BD1021),BB1021-BC1021),0)</f>
        <v>0</v>
      </c>
    </row>
    <row r="1022" spans="1:57" x14ac:dyDescent="0.25">
      <c r="A1022" s="320" t="str">
        <f>IF(AND(D1022&lt;&gt;0,C1022&lt;&gt;0,E1022&lt;&gt;0),IF(B1022&lt;&gt;0,CONCATENATE(B1022,"-AGr",VLOOKUP(C1022,Listen!$A$2:$D$45,4,FALSE),"-",D1022,"-",E1022,),CONCATENATE("AGr",VLOOKUP(C1022,Listen!$A$2:$D$45,4,FALSE),"-",D1022,"-",E1022)),"keine vollständige ID")</f>
        <v>keine vollständige ID</v>
      </c>
      <c r="B1022" s="301"/>
      <c r="C1022" s="287"/>
      <c r="D1022" s="34"/>
      <c r="E1022" s="306"/>
      <c r="F1022" s="116"/>
      <c r="G1022" s="17"/>
      <c r="H1022" s="17"/>
      <c r="I1022" s="17"/>
      <c r="J1022" s="17"/>
      <c r="K1022" s="17"/>
      <c r="L1022" s="17"/>
      <c r="M1022" s="17"/>
      <c r="N1022" s="17"/>
      <c r="O1022" s="116"/>
      <c r="P1022" s="117">
        <f>IF(D1022&gt;A_Stammdaten!$B$12,0,SUM(G1022,H1022,J1022,L1022:M1022)-SUM(I1022,K1022,N1022:O1022))</f>
        <v>0</v>
      </c>
      <c r="Q1022" s="17"/>
      <c r="R1022" s="17"/>
      <c r="S1022" s="17"/>
      <c r="T1022" s="17"/>
      <c r="U1022" s="62">
        <f t="shared" si="317"/>
        <v>0</v>
      </c>
      <c r="V1022" s="34"/>
      <c r="W1022" s="34"/>
      <c r="X1022" s="34"/>
      <c r="Y1022" s="34"/>
      <c r="Z1022" s="34"/>
      <c r="AA1022" s="63" t="str">
        <f t="shared" si="318"/>
        <v>-</v>
      </c>
      <c r="AB1022" s="63" t="str">
        <f t="shared" si="319"/>
        <v>-</v>
      </c>
      <c r="AC1022" s="63">
        <f>IF(ISBLANK($C1022),0,VLOOKUP($C1022,Listen!$A$2:$C$45,2,FALSE))</f>
        <v>0</v>
      </c>
      <c r="AD1022" s="63">
        <f>IF(ISBLANK($C1022),0,VLOOKUP($C1022,Listen!$A$2:$C$45,3,FALSE))</f>
        <v>0</v>
      </c>
      <c r="AE1022" s="49">
        <f t="shared" si="320"/>
        <v>0</v>
      </c>
      <c r="AF1022" s="49">
        <f t="shared" si="320"/>
        <v>0</v>
      </c>
      <c r="AG1022" s="49">
        <f>IFERROR(IF(OR($V1022&lt;&gt;"Ja",VLOOKUP($C1022,Listen!$A$2:$F$45,5,0)="Nein",D1022&lt;IF(C1022="LNG Anbindungsanlagen gemäß separater Festlegung",2022,2023)),$AC1022,$AA1022),0)</f>
        <v>0</v>
      </c>
      <c r="AH1022" s="49">
        <f>IFERROR(IF(OR($V1022&lt;&gt;"Ja",VLOOKUP($C1022,Listen!$A$2:$F$45,5,0)="Nein",D1022&lt;IF(C1022="LNG Anbindungsanlagen gemäß separater Festlegung",2022,2023)),$AC1022,$AA1022),0)</f>
        <v>0</v>
      </c>
      <c r="AI1022" s="49">
        <f>IFERROR(IF(OR($W1022&lt;&gt;"Ja",VLOOKUP($C1022,Listen!$A$2:$F$45,6,0)="Nein"),$AC1022,$AB1022),0)</f>
        <v>0</v>
      </c>
      <c r="AJ1022" s="49">
        <f>IFERROR(IF(OR($W1022&lt;&gt;"Ja",VLOOKUP($C1022,Listen!$A$2:$F$45,6,0)="Nein"),$AC1022,$AB1022),0)</f>
        <v>0</v>
      </c>
      <c r="AK1022" s="49">
        <f>IFERROR(IF(OR($W1022&lt;&gt;"Ja",VLOOKUP($C1022,Listen!$A$2:$F$45,6,0)="Nein"),$AC1022,$AB1022),0)</f>
        <v>0</v>
      </c>
      <c r="AL1022" s="51">
        <f t="shared" si="321"/>
        <v>0</v>
      </c>
      <c r="AM1022" s="296">
        <f>IFERROR(IF(VLOOKUP($C1022,Listen!$A$2:$F$45,6,0)="Ja",MAX(BC1022:BD1022),D_SAV!$BC1022),0)</f>
        <v>0</v>
      </c>
      <c r="AN1022" s="51">
        <f t="shared" si="322"/>
        <v>0</v>
      </c>
      <c r="AP1022" s="304">
        <f t="shared" si="323"/>
        <v>0</v>
      </c>
      <c r="AQ1022" s="304">
        <f t="shared" si="324"/>
        <v>0</v>
      </c>
      <c r="AR1022" s="304">
        <f t="shared" si="325"/>
        <v>0</v>
      </c>
      <c r="AS1022" s="304">
        <f t="shared" si="326"/>
        <v>0</v>
      </c>
      <c r="AT1022" s="304">
        <f t="shared" si="327"/>
        <v>0</v>
      </c>
      <c r="AU1022" s="304">
        <f t="shared" si="328"/>
        <v>0</v>
      </c>
      <c r="AV1022" s="304">
        <f t="shared" si="329"/>
        <v>0</v>
      </c>
      <c r="AW1022" s="304">
        <f t="shared" si="330"/>
        <v>0</v>
      </c>
      <c r="AX1022" s="304">
        <f t="shared" si="331"/>
        <v>0</v>
      </c>
      <c r="AY1022" s="304">
        <f t="shared" si="332"/>
        <v>0</v>
      </c>
      <c r="AZ1022" s="304">
        <f t="shared" si="333"/>
        <v>0</v>
      </c>
      <c r="BA1022" s="304">
        <f t="shared" si="334"/>
        <v>0</v>
      </c>
      <c r="BB1022" s="304">
        <f t="shared" si="335"/>
        <v>0</v>
      </c>
      <c r="BC1022" s="304">
        <f t="shared" si="336"/>
        <v>0</v>
      </c>
      <c r="BD1022" s="304">
        <f t="shared" si="337"/>
        <v>0</v>
      </c>
      <c r="BE1022" s="304">
        <f>IFERROR(IF(VLOOKUP($C1022,Listen!$A$2:$F$45,6,0)="Ja",BB1022-MAX(BC1022:BD1022),BB1022-BC1022),0)</f>
        <v>0</v>
      </c>
    </row>
    <row r="1023" spans="1:57" x14ac:dyDescent="0.25">
      <c r="A1023" s="320" t="str">
        <f>IF(AND(D1023&lt;&gt;0,C1023&lt;&gt;0,E1023&lt;&gt;0),IF(B1023&lt;&gt;0,CONCATENATE(B1023,"-AGr",VLOOKUP(C1023,Listen!$A$2:$D$45,4,FALSE),"-",D1023,"-",E1023,),CONCATENATE("AGr",VLOOKUP(C1023,Listen!$A$2:$D$45,4,FALSE),"-",D1023,"-",E1023)),"keine vollständige ID")</f>
        <v>keine vollständige ID</v>
      </c>
      <c r="B1023" s="301"/>
      <c r="C1023" s="287"/>
      <c r="D1023" s="34"/>
      <c r="E1023" s="306"/>
      <c r="F1023" s="116"/>
      <c r="G1023" s="17"/>
      <c r="H1023" s="17"/>
      <c r="I1023" s="17"/>
      <c r="J1023" s="17"/>
      <c r="K1023" s="17"/>
      <c r="L1023" s="17"/>
      <c r="M1023" s="17"/>
      <c r="N1023" s="17"/>
      <c r="O1023" s="116"/>
      <c r="P1023" s="117">
        <f>IF(D1023&gt;A_Stammdaten!$B$12,0,SUM(G1023,H1023,J1023,L1023:M1023)-SUM(I1023,K1023,N1023:O1023))</f>
        <v>0</v>
      </c>
      <c r="Q1023" s="17"/>
      <c r="R1023" s="17"/>
      <c r="S1023" s="17"/>
      <c r="T1023" s="17"/>
      <c r="U1023" s="62">
        <f t="shared" si="317"/>
        <v>0</v>
      </c>
      <c r="V1023" s="34"/>
      <c r="W1023" s="34"/>
      <c r="X1023" s="34"/>
      <c r="Y1023" s="34"/>
      <c r="Z1023" s="34"/>
      <c r="AA1023" s="63" t="str">
        <f t="shared" si="318"/>
        <v>-</v>
      </c>
      <c r="AB1023" s="63" t="str">
        <f t="shared" si="319"/>
        <v>-</v>
      </c>
      <c r="AC1023" s="63">
        <f>IF(ISBLANK($C1023),0,VLOOKUP($C1023,Listen!$A$2:$C$45,2,FALSE))</f>
        <v>0</v>
      </c>
      <c r="AD1023" s="63">
        <f>IF(ISBLANK($C1023),0,VLOOKUP($C1023,Listen!$A$2:$C$45,3,FALSE))</f>
        <v>0</v>
      </c>
      <c r="AE1023" s="49">
        <f t="shared" si="320"/>
        <v>0</v>
      </c>
      <c r="AF1023" s="49">
        <f t="shared" si="320"/>
        <v>0</v>
      </c>
      <c r="AG1023" s="49">
        <f>IFERROR(IF(OR($V1023&lt;&gt;"Ja",VLOOKUP($C1023,Listen!$A$2:$F$45,5,0)="Nein",D1023&lt;IF(C1023="LNG Anbindungsanlagen gemäß separater Festlegung",2022,2023)),$AC1023,$AA1023),0)</f>
        <v>0</v>
      </c>
      <c r="AH1023" s="49">
        <f>IFERROR(IF(OR($V1023&lt;&gt;"Ja",VLOOKUP($C1023,Listen!$A$2:$F$45,5,0)="Nein",D1023&lt;IF(C1023="LNG Anbindungsanlagen gemäß separater Festlegung",2022,2023)),$AC1023,$AA1023),0)</f>
        <v>0</v>
      </c>
      <c r="AI1023" s="49">
        <f>IFERROR(IF(OR($W1023&lt;&gt;"Ja",VLOOKUP($C1023,Listen!$A$2:$F$45,6,0)="Nein"),$AC1023,$AB1023),0)</f>
        <v>0</v>
      </c>
      <c r="AJ1023" s="49">
        <f>IFERROR(IF(OR($W1023&lt;&gt;"Ja",VLOOKUP($C1023,Listen!$A$2:$F$45,6,0)="Nein"),$AC1023,$AB1023),0)</f>
        <v>0</v>
      </c>
      <c r="AK1023" s="49">
        <f>IFERROR(IF(OR($W1023&lt;&gt;"Ja",VLOOKUP($C1023,Listen!$A$2:$F$45,6,0)="Nein"),$AC1023,$AB1023),0)</f>
        <v>0</v>
      </c>
      <c r="AL1023" s="51">
        <f t="shared" si="321"/>
        <v>0</v>
      </c>
      <c r="AM1023" s="296">
        <f>IFERROR(IF(VLOOKUP($C1023,Listen!$A$2:$F$45,6,0)="Ja",MAX(BC1023:BD1023),D_SAV!$BC1023),0)</f>
        <v>0</v>
      </c>
      <c r="AN1023" s="51">
        <f t="shared" si="322"/>
        <v>0</v>
      </c>
      <c r="AP1023" s="304">
        <f t="shared" si="323"/>
        <v>0</v>
      </c>
      <c r="AQ1023" s="304">
        <f t="shared" si="324"/>
        <v>0</v>
      </c>
      <c r="AR1023" s="304">
        <f t="shared" si="325"/>
        <v>0</v>
      </c>
      <c r="AS1023" s="304">
        <f t="shared" si="326"/>
        <v>0</v>
      </c>
      <c r="AT1023" s="304">
        <f t="shared" si="327"/>
        <v>0</v>
      </c>
      <c r="AU1023" s="304">
        <f t="shared" si="328"/>
        <v>0</v>
      </c>
      <c r="AV1023" s="304">
        <f t="shared" si="329"/>
        <v>0</v>
      </c>
      <c r="AW1023" s="304">
        <f t="shared" si="330"/>
        <v>0</v>
      </c>
      <c r="AX1023" s="304">
        <f t="shared" si="331"/>
        <v>0</v>
      </c>
      <c r="AY1023" s="304">
        <f t="shared" si="332"/>
        <v>0</v>
      </c>
      <c r="AZ1023" s="304">
        <f t="shared" si="333"/>
        <v>0</v>
      </c>
      <c r="BA1023" s="304">
        <f t="shared" si="334"/>
        <v>0</v>
      </c>
      <c r="BB1023" s="304">
        <f t="shared" si="335"/>
        <v>0</v>
      </c>
      <c r="BC1023" s="304">
        <f t="shared" si="336"/>
        <v>0</v>
      </c>
      <c r="BD1023" s="304">
        <f t="shared" si="337"/>
        <v>0</v>
      </c>
      <c r="BE1023" s="304">
        <f>IFERROR(IF(VLOOKUP($C1023,Listen!$A$2:$F$45,6,0)="Ja",BB1023-MAX(BC1023:BD1023),BB1023-BC1023),0)</f>
        <v>0</v>
      </c>
    </row>
    <row r="1024" spans="1:57" x14ac:dyDescent="0.25">
      <c r="A1024" s="320" t="str">
        <f>IF(AND(D1024&lt;&gt;0,C1024&lt;&gt;0,E1024&lt;&gt;0),IF(B1024&lt;&gt;0,CONCATENATE(B1024,"-AGr",VLOOKUP(C1024,Listen!$A$2:$D$45,4,FALSE),"-",D1024,"-",E1024,),CONCATENATE("AGr",VLOOKUP(C1024,Listen!$A$2:$D$45,4,FALSE),"-",D1024,"-",E1024)),"keine vollständige ID")</f>
        <v>keine vollständige ID</v>
      </c>
      <c r="B1024" s="301"/>
      <c r="C1024" s="287"/>
      <c r="D1024" s="34"/>
      <c r="E1024" s="306"/>
      <c r="F1024" s="116"/>
      <c r="G1024" s="17"/>
      <c r="H1024" s="17"/>
      <c r="I1024" s="17"/>
      <c r="J1024" s="17"/>
      <c r="K1024" s="17"/>
      <c r="L1024" s="17"/>
      <c r="M1024" s="17"/>
      <c r="N1024" s="17"/>
      <c r="O1024" s="116"/>
      <c r="P1024" s="117">
        <f>IF(D1024&gt;A_Stammdaten!$B$12,0,SUM(G1024,H1024,J1024,L1024:M1024)-SUM(I1024,K1024,N1024:O1024))</f>
        <v>0</v>
      </c>
      <c r="Q1024" s="17"/>
      <c r="R1024" s="17"/>
      <c r="S1024" s="17"/>
      <c r="T1024" s="17"/>
      <c r="U1024" s="62">
        <f t="shared" si="317"/>
        <v>0</v>
      </c>
      <c r="V1024" s="34"/>
      <c r="W1024" s="34"/>
      <c r="X1024" s="34"/>
      <c r="Y1024" s="34"/>
      <c r="Z1024" s="34"/>
      <c r="AA1024" s="63" t="str">
        <f t="shared" si="318"/>
        <v>-</v>
      </c>
      <c r="AB1024" s="63" t="str">
        <f t="shared" si="319"/>
        <v>-</v>
      </c>
      <c r="AC1024" s="63">
        <f>IF(ISBLANK($C1024),0,VLOOKUP($C1024,Listen!$A$2:$C$45,2,FALSE))</f>
        <v>0</v>
      </c>
      <c r="AD1024" s="63">
        <f>IF(ISBLANK($C1024),0,VLOOKUP($C1024,Listen!$A$2:$C$45,3,FALSE))</f>
        <v>0</v>
      </c>
      <c r="AE1024" s="49">
        <f t="shared" si="320"/>
        <v>0</v>
      </c>
      <c r="AF1024" s="49">
        <f t="shared" si="320"/>
        <v>0</v>
      </c>
      <c r="AG1024" s="49">
        <f>IFERROR(IF(OR($V1024&lt;&gt;"Ja",VLOOKUP($C1024,Listen!$A$2:$F$45,5,0)="Nein",D1024&lt;IF(C1024="LNG Anbindungsanlagen gemäß separater Festlegung",2022,2023)),$AC1024,$AA1024),0)</f>
        <v>0</v>
      </c>
      <c r="AH1024" s="49">
        <f>IFERROR(IF(OR($V1024&lt;&gt;"Ja",VLOOKUP($C1024,Listen!$A$2:$F$45,5,0)="Nein",D1024&lt;IF(C1024="LNG Anbindungsanlagen gemäß separater Festlegung",2022,2023)),$AC1024,$AA1024),0)</f>
        <v>0</v>
      </c>
      <c r="AI1024" s="49">
        <f>IFERROR(IF(OR($W1024&lt;&gt;"Ja",VLOOKUP($C1024,Listen!$A$2:$F$45,6,0)="Nein"),$AC1024,$AB1024),0)</f>
        <v>0</v>
      </c>
      <c r="AJ1024" s="49">
        <f>IFERROR(IF(OR($W1024&lt;&gt;"Ja",VLOOKUP($C1024,Listen!$A$2:$F$45,6,0)="Nein"),$AC1024,$AB1024),0)</f>
        <v>0</v>
      </c>
      <c r="AK1024" s="49">
        <f>IFERROR(IF(OR($W1024&lt;&gt;"Ja",VLOOKUP($C1024,Listen!$A$2:$F$45,6,0)="Nein"),$AC1024,$AB1024),0)</f>
        <v>0</v>
      </c>
      <c r="AL1024" s="51">
        <f t="shared" si="321"/>
        <v>0</v>
      </c>
      <c r="AM1024" s="296">
        <f>IFERROR(IF(VLOOKUP($C1024,Listen!$A$2:$F$45,6,0)="Ja",MAX(BC1024:BD1024),D_SAV!$BC1024),0)</f>
        <v>0</v>
      </c>
      <c r="AN1024" s="51">
        <f t="shared" si="322"/>
        <v>0</v>
      </c>
      <c r="AP1024" s="304">
        <f t="shared" si="323"/>
        <v>0</v>
      </c>
      <c r="AQ1024" s="304">
        <f t="shared" si="324"/>
        <v>0</v>
      </c>
      <c r="AR1024" s="304">
        <f t="shared" si="325"/>
        <v>0</v>
      </c>
      <c r="AS1024" s="304">
        <f t="shared" si="326"/>
        <v>0</v>
      </c>
      <c r="AT1024" s="304">
        <f t="shared" si="327"/>
        <v>0</v>
      </c>
      <c r="AU1024" s="304">
        <f t="shared" si="328"/>
        <v>0</v>
      </c>
      <c r="AV1024" s="304">
        <f t="shared" si="329"/>
        <v>0</v>
      </c>
      <c r="AW1024" s="304">
        <f t="shared" si="330"/>
        <v>0</v>
      </c>
      <c r="AX1024" s="304">
        <f t="shared" si="331"/>
        <v>0</v>
      </c>
      <c r="AY1024" s="304">
        <f t="shared" si="332"/>
        <v>0</v>
      </c>
      <c r="AZ1024" s="304">
        <f t="shared" si="333"/>
        <v>0</v>
      </c>
      <c r="BA1024" s="304">
        <f t="shared" si="334"/>
        <v>0</v>
      </c>
      <c r="BB1024" s="304">
        <f t="shared" si="335"/>
        <v>0</v>
      </c>
      <c r="BC1024" s="304">
        <f t="shared" si="336"/>
        <v>0</v>
      </c>
      <c r="BD1024" s="304">
        <f t="shared" si="337"/>
        <v>0</v>
      </c>
      <c r="BE1024" s="304">
        <f>IFERROR(IF(VLOOKUP($C1024,Listen!$A$2:$F$45,6,0)="Ja",BB1024-MAX(BC1024:BD1024),BB1024-BC1024),0)</f>
        <v>0</v>
      </c>
    </row>
    <row r="1025" spans="1:57" x14ac:dyDescent="0.25">
      <c r="A1025" s="320" t="str">
        <f>IF(AND(D1025&lt;&gt;0,C1025&lt;&gt;0,E1025&lt;&gt;0),IF(B1025&lt;&gt;0,CONCATENATE(B1025,"-AGr",VLOOKUP(C1025,Listen!$A$2:$D$45,4,FALSE),"-",D1025,"-",E1025,),CONCATENATE("AGr",VLOOKUP(C1025,Listen!$A$2:$D$45,4,FALSE),"-",D1025,"-",E1025)),"keine vollständige ID")</f>
        <v>keine vollständige ID</v>
      </c>
      <c r="B1025" s="301"/>
      <c r="C1025" s="287"/>
      <c r="D1025" s="34"/>
      <c r="E1025" s="306"/>
      <c r="F1025" s="116"/>
      <c r="G1025" s="17"/>
      <c r="H1025" s="17"/>
      <c r="I1025" s="17"/>
      <c r="J1025" s="17"/>
      <c r="K1025" s="17"/>
      <c r="L1025" s="17"/>
      <c r="M1025" s="17"/>
      <c r="N1025" s="17"/>
      <c r="O1025" s="116"/>
      <c r="P1025" s="117">
        <f>IF(D1025&gt;A_Stammdaten!$B$12,0,SUM(G1025,H1025,J1025,L1025:M1025)-SUM(I1025,K1025,N1025:O1025))</f>
        <v>0</v>
      </c>
      <c r="Q1025" s="17"/>
      <c r="R1025" s="17"/>
      <c r="S1025" s="17"/>
      <c r="T1025" s="17"/>
      <c r="U1025" s="62">
        <f t="shared" si="317"/>
        <v>0</v>
      </c>
      <c r="V1025" s="34"/>
      <c r="W1025" s="34"/>
      <c r="X1025" s="34"/>
      <c r="Y1025" s="34"/>
      <c r="Z1025" s="34"/>
      <c r="AA1025" s="63" t="str">
        <f t="shared" si="318"/>
        <v>-</v>
      </c>
      <c r="AB1025" s="63" t="str">
        <f t="shared" si="319"/>
        <v>-</v>
      </c>
      <c r="AC1025" s="63">
        <f>IF(ISBLANK($C1025),0,VLOOKUP($C1025,Listen!$A$2:$C$45,2,FALSE))</f>
        <v>0</v>
      </c>
      <c r="AD1025" s="63">
        <f>IF(ISBLANK($C1025),0,VLOOKUP($C1025,Listen!$A$2:$C$45,3,FALSE))</f>
        <v>0</v>
      </c>
      <c r="AE1025" s="49">
        <f t="shared" si="320"/>
        <v>0</v>
      </c>
      <c r="AF1025" s="49">
        <f t="shared" si="320"/>
        <v>0</v>
      </c>
      <c r="AG1025" s="49">
        <f>IFERROR(IF(OR($V1025&lt;&gt;"Ja",VLOOKUP($C1025,Listen!$A$2:$F$45,5,0)="Nein",D1025&lt;IF(C1025="LNG Anbindungsanlagen gemäß separater Festlegung",2022,2023)),$AC1025,$AA1025),0)</f>
        <v>0</v>
      </c>
      <c r="AH1025" s="49">
        <f>IFERROR(IF(OR($V1025&lt;&gt;"Ja",VLOOKUP($C1025,Listen!$A$2:$F$45,5,0)="Nein",D1025&lt;IF(C1025="LNG Anbindungsanlagen gemäß separater Festlegung",2022,2023)),$AC1025,$AA1025),0)</f>
        <v>0</v>
      </c>
      <c r="AI1025" s="49">
        <f>IFERROR(IF(OR($W1025&lt;&gt;"Ja",VLOOKUP($C1025,Listen!$A$2:$F$45,6,0)="Nein"),$AC1025,$AB1025),0)</f>
        <v>0</v>
      </c>
      <c r="AJ1025" s="49">
        <f>IFERROR(IF(OR($W1025&lt;&gt;"Ja",VLOOKUP($C1025,Listen!$A$2:$F$45,6,0)="Nein"),$AC1025,$AB1025),0)</f>
        <v>0</v>
      </c>
      <c r="AK1025" s="49">
        <f>IFERROR(IF(OR($W1025&lt;&gt;"Ja",VLOOKUP($C1025,Listen!$A$2:$F$45,6,0)="Nein"),$AC1025,$AB1025),0)</f>
        <v>0</v>
      </c>
      <c r="AL1025" s="51">
        <f t="shared" si="321"/>
        <v>0</v>
      </c>
      <c r="AM1025" s="296">
        <f>IFERROR(IF(VLOOKUP($C1025,Listen!$A$2:$F$45,6,0)="Ja",MAX(BC1025:BD1025),D_SAV!$BC1025),0)</f>
        <v>0</v>
      </c>
      <c r="AN1025" s="51">
        <f t="shared" si="322"/>
        <v>0</v>
      </c>
      <c r="AP1025" s="304">
        <f t="shared" si="323"/>
        <v>0</v>
      </c>
      <c r="AQ1025" s="304">
        <f t="shared" si="324"/>
        <v>0</v>
      </c>
      <c r="AR1025" s="304">
        <f t="shared" si="325"/>
        <v>0</v>
      </c>
      <c r="AS1025" s="304">
        <f t="shared" si="326"/>
        <v>0</v>
      </c>
      <c r="AT1025" s="304">
        <f t="shared" si="327"/>
        <v>0</v>
      </c>
      <c r="AU1025" s="304">
        <f t="shared" si="328"/>
        <v>0</v>
      </c>
      <c r="AV1025" s="304">
        <f t="shared" si="329"/>
        <v>0</v>
      </c>
      <c r="AW1025" s="304">
        <f t="shared" si="330"/>
        <v>0</v>
      </c>
      <c r="AX1025" s="304">
        <f t="shared" si="331"/>
        <v>0</v>
      </c>
      <c r="AY1025" s="304">
        <f t="shared" si="332"/>
        <v>0</v>
      </c>
      <c r="AZ1025" s="304">
        <f t="shared" si="333"/>
        <v>0</v>
      </c>
      <c r="BA1025" s="304">
        <f t="shared" si="334"/>
        <v>0</v>
      </c>
      <c r="BB1025" s="304">
        <f t="shared" si="335"/>
        <v>0</v>
      </c>
      <c r="BC1025" s="304">
        <f t="shared" si="336"/>
        <v>0</v>
      </c>
      <c r="BD1025" s="304">
        <f t="shared" si="337"/>
        <v>0</v>
      </c>
      <c r="BE1025" s="304">
        <f>IFERROR(IF(VLOOKUP($C1025,Listen!$A$2:$F$45,6,0)="Ja",BB1025-MAX(BC1025:BD1025),BB1025-BC1025),0)</f>
        <v>0</v>
      </c>
    </row>
    <row r="1026" spans="1:57" x14ac:dyDescent="0.25">
      <c r="A1026" s="320" t="str">
        <f>IF(AND(D1026&lt;&gt;0,C1026&lt;&gt;0,E1026&lt;&gt;0),IF(B1026&lt;&gt;0,CONCATENATE(B1026,"-AGr",VLOOKUP(C1026,Listen!$A$2:$D$45,4,FALSE),"-",D1026,"-",E1026,),CONCATENATE("AGr",VLOOKUP(C1026,Listen!$A$2:$D$45,4,FALSE),"-",D1026,"-",E1026)),"keine vollständige ID")</f>
        <v>keine vollständige ID</v>
      </c>
      <c r="B1026" s="301"/>
      <c r="C1026" s="287"/>
      <c r="D1026" s="34"/>
      <c r="E1026" s="306"/>
      <c r="F1026" s="116"/>
      <c r="G1026" s="17"/>
      <c r="H1026" s="17"/>
      <c r="I1026" s="17"/>
      <c r="J1026" s="17"/>
      <c r="K1026" s="17"/>
      <c r="L1026" s="17"/>
      <c r="M1026" s="17"/>
      <c r="N1026" s="17"/>
      <c r="O1026" s="116"/>
      <c r="P1026" s="117">
        <f>IF(D1026&gt;A_Stammdaten!$B$12,0,SUM(G1026,H1026,J1026,L1026:M1026)-SUM(I1026,K1026,N1026:O1026))</f>
        <v>0</v>
      </c>
      <c r="Q1026" s="17"/>
      <c r="R1026" s="17"/>
      <c r="S1026" s="17"/>
      <c r="T1026" s="17"/>
      <c r="U1026" s="62">
        <f t="shared" si="317"/>
        <v>0</v>
      </c>
      <c r="V1026" s="34"/>
      <c r="W1026" s="34"/>
      <c r="X1026" s="34"/>
      <c r="Y1026" s="34"/>
      <c r="Z1026" s="34"/>
      <c r="AA1026" s="63" t="str">
        <f t="shared" si="318"/>
        <v>-</v>
      </c>
      <c r="AB1026" s="63" t="str">
        <f t="shared" si="319"/>
        <v>-</v>
      </c>
      <c r="AC1026" s="63">
        <f>IF(ISBLANK($C1026),0,VLOOKUP($C1026,Listen!$A$2:$C$45,2,FALSE))</f>
        <v>0</v>
      </c>
      <c r="AD1026" s="63">
        <f>IF(ISBLANK($C1026),0,VLOOKUP($C1026,Listen!$A$2:$C$45,3,FALSE))</f>
        <v>0</v>
      </c>
      <c r="AE1026" s="49">
        <f t="shared" si="320"/>
        <v>0</v>
      </c>
      <c r="AF1026" s="49">
        <f t="shared" si="320"/>
        <v>0</v>
      </c>
      <c r="AG1026" s="49">
        <f>IFERROR(IF(OR($V1026&lt;&gt;"Ja",VLOOKUP($C1026,Listen!$A$2:$F$45,5,0)="Nein",D1026&lt;IF(C1026="LNG Anbindungsanlagen gemäß separater Festlegung",2022,2023)),$AC1026,$AA1026),0)</f>
        <v>0</v>
      </c>
      <c r="AH1026" s="49">
        <f>IFERROR(IF(OR($V1026&lt;&gt;"Ja",VLOOKUP($C1026,Listen!$A$2:$F$45,5,0)="Nein",D1026&lt;IF(C1026="LNG Anbindungsanlagen gemäß separater Festlegung",2022,2023)),$AC1026,$AA1026),0)</f>
        <v>0</v>
      </c>
      <c r="AI1026" s="49">
        <f>IFERROR(IF(OR($W1026&lt;&gt;"Ja",VLOOKUP($C1026,Listen!$A$2:$F$45,6,0)="Nein"),$AC1026,$AB1026),0)</f>
        <v>0</v>
      </c>
      <c r="AJ1026" s="49">
        <f>IFERROR(IF(OR($W1026&lt;&gt;"Ja",VLOOKUP($C1026,Listen!$A$2:$F$45,6,0)="Nein"),$AC1026,$AB1026),0)</f>
        <v>0</v>
      </c>
      <c r="AK1026" s="49">
        <f>IFERROR(IF(OR($W1026&lt;&gt;"Ja",VLOOKUP($C1026,Listen!$A$2:$F$45,6,0)="Nein"),$AC1026,$AB1026),0)</f>
        <v>0</v>
      </c>
      <c r="AL1026" s="51">
        <f t="shared" si="321"/>
        <v>0</v>
      </c>
      <c r="AM1026" s="296">
        <f>IFERROR(IF(VLOOKUP($C1026,Listen!$A$2:$F$45,6,0)="Ja",MAX(BC1026:BD1026),D_SAV!$BC1026),0)</f>
        <v>0</v>
      </c>
      <c r="AN1026" s="51">
        <f t="shared" si="322"/>
        <v>0</v>
      </c>
      <c r="AP1026" s="304">
        <f t="shared" si="323"/>
        <v>0</v>
      </c>
      <c r="AQ1026" s="304">
        <f t="shared" si="324"/>
        <v>0</v>
      </c>
      <c r="AR1026" s="304">
        <f t="shared" si="325"/>
        <v>0</v>
      </c>
      <c r="AS1026" s="304">
        <f t="shared" si="326"/>
        <v>0</v>
      </c>
      <c r="AT1026" s="304">
        <f t="shared" si="327"/>
        <v>0</v>
      </c>
      <c r="AU1026" s="304">
        <f t="shared" si="328"/>
        <v>0</v>
      </c>
      <c r="AV1026" s="304">
        <f t="shared" si="329"/>
        <v>0</v>
      </c>
      <c r="AW1026" s="304">
        <f t="shared" si="330"/>
        <v>0</v>
      </c>
      <c r="AX1026" s="304">
        <f t="shared" si="331"/>
        <v>0</v>
      </c>
      <c r="AY1026" s="304">
        <f t="shared" si="332"/>
        <v>0</v>
      </c>
      <c r="AZ1026" s="304">
        <f t="shared" si="333"/>
        <v>0</v>
      </c>
      <c r="BA1026" s="304">
        <f t="shared" si="334"/>
        <v>0</v>
      </c>
      <c r="BB1026" s="304">
        <f t="shared" si="335"/>
        <v>0</v>
      </c>
      <c r="BC1026" s="304">
        <f t="shared" si="336"/>
        <v>0</v>
      </c>
      <c r="BD1026" s="304">
        <f t="shared" si="337"/>
        <v>0</v>
      </c>
      <c r="BE1026" s="304">
        <f>IFERROR(IF(VLOOKUP($C1026,Listen!$A$2:$F$45,6,0)="Ja",BB1026-MAX(BC1026:BD1026),BB1026-BC1026),0)</f>
        <v>0</v>
      </c>
    </row>
    <row r="1027" spans="1:57" x14ac:dyDescent="0.25">
      <c r="A1027" s="320" t="str">
        <f>IF(AND(D1027&lt;&gt;0,C1027&lt;&gt;0,E1027&lt;&gt;0),IF(B1027&lt;&gt;0,CONCATENATE(B1027,"-AGr",VLOOKUP(C1027,Listen!$A$2:$D$45,4,FALSE),"-",D1027,"-",E1027,),CONCATENATE("AGr",VLOOKUP(C1027,Listen!$A$2:$D$45,4,FALSE),"-",D1027,"-",E1027)),"keine vollständige ID")</f>
        <v>keine vollständige ID</v>
      </c>
      <c r="B1027" s="301"/>
      <c r="C1027" s="287"/>
      <c r="D1027" s="34"/>
      <c r="E1027" s="306"/>
      <c r="F1027" s="116"/>
      <c r="G1027" s="17"/>
      <c r="H1027" s="17"/>
      <c r="I1027" s="17"/>
      <c r="J1027" s="17"/>
      <c r="K1027" s="17"/>
      <c r="L1027" s="17"/>
      <c r="M1027" s="17"/>
      <c r="N1027" s="17"/>
      <c r="O1027" s="116"/>
      <c r="P1027" s="117">
        <f>IF(D1027&gt;A_Stammdaten!$B$12,0,SUM(G1027,H1027,J1027,L1027:M1027)-SUM(I1027,K1027,N1027:O1027))</f>
        <v>0</v>
      </c>
      <c r="Q1027" s="17"/>
      <c r="R1027" s="17"/>
      <c r="S1027" s="17"/>
      <c r="T1027" s="17"/>
      <c r="U1027" s="62">
        <f t="shared" si="317"/>
        <v>0</v>
      </c>
      <c r="V1027" s="34"/>
      <c r="W1027" s="34"/>
      <c r="X1027" s="34"/>
      <c r="Y1027" s="34"/>
      <c r="Z1027" s="34"/>
      <c r="AA1027" s="63" t="str">
        <f t="shared" si="318"/>
        <v>-</v>
      </c>
      <c r="AB1027" s="63" t="str">
        <f t="shared" si="319"/>
        <v>-</v>
      </c>
      <c r="AC1027" s="63">
        <f>IF(ISBLANK($C1027),0,VLOOKUP($C1027,Listen!$A$2:$C$45,2,FALSE))</f>
        <v>0</v>
      </c>
      <c r="AD1027" s="63">
        <f>IF(ISBLANK($C1027),0,VLOOKUP($C1027,Listen!$A$2:$C$45,3,FALSE))</f>
        <v>0</v>
      </c>
      <c r="AE1027" s="49">
        <f t="shared" si="320"/>
        <v>0</v>
      </c>
      <c r="AF1027" s="49">
        <f t="shared" si="320"/>
        <v>0</v>
      </c>
      <c r="AG1027" s="49">
        <f>IFERROR(IF(OR($V1027&lt;&gt;"Ja",VLOOKUP($C1027,Listen!$A$2:$F$45,5,0)="Nein",D1027&lt;IF(C1027="LNG Anbindungsanlagen gemäß separater Festlegung",2022,2023)),$AC1027,$AA1027),0)</f>
        <v>0</v>
      </c>
      <c r="AH1027" s="49">
        <f>IFERROR(IF(OR($V1027&lt;&gt;"Ja",VLOOKUP($C1027,Listen!$A$2:$F$45,5,0)="Nein",D1027&lt;IF(C1027="LNG Anbindungsanlagen gemäß separater Festlegung",2022,2023)),$AC1027,$AA1027),0)</f>
        <v>0</v>
      </c>
      <c r="AI1027" s="49">
        <f>IFERROR(IF(OR($W1027&lt;&gt;"Ja",VLOOKUP($C1027,Listen!$A$2:$F$45,6,0)="Nein"),$AC1027,$AB1027),0)</f>
        <v>0</v>
      </c>
      <c r="AJ1027" s="49">
        <f>IFERROR(IF(OR($W1027&lt;&gt;"Ja",VLOOKUP($C1027,Listen!$A$2:$F$45,6,0)="Nein"),$AC1027,$AB1027),0)</f>
        <v>0</v>
      </c>
      <c r="AK1027" s="49">
        <f>IFERROR(IF(OR($W1027&lt;&gt;"Ja",VLOOKUP($C1027,Listen!$A$2:$F$45,6,0)="Nein"),$AC1027,$AB1027),0)</f>
        <v>0</v>
      </c>
      <c r="AL1027" s="51">
        <f t="shared" si="321"/>
        <v>0</v>
      </c>
      <c r="AM1027" s="296">
        <f>IFERROR(IF(VLOOKUP($C1027,Listen!$A$2:$F$45,6,0)="Ja",MAX(BC1027:BD1027),D_SAV!$BC1027),0)</f>
        <v>0</v>
      </c>
      <c r="AN1027" s="51">
        <f t="shared" si="322"/>
        <v>0</v>
      </c>
      <c r="AP1027" s="304">
        <f t="shared" si="323"/>
        <v>0</v>
      </c>
      <c r="AQ1027" s="304">
        <f t="shared" si="324"/>
        <v>0</v>
      </c>
      <c r="AR1027" s="304">
        <f t="shared" si="325"/>
        <v>0</v>
      </c>
      <c r="AS1027" s="304">
        <f t="shared" si="326"/>
        <v>0</v>
      </c>
      <c r="AT1027" s="304">
        <f t="shared" si="327"/>
        <v>0</v>
      </c>
      <c r="AU1027" s="304">
        <f t="shared" si="328"/>
        <v>0</v>
      </c>
      <c r="AV1027" s="304">
        <f t="shared" si="329"/>
        <v>0</v>
      </c>
      <c r="AW1027" s="304">
        <f t="shared" si="330"/>
        <v>0</v>
      </c>
      <c r="AX1027" s="304">
        <f t="shared" si="331"/>
        <v>0</v>
      </c>
      <c r="AY1027" s="304">
        <f t="shared" si="332"/>
        <v>0</v>
      </c>
      <c r="AZ1027" s="304">
        <f t="shared" si="333"/>
        <v>0</v>
      </c>
      <c r="BA1027" s="304">
        <f t="shared" si="334"/>
        <v>0</v>
      </c>
      <c r="BB1027" s="304">
        <f t="shared" si="335"/>
        <v>0</v>
      </c>
      <c r="BC1027" s="304">
        <f t="shared" si="336"/>
        <v>0</v>
      </c>
      <c r="BD1027" s="304">
        <f t="shared" si="337"/>
        <v>0</v>
      </c>
      <c r="BE1027" s="304">
        <f>IFERROR(IF(VLOOKUP($C1027,Listen!$A$2:$F$45,6,0)="Ja",BB1027-MAX(BC1027:BD1027),BB1027-BC1027),0)</f>
        <v>0</v>
      </c>
    </row>
    <row r="1028" spans="1:57" x14ac:dyDescent="0.25">
      <c r="A1028" s="320" t="str">
        <f>IF(AND(D1028&lt;&gt;0,C1028&lt;&gt;0,E1028&lt;&gt;0),IF(B1028&lt;&gt;0,CONCATENATE(B1028,"-AGr",VLOOKUP(C1028,Listen!$A$2:$D$45,4,FALSE),"-",D1028,"-",E1028,),CONCATENATE("AGr",VLOOKUP(C1028,Listen!$A$2:$D$45,4,FALSE),"-",D1028,"-",E1028)),"keine vollständige ID")</f>
        <v>keine vollständige ID</v>
      </c>
      <c r="B1028" s="301"/>
      <c r="C1028" s="287"/>
      <c r="D1028" s="34"/>
      <c r="E1028" s="306"/>
      <c r="F1028" s="116"/>
      <c r="G1028" s="17"/>
      <c r="H1028" s="17"/>
      <c r="I1028" s="17"/>
      <c r="J1028" s="17"/>
      <c r="K1028" s="17"/>
      <c r="L1028" s="17"/>
      <c r="M1028" s="17"/>
      <c r="N1028" s="17"/>
      <c r="O1028" s="116"/>
      <c r="P1028" s="117">
        <f>IF(D1028&gt;A_Stammdaten!$B$12,0,SUM(G1028,H1028,J1028,L1028:M1028)-SUM(I1028,K1028,N1028:O1028))</f>
        <v>0</v>
      </c>
      <c r="Q1028" s="17"/>
      <c r="R1028" s="17"/>
      <c r="S1028" s="17"/>
      <c r="T1028" s="17"/>
      <c r="U1028" s="62">
        <f t="shared" si="317"/>
        <v>0</v>
      </c>
      <c r="V1028" s="34"/>
      <c r="W1028" s="34"/>
      <c r="X1028" s="34"/>
      <c r="Y1028" s="34"/>
      <c r="Z1028" s="34"/>
      <c r="AA1028" s="63" t="str">
        <f t="shared" si="318"/>
        <v>-</v>
      </c>
      <c r="AB1028" s="63" t="str">
        <f t="shared" si="319"/>
        <v>-</v>
      </c>
      <c r="AC1028" s="63">
        <f>IF(ISBLANK($C1028),0,VLOOKUP($C1028,Listen!$A$2:$C$45,2,FALSE))</f>
        <v>0</v>
      </c>
      <c r="AD1028" s="63">
        <f>IF(ISBLANK($C1028),0,VLOOKUP($C1028,Listen!$A$2:$C$45,3,FALSE))</f>
        <v>0</v>
      </c>
      <c r="AE1028" s="49">
        <f t="shared" si="320"/>
        <v>0</v>
      </c>
      <c r="AF1028" s="49">
        <f t="shared" si="320"/>
        <v>0</v>
      </c>
      <c r="AG1028" s="49">
        <f>IFERROR(IF(OR($V1028&lt;&gt;"Ja",VLOOKUP($C1028,Listen!$A$2:$F$45,5,0)="Nein",D1028&lt;IF(C1028="LNG Anbindungsanlagen gemäß separater Festlegung",2022,2023)),$AC1028,$AA1028),0)</f>
        <v>0</v>
      </c>
      <c r="AH1028" s="49">
        <f>IFERROR(IF(OR($V1028&lt;&gt;"Ja",VLOOKUP($C1028,Listen!$A$2:$F$45,5,0)="Nein",D1028&lt;IF(C1028="LNG Anbindungsanlagen gemäß separater Festlegung",2022,2023)),$AC1028,$AA1028),0)</f>
        <v>0</v>
      </c>
      <c r="AI1028" s="49">
        <f>IFERROR(IF(OR($W1028&lt;&gt;"Ja",VLOOKUP($C1028,Listen!$A$2:$F$45,6,0)="Nein"),$AC1028,$AB1028),0)</f>
        <v>0</v>
      </c>
      <c r="AJ1028" s="49">
        <f>IFERROR(IF(OR($W1028&lt;&gt;"Ja",VLOOKUP($C1028,Listen!$A$2:$F$45,6,0)="Nein"),$AC1028,$AB1028),0)</f>
        <v>0</v>
      </c>
      <c r="AK1028" s="49">
        <f>IFERROR(IF(OR($W1028&lt;&gt;"Ja",VLOOKUP($C1028,Listen!$A$2:$F$45,6,0)="Nein"),$AC1028,$AB1028),0)</f>
        <v>0</v>
      </c>
      <c r="AL1028" s="51">
        <f t="shared" si="321"/>
        <v>0</v>
      </c>
      <c r="AM1028" s="296">
        <f>IFERROR(IF(VLOOKUP($C1028,Listen!$A$2:$F$45,6,0)="Ja",MAX(BC1028:BD1028),D_SAV!$BC1028),0)</f>
        <v>0</v>
      </c>
      <c r="AN1028" s="51">
        <f t="shared" si="322"/>
        <v>0</v>
      </c>
      <c r="AP1028" s="304">
        <f t="shared" si="323"/>
        <v>0</v>
      </c>
      <c r="AQ1028" s="304">
        <f t="shared" si="324"/>
        <v>0</v>
      </c>
      <c r="AR1028" s="304">
        <f t="shared" si="325"/>
        <v>0</v>
      </c>
      <c r="AS1028" s="304">
        <f t="shared" si="326"/>
        <v>0</v>
      </c>
      <c r="AT1028" s="304">
        <f t="shared" si="327"/>
        <v>0</v>
      </c>
      <c r="AU1028" s="304">
        <f t="shared" si="328"/>
        <v>0</v>
      </c>
      <c r="AV1028" s="304">
        <f t="shared" si="329"/>
        <v>0</v>
      </c>
      <c r="AW1028" s="304">
        <f t="shared" si="330"/>
        <v>0</v>
      </c>
      <c r="AX1028" s="304">
        <f t="shared" si="331"/>
        <v>0</v>
      </c>
      <c r="AY1028" s="304">
        <f t="shared" si="332"/>
        <v>0</v>
      </c>
      <c r="AZ1028" s="304">
        <f t="shared" si="333"/>
        <v>0</v>
      </c>
      <c r="BA1028" s="304">
        <f t="shared" si="334"/>
        <v>0</v>
      </c>
      <c r="BB1028" s="304">
        <f t="shared" si="335"/>
        <v>0</v>
      </c>
      <c r="BC1028" s="304">
        <f t="shared" si="336"/>
        <v>0</v>
      </c>
      <c r="BD1028" s="304">
        <f t="shared" si="337"/>
        <v>0</v>
      </c>
      <c r="BE1028" s="304">
        <f>IFERROR(IF(VLOOKUP($C1028,Listen!$A$2:$F$45,6,0)="Ja",BB1028-MAX(BC1028:BD1028),BB1028-BC1028),0)</f>
        <v>0</v>
      </c>
    </row>
    <row r="1029" spans="1:57" x14ac:dyDescent="0.25">
      <c r="A1029" s="320" t="str">
        <f>IF(AND(D1029&lt;&gt;0,C1029&lt;&gt;0,E1029&lt;&gt;0),IF(B1029&lt;&gt;0,CONCATENATE(B1029,"-AGr",VLOOKUP(C1029,Listen!$A$2:$D$45,4,FALSE),"-",D1029,"-",E1029,),CONCATENATE("AGr",VLOOKUP(C1029,Listen!$A$2:$D$45,4,FALSE),"-",D1029,"-",E1029)),"keine vollständige ID")</f>
        <v>keine vollständige ID</v>
      </c>
      <c r="B1029" s="301"/>
      <c r="C1029" s="287"/>
      <c r="D1029" s="34"/>
      <c r="E1029" s="306"/>
      <c r="F1029" s="116"/>
      <c r="G1029" s="17"/>
      <c r="H1029" s="17"/>
      <c r="I1029" s="17"/>
      <c r="J1029" s="17"/>
      <c r="K1029" s="17"/>
      <c r="L1029" s="17"/>
      <c r="M1029" s="17"/>
      <c r="N1029" s="17"/>
      <c r="O1029" s="116"/>
      <c r="P1029" s="117">
        <f>IF(D1029&gt;A_Stammdaten!$B$12,0,SUM(G1029,H1029,J1029,L1029:M1029)-SUM(I1029,K1029,N1029:O1029))</f>
        <v>0</v>
      </c>
      <c r="Q1029" s="17"/>
      <c r="R1029" s="17"/>
      <c r="S1029" s="17"/>
      <c r="T1029" s="17"/>
      <c r="U1029" s="62">
        <f t="shared" si="317"/>
        <v>0</v>
      </c>
      <c r="V1029" s="34"/>
      <c r="W1029" s="34"/>
      <c r="X1029" s="34"/>
      <c r="Y1029" s="34"/>
      <c r="Z1029" s="34"/>
      <c r="AA1029" s="63" t="str">
        <f t="shared" si="318"/>
        <v>-</v>
      </c>
      <c r="AB1029" s="63" t="str">
        <f t="shared" si="319"/>
        <v>-</v>
      </c>
      <c r="AC1029" s="63">
        <f>IF(ISBLANK($C1029),0,VLOOKUP($C1029,Listen!$A$2:$C$45,2,FALSE))</f>
        <v>0</v>
      </c>
      <c r="AD1029" s="63">
        <f>IF(ISBLANK($C1029),0,VLOOKUP($C1029,Listen!$A$2:$C$45,3,FALSE))</f>
        <v>0</v>
      </c>
      <c r="AE1029" s="49">
        <f t="shared" si="320"/>
        <v>0</v>
      </c>
      <c r="AF1029" s="49">
        <f t="shared" si="320"/>
        <v>0</v>
      </c>
      <c r="AG1029" s="49">
        <f>IFERROR(IF(OR($V1029&lt;&gt;"Ja",VLOOKUP($C1029,Listen!$A$2:$F$45,5,0)="Nein",D1029&lt;IF(C1029="LNG Anbindungsanlagen gemäß separater Festlegung",2022,2023)),$AC1029,$AA1029),0)</f>
        <v>0</v>
      </c>
      <c r="AH1029" s="49">
        <f>IFERROR(IF(OR($V1029&lt;&gt;"Ja",VLOOKUP($C1029,Listen!$A$2:$F$45,5,0)="Nein",D1029&lt;IF(C1029="LNG Anbindungsanlagen gemäß separater Festlegung",2022,2023)),$AC1029,$AA1029),0)</f>
        <v>0</v>
      </c>
      <c r="AI1029" s="49">
        <f>IFERROR(IF(OR($W1029&lt;&gt;"Ja",VLOOKUP($C1029,Listen!$A$2:$F$45,6,0)="Nein"),$AC1029,$AB1029),0)</f>
        <v>0</v>
      </c>
      <c r="AJ1029" s="49">
        <f>IFERROR(IF(OR($W1029&lt;&gt;"Ja",VLOOKUP($C1029,Listen!$A$2:$F$45,6,0)="Nein"),$AC1029,$AB1029),0)</f>
        <v>0</v>
      </c>
      <c r="AK1029" s="49">
        <f>IFERROR(IF(OR($W1029&lt;&gt;"Ja",VLOOKUP($C1029,Listen!$A$2:$F$45,6,0)="Nein"),$AC1029,$AB1029),0)</f>
        <v>0</v>
      </c>
      <c r="AL1029" s="51">
        <f t="shared" si="321"/>
        <v>0</v>
      </c>
      <c r="AM1029" s="296">
        <f>IFERROR(IF(VLOOKUP($C1029,Listen!$A$2:$F$45,6,0)="Ja",MAX(BC1029:BD1029),D_SAV!$BC1029),0)</f>
        <v>0</v>
      </c>
      <c r="AN1029" s="51">
        <f t="shared" si="322"/>
        <v>0</v>
      </c>
      <c r="AP1029" s="304">
        <f t="shared" si="323"/>
        <v>0</v>
      </c>
      <c r="AQ1029" s="304">
        <f t="shared" si="324"/>
        <v>0</v>
      </c>
      <c r="AR1029" s="304">
        <f t="shared" si="325"/>
        <v>0</v>
      </c>
      <c r="AS1029" s="304">
        <f t="shared" si="326"/>
        <v>0</v>
      </c>
      <c r="AT1029" s="304">
        <f t="shared" si="327"/>
        <v>0</v>
      </c>
      <c r="AU1029" s="304">
        <f t="shared" si="328"/>
        <v>0</v>
      </c>
      <c r="AV1029" s="304">
        <f t="shared" si="329"/>
        <v>0</v>
      </c>
      <c r="AW1029" s="304">
        <f t="shared" si="330"/>
        <v>0</v>
      </c>
      <c r="AX1029" s="304">
        <f t="shared" si="331"/>
        <v>0</v>
      </c>
      <c r="AY1029" s="304">
        <f t="shared" si="332"/>
        <v>0</v>
      </c>
      <c r="AZ1029" s="304">
        <f t="shared" si="333"/>
        <v>0</v>
      </c>
      <c r="BA1029" s="304">
        <f t="shared" si="334"/>
        <v>0</v>
      </c>
      <c r="BB1029" s="304">
        <f t="shared" si="335"/>
        <v>0</v>
      </c>
      <c r="BC1029" s="304">
        <f t="shared" si="336"/>
        <v>0</v>
      </c>
      <c r="BD1029" s="304">
        <f t="shared" si="337"/>
        <v>0</v>
      </c>
      <c r="BE1029" s="304">
        <f>IFERROR(IF(VLOOKUP($C1029,Listen!$A$2:$F$45,6,0)="Ja",BB1029-MAX(BC1029:BD1029),BB1029-BC1029),0)</f>
        <v>0</v>
      </c>
    </row>
    <row r="1030" spans="1:57" x14ac:dyDescent="0.25">
      <c r="A1030" s="320" t="str">
        <f>IF(AND(D1030&lt;&gt;0,C1030&lt;&gt;0,E1030&lt;&gt;0),IF(B1030&lt;&gt;0,CONCATENATE(B1030,"-AGr",VLOOKUP(C1030,Listen!$A$2:$D$45,4,FALSE),"-",D1030,"-",E1030,),CONCATENATE("AGr",VLOOKUP(C1030,Listen!$A$2:$D$45,4,FALSE),"-",D1030,"-",E1030)),"keine vollständige ID")</f>
        <v>keine vollständige ID</v>
      </c>
      <c r="B1030" s="301"/>
      <c r="C1030" s="287"/>
      <c r="D1030" s="34"/>
      <c r="E1030" s="306"/>
      <c r="F1030" s="116"/>
      <c r="G1030" s="17"/>
      <c r="H1030" s="17"/>
      <c r="I1030" s="17"/>
      <c r="J1030" s="17"/>
      <c r="K1030" s="17"/>
      <c r="L1030" s="17"/>
      <c r="M1030" s="17"/>
      <c r="N1030" s="17"/>
      <c r="O1030" s="116"/>
      <c r="P1030" s="117">
        <f>IF(D1030&gt;A_Stammdaten!$B$12,0,SUM(G1030,H1030,J1030,L1030:M1030)-SUM(I1030,K1030,N1030:O1030))</f>
        <v>0</v>
      </c>
      <c r="Q1030" s="17"/>
      <c r="R1030" s="17"/>
      <c r="S1030" s="17"/>
      <c r="T1030" s="17"/>
      <c r="U1030" s="62">
        <f t="shared" ref="U1030:U1093" si="338">P1030-SUM(Q1030:T1030)</f>
        <v>0</v>
      </c>
      <c r="V1030" s="34"/>
      <c r="W1030" s="34"/>
      <c r="X1030" s="34"/>
      <c r="Y1030" s="34"/>
      <c r="Z1030" s="34"/>
      <c r="AA1030" s="63" t="str">
        <f t="shared" ref="AA1030:AA1093" si="339">IF($V1030="Ja",MIN(2044-$D1030+1,AC1030),"-")</f>
        <v>-</v>
      </c>
      <c r="AB1030" s="63" t="str">
        <f t="shared" ref="AB1030:AB1093" si="340">IF($Z1030="","-",MIN($Z1030-$D1030+1,AC1030))</f>
        <v>-</v>
      </c>
      <c r="AC1030" s="63">
        <f>IF(ISBLANK($C1030),0,VLOOKUP($C1030,Listen!$A$2:$C$45,2,FALSE))</f>
        <v>0</v>
      </c>
      <c r="AD1030" s="63">
        <f>IF(ISBLANK($C1030),0,VLOOKUP($C1030,Listen!$A$2:$C$45,3,FALSE))</f>
        <v>0</v>
      </c>
      <c r="AE1030" s="49">
        <f t="shared" ref="AE1030:AF1093" si="341">IFERROR($AC1030,0)</f>
        <v>0</v>
      </c>
      <c r="AF1030" s="49">
        <f t="shared" si="341"/>
        <v>0</v>
      </c>
      <c r="AG1030" s="49">
        <f>IFERROR(IF(OR($V1030&lt;&gt;"Ja",VLOOKUP($C1030,Listen!$A$2:$F$45,5,0)="Nein",D1030&lt;IF(C1030="LNG Anbindungsanlagen gemäß separater Festlegung",2022,2023)),$AC1030,$AA1030),0)</f>
        <v>0</v>
      </c>
      <c r="AH1030" s="49">
        <f>IFERROR(IF(OR($V1030&lt;&gt;"Ja",VLOOKUP($C1030,Listen!$A$2:$F$45,5,0)="Nein",D1030&lt;IF(C1030="LNG Anbindungsanlagen gemäß separater Festlegung",2022,2023)),$AC1030,$AA1030),0)</f>
        <v>0</v>
      </c>
      <c r="AI1030" s="49">
        <f>IFERROR(IF(OR($W1030&lt;&gt;"Ja",VLOOKUP($C1030,Listen!$A$2:$F$45,6,0)="Nein"),$AC1030,$AB1030),0)</f>
        <v>0</v>
      </c>
      <c r="AJ1030" s="49">
        <f>IFERROR(IF(OR($W1030&lt;&gt;"Ja",VLOOKUP($C1030,Listen!$A$2:$F$45,6,0)="Nein"),$AC1030,$AB1030),0)</f>
        <v>0</v>
      </c>
      <c r="AK1030" s="49">
        <f>IFERROR(IF(OR($W1030&lt;&gt;"Ja",VLOOKUP($C1030,Listen!$A$2:$F$45,6,0)="Nein"),$AC1030,$AB1030),0)</f>
        <v>0</v>
      </c>
      <c r="AL1030" s="51">
        <f t="shared" ref="AL1030:AL1093" si="342">BB1030</f>
        <v>0</v>
      </c>
      <c r="AM1030" s="296">
        <f>IFERROR(IF(VLOOKUP($C1030,Listen!$A$2:$F$45,6,0)="Ja",MAX(BC1030:BD1030),D_SAV!$BC1030),0)</f>
        <v>0</v>
      </c>
      <c r="AN1030" s="51">
        <f t="shared" ref="AN1030:AN1093" si="343">BE1030</f>
        <v>0</v>
      </c>
      <c r="AP1030" s="304">
        <f t="shared" ref="AP1030:AP1093" si="344">AO1030+IF($D1030=AP$3,$U1030,0)</f>
        <v>0</v>
      </c>
      <c r="AQ1030" s="304">
        <f t="shared" ref="AQ1030:AQ1093" si="345">IF(AP1030=0,0,IF($AE1030-(AP$3-$D1030)&lt;=0,AP1030,AP1030/($AE1030-(AP$3-$D1030))))</f>
        <v>0</v>
      </c>
      <c r="AR1030" s="304">
        <f t="shared" ref="AR1030:AR1093" si="346">AP1030-AQ1030</f>
        <v>0</v>
      </c>
      <c r="AS1030" s="304">
        <f t="shared" ref="AS1030:AS1093" si="347">AR1030+IF($D1030=AS$3,$U1030,0)</f>
        <v>0</v>
      </c>
      <c r="AT1030" s="304">
        <f t="shared" ref="AT1030:AT1093" si="348">IF(AS1030=0,0,IF($AF1030-(AS$3-$D1030)&lt;=0,AS1030,AS1030/($AF1030-(AS$3-$D1030))))</f>
        <v>0</v>
      </c>
      <c r="AU1030" s="304">
        <f t="shared" ref="AU1030:AU1093" si="349">AS1030-AT1030</f>
        <v>0</v>
      </c>
      <c r="AV1030" s="304">
        <f t="shared" ref="AV1030:AV1093" si="350">AU1030+IF($D1030=AV$3,$U1030,0)</f>
        <v>0</v>
      </c>
      <c r="AW1030" s="304">
        <f t="shared" ref="AW1030:AW1093" si="351">IF(AV1030=0,0,IF($AG1030-(AV$3-$D1030)&lt;=0,AV1030,AV1030/($AG1030-(AV$3-$D1030))))</f>
        <v>0</v>
      </c>
      <c r="AX1030" s="304">
        <f t="shared" ref="AX1030:AX1093" si="352">AV1030-AW1030</f>
        <v>0</v>
      </c>
      <c r="AY1030" s="304">
        <f t="shared" ref="AY1030:AY1093" si="353">AX1030+IF($D1030=AY$3,$U1030,0)</f>
        <v>0</v>
      </c>
      <c r="AZ1030" s="304">
        <f t="shared" ref="AZ1030:AZ1093" si="354">IF(AY1030=0,0,IF($AH1030-(AY$3-$D1030)&lt;=0,AY1030,AY1030/($AH1030-(AY$3-$D1030))))</f>
        <v>0</v>
      </c>
      <c r="BA1030" s="304">
        <f t="shared" ref="BA1030:BA1093" si="355">AY1030-AZ1030</f>
        <v>0</v>
      </c>
      <c r="BB1030" s="304">
        <f t="shared" ref="BB1030:BB1093" si="356">BA1030+IF($D1030=BB$3,$U1030,0)</f>
        <v>0</v>
      </c>
      <c r="BC1030" s="304">
        <f t="shared" ref="BC1030:BC1093" si="357">IF(BB1030=0,0,IF($AI1030-(BB$3-$D1030)&lt;=0,BB1030,BB1030/($AI1030-(BB$3-$D1030))))</f>
        <v>0</v>
      </c>
      <c r="BD1030" s="304">
        <f t="shared" ref="BD1030:BD1093" si="358">BB1030*Y1030/100</f>
        <v>0</v>
      </c>
      <c r="BE1030" s="304">
        <f>IFERROR(IF(VLOOKUP($C1030,Listen!$A$2:$F$45,6,0)="Ja",BB1030-MAX(BC1030:BD1030),BB1030-BC1030),0)</f>
        <v>0</v>
      </c>
    </row>
    <row r="1031" spans="1:57" x14ac:dyDescent="0.25">
      <c r="A1031" s="320" t="str">
        <f>IF(AND(D1031&lt;&gt;0,C1031&lt;&gt;0,E1031&lt;&gt;0),IF(B1031&lt;&gt;0,CONCATENATE(B1031,"-AGr",VLOOKUP(C1031,Listen!$A$2:$D$45,4,FALSE),"-",D1031,"-",E1031,),CONCATENATE("AGr",VLOOKUP(C1031,Listen!$A$2:$D$45,4,FALSE),"-",D1031,"-",E1031)),"keine vollständige ID")</f>
        <v>keine vollständige ID</v>
      </c>
      <c r="B1031" s="301"/>
      <c r="C1031" s="287"/>
      <c r="D1031" s="34"/>
      <c r="E1031" s="306"/>
      <c r="F1031" s="116"/>
      <c r="G1031" s="17"/>
      <c r="H1031" s="17"/>
      <c r="I1031" s="17"/>
      <c r="J1031" s="17"/>
      <c r="K1031" s="17"/>
      <c r="L1031" s="17"/>
      <c r="M1031" s="17"/>
      <c r="N1031" s="17"/>
      <c r="O1031" s="116"/>
      <c r="P1031" s="117">
        <f>IF(D1031&gt;A_Stammdaten!$B$12,0,SUM(G1031,H1031,J1031,L1031:M1031)-SUM(I1031,K1031,N1031:O1031))</f>
        <v>0</v>
      </c>
      <c r="Q1031" s="17"/>
      <c r="R1031" s="17"/>
      <c r="S1031" s="17"/>
      <c r="T1031" s="17"/>
      <c r="U1031" s="62">
        <f t="shared" si="338"/>
        <v>0</v>
      </c>
      <c r="V1031" s="34"/>
      <c r="W1031" s="34"/>
      <c r="X1031" s="34"/>
      <c r="Y1031" s="34"/>
      <c r="Z1031" s="34"/>
      <c r="AA1031" s="63" t="str">
        <f t="shared" si="339"/>
        <v>-</v>
      </c>
      <c r="AB1031" s="63" t="str">
        <f t="shared" si="340"/>
        <v>-</v>
      </c>
      <c r="AC1031" s="63">
        <f>IF(ISBLANK($C1031),0,VLOOKUP($C1031,Listen!$A$2:$C$45,2,FALSE))</f>
        <v>0</v>
      </c>
      <c r="AD1031" s="63">
        <f>IF(ISBLANK($C1031),0,VLOOKUP($C1031,Listen!$A$2:$C$45,3,FALSE))</f>
        <v>0</v>
      </c>
      <c r="AE1031" s="49">
        <f t="shared" si="341"/>
        <v>0</v>
      </c>
      <c r="AF1031" s="49">
        <f t="shared" si="341"/>
        <v>0</v>
      </c>
      <c r="AG1031" s="49">
        <f>IFERROR(IF(OR($V1031&lt;&gt;"Ja",VLOOKUP($C1031,Listen!$A$2:$F$45,5,0)="Nein",D1031&lt;IF(C1031="LNG Anbindungsanlagen gemäß separater Festlegung",2022,2023)),$AC1031,$AA1031),0)</f>
        <v>0</v>
      </c>
      <c r="AH1031" s="49">
        <f>IFERROR(IF(OR($V1031&lt;&gt;"Ja",VLOOKUP($C1031,Listen!$A$2:$F$45,5,0)="Nein",D1031&lt;IF(C1031="LNG Anbindungsanlagen gemäß separater Festlegung",2022,2023)),$AC1031,$AA1031),0)</f>
        <v>0</v>
      </c>
      <c r="AI1031" s="49">
        <f>IFERROR(IF(OR($W1031&lt;&gt;"Ja",VLOOKUP($C1031,Listen!$A$2:$F$45,6,0)="Nein"),$AC1031,$AB1031),0)</f>
        <v>0</v>
      </c>
      <c r="AJ1031" s="49">
        <f>IFERROR(IF(OR($W1031&lt;&gt;"Ja",VLOOKUP($C1031,Listen!$A$2:$F$45,6,0)="Nein"),$AC1031,$AB1031),0)</f>
        <v>0</v>
      </c>
      <c r="AK1031" s="49">
        <f>IFERROR(IF(OR($W1031&lt;&gt;"Ja",VLOOKUP($C1031,Listen!$A$2:$F$45,6,0)="Nein"),$AC1031,$AB1031),0)</f>
        <v>0</v>
      </c>
      <c r="AL1031" s="51">
        <f t="shared" si="342"/>
        <v>0</v>
      </c>
      <c r="AM1031" s="296">
        <f>IFERROR(IF(VLOOKUP($C1031,Listen!$A$2:$F$45,6,0)="Ja",MAX(BC1031:BD1031),D_SAV!$BC1031),0)</f>
        <v>0</v>
      </c>
      <c r="AN1031" s="51">
        <f t="shared" si="343"/>
        <v>0</v>
      </c>
      <c r="AP1031" s="304">
        <f t="shared" si="344"/>
        <v>0</v>
      </c>
      <c r="AQ1031" s="304">
        <f t="shared" si="345"/>
        <v>0</v>
      </c>
      <c r="AR1031" s="304">
        <f t="shared" si="346"/>
        <v>0</v>
      </c>
      <c r="AS1031" s="304">
        <f t="shared" si="347"/>
        <v>0</v>
      </c>
      <c r="AT1031" s="304">
        <f t="shared" si="348"/>
        <v>0</v>
      </c>
      <c r="AU1031" s="304">
        <f t="shared" si="349"/>
        <v>0</v>
      </c>
      <c r="AV1031" s="304">
        <f t="shared" si="350"/>
        <v>0</v>
      </c>
      <c r="AW1031" s="304">
        <f t="shared" si="351"/>
        <v>0</v>
      </c>
      <c r="AX1031" s="304">
        <f t="shared" si="352"/>
        <v>0</v>
      </c>
      <c r="AY1031" s="304">
        <f t="shared" si="353"/>
        <v>0</v>
      </c>
      <c r="AZ1031" s="304">
        <f t="shared" si="354"/>
        <v>0</v>
      </c>
      <c r="BA1031" s="304">
        <f t="shared" si="355"/>
        <v>0</v>
      </c>
      <c r="BB1031" s="304">
        <f t="shared" si="356"/>
        <v>0</v>
      </c>
      <c r="BC1031" s="304">
        <f t="shared" si="357"/>
        <v>0</v>
      </c>
      <c r="BD1031" s="304">
        <f t="shared" si="358"/>
        <v>0</v>
      </c>
      <c r="BE1031" s="304">
        <f>IFERROR(IF(VLOOKUP($C1031,Listen!$A$2:$F$45,6,0)="Ja",BB1031-MAX(BC1031:BD1031),BB1031-BC1031),0)</f>
        <v>0</v>
      </c>
    </row>
    <row r="1032" spans="1:57" x14ac:dyDescent="0.25">
      <c r="A1032" s="320" t="str">
        <f>IF(AND(D1032&lt;&gt;0,C1032&lt;&gt;0,E1032&lt;&gt;0),IF(B1032&lt;&gt;0,CONCATENATE(B1032,"-AGr",VLOOKUP(C1032,Listen!$A$2:$D$45,4,FALSE),"-",D1032,"-",E1032,),CONCATENATE("AGr",VLOOKUP(C1032,Listen!$A$2:$D$45,4,FALSE),"-",D1032,"-",E1032)),"keine vollständige ID")</f>
        <v>keine vollständige ID</v>
      </c>
      <c r="B1032" s="301"/>
      <c r="C1032" s="287"/>
      <c r="D1032" s="34"/>
      <c r="E1032" s="306"/>
      <c r="F1032" s="116"/>
      <c r="G1032" s="17"/>
      <c r="H1032" s="17"/>
      <c r="I1032" s="17"/>
      <c r="J1032" s="17"/>
      <c r="K1032" s="17"/>
      <c r="L1032" s="17"/>
      <c r="M1032" s="17"/>
      <c r="N1032" s="17"/>
      <c r="O1032" s="116"/>
      <c r="P1032" s="117">
        <f>IF(D1032&gt;A_Stammdaten!$B$12,0,SUM(G1032,H1032,J1032,L1032:M1032)-SUM(I1032,K1032,N1032:O1032))</f>
        <v>0</v>
      </c>
      <c r="Q1032" s="17"/>
      <c r="R1032" s="17"/>
      <c r="S1032" s="17"/>
      <c r="T1032" s="17"/>
      <c r="U1032" s="62">
        <f t="shared" si="338"/>
        <v>0</v>
      </c>
      <c r="V1032" s="34"/>
      <c r="W1032" s="34"/>
      <c r="X1032" s="34"/>
      <c r="Y1032" s="34"/>
      <c r="Z1032" s="34"/>
      <c r="AA1032" s="63" t="str">
        <f t="shared" si="339"/>
        <v>-</v>
      </c>
      <c r="AB1032" s="63" t="str">
        <f t="shared" si="340"/>
        <v>-</v>
      </c>
      <c r="AC1032" s="63">
        <f>IF(ISBLANK($C1032),0,VLOOKUP($C1032,Listen!$A$2:$C$45,2,FALSE))</f>
        <v>0</v>
      </c>
      <c r="AD1032" s="63">
        <f>IF(ISBLANK($C1032),0,VLOOKUP($C1032,Listen!$A$2:$C$45,3,FALSE))</f>
        <v>0</v>
      </c>
      <c r="AE1032" s="49">
        <f t="shared" si="341"/>
        <v>0</v>
      </c>
      <c r="AF1032" s="49">
        <f t="shared" si="341"/>
        <v>0</v>
      </c>
      <c r="AG1032" s="49">
        <f>IFERROR(IF(OR($V1032&lt;&gt;"Ja",VLOOKUP($C1032,Listen!$A$2:$F$45,5,0)="Nein",D1032&lt;IF(C1032="LNG Anbindungsanlagen gemäß separater Festlegung",2022,2023)),$AC1032,$AA1032),0)</f>
        <v>0</v>
      </c>
      <c r="AH1032" s="49">
        <f>IFERROR(IF(OR($V1032&lt;&gt;"Ja",VLOOKUP($C1032,Listen!$A$2:$F$45,5,0)="Nein",D1032&lt;IF(C1032="LNG Anbindungsanlagen gemäß separater Festlegung",2022,2023)),$AC1032,$AA1032),0)</f>
        <v>0</v>
      </c>
      <c r="AI1032" s="49">
        <f>IFERROR(IF(OR($W1032&lt;&gt;"Ja",VLOOKUP($C1032,Listen!$A$2:$F$45,6,0)="Nein"),$AC1032,$AB1032),0)</f>
        <v>0</v>
      </c>
      <c r="AJ1032" s="49">
        <f>IFERROR(IF(OR($W1032&lt;&gt;"Ja",VLOOKUP($C1032,Listen!$A$2:$F$45,6,0)="Nein"),$AC1032,$AB1032),0)</f>
        <v>0</v>
      </c>
      <c r="AK1032" s="49">
        <f>IFERROR(IF(OR($W1032&lt;&gt;"Ja",VLOOKUP($C1032,Listen!$A$2:$F$45,6,0)="Nein"),$AC1032,$AB1032),0)</f>
        <v>0</v>
      </c>
      <c r="AL1032" s="51">
        <f t="shared" si="342"/>
        <v>0</v>
      </c>
      <c r="AM1032" s="296">
        <f>IFERROR(IF(VLOOKUP($C1032,Listen!$A$2:$F$45,6,0)="Ja",MAX(BC1032:BD1032),D_SAV!$BC1032),0)</f>
        <v>0</v>
      </c>
      <c r="AN1032" s="51">
        <f t="shared" si="343"/>
        <v>0</v>
      </c>
      <c r="AP1032" s="304">
        <f t="shared" si="344"/>
        <v>0</v>
      </c>
      <c r="AQ1032" s="304">
        <f t="shared" si="345"/>
        <v>0</v>
      </c>
      <c r="AR1032" s="304">
        <f t="shared" si="346"/>
        <v>0</v>
      </c>
      <c r="AS1032" s="304">
        <f t="shared" si="347"/>
        <v>0</v>
      </c>
      <c r="AT1032" s="304">
        <f t="shared" si="348"/>
        <v>0</v>
      </c>
      <c r="AU1032" s="304">
        <f t="shared" si="349"/>
        <v>0</v>
      </c>
      <c r="AV1032" s="304">
        <f t="shared" si="350"/>
        <v>0</v>
      </c>
      <c r="AW1032" s="304">
        <f t="shared" si="351"/>
        <v>0</v>
      </c>
      <c r="AX1032" s="304">
        <f t="shared" si="352"/>
        <v>0</v>
      </c>
      <c r="AY1032" s="304">
        <f t="shared" si="353"/>
        <v>0</v>
      </c>
      <c r="AZ1032" s="304">
        <f t="shared" si="354"/>
        <v>0</v>
      </c>
      <c r="BA1032" s="304">
        <f t="shared" si="355"/>
        <v>0</v>
      </c>
      <c r="BB1032" s="304">
        <f t="shared" si="356"/>
        <v>0</v>
      </c>
      <c r="BC1032" s="304">
        <f t="shared" si="357"/>
        <v>0</v>
      </c>
      <c r="BD1032" s="304">
        <f t="shared" si="358"/>
        <v>0</v>
      </c>
      <c r="BE1032" s="304">
        <f>IFERROR(IF(VLOOKUP($C1032,Listen!$A$2:$F$45,6,0)="Ja",BB1032-MAX(BC1032:BD1032),BB1032-BC1032),0)</f>
        <v>0</v>
      </c>
    </row>
    <row r="1033" spans="1:57" x14ac:dyDescent="0.25">
      <c r="A1033" s="320" t="str">
        <f>IF(AND(D1033&lt;&gt;0,C1033&lt;&gt;0,E1033&lt;&gt;0),IF(B1033&lt;&gt;0,CONCATENATE(B1033,"-AGr",VLOOKUP(C1033,Listen!$A$2:$D$45,4,FALSE),"-",D1033,"-",E1033,),CONCATENATE("AGr",VLOOKUP(C1033,Listen!$A$2:$D$45,4,FALSE),"-",D1033,"-",E1033)),"keine vollständige ID")</f>
        <v>keine vollständige ID</v>
      </c>
      <c r="B1033" s="301"/>
      <c r="C1033" s="287"/>
      <c r="D1033" s="34"/>
      <c r="E1033" s="306"/>
      <c r="F1033" s="116"/>
      <c r="G1033" s="17"/>
      <c r="H1033" s="17"/>
      <c r="I1033" s="17"/>
      <c r="J1033" s="17"/>
      <c r="K1033" s="17"/>
      <c r="L1033" s="17"/>
      <c r="M1033" s="17"/>
      <c r="N1033" s="17"/>
      <c r="O1033" s="116"/>
      <c r="P1033" s="117">
        <f>IF(D1033&gt;A_Stammdaten!$B$12,0,SUM(G1033,H1033,J1033,L1033:M1033)-SUM(I1033,K1033,N1033:O1033))</f>
        <v>0</v>
      </c>
      <c r="Q1033" s="17"/>
      <c r="R1033" s="17"/>
      <c r="S1033" s="17"/>
      <c r="T1033" s="17"/>
      <c r="U1033" s="62">
        <f t="shared" si="338"/>
        <v>0</v>
      </c>
      <c r="V1033" s="34"/>
      <c r="W1033" s="34"/>
      <c r="X1033" s="34"/>
      <c r="Y1033" s="34"/>
      <c r="Z1033" s="34"/>
      <c r="AA1033" s="63" t="str">
        <f t="shared" si="339"/>
        <v>-</v>
      </c>
      <c r="AB1033" s="63" t="str">
        <f t="shared" si="340"/>
        <v>-</v>
      </c>
      <c r="AC1033" s="63">
        <f>IF(ISBLANK($C1033),0,VLOOKUP($C1033,Listen!$A$2:$C$45,2,FALSE))</f>
        <v>0</v>
      </c>
      <c r="AD1033" s="63">
        <f>IF(ISBLANK($C1033),0,VLOOKUP($C1033,Listen!$A$2:$C$45,3,FALSE))</f>
        <v>0</v>
      </c>
      <c r="AE1033" s="49">
        <f t="shared" si="341"/>
        <v>0</v>
      </c>
      <c r="AF1033" s="49">
        <f t="shared" si="341"/>
        <v>0</v>
      </c>
      <c r="AG1033" s="49">
        <f>IFERROR(IF(OR($V1033&lt;&gt;"Ja",VLOOKUP($C1033,Listen!$A$2:$F$45,5,0)="Nein",D1033&lt;IF(C1033="LNG Anbindungsanlagen gemäß separater Festlegung",2022,2023)),$AC1033,$AA1033),0)</f>
        <v>0</v>
      </c>
      <c r="AH1033" s="49">
        <f>IFERROR(IF(OR($V1033&lt;&gt;"Ja",VLOOKUP($C1033,Listen!$A$2:$F$45,5,0)="Nein",D1033&lt;IF(C1033="LNG Anbindungsanlagen gemäß separater Festlegung",2022,2023)),$AC1033,$AA1033),0)</f>
        <v>0</v>
      </c>
      <c r="AI1033" s="49">
        <f>IFERROR(IF(OR($W1033&lt;&gt;"Ja",VLOOKUP($C1033,Listen!$A$2:$F$45,6,0)="Nein"),$AC1033,$AB1033),0)</f>
        <v>0</v>
      </c>
      <c r="AJ1033" s="49">
        <f>IFERROR(IF(OR($W1033&lt;&gt;"Ja",VLOOKUP($C1033,Listen!$A$2:$F$45,6,0)="Nein"),$AC1033,$AB1033),0)</f>
        <v>0</v>
      </c>
      <c r="AK1033" s="49">
        <f>IFERROR(IF(OR($W1033&lt;&gt;"Ja",VLOOKUP($C1033,Listen!$A$2:$F$45,6,0)="Nein"),$AC1033,$AB1033),0)</f>
        <v>0</v>
      </c>
      <c r="AL1033" s="51">
        <f t="shared" si="342"/>
        <v>0</v>
      </c>
      <c r="AM1033" s="296">
        <f>IFERROR(IF(VLOOKUP($C1033,Listen!$A$2:$F$45,6,0)="Ja",MAX(BC1033:BD1033),D_SAV!$BC1033),0)</f>
        <v>0</v>
      </c>
      <c r="AN1033" s="51">
        <f t="shared" si="343"/>
        <v>0</v>
      </c>
      <c r="AP1033" s="304">
        <f t="shared" si="344"/>
        <v>0</v>
      </c>
      <c r="AQ1033" s="304">
        <f t="shared" si="345"/>
        <v>0</v>
      </c>
      <c r="AR1033" s="304">
        <f t="shared" si="346"/>
        <v>0</v>
      </c>
      <c r="AS1033" s="304">
        <f t="shared" si="347"/>
        <v>0</v>
      </c>
      <c r="AT1033" s="304">
        <f t="shared" si="348"/>
        <v>0</v>
      </c>
      <c r="AU1033" s="304">
        <f t="shared" si="349"/>
        <v>0</v>
      </c>
      <c r="AV1033" s="304">
        <f t="shared" si="350"/>
        <v>0</v>
      </c>
      <c r="AW1033" s="304">
        <f t="shared" si="351"/>
        <v>0</v>
      </c>
      <c r="AX1033" s="304">
        <f t="shared" si="352"/>
        <v>0</v>
      </c>
      <c r="AY1033" s="304">
        <f t="shared" si="353"/>
        <v>0</v>
      </c>
      <c r="AZ1033" s="304">
        <f t="shared" si="354"/>
        <v>0</v>
      </c>
      <c r="BA1033" s="304">
        <f t="shared" si="355"/>
        <v>0</v>
      </c>
      <c r="BB1033" s="304">
        <f t="shared" si="356"/>
        <v>0</v>
      </c>
      <c r="BC1033" s="304">
        <f t="shared" si="357"/>
        <v>0</v>
      </c>
      <c r="BD1033" s="304">
        <f t="shared" si="358"/>
        <v>0</v>
      </c>
      <c r="BE1033" s="304">
        <f>IFERROR(IF(VLOOKUP($C1033,Listen!$A$2:$F$45,6,0)="Ja",BB1033-MAX(BC1033:BD1033),BB1033-BC1033),0)</f>
        <v>0</v>
      </c>
    </row>
    <row r="1034" spans="1:57" x14ac:dyDescent="0.25">
      <c r="A1034" s="320" t="str">
        <f>IF(AND(D1034&lt;&gt;0,C1034&lt;&gt;0,E1034&lt;&gt;0),IF(B1034&lt;&gt;0,CONCATENATE(B1034,"-AGr",VLOOKUP(C1034,Listen!$A$2:$D$45,4,FALSE),"-",D1034,"-",E1034,),CONCATENATE("AGr",VLOOKUP(C1034,Listen!$A$2:$D$45,4,FALSE),"-",D1034,"-",E1034)),"keine vollständige ID")</f>
        <v>keine vollständige ID</v>
      </c>
      <c r="B1034" s="301"/>
      <c r="C1034" s="287"/>
      <c r="D1034" s="34"/>
      <c r="E1034" s="306"/>
      <c r="F1034" s="116"/>
      <c r="G1034" s="17"/>
      <c r="H1034" s="17"/>
      <c r="I1034" s="17"/>
      <c r="J1034" s="17"/>
      <c r="K1034" s="17"/>
      <c r="L1034" s="17"/>
      <c r="M1034" s="17"/>
      <c r="N1034" s="17"/>
      <c r="O1034" s="116"/>
      <c r="P1034" s="117">
        <f>IF(D1034&gt;A_Stammdaten!$B$12,0,SUM(G1034,H1034,J1034,L1034:M1034)-SUM(I1034,K1034,N1034:O1034))</f>
        <v>0</v>
      </c>
      <c r="Q1034" s="17"/>
      <c r="R1034" s="17"/>
      <c r="S1034" s="17"/>
      <c r="T1034" s="17"/>
      <c r="U1034" s="62">
        <f t="shared" si="338"/>
        <v>0</v>
      </c>
      <c r="V1034" s="34"/>
      <c r="W1034" s="34"/>
      <c r="X1034" s="34"/>
      <c r="Y1034" s="34"/>
      <c r="Z1034" s="34"/>
      <c r="AA1034" s="63" t="str">
        <f t="shared" si="339"/>
        <v>-</v>
      </c>
      <c r="AB1034" s="63" t="str">
        <f t="shared" si="340"/>
        <v>-</v>
      </c>
      <c r="AC1034" s="63">
        <f>IF(ISBLANK($C1034),0,VLOOKUP($C1034,Listen!$A$2:$C$45,2,FALSE))</f>
        <v>0</v>
      </c>
      <c r="AD1034" s="63">
        <f>IF(ISBLANK($C1034),0,VLOOKUP($C1034,Listen!$A$2:$C$45,3,FALSE))</f>
        <v>0</v>
      </c>
      <c r="AE1034" s="49">
        <f t="shared" si="341"/>
        <v>0</v>
      </c>
      <c r="AF1034" s="49">
        <f t="shared" si="341"/>
        <v>0</v>
      </c>
      <c r="AG1034" s="49">
        <f>IFERROR(IF(OR($V1034&lt;&gt;"Ja",VLOOKUP($C1034,Listen!$A$2:$F$45,5,0)="Nein",D1034&lt;IF(C1034="LNG Anbindungsanlagen gemäß separater Festlegung",2022,2023)),$AC1034,$AA1034),0)</f>
        <v>0</v>
      </c>
      <c r="AH1034" s="49">
        <f>IFERROR(IF(OR($V1034&lt;&gt;"Ja",VLOOKUP($C1034,Listen!$A$2:$F$45,5,0)="Nein",D1034&lt;IF(C1034="LNG Anbindungsanlagen gemäß separater Festlegung",2022,2023)),$AC1034,$AA1034),0)</f>
        <v>0</v>
      </c>
      <c r="AI1034" s="49">
        <f>IFERROR(IF(OR($W1034&lt;&gt;"Ja",VLOOKUP($C1034,Listen!$A$2:$F$45,6,0)="Nein"),$AC1034,$AB1034),0)</f>
        <v>0</v>
      </c>
      <c r="AJ1034" s="49">
        <f>IFERROR(IF(OR($W1034&lt;&gt;"Ja",VLOOKUP($C1034,Listen!$A$2:$F$45,6,0)="Nein"),$AC1034,$AB1034),0)</f>
        <v>0</v>
      </c>
      <c r="AK1034" s="49">
        <f>IFERROR(IF(OR($W1034&lt;&gt;"Ja",VLOOKUP($C1034,Listen!$A$2:$F$45,6,0)="Nein"),$AC1034,$AB1034),0)</f>
        <v>0</v>
      </c>
      <c r="AL1034" s="51">
        <f t="shared" si="342"/>
        <v>0</v>
      </c>
      <c r="AM1034" s="296">
        <f>IFERROR(IF(VLOOKUP($C1034,Listen!$A$2:$F$45,6,0)="Ja",MAX(BC1034:BD1034),D_SAV!$BC1034),0)</f>
        <v>0</v>
      </c>
      <c r="AN1034" s="51">
        <f t="shared" si="343"/>
        <v>0</v>
      </c>
      <c r="AP1034" s="304">
        <f t="shared" si="344"/>
        <v>0</v>
      </c>
      <c r="AQ1034" s="304">
        <f t="shared" si="345"/>
        <v>0</v>
      </c>
      <c r="AR1034" s="304">
        <f t="shared" si="346"/>
        <v>0</v>
      </c>
      <c r="AS1034" s="304">
        <f t="shared" si="347"/>
        <v>0</v>
      </c>
      <c r="AT1034" s="304">
        <f t="shared" si="348"/>
        <v>0</v>
      </c>
      <c r="AU1034" s="304">
        <f t="shared" si="349"/>
        <v>0</v>
      </c>
      <c r="AV1034" s="304">
        <f t="shared" si="350"/>
        <v>0</v>
      </c>
      <c r="AW1034" s="304">
        <f t="shared" si="351"/>
        <v>0</v>
      </c>
      <c r="AX1034" s="304">
        <f t="shared" si="352"/>
        <v>0</v>
      </c>
      <c r="AY1034" s="304">
        <f t="shared" si="353"/>
        <v>0</v>
      </c>
      <c r="AZ1034" s="304">
        <f t="shared" si="354"/>
        <v>0</v>
      </c>
      <c r="BA1034" s="304">
        <f t="shared" si="355"/>
        <v>0</v>
      </c>
      <c r="BB1034" s="304">
        <f t="shared" si="356"/>
        <v>0</v>
      </c>
      <c r="BC1034" s="304">
        <f t="shared" si="357"/>
        <v>0</v>
      </c>
      <c r="BD1034" s="304">
        <f t="shared" si="358"/>
        <v>0</v>
      </c>
      <c r="BE1034" s="304">
        <f>IFERROR(IF(VLOOKUP($C1034,Listen!$A$2:$F$45,6,0)="Ja",BB1034-MAX(BC1034:BD1034),BB1034-BC1034),0)</f>
        <v>0</v>
      </c>
    </row>
    <row r="1035" spans="1:57" x14ac:dyDescent="0.25">
      <c r="A1035" s="320" t="str">
        <f>IF(AND(D1035&lt;&gt;0,C1035&lt;&gt;0,E1035&lt;&gt;0),IF(B1035&lt;&gt;0,CONCATENATE(B1035,"-AGr",VLOOKUP(C1035,Listen!$A$2:$D$45,4,FALSE),"-",D1035,"-",E1035,),CONCATENATE("AGr",VLOOKUP(C1035,Listen!$A$2:$D$45,4,FALSE),"-",D1035,"-",E1035)),"keine vollständige ID")</f>
        <v>keine vollständige ID</v>
      </c>
      <c r="B1035" s="301"/>
      <c r="C1035" s="287"/>
      <c r="D1035" s="34"/>
      <c r="E1035" s="306"/>
      <c r="F1035" s="116"/>
      <c r="G1035" s="17"/>
      <c r="H1035" s="17"/>
      <c r="I1035" s="17"/>
      <c r="J1035" s="17"/>
      <c r="K1035" s="17"/>
      <c r="L1035" s="17"/>
      <c r="M1035" s="17"/>
      <c r="N1035" s="17"/>
      <c r="O1035" s="116"/>
      <c r="P1035" s="117">
        <f>IF(D1035&gt;A_Stammdaten!$B$12,0,SUM(G1035,H1035,J1035,L1035:M1035)-SUM(I1035,K1035,N1035:O1035))</f>
        <v>0</v>
      </c>
      <c r="Q1035" s="17"/>
      <c r="R1035" s="17"/>
      <c r="S1035" s="17"/>
      <c r="T1035" s="17"/>
      <c r="U1035" s="62">
        <f t="shared" si="338"/>
        <v>0</v>
      </c>
      <c r="V1035" s="34"/>
      <c r="W1035" s="34"/>
      <c r="X1035" s="34"/>
      <c r="Y1035" s="34"/>
      <c r="Z1035" s="34"/>
      <c r="AA1035" s="63" t="str">
        <f t="shared" si="339"/>
        <v>-</v>
      </c>
      <c r="AB1035" s="63" t="str">
        <f t="shared" si="340"/>
        <v>-</v>
      </c>
      <c r="AC1035" s="63">
        <f>IF(ISBLANK($C1035),0,VLOOKUP($C1035,Listen!$A$2:$C$45,2,FALSE))</f>
        <v>0</v>
      </c>
      <c r="AD1035" s="63">
        <f>IF(ISBLANK($C1035),0,VLOOKUP($C1035,Listen!$A$2:$C$45,3,FALSE))</f>
        <v>0</v>
      </c>
      <c r="AE1035" s="49">
        <f t="shared" si="341"/>
        <v>0</v>
      </c>
      <c r="AF1035" s="49">
        <f t="shared" si="341"/>
        <v>0</v>
      </c>
      <c r="AG1035" s="49">
        <f>IFERROR(IF(OR($V1035&lt;&gt;"Ja",VLOOKUP($C1035,Listen!$A$2:$F$45,5,0)="Nein",D1035&lt;IF(C1035="LNG Anbindungsanlagen gemäß separater Festlegung",2022,2023)),$AC1035,$AA1035),0)</f>
        <v>0</v>
      </c>
      <c r="AH1035" s="49">
        <f>IFERROR(IF(OR($V1035&lt;&gt;"Ja",VLOOKUP($C1035,Listen!$A$2:$F$45,5,0)="Nein",D1035&lt;IF(C1035="LNG Anbindungsanlagen gemäß separater Festlegung",2022,2023)),$AC1035,$AA1035),0)</f>
        <v>0</v>
      </c>
      <c r="AI1035" s="49">
        <f>IFERROR(IF(OR($W1035&lt;&gt;"Ja",VLOOKUP($C1035,Listen!$A$2:$F$45,6,0)="Nein"),$AC1035,$AB1035),0)</f>
        <v>0</v>
      </c>
      <c r="AJ1035" s="49">
        <f>IFERROR(IF(OR($W1035&lt;&gt;"Ja",VLOOKUP($C1035,Listen!$A$2:$F$45,6,0)="Nein"),$AC1035,$AB1035),0)</f>
        <v>0</v>
      </c>
      <c r="AK1035" s="49">
        <f>IFERROR(IF(OR($W1035&lt;&gt;"Ja",VLOOKUP($C1035,Listen!$A$2:$F$45,6,0)="Nein"),$AC1035,$AB1035),0)</f>
        <v>0</v>
      </c>
      <c r="AL1035" s="51">
        <f t="shared" si="342"/>
        <v>0</v>
      </c>
      <c r="AM1035" s="296">
        <f>IFERROR(IF(VLOOKUP($C1035,Listen!$A$2:$F$45,6,0)="Ja",MAX(BC1035:BD1035),D_SAV!$BC1035),0)</f>
        <v>0</v>
      </c>
      <c r="AN1035" s="51">
        <f t="shared" si="343"/>
        <v>0</v>
      </c>
      <c r="AP1035" s="304">
        <f t="shared" si="344"/>
        <v>0</v>
      </c>
      <c r="AQ1035" s="304">
        <f t="shared" si="345"/>
        <v>0</v>
      </c>
      <c r="AR1035" s="304">
        <f t="shared" si="346"/>
        <v>0</v>
      </c>
      <c r="AS1035" s="304">
        <f t="shared" si="347"/>
        <v>0</v>
      </c>
      <c r="AT1035" s="304">
        <f t="shared" si="348"/>
        <v>0</v>
      </c>
      <c r="AU1035" s="304">
        <f t="shared" si="349"/>
        <v>0</v>
      </c>
      <c r="AV1035" s="304">
        <f t="shared" si="350"/>
        <v>0</v>
      </c>
      <c r="AW1035" s="304">
        <f t="shared" si="351"/>
        <v>0</v>
      </c>
      <c r="AX1035" s="304">
        <f t="shared" si="352"/>
        <v>0</v>
      </c>
      <c r="AY1035" s="304">
        <f t="shared" si="353"/>
        <v>0</v>
      </c>
      <c r="AZ1035" s="304">
        <f t="shared" si="354"/>
        <v>0</v>
      </c>
      <c r="BA1035" s="304">
        <f t="shared" si="355"/>
        <v>0</v>
      </c>
      <c r="BB1035" s="304">
        <f t="shared" si="356"/>
        <v>0</v>
      </c>
      <c r="BC1035" s="304">
        <f t="shared" si="357"/>
        <v>0</v>
      </c>
      <c r="BD1035" s="304">
        <f t="shared" si="358"/>
        <v>0</v>
      </c>
      <c r="BE1035" s="304">
        <f>IFERROR(IF(VLOOKUP($C1035,Listen!$A$2:$F$45,6,0)="Ja",BB1035-MAX(BC1035:BD1035),BB1035-BC1035),0)</f>
        <v>0</v>
      </c>
    </row>
    <row r="1036" spans="1:57" x14ac:dyDescent="0.25">
      <c r="A1036" s="320" t="str">
        <f>IF(AND(D1036&lt;&gt;0,C1036&lt;&gt;0,E1036&lt;&gt;0),IF(B1036&lt;&gt;0,CONCATENATE(B1036,"-AGr",VLOOKUP(C1036,Listen!$A$2:$D$45,4,FALSE),"-",D1036,"-",E1036,),CONCATENATE("AGr",VLOOKUP(C1036,Listen!$A$2:$D$45,4,FALSE),"-",D1036,"-",E1036)),"keine vollständige ID")</f>
        <v>keine vollständige ID</v>
      </c>
      <c r="B1036" s="301"/>
      <c r="C1036" s="287"/>
      <c r="D1036" s="34"/>
      <c r="E1036" s="306"/>
      <c r="F1036" s="116"/>
      <c r="G1036" s="17"/>
      <c r="H1036" s="17"/>
      <c r="I1036" s="17"/>
      <c r="J1036" s="17"/>
      <c r="K1036" s="17"/>
      <c r="L1036" s="17"/>
      <c r="M1036" s="17"/>
      <c r="N1036" s="17"/>
      <c r="O1036" s="116"/>
      <c r="P1036" s="117">
        <f>IF(D1036&gt;A_Stammdaten!$B$12,0,SUM(G1036,H1036,J1036,L1036:M1036)-SUM(I1036,K1036,N1036:O1036))</f>
        <v>0</v>
      </c>
      <c r="Q1036" s="17"/>
      <c r="R1036" s="17"/>
      <c r="S1036" s="17"/>
      <c r="T1036" s="17"/>
      <c r="U1036" s="62">
        <f t="shared" si="338"/>
        <v>0</v>
      </c>
      <c r="V1036" s="34"/>
      <c r="W1036" s="34"/>
      <c r="X1036" s="34"/>
      <c r="Y1036" s="34"/>
      <c r="Z1036" s="34"/>
      <c r="AA1036" s="63" t="str">
        <f t="shared" si="339"/>
        <v>-</v>
      </c>
      <c r="AB1036" s="63" t="str">
        <f t="shared" si="340"/>
        <v>-</v>
      </c>
      <c r="AC1036" s="63">
        <f>IF(ISBLANK($C1036),0,VLOOKUP($C1036,Listen!$A$2:$C$45,2,FALSE))</f>
        <v>0</v>
      </c>
      <c r="AD1036" s="63">
        <f>IF(ISBLANK($C1036),0,VLOOKUP($C1036,Listen!$A$2:$C$45,3,FALSE))</f>
        <v>0</v>
      </c>
      <c r="AE1036" s="49">
        <f t="shared" si="341"/>
        <v>0</v>
      </c>
      <c r="AF1036" s="49">
        <f t="shared" si="341"/>
        <v>0</v>
      </c>
      <c r="AG1036" s="49">
        <f>IFERROR(IF(OR($V1036&lt;&gt;"Ja",VLOOKUP($C1036,Listen!$A$2:$F$45,5,0)="Nein",D1036&lt;IF(C1036="LNG Anbindungsanlagen gemäß separater Festlegung",2022,2023)),$AC1036,$AA1036),0)</f>
        <v>0</v>
      </c>
      <c r="AH1036" s="49">
        <f>IFERROR(IF(OR($V1036&lt;&gt;"Ja",VLOOKUP($C1036,Listen!$A$2:$F$45,5,0)="Nein",D1036&lt;IF(C1036="LNG Anbindungsanlagen gemäß separater Festlegung",2022,2023)),$AC1036,$AA1036),0)</f>
        <v>0</v>
      </c>
      <c r="AI1036" s="49">
        <f>IFERROR(IF(OR($W1036&lt;&gt;"Ja",VLOOKUP($C1036,Listen!$A$2:$F$45,6,0)="Nein"),$AC1036,$AB1036),0)</f>
        <v>0</v>
      </c>
      <c r="AJ1036" s="49">
        <f>IFERROR(IF(OR($W1036&lt;&gt;"Ja",VLOOKUP($C1036,Listen!$A$2:$F$45,6,0)="Nein"),$AC1036,$AB1036),0)</f>
        <v>0</v>
      </c>
      <c r="AK1036" s="49">
        <f>IFERROR(IF(OR($W1036&lt;&gt;"Ja",VLOOKUP($C1036,Listen!$A$2:$F$45,6,0)="Nein"),$AC1036,$AB1036),0)</f>
        <v>0</v>
      </c>
      <c r="AL1036" s="51">
        <f t="shared" si="342"/>
        <v>0</v>
      </c>
      <c r="AM1036" s="296">
        <f>IFERROR(IF(VLOOKUP($C1036,Listen!$A$2:$F$45,6,0)="Ja",MAX(BC1036:BD1036),D_SAV!$BC1036),0)</f>
        <v>0</v>
      </c>
      <c r="AN1036" s="51">
        <f t="shared" si="343"/>
        <v>0</v>
      </c>
      <c r="AP1036" s="304">
        <f t="shared" si="344"/>
        <v>0</v>
      </c>
      <c r="AQ1036" s="304">
        <f t="shared" si="345"/>
        <v>0</v>
      </c>
      <c r="AR1036" s="304">
        <f t="shared" si="346"/>
        <v>0</v>
      </c>
      <c r="AS1036" s="304">
        <f t="shared" si="347"/>
        <v>0</v>
      </c>
      <c r="AT1036" s="304">
        <f t="shared" si="348"/>
        <v>0</v>
      </c>
      <c r="AU1036" s="304">
        <f t="shared" si="349"/>
        <v>0</v>
      </c>
      <c r="AV1036" s="304">
        <f t="shared" si="350"/>
        <v>0</v>
      </c>
      <c r="AW1036" s="304">
        <f t="shared" si="351"/>
        <v>0</v>
      </c>
      <c r="AX1036" s="304">
        <f t="shared" si="352"/>
        <v>0</v>
      </c>
      <c r="AY1036" s="304">
        <f t="shared" si="353"/>
        <v>0</v>
      </c>
      <c r="AZ1036" s="304">
        <f t="shared" si="354"/>
        <v>0</v>
      </c>
      <c r="BA1036" s="304">
        <f t="shared" si="355"/>
        <v>0</v>
      </c>
      <c r="BB1036" s="304">
        <f t="shared" si="356"/>
        <v>0</v>
      </c>
      <c r="BC1036" s="304">
        <f t="shared" si="357"/>
        <v>0</v>
      </c>
      <c r="BD1036" s="304">
        <f t="shared" si="358"/>
        <v>0</v>
      </c>
      <c r="BE1036" s="304">
        <f>IFERROR(IF(VLOOKUP($C1036,Listen!$A$2:$F$45,6,0)="Ja",BB1036-MAX(BC1036:BD1036),BB1036-BC1036),0)</f>
        <v>0</v>
      </c>
    </row>
    <row r="1037" spans="1:57" x14ac:dyDescent="0.25">
      <c r="A1037" s="320" t="str">
        <f>IF(AND(D1037&lt;&gt;0,C1037&lt;&gt;0,E1037&lt;&gt;0),IF(B1037&lt;&gt;0,CONCATENATE(B1037,"-AGr",VLOOKUP(C1037,Listen!$A$2:$D$45,4,FALSE),"-",D1037,"-",E1037,),CONCATENATE("AGr",VLOOKUP(C1037,Listen!$A$2:$D$45,4,FALSE),"-",D1037,"-",E1037)),"keine vollständige ID")</f>
        <v>keine vollständige ID</v>
      </c>
      <c r="B1037" s="301"/>
      <c r="C1037" s="287"/>
      <c r="D1037" s="34"/>
      <c r="E1037" s="306"/>
      <c r="F1037" s="116"/>
      <c r="G1037" s="17"/>
      <c r="H1037" s="17"/>
      <c r="I1037" s="17"/>
      <c r="J1037" s="17"/>
      <c r="K1037" s="17"/>
      <c r="L1037" s="17"/>
      <c r="M1037" s="17"/>
      <c r="N1037" s="17"/>
      <c r="O1037" s="116"/>
      <c r="P1037" s="117">
        <f>IF(D1037&gt;A_Stammdaten!$B$12,0,SUM(G1037,H1037,J1037,L1037:M1037)-SUM(I1037,K1037,N1037:O1037))</f>
        <v>0</v>
      </c>
      <c r="Q1037" s="17"/>
      <c r="R1037" s="17"/>
      <c r="S1037" s="17"/>
      <c r="T1037" s="17"/>
      <c r="U1037" s="62">
        <f t="shared" si="338"/>
        <v>0</v>
      </c>
      <c r="V1037" s="34"/>
      <c r="W1037" s="34"/>
      <c r="X1037" s="34"/>
      <c r="Y1037" s="34"/>
      <c r="Z1037" s="34"/>
      <c r="AA1037" s="63" t="str">
        <f t="shared" si="339"/>
        <v>-</v>
      </c>
      <c r="AB1037" s="63" t="str">
        <f t="shared" si="340"/>
        <v>-</v>
      </c>
      <c r="AC1037" s="63">
        <f>IF(ISBLANK($C1037),0,VLOOKUP($C1037,Listen!$A$2:$C$45,2,FALSE))</f>
        <v>0</v>
      </c>
      <c r="AD1037" s="63">
        <f>IF(ISBLANK($C1037),0,VLOOKUP($C1037,Listen!$A$2:$C$45,3,FALSE))</f>
        <v>0</v>
      </c>
      <c r="AE1037" s="49">
        <f t="shared" si="341"/>
        <v>0</v>
      </c>
      <c r="AF1037" s="49">
        <f t="shared" si="341"/>
        <v>0</v>
      </c>
      <c r="AG1037" s="49">
        <f>IFERROR(IF(OR($V1037&lt;&gt;"Ja",VLOOKUP($C1037,Listen!$A$2:$F$45,5,0)="Nein",D1037&lt;IF(C1037="LNG Anbindungsanlagen gemäß separater Festlegung",2022,2023)),$AC1037,$AA1037),0)</f>
        <v>0</v>
      </c>
      <c r="AH1037" s="49">
        <f>IFERROR(IF(OR($V1037&lt;&gt;"Ja",VLOOKUP($C1037,Listen!$A$2:$F$45,5,0)="Nein",D1037&lt;IF(C1037="LNG Anbindungsanlagen gemäß separater Festlegung",2022,2023)),$AC1037,$AA1037),0)</f>
        <v>0</v>
      </c>
      <c r="AI1037" s="49">
        <f>IFERROR(IF(OR($W1037&lt;&gt;"Ja",VLOOKUP($C1037,Listen!$A$2:$F$45,6,0)="Nein"),$AC1037,$AB1037),0)</f>
        <v>0</v>
      </c>
      <c r="AJ1037" s="49">
        <f>IFERROR(IF(OR($W1037&lt;&gt;"Ja",VLOOKUP($C1037,Listen!$A$2:$F$45,6,0)="Nein"),$AC1037,$AB1037),0)</f>
        <v>0</v>
      </c>
      <c r="AK1037" s="49">
        <f>IFERROR(IF(OR($W1037&lt;&gt;"Ja",VLOOKUP($C1037,Listen!$A$2:$F$45,6,0)="Nein"),$AC1037,$AB1037),0)</f>
        <v>0</v>
      </c>
      <c r="AL1037" s="51">
        <f t="shared" si="342"/>
        <v>0</v>
      </c>
      <c r="AM1037" s="296">
        <f>IFERROR(IF(VLOOKUP($C1037,Listen!$A$2:$F$45,6,0)="Ja",MAX(BC1037:BD1037),D_SAV!$BC1037),0)</f>
        <v>0</v>
      </c>
      <c r="AN1037" s="51">
        <f t="shared" si="343"/>
        <v>0</v>
      </c>
      <c r="AP1037" s="304">
        <f t="shared" si="344"/>
        <v>0</v>
      </c>
      <c r="AQ1037" s="304">
        <f t="shared" si="345"/>
        <v>0</v>
      </c>
      <c r="AR1037" s="304">
        <f t="shared" si="346"/>
        <v>0</v>
      </c>
      <c r="AS1037" s="304">
        <f t="shared" si="347"/>
        <v>0</v>
      </c>
      <c r="AT1037" s="304">
        <f t="shared" si="348"/>
        <v>0</v>
      </c>
      <c r="AU1037" s="304">
        <f t="shared" si="349"/>
        <v>0</v>
      </c>
      <c r="AV1037" s="304">
        <f t="shared" si="350"/>
        <v>0</v>
      </c>
      <c r="AW1037" s="304">
        <f t="shared" si="351"/>
        <v>0</v>
      </c>
      <c r="AX1037" s="304">
        <f t="shared" si="352"/>
        <v>0</v>
      </c>
      <c r="AY1037" s="304">
        <f t="shared" si="353"/>
        <v>0</v>
      </c>
      <c r="AZ1037" s="304">
        <f t="shared" si="354"/>
        <v>0</v>
      </c>
      <c r="BA1037" s="304">
        <f t="shared" si="355"/>
        <v>0</v>
      </c>
      <c r="BB1037" s="304">
        <f t="shared" si="356"/>
        <v>0</v>
      </c>
      <c r="BC1037" s="304">
        <f t="shared" si="357"/>
        <v>0</v>
      </c>
      <c r="BD1037" s="304">
        <f t="shared" si="358"/>
        <v>0</v>
      </c>
      <c r="BE1037" s="304">
        <f>IFERROR(IF(VLOOKUP($C1037,Listen!$A$2:$F$45,6,0)="Ja",BB1037-MAX(BC1037:BD1037),BB1037-BC1037),0)</f>
        <v>0</v>
      </c>
    </row>
    <row r="1038" spans="1:57" x14ac:dyDescent="0.25">
      <c r="A1038" s="320" t="str">
        <f>IF(AND(D1038&lt;&gt;0,C1038&lt;&gt;0,E1038&lt;&gt;0),IF(B1038&lt;&gt;0,CONCATENATE(B1038,"-AGr",VLOOKUP(C1038,Listen!$A$2:$D$45,4,FALSE),"-",D1038,"-",E1038,),CONCATENATE("AGr",VLOOKUP(C1038,Listen!$A$2:$D$45,4,FALSE),"-",D1038,"-",E1038)),"keine vollständige ID")</f>
        <v>keine vollständige ID</v>
      </c>
      <c r="B1038" s="301"/>
      <c r="C1038" s="287"/>
      <c r="D1038" s="34"/>
      <c r="E1038" s="306"/>
      <c r="F1038" s="116"/>
      <c r="G1038" s="17"/>
      <c r="H1038" s="17"/>
      <c r="I1038" s="17"/>
      <c r="J1038" s="17"/>
      <c r="K1038" s="17"/>
      <c r="L1038" s="17"/>
      <c r="M1038" s="17"/>
      <c r="N1038" s="17"/>
      <c r="O1038" s="116"/>
      <c r="P1038" s="117">
        <f>IF(D1038&gt;A_Stammdaten!$B$12,0,SUM(G1038,H1038,J1038,L1038:M1038)-SUM(I1038,K1038,N1038:O1038))</f>
        <v>0</v>
      </c>
      <c r="Q1038" s="17"/>
      <c r="R1038" s="17"/>
      <c r="S1038" s="17"/>
      <c r="T1038" s="17"/>
      <c r="U1038" s="62">
        <f t="shared" si="338"/>
        <v>0</v>
      </c>
      <c r="V1038" s="34"/>
      <c r="W1038" s="34"/>
      <c r="X1038" s="34"/>
      <c r="Y1038" s="34"/>
      <c r="Z1038" s="34"/>
      <c r="AA1038" s="63" t="str">
        <f t="shared" si="339"/>
        <v>-</v>
      </c>
      <c r="AB1038" s="63" t="str">
        <f t="shared" si="340"/>
        <v>-</v>
      </c>
      <c r="AC1038" s="63">
        <f>IF(ISBLANK($C1038),0,VLOOKUP($C1038,Listen!$A$2:$C$45,2,FALSE))</f>
        <v>0</v>
      </c>
      <c r="AD1038" s="63">
        <f>IF(ISBLANK($C1038),0,VLOOKUP($C1038,Listen!$A$2:$C$45,3,FALSE))</f>
        <v>0</v>
      </c>
      <c r="AE1038" s="49">
        <f t="shared" si="341"/>
        <v>0</v>
      </c>
      <c r="AF1038" s="49">
        <f t="shared" si="341"/>
        <v>0</v>
      </c>
      <c r="AG1038" s="49">
        <f>IFERROR(IF(OR($V1038&lt;&gt;"Ja",VLOOKUP($C1038,Listen!$A$2:$F$45,5,0)="Nein",D1038&lt;IF(C1038="LNG Anbindungsanlagen gemäß separater Festlegung",2022,2023)),$AC1038,$AA1038),0)</f>
        <v>0</v>
      </c>
      <c r="AH1038" s="49">
        <f>IFERROR(IF(OR($V1038&lt;&gt;"Ja",VLOOKUP($C1038,Listen!$A$2:$F$45,5,0)="Nein",D1038&lt;IF(C1038="LNG Anbindungsanlagen gemäß separater Festlegung",2022,2023)),$AC1038,$AA1038),0)</f>
        <v>0</v>
      </c>
      <c r="AI1038" s="49">
        <f>IFERROR(IF(OR($W1038&lt;&gt;"Ja",VLOOKUP($C1038,Listen!$A$2:$F$45,6,0)="Nein"),$AC1038,$AB1038),0)</f>
        <v>0</v>
      </c>
      <c r="AJ1038" s="49">
        <f>IFERROR(IF(OR($W1038&lt;&gt;"Ja",VLOOKUP($C1038,Listen!$A$2:$F$45,6,0)="Nein"),$AC1038,$AB1038),0)</f>
        <v>0</v>
      </c>
      <c r="AK1038" s="49">
        <f>IFERROR(IF(OR($W1038&lt;&gt;"Ja",VLOOKUP($C1038,Listen!$A$2:$F$45,6,0)="Nein"),$AC1038,$AB1038),0)</f>
        <v>0</v>
      </c>
      <c r="AL1038" s="51">
        <f t="shared" si="342"/>
        <v>0</v>
      </c>
      <c r="AM1038" s="296">
        <f>IFERROR(IF(VLOOKUP($C1038,Listen!$A$2:$F$45,6,0)="Ja",MAX(BC1038:BD1038),D_SAV!$BC1038),0)</f>
        <v>0</v>
      </c>
      <c r="AN1038" s="51">
        <f t="shared" si="343"/>
        <v>0</v>
      </c>
      <c r="AP1038" s="304">
        <f t="shared" si="344"/>
        <v>0</v>
      </c>
      <c r="AQ1038" s="304">
        <f t="shared" si="345"/>
        <v>0</v>
      </c>
      <c r="AR1038" s="304">
        <f t="shared" si="346"/>
        <v>0</v>
      </c>
      <c r="AS1038" s="304">
        <f t="shared" si="347"/>
        <v>0</v>
      </c>
      <c r="AT1038" s="304">
        <f t="shared" si="348"/>
        <v>0</v>
      </c>
      <c r="AU1038" s="304">
        <f t="shared" si="349"/>
        <v>0</v>
      </c>
      <c r="AV1038" s="304">
        <f t="shared" si="350"/>
        <v>0</v>
      </c>
      <c r="AW1038" s="304">
        <f t="shared" si="351"/>
        <v>0</v>
      </c>
      <c r="AX1038" s="304">
        <f t="shared" si="352"/>
        <v>0</v>
      </c>
      <c r="AY1038" s="304">
        <f t="shared" si="353"/>
        <v>0</v>
      </c>
      <c r="AZ1038" s="304">
        <f t="shared" si="354"/>
        <v>0</v>
      </c>
      <c r="BA1038" s="304">
        <f t="shared" si="355"/>
        <v>0</v>
      </c>
      <c r="BB1038" s="304">
        <f t="shared" si="356"/>
        <v>0</v>
      </c>
      <c r="BC1038" s="304">
        <f t="shared" si="357"/>
        <v>0</v>
      </c>
      <c r="BD1038" s="304">
        <f t="shared" si="358"/>
        <v>0</v>
      </c>
      <c r="BE1038" s="304">
        <f>IFERROR(IF(VLOOKUP($C1038,Listen!$A$2:$F$45,6,0)="Ja",BB1038-MAX(BC1038:BD1038),BB1038-BC1038),0)</f>
        <v>0</v>
      </c>
    </row>
    <row r="1039" spans="1:57" x14ac:dyDescent="0.25">
      <c r="A1039" s="320" t="str">
        <f>IF(AND(D1039&lt;&gt;0,C1039&lt;&gt;0,E1039&lt;&gt;0),IF(B1039&lt;&gt;0,CONCATENATE(B1039,"-AGr",VLOOKUP(C1039,Listen!$A$2:$D$45,4,FALSE),"-",D1039,"-",E1039,),CONCATENATE("AGr",VLOOKUP(C1039,Listen!$A$2:$D$45,4,FALSE),"-",D1039,"-",E1039)),"keine vollständige ID")</f>
        <v>keine vollständige ID</v>
      </c>
      <c r="B1039" s="301"/>
      <c r="C1039" s="287"/>
      <c r="D1039" s="34"/>
      <c r="E1039" s="306"/>
      <c r="F1039" s="116"/>
      <c r="G1039" s="17"/>
      <c r="H1039" s="17"/>
      <c r="I1039" s="17"/>
      <c r="J1039" s="17"/>
      <c r="K1039" s="17"/>
      <c r="L1039" s="17"/>
      <c r="M1039" s="17"/>
      <c r="N1039" s="17"/>
      <c r="O1039" s="116"/>
      <c r="P1039" s="117">
        <f>IF(D1039&gt;A_Stammdaten!$B$12,0,SUM(G1039,H1039,J1039,L1039:M1039)-SUM(I1039,K1039,N1039:O1039))</f>
        <v>0</v>
      </c>
      <c r="Q1039" s="17"/>
      <c r="R1039" s="17"/>
      <c r="S1039" s="17"/>
      <c r="T1039" s="17"/>
      <c r="U1039" s="62">
        <f t="shared" si="338"/>
        <v>0</v>
      </c>
      <c r="V1039" s="34"/>
      <c r="W1039" s="34"/>
      <c r="X1039" s="34"/>
      <c r="Y1039" s="34"/>
      <c r="Z1039" s="34"/>
      <c r="AA1039" s="63" t="str">
        <f t="shared" si="339"/>
        <v>-</v>
      </c>
      <c r="AB1039" s="63" t="str">
        <f t="shared" si="340"/>
        <v>-</v>
      </c>
      <c r="AC1039" s="63">
        <f>IF(ISBLANK($C1039),0,VLOOKUP($C1039,Listen!$A$2:$C$45,2,FALSE))</f>
        <v>0</v>
      </c>
      <c r="AD1039" s="63">
        <f>IF(ISBLANK($C1039),0,VLOOKUP($C1039,Listen!$A$2:$C$45,3,FALSE))</f>
        <v>0</v>
      </c>
      <c r="AE1039" s="49">
        <f t="shared" si="341"/>
        <v>0</v>
      </c>
      <c r="AF1039" s="49">
        <f t="shared" si="341"/>
        <v>0</v>
      </c>
      <c r="AG1039" s="49">
        <f>IFERROR(IF(OR($V1039&lt;&gt;"Ja",VLOOKUP($C1039,Listen!$A$2:$F$45,5,0)="Nein",D1039&lt;IF(C1039="LNG Anbindungsanlagen gemäß separater Festlegung",2022,2023)),$AC1039,$AA1039),0)</f>
        <v>0</v>
      </c>
      <c r="AH1039" s="49">
        <f>IFERROR(IF(OR($V1039&lt;&gt;"Ja",VLOOKUP($C1039,Listen!$A$2:$F$45,5,0)="Nein",D1039&lt;IF(C1039="LNG Anbindungsanlagen gemäß separater Festlegung",2022,2023)),$AC1039,$AA1039),0)</f>
        <v>0</v>
      </c>
      <c r="AI1039" s="49">
        <f>IFERROR(IF(OR($W1039&lt;&gt;"Ja",VLOOKUP($C1039,Listen!$A$2:$F$45,6,0)="Nein"),$AC1039,$AB1039),0)</f>
        <v>0</v>
      </c>
      <c r="AJ1039" s="49">
        <f>IFERROR(IF(OR($W1039&lt;&gt;"Ja",VLOOKUP($C1039,Listen!$A$2:$F$45,6,0)="Nein"),$AC1039,$AB1039),0)</f>
        <v>0</v>
      </c>
      <c r="AK1039" s="49">
        <f>IFERROR(IF(OR($W1039&lt;&gt;"Ja",VLOOKUP($C1039,Listen!$A$2:$F$45,6,0)="Nein"),$AC1039,$AB1039),0)</f>
        <v>0</v>
      </c>
      <c r="AL1039" s="51">
        <f t="shared" si="342"/>
        <v>0</v>
      </c>
      <c r="AM1039" s="296">
        <f>IFERROR(IF(VLOOKUP($C1039,Listen!$A$2:$F$45,6,0)="Ja",MAX(BC1039:BD1039),D_SAV!$BC1039),0)</f>
        <v>0</v>
      </c>
      <c r="AN1039" s="51">
        <f t="shared" si="343"/>
        <v>0</v>
      </c>
      <c r="AP1039" s="304">
        <f t="shared" si="344"/>
        <v>0</v>
      </c>
      <c r="AQ1039" s="304">
        <f t="shared" si="345"/>
        <v>0</v>
      </c>
      <c r="AR1039" s="304">
        <f t="shared" si="346"/>
        <v>0</v>
      </c>
      <c r="AS1039" s="304">
        <f t="shared" si="347"/>
        <v>0</v>
      </c>
      <c r="AT1039" s="304">
        <f t="shared" si="348"/>
        <v>0</v>
      </c>
      <c r="AU1039" s="304">
        <f t="shared" si="349"/>
        <v>0</v>
      </c>
      <c r="AV1039" s="304">
        <f t="shared" si="350"/>
        <v>0</v>
      </c>
      <c r="AW1039" s="304">
        <f t="shared" si="351"/>
        <v>0</v>
      </c>
      <c r="AX1039" s="304">
        <f t="shared" si="352"/>
        <v>0</v>
      </c>
      <c r="AY1039" s="304">
        <f t="shared" si="353"/>
        <v>0</v>
      </c>
      <c r="AZ1039" s="304">
        <f t="shared" si="354"/>
        <v>0</v>
      </c>
      <c r="BA1039" s="304">
        <f t="shared" si="355"/>
        <v>0</v>
      </c>
      <c r="BB1039" s="304">
        <f t="shared" si="356"/>
        <v>0</v>
      </c>
      <c r="BC1039" s="304">
        <f t="shared" si="357"/>
        <v>0</v>
      </c>
      <c r="BD1039" s="304">
        <f t="shared" si="358"/>
        <v>0</v>
      </c>
      <c r="BE1039" s="304">
        <f>IFERROR(IF(VLOOKUP($C1039,Listen!$A$2:$F$45,6,0)="Ja",BB1039-MAX(BC1039:BD1039),BB1039-BC1039),0)</f>
        <v>0</v>
      </c>
    </row>
    <row r="1040" spans="1:57" x14ac:dyDescent="0.25">
      <c r="A1040" s="320" t="str">
        <f>IF(AND(D1040&lt;&gt;0,C1040&lt;&gt;0,E1040&lt;&gt;0),IF(B1040&lt;&gt;0,CONCATENATE(B1040,"-AGr",VLOOKUP(C1040,Listen!$A$2:$D$45,4,FALSE),"-",D1040,"-",E1040,),CONCATENATE("AGr",VLOOKUP(C1040,Listen!$A$2:$D$45,4,FALSE),"-",D1040,"-",E1040)),"keine vollständige ID")</f>
        <v>keine vollständige ID</v>
      </c>
      <c r="B1040" s="301"/>
      <c r="C1040" s="287"/>
      <c r="D1040" s="34"/>
      <c r="E1040" s="306"/>
      <c r="F1040" s="116"/>
      <c r="G1040" s="17"/>
      <c r="H1040" s="17"/>
      <c r="I1040" s="17"/>
      <c r="J1040" s="17"/>
      <c r="K1040" s="17"/>
      <c r="L1040" s="17"/>
      <c r="M1040" s="17"/>
      <c r="N1040" s="17"/>
      <c r="O1040" s="116"/>
      <c r="P1040" s="117">
        <f>IF(D1040&gt;A_Stammdaten!$B$12,0,SUM(G1040,H1040,J1040,L1040:M1040)-SUM(I1040,K1040,N1040:O1040))</f>
        <v>0</v>
      </c>
      <c r="Q1040" s="17"/>
      <c r="R1040" s="17"/>
      <c r="S1040" s="17"/>
      <c r="T1040" s="17"/>
      <c r="U1040" s="62">
        <f t="shared" si="338"/>
        <v>0</v>
      </c>
      <c r="V1040" s="34"/>
      <c r="W1040" s="34"/>
      <c r="X1040" s="34"/>
      <c r="Y1040" s="34"/>
      <c r="Z1040" s="34"/>
      <c r="AA1040" s="63" t="str">
        <f t="shared" si="339"/>
        <v>-</v>
      </c>
      <c r="AB1040" s="63" t="str">
        <f t="shared" si="340"/>
        <v>-</v>
      </c>
      <c r="AC1040" s="63">
        <f>IF(ISBLANK($C1040),0,VLOOKUP($C1040,Listen!$A$2:$C$45,2,FALSE))</f>
        <v>0</v>
      </c>
      <c r="AD1040" s="63">
        <f>IF(ISBLANK($C1040),0,VLOOKUP($C1040,Listen!$A$2:$C$45,3,FALSE))</f>
        <v>0</v>
      </c>
      <c r="AE1040" s="49">
        <f t="shared" si="341"/>
        <v>0</v>
      </c>
      <c r="AF1040" s="49">
        <f t="shared" si="341"/>
        <v>0</v>
      </c>
      <c r="AG1040" s="49">
        <f>IFERROR(IF(OR($V1040&lt;&gt;"Ja",VLOOKUP($C1040,Listen!$A$2:$F$45,5,0)="Nein",D1040&lt;IF(C1040="LNG Anbindungsanlagen gemäß separater Festlegung",2022,2023)),$AC1040,$AA1040),0)</f>
        <v>0</v>
      </c>
      <c r="AH1040" s="49">
        <f>IFERROR(IF(OR($V1040&lt;&gt;"Ja",VLOOKUP($C1040,Listen!$A$2:$F$45,5,0)="Nein",D1040&lt;IF(C1040="LNG Anbindungsanlagen gemäß separater Festlegung",2022,2023)),$AC1040,$AA1040),0)</f>
        <v>0</v>
      </c>
      <c r="AI1040" s="49">
        <f>IFERROR(IF(OR($W1040&lt;&gt;"Ja",VLOOKUP($C1040,Listen!$A$2:$F$45,6,0)="Nein"),$AC1040,$AB1040),0)</f>
        <v>0</v>
      </c>
      <c r="AJ1040" s="49">
        <f>IFERROR(IF(OR($W1040&lt;&gt;"Ja",VLOOKUP($C1040,Listen!$A$2:$F$45,6,0)="Nein"),$AC1040,$AB1040),0)</f>
        <v>0</v>
      </c>
      <c r="AK1040" s="49">
        <f>IFERROR(IF(OR($W1040&lt;&gt;"Ja",VLOOKUP($C1040,Listen!$A$2:$F$45,6,0)="Nein"),$AC1040,$AB1040),0)</f>
        <v>0</v>
      </c>
      <c r="AL1040" s="51">
        <f t="shared" si="342"/>
        <v>0</v>
      </c>
      <c r="AM1040" s="296">
        <f>IFERROR(IF(VLOOKUP($C1040,Listen!$A$2:$F$45,6,0)="Ja",MAX(BC1040:BD1040),D_SAV!$BC1040),0)</f>
        <v>0</v>
      </c>
      <c r="AN1040" s="51">
        <f t="shared" si="343"/>
        <v>0</v>
      </c>
      <c r="AP1040" s="304">
        <f t="shared" si="344"/>
        <v>0</v>
      </c>
      <c r="AQ1040" s="304">
        <f t="shared" si="345"/>
        <v>0</v>
      </c>
      <c r="AR1040" s="304">
        <f t="shared" si="346"/>
        <v>0</v>
      </c>
      <c r="AS1040" s="304">
        <f t="shared" si="347"/>
        <v>0</v>
      </c>
      <c r="AT1040" s="304">
        <f t="shared" si="348"/>
        <v>0</v>
      </c>
      <c r="AU1040" s="304">
        <f t="shared" si="349"/>
        <v>0</v>
      </c>
      <c r="AV1040" s="304">
        <f t="shared" si="350"/>
        <v>0</v>
      </c>
      <c r="AW1040" s="304">
        <f t="shared" si="351"/>
        <v>0</v>
      </c>
      <c r="AX1040" s="304">
        <f t="shared" si="352"/>
        <v>0</v>
      </c>
      <c r="AY1040" s="304">
        <f t="shared" si="353"/>
        <v>0</v>
      </c>
      <c r="AZ1040" s="304">
        <f t="shared" si="354"/>
        <v>0</v>
      </c>
      <c r="BA1040" s="304">
        <f t="shared" si="355"/>
        <v>0</v>
      </c>
      <c r="BB1040" s="304">
        <f t="shared" si="356"/>
        <v>0</v>
      </c>
      <c r="BC1040" s="304">
        <f t="shared" si="357"/>
        <v>0</v>
      </c>
      <c r="BD1040" s="304">
        <f t="shared" si="358"/>
        <v>0</v>
      </c>
      <c r="BE1040" s="304">
        <f>IFERROR(IF(VLOOKUP($C1040,Listen!$A$2:$F$45,6,0)="Ja",BB1040-MAX(BC1040:BD1040),BB1040-BC1040),0)</f>
        <v>0</v>
      </c>
    </row>
    <row r="1041" spans="1:57" x14ac:dyDescent="0.25">
      <c r="A1041" s="320" t="str">
        <f>IF(AND(D1041&lt;&gt;0,C1041&lt;&gt;0,E1041&lt;&gt;0),IF(B1041&lt;&gt;0,CONCATENATE(B1041,"-AGr",VLOOKUP(C1041,Listen!$A$2:$D$45,4,FALSE),"-",D1041,"-",E1041,),CONCATENATE("AGr",VLOOKUP(C1041,Listen!$A$2:$D$45,4,FALSE),"-",D1041,"-",E1041)),"keine vollständige ID")</f>
        <v>keine vollständige ID</v>
      </c>
      <c r="B1041" s="301"/>
      <c r="C1041" s="287"/>
      <c r="D1041" s="34"/>
      <c r="E1041" s="306"/>
      <c r="F1041" s="116"/>
      <c r="G1041" s="17"/>
      <c r="H1041" s="17"/>
      <c r="I1041" s="17"/>
      <c r="J1041" s="17"/>
      <c r="K1041" s="17"/>
      <c r="L1041" s="17"/>
      <c r="M1041" s="17"/>
      <c r="N1041" s="17"/>
      <c r="O1041" s="116"/>
      <c r="P1041" s="117">
        <f>IF(D1041&gt;A_Stammdaten!$B$12,0,SUM(G1041,H1041,J1041,L1041:M1041)-SUM(I1041,K1041,N1041:O1041))</f>
        <v>0</v>
      </c>
      <c r="Q1041" s="17"/>
      <c r="R1041" s="17"/>
      <c r="S1041" s="17"/>
      <c r="T1041" s="17"/>
      <c r="U1041" s="62">
        <f t="shared" si="338"/>
        <v>0</v>
      </c>
      <c r="V1041" s="34"/>
      <c r="W1041" s="34"/>
      <c r="X1041" s="34"/>
      <c r="Y1041" s="34"/>
      <c r="Z1041" s="34"/>
      <c r="AA1041" s="63" t="str">
        <f t="shared" si="339"/>
        <v>-</v>
      </c>
      <c r="AB1041" s="63" t="str">
        <f t="shared" si="340"/>
        <v>-</v>
      </c>
      <c r="AC1041" s="63">
        <f>IF(ISBLANK($C1041),0,VLOOKUP($C1041,Listen!$A$2:$C$45,2,FALSE))</f>
        <v>0</v>
      </c>
      <c r="AD1041" s="63">
        <f>IF(ISBLANK($C1041),0,VLOOKUP($C1041,Listen!$A$2:$C$45,3,FALSE))</f>
        <v>0</v>
      </c>
      <c r="AE1041" s="49">
        <f t="shared" si="341"/>
        <v>0</v>
      </c>
      <c r="AF1041" s="49">
        <f t="shared" si="341"/>
        <v>0</v>
      </c>
      <c r="AG1041" s="49">
        <f>IFERROR(IF(OR($V1041&lt;&gt;"Ja",VLOOKUP($C1041,Listen!$A$2:$F$45,5,0)="Nein",D1041&lt;IF(C1041="LNG Anbindungsanlagen gemäß separater Festlegung",2022,2023)),$AC1041,$AA1041),0)</f>
        <v>0</v>
      </c>
      <c r="AH1041" s="49">
        <f>IFERROR(IF(OR($V1041&lt;&gt;"Ja",VLOOKUP($C1041,Listen!$A$2:$F$45,5,0)="Nein",D1041&lt;IF(C1041="LNG Anbindungsanlagen gemäß separater Festlegung",2022,2023)),$AC1041,$AA1041),0)</f>
        <v>0</v>
      </c>
      <c r="AI1041" s="49">
        <f>IFERROR(IF(OR($W1041&lt;&gt;"Ja",VLOOKUP($C1041,Listen!$A$2:$F$45,6,0)="Nein"),$AC1041,$AB1041),0)</f>
        <v>0</v>
      </c>
      <c r="AJ1041" s="49">
        <f>IFERROR(IF(OR($W1041&lt;&gt;"Ja",VLOOKUP($C1041,Listen!$A$2:$F$45,6,0)="Nein"),$AC1041,$AB1041),0)</f>
        <v>0</v>
      </c>
      <c r="AK1041" s="49">
        <f>IFERROR(IF(OR($W1041&lt;&gt;"Ja",VLOOKUP($C1041,Listen!$A$2:$F$45,6,0)="Nein"),$AC1041,$AB1041),0)</f>
        <v>0</v>
      </c>
      <c r="AL1041" s="51">
        <f t="shared" si="342"/>
        <v>0</v>
      </c>
      <c r="AM1041" s="296">
        <f>IFERROR(IF(VLOOKUP($C1041,Listen!$A$2:$F$45,6,0)="Ja",MAX(BC1041:BD1041),D_SAV!$BC1041),0)</f>
        <v>0</v>
      </c>
      <c r="AN1041" s="51">
        <f t="shared" si="343"/>
        <v>0</v>
      </c>
      <c r="AP1041" s="304">
        <f t="shared" si="344"/>
        <v>0</v>
      </c>
      <c r="AQ1041" s="304">
        <f t="shared" si="345"/>
        <v>0</v>
      </c>
      <c r="AR1041" s="304">
        <f t="shared" si="346"/>
        <v>0</v>
      </c>
      <c r="AS1041" s="304">
        <f t="shared" si="347"/>
        <v>0</v>
      </c>
      <c r="AT1041" s="304">
        <f t="shared" si="348"/>
        <v>0</v>
      </c>
      <c r="AU1041" s="304">
        <f t="shared" si="349"/>
        <v>0</v>
      </c>
      <c r="AV1041" s="304">
        <f t="shared" si="350"/>
        <v>0</v>
      </c>
      <c r="AW1041" s="304">
        <f t="shared" si="351"/>
        <v>0</v>
      </c>
      <c r="AX1041" s="304">
        <f t="shared" si="352"/>
        <v>0</v>
      </c>
      <c r="AY1041" s="304">
        <f t="shared" si="353"/>
        <v>0</v>
      </c>
      <c r="AZ1041" s="304">
        <f t="shared" si="354"/>
        <v>0</v>
      </c>
      <c r="BA1041" s="304">
        <f t="shared" si="355"/>
        <v>0</v>
      </c>
      <c r="BB1041" s="304">
        <f t="shared" si="356"/>
        <v>0</v>
      </c>
      <c r="BC1041" s="304">
        <f t="shared" si="357"/>
        <v>0</v>
      </c>
      <c r="BD1041" s="304">
        <f t="shared" si="358"/>
        <v>0</v>
      </c>
      <c r="BE1041" s="304">
        <f>IFERROR(IF(VLOOKUP($C1041,Listen!$A$2:$F$45,6,0)="Ja",BB1041-MAX(BC1041:BD1041),BB1041-BC1041),0)</f>
        <v>0</v>
      </c>
    </row>
    <row r="1042" spans="1:57" x14ac:dyDescent="0.25">
      <c r="A1042" s="320" t="str">
        <f>IF(AND(D1042&lt;&gt;0,C1042&lt;&gt;0,E1042&lt;&gt;0),IF(B1042&lt;&gt;0,CONCATENATE(B1042,"-AGr",VLOOKUP(C1042,Listen!$A$2:$D$45,4,FALSE),"-",D1042,"-",E1042,),CONCATENATE("AGr",VLOOKUP(C1042,Listen!$A$2:$D$45,4,FALSE),"-",D1042,"-",E1042)),"keine vollständige ID")</f>
        <v>keine vollständige ID</v>
      </c>
      <c r="B1042" s="301"/>
      <c r="C1042" s="287"/>
      <c r="D1042" s="34"/>
      <c r="E1042" s="306"/>
      <c r="F1042" s="116"/>
      <c r="G1042" s="17"/>
      <c r="H1042" s="17"/>
      <c r="I1042" s="17"/>
      <c r="J1042" s="17"/>
      <c r="K1042" s="17"/>
      <c r="L1042" s="17"/>
      <c r="M1042" s="17"/>
      <c r="N1042" s="17"/>
      <c r="O1042" s="116"/>
      <c r="P1042" s="117">
        <f>IF(D1042&gt;A_Stammdaten!$B$12,0,SUM(G1042,H1042,J1042,L1042:M1042)-SUM(I1042,K1042,N1042:O1042))</f>
        <v>0</v>
      </c>
      <c r="Q1042" s="17"/>
      <c r="R1042" s="17"/>
      <c r="S1042" s="17"/>
      <c r="T1042" s="17"/>
      <c r="U1042" s="62">
        <f t="shared" si="338"/>
        <v>0</v>
      </c>
      <c r="V1042" s="34"/>
      <c r="W1042" s="34"/>
      <c r="X1042" s="34"/>
      <c r="Y1042" s="34"/>
      <c r="Z1042" s="34"/>
      <c r="AA1042" s="63" t="str">
        <f t="shared" si="339"/>
        <v>-</v>
      </c>
      <c r="AB1042" s="63" t="str">
        <f t="shared" si="340"/>
        <v>-</v>
      </c>
      <c r="AC1042" s="63">
        <f>IF(ISBLANK($C1042),0,VLOOKUP($C1042,Listen!$A$2:$C$45,2,FALSE))</f>
        <v>0</v>
      </c>
      <c r="AD1042" s="63">
        <f>IF(ISBLANK($C1042),0,VLOOKUP($C1042,Listen!$A$2:$C$45,3,FALSE))</f>
        <v>0</v>
      </c>
      <c r="AE1042" s="49">
        <f t="shared" si="341"/>
        <v>0</v>
      </c>
      <c r="AF1042" s="49">
        <f t="shared" si="341"/>
        <v>0</v>
      </c>
      <c r="AG1042" s="49">
        <f>IFERROR(IF(OR($V1042&lt;&gt;"Ja",VLOOKUP($C1042,Listen!$A$2:$F$45,5,0)="Nein",D1042&lt;IF(C1042="LNG Anbindungsanlagen gemäß separater Festlegung",2022,2023)),$AC1042,$AA1042),0)</f>
        <v>0</v>
      </c>
      <c r="AH1042" s="49">
        <f>IFERROR(IF(OR($V1042&lt;&gt;"Ja",VLOOKUP($C1042,Listen!$A$2:$F$45,5,0)="Nein",D1042&lt;IF(C1042="LNG Anbindungsanlagen gemäß separater Festlegung",2022,2023)),$AC1042,$AA1042),0)</f>
        <v>0</v>
      </c>
      <c r="AI1042" s="49">
        <f>IFERROR(IF(OR($W1042&lt;&gt;"Ja",VLOOKUP($C1042,Listen!$A$2:$F$45,6,0)="Nein"),$AC1042,$AB1042),0)</f>
        <v>0</v>
      </c>
      <c r="AJ1042" s="49">
        <f>IFERROR(IF(OR($W1042&lt;&gt;"Ja",VLOOKUP($C1042,Listen!$A$2:$F$45,6,0)="Nein"),$AC1042,$AB1042),0)</f>
        <v>0</v>
      </c>
      <c r="AK1042" s="49">
        <f>IFERROR(IF(OR($W1042&lt;&gt;"Ja",VLOOKUP($C1042,Listen!$A$2:$F$45,6,0)="Nein"),$AC1042,$AB1042),0)</f>
        <v>0</v>
      </c>
      <c r="AL1042" s="51">
        <f t="shared" si="342"/>
        <v>0</v>
      </c>
      <c r="AM1042" s="296">
        <f>IFERROR(IF(VLOOKUP($C1042,Listen!$A$2:$F$45,6,0)="Ja",MAX(BC1042:BD1042),D_SAV!$BC1042),0)</f>
        <v>0</v>
      </c>
      <c r="AN1042" s="51">
        <f t="shared" si="343"/>
        <v>0</v>
      </c>
      <c r="AP1042" s="304">
        <f t="shared" si="344"/>
        <v>0</v>
      </c>
      <c r="AQ1042" s="304">
        <f t="shared" si="345"/>
        <v>0</v>
      </c>
      <c r="AR1042" s="304">
        <f t="shared" si="346"/>
        <v>0</v>
      </c>
      <c r="AS1042" s="304">
        <f t="shared" si="347"/>
        <v>0</v>
      </c>
      <c r="AT1042" s="304">
        <f t="shared" si="348"/>
        <v>0</v>
      </c>
      <c r="AU1042" s="304">
        <f t="shared" si="349"/>
        <v>0</v>
      </c>
      <c r="AV1042" s="304">
        <f t="shared" si="350"/>
        <v>0</v>
      </c>
      <c r="AW1042" s="304">
        <f t="shared" si="351"/>
        <v>0</v>
      </c>
      <c r="AX1042" s="304">
        <f t="shared" si="352"/>
        <v>0</v>
      </c>
      <c r="AY1042" s="304">
        <f t="shared" si="353"/>
        <v>0</v>
      </c>
      <c r="AZ1042" s="304">
        <f t="shared" si="354"/>
        <v>0</v>
      </c>
      <c r="BA1042" s="304">
        <f t="shared" si="355"/>
        <v>0</v>
      </c>
      <c r="BB1042" s="304">
        <f t="shared" si="356"/>
        <v>0</v>
      </c>
      <c r="BC1042" s="304">
        <f t="shared" si="357"/>
        <v>0</v>
      </c>
      <c r="BD1042" s="304">
        <f t="shared" si="358"/>
        <v>0</v>
      </c>
      <c r="BE1042" s="304">
        <f>IFERROR(IF(VLOOKUP($C1042,Listen!$A$2:$F$45,6,0)="Ja",BB1042-MAX(BC1042:BD1042),BB1042-BC1042),0)</f>
        <v>0</v>
      </c>
    </row>
    <row r="1043" spans="1:57" x14ac:dyDescent="0.25">
      <c r="A1043" s="320" t="str">
        <f>IF(AND(D1043&lt;&gt;0,C1043&lt;&gt;0,E1043&lt;&gt;0),IF(B1043&lt;&gt;0,CONCATENATE(B1043,"-AGr",VLOOKUP(C1043,Listen!$A$2:$D$45,4,FALSE),"-",D1043,"-",E1043,),CONCATENATE("AGr",VLOOKUP(C1043,Listen!$A$2:$D$45,4,FALSE),"-",D1043,"-",E1043)),"keine vollständige ID")</f>
        <v>keine vollständige ID</v>
      </c>
      <c r="B1043" s="301"/>
      <c r="C1043" s="287"/>
      <c r="D1043" s="34"/>
      <c r="E1043" s="306"/>
      <c r="F1043" s="116"/>
      <c r="G1043" s="17"/>
      <c r="H1043" s="17"/>
      <c r="I1043" s="17"/>
      <c r="J1043" s="17"/>
      <c r="K1043" s="17"/>
      <c r="L1043" s="17"/>
      <c r="M1043" s="17"/>
      <c r="N1043" s="17"/>
      <c r="O1043" s="116"/>
      <c r="P1043" s="117">
        <f>IF(D1043&gt;A_Stammdaten!$B$12,0,SUM(G1043,H1043,J1043,L1043:M1043)-SUM(I1043,K1043,N1043:O1043))</f>
        <v>0</v>
      </c>
      <c r="Q1043" s="17"/>
      <c r="R1043" s="17"/>
      <c r="S1043" s="17"/>
      <c r="T1043" s="17"/>
      <c r="U1043" s="62">
        <f t="shared" si="338"/>
        <v>0</v>
      </c>
      <c r="V1043" s="34"/>
      <c r="W1043" s="34"/>
      <c r="X1043" s="34"/>
      <c r="Y1043" s="34"/>
      <c r="Z1043" s="34"/>
      <c r="AA1043" s="63" t="str">
        <f t="shared" si="339"/>
        <v>-</v>
      </c>
      <c r="AB1043" s="63" t="str">
        <f t="shared" si="340"/>
        <v>-</v>
      </c>
      <c r="AC1043" s="63">
        <f>IF(ISBLANK($C1043),0,VLOOKUP($C1043,Listen!$A$2:$C$45,2,FALSE))</f>
        <v>0</v>
      </c>
      <c r="AD1043" s="63">
        <f>IF(ISBLANK($C1043),0,VLOOKUP($C1043,Listen!$A$2:$C$45,3,FALSE))</f>
        <v>0</v>
      </c>
      <c r="AE1043" s="49">
        <f t="shared" si="341"/>
        <v>0</v>
      </c>
      <c r="AF1043" s="49">
        <f t="shared" si="341"/>
        <v>0</v>
      </c>
      <c r="AG1043" s="49">
        <f>IFERROR(IF(OR($V1043&lt;&gt;"Ja",VLOOKUP($C1043,Listen!$A$2:$F$45,5,0)="Nein",D1043&lt;IF(C1043="LNG Anbindungsanlagen gemäß separater Festlegung",2022,2023)),$AC1043,$AA1043),0)</f>
        <v>0</v>
      </c>
      <c r="AH1043" s="49">
        <f>IFERROR(IF(OR($V1043&lt;&gt;"Ja",VLOOKUP($C1043,Listen!$A$2:$F$45,5,0)="Nein",D1043&lt;IF(C1043="LNG Anbindungsanlagen gemäß separater Festlegung",2022,2023)),$AC1043,$AA1043),0)</f>
        <v>0</v>
      </c>
      <c r="AI1043" s="49">
        <f>IFERROR(IF(OR($W1043&lt;&gt;"Ja",VLOOKUP($C1043,Listen!$A$2:$F$45,6,0)="Nein"),$AC1043,$AB1043),0)</f>
        <v>0</v>
      </c>
      <c r="AJ1043" s="49">
        <f>IFERROR(IF(OR($W1043&lt;&gt;"Ja",VLOOKUP($C1043,Listen!$A$2:$F$45,6,0)="Nein"),$AC1043,$AB1043),0)</f>
        <v>0</v>
      </c>
      <c r="AK1043" s="49">
        <f>IFERROR(IF(OR($W1043&lt;&gt;"Ja",VLOOKUP($C1043,Listen!$A$2:$F$45,6,0)="Nein"),$AC1043,$AB1043),0)</f>
        <v>0</v>
      </c>
      <c r="AL1043" s="51">
        <f t="shared" si="342"/>
        <v>0</v>
      </c>
      <c r="AM1043" s="296">
        <f>IFERROR(IF(VLOOKUP($C1043,Listen!$A$2:$F$45,6,0)="Ja",MAX(BC1043:BD1043),D_SAV!$BC1043),0)</f>
        <v>0</v>
      </c>
      <c r="AN1043" s="51">
        <f t="shared" si="343"/>
        <v>0</v>
      </c>
      <c r="AP1043" s="304">
        <f t="shared" si="344"/>
        <v>0</v>
      </c>
      <c r="AQ1043" s="304">
        <f t="shared" si="345"/>
        <v>0</v>
      </c>
      <c r="AR1043" s="304">
        <f t="shared" si="346"/>
        <v>0</v>
      </c>
      <c r="AS1043" s="304">
        <f t="shared" si="347"/>
        <v>0</v>
      </c>
      <c r="AT1043" s="304">
        <f t="shared" si="348"/>
        <v>0</v>
      </c>
      <c r="AU1043" s="304">
        <f t="shared" si="349"/>
        <v>0</v>
      </c>
      <c r="AV1043" s="304">
        <f t="shared" si="350"/>
        <v>0</v>
      </c>
      <c r="AW1043" s="304">
        <f t="shared" si="351"/>
        <v>0</v>
      </c>
      <c r="AX1043" s="304">
        <f t="shared" si="352"/>
        <v>0</v>
      </c>
      <c r="AY1043" s="304">
        <f t="shared" si="353"/>
        <v>0</v>
      </c>
      <c r="AZ1043" s="304">
        <f t="shared" si="354"/>
        <v>0</v>
      </c>
      <c r="BA1043" s="304">
        <f t="shared" si="355"/>
        <v>0</v>
      </c>
      <c r="BB1043" s="304">
        <f t="shared" si="356"/>
        <v>0</v>
      </c>
      <c r="BC1043" s="304">
        <f t="shared" si="357"/>
        <v>0</v>
      </c>
      <c r="BD1043" s="304">
        <f t="shared" si="358"/>
        <v>0</v>
      </c>
      <c r="BE1043" s="304">
        <f>IFERROR(IF(VLOOKUP($C1043,Listen!$A$2:$F$45,6,0)="Ja",BB1043-MAX(BC1043:BD1043),BB1043-BC1043),0)</f>
        <v>0</v>
      </c>
    </row>
    <row r="1044" spans="1:57" x14ac:dyDescent="0.25">
      <c r="A1044" s="320" t="str">
        <f>IF(AND(D1044&lt;&gt;0,C1044&lt;&gt;0,E1044&lt;&gt;0),IF(B1044&lt;&gt;0,CONCATENATE(B1044,"-AGr",VLOOKUP(C1044,Listen!$A$2:$D$45,4,FALSE),"-",D1044,"-",E1044,),CONCATENATE("AGr",VLOOKUP(C1044,Listen!$A$2:$D$45,4,FALSE),"-",D1044,"-",E1044)),"keine vollständige ID")</f>
        <v>keine vollständige ID</v>
      </c>
      <c r="B1044" s="301"/>
      <c r="C1044" s="287"/>
      <c r="D1044" s="34"/>
      <c r="E1044" s="306"/>
      <c r="F1044" s="116"/>
      <c r="G1044" s="17"/>
      <c r="H1044" s="17"/>
      <c r="I1044" s="17"/>
      <c r="J1044" s="17"/>
      <c r="K1044" s="17"/>
      <c r="L1044" s="17"/>
      <c r="M1044" s="17"/>
      <c r="N1044" s="17"/>
      <c r="O1044" s="116"/>
      <c r="P1044" s="117">
        <f>IF(D1044&gt;A_Stammdaten!$B$12,0,SUM(G1044,H1044,J1044,L1044:M1044)-SUM(I1044,K1044,N1044:O1044))</f>
        <v>0</v>
      </c>
      <c r="Q1044" s="17"/>
      <c r="R1044" s="17"/>
      <c r="S1044" s="17"/>
      <c r="T1044" s="17"/>
      <c r="U1044" s="62">
        <f t="shared" si="338"/>
        <v>0</v>
      </c>
      <c r="V1044" s="34"/>
      <c r="W1044" s="34"/>
      <c r="X1044" s="34"/>
      <c r="Y1044" s="34"/>
      <c r="Z1044" s="34"/>
      <c r="AA1044" s="63" t="str">
        <f t="shared" si="339"/>
        <v>-</v>
      </c>
      <c r="AB1044" s="63" t="str">
        <f t="shared" si="340"/>
        <v>-</v>
      </c>
      <c r="AC1044" s="63">
        <f>IF(ISBLANK($C1044),0,VLOOKUP($C1044,Listen!$A$2:$C$45,2,FALSE))</f>
        <v>0</v>
      </c>
      <c r="AD1044" s="63">
        <f>IF(ISBLANK($C1044),0,VLOOKUP($C1044,Listen!$A$2:$C$45,3,FALSE))</f>
        <v>0</v>
      </c>
      <c r="AE1044" s="49">
        <f t="shared" si="341"/>
        <v>0</v>
      </c>
      <c r="AF1044" s="49">
        <f t="shared" si="341"/>
        <v>0</v>
      </c>
      <c r="AG1044" s="49">
        <f>IFERROR(IF(OR($V1044&lt;&gt;"Ja",VLOOKUP($C1044,Listen!$A$2:$F$45,5,0)="Nein",D1044&lt;IF(C1044="LNG Anbindungsanlagen gemäß separater Festlegung",2022,2023)),$AC1044,$AA1044),0)</f>
        <v>0</v>
      </c>
      <c r="AH1044" s="49">
        <f>IFERROR(IF(OR($V1044&lt;&gt;"Ja",VLOOKUP($C1044,Listen!$A$2:$F$45,5,0)="Nein",D1044&lt;IF(C1044="LNG Anbindungsanlagen gemäß separater Festlegung",2022,2023)),$AC1044,$AA1044),0)</f>
        <v>0</v>
      </c>
      <c r="AI1044" s="49">
        <f>IFERROR(IF(OR($W1044&lt;&gt;"Ja",VLOOKUP($C1044,Listen!$A$2:$F$45,6,0)="Nein"),$AC1044,$AB1044),0)</f>
        <v>0</v>
      </c>
      <c r="AJ1044" s="49">
        <f>IFERROR(IF(OR($W1044&lt;&gt;"Ja",VLOOKUP($C1044,Listen!$A$2:$F$45,6,0)="Nein"),$AC1044,$AB1044),0)</f>
        <v>0</v>
      </c>
      <c r="AK1044" s="49">
        <f>IFERROR(IF(OR($W1044&lt;&gt;"Ja",VLOOKUP($C1044,Listen!$A$2:$F$45,6,0)="Nein"),$AC1044,$AB1044),0)</f>
        <v>0</v>
      </c>
      <c r="AL1044" s="51">
        <f t="shared" si="342"/>
        <v>0</v>
      </c>
      <c r="AM1044" s="296">
        <f>IFERROR(IF(VLOOKUP($C1044,Listen!$A$2:$F$45,6,0)="Ja",MAX(BC1044:BD1044),D_SAV!$BC1044),0)</f>
        <v>0</v>
      </c>
      <c r="AN1044" s="51">
        <f t="shared" si="343"/>
        <v>0</v>
      </c>
      <c r="AP1044" s="304">
        <f t="shared" si="344"/>
        <v>0</v>
      </c>
      <c r="AQ1044" s="304">
        <f t="shared" si="345"/>
        <v>0</v>
      </c>
      <c r="AR1044" s="304">
        <f t="shared" si="346"/>
        <v>0</v>
      </c>
      <c r="AS1044" s="304">
        <f t="shared" si="347"/>
        <v>0</v>
      </c>
      <c r="AT1044" s="304">
        <f t="shared" si="348"/>
        <v>0</v>
      </c>
      <c r="AU1044" s="304">
        <f t="shared" si="349"/>
        <v>0</v>
      </c>
      <c r="AV1044" s="304">
        <f t="shared" si="350"/>
        <v>0</v>
      </c>
      <c r="AW1044" s="304">
        <f t="shared" si="351"/>
        <v>0</v>
      </c>
      <c r="AX1044" s="304">
        <f t="shared" si="352"/>
        <v>0</v>
      </c>
      <c r="AY1044" s="304">
        <f t="shared" si="353"/>
        <v>0</v>
      </c>
      <c r="AZ1044" s="304">
        <f t="shared" si="354"/>
        <v>0</v>
      </c>
      <c r="BA1044" s="304">
        <f t="shared" si="355"/>
        <v>0</v>
      </c>
      <c r="BB1044" s="304">
        <f t="shared" si="356"/>
        <v>0</v>
      </c>
      <c r="BC1044" s="304">
        <f t="shared" si="357"/>
        <v>0</v>
      </c>
      <c r="BD1044" s="304">
        <f t="shared" si="358"/>
        <v>0</v>
      </c>
      <c r="BE1044" s="304">
        <f>IFERROR(IF(VLOOKUP($C1044,Listen!$A$2:$F$45,6,0)="Ja",BB1044-MAX(BC1044:BD1044),BB1044-BC1044),0)</f>
        <v>0</v>
      </c>
    </row>
    <row r="1045" spans="1:57" x14ac:dyDescent="0.25">
      <c r="A1045" s="320" t="str">
        <f>IF(AND(D1045&lt;&gt;0,C1045&lt;&gt;0,E1045&lt;&gt;0),IF(B1045&lt;&gt;0,CONCATENATE(B1045,"-AGr",VLOOKUP(C1045,Listen!$A$2:$D$45,4,FALSE),"-",D1045,"-",E1045,),CONCATENATE("AGr",VLOOKUP(C1045,Listen!$A$2:$D$45,4,FALSE),"-",D1045,"-",E1045)),"keine vollständige ID")</f>
        <v>keine vollständige ID</v>
      </c>
      <c r="B1045" s="301"/>
      <c r="C1045" s="287"/>
      <c r="D1045" s="34"/>
      <c r="E1045" s="306"/>
      <c r="F1045" s="116"/>
      <c r="G1045" s="17"/>
      <c r="H1045" s="17"/>
      <c r="I1045" s="17"/>
      <c r="J1045" s="17"/>
      <c r="K1045" s="17"/>
      <c r="L1045" s="17"/>
      <c r="M1045" s="17"/>
      <c r="N1045" s="17"/>
      <c r="O1045" s="116"/>
      <c r="P1045" s="117">
        <f>IF(D1045&gt;A_Stammdaten!$B$12,0,SUM(G1045,H1045,J1045,L1045:M1045)-SUM(I1045,K1045,N1045:O1045))</f>
        <v>0</v>
      </c>
      <c r="Q1045" s="17"/>
      <c r="R1045" s="17"/>
      <c r="S1045" s="17"/>
      <c r="T1045" s="17"/>
      <c r="U1045" s="62">
        <f t="shared" si="338"/>
        <v>0</v>
      </c>
      <c r="V1045" s="34"/>
      <c r="W1045" s="34"/>
      <c r="X1045" s="34"/>
      <c r="Y1045" s="34"/>
      <c r="Z1045" s="34"/>
      <c r="AA1045" s="63" t="str">
        <f t="shared" si="339"/>
        <v>-</v>
      </c>
      <c r="AB1045" s="63" t="str">
        <f t="shared" si="340"/>
        <v>-</v>
      </c>
      <c r="AC1045" s="63">
        <f>IF(ISBLANK($C1045),0,VLOOKUP($C1045,Listen!$A$2:$C$45,2,FALSE))</f>
        <v>0</v>
      </c>
      <c r="AD1045" s="63">
        <f>IF(ISBLANK($C1045),0,VLOOKUP($C1045,Listen!$A$2:$C$45,3,FALSE))</f>
        <v>0</v>
      </c>
      <c r="AE1045" s="49">
        <f t="shared" si="341"/>
        <v>0</v>
      </c>
      <c r="AF1045" s="49">
        <f t="shared" si="341"/>
        <v>0</v>
      </c>
      <c r="AG1045" s="49">
        <f>IFERROR(IF(OR($V1045&lt;&gt;"Ja",VLOOKUP($C1045,Listen!$A$2:$F$45,5,0)="Nein",D1045&lt;IF(C1045="LNG Anbindungsanlagen gemäß separater Festlegung",2022,2023)),$AC1045,$AA1045),0)</f>
        <v>0</v>
      </c>
      <c r="AH1045" s="49">
        <f>IFERROR(IF(OR($V1045&lt;&gt;"Ja",VLOOKUP($C1045,Listen!$A$2:$F$45,5,0)="Nein",D1045&lt;IF(C1045="LNG Anbindungsanlagen gemäß separater Festlegung",2022,2023)),$AC1045,$AA1045),0)</f>
        <v>0</v>
      </c>
      <c r="AI1045" s="49">
        <f>IFERROR(IF(OR($W1045&lt;&gt;"Ja",VLOOKUP($C1045,Listen!$A$2:$F$45,6,0)="Nein"),$AC1045,$AB1045),0)</f>
        <v>0</v>
      </c>
      <c r="AJ1045" s="49">
        <f>IFERROR(IF(OR($W1045&lt;&gt;"Ja",VLOOKUP($C1045,Listen!$A$2:$F$45,6,0)="Nein"),$AC1045,$AB1045),0)</f>
        <v>0</v>
      </c>
      <c r="AK1045" s="49">
        <f>IFERROR(IF(OR($W1045&lt;&gt;"Ja",VLOOKUP($C1045,Listen!$A$2:$F$45,6,0)="Nein"),$AC1045,$AB1045),0)</f>
        <v>0</v>
      </c>
      <c r="AL1045" s="51">
        <f t="shared" si="342"/>
        <v>0</v>
      </c>
      <c r="AM1045" s="296">
        <f>IFERROR(IF(VLOOKUP($C1045,Listen!$A$2:$F$45,6,0)="Ja",MAX(BC1045:BD1045),D_SAV!$BC1045),0)</f>
        <v>0</v>
      </c>
      <c r="AN1045" s="51">
        <f t="shared" si="343"/>
        <v>0</v>
      </c>
      <c r="AP1045" s="304">
        <f t="shared" si="344"/>
        <v>0</v>
      </c>
      <c r="AQ1045" s="304">
        <f t="shared" si="345"/>
        <v>0</v>
      </c>
      <c r="AR1045" s="304">
        <f t="shared" si="346"/>
        <v>0</v>
      </c>
      <c r="AS1045" s="304">
        <f t="shared" si="347"/>
        <v>0</v>
      </c>
      <c r="AT1045" s="304">
        <f t="shared" si="348"/>
        <v>0</v>
      </c>
      <c r="AU1045" s="304">
        <f t="shared" si="349"/>
        <v>0</v>
      </c>
      <c r="AV1045" s="304">
        <f t="shared" si="350"/>
        <v>0</v>
      </c>
      <c r="AW1045" s="304">
        <f t="shared" si="351"/>
        <v>0</v>
      </c>
      <c r="AX1045" s="304">
        <f t="shared" si="352"/>
        <v>0</v>
      </c>
      <c r="AY1045" s="304">
        <f t="shared" si="353"/>
        <v>0</v>
      </c>
      <c r="AZ1045" s="304">
        <f t="shared" si="354"/>
        <v>0</v>
      </c>
      <c r="BA1045" s="304">
        <f t="shared" si="355"/>
        <v>0</v>
      </c>
      <c r="BB1045" s="304">
        <f t="shared" si="356"/>
        <v>0</v>
      </c>
      <c r="BC1045" s="304">
        <f t="shared" si="357"/>
        <v>0</v>
      </c>
      <c r="BD1045" s="304">
        <f t="shared" si="358"/>
        <v>0</v>
      </c>
      <c r="BE1045" s="304">
        <f>IFERROR(IF(VLOOKUP($C1045,Listen!$A$2:$F$45,6,0)="Ja",BB1045-MAX(BC1045:BD1045),BB1045-BC1045),0)</f>
        <v>0</v>
      </c>
    </row>
    <row r="1046" spans="1:57" x14ac:dyDescent="0.25">
      <c r="A1046" s="320" t="str">
        <f>IF(AND(D1046&lt;&gt;0,C1046&lt;&gt;0,E1046&lt;&gt;0),IF(B1046&lt;&gt;0,CONCATENATE(B1046,"-AGr",VLOOKUP(C1046,Listen!$A$2:$D$45,4,FALSE),"-",D1046,"-",E1046,),CONCATENATE("AGr",VLOOKUP(C1046,Listen!$A$2:$D$45,4,FALSE),"-",D1046,"-",E1046)),"keine vollständige ID")</f>
        <v>keine vollständige ID</v>
      </c>
      <c r="B1046" s="301"/>
      <c r="C1046" s="287"/>
      <c r="D1046" s="34"/>
      <c r="E1046" s="306"/>
      <c r="F1046" s="116"/>
      <c r="G1046" s="17"/>
      <c r="H1046" s="17"/>
      <c r="I1046" s="17"/>
      <c r="J1046" s="17"/>
      <c r="K1046" s="17"/>
      <c r="L1046" s="17"/>
      <c r="M1046" s="17"/>
      <c r="N1046" s="17"/>
      <c r="O1046" s="116"/>
      <c r="P1046" s="117">
        <f>IF(D1046&gt;A_Stammdaten!$B$12,0,SUM(G1046,H1046,J1046,L1046:M1046)-SUM(I1046,K1046,N1046:O1046))</f>
        <v>0</v>
      </c>
      <c r="Q1046" s="17"/>
      <c r="R1046" s="17"/>
      <c r="S1046" s="17"/>
      <c r="T1046" s="17"/>
      <c r="U1046" s="62">
        <f t="shared" si="338"/>
        <v>0</v>
      </c>
      <c r="V1046" s="34"/>
      <c r="W1046" s="34"/>
      <c r="X1046" s="34"/>
      <c r="Y1046" s="34"/>
      <c r="Z1046" s="34"/>
      <c r="AA1046" s="63" t="str">
        <f t="shared" si="339"/>
        <v>-</v>
      </c>
      <c r="AB1046" s="63" t="str">
        <f t="shared" si="340"/>
        <v>-</v>
      </c>
      <c r="AC1046" s="63">
        <f>IF(ISBLANK($C1046),0,VLOOKUP($C1046,Listen!$A$2:$C$45,2,FALSE))</f>
        <v>0</v>
      </c>
      <c r="AD1046" s="63">
        <f>IF(ISBLANK($C1046),0,VLOOKUP($C1046,Listen!$A$2:$C$45,3,FALSE))</f>
        <v>0</v>
      </c>
      <c r="AE1046" s="49">
        <f t="shared" si="341"/>
        <v>0</v>
      </c>
      <c r="AF1046" s="49">
        <f t="shared" si="341"/>
        <v>0</v>
      </c>
      <c r="AG1046" s="49">
        <f>IFERROR(IF(OR($V1046&lt;&gt;"Ja",VLOOKUP($C1046,Listen!$A$2:$F$45,5,0)="Nein",D1046&lt;IF(C1046="LNG Anbindungsanlagen gemäß separater Festlegung",2022,2023)),$AC1046,$AA1046),0)</f>
        <v>0</v>
      </c>
      <c r="AH1046" s="49">
        <f>IFERROR(IF(OR($V1046&lt;&gt;"Ja",VLOOKUP($C1046,Listen!$A$2:$F$45,5,0)="Nein",D1046&lt;IF(C1046="LNG Anbindungsanlagen gemäß separater Festlegung",2022,2023)),$AC1046,$AA1046),0)</f>
        <v>0</v>
      </c>
      <c r="AI1046" s="49">
        <f>IFERROR(IF(OR($W1046&lt;&gt;"Ja",VLOOKUP($C1046,Listen!$A$2:$F$45,6,0)="Nein"),$AC1046,$AB1046),0)</f>
        <v>0</v>
      </c>
      <c r="AJ1046" s="49">
        <f>IFERROR(IF(OR($W1046&lt;&gt;"Ja",VLOOKUP($C1046,Listen!$A$2:$F$45,6,0)="Nein"),$AC1046,$AB1046),0)</f>
        <v>0</v>
      </c>
      <c r="AK1046" s="49">
        <f>IFERROR(IF(OR($W1046&lt;&gt;"Ja",VLOOKUP($C1046,Listen!$A$2:$F$45,6,0)="Nein"),$AC1046,$AB1046),0)</f>
        <v>0</v>
      </c>
      <c r="AL1046" s="51">
        <f t="shared" si="342"/>
        <v>0</v>
      </c>
      <c r="AM1046" s="296">
        <f>IFERROR(IF(VLOOKUP($C1046,Listen!$A$2:$F$45,6,0)="Ja",MAX(BC1046:BD1046),D_SAV!$BC1046),0)</f>
        <v>0</v>
      </c>
      <c r="AN1046" s="51">
        <f t="shared" si="343"/>
        <v>0</v>
      </c>
      <c r="AP1046" s="304">
        <f t="shared" si="344"/>
        <v>0</v>
      </c>
      <c r="AQ1046" s="304">
        <f t="shared" si="345"/>
        <v>0</v>
      </c>
      <c r="AR1046" s="304">
        <f t="shared" si="346"/>
        <v>0</v>
      </c>
      <c r="AS1046" s="304">
        <f t="shared" si="347"/>
        <v>0</v>
      </c>
      <c r="AT1046" s="304">
        <f t="shared" si="348"/>
        <v>0</v>
      </c>
      <c r="AU1046" s="304">
        <f t="shared" si="349"/>
        <v>0</v>
      </c>
      <c r="AV1046" s="304">
        <f t="shared" si="350"/>
        <v>0</v>
      </c>
      <c r="AW1046" s="304">
        <f t="shared" si="351"/>
        <v>0</v>
      </c>
      <c r="AX1046" s="304">
        <f t="shared" si="352"/>
        <v>0</v>
      </c>
      <c r="AY1046" s="304">
        <f t="shared" si="353"/>
        <v>0</v>
      </c>
      <c r="AZ1046" s="304">
        <f t="shared" si="354"/>
        <v>0</v>
      </c>
      <c r="BA1046" s="304">
        <f t="shared" si="355"/>
        <v>0</v>
      </c>
      <c r="BB1046" s="304">
        <f t="shared" si="356"/>
        <v>0</v>
      </c>
      <c r="BC1046" s="304">
        <f t="shared" si="357"/>
        <v>0</v>
      </c>
      <c r="BD1046" s="304">
        <f t="shared" si="358"/>
        <v>0</v>
      </c>
      <c r="BE1046" s="304">
        <f>IFERROR(IF(VLOOKUP($C1046,Listen!$A$2:$F$45,6,0)="Ja",BB1046-MAX(BC1046:BD1046),BB1046-BC1046),0)</f>
        <v>0</v>
      </c>
    </row>
    <row r="1047" spans="1:57" x14ac:dyDescent="0.25">
      <c r="A1047" s="320" t="str">
        <f>IF(AND(D1047&lt;&gt;0,C1047&lt;&gt;0,E1047&lt;&gt;0),IF(B1047&lt;&gt;0,CONCATENATE(B1047,"-AGr",VLOOKUP(C1047,Listen!$A$2:$D$45,4,FALSE),"-",D1047,"-",E1047,),CONCATENATE("AGr",VLOOKUP(C1047,Listen!$A$2:$D$45,4,FALSE),"-",D1047,"-",E1047)),"keine vollständige ID")</f>
        <v>keine vollständige ID</v>
      </c>
      <c r="B1047" s="301"/>
      <c r="C1047" s="287"/>
      <c r="D1047" s="34"/>
      <c r="E1047" s="306"/>
      <c r="F1047" s="116"/>
      <c r="G1047" s="17"/>
      <c r="H1047" s="17"/>
      <c r="I1047" s="17"/>
      <c r="J1047" s="17"/>
      <c r="K1047" s="17"/>
      <c r="L1047" s="17"/>
      <c r="M1047" s="17"/>
      <c r="N1047" s="17"/>
      <c r="O1047" s="116"/>
      <c r="P1047" s="117">
        <f>IF(D1047&gt;A_Stammdaten!$B$12,0,SUM(G1047,H1047,J1047,L1047:M1047)-SUM(I1047,K1047,N1047:O1047))</f>
        <v>0</v>
      </c>
      <c r="Q1047" s="17"/>
      <c r="R1047" s="17"/>
      <c r="S1047" s="17"/>
      <c r="T1047" s="17"/>
      <c r="U1047" s="62">
        <f t="shared" si="338"/>
        <v>0</v>
      </c>
      <c r="V1047" s="34"/>
      <c r="W1047" s="34"/>
      <c r="X1047" s="34"/>
      <c r="Y1047" s="34"/>
      <c r="Z1047" s="34"/>
      <c r="AA1047" s="63" t="str">
        <f t="shared" si="339"/>
        <v>-</v>
      </c>
      <c r="AB1047" s="63" t="str">
        <f t="shared" si="340"/>
        <v>-</v>
      </c>
      <c r="AC1047" s="63">
        <f>IF(ISBLANK($C1047),0,VLOOKUP($C1047,Listen!$A$2:$C$45,2,FALSE))</f>
        <v>0</v>
      </c>
      <c r="AD1047" s="63">
        <f>IF(ISBLANK($C1047),0,VLOOKUP($C1047,Listen!$A$2:$C$45,3,FALSE))</f>
        <v>0</v>
      </c>
      <c r="AE1047" s="49">
        <f t="shared" si="341"/>
        <v>0</v>
      </c>
      <c r="AF1047" s="49">
        <f t="shared" si="341"/>
        <v>0</v>
      </c>
      <c r="AG1047" s="49">
        <f>IFERROR(IF(OR($V1047&lt;&gt;"Ja",VLOOKUP($C1047,Listen!$A$2:$F$45,5,0)="Nein",D1047&lt;IF(C1047="LNG Anbindungsanlagen gemäß separater Festlegung",2022,2023)),$AC1047,$AA1047),0)</f>
        <v>0</v>
      </c>
      <c r="AH1047" s="49">
        <f>IFERROR(IF(OR($V1047&lt;&gt;"Ja",VLOOKUP($C1047,Listen!$A$2:$F$45,5,0)="Nein",D1047&lt;IF(C1047="LNG Anbindungsanlagen gemäß separater Festlegung",2022,2023)),$AC1047,$AA1047),0)</f>
        <v>0</v>
      </c>
      <c r="AI1047" s="49">
        <f>IFERROR(IF(OR($W1047&lt;&gt;"Ja",VLOOKUP($C1047,Listen!$A$2:$F$45,6,0)="Nein"),$AC1047,$AB1047),0)</f>
        <v>0</v>
      </c>
      <c r="AJ1047" s="49">
        <f>IFERROR(IF(OR($W1047&lt;&gt;"Ja",VLOOKUP($C1047,Listen!$A$2:$F$45,6,0)="Nein"),$AC1047,$AB1047),0)</f>
        <v>0</v>
      </c>
      <c r="AK1047" s="49">
        <f>IFERROR(IF(OR($W1047&lt;&gt;"Ja",VLOOKUP($C1047,Listen!$A$2:$F$45,6,0)="Nein"),$AC1047,$AB1047),0)</f>
        <v>0</v>
      </c>
      <c r="AL1047" s="51">
        <f t="shared" si="342"/>
        <v>0</v>
      </c>
      <c r="AM1047" s="296">
        <f>IFERROR(IF(VLOOKUP($C1047,Listen!$A$2:$F$45,6,0)="Ja",MAX(BC1047:BD1047),D_SAV!$BC1047),0)</f>
        <v>0</v>
      </c>
      <c r="AN1047" s="51">
        <f t="shared" si="343"/>
        <v>0</v>
      </c>
      <c r="AP1047" s="304">
        <f t="shared" si="344"/>
        <v>0</v>
      </c>
      <c r="AQ1047" s="304">
        <f t="shared" si="345"/>
        <v>0</v>
      </c>
      <c r="AR1047" s="304">
        <f t="shared" si="346"/>
        <v>0</v>
      </c>
      <c r="AS1047" s="304">
        <f t="shared" si="347"/>
        <v>0</v>
      </c>
      <c r="AT1047" s="304">
        <f t="shared" si="348"/>
        <v>0</v>
      </c>
      <c r="AU1047" s="304">
        <f t="shared" si="349"/>
        <v>0</v>
      </c>
      <c r="AV1047" s="304">
        <f t="shared" si="350"/>
        <v>0</v>
      </c>
      <c r="AW1047" s="304">
        <f t="shared" si="351"/>
        <v>0</v>
      </c>
      <c r="AX1047" s="304">
        <f t="shared" si="352"/>
        <v>0</v>
      </c>
      <c r="AY1047" s="304">
        <f t="shared" si="353"/>
        <v>0</v>
      </c>
      <c r="AZ1047" s="304">
        <f t="shared" si="354"/>
        <v>0</v>
      </c>
      <c r="BA1047" s="304">
        <f t="shared" si="355"/>
        <v>0</v>
      </c>
      <c r="BB1047" s="304">
        <f t="shared" si="356"/>
        <v>0</v>
      </c>
      <c r="BC1047" s="304">
        <f t="shared" si="357"/>
        <v>0</v>
      </c>
      <c r="BD1047" s="304">
        <f t="shared" si="358"/>
        <v>0</v>
      </c>
      <c r="BE1047" s="304">
        <f>IFERROR(IF(VLOOKUP($C1047,Listen!$A$2:$F$45,6,0)="Ja",BB1047-MAX(BC1047:BD1047),BB1047-BC1047),0)</f>
        <v>0</v>
      </c>
    </row>
    <row r="1048" spans="1:57" x14ac:dyDescent="0.25">
      <c r="A1048" s="320" t="str">
        <f>IF(AND(D1048&lt;&gt;0,C1048&lt;&gt;0,E1048&lt;&gt;0),IF(B1048&lt;&gt;0,CONCATENATE(B1048,"-AGr",VLOOKUP(C1048,Listen!$A$2:$D$45,4,FALSE),"-",D1048,"-",E1048,),CONCATENATE("AGr",VLOOKUP(C1048,Listen!$A$2:$D$45,4,FALSE),"-",D1048,"-",E1048)),"keine vollständige ID")</f>
        <v>keine vollständige ID</v>
      </c>
      <c r="B1048" s="301"/>
      <c r="C1048" s="287"/>
      <c r="D1048" s="34"/>
      <c r="E1048" s="306"/>
      <c r="F1048" s="116"/>
      <c r="G1048" s="17"/>
      <c r="H1048" s="17"/>
      <c r="I1048" s="17"/>
      <c r="J1048" s="17"/>
      <c r="K1048" s="17"/>
      <c r="L1048" s="17"/>
      <c r="M1048" s="17"/>
      <c r="N1048" s="17"/>
      <c r="O1048" s="116"/>
      <c r="P1048" s="117">
        <f>IF(D1048&gt;A_Stammdaten!$B$12,0,SUM(G1048,H1048,J1048,L1048:M1048)-SUM(I1048,K1048,N1048:O1048))</f>
        <v>0</v>
      </c>
      <c r="Q1048" s="17"/>
      <c r="R1048" s="17"/>
      <c r="S1048" s="17"/>
      <c r="T1048" s="17"/>
      <c r="U1048" s="62">
        <f t="shared" si="338"/>
        <v>0</v>
      </c>
      <c r="V1048" s="34"/>
      <c r="W1048" s="34"/>
      <c r="X1048" s="34"/>
      <c r="Y1048" s="34"/>
      <c r="Z1048" s="34"/>
      <c r="AA1048" s="63" t="str">
        <f t="shared" si="339"/>
        <v>-</v>
      </c>
      <c r="AB1048" s="63" t="str">
        <f t="shared" si="340"/>
        <v>-</v>
      </c>
      <c r="AC1048" s="63">
        <f>IF(ISBLANK($C1048),0,VLOOKUP($C1048,Listen!$A$2:$C$45,2,FALSE))</f>
        <v>0</v>
      </c>
      <c r="AD1048" s="63">
        <f>IF(ISBLANK($C1048),0,VLOOKUP($C1048,Listen!$A$2:$C$45,3,FALSE))</f>
        <v>0</v>
      </c>
      <c r="AE1048" s="49">
        <f t="shared" si="341"/>
        <v>0</v>
      </c>
      <c r="AF1048" s="49">
        <f t="shared" si="341"/>
        <v>0</v>
      </c>
      <c r="AG1048" s="49">
        <f>IFERROR(IF(OR($V1048&lt;&gt;"Ja",VLOOKUP($C1048,Listen!$A$2:$F$45,5,0)="Nein",D1048&lt;IF(C1048="LNG Anbindungsanlagen gemäß separater Festlegung",2022,2023)),$AC1048,$AA1048),0)</f>
        <v>0</v>
      </c>
      <c r="AH1048" s="49">
        <f>IFERROR(IF(OR($V1048&lt;&gt;"Ja",VLOOKUP($C1048,Listen!$A$2:$F$45,5,0)="Nein",D1048&lt;IF(C1048="LNG Anbindungsanlagen gemäß separater Festlegung",2022,2023)),$AC1048,$AA1048),0)</f>
        <v>0</v>
      </c>
      <c r="AI1048" s="49">
        <f>IFERROR(IF(OR($W1048&lt;&gt;"Ja",VLOOKUP($C1048,Listen!$A$2:$F$45,6,0)="Nein"),$AC1048,$AB1048),0)</f>
        <v>0</v>
      </c>
      <c r="AJ1048" s="49">
        <f>IFERROR(IF(OR($W1048&lt;&gt;"Ja",VLOOKUP($C1048,Listen!$A$2:$F$45,6,0)="Nein"),$AC1048,$AB1048),0)</f>
        <v>0</v>
      </c>
      <c r="AK1048" s="49">
        <f>IFERROR(IF(OR($W1048&lt;&gt;"Ja",VLOOKUP($C1048,Listen!$A$2:$F$45,6,0)="Nein"),$AC1048,$AB1048),0)</f>
        <v>0</v>
      </c>
      <c r="AL1048" s="51">
        <f t="shared" si="342"/>
        <v>0</v>
      </c>
      <c r="AM1048" s="296">
        <f>IFERROR(IF(VLOOKUP($C1048,Listen!$A$2:$F$45,6,0)="Ja",MAX(BC1048:BD1048),D_SAV!$BC1048),0)</f>
        <v>0</v>
      </c>
      <c r="AN1048" s="51">
        <f t="shared" si="343"/>
        <v>0</v>
      </c>
      <c r="AP1048" s="304">
        <f t="shared" si="344"/>
        <v>0</v>
      </c>
      <c r="AQ1048" s="304">
        <f t="shared" si="345"/>
        <v>0</v>
      </c>
      <c r="AR1048" s="304">
        <f t="shared" si="346"/>
        <v>0</v>
      </c>
      <c r="AS1048" s="304">
        <f t="shared" si="347"/>
        <v>0</v>
      </c>
      <c r="AT1048" s="304">
        <f t="shared" si="348"/>
        <v>0</v>
      </c>
      <c r="AU1048" s="304">
        <f t="shared" si="349"/>
        <v>0</v>
      </c>
      <c r="AV1048" s="304">
        <f t="shared" si="350"/>
        <v>0</v>
      </c>
      <c r="AW1048" s="304">
        <f t="shared" si="351"/>
        <v>0</v>
      </c>
      <c r="AX1048" s="304">
        <f t="shared" si="352"/>
        <v>0</v>
      </c>
      <c r="AY1048" s="304">
        <f t="shared" si="353"/>
        <v>0</v>
      </c>
      <c r="AZ1048" s="304">
        <f t="shared" si="354"/>
        <v>0</v>
      </c>
      <c r="BA1048" s="304">
        <f t="shared" si="355"/>
        <v>0</v>
      </c>
      <c r="BB1048" s="304">
        <f t="shared" si="356"/>
        <v>0</v>
      </c>
      <c r="BC1048" s="304">
        <f t="shared" si="357"/>
        <v>0</v>
      </c>
      <c r="BD1048" s="304">
        <f t="shared" si="358"/>
        <v>0</v>
      </c>
      <c r="BE1048" s="304">
        <f>IFERROR(IF(VLOOKUP($C1048,Listen!$A$2:$F$45,6,0)="Ja",BB1048-MAX(BC1048:BD1048),BB1048-BC1048),0)</f>
        <v>0</v>
      </c>
    </row>
    <row r="1049" spans="1:57" x14ac:dyDescent="0.25">
      <c r="A1049" s="320" t="str">
        <f>IF(AND(D1049&lt;&gt;0,C1049&lt;&gt;0,E1049&lt;&gt;0),IF(B1049&lt;&gt;0,CONCATENATE(B1049,"-AGr",VLOOKUP(C1049,Listen!$A$2:$D$45,4,FALSE),"-",D1049,"-",E1049,),CONCATENATE("AGr",VLOOKUP(C1049,Listen!$A$2:$D$45,4,FALSE),"-",D1049,"-",E1049)),"keine vollständige ID")</f>
        <v>keine vollständige ID</v>
      </c>
      <c r="B1049" s="301"/>
      <c r="C1049" s="287"/>
      <c r="D1049" s="34"/>
      <c r="E1049" s="306"/>
      <c r="F1049" s="116"/>
      <c r="G1049" s="17"/>
      <c r="H1049" s="17"/>
      <c r="I1049" s="17"/>
      <c r="J1049" s="17"/>
      <c r="K1049" s="17"/>
      <c r="L1049" s="17"/>
      <c r="M1049" s="17"/>
      <c r="N1049" s="17"/>
      <c r="O1049" s="116"/>
      <c r="P1049" s="117">
        <f>IF(D1049&gt;A_Stammdaten!$B$12,0,SUM(G1049,H1049,J1049,L1049:M1049)-SUM(I1049,K1049,N1049:O1049))</f>
        <v>0</v>
      </c>
      <c r="Q1049" s="17"/>
      <c r="R1049" s="17"/>
      <c r="S1049" s="17"/>
      <c r="T1049" s="17"/>
      <c r="U1049" s="62">
        <f t="shared" si="338"/>
        <v>0</v>
      </c>
      <c r="V1049" s="34"/>
      <c r="W1049" s="34"/>
      <c r="X1049" s="34"/>
      <c r="Y1049" s="34"/>
      <c r="Z1049" s="34"/>
      <c r="AA1049" s="63" t="str">
        <f t="shared" si="339"/>
        <v>-</v>
      </c>
      <c r="AB1049" s="63" t="str">
        <f t="shared" si="340"/>
        <v>-</v>
      </c>
      <c r="AC1049" s="63">
        <f>IF(ISBLANK($C1049),0,VLOOKUP($C1049,Listen!$A$2:$C$45,2,FALSE))</f>
        <v>0</v>
      </c>
      <c r="AD1049" s="63">
        <f>IF(ISBLANK($C1049),0,VLOOKUP($C1049,Listen!$A$2:$C$45,3,FALSE))</f>
        <v>0</v>
      </c>
      <c r="AE1049" s="49">
        <f t="shared" si="341"/>
        <v>0</v>
      </c>
      <c r="AF1049" s="49">
        <f t="shared" si="341"/>
        <v>0</v>
      </c>
      <c r="AG1049" s="49">
        <f>IFERROR(IF(OR($V1049&lt;&gt;"Ja",VLOOKUP($C1049,Listen!$A$2:$F$45,5,0)="Nein",D1049&lt;IF(C1049="LNG Anbindungsanlagen gemäß separater Festlegung",2022,2023)),$AC1049,$AA1049),0)</f>
        <v>0</v>
      </c>
      <c r="AH1049" s="49">
        <f>IFERROR(IF(OR($V1049&lt;&gt;"Ja",VLOOKUP($C1049,Listen!$A$2:$F$45,5,0)="Nein",D1049&lt;IF(C1049="LNG Anbindungsanlagen gemäß separater Festlegung",2022,2023)),$AC1049,$AA1049),0)</f>
        <v>0</v>
      </c>
      <c r="AI1049" s="49">
        <f>IFERROR(IF(OR($W1049&lt;&gt;"Ja",VLOOKUP($C1049,Listen!$A$2:$F$45,6,0)="Nein"),$AC1049,$AB1049),0)</f>
        <v>0</v>
      </c>
      <c r="AJ1049" s="49">
        <f>IFERROR(IF(OR($W1049&lt;&gt;"Ja",VLOOKUP($C1049,Listen!$A$2:$F$45,6,0)="Nein"),$AC1049,$AB1049),0)</f>
        <v>0</v>
      </c>
      <c r="AK1049" s="49">
        <f>IFERROR(IF(OR($W1049&lt;&gt;"Ja",VLOOKUP($C1049,Listen!$A$2:$F$45,6,0)="Nein"),$AC1049,$AB1049),0)</f>
        <v>0</v>
      </c>
      <c r="AL1049" s="51">
        <f t="shared" si="342"/>
        <v>0</v>
      </c>
      <c r="AM1049" s="296">
        <f>IFERROR(IF(VLOOKUP($C1049,Listen!$A$2:$F$45,6,0)="Ja",MAX(BC1049:BD1049),D_SAV!$BC1049),0)</f>
        <v>0</v>
      </c>
      <c r="AN1049" s="51">
        <f t="shared" si="343"/>
        <v>0</v>
      </c>
      <c r="AP1049" s="304">
        <f t="shared" si="344"/>
        <v>0</v>
      </c>
      <c r="AQ1049" s="304">
        <f t="shared" si="345"/>
        <v>0</v>
      </c>
      <c r="AR1049" s="304">
        <f t="shared" si="346"/>
        <v>0</v>
      </c>
      <c r="AS1049" s="304">
        <f t="shared" si="347"/>
        <v>0</v>
      </c>
      <c r="AT1049" s="304">
        <f t="shared" si="348"/>
        <v>0</v>
      </c>
      <c r="AU1049" s="304">
        <f t="shared" si="349"/>
        <v>0</v>
      </c>
      <c r="AV1049" s="304">
        <f t="shared" si="350"/>
        <v>0</v>
      </c>
      <c r="AW1049" s="304">
        <f t="shared" si="351"/>
        <v>0</v>
      </c>
      <c r="AX1049" s="304">
        <f t="shared" si="352"/>
        <v>0</v>
      </c>
      <c r="AY1049" s="304">
        <f t="shared" si="353"/>
        <v>0</v>
      </c>
      <c r="AZ1049" s="304">
        <f t="shared" si="354"/>
        <v>0</v>
      </c>
      <c r="BA1049" s="304">
        <f t="shared" si="355"/>
        <v>0</v>
      </c>
      <c r="BB1049" s="304">
        <f t="shared" si="356"/>
        <v>0</v>
      </c>
      <c r="BC1049" s="304">
        <f t="shared" si="357"/>
        <v>0</v>
      </c>
      <c r="BD1049" s="304">
        <f t="shared" si="358"/>
        <v>0</v>
      </c>
      <c r="BE1049" s="304">
        <f>IFERROR(IF(VLOOKUP($C1049,Listen!$A$2:$F$45,6,0)="Ja",BB1049-MAX(BC1049:BD1049),BB1049-BC1049),0)</f>
        <v>0</v>
      </c>
    </row>
    <row r="1050" spans="1:57" x14ac:dyDescent="0.25">
      <c r="A1050" s="320" t="str">
        <f>IF(AND(D1050&lt;&gt;0,C1050&lt;&gt;0,E1050&lt;&gt;0),IF(B1050&lt;&gt;0,CONCATENATE(B1050,"-AGr",VLOOKUP(C1050,Listen!$A$2:$D$45,4,FALSE),"-",D1050,"-",E1050,),CONCATENATE("AGr",VLOOKUP(C1050,Listen!$A$2:$D$45,4,FALSE),"-",D1050,"-",E1050)),"keine vollständige ID")</f>
        <v>keine vollständige ID</v>
      </c>
      <c r="B1050" s="301"/>
      <c r="C1050" s="287"/>
      <c r="D1050" s="34"/>
      <c r="E1050" s="306"/>
      <c r="F1050" s="116"/>
      <c r="G1050" s="17"/>
      <c r="H1050" s="17"/>
      <c r="I1050" s="17"/>
      <c r="J1050" s="17"/>
      <c r="K1050" s="17"/>
      <c r="L1050" s="17"/>
      <c r="M1050" s="17"/>
      <c r="N1050" s="17"/>
      <c r="O1050" s="116"/>
      <c r="P1050" s="117">
        <f>IF(D1050&gt;A_Stammdaten!$B$12,0,SUM(G1050,H1050,J1050,L1050:M1050)-SUM(I1050,K1050,N1050:O1050))</f>
        <v>0</v>
      </c>
      <c r="Q1050" s="17"/>
      <c r="R1050" s="17"/>
      <c r="S1050" s="17"/>
      <c r="T1050" s="17"/>
      <c r="U1050" s="62">
        <f t="shared" si="338"/>
        <v>0</v>
      </c>
      <c r="V1050" s="34"/>
      <c r="W1050" s="34"/>
      <c r="X1050" s="34"/>
      <c r="Y1050" s="34"/>
      <c r="Z1050" s="34"/>
      <c r="AA1050" s="63" t="str">
        <f t="shared" si="339"/>
        <v>-</v>
      </c>
      <c r="AB1050" s="63" t="str">
        <f t="shared" si="340"/>
        <v>-</v>
      </c>
      <c r="AC1050" s="63">
        <f>IF(ISBLANK($C1050),0,VLOOKUP($C1050,Listen!$A$2:$C$45,2,FALSE))</f>
        <v>0</v>
      </c>
      <c r="AD1050" s="63">
        <f>IF(ISBLANK($C1050),0,VLOOKUP($C1050,Listen!$A$2:$C$45,3,FALSE))</f>
        <v>0</v>
      </c>
      <c r="AE1050" s="49">
        <f t="shared" si="341"/>
        <v>0</v>
      </c>
      <c r="AF1050" s="49">
        <f t="shared" si="341"/>
        <v>0</v>
      </c>
      <c r="AG1050" s="49">
        <f>IFERROR(IF(OR($V1050&lt;&gt;"Ja",VLOOKUP($C1050,Listen!$A$2:$F$45,5,0)="Nein",D1050&lt;IF(C1050="LNG Anbindungsanlagen gemäß separater Festlegung",2022,2023)),$AC1050,$AA1050),0)</f>
        <v>0</v>
      </c>
      <c r="AH1050" s="49">
        <f>IFERROR(IF(OR($V1050&lt;&gt;"Ja",VLOOKUP($C1050,Listen!$A$2:$F$45,5,0)="Nein",D1050&lt;IF(C1050="LNG Anbindungsanlagen gemäß separater Festlegung",2022,2023)),$AC1050,$AA1050),0)</f>
        <v>0</v>
      </c>
      <c r="AI1050" s="49">
        <f>IFERROR(IF(OR($W1050&lt;&gt;"Ja",VLOOKUP($C1050,Listen!$A$2:$F$45,6,0)="Nein"),$AC1050,$AB1050),0)</f>
        <v>0</v>
      </c>
      <c r="AJ1050" s="49">
        <f>IFERROR(IF(OR($W1050&lt;&gt;"Ja",VLOOKUP($C1050,Listen!$A$2:$F$45,6,0)="Nein"),$AC1050,$AB1050),0)</f>
        <v>0</v>
      </c>
      <c r="AK1050" s="49">
        <f>IFERROR(IF(OR($W1050&lt;&gt;"Ja",VLOOKUP($C1050,Listen!$A$2:$F$45,6,0)="Nein"),$AC1050,$AB1050),0)</f>
        <v>0</v>
      </c>
      <c r="AL1050" s="51">
        <f t="shared" si="342"/>
        <v>0</v>
      </c>
      <c r="AM1050" s="296">
        <f>IFERROR(IF(VLOOKUP($C1050,Listen!$A$2:$F$45,6,0)="Ja",MAX(BC1050:BD1050),D_SAV!$BC1050),0)</f>
        <v>0</v>
      </c>
      <c r="AN1050" s="51">
        <f t="shared" si="343"/>
        <v>0</v>
      </c>
      <c r="AP1050" s="304">
        <f t="shared" si="344"/>
        <v>0</v>
      </c>
      <c r="AQ1050" s="304">
        <f t="shared" si="345"/>
        <v>0</v>
      </c>
      <c r="AR1050" s="304">
        <f t="shared" si="346"/>
        <v>0</v>
      </c>
      <c r="AS1050" s="304">
        <f t="shared" si="347"/>
        <v>0</v>
      </c>
      <c r="AT1050" s="304">
        <f t="shared" si="348"/>
        <v>0</v>
      </c>
      <c r="AU1050" s="304">
        <f t="shared" si="349"/>
        <v>0</v>
      </c>
      <c r="AV1050" s="304">
        <f t="shared" si="350"/>
        <v>0</v>
      </c>
      <c r="AW1050" s="304">
        <f t="shared" si="351"/>
        <v>0</v>
      </c>
      <c r="AX1050" s="304">
        <f t="shared" si="352"/>
        <v>0</v>
      </c>
      <c r="AY1050" s="304">
        <f t="shared" si="353"/>
        <v>0</v>
      </c>
      <c r="AZ1050" s="304">
        <f t="shared" si="354"/>
        <v>0</v>
      </c>
      <c r="BA1050" s="304">
        <f t="shared" si="355"/>
        <v>0</v>
      </c>
      <c r="BB1050" s="304">
        <f t="shared" si="356"/>
        <v>0</v>
      </c>
      <c r="BC1050" s="304">
        <f t="shared" si="357"/>
        <v>0</v>
      </c>
      <c r="BD1050" s="304">
        <f t="shared" si="358"/>
        <v>0</v>
      </c>
      <c r="BE1050" s="304">
        <f>IFERROR(IF(VLOOKUP($C1050,Listen!$A$2:$F$45,6,0)="Ja",BB1050-MAX(BC1050:BD1050),BB1050-BC1050),0)</f>
        <v>0</v>
      </c>
    </row>
    <row r="1051" spans="1:57" x14ac:dyDescent="0.25">
      <c r="A1051" s="320" t="str">
        <f>IF(AND(D1051&lt;&gt;0,C1051&lt;&gt;0,E1051&lt;&gt;0),IF(B1051&lt;&gt;0,CONCATENATE(B1051,"-AGr",VLOOKUP(C1051,Listen!$A$2:$D$45,4,FALSE),"-",D1051,"-",E1051,),CONCATENATE("AGr",VLOOKUP(C1051,Listen!$A$2:$D$45,4,FALSE),"-",D1051,"-",E1051)),"keine vollständige ID")</f>
        <v>keine vollständige ID</v>
      </c>
      <c r="B1051" s="301"/>
      <c r="C1051" s="287"/>
      <c r="D1051" s="34"/>
      <c r="E1051" s="306"/>
      <c r="F1051" s="116"/>
      <c r="G1051" s="17"/>
      <c r="H1051" s="17"/>
      <c r="I1051" s="17"/>
      <c r="J1051" s="17"/>
      <c r="K1051" s="17"/>
      <c r="L1051" s="17"/>
      <c r="M1051" s="17"/>
      <c r="N1051" s="17"/>
      <c r="O1051" s="116"/>
      <c r="P1051" s="117">
        <f>IF(D1051&gt;A_Stammdaten!$B$12,0,SUM(G1051,H1051,J1051,L1051:M1051)-SUM(I1051,K1051,N1051:O1051))</f>
        <v>0</v>
      </c>
      <c r="Q1051" s="17"/>
      <c r="R1051" s="17"/>
      <c r="S1051" s="17"/>
      <c r="T1051" s="17"/>
      <c r="U1051" s="62">
        <f t="shared" si="338"/>
        <v>0</v>
      </c>
      <c r="V1051" s="34"/>
      <c r="W1051" s="34"/>
      <c r="X1051" s="34"/>
      <c r="Y1051" s="34"/>
      <c r="Z1051" s="34"/>
      <c r="AA1051" s="63" t="str">
        <f t="shared" si="339"/>
        <v>-</v>
      </c>
      <c r="AB1051" s="63" t="str">
        <f t="shared" si="340"/>
        <v>-</v>
      </c>
      <c r="AC1051" s="63">
        <f>IF(ISBLANK($C1051),0,VLOOKUP($C1051,Listen!$A$2:$C$45,2,FALSE))</f>
        <v>0</v>
      </c>
      <c r="AD1051" s="63">
        <f>IF(ISBLANK($C1051),0,VLOOKUP($C1051,Listen!$A$2:$C$45,3,FALSE))</f>
        <v>0</v>
      </c>
      <c r="AE1051" s="49">
        <f t="shared" si="341"/>
        <v>0</v>
      </c>
      <c r="AF1051" s="49">
        <f t="shared" si="341"/>
        <v>0</v>
      </c>
      <c r="AG1051" s="49">
        <f>IFERROR(IF(OR($V1051&lt;&gt;"Ja",VLOOKUP($C1051,Listen!$A$2:$F$45,5,0)="Nein",D1051&lt;IF(C1051="LNG Anbindungsanlagen gemäß separater Festlegung",2022,2023)),$AC1051,$AA1051),0)</f>
        <v>0</v>
      </c>
      <c r="AH1051" s="49">
        <f>IFERROR(IF(OR($V1051&lt;&gt;"Ja",VLOOKUP($C1051,Listen!$A$2:$F$45,5,0)="Nein",D1051&lt;IF(C1051="LNG Anbindungsanlagen gemäß separater Festlegung",2022,2023)),$AC1051,$AA1051),0)</f>
        <v>0</v>
      </c>
      <c r="AI1051" s="49">
        <f>IFERROR(IF(OR($W1051&lt;&gt;"Ja",VLOOKUP($C1051,Listen!$A$2:$F$45,6,0)="Nein"),$AC1051,$AB1051),0)</f>
        <v>0</v>
      </c>
      <c r="AJ1051" s="49">
        <f>IFERROR(IF(OR($W1051&lt;&gt;"Ja",VLOOKUP($C1051,Listen!$A$2:$F$45,6,0)="Nein"),$AC1051,$AB1051),0)</f>
        <v>0</v>
      </c>
      <c r="AK1051" s="49">
        <f>IFERROR(IF(OR($W1051&lt;&gt;"Ja",VLOOKUP($C1051,Listen!$A$2:$F$45,6,0)="Nein"),$AC1051,$AB1051),0)</f>
        <v>0</v>
      </c>
      <c r="AL1051" s="51">
        <f t="shared" si="342"/>
        <v>0</v>
      </c>
      <c r="AM1051" s="296">
        <f>IFERROR(IF(VLOOKUP($C1051,Listen!$A$2:$F$45,6,0)="Ja",MAX(BC1051:BD1051),D_SAV!$BC1051),0)</f>
        <v>0</v>
      </c>
      <c r="AN1051" s="51">
        <f t="shared" si="343"/>
        <v>0</v>
      </c>
      <c r="AP1051" s="304">
        <f t="shared" si="344"/>
        <v>0</v>
      </c>
      <c r="AQ1051" s="304">
        <f t="shared" si="345"/>
        <v>0</v>
      </c>
      <c r="AR1051" s="304">
        <f t="shared" si="346"/>
        <v>0</v>
      </c>
      <c r="AS1051" s="304">
        <f t="shared" si="347"/>
        <v>0</v>
      </c>
      <c r="AT1051" s="304">
        <f t="shared" si="348"/>
        <v>0</v>
      </c>
      <c r="AU1051" s="304">
        <f t="shared" si="349"/>
        <v>0</v>
      </c>
      <c r="AV1051" s="304">
        <f t="shared" si="350"/>
        <v>0</v>
      </c>
      <c r="AW1051" s="304">
        <f t="shared" si="351"/>
        <v>0</v>
      </c>
      <c r="AX1051" s="304">
        <f t="shared" si="352"/>
        <v>0</v>
      </c>
      <c r="AY1051" s="304">
        <f t="shared" si="353"/>
        <v>0</v>
      </c>
      <c r="AZ1051" s="304">
        <f t="shared" si="354"/>
        <v>0</v>
      </c>
      <c r="BA1051" s="304">
        <f t="shared" si="355"/>
        <v>0</v>
      </c>
      <c r="BB1051" s="304">
        <f t="shared" si="356"/>
        <v>0</v>
      </c>
      <c r="BC1051" s="304">
        <f t="shared" si="357"/>
        <v>0</v>
      </c>
      <c r="BD1051" s="304">
        <f t="shared" si="358"/>
        <v>0</v>
      </c>
      <c r="BE1051" s="304">
        <f>IFERROR(IF(VLOOKUP($C1051,Listen!$A$2:$F$45,6,0)="Ja",BB1051-MAX(BC1051:BD1051),BB1051-BC1051),0)</f>
        <v>0</v>
      </c>
    </row>
    <row r="1052" spans="1:57" x14ac:dyDescent="0.25">
      <c r="A1052" s="320" t="str">
        <f>IF(AND(D1052&lt;&gt;0,C1052&lt;&gt;0,E1052&lt;&gt;0),IF(B1052&lt;&gt;0,CONCATENATE(B1052,"-AGr",VLOOKUP(C1052,Listen!$A$2:$D$45,4,FALSE),"-",D1052,"-",E1052,),CONCATENATE("AGr",VLOOKUP(C1052,Listen!$A$2:$D$45,4,FALSE),"-",D1052,"-",E1052)),"keine vollständige ID")</f>
        <v>keine vollständige ID</v>
      </c>
      <c r="B1052" s="301"/>
      <c r="C1052" s="287"/>
      <c r="D1052" s="34"/>
      <c r="E1052" s="306"/>
      <c r="F1052" s="116"/>
      <c r="G1052" s="17"/>
      <c r="H1052" s="17"/>
      <c r="I1052" s="17"/>
      <c r="J1052" s="17"/>
      <c r="K1052" s="17"/>
      <c r="L1052" s="17"/>
      <c r="M1052" s="17"/>
      <c r="N1052" s="17"/>
      <c r="O1052" s="116"/>
      <c r="P1052" s="117">
        <f>IF(D1052&gt;A_Stammdaten!$B$12,0,SUM(G1052,H1052,J1052,L1052:M1052)-SUM(I1052,K1052,N1052:O1052))</f>
        <v>0</v>
      </c>
      <c r="Q1052" s="17"/>
      <c r="R1052" s="17"/>
      <c r="S1052" s="17"/>
      <c r="T1052" s="17"/>
      <c r="U1052" s="62">
        <f t="shared" si="338"/>
        <v>0</v>
      </c>
      <c r="V1052" s="34"/>
      <c r="W1052" s="34"/>
      <c r="X1052" s="34"/>
      <c r="Y1052" s="34"/>
      <c r="Z1052" s="34"/>
      <c r="AA1052" s="63" t="str">
        <f t="shared" si="339"/>
        <v>-</v>
      </c>
      <c r="AB1052" s="63" t="str">
        <f t="shared" si="340"/>
        <v>-</v>
      </c>
      <c r="AC1052" s="63">
        <f>IF(ISBLANK($C1052),0,VLOOKUP($C1052,Listen!$A$2:$C$45,2,FALSE))</f>
        <v>0</v>
      </c>
      <c r="AD1052" s="63">
        <f>IF(ISBLANK($C1052),0,VLOOKUP($C1052,Listen!$A$2:$C$45,3,FALSE))</f>
        <v>0</v>
      </c>
      <c r="AE1052" s="49">
        <f t="shared" si="341"/>
        <v>0</v>
      </c>
      <c r="AF1052" s="49">
        <f t="shared" si="341"/>
        <v>0</v>
      </c>
      <c r="AG1052" s="49">
        <f>IFERROR(IF(OR($V1052&lt;&gt;"Ja",VLOOKUP($C1052,Listen!$A$2:$F$45,5,0)="Nein",D1052&lt;IF(C1052="LNG Anbindungsanlagen gemäß separater Festlegung",2022,2023)),$AC1052,$AA1052),0)</f>
        <v>0</v>
      </c>
      <c r="AH1052" s="49">
        <f>IFERROR(IF(OR($V1052&lt;&gt;"Ja",VLOOKUP($C1052,Listen!$A$2:$F$45,5,0)="Nein",D1052&lt;IF(C1052="LNG Anbindungsanlagen gemäß separater Festlegung",2022,2023)),$AC1052,$AA1052),0)</f>
        <v>0</v>
      </c>
      <c r="AI1052" s="49">
        <f>IFERROR(IF(OR($W1052&lt;&gt;"Ja",VLOOKUP($C1052,Listen!$A$2:$F$45,6,0)="Nein"),$AC1052,$AB1052),0)</f>
        <v>0</v>
      </c>
      <c r="AJ1052" s="49">
        <f>IFERROR(IF(OR($W1052&lt;&gt;"Ja",VLOOKUP($C1052,Listen!$A$2:$F$45,6,0)="Nein"),$AC1052,$AB1052),0)</f>
        <v>0</v>
      </c>
      <c r="AK1052" s="49">
        <f>IFERROR(IF(OR($W1052&lt;&gt;"Ja",VLOOKUP($C1052,Listen!$A$2:$F$45,6,0)="Nein"),$AC1052,$AB1052),0)</f>
        <v>0</v>
      </c>
      <c r="AL1052" s="51">
        <f t="shared" si="342"/>
        <v>0</v>
      </c>
      <c r="AM1052" s="296">
        <f>IFERROR(IF(VLOOKUP($C1052,Listen!$A$2:$F$45,6,0)="Ja",MAX(BC1052:BD1052),D_SAV!$BC1052),0)</f>
        <v>0</v>
      </c>
      <c r="AN1052" s="51">
        <f t="shared" si="343"/>
        <v>0</v>
      </c>
      <c r="AP1052" s="304">
        <f t="shared" si="344"/>
        <v>0</v>
      </c>
      <c r="AQ1052" s="304">
        <f t="shared" si="345"/>
        <v>0</v>
      </c>
      <c r="AR1052" s="304">
        <f t="shared" si="346"/>
        <v>0</v>
      </c>
      <c r="AS1052" s="304">
        <f t="shared" si="347"/>
        <v>0</v>
      </c>
      <c r="AT1052" s="304">
        <f t="shared" si="348"/>
        <v>0</v>
      </c>
      <c r="AU1052" s="304">
        <f t="shared" si="349"/>
        <v>0</v>
      </c>
      <c r="AV1052" s="304">
        <f t="shared" si="350"/>
        <v>0</v>
      </c>
      <c r="AW1052" s="304">
        <f t="shared" si="351"/>
        <v>0</v>
      </c>
      <c r="AX1052" s="304">
        <f t="shared" si="352"/>
        <v>0</v>
      </c>
      <c r="AY1052" s="304">
        <f t="shared" si="353"/>
        <v>0</v>
      </c>
      <c r="AZ1052" s="304">
        <f t="shared" si="354"/>
        <v>0</v>
      </c>
      <c r="BA1052" s="304">
        <f t="shared" si="355"/>
        <v>0</v>
      </c>
      <c r="BB1052" s="304">
        <f t="shared" si="356"/>
        <v>0</v>
      </c>
      <c r="BC1052" s="304">
        <f t="shared" si="357"/>
        <v>0</v>
      </c>
      <c r="BD1052" s="304">
        <f t="shared" si="358"/>
        <v>0</v>
      </c>
      <c r="BE1052" s="304">
        <f>IFERROR(IF(VLOOKUP($C1052,Listen!$A$2:$F$45,6,0)="Ja",BB1052-MAX(BC1052:BD1052),BB1052-BC1052),0)</f>
        <v>0</v>
      </c>
    </row>
    <row r="1053" spans="1:57" x14ac:dyDescent="0.25">
      <c r="A1053" s="320" t="str">
        <f>IF(AND(D1053&lt;&gt;0,C1053&lt;&gt;0,E1053&lt;&gt;0),IF(B1053&lt;&gt;0,CONCATENATE(B1053,"-AGr",VLOOKUP(C1053,Listen!$A$2:$D$45,4,FALSE),"-",D1053,"-",E1053,),CONCATENATE("AGr",VLOOKUP(C1053,Listen!$A$2:$D$45,4,FALSE),"-",D1053,"-",E1053)),"keine vollständige ID")</f>
        <v>keine vollständige ID</v>
      </c>
      <c r="B1053" s="301"/>
      <c r="C1053" s="287"/>
      <c r="D1053" s="34"/>
      <c r="E1053" s="306"/>
      <c r="F1053" s="116"/>
      <c r="G1053" s="17"/>
      <c r="H1053" s="17"/>
      <c r="I1053" s="17"/>
      <c r="J1053" s="17"/>
      <c r="K1053" s="17"/>
      <c r="L1053" s="17"/>
      <c r="M1053" s="17"/>
      <c r="N1053" s="17"/>
      <c r="O1053" s="116"/>
      <c r="P1053" s="117">
        <f>IF(D1053&gt;A_Stammdaten!$B$12,0,SUM(G1053,H1053,J1053,L1053:M1053)-SUM(I1053,K1053,N1053:O1053))</f>
        <v>0</v>
      </c>
      <c r="Q1053" s="17"/>
      <c r="R1053" s="17"/>
      <c r="S1053" s="17"/>
      <c r="T1053" s="17"/>
      <c r="U1053" s="62">
        <f t="shared" si="338"/>
        <v>0</v>
      </c>
      <c r="V1053" s="34"/>
      <c r="W1053" s="34"/>
      <c r="X1053" s="34"/>
      <c r="Y1053" s="34"/>
      <c r="Z1053" s="34"/>
      <c r="AA1053" s="63" t="str">
        <f t="shared" si="339"/>
        <v>-</v>
      </c>
      <c r="AB1053" s="63" t="str">
        <f t="shared" si="340"/>
        <v>-</v>
      </c>
      <c r="AC1053" s="63">
        <f>IF(ISBLANK($C1053),0,VLOOKUP($C1053,Listen!$A$2:$C$45,2,FALSE))</f>
        <v>0</v>
      </c>
      <c r="AD1053" s="63">
        <f>IF(ISBLANK($C1053),0,VLOOKUP($C1053,Listen!$A$2:$C$45,3,FALSE))</f>
        <v>0</v>
      </c>
      <c r="AE1053" s="49">
        <f t="shared" si="341"/>
        <v>0</v>
      </c>
      <c r="AF1053" s="49">
        <f t="shared" si="341"/>
        <v>0</v>
      </c>
      <c r="AG1053" s="49">
        <f>IFERROR(IF(OR($V1053&lt;&gt;"Ja",VLOOKUP($C1053,Listen!$A$2:$F$45,5,0)="Nein",D1053&lt;IF(C1053="LNG Anbindungsanlagen gemäß separater Festlegung",2022,2023)),$AC1053,$AA1053),0)</f>
        <v>0</v>
      </c>
      <c r="AH1053" s="49">
        <f>IFERROR(IF(OR($V1053&lt;&gt;"Ja",VLOOKUP($C1053,Listen!$A$2:$F$45,5,0)="Nein",D1053&lt;IF(C1053="LNG Anbindungsanlagen gemäß separater Festlegung",2022,2023)),$AC1053,$AA1053),0)</f>
        <v>0</v>
      </c>
      <c r="AI1053" s="49">
        <f>IFERROR(IF(OR($W1053&lt;&gt;"Ja",VLOOKUP($C1053,Listen!$A$2:$F$45,6,0)="Nein"),$AC1053,$AB1053),0)</f>
        <v>0</v>
      </c>
      <c r="AJ1053" s="49">
        <f>IFERROR(IF(OR($W1053&lt;&gt;"Ja",VLOOKUP($C1053,Listen!$A$2:$F$45,6,0)="Nein"),$AC1053,$AB1053),0)</f>
        <v>0</v>
      </c>
      <c r="AK1053" s="49">
        <f>IFERROR(IF(OR($W1053&lt;&gt;"Ja",VLOOKUP($C1053,Listen!$A$2:$F$45,6,0)="Nein"),$AC1053,$AB1053),0)</f>
        <v>0</v>
      </c>
      <c r="AL1053" s="51">
        <f t="shared" si="342"/>
        <v>0</v>
      </c>
      <c r="AM1053" s="296">
        <f>IFERROR(IF(VLOOKUP($C1053,Listen!$A$2:$F$45,6,0)="Ja",MAX(BC1053:BD1053),D_SAV!$BC1053),0)</f>
        <v>0</v>
      </c>
      <c r="AN1053" s="51">
        <f t="shared" si="343"/>
        <v>0</v>
      </c>
      <c r="AP1053" s="304">
        <f t="shared" si="344"/>
        <v>0</v>
      </c>
      <c r="AQ1053" s="304">
        <f t="shared" si="345"/>
        <v>0</v>
      </c>
      <c r="AR1053" s="304">
        <f t="shared" si="346"/>
        <v>0</v>
      </c>
      <c r="AS1053" s="304">
        <f t="shared" si="347"/>
        <v>0</v>
      </c>
      <c r="AT1053" s="304">
        <f t="shared" si="348"/>
        <v>0</v>
      </c>
      <c r="AU1053" s="304">
        <f t="shared" si="349"/>
        <v>0</v>
      </c>
      <c r="AV1053" s="304">
        <f t="shared" si="350"/>
        <v>0</v>
      </c>
      <c r="AW1053" s="304">
        <f t="shared" si="351"/>
        <v>0</v>
      </c>
      <c r="AX1053" s="304">
        <f t="shared" si="352"/>
        <v>0</v>
      </c>
      <c r="AY1053" s="304">
        <f t="shared" si="353"/>
        <v>0</v>
      </c>
      <c r="AZ1053" s="304">
        <f t="shared" si="354"/>
        <v>0</v>
      </c>
      <c r="BA1053" s="304">
        <f t="shared" si="355"/>
        <v>0</v>
      </c>
      <c r="BB1053" s="304">
        <f t="shared" si="356"/>
        <v>0</v>
      </c>
      <c r="BC1053" s="304">
        <f t="shared" si="357"/>
        <v>0</v>
      </c>
      <c r="BD1053" s="304">
        <f t="shared" si="358"/>
        <v>0</v>
      </c>
      <c r="BE1053" s="304">
        <f>IFERROR(IF(VLOOKUP($C1053,Listen!$A$2:$F$45,6,0)="Ja",BB1053-MAX(BC1053:BD1053),BB1053-BC1053),0)</f>
        <v>0</v>
      </c>
    </row>
    <row r="1054" spans="1:57" x14ac:dyDescent="0.25">
      <c r="A1054" s="320" t="str">
        <f>IF(AND(D1054&lt;&gt;0,C1054&lt;&gt;0,E1054&lt;&gt;0),IF(B1054&lt;&gt;0,CONCATENATE(B1054,"-AGr",VLOOKUP(C1054,Listen!$A$2:$D$45,4,FALSE),"-",D1054,"-",E1054,),CONCATENATE("AGr",VLOOKUP(C1054,Listen!$A$2:$D$45,4,FALSE),"-",D1054,"-",E1054)),"keine vollständige ID")</f>
        <v>keine vollständige ID</v>
      </c>
      <c r="B1054" s="301"/>
      <c r="C1054" s="287"/>
      <c r="D1054" s="34"/>
      <c r="E1054" s="306"/>
      <c r="F1054" s="116"/>
      <c r="G1054" s="17"/>
      <c r="H1054" s="17"/>
      <c r="I1054" s="17"/>
      <c r="J1054" s="17"/>
      <c r="K1054" s="17"/>
      <c r="L1054" s="17"/>
      <c r="M1054" s="17"/>
      <c r="N1054" s="17"/>
      <c r="O1054" s="116"/>
      <c r="P1054" s="117">
        <f>IF(D1054&gt;A_Stammdaten!$B$12,0,SUM(G1054,H1054,J1054,L1054:M1054)-SUM(I1054,K1054,N1054:O1054))</f>
        <v>0</v>
      </c>
      <c r="Q1054" s="17"/>
      <c r="R1054" s="17"/>
      <c r="S1054" s="17"/>
      <c r="T1054" s="17"/>
      <c r="U1054" s="62">
        <f t="shared" si="338"/>
        <v>0</v>
      </c>
      <c r="V1054" s="34"/>
      <c r="W1054" s="34"/>
      <c r="X1054" s="34"/>
      <c r="Y1054" s="34"/>
      <c r="Z1054" s="34"/>
      <c r="AA1054" s="63" t="str">
        <f t="shared" si="339"/>
        <v>-</v>
      </c>
      <c r="AB1054" s="63" t="str">
        <f t="shared" si="340"/>
        <v>-</v>
      </c>
      <c r="AC1054" s="63">
        <f>IF(ISBLANK($C1054),0,VLOOKUP($C1054,Listen!$A$2:$C$45,2,FALSE))</f>
        <v>0</v>
      </c>
      <c r="AD1054" s="63">
        <f>IF(ISBLANK($C1054),0,VLOOKUP($C1054,Listen!$A$2:$C$45,3,FALSE))</f>
        <v>0</v>
      </c>
      <c r="AE1054" s="49">
        <f t="shared" si="341"/>
        <v>0</v>
      </c>
      <c r="AF1054" s="49">
        <f t="shared" si="341"/>
        <v>0</v>
      </c>
      <c r="AG1054" s="49">
        <f>IFERROR(IF(OR($V1054&lt;&gt;"Ja",VLOOKUP($C1054,Listen!$A$2:$F$45,5,0)="Nein",D1054&lt;IF(C1054="LNG Anbindungsanlagen gemäß separater Festlegung",2022,2023)),$AC1054,$AA1054),0)</f>
        <v>0</v>
      </c>
      <c r="AH1054" s="49">
        <f>IFERROR(IF(OR($V1054&lt;&gt;"Ja",VLOOKUP($C1054,Listen!$A$2:$F$45,5,0)="Nein",D1054&lt;IF(C1054="LNG Anbindungsanlagen gemäß separater Festlegung",2022,2023)),$AC1054,$AA1054),0)</f>
        <v>0</v>
      </c>
      <c r="AI1054" s="49">
        <f>IFERROR(IF(OR($W1054&lt;&gt;"Ja",VLOOKUP($C1054,Listen!$A$2:$F$45,6,0)="Nein"),$AC1054,$AB1054),0)</f>
        <v>0</v>
      </c>
      <c r="AJ1054" s="49">
        <f>IFERROR(IF(OR($W1054&lt;&gt;"Ja",VLOOKUP($C1054,Listen!$A$2:$F$45,6,0)="Nein"),$AC1054,$AB1054),0)</f>
        <v>0</v>
      </c>
      <c r="AK1054" s="49">
        <f>IFERROR(IF(OR($W1054&lt;&gt;"Ja",VLOOKUP($C1054,Listen!$A$2:$F$45,6,0)="Nein"),$AC1054,$AB1054),0)</f>
        <v>0</v>
      </c>
      <c r="AL1054" s="51">
        <f t="shared" si="342"/>
        <v>0</v>
      </c>
      <c r="AM1054" s="296">
        <f>IFERROR(IF(VLOOKUP($C1054,Listen!$A$2:$F$45,6,0)="Ja",MAX(BC1054:BD1054),D_SAV!$BC1054),0)</f>
        <v>0</v>
      </c>
      <c r="AN1054" s="51">
        <f t="shared" si="343"/>
        <v>0</v>
      </c>
      <c r="AP1054" s="304">
        <f t="shared" si="344"/>
        <v>0</v>
      </c>
      <c r="AQ1054" s="304">
        <f t="shared" si="345"/>
        <v>0</v>
      </c>
      <c r="AR1054" s="304">
        <f t="shared" si="346"/>
        <v>0</v>
      </c>
      <c r="AS1054" s="304">
        <f t="shared" si="347"/>
        <v>0</v>
      </c>
      <c r="AT1054" s="304">
        <f t="shared" si="348"/>
        <v>0</v>
      </c>
      <c r="AU1054" s="304">
        <f t="shared" si="349"/>
        <v>0</v>
      </c>
      <c r="AV1054" s="304">
        <f t="shared" si="350"/>
        <v>0</v>
      </c>
      <c r="AW1054" s="304">
        <f t="shared" si="351"/>
        <v>0</v>
      </c>
      <c r="AX1054" s="304">
        <f t="shared" si="352"/>
        <v>0</v>
      </c>
      <c r="AY1054" s="304">
        <f t="shared" si="353"/>
        <v>0</v>
      </c>
      <c r="AZ1054" s="304">
        <f t="shared" si="354"/>
        <v>0</v>
      </c>
      <c r="BA1054" s="304">
        <f t="shared" si="355"/>
        <v>0</v>
      </c>
      <c r="BB1054" s="304">
        <f t="shared" si="356"/>
        <v>0</v>
      </c>
      <c r="BC1054" s="304">
        <f t="shared" si="357"/>
        <v>0</v>
      </c>
      <c r="BD1054" s="304">
        <f t="shared" si="358"/>
        <v>0</v>
      </c>
      <c r="BE1054" s="304">
        <f>IFERROR(IF(VLOOKUP($C1054,Listen!$A$2:$F$45,6,0)="Ja",BB1054-MAX(BC1054:BD1054),BB1054-BC1054),0)</f>
        <v>0</v>
      </c>
    </row>
    <row r="1055" spans="1:57" x14ac:dyDescent="0.25">
      <c r="A1055" s="320" t="str">
        <f>IF(AND(D1055&lt;&gt;0,C1055&lt;&gt;0,E1055&lt;&gt;0),IF(B1055&lt;&gt;0,CONCATENATE(B1055,"-AGr",VLOOKUP(C1055,Listen!$A$2:$D$45,4,FALSE),"-",D1055,"-",E1055,),CONCATENATE("AGr",VLOOKUP(C1055,Listen!$A$2:$D$45,4,FALSE),"-",D1055,"-",E1055)),"keine vollständige ID")</f>
        <v>keine vollständige ID</v>
      </c>
      <c r="B1055" s="301"/>
      <c r="C1055" s="287"/>
      <c r="D1055" s="34"/>
      <c r="E1055" s="306"/>
      <c r="F1055" s="116"/>
      <c r="G1055" s="17"/>
      <c r="H1055" s="17"/>
      <c r="I1055" s="17"/>
      <c r="J1055" s="17"/>
      <c r="K1055" s="17"/>
      <c r="L1055" s="17"/>
      <c r="M1055" s="17"/>
      <c r="N1055" s="17"/>
      <c r="O1055" s="116"/>
      <c r="P1055" s="117">
        <f>IF(D1055&gt;A_Stammdaten!$B$12,0,SUM(G1055,H1055,J1055,L1055:M1055)-SUM(I1055,K1055,N1055:O1055))</f>
        <v>0</v>
      </c>
      <c r="Q1055" s="17"/>
      <c r="R1055" s="17"/>
      <c r="S1055" s="17"/>
      <c r="T1055" s="17"/>
      <c r="U1055" s="62">
        <f t="shared" si="338"/>
        <v>0</v>
      </c>
      <c r="V1055" s="34"/>
      <c r="W1055" s="34"/>
      <c r="X1055" s="34"/>
      <c r="Y1055" s="34"/>
      <c r="Z1055" s="34"/>
      <c r="AA1055" s="63" t="str">
        <f t="shared" si="339"/>
        <v>-</v>
      </c>
      <c r="AB1055" s="63" t="str">
        <f t="shared" si="340"/>
        <v>-</v>
      </c>
      <c r="AC1055" s="63">
        <f>IF(ISBLANK($C1055),0,VLOOKUP($C1055,Listen!$A$2:$C$45,2,FALSE))</f>
        <v>0</v>
      </c>
      <c r="AD1055" s="63">
        <f>IF(ISBLANK($C1055),0,VLOOKUP($C1055,Listen!$A$2:$C$45,3,FALSE))</f>
        <v>0</v>
      </c>
      <c r="AE1055" s="49">
        <f t="shared" si="341"/>
        <v>0</v>
      </c>
      <c r="AF1055" s="49">
        <f t="shared" si="341"/>
        <v>0</v>
      </c>
      <c r="AG1055" s="49">
        <f>IFERROR(IF(OR($V1055&lt;&gt;"Ja",VLOOKUP($C1055,Listen!$A$2:$F$45,5,0)="Nein",D1055&lt;IF(C1055="LNG Anbindungsanlagen gemäß separater Festlegung",2022,2023)),$AC1055,$AA1055),0)</f>
        <v>0</v>
      </c>
      <c r="AH1055" s="49">
        <f>IFERROR(IF(OR($V1055&lt;&gt;"Ja",VLOOKUP($C1055,Listen!$A$2:$F$45,5,0)="Nein",D1055&lt;IF(C1055="LNG Anbindungsanlagen gemäß separater Festlegung",2022,2023)),$AC1055,$AA1055),0)</f>
        <v>0</v>
      </c>
      <c r="AI1055" s="49">
        <f>IFERROR(IF(OR($W1055&lt;&gt;"Ja",VLOOKUP($C1055,Listen!$A$2:$F$45,6,0)="Nein"),$AC1055,$AB1055),0)</f>
        <v>0</v>
      </c>
      <c r="AJ1055" s="49">
        <f>IFERROR(IF(OR($W1055&lt;&gt;"Ja",VLOOKUP($C1055,Listen!$A$2:$F$45,6,0)="Nein"),$AC1055,$AB1055),0)</f>
        <v>0</v>
      </c>
      <c r="AK1055" s="49">
        <f>IFERROR(IF(OR($W1055&lt;&gt;"Ja",VLOOKUP($C1055,Listen!$A$2:$F$45,6,0)="Nein"),$AC1055,$AB1055),0)</f>
        <v>0</v>
      </c>
      <c r="AL1055" s="51">
        <f t="shared" si="342"/>
        <v>0</v>
      </c>
      <c r="AM1055" s="296">
        <f>IFERROR(IF(VLOOKUP($C1055,Listen!$A$2:$F$45,6,0)="Ja",MAX(BC1055:BD1055),D_SAV!$BC1055),0)</f>
        <v>0</v>
      </c>
      <c r="AN1055" s="51">
        <f t="shared" si="343"/>
        <v>0</v>
      </c>
      <c r="AP1055" s="304">
        <f t="shared" si="344"/>
        <v>0</v>
      </c>
      <c r="AQ1055" s="304">
        <f t="shared" si="345"/>
        <v>0</v>
      </c>
      <c r="AR1055" s="304">
        <f t="shared" si="346"/>
        <v>0</v>
      </c>
      <c r="AS1055" s="304">
        <f t="shared" si="347"/>
        <v>0</v>
      </c>
      <c r="AT1055" s="304">
        <f t="shared" si="348"/>
        <v>0</v>
      </c>
      <c r="AU1055" s="304">
        <f t="shared" si="349"/>
        <v>0</v>
      </c>
      <c r="AV1055" s="304">
        <f t="shared" si="350"/>
        <v>0</v>
      </c>
      <c r="AW1055" s="304">
        <f t="shared" si="351"/>
        <v>0</v>
      </c>
      <c r="AX1055" s="304">
        <f t="shared" si="352"/>
        <v>0</v>
      </c>
      <c r="AY1055" s="304">
        <f t="shared" si="353"/>
        <v>0</v>
      </c>
      <c r="AZ1055" s="304">
        <f t="shared" si="354"/>
        <v>0</v>
      </c>
      <c r="BA1055" s="304">
        <f t="shared" si="355"/>
        <v>0</v>
      </c>
      <c r="BB1055" s="304">
        <f t="shared" si="356"/>
        <v>0</v>
      </c>
      <c r="BC1055" s="304">
        <f t="shared" si="357"/>
        <v>0</v>
      </c>
      <c r="BD1055" s="304">
        <f t="shared" si="358"/>
        <v>0</v>
      </c>
      <c r="BE1055" s="304">
        <f>IFERROR(IF(VLOOKUP($C1055,Listen!$A$2:$F$45,6,0)="Ja",BB1055-MAX(BC1055:BD1055),BB1055-BC1055),0)</f>
        <v>0</v>
      </c>
    </row>
    <row r="1056" spans="1:57" x14ac:dyDescent="0.25">
      <c r="A1056" s="320" t="str">
        <f>IF(AND(D1056&lt;&gt;0,C1056&lt;&gt;0,E1056&lt;&gt;0),IF(B1056&lt;&gt;0,CONCATENATE(B1056,"-AGr",VLOOKUP(C1056,Listen!$A$2:$D$45,4,FALSE),"-",D1056,"-",E1056,),CONCATENATE("AGr",VLOOKUP(C1056,Listen!$A$2:$D$45,4,FALSE),"-",D1056,"-",E1056)),"keine vollständige ID")</f>
        <v>keine vollständige ID</v>
      </c>
      <c r="B1056" s="301"/>
      <c r="C1056" s="287"/>
      <c r="D1056" s="34"/>
      <c r="E1056" s="306"/>
      <c r="F1056" s="116"/>
      <c r="G1056" s="17"/>
      <c r="H1056" s="17"/>
      <c r="I1056" s="17"/>
      <c r="J1056" s="17"/>
      <c r="K1056" s="17"/>
      <c r="L1056" s="17"/>
      <c r="M1056" s="17"/>
      <c r="N1056" s="17"/>
      <c r="O1056" s="116"/>
      <c r="P1056" s="117">
        <f>IF(D1056&gt;A_Stammdaten!$B$12,0,SUM(G1056,H1056,J1056,L1056:M1056)-SUM(I1056,K1056,N1056:O1056))</f>
        <v>0</v>
      </c>
      <c r="Q1056" s="17"/>
      <c r="R1056" s="17"/>
      <c r="S1056" s="17"/>
      <c r="T1056" s="17"/>
      <c r="U1056" s="62">
        <f t="shared" si="338"/>
        <v>0</v>
      </c>
      <c r="V1056" s="34"/>
      <c r="W1056" s="34"/>
      <c r="X1056" s="34"/>
      <c r="Y1056" s="34"/>
      <c r="Z1056" s="34"/>
      <c r="AA1056" s="63" t="str">
        <f t="shared" si="339"/>
        <v>-</v>
      </c>
      <c r="AB1056" s="63" t="str">
        <f t="shared" si="340"/>
        <v>-</v>
      </c>
      <c r="AC1056" s="63">
        <f>IF(ISBLANK($C1056),0,VLOOKUP($C1056,Listen!$A$2:$C$45,2,FALSE))</f>
        <v>0</v>
      </c>
      <c r="AD1056" s="63">
        <f>IF(ISBLANK($C1056),0,VLOOKUP($C1056,Listen!$A$2:$C$45,3,FALSE))</f>
        <v>0</v>
      </c>
      <c r="AE1056" s="49">
        <f t="shared" si="341"/>
        <v>0</v>
      </c>
      <c r="AF1056" s="49">
        <f t="shared" si="341"/>
        <v>0</v>
      </c>
      <c r="AG1056" s="49">
        <f>IFERROR(IF(OR($V1056&lt;&gt;"Ja",VLOOKUP($C1056,Listen!$A$2:$F$45,5,0)="Nein",D1056&lt;IF(C1056="LNG Anbindungsanlagen gemäß separater Festlegung",2022,2023)),$AC1056,$AA1056),0)</f>
        <v>0</v>
      </c>
      <c r="AH1056" s="49">
        <f>IFERROR(IF(OR($V1056&lt;&gt;"Ja",VLOOKUP($C1056,Listen!$A$2:$F$45,5,0)="Nein",D1056&lt;IF(C1056="LNG Anbindungsanlagen gemäß separater Festlegung",2022,2023)),$AC1056,$AA1056),0)</f>
        <v>0</v>
      </c>
      <c r="AI1056" s="49">
        <f>IFERROR(IF(OR($W1056&lt;&gt;"Ja",VLOOKUP($C1056,Listen!$A$2:$F$45,6,0)="Nein"),$AC1056,$AB1056),0)</f>
        <v>0</v>
      </c>
      <c r="AJ1056" s="49">
        <f>IFERROR(IF(OR($W1056&lt;&gt;"Ja",VLOOKUP($C1056,Listen!$A$2:$F$45,6,0)="Nein"),$AC1056,$AB1056),0)</f>
        <v>0</v>
      </c>
      <c r="AK1056" s="49">
        <f>IFERROR(IF(OR($W1056&lt;&gt;"Ja",VLOOKUP($C1056,Listen!$A$2:$F$45,6,0)="Nein"),$AC1056,$AB1056),0)</f>
        <v>0</v>
      </c>
      <c r="AL1056" s="51">
        <f t="shared" si="342"/>
        <v>0</v>
      </c>
      <c r="AM1056" s="296">
        <f>IFERROR(IF(VLOOKUP($C1056,Listen!$A$2:$F$45,6,0)="Ja",MAX(BC1056:BD1056),D_SAV!$BC1056),0)</f>
        <v>0</v>
      </c>
      <c r="AN1056" s="51">
        <f t="shared" si="343"/>
        <v>0</v>
      </c>
      <c r="AP1056" s="304">
        <f t="shared" si="344"/>
        <v>0</v>
      </c>
      <c r="AQ1056" s="304">
        <f t="shared" si="345"/>
        <v>0</v>
      </c>
      <c r="AR1056" s="304">
        <f t="shared" si="346"/>
        <v>0</v>
      </c>
      <c r="AS1056" s="304">
        <f t="shared" si="347"/>
        <v>0</v>
      </c>
      <c r="AT1056" s="304">
        <f t="shared" si="348"/>
        <v>0</v>
      </c>
      <c r="AU1056" s="304">
        <f t="shared" si="349"/>
        <v>0</v>
      </c>
      <c r="AV1056" s="304">
        <f t="shared" si="350"/>
        <v>0</v>
      </c>
      <c r="AW1056" s="304">
        <f t="shared" si="351"/>
        <v>0</v>
      </c>
      <c r="AX1056" s="304">
        <f t="shared" si="352"/>
        <v>0</v>
      </c>
      <c r="AY1056" s="304">
        <f t="shared" si="353"/>
        <v>0</v>
      </c>
      <c r="AZ1056" s="304">
        <f t="shared" si="354"/>
        <v>0</v>
      </c>
      <c r="BA1056" s="304">
        <f t="shared" si="355"/>
        <v>0</v>
      </c>
      <c r="BB1056" s="304">
        <f t="shared" si="356"/>
        <v>0</v>
      </c>
      <c r="BC1056" s="304">
        <f t="shared" si="357"/>
        <v>0</v>
      </c>
      <c r="BD1056" s="304">
        <f t="shared" si="358"/>
        <v>0</v>
      </c>
      <c r="BE1056" s="304">
        <f>IFERROR(IF(VLOOKUP($C1056,Listen!$A$2:$F$45,6,0)="Ja",BB1056-MAX(BC1056:BD1056),BB1056-BC1056),0)</f>
        <v>0</v>
      </c>
    </row>
    <row r="1057" spans="1:57" x14ac:dyDescent="0.25">
      <c r="A1057" s="320" t="str">
        <f>IF(AND(D1057&lt;&gt;0,C1057&lt;&gt;0,E1057&lt;&gt;0),IF(B1057&lt;&gt;0,CONCATENATE(B1057,"-AGr",VLOOKUP(C1057,Listen!$A$2:$D$45,4,FALSE),"-",D1057,"-",E1057,),CONCATENATE("AGr",VLOOKUP(C1057,Listen!$A$2:$D$45,4,FALSE),"-",D1057,"-",E1057)),"keine vollständige ID")</f>
        <v>keine vollständige ID</v>
      </c>
      <c r="B1057" s="301"/>
      <c r="C1057" s="287"/>
      <c r="D1057" s="34"/>
      <c r="E1057" s="306"/>
      <c r="F1057" s="116"/>
      <c r="G1057" s="17"/>
      <c r="H1057" s="17"/>
      <c r="I1057" s="17"/>
      <c r="J1057" s="17"/>
      <c r="K1057" s="17"/>
      <c r="L1057" s="17"/>
      <c r="M1057" s="17"/>
      <c r="N1057" s="17"/>
      <c r="O1057" s="116"/>
      <c r="P1057" s="117">
        <f>IF(D1057&gt;A_Stammdaten!$B$12,0,SUM(G1057,H1057,J1057,L1057:M1057)-SUM(I1057,K1057,N1057:O1057))</f>
        <v>0</v>
      </c>
      <c r="Q1057" s="17"/>
      <c r="R1057" s="17"/>
      <c r="S1057" s="17"/>
      <c r="T1057" s="17"/>
      <c r="U1057" s="62">
        <f t="shared" si="338"/>
        <v>0</v>
      </c>
      <c r="V1057" s="34"/>
      <c r="W1057" s="34"/>
      <c r="X1057" s="34"/>
      <c r="Y1057" s="34"/>
      <c r="Z1057" s="34"/>
      <c r="AA1057" s="63" t="str">
        <f t="shared" si="339"/>
        <v>-</v>
      </c>
      <c r="AB1057" s="63" t="str">
        <f t="shared" si="340"/>
        <v>-</v>
      </c>
      <c r="AC1057" s="63">
        <f>IF(ISBLANK($C1057),0,VLOOKUP($C1057,Listen!$A$2:$C$45,2,FALSE))</f>
        <v>0</v>
      </c>
      <c r="AD1057" s="63">
        <f>IF(ISBLANK($C1057),0,VLOOKUP($C1057,Listen!$A$2:$C$45,3,FALSE))</f>
        <v>0</v>
      </c>
      <c r="AE1057" s="49">
        <f t="shared" si="341"/>
        <v>0</v>
      </c>
      <c r="AF1057" s="49">
        <f t="shared" si="341"/>
        <v>0</v>
      </c>
      <c r="AG1057" s="49">
        <f>IFERROR(IF(OR($V1057&lt;&gt;"Ja",VLOOKUP($C1057,Listen!$A$2:$F$45,5,0)="Nein",D1057&lt;IF(C1057="LNG Anbindungsanlagen gemäß separater Festlegung",2022,2023)),$AC1057,$AA1057),0)</f>
        <v>0</v>
      </c>
      <c r="AH1057" s="49">
        <f>IFERROR(IF(OR($V1057&lt;&gt;"Ja",VLOOKUP($C1057,Listen!$A$2:$F$45,5,0)="Nein",D1057&lt;IF(C1057="LNG Anbindungsanlagen gemäß separater Festlegung",2022,2023)),$AC1057,$AA1057),0)</f>
        <v>0</v>
      </c>
      <c r="AI1057" s="49">
        <f>IFERROR(IF(OR($W1057&lt;&gt;"Ja",VLOOKUP($C1057,Listen!$A$2:$F$45,6,0)="Nein"),$AC1057,$AB1057),0)</f>
        <v>0</v>
      </c>
      <c r="AJ1057" s="49">
        <f>IFERROR(IF(OR($W1057&lt;&gt;"Ja",VLOOKUP($C1057,Listen!$A$2:$F$45,6,0)="Nein"),$AC1057,$AB1057),0)</f>
        <v>0</v>
      </c>
      <c r="AK1057" s="49">
        <f>IFERROR(IF(OR($W1057&lt;&gt;"Ja",VLOOKUP($C1057,Listen!$A$2:$F$45,6,0)="Nein"),$AC1057,$AB1057),0)</f>
        <v>0</v>
      </c>
      <c r="AL1057" s="51">
        <f t="shared" si="342"/>
        <v>0</v>
      </c>
      <c r="AM1057" s="296">
        <f>IFERROR(IF(VLOOKUP($C1057,Listen!$A$2:$F$45,6,0)="Ja",MAX(BC1057:BD1057),D_SAV!$BC1057),0)</f>
        <v>0</v>
      </c>
      <c r="AN1057" s="51">
        <f t="shared" si="343"/>
        <v>0</v>
      </c>
      <c r="AP1057" s="304">
        <f t="shared" si="344"/>
        <v>0</v>
      </c>
      <c r="AQ1057" s="304">
        <f t="shared" si="345"/>
        <v>0</v>
      </c>
      <c r="AR1057" s="304">
        <f t="shared" si="346"/>
        <v>0</v>
      </c>
      <c r="AS1057" s="304">
        <f t="shared" si="347"/>
        <v>0</v>
      </c>
      <c r="AT1057" s="304">
        <f t="shared" si="348"/>
        <v>0</v>
      </c>
      <c r="AU1057" s="304">
        <f t="shared" si="349"/>
        <v>0</v>
      </c>
      <c r="AV1057" s="304">
        <f t="shared" si="350"/>
        <v>0</v>
      </c>
      <c r="AW1057" s="304">
        <f t="shared" si="351"/>
        <v>0</v>
      </c>
      <c r="AX1057" s="304">
        <f t="shared" si="352"/>
        <v>0</v>
      </c>
      <c r="AY1057" s="304">
        <f t="shared" si="353"/>
        <v>0</v>
      </c>
      <c r="AZ1057" s="304">
        <f t="shared" si="354"/>
        <v>0</v>
      </c>
      <c r="BA1057" s="304">
        <f t="shared" si="355"/>
        <v>0</v>
      </c>
      <c r="BB1057" s="304">
        <f t="shared" si="356"/>
        <v>0</v>
      </c>
      <c r="BC1057" s="304">
        <f t="shared" si="357"/>
        <v>0</v>
      </c>
      <c r="BD1057" s="304">
        <f t="shared" si="358"/>
        <v>0</v>
      </c>
      <c r="BE1057" s="304">
        <f>IFERROR(IF(VLOOKUP($C1057,Listen!$A$2:$F$45,6,0)="Ja",BB1057-MAX(BC1057:BD1057),BB1057-BC1057),0)</f>
        <v>0</v>
      </c>
    </row>
    <row r="1058" spans="1:57" x14ac:dyDescent="0.25">
      <c r="A1058" s="320" t="str">
        <f>IF(AND(D1058&lt;&gt;0,C1058&lt;&gt;0,E1058&lt;&gt;0),IF(B1058&lt;&gt;0,CONCATENATE(B1058,"-AGr",VLOOKUP(C1058,Listen!$A$2:$D$45,4,FALSE),"-",D1058,"-",E1058,),CONCATENATE("AGr",VLOOKUP(C1058,Listen!$A$2:$D$45,4,FALSE),"-",D1058,"-",E1058)),"keine vollständige ID")</f>
        <v>keine vollständige ID</v>
      </c>
      <c r="B1058" s="301"/>
      <c r="C1058" s="287"/>
      <c r="D1058" s="34"/>
      <c r="E1058" s="306"/>
      <c r="F1058" s="116"/>
      <c r="G1058" s="17"/>
      <c r="H1058" s="17"/>
      <c r="I1058" s="17"/>
      <c r="J1058" s="17"/>
      <c r="K1058" s="17"/>
      <c r="L1058" s="17"/>
      <c r="M1058" s="17"/>
      <c r="N1058" s="17"/>
      <c r="O1058" s="116"/>
      <c r="P1058" s="117">
        <f>IF(D1058&gt;A_Stammdaten!$B$12,0,SUM(G1058,H1058,J1058,L1058:M1058)-SUM(I1058,K1058,N1058:O1058))</f>
        <v>0</v>
      </c>
      <c r="Q1058" s="17"/>
      <c r="R1058" s="17"/>
      <c r="S1058" s="17"/>
      <c r="T1058" s="17"/>
      <c r="U1058" s="62">
        <f t="shared" si="338"/>
        <v>0</v>
      </c>
      <c r="V1058" s="34"/>
      <c r="W1058" s="34"/>
      <c r="X1058" s="34"/>
      <c r="Y1058" s="34"/>
      <c r="Z1058" s="34"/>
      <c r="AA1058" s="63" t="str">
        <f t="shared" si="339"/>
        <v>-</v>
      </c>
      <c r="AB1058" s="63" t="str">
        <f t="shared" si="340"/>
        <v>-</v>
      </c>
      <c r="AC1058" s="63">
        <f>IF(ISBLANK($C1058),0,VLOOKUP($C1058,Listen!$A$2:$C$45,2,FALSE))</f>
        <v>0</v>
      </c>
      <c r="AD1058" s="63">
        <f>IF(ISBLANK($C1058),0,VLOOKUP($C1058,Listen!$A$2:$C$45,3,FALSE))</f>
        <v>0</v>
      </c>
      <c r="AE1058" s="49">
        <f t="shared" si="341"/>
        <v>0</v>
      </c>
      <c r="AF1058" s="49">
        <f t="shared" si="341"/>
        <v>0</v>
      </c>
      <c r="AG1058" s="49">
        <f>IFERROR(IF(OR($V1058&lt;&gt;"Ja",VLOOKUP($C1058,Listen!$A$2:$F$45,5,0)="Nein",D1058&lt;IF(C1058="LNG Anbindungsanlagen gemäß separater Festlegung",2022,2023)),$AC1058,$AA1058),0)</f>
        <v>0</v>
      </c>
      <c r="AH1058" s="49">
        <f>IFERROR(IF(OR($V1058&lt;&gt;"Ja",VLOOKUP($C1058,Listen!$A$2:$F$45,5,0)="Nein",D1058&lt;IF(C1058="LNG Anbindungsanlagen gemäß separater Festlegung",2022,2023)),$AC1058,$AA1058),0)</f>
        <v>0</v>
      </c>
      <c r="AI1058" s="49">
        <f>IFERROR(IF(OR($W1058&lt;&gt;"Ja",VLOOKUP($C1058,Listen!$A$2:$F$45,6,0)="Nein"),$AC1058,$AB1058),0)</f>
        <v>0</v>
      </c>
      <c r="AJ1058" s="49">
        <f>IFERROR(IF(OR($W1058&lt;&gt;"Ja",VLOOKUP($C1058,Listen!$A$2:$F$45,6,0)="Nein"),$AC1058,$AB1058),0)</f>
        <v>0</v>
      </c>
      <c r="AK1058" s="49">
        <f>IFERROR(IF(OR($W1058&lt;&gt;"Ja",VLOOKUP($C1058,Listen!$A$2:$F$45,6,0)="Nein"),$AC1058,$AB1058),0)</f>
        <v>0</v>
      </c>
      <c r="AL1058" s="51">
        <f t="shared" si="342"/>
        <v>0</v>
      </c>
      <c r="AM1058" s="296">
        <f>IFERROR(IF(VLOOKUP($C1058,Listen!$A$2:$F$45,6,0)="Ja",MAX(BC1058:BD1058),D_SAV!$BC1058),0)</f>
        <v>0</v>
      </c>
      <c r="AN1058" s="51">
        <f t="shared" si="343"/>
        <v>0</v>
      </c>
      <c r="AP1058" s="304">
        <f t="shared" si="344"/>
        <v>0</v>
      </c>
      <c r="AQ1058" s="304">
        <f t="shared" si="345"/>
        <v>0</v>
      </c>
      <c r="AR1058" s="304">
        <f t="shared" si="346"/>
        <v>0</v>
      </c>
      <c r="AS1058" s="304">
        <f t="shared" si="347"/>
        <v>0</v>
      </c>
      <c r="AT1058" s="304">
        <f t="shared" si="348"/>
        <v>0</v>
      </c>
      <c r="AU1058" s="304">
        <f t="shared" si="349"/>
        <v>0</v>
      </c>
      <c r="AV1058" s="304">
        <f t="shared" si="350"/>
        <v>0</v>
      </c>
      <c r="AW1058" s="304">
        <f t="shared" si="351"/>
        <v>0</v>
      </c>
      <c r="AX1058" s="304">
        <f t="shared" si="352"/>
        <v>0</v>
      </c>
      <c r="AY1058" s="304">
        <f t="shared" si="353"/>
        <v>0</v>
      </c>
      <c r="AZ1058" s="304">
        <f t="shared" si="354"/>
        <v>0</v>
      </c>
      <c r="BA1058" s="304">
        <f t="shared" si="355"/>
        <v>0</v>
      </c>
      <c r="BB1058" s="304">
        <f t="shared" si="356"/>
        <v>0</v>
      </c>
      <c r="BC1058" s="304">
        <f t="shared" si="357"/>
        <v>0</v>
      </c>
      <c r="BD1058" s="304">
        <f t="shared" si="358"/>
        <v>0</v>
      </c>
      <c r="BE1058" s="304">
        <f>IFERROR(IF(VLOOKUP($C1058,Listen!$A$2:$F$45,6,0)="Ja",BB1058-MAX(BC1058:BD1058),BB1058-BC1058),0)</f>
        <v>0</v>
      </c>
    </row>
    <row r="1059" spans="1:57" x14ac:dyDescent="0.25">
      <c r="A1059" s="320" t="str">
        <f>IF(AND(D1059&lt;&gt;0,C1059&lt;&gt;0,E1059&lt;&gt;0),IF(B1059&lt;&gt;0,CONCATENATE(B1059,"-AGr",VLOOKUP(C1059,Listen!$A$2:$D$45,4,FALSE),"-",D1059,"-",E1059,),CONCATENATE("AGr",VLOOKUP(C1059,Listen!$A$2:$D$45,4,FALSE),"-",D1059,"-",E1059)),"keine vollständige ID")</f>
        <v>keine vollständige ID</v>
      </c>
      <c r="B1059" s="301"/>
      <c r="C1059" s="287"/>
      <c r="D1059" s="34"/>
      <c r="E1059" s="306"/>
      <c r="F1059" s="116"/>
      <c r="G1059" s="17"/>
      <c r="H1059" s="17"/>
      <c r="I1059" s="17"/>
      <c r="J1059" s="17"/>
      <c r="K1059" s="17"/>
      <c r="L1059" s="17"/>
      <c r="M1059" s="17"/>
      <c r="N1059" s="17"/>
      <c r="O1059" s="116"/>
      <c r="P1059" s="117">
        <f>IF(D1059&gt;A_Stammdaten!$B$12,0,SUM(G1059,H1059,J1059,L1059:M1059)-SUM(I1059,K1059,N1059:O1059))</f>
        <v>0</v>
      </c>
      <c r="Q1059" s="17"/>
      <c r="R1059" s="17"/>
      <c r="S1059" s="17"/>
      <c r="T1059" s="17"/>
      <c r="U1059" s="62">
        <f t="shared" si="338"/>
        <v>0</v>
      </c>
      <c r="V1059" s="34"/>
      <c r="W1059" s="34"/>
      <c r="X1059" s="34"/>
      <c r="Y1059" s="34"/>
      <c r="Z1059" s="34"/>
      <c r="AA1059" s="63" t="str">
        <f t="shared" si="339"/>
        <v>-</v>
      </c>
      <c r="AB1059" s="63" t="str">
        <f t="shared" si="340"/>
        <v>-</v>
      </c>
      <c r="AC1059" s="63">
        <f>IF(ISBLANK($C1059),0,VLOOKUP($C1059,Listen!$A$2:$C$45,2,FALSE))</f>
        <v>0</v>
      </c>
      <c r="AD1059" s="63">
        <f>IF(ISBLANK($C1059),0,VLOOKUP($C1059,Listen!$A$2:$C$45,3,FALSE))</f>
        <v>0</v>
      </c>
      <c r="AE1059" s="49">
        <f t="shared" si="341"/>
        <v>0</v>
      </c>
      <c r="AF1059" s="49">
        <f t="shared" si="341"/>
        <v>0</v>
      </c>
      <c r="AG1059" s="49">
        <f>IFERROR(IF(OR($V1059&lt;&gt;"Ja",VLOOKUP($C1059,Listen!$A$2:$F$45,5,0)="Nein",D1059&lt;IF(C1059="LNG Anbindungsanlagen gemäß separater Festlegung",2022,2023)),$AC1059,$AA1059),0)</f>
        <v>0</v>
      </c>
      <c r="AH1059" s="49">
        <f>IFERROR(IF(OR($V1059&lt;&gt;"Ja",VLOOKUP($C1059,Listen!$A$2:$F$45,5,0)="Nein",D1059&lt;IF(C1059="LNG Anbindungsanlagen gemäß separater Festlegung",2022,2023)),$AC1059,$AA1059),0)</f>
        <v>0</v>
      </c>
      <c r="AI1059" s="49">
        <f>IFERROR(IF(OR($W1059&lt;&gt;"Ja",VLOOKUP($C1059,Listen!$A$2:$F$45,6,0)="Nein"),$AC1059,$AB1059),0)</f>
        <v>0</v>
      </c>
      <c r="AJ1059" s="49">
        <f>IFERROR(IF(OR($W1059&lt;&gt;"Ja",VLOOKUP($C1059,Listen!$A$2:$F$45,6,0)="Nein"),$AC1059,$AB1059),0)</f>
        <v>0</v>
      </c>
      <c r="AK1059" s="49">
        <f>IFERROR(IF(OR($W1059&lt;&gt;"Ja",VLOOKUP($C1059,Listen!$A$2:$F$45,6,0)="Nein"),$AC1059,$AB1059),0)</f>
        <v>0</v>
      </c>
      <c r="AL1059" s="51">
        <f t="shared" si="342"/>
        <v>0</v>
      </c>
      <c r="AM1059" s="296">
        <f>IFERROR(IF(VLOOKUP($C1059,Listen!$A$2:$F$45,6,0)="Ja",MAX(BC1059:BD1059),D_SAV!$BC1059),0)</f>
        <v>0</v>
      </c>
      <c r="AN1059" s="51">
        <f t="shared" si="343"/>
        <v>0</v>
      </c>
      <c r="AP1059" s="304">
        <f t="shared" si="344"/>
        <v>0</v>
      </c>
      <c r="AQ1059" s="304">
        <f t="shared" si="345"/>
        <v>0</v>
      </c>
      <c r="AR1059" s="304">
        <f t="shared" si="346"/>
        <v>0</v>
      </c>
      <c r="AS1059" s="304">
        <f t="shared" si="347"/>
        <v>0</v>
      </c>
      <c r="AT1059" s="304">
        <f t="shared" si="348"/>
        <v>0</v>
      </c>
      <c r="AU1059" s="304">
        <f t="shared" si="349"/>
        <v>0</v>
      </c>
      <c r="AV1059" s="304">
        <f t="shared" si="350"/>
        <v>0</v>
      </c>
      <c r="AW1059" s="304">
        <f t="shared" si="351"/>
        <v>0</v>
      </c>
      <c r="AX1059" s="304">
        <f t="shared" si="352"/>
        <v>0</v>
      </c>
      <c r="AY1059" s="304">
        <f t="shared" si="353"/>
        <v>0</v>
      </c>
      <c r="AZ1059" s="304">
        <f t="shared" si="354"/>
        <v>0</v>
      </c>
      <c r="BA1059" s="304">
        <f t="shared" si="355"/>
        <v>0</v>
      </c>
      <c r="BB1059" s="304">
        <f t="shared" si="356"/>
        <v>0</v>
      </c>
      <c r="BC1059" s="304">
        <f t="shared" si="357"/>
        <v>0</v>
      </c>
      <c r="BD1059" s="304">
        <f t="shared" si="358"/>
        <v>0</v>
      </c>
      <c r="BE1059" s="304">
        <f>IFERROR(IF(VLOOKUP($C1059,Listen!$A$2:$F$45,6,0)="Ja",BB1059-MAX(BC1059:BD1059),BB1059-BC1059),0)</f>
        <v>0</v>
      </c>
    </row>
    <row r="1060" spans="1:57" x14ac:dyDescent="0.25">
      <c r="A1060" s="320" t="str">
        <f>IF(AND(D1060&lt;&gt;0,C1060&lt;&gt;0,E1060&lt;&gt;0),IF(B1060&lt;&gt;0,CONCATENATE(B1060,"-AGr",VLOOKUP(C1060,Listen!$A$2:$D$45,4,FALSE),"-",D1060,"-",E1060,),CONCATENATE("AGr",VLOOKUP(C1060,Listen!$A$2:$D$45,4,FALSE),"-",D1060,"-",E1060)),"keine vollständige ID")</f>
        <v>keine vollständige ID</v>
      </c>
      <c r="B1060" s="301"/>
      <c r="C1060" s="287"/>
      <c r="D1060" s="34"/>
      <c r="E1060" s="306"/>
      <c r="F1060" s="116"/>
      <c r="G1060" s="17"/>
      <c r="H1060" s="17"/>
      <c r="I1060" s="17"/>
      <c r="J1060" s="17"/>
      <c r="K1060" s="17"/>
      <c r="L1060" s="17"/>
      <c r="M1060" s="17"/>
      <c r="N1060" s="17"/>
      <c r="O1060" s="116"/>
      <c r="P1060" s="117">
        <f>IF(D1060&gt;A_Stammdaten!$B$12,0,SUM(G1060,H1060,J1060,L1060:M1060)-SUM(I1060,K1060,N1060:O1060))</f>
        <v>0</v>
      </c>
      <c r="Q1060" s="17"/>
      <c r="R1060" s="17"/>
      <c r="S1060" s="17"/>
      <c r="T1060" s="17"/>
      <c r="U1060" s="62">
        <f t="shared" si="338"/>
        <v>0</v>
      </c>
      <c r="V1060" s="34"/>
      <c r="W1060" s="34"/>
      <c r="X1060" s="34"/>
      <c r="Y1060" s="34"/>
      <c r="Z1060" s="34"/>
      <c r="AA1060" s="63" t="str">
        <f t="shared" si="339"/>
        <v>-</v>
      </c>
      <c r="AB1060" s="63" t="str">
        <f t="shared" si="340"/>
        <v>-</v>
      </c>
      <c r="AC1060" s="63">
        <f>IF(ISBLANK($C1060),0,VLOOKUP($C1060,Listen!$A$2:$C$45,2,FALSE))</f>
        <v>0</v>
      </c>
      <c r="AD1060" s="63">
        <f>IF(ISBLANK($C1060),0,VLOOKUP($C1060,Listen!$A$2:$C$45,3,FALSE))</f>
        <v>0</v>
      </c>
      <c r="AE1060" s="49">
        <f t="shared" si="341"/>
        <v>0</v>
      </c>
      <c r="AF1060" s="49">
        <f t="shared" si="341"/>
        <v>0</v>
      </c>
      <c r="AG1060" s="49">
        <f>IFERROR(IF(OR($V1060&lt;&gt;"Ja",VLOOKUP($C1060,Listen!$A$2:$F$45,5,0)="Nein",D1060&lt;IF(C1060="LNG Anbindungsanlagen gemäß separater Festlegung",2022,2023)),$AC1060,$AA1060),0)</f>
        <v>0</v>
      </c>
      <c r="AH1060" s="49">
        <f>IFERROR(IF(OR($V1060&lt;&gt;"Ja",VLOOKUP($C1060,Listen!$A$2:$F$45,5,0)="Nein",D1060&lt;IF(C1060="LNG Anbindungsanlagen gemäß separater Festlegung",2022,2023)),$AC1060,$AA1060),0)</f>
        <v>0</v>
      </c>
      <c r="AI1060" s="49">
        <f>IFERROR(IF(OR($W1060&lt;&gt;"Ja",VLOOKUP($C1060,Listen!$A$2:$F$45,6,0)="Nein"),$AC1060,$AB1060),0)</f>
        <v>0</v>
      </c>
      <c r="AJ1060" s="49">
        <f>IFERROR(IF(OR($W1060&lt;&gt;"Ja",VLOOKUP($C1060,Listen!$A$2:$F$45,6,0)="Nein"),$AC1060,$AB1060),0)</f>
        <v>0</v>
      </c>
      <c r="AK1060" s="49">
        <f>IFERROR(IF(OR($W1060&lt;&gt;"Ja",VLOOKUP($C1060,Listen!$A$2:$F$45,6,0)="Nein"),$AC1060,$AB1060),0)</f>
        <v>0</v>
      </c>
      <c r="AL1060" s="51">
        <f t="shared" si="342"/>
        <v>0</v>
      </c>
      <c r="AM1060" s="296">
        <f>IFERROR(IF(VLOOKUP($C1060,Listen!$A$2:$F$45,6,0)="Ja",MAX(BC1060:BD1060),D_SAV!$BC1060),0)</f>
        <v>0</v>
      </c>
      <c r="AN1060" s="51">
        <f t="shared" si="343"/>
        <v>0</v>
      </c>
      <c r="AP1060" s="304">
        <f t="shared" si="344"/>
        <v>0</v>
      </c>
      <c r="AQ1060" s="304">
        <f t="shared" si="345"/>
        <v>0</v>
      </c>
      <c r="AR1060" s="304">
        <f t="shared" si="346"/>
        <v>0</v>
      </c>
      <c r="AS1060" s="304">
        <f t="shared" si="347"/>
        <v>0</v>
      </c>
      <c r="AT1060" s="304">
        <f t="shared" si="348"/>
        <v>0</v>
      </c>
      <c r="AU1060" s="304">
        <f t="shared" si="349"/>
        <v>0</v>
      </c>
      <c r="AV1060" s="304">
        <f t="shared" si="350"/>
        <v>0</v>
      </c>
      <c r="AW1060" s="304">
        <f t="shared" si="351"/>
        <v>0</v>
      </c>
      <c r="AX1060" s="304">
        <f t="shared" si="352"/>
        <v>0</v>
      </c>
      <c r="AY1060" s="304">
        <f t="shared" si="353"/>
        <v>0</v>
      </c>
      <c r="AZ1060" s="304">
        <f t="shared" si="354"/>
        <v>0</v>
      </c>
      <c r="BA1060" s="304">
        <f t="shared" si="355"/>
        <v>0</v>
      </c>
      <c r="BB1060" s="304">
        <f t="shared" si="356"/>
        <v>0</v>
      </c>
      <c r="BC1060" s="304">
        <f t="shared" si="357"/>
        <v>0</v>
      </c>
      <c r="BD1060" s="304">
        <f t="shared" si="358"/>
        <v>0</v>
      </c>
      <c r="BE1060" s="304">
        <f>IFERROR(IF(VLOOKUP($C1060,Listen!$A$2:$F$45,6,0)="Ja",BB1060-MAX(BC1060:BD1060),BB1060-BC1060),0)</f>
        <v>0</v>
      </c>
    </row>
    <row r="1061" spans="1:57" x14ac:dyDescent="0.25">
      <c r="A1061" s="320" t="str">
        <f>IF(AND(D1061&lt;&gt;0,C1061&lt;&gt;0,E1061&lt;&gt;0),IF(B1061&lt;&gt;0,CONCATENATE(B1061,"-AGr",VLOOKUP(C1061,Listen!$A$2:$D$45,4,FALSE),"-",D1061,"-",E1061,),CONCATENATE("AGr",VLOOKUP(C1061,Listen!$A$2:$D$45,4,FALSE),"-",D1061,"-",E1061)),"keine vollständige ID")</f>
        <v>keine vollständige ID</v>
      </c>
      <c r="B1061" s="301"/>
      <c r="C1061" s="287"/>
      <c r="D1061" s="34"/>
      <c r="E1061" s="306"/>
      <c r="F1061" s="116"/>
      <c r="G1061" s="17"/>
      <c r="H1061" s="17"/>
      <c r="I1061" s="17"/>
      <c r="J1061" s="17"/>
      <c r="K1061" s="17"/>
      <c r="L1061" s="17"/>
      <c r="M1061" s="17"/>
      <c r="N1061" s="17"/>
      <c r="O1061" s="116"/>
      <c r="P1061" s="117">
        <f>IF(D1061&gt;A_Stammdaten!$B$12,0,SUM(G1061,H1061,J1061,L1061:M1061)-SUM(I1061,K1061,N1061:O1061))</f>
        <v>0</v>
      </c>
      <c r="Q1061" s="17"/>
      <c r="R1061" s="17"/>
      <c r="S1061" s="17"/>
      <c r="T1061" s="17"/>
      <c r="U1061" s="62">
        <f t="shared" si="338"/>
        <v>0</v>
      </c>
      <c r="V1061" s="34"/>
      <c r="W1061" s="34"/>
      <c r="X1061" s="34"/>
      <c r="Y1061" s="34"/>
      <c r="Z1061" s="34"/>
      <c r="AA1061" s="63" t="str">
        <f t="shared" si="339"/>
        <v>-</v>
      </c>
      <c r="AB1061" s="63" t="str">
        <f t="shared" si="340"/>
        <v>-</v>
      </c>
      <c r="AC1061" s="63">
        <f>IF(ISBLANK($C1061),0,VLOOKUP($C1061,Listen!$A$2:$C$45,2,FALSE))</f>
        <v>0</v>
      </c>
      <c r="AD1061" s="63">
        <f>IF(ISBLANK($C1061),0,VLOOKUP($C1061,Listen!$A$2:$C$45,3,FALSE))</f>
        <v>0</v>
      </c>
      <c r="AE1061" s="49">
        <f t="shared" si="341"/>
        <v>0</v>
      </c>
      <c r="AF1061" s="49">
        <f t="shared" si="341"/>
        <v>0</v>
      </c>
      <c r="AG1061" s="49">
        <f>IFERROR(IF(OR($V1061&lt;&gt;"Ja",VLOOKUP($C1061,Listen!$A$2:$F$45,5,0)="Nein",D1061&lt;IF(C1061="LNG Anbindungsanlagen gemäß separater Festlegung",2022,2023)),$AC1061,$AA1061),0)</f>
        <v>0</v>
      </c>
      <c r="AH1061" s="49">
        <f>IFERROR(IF(OR($V1061&lt;&gt;"Ja",VLOOKUP($C1061,Listen!$A$2:$F$45,5,0)="Nein",D1061&lt;IF(C1061="LNG Anbindungsanlagen gemäß separater Festlegung",2022,2023)),$AC1061,$AA1061),0)</f>
        <v>0</v>
      </c>
      <c r="AI1061" s="49">
        <f>IFERROR(IF(OR($W1061&lt;&gt;"Ja",VLOOKUP($C1061,Listen!$A$2:$F$45,6,0)="Nein"),$AC1061,$AB1061),0)</f>
        <v>0</v>
      </c>
      <c r="AJ1061" s="49">
        <f>IFERROR(IF(OR($W1061&lt;&gt;"Ja",VLOOKUP($C1061,Listen!$A$2:$F$45,6,0)="Nein"),$AC1061,$AB1061),0)</f>
        <v>0</v>
      </c>
      <c r="AK1061" s="49">
        <f>IFERROR(IF(OR($W1061&lt;&gt;"Ja",VLOOKUP($C1061,Listen!$A$2:$F$45,6,0)="Nein"),$AC1061,$AB1061),0)</f>
        <v>0</v>
      </c>
      <c r="AL1061" s="51">
        <f t="shared" si="342"/>
        <v>0</v>
      </c>
      <c r="AM1061" s="296">
        <f>IFERROR(IF(VLOOKUP($C1061,Listen!$A$2:$F$45,6,0)="Ja",MAX(BC1061:BD1061),D_SAV!$BC1061),0)</f>
        <v>0</v>
      </c>
      <c r="AN1061" s="51">
        <f t="shared" si="343"/>
        <v>0</v>
      </c>
      <c r="AP1061" s="304">
        <f t="shared" si="344"/>
        <v>0</v>
      </c>
      <c r="AQ1061" s="304">
        <f t="shared" si="345"/>
        <v>0</v>
      </c>
      <c r="AR1061" s="304">
        <f t="shared" si="346"/>
        <v>0</v>
      </c>
      <c r="AS1061" s="304">
        <f t="shared" si="347"/>
        <v>0</v>
      </c>
      <c r="AT1061" s="304">
        <f t="shared" si="348"/>
        <v>0</v>
      </c>
      <c r="AU1061" s="304">
        <f t="shared" si="349"/>
        <v>0</v>
      </c>
      <c r="AV1061" s="304">
        <f t="shared" si="350"/>
        <v>0</v>
      </c>
      <c r="AW1061" s="304">
        <f t="shared" si="351"/>
        <v>0</v>
      </c>
      <c r="AX1061" s="304">
        <f t="shared" si="352"/>
        <v>0</v>
      </c>
      <c r="AY1061" s="304">
        <f t="shared" si="353"/>
        <v>0</v>
      </c>
      <c r="AZ1061" s="304">
        <f t="shared" si="354"/>
        <v>0</v>
      </c>
      <c r="BA1061" s="304">
        <f t="shared" si="355"/>
        <v>0</v>
      </c>
      <c r="BB1061" s="304">
        <f t="shared" si="356"/>
        <v>0</v>
      </c>
      <c r="BC1061" s="304">
        <f t="shared" si="357"/>
        <v>0</v>
      </c>
      <c r="BD1061" s="304">
        <f t="shared" si="358"/>
        <v>0</v>
      </c>
      <c r="BE1061" s="304">
        <f>IFERROR(IF(VLOOKUP($C1061,Listen!$A$2:$F$45,6,0)="Ja",BB1061-MAX(BC1061:BD1061),BB1061-BC1061),0)</f>
        <v>0</v>
      </c>
    </row>
    <row r="1062" spans="1:57" x14ac:dyDescent="0.25">
      <c r="A1062" s="320" t="str">
        <f>IF(AND(D1062&lt;&gt;0,C1062&lt;&gt;0,E1062&lt;&gt;0),IF(B1062&lt;&gt;0,CONCATENATE(B1062,"-AGr",VLOOKUP(C1062,Listen!$A$2:$D$45,4,FALSE),"-",D1062,"-",E1062,),CONCATENATE("AGr",VLOOKUP(C1062,Listen!$A$2:$D$45,4,FALSE),"-",D1062,"-",E1062)),"keine vollständige ID")</f>
        <v>keine vollständige ID</v>
      </c>
      <c r="B1062" s="301"/>
      <c r="C1062" s="287"/>
      <c r="D1062" s="34"/>
      <c r="E1062" s="306"/>
      <c r="F1062" s="116"/>
      <c r="G1062" s="17"/>
      <c r="H1062" s="17"/>
      <c r="I1062" s="17"/>
      <c r="J1062" s="17"/>
      <c r="K1062" s="17"/>
      <c r="L1062" s="17"/>
      <c r="M1062" s="17"/>
      <c r="N1062" s="17"/>
      <c r="O1062" s="116"/>
      <c r="P1062" s="117">
        <f>IF(D1062&gt;A_Stammdaten!$B$12,0,SUM(G1062,H1062,J1062,L1062:M1062)-SUM(I1062,K1062,N1062:O1062))</f>
        <v>0</v>
      </c>
      <c r="Q1062" s="17"/>
      <c r="R1062" s="17"/>
      <c r="S1062" s="17"/>
      <c r="T1062" s="17"/>
      <c r="U1062" s="62">
        <f t="shared" si="338"/>
        <v>0</v>
      </c>
      <c r="V1062" s="34"/>
      <c r="W1062" s="34"/>
      <c r="X1062" s="34"/>
      <c r="Y1062" s="34"/>
      <c r="Z1062" s="34"/>
      <c r="AA1062" s="63" t="str">
        <f t="shared" si="339"/>
        <v>-</v>
      </c>
      <c r="AB1062" s="63" t="str">
        <f t="shared" si="340"/>
        <v>-</v>
      </c>
      <c r="AC1062" s="63">
        <f>IF(ISBLANK($C1062),0,VLOOKUP($C1062,Listen!$A$2:$C$45,2,FALSE))</f>
        <v>0</v>
      </c>
      <c r="AD1062" s="63">
        <f>IF(ISBLANK($C1062),0,VLOOKUP($C1062,Listen!$A$2:$C$45,3,FALSE))</f>
        <v>0</v>
      </c>
      <c r="AE1062" s="49">
        <f t="shared" si="341"/>
        <v>0</v>
      </c>
      <c r="AF1062" s="49">
        <f t="shared" si="341"/>
        <v>0</v>
      </c>
      <c r="AG1062" s="49">
        <f>IFERROR(IF(OR($V1062&lt;&gt;"Ja",VLOOKUP($C1062,Listen!$A$2:$F$45,5,0)="Nein",D1062&lt;IF(C1062="LNG Anbindungsanlagen gemäß separater Festlegung",2022,2023)),$AC1062,$AA1062),0)</f>
        <v>0</v>
      </c>
      <c r="AH1062" s="49">
        <f>IFERROR(IF(OR($V1062&lt;&gt;"Ja",VLOOKUP($C1062,Listen!$A$2:$F$45,5,0)="Nein",D1062&lt;IF(C1062="LNG Anbindungsanlagen gemäß separater Festlegung",2022,2023)),$AC1062,$AA1062),0)</f>
        <v>0</v>
      </c>
      <c r="AI1062" s="49">
        <f>IFERROR(IF(OR($W1062&lt;&gt;"Ja",VLOOKUP($C1062,Listen!$A$2:$F$45,6,0)="Nein"),$AC1062,$AB1062),0)</f>
        <v>0</v>
      </c>
      <c r="AJ1062" s="49">
        <f>IFERROR(IF(OR($W1062&lt;&gt;"Ja",VLOOKUP($C1062,Listen!$A$2:$F$45,6,0)="Nein"),$AC1062,$AB1062),0)</f>
        <v>0</v>
      </c>
      <c r="AK1062" s="49">
        <f>IFERROR(IF(OR($W1062&lt;&gt;"Ja",VLOOKUP($C1062,Listen!$A$2:$F$45,6,0)="Nein"),$AC1062,$AB1062),0)</f>
        <v>0</v>
      </c>
      <c r="AL1062" s="51">
        <f t="shared" si="342"/>
        <v>0</v>
      </c>
      <c r="AM1062" s="296">
        <f>IFERROR(IF(VLOOKUP($C1062,Listen!$A$2:$F$45,6,0)="Ja",MAX(BC1062:BD1062),D_SAV!$BC1062),0)</f>
        <v>0</v>
      </c>
      <c r="AN1062" s="51">
        <f t="shared" si="343"/>
        <v>0</v>
      </c>
      <c r="AP1062" s="304">
        <f t="shared" si="344"/>
        <v>0</v>
      </c>
      <c r="AQ1062" s="304">
        <f t="shared" si="345"/>
        <v>0</v>
      </c>
      <c r="AR1062" s="304">
        <f t="shared" si="346"/>
        <v>0</v>
      </c>
      <c r="AS1062" s="304">
        <f t="shared" si="347"/>
        <v>0</v>
      </c>
      <c r="AT1062" s="304">
        <f t="shared" si="348"/>
        <v>0</v>
      </c>
      <c r="AU1062" s="304">
        <f t="shared" si="349"/>
        <v>0</v>
      </c>
      <c r="AV1062" s="304">
        <f t="shared" si="350"/>
        <v>0</v>
      </c>
      <c r="AW1062" s="304">
        <f t="shared" si="351"/>
        <v>0</v>
      </c>
      <c r="AX1062" s="304">
        <f t="shared" si="352"/>
        <v>0</v>
      </c>
      <c r="AY1062" s="304">
        <f t="shared" si="353"/>
        <v>0</v>
      </c>
      <c r="AZ1062" s="304">
        <f t="shared" si="354"/>
        <v>0</v>
      </c>
      <c r="BA1062" s="304">
        <f t="shared" si="355"/>
        <v>0</v>
      </c>
      <c r="BB1062" s="304">
        <f t="shared" si="356"/>
        <v>0</v>
      </c>
      <c r="BC1062" s="304">
        <f t="shared" si="357"/>
        <v>0</v>
      </c>
      <c r="BD1062" s="304">
        <f t="shared" si="358"/>
        <v>0</v>
      </c>
      <c r="BE1062" s="304">
        <f>IFERROR(IF(VLOOKUP($C1062,Listen!$A$2:$F$45,6,0)="Ja",BB1062-MAX(BC1062:BD1062),BB1062-BC1062),0)</f>
        <v>0</v>
      </c>
    </row>
    <row r="1063" spans="1:57" x14ac:dyDescent="0.25">
      <c r="A1063" s="320" t="str">
        <f>IF(AND(D1063&lt;&gt;0,C1063&lt;&gt;0,E1063&lt;&gt;0),IF(B1063&lt;&gt;0,CONCATENATE(B1063,"-AGr",VLOOKUP(C1063,Listen!$A$2:$D$45,4,FALSE),"-",D1063,"-",E1063,),CONCATENATE("AGr",VLOOKUP(C1063,Listen!$A$2:$D$45,4,FALSE),"-",D1063,"-",E1063)),"keine vollständige ID")</f>
        <v>keine vollständige ID</v>
      </c>
      <c r="B1063" s="301"/>
      <c r="C1063" s="287"/>
      <c r="D1063" s="34"/>
      <c r="E1063" s="306"/>
      <c r="F1063" s="116"/>
      <c r="G1063" s="17"/>
      <c r="H1063" s="17"/>
      <c r="I1063" s="17"/>
      <c r="J1063" s="17"/>
      <c r="K1063" s="17"/>
      <c r="L1063" s="17"/>
      <c r="M1063" s="17"/>
      <c r="N1063" s="17"/>
      <c r="O1063" s="116"/>
      <c r="P1063" s="117">
        <f>IF(D1063&gt;A_Stammdaten!$B$12,0,SUM(G1063,H1063,J1063,L1063:M1063)-SUM(I1063,K1063,N1063:O1063))</f>
        <v>0</v>
      </c>
      <c r="Q1063" s="17"/>
      <c r="R1063" s="17"/>
      <c r="S1063" s="17"/>
      <c r="T1063" s="17"/>
      <c r="U1063" s="62">
        <f t="shared" si="338"/>
        <v>0</v>
      </c>
      <c r="V1063" s="34"/>
      <c r="W1063" s="34"/>
      <c r="X1063" s="34"/>
      <c r="Y1063" s="34"/>
      <c r="Z1063" s="34"/>
      <c r="AA1063" s="63" t="str">
        <f t="shared" si="339"/>
        <v>-</v>
      </c>
      <c r="AB1063" s="63" t="str">
        <f t="shared" si="340"/>
        <v>-</v>
      </c>
      <c r="AC1063" s="63">
        <f>IF(ISBLANK($C1063),0,VLOOKUP($C1063,Listen!$A$2:$C$45,2,FALSE))</f>
        <v>0</v>
      </c>
      <c r="AD1063" s="63">
        <f>IF(ISBLANK($C1063),0,VLOOKUP($C1063,Listen!$A$2:$C$45,3,FALSE))</f>
        <v>0</v>
      </c>
      <c r="AE1063" s="49">
        <f t="shared" si="341"/>
        <v>0</v>
      </c>
      <c r="AF1063" s="49">
        <f t="shared" si="341"/>
        <v>0</v>
      </c>
      <c r="AG1063" s="49">
        <f>IFERROR(IF(OR($V1063&lt;&gt;"Ja",VLOOKUP($C1063,Listen!$A$2:$F$45,5,0)="Nein",D1063&lt;IF(C1063="LNG Anbindungsanlagen gemäß separater Festlegung",2022,2023)),$AC1063,$AA1063),0)</f>
        <v>0</v>
      </c>
      <c r="AH1063" s="49">
        <f>IFERROR(IF(OR($V1063&lt;&gt;"Ja",VLOOKUP($C1063,Listen!$A$2:$F$45,5,0)="Nein",D1063&lt;IF(C1063="LNG Anbindungsanlagen gemäß separater Festlegung",2022,2023)),$AC1063,$AA1063),0)</f>
        <v>0</v>
      </c>
      <c r="AI1063" s="49">
        <f>IFERROR(IF(OR($W1063&lt;&gt;"Ja",VLOOKUP($C1063,Listen!$A$2:$F$45,6,0)="Nein"),$AC1063,$AB1063),0)</f>
        <v>0</v>
      </c>
      <c r="AJ1063" s="49">
        <f>IFERROR(IF(OR($W1063&lt;&gt;"Ja",VLOOKUP($C1063,Listen!$A$2:$F$45,6,0)="Nein"),$AC1063,$AB1063),0)</f>
        <v>0</v>
      </c>
      <c r="AK1063" s="49">
        <f>IFERROR(IF(OR($W1063&lt;&gt;"Ja",VLOOKUP($C1063,Listen!$A$2:$F$45,6,0)="Nein"),$AC1063,$AB1063),0)</f>
        <v>0</v>
      </c>
      <c r="AL1063" s="51">
        <f t="shared" si="342"/>
        <v>0</v>
      </c>
      <c r="AM1063" s="296">
        <f>IFERROR(IF(VLOOKUP($C1063,Listen!$A$2:$F$45,6,0)="Ja",MAX(BC1063:BD1063),D_SAV!$BC1063),0)</f>
        <v>0</v>
      </c>
      <c r="AN1063" s="51">
        <f t="shared" si="343"/>
        <v>0</v>
      </c>
      <c r="AP1063" s="304">
        <f t="shared" si="344"/>
        <v>0</v>
      </c>
      <c r="AQ1063" s="304">
        <f t="shared" si="345"/>
        <v>0</v>
      </c>
      <c r="AR1063" s="304">
        <f t="shared" si="346"/>
        <v>0</v>
      </c>
      <c r="AS1063" s="304">
        <f t="shared" si="347"/>
        <v>0</v>
      </c>
      <c r="AT1063" s="304">
        <f t="shared" si="348"/>
        <v>0</v>
      </c>
      <c r="AU1063" s="304">
        <f t="shared" si="349"/>
        <v>0</v>
      </c>
      <c r="AV1063" s="304">
        <f t="shared" si="350"/>
        <v>0</v>
      </c>
      <c r="AW1063" s="304">
        <f t="shared" si="351"/>
        <v>0</v>
      </c>
      <c r="AX1063" s="304">
        <f t="shared" si="352"/>
        <v>0</v>
      </c>
      <c r="AY1063" s="304">
        <f t="shared" si="353"/>
        <v>0</v>
      </c>
      <c r="AZ1063" s="304">
        <f t="shared" si="354"/>
        <v>0</v>
      </c>
      <c r="BA1063" s="304">
        <f t="shared" si="355"/>
        <v>0</v>
      </c>
      <c r="BB1063" s="304">
        <f t="shared" si="356"/>
        <v>0</v>
      </c>
      <c r="BC1063" s="304">
        <f t="shared" si="357"/>
        <v>0</v>
      </c>
      <c r="BD1063" s="304">
        <f t="shared" si="358"/>
        <v>0</v>
      </c>
      <c r="BE1063" s="304">
        <f>IFERROR(IF(VLOOKUP($C1063,Listen!$A$2:$F$45,6,0)="Ja",BB1063-MAX(BC1063:BD1063),BB1063-BC1063),0)</f>
        <v>0</v>
      </c>
    </row>
    <row r="1064" spans="1:57" x14ac:dyDescent="0.25">
      <c r="A1064" s="320" t="str">
        <f>IF(AND(D1064&lt;&gt;0,C1064&lt;&gt;0,E1064&lt;&gt;0),IF(B1064&lt;&gt;0,CONCATENATE(B1064,"-AGr",VLOOKUP(C1064,Listen!$A$2:$D$45,4,FALSE),"-",D1064,"-",E1064,),CONCATENATE("AGr",VLOOKUP(C1064,Listen!$A$2:$D$45,4,FALSE),"-",D1064,"-",E1064)),"keine vollständige ID")</f>
        <v>keine vollständige ID</v>
      </c>
      <c r="B1064" s="301"/>
      <c r="C1064" s="287"/>
      <c r="D1064" s="34"/>
      <c r="E1064" s="306"/>
      <c r="F1064" s="116"/>
      <c r="G1064" s="17"/>
      <c r="H1064" s="17"/>
      <c r="I1064" s="17"/>
      <c r="J1064" s="17"/>
      <c r="K1064" s="17"/>
      <c r="L1064" s="17"/>
      <c r="M1064" s="17"/>
      <c r="N1064" s="17"/>
      <c r="O1064" s="116"/>
      <c r="P1064" s="117">
        <f>IF(D1064&gt;A_Stammdaten!$B$12,0,SUM(G1064,H1064,J1064,L1064:M1064)-SUM(I1064,K1064,N1064:O1064))</f>
        <v>0</v>
      </c>
      <c r="Q1064" s="17"/>
      <c r="R1064" s="17"/>
      <c r="S1064" s="17"/>
      <c r="T1064" s="17"/>
      <c r="U1064" s="62">
        <f t="shared" si="338"/>
        <v>0</v>
      </c>
      <c r="V1064" s="34"/>
      <c r="W1064" s="34"/>
      <c r="X1064" s="34"/>
      <c r="Y1064" s="34"/>
      <c r="Z1064" s="34"/>
      <c r="AA1064" s="63" t="str">
        <f t="shared" si="339"/>
        <v>-</v>
      </c>
      <c r="AB1064" s="63" t="str">
        <f t="shared" si="340"/>
        <v>-</v>
      </c>
      <c r="AC1064" s="63">
        <f>IF(ISBLANK($C1064),0,VLOOKUP($C1064,Listen!$A$2:$C$45,2,FALSE))</f>
        <v>0</v>
      </c>
      <c r="AD1064" s="63">
        <f>IF(ISBLANK($C1064),0,VLOOKUP($C1064,Listen!$A$2:$C$45,3,FALSE))</f>
        <v>0</v>
      </c>
      <c r="AE1064" s="49">
        <f t="shared" si="341"/>
        <v>0</v>
      </c>
      <c r="AF1064" s="49">
        <f t="shared" si="341"/>
        <v>0</v>
      </c>
      <c r="AG1064" s="49">
        <f>IFERROR(IF(OR($V1064&lt;&gt;"Ja",VLOOKUP($C1064,Listen!$A$2:$F$45,5,0)="Nein",D1064&lt;IF(C1064="LNG Anbindungsanlagen gemäß separater Festlegung",2022,2023)),$AC1064,$AA1064),0)</f>
        <v>0</v>
      </c>
      <c r="AH1064" s="49">
        <f>IFERROR(IF(OR($V1064&lt;&gt;"Ja",VLOOKUP($C1064,Listen!$A$2:$F$45,5,0)="Nein",D1064&lt;IF(C1064="LNG Anbindungsanlagen gemäß separater Festlegung",2022,2023)),$AC1064,$AA1064),0)</f>
        <v>0</v>
      </c>
      <c r="AI1064" s="49">
        <f>IFERROR(IF(OR($W1064&lt;&gt;"Ja",VLOOKUP($C1064,Listen!$A$2:$F$45,6,0)="Nein"),$AC1064,$AB1064),0)</f>
        <v>0</v>
      </c>
      <c r="AJ1064" s="49">
        <f>IFERROR(IF(OR($W1064&lt;&gt;"Ja",VLOOKUP($C1064,Listen!$A$2:$F$45,6,0)="Nein"),$AC1064,$AB1064),0)</f>
        <v>0</v>
      </c>
      <c r="AK1064" s="49">
        <f>IFERROR(IF(OR($W1064&lt;&gt;"Ja",VLOOKUP($C1064,Listen!$A$2:$F$45,6,0)="Nein"),$AC1064,$AB1064),0)</f>
        <v>0</v>
      </c>
      <c r="AL1064" s="51">
        <f t="shared" si="342"/>
        <v>0</v>
      </c>
      <c r="AM1064" s="296">
        <f>IFERROR(IF(VLOOKUP($C1064,Listen!$A$2:$F$45,6,0)="Ja",MAX(BC1064:BD1064),D_SAV!$BC1064),0)</f>
        <v>0</v>
      </c>
      <c r="AN1064" s="51">
        <f t="shared" si="343"/>
        <v>0</v>
      </c>
      <c r="AP1064" s="304">
        <f t="shared" si="344"/>
        <v>0</v>
      </c>
      <c r="AQ1064" s="304">
        <f t="shared" si="345"/>
        <v>0</v>
      </c>
      <c r="AR1064" s="304">
        <f t="shared" si="346"/>
        <v>0</v>
      </c>
      <c r="AS1064" s="304">
        <f t="shared" si="347"/>
        <v>0</v>
      </c>
      <c r="AT1064" s="304">
        <f t="shared" si="348"/>
        <v>0</v>
      </c>
      <c r="AU1064" s="304">
        <f t="shared" si="349"/>
        <v>0</v>
      </c>
      <c r="AV1064" s="304">
        <f t="shared" si="350"/>
        <v>0</v>
      </c>
      <c r="AW1064" s="304">
        <f t="shared" si="351"/>
        <v>0</v>
      </c>
      <c r="AX1064" s="304">
        <f t="shared" si="352"/>
        <v>0</v>
      </c>
      <c r="AY1064" s="304">
        <f t="shared" si="353"/>
        <v>0</v>
      </c>
      <c r="AZ1064" s="304">
        <f t="shared" si="354"/>
        <v>0</v>
      </c>
      <c r="BA1064" s="304">
        <f t="shared" si="355"/>
        <v>0</v>
      </c>
      <c r="BB1064" s="304">
        <f t="shared" si="356"/>
        <v>0</v>
      </c>
      <c r="BC1064" s="304">
        <f t="shared" si="357"/>
        <v>0</v>
      </c>
      <c r="BD1064" s="304">
        <f t="shared" si="358"/>
        <v>0</v>
      </c>
      <c r="BE1064" s="304">
        <f>IFERROR(IF(VLOOKUP($C1064,Listen!$A$2:$F$45,6,0)="Ja",BB1064-MAX(BC1064:BD1064),BB1064-BC1064),0)</f>
        <v>0</v>
      </c>
    </row>
    <row r="1065" spans="1:57" x14ac:dyDescent="0.25">
      <c r="A1065" s="320" t="str">
        <f>IF(AND(D1065&lt;&gt;0,C1065&lt;&gt;0,E1065&lt;&gt;0),IF(B1065&lt;&gt;0,CONCATENATE(B1065,"-AGr",VLOOKUP(C1065,Listen!$A$2:$D$45,4,FALSE),"-",D1065,"-",E1065,),CONCATENATE("AGr",VLOOKUP(C1065,Listen!$A$2:$D$45,4,FALSE),"-",D1065,"-",E1065)),"keine vollständige ID")</f>
        <v>keine vollständige ID</v>
      </c>
      <c r="B1065" s="301"/>
      <c r="C1065" s="287"/>
      <c r="D1065" s="34"/>
      <c r="E1065" s="306"/>
      <c r="F1065" s="116"/>
      <c r="G1065" s="17"/>
      <c r="H1065" s="17"/>
      <c r="I1065" s="17"/>
      <c r="J1065" s="17"/>
      <c r="K1065" s="17"/>
      <c r="L1065" s="17"/>
      <c r="M1065" s="17"/>
      <c r="N1065" s="17"/>
      <c r="O1065" s="116"/>
      <c r="P1065" s="117">
        <f>IF(D1065&gt;A_Stammdaten!$B$12,0,SUM(G1065,H1065,J1065,L1065:M1065)-SUM(I1065,K1065,N1065:O1065))</f>
        <v>0</v>
      </c>
      <c r="Q1065" s="17"/>
      <c r="R1065" s="17"/>
      <c r="S1065" s="17"/>
      <c r="T1065" s="17"/>
      <c r="U1065" s="62">
        <f t="shared" si="338"/>
        <v>0</v>
      </c>
      <c r="V1065" s="34"/>
      <c r="W1065" s="34"/>
      <c r="X1065" s="34"/>
      <c r="Y1065" s="34"/>
      <c r="Z1065" s="34"/>
      <c r="AA1065" s="63" t="str">
        <f t="shared" si="339"/>
        <v>-</v>
      </c>
      <c r="AB1065" s="63" t="str">
        <f t="shared" si="340"/>
        <v>-</v>
      </c>
      <c r="AC1065" s="63">
        <f>IF(ISBLANK($C1065),0,VLOOKUP($C1065,Listen!$A$2:$C$45,2,FALSE))</f>
        <v>0</v>
      </c>
      <c r="AD1065" s="63">
        <f>IF(ISBLANK($C1065),0,VLOOKUP($C1065,Listen!$A$2:$C$45,3,FALSE))</f>
        <v>0</v>
      </c>
      <c r="AE1065" s="49">
        <f t="shared" si="341"/>
        <v>0</v>
      </c>
      <c r="AF1065" s="49">
        <f t="shared" si="341"/>
        <v>0</v>
      </c>
      <c r="AG1065" s="49">
        <f>IFERROR(IF(OR($V1065&lt;&gt;"Ja",VLOOKUP($C1065,Listen!$A$2:$F$45,5,0)="Nein",D1065&lt;IF(C1065="LNG Anbindungsanlagen gemäß separater Festlegung",2022,2023)),$AC1065,$AA1065),0)</f>
        <v>0</v>
      </c>
      <c r="AH1065" s="49">
        <f>IFERROR(IF(OR($V1065&lt;&gt;"Ja",VLOOKUP($C1065,Listen!$A$2:$F$45,5,0)="Nein",D1065&lt;IF(C1065="LNG Anbindungsanlagen gemäß separater Festlegung",2022,2023)),$AC1065,$AA1065),0)</f>
        <v>0</v>
      </c>
      <c r="AI1065" s="49">
        <f>IFERROR(IF(OR($W1065&lt;&gt;"Ja",VLOOKUP($C1065,Listen!$A$2:$F$45,6,0)="Nein"),$AC1065,$AB1065),0)</f>
        <v>0</v>
      </c>
      <c r="AJ1065" s="49">
        <f>IFERROR(IF(OR($W1065&lt;&gt;"Ja",VLOOKUP($C1065,Listen!$A$2:$F$45,6,0)="Nein"),$AC1065,$AB1065),0)</f>
        <v>0</v>
      </c>
      <c r="AK1065" s="49">
        <f>IFERROR(IF(OR($W1065&lt;&gt;"Ja",VLOOKUP($C1065,Listen!$A$2:$F$45,6,0)="Nein"),$AC1065,$AB1065),0)</f>
        <v>0</v>
      </c>
      <c r="AL1065" s="51">
        <f t="shared" si="342"/>
        <v>0</v>
      </c>
      <c r="AM1065" s="296">
        <f>IFERROR(IF(VLOOKUP($C1065,Listen!$A$2:$F$45,6,0)="Ja",MAX(BC1065:BD1065),D_SAV!$BC1065),0)</f>
        <v>0</v>
      </c>
      <c r="AN1065" s="51">
        <f t="shared" si="343"/>
        <v>0</v>
      </c>
      <c r="AP1065" s="304">
        <f t="shared" si="344"/>
        <v>0</v>
      </c>
      <c r="AQ1065" s="304">
        <f t="shared" si="345"/>
        <v>0</v>
      </c>
      <c r="AR1065" s="304">
        <f t="shared" si="346"/>
        <v>0</v>
      </c>
      <c r="AS1065" s="304">
        <f t="shared" si="347"/>
        <v>0</v>
      </c>
      <c r="AT1065" s="304">
        <f t="shared" si="348"/>
        <v>0</v>
      </c>
      <c r="AU1065" s="304">
        <f t="shared" si="349"/>
        <v>0</v>
      </c>
      <c r="AV1065" s="304">
        <f t="shared" si="350"/>
        <v>0</v>
      </c>
      <c r="AW1065" s="304">
        <f t="shared" si="351"/>
        <v>0</v>
      </c>
      <c r="AX1065" s="304">
        <f t="shared" si="352"/>
        <v>0</v>
      </c>
      <c r="AY1065" s="304">
        <f t="shared" si="353"/>
        <v>0</v>
      </c>
      <c r="AZ1065" s="304">
        <f t="shared" si="354"/>
        <v>0</v>
      </c>
      <c r="BA1065" s="304">
        <f t="shared" si="355"/>
        <v>0</v>
      </c>
      <c r="BB1065" s="304">
        <f t="shared" si="356"/>
        <v>0</v>
      </c>
      <c r="BC1065" s="304">
        <f t="shared" si="357"/>
        <v>0</v>
      </c>
      <c r="BD1065" s="304">
        <f t="shared" si="358"/>
        <v>0</v>
      </c>
      <c r="BE1065" s="304">
        <f>IFERROR(IF(VLOOKUP($C1065,Listen!$A$2:$F$45,6,0)="Ja",BB1065-MAX(BC1065:BD1065),BB1065-BC1065),0)</f>
        <v>0</v>
      </c>
    </row>
    <row r="1066" spans="1:57" x14ac:dyDescent="0.25">
      <c r="A1066" s="320" t="str">
        <f>IF(AND(D1066&lt;&gt;0,C1066&lt;&gt;0,E1066&lt;&gt;0),IF(B1066&lt;&gt;0,CONCATENATE(B1066,"-AGr",VLOOKUP(C1066,Listen!$A$2:$D$45,4,FALSE),"-",D1066,"-",E1066,),CONCATENATE("AGr",VLOOKUP(C1066,Listen!$A$2:$D$45,4,FALSE),"-",D1066,"-",E1066)),"keine vollständige ID")</f>
        <v>keine vollständige ID</v>
      </c>
      <c r="B1066" s="301"/>
      <c r="C1066" s="287"/>
      <c r="D1066" s="34"/>
      <c r="E1066" s="306"/>
      <c r="F1066" s="116"/>
      <c r="G1066" s="17"/>
      <c r="H1066" s="17"/>
      <c r="I1066" s="17"/>
      <c r="J1066" s="17"/>
      <c r="K1066" s="17"/>
      <c r="L1066" s="17"/>
      <c r="M1066" s="17"/>
      <c r="N1066" s="17"/>
      <c r="O1066" s="116"/>
      <c r="P1066" s="117">
        <f>IF(D1066&gt;A_Stammdaten!$B$12,0,SUM(G1066,H1066,J1066,L1066:M1066)-SUM(I1066,K1066,N1066:O1066))</f>
        <v>0</v>
      </c>
      <c r="Q1066" s="17"/>
      <c r="R1066" s="17"/>
      <c r="S1066" s="17"/>
      <c r="T1066" s="17"/>
      <c r="U1066" s="62">
        <f t="shared" si="338"/>
        <v>0</v>
      </c>
      <c r="V1066" s="34"/>
      <c r="W1066" s="34"/>
      <c r="X1066" s="34"/>
      <c r="Y1066" s="34"/>
      <c r="Z1066" s="34"/>
      <c r="AA1066" s="63" t="str">
        <f t="shared" si="339"/>
        <v>-</v>
      </c>
      <c r="AB1066" s="63" t="str">
        <f t="shared" si="340"/>
        <v>-</v>
      </c>
      <c r="AC1066" s="63">
        <f>IF(ISBLANK($C1066),0,VLOOKUP($C1066,Listen!$A$2:$C$45,2,FALSE))</f>
        <v>0</v>
      </c>
      <c r="AD1066" s="63">
        <f>IF(ISBLANK($C1066),0,VLOOKUP($C1066,Listen!$A$2:$C$45,3,FALSE))</f>
        <v>0</v>
      </c>
      <c r="AE1066" s="49">
        <f t="shared" si="341"/>
        <v>0</v>
      </c>
      <c r="AF1066" s="49">
        <f t="shared" si="341"/>
        <v>0</v>
      </c>
      <c r="AG1066" s="49">
        <f>IFERROR(IF(OR($V1066&lt;&gt;"Ja",VLOOKUP($C1066,Listen!$A$2:$F$45,5,0)="Nein",D1066&lt;IF(C1066="LNG Anbindungsanlagen gemäß separater Festlegung",2022,2023)),$AC1066,$AA1066),0)</f>
        <v>0</v>
      </c>
      <c r="AH1066" s="49">
        <f>IFERROR(IF(OR($V1066&lt;&gt;"Ja",VLOOKUP($C1066,Listen!$A$2:$F$45,5,0)="Nein",D1066&lt;IF(C1066="LNG Anbindungsanlagen gemäß separater Festlegung",2022,2023)),$AC1066,$AA1066),0)</f>
        <v>0</v>
      </c>
      <c r="AI1066" s="49">
        <f>IFERROR(IF(OR($W1066&lt;&gt;"Ja",VLOOKUP($C1066,Listen!$A$2:$F$45,6,0)="Nein"),$AC1066,$AB1066),0)</f>
        <v>0</v>
      </c>
      <c r="AJ1066" s="49">
        <f>IFERROR(IF(OR($W1066&lt;&gt;"Ja",VLOOKUP($C1066,Listen!$A$2:$F$45,6,0)="Nein"),$AC1066,$AB1066),0)</f>
        <v>0</v>
      </c>
      <c r="AK1066" s="49">
        <f>IFERROR(IF(OR($W1066&lt;&gt;"Ja",VLOOKUP($C1066,Listen!$A$2:$F$45,6,0)="Nein"),$AC1066,$AB1066),0)</f>
        <v>0</v>
      </c>
      <c r="AL1066" s="51">
        <f t="shared" si="342"/>
        <v>0</v>
      </c>
      <c r="AM1066" s="296">
        <f>IFERROR(IF(VLOOKUP($C1066,Listen!$A$2:$F$45,6,0)="Ja",MAX(BC1066:BD1066),D_SAV!$BC1066),0)</f>
        <v>0</v>
      </c>
      <c r="AN1066" s="51">
        <f t="shared" si="343"/>
        <v>0</v>
      </c>
      <c r="AP1066" s="304">
        <f t="shared" si="344"/>
        <v>0</v>
      </c>
      <c r="AQ1066" s="304">
        <f t="shared" si="345"/>
        <v>0</v>
      </c>
      <c r="AR1066" s="304">
        <f t="shared" si="346"/>
        <v>0</v>
      </c>
      <c r="AS1066" s="304">
        <f t="shared" si="347"/>
        <v>0</v>
      </c>
      <c r="AT1066" s="304">
        <f t="shared" si="348"/>
        <v>0</v>
      </c>
      <c r="AU1066" s="304">
        <f t="shared" si="349"/>
        <v>0</v>
      </c>
      <c r="AV1066" s="304">
        <f t="shared" si="350"/>
        <v>0</v>
      </c>
      <c r="AW1066" s="304">
        <f t="shared" si="351"/>
        <v>0</v>
      </c>
      <c r="AX1066" s="304">
        <f t="shared" si="352"/>
        <v>0</v>
      </c>
      <c r="AY1066" s="304">
        <f t="shared" si="353"/>
        <v>0</v>
      </c>
      <c r="AZ1066" s="304">
        <f t="shared" si="354"/>
        <v>0</v>
      </c>
      <c r="BA1066" s="304">
        <f t="shared" si="355"/>
        <v>0</v>
      </c>
      <c r="BB1066" s="304">
        <f t="shared" si="356"/>
        <v>0</v>
      </c>
      <c r="BC1066" s="304">
        <f t="shared" si="357"/>
        <v>0</v>
      </c>
      <c r="BD1066" s="304">
        <f t="shared" si="358"/>
        <v>0</v>
      </c>
      <c r="BE1066" s="304">
        <f>IFERROR(IF(VLOOKUP($C1066,Listen!$A$2:$F$45,6,0)="Ja",BB1066-MAX(BC1066:BD1066),BB1066-BC1066),0)</f>
        <v>0</v>
      </c>
    </row>
    <row r="1067" spans="1:57" x14ac:dyDescent="0.25">
      <c r="A1067" s="320" t="str">
        <f>IF(AND(D1067&lt;&gt;0,C1067&lt;&gt;0,E1067&lt;&gt;0),IF(B1067&lt;&gt;0,CONCATENATE(B1067,"-AGr",VLOOKUP(C1067,Listen!$A$2:$D$45,4,FALSE),"-",D1067,"-",E1067,),CONCATENATE("AGr",VLOOKUP(C1067,Listen!$A$2:$D$45,4,FALSE),"-",D1067,"-",E1067)),"keine vollständige ID")</f>
        <v>keine vollständige ID</v>
      </c>
      <c r="B1067" s="301"/>
      <c r="C1067" s="287"/>
      <c r="D1067" s="34"/>
      <c r="E1067" s="306"/>
      <c r="F1067" s="116"/>
      <c r="G1067" s="17"/>
      <c r="H1067" s="17"/>
      <c r="I1067" s="17"/>
      <c r="J1067" s="17"/>
      <c r="K1067" s="17"/>
      <c r="L1067" s="17"/>
      <c r="M1067" s="17"/>
      <c r="N1067" s="17"/>
      <c r="O1067" s="116"/>
      <c r="P1067" s="117">
        <f>IF(D1067&gt;A_Stammdaten!$B$12,0,SUM(G1067,H1067,J1067,L1067:M1067)-SUM(I1067,K1067,N1067:O1067))</f>
        <v>0</v>
      </c>
      <c r="Q1067" s="17"/>
      <c r="R1067" s="17"/>
      <c r="S1067" s="17"/>
      <c r="T1067" s="17"/>
      <c r="U1067" s="62">
        <f t="shared" si="338"/>
        <v>0</v>
      </c>
      <c r="V1067" s="34"/>
      <c r="W1067" s="34"/>
      <c r="X1067" s="34"/>
      <c r="Y1067" s="34"/>
      <c r="Z1067" s="34"/>
      <c r="AA1067" s="63" t="str">
        <f t="shared" si="339"/>
        <v>-</v>
      </c>
      <c r="AB1067" s="63" t="str">
        <f t="shared" si="340"/>
        <v>-</v>
      </c>
      <c r="AC1067" s="63">
        <f>IF(ISBLANK($C1067),0,VLOOKUP($C1067,Listen!$A$2:$C$45,2,FALSE))</f>
        <v>0</v>
      </c>
      <c r="AD1067" s="63">
        <f>IF(ISBLANK($C1067),0,VLOOKUP($C1067,Listen!$A$2:$C$45,3,FALSE))</f>
        <v>0</v>
      </c>
      <c r="AE1067" s="49">
        <f t="shared" si="341"/>
        <v>0</v>
      </c>
      <c r="AF1067" s="49">
        <f t="shared" si="341"/>
        <v>0</v>
      </c>
      <c r="AG1067" s="49">
        <f>IFERROR(IF(OR($V1067&lt;&gt;"Ja",VLOOKUP($C1067,Listen!$A$2:$F$45,5,0)="Nein",D1067&lt;IF(C1067="LNG Anbindungsanlagen gemäß separater Festlegung",2022,2023)),$AC1067,$AA1067),0)</f>
        <v>0</v>
      </c>
      <c r="AH1067" s="49">
        <f>IFERROR(IF(OR($V1067&lt;&gt;"Ja",VLOOKUP($C1067,Listen!$A$2:$F$45,5,0)="Nein",D1067&lt;IF(C1067="LNG Anbindungsanlagen gemäß separater Festlegung",2022,2023)),$AC1067,$AA1067),0)</f>
        <v>0</v>
      </c>
      <c r="AI1067" s="49">
        <f>IFERROR(IF(OR($W1067&lt;&gt;"Ja",VLOOKUP($C1067,Listen!$A$2:$F$45,6,0)="Nein"),$AC1067,$AB1067),0)</f>
        <v>0</v>
      </c>
      <c r="AJ1067" s="49">
        <f>IFERROR(IF(OR($W1067&lt;&gt;"Ja",VLOOKUP($C1067,Listen!$A$2:$F$45,6,0)="Nein"),$AC1067,$AB1067),0)</f>
        <v>0</v>
      </c>
      <c r="AK1067" s="49">
        <f>IFERROR(IF(OR($W1067&lt;&gt;"Ja",VLOOKUP($C1067,Listen!$A$2:$F$45,6,0)="Nein"),$AC1067,$AB1067),0)</f>
        <v>0</v>
      </c>
      <c r="AL1067" s="51">
        <f t="shared" si="342"/>
        <v>0</v>
      </c>
      <c r="AM1067" s="296">
        <f>IFERROR(IF(VLOOKUP($C1067,Listen!$A$2:$F$45,6,0)="Ja",MAX(BC1067:BD1067),D_SAV!$BC1067),0)</f>
        <v>0</v>
      </c>
      <c r="AN1067" s="51">
        <f t="shared" si="343"/>
        <v>0</v>
      </c>
      <c r="AP1067" s="304">
        <f t="shared" si="344"/>
        <v>0</v>
      </c>
      <c r="AQ1067" s="304">
        <f t="shared" si="345"/>
        <v>0</v>
      </c>
      <c r="AR1067" s="304">
        <f t="shared" si="346"/>
        <v>0</v>
      </c>
      <c r="AS1067" s="304">
        <f t="shared" si="347"/>
        <v>0</v>
      </c>
      <c r="AT1067" s="304">
        <f t="shared" si="348"/>
        <v>0</v>
      </c>
      <c r="AU1067" s="304">
        <f t="shared" si="349"/>
        <v>0</v>
      </c>
      <c r="AV1067" s="304">
        <f t="shared" si="350"/>
        <v>0</v>
      </c>
      <c r="AW1067" s="304">
        <f t="shared" si="351"/>
        <v>0</v>
      </c>
      <c r="AX1067" s="304">
        <f t="shared" si="352"/>
        <v>0</v>
      </c>
      <c r="AY1067" s="304">
        <f t="shared" si="353"/>
        <v>0</v>
      </c>
      <c r="AZ1067" s="304">
        <f t="shared" si="354"/>
        <v>0</v>
      </c>
      <c r="BA1067" s="304">
        <f t="shared" si="355"/>
        <v>0</v>
      </c>
      <c r="BB1067" s="304">
        <f t="shared" si="356"/>
        <v>0</v>
      </c>
      <c r="BC1067" s="304">
        <f t="shared" si="357"/>
        <v>0</v>
      </c>
      <c r="BD1067" s="304">
        <f t="shared" si="358"/>
        <v>0</v>
      </c>
      <c r="BE1067" s="304">
        <f>IFERROR(IF(VLOOKUP($C1067,Listen!$A$2:$F$45,6,0)="Ja",BB1067-MAX(BC1067:BD1067),BB1067-BC1067),0)</f>
        <v>0</v>
      </c>
    </row>
    <row r="1068" spans="1:57" x14ac:dyDescent="0.25">
      <c r="A1068" s="320" t="str">
        <f>IF(AND(D1068&lt;&gt;0,C1068&lt;&gt;0,E1068&lt;&gt;0),IF(B1068&lt;&gt;0,CONCATENATE(B1068,"-AGr",VLOOKUP(C1068,Listen!$A$2:$D$45,4,FALSE),"-",D1068,"-",E1068,),CONCATENATE("AGr",VLOOKUP(C1068,Listen!$A$2:$D$45,4,FALSE),"-",D1068,"-",E1068)),"keine vollständige ID")</f>
        <v>keine vollständige ID</v>
      </c>
      <c r="B1068" s="301"/>
      <c r="C1068" s="287"/>
      <c r="D1068" s="34"/>
      <c r="E1068" s="306"/>
      <c r="F1068" s="116"/>
      <c r="G1068" s="17"/>
      <c r="H1068" s="17"/>
      <c r="I1068" s="17"/>
      <c r="J1068" s="17"/>
      <c r="K1068" s="17"/>
      <c r="L1068" s="17"/>
      <c r="M1068" s="17"/>
      <c r="N1068" s="17"/>
      <c r="O1068" s="116"/>
      <c r="P1068" s="117">
        <f>IF(D1068&gt;A_Stammdaten!$B$12,0,SUM(G1068,H1068,J1068,L1068:M1068)-SUM(I1068,K1068,N1068:O1068))</f>
        <v>0</v>
      </c>
      <c r="Q1068" s="17"/>
      <c r="R1068" s="17"/>
      <c r="S1068" s="17"/>
      <c r="T1068" s="17"/>
      <c r="U1068" s="62">
        <f t="shared" si="338"/>
        <v>0</v>
      </c>
      <c r="V1068" s="34"/>
      <c r="W1068" s="34"/>
      <c r="X1068" s="34"/>
      <c r="Y1068" s="34"/>
      <c r="Z1068" s="34"/>
      <c r="AA1068" s="63" t="str">
        <f t="shared" si="339"/>
        <v>-</v>
      </c>
      <c r="AB1068" s="63" t="str">
        <f t="shared" si="340"/>
        <v>-</v>
      </c>
      <c r="AC1068" s="63">
        <f>IF(ISBLANK($C1068),0,VLOOKUP($C1068,Listen!$A$2:$C$45,2,FALSE))</f>
        <v>0</v>
      </c>
      <c r="AD1068" s="63">
        <f>IF(ISBLANK($C1068),0,VLOOKUP($C1068,Listen!$A$2:$C$45,3,FALSE))</f>
        <v>0</v>
      </c>
      <c r="AE1068" s="49">
        <f t="shared" si="341"/>
        <v>0</v>
      </c>
      <c r="AF1068" s="49">
        <f t="shared" si="341"/>
        <v>0</v>
      </c>
      <c r="AG1068" s="49">
        <f>IFERROR(IF(OR($V1068&lt;&gt;"Ja",VLOOKUP($C1068,Listen!$A$2:$F$45,5,0)="Nein",D1068&lt;IF(C1068="LNG Anbindungsanlagen gemäß separater Festlegung",2022,2023)),$AC1068,$AA1068),0)</f>
        <v>0</v>
      </c>
      <c r="AH1068" s="49">
        <f>IFERROR(IF(OR($V1068&lt;&gt;"Ja",VLOOKUP($C1068,Listen!$A$2:$F$45,5,0)="Nein",D1068&lt;IF(C1068="LNG Anbindungsanlagen gemäß separater Festlegung",2022,2023)),$AC1068,$AA1068),0)</f>
        <v>0</v>
      </c>
      <c r="AI1068" s="49">
        <f>IFERROR(IF(OR($W1068&lt;&gt;"Ja",VLOOKUP($C1068,Listen!$A$2:$F$45,6,0)="Nein"),$AC1068,$AB1068),0)</f>
        <v>0</v>
      </c>
      <c r="AJ1068" s="49">
        <f>IFERROR(IF(OR($W1068&lt;&gt;"Ja",VLOOKUP($C1068,Listen!$A$2:$F$45,6,0)="Nein"),$AC1068,$AB1068),0)</f>
        <v>0</v>
      </c>
      <c r="AK1068" s="49">
        <f>IFERROR(IF(OR($W1068&lt;&gt;"Ja",VLOOKUP($C1068,Listen!$A$2:$F$45,6,0)="Nein"),$AC1068,$AB1068),0)</f>
        <v>0</v>
      </c>
      <c r="AL1068" s="51">
        <f t="shared" si="342"/>
        <v>0</v>
      </c>
      <c r="AM1068" s="296">
        <f>IFERROR(IF(VLOOKUP($C1068,Listen!$A$2:$F$45,6,0)="Ja",MAX(BC1068:BD1068),D_SAV!$BC1068),0)</f>
        <v>0</v>
      </c>
      <c r="AN1068" s="51">
        <f t="shared" si="343"/>
        <v>0</v>
      </c>
      <c r="AP1068" s="304">
        <f t="shared" si="344"/>
        <v>0</v>
      </c>
      <c r="AQ1068" s="304">
        <f t="shared" si="345"/>
        <v>0</v>
      </c>
      <c r="AR1068" s="304">
        <f t="shared" si="346"/>
        <v>0</v>
      </c>
      <c r="AS1068" s="304">
        <f t="shared" si="347"/>
        <v>0</v>
      </c>
      <c r="AT1068" s="304">
        <f t="shared" si="348"/>
        <v>0</v>
      </c>
      <c r="AU1068" s="304">
        <f t="shared" si="349"/>
        <v>0</v>
      </c>
      <c r="AV1068" s="304">
        <f t="shared" si="350"/>
        <v>0</v>
      </c>
      <c r="AW1068" s="304">
        <f t="shared" si="351"/>
        <v>0</v>
      </c>
      <c r="AX1068" s="304">
        <f t="shared" si="352"/>
        <v>0</v>
      </c>
      <c r="AY1068" s="304">
        <f t="shared" si="353"/>
        <v>0</v>
      </c>
      <c r="AZ1068" s="304">
        <f t="shared" si="354"/>
        <v>0</v>
      </c>
      <c r="BA1068" s="304">
        <f t="shared" si="355"/>
        <v>0</v>
      </c>
      <c r="BB1068" s="304">
        <f t="shared" si="356"/>
        <v>0</v>
      </c>
      <c r="BC1068" s="304">
        <f t="shared" si="357"/>
        <v>0</v>
      </c>
      <c r="BD1068" s="304">
        <f t="shared" si="358"/>
        <v>0</v>
      </c>
      <c r="BE1068" s="304">
        <f>IFERROR(IF(VLOOKUP($C1068,Listen!$A$2:$F$45,6,0)="Ja",BB1068-MAX(BC1068:BD1068),BB1068-BC1068),0)</f>
        <v>0</v>
      </c>
    </row>
    <row r="1069" spans="1:57" x14ac:dyDescent="0.25">
      <c r="A1069" s="320" t="str">
        <f>IF(AND(D1069&lt;&gt;0,C1069&lt;&gt;0,E1069&lt;&gt;0),IF(B1069&lt;&gt;0,CONCATENATE(B1069,"-AGr",VLOOKUP(C1069,Listen!$A$2:$D$45,4,FALSE),"-",D1069,"-",E1069,),CONCATENATE("AGr",VLOOKUP(C1069,Listen!$A$2:$D$45,4,FALSE),"-",D1069,"-",E1069)),"keine vollständige ID")</f>
        <v>keine vollständige ID</v>
      </c>
      <c r="B1069" s="301"/>
      <c r="C1069" s="287"/>
      <c r="D1069" s="34"/>
      <c r="E1069" s="306"/>
      <c r="F1069" s="116"/>
      <c r="G1069" s="17"/>
      <c r="H1069" s="17"/>
      <c r="I1069" s="17"/>
      <c r="J1069" s="17"/>
      <c r="K1069" s="17"/>
      <c r="L1069" s="17"/>
      <c r="M1069" s="17"/>
      <c r="N1069" s="17"/>
      <c r="O1069" s="116"/>
      <c r="P1069" s="117">
        <f>IF(D1069&gt;A_Stammdaten!$B$12,0,SUM(G1069,H1069,J1069,L1069:M1069)-SUM(I1069,K1069,N1069:O1069))</f>
        <v>0</v>
      </c>
      <c r="Q1069" s="17"/>
      <c r="R1069" s="17"/>
      <c r="S1069" s="17"/>
      <c r="T1069" s="17"/>
      <c r="U1069" s="62">
        <f t="shared" si="338"/>
        <v>0</v>
      </c>
      <c r="V1069" s="34"/>
      <c r="W1069" s="34"/>
      <c r="X1069" s="34"/>
      <c r="Y1069" s="34"/>
      <c r="Z1069" s="34"/>
      <c r="AA1069" s="63" t="str">
        <f t="shared" si="339"/>
        <v>-</v>
      </c>
      <c r="AB1069" s="63" t="str">
        <f t="shared" si="340"/>
        <v>-</v>
      </c>
      <c r="AC1069" s="63">
        <f>IF(ISBLANK($C1069),0,VLOOKUP($C1069,Listen!$A$2:$C$45,2,FALSE))</f>
        <v>0</v>
      </c>
      <c r="AD1069" s="63">
        <f>IF(ISBLANK($C1069),0,VLOOKUP($C1069,Listen!$A$2:$C$45,3,FALSE))</f>
        <v>0</v>
      </c>
      <c r="AE1069" s="49">
        <f t="shared" si="341"/>
        <v>0</v>
      </c>
      <c r="AF1069" s="49">
        <f t="shared" si="341"/>
        <v>0</v>
      </c>
      <c r="AG1069" s="49">
        <f>IFERROR(IF(OR($V1069&lt;&gt;"Ja",VLOOKUP($C1069,Listen!$A$2:$F$45,5,0)="Nein",D1069&lt;IF(C1069="LNG Anbindungsanlagen gemäß separater Festlegung",2022,2023)),$AC1069,$AA1069),0)</f>
        <v>0</v>
      </c>
      <c r="AH1069" s="49">
        <f>IFERROR(IF(OR($V1069&lt;&gt;"Ja",VLOOKUP($C1069,Listen!$A$2:$F$45,5,0)="Nein",D1069&lt;IF(C1069="LNG Anbindungsanlagen gemäß separater Festlegung",2022,2023)),$AC1069,$AA1069),0)</f>
        <v>0</v>
      </c>
      <c r="AI1069" s="49">
        <f>IFERROR(IF(OR($W1069&lt;&gt;"Ja",VLOOKUP($C1069,Listen!$A$2:$F$45,6,0)="Nein"),$AC1069,$AB1069),0)</f>
        <v>0</v>
      </c>
      <c r="AJ1069" s="49">
        <f>IFERROR(IF(OR($W1069&lt;&gt;"Ja",VLOOKUP($C1069,Listen!$A$2:$F$45,6,0)="Nein"),$AC1069,$AB1069),0)</f>
        <v>0</v>
      </c>
      <c r="AK1069" s="49">
        <f>IFERROR(IF(OR($W1069&lt;&gt;"Ja",VLOOKUP($C1069,Listen!$A$2:$F$45,6,0)="Nein"),$AC1069,$AB1069),0)</f>
        <v>0</v>
      </c>
      <c r="AL1069" s="51">
        <f t="shared" si="342"/>
        <v>0</v>
      </c>
      <c r="AM1069" s="296">
        <f>IFERROR(IF(VLOOKUP($C1069,Listen!$A$2:$F$45,6,0)="Ja",MAX(BC1069:BD1069),D_SAV!$BC1069),0)</f>
        <v>0</v>
      </c>
      <c r="AN1069" s="51">
        <f t="shared" si="343"/>
        <v>0</v>
      </c>
      <c r="AP1069" s="304">
        <f t="shared" si="344"/>
        <v>0</v>
      </c>
      <c r="AQ1069" s="304">
        <f t="shared" si="345"/>
        <v>0</v>
      </c>
      <c r="AR1069" s="304">
        <f t="shared" si="346"/>
        <v>0</v>
      </c>
      <c r="AS1069" s="304">
        <f t="shared" si="347"/>
        <v>0</v>
      </c>
      <c r="AT1069" s="304">
        <f t="shared" si="348"/>
        <v>0</v>
      </c>
      <c r="AU1069" s="304">
        <f t="shared" si="349"/>
        <v>0</v>
      </c>
      <c r="AV1069" s="304">
        <f t="shared" si="350"/>
        <v>0</v>
      </c>
      <c r="AW1069" s="304">
        <f t="shared" si="351"/>
        <v>0</v>
      </c>
      <c r="AX1069" s="304">
        <f t="shared" si="352"/>
        <v>0</v>
      </c>
      <c r="AY1069" s="304">
        <f t="shared" si="353"/>
        <v>0</v>
      </c>
      <c r="AZ1069" s="304">
        <f t="shared" si="354"/>
        <v>0</v>
      </c>
      <c r="BA1069" s="304">
        <f t="shared" si="355"/>
        <v>0</v>
      </c>
      <c r="BB1069" s="304">
        <f t="shared" si="356"/>
        <v>0</v>
      </c>
      <c r="BC1069" s="304">
        <f t="shared" si="357"/>
        <v>0</v>
      </c>
      <c r="BD1069" s="304">
        <f t="shared" si="358"/>
        <v>0</v>
      </c>
      <c r="BE1069" s="304">
        <f>IFERROR(IF(VLOOKUP($C1069,Listen!$A$2:$F$45,6,0)="Ja",BB1069-MAX(BC1069:BD1069),BB1069-BC1069),0)</f>
        <v>0</v>
      </c>
    </row>
    <row r="1070" spans="1:57" x14ac:dyDescent="0.25">
      <c r="A1070" s="320" t="str">
        <f>IF(AND(D1070&lt;&gt;0,C1070&lt;&gt;0,E1070&lt;&gt;0),IF(B1070&lt;&gt;0,CONCATENATE(B1070,"-AGr",VLOOKUP(C1070,Listen!$A$2:$D$45,4,FALSE),"-",D1070,"-",E1070,),CONCATENATE("AGr",VLOOKUP(C1070,Listen!$A$2:$D$45,4,FALSE),"-",D1070,"-",E1070)),"keine vollständige ID")</f>
        <v>keine vollständige ID</v>
      </c>
      <c r="B1070" s="301"/>
      <c r="C1070" s="287"/>
      <c r="D1070" s="34"/>
      <c r="E1070" s="306"/>
      <c r="F1070" s="116"/>
      <c r="G1070" s="17"/>
      <c r="H1070" s="17"/>
      <c r="I1070" s="17"/>
      <c r="J1070" s="17"/>
      <c r="K1070" s="17"/>
      <c r="L1070" s="17"/>
      <c r="M1070" s="17"/>
      <c r="N1070" s="17"/>
      <c r="O1070" s="116"/>
      <c r="P1070" s="117">
        <f>IF(D1070&gt;A_Stammdaten!$B$12,0,SUM(G1070,H1070,J1070,L1070:M1070)-SUM(I1070,K1070,N1070:O1070))</f>
        <v>0</v>
      </c>
      <c r="Q1070" s="17"/>
      <c r="R1070" s="17"/>
      <c r="S1070" s="17"/>
      <c r="T1070" s="17"/>
      <c r="U1070" s="62">
        <f t="shared" si="338"/>
        <v>0</v>
      </c>
      <c r="V1070" s="34"/>
      <c r="W1070" s="34"/>
      <c r="X1070" s="34"/>
      <c r="Y1070" s="34"/>
      <c r="Z1070" s="34"/>
      <c r="AA1070" s="63" t="str">
        <f t="shared" si="339"/>
        <v>-</v>
      </c>
      <c r="AB1070" s="63" t="str">
        <f t="shared" si="340"/>
        <v>-</v>
      </c>
      <c r="AC1070" s="63">
        <f>IF(ISBLANK($C1070),0,VLOOKUP($C1070,Listen!$A$2:$C$45,2,FALSE))</f>
        <v>0</v>
      </c>
      <c r="AD1070" s="63">
        <f>IF(ISBLANK($C1070),0,VLOOKUP($C1070,Listen!$A$2:$C$45,3,FALSE))</f>
        <v>0</v>
      </c>
      <c r="AE1070" s="49">
        <f t="shared" si="341"/>
        <v>0</v>
      </c>
      <c r="AF1070" s="49">
        <f t="shared" si="341"/>
        <v>0</v>
      </c>
      <c r="AG1070" s="49">
        <f>IFERROR(IF(OR($V1070&lt;&gt;"Ja",VLOOKUP($C1070,Listen!$A$2:$F$45,5,0)="Nein",D1070&lt;IF(C1070="LNG Anbindungsanlagen gemäß separater Festlegung",2022,2023)),$AC1070,$AA1070),0)</f>
        <v>0</v>
      </c>
      <c r="AH1070" s="49">
        <f>IFERROR(IF(OR($V1070&lt;&gt;"Ja",VLOOKUP($C1070,Listen!$A$2:$F$45,5,0)="Nein",D1070&lt;IF(C1070="LNG Anbindungsanlagen gemäß separater Festlegung",2022,2023)),$AC1070,$AA1070),0)</f>
        <v>0</v>
      </c>
      <c r="AI1070" s="49">
        <f>IFERROR(IF(OR($W1070&lt;&gt;"Ja",VLOOKUP($C1070,Listen!$A$2:$F$45,6,0)="Nein"),$AC1070,$AB1070),0)</f>
        <v>0</v>
      </c>
      <c r="AJ1070" s="49">
        <f>IFERROR(IF(OR($W1070&lt;&gt;"Ja",VLOOKUP($C1070,Listen!$A$2:$F$45,6,0)="Nein"),$AC1070,$AB1070),0)</f>
        <v>0</v>
      </c>
      <c r="AK1070" s="49">
        <f>IFERROR(IF(OR($W1070&lt;&gt;"Ja",VLOOKUP($C1070,Listen!$A$2:$F$45,6,0)="Nein"),$AC1070,$AB1070),0)</f>
        <v>0</v>
      </c>
      <c r="AL1070" s="51">
        <f t="shared" si="342"/>
        <v>0</v>
      </c>
      <c r="AM1070" s="296">
        <f>IFERROR(IF(VLOOKUP($C1070,Listen!$A$2:$F$45,6,0)="Ja",MAX(BC1070:BD1070),D_SAV!$BC1070),0)</f>
        <v>0</v>
      </c>
      <c r="AN1070" s="51">
        <f t="shared" si="343"/>
        <v>0</v>
      </c>
      <c r="AP1070" s="304">
        <f t="shared" si="344"/>
        <v>0</v>
      </c>
      <c r="AQ1070" s="304">
        <f t="shared" si="345"/>
        <v>0</v>
      </c>
      <c r="AR1070" s="304">
        <f t="shared" si="346"/>
        <v>0</v>
      </c>
      <c r="AS1070" s="304">
        <f t="shared" si="347"/>
        <v>0</v>
      </c>
      <c r="AT1070" s="304">
        <f t="shared" si="348"/>
        <v>0</v>
      </c>
      <c r="AU1070" s="304">
        <f t="shared" si="349"/>
        <v>0</v>
      </c>
      <c r="AV1070" s="304">
        <f t="shared" si="350"/>
        <v>0</v>
      </c>
      <c r="AW1070" s="304">
        <f t="shared" si="351"/>
        <v>0</v>
      </c>
      <c r="AX1070" s="304">
        <f t="shared" si="352"/>
        <v>0</v>
      </c>
      <c r="AY1070" s="304">
        <f t="shared" si="353"/>
        <v>0</v>
      </c>
      <c r="AZ1070" s="304">
        <f t="shared" si="354"/>
        <v>0</v>
      </c>
      <c r="BA1070" s="304">
        <f t="shared" si="355"/>
        <v>0</v>
      </c>
      <c r="BB1070" s="304">
        <f t="shared" si="356"/>
        <v>0</v>
      </c>
      <c r="BC1070" s="304">
        <f t="shared" si="357"/>
        <v>0</v>
      </c>
      <c r="BD1070" s="304">
        <f t="shared" si="358"/>
        <v>0</v>
      </c>
      <c r="BE1070" s="304">
        <f>IFERROR(IF(VLOOKUP($C1070,Listen!$A$2:$F$45,6,0)="Ja",BB1070-MAX(BC1070:BD1070),BB1070-BC1070),0)</f>
        <v>0</v>
      </c>
    </row>
    <row r="1071" spans="1:57" x14ac:dyDescent="0.25">
      <c r="A1071" s="320" t="str">
        <f>IF(AND(D1071&lt;&gt;0,C1071&lt;&gt;0,E1071&lt;&gt;0),IF(B1071&lt;&gt;0,CONCATENATE(B1071,"-AGr",VLOOKUP(C1071,Listen!$A$2:$D$45,4,FALSE),"-",D1071,"-",E1071,),CONCATENATE("AGr",VLOOKUP(C1071,Listen!$A$2:$D$45,4,FALSE),"-",D1071,"-",E1071)),"keine vollständige ID")</f>
        <v>keine vollständige ID</v>
      </c>
      <c r="B1071" s="301"/>
      <c r="C1071" s="287"/>
      <c r="D1071" s="34"/>
      <c r="E1071" s="306"/>
      <c r="F1071" s="116"/>
      <c r="G1071" s="17"/>
      <c r="H1071" s="17"/>
      <c r="I1071" s="17"/>
      <c r="J1071" s="17"/>
      <c r="K1071" s="17"/>
      <c r="L1071" s="17"/>
      <c r="M1071" s="17"/>
      <c r="N1071" s="17"/>
      <c r="O1071" s="116"/>
      <c r="P1071" s="117">
        <f>IF(D1071&gt;A_Stammdaten!$B$12,0,SUM(G1071,H1071,J1071,L1071:M1071)-SUM(I1071,K1071,N1071:O1071))</f>
        <v>0</v>
      </c>
      <c r="Q1071" s="17"/>
      <c r="R1071" s="17"/>
      <c r="S1071" s="17"/>
      <c r="T1071" s="17"/>
      <c r="U1071" s="62">
        <f t="shared" si="338"/>
        <v>0</v>
      </c>
      <c r="V1071" s="34"/>
      <c r="W1071" s="34"/>
      <c r="X1071" s="34"/>
      <c r="Y1071" s="34"/>
      <c r="Z1071" s="34"/>
      <c r="AA1071" s="63" t="str">
        <f t="shared" si="339"/>
        <v>-</v>
      </c>
      <c r="AB1071" s="63" t="str">
        <f t="shared" si="340"/>
        <v>-</v>
      </c>
      <c r="AC1071" s="63">
        <f>IF(ISBLANK($C1071),0,VLOOKUP($C1071,Listen!$A$2:$C$45,2,FALSE))</f>
        <v>0</v>
      </c>
      <c r="AD1071" s="63">
        <f>IF(ISBLANK($C1071),0,VLOOKUP($C1071,Listen!$A$2:$C$45,3,FALSE))</f>
        <v>0</v>
      </c>
      <c r="AE1071" s="49">
        <f t="shared" si="341"/>
        <v>0</v>
      </c>
      <c r="AF1071" s="49">
        <f t="shared" si="341"/>
        <v>0</v>
      </c>
      <c r="AG1071" s="49">
        <f>IFERROR(IF(OR($V1071&lt;&gt;"Ja",VLOOKUP($C1071,Listen!$A$2:$F$45,5,0)="Nein",D1071&lt;IF(C1071="LNG Anbindungsanlagen gemäß separater Festlegung",2022,2023)),$AC1071,$AA1071),0)</f>
        <v>0</v>
      </c>
      <c r="AH1071" s="49">
        <f>IFERROR(IF(OR($V1071&lt;&gt;"Ja",VLOOKUP($C1071,Listen!$A$2:$F$45,5,0)="Nein",D1071&lt;IF(C1071="LNG Anbindungsanlagen gemäß separater Festlegung",2022,2023)),$AC1071,$AA1071),0)</f>
        <v>0</v>
      </c>
      <c r="AI1071" s="49">
        <f>IFERROR(IF(OR($W1071&lt;&gt;"Ja",VLOOKUP($C1071,Listen!$A$2:$F$45,6,0)="Nein"),$AC1071,$AB1071),0)</f>
        <v>0</v>
      </c>
      <c r="AJ1071" s="49">
        <f>IFERROR(IF(OR($W1071&lt;&gt;"Ja",VLOOKUP($C1071,Listen!$A$2:$F$45,6,0)="Nein"),$AC1071,$AB1071),0)</f>
        <v>0</v>
      </c>
      <c r="AK1071" s="49">
        <f>IFERROR(IF(OR($W1071&lt;&gt;"Ja",VLOOKUP($C1071,Listen!$A$2:$F$45,6,0)="Nein"),$AC1071,$AB1071),0)</f>
        <v>0</v>
      </c>
      <c r="AL1071" s="51">
        <f t="shared" si="342"/>
        <v>0</v>
      </c>
      <c r="AM1071" s="296">
        <f>IFERROR(IF(VLOOKUP($C1071,Listen!$A$2:$F$45,6,0)="Ja",MAX(BC1071:BD1071),D_SAV!$BC1071),0)</f>
        <v>0</v>
      </c>
      <c r="AN1071" s="51">
        <f t="shared" si="343"/>
        <v>0</v>
      </c>
      <c r="AP1071" s="304">
        <f t="shared" si="344"/>
        <v>0</v>
      </c>
      <c r="AQ1071" s="304">
        <f t="shared" si="345"/>
        <v>0</v>
      </c>
      <c r="AR1071" s="304">
        <f t="shared" si="346"/>
        <v>0</v>
      </c>
      <c r="AS1071" s="304">
        <f t="shared" si="347"/>
        <v>0</v>
      </c>
      <c r="AT1071" s="304">
        <f t="shared" si="348"/>
        <v>0</v>
      </c>
      <c r="AU1071" s="304">
        <f t="shared" si="349"/>
        <v>0</v>
      </c>
      <c r="AV1071" s="304">
        <f t="shared" si="350"/>
        <v>0</v>
      </c>
      <c r="AW1071" s="304">
        <f t="shared" si="351"/>
        <v>0</v>
      </c>
      <c r="AX1071" s="304">
        <f t="shared" si="352"/>
        <v>0</v>
      </c>
      <c r="AY1071" s="304">
        <f t="shared" si="353"/>
        <v>0</v>
      </c>
      <c r="AZ1071" s="304">
        <f t="shared" si="354"/>
        <v>0</v>
      </c>
      <c r="BA1071" s="304">
        <f t="shared" si="355"/>
        <v>0</v>
      </c>
      <c r="BB1071" s="304">
        <f t="shared" si="356"/>
        <v>0</v>
      </c>
      <c r="BC1071" s="304">
        <f t="shared" si="357"/>
        <v>0</v>
      </c>
      <c r="BD1071" s="304">
        <f t="shared" si="358"/>
        <v>0</v>
      </c>
      <c r="BE1071" s="304">
        <f>IFERROR(IF(VLOOKUP($C1071,Listen!$A$2:$F$45,6,0)="Ja",BB1071-MAX(BC1071:BD1071),BB1071-BC1071),0)</f>
        <v>0</v>
      </c>
    </row>
    <row r="1072" spans="1:57" x14ac:dyDescent="0.25">
      <c r="A1072" s="320" t="str">
        <f>IF(AND(D1072&lt;&gt;0,C1072&lt;&gt;0,E1072&lt;&gt;0),IF(B1072&lt;&gt;0,CONCATENATE(B1072,"-AGr",VLOOKUP(C1072,Listen!$A$2:$D$45,4,FALSE),"-",D1072,"-",E1072,),CONCATENATE("AGr",VLOOKUP(C1072,Listen!$A$2:$D$45,4,FALSE),"-",D1072,"-",E1072)),"keine vollständige ID")</f>
        <v>keine vollständige ID</v>
      </c>
      <c r="B1072" s="301"/>
      <c r="C1072" s="287"/>
      <c r="D1072" s="34"/>
      <c r="E1072" s="306"/>
      <c r="F1072" s="116"/>
      <c r="G1072" s="17"/>
      <c r="H1072" s="17"/>
      <c r="I1072" s="17"/>
      <c r="J1072" s="17"/>
      <c r="K1072" s="17"/>
      <c r="L1072" s="17"/>
      <c r="M1072" s="17"/>
      <c r="N1072" s="17"/>
      <c r="O1072" s="116"/>
      <c r="P1072" s="117">
        <f>IF(D1072&gt;A_Stammdaten!$B$12,0,SUM(G1072,H1072,J1072,L1072:M1072)-SUM(I1072,K1072,N1072:O1072))</f>
        <v>0</v>
      </c>
      <c r="Q1072" s="17"/>
      <c r="R1072" s="17"/>
      <c r="S1072" s="17"/>
      <c r="T1072" s="17"/>
      <c r="U1072" s="62">
        <f t="shared" si="338"/>
        <v>0</v>
      </c>
      <c r="V1072" s="34"/>
      <c r="W1072" s="34"/>
      <c r="X1072" s="34"/>
      <c r="Y1072" s="34"/>
      <c r="Z1072" s="34"/>
      <c r="AA1072" s="63" t="str">
        <f t="shared" si="339"/>
        <v>-</v>
      </c>
      <c r="AB1072" s="63" t="str">
        <f t="shared" si="340"/>
        <v>-</v>
      </c>
      <c r="AC1072" s="63">
        <f>IF(ISBLANK($C1072),0,VLOOKUP($C1072,Listen!$A$2:$C$45,2,FALSE))</f>
        <v>0</v>
      </c>
      <c r="AD1072" s="63">
        <f>IF(ISBLANK($C1072),0,VLOOKUP($C1072,Listen!$A$2:$C$45,3,FALSE))</f>
        <v>0</v>
      </c>
      <c r="AE1072" s="49">
        <f t="shared" si="341"/>
        <v>0</v>
      </c>
      <c r="AF1072" s="49">
        <f t="shared" si="341"/>
        <v>0</v>
      </c>
      <c r="AG1072" s="49">
        <f>IFERROR(IF(OR($V1072&lt;&gt;"Ja",VLOOKUP($C1072,Listen!$A$2:$F$45,5,0)="Nein",D1072&lt;IF(C1072="LNG Anbindungsanlagen gemäß separater Festlegung",2022,2023)),$AC1072,$AA1072),0)</f>
        <v>0</v>
      </c>
      <c r="AH1072" s="49">
        <f>IFERROR(IF(OR($V1072&lt;&gt;"Ja",VLOOKUP($C1072,Listen!$A$2:$F$45,5,0)="Nein",D1072&lt;IF(C1072="LNG Anbindungsanlagen gemäß separater Festlegung",2022,2023)),$AC1072,$AA1072),0)</f>
        <v>0</v>
      </c>
      <c r="AI1072" s="49">
        <f>IFERROR(IF(OR($W1072&lt;&gt;"Ja",VLOOKUP($C1072,Listen!$A$2:$F$45,6,0)="Nein"),$AC1072,$AB1072),0)</f>
        <v>0</v>
      </c>
      <c r="AJ1072" s="49">
        <f>IFERROR(IF(OR($W1072&lt;&gt;"Ja",VLOOKUP($C1072,Listen!$A$2:$F$45,6,0)="Nein"),$AC1072,$AB1072),0)</f>
        <v>0</v>
      </c>
      <c r="AK1072" s="49">
        <f>IFERROR(IF(OR($W1072&lt;&gt;"Ja",VLOOKUP($C1072,Listen!$A$2:$F$45,6,0)="Nein"),$AC1072,$AB1072),0)</f>
        <v>0</v>
      </c>
      <c r="AL1072" s="51">
        <f t="shared" si="342"/>
        <v>0</v>
      </c>
      <c r="AM1072" s="296">
        <f>IFERROR(IF(VLOOKUP($C1072,Listen!$A$2:$F$45,6,0)="Ja",MAX(BC1072:BD1072),D_SAV!$BC1072),0)</f>
        <v>0</v>
      </c>
      <c r="AN1072" s="51">
        <f t="shared" si="343"/>
        <v>0</v>
      </c>
      <c r="AP1072" s="304">
        <f t="shared" si="344"/>
        <v>0</v>
      </c>
      <c r="AQ1072" s="304">
        <f t="shared" si="345"/>
        <v>0</v>
      </c>
      <c r="AR1072" s="304">
        <f t="shared" si="346"/>
        <v>0</v>
      </c>
      <c r="AS1072" s="304">
        <f t="shared" si="347"/>
        <v>0</v>
      </c>
      <c r="AT1072" s="304">
        <f t="shared" si="348"/>
        <v>0</v>
      </c>
      <c r="AU1072" s="304">
        <f t="shared" si="349"/>
        <v>0</v>
      </c>
      <c r="AV1072" s="304">
        <f t="shared" si="350"/>
        <v>0</v>
      </c>
      <c r="AW1072" s="304">
        <f t="shared" si="351"/>
        <v>0</v>
      </c>
      <c r="AX1072" s="304">
        <f t="shared" si="352"/>
        <v>0</v>
      </c>
      <c r="AY1072" s="304">
        <f t="shared" si="353"/>
        <v>0</v>
      </c>
      <c r="AZ1072" s="304">
        <f t="shared" si="354"/>
        <v>0</v>
      </c>
      <c r="BA1072" s="304">
        <f t="shared" si="355"/>
        <v>0</v>
      </c>
      <c r="BB1072" s="304">
        <f t="shared" si="356"/>
        <v>0</v>
      </c>
      <c r="BC1072" s="304">
        <f t="shared" si="357"/>
        <v>0</v>
      </c>
      <c r="BD1072" s="304">
        <f t="shared" si="358"/>
        <v>0</v>
      </c>
      <c r="BE1072" s="304">
        <f>IFERROR(IF(VLOOKUP($C1072,Listen!$A$2:$F$45,6,0)="Ja",BB1072-MAX(BC1072:BD1072),BB1072-BC1072),0)</f>
        <v>0</v>
      </c>
    </row>
    <row r="1073" spans="1:57" x14ac:dyDescent="0.25">
      <c r="A1073" s="320" t="str">
        <f>IF(AND(D1073&lt;&gt;0,C1073&lt;&gt;0,E1073&lt;&gt;0),IF(B1073&lt;&gt;0,CONCATENATE(B1073,"-AGr",VLOOKUP(C1073,Listen!$A$2:$D$45,4,FALSE),"-",D1073,"-",E1073,),CONCATENATE("AGr",VLOOKUP(C1073,Listen!$A$2:$D$45,4,FALSE),"-",D1073,"-",E1073)),"keine vollständige ID")</f>
        <v>keine vollständige ID</v>
      </c>
      <c r="B1073" s="301"/>
      <c r="C1073" s="287"/>
      <c r="D1073" s="34"/>
      <c r="E1073" s="306"/>
      <c r="F1073" s="116"/>
      <c r="G1073" s="17"/>
      <c r="H1073" s="17"/>
      <c r="I1073" s="17"/>
      <c r="J1073" s="17"/>
      <c r="K1073" s="17"/>
      <c r="L1073" s="17"/>
      <c r="M1073" s="17"/>
      <c r="N1073" s="17"/>
      <c r="O1073" s="116"/>
      <c r="P1073" s="117">
        <f>IF(D1073&gt;A_Stammdaten!$B$12,0,SUM(G1073,H1073,J1073,L1073:M1073)-SUM(I1073,K1073,N1073:O1073))</f>
        <v>0</v>
      </c>
      <c r="Q1073" s="17"/>
      <c r="R1073" s="17"/>
      <c r="S1073" s="17"/>
      <c r="T1073" s="17"/>
      <c r="U1073" s="62">
        <f t="shared" si="338"/>
        <v>0</v>
      </c>
      <c r="V1073" s="34"/>
      <c r="W1073" s="34"/>
      <c r="X1073" s="34"/>
      <c r="Y1073" s="34"/>
      <c r="Z1073" s="34"/>
      <c r="AA1073" s="63" t="str">
        <f t="shared" si="339"/>
        <v>-</v>
      </c>
      <c r="AB1073" s="63" t="str">
        <f t="shared" si="340"/>
        <v>-</v>
      </c>
      <c r="AC1073" s="63">
        <f>IF(ISBLANK($C1073),0,VLOOKUP($C1073,Listen!$A$2:$C$45,2,FALSE))</f>
        <v>0</v>
      </c>
      <c r="AD1073" s="63">
        <f>IF(ISBLANK($C1073),0,VLOOKUP($C1073,Listen!$A$2:$C$45,3,FALSE))</f>
        <v>0</v>
      </c>
      <c r="AE1073" s="49">
        <f t="shared" si="341"/>
        <v>0</v>
      </c>
      <c r="AF1073" s="49">
        <f t="shared" si="341"/>
        <v>0</v>
      </c>
      <c r="AG1073" s="49">
        <f>IFERROR(IF(OR($V1073&lt;&gt;"Ja",VLOOKUP($C1073,Listen!$A$2:$F$45,5,0)="Nein",D1073&lt;IF(C1073="LNG Anbindungsanlagen gemäß separater Festlegung",2022,2023)),$AC1073,$AA1073),0)</f>
        <v>0</v>
      </c>
      <c r="AH1073" s="49">
        <f>IFERROR(IF(OR($V1073&lt;&gt;"Ja",VLOOKUP($C1073,Listen!$A$2:$F$45,5,0)="Nein",D1073&lt;IF(C1073="LNG Anbindungsanlagen gemäß separater Festlegung",2022,2023)),$AC1073,$AA1073),0)</f>
        <v>0</v>
      </c>
      <c r="AI1073" s="49">
        <f>IFERROR(IF(OR($W1073&lt;&gt;"Ja",VLOOKUP($C1073,Listen!$A$2:$F$45,6,0)="Nein"),$AC1073,$AB1073),0)</f>
        <v>0</v>
      </c>
      <c r="AJ1073" s="49">
        <f>IFERROR(IF(OR($W1073&lt;&gt;"Ja",VLOOKUP($C1073,Listen!$A$2:$F$45,6,0)="Nein"),$AC1073,$AB1073),0)</f>
        <v>0</v>
      </c>
      <c r="AK1073" s="49">
        <f>IFERROR(IF(OR($W1073&lt;&gt;"Ja",VLOOKUP($C1073,Listen!$A$2:$F$45,6,0)="Nein"),$AC1073,$AB1073),0)</f>
        <v>0</v>
      </c>
      <c r="AL1073" s="51">
        <f t="shared" si="342"/>
        <v>0</v>
      </c>
      <c r="AM1073" s="296">
        <f>IFERROR(IF(VLOOKUP($C1073,Listen!$A$2:$F$45,6,0)="Ja",MAX(BC1073:BD1073),D_SAV!$BC1073),0)</f>
        <v>0</v>
      </c>
      <c r="AN1073" s="51">
        <f t="shared" si="343"/>
        <v>0</v>
      </c>
      <c r="AP1073" s="304">
        <f t="shared" si="344"/>
        <v>0</v>
      </c>
      <c r="AQ1073" s="304">
        <f t="shared" si="345"/>
        <v>0</v>
      </c>
      <c r="AR1073" s="304">
        <f t="shared" si="346"/>
        <v>0</v>
      </c>
      <c r="AS1073" s="304">
        <f t="shared" si="347"/>
        <v>0</v>
      </c>
      <c r="AT1073" s="304">
        <f t="shared" si="348"/>
        <v>0</v>
      </c>
      <c r="AU1073" s="304">
        <f t="shared" si="349"/>
        <v>0</v>
      </c>
      <c r="AV1073" s="304">
        <f t="shared" si="350"/>
        <v>0</v>
      </c>
      <c r="AW1073" s="304">
        <f t="shared" si="351"/>
        <v>0</v>
      </c>
      <c r="AX1073" s="304">
        <f t="shared" si="352"/>
        <v>0</v>
      </c>
      <c r="AY1073" s="304">
        <f t="shared" si="353"/>
        <v>0</v>
      </c>
      <c r="AZ1073" s="304">
        <f t="shared" si="354"/>
        <v>0</v>
      </c>
      <c r="BA1073" s="304">
        <f t="shared" si="355"/>
        <v>0</v>
      </c>
      <c r="BB1073" s="304">
        <f t="shared" si="356"/>
        <v>0</v>
      </c>
      <c r="BC1073" s="304">
        <f t="shared" si="357"/>
        <v>0</v>
      </c>
      <c r="BD1073" s="304">
        <f t="shared" si="358"/>
        <v>0</v>
      </c>
      <c r="BE1073" s="304">
        <f>IFERROR(IF(VLOOKUP($C1073,Listen!$A$2:$F$45,6,0)="Ja",BB1073-MAX(BC1073:BD1073),BB1073-BC1073),0)</f>
        <v>0</v>
      </c>
    </row>
    <row r="1074" spans="1:57" x14ac:dyDescent="0.25">
      <c r="A1074" s="320" t="str">
        <f>IF(AND(D1074&lt;&gt;0,C1074&lt;&gt;0,E1074&lt;&gt;0),IF(B1074&lt;&gt;0,CONCATENATE(B1074,"-AGr",VLOOKUP(C1074,Listen!$A$2:$D$45,4,FALSE),"-",D1074,"-",E1074,),CONCATENATE("AGr",VLOOKUP(C1074,Listen!$A$2:$D$45,4,FALSE),"-",D1074,"-",E1074)),"keine vollständige ID")</f>
        <v>keine vollständige ID</v>
      </c>
      <c r="B1074" s="301"/>
      <c r="C1074" s="287"/>
      <c r="D1074" s="34"/>
      <c r="E1074" s="306"/>
      <c r="F1074" s="116"/>
      <c r="G1074" s="17"/>
      <c r="H1074" s="17"/>
      <c r="I1074" s="17"/>
      <c r="J1074" s="17"/>
      <c r="K1074" s="17"/>
      <c r="L1074" s="17"/>
      <c r="M1074" s="17"/>
      <c r="N1074" s="17"/>
      <c r="O1074" s="116"/>
      <c r="P1074" s="117">
        <f>IF(D1074&gt;A_Stammdaten!$B$12,0,SUM(G1074,H1074,J1074,L1074:M1074)-SUM(I1074,K1074,N1074:O1074))</f>
        <v>0</v>
      </c>
      <c r="Q1074" s="17"/>
      <c r="R1074" s="17"/>
      <c r="S1074" s="17"/>
      <c r="T1074" s="17"/>
      <c r="U1074" s="62">
        <f t="shared" si="338"/>
        <v>0</v>
      </c>
      <c r="V1074" s="34"/>
      <c r="W1074" s="34"/>
      <c r="X1074" s="34"/>
      <c r="Y1074" s="34"/>
      <c r="Z1074" s="34"/>
      <c r="AA1074" s="63" t="str">
        <f t="shared" si="339"/>
        <v>-</v>
      </c>
      <c r="AB1074" s="63" t="str">
        <f t="shared" si="340"/>
        <v>-</v>
      </c>
      <c r="AC1074" s="63">
        <f>IF(ISBLANK($C1074),0,VLOOKUP($C1074,Listen!$A$2:$C$45,2,FALSE))</f>
        <v>0</v>
      </c>
      <c r="AD1074" s="63">
        <f>IF(ISBLANK($C1074),0,VLOOKUP($C1074,Listen!$A$2:$C$45,3,FALSE))</f>
        <v>0</v>
      </c>
      <c r="AE1074" s="49">
        <f t="shared" si="341"/>
        <v>0</v>
      </c>
      <c r="AF1074" s="49">
        <f t="shared" si="341"/>
        <v>0</v>
      </c>
      <c r="AG1074" s="49">
        <f>IFERROR(IF(OR($V1074&lt;&gt;"Ja",VLOOKUP($C1074,Listen!$A$2:$F$45,5,0)="Nein",D1074&lt;IF(C1074="LNG Anbindungsanlagen gemäß separater Festlegung",2022,2023)),$AC1074,$AA1074),0)</f>
        <v>0</v>
      </c>
      <c r="AH1074" s="49">
        <f>IFERROR(IF(OR($V1074&lt;&gt;"Ja",VLOOKUP($C1074,Listen!$A$2:$F$45,5,0)="Nein",D1074&lt;IF(C1074="LNG Anbindungsanlagen gemäß separater Festlegung",2022,2023)),$AC1074,$AA1074),0)</f>
        <v>0</v>
      </c>
      <c r="AI1074" s="49">
        <f>IFERROR(IF(OR($W1074&lt;&gt;"Ja",VLOOKUP($C1074,Listen!$A$2:$F$45,6,0)="Nein"),$AC1074,$AB1074),0)</f>
        <v>0</v>
      </c>
      <c r="AJ1074" s="49">
        <f>IFERROR(IF(OR($W1074&lt;&gt;"Ja",VLOOKUP($C1074,Listen!$A$2:$F$45,6,0)="Nein"),$AC1074,$AB1074),0)</f>
        <v>0</v>
      </c>
      <c r="AK1074" s="49">
        <f>IFERROR(IF(OR($W1074&lt;&gt;"Ja",VLOOKUP($C1074,Listen!$A$2:$F$45,6,0)="Nein"),$AC1074,$AB1074),0)</f>
        <v>0</v>
      </c>
      <c r="AL1074" s="51">
        <f t="shared" si="342"/>
        <v>0</v>
      </c>
      <c r="AM1074" s="296">
        <f>IFERROR(IF(VLOOKUP($C1074,Listen!$A$2:$F$45,6,0)="Ja",MAX(BC1074:BD1074),D_SAV!$BC1074),0)</f>
        <v>0</v>
      </c>
      <c r="AN1074" s="51">
        <f t="shared" si="343"/>
        <v>0</v>
      </c>
      <c r="AP1074" s="304">
        <f t="shared" si="344"/>
        <v>0</v>
      </c>
      <c r="AQ1074" s="304">
        <f t="shared" si="345"/>
        <v>0</v>
      </c>
      <c r="AR1074" s="304">
        <f t="shared" si="346"/>
        <v>0</v>
      </c>
      <c r="AS1074" s="304">
        <f t="shared" si="347"/>
        <v>0</v>
      </c>
      <c r="AT1074" s="304">
        <f t="shared" si="348"/>
        <v>0</v>
      </c>
      <c r="AU1074" s="304">
        <f t="shared" si="349"/>
        <v>0</v>
      </c>
      <c r="AV1074" s="304">
        <f t="shared" si="350"/>
        <v>0</v>
      </c>
      <c r="AW1074" s="304">
        <f t="shared" si="351"/>
        <v>0</v>
      </c>
      <c r="AX1074" s="304">
        <f t="shared" si="352"/>
        <v>0</v>
      </c>
      <c r="AY1074" s="304">
        <f t="shared" si="353"/>
        <v>0</v>
      </c>
      <c r="AZ1074" s="304">
        <f t="shared" si="354"/>
        <v>0</v>
      </c>
      <c r="BA1074" s="304">
        <f t="shared" si="355"/>
        <v>0</v>
      </c>
      <c r="BB1074" s="304">
        <f t="shared" si="356"/>
        <v>0</v>
      </c>
      <c r="BC1074" s="304">
        <f t="shared" si="357"/>
        <v>0</v>
      </c>
      <c r="BD1074" s="304">
        <f t="shared" si="358"/>
        <v>0</v>
      </c>
      <c r="BE1074" s="304">
        <f>IFERROR(IF(VLOOKUP($C1074,Listen!$A$2:$F$45,6,0)="Ja",BB1074-MAX(BC1074:BD1074),BB1074-BC1074),0)</f>
        <v>0</v>
      </c>
    </row>
    <row r="1075" spans="1:57" x14ac:dyDescent="0.25">
      <c r="A1075" s="320" t="str">
        <f>IF(AND(D1075&lt;&gt;0,C1075&lt;&gt;0,E1075&lt;&gt;0),IF(B1075&lt;&gt;0,CONCATENATE(B1075,"-AGr",VLOOKUP(C1075,Listen!$A$2:$D$45,4,FALSE),"-",D1075,"-",E1075,),CONCATENATE("AGr",VLOOKUP(C1075,Listen!$A$2:$D$45,4,FALSE),"-",D1075,"-",E1075)),"keine vollständige ID")</f>
        <v>keine vollständige ID</v>
      </c>
      <c r="B1075" s="301"/>
      <c r="C1075" s="287"/>
      <c r="D1075" s="34"/>
      <c r="E1075" s="306"/>
      <c r="F1075" s="116"/>
      <c r="G1075" s="17"/>
      <c r="H1075" s="17"/>
      <c r="I1075" s="17"/>
      <c r="J1075" s="17"/>
      <c r="K1075" s="17"/>
      <c r="L1075" s="17"/>
      <c r="M1075" s="17"/>
      <c r="N1075" s="17"/>
      <c r="O1075" s="116"/>
      <c r="P1075" s="117">
        <f>IF(D1075&gt;A_Stammdaten!$B$12,0,SUM(G1075,H1075,J1075,L1075:M1075)-SUM(I1075,K1075,N1075:O1075))</f>
        <v>0</v>
      </c>
      <c r="Q1075" s="17"/>
      <c r="R1075" s="17"/>
      <c r="S1075" s="17"/>
      <c r="T1075" s="17"/>
      <c r="U1075" s="62">
        <f t="shared" si="338"/>
        <v>0</v>
      </c>
      <c r="V1075" s="34"/>
      <c r="W1075" s="34"/>
      <c r="X1075" s="34"/>
      <c r="Y1075" s="34"/>
      <c r="Z1075" s="34"/>
      <c r="AA1075" s="63" t="str">
        <f t="shared" si="339"/>
        <v>-</v>
      </c>
      <c r="AB1075" s="63" t="str">
        <f t="shared" si="340"/>
        <v>-</v>
      </c>
      <c r="AC1075" s="63">
        <f>IF(ISBLANK($C1075),0,VLOOKUP($C1075,Listen!$A$2:$C$45,2,FALSE))</f>
        <v>0</v>
      </c>
      <c r="AD1075" s="63">
        <f>IF(ISBLANK($C1075),0,VLOOKUP($C1075,Listen!$A$2:$C$45,3,FALSE))</f>
        <v>0</v>
      </c>
      <c r="AE1075" s="49">
        <f t="shared" si="341"/>
        <v>0</v>
      </c>
      <c r="AF1075" s="49">
        <f t="shared" si="341"/>
        <v>0</v>
      </c>
      <c r="AG1075" s="49">
        <f>IFERROR(IF(OR($V1075&lt;&gt;"Ja",VLOOKUP($C1075,Listen!$A$2:$F$45,5,0)="Nein",D1075&lt;IF(C1075="LNG Anbindungsanlagen gemäß separater Festlegung",2022,2023)),$AC1075,$AA1075),0)</f>
        <v>0</v>
      </c>
      <c r="AH1075" s="49">
        <f>IFERROR(IF(OR($V1075&lt;&gt;"Ja",VLOOKUP($C1075,Listen!$A$2:$F$45,5,0)="Nein",D1075&lt;IF(C1075="LNG Anbindungsanlagen gemäß separater Festlegung",2022,2023)),$AC1075,$AA1075),0)</f>
        <v>0</v>
      </c>
      <c r="AI1075" s="49">
        <f>IFERROR(IF(OR($W1075&lt;&gt;"Ja",VLOOKUP($C1075,Listen!$A$2:$F$45,6,0)="Nein"),$AC1075,$AB1075),0)</f>
        <v>0</v>
      </c>
      <c r="AJ1075" s="49">
        <f>IFERROR(IF(OR($W1075&lt;&gt;"Ja",VLOOKUP($C1075,Listen!$A$2:$F$45,6,0)="Nein"),$AC1075,$AB1075),0)</f>
        <v>0</v>
      </c>
      <c r="AK1075" s="49">
        <f>IFERROR(IF(OR($W1075&lt;&gt;"Ja",VLOOKUP($C1075,Listen!$A$2:$F$45,6,0)="Nein"),$AC1075,$AB1075),0)</f>
        <v>0</v>
      </c>
      <c r="AL1075" s="51">
        <f t="shared" si="342"/>
        <v>0</v>
      </c>
      <c r="AM1075" s="296">
        <f>IFERROR(IF(VLOOKUP($C1075,Listen!$A$2:$F$45,6,0)="Ja",MAX(BC1075:BD1075),D_SAV!$BC1075),0)</f>
        <v>0</v>
      </c>
      <c r="AN1075" s="51">
        <f t="shared" si="343"/>
        <v>0</v>
      </c>
      <c r="AP1075" s="304">
        <f t="shared" si="344"/>
        <v>0</v>
      </c>
      <c r="AQ1075" s="304">
        <f t="shared" si="345"/>
        <v>0</v>
      </c>
      <c r="AR1075" s="304">
        <f t="shared" si="346"/>
        <v>0</v>
      </c>
      <c r="AS1075" s="304">
        <f t="shared" si="347"/>
        <v>0</v>
      </c>
      <c r="AT1075" s="304">
        <f t="shared" si="348"/>
        <v>0</v>
      </c>
      <c r="AU1075" s="304">
        <f t="shared" si="349"/>
        <v>0</v>
      </c>
      <c r="AV1075" s="304">
        <f t="shared" si="350"/>
        <v>0</v>
      </c>
      <c r="AW1075" s="304">
        <f t="shared" si="351"/>
        <v>0</v>
      </c>
      <c r="AX1075" s="304">
        <f t="shared" si="352"/>
        <v>0</v>
      </c>
      <c r="AY1075" s="304">
        <f t="shared" si="353"/>
        <v>0</v>
      </c>
      <c r="AZ1075" s="304">
        <f t="shared" si="354"/>
        <v>0</v>
      </c>
      <c r="BA1075" s="304">
        <f t="shared" si="355"/>
        <v>0</v>
      </c>
      <c r="BB1075" s="304">
        <f t="shared" si="356"/>
        <v>0</v>
      </c>
      <c r="BC1075" s="304">
        <f t="shared" si="357"/>
        <v>0</v>
      </c>
      <c r="BD1075" s="304">
        <f t="shared" si="358"/>
        <v>0</v>
      </c>
      <c r="BE1075" s="304">
        <f>IFERROR(IF(VLOOKUP($C1075,Listen!$A$2:$F$45,6,0)="Ja",BB1075-MAX(BC1075:BD1075),BB1075-BC1075),0)</f>
        <v>0</v>
      </c>
    </row>
    <row r="1076" spans="1:57" x14ac:dyDescent="0.25">
      <c r="A1076" s="320" t="str">
        <f>IF(AND(D1076&lt;&gt;0,C1076&lt;&gt;0,E1076&lt;&gt;0),IF(B1076&lt;&gt;0,CONCATENATE(B1076,"-AGr",VLOOKUP(C1076,Listen!$A$2:$D$45,4,FALSE),"-",D1076,"-",E1076,),CONCATENATE("AGr",VLOOKUP(C1076,Listen!$A$2:$D$45,4,FALSE),"-",D1076,"-",E1076)),"keine vollständige ID")</f>
        <v>keine vollständige ID</v>
      </c>
      <c r="B1076" s="301"/>
      <c r="C1076" s="287"/>
      <c r="D1076" s="34"/>
      <c r="E1076" s="306"/>
      <c r="F1076" s="116"/>
      <c r="G1076" s="17"/>
      <c r="H1076" s="17"/>
      <c r="I1076" s="17"/>
      <c r="J1076" s="17"/>
      <c r="K1076" s="17"/>
      <c r="L1076" s="17"/>
      <c r="M1076" s="17"/>
      <c r="N1076" s="17"/>
      <c r="O1076" s="116"/>
      <c r="P1076" s="117">
        <f>IF(D1076&gt;A_Stammdaten!$B$12,0,SUM(G1076,H1076,J1076,L1076:M1076)-SUM(I1076,K1076,N1076:O1076))</f>
        <v>0</v>
      </c>
      <c r="Q1076" s="17"/>
      <c r="R1076" s="17"/>
      <c r="S1076" s="17"/>
      <c r="T1076" s="17"/>
      <c r="U1076" s="62">
        <f t="shared" si="338"/>
        <v>0</v>
      </c>
      <c r="V1076" s="34"/>
      <c r="W1076" s="34"/>
      <c r="X1076" s="34"/>
      <c r="Y1076" s="34"/>
      <c r="Z1076" s="34"/>
      <c r="AA1076" s="63" t="str">
        <f t="shared" si="339"/>
        <v>-</v>
      </c>
      <c r="AB1076" s="63" t="str">
        <f t="shared" si="340"/>
        <v>-</v>
      </c>
      <c r="AC1076" s="63">
        <f>IF(ISBLANK($C1076),0,VLOOKUP($C1076,Listen!$A$2:$C$45,2,FALSE))</f>
        <v>0</v>
      </c>
      <c r="AD1076" s="63">
        <f>IF(ISBLANK($C1076),0,VLOOKUP($C1076,Listen!$A$2:$C$45,3,FALSE))</f>
        <v>0</v>
      </c>
      <c r="AE1076" s="49">
        <f t="shared" si="341"/>
        <v>0</v>
      </c>
      <c r="AF1076" s="49">
        <f t="shared" si="341"/>
        <v>0</v>
      </c>
      <c r="AG1076" s="49">
        <f>IFERROR(IF(OR($V1076&lt;&gt;"Ja",VLOOKUP($C1076,Listen!$A$2:$F$45,5,0)="Nein",D1076&lt;IF(C1076="LNG Anbindungsanlagen gemäß separater Festlegung",2022,2023)),$AC1076,$AA1076),0)</f>
        <v>0</v>
      </c>
      <c r="AH1076" s="49">
        <f>IFERROR(IF(OR($V1076&lt;&gt;"Ja",VLOOKUP($C1076,Listen!$A$2:$F$45,5,0)="Nein",D1076&lt;IF(C1076="LNG Anbindungsanlagen gemäß separater Festlegung",2022,2023)),$AC1076,$AA1076),0)</f>
        <v>0</v>
      </c>
      <c r="AI1076" s="49">
        <f>IFERROR(IF(OR($W1076&lt;&gt;"Ja",VLOOKUP($C1076,Listen!$A$2:$F$45,6,0)="Nein"),$AC1076,$AB1076),0)</f>
        <v>0</v>
      </c>
      <c r="AJ1076" s="49">
        <f>IFERROR(IF(OR($W1076&lt;&gt;"Ja",VLOOKUP($C1076,Listen!$A$2:$F$45,6,0)="Nein"),$AC1076,$AB1076),0)</f>
        <v>0</v>
      </c>
      <c r="AK1076" s="49">
        <f>IFERROR(IF(OR($W1076&lt;&gt;"Ja",VLOOKUP($C1076,Listen!$A$2:$F$45,6,0)="Nein"),$AC1076,$AB1076),0)</f>
        <v>0</v>
      </c>
      <c r="AL1076" s="51">
        <f t="shared" si="342"/>
        <v>0</v>
      </c>
      <c r="AM1076" s="296">
        <f>IFERROR(IF(VLOOKUP($C1076,Listen!$A$2:$F$45,6,0)="Ja",MAX(BC1076:BD1076),D_SAV!$BC1076),0)</f>
        <v>0</v>
      </c>
      <c r="AN1076" s="51">
        <f t="shared" si="343"/>
        <v>0</v>
      </c>
      <c r="AP1076" s="304">
        <f t="shared" si="344"/>
        <v>0</v>
      </c>
      <c r="AQ1076" s="304">
        <f t="shared" si="345"/>
        <v>0</v>
      </c>
      <c r="AR1076" s="304">
        <f t="shared" si="346"/>
        <v>0</v>
      </c>
      <c r="AS1076" s="304">
        <f t="shared" si="347"/>
        <v>0</v>
      </c>
      <c r="AT1076" s="304">
        <f t="shared" si="348"/>
        <v>0</v>
      </c>
      <c r="AU1076" s="304">
        <f t="shared" si="349"/>
        <v>0</v>
      </c>
      <c r="AV1076" s="304">
        <f t="shared" si="350"/>
        <v>0</v>
      </c>
      <c r="AW1076" s="304">
        <f t="shared" si="351"/>
        <v>0</v>
      </c>
      <c r="AX1076" s="304">
        <f t="shared" si="352"/>
        <v>0</v>
      </c>
      <c r="AY1076" s="304">
        <f t="shared" si="353"/>
        <v>0</v>
      </c>
      <c r="AZ1076" s="304">
        <f t="shared" si="354"/>
        <v>0</v>
      </c>
      <c r="BA1076" s="304">
        <f t="shared" si="355"/>
        <v>0</v>
      </c>
      <c r="BB1076" s="304">
        <f t="shared" si="356"/>
        <v>0</v>
      </c>
      <c r="BC1076" s="304">
        <f t="shared" si="357"/>
        <v>0</v>
      </c>
      <c r="BD1076" s="304">
        <f t="shared" si="358"/>
        <v>0</v>
      </c>
      <c r="BE1076" s="304">
        <f>IFERROR(IF(VLOOKUP($C1076,Listen!$A$2:$F$45,6,0)="Ja",BB1076-MAX(BC1076:BD1076),BB1076-BC1076),0)</f>
        <v>0</v>
      </c>
    </row>
    <row r="1077" spans="1:57" x14ac:dyDescent="0.25">
      <c r="A1077" s="320" t="str">
        <f>IF(AND(D1077&lt;&gt;0,C1077&lt;&gt;0,E1077&lt;&gt;0),IF(B1077&lt;&gt;0,CONCATENATE(B1077,"-AGr",VLOOKUP(C1077,Listen!$A$2:$D$45,4,FALSE),"-",D1077,"-",E1077,),CONCATENATE("AGr",VLOOKUP(C1077,Listen!$A$2:$D$45,4,FALSE),"-",D1077,"-",E1077)),"keine vollständige ID")</f>
        <v>keine vollständige ID</v>
      </c>
      <c r="B1077" s="301"/>
      <c r="C1077" s="287"/>
      <c r="D1077" s="34"/>
      <c r="E1077" s="306"/>
      <c r="F1077" s="116"/>
      <c r="G1077" s="17"/>
      <c r="H1077" s="17"/>
      <c r="I1077" s="17"/>
      <c r="J1077" s="17"/>
      <c r="K1077" s="17"/>
      <c r="L1077" s="17"/>
      <c r="M1077" s="17"/>
      <c r="N1077" s="17"/>
      <c r="O1077" s="116"/>
      <c r="P1077" s="117">
        <f>IF(D1077&gt;A_Stammdaten!$B$12,0,SUM(G1077,H1077,J1077,L1077:M1077)-SUM(I1077,K1077,N1077:O1077))</f>
        <v>0</v>
      </c>
      <c r="Q1077" s="17"/>
      <c r="R1077" s="17"/>
      <c r="S1077" s="17"/>
      <c r="T1077" s="17"/>
      <c r="U1077" s="62">
        <f t="shared" si="338"/>
        <v>0</v>
      </c>
      <c r="V1077" s="34"/>
      <c r="W1077" s="34"/>
      <c r="X1077" s="34"/>
      <c r="Y1077" s="34"/>
      <c r="Z1077" s="34"/>
      <c r="AA1077" s="63" t="str">
        <f t="shared" si="339"/>
        <v>-</v>
      </c>
      <c r="AB1077" s="63" t="str">
        <f t="shared" si="340"/>
        <v>-</v>
      </c>
      <c r="AC1077" s="63">
        <f>IF(ISBLANK($C1077),0,VLOOKUP($C1077,Listen!$A$2:$C$45,2,FALSE))</f>
        <v>0</v>
      </c>
      <c r="AD1077" s="63">
        <f>IF(ISBLANK($C1077),0,VLOOKUP($C1077,Listen!$A$2:$C$45,3,FALSE))</f>
        <v>0</v>
      </c>
      <c r="AE1077" s="49">
        <f t="shared" si="341"/>
        <v>0</v>
      </c>
      <c r="AF1077" s="49">
        <f t="shared" si="341"/>
        <v>0</v>
      </c>
      <c r="AG1077" s="49">
        <f>IFERROR(IF(OR($V1077&lt;&gt;"Ja",VLOOKUP($C1077,Listen!$A$2:$F$45,5,0)="Nein",D1077&lt;IF(C1077="LNG Anbindungsanlagen gemäß separater Festlegung",2022,2023)),$AC1077,$AA1077),0)</f>
        <v>0</v>
      </c>
      <c r="AH1077" s="49">
        <f>IFERROR(IF(OR($V1077&lt;&gt;"Ja",VLOOKUP($C1077,Listen!$A$2:$F$45,5,0)="Nein",D1077&lt;IF(C1077="LNG Anbindungsanlagen gemäß separater Festlegung",2022,2023)),$AC1077,$AA1077),0)</f>
        <v>0</v>
      </c>
      <c r="AI1077" s="49">
        <f>IFERROR(IF(OR($W1077&lt;&gt;"Ja",VLOOKUP($C1077,Listen!$A$2:$F$45,6,0)="Nein"),$AC1077,$AB1077),0)</f>
        <v>0</v>
      </c>
      <c r="AJ1077" s="49">
        <f>IFERROR(IF(OR($W1077&lt;&gt;"Ja",VLOOKUP($C1077,Listen!$A$2:$F$45,6,0)="Nein"),$AC1077,$AB1077),0)</f>
        <v>0</v>
      </c>
      <c r="AK1077" s="49">
        <f>IFERROR(IF(OR($W1077&lt;&gt;"Ja",VLOOKUP($C1077,Listen!$A$2:$F$45,6,0)="Nein"),$AC1077,$AB1077),0)</f>
        <v>0</v>
      </c>
      <c r="AL1077" s="51">
        <f t="shared" si="342"/>
        <v>0</v>
      </c>
      <c r="AM1077" s="296">
        <f>IFERROR(IF(VLOOKUP($C1077,Listen!$A$2:$F$45,6,0)="Ja",MAX(BC1077:BD1077),D_SAV!$BC1077),0)</f>
        <v>0</v>
      </c>
      <c r="AN1077" s="51">
        <f t="shared" si="343"/>
        <v>0</v>
      </c>
      <c r="AP1077" s="304">
        <f t="shared" si="344"/>
        <v>0</v>
      </c>
      <c r="AQ1077" s="304">
        <f t="shared" si="345"/>
        <v>0</v>
      </c>
      <c r="AR1077" s="304">
        <f t="shared" si="346"/>
        <v>0</v>
      </c>
      <c r="AS1077" s="304">
        <f t="shared" si="347"/>
        <v>0</v>
      </c>
      <c r="AT1077" s="304">
        <f t="shared" si="348"/>
        <v>0</v>
      </c>
      <c r="AU1077" s="304">
        <f t="shared" si="349"/>
        <v>0</v>
      </c>
      <c r="AV1077" s="304">
        <f t="shared" si="350"/>
        <v>0</v>
      </c>
      <c r="AW1077" s="304">
        <f t="shared" si="351"/>
        <v>0</v>
      </c>
      <c r="AX1077" s="304">
        <f t="shared" si="352"/>
        <v>0</v>
      </c>
      <c r="AY1077" s="304">
        <f t="shared" si="353"/>
        <v>0</v>
      </c>
      <c r="AZ1077" s="304">
        <f t="shared" si="354"/>
        <v>0</v>
      </c>
      <c r="BA1077" s="304">
        <f t="shared" si="355"/>
        <v>0</v>
      </c>
      <c r="BB1077" s="304">
        <f t="shared" si="356"/>
        <v>0</v>
      </c>
      <c r="BC1077" s="304">
        <f t="shared" si="357"/>
        <v>0</v>
      </c>
      <c r="BD1077" s="304">
        <f t="shared" si="358"/>
        <v>0</v>
      </c>
      <c r="BE1077" s="304">
        <f>IFERROR(IF(VLOOKUP($C1077,Listen!$A$2:$F$45,6,0)="Ja",BB1077-MAX(BC1077:BD1077),BB1077-BC1077),0)</f>
        <v>0</v>
      </c>
    </row>
    <row r="1078" spans="1:57" x14ac:dyDescent="0.25">
      <c r="A1078" s="320" t="str">
        <f>IF(AND(D1078&lt;&gt;0,C1078&lt;&gt;0,E1078&lt;&gt;0),IF(B1078&lt;&gt;0,CONCATENATE(B1078,"-AGr",VLOOKUP(C1078,Listen!$A$2:$D$45,4,FALSE),"-",D1078,"-",E1078,),CONCATENATE("AGr",VLOOKUP(C1078,Listen!$A$2:$D$45,4,FALSE),"-",D1078,"-",E1078)),"keine vollständige ID")</f>
        <v>keine vollständige ID</v>
      </c>
      <c r="B1078" s="301"/>
      <c r="C1078" s="287"/>
      <c r="D1078" s="34"/>
      <c r="E1078" s="306"/>
      <c r="F1078" s="116"/>
      <c r="G1078" s="17"/>
      <c r="H1078" s="17"/>
      <c r="I1078" s="17"/>
      <c r="J1078" s="17"/>
      <c r="K1078" s="17"/>
      <c r="L1078" s="17"/>
      <c r="M1078" s="17"/>
      <c r="N1078" s="17"/>
      <c r="O1078" s="116"/>
      <c r="P1078" s="117">
        <f>IF(D1078&gt;A_Stammdaten!$B$12,0,SUM(G1078,H1078,J1078,L1078:M1078)-SUM(I1078,K1078,N1078:O1078))</f>
        <v>0</v>
      </c>
      <c r="Q1078" s="17"/>
      <c r="R1078" s="17"/>
      <c r="S1078" s="17"/>
      <c r="T1078" s="17"/>
      <c r="U1078" s="62">
        <f t="shared" si="338"/>
        <v>0</v>
      </c>
      <c r="V1078" s="34"/>
      <c r="W1078" s="34"/>
      <c r="X1078" s="34"/>
      <c r="Y1078" s="34"/>
      <c r="Z1078" s="34"/>
      <c r="AA1078" s="63" t="str">
        <f t="shared" si="339"/>
        <v>-</v>
      </c>
      <c r="AB1078" s="63" t="str">
        <f t="shared" si="340"/>
        <v>-</v>
      </c>
      <c r="AC1078" s="63">
        <f>IF(ISBLANK($C1078),0,VLOOKUP($C1078,Listen!$A$2:$C$45,2,FALSE))</f>
        <v>0</v>
      </c>
      <c r="AD1078" s="63">
        <f>IF(ISBLANK($C1078),0,VLOOKUP($C1078,Listen!$A$2:$C$45,3,FALSE))</f>
        <v>0</v>
      </c>
      <c r="AE1078" s="49">
        <f t="shared" si="341"/>
        <v>0</v>
      </c>
      <c r="AF1078" s="49">
        <f t="shared" si="341"/>
        <v>0</v>
      </c>
      <c r="AG1078" s="49">
        <f>IFERROR(IF(OR($V1078&lt;&gt;"Ja",VLOOKUP($C1078,Listen!$A$2:$F$45,5,0)="Nein",D1078&lt;IF(C1078="LNG Anbindungsanlagen gemäß separater Festlegung",2022,2023)),$AC1078,$AA1078),0)</f>
        <v>0</v>
      </c>
      <c r="AH1078" s="49">
        <f>IFERROR(IF(OR($V1078&lt;&gt;"Ja",VLOOKUP($C1078,Listen!$A$2:$F$45,5,0)="Nein",D1078&lt;IF(C1078="LNG Anbindungsanlagen gemäß separater Festlegung",2022,2023)),$AC1078,$AA1078),0)</f>
        <v>0</v>
      </c>
      <c r="AI1078" s="49">
        <f>IFERROR(IF(OR($W1078&lt;&gt;"Ja",VLOOKUP($C1078,Listen!$A$2:$F$45,6,0)="Nein"),$AC1078,$AB1078),0)</f>
        <v>0</v>
      </c>
      <c r="AJ1078" s="49">
        <f>IFERROR(IF(OR($W1078&lt;&gt;"Ja",VLOOKUP($C1078,Listen!$A$2:$F$45,6,0)="Nein"),$AC1078,$AB1078),0)</f>
        <v>0</v>
      </c>
      <c r="AK1078" s="49">
        <f>IFERROR(IF(OR($W1078&lt;&gt;"Ja",VLOOKUP($C1078,Listen!$A$2:$F$45,6,0)="Nein"),$AC1078,$AB1078),0)</f>
        <v>0</v>
      </c>
      <c r="AL1078" s="51">
        <f t="shared" si="342"/>
        <v>0</v>
      </c>
      <c r="AM1078" s="296">
        <f>IFERROR(IF(VLOOKUP($C1078,Listen!$A$2:$F$45,6,0)="Ja",MAX(BC1078:BD1078),D_SAV!$BC1078),0)</f>
        <v>0</v>
      </c>
      <c r="AN1078" s="51">
        <f t="shared" si="343"/>
        <v>0</v>
      </c>
      <c r="AP1078" s="304">
        <f t="shared" si="344"/>
        <v>0</v>
      </c>
      <c r="AQ1078" s="304">
        <f t="shared" si="345"/>
        <v>0</v>
      </c>
      <c r="AR1078" s="304">
        <f t="shared" si="346"/>
        <v>0</v>
      </c>
      <c r="AS1078" s="304">
        <f t="shared" si="347"/>
        <v>0</v>
      </c>
      <c r="AT1078" s="304">
        <f t="shared" si="348"/>
        <v>0</v>
      </c>
      <c r="AU1078" s="304">
        <f t="shared" si="349"/>
        <v>0</v>
      </c>
      <c r="AV1078" s="304">
        <f t="shared" si="350"/>
        <v>0</v>
      </c>
      <c r="AW1078" s="304">
        <f t="shared" si="351"/>
        <v>0</v>
      </c>
      <c r="AX1078" s="304">
        <f t="shared" si="352"/>
        <v>0</v>
      </c>
      <c r="AY1078" s="304">
        <f t="shared" si="353"/>
        <v>0</v>
      </c>
      <c r="AZ1078" s="304">
        <f t="shared" si="354"/>
        <v>0</v>
      </c>
      <c r="BA1078" s="304">
        <f t="shared" si="355"/>
        <v>0</v>
      </c>
      <c r="BB1078" s="304">
        <f t="shared" si="356"/>
        <v>0</v>
      </c>
      <c r="BC1078" s="304">
        <f t="shared" si="357"/>
        <v>0</v>
      </c>
      <c r="BD1078" s="304">
        <f t="shared" si="358"/>
        <v>0</v>
      </c>
      <c r="BE1078" s="304">
        <f>IFERROR(IF(VLOOKUP($C1078,Listen!$A$2:$F$45,6,0)="Ja",BB1078-MAX(BC1078:BD1078),BB1078-BC1078),0)</f>
        <v>0</v>
      </c>
    </row>
    <row r="1079" spans="1:57" x14ac:dyDescent="0.25">
      <c r="A1079" s="320" t="str">
        <f>IF(AND(D1079&lt;&gt;0,C1079&lt;&gt;0,E1079&lt;&gt;0),IF(B1079&lt;&gt;0,CONCATENATE(B1079,"-AGr",VLOOKUP(C1079,Listen!$A$2:$D$45,4,FALSE),"-",D1079,"-",E1079,),CONCATENATE("AGr",VLOOKUP(C1079,Listen!$A$2:$D$45,4,FALSE),"-",D1079,"-",E1079)),"keine vollständige ID")</f>
        <v>keine vollständige ID</v>
      </c>
      <c r="B1079" s="301"/>
      <c r="C1079" s="287"/>
      <c r="D1079" s="34"/>
      <c r="E1079" s="306"/>
      <c r="F1079" s="116"/>
      <c r="G1079" s="17"/>
      <c r="H1079" s="17"/>
      <c r="I1079" s="17"/>
      <c r="J1079" s="17"/>
      <c r="K1079" s="17"/>
      <c r="L1079" s="17"/>
      <c r="M1079" s="17"/>
      <c r="N1079" s="17"/>
      <c r="O1079" s="116"/>
      <c r="P1079" s="117">
        <f>IF(D1079&gt;A_Stammdaten!$B$12,0,SUM(G1079,H1079,J1079,L1079:M1079)-SUM(I1079,K1079,N1079:O1079))</f>
        <v>0</v>
      </c>
      <c r="Q1079" s="17"/>
      <c r="R1079" s="17"/>
      <c r="S1079" s="17"/>
      <c r="T1079" s="17"/>
      <c r="U1079" s="62">
        <f t="shared" si="338"/>
        <v>0</v>
      </c>
      <c r="V1079" s="34"/>
      <c r="W1079" s="34"/>
      <c r="X1079" s="34"/>
      <c r="Y1079" s="34"/>
      <c r="Z1079" s="34"/>
      <c r="AA1079" s="63" t="str">
        <f t="shared" si="339"/>
        <v>-</v>
      </c>
      <c r="AB1079" s="63" t="str">
        <f t="shared" si="340"/>
        <v>-</v>
      </c>
      <c r="AC1079" s="63">
        <f>IF(ISBLANK($C1079),0,VLOOKUP($C1079,Listen!$A$2:$C$45,2,FALSE))</f>
        <v>0</v>
      </c>
      <c r="AD1079" s="63">
        <f>IF(ISBLANK($C1079),0,VLOOKUP($C1079,Listen!$A$2:$C$45,3,FALSE))</f>
        <v>0</v>
      </c>
      <c r="AE1079" s="49">
        <f t="shared" si="341"/>
        <v>0</v>
      </c>
      <c r="AF1079" s="49">
        <f t="shared" si="341"/>
        <v>0</v>
      </c>
      <c r="AG1079" s="49">
        <f>IFERROR(IF(OR($V1079&lt;&gt;"Ja",VLOOKUP($C1079,Listen!$A$2:$F$45,5,0)="Nein",D1079&lt;IF(C1079="LNG Anbindungsanlagen gemäß separater Festlegung",2022,2023)),$AC1079,$AA1079),0)</f>
        <v>0</v>
      </c>
      <c r="AH1079" s="49">
        <f>IFERROR(IF(OR($V1079&lt;&gt;"Ja",VLOOKUP($C1079,Listen!$A$2:$F$45,5,0)="Nein",D1079&lt;IF(C1079="LNG Anbindungsanlagen gemäß separater Festlegung",2022,2023)),$AC1079,$AA1079),0)</f>
        <v>0</v>
      </c>
      <c r="AI1079" s="49">
        <f>IFERROR(IF(OR($W1079&lt;&gt;"Ja",VLOOKUP($C1079,Listen!$A$2:$F$45,6,0)="Nein"),$AC1079,$AB1079),0)</f>
        <v>0</v>
      </c>
      <c r="AJ1079" s="49">
        <f>IFERROR(IF(OR($W1079&lt;&gt;"Ja",VLOOKUP($C1079,Listen!$A$2:$F$45,6,0)="Nein"),$AC1079,$AB1079),0)</f>
        <v>0</v>
      </c>
      <c r="AK1079" s="49">
        <f>IFERROR(IF(OR($W1079&lt;&gt;"Ja",VLOOKUP($C1079,Listen!$A$2:$F$45,6,0)="Nein"),$AC1079,$AB1079),0)</f>
        <v>0</v>
      </c>
      <c r="AL1079" s="51">
        <f t="shared" si="342"/>
        <v>0</v>
      </c>
      <c r="AM1079" s="296">
        <f>IFERROR(IF(VLOOKUP($C1079,Listen!$A$2:$F$45,6,0)="Ja",MAX(BC1079:BD1079),D_SAV!$BC1079),0)</f>
        <v>0</v>
      </c>
      <c r="AN1079" s="51">
        <f t="shared" si="343"/>
        <v>0</v>
      </c>
      <c r="AP1079" s="304">
        <f t="shared" si="344"/>
        <v>0</v>
      </c>
      <c r="AQ1079" s="304">
        <f t="shared" si="345"/>
        <v>0</v>
      </c>
      <c r="AR1079" s="304">
        <f t="shared" si="346"/>
        <v>0</v>
      </c>
      <c r="AS1079" s="304">
        <f t="shared" si="347"/>
        <v>0</v>
      </c>
      <c r="AT1079" s="304">
        <f t="shared" si="348"/>
        <v>0</v>
      </c>
      <c r="AU1079" s="304">
        <f t="shared" si="349"/>
        <v>0</v>
      </c>
      <c r="AV1079" s="304">
        <f t="shared" si="350"/>
        <v>0</v>
      </c>
      <c r="AW1079" s="304">
        <f t="shared" si="351"/>
        <v>0</v>
      </c>
      <c r="AX1079" s="304">
        <f t="shared" si="352"/>
        <v>0</v>
      </c>
      <c r="AY1079" s="304">
        <f t="shared" si="353"/>
        <v>0</v>
      </c>
      <c r="AZ1079" s="304">
        <f t="shared" si="354"/>
        <v>0</v>
      </c>
      <c r="BA1079" s="304">
        <f t="shared" si="355"/>
        <v>0</v>
      </c>
      <c r="BB1079" s="304">
        <f t="shared" si="356"/>
        <v>0</v>
      </c>
      <c r="BC1079" s="304">
        <f t="shared" si="357"/>
        <v>0</v>
      </c>
      <c r="BD1079" s="304">
        <f t="shared" si="358"/>
        <v>0</v>
      </c>
      <c r="BE1079" s="304">
        <f>IFERROR(IF(VLOOKUP($C1079,Listen!$A$2:$F$45,6,0)="Ja",BB1079-MAX(BC1079:BD1079),BB1079-BC1079),0)</f>
        <v>0</v>
      </c>
    </row>
    <row r="1080" spans="1:57" x14ac:dyDescent="0.25">
      <c r="A1080" s="320" t="str">
        <f>IF(AND(D1080&lt;&gt;0,C1080&lt;&gt;0,E1080&lt;&gt;0),IF(B1080&lt;&gt;0,CONCATENATE(B1080,"-AGr",VLOOKUP(C1080,Listen!$A$2:$D$45,4,FALSE),"-",D1080,"-",E1080,),CONCATENATE("AGr",VLOOKUP(C1080,Listen!$A$2:$D$45,4,FALSE),"-",D1080,"-",E1080)),"keine vollständige ID")</f>
        <v>keine vollständige ID</v>
      </c>
      <c r="B1080" s="301"/>
      <c r="C1080" s="287"/>
      <c r="D1080" s="34"/>
      <c r="E1080" s="306"/>
      <c r="F1080" s="116"/>
      <c r="G1080" s="17"/>
      <c r="H1080" s="17"/>
      <c r="I1080" s="17"/>
      <c r="J1080" s="17"/>
      <c r="K1080" s="17"/>
      <c r="L1080" s="17"/>
      <c r="M1080" s="17"/>
      <c r="N1080" s="17"/>
      <c r="O1080" s="116"/>
      <c r="P1080" s="117">
        <f>IF(D1080&gt;A_Stammdaten!$B$12,0,SUM(G1080,H1080,J1080,L1080:M1080)-SUM(I1080,K1080,N1080:O1080))</f>
        <v>0</v>
      </c>
      <c r="Q1080" s="17"/>
      <c r="R1080" s="17"/>
      <c r="S1080" s="17"/>
      <c r="T1080" s="17"/>
      <c r="U1080" s="62">
        <f t="shared" si="338"/>
        <v>0</v>
      </c>
      <c r="V1080" s="34"/>
      <c r="W1080" s="34"/>
      <c r="X1080" s="34"/>
      <c r="Y1080" s="34"/>
      <c r="Z1080" s="34"/>
      <c r="AA1080" s="63" t="str">
        <f t="shared" si="339"/>
        <v>-</v>
      </c>
      <c r="AB1080" s="63" t="str">
        <f t="shared" si="340"/>
        <v>-</v>
      </c>
      <c r="AC1080" s="63">
        <f>IF(ISBLANK($C1080),0,VLOOKUP($C1080,Listen!$A$2:$C$45,2,FALSE))</f>
        <v>0</v>
      </c>
      <c r="AD1080" s="63">
        <f>IF(ISBLANK($C1080),0,VLOOKUP($C1080,Listen!$A$2:$C$45,3,FALSE))</f>
        <v>0</v>
      </c>
      <c r="AE1080" s="49">
        <f t="shared" si="341"/>
        <v>0</v>
      </c>
      <c r="AF1080" s="49">
        <f t="shared" si="341"/>
        <v>0</v>
      </c>
      <c r="AG1080" s="49">
        <f>IFERROR(IF(OR($V1080&lt;&gt;"Ja",VLOOKUP($C1080,Listen!$A$2:$F$45,5,0)="Nein",D1080&lt;IF(C1080="LNG Anbindungsanlagen gemäß separater Festlegung",2022,2023)),$AC1080,$AA1080),0)</f>
        <v>0</v>
      </c>
      <c r="AH1080" s="49">
        <f>IFERROR(IF(OR($V1080&lt;&gt;"Ja",VLOOKUP($C1080,Listen!$A$2:$F$45,5,0)="Nein",D1080&lt;IF(C1080="LNG Anbindungsanlagen gemäß separater Festlegung",2022,2023)),$AC1080,$AA1080),0)</f>
        <v>0</v>
      </c>
      <c r="AI1080" s="49">
        <f>IFERROR(IF(OR($W1080&lt;&gt;"Ja",VLOOKUP($C1080,Listen!$A$2:$F$45,6,0)="Nein"),$AC1080,$AB1080),0)</f>
        <v>0</v>
      </c>
      <c r="AJ1080" s="49">
        <f>IFERROR(IF(OR($W1080&lt;&gt;"Ja",VLOOKUP($C1080,Listen!$A$2:$F$45,6,0)="Nein"),$AC1080,$AB1080),0)</f>
        <v>0</v>
      </c>
      <c r="AK1080" s="49">
        <f>IFERROR(IF(OR($W1080&lt;&gt;"Ja",VLOOKUP($C1080,Listen!$A$2:$F$45,6,0)="Nein"),$AC1080,$AB1080),0)</f>
        <v>0</v>
      </c>
      <c r="AL1080" s="51">
        <f t="shared" si="342"/>
        <v>0</v>
      </c>
      <c r="AM1080" s="296">
        <f>IFERROR(IF(VLOOKUP($C1080,Listen!$A$2:$F$45,6,0)="Ja",MAX(BC1080:BD1080),D_SAV!$BC1080),0)</f>
        <v>0</v>
      </c>
      <c r="AN1080" s="51">
        <f t="shared" si="343"/>
        <v>0</v>
      </c>
      <c r="AP1080" s="304">
        <f t="shared" si="344"/>
        <v>0</v>
      </c>
      <c r="AQ1080" s="304">
        <f t="shared" si="345"/>
        <v>0</v>
      </c>
      <c r="AR1080" s="304">
        <f t="shared" si="346"/>
        <v>0</v>
      </c>
      <c r="AS1080" s="304">
        <f t="shared" si="347"/>
        <v>0</v>
      </c>
      <c r="AT1080" s="304">
        <f t="shared" si="348"/>
        <v>0</v>
      </c>
      <c r="AU1080" s="304">
        <f t="shared" si="349"/>
        <v>0</v>
      </c>
      <c r="AV1080" s="304">
        <f t="shared" si="350"/>
        <v>0</v>
      </c>
      <c r="AW1080" s="304">
        <f t="shared" si="351"/>
        <v>0</v>
      </c>
      <c r="AX1080" s="304">
        <f t="shared" si="352"/>
        <v>0</v>
      </c>
      <c r="AY1080" s="304">
        <f t="shared" si="353"/>
        <v>0</v>
      </c>
      <c r="AZ1080" s="304">
        <f t="shared" si="354"/>
        <v>0</v>
      </c>
      <c r="BA1080" s="304">
        <f t="shared" si="355"/>
        <v>0</v>
      </c>
      <c r="BB1080" s="304">
        <f t="shared" si="356"/>
        <v>0</v>
      </c>
      <c r="BC1080" s="304">
        <f t="shared" si="357"/>
        <v>0</v>
      </c>
      <c r="BD1080" s="304">
        <f t="shared" si="358"/>
        <v>0</v>
      </c>
      <c r="BE1080" s="304">
        <f>IFERROR(IF(VLOOKUP($C1080,Listen!$A$2:$F$45,6,0)="Ja",BB1080-MAX(BC1080:BD1080),BB1080-BC1080),0)</f>
        <v>0</v>
      </c>
    </row>
    <row r="1081" spans="1:57" x14ac:dyDescent="0.25">
      <c r="A1081" s="320" t="str">
        <f>IF(AND(D1081&lt;&gt;0,C1081&lt;&gt;0,E1081&lt;&gt;0),IF(B1081&lt;&gt;0,CONCATENATE(B1081,"-AGr",VLOOKUP(C1081,Listen!$A$2:$D$45,4,FALSE),"-",D1081,"-",E1081,),CONCATENATE("AGr",VLOOKUP(C1081,Listen!$A$2:$D$45,4,FALSE),"-",D1081,"-",E1081)),"keine vollständige ID")</f>
        <v>keine vollständige ID</v>
      </c>
      <c r="B1081" s="301"/>
      <c r="C1081" s="287"/>
      <c r="D1081" s="34"/>
      <c r="E1081" s="306"/>
      <c r="F1081" s="116"/>
      <c r="G1081" s="17"/>
      <c r="H1081" s="17"/>
      <c r="I1081" s="17"/>
      <c r="J1081" s="17"/>
      <c r="K1081" s="17"/>
      <c r="L1081" s="17"/>
      <c r="M1081" s="17"/>
      <c r="N1081" s="17"/>
      <c r="O1081" s="116"/>
      <c r="P1081" s="117">
        <f>IF(D1081&gt;A_Stammdaten!$B$12,0,SUM(G1081,H1081,J1081,L1081:M1081)-SUM(I1081,K1081,N1081:O1081))</f>
        <v>0</v>
      </c>
      <c r="Q1081" s="17"/>
      <c r="R1081" s="17"/>
      <c r="S1081" s="17"/>
      <c r="T1081" s="17"/>
      <c r="U1081" s="62">
        <f t="shared" si="338"/>
        <v>0</v>
      </c>
      <c r="V1081" s="34"/>
      <c r="W1081" s="34"/>
      <c r="X1081" s="34"/>
      <c r="Y1081" s="34"/>
      <c r="Z1081" s="34"/>
      <c r="AA1081" s="63" t="str">
        <f t="shared" si="339"/>
        <v>-</v>
      </c>
      <c r="AB1081" s="63" t="str">
        <f t="shared" si="340"/>
        <v>-</v>
      </c>
      <c r="AC1081" s="63">
        <f>IF(ISBLANK($C1081),0,VLOOKUP($C1081,Listen!$A$2:$C$45,2,FALSE))</f>
        <v>0</v>
      </c>
      <c r="AD1081" s="63">
        <f>IF(ISBLANK($C1081),0,VLOOKUP($C1081,Listen!$A$2:$C$45,3,FALSE))</f>
        <v>0</v>
      </c>
      <c r="AE1081" s="49">
        <f t="shared" si="341"/>
        <v>0</v>
      </c>
      <c r="AF1081" s="49">
        <f t="shared" si="341"/>
        <v>0</v>
      </c>
      <c r="AG1081" s="49">
        <f>IFERROR(IF(OR($V1081&lt;&gt;"Ja",VLOOKUP($C1081,Listen!$A$2:$F$45,5,0)="Nein",D1081&lt;IF(C1081="LNG Anbindungsanlagen gemäß separater Festlegung",2022,2023)),$AC1081,$AA1081),0)</f>
        <v>0</v>
      </c>
      <c r="AH1081" s="49">
        <f>IFERROR(IF(OR($V1081&lt;&gt;"Ja",VLOOKUP($C1081,Listen!$A$2:$F$45,5,0)="Nein",D1081&lt;IF(C1081="LNG Anbindungsanlagen gemäß separater Festlegung",2022,2023)),$AC1081,$AA1081),0)</f>
        <v>0</v>
      </c>
      <c r="AI1081" s="49">
        <f>IFERROR(IF(OR($W1081&lt;&gt;"Ja",VLOOKUP($C1081,Listen!$A$2:$F$45,6,0)="Nein"),$AC1081,$AB1081),0)</f>
        <v>0</v>
      </c>
      <c r="AJ1081" s="49">
        <f>IFERROR(IF(OR($W1081&lt;&gt;"Ja",VLOOKUP($C1081,Listen!$A$2:$F$45,6,0)="Nein"),$AC1081,$AB1081),0)</f>
        <v>0</v>
      </c>
      <c r="AK1081" s="49">
        <f>IFERROR(IF(OR($W1081&lt;&gt;"Ja",VLOOKUP($C1081,Listen!$A$2:$F$45,6,0)="Nein"),$AC1081,$AB1081),0)</f>
        <v>0</v>
      </c>
      <c r="AL1081" s="51">
        <f t="shared" si="342"/>
        <v>0</v>
      </c>
      <c r="AM1081" s="296">
        <f>IFERROR(IF(VLOOKUP($C1081,Listen!$A$2:$F$45,6,0)="Ja",MAX(BC1081:BD1081),D_SAV!$BC1081),0)</f>
        <v>0</v>
      </c>
      <c r="AN1081" s="51">
        <f t="shared" si="343"/>
        <v>0</v>
      </c>
      <c r="AP1081" s="304">
        <f t="shared" si="344"/>
        <v>0</v>
      </c>
      <c r="AQ1081" s="304">
        <f t="shared" si="345"/>
        <v>0</v>
      </c>
      <c r="AR1081" s="304">
        <f t="shared" si="346"/>
        <v>0</v>
      </c>
      <c r="AS1081" s="304">
        <f t="shared" si="347"/>
        <v>0</v>
      </c>
      <c r="AT1081" s="304">
        <f t="shared" si="348"/>
        <v>0</v>
      </c>
      <c r="AU1081" s="304">
        <f t="shared" si="349"/>
        <v>0</v>
      </c>
      <c r="AV1081" s="304">
        <f t="shared" si="350"/>
        <v>0</v>
      </c>
      <c r="AW1081" s="304">
        <f t="shared" si="351"/>
        <v>0</v>
      </c>
      <c r="AX1081" s="304">
        <f t="shared" si="352"/>
        <v>0</v>
      </c>
      <c r="AY1081" s="304">
        <f t="shared" si="353"/>
        <v>0</v>
      </c>
      <c r="AZ1081" s="304">
        <f t="shared" si="354"/>
        <v>0</v>
      </c>
      <c r="BA1081" s="304">
        <f t="shared" si="355"/>
        <v>0</v>
      </c>
      <c r="BB1081" s="304">
        <f t="shared" si="356"/>
        <v>0</v>
      </c>
      <c r="BC1081" s="304">
        <f t="shared" si="357"/>
        <v>0</v>
      </c>
      <c r="BD1081" s="304">
        <f t="shared" si="358"/>
        <v>0</v>
      </c>
      <c r="BE1081" s="304">
        <f>IFERROR(IF(VLOOKUP($C1081,Listen!$A$2:$F$45,6,0)="Ja",BB1081-MAX(BC1081:BD1081),BB1081-BC1081),0)</f>
        <v>0</v>
      </c>
    </row>
    <row r="1082" spans="1:57" x14ac:dyDescent="0.25">
      <c r="A1082" s="320" t="str">
        <f>IF(AND(D1082&lt;&gt;0,C1082&lt;&gt;0,E1082&lt;&gt;0),IF(B1082&lt;&gt;0,CONCATENATE(B1082,"-AGr",VLOOKUP(C1082,Listen!$A$2:$D$45,4,FALSE),"-",D1082,"-",E1082,),CONCATENATE("AGr",VLOOKUP(C1082,Listen!$A$2:$D$45,4,FALSE),"-",D1082,"-",E1082)),"keine vollständige ID")</f>
        <v>keine vollständige ID</v>
      </c>
      <c r="B1082" s="301"/>
      <c r="C1082" s="287"/>
      <c r="D1082" s="34"/>
      <c r="E1082" s="306"/>
      <c r="F1082" s="116"/>
      <c r="G1082" s="17"/>
      <c r="H1082" s="17"/>
      <c r="I1082" s="17"/>
      <c r="J1082" s="17"/>
      <c r="K1082" s="17"/>
      <c r="L1082" s="17"/>
      <c r="M1082" s="17"/>
      <c r="N1082" s="17"/>
      <c r="O1082" s="116"/>
      <c r="P1082" s="117">
        <f>IF(D1082&gt;A_Stammdaten!$B$12,0,SUM(G1082,H1082,J1082,L1082:M1082)-SUM(I1082,K1082,N1082:O1082))</f>
        <v>0</v>
      </c>
      <c r="Q1082" s="17"/>
      <c r="R1082" s="17"/>
      <c r="S1082" s="17"/>
      <c r="T1082" s="17"/>
      <c r="U1082" s="62">
        <f t="shared" si="338"/>
        <v>0</v>
      </c>
      <c r="V1082" s="34"/>
      <c r="W1082" s="34"/>
      <c r="X1082" s="34"/>
      <c r="Y1082" s="34"/>
      <c r="Z1082" s="34"/>
      <c r="AA1082" s="63" t="str">
        <f t="shared" si="339"/>
        <v>-</v>
      </c>
      <c r="AB1082" s="63" t="str">
        <f t="shared" si="340"/>
        <v>-</v>
      </c>
      <c r="AC1082" s="63">
        <f>IF(ISBLANK($C1082),0,VLOOKUP($C1082,Listen!$A$2:$C$45,2,FALSE))</f>
        <v>0</v>
      </c>
      <c r="AD1082" s="63">
        <f>IF(ISBLANK($C1082),0,VLOOKUP($C1082,Listen!$A$2:$C$45,3,FALSE))</f>
        <v>0</v>
      </c>
      <c r="AE1082" s="49">
        <f t="shared" si="341"/>
        <v>0</v>
      </c>
      <c r="AF1082" s="49">
        <f t="shared" si="341"/>
        <v>0</v>
      </c>
      <c r="AG1082" s="49">
        <f>IFERROR(IF(OR($V1082&lt;&gt;"Ja",VLOOKUP($C1082,Listen!$A$2:$F$45,5,0)="Nein",D1082&lt;IF(C1082="LNG Anbindungsanlagen gemäß separater Festlegung",2022,2023)),$AC1082,$AA1082),0)</f>
        <v>0</v>
      </c>
      <c r="AH1082" s="49">
        <f>IFERROR(IF(OR($V1082&lt;&gt;"Ja",VLOOKUP($C1082,Listen!$A$2:$F$45,5,0)="Nein",D1082&lt;IF(C1082="LNG Anbindungsanlagen gemäß separater Festlegung",2022,2023)),$AC1082,$AA1082),0)</f>
        <v>0</v>
      </c>
      <c r="AI1082" s="49">
        <f>IFERROR(IF(OR($W1082&lt;&gt;"Ja",VLOOKUP($C1082,Listen!$A$2:$F$45,6,0)="Nein"),$AC1082,$AB1082),0)</f>
        <v>0</v>
      </c>
      <c r="AJ1082" s="49">
        <f>IFERROR(IF(OR($W1082&lt;&gt;"Ja",VLOOKUP($C1082,Listen!$A$2:$F$45,6,0)="Nein"),$AC1082,$AB1082),0)</f>
        <v>0</v>
      </c>
      <c r="AK1082" s="49">
        <f>IFERROR(IF(OR($W1082&lt;&gt;"Ja",VLOOKUP($C1082,Listen!$A$2:$F$45,6,0)="Nein"),$AC1082,$AB1082),0)</f>
        <v>0</v>
      </c>
      <c r="AL1082" s="51">
        <f t="shared" si="342"/>
        <v>0</v>
      </c>
      <c r="AM1082" s="296">
        <f>IFERROR(IF(VLOOKUP($C1082,Listen!$A$2:$F$45,6,0)="Ja",MAX(BC1082:BD1082),D_SAV!$BC1082),0)</f>
        <v>0</v>
      </c>
      <c r="AN1082" s="51">
        <f t="shared" si="343"/>
        <v>0</v>
      </c>
      <c r="AP1082" s="304">
        <f t="shared" si="344"/>
        <v>0</v>
      </c>
      <c r="AQ1082" s="304">
        <f t="shared" si="345"/>
        <v>0</v>
      </c>
      <c r="AR1082" s="304">
        <f t="shared" si="346"/>
        <v>0</v>
      </c>
      <c r="AS1082" s="304">
        <f t="shared" si="347"/>
        <v>0</v>
      </c>
      <c r="AT1082" s="304">
        <f t="shared" si="348"/>
        <v>0</v>
      </c>
      <c r="AU1082" s="304">
        <f t="shared" si="349"/>
        <v>0</v>
      </c>
      <c r="AV1082" s="304">
        <f t="shared" si="350"/>
        <v>0</v>
      </c>
      <c r="AW1082" s="304">
        <f t="shared" si="351"/>
        <v>0</v>
      </c>
      <c r="AX1082" s="304">
        <f t="shared" si="352"/>
        <v>0</v>
      </c>
      <c r="AY1082" s="304">
        <f t="shared" si="353"/>
        <v>0</v>
      </c>
      <c r="AZ1082" s="304">
        <f t="shared" si="354"/>
        <v>0</v>
      </c>
      <c r="BA1082" s="304">
        <f t="shared" si="355"/>
        <v>0</v>
      </c>
      <c r="BB1082" s="304">
        <f t="shared" si="356"/>
        <v>0</v>
      </c>
      <c r="BC1082" s="304">
        <f t="shared" si="357"/>
        <v>0</v>
      </c>
      <c r="BD1082" s="304">
        <f t="shared" si="358"/>
        <v>0</v>
      </c>
      <c r="BE1082" s="304">
        <f>IFERROR(IF(VLOOKUP($C1082,Listen!$A$2:$F$45,6,0)="Ja",BB1082-MAX(BC1082:BD1082),BB1082-BC1082),0)</f>
        <v>0</v>
      </c>
    </row>
    <row r="1083" spans="1:57" x14ac:dyDescent="0.25">
      <c r="A1083" s="320" t="str">
        <f>IF(AND(D1083&lt;&gt;0,C1083&lt;&gt;0,E1083&lt;&gt;0),IF(B1083&lt;&gt;0,CONCATENATE(B1083,"-AGr",VLOOKUP(C1083,Listen!$A$2:$D$45,4,FALSE),"-",D1083,"-",E1083,),CONCATENATE("AGr",VLOOKUP(C1083,Listen!$A$2:$D$45,4,FALSE),"-",D1083,"-",E1083)),"keine vollständige ID")</f>
        <v>keine vollständige ID</v>
      </c>
      <c r="B1083" s="301"/>
      <c r="C1083" s="287"/>
      <c r="D1083" s="34"/>
      <c r="E1083" s="306"/>
      <c r="F1083" s="116"/>
      <c r="G1083" s="17"/>
      <c r="H1083" s="17"/>
      <c r="I1083" s="17"/>
      <c r="J1083" s="17"/>
      <c r="K1083" s="17"/>
      <c r="L1083" s="17"/>
      <c r="M1083" s="17"/>
      <c r="N1083" s="17"/>
      <c r="O1083" s="116"/>
      <c r="P1083" s="117">
        <f>IF(D1083&gt;A_Stammdaten!$B$12,0,SUM(G1083,H1083,J1083,L1083:M1083)-SUM(I1083,K1083,N1083:O1083))</f>
        <v>0</v>
      </c>
      <c r="Q1083" s="17"/>
      <c r="R1083" s="17"/>
      <c r="S1083" s="17"/>
      <c r="T1083" s="17"/>
      <c r="U1083" s="62">
        <f t="shared" si="338"/>
        <v>0</v>
      </c>
      <c r="V1083" s="34"/>
      <c r="W1083" s="34"/>
      <c r="X1083" s="34"/>
      <c r="Y1083" s="34"/>
      <c r="Z1083" s="34"/>
      <c r="AA1083" s="63" t="str">
        <f t="shared" si="339"/>
        <v>-</v>
      </c>
      <c r="AB1083" s="63" t="str">
        <f t="shared" si="340"/>
        <v>-</v>
      </c>
      <c r="AC1083" s="63">
        <f>IF(ISBLANK($C1083),0,VLOOKUP($C1083,Listen!$A$2:$C$45,2,FALSE))</f>
        <v>0</v>
      </c>
      <c r="AD1083" s="63">
        <f>IF(ISBLANK($C1083),0,VLOOKUP($C1083,Listen!$A$2:$C$45,3,FALSE))</f>
        <v>0</v>
      </c>
      <c r="AE1083" s="49">
        <f t="shared" si="341"/>
        <v>0</v>
      </c>
      <c r="AF1083" s="49">
        <f t="shared" si="341"/>
        <v>0</v>
      </c>
      <c r="AG1083" s="49">
        <f>IFERROR(IF(OR($V1083&lt;&gt;"Ja",VLOOKUP($C1083,Listen!$A$2:$F$45,5,0)="Nein",D1083&lt;IF(C1083="LNG Anbindungsanlagen gemäß separater Festlegung",2022,2023)),$AC1083,$AA1083),0)</f>
        <v>0</v>
      </c>
      <c r="AH1083" s="49">
        <f>IFERROR(IF(OR($V1083&lt;&gt;"Ja",VLOOKUP($C1083,Listen!$A$2:$F$45,5,0)="Nein",D1083&lt;IF(C1083="LNG Anbindungsanlagen gemäß separater Festlegung",2022,2023)),$AC1083,$AA1083),0)</f>
        <v>0</v>
      </c>
      <c r="AI1083" s="49">
        <f>IFERROR(IF(OR($W1083&lt;&gt;"Ja",VLOOKUP($C1083,Listen!$A$2:$F$45,6,0)="Nein"),$AC1083,$AB1083),0)</f>
        <v>0</v>
      </c>
      <c r="AJ1083" s="49">
        <f>IFERROR(IF(OR($W1083&lt;&gt;"Ja",VLOOKUP($C1083,Listen!$A$2:$F$45,6,0)="Nein"),$AC1083,$AB1083),0)</f>
        <v>0</v>
      </c>
      <c r="AK1083" s="49">
        <f>IFERROR(IF(OR($W1083&lt;&gt;"Ja",VLOOKUP($C1083,Listen!$A$2:$F$45,6,0)="Nein"),$AC1083,$AB1083),0)</f>
        <v>0</v>
      </c>
      <c r="AL1083" s="51">
        <f t="shared" si="342"/>
        <v>0</v>
      </c>
      <c r="AM1083" s="296">
        <f>IFERROR(IF(VLOOKUP($C1083,Listen!$A$2:$F$45,6,0)="Ja",MAX(BC1083:BD1083),D_SAV!$BC1083),0)</f>
        <v>0</v>
      </c>
      <c r="AN1083" s="51">
        <f t="shared" si="343"/>
        <v>0</v>
      </c>
      <c r="AP1083" s="304">
        <f t="shared" si="344"/>
        <v>0</v>
      </c>
      <c r="AQ1083" s="304">
        <f t="shared" si="345"/>
        <v>0</v>
      </c>
      <c r="AR1083" s="304">
        <f t="shared" si="346"/>
        <v>0</v>
      </c>
      <c r="AS1083" s="304">
        <f t="shared" si="347"/>
        <v>0</v>
      </c>
      <c r="AT1083" s="304">
        <f t="shared" si="348"/>
        <v>0</v>
      </c>
      <c r="AU1083" s="304">
        <f t="shared" si="349"/>
        <v>0</v>
      </c>
      <c r="AV1083" s="304">
        <f t="shared" si="350"/>
        <v>0</v>
      </c>
      <c r="AW1083" s="304">
        <f t="shared" si="351"/>
        <v>0</v>
      </c>
      <c r="AX1083" s="304">
        <f t="shared" si="352"/>
        <v>0</v>
      </c>
      <c r="AY1083" s="304">
        <f t="shared" si="353"/>
        <v>0</v>
      </c>
      <c r="AZ1083" s="304">
        <f t="shared" si="354"/>
        <v>0</v>
      </c>
      <c r="BA1083" s="304">
        <f t="shared" si="355"/>
        <v>0</v>
      </c>
      <c r="BB1083" s="304">
        <f t="shared" si="356"/>
        <v>0</v>
      </c>
      <c r="BC1083" s="304">
        <f t="shared" si="357"/>
        <v>0</v>
      </c>
      <c r="BD1083" s="304">
        <f t="shared" si="358"/>
        <v>0</v>
      </c>
      <c r="BE1083" s="304">
        <f>IFERROR(IF(VLOOKUP($C1083,Listen!$A$2:$F$45,6,0)="Ja",BB1083-MAX(BC1083:BD1083),BB1083-BC1083),0)</f>
        <v>0</v>
      </c>
    </row>
    <row r="1084" spans="1:57" x14ac:dyDescent="0.25">
      <c r="A1084" s="320" t="str">
        <f>IF(AND(D1084&lt;&gt;0,C1084&lt;&gt;0,E1084&lt;&gt;0),IF(B1084&lt;&gt;0,CONCATENATE(B1084,"-AGr",VLOOKUP(C1084,Listen!$A$2:$D$45,4,FALSE),"-",D1084,"-",E1084,),CONCATENATE("AGr",VLOOKUP(C1084,Listen!$A$2:$D$45,4,FALSE),"-",D1084,"-",E1084)),"keine vollständige ID")</f>
        <v>keine vollständige ID</v>
      </c>
      <c r="B1084" s="301"/>
      <c r="C1084" s="287"/>
      <c r="D1084" s="34"/>
      <c r="E1084" s="306"/>
      <c r="F1084" s="116"/>
      <c r="G1084" s="17"/>
      <c r="H1084" s="17"/>
      <c r="I1084" s="17"/>
      <c r="J1084" s="17"/>
      <c r="K1084" s="17"/>
      <c r="L1084" s="17"/>
      <c r="M1084" s="17"/>
      <c r="N1084" s="17"/>
      <c r="O1084" s="116"/>
      <c r="P1084" s="117">
        <f>IF(D1084&gt;A_Stammdaten!$B$12,0,SUM(G1084,H1084,J1084,L1084:M1084)-SUM(I1084,K1084,N1084:O1084))</f>
        <v>0</v>
      </c>
      <c r="Q1084" s="17"/>
      <c r="R1084" s="17"/>
      <c r="S1084" s="17"/>
      <c r="T1084" s="17"/>
      <c r="U1084" s="62">
        <f t="shared" si="338"/>
        <v>0</v>
      </c>
      <c r="V1084" s="34"/>
      <c r="W1084" s="34"/>
      <c r="X1084" s="34"/>
      <c r="Y1084" s="34"/>
      <c r="Z1084" s="34"/>
      <c r="AA1084" s="63" t="str">
        <f t="shared" si="339"/>
        <v>-</v>
      </c>
      <c r="AB1084" s="63" t="str">
        <f t="shared" si="340"/>
        <v>-</v>
      </c>
      <c r="AC1084" s="63">
        <f>IF(ISBLANK($C1084),0,VLOOKUP($C1084,Listen!$A$2:$C$45,2,FALSE))</f>
        <v>0</v>
      </c>
      <c r="AD1084" s="63">
        <f>IF(ISBLANK($C1084),0,VLOOKUP($C1084,Listen!$A$2:$C$45,3,FALSE))</f>
        <v>0</v>
      </c>
      <c r="AE1084" s="49">
        <f t="shared" si="341"/>
        <v>0</v>
      </c>
      <c r="AF1084" s="49">
        <f t="shared" si="341"/>
        <v>0</v>
      </c>
      <c r="AG1084" s="49">
        <f>IFERROR(IF(OR($V1084&lt;&gt;"Ja",VLOOKUP($C1084,Listen!$A$2:$F$45,5,0)="Nein",D1084&lt;IF(C1084="LNG Anbindungsanlagen gemäß separater Festlegung",2022,2023)),$AC1084,$AA1084),0)</f>
        <v>0</v>
      </c>
      <c r="AH1084" s="49">
        <f>IFERROR(IF(OR($V1084&lt;&gt;"Ja",VLOOKUP($C1084,Listen!$A$2:$F$45,5,0)="Nein",D1084&lt;IF(C1084="LNG Anbindungsanlagen gemäß separater Festlegung",2022,2023)),$AC1084,$AA1084),0)</f>
        <v>0</v>
      </c>
      <c r="AI1084" s="49">
        <f>IFERROR(IF(OR($W1084&lt;&gt;"Ja",VLOOKUP($C1084,Listen!$A$2:$F$45,6,0)="Nein"),$AC1084,$AB1084),0)</f>
        <v>0</v>
      </c>
      <c r="AJ1084" s="49">
        <f>IFERROR(IF(OR($W1084&lt;&gt;"Ja",VLOOKUP($C1084,Listen!$A$2:$F$45,6,0)="Nein"),$AC1084,$AB1084),0)</f>
        <v>0</v>
      </c>
      <c r="AK1084" s="49">
        <f>IFERROR(IF(OR($W1084&lt;&gt;"Ja",VLOOKUP($C1084,Listen!$A$2:$F$45,6,0)="Nein"),$AC1084,$AB1084),0)</f>
        <v>0</v>
      </c>
      <c r="AL1084" s="51">
        <f t="shared" si="342"/>
        <v>0</v>
      </c>
      <c r="AM1084" s="296">
        <f>IFERROR(IF(VLOOKUP($C1084,Listen!$A$2:$F$45,6,0)="Ja",MAX(BC1084:BD1084),D_SAV!$BC1084),0)</f>
        <v>0</v>
      </c>
      <c r="AN1084" s="51">
        <f t="shared" si="343"/>
        <v>0</v>
      </c>
      <c r="AP1084" s="304">
        <f t="shared" si="344"/>
        <v>0</v>
      </c>
      <c r="AQ1084" s="304">
        <f t="shared" si="345"/>
        <v>0</v>
      </c>
      <c r="AR1084" s="304">
        <f t="shared" si="346"/>
        <v>0</v>
      </c>
      <c r="AS1084" s="304">
        <f t="shared" si="347"/>
        <v>0</v>
      </c>
      <c r="AT1084" s="304">
        <f t="shared" si="348"/>
        <v>0</v>
      </c>
      <c r="AU1084" s="304">
        <f t="shared" si="349"/>
        <v>0</v>
      </c>
      <c r="AV1084" s="304">
        <f t="shared" si="350"/>
        <v>0</v>
      </c>
      <c r="AW1084" s="304">
        <f t="shared" si="351"/>
        <v>0</v>
      </c>
      <c r="AX1084" s="304">
        <f t="shared" si="352"/>
        <v>0</v>
      </c>
      <c r="AY1084" s="304">
        <f t="shared" si="353"/>
        <v>0</v>
      </c>
      <c r="AZ1084" s="304">
        <f t="shared" si="354"/>
        <v>0</v>
      </c>
      <c r="BA1084" s="304">
        <f t="shared" si="355"/>
        <v>0</v>
      </c>
      <c r="BB1084" s="304">
        <f t="shared" si="356"/>
        <v>0</v>
      </c>
      <c r="BC1084" s="304">
        <f t="shared" si="357"/>
        <v>0</v>
      </c>
      <c r="BD1084" s="304">
        <f t="shared" si="358"/>
        <v>0</v>
      </c>
      <c r="BE1084" s="304">
        <f>IFERROR(IF(VLOOKUP($C1084,Listen!$A$2:$F$45,6,0)="Ja",BB1084-MAX(BC1084:BD1084),BB1084-BC1084),0)</f>
        <v>0</v>
      </c>
    </row>
    <row r="1085" spans="1:57" x14ac:dyDescent="0.25">
      <c r="A1085" s="320" t="str">
        <f>IF(AND(D1085&lt;&gt;0,C1085&lt;&gt;0,E1085&lt;&gt;0),IF(B1085&lt;&gt;0,CONCATENATE(B1085,"-AGr",VLOOKUP(C1085,Listen!$A$2:$D$45,4,FALSE),"-",D1085,"-",E1085,),CONCATENATE("AGr",VLOOKUP(C1085,Listen!$A$2:$D$45,4,FALSE),"-",D1085,"-",E1085)),"keine vollständige ID")</f>
        <v>keine vollständige ID</v>
      </c>
      <c r="B1085" s="301"/>
      <c r="C1085" s="287"/>
      <c r="D1085" s="34"/>
      <c r="E1085" s="306"/>
      <c r="F1085" s="116"/>
      <c r="G1085" s="17"/>
      <c r="H1085" s="17"/>
      <c r="I1085" s="17"/>
      <c r="J1085" s="17"/>
      <c r="K1085" s="17"/>
      <c r="L1085" s="17"/>
      <c r="M1085" s="17"/>
      <c r="N1085" s="17"/>
      <c r="O1085" s="116"/>
      <c r="P1085" s="117">
        <f>IF(D1085&gt;A_Stammdaten!$B$12,0,SUM(G1085,H1085,J1085,L1085:M1085)-SUM(I1085,K1085,N1085:O1085))</f>
        <v>0</v>
      </c>
      <c r="Q1085" s="17"/>
      <c r="R1085" s="17"/>
      <c r="S1085" s="17"/>
      <c r="T1085" s="17"/>
      <c r="U1085" s="62">
        <f t="shared" si="338"/>
        <v>0</v>
      </c>
      <c r="V1085" s="34"/>
      <c r="W1085" s="34"/>
      <c r="X1085" s="34"/>
      <c r="Y1085" s="34"/>
      <c r="Z1085" s="34"/>
      <c r="AA1085" s="63" t="str">
        <f t="shared" si="339"/>
        <v>-</v>
      </c>
      <c r="AB1085" s="63" t="str">
        <f t="shared" si="340"/>
        <v>-</v>
      </c>
      <c r="AC1085" s="63">
        <f>IF(ISBLANK($C1085),0,VLOOKUP($C1085,Listen!$A$2:$C$45,2,FALSE))</f>
        <v>0</v>
      </c>
      <c r="AD1085" s="63">
        <f>IF(ISBLANK($C1085),0,VLOOKUP($C1085,Listen!$A$2:$C$45,3,FALSE))</f>
        <v>0</v>
      </c>
      <c r="AE1085" s="49">
        <f t="shared" si="341"/>
        <v>0</v>
      </c>
      <c r="AF1085" s="49">
        <f t="shared" si="341"/>
        <v>0</v>
      </c>
      <c r="AG1085" s="49">
        <f>IFERROR(IF(OR($V1085&lt;&gt;"Ja",VLOOKUP($C1085,Listen!$A$2:$F$45,5,0)="Nein",D1085&lt;IF(C1085="LNG Anbindungsanlagen gemäß separater Festlegung",2022,2023)),$AC1085,$AA1085),0)</f>
        <v>0</v>
      </c>
      <c r="AH1085" s="49">
        <f>IFERROR(IF(OR($V1085&lt;&gt;"Ja",VLOOKUP($C1085,Listen!$A$2:$F$45,5,0)="Nein",D1085&lt;IF(C1085="LNG Anbindungsanlagen gemäß separater Festlegung",2022,2023)),$AC1085,$AA1085),0)</f>
        <v>0</v>
      </c>
      <c r="AI1085" s="49">
        <f>IFERROR(IF(OR($W1085&lt;&gt;"Ja",VLOOKUP($C1085,Listen!$A$2:$F$45,6,0)="Nein"),$AC1085,$AB1085),0)</f>
        <v>0</v>
      </c>
      <c r="AJ1085" s="49">
        <f>IFERROR(IF(OR($W1085&lt;&gt;"Ja",VLOOKUP($C1085,Listen!$A$2:$F$45,6,0)="Nein"),$AC1085,$AB1085),0)</f>
        <v>0</v>
      </c>
      <c r="AK1085" s="49">
        <f>IFERROR(IF(OR($W1085&lt;&gt;"Ja",VLOOKUP($C1085,Listen!$A$2:$F$45,6,0)="Nein"),$AC1085,$AB1085),0)</f>
        <v>0</v>
      </c>
      <c r="AL1085" s="51">
        <f t="shared" si="342"/>
        <v>0</v>
      </c>
      <c r="AM1085" s="296">
        <f>IFERROR(IF(VLOOKUP($C1085,Listen!$A$2:$F$45,6,0)="Ja",MAX(BC1085:BD1085),D_SAV!$BC1085),0)</f>
        <v>0</v>
      </c>
      <c r="AN1085" s="51">
        <f t="shared" si="343"/>
        <v>0</v>
      </c>
      <c r="AP1085" s="304">
        <f t="shared" si="344"/>
        <v>0</v>
      </c>
      <c r="AQ1085" s="304">
        <f t="shared" si="345"/>
        <v>0</v>
      </c>
      <c r="AR1085" s="304">
        <f t="shared" si="346"/>
        <v>0</v>
      </c>
      <c r="AS1085" s="304">
        <f t="shared" si="347"/>
        <v>0</v>
      </c>
      <c r="AT1085" s="304">
        <f t="shared" si="348"/>
        <v>0</v>
      </c>
      <c r="AU1085" s="304">
        <f t="shared" si="349"/>
        <v>0</v>
      </c>
      <c r="AV1085" s="304">
        <f t="shared" si="350"/>
        <v>0</v>
      </c>
      <c r="AW1085" s="304">
        <f t="shared" si="351"/>
        <v>0</v>
      </c>
      <c r="AX1085" s="304">
        <f t="shared" si="352"/>
        <v>0</v>
      </c>
      <c r="AY1085" s="304">
        <f t="shared" si="353"/>
        <v>0</v>
      </c>
      <c r="AZ1085" s="304">
        <f t="shared" si="354"/>
        <v>0</v>
      </c>
      <c r="BA1085" s="304">
        <f t="shared" si="355"/>
        <v>0</v>
      </c>
      <c r="BB1085" s="304">
        <f t="shared" si="356"/>
        <v>0</v>
      </c>
      <c r="BC1085" s="304">
        <f t="shared" si="357"/>
        <v>0</v>
      </c>
      <c r="BD1085" s="304">
        <f t="shared" si="358"/>
        <v>0</v>
      </c>
      <c r="BE1085" s="304">
        <f>IFERROR(IF(VLOOKUP($C1085,Listen!$A$2:$F$45,6,0)="Ja",BB1085-MAX(BC1085:BD1085),BB1085-BC1085),0)</f>
        <v>0</v>
      </c>
    </row>
    <row r="1086" spans="1:57" x14ac:dyDescent="0.25">
      <c r="A1086" s="320" t="str">
        <f>IF(AND(D1086&lt;&gt;0,C1086&lt;&gt;0,E1086&lt;&gt;0),IF(B1086&lt;&gt;0,CONCATENATE(B1086,"-AGr",VLOOKUP(C1086,Listen!$A$2:$D$45,4,FALSE),"-",D1086,"-",E1086,),CONCATENATE("AGr",VLOOKUP(C1086,Listen!$A$2:$D$45,4,FALSE),"-",D1086,"-",E1086)),"keine vollständige ID")</f>
        <v>keine vollständige ID</v>
      </c>
      <c r="B1086" s="301"/>
      <c r="C1086" s="287"/>
      <c r="D1086" s="34"/>
      <c r="E1086" s="306"/>
      <c r="F1086" s="116"/>
      <c r="G1086" s="17"/>
      <c r="H1086" s="17"/>
      <c r="I1086" s="17"/>
      <c r="J1086" s="17"/>
      <c r="K1086" s="17"/>
      <c r="L1086" s="17"/>
      <c r="M1086" s="17"/>
      <c r="N1086" s="17"/>
      <c r="O1086" s="116"/>
      <c r="P1086" s="117">
        <f>IF(D1086&gt;A_Stammdaten!$B$12,0,SUM(G1086,H1086,J1086,L1086:M1086)-SUM(I1086,K1086,N1086:O1086))</f>
        <v>0</v>
      </c>
      <c r="Q1086" s="17"/>
      <c r="R1086" s="17"/>
      <c r="S1086" s="17"/>
      <c r="T1086" s="17"/>
      <c r="U1086" s="62">
        <f t="shared" si="338"/>
        <v>0</v>
      </c>
      <c r="V1086" s="34"/>
      <c r="W1086" s="34"/>
      <c r="X1086" s="34"/>
      <c r="Y1086" s="34"/>
      <c r="Z1086" s="34"/>
      <c r="AA1086" s="63" t="str">
        <f t="shared" si="339"/>
        <v>-</v>
      </c>
      <c r="AB1086" s="63" t="str">
        <f t="shared" si="340"/>
        <v>-</v>
      </c>
      <c r="AC1086" s="63">
        <f>IF(ISBLANK($C1086),0,VLOOKUP($C1086,Listen!$A$2:$C$45,2,FALSE))</f>
        <v>0</v>
      </c>
      <c r="AD1086" s="63">
        <f>IF(ISBLANK($C1086),0,VLOOKUP($C1086,Listen!$A$2:$C$45,3,FALSE))</f>
        <v>0</v>
      </c>
      <c r="AE1086" s="49">
        <f t="shared" si="341"/>
        <v>0</v>
      </c>
      <c r="AF1086" s="49">
        <f t="shared" si="341"/>
        <v>0</v>
      </c>
      <c r="AG1086" s="49">
        <f>IFERROR(IF(OR($V1086&lt;&gt;"Ja",VLOOKUP($C1086,Listen!$A$2:$F$45,5,0)="Nein",D1086&lt;IF(C1086="LNG Anbindungsanlagen gemäß separater Festlegung",2022,2023)),$AC1086,$AA1086),0)</f>
        <v>0</v>
      </c>
      <c r="AH1086" s="49">
        <f>IFERROR(IF(OR($V1086&lt;&gt;"Ja",VLOOKUP($C1086,Listen!$A$2:$F$45,5,0)="Nein",D1086&lt;IF(C1086="LNG Anbindungsanlagen gemäß separater Festlegung",2022,2023)),$AC1086,$AA1086),0)</f>
        <v>0</v>
      </c>
      <c r="AI1086" s="49">
        <f>IFERROR(IF(OR($W1086&lt;&gt;"Ja",VLOOKUP($C1086,Listen!$A$2:$F$45,6,0)="Nein"),$AC1086,$AB1086),0)</f>
        <v>0</v>
      </c>
      <c r="AJ1086" s="49">
        <f>IFERROR(IF(OR($W1086&lt;&gt;"Ja",VLOOKUP($C1086,Listen!$A$2:$F$45,6,0)="Nein"),$AC1086,$AB1086),0)</f>
        <v>0</v>
      </c>
      <c r="AK1086" s="49">
        <f>IFERROR(IF(OR($W1086&lt;&gt;"Ja",VLOOKUP($C1086,Listen!$A$2:$F$45,6,0)="Nein"),$AC1086,$AB1086),0)</f>
        <v>0</v>
      </c>
      <c r="AL1086" s="51">
        <f t="shared" si="342"/>
        <v>0</v>
      </c>
      <c r="AM1086" s="296">
        <f>IFERROR(IF(VLOOKUP($C1086,Listen!$A$2:$F$45,6,0)="Ja",MAX(BC1086:BD1086),D_SAV!$BC1086),0)</f>
        <v>0</v>
      </c>
      <c r="AN1086" s="51">
        <f t="shared" si="343"/>
        <v>0</v>
      </c>
      <c r="AP1086" s="304">
        <f t="shared" si="344"/>
        <v>0</v>
      </c>
      <c r="AQ1086" s="304">
        <f t="shared" si="345"/>
        <v>0</v>
      </c>
      <c r="AR1086" s="304">
        <f t="shared" si="346"/>
        <v>0</v>
      </c>
      <c r="AS1086" s="304">
        <f t="shared" si="347"/>
        <v>0</v>
      </c>
      <c r="AT1086" s="304">
        <f t="shared" si="348"/>
        <v>0</v>
      </c>
      <c r="AU1086" s="304">
        <f t="shared" si="349"/>
        <v>0</v>
      </c>
      <c r="AV1086" s="304">
        <f t="shared" si="350"/>
        <v>0</v>
      </c>
      <c r="AW1086" s="304">
        <f t="shared" si="351"/>
        <v>0</v>
      </c>
      <c r="AX1086" s="304">
        <f t="shared" si="352"/>
        <v>0</v>
      </c>
      <c r="AY1086" s="304">
        <f t="shared" si="353"/>
        <v>0</v>
      </c>
      <c r="AZ1086" s="304">
        <f t="shared" si="354"/>
        <v>0</v>
      </c>
      <c r="BA1086" s="304">
        <f t="shared" si="355"/>
        <v>0</v>
      </c>
      <c r="BB1086" s="304">
        <f t="shared" si="356"/>
        <v>0</v>
      </c>
      <c r="BC1086" s="304">
        <f t="shared" si="357"/>
        <v>0</v>
      </c>
      <c r="BD1086" s="304">
        <f t="shared" si="358"/>
        <v>0</v>
      </c>
      <c r="BE1086" s="304">
        <f>IFERROR(IF(VLOOKUP($C1086,Listen!$A$2:$F$45,6,0)="Ja",BB1086-MAX(BC1086:BD1086),BB1086-BC1086),0)</f>
        <v>0</v>
      </c>
    </row>
    <row r="1087" spans="1:57" x14ac:dyDescent="0.25">
      <c r="A1087" s="320" t="str">
        <f>IF(AND(D1087&lt;&gt;0,C1087&lt;&gt;0,E1087&lt;&gt;0),IF(B1087&lt;&gt;0,CONCATENATE(B1087,"-AGr",VLOOKUP(C1087,Listen!$A$2:$D$45,4,FALSE),"-",D1087,"-",E1087,),CONCATENATE("AGr",VLOOKUP(C1087,Listen!$A$2:$D$45,4,FALSE),"-",D1087,"-",E1087)),"keine vollständige ID")</f>
        <v>keine vollständige ID</v>
      </c>
      <c r="B1087" s="301"/>
      <c r="C1087" s="287"/>
      <c r="D1087" s="34"/>
      <c r="E1087" s="306"/>
      <c r="F1087" s="116"/>
      <c r="G1087" s="17"/>
      <c r="H1087" s="17"/>
      <c r="I1087" s="17"/>
      <c r="J1087" s="17"/>
      <c r="K1087" s="17"/>
      <c r="L1087" s="17"/>
      <c r="M1087" s="17"/>
      <c r="N1087" s="17"/>
      <c r="O1087" s="116"/>
      <c r="P1087" s="117">
        <f>IF(D1087&gt;A_Stammdaten!$B$12,0,SUM(G1087,H1087,J1087,L1087:M1087)-SUM(I1087,K1087,N1087:O1087))</f>
        <v>0</v>
      </c>
      <c r="Q1087" s="17"/>
      <c r="R1087" s="17"/>
      <c r="S1087" s="17"/>
      <c r="T1087" s="17"/>
      <c r="U1087" s="62">
        <f t="shared" si="338"/>
        <v>0</v>
      </c>
      <c r="V1087" s="34"/>
      <c r="W1087" s="34"/>
      <c r="X1087" s="34"/>
      <c r="Y1087" s="34"/>
      <c r="Z1087" s="34"/>
      <c r="AA1087" s="63" t="str">
        <f t="shared" si="339"/>
        <v>-</v>
      </c>
      <c r="AB1087" s="63" t="str">
        <f t="shared" si="340"/>
        <v>-</v>
      </c>
      <c r="AC1087" s="63">
        <f>IF(ISBLANK($C1087),0,VLOOKUP($C1087,Listen!$A$2:$C$45,2,FALSE))</f>
        <v>0</v>
      </c>
      <c r="AD1087" s="63">
        <f>IF(ISBLANK($C1087),0,VLOOKUP($C1087,Listen!$A$2:$C$45,3,FALSE))</f>
        <v>0</v>
      </c>
      <c r="AE1087" s="49">
        <f t="shared" si="341"/>
        <v>0</v>
      </c>
      <c r="AF1087" s="49">
        <f t="shared" si="341"/>
        <v>0</v>
      </c>
      <c r="AG1087" s="49">
        <f>IFERROR(IF(OR($V1087&lt;&gt;"Ja",VLOOKUP($C1087,Listen!$A$2:$F$45,5,0)="Nein",D1087&lt;IF(C1087="LNG Anbindungsanlagen gemäß separater Festlegung",2022,2023)),$AC1087,$AA1087),0)</f>
        <v>0</v>
      </c>
      <c r="AH1087" s="49">
        <f>IFERROR(IF(OR($V1087&lt;&gt;"Ja",VLOOKUP($C1087,Listen!$A$2:$F$45,5,0)="Nein",D1087&lt;IF(C1087="LNG Anbindungsanlagen gemäß separater Festlegung",2022,2023)),$AC1087,$AA1087),0)</f>
        <v>0</v>
      </c>
      <c r="AI1087" s="49">
        <f>IFERROR(IF(OR($W1087&lt;&gt;"Ja",VLOOKUP($C1087,Listen!$A$2:$F$45,6,0)="Nein"),$AC1087,$AB1087),0)</f>
        <v>0</v>
      </c>
      <c r="AJ1087" s="49">
        <f>IFERROR(IF(OR($W1087&lt;&gt;"Ja",VLOOKUP($C1087,Listen!$A$2:$F$45,6,0)="Nein"),$AC1087,$AB1087),0)</f>
        <v>0</v>
      </c>
      <c r="AK1087" s="49">
        <f>IFERROR(IF(OR($W1087&lt;&gt;"Ja",VLOOKUP($C1087,Listen!$A$2:$F$45,6,0)="Nein"),$AC1087,$AB1087),0)</f>
        <v>0</v>
      </c>
      <c r="AL1087" s="51">
        <f t="shared" si="342"/>
        <v>0</v>
      </c>
      <c r="AM1087" s="296">
        <f>IFERROR(IF(VLOOKUP($C1087,Listen!$A$2:$F$45,6,0)="Ja",MAX(BC1087:BD1087),D_SAV!$BC1087),0)</f>
        <v>0</v>
      </c>
      <c r="AN1087" s="51">
        <f t="shared" si="343"/>
        <v>0</v>
      </c>
      <c r="AP1087" s="304">
        <f t="shared" si="344"/>
        <v>0</v>
      </c>
      <c r="AQ1087" s="304">
        <f t="shared" si="345"/>
        <v>0</v>
      </c>
      <c r="AR1087" s="304">
        <f t="shared" si="346"/>
        <v>0</v>
      </c>
      <c r="AS1087" s="304">
        <f t="shared" si="347"/>
        <v>0</v>
      </c>
      <c r="AT1087" s="304">
        <f t="shared" si="348"/>
        <v>0</v>
      </c>
      <c r="AU1087" s="304">
        <f t="shared" si="349"/>
        <v>0</v>
      </c>
      <c r="AV1087" s="304">
        <f t="shared" si="350"/>
        <v>0</v>
      </c>
      <c r="AW1087" s="304">
        <f t="shared" si="351"/>
        <v>0</v>
      </c>
      <c r="AX1087" s="304">
        <f t="shared" si="352"/>
        <v>0</v>
      </c>
      <c r="AY1087" s="304">
        <f t="shared" si="353"/>
        <v>0</v>
      </c>
      <c r="AZ1087" s="304">
        <f t="shared" si="354"/>
        <v>0</v>
      </c>
      <c r="BA1087" s="304">
        <f t="shared" si="355"/>
        <v>0</v>
      </c>
      <c r="BB1087" s="304">
        <f t="shared" si="356"/>
        <v>0</v>
      </c>
      <c r="BC1087" s="304">
        <f t="shared" si="357"/>
        <v>0</v>
      </c>
      <c r="BD1087" s="304">
        <f t="shared" si="358"/>
        <v>0</v>
      </c>
      <c r="BE1087" s="304">
        <f>IFERROR(IF(VLOOKUP($C1087,Listen!$A$2:$F$45,6,0)="Ja",BB1087-MAX(BC1087:BD1087),BB1087-BC1087),0)</f>
        <v>0</v>
      </c>
    </row>
    <row r="1088" spans="1:57" x14ac:dyDescent="0.25">
      <c r="A1088" s="320" t="str">
        <f>IF(AND(D1088&lt;&gt;0,C1088&lt;&gt;0,E1088&lt;&gt;0),IF(B1088&lt;&gt;0,CONCATENATE(B1088,"-AGr",VLOOKUP(C1088,Listen!$A$2:$D$45,4,FALSE),"-",D1088,"-",E1088,),CONCATENATE("AGr",VLOOKUP(C1088,Listen!$A$2:$D$45,4,FALSE),"-",D1088,"-",E1088)),"keine vollständige ID")</f>
        <v>keine vollständige ID</v>
      </c>
      <c r="B1088" s="301"/>
      <c r="C1088" s="287"/>
      <c r="D1088" s="34"/>
      <c r="E1088" s="306"/>
      <c r="F1088" s="116"/>
      <c r="G1088" s="17"/>
      <c r="H1088" s="17"/>
      <c r="I1088" s="17"/>
      <c r="J1088" s="17"/>
      <c r="K1088" s="17"/>
      <c r="L1088" s="17"/>
      <c r="M1088" s="17"/>
      <c r="N1088" s="17"/>
      <c r="O1088" s="116"/>
      <c r="P1088" s="117">
        <f>IF(D1088&gt;A_Stammdaten!$B$12,0,SUM(G1088,H1088,J1088,L1088:M1088)-SUM(I1088,K1088,N1088:O1088))</f>
        <v>0</v>
      </c>
      <c r="Q1088" s="17"/>
      <c r="R1088" s="17"/>
      <c r="S1088" s="17"/>
      <c r="T1088" s="17"/>
      <c r="U1088" s="62">
        <f t="shared" si="338"/>
        <v>0</v>
      </c>
      <c r="V1088" s="34"/>
      <c r="W1088" s="34"/>
      <c r="X1088" s="34"/>
      <c r="Y1088" s="34"/>
      <c r="Z1088" s="34"/>
      <c r="AA1088" s="63" t="str">
        <f t="shared" si="339"/>
        <v>-</v>
      </c>
      <c r="AB1088" s="63" t="str">
        <f t="shared" si="340"/>
        <v>-</v>
      </c>
      <c r="AC1088" s="63">
        <f>IF(ISBLANK($C1088),0,VLOOKUP($C1088,Listen!$A$2:$C$45,2,FALSE))</f>
        <v>0</v>
      </c>
      <c r="AD1088" s="63">
        <f>IF(ISBLANK($C1088),0,VLOOKUP($C1088,Listen!$A$2:$C$45,3,FALSE))</f>
        <v>0</v>
      </c>
      <c r="AE1088" s="49">
        <f t="shared" si="341"/>
        <v>0</v>
      </c>
      <c r="AF1088" s="49">
        <f t="shared" si="341"/>
        <v>0</v>
      </c>
      <c r="AG1088" s="49">
        <f>IFERROR(IF(OR($V1088&lt;&gt;"Ja",VLOOKUP($C1088,Listen!$A$2:$F$45,5,0)="Nein",D1088&lt;IF(C1088="LNG Anbindungsanlagen gemäß separater Festlegung",2022,2023)),$AC1088,$AA1088),0)</f>
        <v>0</v>
      </c>
      <c r="AH1088" s="49">
        <f>IFERROR(IF(OR($V1088&lt;&gt;"Ja",VLOOKUP($C1088,Listen!$A$2:$F$45,5,0)="Nein",D1088&lt;IF(C1088="LNG Anbindungsanlagen gemäß separater Festlegung",2022,2023)),$AC1088,$AA1088),0)</f>
        <v>0</v>
      </c>
      <c r="AI1088" s="49">
        <f>IFERROR(IF(OR($W1088&lt;&gt;"Ja",VLOOKUP($C1088,Listen!$A$2:$F$45,6,0)="Nein"),$AC1088,$AB1088),0)</f>
        <v>0</v>
      </c>
      <c r="AJ1088" s="49">
        <f>IFERROR(IF(OR($W1088&lt;&gt;"Ja",VLOOKUP($C1088,Listen!$A$2:$F$45,6,0)="Nein"),$AC1088,$AB1088),0)</f>
        <v>0</v>
      </c>
      <c r="AK1088" s="49">
        <f>IFERROR(IF(OR($W1088&lt;&gt;"Ja",VLOOKUP($C1088,Listen!$A$2:$F$45,6,0)="Nein"),$AC1088,$AB1088),0)</f>
        <v>0</v>
      </c>
      <c r="AL1088" s="51">
        <f t="shared" si="342"/>
        <v>0</v>
      </c>
      <c r="AM1088" s="296">
        <f>IFERROR(IF(VLOOKUP($C1088,Listen!$A$2:$F$45,6,0)="Ja",MAX(BC1088:BD1088),D_SAV!$BC1088),0)</f>
        <v>0</v>
      </c>
      <c r="AN1088" s="51">
        <f t="shared" si="343"/>
        <v>0</v>
      </c>
      <c r="AP1088" s="304">
        <f t="shared" si="344"/>
        <v>0</v>
      </c>
      <c r="AQ1088" s="304">
        <f t="shared" si="345"/>
        <v>0</v>
      </c>
      <c r="AR1088" s="304">
        <f t="shared" si="346"/>
        <v>0</v>
      </c>
      <c r="AS1088" s="304">
        <f t="shared" si="347"/>
        <v>0</v>
      </c>
      <c r="AT1088" s="304">
        <f t="shared" si="348"/>
        <v>0</v>
      </c>
      <c r="AU1088" s="304">
        <f t="shared" si="349"/>
        <v>0</v>
      </c>
      <c r="AV1088" s="304">
        <f t="shared" si="350"/>
        <v>0</v>
      </c>
      <c r="AW1088" s="304">
        <f t="shared" si="351"/>
        <v>0</v>
      </c>
      <c r="AX1088" s="304">
        <f t="shared" si="352"/>
        <v>0</v>
      </c>
      <c r="AY1088" s="304">
        <f t="shared" si="353"/>
        <v>0</v>
      </c>
      <c r="AZ1088" s="304">
        <f t="shared" si="354"/>
        <v>0</v>
      </c>
      <c r="BA1088" s="304">
        <f t="shared" si="355"/>
        <v>0</v>
      </c>
      <c r="BB1088" s="304">
        <f t="shared" si="356"/>
        <v>0</v>
      </c>
      <c r="BC1088" s="304">
        <f t="shared" si="357"/>
        <v>0</v>
      </c>
      <c r="BD1088" s="304">
        <f t="shared" si="358"/>
        <v>0</v>
      </c>
      <c r="BE1088" s="304">
        <f>IFERROR(IF(VLOOKUP($C1088,Listen!$A$2:$F$45,6,0)="Ja",BB1088-MAX(BC1088:BD1088),BB1088-BC1088),0)</f>
        <v>0</v>
      </c>
    </row>
    <row r="1089" spans="1:57" x14ac:dyDescent="0.25">
      <c r="A1089" s="320" t="str">
        <f>IF(AND(D1089&lt;&gt;0,C1089&lt;&gt;0,E1089&lt;&gt;0),IF(B1089&lt;&gt;0,CONCATENATE(B1089,"-AGr",VLOOKUP(C1089,Listen!$A$2:$D$45,4,FALSE),"-",D1089,"-",E1089,),CONCATENATE("AGr",VLOOKUP(C1089,Listen!$A$2:$D$45,4,FALSE),"-",D1089,"-",E1089)),"keine vollständige ID")</f>
        <v>keine vollständige ID</v>
      </c>
      <c r="B1089" s="301"/>
      <c r="C1089" s="287"/>
      <c r="D1089" s="34"/>
      <c r="E1089" s="306"/>
      <c r="F1089" s="116"/>
      <c r="G1089" s="17"/>
      <c r="H1089" s="17"/>
      <c r="I1089" s="17"/>
      <c r="J1089" s="17"/>
      <c r="K1089" s="17"/>
      <c r="L1089" s="17"/>
      <c r="M1089" s="17"/>
      <c r="N1089" s="17"/>
      <c r="O1089" s="116"/>
      <c r="P1089" s="117">
        <f>IF(D1089&gt;A_Stammdaten!$B$12,0,SUM(G1089,H1089,J1089,L1089:M1089)-SUM(I1089,K1089,N1089:O1089))</f>
        <v>0</v>
      </c>
      <c r="Q1089" s="17"/>
      <c r="R1089" s="17"/>
      <c r="S1089" s="17"/>
      <c r="T1089" s="17"/>
      <c r="U1089" s="62">
        <f t="shared" si="338"/>
        <v>0</v>
      </c>
      <c r="V1089" s="34"/>
      <c r="W1089" s="34"/>
      <c r="X1089" s="34"/>
      <c r="Y1089" s="34"/>
      <c r="Z1089" s="34"/>
      <c r="AA1089" s="63" t="str">
        <f t="shared" si="339"/>
        <v>-</v>
      </c>
      <c r="AB1089" s="63" t="str">
        <f t="shared" si="340"/>
        <v>-</v>
      </c>
      <c r="AC1089" s="63">
        <f>IF(ISBLANK($C1089),0,VLOOKUP($C1089,Listen!$A$2:$C$45,2,FALSE))</f>
        <v>0</v>
      </c>
      <c r="AD1089" s="63">
        <f>IF(ISBLANK($C1089),0,VLOOKUP($C1089,Listen!$A$2:$C$45,3,FALSE))</f>
        <v>0</v>
      </c>
      <c r="AE1089" s="49">
        <f t="shared" si="341"/>
        <v>0</v>
      </c>
      <c r="AF1089" s="49">
        <f t="shared" si="341"/>
        <v>0</v>
      </c>
      <c r="AG1089" s="49">
        <f>IFERROR(IF(OR($V1089&lt;&gt;"Ja",VLOOKUP($C1089,Listen!$A$2:$F$45,5,0)="Nein",D1089&lt;IF(C1089="LNG Anbindungsanlagen gemäß separater Festlegung",2022,2023)),$AC1089,$AA1089),0)</f>
        <v>0</v>
      </c>
      <c r="AH1089" s="49">
        <f>IFERROR(IF(OR($V1089&lt;&gt;"Ja",VLOOKUP($C1089,Listen!$A$2:$F$45,5,0)="Nein",D1089&lt;IF(C1089="LNG Anbindungsanlagen gemäß separater Festlegung",2022,2023)),$AC1089,$AA1089),0)</f>
        <v>0</v>
      </c>
      <c r="AI1089" s="49">
        <f>IFERROR(IF(OR($W1089&lt;&gt;"Ja",VLOOKUP($C1089,Listen!$A$2:$F$45,6,0)="Nein"),$AC1089,$AB1089),0)</f>
        <v>0</v>
      </c>
      <c r="AJ1089" s="49">
        <f>IFERROR(IF(OR($W1089&lt;&gt;"Ja",VLOOKUP($C1089,Listen!$A$2:$F$45,6,0)="Nein"),$AC1089,$AB1089),0)</f>
        <v>0</v>
      </c>
      <c r="AK1089" s="49">
        <f>IFERROR(IF(OR($W1089&lt;&gt;"Ja",VLOOKUP($C1089,Listen!$A$2:$F$45,6,0)="Nein"),$AC1089,$AB1089),0)</f>
        <v>0</v>
      </c>
      <c r="AL1089" s="51">
        <f t="shared" si="342"/>
        <v>0</v>
      </c>
      <c r="AM1089" s="296">
        <f>IFERROR(IF(VLOOKUP($C1089,Listen!$A$2:$F$45,6,0)="Ja",MAX(BC1089:BD1089),D_SAV!$BC1089),0)</f>
        <v>0</v>
      </c>
      <c r="AN1089" s="51">
        <f t="shared" si="343"/>
        <v>0</v>
      </c>
      <c r="AP1089" s="304">
        <f t="shared" si="344"/>
        <v>0</v>
      </c>
      <c r="AQ1089" s="304">
        <f t="shared" si="345"/>
        <v>0</v>
      </c>
      <c r="AR1089" s="304">
        <f t="shared" si="346"/>
        <v>0</v>
      </c>
      <c r="AS1089" s="304">
        <f t="shared" si="347"/>
        <v>0</v>
      </c>
      <c r="AT1089" s="304">
        <f t="shared" si="348"/>
        <v>0</v>
      </c>
      <c r="AU1089" s="304">
        <f t="shared" si="349"/>
        <v>0</v>
      </c>
      <c r="AV1089" s="304">
        <f t="shared" si="350"/>
        <v>0</v>
      </c>
      <c r="AW1089" s="304">
        <f t="shared" si="351"/>
        <v>0</v>
      </c>
      <c r="AX1089" s="304">
        <f t="shared" si="352"/>
        <v>0</v>
      </c>
      <c r="AY1089" s="304">
        <f t="shared" si="353"/>
        <v>0</v>
      </c>
      <c r="AZ1089" s="304">
        <f t="shared" si="354"/>
        <v>0</v>
      </c>
      <c r="BA1089" s="304">
        <f t="shared" si="355"/>
        <v>0</v>
      </c>
      <c r="BB1089" s="304">
        <f t="shared" si="356"/>
        <v>0</v>
      </c>
      <c r="BC1089" s="304">
        <f t="shared" si="357"/>
        <v>0</v>
      </c>
      <c r="BD1089" s="304">
        <f t="shared" si="358"/>
        <v>0</v>
      </c>
      <c r="BE1089" s="304">
        <f>IFERROR(IF(VLOOKUP($C1089,Listen!$A$2:$F$45,6,0)="Ja",BB1089-MAX(BC1089:BD1089),BB1089-BC1089),0)</f>
        <v>0</v>
      </c>
    </row>
    <row r="1090" spans="1:57" x14ac:dyDescent="0.25">
      <c r="A1090" s="320" t="str">
        <f>IF(AND(D1090&lt;&gt;0,C1090&lt;&gt;0,E1090&lt;&gt;0),IF(B1090&lt;&gt;0,CONCATENATE(B1090,"-AGr",VLOOKUP(C1090,Listen!$A$2:$D$45,4,FALSE),"-",D1090,"-",E1090,),CONCATENATE("AGr",VLOOKUP(C1090,Listen!$A$2:$D$45,4,FALSE),"-",D1090,"-",E1090)),"keine vollständige ID")</f>
        <v>keine vollständige ID</v>
      </c>
      <c r="B1090" s="301"/>
      <c r="C1090" s="287"/>
      <c r="D1090" s="34"/>
      <c r="E1090" s="306"/>
      <c r="F1090" s="116"/>
      <c r="G1090" s="17"/>
      <c r="H1090" s="17"/>
      <c r="I1090" s="17"/>
      <c r="J1090" s="17"/>
      <c r="K1090" s="17"/>
      <c r="L1090" s="17"/>
      <c r="M1090" s="17"/>
      <c r="N1090" s="17"/>
      <c r="O1090" s="116"/>
      <c r="P1090" s="117">
        <f>IF(D1090&gt;A_Stammdaten!$B$12,0,SUM(G1090,H1090,J1090,L1090:M1090)-SUM(I1090,K1090,N1090:O1090))</f>
        <v>0</v>
      </c>
      <c r="Q1090" s="17"/>
      <c r="R1090" s="17"/>
      <c r="S1090" s="17"/>
      <c r="T1090" s="17"/>
      <c r="U1090" s="62">
        <f t="shared" si="338"/>
        <v>0</v>
      </c>
      <c r="V1090" s="34"/>
      <c r="W1090" s="34"/>
      <c r="X1090" s="34"/>
      <c r="Y1090" s="34"/>
      <c r="Z1090" s="34"/>
      <c r="AA1090" s="63" t="str">
        <f t="shared" si="339"/>
        <v>-</v>
      </c>
      <c r="AB1090" s="63" t="str">
        <f t="shared" si="340"/>
        <v>-</v>
      </c>
      <c r="AC1090" s="63">
        <f>IF(ISBLANK($C1090),0,VLOOKUP($C1090,Listen!$A$2:$C$45,2,FALSE))</f>
        <v>0</v>
      </c>
      <c r="AD1090" s="63">
        <f>IF(ISBLANK($C1090),0,VLOOKUP($C1090,Listen!$A$2:$C$45,3,FALSE))</f>
        <v>0</v>
      </c>
      <c r="AE1090" s="49">
        <f t="shared" si="341"/>
        <v>0</v>
      </c>
      <c r="AF1090" s="49">
        <f t="shared" si="341"/>
        <v>0</v>
      </c>
      <c r="AG1090" s="49">
        <f>IFERROR(IF(OR($V1090&lt;&gt;"Ja",VLOOKUP($C1090,Listen!$A$2:$F$45,5,0)="Nein",D1090&lt;IF(C1090="LNG Anbindungsanlagen gemäß separater Festlegung",2022,2023)),$AC1090,$AA1090),0)</f>
        <v>0</v>
      </c>
      <c r="AH1090" s="49">
        <f>IFERROR(IF(OR($V1090&lt;&gt;"Ja",VLOOKUP($C1090,Listen!$A$2:$F$45,5,0)="Nein",D1090&lt;IF(C1090="LNG Anbindungsanlagen gemäß separater Festlegung",2022,2023)),$AC1090,$AA1090),0)</f>
        <v>0</v>
      </c>
      <c r="AI1090" s="49">
        <f>IFERROR(IF(OR($W1090&lt;&gt;"Ja",VLOOKUP($C1090,Listen!$A$2:$F$45,6,0)="Nein"),$AC1090,$AB1090),0)</f>
        <v>0</v>
      </c>
      <c r="AJ1090" s="49">
        <f>IFERROR(IF(OR($W1090&lt;&gt;"Ja",VLOOKUP($C1090,Listen!$A$2:$F$45,6,0)="Nein"),$AC1090,$AB1090),0)</f>
        <v>0</v>
      </c>
      <c r="AK1090" s="49">
        <f>IFERROR(IF(OR($W1090&lt;&gt;"Ja",VLOOKUP($C1090,Listen!$A$2:$F$45,6,0)="Nein"),$AC1090,$AB1090),0)</f>
        <v>0</v>
      </c>
      <c r="AL1090" s="51">
        <f t="shared" si="342"/>
        <v>0</v>
      </c>
      <c r="AM1090" s="296">
        <f>IFERROR(IF(VLOOKUP($C1090,Listen!$A$2:$F$45,6,0)="Ja",MAX(BC1090:BD1090),D_SAV!$BC1090),0)</f>
        <v>0</v>
      </c>
      <c r="AN1090" s="51">
        <f t="shared" si="343"/>
        <v>0</v>
      </c>
      <c r="AP1090" s="304">
        <f t="shared" si="344"/>
        <v>0</v>
      </c>
      <c r="AQ1090" s="304">
        <f t="shared" si="345"/>
        <v>0</v>
      </c>
      <c r="AR1090" s="304">
        <f t="shared" si="346"/>
        <v>0</v>
      </c>
      <c r="AS1090" s="304">
        <f t="shared" si="347"/>
        <v>0</v>
      </c>
      <c r="AT1090" s="304">
        <f t="shared" si="348"/>
        <v>0</v>
      </c>
      <c r="AU1090" s="304">
        <f t="shared" si="349"/>
        <v>0</v>
      </c>
      <c r="AV1090" s="304">
        <f t="shared" si="350"/>
        <v>0</v>
      </c>
      <c r="AW1090" s="304">
        <f t="shared" si="351"/>
        <v>0</v>
      </c>
      <c r="AX1090" s="304">
        <f t="shared" si="352"/>
        <v>0</v>
      </c>
      <c r="AY1090" s="304">
        <f t="shared" si="353"/>
        <v>0</v>
      </c>
      <c r="AZ1090" s="304">
        <f t="shared" si="354"/>
        <v>0</v>
      </c>
      <c r="BA1090" s="304">
        <f t="shared" si="355"/>
        <v>0</v>
      </c>
      <c r="BB1090" s="304">
        <f t="shared" si="356"/>
        <v>0</v>
      </c>
      <c r="BC1090" s="304">
        <f t="shared" si="357"/>
        <v>0</v>
      </c>
      <c r="BD1090" s="304">
        <f t="shared" si="358"/>
        <v>0</v>
      </c>
      <c r="BE1090" s="304">
        <f>IFERROR(IF(VLOOKUP($C1090,Listen!$A$2:$F$45,6,0)="Ja",BB1090-MAX(BC1090:BD1090),BB1090-BC1090),0)</f>
        <v>0</v>
      </c>
    </row>
    <row r="1091" spans="1:57" x14ac:dyDescent="0.25">
      <c r="A1091" s="320" t="str">
        <f>IF(AND(D1091&lt;&gt;0,C1091&lt;&gt;0,E1091&lt;&gt;0),IF(B1091&lt;&gt;0,CONCATENATE(B1091,"-AGr",VLOOKUP(C1091,Listen!$A$2:$D$45,4,FALSE),"-",D1091,"-",E1091,),CONCATENATE("AGr",VLOOKUP(C1091,Listen!$A$2:$D$45,4,FALSE),"-",D1091,"-",E1091)),"keine vollständige ID")</f>
        <v>keine vollständige ID</v>
      </c>
      <c r="B1091" s="301"/>
      <c r="C1091" s="287"/>
      <c r="D1091" s="34"/>
      <c r="E1091" s="306"/>
      <c r="F1091" s="116"/>
      <c r="G1091" s="17"/>
      <c r="H1091" s="17"/>
      <c r="I1091" s="17"/>
      <c r="J1091" s="17"/>
      <c r="K1091" s="17"/>
      <c r="L1091" s="17"/>
      <c r="M1091" s="17"/>
      <c r="N1091" s="17"/>
      <c r="O1091" s="116"/>
      <c r="P1091" s="117">
        <f>IF(D1091&gt;A_Stammdaten!$B$12,0,SUM(G1091,H1091,J1091,L1091:M1091)-SUM(I1091,K1091,N1091:O1091))</f>
        <v>0</v>
      </c>
      <c r="Q1091" s="17"/>
      <c r="R1091" s="17"/>
      <c r="S1091" s="17"/>
      <c r="T1091" s="17"/>
      <c r="U1091" s="62">
        <f t="shared" si="338"/>
        <v>0</v>
      </c>
      <c r="V1091" s="34"/>
      <c r="W1091" s="34"/>
      <c r="X1091" s="34"/>
      <c r="Y1091" s="34"/>
      <c r="Z1091" s="34"/>
      <c r="AA1091" s="63" t="str">
        <f t="shared" si="339"/>
        <v>-</v>
      </c>
      <c r="AB1091" s="63" t="str">
        <f t="shared" si="340"/>
        <v>-</v>
      </c>
      <c r="AC1091" s="63">
        <f>IF(ISBLANK($C1091),0,VLOOKUP($C1091,Listen!$A$2:$C$45,2,FALSE))</f>
        <v>0</v>
      </c>
      <c r="AD1091" s="63">
        <f>IF(ISBLANK($C1091),0,VLOOKUP($C1091,Listen!$A$2:$C$45,3,FALSE))</f>
        <v>0</v>
      </c>
      <c r="AE1091" s="49">
        <f t="shared" si="341"/>
        <v>0</v>
      </c>
      <c r="AF1091" s="49">
        <f t="shared" si="341"/>
        <v>0</v>
      </c>
      <c r="AG1091" s="49">
        <f>IFERROR(IF(OR($V1091&lt;&gt;"Ja",VLOOKUP($C1091,Listen!$A$2:$F$45,5,0)="Nein",D1091&lt;IF(C1091="LNG Anbindungsanlagen gemäß separater Festlegung",2022,2023)),$AC1091,$AA1091),0)</f>
        <v>0</v>
      </c>
      <c r="AH1091" s="49">
        <f>IFERROR(IF(OR($V1091&lt;&gt;"Ja",VLOOKUP($C1091,Listen!$A$2:$F$45,5,0)="Nein",D1091&lt;IF(C1091="LNG Anbindungsanlagen gemäß separater Festlegung",2022,2023)),$AC1091,$AA1091),0)</f>
        <v>0</v>
      </c>
      <c r="AI1091" s="49">
        <f>IFERROR(IF(OR($W1091&lt;&gt;"Ja",VLOOKUP($C1091,Listen!$A$2:$F$45,6,0)="Nein"),$AC1091,$AB1091),0)</f>
        <v>0</v>
      </c>
      <c r="AJ1091" s="49">
        <f>IFERROR(IF(OR($W1091&lt;&gt;"Ja",VLOOKUP($C1091,Listen!$A$2:$F$45,6,0)="Nein"),$AC1091,$AB1091),0)</f>
        <v>0</v>
      </c>
      <c r="AK1091" s="49">
        <f>IFERROR(IF(OR($W1091&lt;&gt;"Ja",VLOOKUP($C1091,Listen!$A$2:$F$45,6,0)="Nein"),$AC1091,$AB1091),0)</f>
        <v>0</v>
      </c>
      <c r="AL1091" s="51">
        <f t="shared" si="342"/>
        <v>0</v>
      </c>
      <c r="AM1091" s="296">
        <f>IFERROR(IF(VLOOKUP($C1091,Listen!$A$2:$F$45,6,0)="Ja",MAX(BC1091:BD1091),D_SAV!$BC1091),0)</f>
        <v>0</v>
      </c>
      <c r="AN1091" s="51">
        <f t="shared" si="343"/>
        <v>0</v>
      </c>
      <c r="AP1091" s="304">
        <f t="shared" si="344"/>
        <v>0</v>
      </c>
      <c r="AQ1091" s="304">
        <f t="shared" si="345"/>
        <v>0</v>
      </c>
      <c r="AR1091" s="304">
        <f t="shared" si="346"/>
        <v>0</v>
      </c>
      <c r="AS1091" s="304">
        <f t="shared" si="347"/>
        <v>0</v>
      </c>
      <c r="AT1091" s="304">
        <f t="shared" si="348"/>
        <v>0</v>
      </c>
      <c r="AU1091" s="304">
        <f t="shared" si="349"/>
        <v>0</v>
      </c>
      <c r="AV1091" s="304">
        <f t="shared" si="350"/>
        <v>0</v>
      </c>
      <c r="AW1091" s="304">
        <f t="shared" si="351"/>
        <v>0</v>
      </c>
      <c r="AX1091" s="304">
        <f t="shared" si="352"/>
        <v>0</v>
      </c>
      <c r="AY1091" s="304">
        <f t="shared" si="353"/>
        <v>0</v>
      </c>
      <c r="AZ1091" s="304">
        <f t="shared" si="354"/>
        <v>0</v>
      </c>
      <c r="BA1091" s="304">
        <f t="shared" si="355"/>
        <v>0</v>
      </c>
      <c r="BB1091" s="304">
        <f t="shared" si="356"/>
        <v>0</v>
      </c>
      <c r="BC1091" s="304">
        <f t="shared" si="357"/>
        <v>0</v>
      </c>
      <c r="BD1091" s="304">
        <f t="shared" si="358"/>
        <v>0</v>
      </c>
      <c r="BE1091" s="304">
        <f>IFERROR(IF(VLOOKUP($C1091,Listen!$A$2:$F$45,6,0)="Ja",BB1091-MAX(BC1091:BD1091),BB1091-BC1091),0)</f>
        <v>0</v>
      </c>
    </row>
    <row r="1092" spans="1:57" x14ac:dyDescent="0.25">
      <c r="A1092" s="320" t="str">
        <f>IF(AND(D1092&lt;&gt;0,C1092&lt;&gt;0,E1092&lt;&gt;0),IF(B1092&lt;&gt;0,CONCATENATE(B1092,"-AGr",VLOOKUP(C1092,Listen!$A$2:$D$45,4,FALSE),"-",D1092,"-",E1092,),CONCATENATE("AGr",VLOOKUP(C1092,Listen!$A$2:$D$45,4,FALSE),"-",D1092,"-",E1092)),"keine vollständige ID")</f>
        <v>keine vollständige ID</v>
      </c>
      <c r="B1092" s="301"/>
      <c r="C1092" s="287"/>
      <c r="D1092" s="34"/>
      <c r="E1092" s="306"/>
      <c r="F1092" s="116"/>
      <c r="G1092" s="17"/>
      <c r="H1092" s="17"/>
      <c r="I1092" s="17"/>
      <c r="J1092" s="17"/>
      <c r="K1092" s="17"/>
      <c r="L1092" s="17"/>
      <c r="M1092" s="17"/>
      <c r="N1092" s="17"/>
      <c r="O1092" s="116"/>
      <c r="P1092" s="117">
        <f>IF(D1092&gt;A_Stammdaten!$B$12,0,SUM(G1092,H1092,J1092,L1092:M1092)-SUM(I1092,K1092,N1092:O1092))</f>
        <v>0</v>
      </c>
      <c r="Q1092" s="17"/>
      <c r="R1092" s="17"/>
      <c r="S1092" s="17"/>
      <c r="T1092" s="17"/>
      <c r="U1092" s="62">
        <f t="shared" si="338"/>
        <v>0</v>
      </c>
      <c r="V1092" s="34"/>
      <c r="W1092" s="34"/>
      <c r="X1092" s="34"/>
      <c r="Y1092" s="34"/>
      <c r="Z1092" s="34"/>
      <c r="AA1092" s="63" t="str">
        <f t="shared" si="339"/>
        <v>-</v>
      </c>
      <c r="AB1092" s="63" t="str">
        <f t="shared" si="340"/>
        <v>-</v>
      </c>
      <c r="AC1092" s="63">
        <f>IF(ISBLANK($C1092),0,VLOOKUP($C1092,Listen!$A$2:$C$45,2,FALSE))</f>
        <v>0</v>
      </c>
      <c r="AD1092" s="63">
        <f>IF(ISBLANK($C1092),0,VLOOKUP($C1092,Listen!$A$2:$C$45,3,FALSE))</f>
        <v>0</v>
      </c>
      <c r="AE1092" s="49">
        <f t="shared" si="341"/>
        <v>0</v>
      </c>
      <c r="AF1092" s="49">
        <f t="shared" si="341"/>
        <v>0</v>
      </c>
      <c r="AG1092" s="49">
        <f>IFERROR(IF(OR($V1092&lt;&gt;"Ja",VLOOKUP($C1092,Listen!$A$2:$F$45,5,0)="Nein",D1092&lt;IF(C1092="LNG Anbindungsanlagen gemäß separater Festlegung",2022,2023)),$AC1092,$AA1092),0)</f>
        <v>0</v>
      </c>
      <c r="AH1092" s="49">
        <f>IFERROR(IF(OR($V1092&lt;&gt;"Ja",VLOOKUP($C1092,Listen!$A$2:$F$45,5,0)="Nein",D1092&lt;IF(C1092="LNG Anbindungsanlagen gemäß separater Festlegung",2022,2023)),$AC1092,$AA1092),0)</f>
        <v>0</v>
      </c>
      <c r="AI1092" s="49">
        <f>IFERROR(IF(OR($W1092&lt;&gt;"Ja",VLOOKUP($C1092,Listen!$A$2:$F$45,6,0)="Nein"),$AC1092,$AB1092),0)</f>
        <v>0</v>
      </c>
      <c r="AJ1092" s="49">
        <f>IFERROR(IF(OR($W1092&lt;&gt;"Ja",VLOOKUP($C1092,Listen!$A$2:$F$45,6,0)="Nein"),$AC1092,$AB1092),0)</f>
        <v>0</v>
      </c>
      <c r="AK1092" s="49">
        <f>IFERROR(IF(OR($W1092&lt;&gt;"Ja",VLOOKUP($C1092,Listen!$A$2:$F$45,6,0)="Nein"),$AC1092,$AB1092),0)</f>
        <v>0</v>
      </c>
      <c r="AL1092" s="51">
        <f t="shared" si="342"/>
        <v>0</v>
      </c>
      <c r="AM1092" s="296">
        <f>IFERROR(IF(VLOOKUP($C1092,Listen!$A$2:$F$45,6,0)="Ja",MAX(BC1092:BD1092),D_SAV!$BC1092),0)</f>
        <v>0</v>
      </c>
      <c r="AN1092" s="51">
        <f t="shared" si="343"/>
        <v>0</v>
      </c>
      <c r="AP1092" s="304">
        <f t="shared" si="344"/>
        <v>0</v>
      </c>
      <c r="AQ1092" s="304">
        <f t="shared" si="345"/>
        <v>0</v>
      </c>
      <c r="AR1092" s="304">
        <f t="shared" si="346"/>
        <v>0</v>
      </c>
      <c r="AS1092" s="304">
        <f t="shared" si="347"/>
        <v>0</v>
      </c>
      <c r="AT1092" s="304">
        <f t="shared" si="348"/>
        <v>0</v>
      </c>
      <c r="AU1092" s="304">
        <f t="shared" si="349"/>
        <v>0</v>
      </c>
      <c r="AV1092" s="304">
        <f t="shared" si="350"/>
        <v>0</v>
      </c>
      <c r="AW1092" s="304">
        <f t="shared" si="351"/>
        <v>0</v>
      </c>
      <c r="AX1092" s="304">
        <f t="shared" si="352"/>
        <v>0</v>
      </c>
      <c r="AY1092" s="304">
        <f t="shared" si="353"/>
        <v>0</v>
      </c>
      <c r="AZ1092" s="304">
        <f t="shared" si="354"/>
        <v>0</v>
      </c>
      <c r="BA1092" s="304">
        <f t="shared" si="355"/>
        <v>0</v>
      </c>
      <c r="BB1092" s="304">
        <f t="shared" si="356"/>
        <v>0</v>
      </c>
      <c r="BC1092" s="304">
        <f t="shared" si="357"/>
        <v>0</v>
      </c>
      <c r="BD1092" s="304">
        <f t="shared" si="358"/>
        <v>0</v>
      </c>
      <c r="BE1092" s="304">
        <f>IFERROR(IF(VLOOKUP($C1092,Listen!$A$2:$F$45,6,0)="Ja",BB1092-MAX(BC1092:BD1092),BB1092-BC1092),0)</f>
        <v>0</v>
      </c>
    </row>
    <row r="1093" spans="1:57" x14ac:dyDescent="0.25">
      <c r="A1093" s="320" t="str">
        <f>IF(AND(D1093&lt;&gt;0,C1093&lt;&gt;0,E1093&lt;&gt;0),IF(B1093&lt;&gt;0,CONCATENATE(B1093,"-AGr",VLOOKUP(C1093,Listen!$A$2:$D$45,4,FALSE),"-",D1093,"-",E1093,),CONCATENATE("AGr",VLOOKUP(C1093,Listen!$A$2:$D$45,4,FALSE),"-",D1093,"-",E1093)),"keine vollständige ID")</f>
        <v>keine vollständige ID</v>
      </c>
      <c r="B1093" s="301"/>
      <c r="C1093" s="287"/>
      <c r="D1093" s="34"/>
      <c r="E1093" s="306"/>
      <c r="F1093" s="116"/>
      <c r="G1093" s="17"/>
      <c r="H1093" s="17"/>
      <c r="I1093" s="17"/>
      <c r="J1093" s="17"/>
      <c r="K1093" s="17"/>
      <c r="L1093" s="17"/>
      <c r="M1093" s="17"/>
      <c r="N1093" s="17"/>
      <c r="O1093" s="116"/>
      <c r="P1093" s="117">
        <f>IF(D1093&gt;A_Stammdaten!$B$12,0,SUM(G1093,H1093,J1093,L1093:M1093)-SUM(I1093,K1093,N1093:O1093))</f>
        <v>0</v>
      </c>
      <c r="Q1093" s="17"/>
      <c r="R1093" s="17"/>
      <c r="S1093" s="17"/>
      <c r="T1093" s="17"/>
      <c r="U1093" s="62">
        <f t="shared" si="338"/>
        <v>0</v>
      </c>
      <c r="V1093" s="34"/>
      <c r="W1093" s="34"/>
      <c r="X1093" s="34"/>
      <c r="Y1093" s="34"/>
      <c r="Z1093" s="34"/>
      <c r="AA1093" s="63" t="str">
        <f t="shared" si="339"/>
        <v>-</v>
      </c>
      <c r="AB1093" s="63" t="str">
        <f t="shared" si="340"/>
        <v>-</v>
      </c>
      <c r="AC1093" s="63">
        <f>IF(ISBLANK($C1093),0,VLOOKUP($C1093,Listen!$A$2:$C$45,2,FALSE))</f>
        <v>0</v>
      </c>
      <c r="AD1093" s="63">
        <f>IF(ISBLANK($C1093),0,VLOOKUP($C1093,Listen!$A$2:$C$45,3,FALSE))</f>
        <v>0</v>
      </c>
      <c r="AE1093" s="49">
        <f t="shared" si="341"/>
        <v>0</v>
      </c>
      <c r="AF1093" s="49">
        <f t="shared" si="341"/>
        <v>0</v>
      </c>
      <c r="AG1093" s="49">
        <f>IFERROR(IF(OR($V1093&lt;&gt;"Ja",VLOOKUP($C1093,Listen!$A$2:$F$45,5,0)="Nein",D1093&lt;IF(C1093="LNG Anbindungsanlagen gemäß separater Festlegung",2022,2023)),$AC1093,$AA1093),0)</f>
        <v>0</v>
      </c>
      <c r="AH1093" s="49">
        <f>IFERROR(IF(OR($V1093&lt;&gt;"Ja",VLOOKUP($C1093,Listen!$A$2:$F$45,5,0)="Nein",D1093&lt;IF(C1093="LNG Anbindungsanlagen gemäß separater Festlegung",2022,2023)),$AC1093,$AA1093),0)</f>
        <v>0</v>
      </c>
      <c r="AI1093" s="49">
        <f>IFERROR(IF(OR($W1093&lt;&gt;"Ja",VLOOKUP($C1093,Listen!$A$2:$F$45,6,0)="Nein"),$AC1093,$AB1093),0)</f>
        <v>0</v>
      </c>
      <c r="AJ1093" s="49">
        <f>IFERROR(IF(OR($W1093&lt;&gt;"Ja",VLOOKUP($C1093,Listen!$A$2:$F$45,6,0)="Nein"),$AC1093,$AB1093),0)</f>
        <v>0</v>
      </c>
      <c r="AK1093" s="49">
        <f>IFERROR(IF(OR($W1093&lt;&gt;"Ja",VLOOKUP($C1093,Listen!$A$2:$F$45,6,0)="Nein"),$AC1093,$AB1093),0)</f>
        <v>0</v>
      </c>
      <c r="AL1093" s="51">
        <f t="shared" si="342"/>
        <v>0</v>
      </c>
      <c r="AM1093" s="296">
        <f>IFERROR(IF(VLOOKUP($C1093,Listen!$A$2:$F$45,6,0)="Ja",MAX(BC1093:BD1093),D_SAV!$BC1093),0)</f>
        <v>0</v>
      </c>
      <c r="AN1093" s="51">
        <f t="shared" si="343"/>
        <v>0</v>
      </c>
      <c r="AP1093" s="304">
        <f t="shared" si="344"/>
        <v>0</v>
      </c>
      <c r="AQ1093" s="304">
        <f t="shared" si="345"/>
        <v>0</v>
      </c>
      <c r="AR1093" s="304">
        <f t="shared" si="346"/>
        <v>0</v>
      </c>
      <c r="AS1093" s="304">
        <f t="shared" si="347"/>
        <v>0</v>
      </c>
      <c r="AT1093" s="304">
        <f t="shared" si="348"/>
        <v>0</v>
      </c>
      <c r="AU1093" s="304">
        <f t="shared" si="349"/>
        <v>0</v>
      </c>
      <c r="AV1093" s="304">
        <f t="shared" si="350"/>
        <v>0</v>
      </c>
      <c r="AW1093" s="304">
        <f t="shared" si="351"/>
        <v>0</v>
      </c>
      <c r="AX1093" s="304">
        <f t="shared" si="352"/>
        <v>0</v>
      </c>
      <c r="AY1093" s="304">
        <f t="shared" si="353"/>
        <v>0</v>
      </c>
      <c r="AZ1093" s="304">
        <f t="shared" si="354"/>
        <v>0</v>
      </c>
      <c r="BA1093" s="304">
        <f t="shared" si="355"/>
        <v>0</v>
      </c>
      <c r="BB1093" s="304">
        <f t="shared" si="356"/>
        <v>0</v>
      </c>
      <c r="BC1093" s="304">
        <f t="shared" si="357"/>
        <v>0</v>
      </c>
      <c r="BD1093" s="304">
        <f t="shared" si="358"/>
        <v>0</v>
      </c>
      <c r="BE1093" s="304">
        <f>IFERROR(IF(VLOOKUP($C1093,Listen!$A$2:$F$45,6,0)="Ja",BB1093-MAX(BC1093:BD1093),BB1093-BC1093),0)</f>
        <v>0</v>
      </c>
    </row>
    <row r="1094" spans="1:57" x14ac:dyDescent="0.25">
      <c r="A1094" s="320" t="str">
        <f>IF(AND(D1094&lt;&gt;0,C1094&lt;&gt;0,E1094&lt;&gt;0),IF(B1094&lt;&gt;0,CONCATENATE(B1094,"-AGr",VLOOKUP(C1094,Listen!$A$2:$D$45,4,FALSE),"-",D1094,"-",E1094,),CONCATENATE("AGr",VLOOKUP(C1094,Listen!$A$2:$D$45,4,FALSE),"-",D1094,"-",E1094)),"keine vollständige ID")</f>
        <v>keine vollständige ID</v>
      </c>
      <c r="B1094" s="301"/>
      <c r="C1094" s="287"/>
      <c r="D1094" s="34"/>
      <c r="E1094" s="306"/>
      <c r="F1094" s="116"/>
      <c r="G1094" s="17"/>
      <c r="H1094" s="17"/>
      <c r="I1094" s="17"/>
      <c r="J1094" s="17"/>
      <c r="K1094" s="17"/>
      <c r="L1094" s="17"/>
      <c r="M1094" s="17"/>
      <c r="N1094" s="17"/>
      <c r="O1094" s="116"/>
      <c r="P1094" s="117">
        <f>IF(D1094&gt;A_Stammdaten!$B$12,0,SUM(G1094,H1094,J1094,L1094:M1094)-SUM(I1094,K1094,N1094:O1094))</f>
        <v>0</v>
      </c>
      <c r="Q1094" s="17"/>
      <c r="R1094" s="17"/>
      <c r="S1094" s="17"/>
      <c r="T1094" s="17"/>
      <c r="U1094" s="62">
        <f t="shared" ref="U1094:U1157" si="359">P1094-SUM(Q1094:T1094)</f>
        <v>0</v>
      </c>
      <c r="V1094" s="34"/>
      <c r="W1094" s="34"/>
      <c r="X1094" s="34"/>
      <c r="Y1094" s="34"/>
      <c r="Z1094" s="34"/>
      <c r="AA1094" s="63" t="str">
        <f t="shared" ref="AA1094:AA1157" si="360">IF($V1094="Ja",MIN(2044-$D1094+1,AC1094),"-")</f>
        <v>-</v>
      </c>
      <c r="AB1094" s="63" t="str">
        <f t="shared" ref="AB1094:AB1157" si="361">IF($Z1094="","-",MIN($Z1094-$D1094+1,AC1094))</f>
        <v>-</v>
      </c>
      <c r="AC1094" s="63">
        <f>IF(ISBLANK($C1094),0,VLOOKUP($C1094,Listen!$A$2:$C$45,2,FALSE))</f>
        <v>0</v>
      </c>
      <c r="AD1094" s="63">
        <f>IF(ISBLANK($C1094),0,VLOOKUP($C1094,Listen!$A$2:$C$45,3,FALSE))</f>
        <v>0</v>
      </c>
      <c r="AE1094" s="49">
        <f t="shared" ref="AE1094:AF1157" si="362">IFERROR($AC1094,0)</f>
        <v>0</v>
      </c>
      <c r="AF1094" s="49">
        <f t="shared" si="362"/>
        <v>0</v>
      </c>
      <c r="AG1094" s="49">
        <f>IFERROR(IF(OR($V1094&lt;&gt;"Ja",VLOOKUP($C1094,Listen!$A$2:$F$45,5,0)="Nein",D1094&lt;IF(C1094="LNG Anbindungsanlagen gemäß separater Festlegung",2022,2023)),$AC1094,$AA1094),0)</f>
        <v>0</v>
      </c>
      <c r="AH1094" s="49">
        <f>IFERROR(IF(OR($V1094&lt;&gt;"Ja",VLOOKUP($C1094,Listen!$A$2:$F$45,5,0)="Nein",D1094&lt;IF(C1094="LNG Anbindungsanlagen gemäß separater Festlegung",2022,2023)),$AC1094,$AA1094),0)</f>
        <v>0</v>
      </c>
      <c r="AI1094" s="49">
        <f>IFERROR(IF(OR($W1094&lt;&gt;"Ja",VLOOKUP($C1094,Listen!$A$2:$F$45,6,0)="Nein"),$AC1094,$AB1094),0)</f>
        <v>0</v>
      </c>
      <c r="AJ1094" s="49">
        <f>IFERROR(IF(OR($W1094&lt;&gt;"Ja",VLOOKUP($C1094,Listen!$A$2:$F$45,6,0)="Nein"),$AC1094,$AB1094),0)</f>
        <v>0</v>
      </c>
      <c r="AK1094" s="49">
        <f>IFERROR(IF(OR($W1094&lt;&gt;"Ja",VLOOKUP($C1094,Listen!$A$2:$F$45,6,0)="Nein"),$AC1094,$AB1094),0)</f>
        <v>0</v>
      </c>
      <c r="AL1094" s="51">
        <f t="shared" ref="AL1094:AL1157" si="363">BB1094</f>
        <v>0</v>
      </c>
      <c r="AM1094" s="296">
        <f>IFERROR(IF(VLOOKUP($C1094,Listen!$A$2:$F$45,6,0)="Ja",MAX(BC1094:BD1094),D_SAV!$BC1094),0)</f>
        <v>0</v>
      </c>
      <c r="AN1094" s="51">
        <f t="shared" ref="AN1094:AN1157" si="364">BE1094</f>
        <v>0</v>
      </c>
      <c r="AP1094" s="304">
        <f t="shared" ref="AP1094:AP1157" si="365">AO1094+IF($D1094=AP$3,$U1094,0)</f>
        <v>0</v>
      </c>
      <c r="AQ1094" s="304">
        <f t="shared" ref="AQ1094:AQ1157" si="366">IF(AP1094=0,0,IF($AE1094-(AP$3-$D1094)&lt;=0,AP1094,AP1094/($AE1094-(AP$3-$D1094))))</f>
        <v>0</v>
      </c>
      <c r="AR1094" s="304">
        <f t="shared" ref="AR1094:AR1157" si="367">AP1094-AQ1094</f>
        <v>0</v>
      </c>
      <c r="AS1094" s="304">
        <f t="shared" ref="AS1094:AS1157" si="368">AR1094+IF($D1094=AS$3,$U1094,0)</f>
        <v>0</v>
      </c>
      <c r="AT1094" s="304">
        <f t="shared" ref="AT1094:AT1157" si="369">IF(AS1094=0,0,IF($AF1094-(AS$3-$D1094)&lt;=0,AS1094,AS1094/($AF1094-(AS$3-$D1094))))</f>
        <v>0</v>
      </c>
      <c r="AU1094" s="304">
        <f t="shared" ref="AU1094:AU1157" si="370">AS1094-AT1094</f>
        <v>0</v>
      </c>
      <c r="AV1094" s="304">
        <f t="shared" ref="AV1094:AV1157" si="371">AU1094+IF($D1094=AV$3,$U1094,0)</f>
        <v>0</v>
      </c>
      <c r="AW1094" s="304">
        <f t="shared" ref="AW1094:AW1157" si="372">IF(AV1094=0,0,IF($AG1094-(AV$3-$D1094)&lt;=0,AV1094,AV1094/($AG1094-(AV$3-$D1094))))</f>
        <v>0</v>
      </c>
      <c r="AX1094" s="304">
        <f t="shared" ref="AX1094:AX1157" si="373">AV1094-AW1094</f>
        <v>0</v>
      </c>
      <c r="AY1094" s="304">
        <f t="shared" ref="AY1094:AY1157" si="374">AX1094+IF($D1094=AY$3,$U1094,0)</f>
        <v>0</v>
      </c>
      <c r="AZ1094" s="304">
        <f t="shared" ref="AZ1094:AZ1157" si="375">IF(AY1094=0,0,IF($AH1094-(AY$3-$D1094)&lt;=0,AY1094,AY1094/($AH1094-(AY$3-$D1094))))</f>
        <v>0</v>
      </c>
      <c r="BA1094" s="304">
        <f t="shared" ref="BA1094:BA1157" si="376">AY1094-AZ1094</f>
        <v>0</v>
      </c>
      <c r="BB1094" s="304">
        <f t="shared" ref="BB1094:BB1157" si="377">BA1094+IF($D1094=BB$3,$U1094,0)</f>
        <v>0</v>
      </c>
      <c r="BC1094" s="304">
        <f t="shared" ref="BC1094:BC1157" si="378">IF(BB1094=0,0,IF($AI1094-(BB$3-$D1094)&lt;=0,BB1094,BB1094/($AI1094-(BB$3-$D1094))))</f>
        <v>0</v>
      </c>
      <c r="BD1094" s="304">
        <f t="shared" ref="BD1094:BD1157" si="379">BB1094*Y1094/100</f>
        <v>0</v>
      </c>
      <c r="BE1094" s="304">
        <f>IFERROR(IF(VLOOKUP($C1094,Listen!$A$2:$F$45,6,0)="Ja",BB1094-MAX(BC1094:BD1094),BB1094-BC1094),0)</f>
        <v>0</v>
      </c>
    </row>
    <row r="1095" spans="1:57" x14ac:dyDescent="0.25">
      <c r="A1095" s="320" t="str">
        <f>IF(AND(D1095&lt;&gt;0,C1095&lt;&gt;0,E1095&lt;&gt;0),IF(B1095&lt;&gt;0,CONCATENATE(B1095,"-AGr",VLOOKUP(C1095,Listen!$A$2:$D$45,4,FALSE),"-",D1095,"-",E1095,),CONCATENATE("AGr",VLOOKUP(C1095,Listen!$A$2:$D$45,4,FALSE),"-",D1095,"-",E1095)),"keine vollständige ID")</f>
        <v>keine vollständige ID</v>
      </c>
      <c r="B1095" s="301"/>
      <c r="C1095" s="287"/>
      <c r="D1095" s="34"/>
      <c r="E1095" s="306"/>
      <c r="F1095" s="116"/>
      <c r="G1095" s="17"/>
      <c r="H1095" s="17"/>
      <c r="I1095" s="17"/>
      <c r="J1095" s="17"/>
      <c r="K1095" s="17"/>
      <c r="L1095" s="17"/>
      <c r="M1095" s="17"/>
      <c r="N1095" s="17"/>
      <c r="O1095" s="116"/>
      <c r="P1095" s="117">
        <f>IF(D1095&gt;A_Stammdaten!$B$12,0,SUM(G1095,H1095,J1095,L1095:M1095)-SUM(I1095,K1095,N1095:O1095))</f>
        <v>0</v>
      </c>
      <c r="Q1095" s="17"/>
      <c r="R1095" s="17"/>
      <c r="S1095" s="17"/>
      <c r="T1095" s="17"/>
      <c r="U1095" s="62">
        <f t="shared" si="359"/>
        <v>0</v>
      </c>
      <c r="V1095" s="34"/>
      <c r="W1095" s="34"/>
      <c r="X1095" s="34"/>
      <c r="Y1095" s="34"/>
      <c r="Z1095" s="34"/>
      <c r="AA1095" s="63" t="str">
        <f t="shared" si="360"/>
        <v>-</v>
      </c>
      <c r="AB1095" s="63" t="str">
        <f t="shared" si="361"/>
        <v>-</v>
      </c>
      <c r="AC1095" s="63">
        <f>IF(ISBLANK($C1095),0,VLOOKUP($C1095,Listen!$A$2:$C$45,2,FALSE))</f>
        <v>0</v>
      </c>
      <c r="AD1095" s="63">
        <f>IF(ISBLANK($C1095),0,VLOOKUP($C1095,Listen!$A$2:$C$45,3,FALSE))</f>
        <v>0</v>
      </c>
      <c r="AE1095" s="49">
        <f t="shared" si="362"/>
        <v>0</v>
      </c>
      <c r="AF1095" s="49">
        <f t="shared" si="362"/>
        <v>0</v>
      </c>
      <c r="AG1095" s="49">
        <f>IFERROR(IF(OR($V1095&lt;&gt;"Ja",VLOOKUP($C1095,Listen!$A$2:$F$45,5,0)="Nein",D1095&lt;IF(C1095="LNG Anbindungsanlagen gemäß separater Festlegung",2022,2023)),$AC1095,$AA1095),0)</f>
        <v>0</v>
      </c>
      <c r="AH1095" s="49">
        <f>IFERROR(IF(OR($V1095&lt;&gt;"Ja",VLOOKUP($C1095,Listen!$A$2:$F$45,5,0)="Nein",D1095&lt;IF(C1095="LNG Anbindungsanlagen gemäß separater Festlegung",2022,2023)),$AC1095,$AA1095),0)</f>
        <v>0</v>
      </c>
      <c r="AI1095" s="49">
        <f>IFERROR(IF(OR($W1095&lt;&gt;"Ja",VLOOKUP($C1095,Listen!$A$2:$F$45,6,0)="Nein"),$AC1095,$AB1095),0)</f>
        <v>0</v>
      </c>
      <c r="AJ1095" s="49">
        <f>IFERROR(IF(OR($W1095&lt;&gt;"Ja",VLOOKUP($C1095,Listen!$A$2:$F$45,6,0)="Nein"),$AC1095,$AB1095),0)</f>
        <v>0</v>
      </c>
      <c r="AK1095" s="49">
        <f>IFERROR(IF(OR($W1095&lt;&gt;"Ja",VLOOKUP($C1095,Listen!$A$2:$F$45,6,0)="Nein"),$AC1095,$AB1095),0)</f>
        <v>0</v>
      </c>
      <c r="AL1095" s="51">
        <f t="shared" si="363"/>
        <v>0</v>
      </c>
      <c r="AM1095" s="296">
        <f>IFERROR(IF(VLOOKUP($C1095,Listen!$A$2:$F$45,6,0)="Ja",MAX(BC1095:BD1095),D_SAV!$BC1095),0)</f>
        <v>0</v>
      </c>
      <c r="AN1095" s="51">
        <f t="shared" si="364"/>
        <v>0</v>
      </c>
      <c r="AP1095" s="304">
        <f t="shared" si="365"/>
        <v>0</v>
      </c>
      <c r="AQ1095" s="304">
        <f t="shared" si="366"/>
        <v>0</v>
      </c>
      <c r="AR1095" s="304">
        <f t="shared" si="367"/>
        <v>0</v>
      </c>
      <c r="AS1095" s="304">
        <f t="shared" si="368"/>
        <v>0</v>
      </c>
      <c r="AT1095" s="304">
        <f t="shared" si="369"/>
        <v>0</v>
      </c>
      <c r="AU1095" s="304">
        <f t="shared" si="370"/>
        <v>0</v>
      </c>
      <c r="AV1095" s="304">
        <f t="shared" si="371"/>
        <v>0</v>
      </c>
      <c r="AW1095" s="304">
        <f t="shared" si="372"/>
        <v>0</v>
      </c>
      <c r="AX1095" s="304">
        <f t="shared" si="373"/>
        <v>0</v>
      </c>
      <c r="AY1095" s="304">
        <f t="shared" si="374"/>
        <v>0</v>
      </c>
      <c r="AZ1095" s="304">
        <f t="shared" si="375"/>
        <v>0</v>
      </c>
      <c r="BA1095" s="304">
        <f t="shared" si="376"/>
        <v>0</v>
      </c>
      <c r="BB1095" s="304">
        <f t="shared" si="377"/>
        <v>0</v>
      </c>
      <c r="BC1095" s="304">
        <f t="shared" si="378"/>
        <v>0</v>
      </c>
      <c r="BD1095" s="304">
        <f t="shared" si="379"/>
        <v>0</v>
      </c>
      <c r="BE1095" s="304">
        <f>IFERROR(IF(VLOOKUP($C1095,Listen!$A$2:$F$45,6,0)="Ja",BB1095-MAX(BC1095:BD1095),BB1095-BC1095),0)</f>
        <v>0</v>
      </c>
    </row>
    <row r="1096" spans="1:57" x14ac:dyDescent="0.25">
      <c r="A1096" s="320" t="str">
        <f>IF(AND(D1096&lt;&gt;0,C1096&lt;&gt;0,E1096&lt;&gt;0),IF(B1096&lt;&gt;0,CONCATENATE(B1096,"-AGr",VLOOKUP(C1096,Listen!$A$2:$D$45,4,FALSE),"-",D1096,"-",E1096,),CONCATENATE("AGr",VLOOKUP(C1096,Listen!$A$2:$D$45,4,FALSE),"-",D1096,"-",E1096)),"keine vollständige ID")</f>
        <v>keine vollständige ID</v>
      </c>
      <c r="B1096" s="301"/>
      <c r="C1096" s="287"/>
      <c r="D1096" s="34"/>
      <c r="E1096" s="306"/>
      <c r="F1096" s="116"/>
      <c r="G1096" s="17"/>
      <c r="H1096" s="17"/>
      <c r="I1096" s="17"/>
      <c r="J1096" s="17"/>
      <c r="K1096" s="17"/>
      <c r="L1096" s="17"/>
      <c r="M1096" s="17"/>
      <c r="N1096" s="17"/>
      <c r="O1096" s="116"/>
      <c r="P1096" s="117">
        <f>IF(D1096&gt;A_Stammdaten!$B$12,0,SUM(G1096,H1096,J1096,L1096:M1096)-SUM(I1096,K1096,N1096:O1096))</f>
        <v>0</v>
      </c>
      <c r="Q1096" s="17"/>
      <c r="R1096" s="17"/>
      <c r="S1096" s="17"/>
      <c r="T1096" s="17"/>
      <c r="U1096" s="62">
        <f t="shared" si="359"/>
        <v>0</v>
      </c>
      <c r="V1096" s="34"/>
      <c r="W1096" s="34"/>
      <c r="X1096" s="34"/>
      <c r="Y1096" s="34"/>
      <c r="Z1096" s="34"/>
      <c r="AA1096" s="63" t="str">
        <f t="shared" si="360"/>
        <v>-</v>
      </c>
      <c r="AB1096" s="63" t="str">
        <f t="shared" si="361"/>
        <v>-</v>
      </c>
      <c r="AC1096" s="63">
        <f>IF(ISBLANK($C1096),0,VLOOKUP($C1096,Listen!$A$2:$C$45,2,FALSE))</f>
        <v>0</v>
      </c>
      <c r="AD1096" s="63">
        <f>IF(ISBLANK($C1096),0,VLOOKUP($C1096,Listen!$A$2:$C$45,3,FALSE))</f>
        <v>0</v>
      </c>
      <c r="AE1096" s="49">
        <f t="shared" si="362"/>
        <v>0</v>
      </c>
      <c r="AF1096" s="49">
        <f t="shared" si="362"/>
        <v>0</v>
      </c>
      <c r="AG1096" s="49">
        <f>IFERROR(IF(OR($V1096&lt;&gt;"Ja",VLOOKUP($C1096,Listen!$A$2:$F$45,5,0)="Nein",D1096&lt;IF(C1096="LNG Anbindungsanlagen gemäß separater Festlegung",2022,2023)),$AC1096,$AA1096),0)</f>
        <v>0</v>
      </c>
      <c r="AH1096" s="49">
        <f>IFERROR(IF(OR($V1096&lt;&gt;"Ja",VLOOKUP($C1096,Listen!$A$2:$F$45,5,0)="Nein",D1096&lt;IF(C1096="LNG Anbindungsanlagen gemäß separater Festlegung",2022,2023)),$AC1096,$AA1096),0)</f>
        <v>0</v>
      </c>
      <c r="AI1096" s="49">
        <f>IFERROR(IF(OR($W1096&lt;&gt;"Ja",VLOOKUP($C1096,Listen!$A$2:$F$45,6,0)="Nein"),$AC1096,$AB1096),0)</f>
        <v>0</v>
      </c>
      <c r="AJ1096" s="49">
        <f>IFERROR(IF(OR($W1096&lt;&gt;"Ja",VLOOKUP($C1096,Listen!$A$2:$F$45,6,0)="Nein"),$AC1096,$AB1096),0)</f>
        <v>0</v>
      </c>
      <c r="AK1096" s="49">
        <f>IFERROR(IF(OR($W1096&lt;&gt;"Ja",VLOOKUP($C1096,Listen!$A$2:$F$45,6,0)="Nein"),$AC1096,$AB1096),0)</f>
        <v>0</v>
      </c>
      <c r="AL1096" s="51">
        <f t="shared" si="363"/>
        <v>0</v>
      </c>
      <c r="AM1096" s="296">
        <f>IFERROR(IF(VLOOKUP($C1096,Listen!$A$2:$F$45,6,0)="Ja",MAX(BC1096:BD1096),D_SAV!$BC1096),0)</f>
        <v>0</v>
      </c>
      <c r="AN1096" s="51">
        <f t="shared" si="364"/>
        <v>0</v>
      </c>
      <c r="AP1096" s="304">
        <f t="shared" si="365"/>
        <v>0</v>
      </c>
      <c r="AQ1096" s="304">
        <f t="shared" si="366"/>
        <v>0</v>
      </c>
      <c r="AR1096" s="304">
        <f t="shared" si="367"/>
        <v>0</v>
      </c>
      <c r="AS1096" s="304">
        <f t="shared" si="368"/>
        <v>0</v>
      </c>
      <c r="AT1096" s="304">
        <f t="shared" si="369"/>
        <v>0</v>
      </c>
      <c r="AU1096" s="304">
        <f t="shared" si="370"/>
        <v>0</v>
      </c>
      <c r="AV1096" s="304">
        <f t="shared" si="371"/>
        <v>0</v>
      </c>
      <c r="AW1096" s="304">
        <f t="shared" si="372"/>
        <v>0</v>
      </c>
      <c r="AX1096" s="304">
        <f t="shared" si="373"/>
        <v>0</v>
      </c>
      <c r="AY1096" s="304">
        <f t="shared" si="374"/>
        <v>0</v>
      </c>
      <c r="AZ1096" s="304">
        <f t="shared" si="375"/>
        <v>0</v>
      </c>
      <c r="BA1096" s="304">
        <f t="shared" si="376"/>
        <v>0</v>
      </c>
      <c r="BB1096" s="304">
        <f t="shared" si="377"/>
        <v>0</v>
      </c>
      <c r="BC1096" s="304">
        <f t="shared" si="378"/>
        <v>0</v>
      </c>
      <c r="BD1096" s="304">
        <f t="shared" si="379"/>
        <v>0</v>
      </c>
      <c r="BE1096" s="304">
        <f>IFERROR(IF(VLOOKUP($C1096,Listen!$A$2:$F$45,6,0)="Ja",BB1096-MAX(BC1096:BD1096),BB1096-BC1096),0)</f>
        <v>0</v>
      </c>
    </row>
    <row r="1097" spans="1:57" x14ac:dyDescent="0.25">
      <c r="A1097" s="320" t="str">
        <f>IF(AND(D1097&lt;&gt;0,C1097&lt;&gt;0,E1097&lt;&gt;0),IF(B1097&lt;&gt;0,CONCATENATE(B1097,"-AGr",VLOOKUP(C1097,Listen!$A$2:$D$45,4,FALSE),"-",D1097,"-",E1097,),CONCATENATE("AGr",VLOOKUP(C1097,Listen!$A$2:$D$45,4,FALSE),"-",D1097,"-",E1097)),"keine vollständige ID")</f>
        <v>keine vollständige ID</v>
      </c>
      <c r="B1097" s="301"/>
      <c r="C1097" s="287"/>
      <c r="D1097" s="34"/>
      <c r="E1097" s="306"/>
      <c r="F1097" s="116"/>
      <c r="G1097" s="17"/>
      <c r="H1097" s="17"/>
      <c r="I1097" s="17"/>
      <c r="J1097" s="17"/>
      <c r="K1097" s="17"/>
      <c r="L1097" s="17"/>
      <c r="M1097" s="17"/>
      <c r="N1097" s="17"/>
      <c r="O1097" s="116"/>
      <c r="P1097" s="117">
        <f>IF(D1097&gt;A_Stammdaten!$B$12,0,SUM(G1097,H1097,J1097,L1097:M1097)-SUM(I1097,K1097,N1097:O1097))</f>
        <v>0</v>
      </c>
      <c r="Q1097" s="17"/>
      <c r="R1097" s="17"/>
      <c r="S1097" s="17"/>
      <c r="T1097" s="17"/>
      <c r="U1097" s="62">
        <f t="shared" si="359"/>
        <v>0</v>
      </c>
      <c r="V1097" s="34"/>
      <c r="W1097" s="34"/>
      <c r="X1097" s="34"/>
      <c r="Y1097" s="34"/>
      <c r="Z1097" s="34"/>
      <c r="AA1097" s="63" t="str">
        <f t="shared" si="360"/>
        <v>-</v>
      </c>
      <c r="AB1097" s="63" t="str">
        <f t="shared" si="361"/>
        <v>-</v>
      </c>
      <c r="AC1097" s="63">
        <f>IF(ISBLANK($C1097),0,VLOOKUP($C1097,Listen!$A$2:$C$45,2,FALSE))</f>
        <v>0</v>
      </c>
      <c r="AD1097" s="63">
        <f>IF(ISBLANK($C1097),0,VLOOKUP($C1097,Listen!$A$2:$C$45,3,FALSE))</f>
        <v>0</v>
      </c>
      <c r="AE1097" s="49">
        <f t="shared" si="362"/>
        <v>0</v>
      </c>
      <c r="AF1097" s="49">
        <f t="shared" si="362"/>
        <v>0</v>
      </c>
      <c r="AG1097" s="49">
        <f>IFERROR(IF(OR($V1097&lt;&gt;"Ja",VLOOKUP($C1097,Listen!$A$2:$F$45,5,0)="Nein",D1097&lt;IF(C1097="LNG Anbindungsanlagen gemäß separater Festlegung",2022,2023)),$AC1097,$AA1097),0)</f>
        <v>0</v>
      </c>
      <c r="AH1097" s="49">
        <f>IFERROR(IF(OR($V1097&lt;&gt;"Ja",VLOOKUP($C1097,Listen!$A$2:$F$45,5,0)="Nein",D1097&lt;IF(C1097="LNG Anbindungsanlagen gemäß separater Festlegung",2022,2023)),$AC1097,$AA1097),0)</f>
        <v>0</v>
      </c>
      <c r="AI1097" s="49">
        <f>IFERROR(IF(OR($W1097&lt;&gt;"Ja",VLOOKUP($C1097,Listen!$A$2:$F$45,6,0)="Nein"),$AC1097,$AB1097),0)</f>
        <v>0</v>
      </c>
      <c r="AJ1097" s="49">
        <f>IFERROR(IF(OR($W1097&lt;&gt;"Ja",VLOOKUP($C1097,Listen!$A$2:$F$45,6,0)="Nein"),$AC1097,$AB1097),0)</f>
        <v>0</v>
      </c>
      <c r="AK1097" s="49">
        <f>IFERROR(IF(OR($W1097&lt;&gt;"Ja",VLOOKUP($C1097,Listen!$A$2:$F$45,6,0)="Nein"),$AC1097,$AB1097),0)</f>
        <v>0</v>
      </c>
      <c r="AL1097" s="51">
        <f t="shared" si="363"/>
        <v>0</v>
      </c>
      <c r="AM1097" s="296">
        <f>IFERROR(IF(VLOOKUP($C1097,Listen!$A$2:$F$45,6,0)="Ja",MAX(BC1097:BD1097),D_SAV!$BC1097),0)</f>
        <v>0</v>
      </c>
      <c r="AN1097" s="51">
        <f t="shared" si="364"/>
        <v>0</v>
      </c>
      <c r="AP1097" s="304">
        <f t="shared" si="365"/>
        <v>0</v>
      </c>
      <c r="AQ1097" s="304">
        <f t="shared" si="366"/>
        <v>0</v>
      </c>
      <c r="AR1097" s="304">
        <f t="shared" si="367"/>
        <v>0</v>
      </c>
      <c r="AS1097" s="304">
        <f t="shared" si="368"/>
        <v>0</v>
      </c>
      <c r="AT1097" s="304">
        <f t="shared" si="369"/>
        <v>0</v>
      </c>
      <c r="AU1097" s="304">
        <f t="shared" si="370"/>
        <v>0</v>
      </c>
      <c r="AV1097" s="304">
        <f t="shared" si="371"/>
        <v>0</v>
      </c>
      <c r="AW1097" s="304">
        <f t="shared" si="372"/>
        <v>0</v>
      </c>
      <c r="AX1097" s="304">
        <f t="shared" si="373"/>
        <v>0</v>
      </c>
      <c r="AY1097" s="304">
        <f t="shared" si="374"/>
        <v>0</v>
      </c>
      <c r="AZ1097" s="304">
        <f t="shared" si="375"/>
        <v>0</v>
      </c>
      <c r="BA1097" s="304">
        <f t="shared" si="376"/>
        <v>0</v>
      </c>
      <c r="BB1097" s="304">
        <f t="shared" si="377"/>
        <v>0</v>
      </c>
      <c r="BC1097" s="304">
        <f t="shared" si="378"/>
        <v>0</v>
      </c>
      <c r="BD1097" s="304">
        <f t="shared" si="379"/>
        <v>0</v>
      </c>
      <c r="BE1097" s="304">
        <f>IFERROR(IF(VLOOKUP($C1097,Listen!$A$2:$F$45,6,0)="Ja",BB1097-MAX(BC1097:BD1097),BB1097-BC1097),0)</f>
        <v>0</v>
      </c>
    </row>
    <row r="1098" spans="1:57" x14ac:dyDescent="0.25">
      <c r="A1098" s="320" t="str">
        <f>IF(AND(D1098&lt;&gt;0,C1098&lt;&gt;0,E1098&lt;&gt;0),IF(B1098&lt;&gt;0,CONCATENATE(B1098,"-AGr",VLOOKUP(C1098,Listen!$A$2:$D$45,4,FALSE),"-",D1098,"-",E1098,),CONCATENATE("AGr",VLOOKUP(C1098,Listen!$A$2:$D$45,4,FALSE),"-",D1098,"-",E1098)),"keine vollständige ID")</f>
        <v>keine vollständige ID</v>
      </c>
      <c r="B1098" s="301"/>
      <c r="C1098" s="287"/>
      <c r="D1098" s="34"/>
      <c r="E1098" s="306"/>
      <c r="F1098" s="116"/>
      <c r="G1098" s="17"/>
      <c r="H1098" s="17"/>
      <c r="I1098" s="17"/>
      <c r="J1098" s="17"/>
      <c r="K1098" s="17"/>
      <c r="L1098" s="17"/>
      <c r="M1098" s="17"/>
      <c r="N1098" s="17"/>
      <c r="O1098" s="116"/>
      <c r="P1098" s="117">
        <f>IF(D1098&gt;A_Stammdaten!$B$12,0,SUM(G1098,H1098,J1098,L1098:M1098)-SUM(I1098,K1098,N1098:O1098))</f>
        <v>0</v>
      </c>
      <c r="Q1098" s="17"/>
      <c r="R1098" s="17"/>
      <c r="S1098" s="17"/>
      <c r="T1098" s="17"/>
      <c r="U1098" s="62">
        <f t="shared" si="359"/>
        <v>0</v>
      </c>
      <c r="V1098" s="34"/>
      <c r="W1098" s="34"/>
      <c r="X1098" s="34"/>
      <c r="Y1098" s="34"/>
      <c r="Z1098" s="34"/>
      <c r="AA1098" s="63" t="str">
        <f t="shared" si="360"/>
        <v>-</v>
      </c>
      <c r="AB1098" s="63" t="str">
        <f t="shared" si="361"/>
        <v>-</v>
      </c>
      <c r="AC1098" s="63">
        <f>IF(ISBLANK($C1098),0,VLOOKUP($C1098,Listen!$A$2:$C$45,2,FALSE))</f>
        <v>0</v>
      </c>
      <c r="AD1098" s="63">
        <f>IF(ISBLANK($C1098),0,VLOOKUP($C1098,Listen!$A$2:$C$45,3,FALSE))</f>
        <v>0</v>
      </c>
      <c r="AE1098" s="49">
        <f t="shared" si="362"/>
        <v>0</v>
      </c>
      <c r="AF1098" s="49">
        <f t="shared" si="362"/>
        <v>0</v>
      </c>
      <c r="AG1098" s="49">
        <f>IFERROR(IF(OR($V1098&lt;&gt;"Ja",VLOOKUP($C1098,Listen!$A$2:$F$45,5,0)="Nein",D1098&lt;IF(C1098="LNG Anbindungsanlagen gemäß separater Festlegung",2022,2023)),$AC1098,$AA1098),0)</f>
        <v>0</v>
      </c>
      <c r="AH1098" s="49">
        <f>IFERROR(IF(OR($V1098&lt;&gt;"Ja",VLOOKUP($C1098,Listen!$A$2:$F$45,5,0)="Nein",D1098&lt;IF(C1098="LNG Anbindungsanlagen gemäß separater Festlegung",2022,2023)),$AC1098,$AA1098),0)</f>
        <v>0</v>
      </c>
      <c r="AI1098" s="49">
        <f>IFERROR(IF(OR($W1098&lt;&gt;"Ja",VLOOKUP($C1098,Listen!$A$2:$F$45,6,0)="Nein"),$AC1098,$AB1098),0)</f>
        <v>0</v>
      </c>
      <c r="AJ1098" s="49">
        <f>IFERROR(IF(OR($W1098&lt;&gt;"Ja",VLOOKUP($C1098,Listen!$A$2:$F$45,6,0)="Nein"),$AC1098,$AB1098),0)</f>
        <v>0</v>
      </c>
      <c r="AK1098" s="49">
        <f>IFERROR(IF(OR($W1098&lt;&gt;"Ja",VLOOKUP($C1098,Listen!$A$2:$F$45,6,0)="Nein"),$AC1098,$AB1098),0)</f>
        <v>0</v>
      </c>
      <c r="AL1098" s="51">
        <f t="shared" si="363"/>
        <v>0</v>
      </c>
      <c r="AM1098" s="296">
        <f>IFERROR(IF(VLOOKUP($C1098,Listen!$A$2:$F$45,6,0)="Ja",MAX(BC1098:BD1098),D_SAV!$BC1098),0)</f>
        <v>0</v>
      </c>
      <c r="AN1098" s="51">
        <f t="shared" si="364"/>
        <v>0</v>
      </c>
      <c r="AP1098" s="304">
        <f t="shared" si="365"/>
        <v>0</v>
      </c>
      <c r="AQ1098" s="304">
        <f t="shared" si="366"/>
        <v>0</v>
      </c>
      <c r="AR1098" s="304">
        <f t="shared" si="367"/>
        <v>0</v>
      </c>
      <c r="AS1098" s="304">
        <f t="shared" si="368"/>
        <v>0</v>
      </c>
      <c r="AT1098" s="304">
        <f t="shared" si="369"/>
        <v>0</v>
      </c>
      <c r="AU1098" s="304">
        <f t="shared" si="370"/>
        <v>0</v>
      </c>
      <c r="AV1098" s="304">
        <f t="shared" si="371"/>
        <v>0</v>
      </c>
      <c r="AW1098" s="304">
        <f t="shared" si="372"/>
        <v>0</v>
      </c>
      <c r="AX1098" s="304">
        <f t="shared" si="373"/>
        <v>0</v>
      </c>
      <c r="AY1098" s="304">
        <f t="shared" si="374"/>
        <v>0</v>
      </c>
      <c r="AZ1098" s="304">
        <f t="shared" si="375"/>
        <v>0</v>
      </c>
      <c r="BA1098" s="304">
        <f t="shared" si="376"/>
        <v>0</v>
      </c>
      <c r="BB1098" s="304">
        <f t="shared" si="377"/>
        <v>0</v>
      </c>
      <c r="BC1098" s="304">
        <f t="shared" si="378"/>
        <v>0</v>
      </c>
      <c r="BD1098" s="304">
        <f t="shared" si="379"/>
        <v>0</v>
      </c>
      <c r="BE1098" s="304">
        <f>IFERROR(IF(VLOOKUP($C1098,Listen!$A$2:$F$45,6,0)="Ja",BB1098-MAX(BC1098:BD1098),BB1098-BC1098),0)</f>
        <v>0</v>
      </c>
    </row>
    <row r="1099" spans="1:57" x14ac:dyDescent="0.25">
      <c r="A1099" s="320" t="str">
        <f>IF(AND(D1099&lt;&gt;0,C1099&lt;&gt;0,E1099&lt;&gt;0),IF(B1099&lt;&gt;0,CONCATENATE(B1099,"-AGr",VLOOKUP(C1099,Listen!$A$2:$D$45,4,FALSE),"-",D1099,"-",E1099,),CONCATENATE("AGr",VLOOKUP(C1099,Listen!$A$2:$D$45,4,FALSE),"-",D1099,"-",E1099)),"keine vollständige ID")</f>
        <v>keine vollständige ID</v>
      </c>
      <c r="B1099" s="301"/>
      <c r="C1099" s="287"/>
      <c r="D1099" s="34"/>
      <c r="E1099" s="306"/>
      <c r="F1099" s="116"/>
      <c r="G1099" s="17"/>
      <c r="H1099" s="17"/>
      <c r="I1099" s="17"/>
      <c r="J1099" s="17"/>
      <c r="K1099" s="17"/>
      <c r="L1099" s="17"/>
      <c r="M1099" s="17"/>
      <c r="N1099" s="17"/>
      <c r="O1099" s="116"/>
      <c r="P1099" s="117">
        <f>IF(D1099&gt;A_Stammdaten!$B$12,0,SUM(G1099,H1099,J1099,L1099:M1099)-SUM(I1099,K1099,N1099:O1099))</f>
        <v>0</v>
      </c>
      <c r="Q1099" s="17"/>
      <c r="R1099" s="17"/>
      <c r="S1099" s="17"/>
      <c r="T1099" s="17"/>
      <c r="U1099" s="62">
        <f t="shared" si="359"/>
        <v>0</v>
      </c>
      <c r="V1099" s="34"/>
      <c r="W1099" s="34"/>
      <c r="X1099" s="34"/>
      <c r="Y1099" s="34"/>
      <c r="Z1099" s="34"/>
      <c r="AA1099" s="63" t="str">
        <f t="shared" si="360"/>
        <v>-</v>
      </c>
      <c r="AB1099" s="63" t="str">
        <f t="shared" si="361"/>
        <v>-</v>
      </c>
      <c r="AC1099" s="63">
        <f>IF(ISBLANK($C1099),0,VLOOKUP($C1099,Listen!$A$2:$C$45,2,FALSE))</f>
        <v>0</v>
      </c>
      <c r="AD1099" s="63">
        <f>IF(ISBLANK($C1099),0,VLOOKUP($C1099,Listen!$A$2:$C$45,3,FALSE))</f>
        <v>0</v>
      </c>
      <c r="AE1099" s="49">
        <f t="shared" si="362"/>
        <v>0</v>
      </c>
      <c r="AF1099" s="49">
        <f t="shared" si="362"/>
        <v>0</v>
      </c>
      <c r="AG1099" s="49">
        <f>IFERROR(IF(OR($V1099&lt;&gt;"Ja",VLOOKUP($C1099,Listen!$A$2:$F$45,5,0)="Nein",D1099&lt;IF(C1099="LNG Anbindungsanlagen gemäß separater Festlegung",2022,2023)),$AC1099,$AA1099),0)</f>
        <v>0</v>
      </c>
      <c r="AH1099" s="49">
        <f>IFERROR(IF(OR($V1099&lt;&gt;"Ja",VLOOKUP($C1099,Listen!$A$2:$F$45,5,0)="Nein",D1099&lt;IF(C1099="LNG Anbindungsanlagen gemäß separater Festlegung",2022,2023)),$AC1099,$AA1099),0)</f>
        <v>0</v>
      </c>
      <c r="AI1099" s="49">
        <f>IFERROR(IF(OR($W1099&lt;&gt;"Ja",VLOOKUP($C1099,Listen!$A$2:$F$45,6,0)="Nein"),$AC1099,$AB1099),0)</f>
        <v>0</v>
      </c>
      <c r="AJ1099" s="49">
        <f>IFERROR(IF(OR($W1099&lt;&gt;"Ja",VLOOKUP($C1099,Listen!$A$2:$F$45,6,0)="Nein"),$AC1099,$AB1099),0)</f>
        <v>0</v>
      </c>
      <c r="AK1099" s="49">
        <f>IFERROR(IF(OR($W1099&lt;&gt;"Ja",VLOOKUP($C1099,Listen!$A$2:$F$45,6,0)="Nein"),$AC1099,$AB1099),0)</f>
        <v>0</v>
      </c>
      <c r="AL1099" s="51">
        <f t="shared" si="363"/>
        <v>0</v>
      </c>
      <c r="AM1099" s="296">
        <f>IFERROR(IF(VLOOKUP($C1099,Listen!$A$2:$F$45,6,0)="Ja",MAX(BC1099:BD1099),D_SAV!$BC1099),0)</f>
        <v>0</v>
      </c>
      <c r="AN1099" s="51">
        <f t="shared" si="364"/>
        <v>0</v>
      </c>
      <c r="AP1099" s="304">
        <f t="shared" si="365"/>
        <v>0</v>
      </c>
      <c r="AQ1099" s="304">
        <f t="shared" si="366"/>
        <v>0</v>
      </c>
      <c r="AR1099" s="304">
        <f t="shared" si="367"/>
        <v>0</v>
      </c>
      <c r="AS1099" s="304">
        <f t="shared" si="368"/>
        <v>0</v>
      </c>
      <c r="AT1099" s="304">
        <f t="shared" si="369"/>
        <v>0</v>
      </c>
      <c r="AU1099" s="304">
        <f t="shared" si="370"/>
        <v>0</v>
      </c>
      <c r="AV1099" s="304">
        <f t="shared" si="371"/>
        <v>0</v>
      </c>
      <c r="AW1099" s="304">
        <f t="shared" si="372"/>
        <v>0</v>
      </c>
      <c r="AX1099" s="304">
        <f t="shared" si="373"/>
        <v>0</v>
      </c>
      <c r="AY1099" s="304">
        <f t="shared" si="374"/>
        <v>0</v>
      </c>
      <c r="AZ1099" s="304">
        <f t="shared" si="375"/>
        <v>0</v>
      </c>
      <c r="BA1099" s="304">
        <f t="shared" si="376"/>
        <v>0</v>
      </c>
      <c r="BB1099" s="304">
        <f t="shared" si="377"/>
        <v>0</v>
      </c>
      <c r="BC1099" s="304">
        <f t="shared" si="378"/>
        <v>0</v>
      </c>
      <c r="BD1099" s="304">
        <f t="shared" si="379"/>
        <v>0</v>
      </c>
      <c r="BE1099" s="304">
        <f>IFERROR(IF(VLOOKUP($C1099,Listen!$A$2:$F$45,6,0)="Ja",BB1099-MAX(BC1099:BD1099),BB1099-BC1099),0)</f>
        <v>0</v>
      </c>
    </row>
    <row r="1100" spans="1:57" x14ac:dyDescent="0.25">
      <c r="A1100" s="320" t="str">
        <f>IF(AND(D1100&lt;&gt;0,C1100&lt;&gt;0,E1100&lt;&gt;0),IF(B1100&lt;&gt;0,CONCATENATE(B1100,"-AGr",VLOOKUP(C1100,Listen!$A$2:$D$45,4,FALSE),"-",D1100,"-",E1100,),CONCATENATE("AGr",VLOOKUP(C1100,Listen!$A$2:$D$45,4,FALSE),"-",D1100,"-",E1100)),"keine vollständige ID")</f>
        <v>keine vollständige ID</v>
      </c>
      <c r="B1100" s="301"/>
      <c r="C1100" s="287"/>
      <c r="D1100" s="34"/>
      <c r="E1100" s="306"/>
      <c r="F1100" s="116"/>
      <c r="G1100" s="17"/>
      <c r="H1100" s="17"/>
      <c r="I1100" s="17"/>
      <c r="J1100" s="17"/>
      <c r="K1100" s="17"/>
      <c r="L1100" s="17"/>
      <c r="M1100" s="17"/>
      <c r="N1100" s="17"/>
      <c r="O1100" s="116"/>
      <c r="P1100" s="117">
        <f>IF(D1100&gt;A_Stammdaten!$B$12,0,SUM(G1100,H1100,J1100,L1100:M1100)-SUM(I1100,K1100,N1100:O1100))</f>
        <v>0</v>
      </c>
      <c r="Q1100" s="17"/>
      <c r="R1100" s="17"/>
      <c r="S1100" s="17"/>
      <c r="T1100" s="17"/>
      <c r="U1100" s="62">
        <f t="shared" si="359"/>
        <v>0</v>
      </c>
      <c r="V1100" s="34"/>
      <c r="W1100" s="34"/>
      <c r="X1100" s="34"/>
      <c r="Y1100" s="34"/>
      <c r="Z1100" s="34"/>
      <c r="AA1100" s="63" t="str">
        <f t="shared" si="360"/>
        <v>-</v>
      </c>
      <c r="AB1100" s="63" t="str">
        <f t="shared" si="361"/>
        <v>-</v>
      </c>
      <c r="AC1100" s="63">
        <f>IF(ISBLANK($C1100),0,VLOOKUP($C1100,Listen!$A$2:$C$45,2,FALSE))</f>
        <v>0</v>
      </c>
      <c r="AD1100" s="63">
        <f>IF(ISBLANK($C1100),0,VLOOKUP($C1100,Listen!$A$2:$C$45,3,FALSE))</f>
        <v>0</v>
      </c>
      <c r="AE1100" s="49">
        <f t="shared" si="362"/>
        <v>0</v>
      </c>
      <c r="AF1100" s="49">
        <f t="shared" si="362"/>
        <v>0</v>
      </c>
      <c r="AG1100" s="49">
        <f>IFERROR(IF(OR($V1100&lt;&gt;"Ja",VLOOKUP($C1100,Listen!$A$2:$F$45,5,0)="Nein",D1100&lt;IF(C1100="LNG Anbindungsanlagen gemäß separater Festlegung",2022,2023)),$AC1100,$AA1100),0)</f>
        <v>0</v>
      </c>
      <c r="AH1100" s="49">
        <f>IFERROR(IF(OR($V1100&lt;&gt;"Ja",VLOOKUP($C1100,Listen!$A$2:$F$45,5,0)="Nein",D1100&lt;IF(C1100="LNG Anbindungsanlagen gemäß separater Festlegung",2022,2023)),$AC1100,$AA1100),0)</f>
        <v>0</v>
      </c>
      <c r="AI1100" s="49">
        <f>IFERROR(IF(OR($W1100&lt;&gt;"Ja",VLOOKUP($C1100,Listen!$A$2:$F$45,6,0)="Nein"),$AC1100,$AB1100),0)</f>
        <v>0</v>
      </c>
      <c r="AJ1100" s="49">
        <f>IFERROR(IF(OR($W1100&lt;&gt;"Ja",VLOOKUP($C1100,Listen!$A$2:$F$45,6,0)="Nein"),$AC1100,$AB1100),0)</f>
        <v>0</v>
      </c>
      <c r="AK1100" s="49">
        <f>IFERROR(IF(OR($W1100&lt;&gt;"Ja",VLOOKUP($C1100,Listen!$A$2:$F$45,6,0)="Nein"),$AC1100,$AB1100),0)</f>
        <v>0</v>
      </c>
      <c r="AL1100" s="51">
        <f t="shared" si="363"/>
        <v>0</v>
      </c>
      <c r="AM1100" s="296">
        <f>IFERROR(IF(VLOOKUP($C1100,Listen!$A$2:$F$45,6,0)="Ja",MAX(BC1100:BD1100),D_SAV!$BC1100),0)</f>
        <v>0</v>
      </c>
      <c r="AN1100" s="51">
        <f t="shared" si="364"/>
        <v>0</v>
      </c>
      <c r="AP1100" s="304">
        <f t="shared" si="365"/>
        <v>0</v>
      </c>
      <c r="AQ1100" s="304">
        <f t="shared" si="366"/>
        <v>0</v>
      </c>
      <c r="AR1100" s="304">
        <f t="shared" si="367"/>
        <v>0</v>
      </c>
      <c r="AS1100" s="304">
        <f t="shared" si="368"/>
        <v>0</v>
      </c>
      <c r="AT1100" s="304">
        <f t="shared" si="369"/>
        <v>0</v>
      </c>
      <c r="AU1100" s="304">
        <f t="shared" si="370"/>
        <v>0</v>
      </c>
      <c r="AV1100" s="304">
        <f t="shared" si="371"/>
        <v>0</v>
      </c>
      <c r="AW1100" s="304">
        <f t="shared" si="372"/>
        <v>0</v>
      </c>
      <c r="AX1100" s="304">
        <f t="shared" si="373"/>
        <v>0</v>
      </c>
      <c r="AY1100" s="304">
        <f t="shared" si="374"/>
        <v>0</v>
      </c>
      <c r="AZ1100" s="304">
        <f t="shared" si="375"/>
        <v>0</v>
      </c>
      <c r="BA1100" s="304">
        <f t="shared" si="376"/>
        <v>0</v>
      </c>
      <c r="BB1100" s="304">
        <f t="shared" si="377"/>
        <v>0</v>
      </c>
      <c r="BC1100" s="304">
        <f t="shared" si="378"/>
        <v>0</v>
      </c>
      <c r="BD1100" s="304">
        <f t="shared" si="379"/>
        <v>0</v>
      </c>
      <c r="BE1100" s="304">
        <f>IFERROR(IF(VLOOKUP($C1100,Listen!$A$2:$F$45,6,0)="Ja",BB1100-MAX(BC1100:BD1100),BB1100-BC1100),0)</f>
        <v>0</v>
      </c>
    </row>
    <row r="1101" spans="1:57" x14ac:dyDescent="0.25">
      <c r="A1101" s="320" t="str">
        <f>IF(AND(D1101&lt;&gt;0,C1101&lt;&gt;0,E1101&lt;&gt;0),IF(B1101&lt;&gt;0,CONCATENATE(B1101,"-AGr",VLOOKUP(C1101,Listen!$A$2:$D$45,4,FALSE),"-",D1101,"-",E1101,),CONCATENATE("AGr",VLOOKUP(C1101,Listen!$A$2:$D$45,4,FALSE),"-",D1101,"-",E1101)),"keine vollständige ID")</f>
        <v>keine vollständige ID</v>
      </c>
      <c r="B1101" s="301"/>
      <c r="C1101" s="287"/>
      <c r="D1101" s="34"/>
      <c r="E1101" s="306"/>
      <c r="F1101" s="116"/>
      <c r="G1101" s="17"/>
      <c r="H1101" s="17"/>
      <c r="I1101" s="17"/>
      <c r="J1101" s="17"/>
      <c r="K1101" s="17"/>
      <c r="L1101" s="17"/>
      <c r="M1101" s="17"/>
      <c r="N1101" s="17"/>
      <c r="O1101" s="116"/>
      <c r="P1101" s="117">
        <f>IF(D1101&gt;A_Stammdaten!$B$12,0,SUM(G1101,H1101,J1101,L1101:M1101)-SUM(I1101,K1101,N1101:O1101))</f>
        <v>0</v>
      </c>
      <c r="Q1101" s="17"/>
      <c r="R1101" s="17"/>
      <c r="S1101" s="17"/>
      <c r="T1101" s="17"/>
      <c r="U1101" s="62">
        <f t="shared" si="359"/>
        <v>0</v>
      </c>
      <c r="V1101" s="34"/>
      <c r="W1101" s="34"/>
      <c r="X1101" s="34"/>
      <c r="Y1101" s="34"/>
      <c r="Z1101" s="34"/>
      <c r="AA1101" s="63" t="str">
        <f t="shared" si="360"/>
        <v>-</v>
      </c>
      <c r="AB1101" s="63" t="str">
        <f t="shared" si="361"/>
        <v>-</v>
      </c>
      <c r="AC1101" s="63">
        <f>IF(ISBLANK($C1101),0,VLOOKUP($C1101,Listen!$A$2:$C$45,2,FALSE))</f>
        <v>0</v>
      </c>
      <c r="AD1101" s="63">
        <f>IF(ISBLANK($C1101),0,VLOOKUP($C1101,Listen!$A$2:$C$45,3,FALSE))</f>
        <v>0</v>
      </c>
      <c r="AE1101" s="49">
        <f t="shared" si="362"/>
        <v>0</v>
      </c>
      <c r="AF1101" s="49">
        <f t="shared" si="362"/>
        <v>0</v>
      </c>
      <c r="AG1101" s="49">
        <f>IFERROR(IF(OR($V1101&lt;&gt;"Ja",VLOOKUP($C1101,Listen!$A$2:$F$45,5,0)="Nein",D1101&lt;IF(C1101="LNG Anbindungsanlagen gemäß separater Festlegung",2022,2023)),$AC1101,$AA1101),0)</f>
        <v>0</v>
      </c>
      <c r="AH1101" s="49">
        <f>IFERROR(IF(OR($V1101&lt;&gt;"Ja",VLOOKUP($C1101,Listen!$A$2:$F$45,5,0)="Nein",D1101&lt;IF(C1101="LNG Anbindungsanlagen gemäß separater Festlegung",2022,2023)),$AC1101,$AA1101),0)</f>
        <v>0</v>
      </c>
      <c r="AI1101" s="49">
        <f>IFERROR(IF(OR($W1101&lt;&gt;"Ja",VLOOKUP($C1101,Listen!$A$2:$F$45,6,0)="Nein"),$AC1101,$AB1101),0)</f>
        <v>0</v>
      </c>
      <c r="AJ1101" s="49">
        <f>IFERROR(IF(OR($W1101&lt;&gt;"Ja",VLOOKUP($C1101,Listen!$A$2:$F$45,6,0)="Nein"),$AC1101,$AB1101),0)</f>
        <v>0</v>
      </c>
      <c r="AK1101" s="49">
        <f>IFERROR(IF(OR($W1101&lt;&gt;"Ja",VLOOKUP($C1101,Listen!$A$2:$F$45,6,0)="Nein"),$AC1101,$AB1101),0)</f>
        <v>0</v>
      </c>
      <c r="AL1101" s="51">
        <f t="shared" si="363"/>
        <v>0</v>
      </c>
      <c r="AM1101" s="296">
        <f>IFERROR(IF(VLOOKUP($C1101,Listen!$A$2:$F$45,6,0)="Ja",MAX(BC1101:BD1101),D_SAV!$BC1101),0)</f>
        <v>0</v>
      </c>
      <c r="AN1101" s="51">
        <f t="shared" si="364"/>
        <v>0</v>
      </c>
      <c r="AP1101" s="304">
        <f t="shared" si="365"/>
        <v>0</v>
      </c>
      <c r="AQ1101" s="304">
        <f t="shared" si="366"/>
        <v>0</v>
      </c>
      <c r="AR1101" s="304">
        <f t="shared" si="367"/>
        <v>0</v>
      </c>
      <c r="AS1101" s="304">
        <f t="shared" si="368"/>
        <v>0</v>
      </c>
      <c r="AT1101" s="304">
        <f t="shared" si="369"/>
        <v>0</v>
      </c>
      <c r="AU1101" s="304">
        <f t="shared" si="370"/>
        <v>0</v>
      </c>
      <c r="AV1101" s="304">
        <f t="shared" si="371"/>
        <v>0</v>
      </c>
      <c r="AW1101" s="304">
        <f t="shared" si="372"/>
        <v>0</v>
      </c>
      <c r="AX1101" s="304">
        <f t="shared" si="373"/>
        <v>0</v>
      </c>
      <c r="AY1101" s="304">
        <f t="shared" si="374"/>
        <v>0</v>
      </c>
      <c r="AZ1101" s="304">
        <f t="shared" si="375"/>
        <v>0</v>
      </c>
      <c r="BA1101" s="304">
        <f t="shared" si="376"/>
        <v>0</v>
      </c>
      <c r="BB1101" s="304">
        <f t="shared" si="377"/>
        <v>0</v>
      </c>
      <c r="BC1101" s="304">
        <f t="shared" si="378"/>
        <v>0</v>
      </c>
      <c r="BD1101" s="304">
        <f t="shared" si="379"/>
        <v>0</v>
      </c>
      <c r="BE1101" s="304">
        <f>IFERROR(IF(VLOOKUP($C1101,Listen!$A$2:$F$45,6,0)="Ja",BB1101-MAX(BC1101:BD1101),BB1101-BC1101),0)</f>
        <v>0</v>
      </c>
    </row>
    <row r="1102" spans="1:57" x14ac:dyDescent="0.25">
      <c r="A1102" s="320" t="str">
        <f>IF(AND(D1102&lt;&gt;0,C1102&lt;&gt;0,E1102&lt;&gt;0),IF(B1102&lt;&gt;0,CONCATENATE(B1102,"-AGr",VLOOKUP(C1102,Listen!$A$2:$D$45,4,FALSE),"-",D1102,"-",E1102,),CONCATENATE("AGr",VLOOKUP(C1102,Listen!$A$2:$D$45,4,FALSE),"-",D1102,"-",E1102)),"keine vollständige ID")</f>
        <v>keine vollständige ID</v>
      </c>
      <c r="B1102" s="301"/>
      <c r="C1102" s="287"/>
      <c r="D1102" s="34"/>
      <c r="E1102" s="306"/>
      <c r="F1102" s="116"/>
      <c r="G1102" s="17"/>
      <c r="H1102" s="17"/>
      <c r="I1102" s="17"/>
      <c r="J1102" s="17"/>
      <c r="K1102" s="17"/>
      <c r="L1102" s="17"/>
      <c r="M1102" s="17"/>
      <c r="N1102" s="17"/>
      <c r="O1102" s="116"/>
      <c r="P1102" s="117">
        <f>IF(D1102&gt;A_Stammdaten!$B$12,0,SUM(G1102,H1102,J1102,L1102:M1102)-SUM(I1102,K1102,N1102:O1102))</f>
        <v>0</v>
      </c>
      <c r="Q1102" s="17"/>
      <c r="R1102" s="17"/>
      <c r="S1102" s="17"/>
      <c r="T1102" s="17"/>
      <c r="U1102" s="62">
        <f t="shared" si="359"/>
        <v>0</v>
      </c>
      <c r="V1102" s="34"/>
      <c r="W1102" s="34"/>
      <c r="X1102" s="34"/>
      <c r="Y1102" s="34"/>
      <c r="Z1102" s="34"/>
      <c r="AA1102" s="63" t="str">
        <f t="shared" si="360"/>
        <v>-</v>
      </c>
      <c r="AB1102" s="63" t="str">
        <f t="shared" si="361"/>
        <v>-</v>
      </c>
      <c r="AC1102" s="63">
        <f>IF(ISBLANK($C1102),0,VLOOKUP($C1102,Listen!$A$2:$C$45,2,FALSE))</f>
        <v>0</v>
      </c>
      <c r="AD1102" s="63">
        <f>IF(ISBLANK($C1102),0,VLOOKUP($C1102,Listen!$A$2:$C$45,3,FALSE))</f>
        <v>0</v>
      </c>
      <c r="AE1102" s="49">
        <f t="shared" si="362"/>
        <v>0</v>
      </c>
      <c r="AF1102" s="49">
        <f t="shared" si="362"/>
        <v>0</v>
      </c>
      <c r="AG1102" s="49">
        <f>IFERROR(IF(OR($V1102&lt;&gt;"Ja",VLOOKUP($C1102,Listen!$A$2:$F$45,5,0)="Nein",D1102&lt;IF(C1102="LNG Anbindungsanlagen gemäß separater Festlegung",2022,2023)),$AC1102,$AA1102),0)</f>
        <v>0</v>
      </c>
      <c r="AH1102" s="49">
        <f>IFERROR(IF(OR($V1102&lt;&gt;"Ja",VLOOKUP($C1102,Listen!$A$2:$F$45,5,0)="Nein",D1102&lt;IF(C1102="LNG Anbindungsanlagen gemäß separater Festlegung",2022,2023)),$AC1102,$AA1102),0)</f>
        <v>0</v>
      </c>
      <c r="AI1102" s="49">
        <f>IFERROR(IF(OR($W1102&lt;&gt;"Ja",VLOOKUP($C1102,Listen!$A$2:$F$45,6,0)="Nein"),$AC1102,$AB1102),0)</f>
        <v>0</v>
      </c>
      <c r="AJ1102" s="49">
        <f>IFERROR(IF(OR($W1102&lt;&gt;"Ja",VLOOKUP($C1102,Listen!$A$2:$F$45,6,0)="Nein"),$AC1102,$AB1102),0)</f>
        <v>0</v>
      </c>
      <c r="AK1102" s="49">
        <f>IFERROR(IF(OR($W1102&lt;&gt;"Ja",VLOOKUP($C1102,Listen!$A$2:$F$45,6,0)="Nein"),$AC1102,$AB1102),0)</f>
        <v>0</v>
      </c>
      <c r="AL1102" s="51">
        <f t="shared" si="363"/>
        <v>0</v>
      </c>
      <c r="AM1102" s="296">
        <f>IFERROR(IF(VLOOKUP($C1102,Listen!$A$2:$F$45,6,0)="Ja",MAX(BC1102:BD1102),D_SAV!$BC1102),0)</f>
        <v>0</v>
      </c>
      <c r="AN1102" s="51">
        <f t="shared" si="364"/>
        <v>0</v>
      </c>
      <c r="AP1102" s="304">
        <f t="shared" si="365"/>
        <v>0</v>
      </c>
      <c r="AQ1102" s="304">
        <f t="shared" si="366"/>
        <v>0</v>
      </c>
      <c r="AR1102" s="304">
        <f t="shared" si="367"/>
        <v>0</v>
      </c>
      <c r="AS1102" s="304">
        <f t="shared" si="368"/>
        <v>0</v>
      </c>
      <c r="AT1102" s="304">
        <f t="shared" si="369"/>
        <v>0</v>
      </c>
      <c r="AU1102" s="304">
        <f t="shared" si="370"/>
        <v>0</v>
      </c>
      <c r="AV1102" s="304">
        <f t="shared" si="371"/>
        <v>0</v>
      </c>
      <c r="AW1102" s="304">
        <f t="shared" si="372"/>
        <v>0</v>
      </c>
      <c r="AX1102" s="304">
        <f t="shared" si="373"/>
        <v>0</v>
      </c>
      <c r="AY1102" s="304">
        <f t="shared" si="374"/>
        <v>0</v>
      </c>
      <c r="AZ1102" s="304">
        <f t="shared" si="375"/>
        <v>0</v>
      </c>
      <c r="BA1102" s="304">
        <f t="shared" si="376"/>
        <v>0</v>
      </c>
      <c r="BB1102" s="304">
        <f t="shared" si="377"/>
        <v>0</v>
      </c>
      <c r="BC1102" s="304">
        <f t="shared" si="378"/>
        <v>0</v>
      </c>
      <c r="BD1102" s="304">
        <f t="shared" si="379"/>
        <v>0</v>
      </c>
      <c r="BE1102" s="304">
        <f>IFERROR(IF(VLOOKUP($C1102,Listen!$A$2:$F$45,6,0)="Ja",BB1102-MAX(BC1102:BD1102),BB1102-BC1102),0)</f>
        <v>0</v>
      </c>
    </row>
    <row r="1103" spans="1:57" x14ac:dyDescent="0.25">
      <c r="A1103" s="320" t="str">
        <f>IF(AND(D1103&lt;&gt;0,C1103&lt;&gt;0,E1103&lt;&gt;0),IF(B1103&lt;&gt;0,CONCATENATE(B1103,"-AGr",VLOOKUP(C1103,Listen!$A$2:$D$45,4,FALSE),"-",D1103,"-",E1103,),CONCATENATE("AGr",VLOOKUP(C1103,Listen!$A$2:$D$45,4,FALSE),"-",D1103,"-",E1103)),"keine vollständige ID")</f>
        <v>keine vollständige ID</v>
      </c>
      <c r="B1103" s="301"/>
      <c r="C1103" s="287"/>
      <c r="D1103" s="34"/>
      <c r="E1103" s="306"/>
      <c r="F1103" s="116"/>
      <c r="G1103" s="17"/>
      <c r="H1103" s="17"/>
      <c r="I1103" s="17"/>
      <c r="J1103" s="17"/>
      <c r="K1103" s="17"/>
      <c r="L1103" s="17"/>
      <c r="M1103" s="17"/>
      <c r="N1103" s="17"/>
      <c r="O1103" s="116"/>
      <c r="P1103" s="117">
        <f>IF(D1103&gt;A_Stammdaten!$B$12,0,SUM(G1103,H1103,J1103,L1103:M1103)-SUM(I1103,K1103,N1103:O1103))</f>
        <v>0</v>
      </c>
      <c r="Q1103" s="17"/>
      <c r="R1103" s="17"/>
      <c r="S1103" s="17"/>
      <c r="T1103" s="17"/>
      <c r="U1103" s="62">
        <f t="shared" si="359"/>
        <v>0</v>
      </c>
      <c r="V1103" s="34"/>
      <c r="W1103" s="34"/>
      <c r="X1103" s="34"/>
      <c r="Y1103" s="34"/>
      <c r="Z1103" s="34"/>
      <c r="AA1103" s="63" t="str">
        <f t="shared" si="360"/>
        <v>-</v>
      </c>
      <c r="AB1103" s="63" t="str">
        <f t="shared" si="361"/>
        <v>-</v>
      </c>
      <c r="AC1103" s="63">
        <f>IF(ISBLANK($C1103),0,VLOOKUP($C1103,Listen!$A$2:$C$45,2,FALSE))</f>
        <v>0</v>
      </c>
      <c r="AD1103" s="63">
        <f>IF(ISBLANK($C1103),0,VLOOKUP($C1103,Listen!$A$2:$C$45,3,FALSE))</f>
        <v>0</v>
      </c>
      <c r="AE1103" s="49">
        <f t="shared" si="362"/>
        <v>0</v>
      </c>
      <c r="AF1103" s="49">
        <f t="shared" si="362"/>
        <v>0</v>
      </c>
      <c r="AG1103" s="49">
        <f>IFERROR(IF(OR($V1103&lt;&gt;"Ja",VLOOKUP($C1103,Listen!$A$2:$F$45,5,0)="Nein",D1103&lt;IF(C1103="LNG Anbindungsanlagen gemäß separater Festlegung",2022,2023)),$AC1103,$AA1103),0)</f>
        <v>0</v>
      </c>
      <c r="AH1103" s="49">
        <f>IFERROR(IF(OR($V1103&lt;&gt;"Ja",VLOOKUP($C1103,Listen!$A$2:$F$45,5,0)="Nein",D1103&lt;IF(C1103="LNG Anbindungsanlagen gemäß separater Festlegung",2022,2023)),$AC1103,$AA1103),0)</f>
        <v>0</v>
      </c>
      <c r="AI1103" s="49">
        <f>IFERROR(IF(OR($W1103&lt;&gt;"Ja",VLOOKUP($C1103,Listen!$A$2:$F$45,6,0)="Nein"),$AC1103,$AB1103),0)</f>
        <v>0</v>
      </c>
      <c r="AJ1103" s="49">
        <f>IFERROR(IF(OR($W1103&lt;&gt;"Ja",VLOOKUP($C1103,Listen!$A$2:$F$45,6,0)="Nein"),$AC1103,$AB1103),0)</f>
        <v>0</v>
      </c>
      <c r="AK1103" s="49">
        <f>IFERROR(IF(OR($W1103&lt;&gt;"Ja",VLOOKUP($C1103,Listen!$A$2:$F$45,6,0)="Nein"),$AC1103,$AB1103),0)</f>
        <v>0</v>
      </c>
      <c r="AL1103" s="51">
        <f t="shared" si="363"/>
        <v>0</v>
      </c>
      <c r="AM1103" s="296">
        <f>IFERROR(IF(VLOOKUP($C1103,Listen!$A$2:$F$45,6,0)="Ja",MAX(BC1103:BD1103),D_SAV!$BC1103),0)</f>
        <v>0</v>
      </c>
      <c r="AN1103" s="51">
        <f t="shared" si="364"/>
        <v>0</v>
      </c>
      <c r="AP1103" s="304">
        <f t="shared" si="365"/>
        <v>0</v>
      </c>
      <c r="AQ1103" s="304">
        <f t="shared" si="366"/>
        <v>0</v>
      </c>
      <c r="AR1103" s="304">
        <f t="shared" si="367"/>
        <v>0</v>
      </c>
      <c r="AS1103" s="304">
        <f t="shared" si="368"/>
        <v>0</v>
      </c>
      <c r="AT1103" s="304">
        <f t="shared" si="369"/>
        <v>0</v>
      </c>
      <c r="AU1103" s="304">
        <f t="shared" si="370"/>
        <v>0</v>
      </c>
      <c r="AV1103" s="304">
        <f t="shared" si="371"/>
        <v>0</v>
      </c>
      <c r="AW1103" s="304">
        <f t="shared" si="372"/>
        <v>0</v>
      </c>
      <c r="AX1103" s="304">
        <f t="shared" si="373"/>
        <v>0</v>
      </c>
      <c r="AY1103" s="304">
        <f t="shared" si="374"/>
        <v>0</v>
      </c>
      <c r="AZ1103" s="304">
        <f t="shared" si="375"/>
        <v>0</v>
      </c>
      <c r="BA1103" s="304">
        <f t="shared" si="376"/>
        <v>0</v>
      </c>
      <c r="BB1103" s="304">
        <f t="shared" si="377"/>
        <v>0</v>
      </c>
      <c r="BC1103" s="304">
        <f t="shared" si="378"/>
        <v>0</v>
      </c>
      <c r="BD1103" s="304">
        <f t="shared" si="379"/>
        <v>0</v>
      </c>
      <c r="BE1103" s="304">
        <f>IFERROR(IF(VLOOKUP($C1103,Listen!$A$2:$F$45,6,0)="Ja",BB1103-MAX(BC1103:BD1103),BB1103-BC1103),0)</f>
        <v>0</v>
      </c>
    </row>
    <row r="1104" spans="1:57" x14ac:dyDescent="0.25">
      <c r="A1104" s="320" t="str">
        <f>IF(AND(D1104&lt;&gt;0,C1104&lt;&gt;0,E1104&lt;&gt;0),IF(B1104&lt;&gt;0,CONCATENATE(B1104,"-AGr",VLOOKUP(C1104,Listen!$A$2:$D$45,4,FALSE),"-",D1104,"-",E1104,),CONCATENATE("AGr",VLOOKUP(C1104,Listen!$A$2:$D$45,4,FALSE),"-",D1104,"-",E1104)),"keine vollständige ID")</f>
        <v>keine vollständige ID</v>
      </c>
      <c r="B1104" s="301"/>
      <c r="C1104" s="287"/>
      <c r="D1104" s="34"/>
      <c r="E1104" s="306"/>
      <c r="F1104" s="116"/>
      <c r="G1104" s="17"/>
      <c r="H1104" s="17"/>
      <c r="I1104" s="17"/>
      <c r="J1104" s="17"/>
      <c r="K1104" s="17"/>
      <c r="L1104" s="17"/>
      <c r="M1104" s="17"/>
      <c r="N1104" s="17"/>
      <c r="O1104" s="116"/>
      <c r="P1104" s="117">
        <f>IF(D1104&gt;A_Stammdaten!$B$12,0,SUM(G1104,H1104,J1104,L1104:M1104)-SUM(I1104,K1104,N1104:O1104))</f>
        <v>0</v>
      </c>
      <c r="Q1104" s="17"/>
      <c r="R1104" s="17"/>
      <c r="S1104" s="17"/>
      <c r="T1104" s="17"/>
      <c r="U1104" s="62">
        <f t="shared" si="359"/>
        <v>0</v>
      </c>
      <c r="V1104" s="34"/>
      <c r="W1104" s="34"/>
      <c r="X1104" s="34"/>
      <c r="Y1104" s="34"/>
      <c r="Z1104" s="34"/>
      <c r="AA1104" s="63" t="str">
        <f t="shared" si="360"/>
        <v>-</v>
      </c>
      <c r="AB1104" s="63" t="str">
        <f t="shared" si="361"/>
        <v>-</v>
      </c>
      <c r="AC1104" s="63">
        <f>IF(ISBLANK($C1104),0,VLOOKUP($C1104,Listen!$A$2:$C$45,2,FALSE))</f>
        <v>0</v>
      </c>
      <c r="AD1104" s="63">
        <f>IF(ISBLANK($C1104),0,VLOOKUP($C1104,Listen!$A$2:$C$45,3,FALSE))</f>
        <v>0</v>
      </c>
      <c r="AE1104" s="49">
        <f t="shared" si="362"/>
        <v>0</v>
      </c>
      <c r="AF1104" s="49">
        <f t="shared" si="362"/>
        <v>0</v>
      </c>
      <c r="AG1104" s="49">
        <f>IFERROR(IF(OR($V1104&lt;&gt;"Ja",VLOOKUP($C1104,Listen!$A$2:$F$45,5,0)="Nein",D1104&lt;IF(C1104="LNG Anbindungsanlagen gemäß separater Festlegung",2022,2023)),$AC1104,$AA1104),0)</f>
        <v>0</v>
      </c>
      <c r="AH1104" s="49">
        <f>IFERROR(IF(OR($V1104&lt;&gt;"Ja",VLOOKUP($C1104,Listen!$A$2:$F$45,5,0)="Nein",D1104&lt;IF(C1104="LNG Anbindungsanlagen gemäß separater Festlegung",2022,2023)),$AC1104,$AA1104),0)</f>
        <v>0</v>
      </c>
      <c r="AI1104" s="49">
        <f>IFERROR(IF(OR($W1104&lt;&gt;"Ja",VLOOKUP($C1104,Listen!$A$2:$F$45,6,0)="Nein"),$AC1104,$AB1104),0)</f>
        <v>0</v>
      </c>
      <c r="AJ1104" s="49">
        <f>IFERROR(IF(OR($W1104&lt;&gt;"Ja",VLOOKUP($C1104,Listen!$A$2:$F$45,6,0)="Nein"),$AC1104,$AB1104),0)</f>
        <v>0</v>
      </c>
      <c r="AK1104" s="49">
        <f>IFERROR(IF(OR($W1104&lt;&gt;"Ja",VLOOKUP($C1104,Listen!$A$2:$F$45,6,0)="Nein"),$AC1104,$AB1104),0)</f>
        <v>0</v>
      </c>
      <c r="AL1104" s="51">
        <f t="shared" si="363"/>
        <v>0</v>
      </c>
      <c r="AM1104" s="296">
        <f>IFERROR(IF(VLOOKUP($C1104,Listen!$A$2:$F$45,6,0)="Ja",MAX(BC1104:BD1104),D_SAV!$BC1104),0)</f>
        <v>0</v>
      </c>
      <c r="AN1104" s="51">
        <f t="shared" si="364"/>
        <v>0</v>
      </c>
      <c r="AP1104" s="304">
        <f t="shared" si="365"/>
        <v>0</v>
      </c>
      <c r="AQ1104" s="304">
        <f t="shared" si="366"/>
        <v>0</v>
      </c>
      <c r="AR1104" s="304">
        <f t="shared" si="367"/>
        <v>0</v>
      </c>
      <c r="AS1104" s="304">
        <f t="shared" si="368"/>
        <v>0</v>
      </c>
      <c r="AT1104" s="304">
        <f t="shared" si="369"/>
        <v>0</v>
      </c>
      <c r="AU1104" s="304">
        <f t="shared" si="370"/>
        <v>0</v>
      </c>
      <c r="AV1104" s="304">
        <f t="shared" si="371"/>
        <v>0</v>
      </c>
      <c r="AW1104" s="304">
        <f t="shared" si="372"/>
        <v>0</v>
      </c>
      <c r="AX1104" s="304">
        <f t="shared" si="373"/>
        <v>0</v>
      </c>
      <c r="AY1104" s="304">
        <f t="shared" si="374"/>
        <v>0</v>
      </c>
      <c r="AZ1104" s="304">
        <f t="shared" si="375"/>
        <v>0</v>
      </c>
      <c r="BA1104" s="304">
        <f t="shared" si="376"/>
        <v>0</v>
      </c>
      <c r="BB1104" s="304">
        <f t="shared" si="377"/>
        <v>0</v>
      </c>
      <c r="BC1104" s="304">
        <f t="shared" si="378"/>
        <v>0</v>
      </c>
      <c r="BD1104" s="304">
        <f t="shared" si="379"/>
        <v>0</v>
      </c>
      <c r="BE1104" s="304">
        <f>IFERROR(IF(VLOOKUP($C1104,Listen!$A$2:$F$45,6,0)="Ja",BB1104-MAX(BC1104:BD1104),BB1104-BC1104),0)</f>
        <v>0</v>
      </c>
    </row>
    <row r="1105" spans="1:57" x14ac:dyDescent="0.25">
      <c r="A1105" s="320" t="str">
        <f>IF(AND(D1105&lt;&gt;0,C1105&lt;&gt;0,E1105&lt;&gt;0),IF(B1105&lt;&gt;0,CONCATENATE(B1105,"-AGr",VLOOKUP(C1105,Listen!$A$2:$D$45,4,FALSE),"-",D1105,"-",E1105,),CONCATENATE("AGr",VLOOKUP(C1105,Listen!$A$2:$D$45,4,FALSE),"-",D1105,"-",E1105)),"keine vollständige ID")</f>
        <v>keine vollständige ID</v>
      </c>
      <c r="B1105" s="301"/>
      <c r="C1105" s="287"/>
      <c r="D1105" s="34"/>
      <c r="E1105" s="306"/>
      <c r="F1105" s="116"/>
      <c r="G1105" s="17"/>
      <c r="H1105" s="17"/>
      <c r="I1105" s="17"/>
      <c r="J1105" s="17"/>
      <c r="K1105" s="17"/>
      <c r="L1105" s="17"/>
      <c r="M1105" s="17"/>
      <c r="N1105" s="17"/>
      <c r="O1105" s="116"/>
      <c r="P1105" s="117">
        <f>IF(D1105&gt;A_Stammdaten!$B$12,0,SUM(G1105,H1105,J1105,L1105:M1105)-SUM(I1105,K1105,N1105:O1105))</f>
        <v>0</v>
      </c>
      <c r="Q1105" s="17"/>
      <c r="R1105" s="17"/>
      <c r="S1105" s="17"/>
      <c r="T1105" s="17"/>
      <c r="U1105" s="62">
        <f t="shared" si="359"/>
        <v>0</v>
      </c>
      <c r="V1105" s="34"/>
      <c r="W1105" s="34"/>
      <c r="X1105" s="34"/>
      <c r="Y1105" s="34"/>
      <c r="Z1105" s="34"/>
      <c r="AA1105" s="63" t="str">
        <f t="shared" si="360"/>
        <v>-</v>
      </c>
      <c r="AB1105" s="63" t="str">
        <f t="shared" si="361"/>
        <v>-</v>
      </c>
      <c r="AC1105" s="63">
        <f>IF(ISBLANK($C1105),0,VLOOKUP($C1105,Listen!$A$2:$C$45,2,FALSE))</f>
        <v>0</v>
      </c>
      <c r="AD1105" s="63">
        <f>IF(ISBLANK($C1105),0,VLOOKUP($C1105,Listen!$A$2:$C$45,3,FALSE))</f>
        <v>0</v>
      </c>
      <c r="AE1105" s="49">
        <f t="shared" si="362"/>
        <v>0</v>
      </c>
      <c r="AF1105" s="49">
        <f t="shared" si="362"/>
        <v>0</v>
      </c>
      <c r="AG1105" s="49">
        <f>IFERROR(IF(OR($V1105&lt;&gt;"Ja",VLOOKUP($C1105,Listen!$A$2:$F$45,5,0)="Nein",D1105&lt;IF(C1105="LNG Anbindungsanlagen gemäß separater Festlegung",2022,2023)),$AC1105,$AA1105),0)</f>
        <v>0</v>
      </c>
      <c r="AH1105" s="49">
        <f>IFERROR(IF(OR($V1105&lt;&gt;"Ja",VLOOKUP($C1105,Listen!$A$2:$F$45,5,0)="Nein",D1105&lt;IF(C1105="LNG Anbindungsanlagen gemäß separater Festlegung",2022,2023)),$AC1105,$AA1105),0)</f>
        <v>0</v>
      </c>
      <c r="AI1105" s="49">
        <f>IFERROR(IF(OR($W1105&lt;&gt;"Ja",VLOOKUP($C1105,Listen!$A$2:$F$45,6,0)="Nein"),$AC1105,$AB1105),0)</f>
        <v>0</v>
      </c>
      <c r="AJ1105" s="49">
        <f>IFERROR(IF(OR($W1105&lt;&gt;"Ja",VLOOKUP($C1105,Listen!$A$2:$F$45,6,0)="Nein"),$AC1105,$AB1105),0)</f>
        <v>0</v>
      </c>
      <c r="AK1105" s="49">
        <f>IFERROR(IF(OR($W1105&lt;&gt;"Ja",VLOOKUP($C1105,Listen!$A$2:$F$45,6,0)="Nein"),$AC1105,$AB1105),0)</f>
        <v>0</v>
      </c>
      <c r="AL1105" s="51">
        <f t="shared" si="363"/>
        <v>0</v>
      </c>
      <c r="AM1105" s="296">
        <f>IFERROR(IF(VLOOKUP($C1105,Listen!$A$2:$F$45,6,0)="Ja",MAX(BC1105:BD1105),D_SAV!$BC1105),0)</f>
        <v>0</v>
      </c>
      <c r="AN1105" s="51">
        <f t="shared" si="364"/>
        <v>0</v>
      </c>
      <c r="AP1105" s="304">
        <f t="shared" si="365"/>
        <v>0</v>
      </c>
      <c r="AQ1105" s="304">
        <f t="shared" si="366"/>
        <v>0</v>
      </c>
      <c r="AR1105" s="304">
        <f t="shared" si="367"/>
        <v>0</v>
      </c>
      <c r="AS1105" s="304">
        <f t="shared" si="368"/>
        <v>0</v>
      </c>
      <c r="AT1105" s="304">
        <f t="shared" si="369"/>
        <v>0</v>
      </c>
      <c r="AU1105" s="304">
        <f t="shared" si="370"/>
        <v>0</v>
      </c>
      <c r="AV1105" s="304">
        <f t="shared" si="371"/>
        <v>0</v>
      </c>
      <c r="AW1105" s="304">
        <f t="shared" si="372"/>
        <v>0</v>
      </c>
      <c r="AX1105" s="304">
        <f t="shared" si="373"/>
        <v>0</v>
      </c>
      <c r="AY1105" s="304">
        <f t="shared" si="374"/>
        <v>0</v>
      </c>
      <c r="AZ1105" s="304">
        <f t="shared" si="375"/>
        <v>0</v>
      </c>
      <c r="BA1105" s="304">
        <f t="shared" si="376"/>
        <v>0</v>
      </c>
      <c r="BB1105" s="304">
        <f t="shared" si="377"/>
        <v>0</v>
      </c>
      <c r="BC1105" s="304">
        <f t="shared" si="378"/>
        <v>0</v>
      </c>
      <c r="BD1105" s="304">
        <f t="shared" si="379"/>
        <v>0</v>
      </c>
      <c r="BE1105" s="304">
        <f>IFERROR(IF(VLOOKUP($C1105,Listen!$A$2:$F$45,6,0)="Ja",BB1105-MAX(BC1105:BD1105),BB1105-BC1105),0)</f>
        <v>0</v>
      </c>
    </row>
    <row r="1106" spans="1:57" x14ac:dyDescent="0.25">
      <c r="A1106" s="320" t="str">
        <f>IF(AND(D1106&lt;&gt;0,C1106&lt;&gt;0,E1106&lt;&gt;0),IF(B1106&lt;&gt;0,CONCATENATE(B1106,"-AGr",VLOOKUP(C1106,Listen!$A$2:$D$45,4,FALSE),"-",D1106,"-",E1106,),CONCATENATE("AGr",VLOOKUP(C1106,Listen!$A$2:$D$45,4,FALSE),"-",D1106,"-",E1106)),"keine vollständige ID")</f>
        <v>keine vollständige ID</v>
      </c>
      <c r="B1106" s="301"/>
      <c r="C1106" s="287"/>
      <c r="D1106" s="34"/>
      <c r="E1106" s="306"/>
      <c r="F1106" s="116"/>
      <c r="G1106" s="17"/>
      <c r="H1106" s="17"/>
      <c r="I1106" s="17"/>
      <c r="J1106" s="17"/>
      <c r="K1106" s="17"/>
      <c r="L1106" s="17"/>
      <c r="M1106" s="17"/>
      <c r="N1106" s="17"/>
      <c r="O1106" s="116"/>
      <c r="P1106" s="117">
        <f>IF(D1106&gt;A_Stammdaten!$B$12,0,SUM(G1106,H1106,J1106,L1106:M1106)-SUM(I1106,K1106,N1106:O1106))</f>
        <v>0</v>
      </c>
      <c r="Q1106" s="17"/>
      <c r="R1106" s="17"/>
      <c r="S1106" s="17"/>
      <c r="T1106" s="17"/>
      <c r="U1106" s="62">
        <f t="shared" si="359"/>
        <v>0</v>
      </c>
      <c r="V1106" s="34"/>
      <c r="W1106" s="34"/>
      <c r="X1106" s="34"/>
      <c r="Y1106" s="34"/>
      <c r="Z1106" s="34"/>
      <c r="AA1106" s="63" t="str">
        <f t="shared" si="360"/>
        <v>-</v>
      </c>
      <c r="AB1106" s="63" t="str">
        <f t="shared" si="361"/>
        <v>-</v>
      </c>
      <c r="AC1106" s="63">
        <f>IF(ISBLANK($C1106),0,VLOOKUP($C1106,Listen!$A$2:$C$45,2,FALSE))</f>
        <v>0</v>
      </c>
      <c r="AD1106" s="63">
        <f>IF(ISBLANK($C1106),0,VLOOKUP($C1106,Listen!$A$2:$C$45,3,FALSE))</f>
        <v>0</v>
      </c>
      <c r="AE1106" s="49">
        <f t="shared" si="362"/>
        <v>0</v>
      </c>
      <c r="AF1106" s="49">
        <f t="shared" si="362"/>
        <v>0</v>
      </c>
      <c r="AG1106" s="49">
        <f>IFERROR(IF(OR($V1106&lt;&gt;"Ja",VLOOKUP($C1106,Listen!$A$2:$F$45,5,0)="Nein",D1106&lt;IF(C1106="LNG Anbindungsanlagen gemäß separater Festlegung",2022,2023)),$AC1106,$AA1106),0)</f>
        <v>0</v>
      </c>
      <c r="AH1106" s="49">
        <f>IFERROR(IF(OR($V1106&lt;&gt;"Ja",VLOOKUP($C1106,Listen!$A$2:$F$45,5,0)="Nein",D1106&lt;IF(C1106="LNG Anbindungsanlagen gemäß separater Festlegung",2022,2023)),$AC1106,$AA1106),0)</f>
        <v>0</v>
      </c>
      <c r="AI1106" s="49">
        <f>IFERROR(IF(OR($W1106&lt;&gt;"Ja",VLOOKUP($C1106,Listen!$A$2:$F$45,6,0)="Nein"),$AC1106,$AB1106),0)</f>
        <v>0</v>
      </c>
      <c r="AJ1106" s="49">
        <f>IFERROR(IF(OR($W1106&lt;&gt;"Ja",VLOOKUP($C1106,Listen!$A$2:$F$45,6,0)="Nein"),$AC1106,$AB1106),0)</f>
        <v>0</v>
      </c>
      <c r="AK1106" s="49">
        <f>IFERROR(IF(OR($W1106&lt;&gt;"Ja",VLOOKUP($C1106,Listen!$A$2:$F$45,6,0)="Nein"),$AC1106,$AB1106),0)</f>
        <v>0</v>
      </c>
      <c r="AL1106" s="51">
        <f t="shared" si="363"/>
        <v>0</v>
      </c>
      <c r="AM1106" s="296">
        <f>IFERROR(IF(VLOOKUP($C1106,Listen!$A$2:$F$45,6,0)="Ja",MAX(BC1106:BD1106),D_SAV!$BC1106),0)</f>
        <v>0</v>
      </c>
      <c r="AN1106" s="51">
        <f t="shared" si="364"/>
        <v>0</v>
      </c>
      <c r="AP1106" s="304">
        <f t="shared" si="365"/>
        <v>0</v>
      </c>
      <c r="AQ1106" s="304">
        <f t="shared" si="366"/>
        <v>0</v>
      </c>
      <c r="AR1106" s="304">
        <f t="shared" si="367"/>
        <v>0</v>
      </c>
      <c r="AS1106" s="304">
        <f t="shared" si="368"/>
        <v>0</v>
      </c>
      <c r="AT1106" s="304">
        <f t="shared" si="369"/>
        <v>0</v>
      </c>
      <c r="AU1106" s="304">
        <f t="shared" si="370"/>
        <v>0</v>
      </c>
      <c r="AV1106" s="304">
        <f t="shared" si="371"/>
        <v>0</v>
      </c>
      <c r="AW1106" s="304">
        <f t="shared" si="372"/>
        <v>0</v>
      </c>
      <c r="AX1106" s="304">
        <f t="shared" si="373"/>
        <v>0</v>
      </c>
      <c r="AY1106" s="304">
        <f t="shared" si="374"/>
        <v>0</v>
      </c>
      <c r="AZ1106" s="304">
        <f t="shared" si="375"/>
        <v>0</v>
      </c>
      <c r="BA1106" s="304">
        <f t="shared" si="376"/>
        <v>0</v>
      </c>
      <c r="BB1106" s="304">
        <f t="shared" si="377"/>
        <v>0</v>
      </c>
      <c r="BC1106" s="304">
        <f t="shared" si="378"/>
        <v>0</v>
      </c>
      <c r="BD1106" s="304">
        <f t="shared" si="379"/>
        <v>0</v>
      </c>
      <c r="BE1106" s="304">
        <f>IFERROR(IF(VLOOKUP($C1106,Listen!$A$2:$F$45,6,0)="Ja",BB1106-MAX(BC1106:BD1106),BB1106-BC1106),0)</f>
        <v>0</v>
      </c>
    </row>
    <row r="1107" spans="1:57" x14ac:dyDescent="0.25">
      <c r="A1107" s="320" t="str">
        <f>IF(AND(D1107&lt;&gt;0,C1107&lt;&gt;0,E1107&lt;&gt;0),IF(B1107&lt;&gt;0,CONCATENATE(B1107,"-AGr",VLOOKUP(C1107,Listen!$A$2:$D$45,4,FALSE),"-",D1107,"-",E1107,),CONCATENATE("AGr",VLOOKUP(C1107,Listen!$A$2:$D$45,4,FALSE),"-",D1107,"-",E1107)),"keine vollständige ID")</f>
        <v>keine vollständige ID</v>
      </c>
      <c r="B1107" s="301"/>
      <c r="C1107" s="287"/>
      <c r="D1107" s="34"/>
      <c r="E1107" s="306"/>
      <c r="F1107" s="116"/>
      <c r="G1107" s="17"/>
      <c r="H1107" s="17"/>
      <c r="I1107" s="17"/>
      <c r="J1107" s="17"/>
      <c r="K1107" s="17"/>
      <c r="L1107" s="17"/>
      <c r="M1107" s="17"/>
      <c r="N1107" s="17"/>
      <c r="O1107" s="116"/>
      <c r="P1107" s="117">
        <f>IF(D1107&gt;A_Stammdaten!$B$12,0,SUM(G1107,H1107,J1107,L1107:M1107)-SUM(I1107,K1107,N1107:O1107))</f>
        <v>0</v>
      </c>
      <c r="Q1107" s="17"/>
      <c r="R1107" s="17"/>
      <c r="S1107" s="17"/>
      <c r="T1107" s="17"/>
      <c r="U1107" s="62">
        <f t="shared" si="359"/>
        <v>0</v>
      </c>
      <c r="V1107" s="34"/>
      <c r="W1107" s="34"/>
      <c r="X1107" s="34"/>
      <c r="Y1107" s="34"/>
      <c r="Z1107" s="34"/>
      <c r="AA1107" s="63" t="str">
        <f t="shared" si="360"/>
        <v>-</v>
      </c>
      <c r="AB1107" s="63" t="str">
        <f t="shared" si="361"/>
        <v>-</v>
      </c>
      <c r="AC1107" s="63">
        <f>IF(ISBLANK($C1107),0,VLOOKUP($C1107,Listen!$A$2:$C$45,2,FALSE))</f>
        <v>0</v>
      </c>
      <c r="AD1107" s="63">
        <f>IF(ISBLANK($C1107),0,VLOOKUP($C1107,Listen!$A$2:$C$45,3,FALSE))</f>
        <v>0</v>
      </c>
      <c r="AE1107" s="49">
        <f t="shared" si="362"/>
        <v>0</v>
      </c>
      <c r="AF1107" s="49">
        <f t="shared" si="362"/>
        <v>0</v>
      </c>
      <c r="AG1107" s="49">
        <f>IFERROR(IF(OR($V1107&lt;&gt;"Ja",VLOOKUP($C1107,Listen!$A$2:$F$45,5,0)="Nein",D1107&lt;IF(C1107="LNG Anbindungsanlagen gemäß separater Festlegung",2022,2023)),$AC1107,$AA1107),0)</f>
        <v>0</v>
      </c>
      <c r="AH1107" s="49">
        <f>IFERROR(IF(OR($V1107&lt;&gt;"Ja",VLOOKUP($C1107,Listen!$A$2:$F$45,5,0)="Nein",D1107&lt;IF(C1107="LNG Anbindungsanlagen gemäß separater Festlegung",2022,2023)),$AC1107,$AA1107),0)</f>
        <v>0</v>
      </c>
      <c r="AI1107" s="49">
        <f>IFERROR(IF(OR($W1107&lt;&gt;"Ja",VLOOKUP($C1107,Listen!$A$2:$F$45,6,0)="Nein"),$AC1107,$AB1107),0)</f>
        <v>0</v>
      </c>
      <c r="AJ1107" s="49">
        <f>IFERROR(IF(OR($W1107&lt;&gt;"Ja",VLOOKUP($C1107,Listen!$A$2:$F$45,6,0)="Nein"),$AC1107,$AB1107),0)</f>
        <v>0</v>
      </c>
      <c r="AK1107" s="49">
        <f>IFERROR(IF(OR($W1107&lt;&gt;"Ja",VLOOKUP($C1107,Listen!$A$2:$F$45,6,0)="Nein"),$AC1107,$AB1107),0)</f>
        <v>0</v>
      </c>
      <c r="AL1107" s="51">
        <f t="shared" si="363"/>
        <v>0</v>
      </c>
      <c r="AM1107" s="296">
        <f>IFERROR(IF(VLOOKUP($C1107,Listen!$A$2:$F$45,6,0)="Ja",MAX(BC1107:BD1107),D_SAV!$BC1107),0)</f>
        <v>0</v>
      </c>
      <c r="AN1107" s="51">
        <f t="shared" si="364"/>
        <v>0</v>
      </c>
      <c r="AP1107" s="304">
        <f t="shared" si="365"/>
        <v>0</v>
      </c>
      <c r="AQ1107" s="304">
        <f t="shared" si="366"/>
        <v>0</v>
      </c>
      <c r="AR1107" s="304">
        <f t="shared" si="367"/>
        <v>0</v>
      </c>
      <c r="AS1107" s="304">
        <f t="shared" si="368"/>
        <v>0</v>
      </c>
      <c r="AT1107" s="304">
        <f t="shared" si="369"/>
        <v>0</v>
      </c>
      <c r="AU1107" s="304">
        <f t="shared" si="370"/>
        <v>0</v>
      </c>
      <c r="AV1107" s="304">
        <f t="shared" si="371"/>
        <v>0</v>
      </c>
      <c r="AW1107" s="304">
        <f t="shared" si="372"/>
        <v>0</v>
      </c>
      <c r="AX1107" s="304">
        <f t="shared" si="373"/>
        <v>0</v>
      </c>
      <c r="AY1107" s="304">
        <f t="shared" si="374"/>
        <v>0</v>
      </c>
      <c r="AZ1107" s="304">
        <f t="shared" si="375"/>
        <v>0</v>
      </c>
      <c r="BA1107" s="304">
        <f t="shared" si="376"/>
        <v>0</v>
      </c>
      <c r="BB1107" s="304">
        <f t="shared" si="377"/>
        <v>0</v>
      </c>
      <c r="BC1107" s="304">
        <f t="shared" si="378"/>
        <v>0</v>
      </c>
      <c r="BD1107" s="304">
        <f t="shared" si="379"/>
        <v>0</v>
      </c>
      <c r="BE1107" s="304">
        <f>IFERROR(IF(VLOOKUP($C1107,Listen!$A$2:$F$45,6,0)="Ja",BB1107-MAX(BC1107:BD1107),BB1107-BC1107),0)</f>
        <v>0</v>
      </c>
    </row>
    <row r="1108" spans="1:57" x14ac:dyDescent="0.25">
      <c r="A1108" s="320" t="str">
        <f>IF(AND(D1108&lt;&gt;0,C1108&lt;&gt;0,E1108&lt;&gt;0),IF(B1108&lt;&gt;0,CONCATENATE(B1108,"-AGr",VLOOKUP(C1108,Listen!$A$2:$D$45,4,FALSE),"-",D1108,"-",E1108,),CONCATENATE("AGr",VLOOKUP(C1108,Listen!$A$2:$D$45,4,FALSE),"-",D1108,"-",E1108)),"keine vollständige ID")</f>
        <v>keine vollständige ID</v>
      </c>
      <c r="B1108" s="301"/>
      <c r="C1108" s="287"/>
      <c r="D1108" s="34"/>
      <c r="E1108" s="306"/>
      <c r="F1108" s="116"/>
      <c r="G1108" s="17"/>
      <c r="H1108" s="17"/>
      <c r="I1108" s="17"/>
      <c r="J1108" s="17"/>
      <c r="K1108" s="17"/>
      <c r="L1108" s="17"/>
      <c r="M1108" s="17"/>
      <c r="N1108" s="17"/>
      <c r="O1108" s="116"/>
      <c r="P1108" s="117">
        <f>IF(D1108&gt;A_Stammdaten!$B$12,0,SUM(G1108,H1108,J1108,L1108:M1108)-SUM(I1108,K1108,N1108:O1108))</f>
        <v>0</v>
      </c>
      <c r="Q1108" s="17"/>
      <c r="R1108" s="17"/>
      <c r="S1108" s="17"/>
      <c r="T1108" s="17"/>
      <c r="U1108" s="62">
        <f t="shared" si="359"/>
        <v>0</v>
      </c>
      <c r="V1108" s="34"/>
      <c r="W1108" s="34"/>
      <c r="X1108" s="34"/>
      <c r="Y1108" s="34"/>
      <c r="Z1108" s="34"/>
      <c r="AA1108" s="63" t="str">
        <f t="shared" si="360"/>
        <v>-</v>
      </c>
      <c r="AB1108" s="63" t="str">
        <f t="shared" si="361"/>
        <v>-</v>
      </c>
      <c r="AC1108" s="63">
        <f>IF(ISBLANK($C1108),0,VLOOKUP($C1108,Listen!$A$2:$C$45,2,FALSE))</f>
        <v>0</v>
      </c>
      <c r="AD1108" s="63">
        <f>IF(ISBLANK($C1108),0,VLOOKUP($C1108,Listen!$A$2:$C$45,3,FALSE))</f>
        <v>0</v>
      </c>
      <c r="AE1108" s="49">
        <f t="shared" si="362"/>
        <v>0</v>
      </c>
      <c r="AF1108" s="49">
        <f t="shared" si="362"/>
        <v>0</v>
      </c>
      <c r="AG1108" s="49">
        <f>IFERROR(IF(OR($V1108&lt;&gt;"Ja",VLOOKUP($C1108,Listen!$A$2:$F$45,5,0)="Nein",D1108&lt;IF(C1108="LNG Anbindungsanlagen gemäß separater Festlegung",2022,2023)),$AC1108,$AA1108),0)</f>
        <v>0</v>
      </c>
      <c r="AH1108" s="49">
        <f>IFERROR(IF(OR($V1108&lt;&gt;"Ja",VLOOKUP($C1108,Listen!$A$2:$F$45,5,0)="Nein",D1108&lt;IF(C1108="LNG Anbindungsanlagen gemäß separater Festlegung",2022,2023)),$AC1108,$AA1108),0)</f>
        <v>0</v>
      </c>
      <c r="AI1108" s="49">
        <f>IFERROR(IF(OR($W1108&lt;&gt;"Ja",VLOOKUP($C1108,Listen!$A$2:$F$45,6,0)="Nein"),$AC1108,$AB1108),0)</f>
        <v>0</v>
      </c>
      <c r="AJ1108" s="49">
        <f>IFERROR(IF(OR($W1108&lt;&gt;"Ja",VLOOKUP($C1108,Listen!$A$2:$F$45,6,0)="Nein"),$AC1108,$AB1108),0)</f>
        <v>0</v>
      </c>
      <c r="AK1108" s="49">
        <f>IFERROR(IF(OR($W1108&lt;&gt;"Ja",VLOOKUP($C1108,Listen!$A$2:$F$45,6,0)="Nein"),$AC1108,$AB1108),0)</f>
        <v>0</v>
      </c>
      <c r="AL1108" s="51">
        <f t="shared" si="363"/>
        <v>0</v>
      </c>
      <c r="AM1108" s="296">
        <f>IFERROR(IF(VLOOKUP($C1108,Listen!$A$2:$F$45,6,0)="Ja",MAX(BC1108:BD1108),D_SAV!$BC1108),0)</f>
        <v>0</v>
      </c>
      <c r="AN1108" s="51">
        <f t="shared" si="364"/>
        <v>0</v>
      </c>
      <c r="AP1108" s="304">
        <f t="shared" si="365"/>
        <v>0</v>
      </c>
      <c r="AQ1108" s="304">
        <f t="shared" si="366"/>
        <v>0</v>
      </c>
      <c r="AR1108" s="304">
        <f t="shared" si="367"/>
        <v>0</v>
      </c>
      <c r="AS1108" s="304">
        <f t="shared" si="368"/>
        <v>0</v>
      </c>
      <c r="AT1108" s="304">
        <f t="shared" si="369"/>
        <v>0</v>
      </c>
      <c r="AU1108" s="304">
        <f t="shared" si="370"/>
        <v>0</v>
      </c>
      <c r="AV1108" s="304">
        <f t="shared" si="371"/>
        <v>0</v>
      </c>
      <c r="AW1108" s="304">
        <f t="shared" si="372"/>
        <v>0</v>
      </c>
      <c r="AX1108" s="304">
        <f t="shared" si="373"/>
        <v>0</v>
      </c>
      <c r="AY1108" s="304">
        <f t="shared" si="374"/>
        <v>0</v>
      </c>
      <c r="AZ1108" s="304">
        <f t="shared" si="375"/>
        <v>0</v>
      </c>
      <c r="BA1108" s="304">
        <f t="shared" si="376"/>
        <v>0</v>
      </c>
      <c r="BB1108" s="304">
        <f t="shared" si="377"/>
        <v>0</v>
      </c>
      <c r="BC1108" s="304">
        <f t="shared" si="378"/>
        <v>0</v>
      </c>
      <c r="BD1108" s="304">
        <f t="shared" si="379"/>
        <v>0</v>
      </c>
      <c r="BE1108" s="304">
        <f>IFERROR(IF(VLOOKUP($C1108,Listen!$A$2:$F$45,6,0)="Ja",BB1108-MAX(BC1108:BD1108),BB1108-BC1108),0)</f>
        <v>0</v>
      </c>
    </row>
    <row r="1109" spans="1:57" x14ac:dyDescent="0.25">
      <c r="A1109" s="320" t="str">
        <f>IF(AND(D1109&lt;&gt;0,C1109&lt;&gt;0,E1109&lt;&gt;0),IF(B1109&lt;&gt;0,CONCATENATE(B1109,"-AGr",VLOOKUP(C1109,Listen!$A$2:$D$45,4,FALSE),"-",D1109,"-",E1109,),CONCATENATE("AGr",VLOOKUP(C1109,Listen!$A$2:$D$45,4,FALSE),"-",D1109,"-",E1109)),"keine vollständige ID")</f>
        <v>keine vollständige ID</v>
      </c>
      <c r="B1109" s="301"/>
      <c r="C1109" s="287"/>
      <c r="D1109" s="34"/>
      <c r="E1109" s="306"/>
      <c r="F1109" s="116"/>
      <c r="G1109" s="17"/>
      <c r="H1109" s="17"/>
      <c r="I1109" s="17"/>
      <c r="J1109" s="17"/>
      <c r="K1109" s="17"/>
      <c r="L1109" s="17"/>
      <c r="M1109" s="17"/>
      <c r="N1109" s="17"/>
      <c r="O1109" s="116"/>
      <c r="P1109" s="117">
        <f>IF(D1109&gt;A_Stammdaten!$B$12,0,SUM(G1109,H1109,J1109,L1109:M1109)-SUM(I1109,K1109,N1109:O1109))</f>
        <v>0</v>
      </c>
      <c r="Q1109" s="17"/>
      <c r="R1109" s="17"/>
      <c r="S1109" s="17"/>
      <c r="T1109" s="17"/>
      <c r="U1109" s="62">
        <f t="shared" si="359"/>
        <v>0</v>
      </c>
      <c r="V1109" s="34"/>
      <c r="W1109" s="34"/>
      <c r="X1109" s="34"/>
      <c r="Y1109" s="34"/>
      <c r="Z1109" s="34"/>
      <c r="AA1109" s="63" t="str">
        <f t="shared" si="360"/>
        <v>-</v>
      </c>
      <c r="AB1109" s="63" t="str">
        <f t="shared" si="361"/>
        <v>-</v>
      </c>
      <c r="AC1109" s="63">
        <f>IF(ISBLANK($C1109),0,VLOOKUP($C1109,Listen!$A$2:$C$45,2,FALSE))</f>
        <v>0</v>
      </c>
      <c r="AD1109" s="63">
        <f>IF(ISBLANK($C1109),0,VLOOKUP($C1109,Listen!$A$2:$C$45,3,FALSE))</f>
        <v>0</v>
      </c>
      <c r="AE1109" s="49">
        <f t="shared" si="362"/>
        <v>0</v>
      </c>
      <c r="AF1109" s="49">
        <f t="shared" si="362"/>
        <v>0</v>
      </c>
      <c r="AG1109" s="49">
        <f>IFERROR(IF(OR($V1109&lt;&gt;"Ja",VLOOKUP($C1109,Listen!$A$2:$F$45,5,0)="Nein",D1109&lt;IF(C1109="LNG Anbindungsanlagen gemäß separater Festlegung",2022,2023)),$AC1109,$AA1109),0)</f>
        <v>0</v>
      </c>
      <c r="AH1109" s="49">
        <f>IFERROR(IF(OR($V1109&lt;&gt;"Ja",VLOOKUP($C1109,Listen!$A$2:$F$45,5,0)="Nein",D1109&lt;IF(C1109="LNG Anbindungsanlagen gemäß separater Festlegung",2022,2023)),$AC1109,$AA1109),0)</f>
        <v>0</v>
      </c>
      <c r="AI1109" s="49">
        <f>IFERROR(IF(OR($W1109&lt;&gt;"Ja",VLOOKUP($C1109,Listen!$A$2:$F$45,6,0)="Nein"),$AC1109,$AB1109),0)</f>
        <v>0</v>
      </c>
      <c r="AJ1109" s="49">
        <f>IFERROR(IF(OR($W1109&lt;&gt;"Ja",VLOOKUP($C1109,Listen!$A$2:$F$45,6,0)="Nein"),$AC1109,$AB1109),0)</f>
        <v>0</v>
      </c>
      <c r="AK1109" s="49">
        <f>IFERROR(IF(OR($W1109&lt;&gt;"Ja",VLOOKUP($C1109,Listen!$A$2:$F$45,6,0)="Nein"),$AC1109,$AB1109),0)</f>
        <v>0</v>
      </c>
      <c r="AL1109" s="51">
        <f t="shared" si="363"/>
        <v>0</v>
      </c>
      <c r="AM1109" s="296">
        <f>IFERROR(IF(VLOOKUP($C1109,Listen!$A$2:$F$45,6,0)="Ja",MAX(BC1109:BD1109),D_SAV!$BC1109),0)</f>
        <v>0</v>
      </c>
      <c r="AN1109" s="51">
        <f t="shared" si="364"/>
        <v>0</v>
      </c>
      <c r="AP1109" s="304">
        <f t="shared" si="365"/>
        <v>0</v>
      </c>
      <c r="AQ1109" s="304">
        <f t="shared" si="366"/>
        <v>0</v>
      </c>
      <c r="AR1109" s="304">
        <f t="shared" si="367"/>
        <v>0</v>
      </c>
      <c r="AS1109" s="304">
        <f t="shared" si="368"/>
        <v>0</v>
      </c>
      <c r="AT1109" s="304">
        <f t="shared" si="369"/>
        <v>0</v>
      </c>
      <c r="AU1109" s="304">
        <f t="shared" si="370"/>
        <v>0</v>
      </c>
      <c r="AV1109" s="304">
        <f t="shared" si="371"/>
        <v>0</v>
      </c>
      <c r="AW1109" s="304">
        <f t="shared" si="372"/>
        <v>0</v>
      </c>
      <c r="AX1109" s="304">
        <f t="shared" si="373"/>
        <v>0</v>
      </c>
      <c r="AY1109" s="304">
        <f t="shared" si="374"/>
        <v>0</v>
      </c>
      <c r="AZ1109" s="304">
        <f t="shared" si="375"/>
        <v>0</v>
      </c>
      <c r="BA1109" s="304">
        <f t="shared" si="376"/>
        <v>0</v>
      </c>
      <c r="BB1109" s="304">
        <f t="shared" si="377"/>
        <v>0</v>
      </c>
      <c r="BC1109" s="304">
        <f t="shared" si="378"/>
        <v>0</v>
      </c>
      <c r="BD1109" s="304">
        <f t="shared" si="379"/>
        <v>0</v>
      </c>
      <c r="BE1109" s="304">
        <f>IFERROR(IF(VLOOKUP($C1109,Listen!$A$2:$F$45,6,0)="Ja",BB1109-MAX(BC1109:BD1109),BB1109-BC1109),0)</f>
        <v>0</v>
      </c>
    </row>
    <row r="1110" spans="1:57" x14ac:dyDescent="0.25">
      <c r="A1110" s="320" t="str">
        <f>IF(AND(D1110&lt;&gt;0,C1110&lt;&gt;0,E1110&lt;&gt;0),IF(B1110&lt;&gt;0,CONCATENATE(B1110,"-AGr",VLOOKUP(C1110,Listen!$A$2:$D$45,4,FALSE),"-",D1110,"-",E1110,),CONCATENATE("AGr",VLOOKUP(C1110,Listen!$A$2:$D$45,4,FALSE),"-",D1110,"-",E1110)),"keine vollständige ID")</f>
        <v>keine vollständige ID</v>
      </c>
      <c r="B1110" s="301"/>
      <c r="C1110" s="287"/>
      <c r="D1110" s="34"/>
      <c r="E1110" s="306"/>
      <c r="F1110" s="116"/>
      <c r="G1110" s="17"/>
      <c r="H1110" s="17"/>
      <c r="I1110" s="17"/>
      <c r="J1110" s="17"/>
      <c r="K1110" s="17"/>
      <c r="L1110" s="17"/>
      <c r="M1110" s="17"/>
      <c r="N1110" s="17"/>
      <c r="O1110" s="116"/>
      <c r="P1110" s="117">
        <f>IF(D1110&gt;A_Stammdaten!$B$12,0,SUM(G1110,H1110,J1110,L1110:M1110)-SUM(I1110,K1110,N1110:O1110))</f>
        <v>0</v>
      </c>
      <c r="Q1110" s="17"/>
      <c r="R1110" s="17"/>
      <c r="S1110" s="17"/>
      <c r="T1110" s="17"/>
      <c r="U1110" s="62">
        <f t="shared" si="359"/>
        <v>0</v>
      </c>
      <c r="V1110" s="34"/>
      <c r="W1110" s="34"/>
      <c r="X1110" s="34"/>
      <c r="Y1110" s="34"/>
      <c r="Z1110" s="34"/>
      <c r="AA1110" s="63" t="str">
        <f t="shared" si="360"/>
        <v>-</v>
      </c>
      <c r="AB1110" s="63" t="str">
        <f t="shared" si="361"/>
        <v>-</v>
      </c>
      <c r="AC1110" s="63">
        <f>IF(ISBLANK($C1110),0,VLOOKUP($C1110,Listen!$A$2:$C$45,2,FALSE))</f>
        <v>0</v>
      </c>
      <c r="AD1110" s="63">
        <f>IF(ISBLANK($C1110),0,VLOOKUP($C1110,Listen!$A$2:$C$45,3,FALSE))</f>
        <v>0</v>
      </c>
      <c r="AE1110" s="49">
        <f t="shared" si="362"/>
        <v>0</v>
      </c>
      <c r="AF1110" s="49">
        <f t="shared" si="362"/>
        <v>0</v>
      </c>
      <c r="AG1110" s="49">
        <f>IFERROR(IF(OR($V1110&lt;&gt;"Ja",VLOOKUP($C1110,Listen!$A$2:$F$45,5,0)="Nein",D1110&lt;IF(C1110="LNG Anbindungsanlagen gemäß separater Festlegung",2022,2023)),$AC1110,$AA1110),0)</f>
        <v>0</v>
      </c>
      <c r="AH1110" s="49">
        <f>IFERROR(IF(OR($V1110&lt;&gt;"Ja",VLOOKUP($C1110,Listen!$A$2:$F$45,5,0)="Nein",D1110&lt;IF(C1110="LNG Anbindungsanlagen gemäß separater Festlegung",2022,2023)),$AC1110,$AA1110),0)</f>
        <v>0</v>
      </c>
      <c r="AI1110" s="49">
        <f>IFERROR(IF(OR($W1110&lt;&gt;"Ja",VLOOKUP($C1110,Listen!$A$2:$F$45,6,0)="Nein"),$AC1110,$AB1110),0)</f>
        <v>0</v>
      </c>
      <c r="AJ1110" s="49">
        <f>IFERROR(IF(OR($W1110&lt;&gt;"Ja",VLOOKUP($C1110,Listen!$A$2:$F$45,6,0)="Nein"),$AC1110,$AB1110),0)</f>
        <v>0</v>
      </c>
      <c r="AK1110" s="49">
        <f>IFERROR(IF(OR($W1110&lt;&gt;"Ja",VLOOKUP($C1110,Listen!$A$2:$F$45,6,0)="Nein"),$AC1110,$AB1110),0)</f>
        <v>0</v>
      </c>
      <c r="AL1110" s="51">
        <f t="shared" si="363"/>
        <v>0</v>
      </c>
      <c r="AM1110" s="296">
        <f>IFERROR(IF(VLOOKUP($C1110,Listen!$A$2:$F$45,6,0)="Ja",MAX(BC1110:BD1110),D_SAV!$BC1110),0)</f>
        <v>0</v>
      </c>
      <c r="AN1110" s="51">
        <f t="shared" si="364"/>
        <v>0</v>
      </c>
      <c r="AP1110" s="304">
        <f t="shared" si="365"/>
        <v>0</v>
      </c>
      <c r="AQ1110" s="304">
        <f t="shared" si="366"/>
        <v>0</v>
      </c>
      <c r="AR1110" s="304">
        <f t="shared" si="367"/>
        <v>0</v>
      </c>
      <c r="AS1110" s="304">
        <f t="shared" si="368"/>
        <v>0</v>
      </c>
      <c r="AT1110" s="304">
        <f t="shared" si="369"/>
        <v>0</v>
      </c>
      <c r="AU1110" s="304">
        <f t="shared" si="370"/>
        <v>0</v>
      </c>
      <c r="AV1110" s="304">
        <f t="shared" si="371"/>
        <v>0</v>
      </c>
      <c r="AW1110" s="304">
        <f t="shared" si="372"/>
        <v>0</v>
      </c>
      <c r="AX1110" s="304">
        <f t="shared" si="373"/>
        <v>0</v>
      </c>
      <c r="AY1110" s="304">
        <f t="shared" si="374"/>
        <v>0</v>
      </c>
      <c r="AZ1110" s="304">
        <f t="shared" si="375"/>
        <v>0</v>
      </c>
      <c r="BA1110" s="304">
        <f t="shared" si="376"/>
        <v>0</v>
      </c>
      <c r="BB1110" s="304">
        <f t="shared" si="377"/>
        <v>0</v>
      </c>
      <c r="BC1110" s="304">
        <f t="shared" si="378"/>
        <v>0</v>
      </c>
      <c r="BD1110" s="304">
        <f t="shared" si="379"/>
        <v>0</v>
      </c>
      <c r="BE1110" s="304">
        <f>IFERROR(IF(VLOOKUP($C1110,Listen!$A$2:$F$45,6,0)="Ja",BB1110-MAX(BC1110:BD1110),BB1110-BC1110),0)</f>
        <v>0</v>
      </c>
    </row>
    <row r="1111" spans="1:57" x14ac:dyDescent="0.25">
      <c r="A1111" s="320" t="str">
        <f>IF(AND(D1111&lt;&gt;0,C1111&lt;&gt;0,E1111&lt;&gt;0),IF(B1111&lt;&gt;0,CONCATENATE(B1111,"-AGr",VLOOKUP(C1111,Listen!$A$2:$D$45,4,FALSE),"-",D1111,"-",E1111,),CONCATENATE("AGr",VLOOKUP(C1111,Listen!$A$2:$D$45,4,FALSE),"-",D1111,"-",E1111)),"keine vollständige ID")</f>
        <v>keine vollständige ID</v>
      </c>
      <c r="B1111" s="301"/>
      <c r="C1111" s="287"/>
      <c r="D1111" s="34"/>
      <c r="E1111" s="306"/>
      <c r="F1111" s="116"/>
      <c r="G1111" s="17"/>
      <c r="H1111" s="17"/>
      <c r="I1111" s="17"/>
      <c r="J1111" s="17"/>
      <c r="K1111" s="17"/>
      <c r="L1111" s="17"/>
      <c r="M1111" s="17"/>
      <c r="N1111" s="17"/>
      <c r="O1111" s="116"/>
      <c r="P1111" s="117">
        <f>IF(D1111&gt;A_Stammdaten!$B$12,0,SUM(G1111,H1111,J1111,L1111:M1111)-SUM(I1111,K1111,N1111:O1111))</f>
        <v>0</v>
      </c>
      <c r="Q1111" s="17"/>
      <c r="R1111" s="17"/>
      <c r="S1111" s="17"/>
      <c r="T1111" s="17"/>
      <c r="U1111" s="62">
        <f t="shared" si="359"/>
        <v>0</v>
      </c>
      <c r="V1111" s="34"/>
      <c r="W1111" s="34"/>
      <c r="X1111" s="34"/>
      <c r="Y1111" s="34"/>
      <c r="Z1111" s="34"/>
      <c r="AA1111" s="63" t="str">
        <f t="shared" si="360"/>
        <v>-</v>
      </c>
      <c r="AB1111" s="63" t="str">
        <f t="shared" si="361"/>
        <v>-</v>
      </c>
      <c r="AC1111" s="63">
        <f>IF(ISBLANK($C1111),0,VLOOKUP($C1111,Listen!$A$2:$C$45,2,FALSE))</f>
        <v>0</v>
      </c>
      <c r="AD1111" s="63">
        <f>IF(ISBLANK($C1111),0,VLOOKUP($C1111,Listen!$A$2:$C$45,3,FALSE))</f>
        <v>0</v>
      </c>
      <c r="AE1111" s="49">
        <f t="shared" si="362"/>
        <v>0</v>
      </c>
      <c r="AF1111" s="49">
        <f t="shared" si="362"/>
        <v>0</v>
      </c>
      <c r="AG1111" s="49">
        <f>IFERROR(IF(OR($V1111&lt;&gt;"Ja",VLOOKUP($C1111,Listen!$A$2:$F$45,5,0)="Nein",D1111&lt;IF(C1111="LNG Anbindungsanlagen gemäß separater Festlegung",2022,2023)),$AC1111,$AA1111),0)</f>
        <v>0</v>
      </c>
      <c r="AH1111" s="49">
        <f>IFERROR(IF(OR($V1111&lt;&gt;"Ja",VLOOKUP($C1111,Listen!$A$2:$F$45,5,0)="Nein",D1111&lt;IF(C1111="LNG Anbindungsanlagen gemäß separater Festlegung",2022,2023)),$AC1111,$AA1111),0)</f>
        <v>0</v>
      </c>
      <c r="AI1111" s="49">
        <f>IFERROR(IF(OR($W1111&lt;&gt;"Ja",VLOOKUP($C1111,Listen!$A$2:$F$45,6,0)="Nein"),$AC1111,$AB1111),0)</f>
        <v>0</v>
      </c>
      <c r="AJ1111" s="49">
        <f>IFERROR(IF(OR($W1111&lt;&gt;"Ja",VLOOKUP($C1111,Listen!$A$2:$F$45,6,0)="Nein"),$AC1111,$AB1111),0)</f>
        <v>0</v>
      </c>
      <c r="AK1111" s="49">
        <f>IFERROR(IF(OR($W1111&lt;&gt;"Ja",VLOOKUP($C1111,Listen!$A$2:$F$45,6,0)="Nein"),$AC1111,$AB1111),0)</f>
        <v>0</v>
      </c>
      <c r="AL1111" s="51">
        <f t="shared" si="363"/>
        <v>0</v>
      </c>
      <c r="AM1111" s="296">
        <f>IFERROR(IF(VLOOKUP($C1111,Listen!$A$2:$F$45,6,0)="Ja",MAX(BC1111:BD1111),D_SAV!$BC1111),0)</f>
        <v>0</v>
      </c>
      <c r="AN1111" s="51">
        <f t="shared" si="364"/>
        <v>0</v>
      </c>
      <c r="AP1111" s="304">
        <f t="shared" si="365"/>
        <v>0</v>
      </c>
      <c r="AQ1111" s="304">
        <f t="shared" si="366"/>
        <v>0</v>
      </c>
      <c r="AR1111" s="304">
        <f t="shared" si="367"/>
        <v>0</v>
      </c>
      <c r="AS1111" s="304">
        <f t="shared" si="368"/>
        <v>0</v>
      </c>
      <c r="AT1111" s="304">
        <f t="shared" si="369"/>
        <v>0</v>
      </c>
      <c r="AU1111" s="304">
        <f t="shared" si="370"/>
        <v>0</v>
      </c>
      <c r="AV1111" s="304">
        <f t="shared" si="371"/>
        <v>0</v>
      </c>
      <c r="AW1111" s="304">
        <f t="shared" si="372"/>
        <v>0</v>
      </c>
      <c r="AX1111" s="304">
        <f t="shared" si="373"/>
        <v>0</v>
      </c>
      <c r="AY1111" s="304">
        <f t="shared" si="374"/>
        <v>0</v>
      </c>
      <c r="AZ1111" s="304">
        <f t="shared" si="375"/>
        <v>0</v>
      </c>
      <c r="BA1111" s="304">
        <f t="shared" si="376"/>
        <v>0</v>
      </c>
      <c r="BB1111" s="304">
        <f t="shared" si="377"/>
        <v>0</v>
      </c>
      <c r="BC1111" s="304">
        <f t="shared" si="378"/>
        <v>0</v>
      </c>
      <c r="BD1111" s="304">
        <f t="shared" si="379"/>
        <v>0</v>
      </c>
      <c r="BE1111" s="304">
        <f>IFERROR(IF(VLOOKUP($C1111,Listen!$A$2:$F$45,6,0)="Ja",BB1111-MAX(BC1111:BD1111),BB1111-BC1111),0)</f>
        <v>0</v>
      </c>
    </row>
    <row r="1112" spans="1:57" x14ac:dyDescent="0.25">
      <c r="A1112" s="320" t="str">
        <f>IF(AND(D1112&lt;&gt;0,C1112&lt;&gt;0,E1112&lt;&gt;0),IF(B1112&lt;&gt;0,CONCATENATE(B1112,"-AGr",VLOOKUP(C1112,Listen!$A$2:$D$45,4,FALSE),"-",D1112,"-",E1112,),CONCATENATE("AGr",VLOOKUP(C1112,Listen!$A$2:$D$45,4,FALSE),"-",D1112,"-",E1112)),"keine vollständige ID")</f>
        <v>keine vollständige ID</v>
      </c>
      <c r="B1112" s="301"/>
      <c r="C1112" s="287"/>
      <c r="D1112" s="34"/>
      <c r="E1112" s="306"/>
      <c r="F1112" s="116"/>
      <c r="G1112" s="17"/>
      <c r="H1112" s="17"/>
      <c r="I1112" s="17"/>
      <c r="J1112" s="17"/>
      <c r="K1112" s="17"/>
      <c r="L1112" s="17"/>
      <c r="M1112" s="17"/>
      <c r="N1112" s="17"/>
      <c r="O1112" s="116"/>
      <c r="P1112" s="117">
        <f>IF(D1112&gt;A_Stammdaten!$B$12,0,SUM(G1112,H1112,J1112,L1112:M1112)-SUM(I1112,K1112,N1112:O1112))</f>
        <v>0</v>
      </c>
      <c r="Q1112" s="17"/>
      <c r="R1112" s="17"/>
      <c r="S1112" s="17"/>
      <c r="T1112" s="17"/>
      <c r="U1112" s="62">
        <f t="shared" si="359"/>
        <v>0</v>
      </c>
      <c r="V1112" s="34"/>
      <c r="W1112" s="34"/>
      <c r="X1112" s="34"/>
      <c r="Y1112" s="34"/>
      <c r="Z1112" s="34"/>
      <c r="AA1112" s="63" t="str">
        <f t="shared" si="360"/>
        <v>-</v>
      </c>
      <c r="AB1112" s="63" t="str">
        <f t="shared" si="361"/>
        <v>-</v>
      </c>
      <c r="AC1112" s="63">
        <f>IF(ISBLANK($C1112),0,VLOOKUP($C1112,Listen!$A$2:$C$45,2,FALSE))</f>
        <v>0</v>
      </c>
      <c r="AD1112" s="63">
        <f>IF(ISBLANK($C1112),0,VLOOKUP($C1112,Listen!$A$2:$C$45,3,FALSE))</f>
        <v>0</v>
      </c>
      <c r="AE1112" s="49">
        <f t="shared" si="362"/>
        <v>0</v>
      </c>
      <c r="AF1112" s="49">
        <f t="shared" si="362"/>
        <v>0</v>
      </c>
      <c r="AG1112" s="49">
        <f>IFERROR(IF(OR($V1112&lt;&gt;"Ja",VLOOKUP($C1112,Listen!$A$2:$F$45,5,0)="Nein",D1112&lt;IF(C1112="LNG Anbindungsanlagen gemäß separater Festlegung",2022,2023)),$AC1112,$AA1112),0)</f>
        <v>0</v>
      </c>
      <c r="AH1112" s="49">
        <f>IFERROR(IF(OR($V1112&lt;&gt;"Ja",VLOOKUP($C1112,Listen!$A$2:$F$45,5,0)="Nein",D1112&lt;IF(C1112="LNG Anbindungsanlagen gemäß separater Festlegung",2022,2023)),$AC1112,$AA1112),0)</f>
        <v>0</v>
      </c>
      <c r="AI1112" s="49">
        <f>IFERROR(IF(OR($W1112&lt;&gt;"Ja",VLOOKUP($C1112,Listen!$A$2:$F$45,6,0)="Nein"),$AC1112,$AB1112),0)</f>
        <v>0</v>
      </c>
      <c r="AJ1112" s="49">
        <f>IFERROR(IF(OR($W1112&lt;&gt;"Ja",VLOOKUP($C1112,Listen!$A$2:$F$45,6,0)="Nein"),$AC1112,$AB1112),0)</f>
        <v>0</v>
      </c>
      <c r="AK1112" s="49">
        <f>IFERROR(IF(OR($W1112&lt;&gt;"Ja",VLOOKUP($C1112,Listen!$A$2:$F$45,6,0)="Nein"),$AC1112,$AB1112),0)</f>
        <v>0</v>
      </c>
      <c r="AL1112" s="51">
        <f t="shared" si="363"/>
        <v>0</v>
      </c>
      <c r="AM1112" s="296">
        <f>IFERROR(IF(VLOOKUP($C1112,Listen!$A$2:$F$45,6,0)="Ja",MAX(BC1112:BD1112),D_SAV!$BC1112),0)</f>
        <v>0</v>
      </c>
      <c r="AN1112" s="51">
        <f t="shared" si="364"/>
        <v>0</v>
      </c>
      <c r="AP1112" s="304">
        <f t="shared" si="365"/>
        <v>0</v>
      </c>
      <c r="AQ1112" s="304">
        <f t="shared" si="366"/>
        <v>0</v>
      </c>
      <c r="AR1112" s="304">
        <f t="shared" si="367"/>
        <v>0</v>
      </c>
      <c r="AS1112" s="304">
        <f t="shared" si="368"/>
        <v>0</v>
      </c>
      <c r="AT1112" s="304">
        <f t="shared" si="369"/>
        <v>0</v>
      </c>
      <c r="AU1112" s="304">
        <f t="shared" si="370"/>
        <v>0</v>
      </c>
      <c r="AV1112" s="304">
        <f t="shared" si="371"/>
        <v>0</v>
      </c>
      <c r="AW1112" s="304">
        <f t="shared" si="372"/>
        <v>0</v>
      </c>
      <c r="AX1112" s="304">
        <f t="shared" si="373"/>
        <v>0</v>
      </c>
      <c r="AY1112" s="304">
        <f t="shared" si="374"/>
        <v>0</v>
      </c>
      <c r="AZ1112" s="304">
        <f t="shared" si="375"/>
        <v>0</v>
      </c>
      <c r="BA1112" s="304">
        <f t="shared" si="376"/>
        <v>0</v>
      </c>
      <c r="BB1112" s="304">
        <f t="shared" si="377"/>
        <v>0</v>
      </c>
      <c r="BC1112" s="304">
        <f t="shared" si="378"/>
        <v>0</v>
      </c>
      <c r="BD1112" s="304">
        <f t="shared" si="379"/>
        <v>0</v>
      </c>
      <c r="BE1112" s="304">
        <f>IFERROR(IF(VLOOKUP($C1112,Listen!$A$2:$F$45,6,0)="Ja",BB1112-MAX(BC1112:BD1112),BB1112-BC1112),0)</f>
        <v>0</v>
      </c>
    </row>
    <row r="1113" spans="1:57" x14ac:dyDescent="0.25">
      <c r="A1113" s="320" t="str">
        <f>IF(AND(D1113&lt;&gt;0,C1113&lt;&gt;0,E1113&lt;&gt;0),IF(B1113&lt;&gt;0,CONCATENATE(B1113,"-AGr",VLOOKUP(C1113,Listen!$A$2:$D$45,4,FALSE),"-",D1113,"-",E1113,),CONCATENATE("AGr",VLOOKUP(C1113,Listen!$A$2:$D$45,4,FALSE),"-",D1113,"-",E1113)),"keine vollständige ID")</f>
        <v>keine vollständige ID</v>
      </c>
      <c r="B1113" s="301"/>
      <c r="C1113" s="287"/>
      <c r="D1113" s="34"/>
      <c r="E1113" s="306"/>
      <c r="F1113" s="116"/>
      <c r="G1113" s="17"/>
      <c r="H1113" s="17"/>
      <c r="I1113" s="17"/>
      <c r="J1113" s="17"/>
      <c r="K1113" s="17"/>
      <c r="L1113" s="17"/>
      <c r="M1113" s="17"/>
      <c r="N1113" s="17"/>
      <c r="O1113" s="116"/>
      <c r="P1113" s="117">
        <f>IF(D1113&gt;A_Stammdaten!$B$12,0,SUM(G1113,H1113,J1113,L1113:M1113)-SUM(I1113,K1113,N1113:O1113))</f>
        <v>0</v>
      </c>
      <c r="Q1113" s="17"/>
      <c r="R1113" s="17"/>
      <c r="S1113" s="17"/>
      <c r="T1113" s="17"/>
      <c r="U1113" s="62">
        <f t="shared" si="359"/>
        <v>0</v>
      </c>
      <c r="V1113" s="34"/>
      <c r="W1113" s="34"/>
      <c r="X1113" s="34"/>
      <c r="Y1113" s="34"/>
      <c r="Z1113" s="34"/>
      <c r="AA1113" s="63" t="str">
        <f t="shared" si="360"/>
        <v>-</v>
      </c>
      <c r="AB1113" s="63" t="str">
        <f t="shared" si="361"/>
        <v>-</v>
      </c>
      <c r="AC1113" s="63">
        <f>IF(ISBLANK($C1113),0,VLOOKUP($C1113,Listen!$A$2:$C$45,2,FALSE))</f>
        <v>0</v>
      </c>
      <c r="AD1113" s="63">
        <f>IF(ISBLANK($C1113),0,VLOOKUP($C1113,Listen!$A$2:$C$45,3,FALSE))</f>
        <v>0</v>
      </c>
      <c r="AE1113" s="49">
        <f t="shared" si="362"/>
        <v>0</v>
      </c>
      <c r="AF1113" s="49">
        <f t="shared" si="362"/>
        <v>0</v>
      </c>
      <c r="AG1113" s="49">
        <f>IFERROR(IF(OR($V1113&lt;&gt;"Ja",VLOOKUP($C1113,Listen!$A$2:$F$45,5,0)="Nein",D1113&lt;IF(C1113="LNG Anbindungsanlagen gemäß separater Festlegung",2022,2023)),$AC1113,$AA1113),0)</f>
        <v>0</v>
      </c>
      <c r="AH1113" s="49">
        <f>IFERROR(IF(OR($V1113&lt;&gt;"Ja",VLOOKUP($C1113,Listen!$A$2:$F$45,5,0)="Nein",D1113&lt;IF(C1113="LNG Anbindungsanlagen gemäß separater Festlegung",2022,2023)),$AC1113,$AA1113),0)</f>
        <v>0</v>
      </c>
      <c r="AI1113" s="49">
        <f>IFERROR(IF(OR($W1113&lt;&gt;"Ja",VLOOKUP($C1113,Listen!$A$2:$F$45,6,0)="Nein"),$AC1113,$AB1113),0)</f>
        <v>0</v>
      </c>
      <c r="AJ1113" s="49">
        <f>IFERROR(IF(OR($W1113&lt;&gt;"Ja",VLOOKUP($C1113,Listen!$A$2:$F$45,6,0)="Nein"),$AC1113,$AB1113),0)</f>
        <v>0</v>
      </c>
      <c r="AK1113" s="49">
        <f>IFERROR(IF(OR($W1113&lt;&gt;"Ja",VLOOKUP($C1113,Listen!$A$2:$F$45,6,0)="Nein"),$AC1113,$AB1113),0)</f>
        <v>0</v>
      </c>
      <c r="AL1113" s="51">
        <f t="shared" si="363"/>
        <v>0</v>
      </c>
      <c r="AM1113" s="296">
        <f>IFERROR(IF(VLOOKUP($C1113,Listen!$A$2:$F$45,6,0)="Ja",MAX(BC1113:BD1113),D_SAV!$BC1113),0)</f>
        <v>0</v>
      </c>
      <c r="AN1113" s="51">
        <f t="shared" si="364"/>
        <v>0</v>
      </c>
      <c r="AP1113" s="304">
        <f t="shared" si="365"/>
        <v>0</v>
      </c>
      <c r="AQ1113" s="304">
        <f t="shared" si="366"/>
        <v>0</v>
      </c>
      <c r="AR1113" s="304">
        <f t="shared" si="367"/>
        <v>0</v>
      </c>
      <c r="AS1113" s="304">
        <f t="shared" si="368"/>
        <v>0</v>
      </c>
      <c r="AT1113" s="304">
        <f t="shared" si="369"/>
        <v>0</v>
      </c>
      <c r="AU1113" s="304">
        <f t="shared" si="370"/>
        <v>0</v>
      </c>
      <c r="AV1113" s="304">
        <f t="shared" si="371"/>
        <v>0</v>
      </c>
      <c r="AW1113" s="304">
        <f t="shared" si="372"/>
        <v>0</v>
      </c>
      <c r="AX1113" s="304">
        <f t="shared" si="373"/>
        <v>0</v>
      </c>
      <c r="AY1113" s="304">
        <f t="shared" si="374"/>
        <v>0</v>
      </c>
      <c r="AZ1113" s="304">
        <f t="shared" si="375"/>
        <v>0</v>
      </c>
      <c r="BA1113" s="304">
        <f t="shared" si="376"/>
        <v>0</v>
      </c>
      <c r="BB1113" s="304">
        <f t="shared" si="377"/>
        <v>0</v>
      </c>
      <c r="BC1113" s="304">
        <f t="shared" si="378"/>
        <v>0</v>
      </c>
      <c r="BD1113" s="304">
        <f t="shared" si="379"/>
        <v>0</v>
      </c>
      <c r="BE1113" s="304">
        <f>IFERROR(IF(VLOOKUP($C1113,Listen!$A$2:$F$45,6,0)="Ja",BB1113-MAX(BC1113:BD1113),BB1113-BC1113),0)</f>
        <v>0</v>
      </c>
    </row>
    <row r="1114" spans="1:57" x14ac:dyDescent="0.25">
      <c r="A1114" s="320" t="str">
        <f>IF(AND(D1114&lt;&gt;0,C1114&lt;&gt;0,E1114&lt;&gt;0),IF(B1114&lt;&gt;0,CONCATENATE(B1114,"-AGr",VLOOKUP(C1114,Listen!$A$2:$D$45,4,FALSE),"-",D1114,"-",E1114,),CONCATENATE("AGr",VLOOKUP(C1114,Listen!$A$2:$D$45,4,FALSE),"-",D1114,"-",E1114)),"keine vollständige ID")</f>
        <v>keine vollständige ID</v>
      </c>
      <c r="B1114" s="301"/>
      <c r="C1114" s="287"/>
      <c r="D1114" s="34"/>
      <c r="E1114" s="306"/>
      <c r="F1114" s="116"/>
      <c r="G1114" s="17"/>
      <c r="H1114" s="17"/>
      <c r="I1114" s="17"/>
      <c r="J1114" s="17"/>
      <c r="K1114" s="17"/>
      <c r="L1114" s="17"/>
      <c r="M1114" s="17"/>
      <c r="N1114" s="17"/>
      <c r="O1114" s="116"/>
      <c r="P1114" s="117">
        <f>IF(D1114&gt;A_Stammdaten!$B$12,0,SUM(G1114,H1114,J1114,L1114:M1114)-SUM(I1114,K1114,N1114:O1114))</f>
        <v>0</v>
      </c>
      <c r="Q1114" s="17"/>
      <c r="R1114" s="17"/>
      <c r="S1114" s="17"/>
      <c r="T1114" s="17"/>
      <c r="U1114" s="62">
        <f t="shared" si="359"/>
        <v>0</v>
      </c>
      <c r="V1114" s="34"/>
      <c r="W1114" s="34"/>
      <c r="X1114" s="34"/>
      <c r="Y1114" s="34"/>
      <c r="Z1114" s="34"/>
      <c r="AA1114" s="63" t="str">
        <f t="shared" si="360"/>
        <v>-</v>
      </c>
      <c r="AB1114" s="63" t="str">
        <f t="shared" si="361"/>
        <v>-</v>
      </c>
      <c r="AC1114" s="63">
        <f>IF(ISBLANK($C1114),0,VLOOKUP($C1114,Listen!$A$2:$C$45,2,FALSE))</f>
        <v>0</v>
      </c>
      <c r="AD1114" s="63">
        <f>IF(ISBLANK($C1114),0,VLOOKUP($C1114,Listen!$A$2:$C$45,3,FALSE))</f>
        <v>0</v>
      </c>
      <c r="AE1114" s="49">
        <f t="shared" si="362"/>
        <v>0</v>
      </c>
      <c r="AF1114" s="49">
        <f t="shared" si="362"/>
        <v>0</v>
      </c>
      <c r="AG1114" s="49">
        <f>IFERROR(IF(OR($V1114&lt;&gt;"Ja",VLOOKUP($C1114,Listen!$A$2:$F$45,5,0)="Nein",D1114&lt;IF(C1114="LNG Anbindungsanlagen gemäß separater Festlegung",2022,2023)),$AC1114,$AA1114),0)</f>
        <v>0</v>
      </c>
      <c r="AH1114" s="49">
        <f>IFERROR(IF(OR($V1114&lt;&gt;"Ja",VLOOKUP($C1114,Listen!$A$2:$F$45,5,0)="Nein",D1114&lt;IF(C1114="LNG Anbindungsanlagen gemäß separater Festlegung",2022,2023)),$AC1114,$AA1114),0)</f>
        <v>0</v>
      </c>
      <c r="AI1114" s="49">
        <f>IFERROR(IF(OR($W1114&lt;&gt;"Ja",VLOOKUP($C1114,Listen!$A$2:$F$45,6,0)="Nein"),$AC1114,$AB1114),0)</f>
        <v>0</v>
      </c>
      <c r="AJ1114" s="49">
        <f>IFERROR(IF(OR($W1114&lt;&gt;"Ja",VLOOKUP($C1114,Listen!$A$2:$F$45,6,0)="Nein"),$AC1114,$AB1114),0)</f>
        <v>0</v>
      </c>
      <c r="AK1114" s="49">
        <f>IFERROR(IF(OR($W1114&lt;&gt;"Ja",VLOOKUP($C1114,Listen!$A$2:$F$45,6,0)="Nein"),$AC1114,$AB1114),0)</f>
        <v>0</v>
      </c>
      <c r="AL1114" s="51">
        <f t="shared" si="363"/>
        <v>0</v>
      </c>
      <c r="AM1114" s="296">
        <f>IFERROR(IF(VLOOKUP($C1114,Listen!$A$2:$F$45,6,0)="Ja",MAX(BC1114:BD1114),D_SAV!$BC1114),0)</f>
        <v>0</v>
      </c>
      <c r="AN1114" s="51">
        <f t="shared" si="364"/>
        <v>0</v>
      </c>
      <c r="AP1114" s="304">
        <f t="shared" si="365"/>
        <v>0</v>
      </c>
      <c r="AQ1114" s="304">
        <f t="shared" si="366"/>
        <v>0</v>
      </c>
      <c r="AR1114" s="304">
        <f t="shared" si="367"/>
        <v>0</v>
      </c>
      <c r="AS1114" s="304">
        <f t="shared" si="368"/>
        <v>0</v>
      </c>
      <c r="AT1114" s="304">
        <f t="shared" si="369"/>
        <v>0</v>
      </c>
      <c r="AU1114" s="304">
        <f t="shared" si="370"/>
        <v>0</v>
      </c>
      <c r="AV1114" s="304">
        <f t="shared" si="371"/>
        <v>0</v>
      </c>
      <c r="AW1114" s="304">
        <f t="shared" si="372"/>
        <v>0</v>
      </c>
      <c r="AX1114" s="304">
        <f t="shared" si="373"/>
        <v>0</v>
      </c>
      <c r="AY1114" s="304">
        <f t="shared" si="374"/>
        <v>0</v>
      </c>
      <c r="AZ1114" s="304">
        <f t="shared" si="375"/>
        <v>0</v>
      </c>
      <c r="BA1114" s="304">
        <f t="shared" si="376"/>
        <v>0</v>
      </c>
      <c r="BB1114" s="304">
        <f t="shared" si="377"/>
        <v>0</v>
      </c>
      <c r="BC1114" s="304">
        <f t="shared" si="378"/>
        <v>0</v>
      </c>
      <c r="BD1114" s="304">
        <f t="shared" si="379"/>
        <v>0</v>
      </c>
      <c r="BE1114" s="304">
        <f>IFERROR(IF(VLOOKUP($C1114,Listen!$A$2:$F$45,6,0)="Ja",BB1114-MAX(BC1114:BD1114),BB1114-BC1114),0)</f>
        <v>0</v>
      </c>
    </row>
    <row r="1115" spans="1:57" x14ac:dyDescent="0.25">
      <c r="A1115" s="320" t="str">
        <f>IF(AND(D1115&lt;&gt;0,C1115&lt;&gt;0,E1115&lt;&gt;0),IF(B1115&lt;&gt;0,CONCATENATE(B1115,"-AGr",VLOOKUP(C1115,Listen!$A$2:$D$45,4,FALSE),"-",D1115,"-",E1115,),CONCATENATE("AGr",VLOOKUP(C1115,Listen!$A$2:$D$45,4,FALSE),"-",D1115,"-",E1115)),"keine vollständige ID")</f>
        <v>keine vollständige ID</v>
      </c>
      <c r="B1115" s="301"/>
      <c r="C1115" s="287"/>
      <c r="D1115" s="34"/>
      <c r="E1115" s="306"/>
      <c r="F1115" s="116"/>
      <c r="G1115" s="17"/>
      <c r="H1115" s="17"/>
      <c r="I1115" s="17"/>
      <c r="J1115" s="17"/>
      <c r="K1115" s="17"/>
      <c r="L1115" s="17"/>
      <c r="M1115" s="17"/>
      <c r="N1115" s="17"/>
      <c r="O1115" s="116"/>
      <c r="P1115" s="117">
        <f>IF(D1115&gt;A_Stammdaten!$B$12,0,SUM(G1115,H1115,J1115,L1115:M1115)-SUM(I1115,K1115,N1115:O1115))</f>
        <v>0</v>
      </c>
      <c r="Q1115" s="17"/>
      <c r="R1115" s="17"/>
      <c r="S1115" s="17"/>
      <c r="T1115" s="17"/>
      <c r="U1115" s="62">
        <f t="shared" si="359"/>
        <v>0</v>
      </c>
      <c r="V1115" s="34"/>
      <c r="W1115" s="34"/>
      <c r="X1115" s="34"/>
      <c r="Y1115" s="34"/>
      <c r="Z1115" s="34"/>
      <c r="AA1115" s="63" t="str">
        <f t="shared" si="360"/>
        <v>-</v>
      </c>
      <c r="AB1115" s="63" t="str">
        <f t="shared" si="361"/>
        <v>-</v>
      </c>
      <c r="AC1115" s="63">
        <f>IF(ISBLANK($C1115),0,VLOOKUP($C1115,Listen!$A$2:$C$45,2,FALSE))</f>
        <v>0</v>
      </c>
      <c r="AD1115" s="63">
        <f>IF(ISBLANK($C1115),0,VLOOKUP($C1115,Listen!$A$2:$C$45,3,FALSE))</f>
        <v>0</v>
      </c>
      <c r="AE1115" s="49">
        <f t="shared" si="362"/>
        <v>0</v>
      </c>
      <c r="AF1115" s="49">
        <f t="shared" si="362"/>
        <v>0</v>
      </c>
      <c r="AG1115" s="49">
        <f>IFERROR(IF(OR($V1115&lt;&gt;"Ja",VLOOKUP($C1115,Listen!$A$2:$F$45,5,0)="Nein",D1115&lt;IF(C1115="LNG Anbindungsanlagen gemäß separater Festlegung",2022,2023)),$AC1115,$AA1115),0)</f>
        <v>0</v>
      </c>
      <c r="AH1115" s="49">
        <f>IFERROR(IF(OR($V1115&lt;&gt;"Ja",VLOOKUP($C1115,Listen!$A$2:$F$45,5,0)="Nein",D1115&lt;IF(C1115="LNG Anbindungsanlagen gemäß separater Festlegung",2022,2023)),$AC1115,$AA1115),0)</f>
        <v>0</v>
      </c>
      <c r="AI1115" s="49">
        <f>IFERROR(IF(OR($W1115&lt;&gt;"Ja",VLOOKUP($C1115,Listen!$A$2:$F$45,6,0)="Nein"),$AC1115,$AB1115),0)</f>
        <v>0</v>
      </c>
      <c r="AJ1115" s="49">
        <f>IFERROR(IF(OR($W1115&lt;&gt;"Ja",VLOOKUP($C1115,Listen!$A$2:$F$45,6,0)="Nein"),$AC1115,$AB1115),0)</f>
        <v>0</v>
      </c>
      <c r="AK1115" s="49">
        <f>IFERROR(IF(OR($W1115&lt;&gt;"Ja",VLOOKUP($C1115,Listen!$A$2:$F$45,6,0)="Nein"),$AC1115,$AB1115),0)</f>
        <v>0</v>
      </c>
      <c r="AL1115" s="51">
        <f t="shared" si="363"/>
        <v>0</v>
      </c>
      <c r="AM1115" s="296">
        <f>IFERROR(IF(VLOOKUP($C1115,Listen!$A$2:$F$45,6,0)="Ja",MAX(BC1115:BD1115),D_SAV!$BC1115),0)</f>
        <v>0</v>
      </c>
      <c r="AN1115" s="51">
        <f t="shared" si="364"/>
        <v>0</v>
      </c>
      <c r="AP1115" s="304">
        <f t="shared" si="365"/>
        <v>0</v>
      </c>
      <c r="AQ1115" s="304">
        <f t="shared" si="366"/>
        <v>0</v>
      </c>
      <c r="AR1115" s="304">
        <f t="shared" si="367"/>
        <v>0</v>
      </c>
      <c r="AS1115" s="304">
        <f t="shared" si="368"/>
        <v>0</v>
      </c>
      <c r="AT1115" s="304">
        <f t="shared" si="369"/>
        <v>0</v>
      </c>
      <c r="AU1115" s="304">
        <f t="shared" si="370"/>
        <v>0</v>
      </c>
      <c r="AV1115" s="304">
        <f t="shared" si="371"/>
        <v>0</v>
      </c>
      <c r="AW1115" s="304">
        <f t="shared" si="372"/>
        <v>0</v>
      </c>
      <c r="AX1115" s="304">
        <f t="shared" si="373"/>
        <v>0</v>
      </c>
      <c r="AY1115" s="304">
        <f t="shared" si="374"/>
        <v>0</v>
      </c>
      <c r="AZ1115" s="304">
        <f t="shared" si="375"/>
        <v>0</v>
      </c>
      <c r="BA1115" s="304">
        <f t="shared" si="376"/>
        <v>0</v>
      </c>
      <c r="BB1115" s="304">
        <f t="shared" si="377"/>
        <v>0</v>
      </c>
      <c r="BC1115" s="304">
        <f t="shared" si="378"/>
        <v>0</v>
      </c>
      <c r="BD1115" s="304">
        <f t="shared" si="379"/>
        <v>0</v>
      </c>
      <c r="BE1115" s="304">
        <f>IFERROR(IF(VLOOKUP($C1115,Listen!$A$2:$F$45,6,0)="Ja",BB1115-MAX(BC1115:BD1115),BB1115-BC1115),0)</f>
        <v>0</v>
      </c>
    </row>
    <row r="1116" spans="1:57" x14ac:dyDescent="0.25">
      <c r="A1116" s="320" t="str">
        <f>IF(AND(D1116&lt;&gt;0,C1116&lt;&gt;0,E1116&lt;&gt;0),IF(B1116&lt;&gt;0,CONCATENATE(B1116,"-AGr",VLOOKUP(C1116,Listen!$A$2:$D$45,4,FALSE),"-",D1116,"-",E1116,),CONCATENATE("AGr",VLOOKUP(C1116,Listen!$A$2:$D$45,4,FALSE),"-",D1116,"-",E1116)),"keine vollständige ID")</f>
        <v>keine vollständige ID</v>
      </c>
      <c r="B1116" s="301"/>
      <c r="C1116" s="287"/>
      <c r="D1116" s="34"/>
      <c r="E1116" s="306"/>
      <c r="F1116" s="116"/>
      <c r="G1116" s="17"/>
      <c r="H1116" s="17"/>
      <c r="I1116" s="17"/>
      <c r="J1116" s="17"/>
      <c r="K1116" s="17"/>
      <c r="L1116" s="17"/>
      <c r="M1116" s="17"/>
      <c r="N1116" s="17"/>
      <c r="O1116" s="116"/>
      <c r="P1116" s="117">
        <f>IF(D1116&gt;A_Stammdaten!$B$12,0,SUM(G1116,H1116,J1116,L1116:M1116)-SUM(I1116,K1116,N1116:O1116))</f>
        <v>0</v>
      </c>
      <c r="Q1116" s="17"/>
      <c r="R1116" s="17"/>
      <c r="S1116" s="17"/>
      <c r="T1116" s="17"/>
      <c r="U1116" s="62">
        <f t="shared" si="359"/>
        <v>0</v>
      </c>
      <c r="V1116" s="34"/>
      <c r="W1116" s="34"/>
      <c r="X1116" s="34"/>
      <c r="Y1116" s="34"/>
      <c r="Z1116" s="34"/>
      <c r="AA1116" s="63" t="str">
        <f t="shared" si="360"/>
        <v>-</v>
      </c>
      <c r="AB1116" s="63" t="str">
        <f t="shared" si="361"/>
        <v>-</v>
      </c>
      <c r="AC1116" s="63">
        <f>IF(ISBLANK($C1116),0,VLOOKUP($C1116,Listen!$A$2:$C$45,2,FALSE))</f>
        <v>0</v>
      </c>
      <c r="AD1116" s="63">
        <f>IF(ISBLANK($C1116),0,VLOOKUP($C1116,Listen!$A$2:$C$45,3,FALSE))</f>
        <v>0</v>
      </c>
      <c r="AE1116" s="49">
        <f t="shared" si="362"/>
        <v>0</v>
      </c>
      <c r="AF1116" s="49">
        <f t="shared" si="362"/>
        <v>0</v>
      </c>
      <c r="AG1116" s="49">
        <f>IFERROR(IF(OR($V1116&lt;&gt;"Ja",VLOOKUP($C1116,Listen!$A$2:$F$45,5,0)="Nein",D1116&lt;IF(C1116="LNG Anbindungsanlagen gemäß separater Festlegung",2022,2023)),$AC1116,$AA1116),0)</f>
        <v>0</v>
      </c>
      <c r="AH1116" s="49">
        <f>IFERROR(IF(OR($V1116&lt;&gt;"Ja",VLOOKUP($C1116,Listen!$A$2:$F$45,5,0)="Nein",D1116&lt;IF(C1116="LNG Anbindungsanlagen gemäß separater Festlegung",2022,2023)),$AC1116,$AA1116),0)</f>
        <v>0</v>
      </c>
      <c r="AI1116" s="49">
        <f>IFERROR(IF(OR($W1116&lt;&gt;"Ja",VLOOKUP($C1116,Listen!$A$2:$F$45,6,0)="Nein"),$AC1116,$AB1116),0)</f>
        <v>0</v>
      </c>
      <c r="AJ1116" s="49">
        <f>IFERROR(IF(OR($W1116&lt;&gt;"Ja",VLOOKUP($C1116,Listen!$A$2:$F$45,6,0)="Nein"),$AC1116,$AB1116),0)</f>
        <v>0</v>
      </c>
      <c r="AK1116" s="49">
        <f>IFERROR(IF(OR($W1116&lt;&gt;"Ja",VLOOKUP($C1116,Listen!$A$2:$F$45,6,0)="Nein"),$AC1116,$AB1116),0)</f>
        <v>0</v>
      </c>
      <c r="AL1116" s="51">
        <f t="shared" si="363"/>
        <v>0</v>
      </c>
      <c r="AM1116" s="296">
        <f>IFERROR(IF(VLOOKUP($C1116,Listen!$A$2:$F$45,6,0)="Ja",MAX(BC1116:BD1116),D_SAV!$BC1116),0)</f>
        <v>0</v>
      </c>
      <c r="AN1116" s="51">
        <f t="shared" si="364"/>
        <v>0</v>
      </c>
      <c r="AP1116" s="304">
        <f t="shared" si="365"/>
        <v>0</v>
      </c>
      <c r="AQ1116" s="304">
        <f t="shared" si="366"/>
        <v>0</v>
      </c>
      <c r="AR1116" s="304">
        <f t="shared" si="367"/>
        <v>0</v>
      </c>
      <c r="AS1116" s="304">
        <f t="shared" si="368"/>
        <v>0</v>
      </c>
      <c r="AT1116" s="304">
        <f t="shared" si="369"/>
        <v>0</v>
      </c>
      <c r="AU1116" s="304">
        <f t="shared" si="370"/>
        <v>0</v>
      </c>
      <c r="AV1116" s="304">
        <f t="shared" si="371"/>
        <v>0</v>
      </c>
      <c r="AW1116" s="304">
        <f t="shared" si="372"/>
        <v>0</v>
      </c>
      <c r="AX1116" s="304">
        <f t="shared" si="373"/>
        <v>0</v>
      </c>
      <c r="AY1116" s="304">
        <f t="shared" si="374"/>
        <v>0</v>
      </c>
      <c r="AZ1116" s="304">
        <f t="shared" si="375"/>
        <v>0</v>
      </c>
      <c r="BA1116" s="304">
        <f t="shared" si="376"/>
        <v>0</v>
      </c>
      <c r="BB1116" s="304">
        <f t="shared" si="377"/>
        <v>0</v>
      </c>
      <c r="BC1116" s="304">
        <f t="shared" si="378"/>
        <v>0</v>
      </c>
      <c r="BD1116" s="304">
        <f t="shared" si="379"/>
        <v>0</v>
      </c>
      <c r="BE1116" s="304">
        <f>IFERROR(IF(VLOOKUP($C1116,Listen!$A$2:$F$45,6,0)="Ja",BB1116-MAX(BC1116:BD1116),BB1116-BC1116),0)</f>
        <v>0</v>
      </c>
    </row>
    <row r="1117" spans="1:57" x14ac:dyDescent="0.25">
      <c r="A1117" s="320" t="str">
        <f>IF(AND(D1117&lt;&gt;0,C1117&lt;&gt;0,E1117&lt;&gt;0),IF(B1117&lt;&gt;0,CONCATENATE(B1117,"-AGr",VLOOKUP(C1117,Listen!$A$2:$D$45,4,FALSE),"-",D1117,"-",E1117,),CONCATENATE("AGr",VLOOKUP(C1117,Listen!$A$2:$D$45,4,FALSE),"-",D1117,"-",E1117)),"keine vollständige ID")</f>
        <v>keine vollständige ID</v>
      </c>
      <c r="B1117" s="301"/>
      <c r="C1117" s="287"/>
      <c r="D1117" s="34"/>
      <c r="E1117" s="306"/>
      <c r="F1117" s="116"/>
      <c r="G1117" s="17"/>
      <c r="H1117" s="17"/>
      <c r="I1117" s="17"/>
      <c r="J1117" s="17"/>
      <c r="K1117" s="17"/>
      <c r="L1117" s="17"/>
      <c r="M1117" s="17"/>
      <c r="N1117" s="17"/>
      <c r="O1117" s="116"/>
      <c r="P1117" s="117">
        <f>IF(D1117&gt;A_Stammdaten!$B$12,0,SUM(G1117,H1117,J1117,L1117:M1117)-SUM(I1117,K1117,N1117:O1117))</f>
        <v>0</v>
      </c>
      <c r="Q1117" s="17"/>
      <c r="R1117" s="17"/>
      <c r="S1117" s="17"/>
      <c r="T1117" s="17"/>
      <c r="U1117" s="62">
        <f t="shared" si="359"/>
        <v>0</v>
      </c>
      <c r="V1117" s="34"/>
      <c r="W1117" s="34"/>
      <c r="X1117" s="34"/>
      <c r="Y1117" s="34"/>
      <c r="Z1117" s="34"/>
      <c r="AA1117" s="63" t="str">
        <f t="shared" si="360"/>
        <v>-</v>
      </c>
      <c r="AB1117" s="63" t="str">
        <f t="shared" si="361"/>
        <v>-</v>
      </c>
      <c r="AC1117" s="63">
        <f>IF(ISBLANK($C1117),0,VLOOKUP($C1117,Listen!$A$2:$C$45,2,FALSE))</f>
        <v>0</v>
      </c>
      <c r="AD1117" s="63">
        <f>IF(ISBLANK($C1117),0,VLOOKUP($C1117,Listen!$A$2:$C$45,3,FALSE))</f>
        <v>0</v>
      </c>
      <c r="AE1117" s="49">
        <f t="shared" si="362"/>
        <v>0</v>
      </c>
      <c r="AF1117" s="49">
        <f t="shared" si="362"/>
        <v>0</v>
      </c>
      <c r="AG1117" s="49">
        <f>IFERROR(IF(OR($V1117&lt;&gt;"Ja",VLOOKUP($C1117,Listen!$A$2:$F$45,5,0)="Nein",D1117&lt;IF(C1117="LNG Anbindungsanlagen gemäß separater Festlegung",2022,2023)),$AC1117,$AA1117),0)</f>
        <v>0</v>
      </c>
      <c r="AH1117" s="49">
        <f>IFERROR(IF(OR($V1117&lt;&gt;"Ja",VLOOKUP($C1117,Listen!$A$2:$F$45,5,0)="Nein",D1117&lt;IF(C1117="LNG Anbindungsanlagen gemäß separater Festlegung",2022,2023)),$AC1117,$AA1117),0)</f>
        <v>0</v>
      </c>
      <c r="AI1117" s="49">
        <f>IFERROR(IF(OR($W1117&lt;&gt;"Ja",VLOOKUP($C1117,Listen!$A$2:$F$45,6,0)="Nein"),$AC1117,$AB1117),0)</f>
        <v>0</v>
      </c>
      <c r="AJ1117" s="49">
        <f>IFERROR(IF(OR($W1117&lt;&gt;"Ja",VLOOKUP($C1117,Listen!$A$2:$F$45,6,0)="Nein"),$AC1117,$AB1117),0)</f>
        <v>0</v>
      </c>
      <c r="AK1117" s="49">
        <f>IFERROR(IF(OR($W1117&lt;&gt;"Ja",VLOOKUP($C1117,Listen!$A$2:$F$45,6,0)="Nein"),$AC1117,$AB1117),0)</f>
        <v>0</v>
      </c>
      <c r="AL1117" s="51">
        <f t="shared" si="363"/>
        <v>0</v>
      </c>
      <c r="AM1117" s="296">
        <f>IFERROR(IF(VLOOKUP($C1117,Listen!$A$2:$F$45,6,0)="Ja",MAX(BC1117:BD1117),D_SAV!$BC1117),0)</f>
        <v>0</v>
      </c>
      <c r="AN1117" s="51">
        <f t="shared" si="364"/>
        <v>0</v>
      </c>
      <c r="AP1117" s="304">
        <f t="shared" si="365"/>
        <v>0</v>
      </c>
      <c r="AQ1117" s="304">
        <f t="shared" si="366"/>
        <v>0</v>
      </c>
      <c r="AR1117" s="304">
        <f t="shared" si="367"/>
        <v>0</v>
      </c>
      <c r="AS1117" s="304">
        <f t="shared" si="368"/>
        <v>0</v>
      </c>
      <c r="AT1117" s="304">
        <f t="shared" si="369"/>
        <v>0</v>
      </c>
      <c r="AU1117" s="304">
        <f t="shared" si="370"/>
        <v>0</v>
      </c>
      <c r="AV1117" s="304">
        <f t="shared" si="371"/>
        <v>0</v>
      </c>
      <c r="AW1117" s="304">
        <f t="shared" si="372"/>
        <v>0</v>
      </c>
      <c r="AX1117" s="304">
        <f t="shared" si="373"/>
        <v>0</v>
      </c>
      <c r="AY1117" s="304">
        <f t="shared" si="374"/>
        <v>0</v>
      </c>
      <c r="AZ1117" s="304">
        <f t="shared" si="375"/>
        <v>0</v>
      </c>
      <c r="BA1117" s="304">
        <f t="shared" si="376"/>
        <v>0</v>
      </c>
      <c r="BB1117" s="304">
        <f t="shared" si="377"/>
        <v>0</v>
      </c>
      <c r="BC1117" s="304">
        <f t="shared" si="378"/>
        <v>0</v>
      </c>
      <c r="BD1117" s="304">
        <f t="shared" si="379"/>
        <v>0</v>
      </c>
      <c r="BE1117" s="304">
        <f>IFERROR(IF(VLOOKUP($C1117,Listen!$A$2:$F$45,6,0)="Ja",BB1117-MAX(BC1117:BD1117),BB1117-BC1117),0)</f>
        <v>0</v>
      </c>
    </row>
    <row r="1118" spans="1:57" x14ac:dyDescent="0.25">
      <c r="A1118" s="320" t="str">
        <f>IF(AND(D1118&lt;&gt;0,C1118&lt;&gt;0,E1118&lt;&gt;0),IF(B1118&lt;&gt;0,CONCATENATE(B1118,"-AGr",VLOOKUP(C1118,Listen!$A$2:$D$45,4,FALSE),"-",D1118,"-",E1118,),CONCATENATE("AGr",VLOOKUP(C1118,Listen!$A$2:$D$45,4,FALSE),"-",D1118,"-",E1118)),"keine vollständige ID")</f>
        <v>keine vollständige ID</v>
      </c>
      <c r="B1118" s="301"/>
      <c r="C1118" s="287"/>
      <c r="D1118" s="34"/>
      <c r="E1118" s="306"/>
      <c r="F1118" s="116"/>
      <c r="G1118" s="17"/>
      <c r="H1118" s="17"/>
      <c r="I1118" s="17"/>
      <c r="J1118" s="17"/>
      <c r="K1118" s="17"/>
      <c r="L1118" s="17"/>
      <c r="M1118" s="17"/>
      <c r="N1118" s="17"/>
      <c r="O1118" s="116"/>
      <c r="P1118" s="117">
        <f>IF(D1118&gt;A_Stammdaten!$B$12,0,SUM(G1118,H1118,J1118,L1118:M1118)-SUM(I1118,K1118,N1118:O1118))</f>
        <v>0</v>
      </c>
      <c r="Q1118" s="17"/>
      <c r="R1118" s="17"/>
      <c r="S1118" s="17"/>
      <c r="T1118" s="17"/>
      <c r="U1118" s="62">
        <f t="shared" si="359"/>
        <v>0</v>
      </c>
      <c r="V1118" s="34"/>
      <c r="W1118" s="34"/>
      <c r="X1118" s="34"/>
      <c r="Y1118" s="34"/>
      <c r="Z1118" s="34"/>
      <c r="AA1118" s="63" t="str">
        <f t="shared" si="360"/>
        <v>-</v>
      </c>
      <c r="AB1118" s="63" t="str">
        <f t="shared" si="361"/>
        <v>-</v>
      </c>
      <c r="AC1118" s="63">
        <f>IF(ISBLANK($C1118),0,VLOOKUP($C1118,Listen!$A$2:$C$45,2,FALSE))</f>
        <v>0</v>
      </c>
      <c r="AD1118" s="63">
        <f>IF(ISBLANK($C1118),0,VLOOKUP($C1118,Listen!$A$2:$C$45,3,FALSE))</f>
        <v>0</v>
      </c>
      <c r="AE1118" s="49">
        <f t="shared" si="362"/>
        <v>0</v>
      </c>
      <c r="AF1118" s="49">
        <f t="shared" si="362"/>
        <v>0</v>
      </c>
      <c r="AG1118" s="49">
        <f>IFERROR(IF(OR($V1118&lt;&gt;"Ja",VLOOKUP($C1118,Listen!$A$2:$F$45,5,0)="Nein",D1118&lt;IF(C1118="LNG Anbindungsanlagen gemäß separater Festlegung",2022,2023)),$AC1118,$AA1118),0)</f>
        <v>0</v>
      </c>
      <c r="AH1118" s="49">
        <f>IFERROR(IF(OR($V1118&lt;&gt;"Ja",VLOOKUP($C1118,Listen!$A$2:$F$45,5,0)="Nein",D1118&lt;IF(C1118="LNG Anbindungsanlagen gemäß separater Festlegung",2022,2023)),$AC1118,$AA1118),0)</f>
        <v>0</v>
      </c>
      <c r="AI1118" s="49">
        <f>IFERROR(IF(OR($W1118&lt;&gt;"Ja",VLOOKUP($C1118,Listen!$A$2:$F$45,6,0)="Nein"),$AC1118,$AB1118),0)</f>
        <v>0</v>
      </c>
      <c r="AJ1118" s="49">
        <f>IFERROR(IF(OR($W1118&lt;&gt;"Ja",VLOOKUP($C1118,Listen!$A$2:$F$45,6,0)="Nein"),$AC1118,$AB1118),0)</f>
        <v>0</v>
      </c>
      <c r="AK1118" s="49">
        <f>IFERROR(IF(OR($W1118&lt;&gt;"Ja",VLOOKUP($C1118,Listen!$A$2:$F$45,6,0)="Nein"),$AC1118,$AB1118),0)</f>
        <v>0</v>
      </c>
      <c r="AL1118" s="51">
        <f t="shared" si="363"/>
        <v>0</v>
      </c>
      <c r="AM1118" s="296">
        <f>IFERROR(IF(VLOOKUP($C1118,Listen!$A$2:$F$45,6,0)="Ja",MAX(BC1118:BD1118),D_SAV!$BC1118),0)</f>
        <v>0</v>
      </c>
      <c r="AN1118" s="51">
        <f t="shared" si="364"/>
        <v>0</v>
      </c>
      <c r="AP1118" s="304">
        <f t="shared" si="365"/>
        <v>0</v>
      </c>
      <c r="AQ1118" s="304">
        <f t="shared" si="366"/>
        <v>0</v>
      </c>
      <c r="AR1118" s="304">
        <f t="shared" si="367"/>
        <v>0</v>
      </c>
      <c r="AS1118" s="304">
        <f t="shared" si="368"/>
        <v>0</v>
      </c>
      <c r="AT1118" s="304">
        <f t="shared" si="369"/>
        <v>0</v>
      </c>
      <c r="AU1118" s="304">
        <f t="shared" si="370"/>
        <v>0</v>
      </c>
      <c r="AV1118" s="304">
        <f t="shared" si="371"/>
        <v>0</v>
      </c>
      <c r="AW1118" s="304">
        <f t="shared" si="372"/>
        <v>0</v>
      </c>
      <c r="AX1118" s="304">
        <f t="shared" si="373"/>
        <v>0</v>
      </c>
      <c r="AY1118" s="304">
        <f t="shared" si="374"/>
        <v>0</v>
      </c>
      <c r="AZ1118" s="304">
        <f t="shared" si="375"/>
        <v>0</v>
      </c>
      <c r="BA1118" s="304">
        <f t="shared" si="376"/>
        <v>0</v>
      </c>
      <c r="BB1118" s="304">
        <f t="shared" si="377"/>
        <v>0</v>
      </c>
      <c r="BC1118" s="304">
        <f t="shared" si="378"/>
        <v>0</v>
      </c>
      <c r="BD1118" s="304">
        <f t="shared" si="379"/>
        <v>0</v>
      </c>
      <c r="BE1118" s="304">
        <f>IFERROR(IF(VLOOKUP($C1118,Listen!$A$2:$F$45,6,0)="Ja",BB1118-MAX(BC1118:BD1118),BB1118-BC1118),0)</f>
        <v>0</v>
      </c>
    </row>
    <row r="1119" spans="1:57" x14ac:dyDescent="0.25">
      <c r="A1119" s="320" t="str">
        <f>IF(AND(D1119&lt;&gt;0,C1119&lt;&gt;0,E1119&lt;&gt;0),IF(B1119&lt;&gt;0,CONCATENATE(B1119,"-AGr",VLOOKUP(C1119,Listen!$A$2:$D$45,4,FALSE),"-",D1119,"-",E1119,),CONCATENATE("AGr",VLOOKUP(C1119,Listen!$A$2:$D$45,4,FALSE),"-",D1119,"-",E1119)),"keine vollständige ID")</f>
        <v>keine vollständige ID</v>
      </c>
      <c r="B1119" s="301"/>
      <c r="C1119" s="287"/>
      <c r="D1119" s="34"/>
      <c r="E1119" s="306"/>
      <c r="F1119" s="116"/>
      <c r="G1119" s="17"/>
      <c r="H1119" s="17"/>
      <c r="I1119" s="17"/>
      <c r="J1119" s="17"/>
      <c r="K1119" s="17"/>
      <c r="L1119" s="17"/>
      <c r="M1119" s="17"/>
      <c r="N1119" s="17"/>
      <c r="O1119" s="116"/>
      <c r="P1119" s="117">
        <f>IF(D1119&gt;A_Stammdaten!$B$12,0,SUM(G1119,H1119,J1119,L1119:M1119)-SUM(I1119,K1119,N1119:O1119))</f>
        <v>0</v>
      </c>
      <c r="Q1119" s="17"/>
      <c r="R1119" s="17"/>
      <c r="S1119" s="17"/>
      <c r="T1119" s="17"/>
      <c r="U1119" s="62">
        <f t="shared" si="359"/>
        <v>0</v>
      </c>
      <c r="V1119" s="34"/>
      <c r="W1119" s="34"/>
      <c r="X1119" s="34"/>
      <c r="Y1119" s="34"/>
      <c r="Z1119" s="34"/>
      <c r="AA1119" s="63" t="str">
        <f t="shared" si="360"/>
        <v>-</v>
      </c>
      <c r="AB1119" s="63" t="str">
        <f t="shared" si="361"/>
        <v>-</v>
      </c>
      <c r="AC1119" s="63">
        <f>IF(ISBLANK($C1119),0,VLOOKUP($C1119,Listen!$A$2:$C$45,2,FALSE))</f>
        <v>0</v>
      </c>
      <c r="AD1119" s="63">
        <f>IF(ISBLANK($C1119),0,VLOOKUP($C1119,Listen!$A$2:$C$45,3,FALSE))</f>
        <v>0</v>
      </c>
      <c r="AE1119" s="49">
        <f t="shared" si="362"/>
        <v>0</v>
      </c>
      <c r="AF1119" s="49">
        <f t="shared" si="362"/>
        <v>0</v>
      </c>
      <c r="AG1119" s="49">
        <f>IFERROR(IF(OR($V1119&lt;&gt;"Ja",VLOOKUP($C1119,Listen!$A$2:$F$45,5,0)="Nein",D1119&lt;IF(C1119="LNG Anbindungsanlagen gemäß separater Festlegung",2022,2023)),$AC1119,$AA1119),0)</f>
        <v>0</v>
      </c>
      <c r="AH1119" s="49">
        <f>IFERROR(IF(OR($V1119&lt;&gt;"Ja",VLOOKUP($C1119,Listen!$A$2:$F$45,5,0)="Nein",D1119&lt;IF(C1119="LNG Anbindungsanlagen gemäß separater Festlegung",2022,2023)),$AC1119,$AA1119),0)</f>
        <v>0</v>
      </c>
      <c r="AI1119" s="49">
        <f>IFERROR(IF(OR($W1119&lt;&gt;"Ja",VLOOKUP($C1119,Listen!$A$2:$F$45,6,0)="Nein"),$AC1119,$AB1119),0)</f>
        <v>0</v>
      </c>
      <c r="AJ1119" s="49">
        <f>IFERROR(IF(OR($W1119&lt;&gt;"Ja",VLOOKUP($C1119,Listen!$A$2:$F$45,6,0)="Nein"),$AC1119,$AB1119),0)</f>
        <v>0</v>
      </c>
      <c r="AK1119" s="49">
        <f>IFERROR(IF(OR($W1119&lt;&gt;"Ja",VLOOKUP($C1119,Listen!$A$2:$F$45,6,0)="Nein"),$AC1119,$AB1119),0)</f>
        <v>0</v>
      </c>
      <c r="AL1119" s="51">
        <f t="shared" si="363"/>
        <v>0</v>
      </c>
      <c r="AM1119" s="296">
        <f>IFERROR(IF(VLOOKUP($C1119,Listen!$A$2:$F$45,6,0)="Ja",MAX(BC1119:BD1119),D_SAV!$BC1119),0)</f>
        <v>0</v>
      </c>
      <c r="AN1119" s="51">
        <f t="shared" si="364"/>
        <v>0</v>
      </c>
      <c r="AP1119" s="304">
        <f t="shared" si="365"/>
        <v>0</v>
      </c>
      <c r="AQ1119" s="304">
        <f t="shared" si="366"/>
        <v>0</v>
      </c>
      <c r="AR1119" s="304">
        <f t="shared" si="367"/>
        <v>0</v>
      </c>
      <c r="AS1119" s="304">
        <f t="shared" si="368"/>
        <v>0</v>
      </c>
      <c r="AT1119" s="304">
        <f t="shared" si="369"/>
        <v>0</v>
      </c>
      <c r="AU1119" s="304">
        <f t="shared" si="370"/>
        <v>0</v>
      </c>
      <c r="AV1119" s="304">
        <f t="shared" si="371"/>
        <v>0</v>
      </c>
      <c r="AW1119" s="304">
        <f t="shared" si="372"/>
        <v>0</v>
      </c>
      <c r="AX1119" s="304">
        <f t="shared" si="373"/>
        <v>0</v>
      </c>
      <c r="AY1119" s="304">
        <f t="shared" si="374"/>
        <v>0</v>
      </c>
      <c r="AZ1119" s="304">
        <f t="shared" si="375"/>
        <v>0</v>
      </c>
      <c r="BA1119" s="304">
        <f t="shared" si="376"/>
        <v>0</v>
      </c>
      <c r="BB1119" s="304">
        <f t="shared" si="377"/>
        <v>0</v>
      </c>
      <c r="BC1119" s="304">
        <f t="shared" si="378"/>
        <v>0</v>
      </c>
      <c r="BD1119" s="304">
        <f t="shared" si="379"/>
        <v>0</v>
      </c>
      <c r="BE1119" s="304">
        <f>IFERROR(IF(VLOOKUP($C1119,Listen!$A$2:$F$45,6,0)="Ja",BB1119-MAX(BC1119:BD1119),BB1119-BC1119),0)</f>
        <v>0</v>
      </c>
    </row>
    <row r="1120" spans="1:57" x14ac:dyDescent="0.25">
      <c r="A1120" s="320" t="str">
        <f>IF(AND(D1120&lt;&gt;0,C1120&lt;&gt;0,E1120&lt;&gt;0),IF(B1120&lt;&gt;0,CONCATENATE(B1120,"-AGr",VLOOKUP(C1120,Listen!$A$2:$D$45,4,FALSE),"-",D1120,"-",E1120,),CONCATENATE("AGr",VLOOKUP(C1120,Listen!$A$2:$D$45,4,FALSE),"-",D1120,"-",E1120)),"keine vollständige ID")</f>
        <v>keine vollständige ID</v>
      </c>
      <c r="B1120" s="301"/>
      <c r="C1120" s="287"/>
      <c r="D1120" s="34"/>
      <c r="E1120" s="306"/>
      <c r="F1120" s="116"/>
      <c r="G1120" s="17"/>
      <c r="H1120" s="17"/>
      <c r="I1120" s="17"/>
      <c r="J1120" s="17"/>
      <c r="K1120" s="17"/>
      <c r="L1120" s="17"/>
      <c r="M1120" s="17"/>
      <c r="N1120" s="17"/>
      <c r="O1120" s="116"/>
      <c r="P1120" s="117">
        <f>IF(D1120&gt;A_Stammdaten!$B$12,0,SUM(G1120,H1120,J1120,L1120:M1120)-SUM(I1120,K1120,N1120:O1120))</f>
        <v>0</v>
      </c>
      <c r="Q1120" s="17"/>
      <c r="R1120" s="17"/>
      <c r="S1120" s="17"/>
      <c r="T1120" s="17"/>
      <c r="U1120" s="62">
        <f t="shared" si="359"/>
        <v>0</v>
      </c>
      <c r="V1120" s="34"/>
      <c r="W1120" s="34"/>
      <c r="X1120" s="34"/>
      <c r="Y1120" s="34"/>
      <c r="Z1120" s="34"/>
      <c r="AA1120" s="63" t="str">
        <f t="shared" si="360"/>
        <v>-</v>
      </c>
      <c r="AB1120" s="63" t="str">
        <f t="shared" si="361"/>
        <v>-</v>
      </c>
      <c r="AC1120" s="63">
        <f>IF(ISBLANK($C1120),0,VLOOKUP($C1120,Listen!$A$2:$C$45,2,FALSE))</f>
        <v>0</v>
      </c>
      <c r="AD1120" s="63">
        <f>IF(ISBLANK($C1120),0,VLOOKUP($C1120,Listen!$A$2:$C$45,3,FALSE))</f>
        <v>0</v>
      </c>
      <c r="AE1120" s="49">
        <f t="shared" si="362"/>
        <v>0</v>
      </c>
      <c r="AF1120" s="49">
        <f t="shared" si="362"/>
        <v>0</v>
      </c>
      <c r="AG1120" s="49">
        <f>IFERROR(IF(OR($V1120&lt;&gt;"Ja",VLOOKUP($C1120,Listen!$A$2:$F$45,5,0)="Nein",D1120&lt;IF(C1120="LNG Anbindungsanlagen gemäß separater Festlegung",2022,2023)),$AC1120,$AA1120),0)</f>
        <v>0</v>
      </c>
      <c r="AH1120" s="49">
        <f>IFERROR(IF(OR($V1120&lt;&gt;"Ja",VLOOKUP($C1120,Listen!$A$2:$F$45,5,0)="Nein",D1120&lt;IF(C1120="LNG Anbindungsanlagen gemäß separater Festlegung",2022,2023)),$AC1120,$AA1120),0)</f>
        <v>0</v>
      </c>
      <c r="AI1120" s="49">
        <f>IFERROR(IF(OR($W1120&lt;&gt;"Ja",VLOOKUP($C1120,Listen!$A$2:$F$45,6,0)="Nein"),$AC1120,$AB1120),0)</f>
        <v>0</v>
      </c>
      <c r="AJ1120" s="49">
        <f>IFERROR(IF(OR($W1120&lt;&gt;"Ja",VLOOKUP($C1120,Listen!$A$2:$F$45,6,0)="Nein"),$AC1120,$AB1120),0)</f>
        <v>0</v>
      </c>
      <c r="AK1120" s="49">
        <f>IFERROR(IF(OR($W1120&lt;&gt;"Ja",VLOOKUP($C1120,Listen!$A$2:$F$45,6,0)="Nein"),$AC1120,$AB1120),0)</f>
        <v>0</v>
      </c>
      <c r="AL1120" s="51">
        <f t="shared" si="363"/>
        <v>0</v>
      </c>
      <c r="AM1120" s="296">
        <f>IFERROR(IF(VLOOKUP($C1120,Listen!$A$2:$F$45,6,0)="Ja",MAX(BC1120:BD1120),D_SAV!$BC1120),0)</f>
        <v>0</v>
      </c>
      <c r="AN1120" s="51">
        <f t="shared" si="364"/>
        <v>0</v>
      </c>
      <c r="AP1120" s="304">
        <f t="shared" si="365"/>
        <v>0</v>
      </c>
      <c r="AQ1120" s="304">
        <f t="shared" si="366"/>
        <v>0</v>
      </c>
      <c r="AR1120" s="304">
        <f t="shared" si="367"/>
        <v>0</v>
      </c>
      <c r="AS1120" s="304">
        <f t="shared" si="368"/>
        <v>0</v>
      </c>
      <c r="AT1120" s="304">
        <f t="shared" si="369"/>
        <v>0</v>
      </c>
      <c r="AU1120" s="304">
        <f t="shared" si="370"/>
        <v>0</v>
      </c>
      <c r="AV1120" s="304">
        <f t="shared" si="371"/>
        <v>0</v>
      </c>
      <c r="AW1120" s="304">
        <f t="shared" si="372"/>
        <v>0</v>
      </c>
      <c r="AX1120" s="304">
        <f t="shared" si="373"/>
        <v>0</v>
      </c>
      <c r="AY1120" s="304">
        <f t="shared" si="374"/>
        <v>0</v>
      </c>
      <c r="AZ1120" s="304">
        <f t="shared" si="375"/>
        <v>0</v>
      </c>
      <c r="BA1120" s="304">
        <f t="shared" si="376"/>
        <v>0</v>
      </c>
      <c r="BB1120" s="304">
        <f t="shared" si="377"/>
        <v>0</v>
      </c>
      <c r="BC1120" s="304">
        <f t="shared" si="378"/>
        <v>0</v>
      </c>
      <c r="BD1120" s="304">
        <f t="shared" si="379"/>
        <v>0</v>
      </c>
      <c r="BE1120" s="304">
        <f>IFERROR(IF(VLOOKUP($C1120,Listen!$A$2:$F$45,6,0)="Ja",BB1120-MAX(BC1120:BD1120),BB1120-BC1120),0)</f>
        <v>0</v>
      </c>
    </row>
    <row r="1121" spans="1:57" x14ac:dyDescent="0.25">
      <c r="A1121" s="320" t="str">
        <f>IF(AND(D1121&lt;&gt;0,C1121&lt;&gt;0,E1121&lt;&gt;0),IF(B1121&lt;&gt;0,CONCATENATE(B1121,"-AGr",VLOOKUP(C1121,Listen!$A$2:$D$45,4,FALSE),"-",D1121,"-",E1121,),CONCATENATE("AGr",VLOOKUP(C1121,Listen!$A$2:$D$45,4,FALSE),"-",D1121,"-",E1121)),"keine vollständige ID")</f>
        <v>keine vollständige ID</v>
      </c>
      <c r="B1121" s="301"/>
      <c r="C1121" s="287"/>
      <c r="D1121" s="34"/>
      <c r="E1121" s="306"/>
      <c r="F1121" s="116"/>
      <c r="G1121" s="17"/>
      <c r="H1121" s="17"/>
      <c r="I1121" s="17"/>
      <c r="J1121" s="17"/>
      <c r="K1121" s="17"/>
      <c r="L1121" s="17"/>
      <c r="M1121" s="17"/>
      <c r="N1121" s="17"/>
      <c r="O1121" s="116"/>
      <c r="P1121" s="117">
        <f>IF(D1121&gt;A_Stammdaten!$B$12,0,SUM(G1121,H1121,J1121,L1121:M1121)-SUM(I1121,K1121,N1121:O1121))</f>
        <v>0</v>
      </c>
      <c r="Q1121" s="17"/>
      <c r="R1121" s="17"/>
      <c r="S1121" s="17"/>
      <c r="T1121" s="17"/>
      <c r="U1121" s="62">
        <f t="shared" si="359"/>
        <v>0</v>
      </c>
      <c r="V1121" s="34"/>
      <c r="W1121" s="34"/>
      <c r="X1121" s="34"/>
      <c r="Y1121" s="34"/>
      <c r="Z1121" s="34"/>
      <c r="AA1121" s="63" t="str">
        <f t="shared" si="360"/>
        <v>-</v>
      </c>
      <c r="AB1121" s="63" t="str">
        <f t="shared" si="361"/>
        <v>-</v>
      </c>
      <c r="AC1121" s="63">
        <f>IF(ISBLANK($C1121),0,VLOOKUP($C1121,Listen!$A$2:$C$45,2,FALSE))</f>
        <v>0</v>
      </c>
      <c r="AD1121" s="63">
        <f>IF(ISBLANK($C1121),0,VLOOKUP($C1121,Listen!$A$2:$C$45,3,FALSE))</f>
        <v>0</v>
      </c>
      <c r="AE1121" s="49">
        <f t="shared" si="362"/>
        <v>0</v>
      </c>
      <c r="AF1121" s="49">
        <f t="shared" si="362"/>
        <v>0</v>
      </c>
      <c r="AG1121" s="49">
        <f>IFERROR(IF(OR($V1121&lt;&gt;"Ja",VLOOKUP($C1121,Listen!$A$2:$F$45,5,0)="Nein",D1121&lt;IF(C1121="LNG Anbindungsanlagen gemäß separater Festlegung",2022,2023)),$AC1121,$AA1121),0)</f>
        <v>0</v>
      </c>
      <c r="AH1121" s="49">
        <f>IFERROR(IF(OR($V1121&lt;&gt;"Ja",VLOOKUP($C1121,Listen!$A$2:$F$45,5,0)="Nein",D1121&lt;IF(C1121="LNG Anbindungsanlagen gemäß separater Festlegung",2022,2023)),$AC1121,$AA1121),0)</f>
        <v>0</v>
      </c>
      <c r="AI1121" s="49">
        <f>IFERROR(IF(OR($W1121&lt;&gt;"Ja",VLOOKUP($C1121,Listen!$A$2:$F$45,6,0)="Nein"),$AC1121,$AB1121),0)</f>
        <v>0</v>
      </c>
      <c r="AJ1121" s="49">
        <f>IFERROR(IF(OR($W1121&lt;&gt;"Ja",VLOOKUP($C1121,Listen!$A$2:$F$45,6,0)="Nein"),$AC1121,$AB1121),0)</f>
        <v>0</v>
      </c>
      <c r="AK1121" s="49">
        <f>IFERROR(IF(OR($W1121&lt;&gt;"Ja",VLOOKUP($C1121,Listen!$A$2:$F$45,6,0)="Nein"),$AC1121,$AB1121),0)</f>
        <v>0</v>
      </c>
      <c r="AL1121" s="51">
        <f t="shared" si="363"/>
        <v>0</v>
      </c>
      <c r="AM1121" s="296">
        <f>IFERROR(IF(VLOOKUP($C1121,Listen!$A$2:$F$45,6,0)="Ja",MAX(BC1121:BD1121),D_SAV!$BC1121),0)</f>
        <v>0</v>
      </c>
      <c r="AN1121" s="51">
        <f t="shared" si="364"/>
        <v>0</v>
      </c>
      <c r="AP1121" s="304">
        <f t="shared" si="365"/>
        <v>0</v>
      </c>
      <c r="AQ1121" s="304">
        <f t="shared" si="366"/>
        <v>0</v>
      </c>
      <c r="AR1121" s="304">
        <f t="shared" si="367"/>
        <v>0</v>
      </c>
      <c r="AS1121" s="304">
        <f t="shared" si="368"/>
        <v>0</v>
      </c>
      <c r="AT1121" s="304">
        <f t="shared" si="369"/>
        <v>0</v>
      </c>
      <c r="AU1121" s="304">
        <f t="shared" si="370"/>
        <v>0</v>
      </c>
      <c r="AV1121" s="304">
        <f t="shared" si="371"/>
        <v>0</v>
      </c>
      <c r="AW1121" s="304">
        <f t="shared" si="372"/>
        <v>0</v>
      </c>
      <c r="AX1121" s="304">
        <f t="shared" si="373"/>
        <v>0</v>
      </c>
      <c r="AY1121" s="304">
        <f t="shared" si="374"/>
        <v>0</v>
      </c>
      <c r="AZ1121" s="304">
        <f t="shared" si="375"/>
        <v>0</v>
      </c>
      <c r="BA1121" s="304">
        <f t="shared" si="376"/>
        <v>0</v>
      </c>
      <c r="BB1121" s="304">
        <f t="shared" si="377"/>
        <v>0</v>
      </c>
      <c r="BC1121" s="304">
        <f t="shared" si="378"/>
        <v>0</v>
      </c>
      <c r="BD1121" s="304">
        <f t="shared" si="379"/>
        <v>0</v>
      </c>
      <c r="BE1121" s="304">
        <f>IFERROR(IF(VLOOKUP($C1121,Listen!$A$2:$F$45,6,0)="Ja",BB1121-MAX(BC1121:BD1121),BB1121-BC1121),0)</f>
        <v>0</v>
      </c>
    </row>
    <row r="1122" spans="1:57" x14ac:dyDescent="0.25">
      <c r="A1122" s="320" t="str">
        <f>IF(AND(D1122&lt;&gt;0,C1122&lt;&gt;0,E1122&lt;&gt;0),IF(B1122&lt;&gt;0,CONCATENATE(B1122,"-AGr",VLOOKUP(C1122,Listen!$A$2:$D$45,4,FALSE),"-",D1122,"-",E1122,),CONCATENATE("AGr",VLOOKUP(C1122,Listen!$A$2:$D$45,4,FALSE),"-",D1122,"-",E1122)),"keine vollständige ID")</f>
        <v>keine vollständige ID</v>
      </c>
      <c r="B1122" s="301"/>
      <c r="C1122" s="287"/>
      <c r="D1122" s="34"/>
      <c r="E1122" s="306"/>
      <c r="F1122" s="116"/>
      <c r="G1122" s="17"/>
      <c r="H1122" s="17"/>
      <c r="I1122" s="17"/>
      <c r="J1122" s="17"/>
      <c r="K1122" s="17"/>
      <c r="L1122" s="17"/>
      <c r="M1122" s="17"/>
      <c r="N1122" s="17"/>
      <c r="O1122" s="116"/>
      <c r="P1122" s="117">
        <f>IF(D1122&gt;A_Stammdaten!$B$12,0,SUM(G1122,H1122,J1122,L1122:M1122)-SUM(I1122,K1122,N1122:O1122))</f>
        <v>0</v>
      </c>
      <c r="Q1122" s="17"/>
      <c r="R1122" s="17"/>
      <c r="S1122" s="17"/>
      <c r="T1122" s="17"/>
      <c r="U1122" s="62">
        <f t="shared" si="359"/>
        <v>0</v>
      </c>
      <c r="V1122" s="34"/>
      <c r="W1122" s="34"/>
      <c r="X1122" s="34"/>
      <c r="Y1122" s="34"/>
      <c r="Z1122" s="34"/>
      <c r="AA1122" s="63" t="str">
        <f t="shared" si="360"/>
        <v>-</v>
      </c>
      <c r="AB1122" s="63" t="str">
        <f t="shared" si="361"/>
        <v>-</v>
      </c>
      <c r="AC1122" s="63">
        <f>IF(ISBLANK($C1122),0,VLOOKUP($C1122,Listen!$A$2:$C$45,2,FALSE))</f>
        <v>0</v>
      </c>
      <c r="AD1122" s="63">
        <f>IF(ISBLANK($C1122),0,VLOOKUP($C1122,Listen!$A$2:$C$45,3,FALSE))</f>
        <v>0</v>
      </c>
      <c r="AE1122" s="49">
        <f t="shared" si="362"/>
        <v>0</v>
      </c>
      <c r="AF1122" s="49">
        <f t="shared" si="362"/>
        <v>0</v>
      </c>
      <c r="AG1122" s="49">
        <f>IFERROR(IF(OR($V1122&lt;&gt;"Ja",VLOOKUP($C1122,Listen!$A$2:$F$45,5,0)="Nein",D1122&lt;IF(C1122="LNG Anbindungsanlagen gemäß separater Festlegung",2022,2023)),$AC1122,$AA1122),0)</f>
        <v>0</v>
      </c>
      <c r="AH1122" s="49">
        <f>IFERROR(IF(OR($V1122&lt;&gt;"Ja",VLOOKUP($C1122,Listen!$A$2:$F$45,5,0)="Nein",D1122&lt;IF(C1122="LNG Anbindungsanlagen gemäß separater Festlegung",2022,2023)),$AC1122,$AA1122),0)</f>
        <v>0</v>
      </c>
      <c r="AI1122" s="49">
        <f>IFERROR(IF(OR($W1122&lt;&gt;"Ja",VLOOKUP($C1122,Listen!$A$2:$F$45,6,0)="Nein"),$AC1122,$AB1122),0)</f>
        <v>0</v>
      </c>
      <c r="AJ1122" s="49">
        <f>IFERROR(IF(OR($W1122&lt;&gt;"Ja",VLOOKUP($C1122,Listen!$A$2:$F$45,6,0)="Nein"),$AC1122,$AB1122),0)</f>
        <v>0</v>
      </c>
      <c r="AK1122" s="49">
        <f>IFERROR(IF(OR($W1122&lt;&gt;"Ja",VLOOKUP($C1122,Listen!$A$2:$F$45,6,0)="Nein"),$AC1122,$AB1122),0)</f>
        <v>0</v>
      </c>
      <c r="AL1122" s="51">
        <f t="shared" si="363"/>
        <v>0</v>
      </c>
      <c r="AM1122" s="296">
        <f>IFERROR(IF(VLOOKUP($C1122,Listen!$A$2:$F$45,6,0)="Ja",MAX(BC1122:BD1122),D_SAV!$BC1122),0)</f>
        <v>0</v>
      </c>
      <c r="AN1122" s="51">
        <f t="shared" si="364"/>
        <v>0</v>
      </c>
      <c r="AP1122" s="304">
        <f t="shared" si="365"/>
        <v>0</v>
      </c>
      <c r="AQ1122" s="304">
        <f t="shared" si="366"/>
        <v>0</v>
      </c>
      <c r="AR1122" s="304">
        <f t="shared" si="367"/>
        <v>0</v>
      </c>
      <c r="AS1122" s="304">
        <f t="shared" si="368"/>
        <v>0</v>
      </c>
      <c r="AT1122" s="304">
        <f t="shared" si="369"/>
        <v>0</v>
      </c>
      <c r="AU1122" s="304">
        <f t="shared" si="370"/>
        <v>0</v>
      </c>
      <c r="AV1122" s="304">
        <f t="shared" si="371"/>
        <v>0</v>
      </c>
      <c r="AW1122" s="304">
        <f t="shared" si="372"/>
        <v>0</v>
      </c>
      <c r="AX1122" s="304">
        <f t="shared" si="373"/>
        <v>0</v>
      </c>
      <c r="AY1122" s="304">
        <f t="shared" si="374"/>
        <v>0</v>
      </c>
      <c r="AZ1122" s="304">
        <f t="shared" si="375"/>
        <v>0</v>
      </c>
      <c r="BA1122" s="304">
        <f t="shared" si="376"/>
        <v>0</v>
      </c>
      <c r="BB1122" s="304">
        <f t="shared" si="377"/>
        <v>0</v>
      </c>
      <c r="BC1122" s="304">
        <f t="shared" si="378"/>
        <v>0</v>
      </c>
      <c r="BD1122" s="304">
        <f t="shared" si="379"/>
        <v>0</v>
      </c>
      <c r="BE1122" s="304">
        <f>IFERROR(IF(VLOOKUP($C1122,Listen!$A$2:$F$45,6,0)="Ja",BB1122-MAX(BC1122:BD1122),BB1122-BC1122),0)</f>
        <v>0</v>
      </c>
    </row>
    <row r="1123" spans="1:57" x14ac:dyDescent="0.25">
      <c r="A1123" s="320" t="str">
        <f>IF(AND(D1123&lt;&gt;0,C1123&lt;&gt;0,E1123&lt;&gt;0),IF(B1123&lt;&gt;0,CONCATENATE(B1123,"-AGr",VLOOKUP(C1123,Listen!$A$2:$D$45,4,FALSE),"-",D1123,"-",E1123,),CONCATENATE("AGr",VLOOKUP(C1123,Listen!$A$2:$D$45,4,FALSE),"-",D1123,"-",E1123)),"keine vollständige ID")</f>
        <v>keine vollständige ID</v>
      </c>
      <c r="B1123" s="301"/>
      <c r="C1123" s="287"/>
      <c r="D1123" s="34"/>
      <c r="E1123" s="306"/>
      <c r="F1123" s="116"/>
      <c r="G1123" s="17"/>
      <c r="H1123" s="17"/>
      <c r="I1123" s="17"/>
      <c r="J1123" s="17"/>
      <c r="K1123" s="17"/>
      <c r="L1123" s="17"/>
      <c r="M1123" s="17"/>
      <c r="N1123" s="17"/>
      <c r="O1123" s="116"/>
      <c r="P1123" s="117">
        <f>IF(D1123&gt;A_Stammdaten!$B$12,0,SUM(G1123,H1123,J1123,L1123:M1123)-SUM(I1123,K1123,N1123:O1123))</f>
        <v>0</v>
      </c>
      <c r="Q1123" s="17"/>
      <c r="R1123" s="17"/>
      <c r="S1123" s="17"/>
      <c r="T1123" s="17"/>
      <c r="U1123" s="62">
        <f t="shared" si="359"/>
        <v>0</v>
      </c>
      <c r="V1123" s="34"/>
      <c r="W1123" s="34"/>
      <c r="X1123" s="34"/>
      <c r="Y1123" s="34"/>
      <c r="Z1123" s="34"/>
      <c r="AA1123" s="63" t="str">
        <f t="shared" si="360"/>
        <v>-</v>
      </c>
      <c r="AB1123" s="63" t="str">
        <f t="shared" si="361"/>
        <v>-</v>
      </c>
      <c r="AC1123" s="63">
        <f>IF(ISBLANK($C1123),0,VLOOKUP($C1123,Listen!$A$2:$C$45,2,FALSE))</f>
        <v>0</v>
      </c>
      <c r="AD1123" s="63">
        <f>IF(ISBLANK($C1123),0,VLOOKUP($C1123,Listen!$A$2:$C$45,3,FALSE))</f>
        <v>0</v>
      </c>
      <c r="AE1123" s="49">
        <f t="shared" si="362"/>
        <v>0</v>
      </c>
      <c r="AF1123" s="49">
        <f t="shared" si="362"/>
        <v>0</v>
      </c>
      <c r="AG1123" s="49">
        <f>IFERROR(IF(OR($V1123&lt;&gt;"Ja",VLOOKUP($C1123,Listen!$A$2:$F$45,5,0)="Nein",D1123&lt;IF(C1123="LNG Anbindungsanlagen gemäß separater Festlegung",2022,2023)),$AC1123,$AA1123),0)</f>
        <v>0</v>
      </c>
      <c r="AH1123" s="49">
        <f>IFERROR(IF(OR($V1123&lt;&gt;"Ja",VLOOKUP($C1123,Listen!$A$2:$F$45,5,0)="Nein",D1123&lt;IF(C1123="LNG Anbindungsanlagen gemäß separater Festlegung",2022,2023)),$AC1123,$AA1123),0)</f>
        <v>0</v>
      </c>
      <c r="AI1123" s="49">
        <f>IFERROR(IF(OR($W1123&lt;&gt;"Ja",VLOOKUP($C1123,Listen!$A$2:$F$45,6,0)="Nein"),$AC1123,$AB1123),0)</f>
        <v>0</v>
      </c>
      <c r="AJ1123" s="49">
        <f>IFERROR(IF(OR($W1123&lt;&gt;"Ja",VLOOKUP($C1123,Listen!$A$2:$F$45,6,0)="Nein"),$AC1123,$AB1123),0)</f>
        <v>0</v>
      </c>
      <c r="AK1123" s="49">
        <f>IFERROR(IF(OR($W1123&lt;&gt;"Ja",VLOOKUP($C1123,Listen!$A$2:$F$45,6,0)="Nein"),$AC1123,$AB1123),0)</f>
        <v>0</v>
      </c>
      <c r="AL1123" s="51">
        <f t="shared" si="363"/>
        <v>0</v>
      </c>
      <c r="AM1123" s="296">
        <f>IFERROR(IF(VLOOKUP($C1123,Listen!$A$2:$F$45,6,0)="Ja",MAX(BC1123:BD1123),D_SAV!$BC1123),0)</f>
        <v>0</v>
      </c>
      <c r="AN1123" s="51">
        <f t="shared" si="364"/>
        <v>0</v>
      </c>
      <c r="AP1123" s="304">
        <f t="shared" si="365"/>
        <v>0</v>
      </c>
      <c r="AQ1123" s="304">
        <f t="shared" si="366"/>
        <v>0</v>
      </c>
      <c r="AR1123" s="304">
        <f t="shared" si="367"/>
        <v>0</v>
      </c>
      <c r="AS1123" s="304">
        <f t="shared" si="368"/>
        <v>0</v>
      </c>
      <c r="AT1123" s="304">
        <f t="shared" si="369"/>
        <v>0</v>
      </c>
      <c r="AU1123" s="304">
        <f t="shared" si="370"/>
        <v>0</v>
      </c>
      <c r="AV1123" s="304">
        <f t="shared" si="371"/>
        <v>0</v>
      </c>
      <c r="AW1123" s="304">
        <f t="shared" si="372"/>
        <v>0</v>
      </c>
      <c r="AX1123" s="304">
        <f t="shared" si="373"/>
        <v>0</v>
      </c>
      <c r="AY1123" s="304">
        <f t="shared" si="374"/>
        <v>0</v>
      </c>
      <c r="AZ1123" s="304">
        <f t="shared" si="375"/>
        <v>0</v>
      </c>
      <c r="BA1123" s="304">
        <f t="shared" si="376"/>
        <v>0</v>
      </c>
      <c r="BB1123" s="304">
        <f t="shared" si="377"/>
        <v>0</v>
      </c>
      <c r="BC1123" s="304">
        <f t="shared" si="378"/>
        <v>0</v>
      </c>
      <c r="BD1123" s="304">
        <f t="shared" si="379"/>
        <v>0</v>
      </c>
      <c r="BE1123" s="304">
        <f>IFERROR(IF(VLOOKUP($C1123,Listen!$A$2:$F$45,6,0)="Ja",BB1123-MAX(BC1123:BD1123),BB1123-BC1123),0)</f>
        <v>0</v>
      </c>
    </row>
    <row r="1124" spans="1:57" x14ac:dyDescent="0.25">
      <c r="A1124" s="320" t="str">
        <f>IF(AND(D1124&lt;&gt;0,C1124&lt;&gt;0,E1124&lt;&gt;0),IF(B1124&lt;&gt;0,CONCATENATE(B1124,"-AGr",VLOOKUP(C1124,Listen!$A$2:$D$45,4,FALSE),"-",D1124,"-",E1124,),CONCATENATE("AGr",VLOOKUP(C1124,Listen!$A$2:$D$45,4,FALSE),"-",D1124,"-",E1124)),"keine vollständige ID")</f>
        <v>keine vollständige ID</v>
      </c>
      <c r="B1124" s="301"/>
      <c r="C1124" s="287"/>
      <c r="D1124" s="34"/>
      <c r="E1124" s="306"/>
      <c r="F1124" s="116"/>
      <c r="G1124" s="17"/>
      <c r="H1124" s="17"/>
      <c r="I1124" s="17"/>
      <c r="J1124" s="17"/>
      <c r="K1124" s="17"/>
      <c r="L1124" s="17"/>
      <c r="M1124" s="17"/>
      <c r="N1124" s="17"/>
      <c r="O1124" s="116"/>
      <c r="P1124" s="117">
        <f>IF(D1124&gt;A_Stammdaten!$B$12,0,SUM(G1124,H1124,J1124,L1124:M1124)-SUM(I1124,K1124,N1124:O1124))</f>
        <v>0</v>
      </c>
      <c r="Q1124" s="17"/>
      <c r="R1124" s="17"/>
      <c r="S1124" s="17"/>
      <c r="T1124" s="17"/>
      <c r="U1124" s="62">
        <f t="shared" si="359"/>
        <v>0</v>
      </c>
      <c r="V1124" s="34"/>
      <c r="W1124" s="34"/>
      <c r="X1124" s="34"/>
      <c r="Y1124" s="34"/>
      <c r="Z1124" s="34"/>
      <c r="AA1124" s="63" t="str">
        <f t="shared" si="360"/>
        <v>-</v>
      </c>
      <c r="AB1124" s="63" t="str">
        <f t="shared" si="361"/>
        <v>-</v>
      </c>
      <c r="AC1124" s="63">
        <f>IF(ISBLANK($C1124),0,VLOOKUP($C1124,Listen!$A$2:$C$45,2,FALSE))</f>
        <v>0</v>
      </c>
      <c r="AD1124" s="63">
        <f>IF(ISBLANK($C1124),0,VLOOKUP($C1124,Listen!$A$2:$C$45,3,FALSE))</f>
        <v>0</v>
      </c>
      <c r="AE1124" s="49">
        <f t="shared" si="362"/>
        <v>0</v>
      </c>
      <c r="AF1124" s="49">
        <f t="shared" si="362"/>
        <v>0</v>
      </c>
      <c r="AG1124" s="49">
        <f>IFERROR(IF(OR($V1124&lt;&gt;"Ja",VLOOKUP($C1124,Listen!$A$2:$F$45,5,0)="Nein",D1124&lt;IF(C1124="LNG Anbindungsanlagen gemäß separater Festlegung",2022,2023)),$AC1124,$AA1124),0)</f>
        <v>0</v>
      </c>
      <c r="AH1124" s="49">
        <f>IFERROR(IF(OR($V1124&lt;&gt;"Ja",VLOOKUP($C1124,Listen!$A$2:$F$45,5,0)="Nein",D1124&lt;IF(C1124="LNG Anbindungsanlagen gemäß separater Festlegung",2022,2023)),$AC1124,$AA1124),0)</f>
        <v>0</v>
      </c>
      <c r="AI1124" s="49">
        <f>IFERROR(IF(OR($W1124&lt;&gt;"Ja",VLOOKUP($C1124,Listen!$A$2:$F$45,6,0)="Nein"),$AC1124,$AB1124),0)</f>
        <v>0</v>
      </c>
      <c r="AJ1124" s="49">
        <f>IFERROR(IF(OR($W1124&lt;&gt;"Ja",VLOOKUP($C1124,Listen!$A$2:$F$45,6,0)="Nein"),$AC1124,$AB1124),0)</f>
        <v>0</v>
      </c>
      <c r="AK1124" s="49">
        <f>IFERROR(IF(OR($W1124&lt;&gt;"Ja",VLOOKUP($C1124,Listen!$A$2:$F$45,6,0)="Nein"),$AC1124,$AB1124),0)</f>
        <v>0</v>
      </c>
      <c r="AL1124" s="51">
        <f t="shared" si="363"/>
        <v>0</v>
      </c>
      <c r="AM1124" s="296">
        <f>IFERROR(IF(VLOOKUP($C1124,Listen!$A$2:$F$45,6,0)="Ja",MAX(BC1124:BD1124),D_SAV!$BC1124),0)</f>
        <v>0</v>
      </c>
      <c r="AN1124" s="51">
        <f t="shared" si="364"/>
        <v>0</v>
      </c>
      <c r="AP1124" s="304">
        <f t="shared" si="365"/>
        <v>0</v>
      </c>
      <c r="AQ1124" s="304">
        <f t="shared" si="366"/>
        <v>0</v>
      </c>
      <c r="AR1124" s="304">
        <f t="shared" si="367"/>
        <v>0</v>
      </c>
      <c r="AS1124" s="304">
        <f t="shared" si="368"/>
        <v>0</v>
      </c>
      <c r="AT1124" s="304">
        <f t="shared" si="369"/>
        <v>0</v>
      </c>
      <c r="AU1124" s="304">
        <f t="shared" si="370"/>
        <v>0</v>
      </c>
      <c r="AV1124" s="304">
        <f t="shared" si="371"/>
        <v>0</v>
      </c>
      <c r="AW1124" s="304">
        <f t="shared" si="372"/>
        <v>0</v>
      </c>
      <c r="AX1124" s="304">
        <f t="shared" si="373"/>
        <v>0</v>
      </c>
      <c r="AY1124" s="304">
        <f t="shared" si="374"/>
        <v>0</v>
      </c>
      <c r="AZ1124" s="304">
        <f t="shared" si="375"/>
        <v>0</v>
      </c>
      <c r="BA1124" s="304">
        <f t="shared" si="376"/>
        <v>0</v>
      </c>
      <c r="BB1124" s="304">
        <f t="shared" si="377"/>
        <v>0</v>
      </c>
      <c r="BC1124" s="304">
        <f t="shared" si="378"/>
        <v>0</v>
      </c>
      <c r="BD1124" s="304">
        <f t="shared" si="379"/>
        <v>0</v>
      </c>
      <c r="BE1124" s="304">
        <f>IFERROR(IF(VLOOKUP($C1124,Listen!$A$2:$F$45,6,0)="Ja",BB1124-MAX(BC1124:BD1124),BB1124-BC1124),0)</f>
        <v>0</v>
      </c>
    </row>
    <row r="1125" spans="1:57" x14ac:dyDescent="0.25">
      <c r="A1125" s="320" t="str">
        <f>IF(AND(D1125&lt;&gt;0,C1125&lt;&gt;0,E1125&lt;&gt;0),IF(B1125&lt;&gt;0,CONCATENATE(B1125,"-AGr",VLOOKUP(C1125,Listen!$A$2:$D$45,4,FALSE),"-",D1125,"-",E1125,),CONCATENATE("AGr",VLOOKUP(C1125,Listen!$A$2:$D$45,4,FALSE),"-",D1125,"-",E1125)),"keine vollständige ID")</f>
        <v>keine vollständige ID</v>
      </c>
      <c r="B1125" s="301"/>
      <c r="C1125" s="287"/>
      <c r="D1125" s="34"/>
      <c r="E1125" s="306"/>
      <c r="F1125" s="116"/>
      <c r="G1125" s="17"/>
      <c r="H1125" s="17"/>
      <c r="I1125" s="17"/>
      <c r="J1125" s="17"/>
      <c r="K1125" s="17"/>
      <c r="L1125" s="17"/>
      <c r="M1125" s="17"/>
      <c r="N1125" s="17"/>
      <c r="O1125" s="116"/>
      <c r="P1125" s="117">
        <f>IF(D1125&gt;A_Stammdaten!$B$12,0,SUM(G1125,H1125,J1125,L1125:M1125)-SUM(I1125,K1125,N1125:O1125))</f>
        <v>0</v>
      </c>
      <c r="Q1125" s="17"/>
      <c r="R1125" s="17"/>
      <c r="S1125" s="17"/>
      <c r="T1125" s="17"/>
      <c r="U1125" s="62">
        <f t="shared" si="359"/>
        <v>0</v>
      </c>
      <c r="V1125" s="34"/>
      <c r="W1125" s="34"/>
      <c r="X1125" s="34"/>
      <c r="Y1125" s="34"/>
      <c r="Z1125" s="34"/>
      <c r="AA1125" s="63" t="str">
        <f t="shared" si="360"/>
        <v>-</v>
      </c>
      <c r="AB1125" s="63" t="str">
        <f t="shared" si="361"/>
        <v>-</v>
      </c>
      <c r="AC1125" s="63">
        <f>IF(ISBLANK($C1125),0,VLOOKUP($C1125,Listen!$A$2:$C$45,2,FALSE))</f>
        <v>0</v>
      </c>
      <c r="AD1125" s="63">
        <f>IF(ISBLANK($C1125),0,VLOOKUP($C1125,Listen!$A$2:$C$45,3,FALSE))</f>
        <v>0</v>
      </c>
      <c r="AE1125" s="49">
        <f t="shared" si="362"/>
        <v>0</v>
      </c>
      <c r="AF1125" s="49">
        <f t="shared" si="362"/>
        <v>0</v>
      </c>
      <c r="AG1125" s="49">
        <f>IFERROR(IF(OR($V1125&lt;&gt;"Ja",VLOOKUP($C1125,Listen!$A$2:$F$45,5,0)="Nein",D1125&lt;IF(C1125="LNG Anbindungsanlagen gemäß separater Festlegung",2022,2023)),$AC1125,$AA1125),0)</f>
        <v>0</v>
      </c>
      <c r="AH1125" s="49">
        <f>IFERROR(IF(OR($V1125&lt;&gt;"Ja",VLOOKUP($C1125,Listen!$A$2:$F$45,5,0)="Nein",D1125&lt;IF(C1125="LNG Anbindungsanlagen gemäß separater Festlegung",2022,2023)),$AC1125,$AA1125),0)</f>
        <v>0</v>
      </c>
      <c r="AI1125" s="49">
        <f>IFERROR(IF(OR($W1125&lt;&gt;"Ja",VLOOKUP($C1125,Listen!$A$2:$F$45,6,0)="Nein"),$AC1125,$AB1125),0)</f>
        <v>0</v>
      </c>
      <c r="AJ1125" s="49">
        <f>IFERROR(IF(OR($W1125&lt;&gt;"Ja",VLOOKUP($C1125,Listen!$A$2:$F$45,6,0)="Nein"),$AC1125,$AB1125),0)</f>
        <v>0</v>
      </c>
      <c r="AK1125" s="49">
        <f>IFERROR(IF(OR($W1125&lt;&gt;"Ja",VLOOKUP($C1125,Listen!$A$2:$F$45,6,0)="Nein"),$AC1125,$AB1125),0)</f>
        <v>0</v>
      </c>
      <c r="AL1125" s="51">
        <f t="shared" si="363"/>
        <v>0</v>
      </c>
      <c r="AM1125" s="296">
        <f>IFERROR(IF(VLOOKUP($C1125,Listen!$A$2:$F$45,6,0)="Ja",MAX(BC1125:BD1125),D_SAV!$BC1125),0)</f>
        <v>0</v>
      </c>
      <c r="AN1125" s="51">
        <f t="shared" si="364"/>
        <v>0</v>
      </c>
      <c r="AP1125" s="304">
        <f t="shared" si="365"/>
        <v>0</v>
      </c>
      <c r="AQ1125" s="304">
        <f t="shared" si="366"/>
        <v>0</v>
      </c>
      <c r="AR1125" s="304">
        <f t="shared" si="367"/>
        <v>0</v>
      </c>
      <c r="AS1125" s="304">
        <f t="shared" si="368"/>
        <v>0</v>
      </c>
      <c r="AT1125" s="304">
        <f t="shared" si="369"/>
        <v>0</v>
      </c>
      <c r="AU1125" s="304">
        <f t="shared" si="370"/>
        <v>0</v>
      </c>
      <c r="AV1125" s="304">
        <f t="shared" si="371"/>
        <v>0</v>
      </c>
      <c r="AW1125" s="304">
        <f t="shared" si="372"/>
        <v>0</v>
      </c>
      <c r="AX1125" s="304">
        <f t="shared" si="373"/>
        <v>0</v>
      </c>
      <c r="AY1125" s="304">
        <f t="shared" si="374"/>
        <v>0</v>
      </c>
      <c r="AZ1125" s="304">
        <f t="shared" si="375"/>
        <v>0</v>
      </c>
      <c r="BA1125" s="304">
        <f t="shared" si="376"/>
        <v>0</v>
      </c>
      <c r="BB1125" s="304">
        <f t="shared" si="377"/>
        <v>0</v>
      </c>
      <c r="BC1125" s="304">
        <f t="shared" si="378"/>
        <v>0</v>
      </c>
      <c r="BD1125" s="304">
        <f t="shared" si="379"/>
        <v>0</v>
      </c>
      <c r="BE1125" s="304">
        <f>IFERROR(IF(VLOOKUP($C1125,Listen!$A$2:$F$45,6,0)="Ja",BB1125-MAX(BC1125:BD1125),BB1125-BC1125),0)</f>
        <v>0</v>
      </c>
    </row>
    <row r="1126" spans="1:57" x14ac:dyDescent="0.25">
      <c r="A1126" s="320" t="str">
        <f>IF(AND(D1126&lt;&gt;0,C1126&lt;&gt;0,E1126&lt;&gt;0),IF(B1126&lt;&gt;0,CONCATENATE(B1126,"-AGr",VLOOKUP(C1126,Listen!$A$2:$D$45,4,FALSE),"-",D1126,"-",E1126,),CONCATENATE("AGr",VLOOKUP(C1126,Listen!$A$2:$D$45,4,FALSE),"-",D1126,"-",E1126)),"keine vollständige ID")</f>
        <v>keine vollständige ID</v>
      </c>
      <c r="B1126" s="301"/>
      <c r="C1126" s="287"/>
      <c r="D1126" s="34"/>
      <c r="E1126" s="306"/>
      <c r="F1126" s="116"/>
      <c r="G1126" s="17"/>
      <c r="H1126" s="17"/>
      <c r="I1126" s="17"/>
      <c r="J1126" s="17"/>
      <c r="K1126" s="17"/>
      <c r="L1126" s="17"/>
      <c r="M1126" s="17"/>
      <c r="N1126" s="17"/>
      <c r="O1126" s="116"/>
      <c r="P1126" s="117">
        <f>IF(D1126&gt;A_Stammdaten!$B$12,0,SUM(G1126,H1126,J1126,L1126:M1126)-SUM(I1126,K1126,N1126:O1126))</f>
        <v>0</v>
      </c>
      <c r="Q1126" s="17"/>
      <c r="R1126" s="17"/>
      <c r="S1126" s="17"/>
      <c r="T1126" s="17"/>
      <c r="U1126" s="62">
        <f t="shared" si="359"/>
        <v>0</v>
      </c>
      <c r="V1126" s="34"/>
      <c r="W1126" s="34"/>
      <c r="X1126" s="34"/>
      <c r="Y1126" s="34"/>
      <c r="Z1126" s="34"/>
      <c r="AA1126" s="63" t="str">
        <f t="shared" si="360"/>
        <v>-</v>
      </c>
      <c r="AB1126" s="63" t="str">
        <f t="shared" si="361"/>
        <v>-</v>
      </c>
      <c r="AC1126" s="63">
        <f>IF(ISBLANK($C1126),0,VLOOKUP($C1126,Listen!$A$2:$C$45,2,FALSE))</f>
        <v>0</v>
      </c>
      <c r="AD1126" s="63">
        <f>IF(ISBLANK($C1126),0,VLOOKUP($C1126,Listen!$A$2:$C$45,3,FALSE))</f>
        <v>0</v>
      </c>
      <c r="AE1126" s="49">
        <f t="shared" si="362"/>
        <v>0</v>
      </c>
      <c r="AF1126" s="49">
        <f t="shared" si="362"/>
        <v>0</v>
      </c>
      <c r="AG1126" s="49">
        <f>IFERROR(IF(OR($V1126&lt;&gt;"Ja",VLOOKUP($C1126,Listen!$A$2:$F$45,5,0)="Nein",D1126&lt;IF(C1126="LNG Anbindungsanlagen gemäß separater Festlegung",2022,2023)),$AC1126,$AA1126),0)</f>
        <v>0</v>
      </c>
      <c r="AH1126" s="49">
        <f>IFERROR(IF(OR($V1126&lt;&gt;"Ja",VLOOKUP($C1126,Listen!$A$2:$F$45,5,0)="Nein",D1126&lt;IF(C1126="LNG Anbindungsanlagen gemäß separater Festlegung",2022,2023)),$AC1126,$AA1126),0)</f>
        <v>0</v>
      </c>
      <c r="AI1126" s="49">
        <f>IFERROR(IF(OR($W1126&lt;&gt;"Ja",VLOOKUP($C1126,Listen!$A$2:$F$45,6,0)="Nein"),$AC1126,$AB1126),0)</f>
        <v>0</v>
      </c>
      <c r="AJ1126" s="49">
        <f>IFERROR(IF(OR($W1126&lt;&gt;"Ja",VLOOKUP($C1126,Listen!$A$2:$F$45,6,0)="Nein"),$AC1126,$AB1126),0)</f>
        <v>0</v>
      </c>
      <c r="AK1126" s="49">
        <f>IFERROR(IF(OR($W1126&lt;&gt;"Ja",VLOOKUP($C1126,Listen!$A$2:$F$45,6,0)="Nein"),$AC1126,$AB1126),0)</f>
        <v>0</v>
      </c>
      <c r="AL1126" s="51">
        <f t="shared" si="363"/>
        <v>0</v>
      </c>
      <c r="AM1126" s="296">
        <f>IFERROR(IF(VLOOKUP($C1126,Listen!$A$2:$F$45,6,0)="Ja",MAX(BC1126:BD1126),D_SAV!$BC1126),0)</f>
        <v>0</v>
      </c>
      <c r="AN1126" s="51">
        <f t="shared" si="364"/>
        <v>0</v>
      </c>
      <c r="AP1126" s="304">
        <f t="shared" si="365"/>
        <v>0</v>
      </c>
      <c r="AQ1126" s="304">
        <f t="shared" si="366"/>
        <v>0</v>
      </c>
      <c r="AR1126" s="304">
        <f t="shared" si="367"/>
        <v>0</v>
      </c>
      <c r="AS1126" s="304">
        <f t="shared" si="368"/>
        <v>0</v>
      </c>
      <c r="AT1126" s="304">
        <f t="shared" si="369"/>
        <v>0</v>
      </c>
      <c r="AU1126" s="304">
        <f t="shared" si="370"/>
        <v>0</v>
      </c>
      <c r="AV1126" s="304">
        <f t="shared" si="371"/>
        <v>0</v>
      </c>
      <c r="AW1126" s="304">
        <f t="shared" si="372"/>
        <v>0</v>
      </c>
      <c r="AX1126" s="304">
        <f t="shared" si="373"/>
        <v>0</v>
      </c>
      <c r="AY1126" s="304">
        <f t="shared" si="374"/>
        <v>0</v>
      </c>
      <c r="AZ1126" s="304">
        <f t="shared" si="375"/>
        <v>0</v>
      </c>
      <c r="BA1126" s="304">
        <f t="shared" si="376"/>
        <v>0</v>
      </c>
      <c r="BB1126" s="304">
        <f t="shared" si="377"/>
        <v>0</v>
      </c>
      <c r="BC1126" s="304">
        <f t="shared" si="378"/>
        <v>0</v>
      </c>
      <c r="BD1126" s="304">
        <f t="shared" si="379"/>
        <v>0</v>
      </c>
      <c r="BE1126" s="304">
        <f>IFERROR(IF(VLOOKUP($C1126,Listen!$A$2:$F$45,6,0)="Ja",BB1126-MAX(BC1126:BD1126),BB1126-BC1126),0)</f>
        <v>0</v>
      </c>
    </row>
    <row r="1127" spans="1:57" x14ac:dyDescent="0.25">
      <c r="A1127" s="320" t="str">
        <f>IF(AND(D1127&lt;&gt;0,C1127&lt;&gt;0,E1127&lt;&gt;0),IF(B1127&lt;&gt;0,CONCATENATE(B1127,"-AGr",VLOOKUP(C1127,Listen!$A$2:$D$45,4,FALSE),"-",D1127,"-",E1127,),CONCATENATE("AGr",VLOOKUP(C1127,Listen!$A$2:$D$45,4,FALSE),"-",D1127,"-",E1127)),"keine vollständige ID")</f>
        <v>keine vollständige ID</v>
      </c>
      <c r="B1127" s="301"/>
      <c r="C1127" s="287"/>
      <c r="D1127" s="34"/>
      <c r="E1127" s="306"/>
      <c r="F1127" s="116"/>
      <c r="G1127" s="17"/>
      <c r="H1127" s="17"/>
      <c r="I1127" s="17"/>
      <c r="J1127" s="17"/>
      <c r="K1127" s="17"/>
      <c r="L1127" s="17"/>
      <c r="M1127" s="17"/>
      <c r="N1127" s="17"/>
      <c r="O1127" s="116"/>
      <c r="P1127" s="117">
        <f>IF(D1127&gt;A_Stammdaten!$B$12,0,SUM(G1127,H1127,J1127,L1127:M1127)-SUM(I1127,K1127,N1127:O1127))</f>
        <v>0</v>
      </c>
      <c r="Q1127" s="17"/>
      <c r="R1127" s="17"/>
      <c r="S1127" s="17"/>
      <c r="T1127" s="17"/>
      <c r="U1127" s="62">
        <f t="shared" si="359"/>
        <v>0</v>
      </c>
      <c r="V1127" s="34"/>
      <c r="W1127" s="34"/>
      <c r="X1127" s="34"/>
      <c r="Y1127" s="34"/>
      <c r="Z1127" s="34"/>
      <c r="AA1127" s="63" t="str">
        <f t="shared" si="360"/>
        <v>-</v>
      </c>
      <c r="AB1127" s="63" t="str">
        <f t="shared" si="361"/>
        <v>-</v>
      </c>
      <c r="AC1127" s="63">
        <f>IF(ISBLANK($C1127),0,VLOOKUP($C1127,Listen!$A$2:$C$45,2,FALSE))</f>
        <v>0</v>
      </c>
      <c r="AD1127" s="63">
        <f>IF(ISBLANK($C1127),0,VLOOKUP($C1127,Listen!$A$2:$C$45,3,FALSE))</f>
        <v>0</v>
      </c>
      <c r="AE1127" s="49">
        <f t="shared" si="362"/>
        <v>0</v>
      </c>
      <c r="AF1127" s="49">
        <f t="shared" si="362"/>
        <v>0</v>
      </c>
      <c r="AG1127" s="49">
        <f>IFERROR(IF(OR($V1127&lt;&gt;"Ja",VLOOKUP($C1127,Listen!$A$2:$F$45,5,0)="Nein",D1127&lt;IF(C1127="LNG Anbindungsanlagen gemäß separater Festlegung",2022,2023)),$AC1127,$AA1127),0)</f>
        <v>0</v>
      </c>
      <c r="AH1127" s="49">
        <f>IFERROR(IF(OR($V1127&lt;&gt;"Ja",VLOOKUP($C1127,Listen!$A$2:$F$45,5,0)="Nein",D1127&lt;IF(C1127="LNG Anbindungsanlagen gemäß separater Festlegung",2022,2023)),$AC1127,$AA1127),0)</f>
        <v>0</v>
      </c>
      <c r="AI1127" s="49">
        <f>IFERROR(IF(OR($W1127&lt;&gt;"Ja",VLOOKUP($C1127,Listen!$A$2:$F$45,6,0)="Nein"),$AC1127,$AB1127),0)</f>
        <v>0</v>
      </c>
      <c r="AJ1127" s="49">
        <f>IFERROR(IF(OR($W1127&lt;&gt;"Ja",VLOOKUP($C1127,Listen!$A$2:$F$45,6,0)="Nein"),$AC1127,$AB1127),0)</f>
        <v>0</v>
      </c>
      <c r="AK1127" s="49">
        <f>IFERROR(IF(OR($W1127&lt;&gt;"Ja",VLOOKUP($C1127,Listen!$A$2:$F$45,6,0)="Nein"),$AC1127,$AB1127),0)</f>
        <v>0</v>
      </c>
      <c r="AL1127" s="51">
        <f t="shared" si="363"/>
        <v>0</v>
      </c>
      <c r="AM1127" s="296">
        <f>IFERROR(IF(VLOOKUP($C1127,Listen!$A$2:$F$45,6,0)="Ja",MAX(BC1127:BD1127),D_SAV!$BC1127),0)</f>
        <v>0</v>
      </c>
      <c r="AN1127" s="51">
        <f t="shared" si="364"/>
        <v>0</v>
      </c>
      <c r="AP1127" s="304">
        <f t="shared" si="365"/>
        <v>0</v>
      </c>
      <c r="AQ1127" s="304">
        <f t="shared" si="366"/>
        <v>0</v>
      </c>
      <c r="AR1127" s="304">
        <f t="shared" si="367"/>
        <v>0</v>
      </c>
      <c r="AS1127" s="304">
        <f t="shared" si="368"/>
        <v>0</v>
      </c>
      <c r="AT1127" s="304">
        <f t="shared" si="369"/>
        <v>0</v>
      </c>
      <c r="AU1127" s="304">
        <f t="shared" si="370"/>
        <v>0</v>
      </c>
      <c r="AV1127" s="304">
        <f t="shared" si="371"/>
        <v>0</v>
      </c>
      <c r="AW1127" s="304">
        <f t="shared" si="372"/>
        <v>0</v>
      </c>
      <c r="AX1127" s="304">
        <f t="shared" si="373"/>
        <v>0</v>
      </c>
      <c r="AY1127" s="304">
        <f t="shared" si="374"/>
        <v>0</v>
      </c>
      <c r="AZ1127" s="304">
        <f t="shared" si="375"/>
        <v>0</v>
      </c>
      <c r="BA1127" s="304">
        <f t="shared" si="376"/>
        <v>0</v>
      </c>
      <c r="BB1127" s="304">
        <f t="shared" si="377"/>
        <v>0</v>
      </c>
      <c r="BC1127" s="304">
        <f t="shared" si="378"/>
        <v>0</v>
      </c>
      <c r="BD1127" s="304">
        <f t="shared" si="379"/>
        <v>0</v>
      </c>
      <c r="BE1127" s="304">
        <f>IFERROR(IF(VLOOKUP($C1127,Listen!$A$2:$F$45,6,0)="Ja",BB1127-MAX(BC1127:BD1127),BB1127-BC1127),0)</f>
        <v>0</v>
      </c>
    </row>
    <row r="1128" spans="1:57" x14ac:dyDescent="0.25">
      <c r="A1128" s="320" t="str">
        <f>IF(AND(D1128&lt;&gt;0,C1128&lt;&gt;0,E1128&lt;&gt;0),IF(B1128&lt;&gt;0,CONCATENATE(B1128,"-AGr",VLOOKUP(C1128,Listen!$A$2:$D$45,4,FALSE),"-",D1128,"-",E1128,),CONCATENATE("AGr",VLOOKUP(C1128,Listen!$A$2:$D$45,4,FALSE),"-",D1128,"-",E1128)),"keine vollständige ID")</f>
        <v>keine vollständige ID</v>
      </c>
      <c r="B1128" s="301"/>
      <c r="C1128" s="287"/>
      <c r="D1128" s="34"/>
      <c r="E1128" s="306"/>
      <c r="F1128" s="116"/>
      <c r="G1128" s="17"/>
      <c r="H1128" s="17"/>
      <c r="I1128" s="17"/>
      <c r="J1128" s="17"/>
      <c r="K1128" s="17"/>
      <c r="L1128" s="17"/>
      <c r="M1128" s="17"/>
      <c r="N1128" s="17"/>
      <c r="O1128" s="116"/>
      <c r="P1128" s="117">
        <f>IF(D1128&gt;A_Stammdaten!$B$12,0,SUM(G1128,H1128,J1128,L1128:M1128)-SUM(I1128,K1128,N1128:O1128))</f>
        <v>0</v>
      </c>
      <c r="Q1128" s="17"/>
      <c r="R1128" s="17"/>
      <c r="S1128" s="17"/>
      <c r="T1128" s="17"/>
      <c r="U1128" s="62">
        <f t="shared" si="359"/>
        <v>0</v>
      </c>
      <c r="V1128" s="34"/>
      <c r="W1128" s="34"/>
      <c r="X1128" s="34"/>
      <c r="Y1128" s="34"/>
      <c r="Z1128" s="34"/>
      <c r="AA1128" s="63" t="str">
        <f t="shared" si="360"/>
        <v>-</v>
      </c>
      <c r="AB1128" s="63" t="str">
        <f t="shared" si="361"/>
        <v>-</v>
      </c>
      <c r="AC1128" s="63">
        <f>IF(ISBLANK($C1128),0,VLOOKUP($C1128,Listen!$A$2:$C$45,2,FALSE))</f>
        <v>0</v>
      </c>
      <c r="AD1128" s="63">
        <f>IF(ISBLANK($C1128),0,VLOOKUP($C1128,Listen!$A$2:$C$45,3,FALSE))</f>
        <v>0</v>
      </c>
      <c r="AE1128" s="49">
        <f t="shared" si="362"/>
        <v>0</v>
      </c>
      <c r="AF1128" s="49">
        <f t="shared" si="362"/>
        <v>0</v>
      </c>
      <c r="AG1128" s="49">
        <f>IFERROR(IF(OR($V1128&lt;&gt;"Ja",VLOOKUP($C1128,Listen!$A$2:$F$45,5,0)="Nein",D1128&lt;IF(C1128="LNG Anbindungsanlagen gemäß separater Festlegung",2022,2023)),$AC1128,$AA1128),0)</f>
        <v>0</v>
      </c>
      <c r="AH1128" s="49">
        <f>IFERROR(IF(OR($V1128&lt;&gt;"Ja",VLOOKUP($C1128,Listen!$A$2:$F$45,5,0)="Nein",D1128&lt;IF(C1128="LNG Anbindungsanlagen gemäß separater Festlegung",2022,2023)),$AC1128,$AA1128),0)</f>
        <v>0</v>
      </c>
      <c r="AI1128" s="49">
        <f>IFERROR(IF(OR($W1128&lt;&gt;"Ja",VLOOKUP($C1128,Listen!$A$2:$F$45,6,0)="Nein"),$AC1128,$AB1128),0)</f>
        <v>0</v>
      </c>
      <c r="AJ1128" s="49">
        <f>IFERROR(IF(OR($W1128&lt;&gt;"Ja",VLOOKUP($C1128,Listen!$A$2:$F$45,6,0)="Nein"),$AC1128,$AB1128),0)</f>
        <v>0</v>
      </c>
      <c r="AK1128" s="49">
        <f>IFERROR(IF(OR($W1128&lt;&gt;"Ja",VLOOKUP($C1128,Listen!$A$2:$F$45,6,0)="Nein"),$AC1128,$AB1128),0)</f>
        <v>0</v>
      </c>
      <c r="AL1128" s="51">
        <f t="shared" si="363"/>
        <v>0</v>
      </c>
      <c r="AM1128" s="296">
        <f>IFERROR(IF(VLOOKUP($C1128,Listen!$A$2:$F$45,6,0)="Ja",MAX(BC1128:BD1128),D_SAV!$BC1128),0)</f>
        <v>0</v>
      </c>
      <c r="AN1128" s="51">
        <f t="shared" si="364"/>
        <v>0</v>
      </c>
      <c r="AP1128" s="304">
        <f t="shared" si="365"/>
        <v>0</v>
      </c>
      <c r="AQ1128" s="304">
        <f t="shared" si="366"/>
        <v>0</v>
      </c>
      <c r="AR1128" s="304">
        <f t="shared" si="367"/>
        <v>0</v>
      </c>
      <c r="AS1128" s="304">
        <f t="shared" si="368"/>
        <v>0</v>
      </c>
      <c r="AT1128" s="304">
        <f t="shared" si="369"/>
        <v>0</v>
      </c>
      <c r="AU1128" s="304">
        <f t="shared" si="370"/>
        <v>0</v>
      </c>
      <c r="AV1128" s="304">
        <f t="shared" si="371"/>
        <v>0</v>
      </c>
      <c r="AW1128" s="304">
        <f t="shared" si="372"/>
        <v>0</v>
      </c>
      <c r="AX1128" s="304">
        <f t="shared" si="373"/>
        <v>0</v>
      </c>
      <c r="AY1128" s="304">
        <f t="shared" si="374"/>
        <v>0</v>
      </c>
      <c r="AZ1128" s="304">
        <f t="shared" si="375"/>
        <v>0</v>
      </c>
      <c r="BA1128" s="304">
        <f t="shared" si="376"/>
        <v>0</v>
      </c>
      <c r="BB1128" s="304">
        <f t="shared" si="377"/>
        <v>0</v>
      </c>
      <c r="BC1128" s="304">
        <f t="shared" si="378"/>
        <v>0</v>
      </c>
      <c r="BD1128" s="304">
        <f t="shared" si="379"/>
        <v>0</v>
      </c>
      <c r="BE1128" s="304">
        <f>IFERROR(IF(VLOOKUP($C1128,Listen!$A$2:$F$45,6,0)="Ja",BB1128-MAX(BC1128:BD1128),BB1128-BC1128),0)</f>
        <v>0</v>
      </c>
    </row>
    <row r="1129" spans="1:57" x14ac:dyDescent="0.25">
      <c r="A1129" s="320" t="str">
        <f>IF(AND(D1129&lt;&gt;0,C1129&lt;&gt;0,E1129&lt;&gt;0),IF(B1129&lt;&gt;0,CONCATENATE(B1129,"-AGr",VLOOKUP(C1129,Listen!$A$2:$D$45,4,FALSE),"-",D1129,"-",E1129,),CONCATENATE("AGr",VLOOKUP(C1129,Listen!$A$2:$D$45,4,FALSE),"-",D1129,"-",E1129)),"keine vollständige ID")</f>
        <v>keine vollständige ID</v>
      </c>
      <c r="B1129" s="301"/>
      <c r="C1129" s="287"/>
      <c r="D1129" s="34"/>
      <c r="E1129" s="306"/>
      <c r="F1129" s="116"/>
      <c r="G1129" s="17"/>
      <c r="H1129" s="17"/>
      <c r="I1129" s="17"/>
      <c r="J1129" s="17"/>
      <c r="K1129" s="17"/>
      <c r="L1129" s="17"/>
      <c r="M1129" s="17"/>
      <c r="N1129" s="17"/>
      <c r="O1129" s="116"/>
      <c r="P1129" s="117">
        <f>IF(D1129&gt;A_Stammdaten!$B$12,0,SUM(G1129,H1129,J1129,L1129:M1129)-SUM(I1129,K1129,N1129:O1129))</f>
        <v>0</v>
      </c>
      <c r="Q1129" s="17"/>
      <c r="R1129" s="17"/>
      <c r="S1129" s="17"/>
      <c r="T1129" s="17"/>
      <c r="U1129" s="62">
        <f t="shared" si="359"/>
        <v>0</v>
      </c>
      <c r="V1129" s="34"/>
      <c r="W1129" s="34"/>
      <c r="X1129" s="34"/>
      <c r="Y1129" s="34"/>
      <c r="Z1129" s="34"/>
      <c r="AA1129" s="63" t="str">
        <f t="shared" si="360"/>
        <v>-</v>
      </c>
      <c r="AB1129" s="63" t="str">
        <f t="shared" si="361"/>
        <v>-</v>
      </c>
      <c r="AC1129" s="63">
        <f>IF(ISBLANK($C1129),0,VLOOKUP($C1129,Listen!$A$2:$C$45,2,FALSE))</f>
        <v>0</v>
      </c>
      <c r="AD1129" s="63">
        <f>IF(ISBLANK($C1129),0,VLOOKUP($C1129,Listen!$A$2:$C$45,3,FALSE))</f>
        <v>0</v>
      </c>
      <c r="AE1129" s="49">
        <f t="shared" si="362"/>
        <v>0</v>
      </c>
      <c r="AF1129" s="49">
        <f t="shared" si="362"/>
        <v>0</v>
      </c>
      <c r="AG1129" s="49">
        <f>IFERROR(IF(OR($V1129&lt;&gt;"Ja",VLOOKUP($C1129,Listen!$A$2:$F$45,5,0)="Nein",D1129&lt;IF(C1129="LNG Anbindungsanlagen gemäß separater Festlegung",2022,2023)),$AC1129,$AA1129),0)</f>
        <v>0</v>
      </c>
      <c r="AH1129" s="49">
        <f>IFERROR(IF(OR($V1129&lt;&gt;"Ja",VLOOKUP($C1129,Listen!$A$2:$F$45,5,0)="Nein",D1129&lt;IF(C1129="LNG Anbindungsanlagen gemäß separater Festlegung",2022,2023)),$AC1129,$AA1129),0)</f>
        <v>0</v>
      </c>
      <c r="AI1129" s="49">
        <f>IFERROR(IF(OR($W1129&lt;&gt;"Ja",VLOOKUP($C1129,Listen!$A$2:$F$45,6,0)="Nein"),$AC1129,$AB1129),0)</f>
        <v>0</v>
      </c>
      <c r="AJ1129" s="49">
        <f>IFERROR(IF(OR($W1129&lt;&gt;"Ja",VLOOKUP($C1129,Listen!$A$2:$F$45,6,0)="Nein"),$AC1129,$AB1129),0)</f>
        <v>0</v>
      </c>
      <c r="AK1129" s="49">
        <f>IFERROR(IF(OR($W1129&lt;&gt;"Ja",VLOOKUP($C1129,Listen!$A$2:$F$45,6,0)="Nein"),$AC1129,$AB1129),0)</f>
        <v>0</v>
      </c>
      <c r="AL1129" s="51">
        <f t="shared" si="363"/>
        <v>0</v>
      </c>
      <c r="AM1129" s="296">
        <f>IFERROR(IF(VLOOKUP($C1129,Listen!$A$2:$F$45,6,0)="Ja",MAX(BC1129:BD1129),D_SAV!$BC1129),0)</f>
        <v>0</v>
      </c>
      <c r="AN1129" s="51">
        <f t="shared" si="364"/>
        <v>0</v>
      </c>
      <c r="AP1129" s="304">
        <f t="shared" si="365"/>
        <v>0</v>
      </c>
      <c r="AQ1129" s="304">
        <f t="shared" si="366"/>
        <v>0</v>
      </c>
      <c r="AR1129" s="304">
        <f t="shared" si="367"/>
        <v>0</v>
      </c>
      <c r="AS1129" s="304">
        <f t="shared" si="368"/>
        <v>0</v>
      </c>
      <c r="AT1129" s="304">
        <f t="shared" si="369"/>
        <v>0</v>
      </c>
      <c r="AU1129" s="304">
        <f t="shared" si="370"/>
        <v>0</v>
      </c>
      <c r="AV1129" s="304">
        <f t="shared" si="371"/>
        <v>0</v>
      </c>
      <c r="AW1129" s="304">
        <f t="shared" si="372"/>
        <v>0</v>
      </c>
      <c r="AX1129" s="304">
        <f t="shared" si="373"/>
        <v>0</v>
      </c>
      <c r="AY1129" s="304">
        <f t="shared" si="374"/>
        <v>0</v>
      </c>
      <c r="AZ1129" s="304">
        <f t="shared" si="375"/>
        <v>0</v>
      </c>
      <c r="BA1129" s="304">
        <f t="shared" si="376"/>
        <v>0</v>
      </c>
      <c r="BB1129" s="304">
        <f t="shared" si="377"/>
        <v>0</v>
      </c>
      <c r="BC1129" s="304">
        <f t="shared" si="378"/>
        <v>0</v>
      </c>
      <c r="BD1129" s="304">
        <f t="shared" si="379"/>
        <v>0</v>
      </c>
      <c r="BE1129" s="304">
        <f>IFERROR(IF(VLOOKUP($C1129,Listen!$A$2:$F$45,6,0)="Ja",BB1129-MAX(BC1129:BD1129),BB1129-BC1129),0)</f>
        <v>0</v>
      </c>
    </row>
    <row r="1130" spans="1:57" x14ac:dyDescent="0.25">
      <c r="A1130" s="320" t="str">
        <f>IF(AND(D1130&lt;&gt;0,C1130&lt;&gt;0,E1130&lt;&gt;0),IF(B1130&lt;&gt;0,CONCATENATE(B1130,"-AGr",VLOOKUP(C1130,Listen!$A$2:$D$45,4,FALSE),"-",D1130,"-",E1130,),CONCATENATE("AGr",VLOOKUP(C1130,Listen!$A$2:$D$45,4,FALSE),"-",D1130,"-",E1130)),"keine vollständige ID")</f>
        <v>keine vollständige ID</v>
      </c>
      <c r="B1130" s="301"/>
      <c r="C1130" s="287"/>
      <c r="D1130" s="34"/>
      <c r="E1130" s="306"/>
      <c r="F1130" s="116"/>
      <c r="G1130" s="17"/>
      <c r="H1130" s="17"/>
      <c r="I1130" s="17"/>
      <c r="J1130" s="17"/>
      <c r="K1130" s="17"/>
      <c r="L1130" s="17"/>
      <c r="M1130" s="17"/>
      <c r="N1130" s="17"/>
      <c r="O1130" s="116"/>
      <c r="P1130" s="117">
        <f>IF(D1130&gt;A_Stammdaten!$B$12,0,SUM(G1130,H1130,J1130,L1130:M1130)-SUM(I1130,K1130,N1130:O1130))</f>
        <v>0</v>
      </c>
      <c r="Q1130" s="17"/>
      <c r="R1130" s="17"/>
      <c r="S1130" s="17"/>
      <c r="T1130" s="17"/>
      <c r="U1130" s="62">
        <f t="shared" si="359"/>
        <v>0</v>
      </c>
      <c r="V1130" s="34"/>
      <c r="W1130" s="34"/>
      <c r="X1130" s="34"/>
      <c r="Y1130" s="34"/>
      <c r="Z1130" s="34"/>
      <c r="AA1130" s="63" t="str">
        <f t="shared" si="360"/>
        <v>-</v>
      </c>
      <c r="AB1130" s="63" t="str">
        <f t="shared" si="361"/>
        <v>-</v>
      </c>
      <c r="AC1130" s="63">
        <f>IF(ISBLANK($C1130),0,VLOOKUP($C1130,Listen!$A$2:$C$45,2,FALSE))</f>
        <v>0</v>
      </c>
      <c r="AD1130" s="63">
        <f>IF(ISBLANK($C1130),0,VLOOKUP($C1130,Listen!$A$2:$C$45,3,FALSE))</f>
        <v>0</v>
      </c>
      <c r="AE1130" s="49">
        <f t="shared" si="362"/>
        <v>0</v>
      </c>
      <c r="AF1130" s="49">
        <f t="shared" si="362"/>
        <v>0</v>
      </c>
      <c r="AG1130" s="49">
        <f>IFERROR(IF(OR($V1130&lt;&gt;"Ja",VLOOKUP($C1130,Listen!$A$2:$F$45,5,0)="Nein",D1130&lt;IF(C1130="LNG Anbindungsanlagen gemäß separater Festlegung",2022,2023)),$AC1130,$AA1130),0)</f>
        <v>0</v>
      </c>
      <c r="AH1130" s="49">
        <f>IFERROR(IF(OR($V1130&lt;&gt;"Ja",VLOOKUP($C1130,Listen!$A$2:$F$45,5,0)="Nein",D1130&lt;IF(C1130="LNG Anbindungsanlagen gemäß separater Festlegung",2022,2023)),$AC1130,$AA1130),0)</f>
        <v>0</v>
      </c>
      <c r="AI1130" s="49">
        <f>IFERROR(IF(OR($W1130&lt;&gt;"Ja",VLOOKUP($C1130,Listen!$A$2:$F$45,6,0)="Nein"),$AC1130,$AB1130),0)</f>
        <v>0</v>
      </c>
      <c r="AJ1130" s="49">
        <f>IFERROR(IF(OR($W1130&lt;&gt;"Ja",VLOOKUP($C1130,Listen!$A$2:$F$45,6,0)="Nein"),$AC1130,$AB1130),0)</f>
        <v>0</v>
      </c>
      <c r="AK1130" s="49">
        <f>IFERROR(IF(OR($W1130&lt;&gt;"Ja",VLOOKUP($C1130,Listen!$A$2:$F$45,6,0)="Nein"),$AC1130,$AB1130),0)</f>
        <v>0</v>
      </c>
      <c r="AL1130" s="51">
        <f t="shared" si="363"/>
        <v>0</v>
      </c>
      <c r="AM1130" s="296">
        <f>IFERROR(IF(VLOOKUP($C1130,Listen!$A$2:$F$45,6,0)="Ja",MAX(BC1130:BD1130),D_SAV!$BC1130),0)</f>
        <v>0</v>
      </c>
      <c r="AN1130" s="51">
        <f t="shared" si="364"/>
        <v>0</v>
      </c>
      <c r="AP1130" s="304">
        <f t="shared" si="365"/>
        <v>0</v>
      </c>
      <c r="AQ1130" s="304">
        <f t="shared" si="366"/>
        <v>0</v>
      </c>
      <c r="AR1130" s="304">
        <f t="shared" si="367"/>
        <v>0</v>
      </c>
      <c r="AS1130" s="304">
        <f t="shared" si="368"/>
        <v>0</v>
      </c>
      <c r="AT1130" s="304">
        <f t="shared" si="369"/>
        <v>0</v>
      </c>
      <c r="AU1130" s="304">
        <f t="shared" si="370"/>
        <v>0</v>
      </c>
      <c r="AV1130" s="304">
        <f t="shared" si="371"/>
        <v>0</v>
      </c>
      <c r="AW1130" s="304">
        <f t="shared" si="372"/>
        <v>0</v>
      </c>
      <c r="AX1130" s="304">
        <f t="shared" si="373"/>
        <v>0</v>
      </c>
      <c r="AY1130" s="304">
        <f t="shared" si="374"/>
        <v>0</v>
      </c>
      <c r="AZ1130" s="304">
        <f t="shared" si="375"/>
        <v>0</v>
      </c>
      <c r="BA1130" s="304">
        <f t="shared" si="376"/>
        <v>0</v>
      </c>
      <c r="BB1130" s="304">
        <f t="shared" si="377"/>
        <v>0</v>
      </c>
      <c r="BC1130" s="304">
        <f t="shared" si="378"/>
        <v>0</v>
      </c>
      <c r="BD1130" s="304">
        <f t="shared" si="379"/>
        <v>0</v>
      </c>
      <c r="BE1130" s="304">
        <f>IFERROR(IF(VLOOKUP($C1130,Listen!$A$2:$F$45,6,0)="Ja",BB1130-MAX(BC1130:BD1130),BB1130-BC1130),0)</f>
        <v>0</v>
      </c>
    </row>
    <row r="1131" spans="1:57" x14ac:dyDescent="0.25">
      <c r="A1131" s="320" t="str">
        <f>IF(AND(D1131&lt;&gt;0,C1131&lt;&gt;0,E1131&lt;&gt;0),IF(B1131&lt;&gt;0,CONCATENATE(B1131,"-AGr",VLOOKUP(C1131,Listen!$A$2:$D$45,4,FALSE),"-",D1131,"-",E1131,),CONCATENATE("AGr",VLOOKUP(C1131,Listen!$A$2:$D$45,4,FALSE),"-",D1131,"-",E1131)),"keine vollständige ID")</f>
        <v>keine vollständige ID</v>
      </c>
      <c r="B1131" s="301"/>
      <c r="C1131" s="287"/>
      <c r="D1131" s="34"/>
      <c r="E1131" s="306"/>
      <c r="F1131" s="116"/>
      <c r="G1131" s="17"/>
      <c r="H1131" s="17"/>
      <c r="I1131" s="17"/>
      <c r="J1131" s="17"/>
      <c r="K1131" s="17"/>
      <c r="L1131" s="17"/>
      <c r="M1131" s="17"/>
      <c r="N1131" s="17"/>
      <c r="O1131" s="116"/>
      <c r="P1131" s="117">
        <f>IF(D1131&gt;A_Stammdaten!$B$12,0,SUM(G1131,H1131,J1131,L1131:M1131)-SUM(I1131,K1131,N1131:O1131))</f>
        <v>0</v>
      </c>
      <c r="Q1131" s="17"/>
      <c r="R1131" s="17"/>
      <c r="S1131" s="17"/>
      <c r="T1131" s="17"/>
      <c r="U1131" s="62">
        <f t="shared" si="359"/>
        <v>0</v>
      </c>
      <c r="V1131" s="34"/>
      <c r="W1131" s="34"/>
      <c r="X1131" s="34"/>
      <c r="Y1131" s="34"/>
      <c r="Z1131" s="34"/>
      <c r="AA1131" s="63" t="str">
        <f t="shared" si="360"/>
        <v>-</v>
      </c>
      <c r="AB1131" s="63" t="str">
        <f t="shared" si="361"/>
        <v>-</v>
      </c>
      <c r="AC1131" s="63">
        <f>IF(ISBLANK($C1131),0,VLOOKUP($C1131,Listen!$A$2:$C$45,2,FALSE))</f>
        <v>0</v>
      </c>
      <c r="AD1131" s="63">
        <f>IF(ISBLANK($C1131),0,VLOOKUP($C1131,Listen!$A$2:$C$45,3,FALSE))</f>
        <v>0</v>
      </c>
      <c r="AE1131" s="49">
        <f t="shared" si="362"/>
        <v>0</v>
      </c>
      <c r="AF1131" s="49">
        <f t="shared" si="362"/>
        <v>0</v>
      </c>
      <c r="AG1131" s="49">
        <f>IFERROR(IF(OR($V1131&lt;&gt;"Ja",VLOOKUP($C1131,Listen!$A$2:$F$45,5,0)="Nein",D1131&lt;IF(C1131="LNG Anbindungsanlagen gemäß separater Festlegung",2022,2023)),$AC1131,$AA1131),0)</f>
        <v>0</v>
      </c>
      <c r="AH1131" s="49">
        <f>IFERROR(IF(OR($V1131&lt;&gt;"Ja",VLOOKUP($C1131,Listen!$A$2:$F$45,5,0)="Nein",D1131&lt;IF(C1131="LNG Anbindungsanlagen gemäß separater Festlegung",2022,2023)),$AC1131,$AA1131),0)</f>
        <v>0</v>
      </c>
      <c r="AI1131" s="49">
        <f>IFERROR(IF(OR($W1131&lt;&gt;"Ja",VLOOKUP($C1131,Listen!$A$2:$F$45,6,0)="Nein"),$AC1131,$AB1131),0)</f>
        <v>0</v>
      </c>
      <c r="AJ1131" s="49">
        <f>IFERROR(IF(OR($W1131&lt;&gt;"Ja",VLOOKUP($C1131,Listen!$A$2:$F$45,6,0)="Nein"),$AC1131,$AB1131),0)</f>
        <v>0</v>
      </c>
      <c r="AK1131" s="49">
        <f>IFERROR(IF(OR($W1131&lt;&gt;"Ja",VLOOKUP($C1131,Listen!$A$2:$F$45,6,0)="Nein"),$AC1131,$AB1131),0)</f>
        <v>0</v>
      </c>
      <c r="AL1131" s="51">
        <f t="shared" si="363"/>
        <v>0</v>
      </c>
      <c r="AM1131" s="296">
        <f>IFERROR(IF(VLOOKUP($C1131,Listen!$A$2:$F$45,6,0)="Ja",MAX(BC1131:BD1131),D_SAV!$BC1131),0)</f>
        <v>0</v>
      </c>
      <c r="AN1131" s="51">
        <f t="shared" si="364"/>
        <v>0</v>
      </c>
      <c r="AP1131" s="304">
        <f t="shared" si="365"/>
        <v>0</v>
      </c>
      <c r="AQ1131" s="304">
        <f t="shared" si="366"/>
        <v>0</v>
      </c>
      <c r="AR1131" s="304">
        <f t="shared" si="367"/>
        <v>0</v>
      </c>
      <c r="AS1131" s="304">
        <f t="shared" si="368"/>
        <v>0</v>
      </c>
      <c r="AT1131" s="304">
        <f t="shared" si="369"/>
        <v>0</v>
      </c>
      <c r="AU1131" s="304">
        <f t="shared" si="370"/>
        <v>0</v>
      </c>
      <c r="AV1131" s="304">
        <f t="shared" si="371"/>
        <v>0</v>
      </c>
      <c r="AW1131" s="304">
        <f t="shared" si="372"/>
        <v>0</v>
      </c>
      <c r="AX1131" s="304">
        <f t="shared" si="373"/>
        <v>0</v>
      </c>
      <c r="AY1131" s="304">
        <f t="shared" si="374"/>
        <v>0</v>
      </c>
      <c r="AZ1131" s="304">
        <f t="shared" si="375"/>
        <v>0</v>
      </c>
      <c r="BA1131" s="304">
        <f t="shared" si="376"/>
        <v>0</v>
      </c>
      <c r="BB1131" s="304">
        <f t="shared" si="377"/>
        <v>0</v>
      </c>
      <c r="BC1131" s="304">
        <f t="shared" si="378"/>
        <v>0</v>
      </c>
      <c r="BD1131" s="304">
        <f t="shared" si="379"/>
        <v>0</v>
      </c>
      <c r="BE1131" s="304">
        <f>IFERROR(IF(VLOOKUP($C1131,Listen!$A$2:$F$45,6,0)="Ja",BB1131-MAX(BC1131:BD1131),BB1131-BC1131),0)</f>
        <v>0</v>
      </c>
    </row>
    <row r="1132" spans="1:57" x14ac:dyDescent="0.25">
      <c r="A1132" s="320" t="str">
        <f>IF(AND(D1132&lt;&gt;0,C1132&lt;&gt;0,E1132&lt;&gt;0),IF(B1132&lt;&gt;0,CONCATENATE(B1132,"-AGr",VLOOKUP(C1132,Listen!$A$2:$D$45,4,FALSE),"-",D1132,"-",E1132,),CONCATENATE("AGr",VLOOKUP(C1132,Listen!$A$2:$D$45,4,FALSE),"-",D1132,"-",E1132)),"keine vollständige ID")</f>
        <v>keine vollständige ID</v>
      </c>
      <c r="B1132" s="301"/>
      <c r="C1132" s="287"/>
      <c r="D1132" s="34"/>
      <c r="E1132" s="306"/>
      <c r="F1132" s="116"/>
      <c r="G1132" s="17"/>
      <c r="H1132" s="17"/>
      <c r="I1132" s="17"/>
      <c r="J1132" s="17"/>
      <c r="K1132" s="17"/>
      <c r="L1132" s="17"/>
      <c r="M1132" s="17"/>
      <c r="N1132" s="17"/>
      <c r="O1132" s="116"/>
      <c r="P1132" s="117">
        <f>IF(D1132&gt;A_Stammdaten!$B$12,0,SUM(G1132,H1132,J1132,L1132:M1132)-SUM(I1132,K1132,N1132:O1132))</f>
        <v>0</v>
      </c>
      <c r="Q1132" s="17"/>
      <c r="R1132" s="17"/>
      <c r="S1132" s="17"/>
      <c r="T1132" s="17"/>
      <c r="U1132" s="62">
        <f t="shared" si="359"/>
        <v>0</v>
      </c>
      <c r="V1132" s="34"/>
      <c r="W1132" s="34"/>
      <c r="X1132" s="34"/>
      <c r="Y1132" s="34"/>
      <c r="Z1132" s="34"/>
      <c r="AA1132" s="63" t="str">
        <f t="shared" si="360"/>
        <v>-</v>
      </c>
      <c r="AB1132" s="63" t="str">
        <f t="shared" si="361"/>
        <v>-</v>
      </c>
      <c r="AC1132" s="63">
        <f>IF(ISBLANK($C1132),0,VLOOKUP($C1132,Listen!$A$2:$C$45,2,FALSE))</f>
        <v>0</v>
      </c>
      <c r="AD1132" s="63">
        <f>IF(ISBLANK($C1132),0,VLOOKUP($C1132,Listen!$A$2:$C$45,3,FALSE))</f>
        <v>0</v>
      </c>
      <c r="AE1132" s="49">
        <f t="shared" si="362"/>
        <v>0</v>
      </c>
      <c r="AF1132" s="49">
        <f t="shared" si="362"/>
        <v>0</v>
      </c>
      <c r="AG1132" s="49">
        <f>IFERROR(IF(OR($V1132&lt;&gt;"Ja",VLOOKUP($C1132,Listen!$A$2:$F$45,5,0)="Nein",D1132&lt;IF(C1132="LNG Anbindungsanlagen gemäß separater Festlegung",2022,2023)),$AC1132,$AA1132),0)</f>
        <v>0</v>
      </c>
      <c r="AH1132" s="49">
        <f>IFERROR(IF(OR($V1132&lt;&gt;"Ja",VLOOKUP($C1132,Listen!$A$2:$F$45,5,0)="Nein",D1132&lt;IF(C1132="LNG Anbindungsanlagen gemäß separater Festlegung",2022,2023)),$AC1132,$AA1132),0)</f>
        <v>0</v>
      </c>
      <c r="AI1132" s="49">
        <f>IFERROR(IF(OR($W1132&lt;&gt;"Ja",VLOOKUP($C1132,Listen!$A$2:$F$45,6,0)="Nein"),$AC1132,$AB1132),0)</f>
        <v>0</v>
      </c>
      <c r="AJ1132" s="49">
        <f>IFERROR(IF(OR($W1132&lt;&gt;"Ja",VLOOKUP($C1132,Listen!$A$2:$F$45,6,0)="Nein"),$AC1132,$AB1132),0)</f>
        <v>0</v>
      </c>
      <c r="AK1132" s="49">
        <f>IFERROR(IF(OR($W1132&lt;&gt;"Ja",VLOOKUP($C1132,Listen!$A$2:$F$45,6,0)="Nein"),$AC1132,$AB1132),0)</f>
        <v>0</v>
      </c>
      <c r="AL1132" s="51">
        <f t="shared" si="363"/>
        <v>0</v>
      </c>
      <c r="AM1132" s="296">
        <f>IFERROR(IF(VLOOKUP($C1132,Listen!$A$2:$F$45,6,0)="Ja",MAX(BC1132:BD1132),D_SAV!$BC1132),0)</f>
        <v>0</v>
      </c>
      <c r="AN1132" s="51">
        <f t="shared" si="364"/>
        <v>0</v>
      </c>
      <c r="AP1132" s="304">
        <f t="shared" si="365"/>
        <v>0</v>
      </c>
      <c r="AQ1132" s="304">
        <f t="shared" si="366"/>
        <v>0</v>
      </c>
      <c r="AR1132" s="304">
        <f t="shared" si="367"/>
        <v>0</v>
      </c>
      <c r="AS1132" s="304">
        <f t="shared" si="368"/>
        <v>0</v>
      </c>
      <c r="AT1132" s="304">
        <f t="shared" si="369"/>
        <v>0</v>
      </c>
      <c r="AU1132" s="304">
        <f t="shared" si="370"/>
        <v>0</v>
      </c>
      <c r="AV1132" s="304">
        <f t="shared" si="371"/>
        <v>0</v>
      </c>
      <c r="AW1132" s="304">
        <f t="shared" si="372"/>
        <v>0</v>
      </c>
      <c r="AX1132" s="304">
        <f t="shared" si="373"/>
        <v>0</v>
      </c>
      <c r="AY1132" s="304">
        <f t="shared" si="374"/>
        <v>0</v>
      </c>
      <c r="AZ1132" s="304">
        <f t="shared" si="375"/>
        <v>0</v>
      </c>
      <c r="BA1132" s="304">
        <f t="shared" si="376"/>
        <v>0</v>
      </c>
      <c r="BB1132" s="304">
        <f t="shared" si="377"/>
        <v>0</v>
      </c>
      <c r="BC1132" s="304">
        <f t="shared" si="378"/>
        <v>0</v>
      </c>
      <c r="BD1132" s="304">
        <f t="shared" si="379"/>
        <v>0</v>
      </c>
      <c r="BE1132" s="304">
        <f>IFERROR(IF(VLOOKUP($C1132,Listen!$A$2:$F$45,6,0)="Ja",BB1132-MAX(BC1132:BD1132),BB1132-BC1132),0)</f>
        <v>0</v>
      </c>
    </row>
    <row r="1133" spans="1:57" x14ac:dyDescent="0.25">
      <c r="A1133" s="320" t="str">
        <f>IF(AND(D1133&lt;&gt;0,C1133&lt;&gt;0,E1133&lt;&gt;0),IF(B1133&lt;&gt;0,CONCATENATE(B1133,"-AGr",VLOOKUP(C1133,Listen!$A$2:$D$45,4,FALSE),"-",D1133,"-",E1133,),CONCATENATE("AGr",VLOOKUP(C1133,Listen!$A$2:$D$45,4,FALSE),"-",D1133,"-",E1133)),"keine vollständige ID")</f>
        <v>keine vollständige ID</v>
      </c>
      <c r="B1133" s="301"/>
      <c r="C1133" s="287"/>
      <c r="D1133" s="34"/>
      <c r="E1133" s="306"/>
      <c r="F1133" s="116"/>
      <c r="G1133" s="17"/>
      <c r="H1133" s="17"/>
      <c r="I1133" s="17"/>
      <c r="J1133" s="17"/>
      <c r="K1133" s="17"/>
      <c r="L1133" s="17"/>
      <c r="M1133" s="17"/>
      <c r="N1133" s="17"/>
      <c r="O1133" s="116"/>
      <c r="P1133" s="117">
        <f>IF(D1133&gt;A_Stammdaten!$B$12,0,SUM(G1133,H1133,J1133,L1133:M1133)-SUM(I1133,K1133,N1133:O1133))</f>
        <v>0</v>
      </c>
      <c r="Q1133" s="17"/>
      <c r="R1133" s="17"/>
      <c r="S1133" s="17"/>
      <c r="T1133" s="17"/>
      <c r="U1133" s="62">
        <f t="shared" si="359"/>
        <v>0</v>
      </c>
      <c r="V1133" s="34"/>
      <c r="W1133" s="34"/>
      <c r="X1133" s="34"/>
      <c r="Y1133" s="34"/>
      <c r="Z1133" s="34"/>
      <c r="AA1133" s="63" t="str">
        <f t="shared" si="360"/>
        <v>-</v>
      </c>
      <c r="AB1133" s="63" t="str">
        <f t="shared" si="361"/>
        <v>-</v>
      </c>
      <c r="AC1133" s="63">
        <f>IF(ISBLANK($C1133),0,VLOOKUP($C1133,Listen!$A$2:$C$45,2,FALSE))</f>
        <v>0</v>
      </c>
      <c r="AD1133" s="63">
        <f>IF(ISBLANK($C1133),0,VLOOKUP($C1133,Listen!$A$2:$C$45,3,FALSE))</f>
        <v>0</v>
      </c>
      <c r="AE1133" s="49">
        <f t="shared" si="362"/>
        <v>0</v>
      </c>
      <c r="AF1133" s="49">
        <f t="shared" si="362"/>
        <v>0</v>
      </c>
      <c r="AG1133" s="49">
        <f>IFERROR(IF(OR($V1133&lt;&gt;"Ja",VLOOKUP($C1133,Listen!$A$2:$F$45,5,0)="Nein",D1133&lt;IF(C1133="LNG Anbindungsanlagen gemäß separater Festlegung",2022,2023)),$AC1133,$AA1133),0)</f>
        <v>0</v>
      </c>
      <c r="AH1133" s="49">
        <f>IFERROR(IF(OR($V1133&lt;&gt;"Ja",VLOOKUP($C1133,Listen!$A$2:$F$45,5,0)="Nein",D1133&lt;IF(C1133="LNG Anbindungsanlagen gemäß separater Festlegung",2022,2023)),$AC1133,$AA1133),0)</f>
        <v>0</v>
      </c>
      <c r="AI1133" s="49">
        <f>IFERROR(IF(OR($W1133&lt;&gt;"Ja",VLOOKUP($C1133,Listen!$A$2:$F$45,6,0)="Nein"),$AC1133,$AB1133),0)</f>
        <v>0</v>
      </c>
      <c r="AJ1133" s="49">
        <f>IFERROR(IF(OR($W1133&lt;&gt;"Ja",VLOOKUP($C1133,Listen!$A$2:$F$45,6,0)="Nein"),$AC1133,$AB1133),0)</f>
        <v>0</v>
      </c>
      <c r="AK1133" s="49">
        <f>IFERROR(IF(OR($W1133&lt;&gt;"Ja",VLOOKUP($C1133,Listen!$A$2:$F$45,6,0)="Nein"),$AC1133,$AB1133),0)</f>
        <v>0</v>
      </c>
      <c r="AL1133" s="51">
        <f t="shared" si="363"/>
        <v>0</v>
      </c>
      <c r="AM1133" s="296">
        <f>IFERROR(IF(VLOOKUP($C1133,Listen!$A$2:$F$45,6,0)="Ja",MAX(BC1133:BD1133),D_SAV!$BC1133),0)</f>
        <v>0</v>
      </c>
      <c r="AN1133" s="51">
        <f t="shared" si="364"/>
        <v>0</v>
      </c>
      <c r="AP1133" s="304">
        <f t="shared" si="365"/>
        <v>0</v>
      </c>
      <c r="AQ1133" s="304">
        <f t="shared" si="366"/>
        <v>0</v>
      </c>
      <c r="AR1133" s="304">
        <f t="shared" si="367"/>
        <v>0</v>
      </c>
      <c r="AS1133" s="304">
        <f t="shared" si="368"/>
        <v>0</v>
      </c>
      <c r="AT1133" s="304">
        <f t="shared" si="369"/>
        <v>0</v>
      </c>
      <c r="AU1133" s="304">
        <f t="shared" si="370"/>
        <v>0</v>
      </c>
      <c r="AV1133" s="304">
        <f t="shared" si="371"/>
        <v>0</v>
      </c>
      <c r="AW1133" s="304">
        <f t="shared" si="372"/>
        <v>0</v>
      </c>
      <c r="AX1133" s="304">
        <f t="shared" si="373"/>
        <v>0</v>
      </c>
      <c r="AY1133" s="304">
        <f t="shared" si="374"/>
        <v>0</v>
      </c>
      <c r="AZ1133" s="304">
        <f t="shared" si="375"/>
        <v>0</v>
      </c>
      <c r="BA1133" s="304">
        <f t="shared" si="376"/>
        <v>0</v>
      </c>
      <c r="BB1133" s="304">
        <f t="shared" si="377"/>
        <v>0</v>
      </c>
      <c r="BC1133" s="304">
        <f t="shared" si="378"/>
        <v>0</v>
      </c>
      <c r="BD1133" s="304">
        <f t="shared" si="379"/>
        <v>0</v>
      </c>
      <c r="BE1133" s="304">
        <f>IFERROR(IF(VLOOKUP($C1133,Listen!$A$2:$F$45,6,0)="Ja",BB1133-MAX(BC1133:BD1133),BB1133-BC1133),0)</f>
        <v>0</v>
      </c>
    </row>
    <row r="1134" spans="1:57" x14ac:dyDescent="0.25">
      <c r="A1134" s="320" t="str">
        <f>IF(AND(D1134&lt;&gt;0,C1134&lt;&gt;0,E1134&lt;&gt;0),IF(B1134&lt;&gt;0,CONCATENATE(B1134,"-AGr",VLOOKUP(C1134,Listen!$A$2:$D$45,4,FALSE),"-",D1134,"-",E1134,),CONCATENATE("AGr",VLOOKUP(C1134,Listen!$A$2:$D$45,4,FALSE),"-",D1134,"-",E1134)),"keine vollständige ID")</f>
        <v>keine vollständige ID</v>
      </c>
      <c r="B1134" s="301"/>
      <c r="C1134" s="287"/>
      <c r="D1134" s="34"/>
      <c r="E1134" s="306"/>
      <c r="F1134" s="116"/>
      <c r="G1134" s="17"/>
      <c r="H1134" s="17"/>
      <c r="I1134" s="17"/>
      <c r="J1134" s="17"/>
      <c r="K1134" s="17"/>
      <c r="L1134" s="17"/>
      <c r="M1134" s="17"/>
      <c r="N1134" s="17"/>
      <c r="O1134" s="116"/>
      <c r="P1134" s="117">
        <f>IF(D1134&gt;A_Stammdaten!$B$12,0,SUM(G1134,H1134,J1134,L1134:M1134)-SUM(I1134,K1134,N1134:O1134))</f>
        <v>0</v>
      </c>
      <c r="Q1134" s="17"/>
      <c r="R1134" s="17"/>
      <c r="S1134" s="17"/>
      <c r="T1134" s="17"/>
      <c r="U1134" s="62">
        <f t="shared" si="359"/>
        <v>0</v>
      </c>
      <c r="V1134" s="34"/>
      <c r="W1134" s="34"/>
      <c r="X1134" s="34"/>
      <c r="Y1134" s="34"/>
      <c r="Z1134" s="34"/>
      <c r="AA1134" s="63" t="str">
        <f t="shared" si="360"/>
        <v>-</v>
      </c>
      <c r="AB1134" s="63" t="str">
        <f t="shared" si="361"/>
        <v>-</v>
      </c>
      <c r="AC1134" s="63">
        <f>IF(ISBLANK($C1134),0,VLOOKUP($C1134,Listen!$A$2:$C$45,2,FALSE))</f>
        <v>0</v>
      </c>
      <c r="AD1134" s="63">
        <f>IF(ISBLANK($C1134),0,VLOOKUP($C1134,Listen!$A$2:$C$45,3,FALSE))</f>
        <v>0</v>
      </c>
      <c r="AE1134" s="49">
        <f t="shared" si="362"/>
        <v>0</v>
      </c>
      <c r="AF1134" s="49">
        <f t="shared" si="362"/>
        <v>0</v>
      </c>
      <c r="AG1134" s="49">
        <f>IFERROR(IF(OR($V1134&lt;&gt;"Ja",VLOOKUP($C1134,Listen!$A$2:$F$45,5,0)="Nein",D1134&lt;IF(C1134="LNG Anbindungsanlagen gemäß separater Festlegung",2022,2023)),$AC1134,$AA1134),0)</f>
        <v>0</v>
      </c>
      <c r="AH1134" s="49">
        <f>IFERROR(IF(OR($V1134&lt;&gt;"Ja",VLOOKUP($C1134,Listen!$A$2:$F$45,5,0)="Nein",D1134&lt;IF(C1134="LNG Anbindungsanlagen gemäß separater Festlegung",2022,2023)),$AC1134,$AA1134),0)</f>
        <v>0</v>
      </c>
      <c r="AI1134" s="49">
        <f>IFERROR(IF(OR($W1134&lt;&gt;"Ja",VLOOKUP($C1134,Listen!$A$2:$F$45,6,0)="Nein"),$AC1134,$AB1134),0)</f>
        <v>0</v>
      </c>
      <c r="AJ1134" s="49">
        <f>IFERROR(IF(OR($W1134&lt;&gt;"Ja",VLOOKUP($C1134,Listen!$A$2:$F$45,6,0)="Nein"),$AC1134,$AB1134),0)</f>
        <v>0</v>
      </c>
      <c r="AK1134" s="49">
        <f>IFERROR(IF(OR($W1134&lt;&gt;"Ja",VLOOKUP($C1134,Listen!$A$2:$F$45,6,0)="Nein"),$AC1134,$AB1134),0)</f>
        <v>0</v>
      </c>
      <c r="AL1134" s="51">
        <f t="shared" si="363"/>
        <v>0</v>
      </c>
      <c r="AM1134" s="296">
        <f>IFERROR(IF(VLOOKUP($C1134,Listen!$A$2:$F$45,6,0)="Ja",MAX(BC1134:BD1134),D_SAV!$BC1134),0)</f>
        <v>0</v>
      </c>
      <c r="AN1134" s="51">
        <f t="shared" si="364"/>
        <v>0</v>
      </c>
      <c r="AP1134" s="304">
        <f t="shared" si="365"/>
        <v>0</v>
      </c>
      <c r="AQ1134" s="304">
        <f t="shared" si="366"/>
        <v>0</v>
      </c>
      <c r="AR1134" s="304">
        <f t="shared" si="367"/>
        <v>0</v>
      </c>
      <c r="AS1134" s="304">
        <f t="shared" si="368"/>
        <v>0</v>
      </c>
      <c r="AT1134" s="304">
        <f t="shared" si="369"/>
        <v>0</v>
      </c>
      <c r="AU1134" s="304">
        <f t="shared" si="370"/>
        <v>0</v>
      </c>
      <c r="AV1134" s="304">
        <f t="shared" si="371"/>
        <v>0</v>
      </c>
      <c r="AW1134" s="304">
        <f t="shared" si="372"/>
        <v>0</v>
      </c>
      <c r="AX1134" s="304">
        <f t="shared" si="373"/>
        <v>0</v>
      </c>
      <c r="AY1134" s="304">
        <f t="shared" si="374"/>
        <v>0</v>
      </c>
      <c r="AZ1134" s="304">
        <f t="shared" si="375"/>
        <v>0</v>
      </c>
      <c r="BA1134" s="304">
        <f t="shared" si="376"/>
        <v>0</v>
      </c>
      <c r="BB1134" s="304">
        <f t="shared" si="377"/>
        <v>0</v>
      </c>
      <c r="BC1134" s="304">
        <f t="shared" si="378"/>
        <v>0</v>
      </c>
      <c r="BD1134" s="304">
        <f t="shared" si="379"/>
        <v>0</v>
      </c>
      <c r="BE1134" s="304">
        <f>IFERROR(IF(VLOOKUP($C1134,Listen!$A$2:$F$45,6,0)="Ja",BB1134-MAX(BC1134:BD1134),BB1134-BC1134),0)</f>
        <v>0</v>
      </c>
    </row>
    <row r="1135" spans="1:57" x14ac:dyDescent="0.25">
      <c r="A1135" s="320" t="str">
        <f>IF(AND(D1135&lt;&gt;0,C1135&lt;&gt;0,E1135&lt;&gt;0),IF(B1135&lt;&gt;0,CONCATENATE(B1135,"-AGr",VLOOKUP(C1135,Listen!$A$2:$D$45,4,FALSE),"-",D1135,"-",E1135,),CONCATENATE("AGr",VLOOKUP(C1135,Listen!$A$2:$D$45,4,FALSE),"-",D1135,"-",E1135)),"keine vollständige ID")</f>
        <v>keine vollständige ID</v>
      </c>
      <c r="B1135" s="301"/>
      <c r="C1135" s="287"/>
      <c r="D1135" s="34"/>
      <c r="E1135" s="306"/>
      <c r="F1135" s="116"/>
      <c r="G1135" s="17"/>
      <c r="H1135" s="17"/>
      <c r="I1135" s="17"/>
      <c r="J1135" s="17"/>
      <c r="K1135" s="17"/>
      <c r="L1135" s="17"/>
      <c r="M1135" s="17"/>
      <c r="N1135" s="17"/>
      <c r="O1135" s="116"/>
      <c r="P1135" s="117">
        <f>IF(D1135&gt;A_Stammdaten!$B$12,0,SUM(G1135,H1135,J1135,L1135:M1135)-SUM(I1135,K1135,N1135:O1135))</f>
        <v>0</v>
      </c>
      <c r="Q1135" s="17"/>
      <c r="R1135" s="17"/>
      <c r="S1135" s="17"/>
      <c r="T1135" s="17"/>
      <c r="U1135" s="62">
        <f t="shared" si="359"/>
        <v>0</v>
      </c>
      <c r="V1135" s="34"/>
      <c r="W1135" s="34"/>
      <c r="X1135" s="34"/>
      <c r="Y1135" s="34"/>
      <c r="Z1135" s="34"/>
      <c r="AA1135" s="63" t="str">
        <f t="shared" si="360"/>
        <v>-</v>
      </c>
      <c r="AB1135" s="63" t="str">
        <f t="shared" si="361"/>
        <v>-</v>
      </c>
      <c r="AC1135" s="63">
        <f>IF(ISBLANK($C1135),0,VLOOKUP($C1135,Listen!$A$2:$C$45,2,FALSE))</f>
        <v>0</v>
      </c>
      <c r="AD1135" s="63">
        <f>IF(ISBLANK($C1135),0,VLOOKUP($C1135,Listen!$A$2:$C$45,3,FALSE))</f>
        <v>0</v>
      </c>
      <c r="AE1135" s="49">
        <f t="shared" si="362"/>
        <v>0</v>
      </c>
      <c r="AF1135" s="49">
        <f t="shared" si="362"/>
        <v>0</v>
      </c>
      <c r="AG1135" s="49">
        <f>IFERROR(IF(OR($V1135&lt;&gt;"Ja",VLOOKUP($C1135,Listen!$A$2:$F$45,5,0)="Nein",D1135&lt;IF(C1135="LNG Anbindungsanlagen gemäß separater Festlegung",2022,2023)),$AC1135,$AA1135),0)</f>
        <v>0</v>
      </c>
      <c r="AH1135" s="49">
        <f>IFERROR(IF(OR($V1135&lt;&gt;"Ja",VLOOKUP($C1135,Listen!$A$2:$F$45,5,0)="Nein",D1135&lt;IF(C1135="LNG Anbindungsanlagen gemäß separater Festlegung",2022,2023)),$AC1135,$AA1135),0)</f>
        <v>0</v>
      </c>
      <c r="AI1135" s="49">
        <f>IFERROR(IF(OR($W1135&lt;&gt;"Ja",VLOOKUP($C1135,Listen!$A$2:$F$45,6,0)="Nein"),$AC1135,$AB1135),0)</f>
        <v>0</v>
      </c>
      <c r="AJ1135" s="49">
        <f>IFERROR(IF(OR($W1135&lt;&gt;"Ja",VLOOKUP($C1135,Listen!$A$2:$F$45,6,0)="Nein"),$AC1135,$AB1135),0)</f>
        <v>0</v>
      </c>
      <c r="AK1135" s="49">
        <f>IFERROR(IF(OR($W1135&lt;&gt;"Ja",VLOOKUP($C1135,Listen!$A$2:$F$45,6,0)="Nein"),$AC1135,$AB1135),0)</f>
        <v>0</v>
      </c>
      <c r="AL1135" s="51">
        <f t="shared" si="363"/>
        <v>0</v>
      </c>
      <c r="AM1135" s="296">
        <f>IFERROR(IF(VLOOKUP($C1135,Listen!$A$2:$F$45,6,0)="Ja",MAX(BC1135:BD1135),D_SAV!$BC1135),0)</f>
        <v>0</v>
      </c>
      <c r="AN1135" s="51">
        <f t="shared" si="364"/>
        <v>0</v>
      </c>
      <c r="AP1135" s="304">
        <f t="shared" si="365"/>
        <v>0</v>
      </c>
      <c r="AQ1135" s="304">
        <f t="shared" si="366"/>
        <v>0</v>
      </c>
      <c r="AR1135" s="304">
        <f t="shared" si="367"/>
        <v>0</v>
      </c>
      <c r="AS1135" s="304">
        <f t="shared" si="368"/>
        <v>0</v>
      </c>
      <c r="AT1135" s="304">
        <f t="shared" si="369"/>
        <v>0</v>
      </c>
      <c r="AU1135" s="304">
        <f t="shared" si="370"/>
        <v>0</v>
      </c>
      <c r="AV1135" s="304">
        <f t="shared" si="371"/>
        <v>0</v>
      </c>
      <c r="AW1135" s="304">
        <f t="shared" si="372"/>
        <v>0</v>
      </c>
      <c r="AX1135" s="304">
        <f t="shared" si="373"/>
        <v>0</v>
      </c>
      <c r="AY1135" s="304">
        <f t="shared" si="374"/>
        <v>0</v>
      </c>
      <c r="AZ1135" s="304">
        <f t="shared" si="375"/>
        <v>0</v>
      </c>
      <c r="BA1135" s="304">
        <f t="shared" si="376"/>
        <v>0</v>
      </c>
      <c r="BB1135" s="304">
        <f t="shared" si="377"/>
        <v>0</v>
      </c>
      <c r="BC1135" s="304">
        <f t="shared" si="378"/>
        <v>0</v>
      </c>
      <c r="BD1135" s="304">
        <f t="shared" si="379"/>
        <v>0</v>
      </c>
      <c r="BE1135" s="304">
        <f>IFERROR(IF(VLOOKUP($C1135,Listen!$A$2:$F$45,6,0)="Ja",BB1135-MAX(BC1135:BD1135),BB1135-BC1135),0)</f>
        <v>0</v>
      </c>
    </row>
    <row r="1136" spans="1:57" x14ac:dyDescent="0.25">
      <c r="A1136" s="320" t="str">
        <f>IF(AND(D1136&lt;&gt;0,C1136&lt;&gt;0,E1136&lt;&gt;0),IF(B1136&lt;&gt;0,CONCATENATE(B1136,"-AGr",VLOOKUP(C1136,Listen!$A$2:$D$45,4,FALSE),"-",D1136,"-",E1136,),CONCATENATE("AGr",VLOOKUP(C1136,Listen!$A$2:$D$45,4,FALSE),"-",D1136,"-",E1136)),"keine vollständige ID")</f>
        <v>keine vollständige ID</v>
      </c>
      <c r="B1136" s="301"/>
      <c r="C1136" s="287"/>
      <c r="D1136" s="34"/>
      <c r="E1136" s="306"/>
      <c r="F1136" s="116"/>
      <c r="G1136" s="17"/>
      <c r="H1136" s="17"/>
      <c r="I1136" s="17"/>
      <c r="J1136" s="17"/>
      <c r="K1136" s="17"/>
      <c r="L1136" s="17"/>
      <c r="M1136" s="17"/>
      <c r="N1136" s="17"/>
      <c r="O1136" s="116"/>
      <c r="P1136" s="117">
        <f>IF(D1136&gt;A_Stammdaten!$B$12,0,SUM(G1136,H1136,J1136,L1136:M1136)-SUM(I1136,K1136,N1136:O1136))</f>
        <v>0</v>
      </c>
      <c r="Q1136" s="17"/>
      <c r="R1136" s="17"/>
      <c r="S1136" s="17"/>
      <c r="T1136" s="17"/>
      <c r="U1136" s="62">
        <f t="shared" si="359"/>
        <v>0</v>
      </c>
      <c r="V1136" s="34"/>
      <c r="W1136" s="34"/>
      <c r="X1136" s="34"/>
      <c r="Y1136" s="34"/>
      <c r="Z1136" s="34"/>
      <c r="AA1136" s="63" t="str">
        <f t="shared" si="360"/>
        <v>-</v>
      </c>
      <c r="AB1136" s="63" t="str">
        <f t="shared" si="361"/>
        <v>-</v>
      </c>
      <c r="AC1136" s="63">
        <f>IF(ISBLANK($C1136),0,VLOOKUP($C1136,Listen!$A$2:$C$45,2,FALSE))</f>
        <v>0</v>
      </c>
      <c r="AD1136" s="63">
        <f>IF(ISBLANK($C1136),0,VLOOKUP($C1136,Listen!$A$2:$C$45,3,FALSE))</f>
        <v>0</v>
      </c>
      <c r="AE1136" s="49">
        <f t="shared" si="362"/>
        <v>0</v>
      </c>
      <c r="AF1136" s="49">
        <f t="shared" si="362"/>
        <v>0</v>
      </c>
      <c r="AG1136" s="49">
        <f>IFERROR(IF(OR($V1136&lt;&gt;"Ja",VLOOKUP($C1136,Listen!$A$2:$F$45,5,0)="Nein",D1136&lt;IF(C1136="LNG Anbindungsanlagen gemäß separater Festlegung",2022,2023)),$AC1136,$AA1136),0)</f>
        <v>0</v>
      </c>
      <c r="AH1136" s="49">
        <f>IFERROR(IF(OR($V1136&lt;&gt;"Ja",VLOOKUP($C1136,Listen!$A$2:$F$45,5,0)="Nein",D1136&lt;IF(C1136="LNG Anbindungsanlagen gemäß separater Festlegung",2022,2023)),$AC1136,$AA1136),0)</f>
        <v>0</v>
      </c>
      <c r="AI1136" s="49">
        <f>IFERROR(IF(OR($W1136&lt;&gt;"Ja",VLOOKUP($C1136,Listen!$A$2:$F$45,6,0)="Nein"),$AC1136,$AB1136),0)</f>
        <v>0</v>
      </c>
      <c r="AJ1136" s="49">
        <f>IFERROR(IF(OR($W1136&lt;&gt;"Ja",VLOOKUP($C1136,Listen!$A$2:$F$45,6,0)="Nein"),$AC1136,$AB1136),0)</f>
        <v>0</v>
      </c>
      <c r="AK1136" s="49">
        <f>IFERROR(IF(OR($W1136&lt;&gt;"Ja",VLOOKUP($C1136,Listen!$A$2:$F$45,6,0)="Nein"),$AC1136,$AB1136),0)</f>
        <v>0</v>
      </c>
      <c r="AL1136" s="51">
        <f t="shared" si="363"/>
        <v>0</v>
      </c>
      <c r="AM1136" s="296">
        <f>IFERROR(IF(VLOOKUP($C1136,Listen!$A$2:$F$45,6,0)="Ja",MAX(BC1136:BD1136),D_SAV!$BC1136),0)</f>
        <v>0</v>
      </c>
      <c r="AN1136" s="51">
        <f t="shared" si="364"/>
        <v>0</v>
      </c>
      <c r="AP1136" s="304">
        <f t="shared" si="365"/>
        <v>0</v>
      </c>
      <c r="AQ1136" s="304">
        <f t="shared" si="366"/>
        <v>0</v>
      </c>
      <c r="AR1136" s="304">
        <f t="shared" si="367"/>
        <v>0</v>
      </c>
      <c r="AS1136" s="304">
        <f t="shared" si="368"/>
        <v>0</v>
      </c>
      <c r="AT1136" s="304">
        <f t="shared" si="369"/>
        <v>0</v>
      </c>
      <c r="AU1136" s="304">
        <f t="shared" si="370"/>
        <v>0</v>
      </c>
      <c r="AV1136" s="304">
        <f t="shared" si="371"/>
        <v>0</v>
      </c>
      <c r="AW1136" s="304">
        <f t="shared" si="372"/>
        <v>0</v>
      </c>
      <c r="AX1136" s="304">
        <f t="shared" si="373"/>
        <v>0</v>
      </c>
      <c r="AY1136" s="304">
        <f t="shared" si="374"/>
        <v>0</v>
      </c>
      <c r="AZ1136" s="304">
        <f t="shared" si="375"/>
        <v>0</v>
      </c>
      <c r="BA1136" s="304">
        <f t="shared" si="376"/>
        <v>0</v>
      </c>
      <c r="BB1136" s="304">
        <f t="shared" si="377"/>
        <v>0</v>
      </c>
      <c r="BC1136" s="304">
        <f t="shared" si="378"/>
        <v>0</v>
      </c>
      <c r="BD1136" s="304">
        <f t="shared" si="379"/>
        <v>0</v>
      </c>
      <c r="BE1136" s="304">
        <f>IFERROR(IF(VLOOKUP($C1136,Listen!$A$2:$F$45,6,0)="Ja",BB1136-MAX(BC1136:BD1136),BB1136-BC1136),0)</f>
        <v>0</v>
      </c>
    </row>
    <row r="1137" spans="1:57" x14ac:dyDescent="0.25">
      <c r="A1137" s="320" t="str">
        <f>IF(AND(D1137&lt;&gt;0,C1137&lt;&gt;0,E1137&lt;&gt;0),IF(B1137&lt;&gt;0,CONCATENATE(B1137,"-AGr",VLOOKUP(C1137,Listen!$A$2:$D$45,4,FALSE),"-",D1137,"-",E1137,),CONCATENATE("AGr",VLOOKUP(C1137,Listen!$A$2:$D$45,4,FALSE),"-",D1137,"-",E1137)),"keine vollständige ID")</f>
        <v>keine vollständige ID</v>
      </c>
      <c r="B1137" s="301"/>
      <c r="C1137" s="287"/>
      <c r="D1137" s="34"/>
      <c r="E1137" s="306"/>
      <c r="F1137" s="116"/>
      <c r="G1137" s="17"/>
      <c r="H1137" s="17"/>
      <c r="I1137" s="17"/>
      <c r="J1137" s="17"/>
      <c r="K1137" s="17"/>
      <c r="L1137" s="17"/>
      <c r="M1137" s="17"/>
      <c r="N1137" s="17"/>
      <c r="O1137" s="116"/>
      <c r="P1137" s="117">
        <f>IF(D1137&gt;A_Stammdaten!$B$12,0,SUM(G1137,H1137,J1137,L1137:M1137)-SUM(I1137,K1137,N1137:O1137))</f>
        <v>0</v>
      </c>
      <c r="Q1137" s="17"/>
      <c r="R1137" s="17"/>
      <c r="S1137" s="17"/>
      <c r="T1137" s="17"/>
      <c r="U1137" s="62">
        <f t="shared" si="359"/>
        <v>0</v>
      </c>
      <c r="V1137" s="34"/>
      <c r="W1137" s="34"/>
      <c r="X1137" s="34"/>
      <c r="Y1137" s="34"/>
      <c r="Z1137" s="34"/>
      <c r="AA1137" s="63" t="str">
        <f t="shared" si="360"/>
        <v>-</v>
      </c>
      <c r="AB1137" s="63" t="str">
        <f t="shared" si="361"/>
        <v>-</v>
      </c>
      <c r="AC1137" s="63">
        <f>IF(ISBLANK($C1137),0,VLOOKUP($C1137,Listen!$A$2:$C$45,2,FALSE))</f>
        <v>0</v>
      </c>
      <c r="AD1137" s="63">
        <f>IF(ISBLANK($C1137),0,VLOOKUP($C1137,Listen!$A$2:$C$45,3,FALSE))</f>
        <v>0</v>
      </c>
      <c r="AE1137" s="49">
        <f t="shared" si="362"/>
        <v>0</v>
      </c>
      <c r="AF1137" s="49">
        <f t="shared" si="362"/>
        <v>0</v>
      </c>
      <c r="AG1137" s="49">
        <f>IFERROR(IF(OR($V1137&lt;&gt;"Ja",VLOOKUP($C1137,Listen!$A$2:$F$45,5,0)="Nein",D1137&lt;IF(C1137="LNG Anbindungsanlagen gemäß separater Festlegung",2022,2023)),$AC1137,$AA1137),0)</f>
        <v>0</v>
      </c>
      <c r="AH1137" s="49">
        <f>IFERROR(IF(OR($V1137&lt;&gt;"Ja",VLOOKUP($C1137,Listen!$A$2:$F$45,5,0)="Nein",D1137&lt;IF(C1137="LNG Anbindungsanlagen gemäß separater Festlegung",2022,2023)),$AC1137,$AA1137),0)</f>
        <v>0</v>
      </c>
      <c r="AI1137" s="49">
        <f>IFERROR(IF(OR($W1137&lt;&gt;"Ja",VLOOKUP($C1137,Listen!$A$2:$F$45,6,0)="Nein"),$AC1137,$AB1137),0)</f>
        <v>0</v>
      </c>
      <c r="AJ1137" s="49">
        <f>IFERROR(IF(OR($W1137&lt;&gt;"Ja",VLOOKUP($C1137,Listen!$A$2:$F$45,6,0)="Nein"),$AC1137,$AB1137),0)</f>
        <v>0</v>
      </c>
      <c r="AK1137" s="49">
        <f>IFERROR(IF(OR($W1137&lt;&gt;"Ja",VLOOKUP($C1137,Listen!$A$2:$F$45,6,0)="Nein"),$AC1137,$AB1137),0)</f>
        <v>0</v>
      </c>
      <c r="AL1137" s="51">
        <f t="shared" si="363"/>
        <v>0</v>
      </c>
      <c r="AM1137" s="296">
        <f>IFERROR(IF(VLOOKUP($C1137,Listen!$A$2:$F$45,6,0)="Ja",MAX(BC1137:BD1137),D_SAV!$BC1137),0)</f>
        <v>0</v>
      </c>
      <c r="AN1137" s="51">
        <f t="shared" si="364"/>
        <v>0</v>
      </c>
      <c r="AP1137" s="304">
        <f t="shared" si="365"/>
        <v>0</v>
      </c>
      <c r="AQ1137" s="304">
        <f t="shared" si="366"/>
        <v>0</v>
      </c>
      <c r="AR1137" s="304">
        <f t="shared" si="367"/>
        <v>0</v>
      </c>
      <c r="AS1137" s="304">
        <f t="shared" si="368"/>
        <v>0</v>
      </c>
      <c r="AT1137" s="304">
        <f t="shared" si="369"/>
        <v>0</v>
      </c>
      <c r="AU1137" s="304">
        <f t="shared" si="370"/>
        <v>0</v>
      </c>
      <c r="AV1137" s="304">
        <f t="shared" si="371"/>
        <v>0</v>
      </c>
      <c r="AW1137" s="304">
        <f t="shared" si="372"/>
        <v>0</v>
      </c>
      <c r="AX1137" s="304">
        <f t="shared" si="373"/>
        <v>0</v>
      </c>
      <c r="AY1137" s="304">
        <f t="shared" si="374"/>
        <v>0</v>
      </c>
      <c r="AZ1137" s="304">
        <f t="shared" si="375"/>
        <v>0</v>
      </c>
      <c r="BA1137" s="304">
        <f t="shared" si="376"/>
        <v>0</v>
      </c>
      <c r="BB1137" s="304">
        <f t="shared" si="377"/>
        <v>0</v>
      </c>
      <c r="BC1137" s="304">
        <f t="shared" si="378"/>
        <v>0</v>
      </c>
      <c r="BD1137" s="304">
        <f t="shared" si="379"/>
        <v>0</v>
      </c>
      <c r="BE1137" s="304">
        <f>IFERROR(IF(VLOOKUP($C1137,Listen!$A$2:$F$45,6,0)="Ja",BB1137-MAX(BC1137:BD1137),BB1137-BC1137),0)</f>
        <v>0</v>
      </c>
    </row>
    <row r="1138" spans="1:57" x14ac:dyDescent="0.25">
      <c r="A1138" s="320" t="str">
        <f>IF(AND(D1138&lt;&gt;0,C1138&lt;&gt;0,E1138&lt;&gt;0),IF(B1138&lt;&gt;0,CONCATENATE(B1138,"-AGr",VLOOKUP(C1138,Listen!$A$2:$D$45,4,FALSE),"-",D1138,"-",E1138,),CONCATENATE("AGr",VLOOKUP(C1138,Listen!$A$2:$D$45,4,FALSE),"-",D1138,"-",E1138)),"keine vollständige ID")</f>
        <v>keine vollständige ID</v>
      </c>
      <c r="B1138" s="301"/>
      <c r="C1138" s="287"/>
      <c r="D1138" s="34"/>
      <c r="E1138" s="306"/>
      <c r="F1138" s="116"/>
      <c r="G1138" s="17"/>
      <c r="H1138" s="17"/>
      <c r="I1138" s="17"/>
      <c r="J1138" s="17"/>
      <c r="K1138" s="17"/>
      <c r="L1138" s="17"/>
      <c r="M1138" s="17"/>
      <c r="N1138" s="17"/>
      <c r="O1138" s="116"/>
      <c r="P1138" s="117">
        <f>IF(D1138&gt;A_Stammdaten!$B$12,0,SUM(G1138,H1138,J1138,L1138:M1138)-SUM(I1138,K1138,N1138:O1138))</f>
        <v>0</v>
      </c>
      <c r="Q1138" s="17"/>
      <c r="R1138" s="17"/>
      <c r="S1138" s="17"/>
      <c r="T1138" s="17"/>
      <c r="U1138" s="62">
        <f t="shared" si="359"/>
        <v>0</v>
      </c>
      <c r="V1138" s="34"/>
      <c r="W1138" s="34"/>
      <c r="X1138" s="34"/>
      <c r="Y1138" s="34"/>
      <c r="Z1138" s="34"/>
      <c r="AA1138" s="63" t="str">
        <f t="shared" si="360"/>
        <v>-</v>
      </c>
      <c r="AB1138" s="63" t="str">
        <f t="shared" si="361"/>
        <v>-</v>
      </c>
      <c r="AC1138" s="63">
        <f>IF(ISBLANK($C1138),0,VLOOKUP($C1138,Listen!$A$2:$C$45,2,FALSE))</f>
        <v>0</v>
      </c>
      <c r="AD1138" s="63">
        <f>IF(ISBLANK($C1138),0,VLOOKUP($C1138,Listen!$A$2:$C$45,3,FALSE))</f>
        <v>0</v>
      </c>
      <c r="AE1138" s="49">
        <f t="shared" si="362"/>
        <v>0</v>
      </c>
      <c r="AF1138" s="49">
        <f t="shared" si="362"/>
        <v>0</v>
      </c>
      <c r="AG1138" s="49">
        <f>IFERROR(IF(OR($V1138&lt;&gt;"Ja",VLOOKUP($C1138,Listen!$A$2:$F$45,5,0)="Nein",D1138&lt;IF(C1138="LNG Anbindungsanlagen gemäß separater Festlegung",2022,2023)),$AC1138,$AA1138),0)</f>
        <v>0</v>
      </c>
      <c r="AH1138" s="49">
        <f>IFERROR(IF(OR($V1138&lt;&gt;"Ja",VLOOKUP($C1138,Listen!$A$2:$F$45,5,0)="Nein",D1138&lt;IF(C1138="LNG Anbindungsanlagen gemäß separater Festlegung",2022,2023)),$AC1138,$AA1138),0)</f>
        <v>0</v>
      </c>
      <c r="AI1138" s="49">
        <f>IFERROR(IF(OR($W1138&lt;&gt;"Ja",VLOOKUP($C1138,Listen!$A$2:$F$45,6,0)="Nein"),$AC1138,$AB1138),0)</f>
        <v>0</v>
      </c>
      <c r="AJ1138" s="49">
        <f>IFERROR(IF(OR($W1138&lt;&gt;"Ja",VLOOKUP($C1138,Listen!$A$2:$F$45,6,0)="Nein"),$AC1138,$AB1138),0)</f>
        <v>0</v>
      </c>
      <c r="AK1138" s="49">
        <f>IFERROR(IF(OR($W1138&lt;&gt;"Ja",VLOOKUP($C1138,Listen!$A$2:$F$45,6,0)="Nein"),$AC1138,$AB1138),0)</f>
        <v>0</v>
      </c>
      <c r="AL1138" s="51">
        <f t="shared" si="363"/>
        <v>0</v>
      </c>
      <c r="AM1138" s="296">
        <f>IFERROR(IF(VLOOKUP($C1138,Listen!$A$2:$F$45,6,0)="Ja",MAX(BC1138:BD1138),D_SAV!$BC1138),0)</f>
        <v>0</v>
      </c>
      <c r="AN1138" s="51">
        <f t="shared" si="364"/>
        <v>0</v>
      </c>
      <c r="AP1138" s="304">
        <f t="shared" si="365"/>
        <v>0</v>
      </c>
      <c r="AQ1138" s="304">
        <f t="shared" si="366"/>
        <v>0</v>
      </c>
      <c r="AR1138" s="304">
        <f t="shared" si="367"/>
        <v>0</v>
      </c>
      <c r="AS1138" s="304">
        <f t="shared" si="368"/>
        <v>0</v>
      </c>
      <c r="AT1138" s="304">
        <f t="shared" si="369"/>
        <v>0</v>
      </c>
      <c r="AU1138" s="304">
        <f t="shared" si="370"/>
        <v>0</v>
      </c>
      <c r="AV1138" s="304">
        <f t="shared" si="371"/>
        <v>0</v>
      </c>
      <c r="AW1138" s="304">
        <f t="shared" si="372"/>
        <v>0</v>
      </c>
      <c r="AX1138" s="304">
        <f t="shared" si="373"/>
        <v>0</v>
      </c>
      <c r="AY1138" s="304">
        <f t="shared" si="374"/>
        <v>0</v>
      </c>
      <c r="AZ1138" s="304">
        <f t="shared" si="375"/>
        <v>0</v>
      </c>
      <c r="BA1138" s="304">
        <f t="shared" si="376"/>
        <v>0</v>
      </c>
      <c r="BB1138" s="304">
        <f t="shared" si="377"/>
        <v>0</v>
      </c>
      <c r="BC1138" s="304">
        <f t="shared" si="378"/>
        <v>0</v>
      </c>
      <c r="BD1138" s="304">
        <f t="shared" si="379"/>
        <v>0</v>
      </c>
      <c r="BE1138" s="304">
        <f>IFERROR(IF(VLOOKUP($C1138,Listen!$A$2:$F$45,6,0)="Ja",BB1138-MAX(BC1138:BD1138),BB1138-BC1138),0)</f>
        <v>0</v>
      </c>
    </row>
    <row r="1139" spans="1:57" x14ac:dyDescent="0.25">
      <c r="A1139" s="320" t="str">
        <f>IF(AND(D1139&lt;&gt;0,C1139&lt;&gt;0,E1139&lt;&gt;0),IF(B1139&lt;&gt;0,CONCATENATE(B1139,"-AGr",VLOOKUP(C1139,Listen!$A$2:$D$45,4,FALSE),"-",D1139,"-",E1139,),CONCATENATE("AGr",VLOOKUP(C1139,Listen!$A$2:$D$45,4,FALSE),"-",D1139,"-",E1139)),"keine vollständige ID")</f>
        <v>keine vollständige ID</v>
      </c>
      <c r="B1139" s="301"/>
      <c r="C1139" s="287"/>
      <c r="D1139" s="34"/>
      <c r="E1139" s="306"/>
      <c r="F1139" s="116"/>
      <c r="G1139" s="17"/>
      <c r="H1139" s="17"/>
      <c r="I1139" s="17"/>
      <c r="J1139" s="17"/>
      <c r="K1139" s="17"/>
      <c r="L1139" s="17"/>
      <c r="M1139" s="17"/>
      <c r="N1139" s="17"/>
      <c r="O1139" s="116"/>
      <c r="P1139" s="117">
        <f>IF(D1139&gt;A_Stammdaten!$B$12,0,SUM(G1139,H1139,J1139,L1139:M1139)-SUM(I1139,K1139,N1139:O1139))</f>
        <v>0</v>
      </c>
      <c r="Q1139" s="17"/>
      <c r="R1139" s="17"/>
      <c r="S1139" s="17"/>
      <c r="T1139" s="17"/>
      <c r="U1139" s="62">
        <f t="shared" si="359"/>
        <v>0</v>
      </c>
      <c r="V1139" s="34"/>
      <c r="W1139" s="34"/>
      <c r="X1139" s="34"/>
      <c r="Y1139" s="34"/>
      <c r="Z1139" s="34"/>
      <c r="AA1139" s="63" t="str">
        <f t="shared" si="360"/>
        <v>-</v>
      </c>
      <c r="AB1139" s="63" t="str">
        <f t="shared" si="361"/>
        <v>-</v>
      </c>
      <c r="AC1139" s="63">
        <f>IF(ISBLANK($C1139),0,VLOOKUP($C1139,Listen!$A$2:$C$45,2,FALSE))</f>
        <v>0</v>
      </c>
      <c r="AD1139" s="63">
        <f>IF(ISBLANK($C1139),0,VLOOKUP($C1139,Listen!$A$2:$C$45,3,FALSE))</f>
        <v>0</v>
      </c>
      <c r="AE1139" s="49">
        <f t="shared" si="362"/>
        <v>0</v>
      </c>
      <c r="AF1139" s="49">
        <f t="shared" si="362"/>
        <v>0</v>
      </c>
      <c r="AG1139" s="49">
        <f>IFERROR(IF(OR($V1139&lt;&gt;"Ja",VLOOKUP($C1139,Listen!$A$2:$F$45,5,0)="Nein",D1139&lt;IF(C1139="LNG Anbindungsanlagen gemäß separater Festlegung",2022,2023)),$AC1139,$AA1139),0)</f>
        <v>0</v>
      </c>
      <c r="AH1139" s="49">
        <f>IFERROR(IF(OR($V1139&lt;&gt;"Ja",VLOOKUP($C1139,Listen!$A$2:$F$45,5,0)="Nein",D1139&lt;IF(C1139="LNG Anbindungsanlagen gemäß separater Festlegung",2022,2023)),$AC1139,$AA1139),0)</f>
        <v>0</v>
      </c>
      <c r="AI1139" s="49">
        <f>IFERROR(IF(OR($W1139&lt;&gt;"Ja",VLOOKUP($C1139,Listen!$A$2:$F$45,6,0)="Nein"),$AC1139,$AB1139),0)</f>
        <v>0</v>
      </c>
      <c r="AJ1139" s="49">
        <f>IFERROR(IF(OR($W1139&lt;&gt;"Ja",VLOOKUP($C1139,Listen!$A$2:$F$45,6,0)="Nein"),$AC1139,$AB1139),0)</f>
        <v>0</v>
      </c>
      <c r="AK1139" s="49">
        <f>IFERROR(IF(OR($W1139&lt;&gt;"Ja",VLOOKUP($C1139,Listen!$A$2:$F$45,6,0)="Nein"),$AC1139,$AB1139),0)</f>
        <v>0</v>
      </c>
      <c r="AL1139" s="51">
        <f t="shared" si="363"/>
        <v>0</v>
      </c>
      <c r="AM1139" s="296">
        <f>IFERROR(IF(VLOOKUP($C1139,Listen!$A$2:$F$45,6,0)="Ja",MAX(BC1139:BD1139),D_SAV!$BC1139),0)</f>
        <v>0</v>
      </c>
      <c r="AN1139" s="51">
        <f t="shared" si="364"/>
        <v>0</v>
      </c>
      <c r="AP1139" s="304">
        <f t="shared" si="365"/>
        <v>0</v>
      </c>
      <c r="AQ1139" s="304">
        <f t="shared" si="366"/>
        <v>0</v>
      </c>
      <c r="AR1139" s="304">
        <f t="shared" si="367"/>
        <v>0</v>
      </c>
      <c r="AS1139" s="304">
        <f t="shared" si="368"/>
        <v>0</v>
      </c>
      <c r="AT1139" s="304">
        <f t="shared" si="369"/>
        <v>0</v>
      </c>
      <c r="AU1139" s="304">
        <f t="shared" si="370"/>
        <v>0</v>
      </c>
      <c r="AV1139" s="304">
        <f t="shared" si="371"/>
        <v>0</v>
      </c>
      <c r="AW1139" s="304">
        <f t="shared" si="372"/>
        <v>0</v>
      </c>
      <c r="AX1139" s="304">
        <f t="shared" si="373"/>
        <v>0</v>
      </c>
      <c r="AY1139" s="304">
        <f t="shared" si="374"/>
        <v>0</v>
      </c>
      <c r="AZ1139" s="304">
        <f t="shared" si="375"/>
        <v>0</v>
      </c>
      <c r="BA1139" s="304">
        <f t="shared" si="376"/>
        <v>0</v>
      </c>
      <c r="BB1139" s="304">
        <f t="shared" si="377"/>
        <v>0</v>
      </c>
      <c r="BC1139" s="304">
        <f t="shared" si="378"/>
        <v>0</v>
      </c>
      <c r="BD1139" s="304">
        <f t="shared" si="379"/>
        <v>0</v>
      </c>
      <c r="BE1139" s="304">
        <f>IFERROR(IF(VLOOKUP($C1139,Listen!$A$2:$F$45,6,0)="Ja",BB1139-MAX(BC1139:BD1139),BB1139-BC1139),0)</f>
        <v>0</v>
      </c>
    </row>
    <row r="1140" spans="1:57" x14ac:dyDescent="0.25">
      <c r="A1140" s="320" t="str">
        <f>IF(AND(D1140&lt;&gt;0,C1140&lt;&gt;0,E1140&lt;&gt;0),IF(B1140&lt;&gt;0,CONCATENATE(B1140,"-AGr",VLOOKUP(C1140,Listen!$A$2:$D$45,4,FALSE),"-",D1140,"-",E1140,),CONCATENATE("AGr",VLOOKUP(C1140,Listen!$A$2:$D$45,4,FALSE),"-",D1140,"-",E1140)),"keine vollständige ID")</f>
        <v>keine vollständige ID</v>
      </c>
      <c r="B1140" s="301"/>
      <c r="C1140" s="287"/>
      <c r="D1140" s="34"/>
      <c r="E1140" s="306"/>
      <c r="F1140" s="116"/>
      <c r="G1140" s="17"/>
      <c r="H1140" s="17"/>
      <c r="I1140" s="17"/>
      <c r="J1140" s="17"/>
      <c r="K1140" s="17"/>
      <c r="L1140" s="17"/>
      <c r="M1140" s="17"/>
      <c r="N1140" s="17"/>
      <c r="O1140" s="116"/>
      <c r="P1140" s="117">
        <f>IF(D1140&gt;A_Stammdaten!$B$12,0,SUM(G1140,H1140,J1140,L1140:M1140)-SUM(I1140,K1140,N1140:O1140))</f>
        <v>0</v>
      </c>
      <c r="Q1140" s="17"/>
      <c r="R1140" s="17"/>
      <c r="S1140" s="17"/>
      <c r="T1140" s="17"/>
      <c r="U1140" s="62">
        <f t="shared" si="359"/>
        <v>0</v>
      </c>
      <c r="V1140" s="34"/>
      <c r="W1140" s="34"/>
      <c r="X1140" s="34"/>
      <c r="Y1140" s="34"/>
      <c r="Z1140" s="34"/>
      <c r="AA1140" s="63" t="str">
        <f t="shared" si="360"/>
        <v>-</v>
      </c>
      <c r="AB1140" s="63" t="str">
        <f t="shared" si="361"/>
        <v>-</v>
      </c>
      <c r="AC1140" s="63">
        <f>IF(ISBLANK($C1140),0,VLOOKUP($C1140,Listen!$A$2:$C$45,2,FALSE))</f>
        <v>0</v>
      </c>
      <c r="AD1140" s="63">
        <f>IF(ISBLANK($C1140),0,VLOOKUP($C1140,Listen!$A$2:$C$45,3,FALSE))</f>
        <v>0</v>
      </c>
      <c r="AE1140" s="49">
        <f t="shared" si="362"/>
        <v>0</v>
      </c>
      <c r="AF1140" s="49">
        <f t="shared" si="362"/>
        <v>0</v>
      </c>
      <c r="AG1140" s="49">
        <f>IFERROR(IF(OR($V1140&lt;&gt;"Ja",VLOOKUP($C1140,Listen!$A$2:$F$45,5,0)="Nein",D1140&lt;IF(C1140="LNG Anbindungsanlagen gemäß separater Festlegung",2022,2023)),$AC1140,$AA1140),0)</f>
        <v>0</v>
      </c>
      <c r="AH1140" s="49">
        <f>IFERROR(IF(OR($V1140&lt;&gt;"Ja",VLOOKUP($C1140,Listen!$A$2:$F$45,5,0)="Nein",D1140&lt;IF(C1140="LNG Anbindungsanlagen gemäß separater Festlegung",2022,2023)),$AC1140,$AA1140),0)</f>
        <v>0</v>
      </c>
      <c r="AI1140" s="49">
        <f>IFERROR(IF(OR($W1140&lt;&gt;"Ja",VLOOKUP($C1140,Listen!$A$2:$F$45,6,0)="Nein"),$AC1140,$AB1140),0)</f>
        <v>0</v>
      </c>
      <c r="AJ1140" s="49">
        <f>IFERROR(IF(OR($W1140&lt;&gt;"Ja",VLOOKUP($C1140,Listen!$A$2:$F$45,6,0)="Nein"),$AC1140,$AB1140),0)</f>
        <v>0</v>
      </c>
      <c r="AK1140" s="49">
        <f>IFERROR(IF(OR($W1140&lt;&gt;"Ja",VLOOKUP($C1140,Listen!$A$2:$F$45,6,0)="Nein"),$AC1140,$AB1140),0)</f>
        <v>0</v>
      </c>
      <c r="AL1140" s="51">
        <f t="shared" si="363"/>
        <v>0</v>
      </c>
      <c r="AM1140" s="296">
        <f>IFERROR(IF(VLOOKUP($C1140,Listen!$A$2:$F$45,6,0)="Ja",MAX(BC1140:BD1140),D_SAV!$BC1140),0)</f>
        <v>0</v>
      </c>
      <c r="AN1140" s="51">
        <f t="shared" si="364"/>
        <v>0</v>
      </c>
      <c r="AP1140" s="304">
        <f t="shared" si="365"/>
        <v>0</v>
      </c>
      <c r="AQ1140" s="304">
        <f t="shared" si="366"/>
        <v>0</v>
      </c>
      <c r="AR1140" s="304">
        <f t="shared" si="367"/>
        <v>0</v>
      </c>
      <c r="AS1140" s="304">
        <f t="shared" si="368"/>
        <v>0</v>
      </c>
      <c r="AT1140" s="304">
        <f t="shared" si="369"/>
        <v>0</v>
      </c>
      <c r="AU1140" s="304">
        <f t="shared" si="370"/>
        <v>0</v>
      </c>
      <c r="AV1140" s="304">
        <f t="shared" si="371"/>
        <v>0</v>
      </c>
      <c r="AW1140" s="304">
        <f t="shared" si="372"/>
        <v>0</v>
      </c>
      <c r="AX1140" s="304">
        <f t="shared" si="373"/>
        <v>0</v>
      </c>
      <c r="AY1140" s="304">
        <f t="shared" si="374"/>
        <v>0</v>
      </c>
      <c r="AZ1140" s="304">
        <f t="shared" si="375"/>
        <v>0</v>
      </c>
      <c r="BA1140" s="304">
        <f t="shared" si="376"/>
        <v>0</v>
      </c>
      <c r="BB1140" s="304">
        <f t="shared" si="377"/>
        <v>0</v>
      </c>
      <c r="BC1140" s="304">
        <f t="shared" si="378"/>
        <v>0</v>
      </c>
      <c r="BD1140" s="304">
        <f t="shared" si="379"/>
        <v>0</v>
      </c>
      <c r="BE1140" s="304">
        <f>IFERROR(IF(VLOOKUP($C1140,Listen!$A$2:$F$45,6,0)="Ja",BB1140-MAX(BC1140:BD1140),BB1140-BC1140),0)</f>
        <v>0</v>
      </c>
    </row>
    <row r="1141" spans="1:57" x14ac:dyDescent="0.25">
      <c r="A1141" s="320" t="str">
        <f>IF(AND(D1141&lt;&gt;0,C1141&lt;&gt;0,E1141&lt;&gt;0),IF(B1141&lt;&gt;0,CONCATENATE(B1141,"-AGr",VLOOKUP(C1141,Listen!$A$2:$D$45,4,FALSE),"-",D1141,"-",E1141,),CONCATENATE("AGr",VLOOKUP(C1141,Listen!$A$2:$D$45,4,FALSE),"-",D1141,"-",E1141)),"keine vollständige ID")</f>
        <v>keine vollständige ID</v>
      </c>
      <c r="B1141" s="301"/>
      <c r="C1141" s="287"/>
      <c r="D1141" s="34"/>
      <c r="E1141" s="306"/>
      <c r="F1141" s="116"/>
      <c r="G1141" s="17"/>
      <c r="H1141" s="17"/>
      <c r="I1141" s="17"/>
      <c r="J1141" s="17"/>
      <c r="K1141" s="17"/>
      <c r="L1141" s="17"/>
      <c r="M1141" s="17"/>
      <c r="N1141" s="17"/>
      <c r="O1141" s="116"/>
      <c r="P1141" s="117">
        <f>IF(D1141&gt;A_Stammdaten!$B$12,0,SUM(G1141,H1141,J1141,L1141:M1141)-SUM(I1141,K1141,N1141:O1141))</f>
        <v>0</v>
      </c>
      <c r="Q1141" s="17"/>
      <c r="R1141" s="17"/>
      <c r="S1141" s="17"/>
      <c r="T1141" s="17"/>
      <c r="U1141" s="62">
        <f t="shared" si="359"/>
        <v>0</v>
      </c>
      <c r="V1141" s="34"/>
      <c r="W1141" s="34"/>
      <c r="X1141" s="34"/>
      <c r="Y1141" s="34"/>
      <c r="Z1141" s="34"/>
      <c r="AA1141" s="63" t="str">
        <f t="shared" si="360"/>
        <v>-</v>
      </c>
      <c r="AB1141" s="63" t="str">
        <f t="shared" si="361"/>
        <v>-</v>
      </c>
      <c r="AC1141" s="63">
        <f>IF(ISBLANK($C1141),0,VLOOKUP($C1141,Listen!$A$2:$C$45,2,FALSE))</f>
        <v>0</v>
      </c>
      <c r="AD1141" s="63">
        <f>IF(ISBLANK($C1141),0,VLOOKUP($C1141,Listen!$A$2:$C$45,3,FALSE))</f>
        <v>0</v>
      </c>
      <c r="AE1141" s="49">
        <f t="shared" si="362"/>
        <v>0</v>
      </c>
      <c r="AF1141" s="49">
        <f t="shared" si="362"/>
        <v>0</v>
      </c>
      <c r="AG1141" s="49">
        <f>IFERROR(IF(OR($V1141&lt;&gt;"Ja",VLOOKUP($C1141,Listen!$A$2:$F$45,5,0)="Nein",D1141&lt;IF(C1141="LNG Anbindungsanlagen gemäß separater Festlegung",2022,2023)),$AC1141,$AA1141),0)</f>
        <v>0</v>
      </c>
      <c r="AH1141" s="49">
        <f>IFERROR(IF(OR($V1141&lt;&gt;"Ja",VLOOKUP($C1141,Listen!$A$2:$F$45,5,0)="Nein",D1141&lt;IF(C1141="LNG Anbindungsanlagen gemäß separater Festlegung",2022,2023)),$AC1141,$AA1141),0)</f>
        <v>0</v>
      </c>
      <c r="AI1141" s="49">
        <f>IFERROR(IF(OR($W1141&lt;&gt;"Ja",VLOOKUP($C1141,Listen!$A$2:$F$45,6,0)="Nein"),$AC1141,$AB1141),0)</f>
        <v>0</v>
      </c>
      <c r="AJ1141" s="49">
        <f>IFERROR(IF(OR($W1141&lt;&gt;"Ja",VLOOKUP($C1141,Listen!$A$2:$F$45,6,0)="Nein"),$AC1141,$AB1141),0)</f>
        <v>0</v>
      </c>
      <c r="AK1141" s="49">
        <f>IFERROR(IF(OR($W1141&lt;&gt;"Ja",VLOOKUP($C1141,Listen!$A$2:$F$45,6,0)="Nein"),$AC1141,$AB1141),0)</f>
        <v>0</v>
      </c>
      <c r="AL1141" s="51">
        <f t="shared" si="363"/>
        <v>0</v>
      </c>
      <c r="AM1141" s="296">
        <f>IFERROR(IF(VLOOKUP($C1141,Listen!$A$2:$F$45,6,0)="Ja",MAX(BC1141:BD1141),D_SAV!$BC1141),0)</f>
        <v>0</v>
      </c>
      <c r="AN1141" s="51">
        <f t="shared" si="364"/>
        <v>0</v>
      </c>
      <c r="AP1141" s="304">
        <f t="shared" si="365"/>
        <v>0</v>
      </c>
      <c r="AQ1141" s="304">
        <f t="shared" si="366"/>
        <v>0</v>
      </c>
      <c r="AR1141" s="304">
        <f t="shared" si="367"/>
        <v>0</v>
      </c>
      <c r="AS1141" s="304">
        <f t="shared" si="368"/>
        <v>0</v>
      </c>
      <c r="AT1141" s="304">
        <f t="shared" si="369"/>
        <v>0</v>
      </c>
      <c r="AU1141" s="304">
        <f t="shared" si="370"/>
        <v>0</v>
      </c>
      <c r="AV1141" s="304">
        <f t="shared" si="371"/>
        <v>0</v>
      </c>
      <c r="AW1141" s="304">
        <f t="shared" si="372"/>
        <v>0</v>
      </c>
      <c r="AX1141" s="304">
        <f t="shared" si="373"/>
        <v>0</v>
      </c>
      <c r="AY1141" s="304">
        <f t="shared" si="374"/>
        <v>0</v>
      </c>
      <c r="AZ1141" s="304">
        <f t="shared" si="375"/>
        <v>0</v>
      </c>
      <c r="BA1141" s="304">
        <f t="shared" si="376"/>
        <v>0</v>
      </c>
      <c r="BB1141" s="304">
        <f t="shared" si="377"/>
        <v>0</v>
      </c>
      <c r="BC1141" s="304">
        <f t="shared" si="378"/>
        <v>0</v>
      </c>
      <c r="BD1141" s="304">
        <f t="shared" si="379"/>
        <v>0</v>
      </c>
      <c r="BE1141" s="304">
        <f>IFERROR(IF(VLOOKUP($C1141,Listen!$A$2:$F$45,6,0)="Ja",BB1141-MAX(BC1141:BD1141),BB1141-BC1141),0)</f>
        <v>0</v>
      </c>
    </row>
    <row r="1142" spans="1:57" x14ac:dyDescent="0.25">
      <c r="A1142" s="320" t="str">
        <f>IF(AND(D1142&lt;&gt;0,C1142&lt;&gt;0,E1142&lt;&gt;0),IF(B1142&lt;&gt;0,CONCATENATE(B1142,"-AGr",VLOOKUP(C1142,Listen!$A$2:$D$45,4,FALSE),"-",D1142,"-",E1142,),CONCATENATE("AGr",VLOOKUP(C1142,Listen!$A$2:$D$45,4,FALSE),"-",D1142,"-",E1142)),"keine vollständige ID")</f>
        <v>keine vollständige ID</v>
      </c>
      <c r="B1142" s="301"/>
      <c r="C1142" s="287"/>
      <c r="D1142" s="34"/>
      <c r="E1142" s="306"/>
      <c r="F1142" s="116"/>
      <c r="G1142" s="17"/>
      <c r="H1142" s="17"/>
      <c r="I1142" s="17"/>
      <c r="J1142" s="17"/>
      <c r="K1142" s="17"/>
      <c r="L1142" s="17"/>
      <c r="M1142" s="17"/>
      <c r="N1142" s="17"/>
      <c r="O1142" s="116"/>
      <c r="P1142" s="117">
        <f>IF(D1142&gt;A_Stammdaten!$B$12,0,SUM(G1142,H1142,J1142,L1142:M1142)-SUM(I1142,K1142,N1142:O1142))</f>
        <v>0</v>
      </c>
      <c r="Q1142" s="17"/>
      <c r="R1142" s="17"/>
      <c r="S1142" s="17"/>
      <c r="T1142" s="17"/>
      <c r="U1142" s="62">
        <f t="shared" si="359"/>
        <v>0</v>
      </c>
      <c r="V1142" s="34"/>
      <c r="W1142" s="34"/>
      <c r="X1142" s="34"/>
      <c r="Y1142" s="34"/>
      <c r="Z1142" s="34"/>
      <c r="AA1142" s="63" t="str">
        <f t="shared" si="360"/>
        <v>-</v>
      </c>
      <c r="AB1142" s="63" t="str">
        <f t="shared" si="361"/>
        <v>-</v>
      </c>
      <c r="AC1142" s="63">
        <f>IF(ISBLANK($C1142),0,VLOOKUP($C1142,Listen!$A$2:$C$45,2,FALSE))</f>
        <v>0</v>
      </c>
      <c r="AD1142" s="63">
        <f>IF(ISBLANK($C1142),0,VLOOKUP($C1142,Listen!$A$2:$C$45,3,FALSE))</f>
        <v>0</v>
      </c>
      <c r="AE1142" s="49">
        <f t="shared" si="362"/>
        <v>0</v>
      </c>
      <c r="AF1142" s="49">
        <f t="shared" si="362"/>
        <v>0</v>
      </c>
      <c r="AG1142" s="49">
        <f>IFERROR(IF(OR($V1142&lt;&gt;"Ja",VLOOKUP($C1142,Listen!$A$2:$F$45,5,0)="Nein",D1142&lt;IF(C1142="LNG Anbindungsanlagen gemäß separater Festlegung",2022,2023)),$AC1142,$AA1142),0)</f>
        <v>0</v>
      </c>
      <c r="AH1142" s="49">
        <f>IFERROR(IF(OR($V1142&lt;&gt;"Ja",VLOOKUP($C1142,Listen!$A$2:$F$45,5,0)="Nein",D1142&lt;IF(C1142="LNG Anbindungsanlagen gemäß separater Festlegung",2022,2023)),$AC1142,$AA1142),0)</f>
        <v>0</v>
      </c>
      <c r="AI1142" s="49">
        <f>IFERROR(IF(OR($W1142&lt;&gt;"Ja",VLOOKUP($C1142,Listen!$A$2:$F$45,6,0)="Nein"),$AC1142,$AB1142),0)</f>
        <v>0</v>
      </c>
      <c r="AJ1142" s="49">
        <f>IFERROR(IF(OR($W1142&lt;&gt;"Ja",VLOOKUP($C1142,Listen!$A$2:$F$45,6,0)="Nein"),$AC1142,$AB1142),0)</f>
        <v>0</v>
      </c>
      <c r="AK1142" s="49">
        <f>IFERROR(IF(OR($W1142&lt;&gt;"Ja",VLOOKUP($C1142,Listen!$A$2:$F$45,6,0)="Nein"),$AC1142,$AB1142),0)</f>
        <v>0</v>
      </c>
      <c r="AL1142" s="51">
        <f t="shared" si="363"/>
        <v>0</v>
      </c>
      <c r="AM1142" s="296">
        <f>IFERROR(IF(VLOOKUP($C1142,Listen!$A$2:$F$45,6,0)="Ja",MAX(BC1142:BD1142),D_SAV!$BC1142),0)</f>
        <v>0</v>
      </c>
      <c r="AN1142" s="51">
        <f t="shared" si="364"/>
        <v>0</v>
      </c>
      <c r="AP1142" s="304">
        <f t="shared" si="365"/>
        <v>0</v>
      </c>
      <c r="AQ1142" s="304">
        <f t="shared" si="366"/>
        <v>0</v>
      </c>
      <c r="AR1142" s="304">
        <f t="shared" si="367"/>
        <v>0</v>
      </c>
      <c r="AS1142" s="304">
        <f t="shared" si="368"/>
        <v>0</v>
      </c>
      <c r="AT1142" s="304">
        <f t="shared" si="369"/>
        <v>0</v>
      </c>
      <c r="AU1142" s="304">
        <f t="shared" si="370"/>
        <v>0</v>
      </c>
      <c r="AV1142" s="304">
        <f t="shared" si="371"/>
        <v>0</v>
      </c>
      <c r="AW1142" s="304">
        <f t="shared" si="372"/>
        <v>0</v>
      </c>
      <c r="AX1142" s="304">
        <f t="shared" si="373"/>
        <v>0</v>
      </c>
      <c r="AY1142" s="304">
        <f t="shared" si="374"/>
        <v>0</v>
      </c>
      <c r="AZ1142" s="304">
        <f t="shared" si="375"/>
        <v>0</v>
      </c>
      <c r="BA1142" s="304">
        <f t="shared" si="376"/>
        <v>0</v>
      </c>
      <c r="BB1142" s="304">
        <f t="shared" si="377"/>
        <v>0</v>
      </c>
      <c r="BC1142" s="304">
        <f t="shared" si="378"/>
        <v>0</v>
      </c>
      <c r="BD1142" s="304">
        <f t="shared" si="379"/>
        <v>0</v>
      </c>
      <c r="BE1142" s="304">
        <f>IFERROR(IF(VLOOKUP($C1142,Listen!$A$2:$F$45,6,0)="Ja",BB1142-MAX(BC1142:BD1142),BB1142-BC1142),0)</f>
        <v>0</v>
      </c>
    </row>
    <row r="1143" spans="1:57" x14ac:dyDescent="0.25">
      <c r="A1143" s="320" t="str">
        <f>IF(AND(D1143&lt;&gt;0,C1143&lt;&gt;0,E1143&lt;&gt;0),IF(B1143&lt;&gt;0,CONCATENATE(B1143,"-AGr",VLOOKUP(C1143,Listen!$A$2:$D$45,4,FALSE),"-",D1143,"-",E1143,),CONCATENATE("AGr",VLOOKUP(C1143,Listen!$A$2:$D$45,4,FALSE),"-",D1143,"-",E1143)),"keine vollständige ID")</f>
        <v>keine vollständige ID</v>
      </c>
      <c r="B1143" s="301"/>
      <c r="C1143" s="287"/>
      <c r="D1143" s="34"/>
      <c r="E1143" s="306"/>
      <c r="F1143" s="116"/>
      <c r="G1143" s="17"/>
      <c r="H1143" s="17"/>
      <c r="I1143" s="17"/>
      <c r="J1143" s="17"/>
      <c r="K1143" s="17"/>
      <c r="L1143" s="17"/>
      <c r="M1143" s="17"/>
      <c r="N1143" s="17"/>
      <c r="O1143" s="116"/>
      <c r="P1143" s="117">
        <f>IF(D1143&gt;A_Stammdaten!$B$12,0,SUM(G1143,H1143,J1143,L1143:M1143)-SUM(I1143,K1143,N1143:O1143))</f>
        <v>0</v>
      </c>
      <c r="Q1143" s="17"/>
      <c r="R1143" s="17"/>
      <c r="S1143" s="17"/>
      <c r="T1143" s="17"/>
      <c r="U1143" s="62">
        <f t="shared" si="359"/>
        <v>0</v>
      </c>
      <c r="V1143" s="34"/>
      <c r="W1143" s="34"/>
      <c r="X1143" s="34"/>
      <c r="Y1143" s="34"/>
      <c r="Z1143" s="34"/>
      <c r="AA1143" s="63" t="str">
        <f t="shared" si="360"/>
        <v>-</v>
      </c>
      <c r="AB1143" s="63" t="str">
        <f t="shared" si="361"/>
        <v>-</v>
      </c>
      <c r="AC1143" s="63">
        <f>IF(ISBLANK($C1143),0,VLOOKUP($C1143,Listen!$A$2:$C$45,2,FALSE))</f>
        <v>0</v>
      </c>
      <c r="AD1143" s="63">
        <f>IF(ISBLANK($C1143),0,VLOOKUP($C1143,Listen!$A$2:$C$45,3,FALSE))</f>
        <v>0</v>
      </c>
      <c r="AE1143" s="49">
        <f t="shared" si="362"/>
        <v>0</v>
      </c>
      <c r="AF1143" s="49">
        <f t="shared" si="362"/>
        <v>0</v>
      </c>
      <c r="AG1143" s="49">
        <f>IFERROR(IF(OR($V1143&lt;&gt;"Ja",VLOOKUP($C1143,Listen!$A$2:$F$45,5,0)="Nein",D1143&lt;IF(C1143="LNG Anbindungsanlagen gemäß separater Festlegung",2022,2023)),$AC1143,$AA1143),0)</f>
        <v>0</v>
      </c>
      <c r="AH1143" s="49">
        <f>IFERROR(IF(OR($V1143&lt;&gt;"Ja",VLOOKUP($C1143,Listen!$A$2:$F$45,5,0)="Nein",D1143&lt;IF(C1143="LNG Anbindungsanlagen gemäß separater Festlegung",2022,2023)),$AC1143,$AA1143),0)</f>
        <v>0</v>
      </c>
      <c r="AI1143" s="49">
        <f>IFERROR(IF(OR($W1143&lt;&gt;"Ja",VLOOKUP($C1143,Listen!$A$2:$F$45,6,0)="Nein"),$AC1143,$AB1143),0)</f>
        <v>0</v>
      </c>
      <c r="AJ1143" s="49">
        <f>IFERROR(IF(OR($W1143&lt;&gt;"Ja",VLOOKUP($C1143,Listen!$A$2:$F$45,6,0)="Nein"),$AC1143,$AB1143),0)</f>
        <v>0</v>
      </c>
      <c r="AK1143" s="49">
        <f>IFERROR(IF(OR($W1143&lt;&gt;"Ja",VLOOKUP($C1143,Listen!$A$2:$F$45,6,0)="Nein"),$AC1143,$AB1143),0)</f>
        <v>0</v>
      </c>
      <c r="AL1143" s="51">
        <f t="shared" si="363"/>
        <v>0</v>
      </c>
      <c r="AM1143" s="296">
        <f>IFERROR(IF(VLOOKUP($C1143,Listen!$A$2:$F$45,6,0)="Ja",MAX(BC1143:BD1143),D_SAV!$BC1143),0)</f>
        <v>0</v>
      </c>
      <c r="AN1143" s="51">
        <f t="shared" si="364"/>
        <v>0</v>
      </c>
      <c r="AP1143" s="304">
        <f t="shared" si="365"/>
        <v>0</v>
      </c>
      <c r="AQ1143" s="304">
        <f t="shared" si="366"/>
        <v>0</v>
      </c>
      <c r="AR1143" s="304">
        <f t="shared" si="367"/>
        <v>0</v>
      </c>
      <c r="AS1143" s="304">
        <f t="shared" si="368"/>
        <v>0</v>
      </c>
      <c r="AT1143" s="304">
        <f t="shared" si="369"/>
        <v>0</v>
      </c>
      <c r="AU1143" s="304">
        <f t="shared" si="370"/>
        <v>0</v>
      </c>
      <c r="AV1143" s="304">
        <f t="shared" si="371"/>
        <v>0</v>
      </c>
      <c r="AW1143" s="304">
        <f t="shared" si="372"/>
        <v>0</v>
      </c>
      <c r="AX1143" s="304">
        <f t="shared" si="373"/>
        <v>0</v>
      </c>
      <c r="AY1143" s="304">
        <f t="shared" si="374"/>
        <v>0</v>
      </c>
      <c r="AZ1143" s="304">
        <f t="shared" si="375"/>
        <v>0</v>
      </c>
      <c r="BA1143" s="304">
        <f t="shared" si="376"/>
        <v>0</v>
      </c>
      <c r="BB1143" s="304">
        <f t="shared" si="377"/>
        <v>0</v>
      </c>
      <c r="BC1143" s="304">
        <f t="shared" si="378"/>
        <v>0</v>
      </c>
      <c r="BD1143" s="304">
        <f t="shared" si="379"/>
        <v>0</v>
      </c>
      <c r="BE1143" s="304">
        <f>IFERROR(IF(VLOOKUP($C1143,Listen!$A$2:$F$45,6,0)="Ja",BB1143-MAX(BC1143:BD1143),BB1143-BC1143),0)</f>
        <v>0</v>
      </c>
    </row>
    <row r="1144" spans="1:57" x14ac:dyDescent="0.25">
      <c r="A1144" s="320" t="str">
        <f>IF(AND(D1144&lt;&gt;0,C1144&lt;&gt;0,E1144&lt;&gt;0),IF(B1144&lt;&gt;0,CONCATENATE(B1144,"-AGr",VLOOKUP(C1144,Listen!$A$2:$D$45,4,FALSE),"-",D1144,"-",E1144,),CONCATENATE("AGr",VLOOKUP(C1144,Listen!$A$2:$D$45,4,FALSE),"-",D1144,"-",E1144)),"keine vollständige ID")</f>
        <v>keine vollständige ID</v>
      </c>
      <c r="B1144" s="301"/>
      <c r="C1144" s="287"/>
      <c r="D1144" s="34"/>
      <c r="E1144" s="306"/>
      <c r="F1144" s="116"/>
      <c r="G1144" s="17"/>
      <c r="H1144" s="17"/>
      <c r="I1144" s="17"/>
      <c r="J1144" s="17"/>
      <c r="K1144" s="17"/>
      <c r="L1144" s="17"/>
      <c r="M1144" s="17"/>
      <c r="N1144" s="17"/>
      <c r="O1144" s="116"/>
      <c r="P1144" s="117">
        <f>IF(D1144&gt;A_Stammdaten!$B$12,0,SUM(G1144,H1144,J1144,L1144:M1144)-SUM(I1144,K1144,N1144:O1144))</f>
        <v>0</v>
      </c>
      <c r="Q1144" s="17"/>
      <c r="R1144" s="17"/>
      <c r="S1144" s="17"/>
      <c r="T1144" s="17"/>
      <c r="U1144" s="62">
        <f t="shared" si="359"/>
        <v>0</v>
      </c>
      <c r="V1144" s="34"/>
      <c r="W1144" s="34"/>
      <c r="X1144" s="34"/>
      <c r="Y1144" s="34"/>
      <c r="Z1144" s="34"/>
      <c r="AA1144" s="63" t="str">
        <f t="shared" si="360"/>
        <v>-</v>
      </c>
      <c r="AB1144" s="63" t="str">
        <f t="shared" si="361"/>
        <v>-</v>
      </c>
      <c r="AC1144" s="63">
        <f>IF(ISBLANK($C1144),0,VLOOKUP($C1144,Listen!$A$2:$C$45,2,FALSE))</f>
        <v>0</v>
      </c>
      <c r="AD1144" s="63">
        <f>IF(ISBLANK($C1144),0,VLOOKUP($C1144,Listen!$A$2:$C$45,3,FALSE))</f>
        <v>0</v>
      </c>
      <c r="AE1144" s="49">
        <f t="shared" si="362"/>
        <v>0</v>
      </c>
      <c r="AF1144" s="49">
        <f t="shared" si="362"/>
        <v>0</v>
      </c>
      <c r="AG1144" s="49">
        <f>IFERROR(IF(OR($V1144&lt;&gt;"Ja",VLOOKUP($C1144,Listen!$A$2:$F$45,5,0)="Nein",D1144&lt;IF(C1144="LNG Anbindungsanlagen gemäß separater Festlegung",2022,2023)),$AC1144,$AA1144),0)</f>
        <v>0</v>
      </c>
      <c r="AH1144" s="49">
        <f>IFERROR(IF(OR($V1144&lt;&gt;"Ja",VLOOKUP($C1144,Listen!$A$2:$F$45,5,0)="Nein",D1144&lt;IF(C1144="LNG Anbindungsanlagen gemäß separater Festlegung",2022,2023)),$AC1144,$AA1144),0)</f>
        <v>0</v>
      </c>
      <c r="AI1144" s="49">
        <f>IFERROR(IF(OR($W1144&lt;&gt;"Ja",VLOOKUP($C1144,Listen!$A$2:$F$45,6,0)="Nein"),$AC1144,$AB1144),0)</f>
        <v>0</v>
      </c>
      <c r="AJ1144" s="49">
        <f>IFERROR(IF(OR($W1144&lt;&gt;"Ja",VLOOKUP($C1144,Listen!$A$2:$F$45,6,0)="Nein"),$AC1144,$AB1144),0)</f>
        <v>0</v>
      </c>
      <c r="AK1144" s="49">
        <f>IFERROR(IF(OR($W1144&lt;&gt;"Ja",VLOOKUP($C1144,Listen!$A$2:$F$45,6,0)="Nein"),$AC1144,$AB1144),0)</f>
        <v>0</v>
      </c>
      <c r="AL1144" s="51">
        <f t="shared" si="363"/>
        <v>0</v>
      </c>
      <c r="AM1144" s="296">
        <f>IFERROR(IF(VLOOKUP($C1144,Listen!$A$2:$F$45,6,0)="Ja",MAX(BC1144:BD1144),D_SAV!$BC1144),0)</f>
        <v>0</v>
      </c>
      <c r="AN1144" s="51">
        <f t="shared" si="364"/>
        <v>0</v>
      </c>
      <c r="AP1144" s="304">
        <f t="shared" si="365"/>
        <v>0</v>
      </c>
      <c r="AQ1144" s="304">
        <f t="shared" si="366"/>
        <v>0</v>
      </c>
      <c r="AR1144" s="304">
        <f t="shared" si="367"/>
        <v>0</v>
      </c>
      <c r="AS1144" s="304">
        <f t="shared" si="368"/>
        <v>0</v>
      </c>
      <c r="AT1144" s="304">
        <f t="shared" si="369"/>
        <v>0</v>
      </c>
      <c r="AU1144" s="304">
        <f t="shared" si="370"/>
        <v>0</v>
      </c>
      <c r="AV1144" s="304">
        <f t="shared" si="371"/>
        <v>0</v>
      </c>
      <c r="AW1144" s="304">
        <f t="shared" si="372"/>
        <v>0</v>
      </c>
      <c r="AX1144" s="304">
        <f t="shared" si="373"/>
        <v>0</v>
      </c>
      <c r="AY1144" s="304">
        <f t="shared" si="374"/>
        <v>0</v>
      </c>
      <c r="AZ1144" s="304">
        <f t="shared" si="375"/>
        <v>0</v>
      </c>
      <c r="BA1144" s="304">
        <f t="shared" si="376"/>
        <v>0</v>
      </c>
      <c r="BB1144" s="304">
        <f t="shared" si="377"/>
        <v>0</v>
      </c>
      <c r="BC1144" s="304">
        <f t="shared" si="378"/>
        <v>0</v>
      </c>
      <c r="BD1144" s="304">
        <f t="shared" si="379"/>
        <v>0</v>
      </c>
      <c r="BE1144" s="304">
        <f>IFERROR(IF(VLOOKUP($C1144,Listen!$A$2:$F$45,6,0)="Ja",BB1144-MAX(BC1144:BD1144),BB1144-BC1144),0)</f>
        <v>0</v>
      </c>
    </row>
    <row r="1145" spans="1:57" x14ac:dyDescent="0.25">
      <c r="A1145" s="320" t="str">
        <f>IF(AND(D1145&lt;&gt;0,C1145&lt;&gt;0,E1145&lt;&gt;0),IF(B1145&lt;&gt;0,CONCATENATE(B1145,"-AGr",VLOOKUP(C1145,Listen!$A$2:$D$45,4,FALSE),"-",D1145,"-",E1145,),CONCATENATE("AGr",VLOOKUP(C1145,Listen!$A$2:$D$45,4,FALSE),"-",D1145,"-",E1145)),"keine vollständige ID")</f>
        <v>keine vollständige ID</v>
      </c>
      <c r="B1145" s="301"/>
      <c r="C1145" s="287"/>
      <c r="D1145" s="34"/>
      <c r="E1145" s="306"/>
      <c r="F1145" s="116"/>
      <c r="G1145" s="17"/>
      <c r="H1145" s="17"/>
      <c r="I1145" s="17"/>
      <c r="J1145" s="17"/>
      <c r="K1145" s="17"/>
      <c r="L1145" s="17"/>
      <c r="M1145" s="17"/>
      <c r="N1145" s="17"/>
      <c r="O1145" s="116"/>
      <c r="P1145" s="117">
        <f>IF(D1145&gt;A_Stammdaten!$B$12,0,SUM(G1145,H1145,J1145,L1145:M1145)-SUM(I1145,K1145,N1145:O1145))</f>
        <v>0</v>
      </c>
      <c r="Q1145" s="17"/>
      <c r="R1145" s="17"/>
      <c r="S1145" s="17"/>
      <c r="T1145" s="17"/>
      <c r="U1145" s="62">
        <f t="shared" si="359"/>
        <v>0</v>
      </c>
      <c r="V1145" s="34"/>
      <c r="W1145" s="34"/>
      <c r="X1145" s="34"/>
      <c r="Y1145" s="34"/>
      <c r="Z1145" s="34"/>
      <c r="AA1145" s="63" t="str">
        <f t="shared" si="360"/>
        <v>-</v>
      </c>
      <c r="AB1145" s="63" t="str">
        <f t="shared" si="361"/>
        <v>-</v>
      </c>
      <c r="AC1145" s="63">
        <f>IF(ISBLANK($C1145),0,VLOOKUP($C1145,Listen!$A$2:$C$45,2,FALSE))</f>
        <v>0</v>
      </c>
      <c r="AD1145" s="63">
        <f>IF(ISBLANK($C1145),0,VLOOKUP($C1145,Listen!$A$2:$C$45,3,FALSE))</f>
        <v>0</v>
      </c>
      <c r="AE1145" s="49">
        <f t="shared" si="362"/>
        <v>0</v>
      </c>
      <c r="AF1145" s="49">
        <f t="shared" si="362"/>
        <v>0</v>
      </c>
      <c r="AG1145" s="49">
        <f>IFERROR(IF(OR($V1145&lt;&gt;"Ja",VLOOKUP($C1145,Listen!$A$2:$F$45,5,0)="Nein",D1145&lt;IF(C1145="LNG Anbindungsanlagen gemäß separater Festlegung",2022,2023)),$AC1145,$AA1145),0)</f>
        <v>0</v>
      </c>
      <c r="AH1145" s="49">
        <f>IFERROR(IF(OR($V1145&lt;&gt;"Ja",VLOOKUP($C1145,Listen!$A$2:$F$45,5,0)="Nein",D1145&lt;IF(C1145="LNG Anbindungsanlagen gemäß separater Festlegung",2022,2023)),$AC1145,$AA1145),0)</f>
        <v>0</v>
      </c>
      <c r="AI1145" s="49">
        <f>IFERROR(IF(OR($W1145&lt;&gt;"Ja",VLOOKUP($C1145,Listen!$A$2:$F$45,6,0)="Nein"),$AC1145,$AB1145),0)</f>
        <v>0</v>
      </c>
      <c r="AJ1145" s="49">
        <f>IFERROR(IF(OR($W1145&lt;&gt;"Ja",VLOOKUP($C1145,Listen!$A$2:$F$45,6,0)="Nein"),$AC1145,$AB1145),0)</f>
        <v>0</v>
      </c>
      <c r="AK1145" s="49">
        <f>IFERROR(IF(OR($W1145&lt;&gt;"Ja",VLOOKUP($C1145,Listen!$A$2:$F$45,6,0)="Nein"),$AC1145,$AB1145),0)</f>
        <v>0</v>
      </c>
      <c r="AL1145" s="51">
        <f t="shared" si="363"/>
        <v>0</v>
      </c>
      <c r="AM1145" s="296">
        <f>IFERROR(IF(VLOOKUP($C1145,Listen!$A$2:$F$45,6,0)="Ja",MAX(BC1145:BD1145),D_SAV!$BC1145),0)</f>
        <v>0</v>
      </c>
      <c r="AN1145" s="51">
        <f t="shared" si="364"/>
        <v>0</v>
      </c>
      <c r="AP1145" s="304">
        <f t="shared" si="365"/>
        <v>0</v>
      </c>
      <c r="AQ1145" s="304">
        <f t="shared" si="366"/>
        <v>0</v>
      </c>
      <c r="AR1145" s="304">
        <f t="shared" si="367"/>
        <v>0</v>
      </c>
      <c r="AS1145" s="304">
        <f t="shared" si="368"/>
        <v>0</v>
      </c>
      <c r="AT1145" s="304">
        <f t="shared" si="369"/>
        <v>0</v>
      </c>
      <c r="AU1145" s="304">
        <f t="shared" si="370"/>
        <v>0</v>
      </c>
      <c r="AV1145" s="304">
        <f t="shared" si="371"/>
        <v>0</v>
      </c>
      <c r="AW1145" s="304">
        <f t="shared" si="372"/>
        <v>0</v>
      </c>
      <c r="AX1145" s="304">
        <f t="shared" si="373"/>
        <v>0</v>
      </c>
      <c r="AY1145" s="304">
        <f t="shared" si="374"/>
        <v>0</v>
      </c>
      <c r="AZ1145" s="304">
        <f t="shared" si="375"/>
        <v>0</v>
      </c>
      <c r="BA1145" s="304">
        <f t="shared" si="376"/>
        <v>0</v>
      </c>
      <c r="BB1145" s="304">
        <f t="shared" si="377"/>
        <v>0</v>
      </c>
      <c r="BC1145" s="304">
        <f t="shared" si="378"/>
        <v>0</v>
      </c>
      <c r="BD1145" s="304">
        <f t="shared" si="379"/>
        <v>0</v>
      </c>
      <c r="BE1145" s="304">
        <f>IFERROR(IF(VLOOKUP($C1145,Listen!$A$2:$F$45,6,0)="Ja",BB1145-MAX(BC1145:BD1145),BB1145-BC1145),0)</f>
        <v>0</v>
      </c>
    </row>
    <row r="1146" spans="1:57" x14ac:dyDescent="0.25">
      <c r="A1146" s="320" t="str">
        <f>IF(AND(D1146&lt;&gt;0,C1146&lt;&gt;0,E1146&lt;&gt;0),IF(B1146&lt;&gt;0,CONCATENATE(B1146,"-AGr",VLOOKUP(C1146,Listen!$A$2:$D$45,4,FALSE),"-",D1146,"-",E1146,),CONCATENATE("AGr",VLOOKUP(C1146,Listen!$A$2:$D$45,4,FALSE),"-",D1146,"-",E1146)),"keine vollständige ID")</f>
        <v>keine vollständige ID</v>
      </c>
      <c r="B1146" s="301"/>
      <c r="C1146" s="287"/>
      <c r="D1146" s="34"/>
      <c r="E1146" s="306"/>
      <c r="F1146" s="116"/>
      <c r="G1146" s="17"/>
      <c r="H1146" s="17"/>
      <c r="I1146" s="17"/>
      <c r="J1146" s="17"/>
      <c r="K1146" s="17"/>
      <c r="L1146" s="17"/>
      <c r="M1146" s="17"/>
      <c r="N1146" s="17"/>
      <c r="O1146" s="116"/>
      <c r="P1146" s="117">
        <f>IF(D1146&gt;A_Stammdaten!$B$12,0,SUM(G1146,H1146,J1146,L1146:M1146)-SUM(I1146,K1146,N1146:O1146))</f>
        <v>0</v>
      </c>
      <c r="Q1146" s="17"/>
      <c r="R1146" s="17"/>
      <c r="S1146" s="17"/>
      <c r="T1146" s="17"/>
      <c r="U1146" s="62">
        <f t="shared" si="359"/>
        <v>0</v>
      </c>
      <c r="V1146" s="34"/>
      <c r="W1146" s="34"/>
      <c r="X1146" s="34"/>
      <c r="Y1146" s="34"/>
      <c r="Z1146" s="34"/>
      <c r="AA1146" s="63" t="str">
        <f t="shared" si="360"/>
        <v>-</v>
      </c>
      <c r="AB1146" s="63" t="str">
        <f t="shared" si="361"/>
        <v>-</v>
      </c>
      <c r="AC1146" s="63">
        <f>IF(ISBLANK($C1146),0,VLOOKUP($C1146,Listen!$A$2:$C$45,2,FALSE))</f>
        <v>0</v>
      </c>
      <c r="AD1146" s="63">
        <f>IF(ISBLANK($C1146),0,VLOOKUP($C1146,Listen!$A$2:$C$45,3,FALSE))</f>
        <v>0</v>
      </c>
      <c r="AE1146" s="49">
        <f t="shared" si="362"/>
        <v>0</v>
      </c>
      <c r="AF1146" s="49">
        <f t="shared" si="362"/>
        <v>0</v>
      </c>
      <c r="AG1146" s="49">
        <f>IFERROR(IF(OR($V1146&lt;&gt;"Ja",VLOOKUP($C1146,Listen!$A$2:$F$45,5,0)="Nein",D1146&lt;IF(C1146="LNG Anbindungsanlagen gemäß separater Festlegung",2022,2023)),$AC1146,$AA1146),0)</f>
        <v>0</v>
      </c>
      <c r="AH1146" s="49">
        <f>IFERROR(IF(OR($V1146&lt;&gt;"Ja",VLOOKUP($C1146,Listen!$A$2:$F$45,5,0)="Nein",D1146&lt;IF(C1146="LNG Anbindungsanlagen gemäß separater Festlegung",2022,2023)),$AC1146,$AA1146),0)</f>
        <v>0</v>
      </c>
      <c r="AI1146" s="49">
        <f>IFERROR(IF(OR($W1146&lt;&gt;"Ja",VLOOKUP($C1146,Listen!$A$2:$F$45,6,0)="Nein"),$AC1146,$AB1146),0)</f>
        <v>0</v>
      </c>
      <c r="AJ1146" s="49">
        <f>IFERROR(IF(OR($W1146&lt;&gt;"Ja",VLOOKUP($C1146,Listen!$A$2:$F$45,6,0)="Nein"),$AC1146,$AB1146),0)</f>
        <v>0</v>
      </c>
      <c r="AK1146" s="49">
        <f>IFERROR(IF(OR($W1146&lt;&gt;"Ja",VLOOKUP($C1146,Listen!$A$2:$F$45,6,0)="Nein"),$AC1146,$AB1146),0)</f>
        <v>0</v>
      </c>
      <c r="AL1146" s="51">
        <f t="shared" si="363"/>
        <v>0</v>
      </c>
      <c r="AM1146" s="296">
        <f>IFERROR(IF(VLOOKUP($C1146,Listen!$A$2:$F$45,6,0)="Ja",MAX(BC1146:BD1146),D_SAV!$BC1146),0)</f>
        <v>0</v>
      </c>
      <c r="AN1146" s="51">
        <f t="shared" si="364"/>
        <v>0</v>
      </c>
      <c r="AP1146" s="304">
        <f t="shared" si="365"/>
        <v>0</v>
      </c>
      <c r="AQ1146" s="304">
        <f t="shared" si="366"/>
        <v>0</v>
      </c>
      <c r="AR1146" s="304">
        <f t="shared" si="367"/>
        <v>0</v>
      </c>
      <c r="AS1146" s="304">
        <f t="shared" si="368"/>
        <v>0</v>
      </c>
      <c r="AT1146" s="304">
        <f t="shared" si="369"/>
        <v>0</v>
      </c>
      <c r="AU1146" s="304">
        <f t="shared" si="370"/>
        <v>0</v>
      </c>
      <c r="AV1146" s="304">
        <f t="shared" si="371"/>
        <v>0</v>
      </c>
      <c r="AW1146" s="304">
        <f t="shared" si="372"/>
        <v>0</v>
      </c>
      <c r="AX1146" s="304">
        <f t="shared" si="373"/>
        <v>0</v>
      </c>
      <c r="AY1146" s="304">
        <f t="shared" si="374"/>
        <v>0</v>
      </c>
      <c r="AZ1146" s="304">
        <f t="shared" si="375"/>
        <v>0</v>
      </c>
      <c r="BA1146" s="304">
        <f t="shared" si="376"/>
        <v>0</v>
      </c>
      <c r="BB1146" s="304">
        <f t="shared" si="377"/>
        <v>0</v>
      </c>
      <c r="BC1146" s="304">
        <f t="shared" si="378"/>
        <v>0</v>
      </c>
      <c r="BD1146" s="304">
        <f t="shared" si="379"/>
        <v>0</v>
      </c>
      <c r="BE1146" s="304">
        <f>IFERROR(IF(VLOOKUP($C1146,Listen!$A$2:$F$45,6,0)="Ja",BB1146-MAX(BC1146:BD1146),BB1146-BC1146),0)</f>
        <v>0</v>
      </c>
    </row>
    <row r="1147" spans="1:57" x14ac:dyDescent="0.25">
      <c r="A1147" s="320" t="str">
        <f>IF(AND(D1147&lt;&gt;0,C1147&lt;&gt;0,E1147&lt;&gt;0),IF(B1147&lt;&gt;0,CONCATENATE(B1147,"-AGr",VLOOKUP(C1147,Listen!$A$2:$D$45,4,FALSE),"-",D1147,"-",E1147,),CONCATENATE("AGr",VLOOKUP(C1147,Listen!$A$2:$D$45,4,FALSE),"-",D1147,"-",E1147)),"keine vollständige ID")</f>
        <v>keine vollständige ID</v>
      </c>
      <c r="B1147" s="301"/>
      <c r="C1147" s="287"/>
      <c r="D1147" s="34"/>
      <c r="E1147" s="306"/>
      <c r="F1147" s="116"/>
      <c r="G1147" s="17"/>
      <c r="H1147" s="17"/>
      <c r="I1147" s="17"/>
      <c r="J1147" s="17"/>
      <c r="K1147" s="17"/>
      <c r="L1147" s="17"/>
      <c r="M1147" s="17"/>
      <c r="N1147" s="17"/>
      <c r="O1147" s="116"/>
      <c r="P1147" s="117">
        <f>IF(D1147&gt;A_Stammdaten!$B$12,0,SUM(G1147,H1147,J1147,L1147:M1147)-SUM(I1147,K1147,N1147:O1147))</f>
        <v>0</v>
      </c>
      <c r="Q1147" s="17"/>
      <c r="R1147" s="17"/>
      <c r="S1147" s="17"/>
      <c r="T1147" s="17"/>
      <c r="U1147" s="62">
        <f t="shared" si="359"/>
        <v>0</v>
      </c>
      <c r="V1147" s="34"/>
      <c r="W1147" s="34"/>
      <c r="X1147" s="34"/>
      <c r="Y1147" s="34"/>
      <c r="Z1147" s="34"/>
      <c r="AA1147" s="63" t="str">
        <f t="shared" si="360"/>
        <v>-</v>
      </c>
      <c r="AB1147" s="63" t="str">
        <f t="shared" si="361"/>
        <v>-</v>
      </c>
      <c r="AC1147" s="63">
        <f>IF(ISBLANK($C1147),0,VLOOKUP($C1147,Listen!$A$2:$C$45,2,FALSE))</f>
        <v>0</v>
      </c>
      <c r="AD1147" s="63">
        <f>IF(ISBLANK($C1147),0,VLOOKUP($C1147,Listen!$A$2:$C$45,3,FALSE))</f>
        <v>0</v>
      </c>
      <c r="AE1147" s="49">
        <f t="shared" si="362"/>
        <v>0</v>
      </c>
      <c r="AF1147" s="49">
        <f t="shared" si="362"/>
        <v>0</v>
      </c>
      <c r="AG1147" s="49">
        <f>IFERROR(IF(OR($V1147&lt;&gt;"Ja",VLOOKUP($C1147,Listen!$A$2:$F$45,5,0)="Nein",D1147&lt;IF(C1147="LNG Anbindungsanlagen gemäß separater Festlegung",2022,2023)),$AC1147,$AA1147),0)</f>
        <v>0</v>
      </c>
      <c r="AH1147" s="49">
        <f>IFERROR(IF(OR($V1147&lt;&gt;"Ja",VLOOKUP($C1147,Listen!$A$2:$F$45,5,0)="Nein",D1147&lt;IF(C1147="LNG Anbindungsanlagen gemäß separater Festlegung",2022,2023)),$AC1147,$AA1147),0)</f>
        <v>0</v>
      </c>
      <c r="AI1147" s="49">
        <f>IFERROR(IF(OR($W1147&lt;&gt;"Ja",VLOOKUP($C1147,Listen!$A$2:$F$45,6,0)="Nein"),$AC1147,$AB1147),0)</f>
        <v>0</v>
      </c>
      <c r="AJ1147" s="49">
        <f>IFERROR(IF(OR($W1147&lt;&gt;"Ja",VLOOKUP($C1147,Listen!$A$2:$F$45,6,0)="Nein"),$AC1147,$AB1147),0)</f>
        <v>0</v>
      </c>
      <c r="AK1147" s="49">
        <f>IFERROR(IF(OR($W1147&lt;&gt;"Ja",VLOOKUP($C1147,Listen!$A$2:$F$45,6,0)="Nein"),$AC1147,$AB1147),0)</f>
        <v>0</v>
      </c>
      <c r="AL1147" s="51">
        <f t="shared" si="363"/>
        <v>0</v>
      </c>
      <c r="AM1147" s="296">
        <f>IFERROR(IF(VLOOKUP($C1147,Listen!$A$2:$F$45,6,0)="Ja",MAX(BC1147:BD1147),D_SAV!$BC1147),0)</f>
        <v>0</v>
      </c>
      <c r="AN1147" s="51">
        <f t="shared" si="364"/>
        <v>0</v>
      </c>
      <c r="AP1147" s="304">
        <f t="shared" si="365"/>
        <v>0</v>
      </c>
      <c r="AQ1147" s="304">
        <f t="shared" si="366"/>
        <v>0</v>
      </c>
      <c r="AR1147" s="304">
        <f t="shared" si="367"/>
        <v>0</v>
      </c>
      <c r="AS1147" s="304">
        <f t="shared" si="368"/>
        <v>0</v>
      </c>
      <c r="AT1147" s="304">
        <f t="shared" si="369"/>
        <v>0</v>
      </c>
      <c r="AU1147" s="304">
        <f t="shared" si="370"/>
        <v>0</v>
      </c>
      <c r="AV1147" s="304">
        <f t="shared" si="371"/>
        <v>0</v>
      </c>
      <c r="AW1147" s="304">
        <f t="shared" si="372"/>
        <v>0</v>
      </c>
      <c r="AX1147" s="304">
        <f t="shared" si="373"/>
        <v>0</v>
      </c>
      <c r="AY1147" s="304">
        <f t="shared" si="374"/>
        <v>0</v>
      </c>
      <c r="AZ1147" s="304">
        <f t="shared" si="375"/>
        <v>0</v>
      </c>
      <c r="BA1147" s="304">
        <f t="shared" si="376"/>
        <v>0</v>
      </c>
      <c r="BB1147" s="304">
        <f t="shared" si="377"/>
        <v>0</v>
      </c>
      <c r="BC1147" s="304">
        <f t="shared" si="378"/>
        <v>0</v>
      </c>
      <c r="BD1147" s="304">
        <f t="shared" si="379"/>
        <v>0</v>
      </c>
      <c r="BE1147" s="304">
        <f>IFERROR(IF(VLOOKUP($C1147,Listen!$A$2:$F$45,6,0)="Ja",BB1147-MAX(BC1147:BD1147),BB1147-BC1147),0)</f>
        <v>0</v>
      </c>
    </row>
    <row r="1148" spans="1:57" x14ac:dyDescent="0.25">
      <c r="A1148" s="320" t="str">
        <f>IF(AND(D1148&lt;&gt;0,C1148&lt;&gt;0,E1148&lt;&gt;0),IF(B1148&lt;&gt;0,CONCATENATE(B1148,"-AGr",VLOOKUP(C1148,Listen!$A$2:$D$45,4,FALSE),"-",D1148,"-",E1148,),CONCATENATE("AGr",VLOOKUP(C1148,Listen!$A$2:$D$45,4,FALSE),"-",D1148,"-",E1148)),"keine vollständige ID")</f>
        <v>keine vollständige ID</v>
      </c>
      <c r="B1148" s="301"/>
      <c r="C1148" s="287"/>
      <c r="D1148" s="34"/>
      <c r="E1148" s="306"/>
      <c r="F1148" s="116"/>
      <c r="G1148" s="17"/>
      <c r="H1148" s="17"/>
      <c r="I1148" s="17"/>
      <c r="J1148" s="17"/>
      <c r="K1148" s="17"/>
      <c r="L1148" s="17"/>
      <c r="M1148" s="17"/>
      <c r="N1148" s="17"/>
      <c r="O1148" s="116"/>
      <c r="P1148" s="117">
        <f>IF(D1148&gt;A_Stammdaten!$B$12,0,SUM(G1148,H1148,J1148,L1148:M1148)-SUM(I1148,K1148,N1148:O1148))</f>
        <v>0</v>
      </c>
      <c r="Q1148" s="17"/>
      <c r="R1148" s="17"/>
      <c r="S1148" s="17"/>
      <c r="T1148" s="17"/>
      <c r="U1148" s="62">
        <f t="shared" si="359"/>
        <v>0</v>
      </c>
      <c r="V1148" s="34"/>
      <c r="W1148" s="34"/>
      <c r="X1148" s="34"/>
      <c r="Y1148" s="34"/>
      <c r="Z1148" s="34"/>
      <c r="AA1148" s="63" t="str">
        <f t="shared" si="360"/>
        <v>-</v>
      </c>
      <c r="AB1148" s="63" t="str">
        <f t="shared" si="361"/>
        <v>-</v>
      </c>
      <c r="AC1148" s="63">
        <f>IF(ISBLANK($C1148),0,VLOOKUP($C1148,Listen!$A$2:$C$45,2,FALSE))</f>
        <v>0</v>
      </c>
      <c r="AD1148" s="63">
        <f>IF(ISBLANK($C1148),0,VLOOKUP($C1148,Listen!$A$2:$C$45,3,FALSE))</f>
        <v>0</v>
      </c>
      <c r="AE1148" s="49">
        <f t="shared" si="362"/>
        <v>0</v>
      </c>
      <c r="AF1148" s="49">
        <f t="shared" si="362"/>
        <v>0</v>
      </c>
      <c r="AG1148" s="49">
        <f>IFERROR(IF(OR($V1148&lt;&gt;"Ja",VLOOKUP($C1148,Listen!$A$2:$F$45,5,0)="Nein",D1148&lt;IF(C1148="LNG Anbindungsanlagen gemäß separater Festlegung",2022,2023)),$AC1148,$AA1148),0)</f>
        <v>0</v>
      </c>
      <c r="AH1148" s="49">
        <f>IFERROR(IF(OR($V1148&lt;&gt;"Ja",VLOOKUP($C1148,Listen!$A$2:$F$45,5,0)="Nein",D1148&lt;IF(C1148="LNG Anbindungsanlagen gemäß separater Festlegung",2022,2023)),$AC1148,$AA1148),0)</f>
        <v>0</v>
      </c>
      <c r="AI1148" s="49">
        <f>IFERROR(IF(OR($W1148&lt;&gt;"Ja",VLOOKUP($C1148,Listen!$A$2:$F$45,6,0)="Nein"),$AC1148,$AB1148),0)</f>
        <v>0</v>
      </c>
      <c r="AJ1148" s="49">
        <f>IFERROR(IF(OR($W1148&lt;&gt;"Ja",VLOOKUP($C1148,Listen!$A$2:$F$45,6,0)="Nein"),$AC1148,$AB1148),0)</f>
        <v>0</v>
      </c>
      <c r="AK1148" s="49">
        <f>IFERROR(IF(OR($W1148&lt;&gt;"Ja",VLOOKUP($C1148,Listen!$A$2:$F$45,6,0)="Nein"),$AC1148,$AB1148),0)</f>
        <v>0</v>
      </c>
      <c r="AL1148" s="51">
        <f t="shared" si="363"/>
        <v>0</v>
      </c>
      <c r="AM1148" s="296">
        <f>IFERROR(IF(VLOOKUP($C1148,Listen!$A$2:$F$45,6,0)="Ja",MAX(BC1148:BD1148),D_SAV!$BC1148),0)</f>
        <v>0</v>
      </c>
      <c r="AN1148" s="51">
        <f t="shared" si="364"/>
        <v>0</v>
      </c>
      <c r="AP1148" s="304">
        <f t="shared" si="365"/>
        <v>0</v>
      </c>
      <c r="AQ1148" s="304">
        <f t="shared" si="366"/>
        <v>0</v>
      </c>
      <c r="AR1148" s="304">
        <f t="shared" si="367"/>
        <v>0</v>
      </c>
      <c r="AS1148" s="304">
        <f t="shared" si="368"/>
        <v>0</v>
      </c>
      <c r="AT1148" s="304">
        <f t="shared" si="369"/>
        <v>0</v>
      </c>
      <c r="AU1148" s="304">
        <f t="shared" si="370"/>
        <v>0</v>
      </c>
      <c r="AV1148" s="304">
        <f t="shared" si="371"/>
        <v>0</v>
      </c>
      <c r="AW1148" s="304">
        <f t="shared" si="372"/>
        <v>0</v>
      </c>
      <c r="AX1148" s="304">
        <f t="shared" si="373"/>
        <v>0</v>
      </c>
      <c r="AY1148" s="304">
        <f t="shared" si="374"/>
        <v>0</v>
      </c>
      <c r="AZ1148" s="304">
        <f t="shared" si="375"/>
        <v>0</v>
      </c>
      <c r="BA1148" s="304">
        <f t="shared" si="376"/>
        <v>0</v>
      </c>
      <c r="BB1148" s="304">
        <f t="shared" si="377"/>
        <v>0</v>
      </c>
      <c r="BC1148" s="304">
        <f t="shared" si="378"/>
        <v>0</v>
      </c>
      <c r="BD1148" s="304">
        <f t="shared" si="379"/>
        <v>0</v>
      </c>
      <c r="BE1148" s="304">
        <f>IFERROR(IF(VLOOKUP($C1148,Listen!$A$2:$F$45,6,0)="Ja",BB1148-MAX(BC1148:BD1148),BB1148-BC1148),0)</f>
        <v>0</v>
      </c>
    </row>
    <row r="1149" spans="1:57" x14ac:dyDescent="0.25">
      <c r="A1149" s="320" t="str">
        <f>IF(AND(D1149&lt;&gt;0,C1149&lt;&gt;0,E1149&lt;&gt;0),IF(B1149&lt;&gt;0,CONCATENATE(B1149,"-AGr",VLOOKUP(C1149,Listen!$A$2:$D$45,4,FALSE),"-",D1149,"-",E1149,),CONCATENATE("AGr",VLOOKUP(C1149,Listen!$A$2:$D$45,4,FALSE),"-",D1149,"-",E1149)),"keine vollständige ID")</f>
        <v>keine vollständige ID</v>
      </c>
      <c r="B1149" s="301"/>
      <c r="C1149" s="287"/>
      <c r="D1149" s="34"/>
      <c r="E1149" s="306"/>
      <c r="F1149" s="116"/>
      <c r="G1149" s="17"/>
      <c r="H1149" s="17"/>
      <c r="I1149" s="17"/>
      <c r="J1149" s="17"/>
      <c r="K1149" s="17"/>
      <c r="L1149" s="17"/>
      <c r="M1149" s="17"/>
      <c r="N1149" s="17"/>
      <c r="O1149" s="116"/>
      <c r="P1149" s="117">
        <f>IF(D1149&gt;A_Stammdaten!$B$12,0,SUM(G1149,H1149,J1149,L1149:M1149)-SUM(I1149,K1149,N1149:O1149))</f>
        <v>0</v>
      </c>
      <c r="Q1149" s="17"/>
      <c r="R1149" s="17"/>
      <c r="S1149" s="17"/>
      <c r="T1149" s="17"/>
      <c r="U1149" s="62">
        <f t="shared" si="359"/>
        <v>0</v>
      </c>
      <c r="V1149" s="34"/>
      <c r="W1149" s="34"/>
      <c r="X1149" s="34"/>
      <c r="Y1149" s="34"/>
      <c r="Z1149" s="34"/>
      <c r="AA1149" s="63" t="str">
        <f t="shared" si="360"/>
        <v>-</v>
      </c>
      <c r="AB1149" s="63" t="str">
        <f t="shared" si="361"/>
        <v>-</v>
      </c>
      <c r="AC1149" s="63">
        <f>IF(ISBLANK($C1149),0,VLOOKUP($C1149,Listen!$A$2:$C$45,2,FALSE))</f>
        <v>0</v>
      </c>
      <c r="AD1149" s="63">
        <f>IF(ISBLANK($C1149),0,VLOOKUP($C1149,Listen!$A$2:$C$45,3,FALSE))</f>
        <v>0</v>
      </c>
      <c r="AE1149" s="49">
        <f t="shared" si="362"/>
        <v>0</v>
      </c>
      <c r="AF1149" s="49">
        <f t="shared" si="362"/>
        <v>0</v>
      </c>
      <c r="AG1149" s="49">
        <f>IFERROR(IF(OR($V1149&lt;&gt;"Ja",VLOOKUP($C1149,Listen!$A$2:$F$45,5,0)="Nein",D1149&lt;IF(C1149="LNG Anbindungsanlagen gemäß separater Festlegung",2022,2023)),$AC1149,$AA1149),0)</f>
        <v>0</v>
      </c>
      <c r="AH1149" s="49">
        <f>IFERROR(IF(OR($V1149&lt;&gt;"Ja",VLOOKUP($C1149,Listen!$A$2:$F$45,5,0)="Nein",D1149&lt;IF(C1149="LNG Anbindungsanlagen gemäß separater Festlegung",2022,2023)),$AC1149,$AA1149),0)</f>
        <v>0</v>
      </c>
      <c r="AI1149" s="49">
        <f>IFERROR(IF(OR($W1149&lt;&gt;"Ja",VLOOKUP($C1149,Listen!$A$2:$F$45,6,0)="Nein"),$AC1149,$AB1149),0)</f>
        <v>0</v>
      </c>
      <c r="AJ1149" s="49">
        <f>IFERROR(IF(OR($W1149&lt;&gt;"Ja",VLOOKUP($C1149,Listen!$A$2:$F$45,6,0)="Nein"),$AC1149,$AB1149),0)</f>
        <v>0</v>
      </c>
      <c r="AK1149" s="49">
        <f>IFERROR(IF(OR($W1149&lt;&gt;"Ja",VLOOKUP($C1149,Listen!$A$2:$F$45,6,0)="Nein"),$AC1149,$AB1149),0)</f>
        <v>0</v>
      </c>
      <c r="AL1149" s="51">
        <f t="shared" si="363"/>
        <v>0</v>
      </c>
      <c r="AM1149" s="296">
        <f>IFERROR(IF(VLOOKUP($C1149,Listen!$A$2:$F$45,6,0)="Ja",MAX(BC1149:BD1149),D_SAV!$BC1149),0)</f>
        <v>0</v>
      </c>
      <c r="AN1149" s="51">
        <f t="shared" si="364"/>
        <v>0</v>
      </c>
      <c r="AP1149" s="304">
        <f t="shared" si="365"/>
        <v>0</v>
      </c>
      <c r="AQ1149" s="304">
        <f t="shared" si="366"/>
        <v>0</v>
      </c>
      <c r="AR1149" s="304">
        <f t="shared" si="367"/>
        <v>0</v>
      </c>
      <c r="AS1149" s="304">
        <f t="shared" si="368"/>
        <v>0</v>
      </c>
      <c r="AT1149" s="304">
        <f t="shared" si="369"/>
        <v>0</v>
      </c>
      <c r="AU1149" s="304">
        <f t="shared" si="370"/>
        <v>0</v>
      </c>
      <c r="AV1149" s="304">
        <f t="shared" si="371"/>
        <v>0</v>
      </c>
      <c r="AW1149" s="304">
        <f t="shared" si="372"/>
        <v>0</v>
      </c>
      <c r="AX1149" s="304">
        <f t="shared" si="373"/>
        <v>0</v>
      </c>
      <c r="AY1149" s="304">
        <f t="shared" si="374"/>
        <v>0</v>
      </c>
      <c r="AZ1149" s="304">
        <f t="shared" si="375"/>
        <v>0</v>
      </c>
      <c r="BA1149" s="304">
        <f t="shared" si="376"/>
        <v>0</v>
      </c>
      <c r="BB1149" s="304">
        <f t="shared" si="377"/>
        <v>0</v>
      </c>
      <c r="BC1149" s="304">
        <f t="shared" si="378"/>
        <v>0</v>
      </c>
      <c r="BD1149" s="304">
        <f t="shared" si="379"/>
        <v>0</v>
      </c>
      <c r="BE1149" s="304">
        <f>IFERROR(IF(VLOOKUP($C1149,Listen!$A$2:$F$45,6,0)="Ja",BB1149-MAX(BC1149:BD1149),BB1149-BC1149),0)</f>
        <v>0</v>
      </c>
    </row>
    <row r="1150" spans="1:57" x14ac:dyDescent="0.25">
      <c r="A1150" s="320" t="str">
        <f>IF(AND(D1150&lt;&gt;0,C1150&lt;&gt;0,E1150&lt;&gt;0),IF(B1150&lt;&gt;0,CONCATENATE(B1150,"-AGr",VLOOKUP(C1150,Listen!$A$2:$D$45,4,FALSE),"-",D1150,"-",E1150,),CONCATENATE("AGr",VLOOKUP(C1150,Listen!$A$2:$D$45,4,FALSE),"-",D1150,"-",E1150)),"keine vollständige ID")</f>
        <v>keine vollständige ID</v>
      </c>
      <c r="B1150" s="301"/>
      <c r="C1150" s="287"/>
      <c r="D1150" s="34"/>
      <c r="E1150" s="306"/>
      <c r="F1150" s="116"/>
      <c r="G1150" s="17"/>
      <c r="H1150" s="17"/>
      <c r="I1150" s="17"/>
      <c r="J1150" s="17"/>
      <c r="K1150" s="17"/>
      <c r="L1150" s="17"/>
      <c r="M1150" s="17"/>
      <c r="N1150" s="17"/>
      <c r="O1150" s="116"/>
      <c r="P1150" s="117">
        <f>IF(D1150&gt;A_Stammdaten!$B$12,0,SUM(G1150,H1150,J1150,L1150:M1150)-SUM(I1150,K1150,N1150:O1150))</f>
        <v>0</v>
      </c>
      <c r="Q1150" s="17"/>
      <c r="R1150" s="17"/>
      <c r="S1150" s="17"/>
      <c r="T1150" s="17"/>
      <c r="U1150" s="62">
        <f t="shared" si="359"/>
        <v>0</v>
      </c>
      <c r="V1150" s="34"/>
      <c r="W1150" s="34"/>
      <c r="X1150" s="34"/>
      <c r="Y1150" s="34"/>
      <c r="Z1150" s="34"/>
      <c r="AA1150" s="63" t="str">
        <f t="shared" si="360"/>
        <v>-</v>
      </c>
      <c r="AB1150" s="63" t="str">
        <f t="shared" si="361"/>
        <v>-</v>
      </c>
      <c r="AC1150" s="63">
        <f>IF(ISBLANK($C1150),0,VLOOKUP($C1150,Listen!$A$2:$C$45,2,FALSE))</f>
        <v>0</v>
      </c>
      <c r="AD1150" s="63">
        <f>IF(ISBLANK($C1150),0,VLOOKUP($C1150,Listen!$A$2:$C$45,3,FALSE))</f>
        <v>0</v>
      </c>
      <c r="AE1150" s="49">
        <f t="shared" si="362"/>
        <v>0</v>
      </c>
      <c r="AF1150" s="49">
        <f t="shared" si="362"/>
        <v>0</v>
      </c>
      <c r="AG1150" s="49">
        <f>IFERROR(IF(OR($V1150&lt;&gt;"Ja",VLOOKUP($C1150,Listen!$A$2:$F$45,5,0)="Nein",D1150&lt;IF(C1150="LNG Anbindungsanlagen gemäß separater Festlegung",2022,2023)),$AC1150,$AA1150),0)</f>
        <v>0</v>
      </c>
      <c r="AH1150" s="49">
        <f>IFERROR(IF(OR($V1150&lt;&gt;"Ja",VLOOKUP($C1150,Listen!$A$2:$F$45,5,0)="Nein",D1150&lt;IF(C1150="LNG Anbindungsanlagen gemäß separater Festlegung",2022,2023)),$AC1150,$AA1150),0)</f>
        <v>0</v>
      </c>
      <c r="AI1150" s="49">
        <f>IFERROR(IF(OR($W1150&lt;&gt;"Ja",VLOOKUP($C1150,Listen!$A$2:$F$45,6,0)="Nein"),$AC1150,$AB1150),0)</f>
        <v>0</v>
      </c>
      <c r="AJ1150" s="49">
        <f>IFERROR(IF(OR($W1150&lt;&gt;"Ja",VLOOKUP($C1150,Listen!$A$2:$F$45,6,0)="Nein"),$AC1150,$AB1150),0)</f>
        <v>0</v>
      </c>
      <c r="AK1150" s="49">
        <f>IFERROR(IF(OR($W1150&lt;&gt;"Ja",VLOOKUP($C1150,Listen!$A$2:$F$45,6,0)="Nein"),$AC1150,$AB1150),0)</f>
        <v>0</v>
      </c>
      <c r="AL1150" s="51">
        <f t="shared" si="363"/>
        <v>0</v>
      </c>
      <c r="AM1150" s="296">
        <f>IFERROR(IF(VLOOKUP($C1150,Listen!$A$2:$F$45,6,0)="Ja",MAX(BC1150:BD1150),D_SAV!$BC1150),0)</f>
        <v>0</v>
      </c>
      <c r="AN1150" s="51">
        <f t="shared" si="364"/>
        <v>0</v>
      </c>
      <c r="AP1150" s="304">
        <f t="shared" si="365"/>
        <v>0</v>
      </c>
      <c r="AQ1150" s="304">
        <f t="shared" si="366"/>
        <v>0</v>
      </c>
      <c r="AR1150" s="304">
        <f t="shared" si="367"/>
        <v>0</v>
      </c>
      <c r="AS1150" s="304">
        <f t="shared" si="368"/>
        <v>0</v>
      </c>
      <c r="AT1150" s="304">
        <f t="shared" si="369"/>
        <v>0</v>
      </c>
      <c r="AU1150" s="304">
        <f t="shared" si="370"/>
        <v>0</v>
      </c>
      <c r="AV1150" s="304">
        <f t="shared" si="371"/>
        <v>0</v>
      </c>
      <c r="AW1150" s="304">
        <f t="shared" si="372"/>
        <v>0</v>
      </c>
      <c r="AX1150" s="304">
        <f t="shared" si="373"/>
        <v>0</v>
      </c>
      <c r="AY1150" s="304">
        <f t="shared" si="374"/>
        <v>0</v>
      </c>
      <c r="AZ1150" s="304">
        <f t="shared" si="375"/>
        <v>0</v>
      </c>
      <c r="BA1150" s="304">
        <f t="shared" si="376"/>
        <v>0</v>
      </c>
      <c r="BB1150" s="304">
        <f t="shared" si="377"/>
        <v>0</v>
      </c>
      <c r="BC1150" s="304">
        <f t="shared" si="378"/>
        <v>0</v>
      </c>
      <c r="BD1150" s="304">
        <f t="shared" si="379"/>
        <v>0</v>
      </c>
      <c r="BE1150" s="304">
        <f>IFERROR(IF(VLOOKUP($C1150,Listen!$A$2:$F$45,6,0)="Ja",BB1150-MAX(BC1150:BD1150),BB1150-BC1150),0)</f>
        <v>0</v>
      </c>
    </row>
    <row r="1151" spans="1:57" x14ac:dyDescent="0.25">
      <c r="A1151" s="320" t="str">
        <f>IF(AND(D1151&lt;&gt;0,C1151&lt;&gt;0,E1151&lt;&gt;0),IF(B1151&lt;&gt;0,CONCATENATE(B1151,"-AGr",VLOOKUP(C1151,Listen!$A$2:$D$45,4,FALSE),"-",D1151,"-",E1151,),CONCATENATE("AGr",VLOOKUP(C1151,Listen!$A$2:$D$45,4,FALSE),"-",D1151,"-",E1151)),"keine vollständige ID")</f>
        <v>keine vollständige ID</v>
      </c>
      <c r="B1151" s="301"/>
      <c r="C1151" s="287"/>
      <c r="D1151" s="34"/>
      <c r="E1151" s="306"/>
      <c r="F1151" s="116"/>
      <c r="G1151" s="17"/>
      <c r="H1151" s="17"/>
      <c r="I1151" s="17"/>
      <c r="J1151" s="17"/>
      <c r="K1151" s="17"/>
      <c r="L1151" s="17"/>
      <c r="M1151" s="17"/>
      <c r="N1151" s="17"/>
      <c r="O1151" s="116"/>
      <c r="P1151" s="117">
        <f>IF(D1151&gt;A_Stammdaten!$B$12,0,SUM(G1151,H1151,J1151,L1151:M1151)-SUM(I1151,K1151,N1151:O1151))</f>
        <v>0</v>
      </c>
      <c r="Q1151" s="17"/>
      <c r="R1151" s="17"/>
      <c r="S1151" s="17"/>
      <c r="T1151" s="17"/>
      <c r="U1151" s="62">
        <f t="shared" si="359"/>
        <v>0</v>
      </c>
      <c r="V1151" s="34"/>
      <c r="W1151" s="34"/>
      <c r="X1151" s="34"/>
      <c r="Y1151" s="34"/>
      <c r="Z1151" s="34"/>
      <c r="AA1151" s="63" t="str">
        <f t="shared" si="360"/>
        <v>-</v>
      </c>
      <c r="AB1151" s="63" t="str">
        <f t="shared" si="361"/>
        <v>-</v>
      </c>
      <c r="AC1151" s="63">
        <f>IF(ISBLANK($C1151),0,VLOOKUP($C1151,Listen!$A$2:$C$45,2,FALSE))</f>
        <v>0</v>
      </c>
      <c r="AD1151" s="63">
        <f>IF(ISBLANK($C1151),0,VLOOKUP($C1151,Listen!$A$2:$C$45,3,FALSE))</f>
        <v>0</v>
      </c>
      <c r="AE1151" s="49">
        <f t="shared" si="362"/>
        <v>0</v>
      </c>
      <c r="AF1151" s="49">
        <f t="shared" si="362"/>
        <v>0</v>
      </c>
      <c r="AG1151" s="49">
        <f>IFERROR(IF(OR($V1151&lt;&gt;"Ja",VLOOKUP($C1151,Listen!$A$2:$F$45,5,0)="Nein",D1151&lt;IF(C1151="LNG Anbindungsanlagen gemäß separater Festlegung",2022,2023)),$AC1151,$AA1151),0)</f>
        <v>0</v>
      </c>
      <c r="AH1151" s="49">
        <f>IFERROR(IF(OR($V1151&lt;&gt;"Ja",VLOOKUP($C1151,Listen!$A$2:$F$45,5,0)="Nein",D1151&lt;IF(C1151="LNG Anbindungsanlagen gemäß separater Festlegung",2022,2023)),$AC1151,$AA1151),0)</f>
        <v>0</v>
      </c>
      <c r="AI1151" s="49">
        <f>IFERROR(IF(OR($W1151&lt;&gt;"Ja",VLOOKUP($C1151,Listen!$A$2:$F$45,6,0)="Nein"),$AC1151,$AB1151),0)</f>
        <v>0</v>
      </c>
      <c r="AJ1151" s="49">
        <f>IFERROR(IF(OR($W1151&lt;&gt;"Ja",VLOOKUP($C1151,Listen!$A$2:$F$45,6,0)="Nein"),$AC1151,$AB1151),0)</f>
        <v>0</v>
      </c>
      <c r="AK1151" s="49">
        <f>IFERROR(IF(OR($W1151&lt;&gt;"Ja",VLOOKUP($C1151,Listen!$A$2:$F$45,6,0)="Nein"),$AC1151,$AB1151),0)</f>
        <v>0</v>
      </c>
      <c r="AL1151" s="51">
        <f t="shared" si="363"/>
        <v>0</v>
      </c>
      <c r="AM1151" s="296">
        <f>IFERROR(IF(VLOOKUP($C1151,Listen!$A$2:$F$45,6,0)="Ja",MAX(BC1151:BD1151),D_SAV!$BC1151),0)</f>
        <v>0</v>
      </c>
      <c r="AN1151" s="51">
        <f t="shared" si="364"/>
        <v>0</v>
      </c>
      <c r="AP1151" s="304">
        <f t="shared" si="365"/>
        <v>0</v>
      </c>
      <c r="AQ1151" s="304">
        <f t="shared" si="366"/>
        <v>0</v>
      </c>
      <c r="AR1151" s="304">
        <f t="shared" si="367"/>
        <v>0</v>
      </c>
      <c r="AS1151" s="304">
        <f t="shared" si="368"/>
        <v>0</v>
      </c>
      <c r="AT1151" s="304">
        <f t="shared" si="369"/>
        <v>0</v>
      </c>
      <c r="AU1151" s="304">
        <f t="shared" si="370"/>
        <v>0</v>
      </c>
      <c r="AV1151" s="304">
        <f t="shared" si="371"/>
        <v>0</v>
      </c>
      <c r="AW1151" s="304">
        <f t="shared" si="372"/>
        <v>0</v>
      </c>
      <c r="AX1151" s="304">
        <f t="shared" si="373"/>
        <v>0</v>
      </c>
      <c r="AY1151" s="304">
        <f t="shared" si="374"/>
        <v>0</v>
      </c>
      <c r="AZ1151" s="304">
        <f t="shared" si="375"/>
        <v>0</v>
      </c>
      <c r="BA1151" s="304">
        <f t="shared" si="376"/>
        <v>0</v>
      </c>
      <c r="BB1151" s="304">
        <f t="shared" si="377"/>
        <v>0</v>
      </c>
      <c r="BC1151" s="304">
        <f t="shared" si="378"/>
        <v>0</v>
      </c>
      <c r="BD1151" s="304">
        <f t="shared" si="379"/>
        <v>0</v>
      </c>
      <c r="BE1151" s="304">
        <f>IFERROR(IF(VLOOKUP($C1151,Listen!$A$2:$F$45,6,0)="Ja",BB1151-MAX(BC1151:BD1151),BB1151-BC1151),0)</f>
        <v>0</v>
      </c>
    </row>
    <row r="1152" spans="1:57" x14ac:dyDescent="0.25">
      <c r="A1152" s="320" t="str">
        <f>IF(AND(D1152&lt;&gt;0,C1152&lt;&gt;0,E1152&lt;&gt;0),IF(B1152&lt;&gt;0,CONCATENATE(B1152,"-AGr",VLOOKUP(C1152,Listen!$A$2:$D$45,4,FALSE),"-",D1152,"-",E1152,),CONCATENATE("AGr",VLOOKUP(C1152,Listen!$A$2:$D$45,4,FALSE),"-",D1152,"-",E1152)),"keine vollständige ID")</f>
        <v>keine vollständige ID</v>
      </c>
      <c r="B1152" s="301"/>
      <c r="C1152" s="287"/>
      <c r="D1152" s="34"/>
      <c r="E1152" s="306"/>
      <c r="F1152" s="116"/>
      <c r="G1152" s="17"/>
      <c r="H1152" s="17"/>
      <c r="I1152" s="17"/>
      <c r="J1152" s="17"/>
      <c r="K1152" s="17"/>
      <c r="L1152" s="17"/>
      <c r="M1152" s="17"/>
      <c r="N1152" s="17"/>
      <c r="O1152" s="116"/>
      <c r="P1152" s="117">
        <f>IF(D1152&gt;A_Stammdaten!$B$12,0,SUM(G1152,H1152,J1152,L1152:M1152)-SUM(I1152,K1152,N1152:O1152))</f>
        <v>0</v>
      </c>
      <c r="Q1152" s="17"/>
      <c r="R1152" s="17"/>
      <c r="S1152" s="17"/>
      <c r="T1152" s="17"/>
      <c r="U1152" s="62">
        <f t="shared" si="359"/>
        <v>0</v>
      </c>
      <c r="V1152" s="34"/>
      <c r="W1152" s="34"/>
      <c r="X1152" s="34"/>
      <c r="Y1152" s="34"/>
      <c r="Z1152" s="34"/>
      <c r="AA1152" s="63" t="str">
        <f t="shared" si="360"/>
        <v>-</v>
      </c>
      <c r="AB1152" s="63" t="str">
        <f t="shared" si="361"/>
        <v>-</v>
      </c>
      <c r="AC1152" s="63">
        <f>IF(ISBLANK($C1152),0,VLOOKUP($C1152,Listen!$A$2:$C$45,2,FALSE))</f>
        <v>0</v>
      </c>
      <c r="AD1152" s="63">
        <f>IF(ISBLANK($C1152),0,VLOOKUP($C1152,Listen!$A$2:$C$45,3,FALSE))</f>
        <v>0</v>
      </c>
      <c r="AE1152" s="49">
        <f t="shared" si="362"/>
        <v>0</v>
      </c>
      <c r="AF1152" s="49">
        <f t="shared" si="362"/>
        <v>0</v>
      </c>
      <c r="AG1152" s="49">
        <f>IFERROR(IF(OR($V1152&lt;&gt;"Ja",VLOOKUP($C1152,Listen!$A$2:$F$45,5,0)="Nein",D1152&lt;IF(C1152="LNG Anbindungsanlagen gemäß separater Festlegung",2022,2023)),$AC1152,$AA1152),0)</f>
        <v>0</v>
      </c>
      <c r="AH1152" s="49">
        <f>IFERROR(IF(OR($V1152&lt;&gt;"Ja",VLOOKUP($C1152,Listen!$A$2:$F$45,5,0)="Nein",D1152&lt;IF(C1152="LNG Anbindungsanlagen gemäß separater Festlegung",2022,2023)),$AC1152,$AA1152),0)</f>
        <v>0</v>
      </c>
      <c r="AI1152" s="49">
        <f>IFERROR(IF(OR($W1152&lt;&gt;"Ja",VLOOKUP($C1152,Listen!$A$2:$F$45,6,0)="Nein"),$AC1152,$AB1152),0)</f>
        <v>0</v>
      </c>
      <c r="AJ1152" s="49">
        <f>IFERROR(IF(OR($W1152&lt;&gt;"Ja",VLOOKUP($C1152,Listen!$A$2:$F$45,6,0)="Nein"),$AC1152,$AB1152),0)</f>
        <v>0</v>
      </c>
      <c r="AK1152" s="49">
        <f>IFERROR(IF(OR($W1152&lt;&gt;"Ja",VLOOKUP($C1152,Listen!$A$2:$F$45,6,0)="Nein"),$AC1152,$AB1152),0)</f>
        <v>0</v>
      </c>
      <c r="AL1152" s="51">
        <f t="shared" si="363"/>
        <v>0</v>
      </c>
      <c r="AM1152" s="296">
        <f>IFERROR(IF(VLOOKUP($C1152,Listen!$A$2:$F$45,6,0)="Ja",MAX(BC1152:BD1152),D_SAV!$BC1152),0)</f>
        <v>0</v>
      </c>
      <c r="AN1152" s="51">
        <f t="shared" si="364"/>
        <v>0</v>
      </c>
      <c r="AP1152" s="304">
        <f t="shared" si="365"/>
        <v>0</v>
      </c>
      <c r="AQ1152" s="304">
        <f t="shared" si="366"/>
        <v>0</v>
      </c>
      <c r="AR1152" s="304">
        <f t="shared" si="367"/>
        <v>0</v>
      </c>
      <c r="AS1152" s="304">
        <f t="shared" si="368"/>
        <v>0</v>
      </c>
      <c r="AT1152" s="304">
        <f t="shared" si="369"/>
        <v>0</v>
      </c>
      <c r="AU1152" s="304">
        <f t="shared" si="370"/>
        <v>0</v>
      </c>
      <c r="AV1152" s="304">
        <f t="shared" si="371"/>
        <v>0</v>
      </c>
      <c r="AW1152" s="304">
        <f t="shared" si="372"/>
        <v>0</v>
      </c>
      <c r="AX1152" s="304">
        <f t="shared" si="373"/>
        <v>0</v>
      </c>
      <c r="AY1152" s="304">
        <f t="shared" si="374"/>
        <v>0</v>
      </c>
      <c r="AZ1152" s="304">
        <f t="shared" si="375"/>
        <v>0</v>
      </c>
      <c r="BA1152" s="304">
        <f t="shared" si="376"/>
        <v>0</v>
      </c>
      <c r="BB1152" s="304">
        <f t="shared" si="377"/>
        <v>0</v>
      </c>
      <c r="BC1152" s="304">
        <f t="shared" si="378"/>
        <v>0</v>
      </c>
      <c r="BD1152" s="304">
        <f t="shared" si="379"/>
        <v>0</v>
      </c>
      <c r="BE1152" s="304">
        <f>IFERROR(IF(VLOOKUP($C1152,Listen!$A$2:$F$45,6,0)="Ja",BB1152-MAX(BC1152:BD1152),BB1152-BC1152),0)</f>
        <v>0</v>
      </c>
    </row>
    <row r="1153" spans="1:57" x14ac:dyDescent="0.25">
      <c r="A1153" s="320" t="str">
        <f>IF(AND(D1153&lt;&gt;0,C1153&lt;&gt;0,E1153&lt;&gt;0),IF(B1153&lt;&gt;0,CONCATENATE(B1153,"-AGr",VLOOKUP(C1153,Listen!$A$2:$D$45,4,FALSE),"-",D1153,"-",E1153,),CONCATENATE("AGr",VLOOKUP(C1153,Listen!$A$2:$D$45,4,FALSE),"-",D1153,"-",E1153)),"keine vollständige ID")</f>
        <v>keine vollständige ID</v>
      </c>
      <c r="B1153" s="301"/>
      <c r="C1153" s="287"/>
      <c r="D1153" s="34"/>
      <c r="E1153" s="306"/>
      <c r="F1153" s="116"/>
      <c r="G1153" s="17"/>
      <c r="H1153" s="17"/>
      <c r="I1153" s="17"/>
      <c r="J1153" s="17"/>
      <c r="K1153" s="17"/>
      <c r="L1153" s="17"/>
      <c r="M1153" s="17"/>
      <c r="N1153" s="17"/>
      <c r="O1153" s="116"/>
      <c r="P1153" s="117">
        <f>IF(D1153&gt;A_Stammdaten!$B$12,0,SUM(G1153,H1153,J1153,L1153:M1153)-SUM(I1153,K1153,N1153:O1153))</f>
        <v>0</v>
      </c>
      <c r="Q1153" s="17"/>
      <c r="R1153" s="17"/>
      <c r="S1153" s="17"/>
      <c r="T1153" s="17"/>
      <c r="U1153" s="62">
        <f t="shared" si="359"/>
        <v>0</v>
      </c>
      <c r="V1153" s="34"/>
      <c r="W1153" s="34"/>
      <c r="X1153" s="34"/>
      <c r="Y1153" s="34"/>
      <c r="Z1153" s="34"/>
      <c r="AA1153" s="63" t="str">
        <f t="shared" si="360"/>
        <v>-</v>
      </c>
      <c r="AB1153" s="63" t="str">
        <f t="shared" si="361"/>
        <v>-</v>
      </c>
      <c r="AC1153" s="63">
        <f>IF(ISBLANK($C1153),0,VLOOKUP($C1153,Listen!$A$2:$C$45,2,FALSE))</f>
        <v>0</v>
      </c>
      <c r="AD1153" s="63">
        <f>IF(ISBLANK($C1153),0,VLOOKUP($C1153,Listen!$A$2:$C$45,3,FALSE))</f>
        <v>0</v>
      </c>
      <c r="AE1153" s="49">
        <f t="shared" si="362"/>
        <v>0</v>
      </c>
      <c r="AF1153" s="49">
        <f t="shared" si="362"/>
        <v>0</v>
      </c>
      <c r="AG1153" s="49">
        <f>IFERROR(IF(OR($V1153&lt;&gt;"Ja",VLOOKUP($C1153,Listen!$A$2:$F$45,5,0)="Nein",D1153&lt;IF(C1153="LNG Anbindungsanlagen gemäß separater Festlegung",2022,2023)),$AC1153,$AA1153),0)</f>
        <v>0</v>
      </c>
      <c r="AH1153" s="49">
        <f>IFERROR(IF(OR($V1153&lt;&gt;"Ja",VLOOKUP($C1153,Listen!$A$2:$F$45,5,0)="Nein",D1153&lt;IF(C1153="LNG Anbindungsanlagen gemäß separater Festlegung",2022,2023)),$AC1153,$AA1153),0)</f>
        <v>0</v>
      </c>
      <c r="AI1153" s="49">
        <f>IFERROR(IF(OR($W1153&lt;&gt;"Ja",VLOOKUP($C1153,Listen!$A$2:$F$45,6,0)="Nein"),$AC1153,$AB1153),0)</f>
        <v>0</v>
      </c>
      <c r="AJ1153" s="49">
        <f>IFERROR(IF(OR($W1153&lt;&gt;"Ja",VLOOKUP($C1153,Listen!$A$2:$F$45,6,0)="Nein"),$AC1153,$AB1153),0)</f>
        <v>0</v>
      </c>
      <c r="AK1153" s="49">
        <f>IFERROR(IF(OR($W1153&lt;&gt;"Ja",VLOOKUP($C1153,Listen!$A$2:$F$45,6,0)="Nein"),$AC1153,$AB1153),0)</f>
        <v>0</v>
      </c>
      <c r="AL1153" s="51">
        <f t="shared" si="363"/>
        <v>0</v>
      </c>
      <c r="AM1153" s="296">
        <f>IFERROR(IF(VLOOKUP($C1153,Listen!$A$2:$F$45,6,0)="Ja",MAX(BC1153:BD1153),D_SAV!$BC1153),0)</f>
        <v>0</v>
      </c>
      <c r="AN1153" s="51">
        <f t="shared" si="364"/>
        <v>0</v>
      </c>
      <c r="AP1153" s="304">
        <f t="shared" si="365"/>
        <v>0</v>
      </c>
      <c r="AQ1153" s="304">
        <f t="shared" si="366"/>
        <v>0</v>
      </c>
      <c r="AR1153" s="304">
        <f t="shared" si="367"/>
        <v>0</v>
      </c>
      <c r="AS1153" s="304">
        <f t="shared" si="368"/>
        <v>0</v>
      </c>
      <c r="AT1153" s="304">
        <f t="shared" si="369"/>
        <v>0</v>
      </c>
      <c r="AU1153" s="304">
        <f t="shared" si="370"/>
        <v>0</v>
      </c>
      <c r="AV1153" s="304">
        <f t="shared" si="371"/>
        <v>0</v>
      </c>
      <c r="AW1153" s="304">
        <f t="shared" si="372"/>
        <v>0</v>
      </c>
      <c r="AX1153" s="304">
        <f t="shared" si="373"/>
        <v>0</v>
      </c>
      <c r="AY1153" s="304">
        <f t="shared" si="374"/>
        <v>0</v>
      </c>
      <c r="AZ1153" s="304">
        <f t="shared" si="375"/>
        <v>0</v>
      </c>
      <c r="BA1153" s="304">
        <f t="shared" si="376"/>
        <v>0</v>
      </c>
      <c r="BB1153" s="304">
        <f t="shared" si="377"/>
        <v>0</v>
      </c>
      <c r="BC1153" s="304">
        <f t="shared" si="378"/>
        <v>0</v>
      </c>
      <c r="BD1153" s="304">
        <f t="shared" si="379"/>
        <v>0</v>
      </c>
      <c r="BE1153" s="304">
        <f>IFERROR(IF(VLOOKUP($C1153,Listen!$A$2:$F$45,6,0)="Ja",BB1153-MAX(BC1153:BD1153),BB1153-BC1153),0)</f>
        <v>0</v>
      </c>
    </row>
    <row r="1154" spans="1:57" x14ac:dyDescent="0.25">
      <c r="A1154" s="320" t="str">
        <f>IF(AND(D1154&lt;&gt;0,C1154&lt;&gt;0,E1154&lt;&gt;0),IF(B1154&lt;&gt;0,CONCATENATE(B1154,"-AGr",VLOOKUP(C1154,Listen!$A$2:$D$45,4,FALSE),"-",D1154,"-",E1154,),CONCATENATE("AGr",VLOOKUP(C1154,Listen!$A$2:$D$45,4,FALSE),"-",D1154,"-",E1154)),"keine vollständige ID")</f>
        <v>keine vollständige ID</v>
      </c>
      <c r="B1154" s="301"/>
      <c r="C1154" s="287"/>
      <c r="D1154" s="34"/>
      <c r="E1154" s="306"/>
      <c r="F1154" s="116"/>
      <c r="G1154" s="17"/>
      <c r="H1154" s="17"/>
      <c r="I1154" s="17"/>
      <c r="J1154" s="17"/>
      <c r="K1154" s="17"/>
      <c r="L1154" s="17"/>
      <c r="M1154" s="17"/>
      <c r="N1154" s="17"/>
      <c r="O1154" s="116"/>
      <c r="P1154" s="117">
        <f>IF(D1154&gt;A_Stammdaten!$B$12,0,SUM(G1154,H1154,J1154,L1154:M1154)-SUM(I1154,K1154,N1154:O1154))</f>
        <v>0</v>
      </c>
      <c r="Q1154" s="17"/>
      <c r="R1154" s="17"/>
      <c r="S1154" s="17"/>
      <c r="T1154" s="17"/>
      <c r="U1154" s="62">
        <f t="shared" si="359"/>
        <v>0</v>
      </c>
      <c r="V1154" s="34"/>
      <c r="W1154" s="34"/>
      <c r="X1154" s="34"/>
      <c r="Y1154" s="34"/>
      <c r="Z1154" s="34"/>
      <c r="AA1154" s="63" t="str">
        <f t="shared" si="360"/>
        <v>-</v>
      </c>
      <c r="AB1154" s="63" t="str">
        <f t="shared" si="361"/>
        <v>-</v>
      </c>
      <c r="AC1154" s="63">
        <f>IF(ISBLANK($C1154),0,VLOOKUP($C1154,Listen!$A$2:$C$45,2,FALSE))</f>
        <v>0</v>
      </c>
      <c r="AD1154" s="63">
        <f>IF(ISBLANK($C1154),0,VLOOKUP($C1154,Listen!$A$2:$C$45,3,FALSE))</f>
        <v>0</v>
      </c>
      <c r="AE1154" s="49">
        <f t="shared" si="362"/>
        <v>0</v>
      </c>
      <c r="AF1154" s="49">
        <f t="shared" si="362"/>
        <v>0</v>
      </c>
      <c r="AG1154" s="49">
        <f>IFERROR(IF(OR($V1154&lt;&gt;"Ja",VLOOKUP($C1154,Listen!$A$2:$F$45,5,0)="Nein",D1154&lt;IF(C1154="LNG Anbindungsanlagen gemäß separater Festlegung",2022,2023)),$AC1154,$AA1154),0)</f>
        <v>0</v>
      </c>
      <c r="AH1154" s="49">
        <f>IFERROR(IF(OR($V1154&lt;&gt;"Ja",VLOOKUP($C1154,Listen!$A$2:$F$45,5,0)="Nein",D1154&lt;IF(C1154="LNG Anbindungsanlagen gemäß separater Festlegung",2022,2023)),$AC1154,$AA1154),0)</f>
        <v>0</v>
      </c>
      <c r="AI1154" s="49">
        <f>IFERROR(IF(OR($W1154&lt;&gt;"Ja",VLOOKUP($C1154,Listen!$A$2:$F$45,6,0)="Nein"),$AC1154,$AB1154),0)</f>
        <v>0</v>
      </c>
      <c r="AJ1154" s="49">
        <f>IFERROR(IF(OR($W1154&lt;&gt;"Ja",VLOOKUP($C1154,Listen!$A$2:$F$45,6,0)="Nein"),$AC1154,$AB1154),0)</f>
        <v>0</v>
      </c>
      <c r="AK1154" s="49">
        <f>IFERROR(IF(OR($W1154&lt;&gt;"Ja",VLOOKUP($C1154,Listen!$A$2:$F$45,6,0)="Nein"),$AC1154,$AB1154),0)</f>
        <v>0</v>
      </c>
      <c r="AL1154" s="51">
        <f t="shared" si="363"/>
        <v>0</v>
      </c>
      <c r="AM1154" s="296">
        <f>IFERROR(IF(VLOOKUP($C1154,Listen!$A$2:$F$45,6,0)="Ja",MAX(BC1154:BD1154),D_SAV!$BC1154),0)</f>
        <v>0</v>
      </c>
      <c r="AN1154" s="51">
        <f t="shared" si="364"/>
        <v>0</v>
      </c>
      <c r="AP1154" s="304">
        <f t="shared" si="365"/>
        <v>0</v>
      </c>
      <c r="AQ1154" s="304">
        <f t="shared" si="366"/>
        <v>0</v>
      </c>
      <c r="AR1154" s="304">
        <f t="shared" si="367"/>
        <v>0</v>
      </c>
      <c r="AS1154" s="304">
        <f t="shared" si="368"/>
        <v>0</v>
      </c>
      <c r="AT1154" s="304">
        <f t="shared" si="369"/>
        <v>0</v>
      </c>
      <c r="AU1154" s="304">
        <f t="shared" si="370"/>
        <v>0</v>
      </c>
      <c r="AV1154" s="304">
        <f t="shared" si="371"/>
        <v>0</v>
      </c>
      <c r="AW1154" s="304">
        <f t="shared" si="372"/>
        <v>0</v>
      </c>
      <c r="AX1154" s="304">
        <f t="shared" si="373"/>
        <v>0</v>
      </c>
      <c r="AY1154" s="304">
        <f t="shared" si="374"/>
        <v>0</v>
      </c>
      <c r="AZ1154" s="304">
        <f t="shared" si="375"/>
        <v>0</v>
      </c>
      <c r="BA1154" s="304">
        <f t="shared" si="376"/>
        <v>0</v>
      </c>
      <c r="BB1154" s="304">
        <f t="shared" si="377"/>
        <v>0</v>
      </c>
      <c r="BC1154" s="304">
        <f t="shared" si="378"/>
        <v>0</v>
      </c>
      <c r="BD1154" s="304">
        <f t="shared" si="379"/>
        <v>0</v>
      </c>
      <c r="BE1154" s="304">
        <f>IFERROR(IF(VLOOKUP($C1154,Listen!$A$2:$F$45,6,0)="Ja",BB1154-MAX(BC1154:BD1154),BB1154-BC1154),0)</f>
        <v>0</v>
      </c>
    </row>
    <row r="1155" spans="1:57" x14ac:dyDescent="0.25">
      <c r="A1155" s="320" t="str">
        <f>IF(AND(D1155&lt;&gt;0,C1155&lt;&gt;0,E1155&lt;&gt;0),IF(B1155&lt;&gt;0,CONCATENATE(B1155,"-AGr",VLOOKUP(C1155,Listen!$A$2:$D$45,4,FALSE),"-",D1155,"-",E1155,),CONCATENATE("AGr",VLOOKUP(C1155,Listen!$A$2:$D$45,4,FALSE),"-",D1155,"-",E1155)),"keine vollständige ID")</f>
        <v>keine vollständige ID</v>
      </c>
      <c r="B1155" s="301"/>
      <c r="C1155" s="287"/>
      <c r="D1155" s="34"/>
      <c r="E1155" s="306"/>
      <c r="F1155" s="116"/>
      <c r="G1155" s="17"/>
      <c r="H1155" s="17"/>
      <c r="I1155" s="17"/>
      <c r="J1155" s="17"/>
      <c r="K1155" s="17"/>
      <c r="L1155" s="17"/>
      <c r="M1155" s="17"/>
      <c r="N1155" s="17"/>
      <c r="O1155" s="116"/>
      <c r="P1155" s="117">
        <f>IF(D1155&gt;A_Stammdaten!$B$12,0,SUM(G1155,H1155,J1155,L1155:M1155)-SUM(I1155,K1155,N1155:O1155))</f>
        <v>0</v>
      </c>
      <c r="Q1155" s="17"/>
      <c r="R1155" s="17"/>
      <c r="S1155" s="17"/>
      <c r="T1155" s="17"/>
      <c r="U1155" s="62">
        <f t="shared" si="359"/>
        <v>0</v>
      </c>
      <c r="V1155" s="34"/>
      <c r="W1155" s="34"/>
      <c r="X1155" s="34"/>
      <c r="Y1155" s="34"/>
      <c r="Z1155" s="34"/>
      <c r="AA1155" s="63" t="str">
        <f t="shared" si="360"/>
        <v>-</v>
      </c>
      <c r="AB1155" s="63" t="str">
        <f t="shared" si="361"/>
        <v>-</v>
      </c>
      <c r="AC1155" s="63">
        <f>IF(ISBLANK($C1155),0,VLOOKUP($C1155,Listen!$A$2:$C$45,2,FALSE))</f>
        <v>0</v>
      </c>
      <c r="AD1155" s="63">
        <f>IF(ISBLANK($C1155),0,VLOOKUP($C1155,Listen!$A$2:$C$45,3,FALSE))</f>
        <v>0</v>
      </c>
      <c r="AE1155" s="49">
        <f t="shared" si="362"/>
        <v>0</v>
      </c>
      <c r="AF1155" s="49">
        <f t="shared" si="362"/>
        <v>0</v>
      </c>
      <c r="AG1155" s="49">
        <f>IFERROR(IF(OR($V1155&lt;&gt;"Ja",VLOOKUP($C1155,Listen!$A$2:$F$45,5,0)="Nein",D1155&lt;IF(C1155="LNG Anbindungsanlagen gemäß separater Festlegung",2022,2023)),$AC1155,$AA1155),0)</f>
        <v>0</v>
      </c>
      <c r="AH1155" s="49">
        <f>IFERROR(IF(OR($V1155&lt;&gt;"Ja",VLOOKUP($C1155,Listen!$A$2:$F$45,5,0)="Nein",D1155&lt;IF(C1155="LNG Anbindungsanlagen gemäß separater Festlegung",2022,2023)),$AC1155,$AA1155),0)</f>
        <v>0</v>
      </c>
      <c r="AI1155" s="49">
        <f>IFERROR(IF(OR($W1155&lt;&gt;"Ja",VLOOKUP($C1155,Listen!$A$2:$F$45,6,0)="Nein"),$AC1155,$AB1155),0)</f>
        <v>0</v>
      </c>
      <c r="AJ1155" s="49">
        <f>IFERROR(IF(OR($W1155&lt;&gt;"Ja",VLOOKUP($C1155,Listen!$A$2:$F$45,6,0)="Nein"),$AC1155,$AB1155),0)</f>
        <v>0</v>
      </c>
      <c r="AK1155" s="49">
        <f>IFERROR(IF(OR($W1155&lt;&gt;"Ja",VLOOKUP($C1155,Listen!$A$2:$F$45,6,0)="Nein"),$AC1155,$AB1155),0)</f>
        <v>0</v>
      </c>
      <c r="AL1155" s="51">
        <f t="shared" si="363"/>
        <v>0</v>
      </c>
      <c r="AM1155" s="296">
        <f>IFERROR(IF(VLOOKUP($C1155,Listen!$A$2:$F$45,6,0)="Ja",MAX(BC1155:BD1155),D_SAV!$BC1155),0)</f>
        <v>0</v>
      </c>
      <c r="AN1155" s="51">
        <f t="shared" si="364"/>
        <v>0</v>
      </c>
      <c r="AP1155" s="304">
        <f t="shared" si="365"/>
        <v>0</v>
      </c>
      <c r="AQ1155" s="304">
        <f t="shared" si="366"/>
        <v>0</v>
      </c>
      <c r="AR1155" s="304">
        <f t="shared" si="367"/>
        <v>0</v>
      </c>
      <c r="AS1155" s="304">
        <f t="shared" si="368"/>
        <v>0</v>
      </c>
      <c r="AT1155" s="304">
        <f t="shared" si="369"/>
        <v>0</v>
      </c>
      <c r="AU1155" s="304">
        <f t="shared" si="370"/>
        <v>0</v>
      </c>
      <c r="AV1155" s="304">
        <f t="shared" si="371"/>
        <v>0</v>
      </c>
      <c r="AW1155" s="304">
        <f t="shared" si="372"/>
        <v>0</v>
      </c>
      <c r="AX1155" s="304">
        <f t="shared" si="373"/>
        <v>0</v>
      </c>
      <c r="AY1155" s="304">
        <f t="shared" si="374"/>
        <v>0</v>
      </c>
      <c r="AZ1155" s="304">
        <f t="shared" si="375"/>
        <v>0</v>
      </c>
      <c r="BA1155" s="304">
        <f t="shared" si="376"/>
        <v>0</v>
      </c>
      <c r="BB1155" s="304">
        <f t="shared" si="377"/>
        <v>0</v>
      </c>
      <c r="BC1155" s="304">
        <f t="shared" si="378"/>
        <v>0</v>
      </c>
      <c r="BD1155" s="304">
        <f t="shared" si="379"/>
        <v>0</v>
      </c>
      <c r="BE1155" s="304">
        <f>IFERROR(IF(VLOOKUP($C1155,Listen!$A$2:$F$45,6,0)="Ja",BB1155-MAX(BC1155:BD1155),BB1155-BC1155),0)</f>
        <v>0</v>
      </c>
    </row>
    <row r="1156" spans="1:57" x14ac:dyDescent="0.25">
      <c r="A1156" s="320" t="str">
        <f>IF(AND(D1156&lt;&gt;0,C1156&lt;&gt;0,E1156&lt;&gt;0),IF(B1156&lt;&gt;0,CONCATENATE(B1156,"-AGr",VLOOKUP(C1156,Listen!$A$2:$D$45,4,FALSE),"-",D1156,"-",E1156,),CONCATENATE("AGr",VLOOKUP(C1156,Listen!$A$2:$D$45,4,FALSE),"-",D1156,"-",E1156)),"keine vollständige ID")</f>
        <v>keine vollständige ID</v>
      </c>
      <c r="B1156" s="301"/>
      <c r="C1156" s="287"/>
      <c r="D1156" s="34"/>
      <c r="E1156" s="306"/>
      <c r="F1156" s="116"/>
      <c r="G1156" s="17"/>
      <c r="H1156" s="17"/>
      <c r="I1156" s="17"/>
      <c r="J1156" s="17"/>
      <c r="K1156" s="17"/>
      <c r="L1156" s="17"/>
      <c r="M1156" s="17"/>
      <c r="N1156" s="17"/>
      <c r="O1156" s="116"/>
      <c r="P1156" s="117">
        <f>IF(D1156&gt;A_Stammdaten!$B$12,0,SUM(G1156,H1156,J1156,L1156:M1156)-SUM(I1156,K1156,N1156:O1156))</f>
        <v>0</v>
      </c>
      <c r="Q1156" s="17"/>
      <c r="R1156" s="17"/>
      <c r="S1156" s="17"/>
      <c r="T1156" s="17"/>
      <c r="U1156" s="62">
        <f t="shared" si="359"/>
        <v>0</v>
      </c>
      <c r="V1156" s="34"/>
      <c r="W1156" s="34"/>
      <c r="X1156" s="34"/>
      <c r="Y1156" s="34"/>
      <c r="Z1156" s="34"/>
      <c r="AA1156" s="63" t="str">
        <f t="shared" si="360"/>
        <v>-</v>
      </c>
      <c r="AB1156" s="63" t="str">
        <f t="shared" si="361"/>
        <v>-</v>
      </c>
      <c r="AC1156" s="63">
        <f>IF(ISBLANK($C1156),0,VLOOKUP($C1156,Listen!$A$2:$C$45,2,FALSE))</f>
        <v>0</v>
      </c>
      <c r="AD1156" s="63">
        <f>IF(ISBLANK($C1156),0,VLOOKUP($C1156,Listen!$A$2:$C$45,3,FALSE))</f>
        <v>0</v>
      </c>
      <c r="AE1156" s="49">
        <f t="shared" si="362"/>
        <v>0</v>
      </c>
      <c r="AF1156" s="49">
        <f t="shared" si="362"/>
        <v>0</v>
      </c>
      <c r="AG1156" s="49">
        <f>IFERROR(IF(OR($V1156&lt;&gt;"Ja",VLOOKUP($C1156,Listen!$A$2:$F$45,5,0)="Nein",D1156&lt;IF(C1156="LNG Anbindungsanlagen gemäß separater Festlegung",2022,2023)),$AC1156,$AA1156),0)</f>
        <v>0</v>
      </c>
      <c r="AH1156" s="49">
        <f>IFERROR(IF(OR($V1156&lt;&gt;"Ja",VLOOKUP($C1156,Listen!$A$2:$F$45,5,0)="Nein",D1156&lt;IF(C1156="LNG Anbindungsanlagen gemäß separater Festlegung",2022,2023)),$AC1156,$AA1156),0)</f>
        <v>0</v>
      </c>
      <c r="AI1156" s="49">
        <f>IFERROR(IF(OR($W1156&lt;&gt;"Ja",VLOOKUP($C1156,Listen!$A$2:$F$45,6,0)="Nein"),$AC1156,$AB1156),0)</f>
        <v>0</v>
      </c>
      <c r="AJ1156" s="49">
        <f>IFERROR(IF(OR($W1156&lt;&gt;"Ja",VLOOKUP($C1156,Listen!$A$2:$F$45,6,0)="Nein"),$AC1156,$AB1156),0)</f>
        <v>0</v>
      </c>
      <c r="AK1156" s="49">
        <f>IFERROR(IF(OR($W1156&lt;&gt;"Ja",VLOOKUP($C1156,Listen!$A$2:$F$45,6,0)="Nein"),$AC1156,$AB1156),0)</f>
        <v>0</v>
      </c>
      <c r="AL1156" s="51">
        <f t="shared" si="363"/>
        <v>0</v>
      </c>
      <c r="AM1156" s="296">
        <f>IFERROR(IF(VLOOKUP($C1156,Listen!$A$2:$F$45,6,0)="Ja",MAX(BC1156:BD1156),D_SAV!$BC1156),0)</f>
        <v>0</v>
      </c>
      <c r="AN1156" s="51">
        <f t="shared" si="364"/>
        <v>0</v>
      </c>
      <c r="AP1156" s="304">
        <f t="shared" si="365"/>
        <v>0</v>
      </c>
      <c r="AQ1156" s="304">
        <f t="shared" si="366"/>
        <v>0</v>
      </c>
      <c r="AR1156" s="304">
        <f t="shared" si="367"/>
        <v>0</v>
      </c>
      <c r="AS1156" s="304">
        <f t="shared" si="368"/>
        <v>0</v>
      </c>
      <c r="AT1156" s="304">
        <f t="shared" si="369"/>
        <v>0</v>
      </c>
      <c r="AU1156" s="304">
        <f t="shared" si="370"/>
        <v>0</v>
      </c>
      <c r="AV1156" s="304">
        <f t="shared" si="371"/>
        <v>0</v>
      </c>
      <c r="AW1156" s="304">
        <f t="shared" si="372"/>
        <v>0</v>
      </c>
      <c r="AX1156" s="304">
        <f t="shared" si="373"/>
        <v>0</v>
      </c>
      <c r="AY1156" s="304">
        <f t="shared" si="374"/>
        <v>0</v>
      </c>
      <c r="AZ1156" s="304">
        <f t="shared" si="375"/>
        <v>0</v>
      </c>
      <c r="BA1156" s="304">
        <f t="shared" si="376"/>
        <v>0</v>
      </c>
      <c r="BB1156" s="304">
        <f t="shared" si="377"/>
        <v>0</v>
      </c>
      <c r="BC1156" s="304">
        <f t="shared" si="378"/>
        <v>0</v>
      </c>
      <c r="BD1156" s="304">
        <f t="shared" si="379"/>
        <v>0</v>
      </c>
      <c r="BE1156" s="304">
        <f>IFERROR(IF(VLOOKUP($C1156,Listen!$A$2:$F$45,6,0)="Ja",BB1156-MAX(BC1156:BD1156),BB1156-BC1156),0)</f>
        <v>0</v>
      </c>
    </row>
    <row r="1157" spans="1:57" x14ac:dyDescent="0.25">
      <c r="A1157" s="320" t="str">
        <f>IF(AND(D1157&lt;&gt;0,C1157&lt;&gt;0,E1157&lt;&gt;0),IF(B1157&lt;&gt;0,CONCATENATE(B1157,"-AGr",VLOOKUP(C1157,Listen!$A$2:$D$45,4,FALSE),"-",D1157,"-",E1157,),CONCATENATE("AGr",VLOOKUP(C1157,Listen!$A$2:$D$45,4,FALSE),"-",D1157,"-",E1157)),"keine vollständige ID")</f>
        <v>keine vollständige ID</v>
      </c>
      <c r="B1157" s="301"/>
      <c r="C1157" s="287"/>
      <c r="D1157" s="34"/>
      <c r="E1157" s="306"/>
      <c r="F1157" s="116"/>
      <c r="G1157" s="17"/>
      <c r="H1157" s="17"/>
      <c r="I1157" s="17"/>
      <c r="J1157" s="17"/>
      <c r="K1157" s="17"/>
      <c r="L1157" s="17"/>
      <c r="M1157" s="17"/>
      <c r="N1157" s="17"/>
      <c r="O1157" s="116"/>
      <c r="P1157" s="117">
        <f>IF(D1157&gt;A_Stammdaten!$B$12,0,SUM(G1157,H1157,J1157,L1157:M1157)-SUM(I1157,K1157,N1157:O1157))</f>
        <v>0</v>
      </c>
      <c r="Q1157" s="17"/>
      <c r="R1157" s="17"/>
      <c r="S1157" s="17"/>
      <c r="T1157" s="17"/>
      <c r="U1157" s="62">
        <f t="shared" si="359"/>
        <v>0</v>
      </c>
      <c r="V1157" s="34"/>
      <c r="W1157" s="34"/>
      <c r="X1157" s="34"/>
      <c r="Y1157" s="34"/>
      <c r="Z1157" s="34"/>
      <c r="AA1157" s="63" t="str">
        <f t="shared" si="360"/>
        <v>-</v>
      </c>
      <c r="AB1157" s="63" t="str">
        <f t="shared" si="361"/>
        <v>-</v>
      </c>
      <c r="AC1157" s="63">
        <f>IF(ISBLANK($C1157),0,VLOOKUP($C1157,Listen!$A$2:$C$45,2,FALSE))</f>
        <v>0</v>
      </c>
      <c r="AD1157" s="63">
        <f>IF(ISBLANK($C1157),0,VLOOKUP($C1157,Listen!$A$2:$C$45,3,FALSE))</f>
        <v>0</v>
      </c>
      <c r="AE1157" s="49">
        <f t="shared" si="362"/>
        <v>0</v>
      </c>
      <c r="AF1157" s="49">
        <f t="shared" si="362"/>
        <v>0</v>
      </c>
      <c r="AG1157" s="49">
        <f>IFERROR(IF(OR($V1157&lt;&gt;"Ja",VLOOKUP($C1157,Listen!$A$2:$F$45,5,0)="Nein",D1157&lt;IF(C1157="LNG Anbindungsanlagen gemäß separater Festlegung",2022,2023)),$AC1157,$AA1157),0)</f>
        <v>0</v>
      </c>
      <c r="AH1157" s="49">
        <f>IFERROR(IF(OR($V1157&lt;&gt;"Ja",VLOOKUP($C1157,Listen!$A$2:$F$45,5,0)="Nein",D1157&lt;IF(C1157="LNG Anbindungsanlagen gemäß separater Festlegung",2022,2023)),$AC1157,$AA1157),0)</f>
        <v>0</v>
      </c>
      <c r="AI1157" s="49">
        <f>IFERROR(IF(OR($W1157&lt;&gt;"Ja",VLOOKUP($C1157,Listen!$A$2:$F$45,6,0)="Nein"),$AC1157,$AB1157),0)</f>
        <v>0</v>
      </c>
      <c r="AJ1157" s="49">
        <f>IFERROR(IF(OR($W1157&lt;&gt;"Ja",VLOOKUP($C1157,Listen!$A$2:$F$45,6,0)="Nein"),$AC1157,$AB1157),0)</f>
        <v>0</v>
      </c>
      <c r="AK1157" s="49">
        <f>IFERROR(IF(OR($W1157&lt;&gt;"Ja",VLOOKUP($C1157,Listen!$A$2:$F$45,6,0)="Nein"),$AC1157,$AB1157),0)</f>
        <v>0</v>
      </c>
      <c r="AL1157" s="51">
        <f t="shared" si="363"/>
        <v>0</v>
      </c>
      <c r="AM1157" s="296">
        <f>IFERROR(IF(VLOOKUP($C1157,Listen!$A$2:$F$45,6,0)="Ja",MAX(BC1157:BD1157),D_SAV!$BC1157),0)</f>
        <v>0</v>
      </c>
      <c r="AN1157" s="51">
        <f t="shared" si="364"/>
        <v>0</v>
      </c>
      <c r="AP1157" s="304">
        <f t="shared" si="365"/>
        <v>0</v>
      </c>
      <c r="AQ1157" s="304">
        <f t="shared" si="366"/>
        <v>0</v>
      </c>
      <c r="AR1157" s="304">
        <f t="shared" si="367"/>
        <v>0</v>
      </c>
      <c r="AS1157" s="304">
        <f t="shared" si="368"/>
        <v>0</v>
      </c>
      <c r="AT1157" s="304">
        <f t="shared" si="369"/>
        <v>0</v>
      </c>
      <c r="AU1157" s="304">
        <f t="shared" si="370"/>
        <v>0</v>
      </c>
      <c r="AV1157" s="304">
        <f t="shared" si="371"/>
        <v>0</v>
      </c>
      <c r="AW1157" s="304">
        <f t="shared" si="372"/>
        <v>0</v>
      </c>
      <c r="AX1157" s="304">
        <f t="shared" si="373"/>
        <v>0</v>
      </c>
      <c r="AY1157" s="304">
        <f t="shared" si="374"/>
        <v>0</v>
      </c>
      <c r="AZ1157" s="304">
        <f t="shared" si="375"/>
        <v>0</v>
      </c>
      <c r="BA1157" s="304">
        <f t="shared" si="376"/>
        <v>0</v>
      </c>
      <c r="BB1157" s="304">
        <f t="shared" si="377"/>
        <v>0</v>
      </c>
      <c r="BC1157" s="304">
        <f t="shared" si="378"/>
        <v>0</v>
      </c>
      <c r="BD1157" s="304">
        <f t="shared" si="379"/>
        <v>0</v>
      </c>
      <c r="BE1157" s="304">
        <f>IFERROR(IF(VLOOKUP($C1157,Listen!$A$2:$F$45,6,0)="Ja",BB1157-MAX(BC1157:BD1157),BB1157-BC1157),0)</f>
        <v>0</v>
      </c>
    </row>
    <row r="1158" spans="1:57" x14ac:dyDescent="0.25">
      <c r="A1158" s="320" t="str">
        <f>IF(AND(D1158&lt;&gt;0,C1158&lt;&gt;0,E1158&lt;&gt;0),IF(B1158&lt;&gt;0,CONCATENATE(B1158,"-AGr",VLOOKUP(C1158,Listen!$A$2:$D$45,4,FALSE),"-",D1158,"-",E1158,),CONCATENATE("AGr",VLOOKUP(C1158,Listen!$A$2:$D$45,4,FALSE),"-",D1158,"-",E1158)),"keine vollständige ID")</f>
        <v>keine vollständige ID</v>
      </c>
      <c r="B1158" s="301"/>
      <c r="C1158" s="287"/>
      <c r="D1158" s="34"/>
      <c r="E1158" s="306"/>
      <c r="F1158" s="116"/>
      <c r="G1158" s="17"/>
      <c r="H1158" s="17"/>
      <c r="I1158" s="17"/>
      <c r="J1158" s="17"/>
      <c r="K1158" s="17"/>
      <c r="L1158" s="17"/>
      <c r="M1158" s="17"/>
      <c r="N1158" s="17"/>
      <c r="O1158" s="116"/>
      <c r="P1158" s="117">
        <f>IF(D1158&gt;A_Stammdaten!$B$12,0,SUM(G1158,H1158,J1158,L1158:M1158)-SUM(I1158,K1158,N1158:O1158))</f>
        <v>0</v>
      </c>
      <c r="Q1158" s="17"/>
      <c r="R1158" s="17"/>
      <c r="S1158" s="17"/>
      <c r="T1158" s="17"/>
      <c r="U1158" s="62">
        <f t="shared" ref="U1158:U1221" si="380">P1158-SUM(Q1158:T1158)</f>
        <v>0</v>
      </c>
      <c r="V1158" s="34"/>
      <c r="W1158" s="34"/>
      <c r="X1158" s="34"/>
      <c r="Y1158" s="34"/>
      <c r="Z1158" s="34"/>
      <c r="AA1158" s="63" t="str">
        <f t="shared" ref="AA1158:AA1221" si="381">IF($V1158="Ja",MIN(2044-$D1158+1,AC1158),"-")</f>
        <v>-</v>
      </c>
      <c r="AB1158" s="63" t="str">
        <f t="shared" ref="AB1158:AB1221" si="382">IF($Z1158="","-",MIN($Z1158-$D1158+1,AC1158))</f>
        <v>-</v>
      </c>
      <c r="AC1158" s="63">
        <f>IF(ISBLANK($C1158),0,VLOOKUP($C1158,Listen!$A$2:$C$45,2,FALSE))</f>
        <v>0</v>
      </c>
      <c r="AD1158" s="63">
        <f>IF(ISBLANK($C1158),0,VLOOKUP($C1158,Listen!$A$2:$C$45,3,FALSE))</f>
        <v>0</v>
      </c>
      <c r="AE1158" s="49">
        <f t="shared" ref="AE1158:AF1221" si="383">IFERROR($AC1158,0)</f>
        <v>0</v>
      </c>
      <c r="AF1158" s="49">
        <f t="shared" si="383"/>
        <v>0</v>
      </c>
      <c r="AG1158" s="49">
        <f>IFERROR(IF(OR($V1158&lt;&gt;"Ja",VLOOKUP($C1158,Listen!$A$2:$F$45,5,0)="Nein",D1158&lt;IF(C1158="LNG Anbindungsanlagen gemäß separater Festlegung",2022,2023)),$AC1158,$AA1158),0)</f>
        <v>0</v>
      </c>
      <c r="AH1158" s="49">
        <f>IFERROR(IF(OR($V1158&lt;&gt;"Ja",VLOOKUP($C1158,Listen!$A$2:$F$45,5,0)="Nein",D1158&lt;IF(C1158="LNG Anbindungsanlagen gemäß separater Festlegung",2022,2023)),$AC1158,$AA1158),0)</f>
        <v>0</v>
      </c>
      <c r="AI1158" s="49">
        <f>IFERROR(IF(OR($W1158&lt;&gt;"Ja",VLOOKUP($C1158,Listen!$A$2:$F$45,6,0)="Nein"),$AC1158,$AB1158),0)</f>
        <v>0</v>
      </c>
      <c r="AJ1158" s="49">
        <f>IFERROR(IF(OR($W1158&lt;&gt;"Ja",VLOOKUP($C1158,Listen!$A$2:$F$45,6,0)="Nein"),$AC1158,$AB1158),0)</f>
        <v>0</v>
      </c>
      <c r="AK1158" s="49">
        <f>IFERROR(IF(OR($W1158&lt;&gt;"Ja",VLOOKUP($C1158,Listen!$A$2:$F$45,6,0)="Nein"),$AC1158,$AB1158),0)</f>
        <v>0</v>
      </c>
      <c r="AL1158" s="51">
        <f t="shared" ref="AL1158:AL1221" si="384">BB1158</f>
        <v>0</v>
      </c>
      <c r="AM1158" s="296">
        <f>IFERROR(IF(VLOOKUP($C1158,Listen!$A$2:$F$45,6,0)="Ja",MAX(BC1158:BD1158),D_SAV!$BC1158),0)</f>
        <v>0</v>
      </c>
      <c r="AN1158" s="51">
        <f t="shared" ref="AN1158:AN1221" si="385">BE1158</f>
        <v>0</v>
      </c>
      <c r="AP1158" s="304">
        <f t="shared" ref="AP1158:AP1221" si="386">AO1158+IF($D1158=AP$3,$U1158,0)</f>
        <v>0</v>
      </c>
      <c r="AQ1158" s="304">
        <f t="shared" ref="AQ1158:AQ1221" si="387">IF(AP1158=0,0,IF($AE1158-(AP$3-$D1158)&lt;=0,AP1158,AP1158/($AE1158-(AP$3-$D1158))))</f>
        <v>0</v>
      </c>
      <c r="AR1158" s="304">
        <f t="shared" ref="AR1158:AR1221" si="388">AP1158-AQ1158</f>
        <v>0</v>
      </c>
      <c r="AS1158" s="304">
        <f t="shared" ref="AS1158:AS1221" si="389">AR1158+IF($D1158=AS$3,$U1158,0)</f>
        <v>0</v>
      </c>
      <c r="AT1158" s="304">
        <f t="shared" ref="AT1158:AT1221" si="390">IF(AS1158=0,0,IF($AF1158-(AS$3-$D1158)&lt;=0,AS1158,AS1158/($AF1158-(AS$3-$D1158))))</f>
        <v>0</v>
      </c>
      <c r="AU1158" s="304">
        <f t="shared" ref="AU1158:AU1221" si="391">AS1158-AT1158</f>
        <v>0</v>
      </c>
      <c r="AV1158" s="304">
        <f t="shared" ref="AV1158:AV1221" si="392">AU1158+IF($D1158=AV$3,$U1158,0)</f>
        <v>0</v>
      </c>
      <c r="AW1158" s="304">
        <f t="shared" ref="AW1158:AW1221" si="393">IF(AV1158=0,0,IF($AG1158-(AV$3-$D1158)&lt;=0,AV1158,AV1158/($AG1158-(AV$3-$D1158))))</f>
        <v>0</v>
      </c>
      <c r="AX1158" s="304">
        <f t="shared" ref="AX1158:AX1221" si="394">AV1158-AW1158</f>
        <v>0</v>
      </c>
      <c r="AY1158" s="304">
        <f t="shared" ref="AY1158:AY1221" si="395">AX1158+IF($D1158=AY$3,$U1158,0)</f>
        <v>0</v>
      </c>
      <c r="AZ1158" s="304">
        <f t="shared" ref="AZ1158:AZ1221" si="396">IF(AY1158=0,0,IF($AH1158-(AY$3-$D1158)&lt;=0,AY1158,AY1158/($AH1158-(AY$3-$D1158))))</f>
        <v>0</v>
      </c>
      <c r="BA1158" s="304">
        <f t="shared" ref="BA1158:BA1221" si="397">AY1158-AZ1158</f>
        <v>0</v>
      </c>
      <c r="BB1158" s="304">
        <f t="shared" ref="BB1158:BB1221" si="398">BA1158+IF($D1158=BB$3,$U1158,0)</f>
        <v>0</v>
      </c>
      <c r="BC1158" s="304">
        <f t="shared" ref="BC1158:BC1221" si="399">IF(BB1158=0,0,IF($AI1158-(BB$3-$D1158)&lt;=0,BB1158,BB1158/($AI1158-(BB$3-$D1158))))</f>
        <v>0</v>
      </c>
      <c r="BD1158" s="304">
        <f t="shared" ref="BD1158:BD1221" si="400">BB1158*Y1158/100</f>
        <v>0</v>
      </c>
      <c r="BE1158" s="304">
        <f>IFERROR(IF(VLOOKUP($C1158,Listen!$A$2:$F$45,6,0)="Ja",BB1158-MAX(BC1158:BD1158),BB1158-BC1158),0)</f>
        <v>0</v>
      </c>
    </row>
    <row r="1159" spans="1:57" x14ac:dyDescent="0.25">
      <c r="A1159" s="320" t="str">
        <f>IF(AND(D1159&lt;&gt;0,C1159&lt;&gt;0,E1159&lt;&gt;0),IF(B1159&lt;&gt;0,CONCATENATE(B1159,"-AGr",VLOOKUP(C1159,Listen!$A$2:$D$45,4,FALSE),"-",D1159,"-",E1159,),CONCATENATE("AGr",VLOOKUP(C1159,Listen!$A$2:$D$45,4,FALSE),"-",D1159,"-",E1159)),"keine vollständige ID")</f>
        <v>keine vollständige ID</v>
      </c>
      <c r="B1159" s="301"/>
      <c r="C1159" s="287"/>
      <c r="D1159" s="34"/>
      <c r="E1159" s="306"/>
      <c r="F1159" s="116"/>
      <c r="G1159" s="17"/>
      <c r="H1159" s="17"/>
      <c r="I1159" s="17"/>
      <c r="J1159" s="17"/>
      <c r="K1159" s="17"/>
      <c r="L1159" s="17"/>
      <c r="M1159" s="17"/>
      <c r="N1159" s="17"/>
      <c r="O1159" s="116"/>
      <c r="P1159" s="117">
        <f>IF(D1159&gt;A_Stammdaten!$B$12,0,SUM(G1159,H1159,J1159,L1159:M1159)-SUM(I1159,K1159,N1159:O1159))</f>
        <v>0</v>
      </c>
      <c r="Q1159" s="17"/>
      <c r="R1159" s="17"/>
      <c r="S1159" s="17"/>
      <c r="T1159" s="17"/>
      <c r="U1159" s="62">
        <f t="shared" si="380"/>
        <v>0</v>
      </c>
      <c r="V1159" s="34"/>
      <c r="W1159" s="34"/>
      <c r="X1159" s="34"/>
      <c r="Y1159" s="34"/>
      <c r="Z1159" s="34"/>
      <c r="AA1159" s="63" t="str">
        <f t="shared" si="381"/>
        <v>-</v>
      </c>
      <c r="AB1159" s="63" t="str">
        <f t="shared" si="382"/>
        <v>-</v>
      </c>
      <c r="AC1159" s="63">
        <f>IF(ISBLANK($C1159),0,VLOOKUP($C1159,Listen!$A$2:$C$45,2,FALSE))</f>
        <v>0</v>
      </c>
      <c r="AD1159" s="63">
        <f>IF(ISBLANK($C1159),0,VLOOKUP($C1159,Listen!$A$2:$C$45,3,FALSE))</f>
        <v>0</v>
      </c>
      <c r="AE1159" s="49">
        <f t="shared" si="383"/>
        <v>0</v>
      </c>
      <c r="AF1159" s="49">
        <f t="shared" si="383"/>
        <v>0</v>
      </c>
      <c r="AG1159" s="49">
        <f>IFERROR(IF(OR($V1159&lt;&gt;"Ja",VLOOKUP($C1159,Listen!$A$2:$F$45,5,0)="Nein",D1159&lt;IF(C1159="LNG Anbindungsanlagen gemäß separater Festlegung",2022,2023)),$AC1159,$AA1159),0)</f>
        <v>0</v>
      </c>
      <c r="AH1159" s="49">
        <f>IFERROR(IF(OR($V1159&lt;&gt;"Ja",VLOOKUP($C1159,Listen!$A$2:$F$45,5,0)="Nein",D1159&lt;IF(C1159="LNG Anbindungsanlagen gemäß separater Festlegung",2022,2023)),$AC1159,$AA1159),0)</f>
        <v>0</v>
      </c>
      <c r="AI1159" s="49">
        <f>IFERROR(IF(OR($W1159&lt;&gt;"Ja",VLOOKUP($C1159,Listen!$A$2:$F$45,6,0)="Nein"),$AC1159,$AB1159),0)</f>
        <v>0</v>
      </c>
      <c r="AJ1159" s="49">
        <f>IFERROR(IF(OR($W1159&lt;&gt;"Ja",VLOOKUP($C1159,Listen!$A$2:$F$45,6,0)="Nein"),$AC1159,$AB1159),0)</f>
        <v>0</v>
      </c>
      <c r="AK1159" s="49">
        <f>IFERROR(IF(OR($W1159&lt;&gt;"Ja",VLOOKUP($C1159,Listen!$A$2:$F$45,6,0)="Nein"),$AC1159,$AB1159),0)</f>
        <v>0</v>
      </c>
      <c r="AL1159" s="51">
        <f t="shared" si="384"/>
        <v>0</v>
      </c>
      <c r="AM1159" s="296">
        <f>IFERROR(IF(VLOOKUP($C1159,Listen!$A$2:$F$45,6,0)="Ja",MAX(BC1159:BD1159),D_SAV!$BC1159),0)</f>
        <v>0</v>
      </c>
      <c r="AN1159" s="51">
        <f t="shared" si="385"/>
        <v>0</v>
      </c>
      <c r="AP1159" s="304">
        <f t="shared" si="386"/>
        <v>0</v>
      </c>
      <c r="AQ1159" s="304">
        <f t="shared" si="387"/>
        <v>0</v>
      </c>
      <c r="AR1159" s="304">
        <f t="shared" si="388"/>
        <v>0</v>
      </c>
      <c r="AS1159" s="304">
        <f t="shared" si="389"/>
        <v>0</v>
      </c>
      <c r="AT1159" s="304">
        <f t="shared" si="390"/>
        <v>0</v>
      </c>
      <c r="AU1159" s="304">
        <f t="shared" si="391"/>
        <v>0</v>
      </c>
      <c r="AV1159" s="304">
        <f t="shared" si="392"/>
        <v>0</v>
      </c>
      <c r="AW1159" s="304">
        <f t="shared" si="393"/>
        <v>0</v>
      </c>
      <c r="AX1159" s="304">
        <f t="shared" si="394"/>
        <v>0</v>
      </c>
      <c r="AY1159" s="304">
        <f t="shared" si="395"/>
        <v>0</v>
      </c>
      <c r="AZ1159" s="304">
        <f t="shared" si="396"/>
        <v>0</v>
      </c>
      <c r="BA1159" s="304">
        <f t="shared" si="397"/>
        <v>0</v>
      </c>
      <c r="BB1159" s="304">
        <f t="shared" si="398"/>
        <v>0</v>
      </c>
      <c r="BC1159" s="304">
        <f t="shared" si="399"/>
        <v>0</v>
      </c>
      <c r="BD1159" s="304">
        <f t="shared" si="400"/>
        <v>0</v>
      </c>
      <c r="BE1159" s="304">
        <f>IFERROR(IF(VLOOKUP($C1159,Listen!$A$2:$F$45,6,0)="Ja",BB1159-MAX(BC1159:BD1159),BB1159-BC1159),0)</f>
        <v>0</v>
      </c>
    </row>
    <row r="1160" spans="1:57" x14ac:dyDescent="0.25">
      <c r="A1160" s="320" t="str">
        <f>IF(AND(D1160&lt;&gt;0,C1160&lt;&gt;0,E1160&lt;&gt;0),IF(B1160&lt;&gt;0,CONCATENATE(B1160,"-AGr",VLOOKUP(C1160,Listen!$A$2:$D$45,4,FALSE),"-",D1160,"-",E1160,),CONCATENATE("AGr",VLOOKUP(C1160,Listen!$A$2:$D$45,4,FALSE),"-",D1160,"-",E1160)),"keine vollständige ID")</f>
        <v>keine vollständige ID</v>
      </c>
      <c r="B1160" s="301"/>
      <c r="C1160" s="287"/>
      <c r="D1160" s="34"/>
      <c r="E1160" s="306"/>
      <c r="F1160" s="116"/>
      <c r="G1160" s="17"/>
      <c r="H1160" s="17"/>
      <c r="I1160" s="17"/>
      <c r="J1160" s="17"/>
      <c r="K1160" s="17"/>
      <c r="L1160" s="17"/>
      <c r="M1160" s="17"/>
      <c r="N1160" s="17"/>
      <c r="O1160" s="116"/>
      <c r="P1160" s="117">
        <f>IF(D1160&gt;A_Stammdaten!$B$12,0,SUM(G1160,H1160,J1160,L1160:M1160)-SUM(I1160,K1160,N1160:O1160))</f>
        <v>0</v>
      </c>
      <c r="Q1160" s="17"/>
      <c r="R1160" s="17"/>
      <c r="S1160" s="17"/>
      <c r="T1160" s="17"/>
      <c r="U1160" s="62">
        <f t="shared" si="380"/>
        <v>0</v>
      </c>
      <c r="V1160" s="34"/>
      <c r="W1160" s="34"/>
      <c r="X1160" s="34"/>
      <c r="Y1160" s="34"/>
      <c r="Z1160" s="34"/>
      <c r="AA1160" s="63" t="str">
        <f t="shared" si="381"/>
        <v>-</v>
      </c>
      <c r="AB1160" s="63" t="str">
        <f t="shared" si="382"/>
        <v>-</v>
      </c>
      <c r="AC1160" s="63">
        <f>IF(ISBLANK($C1160),0,VLOOKUP($C1160,Listen!$A$2:$C$45,2,FALSE))</f>
        <v>0</v>
      </c>
      <c r="AD1160" s="63">
        <f>IF(ISBLANK($C1160),0,VLOOKUP($C1160,Listen!$A$2:$C$45,3,FALSE))</f>
        <v>0</v>
      </c>
      <c r="AE1160" s="49">
        <f t="shared" si="383"/>
        <v>0</v>
      </c>
      <c r="AF1160" s="49">
        <f t="shared" si="383"/>
        <v>0</v>
      </c>
      <c r="AG1160" s="49">
        <f>IFERROR(IF(OR($V1160&lt;&gt;"Ja",VLOOKUP($C1160,Listen!$A$2:$F$45,5,0)="Nein",D1160&lt;IF(C1160="LNG Anbindungsanlagen gemäß separater Festlegung",2022,2023)),$AC1160,$AA1160),0)</f>
        <v>0</v>
      </c>
      <c r="AH1160" s="49">
        <f>IFERROR(IF(OR($V1160&lt;&gt;"Ja",VLOOKUP($C1160,Listen!$A$2:$F$45,5,0)="Nein",D1160&lt;IF(C1160="LNG Anbindungsanlagen gemäß separater Festlegung",2022,2023)),$AC1160,$AA1160),0)</f>
        <v>0</v>
      </c>
      <c r="AI1160" s="49">
        <f>IFERROR(IF(OR($W1160&lt;&gt;"Ja",VLOOKUP($C1160,Listen!$A$2:$F$45,6,0)="Nein"),$AC1160,$AB1160),0)</f>
        <v>0</v>
      </c>
      <c r="AJ1160" s="49">
        <f>IFERROR(IF(OR($W1160&lt;&gt;"Ja",VLOOKUP($C1160,Listen!$A$2:$F$45,6,0)="Nein"),$AC1160,$AB1160),0)</f>
        <v>0</v>
      </c>
      <c r="AK1160" s="49">
        <f>IFERROR(IF(OR($W1160&lt;&gt;"Ja",VLOOKUP($C1160,Listen!$A$2:$F$45,6,0)="Nein"),$AC1160,$AB1160),0)</f>
        <v>0</v>
      </c>
      <c r="AL1160" s="51">
        <f t="shared" si="384"/>
        <v>0</v>
      </c>
      <c r="AM1160" s="296">
        <f>IFERROR(IF(VLOOKUP($C1160,Listen!$A$2:$F$45,6,0)="Ja",MAX(BC1160:BD1160),D_SAV!$BC1160),0)</f>
        <v>0</v>
      </c>
      <c r="AN1160" s="51">
        <f t="shared" si="385"/>
        <v>0</v>
      </c>
      <c r="AP1160" s="304">
        <f t="shared" si="386"/>
        <v>0</v>
      </c>
      <c r="AQ1160" s="304">
        <f t="shared" si="387"/>
        <v>0</v>
      </c>
      <c r="AR1160" s="304">
        <f t="shared" si="388"/>
        <v>0</v>
      </c>
      <c r="AS1160" s="304">
        <f t="shared" si="389"/>
        <v>0</v>
      </c>
      <c r="AT1160" s="304">
        <f t="shared" si="390"/>
        <v>0</v>
      </c>
      <c r="AU1160" s="304">
        <f t="shared" si="391"/>
        <v>0</v>
      </c>
      <c r="AV1160" s="304">
        <f t="shared" si="392"/>
        <v>0</v>
      </c>
      <c r="AW1160" s="304">
        <f t="shared" si="393"/>
        <v>0</v>
      </c>
      <c r="AX1160" s="304">
        <f t="shared" si="394"/>
        <v>0</v>
      </c>
      <c r="AY1160" s="304">
        <f t="shared" si="395"/>
        <v>0</v>
      </c>
      <c r="AZ1160" s="304">
        <f t="shared" si="396"/>
        <v>0</v>
      </c>
      <c r="BA1160" s="304">
        <f t="shared" si="397"/>
        <v>0</v>
      </c>
      <c r="BB1160" s="304">
        <f t="shared" si="398"/>
        <v>0</v>
      </c>
      <c r="BC1160" s="304">
        <f t="shared" si="399"/>
        <v>0</v>
      </c>
      <c r="BD1160" s="304">
        <f t="shared" si="400"/>
        <v>0</v>
      </c>
      <c r="BE1160" s="304">
        <f>IFERROR(IF(VLOOKUP($C1160,Listen!$A$2:$F$45,6,0)="Ja",BB1160-MAX(BC1160:BD1160),BB1160-BC1160),0)</f>
        <v>0</v>
      </c>
    </row>
    <row r="1161" spans="1:57" x14ac:dyDescent="0.25">
      <c r="A1161" s="320" t="str">
        <f>IF(AND(D1161&lt;&gt;0,C1161&lt;&gt;0,E1161&lt;&gt;0),IF(B1161&lt;&gt;0,CONCATENATE(B1161,"-AGr",VLOOKUP(C1161,Listen!$A$2:$D$45,4,FALSE),"-",D1161,"-",E1161,),CONCATENATE("AGr",VLOOKUP(C1161,Listen!$A$2:$D$45,4,FALSE),"-",D1161,"-",E1161)),"keine vollständige ID")</f>
        <v>keine vollständige ID</v>
      </c>
      <c r="B1161" s="301"/>
      <c r="C1161" s="287"/>
      <c r="D1161" s="34"/>
      <c r="E1161" s="306"/>
      <c r="F1161" s="116"/>
      <c r="G1161" s="17"/>
      <c r="H1161" s="17"/>
      <c r="I1161" s="17"/>
      <c r="J1161" s="17"/>
      <c r="K1161" s="17"/>
      <c r="L1161" s="17"/>
      <c r="M1161" s="17"/>
      <c r="N1161" s="17"/>
      <c r="O1161" s="116"/>
      <c r="P1161" s="117">
        <f>IF(D1161&gt;A_Stammdaten!$B$12,0,SUM(G1161,H1161,J1161,L1161:M1161)-SUM(I1161,K1161,N1161:O1161))</f>
        <v>0</v>
      </c>
      <c r="Q1161" s="17"/>
      <c r="R1161" s="17"/>
      <c r="S1161" s="17"/>
      <c r="T1161" s="17"/>
      <c r="U1161" s="62">
        <f t="shared" si="380"/>
        <v>0</v>
      </c>
      <c r="V1161" s="34"/>
      <c r="W1161" s="34"/>
      <c r="X1161" s="34"/>
      <c r="Y1161" s="34"/>
      <c r="Z1161" s="34"/>
      <c r="AA1161" s="63" t="str">
        <f t="shared" si="381"/>
        <v>-</v>
      </c>
      <c r="AB1161" s="63" t="str">
        <f t="shared" si="382"/>
        <v>-</v>
      </c>
      <c r="AC1161" s="63">
        <f>IF(ISBLANK($C1161),0,VLOOKUP($C1161,Listen!$A$2:$C$45,2,FALSE))</f>
        <v>0</v>
      </c>
      <c r="AD1161" s="63">
        <f>IF(ISBLANK($C1161),0,VLOOKUP($C1161,Listen!$A$2:$C$45,3,FALSE))</f>
        <v>0</v>
      </c>
      <c r="AE1161" s="49">
        <f t="shared" si="383"/>
        <v>0</v>
      </c>
      <c r="AF1161" s="49">
        <f t="shared" si="383"/>
        <v>0</v>
      </c>
      <c r="AG1161" s="49">
        <f>IFERROR(IF(OR($V1161&lt;&gt;"Ja",VLOOKUP($C1161,Listen!$A$2:$F$45,5,0)="Nein",D1161&lt;IF(C1161="LNG Anbindungsanlagen gemäß separater Festlegung",2022,2023)),$AC1161,$AA1161),0)</f>
        <v>0</v>
      </c>
      <c r="AH1161" s="49">
        <f>IFERROR(IF(OR($V1161&lt;&gt;"Ja",VLOOKUP($C1161,Listen!$A$2:$F$45,5,0)="Nein",D1161&lt;IF(C1161="LNG Anbindungsanlagen gemäß separater Festlegung",2022,2023)),$AC1161,$AA1161),0)</f>
        <v>0</v>
      </c>
      <c r="AI1161" s="49">
        <f>IFERROR(IF(OR($W1161&lt;&gt;"Ja",VLOOKUP($C1161,Listen!$A$2:$F$45,6,0)="Nein"),$AC1161,$AB1161),0)</f>
        <v>0</v>
      </c>
      <c r="AJ1161" s="49">
        <f>IFERROR(IF(OR($W1161&lt;&gt;"Ja",VLOOKUP($C1161,Listen!$A$2:$F$45,6,0)="Nein"),$AC1161,$AB1161),0)</f>
        <v>0</v>
      </c>
      <c r="AK1161" s="49">
        <f>IFERROR(IF(OR($W1161&lt;&gt;"Ja",VLOOKUP($C1161,Listen!$A$2:$F$45,6,0)="Nein"),$AC1161,$AB1161),0)</f>
        <v>0</v>
      </c>
      <c r="AL1161" s="51">
        <f t="shared" si="384"/>
        <v>0</v>
      </c>
      <c r="AM1161" s="296">
        <f>IFERROR(IF(VLOOKUP($C1161,Listen!$A$2:$F$45,6,0)="Ja",MAX(BC1161:BD1161),D_SAV!$BC1161),0)</f>
        <v>0</v>
      </c>
      <c r="AN1161" s="51">
        <f t="shared" si="385"/>
        <v>0</v>
      </c>
      <c r="AP1161" s="304">
        <f t="shared" si="386"/>
        <v>0</v>
      </c>
      <c r="AQ1161" s="304">
        <f t="shared" si="387"/>
        <v>0</v>
      </c>
      <c r="AR1161" s="304">
        <f t="shared" si="388"/>
        <v>0</v>
      </c>
      <c r="AS1161" s="304">
        <f t="shared" si="389"/>
        <v>0</v>
      </c>
      <c r="AT1161" s="304">
        <f t="shared" si="390"/>
        <v>0</v>
      </c>
      <c r="AU1161" s="304">
        <f t="shared" si="391"/>
        <v>0</v>
      </c>
      <c r="AV1161" s="304">
        <f t="shared" si="392"/>
        <v>0</v>
      </c>
      <c r="AW1161" s="304">
        <f t="shared" si="393"/>
        <v>0</v>
      </c>
      <c r="AX1161" s="304">
        <f t="shared" si="394"/>
        <v>0</v>
      </c>
      <c r="AY1161" s="304">
        <f t="shared" si="395"/>
        <v>0</v>
      </c>
      <c r="AZ1161" s="304">
        <f t="shared" si="396"/>
        <v>0</v>
      </c>
      <c r="BA1161" s="304">
        <f t="shared" si="397"/>
        <v>0</v>
      </c>
      <c r="BB1161" s="304">
        <f t="shared" si="398"/>
        <v>0</v>
      </c>
      <c r="BC1161" s="304">
        <f t="shared" si="399"/>
        <v>0</v>
      </c>
      <c r="BD1161" s="304">
        <f t="shared" si="400"/>
        <v>0</v>
      </c>
      <c r="BE1161" s="304">
        <f>IFERROR(IF(VLOOKUP($C1161,Listen!$A$2:$F$45,6,0)="Ja",BB1161-MAX(BC1161:BD1161),BB1161-BC1161),0)</f>
        <v>0</v>
      </c>
    </row>
    <row r="1162" spans="1:57" x14ac:dyDescent="0.25">
      <c r="A1162" s="320" t="str">
        <f>IF(AND(D1162&lt;&gt;0,C1162&lt;&gt;0,E1162&lt;&gt;0),IF(B1162&lt;&gt;0,CONCATENATE(B1162,"-AGr",VLOOKUP(C1162,Listen!$A$2:$D$45,4,FALSE),"-",D1162,"-",E1162,),CONCATENATE("AGr",VLOOKUP(C1162,Listen!$A$2:$D$45,4,FALSE),"-",D1162,"-",E1162)),"keine vollständige ID")</f>
        <v>keine vollständige ID</v>
      </c>
      <c r="B1162" s="301"/>
      <c r="C1162" s="287"/>
      <c r="D1162" s="34"/>
      <c r="E1162" s="306"/>
      <c r="F1162" s="116"/>
      <c r="G1162" s="17"/>
      <c r="H1162" s="17"/>
      <c r="I1162" s="17"/>
      <c r="J1162" s="17"/>
      <c r="K1162" s="17"/>
      <c r="L1162" s="17"/>
      <c r="M1162" s="17"/>
      <c r="N1162" s="17"/>
      <c r="O1162" s="116"/>
      <c r="P1162" s="117">
        <f>IF(D1162&gt;A_Stammdaten!$B$12,0,SUM(G1162,H1162,J1162,L1162:M1162)-SUM(I1162,K1162,N1162:O1162))</f>
        <v>0</v>
      </c>
      <c r="Q1162" s="17"/>
      <c r="R1162" s="17"/>
      <c r="S1162" s="17"/>
      <c r="T1162" s="17"/>
      <c r="U1162" s="62">
        <f t="shared" si="380"/>
        <v>0</v>
      </c>
      <c r="V1162" s="34"/>
      <c r="W1162" s="34"/>
      <c r="X1162" s="34"/>
      <c r="Y1162" s="34"/>
      <c r="Z1162" s="34"/>
      <c r="AA1162" s="63" t="str">
        <f t="shared" si="381"/>
        <v>-</v>
      </c>
      <c r="AB1162" s="63" t="str">
        <f t="shared" si="382"/>
        <v>-</v>
      </c>
      <c r="AC1162" s="63">
        <f>IF(ISBLANK($C1162),0,VLOOKUP($C1162,Listen!$A$2:$C$45,2,FALSE))</f>
        <v>0</v>
      </c>
      <c r="AD1162" s="63">
        <f>IF(ISBLANK($C1162),0,VLOOKUP($C1162,Listen!$A$2:$C$45,3,FALSE))</f>
        <v>0</v>
      </c>
      <c r="AE1162" s="49">
        <f t="shared" si="383"/>
        <v>0</v>
      </c>
      <c r="AF1162" s="49">
        <f t="shared" si="383"/>
        <v>0</v>
      </c>
      <c r="AG1162" s="49">
        <f>IFERROR(IF(OR($V1162&lt;&gt;"Ja",VLOOKUP($C1162,Listen!$A$2:$F$45,5,0)="Nein",D1162&lt;IF(C1162="LNG Anbindungsanlagen gemäß separater Festlegung",2022,2023)),$AC1162,$AA1162),0)</f>
        <v>0</v>
      </c>
      <c r="AH1162" s="49">
        <f>IFERROR(IF(OR($V1162&lt;&gt;"Ja",VLOOKUP($C1162,Listen!$A$2:$F$45,5,0)="Nein",D1162&lt;IF(C1162="LNG Anbindungsanlagen gemäß separater Festlegung",2022,2023)),$AC1162,$AA1162),0)</f>
        <v>0</v>
      </c>
      <c r="AI1162" s="49">
        <f>IFERROR(IF(OR($W1162&lt;&gt;"Ja",VLOOKUP($C1162,Listen!$A$2:$F$45,6,0)="Nein"),$AC1162,$AB1162),0)</f>
        <v>0</v>
      </c>
      <c r="AJ1162" s="49">
        <f>IFERROR(IF(OR($W1162&lt;&gt;"Ja",VLOOKUP($C1162,Listen!$A$2:$F$45,6,0)="Nein"),$AC1162,$AB1162),0)</f>
        <v>0</v>
      </c>
      <c r="AK1162" s="49">
        <f>IFERROR(IF(OR($W1162&lt;&gt;"Ja",VLOOKUP($C1162,Listen!$A$2:$F$45,6,0)="Nein"),$AC1162,$AB1162),0)</f>
        <v>0</v>
      </c>
      <c r="AL1162" s="51">
        <f t="shared" si="384"/>
        <v>0</v>
      </c>
      <c r="AM1162" s="296">
        <f>IFERROR(IF(VLOOKUP($C1162,Listen!$A$2:$F$45,6,0)="Ja",MAX(BC1162:BD1162),D_SAV!$BC1162),0)</f>
        <v>0</v>
      </c>
      <c r="AN1162" s="51">
        <f t="shared" si="385"/>
        <v>0</v>
      </c>
      <c r="AP1162" s="304">
        <f t="shared" si="386"/>
        <v>0</v>
      </c>
      <c r="AQ1162" s="304">
        <f t="shared" si="387"/>
        <v>0</v>
      </c>
      <c r="AR1162" s="304">
        <f t="shared" si="388"/>
        <v>0</v>
      </c>
      <c r="AS1162" s="304">
        <f t="shared" si="389"/>
        <v>0</v>
      </c>
      <c r="AT1162" s="304">
        <f t="shared" si="390"/>
        <v>0</v>
      </c>
      <c r="AU1162" s="304">
        <f t="shared" si="391"/>
        <v>0</v>
      </c>
      <c r="AV1162" s="304">
        <f t="shared" si="392"/>
        <v>0</v>
      </c>
      <c r="AW1162" s="304">
        <f t="shared" si="393"/>
        <v>0</v>
      </c>
      <c r="AX1162" s="304">
        <f t="shared" si="394"/>
        <v>0</v>
      </c>
      <c r="AY1162" s="304">
        <f t="shared" si="395"/>
        <v>0</v>
      </c>
      <c r="AZ1162" s="304">
        <f t="shared" si="396"/>
        <v>0</v>
      </c>
      <c r="BA1162" s="304">
        <f t="shared" si="397"/>
        <v>0</v>
      </c>
      <c r="BB1162" s="304">
        <f t="shared" si="398"/>
        <v>0</v>
      </c>
      <c r="BC1162" s="304">
        <f t="shared" si="399"/>
        <v>0</v>
      </c>
      <c r="BD1162" s="304">
        <f t="shared" si="400"/>
        <v>0</v>
      </c>
      <c r="BE1162" s="304">
        <f>IFERROR(IF(VLOOKUP($C1162,Listen!$A$2:$F$45,6,0)="Ja",BB1162-MAX(BC1162:BD1162),BB1162-BC1162),0)</f>
        <v>0</v>
      </c>
    </row>
    <row r="1163" spans="1:57" x14ac:dyDescent="0.25">
      <c r="A1163" s="320" t="str">
        <f>IF(AND(D1163&lt;&gt;0,C1163&lt;&gt;0,E1163&lt;&gt;0),IF(B1163&lt;&gt;0,CONCATENATE(B1163,"-AGr",VLOOKUP(C1163,Listen!$A$2:$D$45,4,FALSE),"-",D1163,"-",E1163,),CONCATENATE("AGr",VLOOKUP(C1163,Listen!$A$2:$D$45,4,FALSE),"-",D1163,"-",E1163)),"keine vollständige ID")</f>
        <v>keine vollständige ID</v>
      </c>
      <c r="B1163" s="301"/>
      <c r="C1163" s="287"/>
      <c r="D1163" s="34"/>
      <c r="E1163" s="306"/>
      <c r="F1163" s="116"/>
      <c r="G1163" s="17"/>
      <c r="H1163" s="17"/>
      <c r="I1163" s="17"/>
      <c r="J1163" s="17"/>
      <c r="K1163" s="17"/>
      <c r="L1163" s="17"/>
      <c r="M1163" s="17"/>
      <c r="N1163" s="17"/>
      <c r="O1163" s="116"/>
      <c r="P1163" s="117">
        <f>IF(D1163&gt;A_Stammdaten!$B$12,0,SUM(G1163,H1163,J1163,L1163:M1163)-SUM(I1163,K1163,N1163:O1163))</f>
        <v>0</v>
      </c>
      <c r="Q1163" s="17"/>
      <c r="R1163" s="17"/>
      <c r="S1163" s="17"/>
      <c r="T1163" s="17"/>
      <c r="U1163" s="62">
        <f t="shared" si="380"/>
        <v>0</v>
      </c>
      <c r="V1163" s="34"/>
      <c r="W1163" s="34"/>
      <c r="X1163" s="34"/>
      <c r="Y1163" s="34"/>
      <c r="Z1163" s="34"/>
      <c r="AA1163" s="63" t="str">
        <f t="shared" si="381"/>
        <v>-</v>
      </c>
      <c r="AB1163" s="63" t="str">
        <f t="shared" si="382"/>
        <v>-</v>
      </c>
      <c r="AC1163" s="63">
        <f>IF(ISBLANK($C1163),0,VLOOKUP($C1163,Listen!$A$2:$C$45,2,FALSE))</f>
        <v>0</v>
      </c>
      <c r="AD1163" s="63">
        <f>IF(ISBLANK($C1163),0,VLOOKUP($C1163,Listen!$A$2:$C$45,3,FALSE))</f>
        <v>0</v>
      </c>
      <c r="AE1163" s="49">
        <f t="shared" si="383"/>
        <v>0</v>
      </c>
      <c r="AF1163" s="49">
        <f t="shared" si="383"/>
        <v>0</v>
      </c>
      <c r="AG1163" s="49">
        <f>IFERROR(IF(OR($V1163&lt;&gt;"Ja",VLOOKUP($C1163,Listen!$A$2:$F$45,5,0)="Nein",D1163&lt;IF(C1163="LNG Anbindungsanlagen gemäß separater Festlegung",2022,2023)),$AC1163,$AA1163),0)</f>
        <v>0</v>
      </c>
      <c r="AH1163" s="49">
        <f>IFERROR(IF(OR($V1163&lt;&gt;"Ja",VLOOKUP($C1163,Listen!$A$2:$F$45,5,0)="Nein",D1163&lt;IF(C1163="LNG Anbindungsanlagen gemäß separater Festlegung",2022,2023)),$AC1163,$AA1163),0)</f>
        <v>0</v>
      </c>
      <c r="AI1163" s="49">
        <f>IFERROR(IF(OR($W1163&lt;&gt;"Ja",VLOOKUP($C1163,Listen!$A$2:$F$45,6,0)="Nein"),$AC1163,$AB1163),0)</f>
        <v>0</v>
      </c>
      <c r="AJ1163" s="49">
        <f>IFERROR(IF(OR($W1163&lt;&gt;"Ja",VLOOKUP($C1163,Listen!$A$2:$F$45,6,0)="Nein"),$AC1163,$AB1163),0)</f>
        <v>0</v>
      </c>
      <c r="AK1163" s="49">
        <f>IFERROR(IF(OR($W1163&lt;&gt;"Ja",VLOOKUP($C1163,Listen!$A$2:$F$45,6,0)="Nein"),$AC1163,$AB1163),0)</f>
        <v>0</v>
      </c>
      <c r="AL1163" s="51">
        <f t="shared" si="384"/>
        <v>0</v>
      </c>
      <c r="AM1163" s="296">
        <f>IFERROR(IF(VLOOKUP($C1163,Listen!$A$2:$F$45,6,0)="Ja",MAX(BC1163:BD1163),D_SAV!$BC1163),0)</f>
        <v>0</v>
      </c>
      <c r="AN1163" s="51">
        <f t="shared" si="385"/>
        <v>0</v>
      </c>
      <c r="AP1163" s="304">
        <f t="shared" si="386"/>
        <v>0</v>
      </c>
      <c r="AQ1163" s="304">
        <f t="shared" si="387"/>
        <v>0</v>
      </c>
      <c r="AR1163" s="304">
        <f t="shared" si="388"/>
        <v>0</v>
      </c>
      <c r="AS1163" s="304">
        <f t="shared" si="389"/>
        <v>0</v>
      </c>
      <c r="AT1163" s="304">
        <f t="shared" si="390"/>
        <v>0</v>
      </c>
      <c r="AU1163" s="304">
        <f t="shared" si="391"/>
        <v>0</v>
      </c>
      <c r="AV1163" s="304">
        <f t="shared" si="392"/>
        <v>0</v>
      </c>
      <c r="AW1163" s="304">
        <f t="shared" si="393"/>
        <v>0</v>
      </c>
      <c r="AX1163" s="304">
        <f t="shared" si="394"/>
        <v>0</v>
      </c>
      <c r="AY1163" s="304">
        <f t="shared" si="395"/>
        <v>0</v>
      </c>
      <c r="AZ1163" s="304">
        <f t="shared" si="396"/>
        <v>0</v>
      </c>
      <c r="BA1163" s="304">
        <f t="shared" si="397"/>
        <v>0</v>
      </c>
      <c r="BB1163" s="304">
        <f t="shared" si="398"/>
        <v>0</v>
      </c>
      <c r="BC1163" s="304">
        <f t="shared" si="399"/>
        <v>0</v>
      </c>
      <c r="BD1163" s="304">
        <f t="shared" si="400"/>
        <v>0</v>
      </c>
      <c r="BE1163" s="304">
        <f>IFERROR(IF(VLOOKUP($C1163,Listen!$A$2:$F$45,6,0)="Ja",BB1163-MAX(BC1163:BD1163),BB1163-BC1163),0)</f>
        <v>0</v>
      </c>
    </row>
    <row r="1164" spans="1:57" x14ac:dyDescent="0.25">
      <c r="A1164" s="320" t="str">
        <f>IF(AND(D1164&lt;&gt;0,C1164&lt;&gt;0,E1164&lt;&gt;0),IF(B1164&lt;&gt;0,CONCATENATE(B1164,"-AGr",VLOOKUP(C1164,Listen!$A$2:$D$45,4,FALSE),"-",D1164,"-",E1164,),CONCATENATE("AGr",VLOOKUP(C1164,Listen!$A$2:$D$45,4,FALSE),"-",D1164,"-",E1164)),"keine vollständige ID")</f>
        <v>keine vollständige ID</v>
      </c>
      <c r="B1164" s="301"/>
      <c r="C1164" s="287"/>
      <c r="D1164" s="34"/>
      <c r="E1164" s="306"/>
      <c r="F1164" s="116"/>
      <c r="G1164" s="17"/>
      <c r="H1164" s="17"/>
      <c r="I1164" s="17"/>
      <c r="J1164" s="17"/>
      <c r="K1164" s="17"/>
      <c r="L1164" s="17"/>
      <c r="M1164" s="17"/>
      <c r="N1164" s="17"/>
      <c r="O1164" s="116"/>
      <c r="P1164" s="117">
        <f>IF(D1164&gt;A_Stammdaten!$B$12,0,SUM(G1164,H1164,J1164,L1164:M1164)-SUM(I1164,K1164,N1164:O1164))</f>
        <v>0</v>
      </c>
      <c r="Q1164" s="17"/>
      <c r="R1164" s="17"/>
      <c r="S1164" s="17"/>
      <c r="T1164" s="17"/>
      <c r="U1164" s="62">
        <f t="shared" si="380"/>
        <v>0</v>
      </c>
      <c r="V1164" s="34"/>
      <c r="W1164" s="34"/>
      <c r="X1164" s="34"/>
      <c r="Y1164" s="34"/>
      <c r="Z1164" s="34"/>
      <c r="AA1164" s="63" t="str">
        <f t="shared" si="381"/>
        <v>-</v>
      </c>
      <c r="AB1164" s="63" t="str">
        <f t="shared" si="382"/>
        <v>-</v>
      </c>
      <c r="AC1164" s="63">
        <f>IF(ISBLANK($C1164),0,VLOOKUP($C1164,Listen!$A$2:$C$45,2,FALSE))</f>
        <v>0</v>
      </c>
      <c r="AD1164" s="63">
        <f>IF(ISBLANK($C1164),0,VLOOKUP($C1164,Listen!$A$2:$C$45,3,FALSE))</f>
        <v>0</v>
      </c>
      <c r="AE1164" s="49">
        <f t="shared" si="383"/>
        <v>0</v>
      </c>
      <c r="AF1164" s="49">
        <f t="shared" si="383"/>
        <v>0</v>
      </c>
      <c r="AG1164" s="49">
        <f>IFERROR(IF(OR($V1164&lt;&gt;"Ja",VLOOKUP($C1164,Listen!$A$2:$F$45,5,0)="Nein",D1164&lt;IF(C1164="LNG Anbindungsanlagen gemäß separater Festlegung",2022,2023)),$AC1164,$AA1164),0)</f>
        <v>0</v>
      </c>
      <c r="AH1164" s="49">
        <f>IFERROR(IF(OR($V1164&lt;&gt;"Ja",VLOOKUP($C1164,Listen!$A$2:$F$45,5,0)="Nein",D1164&lt;IF(C1164="LNG Anbindungsanlagen gemäß separater Festlegung",2022,2023)),$AC1164,$AA1164),0)</f>
        <v>0</v>
      </c>
      <c r="AI1164" s="49">
        <f>IFERROR(IF(OR($W1164&lt;&gt;"Ja",VLOOKUP($C1164,Listen!$A$2:$F$45,6,0)="Nein"),$AC1164,$AB1164),0)</f>
        <v>0</v>
      </c>
      <c r="AJ1164" s="49">
        <f>IFERROR(IF(OR($W1164&lt;&gt;"Ja",VLOOKUP($C1164,Listen!$A$2:$F$45,6,0)="Nein"),$AC1164,$AB1164),0)</f>
        <v>0</v>
      </c>
      <c r="AK1164" s="49">
        <f>IFERROR(IF(OR($W1164&lt;&gt;"Ja",VLOOKUP($C1164,Listen!$A$2:$F$45,6,0)="Nein"),$AC1164,$AB1164),0)</f>
        <v>0</v>
      </c>
      <c r="AL1164" s="51">
        <f t="shared" si="384"/>
        <v>0</v>
      </c>
      <c r="AM1164" s="296">
        <f>IFERROR(IF(VLOOKUP($C1164,Listen!$A$2:$F$45,6,0)="Ja",MAX(BC1164:BD1164),D_SAV!$BC1164),0)</f>
        <v>0</v>
      </c>
      <c r="AN1164" s="51">
        <f t="shared" si="385"/>
        <v>0</v>
      </c>
      <c r="AP1164" s="304">
        <f t="shared" si="386"/>
        <v>0</v>
      </c>
      <c r="AQ1164" s="304">
        <f t="shared" si="387"/>
        <v>0</v>
      </c>
      <c r="AR1164" s="304">
        <f t="shared" si="388"/>
        <v>0</v>
      </c>
      <c r="AS1164" s="304">
        <f t="shared" si="389"/>
        <v>0</v>
      </c>
      <c r="AT1164" s="304">
        <f t="shared" si="390"/>
        <v>0</v>
      </c>
      <c r="AU1164" s="304">
        <f t="shared" si="391"/>
        <v>0</v>
      </c>
      <c r="AV1164" s="304">
        <f t="shared" si="392"/>
        <v>0</v>
      </c>
      <c r="AW1164" s="304">
        <f t="shared" si="393"/>
        <v>0</v>
      </c>
      <c r="AX1164" s="304">
        <f t="shared" si="394"/>
        <v>0</v>
      </c>
      <c r="AY1164" s="304">
        <f t="shared" si="395"/>
        <v>0</v>
      </c>
      <c r="AZ1164" s="304">
        <f t="shared" si="396"/>
        <v>0</v>
      </c>
      <c r="BA1164" s="304">
        <f t="shared" si="397"/>
        <v>0</v>
      </c>
      <c r="BB1164" s="304">
        <f t="shared" si="398"/>
        <v>0</v>
      </c>
      <c r="BC1164" s="304">
        <f t="shared" si="399"/>
        <v>0</v>
      </c>
      <c r="BD1164" s="304">
        <f t="shared" si="400"/>
        <v>0</v>
      </c>
      <c r="BE1164" s="304">
        <f>IFERROR(IF(VLOOKUP($C1164,Listen!$A$2:$F$45,6,0)="Ja",BB1164-MAX(BC1164:BD1164),BB1164-BC1164),0)</f>
        <v>0</v>
      </c>
    </row>
    <row r="1165" spans="1:57" x14ac:dyDescent="0.25">
      <c r="A1165" s="320" t="str">
        <f>IF(AND(D1165&lt;&gt;0,C1165&lt;&gt;0,E1165&lt;&gt;0),IF(B1165&lt;&gt;0,CONCATENATE(B1165,"-AGr",VLOOKUP(C1165,Listen!$A$2:$D$45,4,FALSE),"-",D1165,"-",E1165,),CONCATENATE("AGr",VLOOKUP(C1165,Listen!$A$2:$D$45,4,FALSE),"-",D1165,"-",E1165)),"keine vollständige ID")</f>
        <v>keine vollständige ID</v>
      </c>
      <c r="B1165" s="301"/>
      <c r="C1165" s="287"/>
      <c r="D1165" s="34"/>
      <c r="E1165" s="306"/>
      <c r="F1165" s="116"/>
      <c r="G1165" s="17"/>
      <c r="H1165" s="17"/>
      <c r="I1165" s="17"/>
      <c r="J1165" s="17"/>
      <c r="K1165" s="17"/>
      <c r="L1165" s="17"/>
      <c r="M1165" s="17"/>
      <c r="N1165" s="17"/>
      <c r="O1165" s="116"/>
      <c r="P1165" s="117">
        <f>IF(D1165&gt;A_Stammdaten!$B$12,0,SUM(G1165,H1165,J1165,L1165:M1165)-SUM(I1165,K1165,N1165:O1165))</f>
        <v>0</v>
      </c>
      <c r="Q1165" s="17"/>
      <c r="R1165" s="17"/>
      <c r="S1165" s="17"/>
      <c r="T1165" s="17"/>
      <c r="U1165" s="62">
        <f t="shared" si="380"/>
        <v>0</v>
      </c>
      <c r="V1165" s="34"/>
      <c r="W1165" s="34"/>
      <c r="X1165" s="34"/>
      <c r="Y1165" s="34"/>
      <c r="Z1165" s="34"/>
      <c r="AA1165" s="63" t="str">
        <f t="shared" si="381"/>
        <v>-</v>
      </c>
      <c r="AB1165" s="63" t="str">
        <f t="shared" si="382"/>
        <v>-</v>
      </c>
      <c r="AC1165" s="63">
        <f>IF(ISBLANK($C1165),0,VLOOKUP($C1165,Listen!$A$2:$C$45,2,FALSE))</f>
        <v>0</v>
      </c>
      <c r="AD1165" s="63">
        <f>IF(ISBLANK($C1165),0,VLOOKUP($C1165,Listen!$A$2:$C$45,3,FALSE))</f>
        <v>0</v>
      </c>
      <c r="AE1165" s="49">
        <f t="shared" si="383"/>
        <v>0</v>
      </c>
      <c r="AF1165" s="49">
        <f t="shared" si="383"/>
        <v>0</v>
      </c>
      <c r="AG1165" s="49">
        <f>IFERROR(IF(OR($V1165&lt;&gt;"Ja",VLOOKUP($C1165,Listen!$A$2:$F$45,5,0)="Nein",D1165&lt;IF(C1165="LNG Anbindungsanlagen gemäß separater Festlegung",2022,2023)),$AC1165,$AA1165),0)</f>
        <v>0</v>
      </c>
      <c r="AH1165" s="49">
        <f>IFERROR(IF(OR($V1165&lt;&gt;"Ja",VLOOKUP($C1165,Listen!$A$2:$F$45,5,0)="Nein",D1165&lt;IF(C1165="LNG Anbindungsanlagen gemäß separater Festlegung",2022,2023)),$AC1165,$AA1165),0)</f>
        <v>0</v>
      </c>
      <c r="AI1165" s="49">
        <f>IFERROR(IF(OR($W1165&lt;&gt;"Ja",VLOOKUP($C1165,Listen!$A$2:$F$45,6,0)="Nein"),$AC1165,$AB1165),0)</f>
        <v>0</v>
      </c>
      <c r="AJ1165" s="49">
        <f>IFERROR(IF(OR($W1165&lt;&gt;"Ja",VLOOKUP($C1165,Listen!$A$2:$F$45,6,0)="Nein"),$AC1165,$AB1165),0)</f>
        <v>0</v>
      </c>
      <c r="AK1165" s="49">
        <f>IFERROR(IF(OR($W1165&lt;&gt;"Ja",VLOOKUP($C1165,Listen!$A$2:$F$45,6,0)="Nein"),$AC1165,$AB1165),0)</f>
        <v>0</v>
      </c>
      <c r="AL1165" s="51">
        <f t="shared" si="384"/>
        <v>0</v>
      </c>
      <c r="AM1165" s="296">
        <f>IFERROR(IF(VLOOKUP($C1165,Listen!$A$2:$F$45,6,0)="Ja",MAX(BC1165:BD1165),D_SAV!$BC1165),0)</f>
        <v>0</v>
      </c>
      <c r="AN1165" s="51">
        <f t="shared" si="385"/>
        <v>0</v>
      </c>
      <c r="AP1165" s="304">
        <f t="shared" si="386"/>
        <v>0</v>
      </c>
      <c r="AQ1165" s="304">
        <f t="shared" si="387"/>
        <v>0</v>
      </c>
      <c r="AR1165" s="304">
        <f t="shared" si="388"/>
        <v>0</v>
      </c>
      <c r="AS1165" s="304">
        <f t="shared" si="389"/>
        <v>0</v>
      </c>
      <c r="AT1165" s="304">
        <f t="shared" si="390"/>
        <v>0</v>
      </c>
      <c r="AU1165" s="304">
        <f t="shared" si="391"/>
        <v>0</v>
      </c>
      <c r="AV1165" s="304">
        <f t="shared" si="392"/>
        <v>0</v>
      </c>
      <c r="AW1165" s="304">
        <f t="shared" si="393"/>
        <v>0</v>
      </c>
      <c r="AX1165" s="304">
        <f t="shared" si="394"/>
        <v>0</v>
      </c>
      <c r="AY1165" s="304">
        <f t="shared" si="395"/>
        <v>0</v>
      </c>
      <c r="AZ1165" s="304">
        <f t="shared" si="396"/>
        <v>0</v>
      </c>
      <c r="BA1165" s="304">
        <f t="shared" si="397"/>
        <v>0</v>
      </c>
      <c r="BB1165" s="304">
        <f t="shared" si="398"/>
        <v>0</v>
      </c>
      <c r="BC1165" s="304">
        <f t="shared" si="399"/>
        <v>0</v>
      </c>
      <c r="BD1165" s="304">
        <f t="shared" si="400"/>
        <v>0</v>
      </c>
      <c r="BE1165" s="304">
        <f>IFERROR(IF(VLOOKUP($C1165,Listen!$A$2:$F$45,6,0)="Ja",BB1165-MAX(BC1165:BD1165),BB1165-BC1165),0)</f>
        <v>0</v>
      </c>
    </row>
    <row r="1166" spans="1:57" x14ac:dyDescent="0.25">
      <c r="A1166" s="320" t="str">
        <f>IF(AND(D1166&lt;&gt;0,C1166&lt;&gt;0,E1166&lt;&gt;0),IF(B1166&lt;&gt;0,CONCATENATE(B1166,"-AGr",VLOOKUP(C1166,Listen!$A$2:$D$45,4,FALSE),"-",D1166,"-",E1166,),CONCATENATE("AGr",VLOOKUP(C1166,Listen!$A$2:$D$45,4,FALSE),"-",D1166,"-",E1166)),"keine vollständige ID")</f>
        <v>keine vollständige ID</v>
      </c>
      <c r="B1166" s="301"/>
      <c r="C1166" s="287"/>
      <c r="D1166" s="34"/>
      <c r="E1166" s="306"/>
      <c r="F1166" s="116"/>
      <c r="G1166" s="17"/>
      <c r="H1166" s="17"/>
      <c r="I1166" s="17"/>
      <c r="J1166" s="17"/>
      <c r="K1166" s="17"/>
      <c r="L1166" s="17"/>
      <c r="M1166" s="17"/>
      <c r="N1166" s="17"/>
      <c r="O1166" s="116"/>
      <c r="P1166" s="117">
        <f>IF(D1166&gt;A_Stammdaten!$B$12,0,SUM(G1166,H1166,J1166,L1166:M1166)-SUM(I1166,K1166,N1166:O1166))</f>
        <v>0</v>
      </c>
      <c r="Q1166" s="17"/>
      <c r="R1166" s="17"/>
      <c r="S1166" s="17"/>
      <c r="T1166" s="17"/>
      <c r="U1166" s="62">
        <f t="shared" si="380"/>
        <v>0</v>
      </c>
      <c r="V1166" s="34"/>
      <c r="W1166" s="34"/>
      <c r="X1166" s="34"/>
      <c r="Y1166" s="34"/>
      <c r="Z1166" s="34"/>
      <c r="AA1166" s="63" t="str">
        <f t="shared" si="381"/>
        <v>-</v>
      </c>
      <c r="AB1166" s="63" t="str">
        <f t="shared" si="382"/>
        <v>-</v>
      </c>
      <c r="AC1166" s="63">
        <f>IF(ISBLANK($C1166),0,VLOOKUP($C1166,Listen!$A$2:$C$45,2,FALSE))</f>
        <v>0</v>
      </c>
      <c r="AD1166" s="63">
        <f>IF(ISBLANK($C1166),0,VLOOKUP($C1166,Listen!$A$2:$C$45,3,FALSE))</f>
        <v>0</v>
      </c>
      <c r="AE1166" s="49">
        <f t="shared" si="383"/>
        <v>0</v>
      </c>
      <c r="AF1166" s="49">
        <f t="shared" si="383"/>
        <v>0</v>
      </c>
      <c r="AG1166" s="49">
        <f>IFERROR(IF(OR($V1166&lt;&gt;"Ja",VLOOKUP($C1166,Listen!$A$2:$F$45,5,0)="Nein",D1166&lt;IF(C1166="LNG Anbindungsanlagen gemäß separater Festlegung",2022,2023)),$AC1166,$AA1166),0)</f>
        <v>0</v>
      </c>
      <c r="AH1166" s="49">
        <f>IFERROR(IF(OR($V1166&lt;&gt;"Ja",VLOOKUP($C1166,Listen!$A$2:$F$45,5,0)="Nein",D1166&lt;IF(C1166="LNG Anbindungsanlagen gemäß separater Festlegung",2022,2023)),$AC1166,$AA1166),0)</f>
        <v>0</v>
      </c>
      <c r="AI1166" s="49">
        <f>IFERROR(IF(OR($W1166&lt;&gt;"Ja",VLOOKUP($C1166,Listen!$A$2:$F$45,6,0)="Nein"),$AC1166,$AB1166),0)</f>
        <v>0</v>
      </c>
      <c r="AJ1166" s="49">
        <f>IFERROR(IF(OR($W1166&lt;&gt;"Ja",VLOOKUP($C1166,Listen!$A$2:$F$45,6,0)="Nein"),$AC1166,$AB1166),0)</f>
        <v>0</v>
      </c>
      <c r="AK1166" s="49">
        <f>IFERROR(IF(OR($W1166&lt;&gt;"Ja",VLOOKUP($C1166,Listen!$A$2:$F$45,6,0)="Nein"),$AC1166,$AB1166),0)</f>
        <v>0</v>
      </c>
      <c r="AL1166" s="51">
        <f t="shared" si="384"/>
        <v>0</v>
      </c>
      <c r="AM1166" s="296">
        <f>IFERROR(IF(VLOOKUP($C1166,Listen!$A$2:$F$45,6,0)="Ja",MAX(BC1166:BD1166),D_SAV!$BC1166),0)</f>
        <v>0</v>
      </c>
      <c r="AN1166" s="51">
        <f t="shared" si="385"/>
        <v>0</v>
      </c>
      <c r="AP1166" s="304">
        <f t="shared" si="386"/>
        <v>0</v>
      </c>
      <c r="AQ1166" s="304">
        <f t="shared" si="387"/>
        <v>0</v>
      </c>
      <c r="AR1166" s="304">
        <f t="shared" si="388"/>
        <v>0</v>
      </c>
      <c r="AS1166" s="304">
        <f t="shared" si="389"/>
        <v>0</v>
      </c>
      <c r="AT1166" s="304">
        <f t="shared" si="390"/>
        <v>0</v>
      </c>
      <c r="AU1166" s="304">
        <f t="shared" si="391"/>
        <v>0</v>
      </c>
      <c r="AV1166" s="304">
        <f t="shared" si="392"/>
        <v>0</v>
      </c>
      <c r="AW1166" s="304">
        <f t="shared" si="393"/>
        <v>0</v>
      </c>
      <c r="AX1166" s="304">
        <f t="shared" si="394"/>
        <v>0</v>
      </c>
      <c r="AY1166" s="304">
        <f t="shared" si="395"/>
        <v>0</v>
      </c>
      <c r="AZ1166" s="304">
        <f t="shared" si="396"/>
        <v>0</v>
      </c>
      <c r="BA1166" s="304">
        <f t="shared" si="397"/>
        <v>0</v>
      </c>
      <c r="BB1166" s="304">
        <f t="shared" si="398"/>
        <v>0</v>
      </c>
      <c r="BC1166" s="304">
        <f t="shared" si="399"/>
        <v>0</v>
      </c>
      <c r="BD1166" s="304">
        <f t="shared" si="400"/>
        <v>0</v>
      </c>
      <c r="BE1166" s="304">
        <f>IFERROR(IF(VLOOKUP($C1166,Listen!$A$2:$F$45,6,0)="Ja",BB1166-MAX(BC1166:BD1166),BB1166-BC1166),0)</f>
        <v>0</v>
      </c>
    </row>
    <row r="1167" spans="1:57" x14ac:dyDescent="0.25">
      <c r="A1167" s="320" t="str">
        <f>IF(AND(D1167&lt;&gt;0,C1167&lt;&gt;0,E1167&lt;&gt;0),IF(B1167&lt;&gt;0,CONCATENATE(B1167,"-AGr",VLOOKUP(C1167,Listen!$A$2:$D$45,4,FALSE),"-",D1167,"-",E1167,),CONCATENATE("AGr",VLOOKUP(C1167,Listen!$A$2:$D$45,4,FALSE),"-",D1167,"-",E1167)),"keine vollständige ID")</f>
        <v>keine vollständige ID</v>
      </c>
      <c r="B1167" s="301"/>
      <c r="C1167" s="287"/>
      <c r="D1167" s="34"/>
      <c r="E1167" s="306"/>
      <c r="F1167" s="116"/>
      <c r="G1167" s="17"/>
      <c r="H1167" s="17"/>
      <c r="I1167" s="17"/>
      <c r="J1167" s="17"/>
      <c r="K1167" s="17"/>
      <c r="L1167" s="17"/>
      <c r="M1167" s="17"/>
      <c r="N1167" s="17"/>
      <c r="O1167" s="116"/>
      <c r="P1167" s="117">
        <f>IF(D1167&gt;A_Stammdaten!$B$12,0,SUM(G1167,H1167,J1167,L1167:M1167)-SUM(I1167,K1167,N1167:O1167))</f>
        <v>0</v>
      </c>
      <c r="Q1167" s="17"/>
      <c r="R1167" s="17"/>
      <c r="S1167" s="17"/>
      <c r="T1167" s="17"/>
      <c r="U1167" s="62">
        <f t="shared" si="380"/>
        <v>0</v>
      </c>
      <c r="V1167" s="34"/>
      <c r="W1167" s="34"/>
      <c r="X1167" s="34"/>
      <c r="Y1167" s="34"/>
      <c r="Z1167" s="34"/>
      <c r="AA1167" s="63" t="str">
        <f t="shared" si="381"/>
        <v>-</v>
      </c>
      <c r="AB1167" s="63" t="str">
        <f t="shared" si="382"/>
        <v>-</v>
      </c>
      <c r="AC1167" s="63">
        <f>IF(ISBLANK($C1167),0,VLOOKUP($C1167,Listen!$A$2:$C$45,2,FALSE))</f>
        <v>0</v>
      </c>
      <c r="AD1167" s="63">
        <f>IF(ISBLANK($C1167),0,VLOOKUP($C1167,Listen!$A$2:$C$45,3,FALSE))</f>
        <v>0</v>
      </c>
      <c r="AE1167" s="49">
        <f t="shared" si="383"/>
        <v>0</v>
      </c>
      <c r="AF1167" s="49">
        <f t="shared" si="383"/>
        <v>0</v>
      </c>
      <c r="AG1167" s="49">
        <f>IFERROR(IF(OR($V1167&lt;&gt;"Ja",VLOOKUP($C1167,Listen!$A$2:$F$45,5,0)="Nein",D1167&lt;IF(C1167="LNG Anbindungsanlagen gemäß separater Festlegung",2022,2023)),$AC1167,$AA1167),0)</f>
        <v>0</v>
      </c>
      <c r="AH1167" s="49">
        <f>IFERROR(IF(OR($V1167&lt;&gt;"Ja",VLOOKUP($C1167,Listen!$A$2:$F$45,5,0)="Nein",D1167&lt;IF(C1167="LNG Anbindungsanlagen gemäß separater Festlegung",2022,2023)),$AC1167,$AA1167),0)</f>
        <v>0</v>
      </c>
      <c r="AI1167" s="49">
        <f>IFERROR(IF(OR($W1167&lt;&gt;"Ja",VLOOKUP($C1167,Listen!$A$2:$F$45,6,0)="Nein"),$AC1167,$AB1167),0)</f>
        <v>0</v>
      </c>
      <c r="AJ1167" s="49">
        <f>IFERROR(IF(OR($W1167&lt;&gt;"Ja",VLOOKUP($C1167,Listen!$A$2:$F$45,6,0)="Nein"),$AC1167,$AB1167),0)</f>
        <v>0</v>
      </c>
      <c r="AK1167" s="49">
        <f>IFERROR(IF(OR($W1167&lt;&gt;"Ja",VLOOKUP($C1167,Listen!$A$2:$F$45,6,0)="Nein"),$AC1167,$AB1167),0)</f>
        <v>0</v>
      </c>
      <c r="AL1167" s="51">
        <f t="shared" si="384"/>
        <v>0</v>
      </c>
      <c r="AM1167" s="296">
        <f>IFERROR(IF(VLOOKUP($C1167,Listen!$A$2:$F$45,6,0)="Ja",MAX(BC1167:BD1167),D_SAV!$BC1167),0)</f>
        <v>0</v>
      </c>
      <c r="AN1167" s="51">
        <f t="shared" si="385"/>
        <v>0</v>
      </c>
      <c r="AP1167" s="304">
        <f t="shared" si="386"/>
        <v>0</v>
      </c>
      <c r="AQ1167" s="304">
        <f t="shared" si="387"/>
        <v>0</v>
      </c>
      <c r="AR1167" s="304">
        <f t="shared" si="388"/>
        <v>0</v>
      </c>
      <c r="AS1167" s="304">
        <f t="shared" si="389"/>
        <v>0</v>
      </c>
      <c r="AT1167" s="304">
        <f t="shared" si="390"/>
        <v>0</v>
      </c>
      <c r="AU1167" s="304">
        <f t="shared" si="391"/>
        <v>0</v>
      </c>
      <c r="AV1167" s="304">
        <f t="shared" si="392"/>
        <v>0</v>
      </c>
      <c r="AW1167" s="304">
        <f t="shared" si="393"/>
        <v>0</v>
      </c>
      <c r="AX1167" s="304">
        <f t="shared" si="394"/>
        <v>0</v>
      </c>
      <c r="AY1167" s="304">
        <f t="shared" si="395"/>
        <v>0</v>
      </c>
      <c r="AZ1167" s="304">
        <f t="shared" si="396"/>
        <v>0</v>
      </c>
      <c r="BA1167" s="304">
        <f t="shared" si="397"/>
        <v>0</v>
      </c>
      <c r="BB1167" s="304">
        <f t="shared" si="398"/>
        <v>0</v>
      </c>
      <c r="BC1167" s="304">
        <f t="shared" si="399"/>
        <v>0</v>
      </c>
      <c r="BD1167" s="304">
        <f t="shared" si="400"/>
        <v>0</v>
      </c>
      <c r="BE1167" s="304">
        <f>IFERROR(IF(VLOOKUP($C1167,Listen!$A$2:$F$45,6,0)="Ja",BB1167-MAX(BC1167:BD1167),BB1167-BC1167),0)</f>
        <v>0</v>
      </c>
    </row>
    <row r="1168" spans="1:57" x14ac:dyDescent="0.25">
      <c r="A1168" s="320" t="str">
        <f>IF(AND(D1168&lt;&gt;0,C1168&lt;&gt;0,E1168&lt;&gt;0),IF(B1168&lt;&gt;0,CONCATENATE(B1168,"-AGr",VLOOKUP(C1168,Listen!$A$2:$D$45,4,FALSE),"-",D1168,"-",E1168,),CONCATENATE("AGr",VLOOKUP(C1168,Listen!$A$2:$D$45,4,FALSE),"-",D1168,"-",E1168)),"keine vollständige ID")</f>
        <v>keine vollständige ID</v>
      </c>
      <c r="B1168" s="301"/>
      <c r="C1168" s="287"/>
      <c r="D1168" s="34"/>
      <c r="E1168" s="306"/>
      <c r="F1168" s="116"/>
      <c r="G1168" s="17"/>
      <c r="H1168" s="17"/>
      <c r="I1168" s="17"/>
      <c r="J1168" s="17"/>
      <c r="K1168" s="17"/>
      <c r="L1168" s="17"/>
      <c r="M1168" s="17"/>
      <c r="N1168" s="17"/>
      <c r="O1168" s="116"/>
      <c r="P1168" s="117">
        <f>IF(D1168&gt;A_Stammdaten!$B$12,0,SUM(G1168,H1168,J1168,L1168:M1168)-SUM(I1168,K1168,N1168:O1168))</f>
        <v>0</v>
      </c>
      <c r="Q1168" s="17"/>
      <c r="R1168" s="17"/>
      <c r="S1168" s="17"/>
      <c r="T1168" s="17"/>
      <c r="U1168" s="62">
        <f t="shared" si="380"/>
        <v>0</v>
      </c>
      <c r="V1168" s="34"/>
      <c r="W1168" s="34"/>
      <c r="X1168" s="34"/>
      <c r="Y1168" s="34"/>
      <c r="Z1168" s="34"/>
      <c r="AA1168" s="63" t="str">
        <f t="shared" si="381"/>
        <v>-</v>
      </c>
      <c r="AB1168" s="63" t="str">
        <f t="shared" si="382"/>
        <v>-</v>
      </c>
      <c r="AC1168" s="63">
        <f>IF(ISBLANK($C1168),0,VLOOKUP($C1168,Listen!$A$2:$C$45,2,FALSE))</f>
        <v>0</v>
      </c>
      <c r="AD1168" s="63">
        <f>IF(ISBLANK($C1168),0,VLOOKUP($C1168,Listen!$A$2:$C$45,3,FALSE))</f>
        <v>0</v>
      </c>
      <c r="AE1168" s="49">
        <f t="shared" si="383"/>
        <v>0</v>
      </c>
      <c r="AF1168" s="49">
        <f t="shared" si="383"/>
        <v>0</v>
      </c>
      <c r="AG1168" s="49">
        <f>IFERROR(IF(OR($V1168&lt;&gt;"Ja",VLOOKUP($C1168,Listen!$A$2:$F$45,5,0)="Nein",D1168&lt;IF(C1168="LNG Anbindungsanlagen gemäß separater Festlegung",2022,2023)),$AC1168,$AA1168),0)</f>
        <v>0</v>
      </c>
      <c r="AH1168" s="49">
        <f>IFERROR(IF(OR($V1168&lt;&gt;"Ja",VLOOKUP($C1168,Listen!$A$2:$F$45,5,0)="Nein",D1168&lt;IF(C1168="LNG Anbindungsanlagen gemäß separater Festlegung",2022,2023)),$AC1168,$AA1168),0)</f>
        <v>0</v>
      </c>
      <c r="AI1168" s="49">
        <f>IFERROR(IF(OR($W1168&lt;&gt;"Ja",VLOOKUP($C1168,Listen!$A$2:$F$45,6,0)="Nein"),$AC1168,$AB1168),0)</f>
        <v>0</v>
      </c>
      <c r="AJ1168" s="49">
        <f>IFERROR(IF(OR($W1168&lt;&gt;"Ja",VLOOKUP($C1168,Listen!$A$2:$F$45,6,0)="Nein"),$AC1168,$AB1168),0)</f>
        <v>0</v>
      </c>
      <c r="AK1168" s="49">
        <f>IFERROR(IF(OR($W1168&lt;&gt;"Ja",VLOOKUP($C1168,Listen!$A$2:$F$45,6,0)="Nein"),$AC1168,$AB1168),0)</f>
        <v>0</v>
      </c>
      <c r="AL1168" s="51">
        <f t="shared" si="384"/>
        <v>0</v>
      </c>
      <c r="AM1168" s="296">
        <f>IFERROR(IF(VLOOKUP($C1168,Listen!$A$2:$F$45,6,0)="Ja",MAX(BC1168:BD1168),D_SAV!$BC1168),0)</f>
        <v>0</v>
      </c>
      <c r="AN1168" s="51">
        <f t="shared" si="385"/>
        <v>0</v>
      </c>
      <c r="AP1168" s="304">
        <f t="shared" si="386"/>
        <v>0</v>
      </c>
      <c r="AQ1168" s="304">
        <f t="shared" si="387"/>
        <v>0</v>
      </c>
      <c r="AR1168" s="304">
        <f t="shared" si="388"/>
        <v>0</v>
      </c>
      <c r="AS1168" s="304">
        <f t="shared" si="389"/>
        <v>0</v>
      </c>
      <c r="AT1168" s="304">
        <f t="shared" si="390"/>
        <v>0</v>
      </c>
      <c r="AU1168" s="304">
        <f t="shared" si="391"/>
        <v>0</v>
      </c>
      <c r="AV1168" s="304">
        <f t="shared" si="392"/>
        <v>0</v>
      </c>
      <c r="AW1168" s="304">
        <f t="shared" si="393"/>
        <v>0</v>
      </c>
      <c r="AX1168" s="304">
        <f t="shared" si="394"/>
        <v>0</v>
      </c>
      <c r="AY1168" s="304">
        <f t="shared" si="395"/>
        <v>0</v>
      </c>
      <c r="AZ1168" s="304">
        <f t="shared" si="396"/>
        <v>0</v>
      </c>
      <c r="BA1168" s="304">
        <f t="shared" si="397"/>
        <v>0</v>
      </c>
      <c r="BB1168" s="304">
        <f t="shared" si="398"/>
        <v>0</v>
      </c>
      <c r="BC1168" s="304">
        <f t="shared" si="399"/>
        <v>0</v>
      </c>
      <c r="BD1168" s="304">
        <f t="shared" si="400"/>
        <v>0</v>
      </c>
      <c r="BE1168" s="304">
        <f>IFERROR(IF(VLOOKUP($C1168,Listen!$A$2:$F$45,6,0)="Ja",BB1168-MAX(BC1168:BD1168),BB1168-BC1168),0)</f>
        <v>0</v>
      </c>
    </row>
    <row r="1169" spans="1:57" x14ac:dyDescent="0.25">
      <c r="A1169" s="320" t="str">
        <f>IF(AND(D1169&lt;&gt;0,C1169&lt;&gt;0,E1169&lt;&gt;0),IF(B1169&lt;&gt;0,CONCATENATE(B1169,"-AGr",VLOOKUP(C1169,Listen!$A$2:$D$45,4,FALSE),"-",D1169,"-",E1169,),CONCATENATE("AGr",VLOOKUP(C1169,Listen!$A$2:$D$45,4,FALSE),"-",D1169,"-",E1169)),"keine vollständige ID")</f>
        <v>keine vollständige ID</v>
      </c>
      <c r="B1169" s="301"/>
      <c r="C1169" s="287"/>
      <c r="D1169" s="34"/>
      <c r="E1169" s="306"/>
      <c r="F1169" s="116"/>
      <c r="G1169" s="17"/>
      <c r="H1169" s="17"/>
      <c r="I1169" s="17"/>
      <c r="J1169" s="17"/>
      <c r="K1169" s="17"/>
      <c r="L1169" s="17"/>
      <c r="M1169" s="17"/>
      <c r="N1169" s="17"/>
      <c r="O1169" s="116"/>
      <c r="P1169" s="117">
        <f>IF(D1169&gt;A_Stammdaten!$B$12,0,SUM(G1169,H1169,J1169,L1169:M1169)-SUM(I1169,K1169,N1169:O1169))</f>
        <v>0</v>
      </c>
      <c r="Q1169" s="17"/>
      <c r="R1169" s="17"/>
      <c r="S1169" s="17"/>
      <c r="T1169" s="17"/>
      <c r="U1169" s="62">
        <f t="shared" si="380"/>
        <v>0</v>
      </c>
      <c r="V1169" s="34"/>
      <c r="W1169" s="34"/>
      <c r="X1169" s="34"/>
      <c r="Y1169" s="34"/>
      <c r="Z1169" s="34"/>
      <c r="AA1169" s="63" t="str">
        <f t="shared" si="381"/>
        <v>-</v>
      </c>
      <c r="AB1169" s="63" t="str">
        <f t="shared" si="382"/>
        <v>-</v>
      </c>
      <c r="AC1169" s="63">
        <f>IF(ISBLANK($C1169),0,VLOOKUP($C1169,Listen!$A$2:$C$45,2,FALSE))</f>
        <v>0</v>
      </c>
      <c r="AD1169" s="63">
        <f>IF(ISBLANK($C1169),0,VLOOKUP($C1169,Listen!$A$2:$C$45,3,FALSE))</f>
        <v>0</v>
      </c>
      <c r="AE1169" s="49">
        <f t="shared" si="383"/>
        <v>0</v>
      </c>
      <c r="AF1169" s="49">
        <f t="shared" si="383"/>
        <v>0</v>
      </c>
      <c r="AG1169" s="49">
        <f>IFERROR(IF(OR($V1169&lt;&gt;"Ja",VLOOKUP($C1169,Listen!$A$2:$F$45,5,0)="Nein",D1169&lt;IF(C1169="LNG Anbindungsanlagen gemäß separater Festlegung",2022,2023)),$AC1169,$AA1169),0)</f>
        <v>0</v>
      </c>
      <c r="AH1169" s="49">
        <f>IFERROR(IF(OR($V1169&lt;&gt;"Ja",VLOOKUP($C1169,Listen!$A$2:$F$45,5,0)="Nein",D1169&lt;IF(C1169="LNG Anbindungsanlagen gemäß separater Festlegung",2022,2023)),$AC1169,$AA1169),0)</f>
        <v>0</v>
      </c>
      <c r="AI1169" s="49">
        <f>IFERROR(IF(OR($W1169&lt;&gt;"Ja",VLOOKUP($C1169,Listen!$A$2:$F$45,6,0)="Nein"),$AC1169,$AB1169),0)</f>
        <v>0</v>
      </c>
      <c r="AJ1169" s="49">
        <f>IFERROR(IF(OR($W1169&lt;&gt;"Ja",VLOOKUP($C1169,Listen!$A$2:$F$45,6,0)="Nein"),$AC1169,$AB1169),0)</f>
        <v>0</v>
      </c>
      <c r="AK1169" s="49">
        <f>IFERROR(IF(OR($W1169&lt;&gt;"Ja",VLOOKUP($C1169,Listen!$A$2:$F$45,6,0)="Nein"),$AC1169,$AB1169),0)</f>
        <v>0</v>
      </c>
      <c r="AL1169" s="51">
        <f t="shared" si="384"/>
        <v>0</v>
      </c>
      <c r="AM1169" s="296">
        <f>IFERROR(IF(VLOOKUP($C1169,Listen!$A$2:$F$45,6,0)="Ja",MAX(BC1169:BD1169),D_SAV!$BC1169),0)</f>
        <v>0</v>
      </c>
      <c r="AN1169" s="51">
        <f t="shared" si="385"/>
        <v>0</v>
      </c>
      <c r="AP1169" s="304">
        <f t="shared" si="386"/>
        <v>0</v>
      </c>
      <c r="AQ1169" s="304">
        <f t="shared" si="387"/>
        <v>0</v>
      </c>
      <c r="AR1169" s="304">
        <f t="shared" si="388"/>
        <v>0</v>
      </c>
      <c r="AS1169" s="304">
        <f t="shared" si="389"/>
        <v>0</v>
      </c>
      <c r="AT1169" s="304">
        <f t="shared" si="390"/>
        <v>0</v>
      </c>
      <c r="AU1169" s="304">
        <f t="shared" si="391"/>
        <v>0</v>
      </c>
      <c r="AV1169" s="304">
        <f t="shared" si="392"/>
        <v>0</v>
      </c>
      <c r="AW1169" s="304">
        <f t="shared" si="393"/>
        <v>0</v>
      </c>
      <c r="AX1169" s="304">
        <f t="shared" si="394"/>
        <v>0</v>
      </c>
      <c r="AY1169" s="304">
        <f t="shared" si="395"/>
        <v>0</v>
      </c>
      <c r="AZ1169" s="304">
        <f t="shared" si="396"/>
        <v>0</v>
      </c>
      <c r="BA1169" s="304">
        <f t="shared" si="397"/>
        <v>0</v>
      </c>
      <c r="BB1169" s="304">
        <f t="shared" si="398"/>
        <v>0</v>
      </c>
      <c r="BC1169" s="304">
        <f t="shared" si="399"/>
        <v>0</v>
      </c>
      <c r="BD1169" s="304">
        <f t="shared" si="400"/>
        <v>0</v>
      </c>
      <c r="BE1169" s="304">
        <f>IFERROR(IF(VLOOKUP($C1169,Listen!$A$2:$F$45,6,0)="Ja",BB1169-MAX(BC1169:BD1169),BB1169-BC1169),0)</f>
        <v>0</v>
      </c>
    </row>
    <row r="1170" spans="1:57" x14ac:dyDescent="0.25">
      <c r="A1170" s="320" t="str">
        <f>IF(AND(D1170&lt;&gt;0,C1170&lt;&gt;0,E1170&lt;&gt;0),IF(B1170&lt;&gt;0,CONCATENATE(B1170,"-AGr",VLOOKUP(C1170,Listen!$A$2:$D$45,4,FALSE),"-",D1170,"-",E1170,),CONCATENATE("AGr",VLOOKUP(C1170,Listen!$A$2:$D$45,4,FALSE),"-",D1170,"-",E1170)),"keine vollständige ID")</f>
        <v>keine vollständige ID</v>
      </c>
      <c r="B1170" s="301"/>
      <c r="C1170" s="287"/>
      <c r="D1170" s="34"/>
      <c r="E1170" s="306"/>
      <c r="F1170" s="116"/>
      <c r="G1170" s="17"/>
      <c r="H1170" s="17"/>
      <c r="I1170" s="17"/>
      <c r="J1170" s="17"/>
      <c r="K1170" s="17"/>
      <c r="L1170" s="17"/>
      <c r="M1170" s="17"/>
      <c r="N1170" s="17"/>
      <c r="O1170" s="116"/>
      <c r="P1170" s="117">
        <f>IF(D1170&gt;A_Stammdaten!$B$12,0,SUM(G1170,H1170,J1170,L1170:M1170)-SUM(I1170,K1170,N1170:O1170))</f>
        <v>0</v>
      </c>
      <c r="Q1170" s="17"/>
      <c r="R1170" s="17"/>
      <c r="S1170" s="17"/>
      <c r="T1170" s="17"/>
      <c r="U1170" s="62">
        <f t="shared" si="380"/>
        <v>0</v>
      </c>
      <c r="V1170" s="34"/>
      <c r="W1170" s="34"/>
      <c r="X1170" s="34"/>
      <c r="Y1170" s="34"/>
      <c r="Z1170" s="34"/>
      <c r="AA1170" s="63" t="str">
        <f t="shared" si="381"/>
        <v>-</v>
      </c>
      <c r="AB1170" s="63" t="str">
        <f t="shared" si="382"/>
        <v>-</v>
      </c>
      <c r="AC1170" s="63">
        <f>IF(ISBLANK($C1170),0,VLOOKUP($C1170,Listen!$A$2:$C$45,2,FALSE))</f>
        <v>0</v>
      </c>
      <c r="AD1170" s="63">
        <f>IF(ISBLANK($C1170),0,VLOOKUP($C1170,Listen!$A$2:$C$45,3,FALSE))</f>
        <v>0</v>
      </c>
      <c r="AE1170" s="49">
        <f t="shared" si="383"/>
        <v>0</v>
      </c>
      <c r="AF1170" s="49">
        <f t="shared" si="383"/>
        <v>0</v>
      </c>
      <c r="AG1170" s="49">
        <f>IFERROR(IF(OR($V1170&lt;&gt;"Ja",VLOOKUP($C1170,Listen!$A$2:$F$45,5,0)="Nein",D1170&lt;IF(C1170="LNG Anbindungsanlagen gemäß separater Festlegung",2022,2023)),$AC1170,$AA1170),0)</f>
        <v>0</v>
      </c>
      <c r="AH1170" s="49">
        <f>IFERROR(IF(OR($V1170&lt;&gt;"Ja",VLOOKUP($C1170,Listen!$A$2:$F$45,5,0)="Nein",D1170&lt;IF(C1170="LNG Anbindungsanlagen gemäß separater Festlegung",2022,2023)),$AC1170,$AA1170),0)</f>
        <v>0</v>
      </c>
      <c r="AI1170" s="49">
        <f>IFERROR(IF(OR($W1170&lt;&gt;"Ja",VLOOKUP($C1170,Listen!$A$2:$F$45,6,0)="Nein"),$AC1170,$AB1170),0)</f>
        <v>0</v>
      </c>
      <c r="AJ1170" s="49">
        <f>IFERROR(IF(OR($W1170&lt;&gt;"Ja",VLOOKUP($C1170,Listen!$A$2:$F$45,6,0)="Nein"),$AC1170,$AB1170),0)</f>
        <v>0</v>
      </c>
      <c r="AK1170" s="49">
        <f>IFERROR(IF(OR($W1170&lt;&gt;"Ja",VLOOKUP($C1170,Listen!$A$2:$F$45,6,0)="Nein"),$AC1170,$AB1170),0)</f>
        <v>0</v>
      </c>
      <c r="AL1170" s="51">
        <f t="shared" si="384"/>
        <v>0</v>
      </c>
      <c r="AM1170" s="296">
        <f>IFERROR(IF(VLOOKUP($C1170,Listen!$A$2:$F$45,6,0)="Ja",MAX(BC1170:BD1170),D_SAV!$BC1170),0)</f>
        <v>0</v>
      </c>
      <c r="AN1170" s="51">
        <f t="shared" si="385"/>
        <v>0</v>
      </c>
      <c r="AP1170" s="304">
        <f t="shared" si="386"/>
        <v>0</v>
      </c>
      <c r="AQ1170" s="304">
        <f t="shared" si="387"/>
        <v>0</v>
      </c>
      <c r="AR1170" s="304">
        <f t="shared" si="388"/>
        <v>0</v>
      </c>
      <c r="AS1170" s="304">
        <f t="shared" si="389"/>
        <v>0</v>
      </c>
      <c r="AT1170" s="304">
        <f t="shared" si="390"/>
        <v>0</v>
      </c>
      <c r="AU1170" s="304">
        <f t="shared" si="391"/>
        <v>0</v>
      </c>
      <c r="AV1170" s="304">
        <f t="shared" si="392"/>
        <v>0</v>
      </c>
      <c r="AW1170" s="304">
        <f t="shared" si="393"/>
        <v>0</v>
      </c>
      <c r="AX1170" s="304">
        <f t="shared" si="394"/>
        <v>0</v>
      </c>
      <c r="AY1170" s="304">
        <f t="shared" si="395"/>
        <v>0</v>
      </c>
      <c r="AZ1170" s="304">
        <f t="shared" si="396"/>
        <v>0</v>
      </c>
      <c r="BA1170" s="304">
        <f t="shared" si="397"/>
        <v>0</v>
      </c>
      <c r="BB1170" s="304">
        <f t="shared" si="398"/>
        <v>0</v>
      </c>
      <c r="BC1170" s="304">
        <f t="shared" si="399"/>
        <v>0</v>
      </c>
      <c r="BD1170" s="304">
        <f t="shared" si="400"/>
        <v>0</v>
      </c>
      <c r="BE1170" s="304">
        <f>IFERROR(IF(VLOOKUP($C1170,Listen!$A$2:$F$45,6,0)="Ja",BB1170-MAX(BC1170:BD1170),BB1170-BC1170),0)</f>
        <v>0</v>
      </c>
    </row>
    <row r="1171" spans="1:57" x14ac:dyDescent="0.25">
      <c r="A1171" s="320" t="str">
        <f>IF(AND(D1171&lt;&gt;0,C1171&lt;&gt;0,E1171&lt;&gt;0),IF(B1171&lt;&gt;0,CONCATENATE(B1171,"-AGr",VLOOKUP(C1171,Listen!$A$2:$D$45,4,FALSE),"-",D1171,"-",E1171,),CONCATENATE("AGr",VLOOKUP(C1171,Listen!$A$2:$D$45,4,FALSE),"-",D1171,"-",E1171)),"keine vollständige ID")</f>
        <v>keine vollständige ID</v>
      </c>
      <c r="B1171" s="301"/>
      <c r="C1171" s="287"/>
      <c r="D1171" s="34"/>
      <c r="E1171" s="306"/>
      <c r="F1171" s="116"/>
      <c r="G1171" s="17"/>
      <c r="H1171" s="17"/>
      <c r="I1171" s="17"/>
      <c r="J1171" s="17"/>
      <c r="K1171" s="17"/>
      <c r="L1171" s="17"/>
      <c r="M1171" s="17"/>
      <c r="N1171" s="17"/>
      <c r="O1171" s="116"/>
      <c r="P1171" s="117">
        <f>IF(D1171&gt;A_Stammdaten!$B$12,0,SUM(G1171,H1171,J1171,L1171:M1171)-SUM(I1171,K1171,N1171:O1171))</f>
        <v>0</v>
      </c>
      <c r="Q1171" s="17"/>
      <c r="R1171" s="17"/>
      <c r="S1171" s="17"/>
      <c r="T1171" s="17"/>
      <c r="U1171" s="62">
        <f t="shared" si="380"/>
        <v>0</v>
      </c>
      <c r="V1171" s="34"/>
      <c r="W1171" s="34"/>
      <c r="X1171" s="34"/>
      <c r="Y1171" s="34"/>
      <c r="Z1171" s="34"/>
      <c r="AA1171" s="63" t="str">
        <f t="shared" si="381"/>
        <v>-</v>
      </c>
      <c r="AB1171" s="63" t="str">
        <f t="shared" si="382"/>
        <v>-</v>
      </c>
      <c r="AC1171" s="63">
        <f>IF(ISBLANK($C1171),0,VLOOKUP($C1171,Listen!$A$2:$C$45,2,FALSE))</f>
        <v>0</v>
      </c>
      <c r="AD1171" s="63">
        <f>IF(ISBLANK($C1171),0,VLOOKUP($C1171,Listen!$A$2:$C$45,3,FALSE))</f>
        <v>0</v>
      </c>
      <c r="AE1171" s="49">
        <f t="shared" si="383"/>
        <v>0</v>
      </c>
      <c r="AF1171" s="49">
        <f t="shared" si="383"/>
        <v>0</v>
      </c>
      <c r="AG1171" s="49">
        <f>IFERROR(IF(OR($V1171&lt;&gt;"Ja",VLOOKUP($C1171,Listen!$A$2:$F$45,5,0)="Nein",D1171&lt;IF(C1171="LNG Anbindungsanlagen gemäß separater Festlegung",2022,2023)),$AC1171,$AA1171),0)</f>
        <v>0</v>
      </c>
      <c r="AH1171" s="49">
        <f>IFERROR(IF(OR($V1171&lt;&gt;"Ja",VLOOKUP($C1171,Listen!$A$2:$F$45,5,0)="Nein",D1171&lt;IF(C1171="LNG Anbindungsanlagen gemäß separater Festlegung",2022,2023)),$AC1171,$AA1171),0)</f>
        <v>0</v>
      </c>
      <c r="AI1171" s="49">
        <f>IFERROR(IF(OR($W1171&lt;&gt;"Ja",VLOOKUP($C1171,Listen!$A$2:$F$45,6,0)="Nein"),$AC1171,$AB1171),0)</f>
        <v>0</v>
      </c>
      <c r="AJ1171" s="49">
        <f>IFERROR(IF(OR($W1171&lt;&gt;"Ja",VLOOKUP($C1171,Listen!$A$2:$F$45,6,0)="Nein"),$AC1171,$AB1171),0)</f>
        <v>0</v>
      </c>
      <c r="AK1171" s="49">
        <f>IFERROR(IF(OR($W1171&lt;&gt;"Ja",VLOOKUP($C1171,Listen!$A$2:$F$45,6,0)="Nein"),$AC1171,$AB1171),0)</f>
        <v>0</v>
      </c>
      <c r="AL1171" s="51">
        <f t="shared" si="384"/>
        <v>0</v>
      </c>
      <c r="AM1171" s="296">
        <f>IFERROR(IF(VLOOKUP($C1171,Listen!$A$2:$F$45,6,0)="Ja",MAX(BC1171:BD1171),D_SAV!$BC1171),0)</f>
        <v>0</v>
      </c>
      <c r="AN1171" s="51">
        <f t="shared" si="385"/>
        <v>0</v>
      </c>
      <c r="AP1171" s="304">
        <f t="shared" si="386"/>
        <v>0</v>
      </c>
      <c r="AQ1171" s="304">
        <f t="shared" si="387"/>
        <v>0</v>
      </c>
      <c r="AR1171" s="304">
        <f t="shared" si="388"/>
        <v>0</v>
      </c>
      <c r="AS1171" s="304">
        <f t="shared" si="389"/>
        <v>0</v>
      </c>
      <c r="AT1171" s="304">
        <f t="shared" si="390"/>
        <v>0</v>
      </c>
      <c r="AU1171" s="304">
        <f t="shared" si="391"/>
        <v>0</v>
      </c>
      <c r="AV1171" s="304">
        <f t="shared" si="392"/>
        <v>0</v>
      </c>
      <c r="AW1171" s="304">
        <f t="shared" si="393"/>
        <v>0</v>
      </c>
      <c r="AX1171" s="304">
        <f t="shared" si="394"/>
        <v>0</v>
      </c>
      <c r="AY1171" s="304">
        <f t="shared" si="395"/>
        <v>0</v>
      </c>
      <c r="AZ1171" s="304">
        <f t="shared" si="396"/>
        <v>0</v>
      </c>
      <c r="BA1171" s="304">
        <f t="shared" si="397"/>
        <v>0</v>
      </c>
      <c r="BB1171" s="304">
        <f t="shared" si="398"/>
        <v>0</v>
      </c>
      <c r="BC1171" s="304">
        <f t="shared" si="399"/>
        <v>0</v>
      </c>
      <c r="BD1171" s="304">
        <f t="shared" si="400"/>
        <v>0</v>
      </c>
      <c r="BE1171" s="304">
        <f>IFERROR(IF(VLOOKUP($C1171,Listen!$A$2:$F$45,6,0)="Ja",BB1171-MAX(BC1171:BD1171),BB1171-BC1171),0)</f>
        <v>0</v>
      </c>
    </row>
    <row r="1172" spans="1:57" x14ac:dyDescent="0.25">
      <c r="A1172" s="320" t="str">
        <f>IF(AND(D1172&lt;&gt;0,C1172&lt;&gt;0,E1172&lt;&gt;0),IF(B1172&lt;&gt;0,CONCATENATE(B1172,"-AGr",VLOOKUP(C1172,Listen!$A$2:$D$45,4,FALSE),"-",D1172,"-",E1172,),CONCATENATE("AGr",VLOOKUP(C1172,Listen!$A$2:$D$45,4,FALSE),"-",D1172,"-",E1172)),"keine vollständige ID")</f>
        <v>keine vollständige ID</v>
      </c>
      <c r="B1172" s="301"/>
      <c r="C1172" s="287"/>
      <c r="D1172" s="34"/>
      <c r="E1172" s="306"/>
      <c r="F1172" s="116"/>
      <c r="G1172" s="17"/>
      <c r="H1172" s="17"/>
      <c r="I1172" s="17"/>
      <c r="J1172" s="17"/>
      <c r="K1172" s="17"/>
      <c r="L1172" s="17"/>
      <c r="M1172" s="17"/>
      <c r="N1172" s="17"/>
      <c r="O1172" s="116"/>
      <c r="P1172" s="117">
        <f>IF(D1172&gt;A_Stammdaten!$B$12,0,SUM(G1172,H1172,J1172,L1172:M1172)-SUM(I1172,K1172,N1172:O1172))</f>
        <v>0</v>
      </c>
      <c r="Q1172" s="17"/>
      <c r="R1172" s="17"/>
      <c r="S1172" s="17"/>
      <c r="T1172" s="17"/>
      <c r="U1172" s="62">
        <f t="shared" si="380"/>
        <v>0</v>
      </c>
      <c r="V1172" s="34"/>
      <c r="W1172" s="34"/>
      <c r="X1172" s="34"/>
      <c r="Y1172" s="34"/>
      <c r="Z1172" s="34"/>
      <c r="AA1172" s="63" t="str">
        <f t="shared" si="381"/>
        <v>-</v>
      </c>
      <c r="AB1172" s="63" t="str">
        <f t="shared" si="382"/>
        <v>-</v>
      </c>
      <c r="AC1172" s="63">
        <f>IF(ISBLANK($C1172),0,VLOOKUP($C1172,Listen!$A$2:$C$45,2,FALSE))</f>
        <v>0</v>
      </c>
      <c r="AD1172" s="63">
        <f>IF(ISBLANK($C1172),0,VLOOKUP($C1172,Listen!$A$2:$C$45,3,FALSE))</f>
        <v>0</v>
      </c>
      <c r="AE1172" s="49">
        <f t="shared" si="383"/>
        <v>0</v>
      </c>
      <c r="AF1172" s="49">
        <f t="shared" si="383"/>
        <v>0</v>
      </c>
      <c r="AG1172" s="49">
        <f>IFERROR(IF(OR($V1172&lt;&gt;"Ja",VLOOKUP($C1172,Listen!$A$2:$F$45,5,0)="Nein",D1172&lt;IF(C1172="LNG Anbindungsanlagen gemäß separater Festlegung",2022,2023)),$AC1172,$AA1172),0)</f>
        <v>0</v>
      </c>
      <c r="AH1172" s="49">
        <f>IFERROR(IF(OR($V1172&lt;&gt;"Ja",VLOOKUP($C1172,Listen!$A$2:$F$45,5,0)="Nein",D1172&lt;IF(C1172="LNG Anbindungsanlagen gemäß separater Festlegung",2022,2023)),$AC1172,$AA1172),0)</f>
        <v>0</v>
      </c>
      <c r="AI1172" s="49">
        <f>IFERROR(IF(OR($W1172&lt;&gt;"Ja",VLOOKUP($C1172,Listen!$A$2:$F$45,6,0)="Nein"),$AC1172,$AB1172),0)</f>
        <v>0</v>
      </c>
      <c r="AJ1172" s="49">
        <f>IFERROR(IF(OR($W1172&lt;&gt;"Ja",VLOOKUP($C1172,Listen!$A$2:$F$45,6,0)="Nein"),$AC1172,$AB1172),0)</f>
        <v>0</v>
      </c>
      <c r="AK1172" s="49">
        <f>IFERROR(IF(OR($W1172&lt;&gt;"Ja",VLOOKUP($C1172,Listen!$A$2:$F$45,6,0)="Nein"),$AC1172,$AB1172),0)</f>
        <v>0</v>
      </c>
      <c r="AL1172" s="51">
        <f t="shared" si="384"/>
        <v>0</v>
      </c>
      <c r="AM1172" s="296">
        <f>IFERROR(IF(VLOOKUP($C1172,Listen!$A$2:$F$45,6,0)="Ja",MAX(BC1172:BD1172),D_SAV!$BC1172),0)</f>
        <v>0</v>
      </c>
      <c r="AN1172" s="51">
        <f t="shared" si="385"/>
        <v>0</v>
      </c>
      <c r="AP1172" s="304">
        <f t="shared" si="386"/>
        <v>0</v>
      </c>
      <c r="AQ1172" s="304">
        <f t="shared" si="387"/>
        <v>0</v>
      </c>
      <c r="AR1172" s="304">
        <f t="shared" si="388"/>
        <v>0</v>
      </c>
      <c r="AS1172" s="304">
        <f t="shared" si="389"/>
        <v>0</v>
      </c>
      <c r="AT1172" s="304">
        <f t="shared" si="390"/>
        <v>0</v>
      </c>
      <c r="AU1172" s="304">
        <f t="shared" si="391"/>
        <v>0</v>
      </c>
      <c r="AV1172" s="304">
        <f t="shared" si="392"/>
        <v>0</v>
      </c>
      <c r="AW1172" s="304">
        <f t="shared" si="393"/>
        <v>0</v>
      </c>
      <c r="AX1172" s="304">
        <f t="shared" si="394"/>
        <v>0</v>
      </c>
      <c r="AY1172" s="304">
        <f t="shared" si="395"/>
        <v>0</v>
      </c>
      <c r="AZ1172" s="304">
        <f t="shared" si="396"/>
        <v>0</v>
      </c>
      <c r="BA1172" s="304">
        <f t="shared" si="397"/>
        <v>0</v>
      </c>
      <c r="BB1172" s="304">
        <f t="shared" si="398"/>
        <v>0</v>
      </c>
      <c r="BC1172" s="304">
        <f t="shared" si="399"/>
        <v>0</v>
      </c>
      <c r="BD1172" s="304">
        <f t="shared" si="400"/>
        <v>0</v>
      </c>
      <c r="BE1172" s="304">
        <f>IFERROR(IF(VLOOKUP($C1172,Listen!$A$2:$F$45,6,0)="Ja",BB1172-MAX(BC1172:BD1172),BB1172-BC1172),0)</f>
        <v>0</v>
      </c>
    </row>
    <row r="1173" spans="1:57" x14ac:dyDescent="0.25">
      <c r="A1173" s="320" t="str">
        <f>IF(AND(D1173&lt;&gt;0,C1173&lt;&gt;0,E1173&lt;&gt;0),IF(B1173&lt;&gt;0,CONCATENATE(B1173,"-AGr",VLOOKUP(C1173,Listen!$A$2:$D$45,4,FALSE),"-",D1173,"-",E1173,),CONCATENATE("AGr",VLOOKUP(C1173,Listen!$A$2:$D$45,4,FALSE),"-",D1173,"-",E1173)),"keine vollständige ID")</f>
        <v>keine vollständige ID</v>
      </c>
      <c r="B1173" s="301"/>
      <c r="C1173" s="287"/>
      <c r="D1173" s="34"/>
      <c r="E1173" s="306"/>
      <c r="F1173" s="116"/>
      <c r="G1173" s="17"/>
      <c r="H1173" s="17"/>
      <c r="I1173" s="17"/>
      <c r="J1173" s="17"/>
      <c r="K1173" s="17"/>
      <c r="L1173" s="17"/>
      <c r="M1173" s="17"/>
      <c r="N1173" s="17"/>
      <c r="O1173" s="116"/>
      <c r="P1173" s="117">
        <f>IF(D1173&gt;A_Stammdaten!$B$12,0,SUM(G1173,H1173,J1173,L1173:M1173)-SUM(I1173,K1173,N1173:O1173))</f>
        <v>0</v>
      </c>
      <c r="Q1173" s="17"/>
      <c r="R1173" s="17"/>
      <c r="S1173" s="17"/>
      <c r="T1173" s="17"/>
      <c r="U1173" s="62">
        <f t="shared" si="380"/>
        <v>0</v>
      </c>
      <c r="V1173" s="34"/>
      <c r="W1173" s="34"/>
      <c r="X1173" s="34"/>
      <c r="Y1173" s="34"/>
      <c r="Z1173" s="34"/>
      <c r="AA1173" s="63" t="str">
        <f t="shared" si="381"/>
        <v>-</v>
      </c>
      <c r="AB1173" s="63" t="str">
        <f t="shared" si="382"/>
        <v>-</v>
      </c>
      <c r="AC1173" s="63">
        <f>IF(ISBLANK($C1173),0,VLOOKUP($C1173,Listen!$A$2:$C$45,2,FALSE))</f>
        <v>0</v>
      </c>
      <c r="AD1173" s="63">
        <f>IF(ISBLANK($C1173),0,VLOOKUP($C1173,Listen!$A$2:$C$45,3,FALSE))</f>
        <v>0</v>
      </c>
      <c r="AE1173" s="49">
        <f t="shared" si="383"/>
        <v>0</v>
      </c>
      <c r="AF1173" s="49">
        <f t="shared" si="383"/>
        <v>0</v>
      </c>
      <c r="AG1173" s="49">
        <f>IFERROR(IF(OR($V1173&lt;&gt;"Ja",VLOOKUP($C1173,Listen!$A$2:$F$45,5,0)="Nein",D1173&lt;IF(C1173="LNG Anbindungsanlagen gemäß separater Festlegung",2022,2023)),$AC1173,$AA1173),0)</f>
        <v>0</v>
      </c>
      <c r="AH1173" s="49">
        <f>IFERROR(IF(OR($V1173&lt;&gt;"Ja",VLOOKUP($C1173,Listen!$A$2:$F$45,5,0)="Nein",D1173&lt;IF(C1173="LNG Anbindungsanlagen gemäß separater Festlegung",2022,2023)),$AC1173,$AA1173),0)</f>
        <v>0</v>
      </c>
      <c r="AI1173" s="49">
        <f>IFERROR(IF(OR($W1173&lt;&gt;"Ja",VLOOKUP($C1173,Listen!$A$2:$F$45,6,0)="Nein"),$AC1173,$AB1173),0)</f>
        <v>0</v>
      </c>
      <c r="AJ1173" s="49">
        <f>IFERROR(IF(OR($W1173&lt;&gt;"Ja",VLOOKUP($C1173,Listen!$A$2:$F$45,6,0)="Nein"),$AC1173,$AB1173),0)</f>
        <v>0</v>
      </c>
      <c r="AK1173" s="49">
        <f>IFERROR(IF(OR($W1173&lt;&gt;"Ja",VLOOKUP($C1173,Listen!$A$2:$F$45,6,0)="Nein"),$AC1173,$AB1173),0)</f>
        <v>0</v>
      </c>
      <c r="AL1173" s="51">
        <f t="shared" si="384"/>
        <v>0</v>
      </c>
      <c r="AM1173" s="296">
        <f>IFERROR(IF(VLOOKUP($C1173,Listen!$A$2:$F$45,6,0)="Ja",MAX(BC1173:BD1173),D_SAV!$BC1173),0)</f>
        <v>0</v>
      </c>
      <c r="AN1173" s="51">
        <f t="shared" si="385"/>
        <v>0</v>
      </c>
      <c r="AP1173" s="304">
        <f t="shared" si="386"/>
        <v>0</v>
      </c>
      <c r="AQ1173" s="304">
        <f t="shared" si="387"/>
        <v>0</v>
      </c>
      <c r="AR1173" s="304">
        <f t="shared" si="388"/>
        <v>0</v>
      </c>
      <c r="AS1173" s="304">
        <f t="shared" si="389"/>
        <v>0</v>
      </c>
      <c r="AT1173" s="304">
        <f t="shared" si="390"/>
        <v>0</v>
      </c>
      <c r="AU1173" s="304">
        <f t="shared" si="391"/>
        <v>0</v>
      </c>
      <c r="AV1173" s="304">
        <f t="shared" si="392"/>
        <v>0</v>
      </c>
      <c r="AW1173" s="304">
        <f t="shared" si="393"/>
        <v>0</v>
      </c>
      <c r="AX1173" s="304">
        <f t="shared" si="394"/>
        <v>0</v>
      </c>
      <c r="AY1173" s="304">
        <f t="shared" si="395"/>
        <v>0</v>
      </c>
      <c r="AZ1173" s="304">
        <f t="shared" si="396"/>
        <v>0</v>
      </c>
      <c r="BA1173" s="304">
        <f t="shared" si="397"/>
        <v>0</v>
      </c>
      <c r="BB1173" s="304">
        <f t="shared" si="398"/>
        <v>0</v>
      </c>
      <c r="BC1173" s="304">
        <f t="shared" si="399"/>
        <v>0</v>
      </c>
      <c r="BD1173" s="304">
        <f t="shared" si="400"/>
        <v>0</v>
      </c>
      <c r="BE1173" s="304">
        <f>IFERROR(IF(VLOOKUP($C1173,Listen!$A$2:$F$45,6,0)="Ja",BB1173-MAX(BC1173:BD1173),BB1173-BC1173),0)</f>
        <v>0</v>
      </c>
    </row>
    <row r="1174" spans="1:57" x14ac:dyDescent="0.25">
      <c r="A1174" s="320" t="str">
        <f>IF(AND(D1174&lt;&gt;0,C1174&lt;&gt;0,E1174&lt;&gt;0),IF(B1174&lt;&gt;0,CONCATENATE(B1174,"-AGr",VLOOKUP(C1174,Listen!$A$2:$D$45,4,FALSE),"-",D1174,"-",E1174,),CONCATENATE("AGr",VLOOKUP(C1174,Listen!$A$2:$D$45,4,FALSE),"-",D1174,"-",E1174)),"keine vollständige ID")</f>
        <v>keine vollständige ID</v>
      </c>
      <c r="B1174" s="301"/>
      <c r="C1174" s="287"/>
      <c r="D1174" s="34"/>
      <c r="E1174" s="306"/>
      <c r="F1174" s="116"/>
      <c r="G1174" s="17"/>
      <c r="H1174" s="17"/>
      <c r="I1174" s="17"/>
      <c r="J1174" s="17"/>
      <c r="K1174" s="17"/>
      <c r="L1174" s="17"/>
      <c r="M1174" s="17"/>
      <c r="N1174" s="17"/>
      <c r="O1174" s="116"/>
      <c r="P1174" s="117">
        <f>IF(D1174&gt;A_Stammdaten!$B$12,0,SUM(G1174,H1174,J1174,L1174:M1174)-SUM(I1174,K1174,N1174:O1174))</f>
        <v>0</v>
      </c>
      <c r="Q1174" s="17"/>
      <c r="R1174" s="17"/>
      <c r="S1174" s="17"/>
      <c r="T1174" s="17"/>
      <c r="U1174" s="62">
        <f t="shared" si="380"/>
        <v>0</v>
      </c>
      <c r="V1174" s="34"/>
      <c r="W1174" s="34"/>
      <c r="X1174" s="34"/>
      <c r="Y1174" s="34"/>
      <c r="Z1174" s="34"/>
      <c r="AA1174" s="63" t="str">
        <f t="shared" si="381"/>
        <v>-</v>
      </c>
      <c r="AB1174" s="63" t="str">
        <f t="shared" si="382"/>
        <v>-</v>
      </c>
      <c r="AC1174" s="63">
        <f>IF(ISBLANK($C1174),0,VLOOKUP($C1174,Listen!$A$2:$C$45,2,FALSE))</f>
        <v>0</v>
      </c>
      <c r="AD1174" s="63">
        <f>IF(ISBLANK($C1174),0,VLOOKUP($C1174,Listen!$A$2:$C$45,3,FALSE))</f>
        <v>0</v>
      </c>
      <c r="AE1174" s="49">
        <f t="shared" si="383"/>
        <v>0</v>
      </c>
      <c r="AF1174" s="49">
        <f t="shared" si="383"/>
        <v>0</v>
      </c>
      <c r="AG1174" s="49">
        <f>IFERROR(IF(OR($V1174&lt;&gt;"Ja",VLOOKUP($C1174,Listen!$A$2:$F$45,5,0)="Nein",D1174&lt;IF(C1174="LNG Anbindungsanlagen gemäß separater Festlegung",2022,2023)),$AC1174,$AA1174),0)</f>
        <v>0</v>
      </c>
      <c r="AH1174" s="49">
        <f>IFERROR(IF(OR($V1174&lt;&gt;"Ja",VLOOKUP($C1174,Listen!$A$2:$F$45,5,0)="Nein",D1174&lt;IF(C1174="LNG Anbindungsanlagen gemäß separater Festlegung",2022,2023)),$AC1174,$AA1174),0)</f>
        <v>0</v>
      </c>
      <c r="AI1174" s="49">
        <f>IFERROR(IF(OR($W1174&lt;&gt;"Ja",VLOOKUP($C1174,Listen!$A$2:$F$45,6,0)="Nein"),$AC1174,$AB1174),0)</f>
        <v>0</v>
      </c>
      <c r="AJ1174" s="49">
        <f>IFERROR(IF(OR($W1174&lt;&gt;"Ja",VLOOKUP($C1174,Listen!$A$2:$F$45,6,0)="Nein"),$AC1174,$AB1174),0)</f>
        <v>0</v>
      </c>
      <c r="AK1174" s="49">
        <f>IFERROR(IF(OR($W1174&lt;&gt;"Ja",VLOOKUP($C1174,Listen!$A$2:$F$45,6,0)="Nein"),$AC1174,$AB1174),0)</f>
        <v>0</v>
      </c>
      <c r="AL1174" s="51">
        <f t="shared" si="384"/>
        <v>0</v>
      </c>
      <c r="AM1174" s="296">
        <f>IFERROR(IF(VLOOKUP($C1174,Listen!$A$2:$F$45,6,0)="Ja",MAX(BC1174:BD1174),D_SAV!$BC1174),0)</f>
        <v>0</v>
      </c>
      <c r="AN1174" s="51">
        <f t="shared" si="385"/>
        <v>0</v>
      </c>
      <c r="AP1174" s="304">
        <f t="shared" si="386"/>
        <v>0</v>
      </c>
      <c r="AQ1174" s="304">
        <f t="shared" si="387"/>
        <v>0</v>
      </c>
      <c r="AR1174" s="304">
        <f t="shared" si="388"/>
        <v>0</v>
      </c>
      <c r="AS1174" s="304">
        <f t="shared" si="389"/>
        <v>0</v>
      </c>
      <c r="AT1174" s="304">
        <f t="shared" si="390"/>
        <v>0</v>
      </c>
      <c r="AU1174" s="304">
        <f t="shared" si="391"/>
        <v>0</v>
      </c>
      <c r="AV1174" s="304">
        <f t="shared" si="392"/>
        <v>0</v>
      </c>
      <c r="AW1174" s="304">
        <f t="shared" si="393"/>
        <v>0</v>
      </c>
      <c r="AX1174" s="304">
        <f t="shared" si="394"/>
        <v>0</v>
      </c>
      <c r="AY1174" s="304">
        <f t="shared" si="395"/>
        <v>0</v>
      </c>
      <c r="AZ1174" s="304">
        <f t="shared" si="396"/>
        <v>0</v>
      </c>
      <c r="BA1174" s="304">
        <f t="shared" si="397"/>
        <v>0</v>
      </c>
      <c r="BB1174" s="304">
        <f t="shared" si="398"/>
        <v>0</v>
      </c>
      <c r="BC1174" s="304">
        <f t="shared" si="399"/>
        <v>0</v>
      </c>
      <c r="BD1174" s="304">
        <f t="shared" si="400"/>
        <v>0</v>
      </c>
      <c r="BE1174" s="304">
        <f>IFERROR(IF(VLOOKUP($C1174,Listen!$A$2:$F$45,6,0)="Ja",BB1174-MAX(BC1174:BD1174),BB1174-BC1174),0)</f>
        <v>0</v>
      </c>
    </row>
    <row r="1175" spans="1:57" x14ac:dyDescent="0.25">
      <c r="A1175" s="320" t="str">
        <f>IF(AND(D1175&lt;&gt;0,C1175&lt;&gt;0,E1175&lt;&gt;0),IF(B1175&lt;&gt;0,CONCATENATE(B1175,"-AGr",VLOOKUP(C1175,Listen!$A$2:$D$45,4,FALSE),"-",D1175,"-",E1175,),CONCATENATE("AGr",VLOOKUP(C1175,Listen!$A$2:$D$45,4,FALSE),"-",D1175,"-",E1175)),"keine vollständige ID")</f>
        <v>keine vollständige ID</v>
      </c>
      <c r="B1175" s="301"/>
      <c r="C1175" s="287"/>
      <c r="D1175" s="34"/>
      <c r="E1175" s="306"/>
      <c r="F1175" s="116"/>
      <c r="G1175" s="17"/>
      <c r="H1175" s="17"/>
      <c r="I1175" s="17"/>
      <c r="J1175" s="17"/>
      <c r="K1175" s="17"/>
      <c r="L1175" s="17"/>
      <c r="M1175" s="17"/>
      <c r="N1175" s="17"/>
      <c r="O1175" s="116"/>
      <c r="P1175" s="117">
        <f>IF(D1175&gt;A_Stammdaten!$B$12,0,SUM(G1175,H1175,J1175,L1175:M1175)-SUM(I1175,K1175,N1175:O1175))</f>
        <v>0</v>
      </c>
      <c r="Q1175" s="17"/>
      <c r="R1175" s="17"/>
      <c r="S1175" s="17"/>
      <c r="T1175" s="17"/>
      <c r="U1175" s="62">
        <f t="shared" si="380"/>
        <v>0</v>
      </c>
      <c r="V1175" s="34"/>
      <c r="W1175" s="34"/>
      <c r="X1175" s="34"/>
      <c r="Y1175" s="34"/>
      <c r="Z1175" s="34"/>
      <c r="AA1175" s="63" t="str">
        <f t="shared" si="381"/>
        <v>-</v>
      </c>
      <c r="AB1175" s="63" t="str">
        <f t="shared" si="382"/>
        <v>-</v>
      </c>
      <c r="AC1175" s="63">
        <f>IF(ISBLANK($C1175),0,VLOOKUP($C1175,Listen!$A$2:$C$45,2,FALSE))</f>
        <v>0</v>
      </c>
      <c r="AD1175" s="63">
        <f>IF(ISBLANK($C1175),0,VLOOKUP($C1175,Listen!$A$2:$C$45,3,FALSE))</f>
        <v>0</v>
      </c>
      <c r="AE1175" s="49">
        <f t="shared" si="383"/>
        <v>0</v>
      </c>
      <c r="AF1175" s="49">
        <f t="shared" si="383"/>
        <v>0</v>
      </c>
      <c r="AG1175" s="49">
        <f>IFERROR(IF(OR($V1175&lt;&gt;"Ja",VLOOKUP($C1175,Listen!$A$2:$F$45,5,0)="Nein",D1175&lt;IF(C1175="LNG Anbindungsanlagen gemäß separater Festlegung",2022,2023)),$AC1175,$AA1175),0)</f>
        <v>0</v>
      </c>
      <c r="AH1175" s="49">
        <f>IFERROR(IF(OR($V1175&lt;&gt;"Ja",VLOOKUP($C1175,Listen!$A$2:$F$45,5,0)="Nein",D1175&lt;IF(C1175="LNG Anbindungsanlagen gemäß separater Festlegung",2022,2023)),$AC1175,$AA1175),0)</f>
        <v>0</v>
      </c>
      <c r="AI1175" s="49">
        <f>IFERROR(IF(OR($W1175&lt;&gt;"Ja",VLOOKUP($C1175,Listen!$A$2:$F$45,6,0)="Nein"),$AC1175,$AB1175),0)</f>
        <v>0</v>
      </c>
      <c r="AJ1175" s="49">
        <f>IFERROR(IF(OR($W1175&lt;&gt;"Ja",VLOOKUP($C1175,Listen!$A$2:$F$45,6,0)="Nein"),$AC1175,$AB1175),0)</f>
        <v>0</v>
      </c>
      <c r="AK1175" s="49">
        <f>IFERROR(IF(OR($W1175&lt;&gt;"Ja",VLOOKUP($C1175,Listen!$A$2:$F$45,6,0)="Nein"),$AC1175,$AB1175),0)</f>
        <v>0</v>
      </c>
      <c r="AL1175" s="51">
        <f t="shared" si="384"/>
        <v>0</v>
      </c>
      <c r="AM1175" s="296">
        <f>IFERROR(IF(VLOOKUP($C1175,Listen!$A$2:$F$45,6,0)="Ja",MAX(BC1175:BD1175),D_SAV!$BC1175),0)</f>
        <v>0</v>
      </c>
      <c r="AN1175" s="51">
        <f t="shared" si="385"/>
        <v>0</v>
      </c>
      <c r="AP1175" s="304">
        <f t="shared" si="386"/>
        <v>0</v>
      </c>
      <c r="AQ1175" s="304">
        <f t="shared" si="387"/>
        <v>0</v>
      </c>
      <c r="AR1175" s="304">
        <f t="shared" si="388"/>
        <v>0</v>
      </c>
      <c r="AS1175" s="304">
        <f t="shared" si="389"/>
        <v>0</v>
      </c>
      <c r="AT1175" s="304">
        <f t="shared" si="390"/>
        <v>0</v>
      </c>
      <c r="AU1175" s="304">
        <f t="shared" si="391"/>
        <v>0</v>
      </c>
      <c r="AV1175" s="304">
        <f t="shared" si="392"/>
        <v>0</v>
      </c>
      <c r="AW1175" s="304">
        <f t="shared" si="393"/>
        <v>0</v>
      </c>
      <c r="AX1175" s="304">
        <f t="shared" si="394"/>
        <v>0</v>
      </c>
      <c r="AY1175" s="304">
        <f t="shared" si="395"/>
        <v>0</v>
      </c>
      <c r="AZ1175" s="304">
        <f t="shared" si="396"/>
        <v>0</v>
      </c>
      <c r="BA1175" s="304">
        <f t="shared" si="397"/>
        <v>0</v>
      </c>
      <c r="BB1175" s="304">
        <f t="shared" si="398"/>
        <v>0</v>
      </c>
      <c r="BC1175" s="304">
        <f t="shared" si="399"/>
        <v>0</v>
      </c>
      <c r="BD1175" s="304">
        <f t="shared" si="400"/>
        <v>0</v>
      </c>
      <c r="BE1175" s="304">
        <f>IFERROR(IF(VLOOKUP($C1175,Listen!$A$2:$F$45,6,0)="Ja",BB1175-MAX(BC1175:BD1175),BB1175-BC1175),0)</f>
        <v>0</v>
      </c>
    </row>
    <row r="1176" spans="1:57" x14ac:dyDescent="0.25">
      <c r="A1176" s="320" t="str">
        <f>IF(AND(D1176&lt;&gt;0,C1176&lt;&gt;0,E1176&lt;&gt;0),IF(B1176&lt;&gt;0,CONCATENATE(B1176,"-AGr",VLOOKUP(C1176,Listen!$A$2:$D$45,4,FALSE),"-",D1176,"-",E1176,),CONCATENATE("AGr",VLOOKUP(C1176,Listen!$A$2:$D$45,4,FALSE),"-",D1176,"-",E1176)),"keine vollständige ID")</f>
        <v>keine vollständige ID</v>
      </c>
      <c r="B1176" s="301"/>
      <c r="C1176" s="287"/>
      <c r="D1176" s="34"/>
      <c r="E1176" s="306"/>
      <c r="F1176" s="116"/>
      <c r="G1176" s="17"/>
      <c r="H1176" s="17"/>
      <c r="I1176" s="17"/>
      <c r="J1176" s="17"/>
      <c r="K1176" s="17"/>
      <c r="L1176" s="17"/>
      <c r="M1176" s="17"/>
      <c r="N1176" s="17"/>
      <c r="O1176" s="116"/>
      <c r="P1176" s="117">
        <f>IF(D1176&gt;A_Stammdaten!$B$12,0,SUM(G1176,H1176,J1176,L1176:M1176)-SUM(I1176,K1176,N1176:O1176))</f>
        <v>0</v>
      </c>
      <c r="Q1176" s="17"/>
      <c r="R1176" s="17"/>
      <c r="S1176" s="17"/>
      <c r="T1176" s="17"/>
      <c r="U1176" s="62">
        <f t="shared" si="380"/>
        <v>0</v>
      </c>
      <c r="V1176" s="34"/>
      <c r="W1176" s="34"/>
      <c r="X1176" s="34"/>
      <c r="Y1176" s="34"/>
      <c r="Z1176" s="34"/>
      <c r="AA1176" s="63" t="str">
        <f t="shared" si="381"/>
        <v>-</v>
      </c>
      <c r="AB1176" s="63" t="str">
        <f t="shared" si="382"/>
        <v>-</v>
      </c>
      <c r="AC1176" s="63">
        <f>IF(ISBLANK($C1176),0,VLOOKUP($C1176,Listen!$A$2:$C$45,2,FALSE))</f>
        <v>0</v>
      </c>
      <c r="AD1176" s="63">
        <f>IF(ISBLANK($C1176),0,VLOOKUP($C1176,Listen!$A$2:$C$45,3,FALSE))</f>
        <v>0</v>
      </c>
      <c r="AE1176" s="49">
        <f t="shared" si="383"/>
        <v>0</v>
      </c>
      <c r="AF1176" s="49">
        <f t="shared" si="383"/>
        <v>0</v>
      </c>
      <c r="AG1176" s="49">
        <f>IFERROR(IF(OR($V1176&lt;&gt;"Ja",VLOOKUP($C1176,Listen!$A$2:$F$45,5,0)="Nein",D1176&lt;IF(C1176="LNG Anbindungsanlagen gemäß separater Festlegung",2022,2023)),$AC1176,$AA1176),0)</f>
        <v>0</v>
      </c>
      <c r="AH1176" s="49">
        <f>IFERROR(IF(OR($V1176&lt;&gt;"Ja",VLOOKUP($C1176,Listen!$A$2:$F$45,5,0)="Nein",D1176&lt;IF(C1176="LNG Anbindungsanlagen gemäß separater Festlegung",2022,2023)),$AC1176,$AA1176),0)</f>
        <v>0</v>
      </c>
      <c r="AI1176" s="49">
        <f>IFERROR(IF(OR($W1176&lt;&gt;"Ja",VLOOKUP($C1176,Listen!$A$2:$F$45,6,0)="Nein"),$AC1176,$AB1176),0)</f>
        <v>0</v>
      </c>
      <c r="AJ1176" s="49">
        <f>IFERROR(IF(OR($W1176&lt;&gt;"Ja",VLOOKUP($C1176,Listen!$A$2:$F$45,6,0)="Nein"),$AC1176,$AB1176),0)</f>
        <v>0</v>
      </c>
      <c r="AK1176" s="49">
        <f>IFERROR(IF(OR($W1176&lt;&gt;"Ja",VLOOKUP($C1176,Listen!$A$2:$F$45,6,0)="Nein"),$AC1176,$AB1176),0)</f>
        <v>0</v>
      </c>
      <c r="AL1176" s="51">
        <f t="shared" si="384"/>
        <v>0</v>
      </c>
      <c r="AM1176" s="296">
        <f>IFERROR(IF(VLOOKUP($C1176,Listen!$A$2:$F$45,6,0)="Ja",MAX(BC1176:BD1176),D_SAV!$BC1176),0)</f>
        <v>0</v>
      </c>
      <c r="AN1176" s="51">
        <f t="shared" si="385"/>
        <v>0</v>
      </c>
      <c r="AP1176" s="304">
        <f t="shared" si="386"/>
        <v>0</v>
      </c>
      <c r="AQ1176" s="304">
        <f t="shared" si="387"/>
        <v>0</v>
      </c>
      <c r="AR1176" s="304">
        <f t="shared" si="388"/>
        <v>0</v>
      </c>
      <c r="AS1176" s="304">
        <f t="shared" si="389"/>
        <v>0</v>
      </c>
      <c r="AT1176" s="304">
        <f t="shared" si="390"/>
        <v>0</v>
      </c>
      <c r="AU1176" s="304">
        <f t="shared" si="391"/>
        <v>0</v>
      </c>
      <c r="AV1176" s="304">
        <f t="shared" si="392"/>
        <v>0</v>
      </c>
      <c r="AW1176" s="304">
        <f t="shared" si="393"/>
        <v>0</v>
      </c>
      <c r="AX1176" s="304">
        <f t="shared" si="394"/>
        <v>0</v>
      </c>
      <c r="AY1176" s="304">
        <f t="shared" si="395"/>
        <v>0</v>
      </c>
      <c r="AZ1176" s="304">
        <f t="shared" si="396"/>
        <v>0</v>
      </c>
      <c r="BA1176" s="304">
        <f t="shared" si="397"/>
        <v>0</v>
      </c>
      <c r="BB1176" s="304">
        <f t="shared" si="398"/>
        <v>0</v>
      </c>
      <c r="BC1176" s="304">
        <f t="shared" si="399"/>
        <v>0</v>
      </c>
      <c r="BD1176" s="304">
        <f t="shared" si="400"/>
        <v>0</v>
      </c>
      <c r="BE1176" s="304">
        <f>IFERROR(IF(VLOOKUP($C1176,Listen!$A$2:$F$45,6,0)="Ja",BB1176-MAX(BC1176:BD1176),BB1176-BC1176),0)</f>
        <v>0</v>
      </c>
    </row>
    <row r="1177" spans="1:57" x14ac:dyDescent="0.25">
      <c r="A1177" s="320" t="str">
        <f>IF(AND(D1177&lt;&gt;0,C1177&lt;&gt;0,E1177&lt;&gt;0),IF(B1177&lt;&gt;0,CONCATENATE(B1177,"-AGr",VLOOKUP(C1177,Listen!$A$2:$D$45,4,FALSE),"-",D1177,"-",E1177,),CONCATENATE("AGr",VLOOKUP(C1177,Listen!$A$2:$D$45,4,FALSE),"-",D1177,"-",E1177)),"keine vollständige ID")</f>
        <v>keine vollständige ID</v>
      </c>
      <c r="B1177" s="301"/>
      <c r="C1177" s="287"/>
      <c r="D1177" s="34"/>
      <c r="E1177" s="306"/>
      <c r="F1177" s="116"/>
      <c r="G1177" s="17"/>
      <c r="H1177" s="17"/>
      <c r="I1177" s="17"/>
      <c r="J1177" s="17"/>
      <c r="K1177" s="17"/>
      <c r="L1177" s="17"/>
      <c r="M1177" s="17"/>
      <c r="N1177" s="17"/>
      <c r="O1177" s="116"/>
      <c r="P1177" s="117">
        <f>IF(D1177&gt;A_Stammdaten!$B$12,0,SUM(G1177,H1177,J1177,L1177:M1177)-SUM(I1177,K1177,N1177:O1177))</f>
        <v>0</v>
      </c>
      <c r="Q1177" s="17"/>
      <c r="R1177" s="17"/>
      <c r="S1177" s="17"/>
      <c r="T1177" s="17"/>
      <c r="U1177" s="62">
        <f t="shared" si="380"/>
        <v>0</v>
      </c>
      <c r="V1177" s="34"/>
      <c r="W1177" s="34"/>
      <c r="X1177" s="34"/>
      <c r="Y1177" s="34"/>
      <c r="Z1177" s="34"/>
      <c r="AA1177" s="63" t="str">
        <f t="shared" si="381"/>
        <v>-</v>
      </c>
      <c r="AB1177" s="63" t="str">
        <f t="shared" si="382"/>
        <v>-</v>
      </c>
      <c r="AC1177" s="63">
        <f>IF(ISBLANK($C1177),0,VLOOKUP($C1177,Listen!$A$2:$C$45,2,FALSE))</f>
        <v>0</v>
      </c>
      <c r="AD1177" s="63">
        <f>IF(ISBLANK($C1177),0,VLOOKUP($C1177,Listen!$A$2:$C$45,3,FALSE))</f>
        <v>0</v>
      </c>
      <c r="AE1177" s="49">
        <f t="shared" si="383"/>
        <v>0</v>
      </c>
      <c r="AF1177" s="49">
        <f t="shared" si="383"/>
        <v>0</v>
      </c>
      <c r="AG1177" s="49">
        <f>IFERROR(IF(OR($V1177&lt;&gt;"Ja",VLOOKUP($C1177,Listen!$A$2:$F$45,5,0)="Nein",D1177&lt;IF(C1177="LNG Anbindungsanlagen gemäß separater Festlegung",2022,2023)),$AC1177,$AA1177),0)</f>
        <v>0</v>
      </c>
      <c r="AH1177" s="49">
        <f>IFERROR(IF(OR($V1177&lt;&gt;"Ja",VLOOKUP($C1177,Listen!$A$2:$F$45,5,0)="Nein",D1177&lt;IF(C1177="LNG Anbindungsanlagen gemäß separater Festlegung",2022,2023)),$AC1177,$AA1177),0)</f>
        <v>0</v>
      </c>
      <c r="AI1177" s="49">
        <f>IFERROR(IF(OR($W1177&lt;&gt;"Ja",VLOOKUP($C1177,Listen!$A$2:$F$45,6,0)="Nein"),$AC1177,$AB1177),0)</f>
        <v>0</v>
      </c>
      <c r="AJ1177" s="49">
        <f>IFERROR(IF(OR($W1177&lt;&gt;"Ja",VLOOKUP($C1177,Listen!$A$2:$F$45,6,0)="Nein"),$AC1177,$AB1177),0)</f>
        <v>0</v>
      </c>
      <c r="AK1177" s="49">
        <f>IFERROR(IF(OR($W1177&lt;&gt;"Ja",VLOOKUP($C1177,Listen!$A$2:$F$45,6,0)="Nein"),$AC1177,$AB1177),0)</f>
        <v>0</v>
      </c>
      <c r="AL1177" s="51">
        <f t="shared" si="384"/>
        <v>0</v>
      </c>
      <c r="AM1177" s="296">
        <f>IFERROR(IF(VLOOKUP($C1177,Listen!$A$2:$F$45,6,0)="Ja",MAX(BC1177:BD1177),D_SAV!$BC1177),0)</f>
        <v>0</v>
      </c>
      <c r="AN1177" s="51">
        <f t="shared" si="385"/>
        <v>0</v>
      </c>
      <c r="AP1177" s="304">
        <f t="shared" si="386"/>
        <v>0</v>
      </c>
      <c r="AQ1177" s="304">
        <f t="shared" si="387"/>
        <v>0</v>
      </c>
      <c r="AR1177" s="304">
        <f t="shared" si="388"/>
        <v>0</v>
      </c>
      <c r="AS1177" s="304">
        <f t="shared" si="389"/>
        <v>0</v>
      </c>
      <c r="AT1177" s="304">
        <f t="shared" si="390"/>
        <v>0</v>
      </c>
      <c r="AU1177" s="304">
        <f t="shared" si="391"/>
        <v>0</v>
      </c>
      <c r="AV1177" s="304">
        <f t="shared" si="392"/>
        <v>0</v>
      </c>
      <c r="AW1177" s="304">
        <f t="shared" si="393"/>
        <v>0</v>
      </c>
      <c r="AX1177" s="304">
        <f t="shared" si="394"/>
        <v>0</v>
      </c>
      <c r="AY1177" s="304">
        <f t="shared" si="395"/>
        <v>0</v>
      </c>
      <c r="AZ1177" s="304">
        <f t="shared" si="396"/>
        <v>0</v>
      </c>
      <c r="BA1177" s="304">
        <f t="shared" si="397"/>
        <v>0</v>
      </c>
      <c r="BB1177" s="304">
        <f t="shared" si="398"/>
        <v>0</v>
      </c>
      <c r="BC1177" s="304">
        <f t="shared" si="399"/>
        <v>0</v>
      </c>
      <c r="BD1177" s="304">
        <f t="shared" si="400"/>
        <v>0</v>
      </c>
      <c r="BE1177" s="304">
        <f>IFERROR(IF(VLOOKUP($C1177,Listen!$A$2:$F$45,6,0)="Ja",BB1177-MAX(BC1177:BD1177),BB1177-BC1177),0)</f>
        <v>0</v>
      </c>
    </row>
    <row r="1178" spans="1:57" x14ac:dyDescent="0.25">
      <c r="A1178" s="320" t="str">
        <f>IF(AND(D1178&lt;&gt;0,C1178&lt;&gt;0,E1178&lt;&gt;0),IF(B1178&lt;&gt;0,CONCATENATE(B1178,"-AGr",VLOOKUP(C1178,Listen!$A$2:$D$45,4,FALSE),"-",D1178,"-",E1178,),CONCATENATE("AGr",VLOOKUP(C1178,Listen!$A$2:$D$45,4,FALSE),"-",D1178,"-",E1178)),"keine vollständige ID")</f>
        <v>keine vollständige ID</v>
      </c>
      <c r="B1178" s="301"/>
      <c r="C1178" s="287"/>
      <c r="D1178" s="34"/>
      <c r="E1178" s="306"/>
      <c r="F1178" s="116"/>
      <c r="G1178" s="17"/>
      <c r="H1178" s="17"/>
      <c r="I1178" s="17"/>
      <c r="J1178" s="17"/>
      <c r="K1178" s="17"/>
      <c r="L1178" s="17"/>
      <c r="M1178" s="17"/>
      <c r="N1178" s="17"/>
      <c r="O1178" s="116"/>
      <c r="P1178" s="117">
        <f>IF(D1178&gt;A_Stammdaten!$B$12,0,SUM(G1178,H1178,J1178,L1178:M1178)-SUM(I1178,K1178,N1178:O1178))</f>
        <v>0</v>
      </c>
      <c r="Q1178" s="17"/>
      <c r="R1178" s="17"/>
      <c r="S1178" s="17"/>
      <c r="T1178" s="17"/>
      <c r="U1178" s="62">
        <f t="shared" si="380"/>
        <v>0</v>
      </c>
      <c r="V1178" s="34"/>
      <c r="W1178" s="34"/>
      <c r="X1178" s="34"/>
      <c r="Y1178" s="34"/>
      <c r="Z1178" s="34"/>
      <c r="AA1178" s="63" t="str">
        <f t="shared" si="381"/>
        <v>-</v>
      </c>
      <c r="AB1178" s="63" t="str">
        <f t="shared" si="382"/>
        <v>-</v>
      </c>
      <c r="AC1178" s="63">
        <f>IF(ISBLANK($C1178),0,VLOOKUP($C1178,Listen!$A$2:$C$45,2,FALSE))</f>
        <v>0</v>
      </c>
      <c r="AD1178" s="63">
        <f>IF(ISBLANK($C1178),0,VLOOKUP($C1178,Listen!$A$2:$C$45,3,FALSE))</f>
        <v>0</v>
      </c>
      <c r="AE1178" s="49">
        <f t="shared" si="383"/>
        <v>0</v>
      </c>
      <c r="AF1178" s="49">
        <f t="shared" si="383"/>
        <v>0</v>
      </c>
      <c r="AG1178" s="49">
        <f>IFERROR(IF(OR($V1178&lt;&gt;"Ja",VLOOKUP($C1178,Listen!$A$2:$F$45,5,0)="Nein",D1178&lt;IF(C1178="LNG Anbindungsanlagen gemäß separater Festlegung",2022,2023)),$AC1178,$AA1178),0)</f>
        <v>0</v>
      </c>
      <c r="AH1178" s="49">
        <f>IFERROR(IF(OR($V1178&lt;&gt;"Ja",VLOOKUP($C1178,Listen!$A$2:$F$45,5,0)="Nein",D1178&lt;IF(C1178="LNG Anbindungsanlagen gemäß separater Festlegung",2022,2023)),$AC1178,$AA1178),0)</f>
        <v>0</v>
      </c>
      <c r="AI1178" s="49">
        <f>IFERROR(IF(OR($W1178&lt;&gt;"Ja",VLOOKUP($C1178,Listen!$A$2:$F$45,6,0)="Nein"),$AC1178,$AB1178),0)</f>
        <v>0</v>
      </c>
      <c r="AJ1178" s="49">
        <f>IFERROR(IF(OR($W1178&lt;&gt;"Ja",VLOOKUP($C1178,Listen!$A$2:$F$45,6,0)="Nein"),$AC1178,$AB1178),0)</f>
        <v>0</v>
      </c>
      <c r="AK1178" s="49">
        <f>IFERROR(IF(OR($W1178&lt;&gt;"Ja",VLOOKUP($C1178,Listen!$A$2:$F$45,6,0)="Nein"),$AC1178,$AB1178),0)</f>
        <v>0</v>
      </c>
      <c r="AL1178" s="51">
        <f t="shared" si="384"/>
        <v>0</v>
      </c>
      <c r="AM1178" s="296">
        <f>IFERROR(IF(VLOOKUP($C1178,Listen!$A$2:$F$45,6,0)="Ja",MAX(BC1178:BD1178),D_SAV!$BC1178),0)</f>
        <v>0</v>
      </c>
      <c r="AN1178" s="51">
        <f t="shared" si="385"/>
        <v>0</v>
      </c>
      <c r="AP1178" s="304">
        <f t="shared" si="386"/>
        <v>0</v>
      </c>
      <c r="AQ1178" s="304">
        <f t="shared" si="387"/>
        <v>0</v>
      </c>
      <c r="AR1178" s="304">
        <f t="shared" si="388"/>
        <v>0</v>
      </c>
      <c r="AS1178" s="304">
        <f t="shared" si="389"/>
        <v>0</v>
      </c>
      <c r="AT1178" s="304">
        <f t="shared" si="390"/>
        <v>0</v>
      </c>
      <c r="AU1178" s="304">
        <f t="shared" si="391"/>
        <v>0</v>
      </c>
      <c r="AV1178" s="304">
        <f t="shared" si="392"/>
        <v>0</v>
      </c>
      <c r="AW1178" s="304">
        <f t="shared" si="393"/>
        <v>0</v>
      </c>
      <c r="AX1178" s="304">
        <f t="shared" si="394"/>
        <v>0</v>
      </c>
      <c r="AY1178" s="304">
        <f t="shared" si="395"/>
        <v>0</v>
      </c>
      <c r="AZ1178" s="304">
        <f t="shared" si="396"/>
        <v>0</v>
      </c>
      <c r="BA1178" s="304">
        <f t="shared" si="397"/>
        <v>0</v>
      </c>
      <c r="BB1178" s="304">
        <f t="shared" si="398"/>
        <v>0</v>
      </c>
      <c r="BC1178" s="304">
        <f t="shared" si="399"/>
        <v>0</v>
      </c>
      <c r="BD1178" s="304">
        <f t="shared" si="400"/>
        <v>0</v>
      </c>
      <c r="BE1178" s="304">
        <f>IFERROR(IF(VLOOKUP($C1178,Listen!$A$2:$F$45,6,0)="Ja",BB1178-MAX(BC1178:BD1178),BB1178-BC1178),0)</f>
        <v>0</v>
      </c>
    </row>
    <row r="1179" spans="1:57" x14ac:dyDescent="0.25">
      <c r="A1179" s="320" t="str">
        <f>IF(AND(D1179&lt;&gt;0,C1179&lt;&gt;0,E1179&lt;&gt;0),IF(B1179&lt;&gt;0,CONCATENATE(B1179,"-AGr",VLOOKUP(C1179,Listen!$A$2:$D$45,4,FALSE),"-",D1179,"-",E1179,),CONCATENATE("AGr",VLOOKUP(C1179,Listen!$A$2:$D$45,4,FALSE),"-",D1179,"-",E1179)),"keine vollständige ID")</f>
        <v>keine vollständige ID</v>
      </c>
      <c r="B1179" s="301"/>
      <c r="C1179" s="287"/>
      <c r="D1179" s="34"/>
      <c r="E1179" s="306"/>
      <c r="F1179" s="116"/>
      <c r="G1179" s="17"/>
      <c r="H1179" s="17"/>
      <c r="I1179" s="17"/>
      <c r="J1179" s="17"/>
      <c r="K1179" s="17"/>
      <c r="L1179" s="17"/>
      <c r="M1179" s="17"/>
      <c r="N1179" s="17"/>
      <c r="O1179" s="116"/>
      <c r="P1179" s="117">
        <f>IF(D1179&gt;A_Stammdaten!$B$12,0,SUM(G1179,H1179,J1179,L1179:M1179)-SUM(I1179,K1179,N1179:O1179))</f>
        <v>0</v>
      </c>
      <c r="Q1179" s="17"/>
      <c r="R1179" s="17"/>
      <c r="S1179" s="17"/>
      <c r="T1179" s="17"/>
      <c r="U1179" s="62">
        <f t="shared" si="380"/>
        <v>0</v>
      </c>
      <c r="V1179" s="34"/>
      <c r="W1179" s="34"/>
      <c r="X1179" s="34"/>
      <c r="Y1179" s="34"/>
      <c r="Z1179" s="34"/>
      <c r="AA1179" s="63" t="str">
        <f t="shared" si="381"/>
        <v>-</v>
      </c>
      <c r="AB1179" s="63" t="str">
        <f t="shared" si="382"/>
        <v>-</v>
      </c>
      <c r="AC1179" s="63">
        <f>IF(ISBLANK($C1179),0,VLOOKUP($C1179,Listen!$A$2:$C$45,2,FALSE))</f>
        <v>0</v>
      </c>
      <c r="AD1179" s="63">
        <f>IF(ISBLANK($C1179),0,VLOOKUP($C1179,Listen!$A$2:$C$45,3,FALSE))</f>
        <v>0</v>
      </c>
      <c r="AE1179" s="49">
        <f t="shared" si="383"/>
        <v>0</v>
      </c>
      <c r="AF1179" s="49">
        <f t="shared" si="383"/>
        <v>0</v>
      </c>
      <c r="AG1179" s="49">
        <f>IFERROR(IF(OR($V1179&lt;&gt;"Ja",VLOOKUP($C1179,Listen!$A$2:$F$45,5,0)="Nein",D1179&lt;IF(C1179="LNG Anbindungsanlagen gemäß separater Festlegung",2022,2023)),$AC1179,$AA1179),0)</f>
        <v>0</v>
      </c>
      <c r="AH1179" s="49">
        <f>IFERROR(IF(OR($V1179&lt;&gt;"Ja",VLOOKUP($C1179,Listen!$A$2:$F$45,5,0)="Nein",D1179&lt;IF(C1179="LNG Anbindungsanlagen gemäß separater Festlegung",2022,2023)),$AC1179,$AA1179),0)</f>
        <v>0</v>
      </c>
      <c r="AI1179" s="49">
        <f>IFERROR(IF(OR($W1179&lt;&gt;"Ja",VLOOKUP($C1179,Listen!$A$2:$F$45,6,0)="Nein"),$AC1179,$AB1179),0)</f>
        <v>0</v>
      </c>
      <c r="AJ1179" s="49">
        <f>IFERROR(IF(OR($W1179&lt;&gt;"Ja",VLOOKUP($C1179,Listen!$A$2:$F$45,6,0)="Nein"),$AC1179,$AB1179),0)</f>
        <v>0</v>
      </c>
      <c r="AK1179" s="49">
        <f>IFERROR(IF(OR($W1179&lt;&gt;"Ja",VLOOKUP($C1179,Listen!$A$2:$F$45,6,0)="Nein"),$AC1179,$AB1179),0)</f>
        <v>0</v>
      </c>
      <c r="AL1179" s="51">
        <f t="shared" si="384"/>
        <v>0</v>
      </c>
      <c r="AM1179" s="296">
        <f>IFERROR(IF(VLOOKUP($C1179,Listen!$A$2:$F$45,6,0)="Ja",MAX(BC1179:BD1179),D_SAV!$BC1179),0)</f>
        <v>0</v>
      </c>
      <c r="AN1179" s="51">
        <f t="shared" si="385"/>
        <v>0</v>
      </c>
      <c r="AP1179" s="304">
        <f t="shared" si="386"/>
        <v>0</v>
      </c>
      <c r="AQ1179" s="304">
        <f t="shared" si="387"/>
        <v>0</v>
      </c>
      <c r="AR1179" s="304">
        <f t="shared" si="388"/>
        <v>0</v>
      </c>
      <c r="AS1179" s="304">
        <f t="shared" si="389"/>
        <v>0</v>
      </c>
      <c r="AT1179" s="304">
        <f t="shared" si="390"/>
        <v>0</v>
      </c>
      <c r="AU1179" s="304">
        <f t="shared" si="391"/>
        <v>0</v>
      </c>
      <c r="AV1179" s="304">
        <f t="shared" si="392"/>
        <v>0</v>
      </c>
      <c r="AW1179" s="304">
        <f t="shared" si="393"/>
        <v>0</v>
      </c>
      <c r="AX1179" s="304">
        <f t="shared" si="394"/>
        <v>0</v>
      </c>
      <c r="AY1179" s="304">
        <f t="shared" si="395"/>
        <v>0</v>
      </c>
      <c r="AZ1179" s="304">
        <f t="shared" si="396"/>
        <v>0</v>
      </c>
      <c r="BA1179" s="304">
        <f t="shared" si="397"/>
        <v>0</v>
      </c>
      <c r="BB1179" s="304">
        <f t="shared" si="398"/>
        <v>0</v>
      </c>
      <c r="BC1179" s="304">
        <f t="shared" si="399"/>
        <v>0</v>
      </c>
      <c r="BD1179" s="304">
        <f t="shared" si="400"/>
        <v>0</v>
      </c>
      <c r="BE1179" s="304">
        <f>IFERROR(IF(VLOOKUP($C1179,Listen!$A$2:$F$45,6,0)="Ja",BB1179-MAX(BC1179:BD1179),BB1179-BC1179),0)</f>
        <v>0</v>
      </c>
    </row>
    <row r="1180" spans="1:57" x14ac:dyDescent="0.25">
      <c r="A1180" s="320" t="str">
        <f>IF(AND(D1180&lt;&gt;0,C1180&lt;&gt;0,E1180&lt;&gt;0),IF(B1180&lt;&gt;0,CONCATENATE(B1180,"-AGr",VLOOKUP(C1180,Listen!$A$2:$D$45,4,FALSE),"-",D1180,"-",E1180,),CONCATENATE("AGr",VLOOKUP(C1180,Listen!$A$2:$D$45,4,FALSE),"-",D1180,"-",E1180)),"keine vollständige ID")</f>
        <v>keine vollständige ID</v>
      </c>
      <c r="B1180" s="301"/>
      <c r="C1180" s="287"/>
      <c r="D1180" s="34"/>
      <c r="E1180" s="306"/>
      <c r="F1180" s="116"/>
      <c r="G1180" s="17"/>
      <c r="H1180" s="17"/>
      <c r="I1180" s="17"/>
      <c r="J1180" s="17"/>
      <c r="K1180" s="17"/>
      <c r="L1180" s="17"/>
      <c r="M1180" s="17"/>
      <c r="N1180" s="17"/>
      <c r="O1180" s="116"/>
      <c r="P1180" s="117">
        <f>IF(D1180&gt;A_Stammdaten!$B$12,0,SUM(G1180,H1180,J1180,L1180:M1180)-SUM(I1180,K1180,N1180:O1180))</f>
        <v>0</v>
      </c>
      <c r="Q1180" s="17"/>
      <c r="R1180" s="17"/>
      <c r="S1180" s="17"/>
      <c r="T1180" s="17"/>
      <c r="U1180" s="62">
        <f t="shared" si="380"/>
        <v>0</v>
      </c>
      <c r="V1180" s="34"/>
      <c r="W1180" s="34"/>
      <c r="X1180" s="34"/>
      <c r="Y1180" s="34"/>
      <c r="Z1180" s="34"/>
      <c r="AA1180" s="63" t="str">
        <f t="shared" si="381"/>
        <v>-</v>
      </c>
      <c r="AB1180" s="63" t="str">
        <f t="shared" si="382"/>
        <v>-</v>
      </c>
      <c r="AC1180" s="63">
        <f>IF(ISBLANK($C1180),0,VLOOKUP($C1180,Listen!$A$2:$C$45,2,FALSE))</f>
        <v>0</v>
      </c>
      <c r="AD1180" s="63">
        <f>IF(ISBLANK($C1180),0,VLOOKUP($C1180,Listen!$A$2:$C$45,3,FALSE))</f>
        <v>0</v>
      </c>
      <c r="AE1180" s="49">
        <f t="shared" si="383"/>
        <v>0</v>
      </c>
      <c r="AF1180" s="49">
        <f t="shared" si="383"/>
        <v>0</v>
      </c>
      <c r="AG1180" s="49">
        <f>IFERROR(IF(OR($V1180&lt;&gt;"Ja",VLOOKUP($C1180,Listen!$A$2:$F$45,5,0)="Nein",D1180&lt;IF(C1180="LNG Anbindungsanlagen gemäß separater Festlegung",2022,2023)),$AC1180,$AA1180),0)</f>
        <v>0</v>
      </c>
      <c r="AH1180" s="49">
        <f>IFERROR(IF(OR($V1180&lt;&gt;"Ja",VLOOKUP($C1180,Listen!$A$2:$F$45,5,0)="Nein",D1180&lt;IF(C1180="LNG Anbindungsanlagen gemäß separater Festlegung",2022,2023)),$AC1180,$AA1180),0)</f>
        <v>0</v>
      </c>
      <c r="AI1180" s="49">
        <f>IFERROR(IF(OR($W1180&lt;&gt;"Ja",VLOOKUP($C1180,Listen!$A$2:$F$45,6,0)="Nein"),$AC1180,$AB1180),0)</f>
        <v>0</v>
      </c>
      <c r="AJ1180" s="49">
        <f>IFERROR(IF(OR($W1180&lt;&gt;"Ja",VLOOKUP($C1180,Listen!$A$2:$F$45,6,0)="Nein"),$AC1180,$AB1180),0)</f>
        <v>0</v>
      </c>
      <c r="AK1180" s="49">
        <f>IFERROR(IF(OR($W1180&lt;&gt;"Ja",VLOOKUP($C1180,Listen!$A$2:$F$45,6,0)="Nein"),$AC1180,$AB1180),0)</f>
        <v>0</v>
      </c>
      <c r="AL1180" s="51">
        <f t="shared" si="384"/>
        <v>0</v>
      </c>
      <c r="AM1180" s="296">
        <f>IFERROR(IF(VLOOKUP($C1180,Listen!$A$2:$F$45,6,0)="Ja",MAX(BC1180:BD1180),D_SAV!$BC1180),0)</f>
        <v>0</v>
      </c>
      <c r="AN1180" s="51">
        <f t="shared" si="385"/>
        <v>0</v>
      </c>
      <c r="AP1180" s="304">
        <f t="shared" si="386"/>
        <v>0</v>
      </c>
      <c r="AQ1180" s="304">
        <f t="shared" si="387"/>
        <v>0</v>
      </c>
      <c r="AR1180" s="304">
        <f t="shared" si="388"/>
        <v>0</v>
      </c>
      <c r="AS1180" s="304">
        <f t="shared" si="389"/>
        <v>0</v>
      </c>
      <c r="AT1180" s="304">
        <f t="shared" si="390"/>
        <v>0</v>
      </c>
      <c r="AU1180" s="304">
        <f t="shared" si="391"/>
        <v>0</v>
      </c>
      <c r="AV1180" s="304">
        <f t="shared" si="392"/>
        <v>0</v>
      </c>
      <c r="AW1180" s="304">
        <f t="shared" si="393"/>
        <v>0</v>
      </c>
      <c r="AX1180" s="304">
        <f t="shared" si="394"/>
        <v>0</v>
      </c>
      <c r="AY1180" s="304">
        <f t="shared" si="395"/>
        <v>0</v>
      </c>
      <c r="AZ1180" s="304">
        <f t="shared" si="396"/>
        <v>0</v>
      </c>
      <c r="BA1180" s="304">
        <f t="shared" si="397"/>
        <v>0</v>
      </c>
      <c r="BB1180" s="304">
        <f t="shared" si="398"/>
        <v>0</v>
      </c>
      <c r="BC1180" s="304">
        <f t="shared" si="399"/>
        <v>0</v>
      </c>
      <c r="BD1180" s="304">
        <f t="shared" si="400"/>
        <v>0</v>
      </c>
      <c r="BE1180" s="304">
        <f>IFERROR(IF(VLOOKUP($C1180,Listen!$A$2:$F$45,6,0)="Ja",BB1180-MAX(BC1180:BD1180),BB1180-BC1180),0)</f>
        <v>0</v>
      </c>
    </row>
    <row r="1181" spans="1:57" x14ac:dyDescent="0.25">
      <c r="A1181" s="320" t="str">
        <f>IF(AND(D1181&lt;&gt;0,C1181&lt;&gt;0,E1181&lt;&gt;0),IF(B1181&lt;&gt;0,CONCATENATE(B1181,"-AGr",VLOOKUP(C1181,Listen!$A$2:$D$45,4,FALSE),"-",D1181,"-",E1181,),CONCATENATE("AGr",VLOOKUP(C1181,Listen!$A$2:$D$45,4,FALSE),"-",D1181,"-",E1181)),"keine vollständige ID")</f>
        <v>keine vollständige ID</v>
      </c>
      <c r="B1181" s="301"/>
      <c r="C1181" s="287"/>
      <c r="D1181" s="34"/>
      <c r="E1181" s="306"/>
      <c r="F1181" s="116"/>
      <c r="G1181" s="17"/>
      <c r="H1181" s="17"/>
      <c r="I1181" s="17"/>
      <c r="J1181" s="17"/>
      <c r="K1181" s="17"/>
      <c r="L1181" s="17"/>
      <c r="M1181" s="17"/>
      <c r="N1181" s="17"/>
      <c r="O1181" s="116"/>
      <c r="P1181" s="117">
        <f>IF(D1181&gt;A_Stammdaten!$B$12,0,SUM(G1181,H1181,J1181,L1181:M1181)-SUM(I1181,K1181,N1181:O1181))</f>
        <v>0</v>
      </c>
      <c r="Q1181" s="17"/>
      <c r="R1181" s="17"/>
      <c r="S1181" s="17"/>
      <c r="T1181" s="17"/>
      <c r="U1181" s="62">
        <f t="shared" si="380"/>
        <v>0</v>
      </c>
      <c r="V1181" s="34"/>
      <c r="W1181" s="34"/>
      <c r="X1181" s="34"/>
      <c r="Y1181" s="34"/>
      <c r="Z1181" s="34"/>
      <c r="AA1181" s="63" t="str">
        <f t="shared" si="381"/>
        <v>-</v>
      </c>
      <c r="AB1181" s="63" t="str">
        <f t="shared" si="382"/>
        <v>-</v>
      </c>
      <c r="AC1181" s="63">
        <f>IF(ISBLANK($C1181),0,VLOOKUP($C1181,Listen!$A$2:$C$45,2,FALSE))</f>
        <v>0</v>
      </c>
      <c r="AD1181" s="63">
        <f>IF(ISBLANK($C1181),0,VLOOKUP($C1181,Listen!$A$2:$C$45,3,FALSE))</f>
        <v>0</v>
      </c>
      <c r="AE1181" s="49">
        <f t="shared" si="383"/>
        <v>0</v>
      </c>
      <c r="AF1181" s="49">
        <f t="shared" si="383"/>
        <v>0</v>
      </c>
      <c r="AG1181" s="49">
        <f>IFERROR(IF(OR($V1181&lt;&gt;"Ja",VLOOKUP($C1181,Listen!$A$2:$F$45,5,0)="Nein",D1181&lt;IF(C1181="LNG Anbindungsanlagen gemäß separater Festlegung",2022,2023)),$AC1181,$AA1181),0)</f>
        <v>0</v>
      </c>
      <c r="AH1181" s="49">
        <f>IFERROR(IF(OR($V1181&lt;&gt;"Ja",VLOOKUP($C1181,Listen!$A$2:$F$45,5,0)="Nein",D1181&lt;IF(C1181="LNG Anbindungsanlagen gemäß separater Festlegung",2022,2023)),$AC1181,$AA1181),0)</f>
        <v>0</v>
      </c>
      <c r="AI1181" s="49">
        <f>IFERROR(IF(OR($W1181&lt;&gt;"Ja",VLOOKUP($C1181,Listen!$A$2:$F$45,6,0)="Nein"),$AC1181,$AB1181),0)</f>
        <v>0</v>
      </c>
      <c r="AJ1181" s="49">
        <f>IFERROR(IF(OR($W1181&lt;&gt;"Ja",VLOOKUP($C1181,Listen!$A$2:$F$45,6,0)="Nein"),$AC1181,$AB1181),0)</f>
        <v>0</v>
      </c>
      <c r="AK1181" s="49">
        <f>IFERROR(IF(OR($W1181&lt;&gt;"Ja",VLOOKUP($C1181,Listen!$A$2:$F$45,6,0)="Nein"),$AC1181,$AB1181),0)</f>
        <v>0</v>
      </c>
      <c r="AL1181" s="51">
        <f t="shared" si="384"/>
        <v>0</v>
      </c>
      <c r="AM1181" s="296">
        <f>IFERROR(IF(VLOOKUP($C1181,Listen!$A$2:$F$45,6,0)="Ja",MAX(BC1181:BD1181),D_SAV!$BC1181),0)</f>
        <v>0</v>
      </c>
      <c r="AN1181" s="51">
        <f t="shared" si="385"/>
        <v>0</v>
      </c>
      <c r="AP1181" s="304">
        <f t="shared" si="386"/>
        <v>0</v>
      </c>
      <c r="AQ1181" s="304">
        <f t="shared" si="387"/>
        <v>0</v>
      </c>
      <c r="AR1181" s="304">
        <f t="shared" si="388"/>
        <v>0</v>
      </c>
      <c r="AS1181" s="304">
        <f t="shared" si="389"/>
        <v>0</v>
      </c>
      <c r="AT1181" s="304">
        <f t="shared" si="390"/>
        <v>0</v>
      </c>
      <c r="AU1181" s="304">
        <f t="shared" si="391"/>
        <v>0</v>
      </c>
      <c r="AV1181" s="304">
        <f t="shared" si="392"/>
        <v>0</v>
      </c>
      <c r="AW1181" s="304">
        <f t="shared" si="393"/>
        <v>0</v>
      </c>
      <c r="AX1181" s="304">
        <f t="shared" si="394"/>
        <v>0</v>
      </c>
      <c r="AY1181" s="304">
        <f t="shared" si="395"/>
        <v>0</v>
      </c>
      <c r="AZ1181" s="304">
        <f t="shared" si="396"/>
        <v>0</v>
      </c>
      <c r="BA1181" s="304">
        <f t="shared" si="397"/>
        <v>0</v>
      </c>
      <c r="BB1181" s="304">
        <f t="shared" si="398"/>
        <v>0</v>
      </c>
      <c r="BC1181" s="304">
        <f t="shared" si="399"/>
        <v>0</v>
      </c>
      <c r="BD1181" s="304">
        <f t="shared" si="400"/>
        <v>0</v>
      </c>
      <c r="BE1181" s="304">
        <f>IFERROR(IF(VLOOKUP($C1181,Listen!$A$2:$F$45,6,0)="Ja",BB1181-MAX(BC1181:BD1181),BB1181-BC1181),0)</f>
        <v>0</v>
      </c>
    </row>
    <row r="1182" spans="1:57" x14ac:dyDescent="0.25">
      <c r="A1182" s="320" t="str">
        <f>IF(AND(D1182&lt;&gt;0,C1182&lt;&gt;0,E1182&lt;&gt;0),IF(B1182&lt;&gt;0,CONCATENATE(B1182,"-AGr",VLOOKUP(C1182,Listen!$A$2:$D$45,4,FALSE),"-",D1182,"-",E1182,),CONCATENATE("AGr",VLOOKUP(C1182,Listen!$A$2:$D$45,4,FALSE),"-",D1182,"-",E1182)),"keine vollständige ID")</f>
        <v>keine vollständige ID</v>
      </c>
      <c r="B1182" s="301"/>
      <c r="C1182" s="287"/>
      <c r="D1182" s="34"/>
      <c r="E1182" s="306"/>
      <c r="F1182" s="116"/>
      <c r="G1182" s="17"/>
      <c r="H1182" s="17"/>
      <c r="I1182" s="17"/>
      <c r="J1182" s="17"/>
      <c r="K1182" s="17"/>
      <c r="L1182" s="17"/>
      <c r="M1182" s="17"/>
      <c r="N1182" s="17"/>
      <c r="O1182" s="116"/>
      <c r="P1182" s="117">
        <f>IF(D1182&gt;A_Stammdaten!$B$12,0,SUM(G1182,H1182,J1182,L1182:M1182)-SUM(I1182,K1182,N1182:O1182))</f>
        <v>0</v>
      </c>
      <c r="Q1182" s="17"/>
      <c r="R1182" s="17"/>
      <c r="S1182" s="17"/>
      <c r="T1182" s="17"/>
      <c r="U1182" s="62">
        <f t="shared" si="380"/>
        <v>0</v>
      </c>
      <c r="V1182" s="34"/>
      <c r="W1182" s="34"/>
      <c r="X1182" s="34"/>
      <c r="Y1182" s="34"/>
      <c r="Z1182" s="34"/>
      <c r="AA1182" s="63" t="str">
        <f t="shared" si="381"/>
        <v>-</v>
      </c>
      <c r="AB1182" s="63" t="str">
        <f t="shared" si="382"/>
        <v>-</v>
      </c>
      <c r="AC1182" s="63">
        <f>IF(ISBLANK($C1182),0,VLOOKUP($C1182,Listen!$A$2:$C$45,2,FALSE))</f>
        <v>0</v>
      </c>
      <c r="AD1182" s="63">
        <f>IF(ISBLANK($C1182),0,VLOOKUP($C1182,Listen!$A$2:$C$45,3,FALSE))</f>
        <v>0</v>
      </c>
      <c r="AE1182" s="49">
        <f t="shared" si="383"/>
        <v>0</v>
      </c>
      <c r="AF1182" s="49">
        <f t="shared" si="383"/>
        <v>0</v>
      </c>
      <c r="AG1182" s="49">
        <f>IFERROR(IF(OR($V1182&lt;&gt;"Ja",VLOOKUP($C1182,Listen!$A$2:$F$45,5,0)="Nein",D1182&lt;IF(C1182="LNG Anbindungsanlagen gemäß separater Festlegung",2022,2023)),$AC1182,$AA1182),0)</f>
        <v>0</v>
      </c>
      <c r="AH1182" s="49">
        <f>IFERROR(IF(OR($V1182&lt;&gt;"Ja",VLOOKUP($C1182,Listen!$A$2:$F$45,5,0)="Nein",D1182&lt;IF(C1182="LNG Anbindungsanlagen gemäß separater Festlegung",2022,2023)),$AC1182,$AA1182),0)</f>
        <v>0</v>
      </c>
      <c r="AI1182" s="49">
        <f>IFERROR(IF(OR($W1182&lt;&gt;"Ja",VLOOKUP($C1182,Listen!$A$2:$F$45,6,0)="Nein"),$AC1182,$AB1182),0)</f>
        <v>0</v>
      </c>
      <c r="AJ1182" s="49">
        <f>IFERROR(IF(OR($W1182&lt;&gt;"Ja",VLOOKUP($C1182,Listen!$A$2:$F$45,6,0)="Nein"),$AC1182,$AB1182),0)</f>
        <v>0</v>
      </c>
      <c r="AK1182" s="49">
        <f>IFERROR(IF(OR($W1182&lt;&gt;"Ja",VLOOKUP($C1182,Listen!$A$2:$F$45,6,0)="Nein"),$AC1182,$AB1182),0)</f>
        <v>0</v>
      </c>
      <c r="AL1182" s="51">
        <f t="shared" si="384"/>
        <v>0</v>
      </c>
      <c r="AM1182" s="296">
        <f>IFERROR(IF(VLOOKUP($C1182,Listen!$A$2:$F$45,6,0)="Ja",MAX(BC1182:BD1182),D_SAV!$BC1182),0)</f>
        <v>0</v>
      </c>
      <c r="AN1182" s="51">
        <f t="shared" si="385"/>
        <v>0</v>
      </c>
      <c r="AP1182" s="304">
        <f t="shared" si="386"/>
        <v>0</v>
      </c>
      <c r="AQ1182" s="304">
        <f t="shared" si="387"/>
        <v>0</v>
      </c>
      <c r="AR1182" s="304">
        <f t="shared" si="388"/>
        <v>0</v>
      </c>
      <c r="AS1182" s="304">
        <f t="shared" si="389"/>
        <v>0</v>
      </c>
      <c r="AT1182" s="304">
        <f t="shared" si="390"/>
        <v>0</v>
      </c>
      <c r="AU1182" s="304">
        <f t="shared" si="391"/>
        <v>0</v>
      </c>
      <c r="AV1182" s="304">
        <f t="shared" si="392"/>
        <v>0</v>
      </c>
      <c r="AW1182" s="304">
        <f t="shared" si="393"/>
        <v>0</v>
      </c>
      <c r="AX1182" s="304">
        <f t="shared" si="394"/>
        <v>0</v>
      </c>
      <c r="AY1182" s="304">
        <f t="shared" si="395"/>
        <v>0</v>
      </c>
      <c r="AZ1182" s="304">
        <f t="shared" si="396"/>
        <v>0</v>
      </c>
      <c r="BA1182" s="304">
        <f t="shared" si="397"/>
        <v>0</v>
      </c>
      <c r="BB1182" s="304">
        <f t="shared" si="398"/>
        <v>0</v>
      </c>
      <c r="BC1182" s="304">
        <f t="shared" si="399"/>
        <v>0</v>
      </c>
      <c r="BD1182" s="304">
        <f t="shared" si="400"/>
        <v>0</v>
      </c>
      <c r="BE1182" s="304">
        <f>IFERROR(IF(VLOOKUP($C1182,Listen!$A$2:$F$45,6,0)="Ja",BB1182-MAX(BC1182:BD1182),BB1182-BC1182),0)</f>
        <v>0</v>
      </c>
    </row>
    <row r="1183" spans="1:57" x14ac:dyDescent="0.25">
      <c r="A1183" s="320" t="str">
        <f>IF(AND(D1183&lt;&gt;0,C1183&lt;&gt;0,E1183&lt;&gt;0),IF(B1183&lt;&gt;0,CONCATENATE(B1183,"-AGr",VLOOKUP(C1183,Listen!$A$2:$D$45,4,FALSE),"-",D1183,"-",E1183,),CONCATENATE("AGr",VLOOKUP(C1183,Listen!$A$2:$D$45,4,FALSE),"-",D1183,"-",E1183)),"keine vollständige ID")</f>
        <v>keine vollständige ID</v>
      </c>
      <c r="B1183" s="301"/>
      <c r="C1183" s="287"/>
      <c r="D1183" s="34"/>
      <c r="E1183" s="306"/>
      <c r="F1183" s="116"/>
      <c r="G1183" s="17"/>
      <c r="H1183" s="17"/>
      <c r="I1183" s="17"/>
      <c r="J1183" s="17"/>
      <c r="K1183" s="17"/>
      <c r="L1183" s="17"/>
      <c r="M1183" s="17"/>
      <c r="N1183" s="17"/>
      <c r="O1183" s="116"/>
      <c r="P1183" s="117">
        <f>IF(D1183&gt;A_Stammdaten!$B$12,0,SUM(G1183,H1183,J1183,L1183:M1183)-SUM(I1183,K1183,N1183:O1183))</f>
        <v>0</v>
      </c>
      <c r="Q1183" s="17"/>
      <c r="R1183" s="17"/>
      <c r="S1183" s="17"/>
      <c r="T1183" s="17"/>
      <c r="U1183" s="62">
        <f t="shared" si="380"/>
        <v>0</v>
      </c>
      <c r="V1183" s="34"/>
      <c r="W1183" s="34"/>
      <c r="X1183" s="34"/>
      <c r="Y1183" s="34"/>
      <c r="Z1183" s="34"/>
      <c r="AA1183" s="63" t="str">
        <f t="shared" si="381"/>
        <v>-</v>
      </c>
      <c r="AB1183" s="63" t="str">
        <f t="shared" si="382"/>
        <v>-</v>
      </c>
      <c r="AC1183" s="63">
        <f>IF(ISBLANK($C1183),0,VLOOKUP($C1183,Listen!$A$2:$C$45,2,FALSE))</f>
        <v>0</v>
      </c>
      <c r="AD1183" s="63">
        <f>IF(ISBLANK($C1183),0,VLOOKUP($C1183,Listen!$A$2:$C$45,3,FALSE))</f>
        <v>0</v>
      </c>
      <c r="AE1183" s="49">
        <f t="shared" si="383"/>
        <v>0</v>
      </c>
      <c r="AF1183" s="49">
        <f t="shared" si="383"/>
        <v>0</v>
      </c>
      <c r="AG1183" s="49">
        <f>IFERROR(IF(OR($V1183&lt;&gt;"Ja",VLOOKUP($C1183,Listen!$A$2:$F$45,5,0)="Nein",D1183&lt;IF(C1183="LNG Anbindungsanlagen gemäß separater Festlegung",2022,2023)),$AC1183,$AA1183),0)</f>
        <v>0</v>
      </c>
      <c r="AH1183" s="49">
        <f>IFERROR(IF(OR($V1183&lt;&gt;"Ja",VLOOKUP($C1183,Listen!$A$2:$F$45,5,0)="Nein",D1183&lt;IF(C1183="LNG Anbindungsanlagen gemäß separater Festlegung",2022,2023)),$AC1183,$AA1183),0)</f>
        <v>0</v>
      </c>
      <c r="AI1183" s="49">
        <f>IFERROR(IF(OR($W1183&lt;&gt;"Ja",VLOOKUP($C1183,Listen!$A$2:$F$45,6,0)="Nein"),$AC1183,$AB1183),0)</f>
        <v>0</v>
      </c>
      <c r="AJ1183" s="49">
        <f>IFERROR(IF(OR($W1183&lt;&gt;"Ja",VLOOKUP($C1183,Listen!$A$2:$F$45,6,0)="Nein"),$AC1183,$AB1183),0)</f>
        <v>0</v>
      </c>
      <c r="AK1183" s="49">
        <f>IFERROR(IF(OR($W1183&lt;&gt;"Ja",VLOOKUP($C1183,Listen!$A$2:$F$45,6,0)="Nein"),$AC1183,$AB1183),0)</f>
        <v>0</v>
      </c>
      <c r="AL1183" s="51">
        <f t="shared" si="384"/>
        <v>0</v>
      </c>
      <c r="AM1183" s="296">
        <f>IFERROR(IF(VLOOKUP($C1183,Listen!$A$2:$F$45,6,0)="Ja",MAX(BC1183:BD1183),D_SAV!$BC1183),0)</f>
        <v>0</v>
      </c>
      <c r="AN1183" s="51">
        <f t="shared" si="385"/>
        <v>0</v>
      </c>
      <c r="AP1183" s="304">
        <f t="shared" si="386"/>
        <v>0</v>
      </c>
      <c r="AQ1183" s="304">
        <f t="shared" si="387"/>
        <v>0</v>
      </c>
      <c r="AR1183" s="304">
        <f t="shared" si="388"/>
        <v>0</v>
      </c>
      <c r="AS1183" s="304">
        <f t="shared" si="389"/>
        <v>0</v>
      </c>
      <c r="AT1183" s="304">
        <f t="shared" si="390"/>
        <v>0</v>
      </c>
      <c r="AU1183" s="304">
        <f t="shared" si="391"/>
        <v>0</v>
      </c>
      <c r="AV1183" s="304">
        <f t="shared" si="392"/>
        <v>0</v>
      </c>
      <c r="AW1183" s="304">
        <f t="shared" si="393"/>
        <v>0</v>
      </c>
      <c r="AX1183" s="304">
        <f t="shared" si="394"/>
        <v>0</v>
      </c>
      <c r="AY1183" s="304">
        <f t="shared" si="395"/>
        <v>0</v>
      </c>
      <c r="AZ1183" s="304">
        <f t="shared" si="396"/>
        <v>0</v>
      </c>
      <c r="BA1183" s="304">
        <f t="shared" si="397"/>
        <v>0</v>
      </c>
      <c r="BB1183" s="304">
        <f t="shared" si="398"/>
        <v>0</v>
      </c>
      <c r="BC1183" s="304">
        <f t="shared" si="399"/>
        <v>0</v>
      </c>
      <c r="BD1183" s="304">
        <f t="shared" si="400"/>
        <v>0</v>
      </c>
      <c r="BE1183" s="304">
        <f>IFERROR(IF(VLOOKUP($C1183,Listen!$A$2:$F$45,6,0)="Ja",BB1183-MAX(BC1183:BD1183),BB1183-BC1183),0)</f>
        <v>0</v>
      </c>
    </row>
    <row r="1184" spans="1:57" x14ac:dyDescent="0.25">
      <c r="A1184" s="320" t="str">
        <f>IF(AND(D1184&lt;&gt;0,C1184&lt;&gt;0,E1184&lt;&gt;0),IF(B1184&lt;&gt;0,CONCATENATE(B1184,"-AGr",VLOOKUP(C1184,Listen!$A$2:$D$45,4,FALSE),"-",D1184,"-",E1184,),CONCATENATE("AGr",VLOOKUP(C1184,Listen!$A$2:$D$45,4,FALSE),"-",D1184,"-",E1184)),"keine vollständige ID")</f>
        <v>keine vollständige ID</v>
      </c>
      <c r="B1184" s="301"/>
      <c r="C1184" s="287"/>
      <c r="D1184" s="34"/>
      <c r="E1184" s="306"/>
      <c r="F1184" s="116"/>
      <c r="G1184" s="17"/>
      <c r="H1184" s="17"/>
      <c r="I1184" s="17"/>
      <c r="J1184" s="17"/>
      <c r="K1184" s="17"/>
      <c r="L1184" s="17"/>
      <c r="M1184" s="17"/>
      <c r="N1184" s="17"/>
      <c r="O1184" s="116"/>
      <c r="P1184" s="117">
        <f>IF(D1184&gt;A_Stammdaten!$B$12,0,SUM(G1184,H1184,J1184,L1184:M1184)-SUM(I1184,K1184,N1184:O1184))</f>
        <v>0</v>
      </c>
      <c r="Q1184" s="17"/>
      <c r="R1184" s="17"/>
      <c r="S1184" s="17"/>
      <c r="T1184" s="17"/>
      <c r="U1184" s="62">
        <f t="shared" si="380"/>
        <v>0</v>
      </c>
      <c r="V1184" s="34"/>
      <c r="W1184" s="34"/>
      <c r="X1184" s="34"/>
      <c r="Y1184" s="34"/>
      <c r="Z1184" s="34"/>
      <c r="AA1184" s="63" t="str">
        <f t="shared" si="381"/>
        <v>-</v>
      </c>
      <c r="AB1184" s="63" t="str">
        <f t="shared" si="382"/>
        <v>-</v>
      </c>
      <c r="AC1184" s="63">
        <f>IF(ISBLANK($C1184),0,VLOOKUP($C1184,Listen!$A$2:$C$45,2,FALSE))</f>
        <v>0</v>
      </c>
      <c r="AD1184" s="63">
        <f>IF(ISBLANK($C1184),0,VLOOKUP($C1184,Listen!$A$2:$C$45,3,FALSE))</f>
        <v>0</v>
      </c>
      <c r="AE1184" s="49">
        <f t="shared" si="383"/>
        <v>0</v>
      </c>
      <c r="AF1184" s="49">
        <f t="shared" si="383"/>
        <v>0</v>
      </c>
      <c r="AG1184" s="49">
        <f>IFERROR(IF(OR($V1184&lt;&gt;"Ja",VLOOKUP($C1184,Listen!$A$2:$F$45,5,0)="Nein",D1184&lt;IF(C1184="LNG Anbindungsanlagen gemäß separater Festlegung",2022,2023)),$AC1184,$AA1184),0)</f>
        <v>0</v>
      </c>
      <c r="AH1184" s="49">
        <f>IFERROR(IF(OR($V1184&lt;&gt;"Ja",VLOOKUP($C1184,Listen!$A$2:$F$45,5,0)="Nein",D1184&lt;IF(C1184="LNG Anbindungsanlagen gemäß separater Festlegung",2022,2023)),$AC1184,$AA1184),0)</f>
        <v>0</v>
      </c>
      <c r="AI1184" s="49">
        <f>IFERROR(IF(OR($W1184&lt;&gt;"Ja",VLOOKUP($C1184,Listen!$A$2:$F$45,6,0)="Nein"),$AC1184,$AB1184),0)</f>
        <v>0</v>
      </c>
      <c r="AJ1184" s="49">
        <f>IFERROR(IF(OR($W1184&lt;&gt;"Ja",VLOOKUP($C1184,Listen!$A$2:$F$45,6,0)="Nein"),$AC1184,$AB1184),0)</f>
        <v>0</v>
      </c>
      <c r="AK1184" s="49">
        <f>IFERROR(IF(OR($W1184&lt;&gt;"Ja",VLOOKUP($C1184,Listen!$A$2:$F$45,6,0)="Nein"),$AC1184,$AB1184),0)</f>
        <v>0</v>
      </c>
      <c r="AL1184" s="51">
        <f t="shared" si="384"/>
        <v>0</v>
      </c>
      <c r="AM1184" s="296">
        <f>IFERROR(IF(VLOOKUP($C1184,Listen!$A$2:$F$45,6,0)="Ja",MAX(BC1184:BD1184),D_SAV!$BC1184),0)</f>
        <v>0</v>
      </c>
      <c r="AN1184" s="51">
        <f t="shared" si="385"/>
        <v>0</v>
      </c>
      <c r="AP1184" s="304">
        <f t="shared" si="386"/>
        <v>0</v>
      </c>
      <c r="AQ1184" s="304">
        <f t="shared" si="387"/>
        <v>0</v>
      </c>
      <c r="AR1184" s="304">
        <f t="shared" si="388"/>
        <v>0</v>
      </c>
      <c r="AS1184" s="304">
        <f t="shared" si="389"/>
        <v>0</v>
      </c>
      <c r="AT1184" s="304">
        <f t="shared" si="390"/>
        <v>0</v>
      </c>
      <c r="AU1184" s="304">
        <f t="shared" si="391"/>
        <v>0</v>
      </c>
      <c r="AV1184" s="304">
        <f t="shared" si="392"/>
        <v>0</v>
      </c>
      <c r="AW1184" s="304">
        <f t="shared" si="393"/>
        <v>0</v>
      </c>
      <c r="AX1184" s="304">
        <f t="shared" si="394"/>
        <v>0</v>
      </c>
      <c r="AY1184" s="304">
        <f t="shared" si="395"/>
        <v>0</v>
      </c>
      <c r="AZ1184" s="304">
        <f t="shared" si="396"/>
        <v>0</v>
      </c>
      <c r="BA1184" s="304">
        <f t="shared" si="397"/>
        <v>0</v>
      </c>
      <c r="BB1184" s="304">
        <f t="shared" si="398"/>
        <v>0</v>
      </c>
      <c r="BC1184" s="304">
        <f t="shared" si="399"/>
        <v>0</v>
      </c>
      <c r="BD1184" s="304">
        <f t="shared" si="400"/>
        <v>0</v>
      </c>
      <c r="BE1184" s="304">
        <f>IFERROR(IF(VLOOKUP($C1184,Listen!$A$2:$F$45,6,0)="Ja",BB1184-MAX(BC1184:BD1184),BB1184-BC1184),0)</f>
        <v>0</v>
      </c>
    </row>
    <row r="1185" spans="1:57" x14ac:dyDescent="0.25">
      <c r="A1185" s="320" t="str">
        <f>IF(AND(D1185&lt;&gt;0,C1185&lt;&gt;0,E1185&lt;&gt;0),IF(B1185&lt;&gt;0,CONCATENATE(B1185,"-AGr",VLOOKUP(C1185,Listen!$A$2:$D$45,4,FALSE),"-",D1185,"-",E1185,),CONCATENATE("AGr",VLOOKUP(C1185,Listen!$A$2:$D$45,4,FALSE),"-",D1185,"-",E1185)),"keine vollständige ID")</f>
        <v>keine vollständige ID</v>
      </c>
      <c r="B1185" s="301"/>
      <c r="C1185" s="287"/>
      <c r="D1185" s="34"/>
      <c r="E1185" s="306"/>
      <c r="F1185" s="116"/>
      <c r="G1185" s="17"/>
      <c r="H1185" s="17"/>
      <c r="I1185" s="17"/>
      <c r="J1185" s="17"/>
      <c r="K1185" s="17"/>
      <c r="L1185" s="17"/>
      <c r="M1185" s="17"/>
      <c r="N1185" s="17"/>
      <c r="O1185" s="116"/>
      <c r="P1185" s="117">
        <f>IF(D1185&gt;A_Stammdaten!$B$12,0,SUM(G1185,H1185,J1185,L1185:M1185)-SUM(I1185,K1185,N1185:O1185))</f>
        <v>0</v>
      </c>
      <c r="Q1185" s="17"/>
      <c r="R1185" s="17"/>
      <c r="S1185" s="17"/>
      <c r="T1185" s="17"/>
      <c r="U1185" s="62">
        <f t="shared" si="380"/>
        <v>0</v>
      </c>
      <c r="V1185" s="34"/>
      <c r="W1185" s="34"/>
      <c r="X1185" s="34"/>
      <c r="Y1185" s="34"/>
      <c r="Z1185" s="34"/>
      <c r="AA1185" s="63" t="str">
        <f t="shared" si="381"/>
        <v>-</v>
      </c>
      <c r="AB1185" s="63" t="str">
        <f t="shared" si="382"/>
        <v>-</v>
      </c>
      <c r="AC1185" s="63">
        <f>IF(ISBLANK($C1185),0,VLOOKUP($C1185,Listen!$A$2:$C$45,2,FALSE))</f>
        <v>0</v>
      </c>
      <c r="AD1185" s="63">
        <f>IF(ISBLANK($C1185),0,VLOOKUP($C1185,Listen!$A$2:$C$45,3,FALSE))</f>
        <v>0</v>
      </c>
      <c r="AE1185" s="49">
        <f t="shared" si="383"/>
        <v>0</v>
      </c>
      <c r="AF1185" s="49">
        <f t="shared" si="383"/>
        <v>0</v>
      </c>
      <c r="AG1185" s="49">
        <f>IFERROR(IF(OR($V1185&lt;&gt;"Ja",VLOOKUP($C1185,Listen!$A$2:$F$45,5,0)="Nein",D1185&lt;IF(C1185="LNG Anbindungsanlagen gemäß separater Festlegung",2022,2023)),$AC1185,$AA1185),0)</f>
        <v>0</v>
      </c>
      <c r="AH1185" s="49">
        <f>IFERROR(IF(OR($V1185&lt;&gt;"Ja",VLOOKUP($C1185,Listen!$A$2:$F$45,5,0)="Nein",D1185&lt;IF(C1185="LNG Anbindungsanlagen gemäß separater Festlegung",2022,2023)),$AC1185,$AA1185),0)</f>
        <v>0</v>
      </c>
      <c r="AI1185" s="49">
        <f>IFERROR(IF(OR($W1185&lt;&gt;"Ja",VLOOKUP($C1185,Listen!$A$2:$F$45,6,0)="Nein"),$AC1185,$AB1185),0)</f>
        <v>0</v>
      </c>
      <c r="AJ1185" s="49">
        <f>IFERROR(IF(OR($W1185&lt;&gt;"Ja",VLOOKUP($C1185,Listen!$A$2:$F$45,6,0)="Nein"),$AC1185,$AB1185),0)</f>
        <v>0</v>
      </c>
      <c r="AK1185" s="49">
        <f>IFERROR(IF(OR($W1185&lt;&gt;"Ja",VLOOKUP($C1185,Listen!$A$2:$F$45,6,0)="Nein"),$AC1185,$AB1185),0)</f>
        <v>0</v>
      </c>
      <c r="AL1185" s="51">
        <f t="shared" si="384"/>
        <v>0</v>
      </c>
      <c r="AM1185" s="296">
        <f>IFERROR(IF(VLOOKUP($C1185,Listen!$A$2:$F$45,6,0)="Ja",MAX(BC1185:BD1185),D_SAV!$BC1185),0)</f>
        <v>0</v>
      </c>
      <c r="AN1185" s="51">
        <f t="shared" si="385"/>
        <v>0</v>
      </c>
      <c r="AP1185" s="304">
        <f t="shared" si="386"/>
        <v>0</v>
      </c>
      <c r="AQ1185" s="304">
        <f t="shared" si="387"/>
        <v>0</v>
      </c>
      <c r="AR1185" s="304">
        <f t="shared" si="388"/>
        <v>0</v>
      </c>
      <c r="AS1185" s="304">
        <f t="shared" si="389"/>
        <v>0</v>
      </c>
      <c r="AT1185" s="304">
        <f t="shared" si="390"/>
        <v>0</v>
      </c>
      <c r="AU1185" s="304">
        <f t="shared" si="391"/>
        <v>0</v>
      </c>
      <c r="AV1185" s="304">
        <f t="shared" si="392"/>
        <v>0</v>
      </c>
      <c r="AW1185" s="304">
        <f t="shared" si="393"/>
        <v>0</v>
      </c>
      <c r="AX1185" s="304">
        <f t="shared" si="394"/>
        <v>0</v>
      </c>
      <c r="AY1185" s="304">
        <f t="shared" si="395"/>
        <v>0</v>
      </c>
      <c r="AZ1185" s="304">
        <f t="shared" si="396"/>
        <v>0</v>
      </c>
      <c r="BA1185" s="304">
        <f t="shared" si="397"/>
        <v>0</v>
      </c>
      <c r="BB1185" s="304">
        <f t="shared" si="398"/>
        <v>0</v>
      </c>
      <c r="BC1185" s="304">
        <f t="shared" si="399"/>
        <v>0</v>
      </c>
      <c r="BD1185" s="304">
        <f t="shared" si="400"/>
        <v>0</v>
      </c>
      <c r="BE1185" s="304">
        <f>IFERROR(IF(VLOOKUP($C1185,Listen!$A$2:$F$45,6,0)="Ja",BB1185-MAX(BC1185:BD1185),BB1185-BC1185),0)</f>
        <v>0</v>
      </c>
    </row>
    <row r="1186" spans="1:57" x14ac:dyDescent="0.25">
      <c r="A1186" s="320" t="str">
        <f>IF(AND(D1186&lt;&gt;0,C1186&lt;&gt;0,E1186&lt;&gt;0),IF(B1186&lt;&gt;0,CONCATENATE(B1186,"-AGr",VLOOKUP(C1186,Listen!$A$2:$D$45,4,FALSE),"-",D1186,"-",E1186,),CONCATENATE("AGr",VLOOKUP(C1186,Listen!$A$2:$D$45,4,FALSE),"-",D1186,"-",E1186)),"keine vollständige ID")</f>
        <v>keine vollständige ID</v>
      </c>
      <c r="B1186" s="301"/>
      <c r="C1186" s="287"/>
      <c r="D1186" s="34"/>
      <c r="E1186" s="306"/>
      <c r="F1186" s="116"/>
      <c r="G1186" s="17"/>
      <c r="H1186" s="17"/>
      <c r="I1186" s="17"/>
      <c r="J1186" s="17"/>
      <c r="K1186" s="17"/>
      <c r="L1186" s="17"/>
      <c r="M1186" s="17"/>
      <c r="N1186" s="17"/>
      <c r="O1186" s="116"/>
      <c r="P1186" s="117">
        <f>IF(D1186&gt;A_Stammdaten!$B$12,0,SUM(G1186,H1186,J1186,L1186:M1186)-SUM(I1186,K1186,N1186:O1186))</f>
        <v>0</v>
      </c>
      <c r="Q1186" s="17"/>
      <c r="R1186" s="17"/>
      <c r="S1186" s="17"/>
      <c r="T1186" s="17"/>
      <c r="U1186" s="62">
        <f t="shared" si="380"/>
        <v>0</v>
      </c>
      <c r="V1186" s="34"/>
      <c r="W1186" s="34"/>
      <c r="X1186" s="34"/>
      <c r="Y1186" s="34"/>
      <c r="Z1186" s="34"/>
      <c r="AA1186" s="63" t="str">
        <f t="shared" si="381"/>
        <v>-</v>
      </c>
      <c r="AB1186" s="63" t="str">
        <f t="shared" si="382"/>
        <v>-</v>
      </c>
      <c r="AC1186" s="63">
        <f>IF(ISBLANK($C1186),0,VLOOKUP($C1186,Listen!$A$2:$C$45,2,FALSE))</f>
        <v>0</v>
      </c>
      <c r="AD1186" s="63">
        <f>IF(ISBLANK($C1186),0,VLOOKUP($C1186,Listen!$A$2:$C$45,3,FALSE))</f>
        <v>0</v>
      </c>
      <c r="AE1186" s="49">
        <f t="shared" si="383"/>
        <v>0</v>
      </c>
      <c r="AF1186" s="49">
        <f t="shared" si="383"/>
        <v>0</v>
      </c>
      <c r="AG1186" s="49">
        <f>IFERROR(IF(OR($V1186&lt;&gt;"Ja",VLOOKUP($C1186,Listen!$A$2:$F$45,5,0)="Nein",D1186&lt;IF(C1186="LNG Anbindungsanlagen gemäß separater Festlegung",2022,2023)),$AC1186,$AA1186),0)</f>
        <v>0</v>
      </c>
      <c r="AH1186" s="49">
        <f>IFERROR(IF(OR($V1186&lt;&gt;"Ja",VLOOKUP($C1186,Listen!$A$2:$F$45,5,0)="Nein",D1186&lt;IF(C1186="LNG Anbindungsanlagen gemäß separater Festlegung",2022,2023)),$AC1186,$AA1186),0)</f>
        <v>0</v>
      </c>
      <c r="AI1186" s="49">
        <f>IFERROR(IF(OR($W1186&lt;&gt;"Ja",VLOOKUP($C1186,Listen!$A$2:$F$45,6,0)="Nein"),$AC1186,$AB1186),0)</f>
        <v>0</v>
      </c>
      <c r="AJ1186" s="49">
        <f>IFERROR(IF(OR($W1186&lt;&gt;"Ja",VLOOKUP($C1186,Listen!$A$2:$F$45,6,0)="Nein"),$AC1186,$AB1186),0)</f>
        <v>0</v>
      </c>
      <c r="AK1186" s="49">
        <f>IFERROR(IF(OR($W1186&lt;&gt;"Ja",VLOOKUP($C1186,Listen!$A$2:$F$45,6,0)="Nein"),$AC1186,$AB1186),0)</f>
        <v>0</v>
      </c>
      <c r="AL1186" s="51">
        <f t="shared" si="384"/>
        <v>0</v>
      </c>
      <c r="AM1186" s="296">
        <f>IFERROR(IF(VLOOKUP($C1186,Listen!$A$2:$F$45,6,0)="Ja",MAX(BC1186:BD1186),D_SAV!$BC1186),0)</f>
        <v>0</v>
      </c>
      <c r="AN1186" s="51">
        <f t="shared" si="385"/>
        <v>0</v>
      </c>
      <c r="AP1186" s="304">
        <f t="shared" si="386"/>
        <v>0</v>
      </c>
      <c r="AQ1186" s="304">
        <f t="shared" si="387"/>
        <v>0</v>
      </c>
      <c r="AR1186" s="304">
        <f t="shared" si="388"/>
        <v>0</v>
      </c>
      <c r="AS1186" s="304">
        <f t="shared" si="389"/>
        <v>0</v>
      </c>
      <c r="AT1186" s="304">
        <f t="shared" si="390"/>
        <v>0</v>
      </c>
      <c r="AU1186" s="304">
        <f t="shared" si="391"/>
        <v>0</v>
      </c>
      <c r="AV1186" s="304">
        <f t="shared" si="392"/>
        <v>0</v>
      </c>
      <c r="AW1186" s="304">
        <f t="shared" si="393"/>
        <v>0</v>
      </c>
      <c r="AX1186" s="304">
        <f t="shared" si="394"/>
        <v>0</v>
      </c>
      <c r="AY1186" s="304">
        <f t="shared" si="395"/>
        <v>0</v>
      </c>
      <c r="AZ1186" s="304">
        <f t="shared" si="396"/>
        <v>0</v>
      </c>
      <c r="BA1186" s="304">
        <f t="shared" si="397"/>
        <v>0</v>
      </c>
      <c r="BB1186" s="304">
        <f t="shared" si="398"/>
        <v>0</v>
      </c>
      <c r="BC1186" s="304">
        <f t="shared" si="399"/>
        <v>0</v>
      </c>
      <c r="BD1186" s="304">
        <f t="shared" si="400"/>
        <v>0</v>
      </c>
      <c r="BE1186" s="304">
        <f>IFERROR(IF(VLOOKUP($C1186,Listen!$A$2:$F$45,6,0)="Ja",BB1186-MAX(BC1186:BD1186),BB1186-BC1186),0)</f>
        <v>0</v>
      </c>
    </row>
    <row r="1187" spans="1:57" x14ac:dyDescent="0.25">
      <c r="A1187" s="320" t="str">
        <f>IF(AND(D1187&lt;&gt;0,C1187&lt;&gt;0,E1187&lt;&gt;0),IF(B1187&lt;&gt;0,CONCATENATE(B1187,"-AGr",VLOOKUP(C1187,Listen!$A$2:$D$45,4,FALSE),"-",D1187,"-",E1187,),CONCATENATE("AGr",VLOOKUP(C1187,Listen!$A$2:$D$45,4,FALSE),"-",D1187,"-",E1187)),"keine vollständige ID")</f>
        <v>keine vollständige ID</v>
      </c>
      <c r="B1187" s="301"/>
      <c r="C1187" s="287"/>
      <c r="D1187" s="34"/>
      <c r="E1187" s="306"/>
      <c r="F1187" s="116"/>
      <c r="G1187" s="17"/>
      <c r="H1187" s="17"/>
      <c r="I1187" s="17"/>
      <c r="J1187" s="17"/>
      <c r="K1187" s="17"/>
      <c r="L1187" s="17"/>
      <c r="M1187" s="17"/>
      <c r="N1187" s="17"/>
      <c r="O1187" s="116"/>
      <c r="P1187" s="117">
        <f>IF(D1187&gt;A_Stammdaten!$B$12,0,SUM(G1187,H1187,J1187,L1187:M1187)-SUM(I1187,K1187,N1187:O1187))</f>
        <v>0</v>
      </c>
      <c r="Q1187" s="17"/>
      <c r="R1187" s="17"/>
      <c r="S1187" s="17"/>
      <c r="T1187" s="17"/>
      <c r="U1187" s="62">
        <f t="shared" si="380"/>
        <v>0</v>
      </c>
      <c r="V1187" s="34"/>
      <c r="W1187" s="34"/>
      <c r="X1187" s="34"/>
      <c r="Y1187" s="34"/>
      <c r="Z1187" s="34"/>
      <c r="AA1187" s="63" t="str">
        <f t="shared" si="381"/>
        <v>-</v>
      </c>
      <c r="AB1187" s="63" t="str">
        <f t="shared" si="382"/>
        <v>-</v>
      </c>
      <c r="AC1187" s="63">
        <f>IF(ISBLANK($C1187),0,VLOOKUP($C1187,Listen!$A$2:$C$45,2,FALSE))</f>
        <v>0</v>
      </c>
      <c r="AD1187" s="63">
        <f>IF(ISBLANK($C1187),0,VLOOKUP($C1187,Listen!$A$2:$C$45,3,FALSE))</f>
        <v>0</v>
      </c>
      <c r="AE1187" s="49">
        <f t="shared" si="383"/>
        <v>0</v>
      </c>
      <c r="AF1187" s="49">
        <f t="shared" si="383"/>
        <v>0</v>
      </c>
      <c r="AG1187" s="49">
        <f>IFERROR(IF(OR($V1187&lt;&gt;"Ja",VLOOKUP($C1187,Listen!$A$2:$F$45,5,0)="Nein",D1187&lt;IF(C1187="LNG Anbindungsanlagen gemäß separater Festlegung",2022,2023)),$AC1187,$AA1187),0)</f>
        <v>0</v>
      </c>
      <c r="AH1187" s="49">
        <f>IFERROR(IF(OR($V1187&lt;&gt;"Ja",VLOOKUP($C1187,Listen!$A$2:$F$45,5,0)="Nein",D1187&lt;IF(C1187="LNG Anbindungsanlagen gemäß separater Festlegung",2022,2023)),$AC1187,$AA1187),0)</f>
        <v>0</v>
      </c>
      <c r="AI1187" s="49">
        <f>IFERROR(IF(OR($W1187&lt;&gt;"Ja",VLOOKUP($C1187,Listen!$A$2:$F$45,6,0)="Nein"),$AC1187,$AB1187),0)</f>
        <v>0</v>
      </c>
      <c r="AJ1187" s="49">
        <f>IFERROR(IF(OR($W1187&lt;&gt;"Ja",VLOOKUP($C1187,Listen!$A$2:$F$45,6,0)="Nein"),$AC1187,$AB1187),0)</f>
        <v>0</v>
      </c>
      <c r="AK1187" s="49">
        <f>IFERROR(IF(OR($W1187&lt;&gt;"Ja",VLOOKUP($C1187,Listen!$A$2:$F$45,6,0)="Nein"),$AC1187,$AB1187),0)</f>
        <v>0</v>
      </c>
      <c r="AL1187" s="51">
        <f t="shared" si="384"/>
        <v>0</v>
      </c>
      <c r="AM1187" s="296">
        <f>IFERROR(IF(VLOOKUP($C1187,Listen!$A$2:$F$45,6,0)="Ja",MAX(BC1187:BD1187),D_SAV!$BC1187),0)</f>
        <v>0</v>
      </c>
      <c r="AN1187" s="51">
        <f t="shared" si="385"/>
        <v>0</v>
      </c>
      <c r="AP1187" s="304">
        <f t="shared" si="386"/>
        <v>0</v>
      </c>
      <c r="AQ1187" s="304">
        <f t="shared" si="387"/>
        <v>0</v>
      </c>
      <c r="AR1187" s="304">
        <f t="shared" si="388"/>
        <v>0</v>
      </c>
      <c r="AS1187" s="304">
        <f t="shared" si="389"/>
        <v>0</v>
      </c>
      <c r="AT1187" s="304">
        <f t="shared" si="390"/>
        <v>0</v>
      </c>
      <c r="AU1187" s="304">
        <f t="shared" si="391"/>
        <v>0</v>
      </c>
      <c r="AV1187" s="304">
        <f t="shared" si="392"/>
        <v>0</v>
      </c>
      <c r="AW1187" s="304">
        <f t="shared" si="393"/>
        <v>0</v>
      </c>
      <c r="AX1187" s="304">
        <f t="shared" si="394"/>
        <v>0</v>
      </c>
      <c r="AY1187" s="304">
        <f t="shared" si="395"/>
        <v>0</v>
      </c>
      <c r="AZ1187" s="304">
        <f t="shared" si="396"/>
        <v>0</v>
      </c>
      <c r="BA1187" s="304">
        <f t="shared" si="397"/>
        <v>0</v>
      </c>
      <c r="BB1187" s="304">
        <f t="shared" si="398"/>
        <v>0</v>
      </c>
      <c r="BC1187" s="304">
        <f t="shared" si="399"/>
        <v>0</v>
      </c>
      <c r="BD1187" s="304">
        <f t="shared" si="400"/>
        <v>0</v>
      </c>
      <c r="BE1187" s="304">
        <f>IFERROR(IF(VLOOKUP($C1187,Listen!$A$2:$F$45,6,0)="Ja",BB1187-MAX(BC1187:BD1187),BB1187-BC1187),0)</f>
        <v>0</v>
      </c>
    </row>
    <row r="1188" spans="1:57" x14ac:dyDescent="0.25">
      <c r="A1188" s="320" t="str">
        <f>IF(AND(D1188&lt;&gt;0,C1188&lt;&gt;0,E1188&lt;&gt;0),IF(B1188&lt;&gt;0,CONCATENATE(B1188,"-AGr",VLOOKUP(C1188,Listen!$A$2:$D$45,4,FALSE),"-",D1188,"-",E1188,),CONCATENATE("AGr",VLOOKUP(C1188,Listen!$A$2:$D$45,4,FALSE),"-",D1188,"-",E1188)),"keine vollständige ID")</f>
        <v>keine vollständige ID</v>
      </c>
      <c r="B1188" s="301"/>
      <c r="C1188" s="287"/>
      <c r="D1188" s="34"/>
      <c r="E1188" s="306"/>
      <c r="F1188" s="116"/>
      <c r="G1188" s="17"/>
      <c r="H1188" s="17"/>
      <c r="I1188" s="17"/>
      <c r="J1188" s="17"/>
      <c r="K1188" s="17"/>
      <c r="L1188" s="17"/>
      <c r="M1188" s="17"/>
      <c r="N1188" s="17"/>
      <c r="O1188" s="116"/>
      <c r="P1188" s="117">
        <f>IF(D1188&gt;A_Stammdaten!$B$12,0,SUM(G1188,H1188,J1188,L1188:M1188)-SUM(I1188,K1188,N1188:O1188))</f>
        <v>0</v>
      </c>
      <c r="Q1188" s="17"/>
      <c r="R1188" s="17"/>
      <c r="S1188" s="17"/>
      <c r="T1188" s="17"/>
      <c r="U1188" s="62">
        <f t="shared" si="380"/>
        <v>0</v>
      </c>
      <c r="V1188" s="34"/>
      <c r="W1188" s="34"/>
      <c r="X1188" s="34"/>
      <c r="Y1188" s="34"/>
      <c r="Z1188" s="34"/>
      <c r="AA1188" s="63" t="str">
        <f t="shared" si="381"/>
        <v>-</v>
      </c>
      <c r="AB1188" s="63" t="str">
        <f t="shared" si="382"/>
        <v>-</v>
      </c>
      <c r="AC1188" s="63">
        <f>IF(ISBLANK($C1188),0,VLOOKUP($C1188,Listen!$A$2:$C$45,2,FALSE))</f>
        <v>0</v>
      </c>
      <c r="AD1188" s="63">
        <f>IF(ISBLANK($C1188),0,VLOOKUP($C1188,Listen!$A$2:$C$45,3,FALSE))</f>
        <v>0</v>
      </c>
      <c r="AE1188" s="49">
        <f t="shared" si="383"/>
        <v>0</v>
      </c>
      <c r="AF1188" s="49">
        <f t="shared" si="383"/>
        <v>0</v>
      </c>
      <c r="AG1188" s="49">
        <f>IFERROR(IF(OR($V1188&lt;&gt;"Ja",VLOOKUP($C1188,Listen!$A$2:$F$45,5,0)="Nein",D1188&lt;IF(C1188="LNG Anbindungsanlagen gemäß separater Festlegung",2022,2023)),$AC1188,$AA1188),0)</f>
        <v>0</v>
      </c>
      <c r="AH1188" s="49">
        <f>IFERROR(IF(OR($V1188&lt;&gt;"Ja",VLOOKUP($C1188,Listen!$A$2:$F$45,5,0)="Nein",D1188&lt;IF(C1188="LNG Anbindungsanlagen gemäß separater Festlegung",2022,2023)),$AC1188,$AA1188),0)</f>
        <v>0</v>
      </c>
      <c r="AI1188" s="49">
        <f>IFERROR(IF(OR($W1188&lt;&gt;"Ja",VLOOKUP($C1188,Listen!$A$2:$F$45,6,0)="Nein"),$AC1188,$AB1188),0)</f>
        <v>0</v>
      </c>
      <c r="AJ1188" s="49">
        <f>IFERROR(IF(OR($W1188&lt;&gt;"Ja",VLOOKUP($C1188,Listen!$A$2:$F$45,6,0)="Nein"),$AC1188,$AB1188),0)</f>
        <v>0</v>
      </c>
      <c r="AK1188" s="49">
        <f>IFERROR(IF(OR($W1188&lt;&gt;"Ja",VLOOKUP($C1188,Listen!$A$2:$F$45,6,0)="Nein"),$AC1188,$AB1188),0)</f>
        <v>0</v>
      </c>
      <c r="AL1188" s="51">
        <f t="shared" si="384"/>
        <v>0</v>
      </c>
      <c r="AM1188" s="296">
        <f>IFERROR(IF(VLOOKUP($C1188,Listen!$A$2:$F$45,6,0)="Ja",MAX(BC1188:BD1188),D_SAV!$BC1188),0)</f>
        <v>0</v>
      </c>
      <c r="AN1188" s="51">
        <f t="shared" si="385"/>
        <v>0</v>
      </c>
      <c r="AP1188" s="304">
        <f t="shared" si="386"/>
        <v>0</v>
      </c>
      <c r="AQ1188" s="304">
        <f t="shared" si="387"/>
        <v>0</v>
      </c>
      <c r="AR1188" s="304">
        <f t="shared" si="388"/>
        <v>0</v>
      </c>
      <c r="AS1188" s="304">
        <f t="shared" si="389"/>
        <v>0</v>
      </c>
      <c r="AT1188" s="304">
        <f t="shared" si="390"/>
        <v>0</v>
      </c>
      <c r="AU1188" s="304">
        <f t="shared" si="391"/>
        <v>0</v>
      </c>
      <c r="AV1188" s="304">
        <f t="shared" si="392"/>
        <v>0</v>
      </c>
      <c r="AW1188" s="304">
        <f t="shared" si="393"/>
        <v>0</v>
      </c>
      <c r="AX1188" s="304">
        <f t="shared" si="394"/>
        <v>0</v>
      </c>
      <c r="AY1188" s="304">
        <f t="shared" si="395"/>
        <v>0</v>
      </c>
      <c r="AZ1188" s="304">
        <f t="shared" si="396"/>
        <v>0</v>
      </c>
      <c r="BA1188" s="304">
        <f t="shared" si="397"/>
        <v>0</v>
      </c>
      <c r="BB1188" s="304">
        <f t="shared" si="398"/>
        <v>0</v>
      </c>
      <c r="BC1188" s="304">
        <f t="shared" si="399"/>
        <v>0</v>
      </c>
      <c r="BD1188" s="304">
        <f t="shared" si="400"/>
        <v>0</v>
      </c>
      <c r="BE1188" s="304">
        <f>IFERROR(IF(VLOOKUP($C1188,Listen!$A$2:$F$45,6,0)="Ja",BB1188-MAX(BC1188:BD1188),BB1188-BC1188),0)</f>
        <v>0</v>
      </c>
    </row>
    <row r="1189" spans="1:57" x14ac:dyDescent="0.25">
      <c r="A1189" s="320" t="str">
        <f>IF(AND(D1189&lt;&gt;0,C1189&lt;&gt;0,E1189&lt;&gt;0),IF(B1189&lt;&gt;0,CONCATENATE(B1189,"-AGr",VLOOKUP(C1189,Listen!$A$2:$D$45,4,FALSE),"-",D1189,"-",E1189,),CONCATENATE("AGr",VLOOKUP(C1189,Listen!$A$2:$D$45,4,FALSE),"-",D1189,"-",E1189)),"keine vollständige ID")</f>
        <v>keine vollständige ID</v>
      </c>
      <c r="B1189" s="301"/>
      <c r="C1189" s="287"/>
      <c r="D1189" s="34"/>
      <c r="E1189" s="306"/>
      <c r="F1189" s="116"/>
      <c r="G1189" s="17"/>
      <c r="H1189" s="17"/>
      <c r="I1189" s="17"/>
      <c r="J1189" s="17"/>
      <c r="K1189" s="17"/>
      <c r="L1189" s="17"/>
      <c r="M1189" s="17"/>
      <c r="N1189" s="17"/>
      <c r="O1189" s="116"/>
      <c r="P1189" s="117">
        <f>IF(D1189&gt;A_Stammdaten!$B$12,0,SUM(G1189,H1189,J1189,L1189:M1189)-SUM(I1189,K1189,N1189:O1189))</f>
        <v>0</v>
      </c>
      <c r="Q1189" s="17"/>
      <c r="R1189" s="17"/>
      <c r="S1189" s="17"/>
      <c r="T1189" s="17"/>
      <c r="U1189" s="62">
        <f t="shared" si="380"/>
        <v>0</v>
      </c>
      <c r="V1189" s="34"/>
      <c r="W1189" s="34"/>
      <c r="X1189" s="34"/>
      <c r="Y1189" s="34"/>
      <c r="Z1189" s="34"/>
      <c r="AA1189" s="63" t="str">
        <f t="shared" si="381"/>
        <v>-</v>
      </c>
      <c r="AB1189" s="63" t="str">
        <f t="shared" si="382"/>
        <v>-</v>
      </c>
      <c r="AC1189" s="63">
        <f>IF(ISBLANK($C1189),0,VLOOKUP($C1189,Listen!$A$2:$C$45,2,FALSE))</f>
        <v>0</v>
      </c>
      <c r="AD1189" s="63">
        <f>IF(ISBLANK($C1189),0,VLOOKUP($C1189,Listen!$A$2:$C$45,3,FALSE))</f>
        <v>0</v>
      </c>
      <c r="AE1189" s="49">
        <f t="shared" si="383"/>
        <v>0</v>
      </c>
      <c r="AF1189" s="49">
        <f t="shared" si="383"/>
        <v>0</v>
      </c>
      <c r="AG1189" s="49">
        <f>IFERROR(IF(OR($V1189&lt;&gt;"Ja",VLOOKUP($C1189,Listen!$A$2:$F$45,5,0)="Nein",D1189&lt;IF(C1189="LNG Anbindungsanlagen gemäß separater Festlegung",2022,2023)),$AC1189,$AA1189),0)</f>
        <v>0</v>
      </c>
      <c r="AH1189" s="49">
        <f>IFERROR(IF(OR($V1189&lt;&gt;"Ja",VLOOKUP($C1189,Listen!$A$2:$F$45,5,0)="Nein",D1189&lt;IF(C1189="LNG Anbindungsanlagen gemäß separater Festlegung",2022,2023)),$AC1189,$AA1189),0)</f>
        <v>0</v>
      </c>
      <c r="AI1189" s="49">
        <f>IFERROR(IF(OR($W1189&lt;&gt;"Ja",VLOOKUP($C1189,Listen!$A$2:$F$45,6,0)="Nein"),$AC1189,$AB1189),0)</f>
        <v>0</v>
      </c>
      <c r="AJ1189" s="49">
        <f>IFERROR(IF(OR($W1189&lt;&gt;"Ja",VLOOKUP($C1189,Listen!$A$2:$F$45,6,0)="Nein"),$AC1189,$AB1189),0)</f>
        <v>0</v>
      </c>
      <c r="AK1189" s="49">
        <f>IFERROR(IF(OR($W1189&lt;&gt;"Ja",VLOOKUP($C1189,Listen!$A$2:$F$45,6,0)="Nein"),$AC1189,$AB1189),0)</f>
        <v>0</v>
      </c>
      <c r="AL1189" s="51">
        <f t="shared" si="384"/>
        <v>0</v>
      </c>
      <c r="AM1189" s="296">
        <f>IFERROR(IF(VLOOKUP($C1189,Listen!$A$2:$F$45,6,0)="Ja",MAX(BC1189:BD1189),D_SAV!$BC1189),0)</f>
        <v>0</v>
      </c>
      <c r="AN1189" s="51">
        <f t="shared" si="385"/>
        <v>0</v>
      </c>
      <c r="AP1189" s="304">
        <f t="shared" si="386"/>
        <v>0</v>
      </c>
      <c r="AQ1189" s="304">
        <f t="shared" si="387"/>
        <v>0</v>
      </c>
      <c r="AR1189" s="304">
        <f t="shared" si="388"/>
        <v>0</v>
      </c>
      <c r="AS1189" s="304">
        <f t="shared" si="389"/>
        <v>0</v>
      </c>
      <c r="AT1189" s="304">
        <f t="shared" si="390"/>
        <v>0</v>
      </c>
      <c r="AU1189" s="304">
        <f t="shared" si="391"/>
        <v>0</v>
      </c>
      <c r="AV1189" s="304">
        <f t="shared" si="392"/>
        <v>0</v>
      </c>
      <c r="AW1189" s="304">
        <f t="shared" si="393"/>
        <v>0</v>
      </c>
      <c r="AX1189" s="304">
        <f t="shared" si="394"/>
        <v>0</v>
      </c>
      <c r="AY1189" s="304">
        <f t="shared" si="395"/>
        <v>0</v>
      </c>
      <c r="AZ1189" s="304">
        <f t="shared" si="396"/>
        <v>0</v>
      </c>
      <c r="BA1189" s="304">
        <f t="shared" si="397"/>
        <v>0</v>
      </c>
      <c r="BB1189" s="304">
        <f t="shared" si="398"/>
        <v>0</v>
      </c>
      <c r="BC1189" s="304">
        <f t="shared" si="399"/>
        <v>0</v>
      </c>
      <c r="BD1189" s="304">
        <f t="shared" si="400"/>
        <v>0</v>
      </c>
      <c r="BE1189" s="304">
        <f>IFERROR(IF(VLOOKUP($C1189,Listen!$A$2:$F$45,6,0)="Ja",BB1189-MAX(BC1189:BD1189),BB1189-BC1189),0)</f>
        <v>0</v>
      </c>
    </row>
    <row r="1190" spans="1:57" x14ac:dyDescent="0.25">
      <c r="A1190" s="320" t="str">
        <f>IF(AND(D1190&lt;&gt;0,C1190&lt;&gt;0,E1190&lt;&gt;0),IF(B1190&lt;&gt;0,CONCATENATE(B1190,"-AGr",VLOOKUP(C1190,Listen!$A$2:$D$45,4,FALSE),"-",D1190,"-",E1190,),CONCATENATE("AGr",VLOOKUP(C1190,Listen!$A$2:$D$45,4,FALSE),"-",D1190,"-",E1190)),"keine vollständige ID")</f>
        <v>keine vollständige ID</v>
      </c>
      <c r="B1190" s="301"/>
      <c r="C1190" s="287"/>
      <c r="D1190" s="34"/>
      <c r="E1190" s="306"/>
      <c r="F1190" s="116"/>
      <c r="G1190" s="17"/>
      <c r="H1190" s="17"/>
      <c r="I1190" s="17"/>
      <c r="J1190" s="17"/>
      <c r="K1190" s="17"/>
      <c r="L1190" s="17"/>
      <c r="M1190" s="17"/>
      <c r="N1190" s="17"/>
      <c r="O1190" s="116"/>
      <c r="P1190" s="117">
        <f>IF(D1190&gt;A_Stammdaten!$B$12,0,SUM(G1190,H1190,J1190,L1190:M1190)-SUM(I1190,K1190,N1190:O1190))</f>
        <v>0</v>
      </c>
      <c r="Q1190" s="17"/>
      <c r="R1190" s="17"/>
      <c r="S1190" s="17"/>
      <c r="T1190" s="17"/>
      <c r="U1190" s="62">
        <f t="shared" si="380"/>
        <v>0</v>
      </c>
      <c r="V1190" s="34"/>
      <c r="W1190" s="34"/>
      <c r="X1190" s="34"/>
      <c r="Y1190" s="34"/>
      <c r="Z1190" s="34"/>
      <c r="AA1190" s="63" t="str">
        <f t="shared" si="381"/>
        <v>-</v>
      </c>
      <c r="AB1190" s="63" t="str">
        <f t="shared" si="382"/>
        <v>-</v>
      </c>
      <c r="AC1190" s="63">
        <f>IF(ISBLANK($C1190),0,VLOOKUP($C1190,Listen!$A$2:$C$45,2,FALSE))</f>
        <v>0</v>
      </c>
      <c r="AD1190" s="63">
        <f>IF(ISBLANK($C1190),0,VLOOKUP($C1190,Listen!$A$2:$C$45,3,FALSE))</f>
        <v>0</v>
      </c>
      <c r="AE1190" s="49">
        <f t="shared" si="383"/>
        <v>0</v>
      </c>
      <c r="AF1190" s="49">
        <f t="shared" si="383"/>
        <v>0</v>
      </c>
      <c r="AG1190" s="49">
        <f>IFERROR(IF(OR($V1190&lt;&gt;"Ja",VLOOKUP($C1190,Listen!$A$2:$F$45,5,0)="Nein",D1190&lt;IF(C1190="LNG Anbindungsanlagen gemäß separater Festlegung",2022,2023)),$AC1190,$AA1190),0)</f>
        <v>0</v>
      </c>
      <c r="AH1190" s="49">
        <f>IFERROR(IF(OR($V1190&lt;&gt;"Ja",VLOOKUP($C1190,Listen!$A$2:$F$45,5,0)="Nein",D1190&lt;IF(C1190="LNG Anbindungsanlagen gemäß separater Festlegung",2022,2023)),$AC1190,$AA1190),0)</f>
        <v>0</v>
      </c>
      <c r="AI1190" s="49">
        <f>IFERROR(IF(OR($W1190&lt;&gt;"Ja",VLOOKUP($C1190,Listen!$A$2:$F$45,6,0)="Nein"),$AC1190,$AB1190),0)</f>
        <v>0</v>
      </c>
      <c r="AJ1190" s="49">
        <f>IFERROR(IF(OR($W1190&lt;&gt;"Ja",VLOOKUP($C1190,Listen!$A$2:$F$45,6,0)="Nein"),$AC1190,$AB1190),0)</f>
        <v>0</v>
      </c>
      <c r="AK1190" s="49">
        <f>IFERROR(IF(OR($W1190&lt;&gt;"Ja",VLOOKUP($C1190,Listen!$A$2:$F$45,6,0)="Nein"),$AC1190,$AB1190),0)</f>
        <v>0</v>
      </c>
      <c r="AL1190" s="51">
        <f t="shared" si="384"/>
        <v>0</v>
      </c>
      <c r="AM1190" s="296">
        <f>IFERROR(IF(VLOOKUP($C1190,Listen!$A$2:$F$45,6,0)="Ja",MAX(BC1190:BD1190),D_SAV!$BC1190),0)</f>
        <v>0</v>
      </c>
      <c r="AN1190" s="51">
        <f t="shared" si="385"/>
        <v>0</v>
      </c>
      <c r="AP1190" s="304">
        <f t="shared" si="386"/>
        <v>0</v>
      </c>
      <c r="AQ1190" s="304">
        <f t="shared" si="387"/>
        <v>0</v>
      </c>
      <c r="AR1190" s="304">
        <f t="shared" si="388"/>
        <v>0</v>
      </c>
      <c r="AS1190" s="304">
        <f t="shared" si="389"/>
        <v>0</v>
      </c>
      <c r="AT1190" s="304">
        <f t="shared" si="390"/>
        <v>0</v>
      </c>
      <c r="AU1190" s="304">
        <f t="shared" si="391"/>
        <v>0</v>
      </c>
      <c r="AV1190" s="304">
        <f t="shared" si="392"/>
        <v>0</v>
      </c>
      <c r="AW1190" s="304">
        <f t="shared" si="393"/>
        <v>0</v>
      </c>
      <c r="AX1190" s="304">
        <f t="shared" si="394"/>
        <v>0</v>
      </c>
      <c r="AY1190" s="304">
        <f t="shared" si="395"/>
        <v>0</v>
      </c>
      <c r="AZ1190" s="304">
        <f t="shared" si="396"/>
        <v>0</v>
      </c>
      <c r="BA1190" s="304">
        <f t="shared" si="397"/>
        <v>0</v>
      </c>
      <c r="BB1190" s="304">
        <f t="shared" si="398"/>
        <v>0</v>
      </c>
      <c r="BC1190" s="304">
        <f t="shared" si="399"/>
        <v>0</v>
      </c>
      <c r="BD1190" s="304">
        <f t="shared" si="400"/>
        <v>0</v>
      </c>
      <c r="BE1190" s="304">
        <f>IFERROR(IF(VLOOKUP($C1190,Listen!$A$2:$F$45,6,0)="Ja",BB1190-MAX(BC1190:BD1190),BB1190-BC1190),0)</f>
        <v>0</v>
      </c>
    </row>
    <row r="1191" spans="1:57" x14ac:dyDescent="0.25">
      <c r="A1191" s="320" t="str">
        <f>IF(AND(D1191&lt;&gt;0,C1191&lt;&gt;0,E1191&lt;&gt;0),IF(B1191&lt;&gt;0,CONCATENATE(B1191,"-AGr",VLOOKUP(C1191,Listen!$A$2:$D$45,4,FALSE),"-",D1191,"-",E1191,),CONCATENATE("AGr",VLOOKUP(C1191,Listen!$A$2:$D$45,4,FALSE),"-",D1191,"-",E1191)),"keine vollständige ID")</f>
        <v>keine vollständige ID</v>
      </c>
      <c r="B1191" s="301"/>
      <c r="C1191" s="287"/>
      <c r="D1191" s="34"/>
      <c r="E1191" s="306"/>
      <c r="F1191" s="116"/>
      <c r="G1191" s="17"/>
      <c r="H1191" s="17"/>
      <c r="I1191" s="17"/>
      <c r="J1191" s="17"/>
      <c r="K1191" s="17"/>
      <c r="L1191" s="17"/>
      <c r="M1191" s="17"/>
      <c r="N1191" s="17"/>
      <c r="O1191" s="116"/>
      <c r="P1191" s="117">
        <f>IF(D1191&gt;A_Stammdaten!$B$12,0,SUM(G1191,H1191,J1191,L1191:M1191)-SUM(I1191,K1191,N1191:O1191))</f>
        <v>0</v>
      </c>
      <c r="Q1191" s="17"/>
      <c r="R1191" s="17"/>
      <c r="S1191" s="17"/>
      <c r="T1191" s="17"/>
      <c r="U1191" s="62">
        <f t="shared" si="380"/>
        <v>0</v>
      </c>
      <c r="V1191" s="34"/>
      <c r="W1191" s="34"/>
      <c r="X1191" s="34"/>
      <c r="Y1191" s="34"/>
      <c r="Z1191" s="34"/>
      <c r="AA1191" s="63" t="str">
        <f t="shared" si="381"/>
        <v>-</v>
      </c>
      <c r="AB1191" s="63" t="str">
        <f t="shared" si="382"/>
        <v>-</v>
      </c>
      <c r="AC1191" s="63">
        <f>IF(ISBLANK($C1191),0,VLOOKUP($C1191,Listen!$A$2:$C$45,2,FALSE))</f>
        <v>0</v>
      </c>
      <c r="AD1191" s="63">
        <f>IF(ISBLANK($C1191),0,VLOOKUP($C1191,Listen!$A$2:$C$45,3,FALSE))</f>
        <v>0</v>
      </c>
      <c r="AE1191" s="49">
        <f t="shared" si="383"/>
        <v>0</v>
      </c>
      <c r="AF1191" s="49">
        <f t="shared" si="383"/>
        <v>0</v>
      </c>
      <c r="AG1191" s="49">
        <f>IFERROR(IF(OR($V1191&lt;&gt;"Ja",VLOOKUP($C1191,Listen!$A$2:$F$45,5,0)="Nein",D1191&lt;IF(C1191="LNG Anbindungsanlagen gemäß separater Festlegung",2022,2023)),$AC1191,$AA1191),0)</f>
        <v>0</v>
      </c>
      <c r="AH1191" s="49">
        <f>IFERROR(IF(OR($V1191&lt;&gt;"Ja",VLOOKUP($C1191,Listen!$A$2:$F$45,5,0)="Nein",D1191&lt;IF(C1191="LNG Anbindungsanlagen gemäß separater Festlegung",2022,2023)),$AC1191,$AA1191),0)</f>
        <v>0</v>
      </c>
      <c r="AI1191" s="49">
        <f>IFERROR(IF(OR($W1191&lt;&gt;"Ja",VLOOKUP($C1191,Listen!$A$2:$F$45,6,0)="Nein"),$AC1191,$AB1191),0)</f>
        <v>0</v>
      </c>
      <c r="AJ1191" s="49">
        <f>IFERROR(IF(OR($W1191&lt;&gt;"Ja",VLOOKUP($C1191,Listen!$A$2:$F$45,6,0)="Nein"),$AC1191,$AB1191),0)</f>
        <v>0</v>
      </c>
      <c r="AK1191" s="49">
        <f>IFERROR(IF(OR($W1191&lt;&gt;"Ja",VLOOKUP($C1191,Listen!$A$2:$F$45,6,0)="Nein"),$AC1191,$AB1191),0)</f>
        <v>0</v>
      </c>
      <c r="AL1191" s="51">
        <f t="shared" si="384"/>
        <v>0</v>
      </c>
      <c r="AM1191" s="296">
        <f>IFERROR(IF(VLOOKUP($C1191,Listen!$A$2:$F$45,6,0)="Ja",MAX(BC1191:BD1191),D_SAV!$BC1191),0)</f>
        <v>0</v>
      </c>
      <c r="AN1191" s="51">
        <f t="shared" si="385"/>
        <v>0</v>
      </c>
      <c r="AP1191" s="304">
        <f t="shared" si="386"/>
        <v>0</v>
      </c>
      <c r="AQ1191" s="304">
        <f t="shared" si="387"/>
        <v>0</v>
      </c>
      <c r="AR1191" s="304">
        <f t="shared" si="388"/>
        <v>0</v>
      </c>
      <c r="AS1191" s="304">
        <f t="shared" si="389"/>
        <v>0</v>
      </c>
      <c r="AT1191" s="304">
        <f t="shared" si="390"/>
        <v>0</v>
      </c>
      <c r="AU1191" s="304">
        <f t="shared" si="391"/>
        <v>0</v>
      </c>
      <c r="AV1191" s="304">
        <f t="shared" si="392"/>
        <v>0</v>
      </c>
      <c r="AW1191" s="304">
        <f t="shared" si="393"/>
        <v>0</v>
      </c>
      <c r="AX1191" s="304">
        <f t="shared" si="394"/>
        <v>0</v>
      </c>
      <c r="AY1191" s="304">
        <f t="shared" si="395"/>
        <v>0</v>
      </c>
      <c r="AZ1191" s="304">
        <f t="shared" si="396"/>
        <v>0</v>
      </c>
      <c r="BA1191" s="304">
        <f t="shared" si="397"/>
        <v>0</v>
      </c>
      <c r="BB1191" s="304">
        <f t="shared" si="398"/>
        <v>0</v>
      </c>
      <c r="BC1191" s="304">
        <f t="shared" si="399"/>
        <v>0</v>
      </c>
      <c r="BD1191" s="304">
        <f t="shared" si="400"/>
        <v>0</v>
      </c>
      <c r="BE1191" s="304">
        <f>IFERROR(IF(VLOOKUP($C1191,Listen!$A$2:$F$45,6,0)="Ja",BB1191-MAX(BC1191:BD1191),BB1191-BC1191),0)</f>
        <v>0</v>
      </c>
    </row>
    <row r="1192" spans="1:57" x14ac:dyDescent="0.25">
      <c r="A1192" s="320" t="str">
        <f>IF(AND(D1192&lt;&gt;0,C1192&lt;&gt;0,E1192&lt;&gt;0),IF(B1192&lt;&gt;0,CONCATENATE(B1192,"-AGr",VLOOKUP(C1192,Listen!$A$2:$D$45,4,FALSE),"-",D1192,"-",E1192,),CONCATENATE("AGr",VLOOKUP(C1192,Listen!$A$2:$D$45,4,FALSE),"-",D1192,"-",E1192)),"keine vollständige ID")</f>
        <v>keine vollständige ID</v>
      </c>
      <c r="B1192" s="301"/>
      <c r="C1192" s="287"/>
      <c r="D1192" s="34"/>
      <c r="E1192" s="306"/>
      <c r="F1192" s="116"/>
      <c r="G1192" s="17"/>
      <c r="H1192" s="17"/>
      <c r="I1192" s="17"/>
      <c r="J1192" s="17"/>
      <c r="K1192" s="17"/>
      <c r="L1192" s="17"/>
      <c r="M1192" s="17"/>
      <c r="N1192" s="17"/>
      <c r="O1192" s="116"/>
      <c r="P1192" s="117">
        <f>IF(D1192&gt;A_Stammdaten!$B$12,0,SUM(G1192,H1192,J1192,L1192:M1192)-SUM(I1192,K1192,N1192:O1192))</f>
        <v>0</v>
      </c>
      <c r="Q1192" s="17"/>
      <c r="R1192" s="17"/>
      <c r="S1192" s="17"/>
      <c r="T1192" s="17"/>
      <c r="U1192" s="62">
        <f t="shared" si="380"/>
        <v>0</v>
      </c>
      <c r="V1192" s="34"/>
      <c r="W1192" s="34"/>
      <c r="X1192" s="34"/>
      <c r="Y1192" s="34"/>
      <c r="Z1192" s="34"/>
      <c r="AA1192" s="63" t="str">
        <f t="shared" si="381"/>
        <v>-</v>
      </c>
      <c r="AB1192" s="63" t="str">
        <f t="shared" si="382"/>
        <v>-</v>
      </c>
      <c r="AC1192" s="63">
        <f>IF(ISBLANK($C1192),0,VLOOKUP($C1192,Listen!$A$2:$C$45,2,FALSE))</f>
        <v>0</v>
      </c>
      <c r="AD1192" s="63">
        <f>IF(ISBLANK($C1192),0,VLOOKUP($C1192,Listen!$A$2:$C$45,3,FALSE))</f>
        <v>0</v>
      </c>
      <c r="AE1192" s="49">
        <f t="shared" si="383"/>
        <v>0</v>
      </c>
      <c r="AF1192" s="49">
        <f t="shared" si="383"/>
        <v>0</v>
      </c>
      <c r="AG1192" s="49">
        <f>IFERROR(IF(OR($V1192&lt;&gt;"Ja",VLOOKUP($C1192,Listen!$A$2:$F$45,5,0)="Nein",D1192&lt;IF(C1192="LNG Anbindungsanlagen gemäß separater Festlegung",2022,2023)),$AC1192,$AA1192),0)</f>
        <v>0</v>
      </c>
      <c r="AH1192" s="49">
        <f>IFERROR(IF(OR($V1192&lt;&gt;"Ja",VLOOKUP($C1192,Listen!$A$2:$F$45,5,0)="Nein",D1192&lt;IF(C1192="LNG Anbindungsanlagen gemäß separater Festlegung",2022,2023)),$AC1192,$AA1192),0)</f>
        <v>0</v>
      </c>
      <c r="AI1192" s="49">
        <f>IFERROR(IF(OR($W1192&lt;&gt;"Ja",VLOOKUP($C1192,Listen!$A$2:$F$45,6,0)="Nein"),$AC1192,$AB1192),0)</f>
        <v>0</v>
      </c>
      <c r="AJ1192" s="49">
        <f>IFERROR(IF(OR($W1192&lt;&gt;"Ja",VLOOKUP($C1192,Listen!$A$2:$F$45,6,0)="Nein"),$AC1192,$AB1192),0)</f>
        <v>0</v>
      </c>
      <c r="AK1192" s="49">
        <f>IFERROR(IF(OR($W1192&lt;&gt;"Ja",VLOOKUP($C1192,Listen!$A$2:$F$45,6,0)="Nein"),$AC1192,$AB1192),0)</f>
        <v>0</v>
      </c>
      <c r="AL1192" s="51">
        <f t="shared" si="384"/>
        <v>0</v>
      </c>
      <c r="AM1192" s="296">
        <f>IFERROR(IF(VLOOKUP($C1192,Listen!$A$2:$F$45,6,0)="Ja",MAX(BC1192:BD1192),D_SAV!$BC1192),0)</f>
        <v>0</v>
      </c>
      <c r="AN1192" s="51">
        <f t="shared" si="385"/>
        <v>0</v>
      </c>
      <c r="AP1192" s="304">
        <f t="shared" si="386"/>
        <v>0</v>
      </c>
      <c r="AQ1192" s="304">
        <f t="shared" si="387"/>
        <v>0</v>
      </c>
      <c r="AR1192" s="304">
        <f t="shared" si="388"/>
        <v>0</v>
      </c>
      <c r="AS1192" s="304">
        <f t="shared" si="389"/>
        <v>0</v>
      </c>
      <c r="AT1192" s="304">
        <f t="shared" si="390"/>
        <v>0</v>
      </c>
      <c r="AU1192" s="304">
        <f t="shared" si="391"/>
        <v>0</v>
      </c>
      <c r="AV1192" s="304">
        <f t="shared" si="392"/>
        <v>0</v>
      </c>
      <c r="AW1192" s="304">
        <f t="shared" si="393"/>
        <v>0</v>
      </c>
      <c r="AX1192" s="304">
        <f t="shared" si="394"/>
        <v>0</v>
      </c>
      <c r="AY1192" s="304">
        <f t="shared" si="395"/>
        <v>0</v>
      </c>
      <c r="AZ1192" s="304">
        <f t="shared" si="396"/>
        <v>0</v>
      </c>
      <c r="BA1192" s="304">
        <f t="shared" si="397"/>
        <v>0</v>
      </c>
      <c r="BB1192" s="304">
        <f t="shared" si="398"/>
        <v>0</v>
      </c>
      <c r="BC1192" s="304">
        <f t="shared" si="399"/>
        <v>0</v>
      </c>
      <c r="BD1192" s="304">
        <f t="shared" si="400"/>
        <v>0</v>
      </c>
      <c r="BE1192" s="304">
        <f>IFERROR(IF(VLOOKUP($C1192,Listen!$A$2:$F$45,6,0)="Ja",BB1192-MAX(BC1192:BD1192),BB1192-BC1192),0)</f>
        <v>0</v>
      </c>
    </row>
    <row r="1193" spans="1:57" x14ac:dyDescent="0.25">
      <c r="A1193" s="320" t="str">
        <f>IF(AND(D1193&lt;&gt;0,C1193&lt;&gt;0,E1193&lt;&gt;0),IF(B1193&lt;&gt;0,CONCATENATE(B1193,"-AGr",VLOOKUP(C1193,Listen!$A$2:$D$45,4,FALSE),"-",D1193,"-",E1193,),CONCATENATE("AGr",VLOOKUP(C1193,Listen!$A$2:$D$45,4,FALSE),"-",D1193,"-",E1193)),"keine vollständige ID")</f>
        <v>keine vollständige ID</v>
      </c>
      <c r="B1193" s="301"/>
      <c r="C1193" s="287"/>
      <c r="D1193" s="34"/>
      <c r="E1193" s="306"/>
      <c r="F1193" s="116"/>
      <c r="G1193" s="17"/>
      <c r="H1193" s="17"/>
      <c r="I1193" s="17"/>
      <c r="J1193" s="17"/>
      <c r="K1193" s="17"/>
      <c r="L1193" s="17"/>
      <c r="M1193" s="17"/>
      <c r="N1193" s="17"/>
      <c r="O1193" s="116"/>
      <c r="P1193" s="117">
        <f>IF(D1193&gt;A_Stammdaten!$B$12,0,SUM(G1193,H1193,J1193,L1193:M1193)-SUM(I1193,K1193,N1193:O1193))</f>
        <v>0</v>
      </c>
      <c r="Q1193" s="17"/>
      <c r="R1193" s="17"/>
      <c r="S1193" s="17"/>
      <c r="T1193" s="17"/>
      <c r="U1193" s="62">
        <f t="shared" si="380"/>
        <v>0</v>
      </c>
      <c r="V1193" s="34"/>
      <c r="W1193" s="34"/>
      <c r="X1193" s="34"/>
      <c r="Y1193" s="34"/>
      <c r="Z1193" s="34"/>
      <c r="AA1193" s="63" t="str">
        <f t="shared" si="381"/>
        <v>-</v>
      </c>
      <c r="AB1193" s="63" t="str">
        <f t="shared" si="382"/>
        <v>-</v>
      </c>
      <c r="AC1193" s="63">
        <f>IF(ISBLANK($C1193),0,VLOOKUP($C1193,Listen!$A$2:$C$45,2,FALSE))</f>
        <v>0</v>
      </c>
      <c r="AD1193" s="63">
        <f>IF(ISBLANK($C1193),0,VLOOKUP($C1193,Listen!$A$2:$C$45,3,FALSE))</f>
        <v>0</v>
      </c>
      <c r="AE1193" s="49">
        <f t="shared" si="383"/>
        <v>0</v>
      </c>
      <c r="AF1193" s="49">
        <f t="shared" si="383"/>
        <v>0</v>
      </c>
      <c r="AG1193" s="49">
        <f>IFERROR(IF(OR($V1193&lt;&gt;"Ja",VLOOKUP($C1193,Listen!$A$2:$F$45,5,0)="Nein",D1193&lt;IF(C1193="LNG Anbindungsanlagen gemäß separater Festlegung",2022,2023)),$AC1193,$AA1193),0)</f>
        <v>0</v>
      </c>
      <c r="AH1193" s="49">
        <f>IFERROR(IF(OR($V1193&lt;&gt;"Ja",VLOOKUP($C1193,Listen!$A$2:$F$45,5,0)="Nein",D1193&lt;IF(C1193="LNG Anbindungsanlagen gemäß separater Festlegung",2022,2023)),$AC1193,$AA1193),0)</f>
        <v>0</v>
      </c>
      <c r="AI1193" s="49">
        <f>IFERROR(IF(OR($W1193&lt;&gt;"Ja",VLOOKUP($C1193,Listen!$A$2:$F$45,6,0)="Nein"),$AC1193,$AB1193),0)</f>
        <v>0</v>
      </c>
      <c r="AJ1193" s="49">
        <f>IFERROR(IF(OR($W1193&lt;&gt;"Ja",VLOOKUP($C1193,Listen!$A$2:$F$45,6,0)="Nein"),$AC1193,$AB1193),0)</f>
        <v>0</v>
      </c>
      <c r="AK1193" s="49">
        <f>IFERROR(IF(OR($W1193&lt;&gt;"Ja",VLOOKUP($C1193,Listen!$A$2:$F$45,6,0)="Nein"),$AC1193,$AB1193),0)</f>
        <v>0</v>
      </c>
      <c r="AL1193" s="51">
        <f t="shared" si="384"/>
        <v>0</v>
      </c>
      <c r="AM1193" s="296">
        <f>IFERROR(IF(VLOOKUP($C1193,Listen!$A$2:$F$45,6,0)="Ja",MAX(BC1193:BD1193),D_SAV!$BC1193),0)</f>
        <v>0</v>
      </c>
      <c r="AN1193" s="51">
        <f t="shared" si="385"/>
        <v>0</v>
      </c>
      <c r="AP1193" s="304">
        <f t="shared" si="386"/>
        <v>0</v>
      </c>
      <c r="AQ1193" s="304">
        <f t="shared" si="387"/>
        <v>0</v>
      </c>
      <c r="AR1193" s="304">
        <f t="shared" si="388"/>
        <v>0</v>
      </c>
      <c r="AS1193" s="304">
        <f t="shared" si="389"/>
        <v>0</v>
      </c>
      <c r="AT1193" s="304">
        <f t="shared" si="390"/>
        <v>0</v>
      </c>
      <c r="AU1193" s="304">
        <f t="shared" si="391"/>
        <v>0</v>
      </c>
      <c r="AV1193" s="304">
        <f t="shared" si="392"/>
        <v>0</v>
      </c>
      <c r="AW1193" s="304">
        <f t="shared" si="393"/>
        <v>0</v>
      </c>
      <c r="AX1193" s="304">
        <f t="shared" si="394"/>
        <v>0</v>
      </c>
      <c r="AY1193" s="304">
        <f t="shared" si="395"/>
        <v>0</v>
      </c>
      <c r="AZ1193" s="304">
        <f t="shared" si="396"/>
        <v>0</v>
      </c>
      <c r="BA1193" s="304">
        <f t="shared" si="397"/>
        <v>0</v>
      </c>
      <c r="BB1193" s="304">
        <f t="shared" si="398"/>
        <v>0</v>
      </c>
      <c r="BC1193" s="304">
        <f t="shared" si="399"/>
        <v>0</v>
      </c>
      <c r="BD1193" s="304">
        <f t="shared" si="400"/>
        <v>0</v>
      </c>
      <c r="BE1193" s="304">
        <f>IFERROR(IF(VLOOKUP($C1193,Listen!$A$2:$F$45,6,0)="Ja",BB1193-MAX(BC1193:BD1193),BB1193-BC1193),0)</f>
        <v>0</v>
      </c>
    </row>
    <row r="1194" spans="1:57" x14ac:dyDescent="0.25">
      <c r="A1194" s="320" t="str">
        <f>IF(AND(D1194&lt;&gt;0,C1194&lt;&gt;0,E1194&lt;&gt;0),IF(B1194&lt;&gt;0,CONCATENATE(B1194,"-AGr",VLOOKUP(C1194,Listen!$A$2:$D$45,4,FALSE),"-",D1194,"-",E1194,),CONCATENATE("AGr",VLOOKUP(C1194,Listen!$A$2:$D$45,4,FALSE),"-",D1194,"-",E1194)),"keine vollständige ID")</f>
        <v>keine vollständige ID</v>
      </c>
      <c r="B1194" s="301"/>
      <c r="C1194" s="287"/>
      <c r="D1194" s="34"/>
      <c r="E1194" s="306"/>
      <c r="F1194" s="116"/>
      <c r="G1194" s="17"/>
      <c r="H1194" s="17"/>
      <c r="I1194" s="17"/>
      <c r="J1194" s="17"/>
      <c r="K1194" s="17"/>
      <c r="L1194" s="17"/>
      <c r="M1194" s="17"/>
      <c r="N1194" s="17"/>
      <c r="O1194" s="116"/>
      <c r="P1194" s="117">
        <f>IF(D1194&gt;A_Stammdaten!$B$12,0,SUM(G1194,H1194,J1194,L1194:M1194)-SUM(I1194,K1194,N1194:O1194))</f>
        <v>0</v>
      </c>
      <c r="Q1194" s="17"/>
      <c r="R1194" s="17"/>
      <c r="S1194" s="17"/>
      <c r="T1194" s="17"/>
      <c r="U1194" s="62">
        <f t="shared" si="380"/>
        <v>0</v>
      </c>
      <c r="V1194" s="34"/>
      <c r="W1194" s="34"/>
      <c r="X1194" s="34"/>
      <c r="Y1194" s="34"/>
      <c r="Z1194" s="34"/>
      <c r="AA1194" s="63" t="str">
        <f t="shared" si="381"/>
        <v>-</v>
      </c>
      <c r="AB1194" s="63" t="str">
        <f t="shared" si="382"/>
        <v>-</v>
      </c>
      <c r="AC1194" s="63">
        <f>IF(ISBLANK($C1194),0,VLOOKUP($C1194,Listen!$A$2:$C$45,2,FALSE))</f>
        <v>0</v>
      </c>
      <c r="AD1194" s="63">
        <f>IF(ISBLANK($C1194),0,VLOOKUP($C1194,Listen!$A$2:$C$45,3,FALSE))</f>
        <v>0</v>
      </c>
      <c r="AE1194" s="49">
        <f t="shared" si="383"/>
        <v>0</v>
      </c>
      <c r="AF1194" s="49">
        <f t="shared" si="383"/>
        <v>0</v>
      </c>
      <c r="AG1194" s="49">
        <f>IFERROR(IF(OR($V1194&lt;&gt;"Ja",VLOOKUP($C1194,Listen!$A$2:$F$45,5,0)="Nein",D1194&lt;IF(C1194="LNG Anbindungsanlagen gemäß separater Festlegung",2022,2023)),$AC1194,$AA1194),0)</f>
        <v>0</v>
      </c>
      <c r="AH1194" s="49">
        <f>IFERROR(IF(OR($V1194&lt;&gt;"Ja",VLOOKUP($C1194,Listen!$A$2:$F$45,5,0)="Nein",D1194&lt;IF(C1194="LNG Anbindungsanlagen gemäß separater Festlegung",2022,2023)),$AC1194,$AA1194),0)</f>
        <v>0</v>
      </c>
      <c r="AI1194" s="49">
        <f>IFERROR(IF(OR($W1194&lt;&gt;"Ja",VLOOKUP($C1194,Listen!$A$2:$F$45,6,0)="Nein"),$AC1194,$AB1194),0)</f>
        <v>0</v>
      </c>
      <c r="AJ1194" s="49">
        <f>IFERROR(IF(OR($W1194&lt;&gt;"Ja",VLOOKUP($C1194,Listen!$A$2:$F$45,6,0)="Nein"),$AC1194,$AB1194),0)</f>
        <v>0</v>
      </c>
      <c r="AK1194" s="49">
        <f>IFERROR(IF(OR($W1194&lt;&gt;"Ja",VLOOKUP($C1194,Listen!$A$2:$F$45,6,0)="Nein"),$AC1194,$AB1194),0)</f>
        <v>0</v>
      </c>
      <c r="AL1194" s="51">
        <f t="shared" si="384"/>
        <v>0</v>
      </c>
      <c r="AM1194" s="296">
        <f>IFERROR(IF(VLOOKUP($C1194,Listen!$A$2:$F$45,6,0)="Ja",MAX(BC1194:BD1194),D_SAV!$BC1194),0)</f>
        <v>0</v>
      </c>
      <c r="AN1194" s="51">
        <f t="shared" si="385"/>
        <v>0</v>
      </c>
      <c r="AP1194" s="304">
        <f t="shared" si="386"/>
        <v>0</v>
      </c>
      <c r="AQ1194" s="304">
        <f t="shared" si="387"/>
        <v>0</v>
      </c>
      <c r="AR1194" s="304">
        <f t="shared" si="388"/>
        <v>0</v>
      </c>
      <c r="AS1194" s="304">
        <f t="shared" si="389"/>
        <v>0</v>
      </c>
      <c r="AT1194" s="304">
        <f t="shared" si="390"/>
        <v>0</v>
      </c>
      <c r="AU1194" s="304">
        <f t="shared" si="391"/>
        <v>0</v>
      </c>
      <c r="AV1194" s="304">
        <f t="shared" si="392"/>
        <v>0</v>
      </c>
      <c r="AW1194" s="304">
        <f t="shared" si="393"/>
        <v>0</v>
      </c>
      <c r="AX1194" s="304">
        <f t="shared" si="394"/>
        <v>0</v>
      </c>
      <c r="AY1194" s="304">
        <f t="shared" si="395"/>
        <v>0</v>
      </c>
      <c r="AZ1194" s="304">
        <f t="shared" si="396"/>
        <v>0</v>
      </c>
      <c r="BA1194" s="304">
        <f t="shared" si="397"/>
        <v>0</v>
      </c>
      <c r="BB1194" s="304">
        <f t="shared" si="398"/>
        <v>0</v>
      </c>
      <c r="BC1194" s="304">
        <f t="shared" si="399"/>
        <v>0</v>
      </c>
      <c r="BD1194" s="304">
        <f t="shared" si="400"/>
        <v>0</v>
      </c>
      <c r="BE1194" s="304">
        <f>IFERROR(IF(VLOOKUP($C1194,Listen!$A$2:$F$45,6,0)="Ja",BB1194-MAX(BC1194:BD1194),BB1194-BC1194),0)</f>
        <v>0</v>
      </c>
    </row>
    <row r="1195" spans="1:57" x14ac:dyDescent="0.25">
      <c r="A1195" s="320" t="str">
        <f>IF(AND(D1195&lt;&gt;0,C1195&lt;&gt;0,E1195&lt;&gt;0),IF(B1195&lt;&gt;0,CONCATENATE(B1195,"-AGr",VLOOKUP(C1195,Listen!$A$2:$D$45,4,FALSE),"-",D1195,"-",E1195,),CONCATENATE("AGr",VLOOKUP(C1195,Listen!$A$2:$D$45,4,FALSE),"-",D1195,"-",E1195)),"keine vollständige ID")</f>
        <v>keine vollständige ID</v>
      </c>
      <c r="B1195" s="301"/>
      <c r="C1195" s="287"/>
      <c r="D1195" s="34"/>
      <c r="E1195" s="306"/>
      <c r="F1195" s="116"/>
      <c r="G1195" s="17"/>
      <c r="H1195" s="17"/>
      <c r="I1195" s="17"/>
      <c r="J1195" s="17"/>
      <c r="K1195" s="17"/>
      <c r="L1195" s="17"/>
      <c r="M1195" s="17"/>
      <c r="N1195" s="17"/>
      <c r="O1195" s="116"/>
      <c r="P1195" s="117">
        <f>IF(D1195&gt;A_Stammdaten!$B$12,0,SUM(G1195,H1195,J1195,L1195:M1195)-SUM(I1195,K1195,N1195:O1195))</f>
        <v>0</v>
      </c>
      <c r="Q1195" s="17"/>
      <c r="R1195" s="17"/>
      <c r="S1195" s="17"/>
      <c r="T1195" s="17"/>
      <c r="U1195" s="62">
        <f t="shared" si="380"/>
        <v>0</v>
      </c>
      <c r="V1195" s="34"/>
      <c r="W1195" s="34"/>
      <c r="X1195" s="34"/>
      <c r="Y1195" s="34"/>
      <c r="Z1195" s="34"/>
      <c r="AA1195" s="63" t="str">
        <f t="shared" si="381"/>
        <v>-</v>
      </c>
      <c r="AB1195" s="63" t="str">
        <f t="shared" si="382"/>
        <v>-</v>
      </c>
      <c r="AC1195" s="63">
        <f>IF(ISBLANK($C1195),0,VLOOKUP($C1195,Listen!$A$2:$C$45,2,FALSE))</f>
        <v>0</v>
      </c>
      <c r="AD1195" s="63">
        <f>IF(ISBLANK($C1195),0,VLOOKUP($C1195,Listen!$A$2:$C$45,3,FALSE))</f>
        <v>0</v>
      </c>
      <c r="AE1195" s="49">
        <f t="shared" si="383"/>
        <v>0</v>
      </c>
      <c r="AF1195" s="49">
        <f t="shared" si="383"/>
        <v>0</v>
      </c>
      <c r="AG1195" s="49">
        <f>IFERROR(IF(OR($V1195&lt;&gt;"Ja",VLOOKUP($C1195,Listen!$A$2:$F$45,5,0)="Nein",D1195&lt;IF(C1195="LNG Anbindungsanlagen gemäß separater Festlegung",2022,2023)),$AC1195,$AA1195),0)</f>
        <v>0</v>
      </c>
      <c r="AH1195" s="49">
        <f>IFERROR(IF(OR($V1195&lt;&gt;"Ja",VLOOKUP($C1195,Listen!$A$2:$F$45,5,0)="Nein",D1195&lt;IF(C1195="LNG Anbindungsanlagen gemäß separater Festlegung",2022,2023)),$AC1195,$AA1195),0)</f>
        <v>0</v>
      </c>
      <c r="AI1195" s="49">
        <f>IFERROR(IF(OR($W1195&lt;&gt;"Ja",VLOOKUP($C1195,Listen!$A$2:$F$45,6,0)="Nein"),$AC1195,$AB1195),0)</f>
        <v>0</v>
      </c>
      <c r="AJ1195" s="49">
        <f>IFERROR(IF(OR($W1195&lt;&gt;"Ja",VLOOKUP($C1195,Listen!$A$2:$F$45,6,0)="Nein"),$AC1195,$AB1195),0)</f>
        <v>0</v>
      </c>
      <c r="AK1195" s="49">
        <f>IFERROR(IF(OR($W1195&lt;&gt;"Ja",VLOOKUP($C1195,Listen!$A$2:$F$45,6,0)="Nein"),$AC1195,$AB1195),0)</f>
        <v>0</v>
      </c>
      <c r="AL1195" s="51">
        <f t="shared" si="384"/>
        <v>0</v>
      </c>
      <c r="AM1195" s="296">
        <f>IFERROR(IF(VLOOKUP($C1195,Listen!$A$2:$F$45,6,0)="Ja",MAX(BC1195:BD1195),D_SAV!$BC1195),0)</f>
        <v>0</v>
      </c>
      <c r="AN1195" s="51">
        <f t="shared" si="385"/>
        <v>0</v>
      </c>
      <c r="AP1195" s="304">
        <f t="shared" si="386"/>
        <v>0</v>
      </c>
      <c r="AQ1195" s="304">
        <f t="shared" si="387"/>
        <v>0</v>
      </c>
      <c r="AR1195" s="304">
        <f t="shared" si="388"/>
        <v>0</v>
      </c>
      <c r="AS1195" s="304">
        <f t="shared" si="389"/>
        <v>0</v>
      </c>
      <c r="AT1195" s="304">
        <f t="shared" si="390"/>
        <v>0</v>
      </c>
      <c r="AU1195" s="304">
        <f t="shared" si="391"/>
        <v>0</v>
      </c>
      <c r="AV1195" s="304">
        <f t="shared" si="392"/>
        <v>0</v>
      </c>
      <c r="AW1195" s="304">
        <f t="shared" si="393"/>
        <v>0</v>
      </c>
      <c r="AX1195" s="304">
        <f t="shared" si="394"/>
        <v>0</v>
      </c>
      <c r="AY1195" s="304">
        <f t="shared" si="395"/>
        <v>0</v>
      </c>
      <c r="AZ1195" s="304">
        <f t="shared" si="396"/>
        <v>0</v>
      </c>
      <c r="BA1195" s="304">
        <f t="shared" si="397"/>
        <v>0</v>
      </c>
      <c r="BB1195" s="304">
        <f t="shared" si="398"/>
        <v>0</v>
      </c>
      <c r="BC1195" s="304">
        <f t="shared" si="399"/>
        <v>0</v>
      </c>
      <c r="BD1195" s="304">
        <f t="shared" si="400"/>
        <v>0</v>
      </c>
      <c r="BE1195" s="304">
        <f>IFERROR(IF(VLOOKUP($C1195,Listen!$A$2:$F$45,6,0)="Ja",BB1195-MAX(BC1195:BD1195),BB1195-BC1195),0)</f>
        <v>0</v>
      </c>
    </row>
    <row r="1196" spans="1:57" x14ac:dyDescent="0.25">
      <c r="A1196" s="320" t="str">
        <f>IF(AND(D1196&lt;&gt;0,C1196&lt;&gt;0,E1196&lt;&gt;0),IF(B1196&lt;&gt;0,CONCATENATE(B1196,"-AGr",VLOOKUP(C1196,Listen!$A$2:$D$45,4,FALSE),"-",D1196,"-",E1196,),CONCATENATE("AGr",VLOOKUP(C1196,Listen!$A$2:$D$45,4,FALSE),"-",D1196,"-",E1196)),"keine vollständige ID")</f>
        <v>keine vollständige ID</v>
      </c>
      <c r="B1196" s="301"/>
      <c r="C1196" s="287"/>
      <c r="D1196" s="34"/>
      <c r="E1196" s="306"/>
      <c r="F1196" s="116"/>
      <c r="G1196" s="17"/>
      <c r="H1196" s="17"/>
      <c r="I1196" s="17"/>
      <c r="J1196" s="17"/>
      <c r="K1196" s="17"/>
      <c r="L1196" s="17"/>
      <c r="M1196" s="17"/>
      <c r="N1196" s="17"/>
      <c r="O1196" s="116"/>
      <c r="P1196" s="117">
        <f>IF(D1196&gt;A_Stammdaten!$B$12,0,SUM(G1196,H1196,J1196,L1196:M1196)-SUM(I1196,K1196,N1196:O1196))</f>
        <v>0</v>
      </c>
      <c r="Q1196" s="17"/>
      <c r="R1196" s="17"/>
      <c r="S1196" s="17"/>
      <c r="T1196" s="17"/>
      <c r="U1196" s="62">
        <f t="shared" si="380"/>
        <v>0</v>
      </c>
      <c r="V1196" s="34"/>
      <c r="W1196" s="34"/>
      <c r="X1196" s="34"/>
      <c r="Y1196" s="34"/>
      <c r="Z1196" s="34"/>
      <c r="AA1196" s="63" t="str">
        <f t="shared" si="381"/>
        <v>-</v>
      </c>
      <c r="AB1196" s="63" t="str">
        <f t="shared" si="382"/>
        <v>-</v>
      </c>
      <c r="AC1196" s="63">
        <f>IF(ISBLANK($C1196),0,VLOOKUP($C1196,Listen!$A$2:$C$45,2,FALSE))</f>
        <v>0</v>
      </c>
      <c r="AD1196" s="63">
        <f>IF(ISBLANK($C1196),0,VLOOKUP($C1196,Listen!$A$2:$C$45,3,FALSE))</f>
        <v>0</v>
      </c>
      <c r="AE1196" s="49">
        <f t="shared" si="383"/>
        <v>0</v>
      </c>
      <c r="AF1196" s="49">
        <f t="shared" si="383"/>
        <v>0</v>
      </c>
      <c r="AG1196" s="49">
        <f>IFERROR(IF(OR($V1196&lt;&gt;"Ja",VLOOKUP($C1196,Listen!$A$2:$F$45,5,0)="Nein",D1196&lt;IF(C1196="LNG Anbindungsanlagen gemäß separater Festlegung",2022,2023)),$AC1196,$AA1196),0)</f>
        <v>0</v>
      </c>
      <c r="AH1196" s="49">
        <f>IFERROR(IF(OR($V1196&lt;&gt;"Ja",VLOOKUP($C1196,Listen!$A$2:$F$45,5,0)="Nein",D1196&lt;IF(C1196="LNG Anbindungsanlagen gemäß separater Festlegung",2022,2023)),$AC1196,$AA1196),0)</f>
        <v>0</v>
      </c>
      <c r="AI1196" s="49">
        <f>IFERROR(IF(OR($W1196&lt;&gt;"Ja",VLOOKUP($C1196,Listen!$A$2:$F$45,6,0)="Nein"),$AC1196,$AB1196),0)</f>
        <v>0</v>
      </c>
      <c r="AJ1196" s="49">
        <f>IFERROR(IF(OR($W1196&lt;&gt;"Ja",VLOOKUP($C1196,Listen!$A$2:$F$45,6,0)="Nein"),$AC1196,$AB1196),0)</f>
        <v>0</v>
      </c>
      <c r="AK1196" s="49">
        <f>IFERROR(IF(OR($W1196&lt;&gt;"Ja",VLOOKUP($C1196,Listen!$A$2:$F$45,6,0)="Nein"),$AC1196,$AB1196),0)</f>
        <v>0</v>
      </c>
      <c r="AL1196" s="51">
        <f t="shared" si="384"/>
        <v>0</v>
      </c>
      <c r="AM1196" s="296">
        <f>IFERROR(IF(VLOOKUP($C1196,Listen!$A$2:$F$45,6,0)="Ja",MAX(BC1196:BD1196),D_SAV!$BC1196),0)</f>
        <v>0</v>
      </c>
      <c r="AN1196" s="51">
        <f t="shared" si="385"/>
        <v>0</v>
      </c>
      <c r="AP1196" s="304">
        <f t="shared" si="386"/>
        <v>0</v>
      </c>
      <c r="AQ1196" s="304">
        <f t="shared" si="387"/>
        <v>0</v>
      </c>
      <c r="AR1196" s="304">
        <f t="shared" si="388"/>
        <v>0</v>
      </c>
      <c r="AS1196" s="304">
        <f t="shared" si="389"/>
        <v>0</v>
      </c>
      <c r="AT1196" s="304">
        <f t="shared" si="390"/>
        <v>0</v>
      </c>
      <c r="AU1196" s="304">
        <f t="shared" si="391"/>
        <v>0</v>
      </c>
      <c r="AV1196" s="304">
        <f t="shared" si="392"/>
        <v>0</v>
      </c>
      <c r="AW1196" s="304">
        <f t="shared" si="393"/>
        <v>0</v>
      </c>
      <c r="AX1196" s="304">
        <f t="shared" si="394"/>
        <v>0</v>
      </c>
      <c r="AY1196" s="304">
        <f t="shared" si="395"/>
        <v>0</v>
      </c>
      <c r="AZ1196" s="304">
        <f t="shared" si="396"/>
        <v>0</v>
      </c>
      <c r="BA1196" s="304">
        <f t="shared" si="397"/>
        <v>0</v>
      </c>
      <c r="BB1196" s="304">
        <f t="shared" si="398"/>
        <v>0</v>
      </c>
      <c r="BC1196" s="304">
        <f t="shared" si="399"/>
        <v>0</v>
      </c>
      <c r="BD1196" s="304">
        <f t="shared" si="400"/>
        <v>0</v>
      </c>
      <c r="BE1196" s="304">
        <f>IFERROR(IF(VLOOKUP($C1196,Listen!$A$2:$F$45,6,0)="Ja",BB1196-MAX(BC1196:BD1196),BB1196-BC1196),0)</f>
        <v>0</v>
      </c>
    </row>
    <row r="1197" spans="1:57" x14ac:dyDescent="0.25">
      <c r="A1197" s="320" t="str">
        <f>IF(AND(D1197&lt;&gt;0,C1197&lt;&gt;0,E1197&lt;&gt;0),IF(B1197&lt;&gt;0,CONCATENATE(B1197,"-AGr",VLOOKUP(C1197,Listen!$A$2:$D$45,4,FALSE),"-",D1197,"-",E1197,),CONCATENATE("AGr",VLOOKUP(C1197,Listen!$A$2:$D$45,4,FALSE),"-",D1197,"-",E1197)),"keine vollständige ID")</f>
        <v>keine vollständige ID</v>
      </c>
      <c r="B1197" s="301"/>
      <c r="C1197" s="287"/>
      <c r="D1197" s="34"/>
      <c r="E1197" s="306"/>
      <c r="F1197" s="116"/>
      <c r="G1197" s="17"/>
      <c r="H1197" s="17"/>
      <c r="I1197" s="17"/>
      <c r="J1197" s="17"/>
      <c r="K1197" s="17"/>
      <c r="L1197" s="17"/>
      <c r="M1197" s="17"/>
      <c r="N1197" s="17"/>
      <c r="O1197" s="116"/>
      <c r="P1197" s="117">
        <f>IF(D1197&gt;A_Stammdaten!$B$12,0,SUM(G1197,H1197,J1197,L1197:M1197)-SUM(I1197,K1197,N1197:O1197))</f>
        <v>0</v>
      </c>
      <c r="Q1197" s="17"/>
      <c r="R1197" s="17"/>
      <c r="S1197" s="17"/>
      <c r="T1197" s="17"/>
      <c r="U1197" s="62">
        <f t="shared" si="380"/>
        <v>0</v>
      </c>
      <c r="V1197" s="34"/>
      <c r="W1197" s="34"/>
      <c r="X1197" s="34"/>
      <c r="Y1197" s="34"/>
      <c r="Z1197" s="34"/>
      <c r="AA1197" s="63" t="str">
        <f t="shared" si="381"/>
        <v>-</v>
      </c>
      <c r="AB1197" s="63" t="str">
        <f t="shared" si="382"/>
        <v>-</v>
      </c>
      <c r="AC1197" s="63">
        <f>IF(ISBLANK($C1197),0,VLOOKUP($C1197,Listen!$A$2:$C$45,2,FALSE))</f>
        <v>0</v>
      </c>
      <c r="AD1197" s="63">
        <f>IF(ISBLANK($C1197),0,VLOOKUP($C1197,Listen!$A$2:$C$45,3,FALSE))</f>
        <v>0</v>
      </c>
      <c r="AE1197" s="49">
        <f t="shared" si="383"/>
        <v>0</v>
      </c>
      <c r="AF1197" s="49">
        <f t="shared" si="383"/>
        <v>0</v>
      </c>
      <c r="AG1197" s="49">
        <f>IFERROR(IF(OR($V1197&lt;&gt;"Ja",VLOOKUP($C1197,Listen!$A$2:$F$45,5,0)="Nein",D1197&lt;IF(C1197="LNG Anbindungsanlagen gemäß separater Festlegung",2022,2023)),$AC1197,$AA1197),0)</f>
        <v>0</v>
      </c>
      <c r="AH1197" s="49">
        <f>IFERROR(IF(OR($V1197&lt;&gt;"Ja",VLOOKUP($C1197,Listen!$A$2:$F$45,5,0)="Nein",D1197&lt;IF(C1197="LNG Anbindungsanlagen gemäß separater Festlegung",2022,2023)),$AC1197,$AA1197),0)</f>
        <v>0</v>
      </c>
      <c r="AI1197" s="49">
        <f>IFERROR(IF(OR($W1197&lt;&gt;"Ja",VLOOKUP($C1197,Listen!$A$2:$F$45,6,0)="Nein"),$AC1197,$AB1197),0)</f>
        <v>0</v>
      </c>
      <c r="AJ1197" s="49">
        <f>IFERROR(IF(OR($W1197&lt;&gt;"Ja",VLOOKUP($C1197,Listen!$A$2:$F$45,6,0)="Nein"),$AC1197,$AB1197),0)</f>
        <v>0</v>
      </c>
      <c r="AK1197" s="49">
        <f>IFERROR(IF(OR($W1197&lt;&gt;"Ja",VLOOKUP($C1197,Listen!$A$2:$F$45,6,0)="Nein"),$AC1197,$AB1197),0)</f>
        <v>0</v>
      </c>
      <c r="AL1197" s="51">
        <f t="shared" si="384"/>
        <v>0</v>
      </c>
      <c r="AM1197" s="296">
        <f>IFERROR(IF(VLOOKUP($C1197,Listen!$A$2:$F$45,6,0)="Ja",MAX(BC1197:BD1197),D_SAV!$BC1197),0)</f>
        <v>0</v>
      </c>
      <c r="AN1197" s="51">
        <f t="shared" si="385"/>
        <v>0</v>
      </c>
      <c r="AP1197" s="304">
        <f t="shared" si="386"/>
        <v>0</v>
      </c>
      <c r="AQ1197" s="304">
        <f t="shared" si="387"/>
        <v>0</v>
      </c>
      <c r="AR1197" s="304">
        <f t="shared" si="388"/>
        <v>0</v>
      </c>
      <c r="AS1197" s="304">
        <f t="shared" si="389"/>
        <v>0</v>
      </c>
      <c r="AT1197" s="304">
        <f t="shared" si="390"/>
        <v>0</v>
      </c>
      <c r="AU1197" s="304">
        <f t="shared" si="391"/>
        <v>0</v>
      </c>
      <c r="AV1197" s="304">
        <f t="shared" si="392"/>
        <v>0</v>
      </c>
      <c r="AW1197" s="304">
        <f t="shared" si="393"/>
        <v>0</v>
      </c>
      <c r="AX1197" s="304">
        <f t="shared" si="394"/>
        <v>0</v>
      </c>
      <c r="AY1197" s="304">
        <f t="shared" si="395"/>
        <v>0</v>
      </c>
      <c r="AZ1197" s="304">
        <f t="shared" si="396"/>
        <v>0</v>
      </c>
      <c r="BA1197" s="304">
        <f t="shared" si="397"/>
        <v>0</v>
      </c>
      <c r="BB1197" s="304">
        <f t="shared" si="398"/>
        <v>0</v>
      </c>
      <c r="BC1197" s="304">
        <f t="shared" si="399"/>
        <v>0</v>
      </c>
      <c r="BD1197" s="304">
        <f t="shared" si="400"/>
        <v>0</v>
      </c>
      <c r="BE1197" s="304">
        <f>IFERROR(IF(VLOOKUP($C1197,Listen!$A$2:$F$45,6,0)="Ja",BB1197-MAX(BC1197:BD1197),BB1197-BC1197),0)</f>
        <v>0</v>
      </c>
    </row>
    <row r="1198" spans="1:57" x14ac:dyDescent="0.25">
      <c r="A1198" s="320" t="str">
        <f>IF(AND(D1198&lt;&gt;0,C1198&lt;&gt;0,E1198&lt;&gt;0),IF(B1198&lt;&gt;0,CONCATENATE(B1198,"-AGr",VLOOKUP(C1198,Listen!$A$2:$D$45,4,FALSE),"-",D1198,"-",E1198,),CONCATENATE("AGr",VLOOKUP(C1198,Listen!$A$2:$D$45,4,FALSE),"-",D1198,"-",E1198)),"keine vollständige ID")</f>
        <v>keine vollständige ID</v>
      </c>
      <c r="B1198" s="301"/>
      <c r="C1198" s="287"/>
      <c r="D1198" s="34"/>
      <c r="E1198" s="306"/>
      <c r="F1198" s="116"/>
      <c r="G1198" s="17"/>
      <c r="H1198" s="17"/>
      <c r="I1198" s="17"/>
      <c r="J1198" s="17"/>
      <c r="K1198" s="17"/>
      <c r="L1198" s="17"/>
      <c r="M1198" s="17"/>
      <c r="N1198" s="17"/>
      <c r="O1198" s="116"/>
      <c r="P1198" s="117">
        <f>IF(D1198&gt;A_Stammdaten!$B$12,0,SUM(G1198,H1198,J1198,L1198:M1198)-SUM(I1198,K1198,N1198:O1198))</f>
        <v>0</v>
      </c>
      <c r="Q1198" s="17"/>
      <c r="R1198" s="17"/>
      <c r="S1198" s="17"/>
      <c r="T1198" s="17"/>
      <c r="U1198" s="62">
        <f t="shared" si="380"/>
        <v>0</v>
      </c>
      <c r="V1198" s="34"/>
      <c r="W1198" s="34"/>
      <c r="X1198" s="34"/>
      <c r="Y1198" s="34"/>
      <c r="Z1198" s="34"/>
      <c r="AA1198" s="63" t="str">
        <f t="shared" si="381"/>
        <v>-</v>
      </c>
      <c r="AB1198" s="63" t="str">
        <f t="shared" si="382"/>
        <v>-</v>
      </c>
      <c r="AC1198" s="63">
        <f>IF(ISBLANK($C1198),0,VLOOKUP($C1198,Listen!$A$2:$C$45,2,FALSE))</f>
        <v>0</v>
      </c>
      <c r="AD1198" s="63">
        <f>IF(ISBLANK($C1198),0,VLOOKUP($C1198,Listen!$A$2:$C$45,3,FALSE))</f>
        <v>0</v>
      </c>
      <c r="AE1198" s="49">
        <f t="shared" si="383"/>
        <v>0</v>
      </c>
      <c r="AF1198" s="49">
        <f t="shared" si="383"/>
        <v>0</v>
      </c>
      <c r="AG1198" s="49">
        <f>IFERROR(IF(OR($V1198&lt;&gt;"Ja",VLOOKUP($C1198,Listen!$A$2:$F$45,5,0)="Nein",D1198&lt;IF(C1198="LNG Anbindungsanlagen gemäß separater Festlegung",2022,2023)),$AC1198,$AA1198),0)</f>
        <v>0</v>
      </c>
      <c r="AH1198" s="49">
        <f>IFERROR(IF(OR($V1198&lt;&gt;"Ja",VLOOKUP($C1198,Listen!$A$2:$F$45,5,0)="Nein",D1198&lt;IF(C1198="LNG Anbindungsanlagen gemäß separater Festlegung",2022,2023)),$AC1198,$AA1198),0)</f>
        <v>0</v>
      </c>
      <c r="AI1198" s="49">
        <f>IFERROR(IF(OR($W1198&lt;&gt;"Ja",VLOOKUP($C1198,Listen!$A$2:$F$45,6,0)="Nein"),$AC1198,$AB1198),0)</f>
        <v>0</v>
      </c>
      <c r="AJ1198" s="49">
        <f>IFERROR(IF(OR($W1198&lt;&gt;"Ja",VLOOKUP($C1198,Listen!$A$2:$F$45,6,0)="Nein"),$AC1198,$AB1198),0)</f>
        <v>0</v>
      </c>
      <c r="AK1198" s="49">
        <f>IFERROR(IF(OR($W1198&lt;&gt;"Ja",VLOOKUP($C1198,Listen!$A$2:$F$45,6,0)="Nein"),$AC1198,$AB1198),0)</f>
        <v>0</v>
      </c>
      <c r="AL1198" s="51">
        <f t="shared" si="384"/>
        <v>0</v>
      </c>
      <c r="AM1198" s="296">
        <f>IFERROR(IF(VLOOKUP($C1198,Listen!$A$2:$F$45,6,0)="Ja",MAX(BC1198:BD1198),D_SAV!$BC1198),0)</f>
        <v>0</v>
      </c>
      <c r="AN1198" s="51">
        <f t="shared" si="385"/>
        <v>0</v>
      </c>
      <c r="AP1198" s="304">
        <f t="shared" si="386"/>
        <v>0</v>
      </c>
      <c r="AQ1198" s="304">
        <f t="shared" si="387"/>
        <v>0</v>
      </c>
      <c r="AR1198" s="304">
        <f t="shared" si="388"/>
        <v>0</v>
      </c>
      <c r="AS1198" s="304">
        <f t="shared" si="389"/>
        <v>0</v>
      </c>
      <c r="AT1198" s="304">
        <f t="shared" si="390"/>
        <v>0</v>
      </c>
      <c r="AU1198" s="304">
        <f t="shared" si="391"/>
        <v>0</v>
      </c>
      <c r="AV1198" s="304">
        <f t="shared" si="392"/>
        <v>0</v>
      </c>
      <c r="AW1198" s="304">
        <f t="shared" si="393"/>
        <v>0</v>
      </c>
      <c r="AX1198" s="304">
        <f t="shared" si="394"/>
        <v>0</v>
      </c>
      <c r="AY1198" s="304">
        <f t="shared" si="395"/>
        <v>0</v>
      </c>
      <c r="AZ1198" s="304">
        <f t="shared" si="396"/>
        <v>0</v>
      </c>
      <c r="BA1198" s="304">
        <f t="shared" si="397"/>
        <v>0</v>
      </c>
      <c r="BB1198" s="304">
        <f t="shared" si="398"/>
        <v>0</v>
      </c>
      <c r="BC1198" s="304">
        <f t="shared" si="399"/>
        <v>0</v>
      </c>
      <c r="BD1198" s="304">
        <f t="shared" si="400"/>
        <v>0</v>
      </c>
      <c r="BE1198" s="304">
        <f>IFERROR(IF(VLOOKUP($C1198,Listen!$A$2:$F$45,6,0)="Ja",BB1198-MAX(BC1198:BD1198),BB1198-BC1198),0)</f>
        <v>0</v>
      </c>
    </row>
    <row r="1199" spans="1:57" x14ac:dyDescent="0.25">
      <c r="A1199" s="320" t="str">
        <f>IF(AND(D1199&lt;&gt;0,C1199&lt;&gt;0,E1199&lt;&gt;0),IF(B1199&lt;&gt;0,CONCATENATE(B1199,"-AGr",VLOOKUP(C1199,Listen!$A$2:$D$45,4,FALSE),"-",D1199,"-",E1199,),CONCATENATE("AGr",VLOOKUP(C1199,Listen!$A$2:$D$45,4,FALSE),"-",D1199,"-",E1199)),"keine vollständige ID")</f>
        <v>keine vollständige ID</v>
      </c>
      <c r="B1199" s="301"/>
      <c r="C1199" s="287"/>
      <c r="D1199" s="34"/>
      <c r="E1199" s="306"/>
      <c r="F1199" s="116"/>
      <c r="G1199" s="17"/>
      <c r="H1199" s="17"/>
      <c r="I1199" s="17"/>
      <c r="J1199" s="17"/>
      <c r="K1199" s="17"/>
      <c r="L1199" s="17"/>
      <c r="M1199" s="17"/>
      <c r="N1199" s="17"/>
      <c r="O1199" s="116"/>
      <c r="P1199" s="117">
        <f>IF(D1199&gt;A_Stammdaten!$B$12,0,SUM(G1199,H1199,J1199,L1199:M1199)-SUM(I1199,K1199,N1199:O1199))</f>
        <v>0</v>
      </c>
      <c r="Q1199" s="17"/>
      <c r="R1199" s="17"/>
      <c r="S1199" s="17"/>
      <c r="T1199" s="17"/>
      <c r="U1199" s="62">
        <f t="shared" si="380"/>
        <v>0</v>
      </c>
      <c r="V1199" s="34"/>
      <c r="W1199" s="34"/>
      <c r="X1199" s="34"/>
      <c r="Y1199" s="34"/>
      <c r="Z1199" s="34"/>
      <c r="AA1199" s="63" t="str">
        <f t="shared" si="381"/>
        <v>-</v>
      </c>
      <c r="AB1199" s="63" t="str">
        <f t="shared" si="382"/>
        <v>-</v>
      </c>
      <c r="AC1199" s="63">
        <f>IF(ISBLANK($C1199),0,VLOOKUP($C1199,Listen!$A$2:$C$45,2,FALSE))</f>
        <v>0</v>
      </c>
      <c r="AD1199" s="63">
        <f>IF(ISBLANK($C1199),0,VLOOKUP($C1199,Listen!$A$2:$C$45,3,FALSE))</f>
        <v>0</v>
      </c>
      <c r="AE1199" s="49">
        <f t="shared" si="383"/>
        <v>0</v>
      </c>
      <c r="AF1199" s="49">
        <f t="shared" si="383"/>
        <v>0</v>
      </c>
      <c r="AG1199" s="49">
        <f>IFERROR(IF(OR($V1199&lt;&gt;"Ja",VLOOKUP($C1199,Listen!$A$2:$F$45,5,0)="Nein",D1199&lt;IF(C1199="LNG Anbindungsanlagen gemäß separater Festlegung",2022,2023)),$AC1199,$AA1199),0)</f>
        <v>0</v>
      </c>
      <c r="AH1199" s="49">
        <f>IFERROR(IF(OR($V1199&lt;&gt;"Ja",VLOOKUP($C1199,Listen!$A$2:$F$45,5,0)="Nein",D1199&lt;IF(C1199="LNG Anbindungsanlagen gemäß separater Festlegung",2022,2023)),$AC1199,$AA1199),0)</f>
        <v>0</v>
      </c>
      <c r="AI1199" s="49">
        <f>IFERROR(IF(OR($W1199&lt;&gt;"Ja",VLOOKUP($C1199,Listen!$A$2:$F$45,6,0)="Nein"),$AC1199,$AB1199),0)</f>
        <v>0</v>
      </c>
      <c r="AJ1199" s="49">
        <f>IFERROR(IF(OR($W1199&lt;&gt;"Ja",VLOOKUP($C1199,Listen!$A$2:$F$45,6,0)="Nein"),$AC1199,$AB1199),0)</f>
        <v>0</v>
      </c>
      <c r="AK1199" s="49">
        <f>IFERROR(IF(OR($W1199&lt;&gt;"Ja",VLOOKUP($C1199,Listen!$A$2:$F$45,6,0)="Nein"),$AC1199,$AB1199),0)</f>
        <v>0</v>
      </c>
      <c r="AL1199" s="51">
        <f t="shared" si="384"/>
        <v>0</v>
      </c>
      <c r="AM1199" s="296">
        <f>IFERROR(IF(VLOOKUP($C1199,Listen!$A$2:$F$45,6,0)="Ja",MAX(BC1199:BD1199),D_SAV!$BC1199),0)</f>
        <v>0</v>
      </c>
      <c r="AN1199" s="51">
        <f t="shared" si="385"/>
        <v>0</v>
      </c>
      <c r="AP1199" s="304">
        <f t="shared" si="386"/>
        <v>0</v>
      </c>
      <c r="AQ1199" s="304">
        <f t="shared" si="387"/>
        <v>0</v>
      </c>
      <c r="AR1199" s="304">
        <f t="shared" si="388"/>
        <v>0</v>
      </c>
      <c r="AS1199" s="304">
        <f t="shared" si="389"/>
        <v>0</v>
      </c>
      <c r="AT1199" s="304">
        <f t="shared" si="390"/>
        <v>0</v>
      </c>
      <c r="AU1199" s="304">
        <f t="shared" si="391"/>
        <v>0</v>
      </c>
      <c r="AV1199" s="304">
        <f t="shared" si="392"/>
        <v>0</v>
      </c>
      <c r="AW1199" s="304">
        <f t="shared" si="393"/>
        <v>0</v>
      </c>
      <c r="AX1199" s="304">
        <f t="shared" si="394"/>
        <v>0</v>
      </c>
      <c r="AY1199" s="304">
        <f t="shared" si="395"/>
        <v>0</v>
      </c>
      <c r="AZ1199" s="304">
        <f t="shared" si="396"/>
        <v>0</v>
      </c>
      <c r="BA1199" s="304">
        <f t="shared" si="397"/>
        <v>0</v>
      </c>
      <c r="BB1199" s="304">
        <f t="shared" si="398"/>
        <v>0</v>
      </c>
      <c r="BC1199" s="304">
        <f t="shared" si="399"/>
        <v>0</v>
      </c>
      <c r="BD1199" s="304">
        <f t="shared" si="400"/>
        <v>0</v>
      </c>
      <c r="BE1199" s="304">
        <f>IFERROR(IF(VLOOKUP($C1199,Listen!$A$2:$F$45,6,0)="Ja",BB1199-MAX(BC1199:BD1199),BB1199-BC1199),0)</f>
        <v>0</v>
      </c>
    </row>
    <row r="1200" spans="1:57" x14ac:dyDescent="0.25">
      <c r="A1200" s="320" t="str">
        <f>IF(AND(D1200&lt;&gt;0,C1200&lt;&gt;0,E1200&lt;&gt;0),IF(B1200&lt;&gt;0,CONCATENATE(B1200,"-AGr",VLOOKUP(C1200,Listen!$A$2:$D$45,4,FALSE),"-",D1200,"-",E1200,),CONCATENATE("AGr",VLOOKUP(C1200,Listen!$A$2:$D$45,4,FALSE),"-",D1200,"-",E1200)),"keine vollständige ID")</f>
        <v>keine vollständige ID</v>
      </c>
      <c r="B1200" s="301"/>
      <c r="C1200" s="287"/>
      <c r="D1200" s="34"/>
      <c r="E1200" s="306"/>
      <c r="F1200" s="116"/>
      <c r="G1200" s="17"/>
      <c r="H1200" s="17"/>
      <c r="I1200" s="17"/>
      <c r="J1200" s="17"/>
      <c r="K1200" s="17"/>
      <c r="L1200" s="17"/>
      <c r="M1200" s="17"/>
      <c r="N1200" s="17"/>
      <c r="O1200" s="116"/>
      <c r="P1200" s="117">
        <f>IF(D1200&gt;A_Stammdaten!$B$12,0,SUM(G1200,H1200,J1200,L1200:M1200)-SUM(I1200,K1200,N1200:O1200))</f>
        <v>0</v>
      </c>
      <c r="Q1200" s="17"/>
      <c r="R1200" s="17"/>
      <c r="S1200" s="17"/>
      <c r="T1200" s="17"/>
      <c r="U1200" s="62">
        <f t="shared" si="380"/>
        <v>0</v>
      </c>
      <c r="V1200" s="34"/>
      <c r="W1200" s="34"/>
      <c r="X1200" s="34"/>
      <c r="Y1200" s="34"/>
      <c r="Z1200" s="34"/>
      <c r="AA1200" s="63" t="str">
        <f t="shared" si="381"/>
        <v>-</v>
      </c>
      <c r="AB1200" s="63" t="str">
        <f t="shared" si="382"/>
        <v>-</v>
      </c>
      <c r="AC1200" s="63">
        <f>IF(ISBLANK($C1200),0,VLOOKUP($C1200,Listen!$A$2:$C$45,2,FALSE))</f>
        <v>0</v>
      </c>
      <c r="AD1200" s="63">
        <f>IF(ISBLANK($C1200),0,VLOOKUP($C1200,Listen!$A$2:$C$45,3,FALSE))</f>
        <v>0</v>
      </c>
      <c r="AE1200" s="49">
        <f t="shared" si="383"/>
        <v>0</v>
      </c>
      <c r="AF1200" s="49">
        <f t="shared" si="383"/>
        <v>0</v>
      </c>
      <c r="AG1200" s="49">
        <f>IFERROR(IF(OR($V1200&lt;&gt;"Ja",VLOOKUP($C1200,Listen!$A$2:$F$45,5,0)="Nein",D1200&lt;IF(C1200="LNG Anbindungsanlagen gemäß separater Festlegung",2022,2023)),$AC1200,$AA1200),0)</f>
        <v>0</v>
      </c>
      <c r="AH1200" s="49">
        <f>IFERROR(IF(OR($V1200&lt;&gt;"Ja",VLOOKUP($C1200,Listen!$A$2:$F$45,5,0)="Nein",D1200&lt;IF(C1200="LNG Anbindungsanlagen gemäß separater Festlegung",2022,2023)),$AC1200,$AA1200),0)</f>
        <v>0</v>
      </c>
      <c r="AI1200" s="49">
        <f>IFERROR(IF(OR($W1200&lt;&gt;"Ja",VLOOKUP($C1200,Listen!$A$2:$F$45,6,0)="Nein"),$AC1200,$AB1200),0)</f>
        <v>0</v>
      </c>
      <c r="AJ1200" s="49">
        <f>IFERROR(IF(OR($W1200&lt;&gt;"Ja",VLOOKUP($C1200,Listen!$A$2:$F$45,6,0)="Nein"),$AC1200,$AB1200),0)</f>
        <v>0</v>
      </c>
      <c r="AK1200" s="49">
        <f>IFERROR(IF(OR($W1200&lt;&gt;"Ja",VLOOKUP($C1200,Listen!$A$2:$F$45,6,0)="Nein"),$AC1200,$AB1200),0)</f>
        <v>0</v>
      </c>
      <c r="AL1200" s="51">
        <f t="shared" si="384"/>
        <v>0</v>
      </c>
      <c r="AM1200" s="296">
        <f>IFERROR(IF(VLOOKUP($C1200,Listen!$A$2:$F$45,6,0)="Ja",MAX(BC1200:BD1200),D_SAV!$BC1200),0)</f>
        <v>0</v>
      </c>
      <c r="AN1200" s="51">
        <f t="shared" si="385"/>
        <v>0</v>
      </c>
      <c r="AP1200" s="304">
        <f t="shared" si="386"/>
        <v>0</v>
      </c>
      <c r="AQ1200" s="304">
        <f t="shared" si="387"/>
        <v>0</v>
      </c>
      <c r="AR1200" s="304">
        <f t="shared" si="388"/>
        <v>0</v>
      </c>
      <c r="AS1200" s="304">
        <f t="shared" si="389"/>
        <v>0</v>
      </c>
      <c r="AT1200" s="304">
        <f t="shared" si="390"/>
        <v>0</v>
      </c>
      <c r="AU1200" s="304">
        <f t="shared" si="391"/>
        <v>0</v>
      </c>
      <c r="AV1200" s="304">
        <f t="shared" si="392"/>
        <v>0</v>
      </c>
      <c r="AW1200" s="304">
        <f t="shared" si="393"/>
        <v>0</v>
      </c>
      <c r="AX1200" s="304">
        <f t="shared" si="394"/>
        <v>0</v>
      </c>
      <c r="AY1200" s="304">
        <f t="shared" si="395"/>
        <v>0</v>
      </c>
      <c r="AZ1200" s="304">
        <f t="shared" si="396"/>
        <v>0</v>
      </c>
      <c r="BA1200" s="304">
        <f t="shared" si="397"/>
        <v>0</v>
      </c>
      <c r="BB1200" s="304">
        <f t="shared" si="398"/>
        <v>0</v>
      </c>
      <c r="BC1200" s="304">
        <f t="shared" si="399"/>
        <v>0</v>
      </c>
      <c r="BD1200" s="304">
        <f t="shared" si="400"/>
        <v>0</v>
      </c>
      <c r="BE1200" s="304">
        <f>IFERROR(IF(VLOOKUP($C1200,Listen!$A$2:$F$45,6,0)="Ja",BB1200-MAX(BC1200:BD1200),BB1200-BC1200),0)</f>
        <v>0</v>
      </c>
    </row>
    <row r="1201" spans="1:57" x14ac:dyDescent="0.25">
      <c r="A1201" s="320" t="str">
        <f>IF(AND(D1201&lt;&gt;0,C1201&lt;&gt;0,E1201&lt;&gt;0),IF(B1201&lt;&gt;0,CONCATENATE(B1201,"-AGr",VLOOKUP(C1201,Listen!$A$2:$D$45,4,FALSE),"-",D1201,"-",E1201,),CONCATENATE("AGr",VLOOKUP(C1201,Listen!$A$2:$D$45,4,FALSE),"-",D1201,"-",E1201)),"keine vollständige ID")</f>
        <v>keine vollständige ID</v>
      </c>
      <c r="B1201" s="301"/>
      <c r="C1201" s="287"/>
      <c r="D1201" s="34"/>
      <c r="E1201" s="306"/>
      <c r="F1201" s="116"/>
      <c r="G1201" s="17"/>
      <c r="H1201" s="17"/>
      <c r="I1201" s="17"/>
      <c r="J1201" s="17"/>
      <c r="K1201" s="17"/>
      <c r="L1201" s="17"/>
      <c r="M1201" s="17"/>
      <c r="N1201" s="17"/>
      <c r="O1201" s="116"/>
      <c r="P1201" s="117">
        <f>IF(D1201&gt;A_Stammdaten!$B$12,0,SUM(G1201,H1201,J1201,L1201:M1201)-SUM(I1201,K1201,N1201:O1201))</f>
        <v>0</v>
      </c>
      <c r="Q1201" s="17"/>
      <c r="R1201" s="17"/>
      <c r="S1201" s="17"/>
      <c r="T1201" s="17"/>
      <c r="U1201" s="62">
        <f t="shared" si="380"/>
        <v>0</v>
      </c>
      <c r="V1201" s="34"/>
      <c r="W1201" s="34"/>
      <c r="X1201" s="34"/>
      <c r="Y1201" s="34"/>
      <c r="Z1201" s="34"/>
      <c r="AA1201" s="63" t="str">
        <f t="shared" si="381"/>
        <v>-</v>
      </c>
      <c r="AB1201" s="63" t="str">
        <f t="shared" si="382"/>
        <v>-</v>
      </c>
      <c r="AC1201" s="63">
        <f>IF(ISBLANK($C1201),0,VLOOKUP($C1201,Listen!$A$2:$C$45,2,FALSE))</f>
        <v>0</v>
      </c>
      <c r="AD1201" s="63">
        <f>IF(ISBLANK($C1201),0,VLOOKUP($C1201,Listen!$A$2:$C$45,3,FALSE))</f>
        <v>0</v>
      </c>
      <c r="AE1201" s="49">
        <f t="shared" si="383"/>
        <v>0</v>
      </c>
      <c r="AF1201" s="49">
        <f t="shared" si="383"/>
        <v>0</v>
      </c>
      <c r="AG1201" s="49">
        <f>IFERROR(IF(OR($V1201&lt;&gt;"Ja",VLOOKUP($C1201,Listen!$A$2:$F$45,5,0)="Nein",D1201&lt;IF(C1201="LNG Anbindungsanlagen gemäß separater Festlegung",2022,2023)),$AC1201,$AA1201),0)</f>
        <v>0</v>
      </c>
      <c r="AH1201" s="49">
        <f>IFERROR(IF(OR($V1201&lt;&gt;"Ja",VLOOKUP($C1201,Listen!$A$2:$F$45,5,0)="Nein",D1201&lt;IF(C1201="LNG Anbindungsanlagen gemäß separater Festlegung",2022,2023)),$AC1201,$AA1201),0)</f>
        <v>0</v>
      </c>
      <c r="AI1201" s="49">
        <f>IFERROR(IF(OR($W1201&lt;&gt;"Ja",VLOOKUP($C1201,Listen!$A$2:$F$45,6,0)="Nein"),$AC1201,$AB1201),0)</f>
        <v>0</v>
      </c>
      <c r="AJ1201" s="49">
        <f>IFERROR(IF(OR($W1201&lt;&gt;"Ja",VLOOKUP($C1201,Listen!$A$2:$F$45,6,0)="Nein"),$AC1201,$AB1201),0)</f>
        <v>0</v>
      </c>
      <c r="AK1201" s="49">
        <f>IFERROR(IF(OR($W1201&lt;&gt;"Ja",VLOOKUP($C1201,Listen!$A$2:$F$45,6,0)="Nein"),$AC1201,$AB1201),0)</f>
        <v>0</v>
      </c>
      <c r="AL1201" s="51">
        <f t="shared" si="384"/>
        <v>0</v>
      </c>
      <c r="AM1201" s="296">
        <f>IFERROR(IF(VLOOKUP($C1201,Listen!$A$2:$F$45,6,0)="Ja",MAX(BC1201:BD1201),D_SAV!$BC1201),0)</f>
        <v>0</v>
      </c>
      <c r="AN1201" s="51">
        <f t="shared" si="385"/>
        <v>0</v>
      </c>
      <c r="AP1201" s="304">
        <f t="shared" si="386"/>
        <v>0</v>
      </c>
      <c r="AQ1201" s="304">
        <f t="shared" si="387"/>
        <v>0</v>
      </c>
      <c r="AR1201" s="304">
        <f t="shared" si="388"/>
        <v>0</v>
      </c>
      <c r="AS1201" s="304">
        <f t="shared" si="389"/>
        <v>0</v>
      </c>
      <c r="AT1201" s="304">
        <f t="shared" si="390"/>
        <v>0</v>
      </c>
      <c r="AU1201" s="304">
        <f t="shared" si="391"/>
        <v>0</v>
      </c>
      <c r="AV1201" s="304">
        <f t="shared" si="392"/>
        <v>0</v>
      </c>
      <c r="AW1201" s="304">
        <f t="shared" si="393"/>
        <v>0</v>
      </c>
      <c r="AX1201" s="304">
        <f t="shared" si="394"/>
        <v>0</v>
      </c>
      <c r="AY1201" s="304">
        <f t="shared" si="395"/>
        <v>0</v>
      </c>
      <c r="AZ1201" s="304">
        <f t="shared" si="396"/>
        <v>0</v>
      </c>
      <c r="BA1201" s="304">
        <f t="shared" si="397"/>
        <v>0</v>
      </c>
      <c r="BB1201" s="304">
        <f t="shared" si="398"/>
        <v>0</v>
      </c>
      <c r="BC1201" s="304">
        <f t="shared" si="399"/>
        <v>0</v>
      </c>
      <c r="BD1201" s="304">
        <f t="shared" si="400"/>
        <v>0</v>
      </c>
      <c r="BE1201" s="304">
        <f>IFERROR(IF(VLOOKUP($C1201,Listen!$A$2:$F$45,6,0)="Ja",BB1201-MAX(BC1201:BD1201),BB1201-BC1201),0)</f>
        <v>0</v>
      </c>
    </row>
    <row r="1202" spans="1:57" x14ac:dyDescent="0.25">
      <c r="A1202" s="320" t="str">
        <f>IF(AND(D1202&lt;&gt;0,C1202&lt;&gt;0,E1202&lt;&gt;0),IF(B1202&lt;&gt;0,CONCATENATE(B1202,"-AGr",VLOOKUP(C1202,Listen!$A$2:$D$45,4,FALSE),"-",D1202,"-",E1202,),CONCATENATE("AGr",VLOOKUP(C1202,Listen!$A$2:$D$45,4,FALSE),"-",D1202,"-",E1202)),"keine vollständige ID")</f>
        <v>keine vollständige ID</v>
      </c>
      <c r="B1202" s="301"/>
      <c r="C1202" s="287"/>
      <c r="D1202" s="34"/>
      <c r="E1202" s="306"/>
      <c r="F1202" s="116"/>
      <c r="G1202" s="17"/>
      <c r="H1202" s="17"/>
      <c r="I1202" s="17"/>
      <c r="J1202" s="17"/>
      <c r="K1202" s="17"/>
      <c r="L1202" s="17"/>
      <c r="M1202" s="17"/>
      <c r="N1202" s="17"/>
      <c r="O1202" s="116"/>
      <c r="P1202" s="117">
        <f>IF(D1202&gt;A_Stammdaten!$B$12,0,SUM(G1202,H1202,J1202,L1202:M1202)-SUM(I1202,K1202,N1202:O1202))</f>
        <v>0</v>
      </c>
      <c r="Q1202" s="17"/>
      <c r="R1202" s="17"/>
      <c r="S1202" s="17"/>
      <c r="T1202" s="17"/>
      <c r="U1202" s="62">
        <f t="shared" si="380"/>
        <v>0</v>
      </c>
      <c r="V1202" s="34"/>
      <c r="W1202" s="34"/>
      <c r="X1202" s="34"/>
      <c r="Y1202" s="34"/>
      <c r="Z1202" s="34"/>
      <c r="AA1202" s="63" t="str">
        <f t="shared" si="381"/>
        <v>-</v>
      </c>
      <c r="AB1202" s="63" t="str">
        <f t="shared" si="382"/>
        <v>-</v>
      </c>
      <c r="AC1202" s="63">
        <f>IF(ISBLANK($C1202),0,VLOOKUP($C1202,Listen!$A$2:$C$45,2,FALSE))</f>
        <v>0</v>
      </c>
      <c r="AD1202" s="63">
        <f>IF(ISBLANK($C1202),0,VLOOKUP($C1202,Listen!$A$2:$C$45,3,FALSE))</f>
        <v>0</v>
      </c>
      <c r="AE1202" s="49">
        <f t="shared" si="383"/>
        <v>0</v>
      </c>
      <c r="AF1202" s="49">
        <f t="shared" si="383"/>
        <v>0</v>
      </c>
      <c r="AG1202" s="49">
        <f>IFERROR(IF(OR($V1202&lt;&gt;"Ja",VLOOKUP($C1202,Listen!$A$2:$F$45,5,0)="Nein",D1202&lt;IF(C1202="LNG Anbindungsanlagen gemäß separater Festlegung",2022,2023)),$AC1202,$AA1202),0)</f>
        <v>0</v>
      </c>
      <c r="AH1202" s="49">
        <f>IFERROR(IF(OR($V1202&lt;&gt;"Ja",VLOOKUP($C1202,Listen!$A$2:$F$45,5,0)="Nein",D1202&lt;IF(C1202="LNG Anbindungsanlagen gemäß separater Festlegung",2022,2023)),$AC1202,$AA1202),0)</f>
        <v>0</v>
      </c>
      <c r="AI1202" s="49">
        <f>IFERROR(IF(OR($W1202&lt;&gt;"Ja",VLOOKUP($C1202,Listen!$A$2:$F$45,6,0)="Nein"),$AC1202,$AB1202),0)</f>
        <v>0</v>
      </c>
      <c r="AJ1202" s="49">
        <f>IFERROR(IF(OR($W1202&lt;&gt;"Ja",VLOOKUP($C1202,Listen!$A$2:$F$45,6,0)="Nein"),$AC1202,$AB1202),0)</f>
        <v>0</v>
      </c>
      <c r="AK1202" s="49">
        <f>IFERROR(IF(OR($W1202&lt;&gt;"Ja",VLOOKUP($C1202,Listen!$A$2:$F$45,6,0)="Nein"),$AC1202,$AB1202),0)</f>
        <v>0</v>
      </c>
      <c r="AL1202" s="51">
        <f t="shared" si="384"/>
        <v>0</v>
      </c>
      <c r="AM1202" s="296">
        <f>IFERROR(IF(VLOOKUP($C1202,Listen!$A$2:$F$45,6,0)="Ja",MAX(BC1202:BD1202),D_SAV!$BC1202),0)</f>
        <v>0</v>
      </c>
      <c r="AN1202" s="51">
        <f t="shared" si="385"/>
        <v>0</v>
      </c>
      <c r="AP1202" s="304">
        <f t="shared" si="386"/>
        <v>0</v>
      </c>
      <c r="AQ1202" s="304">
        <f t="shared" si="387"/>
        <v>0</v>
      </c>
      <c r="AR1202" s="304">
        <f t="shared" si="388"/>
        <v>0</v>
      </c>
      <c r="AS1202" s="304">
        <f t="shared" si="389"/>
        <v>0</v>
      </c>
      <c r="AT1202" s="304">
        <f t="shared" si="390"/>
        <v>0</v>
      </c>
      <c r="AU1202" s="304">
        <f t="shared" si="391"/>
        <v>0</v>
      </c>
      <c r="AV1202" s="304">
        <f t="shared" si="392"/>
        <v>0</v>
      </c>
      <c r="AW1202" s="304">
        <f t="shared" si="393"/>
        <v>0</v>
      </c>
      <c r="AX1202" s="304">
        <f t="shared" si="394"/>
        <v>0</v>
      </c>
      <c r="AY1202" s="304">
        <f t="shared" si="395"/>
        <v>0</v>
      </c>
      <c r="AZ1202" s="304">
        <f t="shared" si="396"/>
        <v>0</v>
      </c>
      <c r="BA1202" s="304">
        <f t="shared" si="397"/>
        <v>0</v>
      </c>
      <c r="BB1202" s="304">
        <f t="shared" si="398"/>
        <v>0</v>
      </c>
      <c r="BC1202" s="304">
        <f t="shared" si="399"/>
        <v>0</v>
      </c>
      <c r="BD1202" s="304">
        <f t="shared" si="400"/>
        <v>0</v>
      </c>
      <c r="BE1202" s="304">
        <f>IFERROR(IF(VLOOKUP($C1202,Listen!$A$2:$F$45,6,0)="Ja",BB1202-MAX(BC1202:BD1202),BB1202-BC1202),0)</f>
        <v>0</v>
      </c>
    </row>
    <row r="1203" spans="1:57" x14ac:dyDescent="0.25">
      <c r="A1203" s="320" t="str">
        <f>IF(AND(D1203&lt;&gt;0,C1203&lt;&gt;0,E1203&lt;&gt;0),IF(B1203&lt;&gt;0,CONCATENATE(B1203,"-AGr",VLOOKUP(C1203,Listen!$A$2:$D$45,4,FALSE),"-",D1203,"-",E1203,),CONCATENATE("AGr",VLOOKUP(C1203,Listen!$A$2:$D$45,4,FALSE),"-",D1203,"-",E1203)),"keine vollständige ID")</f>
        <v>keine vollständige ID</v>
      </c>
      <c r="B1203" s="301"/>
      <c r="C1203" s="287"/>
      <c r="D1203" s="34"/>
      <c r="E1203" s="306"/>
      <c r="F1203" s="116"/>
      <c r="G1203" s="17"/>
      <c r="H1203" s="17"/>
      <c r="I1203" s="17"/>
      <c r="J1203" s="17"/>
      <c r="K1203" s="17"/>
      <c r="L1203" s="17"/>
      <c r="M1203" s="17"/>
      <c r="N1203" s="17"/>
      <c r="O1203" s="116"/>
      <c r="P1203" s="117">
        <f>IF(D1203&gt;A_Stammdaten!$B$12,0,SUM(G1203,H1203,J1203,L1203:M1203)-SUM(I1203,K1203,N1203:O1203))</f>
        <v>0</v>
      </c>
      <c r="Q1203" s="17"/>
      <c r="R1203" s="17"/>
      <c r="S1203" s="17"/>
      <c r="T1203" s="17"/>
      <c r="U1203" s="62">
        <f t="shared" si="380"/>
        <v>0</v>
      </c>
      <c r="V1203" s="34"/>
      <c r="W1203" s="34"/>
      <c r="X1203" s="34"/>
      <c r="Y1203" s="34"/>
      <c r="Z1203" s="34"/>
      <c r="AA1203" s="63" t="str">
        <f t="shared" si="381"/>
        <v>-</v>
      </c>
      <c r="AB1203" s="63" t="str">
        <f t="shared" si="382"/>
        <v>-</v>
      </c>
      <c r="AC1203" s="63">
        <f>IF(ISBLANK($C1203),0,VLOOKUP($C1203,Listen!$A$2:$C$45,2,FALSE))</f>
        <v>0</v>
      </c>
      <c r="AD1203" s="63">
        <f>IF(ISBLANK($C1203),0,VLOOKUP($C1203,Listen!$A$2:$C$45,3,FALSE))</f>
        <v>0</v>
      </c>
      <c r="AE1203" s="49">
        <f t="shared" si="383"/>
        <v>0</v>
      </c>
      <c r="AF1203" s="49">
        <f t="shared" si="383"/>
        <v>0</v>
      </c>
      <c r="AG1203" s="49">
        <f>IFERROR(IF(OR($V1203&lt;&gt;"Ja",VLOOKUP($C1203,Listen!$A$2:$F$45,5,0)="Nein",D1203&lt;IF(C1203="LNG Anbindungsanlagen gemäß separater Festlegung",2022,2023)),$AC1203,$AA1203),0)</f>
        <v>0</v>
      </c>
      <c r="AH1203" s="49">
        <f>IFERROR(IF(OR($V1203&lt;&gt;"Ja",VLOOKUP($C1203,Listen!$A$2:$F$45,5,0)="Nein",D1203&lt;IF(C1203="LNG Anbindungsanlagen gemäß separater Festlegung",2022,2023)),$AC1203,$AA1203),0)</f>
        <v>0</v>
      </c>
      <c r="AI1203" s="49">
        <f>IFERROR(IF(OR($W1203&lt;&gt;"Ja",VLOOKUP($C1203,Listen!$A$2:$F$45,6,0)="Nein"),$AC1203,$AB1203),0)</f>
        <v>0</v>
      </c>
      <c r="AJ1203" s="49">
        <f>IFERROR(IF(OR($W1203&lt;&gt;"Ja",VLOOKUP($C1203,Listen!$A$2:$F$45,6,0)="Nein"),$AC1203,$AB1203),0)</f>
        <v>0</v>
      </c>
      <c r="AK1203" s="49">
        <f>IFERROR(IF(OR($W1203&lt;&gt;"Ja",VLOOKUP($C1203,Listen!$A$2:$F$45,6,0)="Nein"),$AC1203,$AB1203),0)</f>
        <v>0</v>
      </c>
      <c r="AL1203" s="51">
        <f t="shared" si="384"/>
        <v>0</v>
      </c>
      <c r="AM1203" s="296">
        <f>IFERROR(IF(VLOOKUP($C1203,Listen!$A$2:$F$45,6,0)="Ja",MAX(BC1203:BD1203),D_SAV!$BC1203),0)</f>
        <v>0</v>
      </c>
      <c r="AN1203" s="51">
        <f t="shared" si="385"/>
        <v>0</v>
      </c>
      <c r="AP1203" s="304">
        <f t="shared" si="386"/>
        <v>0</v>
      </c>
      <c r="AQ1203" s="304">
        <f t="shared" si="387"/>
        <v>0</v>
      </c>
      <c r="AR1203" s="304">
        <f t="shared" si="388"/>
        <v>0</v>
      </c>
      <c r="AS1203" s="304">
        <f t="shared" si="389"/>
        <v>0</v>
      </c>
      <c r="AT1203" s="304">
        <f t="shared" si="390"/>
        <v>0</v>
      </c>
      <c r="AU1203" s="304">
        <f t="shared" si="391"/>
        <v>0</v>
      </c>
      <c r="AV1203" s="304">
        <f t="shared" si="392"/>
        <v>0</v>
      </c>
      <c r="AW1203" s="304">
        <f t="shared" si="393"/>
        <v>0</v>
      </c>
      <c r="AX1203" s="304">
        <f t="shared" si="394"/>
        <v>0</v>
      </c>
      <c r="AY1203" s="304">
        <f t="shared" si="395"/>
        <v>0</v>
      </c>
      <c r="AZ1203" s="304">
        <f t="shared" si="396"/>
        <v>0</v>
      </c>
      <c r="BA1203" s="304">
        <f t="shared" si="397"/>
        <v>0</v>
      </c>
      <c r="BB1203" s="304">
        <f t="shared" si="398"/>
        <v>0</v>
      </c>
      <c r="BC1203" s="304">
        <f t="shared" si="399"/>
        <v>0</v>
      </c>
      <c r="BD1203" s="304">
        <f t="shared" si="400"/>
        <v>0</v>
      </c>
      <c r="BE1203" s="304">
        <f>IFERROR(IF(VLOOKUP($C1203,Listen!$A$2:$F$45,6,0)="Ja",BB1203-MAX(BC1203:BD1203),BB1203-BC1203),0)</f>
        <v>0</v>
      </c>
    </row>
    <row r="1204" spans="1:57" x14ac:dyDescent="0.25">
      <c r="A1204" s="320" t="str">
        <f>IF(AND(D1204&lt;&gt;0,C1204&lt;&gt;0,E1204&lt;&gt;0),IF(B1204&lt;&gt;0,CONCATENATE(B1204,"-AGr",VLOOKUP(C1204,Listen!$A$2:$D$45,4,FALSE),"-",D1204,"-",E1204,),CONCATENATE("AGr",VLOOKUP(C1204,Listen!$A$2:$D$45,4,FALSE),"-",D1204,"-",E1204)),"keine vollständige ID")</f>
        <v>keine vollständige ID</v>
      </c>
      <c r="B1204" s="301"/>
      <c r="C1204" s="287"/>
      <c r="D1204" s="34"/>
      <c r="E1204" s="306"/>
      <c r="F1204" s="116"/>
      <c r="G1204" s="17"/>
      <c r="H1204" s="17"/>
      <c r="I1204" s="17"/>
      <c r="J1204" s="17"/>
      <c r="K1204" s="17"/>
      <c r="L1204" s="17"/>
      <c r="M1204" s="17"/>
      <c r="N1204" s="17"/>
      <c r="O1204" s="116"/>
      <c r="P1204" s="117">
        <f>IF(D1204&gt;A_Stammdaten!$B$12,0,SUM(G1204,H1204,J1204,L1204:M1204)-SUM(I1204,K1204,N1204:O1204))</f>
        <v>0</v>
      </c>
      <c r="Q1204" s="17"/>
      <c r="R1204" s="17"/>
      <c r="S1204" s="17"/>
      <c r="T1204" s="17"/>
      <c r="U1204" s="62">
        <f t="shared" si="380"/>
        <v>0</v>
      </c>
      <c r="V1204" s="34"/>
      <c r="W1204" s="34"/>
      <c r="X1204" s="34"/>
      <c r="Y1204" s="34"/>
      <c r="Z1204" s="34"/>
      <c r="AA1204" s="63" t="str">
        <f t="shared" si="381"/>
        <v>-</v>
      </c>
      <c r="AB1204" s="63" t="str">
        <f t="shared" si="382"/>
        <v>-</v>
      </c>
      <c r="AC1204" s="63">
        <f>IF(ISBLANK($C1204),0,VLOOKUP($C1204,Listen!$A$2:$C$45,2,FALSE))</f>
        <v>0</v>
      </c>
      <c r="AD1204" s="63">
        <f>IF(ISBLANK($C1204),0,VLOOKUP($C1204,Listen!$A$2:$C$45,3,FALSE))</f>
        <v>0</v>
      </c>
      <c r="AE1204" s="49">
        <f t="shared" si="383"/>
        <v>0</v>
      </c>
      <c r="AF1204" s="49">
        <f t="shared" si="383"/>
        <v>0</v>
      </c>
      <c r="AG1204" s="49">
        <f>IFERROR(IF(OR($V1204&lt;&gt;"Ja",VLOOKUP($C1204,Listen!$A$2:$F$45,5,0)="Nein",D1204&lt;IF(C1204="LNG Anbindungsanlagen gemäß separater Festlegung",2022,2023)),$AC1204,$AA1204),0)</f>
        <v>0</v>
      </c>
      <c r="AH1204" s="49">
        <f>IFERROR(IF(OR($V1204&lt;&gt;"Ja",VLOOKUP($C1204,Listen!$A$2:$F$45,5,0)="Nein",D1204&lt;IF(C1204="LNG Anbindungsanlagen gemäß separater Festlegung",2022,2023)),$AC1204,$AA1204),0)</f>
        <v>0</v>
      </c>
      <c r="AI1204" s="49">
        <f>IFERROR(IF(OR($W1204&lt;&gt;"Ja",VLOOKUP($C1204,Listen!$A$2:$F$45,6,0)="Nein"),$AC1204,$AB1204),0)</f>
        <v>0</v>
      </c>
      <c r="AJ1204" s="49">
        <f>IFERROR(IF(OR($W1204&lt;&gt;"Ja",VLOOKUP($C1204,Listen!$A$2:$F$45,6,0)="Nein"),$AC1204,$AB1204),0)</f>
        <v>0</v>
      </c>
      <c r="AK1204" s="49">
        <f>IFERROR(IF(OR($W1204&lt;&gt;"Ja",VLOOKUP($C1204,Listen!$A$2:$F$45,6,0)="Nein"),$AC1204,$AB1204),0)</f>
        <v>0</v>
      </c>
      <c r="AL1204" s="51">
        <f t="shared" si="384"/>
        <v>0</v>
      </c>
      <c r="AM1204" s="296">
        <f>IFERROR(IF(VLOOKUP($C1204,Listen!$A$2:$F$45,6,0)="Ja",MAX(BC1204:BD1204),D_SAV!$BC1204),0)</f>
        <v>0</v>
      </c>
      <c r="AN1204" s="51">
        <f t="shared" si="385"/>
        <v>0</v>
      </c>
      <c r="AP1204" s="304">
        <f t="shared" si="386"/>
        <v>0</v>
      </c>
      <c r="AQ1204" s="304">
        <f t="shared" si="387"/>
        <v>0</v>
      </c>
      <c r="AR1204" s="304">
        <f t="shared" si="388"/>
        <v>0</v>
      </c>
      <c r="AS1204" s="304">
        <f t="shared" si="389"/>
        <v>0</v>
      </c>
      <c r="AT1204" s="304">
        <f t="shared" si="390"/>
        <v>0</v>
      </c>
      <c r="AU1204" s="304">
        <f t="shared" si="391"/>
        <v>0</v>
      </c>
      <c r="AV1204" s="304">
        <f t="shared" si="392"/>
        <v>0</v>
      </c>
      <c r="AW1204" s="304">
        <f t="shared" si="393"/>
        <v>0</v>
      </c>
      <c r="AX1204" s="304">
        <f t="shared" si="394"/>
        <v>0</v>
      </c>
      <c r="AY1204" s="304">
        <f t="shared" si="395"/>
        <v>0</v>
      </c>
      <c r="AZ1204" s="304">
        <f t="shared" si="396"/>
        <v>0</v>
      </c>
      <c r="BA1204" s="304">
        <f t="shared" si="397"/>
        <v>0</v>
      </c>
      <c r="BB1204" s="304">
        <f t="shared" si="398"/>
        <v>0</v>
      </c>
      <c r="BC1204" s="304">
        <f t="shared" si="399"/>
        <v>0</v>
      </c>
      <c r="BD1204" s="304">
        <f t="shared" si="400"/>
        <v>0</v>
      </c>
      <c r="BE1204" s="304">
        <f>IFERROR(IF(VLOOKUP($C1204,Listen!$A$2:$F$45,6,0)="Ja",BB1204-MAX(BC1204:BD1204),BB1204-BC1204),0)</f>
        <v>0</v>
      </c>
    </row>
    <row r="1205" spans="1:57" x14ac:dyDescent="0.25">
      <c r="A1205" s="320" t="str">
        <f>IF(AND(D1205&lt;&gt;0,C1205&lt;&gt;0,E1205&lt;&gt;0),IF(B1205&lt;&gt;0,CONCATENATE(B1205,"-AGr",VLOOKUP(C1205,Listen!$A$2:$D$45,4,FALSE),"-",D1205,"-",E1205,),CONCATENATE("AGr",VLOOKUP(C1205,Listen!$A$2:$D$45,4,FALSE),"-",D1205,"-",E1205)),"keine vollständige ID")</f>
        <v>keine vollständige ID</v>
      </c>
      <c r="B1205" s="301"/>
      <c r="C1205" s="287"/>
      <c r="D1205" s="34"/>
      <c r="E1205" s="306"/>
      <c r="F1205" s="116"/>
      <c r="G1205" s="17"/>
      <c r="H1205" s="17"/>
      <c r="I1205" s="17"/>
      <c r="J1205" s="17"/>
      <c r="K1205" s="17"/>
      <c r="L1205" s="17"/>
      <c r="M1205" s="17"/>
      <c r="N1205" s="17"/>
      <c r="O1205" s="116"/>
      <c r="P1205" s="117">
        <f>IF(D1205&gt;A_Stammdaten!$B$12,0,SUM(G1205,H1205,J1205,L1205:M1205)-SUM(I1205,K1205,N1205:O1205))</f>
        <v>0</v>
      </c>
      <c r="Q1205" s="17"/>
      <c r="R1205" s="17"/>
      <c r="S1205" s="17"/>
      <c r="T1205" s="17"/>
      <c r="U1205" s="62">
        <f t="shared" si="380"/>
        <v>0</v>
      </c>
      <c r="V1205" s="34"/>
      <c r="W1205" s="34"/>
      <c r="X1205" s="34"/>
      <c r="Y1205" s="34"/>
      <c r="Z1205" s="34"/>
      <c r="AA1205" s="63" t="str">
        <f t="shared" si="381"/>
        <v>-</v>
      </c>
      <c r="AB1205" s="63" t="str">
        <f t="shared" si="382"/>
        <v>-</v>
      </c>
      <c r="AC1205" s="63">
        <f>IF(ISBLANK($C1205),0,VLOOKUP($C1205,Listen!$A$2:$C$45,2,FALSE))</f>
        <v>0</v>
      </c>
      <c r="AD1205" s="63">
        <f>IF(ISBLANK($C1205),0,VLOOKUP($C1205,Listen!$A$2:$C$45,3,FALSE))</f>
        <v>0</v>
      </c>
      <c r="AE1205" s="49">
        <f t="shared" si="383"/>
        <v>0</v>
      </c>
      <c r="AF1205" s="49">
        <f t="shared" si="383"/>
        <v>0</v>
      </c>
      <c r="AG1205" s="49">
        <f>IFERROR(IF(OR($V1205&lt;&gt;"Ja",VLOOKUP($C1205,Listen!$A$2:$F$45,5,0)="Nein",D1205&lt;IF(C1205="LNG Anbindungsanlagen gemäß separater Festlegung",2022,2023)),$AC1205,$AA1205),0)</f>
        <v>0</v>
      </c>
      <c r="AH1205" s="49">
        <f>IFERROR(IF(OR($V1205&lt;&gt;"Ja",VLOOKUP($C1205,Listen!$A$2:$F$45,5,0)="Nein",D1205&lt;IF(C1205="LNG Anbindungsanlagen gemäß separater Festlegung",2022,2023)),$AC1205,$AA1205),0)</f>
        <v>0</v>
      </c>
      <c r="AI1205" s="49">
        <f>IFERROR(IF(OR($W1205&lt;&gt;"Ja",VLOOKUP($C1205,Listen!$A$2:$F$45,6,0)="Nein"),$AC1205,$AB1205),0)</f>
        <v>0</v>
      </c>
      <c r="AJ1205" s="49">
        <f>IFERROR(IF(OR($W1205&lt;&gt;"Ja",VLOOKUP($C1205,Listen!$A$2:$F$45,6,0)="Nein"),$AC1205,$AB1205),0)</f>
        <v>0</v>
      </c>
      <c r="AK1205" s="49">
        <f>IFERROR(IF(OR($W1205&lt;&gt;"Ja",VLOOKUP($C1205,Listen!$A$2:$F$45,6,0)="Nein"),$AC1205,$AB1205),0)</f>
        <v>0</v>
      </c>
      <c r="AL1205" s="51">
        <f t="shared" si="384"/>
        <v>0</v>
      </c>
      <c r="AM1205" s="296">
        <f>IFERROR(IF(VLOOKUP($C1205,Listen!$A$2:$F$45,6,0)="Ja",MAX(BC1205:BD1205),D_SAV!$BC1205),0)</f>
        <v>0</v>
      </c>
      <c r="AN1205" s="51">
        <f t="shared" si="385"/>
        <v>0</v>
      </c>
      <c r="AP1205" s="304">
        <f t="shared" si="386"/>
        <v>0</v>
      </c>
      <c r="AQ1205" s="304">
        <f t="shared" si="387"/>
        <v>0</v>
      </c>
      <c r="AR1205" s="304">
        <f t="shared" si="388"/>
        <v>0</v>
      </c>
      <c r="AS1205" s="304">
        <f t="shared" si="389"/>
        <v>0</v>
      </c>
      <c r="AT1205" s="304">
        <f t="shared" si="390"/>
        <v>0</v>
      </c>
      <c r="AU1205" s="304">
        <f t="shared" si="391"/>
        <v>0</v>
      </c>
      <c r="AV1205" s="304">
        <f t="shared" si="392"/>
        <v>0</v>
      </c>
      <c r="AW1205" s="304">
        <f t="shared" si="393"/>
        <v>0</v>
      </c>
      <c r="AX1205" s="304">
        <f t="shared" si="394"/>
        <v>0</v>
      </c>
      <c r="AY1205" s="304">
        <f t="shared" si="395"/>
        <v>0</v>
      </c>
      <c r="AZ1205" s="304">
        <f t="shared" si="396"/>
        <v>0</v>
      </c>
      <c r="BA1205" s="304">
        <f t="shared" si="397"/>
        <v>0</v>
      </c>
      <c r="BB1205" s="304">
        <f t="shared" si="398"/>
        <v>0</v>
      </c>
      <c r="BC1205" s="304">
        <f t="shared" si="399"/>
        <v>0</v>
      </c>
      <c r="BD1205" s="304">
        <f t="shared" si="400"/>
        <v>0</v>
      </c>
      <c r="BE1205" s="304">
        <f>IFERROR(IF(VLOOKUP($C1205,Listen!$A$2:$F$45,6,0)="Ja",BB1205-MAX(BC1205:BD1205),BB1205-BC1205),0)</f>
        <v>0</v>
      </c>
    </row>
    <row r="1206" spans="1:57" x14ac:dyDescent="0.25">
      <c r="A1206" s="320" t="str">
        <f>IF(AND(D1206&lt;&gt;0,C1206&lt;&gt;0,E1206&lt;&gt;0),IF(B1206&lt;&gt;0,CONCATENATE(B1206,"-AGr",VLOOKUP(C1206,Listen!$A$2:$D$45,4,FALSE),"-",D1206,"-",E1206,),CONCATENATE("AGr",VLOOKUP(C1206,Listen!$A$2:$D$45,4,FALSE),"-",D1206,"-",E1206)),"keine vollständige ID")</f>
        <v>keine vollständige ID</v>
      </c>
      <c r="B1206" s="301"/>
      <c r="C1206" s="287"/>
      <c r="D1206" s="34"/>
      <c r="E1206" s="306"/>
      <c r="F1206" s="116"/>
      <c r="G1206" s="17"/>
      <c r="H1206" s="17"/>
      <c r="I1206" s="17"/>
      <c r="J1206" s="17"/>
      <c r="K1206" s="17"/>
      <c r="L1206" s="17"/>
      <c r="M1206" s="17"/>
      <c r="N1206" s="17"/>
      <c r="O1206" s="116"/>
      <c r="P1206" s="117">
        <f>IF(D1206&gt;A_Stammdaten!$B$12,0,SUM(G1206,H1206,J1206,L1206:M1206)-SUM(I1206,K1206,N1206:O1206))</f>
        <v>0</v>
      </c>
      <c r="Q1206" s="17"/>
      <c r="R1206" s="17"/>
      <c r="S1206" s="17"/>
      <c r="T1206" s="17"/>
      <c r="U1206" s="62">
        <f t="shared" si="380"/>
        <v>0</v>
      </c>
      <c r="V1206" s="34"/>
      <c r="W1206" s="34"/>
      <c r="X1206" s="34"/>
      <c r="Y1206" s="34"/>
      <c r="Z1206" s="34"/>
      <c r="AA1206" s="63" t="str">
        <f t="shared" si="381"/>
        <v>-</v>
      </c>
      <c r="AB1206" s="63" t="str">
        <f t="shared" si="382"/>
        <v>-</v>
      </c>
      <c r="AC1206" s="63">
        <f>IF(ISBLANK($C1206),0,VLOOKUP($C1206,Listen!$A$2:$C$45,2,FALSE))</f>
        <v>0</v>
      </c>
      <c r="AD1206" s="63">
        <f>IF(ISBLANK($C1206),0,VLOOKUP($C1206,Listen!$A$2:$C$45,3,FALSE))</f>
        <v>0</v>
      </c>
      <c r="AE1206" s="49">
        <f t="shared" si="383"/>
        <v>0</v>
      </c>
      <c r="AF1206" s="49">
        <f t="shared" si="383"/>
        <v>0</v>
      </c>
      <c r="AG1206" s="49">
        <f>IFERROR(IF(OR($V1206&lt;&gt;"Ja",VLOOKUP($C1206,Listen!$A$2:$F$45,5,0)="Nein",D1206&lt;IF(C1206="LNG Anbindungsanlagen gemäß separater Festlegung",2022,2023)),$AC1206,$AA1206),0)</f>
        <v>0</v>
      </c>
      <c r="AH1206" s="49">
        <f>IFERROR(IF(OR($V1206&lt;&gt;"Ja",VLOOKUP($C1206,Listen!$A$2:$F$45,5,0)="Nein",D1206&lt;IF(C1206="LNG Anbindungsanlagen gemäß separater Festlegung",2022,2023)),$AC1206,$AA1206),0)</f>
        <v>0</v>
      </c>
      <c r="AI1206" s="49">
        <f>IFERROR(IF(OR($W1206&lt;&gt;"Ja",VLOOKUP($C1206,Listen!$A$2:$F$45,6,0)="Nein"),$AC1206,$AB1206),0)</f>
        <v>0</v>
      </c>
      <c r="AJ1206" s="49">
        <f>IFERROR(IF(OR($W1206&lt;&gt;"Ja",VLOOKUP($C1206,Listen!$A$2:$F$45,6,0)="Nein"),$AC1206,$AB1206),0)</f>
        <v>0</v>
      </c>
      <c r="AK1206" s="49">
        <f>IFERROR(IF(OR($W1206&lt;&gt;"Ja",VLOOKUP($C1206,Listen!$A$2:$F$45,6,0)="Nein"),$AC1206,$AB1206),0)</f>
        <v>0</v>
      </c>
      <c r="AL1206" s="51">
        <f t="shared" si="384"/>
        <v>0</v>
      </c>
      <c r="AM1206" s="296">
        <f>IFERROR(IF(VLOOKUP($C1206,Listen!$A$2:$F$45,6,0)="Ja",MAX(BC1206:BD1206),D_SAV!$BC1206),0)</f>
        <v>0</v>
      </c>
      <c r="AN1206" s="51">
        <f t="shared" si="385"/>
        <v>0</v>
      </c>
      <c r="AP1206" s="304">
        <f t="shared" si="386"/>
        <v>0</v>
      </c>
      <c r="AQ1206" s="304">
        <f t="shared" si="387"/>
        <v>0</v>
      </c>
      <c r="AR1206" s="304">
        <f t="shared" si="388"/>
        <v>0</v>
      </c>
      <c r="AS1206" s="304">
        <f t="shared" si="389"/>
        <v>0</v>
      </c>
      <c r="AT1206" s="304">
        <f t="shared" si="390"/>
        <v>0</v>
      </c>
      <c r="AU1206" s="304">
        <f t="shared" si="391"/>
        <v>0</v>
      </c>
      <c r="AV1206" s="304">
        <f t="shared" si="392"/>
        <v>0</v>
      </c>
      <c r="AW1206" s="304">
        <f t="shared" si="393"/>
        <v>0</v>
      </c>
      <c r="AX1206" s="304">
        <f t="shared" si="394"/>
        <v>0</v>
      </c>
      <c r="AY1206" s="304">
        <f t="shared" si="395"/>
        <v>0</v>
      </c>
      <c r="AZ1206" s="304">
        <f t="shared" si="396"/>
        <v>0</v>
      </c>
      <c r="BA1206" s="304">
        <f t="shared" si="397"/>
        <v>0</v>
      </c>
      <c r="BB1206" s="304">
        <f t="shared" si="398"/>
        <v>0</v>
      </c>
      <c r="BC1206" s="304">
        <f t="shared" si="399"/>
        <v>0</v>
      </c>
      <c r="BD1206" s="304">
        <f t="shared" si="400"/>
        <v>0</v>
      </c>
      <c r="BE1206" s="304">
        <f>IFERROR(IF(VLOOKUP($C1206,Listen!$A$2:$F$45,6,0)="Ja",BB1206-MAX(BC1206:BD1206),BB1206-BC1206),0)</f>
        <v>0</v>
      </c>
    </row>
    <row r="1207" spans="1:57" x14ac:dyDescent="0.25">
      <c r="A1207" s="320" t="str">
        <f>IF(AND(D1207&lt;&gt;0,C1207&lt;&gt;0,E1207&lt;&gt;0),IF(B1207&lt;&gt;0,CONCATENATE(B1207,"-AGr",VLOOKUP(C1207,Listen!$A$2:$D$45,4,FALSE),"-",D1207,"-",E1207,),CONCATENATE("AGr",VLOOKUP(C1207,Listen!$A$2:$D$45,4,FALSE),"-",D1207,"-",E1207)),"keine vollständige ID")</f>
        <v>keine vollständige ID</v>
      </c>
      <c r="B1207" s="301"/>
      <c r="C1207" s="287"/>
      <c r="D1207" s="34"/>
      <c r="E1207" s="306"/>
      <c r="F1207" s="116"/>
      <c r="G1207" s="17"/>
      <c r="H1207" s="17"/>
      <c r="I1207" s="17"/>
      <c r="J1207" s="17"/>
      <c r="K1207" s="17"/>
      <c r="L1207" s="17"/>
      <c r="M1207" s="17"/>
      <c r="N1207" s="17"/>
      <c r="O1207" s="116"/>
      <c r="P1207" s="117">
        <f>IF(D1207&gt;A_Stammdaten!$B$12,0,SUM(G1207,H1207,J1207,L1207:M1207)-SUM(I1207,K1207,N1207:O1207))</f>
        <v>0</v>
      </c>
      <c r="Q1207" s="17"/>
      <c r="R1207" s="17"/>
      <c r="S1207" s="17"/>
      <c r="T1207" s="17"/>
      <c r="U1207" s="62">
        <f t="shared" si="380"/>
        <v>0</v>
      </c>
      <c r="V1207" s="34"/>
      <c r="W1207" s="34"/>
      <c r="X1207" s="34"/>
      <c r="Y1207" s="34"/>
      <c r="Z1207" s="34"/>
      <c r="AA1207" s="63" t="str">
        <f t="shared" si="381"/>
        <v>-</v>
      </c>
      <c r="AB1207" s="63" t="str">
        <f t="shared" si="382"/>
        <v>-</v>
      </c>
      <c r="AC1207" s="63">
        <f>IF(ISBLANK($C1207),0,VLOOKUP($C1207,Listen!$A$2:$C$45,2,FALSE))</f>
        <v>0</v>
      </c>
      <c r="AD1207" s="63">
        <f>IF(ISBLANK($C1207),0,VLOOKUP($C1207,Listen!$A$2:$C$45,3,FALSE))</f>
        <v>0</v>
      </c>
      <c r="AE1207" s="49">
        <f t="shared" si="383"/>
        <v>0</v>
      </c>
      <c r="AF1207" s="49">
        <f t="shared" si="383"/>
        <v>0</v>
      </c>
      <c r="AG1207" s="49">
        <f>IFERROR(IF(OR($V1207&lt;&gt;"Ja",VLOOKUP($C1207,Listen!$A$2:$F$45,5,0)="Nein",D1207&lt;IF(C1207="LNG Anbindungsanlagen gemäß separater Festlegung",2022,2023)),$AC1207,$AA1207),0)</f>
        <v>0</v>
      </c>
      <c r="AH1207" s="49">
        <f>IFERROR(IF(OR($V1207&lt;&gt;"Ja",VLOOKUP($C1207,Listen!$A$2:$F$45,5,0)="Nein",D1207&lt;IF(C1207="LNG Anbindungsanlagen gemäß separater Festlegung",2022,2023)),$AC1207,$AA1207),0)</f>
        <v>0</v>
      </c>
      <c r="AI1207" s="49">
        <f>IFERROR(IF(OR($W1207&lt;&gt;"Ja",VLOOKUP($C1207,Listen!$A$2:$F$45,6,0)="Nein"),$AC1207,$AB1207),0)</f>
        <v>0</v>
      </c>
      <c r="AJ1207" s="49">
        <f>IFERROR(IF(OR($W1207&lt;&gt;"Ja",VLOOKUP($C1207,Listen!$A$2:$F$45,6,0)="Nein"),$AC1207,$AB1207),0)</f>
        <v>0</v>
      </c>
      <c r="AK1207" s="49">
        <f>IFERROR(IF(OR($W1207&lt;&gt;"Ja",VLOOKUP($C1207,Listen!$A$2:$F$45,6,0)="Nein"),$AC1207,$AB1207),0)</f>
        <v>0</v>
      </c>
      <c r="AL1207" s="51">
        <f t="shared" si="384"/>
        <v>0</v>
      </c>
      <c r="AM1207" s="296">
        <f>IFERROR(IF(VLOOKUP($C1207,Listen!$A$2:$F$45,6,0)="Ja",MAX(BC1207:BD1207),D_SAV!$BC1207),0)</f>
        <v>0</v>
      </c>
      <c r="AN1207" s="51">
        <f t="shared" si="385"/>
        <v>0</v>
      </c>
      <c r="AP1207" s="304">
        <f t="shared" si="386"/>
        <v>0</v>
      </c>
      <c r="AQ1207" s="304">
        <f t="shared" si="387"/>
        <v>0</v>
      </c>
      <c r="AR1207" s="304">
        <f t="shared" si="388"/>
        <v>0</v>
      </c>
      <c r="AS1207" s="304">
        <f t="shared" si="389"/>
        <v>0</v>
      </c>
      <c r="AT1207" s="304">
        <f t="shared" si="390"/>
        <v>0</v>
      </c>
      <c r="AU1207" s="304">
        <f t="shared" si="391"/>
        <v>0</v>
      </c>
      <c r="AV1207" s="304">
        <f t="shared" si="392"/>
        <v>0</v>
      </c>
      <c r="AW1207" s="304">
        <f t="shared" si="393"/>
        <v>0</v>
      </c>
      <c r="AX1207" s="304">
        <f t="shared" si="394"/>
        <v>0</v>
      </c>
      <c r="AY1207" s="304">
        <f t="shared" si="395"/>
        <v>0</v>
      </c>
      <c r="AZ1207" s="304">
        <f t="shared" si="396"/>
        <v>0</v>
      </c>
      <c r="BA1207" s="304">
        <f t="shared" si="397"/>
        <v>0</v>
      </c>
      <c r="BB1207" s="304">
        <f t="shared" si="398"/>
        <v>0</v>
      </c>
      <c r="BC1207" s="304">
        <f t="shared" si="399"/>
        <v>0</v>
      </c>
      <c r="BD1207" s="304">
        <f t="shared" si="400"/>
        <v>0</v>
      </c>
      <c r="BE1207" s="304">
        <f>IFERROR(IF(VLOOKUP($C1207,Listen!$A$2:$F$45,6,0)="Ja",BB1207-MAX(BC1207:BD1207),BB1207-BC1207),0)</f>
        <v>0</v>
      </c>
    </row>
    <row r="1208" spans="1:57" x14ac:dyDescent="0.25">
      <c r="A1208" s="320" t="str">
        <f>IF(AND(D1208&lt;&gt;0,C1208&lt;&gt;0,E1208&lt;&gt;0),IF(B1208&lt;&gt;0,CONCATENATE(B1208,"-AGr",VLOOKUP(C1208,Listen!$A$2:$D$45,4,FALSE),"-",D1208,"-",E1208,),CONCATENATE("AGr",VLOOKUP(C1208,Listen!$A$2:$D$45,4,FALSE),"-",D1208,"-",E1208)),"keine vollständige ID")</f>
        <v>keine vollständige ID</v>
      </c>
      <c r="B1208" s="301"/>
      <c r="C1208" s="287"/>
      <c r="D1208" s="34"/>
      <c r="E1208" s="306"/>
      <c r="F1208" s="116"/>
      <c r="G1208" s="17"/>
      <c r="H1208" s="17"/>
      <c r="I1208" s="17"/>
      <c r="J1208" s="17"/>
      <c r="K1208" s="17"/>
      <c r="L1208" s="17"/>
      <c r="M1208" s="17"/>
      <c r="N1208" s="17"/>
      <c r="O1208" s="116"/>
      <c r="P1208" s="117">
        <f>IF(D1208&gt;A_Stammdaten!$B$12,0,SUM(G1208,H1208,J1208,L1208:M1208)-SUM(I1208,K1208,N1208:O1208))</f>
        <v>0</v>
      </c>
      <c r="Q1208" s="17"/>
      <c r="R1208" s="17"/>
      <c r="S1208" s="17"/>
      <c r="T1208" s="17"/>
      <c r="U1208" s="62">
        <f t="shared" si="380"/>
        <v>0</v>
      </c>
      <c r="V1208" s="34"/>
      <c r="W1208" s="34"/>
      <c r="X1208" s="34"/>
      <c r="Y1208" s="34"/>
      <c r="Z1208" s="34"/>
      <c r="AA1208" s="63" t="str">
        <f t="shared" si="381"/>
        <v>-</v>
      </c>
      <c r="AB1208" s="63" t="str">
        <f t="shared" si="382"/>
        <v>-</v>
      </c>
      <c r="AC1208" s="63">
        <f>IF(ISBLANK($C1208),0,VLOOKUP($C1208,Listen!$A$2:$C$45,2,FALSE))</f>
        <v>0</v>
      </c>
      <c r="AD1208" s="63">
        <f>IF(ISBLANK($C1208),0,VLOOKUP($C1208,Listen!$A$2:$C$45,3,FALSE))</f>
        <v>0</v>
      </c>
      <c r="AE1208" s="49">
        <f t="shared" si="383"/>
        <v>0</v>
      </c>
      <c r="AF1208" s="49">
        <f t="shared" si="383"/>
        <v>0</v>
      </c>
      <c r="AG1208" s="49">
        <f>IFERROR(IF(OR($V1208&lt;&gt;"Ja",VLOOKUP($C1208,Listen!$A$2:$F$45,5,0)="Nein",D1208&lt;IF(C1208="LNG Anbindungsanlagen gemäß separater Festlegung",2022,2023)),$AC1208,$AA1208),0)</f>
        <v>0</v>
      </c>
      <c r="AH1208" s="49">
        <f>IFERROR(IF(OR($V1208&lt;&gt;"Ja",VLOOKUP($C1208,Listen!$A$2:$F$45,5,0)="Nein",D1208&lt;IF(C1208="LNG Anbindungsanlagen gemäß separater Festlegung",2022,2023)),$AC1208,$AA1208),0)</f>
        <v>0</v>
      </c>
      <c r="AI1208" s="49">
        <f>IFERROR(IF(OR($W1208&lt;&gt;"Ja",VLOOKUP($C1208,Listen!$A$2:$F$45,6,0)="Nein"),$AC1208,$AB1208),0)</f>
        <v>0</v>
      </c>
      <c r="AJ1208" s="49">
        <f>IFERROR(IF(OR($W1208&lt;&gt;"Ja",VLOOKUP($C1208,Listen!$A$2:$F$45,6,0)="Nein"),$AC1208,$AB1208),0)</f>
        <v>0</v>
      </c>
      <c r="AK1208" s="49">
        <f>IFERROR(IF(OR($W1208&lt;&gt;"Ja",VLOOKUP($C1208,Listen!$A$2:$F$45,6,0)="Nein"),$AC1208,$AB1208),0)</f>
        <v>0</v>
      </c>
      <c r="AL1208" s="51">
        <f t="shared" si="384"/>
        <v>0</v>
      </c>
      <c r="AM1208" s="296">
        <f>IFERROR(IF(VLOOKUP($C1208,Listen!$A$2:$F$45,6,0)="Ja",MAX(BC1208:BD1208),D_SAV!$BC1208),0)</f>
        <v>0</v>
      </c>
      <c r="AN1208" s="51">
        <f t="shared" si="385"/>
        <v>0</v>
      </c>
      <c r="AP1208" s="304">
        <f t="shared" si="386"/>
        <v>0</v>
      </c>
      <c r="AQ1208" s="304">
        <f t="shared" si="387"/>
        <v>0</v>
      </c>
      <c r="AR1208" s="304">
        <f t="shared" si="388"/>
        <v>0</v>
      </c>
      <c r="AS1208" s="304">
        <f t="shared" si="389"/>
        <v>0</v>
      </c>
      <c r="AT1208" s="304">
        <f t="shared" si="390"/>
        <v>0</v>
      </c>
      <c r="AU1208" s="304">
        <f t="shared" si="391"/>
        <v>0</v>
      </c>
      <c r="AV1208" s="304">
        <f t="shared" si="392"/>
        <v>0</v>
      </c>
      <c r="AW1208" s="304">
        <f t="shared" si="393"/>
        <v>0</v>
      </c>
      <c r="AX1208" s="304">
        <f t="shared" si="394"/>
        <v>0</v>
      </c>
      <c r="AY1208" s="304">
        <f t="shared" si="395"/>
        <v>0</v>
      </c>
      <c r="AZ1208" s="304">
        <f t="shared" si="396"/>
        <v>0</v>
      </c>
      <c r="BA1208" s="304">
        <f t="shared" si="397"/>
        <v>0</v>
      </c>
      <c r="BB1208" s="304">
        <f t="shared" si="398"/>
        <v>0</v>
      </c>
      <c r="BC1208" s="304">
        <f t="shared" si="399"/>
        <v>0</v>
      </c>
      <c r="BD1208" s="304">
        <f t="shared" si="400"/>
        <v>0</v>
      </c>
      <c r="BE1208" s="304">
        <f>IFERROR(IF(VLOOKUP($C1208,Listen!$A$2:$F$45,6,0)="Ja",BB1208-MAX(BC1208:BD1208),BB1208-BC1208),0)</f>
        <v>0</v>
      </c>
    </row>
    <row r="1209" spans="1:57" x14ac:dyDescent="0.25">
      <c r="A1209" s="320" t="str">
        <f>IF(AND(D1209&lt;&gt;0,C1209&lt;&gt;0,E1209&lt;&gt;0),IF(B1209&lt;&gt;0,CONCATENATE(B1209,"-AGr",VLOOKUP(C1209,Listen!$A$2:$D$45,4,FALSE),"-",D1209,"-",E1209,),CONCATENATE("AGr",VLOOKUP(C1209,Listen!$A$2:$D$45,4,FALSE),"-",D1209,"-",E1209)),"keine vollständige ID")</f>
        <v>keine vollständige ID</v>
      </c>
      <c r="B1209" s="301"/>
      <c r="C1209" s="287"/>
      <c r="D1209" s="34"/>
      <c r="E1209" s="306"/>
      <c r="F1209" s="116"/>
      <c r="G1209" s="17"/>
      <c r="H1209" s="17"/>
      <c r="I1209" s="17"/>
      <c r="J1209" s="17"/>
      <c r="K1209" s="17"/>
      <c r="L1209" s="17"/>
      <c r="M1209" s="17"/>
      <c r="N1209" s="17"/>
      <c r="O1209" s="116"/>
      <c r="P1209" s="117">
        <f>IF(D1209&gt;A_Stammdaten!$B$12,0,SUM(G1209,H1209,J1209,L1209:M1209)-SUM(I1209,K1209,N1209:O1209))</f>
        <v>0</v>
      </c>
      <c r="Q1209" s="17"/>
      <c r="R1209" s="17"/>
      <c r="S1209" s="17"/>
      <c r="T1209" s="17"/>
      <c r="U1209" s="62">
        <f t="shared" si="380"/>
        <v>0</v>
      </c>
      <c r="V1209" s="34"/>
      <c r="W1209" s="34"/>
      <c r="X1209" s="34"/>
      <c r="Y1209" s="34"/>
      <c r="Z1209" s="34"/>
      <c r="AA1209" s="63" t="str">
        <f t="shared" si="381"/>
        <v>-</v>
      </c>
      <c r="AB1209" s="63" t="str">
        <f t="shared" si="382"/>
        <v>-</v>
      </c>
      <c r="AC1209" s="63">
        <f>IF(ISBLANK($C1209),0,VLOOKUP($C1209,Listen!$A$2:$C$45,2,FALSE))</f>
        <v>0</v>
      </c>
      <c r="AD1209" s="63">
        <f>IF(ISBLANK($C1209),0,VLOOKUP($C1209,Listen!$A$2:$C$45,3,FALSE))</f>
        <v>0</v>
      </c>
      <c r="AE1209" s="49">
        <f t="shared" si="383"/>
        <v>0</v>
      </c>
      <c r="AF1209" s="49">
        <f t="shared" si="383"/>
        <v>0</v>
      </c>
      <c r="AG1209" s="49">
        <f>IFERROR(IF(OR($V1209&lt;&gt;"Ja",VLOOKUP($C1209,Listen!$A$2:$F$45,5,0)="Nein",D1209&lt;IF(C1209="LNG Anbindungsanlagen gemäß separater Festlegung",2022,2023)),$AC1209,$AA1209),0)</f>
        <v>0</v>
      </c>
      <c r="AH1209" s="49">
        <f>IFERROR(IF(OR($V1209&lt;&gt;"Ja",VLOOKUP($C1209,Listen!$A$2:$F$45,5,0)="Nein",D1209&lt;IF(C1209="LNG Anbindungsanlagen gemäß separater Festlegung",2022,2023)),$AC1209,$AA1209),0)</f>
        <v>0</v>
      </c>
      <c r="AI1209" s="49">
        <f>IFERROR(IF(OR($W1209&lt;&gt;"Ja",VLOOKUP($C1209,Listen!$A$2:$F$45,6,0)="Nein"),$AC1209,$AB1209),0)</f>
        <v>0</v>
      </c>
      <c r="AJ1209" s="49">
        <f>IFERROR(IF(OR($W1209&lt;&gt;"Ja",VLOOKUP($C1209,Listen!$A$2:$F$45,6,0)="Nein"),$AC1209,$AB1209),0)</f>
        <v>0</v>
      </c>
      <c r="AK1209" s="49">
        <f>IFERROR(IF(OR($W1209&lt;&gt;"Ja",VLOOKUP($C1209,Listen!$A$2:$F$45,6,0)="Nein"),$AC1209,$AB1209),0)</f>
        <v>0</v>
      </c>
      <c r="AL1209" s="51">
        <f t="shared" si="384"/>
        <v>0</v>
      </c>
      <c r="AM1209" s="296">
        <f>IFERROR(IF(VLOOKUP($C1209,Listen!$A$2:$F$45,6,0)="Ja",MAX(BC1209:BD1209),D_SAV!$BC1209),0)</f>
        <v>0</v>
      </c>
      <c r="AN1209" s="51">
        <f t="shared" si="385"/>
        <v>0</v>
      </c>
      <c r="AP1209" s="304">
        <f t="shared" si="386"/>
        <v>0</v>
      </c>
      <c r="AQ1209" s="304">
        <f t="shared" si="387"/>
        <v>0</v>
      </c>
      <c r="AR1209" s="304">
        <f t="shared" si="388"/>
        <v>0</v>
      </c>
      <c r="AS1209" s="304">
        <f t="shared" si="389"/>
        <v>0</v>
      </c>
      <c r="AT1209" s="304">
        <f t="shared" si="390"/>
        <v>0</v>
      </c>
      <c r="AU1209" s="304">
        <f t="shared" si="391"/>
        <v>0</v>
      </c>
      <c r="AV1209" s="304">
        <f t="shared" si="392"/>
        <v>0</v>
      </c>
      <c r="AW1209" s="304">
        <f t="shared" si="393"/>
        <v>0</v>
      </c>
      <c r="AX1209" s="304">
        <f t="shared" si="394"/>
        <v>0</v>
      </c>
      <c r="AY1209" s="304">
        <f t="shared" si="395"/>
        <v>0</v>
      </c>
      <c r="AZ1209" s="304">
        <f t="shared" si="396"/>
        <v>0</v>
      </c>
      <c r="BA1209" s="304">
        <f t="shared" si="397"/>
        <v>0</v>
      </c>
      <c r="BB1209" s="304">
        <f t="shared" si="398"/>
        <v>0</v>
      </c>
      <c r="BC1209" s="304">
        <f t="shared" si="399"/>
        <v>0</v>
      </c>
      <c r="BD1209" s="304">
        <f t="shared" si="400"/>
        <v>0</v>
      </c>
      <c r="BE1209" s="304">
        <f>IFERROR(IF(VLOOKUP($C1209,Listen!$A$2:$F$45,6,0)="Ja",BB1209-MAX(BC1209:BD1209),BB1209-BC1209),0)</f>
        <v>0</v>
      </c>
    </row>
    <row r="1210" spans="1:57" x14ac:dyDescent="0.25">
      <c r="A1210" s="320" t="str">
        <f>IF(AND(D1210&lt;&gt;0,C1210&lt;&gt;0,E1210&lt;&gt;0),IF(B1210&lt;&gt;0,CONCATENATE(B1210,"-AGr",VLOOKUP(C1210,Listen!$A$2:$D$45,4,FALSE),"-",D1210,"-",E1210,),CONCATENATE("AGr",VLOOKUP(C1210,Listen!$A$2:$D$45,4,FALSE),"-",D1210,"-",E1210)),"keine vollständige ID")</f>
        <v>keine vollständige ID</v>
      </c>
      <c r="B1210" s="301"/>
      <c r="C1210" s="287"/>
      <c r="D1210" s="34"/>
      <c r="E1210" s="306"/>
      <c r="F1210" s="116"/>
      <c r="G1210" s="17"/>
      <c r="H1210" s="17"/>
      <c r="I1210" s="17"/>
      <c r="J1210" s="17"/>
      <c r="K1210" s="17"/>
      <c r="L1210" s="17"/>
      <c r="M1210" s="17"/>
      <c r="N1210" s="17"/>
      <c r="O1210" s="116"/>
      <c r="P1210" s="117">
        <f>IF(D1210&gt;A_Stammdaten!$B$12,0,SUM(G1210,H1210,J1210,L1210:M1210)-SUM(I1210,K1210,N1210:O1210))</f>
        <v>0</v>
      </c>
      <c r="Q1210" s="17"/>
      <c r="R1210" s="17"/>
      <c r="S1210" s="17"/>
      <c r="T1210" s="17"/>
      <c r="U1210" s="62">
        <f t="shared" si="380"/>
        <v>0</v>
      </c>
      <c r="V1210" s="34"/>
      <c r="W1210" s="34"/>
      <c r="X1210" s="34"/>
      <c r="Y1210" s="34"/>
      <c r="Z1210" s="34"/>
      <c r="AA1210" s="63" t="str">
        <f t="shared" si="381"/>
        <v>-</v>
      </c>
      <c r="AB1210" s="63" t="str">
        <f t="shared" si="382"/>
        <v>-</v>
      </c>
      <c r="AC1210" s="63">
        <f>IF(ISBLANK($C1210),0,VLOOKUP($C1210,Listen!$A$2:$C$45,2,FALSE))</f>
        <v>0</v>
      </c>
      <c r="AD1210" s="63">
        <f>IF(ISBLANK($C1210),0,VLOOKUP($C1210,Listen!$A$2:$C$45,3,FALSE))</f>
        <v>0</v>
      </c>
      <c r="AE1210" s="49">
        <f t="shared" si="383"/>
        <v>0</v>
      </c>
      <c r="AF1210" s="49">
        <f t="shared" si="383"/>
        <v>0</v>
      </c>
      <c r="AG1210" s="49">
        <f>IFERROR(IF(OR($V1210&lt;&gt;"Ja",VLOOKUP($C1210,Listen!$A$2:$F$45,5,0)="Nein",D1210&lt;IF(C1210="LNG Anbindungsanlagen gemäß separater Festlegung",2022,2023)),$AC1210,$AA1210),0)</f>
        <v>0</v>
      </c>
      <c r="AH1210" s="49">
        <f>IFERROR(IF(OR($V1210&lt;&gt;"Ja",VLOOKUP($C1210,Listen!$A$2:$F$45,5,0)="Nein",D1210&lt;IF(C1210="LNG Anbindungsanlagen gemäß separater Festlegung",2022,2023)),$AC1210,$AA1210),0)</f>
        <v>0</v>
      </c>
      <c r="AI1210" s="49">
        <f>IFERROR(IF(OR($W1210&lt;&gt;"Ja",VLOOKUP($C1210,Listen!$A$2:$F$45,6,0)="Nein"),$AC1210,$AB1210),0)</f>
        <v>0</v>
      </c>
      <c r="AJ1210" s="49">
        <f>IFERROR(IF(OR($W1210&lt;&gt;"Ja",VLOOKUP($C1210,Listen!$A$2:$F$45,6,0)="Nein"),$AC1210,$AB1210),0)</f>
        <v>0</v>
      </c>
      <c r="AK1210" s="49">
        <f>IFERROR(IF(OR($W1210&lt;&gt;"Ja",VLOOKUP($C1210,Listen!$A$2:$F$45,6,0)="Nein"),$AC1210,$AB1210),0)</f>
        <v>0</v>
      </c>
      <c r="AL1210" s="51">
        <f t="shared" si="384"/>
        <v>0</v>
      </c>
      <c r="AM1210" s="296">
        <f>IFERROR(IF(VLOOKUP($C1210,Listen!$A$2:$F$45,6,0)="Ja",MAX(BC1210:BD1210),D_SAV!$BC1210),0)</f>
        <v>0</v>
      </c>
      <c r="AN1210" s="51">
        <f t="shared" si="385"/>
        <v>0</v>
      </c>
      <c r="AP1210" s="304">
        <f t="shared" si="386"/>
        <v>0</v>
      </c>
      <c r="AQ1210" s="304">
        <f t="shared" si="387"/>
        <v>0</v>
      </c>
      <c r="AR1210" s="304">
        <f t="shared" si="388"/>
        <v>0</v>
      </c>
      <c r="AS1210" s="304">
        <f t="shared" si="389"/>
        <v>0</v>
      </c>
      <c r="AT1210" s="304">
        <f t="shared" si="390"/>
        <v>0</v>
      </c>
      <c r="AU1210" s="304">
        <f t="shared" si="391"/>
        <v>0</v>
      </c>
      <c r="AV1210" s="304">
        <f t="shared" si="392"/>
        <v>0</v>
      </c>
      <c r="AW1210" s="304">
        <f t="shared" si="393"/>
        <v>0</v>
      </c>
      <c r="AX1210" s="304">
        <f t="shared" si="394"/>
        <v>0</v>
      </c>
      <c r="AY1210" s="304">
        <f t="shared" si="395"/>
        <v>0</v>
      </c>
      <c r="AZ1210" s="304">
        <f t="shared" si="396"/>
        <v>0</v>
      </c>
      <c r="BA1210" s="304">
        <f t="shared" si="397"/>
        <v>0</v>
      </c>
      <c r="BB1210" s="304">
        <f t="shared" si="398"/>
        <v>0</v>
      </c>
      <c r="BC1210" s="304">
        <f t="shared" si="399"/>
        <v>0</v>
      </c>
      <c r="BD1210" s="304">
        <f t="shared" si="400"/>
        <v>0</v>
      </c>
      <c r="BE1210" s="304">
        <f>IFERROR(IF(VLOOKUP($C1210,Listen!$A$2:$F$45,6,0)="Ja",BB1210-MAX(BC1210:BD1210),BB1210-BC1210),0)</f>
        <v>0</v>
      </c>
    </row>
    <row r="1211" spans="1:57" x14ac:dyDescent="0.25">
      <c r="A1211" s="320" t="str">
        <f>IF(AND(D1211&lt;&gt;0,C1211&lt;&gt;0,E1211&lt;&gt;0),IF(B1211&lt;&gt;0,CONCATENATE(B1211,"-AGr",VLOOKUP(C1211,Listen!$A$2:$D$45,4,FALSE),"-",D1211,"-",E1211,),CONCATENATE("AGr",VLOOKUP(C1211,Listen!$A$2:$D$45,4,FALSE),"-",D1211,"-",E1211)),"keine vollständige ID")</f>
        <v>keine vollständige ID</v>
      </c>
      <c r="B1211" s="301"/>
      <c r="C1211" s="287"/>
      <c r="D1211" s="34"/>
      <c r="E1211" s="306"/>
      <c r="F1211" s="116"/>
      <c r="G1211" s="17"/>
      <c r="H1211" s="17"/>
      <c r="I1211" s="17"/>
      <c r="J1211" s="17"/>
      <c r="K1211" s="17"/>
      <c r="L1211" s="17"/>
      <c r="M1211" s="17"/>
      <c r="N1211" s="17"/>
      <c r="O1211" s="116"/>
      <c r="P1211" s="117">
        <f>IF(D1211&gt;A_Stammdaten!$B$12,0,SUM(G1211,H1211,J1211,L1211:M1211)-SUM(I1211,K1211,N1211:O1211))</f>
        <v>0</v>
      </c>
      <c r="Q1211" s="17"/>
      <c r="R1211" s="17"/>
      <c r="S1211" s="17"/>
      <c r="T1211" s="17"/>
      <c r="U1211" s="62">
        <f t="shared" si="380"/>
        <v>0</v>
      </c>
      <c r="V1211" s="34"/>
      <c r="W1211" s="34"/>
      <c r="X1211" s="34"/>
      <c r="Y1211" s="34"/>
      <c r="Z1211" s="34"/>
      <c r="AA1211" s="63" t="str">
        <f t="shared" si="381"/>
        <v>-</v>
      </c>
      <c r="AB1211" s="63" t="str">
        <f t="shared" si="382"/>
        <v>-</v>
      </c>
      <c r="AC1211" s="63">
        <f>IF(ISBLANK($C1211),0,VLOOKUP($C1211,Listen!$A$2:$C$45,2,FALSE))</f>
        <v>0</v>
      </c>
      <c r="AD1211" s="63">
        <f>IF(ISBLANK($C1211),0,VLOOKUP($C1211,Listen!$A$2:$C$45,3,FALSE))</f>
        <v>0</v>
      </c>
      <c r="AE1211" s="49">
        <f t="shared" si="383"/>
        <v>0</v>
      </c>
      <c r="AF1211" s="49">
        <f t="shared" si="383"/>
        <v>0</v>
      </c>
      <c r="AG1211" s="49">
        <f>IFERROR(IF(OR($V1211&lt;&gt;"Ja",VLOOKUP($C1211,Listen!$A$2:$F$45,5,0)="Nein",D1211&lt;IF(C1211="LNG Anbindungsanlagen gemäß separater Festlegung",2022,2023)),$AC1211,$AA1211),0)</f>
        <v>0</v>
      </c>
      <c r="AH1211" s="49">
        <f>IFERROR(IF(OR($V1211&lt;&gt;"Ja",VLOOKUP($C1211,Listen!$A$2:$F$45,5,0)="Nein",D1211&lt;IF(C1211="LNG Anbindungsanlagen gemäß separater Festlegung",2022,2023)),$AC1211,$AA1211),0)</f>
        <v>0</v>
      </c>
      <c r="AI1211" s="49">
        <f>IFERROR(IF(OR($W1211&lt;&gt;"Ja",VLOOKUP($C1211,Listen!$A$2:$F$45,6,0)="Nein"),$AC1211,$AB1211),0)</f>
        <v>0</v>
      </c>
      <c r="AJ1211" s="49">
        <f>IFERROR(IF(OR($W1211&lt;&gt;"Ja",VLOOKUP($C1211,Listen!$A$2:$F$45,6,0)="Nein"),$AC1211,$AB1211),0)</f>
        <v>0</v>
      </c>
      <c r="AK1211" s="49">
        <f>IFERROR(IF(OR($W1211&lt;&gt;"Ja",VLOOKUP($C1211,Listen!$A$2:$F$45,6,0)="Nein"),$AC1211,$AB1211),0)</f>
        <v>0</v>
      </c>
      <c r="AL1211" s="51">
        <f t="shared" si="384"/>
        <v>0</v>
      </c>
      <c r="AM1211" s="296">
        <f>IFERROR(IF(VLOOKUP($C1211,Listen!$A$2:$F$45,6,0)="Ja",MAX(BC1211:BD1211),D_SAV!$BC1211),0)</f>
        <v>0</v>
      </c>
      <c r="AN1211" s="51">
        <f t="shared" si="385"/>
        <v>0</v>
      </c>
      <c r="AP1211" s="304">
        <f t="shared" si="386"/>
        <v>0</v>
      </c>
      <c r="AQ1211" s="304">
        <f t="shared" si="387"/>
        <v>0</v>
      </c>
      <c r="AR1211" s="304">
        <f t="shared" si="388"/>
        <v>0</v>
      </c>
      <c r="AS1211" s="304">
        <f t="shared" si="389"/>
        <v>0</v>
      </c>
      <c r="AT1211" s="304">
        <f t="shared" si="390"/>
        <v>0</v>
      </c>
      <c r="AU1211" s="304">
        <f t="shared" si="391"/>
        <v>0</v>
      </c>
      <c r="AV1211" s="304">
        <f t="shared" si="392"/>
        <v>0</v>
      </c>
      <c r="AW1211" s="304">
        <f t="shared" si="393"/>
        <v>0</v>
      </c>
      <c r="AX1211" s="304">
        <f t="shared" si="394"/>
        <v>0</v>
      </c>
      <c r="AY1211" s="304">
        <f t="shared" si="395"/>
        <v>0</v>
      </c>
      <c r="AZ1211" s="304">
        <f t="shared" si="396"/>
        <v>0</v>
      </c>
      <c r="BA1211" s="304">
        <f t="shared" si="397"/>
        <v>0</v>
      </c>
      <c r="BB1211" s="304">
        <f t="shared" si="398"/>
        <v>0</v>
      </c>
      <c r="BC1211" s="304">
        <f t="shared" si="399"/>
        <v>0</v>
      </c>
      <c r="BD1211" s="304">
        <f t="shared" si="400"/>
        <v>0</v>
      </c>
      <c r="BE1211" s="304">
        <f>IFERROR(IF(VLOOKUP($C1211,Listen!$A$2:$F$45,6,0)="Ja",BB1211-MAX(BC1211:BD1211),BB1211-BC1211),0)</f>
        <v>0</v>
      </c>
    </row>
    <row r="1212" spans="1:57" x14ac:dyDescent="0.25">
      <c r="A1212" s="320" t="str">
        <f>IF(AND(D1212&lt;&gt;0,C1212&lt;&gt;0,E1212&lt;&gt;0),IF(B1212&lt;&gt;0,CONCATENATE(B1212,"-AGr",VLOOKUP(C1212,Listen!$A$2:$D$45,4,FALSE),"-",D1212,"-",E1212,),CONCATENATE("AGr",VLOOKUP(C1212,Listen!$A$2:$D$45,4,FALSE),"-",D1212,"-",E1212)),"keine vollständige ID")</f>
        <v>keine vollständige ID</v>
      </c>
      <c r="B1212" s="301"/>
      <c r="C1212" s="287"/>
      <c r="D1212" s="34"/>
      <c r="E1212" s="306"/>
      <c r="F1212" s="116"/>
      <c r="G1212" s="17"/>
      <c r="H1212" s="17"/>
      <c r="I1212" s="17"/>
      <c r="J1212" s="17"/>
      <c r="K1212" s="17"/>
      <c r="L1212" s="17"/>
      <c r="M1212" s="17"/>
      <c r="N1212" s="17"/>
      <c r="O1212" s="116"/>
      <c r="P1212" s="117">
        <f>IF(D1212&gt;A_Stammdaten!$B$12,0,SUM(G1212,H1212,J1212,L1212:M1212)-SUM(I1212,K1212,N1212:O1212))</f>
        <v>0</v>
      </c>
      <c r="Q1212" s="17"/>
      <c r="R1212" s="17"/>
      <c r="S1212" s="17"/>
      <c r="T1212" s="17"/>
      <c r="U1212" s="62">
        <f t="shared" si="380"/>
        <v>0</v>
      </c>
      <c r="V1212" s="34"/>
      <c r="W1212" s="34"/>
      <c r="X1212" s="34"/>
      <c r="Y1212" s="34"/>
      <c r="Z1212" s="34"/>
      <c r="AA1212" s="63" t="str">
        <f t="shared" si="381"/>
        <v>-</v>
      </c>
      <c r="AB1212" s="63" t="str">
        <f t="shared" si="382"/>
        <v>-</v>
      </c>
      <c r="AC1212" s="63">
        <f>IF(ISBLANK($C1212),0,VLOOKUP($C1212,Listen!$A$2:$C$45,2,FALSE))</f>
        <v>0</v>
      </c>
      <c r="AD1212" s="63">
        <f>IF(ISBLANK($C1212),0,VLOOKUP($C1212,Listen!$A$2:$C$45,3,FALSE))</f>
        <v>0</v>
      </c>
      <c r="AE1212" s="49">
        <f t="shared" si="383"/>
        <v>0</v>
      </c>
      <c r="AF1212" s="49">
        <f t="shared" si="383"/>
        <v>0</v>
      </c>
      <c r="AG1212" s="49">
        <f>IFERROR(IF(OR($V1212&lt;&gt;"Ja",VLOOKUP($C1212,Listen!$A$2:$F$45,5,0)="Nein",D1212&lt;IF(C1212="LNG Anbindungsanlagen gemäß separater Festlegung",2022,2023)),$AC1212,$AA1212),0)</f>
        <v>0</v>
      </c>
      <c r="AH1212" s="49">
        <f>IFERROR(IF(OR($V1212&lt;&gt;"Ja",VLOOKUP($C1212,Listen!$A$2:$F$45,5,0)="Nein",D1212&lt;IF(C1212="LNG Anbindungsanlagen gemäß separater Festlegung",2022,2023)),$AC1212,$AA1212),0)</f>
        <v>0</v>
      </c>
      <c r="AI1212" s="49">
        <f>IFERROR(IF(OR($W1212&lt;&gt;"Ja",VLOOKUP($C1212,Listen!$A$2:$F$45,6,0)="Nein"),$AC1212,$AB1212),0)</f>
        <v>0</v>
      </c>
      <c r="AJ1212" s="49">
        <f>IFERROR(IF(OR($W1212&lt;&gt;"Ja",VLOOKUP($C1212,Listen!$A$2:$F$45,6,0)="Nein"),$AC1212,$AB1212),0)</f>
        <v>0</v>
      </c>
      <c r="AK1212" s="49">
        <f>IFERROR(IF(OR($W1212&lt;&gt;"Ja",VLOOKUP($C1212,Listen!$A$2:$F$45,6,0)="Nein"),$AC1212,$AB1212),0)</f>
        <v>0</v>
      </c>
      <c r="AL1212" s="51">
        <f t="shared" si="384"/>
        <v>0</v>
      </c>
      <c r="AM1212" s="296">
        <f>IFERROR(IF(VLOOKUP($C1212,Listen!$A$2:$F$45,6,0)="Ja",MAX(BC1212:BD1212),D_SAV!$BC1212),0)</f>
        <v>0</v>
      </c>
      <c r="AN1212" s="51">
        <f t="shared" si="385"/>
        <v>0</v>
      </c>
      <c r="AP1212" s="304">
        <f t="shared" si="386"/>
        <v>0</v>
      </c>
      <c r="AQ1212" s="304">
        <f t="shared" si="387"/>
        <v>0</v>
      </c>
      <c r="AR1212" s="304">
        <f t="shared" si="388"/>
        <v>0</v>
      </c>
      <c r="AS1212" s="304">
        <f t="shared" si="389"/>
        <v>0</v>
      </c>
      <c r="AT1212" s="304">
        <f t="shared" si="390"/>
        <v>0</v>
      </c>
      <c r="AU1212" s="304">
        <f t="shared" si="391"/>
        <v>0</v>
      </c>
      <c r="AV1212" s="304">
        <f t="shared" si="392"/>
        <v>0</v>
      </c>
      <c r="AW1212" s="304">
        <f t="shared" si="393"/>
        <v>0</v>
      </c>
      <c r="AX1212" s="304">
        <f t="shared" si="394"/>
        <v>0</v>
      </c>
      <c r="AY1212" s="304">
        <f t="shared" si="395"/>
        <v>0</v>
      </c>
      <c r="AZ1212" s="304">
        <f t="shared" si="396"/>
        <v>0</v>
      </c>
      <c r="BA1212" s="304">
        <f t="shared" si="397"/>
        <v>0</v>
      </c>
      <c r="BB1212" s="304">
        <f t="shared" si="398"/>
        <v>0</v>
      </c>
      <c r="BC1212" s="304">
        <f t="shared" si="399"/>
        <v>0</v>
      </c>
      <c r="BD1212" s="304">
        <f t="shared" si="400"/>
        <v>0</v>
      </c>
      <c r="BE1212" s="304">
        <f>IFERROR(IF(VLOOKUP($C1212,Listen!$A$2:$F$45,6,0)="Ja",BB1212-MAX(BC1212:BD1212),BB1212-BC1212),0)</f>
        <v>0</v>
      </c>
    </row>
    <row r="1213" spans="1:57" x14ac:dyDescent="0.25">
      <c r="A1213" s="320" t="str">
        <f>IF(AND(D1213&lt;&gt;0,C1213&lt;&gt;0,E1213&lt;&gt;0),IF(B1213&lt;&gt;0,CONCATENATE(B1213,"-AGr",VLOOKUP(C1213,Listen!$A$2:$D$45,4,FALSE),"-",D1213,"-",E1213,),CONCATENATE("AGr",VLOOKUP(C1213,Listen!$A$2:$D$45,4,FALSE),"-",D1213,"-",E1213)),"keine vollständige ID")</f>
        <v>keine vollständige ID</v>
      </c>
      <c r="B1213" s="301"/>
      <c r="C1213" s="287"/>
      <c r="D1213" s="34"/>
      <c r="E1213" s="306"/>
      <c r="F1213" s="116"/>
      <c r="G1213" s="17"/>
      <c r="H1213" s="17"/>
      <c r="I1213" s="17"/>
      <c r="J1213" s="17"/>
      <c r="K1213" s="17"/>
      <c r="L1213" s="17"/>
      <c r="M1213" s="17"/>
      <c r="N1213" s="17"/>
      <c r="O1213" s="116"/>
      <c r="P1213" s="117">
        <f>IF(D1213&gt;A_Stammdaten!$B$12,0,SUM(G1213,H1213,J1213,L1213:M1213)-SUM(I1213,K1213,N1213:O1213))</f>
        <v>0</v>
      </c>
      <c r="Q1213" s="17"/>
      <c r="R1213" s="17"/>
      <c r="S1213" s="17"/>
      <c r="T1213" s="17"/>
      <c r="U1213" s="62">
        <f t="shared" si="380"/>
        <v>0</v>
      </c>
      <c r="V1213" s="34"/>
      <c r="W1213" s="34"/>
      <c r="X1213" s="34"/>
      <c r="Y1213" s="34"/>
      <c r="Z1213" s="34"/>
      <c r="AA1213" s="63" t="str">
        <f t="shared" si="381"/>
        <v>-</v>
      </c>
      <c r="AB1213" s="63" t="str">
        <f t="shared" si="382"/>
        <v>-</v>
      </c>
      <c r="AC1213" s="63">
        <f>IF(ISBLANK($C1213),0,VLOOKUP($C1213,Listen!$A$2:$C$45,2,FALSE))</f>
        <v>0</v>
      </c>
      <c r="AD1213" s="63">
        <f>IF(ISBLANK($C1213),0,VLOOKUP($C1213,Listen!$A$2:$C$45,3,FALSE))</f>
        <v>0</v>
      </c>
      <c r="AE1213" s="49">
        <f t="shared" si="383"/>
        <v>0</v>
      </c>
      <c r="AF1213" s="49">
        <f t="shared" si="383"/>
        <v>0</v>
      </c>
      <c r="AG1213" s="49">
        <f>IFERROR(IF(OR($V1213&lt;&gt;"Ja",VLOOKUP($C1213,Listen!$A$2:$F$45,5,0)="Nein",D1213&lt;IF(C1213="LNG Anbindungsanlagen gemäß separater Festlegung",2022,2023)),$AC1213,$AA1213),0)</f>
        <v>0</v>
      </c>
      <c r="AH1213" s="49">
        <f>IFERROR(IF(OR($V1213&lt;&gt;"Ja",VLOOKUP($C1213,Listen!$A$2:$F$45,5,0)="Nein",D1213&lt;IF(C1213="LNG Anbindungsanlagen gemäß separater Festlegung",2022,2023)),$AC1213,$AA1213),0)</f>
        <v>0</v>
      </c>
      <c r="AI1213" s="49">
        <f>IFERROR(IF(OR($W1213&lt;&gt;"Ja",VLOOKUP($C1213,Listen!$A$2:$F$45,6,0)="Nein"),$AC1213,$AB1213),0)</f>
        <v>0</v>
      </c>
      <c r="AJ1213" s="49">
        <f>IFERROR(IF(OR($W1213&lt;&gt;"Ja",VLOOKUP($C1213,Listen!$A$2:$F$45,6,0)="Nein"),$AC1213,$AB1213),0)</f>
        <v>0</v>
      </c>
      <c r="AK1213" s="49">
        <f>IFERROR(IF(OR($W1213&lt;&gt;"Ja",VLOOKUP($C1213,Listen!$A$2:$F$45,6,0)="Nein"),$AC1213,$AB1213),0)</f>
        <v>0</v>
      </c>
      <c r="AL1213" s="51">
        <f t="shared" si="384"/>
        <v>0</v>
      </c>
      <c r="AM1213" s="296">
        <f>IFERROR(IF(VLOOKUP($C1213,Listen!$A$2:$F$45,6,0)="Ja",MAX(BC1213:BD1213),D_SAV!$BC1213),0)</f>
        <v>0</v>
      </c>
      <c r="AN1213" s="51">
        <f t="shared" si="385"/>
        <v>0</v>
      </c>
      <c r="AP1213" s="304">
        <f t="shared" si="386"/>
        <v>0</v>
      </c>
      <c r="AQ1213" s="304">
        <f t="shared" si="387"/>
        <v>0</v>
      </c>
      <c r="AR1213" s="304">
        <f t="shared" si="388"/>
        <v>0</v>
      </c>
      <c r="AS1213" s="304">
        <f t="shared" si="389"/>
        <v>0</v>
      </c>
      <c r="AT1213" s="304">
        <f t="shared" si="390"/>
        <v>0</v>
      </c>
      <c r="AU1213" s="304">
        <f t="shared" si="391"/>
        <v>0</v>
      </c>
      <c r="AV1213" s="304">
        <f t="shared" si="392"/>
        <v>0</v>
      </c>
      <c r="AW1213" s="304">
        <f t="shared" si="393"/>
        <v>0</v>
      </c>
      <c r="AX1213" s="304">
        <f t="shared" si="394"/>
        <v>0</v>
      </c>
      <c r="AY1213" s="304">
        <f t="shared" si="395"/>
        <v>0</v>
      </c>
      <c r="AZ1213" s="304">
        <f t="shared" si="396"/>
        <v>0</v>
      </c>
      <c r="BA1213" s="304">
        <f t="shared" si="397"/>
        <v>0</v>
      </c>
      <c r="BB1213" s="304">
        <f t="shared" si="398"/>
        <v>0</v>
      </c>
      <c r="BC1213" s="304">
        <f t="shared" si="399"/>
        <v>0</v>
      </c>
      <c r="BD1213" s="304">
        <f t="shared" si="400"/>
        <v>0</v>
      </c>
      <c r="BE1213" s="304">
        <f>IFERROR(IF(VLOOKUP($C1213,Listen!$A$2:$F$45,6,0)="Ja",BB1213-MAX(BC1213:BD1213),BB1213-BC1213),0)</f>
        <v>0</v>
      </c>
    </row>
    <row r="1214" spans="1:57" x14ac:dyDescent="0.25">
      <c r="A1214" s="320" t="str">
        <f>IF(AND(D1214&lt;&gt;0,C1214&lt;&gt;0,E1214&lt;&gt;0),IF(B1214&lt;&gt;0,CONCATENATE(B1214,"-AGr",VLOOKUP(C1214,Listen!$A$2:$D$45,4,FALSE),"-",D1214,"-",E1214,),CONCATENATE("AGr",VLOOKUP(C1214,Listen!$A$2:$D$45,4,FALSE),"-",D1214,"-",E1214)),"keine vollständige ID")</f>
        <v>keine vollständige ID</v>
      </c>
      <c r="B1214" s="301"/>
      <c r="C1214" s="287"/>
      <c r="D1214" s="34"/>
      <c r="E1214" s="306"/>
      <c r="F1214" s="116"/>
      <c r="G1214" s="17"/>
      <c r="H1214" s="17"/>
      <c r="I1214" s="17"/>
      <c r="J1214" s="17"/>
      <c r="K1214" s="17"/>
      <c r="L1214" s="17"/>
      <c r="M1214" s="17"/>
      <c r="N1214" s="17"/>
      <c r="O1214" s="116"/>
      <c r="P1214" s="117">
        <f>IF(D1214&gt;A_Stammdaten!$B$12,0,SUM(G1214,H1214,J1214,L1214:M1214)-SUM(I1214,K1214,N1214:O1214))</f>
        <v>0</v>
      </c>
      <c r="Q1214" s="17"/>
      <c r="R1214" s="17"/>
      <c r="S1214" s="17"/>
      <c r="T1214" s="17"/>
      <c r="U1214" s="62">
        <f t="shared" si="380"/>
        <v>0</v>
      </c>
      <c r="V1214" s="34"/>
      <c r="W1214" s="34"/>
      <c r="X1214" s="34"/>
      <c r="Y1214" s="34"/>
      <c r="Z1214" s="34"/>
      <c r="AA1214" s="63" t="str">
        <f t="shared" si="381"/>
        <v>-</v>
      </c>
      <c r="AB1214" s="63" t="str">
        <f t="shared" si="382"/>
        <v>-</v>
      </c>
      <c r="AC1214" s="63">
        <f>IF(ISBLANK($C1214),0,VLOOKUP($C1214,Listen!$A$2:$C$45,2,FALSE))</f>
        <v>0</v>
      </c>
      <c r="AD1214" s="63">
        <f>IF(ISBLANK($C1214),0,VLOOKUP($C1214,Listen!$A$2:$C$45,3,FALSE))</f>
        <v>0</v>
      </c>
      <c r="AE1214" s="49">
        <f t="shared" si="383"/>
        <v>0</v>
      </c>
      <c r="AF1214" s="49">
        <f t="shared" si="383"/>
        <v>0</v>
      </c>
      <c r="AG1214" s="49">
        <f>IFERROR(IF(OR($V1214&lt;&gt;"Ja",VLOOKUP($C1214,Listen!$A$2:$F$45,5,0)="Nein",D1214&lt;IF(C1214="LNG Anbindungsanlagen gemäß separater Festlegung",2022,2023)),$AC1214,$AA1214),0)</f>
        <v>0</v>
      </c>
      <c r="AH1214" s="49">
        <f>IFERROR(IF(OR($V1214&lt;&gt;"Ja",VLOOKUP($C1214,Listen!$A$2:$F$45,5,0)="Nein",D1214&lt;IF(C1214="LNG Anbindungsanlagen gemäß separater Festlegung",2022,2023)),$AC1214,$AA1214),0)</f>
        <v>0</v>
      </c>
      <c r="AI1214" s="49">
        <f>IFERROR(IF(OR($W1214&lt;&gt;"Ja",VLOOKUP($C1214,Listen!$A$2:$F$45,6,0)="Nein"),$AC1214,$AB1214),0)</f>
        <v>0</v>
      </c>
      <c r="AJ1214" s="49">
        <f>IFERROR(IF(OR($W1214&lt;&gt;"Ja",VLOOKUP($C1214,Listen!$A$2:$F$45,6,0)="Nein"),$AC1214,$AB1214),0)</f>
        <v>0</v>
      </c>
      <c r="AK1214" s="49">
        <f>IFERROR(IF(OR($W1214&lt;&gt;"Ja",VLOOKUP($C1214,Listen!$A$2:$F$45,6,0)="Nein"),$AC1214,$AB1214),0)</f>
        <v>0</v>
      </c>
      <c r="AL1214" s="51">
        <f t="shared" si="384"/>
        <v>0</v>
      </c>
      <c r="AM1214" s="296">
        <f>IFERROR(IF(VLOOKUP($C1214,Listen!$A$2:$F$45,6,0)="Ja",MAX(BC1214:BD1214),D_SAV!$BC1214),0)</f>
        <v>0</v>
      </c>
      <c r="AN1214" s="51">
        <f t="shared" si="385"/>
        <v>0</v>
      </c>
      <c r="AP1214" s="304">
        <f t="shared" si="386"/>
        <v>0</v>
      </c>
      <c r="AQ1214" s="304">
        <f t="shared" si="387"/>
        <v>0</v>
      </c>
      <c r="AR1214" s="304">
        <f t="shared" si="388"/>
        <v>0</v>
      </c>
      <c r="AS1214" s="304">
        <f t="shared" si="389"/>
        <v>0</v>
      </c>
      <c r="AT1214" s="304">
        <f t="shared" si="390"/>
        <v>0</v>
      </c>
      <c r="AU1214" s="304">
        <f t="shared" si="391"/>
        <v>0</v>
      </c>
      <c r="AV1214" s="304">
        <f t="shared" si="392"/>
        <v>0</v>
      </c>
      <c r="AW1214" s="304">
        <f t="shared" si="393"/>
        <v>0</v>
      </c>
      <c r="AX1214" s="304">
        <f t="shared" si="394"/>
        <v>0</v>
      </c>
      <c r="AY1214" s="304">
        <f t="shared" si="395"/>
        <v>0</v>
      </c>
      <c r="AZ1214" s="304">
        <f t="shared" si="396"/>
        <v>0</v>
      </c>
      <c r="BA1214" s="304">
        <f t="shared" si="397"/>
        <v>0</v>
      </c>
      <c r="BB1214" s="304">
        <f t="shared" si="398"/>
        <v>0</v>
      </c>
      <c r="BC1214" s="304">
        <f t="shared" si="399"/>
        <v>0</v>
      </c>
      <c r="BD1214" s="304">
        <f t="shared" si="400"/>
        <v>0</v>
      </c>
      <c r="BE1214" s="304">
        <f>IFERROR(IF(VLOOKUP($C1214,Listen!$A$2:$F$45,6,0)="Ja",BB1214-MAX(BC1214:BD1214),BB1214-BC1214),0)</f>
        <v>0</v>
      </c>
    </row>
    <row r="1215" spans="1:57" x14ac:dyDescent="0.25">
      <c r="A1215" s="320" t="str">
        <f>IF(AND(D1215&lt;&gt;0,C1215&lt;&gt;0,E1215&lt;&gt;0),IF(B1215&lt;&gt;0,CONCATENATE(B1215,"-AGr",VLOOKUP(C1215,Listen!$A$2:$D$45,4,FALSE),"-",D1215,"-",E1215,),CONCATENATE("AGr",VLOOKUP(C1215,Listen!$A$2:$D$45,4,FALSE),"-",D1215,"-",E1215)),"keine vollständige ID")</f>
        <v>keine vollständige ID</v>
      </c>
      <c r="B1215" s="301"/>
      <c r="C1215" s="287"/>
      <c r="D1215" s="34"/>
      <c r="E1215" s="306"/>
      <c r="F1215" s="116"/>
      <c r="G1215" s="17"/>
      <c r="H1215" s="17"/>
      <c r="I1215" s="17"/>
      <c r="J1215" s="17"/>
      <c r="K1215" s="17"/>
      <c r="L1215" s="17"/>
      <c r="M1215" s="17"/>
      <c r="N1215" s="17"/>
      <c r="O1215" s="116"/>
      <c r="P1215" s="117">
        <f>IF(D1215&gt;A_Stammdaten!$B$12,0,SUM(G1215,H1215,J1215,L1215:M1215)-SUM(I1215,K1215,N1215:O1215))</f>
        <v>0</v>
      </c>
      <c r="Q1215" s="17"/>
      <c r="R1215" s="17"/>
      <c r="S1215" s="17"/>
      <c r="T1215" s="17"/>
      <c r="U1215" s="62">
        <f t="shared" si="380"/>
        <v>0</v>
      </c>
      <c r="V1215" s="34"/>
      <c r="W1215" s="34"/>
      <c r="X1215" s="34"/>
      <c r="Y1215" s="34"/>
      <c r="Z1215" s="34"/>
      <c r="AA1215" s="63" t="str">
        <f t="shared" si="381"/>
        <v>-</v>
      </c>
      <c r="AB1215" s="63" t="str">
        <f t="shared" si="382"/>
        <v>-</v>
      </c>
      <c r="AC1215" s="63">
        <f>IF(ISBLANK($C1215),0,VLOOKUP($C1215,Listen!$A$2:$C$45,2,FALSE))</f>
        <v>0</v>
      </c>
      <c r="AD1215" s="63">
        <f>IF(ISBLANK($C1215),0,VLOOKUP($C1215,Listen!$A$2:$C$45,3,FALSE))</f>
        <v>0</v>
      </c>
      <c r="AE1215" s="49">
        <f t="shared" si="383"/>
        <v>0</v>
      </c>
      <c r="AF1215" s="49">
        <f t="shared" si="383"/>
        <v>0</v>
      </c>
      <c r="AG1215" s="49">
        <f>IFERROR(IF(OR($V1215&lt;&gt;"Ja",VLOOKUP($C1215,Listen!$A$2:$F$45,5,0)="Nein",D1215&lt;IF(C1215="LNG Anbindungsanlagen gemäß separater Festlegung",2022,2023)),$AC1215,$AA1215),0)</f>
        <v>0</v>
      </c>
      <c r="AH1215" s="49">
        <f>IFERROR(IF(OR($V1215&lt;&gt;"Ja",VLOOKUP($C1215,Listen!$A$2:$F$45,5,0)="Nein",D1215&lt;IF(C1215="LNG Anbindungsanlagen gemäß separater Festlegung",2022,2023)),$AC1215,$AA1215),0)</f>
        <v>0</v>
      </c>
      <c r="AI1215" s="49">
        <f>IFERROR(IF(OR($W1215&lt;&gt;"Ja",VLOOKUP($C1215,Listen!$A$2:$F$45,6,0)="Nein"),$AC1215,$AB1215),0)</f>
        <v>0</v>
      </c>
      <c r="AJ1215" s="49">
        <f>IFERROR(IF(OR($W1215&lt;&gt;"Ja",VLOOKUP($C1215,Listen!$A$2:$F$45,6,0)="Nein"),$AC1215,$AB1215),0)</f>
        <v>0</v>
      </c>
      <c r="AK1215" s="49">
        <f>IFERROR(IF(OR($W1215&lt;&gt;"Ja",VLOOKUP($C1215,Listen!$A$2:$F$45,6,0)="Nein"),$AC1215,$AB1215),0)</f>
        <v>0</v>
      </c>
      <c r="AL1215" s="51">
        <f t="shared" si="384"/>
        <v>0</v>
      </c>
      <c r="AM1215" s="296">
        <f>IFERROR(IF(VLOOKUP($C1215,Listen!$A$2:$F$45,6,0)="Ja",MAX(BC1215:BD1215),D_SAV!$BC1215),0)</f>
        <v>0</v>
      </c>
      <c r="AN1215" s="51">
        <f t="shared" si="385"/>
        <v>0</v>
      </c>
      <c r="AP1215" s="304">
        <f t="shared" si="386"/>
        <v>0</v>
      </c>
      <c r="AQ1215" s="304">
        <f t="shared" si="387"/>
        <v>0</v>
      </c>
      <c r="AR1215" s="304">
        <f t="shared" si="388"/>
        <v>0</v>
      </c>
      <c r="AS1215" s="304">
        <f t="shared" si="389"/>
        <v>0</v>
      </c>
      <c r="AT1215" s="304">
        <f t="shared" si="390"/>
        <v>0</v>
      </c>
      <c r="AU1215" s="304">
        <f t="shared" si="391"/>
        <v>0</v>
      </c>
      <c r="AV1215" s="304">
        <f t="shared" si="392"/>
        <v>0</v>
      </c>
      <c r="AW1215" s="304">
        <f t="shared" si="393"/>
        <v>0</v>
      </c>
      <c r="AX1215" s="304">
        <f t="shared" si="394"/>
        <v>0</v>
      </c>
      <c r="AY1215" s="304">
        <f t="shared" si="395"/>
        <v>0</v>
      </c>
      <c r="AZ1215" s="304">
        <f t="shared" si="396"/>
        <v>0</v>
      </c>
      <c r="BA1215" s="304">
        <f t="shared" si="397"/>
        <v>0</v>
      </c>
      <c r="BB1215" s="304">
        <f t="shared" si="398"/>
        <v>0</v>
      </c>
      <c r="BC1215" s="304">
        <f t="shared" si="399"/>
        <v>0</v>
      </c>
      <c r="BD1215" s="304">
        <f t="shared" si="400"/>
        <v>0</v>
      </c>
      <c r="BE1215" s="304">
        <f>IFERROR(IF(VLOOKUP($C1215,Listen!$A$2:$F$45,6,0)="Ja",BB1215-MAX(BC1215:BD1215),BB1215-BC1215),0)</f>
        <v>0</v>
      </c>
    </row>
    <row r="1216" spans="1:57" x14ac:dyDescent="0.25">
      <c r="A1216" s="320" t="str">
        <f>IF(AND(D1216&lt;&gt;0,C1216&lt;&gt;0,E1216&lt;&gt;0),IF(B1216&lt;&gt;0,CONCATENATE(B1216,"-AGr",VLOOKUP(C1216,Listen!$A$2:$D$45,4,FALSE),"-",D1216,"-",E1216,),CONCATENATE("AGr",VLOOKUP(C1216,Listen!$A$2:$D$45,4,FALSE),"-",D1216,"-",E1216)),"keine vollständige ID")</f>
        <v>keine vollständige ID</v>
      </c>
      <c r="B1216" s="301"/>
      <c r="C1216" s="287"/>
      <c r="D1216" s="34"/>
      <c r="E1216" s="306"/>
      <c r="F1216" s="116"/>
      <c r="G1216" s="17"/>
      <c r="H1216" s="17"/>
      <c r="I1216" s="17"/>
      <c r="J1216" s="17"/>
      <c r="K1216" s="17"/>
      <c r="L1216" s="17"/>
      <c r="M1216" s="17"/>
      <c r="N1216" s="17"/>
      <c r="O1216" s="116"/>
      <c r="P1216" s="117">
        <f>IF(D1216&gt;A_Stammdaten!$B$12,0,SUM(G1216,H1216,J1216,L1216:M1216)-SUM(I1216,K1216,N1216:O1216))</f>
        <v>0</v>
      </c>
      <c r="Q1216" s="17"/>
      <c r="R1216" s="17"/>
      <c r="S1216" s="17"/>
      <c r="T1216" s="17"/>
      <c r="U1216" s="62">
        <f t="shared" si="380"/>
        <v>0</v>
      </c>
      <c r="V1216" s="34"/>
      <c r="W1216" s="34"/>
      <c r="X1216" s="34"/>
      <c r="Y1216" s="34"/>
      <c r="Z1216" s="34"/>
      <c r="AA1216" s="63" t="str">
        <f t="shared" si="381"/>
        <v>-</v>
      </c>
      <c r="AB1216" s="63" t="str">
        <f t="shared" si="382"/>
        <v>-</v>
      </c>
      <c r="AC1216" s="63">
        <f>IF(ISBLANK($C1216),0,VLOOKUP($C1216,Listen!$A$2:$C$45,2,FALSE))</f>
        <v>0</v>
      </c>
      <c r="AD1216" s="63">
        <f>IF(ISBLANK($C1216),0,VLOOKUP($C1216,Listen!$A$2:$C$45,3,FALSE))</f>
        <v>0</v>
      </c>
      <c r="AE1216" s="49">
        <f t="shared" si="383"/>
        <v>0</v>
      </c>
      <c r="AF1216" s="49">
        <f t="shared" si="383"/>
        <v>0</v>
      </c>
      <c r="AG1216" s="49">
        <f>IFERROR(IF(OR($V1216&lt;&gt;"Ja",VLOOKUP($C1216,Listen!$A$2:$F$45,5,0)="Nein",D1216&lt;IF(C1216="LNG Anbindungsanlagen gemäß separater Festlegung",2022,2023)),$AC1216,$AA1216),0)</f>
        <v>0</v>
      </c>
      <c r="AH1216" s="49">
        <f>IFERROR(IF(OR($V1216&lt;&gt;"Ja",VLOOKUP($C1216,Listen!$A$2:$F$45,5,0)="Nein",D1216&lt;IF(C1216="LNG Anbindungsanlagen gemäß separater Festlegung",2022,2023)),$AC1216,$AA1216),0)</f>
        <v>0</v>
      </c>
      <c r="AI1216" s="49">
        <f>IFERROR(IF(OR($W1216&lt;&gt;"Ja",VLOOKUP($C1216,Listen!$A$2:$F$45,6,0)="Nein"),$AC1216,$AB1216),0)</f>
        <v>0</v>
      </c>
      <c r="AJ1216" s="49">
        <f>IFERROR(IF(OR($W1216&lt;&gt;"Ja",VLOOKUP($C1216,Listen!$A$2:$F$45,6,0)="Nein"),$AC1216,$AB1216),0)</f>
        <v>0</v>
      </c>
      <c r="AK1216" s="49">
        <f>IFERROR(IF(OR($W1216&lt;&gt;"Ja",VLOOKUP($C1216,Listen!$A$2:$F$45,6,0)="Nein"),$AC1216,$AB1216),0)</f>
        <v>0</v>
      </c>
      <c r="AL1216" s="51">
        <f t="shared" si="384"/>
        <v>0</v>
      </c>
      <c r="AM1216" s="296">
        <f>IFERROR(IF(VLOOKUP($C1216,Listen!$A$2:$F$45,6,0)="Ja",MAX(BC1216:BD1216),D_SAV!$BC1216),0)</f>
        <v>0</v>
      </c>
      <c r="AN1216" s="51">
        <f t="shared" si="385"/>
        <v>0</v>
      </c>
      <c r="AP1216" s="304">
        <f t="shared" si="386"/>
        <v>0</v>
      </c>
      <c r="AQ1216" s="304">
        <f t="shared" si="387"/>
        <v>0</v>
      </c>
      <c r="AR1216" s="304">
        <f t="shared" si="388"/>
        <v>0</v>
      </c>
      <c r="AS1216" s="304">
        <f t="shared" si="389"/>
        <v>0</v>
      </c>
      <c r="AT1216" s="304">
        <f t="shared" si="390"/>
        <v>0</v>
      </c>
      <c r="AU1216" s="304">
        <f t="shared" si="391"/>
        <v>0</v>
      </c>
      <c r="AV1216" s="304">
        <f t="shared" si="392"/>
        <v>0</v>
      </c>
      <c r="AW1216" s="304">
        <f t="shared" si="393"/>
        <v>0</v>
      </c>
      <c r="AX1216" s="304">
        <f t="shared" si="394"/>
        <v>0</v>
      </c>
      <c r="AY1216" s="304">
        <f t="shared" si="395"/>
        <v>0</v>
      </c>
      <c r="AZ1216" s="304">
        <f t="shared" si="396"/>
        <v>0</v>
      </c>
      <c r="BA1216" s="304">
        <f t="shared" si="397"/>
        <v>0</v>
      </c>
      <c r="BB1216" s="304">
        <f t="shared" si="398"/>
        <v>0</v>
      </c>
      <c r="BC1216" s="304">
        <f t="shared" si="399"/>
        <v>0</v>
      </c>
      <c r="BD1216" s="304">
        <f t="shared" si="400"/>
        <v>0</v>
      </c>
      <c r="BE1216" s="304">
        <f>IFERROR(IF(VLOOKUP($C1216,Listen!$A$2:$F$45,6,0)="Ja",BB1216-MAX(BC1216:BD1216),BB1216-BC1216),0)</f>
        <v>0</v>
      </c>
    </row>
    <row r="1217" spans="1:57" x14ac:dyDescent="0.25">
      <c r="A1217" s="320" t="str">
        <f>IF(AND(D1217&lt;&gt;0,C1217&lt;&gt;0,E1217&lt;&gt;0),IF(B1217&lt;&gt;0,CONCATENATE(B1217,"-AGr",VLOOKUP(C1217,Listen!$A$2:$D$45,4,FALSE),"-",D1217,"-",E1217,),CONCATENATE("AGr",VLOOKUP(C1217,Listen!$A$2:$D$45,4,FALSE),"-",D1217,"-",E1217)),"keine vollständige ID")</f>
        <v>keine vollständige ID</v>
      </c>
      <c r="B1217" s="301"/>
      <c r="C1217" s="287"/>
      <c r="D1217" s="34"/>
      <c r="E1217" s="306"/>
      <c r="F1217" s="116"/>
      <c r="G1217" s="17"/>
      <c r="H1217" s="17"/>
      <c r="I1217" s="17"/>
      <c r="J1217" s="17"/>
      <c r="K1217" s="17"/>
      <c r="L1217" s="17"/>
      <c r="M1217" s="17"/>
      <c r="N1217" s="17"/>
      <c r="O1217" s="116"/>
      <c r="P1217" s="117">
        <f>IF(D1217&gt;A_Stammdaten!$B$12,0,SUM(G1217,H1217,J1217,L1217:M1217)-SUM(I1217,K1217,N1217:O1217))</f>
        <v>0</v>
      </c>
      <c r="Q1217" s="17"/>
      <c r="R1217" s="17"/>
      <c r="S1217" s="17"/>
      <c r="T1217" s="17"/>
      <c r="U1217" s="62">
        <f t="shared" si="380"/>
        <v>0</v>
      </c>
      <c r="V1217" s="34"/>
      <c r="W1217" s="34"/>
      <c r="X1217" s="34"/>
      <c r="Y1217" s="34"/>
      <c r="Z1217" s="34"/>
      <c r="AA1217" s="63" t="str">
        <f t="shared" si="381"/>
        <v>-</v>
      </c>
      <c r="AB1217" s="63" t="str">
        <f t="shared" si="382"/>
        <v>-</v>
      </c>
      <c r="AC1217" s="63">
        <f>IF(ISBLANK($C1217),0,VLOOKUP($C1217,Listen!$A$2:$C$45,2,FALSE))</f>
        <v>0</v>
      </c>
      <c r="AD1217" s="63">
        <f>IF(ISBLANK($C1217),0,VLOOKUP($C1217,Listen!$A$2:$C$45,3,FALSE))</f>
        <v>0</v>
      </c>
      <c r="AE1217" s="49">
        <f t="shared" si="383"/>
        <v>0</v>
      </c>
      <c r="AF1217" s="49">
        <f t="shared" si="383"/>
        <v>0</v>
      </c>
      <c r="AG1217" s="49">
        <f>IFERROR(IF(OR($V1217&lt;&gt;"Ja",VLOOKUP($C1217,Listen!$A$2:$F$45,5,0)="Nein",D1217&lt;IF(C1217="LNG Anbindungsanlagen gemäß separater Festlegung",2022,2023)),$AC1217,$AA1217),0)</f>
        <v>0</v>
      </c>
      <c r="AH1217" s="49">
        <f>IFERROR(IF(OR($V1217&lt;&gt;"Ja",VLOOKUP($C1217,Listen!$A$2:$F$45,5,0)="Nein",D1217&lt;IF(C1217="LNG Anbindungsanlagen gemäß separater Festlegung",2022,2023)),$AC1217,$AA1217),0)</f>
        <v>0</v>
      </c>
      <c r="AI1217" s="49">
        <f>IFERROR(IF(OR($W1217&lt;&gt;"Ja",VLOOKUP($C1217,Listen!$A$2:$F$45,6,0)="Nein"),$AC1217,$AB1217),0)</f>
        <v>0</v>
      </c>
      <c r="AJ1217" s="49">
        <f>IFERROR(IF(OR($W1217&lt;&gt;"Ja",VLOOKUP($C1217,Listen!$A$2:$F$45,6,0)="Nein"),$AC1217,$AB1217),0)</f>
        <v>0</v>
      </c>
      <c r="AK1217" s="49">
        <f>IFERROR(IF(OR($W1217&lt;&gt;"Ja",VLOOKUP($C1217,Listen!$A$2:$F$45,6,0)="Nein"),$AC1217,$AB1217),0)</f>
        <v>0</v>
      </c>
      <c r="AL1217" s="51">
        <f t="shared" si="384"/>
        <v>0</v>
      </c>
      <c r="AM1217" s="296">
        <f>IFERROR(IF(VLOOKUP($C1217,Listen!$A$2:$F$45,6,0)="Ja",MAX(BC1217:BD1217),D_SAV!$BC1217),0)</f>
        <v>0</v>
      </c>
      <c r="AN1217" s="51">
        <f t="shared" si="385"/>
        <v>0</v>
      </c>
      <c r="AP1217" s="304">
        <f t="shared" si="386"/>
        <v>0</v>
      </c>
      <c r="AQ1217" s="304">
        <f t="shared" si="387"/>
        <v>0</v>
      </c>
      <c r="AR1217" s="304">
        <f t="shared" si="388"/>
        <v>0</v>
      </c>
      <c r="AS1217" s="304">
        <f t="shared" si="389"/>
        <v>0</v>
      </c>
      <c r="AT1217" s="304">
        <f t="shared" si="390"/>
        <v>0</v>
      </c>
      <c r="AU1217" s="304">
        <f t="shared" si="391"/>
        <v>0</v>
      </c>
      <c r="AV1217" s="304">
        <f t="shared" si="392"/>
        <v>0</v>
      </c>
      <c r="AW1217" s="304">
        <f t="shared" si="393"/>
        <v>0</v>
      </c>
      <c r="AX1217" s="304">
        <f t="shared" si="394"/>
        <v>0</v>
      </c>
      <c r="AY1217" s="304">
        <f t="shared" si="395"/>
        <v>0</v>
      </c>
      <c r="AZ1217" s="304">
        <f t="shared" si="396"/>
        <v>0</v>
      </c>
      <c r="BA1217" s="304">
        <f t="shared" si="397"/>
        <v>0</v>
      </c>
      <c r="BB1217" s="304">
        <f t="shared" si="398"/>
        <v>0</v>
      </c>
      <c r="BC1217" s="304">
        <f t="shared" si="399"/>
        <v>0</v>
      </c>
      <c r="BD1217" s="304">
        <f t="shared" si="400"/>
        <v>0</v>
      </c>
      <c r="BE1217" s="304">
        <f>IFERROR(IF(VLOOKUP($C1217,Listen!$A$2:$F$45,6,0)="Ja",BB1217-MAX(BC1217:BD1217),BB1217-BC1217),0)</f>
        <v>0</v>
      </c>
    </row>
    <row r="1218" spans="1:57" x14ac:dyDescent="0.25">
      <c r="A1218" s="320" t="str">
        <f>IF(AND(D1218&lt;&gt;0,C1218&lt;&gt;0,E1218&lt;&gt;0),IF(B1218&lt;&gt;0,CONCATENATE(B1218,"-AGr",VLOOKUP(C1218,Listen!$A$2:$D$45,4,FALSE),"-",D1218,"-",E1218,),CONCATENATE("AGr",VLOOKUP(C1218,Listen!$A$2:$D$45,4,FALSE),"-",D1218,"-",E1218)),"keine vollständige ID")</f>
        <v>keine vollständige ID</v>
      </c>
      <c r="B1218" s="301"/>
      <c r="C1218" s="287"/>
      <c r="D1218" s="34"/>
      <c r="E1218" s="306"/>
      <c r="F1218" s="116"/>
      <c r="G1218" s="17"/>
      <c r="H1218" s="17"/>
      <c r="I1218" s="17"/>
      <c r="J1218" s="17"/>
      <c r="K1218" s="17"/>
      <c r="L1218" s="17"/>
      <c r="M1218" s="17"/>
      <c r="N1218" s="17"/>
      <c r="O1218" s="116"/>
      <c r="P1218" s="117">
        <f>IF(D1218&gt;A_Stammdaten!$B$12,0,SUM(G1218,H1218,J1218,L1218:M1218)-SUM(I1218,K1218,N1218:O1218))</f>
        <v>0</v>
      </c>
      <c r="Q1218" s="17"/>
      <c r="R1218" s="17"/>
      <c r="S1218" s="17"/>
      <c r="T1218" s="17"/>
      <c r="U1218" s="62">
        <f t="shared" si="380"/>
        <v>0</v>
      </c>
      <c r="V1218" s="34"/>
      <c r="W1218" s="34"/>
      <c r="X1218" s="34"/>
      <c r="Y1218" s="34"/>
      <c r="Z1218" s="34"/>
      <c r="AA1218" s="63" t="str">
        <f t="shared" si="381"/>
        <v>-</v>
      </c>
      <c r="AB1218" s="63" t="str">
        <f t="shared" si="382"/>
        <v>-</v>
      </c>
      <c r="AC1218" s="63">
        <f>IF(ISBLANK($C1218),0,VLOOKUP($C1218,Listen!$A$2:$C$45,2,FALSE))</f>
        <v>0</v>
      </c>
      <c r="AD1218" s="63">
        <f>IF(ISBLANK($C1218),0,VLOOKUP($C1218,Listen!$A$2:$C$45,3,FALSE))</f>
        <v>0</v>
      </c>
      <c r="AE1218" s="49">
        <f t="shared" si="383"/>
        <v>0</v>
      </c>
      <c r="AF1218" s="49">
        <f t="shared" si="383"/>
        <v>0</v>
      </c>
      <c r="AG1218" s="49">
        <f>IFERROR(IF(OR($V1218&lt;&gt;"Ja",VLOOKUP($C1218,Listen!$A$2:$F$45,5,0)="Nein",D1218&lt;IF(C1218="LNG Anbindungsanlagen gemäß separater Festlegung",2022,2023)),$AC1218,$AA1218),0)</f>
        <v>0</v>
      </c>
      <c r="AH1218" s="49">
        <f>IFERROR(IF(OR($V1218&lt;&gt;"Ja",VLOOKUP($C1218,Listen!$A$2:$F$45,5,0)="Nein",D1218&lt;IF(C1218="LNG Anbindungsanlagen gemäß separater Festlegung",2022,2023)),$AC1218,$AA1218),0)</f>
        <v>0</v>
      </c>
      <c r="AI1218" s="49">
        <f>IFERROR(IF(OR($W1218&lt;&gt;"Ja",VLOOKUP($C1218,Listen!$A$2:$F$45,6,0)="Nein"),$AC1218,$AB1218),0)</f>
        <v>0</v>
      </c>
      <c r="AJ1218" s="49">
        <f>IFERROR(IF(OR($W1218&lt;&gt;"Ja",VLOOKUP($C1218,Listen!$A$2:$F$45,6,0)="Nein"),$AC1218,$AB1218),0)</f>
        <v>0</v>
      </c>
      <c r="AK1218" s="49">
        <f>IFERROR(IF(OR($W1218&lt;&gt;"Ja",VLOOKUP($C1218,Listen!$A$2:$F$45,6,0)="Nein"),$AC1218,$AB1218),0)</f>
        <v>0</v>
      </c>
      <c r="AL1218" s="51">
        <f t="shared" si="384"/>
        <v>0</v>
      </c>
      <c r="AM1218" s="296">
        <f>IFERROR(IF(VLOOKUP($C1218,Listen!$A$2:$F$45,6,0)="Ja",MAX(BC1218:BD1218),D_SAV!$BC1218),0)</f>
        <v>0</v>
      </c>
      <c r="AN1218" s="51">
        <f t="shared" si="385"/>
        <v>0</v>
      </c>
      <c r="AP1218" s="304">
        <f t="shared" si="386"/>
        <v>0</v>
      </c>
      <c r="AQ1218" s="304">
        <f t="shared" si="387"/>
        <v>0</v>
      </c>
      <c r="AR1218" s="304">
        <f t="shared" si="388"/>
        <v>0</v>
      </c>
      <c r="AS1218" s="304">
        <f t="shared" si="389"/>
        <v>0</v>
      </c>
      <c r="AT1218" s="304">
        <f t="shared" si="390"/>
        <v>0</v>
      </c>
      <c r="AU1218" s="304">
        <f t="shared" si="391"/>
        <v>0</v>
      </c>
      <c r="AV1218" s="304">
        <f t="shared" si="392"/>
        <v>0</v>
      </c>
      <c r="AW1218" s="304">
        <f t="shared" si="393"/>
        <v>0</v>
      </c>
      <c r="AX1218" s="304">
        <f t="shared" si="394"/>
        <v>0</v>
      </c>
      <c r="AY1218" s="304">
        <f t="shared" si="395"/>
        <v>0</v>
      </c>
      <c r="AZ1218" s="304">
        <f t="shared" si="396"/>
        <v>0</v>
      </c>
      <c r="BA1218" s="304">
        <f t="shared" si="397"/>
        <v>0</v>
      </c>
      <c r="BB1218" s="304">
        <f t="shared" si="398"/>
        <v>0</v>
      </c>
      <c r="BC1218" s="304">
        <f t="shared" si="399"/>
        <v>0</v>
      </c>
      <c r="BD1218" s="304">
        <f t="shared" si="400"/>
        <v>0</v>
      </c>
      <c r="BE1218" s="304">
        <f>IFERROR(IF(VLOOKUP($C1218,Listen!$A$2:$F$45,6,0)="Ja",BB1218-MAX(BC1218:BD1218),BB1218-BC1218),0)</f>
        <v>0</v>
      </c>
    </row>
    <row r="1219" spans="1:57" x14ac:dyDescent="0.25">
      <c r="A1219" s="320" t="str">
        <f>IF(AND(D1219&lt;&gt;0,C1219&lt;&gt;0,E1219&lt;&gt;0),IF(B1219&lt;&gt;0,CONCATENATE(B1219,"-AGr",VLOOKUP(C1219,Listen!$A$2:$D$45,4,FALSE),"-",D1219,"-",E1219,),CONCATENATE("AGr",VLOOKUP(C1219,Listen!$A$2:$D$45,4,FALSE),"-",D1219,"-",E1219)),"keine vollständige ID")</f>
        <v>keine vollständige ID</v>
      </c>
      <c r="B1219" s="301"/>
      <c r="C1219" s="287"/>
      <c r="D1219" s="34"/>
      <c r="E1219" s="306"/>
      <c r="F1219" s="116"/>
      <c r="G1219" s="17"/>
      <c r="H1219" s="17"/>
      <c r="I1219" s="17"/>
      <c r="J1219" s="17"/>
      <c r="K1219" s="17"/>
      <c r="L1219" s="17"/>
      <c r="M1219" s="17"/>
      <c r="N1219" s="17"/>
      <c r="O1219" s="116"/>
      <c r="P1219" s="117">
        <f>IF(D1219&gt;A_Stammdaten!$B$12,0,SUM(G1219,H1219,J1219,L1219:M1219)-SUM(I1219,K1219,N1219:O1219))</f>
        <v>0</v>
      </c>
      <c r="Q1219" s="17"/>
      <c r="R1219" s="17"/>
      <c r="S1219" s="17"/>
      <c r="T1219" s="17"/>
      <c r="U1219" s="62">
        <f t="shared" si="380"/>
        <v>0</v>
      </c>
      <c r="V1219" s="34"/>
      <c r="W1219" s="34"/>
      <c r="X1219" s="34"/>
      <c r="Y1219" s="34"/>
      <c r="Z1219" s="34"/>
      <c r="AA1219" s="63" t="str">
        <f t="shared" si="381"/>
        <v>-</v>
      </c>
      <c r="AB1219" s="63" t="str">
        <f t="shared" si="382"/>
        <v>-</v>
      </c>
      <c r="AC1219" s="63">
        <f>IF(ISBLANK($C1219),0,VLOOKUP($C1219,Listen!$A$2:$C$45,2,FALSE))</f>
        <v>0</v>
      </c>
      <c r="AD1219" s="63">
        <f>IF(ISBLANK($C1219),0,VLOOKUP($C1219,Listen!$A$2:$C$45,3,FALSE))</f>
        <v>0</v>
      </c>
      <c r="AE1219" s="49">
        <f t="shared" si="383"/>
        <v>0</v>
      </c>
      <c r="AF1219" s="49">
        <f t="shared" si="383"/>
        <v>0</v>
      </c>
      <c r="AG1219" s="49">
        <f>IFERROR(IF(OR($V1219&lt;&gt;"Ja",VLOOKUP($C1219,Listen!$A$2:$F$45,5,0)="Nein",D1219&lt;IF(C1219="LNG Anbindungsanlagen gemäß separater Festlegung",2022,2023)),$AC1219,$AA1219),0)</f>
        <v>0</v>
      </c>
      <c r="AH1219" s="49">
        <f>IFERROR(IF(OR($V1219&lt;&gt;"Ja",VLOOKUP($C1219,Listen!$A$2:$F$45,5,0)="Nein",D1219&lt;IF(C1219="LNG Anbindungsanlagen gemäß separater Festlegung",2022,2023)),$AC1219,$AA1219),0)</f>
        <v>0</v>
      </c>
      <c r="AI1219" s="49">
        <f>IFERROR(IF(OR($W1219&lt;&gt;"Ja",VLOOKUP($C1219,Listen!$A$2:$F$45,6,0)="Nein"),$AC1219,$AB1219),0)</f>
        <v>0</v>
      </c>
      <c r="AJ1219" s="49">
        <f>IFERROR(IF(OR($W1219&lt;&gt;"Ja",VLOOKUP($C1219,Listen!$A$2:$F$45,6,0)="Nein"),$AC1219,$AB1219),0)</f>
        <v>0</v>
      </c>
      <c r="AK1219" s="49">
        <f>IFERROR(IF(OR($W1219&lt;&gt;"Ja",VLOOKUP($C1219,Listen!$A$2:$F$45,6,0)="Nein"),$AC1219,$AB1219),0)</f>
        <v>0</v>
      </c>
      <c r="AL1219" s="51">
        <f t="shared" si="384"/>
        <v>0</v>
      </c>
      <c r="AM1219" s="296">
        <f>IFERROR(IF(VLOOKUP($C1219,Listen!$A$2:$F$45,6,0)="Ja",MAX(BC1219:BD1219),D_SAV!$BC1219),0)</f>
        <v>0</v>
      </c>
      <c r="AN1219" s="51">
        <f t="shared" si="385"/>
        <v>0</v>
      </c>
      <c r="AP1219" s="304">
        <f t="shared" si="386"/>
        <v>0</v>
      </c>
      <c r="AQ1219" s="304">
        <f t="shared" si="387"/>
        <v>0</v>
      </c>
      <c r="AR1219" s="304">
        <f t="shared" si="388"/>
        <v>0</v>
      </c>
      <c r="AS1219" s="304">
        <f t="shared" si="389"/>
        <v>0</v>
      </c>
      <c r="AT1219" s="304">
        <f t="shared" si="390"/>
        <v>0</v>
      </c>
      <c r="AU1219" s="304">
        <f t="shared" si="391"/>
        <v>0</v>
      </c>
      <c r="AV1219" s="304">
        <f t="shared" si="392"/>
        <v>0</v>
      </c>
      <c r="AW1219" s="304">
        <f t="shared" si="393"/>
        <v>0</v>
      </c>
      <c r="AX1219" s="304">
        <f t="shared" si="394"/>
        <v>0</v>
      </c>
      <c r="AY1219" s="304">
        <f t="shared" si="395"/>
        <v>0</v>
      </c>
      <c r="AZ1219" s="304">
        <f t="shared" si="396"/>
        <v>0</v>
      </c>
      <c r="BA1219" s="304">
        <f t="shared" si="397"/>
        <v>0</v>
      </c>
      <c r="BB1219" s="304">
        <f t="shared" si="398"/>
        <v>0</v>
      </c>
      <c r="BC1219" s="304">
        <f t="shared" si="399"/>
        <v>0</v>
      </c>
      <c r="BD1219" s="304">
        <f t="shared" si="400"/>
        <v>0</v>
      </c>
      <c r="BE1219" s="304">
        <f>IFERROR(IF(VLOOKUP($C1219,Listen!$A$2:$F$45,6,0)="Ja",BB1219-MAX(BC1219:BD1219),BB1219-BC1219),0)</f>
        <v>0</v>
      </c>
    </row>
    <row r="1220" spans="1:57" x14ac:dyDescent="0.25">
      <c r="A1220" s="320" t="str">
        <f>IF(AND(D1220&lt;&gt;0,C1220&lt;&gt;0,E1220&lt;&gt;0),IF(B1220&lt;&gt;0,CONCATENATE(B1220,"-AGr",VLOOKUP(C1220,Listen!$A$2:$D$45,4,FALSE),"-",D1220,"-",E1220,),CONCATENATE("AGr",VLOOKUP(C1220,Listen!$A$2:$D$45,4,FALSE),"-",D1220,"-",E1220)),"keine vollständige ID")</f>
        <v>keine vollständige ID</v>
      </c>
      <c r="B1220" s="301"/>
      <c r="C1220" s="287"/>
      <c r="D1220" s="34"/>
      <c r="E1220" s="306"/>
      <c r="F1220" s="116"/>
      <c r="G1220" s="17"/>
      <c r="H1220" s="17"/>
      <c r="I1220" s="17"/>
      <c r="J1220" s="17"/>
      <c r="K1220" s="17"/>
      <c r="L1220" s="17"/>
      <c r="M1220" s="17"/>
      <c r="N1220" s="17"/>
      <c r="O1220" s="116"/>
      <c r="P1220" s="117">
        <f>IF(D1220&gt;A_Stammdaten!$B$12,0,SUM(G1220,H1220,J1220,L1220:M1220)-SUM(I1220,K1220,N1220:O1220))</f>
        <v>0</v>
      </c>
      <c r="Q1220" s="17"/>
      <c r="R1220" s="17"/>
      <c r="S1220" s="17"/>
      <c r="T1220" s="17"/>
      <c r="U1220" s="62">
        <f t="shared" si="380"/>
        <v>0</v>
      </c>
      <c r="V1220" s="34"/>
      <c r="W1220" s="34"/>
      <c r="X1220" s="34"/>
      <c r="Y1220" s="34"/>
      <c r="Z1220" s="34"/>
      <c r="AA1220" s="63" t="str">
        <f t="shared" si="381"/>
        <v>-</v>
      </c>
      <c r="AB1220" s="63" t="str">
        <f t="shared" si="382"/>
        <v>-</v>
      </c>
      <c r="AC1220" s="63">
        <f>IF(ISBLANK($C1220),0,VLOOKUP($C1220,Listen!$A$2:$C$45,2,FALSE))</f>
        <v>0</v>
      </c>
      <c r="AD1220" s="63">
        <f>IF(ISBLANK($C1220),0,VLOOKUP($C1220,Listen!$A$2:$C$45,3,FALSE))</f>
        <v>0</v>
      </c>
      <c r="AE1220" s="49">
        <f t="shared" si="383"/>
        <v>0</v>
      </c>
      <c r="AF1220" s="49">
        <f t="shared" si="383"/>
        <v>0</v>
      </c>
      <c r="AG1220" s="49">
        <f>IFERROR(IF(OR($V1220&lt;&gt;"Ja",VLOOKUP($C1220,Listen!$A$2:$F$45,5,0)="Nein",D1220&lt;IF(C1220="LNG Anbindungsanlagen gemäß separater Festlegung",2022,2023)),$AC1220,$AA1220),0)</f>
        <v>0</v>
      </c>
      <c r="AH1220" s="49">
        <f>IFERROR(IF(OR($V1220&lt;&gt;"Ja",VLOOKUP($C1220,Listen!$A$2:$F$45,5,0)="Nein",D1220&lt;IF(C1220="LNG Anbindungsanlagen gemäß separater Festlegung",2022,2023)),$AC1220,$AA1220),0)</f>
        <v>0</v>
      </c>
      <c r="AI1220" s="49">
        <f>IFERROR(IF(OR($W1220&lt;&gt;"Ja",VLOOKUP($C1220,Listen!$A$2:$F$45,6,0)="Nein"),$AC1220,$AB1220),0)</f>
        <v>0</v>
      </c>
      <c r="AJ1220" s="49">
        <f>IFERROR(IF(OR($W1220&lt;&gt;"Ja",VLOOKUP($C1220,Listen!$A$2:$F$45,6,0)="Nein"),$AC1220,$AB1220),0)</f>
        <v>0</v>
      </c>
      <c r="AK1220" s="49">
        <f>IFERROR(IF(OR($W1220&lt;&gt;"Ja",VLOOKUP($C1220,Listen!$A$2:$F$45,6,0)="Nein"),$AC1220,$AB1220),0)</f>
        <v>0</v>
      </c>
      <c r="AL1220" s="51">
        <f t="shared" si="384"/>
        <v>0</v>
      </c>
      <c r="AM1220" s="296">
        <f>IFERROR(IF(VLOOKUP($C1220,Listen!$A$2:$F$45,6,0)="Ja",MAX(BC1220:BD1220),D_SAV!$BC1220),0)</f>
        <v>0</v>
      </c>
      <c r="AN1220" s="51">
        <f t="shared" si="385"/>
        <v>0</v>
      </c>
      <c r="AP1220" s="304">
        <f t="shared" si="386"/>
        <v>0</v>
      </c>
      <c r="AQ1220" s="304">
        <f t="shared" si="387"/>
        <v>0</v>
      </c>
      <c r="AR1220" s="304">
        <f t="shared" si="388"/>
        <v>0</v>
      </c>
      <c r="AS1220" s="304">
        <f t="shared" si="389"/>
        <v>0</v>
      </c>
      <c r="AT1220" s="304">
        <f t="shared" si="390"/>
        <v>0</v>
      </c>
      <c r="AU1220" s="304">
        <f t="shared" si="391"/>
        <v>0</v>
      </c>
      <c r="AV1220" s="304">
        <f t="shared" si="392"/>
        <v>0</v>
      </c>
      <c r="AW1220" s="304">
        <f t="shared" si="393"/>
        <v>0</v>
      </c>
      <c r="AX1220" s="304">
        <f t="shared" si="394"/>
        <v>0</v>
      </c>
      <c r="AY1220" s="304">
        <f t="shared" si="395"/>
        <v>0</v>
      </c>
      <c r="AZ1220" s="304">
        <f t="shared" si="396"/>
        <v>0</v>
      </c>
      <c r="BA1220" s="304">
        <f t="shared" si="397"/>
        <v>0</v>
      </c>
      <c r="BB1220" s="304">
        <f t="shared" si="398"/>
        <v>0</v>
      </c>
      <c r="BC1220" s="304">
        <f t="shared" si="399"/>
        <v>0</v>
      </c>
      <c r="BD1220" s="304">
        <f t="shared" si="400"/>
        <v>0</v>
      </c>
      <c r="BE1220" s="304">
        <f>IFERROR(IF(VLOOKUP($C1220,Listen!$A$2:$F$45,6,0)="Ja",BB1220-MAX(BC1220:BD1220),BB1220-BC1220),0)</f>
        <v>0</v>
      </c>
    </row>
    <row r="1221" spans="1:57" x14ac:dyDescent="0.25">
      <c r="A1221" s="320" t="str">
        <f>IF(AND(D1221&lt;&gt;0,C1221&lt;&gt;0,E1221&lt;&gt;0),IF(B1221&lt;&gt;0,CONCATENATE(B1221,"-AGr",VLOOKUP(C1221,Listen!$A$2:$D$45,4,FALSE),"-",D1221,"-",E1221,),CONCATENATE("AGr",VLOOKUP(C1221,Listen!$A$2:$D$45,4,FALSE),"-",D1221,"-",E1221)),"keine vollständige ID")</f>
        <v>keine vollständige ID</v>
      </c>
      <c r="B1221" s="301"/>
      <c r="C1221" s="287"/>
      <c r="D1221" s="34"/>
      <c r="E1221" s="306"/>
      <c r="F1221" s="116"/>
      <c r="G1221" s="17"/>
      <c r="H1221" s="17"/>
      <c r="I1221" s="17"/>
      <c r="J1221" s="17"/>
      <c r="K1221" s="17"/>
      <c r="L1221" s="17"/>
      <c r="M1221" s="17"/>
      <c r="N1221" s="17"/>
      <c r="O1221" s="116"/>
      <c r="P1221" s="117">
        <f>IF(D1221&gt;A_Stammdaten!$B$12,0,SUM(G1221,H1221,J1221,L1221:M1221)-SUM(I1221,K1221,N1221:O1221))</f>
        <v>0</v>
      </c>
      <c r="Q1221" s="17"/>
      <c r="R1221" s="17"/>
      <c r="S1221" s="17"/>
      <c r="T1221" s="17"/>
      <c r="U1221" s="62">
        <f t="shared" si="380"/>
        <v>0</v>
      </c>
      <c r="V1221" s="34"/>
      <c r="W1221" s="34"/>
      <c r="X1221" s="34"/>
      <c r="Y1221" s="34"/>
      <c r="Z1221" s="34"/>
      <c r="AA1221" s="63" t="str">
        <f t="shared" si="381"/>
        <v>-</v>
      </c>
      <c r="AB1221" s="63" t="str">
        <f t="shared" si="382"/>
        <v>-</v>
      </c>
      <c r="AC1221" s="63">
        <f>IF(ISBLANK($C1221),0,VLOOKUP($C1221,Listen!$A$2:$C$45,2,FALSE))</f>
        <v>0</v>
      </c>
      <c r="AD1221" s="63">
        <f>IF(ISBLANK($C1221),0,VLOOKUP($C1221,Listen!$A$2:$C$45,3,FALSE))</f>
        <v>0</v>
      </c>
      <c r="AE1221" s="49">
        <f t="shared" si="383"/>
        <v>0</v>
      </c>
      <c r="AF1221" s="49">
        <f t="shared" si="383"/>
        <v>0</v>
      </c>
      <c r="AG1221" s="49">
        <f>IFERROR(IF(OR($V1221&lt;&gt;"Ja",VLOOKUP($C1221,Listen!$A$2:$F$45,5,0)="Nein",D1221&lt;IF(C1221="LNG Anbindungsanlagen gemäß separater Festlegung",2022,2023)),$AC1221,$AA1221),0)</f>
        <v>0</v>
      </c>
      <c r="AH1221" s="49">
        <f>IFERROR(IF(OR($V1221&lt;&gt;"Ja",VLOOKUP($C1221,Listen!$A$2:$F$45,5,0)="Nein",D1221&lt;IF(C1221="LNG Anbindungsanlagen gemäß separater Festlegung",2022,2023)),$AC1221,$AA1221),0)</f>
        <v>0</v>
      </c>
      <c r="AI1221" s="49">
        <f>IFERROR(IF(OR($W1221&lt;&gt;"Ja",VLOOKUP($C1221,Listen!$A$2:$F$45,6,0)="Nein"),$AC1221,$AB1221),0)</f>
        <v>0</v>
      </c>
      <c r="AJ1221" s="49">
        <f>IFERROR(IF(OR($W1221&lt;&gt;"Ja",VLOOKUP($C1221,Listen!$A$2:$F$45,6,0)="Nein"),$AC1221,$AB1221),0)</f>
        <v>0</v>
      </c>
      <c r="AK1221" s="49">
        <f>IFERROR(IF(OR($W1221&lt;&gt;"Ja",VLOOKUP($C1221,Listen!$A$2:$F$45,6,0)="Nein"),$AC1221,$AB1221),0)</f>
        <v>0</v>
      </c>
      <c r="AL1221" s="51">
        <f t="shared" si="384"/>
        <v>0</v>
      </c>
      <c r="AM1221" s="296">
        <f>IFERROR(IF(VLOOKUP($C1221,Listen!$A$2:$F$45,6,0)="Ja",MAX(BC1221:BD1221),D_SAV!$BC1221),0)</f>
        <v>0</v>
      </c>
      <c r="AN1221" s="51">
        <f t="shared" si="385"/>
        <v>0</v>
      </c>
      <c r="AP1221" s="304">
        <f t="shared" si="386"/>
        <v>0</v>
      </c>
      <c r="AQ1221" s="304">
        <f t="shared" si="387"/>
        <v>0</v>
      </c>
      <c r="AR1221" s="304">
        <f t="shared" si="388"/>
        <v>0</v>
      </c>
      <c r="AS1221" s="304">
        <f t="shared" si="389"/>
        <v>0</v>
      </c>
      <c r="AT1221" s="304">
        <f t="shared" si="390"/>
        <v>0</v>
      </c>
      <c r="AU1221" s="304">
        <f t="shared" si="391"/>
        <v>0</v>
      </c>
      <c r="AV1221" s="304">
        <f t="shared" si="392"/>
        <v>0</v>
      </c>
      <c r="AW1221" s="304">
        <f t="shared" si="393"/>
        <v>0</v>
      </c>
      <c r="AX1221" s="304">
        <f t="shared" si="394"/>
        <v>0</v>
      </c>
      <c r="AY1221" s="304">
        <f t="shared" si="395"/>
        <v>0</v>
      </c>
      <c r="AZ1221" s="304">
        <f t="shared" si="396"/>
        <v>0</v>
      </c>
      <c r="BA1221" s="304">
        <f t="shared" si="397"/>
        <v>0</v>
      </c>
      <c r="BB1221" s="304">
        <f t="shared" si="398"/>
        <v>0</v>
      </c>
      <c r="BC1221" s="304">
        <f t="shared" si="399"/>
        <v>0</v>
      </c>
      <c r="BD1221" s="304">
        <f t="shared" si="400"/>
        <v>0</v>
      </c>
      <c r="BE1221" s="304">
        <f>IFERROR(IF(VLOOKUP($C1221,Listen!$A$2:$F$45,6,0)="Ja",BB1221-MAX(BC1221:BD1221),BB1221-BC1221),0)</f>
        <v>0</v>
      </c>
    </row>
    <row r="1222" spans="1:57" x14ac:dyDescent="0.25">
      <c r="A1222" s="320" t="str">
        <f>IF(AND(D1222&lt;&gt;0,C1222&lt;&gt;0,E1222&lt;&gt;0),IF(B1222&lt;&gt;0,CONCATENATE(B1222,"-AGr",VLOOKUP(C1222,Listen!$A$2:$D$45,4,FALSE),"-",D1222,"-",E1222,),CONCATENATE("AGr",VLOOKUP(C1222,Listen!$A$2:$D$45,4,FALSE),"-",D1222,"-",E1222)),"keine vollständige ID")</f>
        <v>keine vollständige ID</v>
      </c>
      <c r="B1222" s="301"/>
      <c r="C1222" s="287"/>
      <c r="D1222" s="34"/>
      <c r="E1222" s="306"/>
      <c r="F1222" s="116"/>
      <c r="G1222" s="17"/>
      <c r="H1222" s="17"/>
      <c r="I1222" s="17"/>
      <c r="J1222" s="17"/>
      <c r="K1222" s="17"/>
      <c r="L1222" s="17"/>
      <c r="M1222" s="17"/>
      <c r="N1222" s="17"/>
      <c r="O1222" s="116"/>
      <c r="P1222" s="117">
        <f>IF(D1222&gt;A_Stammdaten!$B$12,0,SUM(G1222,H1222,J1222,L1222:M1222)-SUM(I1222,K1222,N1222:O1222))</f>
        <v>0</v>
      </c>
      <c r="Q1222" s="17"/>
      <c r="R1222" s="17"/>
      <c r="S1222" s="17"/>
      <c r="T1222" s="17"/>
      <c r="U1222" s="62">
        <f t="shared" ref="U1222:U1285" si="401">P1222-SUM(Q1222:T1222)</f>
        <v>0</v>
      </c>
      <c r="V1222" s="34"/>
      <c r="W1222" s="34"/>
      <c r="X1222" s="34"/>
      <c r="Y1222" s="34"/>
      <c r="Z1222" s="34"/>
      <c r="AA1222" s="63" t="str">
        <f t="shared" ref="AA1222:AA1285" si="402">IF($V1222="Ja",MIN(2044-$D1222+1,AC1222),"-")</f>
        <v>-</v>
      </c>
      <c r="AB1222" s="63" t="str">
        <f t="shared" ref="AB1222:AB1285" si="403">IF($Z1222="","-",MIN($Z1222-$D1222+1,AC1222))</f>
        <v>-</v>
      </c>
      <c r="AC1222" s="63">
        <f>IF(ISBLANK($C1222),0,VLOOKUP($C1222,Listen!$A$2:$C$45,2,FALSE))</f>
        <v>0</v>
      </c>
      <c r="AD1222" s="63">
        <f>IF(ISBLANK($C1222),0,VLOOKUP($C1222,Listen!$A$2:$C$45,3,FALSE))</f>
        <v>0</v>
      </c>
      <c r="AE1222" s="49">
        <f t="shared" ref="AE1222:AF1285" si="404">IFERROR($AC1222,0)</f>
        <v>0</v>
      </c>
      <c r="AF1222" s="49">
        <f t="shared" si="404"/>
        <v>0</v>
      </c>
      <c r="AG1222" s="49">
        <f>IFERROR(IF(OR($V1222&lt;&gt;"Ja",VLOOKUP($C1222,Listen!$A$2:$F$45,5,0)="Nein",D1222&lt;IF(C1222="LNG Anbindungsanlagen gemäß separater Festlegung",2022,2023)),$AC1222,$AA1222),0)</f>
        <v>0</v>
      </c>
      <c r="AH1222" s="49">
        <f>IFERROR(IF(OR($V1222&lt;&gt;"Ja",VLOOKUP($C1222,Listen!$A$2:$F$45,5,0)="Nein",D1222&lt;IF(C1222="LNG Anbindungsanlagen gemäß separater Festlegung",2022,2023)),$AC1222,$AA1222),0)</f>
        <v>0</v>
      </c>
      <c r="AI1222" s="49">
        <f>IFERROR(IF(OR($W1222&lt;&gt;"Ja",VLOOKUP($C1222,Listen!$A$2:$F$45,6,0)="Nein"),$AC1222,$AB1222),0)</f>
        <v>0</v>
      </c>
      <c r="AJ1222" s="49">
        <f>IFERROR(IF(OR($W1222&lt;&gt;"Ja",VLOOKUP($C1222,Listen!$A$2:$F$45,6,0)="Nein"),$AC1222,$AB1222),0)</f>
        <v>0</v>
      </c>
      <c r="AK1222" s="49">
        <f>IFERROR(IF(OR($W1222&lt;&gt;"Ja",VLOOKUP($C1222,Listen!$A$2:$F$45,6,0)="Nein"),$AC1222,$AB1222),0)</f>
        <v>0</v>
      </c>
      <c r="AL1222" s="51">
        <f t="shared" ref="AL1222:AL1285" si="405">BB1222</f>
        <v>0</v>
      </c>
      <c r="AM1222" s="296">
        <f>IFERROR(IF(VLOOKUP($C1222,Listen!$A$2:$F$45,6,0)="Ja",MAX(BC1222:BD1222),D_SAV!$BC1222),0)</f>
        <v>0</v>
      </c>
      <c r="AN1222" s="51">
        <f t="shared" ref="AN1222:AN1285" si="406">BE1222</f>
        <v>0</v>
      </c>
      <c r="AP1222" s="304">
        <f t="shared" ref="AP1222:AP1285" si="407">AO1222+IF($D1222=AP$3,$U1222,0)</f>
        <v>0</v>
      </c>
      <c r="AQ1222" s="304">
        <f t="shared" ref="AQ1222:AQ1285" si="408">IF(AP1222=0,0,IF($AE1222-(AP$3-$D1222)&lt;=0,AP1222,AP1222/($AE1222-(AP$3-$D1222))))</f>
        <v>0</v>
      </c>
      <c r="AR1222" s="304">
        <f t="shared" ref="AR1222:AR1285" si="409">AP1222-AQ1222</f>
        <v>0</v>
      </c>
      <c r="AS1222" s="304">
        <f t="shared" ref="AS1222:AS1285" si="410">AR1222+IF($D1222=AS$3,$U1222,0)</f>
        <v>0</v>
      </c>
      <c r="AT1222" s="304">
        <f t="shared" ref="AT1222:AT1285" si="411">IF(AS1222=0,0,IF($AF1222-(AS$3-$D1222)&lt;=0,AS1222,AS1222/($AF1222-(AS$3-$D1222))))</f>
        <v>0</v>
      </c>
      <c r="AU1222" s="304">
        <f t="shared" ref="AU1222:AU1285" si="412">AS1222-AT1222</f>
        <v>0</v>
      </c>
      <c r="AV1222" s="304">
        <f t="shared" ref="AV1222:AV1285" si="413">AU1222+IF($D1222=AV$3,$U1222,0)</f>
        <v>0</v>
      </c>
      <c r="AW1222" s="304">
        <f t="shared" ref="AW1222:AW1285" si="414">IF(AV1222=0,0,IF($AG1222-(AV$3-$D1222)&lt;=0,AV1222,AV1222/($AG1222-(AV$3-$D1222))))</f>
        <v>0</v>
      </c>
      <c r="AX1222" s="304">
        <f t="shared" ref="AX1222:AX1285" si="415">AV1222-AW1222</f>
        <v>0</v>
      </c>
      <c r="AY1222" s="304">
        <f t="shared" ref="AY1222:AY1285" si="416">AX1222+IF($D1222=AY$3,$U1222,0)</f>
        <v>0</v>
      </c>
      <c r="AZ1222" s="304">
        <f t="shared" ref="AZ1222:AZ1285" si="417">IF(AY1222=0,0,IF($AH1222-(AY$3-$D1222)&lt;=0,AY1222,AY1222/($AH1222-(AY$3-$D1222))))</f>
        <v>0</v>
      </c>
      <c r="BA1222" s="304">
        <f t="shared" ref="BA1222:BA1285" si="418">AY1222-AZ1222</f>
        <v>0</v>
      </c>
      <c r="BB1222" s="304">
        <f t="shared" ref="BB1222:BB1285" si="419">BA1222+IF($D1222=BB$3,$U1222,0)</f>
        <v>0</v>
      </c>
      <c r="BC1222" s="304">
        <f t="shared" ref="BC1222:BC1285" si="420">IF(BB1222=0,0,IF($AI1222-(BB$3-$D1222)&lt;=0,BB1222,BB1222/($AI1222-(BB$3-$D1222))))</f>
        <v>0</v>
      </c>
      <c r="BD1222" s="304">
        <f t="shared" ref="BD1222:BD1285" si="421">BB1222*Y1222/100</f>
        <v>0</v>
      </c>
      <c r="BE1222" s="304">
        <f>IFERROR(IF(VLOOKUP($C1222,Listen!$A$2:$F$45,6,0)="Ja",BB1222-MAX(BC1222:BD1222),BB1222-BC1222),0)</f>
        <v>0</v>
      </c>
    </row>
    <row r="1223" spans="1:57" x14ac:dyDescent="0.25">
      <c r="A1223" s="320" t="str">
        <f>IF(AND(D1223&lt;&gt;0,C1223&lt;&gt;0,E1223&lt;&gt;0),IF(B1223&lt;&gt;0,CONCATENATE(B1223,"-AGr",VLOOKUP(C1223,Listen!$A$2:$D$45,4,FALSE),"-",D1223,"-",E1223,),CONCATENATE("AGr",VLOOKUP(C1223,Listen!$A$2:$D$45,4,FALSE),"-",D1223,"-",E1223)),"keine vollständige ID")</f>
        <v>keine vollständige ID</v>
      </c>
      <c r="B1223" s="301"/>
      <c r="C1223" s="287"/>
      <c r="D1223" s="34"/>
      <c r="E1223" s="306"/>
      <c r="F1223" s="116"/>
      <c r="G1223" s="17"/>
      <c r="H1223" s="17"/>
      <c r="I1223" s="17"/>
      <c r="J1223" s="17"/>
      <c r="K1223" s="17"/>
      <c r="L1223" s="17"/>
      <c r="M1223" s="17"/>
      <c r="N1223" s="17"/>
      <c r="O1223" s="116"/>
      <c r="P1223" s="117">
        <f>IF(D1223&gt;A_Stammdaten!$B$12,0,SUM(G1223,H1223,J1223,L1223:M1223)-SUM(I1223,K1223,N1223:O1223))</f>
        <v>0</v>
      </c>
      <c r="Q1223" s="17"/>
      <c r="R1223" s="17"/>
      <c r="S1223" s="17"/>
      <c r="T1223" s="17"/>
      <c r="U1223" s="62">
        <f t="shared" si="401"/>
        <v>0</v>
      </c>
      <c r="V1223" s="34"/>
      <c r="W1223" s="34"/>
      <c r="X1223" s="34"/>
      <c r="Y1223" s="34"/>
      <c r="Z1223" s="34"/>
      <c r="AA1223" s="63" t="str">
        <f t="shared" si="402"/>
        <v>-</v>
      </c>
      <c r="AB1223" s="63" t="str">
        <f t="shared" si="403"/>
        <v>-</v>
      </c>
      <c r="AC1223" s="63">
        <f>IF(ISBLANK($C1223),0,VLOOKUP($C1223,Listen!$A$2:$C$45,2,FALSE))</f>
        <v>0</v>
      </c>
      <c r="AD1223" s="63">
        <f>IF(ISBLANK($C1223),0,VLOOKUP($C1223,Listen!$A$2:$C$45,3,FALSE))</f>
        <v>0</v>
      </c>
      <c r="AE1223" s="49">
        <f t="shared" si="404"/>
        <v>0</v>
      </c>
      <c r="AF1223" s="49">
        <f t="shared" si="404"/>
        <v>0</v>
      </c>
      <c r="AG1223" s="49">
        <f>IFERROR(IF(OR($V1223&lt;&gt;"Ja",VLOOKUP($C1223,Listen!$A$2:$F$45,5,0)="Nein",D1223&lt;IF(C1223="LNG Anbindungsanlagen gemäß separater Festlegung",2022,2023)),$AC1223,$AA1223),0)</f>
        <v>0</v>
      </c>
      <c r="AH1223" s="49">
        <f>IFERROR(IF(OR($V1223&lt;&gt;"Ja",VLOOKUP($C1223,Listen!$A$2:$F$45,5,0)="Nein",D1223&lt;IF(C1223="LNG Anbindungsanlagen gemäß separater Festlegung",2022,2023)),$AC1223,$AA1223),0)</f>
        <v>0</v>
      </c>
      <c r="AI1223" s="49">
        <f>IFERROR(IF(OR($W1223&lt;&gt;"Ja",VLOOKUP($C1223,Listen!$A$2:$F$45,6,0)="Nein"),$AC1223,$AB1223),0)</f>
        <v>0</v>
      </c>
      <c r="AJ1223" s="49">
        <f>IFERROR(IF(OR($W1223&lt;&gt;"Ja",VLOOKUP($C1223,Listen!$A$2:$F$45,6,0)="Nein"),$AC1223,$AB1223),0)</f>
        <v>0</v>
      </c>
      <c r="AK1223" s="49">
        <f>IFERROR(IF(OR($W1223&lt;&gt;"Ja",VLOOKUP($C1223,Listen!$A$2:$F$45,6,0)="Nein"),$AC1223,$AB1223),0)</f>
        <v>0</v>
      </c>
      <c r="AL1223" s="51">
        <f t="shared" si="405"/>
        <v>0</v>
      </c>
      <c r="AM1223" s="296">
        <f>IFERROR(IF(VLOOKUP($C1223,Listen!$A$2:$F$45,6,0)="Ja",MAX(BC1223:BD1223),D_SAV!$BC1223),0)</f>
        <v>0</v>
      </c>
      <c r="AN1223" s="51">
        <f t="shared" si="406"/>
        <v>0</v>
      </c>
      <c r="AP1223" s="304">
        <f t="shared" si="407"/>
        <v>0</v>
      </c>
      <c r="AQ1223" s="304">
        <f t="shared" si="408"/>
        <v>0</v>
      </c>
      <c r="AR1223" s="304">
        <f t="shared" si="409"/>
        <v>0</v>
      </c>
      <c r="AS1223" s="304">
        <f t="shared" si="410"/>
        <v>0</v>
      </c>
      <c r="AT1223" s="304">
        <f t="shared" si="411"/>
        <v>0</v>
      </c>
      <c r="AU1223" s="304">
        <f t="shared" si="412"/>
        <v>0</v>
      </c>
      <c r="AV1223" s="304">
        <f t="shared" si="413"/>
        <v>0</v>
      </c>
      <c r="AW1223" s="304">
        <f t="shared" si="414"/>
        <v>0</v>
      </c>
      <c r="AX1223" s="304">
        <f t="shared" si="415"/>
        <v>0</v>
      </c>
      <c r="AY1223" s="304">
        <f t="shared" si="416"/>
        <v>0</v>
      </c>
      <c r="AZ1223" s="304">
        <f t="shared" si="417"/>
        <v>0</v>
      </c>
      <c r="BA1223" s="304">
        <f t="shared" si="418"/>
        <v>0</v>
      </c>
      <c r="BB1223" s="304">
        <f t="shared" si="419"/>
        <v>0</v>
      </c>
      <c r="BC1223" s="304">
        <f t="shared" si="420"/>
        <v>0</v>
      </c>
      <c r="BD1223" s="304">
        <f t="shared" si="421"/>
        <v>0</v>
      </c>
      <c r="BE1223" s="304">
        <f>IFERROR(IF(VLOOKUP($C1223,Listen!$A$2:$F$45,6,0)="Ja",BB1223-MAX(BC1223:BD1223),BB1223-BC1223),0)</f>
        <v>0</v>
      </c>
    </row>
    <row r="1224" spans="1:57" x14ac:dyDescent="0.25">
      <c r="A1224" s="320" t="str">
        <f>IF(AND(D1224&lt;&gt;0,C1224&lt;&gt;0,E1224&lt;&gt;0),IF(B1224&lt;&gt;0,CONCATENATE(B1224,"-AGr",VLOOKUP(C1224,Listen!$A$2:$D$45,4,FALSE),"-",D1224,"-",E1224,),CONCATENATE("AGr",VLOOKUP(C1224,Listen!$A$2:$D$45,4,FALSE),"-",D1224,"-",E1224)),"keine vollständige ID")</f>
        <v>keine vollständige ID</v>
      </c>
      <c r="B1224" s="301"/>
      <c r="C1224" s="287"/>
      <c r="D1224" s="34"/>
      <c r="E1224" s="306"/>
      <c r="F1224" s="116"/>
      <c r="G1224" s="17"/>
      <c r="H1224" s="17"/>
      <c r="I1224" s="17"/>
      <c r="J1224" s="17"/>
      <c r="K1224" s="17"/>
      <c r="L1224" s="17"/>
      <c r="M1224" s="17"/>
      <c r="N1224" s="17"/>
      <c r="O1224" s="116"/>
      <c r="P1224" s="117">
        <f>IF(D1224&gt;A_Stammdaten!$B$12,0,SUM(G1224,H1224,J1224,L1224:M1224)-SUM(I1224,K1224,N1224:O1224))</f>
        <v>0</v>
      </c>
      <c r="Q1224" s="17"/>
      <c r="R1224" s="17"/>
      <c r="S1224" s="17"/>
      <c r="T1224" s="17"/>
      <c r="U1224" s="62">
        <f t="shared" si="401"/>
        <v>0</v>
      </c>
      <c r="V1224" s="34"/>
      <c r="W1224" s="34"/>
      <c r="X1224" s="34"/>
      <c r="Y1224" s="34"/>
      <c r="Z1224" s="34"/>
      <c r="AA1224" s="63" t="str">
        <f t="shared" si="402"/>
        <v>-</v>
      </c>
      <c r="AB1224" s="63" t="str">
        <f t="shared" si="403"/>
        <v>-</v>
      </c>
      <c r="AC1224" s="63">
        <f>IF(ISBLANK($C1224),0,VLOOKUP($C1224,Listen!$A$2:$C$45,2,FALSE))</f>
        <v>0</v>
      </c>
      <c r="AD1224" s="63">
        <f>IF(ISBLANK($C1224),0,VLOOKUP($C1224,Listen!$A$2:$C$45,3,FALSE))</f>
        <v>0</v>
      </c>
      <c r="AE1224" s="49">
        <f t="shared" si="404"/>
        <v>0</v>
      </c>
      <c r="AF1224" s="49">
        <f t="shared" si="404"/>
        <v>0</v>
      </c>
      <c r="AG1224" s="49">
        <f>IFERROR(IF(OR($V1224&lt;&gt;"Ja",VLOOKUP($C1224,Listen!$A$2:$F$45,5,0)="Nein",D1224&lt;IF(C1224="LNG Anbindungsanlagen gemäß separater Festlegung",2022,2023)),$AC1224,$AA1224),0)</f>
        <v>0</v>
      </c>
      <c r="AH1224" s="49">
        <f>IFERROR(IF(OR($V1224&lt;&gt;"Ja",VLOOKUP($C1224,Listen!$A$2:$F$45,5,0)="Nein",D1224&lt;IF(C1224="LNG Anbindungsanlagen gemäß separater Festlegung",2022,2023)),$AC1224,$AA1224),0)</f>
        <v>0</v>
      </c>
      <c r="AI1224" s="49">
        <f>IFERROR(IF(OR($W1224&lt;&gt;"Ja",VLOOKUP($C1224,Listen!$A$2:$F$45,6,0)="Nein"),$AC1224,$AB1224),0)</f>
        <v>0</v>
      </c>
      <c r="AJ1224" s="49">
        <f>IFERROR(IF(OR($W1224&lt;&gt;"Ja",VLOOKUP($C1224,Listen!$A$2:$F$45,6,0)="Nein"),$AC1224,$AB1224),0)</f>
        <v>0</v>
      </c>
      <c r="AK1224" s="49">
        <f>IFERROR(IF(OR($W1224&lt;&gt;"Ja",VLOOKUP($C1224,Listen!$A$2:$F$45,6,0)="Nein"),$AC1224,$AB1224),0)</f>
        <v>0</v>
      </c>
      <c r="AL1224" s="51">
        <f t="shared" si="405"/>
        <v>0</v>
      </c>
      <c r="AM1224" s="296">
        <f>IFERROR(IF(VLOOKUP($C1224,Listen!$A$2:$F$45,6,0)="Ja",MAX(BC1224:BD1224),D_SAV!$BC1224),0)</f>
        <v>0</v>
      </c>
      <c r="AN1224" s="51">
        <f t="shared" si="406"/>
        <v>0</v>
      </c>
      <c r="AP1224" s="304">
        <f t="shared" si="407"/>
        <v>0</v>
      </c>
      <c r="AQ1224" s="304">
        <f t="shared" si="408"/>
        <v>0</v>
      </c>
      <c r="AR1224" s="304">
        <f t="shared" si="409"/>
        <v>0</v>
      </c>
      <c r="AS1224" s="304">
        <f t="shared" si="410"/>
        <v>0</v>
      </c>
      <c r="AT1224" s="304">
        <f t="shared" si="411"/>
        <v>0</v>
      </c>
      <c r="AU1224" s="304">
        <f t="shared" si="412"/>
        <v>0</v>
      </c>
      <c r="AV1224" s="304">
        <f t="shared" si="413"/>
        <v>0</v>
      </c>
      <c r="AW1224" s="304">
        <f t="shared" si="414"/>
        <v>0</v>
      </c>
      <c r="AX1224" s="304">
        <f t="shared" si="415"/>
        <v>0</v>
      </c>
      <c r="AY1224" s="304">
        <f t="shared" si="416"/>
        <v>0</v>
      </c>
      <c r="AZ1224" s="304">
        <f t="shared" si="417"/>
        <v>0</v>
      </c>
      <c r="BA1224" s="304">
        <f t="shared" si="418"/>
        <v>0</v>
      </c>
      <c r="BB1224" s="304">
        <f t="shared" si="419"/>
        <v>0</v>
      </c>
      <c r="BC1224" s="304">
        <f t="shared" si="420"/>
        <v>0</v>
      </c>
      <c r="BD1224" s="304">
        <f t="shared" si="421"/>
        <v>0</v>
      </c>
      <c r="BE1224" s="304">
        <f>IFERROR(IF(VLOOKUP($C1224,Listen!$A$2:$F$45,6,0)="Ja",BB1224-MAX(BC1224:BD1224),BB1224-BC1224),0)</f>
        <v>0</v>
      </c>
    </row>
    <row r="1225" spans="1:57" x14ac:dyDescent="0.25">
      <c r="A1225" s="320" t="str">
        <f>IF(AND(D1225&lt;&gt;0,C1225&lt;&gt;0,E1225&lt;&gt;0),IF(B1225&lt;&gt;0,CONCATENATE(B1225,"-AGr",VLOOKUP(C1225,Listen!$A$2:$D$45,4,FALSE),"-",D1225,"-",E1225,),CONCATENATE("AGr",VLOOKUP(C1225,Listen!$A$2:$D$45,4,FALSE),"-",D1225,"-",E1225)),"keine vollständige ID")</f>
        <v>keine vollständige ID</v>
      </c>
      <c r="B1225" s="301"/>
      <c r="C1225" s="287"/>
      <c r="D1225" s="34"/>
      <c r="E1225" s="306"/>
      <c r="F1225" s="116"/>
      <c r="G1225" s="17"/>
      <c r="H1225" s="17"/>
      <c r="I1225" s="17"/>
      <c r="J1225" s="17"/>
      <c r="K1225" s="17"/>
      <c r="L1225" s="17"/>
      <c r="M1225" s="17"/>
      <c r="N1225" s="17"/>
      <c r="O1225" s="116"/>
      <c r="P1225" s="117">
        <f>IF(D1225&gt;A_Stammdaten!$B$12,0,SUM(G1225,H1225,J1225,L1225:M1225)-SUM(I1225,K1225,N1225:O1225))</f>
        <v>0</v>
      </c>
      <c r="Q1225" s="17"/>
      <c r="R1225" s="17"/>
      <c r="S1225" s="17"/>
      <c r="T1225" s="17"/>
      <c r="U1225" s="62">
        <f t="shared" si="401"/>
        <v>0</v>
      </c>
      <c r="V1225" s="34"/>
      <c r="W1225" s="34"/>
      <c r="X1225" s="34"/>
      <c r="Y1225" s="34"/>
      <c r="Z1225" s="34"/>
      <c r="AA1225" s="63" t="str">
        <f t="shared" si="402"/>
        <v>-</v>
      </c>
      <c r="AB1225" s="63" t="str">
        <f t="shared" si="403"/>
        <v>-</v>
      </c>
      <c r="AC1225" s="63">
        <f>IF(ISBLANK($C1225),0,VLOOKUP($C1225,Listen!$A$2:$C$45,2,FALSE))</f>
        <v>0</v>
      </c>
      <c r="AD1225" s="63">
        <f>IF(ISBLANK($C1225),0,VLOOKUP($C1225,Listen!$A$2:$C$45,3,FALSE))</f>
        <v>0</v>
      </c>
      <c r="AE1225" s="49">
        <f t="shared" si="404"/>
        <v>0</v>
      </c>
      <c r="AF1225" s="49">
        <f t="shared" si="404"/>
        <v>0</v>
      </c>
      <c r="AG1225" s="49">
        <f>IFERROR(IF(OR($V1225&lt;&gt;"Ja",VLOOKUP($C1225,Listen!$A$2:$F$45,5,0)="Nein",D1225&lt;IF(C1225="LNG Anbindungsanlagen gemäß separater Festlegung",2022,2023)),$AC1225,$AA1225),0)</f>
        <v>0</v>
      </c>
      <c r="AH1225" s="49">
        <f>IFERROR(IF(OR($V1225&lt;&gt;"Ja",VLOOKUP($C1225,Listen!$A$2:$F$45,5,0)="Nein",D1225&lt;IF(C1225="LNG Anbindungsanlagen gemäß separater Festlegung",2022,2023)),$AC1225,$AA1225),0)</f>
        <v>0</v>
      </c>
      <c r="AI1225" s="49">
        <f>IFERROR(IF(OR($W1225&lt;&gt;"Ja",VLOOKUP($C1225,Listen!$A$2:$F$45,6,0)="Nein"),$AC1225,$AB1225),0)</f>
        <v>0</v>
      </c>
      <c r="AJ1225" s="49">
        <f>IFERROR(IF(OR($W1225&lt;&gt;"Ja",VLOOKUP($C1225,Listen!$A$2:$F$45,6,0)="Nein"),$AC1225,$AB1225),0)</f>
        <v>0</v>
      </c>
      <c r="AK1225" s="49">
        <f>IFERROR(IF(OR($W1225&lt;&gt;"Ja",VLOOKUP($C1225,Listen!$A$2:$F$45,6,0)="Nein"),$AC1225,$AB1225),0)</f>
        <v>0</v>
      </c>
      <c r="AL1225" s="51">
        <f t="shared" si="405"/>
        <v>0</v>
      </c>
      <c r="AM1225" s="296">
        <f>IFERROR(IF(VLOOKUP($C1225,Listen!$A$2:$F$45,6,0)="Ja",MAX(BC1225:BD1225),D_SAV!$BC1225),0)</f>
        <v>0</v>
      </c>
      <c r="AN1225" s="51">
        <f t="shared" si="406"/>
        <v>0</v>
      </c>
      <c r="AP1225" s="304">
        <f t="shared" si="407"/>
        <v>0</v>
      </c>
      <c r="AQ1225" s="304">
        <f t="shared" si="408"/>
        <v>0</v>
      </c>
      <c r="AR1225" s="304">
        <f t="shared" si="409"/>
        <v>0</v>
      </c>
      <c r="AS1225" s="304">
        <f t="shared" si="410"/>
        <v>0</v>
      </c>
      <c r="AT1225" s="304">
        <f t="shared" si="411"/>
        <v>0</v>
      </c>
      <c r="AU1225" s="304">
        <f t="shared" si="412"/>
        <v>0</v>
      </c>
      <c r="AV1225" s="304">
        <f t="shared" si="413"/>
        <v>0</v>
      </c>
      <c r="AW1225" s="304">
        <f t="shared" si="414"/>
        <v>0</v>
      </c>
      <c r="AX1225" s="304">
        <f t="shared" si="415"/>
        <v>0</v>
      </c>
      <c r="AY1225" s="304">
        <f t="shared" si="416"/>
        <v>0</v>
      </c>
      <c r="AZ1225" s="304">
        <f t="shared" si="417"/>
        <v>0</v>
      </c>
      <c r="BA1225" s="304">
        <f t="shared" si="418"/>
        <v>0</v>
      </c>
      <c r="BB1225" s="304">
        <f t="shared" si="419"/>
        <v>0</v>
      </c>
      <c r="BC1225" s="304">
        <f t="shared" si="420"/>
        <v>0</v>
      </c>
      <c r="BD1225" s="304">
        <f t="shared" si="421"/>
        <v>0</v>
      </c>
      <c r="BE1225" s="304">
        <f>IFERROR(IF(VLOOKUP($C1225,Listen!$A$2:$F$45,6,0)="Ja",BB1225-MAX(BC1225:BD1225),BB1225-BC1225),0)</f>
        <v>0</v>
      </c>
    </row>
    <row r="1226" spans="1:57" x14ac:dyDescent="0.25">
      <c r="A1226" s="320" t="str">
        <f>IF(AND(D1226&lt;&gt;0,C1226&lt;&gt;0,E1226&lt;&gt;0),IF(B1226&lt;&gt;0,CONCATENATE(B1226,"-AGr",VLOOKUP(C1226,Listen!$A$2:$D$45,4,FALSE),"-",D1226,"-",E1226,),CONCATENATE("AGr",VLOOKUP(C1226,Listen!$A$2:$D$45,4,FALSE),"-",D1226,"-",E1226)),"keine vollständige ID")</f>
        <v>keine vollständige ID</v>
      </c>
      <c r="B1226" s="301"/>
      <c r="C1226" s="287"/>
      <c r="D1226" s="34"/>
      <c r="E1226" s="306"/>
      <c r="F1226" s="116"/>
      <c r="G1226" s="17"/>
      <c r="H1226" s="17"/>
      <c r="I1226" s="17"/>
      <c r="J1226" s="17"/>
      <c r="K1226" s="17"/>
      <c r="L1226" s="17"/>
      <c r="M1226" s="17"/>
      <c r="N1226" s="17"/>
      <c r="O1226" s="116"/>
      <c r="P1226" s="117">
        <f>IF(D1226&gt;A_Stammdaten!$B$12,0,SUM(G1226,H1226,J1226,L1226:M1226)-SUM(I1226,K1226,N1226:O1226))</f>
        <v>0</v>
      </c>
      <c r="Q1226" s="17"/>
      <c r="R1226" s="17"/>
      <c r="S1226" s="17"/>
      <c r="T1226" s="17"/>
      <c r="U1226" s="62">
        <f t="shared" si="401"/>
        <v>0</v>
      </c>
      <c r="V1226" s="34"/>
      <c r="W1226" s="34"/>
      <c r="X1226" s="34"/>
      <c r="Y1226" s="34"/>
      <c r="Z1226" s="34"/>
      <c r="AA1226" s="63" t="str">
        <f t="shared" si="402"/>
        <v>-</v>
      </c>
      <c r="AB1226" s="63" t="str">
        <f t="shared" si="403"/>
        <v>-</v>
      </c>
      <c r="AC1226" s="63">
        <f>IF(ISBLANK($C1226),0,VLOOKUP($C1226,Listen!$A$2:$C$45,2,FALSE))</f>
        <v>0</v>
      </c>
      <c r="AD1226" s="63">
        <f>IF(ISBLANK($C1226),0,VLOOKUP($C1226,Listen!$A$2:$C$45,3,FALSE))</f>
        <v>0</v>
      </c>
      <c r="AE1226" s="49">
        <f t="shared" si="404"/>
        <v>0</v>
      </c>
      <c r="AF1226" s="49">
        <f t="shared" si="404"/>
        <v>0</v>
      </c>
      <c r="AG1226" s="49">
        <f>IFERROR(IF(OR($V1226&lt;&gt;"Ja",VLOOKUP($C1226,Listen!$A$2:$F$45,5,0)="Nein",D1226&lt;IF(C1226="LNG Anbindungsanlagen gemäß separater Festlegung",2022,2023)),$AC1226,$AA1226),0)</f>
        <v>0</v>
      </c>
      <c r="AH1226" s="49">
        <f>IFERROR(IF(OR($V1226&lt;&gt;"Ja",VLOOKUP($C1226,Listen!$A$2:$F$45,5,0)="Nein",D1226&lt;IF(C1226="LNG Anbindungsanlagen gemäß separater Festlegung",2022,2023)),$AC1226,$AA1226),0)</f>
        <v>0</v>
      </c>
      <c r="AI1226" s="49">
        <f>IFERROR(IF(OR($W1226&lt;&gt;"Ja",VLOOKUP($C1226,Listen!$A$2:$F$45,6,0)="Nein"),$AC1226,$AB1226),0)</f>
        <v>0</v>
      </c>
      <c r="AJ1226" s="49">
        <f>IFERROR(IF(OR($W1226&lt;&gt;"Ja",VLOOKUP($C1226,Listen!$A$2:$F$45,6,0)="Nein"),$AC1226,$AB1226),0)</f>
        <v>0</v>
      </c>
      <c r="AK1226" s="49">
        <f>IFERROR(IF(OR($W1226&lt;&gt;"Ja",VLOOKUP($C1226,Listen!$A$2:$F$45,6,0)="Nein"),$AC1226,$AB1226),0)</f>
        <v>0</v>
      </c>
      <c r="AL1226" s="51">
        <f t="shared" si="405"/>
        <v>0</v>
      </c>
      <c r="AM1226" s="296">
        <f>IFERROR(IF(VLOOKUP($C1226,Listen!$A$2:$F$45,6,0)="Ja",MAX(BC1226:BD1226),D_SAV!$BC1226),0)</f>
        <v>0</v>
      </c>
      <c r="AN1226" s="51">
        <f t="shared" si="406"/>
        <v>0</v>
      </c>
      <c r="AP1226" s="304">
        <f t="shared" si="407"/>
        <v>0</v>
      </c>
      <c r="AQ1226" s="304">
        <f t="shared" si="408"/>
        <v>0</v>
      </c>
      <c r="AR1226" s="304">
        <f t="shared" si="409"/>
        <v>0</v>
      </c>
      <c r="AS1226" s="304">
        <f t="shared" si="410"/>
        <v>0</v>
      </c>
      <c r="AT1226" s="304">
        <f t="shared" si="411"/>
        <v>0</v>
      </c>
      <c r="AU1226" s="304">
        <f t="shared" si="412"/>
        <v>0</v>
      </c>
      <c r="AV1226" s="304">
        <f t="shared" si="413"/>
        <v>0</v>
      </c>
      <c r="AW1226" s="304">
        <f t="shared" si="414"/>
        <v>0</v>
      </c>
      <c r="AX1226" s="304">
        <f t="shared" si="415"/>
        <v>0</v>
      </c>
      <c r="AY1226" s="304">
        <f t="shared" si="416"/>
        <v>0</v>
      </c>
      <c r="AZ1226" s="304">
        <f t="shared" si="417"/>
        <v>0</v>
      </c>
      <c r="BA1226" s="304">
        <f t="shared" si="418"/>
        <v>0</v>
      </c>
      <c r="BB1226" s="304">
        <f t="shared" si="419"/>
        <v>0</v>
      </c>
      <c r="BC1226" s="304">
        <f t="shared" si="420"/>
        <v>0</v>
      </c>
      <c r="BD1226" s="304">
        <f t="shared" si="421"/>
        <v>0</v>
      </c>
      <c r="BE1226" s="304">
        <f>IFERROR(IF(VLOOKUP($C1226,Listen!$A$2:$F$45,6,0)="Ja",BB1226-MAX(BC1226:BD1226),BB1226-BC1226),0)</f>
        <v>0</v>
      </c>
    </row>
    <row r="1227" spans="1:57" x14ac:dyDescent="0.25">
      <c r="A1227" s="320" t="str">
        <f>IF(AND(D1227&lt;&gt;0,C1227&lt;&gt;0,E1227&lt;&gt;0),IF(B1227&lt;&gt;0,CONCATENATE(B1227,"-AGr",VLOOKUP(C1227,Listen!$A$2:$D$45,4,FALSE),"-",D1227,"-",E1227,),CONCATENATE("AGr",VLOOKUP(C1227,Listen!$A$2:$D$45,4,FALSE),"-",D1227,"-",E1227)),"keine vollständige ID")</f>
        <v>keine vollständige ID</v>
      </c>
      <c r="B1227" s="301"/>
      <c r="C1227" s="287"/>
      <c r="D1227" s="34"/>
      <c r="E1227" s="306"/>
      <c r="F1227" s="116"/>
      <c r="G1227" s="17"/>
      <c r="H1227" s="17"/>
      <c r="I1227" s="17"/>
      <c r="J1227" s="17"/>
      <c r="K1227" s="17"/>
      <c r="L1227" s="17"/>
      <c r="M1227" s="17"/>
      <c r="N1227" s="17"/>
      <c r="O1227" s="116"/>
      <c r="P1227" s="117">
        <f>IF(D1227&gt;A_Stammdaten!$B$12,0,SUM(G1227,H1227,J1227,L1227:M1227)-SUM(I1227,K1227,N1227:O1227))</f>
        <v>0</v>
      </c>
      <c r="Q1227" s="17"/>
      <c r="R1227" s="17"/>
      <c r="S1227" s="17"/>
      <c r="T1227" s="17"/>
      <c r="U1227" s="62">
        <f t="shared" si="401"/>
        <v>0</v>
      </c>
      <c r="V1227" s="34"/>
      <c r="W1227" s="34"/>
      <c r="X1227" s="34"/>
      <c r="Y1227" s="34"/>
      <c r="Z1227" s="34"/>
      <c r="AA1227" s="63" t="str">
        <f t="shared" si="402"/>
        <v>-</v>
      </c>
      <c r="AB1227" s="63" t="str">
        <f t="shared" si="403"/>
        <v>-</v>
      </c>
      <c r="AC1227" s="63">
        <f>IF(ISBLANK($C1227),0,VLOOKUP($C1227,Listen!$A$2:$C$45,2,FALSE))</f>
        <v>0</v>
      </c>
      <c r="AD1227" s="63">
        <f>IF(ISBLANK($C1227),0,VLOOKUP($C1227,Listen!$A$2:$C$45,3,FALSE))</f>
        <v>0</v>
      </c>
      <c r="AE1227" s="49">
        <f t="shared" si="404"/>
        <v>0</v>
      </c>
      <c r="AF1227" s="49">
        <f t="shared" si="404"/>
        <v>0</v>
      </c>
      <c r="AG1227" s="49">
        <f>IFERROR(IF(OR($V1227&lt;&gt;"Ja",VLOOKUP($C1227,Listen!$A$2:$F$45,5,0)="Nein",D1227&lt;IF(C1227="LNG Anbindungsanlagen gemäß separater Festlegung",2022,2023)),$AC1227,$AA1227),0)</f>
        <v>0</v>
      </c>
      <c r="AH1227" s="49">
        <f>IFERROR(IF(OR($V1227&lt;&gt;"Ja",VLOOKUP($C1227,Listen!$A$2:$F$45,5,0)="Nein",D1227&lt;IF(C1227="LNG Anbindungsanlagen gemäß separater Festlegung",2022,2023)),$AC1227,$AA1227),0)</f>
        <v>0</v>
      </c>
      <c r="AI1227" s="49">
        <f>IFERROR(IF(OR($W1227&lt;&gt;"Ja",VLOOKUP($C1227,Listen!$A$2:$F$45,6,0)="Nein"),$AC1227,$AB1227),0)</f>
        <v>0</v>
      </c>
      <c r="AJ1227" s="49">
        <f>IFERROR(IF(OR($W1227&lt;&gt;"Ja",VLOOKUP($C1227,Listen!$A$2:$F$45,6,0)="Nein"),$AC1227,$AB1227),0)</f>
        <v>0</v>
      </c>
      <c r="AK1227" s="49">
        <f>IFERROR(IF(OR($W1227&lt;&gt;"Ja",VLOOKUP($C1227,Listen!$A$2:$F$45,6,0)="Nein"),$AC1227,$AB1227),0)</f>
        <v>0</v>
      </c>
      <c r="AL1227" s="51">
        <f t="shared" si="405"/>
        <v>0</v>
      </c>
      <c r="AM1227" s="296">
        <f>IFERROR(IF(VLOOKUP($C1227,Listen!$A$2:$F$45,6,0)="Ja",MAX(BC1227:BD1227),D_SAV!$BC1227),0)</f>
        <v>0</v>
      </c>
      <c r="AN1227" s="51">
        <f t="shared" si="406"/>
        <v>0</v>
      </c>
      <c r="AP1227" s="304">
        <f t="shared" si="407"/>
        <v>0</v>
      </c>
      <c r="AQ1227" s="304">
        <f t="shared" si="408"/>
        <v>0</v>
      </c>
      <c r="AR1227" s="304">
        <f t="shared" si="409"/>
        <v>0</v>
      </c>
      <c r="AS1227" s="304">
        <f t="shared" si="410"/>
        <v>0</v>
      </c>
      <c r="AT1227" s="304">
        <f t="shared" si="411"/>
        <v>0</v>
      </c>
      <c r="AU1227" s="304">
        <f t="shared" si="412"/>
        <v>0</v>
      </c>
      <c r="AV1227" s="304">
        <f t="shared" si="413"/>
        <v>0</v>
      </c>
      <c r="AW1227" s="304">
        <f t="shared" si="414"/>
        <v>0</v>
      </c>
      <c r="AX1227" s="304">
        <f t="shared" si="415"/>
        <v>0</v>
      </c>
      <c r="AY1227" s="304">
        <f t="shared" si="416"/>
        <v>0</v>
      </c>
      <c r="AZ1227" s="304">
        <f t="shared" si="417"/>
        <v>0</v>
      </c>
      <c r="BA1227" s="304">
        <f t="shared" si="418"/>
        <v>0</v>
      </c>
      <c r="BB1227" s="304">
        <f t="shared" si="419"/>
        <v>0</v>
      </c>
      <c r="BC1227" s="304">
        <f t="shared" si="420"/>
        <v>0</v>
      </c>
      <c r="BD1227" s="304">
        <f t="shared" si="421"/>
        <v>0</v>
      </c>
      <c r="BE1227" s="304">
        <f>IFERROR(IF(VLOOKUP($C1227,Listen!$A$2:$F$45,6,0)="Ja",BB1227-MAX(BC1227:BD1227),BB1227-BC1227),0)</f>
        <v>0</v>
      </c>
    </row>
    <row r="1228" spans="1:57" x14ac:dyDescent="0.25">
      <c r="A1228" s="320" t="str">
        <f>IF(AND(D1228&lt;&gt;0,C1228&lt;&gt;0,E1228&lt;&gt;0),IF(B1228&lt;&gt;0,CONCATENATE(B1228,"-AGr",VLOOKUP(C1228,Listen!$A$2:$D$45,4,FALSE),"-",D1228,"-",E1228,),CONCATENATE("AGr",VLOOKUP(C1228,Listen!$A$2:$D$45,4,FALSE),"-",D1228,"-",E1228)),"keine vollständige ID")</f>
        <v>keine vollständige ID</v>
      </c>
      <c r="B1228" s="301"/>
      <c r="C1228" s="287"/>
      <c r="D1228" s="34"/>
      <c r="E1228" s="306"/>
      <c r="F1228" s="116"/>
      <c r="G1228" s="17"/>
      <c r="H1228" s="17"/>
      <c r="I1228" s="17"/>
      <c r="J1228" s="17"/>
      <c r="K1228" s="17"/>
      <c r="L1228" s="17"/>
      <c r="M1228" s="17"/>
      <c r="N1228" s="17"/>
      <c r="O1228" s="116"/>
      <c r="P1228" s="117">
        <f>IF(D1228&gt;A_Stammdaten!$B$12,0,SUM(G1228,H1228,J1228,L1228:M1228)-SUM(I1228,K1228,N1228:O1228))</f>
        <v>0</v>
      </c>
      <c r="Q1228" s="17"/>
      <c r="R1228" s="17"/>
      <c r="S1228" s="17"/>
      <c r="T1228" s="17"/>
      <c r="U1228" s="62">
        <f t="shared" si="401"/>
        <v>0</v>
      </c>
      <c r="V1228" s="34"/>
      <c r="W1228" s="34"/>
      <c r="X1228" s="34"/>
      <c r="Y1228" s="34"/>
      <c r="Z1228" s="34"/>
      <c r="AA1228" s="63" t="str">
        <f t="shared" si="402"/>
        <v>-</v>
      </c>
      <c r="AB1228" s="63" t="str">
        <f t="shared" si="403"/>
        <v>-</v>
      </c>
      <c r="AC1228" s="63">
        <f>IF(ISBLANK($C1228),0,VLOOKUP($C1228,Listen!$A$2:$C$45,2,FALSE))</f>
        <v>0</v>
      </c>
      <c r="AD1228" s="63">
        <f>IF(ISBLANK($C1228),0,VLOOKUP($C1228,Listen!$A$2:$C$45,3,FALSE))</f>
        <v>0</v>
      </c>
      <c r="AE1228" s="49">
        <f t="shared" si="404"/>
        <v>0</v>
      </c>
      <c r="AF1228" s="49">
        <f t="shared" si="404"/>
        <v>0</v>
      </c>
      <c r="AG1228" s="49">
        <f>IFERROR(IF(OR($V1228&lt;&gt;"Ja",VLOOKUP($C1228,Listen!$A$2:$F$45,5,0)="Nein",D1228&lt;IF(C1228="LNG Anbindungsanlagen gemäß separater Festlegung",2022,2023)),$AC1228,$AA1228),0)</f>
        <v>0</v>
      </c>
      <c r="AH1228" s="49">
        <f>IFERROR(IF(OR($V1228&lt;&gt;"Ja",VLOOKUP($C1228,Listen!$A$2:$F$45,5,0)="Nein",D1228&lt;IF(C1228="LNG Anbindungsanlagen gemäß separater Festlegung",2022,2023)),$AC1228,$AA1228),0)</f>
        <v>0</v>
      </c>
      <c r="AI1228" s="49">
        <f>IFERROR(IF(OR($W1228&lt;&gt;"Ja",VLOOKUP($C1228,Listen!$A$2:$F$45,6,0)="Nein"),$AC1228,$AB1228),0)</f>
        <v>0</v>
      </c>
      <c r="AJ1228" s="49">
        <f>IFERROR(IF(OR($W1228&lt;&gt;"Ja",VLOOKUP($C1228,Listen!$A$2:$F$45,6,0)="Nein"),$AC1228,$AB1228),0)</f>
        <v>0</v>
      </c>
      <c r="AK1228" s="49">
        <f>IFERROR(IF(OR($W1228&lt;&gt;"Ja",VLOOKUP($C1228,Listen!$A$2:$F$45,6,0)="Nein"),$AC1228,$AB1228),0)</f>
        <v>0</v>
      </c>
      <c r="AL1228" s="51">
        <f t="shared" si="405"/>
        <v>0</v>
      </c>
      <c r="AM1228" s="296">
        <f>IFERROR(IF(VLOOKUP($C1228,Listen!$A$2:$F$45,6,0)="Ja",MAX(BC1228:BD1228),D_SAV!$BC1228),0)</f>
        <v>0</v>
      </c>
      <c r="AN1228" s="51">
        <f t="shared" si="406"/>
        <v>0</v>
      </c>
      <c r="AP1228" s="304">
        <f t="shared" si="407"/>
        <v>0</v>
      </c>
      <c r="AQ1228" s="304">
        <f t="shared" si="408"/>
        <v>0</v>
      </c>
      <c r="AR1228" s="304">
        <f t="shared" si="409"/>
        <v>0</v>
      </c>
      <c r="AS1228" s="304">
        <f t="shared" si="410"/>
        <v>0</v>
      </c>
      <c r="AT1228" s="304">
        <f t="shared" si="411"/>
        <v>0</v>
      </c>
      <c r="AU1228" s="304">
        <f t="shared" si="412"/>
        <v>0</v>
      </c>
      <c r="AV1228" s="304">
        <f t="shared" si="413"/>
        <v>0</v>
      </c>
      <c r="AW1228" s="304">
        <f t="shared" si="414"/>
        <v>0</v>
      </c>
      <c r="AX1228" s="304">
        <f t="shared" si="415"/>
        <v>0</v>
      </c>
      <c r="AY1228" s="304">
        <f t="shared" si="416"/>
        <v>0</v>
      </c>
      <c r="AZ1228" s="304">
        <f t="shared" si="417"/>
        <v>0</v>
      </c>
      <c r="BA1228" s="304">
        <f t="shared" si="418"/>
        <v>0</v>
      </c>
      <c r="BB1228" s="304">
        <f t="shared" si="419"/>
        <v>0</v>
      </c>
      <c r="BC1228" s="304">
        <f t="shared" si="420"/>
        <v>0</v>
      </c>
      <c r="BD1228" s="304">
        <f t="shared" si="421"/>
        <v>0</v>
      </c>
      <c r="BE1228" s="304">
        <f>IFERROR(IF(VLOOKUP($C1228,Listen!$A$2:$F$45,6,0)="Ja",BB1228-MAX(BC1228:BD1228),BB1228-BC1228),0)</f>
        <v>0</v>
      </c>
    </row>
    <row r="1229" spans="1:57" x14ac:dyDescent="0.25">
      <c r="A1229" s="320" t="str">
        <f>IF(AND(D1229&lt;&gt;0,C1229&lt;&gt;0,E1229&lt;&gt;0),IF(B1229&lt;&gt;0,CONCATENATE(B1229,"-AGr",VLOOKUP(C1229,Listen!$A$2:$D$45,4,FALSE),"-",D1229,"-",E1229,),CONCATENATE("AGr",VLOOKUP(C1229,Listen!$A$2:$D$45,4,FALSE),"-",D1229,"-",E1229)),"keine vollständige ID")</f>
        <v>keine vollständige ID</v>
      </c>
      <c r="B1229" s="301"/>
      <c r="C1229" s="287"/>
      <c r="D1229" s="34"/>
      <c r="E1229" s="306"/>
      <c r="F1229" s="116"/>
      <c r="G1229" s="17"/>
      <c r="H1229" s="17"/>
      <c r="I1229" s="17"/>
      <c r="J1229" s="17"/>
      <c r="K1229" s="17"/>
      <c r="L1229" s="17"/>
      <c r="M1229" s="17"/>
      <c r="N1229" s="17"/>
      <c r="O1229" s="116"/>
      <c r="P1229" s="117">
        <f>IF(D1229&gt;A_Stammdaten!$B$12,0,SUM(G1229,H1229,J1229,L1229:M1229)-SUM(I1229,K1229,N1229:O1229))</f>
        <v>0</v>
      </c>
      <c r="Q1229" s="17"/>
      <c r="R1229" s="17"/>
      <c r="S1229" s="17"/>
      <c r="T1229" s="17"/>
      <c r="U1229" s="62">
        <f t="shared" si="401"/>
        <v>0</v>
      </c>
      <c r="V1229" s="34"/>
      <c r="W1229" s="34"/>
      <c r="X1229" s="34"/>
      <c r="Y1229" s="34"/>
      <c r="Z1229" s="34"/>
      <c r="AA1229" s="63" t="str">
        <f t="shared" si="402"/>
        <v>-</v>
      </c>
      <c r="AB1229" s="63" t="str">
        <f t="shared" si="403"/>
        <v>-</v>
      </c>
      <c r="AC1229" s="63">
        <f>IF(ISBLANK($C1229),0,VLOOKUP($C1229,Listen!$A$2:$C$45,2,FALSE))</f>
        <v>0</v>
      </c>
      <c r="AD1229" s="63">
        <f>IF(ISBLANK($C1229),0,VLOOKUP($C1229,Listen!$A$2:$C$45,3,FALSE))</f>
        <v>0</v>
      </c>
      <c r="AE1229" s="49">
        <f t="shared" si="404"/>
        <v>0</v>
      </c>
      <c r="AF1229" s="49">
        <f t="shared" si="404"/>
        <v>0</v>
      </c>
      <c r="AG1229" s="49">
        <f>IFERROR(IF(OR($V1229&lt;&gt;"Ja",VLOOKUP($C1229,Listen!$A$2:$F$45,5,0)="Nein",D1229&lt;IF(C1229="LNG Anbindungsanlagen gemäß separater Festlegung",2022,2023)),$AC1229,$AA1229),0)</f>
        <v>0</v>
      </c>
      <c r="AH1229" s="49">
        <f>IFERROR(IF(OR($V1229&lt;&gt;"Ja",VLOOKUP($C1229,Listen!$A$2:$F$45,5,0)="Nein",D1229&lt;IF(C1229="LNG Anbindungsanlagen gemäß separater Festlegung",2022,2023)),$AC1229,$AA1229),0)</f>
        <v>0</v>
      </c>
      <c r="AI1229" s="49">
        <f>IFERROR(IF(OR($W1229&lt;&gt;"Ja",VLOOKUP($C1229,Listen!$A$2:$F$45,6,0)="Nein"),$AC1229,$AB1229),0)</f>
        <v>0</v>
      </c>
      <c r="AJ1229" s="49">
        <f>IFERROR(IF(OR($W1229&lt;&gt;"Ja",VLOOKUP($C1229,Listen!$A$2:$F$45,6,0)="Nein"),$AC1229,$AB1229),0)</f>
        <v>0</v>
      </c>
      <c r="AK1229" s="49">
        <f>IFERROR(IF(OR($W1229&lt;&gt;"Ja",VLOOKUP($C1229,Listen!$A$2:$F$45,6,0)="Nein"),$AC1229,$AB1229),0)</f>
        <v>0</v>
      </c>
      <c r="AL1229" s="51">
        <f t="shared" si="405"/>
        <v>0</v>
      </c>
      <c r="AM1229" s="296">
        <f>IFERROR(IF(VLOOKUP($C1229,Listen!$A$2:$F$45,6,0)="Ja",MAX(BC1229:BD1229),D_SAV!$BC1229),0)</f>
        <v>0</v>
      </c>
      <c r="AN1229" s="51">
        <f t="shared" si="406"/>
        <v>0</v>
      </c>
      <c r="AP1229" s="304">
        <f t="shared" si="407"/>
        <v>0</v>
      </c>
      <c r="AQ1229" s="304">
        <f t="shared" si="408"/>
        <v>0</v>
      </c>
      <c r="AR1229" s="304">
        <f t="shared" si="409"/>
        <v>0</v>
      </c>
      <c r="AS1229" s="304">
        <f t="shared" si="410"/>
        <v>0</v>
      </c>
      <c r="AT1229" s="304">
        <f t="shared" si="411"/>
        <v>0</v>
      </c>
      <c r="AU1229" s="304">
        <f t="shared" si="412"/>
        <v>0</v>
      </c>
      <c r="AV1229" s="304">
        <f t="shared" si="413"/>
        <v>0</v>
      </c>
      <c r="AW1229" s="304">
        <f t="shared" si="414"/>
        <v>0</v>
      </c>
      <c r="AX1229" s="304">
        <f t="shared" si="415"/>
        <v>0</v>
      </c>
      <c r="AY1229" s="304">
        <f t="shared" si="416"/>
        <v>0</v>
      </c>
      <c r="AZ1229" s="304">
        <f t="shared" si="417"/>
        <v>0</v>
      </c>
      <c r="BA1229" s="304">
        <f t="shared" si="418"/>
        <v>0</v>
      </c>
      <c r="BB1229" s="304">
        <f t="shared" si="419"/>
        <v>0</v>
      </c>
      <c r="BC1229" s="304">
        <f t="shared" si="420"/>
        <v>0</v>
      </c>
      <c r="BD1229" s="304">
        <f t="shared" si="421"/>
        <v>0</v>
      </c>
      <c r="BE1229" s="304">
        <f>IFERROR(IF(VLOOKUP($C1229,Listen!$A$2:$F$45,6,0)="Ja",BB1229-MAX(BC1229:BD1229),BB1229-BC1229),0)</f>
        <v>0</v>
      </c>
    </row>
    <row r="1230" spans="1:57" x14ac:dyDescent="0.25">
      <c r="A1230" s="320" t="str">
        <f>IF(AND(D1230&lt;&gt;0,C1230&lt;&gt;0,E1230&lt;&gt;0),IF(B1230&lt;&gt;0,CONCATENATE(B1230,"-AGr",VLOOKUP(C1230,Listen!$A$2:$D$45,4,FALSE),"-",D1230,"-",E1230,),CONCATENATE("AGr",VLOOKUP(C1230,Listen!$A$2:$D$45,4,FALSE),"-",D1230,"-",E1230)),"keine vollständige ID")</f>
        <v>keine vollständige ID</v>
      </c>
      <c r="B1230" s="301"/>
      <c r="C1230" s="287"/>
      <c r="D1230" s="34"/>
      <c r="E1230" s="306"/>
      <c r="F1230" s="116"/>
      <c r="G1230" s="17"/>
      <c r="H1230" s="17"/>
      <c r="I1230" s="17"/>
      <c r="J1230" s="17"/>
      <c r="K1230" s="17"/>
      <c r="L1230" s="17"/>
      <c r="M1230" s="17"/>
      <c r="N1230" s="17"/>
      <c r="O1230" s="116"/>
      <c r="P1230" s="117">
        <f>IF(D1230&gt;A_Stammdaten!$B$12,0,SUM(G1230,H1230,J1230,L1230:M1230)-SUM(I1230,K1230,N1230:O1230))</f>
        <v>0</v>
      </c>
      <c r="Q1230" s="17"/>
      <c r="R1230" s="17"/>
      <c r="S1230" s="17"/>
      <c r="T1230" s="17"/>
      <c r="U1230" s="62">
        <f t="shared" si="401"/>
        <v>0</v>
      </c>
      <c r="V1230" s="34"/>
      <c r="W1230" s="34"/>
      <c r="X1230" s="34"/>
      <c r="Y1230" s="34"/>
      <c r="Z1230" s="34"/>
      <c r="AA1230" s="63" t="str">
        <f t="shared" si="402"/>
        <v>-</v>
      </c>
      <c r="AB1230" s="63" t="str">
        <f t="shared" si="403"/>
        <v>-</v>
      </c>
      <c r="AC1230" s="63">
        <f>IF(ISBLANK($C1230),0,VLOOKUP($C1230,Listen!$A$2:$C$45,2,FALSE))</f>
        <v>0</v>
      </c>
      <c r="AD1230" s="63">
        <f>IF(ISBLANK($C1230),0,VLOOKUP($C1230,Listen!$A$2:$C$45,3,FALSE))</f>
        <v>0</v>
      </c>
      <c r="AE1230" s="49">
        <f t="shared" si="404"/>
        <v>0</v>
      </c>
      <c r="AF1230" s="49">
        <f t="shared" si="404"/>
        <v>0</v>
      </c>
      <c r="AG1230" s="49">
        <f>IFERROR(IF(OR($V1230&lt;&gt;"Ja",VLOOKUP($C1230,Listen!$A$2:$F$45,5,0)="Nein",D1230&lt;IF(C1230="LNG Anbindungsanlagen gemäß separater Festlegung",2022,2023)),$AC1230,$AA1230),0)</f>
        <v>0</v>
      </c>
      <c r="AH1230" s="49">
        <f>IFERROR(IF(OR($V1230&lt;&gt;"Ja",VLOOKUP($C1230,Listen!$A$2:$F$45,5,0)="Nein",D1230&lt;IF(C1230="LNG Anbindungsanlagen gemäß separater Festlegung",2022,2023)),$AC1230,$AA1230),0)</f>
        <v>0</v>
      </c>
      <c r="AI1230" s="49">
        <f>IFERROR(IF(OR($W1230&lt;&gt;"Ja",VLOOKUP($C1230,Listen!$A$2:$F$45,6,0)="Nein"),$AC1230,$AB1230),0)</f>
        <v>0</v>
      </c>
      <c r="AJ1230" s="49">
        <f>IFERROR(IF(OR($W1230&lt;&gt;"Ja",VLOOKUP($C1230,Listen!$A$2:$F$45,6,0)="Nein"),$AC1230,$AB1230),0)</f>
        <v>0</v>
      </c>
      <c r="AK1230" s="49">
        <f>IFERROR(IF(OR($W1230&lt;&gt;"Ja",VLOOKUP($C1230,Listen!$A$2:$F$45,6,0)="Nein"),$AC1230,$AB1230),0)</f>
        <v>0</v>
      </c>
      <c r="AL1230" s="51">
        <f t="shared" si="405"/>
        <v>0</v>
      </c>
      <c r="AM1230" s="296">
        <f>IFERROR(IF(VLOOKUP($C1230,Listen!$A$2:$F$45,6,0)="Ja",MAX(BC1230:BD1230),D_SAV!$BC1230),0)</f>
        <v>0</v>
      </c>
      <c r="AN1230" s="51">
        <f t="shared" si="406"/>
        <v>0</v>
      </c>
      <c r="AP1230" s="304">
        <f t="shared" si="407"/>
        <v>0</v>
      </c>
      <c r="AQ1230" s="304">
        <f t="shared" si="408"/>
        <v>0</v>
      </c>
      <c r="AR1230" s="304">
        <f t="shared" si="409"/>
        <v>0</v>
      </c>
      <c r="AS1230" s="304">
        <f t="shared" si="410"/>
        <v>0</v>
      </c>
      <c r="AT1230" s="304">
        <f t="shared" si="411"/>
        <v>0</v>
      </c>
      <c r="AU1230" s="304">
        <f t="shared" si="412"/>
        <v>0</v>
      </c>
      <c r="AV1230" s="304">
        <f t="shared" si="413"/>
        <v>0</v>
      </c>
      <c r="AW1230" s="304">
        <f t="shared" si="414"/>
        <v>0</v>
      </c>
      <c r="AX1230" s="304">
        <f t="shared" si="415"/>
        <v>0</v>
      </c>
      <c r="AY1230" s="304">
        <f t="shared" si="416"/>
        <v>0</v>
      </c>
      <c r="AZ1230" s="304">
        <f t="shared" si="417"/>
        <v>0</v>
      </c>
      <c r="BA1230" s="304">
        <f t="shared" si="418"/>
        <v>0</v>
      </c>
      <c r="BB1230" s="304">
        <f t="shared" si="419"/>
        <v>0</v>
      </c>
      <c r="BC1230" s="304">
        <f t="shared" si="420"/>
        <v>0</v>
      </c>
      <c r="BD1230" s="304">
        <f t="shared" si="421"/>
        <v>0</v>
      </c>
      <c r="BE1230" s="304">
        <f>IFERROR(IF(VLOOKUP($C1230,Listen!$A$2:$F$45,6,0)="Ja",BB1230-MAX(BC1230:BD1230),BB1230-BC1230),0)</f>
        <v>0</v>
      </c>
    </row>
    <row r="1231" spans="1:57" x14ac:dyDescent="0.25">
      <c r="A1231" s="320" t="str">
        <f>IF(AND(D1231&lt;&gt;0,C1231&lt;&gt;0,E1231&lt;&gt;0),IF(B1231&lt;&gt;0,CONCATENATE(B1231,"-AGr",VLOOKUP(C1231,Listen!$A$2:$D$45,4,FALSE),"-",D1231,"-",E1231,),CONCATENATE("AGr",VLOOKUP(C1231,Listen!$A$2:$D$45,4,FALSE),"-",D1231,"-",E1231)),"keine vollständige ID")</f>
        <v>keine vollständige ID</v>
      </c>
      <c r="B1231" s="301"/>
      <c r="C1231" s="287"/>
      <c r="D1231" s="34"/>
      <c r="E1231" s="306"/>
      <c r="F1231" s="116"/>
      <c r="G1231" s="17"/>
      <c r="H1231" s="17"/>
      <c r="I1231" s="17"/>
      <c r="J1231" s="17"/>
      <c r="K1231" s="17"/>
      <c r="L1231" s="17"/>
      <c r="M1231" s="17"/>
      <c r="N1231" s="17"/>
      <c r="O1231" s="116"/>
      <c r="P1231" s="117">
        <f>IF(D1231&gt;A_Stammdaten!$B$12,0,SUM(G1231,H1231,J1231,L1231:M1231)-SUM(I1231,K1231,N1231:O1231))</f>
        <v>0</v>
      </c>
      <c r="Q1231" s="17"/>
      <c r="R1231" s="17"/>
      <c r="S1231" s="17"/>
      <c r="T1231" s="17"/>
      <c r="U1231" s="62">
        <f t="shared" si="401"/>
        <v>0</v>
      </c>
      <c r="V1231" s="34"/>
      <c r="W1231" s="34"/>
      <c r="X1231" s="34"/>
      <c r="Y1231" s="34"/>
      <c r="Z1231" s="34"/>
      <c r="AA1231" s="63" t="str">
        <f t="shared" si="402"/>
        <v>-</v>
      </c>
      <c r="AB1231" s="63" t="str">
        <f t="shared" si="403"/>
        <v>-</v>
      </c>
      <c r="AC1231" s="63">
        <f>IF(ISBLANK($C1231),0,VLOOKUP($C1231,Listen!$A$2:$C$45,2,FALSE))</f>
        <v>0</v>
      </c>
      <c r="AD1231" s="63">
        <f>IF(ISBLANK($C1231),0,VLOOKUP($C1231,Listen!$A$2:$C$45,3,FALSE))</f>
        <v>0</v>
      </c>
      <c r="AE1231" s="49">
        <f t="shared" si="404"/>
        <v>0</v>
      </c>
      <c r="AF1231" s="49">
        <f t="shared" si="404"/>
        <v>0</v>
      </c>
      <c r="AG1231" s="49">
        <f>IFERROR(IF(OR($V1231&lt;&gt;"Ja",VLOOKUP($C1231,Listen!$A$2:$F$45,5,0)="Nein",D1231&lt;IF(C1231="LNG Anbindungsanlagen gemäß separater Festlegung",2022,2023)),$AC1231,$AA1231),0)</f>
        <v>0</v>
      </c>
      <c r="AH1231" s="49">
        <f>IFERROR(IF(OR($V1231&lt;&gt;"Ja",VLOOKUP($C1231,Listen!$A$2:$F$45,5,0)="Nein",D1231&lt;IF(C1231="LNG Anbindungsanlagen gemäß separater Festlegung",2022,2023)),$AC1231,$AA1231),0)</f>
        <v>0</v>
      </c>
      <c r="AI1231" s="49">
        <f>IFERROR(IF(OR($W1231&lt;&gt;"Ja",VLOOKUP($C1231,Listen!$A$2:$F$45,6,0)="Nein"),$AC1231,$AB1231),0)</f>
        <v>0</v>
      </c>
      <c r="AJ1231" s="49">
        <f>IFERROR(IF(OR($W1231&lt;&gt;"Ja",VLOOKUP($C1231,Listen!$A$2:$F$45,6,0)="Nein"),$AC1231,$AB1231),0)</f>
        <v>0</v>
      </c>
      <c r="AK1231" s="49">
        <f>IFERROR(IF(OR($W1231&lt;&gt;"Ja",VLOOKUP($C1231,Listen!$A$2:$F$45,6,0)="Nein"),$AC1231,$AB1231),0)</f>
        <v>0</v>
      </c>
      <c r="AL1231" s="51">
        <f t="shared" si="405"/>
        <v>0</v>
      </c>
      <c r="AM1231" s="296">
        <f>IFERROR(IF(VLOOKUP($C1231,Listen!$A$2:$F$45,6,0)="Ja",MAX(BC1231:BD1231),D_SAV!$BC1231),0)</f>
        <v>0</v>
      </c>
      <c r="AN1231" s="51">
        <f t="shared" si="406"/>
        <v>0</v>
      </c>
      <c r="AP1231" s="304">
        <f t="shared" si="407"/>
        <v>0</v>
      </c>
      <c r="AQ1231" s="304">
        <f t="shared" si="408"/>
        <v>0</v>
      </c>
      <c r="AR1231" s="304">
        <f t="shared" si="409"/>
        <v>0</v>
      </c>
      <c r="AS1231" s="304">
        <f t="shared" si="410"/>
        <v>0</v>
      </c>
      <c r="AT1231" s="304">
        <f t="shared" si="411"/>
        <v>0</v>
      </c>
      <c r="AU1231" s="304">
        <f t="shared" si="412"/>
        <v>0</v>
      </c>
      <c r="AV1231" s="304">
        <f t="shared" si="413"/>
        <v>0</v>
      </c>
      <c r="AW1231" s="304">
        <f t="shared" si="414"/>
        <v>0</v>
      </c>
      <c r="AX1231" s="304">
        <f t="shared" si="415"/>
        <v>0</v>
      </c>
      <c r="AY1231" s="304">
        <f t="shared" si="416"/>
        <v>0</v>
      </c>
      <c r="AZ1231" s="304">
        <f t="shared" si="417"/>
        <v>0</v>
      </c>
      <c r="BA1231" s="304">
        <f t="shared" si="418"/>
        <v>0</v>
      </c>
      <c r="BB1231" s="304">
        <f t="shared" si="419"/>
        <v>0</v>
      </c>
      <c r="BC1231" s="304">
        <f t="shared" si="420"/>
        <v>0</v>
      </c>
      <c r="BD1231" s="304">
        <f t="shared" si="421"/>
        <v>0</v>
      </c>
      <c r="BE1231" s="304">
        <f>IFERROR(IF(VLOOKUP($C1231,Listen!$A$2:$F$45,6,0)="Ja",BB1231-MAX(BC1231:BD1231),BB1231-BC1231),0)</f>
        <v>0</v>
      </c>
    </row>
    <row r="1232" spans="1:57" x14ac:dyDescent="0.25">
      <c r="A1232" s="320" t="str">
        <f>IF(AND(D1232&lt;&gt;0,C1232&lt;&gt;0,E1232&lt;&gt;0),IF(B1232&lt;&gt;0,CONCATENATE(B1232,"-AGr",VLOOKUP(C1232,Listen!$A$2:$D$45,4,FALSE),"-",D1232,"-",E1232,),CONCATENATE("AGr",VLOOKUP(C1232,Listen!$A$2:$D$45,4,FALSE),"-",D1232,"-",E1232)),"keine vollständige ID")</f>
        <v>keine vollständige ID</v>
      </c>
      <c r="B1232" s="301"/>
      <c r="C1232" s="287"/>
      <c r="D1232" s="34"/>
      <c r="E1232" s="306"/>
      <c r="F1232" s="116"/>
      <c r="G1232" s="17"/>
      <c r="H1232" s="17"/>
      <c r="I1232" s="17"/>
      <c r="J1232" s="17"/>
      <c r="K1232" s="17"/>
      <c r="L1232" s="17"/>
      <c r="M1232" s="17"/>
      <c r="N1232" s="17"/>
      <c r="O1232" s="116"/>
      <c r="P1232" s="117">
        <f>IF(D1232&gt;A_Stammdaten!$B$12,0,SUM(G1232,H1232,J1232,L1232:M1232)-SUM(I1232,K1232,N1232:O1232))</f>
        <v>0</v>
      </c>
      <c r="Q1232" s="17"/>
      <c r="R1232" s="17"/>
      <c r="S1232" s="17"/>
      <c r="T1232" s="17"/>
      <c r="U1232" s="62">
        <f t="shared" si="401"/>
        <v>0</v>
      </c>
      <c r="V1232" s="34"/>
      <c r="W1232" s="34"/>
      <c r="X1232" s="34"/>
      <c r="Y1232" s="34"/>
      <c r="Z1232" s="34"/>
      <c r="AA1232" s="63" t="str">
        <f t="shared" si="402"/>
        <v>-</v>
      </c>
      <c r="AB1232" s="63" t="str">
        <f t="shared" si="403"/>
        <v>-</v>
      </c>
      <c r="AC1232" s="63">
        <f>IF(ISBLANK($C1232),0,VLOOKUP($C1232,Listen!$A$2:$C$45,2,FALSE))</f>
        <v>0</v>
      </c>
      <c r="AD1232" s="63">
        <f>IF(ISBLANK($C1232),0,VLOOKUP($C1232,Listen!$A$2:$C$45,3,FALSE))</f>
        <v>0</v>
      </c>
      <c r="AE1232" s="49">
        <f t="shared" si="404"/>
        <v>0</v>
      </c>
      <c r="AF1232" s="49">
        <f t="shared" si="404"/>
        <v>0</v>
      </c>
      <c r="AG1232" s="49">
        <f>IFERROR(IF(OR($V1232&lt;&gt;"Ja",VLOOKUP($C1232,Listen!$A$2:$F$45,5,0)="Nein",D1232&lt;IF(C1232="LNG Anbindungsanlagen gemäß separater Festlegung",2022,2023)),$AC1232,$AA1232),0)</f>
        <v>0</v>
      </c>
      <c r="AH1232" s="49">
        <f>IFERROR(IF(OR($V1232&lt;&gt;"Ja",VLOOKUP($C1232,Listen!$A$2:$F$45,5,0)="Nein",D1232&lt;IF(C1232="LNG Anbindungsanlagen gemäß separater Festlegung",2022,2023)),$AC1232,$AA1232),0)</f>
        <v>0</v>
      </c>
      <c r="AI1232" s="49">
        <f>IFERROR(IF(OR($W1232&lt;&gt;"Ja",VLOOKUP($C1232,Listen!$A$2:$F$45,6,0)="Nein"),$AC1232,$AB1232),0)</f>
        <v>0</v>
      </c>
      <c r="AJ1232" s="49">
        <f>IFERROR(IF(OR($W1232&lt;&gt;"Ja",VLOOKUP($C1232,Listen!$A$2:$F$45,6,0)="Nein"),$AC1232,$AB1232),0)</f>
        <v>0</v>
      </c>
      <c r="AK1232" s="49">
        <f>IFERROR(IF(OR($W1232&lt;&gt;"Ja",VLOOKUP($C1232,Listen!$A$2:$F$45,6,0)="Nein"),$AC1232,$AB1232),0)</f>
        <v>0</v>
      </c>
      <c r="AL1232" s="51">
        <f t="shared" si="405"/>
        <v>0</v>
      </c>
      <c r="AM1232" s="296">
        <f>IFERROR(IF(VLOOKUP($C1232,Listen!$A$2:$F$45,6,0)="Ja",MAX(BC1232:BD1232),D_SAV!$BC1232),0)</f>
        <v>0</v>
      </c>
      <c r="AN1232" s="51">
        <f t="shared" si="406"/>
        <v>0</v>
      </c>
      <c r="AP1232" s="304">
        <f t="shared" si="407"/>
        <v>0</v>
      </c>
      <c r="AQ1232" s="304">
        <f t="shared" si="408"/>
        <v>0</v>
      </c>
      <c r="AR1232" s="304">
        <f t="shared" si="409"/>
        <v>0</v>
      </c>
      <c r="AS1232" s="304">
        <f t="shared" si="410"/>
        <v>0</v>
      </c>
      <c r="AT1232" s="304">
        <f t="shared" si="411"/>
        <v>0</v>
      </c>
      <c r="AU1232" s="304">
        <f t="shared" si="412"/>
        <v>0</v>
      </c>
      <c r="AV1232" s="304">
        <f t="shared" si="413"/>
        <v>0</v>
      </c>
      <c r="AW1232" s="304">
        <f t="shared" si="414"/>
        <v>0</v>
      </c>
      <c r="AX1232" s="304">
        <f t="shared" si="415"/>
        <v>0</v>
      </c>
      <c r="AY1232" s="304">
        <f t="shared" si="416"/>
        <v>0</v>
      </c>
      <c r="AZ1232" s="304">
        <f t="shared" si="417"/>
        <v>0</v>
      </c>
      <c r="BA1232" s="304">
        <f t="shared" si="418"/>
        <v>0</v>
      </c>
      <c r="BB1232" s="304">
        <f t="shared" si="419"/>
        <v>0</v>
      </c>
      <c r="BC1232" s="304">
        <f t="shared" si="420"/>
        <v>0</v>
      </c>
      <c r="BD1232" s="304">
        <f t="shared" si="421"/>
        <v>0</v>
      </c>
      <c r="BE1232" s="304">
        <f>IFERROR(IF(VLOOKUP($C1232,Listen!$A$2:$F$45,6,0)="Ja",BB1232-MAX(BC1232:BD1232),BB1232-BC1232),0)</f>
        <v>0</v>
      </c>
    </row>
    <row r="1233" spans="1:57" x14ac:dyDescent="0.25">
      <c r="A1233" s="320" t="str">
        <f>IF(AND(D1233&lt;&gt;0,C1233&lt;&gt;0,E1233&lt;&gt;0),IF(B1233&lt;&gt;0,CONCATENATE(B1233,"-AGr",VLOOKUP(C1233,Listen!$A$2:$D$45,4,FALSE),"-",D1233,"-",E1233,),CONCATENATE("AGr",VLOOKUP(C1233,Listen!$A$2:$D$45,4,FALSE),"-",D1233,"-",E1233)),"keine vollständige ID")</f>
        <v>keine vollständige ID</v>
      </c>
      <c r="B1233" s="301"/>
      <c r="C1233" s="287"/>
      <c r="D1233" s="34"/>
      <c r="E1233" s="306"/>
      <c r="F1233" s="116"/>
      <c r="G1233" s="17"/>
      <c r="H1233" s="17"/>
      <c r="I1233" s="17"/>
      <c r="J1233" s="17"/>
      <c r="K1233" s="17"/>
      <c r="L1233" s="17"/>
      <c r="M1233" s="17"/>
      <c r="N1233" s="17"/>
      <c r="O1233" s="116"/>
      <c r="P1233" s="117">
        <f>IF(D1233&gt;A_Stammdaten!$B$12,0,SUM(G1233,H1233,J1233,L1233:M1233)-SUM(I1233,K1233,N1233:O1233))</f>
        <v>0</v>
      </c>
      <c r="Q1233" s="17"/>
      <c r="R1233" s="17"/>
      <c r="S1233" s="17"/>
      <c r="T1233" s="17"/>
      <c r="U1233" s="62">
        <f t="shared" si="401"/>
        <v>0</v>
      </c>
      <c r="V1233" s="34"/>
      <c r="W1233" s="34"/>
      <c r="X1233" s="34"/>
      <c r="Y1233" s="34"/>
      <c r="Z1233" s="34"/>
      <c r="AA1233" s="63" t="str">
        <f t="shared" si="402"/>
        <v>-</v>
      </c>
      <c r="AB1233" s="63" t="str">
        <f t="shared" si="403"/>
        <v>-</v>
      </c>
      <c r="AC1233" s="63">
        <f>IF(ISBLANK($C1233),0,VLOOKUP($C1233,Listen!$A$2:$C$45,2,FALSE))</f>
        <v>0</v>
      </c>
      <c r="AD1233" s="63">
        <f>IF(ISBLANK($C1233),0,VLOOKUP($C1233,Listen!$A$2:$C$45,3,FALSE))</f>
        <v>0</v>
      </c>
      <c r="AE1233" s="49">
        <f t="shared" si="404"/>
        <v>0</v>
      </c>
      <c r="AF1233" s="49">
        <f t="shared" si="404"/>
        <v>0</v>
      </c>
      <c r="AG1233" s="49">
        <f>IFERROR(IF(OR($V1233&lt;&gt;"Ja",VLOOKUP($C1233,Listen!$A$2:$F$45,5,0)="Nein",D1233&lt;IF(C1233="LNG Anbindungsanlagen gemäß separater Festlegung",2022,2023)),$AC1233,$AA1233),0)</f>
        <v>0</v>
      </c>
      <c r="AH1233" s="49">
        <f>IFERROR(IF(OR($V1233&lt;&gt;"Ja",VLOOKUP($C1233,Listen!$A$2:$F$45,5,0)="Nein",D1233&lt;IF(C1233="LNG Anbindungsanlagen gemäß separater Festlegung",2022,2023)),$AC1233,$AA1233),0)</f>
        <v>0</v>
      </c>
      <c r="AI1233" s="49">
        <f>IFERROR(IF(OR($W1233&lt;&gt;"Ja",VLOOKUP($C1233,Listen!$A$2:$F$45,6,0)="Nein"),$AC1233,$AB1233),0)</f>
        <v>0</v>
      </c>
      <c r="AJ1233" s="49">
        <f>IFERROR(IF(OR($W1233&lt;&gt;"Ja",VLOOKUP($C1233,Listen!$A$2:$F$45,6,0)="Nein"),$AC1233,$AB1233),0)</f>
        <v>0</v>
      </c>
      <c r="AK1233" s="49">
        <f>IFERROR(IF(OR($W1233&lt;&gt;"Ja",VLOOKUP($C1233,Listen!$A$2:$F$45,6,0)="Nein"),$AC1233,$AB1233),0)</f>
        <v>0</v>
      </c>
      <c r="AL1233" s="51">
        <f t="shared" si="405"/>
        <v>0</v>
      </c>
      <c r="AM1233" s="296">
        <f>IFERROR(IF(VLOOKUP($C1233,Listen!$A$2:$F$45,6,0)="Ja",MAX(BC1233:BD1233),D_SAV!$BC1233),0)</f>
        <v>0</v>
      </c>
      <c r="AN1233" s="51">
        <f t="shared" si="406"/>
        <v>0</v>
      </c>
      <c r="AP1233" s="304">
        <f t="shared" si="407"/>
        <v>0</v>
      </c>
      <c r="AQ1233" s="304">
        <f t="shared" si="408"/>
        <v>0</v>
      </c>
      <c r="AR1233" s="304">
        <f t="shared" si="409"/>
        <v>0</v>
      </c>
      <c r="AS1233" s="304">
        <f t="shared" si="410"/>
        <v>0</v>
      </c>
      <c r="AT1233" s="304">
        <f t="shared" si="411"/>
        <v>0</v>
      </c>
      <c r="AU1233" s="304">
        <f t="shared" si="412"/>
        <v>0</v>
      </c>
      <c r="AV1233" s="304">
        <f t="shared" si="413"/>
        <v>0</v>
      </c>
      <c r="AW1233" s="304">
        <f t="shared" si="414"/>
        <v>0</v>
      </c>
      <c r="AX1233" s="304">
        <f t="shared" si="415"/>
        <v>0</v>
      </c>
      <c r="AY1233" s="304">
        <f t="shared" si="416"/>
        <v>0</v>
      </c>
      <c r="AZ1233" s="304">
        <f t="shared" si="417"/>
        <v>0</v>
      </c>
      <c r="BA1233" s="304">
        <f t="shared" si="418"/>
        <v>0</v>
      </c>
      <c r="BB1233" s="304">
        <f t="shared" si="419"/>
        <v>0</v>
      </c>
      <c r="BC1233" s="304">
        <f t="shared" si="420"/>
        <v>0</v>
      </c>
      <c r="BD1233" s="304">
        <f t="shared" si="421"/>
        <v>0</v>
      </c>
      <c r="BE1233" s="304">
        <f>IFERROR(IF(VLOOKUP($C1233,Listen!$A$2:$F$45,6,0)="Ja",BB1233-MAX(BC1233:BD1233),BB1233-BC1233),0)</f>
        <v>0</v>
      </c>
    </row>
    <row r="1234" spans="1:57" x14ac:dyDescent="0.25">
      <c r="A1234" s="320" t="str">
        <f>IF(AND(D1234&lt;&gt;0,C1234&lt;&gt;0,E1234&lt;&gt;0),IF(B1234&lt;&gt;0,CONCATENATE(B1234,"-AGr",VLOOKUP(C1234,Listen!$A$2:$D$45,4,FALSE),"-",D1234,"-",E1234,),CONCATENATE("AGr",VLOOKUP(C1234,Listen!$A$2:$D$45,4,FALSE),"-",D1234,"-",E1234)),"keine vollständige ID")</f>
        <v>keine vollständige ID</v>
      </c>
      <c r="B1234" s="301"/>
      <c r="C1234" s="287"/>
      <c r="D1234" s="34"/>
      <c r="E1234" s="306"/>
      <c r="F1234" s="116"/>
      <c r="G1234" s="17"/>
      <c r="H1234" s="17"/>
      <c r="I1234" s="17"/>
      <c r="J1234" s="17"/>
      <c r="K1234" s="17"/>
      <c r="L1234" s="17"/>
      <c r="M1234" s="17"/>
      <c r="N1234" s="17"/>
      <c r="O1234" s="116"/>
      <c r="P1234" s="117">
        <f>IF(D1234&gt;A_Stammdaten!$B$12,0,SUM(G1234,H1234,J1234,L1234:M1234)-SUM(I1234,K1234,N1234:O1234))</f>
        <v>0</v>
      </c>
      <c r="Q1234" s="17"/>
      <c r="R1234" s="17"/>
      <c r="S1234" s="17"/>
      <c r="T1234" s="17"/>
      <c r="U1234" s="62">
        <f t="shared" si="401"/>
        <v>0</v>
      </c>
      <c r="V1234" s="34"/>
      <c r="W1234" s="34"/>
      <c r="X1234" s="34"/>
      <c r="Y1234" s="34"/>
      <c r="Z1234" s="34"/>
      <c r="AA1234" s="63" t="str">
        <f t="shared" si="402"/>
        <v>-</v>
      </c>
      <c r="AB1234" s="63" t="str">
        <f t="shared" si="403"/>
        <v>-</v>
      </c>
      <c r="AC1234" s="63">
        <f>IF(ISBLANK($C1234),0,VLOOKUP($C1234,Listen!$A$2:$C$45,2,FALSE))</f>
        <v>0</v>
      </c>
      <c r="AD1234" s="63">
        <f>IF(ISBLANK($C1234),0,VLOOKUP($C1234,Listen!$A$2:$C$45,3,FALSE))</f>
        <v>0</v>
      </c>
      <c r="AE1234" s="49">
        <f t="shared" si="404"/>
        <v>0</v>
      </c>
      <c r="AF1234" s="49">
        <f t="shared" si="404"/>
        <v>0</v>
      </c>
      <c r="AG1234" s="49">
        <f>IFERROR(IF(OR($V1234&lt;&gt;"Ja",VLOOKUP($C1234,Listen!$A$2:$F$45,5,0)="Nein",D1234&lt;IF(C1234="LNG Anbindungsanlagen gemäß separater Festlegung",2022,2023)),$AC1234,$AA1234),0)</f>
        <v>0</v>
      </c>
      <c r="AH1234" s="49">
        <f>IFERROR(IF(OR($V1234&lt;&gt;"Ja",VLOOKUP($C1234,Listen!$A$2:$F$45,5,0)="Nein",D1234&lt;IF(C1234="LNG Anbindungsanlagen gemäß separater Festlegung",2022,2023)),$AC1234,$AA1234),0)</f>
        <v>0</v>
      </c>
      <c r="AI1234" s="49">
        <f>IFERROR(IF(OR($W1234&lt;&gt;"Ja",VLOOKUP($C1234,Listen!$A$2:$F$45,6,0)="Nein"),$AC1234,$AB1234),0)</f>
        <v>0</v>
      </c>
      <c r="AJ1234" s="49">
        <f>IFERROR(IF(OR($W1234&lt;&gt;"Ja",VLOOKUP($C1234,Listen!$A$2:$F$45,6,0)="Nein"),$AC1234,$AB1234),0)</f>
        <v>0</v>
      </c>
      <c r="AK1234" s="49">
        <f>IFERROR(IF(OR($W1234&lt;&gt;"Ja",VLOOKUP($C1234,Listen!$A$2:$F$45,6,0)="Nein"),$AC1234,$AB1234),0)</f>
        <v>0</v>
      </c>
      <c r="AL1234" s="51">
        <f t="shared" si="405"/>
        <v>0</v>
      </c>
      <c r="AM1234" s="296">
        <f>IFERROR(IF(VLOOKUP($C1234,Listen!$A$2:$F$45,6,0)="Ja",MAX(BC1234:BD1234),D_SAV!$BC1234),0)</f>
        <v>0</v>
      </c>
      <c r="AN1234" s="51">
        <f t="shared" si="406"/>
        <v>0</v>
      </c>
      <c r="AP1234" s="304">
        <f t="shared" si="407"/>
        <v>0</v>
      </c>
      <c r="AQ1234" s="304">
        <f t="shared" si="408"/>
        <v>0</v>
      </c>
      <c r="AR1234" s="304">
        <f t="shared" si="409"/>
        <v>0</v>
      </c>
      <c r="AS1234" s="304">
        <f t="shared" si="410"/>
        <v>0</v>
      </c>
      <c r="AT1234" s="304">
        <f t="shared" si="411"/>
        <v>0</v>
      </c>
      <c r="AU1234" s="304">
        <f t="shared" si="412"/>
        <v>0</v>
      </c>
      <c r="AV1234" s="304">
        <f t="shared" si="413"/>
        <v>0</v>
      </c>
      <c r="AW1234" s="304">
        <f t="shared" si="414"/>
        <v>0</v>
      </c>
      <c r="AX1234" s="304">
        <f t="shared" si="415"/>
        <v>0</v>
      </c>
      <c r="AY1234" s="304">
        <f t="shared" si="416"/>
        <v>0</v>
      </c>
      <c r="AZ1234" s="304">
        <f t="shared" si="417"/>
        <v>0</v>
      </c>
      <c r="BA1234" s="304">
        <f t="shared" si="418"/>
        <v>0</v>
      </c>
      <c r="BB1234" s="304">
        <f t="shared" si="419"/>
        <v>0</v>
      </c>
      <c r="BC1234" s="304">
        <f t="shared" si="420"/>
        <v>0</v>
      </c>
      <c r="BD1234" s="304">
        <f t="shared" si="421"/>
        <v>0</v>
      </c>
      <c r="BE1234" s="304">
        <f>IFERROR(IF(VLOOKUP($C1234,Listen!$A$2:$F$45,6,0)="Ja",BB1234-MAX(BC1234:BD1234),BB1234-BC1234),0)</f>
        <v>0</v>
      </c>
    </row>
    <row r="1235" spans="1:57" x14ac:dyDescent="0.25">
      <c r="A1235" s="320" t="str">
        <f>IF(AND(D1235&lt;&gt;0,C1235&lt;&gt;0,E1235&lt;&gt;0),IF(B1235&lt;&gt;0,CONCATENATE(B1235,"-AGr",VLOOKUP(C1235,Listen!$A$2:$D$45,4,FALSE),"-",D1235,"-",E1235,),CONCATENATE("AGr",VLOOKUP(C1235,Listen!$A$2:$D$45,4,FALSE),"-",D1235,"-",E1235)),"keine vollständige ID")</f>
        <v>keine vollständige ID</v>
      </c>
      <c r="B1235" s="301"/>
      <c r="C1235" s="287"/>
      <c r="D1235" s="34"/>
      <c r="E1235" s="306"/>
      <c r="F1235" s="116"/>
      <c r="G1235" s="17"/>
      <c r="H1235" s="17"/>
      <c r="I1235" s="17"/>
      <c r="J1235" s="17"/>
      <c r="K1235" s="17"/>
      <c r="L1235" s="17"/>
      <c r="M1235" s="17"/>
      <c r="N1235" s="17"/>
      <c r="O1235" s="116"/>
      <c r="P1235" s="117">
        <f>IF(D1235&gt;A_Stammdaten!$B$12,0,SUM(G1235,H1235,J1235,L1235:M1235)-SUM(I1235,K1235,N1235:O1235))</f>
        <v>0</v>
      </c>
      <c r="Q1235" s="17"/>
      <c r="R1235" s="17"/>
      <c r="S1235" s="17"/>
      <c r="T1235" s="17"/>
      <c r="U1235" s="62">
        <f t="shared" si="401"/>
        <v>0</v>
      </c>
      <c r="V1235" s="34"/>
      <c r="W1235" s="34"/>
      <c r="X1235" s="34"/>
      <c r="Y1235" s="34"/>
      <c r="Z1235" s="34"/>
      <c r="AA1235" s="63" t="str">
        <f t="shared" si="402"/>
        <v>-</v>
      </c>
      <c r="AB1235" s="63" t="str">
        <f t="shared" si="403"/>
        <v>-</v>
      </c>
      <c r="AC1235" s="63">
        <f>IF(ISBLANK($C1235),0,VLOOKUP($C1235,Listen!$A$2:$C$45,2,FALSE))</f>
        <v>0</v>
      </c>
      <c r="AD1235" s="63">
        <f>IF(ISBLANK($C1235),0,VLOOKUP($C1235,Listen!$A$2:$C$45,3,FALSE))</f>
        <v>0</v>
      </c>
      <c r="AE1235" s="49">
        <f t="shared" si="404"/>
        <v>0</v>
      </c>
      <c r="AF1235" s="49">
        <f t="shared" si="404"/>
        <v>0</v>
      </c>
      <c r="AG1235" s="49">
        <f>IFERROR(IF(OR($V1235&lt;&gt;"Ja",VLOOKUP($C1235,Listen!$A$2:$F$45,5,0)="Nein",D1235&lt;IF(C1235="LNG Anbindungsanlagen gemäß separater Festlegung",2022,2023)),$AC1235,$AA1235),0)</f>
        <v>0</v>
      </c>
      <c r="AH1235" s="49">
        <f>IFERROR(IF(OR($V1235&lt;&gt;"Ja",VLOOKUP($C1235,Listen!$A$2:$F$45,5,0)="Nein",D1235&lt;IF(C1235="LNG Anbindungsanlagen gemäß separater Festlegung",2022,2023)),$AC1235,$AA1235),0)</f>
        <v>0</v>
      </c>
      <c r="AI1235" s="49">
        <f>IFERROR(IF(OR($W1235&lt;&gt;"Ja",VLOOKUP($C1235,Listen!$A$2:$F$45,6,0)="Nein"),$AC1235,$AB1235),0)</f>
        <v>0</v>
      </c>
      <c r="AJ1235" s="49">
        <f>IFERROR(IF(OR($W1235&lt;&gt;"Ja",VLOOKUP($C1235,Listen!$A$2:$F$45,6,0)="Nein"),$AC1235,$AB1235),0)</f>
        <v>0</v>
      </c>
      <c r="AK1235" s="49">
        <f>IFERROR(IF(OR($W1235&lt;&gt;"Ja",VLOOKUP($C1235,Listen!$A$2:$F$45,6,0)="Nein"),$AC1235,$AB1235),0)</f>
        <v>0</v>
      </c>
      <c r="AL1235" s="51">
        <f t="shared" si="405"/>
        <v>0</v>
      </c>
      <c r="AM1235" s="296">
        <f>IFERROR(IF(VLOOKUP($C1235,Listen!$A$2:$F$45,6,0)="Ja",MAX(BC1235:BD1235),D_SAV!$BC1235),0)</f>
        <v>0</v>
      </c>
      <c r="AN1235" s="51">
        <f t="shared" si="406"/>
        <v>0</v>
      </c>
      <c r="AP1235" s="304">
        <f t="shared" si="407"/>
        <v>0</v>
      </c>
      <c r="AQ1235" s="304">
        <f t="shared" si="408"/>
        <v>0</v>
      </c>
      <c r="AR1235" s="304">
        <f t="shared" si="409"/>
        <v>0</v>
      </c>
      <c r="AS1235" s="304">
        <f t="shared" si="410"/>
        <v>0</v>
      </c>
      <c r="AT1235" s="304">
        <f t="shared" si="411"/>
        <v>0</v>
      </c>
      <c r="AU1235" s="304">
        <f t="shared" si="412"/>
        <v>0</v>
      </c>
      <c r="AV1235" s="304">
        <f t="shared" si="413"/>
        <v>0</v>
      </c>
      <c r="AW1235" s="304">
        <f t="shared" si="414"/>
        <v>0</v>
      </c>
      <c r="AX1235" s="304">
        <f t="shared" si="415"/>
        <v>0</v>
      </c>
      <c r="AY1235" s="304">
        <f t="shared" si="416"/>
        <v>0</v>
      </c>
      <c r="AZ1235" s="304">
        <f t="shared" si="417"/>
        <v>0</v>
      </c>
      <c r="BA1235" s="304">
        <f t="shared" si="418"/>
        <v>0</v>
      </c>
      <c r="BB1235" s="304">
        <f t="shared" si="419"/>
        <v>0</v>
      </c>
      <c r="BC1235" s="304">
        <f t="shared" si="420"/>
        <v>0</v>
      </c>
      <c r="BD1235" s="304">
        <f t="shared" si="421"/>
        <v>0</v>
      </c>
      <c r="BE1235" s="304">
        <f>IFERROR(IF(VLOOKUP($C1235,Listen!$A$2:$F$45,6,0)="Ja",BB1235-MAX(BC1235:BD1235),BB1235-BC1235),0)</f>
        <v>0</v>
      </c>
    </row>
    <row r="1236" spans="1:57" x14ac:dyDescent="0.25">
      <c r="A1236" s="320" t="str">
        <f>IF(AND(D1236&lt;&gt;0,C1236&lt;&gt;0,E1236&lt;&gt;0),IF(B1236&lt;&gt;0,CONCATENATE(B1236,"-AGr",VLOOKUP(C1236,Listen!$A$2:$D$45,4,FALSE),"-",D1236,"-",E1236,),CONCATENATE("AGr",VLOOKUP(C1236,Listen!$A$2:$D$45,4,FALSE),"-",D1236,"-",E1236)),"keine vollständige ID")</f>
        <v>keine vollständige ID</v>
      </c>
      <c r="B1236" s="301"/>
      <c r="C1236" s="287"/>
      <c r="D1236" s="34"/>
      <c r="E1236" s="306"/>
      <c r="F1236" s="116"/>
      <c r="G1236" s="17"/>
      <c r="H1236" s="17"/>
      <c r="I1236" s="17"/>
      <c r="J1236" s="17"/>
      <c r="K1236" s="17"/>
      <c r="L1236" s="17"/>
      <c r="M1236" s="17"/>
      <c r="N1236" s="17"/>
      <c r="O1236" s="116"/>
      <c r="P1236" s="117">
        <f>IF(D1236&gt;A_Stammdaten!$B$12,0,SUM(G1236,H1236,J1236,L1236:M1236)-SUM(I1236,K1236,N1236:O1236))</f>
        <v>0</v>
      </c>
      <c r="Q1236" s="17"/>
      <c r="R1236" s="17"/>
      <c r="S1236" s="17"/>
      <c r="T1236" s="17"/>
      <c r="U1236" s="62">
        <f t="shared" si="401"/>
        <v>0</v>
      </c>
      <c r="V1236" s="34"/>
      <c r="W1236" s="34"/>
      <c r="X1236" s="34"/>
      <c r="Y1236" s="34"/>
      <c r="Z1236" s="34"/>
      <c r="AA1236" s="63" t="str">
        <f t="shared" si="402"/>
        <v>-</v>
      </c>
      <c r="AB1236" s="63" t="str">
        <f t="shared" si="403"/>
        <v>-</v>
      </c>
      <c r="AC1236" s="63">
        <f>IF(ISBLANK($C1236),0,VLOOKUP($C1236,Listen!$A$2:$C$45,2,FALSE))</f>
        <v>0</v>
      </c>
      <c r="AD1236" s="63">
        <f>IF(ISBLANK($C1236),0,VLOOKUP($C1236,Listen!$A$2:$C$45,3,FALSE))</f>
        <v>0</v>
      </c>
      <c r="AE1236" s="49">
        <f t="shared" si="404"/>
        <v>0</v>
      </c>
      <c r="AF1236" s="49">
        <f t="shared" si="404"/>
        <v>0</v>
      </c>
      <c r="AG1236" s="49">
        <f>IFERROR(IF(OR($V1236&lt;&gt;"Ja",VLOOKUP($C1236,Listen!$A$2:$F$45,5,0)="Nein",D1236&lt;IF(C1236="LNG Anbindungsanlagen gemäß separater Festlegung",2022,2023)),$AC1236,$AA1236),0)</f>
        <v>0</v>
      </c>
      <c r="AH1236" s="49">
        <f>IFERROR(IF(OR($V1236&lt;&gt;"Ja",VLOOKUP($C1236,Listen!$A$2:$F$45,5,0)="Nein",D1236&lt;IF(C1236="LNG Anbindungsanlagen gemäß separater Festlegung",2022,2023)),$AC1236,$AA1236),0)</f>
        <v>0</v>
      </c>
      <c r="AI1236" s="49">
        <f>IFERROR(IF(OR($W1236&lt;&gt;"Ja",VLOOKUP($C1236,Listen!$A$2:$F$45,6,0)="Nein"),$AC1236,$AB1236),0)</f>
        <v>0</v>
      </c>
      <c r="AJ1236" s="49">
        <f>IFERROR(IF(OR($W1236&lt;&gt;"Ja",VLOOKUP($C1236,Listen!$A$2:$F$45,6,0)="Nein"),$AC1236,$AB1236),0)</f>
        <v>0</v>
      </c>
      <c r="AK1236" s="49">
        <f>IFERROR(IF(OR($W1236&lt;&gt;"Ja",VLOOKUP($C1236,Listen!$A$2:$F$45,6,0)="Nein"),$AC1236,$AB1236),0)</f>
        <v>0</v>
      </c>
      <c r="AL1236" s="51">
        <f t="shared" si="405"/>
        <v>0</v>
      </c>
      <c r="AM1236" s="296">
        <f>IFERROR(IF(VLOOKUP($C1236,Listen!$A$2:$F$45,6,0)="Ja",MAX(BC1236:BD1236),D_SAV!$BC1236),0)</f>
        <v>0</v>
      </c>
      <c r="AN1236" s="51">
        <f t="shared" si="406"/>
        <v>0</v>
      </c>
      <c r="AP1236" s="304">
        <f t="shared" si="407"/>
        <v>0</v>
      </c>
      <c r="AQ1236" s="304">
        <f t="shared" si="408"/>
        <v>0</v>
      </c>
      <c r="AR1236" s="304">
        <f t="shared" si="409"/>
        <v>0</v>
      </c>
      <c r="AS1236" s="304">
        <f t="shared" si="410"/>
        <v>0</v>
      </c>
      <c r="AT1236" s="304">
        <f t="shared" si="411"/>
        <v>0</v>
      </c>
      <c r="AU1236" s="304">
        <f t="shared" si="412"/>
        <v>0</v>
      </c>
      <c r="AV1236" s="304">
        <f t="shared" si="413"/>
        <v>0</v>
      </c>
      <c r="AW1236" s="304">
        <f t="shared" si="414"/>
        <v>0</v>
      </c>
      <c r="AX1236" s="304">
        <f t="shared" si="415"/>
        <v>0</v>
      </c>
      <c r="AY1236" s="304">
        <f t="shared" si="416"/>
        <v>0</v>
      </c>
      <c r="AZ1236" s="304">
        <f t="shared" si="417"/>
        <v>0</v>
      </c>
      <c r="BA1236" s="304">
        <f t="shared" si="418"/>
        <v>0</v>
      </c>
      <c r="BB1236" s="304">
        <f t="shared" si="419"/>
        <v>0</v>
      </c>
      <c r="BC1236" s="304">
        <f t="shared" si="420"/>
        <v>0</v>
      </c>
      <c r="BD1236" s="304">
        <f t="shared" si="421"/>
        <v>0</v>
      </c>
      <c r="BE1236" s="304">
        <f>IFERROR(IF(VLOOKUP($C1236,Listen!$A$2:$F$45,6,0)="Ja",BB1236-MAX(BC1236:BD1236),BB1236-BC1236),0)</f>
        <v>0</v>
      </c>
    </row>
    <row r="1237" spans="1:57" x14ac:dyDescent="0.25">
      <c r="A1237" s="320" t="str">
        <f>IF(AND(D1237&lt;&gt;0,C1237&lt;&gt;0,E1237&lt;&gt;0),IF(B1237&lt;&gt;0,CONCATENATE(B1237,"-AGr",VLOOKUP(C1237,Listen!$A$2:$D$45,4,FALSE),"-",D1237,"-",E1237,),CONCATENATE("AGr",VLOOKUP(C1237,Listen!$A$2:$D$45,4,FALSE),"-",D1237,"-",E1237)),"keine vollständige ID")</f>
        <v>keine vollständige ID</v>
      </c>
      <c r="B1237" s="301"/>
      <c r="C1237" s="287"/>
      <c r="D1237" s="34"/>
      <c r="E1237" s="306"/>
      <c r="F1237" s="116"/>
      <c r="G1237" s="17"/>
      <c r="H1237" s="17"/>
      <c r="I1237" s="17"/>
      <c r="J1237" s="17"/>
      <c r="K1237" s="17"/>
      <c r="L1237" s="17"/>
      <c r="M1237" s="17"/>
      <c r="N1237" s="17"/>
      <c r="O1237" s="116"/>
      <c r="P1237" s="117">
        <f>IF(D1237&gt;A_Stammdaten!$B$12,0,SUM(G1237,H1237,J1237,L1237:M1237)-SUM(I1237,K1237,N1237:O1237))</f>
        <v>0</v>
      </c>
      <c r="Q1237" s="17"/>
      <c r="R1237" s="17"/>
      <c r="S1237" s="17"/>
      <c r="T1237" s="17"/>
      <c r="U1237" s="62">
        <f t="shared" si="401"/>
        <v>0</v>
      </c>
      <c r="V1237" s="34"/>
      <c r="W1237" s="34"/>
      <c r="X1237" s="34"/>
      <c r="Y1237" s="34"/>
      <c r="Z1237" s="34"/>
      <c r="AA1237" s="63" t="str">
        <f t="shared" si="402"/>
        <v>-</v>
      </c>
      <c r="AB1237" s="63" t="str">
        <f t="shared" si="403"/>
        <v>-</v>
      </c>
      <c r="AC1237" s="63">
        <f>IF(ISBLANK($C1237),0,VLOOKUP($C1237,Listen!$A$2:$C$45,2,FALSE))</f>
        <v>0</v>
      </c>
      <c r="AD1237" s="63">
        <f>IF(ISBLANK($C1237),0,VLOOKUP($C1237,Listen!$A$2:$C$45,3,FALSE))</f>
        <v>0</v>
      </c>
      <c r="AE1237" s="49">
        <f t="shared" si="404"/>
        <v>0</v>
      </c>
      <c r="AF1237" s="49">
        <f t="shared" si="404"/>
        <v>0</v>
      </c>
      <c r="AG1237" s="49">
        <f>IFERROR(IF(OR($V1237&lt;&gt;"Ja",VLOOKUP($C1237,Listen!$A$2:$F$45,5,0)="Nein",D1237&lt;IF(C1237="LNG Anbindungsanlagen gemäß separater Festlegung",2022,2023)),$AC1237,$AA1237),0)</f>
        <v>0</v>
      </c>
      <c r="AH1237" s="49">
        <f>IFERROR(IF(OR($V1237&lt;&gt;"Ja",VLOOKUP($C1237,Listen!$A$2:$F$45,5,0)="Nein",D1237&lt;IF(C1237="LNG Anbindungsanlagen gemäß separater Festlegung",2022,2023)),$AC1237,$AA1237),0)</f>
        <v>0</v>
      </c>
      <c r="AI1237" s="49">
        <f>IFERROR(IF(OR($W1237&lt;&gt;"Ja",VLOOKUP($C1237,Listen!$A$2:$F$45,6,0)="Nein"),$AC1237,$AB1237),0)</f>
        <v>0</v>
      </c>
      <c r="AJ1237" s="49">
        <f>IFERROR(IF(OR($W1237&lt;&gt;"Ja",VLOOKUP($C1237,Listen!$A$2:$F$45,6,0)="Nein"),$AC1237,$AB1237),0)</f>
        <v>0</v>
      </c>
      <c r="AK1237" s="49">
        <f>IFERROR(IF(OR($W1237&lt;&gt;"Ja",VLOOKUP($C1237,Listen!$A$2:$F$45,6,0)="Nein"),$AC1237,$AB1237),0)</f>
        <v>0</v>
      </c>
      <c r="AL1237" s="51">
        <f t="shared" si="405"/>
        <v>0</v>
      </c>
      <c r="AM1237" s="296">
        <f>IFERROR(IF(VLOOKUP($C1237,Listen!$A$2:$F$45,6,0)="Ja",MAX(BC1237:BD1237),D_SAV!$BC1237),0)</f>
        <v>0</v>
      </c>
      <c r="AN1237" s="51">
        <f t="shared" si="406"/>
        <v>0</v>
      </c>
      <c r="AP1237" s="304">
        <f t="shared" si="407"/>
        <v>0</v>
      </c>
      <c r="AQ1237" s="304">
        <f t="shared" si="408"/>
        <v>0</v>
      </c>
      <c r="AR1237" s="304">
        <f t="shared" si="409"/>
        <v>0</v>
      </c>
      <c r="AS1237" s="304">
        <f t="shared" si="410"/>
        <v>0</v>
      </c>
      <c r="AT1237" s="304">
        <f t="shared" si="411"/>
        <v>0</v>
      </c>
      <c r="AU1237" s="304">
        <f t="shared" si="412"/>
        <v>0</v>
      </c>
      <c r="AV1237" s="304">
        <f t="shared" si="413"/>
        <v>0</v>
      </c>
      <c r="AW1237" s="304">
        <f t="shared" si="414"/>
        <v>0</v>
      </c>
      <c r="AX1237" s="304">
        <f t="shared" si="415"/>
        <v>0</v>
      </c>
      <c r="AY1237" s="304">
        <f t="shared" si="416"/>
        <v>0</v>
      </c>
      <c r="AZ1237" s="304">
        <f t="shared" si="417"/>
        <v>0</v>
      </c>
      <c r="BA1237" s="304">
        <f t="shared" si="418"/>
        <v>0</v>
      </c>
      <c r="BB1237" s="304">
        <f t="shared" si="419"/>
        <v>0</v>
      </c>
      <c r="BC1237" s="304">
        <f t="shared" si="420"/>
        <v>0</v>
      </c>
      <c r="BD1237" s="304">
        <f t="shared" si="421"/>
        <v>0</v>
      </c>
      <c r="BE1237" s="304">
        <f>IFERROR(IF(VLOOKUP($C1237,Listen!$A$2:$F$45,6,0)="Ja",BB1237-MAX(BC1237:BD1237),BB1237-BC1237),0)</f>
        <v>0</v>
      </c>
    </row>
    <row r="1238" spans="1:57" x14ac:dyDescent="0.25">
      <c r="A1238" s="320" t="str">
        <f>IF(AND(D1238&lt;&gt;0,C1238&lt;&gt;0,E1238&lt;&gt;0),IF(B1238&lt;&gt;0,CONCATENATE(B1238,"-AGr",VLOOKUP(C1238,Listen!$A$2:$D$45,4,FALSE),"-",D1238,"-",E1238,),CONCATENATE("AGr",VLOOKUP(C1238,Listen!$A$2:$D$45,4,FALSE),"-",D1238,"-",E1238)),"keine vollständige ID")</f>
        <v>keine vollständige ID</v>
      </c>
      <c r="B1238" s="301"/>
      <c r="C1238" s="287"/>
      <c r="D1238" s="34"/>
      <c r="E1238" s="306"/>
      <c r="F1238" s="116"/>
      <c r="G1238" s="17"/>
      <c r="H1238" s="17"/>
      <c r="I1238" s="17"/>
      <c r="J1238" s="17"/>
      <c r="K1238" s="17"/>
      <c r="L1238" s="17"/>
      <c r="M1238" s="17"/>
      <c r="N1238" s="17"/>
      <c r="O1238" s="116"/>
      <c r="P1238" s="117">
        <f>IF(D1238&gt;A_Stammdaten!$B$12,0,SUM(G1238,H1238,J1238,L1238:M1238)-SUM(I1238,K1238,N1238:O1238))</f>
        <v>0</v>
      </c>
      <c r="Q1238" s="17"/>
      <c r="R1238" s="17"/>
      <c r="S1238" s="17"/>
      <c r="T1238" s="17"/>
      <c r="U1238" s="62">
        <f t="shared" si="401"/>
        <v>0</v>
      </c>
      <c r="V1238" s="34"/>
      <c r="W1238" s="34"/>
      <c r="X1238" s="34"/>
      <c r="Y1238" s="34"/>
      <c r="Z1238" s="34"/>
      <c r="AA1238" s="63" t="str">
        <f t="shared" si="402"/>
        <v>-</v>
      </c>
      <c r="AB1238" s="63" t="str">
        <f t="shared" si="403"/>
        <v>-</v>
      </c>
      <c r="AC1238" s="63">
        <f>IF(ISBLANK($C1238),0,VLOOKUP($C1238,Listen!$A$2:$C$45,2,FALSE))</f>
        <v>0</v>
      </c>
      <c r="AD1238" s="63">
        <f>IF(ISBLANK($C1238),0,VLOOKUP($C1238,Listen!$A$2:$C$45,3,FALSE))</f>
        <v>0</v>
      </c>
      <c r="AE1238" s="49">
        <f t="shared" si="404"/>
        <v>0</v>
      </c>
      <c r="AF1238" s="49">
        <f t="shared" si="404"/>
        <v>0</v>
      </c>
      <c r="AG1238" s="49">
        <f>IFERROR(IF(OR($V1238&lt;&gt;"Ja",VLOOKUP($C1238,Listen!$A$2:$F$45,5,0)="Nein",D1238&lt;IF(C1238="LNG Anbindungsanlagen gemäß separater Festlegung",2022,2023)),$AC1238,$AA1238),0)</f>
        <v>0</v>
      </c>
      <c r="AH1238" s="49">
        <f>IFERROR(IF(OR($V1238&lt;&gt;"Ja",VLOOKUP($C1238,Listen!$A$2:$F$45,5,0)="Nein",D1238&lt;IF(C1238="LNG Anbindungsanlagen gemäß separater Festlegung",2022,2023)),$AC1238,$AA1238),0)</f>
        <v>0</v>
      </c>
      <c r="AI1238" s="49">
        <f>IFERROR(IF(OR($W1238&lt;&gt;"Ja",VLOOKUP($C1238,Listen!$A$2:$F$45,6,0)="Nein"),$AC1238,$AB1238),0)</f>
        <v>0</v>
      </c>
      <c r="AJ1238" s="49">
        <f>IFERROR(IF(OR($W1238&lt;&gt;"Ja",VLOOKUP($C1238,Listen!$A$2:$F$45,6,0)="Nein"),$AC1238,$AB1238),0)</f>
        <v>0</v>
      </c>
      <c r="AK1238" s="49">
        <f>IFERROR(IF(OR($W1238&lt;&gt;"Ja",VLOOKUP($C1238,Listen!$A$2:$F$45,6,0)="Nein"),$AC1238,$AB1238),0)</f>
        <v>0</v>
      </c>
      <c r="AL1238" s="51">
        <f t="shared" si="405"/>
        <v>0</v>
      </c>
      <c r="AM1238" s="296">
        <f>IFERROR(IF(VLOOKUP($C1238,Listen!$A$2:$F$45,6,0)="Ja",MAX(BC1238:BD1238),D_SAV!$BC1238),0)</f>
        <v>0</v>
      </c>
      <c r="AN1238" s="51">
        <f t="shared" si="406"/>
        <v>0</v>
      </c>
      <c r="AP1238" s="304">
        <f t="shared" si="407"/>
        <v>0</v>
      </c>
      <c r="AQ1238" s="304">
        <f t="shared" si="408"/>
        <v>0</v>
      </c>
      <c r="AR1238" s="304">
        <f t="shared" si="409"/>
        <v>0</v>
      </c>
      <c r="AS1238" s="304">
        <f t="shared" si="410"/>
        <v>0</v>
      </c>
      <c r="AT1238" s="304">
        <f t="shared" si="411"/>
        <v>0</v>
      </c>
      <c r="AU1238" s="304">
        <f t="shared" si="412"/>
        <v>0</v>
      </c>
      <c r="AV1238" s="304">
        <f t="shared" si="413"/>
        <v>0</v>
      </c>
      <c r="AW1238" s="304">
        <f t="shared" si="414"/>
        <v>0</v>
      </c>
      <c r="AX1238" s="304">
        <f t="shared" si="415"/>
        <v>0</v>
      </c>
      <c r="AY1238" s="304">
        <f t="shared" si="416"/>
        <v>0</v>
      </c>
      <c r="AZ1238" s="304">
        <f t="shared" si="417"/>
        <v>0</v>
      </c>
      <c r="BA1238" s="304">
        <f t="shared" si="418"/>
        <v>0</v>
      </c>
      <c r="BB1238" s="304">
        <f t="shared" si="419"/>
        <v>0</v>
      </c>
      <c r="BC1238" s="304">
        <f t="shared" si="420"/>
        <v>0</v>
      </c>
      <c r="BD1238" s="304">
        <f t="shared" si="421"/>
        <v>0</v>
      </c>
      <c r="BE1238" s="304">
        <f>IFERROR(IF(VLOOKUP($C1238,Listen!$A$2:$F$45,6,0)="Ja",BB1238-MAX(BC1238:BD1238),BB1238-BC1238),0)</f>
        <v>0</v>
      </c>
    </row>
    <row r="1239" spans="1:57" x14ac:dyDescent="0.25">
      <c r="A1239" s="320" t="str">
        <f>IF(AND(D1239&lt;&gt;0,C1239&lt;&gt;0,E1239&lt;&gt;0),IF(B1239&lt;&gt;0,CONCATENATE(B1239,"-AGr",VLOOKUP(C1239,Listen!$A$2:$D$45,4,FALSE),"-",D1239,"-",E1239,),CONCATENATE("AGr",VLOOKUP(C1239,Listen!$A$2:$D$45,4,FALSE),"-",D1239,"-",E1239)),"keine vollständige ID")</f>
        <v>keine vollständige ID</v>
      </c>
      <c r="B1239" s="301"/>
      <c r="C1239" s="287"/>
      <c r="D1239" s="34"/>
      <c r="E1239" s="306"/>
      <c r="F1239" s="116"/>
      <c r="G1239" s="17"/>
      <c r="H1239" s="17"/>
      <c r="I1239" s="17"/>
      <c r="J1239" s="17"/>
      <c r="K1239" s="17"/>
      <c r="L1239" s="17"/>
      <c r="M1239" s="17"/>
      <c r="N1239" s="17"/>
      <c r="O1239" s="116"/>
      <c r="P1239" s="117">
        <f>IF(D1239&gt;A_Stammdaten!$B$12,0,SUM(G1239,H1239,J1239,L1239:M1239)-SUM(I1239,K1239,N1239:O1239))</f>
        <v>0</v>
      </c>
      <c r="Q1239" s="17"/>
      <c r="R1239" s="17"/>
      <c r="S1239" s="17"/>
      <c r="T1239" s="17"/>
      <c r="U1239" s="62">
        <f t="shared" si="401"/>
        <v>0</v>
      </c>
      <c r="V1239" s="34"/>
      <c r="W1239" s="34"/>
      <c r="X1239" s="34"/>
      <c r="Y1239" s="34"/>
      <c r="Z1239" s="34"/>
      <c r="AA1239" s="63" t="str">
        <f t="shared" si="402"/>
        <v>-</v>
      </c>
      <c r="AB1239" s="63" t="str">
        <f t="shared" si="403"/>
        <v>-</v>
      </c>
      <c r="AC1239" s="63">
        <f>IF(ISBLANK($C1239),0,VLOOKUP($C1239,Listen!$A$2:$C$45,2,FALSE))</f>
        <v>0</v>
      </c>
      <c r="AD1239" s="63">
        <f>IF(ISBLANK($C1239),0,VLOOKUP($C1239,Listen!$A$2:$C$45,3,FALSE))</f>
        <v>0</v>
      </c>
      <c r="AE1239" s="49">
        <f t="shared" si="404"/>
        <v>0</v>
      </c>
      <c r="AF1239" s="49">
        <f t="shared" si="404"/>
        <v>0</v>
      </c>
      <c r="AG1239" s="49">
        <f>IFERROR(IF(OR($V1239&lt;&gt;"Ja",VLOOKUP($C1239,Listen!$A$2:$F$45,5,0)="Nein",D1239&lt;IF(C1239="LNG Anbindungsanlagen gemäß separater Festlegung",2022,2023)),$AC1239,$AA1239),0)</f>
        <v>0</v>
      </c>
      <c r="AH1239" s="49">
        <f>IFERROR(IF(OR($V1239&lt;&gt;"Ja",VLOOKUP($C1239,Listen!$A$2:$F$45,5,0)="Nein",D1239&lt;IF(C1239="LNG Anbindungsanlagen gemäß separater Festlegung",2022,2023)),$AC1239,$AA1239),0)</f>
        <v>0</v>
      </c>
      <c r="AI1239" s="49">
        <f>IFERROR(IF(OR($W1239&lt;&gt;"Ja",VLOOKUP($C1239,Listen!$A$2:$F$45,6,0)="Nein"),$AC1239,$AB1239),0)</f>
        <v>0</v>
      </c>
      <c r="AJ1239" s="49">
        <f>IFERROR(IF(OR($W1239&lt;&gt;"Ja",VLOOKUP($C1239,Listen!$A$2:$F$45,6,0)="Nein"),$AC1239,$AB1239),0)</f>
        <v>0</v>
      </c>
      <c r="AK1239" s="49">
        <f>IFERROR(IF(OR($W1239&lt;&gt;"Ja",VLOOKUP($C1239,Listen!$A$2:$F$45,6,0)="Nein"),$AC1239,$AB1239),0)</f>
        <v>0</v>
      </c>
      <c r="AL1239" s="51">
        <f t="shared" si="405"/>
        <v>0</v>
      </c>
      <c r="AM1239" s="296">
        <f>IFERROR(IF(VLOOKUP($C1239,Listen!$A$2:$F$45,6,0)="Ja",MAX(BC1239:BD1239),D_SAV!$BC1239),0)</f>
        <v>0</v>
      </c>
      <c r="AN1239" s="51">
        <f t="shared" si="406"/>
        <v>0</v>
      </c>
      <c r="AP1239" s="304">
        <f t="shared" si="407"/>
        <v>0</v>
      </c>
      <c r="AQ1239" s="304">
        <f t="shared" si="408"/>
        <v>0</v>
      </c>
      <c r="AR1239" s="304">
        <f t="shared" si="409"/>
        <v>0</v>
      </c>
      <c r="AS1239" s="304">
        <f t="shared" si="410"/>
        <v>0</v>
      </c>
      <c r="AT1239" s="304">
        <f t="shared" si="411"/>
        <v>0</v>
      </c>
      <c r="AU1239" s="304">
        <f t="shared" si="412"/>
        <v>0</v>
      </c>
      <c r="AV1239" s="304">
        <f t="shared" si="413"/>
        <v>0</v>
      </c>
      <c r="AW1239" s="304">
        <f t="shared" si="414"/>
        <v>0</v>
      </c>
      <c r="AX1239" s="304">
        <f t="shared" si="415"/>
        <v>0</v>
      </c>
      <c r="AY1239" s="304">
        <f t="shared" si="416"/>
        <v>0</v>
      </c>
      <c r="AZ1239" s="304">
        <f t="shared" si="417"/>
        <v>0</v>
      </c>
      <c r="BA1239" s="304">
        <f t="shared" si="418"/>
        <v>0</v>
      </c>
      <c r="BB1239" s="304">
        <f t="shared" si="419"/>
        <v>0</v>
      </c>
      <c r="BC1239" s="304">
        <f t="shared" si="420"/>
        <v>0</v>
      </c>
      <c r="BD1239" s="304">
        <f t="shared" si="421"/>
        <v>0</v>
      </c>
      <c r="BE1239" s="304">
        <f>IFERROR(IF(VLOOKUP($C1239,Listen!$A$2:$F$45,6,0)="Ja",BB1239-MAX(BC1239:BD1239),BB1239-BC1239),0)</f>
        <v>0</v>
      </c>
    </row>
    <row r="1240" spans="1:57" x14ac:dyDescent="0.25">
      <c r="A1240" s="320" t="str">
        <f>IF(AND(D1240&lt;&gt;0,C1240&lt;&gt;0,E1240&lt;&gt;0),IF(B1240&lt;&gt;0,CONCATENATE(B1240,"-AGr",VLOOKUP(C1240,Listen!$A$2:$D$45,4,FALSE),"-",D1240,"-",E1240,),CONCATENATE("AGr",VLOOKUP(C1240,Listen!$A$2:$D$45,4,FALSE),"-",D1240,"-",E1240)),"keine vollständige ID")</f>
        <v>keine vollständige ID</v>
      </c>
      <c r="B1240" s="301"/>
      <c r="C1240" s="287"/>
      <c r="D1240" s="34"/>
      <c r="E1240" s="306"/>
      <c r="F1240" s="116"/>
      <c r="G1240" s="17"/>
      <c r="H1240" s="17"/>
      <c r="I1240" s="17"/>
      <c r="J1240" s="17"/>
      <c r="K1240" s="17"/>
      <c r="L1240" s="17"/>
      <c r="M1240" s="17"/>
      <c r="N1240" s="17"/>
      <c r="O1240" s="116"/>
      <c r="P1240" s="117">
        <f>IF(D1240&gt;A_Stammdaten!$B$12,0,SUM(G1240,H1240,J1240,L1240:M1240)-SUM(I1240,K1240,N1240:O1240))</f>
        <v>0</v>
      </c>
      <c r="Q1240" s="17"/>
      <c r="R1240" s="17"/>
      <c r="S1240" s="17"/>
      <c r="T1240" s="17"/>
      <c r="U1240" s="62">
        <f t="shared" si="401"/>
        <v>0</v>
      </c>
      <c r="V1240" s="34"/>
      <c r="W1240" s="34"/>
      <c r="X1240" s="34"/>
      <c r="Y1240" s="34"/>
      <c r="Z1240" s="34"/>
      <c r="AA1240" s="63" t="str">
        <f t="shared" si="402"/>
        <v>-</v>
      </c>
      <c r="AB1240" s="63" t="str">
        <f t="shared" si="403"/>
        <v>-</v>
      </c>
      <c r="AC1240" s="63">
        <f>IF(ISBLANK($C1240),0,VLOOKUP($C1240,Listen!$A$2:$C$45,2,FALSE))</f>
        <v>0</v>
      </c>
      <c r="AD1240" s="63">
        <f>IF(ISBLANK($C1240),0,VLOOKUP($C1240,Listen!$A$2:$C$45,3,FALSE))</f>
        <v>0</v>
      </c>
      <c r="AE1240" s="49">
        <f t="shared" si="404"/>
        <v>0</v>
      </c>
      <c r="AF1240" s="49">
        <f t="shared" si="404"/>
        <v>0</v>
      </c>
      <c r="AG1240" s="49">
        <f>IFERROR(IF(OR($V1240&lt;&gt;"Ja",VLOOKUP($C1240,Listen!$A$2:$F$45,5,0)="Nein",D1240&lt;IF(C1240="LNG Anbindungsanlagen gemäß separater Festlegung",2022,2023)),$AC1240,$AA1240),0)</f>
        <v>0</v>
      </c>
      <c r="AH1240" s="49">
        <f>IFERROR(IF(OR($V1240&lt;&gt;"Ja",VLOOKUP($C1240,Listen!$A$2:$F$45,5,0)="Nein",D1240&lt;IF(C1240="LNG Anbindungsanlagen gemäß separater Festlegung",2022,2023)),$AC1240,$AA1240),0)</f>
        <v>0</v>
      </c>
      <c r="AI1240" s="49">
        <f>IFERROR(IF(OR($W1240&lt;&gt;"Ja",VLOOKUP($C1240,Listen!$A$2:$F$45,6,0)="Nein"),$AC1240,$AB1240),0)</f>
        <v>0</v>
      </c>
      <c r="AJ1240" s="49">
        <f>IFERROR(IF(OR($W1240&lt;&gt;"Ja",VLOOKUP($C1240,Listen!$A$2:$F$45,6,0)="Nein"),$AC1240,$AB1240),0)</f>
        <v>0</v>
      </c>
      <c r="AK1240" s="49">
        <f>IFERROR(IF(OR($W1240&lt;&gt;"Ja",VLOOKUP($C1240,Listen!$A$2:$F$45,6,0)="Nein"),$AC1240,$AB1240),0)</f>
        <v>0</v>
      </c>
      <c r="AL1240" s="51">
        <f t="shared" si="405"/>
        <v>0</v>
      </c>
      <c r="AM1240" s="296">
        <f>IFERROR(IF(VLOOKUP($C1240,Listen!$A$2:$F$45,6,0)="Ja",MAX(BC1240:BD1240),D_SAV!$BC1240),0)</f>
        <v>0</v>
      </c>
      <c r="AN1240" s="51">
        <f t="shared" si="406"/>
        <v>0</v>
      </c>
      <c r="AP1240" s="304">
        <f t="shared" si="407"/>
        <v>0</v>
      </c>
      <c r="AQ1240" s="304">
        <f t="shared" si="408"/>
        <v>0</v>
      </c>
      <c r="AR1240" s="304">
        <f t="shared" si="409"/>
        <v>0</v>
      </c>
      <c r="AS1240" s="304">
        <f t="shared" si="410"/>
        <v>0</v>
      </c>
      <c r="AT1240" s="304">
        <f t="shared" si="411"/>
        <v>0</v>
      </c>
      <c r="AU1240" s="304">
        <f t="shared" si="412"/>
        <v>0</v>
      </c>
      <c r="AV1240" s="304">
        <f t="shared" si="413"/>
        <v>0</v>
      </c>
      <c r="AW1240" s="304">
        <f t="shared" si="414"/>
        <v>0</v>
      </c>
      <c r="AX1240" s="304">
        <f t="shared" si="415"/>
        <v>0</v>
      </c>
      <c r="AY1240" s="304">
        <f t="shared" si="416"/>
        <v>0</v>
      </c>
      <c r="AZ1240" s="304">
        <f t="shared" si="417"/>
        <v>0</v>
      </c>
      <c r="BA1240" s="304">
        <f t="shared" si="418"/>
        <v>0</v>
      </c>
      <c r="BB1240" s="304">
        <f t="shared" si="419"/>
        <v>0</v>
      </c>
      <c r="BC1240" s="304">
        <f t="shared" si="420"/>
        <v>0</v>
      </c>
      <c r="BD1240" s="304">
        <f t="shared" si="421"/>
        <v>0</v>
      </c>
      <c r="BE1240" s="304">
        <f>IFERROR(IF(VLOOKUP($C1240,Listen!$A$2:$F$45,6,0)="Ja",BB1240-MAX(BC1240:BD1240),BB1240-BC1240),0)</f>
        <v>0</v>
      </c>
    </row>
    <row r="1241" spans="1:57" x14ac:dyDescent="0.25">
      <c r="A1241" s="320" t="str">
        <f>IF(AND(D1241&lt;&gt;0,C1241&lt;&gt;0,E1241&lt;&gt;0),IF(B1241&lt;&gt;0,CONCATENATE(B1241,"-AGr",VLOOKUP(C1241,Listen!$A$2:$D$45,4,FALSE),"-",D1241,"-",E1241,),CONCATENATE("AGr",VLOOKUP(C1241,Listen!$A$2:$D$45,4,FALSE),"-",D1241,"-",E1241)),"keine vollständige ID")</f>
        <v>keine vollständige ID</v>
      </c>
      <c r="B1241" s="301"/>
      <c r="C1241" s="287"/>
      <c r="D1241" s="34"/>
      <c r="E1241" s="306"/>
      <c r="F1241" s="116"/>
      <c r="G1241" s="17"/>
      <c r="H1241" s="17"/>
      <c r="I1241" s="17"/>
      <c r="J1241" s="17"/>
      <c r="K1241" s="17"/>
      <c r="L1241" s="17"/>
      <c r="M1241" s="17"/>
      <c r="N1241" s="17"/>
      <c r="O1241" s="116"/>
      <c r="P1241" s="117">
        <f>IF(D1241&gt;A_Stammdaten!$B$12,0,SUM(G1241,H1241,J1241,L1241:M1241)-SUM(I1241,K1241,N1241:O1241))</f>
        <v>0</v>
      </c>
      <c r="Q1241" s="17"/>
      <c r="R1241" s="17"/>
      <c r="S1241" s="17"/>
      <c r="T1241" s="17"/>
      <c r="U1241" s="62">
        <f t="shared" si="401"/>
        <v>0</v>
      </c>
      <c r="V1241" s="34"/>
      <c r="W1241" s="34"/>
      <c r="X1241" s="34"/>
      <c r="Y1241" s="34"/>
      <c r="Z1241" s="34"/>
      <c r="AA1241" s="63" t="str">
        <f t="shared" si="402"/>
        <v>-</v>
      </c>
      <c r="AB1241" s="63" t="str">
        <f t="shared" si="403"/>
        <v>-</v>
      </c>
      <c r="AC1241" s="63">
        <f>IF(ISBLANK($C1241),0,VLOOKUP($C1241,Listen!$A$2:$C$45,2,FALSE))</f>
        <v>0</v>
      </c>
      <c r="AD1241" s="63">
        <f>IF(ISBLANK($C1241),0,VLOOKUP($C1241,Listen!$A$2:$C$45,3,FALSE))</f>
        <v>0</v>
      </c>
      <c r="AE1241" s="49">
        <f t="shared" si="404"/>
        <v>0</v>
      </c>
      <c r="AF1241" s="49">
        <f t="shared" si="404"/>
        <v>0</v>
      </c>
      <c r="AG1241" s="49">
        <f>IFERROR(IF(OR($V1241&lt;&gt;"Ja",VLOOKUP($C1241,Listen!$A$2:$F$45,5,0)="Nein",D1241&lt;IF(C1241="LNG Anbindungsanlagen gemäß separater Festlegung",2022,2023)),$AC1241,$AA1241),0)</f>
        <v>0</v>
      </c>
      <c r="AH1241" s="49">
        <f>IFERROR(IF(OR($V1241&lt;&gt;"Ja",VLOOKUP($C1241,Listen!$A$2:$F$45,5,0)="Nein",D1241&lt;IF(C1241="LNG Anbindungsanlagen gemäß separater Festlegung",2022,2023)),$AC1241,$AA1241),0)</f>
        <v>0</v>
      </c>
      <c r="AI1241" s="49">
        <f>IFERROR(IF(OR($W1241&lt;&gt;"Ja",VLOOKUP($C1241,Listen!$A$2:$F$45,6,0)="Nein"),$AC1241,$AB1241),0)</f>
        <v>0</v>
      </c>
      <c r="AJ1241" s="49">
        <f>IFERROR(IF(OR($W1241&lt;&gt;"Ja",VLOOKUP($C1241,Listen!$A$2:$F$45,6,0)="Nein"),$AC1241,$AB1241),0)</f>
        <v>0</v>
      </c>
      <c r="AK1241" s="49">
        <f>IFERROR(IF(OR($W1241&lt;&gt;"Ja",VLOOKUP($C1241,Listen!$A$2:$F$45,6,0)="Nein"),$AC1241,$AB1241),0)</f>
        <v>0</v>
      </c>
      <c r="AL1241" s="51">
        <f t="shared" si="405"/>
        <v>0</v>
      </c>
      <c r="AM1241" s="296">
        <f>IFERROR(IF(VLOOKUP($C1241,Listen!$A$2:$F$45,6,0)="Ja",MAX(BC1241:BD1241),D_SAV!$BC1241),0)</f>
        <v>0</v>
      </c>
      <c r="AN1241" s="51">
        <f t="shared" si="406"/>
        <v>0</v>
      </c>
      <c r="AP1241" s="304">
        <f t="shared" si="407"/>
        <v>0</v>
      </c>
      <c r="AQ1241" s="304">
        <f t="shared" si="408"/>
        <v>0</v>
      </c>
      <c r="AR1241" s="304">
        <f t="shared" si="409"/>
        <v>0</v>
      </c>
      <c r="AS1241" s="304">
        <f t="shared" si="410"/>
        <v>0</v>
      </c>
      <c r="AT1241" s="304">
        <f t="shared" si="411"/>
        <v>0</v>
      </c>
      <c r="AU1241" s="304">
        <f t="shared" si="412"/>
        <v>0</v>
      </c>
      <c r="AV1241" s="304">
        <f t="shared" si="413"/>
        <v>0</v>
      </c>
      <c r="AW1241" s="304">
        <f t="shared" si="414"/>
        <v>0</v>
      </c>
      <c r="AX1241" s="304">
        <f t="shared" si="415"/>
        <v>0</v>
      </c>
      <c r="AY1241" s="304">
        <f t="shared" si="416"/>
        <v>0</v>
      </c>
      <c r="AZ1241" s="304">
        <f t="shared" si="417"/>
        <v>0</v>
      </c>
      <c r="BA1241" s="304">
        <f t="shared" si="418"/>
        <v>0</v>
      </c>
      <c r="BB1241" s="304">
        <f t="shared" si="419"/>
        <v>0</v>
      </c>
      <c r="BC1241" s="304">
        <f t="shared" si="420"/>
        <v>0</v>
      </c>
      <c r="BD1241" s="304">
        <f t="shared" si="421"/>
        <v>0</v>
      </c>
      <c r="BE1241" s="304">
        <f>IFERROR(IF(VLOOKUP($C1241,Listen!$A$2:$F$45,6,0)="Ja",BB1241-MAX(BC1241:BD1241),BB1241-BC1241),0)</f>
        <v>0</v>
      </c>
    </row>
    <row r="1242" spans="1:57" x14ac:dyDescent="0.25">
      <c r="A1242" s="320" t="str">
        <f>IF(AND(D1242&lt;&gt;0,C1242&lt;&gt;0,E1242&lt;&gt;0),IF(B1242&lt;&gt;0,CONCATENATE(B1242,"-AGr",VLOOKUP(C1242,Listen!$A$2:$D$45,4,FALSE),"-",D1242,"-",E1242,),CONCATENATE("AGr",VLOOKUP(C1242,Listen!$A$2:$D$45,4,FALSE),"-",D1242,"-",E1242)),"keine vollständige ID")</f>
        <v>keine vollständige ID</v>
      </c>
      <c r="B1242" s="301"/>
      <c r="C1242" s="287"/>
      <c r="D1242" s="34"/>
      <c r="E1242" s="306"/>
      <c r="F1242" s="116"/>
      <c r="G1242" s="17"/>
      <c r="H1242" s="17"/>
      <c r="I1242" s="17"/>
      <c r="J1242" s="17"/>
      <c r="K1242" s="17"/>
      <c r="L1242" s="17"/>
      <c r="M1242" s="17"/>
      <c r="N1242" s="17"/>
      <c r="O1242" s="116"/>
      <c r="P1242" s="117">
        <f>IF(D1242&gt;A_Stammdaten!$B$12,0,SUM(G1242,H1242,J1242,L1242:M1242)-SUM(I1242,K1242,N1242:O1242))</f>
        <v>0</v>
      </c>
      <c r="Q1242" s="17"/>
      <c r="R1242" s="17"/>
      <c r="S1242" s="17"/>
      <c r="T1242" s="17"/>
      <c r="U1242" s="62">
        <f t="shared" si="401"/>
        <v>0</v>
      </c>
      <c r="V1242" s="34"/>
      <c r="W1242" s="34"/>
      <c r="X1242" s="34"/>
      <c r="Y1242" s="34"/>
      <c r="Z1242" s="34"/>
      <c r="AA1242" s="63" t="str">
        <f t="shared" si="402"/>
        <v>-</v>
      </c>
      <c r="AB1242" s="63" t="str">
        <f t="shared" si="403"/>
        <v>-</v>
      </c>
      <c r="AC1242" s="63">
        <f>IF(ISBLANK($C1242),0,VLOOKUP($C1242,Listen!$A$2:$C$45,2,FALSE))</f>
        <v>0</v>
      </c>
      <c r="AD1242" s="63">
        <f>IF(ISBLANK($C1242),0,VLOOKUP($C1242,Listen!$A$2:$C$45,3,FALSE))</f>
        <v>0</v>
      </c>
      <c r="AE1242" s="49">
        <f t="shared" si="404"/>
        <v>0</v>
      </c>
      <c r="AF1242" s="49">
        <f t="shared" si="404"/>
        <v>0</v>
      </c>
      <c r="AG1242" s="49">
        <f>IFERROR(IF(OR($V1242&lt;&gt;"Ja",VLOOKUP($C1242,Listen!$A$2:$F$45,5,0)="Nein",D1242&lt;IF(C1242="LNG Anbindungsanlagen gemäß separater Festlegung",2022,2023)),$AC1242,$AA1242),0)</f>
        <v>0</v>
      </c>
      <c r="AH1242" s="49">
        <f>IFERROR(IF(OR($V1242&lt;&gt;"Ja",VLOOKUP($C1242,Listen!$A$2:$F$45,5,0)="Nein",D1242&lt;IF(C1242="LNG Anbindungsanlagen gemäß separater Festlegung",2022,2023)),$AC1242,$AA1242),0)</f>
        <v>0</v>
      </c>
      <c r="AI1242" s="49">
        <f>IFERROR(IF(OR($W1242&lt;&gt;"Ja",VLOOKUP($C1242,Listen!$A$2:$F$45,6,0)="Nein"),$AC1242,$AB1242),0)</f>
        <v>0</v>
      </c>
      <c r="AJ1242" s="49">
        <f>IFERROR(IF(OR($W1242&lt;&gt;"Ja",VLOOKUP($C1242,Listen!$A$2:$F$45,6,0)="Nein"),$AC1242,$AB1242),0)</f>
        <v>0</v>
      </c>
      <c r="AK1242" s="49">
        <f>IFERROR(IF(OR($W1242&lt;&gt;"Ja",VLOOKUP($C1242,Listen!$A$2:$F$45,6,0)="Nein"),$AC1242,$AB1242),0)</f>
        <v>0</v>
      </c>
      <c r="AL1242" s="51">
        <f t="shared" si="405"/>
        <v>0</v>
      </c>
      <c r="AM1242" s="296">
        <f>IFERROR(IF(VLOOKUP($C1242,Listen!$A$2:$F$45,6,0)="Ja",MAX(BC1242:BD1242),D_SAV!$BC1242),0)</f>
        <v>0</v>
      </c>
      <c r="AN1242" s="51">
        <f t="shared" si="406"/>
        <v>0</v>
      </c>
      <c r="AP1242" s="304">
        <f t="shared" si="407"/>
        <v>0</v>
      </c>
      <c r="AQ1242" s="304">
        <f t="shared" si="408"/>
        <v>0</v>
      </c>
      <c r="AR1242" s="304">
        <f t="shared" si="409"/>
        <v>0</v>
      </c>
      <c r="AS1242" s="304">
        <f t="shared" si="410"/>
        <v>0</v>
      </c>
      <c r="AT1242" s="304">
        <f t="shared" si="411"/>
        <v>0</v>
      </c>
      <c r="AU1242" s="304">
        <f t="shared" si="412"/>
        <v>0</v>
      </c>
      <c r="AV1242" s="304">
        <f t="shared" si="413"/>
        <v>0</v>
      </c>
      <c r="AW1242" s="304">
        <f t="shared" si="414"/>
        <v>0</v>
      </c>
      <c r="AX1242" s="304">
        <f t="shared" si="415"/>
        <v>0</v>
      </c>
      <c r="AY1242" s="304">
        <f t="shared" si="416"/>
        <v>0</v>
      </c>
      <c r="AZ1242" s="304">
        <f t="shared" si="417"/>
        <v>0</v>
      </c>
      <c r="BA1242" s="304">
        <f t="shared" si="418"/>
        <v>0</v>
      </c>
      <c r="BB1242" s="304">
        <f t="shared" si="419"/>
        <v>0</v>
      </c>
      <c r="BC1242" s="304">
        <f t="shared" si="420"/>
        <v>0</v>
      </c>
      <c r="BD1242" s="304">
        <f t="shared" si="421"/>
        <v>0</v>
      </c>
      <c r="BE1242" s="304">
        <f>IFERROR(IF(VLOOKUP($C1242,Listen!$A$2:$F$45,6,0)="Ja",BB1242-MAX(BC1242:BD1242),BB1242-BC1242),0)</f>
        <v>0</v>
      </c>
    </row>
    <row r="1243" spans="1:57" x14ac:dyDescent="0.25">
      <c r="A1243" s="320" t="str">
        <f>IF(AND(D1243&lt;&gt;0,C1243&lt;&gt;0,E1243&lt;&gt;0),IF(B1243&lt;&gt;0,CONCATENATE(B1243,"-AGr",VLOOKUP(C1243,Listen!$A$2:$D$45,4,FALSE),"-",D1243,"-",E1243,),CONCATENATE("AGr",VLOOKUP(C1243,Listen!$A$2:$D$45,4,FALSE),"-",D1243,"-",E1243)),"keine vollständige ID")</f>
        <v>keine vollständige ID</v>
      </c>
      <c r="B1243" s="301"/>
      <c r="C1243" s="287"/>
      <c r="D1243" s="34"/>
      <c r="E1243" s="306"/>
      <c r="F1243" s="116"/>
      <c r="G1243" s="17"/>
      <c r="H1243" s="17"/>
      <c r="I1243" s="17"/>
      <c r="J1243" s="17"/>
      <c r="K1243" s="17"/>
      <c r="L1243" s="17"/>
      <c r="M1243" s="17"/>
      <c r="N1243" s="17"/>
      <c r="O1243" s="116"/>
      <c r="P1243" s="117">
        <f>IF(D1243&gt;A_Stammdaten!$B$12,0,SUM(G1243,H1243,J1243,L1243:M1243)-SUM(I1243,K1243,N1243:O1243))</f>
        <v>0</v>
      </c>
      <c r="Q1243" s="17"/>
      <c r="R1243" s="17"/>
      <c r="S1243" s="17"/>
      <c r="T1243" s="17"/>
      <c r="U1243" s="62">
        <f t="shared" si="401"/>
        <v>0</v>
      </c>
      <c r="V1243" s="34"/>
      <c r="W1243" s="34"/>
      <c r="X1243" s="34"/>
      <c r="Y1243" s="34"/>
      <c r="Z1243" s="34"/>
      <c r="AA1243" s="63" t="str">
        <f t="shared" si="402"/>
        <v>-</v>
      </c>
      <c r="AB1243" s="63" t="str">
        <f t="shared" si="403"/>
        <v>-</v>
      </c>
      <c r="AC1243" s="63">
        <f>IF(ISBLANK($C1243),0,VLOOKUP($C1243,Listen!$A$2:$C$45,2,FALSE))</f>
        <v>0</v>
      </c>
      <c r="AD1243" s="63">
        <f>IF(ISBLANK($C1243),0,VLOOKUP($C1243,Listen!$A$2:$C$45,3,FALSE))</f>
        <v>0</v>
      </c>
      <c r="AE1243" s="49">
        <f t="shared" si="404"/>
        <v>0</v>
      </c>
      <c r="AF1243" s="49">
        <f t="shared" si="404"/>
        <v>0</v>
      </c>
      <c r="AG1243" s="49">
        <f>IFERROR(IF(OR($V1243&lt;&gt;"Ja",VLOOKUP($C1243,Listen!$A$2:$F$45,5,0)="Nein",D1243&lt;IF(C1243="LNG Anbindungsanlagen gemäß separater Festlegung",2022,2023)),$AC1243,$AA1243),0)</f>
        <v>0</v>
      </c>
      <c r="AH1243" s="49">
        <f>IFERROR(IF(OR($V1243&lt;&gt;"Ja",VLOOKUP($C1243,Listen!$A$2:$F$45,5,0)="Nein",D1243&lt;IF(C1243="LNG Anbindungsanlagen gemäß separater Festlegung",2022,2023)),$AC1243,$AA1243),0)</f>
        <v>0</v>
      </c>
      <c r="AI1243" s="49">
        <f>IFERROR(IF(OR($W1243&lt;&gt;"Ja",VLOOKUP($C1243,Listen!$A$2:$F$45,6,0)="Nein"),$AC1243,$AB1243),0)</f>
        <v>0</v>
      </c>
      <c r="AJ1243" s="49">
        <f>IFERROR(IF(OR($W1243&lt;&gt;"Ja",VLOOKUP($C1243,Listen!$A$2:$F$45,6,0)="Nein"),$AC1243,$AB1243),0)</f>
        <v>0</v>
      </c>
      <c r="AK1243" s="49">
        <f>IFERROR(IF(OR($W1243&lt;&gt;"Ja",VLOOKUP($C1243,Listen!$A$2:$F$45,6,0)="Nein"),$AC1243,$AB1243),0)</f>
        <v>0</v>
      </c>
      <c r="AL1243" s="51">
        <f t="shared" si="405"/>
        <v>0</v>
      </c>
      <c r="AM1243" s="296">
        <f>IFERROR(IF(VLOOKUP($C1243,Listen!$A$2:$F$45,6,0)="Ja",MAX(BC1243:BD1243),D_SAV!$BC1243),0)</f>
        <v>0</v>
      </c>
      <c r="AN1243" s="51">
        <f t="shared" si="406"/>
        <v>0</v>
      </c>
      <c r="AP1243" s="304">
        <f t="shared" si="407"/>
        <v>0</v>
      </c>
      <c r="AQ1243" s="304">
        <f t="shared" si="408"/>
        <v>0</v>
      </c>
      <c r="AR1243" s="304">
        <f t="shared" si="409"/>
        <v>0</v>
      </c>
      <c r="AS1243" s="304">
        <f t="shared" si="410"/>
        <v>0</v>
      </c>
      <c r="AT1243" s="304">
        <f t="shared" si="411"/>
        <v>0</v>
      </c>
      <c r="AU1243" s="304">
        <f t="shared" si="412"/>
        <v>0</v>
      </c>
      <c r="AV1243" s="304">
        <f t="shared" si="413"/>
        <v>0</v>
      </c>
      <c r="AW1243" s="304">
        <f t="shared" si="414"/>
        <v>0</v>
      </c>
      <c r="AX1243" s="304">
        <f t="shared" si="415"/>
        <v>0</v>
      </c>
      <c r="AY1243" s="304">
        <f t="shared" si="416"/>
        <v>0</v>
      </c>
      <c r="AZ1243" s="304">
        <f t="shared" si="417"/>
        <v>0</v>
      </c>
      <c r="BA1243" s="304">
        <f t="shared" si="418"/>
        <v>0</v>
      </c>
      <c r="BB1243" s="304">
        <f t="shared" si="419"/>
        <v>0</v>
      </c>
      <c r="BC1243" s="304">
        <f t="shared" si="420"/>
        <v>0</v>
      </c>
      <c r="BD1243" s="304">
        <f t="shared" si="421"/>
        <v>0</v>
      </c>
      <c r="BE1243" s="304">
        <f>IFERROR(IF(VLOOKUP($C1243,Listen!$A$2:$F$45,6,0)="Ja",BB1243-MAX(BC1243:BD1243),BB1243-BC1243),0)</f>
        <v>0</v>
      </c>
    </row>
    <row r="1244" spans="1:57" x14ac:dyDescent="0.25">
      <c r="A1244" s="320" t="str">
        <f>IF(AND(D1244&lt;&gt;0,C1244&lt;&gt;0,E1244&lt;&gt;0),IF(B1244&lt;&gt;0,CONCATENATE(B1244,"-AGr",VLOOKUP(C1244,Listen!$A$2:$D$45,4,FALSE),"-",D1244,"-",E1244,),CONCATENATE("AGr",VLOOKUP(C1244,Listen!$A$2:$D$45,4,FALSE),"-",D1244,"-",E1244)),"keine vollständige ID")</f>
        <v>keine vollständige ID</v>
      </c>
      <c r="B1244" s="301"/>
      <c r="C1244" s="287"/>
      <c r="D1244" s="34"/>
      <c r="E1244" s="306"/>
      <c r="F1244" s="116"/>
      <c r="G1244" s="17"/>
      <c r="H1244" s="17"/>
      <c r="I1244" s="17"/>
      <c r="J1244" s="17"/>
      <c r="K1244" s="17"/>
      <c r="L1244" s="17"/>
      <c r="M1244" s="17"/>
      <c r="N1244" s="17"/>
      <c r="O1244" s="116"/>
      <c r="P1244" s="117">
        <f>IF(D1244&gt;A_Stammdaten!$B$12,0,SUM(G1244,H1244,J1244,L1244:M1244)-SUM(I1244,K1244,N1244:O1244))</f>
        <v>0</v>
      </c>
      <c r="Q1244" s="17"/>
      <c r="R1244" s="17"/>
      <c r="S1244" s="17"/>
      <c r="T1244" s="17"/>
      <c r="U1244" s="62">
        <f t="shared" si="401"/>
        <v>0</v>
      </c>
      <c r="V1244" s="34"/>
      <c r="W1244" s="34"/>
      <c r="X1244" s="34"/>
      <c r="Y1244" s="34"/>
      <c r="Z1244" s="34"/>
      <c r="AA1244" s="63" t="str">
        <f t="shared" si="402"/>
        <v>-</v>
      </c>
      <c r="AB1244" s="63" t="str">
        <f t="shared" si="403"/>
        <v>-</v>
      </c>
      <c r="AC1244" s="63">
        <f>IF(ISBLANK($C1244),0,VLOOKUP($C1244,Listen!$A$2:$C$45,2,FALSE))</f>
        <v>0</v>
      </c>
      <c r="AD1244" s="63">
        <f>IF(ISBLANK($C1244),0,VLOOKUP($C1244,Listen!$A$2:$C$45,3,FALSE))</f>
        <v>0</v>
      </c>
      <c r="AE1244" s="49">
        <f t="shared" si="404"/>
        <v>0</v>
      </c>
      <c r="AF1244" s="49">
        <f t="shared" si="404"/>
        <v>0</v>
      </c>
      <c r="AG1244" s="49">
        <f>IFERROR(IF(OR($V1244&lt;&gt;"Ja",VLOOKUP($C1244,Listen!$A$2:$F$45,5,0)="Nein",D1244&lt;IF(C1244="LNG Anbindungsanlagen gemäß separater Festlegung",2022,2023)),$AC1244,$AA1244),0)</f>
        <v>0</v>
      </c>
      <c r="AH1244" s="49">
        <f>IFERROR(IF(OR($V1244&lt;&gt;"Ja",VLOOKUP($C1244,Listen!$A$2:$F$45,5,0)="Nein",D1244&lt;IF(C1244="LNG Anbindungsanlagen gemäß separater Festlegung",2022,2023)),$AC1244,$AA1244),0)</f>
        <v>0</v>
      </c>
      <c r="AI1244" s="49">
        <f>IFERROR(IF(OR($W1244&lt;&gt;"Ja",VLOOKUP($C1244,Listen!$A$2:$F$45,6,0)="Nein"),$AC1244,$AB1244),0)</f>
        <v>0</v>
      </c>
      <c r="AJ1244" s="49">
        <f>IFERROR(IF(OR($W1244&lt;&gt;"Ja",VLOOKUP($C1244,Listen!$A$2:$F$45,6,0)="Nein"),$AC1244,$AB1244),0)</f>
        <v>0</v>
      </c>
      <c r="AK1244" s="49">
        <f>IFERROR(IF(OR($W1244&lt;&gt;"Ja",VLOOKUP($C1244,Listen!$A$2:$F$45,6,0)="Nein"),$AC1244,$AB1244),0)</f>
        <v>0</v>
      </c>
      <c r="AL1244" s="51">
        <f t="shared" si="405"/>
        <v>0</v>
      </c>
      <c r="AM1244" s="296">
        <f>IFERROR(IF(VLOOKUP($C1244,Listen!$A$2:$F$45,6,0)="Ja",MAX(BC1244:BD1244),D_SAV!$BC1244),0)</f>
        <v>0</v>
      </c>
      <c r="AN1244" s="51">
        <f t="shared" si="406"/>
        <v>0</v>
      </c>
      <c r="AP1244" s="304">
        <f t="shared" si="407"/>
        <v>0</v>
      </c>
      <c r="AQ1244" s="304">
        <f t="shared" si="408"/>
        <v>0</v>
      </c>
      <c r="AR1244" s="304">
        <f t="shared" si="409"/>
        <v>0</v>
      </c>
      <c r="AS1244" s="304">
        <f t="shared" si="410"/>
        <v>0</v>
      </c>
      <c r="AT1244" s="304">
        <f t="shared" si="411"/>
        <v>0</v>
      </c>
      <c r="AU1244" s="304">
        <f t="shared" si="412"/>
        <v>0</v>
      </c>
      <c r="AV1244" s="304">
        <f t="shared" si="413"/>
        <v>0</v>
      </c>
      <c r="AW1244" s="304">
        <f t="shared" si="414"/>
        <v>0</v>
      </c>
      <c r="AX1244" s="304">
        <f t="shared" si="415"/>
        <v>0</v>
      </c>
      <c r="AY1244" s="304">
        <f t="shared" si="416"/>
        <v>0</v>
      </c>
      <c r="AZ1244" s="304">
        <f t="shared" si="417"/>
        <v>0</v>
      </c>
      <c r="BA1244" s="304">
        <f t="shared" si="418"/>
        <v>0</v>
      </c>
      <c r="BB1244" s="304">
        <f t="shared" si="419"/>
        <v>0</v>
      </c>
      <c r="BC1244" s="304">
        <f t="shared" si="420"/>
        <v>0</v>
      </c>
      <c r="BD1244" s="304">
        <f t="shared" si="421"/>
        <v>0</v>
      </c>
      <c r="BE1244" s="304">
        <f>IFERROR(IF(VLOOKUP($C1244,Listen!$A$2:$F$45,6,0)="Ja",BB1244-MAX(BC1244:BD1244),BB1244-BC1244),0)</f>
        <v>0</v>
      </c>
    </row>
    <row r="1245" spans="1:57" x14ac:dyDescent="0.25">
      <c r="A1245" s="320" t="str">
        <f>IF(AND(D1245&lt;&gt;0,C1245&lt;&gt;0,E1245&lt;&gt;0),IF(B1245&lt;&gt;0,CONCATENATE(B1245,"-AGr",VLOOKUP(C1245,Listen!$A$2:$D$45,4,FALSE),"-",D1245,"-",E1245,),CONCATENATE("AGr",VLOOKUP(C1245,Listen!$A$2:$D$45,4,FALSE),"-",D1245,"-",E1245)),"keine vollständige ID")</f>
        <v>keine vollständige ID</v>
      </c>
      <c r="B1245" s="301"/>
      <c r="C1245" s="287"/>
      <c r="D1245" s="34"/>
      <c r="E1245" s="306"/>
      <c r="F1245" s="116"/>
      <c r="G1245" s="17"/>
      <c r="H1245" s="17"/>
      <c r="I1245" s="17"/>
      <c r="J1245" s="17"/>
      <c r="K1245" s="17"/>
      <c r="L1245" s="17"/>
      <c r="M1245" s="17"/>
      <c r="N1245" s="17"/>
      <c r="O1245" s="116"/>
      <c r="P1245" s="117">
        <f>IF(D1245&gt;A_Stammdaten!$B$12,0,SUM(G1245,H1245,J1245,L1245:M1245)-SUM(I1245,K1245,N1245:O1245))</f>
        <v>0</v>
      </c>
      <c r="Q1245" s="17"/>
      <c r="R1245" s="17"/>
      <c r="S1245" s="17"/>
      <c r="T1245" s="17"/>
      <c r="U1245" s="62">
        <f t="shared" si="401"/>
        <v>0</v>
      </c>
      <c r="V1245" s="34"/>
      <c r="W1245" s="34"/>
      <c r="X1245" s="34"/>
      <c r="Y1245" s="34"/>
      <c r="Z1245" s="34"/>
      <c r="AA1245" s="63" t="str">
        <f t="shared" si="402"/>
        <v>-</v>
      </c>
      <c r="AB1245" s="63" t="str">
        <f t="shared" si="403"/>
        <v>-</v>
      </c>
      <c r="AC1245" s="63">
        <f>IF(ISBLANK($C1245),0,VLOOKUP($C1245,Listen!$A$2:$C$45,2,FALSE))</f>
        <v>0</v>
      </c>
      <c r="AD1245" s="63">
        <f>IF(ISBLANK($C1245),0,VLOOKUP($C1245,Listen!$A$2:$C$45,3,FALSE))</f>
        <v>0</v>
      </c>
      <c r="AE1245" s="49">
        <f t="shared" si="404"/>
        <v>0</v>
      </c>
      <c r="AF1245" s="49">
        <f t="shared" si="404"/>
        <v>0</v>
      </c>
      <c r="AG1245" s="49">
        <f>IFERROR(IF(OR($V1245&lt;&gt;"Ja",VLOOKUP($C1245,Listen!$A$2:$F$45,5,0)="Nein",D1245&lt;IF(C1245="LNG Anbindungsanlagen gemäß separater Festlegung",2022,2023)),$AC1245,$AA1245),0)</f>
        <v>0</v>
      </c>
      <c r="AH1245" s="49">
        <f>IFERROR(IF(OR($V1245&lt;&gt;"Ja",VLOOKUP($C1245,Listen!$A$2:$F$45,5,0)="Nein",D1245&lt;IF(C1245="LNG Anbindungsanlagen gemäß separater Festlegung",2022,2023)),$AC1245,$AA1245),0)</f>
        <v>0</v>
      </c>
      <c r="AI1245" s="49">
        <f>IFERROR(IF(OR($W1245&lt;&gt;"Ja",VLOOKUP($C1245,Listen!$A$2:$F$45,6,0)="Nein"),$AC1245,$AB1245),0)</f>
        <v>0</v>
      </c>
      <c r="AJ1245" s="49">
        <f>IFERROR(IF(OR($W1245&lt;&gt;"Ja",VLOOKUP($C1245,Listen!$A$2:$F$45,6,0)="Nein"),$AC1245,$AB1245),0)</f>
        <v>0</v>
      </c>
      <c r="AK1245" s="49">
        <f>IFERROR(IF(OR($W1245&lt;&gt;"Ja",VLOOKUP($C1245,Listen!$A$2:$F$45,6,0)="Nein"),$AC1245,$AB1245),0)</f>
        <v>0</v>
      </c>
      <c r="AL1245" s="51">
        <f t="shared" si="405"/>
        <v>0</v>
      </c>
      <c r="AM1245" s="296">
        <f>IFERROR(IF(VLOOKUP($C1245,Listen!$A$2:$F$45,6,0)="Ja",MAX(BC1245:BD1245),D_SAV!$BC1245),0)</f>
        <v>0</v>
      </c>
      <c r="AN1245" s="51">
        <f t="shared" si="406"/>
        <v>0</v>
      </c>
      <c r="AP1245" s="304">
        <f t="shared" si="407"/>
        <v>0</v>
      </c>
      <c r="AQ1245" s="304">
        <f t="shared" si="408"/>
        <v>0</v>
      </c>
      <c r="AR1245" s="304">
        <f t="shared" si="409"/>
        <v>0</v>
      </c>
      <c r="AS1245" s="304">
        <f t="shared" si="410"/>
        <v>0</v>
      </c>
      <c r="AT1245" s="304">
        <f t="shared" si="411"/>
        <v>0</v>
      </c>
      <c r="AU1245" s="304">
        <f t="shared" si="412"/>
        <v>0</v>
      </c>
      <c r="AV1245" s="304">
        <f t="shared" si="413"/>
        <v>0</v>
      </c>
      <c r="AW1245" s="304">
        <f t="shared" si="414"/>
        <v>0</v>
      </c>
      <c r="AX1245" s="304">
        <f t="shared" si="415"/>
        <v>0</v>
      </c>
      <c r="AY1245" s="304">
        <f t="shared" si="416"/>
        <v>0</v>
      </c>
      <c r="AZ1245" s="304">
        <f t="shared" si="417"/>
        <v>0</v>
      </c>
      <c r="BA1245" s="304">
        <f t="shared" si="418"/>
        <v>0</v>
      </c>
      <c r="BB1245" s="304">
        <f t="shared" si="419"/>
        <v>0</v>
      </c>
      <c r="BC1245" s="304">
        <f t="shared" si="420"/>
        <v>0</v>
      </c>
      <c r="BD1245" s="304">
        <f t="shared" si="421"/>
        <v>0</v>
      </c>
      <c r="BE1245" s="304">
        <f>IFERROR(IF(VLOOKUP($C1245,Listen!$A$2:$F$45,6,0)="Ja",BB1245-MAX(BC1245:BD1245),BB1245-BC1245),0)</f>
        <v>0</v>
      </c>
    </row>
    <row r="1246" spans="1:57" x14ac:dyDescent="0.25">
      <c r="A1246" s="320" t="str">
        <f>IF(AND(D1246&lt;&gt;0,C1246&lt;&gt;0,E1246&lt;&gt;0),IF(B1246&lt;&gt;0,CONCATENATE(B1246,"-AGr",VLOOKUP(C1246,Listen!$A$2:$D$45,4,FALSE),"-",D1246,"-",E1246,),CONCATENATE("AGr",VLOOKUP(C1246,Listen!$A$2:$D$45,4,FALSE),"-",D1246,"-",E1246)),"keine vollständige ID")</f>
        <v>keine vollständige ID</v>
      </c>
      <c r="B1246" s="301"/>
      <c r="C1246" s="287"/>
      <c r="D1246" s="34"/>
      <c r="E1246" s="306"/>
      <c r="F1246" s="116"/>
      <c r="G1246" s="17"/>
      <c r="H1246" s="17"/>
      <c r="I1246" s="17"/>
      <c r="J1246" s="17"/>
      <c r="K1246" s="17"/>
      <c r="L1246" s="17"/>
      <c r="M1246" s="17"/>
      <c r="N1246" s="17"/>
      <c r="O1246" s="116"/>
      <c r="P1246" s="117">
        <f>IF(D1246&gt;A_Stammdaten!$B$12,0,SUM(G1246,H1246,J1246,L1246:M1246)-SUM(I1246,K1246,N1246:O1246))</f>
        <v>0</v>
      </c>
      <c r="Q1246" s="17"/>
      <c r="R1246" s="17"/>
      <c r="S1246" s="17"/>
      <c r="T1246" s="17"/>
      <c r="U1246" s="62">
        <f t="shared" si="401"/>
        <v>0</v>
      </c>
      <c r="V1246" s="34"/>
      <c r="W1246" s="34"/>
      <c r="X1246" s="34"/>
      <c r="Y1246" s="34"/>
      <c r="Z1246" s="34"/>
      <c r="AA1246" s="63" t="str">
        <f t="shared" si="402"/>
        <v>-</v>
      </c>
      <c r="AB1246" s="63" t="str">
        <f t="shared" si="403"/>
        <v>-</v>
      </c>
      <c r="AC1246" s="63">
        <f>IF(ISBLANK($C1246),0,VLOOKUP($C1246,Listen!$A$2:$C$45,2,FALSE))</f>
        <v>0</v>
      </c>
      <c r="AD1246" s="63">
        <f>IF(ISBLANK($C1246),0,VLOOKUP($C1246,Listen!$A$2:$C$45,3,FALSE))</f>
        <v>0</v>
      </c>
      <c r="AE1246" s="49">
        <f t="shared" si="404"/>
        <v>0</v>
      </c>
      <c r="AF1246" s="49">
        <f t="shared" si="404"/>
        <v>0</v>
      </c>
      <c r="AG1246" s="49">
        <f>IFERROR(IF(OR($V1246&lt;&gt;"Ja",VLOOKUP($C1246,Listen!$A$2:$F$45,5,0)="Nein",D1246&lt;IF(C1246="LNG Anbindungsanlagen gemäß separater Festlegung",2022,2023)),$AC1246,$AA1246),0)</f>
        <v>0</v>
      </c>
      <c r="AH1246" s="49">
        <f>IFERROR(IF(OR($V1246&lt;&gt;"Ja",VLOOKUP($C1246,Listen!$A$2:$F$45,5,0)="Nein",D1246&lt;IF(C1246="LNG Anbindungsanlagen gemäß separater Festlegung",2022,2023)),$AC1246,$AA1246),0)</f>
        <v>0</v>
      </c>
      <c r="AI1246" s="49">
        <f>IFERROR(IF(OR($W1246&lt;&gt;"Ja",VLOOKUP($C1246,Listen!$A$2:$F$45,6,0)="Nein"),$AC1246,$AB1246),0)</f>
        <v>0</v>
      </c>
      <c r="AJ1246" s="49">
        <f>IFERROR(IF(OR($W1246&lt;&gt;"Ja",VLOOKUP($C1246,Listen!$A$2:$F$45,6,0)="Nein"),$AC1246,$AB1246),0)</f>
        <v>0</v>
      </c>
      <c r="AK1246" s="49">
        <f>IFERROR(IF(OR($W1246&lt;&gt;"Ja",VLOOKUP($C1246,Listen!$A$2:$F$45,6,0)="Nein"),$AC1246,$AB1246),0)</f>
        <v>0</v>
      </c>
      <c r="AL1246" s="51">
        <f t="shared" si="405"/>
        <v>0</v>
      </c>
      <c r="AM1246" s="296">
        <f>IFERROR(IF(VLOOKUP($C1246,Listen!$A$2:$F$45,6,0)="Ja",MAX(BC1246:BD1246),D_SAV!$BC1246),0)</f>
        <v>0</v>
      </c>
      <c r="AN1246" s="51">
        <f t="shared" si="406"/>
        <v>0</v>
      </c>
      <c r="AP1246" s="304">
        <f t="shared" si="407"/>
        <v>0</v>
      </c>
      <c r="AQ1246" s="304">
        <f t="shared" si="408"/>
        <v>0</v>
      </c>
      <c r="AR1246" s="304">
        <f t="shared" si="409"/>
        <v>0</v>
      </c>
      <c r="AS1246" s="304">
        <f t="shared" si="410"/>
        <v>0</v>
      </c>
      <c r="AT1246" s="304">
        <f t="shared" si="411"/>
        <v>0</v>
      </c>
      <c r="AU1246" s="304">
        <f t="shared" si="412"/>
        <v>0</v>
      </c>
      <c r="AV1246" s="304">
        <f t="shared" si="413"/>
        <v>0</v>
      </c>
      <c r="AW1246" s="304">
        <f t="shared" si="414"/>
        <v>0</v>
      </c>
      <c r="AX1246" s="304">
        <f t="shared" si="415"/>
        <v>0</v>
      </c>
      <c r="AY1246" s="304">
        <f t="shared" si="416"/>
        <v>0</v>
      </c>
      <c r="AZ1246" s="304">
        <f t="shared" si="417"/>
        <v>0</v>
      </c>
      <c r="BA1246" s="304">
        <f t="shared" si="418"/>
        <v>0</v>
      </c>
      <c r="BB1246" s="304">
        <f t="shared" si="419"/>
        <v>0</v>
      </c>
      <c r="BC1246" s="304">
        <f t="shared" si="420"/>
        <v>0</v>
      </c>
      <c r="BD1246" s="304">
        <f t="shared" si="421"/>
        <v>0</v>
      </c>
      <c r="BE1246" s="304">
        <f>IFERROR(IF(VLOOKUP($C1246,Listen!$A$2:$F$45,6,0)="Ja",BB1246-MAX(BC1246:BD1246),BB1246-BC1246),0)</f>
        <v>0</v>
      </c>
    </row>
    <row r="1247" spans="1:57" x14ac:dyDescent="0.25">
      <c r="A1247" s="320" t="str">
        <f>IF(AND(D1247&lt;&gt;0,C1247&lt;&gt;0,E1247&lt;&gt;0),IF(B1247&lt;&gt;0,CONCATENATE(B1247,"-AGr",VLOOKUP(C1247,Listen!$A$2:$D$45,4,FALSE),"-",D1247,"-",E1247,),CONCATENATE("AGr",VLOOKUP(C1247,Listen!$A$2:$D$45,4,FALSE),"-",D1247,"-",E1247)),"keine vollständige ID")</f>
        <v>keine vollständige ID</v>
      </c>
      <c r="B1247" s="301"/>
      <c r="C1247" s="287"/>
      <c r="D1247" s="34"/>
      <c r="E1247" s="306"/>
      <c r="F1247" s="116"/>
      <c r="G1247" s="17"/>
      <c r="H1247" s="17"/>
      <c r="I1247" s="17"/>
      <c r="J1247" s="17"/>
      <c r="K1247" s="17"/>
      <c r="L1247" s="17"/>
      <c r="M1247" s="17"/>
      <c r="N1247" s="17"/>
      <c r="O1247" s="116"/>
      <c r="P1247" s="117">
        <f>IF(D1247&gt;A_Stammdaten!$B$12,0,SUM(G1247,H1247,J1247,L1247:M1247)-SUM(I1247,K1247,N1247:O1247))</f>
        <v>0</v>
      </c>
      <c r="Q1247" s="17"/>
      <c r="R1247" s="17"/>
      <c r="S1247" s="17"/>
      <c r="T1247" s="17"/>
      <c r="U1247" s="62">
        <f t="shared" si="401"/>
        <v>0</v>
      </c>
      <c r="V1247" s="34"/>
      <c r="W1247" s="34"/>
      <c r="X1247" s="34"/>
      <c r="Y1247" s="34"/>
      <c r="Z1247" s="34"/>
      <c r="AA1247" s="63" t="str">
        <f t="shared" si="402"/>
        <v>-</v>
      </c>
      <c r="AB1247" s="63" t="str">
        <f t="shared" si="403"/>
        <v>-</v>
      </c>
      <c r="AC1247" s="63">
        <f>IF(ISBLANK($C1247),0,VLOOKUP($C1247,Listen!$A$2:$C$45,2,FALSE))</f>
        <v>0</v>
      </c>
      <c r="AD1247" s="63">
        <f>IF(ISBLANK($C1247),0,VLOOKUP($C1247,Listen!$A$2:$C$45,3,FALSE))</f>
        <v>0</v>
      </c>
      <c r="AE1247" s="49">
        <f t="shared" si="404"/>
        <v>0</v>
      </c>
      <c r="AF1247" s="49">
        <f t="shared" si="404"/>
        <v>0</v>
      </c>
      <c r="AG1247" s="49">
        <f>IFERROR(IF(OR($V1247&lt;&gt;"Ja",VLOOKUP($C1247,Listen!$A$2:$F$45,5,0)="Nein",D1247&lt;IF(C1247="LNG Anbindungsanlagen gemäß separater Festlegung",2022,2023)),$AC1247,$AA1247),0)</f>
        <v>0</v>
      </c>
      <c r="AH1247" s="49">
        <f>IFERROR(IF(OR($V1247&lt;&gt;"Ja",VLOOKUP($C1247,Listen!$A$2:$F$45,5,0)="Nein",D1247&lt;IF(C1247="LNG Anbindungsanlagen gemäß separater Festlegung",2022,2023)),$AC1247,$AA1247),0)</f>
        <v>0</v>
      </c>
      <c r="AI1247" s="49">
        <f>IFERROR(IF(OR($W1247&lt;&gt;"Ja",VLOOKUP($C1247,Listen!$A$2:$F$45,6,0)="Nein"),$AC1247,$AB1247),0)</f>
        <v>0</v>
      </c>
      <c r="AJ1247" s="49">
        <f>IFERROR(IF(OR($W1247&lt;&gt;"Ja",VLOOKUP($C1247,Listen!$A$2:$F$45,6,0)="Nein"),$AC1247,$AB1247),0)</f>
        <v>0</v>
      </c>
      <c r="AK1247" s="49">
        <f>IFERROR(IF(OR($W1247&lt;&gt;"Ja",VLOOKUP($C1247,Listen!$A$2:$F$45,6,0)="Nein"),$AC1247,$AB1247),0)</f>
        <v>0</v>
      </c>
      <c r="AL1247" s="51">
        <f t="shared" si="405"/>
        <v>0</v>
      </c>
      <c r="AM1247" s="296">
        <f>IFERROR(IF(VLOOKUP($C1247,Listen!$A$2:$F$45,6,0)="Ja",MAX(BC1247:BD1247),D_SAV!$BC1247),0)</f>
        <v>0</v>
      </c>
      <c r="AN1247" s="51">
        <f t="shared" si="406"/>
        <v>0</v>
      </c>
      <c r="AP1247" s="304">
        <f t="shared" si="407"/>
        <v>0</v>
      </c>
      <c r="AQ1247" s="304">
        <f t="shared" si="408"/>
        <v>0</v>
      </c>
      <c r="AR1247" s="304">
        <f t="shared" si="409"/>
        <v>0</v>
      </c>
      <c r="AS1247" s="304">
        <f t="shared" si="410"/>
        <v>0</v>
      </c>
      <c r="AT1247" s="304">
        <f t="shared" si="411"/>
        <v>0</v>
      </c>
      <c r="AU1247" s="304">
        <f t="shared" si="412"/>
        <v>0</v>
      </c>
      <c r="AV1247" s="304">
        <f t="shared" si="413"/>
        <v>0</v>
      </c>
      <c r="AW1247" s="304">
        <f t="shared" si="414"/>
        <v>0</v>
      </c>
      <c r="AX1247" s="304">
        <f t="shared" si="415"/>
        <v>0</v>
      </c>
      <c r="AY1247" s="304">
        <f t="shared" si="416"/>
        <v>0</v>
      </c>
      <c r="AZ1247" s="304">
        <f t="shared" si="417"/>
        <v>0</v>
      </c>
      <c r="BA1247" s="304">
        <f t="shared" si="418"/>
        <v>0</v>
      </c>
      <c r="BB1247" s="304">
        <f t="shared" si="419"/>
        <v>0</v>
      </c>
      <c r="BC1247" s="304">
        <f t="shared" si="420"/>
        <v>0</v>
      </c>
      <c r="BD1247" s="304">
        <f t="shared" si="421"/>
        <v>0</v>
      </c>
      <c r="BE1247" s="304">
        <f>IFERROR(IF(VLOOKUP($C1247,Listen!$A$2:$F$45,6,0)="Ja",BB1247-MAX(BC1247:BD1247),BB1247-BC1247),0)</f>
        <v>0</v>
      </c>
    </row>
    <row r="1248" spans="1:57" x14ac:dyDescent="0.25">
      <c r="A1248" s="320" t="str">
        <f>IF(AND(D1248&lt;&gt;0,C1248&lt;&gt;0,E1248&lt;&gt;0),IF(B1248&lt;&gt;0,CONCATENATE(B1248,"-AGr",VLOOKUP(C1248,Listen!$A$2:$D$45,4,FALSE),"-",D1248,"-",E1248,),CONCATENATE("AGr",VLOOKUP(C1248,Listen!$A$2:$D$45,4,FALSE),"-",D1248,"-",E1248)),"keine vollständige ID")</f>
        <v>keine vollständige ID</v>
      </c>
      <c r="B1248" s="301"/>
      <c r="C1248" s="287"/>
      <c r="D1248" s="34"/>
      <c r="E1248" s="306"/>
      <c r="F1248" s="116"/>
      <c r="G1248" s="17"/>
      <c r="H1248" s="17"/>
      <c r="I1248" s="17"/>
      <c r="J1248" s="17"/>
      <c r="K1248" s="17"/>
      <c r="L1248" s="17"/>
      <c r="M1248" s="17"/>
      <c r="N1248" s="17"/>
      <c r="O1248" s="116"/>
      <c r="P1248" s="117">
        <f>IF(D1248&gt;A_Stammdaten!$B$12,0,SUM(G1248,H1248,J1248,L1248:M1248)-SUM(I1248,K1248,N1248:O1248))</f>
        <v>0</v>
      </c>
      <c r="Q1248" s="17"/>
      <c r="R1248" s="17"/>
      <c r="S1248" s="17"/>
      <c r="T1248" s="17"/>
      <c r="U1248" s="62">
        <f t="shared" si="401"/>
        <v>0</v>
      </c>
      <c r="V1248" s="34"/>
      <c r="W1248" s="34"/>
      <c r="X1248" s="34"/>
      <c r="Y1248" s="34"/>
      <c r="Z1248" s="34"/>
      <c r="AA1248" s="63" t="str">
        <f t="shared" si="402"/>
        <v>-</v>
      </c>
      <c r="AB1248" s="63" t="str">
        <f t="shared" si="403"/>
        <v>-</v>
      </c>
      <c r="AC1248" s="63">
        <f>IF(ISBLANK($C1248),0,VLOOKUP($C1248,Listen!$A$2:$C$45,2,FALSE))</f>
        <v>0</v>
      </c>
      <c r="AD1248" s="63">
        <f>IF(ISBLANK($C1248),0,VLOOKUP($C1248,Listen!$A$2:$C$45,3,FALSE))</f>
        <v>0</v>
      </c>
      <c r="AE1248" s="49">
        <f t="shared" si="404"/>
        <v>0</v>
      </c>
      <c r="AF1248" s="49">
        <f t="shared" si="404"/>
        <v>0</v>
      </c>
      <c r="AG1248" s="49">
        <f>IFERROR(IF(OR($V1248&lt;&gt;"Ja",VLOOKUP($C1248,Listen!$A$2:$F$45,5,0)="Nein",D1248&lt;IF(C1248="LNG Anbindungsanlagen gemäß separater Festlegung",2022,2023)),$AC1248,$AA1248),0)</f>
        <v>0</v>
      </c>
      <c r="AH1248" s="49">
        <f>IFERROR(IF(OR($V1248&lt;&gt;"Ja",VLOOKUP($C1248,Listen!$A$2:$F$45,5,0)="Nein",D1248&lt;IF(C1248="LNG Anbindungsanlagen gemäß separater Festlegung",2022,2023)),$AC1248,$AA1248),0)</f>
        <v>0</v>
      </c>
      <c r="AI1248" s="49">
        <f>IFERROR(IF(OR($W1248&lt;&gt;"Ja",VLOOKUP($C1248,Listen!$A$2:$F$45,6,0)="Nein"),$AC1248,$AB1248),0)</f>
        <v>0</v>
      </c>
      <c r="AJ1248" s="49">
        <f>IFERROR(IF(OR($W1248&lt;&gt;"Ja",VLOOKUP($C1248,Listen!$A$2:$F$45,6,0)="Nein"),$AC1248,$AB1248),0)</f>
        <v>0</v>
      </c>
      <c r="AK1248" s="49">
        <f>IFERROR(IF(OR($W1248&lt;&gt;"Ja",VLOOKUP($C1248,Listen!$A$2:$F$45,6,0)="Nein"),$AC1248,$AB1248),0)</f>
        <v>0</v>
      </c>
      <c r="AL1248" s="51">
        <f t="shared" si="405"/>
        <v>0</v>
      </c>
      <c r="AM1248" s="296">
        <f>IFERROR(IF(VLOOKUP($C1248,Listen!$A$2:$F$45,6,0)="Ja",MAX(BC1248:BD1248),D_SAV!$BC1248),0)</f>
        <v>0</v>
      </c>
      <c r="AN1248" s="51">
        <f t="shared" si="406"/>
        <v>0</v>
      </c>
      <c r="AP1248" s="304">
        <f t="shared" si="407"/>
        <v>0</v>
      </c>
      <c r="AQ1248" s="304">
        <f t="shared" si="408"/>
        <v>0</v>
      </c>
      <c r="AR1248" s="304">
        <f t="shared" si="409"/>
        <v>0</v>
      </c>
      <c r="AS1248" s="304">
        <f t="shared" si="410"/>
        <v>0</v>
      </c>
      <c r="AT1248" s="304">
        <f t="shared" si="411"/>
        <v>0</v>
      </c>
      <c r="AU1248" s="304">
        <f t="shared" si="412"/>
        <v>0</v>
      </c>
      <c r="AV1248" s="304">
        <f t="shared" si="413"/>
        <v>0</v>
      </c>
      <c r="AW1248" s="304">
        <f t="shared" si="414"/>
        <v>0</v>
      </c>
      <c r="AX1248" s="304">
        <f t="shared" si="415"/>
        <v>0</v>
      </c>
      <c r="AY1248" s="304">
        <f t="shared" si="416"/>
        <v>0</v>
      </c>
      <c r="AZ1248" s="304">
        <f t="shared" si="417"/>
        <v>0</v>
      </c>
      <c r="BA1248" s="304">
        <f t="shared" si="418"/>
        <v>0</v>
      </c>
      <c r="BB1248" s="304">
        <f t="shared" si="419"/>
        <v>0</v>
      </c>
      <c r="BC1248" s="304">
        <f t="shared" si="420"/>
        <v>0</v>
      </c>
      <c r="BD1248" s="304">
        <f t="shared" si="421"/>
        <v>0</v>
      </c>
      <c r="BE1248" s="304">
        <f>IFERROR(IF(VLOOKUP($C1248,Listen!$A$2:$F$45,6,0)="Ja",BB1248-MAX(BC1248:BD1248),BB1248-BC1248),0)</f>
        <v>0</v>
      </c>
    </row>
    <row r="1249" spans="1:57" x14ac:dyDescent="0.25">
      <c r="A1249" s="320" t="str">
        <f>IF(AND(D1249&lt;&gt;0,C1249&lt;&gt;0,E1249&lt;&gt;0),IF(B1249&lt;&gt;0,CONCATENATE(B1249,"-AGr",VLOOKUP(C1249,Listen!$A$2:$D$45,4,FALSE),"-",D1249,"-",E1249,),CONCATENATE("AGr",VLOOKUP(C1249,Listen!$A$2:$D$45,4,FALSE),"-",D1249,"-",E1249)),"keine vollständige ID")</f>
        <v>keine vollständige ID</v>
      </c>
      <c r="B1249" s="301"/>
      <c r="C1249" s="287"/>
      <c r="D1249" s="34"/>
      <c r="E1249" s="306"/>
      <c r="F1249" s="116"/>
      <c r="G1249" s="17"/>
      <c r="H1249" s="17"/>
      <c r="I1249" s="17"/>
      <c r="J1249" s="17"/>
      <c r="K1249" s="17"/>
      <c r="L1249" s="17"/>
      <c r="M1249" s="17"/>
      <c r="N1249" s="17"/>
      <c r="O1249" s="116"/>
      <c r="P1249" s="117">
        <f>IF(D1249&gt;A_Stammdaten!$B$12,0,SUM(G1249,H1249,J1249,L1249:M1249)-SUM(I1249,K1249,N1249:O1249))</f>
        <v>0</v>
      </c>
      <c r="Q1249" s="17"/>
      <c r="R1249" s="17"/>
      <c r="S1249" s="17"/>
      <c r="T1249" s="17"/>
      <c r="U1249" s="62">
        <f t="shared" si="401"/>
        <v>0</v>
      </c>
      <c r="V1249" s="34"/>
      <c r="W1249" s="34"/>
      <c r="X1249" s="34"/>
      <c r="Y1249" s="34"/>
      <c r="Z1249" s="34"/>
      <c r="AA1249" s="63" t="str">
        <f t="shared" si="402"/>
        <v>-</v>
      </c>
      <c r="AB1249" s="63" t="str">
        <f t="shared" si="403"/>
        <v>-</v>
      </c>
      <c r="AC1249" s="63">
        <f>IF(ISBLANK($C1249),0,VLOOKUP($C1249,Listen!$A$2:$C$45,2,FALSE))</f>
        <v>0</v>
      </c>
      <c r="AD1249" s="63">
        <f>IF(ISBLANK($C1249),0,VLOOKUP($C1249,Listen!$A$2:$C$45,3,FALSE))</f>
        <v>0</v>
      </c>
      <c r="AE1249" s="49">
        <f t="shared" si="404"/>
        <v>0</v>
      </c>
      <c r="AF1249" s="49">
        <f t="shared" si="404"/>
        <v>0</v>
      </c>
      <c r="AG1249" s="49">
        <f>IFERROR(IF(OR($V1249&lt;&gt;"Ja",VLOOKUP($C1249,Listen!$A$2:$F$45,5,0)="Nein",D1249&lt;IF(C1249="LNG Anbindungsanlagen gemäß separater Festlegung",2022,2023)),$AC1249,$AA1249),0)</f>
        <v>0</v>
      </c>
      <c r="AH1249" s="49">
        <f>IFERROR(IF(OR($V1249&lt;&gt;"Ja",VLOOKUP($C1249,Listen!$A$2:$F$45,5,0)="Nein",D1249&lt;IF(C1249="LNG Anbindungsanlagen gemäß separater Festlegung",2022,2023)),$AC1249,$AA1249),0)</f>
        <v>0</v>
      </c>
      <c r="AI1249" s="49">
        <f>IFERROR(IF(OR($W1249&lt;&gt;"Ja",VLOOKUP($C1249,Listen!$A$2:$F$45,6,0)="Nein"),$AC1249,$AB1249),0)</f>
        <v>0</v>
      </c>
      <c r="AJ1249" s="49">
        <f>IFERROR(IF(OR($W1249&lt;&gt;"Ja",VLOOKUP($C1249,Listen!$A$2:$F$45,6,0)="Nein"),$AC1249,$AB1249),0)</f>
        <v>0</v>
      </c>
      <c r="AK1249" s="49">
        <f>IFERROR(IF(OR($W1249&lt;&gt;"Ja",VLOOKUP($C1249,Listen!$A$2:$F$45,6,0)="Nein"),$AC1249,$AB1249),0)</f>
        <v>0</v>
      </c>
      <c r="AL1249" s="51">
        <f t="shared" si="405"/>
        <v>0</v>
      </c>
      <c r="AM1249" s="296">
        <f>IFERROR(IF(VLOOKUP($C1249,Listen!$A$2:$F$45,6,0)="Ja",MAX(BC1249:BD1249),D_SAV!$BC1249),0)</f>
        <v>0</v>
      </c>
      <c r="AN1249" s="51">
        <f t="shared" si="406"/>
        <v>0</v>
      </c>
      <c r="AP1249" s="304">
        <f t="shared" si="407"/>
        <v>0</v>
      </c>
      <c r="AQ1249" s="304">
        <f t="shared" si="408"/>
        <v>0</v>
      </c>
      <c r="AR1249" s="304">
        <f t="shared" si="409"/>
        <v>0</v>
      </c>
      <c r="AS1249" s="304">
        <f t="shared" si="410"/>
        <v>0</v>
      </c>
      <c r="AT1249" s="304">
        <f t="shared" si="411"/>
        <v>0</v>
      </c>
      <c r="AU1249" s="304">
        <f t="shared" si="412"/>
        <v>0</v>
      </c>
      <c r="AV1249" s="304">
        <f t="shared" si="413"/>
        <v>0</v>
      </c>
      <c r="AW1249" s="304">
        <f t="shared" si="414"/>
        <v>0</v>
      </c>
      <c r="AX1249" s="304">
        <f t="shared" si="415"/>
        <v>0</v>
      </c>
      <c r="AY1249" s="304">
        <f t="shared" si="416"/>
        <v>0</v>
      </c>
      <c r="AZ1249" s="304">
        <f t="shared" si="417"/>
        <v>0</v>
      </c>
      <c r="BA1249" s="304">
        <f t="shared" si="418"/>
        <v>0</v>
      </c>
      <c r="BB1249" s="304">
        <f t="shared" si="419"/>
        <v>0</v>
      </c>
      <c r="BC1249" s="304">
        <f t="shared" si="420"/>
        <v>0</v>
      </c>
      <c r="BD1249" s="304">
        <f t="shared" si="421"/>
        <v>0</v>
      </c>
      <c r="BE1249" s="304">
        <f>IFERROR(IF(VLOOKUP($C1249,Listen!$A$2:$F$45,6,0)="Ja",BB1249-MAX(BC1249:BD1249),BB1249-BC1249),0)</f>
        <v>0</v>
      </c>
    </row>
    <row r="1250" spans="1:57" x14ac:dyDescent="0.25">
      <c r="A1250" s="320" t="str">
        <f>IF(AND(D1250&lt;&gt;0,C1250&lt;&gt;0,E1250&lt;&gt;0),IF(B1250&lt;&gt;0,CONCATENATE(B1250,"-AGr",VLOOKUP(C1250,Listen!$A$2:$D$45,4,FALSE),"-",D1250,"-",E1250,),CONCATENATE("AGr",VLOOKUP(C1250,Listen!$A$2:$D$45,4,FALSE),"-",D1250,"-",E1250)),"keine vollständige ID")</f>
        <v>keine vollständige ID</v>
      </c>
      <c r="B1250" s="301"/>
      <c r="C1250" s="287"/>
      <c r="D1250" s="34"/>
      <c r="E1250" s="306"/>
      <c r="F1250" s="116"/>
      <c r="G1250" s="17"/>
      <c r="H1250" s="17"/>
      <c r="I1250" s="17"/>
      <c r="J1250" s="17"/>
      <c r="K1250" s="17"/>
      <c r="L1250" s="17"/>
      <c r="M1250" s="17"/>
      <c r="N1250" s="17"/>
      <c r="O1250" s="116"/>
      <c r="P1250" s="117">
        <f>IF(D1250&gt;A_Stammdaten!$B$12,0,SUM(G1250,H1250,J1250,L1250:M1250)-SUM(I1250,K1250,N1250:O1250))</f>
        <v>0</v>
      </c>
      <c r="Q1250" s="17"/>
      <c r="R1250" s="17"/>
      <c r="S1250" s="17"/>
      <c r="T1250" s="17"/>
      <c r="U1250" s="62">
        <f t="shared" si="401"/>
        <v>0</v>
      </c>
      <c r="V1250" s="34"/>
      <c r="W1250" s="34"/>
      <c r="X1250" s="34"/>
      <c r="Y1250" s="34"/>
      <c r="Z1250" s="34"/>
      <c r="AA1250" s="63" t="str">
        <f t="shared" si="402"/>
        <v>-</v>
      </c>
      <c r="AB1250" s="63" t="str">
        <f t="shared" si="403"/>
        <v>-</v>
      </c>
      <c r="AC1250" s="63">
        <f>IF(ISBLANK($C1250),0,VLOOKUP($C1250,Listen!$A$2:$C$45,2,FALSE))</f>
        <v>0</v>
      </c>
      <c r="AD1250" s="63">
        <f>IF(ISBLANK($C1250),0,VLOOKUP($C1250,Listen!$A$2:$C$45,3,FALSE))</f>
        <v>0</v>
      </c>
      <c r="AE1250" s="49">
        <f t="shared" si="404"/>
        <v>0</v>
      </c>
      <c r="AF1250" s="49">
        <f t="shared" si="404"/>
        <v>0</v>
      </c>
      <c r="AG1250" s="49">
        <f>IFERROR(IF(OR($V1250&lt;&gt;"Ja",VLOOKUP($C1250,Listen!$A$2:$F$45,5,0)="Nein",D1250&lt;IF(C1250="LNG Anbindungsanlagen gemäß separater Festlegung",2022,2023)),$AC1250,$AA1250),0)</f>
        <v>0</v>
      </c>
      <c r="AH1250" s="49">
        <f>IFERROR(IF(OR($V1250&lt;&gt;"Ja",VLOOKUP($C1250,Listen!$A$2:$F$45,5,0)="Nein",D1250&lt;IF(C1250="LNG Anbindungsanlagen gemäß separater Festlegung",2022,2023)),$AC1250,$AA1250),0)</f>
        <v>0</v>
      </c>
      <c r="AI1250" s="49">
        <f>IFERROR(IF(OR($W1250&lt;&gt;"Ja",VLOOKUP($C1250,Listen!$A$2:$F$45,6,0)="Nein"),$AC1250,$AB1250),0)</f>
        <v>0</v>
      </c>
      <c r="AJ1250" s="49">
        <f>IFERROR(IF(OR($W1250&lt;&gt;"Ja",VLOOKUP($C1250,Listen!$A$2:$F$45,6,0)="Nein"),$AC1250,$AB1250),0)</f>
        <v>0</v>
      </c>
      <c r="AK1250" s="49">
        <f>IFERROR(IF(OR($W1250&lt;&gt;"Ja",VLOOKUP($C1250,Listen!$A$2:$F$45,6,0)="Nein"),$AC1250,$AB1250),0)</f>
        <v>0</v>
      </c>
      <c r="AL1250" s="51">
        <f t="shared" si="405"/>
        <v>0</v>
      </c>
      <c r="AM1250" s="296">
        <f>IFERROR(IF(VLOOKUP($C1250,Listen!$A$2:$F$45,6,0)="Ja",MAX(BC1250:BD1250),D_SAV!$BC1250),0)</f>
        <v>0</v>
      </c>
      <c r="AN1250" s="51">
        <f t="shared" si="406"/>
        <v>0</v>
      </c>
      <c r="AP1250" s="304">
        <f t="shared" si="407"/>
        <v>0</v>
      </c>
      <c r="AQ1250" s="304">
        <f t="shared" si="408"/>
        <v>0</v>
      </c>
      <c r="AR1250" s="304">
        <f t="shared" si="409"/>
        <v>0</v>
      </c>
      <c r="AS1250" s="304">
        <f t="shared" si="410"/>
        <v>0</v>
      </c>
      <c r="AT1250" s="304">
        <f t="shared" si="411"/>
        <v>0</v>
      </c>
      <c r="AU1250" s="304">
        <f t="shared" si="412"/>
        <v>0</v>
      </c>
      <c r="AV1250" s="304">
        <f t="shared" si="413"/>
        <v>0</v>
      </c>
      <c r="AW1250" s="304">
        <f t="shared" si="414"/>
        <v>0</v>
      </c>
      <c r="AX1250" s="304">
        <f t="shared" si="415"/>
        <v>0</v>
      </c>
      <c r="AY1250" s="304">
        <f t="shared" si="416"/>
        <v>0</v>
      </c>
      <c r="AZ1250" s="304">
        <f t="shared" si="417"/>
        <v>0</v>
      </c>
      <c r="BA1250" s="304">
        <f t="shared" si="418"/>
        <v>0</v>
      </c>
      <c r="BB1250" s="304">
        <f t="shared" si="419"/>
        <v>0</v>
      </c>
      <c r="BC1250" s="304">
        <f t="shared" si="420"/>
        <v>0</v>
      </c>
      <c r="BD1250" s="304">
        <f t="shared" si="421"/>
        <v>0</v>
      </c>
      <c r="BE1250" s="304">
        <f>IFERROR(IF(VLOOKUP($C1250,Listen!$A$2:$F$45,6,0)="Ja",BB1250-MAX(BC1250:BD1250),BB1250-BC1250),0)</f>
        <v>0</v>
      </c>
    </row>
    <row r="1251" spans="1:57" x14ac:dyDescent="0.25">
      <c r="A1251" s="320" t="str">
        <f>IF(AND(D1251&lt;&gt;0,C1251&lt;&gt;0,E1251&lt;&gt;0),IF(B1251&lt;&gt;0,CONCATENATE(B1251,"-AGr",VLOOKUP(C1251,Listen!$A$2:$D$45,4,FALSE),"-",D1251,"-",E1251,),CONCATENATE("AGr",VLOOKUP(C1251,Listen!$A$2:$D$45,4,FALSE),"-",D1251,"-",E1251)),"keine vollständige ID")</f>
        <v>keine vollständige ID</v>
      </c>
      <c r="B1251" s="301"/>
      <c r="C1251" s="287"/>
      <c r="D1251" s="34"/>
      <c r="E1251" s="306"/>
      <c r="F1251" s="116"/>
      <c r="G1251" s="17"/>
      <c r="H1251" s="17"/>
      <c r="I1251" s="17"/>
      <c r="J1251" s="17"/>
      <c r="K1251" s="17"/>
      <c r="L1251" s="17"/>
      <c r="M1251" s="17"/>
      <c r="N1251" s="17"/>
      <c r="O1251" s="116"/>
      <c r="P1251" s="117">
        <f>IF(D1251&gt;A_Stammdaten!$B$12,0,SUM(G1251,H1251,J1251,L1251:M1251)-SUM(I1251,K1251,N1251:O1251))</f>
        <v>0</v>
      </c>
      <c r="Q1251" s="17"/>
      <c r="R1251" s="17"/>
      <c r="S1251" s="17"/>
      <c r="T1251" s="17"/>
      <c r="U1251" s="62">
        <f t="shared" si="401"/>
        <v>0</v>
      </c>
      <c r="V1251" s="34"/>
      <c r="W1251" s="34"/>
      <c r="X1251" s="34"/>
      <c r="Y1251" s="34"/>
      <c r="Z1251" s="34"/>
      <c r="AA1251" s="63" t="str">
        <f t="shared" si="402"/>
        <v>-</v>
      </c>
      <c r="AB1251" s="63" t="str">
        <f t="shared" si="403"/>
        <v>-</v>
      </c>
      <c r="AC1251" s="63">
        <f>IF(ISBLANK($C1251),0,VLOOKUP($C1251,Listen!$A$2:$C$45,2,FALSE))</f>
        <v>0</v>
      </c>
      <c r="AD1251" s="63">
        <f>IF(ISBLANK($C1251),0,VLOOKUP($C1251,Listen!$A$2:$C$45,3,FALSE))</f>
        <v>0</v>
      </c>
      <c r="AE1251" s="49">
        <f t="shared" si="404"/>
        <v>0</v>
      </c>
      <c r="AF1251" s="49">
        <f t="shared" si="404"/>
        <v>0</v>
      </c>
      <c r="AG1251" s="49">
        <f>IFERROR(IF(OR($V1251&lt;&gt;"Ja",VLOOKUP($C1251,Listen!$A$2:$F$45,5,0)="Nein",D1251&lt;IF(C1251="LNG Anbindungsanlagen gemäß separater Festlegung",2022,2023)),$AC1251,$AA1251),0)</f>
        <v>0</v>
      </c>
      <c r="AH1251" s="49">
        <f>IFERROR(IF(OR($V1251&lt;&gt;"Ja",VLOOKUP($C1251,Listen!$A$2:$F$45,5,0)="Nein",D1251&lt;IF(C1251="LNG Anbindungsanlagen gemäß separater Festlegung",2022,2023)),$AC1251,$AA1251),0)</f>
        <v>0</v>
      </c>
      <c r="AI1251" s="49">
        <f>IFERROR(IF(OR($W1251&lt;&gt;"Ja",VLOOKUP($C1251,Listen!$A$2:$F$45,6,0)="Nein"),$AC1251,$AB1251),0)</f>
        <v>0</v>
      </c>
      <c r="AJ1251" s="49">
        <f>IFERROR(IF(OR($W1251&lt;&gt;"Ja",VLOOKUP($C1251,Listen!$A$2:$F$45,6,0)="Nein"),$AC1251,$AB1251),0)</f>
        <v>0</v>
      </c>
      <c r="AK1251" s="49">
        <f>IFERROR(IF(OR($W1251&lt;&gt;"Ja",VLOOKUP($C1251,Listen!$A$2:$F$45,6,0)="Nein"),$AC1251,$AB1251),0)</f>
        <v>0</v>
      </c>
      <c r="AL1251" s="51">
        <f t="shared" si="405"/>
        <v>0</v>
      </c>
      <c r="AM1251" s="296">
        <f>IFERROR(IF(VLOOKUP($C1251,Listen!$A$2:$F$45,6,0)="Ja",MAX(BC1251:BD1251),D_SAV!$BC1251),0)</f>
        <v>0</v>
      </c>
      <c r="AN1251" s="51">
        <f t="shared" si="406"/>
        <v>0</v>
      </c>
      <c r="AP1251" s="304">
        <f t="shared" si="407"/>
        <v>0</v>
      </c>
      <c r="AQ1251" s="304">
        <f t="shared" si="408"/>
        <v>0</v>
      </c>
      <c r="AR1251" s="304">
        <f t="shared" si="409"/>
        <v>0</v>
      </c>
      <c r="AS1251" s="304">
        <f t="shared" si="410"/>
        <v>0</v>
      </c>
      <c r="AT1251" s="304">
        <f t="shared" si="411"/>
        <v>0</v>
      </c>
      <c r="AU1251" s="304">
        <f t="shared" si="412"/>
        <v>0</v>
      </c>
      <c r="AV1251" s="304">
        <f t="shared" si="413"/>
        <v>0</v>
      </c>
      <c r="AW1251" s="304">
        <f t="shared" si="414"/>
        <v>0</v>
      </c>
      <c r="AX1251" s="304">
        <f t="shared" si="415"/>
        <v>0</v>
      </c>
      <c r="AY1251" s="304">
        <f t="shared" si="416"/>
        <v>0</v>
      </c>
      <c r="AZ1251" s="304">
        <f t="shared" si="417"/>
        <v>0</v>
      </c>
      <c r="BA1251" s="304">
        <f t="shared" si="418"/>
        <v>0</v>
      </c>
      <c r="BB1251" s="304">
        <f t="shared" si="419"/>
        <v>0</v>
      </c>
      <c r="BC1251" s="304">
        <f t="shared" si="420"/>
        <v>0</v>
      </c>
      <c r="BD1251" s="304">
        <f t="shared" si="421"/>
        <v>0</v>
      </c>
      <c r="BE1251" s="304">
        <f>IFERROR(IF(VLOOKUP($C1251,Listen!$A$2:$F$45,6,0)="Ja",BB1251-MAX(BC1251:BD1251),BB1251-BC1251),0)</f>
        <v>0</v>
      </c>
    </row>
    <row r="1252" spans="1:57" x14ac:dyDescent="0.25">
      <c r="A1252" s="320" t="str">
        <f>IF(AND(D1252&lt;&gt;0,C1252&lt;&gt;0,E1252&lt;&gt;0),IF(B1252&lt;&gt;0,CONCATENATE(B1252,"-AGr",VLOOKUP(C1252,Listen!$A$2:$D$45,4,FALSE),"-",D1252,"-",E1252,),CONCATENATE("AGr",VLOOKUP(C1252,Listen!$A$2:$D$45,4,FALSE),"-",D1252,"-",E1252)),"keine vollständige ID")</f>
        <v>keine vollständige ID</v>
      </c>
      <c r="B1252" s="301"/>
      <c r="C1252" s="287"/>
      <c r="D1252" s="34"/>
      <c r="E1252" s="306"/>
      <c r="F1252" s="116"/>
      <c r="G1252" s="17"/>
      <c r="H1252" s="17"/>
      <c r="I1252" s="17"/>
      <c r="J1252" s="17"/>
      <c r="K1252" s="17"/>
      <c r="L1252" s="17"/>
      <c r="M1252" s="17"/>
      <c r="N1252" s="17"/>
      <c r="O1252" s="116"/>
      <c r="P1252" s="117">
        <f>IF(D1252&gt;A_Stammdaten!$B$12,0,SUM(G1252,H1252,J1252,L1252:M1252)-SUM(I1252,K1252,N1252:O1252))</f>
        <v>0</v>
      </c>
      <c r="Q1252" s="17"/>
      <c r="R1252" s="17"/>
      <c r="S1252" s="17"/>
      <c r="T1252" s="17"/>
      <c r="U1252" s="62">
        <f t="shared" si="401"/>
        <v>0</v>
      </c>
      <c r="V1252" s="34"/>
      <c r="W1252" s="34"/>
      <c r="X1252" s="34"/>
      <c r="Y1252" s="34"/>
      <c r="Z1252" s="34"/>
      <c r="AA1252" s="63" t="str">
        <f t="shared" si="402"/>
        <v>-</v>
      </c>
      <c r="AB1252" s="63" t="str">
        <f t="shared" si="403"/>
        <v>-</v>
      </c>
      <c r="AC1252" s="63">
        <f>IF(ISBLANK($C1252),0,VLOOKUP($C1252,Listen!$A$2:$C$45,2,FALSE))</f>
        <v>0</v>
      </c>
      <c r="AD1252" s="63">
        <f>IF(ISBLANK($C1252),0,VLOOKUP($C1252,Listen!$A$2:$C$45,3,FALSE))</f>
        <v>0</v>
      </c>
      <c r="AE1252" s="49">
        <f t="shared" si="404"/>
        <v>0</v>
      </c>
      <c r="AF1252" s="49">
        <f t="shared" si="404"/>
        <v>0</v>
      </c>
      <c r="AG1252" s="49">
        <f>IFERROR(IF(OR($V1252&lt;&gt;"Ja",VLOOKUP($C1252,Listen!$A$2:$F$45,5,0)="Nein",D1252&lt;IF(C1252="LNG Anbindungsanlagen gemäß separater Festlegung",2022,2023)),$AC1252,$AA1252),0)</f>
        <v>0</v>
      </c>
      <c r="AH1252" s="49">
        <f>IFERROR(IF(OR($V1252&lt;&gt;"Ja",VLOOKUP($C1252,Listen!$A$2:$F$45,5,0)="Nein",D1252&lt;IF(C1252="LNG Anbindungsanlagen gemäß separater Festlegung",2022,2023)),$AC1252,$AA1252),0)</f>
        <v>0</v>
      </c>
      <c r="AI1252" s="49">
        <f>IFERROR(IF(OR($W1252&lt;&gt;"Ja",VLOOKUP($C1252,Listen!$A$2:$F$45,6,0)="Nein"),$AC1252,$AB1252),0)</f>
        <v>0</v>
      </c>
      <c r="AJ1252" s="49">
        <f>IFERROR(IF(OR($W1252&lt;&gt;"Ja",VLOOKUP($C1252,Listen!$A$2:$F$45,6,0)="Nein"),$AC1252,$AB1252),0)</f>
        <v>0</v>
      </c>
      <c r="AK1252" s="49">
        <f>IFERROR(IF(OR($W1252&lt;&gt;"Ja",VLOOKUP($C1252,Listen!$A$2:$F$45,6,0)="Nein"),$AC1252,$AB1252),0)</f>
        <v>0</v>
      </c>
      <c r="AL1252" s="51">
        <f t="shared" si="405"/>
        <v>0</v>
      </c>
      <c r="AM1252" s="296">
        <f>IFERROR(IF(VLOOKUP($C1252,Listen!$A$2:$F$45,6,0)="Ja",MAX(BC1252:BD1252),D_SAV!$BC1252),0)</f>
        <v>0</v>
      </c>
      <c r="AN1252" s="51">
        <f t="shared" si="406"/>
        <v>0</v>
      </c>
      <c r="AP1252" s="304">
        <f t="shared" si="407"/>
        <v>0</v>
      </c>
      <c r="AQ1252" s="304">
        <f t="shared" si="408"/>
        <v>0</v>
      </c>
      <c r="AR1252" s="304">
        <f t="shared" si="409"/>
        <v>0</v>
      </c>
      <c r="AS1252" s="304">
        <f t="shared" si="410"/>
        <v>0</v>
      </c>
      <c r="AT1252" s="304">
        <f t="shared" si="411"/>
        <v>0</v>
      </c>
      <c r="AU1252" s="304">
        <f t="shared" si="412"/>
        <v>0</v>
      </c>
      <c r="AV1252" s="304">
        <f t="shared" si="413"/>
        <v>0</v>
      </c>
      <c r="AW1252" s="304">
        <f t="shared" si="414"/>
        <v>0</v>
      </c>
      <c r="AX1252" s="304">
        <f t="shared" si="415"/>
        <v>0</v>
      </c>
      <c r="AY1252" s="304">
        <f t="shared" si="416"/>
        <v>0</v>
      </c>
      <c r="AZ1252" s="304">
        <f t="shared" si="417"/>
        <v>0</v>
      </c>
      <c r="BA1252" s="304">
        <f t="shared" si="418"/>
        <v>0</v>
      </c>
      <c r="BB1252" s="304">
        <f t="shared" si="419"/>
        <v>0</v>
      </c>
      <c r="BC1252" s="304">
        <f t="shared" si="420"/>
        <v>0</v>
      </c>
      <c r="BD1252" s="304">
        <f t="shared" si="421"/>
        <v>0</v>
      </c>
      <c r="BE1252" s="304">
        <f>IFERROR(IF(VLOOKUP($C1252,Listen!$A$2:$F$45,6,0)="Ja",BB1252-MAX(BC1252:BD1252),BB1252-BC1252),0)</f>
        <v>0</v>
      </c>
    </row>
    <row r="1253" spans="1:57" x14ac:dyDescent="0.25">
      <c r="A1253" s="320" t="str">
        <f>IF(AND(D1253&lt;&gt;0,C1253&lt;&gt;0,E1253&lt;&gt;0),IF(B1253&lt;&gt;0,CONCATENATE(B1253,"-AGr",VLOOKUP(C1253,Listen!$A$2:$D$45,4,FALSE),"-",D1253,"-",E1253,),CONCATENATE("AGr",VLOOKUP(C1253,Listen!$A$2:$D$45,4,FALSE),"-",D1253,"-",E1253)),"keine vollständige ID")</f>
        <v>keine vollständige ID</v>
      </c>
      <c r="B1253" s="301"/>
      <c r="C1253" s="287"/>
      <c r="D1253" s="34"/>
      <c r="E1253" s="306"/>
      <c r="F1253" s="116"/>
      <c r="G1253" s="17"/>
      <c r="H1253" s="17"/>
      <c r="I1253" s="17"/>
      <c r="J1253" s="17"/>
      <c r="K1253" s="17"/>
      <c r="L1253" s="17"/>
      <c r="M1253" s="17"/>
      <c r="N1253" s="17"/>
      <c r="O1253" s="116"/>
      <c r="P1253" s="117">
        <f>IF(D1253&gt;A_Stammdaten!$B$12,0,SUM(G1253,H1253,J1253,L1253:M1253)-SUM(I1253,K1253,N1253:O1253))</f>
        <v>0</v>
      </c>
      <c r="Q1253" s="17"/>
      <c r="R1253" s="17"/>
      <c r="S1253" s="17"/>
      <c r="T1253" s="17"/>
      <c r="U1253" s="62">
        <f t="shared" si="401"/>
        <v>0</v>
      </c>
      <c r="V1253" s="34"/>
      <c r="W1253" s="34"/>
      <c r="X1253" s="34"/>
      <c r="Y1253" s="34"/>
      <c r="Z1253" s="34"/>
      <c r="AA1253" s="63" t="str">
        <f t="shared" si="402"/>
        <v>-</v>
      </c>
      <c r="AB1253" s="63" t="str">
        <f t="shared" si="403"/>
        <v>-</v>
      </c>
      <c r="AC1253" s="63">
        <f>IF(ISBLANK($C1253),0,VLOOKUP($C1253,Listen!$A$2:$C$45,2,FALSE))</f>
        <v>0</v>
      </c>
      <c r="AD1253" s="63">
        <f>IF(ISBLANK($C1253),0,VLOOKUP($C1253,Listen!$A$2:$C$45,3,FALSE))</f>
        <v>0</v>
      </c>
      <c r="AE1253" s="49">
        <f t="shared" si="404"/>
        <v>0</v>
      </c>
      <c r="AF1253" s="49">
        <f t="shared" si="404"/>
        <v>0</v>
      </c>
      <c r="AG1253" s="49">
        <f>IFERROR(IF(OR($V1253&lt;&gt;"Ja",VLOOKUP($C1253,Listen!$A$2:$F$45,5,0)="Nein",D1253&lt;IF(C1253="LNG Anbindungsanlagen gemäß separater Festlegung",2022,2023)),$AC1253,$AA1253),0)</f>
        <v>0</v>
      </c>
      <c r="AH1253" s="49">
        <f>IFERROR(IF(OR($V1253&lt;&gt;"Ja",VLOOKUP($C1253,Listen!$A$2:$F$45,5,0)="Nein",D1253&lt;IF(C1253="LNG Anbindungsanlagen gemäß separater Festlegung",2022,2023)),$AC1253,$AA1253),0)</f>
        <v>0</v>
      </c>
      <c r="AI1253" s="49">
        <f>IFERROR(IF(OR($W1253&lt;&gt;"Ja",VLOOKUP($C1253,Listen!$A$2:$F$45,6,0)="Nein"),$AC1253,$AB1253),0)</f>
        <v>0</v>
      </c>
      <c r="AJ1253" s="49">
        <f>IFERROR(IF(OR($W1253&lt;&gt;"Ja",VLOOKUP($C1253,Listen!$A$2:$F$45,6,0)="Nein"),$AC1253,$AB1253),0)</f>
        <v>0</v>
      </c>
      <c r="AK1253" s="49">
        <f>IFERROR(IF(OR($W1253&lt;&gt;"Ja",VLOOKUP($C1253,Listen!$A$2:$F$45,6,0)="Nein"),$AC1253,$AB1253),0)</f>
        <v>0</v>
      </c>
      <c r="AL1253" s="51">
        <f t="shared" si="405"/>
        <v>0</v>
      </c>
      <c r="AM1253" s="296">
        <f>IFERROR(IF(VLOOKUP($C1253,Listen!$A$2:$F$45,6,0)="Ja",MAX(BC1253:BD1253),D_SAV!$BC1253),0)</f>
        <v>0</v>
      </c>
      <c r="AN1253" s="51">
        <f t="shared" si="406"/>
        <v>0</v>
      </c>
      <c r="AP1253" s="304">
        <f t="shared" si="407"/>
        <v>0</v>
      </c>
      <c r="AQ1253" s="304">
        <f t="shared" si="408"/>
        <v>0</v>
      </c>
      <c r="AR1253" s="304">
        <f t="shared" si="409"/>
        <v>0</v>
      </c>
      <c r="AS1253" s="304">
        <f t="shared" si="410"/>
        <v>0</v>
      </c>
      <c r="AT1253" s="304">
        <f t="shared" si="411"/>
        <v>0</v>
      </c>
      <c r="AU1253" s="304">
        <f t="shared" si="412"/>
        <v>0</v>
      </c>
      <c r="AV1253" s="304">
        <f t="shared" si="413"/>
        <v>0</v>
      </c>
      <c r="AW1253" s="304">
        <f t="shared" si="414"/>
        <v>0</v>
      </c>
      <c r="AX1253" s="304">
        <f t="shared" si="415"/>
        <v>0</v>
      </c>
      <c r="AY1253" s="304">
        <f t="shared" si="416"/>
        <v>0</v>
      </c>
      <c r="AZ1253" s="304">
        <f t="shared" si="417"/>
        <v>0</v>
      </c>
      <c r="BA1253" s="304">
        <f t="shared" si="418"/>
        <v>0</v>
      </c>
      <c r="BB1253" s="304">
        <f t="shared" si="419"/>
        <v>0</v>
      </c>
      <c r="BC1253" s="304">
        <f t="shared" si="420"/>
        <v>0</v>
      </c>
      <c r="BD1253" s="304">
        <f t="shared" si="421"/>
        <v>0</v>
      </c>
      <c r="BE1253" s="304">
        <f>IFERROR(IF(VLOOKUP($C1253,Listen!$A$2:$F$45,6,0)="Ja",BB1253-MAX(BC1253:BD1253),BB1253-BC1253),0)</f>
        <v>0</v>
      </c>
    </row>
    <row r="1254" spans="1:57" x14ac:dyDescent="0.25">
      <c r="A1254" s="320" t="str">
        <f>IF(AND(D1254&lt;&gt;0,C1254&lt;&gt;0,E1254&lt;&gt;0),IF(B1254&lt;&gt;0,CONCATENATE(B1254,"-AGr",VLOOKUP(C1254,Listen!$A$2:$D$45,4,FALSE),"-",D1254,"-",E1254,),CONCATENATE("AGr",VLOOKUP(C1254,Listen!$A$2:$D$45,4,FALSE),"-",D1254,"-",E1254)),"keine vollständige ID")</f>
        <v>keine vollständige ID</v>
      </c>
      <c r="B1254" s="301"/>
      <c r="C1254" s="287"/>
      <c r="D1254" s="34"/>
      <c r="E1254" s="306"/>
      <c r="F1254" s="116"/>
      <c r="G1254" s="17"/>
      <c r="H1254" s="17"/>
      <c r="I1254" s="17"/>
      <c r="J1254" s="17"/>
      <c r="K1254" s="17"/>
      <c r="L1254" s="17"/>
      <c r="M1254" s="17"/>
      <c r="N1254" s="17"/>
      <c r="O1254" s="116"/>
      <c r="P1254" s="117">
        <f>IF(D1254&gt;A_Stammdaten!$B$12,0,SUM(G1254,H1254,J1254,L1254:M1254)-SUM(I1254,K1254,N1254:O1254))</f>
        <v>0</v>
      </c>
      <c r="Q1254" s="17"/>
      <c r="R1254" s="17"/>
      <c r="S1254" s="17"/>
      <c r="T1254" s="17"/>
      <c r="U1254" s="62">
        <f t="shared" si="401"/>
        <v>0</v>
      </c>
      <c r="V1254" s="34"/>
      <c r="W1254" s="34"/>
      <c r="X1254" s="34"/>
      <c r="Y1254" s="34"/>
      <c r="Z1254" s="34"/>
      <c r="AA1254" s="63" t="str">
        <f t="shared" si="402"/>
        <v>-</v>
      </c>
      <c r="AB1254" s="63" t="str">
        <f t="shared" si="403"/>
        <v>-</v>
      </c>
      <c r="AC1254" s="63">
        <f>IF(ISBLANK($C1254),0,VLOOKUP($C1254,Listen!$A$2:$C$45,2,FALSE))</f>
        <v>0</v>
      </c>
      <c r="AD1254" s="63">
        <f>IF(ISBLANK($C1254),0,VLOOKUP($C1254,Listen!$A$2:$C$45,3,FALSE))</f>
        <v>0</v>
      </c>
      <c r="AE1254" s="49">
        <f t="shared" si="404"/>
        <v>0</v>
      </c>
      <c r="AF1254" s="49">
        <f t="shared" si="404"/>
        <v>0</v>
      </c>
      <c r="AG1254" s="49">
        <f>IFERROR(IF(OR($V1254&lt;&gt;"Ja",VLOOKUP($C1254,Listen!$A$2:$F$45,5,0)="Nein",D1254&lt;IF(C1254="LNG Anbindungsanlagen gemäß separater Festlegung",2022,2023)),$AC1254,$AA1254),0)</f>
        <v>0</v>
      </c>
      <c r="AH1254" s="49">
        <f>IFERROR(IF(OR($V1254&lt;&gt;"Ja",VLOOKUP($C1254,Listen!$A$2:$F$45,5,0)="Nein",D1254&lt;IF(C1254="LNG Anbindungsanlagen gemäß separater Festlegung",2022,2023)),$AC1254,$AA1254),0)</f>
        <v>0</v>
      </c>
      <c r="AI1254" s="49">
        <f>IFERROR(IF(OR($W1254&lt;&gt;"Ja",VLOOKUP($C1254,Listen!$A$2:$F$45,6,0)="Nein"),$AC1254,$AB1254),0)</f>
        <v>0</v>
      </c>
      <c r="AJ1254" s="49">
        <f>IFERROR(IF(OR($W1254&lt;&gt;"Ja",VLOOKUP($C1254,Listen!$A$2:$F$45,6,0)="Nein"),$AC1254,$AB1254),0)</f>
        <v>0</v>
      </c>
      <c r="AK1254" s="49">
        <f>IFERROR(IF(OR($W1254&lt;&gt;"Ja",VLOOKUP($C1254,Listen!$A$2:$F$45,6,0)="Nein"),$AC1254,$AB1254),0)</f>
        <v>0</v>
      </c>
      <c r="AL1254" s="51">
        <f t="shared" si="405"/>
        <v>0</v>
      </c>
      <c r="AM1254" s="296">
        <f>IFERROR(IF(VLOOKUP($C1254,Listen!$A$2:$F$45,6,0)="Ja",MAX(BC1254:BD1254),D_SAV!$BC1254),0)</f>
        <v>0</v>
      </c>
      <c r="AN1254" s="51">
        <f t="shared" si="406"/>
        <v>0</v>
      </c>
      <c r="AP1254" s="304">
        <f t="shared" si="407"/>
        <v>0</v>
      </c>
      <c r="AQ1254" s="304">
        <f t="shared" si="408"/>
        <v>0</v>
      </c>
      <c r="AR1254" s="304">
        <f t="shared" si="409"/>
        <v>0</v>
      </c>
      <c r="AS1254" s="304">
        <f t="shared" si="410"/>
        <v>0</v>
      </c>
      <c r="AT1254" s="304">
        <f t="shared" si="411"/>
        <v>0</v>
      </c>
      <c r="AU1254" s="304">
        <f t="shared" si="412"/>
        <v>0</v>
      </c>
      <c r="AV1254" s="304">
        <f t="shared" si="413"/>
        <v>0</v>
      </c>
      <c r="AW1254" s="304">
        <f t="shared" si="414"/>
        <v>0</v>
      </c>
      <c r="AX1254" s="304">
        <f t="shared" si="415"/>
        <v>0</v>
      </c>
      <c r="AY1254" s="304">
        <f t="shared" si="416"/>
        <v>0</v>
      </c>
      <c r="AZ1254" s="304">
        <f t="shared" si="417"/>
        <v>0</v>
      </c>
      <c r="BA1254" s="304">
        <f t="shared" si="418"/>
        <v>0</v>
      </c>
      <c r="BB1254" s="304">
        <f t="shared" si="419"/>
        <v>0</v>
      </c>
      <c r="BC1254" s="304">
        <f t="shared" si="420"/>
        <v>0</v>
      </c>
      <c r="BD1254" s="304">
        <f t="shared" si="421"/>
        <v>0</v>
      </c>
      <c r="BE1254" s="304">
        <f>IFERROR(IF(VLOOKUP($C1254,Listen!$A$2:$F$45,6,0)="Ja",BB1254-MAX(BC1254:BD1254),BB1254-BC1254),0)</f>
        <v>0</v>
      </c>
    </row>
    <row r="1255" spans="1:57" x14ac:dyDescent="0.25">
      <c r="A1255" s="320" t="str">
        <f>IF(AND(D1255&lt;&gt;0,C1255&lt;&gt;0,E1255&lt;&gt;0),IF(B1255&lt;&gt;0,CONCATENATE(B1255,"-AGr",VLOOKUP(C1255,Listen!$A$2:$D$45,4,FALSE),"-",D1255,"-",E1255,),CONCATENATE("AGr",VLOOKUP(C1255,Listen!$A$2:$D$45,4,FALSE),"-",D1255,"-",E1255)),"keine vollständige ID")</f>
        <v>keine vollständige ID</v>
      </c>
      <c r="B1255" s="301"/>
      <c r="C1255" s="287"/>
      <c r="D1255" s="34"/>
      <c r="E1255" s="306"/>
      <c r="F1255" s="116"/>
      <c r="G1255" s="17"/>
      <c r="H1255" s="17"/>
      <c r="I1255" s="17"/>
      <c r="J1255" s="17"/>
      <c r="K1255" s="17"/>
      <c r="L1255" s="17"/>
      <c r="M1255" s="17"/>
      <c r="N1255" s="17"/>
      <c r="O1255" s="116"/>
      <c r="P1255" s="117">
        <f>IF(D1255&gt;A_Stammdaten!$B$12,0,SUM(G1255,H1255,J1255,L1255:M1255)-SUM(I1255,K1255,N1255:O1255))</f>
        <v>0</v>
      </c>
      <c r="Q1255" s="17"/>
      <c r="R1255" s="17"/>
      <c r="S1255" s="17"/>
      <c r="T1255" s="17"/>
      <c r="U1255" s="62">
        <f t="shared" si="401"/>
        <v>0</v>
      </c>
      <c r="V1255" s="34"/>
      <c r="W1255" s="34"/>
      <c r="X1255" s="34"/>
      <c r="Y1255" s="34"/>
      <c r="Z1255" s="34"/>
      <c r="AA1255" s="63" t="str">
        <f t="shared" si="402"/>
        <v>-</v>
      </c>
      <c r="AB1255" s="63" t="str">
        <f t="shared" si="403"/>
        <v>-</v>
      </c>
      <c r="AC1255" s="63">
        <f>IF(ISBLANK($C1255),0,VLOOKUP($C1255,Listen!$A$2:$C$45,2,FALSE))</f>
        <v>0</v>
      </c>
      <c r="AD1255" s="63">
        <f>IF(ISBLANK($C1255),0,VLOOKUP($C1255,Listen!$A$2:$C$45,3,FALSE))</f>
        <v>0</v>
      </c>
      <c r="AE1255" s="49">
        <f t="shared" si="404"/>
        <v>0</v>
      </c>
      <c r="AF1255" s="49">
        <f t="shared" si="404"/>
        <v>0</v>
      </c>
      <c r="AG1255" s="49">
        <f>IFERROR(IF(OR($V1255&lt;&gt;"Ja",VLOOKUP($C1255,Listen!$A$2:$F$45,5,0)="Nein",D1255&lt;IF(C1255="LNG Anbindungsanlagen gemäß separater Festlegung",2022,2023)),$AC1255,$AA1255),0)</f>
        <v>0</v>
      </c>
      <c r="AH1255" s="49">
        <f>IFERROR(IF(OR($V1255&lt;&gt;"Ja",VLOOKUP($C1255,Listen!$A$2:$F$45,5,0)="Nein",D1255&lt;IF(C1255="LNG Anbindungsanlagen gemäß separater Festlegung",2022,2023)),$AC1255,$AA1255),0)</f>
        <v>0</v>
      </c>
      <c r="AI1255" s="49">
        <f>IFERROR(IF(OR($W1255&lt;&gt;"Ja",VLOOKUP($C1255,Listen!$A$2:$F$45,6,0)="Nein"),$AC1255,$AB1255),0)</f>
        <v>0</v>
      </c>
      <c r="AJ1255" s="49">
        <f>IFERROR(IF(OR($W1255&lt;&gt;"Ja",VLOOKUP($C1255,Listen!$A$2:$F$45,6,0)="Nein"),$AC1255,$AB1255),0)</f>
        <v>0</v>
      </c>
      <c r="AK1255" s="49">
        <f>IFERROR(IF(OR($W1255&lt;&gt;"Ja",VLOOKUP($C1255,Listen!$A$2:$F$45,6,0)="Nein"),$AC1255,$AB1255),0)</f>
        <v>0</v>
      </c>
      <c r="AL1255" s="51">
        <f t="shared" si="405"/>
        <v>0</v>
      </c>
      <c r="AM1255" s="296">
        <f>IFERROR(IF(VLOOKUP($C1255,Listen!$A$2:$F$45,6,0)="Ja",MAX(BC1255:BD1255),D_SAV!$BC1255),0)</f>
        <v>0</v>
      </c>
      <c r="AN1255" s="51">
        <f t="shared" si="406"/>
        <v>0</v>
      </c>
      <c r="AP1255" s="304">
        <f t="shared" si="407"/>
        <v>0</v>
      </c>
      <c r="AQ1255" s="304">
        <f t="shared" si="408"/>
        <v>0</v>
      </c>
      <c r="AR1255" s="304">
        <f t="shared" si="409"/>
        <v>0</v>
      </c>
      <c r="AS1255" s="304">
        <f t="shared" si="410"/>
        <v>0</v>
      </c>
      <c r="AT1255" s="304">
        <f t="shared" si="411"/>
        <v>0</v>
      </c>
      <c r="AU1255" s="304">
        <f t="shared" si="412"/>
        <v>0</v>
      </c>
      <c r="AV1255" s="304">
        <f t="shared" si="413"/>
        <v>0</v>
      </c>
      <c r="AW1255" s="304">
        <f t="shared" si="414"/>
        <v>0</v>
      </c>
      <c r="AX1255" s="304">
        <f t="shared" si="415"/>
        <v>0</v>
      </c>
      <c r="AY1255" s="304">
        <f t="shared" si="416"/>
        <v>0</v>
      </c>
      <c r="AZ1255" s="304">
        <f t="shared" si="417"/>
        <v>0</v>
      </c>
      <c r="BA1255" s="304">
        <f t="shared" si="418"/>
        <v>0</v>
      </c>
      <c r="BB1255" s="304">
        <f t="shared" si="419"/>
        <v>0</v>
      </c>
      <c r="BC1255" s="304">
        <f t="shared" si="420"/>
        <v>0</v>
      </c>
      <c r="BD1255" s="304">
        <f t="shared" si="421"/>
        <v>0</v>
      </c>
      <c r="BE1255" s="304">
        <f>IFERROR(IF(VLOOKUP($C1255,Listen!$A$2:$F$45,6,0)="Ja",BB1255-MAX(BC1255:BD1255),BB1255-BC1255),0)</f>
        <v>0</v>
      </c>
    </row>
    <row r="1256" spans="1:57" x14ac:dyDescent="0.25">
      <c r="A1256" s="320" t="str">
        <f>IF(AND(D1256&lt;&gt;0,C1256&lt;&gt;0,E1256&lt;&gt;0),IF(B1256&lt;&gt;0,CONCATENATE(B1256,"-AGr",VLOOKUP(C1256,Listen!$A$2:$D$45,4,FALSE),"-",D1256,"-",E1256,),CONCATENATE("AGr",VLOOKUP(C1256,Listen!$A$2:$D$45,4,FALSE),"-",D1256,"-",E1256)),"keine vollständige ID")</f>
        <v>keine vollständige ID</v>
      </c>
      <c r="B1256" s="301"/>
      <c r="C1256" s="287"/>
      <c r="D1256" s="34"/>
      <c r="E1256" s="306"/>
      <c r="F1256" s="116"/>
      <c r="G1256" s="17"/>
      <c r="H1256" s="17"/>
      <c r="I1256" s="17"/>
      <c r="J1256" s="17"/>
      <c r="K1256" s="17"/>
      <c r="L1256" s="17"/>
      <c r="M1256" s="17"/>
      <c r="N1256" s="17"/>
      <c r="O1256" s="116"/>
      <c r="P1256" s="117">
        <f>IF(D1256&gt;A_Stammdaten!$B$12,0,SUM(G1256,H1256,J1256,L1256:M1256)-SUM(I1256,K1256,N1256:O1256))</f>
        <v>0</v>
      </c>
      <c r="Q1256" s="17"/>
      <c r="R1256" s="17"/>
      <c r="S1256" s="17"/>
      <c r="T1256" s="17"/>
      <c r="U1256" s="62">
        <f t="shared" si="401"/>
        <v>0</v>
      </c>
      <c r="V1256" s="34"/>
      <c r="W1256" s="34"/>
      <c r="X1256" s="34"/>
      <c r="Y1256" s="34"/>
      <c r="Z1256" s="34"/>
      <c r="AA1256" s="63" t="str">
        <f t="shared" si="402"/>
        <v>-</v>
      </c>
      <c r="AB1256" s="63" t="str">
        <f t="shared" si="403"/>
        <v>-</v>
      </c>
      <c r="AC1256" s="63">
        <f>IF(ISBLANK($C1256),0,VLOOKUP($C1256,Listen!$A$2:$C$45,2,FALSE))</f>
        <v>0</v>
      </c>
      <c r="AD1256" s="63">
        <f>IF(ISBLANK($C1256),0,VLOOKUP($C1256,Listen!$A$2:$C$45,3,FALSE))</f>
        <v>0</v>
      </c>
      <c r="AE1256" s="49">
        <f t="shared" si="404"/>
        <v>0</v>
      </c>
      <c r="AF1256" s="49">
        <f t="shared" si="404"/>
        <v>0</v>
      </c>
      <c r="AG1256" s="49">
        <f>IFERROR(IF(OR($V1256&lt;&gt;"Ja",VLOOKUP($C1256,Listen!$A$2:$F$45,5,0)="Nein",D1256&lt;IF(C1256="LNG Anbindungsanlagen gemäß separater Festlegung",2022,2023)),$AC1256,$AA1256),0)</f>
        <v>0</v>
      </c>
      <c r="AH1256" s="49">
        <f>IFERROR(IF(OR($V1256&lt;&gt;"Ja",VLOOKUP($C1256,Listen!$A$2:$F$45,5,0)="Nein",D1256&lt;IF(C1256="LNG Anbindungsanlagen gemäß separater Festlegung",2022,2023)),$AC1256,$AA1256),0)</f>
        <v>0</v>
      </c>
      <c r="AI1256" s="49">
        <f>IFERROR(IF(OR($W1256&lt;&gt;"Ja",VLOOKUP($C1256,Listen!$A$2:$F$45,6,0)="Nein"),$AC1256,$AB1256),0)</f>
        <v>0</v>
      </c>
      <c r="AJ1256" s="49">
        <f>IFERROR(IF(OR($W1256&lt;&gt;"Ja",VLOOKUP($C1256,Listen!$A$2:$F$45,6,0)="Nein"),$AC1256,$AB1256),0)</f>
        <v>0</v>
      </c>
      <c r="AK1256" s="49">
        <f>IFERROR(IF(OR($W1256&lt;&gt;"Ja",VLOOKUP($C1256,Listen!$A$2:$F$45,6,0)="Nein"),$AC1256,$AB1256),0)</f>
        <v>0</v>
      </c>
      <c r="AL1256" s="51">
        <f t="shared" si="405"/>
        <v>0</v>
      </c>
      <c r="AM1256" s="296">
        <f>IFERROR(IF(VLOOKUP($C1256,Listen!$A$2:$F$45,6,0)="Ja",MAX(BC1256:BD1256),D_SAV!$BC1256),0)</f>
        <v>0</v>
      </c>
      <c r="AN1256" s="51">
        <f t="shared" si="406"/>
        <v>0</v>
      </c>
      <c r="AP1256" s="304">
        <f t="shared" si="407"/>
        <v>0</v>
      </c>
      <c r="AQ1256" s="304">
        <f t="shared" si="408"/>
        <v>0</v>
      </c>
      <c r="AR1256" s="304">
        <f t="shared" si="409"/>
        <v>0</v>
      </c>
      <c r="AS1256" s="304">
        <f t="shared" si="410"/>
        <v>0</v>
      </c>
      <c r="AT1256" s="304">
        <f t="shared" si="411"/>
        <v>0</v>
      </c>
      <c r="AU1256" s="304">
        <f t="shared" si="412"/>
        <v>0</v>
      </c>
      <c r="AV1256" s="304">
        <f t="shared" si="413"/>
        <v>0</v>
      </c>
      <c r="AW1256" s="304">
        <f t="shared" si="414"/>
        <v>0</v>
      </c>
      <c r="AX1256" s="304">
        <f t="shared" si="415"/>
        <v>0</v>
      </c>
      <c r="AY1256" s="304">
        <f t="shared" si="416"/>
        <v>0</v>
      </c>
      <c r="AZ1256" s="304">
        <f t="shared" si="417"/>
        <v>0</v>
      </c>
      <c r="BA1256" s="304">
        <f t="shared" si="418"/>
        <v>0</v>
      </c>
      <c r="BB1256" s="304">
        <f t="shared" si="419"/>
        <v>0</v>
      </c>
      <c r="BC1256" s="304">
        <f t="shared" si="420"/>
        <v>0</v>
      </c>
      <c r="BD1256" s="304">
        <f t="shared" si="421"/>
        <v>0</v>
      </c>
      <c r="BE1256" s="304">
        <f>IFERROR(IF(VLOOKUP($C1256,Listen!$A$2:$F$45,6,0)="Ja",BB1256-MAX(BC1256:BD1256),BB1256-BC1256),0)</f>
        <v>0</v>
      </c>
    </row>
    <row r="1257" spans="1:57" x14ac:dyDescent="0.25">
      <c r="A1257" s="320" t="str">
        <f>IF(AND(D1257&lt;&gt;0,C1257&lt;&gt;0,E1257&lt;&gt;0),IF(B1257&lt;&gt;0,CONCATENATE(B1257,"-AGr",VLOOKUP(C1257,Listen!$A$2:$D$45,4,FALSE),"-",D1257,"-",E1257,),CONCATENATE("AGr",VLOOKUP(C1257,Listen!$A$2:$D$45,4,FALSE),"-",D1257,"-",E1257)),"keine vollständige ID")</f>
        <v>keine vollständige ID</v>
      </c>
      <c r="B1257" s="301"/>
      <c r="C1257" s="287"/>
      <c r="D1257" s="34"/>
      <c r="E1257" s="306"/>
      <c r="F1257" s="116"/>
      <c r="G1257" s="17"/>
      <c r="H1257" s="17"/>
      <c r="I1257" s="17"/>
      <c r="J1257" s="17"/>
      <c r="K1257" s="17"/>
      <c r="L1257" s="17"/>
      <c r="M1257" s="17"/>
      <c r="N1257" s="17"/>
      <c r="O1257" s="116"/>
      <c r="P1257" s="117">
        <f>IF(D1257&gt;A_Stammdaten!$B$12,0,SUM(G1257,H1257,J1257,L1257:M1257)-SUM(I1257,K1257,N1257:O1257))</f>
        <v>0</v>
      </c>
      <c r="Q1257" s="17"/>
      <c r="R1257" s="17"/>
      <c r="S1257" s="17"/>
      <c r="T1257" s="17"/>
      <c r="U1257" s="62">
        <f t="shared" si="401"/>
        <v>0</v>
      </c>
      <c r="V1257" s="34"/>
      <c r="W1257" s="34"/>
      <c r="X1257" s="34"/>
      <c r="Y1257" s="34"/>
      <c r="Z1257" s="34"/>
      <c r="AA1257" s="63" t="str">
        <f t="shared" si="402"/>
        <v>-</v>
      </c>
      <c r="AB1257" s="63" t="str">
        <f t="shared" si="403"/>
        <v>-</v>
      </c>
      <c r="AC1257" s="63">
        <f>IF(ISBLANK($C1257),0,VLOOKUP($C1257,Listen!$A$2:$C$45,2,FALSE))</f>
        <v>0</v>
      </c>
      <c r="AD1257" s="63">
        <f>IF(ISBLANK($C1257),0,VLOOKUP($C1257,Listen!$A$2:$C$45,3,FALSE))</f>
        <v>0</v>
      </c>
      <c r="AE1257" s="49">
        <f t="shared" si="404"/>
        <v>0</v>
      </c>
      <c r="AF1257" s="49">
        <f t="shared" si="404"/>
        <v>0</v>
      </c>
      <c r="AG1257" s="49">
        <f>IFERROR(IF(OR($V1257&lt;&gt;"Ja",VLOOKUP($C1257,Listen!$A$2:$F$45,5,0)="Nein",D1257&lt;IF(C1257="LNG Anbindungsanlagen gemäß separater Festlegung",2022,2023)),$AC1257,$AA1257),0)</f>
        <v>0</v>
      </c>
      <c r="AH1257" s="49">
        <f>IFERROR(IF(OR($V1257&lt;&gt;"Ja",VLOOKUP($C1257,Listen!$A$2:$F$45,5,0)="Nein",D1257&lt;IF(C1257="LNG Anbindungsanlagen gemäß separater Festlegung",2022,2023)),$AC1257,$AA1257),0)</f>
        <v>0</v>
      </c>
      <c r="AI1257" s="49">
        <f>IFERROR(IF(OR($W1257&lt;&gt;"Ja",VLOOKUP($C1257,Listen!$A$2:$F$45,6,0)="Nein"),$AC1257,$AB1257),0)</f>
        <v>0</v>
      </c>
      <c r="AJ1257" s="49">
        <f>IFERROR(IF(OR($W1257&lt;&gt;"Ja",VLOOKUP($C1257,Listen!$A$2:$F$45,6,0)="Nein"),$AC1257,$AB1257),0)</f>
        <v>0</v>
      </c>
      <c r="AK1257" s="49">
        <f>IFERROR(IF(OR($W1257&lt;&gt;"Ja",VLOOKUP($C1257,Listen!$A$2:$F$45,6,0)="Nein"),$AC1257,$AB1257),0)</f>
        <v>0</v>
      </c>
      <c r="AL1257" s="51">
        <f t="shared" si="405"/>
        <v>0</v>
      </c>
      <c r="AM1257" s="296">
        <f>IFERROR(IF(VLOOKUP($C1257,Listen!$A$2:$F$45,6,0)="Ja",MAX(BC1257:BD1257),D_SAV!$BC1257),0)</f>
        <v>0</v>
      </c>
      <c r="AN1257" s="51">
        <f t="shared" si="406"/>
        <v>0</v>
      </c>
      <c r="AP1257" s="304">
        <f t="shared" si="407"/>
        <v>0</v>
      </c>
      <c r="AQ1257" s="304">
        <f t="shared" si="408"/>
        <v>0</v>
      </c>
      <c r="AR1257" s="304">
        <f t="shared" si="409"/>
        <v>0</v>
      </c>
      <c r="AS1257" s="304">
        <f t="shared" si="410"/>
        <v>0</v>
      </c>
      <c r="AT1257" s="304">
        <f t="shared" si="411"/>
        <v>0</v>
      </c>
      <c r="AU1257" s="304">
        <f t="shared" si="412"/>
        <v>0</v>
      </c>
      <c r="AV1257" s="304">
        <f t="shared" si="413"/>
        <v>0</v>
      </c>
      <c r="AW1257" s="304">
        <f t="shared" si="414"/>
        <v>0</v>
      </c>
      <c r="AX1257" s="304">
        <f t="shared" si="415"/>
        <v>0</v>
      </c>
      <c r="AY1257" s="304">
        <f t="shared" si="416"/>
        <v>0</v>
      </c>
      <c r="AZ1257" s="304">
        <f t="shared" si="417"/>
        <v>0</v>
      </c>
      <c r="BA1257" s="304">
        <f t="shared" si="418"/>
        <v>0</v>
      </c>
      <c r="BB1257" s="304">
        <f t="shared" si="419"/>
        <v>0</v>
      </c>
      <c r="BC1257" s="304">
        <f t="shared" si="420"/>
        <v>0</v>
      </c>
      <c r="BD1257" s="304">
        <f t="shared" si="421"/>
        <v>0</v>
      </c>
      <c r="BE1257" s="304">
        <f>IFERROR(IF(VLOOKUP($C1257,Listen!$A$2:$F$45,6,0)="Ja",BB1257-MAX(BC1257:BD1257),BB1257-BC1257),0)</f>
        <v>0</v>
      </c>
    </row>
    <row r="1258" spans="1:57" x14ac:dyDescent="0.25">
      <c r="A1258" s="320" t="str">
        <f>IF(AND(D1258&lt;&gt;0,C1258&lt;&gt;0,E1258&lt;&gt;0),IF(B1258&lt;&gt;0,CONCATENATE(B1258,"-AGr",VLOOKUP(C1258,Listen!$A$2:$D$45,4,FALSE),"-",D1258,"-",E1258,),CONCATENATE("AGr",VLOOKUP(C1258,Listen!$A$2:$D$45,4,FALSE),"-",D1258,"-",E1258)),"keine vollständige ID")</f>
        <v>keine vollständige ID</v>
      </c>
      <c r="B1258" s="301"/>
      <c r="C1258" s="287"/>
      <c r="D1258" s="34"/>
      <c r="E1258" s="306"/>
      <c r="F1258" s="116"/>
      <c r="G1258" s="17"/>
      <c r="H1258" s="17"/>
      <c r="I1258" s="17"/>
      <c r="J1258" s="17"/>
      <c r="K1258" s="17"/>
      <c r="L1258" s="17"/>
      <c r="M1258" s="17"/>
      <c r="N1258" s="17"/>
      <c r="O1258" s="116"/>
      <c r="P1258" s="117">
        <f>IF(D1258&gt;A_Stammdaten!$B$12,0,SUM(G1258,H1258,J1258,L1258:M1258)-SUM(I1258,K1258,N1258:O1258))</f>
        <v>0</v>
      </c>
      <c r="Q1258" s="17"/>
      <c r="R1258" s="17"/>
      <c r="S1258" s="17"/>
      <c r="T1258" s="17"/>
      <c r="U1258" s="62">
        <f t="shared" si="401"/>
        <v>0</v>
      </c>
      <c r="V1258" s="34"/>
      <c r="W1258" s="34"/>
      <c r="X1258" s="34"/>
      <c r="Y1258" s="34"/>
      <c r="Z1258" s="34"/>
      <c r="AA1258" s="63" t="str">
        <f t="shared" si="402"/>
        <v>-</v>
      </c>
      <c r="AB1258" s="63" t="str">
        <f t="shared" si="403"/>
        <v>-</v>
      </c>
      <c r="AC1258" s="63">
        <f>IF(ISBLANK($C1258),0,VLOOKUP($C1258,Listen!$A$2:$C$45,2,FALSE))</f>
        <v>0</v>
      </c>
      <c r="AD1258" s="63">
        <f>IF(ISBLANK($C1258),0,VLOOKUP($C1258,Listen!$A$2:$C$45,3,FALSE))</f>
        <v>0</v>
      </c>
      <c r="AE1258" s="49">
        <f t="shared" si="404"/>
        <v>0</v>
      </c>
      <c r="AF1258" s="49">
        <f t="shared" si="404"/>
        <v>0</v>
      </c>
      <c r="AG1258" s="49">
        <f>IFERROR(IF(OR($V1258&lt;&gt;"Ja",VLOOKUP($C1258,Listen!$A$2:$F$45,5,0)="Nein",D1258&lt;IF(C1258="LNG Anbindungsanlagen gemäß separater Festlegung",2022,2023)),$AC1258,$AA1258),0)</f>
        <v>0</v>
      </c>
      <c r="AH1258" s="49">
        <f>IFERROR(IF(OR($V1258&lt;&gt;"Ja",VLOOKUP($C1258,Listen!$A$2:$F$45,5,0)="Nein",D1258&lt;IF(C1258="LNG Anbindungsanlagen gemäß separater Festlegung",2022,2023)),$AC1258,$AA1258),0)</f>
        <v>0</v>
      </c>
      <c r="AI1258" s="49">
        <f>IFERROR(IF(OR($W1258&lt;&gt;"Ja",VLOOKUP($C1258,Listen!$A$2:$F$45,6,0)="Nein"),$AC1258,$AB1258),0)</f>
        <v>0</v>
      </c>
      <c r="AJ1258" s="49">
        <f>IFERROR(IF(OR($W1258&lt;&gt;"Ja",VLOOKUP($C1258,Listen!$A$2:$F$45,6,0)="Nein"),$AC1258,$AB1258),0)</f>
        <v>0</v>
      </c>
      <c r="AK1258" s="49">
        <f>IFERROR(IF(OR($W1258&lt;&gt;"Ja",VLOOKUP($C1258,Listen!$A$2:$F$45,6,0)="Nein"),$AC1258,$AB1258),0)</f>
        <v>0</v>
      </c>
      <c r="AL1258" s="51">
        <f t="shared" si="405"/>
        <v>0</v>
      </c>
      <c r="AM1258" s="296">
        <f>IFERROR(IF(VLOOKUP($C1258,Listen!$A$2:$F$45,6,0)="Ja",MAX(BC1258:BD1258),D_SAV!$BC1258),0)</f>
        <v>0</v>
      </c>
      <c r="AN1258" s="51">
        <f t="shared" si="406"/>
        <v>0</v>
      </c>
      <c r="AP1258" s="304">
        <f t="shared" si="407"/>
        <v>0</v>
      </c>
      <c r="AQ1258" s="304">
        <f t="shared" si="408"/>
        <v>0</v>
      </c>
      <c r="AR1258" s="304">
        <f t="shared" si="409"/>
        <v>0</v>
      </c>
      <c r="AS1258" s="304">
        <f t="shared" si="410"/>
        <v>0</v>
      </c>
      <c r="AT1258" s="304">
        <f t="shared" si="411"/>
        <v>0</v>
      </c>
      <c r="AU1258" s="304">
        <f t="shared" si="412"/>
        <v>0</v>
      </c>
      <c r="AV1258" s="304">
        <f t="shared" si="413"/>
        <v>0</v>
      </c>
      <c r="AW1258" s="304">
        <f t="shared" si="414"/>
        <v>0</v>
      </c>
      <c r="AX1258" s="304">
        <f t="shared" si="415"/>
        <v>0</v>
      </c>
      <c r="AY1258" s="304">
        <f t="shared" si="416"/>
        <v>0</v>
      </c>
      <c r="AZ1258" s="304">
        <f t="shared" si="417"/>
        <v>0</v>
      </c>
      <c r="BA1258" s="304">
        <f t="shared" si="418"/>
        <v>0</v>
      </c>
      <c r="BB1258" s="304">
        <f t="shared" si="419"/>
        <v>0</v>
      </c>
      <c r="BC1258" s="304">
        <f t="shared" si="420"/>
        <v>0</v>
      </c>
      <c r="BD1258" s="304">
        <f t="shared" si="421"/>
        <v>0</v>
      </c>
      <c r="BE1258" s="304">
        <f>IFERROR(IF(VLOOKUP($C1258,Listen!$A$2:$F$45,6,0)="Ja",BB1258-MAX(BC1258:BD1258),BB1258-BC1258),0)</f>
        <v>0</v>
      </c>
    </row>
    <row r="1259" spans="1:57" x14ac:dyDescent="0.25">
      <c r="A1259" s="320" t="str">
        <f>IF(AND(D1259&lt;&gt;0,C1259&lt;&gt;0,E1259&lt;&gt;0),IF(B1259&lt;&gt;0,CONCATENATE(B1259,"-AGr",VLOOKUP(C1259,Listen!$A$2:$D$45,4,FALSE),"-",D1259,"-",E1259,),CONCATENATE("AGr",VLOOKUP(C1259,Listen!$A$2:$D$45,4,FALSE),"-",D1259,"-",E1259)),"keine vollständige ID")</f>
        <v>keine vollständige ID</v>
      </c>
      <c r="B1259" s="301"/>
      <c r="C1259" s="287"/>
      <c r="D1259" s="34"/>
      <c r="E1259" s="306"/>
      <c r="F1259" s="116"/>
      <c r="G1259" s="17"/>
      <c r="H1259" s="17"/>
      <c r="I1259" s="17"/>
      <c r="J1259" s="17"/>
      <c r="K1259" s="17"/>
      <c r="L1259" s="17"/>
      <c r="M1259" s="17"/>
      <c r="N1259" s="17"/>
      <c r="O1259" s="116"/>
      <c r="P1259" s="117">
        <f>IF(D1259&gt;A_Stammdaten!$B$12,0,SUM(G1259,H1259,J1259,L1259:M1259)-SUM(I1259,K1259,N1259:O1259))</f>
        <v>0</v>
      </c>
      <c r="Q1259" s="17"/>
      <c r="R1259" s="17"/>
      <c r="S1259" s="17"/>
      <c r="T1259" s="17"/>
      <c r="U1259" s="62">
        <f t="shared" si="401"/>
        <v>0</v>
      </c>
      <c r="V1259" s="34"/>
      <c r="W1259" s="34"/>
      <c r="X1259" s="34"/>
      <c r="Y1259" s="34"/>
      <c r="Z1259" s="34"/>
      <c r="AA1259" s="63" t="str">
        <f t="shared" si="402"/>
        <v>-</v>
      </c>
      <c r="AB1259" s="63" t="str">
        <f t="shared" si="403"/>
        <v>-</v>
      </c>
      <c r="AC1259" s="63">
        <f>IF(ISBLANK($C1259),0,VLOOKUP($C1259,Listen!$A$2:$C$45,2,FALSE))</f>
        <v>0</v>
      </c>
      <c r="AD1259" s="63">
        <f>IF(ISBLANK($C1259),0,VLOOKUP($C1259,Listen!$A$2:$C$45,3,FALSE))</f>
        <v>0</v>
      </c>
      <c r="AE1259" s="49">
        <f t="shared" si="404"/>
        <v>0</v>
      </c>
      <c r="AF1259" s="49">
        <f t="shared" si="404"/>
        <v>0</v>
      </c>
      <c r="AG1259" s="49">
        <f>IFERROR(IF(OR($V1259&lt;&gt;"Ja",VLOOKUP($C1259,Listen!$A$2:$F$45,5,0)="Nein",D1259&lt;IF(C1259="LNG Anbindungsanlagen gemäß separater Festlegung",2022,2023)),$AC1259,$AA1259),0)</f>
        <v>0</v>
      </c>
      <c r="AH1259" s="49">
        <f>IFERROR(IF(OR($V1259&lt;&gt;"Ja",VLOOKUP($C1259,Listen!$A$2:$F$45,5,0)="Nein",D1259&lt;IF(C1259="LNG Anbindungsanlagen gemäß separater Festlegung",2022,2023)),$AC1259,$AA1259),0)</f>
        <v>0</v>
      </c>
      <c r="AI1259" s="49">
        <f>IFERROR(IF(OR($W1259&lt;&gt;"Ja",VLOOKUP($C1259,Listen!$A$2:$F$45,6,0)="Nein"),$AC1259,$AB1259),0)</f>
        <v>0</v>
      </c>
      <c r="AJ1259" s="49">
        <f>IFERROR(IF(OR($W1259&lt;&gt;"Ja",VLOOKUP($C1259,Listen!$A$2:$F$45,6,0)="Nein"),$AC1259,$AB1259),0)</f>
        <v>0</v>
      </c>
      <c r="AK1259" s="49">
        <f>IFERROR(IF(OR($W1259&lt;&gt;"Ja",VLOOKUP($C1259,Listen!$A$2:$F$45,6,0)="Nein"),$AC1259,$AB1259),0)</f>
        <v>0</v>
      </c>
      <c r="AL1259" s="51">
        <f t="shared" si="405"/>
        <v>0</v>
      </c>
      <c r="AM1259" s="296">
        <f>IFERROR(IF(VLOOKUP($C1259,Listen!$A$2:$F$45,6,0)="Ja",MAX(BC1259:BD1259),D_SAV!$BC1259),0)</f>
        <v>0</v>
      </c>
      <c r="AN1259" s="51">
        <f t="shared" si="406"/>
        <v>0</v>
      </c>
      <c r="AP1259" s="304">
        <f t="shared" si="407"/>
        <v>0</v>
      </c>
      <c r="AQ1259" s="304">
        <f t="shared" si="408"/>
        <v>0</v>
      </c>
      <c r="AR1259" s="304">
        <f t="shared" si="409"/>
        <v>0</v>
      </c>
      <c r="AS1259" s="304">
        <f t="shared" si="410"/>
        <v>0</v>
      </c>
      <c r="AT1259" s="304">
        <f t="shared" si="411"/>
        <v>0</v>
      </c>
      <c r="AU1259" s="304">
        <f t="shared" si="412"/>
        <v>0</v>
      </c>
      <c r="AV1259" s="304">
        <f t="shared" si="413"/>
        <v>0</v>
      </c>
      <c r="AW1259" s="304">
        <f t="shared" si="414"/>
        <v>0</v>
      </c>
      <c r="AX1259" s="304">
        <f t="shared" si="415"/>
        <v>0</v>
      </c>
      <c r="AY1259" s="304">
        <f t="shared" si="416"/>
        <v>0</v>
      </c>
      <c r="AZ1259" s="304">
        <f t="shared" si="417"/>
        <v>0</v>
      </c>
      <c r="BA1259" s="304">
        <f t="shared" si="418"/>
        <v>0</v>
      </c>
      <c r="BB1259" s="304">
        <f t="shared" si="419"/>
        <v>0</v>
      </c>
      <c r="BC1259" s="304">
        <f t="shared" si="420"/>
        <v>0</v>
      </c>
      <c r="BD1259" s="304">
        <f t="shared" si="421"/>
        <v>0</v>
      </c>
      <c r="BE1259" s="304">
        <f>IFERROR(IF(VLOOKUP($C1259,Listen!$A$2:$F$45,6,0)="Ja",BB1259-MAX(BC1259:BD1259),BB1259-BC1259),0)</f>
        <v>0</v>
      </c>
    </row>
    <row r="1260" spans="1:57" x14ac:dyDescent="0.25">
      <c r="A1260" s="320" t="str">
        <f>IF(AND(D1260&lt;&gt;0,C1260&lt;&gt;0,E1260&lt;&gt;0),IF(B1260&lt;&gt;0,CONCATENATE(B1260,"-AGr",VLOOKUP(C1260,Listen!$A$2:$D$45,4,FALSE),"-",D1260,"-",E1260,),CONCATENATE("AGr",VLOOKUP(C1260,Listen!$A$2:$D$45,4,FALSE),"-",D1260,"-",E1260)),"keine vollständige ID")</f>
        <v>keine vollständige ID</v>
      </c>
      <c r="B1260" s="301"/>
      <c r="C1260" s="287"/>
      <c r="D1260" s="34"/>
      <c r="E1260" s="306"/>
      <c r="F1260" s="116"/>
      <c r="G1260" s="17"/>
      <c r="H1260" s="17"/>
      <c r="I1260" s="17"/>
      <c r="J1260" s="17"/>
      <c r="K1260" s="17"/>
      <c r="L1260" s="17"/>
      <c r="M1260" s="17"/>
      <c r="N1260" s="17"/>
      <c r="O1260" s="116"/>
      <c r="P1260" s="117">
        <f>IF(D1260&gt;A_Stammdaten!$B$12,0,SUM(G1260,H1260,J1260,L1260:M1260)-SUM(I1260,K1260,N1260:O1260))</f>
        <v>0</v>
      </c>
      <c r="Q1260" s="17"/>
      <c r="R1260" s="17"/>
      <c r="S1260" s="17"/>
      <c r="T1260" s="17"/>
      <c r="U1260" s="62">
        <f t="shared" si="401"/>
        <v>0</v>
      </c>
      <c r="V1260" s="34"/>
      <c r="W1260" s="34"/>
      <c r="X1260" s="34"/>
      <c r="Y1260" s="34"/>
      <c r="Z1260" s="34"/>
      <c r="AA1260" s="63" t="str">
        <f t="shared" si="402"/>
        <v>-</v>
      </c>
      <c r="AB1260" s="63" t="str">
        <f t="shared" si="403"/>
        <v>-</v>
      </c>
      <c r="AC1260" s="63">
        <f>IF(ISBLANK($C1260),0,VLOOKUP($C1260,Listen!$A$2:$C$45,2,FALSE))</f>
        <v>0</v>
      </c>
      <c r="AD1260" s="63">
        <f>IF(ISBLANK($C1260),0,VLOOKUP($C1260,Listen!$A$2:$C$45,3,FALSE))</f>
        <v>0</v>
      </c>
      <c r="AE1260" s="49">
        <f t="shared" si="404"/>
        <v>0</v>
      </c>
      <c r="AF1260" s="49">
        <f t="shared" si="404"/>
        <v>0</v>
      </c>
      <c r="AG1260" s="49">
        <f>IFERROR(IF(OR($V1260&lt;&gt;"Ja",VLOOKUP($C1260,Listen!$A$2:$F$45,5,0)="Nein",D1260&lt;IF(C1260="LNG Anbindungsanlagen gemäß separater Festlegung",2022,2023)),$AC1260,$AA1260),0)</f>
        <v>0</v>
      </c>
      <c r="AH1260" s="49">
        <f>IFERROR(IF(OR($V1260&lt;&gt;"Ja",VLOOKUP($C1260,Listen!$A$2:$F$45,5,0)="Nein",D1260&lt;IF(C1260="LNG Anbindungsanlagen gemäß separater Festlegung",2022,2023)),$AC1260,$AA1260),0)</f>
        <v>0</v>
      </c>
      <c r="AI1260" s="49">
        <f>IFERROR(IF(OR($W1260&lt;&gt;"Ja",VLOOKUP($C1260,Listen!$A$2:$F$45,6,0)="Nein"),$AC1260,$AB1260),0)</f>
        <v>0</v>
      </c>
      <c r="AJ1260" s="49">
        <f>IFERROR(IF(OR($W1260&lt;&gt;"Ja",VLOOKUP($C1260,Listen!$A$2:$F$45,6,0)="Nein"),$AC1260,$AB1260),0)</f>
        <v>0</v>
      </c>
      <c r="AK1260" s="49">
        <f>IFERROR(IF(OR($W1260&lt;&gt;"Ja",VLOOKUP($C1260,Listen!$A$2:$F$45,6,0)="Nein"),$AC1260,$AB1260),0)</f>
        <v>0</v>
      </c>
      <c r="AL1260" s="51">
        <f t="shared" si="405"/>
        <v>0</v>
      </c>
      <c r="AM1260" s="296">
        <f>IFERROR(IF(VLOOKUP($C1260,Listen!$A$2:$F$45,6,0)="Ja",MAX(BC1260:BD1260),D_SAV!$BC1260),0)</f>
        <v>0</v>
      </c>
      <c r="AN1260" s="51">
        <f t="shared" si="406"/>
        <v>0</v>
      </c>
      <c r="AP1260" s="304">
        <f t="shared" si="407"/>
        <v>0</v>
      </c>
      <c r="AQ1260" s="304">
        <f t="shared" si="408"/>
        <v>0</v>
      </c>
      <c r="AR1260" s="304">
        <f t="shared" si="409"/>
        <v>0</v>
      </c>
      <c r="AS1260" s="304">
        <f t="shared" si="410"/>
        <v>0</v>
      </c>
      <c r="AT1260" s="304">
        <f t="shared" si="411"/>
        <v>0</v>
      </c>
      <c r="AU1260" s="304">
        <f t="shared" si="412"/>
        <v>0</v>
      </c>
      <c r="AV1260" s="304">
        <f t="shared" si="413"/>
        <v>0</v>
      </c>
      <c r="AW1260" s="304">
        <f t="shared" si="414"/>
        <v>0</v>
      </c>
      <c r="AX1260" s="304">
        <f t="shared" si="415"/>
        <v>0</v>
      </c>
      <c r="AY1260" s="304">
        <f t="shared" si="416"/>
        <v>0</v>
      </c>
      <c r="AZ1260" s="304">
        <f t="shared" si="417"/>
        <v>0</v>
      </c>
      <c r="BA1260" s="304">
        <f t="shared" si="418"/>
        <v>0</v>
      </c>
      <c r="BB1260" s="304">
        <f t="shared" si="419"/>
        <v>0</v>
      </c>
      <c r="BC1260" s="304">
        <f t="shared" si="420"/>
        <v>0</v>
      </c>
      <c r="BD1260" s="304">
        <f t="shared" si="421"/>
        <v>0</v>
      </c>
      <c r="BE1260" s="304">
        <f>IFERROR(IF(VLOOKUP($C1260,Listen!$A$2:$F$45,6,0)="Ja",BB1260-MAX(BC1260:BD1260),BB1260-BC1260),0)</f>
        <v>0</v>
      </c>
    </row>
    <row r="1261" spans="1:57" x14ac:dyDescent="0.25">
      <c r="A1261" s="320" t="str">
        <f>IF(AND(D1261&lt;&gt;0,C1261&lt;&gt;0,E1261&lt;&gt;0),IF(B1261&lt;&gt;0,CONCATENATE(B1261,"-AGr",VLOOKUP(C1261,Listen!$A$2:$D$45,4,FALSE),"-",D1261,"-",E1261,),CONCATENATE("AGr",VLOOKUP(C1261,Listen!$A$2:$D$45,4,FALSE),"-",D1261,"-",E1261)),"keine vollständige ID")</f>
        <v>keine vollständige ID</v>
      </c>
      <c r="B1261" s="301"/>
      <c r="C1261" s="287"/>
      <c r="D1261" s="34"/>
      <c r="E1261" s="306"/>
      <c r="F1261" s="116"/>
      <c r="G1261" s="17"/>
      <c r="H1261" s="17"/>
      <c r="I1261" s="17"/>
      <c r="J1261" s="17"/>
      <c r="K1261" s="17"/>
      <c r="L1261" s="17"/>
      <c r="M1261" s="17"/>
      <c r="N1261" s="17"/>
      <c r="O1261" s="116"/>
      <c r="P1261" s="117">
        <f>IF(D1261&gt;A_Stammdaten!$B$12,0,SUM(G1261,H1261,J1261,L1261:M1261)-SUM(I1261,K1261,N1261:O1261))</f>
        <v>0</v>
      </c>
      <c r="Q1261" s="17"/>
      <c r="R1261" s="17"/>
      <c r="S1261" s="17"/>
      <c r="T1261" s="17"/>
      <c r="U1261" s="62">
        <f t="shared" si="401"/>
        <v>0</v>
      </c>
      <c r="V1261" s="34"/>
      <c r="W1261" s="34"/>
      <c r="X1261" s="34"/>
      <c r="Y1261" s="34"/>
      <c r="Z1261" s="34"/>
      <c r="AA1261" s="63" t="str">
        <f t="shared" si="402"/>
        <v>-</v>
      </c>
      <c r="AB1261" s="63" t="str">
        <f t="shared" si="403"/>
        <v>-</v>
      </c>
      <c r="AC1261" s="63">
        <f>IF(ISBLANK($C1261),0,VLOOKUP($C1261,Listen!$A$2:$C$45,2,FALSE))</f>
        <v>0</v>
      </c>
      <c r="AD1261" s="63">
        <f>IF(ISBLANK($C1261),0,VLOOKUP($C1261,Listen!$A$2:$C$45,3,FALSE))</f>
        <v>0</v>
      </c>
      <c r="AE1261" s="49">
        <f t="shared" si="404"/>
        <v>0</v>
      </c>
      <c r="AF1261" s="49">
        <f t="shared" si="404"/>
        <v>0</v>
      </c>
      <c r="AG1261" s="49">
        <f>IFERROR(IF(OR($V1261&lt;&gt;"Ja",VLOOKUP($C1261,Listen!$A$2:$F$45,5,0)="Nein",D1261&lt;IF(C1261="LNG Anbindungsanlagen gemäß separater Festlegung",2022,2023)),$AC1261,$AA1261),0)</f>
        <v>0</v>
      </c>
      <c r="AH1261" s="49">
        <f>IFERROR(IF(OR($V1261&lt;&gt;"Ja",VLOOKUP($C1261,Listen!$A$2:$F$45,5,0)="Nein",D1261&lt;IF(C1261="LNG Anbindungsanlagen gemäß separater Festlegung",2022,2023)),$AC1261,$AA1261),0)</f>
        <v>0</v>
      </c>
      <c r="AI1261" s="49">
        <f>IFERROR(IF(OR($W1261&lt;&gt;"Ja",VLOOKUP($C1261,Listen!$A$2:$F$45,6,0)="Nein"),$AC1261,$AB1261),0)</f>
        <v>0</v>
      </c>
      <c r="AJ1261" s="49">
        <f>IFERROR(IF(OR($W1261&lt;&gt;"Ja",VLOOKUP($C1261,Listen!$A$2:$F$45,6,0)="Nein"),$AC1261,$AB1261),0)</f>
        <v>0</v>
      </c>
      <c r="AK1261" s="49">
        <f>IFERROR(IF(OR($W1261&lt;&gt;"Ja",VLOOKUP($C1261,Listen!$A$2:$F$45,6,0)="Nein"),$AC1261,$AB1261),0)</f>
        <v>0</v>
      </c>
      <c r="AL1261" s="51">
        <f t="shared" si="405"/>
        <v>0</v>
      </c>
      <c r="AM1261" s="296">
        <f>IFERROR(IF(VLOOKUP($C1261,Listen!$A$2:$F$45,6,0)="Ja",MAX(BC1261:BD1261),D_SAV!$BC1261),0)</f>
        <v>0</v>
      </c>
      <c r="AN1261" s="51">
        <f t="shared" si="406"/>
        <v>0</v>
      </c>
      <c r="AP1261" s="304">
        <f t="shared" si="407"/>
        <v>0</v>
      </c>
      <c r="AQ1261" s="304">
        <f t="shared" si="408"/>
        <v>0</v>
      </c>
      <c r="AR1261" s="304">
        <f t="shared" si="409"/>
        <v>0</v>
      </c>
      <c r="AS1261" s="304">
        <f t="shared" si="410"/>
        <v>0</v>
      </c>
      <c r="AT1261" s="304">
        <f t="shared" si="411"/>
        <v>0</v>
      </c>
      <c r="AU1261" s="304">
        <f t="shared" si="412"/>
        <v>0</v>
      </c>
      <c r="AV1261" s="304">
        <f t="shared" si="413"/>
        <v>0</v>
      </c>
      <c r="AW1261" s="304">
        <f t="shared" si="414"/>
        <v>0</v>
      </c>
      <c r="AX1261" s="304">
        <f t="shared" si="415"/>
        <v>0</v>
      </c>
      <c r="AY1261" s="304">
        <f t="shared" si="416"/>
        <v>0</v>
      </c>
      <c r="AZ1261" s="304">
        <f t="shared" si="417"/>
        <v>0</v>
      </c>
      <c r="BA1261" s="304">
        <f t="shared" si="418"/>
        <v>0</v>
      </c>
      <c r="BB1261" s="304">
        <f t="shared" si="419"/>
        <v>0</v>
      </c>
      <c r="BC1261" s="304">
        <f t="shared" si="420"/>
        <v>0</v>
      </c>
      <c r="BD1261" s="304">
        <f t="shared" si="421"/>
        <v>0</v>
      </c>
      <c r="BE1261" s="304">
        <f>IFERROR(IF(VLOOKUP($C1261,Listen!$A$2:$F$45,6,0)="Ja",BB1261-MAX(BC1261:BD1261),BB1261-BC1261),0)</f>
        <v>0</v>
      </c>
    </row>
    <row r="1262" spans="1:57" x14ac:dyDescent="0.25">
      <c r="A1262" s="320" t="str">
        <f>IF(AND(D1262&lt;&gt;0,C1262&lt;&gt;0,E1262&lt;&gt;0),IF(B1262&lt;&gt;0,CONCATENATE(B1262,"-AGr",VLOOKUP(C1262,Listen!$A$2:$D$45,4,FALSE),"-",D1262,"-",E1262,),CONCATENATE("AGr",VLOOKUP(C1262,Listen!$A$2:$D$45,4,FALSE),"-",D1262,"-",E1262)),"keine vollständige ID")</f>
        <v>keine vollständige ID</v>
      </c>
      <c r="B1262" s="301"/>
      <c r="C1262" s="287"/>
      <c r="D1262" s="34"/>
      <c r="E1262" s="306"/>
      <c r="F1262" s="116"/>
      <c r="G1262" s="17"/>
      <c r="H1262" s="17"/>
      <c r="I1262" s="17"/>
      <c r="J1262" s="17"/>
      <c r="K1262" s="17"/>
      <c r="L1262" s="17"/>
      <c r="M1262" s="17"/>
      <c r="N1262" s="17"/>
      <c r="O1262" s="116"/>
      <c r="P1262" s="117">
        <f>IF(D1262&gt;A_Stammdaten!$B$12,0,SUM(G1262,H1262,J1262,L1262:M1262)-SUM(I1262,K1262,N1262:O1262))</f>
        <v>0</v>
      </c>
      <c r="Q1262" s="17"/>
      <c r="R1262" s="17"/>
      <c r="S1262" s="17"/>
      <c r="T1262" s="17"/>
      <c r="U1262" s="62">
        <f t="shared" si="401"/>
        <v>0</v>
      </c>
      <c r="V1262" s="34"/>
      <c r="W1262" s="34"/>
      <c r="X1262" s="34"/>
      <c r="Y1262" s="34"/>
      <c r="Z1262" s="34"/>
      <c r="AA1262" s="63" t="str">
        <f t="shared" si="402"/>
        <v>-</v>
      </c>
      <c r="AB1262" s="63" t="str">
        <f t="shared" si="403"/>
        <v>-</v>
      </c>
      <c r="AC1262" s="63">
        <f>IF(ISBLANK($C1262),0,VLOOKUP($C1262,Listen!$A$2:$C$45,2,FALSE))</f>
        <v>0</v>
      </c>
      <c r="AD1262" s="63">
        <f>IF(ISBLANK($C1262),0,VLOOKUP($C1262,Listen!$A$2:$C$45,3,FALSE))</f>
        <v>0</v>
      </c>
      <c r="AE1262" s="49">
        <f t="shared" si="404"/>
        <v>0</v>
      </c>
      <c r="AF1262" s="49">
        <f t="shared" si="404"/>
        <v>0</v>
      </c>
      <c r="AG1262" s="49">
        <f>IFERROR(IF(OR($V1262&lt;&gt;"Ja",VLOOKUP($C1262,Listen!$A$2:$F$45,5,0)="Nein",D1262&lt;IF(C1262="LNG Anbindungsanlagen gemäß separater Festlegung",2022,2023)),$AC1262,$AA1262),0)</f>
        <v>0</v>
      </c>
      <c r="AH1262" s="49">
        <f>IFERROR(IF(OR($V1262&lt;&gt;"Ja",VLOOKUP($C1262,Listen!$A$2:$F$45,5,0)="Nein",D1262&lt;IF(C1262="LNG Anbindungsanlagen gemäß separater Festlegung",2022,2023)),$AC1262,$AA1262),0)</f>
        <v>0</v>
      </c>
      <c r="AI1262" s="49">
        <f>IFERROR(IF(OR($W1262&lt;&gt;"Ja",VLOOKUP($C1262,Listen!$A$2:$F$45,6,0)="Nein"),$AC1262,$AB1262),0)</f>
        <v>0</v>
      </c>
      <c r="AJ1262" s="49">
        <f>IFERROR(IF(OR($W1262&lt;&gt;"Ja",VLOOKUP($C1262,Listen!$A$2:$F$45,6,0)="Nein"),$AC1262,$AB1262),0)</f>
        <v>0</v>
      </c>
      <c r="AK1262" s="49">
        <f>IFERROR(IF(OR($W1262&lt;&gt;"Ja",VLOOKUP($C1262,Listen!$A$2:$F$45,6,0)="Nein"),$AC1262,$AB1262),0)</f>
        <v>0</v>
      </c>
      <c r="AL1262" s="51">
        <f t="shared" si="405"/>
        <v>0</v>
      </c>
      <c r="AM1262" s="296">
        <f>IFERROR(IF(VLOOKUP($C1262,Listen!$A$2:$F$45,6,0)="Ja",MAX(BC1262:BD1262),D_SAV!$BC1262),0)</f>
        <v>0</v>
      </c>
      <c r="AN1262" s="51">
        <f t="shared" si="406"/>
        <v>0</v>
      </c>
      <c r="AP1262" s="304">
        <f t="shared" si="407"/>
        <v>0</v>
      </c>
      <c r="AQ1262" s="304">
        <f t="shared" si="408"/>
        <v>0</v>
      </c>
      <c r="AR1262" s="304">
        <f t="shared" si="409"/>
        <v>0</v>
      </c>
      <c r="AS1262" s="304">
        <f t="shared" si="410"/>
        <v>0</v>
      </c>
      <c r="AT1262" s="304">
        <f t="shared" si="411"/>
        <v>0</v>
      </c>
      <c r="AU1262" s="304">
        <f t="shared" si="412"/>
        <v>0</v>
      </c>
      <c r="AV1262" s="304">
        <f t="shared" si="413"/>
        <v>0</v>
      </c>
      <c r="AW1262" s="304">
        <f t="shared" si="414"/>
        <v>0</v>
      </c>
      <c r="AX1262" s="304">
        <f t="shared" si="415"/>
        <v>0</v>
      </c>
      <c r="AY1262" s="304">
        <f t="shared" si="416"/>
        <v>0</v>
      </c>
      <c r="AZ1262" s="304">
        <f t="shared" si="417"/>
        <v>0</v>
      </c>
      <c r="BA1262" s="304">
        <f t="shared" si="418"/>
        <v>0</v>
      </c>
      <c r="BB1262" s="304">
        <f t="shared" si="419"/>
        <v>0</v>
      </c>
      <c r="BC1262" s="304">
        <f t="shared" si="420"/>
        <v>0</v>
      </c>
      <c r="BD1262" s="304">
        <f t="shared" si="421"/>
        <v>0</v>
      </c>
      <c r="BE1262" s="304">
        <f>IFERROR(IF(VLOOKUP($C1262,Listen!$A$2:$F$45,6,0)="Ja",BB1262-MAX(BC1262:BD1262),BB1262-BC1262),0)</f>
        <v>0</v>
      </c>
    </row>
    <row r="1263" spans="1:57" x14ac:dyDescent="0.25">
      <c r="A1263" s="320" t="str">
        <f>IF(AND(D1263&lt;&gt;0,C1263&lt;&gt;0,E1263&lt;&gt;0),IF(B1263&lt;&gt;0,CONCATENATE(B1263,"-AGr",VLOOKUP(C1263,Listen!$A$2:$D$45,4,FALSE),"-",D1263,"-",E1263,),CONCATENATE("AGr",VLOOKUP(C1263,Listen!$A$2:$D$45,4,FALSE),"-",D1263,"-",E1263)),"keine vollständige ID")</f>
        <v>keine vollständige ID</v>
      </c>
      <c r="B1263" s="301"/>
      <c r="C1263" s="287"/>
      <c r="D1263" s="34"/>
      <c r="E1263" s="306"/>
      <c r="F1263" s="116"/>
      <c r="G1263" s="17"/>
      <c r="H1263" s="17"/>
      <c r="I1263" s="17"/>
      <c r="J1263" s="17"/>
      <c r="K1263" s="17"/>
      <c r="L1263" s="17"/>
      <c r="M1263" s="17"/>
      <c r="N1263" s="17"/>
      <c r="O1263" s="116"/>
      <c r="P1263" s="117">
        <f>IF(D1263&gt;A_Stammdaten!$B$12,0,SUM(G1263,H1263,J1263,L1263:M1263)-SUM(I1263,K1263,N1263:O1263))</f>
        <v>0</v>
      </c>
      <c r="Q1263" s="17"/>
      <c r="R1263" s="17"/>
      <c r="S1263" s="17"/>
      <c r="T1263" s="17"/>
      <c r="U1263" s="62">
        <f t="shared" si="401"/>
        <v>0</v>
      </c>
      <c r="V1263" s="34"/>
      <c r="W1263" s="34"/>
      <c r="X1263" s="34"/>
      <c r="Y1263" s="34"/>
      <c r="Z1263" s="34"/>
      <c r="AA1263" s="63" t="str">
        <f t="shared" si="402"/>
        <v>-</v>
      </c>
      <c r="AB1263" s="63" t="str">
        <f t="shared" si="403"/>
        <v>-</v>
      </c>
      <c r="AC1263" s="63">
        <f>IF(ISBLANK($C1263),0,VLOOKUP($C1263,Listen!$A$2:$C$45,2,FALSE))</f>
        <v>0</v>
      </c>
      <c r="AD1263" s="63">
        <f>IF(ISBLANK($C1263),0,VLOOKUP($C1263,Listen!$A$2:$C$45,3,FALSE))</f>
        <v>0</v>
      </c>
      <c r="AE1263" s="49">
        <f t="shared" si="404"/>
        <v>0</v>
      </c>
      <c r="AF1263" s="49">
        <f t="shared" si="404"/>
        <v>0</v>
      </c>
      <c r="AG1263" s="49">
        <f>IFERROR(IF(OR($V1263&lt;&gt;"Ja",VLOOKUP($C1263,Listen!$A$2:$F$45,5,0)="Nein",D1263&lt;IF(C1263="LNG Anbindungsanlagen gemäß separater Festlegung",2022,2023)),$AC1263,$AA1263),0)</f>
        <v>0</v>
      </c>
      <c r="AH1263" s="49">
        <f>IFERROR(IF(OR($V1263&lt;&gt;"Ja",VLOOKUP($C1263,Listen!$A$2:$F$45,5,0)="Nein",D1263&lt;IF(C1263="LNG Anbindungsanlagen gemäß separater Festlegung",2022,2023)),$AC1263,$AA1263),0)</f>
        <v>0</v>
      </c>
      <c r="AI1263" s="49">
        <f>IFERROR(IF(OR($W1263&lt;&gt;"Ja",VLOOKUP($C1263,Listen!$A$2:$F$45,6,0)="Nein"),$AC1263,$AB1263),0)</f>
        <v>0</v>
      </c>
      <c r="AJ1263" s="49">
        <f>IFERROR(IF(OR($W1263&lt;&gt;"Ja",VLOOKUP($C1263,Listen!$A$2:$F$45,6,0)="Nein"),$AC1263,$AB1263),0)</f>
        <v>0</v>
      </c>
      <c r="AK1263" s="49">
        <f>IFERROR(IF(OR($W1263&lt;&gt;"Ja",VLOOKUP($C1263,Listen!$A$2:$F$45,6,0)="Nein"),$AC1263,$AB1263),0)</f>
        <v>0</v>
      </c>
      <c r="AL1263" s="51">
        <f t="shared" si="405"/>
        <v>0</v>
      </c>
      <c r="AM1263" s="296">
        <f>IFERROR(IF(VLOOKUP($C1263,Listen!$A$2:$F$45,6,0)="Ja",MAX(BC1263:BD1263),D_SAV!$BC1263),0)</f>
        <v>0</v>
      </c>
      <c r="AN1263" s="51">
        <f t="shared" si="406"/>
        <v>0</v>
      </c>
      <c r="AP1263" s="304">
        <f t="shared" si="407"/>
        <v>0</v>
      </c>
      <c r="AQ1263" s="304">
        <f t="shared" si="408"/>
        <v>0</v>
      </c>
      <c r="AR1263" s="304">
        <f t="shared" si="409"/>
        <v>0</v>
      </c>
      <c r="AS1263" s="304">
        <f t="shared" si="410"/>
        <v>0</v>
      </c>
      <c r="AT1263" s="304">
        <f t="shared" si="411"/>
        <v>0</v>
      </c>
      <c r="AU1263" s="304">
        <f t="shared" si="412"/>
        <v>0</v>
      </c>
      <c r="AV1263" s="304">
        <f t="shared" si="413"/>
        <v>0</v>
      </c>
      <c r="AW1263" s="304">
        <f t="shared" si="414"/>
        <v>0</v>
      </c>
      <c r="AX1263" s="304">
        <f t="shared" si="415"/>
        <v>0</v>
      </c>
      <c r="AY1263" s="304">
        <f t="shared" si="416"/>
        <v>0</v>
      </c>
      <c r="AZ1263" s="304">
        <f t="shared" si="417"/>
        <v>0</v>
      </c>
      <c r="BA1263" s="304">
        <f t="shared" si="418"/>
        <v>0</v>
      </c>
      <c r="BB1263" s="304">
        <f t="shared" si="419"/>
        <v>0</v>
      </c>
      <c r="BC1263" s="304">
        <f t="shared" si="420"/>
        <v>0</v>
      </c>
      <c r="BD1263" s="304">
        <f t="shared" si="421"/>
        <v>0</v>
      </c>
      <c r="BE1263" s="304">
        <f>IFERROR(IF(VLOOKUP($C1263,Listen!$A$2:$F$45,6,0)="Ja",BB1263-MAX(BC1263:BD1263),BB1263-BC1263),0)</f>
        <v>0</v>
      </c>
    </row>
    <row r="1264" spans="1:57" x14ac:dyDescent="0.25">
      <c r="A1264" s="320" t="str">
        <f>IF(AND(D1264&lt;&gt;0,C1264&lt;&gt;0,E1264&lt;&gt;0),IF(B1264&lt;&gt;0,CONCATENATE(B1264,"-AGr",VLOOKUP(C1264,Listen!$A$2:$D$45,4,FALSE),"-",D1264,"-",E1264,),CONCATENATE("AGr",VLOOKUP(C1264,Listen!$A$2:$D$45,4,FALSE),"-",D1264,"-",E1264)),"keine vollständige ID")</f>
        <v>keine vollständige ID</v>
      </c>
      <c r="B1264" s="301"/>
      <c r="C1264" s="287"/>
      <c r="D1264" s="34"/>
      <c r="E1264" s="306"/>
      <c r="F1264" s="116"/>
      <c r="G1264" s="17"/>
      <c r="H1264" s="17"/>
      <c r="I1264" s="17"/>
      <c r="J1264" s="17"/>
      <c r="K1264" s="17"/>
      <c r="L1264" s="17"/>
      <c r="M1264" s="17"/>
      <c r="N1264" s="17"/>
      <c r="O1264" s="116"/>
      <c r="P1264" s="117">
        <f>IF(D1264&gt;A_Stammdaten!$B$12,0,SUM(G1264,H1264,J1264,L1264:M1264)-SUM(I1264,K1264,N1264:O1264))</f>
        <v>0</v>
      </c>
      <c r="Q1264" s="17"/>
      <c r="R1264" s="17"/>
      <c r="S1264" s="17"/>
      <c r="T1264" s="17"/>
      <c r="U1264" s="62">
        <f t="shared" si="401"/>
        <v>0</v>
      </c>
      <c r="V1264" s="34"/>
      <c r="W1264" s="34"/>
      <c r="X1264" s="34"/>
      <c r="Y1264" s="34"/>
      <c r="Z1264" s="34"/>
      <c r="AA1264" s="63" t="str">
        <f t="shared" si="402"/>
        <v>-</v>
      </c>
      <c r="AB1264" s="63" t="str">
        <f t="shared" si="403"/>
        <v>-</v>
      </c>
      <c r="AC1264" s="63">
        <f>IF(ISBLANK($C1264),0,VLOOKUP($C1264,Listen!$A$2:$C$45,2,FALSE))</f>
        <v>0</v>
      </c>
      <c r="AD1264" s="63">
        <f>IF(ISBLANK($C1264),0,VLOOKUP($C1264,Listen!$A$2:$C$45,3,FALSE))</f>
        <v>0</v>
      </c>
      <c r="AE1264" s="49">
        <f t="shared" si="404"/>
        <v>0</v>
      </c>
      <c r="AF1264" s="49">
        <f t="shared" si="404"/>
        <v>0</v>
      </c>
      <c r="AG1264" s="49">
        <f>IFERROR(IF(OR($V1264&lt;&gt;"Ja",VLOOKUP($C1264,Listen!$A$2:$F$45,5,0)="Nein",D1264&lt;IF(C1264="LNG Anbindungsanlagen gemäß separater Festlegung",2022,2023)),$AC1264,$AA1264),0)</f>
        <v>0</v>
      </c>
      <c r="AH1264" s="49">
        <f>IFERROR(IF(OR($V1264&lt;&gt;"Ja",VLOOKUP($C1264,Listen!$A$2:$F$45,5,0)="Nein",D1264&lt;IF(C1264="LNG Anbindungsanlagen gemäß separater Festlegung",2022,2023)),$AC1264,$AA1264),0)</f>
        <v>0</v>
      </c>
      <c r="AI1264" s="49">
        <f>IFERROR(IF(OR($W1264&lt;&gt;"Ja",VLOOKUP($C1264,Listen!$A$2:$F$45,6,0)="Nein"),$AC1264,$AB1264),0)</f>
        <v>0</v>
      </c>
      <c r="AJ1264" s="49">
        <f>IFERROR(IF(OR($W1264&lt;&gt;"Ja",VLOOKUP($C1264,Listen!$A$2:$F$45,6,0)="Nein"),$AC1264,$AB1264),0)</f>
        <v>0</v>
      </c>
      <c r="AK1264" s="49">
        <f>IFERROR(IF(OR($W1264&lt;&gt;"Ja",VLOOKUP($C1264,Listen!$A$2:$F$45,6,0)="Nein"),$AC1264,$AB1264),0)</f>
        <v>0</v>
      </c>
      <c r="AL1264" s="51">
        <f t="shared" si="405"/>
        <v>0</v>
      </c>
      <c r="AM1264" s="296">
        <f>IFERROR(IF(VLOOKUP($C1264,Listen!$A$2:$F$45,6,0)="Ja",MAX(BC1264:BD1264),D_SAV!$BC1264),0)</f>
        <v>0</v>
      </c>
      <c r="AN1264" s="51">
        <f t="shared" si="406"/>
        <v>0</v>
      </c>
      <c r="AP1264" s="304">
        <f t="shared" si="407"/>
        <v>0</v>
      </c>
      <c r="AQ1264" s="304">
        <f t="shared" si="408"/>
        <v>0</v>
      </c>
      <c r="AR1264" s="304">
        <f t="shared" si="409"/>
        <v>0</v>
      </c>
      <c r="AS1264" s="304">
        <f t="shared" si="410"/>
        <v>0</v>
      </c>
      <c r="AT1264" s="304">
        <f t="shared" si="411"/>
        <v>0</v>
      </c>
      <c r="AU1264" s="304">
        <f t="shared" si="412"/>
        <v>0</v>
      </c>
      <c r="AV1264" s="304">
        <f t="shared" si="413"/>
        <v>0</v>
      </c>
      <c r="AW1264" s="304">
        <f t="shared" si="414"/>
        <v>0</v>
      </c>
      <c r="AX1264" s="304">
        <f t="shared" si="415"/>
        <v>0</v>
      </c>
      <c r="AY1264" s="304">
        <f t="shared" si="416"/>
        <v>0</v>
      </c>
      <c r="AZ1264" s="304">
        <f t="shared" si="417"/>
        <v>0</v>
      </c>
      <c r="BA1264" s="304">
        <f t="shared" si="418"/>
        <v>0</v>
      </c>
      <c r="BB1264" s="304">
        <f t="shared" si="419"/>
        <v>0</v>
      </c>
      <c r="BC1264" s="304">
        <f t="shared" si="420"/>
        <v>0</v>
      </c>
      <c r="BD1264" s="304">
        <f t="shared" si="421"/>
        <v>0</v>
      </c>
      <c r="BE1264" s="304">
        <f>IFERROR(IF(VLOOKUP($C1264,Listen!$A$2:$F$45,6,0)="Ja",BB1264-MAX(BC1264:BD1264),BB1264-BC1264),0)</f>
        <v>0</v>
      </c>
    </row>
    <row r="1265" spans="1:57" x14ac:dyDescent="0.25">
      <c r="A1265" s="320" t="str">
        <f>IF(AND(D1265&lt;&gt;0,C1265&lt;&gt;0,E1265&lt;&gt;0),IF(B1265&lt;&gt;0,CONCATENATE(B1265,"-AGr",VLOOKUP(C1265,Listen!$A$2:$D$45,4,FALSE),"-",D1265,"-",E1265,),CONCATENATE("AGr",VLOOKUP(C1265,Listen!$A$2:$D$45,4,FALSE),"-",D1265,"-",E1265)),"keine vollständige ID")</f>
        <v>keine vollständige ID</v>
      </c>
      <c r="B1265" s="301"/>
      <c r="C1265" s="287"/>
      <c r="D1265" s="34"/>
      <c r="E1265" s="306"/>
      <c r="F1265" s="116"/>
      <c r="G1265" s="17"/>
      <c r="H1265" s="17"/>
      <c r="I1265" s="17"/>
      <c r="J1265" s="17"/>
      <c r="K1265" s="17"/>
      <c r="L1265" s="17"/>
      <c r="M1265" s="17"/>
      <c r="N1265" s="17"/>
      <c r="O1265" s="116"/>
      <c r="P1265" s="117">
        <f>IF(D1265&gt;A_Stammdaten!$B$12,0,SUM(G1265,H1265,J1265,L1265:M1265)-SUM(I1265,K1265,N1265:O1265))</f>
        <v>0</v>
      </c>
      <c r="Q1265" s="17"/>
      <c r="R1265" s="17"/>
      <c r="S1265" s="17"/>
      <c r="T1265" s="17"/>
      <c r="U1265" s="62">
        <f t="shared" si="401"/>
        <v>0</v>
      </c>
      <c r="V1265" s="34"/>
      <c r="W1265" s="34"/>
      <c r="X1265" s="34"/>
      <c r="Y1265" s="34"/>
      <c r="Z1265" s="34"/>
      <c r="AA1265" s="63" t="str">
        <f t="shared" si="402"/>
        <v>-</v>
      </c>
      <c r="AB1265" s="63" t="str">
        <f t="shared" si="403"/>
        <v>-</v>
      </c>
      <c r="AC1265" s="63">
        <f>IF(ISBLANK($C1265),0,VLOOKUP($C1265,Listen!$A$2:$C$45,2,FALSE))</f>
        <v>0</v>
      </c>
      <c r="AD1265" s="63">
        <f>IF(ISBLANK($C1265),0,VLOOKUP($C1265,Listen!$A$2:$C$45,3,FALSE))</f>
        <v>0</v>
      </c>
      <c r="AE1265" s="49">
        <f t="shared" si="404"/>
        <v>0</v>
      </c>
      <c r="AF1265" s="49">
        <f t="shared" si="404"/>
        <v>0</v>
      </c>
      <c r="AG1265" s="49">
        <f>IFERROR(IF(OR($V1265&lt;&gt;"Ja",VLOOKUP($C1265,Listen!$A$2:$F$45,5,0)="Nein",D1265&lt;IF(C1265="LNG Anbindungsanlagen gemäß separater Festlegung",2022,2023)),$AC1265,$AA1265),0)</f>
        <v>0</v>
      </c>
      <c r="AH1265" s="49">
        <f>IFERROR(IF(OR($V1265&lt;&gt;"Ja",VLOOKUP($C1265,Listen!$A$2:$F$45,5,0)="Nein",D1265&lt;IF(C1265="LNG Anbindungsanlagen gemäß separater Festlegung",2022,2023)),$AC1265,$AA1265),0)</f>
        <v>0</v>
      </c>
      <c r="AI1265" s="49">
        <f>IFERROR(IF(OR($W1265&lt;&gt;"Ja",VLOOKUP($C1265,Listen!$A$2:$F$45,6,0)="Nein"),$AC1265,$AB1265),0)</f>
        <v>0</v>
      </c>
      <c r="AJ1265" s="49">
        <f>IFERROR(IF(OR($W1265&lt;&gt;"Ja",VLOOKUP($C1265,Listen!$A$2:$F$45,6,0)="Nein"),$AC1265,$AB1265),0)</f>
        <v>0</v>
      </c>
      <c r="AK1265" s="49">
        <f>IFERROR(IF(OR($W1265&lt;&gt;"Ja",VLOOKUP($C1265,Listen!$A$2:$F$45,6,0)="Nein"),$AC1265,$AB1265),0)</f>
        <v>0</v>
      </c>
      <c r="AL1265" s="51">
        <f t="shared" si="405"/>
        <v>0</v>
      </c>
      <c r="AM1265" s="296">
        <f>IFERROR(IF(VLOOKUP($C1265,Listen!$A$2:$F$45,6,0)="Ja",MAX(BC1265:BD1265),D_SAV!$BC1265),0)</f>
        <v>0</v>
      </c>
      <c r="AN1265" s="51">
        <f t="shared" si="406"/>
        <v>0</v>
      </c>
      <c r="AP1265" s="304">
        <f t="shared" si="407"/>
        <v>0</v>
      </c>
      <c r="AQ1265" s="304">
        <f t="shared" si="408"/>
        <v>0</v>
      </c>
      <c r="AR1265" s="304">
        <f t="shared" si="409"/>
        <v>0</v>
      </c>
      <c r="AS1265" s="304">
        <f t="shared" si="410"/>
        <v>0</v>
      </c>
      <c r="AT1265" s="304">
        <f t="shared" si="411"/>
        <v>0</v>
      </c>
      <c r="AU1265" s="304">
        <f t="shared" si="412"/>
        <v>0</v>
      </c>
      <c r="AV1265" s="304">
        <f t="shared" si="413"/>
        <v>0</v>
      </c>
      <c r="AW1265" s="304">
        <f t="shared" si="414"/>
        <v>0</v>
      </c>
      <c r="AX1265" s="304">
        <f t="shared" si="415"/>
        <v>0</v>
      </c>
      <c r="AY1265" s="304">
        <f t="shared" si="416"/>
        <v>0</v>
      </c>
      <c r="AZ1265" s="304">
        <f t="shared" si="417"/>
        <v>0</v>
      </c>
      <c r="BA1265" s="304">
        <f t="shared" si="418"/>
        <v>0</v>
      </c>
      <c r="BB1265" s="304">
        <f t="shared" si="419"/>
        <v>0</v>
      </c>
      <c r="BC1265" s="304">
        <f t="shared" si="420"/>
        <v>0</v>
      </c>
      <c r="BD1265" s="304">
        <f t="shared" si="421"/>
        <v>0</v>
      </c>
      <c r="BE1265" s="304">
        <f>IFERROR(IF(VLOOKUP($C1265,Listen!$A$2:$F$45,6,0)="Ja",BB1265-MAX(BC1265:BD1265),BB1265-BC1265),0)</f>
        <v>0</v>
      </c>
    </row>
    <row r="1266" spans="1:57" x14ac:dyDescent="0.25">
      <c r="A1266" s="320" t="str">
        <f>IF(AND(D1266&lt;&gt;0,C1266&lt;&gt;0,E1266&lt;&gt;0),IF(B1266&lt;&gt;0,CONCATENATE(B1266,"-AGr",VLOOKUP(C1266,Listen!$A$2:$D$45,4,FALSE),"-",D1266,"-",E1266,),CONCATENATE("AGr",VLOOKUP(C1266,Listen!$A$2:$D$45,4,FALSE),"-",D1266,"-",E1266)),"keine vollständige ID")</f>
        <v>keine vollständige ID</v>
      </c>
      <c r="B1266" s="301"/>
      <c r="C1266" s="287"/>
      <c r="D1266" s="34"/>
      <c r="E1266" s="306"/>
      <c r="F1266" s="116"/>
      <c r="G1266" s="17"/>
      <c r="H1266" s="17"/>
      <c r="I1266" s="17"/>
      <c r="J1266" s="17"/>
      <c r="K1266" s="17"/>
      <c r="L1266" s="17"/>
      <c r="M1266" s="17"/>
      <c r="N1266" s="17"/>
      <c r="O1266" s="116"/>
      <c r="P1266" s="117">
        <f>IF(D1266&gt;A_Stammdaten!$B$12,0,SUM(G1266,H1266,J1266,L1266:M1266)-SUM(I1266,K1266,N1266:O1266))</f>
        <v>0</v>
      </c>
      <c r="Q1266" s="17"/>
      <c r="R1266" s="17"/>
      <c r="S1266" s="17"/>
      <c r="T1266" s="17"/>
      <c r="U1266" s="62">
        <f t="shared" si="401"/>
        <v>0</v>
      </c>
      <c r="V1266" s="34"/>
      <c r="W1266" s="34"/>
      <c r="X1266" s="34"/>
      <c r="Y1266" s="34"/>
      <c r="Z1266" s="34"/>
      <c r="AA1266" s="63" t="str">
        <f t="shared" si="402"/>
        <v>-</v>
      </c>
      <c r="AB1266" s="63" t="str">
        <f t="shared" si="403"/>
        <v>-</v>
      </c>
      <c r="AC1266" s="63">
        <f>IF(ISBLANK($C1266),0,VLOOKUP($C1266,Listen!$A$2:$C$45,2,FALSE))</f>
        <v>0</v>
      </c>
      <c r="AD1266" s="63">
        <f>IF(ISBLANK($C1266),0,VLOOKUP($C1266,Listen!$A$2:$C$45,3,FALSE))</f>
        <v>0</v>
      </c>
      <c r="AE1266" s="49">
        <f t="shared" si="404"/>
        <v>0</v>
      </c>
      <c r="AF1266" s="49">
        <f t="shared" si="404"/>
        <v>0</v>
      </c>
      <c r="AG1266" s="49">
        <f>IFERROR(IF(OR($V1266&lt;&gt;"Ja",VLOOKUP($C1266,Listen!$A$2:$F$45,5,0)="Nein",D1266&lt;IF(C1266="LNG Anbindungsanlagen gemäß separater Festlegung",2022,2023)),$AC1266,$AA1266),0)</f>
        <v>0</v>
      </c>
      <c r="AH1266" s="49">
        <f>IFERROR(IF(OR($V1266&lt;&gt;"Ja",VLOOKUP($C1266,Listen!$A$2:$F$45,5,0)="Nein",D1266&lt;IF(C1266="LNG Anbindungsanlagen gemäß separater Festlegung",2022,2023)),$AC1266,$AA1266),0)</f>
        <v>0</v>
      </c>
      <c r="AI1266" s="49">
        <f>IFERROR(IF(OR($W1266&lt;&gt;"Ja",VLOOKUP($C1266,Listen!$A$2:$F$45,6,0)="Nein"),$AC1266,$AB1266),0)</f>
        <v>0</v>
      </c>
      <c r="AJ1266" s="49">
        <f>IFERROR(IF(OR($W1266&lt;&gt;"Ja",VLOOKUP($C1266,Listen!$A$2:$F$45,6,0)="Nein"),$AC1266,$AB1266),0)</f>
        <v>0</v>
      </c>
      <c r="AK1266" s="49">
        <f>IFERROR(IF(OR($W1266&lt;&gt;"Ja",VLOOKUP($C1266,Listen!$A$2:$F$45,6,0)="Nein"),$AC1266,$AB1266),0)</f>
        <v>0</v>
      </c>
      <c r="AL1266" s="51">
        <f t="shared" si="405"/>
        <v>0</v>
      </c>
      <c r="AM1266" s="296">
        <f>IFERROR(IF(VLOOKUP($C1266,Listen!$A$2:$F$45,6,0)="Ja",MAX(BC1266:BD1266),D_SAV!$BC1266),0)</f>
        <v>0</v>
      </c>
      <c r="AN1266" s="51">
        <f t="shared" si="406"/>
        <v>0</v>
      </c>
      <c r="AP1266" s="304">
        <f t="shared" si="407"/>
        <v>0</v>
      </c>
      <c r="AQ1266" s="304">
        <f t="shared" si="408"/>
        <v>0</v>
      </c>
      <c r="AR1266" s="304">
        <f t="shared" si="409"/>
        <v>0</v>
      </c>
      <c r="AS1266" s="304">
        <f t="shared" si="410"/>
        <v>0</v>
      </c>
      <c r="AT1266" s="304">
        <f t="shared" si="411"/>
        <v>0</v>
      </c>
      <c r="AU1266" s="304">
        <f t="shared" si="412"/>
        <v>0</v>
      </c>
      <c r="AV1266" s="304">
        <f t="shared" si="413"/>
        <v>0</v>
      </c>
      <c r="AW1266" s="304">
        <f t="shared" si="414"/>
        <v>0</v>
      </c>
      <c r="AX1266" s="304">
        <f t="shared" si="415"/>
        <v>0</v>
      </c>
      <c r="AY1266" s="304">
        <f t="shared" si="416"/>
        <v>0</v>
      </c>
      <c r="AZ1266" s="304">
        <f t="shared" si="417"/>
        <v>0</v>
      </c>
      <c r="BA1266" s="304">
        <f t="shared" si="418"/>
        <v>0</v>
      </c>
      <c r="BB1266" s="304">
        <f t="shared" si="419"/>
        <v>0</v>
      </c>
      <c r="BC1266" s="304">
        <f t="shared" si="420"/>
        <v>0</v>
      </c>
      <c r="BD1266" s="304">
        <f t="shared" si="421"/>
        <v>0</v>
      </c>
      <c r="BE1266" s="304">
        <f>IFERROR(IF(VLOOKUP($C1266,Listen!$A$2:$F$45,6,0)="Ja",BB1266-MAX(BC1266:BD1266),BB1266-BC1266),0)</f>
        <v>0</v>
      </c>
    </row>
    <row r="1267" spans="1:57" x14ac:dyDescent="0.25">
      <c r="A1267" s="320" t="str">
        <f>IF(AND(D1267&lt;&gt;0,C1267&lt;&gt;0,E1267&lt;&gt;0),IF(B1267&lt;&gt;0,CONCATENATE(B1267,"-AGr",VLOOKUP(C1267,Listen!$A$2:$D$45,4,FALSE),"-",D1267,"-",E1267,),CONCATENATE("AGr",VLOOKUP(C1267,Listen!$A$2:$D$45,4,FALSE),"-",D1267,"-",E1267)),"keine vollständige ID")</f>
        <v>keine vollständige ID</v>
      </c>
      <c r="B1267" s="301"/>
      <c r="C1267" s="287"/>
      <c r="D1267" s="34"/>
      <c r="E1267" s="306"/>
      <c r="F1267" s="116"/>
      <c r="G1267" s="17"/>
      <c r="H1267" s="17"/>
      <c r="I1267" s="17"/>
      <c r="J1267" s="17"/>
      <c r="K1267" s="17"/>
      <c r="L1267" s="17"/>
      <c r="M1267" s="17"/>
      <c r="N1267" s="17"/>
      <c r="O1267" s="116"/>
      <c r="P1267" s="117">
        <f>IF(D1267&gt;A_Stammdaten!$B$12,0,SUM(G1267,H1267,J1267,L1267:M1267)-SUM(I1267,K1267,N1267:O1267))</f>
        <v>0</v>
      </c>
      <c r="Q1267" s="17"/>
      <c r="R1267" s="17"/>
      <c r="S1267" s="17"/>
      <c r="T1267" s="17"/>
      <c r="U1267" s="62">
        <f t="shared" si="401"/>
        <v>0</v>
      </c>
      <c r="V1267" s="34"/>
      <c r="W1267" s="34"/>
      <c r="X1267" s="34"/>
      <c r="Y1267" s="34"/>
      <c r="Z1267" s="34"/>
      <c r="AA1267" s="63" t="str">
        <f t="shared" si="402"/>
        <v>-</v>
      </c>
      <c r="AB1267" s="63" t="str">
        <f t="shared" si="403"/>
        <v>-</v>
      </c>
      <c r="AC1267" s="63">
        <f>IF(ISBLANK($C1267),0,VLOOKUP($C1267,Listen!$A$2:$C$45,2,FALSE))</f>
        <v>0</v>
      </c>
      <c r="AD1267" s="63">
        <f>IF(ISBLANK($C1267),0,VLOOKUP($C1267,Listen!$A$2:$C$45,3,FALSE))</f>
        <v>0</v>
      </c>
      <c r="AE1267" s="49">
        <f t="shared" si="404"/>
        <v>0</v>
      </c>
      <c r="AF1267" s="49">
        <f t="shared" si="404"/>
        <v>0</v>
      </c>
      <c r="AG1267" s="49">
        <f>IFERROR(IF(OR($V1267&lt;&gt;"Ja",VLOOKUP($C1267,Listen!$A$2:$F$45,5,0)="Nein",D1267&lt;IF(C1267="LNG Anbindungsanlagen gemäß separater Festlegung",2022,2023)),$AC1267,$AA1267),0)</f>
        <v>0</v>
      </c>
      <c r="AH1267" s="49">
        <f>IFERROR(IF(OR($V1267&lt;&gt;"Ja",VLOOKUP($C1267,Listen!$A$2:$F$45,5,0)="Nein",D1267&lt;IF(C1267="LNG Anbindungsanlagen gemäß separater Festlegung",2022,2023)),$AC1267,$AA1267),0)</f>
        <v>0</v>
      </c>
      <c r="AI1267" s="49">
        <f>IFERROR(IF(OR($W1267&lt;&gt;"Ja",VLOOKUP($C1267,Listen!$A$2:$F$45,6,0)="Nein"),$AC1267,$AB1267),0)</f>
        <v>0</v>
      </c>
      <c r="AJ1267" s="49">
        <f>IFERROR(IF(OR($W1267&lt;&gt;"Ja",VLOOKUP($C1267,Listen!$A$2:$F$45,6,0)="Nein"),$AC1267,$AB1267),0)</f>
        <v>0</v>
      </c>
      <c r="AK1267" s="49">
        <f>IFERROR(IF(OR($W1267&lt;&gt;"Ja",VLOOKUP($C1267,Listen!$A$2:$F$45,6,0)="Nein"),$AC1267,$AB1267),0)</f>
        <v>0</v>
      </c>
      <c r="AL1267" s="51">
        <f t="shared" si="405"/>
        <v>0</v>
      </c>
      <c r="AM1267" s="296">
        <f>IFERROR(IF(VLOOKUP($C1267,Listen!$A$2:$F$45,6,0)="Ja",MAX(BC1267:BD1267),D_SAV!$BC1267),0)</f>
        <v>0</v>
      </c>
      <c r="AN1267" s="51">
        <f t="shared" si="406"/>
        <v>0</v>
      </c>
      <c r="AP1267" s="304">
        <f t="shared" si="407"/>
        <v>0</v>
      </c>
      <c r="AQ1267" s="304">
        <f t="shared" si="408"/>
        <v>0</v>
      </c>
      <c r="AR1267" s="304">
        <f t="shared" si="409"/>
        <v>0</v>
      </c>
      <c r="AS1267" s="304">
        <f t="shared" si="410"/>
        <v>0</v>
      </c>
      <c r="AT1267" s="304">
        <f t="shared" si="411"/>
        <v>0</v>
      </c>
      <c r="AU1267" s="304">
        <f t="shared" si="412"/>
        <v>0</v>
      </c>
      <c r="AV1267" s="304">
        <f t="shared" si="413"/>
        <v>0</v>
      </c>
      <c r="AW1267" s="304">
        <f t="shared" si="414"/>
        <v>0</v>
      </c>
      <c r="AX1267" s="304">
        <f t="shared" si="415"/>
        <v>0</v>
      </c>
      <c r="AY1267" s="304">
        <f t="shared" si="416"/>
        <v>0</v>
      </c>
      <c r="AZ1267" s="304">
        <f t="shared" si="417"/>
        <v>0</v>
      </c>
      <c r="BA1267" s="304">
        <f t="shared" si="418"/>
        <v>0</v>
      </c>
      <c r="BB1267" s="304">
        <f t="shared" si="419"/>
        <v>0</v>
      </c>
      <c r="BC1267" s="304">
        <f t="shared" si="420"/>
        <v>0</v>
      </c>
      <c r="BD1267" s="304">
        <f t="shared" si="421"/>
        <v>0</v>
      </c>
      <c r="BE1267" s="304">
        <f>IFERROR(IF(VLOOKUP($C1267,Listen!$A$2:$F$45,6,0)="Ja",BB1267-MAX(BC1267:BD1267),BB1267-BC1267),0)</f>
        <v>0</v>
      </c>
    </row>
    <row r="1268" spans="1:57" x14ac:dyDescent="0.25">
      <c r="A1268" s="320" t="str">
        <f>IF(AND(D1268&lt;&gt;0,C1268&lt;&gt;0,E1268&lt;&gt;0),IF(B1268&lt;&gt;0,CONCATENATE(B1268,"-AGr",VLOOKUP(C1268,Listen!$A$2:$D$45,4,FALSE),"-",D1268,"-",E1268,),CONCATENATE("AGr",VLOOKUP(C1268,Listen!$A$2:$D$45,4,FALSE),"-",D1268,"-",E1268)),"keine vollständige ID")</f>
        <v>keine vollständige ID</v>
      </c>
      <c r="B1268" s="301"/>
      <c r="C1268" s="287"/>
      <c r="D1268" s="34"/>
      <c r="E1268" s="306"/>
      <c r="F1268" s="116"/>
      <c r="G1268" s="17"/>
      <c r="H1268" s="17"/>
      <c r="I1268" s="17"/>
      <c r="J1268" s="17"/>
      <c r="K1268" s="17"/>
      <c r="L1268" s="17"/>
      <c r="M1268" s="17"/>
      <c r="N1268" s="17"/>
      <c r="O1268" s="116"/>
      <c r="P1268" s="117">
        <f>IF(D1268&gt;A_Stammdaten!$B$12,0,SUM(G1268,H1268,J1268,L1268:M1268)-SUM(I1268,K1268,N1268:O1268))</f>
        <v>0</v>
      </c>
      <c r="Q1268" s="17"/>
      <c r="R1268" s="17"/>
      <c r="S1268" s="17"/>
      <c r="T1268" s="17"/>
      <c r="U1268" s="62">
        <f t="shared" si="401"/>
        <v>0</v>
      </c>
      <c r="V1268" s="34"/>
      <c r="W1268" s="34"/>
      <c r="X1268" s="34"/>
      <c r="Y1268" s="34"/>
      <c r="Z1268" s="34"/>
      <c r="AA1268" s="63" t="str">
        <f t="shared" si="402"/>
        <v>-</v>
      </c>
      <c r="AB1268" s="63" t="str">
        <f t="shared" si="403"/>
        <v>-</v>
      </c>
      <c r="AC1268" s="63">
        <f>IF(ISBLANK($C1268),0,VLOOKUP($C1268,Listen!$A$2:$C$45,2,FALSE))</f>
        <v>0</v>
      </c>
      <c r="AD1268" s="63">
        <f>IF(ISBLANK($C1268),0,VLOOKUP($C1268,Listen!$A$2:$C$45,3,FALSE))</f>
        <v>0</v>
      </c>
      <c r="AE1268" s="49">
        <f t="shared" si="404"/>
        <v>0</v>
      </c>
      <c r="AF1268" s="49">
        <f t="shared" si="404"/>
        <v>0</v>
      </c>
      <c r="AG1268" s="49">
        <f>IFERROR(IF(OR($V1268&lt;&gt;"Ja",VLOOKUP($C1268,Listen!$A$2:$F$45,5,0)="Nein",D1268&lt;IF(C1268="LNG Anbindungsanlagen gemäß separater Festlegung",2022,2023)),$AC1268,$AA1268),0)</f>
        <v>0</v>
      </c>
      <c r="AH1268" s="49">
        <f>IFERROR(IF(OR($V1268&lt;&gt;"Ja",VLOOKUP($C1268,Listen!$A$2:$F$45,5,0)="Nein",D1268&lt;IF(C1268="LNG Anbindungsanlagen gemäß separater Festlegung",2022,2023)),$AC1268,$AA1268),0)</f>
        <v>0</v>
      </c>
      <c r="AI1268" s="49">
        <f>IFERROR(IF(OR($W1268&lt;&gt;"Ja",VLOOKUP($C1268,Listen!$A$2:$F$45,6,0)="Nein"),$AC1268,$AB1268),0)</f>
        <v>0</v>
      </c>
      <c r="AJ1268" s="49">
        <f>IFERROR(IF(OR($W1268&lt;&gt;"Ja",VLOOKUP($C1268,Listen!$A$2:$F$45,6,0)="Nein"),$AC1268,$AB1268),0)</f>
        <v>0</v>
      </c>
      <c r="AK1268" s="49">
        <f>IFERROR(IF(OR($W1268&lt;&gt;"Ja",VLOOKUP($C1268,Listen!$A$2:$F$45,6,0)="Nein"),$AC1268,$AB1268),0)</f>
        <v>0</v>
      </c>
      <c r="AL1268" s="51">
        <f t="shared" si="405"/>
        <v>0</v>
      </c>
      <c r="AM1268" s="296">
        <f>IFERROR(IF(VLOOKUP($C1268,Listen!$A$2:$F$45,6,0)="Ja",MAX(BC1268:BD1268),D_SAV!$BC1268),0)</f>
        <v>0</v>
      </c>
      <c r="AN1268" s="51">
        <f t="shared" si="406"/>
        <v>0</v>
      </c>
      <c r="AP1268" s="304">
        <f t="shared" si="407"/>
        <v>0</v>
      </c>
      <c r="AQ1268" s="304">
        <f t="shared" si="408"/>
        <v>0</v>
      </c>
      <c r="AR1268" s="304">
        <f t="shared" si="409"/>
        <v>0</v>
      </c>
      <c r="AS1268" s="304">
        <f t="shared" si="410"/>
        <v>0</v>
      </c>
      <c r="AT1268" s="304">
        <f t="shared" si="411"/>
        <v>0</v>
      </c>
      <c r="AU1268" s="304">
        <f t="shared" si="412"/>
        <v>0</v>
      </c>
      <c r="AV1268" s="304">
        <f t="shared" si="413"/>
        <v>0</v>
      </c>
      <c r="AW1268" s="304">
        <f t="shared" si="414"/>
        <v>0</v>
      </c>
      <c r="AX1268" s="304">
        <f t="shared" si="415"/>
        <v>0</v>
      </c>
      <c r="AY1268" s="304">
        <f t="shared" si="416"/>
        <v>0</v>
      </c>
      <c r="AZ1268" s="304">
        <f t="shared" si="417"/>
        <v>0</v>
      </c>
      <c r="BA1268" s="304">
        <f t="shared" si="418"/>
        <v>0</v>
      </c>
      <c r="BB1268" s="304">
        <f t="shared" si="419"/>
        <v>0</v>
      </c>
      <c r="BC1268" s="304">
        <f t="shared" si="420"/>
        <v>0</v>
      </c>
      <c r="BD1268" s="304">
        <f t="shared" si="421"/>
        <v>0</v>
      </c>
      <c r="BE1268" s="304">
        <f>IFERROR(IF(VLOOKUP($C1268,Listen!$A$2:$F$45,6,0)="Ja",BB1268-MAX(BC1268:BD1268),BB1268-BC1268),0)</f>
        <v>0</v>
      </c>
    </row>
    <row r="1269" spans="1:57" x14ac:dyDescent="0.25">
      <c r="A1269" s="320" t="str">
        <f>IF(AND(D1269&lt;&gt;0,C1269&lt;&gt;0,E1269&lt;&gt;0),IF(B1269&lt;&gt;0,CONCATENATE(B1269,"-AGr",VLOOKUP(C1269,Listen!$A$2:$D$45,4,FALSE),"-",D1269,"-",E1269,),CONCATENATE("AGr",VLOOKUP(C1269,Listen!$A$2:$D$45,4,FALSE),"-",D1269,"-",E1269)),"keine vollständige ID")</f>
        <v>keine vollständige ID</v>
      </c>
      <c r="B1269" s="301"/>
      <c r="C1269" s="287"/>
      <c r="D1269" s="34"/>
      <c r="E1269" s="306"/>
      <c r="F1269" s="116"/>
      <c r="G1269" s="17"/>
      <c r="H1269" s="17"/>
      <c r="I1269" s="17"/>
      <c r="J1269" s="17"/>
      <c r="K1269" s="17"/>
      <c r="L1269" s="17"/>
      <c r="M1269" s="17"/>
      <c r="N1269" s="17"/>
      <c r="O1269" s="116"/>
      <c r="P1269" s="117">
        <f>IF(D1269&gt;A_Stammdaten!$B$12,0,SUM(G1269,H1269,J1269,L1269:M1269)-SUM(I1269,K1269,N1269:O1269))</f>
        <v>0</v>
      </c>
      <c r="Q1269" s="17"/>
      <c r="R1269" s="17"/>
      <c r="S1269" s="17"/>
      <c r="T1269" s="17"/>
      <c r="U1269" s="62">
        <f t="shared" si="401"/>
        <v>0</v>
      </c>
      <c r="V1269" s="34"/>
      <c r="W1269" s="34"/>
      <c r="X1269" s="34"/>
      <c r="Y1269" s="34"/>
      <c r="Z1269" s="34"/>
      <c r="AA1269" s="63" t="str">
        <f t="shared" si="402"/>
        <v>-</v>
      </c>
      <c r="AB1269" s="63" t="str">
        <f t="shared" si="403"/>
        <v>-</v>
      </c>
      <c r="AC1269" s="63">
        <f>IF(ISBLANK($C1269),0,VLOOKUP($C1269,Listen!$A$2:$C$45,2,FALSE))</f>
        <v>0</v>
      </c>
      <c r="AD1269" s="63">
        <f>IF(ISBLANK($C1269),0,VLOOKUP($C1269,Listen!$A$2:$C$45,3,FALSE))</f>
        <v>0</v>
      </c>
      <c r="AE1269" s="49">
        <f t="shared" si="404"/>
        <v>0</v>
      </c>
      <c r="AF1269" s="49">
        <f t="shared" si="404"/>
        <v>0</v>
      </c>
      <c r="AG1269" s="49">
        <f>IFERROR(IF(OR($V1269&lt;&gt;"Ja",VLOOKUP($C1269,Listen!$A$2:$F$45,5,0)="Nein",D1269&lt;IF(C1269="LNG Anbindungsanlagen gemäß separater Festlegung",2022,2023)),$AC1269,$AA1269),0)</f>
        <v>0</v>
      </c>
      <c r="AH1269" s="49">
        <f>IFERROR(IF(OR($V1269&lt;&gt;"Ja",VLOOKUP($C1269,Listen!$A$2:$F$45,5,0)="Nein",D1269&lt;IF(C1269="LNG Anbindungsanlagen gemäß separater Festlegung",2022,2023)),$AC1269,$AA1269),0)</f>
        <v>0</v>
      </c>
      <c r="AI1269" s="49">
        <f>IFERROR(IF(OR($W1269&lt;&gt;"Ja",VLOOKUP($C1269,Listen!$A$2:$F$45,6,0)="Nein"),$AC1269,$AB1269),0)</f>
        <v>0</v>
      </c>
      <c r="AJ1269" s="49">
        <f>IFERROR(IF(OR($W1269&lt;&gt;"Ja",VLOOKUP($C1269,Listen!$A$2:$F$45,6,0)="Nein"),$AC1269,$AB1269),0)</f>
        <v>0</v>
      </c>
      <c r="AK1269" s="49">
        <f>IFERROR(IF(OR($W1269&lt;&gt;"Ja",VLOOKUP($C1269,Listen!$A$2:$F$45,6,0)="Nein"),$AC1269,$AB1269),0)</f>
        <v>0</v>
      </c>
      <c r="AL1269" s="51">
        <f t="shared" si="405"/>
        <v>0</v>
      </c>
      <c r="AM1269" s="296">
        <f>IFERROR(IF(VLOOKUP($C1269,Listen!$A$2:$F$45,6,0)="Ja",MAX(BC1269:BD1269),D_SAV!$BC1269),0)</f>
        <v>0</v>
      </c>
      <c r="AN1269" s="51">
        <f t="shared" si="406"/>
        <v>0</v>
      </c>
      <c r="AP1269" s="304">
        <f t="shared" si="407"/>
        <v>0</v>
      </c>
      <c r="AQ1269" s="304">
        <f t="shared" si="408"/>
        <v>0</v>
      </c>
      <c r="AR1269" s="304">
        <f t="shared" si="409"/>
        <v>0</v>
      </c>
      <c r="AS1269" s="304">
        <f t="shared" si="410"/>
        <v>0</v>
      </c>
      <c r="AT1269" s="304">
        <f t="shared" si="411"/>
        <v>0</v>
      </c>
      <c r="AU1269" s="304">
        <f t="shared" si="412"/>
        <v>0</v>
      </c>
      <c r="AV1269" s="304">
        <f t="shared" si="413"/>
        <v>0</v>
      </c>
      <c r="AW1269" s="304">
        <f t="shared" si="414"/>
        <v>0</v>
      </c>
      <c r="AX1269" s="304">
        <f t="shared" si="415"/>
        <v>0</v>
      </c>
      <c r="AY1269" s="304">
        <f t="shared" si="416"/>
        <v>0</v>
      </c>
      <c r="AZ1269" s="304">
        <f t="shared" si="417"/>
        <v>0</v>
      </c>
      <c r="BA1269" s="304">
        <f t="shared" si="418"/>
        <v>0</v>
      </c>
      <c r="BB1269" s="304">
        <f t="shared" si="419"/>
        <v>0</v>
      </c>
      <c r="BC1269" s="304">
        <f t="shared" si="420"/>
        <v>0</v>
      </c>
      <c r="BD1269" s="304">
        <f t="shared" si="421"/>
        <v>0</v>
      </c>
      <c r="BE1269" s="304">
        <f>IFERROR(IF(VLOOKUP($C1269,Listen!$A$2:$F$45,6,0)="Ja",BB1269-MAX(BC1269:BD1269),BB1269-BC1269),0)</f>
        <v>0</v>
      </c>
    </row>
    <row r="1270" spans="1:57" x14ac:dyDescent="0.25">
      <c r="A1270" s="320" t="str">
        <f>IF(AND(D1270&lt;&gt;0,C1270&lt;&gt;0,E1270&lt;&gt;0),IF(B1270&lt;&gt;0,CONCATENATE(B1270,"-AGr",VLOOKUP(C1270,Listen!$A$2:$D$45,4,FALSE),"-",D1270,"-",E1270,),CONCATENATE("AGr",VLOOKUP(C1270,Listen!$A$2:$D$45,4,FALSE),"-",D1270,"-",E1270)),"keine vollständige ID")</f>
        <v>keine vollständige ID</v>
      </c>
      <c r="B1270" s="301"/>
      <c r="C1270" s="287"/>
      <c r="D1270" s="34"/>
      <c r="E1270" s="306"/>
      <c r="F1270" s="116"/>
      <c r="G1270" s="17"/>
      <c r="H1270" s="17"/>
      <c r="I1270" s="17"/>
      <c r="J1270" s="17"/>
      <c r="K1270" s="17"/>
      <c r="L1270" s="17"/>
      <c r="M1270" s="17"/>
      <c r="N1270" s="17"/>
      <c r="O1270" s="116"/>
      <c r="P1270" s="117">
        <f>IF(D1270&gt;A_Stammdaten!$B$12,0,SUM(G1270,H1270,J1270,L1270:M1270)-SUM(I1270,K1270,N1270:O1270))</f>
        <v>0</v>
      </c>
      <c r="Q1270" s="17"/>
      <c r="R1270" s="17"/>
      <c r="S1270" s="17"/>
      <c r="T1270" s="17"/>
      <c r="U1270" s="62">
        <f t="shared" si="401"/>
        <v>0</v>
      </c>
      <c r="V1270" s="34"/>
      <c r="W1270" s="34"/>
      <c r="X1270" s="34"/>
      <c r="Y1270" s="34"/>
      <c r="Z1270" s="34"/>
      <c r="AA1270" s="63" t="str">
        <f t="shared" si="402"/>
        <v>-</v>
      </c>
      <c r="AB1270" s="63" t="str">
        <f t="shared" si="403"/>
        <v>-</v>
      </c>
      <c r="AC1270" s="63">
        <f>IF(ISBLANK($C1270),0,VLOOKUP($C1270,Listen!$A$2:$C$45,2,FALSE))</f>
        <v>0</v>
      </c>
      <c r="AD1270" s="63">
        <f>IF(ISBLANK($C1270),0,VLOOKUP($C1270,Listen!$A$2:$C$45,3,FALSE))</f>
        <v>0</v>
      </c>
      <c r="AE1270" s="49">
        <f t="shared" si="404"/>
        <v>0</v>
      </c>
      <c r="AF1270" s="49">
        <f t="shared" si="404"/>
        <v>0</v>
      </c>
      <c r="AG1270" s="49">
        <f>IFERROR(IF(OR($V1270&lt;&gt;"Ja",VLOOKUP($C1270,Listen!$A$2:$F$45,5,0)="Nein",D1270&lt;IF(C1270="LNG Anbindungsanlagen gemäß separater Festlegung",2022,2023)),$AC1270,$AA1270),0)</f>
        <v>0</v>
      </c>
      <c r="AH1270" s="49">
        <f>IFERROR(IF(OR($V1270&lt;&gt;"Ja",VLOOKUP($C1270,Listen!$A$2:$F$45,5,0)="Nein",D1270&lt;IF(C1270="LNG Anbindungsanlagen gemäß separater Festlegung",2022,2023)),$AC1270,$AA1270),0)</f>
        <v>0</v>
      </c>
      <c r="AI1270" s="49">
        <f>IFERROR(IF(OR($W1270&lt;&gt;"Ja",VLOOKUP($C1270,Listen!$A$2:$F$45,6,0)="Nein"),$AC1270,$AB1270),0)</f>
        <v>0</v>
      </c>
      <c r="AJ1270" s="49">
        <f>IFERROR(IF(OR($W1270&lt;&gt;"Ja",VLOOKUP($C1270,Listen!$A$2:$F$45,6,0)="Nein"),$AC1270,$AB1270),0)</f>
        <v>0</v>
      </c>
      <c r="AK1270" s="49">
        <f>IFERROR(IF(OR($W1270&lt;&gt;"Ja",VLOOKUP($C1270,Listen!$A$2:$F$45,6,0)="Nein"),$AC1270,$AB1270),0)</f>
        <v>0</v>
      </c>
      <c r="AL1270" s="51">
        <f t="shared" si="405"/>
        <v>0</v>
      </c>
      <c r="AM1270" s="296">
        <f>IFERROR(IF(VLOOKUP($C1270,Listen!$A$2:$F$45,6,0)="Ja",MAX(BC1270:BD1270),D_SAV!$BC1270),0)</f>
        <v>0</v>
      </c>
      <c r="AN1270" s="51">
        <f t="shared" si="406"/>
        <v>0</v>
      </c>
      <c r="AP1270" s="304">
        <f t="shared" si="407"/>
        <v>0</v>
      </c>
      <c r="AQ1270" s="304">
        <f t="shared" si="408"/>
        <v>0</v>
      </c>
      <c r="AR1270" s="304">
        <f t="shared" si="409"/>
        <v>0</v>
      </c>
      <c r="AS1270" s="304">
        <f t="shared" si="410"/>
        <v>0</v>
      </c>
      <c r="AT1270" s="304">
        <f t="shared" si="411"/>
        <v>0</v>
      </c>
      <c r="AU1270" s="304">
        <f t="shared" si="412"/>
        <v>0</v>
      </c>
      <c r="AV1270" s="304">
        <f t="shared" si="413"/>
        <v>0</v>
      </c>
      <c r="AW1270" s="304">
        <f t="shared" si="414"/>
        <v>0</v>
      </c>
      <c r="AX1270" s="304">
        <f t="shared" si="415"/>
        <v>0</v>
      </c>
      <c r="AY1270" s="304">
        <f t="shared" si="416"/>
        <v>0</v>
      </c>
      <c r="AZ1270" s="304">
        <f t="shared" si="417"/>
        <v>0</v>
      </c>
      <c r="BA1270" s="304">
        <f t="shared" si="418"/>
        <v>0</v>
      </c>
      <c r="BB1270" s="304">
        <f t="shared" si="419"/>
        <v>0</v>
      </c>
      <c r="BC1270" s="304">
        <f t="shared" si="420"/>
        <v>0</v>
      </c>
      <c r="BD1270" s="304">
        <f t="shared" si="421"/>
        <v>0</v>
      </c>
      <c r="BE1270" s="304">
        <f>IFERROR(IF(VLOOKUP($C1270,Listen!$A$2:$F$45,6,0)="Ja",BB1270-MAX(BC1270:BD1270),BB1270-BC1270),0)</f>
        <v>0</v>
      </c>
    </row>
    <row r="1271" spans="1:57" x14ac:dyDescent="0.25">
      <c r="A1271" s="320" t="str">
        <f>IF(AND(D1271&lt;&gt;0,C1271&lt;&gt;0,E1271&lt;&gt;0),IF(B1271&lt;&gt;0,CONCATENATE(B1271,"-AGr",VLOOKUP(C1271,Listen!$A$2:$D$45,4,FALSE),"-",D1271,"-",E1271,),CONCATENATE("AGr",VLOOKUP(C1271,Listen!$A$2:$D$45,4,FALSE),"-",D1271,"-",E1271)),"keine vollständige ID")</f>
        <v>keine vollständige ID</v>
      </c>
      <c r="B1271" s="301"/>
      <c r="C1271" s="287"/>
      <c r="D1271" s="34"/>
      <c r="E1271" s="306"/>
      <c r="F1271" s="116"/>
      <c r="G1271" s="17"/>
      <c r="H1271" s="17"/>
      <c r="I1271" s="17"/>
      <c r="J1271" s="17"/>
      <c r="K1271" s="17"/>
      <c r="L1271" s="17"/>
      <c r="M1271" s="17"/>
      <c r="N1271" s="17"/>
      <c r="O1271" s="116"/>
      <c r="P1271" s="117">
        <f>IF(D1271&gt;A_Stammdaten!$B$12,0,SUM(G1271,H1271,J1271,L1271:M1271)-SUM(I1271,K1271,N1271:O1271))</f>
        <v>0</v>
      </c>
      <c r="Q1271" s="17"/>
      <c r="R1271" s="17"/>
      <c r="S1271" s="17"/>
      <c r="T1271" s="17"/>
      <c r="U1271" s="62">
        <f t="shared" si="401"/>
        <v>0</v>
      </c>
      <c r="V1271" s="34"/>
      <c r="W1271" s="34"/>
      <c r="X1271" s="34"/>
      <c r="Y1271" s="34"/>
      <c r="Z1271" s="34"/>
      <c r="AA1271" s="63" t="str">
        <f t="shared" si="402"/>
        <v>-</v>
      </c>
      <c r="AB1271" s="63" t="str">
        <f t="shared" si="403"/>
        <v>-</v>
      </c>
      <c r="AC1271" s="63">
        <f>IF(ISBLANK($C1271),0,VLOOKUP($C1271,Listen!$A$2:$C$45,2,FALSE))</f>
        <v>0</v>
      </c>
      <c r="AD1271" s="63">
        <f>IF(ISBLANK($C1271),0,VLOOKUP($C1271,Listen!$A$2:$C$45,3,FALSE))</f>
        <v>0</v>
      </c>
      <c r="AE1271" s="49">
        <f t="shared" si="404"/>
        <v>0</v>
      </c>
      <c r="AF1271" s="49">
        <f t="shared" si="404"/>
        <v>0</v>
      </c>
      <c r="AG1271" s="49">
        <f>IFERROR(IF(OR($V1271&lt;&gt;"Ja",VLOOKUP($C1271,Listen!$A$2:$F$45,5,0)="Nein",D1271&lt;IF(C1271="LNG Anbindungsanlagen gemäß separater Festlegung",2022,2023)),$AC1271,$AA1271),0)</f>
        <v>0</v>
      </c>
      <c r="AH1271" s="49">
        <f>IFERROR(IF(OR($V1271&lt;&gt;"Ja",VLOOKUP($C1271,Listen!$A$2:$F$45,5,0)="Nein",D1271&lt;IF(C1271="LNG Anbindungsanlagen gemäß separater Festlegung",2022,2023)),$AC1271,$AA1271),0)</f>
        <v>0</v>
      </c>
      <c r="AI1271" s="49">
        <f>IFERROR(IF(OR($W1271&lt;&gt;"Ja",VLOOKUP($C1271,Listen!$A$2:$F$45,6,0)="Nein"),$AC1271,$AB1271),0)</f>
        <v>0</v>
      </c>
      <c r="AJ1271" s="49">
        <f>IFERROR(IF(OR($W1271&lt;&gt;"Ja",VLOOKUP($C1271,Listen!$A$2:$F$45,6,0)="Nein"),$AC1271,$AB1271),0)</f>
        <v>0</v>
      </c>
      <c r="AK1271" s="49">
        <f>IFERROR(IF(OR($W1271&lt;&gt;"Ja",VLOOKUP($C1271,Listen!$A$2:$F$45,6,0)="Nein"),$AC1271,$AB1271),0)</f>
        <v>0</v>
      </c>
      <c r="AL1271" s="51">
        <f t="shared" si="405"/>
        <v>0</v>
      </c>
      <c r="AM1271" s="296">
        <f>IFERROR(IF(VLOOKUP($C1271,Listen!$A$2:$F$45,6,0)="Ja",MAX(BC1271:BD1271),D_SAV!$BC1271),0)</f>
        <v>0</v>
      </c>
      <c r="AN1271" s="51">
        <f t="shared" si="406"/>
        <v>0</v>
      </c>
      <c r="AP1271" s="304">
        <f t="shared" si="407"/>
        <v>0</v>
      </c>
      <c r="AQ1271" s="304">
        <f t="shared" si="408"/>
        <v>0</v>
      </c>
      <c r="AR1271" s="304">
        <f t="shared" si="409"/>
        <v>0</v>
      </c>
      <c r="AS1271" s="304">
        <f t="shared" si="410"/>
        <v>0</v>
      </c>
      <c r="AT1271" s="304">
        <f t="shared" si="411"/>
        <v>0</v>
      </c>
      <c r="AU1271" s="304">
        <f t="shared" si="412"/>
        <v>0</v>
      </c>
      <c r="AV1271" s="304">
        <f t="shared" si="413"/>
        <v>0</v>
      </c>
      <c r="AW1271" s="304">
        <f t="shared" si="414"/>
        <v>0</v>
      </c>
      <c r="AX1271" s="304">
        <f t="shared" si="415"/>
        <v>0</v>
      </c>
      <c r="AY1271" s="304">
        <f t="shared" si="416"/>
        <v>0</v>
      </c>
      <c r="AZ1271" s="304">
        <f t="shared" si="417"/>
        <v>0</v>
      </c>
      <c r="BA1271" s="304">
        <f t="shared" si="418"/>
        <v>0</v>
      </c>
      <c r="BB1271" s="304">
        <f t="shared" si="419"/>
        <v>0</v>
      </c>
      <c r="BC1271" s="304">
        <f t="shared" si="420"/>
        <v>0</v>
      </c>
      <c r="BD1271" s="304">
        <f t="shared" si="421"/>
        <v>0</v>
      </c>
      <c r="BE1271" s="304">
        <f>IFERROR(IF(VLOOKUP($C1271,Listen!$A$2:$F$45,6,0)="Ja",BB1271-MAX(BC1271:BD1271),BB1271-BC1271),0)</f>
        <v>0</v>
      </c>
    </row>
    <row r="1272" spans="1:57" x14ac:dyDescent="0.25">
      <c r="A1272" s="320" t="str">
        <f>IF(AND(D1272&lt;&gt;0,C1272&lt;&gt;0,E1272&lt;&gt;0),IF(B1272&lt;&gt;0,CONCATENATE(B1272,"-AGr",VLOOKUP(C1272,Listen!$A$2:$D$45,4,FALSE),"-",D1272,"-",E1272,),CONCATENATE("AGr",VLOOKUP(C1272,Listen!$A$2:$D$45,4,FALSE),"-",D1272,"-",E1272)),"keine vollständige ID")</f>
        <v>keine vollständige ID</v>
      </c>
      <c r="B1272" s="301"/>
      <c r="C1272" s="287"/>
      <c r="D1272" s="34"/>
      <c r="E1272" s="306"/>
      <c r="F1272" s="116"/>
      <c r="G1272" s="17"/>
      <c r="H1272" s="17"/>
      <c r="I1272" s="17"/>
      <c r="J1272" s="17"/>
      <c r="K1272" s="17"/>
      <c r="L1272" s="17"/>
      <c r="M1272" s="17"/>
      <c r="N1272" s="17"/>
      <c r="O1272" s="116"/>
      <c r="P1272" s="117">
        <f>IF(D1272&gt;A_Stammdaten!$B$12,0,SUM(G1272,H1272,J1272,L1272:M1272)-SUM(I1272,K1272,N1272:O1272))</f>
        <v>0</v>
      </c>
      <c r="Q1272" s="17"/>
      <c r="R1272" s="17"/>
      <c r="S1272" s="17"/>
      <c r="T1272" s="17"/>
      <c r="U1272" s="62">
        <f t="shared" si="401"/>
        <v>0</v>
      </c>
      <c r="V1272" s="34"/>
      <c r="W1272" s="34"/>
      <c r="X1272" s="34"/>
      <c r="Y1272" s="34"/>
      <c r="Z1272" s="34"/>
      <c r="AA1272" s="63" t="str">
        <f t="shared" si="402"/>
        <v>-</v>
      </c>
      <c r="AB1272" s="63" t="str">
        <f t="shared" si="403"/>
        <v>-</v>
      </c>
      <c r="AC1272" s="63">
        <f>IF(ISBLANK($C1272),0,VLOOKUP($C1272,Listen!$A$2:$C$45,2,FALSE))</f>
        <v>0</v>
      </c>
      <c r="AD1272" s="63">
        <f>IF(ISBLANK($C1272),0,VLOOKUP($C1272,Listen!$A$2:$C$45,3,FALSE))</f>
        <v>0</v>
      </c>
      <c r="AE1272" s="49">
        <f t="shared" si="404"/>
        <v>0</v>
      </c>
      <c r="AF1272" s="49">
        <f t="shared" si="404"/>
        <v>0</v>
      </c>
      <c r="AG1272" s="49">
        <f>IFERROR(IF(OR($V1272&lt;&gt;"Ja",VLOOKUP($C1272,Listen!$A$2:$F$45,5,0)="Nein",D1272&lt;IF(C1272="LNG Anbindungsanlagen gemäß separater Festlegung",2022,2023)),$AC1272,$AA1272),0)</f>
        <v>0</v>
      </c>
      <c r="AH1272" s="49">
        <f>IFERROR(IF(OR($V1272&lt;&gt;"Ja",VLOOKUP($C1272,Listen!$A$2:$F$45,5,0)="Nein",D1272&lt;IF(C1272="LNG Anbindungsanlagen gemäß separater Festlegung",2022,2023)),$AC1272,$AA1272),0)</f>
        <v>0</v>
      </c>
      <c r="AI1272" s="49">
        <f>IFERROR(IF(OR($W1272&lt;&gt;"Ja",VLOOKUP($C1272,Listen!$A$2:$F$45,6,0)="Nein"),$AC1272,$AB1272),0)</f>
        <v>0</v>
      </c>
      <c r="AJ1272" s="49">
        <f>IFERROR(IF(OR($W1272&lt;&gt;"Ja",VLOOKUP($C1272,Listen!$A$2:$F$45,6,0)="Nein"),$AC1272,$AB1272),0)</f>
        <v>0</v>
      </c>
      <c r="AK1272" s="49">
        <f>IFERROR(IF(OR($W1272&lt;&gt;"Ja",VLOOKUP($C1272,Listen!$A$2:$F$45,6,0)="Nein"),$AC1272,$AB1272),0)</f>
        <v>0</v>
      </c>
      <c r="AL1272" s="51">
        <f t="shared" si="405"/>
        <v>0</v>
      </c>
      <c r="AM1272" s="296">
        <f>IFERROR(IF(VLOOKUP($C1272,Listen!$A$2:$F$45,6,0)="Ja",MAX(BC1272:BD1272),D_SAV!$BC1272),0)</f>
        <v>0</v>
      </c>
      <c r="AN1272" s="51">
        <f t="shared" si="406"/>
        <v>0</v>
      </c>
      <c r="AP1272" s="304">
        <f t="shared" si="407"/>
        <v>0</v>
      </c>
      <c r="AQ1272" s="304">
        <f t="shared" si="408"/>
        <v>0</v>
      </c>
      <c r="AR1272" s="304">
        <f t="shared" si="409"/>
        <v>0</v>
      </c>
      <c r="AS1272" s="304">
        <f t="shared" si="410"/>
        <v>0</v>
      </c>
      <c r="AT1272" s="304">
        <f t="shared" si="411"/>
        <v>0</v>
      </c>
      <c r="AU1272" s="304">
        <f t="shared" si="412"/>
        <v>0</v>
      </c>
      <c r="AV1272" s="304">
        <f t="shared" si="413"/>
        <v>0</v>
      </c>
      <c r="AW1272" s="304">
        <f t="shared" si="414"/>
        <v>0</v>
      </c>
      <c r="AX1272" s="304">
        <f t="shared" si="415"/>
        <v>0</v>
      </c>
      <c r="AY1272" s="304">
        <f t="shared" si="416"/>
        <v>0</v>
      </c>
      <c r="AZ1272" s="304">
        <f t="shared" si="417"/>
        <v>0</v>
      </c>
      <c r="BA1272" s="304">
        <f t="shared" si="418"/>
        <v>0</v>
      </c>
      <c r="BB1272" s="304">
        <f t="shared" si="419"/>
        <v>0</v>
      </c>
      <c r="BC1272" s="304">
        <f t="shared" si="420"/>
        <v>0</v>
      </c>
      <c r="BD1272" s="304">
        <f t="shared" si="421"/>
        <v>0</v>
      </c>
      <c r="BE1272" s="304">
        <f>IFERROR(IF(VLOOKUP($C1272,Listen!$A$2:$F$45,6,0)="Ja",BB1272-MAX(BC1272:BD1272),BB1272-BC1272),0)</f>
        <v>0</v>
      </c>
    </row>
    <row r="1273" spans="1:57" x14ac:dyDescent="0.25">
      <c r="A1273" s="320" t="str">
        <f>IF(AND(D1273&lt;&gt;0,C1273&lt;&gt;0,E1273&lt;&gt;0),IF(B1273&lt;&gt;0,CONCATENATE(B1273,"-AGr",VLOOKUP(C1273,Listen!$A$2:$D$45,4,FALSE),"-",D1273,"-",E1273,),CONCATENATE("AGr",VLOOKUP(C1273,Listen!$A$2:$D$45,4,FALSE),"-",D1273,"-",E1273)),"keine vollständige ID")</f>
        <v>keine vollständige ID</v>
      </c>
      <c r="B1273" s="301"/>
      <c r="C1273" s="287"/>
      <c r="D1273" s="34"/>
      <c r="E1273" s="306"/>
      <c r="F1273" s="116"/>
      <c r="G1273" s="17"/>
      <c r="H1273" s="17"/>
      <c r="I1273" s="17"/>
      <c r="J1273" s="17"/>
      <c r="K1273" s="17"/>
      <c r="L1273" s="17"/>
      <c r="M1273" s="17"/>
      <c r="N1273" s="17"/>
      <c r="O1273" s="116"/>
      <c r="P1273" s="117">
        <f>IF(D1273&gt;A_Stammdaten!$B$12,0,SUM(G1273,H1273,J1273,L1273:M1273)-SUM(I1273,K1273,N1273:O1273))</f>
        <v>0</v>
      </c>
      <c r="Q1273" s="17"/>
      <c r="R1273" s="17"/>
      <c r="S1273" s="17"/>
      <c r="T1273" s="17"/>
      <c r="U1273" s="62">
        <f t="shared" si="401"/>
        <v>0</v>
      </c>
      <c r="V1273" s="34"/>
      <c r="W1273" s="34"/>
      <c r="X1273" s="34"/>
      <c r="Y1273" s="34"/>
      <c r="Z1273" s="34"/>
      <c r="AA1273" s="63" t="str">
        <f t="shared" si="402"/>
        <v>-</v>
      </c>
      <c r="AB1273" s="63" t="str">
        <f t="shared" si="403"/>
        <v>-</v>
      </c>
      <c r="AC1273" s="63">
        <f>IF(ISBLANK($C1273),0,VLOOKUP($C1273,Listen!$A$2:$C$45,2,FALSE))</f>
        <v>0</v>
      </c>
      <c r="AD1273" s="63">
        <f>IF(ISBLANK($C1273),0,VLOOKUP($C1273,Listen!$A$2:$C$45,3,FALSE))</f>
        <v>0</v>
      </c>
      <c r="AE1273" s="49">
        <f t="shared" si="404"/>
        <v>0</v>
      </c>
      <c r="AF1273" s="49">
        <f t="shared" si="404"/>
        <v>0</v>
      </c>
      <c r="AG1273" s="49">
        <f>IFERROR(IF(OR($V1273&lt;&gt;"Ja",VLOOKUP($C1273,Listen!$A$2:$F$45,5,0)="Nein",D1273&lt;IF(C1273="LNG Anbindungsanlagen gemäß separater Festlegung",2022,2023)),$AC1273,$AA1273),0)</f>
        <v>0</v>
      </c>
      <c r="AH1273" s="49">
        <f>IFERROR(IF(OR($V1273&lt;&gt;"Ja",VLOOKUP($C1273,Listen!$A$2:$F$45,5,0)="Nein",D1273&lt;IF(C1273="LNG Anbindungsanlagen gemäß separater Festlegung",2022,2023)),$AC1273,$AA1273),0)</f>
        <v>0</v>
      </c>
      <c r="AI1273" s="49">
        <f>IFERROR(IF(OR($W1273&lt;&gt;"Ja",VLOOKUP($C1273,Listen!$A$2:$F$45,6,0)="Nein"),$AC1273,$AB1273),0)</f>
        <v>0</v>
      </c>
      <c r="AJ1273" s="49">
        <f>IFERROR(IF(OR($W1273&lt;&gt;"Ja",VLOOKUP($C1273,Listen!$A$2:$F$45,6,0)="Nein"),$AC1273,$AB1273),0)</f>
        <v>0</v>
      </c>
      <c r="AK1273" s="49">
        <f>IFERROR(IF(OR($W1273&lt;&gt;"Ja",VLOOKUP($C1273,Listen!$A$2:$F$45,6,0)="Nein"),$AC1273,$AB1273),0)</f>
        <v>0</v>
      </c>
      <c r="AL1273" s="51">
        <f t="shared" si="405"/>
        <v>0</v>
      </c>
      <c r="AM1273" s="296">
        <f>IFERROR(IF(VLOOKUP($C1273,Listen!$A$2:$F$45,6,0)="Ja",MAX(BC1273:BD1273),D_SAV!$BC1273),0)</f>
        <v>0</v>
      </c>
      <c r="AN1273" s="51">
        <f t="shared" si="406"/>
        <v>0</v>
      </c>
      <c r="AP1273" s="304">
        <f t="shared" si="407"/>
        <v>0</v>
      </c>
      <c r="AQ1273" s="304">
        <f t="shared" si="408"/>
        <v>0</v>
      </c>
      <c r="AR1273" s="304">
        <f t="shared" si="409"/>
        <v>0</v>
      </c>
      <c r="AS1273" s="304">
        <f t="shared" si="410"/>
        <v>0</v>
      </c>
      <c r="AT1273" s="304">
        <f t="shared" si="411"/>
        <v>0</v>
      </c>
      <c r="AU1273" s="304">
        <f t="shared" si="412"/>
        <v>0</v>
      </c>
      <c r="AV1273" s="304">
        <f t="shared" si="413"/>
        <v>0</v>
      </c>
      <c r="AW1273" s="304">
        <f t="shared" si="414"/>
        <v>0</v>
      </c>
      <c r="AX1273" s="304">
        <f t="shared" si="415"/>
        <v>0</v>
      </c>
      <c r="AY1273" s="304">
        <f t="shared" si="416"/>
        <v>0</v>
      </c>
      <c r="AZ1273" s="304">
        <f t="shared" si="417"/>
        <v>0</v>
      </c>
      <c r="BA1273" s="304">
        <f t="shared" si="418"/>
        <v>0</v>
      </c>
      <c r="BB1273" s="304">
        <f t="shared" si="419"/>
        <v>0</v>
      </c>
      <c r="BC1273" s="304">
        <f t="shared" si="420"/>
        <v>0</v>
      </c>
      <c r="BD1273" s="304">
        <f t="shared" si="421"/>
        <v>0</v>
      </c>
      <c r="BE1273" s="304">
        <f>IFERROR(IF(VLOOKUP($C1273,Listen!$A$2:$F$45,6,0)="Ja",BB1273-MAX(BC1273:BD1273),BB1273-BC1273),0)</f>
        <v>0</v>
      </c>
    </row>
    <row r="1274" spans="1:57" x14ac:dyDescent="0.25">
      <c r="A1274" s="320" t="str">
        <f>IF(AND(D1274&lt;&gt;0,C1274&lt;&gt;0,E1274&lt;&gt;0),IF(B1274&lt;&gt;0,CONCATENATE(B1274,"-AGr",VLOOKUP(C1274,Listen!$A$2:$D$45,4,FALSE),"-",D1274,"-",E1274,),CONCATENATE("AGr",VLOOKUP(C1274,Listen!$A$2:$D$45,4,FALSE),"-",D1274,"-",E1274)),"keine vollständige ID")</f>
        <v>keine vollständige ID</v>
      </c>
      <c r="B1274" s="301"/>
      <c r="C1274" s="287"/>
      <c r="D1274" s="34"/>
      <c r="E1274" s="306"/>
      <c r="F1274" s="116"/>
      <c r="G1274" s="17"/>
      <c r="H1274" s="17"/>
      <c r="I1274" s="17"/>
      <c r="J1274" s="17"/>
      <c r="K1274" s="17"/>
      <c r="L1274" s="17"/>
      <c r="M1274" s="17"/>
      <c r="N1274" s="17"/>
      <c r="O1274" s="116"/>
      <c r="P1274" s="117">
        <f>IF(D1274&gt;A_Stammdaten!$B$12,0,SUM(G1274,H1274,J1274,L1274:M1274)-SUM(I1274,K1274,N1274:O1274))</f>
        <v>0</v>
      </c>
      <c r="Q1274" s="17"/>
      <c r="R1274" s="17"/>
      <c r="S1274" s="17"/>
      <c r="T1274" s="17"/>
      <c r="U1274" s="62">
        <f t="shared" si="401"/>
        <v>0</v>
      </c>
      <c r="V1274" s="34"/>
      <c r="W1274" s="34"/>
      <c r="X1274" s="34"/>
      <c r="Y1274" s="34"/>
      <c r="Z1274" s="34"/>
      <c r="AA1274" s="63" t="str">
        <f t="shared" si="402"/>
        <v>-</v>
      </c>
      <c r="AB1274" s="63" t="str">
        <f t="shared" si="403"/>
        <v>-</v>
      </c>
      <c r="AC1274" s="63">
        <f>IF(ISBLANK($C1274),0,VLOOKUP($C1274,Listen!$A$2:$C$45,2,FALSE))</f>
        <v>0</v>
      </c>
      <c r="AD1274" s="63">
        <f>IF(ISBLANK($C1274),0,VLOOKUP($C1274,Listen!$A$2:$C$45,3,FALSE))</f>
        <v>0</v>
      </c>
      <c r="AE1274" s="49">
        <f t="shared" si="404"/>
        <v>0</v>
      </c>
      <c r="AF1274" s="49">
        <f t="shared" si="404"/>
        <v>0</v>
      </c>
      <c r="AG1274" s="49">
        <f>IFERROR(IF(OR($V1274&lt;&gt;"Ja",VLOOKUP($C1274,Listen!$A$2:$F$45,5,0)="Nein",D1274&lt;IF(C1274="LNG Anbindungsanlagen gemäß separater Festlegung",2022,2023)),$AC1274,$AA1274),0)</f>
        <v>0</v>
      </c>
      <c r="AH1274" s="49">
        <f>IFERROR(IF(OR($V1274&lt;&gt;"Ja",VLOOKUP($C1274,Listen!$A$2:$F$45,5,0)="Nein",D1274&lt;IF(C1274="LNG Anbindungsanlagen gemäß separater Festlegung",2022,2023)),$AC1274,$AA1274),0)</f>
        <v>0</v>
      </c>
      <c r="AI1274" s="49">
        <f>IFERROR(IF(OR($W1274&lt;&gt;"Ja",VLOOKUP($C1274,Listen!$A$2:$F$45,6,0)="Nein"),$AC1274,$AB1274),0)</f>
        <v>0</v>
      </c>
      <c r="AJ1274" s="49">
        <f>IFERROR(IF(OR($W1274&lt;&gt;"Ja",VLOOKUP($C1274,Listen!$A$2:$F$45,6,0)="Nein"),$AC1274,$AB1274),0)</f>
        <v>0</v>
      </c>
      <c r="AK1274" s="49">
        <f>IFERROR(IF(OR($W1274&lt;&gt;"Ja",VLOOKUP($C1274,Listen!$A$2:$F$45,6,0)="Nein"),$AC1274,$AB1274),0)</f>
        <v>0</v>
      </c>
      <c r="AL1274" s="51">
        <f t="shared" si="405"/>
        <v>0</v>
      </c>
      <c r="AM1274" s="296">
        <f>IFERROR(IF(VLOOKUP($C1274,Listen!$A$2:$F$45,6,0)="Ja",MAX(BC1274:BD1274),D_SAV!$BC1274),0)</f>
        <v>0</v>
      </c>
      <c r="AN1274" s="51">
        <f t="shared" si="406"/>
        <v>0</v>
      </c>
      <c r="AP1274" s="304">
        <f t="shared" si="407"/>
        <v>0</v>
      </c>
      <c r="AQ1274" s="304">
        <f t="shared" si="408"/>
        <v>0</v>
      </c>
      <c r="AR1274" s="304">
        <f t="shared" si="409"/>
        <v>0</v>
      </c>
      <c r="AS1274" s="304">
        <f t="shared" si="410"/>
        <v>0</v>
      </c>
      <c r="AT1274" s="304">
        <f t="shared" si="411"/>
        <v>0</v>
      </c>
      <c r="AU1274" s="304">
        <f t="shared" si="412"/>
        <v>0</v>
      </c>
      <c r="AV1274" s="304">
        <f t="shared" si="413"/>
        <v>0</v>
      </c>
      <c r="AW1274" s="304">
        <f t="shared" si="414"/>
        <v>0</v>
      </c>
      <c r="AX1274" s="304">
        <f t="shared" si="415"/>
        <v>0</v>
      </c>
      <c r="AY1274" s="304">
        <f t="shared" si="416"/>
        <v>0</v>
      </c>
      <c r="AZ1274" s="304">
        <f t="shared" si="417"/>
        <v>0</v>
      </c>
      <c r="BA1274" s="304">
        <f t="shared" si="418"/>
        <v>0</v>
      </c>
      <c r="BB1274" s="304">
        <f t="shared" si="419"/>
        <v>0</v>
      </c>
      <c r="BC1274" s="304">
        <f t="shared" si="420"/>
        <v>0</v>
      </c>
      <c r="BD1274" s="304">
        <f t="shared" si="421"/>
        <v>0</v>
      </c>
      <c r="BE1274" s="304">
        <f>IFERROR(IF(VLOOKUP($C1274,Listen!$A$2:$F$45,6,0)="Ja",BB1274-MAX(BC1274:BD1274),BB1274-BC1274),0)</f>
        <v>0</v>
      </c>
    </row>
    <row r="1275" spans="1:57" x14ac:dyDescent="0.25">
      <c r="A1275" s="320" t="str">
        <f>IF(AND(D1275&lt;&gt;0,C1275&lt;&gt;0,E1275&lt;&gt;0),IF(B1275&lt;&gt;0,CONCATENATE(B1275,"-AGr",VLOOKUP(C1275,Listen!$A$2:$D$45,4,FALSE),"-",D1275,"-",E1275,),CONCATENATE("AGr",VLOOKUP(C1275,Listen!$A$2:$D$45,4,FALSE),"-",D1275,"-",E1275)),"keine vollständige ID")</f>
        <v>keine vollständige ID</v>
      </c>
      <c r="B1275" s="301"/>
      <c r="C1275" s="287"/>
      <c r="D1275" s="34"/>
      <c r="E1275" s="306"/>
      <c r="F1275" s="116"/>
      <c r="G1275" s="17"/>
      <c r="H1275" s="17"/>
      <c r="I1275" s="17"/>
      <c r="J1275" s="17"/>
      <c r="K1275" s="17"/>
      <c r="L1275" s="17"/>
      <c r="M1275" s="17"/>
      <c r="N1275" s="17"/>
      <c r="O1275" s="116"/>
      <c r="P1275" s="117">
        <f>IF(D1275&gt;A_Stammdaten!$B$12,0,SUM(G1275,H1275,J1275,L1275:M1275)-SUM(I1275,K1275,N1275:O1275))</f>
        <v>0</v>
      </c>
      <c r="Q1275" s="17"/>
      <c r="R1275" s="17"/>
      <c r="S1275" s="17"/>
      <c r="T1275" s="17"/>
      <c r="U1275" s="62">
        <f t="shared" si="401"/>
        <v>0</v>
      </c>
      <c r="V1275" s="34"/>
      <c r="W1275" s="34"/>
      <c r="X1275" s="34"/>
      <c r="Y1275" s="34"/>
      <c r="Z1275" s="34"/>
      <c r="AA1275" s="63" t="str">
        <f t="shared" si="402"/>
        <v>-</v>
      </c>
      <c r="AB1275" s="63" t="str">
        <f t="shared" si="403"/>
        <v>-</v>
      </c>
      <c r="AC1275" s="63">
        <f>IF(ISBLANK($C1275),0,VLOOKUP($C1275,Listen!$A$2:$C$45,2,FALSE))</f>
        <v>0</v>
      </c>
      <c r="AD1275" s="63">
        <f>IF(ISBLANK($C1275),0,VLOOKUP($C1275,Listen!$A$2:$C$45,3,FALSE))</f>
        <v>0</v>
      </c>
      <c r="AE1275" s="49">
        <f t="shared" si="404"/>
        <v>0</v>
      </c>
      <c r="AF1275" s="49">
        <f t="shared" si="404"/>
        <v>0</v>
      </c>
      <c r="AG1275" s="49">
        <f>IFERROR(IF(OR($V1275&lt;&gt;"Ja",VLOOKUP($C1275,Listen!$A$2:$F$45,5,0)="Nein",D1275&lt;IF(C1275="LNG Anbindungsanlagen gemäß separater Festlegung",2022,2023)),$AC1275,$AA1275),0)</f>
        <v>0</v>
      </c>
      <c r="AH1275" s="49">
        <f>IFERROR(IF(OR($V1275&lt;&gt;"Ja",VLOOKUP($C1275,Listen!$A$2:$F$45,5,0)="Nein",D1275&lt;IF(C1275="LNG Anbindungsanlagen gemäß separater Festlegung",2022,2023)),$AC1275,$AA1275),0)</f>
        <v>0</v>
      </c>
      <c r="AI1275" s="49">
        <f>IFERROR(IF(OR($W1275&lt;&gt;"Ja",VLOOKUP($C1275,Listen!$A$2:$F$45,6,0)="Nein"),$AC1275,$AB1275),0)</f>
        <v>0</v>
      </c>
      <c r="AJ1275" s="49">
        <f>IFERROR(IF(OR($W1275&lt;&gt;"Ja",VLOOKUP($C1275,Listen!$A$2:$F$45,6,0)="Nein"),$AC1275,$AB1275),0)</f>
        <v>0</v>
      </c>
      <c r="AK1275" s="49">
        <f>IFERROR(IF(OR($W1275&lt;&gt;"Ja",VLOOKUP($C1275,Listen!$A$2:$F$45,6,0)="Nein"),$AC1275,$AB1275),0)</f>
        <v>0</v>
      </c>
      <c r="AL1275" s="51">
        <f t="shared" si="405"/>
        <v>0</v>
      </c>
      <c r="AM1275" s="296">
        <f>IFERROR(IF(VLOOKUP($C1275,Listen!$A$2:$F$45,6,0)="Ja",MAX(BC1275:BD1275),D_SAV!$BC1275),0)</f>
        <v>0</v>
      </c>
      <c r="AN1275" s="51">
        <f t="shared" si="406"/>
        <v>0</v>
      </c>
      <c r="AP1275" s="304">
        <f t="shared" si="407"/>
        <v>0</v>
      </c>
      <c r="AQ1275" s="304">
        <f t="shared" si="408"/>
        <v>0</v>
      </c>
      <c r="AR1275" s="304">
        <f t="shared" si="409"/>
        <v>0</v>
      </c>
      <c r="AS1275" s="304">
        <f t="shared" si="410"/>
        <v>0</v>
      </c>
      <c r="AT1275" s="304">
        <f t="shared" si="411"/>
        <v>0</v>
      </c>
      <c r="AU1275" s="304">
        <f t="shared" si="412"/>
        <v>0</v>
      </c>
      <c r="AV1275" s="304">
        <f t="shared" si="413"/>
        <v>0</v>
      </c>
      <c r="AW1275" s="304">
        <f t="shared" si="414"/>
        <v>0</v>
      </c>
      <c r="AX1275" s="304">
        <f t="shared" si="415"/>
        <v>0</v>
      </c>
      <c r="AY1275" s="304">
        <f t="shared" si="416"/>
        <v>0</v>
      </c>
      <c r="AZ1275" s="304">
        <f t="shared" si="417"/>
        <v>0</v>
      </c>
      <c r="BA1275" s="304">
        <f t="shared" si="418"/>
        <v>0</v>
      </c>
      <c r="BB1275" s="304">
        <f t="shared" si="419"/>
        <v>0</v>
      </c>
      <c r="BC1275" s="304">
        <f t="shared" si="420"/>
        <v>0</v>
      </c>
      <c r="BD1275" s="304">
        <f t="shared" si="421"/>
        <v>0</v>
      </c>
      <c r="BE1275" s="304">
        <f>IFERROR(IF(VLOOKUP($C1275,Listen!$A$2:$F$45,6,0)="Ja",BB1275-MAX(BC1275:BD1275),BB1275-BC1275),0)</f>
        <v>0</v>
      </c>
    </row>
    <row r="1276" spans="1:57" x14ac:dyDescent="0.25">
      <c r="A1276" s="320" t="str">
        <f>IF(AND(D1276&lt;&gt;0,C1276&lt;&gt;0,E1276&lt;&gt;0),IF(B1276&lt;&gt;0,CONCATENATE(B1276,"-AGr",VLOOKUP(C1276,Listen!$A$2:$D$45,4,FALSE),"-",D1276,"-",E1276,),CONCATENATE("AGr",VLOOKUP(C1276,Listen!$A$2:$D$45,4,FALSE),"-",D1276,"-",E1276)),"keine vollständige ID")</f>
        <v>keine vollständige ID</v>
      </c>
      <c r="B1276" s="301"/>
      <c r="C1276" s="287"/>
      <c r="D1276" s="34"/>
      <c r="E1276" s="306"/>
      <c r="F1276" s="116"/>
      <c r="G1276" s="17"/>
      <c r="H1276" s="17"/>
      <c r="I1276" s="17"/>
      <c r="J1276" s="17"/>
      <c r="K1276" s="17"/>
      <c r="L1276" s="17"/>
      <c r="M1276" s="17"/>
      <c r="N1276" s="17"/>
      <c r="O1276" s="116"/>
      <c r="P1276" s="117">
        <f>IF(D1276&gt;A_Stammdaten!$B$12,0,SUM(G1276,H1276,J1276,L1276:M1276)-SUM(I1276,K1276,N1276:O1276))</f>
        <v>0</v>
      </c>
      <c r="Q1276" s="17"/>
      <c r="R1276" s="17"/>
      <c r="S1276" s="17"/>
      <c r="T1276" s="17"/>
      <c r="U1276" s="62">
        <f t="shared" si="401"/>
        <v>0</v>
      </c>
      <c r="V1276" s="34"/>
      <c r="W1276" s="34"/>
      <c r="X1276" s="34"/>
      <c r="Y1276" s="34"/>
      <c r="Z1276" s="34"/>
      <c r="AA1276" s="63" t="str">
        <f t="shared" si="402"/>
        <v>-</v>
      </c>
      <c r="AB1276" s="63" t="str">
        <f t="shared" si="403"/>
        <v>-</v>
      </c>
      <c r="AC1276" s="63">
        <f>IF(ISBLANK($C1276),0,VLOOKUP($C1276,Listen!$A$2:$C$45,2,FALSE))</f>
        <v>0</v>
      </c>
      <c r="AD1276" s="63">
        <f>IF(ISBLANK($C1276),0,VLOOKUP($C1276,Listen!$A$2:$C$45,3,FALSE))</f>
        <v>0</v>
      </c>
      <c r="AE1276" s="49">
        <f t="shared" si="404"/>
        <v>0</v>
      </c>
      <c r="AF1276" s="49">
        <f t="shared" si="404"/>
        <v>0</v>
      </c>
      <c r="AG1276" s="49">
        <f>IFERROR(IF(OR($V1276&lt;&gt;"Ja",VLOOKUP($C1276,Listen!$A$2:$F$45,5,0)="Nein",D1276&lt;IF(C1276="LNG Anbindungsanlagen gemäß separater Festlegung",2022,2023)),$AC1276,$AA1276),0)</f>
        <v>0</v>
      </c>
      <c r="AH1276" s="49">
        <f>IFERROR(IF(OR($V1276&lt;&gt;"Ja",VLOOKUP($C1276,Listen!$A$2:$F$45,5,0)="Nein",D1276&lt;IF(C1276="LNG Anbindungsanlagen gemäß separater Festlegung",2022,2023)),$AC1276,$AA1276),0)</f>
        <v>0</v>
      </c>
      <c r="AI1276" s="49">
        <f>IFERROR(IF(OR($W1276&lt;&gt;"Ja",VLOOKUP($C1276,Listen!$A$2:$F$45,6,0)="Nein"),$AC1276,$AB1276),0)</f>
        <v>0</v>
      </c>
      <c r="AJ1276" s="49">
        <f>IFERROR(IF(OR($W1276&lt;&gt;"Ja",VLOOKUP($C1276,Listen!$A$2:$F$45,6,0)="Nein"),$AC1276,$AB1276),0)</f>
        <v>0</v>
      </c>
      <c r="AK1276" s="49">
        <f>IFERROR(IF(OR($W1276&lt;&gt;"Ja",VLOOKUP($C1276,Listen!$A$2:$F$45,6,0)="Nein"),$AC1276,$AB1276),0)</f>
        <v>0</v>
      </c>
      <c r="AL1276" s="51">
        <f t="shared" si="405"/>
        <v>0</v>
      </c>
      <c r="AM1276" s="296">
        <f>IFERROR(IF(VLOOKUP($C1276,Listen!$A$2:$F$45,6,0)="Ja",MAX(BC1276:BD1276),D_SAV!$BC1276),0)</f>
        <v>0</v>
      </c>
      <c r="AN1276" s="51">
        <f t="shared" si="406"/>
        <v>0</v>
      </c>
      <c r="AP1276" s="304">
        <f t="shared" si="407"/>
        <v>0</v>
      </c>
      <c r="AQ1276" s="304">
        <f t="shared" si="408"/>
        <v>0</v>
      </c>
      <c r="AR1276" s="304">
        <f t="shared" si="409"/>
        <v>0</v>
      </c>
      <c r="AS1276" s="304">
        <f t="shared" si="410"/>
        <v>0</v>
      </c>
      <c r="AT1276" s="304">
        <f t="shared" si="411"/>
        <v>0</v>
      </c>
      <c r="AU1276" s="304">
        <f t="shared" si="412"/>
        <v>0</v>
      </c>
      <c r="AV1276" s="304">
        <f t="shared" si="413"/>
        <v>0</v>
      </c>
      <c r="AW1276" s="304">
        <f t="shared" si="414"/>
        <v>0</v>
      </c>
      <c r="AX1276" s="304">
        <f t="shared" si="415"/>
        <v>0</v>
      </c>
      <c r="AY1276" s="304">
        <f t="shared" si="416"/>
        <v>0</v>
      </c>
      <c r="AZ1276" s="304">
        <f t="shared" si="417"/>
        <v>0</v>
      </c>
      <c r="BA1276" s="304">
        <f t="shared" si="418"/>
        <v>0</v>
      </c>
      <c r="BB1276" s="304">
        <f t="shared" si="419"/>
        <v>0</v>
      </c>
      <c r="BC1276" s="304">
        <f t="shared" si="420"/>
        <v>0</v>
      </c>
      <c r="BD1276" s="304">
        <f t="shared" si="421"/>
        <v>0</v>
      </c>
      <c r="BE1276" s="304">
        <f>IFERROR(IF(VLOOKUP($C1276,Listen!$A$2:$F$45,6,0)="Ja",BB1276-MAX(BC1276:BD1276),BB1276-BC1276),0)</f>
        <v>0</v>
      </c>
    </row>
    <row r="1277" spans="1:57" x14ac:dyDescent="0.25">
      <c r="A1277" s="320" t="str">
        <f>IF(AND(D1277&lt;&gt;0,C1277&lt;&gt;0,E1277&lt;&gt;0),IF(B1277&lt;&gt;0,CONCATENATE(B1277,"-AGr",VLOOKUP(C1277,Listen!$A$2:$D$45,4,FALSE),"-",D1277,"-",E1277,),CONCATENATE("AGr",VLOOKUP(C1277,Listen!$A$2:$D$45,4,FALSE),"-",D1277,"-",E1277)),"keine vollständige ID")</f>
        <v>keine vollständige ID</v>
      </c>
      <c r="B1277" s="301"/>
      <c r="C1277" s="287"/>
      <c r="D1277" s="34"/>
      <c r="E1277" s="306"/>
      <c r="F1277" s="116"/>
      <c r="G1277" s="17"/>
      <c r="H1277" s="17"/>
      <c r="I1277" s="17"/>
      <c r="J1277" s="17"/>
      <c r="K1277" s="17"/>
      <c r="L1277" s="17"/>
      <c r="M1277" s="17"/>
      <c r="N1277" s="17"/>
      <c r="O1277" s="116"/>
      <c r="P1277" s="117">
        <f>IF(D1277&gt;A_Stammdaten!$B$12,0,SUM(G1277,H1277,J1277,L1277:M1277)-SUM(I1277,K1277,N1277:O1277))</f>
        <v>0</v>
      </c>
      <c r="Q1277" s="17"/>
      <c r="R1277" s="17"/>
      <c r="S1277" s="17"/>
      <c r="T1277" s="17"/>
      <c r="U1277" s="62">
        <f t="shared" si="401"/>
        <v>0</v>
      </c>
      <c r="V1277" s="34"/>
      <c r="W1277" s="34"/>
      <c r="X1277" s="34"/>
      <c r="Y1277" s="34"/>
      <c r="Z1277" s="34"/>
      <c r="AA1277" s="63" t="str">
        <f t="shared" si="402"/>
        <v>-</v>
      </c>
      <c r="AB1277" s="63" t="str">
        <f t="shared" si="403"/>
        <v>-</v>
      </c>
      <c r="AC1277" s="63">
        <f>IF(ISBLANK($C1277),0,VLOOKUP($C1277,Listen!$A$2:$C$45,2,FALSE))</f>
        <v>0</v>
      </c>
      <c r="AD1277" s="63">
        <f>IF(ISBLANK($C1277),0,VLOOKUP($C1277,Listen!$A$2:$C$45,3,FALSE))</f>
        <v>0</v>
      </c>
      <c r="AE1277" s="49">
        <f t="shared" si="404"/>
        <v>0</v>
      </c>
      <c r="AF1277" s="49">
        <f t="shared" si="404"/>
        <v>0</v>
      </c>
      <c r="AG1277" s="49">
        <f>IFERROR(IF(OR($V1277&lt;&gt;"Ja",VLOOKUP($C1277,Listen!$A$2:$F$45,5,0)="Nein",D1277&lt;IF(C1277="LNG Anbindungsanlagen gemäß separater Festlegung",2022,2023)),$AC1277,$AA1277),0)</f>
        <v>0</v>
      </c>
      <c r="AH1277" s="49">
        <f>IFERROR(IF(OR($V1277&lt;&gt;"Ja",VLOOKUP($C1277,Listen!$A$2:$F$45,5,0)="Nein",D1277&lt;IF(C1277="LNG Anbindungsanlagen gemäß separater Festlegung",2022,2023)),$AC1277,$AA1277),0)</f>
        <v>0</v>
      </c>
      <c r="AI1277" s="49">
        <f>IFERROR(IF(OR($W1277&lt;&gt;"Ja",VLOOKUP($C1277,Listen!$A$2:$F$45,6,0)="Nein"),$AC1277,$AB1277),0)</f>
        <v>0</v>
      </c>
      <c r="AJ1277" s="49">
        <f>IFERROR(IF(OR($W1277&lt;&gt;"Ja",VLOOKUP($C1277,Listen!$A$2:$F$45,6,0)="Nein"),$AC1277,$AB1277),0)</f>
        <v>0</v>
      </c>
      <c r="AK1277" s="49">
        <f>IFERROR(IF(OR($W1277&lt;&gt;"Ja",VLOOKUP($C1277,Listen!$A$2:$F$45,6,0)="Nein"),$AC1277,$AB1277),0)</f>
        <v>0</v>
      </c>
      <c r="AL1277" s="51">
        <f t="shared" si="405"/>
        <v>0</v>
      </c>
      <c r="AM1277" s="296">
        <f>IFERROR(IF(VLOOKUP($C1277,Listen!$A$2:$F$45,6,0)="Ja",MAX(BC1277:BD1277),D_SAV!$BC1277),0)</f>
        <v>0</v>
      </c>
      <c r="AN1277" s="51">
        <f t="shared" si="406"/>
        <v>0</v>
      </c>
      <c r="AP1277" s="304">
        <f t="shared" si="407"/>
        <v>0</v>
      </c>
      <c r="AQ1277" s="304">
        <f t="shared" si="408"/>
        <v>0</v>
      </c>
      <c r="AR1277" s="304">
        <f t="shared" si="409"/>
        <v>0</v>
      </c>
      <c r="AS1277" s="304">
        <f t="shared" si="410"/>
        <v>0</v>
      </c>
      <c r="AT1277" s="304">
        <f t="shared" si="411"/>
        <v>0</v>
      </c>
      <c r="AU1277" s="304">
        <f t="shared" si="412"/>
        <v>0</v>
      </c>
      <c r="AV1277" s="304">
        <f t="shared" si="413"/>
        <v>0</v>
      </c>
      <c r="AW1277" s="304">
        <f t="shared" si="414"/>
        <v>0</v>
      </c>
      <c r="AX1277" s="304">
        <f t="shared" si="415"/>
        <v>0</v>
      </c>
      <c r="AY1277" s="304">
        <f t="shared" si="416"/>
        <v>0</v>
      </c>
      <c r="AZ1277" s="304">
        <f t="shared" si="417"/>
        <v>0</v>
      </c>
      <c r="BA1277" s="304">
        <f t="shared" si="418"/>
        <v>0</v>
      </c>
      <c r="BB1277" s="304">
        <f t="shared" si="419"/>
        <v>0</v>
      </c>
      <c r="BC1277" s="304">
        <f t="shared" si="420"/>
        <v>0</v>
      </c>
      <c r="BD1277" s="304">
        <f t="shared" si="421"/>
        <v>0</v>
      </c>
      <c r="BE1277" s="304">
        <f>IFERROR(IF(VLOOKUP($C1277,Listen!$A$2:$F$45,6,0)="Ja",BB1277-MAX(BC1277:BD1277),BB1277-BC1277),0)</f>
        <v>0</v>
      </c>
    </row>
    <row r="1278" spans="1:57" x14ac:dyDescent="0.25">
      <c r="A1278" s="320" t="str">
        <f>IF(AND(D1278&lt;&gt;0,C1278&lt;&gt;0,E1278&lt;&gt;0),IF(B1278&lt;&gt;0,CONCATENATE(B1278,"-AGr",VLOOKUP(C1278,Listen!$A$2:$D$45,4,FALSE),"-",D1278,"-",E1278,),CONCATENATE("AGr",VLOOKUP(C1278,Listen!$A$2:$D$45,4,FALSE),"-",D1278,"-",E1278)),"keine vollständige ID")</f>
        <v>keine vollständige ID</v>
      </c>
      <c r="B1278" s="301"/>
      <c r="C1278" s="287"/>
      <c r="D1278" s="34"/>
      <c r="E1278" s="306"/>
      <c r="F1278" s="116"/>
      <c r="G1278" s="17"/>
      <c r="H1278" s="17"/>
      <c r="I1278" s="17"/>
      <c r="J1278" s="17"/>
      <c r="K1278" s="17"/>
      <c r="L1278" s="17"/>
      <c r="M1278" s="17"/>
      <c r="N1278" s="17"/>
      <c r="O1278" s="116"/>
      <c r="P1278" s="117">
        <f>IF(D1278&gt;A_Stammdaten!$B$12,0,SUM(G1278,H1278,J1278,L1278:M1278)-SUM(I1278,K1278,N1278:O1278))</f>
        <v>0</v>
      </c>
      <c r="Q1278" s="17"/>
      <c r="R1278" s="17"/>
      <c r="S1278" s="17"/>
      <c r="T1278" s="17"/>
      <c r="U1278" s="62">
        <f t="shared" si="401"/>
        <v>0</v>
      </c>
      <c r="V1278" s="34"/>
      <c r="W1278" s="34"/>
      <c r="X1278" s="34"/>
      <c r="Y1278" s="34"/>
      <c r="Z1278" s="34"/>
      <c r="AA1278" s="63" t="str">
        <f t="shared" si="402"/>
        <v>-</v>
      </c>
      <c r="AB1278" s="63" t="str">
        <f t="shared" si="403"/>
        <v>-</v>
      </c>
      <c r="AC1278" s="63">
        <f>IF(ISBLANK($C1278),0,VLOOKUP($C1278,Listen!$A$2:$C$45,2,FALSE))</f>
        <v>0</v>
      </c>
      <c r="AD1278" s="63">
        <f>IF(ISBLANK($C1278),0,VLOOKUP($C1278,Listen!$A$2:$C$45,3,FALSE))</f>
        <v>0</v>
      </c>
      <c r="AE1278" s="49">
        <f t="shared" si="404"/>
        <v>0</v>
      </c>
      <c r="AF1278" s="49">
        <f t="shared" si="404"/>
        <v>0</v>
      </c>
      <c r="AG1278" s="49">
        <f>IFERROR(IF(OR($V1278&lt;&gt;"Ja",VLOOKUP($C1278,Listen!$A$2:$F$45,5,0)="Nein",D1278&lt;IF(C1278="LNG Anbindungsanlagen gemäß separater Festlegung",2022,2023)),$AC1278,$AA1278),0)</f>
        <v>0</v>
      </c>
      <c r="AH1278" s="49">
        <f>IFERROR(IF(OR($V1278&lt;&gt;"Ja",VLOOKUP($C1278,Listen!$A$2:$F$45,5,0)="Nein",D1278&lt;IF(C1278="LNG Anbindungsanlagen gemäß separater Festlegung",2022,2023)),$AC1278,$AA1278),0)</f>
        <v>0</v>
      </c>
      <c r="AI1278" s="49">
        <f>IFERROR(IF(OR($W1278&lt;&gt;"Ja",VLOOKUP($C1278,Listen!$A$2:$F$45,6,0)="Nein"),$AC1278,$AB1278),0)</f>
        <v>0</v>
      </c>
      <c r="AJ1278" s="49">
        <f>IFERROR(IF(OR($W1278&lt;&gt;"Ja",VLOOKUP($C1278,Listen!$A$2:$F$45,6,0)="Nein"),$AC1278,$AB1278),0)</f>
        <v>0</v>
      </c>
      <c r="AK1278" s="49">
        <f>IFERROR(IF(OR($W1278&lt;&gt;"Ja",VLOOKUP($C1278,Listen!$A$2:$F$45,6,0)="Nein"),$AC1278,$AB1278),0)</f>
        <v>0</v>
      </c>
      <c r="AL1278" s="51">
        <f t="shared" si="405"/>
        <v>0</v>
      </c>
      <c r="AM1278" s="296">
        <f>IFERROR(IF(VLOOKUP($C1278,Listen!$A$2:$F$45,6,0)="Ja",MAX(BC1278:BD1278),D_SAV!$BC1278),0)</f>
        <v>0</v>
      </c>
      <c r="AN1278" s="51">
        <f t="shared" si="406"/>
        <v>0</v>
      </c>
      <c r="AP1278" s="304">
        <f t="shared" si="407"/>
        <v>0</v>
      </c>
      <c r="AQ1278" s="304">
        <f t="shared" si="408"/>
        <v>0</v>
      </c>
      <c r="AR1278" s="304">
        <f t="shared" si="409"/>
        <v>0</v>
      </c>
      <c r="AS1278" s="304">
        <f t="shared" si="410"/>
        <v>0</v>
      </c>
      <c r="AT1278" s="304">
        <f t="shared" si="411"/>
        <v>0</v>
      </c>
      <c r="AU1278" s="304">
        <f t="shared" si="412"/>
        <v>0</v>
      </c>
      <c r="AV1278" s="304">
        <f t="shared" si="413"/>
        <v>0</v>
      </c>
      <c r="AW1278" s="304">
        <f t="shared" si="414"/>
        <v>0</v>
      </c>
      <c r="AX1278" s="304">
        <f t="shared" si="415"/>
        <v>0</v>
      </c>
      <c r="AY1278" s="304">
        <f t="shared" si="416"/>
        <v>0</v>
      </c>
      <c r="AZ1278" s="304">
        <f t="shared" si="417"/>
        <v>0</v>
      </c>
      <c r="BA1278" s="304">
        <f t="shared" si="418"/>
        <v>0</v>
      </c>
      <c r="BB1278" s="304">
        <f t="shared" si="419"/>
        <v>0</v>
      </c>
      <c r="BC1278" s="304">
        <f t="shared" si="420"/>
        <v>0</v>
      </c>
      <c r="BD1278" s="304">
        <f t="shared" si="421"/>
        <v>0</v>
      </c>
      <c r="BE1278" s="304">
        <f>IFERROR(IF(VLOOKUP($C1278,Listen!$A$2:$F$45,6,0)="Ja",BB1278-MAX(BC1278:BD1278),BB1278-BC1278),0)</f>
        <v>0</v>
      </c>
    </row>
    <row r="1279" spans="1:57" x14ac:dyDescent="0.25">
      <c r="A1279" s="320" t="str">
        <f>IF(AND(D1279&lt;&gt;0,C1279&lt;&gt;0,E1279&lt;&gt;0),IF(B1279&lt;&gt;0,CONCATENATE(B1279,"-AGr",VLOOKUP(C1279,Listen!$A$2:$D$45,4,FALSE),"-",D1279,"-",E1279,),CONCATENATE("AGr",VLOOKUP(C1279,Listen!$A$2:$D$45,4,FALSE),"-",D1279,"-",E1279)),"keine vollständige ID")</f>
        <v>keine vollständige ID</v>
      </c>
      <c r="B1279" s="301"/>
      <c r="C1279" s="287"/>
      <c r="D1279" s="34"/>
      <c r="E1279" s="306"/>
      <c r="F1279" s="116"/>
      <c r="G1279" s="17"/>
      <c r="H1279" s="17"/>
      <c r="I1279" s="17"/>
      <c r="J1279" s="17"/>
      <c r="K1279" s="17"/>
      <c r="L1279" s="17"/>
      <c r="M1279" s="17"/>
      <c r="N1279" s="17"/>
      <c r="O1279" s="116"/>
      <c r="P1279" s="117">
        <f>IF(D1279&gt;A_Stammdaten!$B$12,0,SUM(G1279,H1279,J1279,L1279:M1279)-SUM(I1279,K1279,N1279:O1279))</f>
        <v>0</v>
      </c>
      <c r="Q1279" s="17"/>
      <c r="R1279" s="17"/>
      <c r="S1279" s="17"/>
      <c r="T1279" s="17"/>
      <c r="U1279" s="62">
        <f t="shared" si="401"/>
        <v>0</v>
      </c>
      <c r="V1279" s="34"/>
      <c r="W1279" s="34"/>
      <c r="X1279" s="34"/>
      <c r="Y1279" s="34"/>
      <c r="Z1279" s="34"/>
      <c r="AA1279" s="63" t="str">
        <f t="shared" si="402"/>
        <v>-</v>
      </c>
      <c r="AB1279" s="63" t="str">
        <f t="shared" si="403"/>
        <v>-</v>
      </c>
      <c r="AC1279" s="63">
        <f>IF(ISBLANK($C1279),0,VLOOKUP($C1279,Listen!$A$2:$C$45,2,FALSE))</f>
        <v>0</v>
      </c>
      <c r="AD1279" s="63">
        <f>IF(ISBLANK($C1279),0,VLOOKUP($C1279,Listen!$A$2:$C$45,3,FALSE))</f>
        <v>0</v>
      </c>
      <c r="AE1279" s="49">
        <f t="shared" si="404"/>
        <v>0</v>
      </c>
      <c r="AF1279" s="49">
        <f t="shared" si="404"/>
        <v>0</v>
      </c>
      <c r="AG1279" s="49">
        <f>IFERROR(IF(OR($V1279&lt;&gt;"Ja",VLOOKUP($C1279,Listen!$A$2:$F$45,5,0)="Nein",D1279&lt;IF(C1279="LNG Anbindungsanlagen gemäß separater Festlegung",2022,2023)),$AC1279,$AA1279),0)</f>
        <v>0</v>
      </c>
      <c r="AH1279" s="49">
        <f>IFERROR(IF(OR($V1279&lt;&gt;"Ja",VLOOKUP($C1279,Listen!$A$2:$F$45,5,0)="Nein",D1279&lt;IF(C1279="LNG Anbindungsanlagen gemäß separater Festlegung",2022,2023)),$AC1279,$AA1279),0)</f>
        <v>0</v>
      </c>
      <c r="AI1279" s="49">
        <f>IFERROR(IF(OR($W1279&lt;&gt;"Ja",VLOOKUP($C1279,Listen!$A$2:$F$45,6,0)="Nein"),$AC1279,$AB1279),0)</f>
        <v>0</v>
      </c>
      <c r="AJ1279" s="49">
        <f>IFERROR(IF(OR($W1279&lt;&gt;"Ja",VLOOKUP($C1279,Listen!$A$2:$F$45,6,0)="Nein"),$AC1279,$AB1279),0)</f>
        <v>0</v>
      </c>
      <c r="AK1279" s="49">
        <f>IFERROR(IF(OR($W1279&lt;&gt;"Ja",VLOOKUP($C1279,Listen!$A$2:$F$45,6,0)="Nein"),$AC1279,$AB1279),0)</f>
        <v>0</v>
      </c>
      <c r="AL1279" s="51">
        <f t="shared" si="405"/>
        <v>0</v>
      </c>
      <c r="AM1279" s="296">
        <f>IFERROR(IF(VLOOKUP($C1279,Listen!$A$2:$F$45,6,0)="Ja",MAX(BC1279:BD1279),D_SAV!$BC1279),0)</f>
        <v>0</v>
      </c>
      <c r="AN1279" s="51">
        <f t="shared" si="406"/>
        <v>0</v>
      </c>
      <c r="AP1279" s="304">
        <f t="shared" si="407"/>
        <v>0</v>
      </c>
      <c r="AQ1279" s="304">
        <f t="shared" si="408"/>
        <v>0</v>
      </c>
      <c r="AR1279" s="304">
        <f t="shared" si="409"/>
        <v>0</v>
      </c>
      <c r="AS1279" s="304">
        <f t="shared" si="410"/>
        <v>0</v>
      </c>
      <c r="AT1279" s="304">
        <f t="shared" si="411"/>
        <v>0</v>
      </c>
      <c r="AU1279" s="304">
        <f t="shared" si="412"/>
        <v>0</v>
      </c>
      <c r="AV1279" s="304">
        <f t="shared" si="413"/>
        <v>0</v>
      </c>
      <c r="AW1279" s="304">
        <f t="shared" si="414"/>
        <v>0</v>
      </c>
      <c r="AX1279" s="304">
        <f t="shared" si="415"/>
        <v>0</v>
      </c>
      <c r="AY1279" s="304">
        <f t="shared" si="416"/>
        <v>0</v>
      </c>
      <c r="AZ1279" s="304">
        <f t="shared" si="417"/>
        <v>0</v>
      </c>
      <c r="BA1279" s="304">
        <f t="shared" si="418"/>
        <v>0</v>
      </c>
      <c r="BB1279" s="304">
        <f t="shared" si="419"/>
        <v>0</v>
      </c>
      <c r="BC1279" s="304">
        <f t="shared" si="420"/>
        <v>0</v>
      </c>
      <c r="BD1279" s="304">
        <f t="shared" si="421"/>
        <v>0</v>
      </c>
      <c r="BE1279" s="304">
        <f>IFERROR(IF(VLOOKUP($C1279,Listen!$A$2:$F$45,6,0)="Ja",BB1279-MAX(BC1279:BD1279),BB1279-BC1279),0)</f>
        <v>0</v>
      </c>
    </row>
    <row r="1280" spans="1:57" x14ac:dyDescent="0.25">
      <c r="A1280" s="320" t="str">
        <f>IF(AND(D1280&lt;&gt;0,C1280&lt;&gt;0,E1280&lt;&gt;0),IF(B1280&lt;&gt;0,CONCATENATE(B1280,"-AGr",VLOOKUP(C1280,Listen!$A$2:$D$45,4,FALSE),"-",D1280,"-",E1280,),CONCATENATE("AGr",VLOOKUP(C1280,Listen!$A$2:$D$45,4,FALSE),"-",D1280,"-",E1280)),"keine vollständige ID")</f>
        <v>keine vollständige ID</v>
      </c>
      <c r="B1280" s="301"/>
      <c r="C1280" s="287"/>
      <c r="D1280" s="34"/>
      <c r="E1280" s="306"/>
      <c r="F1280" s="116"/>
      <c r="G1280" s="17"/>
      <c r="H1280" s="17"/>
      <c r="I1280" s="17"/>
      <c r="J1280" s="17"/>
      <c r="K1280" s="17"/>
      <c r="L1280" s="17"/>
      <c r="M1280" s="17"/>
      <c r="N1280" s="17"/>
      <c r="O1280" s="116"/>
      <c r="P1280" s="117">
        <f>IF(D1280&gt;A_Stammdaten!$B$12,0,SUM(G1280,H1280,J1280,L1280:M1280)-SUM(I1280,K1280,N1280:O1280))</f>
        <v>0</v>
      </c>
      <c r="Q1280" s="17"/>
      <c r="R1280" s="17"/>
      <c r="S1280" s="17"/>
      <c r="T1280" s="17"/>
      <c r="U1280" s="62">
        <f t="shared" si="401"/>
        <v>0</v>
      </c>
      <c r="V1280" s="34"/>
      <c r="W1280" s="34"/>
      <c r="X1280" s="34"/>
      <c r="Y1280" s="34"/>
      <c r="Z1280" s="34"/>
      <c r="AA1280" s="63" t="str">
        <f t="shared" si="402"/>
        <v>-</v>
      </c>
      <c r="AB1280" s="63" t="str">
        <f t="shared" si="403"/>
        <v>-</v>
      </c>
      <c r="AC1280" s="63">
        <f>IF(ISBLANK($C1280),0,VLOOKUP($C1280,Listen!$A$2:$C$45,2,FALSE))</f>
        <v>0</v>
      </c>
      <c r="AD1280" s="63">
        <f>IF(ISBLANK($C1280),0,VLOOKUP($C1280,Listen!$A$2:$C$45,3,FALSE))</f>
        <v>0</v>
      </c>
      <c r="AE1280" s="49">
        <f t="shared" si="404"/>
        <v>0</v>
      </c>
      <c r="AF1280" s="49">
        <f t="shared" si="404"/>
        <v>0</v>
      </c>
      <c r="AG1280" s="49">
        <f>IFERROR(IF(OR($V1280&lt;&gt;"Ja",VLOOKUP($C1280,Listen!$A$2:$F$45,5,0)="Nein",D1280&lt;IF(C1280="LNG Anbindungsanlagen gemäß separater Festlegung",2022,2023)),$AC1280,$AA1280),0)</f>
        <v>0</v>
      </c>
      <c r="AH1280" s="49">
        <f>IFERROR(IF(OR($V1280&lt;&gt;"Ja",VLOOKUP($C1280,Listen!$A$2:$F$45,5,0)="Nein",D1280&lt;IF(C1280="LNG Anbindungsanlagen gemäß separater Festlegung",2022,2023)),$AC1280,$AA1280),0)</f>
        <v>0</v>
      </c>
      <c r="AI1280" s="49">
        <f>IFERROR(IF(OR($W1280&lt;&gt;"Ja",VLOOKUP($C1280,Listen!$A$2:$F$45,6,0)="Nein"),$AC1280,$AB1280),0)</f>
        <v>0</v>
      </c>
      <c r="AJ1280" s="49">
        <f>IFERROR(IF(OR($W1280&lt;&gt;"Ja",VLOOKUP($C1280,Listen!$A$2:$F$45,6,0)="Nein"),$AC1280,$AB1280),0)</f>
        <v>0</v>
      </c>
      <c r="AK1280" s="49">
        <f>IFERROR(IF(OR($W1280&lt;&gt;"Ja",VLOOKUP($C1280,Listen!$A$2:$F$45,6,0)="Nein"),$AC1280,$AB1280),0)</f>
        <v>0</v>
      </c>
      <c r="AL1280" s="51">
        <f t="shared" si="405"/>
        <v>0</v>
      </c>
      <c r="AM1280" s="296">
        <f>IFERROR(IF(VLOOKUP($C1280,Listen!$A$2:$F$45,6,0)="Ja",MAX(BC1280:BD1280),D_SAV!$BC1280),0)</f>
        <v>0</v>
      </c>
      <c r="AN1280" s="51">
        <f t="shared" si="406"/>
        <v>0</v>
      </c>
      <c r="AP1280" s="304">
        <f t="shared" si="407"/>
        <v>0</v>
      </c>
      <c r="AQ1280" s="304">
        <f t="shared" si="408"/>
        <v>0</v>
      </c>
      <c r="AR1280" s="304">
        <f t="shared" si="409"/>
        <v>0</v>
      </c>
      <c r="AS1280" s="304">
        <f t="shared" si="410"/>
        <v>0</v>
      </c>
      <c r="AT1280" s="304">
        <f t="shared" si="411"/>
        <v>0</v>
      </c>
      <c r="AU1280" s="304">
        <f t="shared" si="412"/>
        <v>0</v>
      </c>
      <c r="AV1280" s="304">
        <f t="shared" si="413"/>
        <v>0</v>
      </c>
      <c r="AW1280" s="304">
        <f t="shared" si="414"/>
        <v>0</v>
      </c>
      <c r="AX1280" s="304">
        <f t="shared" si="415"/>
        <v>0</v>
      </c>
      <c r="AY1280" s="304">
        <f t="shared" si="416"/>
        <v>0</v>
      </c>
      <c r="AZ1280" s="304">
        <f t="shared" si="417"/>
        <v>0</v>
      </c>
      <c r="BA1280" s="304">
        <f t="shared" si="418"/>
        <v>0</v>
      </c>
      <c r="BB1280" s="304">
        <f t="shared" si="419"/>
        <v>0</v>
      </c>
      <c r="BC1280" s="304">
        <f t="shared" si="420"/>
        <v>0</v>
      </c>
      <c r="BD1280" s="304">
        <f t="shared" si="421"/>
        <v>0</v>
      </c>
      <c r="BE1280" s="304">
        <f>IFERROR(IF(VLOOKUP($C1280,Listen!$A$2:$F$45,6,0)="Ja",BB1280-MAX(BC1280:BD1280),BB1280-BC1280),0)</f>
        <v>0</v>
      </c>
    </row>
    <row r="1281" spans="1:57" x14ac:dyDescent="0.25">
      <c r="A1281" s="320" t="str">
        <f>IF(AND(D1281&lt;&gt;0,C1281&lt;&gt;0,E1281&lt;&gt;0),IF(B1281&lt;&gt;0,CONCATENATE(B1281,"-AGr",VLOOKUP(C1281,Listen!$A$2:$D$45,4,FALSE),"-",D1281,"-",E1281,),CONCATENATE("AGr",VLOOKUP(C1281,Listen!$A$2:$D$45,4,FALSE),"-",D1281,"-",E1281)),"keine vollständige ID")</f>
        <v>keine vollständige ID</v>
      </c>
      <c r="B1281" s="301"/>
      <c r="C1281" s="287"/>
      <c r="D1281" s="34"/>
      <c r="E1281" s="306"/>
      <c r="F1281" s="116"/>
      <c r="G1281" s="17"/>
      <c r="H1281" s="17"/>
      <c r="I1281" s="17"/>
      <c r="J1281" s="17"/>
      <c r="K1281" s="17"/>
      <c r="L1281" s="17"/>
      <c r="M1281" s="17"/>
      <c r="N1281" s="17"/>
      <c r="O1281" s="116"/>
      <c r="P1281" s="117">
        <f>IF(D1281&gt;A_Stammdaten!$B$12,0,SUM(G1281,H1281,J1281,L1281:M1281)-SUM(I1281,K1281,N1281:O1281))</f>
        <v>0</v>
      </c>
      <c r="Q1281" s="17"/>
      <c r="R1281" s="17"/>
      <c r="S1281" s="17"/>
      <c r="T1281" s="17"/>
      <c r="U1281" s="62">
        <f t="shared" si="401"/>
        <v>0</v>
      </c>
      <c r="V1281" s="34"/>
      <c r="W1281" s="34"/>
      <c r="X1281" s="34"/>
      <c r="Y1281" s="34"/>
      <c r="Z1281" s="34"/>
      <c r="AA1281" s="63" t="str">
        <f t="shared" si="402"/>
        <v>-</v>
      </c>
      <c r="AB1281" s="63" t="str">
        <f t="shared" si="403"/>
        <v>-</v>
      </c>
      <c r="AC1281" s="63">
        <f>IF(ISBLANK($C1281),0,VLOOKUP($C1281,Listen!$A$2:$C$45,2,FALSE))</f>
        <v>0</v>
      </c>
      <c r="AD1281" s="63">
        <f>IF(ISBLANK($C1281),0,VLOOKUP($C1281,Listen!$A$2:$C$45,3,FALSE))</f>
        <v>0</v>
      </c>
      <c r="AE1281" s="49">
        <f t="shared" si="404"/>
        <v>0</v>
      </c>
      <c r="AF1281" s="49">
        <f t="shared" si="404"/>
        <v>0</v>
      </c>
      <c r="AG1281" s="49">
        <f>IFERROR(IF(OR($V1281&lt;&gt;"Ja",VLOOKUP($C1281,Listen!$A$2:$F$45,5,0)="Nein",D1281&lt;IF(C1281="LNG Anbindungsanlagen gemäß separater Festlegung",2022,2023)),$AC1281,$AA1281),0)</f>
        <v>0</v>
      </c>
      <c r="AH1281" s="49">
        <f>IFERROR(IF(OR($V1281&lt;&gt;"Ja",VLOOKUP($C1281,Listen!$A$2:$F$45,5,0)="Nein",D1281&lt;IF(C1281="LNG Anbindungsanlagen gemäß separater Festlegung",2022,2023)),$AC1281,$AA1281),0)</f>
        <v>0</v>
      </c>
      <c r="AI1281" s="49">
        <f>IFERROR(IF(OR($W1281&lt;&gt;"Ja",VLOOKUP($C1281,Listen!$A$2:$F$45,6,0)="Nein"),$AC1281,$AB1281),0)</f>
        <v>0</v>
      </c>
      <c r="AJ1281" s="49">
        <f>IFERROR(IF(OR($W1281&lt;&gt;"Ja",VLOOKUP($C1281,Listen!$A$2:$F$45,6,0)="Nein"),$AC1281,$AB1281),0)</f>
        <v>0</v>
      </c>
      <c r="AK1281" s="49">
        <f>IFERROR(IF(OR($W1281&lt;&gt;"Ja",VLOOKUP($C1281,Listen!$A$2:$F$45,6,0)="Nein"),$AC1281,$AB1281),0)</f>
        <v>0</v>
      </c>
      <c r="AL1281" s="51">
        <f t="shared" si="405"/>
        <v>0</v>
      </c>
      <c r="AM1281" s="296">
        <f>IFERROR(IF(VLOOKUP($C1281,Listen!$A$2:$F$45,6,0)="Ja",MAX(BC1281:BD1281),D_SAV!$BC1281),0)</f>
        <v>0</v>
      </c>
      <c r="AN1281" s="51">
        <f t="shared" si="406"/>
        <v>0</v>
      </c>
      <c r="AP1281" s="304">
        <f t="shared" si="407"/>
        <v>0</v>
      </c>
      <c r="AQ1281" s="304">
        <f t="shared" si="408"/>
        <v>0</v>
      </c>
      <c r="AR1281" s="304">
        <f t="shared" si="409"/>
        <v>0</v>
      </c>
      <c r="AS1281" s="304">
        <f t="shared" si="410"/>
        <v>0</v>
      </c>
      <c r="AT1281" s="304">
        <f t="shared" si="411"/>
        <v>0</v>
      </c>
      <c r="AU1281" s="304">
        <f t="shared" si="412"/>
        <v>0</v>
      </c>
      <c r="AV1281" s="304">
        <f t="shared" si="413"/>
        <v>0</v>
      </c>
      <c r="AW1281" s="304">
        <f t="shared" si="414"/>
        <v>0</v>
      </c>
      <c r="AX1281" s="304">
        <f t="shared" si="415"/>
        <v>0</v>
      </c>
      <c r="AY1281" s="304">
        <f t="shared" si="416"/>
        <v>0</v>
      </c>
      <c r="AZ1281" s="304">
        <f t="shared" si="417"/>
        <v>0</v>
      </c>
      <c r="BA1281" s="304">
        <f t="shared" si="418"/>
        <v>0</v>
      </c>
      <c r="BB1281" s="304">
        <f t="shared" si="419"/>
        <v>0</v>
      </c>
      <c r="BC1281" s="304">
        <f t="shared" si="420"/>
        <v>0</v>
      </c>
      <c r="BD1281" s="304">
        <f t="shared" si="421"/>
        <v>0</v>
      </c>
      <c r="BE1281" s="304">
        <f>IFERROR(IF(VLOOKUP($C1281,Listen!$A$2:$F$45,6,0)="Ja",BB1281-MAX(BC1281:BD1281),BB1281-BC1281),0)</f>
        <v>0</v>
      </c>
    </row>
    <row r="1282" spans="1:57" x14ac:dyDescent="0.25">
      <c r="A1282" s="320" t="str">
        <f>IF(AND(D1282&lt;&gt;0,C1282&lt;&gt;0,E1282&lt;&gt;0),IF(B1282&lt;&gt;0,CONCATENATE(B1282,"-AGr",VLOOKUP(C1282,Listen!$A$2:$D$45,4,FALSE),"-",D1282,"-",E1282,),CONCATENATE("AGr",VLOOKUP(C1282,Listen!$A$2:$D$45,4,FALSE),"-",D1282,"-",E1282)),"keine vollständige ID")</f>
        <v>keine vollständige ID</v>
      </c>
      <c r="B1282" s="301"/>
      <c r="C1282" s="287"/>
      <c r="D1282" s="34"/>
      <c r="E1282" s="306"/>
      <c r="F1282" s="116"/>
      <c r="G1282" s="17"/>
      <c r="H1282" s="17"/>
      <c r="I1282" s="17"/>
      <c r="J1282" s="17"/>
      <c r="K1282" s="17"/>
      <c r="L1282" s="17"/>
      <c r="M1282" s="17"/>
      <c r="N1282" s="17"/>
      <c r="O1282" s="116"/>
      <c r="P1282" s="117">
        <f>IF(D1282&gt;A_Stammdaten!$B$12,0,SUM(G1282,H1282,J1282,L1282:M1282)-SUM(I1282,K1282,N1282:O1282))</f>
        <v>0</v>
      </c>
      <c r="Q1282" s="17"/>
      <c r="R1282" s="17"/>
      <c r="S1282" s="17"/>
      <c r="T1282" s="17"/>
      <c r="U1282" s="62">
        <f t="shared" si="401"/>
        <v>0</v>
      </c>
      <c r="V1282" s="34"/>
      <c r="W1282" s="34"/>
      <c r="X1282" s="34"/>
      <c r="Y1282" s="34"/>
      <c r="Z1282" s="34"/>
      <c r="AA1282" s="63" t="str">
        <f t="shared" si="402"/>
        <v>-</v>
      </c>
      <c r="AB1282" s="63" t="str">
        <f t="shared" si="403"/>
        <v>-</v>
      </c>
      <c r="AC1282" s="63">
        <f>IF(ISBLANK($C1282),0,VLOOKUP($C1282,Listen!$A$2:$C$45,2,FALSE))</f>
        <v>0</v>
      </c>
      <c r="AD1282" s="63">
        <f>IF(ISBLANK($C1282),0,VLOOKUP($C1282,Listen!$A$2:$C$45,3,FALSE))</f>
        <v>0</v>
      </c>
      <c r="AE1282" s="49">
        <f t="shared" si="404"/>
        <v>0</v>
      </c>
      <c r="AF1282" s="49">
        <f t="shared" si="404"/>
        <v>0</v>
      </c>
      <c r="AG1282" s="49">
        <f>IFERROR(IF(OR($V1282&lt;&gt;"Ja",VLOOKUP($C1282,Listen!$A$2:$F$45,5,0)="Nein",D1282&lt;IF(C1282="LNG Anbindungsanlagen gemäß separater Festlegung",2022,2023)),$AC1282,$AA1282),0)</f>
        <v>0</v>
      </c>
      <c r="AH1282" s="49">
        <f>IFERROR(IF(OR($V1282&lt;&gt;"Ja",VLOOKUP($C1282,Listen!$A$2:$F$45,5,0)="Nein",D1282&lt;IF(C1282="LNG Anbindungsanlagen gemäß separater Festlegung",2022,2023)),$AC1282,$AA1282),0)</f>
        <v>0</v>
      </c>
      <c r="AI1282" s="49">
        <f>IFERROR(IF(OR($W1282&lt;&gt;"Ja",VLOOKUP($C1282,Listen!$A$2:$F$45,6,0)="Nein"),$AC1282,$AB1282),0)</f>
        <v>0</v>
      </c>
      <c r="AJ1282" s="49">
        <f>IFERROR(IF(OR($W1282&lt;&gt;"Ja",VLOOKUP($C1282,Listen!$A$2:$F$45,6,0)="Nein"),$AC1282,$AB1282),0)</f>
        <v>0</v>
      </c>
      <c r="AK1282" s="49">
        <f>IFERROR(IF(OR($W1282&lt;&gt;"Ja",VLOOKUP($C1282,Listen!$A$2:$F$45,6,0)="Nein"),$AC1282,$AB1282),0)</f>
        <v>0</v>
      </c>
      <c r="AL1282" s="51">
        <f t="shared" si="405"/>
        <v>0</v>
      </c>
      <c r="AM1282" s="296">
        <f>IFERROR(IF(VLOOKUP($C1282,Listen!$A$2:$F$45,6,0)="Ja",MAX(BC1282:BD1282),D_SAV!$BC1282),0)</f>
        <v>0</v>
      </c>
      <c r="AN1282" s="51">
        <f t="shared" si="406"/>
        <v>0</v>
      </c>
      <c r="AP1282" s="304">
        <f t="shared" si="407"/>
        <v>0</v>
      </c>
      <c r="AQ1282" s="304">
        <f t="shared" si="408"/>
        <v>0</v>
      </c>
      <c r="AR1282" s="304">
        <f t="shared" si="409"/>
        <v>0</v>
      </c>
      <c r="AS1282" s="304">
        <f t="shared" si="410"/>
        <v>0</v>
      </c>
      <c r="AT1282" s="304">
        <f t="shared" si="411"/>
        <v>0</v>
      </c>
      <c r="AU1282" s="304">
        <f t="shared" si="412"/>
        <v>0</v>
      </c>
      <c r="AV1282" s="304">
        <f t="shared" si="413"/>
        <v>0</v>
      </c>
      <c r="AW1282" s="304">
        <f t="shared" si="414"/>
        <v>0</v>
      </c>
      <c r="AX1282" s="304">
        <f t="shared" si="415"/>
        <v>0</v>
      </c>
      <c r="AY1282" s="304">
        <f t="shared" si="416"/>
        <v>0</v>
      </c>
      <c r="AZ1282" s="304">
        <f t="shared" si="417"/>
        <v>0</v>
      </c>
      <c r="BA1282" s="304">
        <f t="shared" si="418"/>
        <v>0</v>
      </c>
      <c r="BB1282" s="304">
        <f t="shared" si="419"/>
        <v>0</v>
      </c>
      <c r="BC1282" s="304">
        <f t="shared" si="420"/>
        <v>0</v>
      </c>
      <c r="BD1282" s="304">
        <f t="shared" si="421"/>
        <v>0</v>
      </c>
      <c r="BE1282" s="304">
        <f>IFERROR(IF(VLOOKUP($C1282,Listen!$A$2:$F$45,6,0)="Ja",BB1282-MAX(BC1282:BD1282),BB1282-BC1282),0)</f>
        <v>0</v>
      </c>
    </row>
    <row r="1283" spans="1:57" x14ac:dyDescent="0.25">
      <c r="A1283" s="320" t="str">
        <f>IF(AND(D1283&lt;&gt;0,C1283&lt;&gt;0,E1283&lt;&gt;0),IF(B1283&lt;&gt;0,CONCATENATE(B1283,"-AGr",VLOOKUP(C1283,Listen!$A$2:$D$45,4,FALSE),"-",D1283,"-",E1283,),CONCATENATE("AGr",VLOOKUP(C1283,Listen!$A$2:$D$45,4,FALSE),"-",D1283,"-",E1283)),"keine vollständige ID")</f>
        <v>keine vollständige ID</v>
      </c>
      <c r="B1283" s="301"/>
      <c r="C1283" s="287"/>
      <c r="D1283" s="34"/>
      <c r="E1283" s="306"/>
      <c r="F1283" s="116"/>
      <c r="G1283" s="17"/>
      <c r="H1283" s="17"/>
      <c r="I1283" s="17"/>
      <c r="J1283" s="17"/>
      <c r="K1283" s="17"/>
      <c r="L1283" s="17"/>
      <c r="M1283" s="17"/>
      <c r="N1283" s="17"/>
      <c r="O1283" s="116"/>
      <c r="P1283" s="117">
        <f>IF(D1283&gt;A_Stammdaten!$B$12,0,SUM(G1283,H1283,J1283,L1283:M1283)-SUM(I1283,K1283,N1283:O1283))</f>
        <v>0</v>
      </c>
      <c r="Q1283" s="17"/>
      <c r="R1283" s="17"/>
      <c r="S1283" s="17"/>
      <c r="T1283" s="17"/>
      <c r="U1283" s="62">
        <f t="shared" si="401"/>
        <v>0</v>
      </c>
      <c r="V1283" s="34"/>
      <c r="W1283" s="34"/>
      <c r="X1283" s="34"/>
      <c r="Y1283" s="34"/>
      <c r="Z1283" s="34"/>
      <c r="AA1283" s="63" t="str">
        <f t="shared" si="402"/>
        <v>-</v>
      </c>
      <c r="AB1283" s="63" t="str">
        <f t="shared" si="403"/>
        <v>-</v>
      </c>
      <c r="AC1283" s="63">
        <f>IF(ISBLANK($C1283),0,VLOOKUP($C1283,Listen!$A$2:$C$45,2,FALSE))</f>
        <v>0</v>
      </c>
      <c r="AD1283" s="63">
        <f>IF(ISBLANK($C1283),0,VLOOKUP($C1283,Listen!$A$2:$C$45,3,FALSE))</f>
        <v>0</v>
      </c>
      <c r="AE1283" s="49">
        <f t="shared" si="404"/>
        <v>0</v>
      </c>
      <c r="AF1283" s="49">
        <f t="shared" si="404"/>
        <v>0</v>
      </c>
      <c r="AG1283" s="49">
        <f>IFERROR(IF(OR($V1283&lt;&gt;"Ja",VLOOKUP($C1283,Listen!$A$2:$F$45,5,0)="Nein",D1283&lt;IF(C1283="LNG Anbindungsanlagen gemäß separater Festlegung",2022,2023)),$AC1283,$AA1283),0)</f>
        <v>0</v>
      </c>
      <c r="AH1283" s="49">
        <f>IFERROR(IF(OR($V1283&lt;&gt;"Ja",VLOOKUP($C1283,Listen!$A$2:$F$45,5,0)="Nein",D1283&lt;IF(C1283="LNG Anbindungsanlagen gemäß separater Festlegung",2022,2023)),$AC1283,$AA1283),0)</f>
        <v>0</v>
      </c>
      <c r="AI1283" s="49">
        <f>IFERROR(IF(OR($W1283&lt;&gt;"Ja",VLOOKUP($C1283,Listen!$A$2:$F$45,6,0)="Nein"),$AC1283,$AB1283),0)</f>
        <v>0</v>
      </c>
      <c r="AJ1283" s="49">
        <f>IFERROR(IF(OR($W1283&lt;&gt;"Ja",VLOOKUP($C1283,Listen!$A$2:$F$45,6,0)="Nein"),$AC1283,$AB1283),0)</f>
        <v>0</v>
      </c>
      <c r="AK1283" s="49">
        <f>IFERROR(IF(OR($W1283&lt;&gt;"Ja",VLOOKUP($C1283,Listen!$A$2:$F$45,6,0)="Nein"),$AC1283,$AB1283),0)</f>
        <v>0</v>
      </c>
      <c r="AL1283" s="51">
        <f t="shared" si="405"/>
        <v>0</v>
      </c>
      <c r="AM1283" s="296">
        <f>IFERROR(IF(VLOOKUP($C1283,Listen!$A$2:$F$45,6,0)="Ja",MAX(BC1283:BD1283),D_SAV!$BC1283),0)</f>
        <v>0</v>
      </c>
      <c r="AN1283" s="51">
        <f t="shared" si="406"/>
        <v>0</v>
      </c>
      <c r="AP1283" s="304">
        <f t="shared" si="407"/>
        <v>0</v>
      </c>
      <c r="AQ1283" s="304">
        <f t="shared" si="408"/>
        <v>0</v>
      </c>
      <c r="AR1283" s="304">
        <f t="shared" si="409"/>
        <v>0</v>
      </c>
      <c r="AS1283" s="304">
        <f t="shared" si="410"/>
        <v>0</v>
      </c>
      <c r="AT1283" s="304">
        <f t="shared" si="411"/>
        <v>0</v>
      </c>
      <c r="AU1283" s="304">
        <f t="shared" si="412"/>
        <v>0</v>
      </c>
      <c r="AV1283" s="304">
        <f t="shared" si="413"/>
        <v>0</v>
      </c>
      <c r="AW1283" s="304">
        <f t="shared" si="414"/>
        <v>0</v>
      </c>
      <c r="AX1283" s="304">
        <f t="shared" si="415"/>
        <v>0</v>
      </c>
      <c r="AY1283" s="304">
        <f t="shared" si="416"/>
        <v>0</v>
      </c>
      <c r="AZ1283" s="304">
        <f t="shared" si="417"/>
        <v>0</v>
      </c>
      <c r="BA1283" s="304">
        <f t="shared" si="418"/>
        <v>0</v>
      </c>
      <c r="BB1283" s="304">
        <f t="shared" si="419"/>
        <v>0</v>
      </c>
      <c r="BC1283" s="304">
        <f t="shared" si="420"/>
        <v>0</v>
      </c>
      <c r="BD1283" s="304">
        <f t="shared" si="421"/>
        <v>0</v>
      </c>
      <c r="BE1283" s="304">
        <f>IFERROR(IF(VLOOKUP($C1283,Listen!$A$2:$F$45,6,0)="Ja",BB1283-MAX(BC1283:BD1283),BB1283-BC1283),0)</f>
        <v>0</v>
      </c>
    </row>
    <row r="1284" spans="1:57" x14ac:dyDescent="0.25">
      <c r="A1284" s="320" t="str">
        <f>IF(AND(D1284&lt;&gt;0,C1284&lt;&gt;0,E1284&lt;&gt;0),IF(B1284&lt;&gt;0,CONCATENATE(B1284,"-AGr",VLOOKUP(C1284,Listen!$A$2:$D$45,4,FALSE),"-",D1284,"-",E1284,),CONCATENATE("AGr",VLOOKUP(C1284,Listen!$A$2:$D$45,4,FALSE),"-",D1284,"-",E1284)),"keine vollständige ID")</f>
        <v>keine vollständige ID</v>
      </c>
      <c r="B1284" s="301"/>
      <c r="C1284" s="287"/>
      <c r="D1284" s="34"/>
      <c r="E1284" s="306"/>
      <c r="F1284" s="116"/>
      <c r="G1284" s="17"/>
      <c r="H1284" s="17"/>
      <c r="I1284" s="17"/>
      <c r="J1284" s="17"/>
      <c r="K1284" s="17"/>
      <c r="L1284" s="17"/>
      <c r="M1284" s="17"/>
      <c r="N1284" s="17"/>
      <c r="O1284" s="116"/>
      <c r="P1284" s="117">
        <f>IF(D1284&gt;A_Stammdaten!$B$12,0,SUM(G1284,H1284,J1284,L1284:M1284)-SUM(I1284,K1284,N1284:O1284))</f>
        <v>0</v>
      </c>
      <c r="Q1284" s="17"/>
      <c r="R1284" s="17"/>
      <c r="S1284" s="17"/>
      <c r="T1284" s="17"/>
      <c r="U1284" s="62">
        <f t="shared" si="401"/>
        <v>0</v>
      </c>
      <c r="V1284" s="34"/>
      <c r="W1284" s="34"/>
      <c r="X1284" s="34"/>
      <c r="Y1284" s="34"/>
      <c r="Z1284" s="34"/>
      <c r="AA1284" s="63" t="str">
        <f t="shared" si="402"/>
        <v>-</v>
      </c>
      <c r="AB1284" s="63" t="str">
        <f t="shared" si="403"/>
        <v>-</v>
      </c>
      <c r="AC1284" s="63">
        <f>IF(ISBLANK($C1284),0,VLOOKUP($C1284,Listen!$A$2:$C$45,2,FALSE))</f>
        <v>0</v>
      </c>
      <c r="AD1284" s="63">
        <f>IF(ISBLANK($C1284),0,VLOOKUP($C1284,Listen!$A$2:$C$45,3,FALSE))</f>
        <v>0</v>
      </c>
      <c r="AE1284" s="49">
        <f t="shared" si="404"/>
        <v>0</v>
      </c>
      <c r="AF1284" s="49">
        <f t="shared" si="404"/>
        <v>0</v>
      </c>
      <c r="AG1284" s="49">
        <f>IFERROR(IF(OR($V1284&lt;&gt;"Ja",VLOOKUP($C1284,Listen!$A$2:$F$45,5,0)="Nein",D1284&lt;IF(C1284="LNG Anbindungsanlagen gemäß separater Festlegung",2022,2023)),$AC1284,$AA1284),0)</f>
        <v>0</v>
      </c>
      <c r="AH1284" s="49">
        <f>IFERROR(IF(OR($V1284&lt;&gt;"Ja",VLOOKUP($C1284,Listen!$A$2:$F$45,5,0)="Nein",D1284&lt;IF(C1284="LNG Anbindungsanlagen gemäß separater Festlegung",2022,2023)),$AC1284,$AA1284),0)</f>
        <v>0</v>
      </c>
      <c r="AI1284" s="49">
        <f>IFERROR(IF(OR($W1284&lt;&gt;"Ja",VLOOKUP($C1284,Listen!$A$2:$F$45,6,0)="Nein"),$AC1284,$AB1284),0)</f>
        <v>0</v>
      </c>
      <c r="AJ1284" s="49">
        <f>IFERROR(IF(OR($W1284&lt;&gt;"Ja",VLOOKUP($C1284,Listen!$A$2:$F$45,6,0)="Nein"),$AC1284,$AB1284),0)</f>
        <v>0</v>
      </c>
      <c r="AK1284" s="49">
        <f>IFERROR(IF(OR($W1284&lt;&gt;"Ja",VLOOKUP($C1284,Listen!$A$2:$F$45,6,0)="Nein"),$AC1284,$AB1284),0)</f>
        <v>0</v>
      </c>
      <c r="AL1284" s="51">
        <f t="shared" si="405"/>
        <v>0</v>
      </c>
      <c r="AM1284" s="296">
        <f>IFERROR(IF(VLOOKUP($C1284,Listen!$A$2:$F$45,6,0)="Ja",MAX(BC1284:BD1284),D_SAV!$BC1284),0)</f>
        <v>0</v>
      </c>
      <c r="AN1284" s="51">
        <f t="shared" si="406"/>
        <v>0</v>
      </c>
      <c r="AP1284" s="304">
        <f t="shared" si="407"/>
        <v>0</v>
      </c>
      <c r="AQ1284" s="304">
        <f t="shared" si="408"/>
        <v>0</v>
      </c>
      <c r="AR1284" s="304">
        <f t="shared" si="409"/>
        <v>0</v>
      </c>
      <c r="AS1284" s="304">
        <f t="shared" si="410"/>
        <v>0</v>
      </c>
      <c r="AT1284" s="304">
        <f t="shared" si="411"/>
        <v>0</v>
      </c>
      <c r="AU1284" s="304">
        <f t="shared" si="412"/>
        <v>0</v>
      </c>
      <c r="AV1284" s="304">
        <f t="shared" si="413"/>
        <v>0</v>
      </c>
      <c r="AW1284" s="304">
        <f t="shared" si="414"/>
        <v>0</v>
      </c>
      <c r="AX1284" s="304">
        <f t="shared" si="415"/>
        <v>0</v>
      </c>
      <c r="AY1284" s="304">
        <f t="shared" si="416"/>
        <v>0</v>
      </c>
      <c r="AZ1284" s="304">
        <f t="shared" si="417"/>
        <v>0</v>
      </c>
      <c r="BA1284" s="304">
        <f t="shared" si="418"/>
        <v>0</v>
      </c>
      <c r="BB1284" s="304">
        <f t="shared" si="419"/>
        <v>0</v>
      </c>
      <c r="BC1284" s="304">
        <f t="shared" si="420"/>
        <v>0</v>
      </c>
      <c r="BD1284" s="304">
        <f t="shared" si="421"/>
        <v>0</v>
      </c>
      <c r="BE1284" s="304">
        <f>IFERROR(IF(VLOOKUP($C1284,Listen!$A$2:$F$45,6,0)="Ja",BB1284-MAX(BC1284:BD1284),BB1284-BC1284),0)</f>
        <v>0</v>
      </c>
    </row>
    <row r="1285" spans="1:57" x14ac:dyDescent="0.25">
      <c r="A1285" s="320" t="str">
        <f>IF(AND(D1285&lt;&gt;0,C1285&lt;&gt;0,E1285&lt;&gt;0),IF(B1285&lt;&gt;0,CONCATENATE(B1285,"-AGr",VLOOKUP(C1285,Listen!$A$2:$D$45,4,FALSE),"-",D1285,"-",E1285,),CONCATENATE("AGr",VLOOKUP(C1285,Listen!$A$2:$D$45,4,FALSE),"-",D1285,"-",E1285)),"keine vollständige ID")</f>
        <v>keine vollständige ID</v>
      </c>
      <c r="B1285" s="301"/>
      <c r="C1285" s="287"/>
      <c r="D1285" s="34"/>
      <c r="E1285" s="306"/>
      <c r="F1285" s="116"/>
      <c r="G1285" s="17"/>
      <c r="H1285" s="17"/>
      <c r="I1285" s="17"/>
      <c r="J1285" s="17"/>
      <c r="K1285" s="17"/>
      <c r="L1285" s="17"/>
      <c r="M1285" s="17"/>
      <c r="N1285" s="17"/>
      <c r="O1285" s="116"/>
      <c r="P1285" s="117">
        <f>IF(D1285&gt;A_Stammdaten!$B$12,0,SUM(G1285,H1285,J1285,L1285:M1285)-SUM(I1285,K1285,N1285:O1285))</f>
        <v>0</v>
      </c>
      <c r="Q1285" s="17"/>
      <c r="R1285" s="17"/>
      <c r="S1285" s="17"/>
      <c r="T1285" s="17"/>
      <c r="U1285" s="62">
        <f t="shared" si="401"/>
        <v>0</v>
      </c>
      <c r="V1285" s="34"/>
      <c r="W1285" s="34"/>
      <c r="X1285" s="34"/>
      <c r="Y1285" s="34"/>
      <c r="Z1285" s="34"/>
      <c r="AA1285" s="63" t="str">
        <f t="shared" si="402"/>
        <v>-</v>
      </c>
      <c r="AB1285" s="63" t="str">
        <f t="shared" si="403"/>
        <v>-</v>
      </c>
      <c r="AC1285" s="63">
        <f>IF(ISBLANK($C1285),0,VLOOKUP($C1285,Listen!$A$2:$C$45,2,FALSE))</f>
        <v>0</v>
      </c>
      <c r="AD1285" s="63">
        <f>IF(ISBLANK($C1285),0,VLOOKUP($C1285,Listen!$A$2:$C$45,3,FALSE))</f>
        <v>0</v>
      </c>
      <c r="AE1285" s="49">
        <f t="shared" si="404"/>
        <v>0</v>
      </c>
      <c r="AF1285" s="49">
        <f t="shared" si="404"/>
        <v>0</v>
      </c>
      <c r="AG1285" s="49">
        <f>IFERROR(IF(OR($V1285&lt;&gt;"Ja",VLOOKUP($C1285,Listen!$A$2:$F$45,5,0)="Nein",D1285&lt;IF(C1285="LNG Anbindungsanlagen gemäß separater Festlegung",2022,2023)),$AC1285,$AA1285),0)</f>
        <v>0</v>
      </c>
      <c r="AH1285" s="49">
        <f>IFERROR(IF(OR($V1285&lt;&gt;"Ja",VLOOKUP($C1285,Listen!$A$2:$F$45,5,0)="Nein",D1285&lt;IF(C1285="LNG Anbindungsanlagen gemäß separater Festlegung",2022,2023)),$AC1285,$AA1285),0)</f>
        <v>0</v>
      </c>
      <c r="AI1285" s="49">
        <f>IFERROR(IF(OR($W1285&lt;&gt;"Ja",VLOOKUP($C1285,Listen!$A$2:$F$45,6,0)="Nein"),$AC1285,$AB1285),0)</f>
        <v>0</v>
      </c>
      <c r="AJ1285" s="49">
        <f>IFERROR(IF(OR($W1285&lt;&gt;"Ja",VLOOKUP($C1285,Listen!$A$2:$F$45,6,0)="Nein"),$AC1285,$AB1285),0)</f>
        <v>0</v>
      </c>
      <c r="AK1285" s="49">
        <f>IFERROR(IF(OR($W1285&lt;&gt;"Ja",VLOOKUP($C1285,Listen!$A$2:$F$45,6,0)="Nein"),$AC1285,$AB1285),0)</f>
        <v>0</v>
      </c>
      <c r="AL1285" s="51">
        <f t="shared" si="405"/>
        <v>0</v>
      </c>
      <c r="AM1285" s="296">
        <f>IFERROR(IF(VLOOKUP($C1285,Listen!$A$2:$F$45,6,0)="Ja",MAX(BC1285:BD1285),D_SAV!$BC1285),0)</f>
        <v>0</v>
      </c>
      <c r="AN1285" s="51">
        <f t="shared" si="406"/>
        <v>0</v>
      </c>
      <c r="AP1285" s="304">
        <f t="shared" si="407"/>
        <v>0</v>
      </c>
      <c r="AQ1285" s="304">
        <f t="shared" si="408"/>
        <v>0</v>
      </c>
      <c r="AR1285" s="304">
        <f t="shared" si="409"/>
        <v>0</v>
      </c>
      <c r="AS1285" s="304">
        <f t="shared" si="410"/>
        <v>0</v>
      </c>
      <c r="AT1285" s="304">
        <f t="shared" si="411"/>
        <v>0</v>
      </c>
      <c r="AU1285" s="304">
        <f t="shared" si="412"/>
        <v>0</v>
      </c>
      <c r="AV1285" s="304">
        <f t="shared" si="413"/>
        <v>0</v>
      </c>
      <c r="AW1285" s="304">
        <f t="shared" si="414"/>
        <v>0</v>
      </c>
      <c r="AX1285" s="304">
        <f t="shared" si="415"/>
        <v>0</v>
      </c>
      <c r="AY1285" s="304">
        <f t="shared" si="416"/>
        <v>0</v>
      </c>
      <c r="AZ1285" s="304">
        <f t="shared" si="417"/>
        <v>0</v>
      </c>
      <c r="BA1285" s="304">
        <f t="shared" si="418"/>
        <v>0</v>
      </c>
      <c r="BB1285" s="304">
        <f t="shared" si="419"/>
        <v>0</v>
      </c>
      <c r="BC1285" s="304">
        <f t="shared" si="420"/>
        <v>0</v>
      </c>
      <c r="BD1285" s="304">
        <f t="shared" si="421"/>
        <v>0</v>
      </c>
      <c r="BE1285" s="304">
        <f>IFERROR(IF(VLOOKUP($C1285,Listen!$A$2:$F$45,6,0)="Ja",BB1285-MAX(BC1285:BD1285),BB1285-BC1285),0)</f>
        <v>0</v>
      </c>
    </row>
    <row r="1286" spans="1:57" x14ac:dyDescent="0.25">
      <c r="A1286" s="320" t="str">
        <f>IF(AND(D1286&lt;&gt;0,C1286&lt;&gt;0,E1286&lt;&gt;0),IF(B1286&lt;&gt;0,CONCATENATE(B1286,"-AGr",VLOOKUP(C1286,Listen!$A$2:$D$45,4,FALSE),"-",D1286,"-",E1286,),CONCATENATE("AGr",VLOOKUP(C1286,Listen!$A$2:$D$45,4,FALSE),"-",D1286,"-",E1286)),"keine vollständige ID")</f>
        <v>keine vollständige ID</v>
      </c>
      <c r="B1286" s="301"/>
      <c r="C1286" s="287"/>
      <c r="D1286" s="34"/>
      <c r="E1286" s="306"/>
      <c r="F1286" s="116"/>
      <c r="G1286" s="17"/>
      <c r="H1286" s="17"/>
      <c r="I1286" s="17"/>
      <c r="J1286" s="17"/>
      <c r="K1286" s="17"/>
      <c r="L1286" s="17"/>
      <c r="M1286" s="17"/>
      <c r="N1286" s="17"/>
      <c r="O1286" s="116"/>
      <c r="P1286" s="117">
        <f>IF(D1286&gt;A_Stammdaten!$B$12,0,SUM(G1286,H1286,J1286,L1286:M1286)-SUM(I1286,K1286,N1286:O1286))</f>
        <v>0</v>
      </c>
      <c r="Q1286" s="17"/>
      <c r="R1286" s="17"/>
      <c r="S1286" s="17"/>
      <c r="T1286" s="17"/>
      <c r="U1286" s="62">
        <f t="shared" ref="U1286:U1349" si="422">P1286-SUM(Q1286:T1286)</f>
        <v>0</v>
      </c>
      <c r="V1286" s="34"/>
      <c r="W1286" s="34"/>
      <c r="X1286" s="34"/>
      <c r="Y1286" s="34"/>
      <c r="Z1286" s="34"/>
      <c r="AA1286" s="63" t="str">
        <f t="shared" ref="AA1286:AA1349" si="423">IF($V1286="Ja",MIN(2044-$D1286+1,AC1286),"-")</f>
        <v>-</v>
      </c>
      <c r="AB1286" s="63" t="str">
        <f t="shared" ref="AB1286:AB1349" si="424">IF($Z1286="","-",MIN($Z1286-$D1286+1,AC1286))</f>
        <v>-</v>
      </c>
      <c r="AC1286" s="63">
        <f>IF(ISBLANK($C1286),0,VLOOKUP($C1286,Listen!$A$2:$C$45,2,FALSE))</f>
        <v>0</v>
      </c>
      <c r="AD1286" s="63">
        <f>IF(ISBLANK($C1286),0,VLOOKUP($C1286,Listen!$A$2:$C$45,3,FALSE))</f>
        <v>0</v>
      </c>
      <c r="AE1286" s="49">
        <f t="shared" ref="AE1286:AF1349" si="425">IFERROR($AC1286,0)</f>
        <v>0</v>
      </c>
      <c r="AF1286" s="49">
        <f t="shared" si="425"/>
        <v>0</v>
      </c>
      <c r="AG1286" s="49">
        <f>IFERROR(IF(OR($V1286&lt;&gt;"Ja",VLOOKUP($C1286,Listen!$A$2:$F$45,5,0)="Nein",D1286&lt;IF(C1286="LNG Anbindungsanlagen gemäß separater Festlegung",2022,2023)),$AC1286,$AA1286),0)</f>
        <v>0</v>
      </c>
      <c r="AH1286" s="49">
        <f>IFERROR(IF(OR($V1286&lt;&gt;"Ja",VLOOKUP($C1286,Listen!$A$2:$F$45,5,0)="Nein",D1286&lt;IF(C1286="LNG Anbindungsanlagen gemäß separater Festlegung",2022,2023)),$AC1286,$AA1286),0)</f>
        <v>0</v>
      </c>
      <c r="AI1286" s="49">
        <f>IFERROR(IF(OR($W1286&lt;&gt;"Ja",VLOOKUP($C1286,Listen!$A$2:$F$45,6,0)="Nein"),$AC1286,$AB1286),0)</f>
        <v>0</v>
      </c>
      <c r="AJ1286" s="49">
        <f>IFERROR(IF(OR($W1286&lt;&gt;"Ja",VLOOKUP($C1286,Listen!$A$2:$F$45,6,0)="Nein"),$AC1286,$AB1286),0)</f>
        <v>0</v>
      </c>
      <c r="AK1286" s="49">
        <f>IFERROR(IF(OR($W1286&lt;&gt;"Ja",VLOOKUP($C1286,Listen!$A$2:$F$45,6,0)="Nein"),$AC1286,$AB1286),0)</f>
        <v>0</v>
      </c>
      <c r="AL1286" s="51">
        <f t="shared" ref="AL1286:AL1349" si="426">BB1286</f>
        <v>0</v>
      </c>
      <c r="AM1286" s="296">
        <f>IFERROR(IF(VLOOKUP($C1286,Listen!$A$2:$F$45,6,0)="Ja",MAX(BC1286:BD1286),D_SAV!$BC1286),0)</f>
        <v>0</v>
      </c>
      <c r="AN1286" s="51">
        <f t="shared" ref="AN1286:AN1349" si="427">BE1286</f>
        <v>0</v>
      </c>
      <c r="AP1286" s="304">
        <f t="shared" ref="AP1286:AP1349" si="428">AO1286+IF($D1286=AP$3,$U1286,0)</f>
        <v>0</v>
      </c>
      <c r="AQ1286" s="304">
        <f t="shared" ref="AQ1286:AQ1349" si="429">IF(AP1286=0,0,IF($AE1286-(AP$3-$D1286)&lt;=0,AP1286,AP1286/($AE1286-(AP$3-$D1286))))</f>
        <v>0</v>
      </c>
      <c r="AR1286" s="304">
        <f t="shared" ref="AR1286:AR1349" si="430">AP1286-AQ1286</f>
        <v>0</v>
      </c>
      <c r="AS1286" s="304">
        <f t="shared" ref="AS1286:AS1349" si="431">AR1286+IF($D1286=AS$3,$U1286,0)</f>
        <v>0</v>
      </c>
      <c r="AT1286" s="304">
        <f t="shared" ref="AT1286:AT1349" si="432">IF(AS1286=0,0,IF($AF1286-(AS$3-$D1286)&lt;=0,AS1286,AS1286/($AF1286-(AS$3-$D1286))))</f>
        <v>0</v>
      </c>
      <c r="AU1286" s="304">
        <f t="shared" ref="AU1286:AU1349" si="433">AS1286-AT1286</f>
        <v>0</v>
      </c>
      <c r="AV1286" s="304">
        <f t="shared" ref="AV1286:AV1349" si="434">AU1286+IF($D1286=AV$3,$U1286,0)</f>
        <v>0</v>
      </c>
      <c r="AW1286" s="304">
        <f t="shared" ref="AW1286:AW1349" si="435">IF(AV1286=0,0,IF($AG1286-(AV$3-$D1286)&lt;=0,AV1286,AV1286/($AG1286-(AV$3-$D1286))))</f>
        <v>0</v>
      </c>
      <c r="AX1286" s="304">
        <f t="shared" ref="AX1286:AX1349" si="436">AV1286-AW1286</f>
        <v>0</v>
      </c>
      <c r="AY1286" s="304">
        <f t="shared" ref="AY1286:AY1349" si="437">AX1286+IF($D1286=AY$3,$U1286,0)</f>
        <v>0</v>
      </c>
      <c r="AZ1286" s="304">
        <f t="shared" ref="AZ1286:AZ1349" si="438">IF(AY1286=0,0,IF($AH1286-(AY$3-$D1286)&lt;=0,AY1286,AY1286/($AH1286-(AY$3-$D1286))))</f>
        <v>0</v>
      </c>
      <c r="BA1286" s="304">
        <f t="shared" ref="BA1286:BA1349" si="439">AY1286-AZ1286</f>
        <v>0</v>
      </c>
      <c r="BB1286" s="304">
        <f t="shared" ref="BB1286:BB1349" si="440">BA1286+IF($D1286=BB$3,$U1286,0)</f>
        <v>0</v>
      </c>
      <c r="BC1286" s="304">
        <f t="shared" ref="BC1286:BC1349" si="441">IF(BB1286=0,0,IF($AI1286-(BB$3-$D1286)&lt;=0,BB1286,BB1286/($AI1286-(BB$3-$D1286))))</f>
        <v>0</v>
      </c>
      <c r="BD1286" s="304">
        <f t="shared" ref="BD1286:BD1349" si="442">BB1286*Y1286/100</f>
        <v>0</v>
      </c>
      <c r="BE1286" s="304">
        <f>IFERROR(IF(VLOOKUP($C1286,Listen!$A$2:$F$45,6,0)="Ja",BB1286-MAX(BC1286:BD1286),BB1286-BC1286),0)</f>
        <v>0</v>
      </c>
    </row>
    <row r="1287" spans="1:57" x14ac:dyDescent="0.25">
      <c r="A1287" s="320" t="str">
        <f>IF(AND(D1287&lt;&gt;0,C1287&lt;&gt;0,E1287&lt;&gt;0),IF(B1287&lt;&gt;0,CONCATENATE(B1287,"-AGr",VLOOKUP(C1287,Listen!$A$2:$D$45,4,FALSE),"-",D1287,"-",E1287,),CONCATENATE("AGr",VLOOKUP(C1287,Listen!$A$2:$D$45,4,FALSE),"-",D1287,"-",E1287)),"keine vollständige ID")</f>
        <v>keine vollständige ID</v>
      </c>
      <c r="B1287" s="301"/>
      <c r="C1287" s="287"/>
      <c r="D1287" s="34"/>
      <c r="E1287" s="306"/>
      <c r="F1287" s="116"/>
      <c r="G1287" s="17"/>
      <c r="H1287" s="17"/>
      <c r="I1287" s="17"/>
      <c r="J1287" s="17"/>
      <c r="K1287" s="17"/>
      <c r="L1287" s="17"/>
      <c r="M1287" s="17"/>
      <c r="N1287" s="17"/>
      <c r="O1287" s="116"/>
      <c r="P1287" s="117">
        <f>IF(D1287&gt;A_Stammdaten!$B$12,0,SUM(G1287,H1287,J1287,L1287:M1287)-SUM(I1287,K1287,N1287:O1287))</f>
        <v>0</v>
      </c>
      <c r="Q1287" s="17"/>
      <c r="R1287" s="17"/>
      <c r="S1287" s="17"/>
      <c r="T1287" s="17"/>
      <c r="U1287" s="62">
        <f t="shared" si="422"/>
        <v>0</v>
      </c>
      <c r="V1287" s="34"/>
      <c r="W1287" s="34"/>
      <c r="X1287" s="34"/>
      <c r="Y1287" s="34"/>
      <c r="Z1287" s="34"/>
      <c r="AA1287" s="63" t="str">
        <f t="shared" si="423"/>
        <v>-</v>
      </c>
      <c r="AB1287" s="63" t="str">
        <f t="shared" si="424"/>
        <v>-</v>
      </c>
      <c r="AC1287" s="63">
        <f>IF(ISBLANK($C1287),0,VLOOKUP($C1287,Listen!$A$2:$C$45,2,FALSE))</f>
        <v>0</v>
      </c>
      <c r="AD1287" s="63">
        <f>IF(ISBLANK($C1287),0,VLOOKUP($C1287,Listen!$A$2:$C$45,3,FALSE))</f>
        <v>0</v>
      </c>
      <c r="AE1287" s="49">
        <f t="shared" si="425"/>
        <v>0</v>
      </c>
      <c r="AF1287" s="49">
        <f t="shared" si="425"/>
        <v>0</v>
      </c>
      <c r="AG1287" s="49">
        <f>IFERROR(IF(OR($V1287&lt;&gt;"Ja",VLOOKUP($C1287,Listen!$A$2:$F$45,5,0)="Nein",D1287&lt;IF(C1287="LNG Anbindungsanlagen gemäß separater Festlegung",2022,2023)),$AC1287,$AA1287),0)</f>
        <v>0</v>
      </c>
      <c r="AH1287" s="49">
        <f>IFERROR(IF(OR($V1287&lt;&gt;"Ja",VLOOKUP($C1287,Listen!$A$2:$F$45,5,0)="Nein",D1287&lt;IF(C1287="LNG Anbindungsanlagen gemäß separater Festlegung",2022,2023)),$AC1287,$AA1287),0)</f>
        <v>0</v>
      </c>
      <c r="AI1287" s="49">
        <f>IFERROR(IF(OR($W1287&lt;&gt;"Ja",VLOOKUP($C1287,Listen!$A$2:$F$45,6,0)="Nein"),$AC1287,$AB1287),0)</f>
        <v>0</v>
      </c>
      <c r="AJ1287" s="49">
        <f>IFERROR(IF(OR($W1287&lt;&gt;"Ja",VLOOKUP($C1287,Listen!$A$2:$F$45,6,0)="Nein"),$AC1287,$AB1287),0)</f>
        <v>0</v>
      </c>
      <c r="AK1287" s="49">
        <f>IFERROR(IF(OR($W1287&lt;&gt;"Ja",VLOOKUP($C1287,Listen!$A$2:$F$45,6,0)="Nein"),$AC1287,$AB1287),0)</f>
        <v>0</v>
      </c>
      <c r="AL1287" s="51">
        <f t="shared" si="426"/>
        <v>0</v>
      </c>
      <c r="AM1287" s="296">
        <f>IFERROR(IF(VLOOKUP($C1287,Listen!$A$2:$F$45,6,0)="Ja",MAX(BC1287:BD1287),D_SAV!$BC1287),0)</f>
        <v>0</v>
      </c>
      <c r="AN1287" s="51">
        <f t="shared" si="427"/>
        <v>0</v>
      </c>
      <c r="AP1287" s="304">
        <f t="shared" si="428"/>
        <v>0</v>
      </c>
      <c r="AQ1287" s="304">
        <f t="shared" si="429"/>
        <v>0</v>
      </c>
      <c r="AR1287" s="304">
        <f t="shared" si="430"/>
        <v>0</v>
      </c>
      <c r="AS1287" s="304">
        <f t="shared" si="431"/>
        <v>0</v>
      </c>
      <c r="AT1287" s="304">
        <f t="shared" si="432"/>
        <v>0</v>
      </c>
      <c r="AU1287" s="304">
        <f t="shared" si="433"/>
        <v>0</v>
      </c>
      <c r="AV1287" s="304">
        <f t="shared" si="434"/>
        <v>0</v>
      </c>
      <c r="AW1287" s="304">
        <f t="shared" si="435"/>
        <v>0</v>
      </c>
      <c r="AX1287" s="304">
        <f t="shared" si="436"/>
        <v>0</v>
      </c>
      <c r="AY1287" s="304">
        <f t="shared" si="437"/>
        <v>0</v>
      </c>
      <c r="AZ1287" s="304">
        <f t="shared" si="438"/>
        <v>0</v>
      </c>
      <c r="BA1287" s="304">
        <f t="shared" si="439"/>
        <v>0</v>
      </c>
      <c r="BB1287" s="304">
        <f t="shared" si="440"/>
        <v>0</v>
      </c>
      <c r="BC1287" s="304">
        <f t="shared" si="441"/>
        <v>0</v>
      </c>
      <c r="BD1287" s="304">
        <f t="shared" si="442"/>
        <v>0</v>
      </c>
      <c r="BE1287" s="304">
        <f>IFERROR(IF(VLOOKUP($C1287,Listen!$A$2:$F$45,6,0)="Ja",BB1287-MAX(BC1287:BD1287),BB1287-BC1287),0)</f>
        <v>0</v>
      </c>
    </row>
    <row r="1288" spans="1:57" x14ac:dyDescent="0.25">
      <c r="A1288" s="320" t="str">
        <f>IF(AND(D1288&lt;&gt;0,C1288&lt;&gt;0,E1288&lt;&gt;0),IF(B1288&lt;&gt;0,CONCATENATE(B1288,"-AGr",VLOOKUP(C1288,Listen!$A$2:$D$45,4,FALSE),"-",D1288,"-",E1288,),CONCATENATE("AGr",VLOOKUP(C1288,Listen!$A$2:$D$45,4,FALSE),"-",D1288,"-",E1288)),"keine vollständige ID")</f>
        <v>keine vollständige ID</v>
      </c>
      <c r="B1288" s="301"/>
      <c r="C1288" s="287"/>
      <c r="D1288" s="34"/>
      <c r="E1288" s="306"/>
      <c r="F1288" s="116"/>
      <c r="G1288" s="17"/>
      <c r="H1288" s="17"/>
      <c r="I1288" s="17"/>
      <c r="J1288" s="17"/>
      <c r="K1288" s="17"/>
      <c r="L1288" s="17"/>
      <c r="M1288" s="17"/>
      <c r="N1288" s="17"/>
      <c r="O1288" s="116"/>
      <c r="P1288" s="117">
        <f>IF(D1288&gt;A_Stammdaten!$B$12,0,SUM(G1288,H1288,J1288,L1288:M1288)-SUM(I1288,K1288,N1288:O1288))</f>
        <v>0</v>
      </c>
      <c r="Q1288" s="17"/>
      <c r="R1288" s="17"/>
      <c r="S1288" s="17"/>
      <c r="T1288" s="17"/>
      <c r="U1288" s="62">
        <f t="shared" si="422"/>
        <v>0</v>
      </c>
      <c r="V1288" s="34"/>
      <c r="W1288" s="34"/>
      <c r="X1288" s="34"/>
      <c r="Y1288" s="34"/>
      <c r="Z1288" s="34"/>
      <c r="AA1288" s="63" t="str">
        <f t="shared" si="423"/>
        <v>-</v>
      </c>
      <c r="AB1288" s="63" t="str">
        <f t="shared" si="424"/>
        <v>-</v>
      </c>
      <c r="AC1288" s="63">
        <f>IF(ISBLANK($C1288),0,VLOOKUP($C1288,Listen!$A$2:$C$45,2,FALSE))</f>
        <v>0</v>
      </c>
      <c r="AD1288" s="63">
        <f>IF(ISBLANK($C1288),0,VLOOKUP($C1288,Listen!$A$2:$C$45,3,FALSE))</f>
        <v>0</v>
      </c>
      <c r="AE1288" s="49">
        <f t="shared" si="425"/>
        <v>0</v>
      </c>
      <c r="AF1288" s="49">
        <f t="shared" si="425"/>
        <v>0</v>
      </c>
      <c r="AG1288" s="49">
        <f>IFERROR(IF(OR($V1288&lt;&gt;"Ja",VLOOKUP($C1288,Listen!$A$2:$F$45,5,0)="Nein",D1288&lt;IF(C1288="LNG Anbindungsanlagen gemäß separater Festlegung",2022,2023)),$AC1288,$AA1288),0)</f>
        <v>0</v>
      </c>
      <c r="AH1288" s="49">
        <f>IFERROR(IF(OR($V1288&lt;&gt;"Ja",VLOOKUP($C1288,Listen!$A$2:$F$45,5,0)="Nein",D1288&lt;IF(C1288="LNG Anbindungsanlagen gemäß separater Festlegung",2022,2023)),$AC1288,$AA1288),0)</f>
        <v>0</v>
      </c>
      <c r="AI1288" s="49">
        <f>IFERROR(IF(OR($W1288&lt;&gt;"Ja",VLOOKUP($C1288,Listen!$A$2:$F$45,6,0)="Nein"),$AC1288,$AB1288),0)</f>
        <v>0</v>
      </c>
      <c r="AJ1288" s="49">
        <f>IFERROR(IF(OR($W1288&lt;&gt;"Ja",VLOOKUP($C1288,Listen!$A$2:$F$45,6,0)="Nein"),$AC1288,$AB1288),0)</f>
        <v>0</v>
      </c>
      <c r="AK1288" s="49">
        <f>IFERROR(IF(OR($W1288&lt;&gt;"Ja",VLOOKUP($C1288,Listen!$A$2:$F$45,6,0)="Nein"),$AC1288,$AB1288),0)</f>
        <v>0</v>
      </c>
      <c r="AL1288" s="51">
        <f t="shared" si="426"/>
        <v>0</v>
      </c>
      <c r="AM1288" s="296">
        <f>IFERROR(IF(VLOOKUP($C1288,Listen!$A$2:$F$45,6,0)="Ja",MAX(BC1288:BD1288),D_SAV!$BC1288),0)</f>
        <v>0</v>
      </c>
      <c r="AN1288" s="51">
        <f t="shared" si="427"/>
        <v>0</v>
      </c>
      <c r="AP1288" s="304">
        <f t="shared" si="428"/>
        <v>0</v>
      </c>
      <c r="AQ1288" s="304">
        <f t="shared" si="429"/>
        <v>0</v>
      </c>
      <c r="AR1288" s="304">
        <f t="shared" si="430"/>
        <v>0</v>
      </c>
      <c r="AS1288" s="304">
        <f t="shared" si="431"/>
        <v>0</v>
      </c>
      <c r="AT1288" s="304">
        <f t="shared" si="432"/>
        <v>0</v>
      </c>
      <c r="AU1288" s="304">
        <f t="shared" si="433"/>
        <v>0</v>
      </c>
      <c r="AV1288" s="304">
        <f t="shared" si="434"/>
        <v>0</v>
      </c>
      <c r="AW1288" s="304">
        <f t="shared" si="435"/>
        <v>0</v>
      </c>
      <c r="AX1288" s="304">
        <f t="shared" si="436"/>
        <v>0</v>
      </c>
      <c r="AY1288" s="304">
        <f t="shared" si="437"/>
        <v>0</v>
      </c>
      <c r="AZ1288" s="304">
        <f t="shared" si="438"/>
        <v>0</v>
      </c>
      <c r="BA1288" s="304">
        <f t="shared" si="439"/>
        <v>0</v>
      </c>
      <c r="BB1288" s="304">
        <f t="shared" si="440"/>
        <v>0</v>
      </c>
      <c r="BC1288" s="304">
        <f t="shared" si="441"/>
        <v>0</v>
      </c>
      <c r="BD1288" s="304">
        <f t="shared" si="442"/>
        <v>0</v>
      </c>
      <c r="BE1288" s="304">
        <f>IFERROR(IF(VLOOKUP($C1288,Listen!$A$2:$F$45,6,0)="Ja",BB1288-MAX(BC1288:BD1288),BB1288-BC1288),0)</f>
        <v>0</v>
      </c>
    </row>
    <row r="1289" spans="1:57" x14ac:dyDescent="0.25">
      <c r="A1289" s="320" t="str">
        <f>IF(AND(D1289&lt;&gt;0,C1289&lt;&gt;0,E1289&lt;&gt;0),IF(B1289&lt;&gt;0,CONCATENATE(B1289,"-AGr",VLOOKUP(C1289,Listen!$A$2:$D$45,4,FALSE),"-",D1289,"-",E1289,),CONCATENATE("AGr",VLOOKUP(C1289,Listen!$A$2:$D$45,4,FALSE),"-",D1289,"-",E1289)),"keine vollständige ID")</f>
        <v>keine vollständige ID</v>
      </c>
      <c r="B1289" s="301"/>
      <c r="C1289" s="287"/>
      <c r="D1289" s="34"/>
      <c r="E1289" s="306"/>
      <c r="F1289" s="116"/>
      <c r="G1289" s="17"/>
      <c r="H1289" s="17"/>
      <c r="I1289" s="17"/>
      <c r="J1289" s="17"/>
      <c r="K1289" s="17"/>
      <c r="L1289" s="17"/>
      <c r="M1289" s="17"/>
      <c r="N1289" s="17"/>
      <c r="O1289" s="116"/>
      <c r="P1289" s="117">
        <f>IF(D1289&gt;A_Stammdaten!$B$12,0,SUM(G1289,H1289,J1289,L1289:M1289)-SUM(I1289,K1289,N1289:O1289))</f>
        <v>0</v>
      </c>
      <c r="Q1289" s="17"/>
      <c r="R1289" s="17"/>
      <c r="S1289" s="17"/>
      <c r="T1289" s="17"/>
      <c r="U1289" s="62">
        <f t="shared" si="422"/>
        <v>0</v>
      </c>
      <c r="V1289" s="34"/>
      <c r="W1289" s="34"/>
      <c r="X1289" s="34"/>
      <c r="Y1289" s="34"/>
      <c r="Z1289" s="34"/>
      <c r="AA1289" s="63" t="str">
        <f t="shared" si="423"/>
        <v>-</v>
      </c>
      <c r="AB1289" s="63" t="str">
        <f t="shared" si="424"/>
        <v>-</v>
      </c>
      <c r="AC1289" s="63">
        <f>IF(ISBLANK($C1289),0,VLOOKUP($C1289,Listen!$A$2:$C$45,2,FALSE))</f>
        <v>0</v>
      </c>
      <c r="AD1289" s="63">
        <f>IF(ISBLANK($C1289),0,VLOOKUP($C1289,Listen!$A$2:$C$45,3,FALSE))</f>
        <v>0</v>
      </c>
      <c r="AE1289" s="49">
        <f t="shared" si="425"/>
        <v>0</v>
      </c>
      <c r="AF1289" s="49">
        <f t="shared" si="425"/>
        <v>0</v>
      </c>
      <c r="AG1289" s="49">
        <f>IFERROR(IF(OR($V1289&lt;&gt;"Ja",VLOOKUP($C1289,Listen!$A$2:$F$45,5,0)="Nein",D1289&lt;IF(C1289="LNG Anbindungsanlagen gemäß separater Festlegung",2022,2023)),$AC1289,$AA1289),0)</f>
        <v>0</v>
      </c>
      <c r="AH1289" s="49">
        <f>IFERROR(IF(OR($V1289&lt;&gt;"Ja",VLOOKUP($C1289,Listen!$A$2:$F$45,5,0)="Nein",D1289&lt;IF(C1289="LNG Anbindungsanlagen gemäß separater Festlegung",2022,2023)),$AC1289,$AA1289),0)</f>
        <v>0</v>
      </c>
      <c r="AI1289" s="49">
        <f>IFERROR(IF(OR($W1289&lt;&gt;"Ja",VLOOKUP($C1289,Listen!$A$2:$F$45,6,0)="Nein"),$AC1289,$AB1289),0)</f>
        <v>0</v>
      </c>
      <c r="AJ1289" s="49">
        <f>IFERROR(IF(OR($W1289&lt;&gt;"Ja",VLOOKUP($C1289,Listen!$A$2:$F$45,6,0)="Nein"),$AC1289,$AB1289),0)</f>
        <v>0</v>
      </c>
      <c r="AK1289" s="49">
        <f>IFERROR(IF(OR($W1289&lt;&gt;"Ja",VLOOKUP($C1289,Listen!$A$2:$F$45,6,0)="Nein"),$AC1289,$AB1289),0)</f>
        <v>0</v>
      </c>
      <c r="AL1289" s="51">
        <f t="shared" si="426"/>
        <v>0</v>
      </c>
      <c r="AM1289" s="296">
        <f>IFERROR(IF(VLOOKUP($C1289,Listen!$A$2:$F$45,6,0)="Ja",MAX(BC1289:BD1289),D_SAV!$BC1289),0)</f>
        <v>0</v>
      </c>
      <c r="AN1289" s="51">
        <f t="shared" si="427"/>
        <v>0</v>
      </c>
      <c r="AP1289" s="304">
        <f t="shared" si="428"/>
        <v>0</v>
      </c>
      <c r="AQ1289" s="304">
        <f t="shared" si="429"/>
        <v>0</v>
      </c>
      <c r="AR1289" s="304">
        <f t="shared" si="430"/>
        <v>0</v>
      </c>
      <c r="AS1289" s="304">
        <f t="shared" si="431"/>
        <v>0</v>
      </c>
      <c r="AT1289" s="304">
        <f t="shared" si="432"/>
        <v>0</v>
      </c>
      <c r="AU1289" s="304">
        <f t="shared" si="433"/>
        <v>0</v>
      </c>
      <c r="AV1289" s="304">
        <f t="shared" si="434"/>
        <v>0</v>
      </c>
      <c r="AW1289" s="304">
        <f t="shared" si="435"/>
        <v>0</v>
      </c>
      <c r="AX1289" s="304">
        <f t="shared" si="436"/>
        <v>0</v>
      </c>
      <c r="AY1289" s="304">
        <f t="shared" si="437"/>
        <v>0</v>
      </c>
      <c r="AZ1289" s="304">
        <f t="shared" si="438"/>
        <v>0</v>
      </c>
      <c r="BA1289" s="304">
        <f t="shared" si="439"/>
        <v>0</v>
      </c>
      <c r="BB1289" s="304">
        <f t="shared" si="440"/>
        <v>0</v>
      </c>
      <c r="BC1289" s="304">
        <f t="shared" si="441"/>
        <v>0</v>
      </c>
      <c r="BD1289" s="304">
        <f t="shared" si="442"/>
        <v>0</v>
      </c>
      <c r="BE1289" s="304">
        <f>IFERROR(IF(VLOOKUP($C1289,Listen!$A$2:$F$45,6,0)="Ja",BB1289-MAX(BC1289:BD1289),BB1289-BC1289),0)</f>
        <v>0</v>
      </c>
    </row>
    <row r="1290" spans="1:57" x14ac:dyDescent="0.25">
      <c r="A1290" s="320" t="str">
        <f>IF(AND(D1290&lt;&gt;0,C1290&lt;&gt;0,E1290&lt;&gt;0),IF(B1290&lt;&gt;0,CONCATENATE(B1290,"-AGr",VLOOKUP(C1290,Listen!$A$2:$D$45,4,FALSE),"-",D1290,"-",E1290,),CONCATENATE("AGr",VLOOKUP(C1290,Listen!$A$2:$D$45,4,FALSE),"-",D1290,"-",E1290)),"keine vollständige ID")</f>
        <v>keine vollständige ID</v>
      </c>
      <c r="B1290" s="301"/>
      <c r="C1290" s="287"/>
      <c r="D1290" s="34"/>
      <c r="E1290" s="306"/>
      <c r="F1290" s="116"/>
      <c r="G1290" s="17"/>
      <c r="H1290" s="17"/>
      <c r="I1290" s="17"/>
      <c r="J1290" s="17"/>
      <c r="K1290" s="17"/>
      <c r="L1290" s="17"/>
      <c r="M1290" s="17"/>
      <c r="N1290" s="17"/>
      <c r="O1290" s="116"/>
      <c r="P1290" s="117">
        <f>IF(D1290&gt;A_Stammdaten!$B$12,0,SUM(G1290,H1290,J1290,L1290:M1290)-SUM(I1290,K1290,N1290:O1290))</f>
        <v>0</v>
      </c>
      <c r="Q1290" s="17"/>
      <c r="R1290" s="17"/>
      <c r="S1290" s="17"/>
      <c r="T1290" s="17"/>
      <c r="U1290" s="62">
        <f t="shared" si="422"/>
        <v>0</v>
      </c>
      <c r="V1290" s="34"/>
      <c r="W1290" s="34"/>
      <c r="X1290" s="34"/>
      <c r="Y1290" s="34"/>
      <c r="Z1290" s="34"/>
      <c r="AA1290" s="63" t="str">
        <f t="shared" si="423"/>
        <v>-</v>
      </c>
      <c r="AB1290" s="63" t="str">
        <f t="shared" si="424"/>
        <v>-</v>
      </c>
      <c r="AC1290" s="63">
        <f>IF(ISBLANK($C1290),0,VLOOKUP($C1290,Listen!$A$2:$C$45,2,FALSE))</f>
        <v>0</v>
      </c>
      <c r="AD1290" s="63">
        <f>IF(ISBLANK($C1290),0,VLOOKUP($C1290,Listen!$A$2:$C$45,3,FALSE))</f>
        <v>0</v>
      </c>
      <c r="AE1290" s="49">
        <f t="shared" si="425"/>
        <v>0</v>
      </c>
      <c r="AF1290" s="49">
        <f t="shared" si="425"/>
        <v>0</v>
      </c>
      <c r="AG1290" s="49">
        <f>IFERROR(IF(OR($V1290&lt;&gt;"Ja",VLOOKUP($C1290,Listen!$A$2:$F$45,5,0)="Nein",D1290&lt;IF(C1290="LNG Anbindungsanlagen gemäß separater Festlegung",2022,2023)),$AC1290,$AA1290),0)</f>
        <v>0</v>
      </c>
      <c r="AH1290" s="49">
        <f>IFERROR(IF(OR($V1290&lt;&gt;"Ja",VLOOKUP($C1290,Listen!$A$2:$F$45,5,0)="Nein",D1290&lt;IF(C1290="LNG Anbindungsanlagen gemäß separater Festlegung",2022,2023)),$AC1290,$AA1290),0)</f>
        <v>0</v>
      </c>
      <c r="AI1290" s="49">
        <f>IFERROR(IF(OR($W1290&lt;&gt;"Ja",VLOOKUP($C1290,Listen!$A$2:$F$45,6,0)="Nein"),$AC1290,$AB1290),0)</f>
        <v>0</v>
      </c>
      <c r="AJ1290" s="49">
        <f>IFERROR(IF(OR($W1290&lt;&gt;"Ja",VLOOKUP($C1290,Listen!$A$2:$F$45,6,0)="Nein"),$AC1290,$AB1290),0)</f>
        <v>0</v>
      </c>
      <c r="AK1290" s="49">
        <f>IFERROR(IF(OR($W1290&lt;&gt;"Ja",VLOOKUP($C1290,Listen!$A$2:$F$45,6,0)="Nein"),$AC1290,$AB1290),0)</f>
        <v>0</v>
      </c>
      <c r="AL1290" s="51">
        <f t="shared" si="426"/>
        <v>0</v>
      </c>
      <c r="AM1290" s="296">
        <f>IFERROR(IF(VLOOKUP($C1290,Listen!$A$2:$F$45,6,0)="Ja",MAX(BC1290:BD1290),D_SAV!$BC1290),0)</f>
        <v>0</v>
      </c>
      <c r="AN1290" s="51">
        <f t="shared" si="427"/>
        <v>0</v>
      </c>
      <c r="AP1290" s="304">
        <f t="shared" si="428"/>
        <v>0</v>
      </c>
      <c r="AQ1290" s="304">
        <f t="shared" si="429"/>
        <v>0</v>
      </c>
      <c r="AR1290" s="304">
        <f t="shared" si="430"/>
        <v>0</v>
      </c>
      <c r="AS1290" s="304">
        <f t="shared" si="431"/>
        <v>0</v>
      </c>
      <c r="AT1290" s="304">
        <f t="shared" si="432"/>
        <v>0</v>
      </c>
      <c r="AU1290" s="304">
        <f t="shared" si="433"/>
        <v>0</v>
      </c>
      <c r="AV1290" s="304">
        <f t="shared" si="434"/>
        <v>0</v>
      </c>
      <c r="AW1290" s="304">
        <f t="shared" si="435"/>
        <v>0</v>
      </c>
      <c r="AX1290" s="304">
        <f t="shared" si="436"/>
        <v>0</v>
      </c>
      <c r="AY1290" s="304">
        <f t="shared" si="437"/>
        <v>0</v>
      </c>
      <c r="AZ1290" s="304">
        <f t="shared" si="438"/>
        <v>0</v>
      </c>
      <c r="BA1290" s="304">
        <f t="shared" si="439"/>
        <v>0</v>
      </c>
      <c r="BB1290" s="304">
        <f t="shared" si="440"/>
        <v>0</v>
      </c>
      <c r="BC1290" s="304">
        <f t="shared" si="441"/>
        <v>0</v>
      </c>
      <c r="BD1290" s="304">
        <f t="shared" si="442"/>
        <v>0</v>
      </c>
      <c r="BE1290" s="304">
        <f>IFERROR(IF(VLOOKUP($C1290,Listen!$A$2:$F$45,6,0)="Ja",BB1290-MAX(BC1290:BD1290),BB1290-BC1290),0)</f>
        <v>0</v>
      </c>
    </row>
    <row r="1291" spans="1:57" x14ac:dyDescent="0.25">
      <c r="A1291" s="320" t="str">
        <f>IF(AND(D1291&lt;&gt;0,C1291&lt;&gt;0,E1291&lt;&gt;0),IF(B1291&lt;&gt;0,CONCATENATE(B1291,"-AGr",VLOOKUP(C1291,Listen!$A$2:$D$45,4,FALSE),"-",D1291,"-",E1291,),CONCATENATE("AGr",VLOOKUP(C1291,Listen!$A$2:$D$45,4,FALSE),"-",D1291,"-",E1291)),"keine vollständige ID")</f>
        <v>keine vollständige ID</v>
      </c>
      <c r="B1291" s="301"/>
      <c r="C1291" s="287"/>
      <c r="D1291" s="34"/>
      <c r="E1291" s="306"/>
      <c r="F1291" s="116"/>
      <c r="G1291" s="17"/>
      <c r="H1291" s="17"/>
      <c r="I1291" s="17"/>
      <c r="J1291" s="17"/>
      <c r="K1291" s="17"/>
      <c r="L1291" s="17"/>
      <c r="M1291" s="17"/>
      <c r="N1291" s="17"/>
      <c r="O1291" s="116"/>
      <c r="P1291" s="117">
        <f>IF(D1291&gt;A_Stammdaten!$B$12,0,SUM(G1291,H1291,J1291,L1291:M1291)-SUM(I1291,K1291,N1291:O1291))</f>
        <v>0</v>
      </c>
      <c r="Q1291" s="17"/>
      <c r="R1291" s="17"/>
      <c r="S1291" s="17"/>
      <c r="T1291" s="17"/>
      <c r="U1291" s="62">
        <f t="shared" si="422"/>
        <v>0</v>
      </c>
      <c r="V1291" s="34"/>
      <c r="W1291" s="34"/>
      <c r="X1291" s="34"/>
      <c r="Y1291" s="34"/>
      <c r="Z1291" s="34"/>
      <c r="AA1291" s="63" t="str">
        <f t="shared" si="423"/>
        <v>-</v>
      </c>
      <c r="AB1291" s="63" t="str">
        <f t="shared" si="424"/>
        <v>-</v>
      </c>
      <c r="AC1291" s="63">
        <f>IF(ISBLANK($C1291),0,VLOOKUP($C1291,Listen!$A$2:$C$45,2,FALSE))</f>
        <v>0</v>
      </c>
      <c r="AD1291" s="63">
        <f>IF(ISBLANK($C1291),0,VLOOKUP($C1291,Listen!$A$2:$C$45,3,FALSE))</f>
        <v>0</v>
      </c>
      <c r="AE1291" s="49">
        <f t="shared" si="425"/>
        <v>0</v>
      </c>
      <c r="AF1291" s="49">
        <f t="shared" si="425"/>
        <v>0</v>
      </c>
      <c r="AG1291" s="49">
        <f>IFERROR(IF(OR($V1291&lt;&gt;"Ja",VLOOKUP($C1291,Listen!$A$2:$F$45,5,0)="Nein",D1291&lt;IF(C1291="LNG Anbindungsanlagen gemäß separater Festlegung",2022,2023)),$AC1291,$AA1291),0)</f>
        <v>0</v>
      </c>
      <c r="AH1291" s="49">
        <f>IFERROR(IF(OR($V1291&lt;&gt;"Ja",VLOOKUP($C1291,Listen!$A$2:$F$45,5,0)="Nein",D1291&lt;IF(C1291="LNG Anbindungsanlagen gemäß separater Festlegung",2022,2023)),$AC1291,$AA1291),0)</f>
        <v>0</v>
      </c>
      <c r="AI1291" s="49">
        <f>IFERROR(IF(OR($W1291&lt;&gt;"Ja",VLOOKUP($C1291,Listen!$A$2:$F$45,6,0)="Nein"),$AC1291,$AB1291),0)</f>
        <v>0</v>
      </c>
      <c r="AJ1291" s="49">
        <f>IFERROR(IF(OR($W1291&lt;&gt;"Ja",VLOOKUP($C1291,Listen!$A$2:$F$45,6,0)="Nein"),$AC1291,$AB1291),0)</f>
        <v>0</v>
      </c>
      <c r="AK1291" s="49">
        <f>IFERROR(IF(OR($W1291&lt;&gt;"Ja",VLOOKUP($C1291,Listen!$A$2:$F$45,6,0)="Nein"),$AC1291,$AB1291),0)</f>
        <v>0</v>
      </c>
      <c r="AL1291" s="51">
        <f t="shared" si="426"/>
        <v>0</v>
      </c>
      <c r="AM1291" s="296">
        <f>IFERROR(IF(VLOOKUP($C1291,Listen!$A$2:$F$45,6,0)="Ja",MAX(BC1291:BD1291),D_SAV!$BC1291),0)</f>
        <v>0</v>
      </c>
      <c r="AN1291" s="51">
        <f t="shared" si="427"/>
        <v>0</v>
      </c>
      <c r="AP1291" s="304">
        <f t="shared" si="428"/>
        <v>0</v>
      </c>
      <c r="AQ1291" s="304">
        <f t="shared" si="429"/>
        <v>0</v>
      </c>
      <c r="AR1291" s="304">
        <f t="shared" si="430"/>
        <v>0</v>
      </c>
      <c r="AS1291" s="304">
        <f t="shared" si="431"/>
        <v>0</v>
      </c>
      <c r="AT1291" s="304">
        <f t="shared" si="432"/>
        <v>0</v>
      </c>
      <c r="AU1291" s="304">
        <f t="shared" si="433"/>
        <v>0</v>
      </c>
      <c r="AV1291" s="304">
        <f t="shared" si="434"/>
        <v>0</v>
      </c>
      <c r="AW1291" s="304">
        <f t="shared" si="435"/>
        <v>0</v>
      </c>
      <c r="AX1291" s="304">
        <f t="shared" si="436"/>
        <v>0</v>
      </c>
      <c r="AY1291" s="304">
        <f t="shared" si="437"/>
        <v>0</v>
      </c>
      <c r="AZ1291" s="304">
        <f t="shared" si="438"/>
        <v>0</v>
      </c>
      <c r="BA1291" s="304">
        <f t="shared" si="439"/>
        <v>0</v>
      </c>
      <c r="BB1291" s="304">
        <f t="shared" si="440"/>
        <v>0</v>
      </c>
      <c r="BC1291" s="304">
        <f t="shared" si="441"/>
        <v>0</v>
      </c>
      <c r="BD1291" s="304">
        <f t="shared" si="442"/>
        <v>0</v>
      </c>
      <c r="BE1291" s="304">
        <f>IFERROR(IF(VLOOKUP($C1291,Listen!$A$2:$F$45,6,0)="Ja",BB1291-MAX(BC1291:BD1291),BB1291-BC1291),0)</f>
        <v>0</v>
      </c>
    </row>
    <row r="1292" spans="1:57" x14ac:dyDescent="0.25">
      <c r="A1292" s="320" t="str">
        <f>IF(AND(D1292&lt;&gt;0,C1292&lt;&gt;0,E1292&lt;&gt;0),IF(B1292&lt;&gt;0,CONCATENATE(B1292,"-AGr",VLOOKUP(C1292,Listen!$A$2:$D$45,4,FALSE),"-",D1292,"-",E1292,),CONCATENATE("AGr",VLOOKUP(C1292,Listen!$A$2:$D$45,4,FALSE),"-",D1292,"-",E1292)),"keine vollständige ID")</f>
        <v>keine vollständige ID</v>
      </c>
      <c r="B1292" s="301"/>
      <c r="C1292" s="287"/>
      <c r="D1292" s="34"/>
      <c r="E1292" s="306"/>
      <c r="F1292" s="116"/>
      <c r="G1292" s="17"/>
      <c r="H1292" s="17"/>
      <c r="I1292" s="17"/>
      <c r="J1292" s="17"/>
      <c r="K1292" s="17"/>
      <c r="L1292" s="17"/>
      <c r="M1292" s="17"/>
      <c r="N1292" s="17"/>
      <c r="O1292" s="116"/>
      <c r="P1292" s="117">
        <f>IF(D1292&gt;A_Stammdaten!$B$12,0,SUM(G1292,H1292,J1292,L1292:M1292)-SUM(I1292,K1292,N1292:O1292))</f>
        <v>0</v>
      </c>
      <c r="Q1292" s="17"/>
      <c r="R1292" s="17"/>
      <c r="S1292" s="17"/>
      <c r="T1292" s="17"/>
      <c r="U1292" s="62">
        <f t="shared" si="422"/>
        <v>0</v>
      </c>
      <c r="V1292" s="34"/>
      <c r="W1292" s="34"/>
      <c r="X1292" s="34"/>
      <c r="Y1292" s="34"/>
      <c r="Z1292" s="34"/>
      <c r="AA1292" s="63" t="str">
        <f t="shared" si="423"/>
        <v>-</v>
      </c>
      <c r="AB1292" s="63" t="str">
        <f t="shared" si="424"/>
        <v>-</v>
      </c>
      <c r="AC1292" s="63">
        <f>IF(ISBLANK($C1292),0,VLOOKUP($C1292,Listen!$A$2:$C$45,2,FALSE))</f>
        <v>0</v>
      </c>
      <c r="AD1292" s="63">
        <f>IF(ISBLANK($C1292),0,VLOOKUP($C1292,Listen!$A$2:$C$45,3,FALSE))</f>
        <v>0</v>
      </c>
      <c r="AE1292" s="49">
        <f t="shared" si="425"/>
        <v>0</v>
      </c>
      <c r="AF1292" s="49">
        <f t="shared" si="425"/>
        <v>0</v>
      </c>
      <c r="AG1292" s="49">
        <f>IFERROR(IF(OR($V1292&lt;&gt;"Ja",VLOOKUP($C1292,Listen!$A$2:$F$45,5,0)="Nein",D1292&lt;IF(C1292="LNG Anbindungsanlagen gemäß separater Festlegung",2022,2023)),$AC1292,$AA1292),0)</f>
        <v>0</v>
      </c>
      <c r="AH1292" s="49">
        <f>IFERROR(IF(OR($V1292&lt;&gt;"Ja",VLOOKUP($C1292,Listen!$A$2:$F$45,5,0)="Nein",D1292&lt;IF(C1292="LNG Anbindungsanlagen gemäß separater Festlegung",2022,2023)),$AC1292,$AA1292),0)</f>
        <v>0</v>
      </c>
      <c r="AI1292" s="49">
        <f>IFERROR(IF(OR($W1292&lt;&gt;"Ja",VLOOKUP($C1292,Listen!$A$2:$F$45,6,0)="Nein"),$AC1292,$AB1292),0)</f>
        <v>0</v>
      </c>
      <c r="AJ1292" s="49">
        <f>IFERROR(IF(OR($W1292&lt;&gt;"Ja",VLOOKUP($C1292,Listen!$A$2:$F$45,6,0)="Nein"),$AC1292,$AB1292),0)</f>
        <v>0</v>
      </c>
      <c r="AK1292" s="49">
        <f>IFERROR(IF(OR($W1292&lt;&gt;"Ja",VLOOKUP($C1292,Listen!$A$2:$F$45,6,0)="Nein"),$AC1292,$AB1292),0)</f>
        <v>0</v>
      </c>
      <c r="AL1292" s="51">
        <f t="shared" si="426"/>
        <v>0</v>
      </c>
      <c r="AM1292" s="296">
        <f>IFERROR(IF(VLOOKUP($C1292,Listen!$A$2:$F$45,6,0)="Ja",MAX(BC1292:BD1292),D_SAV!$BC1292),0)</f>
        <v>0</v>
      </c>
      <c r="AN1292" s="51">
        <f t="shared" si="427"/>
        <v>0</v>
      </c>
      <c r="AP1292" s="304">
        <f t="shared" si="428"/>
        <v>0</v>
      </c>
      <c r="AQ1292" s="304">
        <f t="shared" si="429"/>
        <v>0</v>
      </c>
      <c r="AR1292" s="304">
        <f t="shared" si="430"/>
        <v>0</v>
      </c>
      <c r="AS1292" s="304">
        <f t="shared" si="431"/>
        <v>0</v>
      </c>
      <c r="AT1292" s="304">
        <f t="shared" si="432"/>
        <v>0</v>
      </c>
      <c r="AU1292" s="304">
        <f t="shared" si="433"/>
        <v>0</v>
      </c>
      <c r="AV1292" s="304">
        <f t="shared" si="434"/>
        <v>0</v>
      </c>
      <c r="AW1292" s="304">
        <f t="shared" si="435"/>
        <v>0</v>
      </c>
      <c r="AX1292" s="304">
        <f t="shared" si="436"/>
        <v>0</v>
      </c>
      <c r="AY1292" s="304">
        <f t="shared" si="437"/>
        <v>0</v>
      </c>
      <c r="AZ1292" s="304">
        <f t="shared" si="438"/>
        <v>0</v>
      </c>
      <c r="BA1292" s="304">
        <f t="shared" si="439"/>
        <v>0</v>
      </c>
      <c r="BB1292" s="304">
        <f t="shared" si="440"/>
        <v>0</v>
      </c>
      <c r="BC1292" s="304">
        <f t="shared" si="441"/>
        <v>0</v>
      </c>
      <c r="BD1292" s="304">
        <f t="shared" si="442"/>
        <v>0</v>
      </c>
      <c r="BE1292" s="304">
        <f>IFERROR(IF(VLOOKUP($C1292,Listen!$A$2:$F$45,6,0)="Ja",BB1292-MAX(BC1292:BD1292),BB1292-BC1292),0)</f>
        <v>0</v>
      </c>
    </row>
    <row r="1293" spans="1:57" x14ac:dyDescent="0.25">
      <c r="A1293" s="320" t="str">
        <f>IF(AND(D1293&lt;&gt;0,C1293&lt;&gt;0,E1293&lt;&gt;0),IF(B1293&lt;&gt;0,CONCATENATE(B1293,"-AGr",VLOOKUP(C1293,Listen!$A$2:$D$45,4,FALSE),"-",D1293,"-",E1293,),CONCATENATE("AGr",VLOOKUP(C1293,Listen!$A$2:$D$45,4,FALSE),"-",D1293,"-",E1293)),"keine vollständige ID")</f>
        <v>keine vollständige ID</v>
      </c>
      <c r="B1293" s="301"/>
      <c r="C1293" s="287"/>
      <c r="D1293" s="34"/>
      <c r="E1293" s="306"/>
      <c r="F1293" s="116"/>
      <c r="G1293" s="17"/>
      <c r="H1293" s="17"/>
      <c r="I1293" s="17"/>
      <c r="J1293" s="17"/>
      <c r="K1293" s="17"/>
      <c r="L1293" s="17"/>
      <c r="M1293" s="17"/>
      <c r="N1293" s="17"/>
      <c r="O1293" s="116"/>
      <c r="P1293" s="117">
        <f>IF(D1293&gt;A_Stammdaten!$B$12,0,SUM(G1293,H1293,J1293,L1293:M1293)-SUM(I1293,K1293,N1293:O1293))</f>
        <v>0</v>
      </c>
      <c r="Q1293" s="17"/>
      <c r="R1293" s="17"/>
      <c r="S1293" s="17"/>
      <c r="T1293" s="17"/>
      <c r="U1293" s="62">
        <f t="shared" si="422"/>
        <v>0</v>
      </c>
      <c r="V1293" s="34"/>
      <c r="W1293" s="34"/>
      <c r="X1293" s="34"/>
      <c r="Y1293" s="34"/>
      <c r="Z1293" s="34"/>
      <c r="AA1293" s="63" t="str">
        <f t="shared" si="423"/>
        <v>-</v>
      </c>
      <c r="AB1293" s="63" t="str">
        <f t="shared" si="424"/>
        <v>-</v>
      </c>
      <c r="AC1293" s="63">
        <f>IF(ISBLANK($C1293),0,VLOOKUP($C1293,Listen!$A$2:$C$45,2,FALSE))</f>
        <v>0</v>
      </c>
      <c r="AD1293" s="63">
        <f>IF(ISBLANK($C1293),0,VLOOKUP($C1293,Listen!$A$2:$C$45,3,FALSE))</f>
        <v>0</v>
      </c>
      <c r="AE1293" s="49">
        <f t="shared" si="425"/>
        <v>0</v>
      </c>
      <c r="AF1293" s="49">
        <f t="shared" si="425"/>
        <v>0</v>
      </c>
      <c r="AG1293" s="49">
        <f>IFERROR(IF(OR($V1293&lt;&gt;"Ja",VLOOKUP($C1293,Listen!$A$2:$F$45,5,0)="Nein",D1293&lt;IF(C1293="LNG Anbindungsanlagen gemäß separater Festlegung",2022,2023)),$AC1293,$AA1293),0)</f>
        <v>0</v>
      </c>
      <c r="AH1293" s="49">
        <f>IFERROR(IF(OR($V1293&lt;&gt;"Ja",VLOOKUP($C1293,Listen!$A$2:$F$45,5,0)="Nein",D1293&lt;IF(C1293="LNG Anbindungsanlagen gemäß separater Festlegung",2022,2023)),$AC1293,$AA1293),0)</f>
        <v>0</v>
      </c>
      <c r="AI1293" s="49">
        <f>IFERROR(IF(OR($W1293&lt;&gt;"Ja",VLOOKUP($C1293,Listen!$A$2:$F$45,6,0)="Nein"),$AC1293,$AB1293),0)</f>
        <v>0</v>
      </c>
      <c r="AJ1293" s="49">
        <f>IFERROR(IF(OR($W1293&lt;&gt;"Ja",VLOOKUP($C1293,Listen!$A$2:$F$45,6,0)="Nein"),$AC1293,$AB1293),0)</f>
        <v>0</v>
      </c>
      <c r="AK1293" s="49">
        <f>IFERROR(IF(OR($W1293&lt;&gt;"Ja",VLOOKUP($C1293,Listen!$A$2:$F$45,6,0)="Nein"),$AC1293,$AB1293),0)</f>
        <v>0</v>
      </c>
      <c r="AL1293" s="51">
        <f t="shared" si="426"/>
        <v>0</v>
      </c>
      <c r="AM1293" s="296">
        <f>IFERROR(IF(VLOOKUP($C1293,Listen!$A$2:$F$45,6,0)="Ja",MAX(BC1293:BD1293),D_SAV!$BC1293),0)</f>
        <v>0</v>
      </c>
      <c r="AN1293" s="51">
        <f t="shared" si="427"/>
        <v>0</v>
      </c>
      <c r="AP1293" s="304">
        <f t="shared" si="428"/>
        <v>0</v>
      </c>
      <c r="AQ1293" s="304">
        <f t="shared" si="429"/>
        <v>0</v>
      </c>
      <c r="AR1293" s="304">
        <f t="shared" si="430"/>
        <v>0</v>
      </c>
      <c r="AS1293" s="304">
        <f t="shared" si="431"/>
        <v>0</v>
      </c>
      <c r="AT1293" s="304">
        <f t="shared" si="432"/>
        <v>0</v>
      </c>
      <c r="AU1293" s="304">
        <f t="shared" si="433"/>
        <v>0</v>
      </c>
      <c r="AV1293" s="304">
        <f t="shared" si="434"/>
        <v>0</v>
      </c>
      <c r="AW1293" s="304">
        <f t="shared" si="435"/>
        <v>0</v>
      </c>
      <c r="AX1293" s="304">
        <f t="shared" si="436"/>
        <v>0</v>
      </c>
      <c r="AY1293" s="304">
        <f t="shared" si="437"/>
        <v>0</v>
      </c>
      <c r="AZ1293" s="304">
        <f t="shared" si="438"/>
        <v>0</v>
      </c>
      <c r="BA1293" s="304">
        <f t="shared" si="439"/>
        <v>0</v>
      </c>
      <c r="BB1293" s="304">
        <f t="shared" si="440"/>
        <v>0</v>
      </c>
      <c r="BC1293" s="304">
        <f t="shared" si="441"/>
        <v>0</v>
      </c>
      <c r="BD1293" s="304">
        <f t="shared" si="442"/>
        <v>0</v>
      </c>
      <c r="BE1293" s="304">
        <f>IFERROR(IF(VLOOKUP($C1293,Listen!$A$2:$F$45,6,0)="Ja",BB1293-MAX(BC1293:BD1293),BB1293-BC1293),0)</f>
        <v>0</v>
      </c>
    </row>
    <row r="1294" spans="1:57" x14ac:dyDescent="0.25">
      <c r="A1294" s="320" t="str">
        <f>IF(AND(D1294&lt;&gt;0,C1294&lt;&gt;0,E1294&lt;&gt;0),IF(B1294&lt;&gt;0,CONCATENATE(B1294,"-AGr",VLOOKUP(C1294,Listen!$A$2:$D$45,4,FALSE),"-",D1294,"-",E1294,),CONCATENATE("AGr",VLOOKUP(C1294,Listen!$A$2:$D$45,4,FALSE),"-",D1294,"-",E1294)),"keine vollständige ID")</f>
        <v>keine vollständige ID</v>
      </c>
      <c r="B1294" s="301"/>
      <c r="C1294" s="287"/>
      <c r="D1294" s="34"/>
      <c r="E1294" s="306"/>
      <c r="F1294" s="116"/>
      <c r="G1294" s="17"/>
      <c r="H1294" s="17"/>
      <c r="I1294" s="17"/>
      <c r="J1294" s="17"/>
      <c r="K1294" s="17"/>
      <c r="L1294" s="17"/>
      <c r="M1294" s="17"/>
      <c r="N1294" s="17"/>
      <c r="O1294" s="116"/>
      <c r="P1294" s="117">
        <f>IF(D1294&gt;A_Stammdaten!$B$12,0,SUM(G1294,H1294,J1294,L1294:M1294)-SUM(I1294,K1294,N1294:O1294))</f>
        <v>0</v>
      </c>
      <c r="Q1294" s="17"/>
      <c r="R1294" s="17"/>
      <c r="S1294" s="17"/>
      <c r="T1294" s="17"/>
      <c r="U1294" s="62">
        <f t="shared" si="422"/>
        <v>0</v>
      </c>
      <c r="V1294" s="34"/>
      <c r="W1294" s="34"/>
      <c r="X1294" s="34"/>
      <c r="Y1294" s="34"/>
      <c r="Z1294" s="34"/>
      <c r="AA1294" s="63" t="str">
        <f t="shared" si="423"/>
        <v>-</v>
      </c>
      <c r="AB1294" s="63" t="str">
        <f t="shared" si="424"/>
        <v>-</v>
      </c>
      <c r="AC1294" s="63">
        <f>IF(ISBLANK($C1294),0,VLOOKUP($C1294,Listen!$A$2:$C$45,2,FALSE))</f>
        <v>0</v>
      </c>
      <c r="AD1294" s="63">
        <f>IF(ISBLANK($C1294),0,VLOOKUP($C1294,Listen!$A$2:$C$45,3,FALSE))</f>
        <v>0</v>
      </c>
      <c r="AE1294" s="49">
        <f t="shared" si="425"/>
        <v>0</v>
      </c>
      <c r="AF1294" s="49">
        <f t="shared" si="425"/>
        <v>0</v>
      </c>
      <c r="AG1294" s="49">
        <f>IFERROR(IF(OR($V1294&lt;&gt;"Ja",VLOOKUP($C1294,Listen!$A$2:$F$45,5,0)="Nein",D1294&lt;IF(C1294="LNG Anbindungsanlagen gemäß separater Festlegung",2022,2023)),$AC1294,$AA1294),0)</f>
        <v>0</v>
      </c>
      <c r="AH1294" s="49">
        <f>IFERROR(IF(OR($V1294&lt;&gt;"Ja",VLOOKUP($C1294,Listen!$A$2:$F$45,5,0)="Nein",D1294&lt;IF(C1294="LNG Anbindungsanlagen gemäß separater Festlegung",2022,2023)),$AC1294,$AA1294),0)</f>
        <v>0</v>
      </c>
      <c r="AI1294" s="49">
        <f>IFERROR(IF(OR($W1294&lt;&gt;"Ja",VLOOKUP($C1294,Listen!$A$2:$F$45,6,0)="Nein"),$AC1294,$AB1294),0)</f>
        <v>0</v>
      </c>
      <c r="AJ1294" s="49">
        <f>IFERROR(IF(OR($W1294&lt;&gt;"Ja",VLOOKUP($C1294,Listen!$A$2:$F$45,6,0)="Nein"),$AC1294,$AB1294),0)</f>
        <v>0</v>
      </c>
      <c r="AK1294" s="49">
        <f>IFERROR(IF(OR($W1294&lt;&gt;"Ja",VLOOKUP($C1294,Listen!$A$2:$F$45,6,0)="Nein"),$AC1294,$AB1294),0)</f>
        <v>0</v>
      </c>
      <c r="AL1294" s="51">
        <f t="shared" si="426"/>
        <v>0</v>
      </c>
      <c r="AM1294" s="296">
        <f>IFERROR(IF(VLOOKUP($C1294,Listen!$A$2:$F$45,6,0)="Ja",MAX(BC1294:BD1294),D_SAV!$BC1294),0)</f>
        <v>0</v>
      </c>
      <c r="AN1294" s="51">
        <f t="shared" si="427"/>
        <v>0</v>
      </c>
      <c r="AP1294" s="304">
        <f t="shared" si="428"/>
        <v>0</v>
      </c>
      <c r="AQ1294" s="304">
        <f t="shared" si="429"/>
        <v>0</v>
      </c>
      <c r="AR1294" s="304">
        <f t="shared" si="430"/>
        <v>0</v>
      </c>
      <c r="AS1294" s="304">
        <f t="shared" si="431"/>
        <v>0</v>
      </c>
      <c r="AT1294" s="304">
        <f t="shared" si="432"/>
        <v>0</v>
      </c>
      <c r="AU1294" s="304">
        <f t="shared" si="433"/>
        <v>0</v>
      </c>
      <c r="AV1294" s="304">
        <f t="shared" si="434"/>
        <v>0</v>
      </c>
      <c r="AW1294" s="304">
        <f t="shared" si="435"/>
        <v>0</v>
      </c>
      <c r="AX1294" s="304">
        <f t="shared" si="436"/>
        <v>0</v>
      </c>
      <c r="AY1294" s="304">
        <f t="shared" si="437"/>
        <v>0</v>
      </c>
      <c r="AZ1294" s="304">
        <f t="shared" si="438"/>
        <v>0</v>
      </c>
      <c r="BA1294" s="304">
        <f t="shared" si="439"/>
        <v>0</v>
      </c>
      <c r="BB1294" s="304">
        <f t="shared" si="440"/>
        <v>0</v>
      </c>
      <c r="BC1294" s="304">
        <f t="shared" si="441"/>
        <v>0</v>
      </c>
      <c r="BD1294" s="304">
        <f t="shared" si="442"/>
        <v>0</v>
      </c>
      <c r="BE1294" s="304">
        <f>IFERROR(IF(VLOOKUP($C1294,Listen!$A$2:$F$45,6,0)="Ja",BB1294-MAX(BC1294:BD1294),BB1294-BC1294),0)</f>
        <v>0</v>
      </c>
    </row>
    <row r="1295" spans="1:57" x14ac:dyDescent="0.25">
      <c r="A1295" s="320" t="str">
        <f>IF(AND(D1295&lt;&gt;0,C1295&lt;&gt;0,E1295&lt;&gt;0),IF(B1295&lt;&gt;0,CONCATENATE(B1295,"-AGr",VLOOKUP(C1295,Listen!$A$2:$D$45,4,FALSE),"-",D1295,"-",E1295,),CONCATENATE("AGr",VLOOKUP(C1295,Listen!$A$2:$D$45,4,FALSE),"-",D1295,"-",E1295)),"keine vollständige ID")</f>
        <v>keine vollständige ID</v>
      </c>
      <c r="B1295" s="301"/>
      <c r="C1295" s="287"/>
      <c r="D1295" s="34"/>
      <c r="E1295" s="306"/>
      <c r="F1295" s="116"/>
      <c r="G1295" s="17"/>
      <c r="H1295" s="17"/>
      <c r="I1295" s="17"/>
      <c r="J1295" s="17"/>
      <c r="K1295" s="17"/>
      <c r="L1295" s="17"/>
      <c r="M1295" s="17"/>
      <c r="N1295" s="17"/>
      <c r="O1295" s="116"/>
      <c r="P1295" s="117">
        <f>IF(D1295&gt;A_Stammdaten!$B$12,0,SUM(G1295,H1295,J1295,L1295:M1295)-SUM(I1295,K1295,N1295:O1295))</f>
        <v>0</v>
      </c>
      <c r="Q1295" s="17"/>
      <c r="R1295" s="17"/>
      <c r="S1295" s="17"/>
      <c r="T1295" s="17"/>
      <c r="U1295" s="62">
        <f t="shared" si="422"/>
        <v>0</v>
      </c>
      <c r="V1295" s="34"/>
      <c r="W1295" s="34"/>
      <c r="X1295" s="34"/>
      <c r="Y1295" s="34"/>
      <c r="Z1295" s="34"/>
      <c r="AA1295" s="63" t="str">
        <f t="shared" si="423"/>
        <v>-</v>
      </c>
      <c r="AB1295" s="63" t="str">
        <f t="shared" si="424"/>
        <v>-</v>
      </c>
      <c r="AC1295" s="63">
        <f>IF(ISBLANK($C1295),0,VLOOKUP($C1295,Listen!$A$2:$C$45,2,FALSE))</f>
        <v>0</v>
      </c>
      <c r="AD1295" s="63">
        <f>IF(ISBLANK($C1295),0,VLOOKUP($C1295,Listen!$A$2:$C$45,3,FALSE))</f>
        <v>0</v>
      </c>
      <c r="AE1295" s="49">
        <f t="shared" si="425"/>
        <v>0</v>
      </c>
      <c r="AF1295" s="49">
        <f t="shared" si="425"/>
        <v>0</v>
      </c>
      <c r="AG1295" s="49">
        <f>IFERROR(IF(OR($V1295&lt;&gt;"Ja",VLOOKUP($C1295,Listen!$A$2:$F$45,5,0)="Nein",D1295&lt;IF(C1295="LNG Anbindungsanlagen gemäß separater Festlegung",2022,2023)),$AC1295,$AA1295),0)</f>
        <v>0</v>
      </c>
      <c r="AH1295" s="49">
        <f>IFERROR(IF(OR($V1295&lt;&gt;"Ja",VLOOKUP($C1295,Listen!$A$2:$F$45,5,0)="Nein",D1295&lt;IF(C1295="LNG Anbindungsanlagen gemäß separater Festlegung",2022,2023)),$AC1295,$AA1295),0)</f>
        <v>0</v>
      </c>
      <c r="AI1295" s="49">
        <f>IFERROR(IF(OR($W1295&lt;&gt;"Ja",VLOOKUP($C1295,Listen!$A$2:$F$45,6,0)="Nein"),$AC1295,$AB1295),0)</f>
        <v>0</v>
      </c>
      <c r="AJ1295" s="49">
        <f>IFERROR(IF(OR($W1295&lt;&gt;"Ja",VLOOKUP($C1295,Listen!$A$2:$F$45,6,0)="Nein"),$AC1295,$AB1295),0)</f>
        <v>0</v>
      </c>
      <c r="AK1295" s="49">
        <f>IFERROR(IF(OR($W1295&lt;&gt;"Ja",VLOOKUP($C1295,Listen!$A$2:$F$45,6,0)="Nein"),$AC1295,$AB1295),0)</f>
        <v>0</v>
      </c>
      <c r="AL1295" s="51">
        <f t="shared" si="426"/>
        <v>0</v>
      </c>
      <c r="AM1295" s="296">
        <f>IFERROR(IF(VLOOKUP($C1295,Listen!$A$2:$F$45,6,0)="Ja",MAX(BC1295:BD1295),D_SAV!$BC1295),0)</f>
        <v>0</v>
      </c>
      <c r="AN1295" s="51">
        <f t="shared" si="427"/>
        <v>0</v>
      </c>
      <c r="AP1295" s="304">
        <f t="shared" si="428"/>
        <v>0</v>
      </c>
      <c r="AQ1295" s="304">
        <f t="shared" si="429"/>
        <v>0</v>
      </c>
      <c r="AR1295" s="304">
        <f t="shared" si="430"/>
        <v>0</v>
      </c>
      <c r="AS1295" s="304">
        <f t="shared" si="431"/>
        <v>0</v>
      </c>
      <c r="AT1295" s="304">
        <f t="shared" si="432"/>
        <v>0</v>
      </c>
      <c r="AU1295" s="304">
        <f t="shared" si="433"/>
        <v>0</v>
      </c>
      <c r="AV1295" s="304">
        <f t="shared" si="434"/>
        <v>0</v>
      </c>
      <c r="AW1295" s="304">
        <f t="shared" si="435"/>
        <v>0</v>
      </c>
      <c r="AX1295" s="304">
        <f t="shared" si="436"/>
        <v>0</v>
      </c>
      <c r="AY1295" s="304">
        <f t="shared" si="437"/>
        <v>0</v>
      </c>
      <c r="AZ1295" s="304">
        <f t="shared" si="438"/>
        <v>0</v>
      </c>
      <c r="BA1295" s="304">
        <f t="shared" si="439"/>
        <v>0</v>
      </c>
      <c r="BB1295" s="304">
        <f t="shared" si="440"/>
        <v>0</v>
      </c>
      <c r="BC1295" s="304">
        <f t="shared" si="441"/>
        <v>0</v>
      </c>
      <c r="BD1295" s="304">
        <f t="shared" si="442"/>
        <v>0</v>
      </c>
      <c r="BE1295" s="304">
        <f>IFERROR(IF(VLOOKUP($C1295,Listen!$A$2:$F$45,6,0)="Ja",BB1295-MAX(BC1295:BD1295),BB1295-BC1295),0)</f>
        <v>0</v>
      </c>
    </row>
    <row r="1296" spans="1:57" x14ac:dyDescent="0.25">
      <c r="A1296" s="320" t="str">
        <f>IF(AND(D1296&lt;&gt;0,C1296&lt;&gt;0,E1296&lt;&gt;0),IF(B1296&lt;&gt;0,CONCATENATE(B1296,"-AGr",VLOOKUP(C1296,Listen!$A$2:$D$45,4,FALSE),"-",D1296,"-",E1296,),CONCATENATE("AGr",VLOOKUP(C1296,Listen!$A$2:$D$45,4,FALSE),"-",D1296,"-",E1296)),"keine vollständige ID")</f>
        <v>keine vollständige ID</v>
      </c>
      <c r="B1296" s="301"/>
      <c r="C1296" s="287"/>
      <c r="D1296" s="34"/>
      <c r="E1296" s="306"/>
      <c r="F1296" s="116"/>
      <c r="G1296" s="17"/>
      <c r="H1296" s="17"/>
      <c r="I1296" s="17"/>
      <c r="J1296" s="17"/>
      <c r="K1296" s="17"/>
      <c r="L1296" s="17"/>
      <c r="M1296" s="17"/>
      <c r="N1296" s="17"/>
      <c r="O1296" s="116"/>
      <c r="P1296" s="117">
        <f>IF(D1296&gt;A_Stammdaten!$B$12,0,SUM(G1296,H1296,J1296,L1296:M1296)-SUM(I1296,K1296,N1296:O1296))</f>
        <v>0</v>
      </c>
      <c r="Q1296" s="17"/>
      <c r="R1296" s="17"/>
      <c r="S1296" s="17"/>
      <c r="T1296" s="17"/>
      <c r="U1296" s="62">
        <f t="shared" si="422"/>
        <v>0</v>
      </c>
      <c r="V1296" s="34"/>
      <c r="W1296" s="34"/>
      <c r="X1296" s="34"/>
      <c r="Y1296" s="34"/>
      <c r="Z1296" s="34"/>
      <c r="AA1296" s="63" t="str">
        <f t="shared" si="423"/>
        <v>-</v>
      </c>
      <c r="AB1296" s="63" t="str">
        <f t="shared" si="424"/>
        <v>-</v>
      </c>
      <c r="AC1296" s="63">
        <f>IF(ISBLANK($C1296),0,VLOOKUP($C1296,Listen!$A$2:$C$45,2,FALSE))</f>
        <v>0</v>
      </c>
      <c r="AD1296" s="63">
        <f>IF(ISBLANK($C1296),0,VLOOKUP($C1296,Listen!$A$2:$C$45,3,FALSE))</f>
        <v>0</v>
      </c>
      <c r="AE1296" s="49">
        <f t="shared" si="425"/>
        <v>0</v>
      </c>
      <c r="AF1296" s="49">
        <f t="shared" si="425"/>
        <v>0</v>
      </c>
      <c r="AG1296" s="49">
        <f>IFERROR(IF(OR($V1296&lt;&gt;"Ja",VLOOKUP($C1296,Listen!$A$2:$F$45,5,0)="Nein",D1296&lt;IF(C1296="LNG Anbindungsanlagen gemäß separater Festlegung",2022,2023)),$AC1296,$AA1296),0)</f>
        <v>0</v>
      </c>
      <c r="AH1296" s="49">
        <f>IFERROR(IF(OR($V1296&lt;&gt;"Ja",VLOOKUP($C1296,Listen!$A$2:$F$45,5,0)="Nein",D1296&lt;IF(C1296="LNG Anbindungsanlagen gemäß separater Festlegung",2022,2023)),$AC1296,$AA1296),0)</f>
        <v>0</v>
      </c>
      <c r="AI1296" s="49">
        <f>IFERROR(IF(OR($W1296&lt;&gt;"Ja",VLOOKUP($C1296,Listen!$A$2:$F$45,6,0)="Nein"),$AC1296,$AB1296),0)</f>
        <v>0</v>
      </c>
      <c r="AJ1296" s="49">
        <f>IFERROR(IF(OR($W1296&lt;&gt;"Ja",VLOOKUP($C1296,Listen!$A$2:$F$45,6,0)="Nein"),$AC1296,$AB1296),0)</f>
        <v>0</v>
      </c>
      <c r="AK1296" s="49">
        <f>IFERROR(IF(OR($W1296&lt;&gt;"Ja",VLOOKUP($C1296,Listen!$A$2:$F$45,6,0)="Nein"),$AC1296,$AB1296),0)</f>
        <v>0</v>
      </c>
      <c r="AL1296" s="51">
        <f t="shared" si="426"/>
        <v>0</v>
      </c>
      <c r="AM1296" s="296">
        <f>IFERROR(IF(VLOOKUP($C1296,Listen!$A$2:$F$45,6,0)="Ja",MAX(BC1296:BD1296),D_SAV!$BC1296),0)</f>
        <v>0</v>
      </c>
      <c r="AN1296" s="51">
        <f t="shared" si="427"/>
        <v>0</v>
      </c>
      <c r="AP1296" s="304">
        <f t="shared" si="428"/>
        <v>0</v>
      </c>
      <c r="AQ1296" s="304">
        <f t="shared" si="429"/>
        <v>0</v>
      </c>
      <c r="AR1296" s="304">
        <f t="shared" si="430"/>
        <v>0</v>
      </c>
      <c r="AS1296" s="304">
        <f t="shared" si="431"/>
        <v>0</v>
      </c>
      <c r="AT1296" s="304">
        <f t="shared" si="432"/>
        <v>0</v>
      </c>
      <c r="AU1296" s="304">
        <f t="shared" si="433"/>
        <v>0</v>
      </c>
      <c r="AV1296" s="304">
        <f t="shared" si="434"/>
        <v>0</v>
      </c>
      <c r="AW1296" s="304">
        <f t="shared" si="435"/>
        <v>0</v>
      </c>
      <c r="AX1296" s="304">
        <f t="shared" si="436"/>
        <v>0</v>
      </c>
      <c r="AY1296" s="304">
        <f t="shared" si="437"/>
        <v>0</v>
      </c>
      <c r="AZ1296" s="304">
        <f t="shared" si="438"/>
        <v>0</v>
      </c>
      <c r="BA1296" s="304">
        <f t="shared" si="439"/>
        <v>0</v>
      </c>
      <c r="BB1296" s="304">
        <f t="shared" si="440"/>
        <v>0</v>
      </c>
      <c r="BC1296" s="304">
        <f t="shared" si="441"/>
        <v>0</v>
      </c>
      <c r="BD1296" s="304">
        <f t="shared" si="442"/>
        <v>0</v>
      </c>
      <c r="BE1296" s="304">
        <f>IFERROR(IF(VLOOKUP($C1296,Listen!$A$2:$F$45,6,0)="Ja",BB1296-MAX(BC1296:BD1296),BB1296-BC1296),0)</f>
        <v>0</v>
      </c>
    </row>
    <row r="1297" spans="1:57" x14ac:dyDescent="0.25">
      <c r="A1297" s="320" t="str">
        <f>IF(AND(D1297&lt;&gt;0,C1297&lt;&gt;0,E1297&lt;&gt;0),IF(B1297&lt;&gt;0,CONCATENATE(B1297,"-AGr",VLOOKUP(C1297,Listen!$A$2:$D$45,4,FALSE),"-",D1297,"-",E1297,),CONCATENATE("AGr",VLOOKUP(C1297,Listen!$A$2:$D$45,4,FALSE),"-",D1297,"-",E1297)),"keine vollständige ID")</f>
        <v>keine vollständige ID</v>
      </c>
      <c r="B1297" s="301"/>
      <c r="C1297" s="287"/>
      <c r="D1297" s="34"/>
      <c r="E1297" s="306"/>
      <c r="F1297" s="116"/>
      <c r="G1297" s="17"/>
      <c r="H1297" s="17"/>
      <c r="I1297" s="17"/>
      <c r="J1297" s="17"/>
      <c r="K1297" s="17"/>
      <c r="L1297" s="17"/>
      <c r="M1297" s="17"/>
      <c r="N1297" s="17"/>
      <c r="O1297" s="116"/>
      <c r="P1297" s="117">
        <f>IF(D1297&gt;A_Stammdaten!$B$12,0,SUM(G1297,H1297,J1297,L1297:M1297)-SUM(I1297,K1297,N1297:O1297))</f>
        <v>0</v>
      </c>
      <c r="Q1297" s="17"/>
      <c r="R1297" s="17"/>
      <c r="S1297" s="17"/>
      <c r="T1297" s="17"/>
      <c r="U1297" s="62">
        <f t="shared" si="422"/>
        <v>0</v>
      </c>
      <c r="V1297" s="34"/>
      <c r="W1297" s="34"/>
      <c r="X1297" s="34"/>
      <c r="Y1297" s="34"/>
      <c r="Z1297" s="34"/>
      <c r="AA1297" s="63" t="str">
        <f t="shared" si="423"/>
        <v>-</v>
      </c>
      <c r="AB1297" s="63" t="str">
        <f t="shared" si="424"/>
        <v>-</v>
      </c>
      <c r="AC1297" s="63">
        <f>IF(ISBLANK($C1297),0,VLOOKUP($C1297,Listen!$A$2:$C$45,2,FALSE))</f>
        <v>0</v>
      </c>
      <c r="AD1297" s="63">
        <f>IF(ISBLANK($C1297),0,VLOOKUP($C1297,Listen!$A$2:$C$45,3,FALSE))</f>
        <v>0</v>
      </c>
      <c r="AE1297" s="49">
        <f t="shared" si="425"/>
        <v>0</v>
      </c>
      <c r="AF1297" s="49">
        <f t="shared" si="425"/>
        <v>0</v>
      </c>
      <c r="AG1297" s="49">
        <f>IFERROR(IF(OR($V1297&lt;&gt;"Ja",VLOOKUP($C1297,Listen!$A$2:$F$45,5,0)="Nein",D1297&lt;IF(C1297="LNG Anbindungsanlagen gemäß separater Festlegung",2022,2023)),$AC1297,$AA1297),0)</f>
        <v>0</v>
      </c>
      <c r="AH1297" s="49">
        <f>IFERROR(IF(OR($V1297&lt;&gt;"Ja",VLOOKUP($C1297,Listen!$A$2:$F$45,5,0)="Nein",D1297&lt;IF(C1297="LNG Anbindungsanlagen gemäß separater Festlegung",2022,2023)),$AC1297,$AA1297),0)</f>
        <v>0</v>
      </c>
      <c r="AI1297" s="49">
        <f>IFERROR(IF(OR($W1297&lt;&gt;"Ja",VLOOKUP($C1297,Listen!$A$2:$F$45,6,0)="Nein"),$AC1297,$AB1297),0)</f>
        <v>0</v>
      </c>
      <c r="AJ1297" s="49">
        <f>IFERROR(IF(OR($W1297&lt;&gt;"Ja",VLOOKUP($C1297,Listen!$A$2:$F$45,6,0)="Nein"),$AC1297,$AB1297),0)</f>
        <v>0</v>
      </c>
      <c r="AK1297" s="49">
        <f>IFERROR(IF(OR($W1297&lt;&gt;"Ja",VLOOKUP($C1297,Listen!$A$2:$F$45,6,0)="Nein"),$AC1297,$AB1297),0)</f>
        <v>0</v>
      </c>
      <c r="AL1297" s="51">
        <f t="shared" si="426"/>
        <v>0</v>
      </c>
      <c r="AM1297" s="296">
        <f>IFERROR(IF(VLOOKUP($C1297,Listen!$A$2:$F$45,6,0)="Ja",MAX(BC1297:BD1297),D_SAV!$BC1297),0)</f>
        <v>0</v>
      </c>
      <c r="AN1297" s="51">
        <f t="shared" si="427"/>
        <v>0</v>
      </c>
      <c r="AP1297" s="304">
        <f t="shared" si="428"/>
        <v>0</v>
      </c>
      <c r="AQ1297" s="304">
        <f t="shared" si="429"/>
        <v>0</v>
      </c>
      <c r="AR1297" s="304">
        <f t="shared" si="430"/>
        <v>0</v>
      </c>
      <c r="AS1297" s="304">
        <f t="shared" si="431"/>
        <v>0</v>
      </c>
      <c r="AT1297" s="304">
        <f t="shared" si="432"/>
        <v>0</v>
      </c>
      <c r="AU1297" s="304">
        <f t="shared" si="433"/>
        <v>0</v>
      </c>
      <c r="AV1297" s="304">
        <f t="shared" si="434"/>
        <v>0</v>
      </c>
      <c r="AW1297" s="304">
        <f t="shared" si="435"/>
        <v>0</v>
      </c>
      <c r="AX1297" s="304">
        <f t="shared" si="436"/>
        <v>0</v>
      </c>
      <c r="AY1297" s="304">
        <f t="shared" si="437"/>
        <v>0</v>
      </c>
      <c r="AZ1297" s="304">
        <f t="shared" si="438"/>
        <v>0</v>
      </c>
      <c r="BA1297" s="304">
        <f t="shared" si="439"/>
        <v>0</v>
      </c>
      <c r="BB1297" s="304">
        <f t="shared" si="440"/>
        <v>0</v>
      </c>
      <c r="BC1297" s="304">
        <f t="shared" si="441"/>
        <v>0</v>
      </c>
      <c r="BD1297" s="304">
        <f t="shared" si="442"/>
        <v>0</v>
      </c>
      <c r="BE1297" s="304">
        <f>IFERROR(IF(VLOOKUP($C1297,Listen!$A$2:$F$45,6,0)="Ja",BB1297-MAX(BC1297:BD1297),BB1297-BC1297),0)</f>
        <v>0</v>
      </c>
    </row>
    <row r="1298" spans="1:57" x14ac:dyDescent="0.25">
      <c r="A1298" s="320" t="str">
        <f>IF(AND(D1298&lt;&gt;0,C1298&lt;&gt;0,E1298&lt;&gt;0),IF(B1298&lt;&gt;0,CONCATENATE(B1298,"-AGr",VLOOKUP(C1298,Listen!$A$2:$D$45,4,FALSE),"-",D1298,"-",E1298,),CONCATENATE("AGr",VLOOKUP(C1298,Listen!$A$2:$D$45,4,FALSE),"-",D1298,"-",E1298)),"keine vollständige ID")</f>
        <v>keine vollständige ID</v>
      </c>
      <c r="B1298" s="301"/>
      <c r="C1298" s="287"/>
      <c r="D1298" s="34"/>
      <c r="E1298" s="306"/>
      <c r="F1298" s="116"/>
      <c r="G1298" s="17"/>
      <c r="H1298" s="17"/>
      <c r="I1298" s="17"/>
      <c r="J1298" s="17"/>
      <c r="K1298" s="17"/>
      <c r="L1298" s="17"/>
      <c r="M1298" s="17"/>
      <c r="N1298" s="17"/>
      <c r="O1298" s="116"/>
      <c r="P1298" s="117">
        <f>IF(D1298&gt;A_Stammdaten!$B$12,0,SUM(G1298,H1298,J1298,L1298:M1298)-SUM(I1298,K1298,N1298:O1298))</f>
        <v>0</v>
      </c>
      <c r="Q1298" s="17"/>
      <c r="R1298" s="17"/>
      <c r="S1298" s="17"/>
      <c r="T1298" s="17"/>
      <c r="U1298" s="62">
        <f t="shared" si="422"/>
        <v>0</v>
      </c>
      <c r="V1298" s="34"/>
      <c r="W1298" s="34"/>
      <c r="X1298" s="34"/>
      <c r="Y1298" s="34"/>
      <c r="Z1298" s="34"/>
      <c r="AA1298" s="63" t="str">
        <f t="shared" si="423"/>
        <v>-</v>
      </c>
      <c r="AB1298" s="63" t="str">
        <f t="shared" si="424"/>
        <v>-</v>
      </c>
      <c r="AC1298" s="63">
        <f>IF(ISBLANK($C1298),0,VLOOKUP($C1298,Listen!$A$2:$C$45,2,FALSE))</f>
        <v>0</v>
      </c>
      <c r="AD1298" s="63">
        <f>IF(ISBLANK($C1298),0,VLOOKUP($C1298,Listen!$A$2:$C$45,3,FALSE))</f>
        <v>0</v>
      </c>
      <c r="AE1298" s="49">
        <f t="shared" si="425"/>
        <v>0</v>
      </c>
      <c r="AF1298" s="49">
        <f t="shared" si="425"/>
        <v>0</v>
      </c>
      <c r="AG1298" s="49">
        <f>IFERROR(IF(OR($V1298&lt;&gt;"Ja",VLOOKUP($C1298,Listen!$A$2:$F$45,5,0)="Nein",D1298&lt;IF(C1298="LNG Anbindungsanlagen gemäß separater Festlegung",2022,2023)),$AC1298,$AA1298),0)</f>
        <v>0</v>
      </c>
      <c r="AH1298" s="49">
        <f>IFERROR(IF(OR($V1298&lt;&gt;"Ja",VLOOKUP($C1298,Listen!$A$2:$F$45,5,0)="Nein",D1298&lt;IF(C1298="LNG Anbindungsanlagen gemäß separater Festlegung",2022,2023)),$AC1298,$AA1298),0)</f>
        <v>0</v>
      </c>
      <c r="AI1298" s="49">
        <f>IFERROR(IF(OR($W1298&lt;&gt;"Ja",VLOOKUP($C1298,Listen!$A$2:$F$45,6,0)="Nein"),$AC1298,$AB1298),0)</f>
        <v>0</v>
      </c>
      <c r="AJ1298" s="49">
        <f>IFERROR(IF(OR($W1298&lt;&gt;"Ja",VLOOKUP($C1298,Listen!$A$2:$F$45,6,0)="Nein"),$AC1298,$AB1298),0)</f>
        <v>0</v>
      </c>
      <c r="AK1298" s="49">
        <f>IFERROR(IF(OR($W1298&lt;&gt;"Ja",VLOOKUP($C1298,Listen!$A$2:$F$45,6,0)="Nein"),$AC1298,$AB1298),0)</f>
        <v>0</v>
      </c>
      <c r="AL1298" s="51">
        <f t="shared" si="426"/>
        <v>0</v>
      </c>
      <c r="AM1298" s="296">
        <f>IFERROR(IF(VLOOKUP($C1298,Listen!$A$2:$F$45,6,0)="Ja",MAX(BC1298:BD1298),D_SAV!$BC1298),0)</f>
        <v>0</v>
      </c>
      <c r="AN1298" s="51">
        <f t="shared" si="427"/>
        <v>0</v>
      </c>
      <c r="AP1298" s="304">
        <f t="shared" si="428"/>
        <v>0</v>
      </c>
      <c r="AQ1298" s="304">
        <f t="shared" si="429"/>
        <v>0</v>
      </c>
      <c r="AR1298" s="304">
        <f t="shared" si="430"/>
        <v>0</v>
      </c>
      <c r="AS1298" s="304">
        <f t="shared" si="431"/>
        <v>0</v>
      </c>
      <c r="AT1298" s="304">
        <f t="shared" si="432"/>
        <v>0</v>
      </c>
      <c r="AU1298" s="304">
        <f t="shared" si="433"/>
        <v>0</v>
      </c>
      <c r="AV1298" s="304">
        <f t="shared" si="434"/>
        <v>0</v>
      </c>
      <c r="AW1298" s="304">
        <f t="shared" si="435"/>
        <v>0</v>
      </c>
      <c r="AX1298" s="304">
        <f t="shared" si="436"/>
        <v>0</v>
      </c>
      <c r="AY1298" s="304">
        <f t="shared" si="437"/>
        <v>0</v>
      </c>
      <c r="AZ1298" s="304">
        <f t="shared" si="438"/>
        <v>0</v>
      </c>
      <c r="BA1298" s="304">
        <f t="shared" si="439"/>
        <v>0</v>
      </c>
      <c r="BB1298" s="304">
        <f t="shared" si="440"/>
        <v>0</v>
      </c>
      <c r="BC1298" s="304">
        <f t="shared" si="441"/>
        <v>0</v>
      </c>
      <c r="BD1298" s="304">
        <f t="shared" si="442"/>
        <v>0</v>
      </c>
      <c r="BE1298" s="304">
        <f>IFERROR(IF(VLOOKUP($C1298,Listen!$A$2:$F$45,6,0)="Ja",BB1298-MAX(BC1298:BD1298),BB1298-BC1298),0)</f>
        <v>0</v>
      </c>
    </row>
    <row r="1299" spans="1:57" x14ac:dyDescent="0.25">
      <c r="A1299" s="320" t="str">
        <f>IF(AND(D1299&lt;&gt;0,C1299&lt;&gt;0,E1299&lt;&gt;0),IF(B1299&lt;&gt;0,CONCATENATE(B1299,"-AGr",VLOOKUP(C1299,Listen!$A$2:$D$45,4,FALSE),"-",D1299,"-",E1299,),CONCATENATE("AGr",VLOOKUP(C1299,Listen!$A$2:$D$45,4,FALSE),"-",D1299,"-",E1299)),"keine vollständige ID")</f>
        <v>keine vollständige ID</v>
      </c>
      <c r="B1299" s="301"/>
      <c r="C1299" s="287"/>
      <c r="D1299" s="34"/>
      <c r="E1299" s="306"/>
      <c r="F1299" s="116"/>
      <c r="G1299" s="17"/>
      <c r="H1299" s="17"/>
      <c r="I1299" s="17"/>
      <c r="J1299" s="17"/>
      <c r="K1299" s="17"/>
      <c r="L1299" s="17"/>
      <c r="M1299" s="17"/>
      <c r="N1299" s="17"/>
      <c r="O1299" s="116"/>
      <c r="P1299" s="117">
        <f>IF(D1299&gt;A_Stammdaten!$B$12,0,SUM(G1299,H1299,J1299,L1299:M1299)-SUM(I1299,K1299,N1299:O1299))</f>
        <v>0</v>
      </c>
      <c r="Q1299" s="17"/>
      <c r="R1299" s="17"/>
      <c r="S1299" s="17"/>
      <c r="T1299" s="17"/>
      <c r="U1299" s="62">
        <f t="shared" si="422"/>
        <v>0</v>
      </c>
      <c r="V1299" s="34"/>
      <c r="W1299" s="34"/>
      <c r="X1299" s="34"/>
      <c r="Y1299" s="34"/>
      <c r="Z1299" s="34"/>
      <c r="AA1299" s="63" t="str">
        <f t="shared" si="423"/>
        <v>-</v>
      </c>
      <c r="AB1299" s="63" t="str">
        <f t="shared" si="424"/>
        <v>-</v>
      </c>
      <c r="AC1299" s="63">
        <f>IF(ISBLANK($C1299),0,VLOOKUP($C1299,Listen!$A$2:$C$45,2,FALSE))</f>
        <v>0</v>
      </c>
      <c r="AD1299" s="63">
        <f>IF(ISBLANK($C1299),0,VLOOKUP($C1299,Listen!$A$2:$C$45,3,FALSE))</f>
        <v>0</v>
      </c>
      <c r="AE1299" s="49">
        <f t="shared" si="425"/>
        <v>0</v>
      </c>
      <c r="AF1299" s="49">
        <f t="shared" si="425"/>
        <v>0</v>
      </c>
      <c r="AG1299" s="49">
        <f>IFERROR(IF(OR($V1299&lt;&gt;"Ja",VLOOKUP($C1299,Listen!$A$2:$F$45,5,0)="Nein",D1299&lt;IF(C1299="LNG Anbindungsanlagen gemäß separater Festlegung",2022,2023)),$AC1299,$AA1299),0)</f>
        <v>0</v>
      </c>
      <c r="AH1299" s="49">
        <f>IFERROR(IF(OR($V1299&lt;&gt;"Ja",VLOOKUP($C1299,Listen!$A$2:$F$45,5,0)="Nein",D1299&lt;IF(C1299="LNG Anbindungsanlagen gemäß separater Festlegung",2022,2023)),$AC1299,$AA1299),0)</f>
        <v>0</v>
      </c>
      <c r="AI1299" s="49">
        <f>IFERROR(IF(OR($W1299&lt;&gt;"Ja",VLOOKUP($C1299,Listen!$A$2:$F$45,6,0)="Nein"),$AC1299,$AB1299),0)</f>
        <v>0</v>
      </c>
      <c r="AJ1299" s="49">
        <f>IFERROR(IF(OR($W1299&lt;&gt;"Ja",VLOOKUP($C1299,Listen!$A$2:$F$45,6,0)="Nein"),$AC1299,$AB1299),0)</f>
        <v>0</v>
      </c>
      <c r="AK1299" s="49">
        <f>IFERROR(IF(OR($W1299&lt;&gt;"Ja",VLOOKUP($C1299,Listen!$A$2:$F$45,6,0)="Nein"),$AC1299,$AB1299),0)</f>
        <v>0</v>
      </c>
      <c r="AL1299" s="51">
        <f t="shared" si="426"/>
        <v>0</v>
      </c>
      <c r="AM1299" s="296">
        <f>IFERROR(IF(VLOOKUP($C1299,Listen!$A$2:$F$45,6,0)="Ja",MAX(BC1299:BD1299),D_SAV!$BC1299),0)</f>
        <v>0</v>
      </c>
      <c r="AN1299" s="51">
        <f t="shared" si="427"/>
        <v>0</v>
      </c>
      <c r="AP1299" s="304">
        <f t="shared" si="428"/>
        <v>0</v>
      </c>
      <c r="AQ1299" s="304">
        <f t="shared" si="429"/>
        <v>0</v>
      </c>
      <c r="AR1299" s="304">
        <f t="shared" si="430"/>
        <v>0</v>
      </c>
      <c r="AS1299" s="304">
        <f t="shared" si="431"/>
        <v>0</v>
      </c>
      <c r="AT1299" s="304">
        <f t="shared" si="432"/>
        <v>0</v>
      </c>
      <c r="AU1299" s="304">
        <f t="shared" si="433"/>
        <v>0</v>
      </c>
      <c r="AV1299" s="304">
        <f t="shared" si="434"/>
        <v>0</v>
      </c>
      <c r="AW1299" s="304">
        <f t="shared" si="435"/>
        <v>0</v>
      </c>
      <c r="AX1299" s="304">
        <f t="shared" si="436"/>
        <v>0</v>
      </c>
      <c r="AY1299" s="304">
        <f t="shared" si="437"/>
        <v>0</v>
      </c>
      <c r="AZ1299" s="304">
        <f t="shared" si="438"/>
        <v>0</v>
      </c>
      <c r="BA1299" s="304">
        <f t="shared" si="439"/>
        <v>0</v>
      </c>
      <c r="BB1299" s="304">
        <f t="shared" si="440"/>
        <v>0</v>
      </c>
      <c r="BC1299" s="304">
        <f t="shared" si="441"/>
        <v>0</v>
      </c>
      <c r="BD1299" s="304">
        <f t="shared" si="442"/>
        <v>0</v>
      </c>
      <c r="BE1299" s="304">
        <f>IFERROR(IF(VLOOKUP($C1299,Listen!$A$2:$F$45,6,0)="Ja",BB1299-MAX(BC1299:BD1299),BB1299-BC1299),0)</f>
        <v>0</v>
      </c>
    </row>
    <row r="1300" spans="1:57" x14ac:dyDescent="0.25">
      <c r="A1300" s="320" t="str">
        <f>IF(AND(D1300&lt;&gt;0,C1300&lt;&gt;0,E1300&lt;&gt;0),IF(B1300&lt;&gt;0,CONCATENATE(B1300,"-AGr",VLOOKUP(C1300,Listen!$A$2:$D$45,4,FALSE),"-",D1300,"-",E1300,),CONCATENATE("AGr",VLOOKUP(C1300,Listen!$A$2:$D$45,4,FALSE),"-",D1300,"-",E1300)),"keine vollständige ID")</f>
        <v>keine vollständige ID</v>
      </c>
      <c r="B1300" s="301"/>
      <c r="C1300" s="287"/>
      <c r="D1300" s="34"/>
      <c r="E1300" s="306"/>
      <c r="F1300" s="116"/>
      <c r="G1300" s="17"/>
      <c r="H1300" s="17"/>
      <c r="I1300" s="17"/>
      <c r="J1300" s="17"/>
      <c r="K1300" s="17"/>
      <c r="L1300" s="17"/>
      <c r="M1300" s="17"/>
      <c r="N1300" s="17"/>
      <c r="O1300" s="116"/>
      <c r="P1300" s="117">
        <f>IF(D1300&gt;A_Stammdaten!$B$12,0,SUM(G1300,H1300,J1300,L1300:M1300)-SUM(I1300,K1300,N1300:O1300))</f>
        <v>0</v>
      </c>
      <c r="Q1300" s="17"/>
      <c r="R1300" s="17"/>
      <c r="S1300" s="17"/>
      <c r="T1300" s="17"/>
      <c r="U1300" s="62">
        <f t="shared" si="422"/>
        <v>0</v>
      </c>
      <c r="V1300" s="34"/>
      <c r="W1300" s="34"/>
      <c r="X1300" s="34"/>
      <c r="Y1300" s="34"/>
      <c r="Z1300" s="34"/>
      <c r="AA1300" s="63" t="str">
        <f t="shared" si="423"/>
        <v>-</v>
      </c>
      <c r="AB1300" s="63" t="str">
        <f t="shared" si="424"/>
        <v>-</v>
      </c>
      <c r="AC1300" s="63">
        <f>IF(ISBLANK($C1300),0,VLOOKUP($C1300,Listen!$A$2:$C$45,2,FALSE))</f>
        <v>0</v>
      </c>
      <c r="AD1300" s="63">
        <f>IF(ISBLANK($C1300),0,VLOOKUP($C1300,Listen!$A$2:$C$45,3,FALSE))</f>
        <v>0</v>
      </c>
      <c r="AE1300" s="49">
        <f t="shared" si="425"/>
        <v>0</v>
      </c>
      <c r="AF1300" s="49">
        <f t="shared" si="425"/>
        <v>0</v>
      </c>
      <c r="AG1300" s="49">
        <f>IFERROR(IF(OR($V1300&lt;&gt;"Ja",VLOOKUP($C1300,Listen!$A$2:$F$45,5,0)="Nein",D1300&lt;IF(C1300="LNG Anbindungsanlagen gemäß separater Festlegung",2022,2023)),$AC1300,$AA1300),0)</f>
        <v>0</v>
      </c>
      <c r="AH1300" s="49">
        <f>IFERROR(IF(OR($V1300&lt;&gt;"Ja",VLOOKUP($C1300,Listen!$A$2:$F$45,5,0)="Nein",D1300&lt;IF(C1300="LNG Anbindungsanlagen gemäß separater Festlegung",2022,2023)),$AC1300,$AA1300),0)</f>
        <v>0</v>
      </c>
      <c r="AI1300" s="49">
        <f>IFERROR(IF(OR($W1300&lt;&gt;"Ja",VLOOKUP($C1300,Listen!$A$2:$F$45,6,0)="Nein"),$AC1300,$AB1300),0)</f>
        <v>0</v>
      </c>
      <c r="AJ1300" s="49">
        <f>IFERROR(IF(OR($W1300&lt;&gt;"Ja",VLOOKUP($C1300,Listen!$A$2:$F$45,6,0)="Nein"),$AC1300,$AB1300),0)</f>
        <v>0</v>
      </c>
      <c r="AK1300" s="49">
        <f>IFERROR(IF(OR($W1300&lt;&gt;"Ja",VLOOKUP($C1300,Listen!$A$2:$F$45,6,0)="Nein"),$AC1300,$AB1300),0)</f>
        <v>0</v>
      </c>
      <c r="AL1300" s="51">
        <f t="shared" si="426"/>
        <v>0</v>
      </c>
      <c r="AM1300" s="296">
        <f>IFERROR(IF(VLOOKUP($C1300,Listen!$A$2:$F$45,6,0)="Ja",MAX(BC1300:BD1300),D_SAV!$BC1300),0)</f>
        <v>0</v>
      </c>
      <c r="AN1300" s="51">
        <f t="shared" si="427"/>
        <v>0</v>
      </c>
      <c r="AP1300" s="304">
        <f t="shared" si="428"/>
        <v>0</v>
      </c>
      <c r="AQ1300" s="304">
        <f t="shared" si="429"/>
        <v>0</v>
      </c>
      <c r="AR1300" s="304">
        <f t="shared" si="430"/>
        <v>0</v>
      </c>
      <c r="AS1300" s="304">
        <f t="shared" si="431"/>
        <v>0</v>
      </c>
      <c r="AT1300" s="304">
        <f t="shared" si="432"/>
        <v>0</v>
      </c>
      <c r="AU1300" s="304">
        <f t="shared" si="433"/>
        <v>0</v>
      </c>
      <c r="AV1300" s="304">
        <f t="shared" si="434"/>
        <v>0</v>
      </c>
      <c r="AW1300" s="304">
        <f t="shared" si="435"/>
        <v>0</v>
      </c>
      <c r="AX1300" s="304">
        <f t="shared" si="436"/>
        <v>0</v>
      </c>
      <c r="AY1300" s="304">
        <f t="shared" si="437"/>
        <v>0</v>
      </c>
      <c r="AZ1300" s="304">
        <f t="shared" si="438"/>
        <v>0</v>
      </c>
      <c r="BA1300" s="304">
        <f t="shared" si="439"/>
        <v>0</v>
      </c>
      <c r="BB1300" s="304">
        <f t="shared" si="440"/>
        <v>0</v>
      </c>
      <c r="BC1300" s="304">
        <f t="shared" si="441"/>
        <v>0</v>
      </c>
      <c r="BD1300" s="304">
        <f t="shared" si="442"/>
        <v>0</v>
      </c>
      <c r="BE1300" s="304">
        <f>IFERROR(IF(VLOOKUP($C1300,Listen!$A$2:$F$45,6,0)="Ja",BB1300-MAX(BC1300:BD1300),BB1300-BC1300),0)</f>
        <v>0</v>
      </c>
    </row>
    <row r="1301" spans="1:57" x14ac:dyDescent="0.25">
      <c r="A1301" s="320" t="str">
        <f>IF(AND(D1301&lt;&gt;0,C1301&lt;&gt;0,E1301&lt;&gt;0),IF(B1301&lt;&gt;0,CONCATENATE(B1301,"-AGr",VLOOKUP(C1301,Listen!$A$2:$D$45,4,FALSE),"-",D1301,"-",E1301,),CONCATENATE("AGr",VLOOKUP(C1301,Listen!$A$2:$D$45,4,FALSE),"-",D1301,"-",E1301)),"keine vollständige ID")</f>
        <v>keine vollständige ID</v>
      </c>
      <c r="B1301" s="301"/>
      <c r="C1301" s="287"/>
      <c r="D1301" s="34"/>
      <c r="E1301" s="306"/>
      <c r="F1301" s="116"/>
      <c r="G1301" s="17"/>
      <c r="H1301" s="17"/>
      <c r="I1301" s="17"/>
      <c r="J1301" s="17"/>
      <c r="K1301" s="17"/>
      <c r="L1301" s="17"/>
      <c r="M1301" s="17"/>
      <c r="N1301" s="17"/>
      <c r="O1301" s="116"/>
      <c r="P1301" s="117">
        <f>IF(D1301&gt;A_Stammdaten!$B$12,0,SUM(G1301,H1301,J1301,L1301:M1301)-SUM(I1301,K1301,N1301:O1301))</f>
        <v>0</v>
      </c>
      <c r="Q1301" s="17"/>
      <c r="R1301" s="17"/>
      <c r="S1301" s="17"/>
      <c r="T1301" s="17"/>
      <c r="U1301" s="62">
        <f t="shared" si="422"/>
        <v>0</v>
      </c>
      <c r="V1301" s="34"/>
      <c r="W1301" s="34"/>
      <c r="X1301" s="34"/>
      <c r="Y1301" s="34"/>
      <c r="Z1301" s="34"/>
      <c r="AA1301" s="63" t="str">
        <f t="shared" si="423"/>
        <v>-</v>
      </c>
      <c r="AB1301" s="63" t="str">
        <f t="shared" si="424"/>
        <v>-</v>
      </c>
      <c r="AC1301" s="63">
        <f>IF(ISBLANK($C1301),0,VLOOKUP($C1301,Listen!$A$2:$C$45,2,FALSE))</f>
        <v>0</v>
      </c>
      <c r="AD1301" s="63">
        <f>IF(ISBLANK($C1301),0,VLOOKUP($C1301,Listen!$A$2:$C$45,3,FALSE))</f>
        <v>0</v>
      </c>
      <c r="AE1301" s="49">
        <f t="shared" si="425"/>
        <v>0</v>
      </c>
      <c r="AF1301" s="49">
        <f t="shared" si="425"/>
        <v>0</v>
      </c>
      <c r="AG1301" s="49">
        <f>IFERROR(IF(OR($V1301&lt;&gt;"Ja",VLOOKUP($C1301,Listen!$A$2:$F$45,5,0)="Nein",D1301&lt;IF(C1301="LNG Anbindungsanlagen gemäß separater Festlegung",2022,2023)),$AC1301,$AA1301),0)</f>
        <v>0</v>
      </c>
      <c r="AH1301" s="49">
        <f>IFERROR(IF(OR($V1301&lt;&gt;"Ja",VLOOKUP($C1301,Listen!$A$2:$F$45,5,0)="Nein",D1301&lt;IF(C1301="LNG Anbindungsanlagen gemäß separater Festlegung",2022,2023)),$AC1301,$AA1301),0)</f>
        <v>0</v>
      </c>
      <c r="AI1301" s="49">
        <f>IFERROR(IF(OR($W1301&lt;&gt;"Ja",VLOOKUP($C1301,Listen!$A$2:$F$45,6,0)="Nein"),$AC1301,$AB1301),0)</f>
        <v>0</v>
      </c>
      <c r="AJ1301" s="49">
        <f>IFERROR(IF(OR($W1301&lt;&gt;"Ja",VLOOKUP($C1301,Listen!$A$2:$F$45,6,0)="Nein"),$AC1301,$AB1301),0)</f>
        <v>0</v>
      </c>
      <c r="AK1301" s="49">
        <f>IFERROR(IF(OR($W1301&lt;&gt;"Ja",VLOOKUP($C1301,Listen!$A$2:$F$45,6,0)="Nein"),$AC1301,$AB1301),0)</f>
        <v>0</v>
      </c>
      <c r="AL1301" s="51">
        <f t="shared" si="426"/>
        <v>0</v>
      </c>
      <c r="AM1301" s="296">
        <f>IFERROR(IF(VLOOKUP($C1301,Listen!$A$2:$F$45,6,0)="Ja",MAX(BC1301:BD1301),D_SAV!$BC1301),0)</f>
        <v>0</v>
      </c>
      <c r="AN1301" s="51">
        <f t="shared" si="427"/>
        <v>0</v>
      </c>
      <c r="AP1301" s="304">
        <f t="shared" si="428"/>
        <v>0</v>
      </c>
      <c r="AQ1301" s="304">
        <f t="shared" si="429"/>
        <v>0</v>
      </c>
      <c r="AR1301" s="304">
        <f t="shared" si="430"/>
        <v>0</v>
      </c>
      <c r="AS1301" s="304">
        <f t="shared" si="431"/>
        <v>0</v>
      </c>
      <c r="AT1301" s="304">
        <f t="shared" si="432"/>
        <v>0</v>
      </c>
      <c r="AU1301" s="304">
        <f t="shared" si="433"/>
        <v>0</v>
      </c>
      <c r="AV1301" s="304">
        <f t="shared" si="434"/>
        <v>0</v>
      </c>
      <c r="AW1301" s="304">
        <f t="shared" si="435"/>
        <v>0</v>
      </c>
      <c r="AX1301" s="304">
        <f t="shared" si="436"/>
        <v>0</v>
      </c>
      <c r="AY1301" s="304">
        <f t="shared" si="437"/>
        <v>0</v>
      </c>
      <c r="AZ1301" s="304">
        <f t="shared" si="438"/>
        <v>0</v>
      </c>
      <c r="BA1301" s="304">
        <f t="shared" si="439"/>
        <v>0</v>
      </c>
      <c r="BB1301" s="304">
        <f t="shared" si="440"/>
        <v>0</v>
      </c>
      <c r="BC1301" s="304">
        <f t="shared" si="441"/>
        <v>0</v>
      </c>
      <c r="BD1301" s="304">
        <f t="shared" si="442"/>
        <v>0</v>
      </c>
      <c r="BE1301" s="304">
        <f>IFERROR(IF(VLOOKUP($C1301,Listen!$A$2:$F$45,6,0)="Ja",BB1301-MAX(BC1301:BD1301),BB1301-BC1301),0)</f>
        <v>0</v>
      </c>
    </row>
    <row r="1302" spans="1:57" x14ac:dyDescent="0.25">
      <c r="A1302" s="320" t="str">
        <f>IF(AND(D1302&lt;&gt;0,C1302&lt;&gt;0,E1302&lt;&gt;0),IF(B1302&lt;&gt;0,CONCATENATE(B1302,"-AGr",VLOOKUP(C1302,Listen!$A$2:$D$45,4,FALSE),"-",D1302,"-",E1302,),CONCATENATE("AGr",VLOOKUP(C1302,Listen!$A$2:$D$45,4,FALSE),"-",D1302,"-",E1302)),"keine vollständige ID")</f>
        <v>keine vollständige ID</v>
      </c>
      <c r="B1302" s="301"/>
      <c r="C1302" s="287"/>
      <c r="D1302" s="34"/>
      <c r="E1302" s="306"/>
      <c r="F1302" s="116"/>
      <c r="G1302" s="17"/>
      <c r="H1302" s="17"/>
      <c r="I1302" s="17"/>
      <c r="J1302" s="17"/>
      <c r="K1302" s="17"/>
      <c r="L1302" s="17"/>
      <c r="M1302" s="17"/>
      <c r="N1302" s="17"/>
      <c r="O1302" s="116"/>
      <c r="P1302" s="117">
        <f>IF(D1302&gt;A_Stammdaten!$B$12,0,SUM(G1302,H1302,J1302,L1302:M1302)-SUM(I1302,K1302,N1302:O1302))</f>
        <v>0</v>
      </c>
      <c r="Q1302" s="17"/>
      <c r="R1302" s="17"/>
      <c r="S1302" s="17"/>
      <c r="T1302" s="17"/>
      <c r="U1302" s="62">
        <f t="shared" si="422"/>
        <v>0</v>
      </c>
      <c r="V1302" s="34"/>
      <c r="W1302" s="34"/>
      <c r="X1302" s="34"/>
      <c r="Y1302" s="34"/>
      <c r="Z1302" s="34"/>
      <c r="AA1302" s="63" t="str">
        <f t="shared" si="423"/>
        <v>-</v>
      </c>
      <c r="AB1302" s="63" t="str">
        <f t="shared" si="424"/>
        <v>-</v>
      </c>
      <c r="AC1302" s="63">
        <f>IF(ISBLANK($C1302),0,VLOOKUP($C1302,Listen!$A$2:$C$45,2,FALSE))</f>
        <v>0</v>
      </c>
      <c r="AD1302" s="63">
        <f>IF(ISBLANK($C1302),0,VLOOKUP($C1302,Listen!$A$2:$C$45,3,FALSE))</f>
        <v>0</v>
      </c>
      <c r="AE1302" s="49">
        <f t="shared" si="425"/>
        <v>0</v>
      </c>
      <c r="AF1302" s="49">
        <f t="shared" si="425"/>
        <v>0</v>
      </c>
      <c r="AG1302" s="49">
        <f>IFERROR(IF(OR($V1302&lt;&gt;"Ja",VLOOKUP($C1302,Listen!$A$2:$F$45,5,0)="Nein",D1302&lt;IF(C1302="LNG Anbindungsanlagen gemäß separater Festlegung",2022,2023)),$AC1302,$AA1302),0)</f>
        <v>0</v>
      </c>
      <c r="AH1302" s="49">
        <f>IFERROR(IF(OR($V1302&lt;&gt;"Ja",VLOOKUP($C1302,Listen!$A$2:$F$45,5,0)="Nein",D1302&lt;IF(C1302="LNG Anbindungsanlagen gemäß separater Festlegung",2022,2023)),$AC1302,$AA1302),0)</f>
        <v>0</v>
      </c>
      <c r="AI1302" s="49">
        <f>IFERROR(IF(OR($W1302&lt;&gt;"Ja",VLOOKUP($C1302,Listen!$A$2:$F$45,6,0)="Nein"),$AC1302,$AB1302),0)</f>
        <v>0</v>
      </c>
      <c r="AJ1302" s="49">
        <f>IFERROR(IF(OR($W1302&lt;&gt;"Ja",VLOOKUP($C1302,Listen!$A$2:$F$45,6,0)="Nein"),$AC1302,$AB1302),0)</f>
        <v>0</v>
      </c>
      <c r="AK1302" s="49">
        <f>IFERROR(IF(OR($W1302&lt;&gt;"Ja",VLOOKUP($C1302,Listen!$A$2:$F$45,6,0)="Nein"),$AC1302,$AB1302),0)</f>
        <v>0</v>
      </c>
      <c r="AL1302" s="51">
        <f t="shared" si="426"/>
        <v>0</v>
      </c>
      <c r="AM1302" s="296">
        <f>IFERROR(IF(VLOOKUP($C1302,Listen!$A$2:$F$45,6,0)="Ja",MAX(BC1302:BD1302),D_SAV!$BC1302),0)</f>
        <v>0</v>
      </c>
      <c r="AN1302" s="51">
        <f t="shared" si="427"/>
        <v>0</v>
      </c>
      <c r="AP1302" s="304">
        <f t="shared" si="428"/>
        <v>0</v>
      </c>
      <c r="AQ1302" s="304">
        <f t="shared" si="429"/>
        <v>0</v>
      </c>
      <c r="AR1302" s="304">
        <f t="shared" si="430"/>
        <v>0</v>
      </c>
      <c r="AS1302" s="304">
        <f t="shared" si="431"/>
        <v>0</v>
      </c>
      <c r="AT1302" s="304">
        <f t="shared" si="432"/>
        <v>0</v>
      </c>
      <c r="AU1302" s="304">
        <f t="shared" si="433"/>
        <v>0</v>
      </c>
      <c r="AV1302" s="304">
        <f t="shared" si="434"/>
        <v>0</v>
      </c>
      <c r="AW1302" s="304">
        <f t="shared" si="435"/>
        <v>0</v>
      </c>
      <c r="AX1302" s="304">
        <f t="shared" si="436"/>
        <v>0</v>
      </c>
      <c r="AY1302" s="304">
        <f t="shared" si="437"/>
        <v>0</v>
      </c>
      <c r="AZ1302" s="304">
        <f t="shared" si="438"/>
        <v>0</v>
      </c>
      <c r="BA1302" s="304">
        <f t="shared" si="439"/>
        <v>0</v>
      </c>
      <c r="BB1302" s="304">
        <f t="shared" si="440"/>
        <v>0</v>
      </c>
      <c r="BC1302" s="304">
        <f t="shared" si="441"/>
        <v>0</v>
      </c>
      <c r="BD1302" s="304">
        <f t="shared" si="442"/>
        <v>0</v>
      </c>
      <c r="BE1302" s="304">
        <f>IFERROR(IF(VLOOKUP($C1302,Listen!$A$2:$F$45,6,0)="Ja",BB1302-MAX(BC1302:BD1302),BB1302-BC1302),0)</f>
        <v>0</v>
      </c>
    </row>
    <row r="1303" spans="1:57" x14ac:dyDescent="0.25">
      <c r="A1303" s="320" t="str">
        <f>IF(AND(D1303&lt;&gt;0,C1303&lt;&gt;0,E1303&lt;&gt;0),IF(B1303&lt;&gt;0,CONCATENATE(B1303,"-AGr",VLOOKUP(C1303,Listen!$A$2:$D$45,4,FALSE),"-",D1303,"-",E1303,),CONCATENATE("AGr",VLOOKUP(C1303,Listen!$A$2:$D$45,4,FALSE),"-",D1303,"-",E1303)),"keine vollständige ID")</f>
        <v>keine vollständige ID</v>
      </c>
      <c r="B1303" s="301"/>
      <c r="C1303" s="287"/>
      <c r="D1303" s="34"/>
      <c r="E1303" s="306"/>
      <c r="F1303" s="116"/>
      <c r="G1303" s="17"/>
      <c r="H1303" s="17"/>
      <c r="I1303" s="17"/>
      <c r="J1303" s="17"/>
      <c r="K1303" s="17"/>
      <c r="L1303" s="17"/>
      <c r="M1303" s="17"/>
      <c r="N1303" s="17"/>
      <c r="O1303" s="116"/>
      <c r="P1303" s="117">
        <f>IF(D1303&gt;A_Stammdaten!$B$12,0,SUM(G1303,H1303,J1303,L1303:M1303)-SUM(I1303,K1303,N1303:O1303))</f>
        <v>0</v>
      </c>
      <c r="Q1303" s="17"/>
      <c r="R1303" s="17"/>
      <c r="S1303" s="17"/>
      <c r="T1303" s="17"/>
      <c r="U1303" s="62">
        <f t="shared" si="422"/>
        <v>0</v>
      </c>
      <c r="V1303" s="34"/>
      <c r="W1303" s="34"/>
      <c r="X1303" s="34"/>
      <c r="Y1303" s="34"/>
      <c r="Z1303" s="34"/>
      <c r="AA1303" s="63" t="str">
        <f t="shared" si="423"/>
        <v>-</v>
      </c>
      <c r="AB1303" s="63" t="str">
        <f t="shared" si="424"/>
        <v>-</v>
      </c>
      <c r="AC1303" s="63">
        <f>IF(ISBLANK($C1303),0,VLOOKUP($C1303,Listen!$A$2:$C$45,2,FALSE))</f>
        <v>0</v>
      </c>
      <c r="AD1303" s="63">
        <f>IF(ISBLANK($C1303),0,VLOOKUP($C1303,Listen!$A$2:$C$45,3,FALSE))</f>
        <v>0</v>
      </c>
      <c r="AE1303" s="49">
        <f t="shared" si="425"/>
        <v>0</v>
      </c>
      <c r="AF1303" s="49">
        <f t="shared" si="425"/>
        <v>0</v>
      </c>
      <c r="AG1303" s="49">
        <f>IFERROR(IF(OR($V1303&lt;&gt;"Ja",VLOOKUP($C1303,Listen!$A$2:$F$45,5,0)="Nein",D1303&lt;IF(C1303="LNG Anbindungsanlagen gemäß separater Festlegung",2022,2023)),$AC1303,$AA1303),0)</f>
        <v>0</v>
      </c>
      <c r="AH1303" s="49">
        <f>IFERROR(IF(OR($V1303&lt;&gt;"Ja",VLOOKUP($C1303,Listen!$A$2:$F$45,5,0)="Nein",D1303&lt;IF(C1303="LNG Anbindungsanlagen gemäß separater Festlegung",2022,2023)),$AC1303,$AA1303),0)</f>
        <v>0</v>
      </c>
      <c r="AI1303" s="49">
        <f>IFERROR(IF(OR($W1303&lt;&gt;"Ja",VLOOKUP($C1303,Listen!$A$2:$F$45,6,0)="Nein"),$AC1303,$AB1303),0)</f>
        <v>0</v>
      </c>
      <c r="AJ1303" s="49">
        <f>IFERROR(IF(OR($W1303&lt;&gt;"Ja",VLOOKUP($C1303,Listen!$A$2:$F$45,6,0)="Nein"),$AC1303,$AB1303),0)</f>
        <v>0</v>
      </c>
      <c r="AK1303" s="49">
        <f>IFERROR(IF(OR($W1303&lt;&gt;"Ja",VLOOKUP($C1303,Listen!$A$2:$F$45,6,0)="Nein"),$AC1303,$AB1303),0)</f>
        <v>0</v>
      </c>
      <c r="AL1303" s="51">
        <f t="shared" si="426"/>
        <v>0</v>
      </c>
      <c r="AM1303" s="296">
        <f>IFERROR(IF(VLOOKUP($C1303,Listen!$A$2:$F$45,6,0)="Ja",MAX(BC1303:BD1303),D_SAV!$BC1303),0)</f>
        <v>0</v>
      </c>
      <c r="AN1303" s="51">
        <f t="shared" si="427"/>
        <v>0</v>
      </c>
      <c r="AP1303" s="304">
        <f t="shared" si="428"/>
        <v>0</v>
      </c>
      <c r="AQ1303" s="304">
        <f t="shared" si="429"/>
        <v>0</v>
      </c>
      <c r="AR1303" s="304">
        <f t="shared" si="430"/>
        <v>0</v>
      </c>
      <c r="AS1303" s="304">
        <f t="shared" si="431"/>
        <v>0</v>
      </c>
      <c r="AT1303" s="304">
        <f t="shared" si="432"/>
        <v>0</v>
      </c>
      <c r="AU1303" s="304">
        <f t="shared" si="433"/>
        <v>0</v>
      </c>
      <c r="AV1303" s="304">
        <f t="shared" si="434"/>
        <v>0</v>
      </c>
      <c r="AW1303" s="304">
        <f t="shared" si="435"/>
        <v>0</v>
      </c>
      <c r="AX1303" s="304">
        <f t="shared" si="436"/>
        <v>0</v>
      </c>
      <c r="AY1303" s="304">
        <f t="shared" si="437"/>
        <v>0</v>
      </c>
      <c r="AZ1303" s="304">
        <f t="shared" si="438"/>
        <v>0</v>
      </c>
      <c r="BA1303" s="304">
        <f t="shared" si="439"/>
        <v>0</v>
      </c>
      <c r="BB1303" s="304">
        <f t="shared" si="440"/>
        <v>0</v>
      </c>
      <c r="BC1303" s="304">
        <f t="shared" si="441"/>
        <v>0</v>
      </c>
      <c r="BD1303" s="304">
        <f t="shared" si="442"/>
        <v>0</v>
      </c>
      <c r="BE1303" s="304">
        <f>IFERROR(IF(VLOOKUP($C1303,Listen!$A$2:$F$45,6,0)="Ja",BB1303-MAX(BC1303:BD1303),BB1303-BC1303),0)</f>
        <v>0</v>
      </c>
    </row>
    <row r="1304" spans="1:57" x14ac:dyDescent="0.25">
      <c r="A1304" s="320" t="str">
        <f>IF(AND(D1304&lt;&gt;0,C1304&lt;&gt;0,E1304&lt;&gt;0),IF(B1304&lt;&gt;0,CONCATENATE(B1304,"-AGr",VLOOKUP(C1304,Listen!$A$2:$D$45,4,FALSE),"-",D1304,"-",E1304,),CONCATENATE("AGr",VLOOKUP(C1304,Listen!$A$2:$D$45,4,FALSE),"-",D1304,"-",E1304)),"keine vollständige ID")</f>
        <v>keine vollständige ID</v>
      </c>
      <c r="B1304" s="301"/>
      <c r="C1304" s="287"/>
      <c r="D1304" s="34"/>
      <c r="E1304" s="306"/>
      <c r="F1304" s="116"/>
      <c r="G1304" s="17"/>
      <c r="H1304" s="17"/>
      <c r="I1304" s="17"/>
      <c r="J1304" s="17"/>
      <c r="K1304" s="17"/>
      <c r="L1304" s="17"/>
      <c r="M1304" s="17"/>
      <c r="N1304" s="17"/>
      <c r="O1304" s="116"/>
      <c r="P1304" s="117">
        <f>IF(D1304&gt;A_Stammdaten!$B$12,0,SUM(G1304,H1304,J1304,L1304:M1304)-SUM(I1304,K1304,N1304:O1304))</f>
        <v>0</v>
      </c>
      <c r="Q1304" s="17"/>
      <c r="R1304" s="17"/>
      <c r="S1304" s="17"/>
      <c r="T1304" s="17"/>
      <c r="U1304" s="62">
        <f t="shared" si="422"/>
        <v>0</v>
      </c>
      <c r="V1304" s="34"/>
      <c r="W1304" s="34"/>
      <c r="X1304" s="34"/>
      <c r="Y1304" s="34"/>
      <c r="Z1304" s="34"/>
      <c r="AA1304" s="63" t="str">
        <f t="shared" si="423"/>
        <v>-</v>
      </c>
      <c r="AB1304" s="63" t="str">
        <f t="shared" si="424"/>
        <v>-</v>
      </c>
      <c r="AC1304" s="63">
        <f>IF(ISBLANK($C1304),0,VLOOKUP($C1304,Listen!$A$2:$C$45,2,FALSE))</f>
        <v>0</v>
      </c>
      <c r="AD1304" s="63">
        <f>IF(ISBLANK($C1304),0,VLOOKUP($C1304,Listen!$A$2:$C$45,3,FALSE))</f>
        <v>0</v>
      </c>
      <c r="AE1304" s="49">
        <f t="shared" si="425"/>
        <v>0</v>
      </c>
      <c r="AF1304" s="49">
        <f t="shared" si="425"/>
        <v>0</v>
      </c>
      <c r="AG1304" s="49">
        <f>IFERROR(IF(OR($V1304&lt;&gt;"Ja",VLOOKUP($C1304,Listen!$A$2:$F$45,5,0)="Nein",D1304&lt;IF(C1304="LNG Anbindungsanlagen gemäß separater Festlegung",2022,2023)),$AC1304,$AA1304),0)</f>
        <v>0</v>
      </c>
      <c r="AH1304" s="49">
        <f>IFERROR(IF(OR($V1304&lt;&gt;"Ja",VLOOKUP($C1304,Listen!$A$2:$F$45,5,0)="Nein",D1304&lt;IF(C1304="LNG Anbindungsanlagen gemäß separater Festlegung",2022,2023)),$AC1304,$AA1304),0)</f>
        <v>0</v>
      </c>
      <c r="AI1304" s="49">
        <f>IFERROR(IF(OR($W1304&lt;&gt;"Ja",VLOOKUP($C1304,Listen!$A$2:$F$45,6,0)="Nein"),$AC1304,$AB1304),0)</f>
        <v>0</v>
      </c>
      <c r="AJ1304" s="49">
        <f>IFERROR(IF(OR($W1304&lt;&gt;"Ja",VLOOKUP($C1304,Listen!$A$2:$F$45,6,0)="Nein"),$AC1304,$AB1304),0)</f>
        <v>0</v>
      </c>
      <c r="AK1304" s="49">
        <f>IFERROR(IF(OR($W1304&lt;&gt;"Ja",VLOOKUP($C1304,Listen!$A$2:$F$45,6,0)="Nein"),$AC1304,$AB1304),0)</f>
        <v>0</v>
      </c>
      <c r="AL1304" s="51">
        <f t="shared" si="426"/>
        <v>0</v>
      </c>
      <c r="AM1304" s="296">
        <f>IFERROR(IF(VLOOKUP($C1304,Listen!$A$2:$F$45,6,0)="Ja",MAX(BC1304:BD1304),D_SAV!$BC1304),0)</f>
        <v>0</v>
      </c>
      <c r="AN1304" s="51">
        <f t="shared" si="427"/>
        <v>0</v>
      </c>
      <c r="AP1304" s="304">
        <f t="shared" si="428"/>
        <v>0</v>
      </c>
      <c r="AQ1304" s="304">
        <f t="shared" si="429"/>
        <v>0</v>
      </c>
      <c r="AR1304" s="304">
        <f t="shared" si="430"/>
        <v>0</v>
      </c>
      <c r="AS1304" s="304">
        <f t="shared" si="431"/>
        <v>0</v>
      </c>
      <c r="AT1304" s="304">
        <f t="shared" si="432"/>
        <v>0</v>
      </c>
      <c r="AU1304" s="304">
        <f t="shared" si="433"/>
        <v>0</v>
      </c>
      <c r="AV1304" s="304">
        <f t="shared" si="434"/>
        <v>0</v>
      </c>
      <c r="AW1304" s="304">
        <f t="shared" si="435"/>
        <v>0</v>
      </c>
      <c r="AX1304" s="304">
        <f t="shared" si="436"/>
        <v>0</v>
      </c>
      <c r="AY1304" s="304">
        <f t="shared" si="437"/>
        <v>0</v>
      </c>
      <c r="AZ1304" s="304">
        <f t="shared" si="438"/>
        <v>0</v>
      </c>
      <c r="BA1304" s="304">
        <f t="shared" si="439"/>
        <v>0</v>
      </c>
      <c r="BB1304" s="304">
        <f t="shared" si="440"/>
        <v>0</v>
      </c>
      <c r="BC1304" s="304">
        <f t="shared" si="441"/>
        <v>0</v>
      </c>
      <c r="BD1304" s="304">
        <f t="shared" si="442"/>
        <v>0</v>
      </c>
      <c r="BE1304" s="304">
        <f>IFERROR(IF(VLOOKUP($C1304,Listen!$A$2:$F$45,6,0)="Ja",BB1304-MAX(BC1304:BD1304),BB1304-BC1304),0)</f>
        <v>0</v>
      </c>
    </row>
    <row r="1305" spans="1:57" x14ac:dyDescent="0.25">
      <c r="A1305" s="320" t="str">
        <f>IF(AND(D1305&lt;&gt;0,C1305&lt;&gt;0,E1305&lt;&gt;0),IF(B1305&lt;&gt;0,CONCATENATE(B1305,"-AGr",VLOOKUP(C1305,Listen!$A$2:$D$45,4,FALSE),"-",D1305,"-",E1305,),CONCATENATE("AGr",VLOOKUP(C1305,Listen!$A$2:$D$45,4,FALSE),"-",D1305,"-",E1305)),"keine vollständige ID")</f>
        <v>keine vollständige ID</v>
      </c>
      <c r="B1305" s="301"/>
      <c r="C1305" s="287"/>
      <c r="D1305" s="34"/>
      <c r="E1305" s="306"/>
      <c r="F1305" s="116"/>
      <c r="G1305" s="17"/>
      <c r="H1305" s="17"/>
      <c r="I1305" s="17"/>
      <c r="J1305" s="17"/>
      <c r="K1305" s="17"/>
      <c r="L1305" s="17"/>
      <c r="M1305" s="17"/>
      <c r="N1305" s="17"/>
      <c r="O1305" s="116"/>
      <c r="P1305" s="117">
        <f>IF(D1305&gt;A_Stammdaten!$B$12,0,SUM(G1305,H1305,J1305,L1305:M1305)-SUM(I1305,K1305,N1305:O1305))</f>
        <v>0</v>
      </c>
      <c r="Q1305" s="17"/>
      <c r="R1305" s="17"/>
      <c r="S1305" s="17"/>
      <c r="T1305" s="17"/>
      <c r="U1305" s="62">
        <f t="shared" si="422"/>
        <v>0</v>
      </c>
      <c r="V1305" s="34"/>
      <c r="W1305" s="34"/>
      <c r="X1305" s="34"/>
      <c r="Y1305" s="34"/>
      <c r="Z1305" s="34"/>
      <c r="AA1305" s="63" t="str">
        <f t="shared" si="423"/>
        <v>-</v>
      </c>
      <c r="AB1305" s="63" t="str">
        <f t="shared" si="424"/>
        <v>-</v>
      </c>
      <c r="AC1305" s="63">
        <f>IF(ISBLANK($C1305),0,VLOOKUP($C1305,Listen!$A$2:$C$45,2,FALSE))</f>
        <v>0</v>
      </c>
      <c r="AD1305" s="63">
        <f>IF(ISBLANK($C1305),0,VLOOKUP($C1305,Listen!$A$2:$C$45,3,FALSE))</f>
        <v>0</v>
      </c>
      <c r="AE1305" s="49">
        <f t="shared" si="425"/>
        <v>0</v>
      </c>
      <c r="AF1305" s="49">
        <f t="shared" si="425"/>
        <v>0</v>
      </c>
      <c r="AG1305" s="49">
        <f>IFERROR(IF(OR($V1305&lt;&gt;"Ja",VLOOKUP($C1305,Listen!$A$2:$F$45,5,0)="Nein",D1305&lt;IF(C1305="LNG Anbindungsanlagen gemäß separater Festlegung",2022,2023)),$AC1305,$AA1305),0)</f>
        <v>0</v>
      </c>
      <c r="AH1305" s="49">
        <f>IFERROR(IF(OR($V1305&lt;&gt;"Ja",VLOOKUP($C1305,Listen!$A$2:$F$45,5,0)="Nein",D1305&lt;IF(C1305="LNG Anbindungsanlagen gemäß separater Festlegung",2022,2023)),$AC1305,$AA1305),0)</f>
        <v>0</v>
      </c>
      <c r="AI1305" s="49">
        <f>IFERROR(IF(OR($W1305&lt;&gt;"Ja",VLOOKUP($C1305,Listen!$A$2:$F$45,6,0)="Nein"),$AC1305,$AB1305),0)</f>
        <v>0</v>
      </c>
      <c r="AJ1305" s="49">
        <f>IFERROR(IF(OR($W1305&lt;&gt;"Ja",VLOOKUP($C1305,Listen!$A$2:$F$45,6,0)="Nein"),$AC1305,$AB1305),0)</f>
        <v>0</v>
      </c>
      <c r="AK1305" s="49">
        <f>IFERROR(IF(OR($W1305&lt;&gt;"Ja",VLOOKUP($C1305,Listen!$A$2:$F$45,6,0)="Nein"),$AC1305,$AB1305),0)</f>
        <v>0</v>
      </c>
      <c r="AL1305" s="51">
        <f t="shared" si="426"/>
        <v>0</v>
      </c>
      <c r="AM1305" s="296">
        <f>IFERROR(IF(VLOOKUP($C1305,Listen!$A$2:$F$45,6,0)="Ja",MAX(BC1305:BD1305),D_SAV!$BC1305),0)</f>
        <v>0</v>
      </c>
      <c r="AN1305" s="51">
        <f t="shared" si="427"/>
        <v>0</v>
      </c>
      <c r="AP1305" s="304">
        <f t="shared" si="428"/>
        <v>0</v>
      </c>
      <c r="AQ1305" s="304">
        <f t="shared" si="429"/>
        <v>0</v>
      </c>
      <c r="AR1305" s="304">
        <f t="shared" si="430"/>
        <v>0</v>
      </c>
      <c r="AS1305" s="304">
        <f t="shared" si="431"/>
        <v>0</v>
      </c>
      <c r="AT1305" s="304">
        <f t="shared" si="432"/>
        <v>0</v>
      </c>
      <c r="AU1305" s="304">
        <f t="shared" si="433"/>
        <v>0</v>
      </c>
      <c r="AV1305" s="304">
        <f t="shared" si="434"/>
        <v>0</v>
      </c>
      <c r="AW1305" s="304">
        <f t="shared" si="435"/>
        <v>0</v>
      </c>
      <c r="AX1305" s="304">
        <f t="shared" si="436"/>
        <v>0</v>
      </c>
      <c r="AY1305" s="304">
        <f t="shared" si="437"/>
        <v>0</v>
      </c>
      <c r="AZ1305" s="304">
        <f t="shared" si="438"/>
        <v>0</v>
      </c>
      <c r="BA1305" s="304">
        <f t="shared" si="439"/>
        <v>0</v>
      </c>
      <c r="BB1305" s="304">
        <f t="shared" si="440"/>
        <v>0</v>
      </c>
      <c r="BC1305" s="304">
        <f t="shared" si="441"/>
        <v>0</v>
      </c>
      <c r="BD1305" s="304">
        <f t="shared" si="442"/>
        <v>0</v>
      </c>
      <c r="BE1305" s="304">
        <f>IFERROR(IF(VLOOKUP($C1305,Listen!$A$2:$F$45,6,0)="Ja",BB1305-MAX(BC1305:BD1305),BB1305-BC1305),0)</f>
        <v>0</v>
      </c>
    </row>
    <row r="1306" spans="1:57" x14ac:dyDescent="0.25">
      <c r="A1306" s="320" t="str">
        <f>IF(AND(D1306&lt;&gt;0,C1306&lt;&gt;0,E1306&lt;&gt;0),IF(B1306&lt;&gt;0,CONCATENATE(B1306,"-AGr",VLOOKUP(C1306,Listen!$A$2:$D$45,4,FALSE),"-",D1306,"-",E1306,),CONCATENATE("AGr",VLOOKUP(C1306,Listen!$A$2:$D$45,4,FALSE),"-",D1306,"-",E1306)),"keine vollständige ID")</f>
        <v>keine vollständige ID</v>
      </c>
      <c r="B1306" s="301"/>
      <c r="C1306" s="287"/>
      <c r="D1306" s="34"/>
      <c r="E1306" s="306"/>
      <c r="F1306" s="116"/>
      <c r="G1306" s="17"/>
      <c r="H1306" s="17"/>
      <c r="I1306" s="17"/>
      <c r="J1306" s="17"/>
      <c r="K1306" s="17"/>
      <c r="L1306" s="17"/>
      <c r="M1306" s="17"/>
      <c r="N1306" s="17"/>
      <c r="O1306" s="116"/>
      <c r="P1306" s="117">
        <f>IF(D1306&gt;A_Stammdaten!$B$12,0,SUM(G1306,H1306,J1306,L1306:M1306)-SUM(I1306,K1306,N1306:O1306))</f>
        <v>0</v>
      </c>
      <c r="Q1306" s="17"/>
      <c r="R1306" s="17"/>
      <c r="S1306" s="17"/>
      <c r="T1306" s="17"/>
      <c r="U1306" s="62">
        <f t="shared" si="422"/>
        <v>0</v>
      </c>
      <c r="V1306" s="34"/>
      <c r="W1306" s="34"/>
      <c r="X1306" s="34"/>
      <c r="Y1306" s="34"/>
      <c r="Z1306" s="34"/>
      <c r="AA1306" s="63" t="str">
        <f t="shared" si="423"/>
        <v>-</v>
      </c>
      <c r="AB1306" s="63" t="str">
        <f t="shared" si="424"/>
        <v>-</v>
      </c>
      <c r="AC1306" s="63">
        <f>IF(ISBLANK($C1306),0,VLOOKUP($C1306,Listen!$A$2:$C$45,2,FALSE))</f>
        <v>0</v>
      </c>
      <c r="AD1306" s="63">
        <f>IF(ISBLANK($C1306),0,VLOOKUP($C1306,Listen!$A$2:$C$45,3,FALSE))</f>
        <v>0</v>
      </c>
      <c r="AE1306" s="49">
        <f t="shared" si="425"/>
        <v>0</v>
      </c>
      <c r="AF1306" s="49">
        <f t="shared" si="425"/>
        <v>0</v>
      </c>
      <c r="AG1306" s="49">
        <f>IFERROR(IF(OR($V1306&lt;&gt;"Ja",VLOOKUP($C1306,Listen!$A$2:$F$45,5,0)="Nein",D1306&lt;IF(C1306="LNG Anbindungsanlagen gemäß separater Festlegung",2022,2023)),$AC1306,$AA1306),0)</f>
        <v>0</v>
      </c>
      <c r="AH1306" s="49">
        <f>IFERROR(IF(OR($V1306&lt;&gt;"Ja",VLOOKUP($C1306,Listen!$A$2:$F$45,5,0)="Nein",D1306&lt;IF(C1306="LNG Anbindungsanlagen gemäß separater Festlegung",2022,2023)),$AC1306,$AA1306),0)</f>
        <v>0</v>
      </c>
      <c r="AI1306" s="49">
        <f>IFERROR(IF(OR($W1306&lt;&gt;"Ja",VLOOKUP($C1306,Listen!$A$2:$F$45,6,0)="Nein"),$AC1306,$AB1306),0)</f>
        <v>0</v>
      </c>
      <c r="AJ1306" s="49">
        <f>IFERROR(IF(OR($W1306&lt;&gt;"Ja",VLOOKUP($C1306,Listen!$A$2:$F$45,6,0)="Nein"),$AC1306,$AB1306),0)</f>
        <v>0</v>
      </c>
      <c r="AK1306" s="49">
        <f>IFERROR(IF(OR($W1306&lt;&gt;"Ja",VLOOKUP($C1306,Listen!$A$2:$F$45,6,0)="Nein"),$AC1306,$AB1306),0)</f>
        <v>0</v>
      </c>
      <c r="AL1306" s="51">
        <f t="shared" si="426"/>
        <v>0</v>
      </c>
      <c r="AM1306" s="296">
        <f>IFERROR(IF(VLOOKUP($C1306,Listen!$A$2:$F$45,6,0)="Ja",MAX(BC1306:BD1306),D_SAV!$BC1306),0)</f>
        <v>0</v>
      </c>
      <c r="AN1306" s="51">
        <f t="shared" si="427"/>
        <v>0</v>
      </c>
      <c r="AP1306" s="304">
        <f t="shared" si="428"/>
        <v>0</v>
      </c>
      <c r="AQ1306" s="304">
        <f t="shared" si="429"/>
        <v>0</v>
      </c>
      <c r="AR1306" s="304">
        <f t="shared" si="430"/>
        <v>0</v>
      </c>
      <c r="AS1306" s="304">
        <f t="shared" si="431"/>
        <v>0</v>
      </c>
      <c r="AT1306" s="304">
        <f t="shared" si="432"/>
        <v>0</v>
      </c>
      <c r="AU1306" s="304">
        <f t="shared" si="433"/>
        <v>0</v>
      </c>
      <c r="AV1306" s="304">
        <f t="shared" si="434"/>
        <v>0</v>
      </c>
      <c r="AW1306" s="304">
        <f t="shared" si="435"/>
        <v>0</v>
      </c>
      <c r="AX1306" s="304">
        <f t="shared" si="436"/>
        <v>0</v>
      </c>
      <c r="AY1306" s="304">
        <f t="shared" si="437"/>
        <v>0</v>
      </c>
      <c r="AZ1306" s="304">
        <f t="shared" si="438"/>
        <v>0</v>
      </c>
      <c r="BA1306" s="304">
        <f t="shared" si="439"/>
        <v>0</v>
      </c>
      <c r="BB1306" s="304">
        <f t="shared" si="440"/>
        <v>0</v>
      </c>
      <c r="BC1306" s="304">
        <f t="shared" si="441"/>
        <v>0</v>
      </c>
      <c r="BD1306" s="304">
        <f t="shared" si="442"/>
        <v>0</v>
      </c>
      <c r="BE1306" s="304">
        <f>IFERROR(IF(VLOOKUP($C1306,Listen!$A$2:$F$45,6,0)="Ja",BB1306-MAX(BC1306:BD1306),BB1306-BC1306),0)</f>
        <v>0</v>
      </c>
    </row>
    <row r="1307" spans="1:57" x14ac:dyDescent="0.25">
      <c r="A1307" s="320" t="str">
        <f>IF(AND(D1307&lt;&gt;0,C1307&lt;&gt;0,E1307&lt;&gt;0),IF(B1307&lt;&gt;0,CONCATENATE(B1307,"-AGr",VLOOKUP(C1307,Listen!$A$2:$D$45,4,FALSE),"-",D1307,"-",E1307,),CONCATENATE("AGr",VLOOKUP(C1307,Listen!$A$2:$D$45,4,FALSE),"-",D1307,"-",E1307)),"keine vollständige ID")</f>
        <v>keine vollständige ID</v>
      </c>
      <c r="B1307" s="301"/>
      <c r="C1307" s="287"/>
      <c r="D1307" s="34"/>
      <c r="E1307" s="306"/>
      <c r="F1307" s="116"/>
      <c r="G1307" s="17"/>
      <c r="H1307" s="17"/>
      <c r="I1307" s="17"/>
      <c r="J1307" s="17"/>
      <c r="K1307" s="17"/>
      <c r="L1307" s="17"/>
      <c r="M1307" s="17"/>
      <c r="N1307" s="17"/>
      <c r="O1307" s="116"/>
      <c r="P1307" s="117">
        <f>IF(D1307&gt;A_Stammdaten!$B$12,0,SUM(G1307,H1307,J1307,L1307:M1307)-SUM(I1307,K1307,N1307:O1307))</f>
        <v>0</v>
      </c>
      <c r="Q1307" s="17"/>
      <c r="R1307" s="17"/>
      <c r="S1307" s="17"/>
      <c r="T1307" s="17"/>
      <c r="U1307" s="62">
        <f t="shared" si="422"/>
        <v>0</v>
      </c>
      <c r="V1307" s="34"/>
      <c r="W1307" s="34"/>
      <c r="X1307" s="34"/>
      <c r="Y1307" s="34"/>
      <c r="Z1307" s="34"/>
      <c r="AA1307" s="63" t="str">
        <f t="shared" si="423"/>
        <v>-</v>
      </c>
      <c r="AB1307" s="63" t="str">
        <f t="shared" si="424"/>
        <v>-</v>
      </c>
      <c r="AC1307" s="63">
        <f>IF(ISBLANK($C1307),0,VLOOKUP($C1307,Listen!$A$2:$C$45,2,FALSE))</f>
        <v>0</v>
      </c>
      <c r="AD1307" s="63">
        <f>IF(ISBLANK($C1307),0,VLOOKUP($C1307,Listen!$A$2:$C$45,3,FALSE))</f>
        <v>0</v>
      </c>
      <c r="AE1307" s="49">
        <f t="shared" si="425"/>
        <v>0</v>
      </c>
      <c r="AF1307" s="49">
        <f t="shared" si="425"/>
        <v>0</v>
      </c>
      <c r="AG1307" s="49">
        <f>IFERROR(IF(OR($V1307&lt;&gt;"Ja",VLOOKUP($C1307,Listen!$A$2:$F$45,5,0)="Nein",D1307&lt;IF(C1307="LNG Anbindungsanlagen gemäß separater Festlegung",2022,2023)),$AC1307,$AA1307),0)</f>
        <v>0</v>
      </c>
      <c r="AH1307" s="49">
        <f>IFERROR(IF(OR($V1307&lt;&gt;"Ja",VLOOKUP($C1307,Listen!$A$2:$F$45,5,0)="Nein",D1307&lt;IF(C1307="LNG Anbindungsanlagen gemäß separater Festlegung",2022,2023)),$AC1307,$AA1307),0)</f>
        <v>0</v>
      </c>
      <c r="AI1307" s="49">
        <f>IFERROR(IF(OR($W1307&lt;&gt;"Ja",VLOOKUP($C1307,Listen!$A$2:$F$45,6,0)="Nein"),$AC1307,$AB1307),0)</f>
        <v>0</v>
      </c>
      <c r="AJ1307" s="49">
        <f>IFERROR(IF(OR($W1307&lt;&gt;"Ja",VLOOKUP($C1307,Listen!$A$2:$F$45,6,0)="Nein"),$AC1307,$AB1307),0)</f>
        <v>0</v>
      </c>
      <c r="AK1307" s="49">
        <f>IFERROR(IF(OR($W1307&lt;&gt;"Ja",VLOOKUP($C1307,Listen!$A$2:$F$45,6,0)="Nein"),$AC1307,$AB1307),0)</f>
        <v>0</v>
      </c>
      <c r="AL1307" s="51">
        <f t="shared" si="426"/>
        <v>0</v>
      </c>
      <c r="AM1307" s="296">
        <f>IFERROR(IF(VLOOKUP($C1307,Listen!$A$2:$F$45,6,0)="Ja",MAX(BC1307:BD1307),D_SAV!$BC1307),0)</f>
        <v>0</v>
      </c>
      <c r="AN1307" s="51">
        <f t="shared" si="427"/>
        <v>0</v>
      </c>
      <c r="AP1307" s="304">
        <f t="shared" si="428"/>
        <v>0</v>
      </c>
      <c r="AQ1307" s="304">
        <f t="shared" si="429"/>
        <v>0</v>
      </c>
      <c r="AR1307" s="304">
        <f t="shared" si="430"/>
        <v>0</v>
      </c>
      <c r="AS1307" s="304">
        <f t="shared" si="431"/>
        <v>0</v>
      </c>
      <c r="AT1307" s="304">
        <f t="shared" si="432"/>
        <v>0</v>
      </c>
      <c r="AU1307" s="304">
        <f t="shared" si="433"/>
        <v>0</v>
      </c>
      <c r="AV1307" s="304">
        <f t="shared" si="434"/>
        <v>0</v>
      </c>
      <c r="AW1307" s="304">
        <f t="shared" si="435"/>
        <v>0</v>
      </c>
      <c r="AX1307" s="304">
        <f t="shared" si="436"/>
        <v>0</v>
      </c>
      <c r="AY1307" s="304">
        <f t="shared" si="437"/>
        <v>0</v>
      </c>
      <c r="AZ1307" s="304">
        <f t="shared" si="438"/>
        <v>0</v>
      </c>
      <c r="BA1307" s="304">
        <f t="shared" si="439"/>
        <v>0</v>
      </c>
      <c r="BB1307" s="304">
        <f t="shared" si="440"/>
        <v>0</v>
      </c>
      <c r="BC1307" s="304">
        <f t="shared" si="441"/>
        <v>0</v>
      </c>
      <c r="BD1307" s="304">
        <f t="shared" si="442"/>
        <v>0</v>
      </c>
      <c r="BE1307" s="304">
        <f>IFERROR(IF(VLOOKUP($C1307,Listen!$A$2:$F$45,6,0)="Ja",BB1307-MAX(BC1307:BD1307),BB1307-BC1307),0)</f>
        <v>0</v>
      </c>
    </row>
    <row r="1308" spans="1:57" x14ac:dyDescent="0.25">
      <c r="A1308" s="320" t="str">
        <f>IF(AND(D1308&lt;&gt;0,C1308&lt;&gt;0,E1308&lt;&gt;0),IF(B1308&lt;&gt;0,CONCATENATE(B1308,"-AGr",VLOOKUP(C1308,Listen!$A$2:$D$45,4,FALSE),"-",D1308,"-",E1308,),CONCATENATE("AGr",VLOOKUP(C1308,Listen!$A$2:$D$45,4,FALSE),"-",D1308,"-",E1308)),"keine vollständige ID")</f>
        <v>keine vollständige ID</v>
      </c>
      <c r="B1308" s="301"/>
      <c r="C1308" s="287"/>
      <c r="D1308" s="34"/>
      <c r="E1308" s="306"/>
      <c r="F1308" s="116"/>
      <c r="G1308" s="17"/>
      <c r="H1308" s="17"/>
      <c r="I1308" s="17"/>
      <c r="J1308" s="17"/>
      <c r="K1308" s="17"/>
      <c r="L1308" s="17"/>
      <c r="M1308" s="17"/>
      <c r="N1308" s="17"/>
      <c r="O1308" s="116"/>
      <c r="P1308" s="117">
        <f>IF(D1308&gt;A_Stammdaten!$B$12,0,SUM(G1308,H1308,J1308,L1308:M1308)-SUM(I1308,K1308,N1308:O1308))</f>
        <v>0</v>
      </c>
      <c r="Q1308" s="17"/>
      <c r="R1308" s="17"/>
      <c r="S1308" s="17"/>
      <c r="T1308" s="17"/>
      <c r="U1308" s="62">
        <f t="shared" si="422"/>
        <v>0</v>
      </c>
      <c r="V1308" s="34"/>
      <c r="W1308" s="34"/>
      <c r="X1308" s="34"/>
      <c r="Y1308" s="34"/>
      <c r="Z1308" s="34"/>
      <c r="AA1308" s="63" t="str">
        <f t="shared" si="423"/>
        <v>-</v>
      </c>
      <c r="AB1308" s="63" t="str">
        <f t="shared" si="424"/>
        <v>-</v>
      </c>
      <c r="AC1308" s="63">
        <f>IF(ISBLANK($C1308),0,VLOOKUP($C1308,Listen!$A$2:$C$45,2,FALSE))</f>
        <v>0</v>
      </c>
      <c r="AD1308" s="63">
        <f>IF(ISBLANK($C1308),0,VLOOKUP($C1308,Listen!$A$2:$C$45,3,FALSE))</f>
        <v>0</v>
      </c>
      <c r="AE1308" s="49">
        <f t="shared" si="425"/>
        <v>0</v>
      </c>
      <c r="AF1308" s="49">
        <f t="shared" si="425"/>
        <v>0</v>
      </c>
      <c r="AG1308" s="49">
        <f>IFERROR(IF(OR($V1308&lt;&gt;"Ja",VLOOKUP($C1308,Listen!$A$2:$F$45,5,0)="Nein",D1308&lt;IF(C1308="LNG Anbindungsanlagen gemäß separater Festlegung",2022,2023)),$AC1308,$AA1308),0)</f>
        <v>0</v>
      </c>
      <c r="AH1308" s="49">
        <f>IFERROR(IF(OR($V1308&lt;&gt;"Ja",VLOOKUP($C1308,Listen!$A$2:$F$45,5,0)="Nein",D1308&lt;IF(C1308="LNG Anbindungsanlagen gemäß separater Festlegung",2022,2023)),$AC1308,$AA1308),0)</f>
        <v>0</v>
      </c>
      <c r="AI1308" s="49">
        <f>IFERROR(IF(OR($W1308&lt;&gt;"Ja",VLOOKUP($C1308,Listen!$A$2:$F$45,6,0)="Nein"),$AC1308,$AB1308),0)</f>
        <v>0</v>
      </c>
      <c r="AJ1308" s="49">
        <f>IFERROR(IF(OR($W1308&lt;&gt;"Ja",VLOOKUP($C1308,Listen!$A$2:$F$45,6,0)="Nein"),$AC1308,$AB1308),0)</f>
        <v>0</v>
      </c>
      <c r="AK1308" s="49">
        <f>IFERROR(IF(OR($W1308&lt;&gt;"Ja",VLOOKUP($C1308,Listen!$A$2:$F$45,6,0)="Nein"),$AC1308,$AB1308),0)</f>
        <v>0</v>
      </c>
      <c r="AL1308" s="51">
        <f t="shared" si="426"/>
        <v>0</v>
      </c>
      <c r="AM1308" s="296">
        <f>IFERROR(IF(VLOOKUP($C1308,Listen!$A$2:$F$45,6,0)="Ja",MAX(BC1308:BD1308),D_SAV!$BC1308),0)</f>
        <v>0</v>
      </c>
      <c r="AN1308" s="51">
        <f t="shared" si="427"/>
        <v>0</v>
      </c>
      <c r="AP1308" s="304">
        <f t="shared" si="428"/>
        <v>0</v>
      </c>
      <c r="AQ1308" s="304">
        <f t="shared" si="429"/>
        <v>0</v>
      </c>
      <c r="AR1308" s="304">
        <f t="shared" si="430"/>
        <v>0</v>
      </c>
      <c r="AS1308" s="304">
        <f t="shared" si="431"/>
        <v>0</v>
      </c>
      <c r="AT1308" s="304">
        <f t="shared" si="432"/>
        <v>0</v>
      </c>
      <c r="AU1308" s="304">
        <f t="shared" si="433"/>
        <v>0</v>
      </c>
      <c r="AV1308" s="304">
        <f t="shared" si="434"/>
        <v>0</v>
      </c>
      <c r="AW1308" s="304">
        <f t="shared" si="435"/>
        <v>0</v>
      </c>
      <c r="AX1308" s="304">
        <f t="shared" si="436"/>
        <v>0</v>
      </c>
      <c r="AY1308" s="304">
        <f t="shared" si="437"/>
        <v>0</v>
      </c>
      <c r="AZ1308" s="304">
        <f t="shared" si="438"/>
        <v>0</v>
      </c>
      <c r="BA1308" s="304">
        <f t="shared" si="439"/>
        <v>0</v>
      </c>
      <c r="BB1308" s="304">
        <f t="shared" si="440"/>
        <v>0</v>
      </c>
      <c r="BC1308" s="304">
        <f t="shared" si="441"/>
        <v>0</v>
      </c>
      <c r="BD1308" s="304">
        <f t="shared" si="442"/>
        <v>0</v>
      </c>
      <c r="BE1308" s="304">
        <f>IFERROR(IF(VLOOKUP($C1308,Listen!$A$2:$F$45,6,0)="Ja",BB1308-MAX(BC1308:BD1308),BB1308-BC1308),0)</f>
        <v>0</v>
      </c>
    </row>
    <row r="1309" spans="1:57" x14ac:dyDescent="0.25">
      <c r="A1309" s="320" t="str">
        <f>IF(AND(D1309&lt;&gt;0,C1309&lt;&gt;0,E1309&lt;&gt;0),IF(B1309&lt;&gt;0,CONCATENATE(B1309,"-AGr",VLOOKUP(C1309,Listen!$A$2:$D$45,4,FALSE),"-",D1309,"-",E1309,),CONCATENATE("AGr",VLOOKUP(C1309,Listen!$A$2:$D$45,4,FALSE),"-",D1309,"-",E1309)),"keine vollständige ID")</f>
        <v>keine vollständige ID</v>
      </c>
      <c r="B1309" s="301"/>
      <c r="C1309" s="287"/>
      <c r="D1309" s="34"/>
      <c r="E1309" s="306"/>
      <c r="F1309" s="116"/>
      <c r="G1309" s="17"/>
      <c r="H1309" s="17"/>
      <c r="I1309" s="17"/>
      <c r="J1309" s="17"/>
      <c r="K1309" s="17"/>
      <c r="L1309" s="17"/>
      <c r="M1309" s="17"/>
      <c r="N1309" s="17"/>
      <c r="O1309" s="116"/>
      <c r="P1309" s="117">
        <f>IF(D1309&gt;A_Stammdaten!$B$12,0,SUM(G1309,H1309,J1309,L1309:M1309)-SUM(I1309,K1309,N1309:O1309))</f>
        <v>0</v>
      </c>
      <c r="Q1309" s="17"/>
      <c r="R1309" s="17"/>
      <c r="S1309" s="17"/>
      <c r="T1309" s="17"/>
      <c r="U1309" s="62">
        <f t="shared" si="422"/>
        <v>0</v>
      </c>
      <c r="V1309" s="34"/>
      <c r="W1309" s="34"/>
      <c r="X1309" s="34"/>
      <c r="Y1309" s="34"/>
      <c r="Z1309" s="34"/>
      <c r="AA1309" s="63" t="str">
        <f t="shared" si="423"/>
        <v>-</v>
      </c>
      <c r="AB1309" s="63" t="str">
        <f t="shared" si="424"/>
        <v>-</v>
      </c>
      <c r="AC1309" s="63">
        <f>IF(ISBLANK($C1309),0,VLOOKUP($C1309,Listen!$A$2:$C$45,2,FALSE))</f>
        <v>0</v>
      </c>
      <c r="AD1309" s="63">
        <f>IF(ISBLANK($C1309),0,VLOOKUP($C1309,Listen!$A$2:$C$45,3,FALSE))</f>
        <v>0</v>
      </c>
      <c r="AE1309" s="49">
        <f t="shared" si="425"/>
        <v>0</v>
      </c>
      <c r="AF1309" s="49">
        <f t="shared" si="425"/>
        <v>0</v>
      </c>
      <c r="AG1309" s="49">
        <f>IFERROR(IF(OR($V1309&lt;&gt;"Ja",VLOOKUP($C1309,Listen!$A$2:$F$45,5,0)="Nein",D1309&lt;IF(C1309="LNG Anbindungsanlagen gemäß separater Festlegung",2022,2023)),$AC1309,$AA1309),0)</f>
        <v>0</v>
      </c>
      <c r="AH1309" s="49">
        <f>IFERROR(IF(OR($V1309&lt;&gt;"Ja",VLOOKUP($C1309,Listen!$A$2:$F$45,5,0)="Nein",D1309&lt;IF(C1309="LNG Anbindungsanlagen gemäß separater Festlegung",2022,2023)),$AC1309,$AA1309),0)</f>
        <v>0</v>
      </c>
      <c r="AI1309" s="49">
        <f>IFERROR(IF(OR($W1309&lt;&gt;"Ja",VLOOKUP($C1309,Listen!$A$2:$F$45,6,0)="Nein"),$AC1309,$AB1309),0)</f>
        <v>0</v>
      </c>
      <c r="AJ1309" s="49">
        <f>IFERROR(IF(OR($W1309&lt;&gt;"Ja",VLOOKUP($C1309,Listen!$A$2:$F$45,6,0)="Nein"),$AC1309,$AB1309),0)</f>
        <v>0</v>
      </c>
      <c r="AK1309" s="49">
        <f>IFERROR(IF(OR($W1309&lt;&gt;"Ja",VLOOKUP($C1309,Listen!$A$2:$F$45,6,0)="Nein"),$AC1309,$AB1309),0)</f>
        <v>0</v>
      </c>
      <c r="AL1309" s="51">
        <f t="shared" si="426"/>
        <v>0</v>
      </c>
      <c r="AM1309" s="296">
        <f>IFERROR(IF(VLOOKUP($C1309,Listen!$A$2:$F$45,6,0)="Ja",MAX(BC1309:BD1309),D_SAV!$BC1309),0)</f>
        <v>0</v>
      </c>
      <c r="AN1309" s="51">
        <f t="shared" si="427"/>
        <v>0</v>
      </c>
      <c r="AP1309" s="304">
        <f t="shared" si="428"/>
        <v>0</v>
      </c>
      <c r="AQ1309" s="304">
        <f t="shared" si="429"/>
        <v>0</v>
      </c>
      <c r="AR1309" s="304">
        <f t="shared" si="430"/>
        <v>0</v>
      </c>
      <c r="AS1309" s="304">
        <f t="shared" si="431"/>
        <v>0</v>
      </c>
      <c r="AT1309" s="304">
        <f t="shared" si="432"/>
        <v>0</v>
      </c>
      <c r="AU1309" s="304">
        <f t="shared" si="433"/>
        <v>0</v>
      </c>
      <c r="AV1309" s="304">
        <f t="shared" si="434"/>
        <v>0</v>
      </c>
      <c r="AW1309" s="304">
        <f t="shared" si="435"/>
        <v>0</v>
      </c>
      <c r="AX1309" s="304">
        <f t="shared" si="436"/>
        <v>0</v>
      </c>
      <c r="AY1309" s="304">
        <f t="shared" si="437"/>
        <v>0</v>
      </c>
      <c r="AZ1309" s="304">
        <f t="shared" si="438"/>
        <v>0</v>
      </c>
      <c r="BA1309" s="304">
        <f t="shared" si="439"/>
        <v>0</v>
      </c>
      <c r="BB1309" s="304">
        <f t="shared" si="440"/>
        <v>0</v>
      </c>
      <c r="BC1309" s="304">
        <f t="shared" si="441"/>
        <v>0</v>
      </c>
      <c r="BD1309" s="304">
        <f t="shared" si="442"/>
        <v>0</v>
      </c>
      <c r="BE1309" s="304">
        <f>IFERROR(IF(VLOOKUP($C1309,Listen!$A$2:$F$45,6,0)="Ja",BB1309-MAX(BC1309:BD1309),BB1309-BC1309),0)</f>
        <v>0</v>
      </c>
    </row>
    <row r="1310" spans="1:57" x14ac:dyDescent="0.25">
      <c r="A1310" s="320" t="str">
        <f>IF(AND(D1310&lt;&gt;0,C1310&lt;&gt;0,E1310&lt;&gt;0),IF(B1310&lt;&gt;0,CONCATENATE(B1310,"-AGr",VLOOKUP(C1310,Listen!$A$2:$D$45,4,FALSE),"-",D1310,"-",E1310,),CONCATENATE("AGr",VLOOKUP(C1310,Listen!$A$2:$D$45,4,FALSE),"-",D1310,"-",E1310)),"keine vollständige ID")</f>
        <v>keine vollständige ID</v>
      </c>
      <c r="B1310" s="301"/>
      <c r="C1310" s="287"/>
      <c r="D1310" s="34"/>
      <c r="E1310" s="306"/>
      <c r="F1310" s="116"/>
      <c r="G1310" s="17"/>
      <c r="H1310" s="17"/>
      <c r="I1310" s="17"/>
      <c r="J1310" s="17"/>
      <c r="K1310" s="17"/>
      <c r="L1310" s="17"/>
      <c r="M1310" s="17"/>
      <c r="N1310" s="17"/>
      <c r="O1310" s="116"/>
      <c r="P1310" s="117">
        <f>IF(D1310&gt;A_Stammdaten!$B$12,0,SUM(G1310,H1310,J1310,L1310:M1310)-SUM(I1310,K1310,N1310:O1310))</f>
        <v>0</v>
      </c>
      <c r="Q1310" s="17"/>
      <c r="R1310" s="17"/>
      <c r="S1310" s="17"/>
      <c r="T1310" s="17"/>
      <c r="U1310" s="62">
        <f t="shared" si="422"/>
        <v>0</v>
      </c>
      <c r="V1310" s="34"/>
      <c r="W1310" s="34"/>
      <c r="X1310" s="34"/>
      <c r="Y1310" s="34"/>
      <c r="Z1310" s="34"/>
      <c r="AA1310" s="63" t="str">
        <f t="shared" si="423"/>
        <v>-</v>
      </c>
      <c r="AB1310" s="63" t="str">
        <f t="shared" si="424"/>
        <v>-</v>
      </c>
      <c r="AC1310" s="63">
        <f>IF(ISBLANK($C1310),0,VLOOKUP($C1310,Listen!$A$2:$C$45,2,FALSE))</f>
        <v>0</v>
      </c>
      <c r="AD1310" s="63">
        <f>IF(ISBLANK($C1310),0,VLOOKUP($C1310,Listen!$A$2:$C$45,3,FALSE))</f>
        <v>0</v>
      </c>
      <c r="AE1310" s="49">
        <f t="shared" si="425"/>
        <v>0</v>
      </c>
      <c r="AF1310" s="49">
        <f t="shared" si="425"/>
        <v>0</v>
      </c>
      <c r="AG1310" s="49">
        <f>IFERROR(IF(OR($V1310&lt;&gt;"Ja",VLOOKUP($C1310,Listen!$A$2:$F$45,5,0)="Nein",D1310&lt;IF(C1310="LNG Anbindungsanlagen gemäß separater Festlegung",2022,2023)),$AC1310,$AA1310),0)</f>
        <v>0</v>
      </c>
      <c r="AH1310" s="49">
        <f>IFERROR(IF(OR($V1310&lt;&gt;"Ja",VLOOKUP($C1310,Listen!$A$2:$F$45,5,0)="Nein",D1310&lt;IF(C1310="LNG Anbindungsanlagen gemäß separater Festlegung",2022,2023)),$AC1310,$AA1310),0)</f>
        <v>0</v>
      </c>
      <c r="AI1310" s="49">
        <f>IFERROR(IF(OR($W1310&lt;&gt;"Ja",VLOOKUP($C1310,Listen!$A$2:$F$45,6,0)="Nein"),$AC1310,$AB1310),0)</f>
        <v>0</v>
      </c>
      <c r="AJ1310" s="49">
        <f>IFERROR(IF(OR($W1310&lt;&gt;"Ja",VLOOKUP($C1310,Listen!$A$2:$F$45,6,0)="Nein"),$AC1310,$AB1310),0)</f>
        <v>0</v>
      </c>
      <c r="AK1310" s="49">
        <f>IFERROR(IF(OR($W1310&lt;&gt;"Ja",VLOOKUP($C1310,Listen!$A$2:$F$45,6,0)="Nein"),$AC1310,$AB1310),0)</f>
        <v>0</v>
      </c>
      <c r="AL1310" s="51">
        <f t="shared" si="426"/>
        <v>0</v>
      </c>
      <c r="AM1310" s="296">
        <f>IFERROR(IF(VLOOKUP($C1310,Listen!$A$2:$F$45,6,0)="Ja",MAX(BC1310:BD1310),D_SAV!$BC1310),0)</f>
        <v>0</v>
      </c>
      <c r="AN1310" s="51">
        <f t="shared" si="427"/>
        <v>0</v>
      </c>
      <c r="AP1310" s="304">
        <f t="shared" si="428"/>
        <v>0</v>
      </c>
      <c r="AQ1310" s="304">
        <f t="shared" si="429"/>
        <v>0</v>
      </c>
      <c r="AR1310" s="304">
        <f t="shared" si="430"/>
        <v>0</v>
      </c>
      <c r="AS1310" s="304">
        <f t="shared" si="431"/>
        <v>0</v>
      </c>
      <c r="AT1310" s="304">
        <f t="shared" si="432"/>
        <v>0</v>
      </c>
      <c r="AU1310" s="304">
        <f t="shared" si="433"/>
        <v>0</v>
      </c>
      <c r="AV1310" s="304">
        <f t="shared" si="434"/>
        <v>0</v>
      </c>
      <c r="AW1310" s="304">
        <f t="shared" si="435"/>
        <v>0</v>
      </c>
      <c r="AX1310" s="304">
        <f t="shared" si="436"/>
        <v>0</v>
      </c>
      <c r="AY1310" s="304">
        <f t="shared" si="437"/>
        <v>0</v>
      </c>
      <c r="AZ1310" s="304">
        <f t="shared" si="438"/>
        <v>0</v>
      </c>
      <c r="BA1310" s="304">
        <f t="shared" si="439"/>
        <v>0</v>
      </c>
      <c r="BB1310" s="304">
        <f t="shared" si="440"/>
        <v>0</v>
      </c>
      <c r="BC1310" s="304">
        <f t="shared" si="441"/>
        <v>0</v>
      </c>
      <c r="BD1310" s="304">
        <f t="shared" si="442"/>
        <v>0</v>
      </c>
      <c r="BE1310" s="304">
        <f>IFERROR(IF(VLOOKUP($C1310,Listen!$A$2:$F$45,6,0)="Ja",BB1310-MAX(BC1310:BD1310),BB1310-BC1310),0)</f>
        <v>0</v>
      </c>
    </row>
    <row r="1311" spans="1:57" x14ac:dyDescent="0.25">
      <c r="A1311" s="320" t="str">
        <f>IF(AND(D1311&lt;&gt;0,C1311&lt;&gt;0,E1311&lt;&gt;0),IF(B1311&lt;&gt;0,CONCATENATE(B1311,"-AGr",VLOOKUP(C1311,Listen!$A$2:$D$45,4,FALSE),"-",D1311,"-",E1311,),CONCATENATE("AGr",VLOOKUP(C1311,Listen!$A$2:$D$45,4,FALSE),"-",D1311,"-",E1311)),"keine vollständige ID")</f>
        <v>keine vollständige ID</v>
      </c>
      <c r="B1311" s="301"/>
      <c r="C1311" s="287"/>
      <c r="D1311" s="34"/>
      <c r="E1311" s="306"/>
      <c r="F1311" s="116"/>
      <c r="G1311" s="17"/>
      <c r="H1311" s="17"/>
      <c r="I1311" s="17"/>
      <c r="J1311" s="17"/>
      <c r="K1311" s="17"/>
      <c r="L1311" s="17"/>
      <c r="M1311" s="17"/>
      <c r="N1311" s="17"/>
      <c r="O1311" s="116"/>
      <c r="P1311" s="117">
        <f>IF(D1311&gt;A_Stammdaten!$B$12,0,SUM(G1311,H1311,J1311,L1311:M1311)-SUM(I1311,K1311,N1311:O1311))</f>
        <v>0</v>
      </c>
      <c r="Q1311" s="17"/>
      <c r="R1311" s="17"/>
      <c r="S1311" s="17"/>
      <c r="T1311" s="17"/>
      <c r="U1311" s="62">
        <f t="shared" si="422"/>
        <v>0</v>
      </c>
      <c r="V1311" s="34"/>
      <c r="W1311" s="34"/>
      <c r="X1311" s="34"/>
      <c r="Y1311" s="34"/>
      <c r="Z1311" s="34"/>
      <c r="AA1311" s="63" t="str">
        <f t="shared" si="423"/>
        <v>-</v>
      </c>
      <c r="AB1311" s="63" t="str">
        <f t="shared" si="424"/>
        <v>-</v>
      </c>
      <c r="AC1311" s="63">
        <f>IF(ISBLANK($C1311),0,VLOOKUP($C1311,Listen!$A$2:$C$45,2,FALSE))</f>
        <v>0</v>
      </c>
      <c r="AD1311" s="63">
        <f>IF(ISBLANK($C1311),0,VLOOKUP($C1311,Listen!$A$2:$C$45,3,FALSE))</f>
        <v>0</v>
      </c>
      <c r="AE1311" s="49">
        <f t="shared" si="425"/>
        <v>0</v>
      </c>
      <c r="AF1311" s="49">
        <f t="shared" si="425"/>
        <v>0</v>
      </c>
      <c r="AG1311" s="49">
        <f>IFERROR(IF(OR($V1311&lt;&gt;"Ja",VLOOKUP($C1311,Listen!$A$2:$F$45,5,0)="Nein",D1311&lt;IF(C1311="LNG Anbindungsanlagen gemäß separater Festlegung",2022,2023)),$AC1311,$AA1311),0)</f>
        <v>0</v>
      </c>
      <c r="AH1311" s="49">
        <f>IFERROR(IF(OR($V1311&lt;&gt;"Ja",VLOOKUP($C1311,Listen!$A$2:$F$45,5,0)="Nein",D1311&lt;IF(C1311="LNG Anbindungsanlagen gemäß separater Festlegung",2022,2023)),$AC1311,$AA1311),0)</f>
        <v>0</v>
      </c>
      <c r="AI1311" s="49">
        <f>IFERROR(IF(OR($W1311&lt;&gt;"Ja",VLOOKUP($C1311,Listen!$A$2:$F$45,6,0)="Nein"),$AC1311,$AB1311),0)</f>
        <v>0</v>
      </c>
      <c r="AJ1311" s="49">
        <f>IFERROR(IF(OR($W1311&lt;&gt;"Ja",VLOOKUP($C1311,Listen!$A$2:$F$45,6,0)="Nein"),$AC1311,$AB1311),0)</f>
        <v>0</v>
      </c>
      <c r="AK1311" s="49">
        <f>IFERROR(IF(OR($W1311&lt;&gt;"Ja",VLOOKUP($C1311,Listen!$A$2:$F$45,6,0)="Nein"),$AC1311,$AB1311),0)</f>
        <v>0</v>
      </c>
      <c r="AL1311" s="51">
        <f t="shared" si="426"/>
        <v>0</v>
      </c>
      <c r="AM1311" s="296">
        <f>IFERROR(IF(VLOOKUP($C1311,Listen!$A$2:$F$45,6,0)="Ja",MAX(BC1311:BD1311),D_SAV!$BC1311),0)</f>
        <v>0</v>
      </c>
      <c r="AN1311" s="51">
        <f t="shared" si="427"/>
        <v>0</v>
      </c>
      <c r="AP1311" s="304">
        <f t="shared" si="428"/>
        <v>0</v>
      </c>
      <c r="AQ1311" s="304">
        <f t="shared" si="429"/>
        <v>0</v>
      </c>
      <c r="AR1311" s="304">
        <f t="shared" si="430"/>
        <v>0</v>
      </c>
      <c r="AS1311" s="304">
        <f t="shared" si="431"/>
        <v>0</v>
      </c>
      <c r="AT1311" s="304">
        <f t="shared" si="432"/>
        <v>0</v>
      </c>
      <c r="AU1311" s="304">
        <f t="shared" si="433"/>
        <v>0</v>
      </c>
      <c r="AV1311" s="304">
        <f t="shared" si="434"/>
        <v>0</v>
      </c>
      <c r="AW1311" s="304">
        <f t="shared" si="435"/>
        <v>0</v>
      </c>
      <c r="AX1311" s="304">
        <f t="shared" si="436"/>
        <v>0</v>
      </c>
      <c r="AY1311" s="304">
        <f t="shared" si="437"/>
        <v>0</v>
      </c>
      <c r="AZ1311" s="304">
        <f t="shared" si="438"/>
        <v>0</v>
      </c>
      <c r="BA1311" s="304">
        <f t="shared" si="439"/>
        <v>0</v>
      </c>
      <c r="BB1311" s="304">
        <f t="shared" si="440"/>
        <v>0</v>
      </c>
      <c r="BC1311" s="304">
        <f t="shared" si="441"/>
        <v>0</v>
      </c>
      <c r="BD1311" s="304">
        <f t="shared" si="442"/>
        <v>0</v>
      </c>
      <c r="BE1311" s="304">
        <f>IFERROR(IF(VLOOKUP($C1311,Listen!$A$2:$F$45,6,0)="Ja",BB1311-MAX(BC1311:BD1311),BB1311-BC1311),0)</f>
        <v>0</v>
      </c>
    </row>
    <row r="1312" spans="1:57" x14ac:dyDescent="0.25">
      <c r="A1312" s="320" t="str">
        <f>IF(AND(D1312&lt;&gt;0,C1312&lt;&gt;0,E1312&lt;&gt;0),IF(B1312&lt;&gt;0,CONCATENATE(B1312,"-AGr",VLOOKUP(C1312,Listen!$A$2:$D$45,4,FALSE),"-",D1312,"-",E1312,),CONCATENATE("AGr",VLOOKUP(C1312,Listen!$A$2:$D$45,4,FALSE),"-",D1312,"-",E1312)),"keine vollständige ID")</f>
        <v>keine vollständige ID</v>
      </c>
      <c r="B1312" s="301"/>
      <c r="C1312" s="287"/>
      <c r="D1312" s="34"/>
      <c r="E1312" s="306"/>
      <c r="F1312" s="116"/>
      <c r="G1312" s="17"/>
      <c r="H1312" s="17"/>
      <c r="I1312" s="17"/>
      <c r="J1312" s="17"/>
      <c r="K1312" s="17"/>
      <c r="L1312" s="17"/>
      <c r="M1312" s="17"/>
      <c r="N1312" s="17"/>
      <c r="O1312" s="116"/>
      <c r="P1312" s="117">
        <f>IF(D1312&gt;A_Stammdaten!$B$12,0,SUM(G1312,H1312,J1312,L1312:M1312)-SUM(I1312,K1312,N1312:O1312))</f>
        <v>0</v>
      </c>
      <c r="Q1312" s="17"/>
      <c r="R1312" s="17"/>
      <c r="S1312" s="17"/>
      <c r="T1312" s="17"/>
      <c r="U1312" s="62">
        <f t="shared" si="422"/>
        <v>0</v>
      </c>
      <c r="V1312" s="34"/>
      <c r="W1312" s="34"/>
      <c r="X1312" s="34"/>
      <c r="Y1312" s="34"/>
      <c r="Z1312" s="34"/>
      <c r="AA1312" s="63" t="str">
        <f t="shared" si="423"/>
        <v>-</v>
      </c>
      <c r="AB1312" s="63" t="str">
        <f t="shared" si="424"/>
        <v>-</v>
      </c>
      <c r="AC1312" s="63">
        <f>IF(ISBLANK($C1312),0,VLOOKUP($C1312,Listen!$A$2:$C$45,2,FALSE))</f>
        <v>0</v>
      </c>
      <c r="AD1312" s="63">
        <f>IF(ISBLANK($C1312),0,VLOOKUP($C1312,Listen!$A$2:$C$45,3,FALSE))</f>
        <v>0</v>
      </c>
      <c r="AE1312" s="49">
        <f t="shared" si="425"/>
        <v>0</v>
      </c>
      <c r="AF1312" s="49">
        <f t="shared" si="425"/>
        <v>0</v>
      </c>
      <c r="AG1312" s="49">
        <f>IFERROR(IF(OR($V1312&lt;&gt;"Ja",VLOOKUP($C1312,Listen!$A$2:$F$45,5,0)="Nein",D1312&lt;IF(C1312="LNG Anbindungsanlagen gemäß separater Festlegung",2022,2023)),$AC1312,$AA1312),0)</f>
        <v>0</v>
      </c>
      <c r="AH1312" s="49">
        <f>IFERROR(IF(OR($V1312&lt;&gt;"Ja",VLOOKUP($C1312,Listen!$A$2:$F$45,5,0)="Nein",D1312&lt;IF(C1312="LNG Anbindungsanlagen gemäß separater Festlegung",2022,2023)),$AC1312,$AA1312),0)</f>
        <v>0</v>
      </c>
      <c r="AI1312" s="49">
        <f>IFERROR(IF(OR($W1312&lt;&gt;"Ja",VLOOKUP($C1312,Listen!$A$2:$F$45,6,0)="Nein"),$AC1312,$AB1312),0)</f>
        <v>0</v>
      </c>
      <c r="AJ1312" s="49">
        <f>IFERROR(IF(OR($W1312&lt;&gt;"Ja",VLOOKUP($C1312,Listen!$A$2:$F$45,6,0)="Nein"),$AC1312,$AB1312),0)</f>
        <v>0</v>
      </c>
      <c r="AK1312" s="49">
        <f>IFERROR(IF(OR($W1312&lt;&gt;"Ja",VLOOKUP($C1312,Listen!$A$2:$F$45,6,0)="Nein"),$AC1312,$AB1312),0)</f>
        <v>0</v>
      </c>
      <c r="AL1312" s="51">
        <f t="shared" si="426"/>
        <v>0</v>
      </c>
      <c r="AM1312" s="296">
        <f>IFERROR(IF(VLOOKUP($C1312,Listen!$A$2:$F$45,6,0)="Ja",MAX(BC1312:BD1312),D_SAV!$BC1312),0)</f>
        <v>0</v>
      </c>
      <c r="AN1312" s="51">
        <f t="shared" si="427"/>
        <v>0</v>
      </c>
      <c r="AP1312" s="304">
        <f t="shared" si="428"/>
        <v>0</v>
      </c>
      <c r="AQ1312" s="304">
        <f t="shared" si="429"/>
        <v>0</v>
      </c>
      <c r="AR1312" s="304">
        <f t="shared" si="430"/>
        <v>0</v>
      </c>
      <c r="AS1312" s="304">
        <f t="shared" si="431"/>
        <v>0</v>
      </c>
      <c r="AT1312" s="304">
        <f t="shared" si="432"/>
        <v>0</v>
      </c>
      <c r="AU1312" s="304">
        <f t="shared" si="433"/>
        <v>0</v>
      </c>
      <c r="AV1312" s="304">
        <f t="shared" si="434"/>
        <v>0</v>
      </c>
      <c r="AW1312" s="304">
        <f t="shared" si="435"/>
        <v>0</v>
      </c>
      <c r="AX1312" s="304">
        <f t="shared" si="436"/>
        <v>0</v>
      </c>
      <c r="AY1312" s="304">
        <f t="shared" si="437"/>
        <v>0</v>
      </c>
      <c r="AZ1312" s="304">
        <f t="shared" si="438"/>
        <v>0</v>
      </c>
      <c r="BA1312" s="304">
        <f t="shared" si="439"/>
        <v>0</v>
      </c>
      <c r="BB1312" s="304">
        <f t="shared" si="440"/>
        <v>0</v>
      </c>
      <c r="BC1312" s="304">
        <f t="shared" si="441"/>
        <v>0</v>
      </c>
      <c r="BD1312" s="304">
        <f t="shared" si="442"/>
        <v>0</v>
      </c>
      <c r="BE1312" s="304">
        <f>IFERROR(IF(VLOOKUP($C1312,Listen!$A$2:$F$45,6,0)="Ja",BB1312-MAX(BC1312:BD1312),BB1312-BC1312),0)</f>
        <v>0</v>
      </c>
    </row>
    <row r="1313" spans="1:57" x14ac:dyDescent="0.25">
      <c r="A1313" s="320" t="str">
        <f>IF(AND(D1313&lt;&gt;0,C1313&lt;&gt;0,E1313&lt;&gt;0),IF(B1313&lt;&gt;0,CONCATENATE(B1313,"-AGr",VLOOKUP(C1313,Listen!$A$2:$D$45,4,FALSE),"-",D1313,"-",E1313,),CONCATENATE("AGr",VLOOKUP(C1313,Listen!$A$2:$D$45,4,FALSE),"-",D1313,"-",E1313)),"keine vollständige ID")</f>
        <v>keine vollständige ID</v>
      </c>
      <c r="B1313" s="301"/>
      <c r="C1313" s="287"/>
      <c r="D1313" s="34"/>
      <c r="E1313" s="306"/>
      <c r="F1313" s="116"/>
      <c r="G1313" s="17"/>
      <c r="H1313" s="17"/>
      <c r="I1313" s="17"/>
      <c r="J1313" s="17"/>
      <c r="K1313" s="17"/>
      <c r="L1313" s="17"/>
      <c r="M1313" s="17"/>
      <c r="N1313" s="17"/>
      <c r="O1313" s="116"/>
      <c r="P1313" s="117">
        <f>IF(D1313&gt;A_Stammdaten!$B$12,0,SUM(G1313,H1313,J1313,L1313:M1313)-SUM(I1313,K1313,N1313:O1313))</f>
        <v>0</v>
      </c>
      <c r="Q1313" s="17"/>
      <c r="R1313" s="17"/>
      <c r="S1313" s="17"/>
      <c r="T1313" s="17"/>
      <c r="U1313" s="62">
        <f t="shared" si="422"/>
        <v>0</v>
      </c>
      <c r="V1313" s="34"/>
      <c r="W1313" s="34"/>
      <c r="X1313" s="34"/>
      <c r="Y1313" s="34"/>
      <c r="Z1313" s="34"/>
      <c r="AA1313" s="63" t="str">
        <f t="shared" si="423"/>
        <v>-</v>
      </c>
      <c r="AB1313" s="63" t="str">
        <f t="shared" si="424"/>
        <v>-</v>
      </c>
      <c r="AC1313" s="63">
        <f>IF(ISBLANK($C1313),0,VLOOKUP($C1313,Listen!$A$2:$C$45,2,FALSE))</f>
        <v>0</v>
      </c>
      <c r="AD1313" s="63">
        <f>IF(ISBLANK($C1313),0,VLOOKUP($C1313,Listen!$A$2:$C$45,3,FALSE))</f>
        <v>0</v>
      </c>
      <c r="AE1313" s="49">
        <f t="shared" si="425"/>
        <v>0</v>
      </c>
      <c r="AF1313" s="49">
        <f t="shared" si="425"/>
        <v>0</v>
      </c>
      <c r="AG1313" s="49">
        <f>IFERROR(IF(OR($V1313&lt;&gt;"Ja",VLOOKUP($C1313,Listen!$A$2:$F$45,5,0)="Nein",D1313&lt;IF(C1313="LNG Anbindungsanlagen gemäß separater Festlegung",2022,2023)),$AC1313,$AA1313),0)</f>
        <v>0</v>
      </c>
      <c r="AH1313" s="49">
        <f>IFERROR(IF(OR($V1313&lt;&gt;"Ja",VLOOKUP($C1313,Listen!$A$2:$F$45,5,0)="Nein",D1313&lt;IF(C1313="LNG Anbindungsanlagen gemäß separater Festlegung",2022,2023)),$AC1313,$AA1313),0)</f>
        <v>0</v>
      </c>
      <c r="AI1313" s="49">
        <f>IFERROR(IF(OR($W1313&lt;&gt;"Ja",VLOOKUP($C1313,Listen!$A$2:$F$45,6,0)="Nein"),$AC1313,$AB1313),0)</f>
        <v>0</v>
      </c>
      <c r="AJ1313" s="49">
        <f>IFERROR(IF(OR($W1313&lt;&gt;"Ja",VLOOKUP($C1313,Listen!$A$2:$F$45,6,0)="Nein"),$AC1313,$AB1313),0)</f>
        <v>0</v>
      </c>
      <c r="AK1313" s="49">
        <f>IFERROR(IF(OR($W1313&lt;&gt;"Ja",VLOOKUP($C1313,Listen!$A$2:$F$45,6,0)="Nein"),$AC1313,$AB1313),0)</f>
        <v>0</v>
      </c>
      <c r="AL1313" s="51">
        <f t="shared" si="426"/>
        <v>0</v>
      </c>
      <c r="AM1313" s="296">
        <f>IFERROR(IF(VLOOKUP($C1313,Listen!$A$2:$F$45,6,0)="Ja",MAX(BC1313:BD1313),D_SAV!$BC1313),0)</f>
        <v>0</v>
      </c>
      <c r="AN1313" s="51">
        <f t="shared" si="427"/>
        <v>0</v>
      </c>
      <c r="AP1313" s="304">
        <f t="shared" si="428"/>
        <v>0</v>
      </c>
      <c r="AQ1313" s="304">
        <f t="shared" si="429"/>
        <v>0</v>
      </c>
      <c r="AR1313" s="304">
        <f t="shared" si="430"/>
        <v>0</v>
      </c>
      <c r="AS1313" s="304">
        <f t="shared" si="431"/>
        <v>0</v>
      </c>
      <c r="AT1313" s="304">
        <f t="shared" si="432"/>
        <v>0</v>
      </c>
      <c r="AU1313" s="304">
        <f t="shared" si="433"/>
        <v>0</v>
      </c>
      <c r="AV1313" s="304">
        <f t="shared" si="434"/>
        <v>0</v>
      </c>
      <c r="AW1313" s="304">
        <f t="shared" si="435"/>
        <v>0</v>
      </c>
      <c r="AX1313" s="304">
        <f t="shared" si="436"/>
        <v>0</v>
      </c>
      <c r="AY1313" s="304">
        <f t="shared" si="437"/>
        <v>0</v>
      </c>
      <c r="AZ1313" s="304">
        <f t="shared" si="438"/>
        <v>0</v>
      </c>
      <c r="BA1313" s="304">
        <f t="shared" si="439"/>
        <v>0</v>
      </c>
      <c r="BB1313" s="304">
        <f t="shared" si="440"/>
        <v>0</v>
      </c>
      <c r="BC1313" s="304">
        <f t="shared" si="441"/>
        <v>0</v>
      </c>
      <c r="BD1313" s="304">
        <f t="shared" si="442"/>
        <v>0</v>
      </c>
      <c r="BE1313" s="304">
        <f>IFERROR(IF(VLOOKUP($C1313,Listen!$A$2:$F$45,6,0)="Ja",BB1313-MAX(BC1313:BD1313),BB1313-BC1313),0)</f>
        <v>0</v>
      </c>
    </row>
    <row r="1314" spans="1:57" x14ac:dyDescent="0.25">
      <c r="A1314" s="320" t="str">
        <f>IF(AND(D1314&lt;&gt;0,C1314&lt;&gt;0,E1314&lt;&gt;0),IF(B1314&lt;&gt;0,CONCATENATE(B1314,"-AGr",VLOOKUP(C1314,Listen!$A$2:$D$45,4,FALSE),"-",D1314,"-",E1314,),CONCATENATE("AGr",VLOOKUP(C1314,Listen!$A$2:$D$45,4,FALSE),"-",D1314,"-",E1314)),"keine vollständige ID")</f>
        <v>keine vollständige ID</v>
      </c>
      <c r="B1314" s="301"/>
      <c r="C1314" s="287"/>
      <c r="D1314" s="34"/>
      <c r="E1314" s="306"/>
      <c r="F1314" s="116"/>
      <c r="G1314" s="17"/>
      <c r="H1314" s="17"/>
      <c r="I1314" s="17"/>
      <c r="J1314" s="17"/>
      <c r="K1314" s="17"/>
      <c r="L1314" s="17"/>
      <c r="M1314" s="17"/>
      <c r="N1314" s="17"/>
      <c r="O1314" s="116"/>
      <c r="P1314" s="117">
        <f>IF(D1314&gt;A_Stammdaten!$B$12,0,SUM(G1314,H1314,J1314,L1314:M1314)-SUM(I1314,K1314,N1314:O1314))</f>
        <v>0</v>
      </c>
      <c r="Q1314" s="17"/>
      <c r="R1314" s="17"/>
      <c r="S1314" s="17"/>
      <c r="T1314" s="17"/>
      <c r="U1314" s="62">
        <f t="shared" si="422"/>
        <v>0</v>
      </c>
      <c r="V1314" s="34"/>
      <c r="W1314" s="34"/>
      <c r="X1314" s="34"/>
      <c r="Y1314" s="34"/>
      <c r="Z1314" s="34"/>
      <c r="AA1314" s="63" t="str">
        <f t="shared" si="423"/>
        <v>-</v>
      </c>
      <c r="AB1314" s="63" t="str">
        <f t="shared" si="424"/>
        <v>-</v>
      </c>
      <c r="AC1314" s="63">
        <f>IF(ISBLANK($C1314),0,VLOOKUP($C1314,Listen!$A$2:$C$45,2,FALSE))</f>
        <v>0</v>
      </c>
      <c r="AD1314" s="63">
        <f>IF(ISBLANK($C1314),0,VLOOKUP($C1314,Listen!$A$2:$C$45,3,FALSE))</f>
        <v>0</v>
      </c>
      <c r="AE1314" s="49">
        <f t="shared" si="425"/>
        <v>0</v>
      </c>
      <c r="AF1314" s="49">
        <f t="shared" si="425"/>
        <v>0</v>
      </c>
      <c r="AG1314" s="49">
        <f>IFERROR(IF(OR($V1314&lt;&gt;"Ja",VLOOKUP($C1314,Listen!$A$2:$F$45,5,0)="Nein",D1314&lt;IF(C1314="LNG Anbindungsanlagen gemäß separater Festlegung",2022,2023)),$AC1314,$AA1314),0)</f>
        <v>0</v>
      </c>
      <c r="AH1314" s="49">
        <f>IFERROR(IF(OR($V1314&lt;&gt;"Ja",VLOOKUP($C1314,Listen!$A$2:$F$45,5,0)="Nein",D1314&lt;IF(C1314="LNG Anbindungsanlagen gemäß separater Festlegung",2022,2023)),$AC1314,$AA1314),0)</f>
        <v>0</v>
      </c>
      <c r="AI1314" s="49">
        <f>IFERROR(IF(OR($W1314&lt;&gt;"Ja",VLOOKUP($C1314,Listen!$A$2:$F$45,6,0)="Nein"),$AC1314,$AB1314),0)</f>
        <v>0</v>
      </c>
      <c r="AJ1314" s="49">
        <f>IFERROR(IF(OR($W1314&lt;&gt;"Ja",VLOOKUP($C1314,Listen!$A$2:$F$45,6,0)="Nein"),$AC1314,$AB1314),0)</f>
        <v>0</v>
      </c>
      <c r="AK1314" s="49">
        <f>IFERROR(IF(OR($W1314&lt;&gt;"Ja",VLOOKUP($C1314,Listen!$A$2:$F$45,6,0)="Nein"),$AC1314,$AB1314),0)</f>
        <v>0</v>
      </c>
      <c r="AL1314" s="51">
        <f t="shared" si="426"/>
        <v>0</v>
      </c>
      <c r="AM1314" s="296">
        <f>IFERROR(IF(VLOOKUP($C1314,Listen!$A$2:$F$45,6,0)="Ja",MAX(BC1314:BD1314),D_SAV!$BC1314),0)</f>
        <v>0</v>
      </c>
      <c r="AN1314" s="51">
        <f t="shared" si="427"/>
        <v>0</v>
      </c>
      <c r="AP1314" s="304">
        <f t="shared" si="428"/>
        <v>0</v>
      </c>
      <c r="AQ1314" s="304">
        <f t="shared" si="429"/>
        <v>0</v>
      </c>
      <c r="AR1314" s="304">
        <f t="shared" si="430"/>
        <v>0</v>
      </c>
      <c r="AS1314" s="304">
        <f t="shared" si="431"/>
        <v>0</v>
      </c>
      <c r="AT1314" s="304">
        <f t="shared" si="432"/>
        <v>0</v>
      </c>
      <c r="AU1314" s="304">
        <f t="shared" si="433"/>
        <v>0</v>
      </c>
      <c r="AV1314" s="304">
        <f t="shared" si="434"/>
        <v>0</v>
      </c>
      <c r="AW1314" s="304">
        <f t="shared" si="435"/>
        <v>0</v>
      </c>
      <c r="AX1314" s="304">
        <f t="shared" si="436"/>
        <v>0</v>
      </c>
      <c r="AY1314" s="304">
        <f t="shared" si="437"/>
        <v>0</v>
      </c>
      <c r="AZ1314" s="304">
        <f t="shared" si="438"/>
        <v>0</v>
      </c>
      <c r="BA1314" s="304">
        <f t="shared" si="439"/>
        <v>0</v>
      </c>
      <c r="BB1314" s="304">
        <f t="shared" si="440"/>
        <v>0</v>
      </c>
      <c r="BC1314" s="304">
        <f t="shared" si="441"/>
        <v>0</v>
      </c>
      <c r="BD1314" s="304">
        <f t="shared" si="442"/>
        <v>0</v>
      </c>
      <c r="BE1314" s="304">
        <f>IFERROR(IF(VLOOKUP($C1314,Listen!$A$2:$F$45,6,0)="Ja",BB1314-MAX(BC1314:BD1314),BB1314-BC1314),0)</f>
        <v>0</v>
      </c>
    </row>
    <row r="1315" spans="1:57" x14ac:dyDescent="0.25">
      <c r="A1315" s="320" t="str">
        <f>IF(AND(D1315&lt;&gt;0,C1315&lt;&gt;0,E1315&lt;&gt;0),IF(B1315&lt;&gt;0,CONCATENATE(B1315,"-AGr",VLOOKUP(C1315,Listen!$A$2:$D$45,4,FALSE),"-",D1315,"-",E1315,),CONCATENATE("AGr",VLOOKUP(C1315,Listen!$A$2:$D$45,4,FALSE),"-",D1315,"-",E1315)),"keine vollständige ID")</f>
        <v>keine vollständige ID</v>
      </c>
      <c r="B1315" s="301"/>
      <c r="C1315" s="287"/>
      <c r="D1315" s="34"/>
      <c r="E1315" s="306"/>
      <c r="F1315" s="116"/>
      <c r="G1315" s="17"/>
      <c r="H1315" s="17"/>
      <c r="I1315" s="17"/>
      <c r="J1315" s="17"/>
      <c r="K1315" s="17"/>
      <c r="L1315" s="17"/>
      <c r="M1315" s="17"/>
      <c r="N1315" s="17"/>
      <c r="O1315" s="116"/>
      <c r="P1315" s="117">
        <f>IF(D1315&gt;A_Stammdaten!$B$12,0,SUM(G1315,H1315,J1315,L1315:M1315)-SUM(I1315,K1315,N1315:O1315))</f>
        <v>0</v>
      </c>
      <c r="Q1315" s="17"/>
      <c r="R1315" s="17"/>
      <c r="S1315" s="17"/>
      <c r="T1315" s="17"/>
      <c r="U1315" s="62">
        <f t="shared" si="422"/>
        <v>0</v>
      </c>
      <c r="V1315" s="34"/>
      <c r="W1315" s="34"/>
      <c r="X1315" s="34"/>
      <c r="Y1315" s="34"/>
      <c r="Z1315" s="34"/>
      <c r="AA1315" s="63" t="str">
        <f t="shared" si="423"/>
        <v>-</v>
      </c>
      <c r="AB1315" s="63" t="str">
        <f t="shared" si="424"/>
        <v>-</v>
      </c>
      <c r="AC1315" s="63">
        <f>IF(ISBLANK($C1315),0,VLOOKUP($C1315,Listen!$A$2:$C$45,2,FALSE))</f>
        <v>0</v>
      </c>
      <c r="AD1315" s="63">
        <f>IF(ISBLANK($C1315),0,VLOOKUP($C1315,Listen!$A$2:$C$45,3,FALSE))</f>
        <v>0</v>
      </c>
      <c r="AE1315" s="49">
        <f t="shared" si="425"/>
        <v>0</v>
      </c>
      <c r="AF1315" s="49">
        <f t="shared" si="425"/>
        <v>0</v>
      </c>
      <c r="AG1315" s="49">
        <f>IFERROR(IF(OR($V1315&lt;&gt;"Ja",VLOOKUP($C1315,Listen!$A$2:$F$45,5,0)="Nein",D1315&lt;IF(C1315="LNG Anbindungsanlagen gemäß separater Festlegung",2022,2023)),$AC1315,$AA1315),0)</f>
        <v>0</v>
      </c>
      <c r="AH1315" s="49">
        <f>IFERROR(IF(OR($V1315&lt;&gt;"Ja",VLOOKUP($C1315,Listen!$A$2:$F$45,5,0)="Nein",D1315&lt;IF(C1315="LNG Anbindungsanlagen gemäß separater Festlegung",2022,2023)),$AC1315,$AA1315),0)</f>
        <v>0</v>
      </c>
      <c r="AI1315" s="49">
        <f>IFERROR(IF(OR($W1315&lt;&gt;"Ja",VLOOKUP($C1315,Listen!$A$2:$F$45,6,0)="Nein"),$AC1315,$AB1315),0)</f>
        <v>0</v>
      </c>
      <c r="AJ1315" s="49">
        <f>IFERROR(IF(OR($W1315&lt;&gt;"Ja",VLOOKUP($C1315,Listen!$A$2:$F$45,6,0)="Nein"),$AC1315,$AB1315),0)</f>
        <v>0</v>
      </c>
      <c r="AK1315" s="49">
        <f>IFERROR(IF(OR($W1315&lt;&gt;"Ja",VLOOKUP($C1315,Listen!$A$2:$F$45,6,0)="Nein"),$AC1315,$AB1315),0)</f>
        <v>0</v>
      </c>
      <c r="AL1315" s="51">
        <f t="shared" si="426"/>
        <v>0</v>
      </c>
      <c r="AM1315" s="296">
        <f>IFERROR(IF(VLOOKUP($C1315,Listen!$A$2:$F$45,6,0)="Ja",MAX(BC1315:BD1315),D_SAV!$BC1315),0)</f>
        <v>0</v>
      </c>
      <c r="AN1315" s="51">
        <f t="shared" si="427"/>
        <v>0</v>
      </c>
      <c r="AP1315" s="304">
        <f t="shared" si="428"/>
        <v>0</v>
      </c>
      <c r="AQ1315" s="304">
        <f t="shared" si="429"/>
        <v>0</v>
      </c>
      <c r="AR1315" s="304">
        <f t="shared" si="430"/>
        <v>0</v>
      </c>
      <c r="AS1315" s="304">
        <f t="shared" si="431"/>
        <v>0</v>
      </c>
      <c r="AT1315" s="304">
        <f t="shared" si="432"/>
        <v>0</v>
      </c>
      <c r="AU1315" s="304">
        <f t="shared" si="433"/>
        <v>0</v>
      </c>
      <c r="AV1315" s="304">
        <f t="shared" si="434"/>
        <v>0</v>
      </c>
      <c r="AW1315" s="304">
        <f t="shared" si="435"/>
        <v>0</v>
      </c>
      <c r="AX1315" s="304">
        <f t="shared" si="436"/>
        <v>0</v>
      </c>
      <c r="AY1315" s="304">
        <f t="shared" si="437"/>
        <v>0</v>
      </c>
      <c r="AZ1315" s="304">
        <f t="shared" si="438"/>
        <v>0</v>
      </c>
      <c r="BA1315" s="304">
        <f t="shared" si="439"/>
        <v>0</v>
      </c>
      <c r="BB1315" s="304">
        <f t="shared" si="440"/>
        <v>0</v>
      </c>
      <c r="BC1315" s="304">
        <f t="shared" si="441"/>
        <v>0</v>
      </c>
      <c r="BD1315" s="304">
        <f t="shared" si="442"/>
        <v>0</v>
      </c>
      <c r="BE1315" s="304">
        <f>IFERROR(IF(VLOOKUP($C1315,Listen!$A$2:$F$45,6,0)="Ja",BB1315-MAX(BC1315:BD1315),BB1315-BC1315),0)</f>
        <v>0</v>
      </c>
    </row>
    <row r="1316" spans="1:57" x14ac:dyDescent="0.25">
      <c r="A1316" s="320" t="str">
        <f>IF(AND(D1316&lt;&gt;0,C1316&lt;&gt;0,E1316&lt;&gt;0),IF(B1316&lt;&gt;0,CONCATENATE(B1316,"-AGr",VLOOKUP(C1316,Listen!$A$2:$D$45,4,FALSE),"-",D1316,"-",E1316,),CONCATENATE("AGr",VLOOKUP(C1316,Listen!$A$2:$D$45,4,FALSE),"-",D1316,"-",E1316)),"keine vollständige ID")</f>
        <v>keine vollständige ID</v>
      </c>
      <c r="B1316" s="301"/>
      <c r="C1316" s="287"/>
      <c r="D1316" s="34"/>
      <c r="E1316" s="306"/>
      <c r="F1316" s="116"/>
      <c r="G1316" s="17"/>
      <c r="H1316" s="17"/>
      <c r="I1316" s="17"/>
      <c r="J1316" s="17"/>
      <c r="K1316" s="17"/>
      <c r="L1316" s="17"/>
      <c r="M1316" s="17"/>
      <c r="N1316" s="17"/>
      <c r="O1316" s="116"/>
      <c r="P1316" s="117">
        <f>IF(D1316&gt;A_Stammdaten!$B$12,0,SUM(G1316,H1316,J1316,L1316:M1316)-SUM(I1316,K1316,N1316:O1316))</f>
        <v>0</v>
      </c>
      <c r="Q1316" s="17"/>
      <c r="R1316" s="17"/>
      <c r="S1316" s="17"/>
      <c r="T1316" s="17"/>
      <c r="U1316" s="62">
        <f t="shared" si="422"/>
        <v>0</v>
      </c>
      <c r="V1316" s="34"/>
      <c r="W1316" s="34"/>
      <c r="X1316" s="34"/>
      <c r="Y1316" s="34"/>
      <c r="Z1316" s="34"/>
      <c r="AA1316" s="63" t="str">
        <f t="shared" si="423"/>
        <v>-</v>
      </c>
      <c r="AB1316" s="63" t="str">
        <f t="shared" si="424"/>
        <v>-</v>
      </c>
      <c r="AC1316" s="63">
        <f>IF(ISBLANK($C1316),0,VLOOKUP($C1316,Listen!$A$2:$C$45,2,FALSE))</f>
        <v>0</v>
      </c>
      <c r="AD1316" s="63">
        <f>IF(ISBLANK($C1316),0,VLOOKUP($C1316,Listen!$A$2:$C$45,3,FALSE))</f>
        <v>0</v>
      </c>
      <c r="AE1316" s="49">
        <f t="shared" si="425"/>
        <v>0</v>
      </c>
      <c r="AF1316" s="49">
        <f t="shared" si="425"/>
        <v>0</v>
      </c>
      <c r="AG1316" s="49">
        <f>IFERROR(IF(OR($V1316&lt;&gt;"Ja",VLOOKUP($C1316,Listen!$A$2:$F$45,5,0)="Nein",D1316&lt;IF(C1316="LNG Anbindungsanlagen gemäß separater Festlegung",2022,2023)),$AC1316,$AA1316),0)</f>
        <v>0</v>
      </c>
      <c r="AH1316" s="49">
        <f>IFERROR(IF(OR($V1316&lt;&gt;"Ja",VLOOKUP($C1316,Listen!$A$2:$F$45,5,0)="Nein",D1316&lt;IF(C1316="LNG Anbindungsanlagen gemäß separater Festlegung",2022,2023)),$AC1316,$AA1316),0)</f>
        <v>0</v>
      </c>
      <c r="AI1316" s="49">
        <f>IFERROR(IF(OR($W1316&lt;&gt;"Ja",VLOOKUP($C1316,Listen!$A$2:$F$45,6,0)="Nein"),$AC1316,$AB1316),0)</f>
        <v>0</v>
      </c>
      <c r="AJ1316" s="49">
        <f>IFERROR(IF(OR($W1316&lt;&gt;"Ja",VLOOKUP($C1316,Listen!$A$2:$F$45,6,0)="Nein"),$AC1316,$AB1316),0)</f>
        <v>0</v>
      </c>
      <c r="AK1316" s="49">
        <f>IFERROR(IF(OR($W1316&lt;&gt;"Ja",VLOOKUP($C1316,Listen!$A$2:$F$45,6,0)="Nein"),$AC1316,$AB1316),0)</f>
        <v>0</v>
      </c>
      <c r="AL1316" s="51">
        <f t="shared" si="426"/>
        <v>0</v>
      </c>
      <c r="AM1316" s="296">
        <f>IFERROR(IF(VLOOKUP($C1316,Listen!$A$2:$F$45,6,0)="Ja",MAX(BC1316:BD1316),D_SAV!$BC1316),0)</f>
        <v>0</v>
      </c>
      <c r="AN1316" s="51">
        <f t="shared" si="427"/>
        <v>0</v>
      </c>
      <c r="AP1316" s="304">
        <f t="shared" si="428"/>
        <v>0</v>
      </c>
      <c r="AQ1316" s="304">
        <f t="shared" si="429"/>
        <v>0</v>
      </c>
      <c r="AR1316" s="304">
        <f t="shared" si="430"/>
        <v>0</v>
      </c>
      <c r="AS1316" s="304">
        <f t="shared" si="431"/>
        <v>0</v>
      </c>
      <c r="AT1316" s="304">
        <f t="shared" si="432"/>
        <v>0</v>
      </c>
      <c r="AU1316" s="304">
        <f t="shared" si="433"/>
        <v>0</v>
      </c>
      <c r="AV1316" s="304">
        <f t="shared" si="434"/>
        <v>0</v>
      </c>
      <c r="AW1316" s="304">
        <f t="shared" si="435"/>
        <v>0</v>
      </c>
      <c r="AX1316" s="304">
        <f t="shared" si="436"/>
        <v>0</v>
      </c>
      <c r="AY1316" s="304">
        <f t="shared" si="437"/>
        <v>0</v>
      </c>
      <c r="AZ1316" s="304">
        <f t="shared" si="438"/>
        <v>0</v>
      </c>
      <c r="BA1316" s="304">
        <f t="shared" si="439"/>
        <v>0</v>
      </c>
      <c r="BB1316" s="304">
        <f t="shared" si="440"/>
        <v>0</v>
      </c>
      <c r="BC1316" s="304">
        <f t="shared" si="441"/>
        <v>0</v>
      </c>
      <c r="BD1316" s="304">
        <f t="shared" si="442"/>
        <v>0</v>
      </c>
      <c r="BE1316" s="304">
        <f>IFERROR(IF(VLOOKUP($C1316,Listen!$A$2:$F$45,6,0)="Ja",BB1316-MAX(BC1316:BD1316),BB1316-BC1316),0)</f>
        <v>0</v>
      </c>
    </row>
    <row r="1317" spans="1:57" x14ac:dyDescent="0.25">
      <c r="A1317" s="320" t="str">
        <f>IF(AND(D1317&lt;&gt;0,C1317&lt;&gt;0,E1317&lt;&gt;0),IF(B1317&lt;&gt;0,CONCATENATE(B1317,"-AGr",VLOOKUP(C1317,Listen!$A$2:$D$45,4,FALSE),"-",D1317,"-",E1317,),CONCATENATE("AGr",VLOOKUP(C1317,Listen!$A$2:$D$45,4,FALSE),"-",D1317,"-",E1317)),"keine vollständige ID")</f>
        <v>keine vollständige ID</v>
      </c>
      <c r="B1317" s="301"/>
      <c r="C1317" s="287"/>
      <c r="D1317" s="34"/>
      <c r="E1317" s="306"/>
      <c r="F1317" s="116"/>
      <c r="G1317" s="17"/>
      <c r="H1317" s="17"/>
      <c r="I1317" s="17"/>
      <c r="J1317" s="17"/>
      <c r="K1317" s="17"/>
      <c r="L1317" s="17"/>
      <c r="M1317" s="17"/>
      <c r="N1317" s="17"/>
      <c r="O1317" s="116"/>
      <c r="P1317" s="117">
        <f>IF(D1317&gt;A_Stammdaten!$B$12,0,SUM(G1317,H1317,J1317,L1317:M1317)-SUM(I1317,K1317,N1317:O1317))</f>
        <v>0</v>
      </c>
      <c r="Q1317" s="17"/>
      <c r="R1317" s="17"/>
      <c r="S1317" s="17"/>
      <c r="T1317" s="17"/>
      <c r="U1317" s="62">
        <f t="shared" si="422"/>
        <v>0</v>
      </c>
      <c r="V1317" s="34"/>
      <c r="W1317" s="34"/>
      <c r="X1317" s="34"/>
      <c r="Y1317" s="34"/>
      <c r="Z1317" s="34"/>
      <c r="AA1317" s="63" t="str">
        <f t="shared" si="423"/>
        <v>-</v>
      </c>
      <c r="AB1317" s="63" t="str">
        <f t="shared" si="424"/>
        <v>-</v>
      </c>
      <c r="AC1317" s="63">
        <f>IF(ISBLANK($C1317),0,VLOOKUP($C1317,Listen!$A$2:$C$45,2,FALSE))</f>
        <v>0</v>
      </c>
      <c r="AD1317" s="63">
        <f>IF(ISBLANK($C1317),0,VLOOKUP($C1317,Listen!$A$2:$C$45,3,FALSE))</f>
        <v>0</v>
      </c>
      <c r="AE1317" s="49">
        <f t="shared" si="425"/>
        <v>0</v>
      </c>
      <c r="AF1317" s="49">
        <f t="shared" si="425"/>
        <v>0</v>
      </c>
      <c r="AG1317" s="49">
        <f>IFERROR(IF(OR($V1317&lt;&gt;"Ja",VLOOKUP($C1317,Listen!$A$2:$F$45,5,0)="Nein",D1317&lt;IF(C1317="LNG Anbindungsanlagen gemäß separater Festlegung",2022,2023)),$AC1317,$AA1317),0)</f>
        <v>0</v>
      </c>
      <c r="AH1317" s="49">
        <f>IFERROR(IF(OR($V1317&lt;&gt;"Ja",VLOOKUP($C1317,Listen!$A$2:$F$45,5,0)="Nein",D1317&lt;IF(C1317="LNG Anbindungsanlagen gemäß separater Festlegung",2022,2023)),$AC1317,$AA1317),0)</f>
        <v>0</v>
      </c>
      <c r="AI1317" s="49">
        <f>IFERROR(IF(OR($W1317&lt;&gt;"Ja",VLOOKUP($C1317,Listen!$A$2:$F$45,6,0)="Nein"),$AC1317,$AB1317),0)</f>
        <v>0</v>
      </c>
      <c r="AJ1317" s="49">
        <f>IFERROR(IF(OR($W1317&lt;&gt;"Ja",VLOOKUP($C1317,Listen!$A$2:$F$45,6,0)="Nein"),$AC1317,$AB1317),0)</f>
        <v>0</v>
      </c>
      <c r="AK1317" s="49">
        <f>IFERROR(IF(OR($W1317&lt;&gt;"Ja",VLOOKUP($C1317,Listen!$A$2:$F$45,6,0)="Nein"),$AC1317,$AB1317),0)</f>
        <v>0</v>
      </c>
      <c r="AL1317" s="51">
        <f t="shared" si="426"/>
        <v>0</v>
      </c>
      <c r="AM1317" s="296">
        <f>IFERROR(IF(VLOOKUP($C1317,Listen!$A$2:$F$45,6,0)="Ja",MAX(BC1317:BD1317),D_SAV!$BC1317),0)</f>
        <v>0</v>
      </c>
      <c r="AN1317" s="51">
        <f t="shared" si="427"/>
        <v>0</v>
      </c>
      <c r="AP1317" s="304">
        <f t="shared" si="428"/>
        <v>0</v>
      </c>
      <c r="AQ1317" s="304">
        <f t="shared" si="429"/>
        <v>0</v>
      </c>
      <c r="AR1317" s="304">
        <f t="shared" si="430"/>
        <v>0</v>
      </c>
      <c r="AS1317" s="304">
        <f t="shared" si="431"/>
        <v>0</v>
      </c>
      <c r="AT1317" s="304">
        <f t="shared" si="432"/>
        <v>0</v>
      </c>
      <c r="AU1317" s="304">
        <f t="shared" si="433"/>
        <v>0</v>
      </c>
      <c r="AV1317" s="304">
        <f t="shared" si="434"/>
        <v>0</v>
      </c>
      <c r="AW1317" s="304">
        <f t="shared" si="435"/>
        <v>0</v>
      </c>
      <c r="AX1317" s="304">
        <f t="shared" si="436"/>
        <v>0</v>
      </c>
      <c r="AY1317" s="304">
        <f t="shared" si="437"/>
        <v>0</v>
      </c>
      <c r="AZ1317" s="304">
        <f t="shared" si="438"/>
        <v>0</v>
      </c>
      <c r="BA1317" s="304">
        <f t="shared" si="439"/>
        <v>0</v>
      </c>
      <c r="BB1317" s="304">
        <f t="shared" si="440"/>
        <v>0</v>
      </c>
      <c r="BC1317" s="304">
        <f t="shared" si="441"/>
        <v>0</v>
      </c>
      <c r="BD1317" s="304">
        <f t="shared" si="442"/>
        <v>0</v>
      </c>
      <c r="BE1317" s="304">
        <f>IFERROR(IF(VLOOKUP($C1317,Listen!$A$2:$F$45,6,0)="Ja",BB1317-MAX(BC1317:BD1317),BB1317-BC1317),0)</f>
        <v>0</v>
      </c>
    </row>
    <row r="1318" spans="1:57" x14ac:dyDescent="0.25">
      <c r="A1318" s="320" t="str">
        <f>IF(AND(D1318&lt;&gt;0,C1318&lt;&gt;0,E1318&lt;&gt;0),IF(B1318&lt;&gt;0,CONCATENATE(B1318,"-AGr",VLOOKUP(C1318,Listen!$A$2:$D$45,4,FALSE),"-",D1318,"-",E1318,),CONCATENATE("AGr",VLOOKUP(C1318,Listen!$A$2:$D$45,4,FALSE),"-",D1318,"-",E1318)),"keine vollständige ID")</f>
        <v>keine vollständige ID</v>
      </c>
      <c r="B1318" s="301"/>
      <c r="C1318" s="287"/>
      <c r="D1318" s="34"/>
      <c r="E1318" s="306"/>
      <c r="F1318" s="116"/>
      <c r="G1318" s="17"/>
      <c r="H1318" s="17"/>
      <c r="I1318" s="17"/>
      <c r="J1318" s="17"/>
      <c r="K1318" s="17"/>
      <c r="L1318" s="17"/>
      <c r="M1318" s="17"/>
      <c r="N1318" s="17"/>
      <c r="O1318" s="116"/>
      <c r="P1318" s="117">
        <f>IF(D1318&gt;A_Stammdaten!$B$12,0,SUM(G1318,H1318,J1318,L1318:M1318)-SUM(I1318,K1318,N1318:O1318))</f>
        <v>0</v>
      </c>
      <c r="Q1318" s="17"/>
      <c r="R1318" s="17"/>
      <c r="S1318" s="17"/>
      <c r="T1318" s="17"/>
      <c r="U1318" s="62">
        <f t="shared" si="422"/>
        <v>0</v>
      </c>
      <c r="V1318" s="34"/>
      <c r="W1318" s="34"/>
      <c r="X1318" s="34"/>
      <c r="Y1318" s="34"/>
      <c r="Z1318" s="34"/>
      <c r="AA1318" s="63" t="str">
        <f t="shared" si="423"/>
        <v>-</v>
      </c>
      <c r="AB1318" s="63" t="str">
        <f t="shared" si="424"/>
        <v>-</v>
      </c>
      <c r="AC1318" s="63">
        <f>IF(ISBLANK($C1318),0,VLOOKUP($C1318,Listen!$A$2:$C$45,2,FALSE))</f>
        <v>0</v>
      </c>
      <c r="AD1318" s="63">
        <f>IF(ISBLANK($C1318),0,VLOOKUP($C1318,Listen!$A$2:$C$45,3,FALSE))</f>
        <v>0</v>
      </c>
      <c r="AE1318" s="49">
        <f t="shared" si="425"/>
        <v>0</v>
      </c>
      <c r="AF1318" s="49">
        <f t="shared" si="425"/>
        <v>0</v>
      </c>
      <c r="AG1318" s="49">
        <f>IFERROR(IF(OR($V1318&lt;&gt;"Ja",VLOOKUP($C1318,Listen!$A$2:$F$45,5,0)="Nein",D1318&lt;IF(C1318="LNG Anbindungsanlagen gemäß separater Festlegung",2022,2023)),$AC1318,$AA1318),0)</f>
        <v>0</v>
      </c>
      <c r="AH1318" s="49">
        <f>IFERROR(IF(OR($V1318&lt;&gt;"Ja",VLOOKUP($C1318,Listen!$A$2:$F$45,5,0)="Nein",D1318&lt;IF(C1318="LNG Anbindungsanlagen gemäß separater Festlegung",2022,2023)),$AC1318,$AA1318),0)</f>
        <v>0</v>
      </c>
      <c r="AI1318" s="49">
        <f>IFERROR(IF(OR($W1318&lt;&gt;"Ja",VLOOKUP($C1318,Listen!$A$2:$F$45,6,0)="Nein"),$AC1318,$AB1318),0)</f>
        <v>0</v>
      </c>
      <c r="AJ1318" s="49">
        <f>IFERROR(IF(OR($W1318&lt;&gt;"Ja",VLOOKUP($C1318,Listen!$A$2:$F$45,6,0)="Nein"),$AC1318,$AB1318),0)</f>
        <v>0</v>
      </c>
      <c r="AK1318" s="49">
        <f>IFERROR(IF(OR($W1318&lt;&gt;"Ja",VLOOKUP($C1318,Listen!$A$2:$F$45,6,0)="Nein"),$AC1318,$AB1318),0)</f>
        <v>0</v>
      </c>
      <c r="AL1318" s="51">
        <f t="shared" si="426"/>
        <v>0</v>
      </c>
      <c r="AM1318" s="296">
        <f>IFERROR(IF(VLOOKUP($C1318,Listen!$A$2:$F$45,6,0)="Ja",MAX(BC1318:BD1318),D_SAV!$BC1318),0)</f>
        <v>0</v>
      </c>
      <c r="AN1318" s="51">
        <f t="shared" si="427"/>
        <v>0</v>
      </c>
      <c r="AP1318" s="304">
        <f t="shared" si="428"/>
        <v>0</v>
      </c>
      <c r="AQ1318" s="304">
        <f t="shared" si="429"/>
        <v>0</v>
      </c>
      <c r="AR1318" s="304">
        <f t="shared" si="430"/>
        <v>0</v>
      </c>
      <c r="AS1318" s="304">
        <f t="shared" si="431"/>
        <v>0</v>
      </c>
      <c r="AT1318" s="304">
        <f t="shared" si="432"/>
        <v>0</v>
      </c>
      <c r="AU1318" s="304">
        <f t="shared" si="433"/>
        <v>0</v>
      </c>
      <c r="AV1318" s="304">
        <f t="shared" si="434"/>
        <v>0</v>
      </c>
      <c r="AW1318" s="304">
        <f t="shared" si="435"/>
        <v>0</v>
      </c>
      <c r="AX1318" s="304">
        <f t="shared" si="436"/>
        <v>0</v>
      </c>
      <c r="AY1318" s="304">
        <f t="shared" si="437"/>
        <v>0</v>
      </c>
      <c r="AZ1318" s="304">
        <f t="shared" si="438"/>
        <v>0</v>
      </c>
      <c r="BA1318" s="304">
        <f t="shared" si="439"/>
        <v>0</v>
      </c>
      <c r="BB1318" s="304">
        <f t="shared" si="440"/>
        <v>0</v>
      </c>
      <c r="BC1318" s="304">
        <f t="shared" si="441"/>
        <v>0</v>
      </c>
      <c r="BD1318" s="304">
        <f t="shared" si="442"/>
        <v>0</v>
      </c>
      <c r="BE1318" s="304">
        <f>IFERROR(IF(VLOOKUP($C1318,Listen!$A$2:$F$45,6,0)="Ja",BB1318-MAX(BC1318:BD1318),BB1318-BC1318),0)</f>
        <v>0</v>
      </c>
    </row>
    <row r="1319" spans="1:57" x14ac:dyDescent="0.25">
      <c r="A1319" s="320" t="str">
        <f>IF(AND(D1319&lt;&gt;0,C1319&lt;&gt;0,E1319&lt;&gt;0),IF(B1319&lt;&gt;0,CONCATENATE(B1319,"-AGr",VLOOKUP(C1319,Listen!$A$2:$D$45,4,FALSE),"-",D1319,"-",E1319,),CONCATENATE("AGr",VLOOKUP(C1319,Listen!$A$2:$D$45,4,FALSE),"-",D1319,"-",E1319)),"keine vollständige ID")</f>
        <v>keine vollständige ID</v>
      </c>
      <c r="B1319" s="301"/>
      <c r="C1319" s="287"/>
      <c r="D1319" s="34"/>
      <c r="E1319" s="306"/>
      <c r="F1319" s="116"/>
      <c r="G1319" s="17"/>
      <c r="H1319" s="17"/>
      <c r="I1319" s="17"/>
      <c r="J1319" s="17"/>
      <c r="K1319" s="17"/>
      <c r="L1319" s="17"/>
      <c r="M1319" s="17"/>
      <c r="N1319" s="17"/>
      <c r="O1319" s="116"/>
      <c r="P1319" s="117">
        <f>IF(D1319&gt;A_Stammdaten!$B$12,0,SUM(G1319,H1319,J1319,L1319:M1319)-SUM(I1319,K1319,N1319:O1319))</f>
        <v>0</v>
      </c>
      <c r="Q1319" s="17"/>
      <c r="R1319" s="17"/>
      <c r="S1319" s="17"/>
      <c r="T1319" s="17"/>
      <c r="U1319" s="62">
        <f t="shared" si="422"/>
        <v>0</v>
      </c>
      <c r="V1319" s="34"/>
      <c r="W1319" s="34"/>
      <c r="X1319" s="34"/>
      <c r="Y1319" s="34"/>
      <c r="Z1319" s="34"/>
      <c r="AA1319" s="63" t="str">
        <f t="shared" si="423"/>
        <v>-</v>
      </c>
      <c r="AB1319" s="63" t="str">
        <f t="shared" si="424"/>
        <v>-</v>
      </c>
      <c r="AC1319" s="63">
        <f>IF(ISBLANK($C1319),0,VLOOKUP($C1319,Listen!$A$2:$C$45,2,FALSE))</f>
        <v>0</v>
      </c>
      <c r="AD1319" s="63">
        <f>IF(ISBLANK($C1319),0,VLOOKUP($C1319,Listen!$A$2:$C$45,3,FALSE))</f>
        <v>0</v>
      </c>
      <c r="AE1319" s="49">
        <f t="shared" si="425"/>
        <v>0</v>
      </c>
      <c r="AF1319" s="49">
        <f t="shared" si="425"/>
        <v>0</v>
      </c>
      <c r="AG1319" s="49">
        <f>IFERROR(IF(OR($V1319&lt;&gt;"Ja",VLOOKUP($C1319,Listen!$A$2:$F$45,5,0)="Nein",D1319&lt;IF(C1319="LNG Anbindungsanlagen gemäß separater Festlegung",2022,2023)),$AC1319,$AA1319),0)</f>
        <v>0</v>
      </c>
      <c r="AH1319" s="49">
        <f>IFERROR(IF(OR($V1319&lt;&gt;"Ja",VLOOKUP($C1319,Listen!$A$2:$F$45,5,0)="Nein",D1319&lt;IF(C1319="LNG Anbindungsanlagen gemäß separater Festlegung",2022,2023)),$AC1319,$AA1319),0)</f>
        <v>0</v>
      </c>
      <c r="AI1319" s="49">
        <f>IFERROR(IF(OR($W1319&lt;&gt;"Ja",VLOOKUP($C1319,Listen!$A$2:$F$45,6,0)="Nein"),$AC1319,$AB1319),0)</f>
        <v>0</v>
      </c>
      <c r="AJ1319" s="49">
        <f>IFERROR(IF(OR($W1319&lt;&gt;"Ja",VLOOKUP($C1319,Listen!$A$2:$F$45,6,0)="Nein"),$AC1319,$AB1319),0)</f>
        <v>0</v>
      </c>
      <c r="AK1319" s="49">
        <f>IFERROR(IF(OR($W1319&lt;&gt;"Ja",VLOOKUP($C1319,Listen!$A$2:$F$45,6,0)="Nein"),$AC1319,$AB1319),0)</f>
        <v>0</v>
      </c>
      <c r="AL1319" s="51">
        <f t="shared" si="426"/>
        <v>0</v>
      </c>
      <c r="AM1319" s="296">
        <f>IFERROR(IF(VLOOKUP($C1319,Listen!$A$2:$F$45,6,0)="Ja",MAX(BC1319:BD1319),D_SAV!$BC1319),0)</f>
        <v>0</v>
      </c>
      <c r="AN1319" s="51">
        <f t="shared" si="427"/>
        <v>0</v>
      </c>
      <c r="AP1319" s="304">
        <f t="shared" si="428"/>
        <v>0</v>
      </c>
      <c r="AQ1319" s="304">
        <f t="shared" si="429"/>
        <v>0</v>
      </c>
      <c r="AR1319" s="304">
        <f t="shared" si="430"/>
        <v>0</v>
      </c>
      <c r="AS1319" s="304">
        <f t="shared" si="431"/>
        <v>0</v>
      </c>
      <c r="AT1319" s="304">
        <f t="shared" si="432"/>
        <v>0</v>
      </c>
      <c r="AU1319" s="304">
        <f t="shared" si="433"/>
        <v>0</v>
      </c>
      <c r="AV1319" s="304">
        <f t="shared" si="434"/>
        <v>0</v>
      </c>
      <c r="AW1319" s="304">
        <f t="shared" si="435"/>
        <v>0</v>
      </c>
      <c r="AX1319" s="304">
        <f t="shared" si="436"/>
        <v>0</v>
      </c>
      <c r="AY1319" s="304">
        <f t="shared" si="437"/>
        <v>0</v>
      </c>
      <c r="AZ1319" s="304">
        <f t="shared" si="438"/>
        <v>0</v>
      </c>
      <c r="BA1319" s="304">
        <f t="shared" si="439"/>
        <v>0</v>
      </c>
      <c r="BB1319" s="304">
        <f t="shared" si="440"/>
        <v>0</v>
      </c>
      <c r="BC1319" s="304">
        <f t="shared" si="441"/>
        <v>0</v>
      </c>
      <c r="BD1319" s="304">
        <f t="shared" si="442"/>
        <v>0</v>
      </c>
      <c r="BE1319" s="304">
        <f>IFERROR(IF(VLOOKUP($C1319,Listen!$A$2:$F$45,6,0)="Ja",BB1319-MAX(BC1319:BD1319),BB1319-BC1319),0)</f>
        <v>0</v>
      </c>
    </row>
    <row r="1320" spans="1:57" x14ac:dyDescent="0.25">
      <c r="A1320" s="320" t="str">
        <f>IF(AND(D1320&lt;&gt;0,C1320&lt;&gt;0,E1320&lt;&gt;0),IF(B1320&lt;&gt;0,CONCATENATE(B1320,"-AGr",VLOOKUP(C1320,Listen!$A$2:$D$45,4,FALSE),"-",D1320,"-",E1320,),CONCATENATE("AGr",VLOOKUP(C1320,Listen!$A$2:$D$45,4,FALSE),"-",D1320,"-",E1320)),"keine vollständige ID")</f>
        <v>keine vollständige ID</v>
      </c>
      <c r="B1320" s="301"/>
      <c r="C1320" s="287"/>
      <c r="D1320" s="34"/>
      <c r="E1320" s="306"/>
      <c r="F1320" s="116"/>
      <c r="G1320" s="17"/>
      <c r="H1320" s="17"/>
      <c r="I1320" s="17"/>
      <c r="J1320" s="17"/>
      <c r="K1320" s="17"/>
      <c r="L1320" s="17"/>
      <c r="M1320" s="17"/>
      <c r="N1320" s="17"/>
      <c r="O1320" s="116"/>
      <c r="P1320" s="117">
        <f>IF(D1320&gt;A_Stammdaten!$B$12,0,SUM(G1320,H1320,J1320,L1320:M1320)-SUM(I1320,K1320,N1320:O1320))</f>
        <v>0</v>
      </c>
      <c r="Q1320" s="17"/>
      <c r="R1320" s="17"/>
      <c r="S1320" s="17"/>
      <c r="T1320" s="17"/>
      <c r="U1320" s="62">
        <f t="shared" si="422"/>
        <v>0</v>
      </c>
      <c r="V1320" s="34"/>
      <c r="W1320" s="34"/>
      <c r="X1320" s="34"/>
      <c r="Y1320" s="34"/>
      <c r="Z1320" s="34"/>
      <c r="AA1320" s="63" t="str">
        <f t="shared" si="423"/>
        <v>-</v>
      </c>
      <c r="AB1320" s="63" t="str">
        <f t="shared" si="424"/>
        <v>-</v>
      </c>
      <c r="AC1320" s="63">
        <f>IF(ISBLANK($C1320),0,VLOOKUP($C1320,Listen!$A$2:$C$45,2,FALSE))</f>
        <v>0</v>
      </c>
      <c r="AD1320" s="63">
        <f>IF(ISBLANK($C1320),0,VLOOKUP($C1320,Listen!$A$2:$C$45,3,FALSE))</f>
        <v>0</v>
      </c>
      <c r="AE1320" s="49">
        <f t="shared" si="425"/>
        <v>0</v>
      </c>
      <c r="AF1320" s="49">
        <f t="shared" si="425"/>
        <v>0</v>
      </c>
      <c r="AG1320" s="49">
        <f>IFERROR(IF(OR($V1320&lt;&gt;"Ja",VLOOKUP($C1320,Listen!$A$2:$F$45,5,0)="Nein",D1320&lt;IF(C1320="LNG Anbindungsanlagen gemäß separater Festlegung",2022,2023)),$AC1320,$AA1320),0)</f>
        <v>0</v>
      </c>
      <c r="AH1320" s="49">
        <f>IFERROR(IF(OR($V1320&lt;&gt;"Ja",VLOOKUP($C1320,Listen!$A$2:$F$45,5,0)="Nein",D1320&lt;IF(C1320="LNG Anbindungsanlagen gemäß separater Festlegung",2022,2023)),$AC1320,$AA1320),0)</f>
        <v>0</v>
      </c>
      <c r="AI1320" s="49">
        <f>IFERROR(IF(OR($W1320&lt;&gt;"Ja",VLOOKUP($C1320,Listen!$A$2:$F$45,6,0)="Nein"),$AC1320,$AB1320),0)</f>
        <v>0</v>
      </c>
      <c r="AJ1320" s="49">
        <f>IFERROR(IF(OR($W1320&lt;&gt;"Ja",VLOOKUP($C1320,Listen!$A$2:$F$45,6,0)="Nein"),$AC1320,$AB1320),0)</f>
        <v>0</v>
      </c>
      <c r="AK1320" s="49">
        <f>IFERROR(IF(OR($W1320&lt;&gt;"Ja",VLOOKUP($C1320,Listen!$A$2:$F$45,6,0)="Nein"),$AC1320,$AB1320),0)</f>
        <v>0</v>
      </c>
      <c r="AL1320" s="51">
        <f t="shared" si="426"/>
        <v>0</v>
      </c>
      <c r="AM1320" s="296">
        <f>IFERROR(IF(VLOOKUP($C1320,Listen!$A$2:$F$45,6,0)="Ja",MAX(BC1320:BD1320),D_SAV!$BC1320),0)</f>
        <v>0</v>
      </c>
      <c r="AN1320" s="51">
        <f t="shared" si="427"/>
        <v>0</v>
      </c>
      <c r="AP1320" s="304">
        <f t="shared" si="428"/>
        <v>0</v>
      </c>
      <c r="AQ1320" s="304">
        <f t="shared" si="429"/>
        <v>0</v>
      </c>
      <c r="AR1320" s="304">
        <f t="shared" si="430"/>
        <v>0</v>
      </c>
      <c r="AS1320" s="304">
        <f t="shared" si="431"/>
        <v>0</v>
      </c>
      <c r="AT1320" s="304">
        <f t="shared" si="432"/>
        <v>0</v>
      </c>
      <c r="AU1320" s="304">
        <f t="shared" si="433"/>
        <v>0</v>
      </c>
      <c r="AV1320" s="304">
        <f t="shared" si="434"/>
        <v>0</v>
      </c>
      <c r="AW1320" s="304">
        <f t="shared" si="435"/>
        <v>0</v>
      </c>
      <c r="AX1320" s="304">
        <f t="shared" si="436"/>
        <v>0</v>
      </c>
      <c r="AY1320" s="304">
        <f t="shared" si="437"/>
        <v>0</v>
      </c>
      <c r="AZ1320" s="304">
        <f t="shared" si="438"/>
        <v>0</v>
      </c>
      <c r="BA1320" s="304">
        <f t="shared" si="439"/>
        <v>0</v>
      </c>
      <c r="BB1320" s="304">
        <f t="shared" si="440"/>
        <v>0</v>
      </c>
      <c r="BC1320" s="304">
        <f t="shared" si="441"/>
        <v>0</v>
      </c>
      <c r="BD1320" s="304">
        <f t="shared" si="442"/>
        <v>0</v>
      </c>
      <c r="BE1320" s="304">
        <f>IFERROR(IF(VLOOKUP($C1320,Listen!$A$2:$F$45,6,0)="Ja",BB1320-MAX(BC1320:BD1320),BB1320-BC1320),0)</f>
        <v>0</v>
      </c>
    </row>
    <row r="1321" spans="1:57" x14ac:dyDescent="0.25">
      <c r="A1321" s="320" t="str">
        <f>IF(AND(D1321&lt;&gt;0,C1321&lt;&gt;0,E1321&lt;&gt;0),IF(B1321&lt;&gt;0,CONCATENATE(B1321,"-AGr",VLOOKUP(C1321,Listen!$A$2:$D$45,4,FALSE),"-",D1321,"-",E1321,),CONCATENATE("AGr",VLOOKUP(C1321,Listen!$A$2:$D$45,4,FALSE),"-",D1321,"-",E1321)),"keine vollständige ID")</f>
        <v>keine vollständige ID</v>
      </c>
      <c r="B1321" s="301"/>
      <c r="C1321" s="287"/>
      <c r="D1321" s="34"/>
      <c r="E1321" s="306"/>
      <c r="F1321" s="116"/>
      <c r="G1321" s="17"/>
      <c r="H1321" s="17"/>
      <c r="I1321" s="17"/>
      <c r="J1321" s="17"/>
      <c r="K1321" s="17"/>
      <c r="L1321" s="17"/>
      <c r="M1321" s="17"/>
      <c r="N1321" s="17"/>
      <c r="O1321" s="116"/>
      <c r="P1321" s="117">
        <f>IF(D1321&gt;A_Stammdaten!$B$12,0,SUM(G1321,H1321,J1321,L1321:M1321)-SUM(I1321,K1321,N1321:O1321))</f>
        <v>0</v>
      </c>
      <c r="Q1321" s="17"/>
      <c r="R1321" s="17"/>
      <c r="S1321" s="17"/>
      <c r="T1321" s="17"/>
      <c r="U1321" s="62">
        <f t="shared" si="422"/>
        <v>0</v>
      </c>
      <c r="V1321" s="34"/>
      <c r="W1321" s="34"/>
      <c r="X1321" s="34"/>
      <c r="Y1321" s="34"/>
      <c r="Z1321" s="34"/>
      <c r="AA1321" s="63" t="str">
        <f t="shared" si="423"/>
        <v>-</v>
      </c>
      <c r="AB1321" s="63" t="str">
        <f t="shared" si="424"/>
        <v>-</v>
      </c>
      <c r="AC1321" s="63">
        <f>IF(ISBLANK($C1321),0,VLOOKUP($C1321,Listen!$A$2:$C$45,2,FALSE))</f>
        <v>0</v>
      </c>
      <c r="AD1321" s="63">
        <f>IF(ISBLANK($C1321),0,VLOOKUP($C1321,Listen!$A$2:$C$45,3,FALSE))</f>
        <v>0</v>
      </c>
      <c r="AE1321" s="49">
        <f t="shared" si="425"/>
        <v>0</v>
      </c>
      <c r="AF1321" s="49">
        <f t="shared" si="425"/>
        <v>0</v>
      </c>
      <c r="AG1321" s="49">
        <f>IFERROR(IF(OR($V1321&lt;&gt;"Ja",VLOOKUP($C1321,Listen!$A$2:$F$45,5,0)="Nein",D1321&lt;IF(C1321="LNG Anbindungsanlagen gemäß separater Festlegung",2022,2023)),$AC1321,$AA1321),0)</f>
        <v>0</v>
      </c>
      <c r="AH1321" s="49">
        <f>IFERROR(IF(OR($V1321&lt;&gt;"Ja",VLOOKUP($C1321,Listen!$A$2:$F$45,5,0)="Nein",D1321&lt;IF(C1321="LNG Anbindungsanlagen gemäß separater Festlegung",2022,2023)),$AC1321,$AA1321),0)</f>
        <v>0</v>
      </c>
      <c r="AI1321" s="49">
        <f>IFERROR(IF(OR($W1321&lt;&gt;"Ja",VLOOKUP($C1321,Listen!$A$2:$F$45,6,0)="Nein"),$AC1321,$AB1321),0)</f>
        <v>0</v>
      </c>
      <c r="AJ1321" s="49">
        <f>IFERROR(IF(OR($W1321&lt;&gt;"Ja",VLOOKUP($C1321,Listen!$A$2:$F$45,6,0)="Nein"),$AC1321,$AB1321),0)</f>
        <v>0</v>
      </c>
      <c r="AK1321" s="49">
        <f>IFERROR(IF(OR($W1321&lt;&gt;"Ja",VLOOKUP($C1321,Listen!$A$2:$F$45,6,0)="Nein"),$AC1321,$AB1321),0)</f>
        <v>0</v>
      </c>
      <c r="AL1321" s="51">
        <f t="shared" si="426"/>
        <v>0</v>
      </c>
      <c r="AM1321" s="296">
        <f>IFERROR(IF(VLOOKUP($C1321,Listen!$A$2:$F$45,6,0)="Ja",MAX(BC1321:BD1321),D_SAV!$BC1321),0)</f>
        <v>0</v>
      </c>
      <c r="AN1321" s="51">
        <f t="shared" si="427"/>
        <v>0</v>
      </c>
      <c r="AP1321" s="304">
        <f t="shared" si="428"/>
        <v>0</v>
      </c>
      <c r="AQ1321" s="304">
        <f t="shared" si="429"/>
        <v>0</v>
      </c>
      <c r="AR1321" s="304">
        <f t="shared" si="430"/>
        <v>0</v>
      </c>
      <c r="AS1321" s="304">
        <f t="shared" si="431"/>
        <v>0</v>
      </c>
      <c r="AT1321" s="304">
        <f t="shared" si="432"/>
        <v>0</v>
      </c>
      <c r="AU1321" s="304">
        <f t="shared" si="433"/>
        <v>0</v>
      </c>
      <c r="AV1321" s="304">
        <f t="shared" si="434"/>
        <v>0</v>
      </c>
      <c r="AW1321" s="304">
        <f t="shared" si="435"/>
        <v>0</v>
      </c>
      <c r="AX1321" s="304">
        <f t="shared" si="436"/>
        <v>0</v>
      </c>
      <c r="AY1321" s="304">
        <f t="shared" si="437"/>
        <v>0</v>
      </c>
      <c r="AZ1321" s="304">
        <f t="shared" si="438"/>
        <v>0</v>
      </c>
      <c r="BA1321" s="304">
        <f t="shared" si="439"/>
        <v>0</v>
      </c>
      <c r="BB1321" s="304">
        <f t="shared" si="440"/>
        <v>0</v>
      </c>
      <c r="BC1321" s="304">
        <f t="shared" si="441"/>
        <v>0</v>
      </c>
      <c r="BD1321" s="304">
        <f t="shared" si="442"/>
        <v>0</v>
      </c>
      <c r="BE1321" s="304">
        <f>IFERROR(IF(VLOOKUP($C1321,Listen!$A$2:$F$45,6,0)="Ja",BB1321-MAX(BC1321:BD1321),BB1321-BC1321),0)</f>
        <v>0</v>
      </c>
    </row>
    <row r="1322" spans="1:57" x14ac:dyDescent="0.25">
      <c r="A1322" s="320" t="str">
        <f>IF(AND(D1322&lt;&gt;0,C1322&lt;&gt;0,E1322&lt;&gt;0),IF(B1322&lt;&gt;0,CONCATENATE(B1322,"-AGr",VLOOKUP(C1322,Listen!$A$2:$D$45,4,FALSE),"-",D1322,"-",E1322,),CONCATENATE("AGr",VLOOKUP(C1322,Listen!$A$2:$D$45,4,FALSE),"-",D1322,"-",E1322)),"keine vollständige ID")</f>
        <v>keine vollständige ID</v>
      </c>
      <c r="B1322" s="301"/>
      <c r="C1322" s="287"/>
      <c r="D1322" s="34"/>
      <c r="E1322" s="306"/>
      <c r="F1322" s="116"/>
      <c r="G1322" s="17"/>
      <c r="H1322" s="17"/>
      <c r="I1322" s="17"/>
      <c r="J1322" s="17"/>
      <c r="K1322" s="17"/>
      <c r="L1322" s="17"/>
      <c r="M1322" s="17"/>
      <c r="N1322" s="17"/>
      <c r="O1322" s="116"/>
      <c r="P1322" s="117">
        <f>IF(D1322&gt;A_Stammdaten!$B$12,0,SUM(G1322,H1322,J1322,L1322:M1322)-SUM(I1322,K1322,N1322:O1322))</f>
        <v>0</v>
      </c>
      <c r="Q1322" s="17"/>
      <c r="R1322" s="17"/>
      <c r="S1322" s="17"/>
      <c r="T1322" s="17"/>
      <c r="U1322" s="62">
        <f t="shared" si="422"/>
        <v>0</v>
      </c>
      <c r="V1322" s="34"/>
      <c r="W1322" s="34"/>
      <c r="X1322" s="34"/>
      <c r="Y1322" s="34"/>
      <c r="Z1322" s="34"/>
      <c r="AA1322" s="63" t="str">
        <f t="shared" si="423"/>
        <v>-</v>
      </c>
      <c r="AB1322" s="63" t="str">
        <f t="shared" si="424"/>
        <v>-</v>
      </c>
      <c r="AC1322" s="63">
        <f>IF(ISBLANK($C1322),0,VLOOKUP($C1322,Listen!$A$2:$C$45,2,FALSE))</f>
        <v>0</v>
      </c>
      <c r="AD1322" s="63">
        <f>IF(ISBLANK($C1322),0,VLOOKUP($C1322,Listen!$A$2:$C$45,3,FALSE))</f>
        <v>0</v>
      </c>
      <c r="AE1322" s="49">
        <f t="shared" si="425"/>
        <v>0</v>
      </c>
      <c r="AF1322" s="49">
        <f t="shared" si="425"/>
        <v>0</v>
      </c>
      <c r="AG1322" s="49">
        <f>IFERROR(IF(OR($V1322&lt;&gt;"Ja",VLOOKUP($C1322,Listen!$A$2:$F$45,5,0)="Nein",D1322&lt;IF(C1322="LNG Anbindungsanlagen gemäß separater Festlegung",2022,2023)),$AC1322,$AA1322),0)</f>
        <v>0</v>
      </c>
      <c r="AH1322" s="49">
        <f>IFERROR(IF(OR($V1322&lt;&gt;"Ja",VLOOKUP($C1322,Listen!$A$2:$F$45,5,0)="Nein",D1322&lt;IF(C1322="LNG Anbindungsanlagen gemäß separater Festlegung",2022,2023)),$AC1322,$AA1322),0)</f>
        <v>0</v>
      </c>
      <c r="AI1322" s="49">
        <f>IFERROR(IF(OR($W1322&lt;&gt;"Ja",VLOOKUP($C1322,Listen!$A$2:$F$45,6,0)="Nein"),$AC1322,$AB1322),0)</f>
        <v>0</v>
      </c>
      <c r="AJ1322" s="49">
        <f>IFERROR(IF(OR($W1322&lt;&gt;"Ja",VLOOKUP($C1322,Listen!$A$2:$F$45,6,0)="Nein"),$AC1322,$AB1322),0)</f>
        <v>0</v>
      </c>
      <c r="AK1322" s="49">
        <f>IFERROR(IF(OR($W1322&lt;&gt;"Ja",VLOOKUP($C1322,Listen!$A$2:$F$45,6,0)="Nein"),$AC1322,$AB1322),0)</f>
        <v>0</v>
      </c>
      <c r="AL1322" s="51">
        <f t="shared" si="426"/>
        <v>0</v>
      </c>
      <c r="AM1322" s="296">
        <f>IFERROR(IF(VLOOKUP($C1322,Listen!$A$2:$F$45,6,0)="Ja",MAX(BC1322:BD1322),D_SAV!$BC1322),0)</f>
        <v>0</v>
      </c>
      <c r="AN1322" s="51">
        <f t="shared" si="427"/>
        <v>0</v>
      </c>
      <c r="AP1322" s="304">
        <f t="shared" si="428"/>
        <v>0</v>
      </c>
      <c r="AQ1322" s="304">
        <f t="shared" si="429"/>
        <v>0</v>
      </c>
      <c r="AR1322" s="304">
        <f t="shared" si="430"/>
        <v>0</v>
      </c>
      <c r="AS1322" s="304">
        <f t="shared" si="431"/>
        <v>0</v>
      </c>
      <c r="AT1322" s="304">
        <f t="shared" si="432"/>
        <v>0</v>
      </c>
      <c r="AU1322" s="304">
        <f t="shared" si="433"/>
        <v>0</v>
      </c>
      <c r="AV1322" s="304">
        <f t="shared" si="434"/>
        <v>0</v>
      </c>
      <c r="AW1322" s="304">
        <f t="shared" si="435"/>
        <v>0</v>
      </c>
      <c r="AX1322" s="304">
        <f t="shared" si="436"/>
        <v>0</v>
      </c>
      <c r="AY1322" s="304">
        <f t="shared" si="437"/>
        <v>0</v>
      </c>
      <c r="AZ1322" s="304">
        <f t="shared" si="438"/>
        <v>0</v>
      </c>
      <c r="BA1322" s="304">
        <f t="shared" si="439"/>
        <v>0</v>
      </c>
      <c r="BB1322" s="304">
        <f t="shared" si="440"/>
        <v>0</v>
      </c>
      <c r="BC1322" s="304">
        <f t="shared" si="441"/>
        <v>0</v>
      </c>
      <c r="BD1322" s="304">
        <f t="shared" si="442"/>
        <v>0</v>
      </c>
      <c r="BE1322" s="304">
        <f>IFERROR(IF(VLOOKUP($C1322,Listen!$A$2:$F$45,6,0)="Ja",BB1322-MAX(BC1322:BD1322),BB1322-BC1322),0)</f>
        <v>0</v>
      </c>
    </row>
    <row r="1323" spans="1:57" x14ac:dyDescent="0.25">
      <c r="A1323" s="320" t="str">
        <f>IF(AND(D1323&lt;&gt;0,C1323&lt;&gt;0,E1323&lt;&gt;0),IF(B1323&lt;&gt;0,CONCATENATE(B1323,"-AGr",VLOOKUP(C1323,Listen!$A$2:$D$45,4,FALSE),"-",D1323,"-",E1323,),CONCATENATE("AGr",VLOOKUP(C1323,Listen!$A$2:$D$45,4,FALSE),"-",D1323,"-",E1323)),"keine vollständige ID")</f>
        <v>keine vollständige ID</v>
      </c>
      <c r="B1323" s="301"/>
      <c r="C1323" s="287"/>
      <c r="D1323" s="34"/>
      <c r="E1323" s="306"/>
      <c r="F1323" s="116"/>
      <c r="G1323" s="17"/>
      <c r="H1323" s="17"/>
      <c r="I1323" s="17"/>
      <c r="J1323" s="17"/>
      <c r="K1323" s="17"/>
      <c r="L1323" s="17"/>
      <c r="M1323" s="17"/>
      <c r="N1323" s="17"/>
      <c r="O1323" s="116"/>
      <c r="P1323" s="117">
        <f>IF(D1323&gt;A_Stammdaten!$B$12,0,SUM(G1323,H1323,J1323,L1323:M1323)-SUM(I1323,K1323,N1323:O1323))</f>
        <v>0</v>
      </c>
      <c r="Q1323" s="17"/>
      <c r="R1323" s="17"/>
      <c r="S1323" s="17"/>
      <c r="T1323" s="17"/>
      <c r="U1323" s="62">
        <f t="shared" si="422"/>
        <v>0</v>
      </c>
      <c r="V1323" s="34"/>
      <c r="W1323" s="34"/>
      <c r="X1323" s="34"/>
      <c r="Y1323" s="34"/>
      <c r="Z1323" s="34"/>
      <c r="AA1323" s="63" t="str">
        <f t="shared" si="423"/>
        <v>-</v>
      </c>
      <c r="AB1323" s="63" t="str">
        <f t="shared" si="424"/>
        <v>-</v>
      </c>
      <c r="AC1323" s="63">
        <f>IF(ISBLANK($C1323),0,VLOOKUP($C1323,Listen!$A$2:$C$45,2,FALSE))</f>
        <v>0</v>
      </c>
      <c r="AD1323" s="63">
        <f>IF(ISBLANK($C1323),0,VLOOKUP($C1323,Listen!$A$2:$C$45,3,FALSE))</f>
        <v>0</v>
      </c>
      <c r="AE1323" s="49">
        <f t="shared" si="425"/>
        <v>0</v>
      </c>
      <c r="AF1323" s="49">
        <f t="shared" si="425"/>
        <v>0</v>
      </c>
      <c r="AG1323" s="49">
        <f>IFERROR(IF(OR($V1323&lt;&gt;"Ja",VLOOKUP($C1323,Listen!$A$2:$F$45,5,0)="Nein",D1323&lt;IF(C1323="LNG Anbindungsanlagen gemäß separater Festlegung",2022,2023)),$AC1323,$AA1323),0)</f>
        <v>0</v>
      </c>
      <c r="AH1323" s="49">
        <f>IFERROR(IF(OR($V1323&lt;&gt;"Ja",VLOOKUP($C1323,Listen!$A$2:$F$45,5,0)="Nein",D1323&lt;IF(C1323="LNG Anbindungsanlagen gemäß separater Festlegung",2022,2023)),$AC1323,$AA1323),0)</f>
        <v>0</v>
      </c>
      <c r="AI1323" s="49">
        <f>IFERROR(IF(OR($W1323&lt;&gt;"Ja",VLOOKUP($C1323,Listen!$A$2:$F$45,6,0)="Nein"),$AC1323,$AB1323),0)</f>
        <v>0</v>
      </c>
      <c r="AJ1323" s="49">
        <f>IFERROR(IF(OR($W1323&lt;&gt;"Ja",VLOOKUP($C1323,Listen!$A$2:$F$45,6,0)="Nein"),$AC1323,$AB1323),0)</f>
        <v>0</v>
      </c>
      <c r="AK1323" s="49">
        <f>IFERROR(IF(OR($W1323&lt;&gt;"Ja",VLOOKUP($C1323,Listen!$A$2:$F$45,6,0)="Nein"),$AC1323,$AB1323),0)</f>
        <v>0</v>
      </c>
      <c r="AL1323" s="51">
        <f t="shared" si="426"/>
        <v>0</v>
      </c>
      <c r="AM1323" s="296">
        <f>IFERROR(IF(VLOOKUP($C1323,Listen!$A$2:$F$45,6,0)="Ja",MAX(BC1323:BD1323),D_SAV!$BC1323),0)</f>
        <v>0</v>
      </c>
      <c r="AN1323" s="51">
        <f t="shared" si="427"/>
        <v>0</v>
      </c>
      <c r="AP1323" s="304">
        <f t="shared" si="428"/>
        <v>0</v>
      </c>
      <c r="AQ1323" s="304">
        <f t="shared" si="429"/>
        <v>0</v>
      </c>
      <c r="AR1323" s="304">
        <f t="shared" si="430"/>
        <v>0</v>
      </c>
      <c r="AS1323" s="304">
        <f t="shared" si="431"/>
        <v>0</v>
      </c>
      <c r="AT1323" s="304">
        <f t="shared" si="432"/>
        <v>0</v>
      </c>
      <c r="AU1323" s="304">
        <f t="shared" si="433"/>
        <v>0</v>
      </c>
      <c r="AV1323" s="304">
        <f t="shared" si="434"/>
        <v>0</v>
      </c>
      <c r="AW1323" s="304">
        <f t="shared" si="435"/>
        <v>0</v>
      </c>
      <c r="AX1323" s="304">
        <f t="shared" si="436"/>
        <v>0</v>
      </c>
      <c r="AY1323" s="304">
        <f t="shared" si="437"/>
        <v>0</v>
      </c>
      <c r="AZ1323" s="304">
        <f t="shared" si="438"/>
        <v>0</v>
      </c>
      <c r="BA1323" s="304">
        <f t="shared" si="439"/>
        <v>0</v>
      </c>
      <c r="BB1323" s="304">
        <f t="shared" si="440"/>
        <v>0</v>
      </c>
      <c r="BC1323" s="304">
        <f t="shared" si="441"/>
        <v>0</v>
      </c>
      <c r="BD1323" s="304">
        <f t="shared" si="442"/>
        <v>0</v>
      </c>
      <c r="BE1323" s="304">
        <f>IFERROR(IF(VLOOKUP($C1323,Listen!$A$2:$F$45,6,0)="Ja",BB1323-MAX(BC1323:BD1323),BB1323-BC1323),0)</f>
        <v>0</v>
      </c>
    </row>
    <row r="1324" spans="1:57" x14ac:dyDescent="0.25">
      <c r="A1324" s="320" t="str">
        <f>IF(AND(D1324&lt;&gt;0,C1324&lt;&gt;0,E1324&lt;&gt;0),IF(B1324&lt;&gt;0,CONCATENATE(B1324,"-AGr",VLOOKUP(C1324,Listen!$A$2:$D$45,4,FALSE),"-",D1324,"-",E1324,),CONCATENATE("AGr",VLOOKUP(C1324,Listen!$A$2:$D$45,4,FALSE),"-",D1324,"-",E1324)),"keine vollständige ID")</f>
        <v>keine vollständige ID</v>
      </c>
      <c r="B1324" s="301"/>
      <c r="C1324" s="287"/>
      <c r="D1324" s="34"/>
      <c r="E1324" s="306"/>
      <c r="F1324" s="116"/>
      <c r="G1324" s="17"/>
      <c r="H1324" s="17"/>
      <c r="I1324" s="17"/>
      <c r="J1324" s="17"/>
      <c r="K1324" s="17"/>
      <c r="L1324" s="17"/>
      <c r="M1324" s="17"/>
      <c r="N1324" s="17"/>
      <c r="O1324" s="116"/>
      <c r="P1324" s="117">
        <f>IF(D1324&gt;A_Stammdaten!$B$12,0,SUM(G1324,H1324,J1324,L1324:M1324)-SUM(I1324,K1324,N1324:O1324))</f>
        <v>0</v>
      </c>
      <c r="Q1324" s="17"/>
      <c r="R1324" s="17"/>
      <c r="S1324" s="17"/>
      <c r="T1324" s="17"/>
      <c r="U1324" s="62">
        <f t="shared" si="422"/>
        <v>0</v>
      </c>
      <c r="V1324" s="34"/>
      <c r="W1324" s="34"/>
      <c r="X1324" s="34"/>
      <c r="Y1324" s="34"/>
      <c r="Z1324" s="34"/>
      <c r="AA1324" s="63" t="str">
        <f t="shared" si="423"/>
        <v>-</v>
      </c>
      <c r="AB1324" s="63" t="str">
        <f t="shared" si="424"/>
        <v>-</v>
      </c>
      <c r="AC1324" s="63">
        <f>IF(ISBLANK($C1324),0,VLOOKUP($C1324,Listen!$A$2:$C$45,2,FALSE))</f>
        <v>0</v>
      </c>
      <c r="AD1324" s="63">
        <f>IF(ISBLANK($C1324),0,VLOOKUP($C1324,Listen!$A$2:$C$45,3,FALSE))</f>
        <v>0</v>
      </c>
      <c r="AE1324" s="49">
        <f t="shared" si="425"/>
        <v>0</v>
      </c>
      <c r="AF1324" s="49">
        <f t="shared" si="425"/>
        <v>0</v>
      </c>
      <c r="AG1324" s="49">
        <f>IFERROR(IF(OR($V1324&lt;&gt;"Ja",VLOOKUP($C1324,Listen!$A$2:$F$45,5,0)="Nein",D1324&lt;IF(C1324="LNG Anbindungsanlagen gemäß separater Festlegung",2022,2023)),$AC1324,$AA1324),0)</f>
        <v>0</v>
      </c>
      <c r="AH1324" s="49">
        <f>IFERROR(IF(OR($V1324&lt;&gt;"Ja",VLOOKUP($C1324,Listen!$A$2:$F$45,5,0)="Nein",D1324&lt;IF(C1324="LNG Anbindungsanlagen gemäß separater Festlegung",2022,2023)),$AC1324,$AA1324),0)</f>
        <v>0</v>
      </c>
      <c r="AI1324" s="49">
        <f>IFERROR(IF(OR($W1324&lt;&gt;"Ja",VLOOKUP($C1324,Listen!$A$2:$F$45,6,0)="Nein"),$AC1324,$AB1324),0)</f>
        <v>0</v>
      </c>
      <c r="AJ1324" s="49">
        <f>IFERROR(IF(OR($W1324&lt;&gt;"Ja",VLOOKUP($C1324,Listen!$A$2:$F$45,6,0)="Nein"),$AC1324,$AB1324),0)</f>
        <v>0</v>
      </c>
      <c r="AK1324" s="49">
        <f>IFERROR(IF(OR($W1324&lt;&gt;"Ja",VLOOKUP($C1324,Listen!$A$2:$F$45,6,0)="Nein"),$AC1324,$AB1324),0)</f>
        <v>0</v>
      </c>
      <c r="AL1324" s="51">
        <f t="shared" si="426"/>
        <v>0</v>
      </c>
      <c r="AM1324" s="296">
        <f>IFERROR(IF(VLOOKUP($C1324,Listen!$A$2:$F$45,6,0)="Ja",MAX(BC1324:BD1324),D_SAV!$BC1324),0)</f>
        <v>0</v>
      </c>
      <c r="AN1324" s="51">
        <f t="shared" si="427"/>
        <v>0</v>
      </c>
      <c r="AP1324" s="304">
        <f t="shared" si="428"/>
        <v>0</v>
      </c>
      <c r="AQ1324" s="304">
        <f t="shared" si="429"/>
        <v>0</v>
      </c>
      <c r="AR1324" s="304">
        <f t="shared" si="430"/>
        <v>0</v>
      </c>
      <c r="AS1324" s="304">
        <f t="shared" si="431"/>
        <v>0</v>
      </c>
      <c r="AT1324" s="304">
        <f t="shared" si="432"/>
        <v>0</v>
      </c>
      <c r="AU1324" s="304">
        <f t="shared" si="433"/>
        <v>0</v>
      </c>
      <c r="AV1324" s="304">
        <f t="shared" si="434"/>
        <v>0</v>
      </c>
      <c r="AW1324" s="304">
        <f t="shared" si="435"/>
        <v>0</v>
      </c>
      <c r="AX1324" s="304">
        <f t="shared" si="436"/>
        <v>0</v>
      </c>
      <c r="AY1324" s="304">
        <f t="shared" si="437"/>
        <v>0</v>
      </c>
      <c r="AZ1324" s="304">
        <f t="shared" si="438"/>
        <v>0</v>
      </c>
      <c r="BA1324" s="304">
        <f t="shared" si="439"/>
        <v>0</v>
      </c>
      <c r="BB1324" s="304">
        <f t="shared" si="440"/>
        <v>0</v>
      </c>
      <c r="BC1324" s="304">
        <f t="shared" si="441"/>
        <v>0</v>
      </c>
      <c r="BD1324" s="304">
        <f t="shared" si="442"/>
        <v>0</v>
      </c>
      <c r="BE1324" s="304">
        <f>IFERROR(IF(VLOOKUP($C1324,Listen!$A$2:$F$45,6,0)="Ja",BB1324-MAX(BC1324:BD1324),BB1324-BC1324),0)</f>
        <v>0</v>
      </c>
    </row>
    <row r="1325" spans="1:57" x14ac:dyDescent="0.25">
      <c r="A1325" s="320" t="str">
        <f>IF(AND(D1325&lt;&gt;0,C1325&lt;&gt;0,E1325&lt;&gt;0),IF(B1325&lt;&gt;0,CONCATENATE(B1325,"-AGr",VLOOKUP(C1325,Listen!$A$2:$D$45,4,FALSE),"-",D1325,"-",E1325,),CONCATENATE("AGr",VLOOKUP(C1325,Listen!$A$2:$D$45,4,FALSE),"-",D1325,"-",E1325)),"keine vollständige ID")</f>
        <v>keine vollständige ID</v>
      </c>
      <c r="B1325" s="301"/>
      <c r="C1325" s="287"/>
      <c r="D1325" s="34"/>
      <c r="E1325" s="306"/>
      <c r="F1325" s="116"/>
      <c r="G1325" s="17"/>
      <c r="H1325" s="17"/>
      <c r="I1325" s="17"/>
      <c r="J1325" s="17"/>
      <c r="K1325" s="17"/>
      <c r="L1325" s="17"/>
      <c r="M1325" s="17"/>
      <c r="N1325" s="17"/>
      <c r="O1325" s="116"/>
      <c r="P1325" s="117">
        <f>IF(D1325&gt;A_Stammdaten!$B$12,0,SUM(G1325,H1325,J1325,L1325:M1325)-SUM(I1325,K1325,N1325:O1325))</f>
        <v>0</v>
      </c>
      <c r="Q1325" s="17"/>
      <c r="R1325" s="17"/>
      <c r="S1325" s="17"/>
      <c r="T1325" s="17"/>
      <c r="U1325" s="62">
        <f t="shared" si="422"/>
        <v>0</v>
      </c>
      <c r="V1325" s="34"/>
      <c r="W1325" s="34"/>
      <c r="X1325" s="34"/>
      <c r="Y1325" s="34"/>
      <c r="Z1325" s="34"/>
      <c r="AA1325" s="63" t="str">
        <f t="shared" si="423"/>
        <v>-</v>
      </c>
      <c r="AB1325" s="63" t="str">
        <f t="shared" si="424"/>
        <v>-</v>
      </c>
      <c r="AC1325" s="63">
        <f>IF(ISBLANK($C1325),0,VLOOKUP($C1325,Listen!$A$2:$C$45,2,FALSE))</f>
        <v>0</v>
      </c>
      <c r="AD1325" s="63">
        <f>IF(ISBLANK($C1325),0,VLOOKUP($C1325,Listen!$A$2:$C$45,3,FALSE))</f>
        <v>0</v>
      </c>
      <c r="AE1325" s="49">
        <f t="shared" si="425"/>
        <v>0</v>
      </c>
      <c r="AF1325" s="49">
        <f t="shared" si="425"/>
        <v>0</v>
      </c>
      <c r="AG1325" s="49">
        <f>IFERROR(IF(OR($V1325&lt;&gt;"Ja",VLOOKUP($C1325,Listen!$A$2:$F$45,5,0)="Nein",D1325&lt;IF(C1325="LNG Anbindungsanlagen gemäß separater Festlegung",2022,2023)),$AC1325,$AA1325),0)</f>
        <v>0</v>
      </c>
      <c r="AH1325" s="49">
        <f>IFERROR(IF(OR($V1325&lt;&gt;"Ja",VLOOKUP($C1325,Listen!$A$2:$F$45,5,0)="Nein",D1325&lt;IF(C1325="LNG Anbindungsanlagen gemäß separater Festlegung",2022,2023)),$AC1325,$AA1325),0)</f>
        <v>0</v>
      </c>
      <c r="AI1325" s="49">
        <f>IFERROR(IF(OR($W1325&lt;&gt;"Ja",VLOOKUP($C1325,Listen!$A$2:$F$45,6,0)="Nein"),$AC1325,$AB1325),0)</f>
        <v>0</v>
      </c>
      <c r="AJ1325" s="49">
        <f>IFERROR(IF(OR($W1325&lt;&gt;"Ja",VLOOKUP($C1325,Listen!$A$2:$F$45,6,0)="Nein"),$AC1325,$AB1325),0)</f>
        <v>0</v>
      </c>
      <c r="AK1325" s="49">
        <f>IFERROR(IF(OR($W1325&lt;&gt;"Ja",VLOOKUP($C1325,Listen!$A$2:$F$45,6,0)="Nein"),$AC1325,$AB1325),0)</f>
        <v>0</v>
      </c>
      <c r="AL1325" s="51">
        <f t="shared" si="426"/>
        <v>0</v>
      </c>
      <c r="AM1325" s="296">
        <f>IFERROR(IF(VLOOKUP($C1325,Listen!$A$2:$F$45,6,0)="Ja",MAX(BC1325:BD1325),D_SAV!$BC1325),0)</f>
        <v>0</v>
      </c>
      <c r="AN1325" s="51">
        <f t="shared" si="427"/>
        <v>0</v>
      </c>
      <c r="AP1325" s="304">
        <f t="shared" si="428"/>
        <v>0</v>
      </c>
      <c r="AQ1325" s="304">
        <f t="shared" si="429"/>
        <v>0</v>
      </c>
      <c r="AR1325" s="304">
        <f t="shared" si="430"/>
        <v>0</v>
      </c>
      <c r="AS1325" s="304">
        <f t="shared" si="431"/>
        <v>0</v>
      </c>
      <c r="AT1325" s="304">
        <f t="shared" si="432"/>
        <v>0</v>
      </c>
      <c r="AU1325" s="304">
        <f t="shared" si="433"/>
        <v>0</v>
      </c>
      <c r="AV1325" s="304">
        <f t="shared" si="434"/>
        <v>0</v>
      </c>
      <c r="AW1325" s="304">
        <f t="shared" si="435"/>
        <v>0</v>
      </c>
      <c r="AX1325" s="304">
        <f t="shared" si="436"/>
        <v>0</v>
      </c>
      <c r="AY1325" s="304">
        <f t="shared" si="437"/>
        <v>0</v>
      </c>
      <c r="AZ1325" s="304">
        <f t="shared" si="438"/>
        <v>0</v>
      </c>
      <c r="BA1325" s="304">
        <f t="shared" si="439"/>
        <v>0</v>
      </c>
      <c r="BB1325" s="304">
        <f t="shared" si="440"/>
        <v>0</v>
      </c>
      <c r="BC1325" s="304">
        <f t="shared" si="441"/>
        <v>0</v>
      </c>
      <c r="BD1325" s="304">
        <f t="shared" si="442"/>
        <v>0</v>
      </c>
      <c r="BE1325" s="304">
        <f>IFERROR(IF(VLOOKUP($C1325,Listen!$A$2:$F$45,6,0)="Ja",BB1325-MAX(BC1325:BD1325),BB1325-BC1325),0)</f>
        <v>0</v>
      </c>
    </row>
    <row r="1326" spans="1:57" x14ac:dyDescent="0.25">
      <c r="A1326" s="320" t="str">
        <f>IF(AND(D1326&lt;&gt;0,C1326&lt;&gt;0,E1326&lt;&gt;0),IF(B1326&lt;&gt;0,CONCATENATE(B1326,"-AGr",VLOOKUP(C1326,Listen!$A$2:$D$45,4,FALSE),"-",D1326,"-",E1326,),CONCATENATE("AGr",VLOOKUP(C1326,Listen!$A$2:$D$45,4,FALSE),"-",D1326,"-",E1326)),"keine vollständige ID")</f>
        <v>keine vollständige ID</v>
      </c>
      <c r="B1326" s="301"/>
      <c r="C1326" s="287"/>
      <c r="D1326" s="34"/>
      <c r="E1326" s="306"/>
      <c r="F1326" s="116"/>
      <c r="G1326" s="17"/>
      <c r="H1326" s="17"/>
      <c r="I1326" s="17"/>
      <c r="J1326" s="17"/>
      <c r="K1326" s="17"/>
      <c r="L1326" s="17"/>
      <c r="M1326" s="17"/>
      <c r="N1326" s="17"/>
      <c r="O1326" s="116"/>
      <c r="P1326" s="117">
        <f>IF(D1326&gt;A_Stammdaten!$B$12,0,SUM(G1326,H1326,J1326,L1326:M1326)-SUM(I1326,K1326,N1326:O1326))</f>
        <v>0</v>
      </c>
      <c r="Q1326" s="17"/>
      <c r="R1326" s="17"/>
      <c r="S1326" s="17"/>
      <c r="T1326" s="17"/>
      <c r="U1326" s="62">
        <f t="shared" si="422"/>
        <v>0</v>
      </c>
      <c r="V1326" s="34"/>
      <c r="W1326" s="34"/>
      <c r="X1326" s="34"/>
      <c r="Y1326" s="34"/>
      <c r="Z1326" s="34"/>
      <c r="AA1326" s="63" t="str">
        <f t="shared" si="423"/>
        <v>-</v>
      </c>
      <c r="AB1326" s="63" t="str">
        <f t="shared" si="424"/>
        <v>-</v>
      </c>
      <c r="AC1326" s="63">
        <f>IF(ISBLANK($C1326),0,VLOOKUP($C1326,Listen!$A$2:$C$45,2,FALSE))</f>
        <v>0</v>
      </c>
      <c r="AD1326" s="63">
        <f>IF(ISBLANK($C1326),0,VLOOKUP($C1326,Listen!$A$2:$C$45,3,FALSE))</f>
        <v>0</v>
      </c>
      <c r="AE1326" s="49">
        <f t="shared" si="425"/>
        <v>0</v>
      </c>
      <c r="AF1326" s="49">
        <f t="shared" si="425"/>
        <v>0</v>
      </c>
      <c r="AG1326" s="49">
        <f>IFERROR(IF(OR($V1326&lt;&gt;"Ja",VLOOKUP($C1326,Listen!$A$2:$F$45,5,0)="Nein",D1326&lt;IF(C1326="LNG Anbindungsanlagen gemäß separater Festlegung",2022,2023)),$AC1326,$AA1326),0)</f>
        <v>0</v>
      </c>
      <c r="AH1326" s="49">
        <f>IFERROR(IF(OR($V1326&lt;&gt;"Ja",VLOOKUP($C1326,Listen!$A$2:$F$45,5,0)="Nein",D1326&lt;IF(C1326="LNG Anbindungsanlagen gemäß separater Festlegung",2022,2023)),$AC1326,$AA1326),0)</f>
        <v>0</v>
      </c>
      <c r="AI1326" s="49">
        <f>IFERROR(IF(OR($W1326&lt;&gt;"Ja",VLOOKUP($C1326,Listen!$A$2:$F$45,6,0)="Nein"),$AC1326,$AB1326),0)</f>
        <v>0</v>
      </c>
      <c r="AJ1326" s="49">
        <f>IFERROR(IF(OR($W1326&lt;&gt;"Ja",VLOOKUP($C1326,Listen!$A$2:$F$45,6,0)="Nein"),$AC1326,$AB1326),0)</f>
        <v>0</v>
      </c>
      <c r="AK1326" s="49">
        <f>IFERROR(IF(OR($W1326&lt;&gt;"Ja",VLOOKUP($C1326,Listen!$A$2:$F$45,6,0)="Nein"),$AC1326,$AB1326),0)</f>
        <v>0</v>
      </c>
      <c r="AL1326" s="51">
        <f t="shared" si="426"/>
        <v>0</v>
      </c>
      <c r="AM1326" s="296">
        <f>IFERROR(IF(VLOOKUP($C1326,Listen!$A$2:$F$45,6,0)="Ja",MAX(BC1326:BD1326),D_SAV!$BC1326),0)</f>
        <v>0</v>
      </c>
      <c r="AN1326" s="51">
        <f t="shared" si="427"/>
        <v>0</v>
      </c>
      <c r="AP1326" s="304">
        <f t="shared" si="428"/>
        <v>0</v>
      </c>
      <c r="AQ1326" s="304">
        <f t="shared" si="429"/>
        <v>0</v>
      </c>
      <c r="AR1326" s="304">
        <f t="shared" si="430"/>
        <v>0</v>
      </c>
      <c r="AS1326" s="304">
        <f t="shared" si="431"/>
        <v>0</v>
      </c>
      <c r="AT1326" s="304">
        <f t="shared" si="432"/>
        <v>0</v>
      </c>
      <c r="AU1326" s="304">
        <f t="shared" si="433"/>
        <v>0</v>
      </c>
      <c r="AV1326" s="304">
        <f t="shared" si="434"/>
        <v>0</v>
      </c>
      <c r="AW1326" s="304">
        <f t="shared" si="435"/>
        <v>0</v>
      </c>
      <c r="AX1326" s="304">
        <f t="shared" si="436"/>
        <v>0</v>
      </c>
      <c r="AY1326" s="304">
        <f t="shared" si="437"/>
        <v>0</v>
      </c>
      <c r="AZ1326" s="304">
        <f t="shared" si="438"/>
        <v>0</v>
      </c>
      <c r="BA1326" s="304">
        <f t="shared" si="439"/>
        <v>0</v>
      </c>
      <c r="BB1326" s="304">
        <f t="shared" si="440"/>
        <v>0</v>
      </c>
      <c r="BC1326" s="304">
        <f t="shared" si="441"/>
        <v>0</v>
      </c>
      <c r="BD1326" s="304">
        <f t="shared" si="442"/>
        <v>0</v>
      </c>
      <c r="BE1326" s="304">
        <f>IFERROR(IF(VLOOKUP($C1326,Listen!$A$2:$F$45,6,0)="Ja",BB1326-MAX(BC1326:BD1326),BB1326-BC1326),0)</f>
        <v>0</v>
      </c>
    </row>
    <row r="1327" spans="1:57" x14ac:dyDescent="0.25">
      <c r="A1327" s="320" t="str">
        <f>IF(AND(D1327&lt;&gt;0,C1327&lt;&gt;0,E1327&lt;&gt;0),IF(B1327&lt;&gt;0,CONCATENATE(B1327,"-AGr",VLOOKUP(C1327,Listen!$A$2:$D$45,4,FALSE),"-",D1327,"-",E1327,),CONCATENATE("AGr",VLOOKUP(C1327,Listen!$A$2:$D$45,4,FALSE),"-",D1327,"-",E1327)),"keine vollständige ID")</f>
        <v>keine vollständige ID</v>
      </c>
      <c r="B1327" s="301"/>
      <c r="C1327" s="287"/>
      <c r="D1327" s="34"/>
      <c r="E1327" s="306"/>
      <c r="F1327" s="116"/>
      <c r="G1327" s="17"/>
      <c r="H1327" s="17"/>
      <c r="I1327" s="17"/>
      <c r="J1327" s="17"/>
      <c r="K1327" s="17"/>
      <c r="L1327" s="17"/>
      <c r="M1327" s="17"/>
      <c r="N1327" s="17"/>
      <c r="O1327" s="116"/>
      <c r="P1327" s="117">
        <f>IF(D1327&gt;A_Stammdaten!$B$12,0,SUM(G1327,H1327,J1327,L1327:M1327)-SUM(I1327,K1327,N1327:O1327))</f>
        <v>0</v>
      </c>
      <c r="Q1327" s="17"/>
      <c r="R1327" s="17"/>
      <c r="S1327" s="17"/>
      <c r="T1327" s="17"/>
      <c r="U1327" s="62">
        <f t="shared" si="422"/>
        <v>0</v>
      </c>
      <c r="V1327" s="34"/>
      <c r="W1327" s="34"/>
      <c r="X1327" s="34"/>
      <c r="Y1327" s="34"/>
      <c r="Z1327" s="34"/>
      <c r="AA1327" s="63" t="str">
        <f t="shared" si="423"/>
        <v>-</v>
      </c>
      <c r="AB1327" s="63" t="str">
        <f t="shared" si="424"/>
        <v>-</v>
      </c>
      <c r="AC1327" s="63">
        <f>IF(ISBLANK($C1327),0,VLOOKUP($C1327,Listen!$A$2:$C$45,2,FALSE))</f>
        <v>0</v>
      </c>
      <c r="AD1327" s="63">
        <f>IF(ISBLANK($C1327),0,VLOOKUP($C1327,Listen!$A$2:$C$45,3,FALSE))</f>
        <v>0</v>
      </c>
      <c r="AE1327" s="49">
        <f t="shared" si="425"/>
        <v>0</v>
      </c>
      <c r="AF1327" s="49">
        <f t="shared" si="425"/>
        <v>0</v>
      </c>
      <c r="AG1327" s="49">
        <f>IFERROR(IF(OR($V1327&lt;&gt;"Ja",VLOOKUP($C1327,Listen!$A$2:$F$45,5,0)="Nein",D1327&lt;IF(C1327="LNG Anbindungsanlagen gemäß separater Festlegung",2022,2023)),$AC1327,$AA1327),0)</f>
        <v>0</v>
      </c>
      <c r="AH1327" s="49">
        <f>IFERROR(IF(OR($V1327&lt;&gt;"Ja",VLOOKUP($C1327,Listen!$A$2:$F$45,5,0)="Nein",D1327&lt;IF(C1327="LNG Anbindungsanlagen gemäß separater Festlegung",2022,2023)),$AC1327,$AA1327),0)</f>
        <v>0</v>
      </c>
      <c r="AI1327" s="49">
        <f>IFERROR(IF(OR($W1327&lt;&gt;"Ja",VLOOKUP($C1327,Listen!$A$2:$F$45,6,0)="Nein"),$AC1327,$AB1327),0)</f>
        <v>0</v>
      </c>
      <c r="AJ1327" s="49">
        <f>IFERROR(IF(OR($W1327&lt;&gt;"Ja",VLOOKUP($C1327,Listen!$A$2:$F$45,6,0)="Nein"),$AC1327,$AB1327),0)</f>
        <v>0</v>
      </c>
      <c r="AK1327" s="49">
        <f>IFERROR(IF(OR($W1327&lt;&gt;"Ja",VLOOKUP($C1327,Listen!$A$2:$F$45,6,0)="Nein"),$AC1327,$AB1327),0)</f>
        <v>0</v>
      </c>
      <c r="AL1327" s="51">
        <f t="shared" si="426"/>
        <v>0</v>
      </c>
      <c r="AM1327" s="296">
        <f>IFERROR(IF(VLOOKUP($C1327,Listen!$A$2:$F$45,6,0)="Ja",MAX(BC1327:BD1327),D_SAV!$BC1327),0)</f>
        <v>0</v>
      </c>
      <c r="AN1327" s="51">
        <f t="shared" si="427"/>
        <v>0</v>
      </c>
      <c r="AP1327" s="304">
        <f t="shared" si="428"/>
        <v>0</v>
      </c>
      <c r="AQ1327" s="304">
        <f t="shared" si="429"/>
        <v>0</v>
      </c>
      <c r="AR1327" s="304">
        <f t="shared" si="430"/>
        <v>0</v>
      </c>
      <c r="AS1327" s="304">
        <f t="shared" si="431"/>
        <v>0</v>
      </c>
      <c r="AT1327" s="304">
        <f t="shared" si="432"/>
        <v>0</v>
      </c>
      <c r="AU1327" s="304">
        <f t="shared" si="433"/>
        <v>0</v>
      </c>
      <c r="AV1327" s="304">
        <f t="shared" si="434"/>
        <v>0</v>
      </c>
      <c r="AW1327" s="304">
        <f t="shared" si="435"/>
        <v>0</v>
      </c>
      <c r="AX1327" s="304">
        <f t="shared" si="436"/>
        <v>0</v>
      </c>
      <c r="AY1327" s="304">
        <f t="shared" si="437"/>
        <v>0</v>
      </c>
      <c r="AZ1327" s="304">
        <f t="shared" si="438"/>
        <v>0</v>
      </c>
      <c r="BA1327" s="304">
        <f t="shared" si="439"/>
        <v>0</v>
      </c>
      <c r="BB1327" s="304">
        <f t="shared" si="440"/>
        <v>0</v>
      </c>
      <c r="BC1327" s="304">
        <f t="shared" si="441"/>
        <v>0</v>
      </c>
      <c r="BD1327" s="304">
        <f t="shared" si="442"/>
        <v>0</v>
      </c>
      <c r="BE1327" s="304">
        <f>IFERROR(IF(VLOOKUP($C1327,Listen!$A$2:$F$45,6,0)="Ja",BB1327-MAX(BC1327:BD1327),BB1327-BC1327),0)</f>
        <v>0</v>
      </c>
    </row>
    <row r="1328" spans="1:57" x14ac:dyDescent="0.25">
      <c r="A1328" s="320" t="str">
        <f>IF(AND(D1328&lt;&gt;0,C1328&lt;&gt;0,E1328&lt;&gt;0),IF(B1328&lt;&gt;0,CONCATENATE(B1328,"-AGr",VLOOKUP(C1328,Listen!$A$2:$D$45,4,FALSE),"-",D1328,"-",E1328,),CONCATENATE("AGr",VLOOKUP(C1328,Listen!$A$2:$D$45,4,FALSE),"-",D1328,"-",E1328)),"keine vollständige ID")</f>
        <v>keine vollständige ID</v>
      </c>
      <c r="B1328" s="301"/>
      <c r="C1328" s="287"/>
      <c r="D1328" s="34"/>
      <c r="E1328" s="306"/>
      <c r="F1328" s="116"/>
      <c r="G1328" s="17"/>
      <c r="H1328" s="17"/>
      <c r="I1328" s="17"/>
      <c r="J1328" s="17"/>
      <c r="K1328" s="17"/>
      <c r="L1328" s="17"/>
      <c r="M1328" s="17"/>
      <c r="N1328" s="17"/>
      <c r="O1328" s="116"/>
      <c r="P1328" s="117">
        <f>IF(D1328&gt;A_Stammdaten!$B$12,0,SUM(G1328,H1328,J1328,L1328:M1328)-SUM(I1328,K1328,N1328:O1328))</f>
        <v>0</v>
      </c>
      <c r="Q1328" s="17"/>
      <c r="R1328" s="17"/>
      <c r="S1328" s="17"/>
      <c r="T1328" s="17"/>
      <c r="U1328" s="62">
        <f t="shared" si="422"/>
        <v>0</v>
      </c>
      <c r="V1328" s="34"/>
      <c r="W1328" s="34"/>
      <c r="X1328" s="34"/>
      <c r="Y1328" s="34"/>
      <c r="Z1328" s="34"/>
      <c r="AA1328" s="63" t="str">
        <f t="shared" si="423"/>
        <v>-</v>
      </c>
      <c r="AB1328" s="63" t="str">
        <f t="shared" si="424"/>
        <v>-</v>
      </c>
      <c r="AC1328" s="63">
        <f>IF(ISBLANK($C1328),0,VLOOKUP($C1328,Listen!$A$2:$C$45,2,FALSE))</f>
        <v>0</v>
      </c>
      <c r="AD1328" s="63">
        <f>IF(ISBLANK($C1328),0,VLOOKUP($C1328,Listen!$A$2:$C$45,3,FALSE))</f>
        <v>0</v>
      </c>
      <c r="AE1328" s="49">
        <f t="shared" si="425"/>
        <v>0</v>
      </c>
      <c r="AF1328" s="49">
        <f t="shared" si="425"/>
        <v>0</v>
      </c>
      <c r="AG1328" s="49">
        <f>IFERROR(IF(OR($V1328&lt;&gt;"Ja",VLOOKUP($C1328,Listen!$A$2:$F$45,5,0)="Nein",D1328&lt;IF(C1328="LNG Anbindungsanlagen gemäß separater Festlegung",2022,2023)),$AC1328,$AA1328),0)</f>
        <v>0</v>
      </c>
      <c r="AH1328" s="49">
        <f>IFERROR(IF(OR($V1328&lt;&gt;"Ja",VLOOKUP($C1328,Listen!$A$2:$F$45,5,0)="Nein",D1328&lt;IF(C1328="LNG Anbindungsanlagen gemäß separater Festlegung",2022,2023)),$AC1328,$AA1328),0)</f>
        <v>0</v>
      </c>
      <c r="AI1328" s="49">
        <f>IFERROR(IF(OR($W1328&lt;&gt;"Ja",VLOOKUP($C1328,Listen!$A$2:$F$45,6,0)="Nein"),$AC1328,$AB1328),0)</f>
        <v>0</v>
      </c>
      <c r="AJ1328" s="49">
        <f>IFERROR(IF(OR($W1328&lt;&gt;"Ja",VLOOKUP($C1328,Listen!$A$2:$F$45,6,0)="Nein"),$AC1328,$AB1328),0)</f>
        <v>0</v>
      </c>
      <c r="AK1328" s="49">
        <f>IFERROR(IF(OR($W1328&lt;&gt;"Ja",VLOOKUP($C1328,Listen!$A$2:$F$45,6,0)="Nein"),$AC1328,$AB1328),0)</f>
        <v>0</v>
      </c>
      <c r="AL1328" s="51">
        <f t="shared" si="426"/>
        <v>0</v>
      </c>
      <c r="AM1328" s="296">
        <f>IFERROR(IF(VLOOKUP($C1328,Listen!$A$2:$F$45,6,0)="Ja",MAX(BC1328:BD1328),D_SAV!$BC1328),0)</f>
        <v>0</v>
      </c>
      <c r="AN1328" s="51">
        <f t="shared" si="427"/>
        <v>0</v>
      </c>
      <c r="AP1328" s="304">
        <f t="shared" si="428"/>
        <v>0</v>
      </c>
      <c r="AQ1328" s="304">
        <f t="shared" si="429"/>
        <v>0</v>
      </c>
      <c r="AR1328" s="304">
        <f t="shared" si="430"/>
        <v>0</v>
      </c>
      <c r="AS1328" s="304">
        <f t="shared" si="431"/>
        <v>0</v>
      </c>
      <c r="AT1328" s="304">
        <f t="shared" si="432"/>
        <v>0</v>
      </c>
      <c r="AU1328" s="304">
        <f t="shared" si="433"/>
        <v>0</v>
      </c>
      <c r="AV1328" s="304">
        <f t="shared" si="434"/>
        <v>0</v>
      </c>
      <c r="AW1328" s="304">
        <f t="shared" si="435"/>
        <v>0</v>
      </c>
      <c r="AX1328" s="304">
        <f t="shared" si="436"/>
        <v>0</v>
      </c>
      <c r="AY1328" s="304">
        <f t="shared" si="437"/>
        <v>0</v>
      </c>
      <c r="AZ1328" s="304">
        <f t="shared" si="438"/>
        <v>0</v>
      </c>
      <c r="BA1328" s="304">
        <f t="shared" si="439"/>
        <v>0</v>
      </c>
      <c r="BB1328" s="304">
        <f t="shared" si="440"/>
        <v>0</v>
      </c>
      <c r="BC1328" s="304">
        <f t="shared" si="441"/>
        <v>0</v>
      </c>
      <c r="BD1328" s="304">
        <f t="shared" si="442"/>
        <v>0</v>
      </c>
      <c r="BE1328" s="304">
        <f>IFERROR(IF(VLOOKUP($C1328,Listen!$A$2:$F$45,6,0)="Ja",BB1328-MAX(BC1328:BD1328),BB1328-BC1328),0)</f>
        <v>0</v>
      </c>
    </row>
    <row r="1329" spans="1:57" x14ac:dyDescent="0.25">
      <c r="A1329" s="320" t="str">
        <f>IF(AND(D1329&lt;&gt;0,C1329&lt;&gt;0,E1329&lt;&gt;0),IF(B1329&lt;&gt;0,CONCATENATE(B1329,"-AGr",VLOOKUP(C1329,Listen!$A$2:$D$45,4,FALSE),"-",D1329,"-",E1329,),CONCATENATE("AGr",VLOOKUP(C1329,Listen!$A$2:$D$45,4,FALSE),"-",D1329,"-",E1329)),"keine vollständige ID")</f>
        <v>keine vollständige ID</v>
      </c>
      <c r="B1329" s="301"/>
      <c r="C1329" s="287"/>
      <c r="D1329" s="34"/>
      <c r="E1329" s="306"/>
      <c r="F1329" s="116"/>
      <c r="G1329" s="17"/>
      <c r="H1329" s="17"/>
      <c r="I1329" s="17"/>
      <c r="J1329" s="17"/>
      <c r="K1329" s="17"/>
      <c r="L1329" s="17"/>
      <c r="M1329" s="17"/>
      <c r="N1329" s="17"/>
      <c r="O1329" s="116"/>
      <c r="P1329" s="117">
        <f>IF(D1329&gt;A_Stammdaten!$B$12,0,SUM(G1329,H1329,J1329,L1329:M1329)-SUM(I1329,K1329,N1329:O1329))</f>
        <v>0</v>
      </c>
      <c r="Q1329" s="17"/>
      <c r="R1329" s="17"/>
      <c r="S1329" s="17"/>
      <c r="T1329" s="17"/>
      <c r="U1329" s="62">
        <f t="shared" si="422"/>
        <v>0</v>
      </c>
      <c r="V1329" s="34"/>
      <c r="W1329" s="34"/>
      <c r="X1329" s="34"/>
      <c r="Y1329" s="34"/>
      <c r="Z1329" s="34"/>
      <c r="AA1329" s="63" t="str">
        <f t="shared" si="423"/>
        <v>-</v>
      </c>
      <c r="AB1329" s="63" t="str">
        <f t="shared" si="424"/>
        <v>-</v>
      </c>
      <c r="AC1329" s="63">
        <f>IF(ISBLANK($C1329),0,VLOOKUP($C1329,Listen!$A$2:$C$45,2,FALSE))</f>
        <v>0</v>
      </c>
      <c r="AD1329" s="63">
        <f>IF(ISBLANK($C1329),0,VLOOKUP($C1329,Listen!$A$2:$C$45,3,FALSE))</f>
        <v>0</v>
      </c>
      <c r="AE1329" s="49">
        <f t="shared" si="425"/>
        <v>0</v>
      </c>
      <c r="AF1329" s="49">
        <f t="shared" si="425"/>
        <v>0</v>
      </c>
      <c r="AG1329" s="49">
        <f>IFERROR(IF(OR($V1329&lt;&gt;"Ja",VLOOKUP($C1329,Listen!$A$2:$F$45,5,0)="Nein",D1329&lt;IF(C1329="LNG Anbindungsanlagen gemäß separater Festlegung",2022,2023)),$AC1329,$AA1329),0)</f>
        <v>0</v>
      </c>
      <c r="AH1329" s="49">
        <f>IFERROR(IF(OR($V1329&lt;&gt;"Ja",VLOOKUP($C1329,Listen!$A$2:$F$45,5,0)="Nein",D1329&lt;IF(C1329="LNG Anbindungsanlagen gemäß separater Festlegung",2022,2023)),$AC1329,$AA1329),0)</f>
        <v>0</v>
      </c>
      <c r="AI1329" s="49">
        <f>IFERROR(IF(OR($W1329&lt;&gt;"Ja",VLOOKUP($C1329,Listen!$A$2:$F$45,6,0)="Nein"),$AC1329,$AB1329),0)</f>
        <v>0</v>
      </c>
      <c r="AJ1329" s="49">
        <f>IFERROR(IF(OR($W1329&lt;&gt;"Ja",VLOOKUP($C1329,Listen!$A$2:$F$45,6,0)="Nein"),$AC1329,$AB1329),0)</f>
        <v>0</v>
      </c>
      <c r="AK1329" s="49">
        <f>IFERROR(IF(OR($W1329&lt;&gt;"Ja",VLOOKUP($C1329,Listen!$A$2:$F$45,6,0)="Nein"),$AC1329,$AB1329),0)</f>
        <v>0</v>
      </c>
      <c r="AL1329" s="51">
        <f t="shared" si="426"/>
        <v>0</v>
      </c>
      <c r="AM1329" s="296">
        <f>IFERROR(IF(VLOOKUP($C1329,Listen!$A$2:$F$45,6,0)="Ja",MAX(BC1329:BD1329),D_SAV!$BC1329),0)</f>
        <v>0</v>
      </c>
      <c r="AN1329" s="51">
        <f t="shared" si="427"/>
        <v>0</v>
      </c>
      <c r="AP1329" s="304">
        <f t="shared" si="428"/>
        <v>0</v>
      </c>
      <c r="AQ1329" s="304">
        <f t="shared" si="429"/>
        <v>0</v>
      </c>
      <c r="AR1329" s="304">
        <f t="shared" si="430"/>
        <v>0</v>
      </c>
      <c r="AS1329" s="304">
        <f t="shared" si="431"/>
        <v>0</v>
      </c>
      <c r="AT1329" s="304">
        <f t="shared" si="432"/>
        <v>0</v>
      </c>
      <c r="AU1329" s="304">
        <f t="shared" si="433"/>
        <v>0</v>
      </c>
      <c r="AV1329" s="304">
        <f t="shared" si="434"/>
        <v>0</v>
      </c>
      <c r="AW1329" s="304">
        <f t="shared" si="435"/>
        <v>0</v>
      </c>
      <c r="AX1329" s="304">
        <f t="shared" si="436"/>
        <v>0</v>
      </c>
      <c r="AY1329" s="304">
        <f t="shared" si="437"/>
        <v>0</v>
      </c>
      <c r="AZ1329" s="304">
        <f t="shared" si="438"/>
        <v>0</v>
      </c>
      <c r="BA1329" s="304">
        <f t="shared" si="439"/>
        <v>0</v>
      </c>
      <c r="BB1329" s="304">
        <f t="shared" si="440"/>
        <v>0</v>
      </c>
      <c r="BC1329" s="304">
        <f t="shared" si="441"/>
        <v>0</v>
      </c>
      <c r="BD1329" s="304">
        <f t="shared" si="442"/>
        <v>0</v>
      </c>
      <c r="BE1329" s="304">
        <f>IFERROR(IF(VLOOKUP($C1329,Listen!$A$2:$F$45,6,0)="Ja",BB1329-MAX(BC1329:BD1329),BB1329-BC1329),0)</f>
        <v>0</v>
      </c>
    </row>
    <row r="1330" spans="1:57" x14ac:dyDescent="0.25">
      <c r="A1330" s="320" t="str">
        <f>IF(AND(D1330&lt;&gt;0,C1330&lt;&gt;0,E1330&lt;&gt;0),IF(B1330&lt;&gt;0,CONCATENATE(B1330,"-AGr",VLOOKUP(C1330,Listen!$A$2:$D$45,4,FALSE),"-",D1330,"-",E1330,),CONCATENATE("AGr",VLOOKUP(C1330,Listen!$A$2:$D$45,4,FALSE),"-",D1330,"-",E1330)),"keine vollständige ID")</f>
        <v>keine vollständige ID</v>
      </c>
      <c r="B1330" s="301"/>
      <c r="C1330" s="287"/>
      <c r="D1330" s="34"/>
      <c r="E1330" s="306"/>
      <c r="F1330" s="116"/>
      <c r="G1330" s="17"/>
      <c r="H1330" s="17"/>
      <c r="I1330" s="17"/>
      <c r="J1330" s="17"/>
      <c r="K1330" s="17"/>
      <c r="L1330" s="17"/>
      <c r="M1330" s="17"/>
      <c r="N1330" s="17"/>
      <c r="O1330" s="116"/>
      <c r="P1330" s="117">
        <f>IF(D1330&gt;A_Stammdaten!$B$12,0,SUM(G1330,H1330,J1330,L1330:M1330)-SUM(I1330,K1330,N1330:O1330))</f>
        <v>0</v>
      </c>
      <c r="Q1330" s="17"/>
      <c r="R1330" s="17"/>
      <c r="S1330" s="17"/>
      <c r="T1330" s="17"/>
      <c r="U1330" s="62">
        <f t="shared" si="422"/>
        <v>0</v>
      </c>
      <c r="V1330" s="34"/>
      <c r="W1330" s="34"/>
      <c r="X1330" s="34"/>
      <c r="Y1330" s="34"/>
      <c r="Z1330" s="34"/>
      <c r="AA1330" s="63" t="str">
        <f t="shared" si="423"/>
        <v>-</v>
      </c>
      <c r="AB1330" s="63" t="str">
        <f t="shared" si="424"/>
        <v>-</v>
      </c>
      <c r="AC1330" s="63">
        <f>IF(ISBLANK($C1330),0,VLOOKUP($C1330,Listen!$A$2:$C$45,2,FALSE))</f>
        <v>0</v>
      </c>
      <c r="AD1330" s="63">
        <f>IF(ISBLANK($C1330),0,VLOOKUP($C1330,Listen!$A$2:$C$45,3,FALSE))</f>
        <v>0</v>
      </c>
      <c r="AE1330" s="49">
        <f t="shared" si="425"/>
        <v>0</v>
      </c>
      <c r="AF1330" s="49">
        <f t="shared" si="425"/>
        <v>0</v>
      </c>
      <c r="AG1330" s="49">
        <f>IFERROR(IF(OR($V1330&lt;&gt;"Ja",VLOOKUP($C1330,Listen!$A$2:$F$45,5,0)="Nein",D1330&lt;IF(C1330="LNG Anbindungsanlagen gemäß separater Festlegung",2022,2023)),$AC1330,$AA1330),0)</f>
        <v>0</v>
      </c>
      <c r="AH1330" s="49">
        <f>IFERROR(IF(OR($V1330&lt;&gt;"Ja",VLOOKUP($C1330,Listen!$A$2:$F$45,5,0)="Nein",D1330&lt;IF(C1330="LNG Anbindungsanlagen gemäß separater Festlegung",2022,2023)),$AC1330,$AA1330),0)</f>
        <v>0</v>
      </c>
      <c r="AI1330" s="49">
        <f>IFERROR(IF(OR($W1330&lt;&gt;"Ja",VLOOKUP($C1330,Listen!$A$2:$F$45,6,0)="Nein"),$AC1330,$AB1330),0)</f>
        <v>0</v>
      </c>
      <c r="AJ1330" s="49">
        <f>IFERROR(IF(OR($W1330&lt;&gt;"Ja",VLOOKUP($C1330,Listen!$A$2:$F$45,6,0)="Nein"),$AC1330,$AB1330),0)</f>
        <v>0</v>
      </c>
      <c r="AK1330" s="49">
        <f>IFERROR(IF(OR($W1330&lt;&gt;"Ja",VLOOKUP($C1330,Listen!$A$2:$F$45,6,0)="Nein"),$AC1330,$AB1330),0)</f>
        <v>0</v>
      </c>
      <c r="AL1330" s="51">
        <f t="shared" si="426"/>
        <v>0</v>
      </c>
      <c r="AM1330" s="296">
        <f>IFERROR(IF(VLOOKUP($C1330,Listen!$A$2:$F$45,6,0)="Ja",MAX(BC1330:BD1330),D_SAV!$BC1330),0)</f>
        <v>0</v>
      </c>
      <c r="AN1330" s="51">
        <f t="shared" si="427"/>
        <v>0</v>
      </c>
      <c r="AP1330" s="304">
        <f t="shared" si="428"/>
        <v>0</v>
      </c>
      <c r="AQ1330" s="304">
        <f t="shared" si="429"/>
        <v>0</v>
      </c>
      <c r="AR1330" s="304">
        <f t="shared" si="430"/>
        <v>0</v>
      </c>
      <c r="AS1330" s="304">
        <f t="shared" si="431"/>
        <v>0</v>
      </c>
      <c r="AT1330" s="304">
        <f t="shared" si="432"/>
        <v>0</v>
      </c>
      <c r="AU1330" s="304">
        <f t="shared" si="433"/>
        <v>0</v>
      </c>
      <c r="AV1330" s="304">
        <f t="shared" si="434"/>
        <v>0</v>
      </c>
      <c r="AW1330" s="304">
        <f t="shared" si="435"/>
        <v>0</v>
      </c>
      <c r="AX1330" s="304">
        <f t="shared" si="436"/>
        <v>0</v>
      </c>
      <c r="AY1330" s="304">
        <f t="shared" si="437"/>
        <v>0</v>
      </c>
      <c r="AZ1330" s="304">
        <f t="shared" si="438"/>
        <v>0</v>
      </c>
      <c r="BA1330" s="304">
        <f t="shared" si="439"/>
        <v>0</v>
      </c>
      <c r="BB1330" s="304">
        <f t="shared" si="440"/>
        <v>0</v>
      </c>
      <c r="BC1330" s="304">
        <f t="shared" si="441"/>
        <v>0</v>
      </c>
      <c r="BD1330" s="304">
        <f t="shared" si="442"/>
        <v>0</v>
      </c>
      <c r="BE1330" s="304">
        <f>IFERROR(IF(VLOOKUP($C1330,Listen!$A$2:$F$45,6,0)="Ja",BB1330-MAX(BC1330:BD1330),BB1330-BC1330),0)</f>
        <v>0</v>
      </c>
    </row>
    <row r="1331" spans="1:57" x14ac:dyDescent="0.25">
      <c r="A1331" s="320" t="str">
        <f>IF(AND(D1331&lt;&gt;0,C1331&lt;&gt;0,E1331&lt;&gt;0),IF(B1331&lt;&gt;0,CONCATENATE(B1331,"-AGr",VLOOKUP(C1331,Listen!$A$2:$D$45,4,FALSE),"-",D1331,"-",E1331,),CONCATENATE("AGr",VLOOKUP(C1331,Listen!$A$2:$D$45,4,FALSE),"-",D1331,"-",E1331)),"keine vollständige ID")</f>
        <v>keine vollständige ID</v>
      </c>
      <c r="B1331" s="301"/>
      <c r="C1331" s="287"/>
      <c r="D1331" s="34"/>
      <c r="E1331" s="306"/>
      <c r="F1331" s="116"/>
      <c r="G1331" s="17"/>
      <c r="H1331" s="17"/>
      <c r="I1331" s="17"/>
      <c r="J1331" s="17"/>
      <c r="K1331" s="17"/>
      <c r="L1331" s="17"/>
      <c r="M1331" s="17"/>
      <c r="N1331" s="17"/>
      <c r="O1331" s="116"/>
      <c r="P1331" s="117">
        <f>IF(D1331&gt;A_Stammdaten!$B$12,0,SUM(G1331,H1331,J1331,L1331:M1331)-SUM(I1331,K1331,N1331:O1331))</f>
        <v>0</v>
      </c>
      <c r="Q1331" s="17"/>
      <c r="R1331" s="17"/>
      <c r="S1331" s="17"/>
      <c r="T1331" s="17"/>
      <c r="U1331" s="62">
        <f t="shared" si="422"/>
        <v>0</v>
      </c>
      <c r="V1331" s="34"/>
      <c r="W1331" s="34"/>
      <c r="X1331" s="34"/>
      <c r="Y1331" s="34"/>
      <c r="Z1331" s="34"/>
      <c r="AA1331" s="63" t="str">
        <f t="shared" si="423"/>
        <v>-</v>
      </c>
      <c r="AB1331" s="63" t="str">
        <f t="shared" si="424"/>
        <v>-</v>
      </c>
      <c r="AC1331" s="63">
        <f>IF(ISBLANK($C1331),0,VLOOKUP($C1331,Listen!$A$2:$C$45,2,FALSE))</f>
        <v>0</v>
      </c>
      <c r="AD1331" s="63">
        <f>IF(ISBLANK($C1331),0,VLOOKUP($C1331,Listen!$A$2:$C$45,3,FALSE))</f>
        <v>0</v>
      </c>
      <c r="AE1331" s="49">
        <f t="shared" si="425"/>
        <v>0</v>
      </c>
      <c r="AF1331" s="49">
        <f t="shared" si="425"/>
        <v>0</v>
      </c>
      <c r="AG1331" s="49">
        <f>IFERROR(IF(OR($V1331&lt;&gt;"Ja",VLOOKUP($C1331,Listen!$A$2:$F$45,5,0)="Nein",D1331&lt;IF(C1331="LNG Anbindungsanlagen gemäß separater Festlegung",2022,2023)),$AC1331,$AA1331),0)</f>
        <v>0</v>
      </c>
      <c r="AH1331" s="49">
        <f>IFERROR(IF(OR($V1331&lt;&gt;"Ja",VLOOKUP($C1331,Listen!$A$2:$F$45,5,0)="Nein",D1331&lt;IF(C1331="LNG Anbindungsanlagen gemäß separater Festlegung",2022,2023)),$AC1331,$AA1331),0)</f>
        <v>0</v>
      </c>
      <c r="AI1331" s="49">
        <f>IFERROR(IF(OR($W1331&lt;&gt;"Ja",VLOOKUP($C1331,Listen!$A$2:$F$45,6,0)="Nein"),$AC1331,$AB1331),0)</f>
        <v>0</v>
      </c>
      <c r="AJ1331" s="49">
        <f>IFERROR(IF(OR($W1331&lt;&gt;"Ja",VLOOKUP($C1331,Listen!$A$2:$F$45,6,0)="Nein"),$AC1331,$AB1331),0)</f>
        <v>0</v>
      </c>
      <c r="AK1331" s="49">
        <f>IFERROR(IF(OR($W1331&lt;&gt;"Ja",VLOOKUP($C1331,Listen!$A$2:$F$45,6,0)="Nein"),$AC1331,$AB1331),0)</f>
        <v>0</v>
      </c>
      <c r="AL1331" s="51">
        <f t="shared" si="426"/>
        <v>0</v>
      </c>
      <c r="AM1331" s="296">
        <f>IFERROR(IF(VLOOKUP($C1331,Listen!$A$2:$F$45,6,0)="Ja",MAX(BC1331:BD1331),D_SAV!$BC1331),0)</f>
        <v>0</v>
      </c>
      <c r="AN1331" s="51">
        <f t="shared" si="427"/>
        <v>0</v>
      </c>
      <c r="AP1331" s="304">
        <f t="shared" si="428"/>
        <v>0</v>
      </c>
      <c r="AQ1331" s="304">
        <f t="shared" si="429"/>
        <v>0</v>
      </c>
      <c r="AR1331" s="304">
        <f t="shared" si="430"/>
        <v>0</v>
      </c>
      <c r="AS1331" s="304">
        <f t="shared" si="431"/>
        <v>0</v>
      </c>
      <c r="AT1331" s="304">
        <f t="shared" si="432"/>
        <v>0</v>
      </c>
      <c r="AU1331" s="304">
        <f t="shared" si="433"/>
        <v>0</v>
      </c>
      <c r="AV1331" s="304">
        <f t="shared" si="434"/>
        <v>0</v>
      </c>
      <c r="AW1331" s="304">
        <f t="shared" si="435"/>
        <v>0</v>
      </c>
      <c r="AX1331" s="304">
        <f t="shared" si="436"/>
        <v>0</v>
      </c>
      <c r="AY1331" s="304">
        <f t="shared" si="437"/>
        <v>0</v>
      </c>
      <c r="AZ1331" s="304">
        <f t="shared" si="438"/>
        <v>0</v>
      </c>
      <c r="BA1331" s="304">
        <f t="shared" si="439"/>
        <v>0</v>
      </c>
      <c r="BB1331" s="304">
        <f t="shared" si="440"/>
        <v>0</v>
      </c>
      <c r="BC1331" s="304">
        <f t="shared" si="441"/>
        <v>0</v>
      </c>
      <c r="BD1331" s="304">
        <f t="shared" si="442"/>
        <v>0</v>
      </c>
      <c r="BE1331" s="304">
        <f>IFERROR(IF(VLOOKUP($C1331,Listen!$A$2:$F$45,6,0)="Ja",BB1331-MAX(BC1331:BD1331),BB1331-BC1331),0)</f>
        <v>0</v>
      </c>
    </row>
    <row r="1332" spans="1:57" x14ac:dyDescent="0.25">
      <c r="A1332" s="320" t="str">
        <f>IF(AND(D1332&lt;&gt;0,C1332&lt;&gt;0,E1332&lt;&gt;0),IF(B1332&lt;&gt;0,CONCATENATE(B1332,"-AGr",VLOOKUP(C1332,Listen!$A$2:$D$45,4,FALSE),"-",D1332,"-",E1332,),CONCATENATE("AGr",VLOOKUP(C1332,Listen!$A$2:$D$45,4,FALSE),"-",D1332,"-",E1332)),"keine vollständige ID")</f>
        <v>keine vollständige ID</v>
      </c>
      <c r="B1332" s="301"/>
      <c r="C1332" s="287"/>
      <c r="D1332" s="34"/>
      <c r="E1332" s="306"/>
      <c r="F1332" s="116"/>
      <c r="G1332" s="17"/>
      <c r="H1332" s="17"/>
      <c r="I1332" s="17"/>
      <c r="J1332" s="17"/>
      <c r="K1332" s="17"/>
      <c r="L1332" s="17"/>
      <c r="M1332" s="17"/>
      <c r="N1332" s="17"/>
      <c r="O1332" s="116"/>
      <c r="P1332" s="117">
        <f>IF(D1332&gt;A_Stammdaten!$B$12,0,SUM(G1332,H1332,J1332,L1332:M1332)-SUM(I1332,K1332,N1332:O1332))</f>
        <v>0</v>
      </c>
      <c r="Q1332" s="17"/>
      <c r="R1332" s="17"/>
      <c r="S1332" s="17"/>
      <c r="T1332" s="17"/>
      <c r="U1332" s="62">
        <f t="shared" si="422"/>
        <v>0</v>
      </c>
      <c r="V1332" s="34"/>
      <c r="W1332" s="34"/>
      <c r="X1332" s="34"/>
      <c r="Y1332" s="34"/>
      <c r="Z1332" s="34"/>
      <c r="AA1332" s="63" t="str">
        <f t="shared" si="423"/>
        <v>-</v>
      </c>
      <c r="AB1332" s="63" t="str">
        <f t="shared" si="424"/>
        <v>-</v>
      </c>
      <c r="AC1332" s="63">
        <f>IF(ISBLANK($C1332),0,VLOOKUP($C1332,Listen!$A$2:$C$45,2,FALSE))</f>
        <v>0</v>
      </c>
      <c r="AD1332" s="63">
        <f>IF(ISBLANK($C1332),0,VLOOKUP($C1332,Listen!$A$2:$C$45,3,FALSE))</f>
        <v>0</v>
      </c>
      <c r="AE1332" s="49">
        <f t="shared" si="425"/>
        <v>0</v>
      </c>
      <c r="AF1332" s="49">
        <f t="shared" si="425"/>
        <v>0</v>
      </c>
      <c r="AG1332" s="49">
        <f>IFERROR(IF(OR($V1332&lt;&gt;"Ja",VLOOKUP($C1332,Listen!$A$2:$F$45,5,0)="Nein",D1332&lt;IF(C1332="LNG Anbindungsanlagen gemäß separater Festlegung",2022,2023)),$AC1332,$AA1332),0)</f>
        <v>0</v>
      </c>
      <c r="AH1332" s="49">
        <f>IFERROR(IF(OR($V1332&lt;&gt;"Ja",VLOOKUP($C1332,Listen!$A$2:$F$45,5,0)="Nein",D1332&lt;IF(C1332="LNG Anbindungsanlagen gemäß separater Festlegung",2022,2023)),$AC1332,$AA1332),0)</f>
        <v>0</v>
      </c>
      <c r="AI1332" s="49">
        <f>IFERROR(IF(OR($W1332&lt;&gt;"Ja",VLOOKUP($C1332,Listen!$A$2:$F$45,6,0)="Nein"),$AC1332,$AB1332),0)</f>
        <v>0</v>
      </c>
      <c r="AJ1332" s="49">
        <f>IFERROR(IF(OR($W1332&lt;&gt;"Ja",VLOOKUP($C1332,Listen!$A$2:$F$45,6,0)="Nein"),$AC1332,$AB1332),0)</f>
        <v>0</v>
      </c>
      <c r="AK1332" s="49">
        <f>IFERROR(IF(OR($W1332&lt;&gt;"Ja",VLOOKUP($C1332,Listen!$A$2:$F$45,6,0)="Nein"),$AC1332,$AB1332),0)</f>
        <v>0</v>
      </c>
      <c r="AL1332" s="51">
        <f t="shared" si="426"/>
        <v>0</v>
      </c>
      <c r="AM1332" s="296">
        <f>IFERROR(IF(VLOOKUP($C1332,Listen!$A$2:$F$45,6,0)="Ja",MAX(BC1332:BD1332),D_SAV!$BC1332),0)</f>
        <v>0</v>
      </c>
      <c r="AN1332" s="51">
        <f t="shared" si="427"/>
        <v>0</v>
      </c>
      <c r="AP1332" s="304">
        <f t="shared" si="428"/>
        <v>0</v>
      </c>
      <c r="AQ1332" s="304">
        <f t="shared" si="429"/>
        <v>0</v>
      </c>
      <c r="AR1332" s="304">
        <f t="shared" si="430"/>
        <v>0</v>
      </c>
      <c r="AS1332" s="304">
        <f t="shared" si="431"/>
        <v>0</v>
      </c>
      <c r="AT1332" s="304">
        <f t="shared" si="432"/>
        <v>0</v>
      </c>
      <c r="AU1332" s="304">
        <f t="shared" si="433"/>
        <v>0</v>
      </c>
      <c r="AV1332" s="304">
        <f t="shared" si="434"/>
        <v>0</v>
      </c>
      <c r="AW1332" s="304">
        <f t="shared" si="435"/>
        <v>0</v>
      </c>
      <c r="AX1332" s="304">
        <f t="shared" si="436"/>
        <v>0</v>
      </c>
      <c r="AY1332" s="304">
        <f t="shared" si="437"/>
        <v>0</v>
      </c>
      <c r="AZ1332" s="304">
        <f t="shared" si="438"/>
        <v>0</v>
      </c>
      <c r="BA1332" s="304">
        <f t="shared" si="439"/>
        <v>0</v>
      </c>
      <c r="BB1332" s="304">
        <f t="shared" si="440"/>
        <v>0</v>
      </c>
      <c r="BC1332" s="304">
        <f t="shared" si="441"/>
        <v>0</v>
      </c>
      <c r="BD1332" s="304">
        <f t="shared" si="442"/>
        <v>0</v>
      </c>
      <c r="BE1332" s="304">
        <f>IFERROR(IF(VLOOKUP($C1332,Listen!$A$2:$F$45,6,0)="Ja",BB1332-MAX(BC1332:BD1332),BB1332-BC1332),0)</f>
        <v>0</v>
      </c>
    </row>
    <row r="1333" spans="1:57" x14ac:dyDescent="0.25">
      <c r="A1333" s="320" t="str">
        <f>IF(AND(D1333&lt;&gt;0,C1333&lt;&gt;0,E1333&lt;&gt;0),IF(B1333&lt;&gt;0,CONCATENATE(B1333,"-AGr",VLOOKUP(C1333,Listen!$A$2:$D$45,4,FALSE),"-",D1333,"-",E1333,),CONCATENATE("AGr",VLOOKUP(C1333,Listen!$A$2:$D$45,4,FALSE),"-",D1333,"-",E1333)),"keine vollständige ID")</f>
        <v>keine vollständige ID</v>
      </c>
      <c r="B1333" s="301"/>
      <c r="C1333" s="287"/>
      <c r="D1333" s="34"/>
      <c r="E1333" s="306"/>
      <c r="F1333" s="116"/>
      <c r="G1333" s="17"/>
      <c r="H1333" s="17"/>
      <c r="I1333" s="17"/>
      <c r="J1333" s="17"/>
      <c r="K1333" s="17"/>
      <c r="L1333" s="17"/>
      <c r="M1333" s="17"/>
      <c r="N1333" s="17"/>
      <c r="O1333" s="116"/>
      <c r="P1333" s="117">
        <f>IF(D1333&gt;A_Stammdaten!$B$12,0,SUM(G1333,H1333,J1333,L1333:M1333)-SUM(I1333,K1333,N1333:O1333))</f>
        <v>0</v>
      </c>
      <c r="Q1333" s="17"/>
      <c r="R1333" s="17"/>
      <c r="S1333" s="17"/>
      <c r="T1333" s="17"/>
      <c r="U1333" s="62">
        <f t="shared" si="422"/>
        <v>0</v>
      </c>
      <c r="V1333" s="34"/>
      <c r="W1333" s="34"/>
      <c r="X1333" s="34"/>
      <c r="Y1333" s="34"/>
      <c r="Z1333" s="34"/>
      <c r="AA1333" s="63" t="str">
        <f t="shared" si="423"/>
        <v>-</v>
      </c>
      <c r="AB1333" s="63" t="str">
        <f t="shared" si="424"/>
        <v>-</v>
      </c>
      <c r="AC1333" s="63">
        <f>IF(ISBLANK($C1333),0,VLOOKUP($C1333,Listen!$A$2:$C$45,2,FALSE))</f>
        <v>0</v>
      </c>
      <c r="AD1333" s="63">
        <f>IF(ISBLANK($C1333),0,VLOOKUP($C1333,Listen!$A$2:$C$45,3,FALSE))</f>
        <v>0</v>
      </c>
      <c r="AE1333" s="49">
        <f t="shared" si="425"/>
        <v>0</v>
      </c>
      <c r="AF1333" s="49">
        <f t="shared" si="425"/>
        <v>0</v>
      </c>
      <c r="AG1333" s="49">
        <f>IFERROR(IF(OR($V1333&lt;&gt;"Ja",VLOOKUP($C1333,Listen!$A$2:$F$45,5,0)="Nein",D1333&lt;IF(C1333="LNG Anbindungsanlagen gemäß separater Festlegung",2022,2023)),$AC1333,$AA1333),0)</f>
        <v>0</v>
      </c>
      <c r="AH1333" s="49">
        <f>IFERROR(IF(OR($V1333&lt;&gt;"Ja",VLOOKUP($C1333,Listen!$A$2:$F$45,5,0)="Nein",D1333&lt;IF(C1333="LNG Anbindungsanlagen gemäß separater Festlegung",2022,2023)),$AC1333,$AA1333),0)</f>
        <v>0</v>
      </c>
      <c r="AI1333" s="49">
        <f>IFERROR(IF(OR($W1333&lt;&gt;"Ja",VLOOKUP($C1333,Listen!$A$2:$F$45,6,0)="Nein"),$AC1333,$AB1333),0)</f>
        <v>0</v>
      </c>
      <c r="AJ1333" s="49">
        <f>IFERROR(IF(OR($W1333&lt;&gt;"Ja",VLOOKUP($C1333,Listen!$A$2:$F$45,6,0)="Nein"),$AC1333,$AB1333),0)</f>
        <v>0</v>
      </c>
      <c r="AK1333" s="49">
        <f>IFERROR(IF(OR($W1333&lt;&gt;"Ja",VLOOKUP($C1333,Listen!$A$2:$F$45,6,0)="Nein"),$AC1333,$AB1333),0)</f>
        <v>0</v>
      </c>
      <c r="AL1333" s="51">
        <f t="shared" si="426"/>
        <v>0</v>
      </c>
      <c r="AM1333" s="296">
        <f>IFERROR(IF(VLOOKUP($C1333,Listen!$A$2:$F$45,6,0)="Ja",MAX(BC1333:BD1333),D_SAV!$BC1333),0)</f>
        <v>0</v>
      </c>
      <c r="AN1333" s="51">
        <f t="shared" si="427"/>
        <v>0</v>
      </c>
      <c r="AP1333" s="304">
        <f t="shared" si="428"/>
        <v>0</v>
      </c>
      <c r="AQ1333" s="304">
        <f t="shared" si="429"/>
        <v>0</v>
      </c>
      <c r="AR1333" s="304">
        <f t="shared" si="430"/>
        <v>0</v>
      </c>
      <c r="AS1333" s="304">
        <f t="shared" si="431"/>
        <v>0</v>
      </c>
      <c r="AT1333" s="304">
        <f t="shared" si="432"/>
        <v>0</v>
      </c>
      <c r="AU1333" s="304">
        <f t="shared" si="433"/>
        <v>0</v>
      </c>
      <c r="AV1333" s="304">
        <f t="shared" si="434"/>
        <v>0</v>
      </c>
      <c r="AW1333" s="304">
        <f t="shared" si="435"/>
        <v>0</v>
      </c>
      <c r="AX1333" s="304">
        <f t="shared" si="436"/>
        <v>0</v>
      </c>
      <c r="AY1333" s="304">
        <f t="shared" si="437"/>
        <v>0</v>
      </c>
      <c r="AZ1333" s="304">
        <f t="shared" si="438"/>
        <v>0</v>
      </c>
      <c r="BA1333" s="304">
        <f t="shared" si="439"/>
        <v>0</v>
      </c>
      <c r="BB1333" s="304">
        <f t="shared" si="440"/>
        <v>0</v>
      </c>
      <c r="BC1333" s="304">
        <f t="shared" si="441"/>
        <v>0</v>
      </c>
      <c r="BD1333" s="304">
        <f t="shared" si="442"/>
        <v>0</v>
      </c>
      <c r="BE1333" s="304">
        <f>IFERROR(IF(VLOOKUP($C1333,Listen!$A$2:$F$45,6,0)="Ja",BB1333-MAX(BC1333:BD1333),BB1333-BC1333),0)</f>
        <v>0</v>
      </c>
    </row>
    <row r="1334" spans="1:57" x14ac:dyDescent="0.25">
      <c r="A1334" s="320" t="str">
        <f>IF(AND(D1334&lt;&gt;0,C1334&lt;&gt;0,E1334&lt;&gt;0),IF(B1334&lt;&gt;0,CONCATENATE(B1334,"-AGr",VLOOKUP(C1334,Listen!$A$2:$D$45,4,FALSE),"-",D1334,"-",E1334,),CONCATENATE("AGr",VLOOKUP(C1334,Listen!$A$2:$D$45,4,FALSE),"-",D1334,"-",E1334)),"keine vollständige ID")</f>
        <v>keine vollständige ID</v>
      </c>
      <c r="B1334" s="301"/>
      <c r="C1334" s="287"/>
      <c r="D1334" s="34"/>
      <c r="E1334" s="306"/>
      <c r="F1334" s="116"/>
      <c r="G1334" s="17"/>
      <c r="H1334" s="17"/>
      <c r="I1334" s="17"/>
      <c r="J1334" s="17"/>
      <c r="K1334" s="17"/>
      <c r="L1334" s="17"/>
      <c r="M1334" s="17"/>
      <c r="N1334" s="17"/>
      <c r="O1334" s="116"/>
      <c r="P1334" s="117">
        <f>IF(D1334&gt;A_Stammdaten!$B$12,0,SUM(G1334,H1334,J1334,L1334:M1334)-SUM(I1334,K1334,N1334:O1334))</f>
        <v>0</v>
      </c>
      <c r="Q1334" s="17"/>
      <c r="R1334" s="17"/>
      <c r="S1334" s="17"/>
      <c r="T1334" s="17"/>
      <c r="U1334" s="62">
        <f t="shared" si="422"/>
        <v>0</v>
      </c>
      <c r="V1334" s="34"/>
      <c r="W1334" s="34"/>
      <c r="X1334" s="34"/>
      <c r="Y1334" s="34"/>
      <c r="Z1334" s="34"/>
      <c r="AA1334" s="63" t="str">
        <f t="shared" si="423"/>
        <v>-</v>
      </c>
      <c r="AB1334" s="63" t="str">
        <f t="shared" si="424"/>
        <v>-</v>
      </c>
      <c r="AC1334" s="63">
        <f>IF(ISBLANK($C1334),0,VLOOKUP($C1334,Listen!$A$2:$C$45,2,FALSE))</f>
        <v>0</v>
      </c>
      <c r="AD1334" s="63">
        <f>IF(ISBLANK($C1334),0,VLOOKUP($C1334,Listen!$A$2:$C$45,3,FALSE))</f>
        <v>0</v>
      </c>
      <c r="AE1334" s="49">
        <f t="shared" si="425"/>
        <v>0</v>
      </c>
      <c r="AF1334" s="49">
        <f t="shared" si="425"/>
        <v>0</v>
      </c>
      <c r="AG1334" s="49">
        <f>IFERROR(IF(OR($V1334&lt;&gt;"Ja",VLOOKUP($C1334,Listen!$A$2:$F$45,5,0)="Nein",D1334&lt;IF(C1334="LNG Anbindungsanlagen gemäß separater Festlegung",2022,2023)),$AC1334,$AA1334),0)</f>
        <v>0</v>
      </c>
      <c r="AH1334" s="49">
        <f>IFERROR(IF(OR($V1334&lt;&gt;"Ja",VLOOKUP($C1334,Listen!$A$2:$F$45,5,0)="Nein",D1334&lt;IF(C1334="LNG Anbindungsanlagen gemäß separater Festlegung",2022,2023)),$AC1334,$AA1334),0)</f>
        <v>0</v>
      </c>
      <c r="AI1334" s="49">
        <f>IFERROR(IF(OR($W1334&lt;&gt;"Ja",VLOOKUP($C1334,Listen!$A$2:$F$45,6,0)="Nein"),$AC1334,$AB1334),0)</f>
        <v>0</v>
      </c>
      <c r="AJ1334" s="49">
        <f>IFERROR(IF(OR($W1334&lt;&gt;"Ja",VLOOKUP($C1334,Listen!$A$2:$F$45,6,0)="Nein"),$AC1334,$AB1334),0)</f>
        <v>0</v>
      </c>
      <c r="AK1334" s="49">
        <f>IFERROR(IF(OR($W1334&lt;&gt;"Ja",VLOOKUP($C1334,Listen!$A$2:$F$45,6,0)="Nein"),$AC1334,$AB1334),0)</f>
        <v>0</v>
      </c>
      <c r="AL1334" s="51">
        <f t="shared" si="426"/>
        <v>0</v>
      </c>
      <c r="AM1334" s="296">
        <f>IFERROR(IF(VLOOKUP($C1334,Listen!$A$2:$F$45,6,0)="Ja",MAX(BC1334:BD1334),D_SAV!$BC1334),0)</f>
        <v>0</v>
      </c>
      <c r="AN1334" s="51">
        <f t="shared" si="427"/>
        <v>0</v>
      </c>
      <c r="AP1334" s="304">
        <f t="shared" si="428"/>
        <v>0</v>
      </c>
      <c r="AQ1334" s="304">
        <f t="shared" si="429"/>
        <v>0</v>
      </c>
      <c r="AR1334" s="304">
        <f t="shared" si="430"/>
        <v>0</v>
      </c>
      <c r="AS1334" s="304">
        <f t="shared" si="431"/>
        <v>0</v>
      </c>
      <c r="AT1334" s="304">
        <f t="shared" si="432"/>
        <v>0</v>
      </c>
      <c r="AU1334" s="304">
        <f t="shared" si="433"/>
        <v>0</v>
      </c>
      <c r="AV1334" s="304">
        <f t="shared" si="434"/>
        <v>0</v>
      </c>
      <c r="AW1334" s="304">
        <f t="shared" si="435"/>
        <v>0</v>
      </c>
      <c r="AX1334" s="304">
        <f t="shared" si="436"/>
        <v>0</v>
      </c>
      <c r="AY1334" s="304">
        <f t="shared" si="437"/>
        <v>0</v>
      </c>
      <c r="AZ1334" s="304">
        <f t="shared" si="438"/>
        <v>0</v>
      </c>
      <c r="BA1334" s="304">
        <f t="shared" si="439"/>
        <v>0</v>
      </c>
      <c r="BB1334" s="304">
        <f t="shared" si="440"/>
        <v>0</v>
      </c>
      <c r="BC1334" s="304">
        <f t="shared" si="441"/>
        <v>0</v>
      </c>
      <c r="BD1334" s="304">
        <f t="shared" si="442"/>
        <v>0</v>
      </c>
      <c r="BE1334" s="304">
        <f>IFERROR(IF(VLOOKUP($C1334,Listen!$A$2:$F$45,6,0)="Ja",BB1334-MAX(BC1334:BD1334),BB1334-BC1334),0)</f>
        <v>0</v>
      </c>
    </row>
    <row r="1335" spans="1:57" x14ac:dyDescent="0.25">
      <c r="A1335" s="320" t="str">
        <f>IF(AND(D1335&lt;&gt;0,C1335&lt;&gt;0,E1335&lt;&gt;0),IF(B1335&lt;&gt;0,CONCATENATE(B1335,"-AGr",VLOOKUP(C1335,Listen!$A$2:$D$45,4,FALSE),"-",D1335,"-",E1335,),CONCATENATE("AGr",VLOOKUP(C1335,Listen!$A$2:$D$45,4,FALSE),"-",D1335,"-",E1335)),"keine vollständige ID")</f>
        <v>keine vollständige ID</v>
      </c>
      <c r="B1335" s="301"/>
      <c r="C1335" s="287"/>
      <c r="D1335" s="34"/>
      <c r="E1335" s="306"/>
      <c r="F1335" s="116"/>
      <c r="G1335" s="17"/>
      <c r="H1335" s="17"/>
      <c r="I1335" s="17"/>
      <c r="J1335" s="17"/>
      <c r="K1335" s="17"/>
      <c r="L1335" s="17"/>
      <c r="M1335" s="17"/>
      <c r="N1335" s="17"/>
      <c r="O1335" s="116"/>
      <c r="P1335" s="117">
        <f>IF(D1335&gt;A_Stammdaten!$B$12,0,SUM(G1335,H1335,J1335,L1335:M1335)-SUM(I1335,K1335,N1335:O1335))</f>
        <v>0</v>
      </c>
      <c r="Q1335" s="17"/>
      <c r="R1335" s="17"/>
      <c r="S1335" s="17"/>
      <c r="T1335" s="17"/>
      <c r="U1335" s="62">
        <f t="shared" si="422"/>
        <v>0</v>
      </c>
      <c r="V1335" s="34"/>
      <c r="W1335" s="34"/>
      <c r="X1335" s="34"/>
      <c r="Y1335" s="34"/>
      <c r="Z1335" s="34"/>
      <c r="AA1335" s="63" t="str">
        <f t="shared" si="423"/>
        <v>-</v>
      </c>
      <c r="AB1335" s="63" t="str">
        <f t="shared" si="424"/>
        <v>-</v>
      </c>
      <c r="AC1335" s="63">
        <f>IF(ISBLANK($C1335),0,VLOOKUP($C1335,Listen!$A$2:$C$45,2,FALSE))</f>
        <v>0</v>
      </c>
      <c r="AD1335" s="63">
        <f>IF(ISBLANK($C1335),0,VLOOKUP($C1335,Listen!$A$2:$C$45,3,FALSE))</f>
        <v>0</v>
      </c>
      <c r="AE1335" s="49">
        <f t="shared" si="425"/>
        <v>0</v>
      </c>
      <c r="AF1335" s="49">
        <f t="shared" si="425"/>
        <v>0</v>
      </c>
      <c r="AG1335" s="49">
        <f>IFERROR(IF(OR($V1335&lt;&gt;"Ja",VLOOKUP($C1335,Listen!$A$2:$F$45,5,0)="Nein",D1335&lt;IF(C1335="LNG Anbindungsanlagen gemäß separater Festlegung",2022,2023)),$AC1335,$AA1335),0)</f>
        <v>0</v>
      </c>
      <c r="AH1335" s="49">
        <f>IFERROR(IF(OR($V1335&lt;&gt;"Ja",VLOOKUP($C1335,Listen!$A$2:$F$45,5,0)="Nein",D1335&lt;IF(C1335="LNG Anbindungsanlagen gemäß separater Festlegung",2022,2023)),$AC1335,$AA1335),0)</f>
        <v>0</v>
      </c>
      <c r="AI1335" s="49">
        <f>IFERROR(IF(OR($W1335&lt;&gt;"Ja",VLOOKUP($C1335,Listen!$A$2:$F$45,6,0)="Nein"),$AC1335,$AB1335),0)</f>
        <v>0</v>
      </c>
      <c r="AJ1335" s="49">
        <f>IFERROR(IF(OR($W1335&lt;&gt;"Ja",VLOOKUP($C1335,Listen!$A$2:$F$45,6,0)="Nein"),$AC1335,$AB1335),0)</f>
        <v>0</v>
      </c>
      <c r="AK1335" s="49">
        <f>IFERROR(IF(OR($W1335&lt;&gt;"Ja",VLOOKUP($C1335,Listen!$A$2:$F$45,6,0)="Nein"),$AC1335,$AB1335),0)</f>
        <v>0</v>
      </c>
      <c r="AL1335" s="51">
        <f t="shared" si="426"/>
        <v>0</v>
      </c>
      <c r="AM1335" s="296">
        <f>IFERROR(IF(VLOOKUP($C1335,Listen!$A$2:$F$45,6,0)="Ja",MAX(BC1335:BD1335),D_SAV!$BC1335),0)</f>
        <v>0</v>
      </c>
      <c r="AN1335" s="51">
        <f t="shared" si="427"/>
        <v>0</v>
      </c>
      <c r="AP1335" s="304">
        <f t="shared" si="428"/>
        <v>0</v>
      </c>
      <c r="AQ1335" s="304">
        <f t="shared" si="429"/>
        <v>0</v>
      </c>
      <c r="AR1335" s="304">
        <f t="shared" si="430"/>
        <v>0</v>
      </c>
      <c r="AS1335" s="304">
        <f t="shared" si="431"/>
        <v>0</v>
      </c>
      <c r="AT1335" s="304">
        <f t="shared" si="432"/>
        <v>0</v>
      </c>
      <c r="AU1335" s="304">
        <f t="shared" si="433"/>
        <v>0</v>
      </c>
      <c r="AV1335" s="304">
        <f t="shared" si="434"/>
        <v>0</v>
      </c>
      <c r="AW1335" s="304">
        <f t="shared" si="435"/>
        <v>0</v>
      </c>
      <c r="AX1335" s="304">
        <f t="shared" si="436"/>
        <v>0</v>
      </c>
      <c r="AY1335" s="304">
        <f t="shared" si="437"/>
        <v>0</v>
      </c>
      <c r="AZ1335" s="304">
        <f t="shared" si="438"/>
        <v>0</v>
      </c>
      <c r="BA1335" s="304">
        <f t="shared" si="439"/>
        <v>0</v>
      </c>
      <c r="BB1335" s="304">
        <f t="shared" si="440"/>
        <v>0</v>
      </c>
      <c r="BC1335" s="304">
        <f t="shared" si="441"/>
        <v>0</v>
      </c>
      <c r="BD1335" s="304">
        <f t="shared" si="442"/>
        <v>0</v>
      </c>
      <c r="BE1335" s="304">
        <f>IFERROR(IF(VLOOKUP($C1335,Listen!$A$2:$F$45,6,0)="Ja",BB1335-MAX(BC1335:BD1335),BB1335-BC1335),0)</f>
        <v>0</v>
      </c>
    </row>
    <row r="1336" spans="1:57" x14ac:dyDescent="0.25">
      <c r="A1336" s="320" t="str">
        <f>IF(AND(D1336&lt;&gt;0,C1336&lt;&gt;0,E1336&lt;&gt;0),IF(B1336&lt;&gt;0,CONCATENATE(B1336,"-AGr",VLOOKUP(C1336,Listen!$A$2:$D$45,4,FALSE),"-",D1336,"-",E1336,),CONCATENATE("AGr",VLOOKUP(C1336,Listen!$A$2:$D$45,4,FALSE),"-",D1336,"-",E1336)),"keine vollständige ID")</f>
        <v>keine vollständige ID</v>
      </c>
      <c r="B1336" s="301"/>
      <c r="C1336" s="287"/>
      <c r="D1336" s="34"/>
      <c r="E1336" s="306"/>
      <c r="F1336" s="116"/>
      <c r="G1336" s="17"/>
      <c r="H1336" s="17"/>
      <c r="I1336" s="17"/>
      <c r="J1336" s="17"/>
      <c r="K1336" s="17"/>
      <c r="L1336" s="17"/>
      <c r="M1336" s="17"/>
      <c r="N1336" s="17"/>
      <c r="O1336" s="116"/>
      <c r="P1336" s="117">
        <f>IF(D1336&gt;A_Stammdaten!$B$12,0,SUM(G1336,H1336,J1336,L1336:M1336)-SUM(I1336,K1336,N1336:O1336))</f>
        <v>0</v>
      </c>
      <c r="Q1336" s="17"/>
      <c r="R1336" s="17"/>
      <c r="S1336" s="17"/>
      <c r="T1336" s="17"/>
      <c r="U1336" s="62">
        <f t="shared" si="422"/>
        <v>0</v>
      </c>
      <c r="V1336" s="34"/>
      <c r="W1336" s="34"/>
      <c r="X1336" s="34"/>
      <c r="Y1336" s="34"/>
      <c r="Z1336" s="34"/>
      <c r="AA1336" s="63" t="str">
        <f t="shared" si="423"/>
        <v>-</v>
      </c>
      <c r="AB1336" s="63" t="str">
        <f t="shared" si="424"/>
        <v>-</v>
      </c>
      <c r="AC1336" s="63">
        <f>IF(ISBLANK($C1336),0,VLOOKUP($C1336,Listen!$A$2:$C$45,2,FALSE))</f>
        <v>0</v>
      </c>
      <c r="AD1336" s="63">
        <f>IF(ISBLANK($C1336),0,VLOOKUP($C1336,Listen!$A$2:$C$45,3,FALSE))</f>
        <v>0</v>
      </c>
      <c r="AE1336" s="49">
        <f t="shared" si="425"/>
        <v>0</v>
      </c>
      <c r="AF1336" s="49">
        <f t="shared" si="425"/>
        <v>0</v>
      </c>
      <c r="AG1336" s="49">
        <f>IFERROR(IF(OR($V1336&lt;&gt;"Ja",VLOOKUP($C1336,Listen!$A$2:$F$45,5,0)="Nein",D1336&lt;IF(C1336="LNG Anbindungsanlagen gemäß separater Festlegung",2022,2023)),$AC1336,$AA1336),0)</f>
        <v>0</v>
      </c>
      <c r="AH1336" s="49">
        <f>IFERROR(IF(OR($V1336&lt;&gt;"Ja",VLOOKUP($C1336,Listen!$A$2:$F$45,5,0)="Nein",D1336&lt;IF(C1336="LNG Anbindungsanlagen gemäß separater Festlegung",2022,2023)),$AC1336,$AA1336),0)</f>
        <v>0</v>
      </c>
      <c r="AI1336" s="49">
        <f>IFERROR(IF(OR($W1336&lt;&gt;"Ja",VLOOKUP($C1336,Listen!$A$2:$F$45,6,0)="Nein"),$AC1336,$AB1336),0)</f>
        <v>0</v>
      </c>
      <c r="AJ1336" s="49">
        <f>IFERROR(IF(OR($W1336&lt;&gt;"Ja",VLOOKUP($C1336,Listen!$A$2:$F$45,6,0)="Nein"),$AC1336,$AB1336),0)</f>
        <v>0</v>
      </c>
      <c r="AK1336" s="49">
        <f>IFERROR(IF(OR($W1336&lt;&gt;"Ja",VLOOKUP($C1336,Listen!$A$2:$F$45,6,0)="Nein"),$AC1336,$AB1336),0)</f>
        <v>0</v>
      </c>
      <c r="AL1336" s="51">
        <f t="shared" si="426"/>
        <v>0</v>
      </c>
      <c r="AM1336" s="296">
        <f>IFERROR(IF(VLOOKUP($C1336,Listen!$A$2:$F$45,6,0)="Ja",MAX(BC1336:BD1336),D_SAV!$BC1336),0)</f>
        <v>0</v>
      </c>
      <c r="AN1336" s="51">
        <f t="shared" si="427"/>
        <v>0</v>
      </c>
      <c r="AP1336" s="304">
        <f t="shared" si="428"/>
        <v>0</v>
      </c>
      <c r="AQ1336" s="304">
        <f t="shared" si="429"/>
        <v>0</v>
      </c>
      <c r="AR1336" s="304">
        <f t="shared" si="430"/>
        <v>0</v>
      </c>
      <c r="AS1336" s="304">
        <f t="shared" si="431"/>
        <v>0</v>
      </c>
      <c r="AT1336" s="304">
        <f t="shared" si="432"/>
        <v>0</v>
      </c>
      <c r="AU1336" s="304">
        <f t="shared" si="433"/>
        <v>0</v>
      </c>
      <c r="AV1336" s="304">
        <f t="shared" si="434"/>
        <v>0</v>
      </c>
      <c r="AW1336" s="304">
        <f t="shared" si="435"/>
        <v>0</v>
      </c>
      <c r="AX1336" s="304">
        <f t="shared" si="436"/>
        <v>0</v>
      </c>
      <c r="AY1336" s="304">
        <f t="shared" si="437"/>
        <v>0</v>
      </c>
      <c r="AZ1336" s="304">
        <f t="shared" si="438"/>
        <v>0</v>
      </c>
      <c r="BA1336" s="304">
        <f t="shared" si="439"/>
        <v>0</v>
      </c>
      <c r="BB1336" s="304">
        <f t="shared" si="440"/>
        <v>0</v>
      </c>
      <c r="BC1336" s="304">
        <f t="shared" si="441"/>
        <v>0</v>
      </c>
      <c r="BD1336" s="304">
        <f t="shared" si="442"/>
        <v>0</v>
      </c>
      <c r="BE1336" s="304">
        <f>IFERROR(IF(VLOOKUP($C1336,Listen!$A$2:$F$45,6,0)="Ja",BB1336-MAX(BC1336:BD1336),BB1336-BC1336),0)</f>
        <v>0</v>
      </c>
    </row>
    <row r="1337" spans="1:57" x14ac:dyDescent="0.25">
      <c r="A1337" s="320" t="str">
        <f>IF(AND(D1337&lt;&gt;0,C1337&lt;&gt;0,E1337&lt;&gt;0),IF(B1337&lt;&gt;0,CONCATENATE(B1337,"-AGr",VLOOKUP(C1337,Listen!$A$2:$D$45,4,FALSE),"-",D1337,"-",E1337,),CONCATENATE("AGr",VLOOKUP(C1337,Listen!$A$2:$D$45,4,FALSE),"-",D1337,"-",E1337)),"keine vollständige ID")</f>
        <v>keine vollständige ID</v>
      </c>
      <c r="B1337" s="301"/>
      <c r="C1337" s="287"/>
      <c r="D1337" s="34"/>
      <c r="E1337" s="306"/>
      <c r="F1337" s="116"/>
      <c r="G1337" s="17"/>
      <c r="H1337" s="17"/>
      <c r="I1337" s="17"/>
      <c r="J1337" s="17"/>
      <c r="K1337" s="17"/>
      <c r="L1337" s="17"/>
      <c r="M1337" s="17"/>
      <c r="N1337" s="17"/>
      <c r="O1337" s="116"/>
      <c r="P1337" s="117">
        <f>IF(D1337&gt;A_Stammdaten!$B$12,0,SUM(G1337,H1337,J1337,L1337:M1337)-SUM(I1337,K1337,N1337:O1337))</f>
        <v>0</v>
      </c>
      <c r="Q1337" s="17"/>
      <c r="R1337" s="17"/>
      <c r="S1337" s="17"/>
      <c r="T1337" s="17"/>
      <c r="U1337" s="62">
        <f t="shared" si="422"/>
        <v>0</v>
      </c>
      <c r="V1337" s="34"/>
      <c r="W1337" s="34"/>
      <c r="X1337" s="34"/>
      <c r="Y1337" s="34"/>
      <c r="Z1337" s="34"/>
      <c r="AA1337" s="63" t="str">
        <f t="shared" si="423"/>
        <v>-</v>
      </c>
      <c r="AB1337" s="63" t="str">
        <f t="shared" si="424"/>
        <v>-</v>
      </c>
      <c r="AC1337" s="63">
        <f>IF(ISBLANK($C1337),0,VLOOKUP($C1337,Listen!$A$2:$C$45,2,FALSE))</f>
        <v>0</v>
      </c>
      <c r="AD1337" s="63">
        <f>IF(ISBLANK($C1337),0,VLOOKUP($C1337,Listen!$A$2:$C$45,3,FALSE))</f>
        <v>0</v>
      </c>
      <c r="AE1337" s="49">
        <f t="shared" si="425"/>
        <v>0</v>
      </c>
      <c r="AF1337" s="49">
        <f t="shared" si="425"/>
        <v>0</v>
      </c>
      <c r="AG1337" s="49">
        <f>IFERROR(IF(OR($V1337&lt;&gt;"Ja",VLOOKUP($C1337,Listen!$A$2:$F$45,5,0)="Nein",D1337&lt;IF(C1337="LNG Anbindungsanlagen gemäß separater Festlegung",2022,2023)),$AC1337,$AA1337),0)</f>
        <v>0</v>
      </c>
      <c r="AH1337" s="49">
        <f>IFERROR(IF(OR($V1337&lt;&gt;"Ja",VLOOKUP($C1337,Listen!$A$2:$F$45,5,0)="Nein",D1337&lt;IF(C1337="LNG Anbindungsanlagen gemäß separater Festlegung",2022,2023)),$AC1337,$AA1337),0)</f>
        <v>0</v>
      </c>
      <c r="AI1337" s="49">
        <f>IFERROR(IF(OR($W1337&lt;&gt;"Ja",VLOOKUP($C1337,Listen!$A$2:$F$45,6,0)="Nein"),$AC1337,$AB1337),0)</f>
        <v>0</v>
      </c>
      <c r="AJ1337" s="49">
        <f>IFERROR(IF(OR($W1337&lt;&gt;"Ja",VLOOKUP($C1337,Listen!$A$2:$F$45,6,0)="Nein"),$AC1337,$AB1337),0)</f>
        <v>0</v>
      </c>
      <c r="AK1337" s="49">
        <f>IFERROR(IF(OR($W1337&lt;&gt;"Ja",VLOOKUP($C1337,Listen!$A$2:$F$45,6,0)="Nein"),$AC1337,$AB1337),0)</f>
        <v>0</v>
      </c>
      <c r="AL1337" s="51">
        <f t="shared" si="426"/>
        <v>0</v>
      </c>
      <c r="AM1337" s="296">
        <f>IFERROR(IF(VLOOKUP($C1337,Listen!$A$2:$F$45,6,0)="Ja",MAX(BC1337:BD1337),D_SAV!$BC1337),0)</f>
        <v>0</v>
      </c>
      <c r="AN1337" s="51">
        <f t="shared" si="427"/>
        <v>0</v>
      </c>
      <c r="AP1337" s="304">
        <f t="shared" si="428"/>
        <v>0</v>
      </c>
      <c r="AQ1337" s="304">
        <f t="shared" si="429"/>
        <v>0</v>
      </c>
      <c r="AR1337" s="304">
        <f t="shared" si="430"/>
        <v>0</v>
      </c>
      <c r="AS1337" s="304">
        <f t="shared" si="431"/>
        <v>0</v>
      </c>
      <c r="AT1337" s="304">
        <f t="shared" si="432"/>
        <v>0</v>
      </c>
      <c r="AU1337" s="304">
        <f t="shared" si="433"/>
        <v>0</v>
      </c>
      <c r="AV1337" s="304">
        <f t="shared" si="434"/>
        <v>0</v>
      </c>
      <c r="AW1337" s="304">
        <f t="shared" si="435"/>
        <v>0</v>
      </c>
      <c r="AX1337" s="304">
        <f t="shared" si="436"/>
        <v>0</v>
      </c>
      <c r="AY1337" s="304">
        <f t="shared" si="437"/>
        <v>0</v>
      </c>
      <c r="AZ1337" s="304">
        <f t="shared" si="438"/>
        <v>0</v>
      </c>
      <c r="BA1337" s="304">
        <f t="shared" si="439"/>
        <v>0</v>
      </c>
      <c r="BB1337" s="304">
        <f t="shared" si="440"/>
        <v>0</v>
      </c>
      <c r="BC1337" s="304">
        <f t="shared" si="441"/>
        <v>0</v>
      </c>
      <c r="BD1337" s="304">
        <f t="shared" si="442"/>
        <v>0</v>
      </c>
      <c r="BE1337" s="304">
        <f>IFERROR(IF(VLOOKUP($C1337,Listen!$A$2:$F$45,6,0)="Ja",BB1337-MAX(BC1337:BD1337),BB1337-BC1337),0)</f>
        <v>0</v>
      </c>
    </row>
    <row r="1338" spans="1:57" x14ac:dyDescent="0.25">
      <c r="A1338" s="320" t="str">
        <f>IF(AND(D1338&lt;&gt;0,C1338&lt;&gt;0,E1338&lt;&gt;0),IF(B1338&lt;&gt;0,CONCATENATE(B1338,"-AGr",VLOOKUP(C1338,Listen!$A$2:$D$45,4,FALSE),"-",D1338,"-",E1338,),CONCATENATE("AGr",VLOOKUP(C1338,Listen!$A$2:$D$45,4,FALSE),"-",D1338,"-",E1338)),"keine vollständige ID")</f>
        <v>keine vollständige ID</v>
      </c>
      <c r="B1338" s="301"/>
      <c r="C1338" s="287"/>
      <c r="D1338" s="34"/>
      <c r="E1338" s="306"/>
      <c r="F1338" s="116"/>
      <c r="G1338" s="17"/>
      <c r="H1338" s="17"/>
      <c r="I1338" s="17"/>
      <c r="J1338" s="17"/>
      <c r="K1338" s="17"/>
      <c r="L1338" s="17"/>
      <c r="M1338" s="17"/>
      <c r="N1338" s="17"/>
      <c r="O1338" s="116"/>
      <c r="P1338" s="117">
        <f>IF(D1338&gt;A_Stammdaten!$B$12,0,SUM(G1338,H1338,J1338,L1338:M1338)-SUM(I1338,K1338,N1338:O1338))</f>
        <v>0</v>
      </c>
      <c r="Q1338" s="17"/>
      <c r="R1338" s="17"/>
      <c r="S1338" s="17"/>
      <c r="T1338" s="17"/>
      <c r="U1338" s="62">
        <f t="shared" si="422"/>
        <v>0</v>
      </c>
      <c r="V1338" s="34"/>
      <c r="W1338" s="34"/>
      <c r="X1338" s="34"/>
      <c r="Y1338" s="34"/>
      <c r="Z1338" s="34"/>
      <c r="AA1338" s="63" t="str">
        <f t="shared" si="423"/>
        <v>-</v>
      </c>
      <c r="AB1338" s="63" t="str">
        <f t="shared" si="424"/>
        <v>-</v>
      </c>
      <c r="AC1338" s="63">
        <f>IF(ISBLANK($C1338),0,VLOOKUP($C1338,Listen!$A$2:$C$45,2,FALSE))</f>
        <v>0</v>
      </c>
      <c r="AD1338" s="63">
        <f>IF(ISBLANK($C1338),0,VLOOKUP($C1338,Listen!$A$2:$C$45,3,FALSE))</f>
        <v>0</v>
      </c>
      <c r="AE1338" s="49">
        <f t="shared" si="425"/>
        <v>0</v>
      </c>
      <c r="AF1338" s="49">
        <f t="shared" si="425"/>
        <v>0</v>
      </c>
      <c r="AG1338" s="49">
        <f>IFERROR(IF(OR($V1338&lt;&gt;"Ja",VLOOKUP($C1338,Listen!$A$2:$F$45,5,0)="Nein",D1338&lt;IF(C1338="LNG Anbindungsanlagen gemäß separater Festlegung",2022,2023)),$AC1338,$AA1338),0)</f>
        <v>0</v>
      </c>
      <c r="AH1338" s="49">
        <f>IFERROR(IF(OR($V1338&lt;&gt;"Ja",VLOOKUP($C1338,Listen!$A$2:$F$45,5,0)="Nein",D1338&lt;IF(C1338="LNG Anbindungsanlagen gemäß separater Festlegung",2022,2023)),$AC1338,$AA1338),0)</f>
        <v>0</v>
      </c>
      <c r="AI1338" s="49">
        <f>IFERROR(IF(OR($W1338&lt;&gt;"Ja",VLOOKUP($C1338,Listen!$A$2:$F$45,6,0)="Nein"),$AC1338,$AB1338),0)</f>
        <v>0</v>
      </c>
      <c r="AJ1338" s="49">
        <f>IFERROR(IF(OR($W1338&lt;&gt;"Ja",VLOOKUP($C1338,Listen!$A$2:$F$45,6,0)="Nein"),$AC1338,$AB1338),0)</f>
        <v>0</v>
      </c>
      <c r="AK1338" s="49">
        <f>IFERROR(IF(OR($W1338&lt;&gt;"Ja",VLOOKUP($C1338,Listen!$A$2:$F$45,6,0)="Nein"),$AC1338,$AB1338),0)</f>
        <v>0</v>
      </c>
      <c r="AL1338" s="51">
        <f t="shared" si="426"/>
        <v>0</v>
      </c>
      <c r="AM1338" s="296">
        <f>IFERROR(IF(VLOOKUP($C1338,Listen!$A$2:$F$45,6,0)="Ja",MAX(BC1338:BD1338),D_SAV!$BC1338),0)</f>
        <v>0</v>
      </c>
      <c r="AN1338" s="51">
        <f t="shared" si="427"/>
        <v>0</v>
      </c>
      <c r="AP1338" s="304">
        <f t="shared" si="428"/>
        <v>0</v>
      </c>
      <c r="AQ1338" s="304">
        <f t="shared" si="429"/>
        <v>0</v>
      </c>
      <c r="AR1338" s="304">
        <f t="shared" si="430"/>
        <v>0</v>
      </c>
      <c r="AS1338" s="304">
        <f t="shared" si="431"/>
        <v>0</v>
      </c>
      <c r="AT1338" s="304">
        <f t="shared" si="432"/>
        <v>0</v>
      </c>
      <c r="AU1338" s="304">
        <f t="shared" si="433"/>
        <v>0</v>
      </c>
      <c r="AV1338" s="304">
        <f t="shared" si="434"/>
        <v>0</v>
      </c>
      <c r="AW1338" s="304">
        <f t="shared" si="435"/>
        <v>0</v>
      </c>
      <c r="AX1338" s="304">
        <f t="shared" si="436"/>
        <v>0</v>
      </c>
      <c r="AY1338" s="304">
        <f t="shared" si="437"/>
        <v>0</v>
      </c>
      <c r="AZ1338" s="304">
        <f t="shared" si="438"/>
        <v>0</v>
      </c>
      <c r="BA1338" s="304">
        <f t="shared" si="439"/>
        <v>0</v>
      </c>
      <c r="BB1338" s="304">
        <f t="shared" si="440"/>
        <v>0</v>
      </c>
      <c r="BC1338" s="304">
        <f t="shared" si="441"/>
        <v>0</v>
      </c>
      <c r="BD1338" s="304">
        <f t="shared" si="442"/>
        <v>0</v>
      </c>
      <c r="BE1338" s="304">
        <f>IFERROR(IF(VLOOKUP($C1338,Listen!$A$2:$F$45,6,0)="Ja",BB1338-MAX(BC1338:BD1338),BB1338-BC1338),0)</f>
        <v>0</v>
      </c>
    </row>
    <row r="1339" spans="1:57" x14ac:dyDescent="0.25">
      <c r="A1339" s="320" t="str">
        <f>IF(AND(D1339&lt;&gt;0,C1339&lt;&gt;0,E1339&lt;&gt;0),IF(B1339&lt;&gt;0,CONCATENATE(B1339,"-AGr",VLOOKUP(C1339,Listen!$A$2:$D$45,4,FALSE),"-",D1339,"-",E1339,),CONCATENATE("AGr",VLOOKUP(C1339,Listen!$A$2:$D$45,4,FALSE),"-",D1339,"-",E1339)),"keine vollständige ID")</f>
        <v>keine vollständige ID</v>
      </c>
      <c r="B1339" s="301"/>
      <c r="C1339" s="287"/>
      <c r="D1339" s="34"/>
      <c r="E1339" s="306"/>
      <c r="F1339" s="116"/>
      <c r="G1339" s="17"/>
      <c r="H1339" s="17"/>
      <c r="I1339" s="17"/>
      <c r="J1339" s="17"/>
      <c r="K1339" s="17"/>
      <c r="L1339" s="17"/>
      <c r="M1339" s="17"/>
      <c r="N1339" s="17"/>
      <c r="O1339" s="116"/>
      <c r="P1339" s="117">
        <f>IF(D1339&gt;A_Stammdaten!$B$12,0,SUM(G1339,H1339,J1339,L1339:M1339)-SUM(I1339,K1339,N1339:O1339))</f>
        <v>0</v>
      </c>
      <c r="Q1339" s="17"/>
      <c r="R1339" s="17"/>
      <c r="S1339" s="17"/>
      <c r="T1339" s="17"/>
      <c r="U1339" s="62">
        <f t="shared" si="422"/>
        <v>0</v>
      </c>
      <c r="V1339" s="34"/>
      <c r="W1339" s="34"/>
      <c r="X1339" s="34"/>
      <c r="Y1339" s="34"/>
      <c r="Z1339" s="34"/>
      <c r="AA1339" s="63" t="str">
        <f t="shared" si="423"/>
        <v>-</v>
      </c>
      <c r="AB1339" s="63" t="str">
        <f t="shared" si="424"/>
        <v>-</v>
      </c>
      <c r="AC1339" s="63">
        <f>IF(ISBLANK($C1339),0,VLOOKUP($C1339,Listen!$A$2:$C$45,2,FALSE))</f>
        <v>0</v>
      </c>
      <c r="AD1339" s="63">
        <f>IF(ISBLANK($C1339),0,VLOOKUP($C1339,Listen!$A$2:$C$45,3,FALSE))</f>
        <v>0</v>
      </c>
      <c r="AE1339" s="49">
        <f t="shared" si="425"/>
        <v>0</v>
      </c>
      <c r="AF1339" s="49">
        <f t="shared" si="425"/>
        <v>0</v>
      </c>
      <c r="AG1339" s="49">
        <f>IFERROR(IF(OR($V1339&lt;&gt;"Ja",VLOOKUP($C1339,Listen!$A$2:$F$45,5,0)="Nein",D1339&lt;IF(C1339="LNG Anbindungsanlagen gemäß separater Festlegung",2022,2023)),$AC1339,$AA1339),0)</f>
        <v>0</v>
      </c>
      <c r="AH1339" s="49">
        <f>IFERROR(IF(OR($V1339&lt;&gt;"Ja",VLOOKUP($C1339,Listen!$A$2:$F$45,5,0)="Nein",D1339&lt;IF(C1339="LNG Anbindungsanlagen gemäß separater Festlegung",2022,2023)),$AC1339,$AA1339),0)</f>
        <v>0</v>
      </c>
      <c r="AI1339" s="49">
        <f>IFERROR(IF(OR($W1339&lt;&gt;"Ja",VLOOKUP($C1339,Listen!$A$2:$F$45,6,0)="Nein"),$AC1339,$AB1339),0)</f>
        <v>0</v>
      </c>
      <c r="AJ1339" s="49">
        <f>IFERROR(IF(OR($W1339&lt;&gt;"Ja",VLOOKUP($C1339,Listen!$A$2:$F$45,6,0)="Nein"),$AC1339,$AB1339),0)</f>
        <v>0</v>
      </c>
      <c r="AK1339" s="49">
        <f>IFERROR(IF(OR($W1339&lt;&gt;"Ja",VLOOKUP($C1339,Listen!$A$2:$F$45,6,0)="Nein"),$AC1339,$AB1339),0)</f>
        <v>0</v>
      </c>
      <c r="AL1339" s="51">
        <f t="shared" si="426"/>
        <v>0</v>
      </c>
      <c r="AM1339" s="296">
        <f>IFERROR(IF(VLOOKUP($C1339,Listen!$A$2:$F$45,6,0)="Ja",MAX(BC1339:BD1339),D_SAV!$BC1339),0)</f>
        <v>0</v>
      </c>
      <c r="AN1339" s="51">
        <f t="shared" si="427"/>
        <v>0</v>
      </c>
      <c r="AP1339" s="304">
        <f t="shared" si="428"/>
        <v>0</v>
      </c>
      <c r="AQ1339" s="304">
        <f t="shared" si="429"/>
        <v>0</v>
      </c>
      <c r="AR1339" s="304">
        <f t="shared" si="430"/>
        <v>0</v>
      </c>
      <c r="AS1339" s="304">
        <f t="shared" si="431"/>
        <v>0</v>
      </c>
      <c r="AT1339" s="304">
        <f t="shared" si="432"/>
        <v>0</v>
      </c>
      <c r="AU1339" s="304">
        <f t="shared" si="433"/>
        <v>0</v>
      </c>
      <c r="AV1339" s="304">
        <f t="shared" si="434"/>
        <v>0</v>
      </c>
      <c r="AW1339" s="304">
        <f t="shared" si="435"/>
        <v>0</v>
      </c>
      <c r="AX1339" s="304">
        <f t="shared" si="436"/>
        <v>0</v>
      </c>
      <c r="AY1339" s="304">
        <f t="shared" si="437"/>
        <v>0</v>
      </c>
      <c r="AZ1339" s="304">
        <f t="shared" si="438"/>
        <v>0</v>
      </c>
      <c r="BA1339" s="304">
        <f t="shared" si="439"/>
        <v>0</v>
      </c>
      <c r="BB1339" s="304">
        <f t="shared" si="440"/>
        <v>0</v>
      </c>
      <c r="BC1339" s="304">
        <f t="shared" si="441"/>
        <v>0</v>
      </c>
      <c r="BD1339" s="304">
        <f t="shared" si="442"/>
        <v>0</v>
      </c>
      <c r="BE1339" s="304">
        <f>IFERROR(IF(VLOOKUP($C1339,Listen!$A$2:$F$45,6,0)="Ja",BB1339-MAX(BC1339:BD1339),BB1339-BC1339),0)</f>
        <v>0</v>
      </c>
    </row>
    <row r="1340" spans="1:57" x14ac:dyDescent="0.25">
      <c r="A1340" s="320" t="str">
        <f>IF(AND(D1340&lt;&gt;0,C1340&lt;&gt;0,E1340&lt;&gt;0),IF(B1340&lt;&gt;0,CONCATENATE(B1340,"-AGr",VLOOKUP(C1340,Listen!$A$2:$D$45,4,FALSE),"-",D1340,"-",E1340,),CONCATENATE("AGr",VLOOKUP(C1340,Listen!$A$2:$D$45,4,FALSE),"-",D1340,"-",E1340)),"keine vollständige ID")</f>
        <v>keine vollständige ID</v>
      </c>
      <c r="B1340" s="301"/>
      <c r="C1340" s="287"/>
      <c r="D1340" s="34"/>
      <c r="E1340" s="306"/>
      <c r="F1340" s="116"/>
      <c r="G1340" s="17"/>
      <c r="H1340" s="17"/>
      <c r="I1340" s="17"/>
      <c r="J1340" s="17"/>
      <c r="K1340" s="17"/>
      <c r="L1340" s="17"/>
      <c r="M1340" s="17"/>
      <c r="N1340" s="17"/>
      <c r="O1340" s="116"/>
      <c r="P1340" s="117">
        <f>IF(D1340&gt;A_Stammdaten!$B$12,0,SUM(G1340,H1340,J1340,L1340:M1340)-SUM(I1340,K1340,N1340:O1340))</f>
        <v>0</v>
      </c>
      <c r="Q1340" s="17"/>
      <c r="R1340" s="17"/>
      <c r="S1340" s="17"/>
      <c r="T1340" s="17"/>
      <c r="U1340" s="62">
        <f t="shared" si="422"/>
        <v>0</v>
      </c>
      <c r="V1340" s="34"/>
      <c r="W1340" s="34"/>
      <c r="X1340" s="34"/>
      <c r="Y1340" s="34"/>
      <c r="Z1340" s="34"/>
      <c r="AA1340" s="63" t="str">
        <f t="shared" si="423"/>
        <v>-</v>
      </c>
      <c r="AB1340" s="63" t="str">
        <f t="shared" si="424"/>
        <v>-</v>
      </c>
      <c r="AC1340" s="63">
        <f>IF(ISBLANK($C1340),0,VLOOKUP($C1340,Listen!$A$2:$C$45,2,FALSE))</f>
        <v>0</v>
      </c>
      <c r="AD1340" s="63">
        <f>IF(ISBLANK($C1340),0,VLOOKUP($C1340,Listen!$A$2:$C$45,3,FALSE))</f>
        <v>0</v>
      </c>
      <c r="AE1340" s="49">
        <f t="shared" si="425"/>
        <v>0</v>
      </c>
      <c r="AF1340" s="49">
        <f t="shared" si="425"/>
        <v>0</v>
      </c>
      <c r="AG1340" s="49">
        <f>IFERROR(IF(OR($V1340&lt;&gt;"Ja",VLOOKUP($C1340,Listen!$A$2:$F$45,5,0)="Nein",D1340&lt;IF(C1340="LNG Anbindungsanlagen gemäß separater Festlegung",2022,2023)),$AC1340,$AA1340),0)</f>
        <v>0</v>
      </c>
      <c r="AH1340" s="49">
        <f>IFERROR(IF(OR($V1340&lt;&gt;"Ja",VLOOKUP($C1340,Listen!$A$2:$F$45,5,0)="Nein",D1340&lt;IF(C1340="LNG Anbindungsanlagen gemäß separater Festlegung",2022,2023)),$AC1340,$AA1340),0)</f>
        <v>0</v>
      </c>
      <c r="AI1340" s="49">
        <f>IFERROR(IF(OR($W1340&lt;&gt;"Ja",VLOOKUP($C1340,Listen!$A$2:$F$45,6,0)="Nein"),$AC1340,$AB1340),0)</f>
        <v>0</v>
      </c>
      <c r="AJ1340" s="49">
        <f>IFERROR(IF(OR($W1340&lt;&gt;"Ja",VLOOKUP($C1340,Listen!$A$2:$F$45,6,0)="Nein"),$AC1340,$AB1340),0)</f>
        <v>0</v>
      </c>
      <c r="AK1340" s="49">
        <f>IFERROR(IF(OR($W1340&lt;&gt;"Ja",VLOOKUP($C1340,Listen!$A$2:$F$45,6,0)="Nein"),$AC1340,$AB1340),0)</f>
        <v>0</v>
      </c>
      <c r="AL1340" s="51">
        <f t="shared" si="426"/>
        <v>0</v>
      </c>
      <c r="AM1340" s="296">
        <f>IFERROR(IF(VLOOKUP($C1340,Listen!$A$2:$F$45,6,0)="Ja",MAX(BC1340:BD1340),D_SAV!$BC1340),0)</f>
        <v>0</v>
      </c>
      <c r="AN1340" s="51">
        <f t="shared" si="427"/>
        <v>0</v>
      </c>
      <c r="AP1340" s="304">
        <f t="shared" si="428"/>
        <v>0</v>
      </c>
      <c r="AQ1340" s="304">
        <f t="shared" si="429"/>
        <v>0</v>
      </c>
      <c r="AR1340" s="304">
        <f t="shared" si="430"/>
        <v>0</v>
      </c>
      <c r="AS1340" s="304">
        <f t="shared" si="431"/>
        <v>0</v>
      </c>
      <c r="AT1340" s="304">
        <f t="shared" si="432"/>
        <v>0</v>
      </c>
      <c r="AU1340" s="304">
        <f t="shared" si="433"/>
        <v>0</v>
      </c>
      <c r="AV1340" s="304">
        <f t="shared" si="434"/>
        <v>0</v>
      </c>
      <c r="AW1340" s="304">
        <f t="shared" si="435"/>
        <v>0</v>
      </c>
      <c r="AX1340" s="304">
        <f t="shared" si="436"/>
        <v>0</v>
      </c>
      <c r="AY1340" s="304">
        <f t="shared" si="437"/>
        <v>0</v>
      </c>
      <c r="AZ1340" s="304">
        <f t="shared" si="438"/>
        <v>0</v>
      </c>
      <c r="BA1340" s="304">
        <f t="shared" si="439"/>
        <v>0</v>
      </c>
      <c r="BB1340" s="304">
        <f t="shared" si="440"/>
        <v>0</v>
      </c>
      <c r="BC1340" s="304">
        <f t="shared" si="441"/>
        <v>0</v>
      </c>
      <c r="BD1340" s="304">
        <f t="shared" si="442"/>
        <v>0</v>
      </c>
      <c r="BE1340" s="304">
        <f>IFERROR(IF(VLOOKUP($C1340,Listen!$A$2:$F$45,6,0)="Ja",BB1340-MAX(BC1340:BD1340),BB1340-BC1340),0)</f>
        <v>0</v>
      </c>
    </row>
    <row r="1341" spans="1:57" x14ac:dyDescent="0.25">
      <c r="A1341" s="320" t="str">
        <f>IF(AND(D1341&lt;&gt;0,C1341&lt;&gt;0,E1341&lt;&gt;0),IF(B1341&lt;&gt;0,CONCATENATE(B1341,"-AGr",VLOOKUP(C1341,Listen!$A$2:$D$45,4,FALSE),"-",D1341,"-",E1341,),CONCATENATE("AGr",VLOOKUP(C1341,Listen!$A$2:$D$45,4,FALSE),"-",D1341,"-",E1341)),"keine vollständige ID")</f>
        <v>keine vollständige ID</v>
      </c>
      <c r="B1341" s="301"/>
      <c r="C1341" s="287"/>
      <c r="D1341" s="34"/>
      <c r="E1341" s="306"/>
      <c r="F1341" s="116"/>
      <c r="G1341" s="17"/>
      <c r="H1341" s="17"/>
      <c r="I1341" s="17"/>
      <c r="J1341" s="17"/>
      <c r="K1341" s="17"/>
      <c r="L1341" s="17"/>
      <c r="M1341" s="17"/>
      <c r="N1341" s="17"/>
      <c r="O1341" s="116"/>
      <c r="P1341" s="117">
        <f>IF(D1341&gt;A_Stammdaten!$B$12,0,SUM(G1341,H1341,J1341,L1341:M1341)-SUM(I1341,K1341,N1341:O1341))</f>
        <v>0</v>
      </c>
      <c r="Q1341" s="17"/>
      <c r="R1341" s="17"/>
      <c r="S1341" s="17"/>
      <c r="T1341" s="17"/>
      <c r="U1341" s="62">
        <f t="shared" si="422"/>
        <v>0</v>
      </c>
      <c r="V1341" s="34"/>
      <c r="W1341" s="34"/>
      <c r="X1341" s="34"/>
      <c r="Y1341" s="34"/>
      <c r="Z1341" s="34"/>
      <c r="AA1341" s="63" t="str">
        <f t="shared" si="423"/>
        <v>-</v>
      </c>
      <c r="AB1341" s="63" t="str">
        <f t="shared" si="424"/>
        <v>-</v>
      </c>
      <c r="AC1341" s="63">
        <f>IF(ISBLANK($C1341),0,VLOOKUP($C1341,Listen!$A$2:$C$45,2,FALSE))</f>
        <v>0</v>
      </c>
      <c r="AD1341" s="63">
        <f>IF(ISBLANK($C1341),0,VLOOKUP($C1341,Listen!$A$2:$C$45,3,FALSE))</f>
        <v>0</v>
      </c>
      <c r="AE1341" s="49">
        <f t="shared" si="425"/>
        <v>0</v>
      </c>
      <c r="AF1341" s="49">
        <f t="shared" si="425"/>
        <v>0</v>
      </c>
      <c r="AG1341" s="49">
        <f>IFERROR(IF(OR($V1341&lt;&gt;"Ja",VLOOKUP($C1341,Listen!$A$2:$F$45,5,0)="Nein",D1341&lt;IF(C1341="LNG Anbindungsanlagen gemäß separater Festlegung",2022,2023)),$AC1341,$AA1341),0)</f>
        <v>0</v>
      </c>
      <c r="AH1341" s="49">
        <f>IFERROR(IF(OR($V1341&lt;&gt;"Ja",VLOOKUP($C1341,Listen!$A$2:$F$45,5,0)="Nein",D1341&lt;IF(C1341="LNG Anbindungsanlagen gemäß separater Festlegung",2022,2023)),$AC1341,$AA1341),0)</f>
        <v>0</v>
      </c>
      <c r="AI1341" s="49">
        <f>IFERROR(IF(OR($W1341&lt;&gt;"Ja",VLOOKUP($C1341,Listen!$A$2:$F$45,6,0)="Nein"),$AC1341,$AB1341),0)</f>
        <v>0</v>
      </c>
      <c r="AJ1341" s="49">
        <f>IFERROR(IF(OR($W1341&lt;&gt;"Ja",VLOOKUP($C1341,Listen!$A$2:$F$45,6,0)="Nein"),$AC1341,$AB1341),0)</f>
        <v>0</v>
      </c>
      <c r="AK1341" s="49">
        <f>IFERROR(IF(OR($W1341&lt;&gt;"Ja",VLOOKUP($C1341,Listen!$A$2:$F$45,6,0)="Nein"),$AC1341,$AB1341),0)</f>
        <v>0</v>
      </c>
      <c r="AL1341" s="51">
        <f t="shared" si="426"/>
        <v>0</v>
      </c>
      <c r="AM1341" s="296">
        <f>IFERROR(IF(VLOOKUP($C1341,Listen!$A$2:$F$45,6,0)="Ja",MAX(BC1341:BD1341),D_SAV!$BC1341),0)</f>
        <v>0</v>
      </c>
      <c r="AN1341" s="51">
        <f t="shared" si="427"/>
        <v>0</v>
      </c>
      <c r="AP1341" s="304">
        <f t="shared" si="428"/>
        <v>0</v>
      </c>
      <c r="AQ1341" s="304">
        <f t="shared" si="429"/>
        <v>0</v>
      </c>
      <c r="AR1341" s="304">
        <f t="shared" si="430"/>
        <v>0</v>
      </c>
      <c r="AS1341" s="304">
        <f t="shared" si="431"/>
        <v>0</v>
      </c>
      <c r="AT1341" s="304">
        <f t="shared" si="432"/>
        <v>0</v>
      </c>
      <c r="AU1341" s="304">
        <f t="shared" si="433"/>
        <v>0</v>
      </c>
      <c r="AV1341" s="304">
        <f t="shared" si="434"/>
        <v>0</v>
      </c>
      <c r="AW1341" s="304">
        <f t="shared" si="435"/>
        <v>0</v>
      </c>
      <c r="AX1341" s="304">
        <f t="shared" si="436"/>
        <v>0</v>
      </c>
      <c r="AY1341" s="304">
        <f t="shared" si="437"/>
        <v>0</v>
      </c>
      <c r="AZ1341" s="304">
        <f t="shared" si="438"/>
        <v>0</v>
      </c>
      <c r="BA1341" s="304">
        <f t="shared" si="439"/>
        <v>0</v>
      </c>
      <c r="BB1341" s="304">
        <f t="shared" si="440"/>
        <v>0</v>
      </c>
      <c r="BC1341" s="304">
        <f t="shared" si="441"/>
        <v>0</v>
      </c>
      <c r="BD1341" s="304">
        <f t="shared" si="442"/>
        <v>0</v>
      </c>
      <c r="BE1341" s="304">
        <f>IFERROR(IF(VLOOKUP($C1341,Listen!$A$2:$F$45,6,0)="Ja",BB1341-MAX(BC1341:BD1341),BB1341-BC1341),0)</f>
        <v>0</v>
      </c>
    </row>
    <row r="1342" spans="1:57" x14ac:dyDescent="0.25">
      <c r="A1342" s="320" t="str">
        <f>IF(AND(D1342&lt;&gt;0,C1342&lt;&gt;0,E1342&lt;&gt;0),IF(B1342&lt;&gt;0,CONCATENATE(B1342,"-AGr",VLOOKUP(C1342,Listen!$A$2:$D$45,4,FALSE),"-",D1342,"-",E1342,),CONCATENATE("AGr",VLOOKUP(C1342,Listen!$A$2:$D$45,4,FALSE),"-",D1342,"-",E1342)),"keine vollständige ID")</f>
        <v>keine vollständige ID</v>
      </c>
      <c r="B1342" s="301"/>
      <c r="C1342" s="287"/>
      <c r="D1342" s="34"/>
      <c r="E1342" s="306"/>
      <c r="F1342" s="116"/>
      <c r="G1342" s="17"/>
      <c r="H1342" s="17"/>
      <c r="I1342" s="17"/>
      <c r="J1342" s="17"/>
      <c r="K1342" s="17"/>
      <c r="L1342" s="17"/>
      <c r="M1342" s="17"/>
      <c r="N1342" s="17"/>
      <c r="O1342" s="116"/>
      <c r="P1342" s="117">
        <f>IF(D1342&gt;A_Stammdaten!$B$12,0,SUM(G1342,H1342,J1342,L1342:M1342)-SUM(I1342,K1342,N1342:O1342))</f>
        <v>0</v>
      </c>
      <c r="Q1342" s="17"/>
      <c r="R1342" s="17"/>
      <c r="S1342" s="17"/>
      <c r="T1342" s="17"/>
      <c r="U1342" s="62">
        <f t="shared" si="422"/>
        <v>0</v>
      </c>
      <c r="V1342" s="34"/>
      <c r="W1342" s="34"/>
      <c r="X1342" s="34"/>
      <c r="Y1342" s="34"/>
      <c r="Z1342" s="34"/>
      <c r="AA1342" s="63" t="str">
        <f t="shared" si="423"/>
        <v>-</v>
      </c>
      <c r="AB1342" s="63" t="str">
        <f t="shared" si="424"/>
        <v>-</v>
      </c>
      <c r="AC1342" s="63">
        <f>IF(ISBLANK($C1342),0,VLOOKUP($C1342,Listen!$A$2:$C$45,2,FALSE))</f>
        <v>0</v>
      </c>
      <c r="AD1342" s="63">
        <f>IF(ISBLANK($C1342),0,VLOOKUP($C1342,Listen!$A$2:$C$45,3,FALSE))</f>
        <v>0</v>
      </c>
      <c r="AE1342" s="49">
        <f t="shared" si="425"/>
        <v>0</v>
      </c>
      <c r="AF1342" s="49">
        <f t="shared" si="425"/>
        <v>0</v>
      </c>
      <c r="AG1342" s="49">
        <f>IFERROR(IF(OR($V1342&lt;&gt;"Ja",VLOOKUP($C1342,Listen!$A$2:$F$45,5,0)="Nein",D1342&lt;IF(C1342="LNG Anbindungsanlagen gemäß separater Festlegung",2022,2023)),$AC1342,$AA1342),0)</f>
        <v>0</v>
      </c>
      <c r="AH1342" s="49">
        <f>IFERROR(IF(OR($V1342&lt;&gt;"Ja",VLOOKUP($C1342,Listen!$A$2:$F$45,5,0)="Nein",D1342&lt;IF(C1342="LNG Anbindungsanlagen gemäß separater Festlegung",2022,2023)),$AC1342,$AA1342),0)</f>
        <v>0</v>
      </c>
      <c r="AI1342" s="49">
        <f>IFERROR(IF(OR($W1342&lt;&gt;"Ja",VLOOKUP($C1342,Listen!$A$2:$F$45,6,0)="Nein"),$AC1342,$AB1342),0)</f>
        <v>0</v>
      </c>
      <c r="AJ1342" s="49">
        <f>IFERROR(IF(OR($W1342&lt;&gt;"Ja",VLOOKUP($C1342,Listen!$A$2:$F$45,6,0)="Nein"),$AC1342,$AB1342),0)</f>
        <v>0</v>
      </c>
      <c r="AK1342" s="49">
        <f>IFERROR(IF(OR($W1342&lt;&gt;"Ja",VLOOKUP($C1342,Listen!$A$2:$F$45,6,0)="Nein"),$AC1342,$AB1342),0)</f>
        <v>0</v>
      </c>
      <c r="AL1342" s="51">
        <f t="shared" si="426"/>
        <v>0</v>
      </c>
      <c r="AM1342" s="296">
        <f>IFERROR(IF(VLOOKUP($C1342,Listen!$A$2:$F$45,6,0)="Ja",MAX(BC1342:BD1342),D_SAV!$BC1342),0)</f>
        <v>0</v>
      </c>
      <c r="AN1342" s="51">
        <f t="shared" si="427"/>
        <v>0</v>
      </c>
      <c r="AP1342" s="304">
        <f t="shared" si="428"/>
        <v>0</v>
      </c>
      <c r="AQ1342" s="304">
        <f t="shared" si="429"/>
        <v>0</v>
      </c>
      <c r="AR1342" s="304">
        <f t="shared" si="430"/>
        <v>0</v>
      </c>
      <c r="AS1342" s="304">
        <f t="shared" si="431"/>
        <v>0</v>
      </c>
      <c r="AT1342" s="304">
        <f t="shared" si="432"/>
        <v>0</v>
      </c>
      <c r="AU1342" s="304">
        <f t="shared" si="433"/>
        <v>0</v>
      </c>
      <c r="AV1342" s="304">
        <f t="shared" si="434"/>
        <v>0</v>
      </c>
      <c r="AW1342" s="304">
        <f t="shared" si="435"/>
        <v>0</v>
      </c>
      <c r="AX1342" s="304">
        <f t="shared" si="436"/>
        <v>0</v>
      </c>
      <c r="AY1342" s="304">
        <f t="shared" si="437"/>
        <v>0</v>
      </c>
      <c r="AZ1342" s="304">
        <f t="shared" si="438"/>
        <v>0</v>
      </c>
      <c r="BA1342" s="304">
        <f t="shared" si="439"/>
        <v>0</v>
      </c>
      <c r="BB1342" s="304">
        <f t="shared" si="440"/>
        <v>0</v>
      </c>
      <c r="BC1342" s="304">
        <f t="shared" si="441"/>
        <v>0</v>
      </c>
      <c r="BD1342" s="304">
        <f t="shared" si="442"/>
        <v>0</v>
      </c>
      <c r="BE1342" s="304">
        <f>IFERROR(IF(VLOOKUP($C1342,Listen!$A$2:$F$45,6,0)="Ja",BB1342-MAX(BC1342:BD1342),BB1342-BC1342),0)</f>
        <v>0</v>
      </c>
    </row>
    <row r="1343" spans="1:57" x14ac:dyDescent="0.25">
      <c r="A1343" s="320" t="str">
        <f>IF(AND(D1343&lt;&gt;0,C1343&lt;&gt;0,E1343&lt;&gt;0),IF(B1343&lt;&gt;0,CONCATENATE(B1343,"-AGr",VLOOKUP(C1343,Listen!$A$2:$D$45,4,FALSE),"-",D1343,"-",E1343,),CONCATENATE("AGr",VLOOKUP(C1343,Listen!$A$2:$D$45,4,FALSE),"-",D1343,"-",E1343)),"keine vollständige ID")</f>
        <v>keine vollständige ID</v>
      </c>
      <c r="B1343" s="301"/>
      <c r="C1343" s="287"/>
      <c r="D1343" s="34"/>
      <c r="E1343" s="306"/>
      <c r="F1343" s="116"/>
      <c r="G1343" s="17"/>
      <c r="H1343" s="17"/>
      <c r="I1343" s="17"/>
      <c r="J1343" s="17"/>
      <c r="K1343" s="17"/>
      <c r="L1343" s="17"/>
      <c r="M1343" s="17"/>
      <c r="N1343" s="17"/>
      <c r="O1343" s="116"/>
      <c r="P1343" s="117">
        <f>IF(D1343&gt;A_Stammdaten!$B$12,0,SUM(G1343,H1343,J1343,L1343:M1343)-SUM(I1343,K1343,N1343:O1343))</f>
        <v>0</v>
      </c>
      <c r="Q1343" s="17"/>
      <c r="R1343" s="17"/>
      <c r="S1343" s="17"/>
      <c r="T1343" s="17"/>
      <c r="U1343" s="62">
        <f t="shared" si="422"/>
        <v>0</v>
      </c>
      <c r="V1343" s="34"/>
      <c r="W1343" s="34"/>
      <c r="X1343" s="34"/>
      <c r="Y1343" s="34"/>
      <c r="Z1343" s="34"/>
      <c r="AA1343" s="63" t="str">
        <f t="shared" si="423"/>
        <v>-</v>
      </c>
      <c r="AB1343" s="63" t="str">
        <f t="shared" si="424"/>
        <v>-</v>
      </c>
      <c r="AC1343" s="63">
        <f>IF(ISBLANK($C1343),0,VLOOKUP($C1343,Listen!$A$2:$C$45,2,FALSE))</f>
        <v>0</v>
      </c>
      <c r="AD1343" s="63">
        <f>IF(ISBLANK($C1343),0,VLOOKUP($C1343,Listen!$A$2:$C$45,3,FALSE))</f>
        <v>0</v>
      </c>
      <c r="AE1343" s="49">
        <f t="shared" si="425"/>
        <v>0</v>
      </c>
      <c r="AF1343" s="49">
        <f t="shared" si="425"/>
        <v>0</v>
      </c>
      <c r="AG1343" s="49">
        <f>IFERROR(IF(OR($V1343&lt;&gt;"Ja",VLOOKUP($C1343,Listen!$A$2:$F$45,5,0)="Nein",D1343&lt;IF(C1343="LNG Anbindungsanlagen gemäß separater Festlegung",2022,2023)),$AC1343,$AA1343),0)</f>
        <v>0</v>
      </c>
      <c r="AH1343" s="49">
        <f>IFERROR(IF(OR($V1343&lt;&gt;"Ja",VLOOKUP($C1343,Listen!$A$2:$F$45,5,0)="Nein",D1343&lt;IF(C1343="LNG Anbindungsanlagen gemäß separater Festlegung",2022,2023)),$AC1343,$AA1343),0)</f>
        <v>0</v>
      </c>
      <c r="AI1343" s="49">
        <f>IFERROR(IF(OR($W1343&lt;&gt;"Ja",VLOOKUP($C1343,Listen!$A$2:$F$45,6,0)="Nein"),$AC1343,$AB1343),0)</f>
        <v>0</v>
      </c>
      <c r="AJ1343" s="49">
        <f>IFERROR(IF(OR($W1343&lt;&gt;"Ja",VLOOKUP($C1343,Listen!$A$2:$F$45,6,0)="Nein"),$AC1343,$AB1343),0)</f>
        <v>0</v>
      </c>
      <c r="AK1343" s="49">
        <f>IFERROR(IF(OR($W1343&lt;&gt;"Ja",VLOOKUP($C1343,Listen!$A$2:$F$45,6,0)="Nein"),$AC1343,$AB1343),0)</f>
        <v>0</v>
      </c>
      <c r="AL1343" s="51">
        <f t="shared" si="426"/>
        <v>0</v>
      </c>
      <c r="AM1343" s="296">
        <f>IFERROR(IF(VLOOKUP($C1343,Listen!$A$2:$F$45,6,0)="Ja",MAX(BC1343:BD1343),D_SAV!$BC1343),0)</f>
        <v>0</v>
      </c>
      <c r="AN1343" s="51">
        <f t="shared" si="427"/>
        <v>0</v>
      </c>
      <c r="AP1343" s="304">
        <f t="shared" si="428"/>
        <v>0</v>
      </c>
      <c r="AQ1343" s="304">
        <f t="shared" si="429"/>
        <v>0</v>
      </c>
      <c r="AR1343" s="304">
        <f t="shared" si="430"/>
        <v>0</v>
      </c>
      <c r="AS1343" s="304">
        <f t="shared" si="431"/>
        <v>0</v>
      </c>
      <c r="AT1343" s="304">
        <f t="shared" si="432"/>
        <v>0</v>
      </c>
      <c r="AU1343" s="304">
        <f t="shared" si="433"/>
        <v>0</v>
      </c>
      <c r="AV1343" s="304">
        <f t="shared" si="434"/>
        <v>0</v>
      </c>
      <c r="AW1343" s="304">
        <f t="shared" si="435"/>
        <v>0</v>
      </c>
      <c r="AX1343" s="304">
        <f t="shared" si="436"/>
        <v>0</v>
      </c>
      <c r="AY1343" s="304">
        <f t="shared" si="437"/>
        <v>0</v>
      </c>
      <c r="AZ1343" s="304">
        <f t="shared" si="438"/>
        <v>0</v>
      </c>
      <c r="BA1343" s="304">
        <f t="shared" si="439"/>
        <v>0</v>
      </c>
      <c r="BB1343" s="304">
        <f t="shared" si="440"/>
        <v>0</v>
      </c>
      <c r="BC1343" s="304">
        <f t="shared" si="441"/>
        <v>0</v>
      </c>
      <c r="BD1343" s="304">
        <f t="shared" si="442"/>
        <v>0</v>
      </c>
      <c r="BE1343" s="304">
        <f>IFERROR(IF(VLOOKUP($C1343,Listen!$A$2:$F$45,6,0)="Ja",BB1343-MAX(BC1343:BD1343),BB1343-BC1343),0)</f>
        <v>0</v>
      </c>
    </row>
    <row r="1344" spans="1:57" x14ac:dyDescent="0.25">
      <c r="A1344" s="320" t="str">
        <f>IF(AND(D1344&lt;&gt;0,C1344&lt;&gt;0,E1344&lt;&gt;0),IF(B1344&lt;&gt;0,CONCATENATE(B1344,"-AGr",VLOOKUP(C1344,Listen!$A$2:$D$45,4,FALSE),"-",D1344,"-",E1344,),CONCATENATE("AGr",VLOOKUP(C1344,Listen!$A$2:$D$45,4,FALSE),"-",D1344,"-",E1344)),"keine vollständige ID")</f>
        <v>keine vollständige ID</v>
      </c>
      <c r="B1344" s="301"/>
      <c r="C1344" s="287"/>
      <c r="D1344" s="34"/>
      <c r="E1344" s="306"/>
      <c r="F1344" s="116"/>
      <c r="G1344" s="17"/>
      <c r="H1344" s="17"/>
      <c r="I1344" s="17"/>
      <c r="J1344" s="17"/>
      <c r="K1344" s="17"/>
      <c r="L1344" s="17"/>
      <c r="M1344" s="17"/>
      <c r="N1344" s="17"/>
      <c r="O1344" s="116"/>
      <c r="P1344" s="117">
        <f>IF(D1344&gt;A_Stammdaten!$B$12,0,SUM(G1344,H1344,J1344,L1344:M1344)-SUM(I1344,K1344,N1344:O1344))</f>
        <v>0</v>
      </c>
      <c r="Q1344" s="17"/>
      <c r="R1344" s="17"/>
      <c r="S1344" s="17"/>
      <c r="T1344" s="17"/>
      <c r="U1344" s="62">
        <f t="shared" si="422"/>
        <v>0</v>
      </c>
      <c r="V1344" s="34"/>
      <c r="W1344" s="34"/>
      <c r="X1344" s="34"/>
      <c r="Y1344" s="34"/>
      <c r="Z1344" s="34"/>
      <c r="AA1344" s="63" t="str">
        <f t="shared" si="423"/>
        <v>-</v>
      </c>
      <c r="AB1344" s="63" t="str">
        <f t="shared" si="424"/>
        <v>-</v>
      </c>
      <c r="AC1344" s="63">
        <f>IF(ISBLANK($C1344),0,VLOOKUP($C1344,Listen!$A$2:$C$45,2,FALSE))</f>
        <v>0</v>
      </c>
      <c r="AD1344" s="63">
        <f>IF(ISBLANK($C1344),0,VLOOKUP($C1344,Listen!$A$2:$C$45,3,FALSE))</f>
        <v>0</v>
      </c>
      <c r="AE1344" s="49">
        <f t="shared" si="425"/>
        <v>0</v>
      </c>
      <c r="AF1344" s="49">
        <f t="shared" si="425"/>
        <v>0</v>
      </c>
      <c r="AG1344" s="49">
        <f>IFERROR(IF(OR($V1344&lt;&gt;"Ja",VLOOKUP($C1344,Listen!$A$2:$F$45,5,0)="Nein",D1344&lt;IF(C1344="LNG Anbindungsanlagen gemäß separater Festlegung",2022,2023)),$AC1344,$AA1344),0)</f>
        <v>0</v>
      </c>
      <c r="AH1344" s="49">
        <f>IFERROR(IF(OR($V1344&lt;&gt;"Ja",VLOOKUP($C1344,Listen!$A$2:$F$45,5,0)="Nein",D1344&lt;IF(C1344="LNG Anbindungsanlagen gemäß separater Festlegung",2022,2023)),$AC1344,$AA1344),0)</f>
        <v>0</v>
      </c>
      <c r="AI1344" s="49">
        <f>IFERROR(IF(OR($W1344&lt;&gt;"Ja",VLOOKUP($C1344,Listen!$A$2:$F$45,6,0)="Nein"),$AC1344,$AB1344),0)</f>
        <v>0</v>
      </c>
      <c r="AJ1344" s="49">
        <f>IFERROR(IF(OR($W1344&lt;&gt;"Ja",VLOOKUP($C1344,Listen!$A$2:$F$45,6,0)="Nein"),$AC1344,$AB1344),0)</f>
        <v>0</v>
      </c>
      <c r="AK1344" s="49">
        <f>IFERROR(IF(OR($W1344&lt;&gt;"Ja",VLOOKUP($C1344,Listen!$A$2:$F$45,6,0)="Nein"),$AC1344,$AB1344),0)</f>
        <v>0</v>
      </c>
      <c r="AL1344" s="51">
        <f t="shared" si="426"/>
        <v>0</v>
      </c>
      <c r="AM1344" s="296">
        <f>IFERROR(IF(VLOOKUP($C1344,Listen!$A$2:$F$45,6,0)="Ja",MAX(BC1344:BD1344),D_SAV!$BC1344),0)</f>
        <v>0</v>
      </c>
      <c r="AN1344" s="51">
        <f t="shared" si="427"/>
        <v>0</v>
      </c>
      <c r="AP1344" s="304">
        <f t="shared" si="428"/>
        <v>0</v>
      </c>
      <c r="AQ1344" s="304">
        <f t="shared" si="429"/>
        <v>0</v>
      </c>
      <c r="AR1344" s="304">
        <f t="shared" si="430"/>
        <v>0</v>
      </c>
      <c r="AS1344" s="304">
        <f t="shared" si="431"/>
        <v>0</v>
      </c>
      <c r="AT1344" s="304">
        <f t="shared" si="432"/>
        <v>0</v>
      </c>
      <c r="AU1344" s="304">
        <f t="shared" si="433"/>
        <v>0</v>
      </c>
      <c r="AV1344" s="304">
        <f t="shared" si="434"/>
        <v>0</v>
      </c>
      <c r="AW1344" s="304">
        <f t="shared" si="435"/>
        <v>0</v>
      </c>
      <c r="AX1344" s="304">
        <f t="shared" si="436"/>
        <v>0</v>
      </c>
      <c r="AY1344" s="304">
        <f t="shared" si="437"/>
        <v>0</v>
      </c>
      <c r="AZ1344" s="304">
        <f t="shared" si="438"/>
        <v>0</v>
      </c>
      <c r="BA1344" s="304">
        <f t="shared" si="439"/>
        <v>0</v>
      </c>
      <c r="BB1344" s="304">
        <f t="shared" si="440"/>
        <v>0</v>
      </c>
      <c r="BC1344" s="304">
        <f t="shared" si="441"/>
        <v>0</v>
      </c>
      <c r="BD1344" s="304">
        <f t="shared" si="442"/>
        <v>0</v>
      </c>
      <c r="BE1344" s="304">
        <f>IFERROR(IF(VLOOKUP($C1344,Listen!$A$2:$F$45,6,0)="Ja",BB1344-MAX(BC1344:BD1344),BB1344-BC1344),0)</f>
        <v>0</v>
      </c>
    </row>
    <row r="1345" spans="1:57" x14ac:dyDescent="0.25">
      <c r="A1345" s="320" t="str">
        <f>IF(AND(D1345&lt;&gt;0,C1345&lt;&gt;0,E1345&lt;&gt;0),IF(B1345&lt;&gt;0,CONCATENATE(B1345,"-AGr",VLOOKUP(C1345,Listen!$A$2:$D$45,4,FALSE),"-",D1345,"-",E1345,),CONCATENATE("AGr",VLOOKUP(C1345,Listen!$A$2:$D$45,4,FALSE),"-",D1345,"-",E1345)),"keine vollständige ID")</f>
        <v>keine vollständige ID</v>
      </c>
      <c r="B1345" s="301"/>
      <c r="C1345" s="287"/>
      <c r="D1345" s="34"/>
      <c r="E1345" s="306"/>
      <c r="F1345" s="116"/>
      <c r="G1345" s="17"/>
      <c r="H1345" s="17"/>
      <c r="I1345" s="17"/>
      <c r="J1345" s="17"/>
      <c r="K1345" s="17"/>
      <c r="L1345" s="17"/>
      <c r="M1345" s="17"/>
      <c r="N1345" s="17"/>
      <c r="O1345" s="116"/>
      <c r="P1345" s="117">
        <f>IF(D1345&gt;A_Stammdaten!$B$12,0,SUM(G1345,H1345,J1345,L1345:M1345)-SUM(I1345,K1345,N1345:O1345))</f>
        <v>0</v>
      </c>
      <c r="Q1345" s="17"/>
      <c r="R1345" s="17"/>
      <c r="S1345" s="17"/>
      <c r="T1345" s="17"/>
      <c r="U1345" s="62">
        <f t="shared" si="422"/>
        <v>0</v>
      </c>
      <c r="V1345" s="34"/>
      <c r="W1345" s="34"/>
      <c r="X1345" s="34"/>
      <c r="Y1345" s="34"/>
      <c r="Z1345" s="34"/>
      <c r="AA1345" s="63" t="str">
        <f t="shared" si="423"/>
        <v>-</v>
      </c>
      <c r="AB1345" s="63" t="str">
        <f t="shared" si="424"/>
        <v>-</v>
      </c>
      <c r="AC1345" s="63">
        <f>IF(ISBLANK($C1345),0,VLOOKUP($C1345,Listen!$A$2:$C$45,2,FALSE))</f>
        <v>0</v>
      </c>
      <c r="AD1345" s="63">
        <f>IF(ISBLANK($C1345),0,VLOOKUP($C1345,Listen!$A$2:$C$45,3,FALSE))</f>
        <v>0</v>
      </c>
      <c r="AE1345" s="49">
        <f t="shared" si="425"/>
        <v>0</v>
      </c>
      <c r="AF1345" s="49">
        <f t="shared" si="425"/>
        <v>0</v>
      </c>
      <c r="AG1345" s="49">
        <f>IFERROR(IF(OR($V1345&lt;&gt;"Ja",VLOOKUP($C1345,Listen!$A$2:$F$45,5,0)="Nein",D1345&lt;IF(C1345="LNG Anbindungsanlagen gemäß separater Festlegung",2022,2023)),$AC1345,$AA1345),0)</f>
        <v>0</v>
      </c>
      <c r="AH1345" s="49">
        <f>IFERROR(IF(OR($V1345&lt;&gt;"Ja",VLOOKUP($C1345,Listen!$A$2:$F$45,5,0)="Nein",D1345&lt;IF(C1345="LNG Anbindungsanlagen gemäß separater Festlegung",2022,2023)),$AC1345,$AA1345),0)</f>
        <v>0</v>
      </c>
      <c r="AI1345" s="49">
        <f>IFERROR(IF(OR($W1345&lt;&gt;"Ja",VLOOKUP($C1345,Listen!$A$2:$F$45,6,0)="Nein"),$AC1345,$AB1345),0)</f>
        <v>0</v>
      </c>
      <c r="AJ1345" s="49">
        <f>IFERROR(IF(OR($W1345&lt;&gt;"Ja",VLOOKUP($C1345,Listen!$A$2:$F$45,6,0)="Nein"),$AC1345,$AB1345),0)</f>
        <v>0</v>
      </c>
      <c r="AK1345" s="49">
        <f>IFERROR(IF(OR($W1345&lt;&gt;"Ja",VLOOKUP($C1345,Listen!$A$2:$F$45,6,0)="Nein"),$AC1345,$AB1345),0)</f>
        <v>0</v>
      </c>
      <c r="AL1345" s="51">
        <f t="shared" si="426"/>
        <v>0</v>
      </c>
      <c r="AM1345" s="296">
        <f>IFERROR(IF(VLOOKUP($C1345,Listen!$A$2:$F$45,6,0)="Ja",MAX(BC1345:BD1345),D_SAV!$BC1345),0)</f>
        <v>0</v>
      </c>
      <c r="AN1345" s="51">
        <f t="shared" si="427"/>
        <v>0</v>
      </c>
      <c r="AP1345" s="304">
        <f t="shared" si="428"/>
        <v>0</v>
      </c>
      <c r="AQ1345" s="304">
        <f t="shared" si="429"/>
        <v>0</v>
      </c>
      <c r="AR1345" s="304">
        <f t="shared" si="430"/>
        <v>0</v>
      </c>
      <c r="AS1345" s="304">
        <f t="shared" si="431"/>
        <v>0</v>
      </c>
      <c r="AT1345" s="304">
        <f t="shared" si="432"/>
        <v>0</v>
      </c>
      <c r="AU1345" s="304">
        <f t="shared" si="433"/>
        <v>0</v>
      </c>
      <c r="AV1345" s="304">
        <f t="shared" si="434"/>
        <v>0</v>
      </c>
      <c r="AW1345" s="304">
        <f t="shared" si="435"/>
        <v>0</v>
      </c>
      <c r="AX1345" s="304">
        <f t="shared" si="436"/>
        <v>0</v>
      </c>
      <c r="AY1345" s="304">
        <f t="shared" si="437"/>
        <v>0</v>
      </c>
      <c r="AZ1345" s="304">
        <f t="shared" si="438"/>
        <v>0</v>
      </c>
      <c r="BA1345" s="304">
        <f t="shared" si="439"/>
        <v>0</v>
      </c>
      <c r="BB1345" s="304">
        <f t="shared" si="440"/>
        <v>0</v>
      </c>
      <c r="BC1345" s="304">
        <f t="shared" si="441"/>
        <v>0</v>
      </c>
      <c r="BD1345" s="304">
        <f t="shared" si="442"/>
        <v>0</v>
      </c>
      <c r="BE1345" s="304">
        <f>IFERROR(IF(VLOOKUP($C1345,Listen!$A$2:$F$45,6,0)="Ja",BB1345-MAX(BC1345:BD1345),BB1345-BC1345),0)</f>
        <v>0</v>
      </c>
    </row>
    <row r="1346" spans="1:57" x14ac:dyDescent="0.25">
      <c r="A1346" s="320" t="str">
        <f>IF(AND(D1346&lt;&gt;0,C1346&lt;&gt;0,E1346&lt;&gt;0),IF(B1346&lt;&gt;0,CONCATENATE(B1346,"-AGr",VLOOKUP(C1346,Listen!$A$2:$D$45,4,FALSE),"-",D1346,"-",E1346,),CONCATENATE("AGr",VLOOKUP(C1346,Listen!$A$2:$D$45,4,FALSE),"-",D1346,"-",E1346)),"keine vollständige ID")</f>
        <v>keine vollständige ID</v>
      </c>
      <c r="B1346" s="301"/>
      <c r="C1346" s="287"/>
      <c r="D1346" s="34"/>
      <c r="E1346" s="306"/>
      <c r="F1346" s="116"/>
      <c r="G1346" s="17"/>
      <c r="H1346" s="17"/>
      <c r="I1346" s="17"/>
      <c r="J1346" s="17"/>
      <c r="K1346" s="17"/>
      <c r="L1346" s="17"/>
      <c r="M1346" s="17"/>
      <c r="N1346" s="17"/>
      <c r="O1346" s="116"/>
      <c r="P1346" s="117">
        <f>IF(D1346&gt;A_Stammdaten!$B$12,0,SUM(G1346,H1346,J1346,L1346:M1346)-SUM(I1346,K1346,N1346:O1346))</f>
        <v>0</v>
      </c>
      <c r="Q1346" s="17"/>
      <c r="R1346" s="17"/>
      <c r="S1346" s="17"/>
      <c r="T1346" s="17"/>
      <c r="U1346" s="62">
        <f t="shared" si="422"/>
        <v>0</v>
      </c>
      <c r="V1346" s="34"/>
      <c r="W1346" s="34"/>
      <c r="X1346" s="34"/>
      <c r="Y1346" s="34"/>
      <c r="Z1346" s="34"/>
      <c r="AA1346" s="63" t="str">
        <f t="shared" si="423"/>
        <v>-</v>
      </c>
      <c r="AB1346" s="63" t="str">
        <f t="shared" si="424"/>
        <v>-</v>
      </c>
      <c r="AC1346" s="63">
        <f>IF(ISBLANK($C1346),0,VLOOKUP($C1346,Listen!$A$2:$C$45,2,FALSE))</f>
        <v>0</v>
      </c>
      <c r="AD1346" s="63">
        <f>IF(ISBLANK($C1346),0,VLOOKUP($C1346,Listen!$A$2:$C$45,3,FALSE))</f>
        <v>0</v>
      </c>
      <c r="AE1346" s="49">
        <f t="shared" si="425"/>
        <v>0</v>
      </c>
      <c r="AF1346" s="49">
        <f t="shared" si="425"/>
        <v>0</v>
      </c>
      <c r="AG1346" s="49">
        <f>IFERROR(IF(OR($V1346&lt;&gt;"Ja",VLOOKUP($C1346,Listen!$A$2:$F$45,5,0)="Nein",D1346&lt;IF(C1346="LNG Anbindungsanlagen gemäß separater Festlegung",2022,2023)),$AC1346,$AA1346),0)</f>
        <v>0</v>
      </c>
      <c r="AH1346" s="49">
        <f>IFERROR(IF(OR($V1346&lt;&gt;"Ja",VLOOKUP($C1346,Listen!$A$2:$F$45,5,0)="Nein",D1346&lt;IF(C1346="LNG Anbindungsanlagen gemäß separater Festlegung",2022,2023)),$AC1346,$AA1346),0)</f>
        <v>0</v>
      </c>
      <c r="AI1346" s="49">
        <f>IFERROR(IF(OR($W1346&lt;&gt;"Ja",VLOOKUP($C1346,Listen!$A$2:$F$45,6,0)="Nein"),$AC1346,$AB1346),0)</f>
        <v>0</v>
      </c>
      <c r="AJ1346" s="49">
        <f>IFERROR(IF(OR($W1346&lt;&gt;"Ja",VLOOKUP($C1346,Listen!$A$2:$F$45,6,0)="Nein"),$AC1346,$AB1346),0)</f>
        <v>0</v>
      </c>
      <c r="AK1346" s="49">
        <f>IFERROR(IF(OR($W1346&lt;&gt;"Ja",VLOOKUP($C1346,Listen!$A$2:$F$45,6,0)="Nein"),$AC1346,$AB1346),0)</f>
        <v>0</v>
      </c>
      <c r="AL1346" s="51">
        <f t="shared" si="426"/>
        <v>0</v>
      </c>
      <c r="AM1346" s="296">
        <f>IFERROR(IF(VLOOKUP($C1346,Listen!$A$2:$F$45,6,0)="Ja",MAX(BC1346:BD1346),D_SAV!$BC1346),0)</f>
        <v>0</v>
      </c>
      <c r="AN1346" s="51">
        <f t="shared" si="427"/>
        <v>0</v>
      </c>
      <c r="AP1346" s="304">
        <f t="shared" si="428"/>
        <v>0</v>
      </c>
      <c r="AQ1346" s="304">
        <f t="shared" si="429"/>
        <v>0</v>
      </c>
      <c r="AR1346" s="304">
        <f t="shared" si="430"/>
        <v>0</v>
      </c>
      <c r="AS1346" s="304">
        <f t="shared" si="431"/>
        <v>0</v>
      </c>
      <c r="AT1346" s="304">
        <f t="shared" si="432"/>
        <v>0</v>
      </c>
      <c r="AU1346" s="304">
        <f t="shared" si="433"/>
        <v>0</v>
      </c>
      <c r="AV1346" s="304">
        <f t="shared" si="434"/>
        <v>0</v>
      </c>
      <c r="AW1346" s="304">
        <f t="shared" si="435"/>
        <v>0</v>
      </c>
      <c r="AX1346" s="304">
        <f t="shared" si="436"/>
        <v>0</v>
      </c>
      <c r="AY1346" s="304">
        <f t="shared" si="437"/>
        <v>0</v>
      </c>
      <c r="AZ1346" s="304">
        <f t="shared" si="438"/>
        <v>0</v>
      </c>
      <c r="BA1346" s="304">
        <f t="shared" si="439"/>
        <v>0</v>
      </c>
      <c r="BB1346" s="304">
        <f t="shared" si="440"/>
        <v>0</v>
      </c>
      <c r="BC1346" s="304">
        <f t="shared" si="441"/>
        <v>0</v>
      </c>
      <c r="BD1346" s="304">
        <f t="shared" si="442"/>
        <v>0</v>
      </c>
      <c r="BE1346" s="304">
        <f>IFERROR(IF(VLOOKUP($C1346,Listen!$A$2:$F$45,6,0)="Ja",BB1346-MAX(BC1346:BD1346),BB1346-BC1346),0)</f>
        <v>0</v>
      </c>
    </row>
    <row r="1347" spans="1:57" x14ac:dyDescent="0.25">
      <c r="A1347" s="320" t="str">
        <f>IF(AND(D1347&lt;&gt;0,C1347&lt;&gt;0,E1347&lt;&gt;0),IF(B1347&lt;&gt;0,CONCATENATE(B1347,"-AGr",VLOOKUP(C1347,Listen!$A$2:$D$45,4,FALSE),"-",D1347,"-",E1347,),CONCATENATE("AGr",VLOOKUP(C1347,Listen!$A$2:$D$45,4,FALSE),"-",D1347,"-",E1347)),"keine vollständige ID")</f>
        <v>keine vollständige ID</v>
      </c>
      <c r="B1347" s="301"/>
      <c r="C1347" s="287"/>
      <c r="D1347" s="34"/>
      <c r="E1347" s="306"/>
      <c r="F1347" s="116"/>
      <c r="G1347" s="17"/>
      <c r="H1347" s="17"/>
      <c r="I1347" s="17"/>
      <c r="J1347" s="17"/>
      <c r="K1347" s="17"/>
      <c r="L1347" s="17"/>
      <c r="M1347" s="17"/>
      <c r="N1347" s="17"/>
      <c r="O1347" s="116"/>
      <c r="P1347" s="117">
        <f>IF(D1347&gt;A_Stammdaten!$B$12,0,SUM(G1347,H1347,J1347,L1347:M1347)-SUM(I1347,K1347,N1347:O1347))</f>
        <v>0</v>
      </c>
      <c r="Q1347" s="17"/>
      <c r="R1347" s="17"/>
      <c r="S1347" s="17"/>
      <c r="T1347" s="17"/>
      <c r="U1347" s="62">
        <f t="shared" si="422"/>
        <v>0</v>
      </c>
      <c r="V1347" s="34"/>
      <c r="W1347" s="34"/>
      <c r="X1347" s="34"/>
      <c r="Y1347" s="34"/>
      <c r="Z1347" s="34"/>
      <c r="AA1347" s="63" t="str">
        <f t="shared" si="423"/>
        <v>-</v>
      </c>
      <c r="AB1347" s="63" t="str">
        <f t="shared" si="424"/>
        <v>-</v>
      </c>
      <c r="AC1347" s="63">
        <f>IF(ISBLANK($C1347),0,VLOOKUP($C1347,Listen!$A$2:$C$45,2,FALSE))</f>
        <v>0</v>
      </c>
      <c r="AD1347" s="63">
        <f>IF(ISBLANK($C1347),0,VLOOKUP($C1347,Listen!$A$2:$C$45,3,FALSE))</f>
        <v>0</v>
      </c>
      <c r="AE1347" s="49">
        <f t="shared" si="425"/>
        <v>0</v>
      </c>
      <c r="AF1347" s="49">
        <f t="shared" si="425"/>
        <v>0</v>
      </c>
      <c r="AG1347" s="49">
        <f>IFERROR(IF(OR($V1347&lt;&gt;"Ja",VLOOKUP($C1347,Listen!$A$2:$F$45,5,0)="Nein",D1347&lt;IF(C1347="LNG Anbindungsanlagen gemäß separater Festlegung",2022,2023)),$AC1347,$AA1347),0)</f>
        <v>0</v>
      </c>
      <c r="AH1347" s="49">
        <f>IFERROR(IF(OR($V1347&lt;&gt;"Ja",VLOOKUP($C1347,Listen!$A$2:$F$45,5,0)="Nein",D1347&lt;IF(C1347="LNG Anbindungsanlagen gemäß separater Festlegung",2022,2023)),$AC1347,$AA1347),0)</f>
        <v>0</v>
      </c>
      <c r="AI1347" s="49">
        <f>IFERROR(IF(OR($W1347&lt;&gt;"Ja",VLOOKUP($C1347,Listen!$A$2:$F$45,6,0)="Nein"),$AC1347,$AB1347),0)</f>
        <v>0</v>
      </c>
      <c r="AJ1347" s="49">
        <f>IFERROR(IF(OR($W1347&lt;&gt;"Ja",VLOOKUP($C1347,Listen!$A$2:$F$45,6,0)="Nein"),$AC1347,$AB1347),0)</f>
        <v>0</v>
      </c>
      <c r="AK1347" s="49">
        <f>IFERROR(IF(OR($W1347&lt;&gt;"Ja",VLOOKUP($C1347,Listen!$A$2:$F$45,6,0)="Nein"),$AC1347,$AB1347),0)</f>
        <v>0</v>
      </c>
      <c r="AL1347" s="51">
        <f t="shared" si="426"/>
        <v>0</v>
      </c>
      <c r="AM1347" s="296">
        <f>IFERROR(IF(VLOOKUP($C1347,Listen!$A$2:$F$45,6,0)="Ja",MAX(BC1347:BD1347),D_SAV!$BC1347),0)</f>
        <v>0</v>
      </c>
      <c r="AN1347" s="51">
        <f t="shared" si="427"/>
        <v>0</v>
      </c>
      <c r="AP1347" s="304">
        <f t="shared" si="428"/>
        <v>0</v>
      </c>
      <c r="AQ1347" s="304">
        <f t="shared" si="429"/>
        <v>0</v>
      </c>
      <c r="AR1347" s="304">
        <f t="shared" si="430"/>
        <v>0</v>
      </c>
      <c r="AS1347" s="304">
        <f t="shared" si="431"/>
        <v>0</v>
      </c>
      <c r="AT1347" s="304">
        <f t="shared" si="432"/>
        <v>0</v>
      </c>
      <c r="AU1347" s="304">
        <f t="shared" si="433"/>
        <v>0</v>
      </c>
      <c r="AV1347" s="304">
        <f t="shared" si="434"/>
        <v>0</v>
      </c>
      <c r="AW1347" s="304">
        <f t="shared" si="435"/>
        <v>0</v>
      </c>
      <c r="AX1347" s="304">
        <f t="shared" si="436"/>
        <v>0</v>
      </c>
      <c r="AY1347" s="304">
        <f t="shared" si="437"/>
        <v>0</v>
      </c>
      <c r="AZ1347" s="304">
        <f t="shared" si="438"/>
        <v>0</v>
      </c>
      <c r="BA1347" s="304">
        <f t="shared" si="439"/>
        <v>0</v>
      </c>
      <c r="BB1347" s="304">
        <f t="shared" si="440"/>
        <v>0</v>
      </c>
      <c r="BC1347" s="304">
        <f t="shared" si="441"/>
        <v>0</v>
      </c>
      <c r="BD1347" s="304">
        <f t="shared" si="442"/>
        <v>0</v>
      </c>
      <c r="BE1347" s="304">
        <f>IFERROR(IF(VLOOKUP($C1347,Listen!$A$2:$F$45,6,0)="Ja",BB1347-MAX(BC1347:BD1347),BB1347-BC1347),0)</f>
        <v>0</v>
      </c>
    </row>
    <row r="1348" spans="1:57" x14ac:dyDescent="0.25">
      <c r="A1348" s="320" t="str">
        <f>IF(AND(D1348&lt;&gt;0,C1348&lt;&gt;0,E1348&lt;&gt;0),IF(B1348&lt;&gt;0,CONCATENATE(B1348,"-AGr",VLOOKUP(C1348,Listen!$A$2:$D$45,4,FALSE),"-",D1348,"-",E1348,),CONCATENATE("AGr",VLOOKUP(C1348,Listen!$A$2:$D$45,4,FALSE),"-",D1348,"-",E1348)),"keine vollständige ID")</f>
        <v>keine vollständige ID</v>
      </c>
      <c r="B1348" s="301"/>
      <c r="C1348" s="287"/>
      <c r="D1348" s="34"/>
      <c r="E1348" s="306"/>
      <c r="F1348" s="116"/>
      <c r="G1348" s="17"/>
      <c r="H1348" s="17"/>
      <c r="I1348" s="17"/>
      <c r="J1348" s="17"/>
      <c r="K1348" s="17"/>
      <c r="L1348" s="17"/>
      <c r="M1348" s="17"/>
      <c r="N1348" s="17"/>
      <c r="O1348" s="116"/>
      <c r="P1348" s="117">
        <f>IF(D1348&gt;A_Stammdaten!$B$12,0,SUM(G1348,H1348,J1348,L1348:M1348)-SUM(I1348,K1348,N1348:O1348))</f>
        <v>0</v>
      </c>
      <c r="Q1348" s="17"/>
      <c r="R1348" s="17"/>
      <c r="S1348" s="17"/>
      <c r="T1348" s="17"/>
      <c r="U1348" s="62">
        <f t="shared" si="422"/>
        <v>0</v>
      </c>
      <c r="V1348" s="34"/>
      <c r="W1348" s="34"/>
      <c r="X1348" s="34"/>
      <c r="Y1348" s="34"/>
      <c r="Z1348" s="34"/>
      <c r="AA1348" s="63" t="str">
        <f t="shared" si="423"/>
        <v>-</v>
      </c>
      <c r="AB1348" s="63" t="str">
        <f t="shared" si="424"/>
        <v>-</v>
      </c>
      <c r="AC1348" s="63">
        <f>IF(ISBLANK($C1348),0,VLOOKUP($C1348,Listen!$A$2:$C$45,2,FALSE))</f>
        <v>0</v>
      </c>
      <c r="AD1348" s="63">
        <f>IF(ISBLANK($C1348),0,VLOOKUP($C1348,Listen!$A$2:$C$45,3,FALSE))</f>
        <v>0</v>
      </c>
      <c r="AE1348" s="49">
        <f t="shared" si="425"/>
        <v>0</v>
      </c>
      <c r="AF1348" s="49">
        <f t="shared" si="425"/>
        <v>0</v>
      </c>
      <c r="AG1348" s="49">
        <f>IFERROR(IF(OR($V1348&lt;&gt;"Ja",VLOOKUP($C1348,Listen!$A$2:$F$45,5,0)="Nein",D1348&lt;IF(C1348="LNG Anbindungsanlagen gemäß separater Festlegung",2022,2023)),$AC1348,$AA1348),0)</f>
        <v>0</v>
      </c>
      <c r="AH1348" s="49">
        <f>IFERROR(IF(OR($V1348&lt;&gt;"Ja",VLOOKUP($C1348,Listen!$A$2:$F$45,5,0)="Nein",D1348&lt;IF(C1348="LNG Anbindungsanlagen gemäß separater Festlegung",2022,2023)),$AC1348,$AA1348),0)</f>
        <v>0</v>
      </c>
      <c r="AI1348" s="49">
        <f>IFERROR(IF(OR($W1348&lt;&gt;"Ja",VLOOKUP($C1348,Listen!$A$2:$F$45,6,0)="Nein"),$AC1348,$AB1348),0)</f>
        <v>0</v>
      </c>
      <c r="AJ1348" s="49">
        <f>IFERROR(IF(OR($W1348&lt;&gt;"Ja",VLOOKUP($C1348,Listen!$A$2:$F$45,6,0)="Nein"),$AC1348,$AB1348),0)</f>
        <v>0</v>
      </c>
      <c r="AK1348" s="49">
        <f>IFERROR(IF(OR($W1348&lt;&gt;"Ja",VLOOKUP($C1348,Listen!$A$2:$F$45,6,0)="Nein"),$AC1348,$AB1348),0)</f>
        <v>0</v>
      </c>
      <c r="AL1348" s="51">
        <f t="shared" si="426"/>
        <v>0</v>
      </c>
      <c r="AM1348" s="296">
        <f>IFERROR(IF(VLOOKUP($C1348,Listen!$A$2:$F$45,6,0)="Ja",MAX(BC1348:BD1348),D_SAV!$BC1348),0)</f>
        <v>0</v>
      </c>
      <c r="AN1348" s="51">
        <f t="shared" si="427"/>
        <v>0</v>
      </c>
      <c r="AP1348" s="304">
        <f t="shared" si="428"/>
        <v>0</v>
      </c>
      <c r="AQ1348" s="304">
        <f t="shared" si="429"/>
        <v>0</v>
      </c>
      <c r="AR1348" s="304">
        <f t="shared" si="430"/>
        <v>0</v>
      </c>
      <c r="AS1348" s="304">
        <f t="shared" si="431"/>
        <v>0</v>
      </c>
      <c r="AT1348" s="304">
        <f t="shared" si="432"/>
        <v>0</v>
      </c>
      <c r="AU1348" s="304">
        <f t="shared" si="433"/>
        <v>0</v>
      </c>
      <c r="AV1348" s="304">
        <f t="shared" si="434"/>
        <v>0</v>
      </c>
      <c r="AW1348" s="304">
        <f t="shared" si="435"/>
        <v>0</v>
      </c>
      <c r="AX1348" s="304">
        <f t="shared" si="436"/>
        <v>0</v>
      </c>
      <c r="AY1348" s="304">
        <f t="shared" si="437"/>
        <v>0</v>
      </c>
      <c r="AZ1348" s="304">
        <f t="shared" si="438"/>
        <v>0</v>
      </c>
      <c r="BA1348" s="304">
        <f t="shared" si="439"/>
        <v>0</v>
      </c>
      <c r="BB1348" s="304">
        <f t="shared" si="440"/>
        <v>0</v>
      </c>
      <c r="BC1348" s="304">
        <f t="shared" si="441"/>
        <v>0</v>
      </c>
      <c r="BD1348" s="304">
        <f t="shared" si="442"/>
        <v>0</v>
      </c>
      <c r="BE1348" s="304">
        <f>IFERROR(IF(VLOOKUP($C1348,Listen!$A$2:$F$45,6,0)="Ja",BB1348-MAX(BC1348:BD1348),BB1348-BC1348),0)</f>
        <v>0</v>
      </c>
    </row>
    <row r="1349" spans="1:57" x14ac:dyDescent="0.25">
      <c r="A1349" s="320" t="str">
        <f>IF(AND(D1349&lt;&gt;0,C1349&lt;&gt;0,E1349&lt;&gt;0),IF(B1349&lt;&gt;0,CONCATENATE(B1349,"-AGr",VLOOKUP(C1349,Listen!$A$2:$D$45,4,FALSE),"-",D1349,"-",E1349,),CONCATENATE("AGr",VLOOKUP(C1349,Listen!$A$2:$D$45,4,FALSE),"-",D1349,"-",E1349)),"keine vollständige ID")</f>
        <v>keine vollständige ID</v>
      </c>
      <c r="B1349" s="301"/>
      <c r="C1349" s="287"/>
      <c r="D1349" s="34"/>
      <c r="E1349" s="306"/>
      <c r="F1349" s="116"/>
      <c r="G1349" s="17"/>
      <c r="H1349" s="17"/>
      <c r="I1349" s="17"/>
      <c r="J1349" s="17"/>
      <c r="K1349" s="17"/>
      <c r="L1349" s="17"/>
      <c r="M1349" s="17"/>
      <c r="N1349" s="17"/>
      <c r="O1349" s="116"/>
      <c r="P1349" s="117">
        <f>IF(D1349&gt;A_Stammdaten!$B$12,0,SUM(G1349,H1349,J1349,L1349:M1349)-SUM(I1349,K1349,N1349:O1349))</f>
        <v>0</v>
      </c>
      <c r="Q1349" s="17"/>
      <c r="R1349" s="17"/>
      <c r="S1349" s="17"/>
      <c r="T1349" s="17"/>
      <c r="U1349" s="62">
        <f t="shared" si="422"/>
        <v>0</v>
      </c>
      <c r="V1349" s="34"/>
      <c r="W1349" s="34"/>
      <c r="X1349" s="34"/>
      <c r="Y1349" s="34"/>
      <c r="Z1349" s="34"/>
      <c r="AA1349" s="63" t="str">
        <f t="shared" si="423"/>
        <v>-</v>
      </c>
      <c r="AB1349" s="63" t="str">
        <f t="shared" si="424"/>
        <v>-</v>
      </c>
      <c r="AC1349" s="63">
        <f>IF(ISBLANK($C1349),0,VLOOKUP($C1349,Listen!$A$2:$C$45,2,FALSE))</f>
        <v>0</v>
      </c>
      <c r="AD1349" s="63">
        <f>IF(ISBLANK($C1349),0,VLOOKUP($C1349,Listen!$A$2:$C$45,3,FALSE))</f>
        <v>0</v>
      </c>
      <c r="AE1349" s="49">
        <f t="shared" si="425"/>
        <v>0</v>
      </c>
      <c r="AF1349" s="49">
        <f t="shared" si="425"/>
        <v>0</v>
      </c>
      <c r="AG1349" s="49">
        <f>IFERROR(IF(OR($V1349&lt;&gt;"Ja",VLOOKUP($C1349,Listen!$A$2:$F$45,5,0)="Nein",D1349&lt;IF(C1349="LNG Anbindungsanlagen gemäß separater Festlegung",2022,2023)),$AC1349,$AA1349),0)</f>
        <v>0</v>
      </c>
      <c r="AH1349" s="49">
        <f>IFERROR(IF(OR($V1349&lt;&gt;"Ja",VLOOKUP($C1349,Listen!$A$2:$F$45,5,0)="Nein",D1349&lt;IF(C1349="LNG Anbindungsanlagen gemäß separater Festlegung",2022,2023)),$AC1349,$AA1349),0)</f>
        <v>0</v>
      </c>
      <c r="AI1349" s="49">
        <f>IFERROR(IF(OR($W1349&lt;&gt;"Ja",VLOOKUP($C1349,Listen!$A$2:$F$45,6,0)="Nein"),$AC1349,$AB1349),0)</f>
        <v>0</v>
      </c>
      <c r="AJ1349" s="49">
        <f>IFERROR(IF(OR($W1349&lt;&gt;"Ja",VLOOKUP($C1349,Listen!$A$2:$F$45,6,0)="Nein"),$AC1349,$AB1349),0)</f>
        <v>0</v>
      </c>
      <c r="AK1349" s="49">
        <f>IFERROR(IF(OR($W1349&lt;&gt;"Ja",VLOOKUP($C1349,Listen!$A$2:$F$45,6,0)="Nein"),$AC1349,$AB1349),0)</f>
        <v>0</v>
      </c>
      <c r="AL1349" s="51">
        <f t="shared" si="426"/>
        <v>0</v>
      </c>
      <c r="AM1349" s="296">
        <f>IFERROR(IF(VLOOKUP($C1349,Listen!$A$2:$F$45,6,0)="Ja",MAX(BC1349:BD1349),D_SAV!$BC1349),0)</f>
        <v>0</v>
      </c>
      <c r="AN1349" s="51">
        <f t="shared" si="427"/>
        <v>0</v>
      </c>
      <c r="AP1349" s="304">
        <f t="shared" si="428"/>
        <v>0</v>
      </c>
      <c r="AQ1349" s="304">
        <f t="shared" si="429"/>
        <v>0</v>
      </c>
      <c r="AR1349" s="304">
        <f t="shared" si="430"/>
        <v>0</v>
      </c>
      <c r="AS1349" s="304">
        <f t="shared" si="431"/>
        <v>0</v>
      </c>
      <c r="AT1349" s="304">
        <f t="shared" si="432"/>
        <v>0</v>
      </c>
      <c r="AU1349" s="304">
        <f t="shared" si="433"/>
        <v>0</v>
      </c>
      <c r="AV1349" s="304">
        <f t="shared" si="434"/>
        <v>0</v>
      </c>
      <c r="AW1349" s="304">
        <f t="shared" si="435"/>
        <v>0</v>
      </c>
      <c r="AX1349" s="304">
        <f t="shared" si="436"/>
        <v>0</v>
      </c>
      <c r="AY1349" s="304">
        <f t="shared" si="437"/>
        <v>0</v>
      </c>
      <c r="AZ1349" s="304">
        <f t="shared" si="438"/>
        <v>0</v>
      </c>
      <c r="BA1349" s="304">
        <f t="shared" si="439"/>
        <v>0</v>
      </c>
      <c r="BB1349" s="304">
        <f t="shared" si="440"/>
        <v>0</v>
      </c>
      <c r="BC1349" s="304">
        <f t="shared" si="441"/>
        <v>0</v>
      </c>
      <c r="BD1349" s="304">
        <f t="shared" si="442"/>
        <v>0</v>
      </c>
      <c r="BE1349" s="304">
        <f>IFERROR(IF(VLOOKUP($C1349,Listen!$A$2:$F$45,6,0)="Ja",BB1349-MAX(BC1349:BD1349),BB1349-BC1349),0)</f>
        <v>0</v>
      </c>
    </row>
    <row r="1350" spans="1:57" x14ac:dyDescent="0.25">
      <c r="A1350" s="320" t="str">
        <f>IF(AND(D1350&lt;&gt;0,C1350&lt;&gt;0,E1350&lt;&gt;0),IF(B1350&lt;&gt;0,CONCATENATE(B1350,"-AGr",VLOOKUP(C1350,Listen!$A$2:$D$45,4,FALSE),"-",D1350,"-",E1350,),CONCATENATE("AGr",VLOOKUP(C1350,Listen!$A$2:$D$45,4,FALSE),"-",D1350,"-",E1350)),"keine vollständige ID")</f>
        <v>keine vollständige ID</v>
      </c>
      <c r="B1350" s="301"/>
      <c r="C1350" s="287"/>
      <c r="D1350" s="34"/>
      <c r="E1350" s="306"/>
      <c r="F1350" s="116"/>
      <c r="G1350" s="17"/>
      <c r="H1350" s="17"/>
      <c r="I1350" s="17"/>
      <c r="J1350" s="17"/>
      <c r="K1350" s="17"/>
      <c r="L1350" s="17"/>
      <c r="M1350" s="17"/>
      <c r="N1350" s="17"/>
      <c r="O1350" s="116"/>
      <c r="P1350" s="117">
        <f>IF(D1350&gt;A_Stammdaten!$B$12,0,SUM(G1350,H1350,J1350,L1350:M1350)-SUM(I1350,K1350,N1350:O1350))</f>
        <v>0</v>
      </c>
      <c r="Q1350" s="17"/>
      <c r="R1350" s="17"/>
      <c r="S1350" s="17"/>
      <c r="T1350" s="17"/>
      <c r="U1350" s="62">
        <f t="shared" ref="U1350:U1413" si="443">P1350-SUM(Q1350:T1350)</f>
        <v>0</v>
      </c>
      <c r="V1350" s="34"/>
      <c r="W1350" s="34"/>
      <c r="X1350" s="34"/>
      <c r="Y1350" s="34"/>
      <c r="Z1350" s="34"/>
      <c r="AA1350" s="63" t="str">
        <f t="shared" ref="AA1350:AA1413" si="444">IF($V1350="Ja",MIN(2044-$D1350+1,AC1350),"-")</f>
        <v>-</v>
      </c>
      <c r="AB1350" s="63" t="str">
        <f t="shared" ref="AB1350:AB1413" si="445">IF($Z1350="","-",MIN($Z1350-$D1350+1,AC1350))</f>
        <v>-</v>
      </c>
      <c r="AC1350" s="63">
        <f>IF(ISBLANK($C1350),0,VLOOKUP($C1350,Listen!$A$2:$C$45,2,FALSE))</f>
        <v>0</v>
      </c>
      <c r="AD1350" s="63">
        <f>IF(ISBLANK($C1350),0,VLOOKUP($C1350,Listen!$A$2:$C$45,3,FALSE))</f>
        <v>0</v>
      </c>
      <c r="AE1350" s="49">
        <f t="shared" ref="AE1350:AF1413" si="446">IFERROR($AC1350,0)</f>
        <v>0</v>
      </c>
      <c r="AF1350" s="49">
        <f t="shared" si="446"/>
        <v>0</v>
      </c>
      <c r="AG1350" s="49">
        <f>IFERROR(IF(OR($V1350&lt;&gt;"Ja",VLOOKUP($C1350,Listen!$A$2:$F$45,5,0)="Nein",D1350&lt;IF(C1350="LNG Anbindungsanlagen gemäß separater Festlegung",2022,2023)),$AC1350,$AA1350),0)</f>
        <v>0</v>
      </c>
      <c r="AH1350" s="49">
        <f>IFERROR(IF(OR($V1350&lt;&gt;"Ja",VLOOKUP($C1350,Listen!$A$2:$F$45,5,0)="Nein",D1350&lt;IF(C1350="LNG Anbindungsanlagen gemäß separater Festlegung",2022,2023)),$AC1350,$AA1350),0)</f>
        <v>0</v>
      </c>
      <c r="AI1350" s="49">
        <f>IFERROR(IF(OR($W1350&lt;&gt;"Ja",VLOOKUP($C1350,Listen!$A$2:$F$45,6,0)="Nein"),$AC1350,$AB1350),0)</f>
        <v>0</v>
      </c>
      <c r="AJ1350" s="49">
        <f>IFERROR(IF(OR($W1350&lt;&gt;"Ja",VLOOKUP($C1350,Listen!$A$2:$F$45,6,0)="Nein"),$AC1350,$AB1350),0)</f>
        <v>0</v>
      </c>
      <c r="AK1350" s="49">
        <f>IFERROR(IF(OR($W1350&lt;&gt;"Ja",VLOOKUP($C1350,Listen!$A$2:$F$45,6,0)="Nein"),$AC1350,$AB1350),0)</f>
        <v>0</v>
      </c>
      <c r="AL1350" s="51">
        <f t="shared" ref="AL1350:AL1413" si="447">BB1350</f>
        <v>0</v>
      </c>
      <c r="AM1350" s="296">
        <f>IFERROR(IF(VLOOKUP($C1350,Listen!$A$2:$F$45,6,0)="Ja",MAX(BC1350:BD1350),D_SAV!$BC1350),0)</f>
        <v>0</v>
      </c>
      <c r="AN1350" s="51">
        <f t="shared" ref="AN1350:AN1413" si="448">BE1350</f>
        <v>0</v>
      </c>
      <c r="AP1350" s="304">
        <f t="shared" ref="AP1350:AP1413" si="449">AO1350+IF($D1350=AP$3,$U1350,0)</f>
        <v>0</v>
      </c>
      <c r="AQ1350" s="304">
        <f t="shared" ref="AQ1350:AQ1413" si="450">IF(AP1350=0,0,IF($AE1350-(AP$3-$D1350)&lt;=0,AP1350,AP1350/($AE1350-(AP$3-$D1350))))</f>
        <v>0</v>
      </c>
      <c r="AR1350" s="304">
        <f t="shared" ref="AR1350:AR1413" si="451">AP1350-AQ1350</f>
        <v>0</v>
      </c>
      <c r="AS1350" s="304">
        <f t="shared" ref="AS1350:AS1413" si="452">AR1350+IF($D1350=AS$3,$U1350,0)</f>
        <v>0</v>
      </c>
      <c r="AT1350" s="304">
        <f t="shared" ref="AT1350:AT1413" si="453">IF(AS1350=0,0,IF($AF1350-(AS$3-$D1350)&lt;=0,AS1350,AS1350/($AF1350-(AS$3-$D1350))))</f>
        <v>0</v>
      </c>
      <c r="AU1350" s="304">
        <f t="shared" ref="AU1350:AU1413" si="454">AS1350-AT1350</f>
        <v>0</v>
      </c>
      <c r="AV1350" s="304">
        <f t="shared" ref="AV1350:AV1413" si="455">AU1350+IF($D1350=AV$3,$U1350,0)</f>
        <v>0</v>
      </c>
      <c r="AW1350" s="304">
        <f t="shared" ref="AW1350:AW1413" si="456">IF(AV1350=0,0,IF($AG1350-(AV$3-$D1350)&lt;=0,AV1350,AV1350/($AG1350-(AV$3-$D1350))))</f>
        <v>0</v>
      </c>
      <c r="AX1350" s="304">
        <f t="shared" ref="AX1350:AX1413" si="457">AV1350-AW1350</f>
        <v>0</v>
      </c>
      <c r="AY1350" s="304">
        <f t="shared" ref="AY1350:AY1413" si="458">AX1350+IF($D1350=AY$3,$U1350,0)</f>
        <v>0</v>
      </c>
      <c r="AZ1350" s="304">
        <f t="shared" ref="AZ1350:AZ1413" si="459">IF(AY1350=0,0,IF($AH1350-(AY$3-$D1350)&lt;=0,AY1350,AY1350/($AH1350-(AY$3-$D1350))))</f>
        <v>0</v>
      </c>
      <c r="BA1350" s="304">
        <f t="shared" ref="BA1350:BA1413" si="460">AY1350-AZ1350</f>
        <v>0</v>
      </c>
      <c r="BB1350" s="304">
        <f t="shared" ref="BB1350:BB1413" si="461">BA1350+IF($D1350=BB$3,$U1350,0)</f>
        <v>0</v>
      </c>
      <c r="BC1350" s="304">
        <f t="shared" ref="BC1350:BC1413" si="462">IF(BB1350=0,0,IF($AI1350-(BB$3-$D1350)&lt;=0,BB1350,BB1350/($AI1350-(BB$3-$D1350))))</f>
        <v>0</v>
      </c>
      <c r="BD1350" s="304">
        <f t="shared" ref="BD1350:BD1413" si="463">BB1350*Y1350/100</f>
        <v>0</v>
      </c>
      <c r="BE1350" s="304">
        <f>IFERROR(IF(VLOOKUP($C1350,Listen!$A$2:$F$45,6,0)="Ja",BB1350-MAX(BC1350:BD1350),BB1350-BC1350),0)</f>
        <v>0</v>
      </c>
    </row>
    <row r="1351" spans="1:57" x14ac:dyDescent="0.25">
      <c r="A1351" s="320" t="str">
        <f>IF(AND(D1351&lt;&gt;0,C1351&lt;&gt;0,E1351&lt;&gt;0),IF(B1351&lt;&gt;0,CONCATENATE(B1351,"-AGr",VLOOKUP(C1351,Listen!$A$2:$D$45,4,FALSE),"-",D1351,"-",E1351,),CONCATENATE("AGr",VLOOKUP(C1351,Listen!$A$2:$D$45,4,FALSE),"-",D1351,"-",E1351)),"keine vollständige ID")</f>
        <v>keine vollständige ID</v>
      </c>
      <c r="B1351" s="301"/>
      <c r="C1351" s="287"/>
      <c r="D1351" s="34"/>
      <c r="E1351" s="306"/>
      <c r="F1351" s="116"/>
      <c r="G1351" s="17"/>
      <c r="H1351" s="17"/>
      <c r="I1351" s="17"/>
      <c r="J1351" s="17"/>
      <c r="K1351" s="17"/>
      <c r="L1351" s="17"/>
      <c r="M1351" s="17"/>
      <c r="N1351" s="17"/>
      <c r="O1351" s="116"/>
      <c r="P1351" s="117">
        <f>IF(D1351&gt;A_Stammdaten!$B$12,0,SUM(G1351,H1351,J1351,L1351:M1351)-SUM(I1351,K1351,N1351:O1351))</f>
        <v>0</v>
      </c>
      <c r="Q1351" s="17"/>
      <c r="R1351" s="17"/>
      <c r="S1351" s="17"/>
      <c r="T1351" s="17"/>
      <c r="U1351" s="62">
        <f t="shared" si="443"/>
        <v>0</v>
      </c>
      <c r="V1351" s="34"/>
      <c r="W1351" s="34"/>
      <c r="X1351" s="34"/>
      <c r="Y1351" s="34"/>
      <c r="Z1351" s="34"/>
      <c r="AA1351" s="63" t="str">
        <f t="shared" si="444"/>
        <v>-</v>
      </c>
      <c r="AB1351" s="63" t="str">
        <f t="shared" si="445"/>
        <v>-</v>
      </c>
      <c r="AC1351" s="63">
        <f>IF(ISBLANK($C1351),0,VLOOKUP($C1351,Listen!$A$2:$C$45,2,FALSE))</f>
        <v>0</v>
      </c>
      <c r="AD1351" s="63">
        <f>IF(ISBLANK($C1351),0,VLOOKUP($C1351,Listen!$A$2:$C$45,3,FALSE))</f>
        <v>0</v>
      </c>
      <c r="AE1351" s="49">
        <f t="shared" si="446"/>
        <v>0</v>
      </c>
      <c r="AF1351" s="49">
        <f t="shared" si="446"/>
        <v>0</v>
      </c>
      <c r="AG1351" s="49">
        <f>IFERROR(IF(OR($V1351&lt;&gt;"Ja",VLOOKUP($C1351,Listen!$A$2:$F$45,5,0)="Nein",D1351&lt;IF(C1351="LNG Anbindungsanlagen gemäß separater Festlegung",2022,2023)),$AC1351,$AA1351),0)</f>
        <v>0</v>
      </c>
      <c r="AH1351" s="49">
        <f>IFERROR(IF(OR($V1351&lt;&gt;"Ja",VLOOKUP($C1351,Listen!$A$2:$F$45,5,0)="Nein",D1351&lt;IF(C1351="LNG Anbindungsanlagen gemäß separater Festlegung",2022,2023)),$AC1351,$AA1351),0)</f>
        <v>0</v>
      </c>
      <c r="AI1351" s="49">
        <f>IFERROR(IF(OR($W1351&lt;&gt;"Ja",VLOOKUP($C1351,Listen!$A$2:$F$45,6,0)="Nein"),$AC1351,$AB1351),0)</f>
        <v>0</v>
      </c>
      <c r="AJ1351" s="49">
        <f>IFERROR(IF(OR($W1351&lt;&gt;"Ja",VLOOKUP($C1351,Listen!$A$2:$F$45,6,0)="Nein"),$AC1351,$AB1351),0)</f>
        <v>0</v>
      </c>
      <c r="AK1351" s="49">
        <f>IFERROR(IF(OR($W1351&lt;&gt;"Ja",VLOOKUP($C1351,Listen!$A$2:$F$45,6,0)="Nein"),$AC1351,$AB1351),0)</f>
        <v>0</v>
      </c>
      <c r="AL1351" s="51">
        <f t="shared" si="447"/>
        <v>0</v>
      </c>
      <c r="AM1351" s="296">
        <f>IFERROR(IF(VLOOKUP($C1351,Listen!$A$2:$F$45,6,0)="Ja",MAX(BC1351:BD1351),D_SAV!$BC1351),0)</f>
        <v>0</v>
      </c>
      <c r="AN1351" s="51">
        <f t="shared" si="448"/>
        <v>0</v>
      </c>
      <c r="AP1351" s="304">
        <f t="shared" si="449"/>
        <v>0</v>
      </c>
      <c r="AQ1351" s="304">
        <f t="shared" si="450"/>
        <v>0</v>
      </c>
      <c r="AR1351" s="304">
        <f t="shared" si="451"/>
        <v>0</v>
      </c>
      <c r="AS1351" s="304">
        <f t="shared" si="452"/>
        <v>0</v>
      </c>
      <c r="AT1351" s="304">
        <f t="shared" si="453"/>
        <v>0</v>
      </c>
      <c r="AU1351" s="304">
        <f t="shared" si="454"/>
        <v>0</v>
      </c>
      <c r="AV1351" s="304">
        <f t="shared" si="455"/>
        <v>0</v>
      </c>
      <c r="AW1351" s="304">
        <f t="shared" si="456"/>
        <v>0</v>
      </c>
      <c r="AX1351" s="304">
        <f t="shared" si="457"/>
        <v>0</v>
      </c>
      <c r="AY1351" s="304">
        <f t="shared" si="458"/>
        <v>0</v>
      </c>
      <c r="AZ1351" s="304">
        <f t="shared" si="459"/>
        <v>0</v>
      </c>
      <c r="BA1351" s="304">
        <f t="shared" si="460"/>
        <v>0</v>
      </c>
      <c r="BB1351" s="304">
        <f t="shared" si="461"/>
        <v>0</v>
      </c>
      <c r="BC1351" s="304">
        <f t="shared" si="462"/>
        <v>0</v>
      </c>
      <c r="BD1351" s="304">
        <f t="shared" si="463"/>
        <v>0</v>
      </c>
      <c r="BE1351" s="304">
        <f>IFERROR(IF(VLOOKUP($C1351,Listen!$A$2:$F$45,6,0)="Ja",BB1351-MAX(BC1351:BD1351),BB1351-BC1351),0)</f>
        <v>0</v>
      </c>
    </row>
    <row r="1352" spans="1:57" x14ac:dyDescent="0.25">
      <c r="A1352" s="320" t="str">
        <f>IF(AND(D1352&lt;&gt;0,C1352&lt;&gt;0,E1352&lt;&gt;0),IF(B1352&lt;&gt;0,CONCATENATE(B1352,"-AGr",VLOOKUP(C1352,Listen!$A$2:$D$45,4,FALSE),"-",D1352,"-",E1352,),CONCATENATE("AGr",VLOOKUP(C1352,Listen!$A$2:$D$45,4,FALSE),"-",D1352,"-",E1352)),"keine vollständige ID")</f>
        <v>keine vollständige ID</v>
      </c>
      <c r="B1352" s="301"/>
      <c r="C1352" s="287"/>
      <c r="D1352" s="34"/>
      <c r="E1352" s="306"/>
      <c r="F1352" s="116"/>
      <c r="G1352" s="17"/>
      <c r="H1352" s="17"/>
      <c r="I1352" s="17"/>
      <c r="J1352" s="17"/>
      <c r="K1352" s="17"/>
      <c r="L1352" s="17"/>
      <c r="M1352" s="17"/>
      <c r="N1352" s="17"/>
      <c r="O1352" s="116"/>
      <c r="P1352" s="117">
        <f>IF(D1352&gt;A_Stammdaten!$B$12,0,SUM(G1352,H1352,J1352,L1352:M1352)-SUM(I1352,K1352,N1352:O1352))</f>
        <v>0</v>
      </c>
      <c r="Q1352" s="17"/>
      <c r="R1352" s="17"/>
      <c r="S1352" s="17"/>
      <c r="T1352" s="17"/>
      <c r="U1352" s="62">
        <f t="shared" si="443"/>
        <v>0</v>
      </c>
      <c r="V1352" s="34"/>
      <c r="W1352" s="34"/>
      <c r="X1352" s="34"/>
      <c r="Y1352" s="34"/>
      <c r="Z1352" s="34"/>
      <c r="AA1352" s="63" t="str">
        <f t="shared" si="444"/>
        <v>-</v>
      </c>
      <c r="AB1352" s="63" t="str">
        <f t="shared" si="445"/>
        <v>-</v>
      </c>
      <c r="AC1352" s="63">
        <f>IF(ISBLANK($C1352),0,VLOOKUP($C1352,Listen!$A$2:$C$45,2,FALSE))</f>
        <v>0</v>
      </c>
      <c r="AD1352" s="63">
        <f>IF(ISBLANK($C1352),0,VLOOKUP($C1352,Listen!$A$2:$C$45,3,FALSE))</f>
        <v>0</v>
      </c>
      <c r="AE1352" s="49">
        <f t="shared" si="446"/>
        <v>0</v>
      </c>
      <c r="AF1352" s="49">
        <f t="shared" si="446"/>
        <v>0</v>
      </c>
      <c r="AG1352" s="49">
        <f>IFERROR(IF(OR($V1352&lt;&gt;"Ja",VLOOKUP($C1352,Listen!$A$2:$F$45,5,0)="Nein",D1352&lt;IF(C1352="LNG Anbindungsanlagen gemäß separater Festlegung",2022,2023)),$AC1352,$AA1352),0)</f>
        <v>0</v>
      </c>
      <c r="AH1352" s="49">
        <f>IFERROR(IF(OR($V1352&lt;&gt;"Ja",VLOOKUP($C1352,Listen!$A$2:$F$45,5,0)="Nein",D1352&lt;IF(C1352="LNG Anbindungsanlagen gemäß separater Festlegung",2022,2023)),$AC1352,$AA1352),0)</f>
        <v>0</v>
      </c>
      <c r="AI1352" s="49">
        <f>IFERROR(IF(OR($W1352&lt;&gt;"Ja",VLOOKUP($C1352,Listen!$A$2:$F$45,6,0)="Nein"),$AC1352,$AB1352),0)</f>
        <v>0</v>
      </c>
      <c r="AJ1352" s="49">
        <f>IFERROR(IF(OR($W1352&lt;&gt;"Ja",VLOOKUP($C1352,Listen!$A$2:$F$45,6,0)="Nein"),$AC1352,$AB1352),0)</f>
        <v>0</v>
      </c>
      <c r="AK1352" s="49">
        <f>IFERROR(IF(OR($W1352&lt;&gt;"Ja",VLOOKUP($C1352,Listen!$A$2:$F$45,6,0)="Nein"),$AC1352,$AB1352),0)</f>
        <v>0</v>
      </c>
      <c r="AL1352" s="51">
        <f t="shared" si="447"/>
        <v>0</v>
      </c>
      <c r="AM1352" s="296">
        <f>IFERROR(IF(VLOOKUP($C1352,Listen!$A$2:$F$45,6,0)="Ja",MAX(BC1352:BD1352),D_SAV!$BC1352),0)</f>
        <v>0</v>
      </c>
      <c r="AN1352" s="51">
        <f t="shared" si="448"/>
        <v>0</v>
      </c>
      <c r="AP1352" s="304">
        <f t="shared" si="449"/>
        <v>0</v>
      </c>
      <c r="AQ1352" s="304">
        <f t="shared" si="450"/>
        <v>0</v>
      </c>
      <c r="AR1352" s="304">
        <f t="shared" si="451"/>
        <v>0</v>
      </c>
      <c r="AS1352" s="304">
        <f t="shared" si="452"/>
        <v>0</v>
      </c>
      <c r="AT1352" s="304">
        <f t="shared" si="453"/>
        <v>0</v>
      </c>
      <c r="AU1352" s="304">
        <f t="shared" si="454"/>
        <v>0</v>
      </c>
      <c r="AV1352" s="304">
        <f t="shared" si="455"/>
        <v>0</v>
      </c>
      <c r="AW1352" s="304">
        <f t="shared" si="456"/>
        <v>0</v>
      </c>
      <c r="AX1352" s="304">
        <f t="shared" si="457"/>
        <v>0</v>
      </c>
      <c r="AY1352" s="304">
        <f t="shared" si="458"/>
        <v>0</v>
      </c>
      <c r="AZ1352" s="304">
        <f t="shared" si="459"/>
        <v>0</v>
      </c>
      <c r="BA1352" s="304">
        <f t="shared" si="460"/>
        <v>0</v>
      </c>
      <c r="BB1352" s="304">
        <f t="shared" si="461"/>
        <v>0</v>
      </c>
      <c r="BC1352" s="304">
        <f t="shared" si="462"/>
        <v>0</v>
      </c>
      <c r="BD1352" s="304">
        <f t="shared" si="463"/>
        <v>0</v>
      </c>
      <c r="BE1352" s="304">
        <f>IFERROR(IF(VLOOKUP($C1352,Listen!$A$2:$F$45,6,0)="Ja",BB1352-MAX(BC1352:BD1352),BB1352-BC1352),0)</f>
        <v>0</v>
      </c>
    </row>
    <row r="1353" spans="1:57" x14ac:dyDescent="0.25">
      <c r="A1353" s="320" t="str">
        <f>IF(AND(D1353&lt;&gt;0,C1353&lt;&gt;0,E1353&lt;&gt;0),IF(B1353&lt;&gt;0,CONCATENATE(B1353,"-AGr",VLOOKUP(C1353,Listen!$A$2:$D$45,4,FALSE),"-",D1353,"-",E1353,),CONCATENATE("AGr",VLOOKUP(C1353,Listen!$A$2:$D$45,4,FALSE),"-",D1353,"-",E1353)),"keine vollständige ID")</f>
        <v>keine vollständige ID</v>
      </c>
      <c r="B1353" s="301"/>
      <c r="C1353" s="287"/>
      <c r="D1353" s="34"/>
      <c r="E1353" s="306"/>
      <c r="F1353" s="116"/>
      <c r="G1353" s="17"/>
      <c r="H1353" s="17"/>
      <c r="I1353" s="17"/>
      <c r="J1353" s="17"/>
      <c r="K1353" s="17"/>
      <c r="L1353" s="17"/>
      <c r="M1353" s="17"/>
      <c r="N1353" s="17"/>
      <c r="O1353" s="116"/>
      <c r="P1353" s="117">
        <f>IF(D1353&gt;A_Stammdaten!$B$12,0,SUM(G1353,H1353,J1353,L1353:M1353)-SUM(I1353,K1353,N1353:O1353))</f>
        <v>0</v>
      </c>
      <c r="Q1353" s="17"/>
      <c r="R1353" s="17"/>
      <c r="S1353" s="17"/>
      <c r="T1353" s="17"/>
      <c r="U1353" s="62">
        <f t="shared" si="443"/>
        <v>0</v>
      </c>
      <c r="V1353" s="34"/>
      <c r="W1353" s="34"/>
      <c r="X1353" s="34"/>
      <c r="Y1353" s="34"/>
      <c r="Z1353" s="34"/>
      <c r="AA1353" s="63" t="str">
        <f t="shared" si="444"/>
        <v>-</v>
      </c>
      <c r="AB1353" s="63" t="str">
        <f t="shared" si="445"/>
        <v>-</v>
      </c>
      <c r="AC1353" s="63">
        <f>IF(ISBLANK($C1353),0,VLOOKUP($C1353,Listen!$A$2:$C$45,2,FALSE))</f>
        <v>0</v>
      </c>
      <c r="AD1353" s="63">
        <f>IF(ISBLANK($C1353),0,VLOOKUP($C1353,Listen!$A$2:$C$45,3,FALSE))</f>
        <v>0</v>
      </c>
      <c r="AE1353" s="49">
        <f t="shared" si="446"/>
        <v>0</v>
      </c>
      <c r="AF1353" s="49">
        <f t="shared" si="446"/>
        <v>0</v>
      </c>
      <c r="AG1353" s="49">
        <f>IFERROR(IF(OR($V1353&lt;&gt;"Ja",VLOOKUP($C1353,Listen!$A$2:$F$45,5,0)="Nein",D1353&lt;IF(C1353="LNG Anbindungsanlagen gemäß separater Festlegung",2022,2023)),$AC1353,$AA1353),0)</f>
        <v>0</v>
      </c>
      <c r="AH1353" s="49">
        <f>IFERROR(IF(OR($V1353&lt;&gt;"Ja",VLOOKUP($C1353,Listen!$A$2:$F$45,5,0)="Nein",D1353&lt;IF(C1353="LNG Anbindungsanlagen gemäß separater Festlegung",2022,2023)),$AC1353,$AA1353),0)</f>
        <v>0</v>
      </c>
      <c r="AI1353" s="49">
        <f>IFERROR(IF(OR($W1353&lt;&gt;"Ja",VLOOKUP($C1353,Listen!$A$2:$F$45,6,0)="Nein"),$AC1353,$AB1353),0)</f>
        <v>0</v>
      </c>
      <c r="AJ1353" s="49">
        <f>IFERROR(IF(OR($W1353&lt;&gt;"Ja",VLOOKUP($C1353,Listen!$A$2:$F$45,6,0)="Nein"),$AC1353,$AB1353),0)</f>
        <v>0</v>
      </c>
      <c r="AK1353" s="49">
        <f>IFERROR(IF(OR($W1353&lt;&gt;"Ja",VLOOKUP($C1353,Listen!$A$2:$F$45,6,0)="Nein"),$AC1353,$AB1353),0)</f>
        <v>0</v>
      </c>
      <c r="AL1353" s="51">
        <f t="shared" si="447"/>
        <v>0</v>
      </c>
      <c r="AM1353" s="296">
        <f>IFERROR(IF(VLOOKUP($C1353,Listen!$A$2:$F$45,6,0)="Ja",MAX(BC1353:BD1353),D_SAV!$BC1353),0)</f>
        <v>0</v>
      </c>
      <c r="AN1353" s="51">
        <f t="shared" si="448"/>
        <v>0</v>
      </c>
      <c r="AP1353" s="304">
        <f t="shared" si="449"/>
        <v>0</v>
      </c>
      <c r="AQ1353" s="304">
        <f t="shared" si="450"/>
        <v>0</v>
      </c>
      <c r="AR1353" s="304">
        <f t="shared" si="451"/>
        <v>0</v>
      </c>
      <c r="AS1353" s="304">
        <f t="shared" si="452"/>
        <v>0</v>
      </c>
      <c r="AT1353" s="304">
        <f t="shared" si="453"/>
        <v>0</v>
      </c>
      <c r="AU1353" s="304">
        <f t="shared" si="454"/>
        <v>0</v>
      </c>
      <c r="AV1353" s="304">
        <f t="shared" si="455"/>
        <v>0</v>
      </c>
      <c r="AW1353" s="304">
        <f t="shared" si="456"/>
        <v>0</v>
      </c>
      <c r="AX1353" s="304">
        <f t="shared" si="457"/>
        <v>0</v>
      </c>
      <c r="AY1353" s="304">
        <f t="shared" si="458"/>
        <v>0</v>
      </c>
      <c r="AZ1353" s="304">
        <f t="shared" si="459"/>
        <v>0</v>
      </c>
      <c r="BA1353" s="304">
        <f t="shared" si="460"/>
        <v>0</v>
      </c>
      <c r="BB1353" s="304">
        <f t="shared" si="461"/>
        <v>0</v>
      </c>
      <c r="BC1353" s="304">
        <f t="shared" si="462"/>
        <v>0</v>
      </c>
      <c r="BD1353" s="304">
        <f t="shared" si="463"/>
        <v>0</v>
      </c>
      <c r="BE1353" s="304">
        <f>IFERROR(IF(VLOOKUP($C1353,Listen!$A$2:$F$45,6,0)="Ja",BB1353-MAX(BC1353:BD1353),BB1353-BC1353),0)</f>
        <v>0</v>
      </c>
    </row>
    <row r="1354" spans="1:57" x14ac:dyDescent="0.25">
      <c r="A1354" s="320" t="str">
        <f>IF(AND(D1354&lt;&gt;0,C1354&lt;&gt;0,E1354&lt;&gt;0),IF(B1354&lt;&gt;0,CONCATENATE(B1354,"-AGr",VLOOKUP(C1354,Listen!$A$2:$D$45,4,FALSE),"-",D1354,"-",E1354,),CONCATENATE("AGr",VLOOKUP(C1354,Listen!$A$2:$D$45,4,FALSE),"-",D1354,"-",E1354)),"keine vollständige ID")</f>
        <v>keine vollständige ID</v>
      </c>
      <c r="B1354" s="301"/>
      <c r="C1354" s="287"/>
      <c r="D1354" s="34"/>
      <c r="E1354" s="306"/>
      <c r="F1354" s="116"/>
      <c r="G1354" s="17"/>
      <c r="H1354" s="17"/>
      <c r="I1354" s="17"/>
      <c r="J1354" s="17"/>
      <c r="K1354" s="17"/>
      <c r="L1354" s="17"/>
      <c r="M1354" s="17"/>
      <c r="N1354" s="17"/>
      <c r="O1354" s="116"/>
      <c r="P1354" s="117">
        <f>IF(D1354&gt;A_Stammdaten!$B$12,0,SUM(G1354,H1354,J1354,L1354:M1354)-SUM(I1354,K1354,N1354:O1354))</f>
        <v>0</v>
      </c>
      <c r="Q1354" s="17"/>
      <c r="R1354" s="17"/>
      <c r="S1354" s="17"/>
      <c r="T1354" s="17"/>
      <c r="U1354" s="62">
        <f t="shared" si="443"/>
        <v>0</v>
      </c>
      <c r="V1354" s="34"/>
      <c r="W1354" s="34"/>
      <c r="X1354" s="34"/>
      <c r="Y1354" s="34"/>
      <c r="Z1354" s="34"/>
      <c r="AA1354" s="63" t="str">
        <f t="shared" si="444"/>
        <v>-</v>
      </c>
      <c r="AB1354" s="63" t="str">
        <f t="shared" si="445"/>
        <v>-</v>
      </c>
      <c r="AC1354" s="63">
        <f>IF(ISBLANK($C1354),0,VLOOKUP($C1354,Listen!$A$2:$C$45,2,FALSE))</f>
        <v>0</v>
      </c>
      <c r="AD1354" s="63">
        <f>IF(ISBLANK($C1354),0,VLOOKUP($C1354,Listen!$A$2:$C$45,3,FALSE))</f>
        <v>0</v>
      </c>
      <c r="AE1354" s="49">
        <f t="shared" si="446"/>
        <v>0</v>
      </c>
      <c r="AF1354" s="49">
        <f t="shared" si="446"/>
        <v>0</v>
      </c>
      <c r="AG1354" s="49">
        <f>IFERROR(IF(OR($V1354&lt;&gt;"Ja",VLOOKUP($C1354,Listen!$A$2:$F$45,5,0)="Nein",D1354&lt;IF(C1354="LNG Anbindungsanlagen gemäß separater Festlegung",2022,2023)),$AC1354,$AA1354),0)</f>
        <v>0</v>
      </c>
      <c r="AH1354" s="49">
        <f>IFERROR(IF(OR($V1354&lt;&gt;"Ja",VLOOKUP($C1354,Listen!$A$2:$F$45,5,0)="Nein",D1354&lt;IF(C1354="LNG Anbindungsanlagen gemäß separater Festlegung",2022,2023)),$AC1354,$AA1354),0)</f>
        <v>0</v>
      </c>
      <c r="AI1354" s="49">
        <f>IFERROR(IF(OR($W1354&lt;&gt;"Ja",VLOOKUP($C1354,Listen!$A$2:$F$45,6,0)="Nein"),$AC1354,$AB1354),0)</f>
        <v>0</v>
      </c>
      <c r="AJ1354" s="49">
        <f>IFERROR(IF(OR($W1354&lt;&gt;"Ja",VLOOKUP($C1354,Listen!$A$2:$F$45,6,0)="Nein"),$AC1354,$AB1354),0)</f>
        <v>0</v>
      </c>
      <c r="AK1354" s="49">
        <f>IFERROR(IF(OR($W1354&lt;&gt;"Ja",VLOOKUP($C1354,Listen!$A$2:$F$45,6,0)="Nein"),$AC1354,$AB1354),0)</f>
        <v>0</v>
      </c>
      <c r="AL1354" s="51">
        <f t="shared" si="447"/>
        <v>0</v>
      </c>
      <c r="AM1354" s="296">
        <f>IFERROR(IF(VLOOKUP($C1354,Listen!$A$2:$F$45,6,0)="Ja",MAX(BC1354:BD1354),D_SAV!$BC1354),0)</f>
        <v>0</v>
      </c>
      <c r="AN1354" s="51">
        <f t="shared" si="448"/>
        <v>0</v>
      </c>
      <c r="AP1354" s="304">
        <f t="shared" si="449"/>
        <v>0</v>
      </c>
      <c r="AQ1354" s="304">
        <f t="shared" si="450"/>
        <v>0</v>
      </c>
      <c r="AR1354" s="304">
        <f t="shared" si="451"/>
        <v>0</v>
      </c>
      <c r="AS1354" s="304">
        <f t="shared" si="452"/>
        <v>0</v>
      </c>
      <c r="AT1354" s="304">
        <f t="shared" si="453"/>
        <v>0</v>
      </c>
      <c r="AU1354" s="304">
        <f t="shared" si="454"/>
        <v>0</v>
      </c>
      <c r="AV1354" s="304">
        <f t="shared" si="455"/>
        <v>0</v>
      </c>
      <c r="AW1354" s="304">
        <f t="shared" si="456"/>
        <v>0</v>
      </c>
      <c r="AX1354" s="304">
        <f t="shared" si="457"/>
        <v>0</v>
      </c>
      <c r="AY1354" s="304">
        <f t="shared" si="458"/>
        <v>0</v>
      </c>
      <c r="AZ1354" s="304">
        <f t="shared" si="459"/>
        <v>0</v>
      </c>
      <c r="BA1354" s="304">
        <f t="shared" si="460"/>
        <v>0</v>
      </c>
      <c r="BB1354" s="304">
        <f t="shared" si="461"/>
        <v>0</v>
      </c>
      <c r="BC1354" s="304">
        <f t="shared" si="462"/>
        <v>0</v>
      </c>
      <c r="BD1354" s="304">
        <f t="shared" si="463"/>
        <v>0</v>
      </c>
      <c r="BE1354" s="304">
        <f>IFERROR(IF(VLOOKUP($C1354,Listen!$A$2:$F$45,6,0)="Ja",BB1354-MAX(BC1354:BD1354),BB1354-BC1354),0)</f>
        <v>0</v>
      </c>
    </row>
    <row r="1355" spans="1:57" x14ac:dyDescent="0.25">
      <c r="A1355" s="320" t="str">
        <f>IF(AND(D1355&lt;&gt;0,C1355&lt;&gt;0,E1355&lt;&gt;0),IF(B1355&lt;&gt;0,CONCATENATE(B1355,"-AGr",VLOOKUP(C1355,Listen!$A$2:$D$45,4,FALSE),"-",D1355,"-",E1355,),CONCATENATE("AGr",VLOOKUP(C1355,Listen!$A$2:$D$45,4,FALSE),"-",D1355,"-",E1355)),"keine vollständige ID")</f>
        <v>keine vollständige ID</v>
      </c>
      <c r="B1355" s="301"/>
      <c r="C1355" s="287"/>
      <c r="D1355" s="34"/>
      <c r="E1355" s="306"/>
      <c r="F1355" s="116"/>
      <c r="G1355" s="17"/>
      <c r="H1355" s="17"/>
      <c r="I1355" s="17"/>
      <c r="J1355" s="17"/>
      <c r="K1355" s="17"/>
      <c r="L1355" s="17"/>
      <c r="M1355" s="17"/>
      <c r="N1355" s="17"/>
      <c r="O1355" s="116"/>
      <c r="P1355" s="117">
        <f>IF(D1355&gt;A_Stammdaten!$B$12,0,SUM(G1355,H1355,J1355,L1355:M1355)-SUM(I1355,K1355,N1355:O1355))</f>
        <v>0</v>
      </c>
      <c r="Q1355" s="17"/>
      <c r="R1355" s="17"/>
      <c r="S1355" s="17"/>
      <c r="T1355" s="17"/>
      <c r="U1355" s="62">
        <f t="shared" si="443"/>
        <v>0</v>
      </c>
      <c r="V1355" s="34"/>
      <c r="W1355" s="34"/>
      <c r="X1355" s="34"/>
      <c r="Y1355" s="34"/>
      <c r="Z1355" s="34"/>
      <c r="AA1355" s="63" t="str">
        <f t="shared" si="444"/>
        <v>-</v>
      </c>
      <c r="AB1355" s="63" t="str">
        <f t="shared" si="445"/>
        <v>-</v>
      </c>
      <c r="AC1355" s="63">
        <f>IF(ISBLANK($C1355),0,VLOOKUP($C1355,Listen!$A$2:$C$45,2,FALSE))</f>
        <v>0</v>
      </c>
      <c r="AD1355" s="63">
        <f>IF(ISBLANK($C1355),0,VLOOKUP($C1355,Listen!$A$2:$C$45,3,FALSE))</f>
        <v>0</v>
      </c>
      <c r="AE1355" s="49">
        <f t="shared" si="446"/>
        <v>0</v>
      </c>
      <c r="AF1355" s="49">
        <f t="shared" si="446"/>
        <v>0</v>
      </c>
      <c r="AG1355" s="49">
        <f>IFERROR(IF(OR($V1355&lt;&gt;"Ja",VLOOKUP($C1355,Listen!$A$2:$F$45,5,0)="Nein",D1355&lt;IF(C1355="LNG Anbindungsanlagen gemäß separater Festlegung",2022,2023)),$AC1355,$AA1355),0)</f>
        <v>0</v>
      </c>
      <c r="AH1355" s="49">
        <f>IFERROR(IF(OR($V1355&lt;&gt;"Ja",VLOOKUP($C1355,Listen!$A$2:$F$45,5,0)="Nein",D1355&lt;IF(C1355="LNG Anbindungsanlagen gemäß separater Festlegung",2022,2023)),$AC1355,$AA1355),0)</f>
        <v>0</v>
      </c>
      <c r="AI1355" s="49">
        <f>IFERROR(IF(OR($W1355&lt;&gt;"Ja",VLOOKUP($C1355,Listen!$A$2:$F$45,6,0)="Nein"),$AC1355,$AB1355),0)</f>
        <v>0</v>
      </c>
      <c r="AJ1355" s="49">
        <f>IFERROR(IF(OR($W1355&lt;&gt;"Ja",VLOOKUP($C1355,Listen!$A$2:$F$45,6,0)="Nein"),$AC1355,$AB1355),0)</f>
        <v>0</v>
      </c>
      <c r="AK1355" s="49">
        <f>IFERROR(IF(OR($W1355&lt;&gt;"Ja",VLOOKUP($C1355,Listen!$A$2:$F$45,6,0)="Nein"),$AC1355,$AB1355),0)</f>
        <v>0</v>
      </c>
      <c r="AL1355" s="51">
        <f t="shared" si="447"/>
        <v>0</v>
      </c>
      <c r="AM1355" s="296">
        <f>IFERROR(IF(VLOOKUP($C1355,Listen!$A$2:$F$45,6,0)="Ja",MAX(BC1355:BD1355),D_SAV!$BC1355),0)</f>
        <v>0</v>
      </c>
      <c r="AN1355" s="51">
        <f t="shared" si="448"/>
        <v>0</v>
      </c>
      <c r="AP1355" s="304">
        <f t="shared" si="449"/>
        <v>0</v>
      </c>
      <c r="AQ1355" s="304">
        <f t="shared" si="450"/>
        <v>0</v>
      </c>
      <c r="AR1355" s="304">
        <f t="shared" si="451"/>
        <v>0</v>
      </c>
      <c r="AS1355" s="304">
        <f t="shared" si="452"/>
        <v>0</v>
      </c>
      <c r="AT1355" s="304">
        <f t="shared" si="453"/>
        <v>0</v>
      </c>
      <c r="AU1355" s="304">
        <f t="shared" si="454"/>
        <v>0</v>
      </c>
      <c r="AV1355" s="304">
        <f t="shared" si="455"/>
        <v>0</v>
      </c>
      <c r="AW1355" s="304">
        <f t="shared" si="456"/>
        <v>0</v>
      </c>
      <c r="AX1355" s="304">
        <f t="shared" si="457"/>
        <v>0</v>
      </c>
      <c r="AY1355" s="304">
        <f t="shared" si="458"/>
        <v>0</v>
      </c>
      <c r="AZ1355" s="304">
        <f t="shared" si="459"/>
        <v>0</v>
      </c>
      <c r="BA1355" s="304">
        <f t="shared" si="460"/>
        <v>0</v>
      </c>
      <c r="BB1355" s="304">
        <f t="shared" si="461"/>
        <v>0</v>
      </c>
      <c r="BC1355" s="304">
        <f t="shared" si="462"/>
        <v>0</v>
      </c>
      <c r="BD1355" s="304">
        <f t="shared" si="463"/>
        <v>0</v>
      </c>
      <c r="BE1355" s="304">
        <f>IFERROR(IF(VLOOKUP($C1355,Listen!$A$2:$F$45,6,0)="Ja",BB1355-MAX(BC1355:BD1355),BB1355-BC1355),0)</f>
        <v>0</v>
      </c>
    </row>
    <row r="1356" spans="1:57" x14ac:dyDescent="0.25">
      <c r="A1356" s="320" t="str">
        <f>IF(AND(D1356&lt;&gt;0,C1356&lt;&gt;0,E1356&lt;&gt;0),IF(B1356&lt;&gt;0,CONCATENATE(B1356,"-AGr",VLOOKUP(C1356,Listen!$A$2:$D$45,4,FALSE),"-",D1356,"-",E1356,),CONCATENATE("AGr",VLOOKUP(C1356,Listen!$A$2:$D$45,4,FALSE),"-",D1356,"-",E1356)),"keine vollständige ID")</f>
        <v>keine vollständige ID</v>
      </c>
      <c r="B1356" s="301"/>
      <c r="C1356" s="287"/>
      <c r="D1356" s="34"/>
      <c r="E1356" s="306"/>
      <c r="F1356" s="116"/>
      <c r="G1356" s="17"/>
      <c r="H1356" s="17"/>
      <c r="I1356" s="17"/>
      <c r="J1356" s="17"/>
      <c r="K1356" s="17"/>
      <c r="L1356" s="17"/>
      <c r="M1356" s="17"/>
      <c r="N1356" s="17"/>
      <c r="O1356" s="116"/>
      <c r="P1356" s="117">
        <f>IF(D1356&gt;A_Stammdaten!$B$12,0,SUM(G1356,H1356,J1356,L1356:M1356)-SUM(I1356,K1356,N1356:O1356))</f>
        <v>0</v>
      </c>
      <c r="Q1356" s="17"/>
      <c r="R1356" s="17"/>
      <c r="S1356" s="17"/>
      <c r="T1356" s="17"/>
      <c r="U1356" s="62">
        <f t="shared" si="443"/>
        <v>0</v>
      </c>
      <c r="V1356" s="34"/>
      <c r="W1356" s="34"/>
      <c r="X1356" s="34"/>
      <c r="Y1356" s="34"/>
      <c r="Z1356" s="34"/>
      <c r="AA1356" s="63" t="str">
        <f t="shared" si="444"/>
        <v>-</v>
      </c>
      <c r="AB1356" s="63" t="str">
        <f t="shared" si="445"/>
        <v>-</v>
      </c>
      <c r="AC1356" s="63">
        <f>IF(ISBLANK($C1356),0,VLOOKUP($C1356,Listen!$A$2:$C$45,2,FALSE))</f>
        <v>0</v>
      </c>
      <c r="AD1356" s="63">
        <f>IF(ISBLANK($C1356),0,VLOOKUP($C1356,Listen!$A$2:$C$45,3,FALSE))</f>
        <v>0</v>
      </c>
      <c r="AE1356" s="49">
        <f t="shared" si="446"/>
        <v>0</v>
      </c>
      <c r="AF1356" s="49">
        <f t="shared" si="446"/>
        <v>0</v>
      </c>
      <c r="AG1356" s="49">
        <f>IFERROR(IF(OR($V1356&lt;&gt;"Ja",VLOOKUP($C1356,Listen!$A$2:$F$45,5,0)="Nein",D1356&lt;IF(C1356="LNG Anbindungsanlagen gemäß separater Festlegung",2022,2023)),$AC1356,$AA1356),0)</f>
        <v>0</v>
      </c>
      <c r="AH1356" s="49">
        <f>IFERROR(IF(OR($V1356&lt;&gt;"Ja",VLOOKUP($C1356,Listen!$A$2:$F$45,5,0)="Nein",D1356&lt;IF(C1356="LNG Anbindungsanlagen gemäß separater Festlegung",2022,2023)),$AC1356,$AA1356),0)</f>
        <v>0</v>
      </c>
      <c r="AI1356" s="49">
        <f>IFERROR(IF(OR($W1356&lt;&gt;"Ja",VLOOKUP($C1356,Listen!$A$2:$F$45,6,0)="Nein"),$AC1356,$AB1356),0)</f>
        <v>0</v>
      </c>
      <c r="AJ1356" s="49">
        <f>IFERROR(IF(OR($W1356&lt;&gt;"Ja",VLOOKUP($C1356,Listen!$A$2:$F$45,6,0)="Nein"),$AC1356,$AB1356),0)</f>
        <v>0</v>
      </c>
      <c r="AK1356" s="49">
        <f>IFERROR(IF(OR($W1356&lt;&gt;"Ja",VLOOKUP($C1356,Listen!$A$2:$F$45,6,0)="Nein"),$AC1356,$AB1356),0)</f>
        <v>0</v>
      </c>
      <c r="AL1356" s="51">
        <f t="shared" si="447"/>
        <v>0</v>
      </c>
      <c r="AM1356" s="296">
        <f>IFERROR(IF(VLOOKUP($C1356,Listen!$A$2:$F$45,6,0)="Ja",MAX(BC1356:BD1356),D_SAV!$BC1356),0)</f>
        <v>0</v>
      </c>
      <c r="AN1356" s="51">
        <f t="shared" si="448"/>
        <v>0</v>
      </c>
      <c r="AP1356" s="304">
        <f t="shared" si="449"/>
        <v>0</v>
      </c>
      <c r="AQ1356" s="304">
        <f t="shared" si="450"/>
        <v>0</v>
      </c>
      <c r="AR1356" s="304">
        <f t="shared" si="451"/>
        <v>0</v>
      </c>
      <c r="AS1356" s="304">
        <f t="shared" si="452"/>
        <v>0</v>
      </c>
      <c r="AT1356" s="304">
        <f t="shared" si="453"/>
        <v>0</v>
      </c>
      <c r="AU1356" s="304">
        <f t="shared" si="454"/>
        <v>0</v>
      </c>
      <c r="AV1356" s="304">
        <f t="shared" si="455"/>
        <v>0</v>
      </c>
      <c r="AW1356" s="304">
        <f t="shared" si="456"/>
        <v>0</v>
      </c>
      <c r="AX1356" s="304">
        <f t="shared" si="457"/>
        <v>0</v>
      </c>
      <c r="AY1356" s="304">
        <f t="shared" si="458"/>
        <v>0</v>
      </c>
      <c r="AZ1356" s="304">
        <f t="shared" si="459"/>
        <v>0</v>
      </c>
      <c r="BA1356" s="304">
        <f t="shared" si="460"/>
        <v>0</v>
      </c>
      <c r="BB1356" s="304">
        <f t="shared" si="461"/>
        <v>0</v>
      </c>
      <c r="BC1356" s="304">
        <f t="shared" si="462"/>
        <v>0</v>
      </c>
      <c r="BD1356" s="304">
        <f t="shared" si="463"/>
        <v>0</v>
      </c>
      <c r="BE1356" s="304">
        <f>IFERROR(IF(VLOOKUP($C1356,Listen!$A$2:$F$45,6,0)="Ja",BB1356-MAX(BC1356:BD1356),BB1356-BC1356),0)</f>
        <v>0</v>
      </c>
    </row>
    <row r="1357" spans="1:57" x14ac:dyDescent="0.25">
      <c r="A1357" s="320" t="str">
        <f>IF(AND(D1357&lt;&gt;0,C1357&lt;&gt;0,E1357&lt;&gt;0),IF(B1357&lt;&gt;0,CONCATENATE(B1357,"-AGr",VLOOKUP(C1357,Listen!$A$2:$D$45,4,FALSE),"-",D1357,"-",E1357,),CONCATENATE("AGr",VLOOKUP(C1357,Listen!$A$2:$D$45,4,FALSE),"-",D1357,"-",E1357)),"keine vollständige ID")</f>
        <v>keine vollständige ID</v>
      </c>
      <c r="B1357" s="301"/>
      <c r="C1357" s="287"/>
      <c r="D1357" s="34"/>
      <c r="E1357" s="306"/>
      <c r="F1357" s="116"/>
      <c r="G1357" s="17"/>
      <c r="H1357" s="17"/>
      <c r="I1357" s="17"/>
      <c r="J1357" s="17"/>
      <c r="K1357" s="17"/>
      <c r="L1357" s="17"/>
      <c r="M1357" s="17"/>
      <c r="N1357" s="17"/>
      <c r="O1357" s="116"/>
      <c r="P1357" s="117">
        <f>IF(D1357&gt;A_Stammdaten!$B$12,0,SUM(G1357,H1357,J1357,L1357:M1357)-SUM(I1357,K1357,N1357:O1357))</f>
        <v>0</v>
      </c>
      <c r="Q1357" s="17"/>
      <c r="R1357" s="17"/>
      <c r="S1357" s="17"/>
      <c r="T1357" s="17"/>
      <c r="U1357" s="62">
        <f t="shared" si="443"/>
        <v>0</v>
      </c>
      <c r="V1357" s="34"/>
      <c r="W1357" s="34"/>
      <c r="X1357" s="34"/>
      <c r="Y1357" s="34"/>
      <c r="Z1357" s="34"/>
      <c r="AA1357" s="63" t="str">
        <f t="shared" si="444"/>
        <v>-</v>
      </c>
      <c r="AB1357" s="63" t="str">
        <f t="shared" si="445"/>
        <v>-</v>
      </c>
      <c r="AC1357" s="63">
        <f>IF(ISBLANK($C1357),0,VLOOKUP($C1357,Listen!$A$2:$C$45,2,FALSE))</f>
        <v>0</v>
      </c>
      <c r="AD1357" s="63">
        <f>IF(ISBLANK($C1357),0,VLOOKUP($C1357,Listen!$A$2:$C$45,3,FALSE))</f>
        <v>0</v>
      </c>
      <c r="AE1357" s="49">
        <f t="shared" si="446"/>
        <v>0</v>
      </c>
      <c r="AF1357" s="49">
        <f t="shared" si="446"/>
        <v>0</v>
      </c>
      <c r="AG1357" s="49">
        <f>IFERROR(IF(OR($V1357&lt;&gt;"Ja",VLOOKUP($C1357,Listen!$A$2:$F$45,5,0)="Nein",D1357&lt;IF(C1357="LNG Anbindungsanlagen gemäß separater Festlegung",2022,2023)),$AC1357,$AA1357),0)</f>
        <v>0</v>
      </c>
      <c r="AH1357" s="49">
        <f>IFERROR(IF(OR($V1357&lt;&gt;"Ja",VLOOKUP($C1357,Listen!$A$2:$F$45,5,0)="Nein",D1357&lt;IF(C1357="LNG Anbindungsanlagen gemäß separater Festlegung",2022,2023)),$AC1357,$AA1357),0)</f>
        <v>0</v>
      </c>
      <c r="AI1357" s="49">
        <f>IFERROR(IF(OR($W1357&lt;&gt;"Ja",VLOOKUP($C1357,Listen!$A$2:$F$45,6,0)="Nein"),$AC1357,$AB1357),0)</f>
        <v>0</v>
      </c>
      <c r="AJ1357" s="49">
        <f>IFERROR(IF(OR($W1357&lt;&gt;"Ja",VLOOKUP($C1357,Listen!$A$2:$F$45,6,0)="Nein"),$AC1357,$AB1357),0)</f>
        <v>0</v>
      </c>
      <c r="AK1357" s="49">
        <f>IFERROR(IF(OR($W1357&lt;&gt;"Ja",VLOOKUP($C1357,Listen!$A$2:$F$45,6,0)="Nein"),$AC1357,$AB1357),0)</f>
        <v>0</v>
      </c>
      <c r="AL1357" s="51">
        <f t="shared" si="447"/>
        <v>0</v>
      </c>
      <c r="AM1357" s="296">
        <f>IFERROR(IF(VLOOKUP($C1357,Listen!$A$2:$F$45,6,0)="Ja",MAX(BC1357:BD1357),D_SAV!$BC1357),0)</f>
        <v>0</v>
      </c>
      <c r="AN1357" s="51">
        <f t="shared" si="448"/>
        <v>0</v>
      </c>
      <c r="AP1357" s="304">
        <f t="shared" si="449"/>
        <v>0</v>
      </c>
      <c r="AQ1357" s="304">
        <f t="shared" si="450"/>
        <v>0</v>
      </c>
      <c r="AR1357" s="304">
        <f t="shared" si="451"/>
        <v>0</v>
      </c>
      <c r="AS1357" s="304">
        <f t="shared" si="452"/>
        <v>0</v>
      </c>
      <c r="AT1357" s="304">
        <f t="shared" si="453"/>
        <v>0</v>
      </c>
      <c r="AU1357" s="304">
        <f t="shared" si="454"/>
        <v>0</v>
      </c>
      <c r="AV1357" s="304">
        <f t="shared" si="455"/>
        <v>0</v>
      </c>
      <c r="AW1357" s="304">
        <f t="shared" si="456"/>
        <v>0</v>
      </c>
      <c r="AX1357" s="304">
        <f t="shared" si="457"/>
        <v>0</v>
      </c>
      <c r="AY1357" s="304">
        <f t="shared" si="458"/>
        <v>0</v>
      </c>
      <c r="AZ1357" s="304">
        <f t="shared" si="459"/>
        <v>0</v>
      </c>
      <c r="BA1357" s="304">
        <f t="shared" si="460"/>
        <v>0</v>
      </c>
      <c r="BB1357" s="304">
        <f t="shared" si="461"/>
        <v>0</v>
      </c>
      <c r="BC1357" s="304">
        <f t="shared" si="462"/>
        <v>0</v>
      </c>
      <c r="BD1357" s="304">
        <f t="shared" si="463"/>
        <v>0</v>
      </c>
      <c r="BE1357" s="304">
        <f>IFERROR(IF(VLOOKUP($C1357,Listen!$A$2:$F$45,6,0)="Ja",BB1357-MAX(BC1357:BD1357),BB1357-BC1357),0)</f>
        <v>0</v>
      </c>
    </row>
    <row r="1358" spans="1:57" x14ac:dyDescent="0.25">
      <c r="A1358" s="320" t="str">
        <f>IF(AND(D1358&lt;&gt;0,C1358&lt;&gt;0,E1358&lt;&gt;0),IF(B1358&lt;&gt;0,CONCATENATE(B1358,"-AGr",VLOOKUP(C1358,Listen!$A$2:$D$45,4,FALSE),"-",D1358,"-",E1358,),CONCATENATE("AGr",VLOOKUP(C1358,Listen!$A$2:$D$45,4,FALSE),"-",D1358,"-",E1358)),"keine vollständige ID")</f>
        <v>keine vollständige ID</v>
      </c>
      <c r="B1358" s="301"/>
      <c r="C1358" s="287"/>
      <c r="D1358" s="34"/>
      <c r="E1358" s="306"/>
      <c r="F1358" s="116"/>
      <c r="G1358" s="17"/>
      <c r="H1358" s="17"/>
      <c r="I1358" s="17"/>
      <c r="J1358" s="17"/>
      <c r="K1358" s="17"/>
      <c r="L1358" s="17"/>
      <c r="M1358" s="17"/>
      <c r="N1358" s="17"/>
      <c r="O1358" s="116"/>
      <c r="P1358" s="117">
        <f>IF(D1358&gt;A_Stammdaten!$B$12,0,SUM(G1358,H1358,J1358,L1358:M1358)-SUM(I1358,K1358,N1358:O1358))</f>
        <v>0</v>
      </c>
      <c r="Q1358" s="17"/>
      <c r="R1358" s="17"/>
      <c r="S1358" s="17"/>
      <c r="T1358" s="17"/>
      <c r="U1358" s="62">
        <f t="shared" si="443"/>
        <v>0</v>
      </c>
      <c r="V1358" s="34"/>
      <c r="W1358" s="34"/>
      <c r="X1358" s="34"/>
      <c r="Y1358" s="34"/>
      <c r="Z1358" s="34"/>
      <c r="AA1358" s="63" t="str">
        <f t="shared" si="444"/>
        <v>-</v>
      </c>
      <c r="AB1358" s="63" t="str">
        <f t="shared" si="445"/>
        <v>-</v>
      </c>
      <c r="AC1358" s="63">
        <f>IF(ISBLANK($C1358),0,VLOOKUP($C1358,Listen!$A$2:$C$45,2,FALSE))</f>
        <v>0</v>
      </c>
      <c r="AD1358" s="63">
        <f>IF(ISBLANK($C1358),0,VLOOKUP($C1358,Listen!$A$2:$C$45,3,FALSE))</f>
        <v>0</v>
      </c>
      <c r="AE1358" s="49">
        <f t="shared" si="446"/>
        <v>0</v>
      </c>
      <c r="AF1358" s="49">
        <f t="shared" si="446"/>
        <v>0</v>
      </c>
      <c r="AG1358" s="49">
        <f>IFERROR(IF(OR($V1358&lt;&gt;"Ja",VLOOKUP($C1358,Listen!$A$2:$F$45,5,0)="Nein",D1358&lt;IF(C1358="LNG Anbindungsanlagen gemäß separater Festlegung",2022,2023)),$AC1358,$AA1358),0)</f>
        <v>0</v>
      </c>
      <c r="AH1358" s="49">
        <f>IFERROR(IF(OR($V1358&lt;&gt;"Ja",VLOOKUP($C1358,Listen!$A$2:$F$45,5,0)="Nein",D1358&lt;IF(C1358="LNG Anbindungsanlagen gemäß separater Festlegung",2022,2023)),$AC1358,$AA1358),0)</f>
        <v>0</v>
      </c>
      <c r="AI1358" s="49">
        <f>IFERROR(IF(OR($W1358&lt;&gt;"Ja",VLOOKUP($C1358,Listen!$A$2:$F$45,6,0)="Nein"),$AC1358,$AB1358),0)</f>
        <v>0</v>
      </c>
      <c r="AJ1358" s="49">
        <f>IFERROR(IF(OR($W1358&lt;&gt;"Ja",VLOOKUP($C1358,Listen!$A$2:$F$45,6,0)="Nein"),$AC1358,$AB1358),0)</f>
        <v>0</v>
      </c>
      <c r="AK1358" s="49">
        <f>IFERROR(IF(OR($W1358&lt;&gt;"Ja",VLOOKUP($C1358,Listen!$A$2:$F$45,6,0)="Nein"),$AC1358,$AB1358),0)</f>
        <v>0</v>
      </c>
      <c r="AL1358" s="51">
        <f t="shared" si="447"/>
        <v>0</v>
      </c>
      <c r="AM1358" s="296">
        <f>IFERROR(IF(VLOOKUP($C1358,Listen!$A$2:$F$45,6,0)="Ja",MAX(BC1358:BD1358),D_SAV!$BC1358),0)</f>
        <v>0</v>
      </c>
      <c r="AN1358" s="51">
        <f t="shared" si="448"/>
        <v>0</v>
      </c>
      <c r="AP1358" s="304">
        <f t="shared" si="449"/>
        <v>0</v>
      </c>
      <c r="AQ1358" s="304">
        <f t="shared" si="450"/>
        <v>0</v>
      </c>
      <c r="AR1358" s="304">
        <f t="shared" si="451"/>
        <v>0</v>
      </c>
      <c r="AS1358" s="304">
        <f t="shared" si="452"/>
        <v>0</v>
      </c>
      <c r="AT1358" s="304">
        <f t="shared" si="453"/>
        <v>0</v>
      </c>
      <c r="AU1358" s="304">
        <f t="shared" si="454"/>
        <v>0</v>
      </c>
      <c r="AV1358" s="304">
        <f t="shared" si="455"/>
        <v>0</v>
      </c>
      <c r="AW1358" s="304">
        <f t="shared" si="456"/>
        <v>0</v>
      </c>
      <c r="AX1358" s="304">
        <f t="shared" si="457"/>
        <v>0</v>
      </c>
      <c r="AY1358" s="304">
        <f t="shared" si="458"/>
        <v>0</v>
      </c>
      <c r="AZ1358" s="304">
        <f t="shared" si="459"/>
        <v>0</v>
      </c>
      <c r="BA1358" s="304">
        <f t="shared" si="460"/>
        <v>0</v>
      </c>
      <c r="BB1358" s="304">
        <f t="shared" si="461"/>
        <v>0</v>
      </c>
      <c r="BC1358" s="304">
        <f t="shared" si="462"/>
        <v>0</v>
      </c>
      <c r="BD1358" s="304">
        <f t="shared" si="463"/>
        <v>0</v>
      </c>
      <c r="BE1358" s="304">
        <f>IFERROR(IF(VLOOKUP($C1358,Listen!$A$2:$F$45,6,0)="Ja",BB1358-MAX(BC1358:BD1358),BB1358-BC1358),0)</f>
        <v>0</v>
      </c>
    </row>
    <row r="1359" spans="1:57" x14ac:dyDescent="0.25">
      <c r="A1359" s="320" t="str">
        <f>IF(AND(D1359&lt;&gt;0,C1359&lt;&gt;0,E1359&lt;&gt;0),IF(B1359&lt;&gt;0,CONCATENATE(B1359,"-AGr",VLOOKUP(C1359,Listen!$A$2:$D$45,4,FALSE),"-",D1359,"-",E1359,),CONCATENATE("AGr",VLOOKUP(C1359,Listen!$A$2:$D$45,4,FALSE),"-",D1359,"-",E1359)),"keine vollständige ID")</f>
        <v>keine vollständige ID</v>
      </c>
      <c r="B1359" s="301"/>
      <c r="C1359" s="287"/>
      <c r="D1359" s="34"/>
      <c r="E1359" s="306"/>
      <c r="F1359" s="116"/>
      <c r="G1359" s="17"/>
      <c r="H1359" s="17"/>
      <c r="I1359" s="17"/>
      <c r="J1359" s="17"/>
      <c r="K1359" s="17"/>
      <c r="L1359" s="17"/>
      <c r="M1359" s="17"/>
      <c r="N1359" s="17"/>
      <c r="O1359" s="116"/>
      <c r="P1359" s="117">
        <f>IF(D1359&gt;A_Stammdaten!$B$12,0,SUM(G1359,H1359,J1359,L1359:M1359)-SUM(I1359,K1359,N1359:O1359))</f>
        <v>0</v>
      </c>
      <c r="Q1359" s="17"/>
      <c r="R1359" s="17"/>
      <c r="S1359" s="17"/>
      <c r="T1359" s="17"/>
      <c r="U1359" s="62">
        <f t="shared" si="443"/>
        <v>0</v>
      </c>
      <c r="V1359" s="34"/>
      <c r="W1359" s="34"/>
      <c r="X1359" s="34"/>
      <c r="Y1359" s="34"/>
      <c r="Z1359" s="34"/>
      <c r="AA1359" s="63" t="str">
        <f t="shared" si="444"/>
        <v>-</v>
      </c>
      <c r="AB1359" s="63" t="str">
        <f t="shared" si="445"/>
        <v>-</v>
      </c>
      <c r="AC1359" s="63">
        <f>IF(ISBLANK($C1359),0,VLOOKUP($C1359,Listen!$A$2:$C$45,2,FALSE))</f>
        <v>0</v>
      </c>
      <c r="AD1359" s="63">
        <f>IF(ISBLANK($C1359),0,VLOOKUP($C1359,Listen!$A$2:$C$45,3,FALSE))</f>
        <v>0</v>
      </c>
      <c r="AE1359" s="49">
        <f t="shared" si="446"/>
        <v>0</v>
      </c>
      <c r="AF1359" s="49">
        <f t="shared" si="446"/>
        <v>0</v>
      </c>
      <c r="AG1359" s="49">
        <f>IFERROR(IF(OR($V1359&lt;&gt;"Ja",VLOOKUP($C1359,Listen!$A$2:$F$45,5,0)="Nein",D1359&lt;IF(C1359="LNG Anbindungsanlagen gemäß separater Festlegung",2022,2023)),$AC1359,$AA1359),0)</f>
        <v>0</v>
      </c>
      <c r="AH1359" s="49">
        <f>IFERROR(IF(OR($V1359&lt;&gt;"Ja",VLOOKUP($C1359,Listen!$A$2:$F$45,5,0)="Nein",D1359&lt;IF(C1359="LNG Anbindungsanlagen gemäß separater Festlegung",2022,2023)),$AC1359,$AA1359),0)</f>
        <v>0</v>
      </c>
      <c r="AI1359" s="49">
        <f>IFERROR(IF(OR($W1359&lt;&gt;"Ja",VLOOKUP($C1359,Listen!$A$2:$F$45,6,0)="Nein"),$AC1359,$AB1359),0)</f>
        <v>0</v>
      </c>
      <c r="AJ1359" s="49">
        <f>IFERROR(IF(OR($W1359&lt;&gt;"Ja",VLOOKUP($C1359,Listen!$A$2:$F$45,6,0)="Nein"),$AC1359,$AB1359),0)</f>
        <v>0</v>
      </c>
      <c r="AK1359" s="49">
        <f>IFERROR(IF(OR($W1359&lt;&gt;"Ja",VLOOKUP($C1359,Listen!$A$2:$F$45,6,0)="Nein"),$AC1359,$AB1359),0)</f>
        <v>0</v>
      </c>
      <c r="AL1359" s="51">
        <f t="shared" si="447"/>
        <v>0</v>
      </c>
      <c r="AM1359" s="296">
        <f>IFERROR(IF(VLOOKUP($C1359,Listen!$A$2:$F$45,6,0)="Ja",MAX(BC1359:BD1359),D_SAV!$BC1359),0)</f>
        <v>0</v>
      </c>
      <c r="AN1359" s="51">
        <f t="shared" si="448"/>
        <v>0</v>
      </c>
      <c r="AP1359" s="304">
        <f t="shared" si="449"/>
        <v>0</v>
      </c>
      <c r="AQ1359" s="304">
        <f t="shared" si="450"/>
        <v>0</v>
      </c>
      <c r="AR1359" s="304">
        <f t="shared" si="451"/>
        <v>0</v>
      </c>
      <c r="AS1359" s="304">
        <f t="shared" si="452"/>
        <v>0</v>
      </c>
      <c r="AT1359" s="304">
        <f t="shared" si="453"/>
        <v>0</v>
      </c>
      <c r="AU1359" s="304">
        <f t="shared" si="454"/>
        <v>0</v>
      </c>
      <c r="AV1359" s="304">
        <f t="shared" si="455"/>
        <v>0</v>
      </c>
      <c r="AW1359" s="304">
        <f t="shared" si="456"/>
        <v>0</v>
      </c>
      <c r="AX1359" s="304">
        <f t="shared" si="457"/>
        <v>0</v>
      </c>
      <c r="AY1359" s="304">
        <f t="shared" si="458"/>
        <v>0</v>
      </c>
      <c r="AZ1359" s="304">
        <f t="shared" si="459"/>
        <v>0</v>
      </c>
      <c r="BA1359" s="304">
        <f t="shared" si="460"/>
        <v>0</v>
      </c>
      <c r="BB1359" s="304">
        <f t="shared" si="461"/>
        <v>0</v>
      </c>
      <c r="BC1359" s="304">
        <f t="shared" si="462"/>
        <v>0</v>
      </c>
      <c r="BD1359" s="304">
        <f t="shared" si="463"/>
        <v>0</v>
      </c>
      <c r="BE1359" s="304">
        <f>IFERROR(IF(VLOOKUP($C1359,Listen!$A$2:$F$45,6,0)="Ja",BB1359-MAX(BC1359:BD1359),BB1359-BC1359),0)</f>
        <v>0</v>
      </c>
    </row>
    <row r="1360" spans="1:57" x14ac:dyDescent="0.25">
      <c r="A1360" s="320" t="str">
        <f>IF(AND(D1360&lt;&gt;0,C1360&lt;&gt;0,E1360&lt;&gt;0),IF(B1360&lt;&gt;0,CONCATENATE(B1360,"-AGr",VLOOKUP(C1360,Listen!$A$2:$D$45,4,FALSE),"-",D1360,"-",E1360,),CONCATENATE("AGr",VLOOKUP(C1360,Listen!$A$2:$D$45,4,FALSE),"-",D1360,"-",E1360)),"keine vollständige ID")</f>
        <v>keine vollständige ID</v>
      </c>
      <c r="B1360" s="301"/>
      <c r="C1360" s="287"/>
      <c r="D1360" s="34"/>
      <c r="E1360" s="306"/>
      <c r="F1360" s="116"/>
      <c r="G1360" s="17"/>
      <c r="H1360" s="17"/>
      <c r="I1360" s="17"/>
      <c r="J1360" s="17"/>
      <c r="K1360" s="17"/>
      <c r="L1360" s="17"/>
      <c r="M1360" s="17"/>
      <c r="N1360" s="17"/>
      <c r="O1360" s="116"/>
      <c r="P1360" s="117">
        <f>IF(D1360&gt;A_Stammdaten!$B$12,0,SUM(G1360,H1360,J1360,L1360:M1360)-SUM(I1360,K1360,N1360:O1360))</f>
        <v>0</v>
      </c>
      <c r="Q1360" s="17"/>
      <c r="R1360" s="17"/>
      <c r="S1360" s="17"/>
      <c r="T1360" s="17"/>
      <c r="U1360" s="62">
        <f t="shared" si="443"/>
        <v>0</v>
      </c>
      <c r="V1360" s="34"/>
      <c r="W1360" s="34"/>
      <c r="X1360" s="34"/>
      <c r="Y1360" s="34"/>
      <c r="Z1360" s="34"/>
      <c r="AA1360" s="63" t="str">
        <f t="shared" si="444"/>
        <v>-</v>
      </c>
      <c r="AB1360" s="63" t="str">
        <f t="shared" si="445"/>
        <v>-</v>
      </c>
      <c r="AC1360" s="63">
        <f>IF(ISBLANK($C1360),0,VLOOKUP($C1360,Listen!$A$2:$C$45,2,FALSE))</f>
        <v>0</v>
      </c>
      <c r="AD1360" s="63">
        <f>IF(ISBLANK($C1360),0,VLOOKUP($C1360,Listen!$A$2:$C$45,3,FALSE))</f>
        <v>0</v>
      </c>
      <c r="AE1360" s="49">
        <f t="shared" si="446"/>
        <v>0</v>
      </c>
      <c r="AF1360" s="49">
        <f t="shared" si="446"/>
        <v>0</v>
      </c>
      <c r="AG1360" s="49">
        <f>IFERROR(IF(OR($V1360&lt;&gt;"Ja",VLOOKUP($C1360,Listen!$A$2:$F$45,5,0)="Nein",D1360&lt;IF(C1360="LNG Anbindungsanlagen gemäß separater Festlegung",2022,2023)),$AC1360,$AA1360),0)</f>
        <v>0</v>
      </c>
      <c r="AH1360" s="49">
        <f>IFERROR(IF(OR($V1360&lt;&gt;"Ja",VLOOKUP($C1360,Listen!$A$2:$F$45,5,0)="Nein",D1360&lt;IF(C1360="LNG Anbindungsanlagen gemäß separater Festlegung",2022,2023)),$AC1360,$AA1360),0)</f>
        <v>0</v>
      </c>
      <c r="AI1360" s="49">
        <f>IFERROR(IF(OR($W1360&lt;&gt;"Ja",VLOOKUP($C1360,Listen!$A$2:$F$45,6,0)="Nein"),$AC1360,$AB1360),0)</f>
        <v>0</v>
      </c>
      <c r="AJ1360" s="49">
        <f>IFERROR(IF(OR($W1360&lt;&gt;"Ja",VLOOKUP($C1360,Listen!$A$2:$F$45,6,0)="Nein"),$AC1360,$AB1360),0)</f>
        <v>0</v>
      </c>
      <c r="AK1360" s="49">
        <f>IFERROR(IF(OR($W1360&lt;&gt;"Ja",VLOOKUP($C1360,Listen!$A$2:$F$45,6,0)="Nein"),$AC1360,$AB1360),0)</f>
        <v>0</v>
      </c>
      <c r="AL1360" s="51">
        <f t="shared" si="447"/>
        <v>0</v>
      </c>
      <c r="AM1360" s="296">
        <f>IFERROR(IF(VLOOKUP($C1360,Listen!$A$2:$F$45,6,0)="Ja",MAX(BC1360:BD1360),D_SAV!$BC1360),0)</f>
        <v>0</v>
      </c>
      <c r="AN1360" s="51">
        <f t="shared" si="448"/>
        <v>0</v>
      </c>
      <c r="AP1360" s="304">
        <f t="shared" si="449"/>
        <v>0</v>
      </c>
      <c r="AQ1360" s="304">
        <f t="shared" si="450"/>
        <v>0</v>
      </c>
      <c r="AR1360" s="304">
        <f t="shared" si="451"/>
        <v>0</v>
      </c>
      <c r="AS1360" s="304">
        <f t="shared" si="452"/>
        <v>0</v>
      </c>
      <c r="AT1360" s="304">
        <f t="shared" si="453"/>
        <v>0</v>
      </c>
      <c r="AU1360" s="304">
        <f t="shared" si="454"/>
        <v>0</v>
      </c>
      <c r="AV1360" s="304">
        <f t="shared" si="455"/>
        <v>0</v>
      </c>
      <c r="AW1360" s="304">
        <f t="shared" si="456"/>
        <v>0</v>
      </c>
      <c r="AX1360" s="304">
        <f t="shared" si="457"/>
        <v>0</v>
      </c>
      <c r="AY1360" s="304">
        <f t="shared" si="458"/>
        <v>0</v>
      </c>
      <c r="AZ1360" s="304">
        <f t="shared" si="459"/>
        <v>0</v>
      </c>
      <c r="BA1360" s="304">
        <f t="shared" si="460"/>
        <v>0</v>
      </c>
      <c r="BB1360" s="304">
        <f t="shared" si="461"/>
        <v>0</v>
      </c>
      <c r="BC1360" s="304">
        <f t="shared" si="462"/>
        <v>0</v>
      </c>
      <c r="BD1360" s="304">
        <f t="shared" si="463"/>
        <v>0</v>
      </c>
      <c r="BE1360" s="304">
        <f>IFERROR(IF(VLOOKUP($C1360,Listen!$A$2:$F$45,6,0)="Ja",BB1360-MAX(BC1360:BD1360),BB1360-BC1360),0)</f>
        <v>0</v>
      </c>
    </row>
    <row r="1361" spans="1:57" x14ac:dyDescent="0.25">
      <c r="A1361" s="320" t="str">
        <f>IF(AND(D1361&lt;&gt;0,C1361&lt;&gt;0,E1361&lt;&gt;0),IF(B1361&lt;&gt;0,CONCATENATE(B1361,"-AGr",VLOOKUP(C1361,Listen!$A$2:$D$45,4,FALSE),"-",D1361,"-",E1361,),CONCATENATE("AGr",VLOOKUP(C1361,Listen!$A$2:$D$45,4,FALSE),"-",D1361,"-",E1361)),"keine vollständige ID")</f>
        <v>keine vollständige ID</v>
      </c>
      <c r="B1361" s="301"/>
      <c r="C1361" s="287"/>
      <c r="D1361" s="34"/>
      <c r="E1361" s="306"/>
      <c r="F1361" s="116"/>
      <c r="G1361" s="17"/>
      <c r="H1361" s="17"/>
      <c r="I1361" s="17"/>
      <c r="J1361" s="17"/>
      <c r="K1361" s="17"/>
      <c r="L1361" s="17"/>
      <c r="M1361" s="17"/>
      <c r="N1361" s="17"/>
      <c r="O1361" s="116"/>
      <c r="P1361" s="117">
        <f>IF(D1361&gt;A_Stammdaten!$B$12,0,SUM(G1361,H1361,J1361,L1361:M1361)-SUM(I1361,K1361,N1361:O1361))</f>
        <v>0</v>
      </c>
      <c r="Q1361" s="17"/>
      <c r="R1361" s="17"/>
      <c r="S1361" s="17"/>
      <c r="T1361" s="17"/>
      <c r="U1361" s="62">
        <f t="shared" si="443"/>
        <v>0</v>
      </c>
      <c r="V1361" s="34"/>
      <c r="W1361" s="34"/>
      <c r="X1361" s="34"/>
      <c r="Y1361" s="34"/>
      <c r="Z1361" s="34"/>
      <c r="AA1361" s="63" t="str">
        <f t="shared" si="444"/>
        <v>-</v>
      </c>
      <c r="AB1361" s="63" t="str">
        <f t="shared" si="445"/>
        <v>-</v>
      </c>
      <c r="AC1361" s="63">
        <f>IF(ISBLANK($C1361),0,VLOOKUP($C1361,Listen!$A$2:$C$45,2,FALSE))</f>
        <v>0</v>
      </c>
      <c r="AD1361" s="63">
        <f>IF(ISBLANK($C1361),0,VLOOKUP($C1361,Listen!$A$2:$C$45,3,FALSE))</f>
        <v>0</v>
      </c>
      <c r="AE1361" s="49">
        <f t="shared" si="446"/>
        <v>0</v>
      </c>
      <c r="AF1361" s="49">
        <f t="shared" si="446"/>
        <v>0</v>
      </c>
      <c r="AG1361" s="49">
        <f>IFERROR(IF(OR($V1361&lt;&gt;"Ja",VLOOKUP($C1361,Listen!$A$2:$F$45,5,0)="Nein",D1361&lt;IF(C1361="LNG Anbindungsanlagen gemäß separater Festlegung",2022,2023)),$AC1361,$AA1361),0)</f>
        <v>0</v>
      </c>
      <c r="AH1361" s="49">
        <f>IFERROR(IF(OR($V1361&lt;&gt;"Ja",VLOOKUP($C1361,Listen!$A$2:$F$45,5,0)="Nein",D1361&lt;IF(C1361="LNG Anbindungsanlagen gemäß separater Festlegung",2022,2023)),$AC1361,$AA1361),0)</f>
        <v>0</v>
      </c>
      <c r="AI1361" s="49">
        <f>IFERROR(IF(OR($W1361&lt;&gt;"Ja",VLOOKUP($C1361,Listen!$A$2:$F$45,6,0)="Nein"),$AC1361,$AB1361),0)</f>
        <v>0</v>
      </c>
      <c r="AJ1361" s="49">
        <f>IFERROR(IF(OR($W1361&lt;&gt;"Ja",VLOOKUP($C1361,Listen!$A$2:$F$45,6,0)="Nein"),$AC1361,$AB1361),0)</f>
        <v>0</v>
      </c>
      <c r="AK1361" s="49">
        <f>IFERROR(IF(OR($W1361&lt;&gt;"Ja",VLOOKUP($C1361,Listen!$A$2:$F$45,6,0)="Nein"),$AC1361,$AB1361),0)</f>
        <v>0</v>
      </c>
      <c r="AL1361" s="51">
        <f t="shared" si="447"/>
        <v>0</v>
      </c>
      <c r="AM1361" s="296">
        <f>IFERROR(IF(VLOOKUP($C1361,Listen!$A$2:$F$45,6,0)="Ja",MAX(BC1361:BD1361),D_SAV!$BC1361),0)</f>
        <v>0</v>
      </c>
      <c r="AN1361" s="51">
        <f t="shared" si="448"/>
        <v>0</v>
      </c>
      <c r="AP1361" s="304">
        <f t="shared" si="449"/>
        <v>0</v>
      </c>
      <c r="AQ1361" s="304">
        <f t="shared" si="450"/>
        <v>0</v>
      </c>
      <c r="AR1361" s="304">
        <f t="shared" si="451"/>
        <v>0</v>
      </c>
      <c r="AS1361" s="304">
        <f t="shared" si="452"/>
        <v>0</v>
      </c>
      <c r="AT1361" s="304">
        <f t="shared" si="453"/>
        <v>0</v>
      </c>
      <c r="AU1361" s="304">
        <f t="shared" si="454"/>
        <v>0</v>
      </c>
      <c r="AV1361" s="304">
        <f t="shared" si="455"/>
        <v>0</v>
      </c>
      <c r="AW1361" s="304">
        <f t="shared" si="456"/>
        <v>0</v>
      </c>
      <c r="AX1361" s="304">
        <f t="shared" si="457"/>
        <v>0</v>
      </c>
      <c r="AY1361" s="304">
        <f t="shared" si="458"/>
        <v>0</v>
      </c>
      <c r="AZ1361" s="304">
        <f t="shared" si="459"/>
        <v>0</v>
      </c>
      <c r="BA1361" s="304">
        <f t="shared" si="460"/>
        <v>0</v>
      </c>
      <c r="BB1361" s="304">
        <f t="shared" si="461"/>
        <v>0</v>
      </c>
      <c r="BC1361" s="304">
        <f t="shared" si="462"/>
        <v>0</v>
      </c>
      <c r="BD1361" s="304">
        <f t="shared" si="463"/>
        <v>0</v>
      </c>
      <c r="BE1361" s="304">
        <f>IFERROR(IF(VLOOKUP($C1361,Listen!$A$2:$F$45,6,0)="Ja",BB1361-MAX(BC1361:BD1361),BB1361-BC1361),0)</f>
        <v>0</v>
      </c>
    </row>
    <row r="1362" spans="1:57" x14ac:dyDescent="0.25">
      <c r="A1362" s="320" t="str">
        <f>IF(AND(D1362&lt;&gt;0,C1362&lt;&gt;0,E1362&lt;&gt;0),IF(B1362&lt;&gt;0,CONCATENATE(B1362,"-AGr",VLOOKUP(C1362,Listen!$A$2:$D$45,4,FALSE),"-",D1362,"-",E1362,),CONCATENATE("AGr",VLOOKUP(C1362,Listen!$A$2:$D$45,4,FALSE),"-",D1362,"-",E1362)),"keine vollständige ID")</f>
        <v>keine vollständige ID</v>
      </c>
      <c r="B1362" s="301"/>
      <c r="C1362" s="287"/>
      <c r="D1362" s="34"/>
      <c r="E1362" s="306"/>
      <c r="F1362" s="116"/>
      <c r="G1362" s="17"/>
      <c r="H1362" s="17"/>
      <c r="I1362" s="17"/>
      <c r="J1362" s="17"/>
      <c r="K1362" s="17"/>
      <c r="L1362" s="17"/>
      <c r="M1362" s="17"/>
      <c r="N1362" s="17"/>
      <c r="O1362" s="116"/>
      <c r="P1362" s="117">
        <f>IF(D1362&gt;A_Stammdaten!$B$12,0,SUM(G1362,H1362,J1362,L1362:M1362)-SUM(I1362,K1362,N1362:O1362))</f>
        <v>0</v>
      </c>
      <c r="Q1362" s="17"/>
      <c r="R1362" s="17"/>
      <c r="S1362" s="17"/>
      <c r="T1362" s="17"/>
      <c r="U1362" s="62">
        <f t="shared" si="443"/>
        <v>0</v>
      </c>
      <c r="V1362" s="34"/>
      <c r="W1362" s="34"/>
      <c r="X1362" s="34"/>
      <c r="Y1362" s="34"/>
      <c r="Z1362" s="34"/>
      <c r="AA1362" s="63" t="str">
        <f t="shared" si="444"/>
        <v>-</v>
      </c>
      <c r="AB1362" s="63" t="str">
        <f t="shared" si="445"/>
        <v>-</v>
      </c>
      <c r="AC1362" s="63">
        <f>IF(ISBLANK($C1362),0,VLOOKUP($C1362,Listen!$A$2:$C$45,2,FALSE))</f>
        <v>0</v>
      </c>
      <c r="AD1362" s="63">
        <f>IF(ISBLANK($C1362),0,VLOOKUP($C1362,Listen!$A$2:$C$45,3,FALSE))</f>
        <v>0</v>
      </c>
      <c r="AE1362" s="49">
        <f t="shared" si="446"/>
        <v>0</v>
      </c>
      <c r="AF1362" s="49">
        <f t="shared" si="446"/>
        <v>0</v>
      </c>
      <c r="AG1362" s="49">
        <f>IFERROR(IF(OR($V1362&lt;&gt;"Ja",VLOOKUP($C1362,Listen!$A$2:$F$45,5,0)="Nein",D1362&lt;IF(C1362="LNG Anbindungsanlagen gemäß separater Festlegung",2022,2023)),$AC1362,$AA1362),0)</f>
        <v>0</v>
      </c>
      <c r="AH1362" s="49">
        <f>IFERROR(IF(OR($V1362&lt;&gt;"Ja",VLOOKUP($C1362,Listen!$A$2:$F$45,5,0)="Nein",D1362&lt;IF(C1362="LNG Anbindungsanlagen gemäß separater Festlegung",2022,2023)),$AC1362,$AA1362),0)</f>
        <v>0</v>
      </c>
      <c r="AI1362" s="49">
        <f>IFERROR(IF(OR($W1362&lt;&gt;"Ja",VLOOKUP($C1362,Listen!$A$2:$F$45,6,0)="Nein"),$AC1362,$AB1362),0)</f>
        <v>0</v>
      </c>
      <c r="AJ1362" s="49">
        <f>IFERROR(IF(OR($W1362&lt;&gt;"Ja",VLOOKUP($C1362,Listen!$A$2:$F$45,6,0)="Nein"),$AC1362,$AB1362),0)</f>
        <v>0</v>
      </c>
      <c r="AK1362" s="49">
        <f>IFERROR(IF(OR($W1362&lt;&gt;"Ja",VLOOKUP($C1362,Listen!$A$2:$F$45,6,0)="Nein"),$AC1362,$AB1362),0)</f>
        <v>0</v>
      </c>
      <c r="AL1362" s="51">
        <f t="shared" si="447"/>
        <v>0</v>
      </c>
      <c r="AM1362" s="296">
        <f>IFERROR(IF(VLOOKUP($C1362,Listen!$A$2:$F$45,6,0)="Ja",MAX(BC1362:BD1362),D_SAV!$BC1362),0)</f>
        <v>0</v>
      </c>
      <c r="AN1362" s="51">
        <f t="shared" si="448"/>
        <v>0</v>
      </c>
      <c r="AP1362" s="304">
        <f t="shared" si="449"/>
        <v>0</v>
      </c>
      <c r="AQ1362" s="304">
        <f t="shared" si="450"/>
        <v>0</v>
      </c>
      <c r="AR1362" s="304">
        <f t="shared" si="451"/>
        <v>0</v>
      </c>
      <c r="AS1362" s="304">
        <f t="shared" si="452"/>
        <v>0</v>
      </c>
      <c r="AT1362" s="304">
        <f t="shared" si="453"/>
        <v>0</v>
      </c>
      <c r="AU1362" s="304">
        <f t="shared" si="454"/>
        <v>0</v>
      </c>
      <c r="AV1362" s="304">
        <f t="shared" si="455"/>
        <v>0</v>
      </c>
      <c r="AW1362" s="304">
        <f t="shared" si="456"/>
        <v>0</v>
      </c>
      <c r="AX1362" s="304">
        <f t="shared" si="457"/>
        <v>0</v>
      </c>
      <c r="AY1362" s="304">
        <f t="shared" si="458"/>
        <v>0</v>
      </c>
      <c r="AZ1362" s="304">
        <f t="shared" si="459"/>
        <v>0</v>
      </c>
      <c r="BA1362" s="304">
        <f t="shared" si="460"/>
        <v>0</v>
      </c>
      <c r="BB1362" s="304">
        <f t="shared" si="461"/>
        <v>0</v>
      </c>
      <c r="BC1362" s="304">
        <f t="shared" si="462"/>
        <v>0</v>
      </c>
      <c r="BD1362" s="304">
        <f t="shared" si="463"/>
        <v>0</v>
      </c>
      <c r="BE1362" s="304">
        <f>IFERROR(IF(VLOOKUP($C1362,Listen!$A$2:$F$45,6,0)="Ja",BB1362-MAX(BC1362:BD1362),BB1362-BC1362),0)</f>
        <v>0</v>
      </c>
    </row>
    <row r="1363" spans="1:57" x14ac:dyDescent="0.25">
      <c r="A1363" s="320" t="str">
        <f>IF(AND(D1363&lt;&gt;0,C1363&lt;&gt;0,E1363&lt;&gt;0),IF(B1363&lt;&gt;0,CONCATENATE(B1363,"-AGr",VLOOKUP(C1363,Listen!$A$2:$D$45,4,FALSE),"-",D1363,"-",E1363,),CONCATENATE("AGr",VLOOKUP(C1363,Listen!$A$2:$D$45,4,FALSE),"-",D1363,"-",E1363)),"keine vollständige ID")</f>
        <v>keine vollständige ID</v>
      </c>
      <c r="B1363" s="301"/>
      <c r="C1363" s="287"/>
      <c r="D1363" s="34"/>
      <c r="E1363" s="306"/>
      <c r="F1363" s="116"/>
      <c r="G1363" s="17"/>
      <c r="H1363" s="17"/>
      <c r="I1363" s="17"/>
      <c r="J1363" s="17"/>
      <c r="K1363" s="17"/>
      <c r="L1363" s="17"/>
      <c r="M1363" s="17"/>
      <c r="N1363" s="17"/>
      <c r="O1363" s="116"/>
      <c r="P1363" s="117">
        <f>IF(D1363&gt;A_Stammdaten!$B$12,0,SUM(G1363,H1363,J1363,L1363:M1363)-SUM(I1363,K1363,N1363:O1363))</f>
        <v>0</v>
      </c>
      <c r="Q1363" s="17"/>
      <c r="R1363" s="17"/>
      <c r="S1363" s="17"/>
      <c r="T1363" s="17"/>
      <c r="U1363" s="62">
        <f t="shared" si="443"/>
        <v>0</v>
      </c>
      <c r="V1363" s="34"/>
      <c r="W1363" s="34"/>
      <c r="X1363" s="34"/>
      <c r="Y1363" s="34"/>
      <c r="Z1363" s="34"/>
      <c r="AA1363" s="63" t="str">
        <f t="shared" si="444"/>
        <v>-</v>
      </c>
      <c r="AB1363" s="63" t="str">
        <f t="shared" si="445"/>
        <v>-</v>
      </c>
      <c r="AC1363" s="63">
        <f>IF(ISBLANK($C1363),0,VLOOKUP($C1363,Listen!$A$2:$C$45,2,FALSE))</f>
        <v>0</v>
      </c>
      <c r="AD1363" s="63">
        <f>IF(ISBLANK($C1363),0,VLOOKUP($C1363,Listen!$A$2:$C$45,3,FALSE))</f>
        <v>0</v>
      </c>
      <c r="AE1363" s="49">
        <f t="shared" si="446"/>
        <v>0</v>
      </c>
      <c r="AF1363" s="49">
        <f t="shared" si="446"/>
        <v>0</v>
      </c>
      <c r="AG1363" s="49">
        <f>IFERROR(IF(OR($V1363&lt;&gt;"Ja",VLOOKUP($C1363,Listen!$A$2:$F$45,5,0)="Nein",D1363&lt;IF(C1363="LNG Anbindungsanlagen gemäß separater Festlegung",2022,2023)),$AC1363,$AA1363),0)</f>
        <v>0</v>
      </c>
      <c r="AH1363" s="49">
        <f>IFERROR(IF(OR($V1363&lt;&gt;"Ja",VLOOKUP($C1363,Listen!$A$2:$F$45,5,0)="Nein",D1363&lt;IF(C1363="LNG Anbindungsanlagen gemäß separater Festlegung",2022,2023)),$AC1363,$AA1363),0)</f>
        <v>0</v>
      </c>
      <c r="AI1363" s="49">
        <f>IFERROR(IF(OR($W1363&lt;&gt;"Ja",VLOOKUP($C1363,Listen!$A$2:$F$45,6,0)="Nein"),$AC1363,$AB1363),0)</f>
        <v>0</v>
      </c>
      <c r="AJ1363" s="49">
        <f>IFERROR(IF(OR($W1363&lt;&gt;"Ja",VLOOKUP($C1363,Listen!$A$2:$F$45,6,0)="Nein"),$AC1363,$AB1363),0)</f>
        <v>0</v>
      </c>
      <c r="AK1363" s="49">
        <f>IFERROR(IF(OR($W1363&lt;&gt;"Ja",VLOOKUP($C1363,Listen!$A$2:$F$45,6,0)="Nein"),$AC1363,$AB1363),0)</f>
        <v>0</v>
      </c>
      <c r="AL1363" s="51">
        <f t="shared" si="447"/>
        <v>0</v>
      </c>
      <c r="AM1363" s="296">
        <f>IFERROR(IF(VLOOKUP($C1363,Listen!$A$2:$F$45,6,0)="Ja",MAX(BC1363:BD1363),D_SAV!$BC1363),0)</f>
        <v>0</v>
      </c>
      <c r="AN1363" s="51">
        <f t="shared" si="448"/>
        <v>0</v>
      </c>
      <c r="AP1363" s="304">
        <f t="shared" si="449"/>
        <v>0</v>
      </c>
      <c r="AQ1363" s="304">
        <f t="shared" si="450"/>
        <v>0</v>
      </c>
      <c r="AR1363" s="304">
        <f t="shared" si="451"/>
        <v>0</v>
      </c>
      <c r="AS1363" s="304">
        <f t="shared" si="452"/>
        <v>0</v>
      </c>
      <c r="AT1363" s="304">
        <f t="shared" si="453"/>
        <v>0</v>
      </c>
      <c r="AU1363" s="304">
        <f t="shared" si="454"/>
        <v>0</v>
      </c>
      <c r="AV1363" s="304">
        <f t="shared" si="455"/>
        <v>0</v>
      </c>
      <c r="AW1363" s="304">
        <f t="shared" si="456"/>
        <v>0</v>
      </c>
      <c r="AX1363" s="304">
        <f t="shared" si="457"/>
        <v>0</v>
      </c>
      <c r="AY1363" s="304">
        <f t="shared" si="458"/>
        <v>0</v>
      </c>
      <c r="AZ1363" s="304">
        <f t="shared" si="459"/>
        <v>0</v>
      </c>
      <c r="BA1363" s="304">
        <f t="shared" si="460"/>
        <v>0</v>
      </c>
      <c r="BB1363" s="304">
        <f t="shared" si="461"/>
        <v>0</v>
      </c>
      <c r="BC1363" s="304">
        <f t="shared" si="462"/>
        <v>0</v>
      </c>
      <c r="BD1363" s="304">
        <f t="shared" si="463"/>
        <v>0</v>
      </c>
      <c r="BE1363" s="304">
        <f>IFERROR(IF(VLOOKUP($C1363,Listen!$A$2:$F$45,6,0)="Ja",BB1363-MAX(BC1363:BD1363),BB1363-BC1363),0)</f>
        <v>0</v>
      </c>
    </row>
    <row r="1364" spans="1:57" x14ac:dyDescent="0.25">
      <c r="A1364" s="320" t="str">
        <f>IF(AND(D1364&lt;&gt;0,C1364&lt;&gt;0,E1364&lt;&gt;0),IF(B1364&lt;&gt;0,CONCATENATE(B1364,"-AGr",VLOOKUP(C1364,Listen!$A$2:$D$45,4,FALSE),"-",D1364,"-",E1364,),CONCATENATE("AGr",VLOOKUP(C1364,Listen!$A$2:$D$45,4,FALSE),"-",D1364,"-",E1364)),"keine vollständige ID")</f>
        <v>keine vollständige ID</v>
      </c>
      <c r="B1364" s="301"/>
      <c r="C1364" s="287"/>
      <c r="D1364" s="34"/>
      <c r="E1364" s="306"/>
      <c r="F1364" s="116"/>
      <c r="G1364" s="17"/>
      <c r="H1364" s="17"/>
      <c r="I1364" s="17"/>
      <c r="J1364" s="17"/>
      <c r="K1364" s="17"/>
      <c r="L1364" s="17"/>
      <c r="M1364" s="17"/>
      <c r="N1364" s="17"/>
      <c r="O1364" s="116"/>
      <c r="P1364" s="117">
        <f>IF(D1364&gt;A_Stammdaten!$B$12,0,SUM(G1364,H1364,J1364,L1364:M1364)-SUM(I1364,K1364,N1364:O1364))</f>
        <v>0</v>
      </c>
      <c r="Q1364" s="17"/>
      <c r="R1364" s="17"/>
      <c r="S1364" s="17"/>
      <c r="T1364" s="17"/>
      <c r="U1364" s="62">
        <f t="shared" si="443"/>
        <v>0</v>
      </c>
      <c r="V1364" s="34"/>
      <c r="W1364" s="34"/>
      <c r="X1364" s="34"/>
      <c r="Y1364" s="34"/>
      <c r="Z1364" s="34"/>
      <c r="AA1364" s="63" t="str">
        <f t="shared" si="444"/>
        <v>-</v>
      </c>
      <c r="AB1364" s="63" t="str">
        <f t="shared" si="445"/>
        <v>-</v>
      </c>
      <c r="AC1364" s="63">
        <f>IF(ISBLANK($C1364),0,VLOOKUP($C1364,Listen!$A$2:$C$45,2,FALSE))</f>
        <v>0</v>
      </c>
      <c r="AD1364" s="63">
        <f>IF(ISBLANK($C1364),0,VLOOKUP($C1364,Listen!$A$2:$C$45,3,FALSE))</f>
        <v>0</v>
      </c>
      <c r="AE1364" s="49">
        <f t="shared" si="446"/>
        <v>0</v>
      </c>
      <c r="AF1364" s="49">
        <f t="shared" si="446"/>
        <v>0</v>
      </c>
      <c r="AG1364" s="49">
        <f>IFERROR(IF(OR($V1364&lt;&gt;"Ja",VLOOKUP($C1364,Listen!$A$2:$F$45,5,0)="Nein",D1364&lt;IF(C1364="LNG Anbindungsanlagen gemäß separater Festlegung",2022,2023)),$AC1364,$AA1364),0)</f>
        <v>0</v>
      </c>
      <c r="AH1364" s="49">
        <f>IFERROR(IF(OR($V1364&lt;&gt;"Ja",VLOOKUP($C1364,Listen!$A$2:$F$45,5,0)="Nein",D1364&lt;IF(C1364="LNG Anbindungsanlagen gemäß separater Festlegung",2022,2023)),$AC1364,$AA1364),0)</f>
        <v>0</v>
      </c>
      <c r="AI1364" s="49">
        <f>IFERROR(IF(OR($W1364&lt;&gt;"Ja",VLOOKUP($C1364,Listen!$A$2:$F$45,6,0)="Nein"),$AC1364,$AB1364),0)</f>
        <v>0</v>
      </c>
      <c r="AJ1364" s="49">
        <f>IFERROR(IF(OR($W1364&lt;&gt;"Ja",VLOOKUP($C1364,Listen!$A$2:$F$45,6,0)="Nein"),$AC1364,$AB1364),0)</f>
        <v>0</v>
      </c>
      <c r="AK1364" s="49">
        <f>IFERROR(IF(OR($W1364&lt;&gt;"Ja",VLOOKUP($C1364,Listen!$A$2:$F$45,6,0)="Nein"),$AC1364,$AB1364),0)</f>
        <v>0</v>
      </c>
      <c r="AL1364" s="51">
        <f t="shared" si="447"/>
        <v>0</v>
      </c>
      <c r="AM1364" s="296">
        <f>IFERROR(IF(VLOOKUP($C1364,Listen!$A$2:$F$45,6,0)="Ja",MAX(BC1364:BD1364),D_SAV!$BC1364),0)</f>
        <v>0</v>
      </c>
      <c r="AN1364" s="51">
        <f t="shared" si="448"/>
        <v>0</v>
      </c>
      <c r="AP1364" s="304">
        <f t="shared" si="449"/>
        <v>0</v>
      </c>
      <c r="AQ1364" s="304">
        <f t="shared" si="450"/>
        <v>0</v>
      </c>
      <c r="AR1364" s="304">
        <f t="shared" si="451"/>
        <v>0</v>
      </c>
      <c r="AS1364" s="304">
        <f t="shared" si="452"/>
        <v>0</v>
      </c>
      <c r="AT1364" s="304">
        <f t="shared" si="453"/>
        <v>0</v>
      </c>
      <c r="AU1364" s="304">
        <f t="shared" si="454"/>
        <v>0</v>
      </c>
      <c r="AV1364" s="304">
        <f t="shared" si="455"/>
        <v>0</v>
      </c>
      <c r="AW1364" s="304">
        <f t="shared" si="456"/>
        <v>0</v>
      </c>
      <c r="AX1364" s="304">
        <f t="shared" si="457"/>
        <v>0</v>
      </c>
      <c r="AY1364" s="304">
        <f t="shared" si="458"/>
        <v>0</v>
      </c>
      <c r="AZ1364" s="304">
        <f t="shared" si="459"/>
        <v>0</v>
      </c>
      <c r="BA1364" s="304">
        <f t="shared" si="460"/>
        <v>0</v>
      </c>
      <c r="BB1364" s="304">
        <f t="shared" si="461"/>
        <v>0</v>
      </c>
      <c r="BC1364" s="304">
        <f t="shared" si="462"/>
        <v>0</v>
      </c>
      <c r="BD1364" s="304">
        <f t="shared" si="463"/>
        <v>0</v>
      </c>
      <c r="BE1364" s="304">
        <f>IFERROR(IF(VLOOKUP($C1364,Listen!$A$2:$F$45,6,0)="Ja",BB1364-MAX(BC1364:BD1364),BB1364-BC1364),0)</f>
        <v>0</v>
      </c>
    </row>
    <row r="1365" spans="1:57" x14ac:dyDescent="0.25">
      <c r="A1365" s="320" t="str">
        <f>IF(AND(D1365&lt;&gt;0,C1365&lt;&gt;0,E1365&lt;&gt;0),IF(B1365&lt;&gt;0,CONCATENATE(B1365,"-AGr",VLOOKUP(C1365,Listen!$A$2:$D$45,4,FALSE),"-",D1365,"-",E1365,),CONCATENATE("AGr",VLOOKUP(C1365,Listen!$A$2:$D$45,4,FALSE),"-",D1365,"-",E1365)),"keine vollständige ID")</f>
        <v>keine vollständige ID</v>
      </c>
      <c r="B1365" s="301"/>
      <c r="C1365" s="287"/>
      <c r="D1365" s="34"/>
      <c r="E1365" s="306"/>
      <c r="F1365" s="116"/>
      <c r="G1365" s="17"/>
      <c r="H1365" s="17"/>
      <c r="I1365" s="17"/>
      <c r="J1365" s="17"/>
      <c r="K1365" s="17"/>
      <c r="L1365" s="17"/>
      <c r="M1365" s="17"/>
      <c r="N1365" s="17"/>
      <c r="O1365" s="116"/>
      <c r="P1365" s="117">
        <f>IF(D1365&gt;A_Stammdaten!$B$12,0,SUM(G1365,H1365,J1365,L1365:M1365)-SUM(I1365,K1365,N1365:O1365))</f>
        <v>0</v>
      </c>
      <c r="Q1365" s="17"/>
      <c r="R1365" s="17"/>
      <c r="S1365" s="17"/>
      <c r="T1365" s="17"/>
      <c r="U1365" s="62">
        <f t="shared" si="443"/>
        <v>0</v>
      </c>
      <c r="V1365" s="34"/>
      <c r="W1365" s="34"/>
      <c r="X1365" s="34"/>
      <c r="Y1365" s="34"/>
      <c r="Z1365" s="34"/>
      <c r="AA1365" s="63" t="str">
        <f t="shared" si="444"/>
        <v>-</v>
      </c>
      <c r="AB1365" s="63" t="str">
        <f t="shared" si="445"/>
        <v>-</v>
      </c>
      <c r="AC1365" s="63">
        <f>IF(ISBLANK($C1365),0,VLOOKUP($C1365,Listen!$A$2:$C$45,2,FALSE))</f>
        <v>0</v>
      </c>
      <c r="AD1365" s="63">
        <f>IF(ISBLANK($C1365),0,VLOOKUP($C1365,Listen!$A$2:$C$45,3,FALSE))</f>
        <v>0</v>
      </c>
      <c r="AE1365" s="49">
        <f t="shared" si="446"/>
        <v>0</v>
      </c>
      <c r="AF1365" s="49">
        <f t="shared" si="446"/>
        <v>0</v>
      </c>
      <c r="AG1365" s="49">
        <f>IFERROR(IF(OR($V1365&lt;&gt;"Ja",VLOOKUP($C1365,Listen!$A$2:$F$45,5,0)="Nein",D1365&lt;IF(C1365="LNG Anbindungsanlagen gemäß separater Festlegung",2022,2023)),$AC1365,$AA1365),0)</f>
        <v>0</v>
      </c>
      <c r="AH1365" s="49">
        <f>IFERROR(IF(OR($V1365&lt;&gt;"Ja",VLOOKUP($C1365,Listen!$A$2:$F$45,5,0)="Nein",D1365&lt;IF(C1365="LNG Anbindungsanlagen gemäß separater Festlegung",2022,2023)),$AC1365,$AA1365),0)</f>
        <v>0</v>
      </c>
      <c r="AI1365" s="49">
        <f>IFERROR(IF(OR($W1365&lt;&gt;"Ja",VLOOKUP($C1365,Listen!$A$2:$F$45,6,0)="Nein"),$AC1365,$AB1365),0)</f>
        <v>0</v>
      </c>
      <c r="AJ1365" s="49">
        <f>IFERROR(IF(OR($W1365&lt;&gt;"Ja",VLOOKUP($C1365,Listen!$A$2:$F$45,6,0)="Nein"),$AC1365,$AB1365),0)</f>
        <v>0</v>
      </c>
      <c r="AK1365" s="49">
        <f>IFERROR(IF(OR($W1365&lt;&gt;"Ja",VLOOKUP($C1365,Listen!$A$2:$F$45,6,0)="Nein"),$AC1365,$AB1365),0)</f>
        <v>0</v>
      </c>
      <c r="AL1365" s="51">
        <f t="shared" si="447"/>
        <v>0</v>
      </c>
      <c r="AM1365" s="296">
        <f>IFERROR(IF(VLOOKUP($C1365,Listen!$A$2:$F$45,6,0)="Ja",MAX(BC1365:BD1365),D_SAV!$BC1365),0)</f>
        <v>0</v>
      </c>
      <c r="AN1365" s="51">
        <f t="shared" si="448"/>
        <v>0</v>
      </c>
      <c r="AP1365" s="304">
        <f t="shared" si="449"/>
        <v>0</v>
      </c>
      <c r="AQ1365" s="304">
        <f t="shared" si="450"/>
        <v>0</v>
      </c>
      <c r="AR1365" s="304">
        <f t="shared" si="451"/>
        <v>0</v>
      </c>
      <c r="AS1365" s="304">
        <f t="shared" si="452"/>
        <v>0</v>
      </c>
      <c r="AT1365" s="304">
        <f t="shared" si="453"/>
        <v>0</v>
      </c>
      <c r="AU1365" s="304">
        <f t="shared" si="454"/>
        <v>0</v>
      </c>
      <c r="AV1365" s="304">
        <f t="shared" si="455"/>
        <v>0</v>
      </c>
      <c r="AW1365" s="304">
        <f t="shared" si="456"/>
        <v>0</v>
      </c>
      <c r="AX1365" s="304">
        <f t="shared" si="457"/>
        <v>0</v>
      </c>
      <c r="AY1365" s="304">
        <f t="shared" si="458"/>
        <v>0</v>
      </c>
      <c r="AZ1365" s="304">
        <f t="shared" si="459"/>
        <v>0</v>
      </c>
      <c r="BA1365" s="304">
        <f t="shared" si="460"/>
        <v>0</v>
      </c>
      <c r="BB1365" s="304">
        <f t="shared" si="461"/>
        <v>0</v>
      </c>
      <c r="BC1365" s="304">
        <f t="shared" si="462"/>
        <v>0</v>
      </c>
      <c r="BD1365" s="304">
        <f t="shared" si="463"/>
        <v>0</v>
      </c>
      <c r="BE1365" s="304">
        <f>IFERROR(IF(VLOOKUP($C1365,Listen!$A$2:$F$45,6,0)="Ja",BB1365-MAX(BC1365:BD1365),BB1365-BC1365),0)</f>
        <v>0</v>
      </c>
    </row>
    <row r="1366" spans="1:57" x14ac:dyDescent="0.25">
      <c r="A1366" s="320" t="str">
        <f>IF(AND(D1366&lt;&gt;0,C1366&lt;&gt;0,E1366&lt;&gt;0),IF(B1366&lt;&gt;0,CONCATENATE(B1366,"-AGr",VLOOKUP(C1366,Listen!$A$2:$D$45,4,FALSE),"-",D1366,"-",E1366,),CONCATENATE("AGr",VLOOKUP(C1366,Listen!$A$2:$D$45,4,FALSE),"-",D1366,"-",E1366)),"keine vollständige ID")</f>
        <v>keine vollständige ID</v>
      </c>
      <c r="B1366" s="301"/>
      <c r="C1366" s="287"/>
      <c r="D1366" s="34"/>
      <c r="E1366" s="306"/>
      <c r="F1366" s="116"/>
      <c r="G1366" s="17"/>
      <c r="H1366" s="17"/>
      <c r="I1366" s="17"/>
      <c r="J1366" s="17"/>
      <c r="K1366" s="17"/>
      <c r="L1366" s="17"/>
      <c r="M1366" s="17"/>
      <c r="N1366" s="17"/>
      <c r="O1366" s="116"/>
      <c r="P1366" s="117">
        <f>IF(D1366&gt;A_Stammdaten!$B$12,0,SUM(G1366,H1366,J1366,L1366:M1366)-SUM(I1366,K1366,N1366:O1366))</f>
        <v>0</v>
      </c>
      <c r="Q1366" s="17"/>
      <c r="R1366" s="17"/>
      <c r="S1366" s="17"/>
      <c r="T1366" s="17"/>
      <c r="U1366" s="62">
        <f t="shared" si="443"/>
        <v>0</v>
      </c>
      <c r="V1366" s="34"/>
      <c r="W1366" s="34"/>
      <c r="X1366" s="34"/>
      <c r="Y1366" s="34"/>
      <c r="Z1366" s="34"/>
      <c r="AA1366" s="63" t="str">
        <f t="shared" si="444"/>
        <v>-</v>
      </c>
      <c r="AB1366" s="63" t="str">
        <f t="shared" si="445"/>
        <v>-</v>
      </c>
      <c r="AC1366" s="63">
        <f>IF(ISBLANK($C1366),0,VLOOKUP($C1366,Listen!$A$2:$C$45,2,FALSE))</f>
        <v>0</v>
      </c>
      <c r="AD1366" s="63">
        <f>IF(ISBLANK($C1366),0,VLOOKUP($C1366,Listen!$A$2:$C$45,3,FALSE))</f>
        <v>0</v>
      </c>
      <c r="AE1366" s="49">
        <f t="shared" si="446"/>
        <v>0</v>
      </c>
      <c r="AF1366" s="49">
        <f t="shared" si="446"/>
        <v>0</v>
      </c>
      <c r="AG1366" s="49">
        <f>IFERROR(IF(OR($V1366&lt;&gt;"Ja",VLOOKUP($C1366,Listen!$A$2:$F$45,5,0)="Nein",D1366&lt;IF(C1366="LNG Anbindungsanlagen gemäß separater Festlegung",2022,2023)),$AC1366,$AA1366),0)</f>
        <v>0</v>
      </c>
      <c r="AH1366" s="49">
        <f>IFERROR(IF(OR($V1366&lt;&gt;"Ja",VLOOKUP($C1366,Listen!$A$2:$F$45,5,0)="Nein",D1366&lt;IF(C1366="LNG Anbindungsanlagen gemäß separater Festlegung",2022,2023)),$AC1366,$AA1366),0)</f>
        <v>0</v>
      </c>
      <c r="AI1366" s="49">
        <f>IFERROR(IF(OR($W1366&lt;&gt;"Ja",VLOOKUP($C1366,Listen!$A$2:$F$45,6,0)="Nein"),$AC1366,$AB1366),0)</f>
        <v>0</v>
      </c>
      <c r="AJ1366" s="49">
        <f>IFERROR(IF(OR($W1366&lt;&gt;"Ja",VLOOKUP($C1366,Listen!$A$2:$F$45,6,0)="Nein"),$AC1366,$AB1366),0)</f>
        <v>0</v>
      </c>
      <c r="AK1366" s="49">
        <f>IFERROR(IF(OR($W1366&lt;&gt;"Ja",VLOOKUP($C1366,Listen!$A$2:$F$45,6,0)="Nein"),$AC1366,$AB1366),0)</f>
        <v>0</v>
      </c>
      <c r="AL1366" s="51">
        <f t="shared" si="447"/>
        <v>0</v>
      </c>
      <c r="AM1366" s="296">
        <f>IFERROR(IF(VLOOKUP($C1366,Listen!$A$2:$F$45,6,0)="Ja",MAX(BC1366:BD1366),D_SAV!$BC1366),0)</f>
        <v>0</v>
      </c>
      <c r="AN1366" s="51">
        <f t="shared" si="448"/>
        <v>0</v>
      </c>
      <c r="AP1366" s="304">
        <f t="shared" si="449"/>
        <v>0</v>
      </c>
      <c r="AQ1366" s="304">
        <f t="shared" si="450"/>
        <v>0</v>
      </c>
      <c r="AR1366" s="304">
        <f t="shared" si="451"/>
        <v>0</v>
      </c>
      <c r="AS1366" s="304">
        <f t="shared" si="452"/>
        <v>0</v>
      </c>
      <c r="AT1366" s="304">
        <f t="shared" si="453"/>
        <v>0</v>
      </c>
      <c r="AU1366" s="304">
        <f t="shared" si="454"/>
        <v>0</v>
      </c>
      <c r="AV1366" s="304">
        <f t="shared" si="455"/>
        <v>0</v>
      </c>
      <c r="AW1366" s="304">
        <f t="shared" si="456"/>
        <v>0</v>
      </c>
      <c r="AX1366" s="304">
        <f t="shared" si="457"/>
        <v>0</v>
      </c>
      <c r="AY1366" s="304">
        <f t="shared" si="458"/>
        <v>0</v>
      </c>
      <c r="AZ1366" s="304">
        <f t="shared" si="459"/>
        <v>0</v>
      </c>
      <c r="BA1366" s="304">
        <f t="shared" si="460"/>
        <v>0</v>
      </c>
      <c r="BB1366" s="304">
        <f t="shared" si="461"/>
        <v>0</v>
      </c>
      <c r="BC1366" s="304">
        <f t="shared" si="462"/>
        <v>0</v>
      </c>
      <c r="BD1366" s="304">
        <f t="shared" si="463"/>
        <v>0</v>
      </c>
      <c r="BE1366" s="304">
        <f>IFERROR(IF(VLOOKUP($C1366,Listen!$A$2:$F$45,6,0)="Ja",BB1366-MAX(BC1366:BD1366),BB1366-BC1366),0)</f>
        <v>0</v>
      </c>
    </row>
    <row r="1367" spans="1:57" x14ac:dyDescent="0.25">
      <c r="A1367" s="320" t="str">
        <f>IF(AND(D1367&lt;&gt;0,C1367&lt;&gt;0,E1367&lt;&gt;0),IF(B1367&lt;&gt;0,CONCATENATE(B1367,"-AGr",VLOOKUP(C1367,Listen!$A$2:$D$45,4,FALSE),"-",D1367,"-",E1367,),CONCATENATE("AGr",VLOOKUP(C1367,Listen!$A$2:$D$45,4,FALSE),"-",D1367,"-",E1367)),"keine vollständige ID")</f>
        <v>keine vollständige ID</v>
      </c>
      <c r="B1367" s="301"/>
      <c r="C1367" s="287"/>
      <c r="D1367" s="34"/>
      <c r="E1367" s="306"/>
      <c r="F1367" s="116"/>
      <c r="G1367" s="17"/>
      <c r="H1367" s="17"/>
      <c r="I1367" s="17"/>
      <c r="J1367" s="17"/>
      <c r="K1367" s="17"/>
      <c r="L1367" s="17"/>
      <c r="M1367" s="17"/>
      <c r="N1367" s="17"/>
      <c r="O1367" s="116"/>
      <c r="P1367" s="117">
        <f>IF(D1367&gt;A_Stammdaten!$B$12,0,SUM(G1367,H1367,J1367,L1367:M1367)-SUM(I1367,K1367,N1367:O1367))</f>
        <v>0</v>
      </c>
      <c r="Q1367" s="17"/>
      <c r="R1367" s="17"/>
      <c r="S1367" s="17"/>
      <c r="T1367" s="17"/>
      <c r="U1367" s="62">
        <f t="shared" si="443"/>
        <v>0</v>
      </c>
      <c r="V1367" s="34"/>
      <c r="W1367" s="34"/>
      <c r="X1367" s="34"/>
      <c r="Y1367" s="34"/>
      <c r="Z1367" s="34"/>
      <c r="AA1367" s="63" t="str">
        <f t="shared" si="444"/>
        <v>-</v>
      </c>
      <c r="AB1367" s="63" t="str">
        <f t="shared" si="445"/>
        <v>-</v>
      </c>
      <c r="AC1367" s="63">
        <f>IF(ISBLANK($C1367),0,VLOOKUP($C1367,Listen!$A$2:$C$45,2,FALSE))</f>
        <v>0</v>
      </c>
      <c r="AD1367" s="63">
        <f>IF(ISBLANK($C1367),0,VLOOKUP($C1367,Listen!$A$2:$C$45,3,FALSE))</f>
        <v>0</v>
      </c>
      <c r="AE1367" s="49">
        <f t="shared" si="446"/>
        <v>0</v>
      </c>
      <c r="AF1367" s="49">
        <f t="shared" si="446"/>
        <v>0</v>
      </c>
      <c r="AG1367" s="49">
        <f>IFERROR(IF(OR($V1367&lt;&gt;"Ja",VLOOKUP($C1367,Listen!$A$2:$F$45,5,0)="Nein",D1367&lt;IF(C1367="LNG Anbindungsanlagen gemäß separater Festlegung",2022,2023)),$AC1367,$AA1367),0)</f>
        <v>0</v>
      </c>
      <c r="AH1367" s="49">
        <f>IFERROR(IF(OR($V1367&lt;&gt;"Ja",VLOOKUP($C1367,Listen!$A$2:$F$45,5,0)="Nein",D1367&lt;IF(C1367="LNG Anbindungsanlagen gemäß separater Festlegung",2022,2023)),$AC1367,$AA1367),0)</f>
        <v>0</v>
      </c>
      <c r="AI1367" s="49">
        <f>IFERROR(IF(OR($W1367&lt;&gt;"Ja",VLOOKUP($C1367,Listen!$A$2:$F$45,6,0)="Nein"),$AC1367,$AB1367),0)</f>
        <v>0</v>
      </c>
      <c r="AJ1367" s="49">
        <f>IFERROR(IF(OR($W1367&lt;&gt;"Ja",VLOOKUP($C1367,Listen!$A$2:$F$45,6,0)="Nein"),$AC1367,$AB1367),0)</f>
        <v>0</v>
      </c>
      <c r="AK1367" s="49">
        <f>IFERROR(IF(OR($W1367&lt;&gt;"Ja",VLOOKUP($C1367,Listen!$A$2:$F$45,6,0)="Nein"),$AC1367,$AB1367),0)</f>
        <v>0</v>
      </c>
      <c r="AL1367" s="51">
        <f t="shared" si="447"/>
        <v>0</v>
      </c>
      <c r="AM1367" s="296">
        <f>IFERROR(IF(VLOOKUP($C1367,Listen!$A$2:$F$45,6,0)="Ja",MAX(BC1367:BD1367),D_SAV!$BC1367),0)</f>
        <v>0</v>
      </c>
      <c r="AN1367" s="51">
        <f t="shared" si="448"/>
        <v>0</v>
      </c>
      <c r="AP1367" s="304">
        <f t="shared" si="449"/>
        <v>0</v>
      </c>
      <c r="AQ1367" s="304">
        <f t="shared" si="450"/>
        <v>0</v>
      </c>
      <c r="AR1367" s="304">
        <f t="shared" si="451"/>
        <v>0</v>
      </c>
      <c r="AS1367" s="304">
        <f t="shared" si="452"/>
        <v>0</v>
      </c>
      <c r="AT1367" s="304">
        <f t="shared" si="453"/>
        <v>0</v>
      </c>
      <c r="AU1367" s="304">
        <f t="shared" si="454"/>
        <v>0</v>
      </c>
      <c r="AV1367" s="304">
        <f t="shared" si="455"/>
        <v>0</v>
      </c>
      <c r="AW1367" s="304">
        <f t="shared" si="456"/>
        <v>0</v>
      </c>
      <c r="AX1367" s="304">
        <f t="shared" si="457"/>
        <v>0</v>
      </c>
      <c r="AY1367" s="304">
        <f t="shared" si="458"/>
        <v>0</v>
      </c>
      <c r="AZ1367" s="304">
        <f t="shared" si="459"/>
        <v>0</v>
      </c>
      <c r="BA1367" s="304">
        <f t="shared" si="460"/>
        <v>0</v>
      </c>
      <c r="BB1367" s="304">
        <f t="shared" si="461"/>
        <v>0</v>
      </c>
      <c r="BC1367" s="304">
        <f t="shared" si="462"/>
        <v>0</v>
      </c>
      <c r="BD1367" s="304">
        <f t="shared" si="463"/>
        <v>0</v>
      </c>
      <c r="BE1367" s="304">
        <f>IFERROR(IF(VLOOKUP($C1367,Listen!$A$2:$F$45,6,0)="Ja",BB1367-MAX(BC1367:BD1367),BB1367-BC1367),0)</f>
        <v>0</v>
      </c>
    </row>
    <row r="1368" spans="1:57" x14ac:dyDescent="0.25">
      <c r="A1368" s="320" t="str">
        <f>IF(AND(D1368&lt;&gt;0,C1368&lt;&gt;0,E1368&lt;&gt;0),IF(B1368&lt;&gt;0,CONCATENATE(B1368,"-AGr",VLOOKUP(C1368,Listen!$A$2:$D$45,4,FALSE),"-",D1368,"-",E1368,),CONCATENATE("AGr",VLOOKUP(C1368,Listen!$A$2:$D$45,4,FALSE),"-",D1368,"-",E1368)),"keine vollständige ID")</f>
        <v>keine vollständige ID</v>
      </c>
      <c r="B1368" s="301"/>
      <c r="C1368" s="287"/>
      <c r="D1368" s="34"/>
      <c r="E1368" s="306"/>
      <c r="F1368" s="116"/>
      <c r="G1368" s="17"/>
      <c r="H1368" s="17"/>
      <c r="I1368" s="17"/>
      <c r="J1368" s="17"/>
      <c r="K1368" s="17"/>
      <c r="L1368" s="17"/>
      <c r="M1368" s="17"/>
      <c r="N1368" s="17"/>
      <c r="O1368" s="116"/>
      <c r="P1368" s="117">
        <f>IF(D1368&gt;A_Stammdaten!$B$12,0,SUM(G1368,H1368,J1368,L1368:M1368)-SUM(I1368,K1368,N1368:O1368))</f>
        <v>0</v>
      </c>
      <c r="Q1368" s="17"/>
      <c r="R1368" s="17"/>
      <c r="S1368" s="17"/>
      <c r="T1368" s="17"/>
      <c r="U1368" s="62">
        <f t="shared" si="443"/>
        <v>0</v>
      </c>
      <c r="V1368" s="34"/>
      <c r="W1368" s="34"/>
      <c r="X1368" s="34"/>
      <c r="Y1368" s="34"/>
      <c r="Z1368" s="34"/>
      <c r="AA1368" s="63" t="str">
        <f t="shared" si="444"/>
        <v>-</v>
      </c>
      <c r="AB1368" s="63" t="str">
        <f t="shared" si="445"/>
        <v>-</v>
      </c>
      <c r="AC1368" s="63">
        <f>IF(ISBLANK($C1368),0,VLOOKUP($C1368,Listen!$A$2:$C$45,2,FALSE))</f>
        <v>0</v>
      </c>
      <c r="AD1368" s="63">
        <f>IF(ISBLANK($C1368),0,VLOOKUP($C1368,Listen!$A$2:$C$45,3,FALSE))</f>
        <v>0</v>
      </c>
      <c r="AE1368" s="49">
        <f t="shared" si="446"/>
        <v>0</v>
      </c>
      <c r="AF1368" s="49">
        <f t="shared" si="446"/>
        <v>0</v>
      </c>
      <c r="AG1368" s="49">
        <f>IFERROR(IF(OR($V1368&lt;&gt;"Ja",VLOOKUP($C1368,Listen!$A$2:$F$45,5,0)="Nein",D1368&lt;IF(C1368="LNG Anbindungsanlagen gemäß separater Festlegung",2022,2023)),$AC1368,$AA1368),0)</f>
        <v>0</v>
      </c>
      <c r="AH1368" s="49">
        <f>IFERROR(IF(OR($V1368&lt;&gt;"Ja",VLOOKUP($C1368,Listen!$A$2:$F$45,5,0)="Nein",D1368&lt;IF(C1368="LNG Anbindungsanlagen gemäß separater Festlegung",2022,2023)),$AC1368,$AA1368),0)</f>
        <v>0</v>
      </c>
      <c r="AI1368" s="49">
        <f>IFERROR(IF(OR($W1368&lt;&gt;"Ja",VLOOKUP($C1368,Listen!$A$2:$F$45,6,0)="Nein"),$AC1368,$AB1368),0)</f>
        <v>0</v>
      </c>
      <c r="AJ1368" s="49">
        <f>IFERROR(IF(OR($W1368&lt;&gt;"Ja",VLOOKUP($C1368,Listen!$A$2:$F$45,6,0)="Nein"),$AC1368,$AB1368),0)</f>
        <v>0</v>
      </c>
      <c r="AK1368" s="49">
        <f>IFERROR(IF(OR($W1368&lt;&gt;"Ja",VLOOKUP($C1368,Listen!$A$2:$F$45,6,0)="Nein"),$AC1368,$AB1368),0)</f>
        <v>0</v>
      </c>
      <c r="AL1368" s="51">
        <f t="shared" si="447"/>
        <v>0</v>
      </c>
      <c r="AM1368" s="296">
        <f>IFERROR(IF(VLOOKUP($C1368,Listen!$A$2:$F$45,6,0)="Ja",MAX(BC1368:BD1368),D_SAV!$BC1368),0)</f>
        <v>0</v>
      </c>
      <c r="AN1368" s="51">
        <f t="shared" si="448"/>
        <v>0</v>
      </c>
      <c r="AP1368" s="304">
        <f t="shared" si="449"/>
        <v>0</v>
      </c>
      <c r="AQ1368" s="304">
        <f t="shared" si="450"/>
        <v>0</v>
      </c>
      <c r="AR1368" s="304">
        <f t="shared" si="451"/>
        <v>0</v>
      </c>
      <c r="AS1368" s="304">
        <f t="shared" si="452"/>
        <v>0</v>
      </c>
      <c r="AT1368" s="304">
        <f t="shared" si="453"/>
        <v>0</v>
      </c>
      <c r="AU1368" s="304">
        <f t="shared" si="454"/>
        <v>0</v>
      </c>
      <c r="AV1368" s="304">
        <f t="shared" si="455"/>
        <v>0</v>
      </c>
      <c r="AW1368" s="304">
        <f t="shared" si="456"/>
        <v>0</v>
      </c>
      <c r="AX1368" s="304">
        <f t="shared" si="457"/>
        <v>0</v>
      </c>
      <c r="AY1368" s="304">
        <f t="shared" si="458"/>
        <v>0</v>
      </c>
      <c r="AZ1368" s="304">
        <f t="shared" si="459"/>
        <v>0</v>
      </c>
      <c r="BA1368" s="304">
        <f t="shared" si="460"/>
        <v>0</v>
      </c>
      <c r="BB1368" s="304">
        <f t="shared" si="461"/>
        <v>0</v>
      </c>
      <c r="BC1368" s="304">
        <f t="shared" si="462"/>
        <v>0</v>
      </c>
      <c r="BD1368" s="304">
        <f t="shared" si="463"/>
        <v>0</v>
      </c>
      <c r="BE1368" s="304">
        <f>IFERROR(IF(VLOOKUP($C1368,Listen!$A$2:$F$45,6,0)="Ja",BB1368-MAX(BC1368:BD1368),BB1368-BC1368),0)</f>
        <v>0</v>
      </c>
    </row>
    <row r="1369" spans="1:57" x14ac:dyDescent="0.25">
      <c r="A1369" s="320" t="str">
        <f>IF(AND(D1369&lt;&gt;0,C1369&lt;&gt;0,E1369&lt;&gt;0),IF(B1369&lt;&gt;0,CONCATENATE(B1369,"-AGr",VLOOKUP(C1369,Listen!$A$2:$D$45,4,FALSE),"-",D1369,"-",E1369,),CONCATENATE("AGr",VLOOKUP(C1369,Listen!$A$2:$D$45,4,FALSE),"-",D1369,"-",E1369)),"keine vollständige ID")</f>
        <v>keine vollständige ID</v>
      </c>
      <c r="B1369" s="301"/>
      <c r="C1369" s="287"/>
      <c r="D1369" s="34"/>
      <c r="E1369" s="306"/>
      <c r="F1369" s="116"/>
      <c r="G1369" s="17"/>
      <c r="H1369" s="17"/>
      <c r="I1369" s="17"/>
      <c r="J1369" s="17"/>
      <c r="K1369" s="17"/>
      <c r="L1369" s="17"/>
      <c r="M1369" s="17"/>
      <c r="N1369" s="17"/>
      <c r="O1369" s="116"/>
      <c r="P1369" s="117">
        <f>IF(D1369&gt;A_Stammdaten!$B$12,0,SUM(G1369,H1369,J1369,L1369:M1369)-SUM(I1369,K1369,N1369:O1369))</f>
        <v>0</v>
      </c>
      <c r="Q1369" s="17"/>
      <c r="R1369" s="17"/>
      <c r="S1369" s="17"/>
      <c r="T1369" s="17"/>
      <c r="U1369" s="62">
        <f t="shared" si="443"/>
        <v>0</v>
      </c>
      <c r="V1369" s="34"/>
      <c r="W1369" s="34"/>
      <c r="X1369" s="34"/>
      <c r="Y1369" s="34"/>
      <c r="Z1369" s="34"/>
      <c r="AA1369" s="63" t="str">
        <f t="shared" si="444"/>
        <v>-</v>
      </c>
      <c r="AB1369" s="63" t="str">
        <f t="shared" si="445"/>
        <v>-</v>
      </c>
      <c r="AC1369" s="63">
        <f>IF(ISBLANK($C1369),0,VLOOKUP($C1369,Listen!$A$2:$C$45,2,FALSE))</f>
        <v>0</v>
      </c>
      <c r="AD1369" s="63">
        <f>IF(ISBLANK($C1369),0,VLOOKUP($C1369,Listen!$A$2:$C$45,3,FALSE))</f>
        <v>0</v>
      </c>
      <c r="AE1369" s="49">
        <f t="shared" si="446"/>
        <v>0</v>
      </c>
      <c r="AF1369" s="49">
        <f t="shared" si="446"/>
        <v>0</v>
      </c>
      <c r="AG1369" s="49">
        <f>IFERROR(IF(OR($V1369&lt;&gt;"Ja",VLOOKUP($C1369,Listen!$A$2:$F$45,5,0)="Nein",D1369&lt;IF(C1369="LNG Anbindungsanlagen gemäß separater Festlegung",2022,2023)),$AC1369,$AA1369),0)</f>
        <v>0</v>
      </c>
      <c r="AH1369" s="49">
        <f>IFERROR(IF(OR($V1369&lt;&gt;"Ja",VLOOKUP($C1369,Listen!$A$2:$F$45,5,0)="Nein",D1369&lt;IF(C1369="LNG Anbindungsanlagen gemäß separater Festlegung",2022,2023)),$AC1369,$AA1369),0)</f>
        <v>0</v>
      </c>
      <c r="AI1369" s="49">
        <f>IFERROR(IF(OR($W1369&lt;&gt;"Ja",VLOOKUP($C1369,Listen!$A$2:$F$45,6,0)="Nein"),$AC1369,$AB1369),0)</f>
        <v>0</v>
      </c>
      <c r="AJ1369" s="49">
        <f>IFERROR(IF(OR($W1369&lt;&gt;"Ja",VLOOKUP($C1369,Listen!$A$2:$F$45,6,0)="Nein"),$AC1369,$AB1369),0)</f>
        <v>0</v>
      </c>
      <c r="AK1369" s="49">
        <f>IFERROR(IF(OR($W1369&lt;&gt;"Ja",VLOOKUP($C1369,Listen!$A$2:$F$45,6,0)="Nein"),$AC1369,$AB1369),0)</f>
        <v>0</v>
      </c>
      <c r="AL1369" s="51">
        <f t="shared" si="447"/>
        <v>0</v>
      </c>
      <c r="AM1369" s="296">
        <f>IFERROR(IF(VLOOKUP($C1369,Listen!$A$2:$F$45,6,0)="Ja",MAX(BC1369:BD1369),D_SAV!$BC1369),0)</f>
        <v>0</v>
      </c>
      <c r="AN1369" s="51">
        <f t="shared" si="448"/>
        <v>0</v>
      </c>
      <c r="AP1369" s="304">
        <f t="shared" si="449"/>
        <v>0</v>
      </c>
      <c r="AQ1369" s="304">
        <f t="shared" si="450"/>
        <v>0</v>
      </c>
      <c r="AR1369" s="304">
        <f t="shared" si="451"/>
        <v>0</v>
      </c>
      <c r="AS1369" s="304">
        <f t="shared" si="452"/>
        <v>0</v>
      </c>
      <c r="AT1369" s="304">
        <f t="shared" si="453"/>
        <v>0</v>
      </c>
      <c r="AU1369" s="304">
        <f t="shared" si="454"/>
        <v>0</v>
      </c>
      <c r="AV1369" s="304">
        <f t="shared" si="455"/>
        <v>0</v>
      </c>
      <c r="AW1369" s="304">
        <f t="shared" si="456"/>
        <v>0</v>
      </c>
      <c r="AX1369" s="304">
        <f t="shared" si="457"/>
        <v>0</v>
      </c>
      <c r="AY1369" s="304">
        <f t="shared" si="458"/>
        <v>0</v>
      </c>
      <c r="AZ1369" s="304">
        <f t="shared" si="459"/>
        <v>0</v>
      </c>
      <c r="BA1369" s="304">
        <f t="shared" si="460"/>
        <v>0</v>
      </c>
      <c r="BB1369" s="304">
        <f t="shared" si="461"/>
        <v>0</v>
      </c>
      <c r="BC1369" s="304">
        <f t="shared" si="462"/>
        <v>0</v>
      </c>
      <c r="BD1369" s="304">
        <f t="shared" si="463"/>
        <v>0</v>
      </c>
      <c r="BE1369" s="304">
        <f>IFERROR(IF(VLOOKUP($C1369,Listen!$A$2:$F$45,6,0)="Ja",BB1369-MAX(BC1369:BD1369),BB1369-BC1369),0)</f>
        <v>0</v>
      </c>
    </row>
    <row r="1370" spans="1:57" x14ac:dyDescent="0.25">
      <c r="A1370" s="320" t="str">
        <f>IF(AND(D1370&lt;&gt;0,C1370&lt;&gt;0,E1370&lt;&gt;0),IF(B1370&lt;&gt;0,CONCATENATE(B1370,"-AGr",VLOOKUP(C1370,Listen!$A$2:$D$45,4,FALSE),"-",D1370,"-",E1370,),CONCATENATE("AGr",VLOOKUP(C1370,Listen!$A$2:$D$45,4,FALSE),"-",D1370,"-",E1370)),"keine vollständige ID")</f>
        <v>keine vollständige ID</v>
      </c>
      <c r="B1370" s="301"/>
      <c r="C1370" s="287"/>
      <c r="D1370" s="34"/>
      <c r="E1370" s="306"/>
      <c r="F1370" s="116"/>
      <c r="G1370" s="17"/>
      <c r="H1370" s="17"/>
      <c r="I1370" s="17"/>
      <c r="J1370" s="17"/>
      <c r="K1370" s="17"/>
      <c r="L1370" s="17"/>
      <c r="M1370" s="17"/>
      <c r="N1370" s="17"/>
      <c r="O1370" s="116"/>
      <c r="P1370" s="117">
        <f>IF(D1370&gt;A_Stammdaten!$B$12,0,SUM(G1370,H1370,J1370,L1370:M1370)-SUM(I1370,K1370,N1370:O1370))</f>
        <v>0</v>
      </c>
      <c r="Q1370" s="17"/>
      <c r="R1370" s="17"/>
      <c r="S1370" s="17"/>
      <c r="T1370" s="17"/>
      <c r="U1370" s="62">
        <f t="shared" si="443"/>
        <v>0</v>
      </c>
      <c r="V1370" s="34"/>
      <c r="W1370" s="34"/>
      <c r="X1370" s="34"/>
      <c r="Y1370" s="34"/>
      <c r="Z1370" s="34"/>
      <c r="AA1370" s="63" t="str">
        <f t="shared" si="444"/>
        <v>-</v>
      </c>
      <c r="AB1370" s="63" t="str">
        <f t="shared" si="445"/>
        <v>-</v>
      </c>
      <c r="AC1370" s="63">
        <f>IF(ISBLANK($C1370),0,VLOOKUP($C1370,Listen!$A$2:$C$45,2,FALSE))</f>
        <v>0</v>
      </c>
      <c r="AD1370" s="63">
        <f>IF(ISBLANK($C1370),0,VLOOKUP($C1370,Listen!$A$2:$C$45,3,FALSE))</f>
        <v>0</v>
      </c>
      <c r="AE1370" s="49">
        <f t="shared" si="446"/>
        <v>0</v>
      </c>
      <c r="AF1370" s="49">
        <f t="shared" si="446"/>
        <v>0</v>
      </c>
      <c r="AG1370" s="49">
        <f>IFERROR(IF(OR($V1370&lt;&gt;"Ja",VLOOKUP($C1370,Listen!$A$2:$F$45,5,0)="Nein",D1370&lt;IF(C1370="LNG Anbindungsanlagen gemäß separater Festlegung",2022,2023)),$AC1370,$AA1370),0)</f>
        <v>0</v>
      </c>
      <c r="AH1370" s="49">
        <f>IFERROR(IF(OR($V1370&lt;&gt;"Ja",VLOOKUP($C1370,Listen!$A$2:$F$45,5,0)="Nein",D1370&lt;IF(C1370="LNG Anbindungsanlagen gemäß separater Festlegung",2022,2023)),$AC1370,$AA1370),0)</f>
        <v>0</v>
      </c>
      <c r="AI1370" s="49">
        <f>IFERROR(IF(OR($W1370&lt;&gt;"Ja",VLOOKUP($C1370,Listen!$A$2:$F$45,6,0)="Nein"),$AC1370,$AB1370),0)</f>
        <v>0</v>
      </c>
      <c r="AJ1370" s="49">
        <f>IFERROR(IF(OR($W1370&lt;&gt;"Ja",VLOOKUP($C1370,Listen!$A$2:$F$45,6,0)="Nein"),$AC1370,$AB1370),0)</f>
        <v>0</v>
      </c>
      <c r="AK1370" s="49">
        <f>IFERROR(IF(OR($W1370&lt;&gt;"Ja",VLOOKUP($C1370,Listen!$A$2:$F$45,6,0)="Nein"),$AC1370,$AB1370),0)</f>
        <v>0</v>
      </c>
      <c r="AL1370" s="51">
        <f t="shared" si="447"/>
        <v>0</v>
      </c>
      <c r="AM1370" s="296">
        <f>IFERROR(IF(VLOOKUP($C1370,Listen!$A$2:$F$45,6,0)="Ja",MAX(BC1370:BD1370),D_SAV!$BC1370),0)</f>
        <v>0</v>
      </c>
      <c r="AN1370" s="51">
        <f t="shared" si="448"/>
        <v>0</v>
      </c>
      <c r="AP1370" s="304">
        <f t="shared" si="449"/>
        <v>0</v>
      </c>
      <c r="AQ1370" s="304">
        <f t="shared" si="450"/>
        <v>0</v>
      </c>
      <c r="AR1370" s="304">
        <f t="shared" si="451"/>
        <v>0</v>
      </c>
      <c r="AS1370" s="304">
        <f t="shared" si="452"/>
        <v>0</v>
      </c>
      <c r="AT1370" s="304">
        <f t="shared" si="453"/>
        <v>0</v>
      </c>
      <c r="AU1370" s="304">
        <f t="shared" si="454"/>
        <v>0</v>
      </c>
      <c r="AV1370" s="304">
        <f t="shared" si="455"/>
        <v>0</v>
      </c>
      <c r="AW1370" s="304">
        <f t="shared" si="456"/>
        <v>0</v>
      </c>
      <c r="AX1370" s="304">
        <f t="shared" si="457"/>
        <v>0</v>
      </c>
      <c r="AY1370" s="304">
        <f t="shared" si="458"/>
        <v>0</v>
      </c>
      <c r="AZ1370" s="304">
        <f t="shared" si="459"/>
        <v>0</v>
      </c>
      <c r="BA1370" s="304">
        <f t="shared" si="460"/>
        <v>0</v>
      </c>
      <c r="BB1370" s="304">
        <f t="shared" si="461"/>
        <v>0</v>
      </c>
      <c r="BC1370" s="304">
        <f t="shared" si="462"/>
        <v>0</v>
      </c>
      <c r="BD1370" s="304">
        <f t="shared" si="463"/>
        <v>0</v>
      </c>
      <c r="BE1370" s="304">
        <f>IFERROR(IF(VLOOKUP($C1370,Listen!$A$2:$F$45,6,0)="Ja",BB1370-MAX(BC1370:BD1370),BB1370-BC1370),0)</f>
        <v>0</v>
      </c>
    </row>
    <row r="1371" spans="1:57" x14ac:dyDescent="0.25">
      <c r="A1371" s="320" t="str">
        <f>IF(AND(D1371&lt;&gt;0,C1371&lt;&gt;0,E1371&lt;&gt;0),IF(B1371&lt;&gt;0,CONCATENATE(B1371,"-AGr",VLOOKUP(C1371,Listen!$A$2:$D$45,4,FALSE),"-",D1371,"-",E1371,),CONCATENATE("AGr",VLOOKUP(C1371,Listen!$A$2:$D$45,4,FALSE),"-",D1371,"-",E1371)),"keine vollständige ID")</f>
        <v>keine vollständige ID</v>
      </c>
      <c r="B1371" s="301"/>
      <c r="C1371" s="287"/>
      <c r="D1371" s="34"/>
      <c r="E1371" s="306"/>
      <c r="F1371" s="116"/>
      <c r="G1371" s="17"/>
      <c r="H1371" s="17"/>
      <c r="I1371" s="17"/>
      <c r="J1371" s="17"/>
      <c r="K1371" s="17"/>
      <c r="L1371" s="17"/>
      <c r="M1371" s="17"/>
      <c r="N1371" s="17"/>
      <c r="O1371" s="116"/>
      <c r="P1371" s="117">
        <f>IF(D1371&gt;A_Stammdaten!$B$12,0,SUM(G1371,H1371,J1371,L1371:M1371)-SUM(I1371,K1371,N1371:O1371))</f>
        <v>0</v>
      </c>
      <c r="Q1371" s="17"/>
      <c r="R1371" s="17"/>
      <c r="S1371" s="17"/>
      <c r="T1371" s="17"/>
      <c r="U1371" s="62">
        <f t="shared" si="443"/>
        <v>0</v>
      </c>
      <c r="V1371" s="34"/>
      <c r="W1371" s="34"/>
      <c r="X1371" s="34"/>
      <c r="Y1371" s="34"/>
      <c r="Z1371" s="34"/>
      <c r="AA1371" s="63" t="str">
        <f t="shared" si="444"/>
        <v>-</v>
      </c>
      <c r="AB1371" s="63" t="str">
        <f t="shared" si="445"/>
        <v>-</v>
      </c>
      <c r="AC1371" s="63">
        <f>IF(ISBLANK($C1371),0,VLOOKUP($C1371,Listen!$A$2:$C$45,2,FALSE))</f>
        <v>0</v>
      </c>
      <c r="AD1371" s="63">
        <f>IF(ISBLANK($C1371),0,VLOOKUP($C1371,Listen!$A$2:$C$45,3,FALSE))</f>
        <v>0</v>
      </c>
      <c r="AE1371" s="49">
        <f t="shared" si="446"/>
        <v>0</v>
      </c>
      <c r="AF1371" s="49">
        <f t="shared" si="446"/>
        <v>0</v>
      </c>
      <c r="AG1371" s="49">
        <f>IFERROR(IF(OR($V1371&lt;&gt;"Ja",VLOOKUP($C1371,Listen!$A$2:$F$45,5,0)="Nein",D1371&lt;IF(C1371="LNG Anbindungsanlagen gemäß separater Festlegung",2022,2023)),$AC1371,$AA1371),0)</f>
        <v>0</v>
      </c>
      <c r="AH1371" s="49">
        <f>IFERROR(IF(OR($V1371&lt;&gt;"Ja",VLOOKUP($C1371,Listen!$A$2:$F$45,5,0)="Nein",D1371&lt;IF(C1371="LNG Anbindungsanlagen gemäß separater Festlegung",2022,2023)),$AC1371,$AA1371),0)</f>
        <v>0</v>
      </c>
      <c r="AI1371" s="49">
        <f>IFERROR(IF(OR($W1371&lt;&gt;"Ja",VLOOKUP($C1371,Listen!$A$2:$F$45,6,0)="Nein"),$AC1371,$AB1371),0)</f>
        <v>0</v>
      </c>
      <c r="AJ1371" s="49">
        <f>IFERROR(IF(OR($W1371&lt;&gt;"Ja",VLOOKUP($C1371,Listen!$A$2:$F$45,6,0)="Nein"),$AC1371,$AB1371),0)</f>
        <v>0</v>
      </c>
      <c r="AK1371" s="49">
        <f>IFERROR(IF(OR($W1371&lt;&gt;"Ja",VLOOKUP($C1371,Listen!$A$2:$F$45,6,0)="Nein"),$AC1371,$AB1371),0)</f>
        <v>0</v>
      </c>
      <c r="AL1371" s="51">
        <f t="shared" si="447"/>
        <v>0</v>
      </c>
      <c r="AM1371" s="296">
        <f>IFERROR(IF(VLOOKUP($C1371,Listen!$A$2:$F$45,6,0)="Ja",MAX(BC1371:BD1371),D_SAV!$BC1371),0)</f>
        <v>0</v>
      </c>
      <c r="AN1371" s="51">
        <f t="shared" si="448"/>
        <v>0</v>
      </c>
      <c r="AP1371" s="304">
        <f t="shared" si="449"/>
        <v>0</v>
      </c>
      <c r="AQ1371" s="304">
        <f t="shared" si="450"/>
        <v>0</v>
      </c>
      <c r="AR1371" s="304">
        <f t="shared" si="451"/>
        <v>0</v>
      </c>
      <c r="AS1371" s="304">
        <f t="shared" si="452"/>
        <v>0</v>
      </c>
      <c r="AT1371" s="304">
        <f t="shared" si="453"/>
        <v>0</v>
      </c>
      <c r="AU1371" s="304">
        <f t="shared" si="454"/>
        <v>0</v>
      </c>
      <c r="AV1371" s="304">
        <f t="shared" si="455"/>
        <v>0</v>
      </c>
      <c r="AW1371" s="304">
        <f t="shared" si="456"/>
        <v>0</v>
      </c>
      <c r="AX1371" s="304">
        <f t="shared" si="457"/>
        <v>0</v>
      </c>
      <c r="AY1371" s="304">
        <f t="shared" si="458"/>
        <v>0</v>
      </c>
      <c r="AZ1371" s="304">
        <f t="shared" si="459"/>
        <v>0</v>
      </c>
      <c r="BA1371" s="304">
        <f t="shared" si="460"/>
        <v>0</v>
      </c>
      <c r="BB1371" s="304">
        <f t="shared" si="461"/>
        <v>0</v>
      </c>
      <c r="BC1371" s="304">
        <f t="shared" si="462"/>
        <v>0</v>
      </c>
      <c r="BD1371" s="304">
        <f t="shared" si="463"/>
        <v>0</v>
      </c>
      <c r="BE1371" s="304">
        <f>IFERROR(IF(VLOOKUP($C1371,Listen!$A$2:$F$45,6,0)="Ja",BB1371-MAX(BC1371:BD1371),BB1371-BC1371),0)</f>
        <v>0</v>
      </c>
    </row>
    <row r="1372" spans="1:57" x14ac:dyDescent="0.25">
      <c r="A1372" s="320" t="str">
        <f>IF(AND(D1372&lt;&gt;0,C1372&lt;&gt;0,E1372&lt;&gt;0),IF(B1372&lt;&gt;0,CONCATENATE(B1372,"-AGr",VLOOKUP(C1372,Listen!$A$2:$D$45,4,FALSE),"-",D1372,"-",E1372,),CONCATENATE("AGr",VLOOKUP(C1372,Listen!$A$2:$D$45,4,FALSE),"-",D1372,"-",E1372)),"keine vollständige ID")</f>
        <v>keine vollständige ID</v>
      </c>
      <c r="B1372" s="301"/>
      <c r="C1372" s="287"/>
      <c r="D1372" s="34"/>
      <c r="E1372" s="306"/>
      <c r="F1372" s="116"/>
      <c r="G1372" s="17"/>
      <c r="H1372" s="17"/>
      <c r="I1372" s="17"/>
      <c r="J1372" s="17"/>
      <c r="K1372" s="17"/>
      <c r="L1372" s="17"/>
      <c r="M1372" s="17"/>
      <c r="N1372" s="17"/>
      <c r="O1372" s="116"/>
      <c r="P1372" s="117">
        <f>IF(D1372&gt;A_Stammdaten!$B$12,0,SUM(G1372,H1372,J1372,L1372:M1372)-SUM(I1372,K1372,N1372:O1372))</f>
        <v>0</v>
      </c>
      <c r="Q1372" s="17"/>
      <c r="R1372" s="17"/>
      <c r="S1372" s="17"/>
      <c r="T1372" s="17"/>
      <c r="U1372" s="62">
        <f t="shared" si="443"/>
        <v>0</v>
      </c>
      <c r="V1372" s="34"/>
      <c r="W1372" s="34"/>
      <c r="X1372" s="34"/>
      <c r="Y1372" s="34"/>
      <c r="Z1372" s="34"/>
      <c r="AA1372" s="63" t="str">
        <f t="shared" si="444"/>
        <v>-</v>
      </c>
      <c r="AB1372" s="63" t="str">
        <f t="shared" si="445"/>
        <v>-</v>
      </c>
      <c r="AC1372" s="63">
        <f>IF(ISBLANK($C1372),0,VLOOKUP($C1372,Listen!$A$2:$C$45,2,FALSE))</f>
        <v>0</v>
      </c>
      <c r="AD1372" s="63">
        <f>IF(ISBLANK($C1372),0,VLOOKUP($C1372,Listen!$A$2:$C$45,3,FALSE))</f>
        <v>0</v>
      </c>
      <c r="AE1372" s="49">
        <f t="shared" si="446"/>
        <v>0</v>
      </c>
      <c r="AF1372" s="49">
        <f t="shared" si="446"/>
        <v>0</v>
      </c>
      <c r="AG1372" s="49">
        <f>IFERROR(IF(OR($V1372&lt;&gt;"Ja",VLOOKUP($C1372,Listen!$A$2:$F$45,5,0)="Nein",D1372&lt;IF(C1372="LNG Anbindungsanlagen gemäß separater Festlegung",2022,2023)),$AC1372,$AA1372),0)</f>
        <v>0</v>
      </c>
      <c r="AH1372" s="49">
        <f>IFERROR(IF(OR($V1372&lt;&gt;"Ja",VLOOKUP($C1372,Listen!$A$2:$F$45,5,0)="Nein",D1372&lt;IF(C1372="LNG Anbindungsanlagen gemäß separater Festlegung",2022,2023)),$AC1372,$AA1372),0)</f>
        <v>0</v>
      </c>
      <c r="AI1372" s="49">
        <f>IFERROR(IF(OR($W1372&lt;&gt;"Ja",VLOOKUP($C1372,Listen!$A$2:$F$45,6,0)="Nein"),$AC1372,$AB1372),0)</f>
        <v>0</v>
      </c>
      <c r="AJ1372" s="49">
        <f>IFERROR(IF(OR($W1372&lt;&gt;"Ja",VLOOKUP($C1372,Listen!$A$2:$F$45,6,0)="Nein"),$AC1372,$AB1372),0)</f>
        <v>0</v>
      </c>
      <c r="AK1372" s="49">
        <f>IFERROR(IF(OR($W1372&lt;&gt;"Ja",VLOOKUP($C1372,Listen!$A$2:$F$45,6,0)="Nein"),$AC1372,$AB1372),0)</f>
        <v>0</v>
      </c>
      <c r="AL1372" s="51">
        <f t="shared" si="447"/>
        <v>0</v>
      </c>
      <c r="AM1372" s="296">
        <f>IFERROR(IF(VLOOKUP($C1372,Listen!$A$2:$F$45,6,0)="Ja",MAX(BC1372:BD1372),D_SAV!$BC1372),0)</f>
        <v>0</v>
      </c>
      <c r="AN1372" s="51">
        <f t="shared" si="448"/>
        <v>0</v>
      </c>
      <c r="AP1372" s="304">
        <f t="shared" si="449"/>
        <v>0</v>
      </c>
      <c r="AQ1372" s="304">
        <f t="shared" si="450"/>
        <v>0</v>
      </c>
      <c r="AR1372" s="304">
        <f t="shared" si="451"/>
        <v>0</v>
      </c>
      <c r="AS1372" s="304">
        <f t="shared" si="452"/>
        <v>0</v>
      </c>
      <c r="AT1372" s="304">
        <f t="shared" si="453"/>
        <v>0</v>
      </c>
      <c r="AU1372" s="304">
        <f t="shared" si="454"/>
        <v>0</v>
      </c>
      <c r="AV1372" s="304">
        <f t="shared" si="455"/>
        <v>0</v>
      </c>
      <c r="AW1372" s="304">
        <f t="shared" si="456"/>
        <v>0</v>
      </c>
      <c r="AX1372" s="304">
        <f t="shared" si="457"/>
        <v>0</v>
      </c>
      <c r="AY1372" s="304">
        <f t="shared" si="458"/>
        <v>0</v>
      </c>
      <c r="AZ1372" s="304">
        <f t="shared" si="459"/>
        <v>0</v>
      </c>
      <c r="BA1372" s="304">
        <f t="shared" si="460"/>
        <v>0</v>
      </c>
      <c r="BB1372" s="304">
        <f t="shared" si="461"/>
        <v>0</v>
      </c>
      <c r="BC1372" s="304">
        <f t="shared" si="462"/>
        <v>0</v>
      </c>
      <c r="BD1372" s="304">
        <f t="shared" si="463"/>
        <v>0</v>
      </c>
      <c r="BE1372" s="304">
        <f>IFERROR(IF(VLOOKUP($C1372,Listen!$A$2:$F$45,6,0)="Ja",BB1372-MAX(BC1372:BD1372),BB1372-BC1372),0)</f>
        <v>0</v>
      </c>
    </row>
    <row r="1373" spans="1:57" x14ac:dyDescent="0.25">
      <c r="A1373" s="320" t="str">
        <f>IF(AND(D1373&lt;&gt;0,C1373&lt;&gt;0,E1373&lt;&gt;0),IF(B1373&lt;&gt;0,CONCATENATE(B1373,"-AGr",VLOOKUP(C1373,Listen!$A$2:$D$45,4,FALSE),"-",D1373,"-",E1373,),CONCATENATE("AGr",VLOOKUP(C1373,Listen!$A$2:$D$45,4,FALSE),"-",D1373,"-",E1373)),"keine vollständige ID")</f>
        <v>keine vollständige ID</v>
      </c>
      <c r="B1373" s="301"/>
      <c r="C1373" s="287"/>
      <c r="D1373" s="34"/>
      <c r="E1373" s="306"/>
      <c r="F1373" s="116"/>
      <c r="G1373" s="17"/>
      <c r="H1373" s="17"/>
      <c r="I1373" s="17"/>
      <c r="J1373" s="17"/>
      <c r="K1373" s="17"/>
      <c r="L1373" s="17"/>
      <c r="M1373" s="17"/>
      <c r="N1373" s="17"/>
      <c r="O1373" s="116"/>
      <c r="P1373" s="117">
        <f>IF(D1373&gt;A_Stammdaten!$B$12,0,SUM(G1373,H1373,J1373,L1373:M1373)-SUM(I1373,K1373,N1373:O1373))</f>
        <v>0</v>
      </c>
      <c r="Q1373" s="17"/>
      <c r="R1373" s="17"/>
      <c r="S1373" s="17"/>
      <c r="T1373" s="17"/>
      <c r="U1373" s="62">
        <f t="shared" si="443"/>
        <v>0</v>
      </c>
      <c r="V1373" s="34"/>
      <c r="W1373" s="34"/>
      <c r="X1373" s="34"/>
      <c r="Y1373" s="34"/>
      <c r="Z1373" s="34"/>
      <c r="AA1373" s="63" t="str">
        <f t="shared" si="444"/>
        <v>-</v>
      </c>
      <c r="AB1373" s="63" t="str">
        <f t="shared" si="445"/>
        <v>-</v>
      </c>
      <c r="AC1373" s="63">
        <f>IF(ISBLANK($C1373),0,VLOOKUP($C1373,Listen!$A$2:$C$45,2,FALSE))</f>
        <v>0</v>
      </c>
      <c r="AD1373" s="63">
        <f>IF(ISBLANK($C1373),0,VLOOKUP($C1373,Listen!$A$2:$C$45,3,FALSE))</f>
        <v>0</v>
      </c>
      <c r="AE1373" s="49">
        <f t="shared" si="446"/>
        <v>0</v>
      </c>
      <c r="AF1373" s="49">
        <f t="shared" si="446"/>
        <v>0</v>
      </c>
      <c r="AG1373" s="49">
        <f>IFERROR(IF(OR($V1373&lt;&gt;"Ja",VLOOKUP($C1373,Listen!$A$2:$F$45,5,0)="Nein",D1373&lt;IF(C1373="LNG Anbindungsanlagen gemäß separater Festlegung",2022,2023)),$AC1373,$AA1373),0)</f>
        <v>0</v>
      </c>
      <c r="AH1373" s="49">
        <f>IFERROR(IF(OR($V1373&lt;&gt;"Ja",VLOOKUP($C1373,Listen!$A$2:$F$45,5,0)="Nein",D1373&lt;IF(C1373="LNG Anbindungsanlagen gemäß separater Festlegung",2022,2023)),$AC1373,$AA1373),0)</f>
        <v>0</v>
      </c>
      <c r="AI1373" s="49">
        <f>IFERROR(IF(OR($W1373&lt;&gt;"Ja",VLOOKUP($C1373,Listen!$A$2:$F$45,6,0)="Nein"),$AC1373,$AB1373),0)</f>
        <v>0</v>
      </c>
      <c r="AJ1373" s="49">
        <f>IFERROR(IF(OR($W1373&lt;&gt;"Ja",VLOOKUP($C1373,Listen!$A$2:$F$45,6,0)="Nein"),$AC1373,$AB1373),0)</f>
        <v>0</v>
      </c>
      <c r="AK1373" s="49">
        <f>IFERROR(IF(OR($W1373&lt;&gt;"Ja",VLOOKUP($C1373,Listen!$A$2:$F$45,6,0)="Nein"),$AC1373,$AB1373),0)</f>
        <v>0</v>
      </c>
      <c r="AL1373" s="51">
        <f t="shared" si="447"/>
        <v>0</v>
      </c>
      <c r="AM1373" s="296">
        <f>IFERROR(IF(VLOOKUP($C1373,Listen!$A$2:$F$45,6,0)="Ja",MAX(BC1373:BD1373),D_SAV!$BC1373),0)</f>
        <v>0</v>
      </c>
      <c r="AN1373" s="51">
        <f t="shared" si="448"/>
        <v>0</v>
      </c>
      <c r="AP1373" s="304">
        <f t="shared" si="449"/>
        <v>0</v>
      </c>
      <c r="AQ1373" s="304">
        <f t="shared" si="450"/>
        <v>0</v>
      </c>
      <c r="AR1373" s="304">
        <f t="shared" si="451"/>
        <v>0</v>
      </c>
      <c r="AS1373" s="304">
        <f t="shared" si="452"/>
        <v>0</v>
      </c>
      <c r="AT1373" s="304">
        <f t="shared" si="453"/>
        <v>0</v>
      </c>
      <c r="AU1373" s="304">
        <f t="shared" si="454"/>
        <v>0</v>
      </c>
      <c r="AV1373" s="304">
        <f t="shared" si="455"/>
        <v>0</v>
      </c>
      <c r="AW1373" s="304">
        <f t="shared" si="456"/>
        <v>0</v>
      </c>
      <c r="AX1373" s="304">
        <f t="shared" si="457"/>
        <v>0</v>
      </c>
      <c r="AY1373" s="304">
        <f t="shared" si="458"/>
        <v>0</v>
      </c>
      <c r="AZ1373" s="304">
        <f t="shared" si="459"/>
        <v>0</v>
      </c>
      <c r="BA1373" s="304">
        <f t="shared" si="460"/>
        <v>0</v>
      </c>
      <c r="BB1373" s="304">
        <f t="shared" si="461"/>
        <v>0</v>
      </c>
      <c r="BC1373" s="304">
        <f t="shared" si="462"/>
        <v>0</v>
      </c>
      <c r="BD1373" s="304">
        <f t="shared" si="463"/>
        <v>0</v>
      </c>
      <c r="BE1373" s="304">
        <f>IFERROR(IF(VLOOKUP($C1373,Listen!$A$2:$F$45,6,0)="Ja",BB1373-MAX(BC1373:BD1373),BB1373-BC1373),0)</f>
        <v>0</v>
      </c>
    </row>
    <row r="1374" spans="1:57" x14ac:dyDescent="0.25">
      <c r="A1374" s="320" t="str">
        <f>IF(AND(D1374&lt;&gt;0,C1374&lt;&gt;0,E1374&lt;&gt;0),IF(B1374&lt;&gt;0,CONCATENATE(B1374,"-AGr",VLOOKUP(C1374,Listen!$A$2:$D$45,4,FALSE),"-",D1374,"-",E1374,),CONCATENATE("AGr",VLOOKUP(C1374,Listen!$A$2:$D$45,4,FALSE),"-",D1374,"-",E1374)),"keine vollständige ID")</f>
        <v>keine vollständige ID</v>
      </c>
      <c r="B1374" s="301"/>
      <c r="C1374" s="287"/>
      <c r="D1374" s="34"/>
      <c r="E1374" s="306"/>
      <c r="F1374" s="116"/>
      <c r="G1374" s="17"/>
      <c r="H1374" s="17"/>
      <c r="I1374" s="17"/>
      <c r="J1374" s="17"/>
      <c r="K1374" s="17"/>
      <c r="L1374" s="17"/>
      <c r="M1374" s="17"/>
      <c r="N1374" s="17"/>
      <c r="O1374" s="116"/>
      <c r="P1374" s="117">
        <f>IF(D1374&gt;A_Stammdaten!$B$12,0,SUM(G1374,H1374,J1374,L1374:M1374)-SUM(I1374,K1374,N1374:O1374))</f>
        <v>0</v>
      </c>
      <c r="Q1374" s="17"/>
      <c r="R1374" s="17"/>
      <c r="S1374" s="17"/>
      <c r="T1374" s="17"/>
      <c r="U1374" s="62">
        <f t="shared" si="443"/>
        <v>0</v>
      </c>
      <c r="V1374" s="34"/>
      <c r="W1374" s="34"/>
      <c r="X1374" s="34"/>
      <c r="Y1374" s="34"/>
      <c r="Z1374" s="34"/>
      <c r="AA1374" s="63" t="str">
        <f t="shared" si="444"/>
        <v>-</v>
      </c>
      <c r="AB1374" s="63" t="str">
        <f t="shared" si="445"/>
        <v>-</v>
      </c>
      <c r="AC1374" s="63">
        <f>IF(ISBLANK($C1374),0,VLOOKUP($C1374,Listen!$A$2:$C$45,2,FALSE))</f>
        <v>0</v>
      </c>
      <c r="AD1374" s="63">
        <f>IF(ISBLANK($C1374),0,VLOOKUP($C1374,Listen!$A$2:$C$45,3,FALSE))</f>
        <v>0</v>
      </c>
      <c r="AE1374" s="49">
        <f t="shared" si="446"/>
        <v>0</v>
      </c>
      <c r="AF1374" s="49">
        <f t="shared" si="446"/>
        <v>0</v>
      </c>
      <c r="AG1374" s="49">
        <f>IFERROR(IF(OR($V1374&lt;&gt;"Ja",VLOOKUP($C1374,Listen!$A$2:$F$45,5,0)="Nein",D1374&lt;IF(C1374="LNG Anbindungsanlagen gemäß separater Festlegung",2022,2023)),$AC1374,$AA1374),0)</f>
        <v>0</v>
      </c>
      <c r="AH1374" s="49">
        <f>IFERROR(IF(OR($V1374&lt;&gt;"Ja",VLOOKUP($C1374,Listen!$A$2:$F$45,5,0)="Nein",D1374&lt;IF(C1374="LNG Anbindungsanlagen gemäß separater Festlegung",2022,2023)),$AC1374,$AA1374),0)</f>
        <v>0</v>
      </c>
      <c r="AI1374" s="49">
        <f>IFERROR(IF(OR($W1374&lt;&gt;"Ja",VLOOKUP($C1374,Listen!$A$2:$F$45,6,0)="Nein"),$AC1374,$AB1374),0)</f>
        <v>0</v>
      </c>
      <c r="AJ1374" s="49">
        <f>IFERROR(IF(OR($W1374&lt;&gt;"Ja",VLOOKUP($C1374,Listen!$A$2:$F$45,6,0)="Nein"),$AC1374,$AB1374),0)</f>
        <v>0</v>
      </c>
      <c r="AK1374" s="49">
        <f>IFERROR(IF(OR($W1374&lt;&gt;"Ja",VLOOKUP($C1374,Listen!$A$2:$F$45,6,0)="Nein"),$AC1374,$AB1374),0)</f>
        <v>0</v>
      </c>
      <c r="AL1374" s="51">
        <f t="shared" si="447"/>
        <v>0</v>
      </c>
      <c r="AM1374" s="296">
        <f>IFERROR(IF(VLOOKUP($C1374,Listen!$A$2:$F$45,6,0)="Ja",MAX(BC1374:BD1374),D_SAV!$BC1374),0)</f>
        <v>0</v>
      </c>
      <c r="AN1374" s="51">
        <f t="shared" si="448"/>
        <v>0</v>
      </c>
      <c r="AP1374" s="304">
        <f t="shared" si="449"/>
        <v>0</v>
      </c>
      <c r="AQ1374" s="304">
        <f t="shared" si="450"/>
        <v>0</v>
      </c>
      <c r="AR1374" s="304">
        <f t="shared" si="451"/>
        <v>0</v>
      </c>
      <c r="AS1374" s="304">
        <f t="shared" si="452"/>
        <v>0</v>
      </c>
      <c r="AT1374" s="304">
        <f t="shared" si="453"/>
        <v>0</v>
      </c>
      <c r="AU1374" s="304">
        <f t="shared" si="454"/>
        <v>0</v>
      </c>
      <c r="AV1374" s="304">
        <f t="shared" si="455"/>
        <v>0</v>
      </c>
      <c r="AW1374" s="304">
        <f t="shared" si="456"/>
        <v>0</v>
      </c>
      <c r="AX1374" s="304">
        <f t="shared" si="457"/>
        <v>0</v>
      </c>
      <c r="AY1374" s="304">
        <f t="shared" si="458"/>
        <v>0</v>
      </c>
      <c r="AZ1374" s="304">
        <f t="shared" si="459"/>
        <v>0</v>
      </c>
      <c r="BA1374" s="304">
        <f t="shared" si="460"/>
        <v>0</v>
      </c>
      <c r="BB1374" s="304">
        <f t="shared" si="461"/>
        <v>0</v>
      </c>
      <c r="BC1374" s="304">
        <f t="shared" si="462"/>
        <v>0</v>
      </c>
      <c r="BD1374" s="304">
        <f t="shared" si="463"/>
        <v>0</v>
      </c>
      <c r="BE1374" s="304">
        <f>IFERROR(IF(VLOOKUP($C1374,Listen!$A$2:$F$45,6,0)="Ja",BB1374-MAX(BC1374:BD1374),BB1374-BC1374),0)</f>
        <v>0</v>
      </c>
    </row>
    <row r="1375" spans="1:57" x14ac:dyDescent="0.25">
      <c r="A1375" s="320" t="str">
        <f>IF(AND(D1375&lt;&gt;0,C1375&lt;&gt;0,E1375&lt;&gt;0),IF(B1375&lt;&gt;0,CONCATENATE(B1375,"-AGr",VLOOKUP(C1375,Listen!$A$2:$D$45,4,FALSE),"-",D1375,"-",E1375,),CONCATENATE("AGr",VLOOKUP(C1375,Listen!$A$2:$D$45,4,FALSE),"-",D1375,"-",E1375)),"keine vollständige ID")</f>
        <v>keine vollständige ID</v>
      </c>
      <c r="B1375" s="301"/>
      <c r="C1375" s="287"/>
      <c r="D1375" s="34"/>
      <c r="E1375" s="306"/>
      <c r="F1375" s="116"/>
      <c r="G1375" s="17"/>
      <c r="H1375" s="17"/>
      <c r="I1375" s="17"/>
      <c r="J1375" s="17"/>
      <c r="K1375" s="17"/>
      <c r="L1375" s="17"/>
      <c r="M1375" s="17"/>
      <c r="N1375" s="17"/>
      <c r="O1375" s="116"/>
      <c r="P1375" s="117">
        <f>IF(D1375&gt;A_Stammdaten!$B$12,0,SUM(G1375,H1375,J1375,L1375:M1375)-SUM(I1375,K1375,N1375:O1375))</f>
        <v>0</v>
      </c>
      <c r="Q1375" s="17"/>
      <c r="R1375" s="17"/>
      <c r="S1375" s="17"/>
      <c r="T1375" s="17"/>
      <c r="U1375" s="62">
        <f t="shared" si="443"/>
        <v>0</v>
      </c>
      <c r="V1375" s="34"/>
      <c r="W1375" s="34"/>
      <c r="X1375" s="34"/>
      <c r="Y1375" s="34"/>
      <c r="Z1375" s="34"/>
      <c r="AA1375" s="63" t="str">
        <f t="shared" si="444"/>
        <v>-</v>
      </c>
      <c r="AB1375" s="63" t="str">
        <f t="shared" si="445"/>
        <v>-</v>
      </c>
      <c r="AC1375" s="63">
        <f>IF(ISBLANK($C1375),0,VLOOKUP($C1375,Listen!$A$2:$C$45,2,FALSE))</f>
        <v>0</v>
      </c>
      <c r="AD1375" s="63">
        <f>IF(ISBLANK($C1375),0,VLOOKUP($C1375,Listen!$A$2:$C$45,3,FALSE))</f>
        <v>0</v>
      </c>
      <c r="AE1375" s="49">
        <f t="shared" si="446"/>
        <v>0</v>
      </c>
      <c r="AF1375" s="49">
        <f t="shared" si="446"/>
        <v>0</v>
      </c>
      <c r="AG1375" s="49">
        <f>IFERROR(IF(OR($V1375&lt;&gt;"Ja",VLOOKUP($C1375,Listen!$A$2:$F$45,5,0)="Nein",D1375&lt;IF(C1375="LNG Anbindungsanlagen gemäß separater Festlegung",2022,2023)),$AC1375,$AA1375),0)</f>
        <v>0</v>
      </c>
      <c r="AH1375" s="49">
        <f>IFERROR(IF(OR($V1375&lt;&gt;"Ja",VLOOKUP($C1375,Listen!$A$2:$F$45,5,0)="Nein",D1375&lt;IF(C1375="LNG Anbindungsanlagen gemäß separater Festlegung",2022,2023)),$AC1375,$AA1375),0)</f>
        <v>0</v>
      </c>
      <c r="AI1375" s="49">
        <f>IFERROR(IF(OR($W1375&lt;&gt;"Ja",VLOOKUP($C1375,Listen!$A$2:$F$45,6,0)="Nein"),$AC1375,$AB1375),0)</f>
        <v>0</v>
      </c>
      <c r="AJ1375" s="49">
        <f>IFERROR(IF(OR($W1375&lt;&gt;"Ja",VLOOKUP($C1375,Listen!$A$2:$F$45,6,0)="Nein"),$AC1375,$AB1375),0)</f>
        <v>0</v>
      </c>
      <c r="AK1375" s="49">
        <f>IFERROR(IF(OR($W1375&lt;&gt;"Ja",VLOOKUP($C1375,Listen!$A$2:$F$45,6,0)="Nein"),$AC1375,$AB1375),0)</f>
        <v>0</v>
      </c>
      <c r="AL1375" s="51">
        <f t="shared" si="447"/>
        <v>0</v>
      </c>
      <c r="AM1375" s="296">
        <f>IFERROR(IF(VLOOKUP($C1375,Listen!$A$2:$F$45,6,0)="Ja",MAX(BC1375:BD1375),D_SAV!$BC1375),0)</f>
        <v>0</v>
      </c>
      <c r="AN1375" s="51">
        <f t="shared" si="448"/>
        <v>0</v>
      </c>
      <c r="AP1375" s="304">
        <f t="shared" si="449"/>
        <v>0</v>
      </c>
      <c r="AQ1375" s="304">
        <f t="shared" si="450"/>
        <v>0</v>
      </c>
      <c r="AR1375" s="304">
        <f t="shared" si="451"/>
        <v>0</v>
      </c>
      <c r="AS1375" s="304">
        <f t="shared" si="452"/>
        <v>0</v>
      </c>
      <c r="AT1375" s="304">
        <f t="shared" si="453"/>
        <v>0</v>
      </c>
      <c r="AU1375" s="304">
        <f t="shared" si="454"/>
        <v>0</v>
      </c>
      <c r="AV1375" s="304">
        <f t="shared" si="455"/>
        <v>0</v>
      </c>
      <c r="AW1375" s="304">
        <f t="shared" si="456"/>
        <v>0</v>
      </c>
      <c r="AX1375" s="304">
        <f t="shared" si="457"/>
        <v>0</v>
      </c>
      <c r="AY1375" s="304">
        <f t="shared" si="458"/>
        <v>0</v>
      </c>
      <c r="AZ1375" s="304">
        <f t="shared" si="459"/>
        <v>0</v>
      </c>
      <c r="BA1375" s="304">
        <f t="shared" si="460"/>
        <v>0</v>
      </c>
      <c r="BB1375" s="304">
        <f t="shared" si="461"/>
        <v>0</v>
      </c>
      <c r="BC1375" s="304">
        <f t="shared" si="462"/>
        <v>0</v>
      </c>
      <c r="BD1375" s="304">
        <f t="shared" si="463"/>
        <v>0</v>
      </c>
      <c r="BE1375" s="304">
        <f>IFERROR(IF(VLOOKUP($C1375,Listen!$A$2:$F$45,6,0)="Ja",BB1375-MAX(BC1375:BD1375),BB1375-BC1375),0)</f>
        <v>0</v>
      </c>
    </row>
    <row r="1376" spans="1:57" x14ac:dyDescent="0.25">
      <c r="A1376" s="320" t="str">
        <f>IF(AND(D1376&lt;&gt;0,C1376&lt;&gt;0,E1376&lt;&gt;0),IF(B1376&lt;&gt;0,CONCATENATE(B1376,"-AGr",VLOOKUP(C1376,Listen!$A$2:$D$45,4,FALSE),"-",D1376,"-",E1376,),CONCATENATE("AGr",VLOOKUP(C1376,Listen!$A$2:$D$45,4,FALSE),"-",D1376,"-",E1376)),"keine vollständige ID")</f>
        <v>keine vollständige ID</v>
      </c>
      <c r="B1376" s="301"/>
      <c r="C1376" s="287"/>
      <c r="D1376" s="34"/>
      <c r="E1376" s="306"/>
      <c r="F1376" s="116"/>
      <c r="G1376" s="17"/>
      <c r="H1376" s="17"/>
      <c r="I1376" s="17"/>
      <c r="J1376" s="17"/>
      <c r="K1376" s="17"/>
      <c r="L1376" s="17"/>
      <c r="M1376" s="17"/>
      <c r="N1376" s="17"/>
      <c r="O1376" s="116"/>
      <c r="P1376" s="117">
        <f>IF(D1376&gt;A_Stammdaten!$B$12,0,SUM(G1376,H1376,J1376,L1376:M1376)-SUM(I1376,K1376,N1376:O1376))</f>
        <v>0</v>
      </c>
      <c r="Q1376" s="17"/>
      <c r="R1376" s="17"/>
      <c r="S1376" s="17"/>
      <c r="T1376" s="17"/>
      <c r="U1376" s="62">
        <f t="shared" si="443"/>
        <v>0</v>
      </c>
      <c r="V1376" s="34"/>
      <c r="W1376" s="34"/>
      <c r="X1376" s="34"/>
      <c r="Y1376" s="34"/>
      <c r="Z1376" s="34"/>
      <c r="AA1376" s="63" t="str">
        <f t="shared" si="444"/>
        <v>-</v>
      </c>
      <c r="AB1376" s="63" t="str">
        <f t="shared" si="445"/>
        <v>-</v>
      </c>
      <c r="AC1376" s="63">
        <f>IF(ISBLANK($C1376),0,VLOOKUP($C1376,Listen!$A$2:$C$45,2,FALSE))</f>
        <v>0</v>
      </c>
      <c r="AD1376" s="63">
        <f>IF(ISBLANK($C1376),0,VLOOKUP($C1376,Listen!$A$2:$C$45,3,FALSE))</f>
        <v>0</v>
      </c>
      <c r="AE1376" s="49">
        <f t="shared" si="446"/>
        <v>0</v>
      </c>
      <c r="AF1376" s="49">
        <f t="shared" si="446"/>
        <v>0</v>
      </c>
      <c r="AG1376" s="49">
        <f>IFERROR(IF(OR($V1376&lt;&gt;"Ja",VLOOKUP($C1376,Listen!$A$2:$F$45,5,0)="Nein",D1376&lt;IF(C1376="LNG Anbindungsanlagen gemäß separater Festlegung",2022,2023)),$AC1376,$AA1376),0)</f>
        <v>0</v>
      </c>
      <c r="AH1376" s="49">
        <f>IFERROR(IF(OR($V1376&lt;&gt;"Ja",VLOOKUP($C1376,Listen!$A$2:$F$45,5,0)="Nein",D1376&lt;IF(C1376="LNG Anbindungsanlagen gemäß separater Festlegung",2022,2023)),$AC1376,$AA1376),0)</f>
        <v>0</v>
      </c>
      <c r="AI1376" s="49">
        <f>IFERROR(IF(OR($W1376&lt;&gt;"Ja",VLOOKUP($C1376,Listen!$A$2:$F$45,6,0)="Nein"),$AC1376,$AB1376),0)</f>
        <v>0</v>
      </c>
      <c r="AJ1376" s="49">
        <f>IFERROR(IF(OR($W1376&lt;&gt;"Ja",VLOOKUP($C1376,Listen!$A$2:$F$45,6,0)="Nein"),$AC1376,$AB1376),0)</f>
        <v>0</v>
      </c>
      <c r="AK1376" s="49">
        <f>IFERROR(IF(OR($W1376&lt;&gt;"Ja",VLOOKUP($C1376,Listen!$A$2:$F$45,6,0)="Nein"),$AC1376,$AB1376),0)</f>
        <v>0</v>
      </c>
      <c r="AL1376" s="51">
        <f t="shared" si="447"/>
        <v>0</v>
      </c>
      <c r="AM1376" s="296">
        <f>IFERROR(IF(VLOOKUP($C1376,Listen!$A$2:$F$45,6,0)="Ja",MAX(BC1376:BD1376),D_SAV!$BC1376),0)</f>
        <v>0</v>
      </c>
      <c r="AN1376" s="51">
        <f t="shared" si="448"/>
        <v>0</v>
      </c>
      <c r="AP1376" s="304">
        <f t="shared" si="449"/>
        <v>0</v>
      </c>
      <c r="AQ1376" s="304">
        <f t="shared" si="450"/>
        <v>0</v>
      </c>
      <c r="AR1376" s="304">
        <f t="shared" si="451"/>
        <v>0</v>
      </c>
      <c r="AS1376" s="304">
        <f t="shared" si="452"/>
        <v>0</v>
      </c>
      <c r="AT1376" s="304">
        <f t="shared" si="453"/>
        <v>0</v>
      </c>
      <c r="AU1376" s="304">
        <f t="shared" si="454"/>
        <v>0</v>
      </c>
      <c r="AV1376" s="304">
        <f t="shared" si="455"/>
        <v>0</v>
      </c>
      <c r="AW1376" s="304">
        <f t="shared" si="456"/>
        <v>0</v>
      </c>
      <c r="AX1376" s="304">
        <f t="shared" si="457"/>
        <v>0</v>
      </c>
      <c r="AY1376" s="304">
        <f t="shared" si="458"/>
        <v>0</v>
      </c>
      <c r="AZ1376" s="304">
        <f t="shared" si="459"/>
        <v>0</v>
      </c>
      <c r="BA1376" s="304">
        <f t="shared" si="460"/>
        <v>0</v>
      </c>
      <c r="BB1376" s="304">
        <f t="shared" si="461"/>
        <v>0</v>
      </c>
      <c r="BC1376" s="304">
        <f t="shared" si="462"/>
        <v>0</v>
      </c>
      <c r="BD1376" s="304">
        <f t="shared" si="463"/>
        <v>0</v>
      </c>
      <c r="BE1376" s="304">
        <f>IFERROR(IF(VLOOKUP($C1376,Listen!$A$2:$F$45,6,0)="Ja",BB1376-MAX(BC1376:BD1376),BB1376-BC1376),0)</f>
        <v>0</v>
      </c>
    </row>
    <row r="1377" spans="1:57" x14ac:dyDescent="0.25">
      <c r="A1377" s="320" t="str">
        <f>IF(AND(D1377&lt;&gt;0,C1377&lt;&gt;0,E1377&lt;&gt;0),IF(B1377&lt;&gt;0,CONCATENATE(B1377,"-AGr",VLOOKUP(C1377,Listen!$A$2:$D$45,4,FALSE),"-",D1377,"-",E1377,),CONCATENATE("AGr",VLOOKUP(C1377,Listen!$A$2:$D$45,4,FALSE),"-",D1377,"-",E1377)),"keine vollständige ID")</f>
        <v>keine vollständige ID</v>
      </c>
      <c r="B1377" s="301"/>
      <c r="C1377" s="287"/>
      <c r="D1377" s="34"/>
      <c r="E1377" s="306"/>
      <c r="F1377" s="116"/>
      <c r="G1377" s="17"/>
      <c r="H1377" s="17"/>
      <c r="I1377" s="17"/>
      <c r="J1377" s="17"/>
      <c r="K1377" s="17"/>
      <c r="L1377" s="17"/>
      <c r="M1377" s="17"/>
      <c r="N1377" s="17"/>
      <c r="O1377" s="116"/>
      <c r="P1377" s="117">
        <f>IF(D1377&gt;A_Stammdaten!$B$12,0,SUM(G1377,H1377,J1377,L1377:M1377)-SUM(I1377,K1377,N1377:O1377))</f>
        <v>0</v>
      </c>
      <c r="Q1377" s="17"/>
      <c r="R1377" s="17"/>
      <c r="S1377" s="17"/>
      <c r="T1377" s="17"/>
      <c r="U1377" s="62">
        <f t="shared" si="443"/>
        <v>0</v>
      </c>
      <c r="V1377" s="34"/>
      <c r="W1377" s="34"/>
      <c r="X1377" s="34"/>
      <c r="Y1377" s="34"/>
      <c r="Z1377" s="34"/>
      <c r="AA1377" s="63" t="str">
        <f t="shared" si="444"/>
        <v>-</v>
      </c>
      <c r="AB1377" s="63" t="str">
        <f t="shared" si="445"/>
        <v>-</v>
      </c>
      <c r="AC1377" s="63">
        <f>IF(ISBLANK($C1377),0,VLOOKUP($C1377,Listen!$A$2:$C$45,2,FALSE))</f>
        <v>0</v>
      </c>
      <c r="AD1377" s="63">
        <f>IF(ISBLANK($C1377),0,VLOOKUP($C1377,Listen!$A$2:$C$45,3,FALSE))</f>
        <v>0</v>
      </c>
      <c r="AE1377" s="49">
        <f t="shared" si="446"/>
        <v>0</v>
      </c>
      <c r="AF1377" s="49">
        <f t="shared" si="446"/>
        <v>0</v>
      </c>
      <c r="AG1377" s="49">
        <f>IFERROR(IF(OR($V1377&lt;&gt;"Ja",VLOOKUP($C1377,Listen!$A$2:$F$45,5,0)="Nein",D1377&lt;IF(C1377="LNG Anbindungsanlagen gemäß separater Festlegung",2022,2023)),$AC1377,$AA1377),0)</f>
        <v>0</v>
      </c>
      <c r="AH1377" s="49">
        <f>IFERROR(IF(OR($V1377&lt;&gt;"Ja",VLOOKUP($C1377,Listen!$A$2:$F$45,5,0)="Nein",D1377&lt;IF(C1377="LNG Anbindungsanlagen gemäß separater Festlegung",2022,2023)),$AC1377,$AA1377),0)</f>
        <v>0</v>
      </c>
      <c r="AI1377" s="49">
        <f>IFERROR(IF(OR($W1377&lt;&gt;"Ja",VLOOKUP($C1377,Listen!$A$2:$F$45,6,0)="Nein"),$AC1377,$AB1377),0)</f>
        <v>0</v>
      </c>
      <c r="AJ1377" s="49">
        <f>IFERROR(IF(OR($W1377&lt;&gt;"Ja",VLOOKUP($C1377,Listen!$A$2:$F$45,6,0)="Nein"),$AC1377,$AB1377),0)</f>
        <v>0</v>
      </c>
      <c r="AK1377" s="49">
        <f>IFERROR(IF(OR($W1377&lt;&gt;"Ja",VLOOKUP($C1377,Listen!$A$2:$F$45,6,0)="Nein"),$AC1377,$AB1377),0)</f>
        <v>0</v>
      </c>
      <c r="AL1377" s="51">
        <f t="shared" si="447"/>
        <v>0</v>
      </c>
      <c r="AM1377" s="296">
        <f>IFERROR(IF(VLOOKUP($C1377,Listen!$A$2:$F$45,6,0)="Ja",MAX(BC1377:BD1377),D_SAV!$BC1377),0)</f>
        <v>0</v>
      </c>
      <c r="AN1377" s="51">
        <f t="shared" si="448"/>
        <v>0</v>
      </c>
      <c r="AP1377" s="304">
        <f t="shared" si="449"/>
        <v>0</v>
      </c>
      <c r="AQ1377" s="304">
        <f t="shared" si="450"/>
        <v>0</v>
      </c>
      <c r="AR1377" s="304">
        <f t="shared" si="451"/>
        <v>0</v>
      </c>
      <c r="AS1377" s="304">
        <f t="shared" si="452"/>
        <v>0</v>
      </c>
      <c r="AT1377" s="304">
        <f t="shared" si="453"/>
        <v>0</v>
      </c>
      <c r="AU1377" s="304">
        <f t="shared" si="454"/>
        <v>0</v>
      </c>
      <c r="AV1377" s="304">
        <f t="shared" si="455"/>
        <v>0</v>
      </c>
      <c r="AW1377" s="304">
        <f t="shared" si="456"/>
        <v>0</v>
      </c>
      <c r="AX1377" s="304">
        <f t="shared" si="457"/>
        <v>0</v>
      </c>
      <c r="AY1377" s="304">
        <f t="shared" si="458"/>
        <v>0</v>
      </c>
      <c r="AZ1377" s="304">
        <f t="shared" si="459"/>
        <v>0</v>
      </c>
      <c r="BA1377" s="304">
        <f t="shared" si="460"/>
        <v>0</v>
      </c>
      <c r="BB1377" s="304">
        <f t="shared" si="461"/>
        <v>0</v>
      </c>
      <c r="BC1377" s="304">
        <f t="shared" si="462"/>
        <v>0</v>
      </c>
      <c r="BD1377" s="304">
        <f t="shared" si="463"/>
        <v>0</v>
      </c>
      <c r="BE1377" s="304">
        <f>IFERROR(IF(VLOOKUP($C1377,Listen!$A$2:$F$45,6,0)="Ja",BB1377-MAX(BC1377:BD1377),BB1377-BC1377),0)</f>
        <v>0</v>
      </c>
    </row>
    <row r="1378" spans="1:57" x14ac:dyDescent="0.25">
      <c r="A1378" s="320" t="str">
        <f>IF(AND(D1378&lt;&gt;0,C1378&lt;&gt;0,E1378&lt;&gt;0),IF(B1378&lt;&gt;0,CONCATENATE(B1378,"-AGr",VLOOKUP(C1378,Listen!$A$2:$D$45,4,FALSE),"-",D1378,"-",E1378,),CONCATENATE("AGr",VLOOKUP(C1378,Listen!$A$2:$D$45,4,FALSE),"-",D1378,"-",E1378)),"keine vollständige ID")</f>
        <v>keine vollständige ID</v>
      </c>
      <c r="B1378" s="301"/>
      <c r="C1378" s="287"/>
      <c r="D1378" s="34"/>
      <c r="E1378" s="306"/>
      <c r="F1378" s="116"/>
      <c r="G1378" s="17"/>
      <c r="H1378" s="17"/>
      <c r="I1378" s="17"/>
      <c r="J1378" s="17"/>
      <c r="K1378" s="17"/>
      <c r="L1378" s="17"/>
      <c r="M1378" s="17"/>
      <c r="N1378" s="17"/>
      <c r="O1378" s="116"/>
      <c r="P1378" s="117">
        <f>IF(D1378&gt;A_Stammdaten!$B$12,0,SUM(G1378,H1378,J1378,L1378:M1378)-SUM(I1378,K1378,N1378:O1378))</f>
        <v>0</v>
      </c>
      <c r="Q1378" s="17"/>
      <c r="R1378" s="17"/>
      <c r="S1378" s="17"/>
      <c r="T1378" s="17"/>
      <c r="U1378" s="62">
        <f t="shared" si="443"/>
        <v>0</v>
      </c>
      <c r="V1378" s="34"/>
      <c r="W1378" s="34"/>
      <c r="X1378" s="34"/>
      <c r="Y1378" s="34"/>
      <c r="Z1378" s="34"/>
      <c r="AA1378" s="63" t="str">
        <f t="shared" si="444"/>
        <v>-</v>
      </c>
      <c r="AB1378" s="63" t="str">
        <f t="shared" si="445"/>
        <v>-</v>
      </c>
      <c r="AC1378" s="63">
        <f>IF(ISBLANK($C1378),0,VLOOKUP($C1378,Listen!$A$2:$C$45,2,FALSE))</f>
        <v>0</v>
      </c>
      <c r="AD1378" s="63">
        <f>IF(ISBLANK($C1378),0,VLOOKUP($C1378,Listen!$A$2:$C$45,3,FALSE))</f>
        <v>0</v>
      </c>
      <c r="AE1378" s="49">
        <f t="shared" si="446"/>
        <v>0</v>
      </c>
      <c r="AF1378" s="49">
        <f t="shared" si="446"/>
        <v>0</v>
      </c>
      <c r="AG1378" s="49">
        <f>IFERROR(IF(OR($V1378&lt;&gt;"Ja",VLOOKUP($C1378,Listen!$A$2:$F$45,5,0)="Nein",D1378&lt;IF(C1378="LNG Anbindungsanlagen gemäß separater Festlegung",2022,2023)),$AC1378,$AA1378),0)</f>
        <v>0</v>
      </c>
      <c r="AH1378" s="49">
        <f>IFERROR(IF(OR($V1378&lt;&gt;"Ja",VLOOKUP($C1378,Listen!$A$2:$F$45,5,0)="Nein",D1378&lt;IF(C1378="LNG Anbindungsanlagen gemäß separater Festlegung",2022,2023)),$AC1378,$AA1378),0)</f>
        <v>0</v>
      </c>
      <c r="AI1378" s="49">
        <f>IFERROR(IF(OR($W1378&lt;&gt;"Ja",VLOOKUP($C1378,Listen!$A$2:$F$45,6,0)="Nein"),$AC1378,$AB1378),0)</f>
        <v>0</v>
      </c>
      <c r="AJ1378" s="49">
        <f>IFERROR(IF(OR($W1378&lt;&gt;"Ja",VLOOKUP($C1378,Listen!$A$2:$F$45,6,0)="Nein"),$AC1378,$AB1378),0)</f>
        <v>0</v>
      </c>
      <c r="AK1378" s="49">
        <f>IFERROR(IF(OR($W1378&lt;&gt;"Ja",VLOOKUP($C1378,Listen!$A$2:$F$45,6,0)="Nein"),$AC1378,$AB1378),0)</f>
        <v>0</v>
      </c>
      <c r="AL1378" s="51">
        <f t="shared" si="447"/>
        <v>0</v>
      </c>
      <c r="AM1378" s="296">
        <f>IFERROR(IF(VLOOKUP($C1378,Listen!$A$2:$F$45,6,0)="Ja",MAX(BC1378:BD1378),D_SAV!$BC1378),0)</f>
        <v>0</v>
      </c>
      <c r="AN1378" s="51">
        <f t="shared" si="448"/>
        <v>0</v>
      </c>
      <c r="AP1378" s="304">
        <f t="shared" si="449"/>
        <v>0</v>
      </c>
      <c r="AQ1378" s="304">
        <f t="shared" si="450"/>
        <v>0</v>
      </c>
      <c r="AR1378" s="304">
        <f t="shared" si="451"/>
        <v>0</v>
      </c>
      <c r="AS1378" s="304">
        <f t="shared" si="452"/>
        <v>0</v>
      </c>
      <c r="AT1378" s="304">
        <f t="shared" si="453"/>
        <v>0</v>
      </c>
      <c r="AU1378" s="304">
        <f t="shared" si="454"/>
        <v>0</v>
      </c>
      <c r="AV1378" s="304">
        <f t="shared" si="455"/>
        <v>0</v>
      </c>
      <c r="AW1378" s="304">
        <f t="shared" si="456"/>
        <v>0</v>
      </c>
      <c r="AX1378" s="304">
        <f t="shared" si="457"/>
        <v>0</v>
      </c>
      <c r="AY1378" s="304">
        <f t="shared" si="458"/>
        <v>0</v>
      </c>
      <c r="AZ1378" s="304">
        <f t="shared" si="459"/>
        <v>0</v>
      </c>
      <c r="BA1378" s="304">
        <f t="shared" si="460"/>
        <v>0</v>
      </c>
      <c r="BB1378" s="304">
        <f t="shared" si="461"/>
        <v>0</v>
      </c>
      <c r="BC1378" s="304">
        <f t="shared" si="462"/>
        <v>0</v>
      </c>
      <c r="BD1378" s="304">
        <f t="shared" si="463"/>
        <v>0</v>
      </c>
      <c r="BE1378" s="304">
        <f>IFERROR(IF(VLOOKUP($C1378,Listen!$A$2:$F$45,6,0)="Ja",BB1378-MAX(BC1378:BD1378),BB1378-BC1378),0)</f>
        <v>0</v>
      </c>
    </row>
    <row r="1379" spans="1:57" x14ac:dyDescent="0.25">
      <c r="A1379" s="320" t="str">
        <f>IF(AND(D1379&lt;&gt;0,C1379&lt;&gt;0,E1379&lt;&gt;0),IF(B1379&lt;&gt;0,CONCATENATE(B1379,"-AGr",VLOOKUP(C1379,Listen!$A$2:$D$45,4,FALSE),"-",D1379,"-",E1379,),CONCATENATE("AGr",VLOOKUP(C1379,Listen!$A$2:$D$45,4,FALSE),"-",D1379,"-",E1379)),"keine vollständige ID")</f>
        <v>keine vollständige ID</v>
      </c>
      <c r="B1379" s="301"/>
      <c r="C1379" s="287"/>
      <c r="D1379" s="34"/>
      <c r="E1379" s="306"/>
      <c r="F1379" s="116"/>
      <c r="G1379" s="17"/>
      <c r="H1379" s="17"/>
      <c r="I1379" s="17"/>
      <c r="J1379" s="17"/>
      <c r="K1379" s="17"/>
      <c r="L1379" s="17"/>
      <c r="M1379" s="17"/>
      <c r="N1379" s="17"/>
      <c r="O1379" s="116"/>
      <c r="P1379" s="117">
        <f>IF(D1379&gt;A_Stammdaten!$B$12,0,SUM(G1379,H1379,J1379,L1379:M1379)-SUM(I1379,K1379,N1379:O1379))</f>
        <v>0</v>
      </c>
      <c r="Q1379" s="17"/>
      <c r="R1379" s="17"/>
      <c r="S1379" s="17"/>
      <c r="T1379" s="17"/>
      <c r="U1379" s="62">
        <f t="shared" si="443"/>
        <v>0</v>
      </c>
      <c r="V1379" s="34"/>
      <c r="W1379" s="34"/>
      <c r="X1379" s="34"/>
      <c r="Y1379" s="34"/>
      <c r="Z1379" s="34"/>
      <c r="AA1379" s="63" t="str">
        <f t="shared" si="444"/>
        <v>-</v>
      </c>
      <c r="AB1379" s="63" t="str">
        <f t="shared" si="445"/>
        <v>-</v>
      </c>
      <c r="AC1379" s="63">
        <f>IF(ISBLANK($C1379),0,VLOOKUP($C1379,Listen!$A$2:$C$45,2,FALSE))</f>
        <v>0</v>
      </c>
      <c r="AD1379" s="63">
        <f>IF(ISBLANK($C1379),0,VLOOKUP($C1379,Listen!$A$2:$C$45,3,FALSE))</f>
        <v>0</v>
      </c>
      <c r="AE1379" s="49">
        <f t="shared" si="446"/>
        <v>0</v>
      </c>
      <c r="AF1379" s="49">
        <f t="shared" si="446"/>
        <v>0</v>
      </c>
      <c r="AG1379" s="49">
        <f>IFERROR(IF(OR($V1379&lt;&gt;"Ja",VLOOKUP($C1379,Listen!$A$2:$F$45,5,0)="Nein",D1379&lt;IF(C1379="LNG Anbindungsanlagen gemäß separater Festlegung",2022,2023)),$AC1379,$AA1379),0)</f>
        <v>0</v>
      </c>
      <c r="AH1379" s="49">
        <f>IFERROR(IF(OR($V1379&lt;&gt;"Ja",VLOOKUP($C1379,Listen!$A$2:$F$45,5,0)="Nein",D1379&lt;IF(C1379="LNG Anbindungsanlagen gemäß separater Festlegung",2022,2023)),$AC1379,$AA1379),0)</f>
        <v>0</v>
      </c>
      <c r="AI1379" s="49">
        <f>IFERROR(IF(OR($W1379&lt;&gt;"Ja",VLOOKUP($C1379,Listen!$A$2:$F$45,6,0)="Nein"),$AC1379,$AB1379),0)</f>
        <v>0</v>
      </c>
      <c r="AJ1379" s="49">
        <f>IFERROR(IF(OR($W1379&lt;&gt;"Ja",VLOOKUP($C1379,Listen!$A$2:$F$45,6,0)="Nein"),$AC1379,$AB1379),0)</f>
        <v>0</v>
      </c>
      <c r="AK1379" s="49">
        <f>IFERROR(IF(OR($W1379&lt;&gt;"Ja",VLOOKUP($C1379,Listen!$A$2:$F$45,6,0)="Nein"),$AC1379,$AB1379),0)</f>
        <v>0</v>
      </c>
      <c r="AL1379" s="51">
        <f t="shared" si="447"/>
        <v>0</v>
      </c>
      <c r="AM1379" s="296">
        <f>IFERROR(IF(VLOOKUP($C1379,Listen!$A$2:$F$45,6,0)="Ja",MAX(BC1379:BD1379),D_SAV!$BC1379),0)</f>
        <v>0</v>
      </c>
      <c r="AN1379" s="51">
        <f t="shared" si="448"/>
        <v>0</v>
      </c>
      <c r="AP1379" s="304">
        <f t="shared" si="449"/>
        <v>0</v>
      </c>
      <c r="AQ1379" s="304">
        <f t="shared" si="450"/>
        <v>0</v>
      </c>
      <c r="AR1379" s="304">
        <f t="shared" si="451"/>
        <v>0</v>
      </c>
      <c r="AS1379" s="304">
        <f t="shared" si="452"/>
        <v>0</v>
      </c>
      <c r="AT1379" s="304">
        <f t="shared" si="453"/>
        <v>0</v>
      </c>
      <c r="AU1379" s="304">
        <f t="shared" si="454"/>
        <v>0</v>
      </c>
      <c r="AV1379" s="304">
        <f t="shared" si="455"/>
        <v>0</v>
      </c>
      <c r="AW1379" s="304">
        <f t="shared" si="456"/>
        <v>0</v>
      </c>
      <c r="AX1379" s="304">
        <f t="shared" si="457"/>
        <v>0</v>
      </c>
      <c r="AY1379" s="304">
        <f t="shared" si="458"/>
        <v>0</v>
      </c>
      <c r="AZ1379" s="304">
        <f t="shared" si="459"/>
        <v>0</v>
      </c>
      <c r="BA1379" s="304">
        <f t="shared" si="460"/>
        <v>0</v>
      </c>
      <c r="BB1379" s="304">
        <f t="shared" si="461"/>
        <v>0</v>
      </c>
      <c r="BC1379" s="304">
        <f t="shared" si="462"/>
        <v>0</v>
      </c>
      <c r="BD1379" s="304">
        <f t="shared" si="463"/>
        <v>0</v>
      </c>
      <c r="BE1379" s="304">
        <f>IFERROR(IF(VLOOKUP($C1379,Listen!$A$2:$F$45,6,0)="Ja",BB1379-MAX(BC1379:BD1379),BB1379-BC1379),0)</f>
        <v>0</v>
      </c>
    </row>
    <row r="1380" spans="1:57" x14ac:dyDescent="0.25">
      <c r="A1380" s="320" t="str">
        <f>IF(AND(D1380&lt;&gt;0,C1380&lt;&gt;0,E1380&lt;&gt;0),IF(B1380&lt;&gt;0,CONCATENATE(B1380,"-AGr",VLOOKUP(C1380,Listen!$A$2:$D$45,4,FALSE),"-",D1380,"-",E1380,),CONCATENATE("AGr",VLOOKUP(C1380,Listen!$A$2:$D$45,4,FALSE),"-",D1380,"-",E1380)),"keine vollständige ID")</f>
        <v>keine vollständige ID</v>
      </c>
      <c r="B1380" s="301"/>
      <c r="C1380" s="287"/>
      <c r="D1380" s="34"/>
      <c r="E1380" s="306"/>
      <c r="F1380" s="116"/>
      <c r="G1380" s="17"/>
      <c r="H1380" s="17"/>
      <c r="I1380" s="17"/>
      <c r="J1380" s="17"/>
      <c r="K1380" s="17"/>
      <c r="L1380" s="17"/>
      <c r="M1380" s="17"/>
      <c r="N1380" s="17"/>
      <c r="O1380" s="116"/>
      <c r="P1380" s="117">
        <f>IF(D1380&gt;A_Stammdaten!$B$12,0,SUM(G1380,H1380,J1380,L1380:M1380)-SUM(I1380,K1380,N1380:O1380))</f>
        <v>0</v>
      </c>
      <c r="Q1380" s="17"/>
      <c r="R1380" s="17"/>
      <c r="S1380" s="17"/>
      <c r="T1380" s="17"/>
      <c r="U1380" s="62">
        <f t="shared" si="443"/>
        <v>0</v>
      </c>
      <c r="V1380" s="34"/>
      <c r="W1380" s="34"/>
      <c r="X1380" s="34"/>
      <c r="Y1380" s="34"/>
      <c r="Z1380" s="34"/>
      <c r="AA1380" s="63" t="str">
        <f t="shared" si="444"/>
        <v>-</v>
      </c>
      <c r="AB1380" s="63" t="str">
        <f t="shared" si="445"/>
        <v>-</v>
      </c>
      <c r="AC1380" s="63">
        <f>IF(ISBLANK($C1380),0,VLOOKUP($C1380,Listen!$A$2:$C$45,2,FALSE))</f>
        <v>0</v>
      </c>
      <c r="AD1380" s="63">
        <f>IF(ISBLANK($C1380),0,VLOOKUP($C1380,Listen!$A$2:$C$45,3,FALSE))</f>
        <v>0</v>
      </c>
      <c r="AE1380" s="49">
        <f t="shared" si="446"/>
        <v>0</v>
      </c>
      <c r="AF1380" s="49">
        <f t="shared" si="446"/>
        <v>0</v>
      </c>
      <c r="AG1380" s="49">
        <f>IFERROR(IF(OR($V1380&lt;&gt;"Ja",VLOOKUP($C1380,Listen!$A$2:$F$45,5,0)="Nein",D1380&lt;IF(C1380="LNG Anbindungsanlagen gemäß separater Festlegung",2022,2023)),$AC1380,$AA1380),0)</f>
        <v>0</v>
      </c>
      <c r="AH1380" s="49">
        <f>IFERROR(IF(OR($V1380&lt;&gt;"Ja",VLOOKUP($C1380,Listen!$A$2:$F$45,5,0)="Nein",D1380&lt;IF(C1380="LNG Anbindungsanlagen gemäß separater Festlegung",2022,2023)),$AC1380,$AA1380),0)</f>
        <v>0</v>
      </c>
      <c r="AI1380" s="49">
        <f>IFERROR(IF(OR($W1380&lt;&gt;"Ja",VLOOKUP($C1380,Listen!$A$2:$F$45,6,0)="Nein"),$AC1380,$AB1380),0)</f>
        <v>0</v>
      </c>
      <c r="AJ1380" s="49">
        <f>IFERROR(IF(OR($W1380&lt;&gt;"Ja",VLOOKUP($C1380,Listen!$A$2:$F$45,6,0)="Nein"),$AC1380,$AB1380),0)</f>
        <v>0</v>
      </c>
      <c r="AK1380" s="49">
        <f>IFERROR(IF(OR($W1380&lt;&gt;"Ja",VLOOKUP($C1380,Listen!$A$2:$F$45,6,0)="Nein"),$AC1380,$AB1380),0)</f>
        <v>0</v>
      </c>
      <c r="AL1380" s="51">
        <f t="shared" si="447"/>
        <v>0</v>
      </c>
      <c r="AM1380" s="296">
        <f>IFERROR(IF(VLOOKUP($C1380,Listen!$A$2:$F$45,6,0)="Ja",MAX(BC1380:BD1380),D_SAV!$BC1380),0)</f>
        <v>0</v>
      </c>
      <c r="AN1380" s="51">
        <f t="shared" si="448"/>
        <v>0</v>
      </c>
      <c r="AP1380" s="304">
        <f t="shared" si="449"/>
        <v>0</v>
      </c>
      <c r="AQ1380" s="304">
        <f t="shared" si="450"/>
        <v>0</v>
      </c>
      <c r="AR1380" s="304">
        <f t="shared" si="451"/>
        <v>0</v>
      </c>
      <c r="AS1380" s="304">
        <f t="shared" si="452"/>
        <v>0</v>
      </c>
      <c r="AT1380" s="304">
        <f t="shared" si="453"/>
        <v>0</v>
      </c>
      <c r="AU1380" s="304">
        <f t="shared" si="454"/>
        <v>0</v>
      </c>
      <c r="AV1380" s="304">
        <f t="shared" si="455"/>
        <v>0</v>
      </c>
      <c r="AW1380" s="304">
        <f t="shared" si="456"/>
        <v>0</v>
      </c>
      <c r="AX1380" s="304">
        <f t="shared" si="457"/>
        <v>0</v>
      </c>
      <c r="AY1380" s="304">
        <f t="shared" si="458"/>
        <v>0</v>
      </c>
      <c r="AZ1380" s="304">
        <f t="shared" si="459"/>
        <v>0</v>
      </c>
      <c r="BA1380" s="304">
        <f t="shared" si="460"/>
        <v>0</v>
      </c>
      <c r="BB1380" s="304">
        <f t="shared" si="461"/>
        <v>0</v>
      </c>
      <c r="BC1380" s="304">
        <f t="shared" si="462"/>
        <v>0</v>
      </c>
      <c r="BD1380" s="304">
        <f t="shared" si="463"/>
        <v>0</v>
      </c>
      <c r="BE1380" s="304">
        <f>IFERROR(IF(VLOOKUP($C1380,Listen!$A$2:$F$45,6,0)="Ja",BB1380-MAX(BC1380:BD1380),BB1380-BC1380),0)</f>
        <v>0</v>
      </c>
    </row>
    <row r="1381" spans="1:57" x14ac:dyDescent="0.25">
      <c r="A1381" s="320" t="str">
        <f>IF(AND(D1381&lt;&gt;0,C1381&lt;&gt;0,E1381&lt;&gt;0),IF(B1381&lt;&gt;0,CONCATENATE(B1381,"-AGr",VLOOKUP(C1381,Listen!$A$2:$D$45,4,FALSE),"-",D1381,"-",E1381,),CONCATENATE("AGr",VLOOKUP(C1381,Listen!$A$2:$D$45,4,FALSE),"-",D1381,"-",E1381)),"keine vollständige ID")</f>
        <v>keine vollständige ID</v>
      </c>
      <c r="B1381" s="301"/>
      <c r="C1381" s="287"/>
      <c r="D1381" s="34"/>
      <c r="E1381" s="306"/>
      <c r="F1381" s="116"/>
      <c r="G1381" s="17"/>
      <c r="H1381" s="17"/>
      <c r="I1381" s="17"/>
      <c r="J1381" s="17"/>
      <c r="K1381" s="17"/>
      <c r="L1381" s="17"/>
      <c r="M1381" s="17"/>
      <c r="N1381" s="17"/>
      <c r="O1381" s="116"/>
      <c r="P1381" s="117">
        <f>IF(D1381&gt;A_Stammdaten!$B$12,0,SUM(G1381,H1381,J1381,L1381:M1381)-SUM(I1381,K1381,N1381:O1381))</f>
        <v>0</v>
      </c>
      <c r="Q1381" s="17"/>
      <c r="R1381" s="17"/>
      <c r="S1381" s="17"/>
      <c r="T1381" s="17"/>
      <c r="U1381" s="62">
        <f t="shared" si="443"/>
        <v>0</v>
      </c>
      <c r="V1381" s="34"/>
      <c r="W1381" s="34"/>
      <c r="X1381" s="34"/>
      <c r="Y1381" s="34"/>
      <c r="Z1381" s="34"/>
      <c r="AA1381" s="63" t="str">
        <f t="shared" si="444"/>
        <v>-</v>
      </c>
      <c r="AB1381" s="63" t="str">
        <f t="shared" si="445"/>
        <v>-</v>
      </c>
      <c r="AC1381" s="63">
        <f>IF(ISBLANK($C1381),0,VLOOKUP($C1381,Listen!$A$2:$C$45,2,FALSE))</f>
        <v>0</v>
      </c>
      <c r="AD1381" s="63">
        <f>IF(ISBLANK($C1381),0,VLOOKUP($C1381,Listen!$A$2:$C$45,3,FALSE))</f>
        <v>0</v>
      </c>
      <c r="AE1381" s="49">
        <f t="shared" si="446"/>
        <v>0</v>
      </c>
      <c r="AF1381" s="49">
        <f t="shared" si="446"/>
        <v>0</v>
      </c>
      <c r="AG1381" s="49">
        <f>IFERROR(IF(OR($V1381&lt;&gt;"Ja",VLOOKUP($C1381,Listen!$A$2:$F$45,5,0)="Nein",D1381&lt;IF(C1381="LNG Anbindungsanlagen gemäß separater Festlegung",2022,2023)),$AC1381,$AA1381),0)</f>
        <v>0</v>
      </c>
      <c r="AH1381" s="49">
        <f>IFERROR(IF(OR($V1381&lt;&gt;"Ja",VLOOKUP($C1381,Listen!$A$2:$F$45,5,0)="Nein",D1381&lt;IF(C1381="LNG Anbindungsanlagen gemäß separater Festlegung",2022,2023)),$AC1381,$AA1381),0)</f>
        <v>0</v>
      </c>
      <c r="AI1381" s="49">
        <f>IFERROR(IF(OR($W1381&lt;&gt;"Ja",VLOOKUP($C1381,Listen!$A$2:$F$45,6,0)="Nein"),$AC1381,$AB1381),0)</f>
        <v>0</v>
      </c>
      <c r="AJ1381" s="49">
        <f>IFERROR(IF(OR($W1381&lt;&gt;"Ja",VLOOKUP($C1381,Listen!$A$2:$F$45,6,0)="Nein"),$AC1381,$AB1381),0)</f>
        <v>0</v>
      </c>
      <c r="AK1381" s="49">
        <f>IFERROR(IF(OR($W1381&lt;&gt;"Ja",VLOOKUP($C1381,Listen!$A$2:$F$45,6,0)="Nein"),$AC1381,$AB1381),0)</f>
        <v>0</v>
      </c>
      <c r="AL1381" s="51">
        <f t="shared" si="447"/>
        <v>0</v>
      </c>
      <c r="AM1381" s="296">
        <f>IFERROR(IF(VLOOKUP($C1381,Listen!$A$2:$F$45,6,0)="Ja",MAX(BC1381:BD1381),D_SAV!$BC1381),0)</f>
        <v>0</v>
      </c>
      <c r="AN1381" s="51">
        <f t="shared" si="448"/>
        <v>0</v>
      </c>
      <c r="AP1381" s="304">
        <f t="shared" si="449"/>
        <v>0</v>
      </c>
      <c r="AQ1381" s="304">
        <f t="shared" si="450"/>
        <v>0</v>
      </c>
      <c r="AR1381" s="304">
        <f t="shared" si="451"/>
        <v>0</v>
      </c>
      <c r="AS1381" s="304">
        <f t="shared" si="452"/>
        <v>0</v>
      </c>
      <c r="AT1381" s="304">
        <f t="shared" si="453"/>
        <v>0</v>
      </c>
      <c r="AU1381" s="304">
        <f t="shared" si="454"/>
        <v>0</v>
      </c>
      <c r="AV1381" s="304">
        <f t="shared" si="455"/>
        <v>0</v>
      </c>
      <c r="AW1381" s="304">
        <f t="shared" si="456"/>
        <v>0</v>
      </c>
      <c r="AX1381" s="304">
        <f t="shared" si="457"/>
        <v>0</v>
      </c>
      <c r="AY1381" s="304">
        <f t="shared" si="458"/>
        <v>0</v>
      </c>
      <c r="AZ1381" s="304">
        <f t="shared" si="459"/>
        <v>0</v>
      </c>
      <c r="BA1381" s="304">
        <f t="shared" si="460"/>
        <v>0</v>
      </c>
      <c r="BB1381" s="304">
        <f t="shared" si="461"/>
        <v>0</v>
      </c>
      <c r="BC1381" s="304">
        <f t="shared" si="462"/>
        <v>0</v>
      </c>
      <c r="BD1381" s="304">
        <f t="shared" si="463"/>
        <v>0</v>
      </c>
      <c r="BE1381" s="304">
        <f>IFERROR(IF(VLOOKUP($C1381,Listen!$A$2:$F$45,6,0)="Ja",BB1381-MAX(BC1381:BD1381),BB1381-BC1381),0)</f>
        <v>0</v>
      </c>
    </row>
    <row r="1382" spans="1:57" x14ac:dyDescent="0.25">
      <c r="A1382" s="320" t="str">
        <f>IF(AND(D1382&lt;&gt;0,C1382&lt;&gt;0,E1382&lt;&gt;0),IF(B1382&lt;&gt;0,CONCATENATE(B1382,"-AGr",VLOOKUP(C1382,Listen!$A$2:$D$45,4,FALSE),"-",D1382,"-",E1382,),CONCATENATE("AGr",VLOOKUP(C1382,Listen!$A$2:$D$45,4,FALSE),"-",D1382,"-",E1382)),"keine vollständige ID")</f>
        <v>keine vollständige ID</v>
      </c>
      <c r="B1382" s="301"/>
      <c r="C1382" s="287"/>
      <c r="D1382" s="34"/>
      <c r="E1382" s="306"/>
      <c r="F1382" s="116"/>
      <c r="G1382" s="17"/>
      <c r="H1382" s="17"/>
      <c r="I1382" s="17"/>
      <c r="J1382" s="17"/>
      <c r="K1382" s="17"/>
      <c r="L1382" s="17"/>
      <c r="M1382" s="17"/>
      <c r="N1382" s="17"/>
      <c r="O1382" s="116"/>
      <c r="P1382" s="117">
        <f>IF(D1382&gt;A_Stammdaten!$B$12,0,SUM(G1382,H1382,J1382,L1382:M1382)-SUM(I1382,K1382,N1382:O1382))</f>
        <v>0</v>
      </c>
      <c r="Q1382" s="17"/>
      <c r="R1382" s="17"/>
      <c r="S1382" s="17"/>
      <c r="T1382" s="17"/>
      <c r="U1382" s="62">
        <f t="shared" si="443"/>
        <v>0</v>
      </c>
      <c r="V1382" s="34"/>
      <c r="W1382" s="34"/>
      <c r="X1382" s="34"/>
      <c r="Y1382" s="34"/>
      <c r="Z1382" s="34"/>
      <c r="AA1382" s="63" t="str">
        <f t="shared" si="444"/>
        <v>-</v>
      </c>
      <c r="AB1382" s="63" t="str">
        <f t="shared" si="445"/>
        <v>-</v>
      </c>
      <c r="AC1382" s="63">
        <f>IF(ISBLANK($C1382),0,VLOOKUP($C1382,Listen!$A$2:$C$45,2,FALSE))</f>
        <v>0</v>
      </c>
      <c r="AD1382" s="63">
        <f>IF(ISBLANK($C1382),0,VLOOKUP($C1382,Listen!$A$2:$C$45,3,FALSE))</f>
        <v>0</v>
      </c>
      <c r="AE1382" s="49">
        <f t="shared" si="446"/>
        <v>0</v>
      </c>
      <c r="AF1382" s="49">
        <f t="shared" si="446"/>
        <v>0</v>
      </c>
      <c r="AG1382" s="49">
        <f>IFERROR(IF(OR($V1382&lt;&gt;"Ja",VLOOKUP($C1382,Listen!$A$2:$F$45,5,0)="Nein",D1382&lt;IF(C1382="LNG Anbindungsanlagen gemäß separater Festlegung",2022,2023)),$AC1382,$AA1382),0)</f>
        <v>0</v>
      </c>
      <c r="AH1382" s="49">
        <f>IFERROR(IF(OR($V1382&lt;&gt;"Ja",VLOOKUP($C1382,Listen!$A$2:$F$45,5,0)="Nein",D1382&lt;IF(C1382="LNG Anbindungsanlagen gemäß separater Festlegung",2022,2023)),$AC1382,$AA1382),0)</f>
        <v>0</v>
      </c>
      <c r="AI1382" s="49">
        <f>IFERROR(IF(OR($W1382&lt;&gt;"Ja",VLOOKUP($C1382,Listen!$A$2:$F$45,6,0)="Nein"),$AC1382,$AB1382),0)</f>
        <v>0</v>
      </c>
      <c r="AJ1382" s="49">
        <f>IFERROR(IF(OR($W1382&lt;&gt;"Ja",VLOOKUP($C1382,Listen!$A$2:$F$45,6,0)="Nein"),$AC1382,$AB1382),0)</f>
        <v>0</v>
      </c>
      <c r="AK1382" s="49">
        <f>IFERROR(IF(OR($W1382&lt;&gt;"Ja",VLOOKUP($C1382,Listen!$A$2:$F$45,6,0)="Nein"),$AC1382,$AB1382),0)</f>
        <v>0</v>
      </c>
      <c r="AL1382" s="51">
        <f t="shared" si="447"/>
        <v>0</v>
      </c>
      <c r="AM1382" s="296">
        <f>IFERROR(IF(VLOOKUP($C1382,Listen!$A$2:$F$45,6,0)="Ja",MAX(BC1382:BD1382),D_SAV!$BC1382),0)</f>
        <v>0</v>
      </c>
      <c r="AN1382" s="51">
        <f t="shared" si="448"/>
        <v>0</v>
      </c>
      <c r="AP1382" s="304">
        <f t="shared" si="449"/>
        <v>0</v>
      </c>
      <c r="AQ1382" s="304">
        <f t="shared" si="450"/>
        <v>0</v>
      </c>
      <c r="AR1382" s="304">
        <f t="shared" si="451"/>
        <v>0</v>
      </c>
      <c r="AS1382" s="304">
        <f t="shared" si="452"/>
        <v>0</v>
      </c>
      <c r="AT1382" s="304">
        <f t="shared" si="453"/>
        <v>0</v>
      </c>
      <c r="AU1382" s="304">
        <f t="shared" si="454"/>
        <v>0</v>
      </c>
      <c r="AV1382" s="304">
        <f t="shared" si="455"/>
        <v>0</v>
      </c>
      <c r="AW1382" s="304">
        <f t="shared" si="456"/>
        <v>0</v>
      </c>
      <c r="AX1382" s="304">
        <f t="shared" si="457"/>
        <v>0</v>
      </c>
      <c r="AY1382" s="304">
        <f t="shared" si="458"/>
        <v>0</v>
      </c>
      <c r="AZ1382" s="304">
        <f t="shared" si="459"/>
        <v>0</v>
      </c>
      <c r="BA1382" s="304">
        <f t="shared" si="460"/>
        <v>0</v>
      </c>
      <c r="BB1382" s="304">
        <f t="shared" si="461"/>
        <v>0</v>
      </c>
      <c r="BC1382" s="304">
        <f t="shared" si="462"/>
        <v>0</v>
      </c>
      <c r="BD1382" s="304">
        <f t="shared" si="463"/>
        <v>0</v>
      </c>
      <c r="BE1382" s="304">
        <f>IFERROR(IF(VLOOKUP($C1382,Listen!$A$2:$F$45,6,0)="Ja",BB1382-MAX(BC1382:BD1382),BB1382-BC1382),0)</f>
        <v>0</v>
      </c>
    </row>
    <row r="1383" spans="1:57" x14ac:dyDescent="0.25">
      <c r="A1383" s="320" t="str">
        <f>IF(AND(D1383&lt;&gt;0,C1383&lt;&gt;0,E1383&lt;&gt;0),IF(B1383&lt;&gt;0,CONCATENATE(B1383,"-AGr",VLOOKUP(C1383,Listen!$A$2:$D$45,4,FALSE),"-",D1383,"-",E1383,),CONCATENATE("AGr",VLOOKUP(C1383,Listen!$A$2:$D$45,4,FALSE),"-",D1383,"-",E1383)),"keine vollständige ID")</f>
        <v>keine vollständige ID</v>
      </c>
      <c r="B1383" s="301"/>
      <c r="C1383" s="287"/>
      <c r="D1383" s="34"/>
      <c r="E1383" s="306"/>
      <c r="F1383" s="116"/>
      <c r="G1383" s="17"/>
      <c r="H1383" s="17"/>
      <c r="I1383" s="17"/>
      <c r="J1383" s="17"/>
      <c r="K1383" s="17"/>
      <c r="L1383" s="17"/>
      <c r="M1383" s="17"/>
      <c r="N1383" s="17"/>
      <c r="O1383" s="116"/>
      <c r="P1383" s="117">
        <f>IF(D1383&gt;A_Stammdaten!$B$12,0,SUM(G1383,H1383,J1383,L1383:M1383)-SUM(I1383,K1383,N1383:O1383))</f>
        <v>0</v>
      </c>
      <c r="Q1383" s="17"/>
      <c r="R1383" s="17"/>
      <c r="S1383" s="17"/>
      <c r="T1383" s="17"/>
      <c r="U1383" s="62">
        <f t="shared" si="443"/>
        <v>0</v>
      </c>
      <c r="V1383" s="34"/>
      <c r="W1383" s="34"/>
      <c r="X1383" s="34"/>
      <c r="Y1383" s="34"/>
      <c r="Z1383" s="34"/>
      <c r="AA1383" s="63" t="str">
        <f t="shared" si="444"/>
        <v>-</v>
      </c>
      <c r="AB1383" s="63" t="str">
        <f t="shared" si="445"/>
        <v>-</v>
      </c>
      <c r="AC1383" s="63">
        <f>IF(ISBLANK($C1383),0,VLOOKUP($C1383,Listen!$A$2:$C$45,2,FALSE))</f>
        <v>0</v>
      </c>
      <c r="AD1383" s="63">
        <f>IF(ISBLANK($C1383),0,VLOOKUP($C1383,Listen!$A$2:$C$45,3,FALSE))</f>
        <v>0</v>
      </c>
      <c r="AE1383" s="49">
        <f t="shared" si="446"/>
        <v>0</v>
      </c>
      <c r="AF1383" s="49">
        <f t="shared" si="446"/>
        <v>0</v>
      </c>
      <c r="AG1383" s="49">
        <f>IFERROR(IF(OR($V1383&lt;&gt;"Ja",VLOOKUP($C1383,Listen!$A$2:$F$45,5,0)="Nein",D1383&lt;IF(C1383="LNG Anbindungsanlagen gemäß separater Festlegung",2022,2023)),$AC1383,$AA1383),0)</f>
        <v>0</v>
      </c>
      <c r="AH1383" s="49">
        <f>IFERROR(IF(OR($V1383&lt;&gt;"Ja",VLOOKUP($C1383,Listen!$A$2:$F$45,5,0)="Nein",D1383&lt;IF(C1383="LNG Anbindungsanlagen gemäß separater Festlegung",2022,2023)),$AC1383,$AA1383),0)</f>
        <v>0</v>
      </c>
      <c r="AI1383" s="49">
        <f>IFERROR(IF(OR($W1383&lt;&gt;"Ja",VLOOKUP($C1383,Listen!$A$2:$F$45,6,0)="Nein"),$AC1383,$AB1383),0)</f>
        <v>0</v>
      </c>
      <c r="AJ1383" s="49">
        <f>IFERROR(IF(OR($W1383&lt;&gt;"Ja",VLOOKUP($C1383,Listen!$A$2:$F$45,6,0)="Nein"),$AC1383,$AB1383),0)</f>
        <v>0</v>
      </c>
      <c r="AK1383" s="49">
        <f>IFERROR(IF(OR($W1383&lt;&gt;"Ja",VLOOKUP($C1383,Listen!$A$2:$F$45,6,0)="Nein"),$AC1383,$AB1383),0)</f>
        <v>0</v>
      </c>
      <c r="AL1383" s="51">
        <f t="shared" si="447"/>
        <v>0</v>
      </c>
      <c r="AM1383" s="296">
        <f>IFERROR(IF(VLOOKUP($C1383,Listen!$A$2:$F$45,6,0)="Ja",MAX(BC1383:BD1383),D_SAV!$BC1383),0)</f>
        <v>0</v>
      </c>
      <c r="AN1383" s="51">
        <f t="shared" si="448"/>
        <v>0</v>
      </c>
      <c r="AP1383" s="304">
        <f t="shared" si="449"/>
        <v>0</v>
      </c>
      <c r="AQ1383" s="304">
        <f t="shared" si="450"/>
        <v>0</v>
      </c>
      <c r="AR1383" s="304">
        <f t="shared" si="451"/>
        <v>0</v>
      </c>
      <c r="AS1383" s="304">
        <f t="shared" si="452"/>
        <v>0</v>
      </c>
      <c r="AT1383" s="304">
        <f t="shared" si="453"/>
        <v>0</v>
      </c>
      <c r="AU1383" s="304">
        <f t="shared" si="454"/>
        <v>0</v>
      </c>
      <c r="AV1383" s="304">
        <f t="shared" si="455"/>
        <v>0</v>
      </c>
      <c r="AW1383" s="304">
        <f t="shared" si="456"/>
        <v>0</v>
      </c>
      <c r="AX1383" s="304">
        <f t="shared" si="457"/>
        <v>0</v>
      </c>
      <c r="AY1383" s="304">
        <f t="shared" si="458"/>
        <v>0</v>
      </c>
      <c r="AZ1383" s="304">
        <f t="shared" si="459"/>
        <v>0</v>
      </c>
      <c r="BA1383" s="304">
        <f t="shared" si="460"/>
        <v>0</v>
      </c>
      <c r="BB1383" s="304">
        <f t="shared" si="461"/>
        <v>0</v>
      </c>
      <c r="BC1383" s="304">
        <f t="shared" si="462"/>
        <v>0</v>
      </c>
      <c r="BD1383" s="304">
        <f t="shared" si="463"/>
        <v>0</v>
      </c>
      <c r="BE1383" s="304">
        <f>IFERROR(IF(VLOOKUP($C1383,Listen!$A$2:$F$45,6,0)="Ja",BB1383-MAX(BC1383:BD1383),BB1383-BC1383),0)</f>
        <v>0</v>
      </c>
    </row>
    <row r="1384" spans="1:57" x14ac:dyDescent="0.25">
      <c r="A1384" s="320" t="str">
        <f>IF(AND(D1384&lt;&gt;0,C1384&lt;&gt;0,E1384&lt;&gt;0),IF(B1384&lt;&gt;0,CONCATENATE(B1384,"-AGr",VLOOKUP(C1384,Listen!$A$2:$D$45,4,FALSE),"-",D1384,"-",E1384,),CONCATENATE("AGr",VLOOKUP(C1384,Listen!$A$2:$D$45,4,FALSE),"-",D1384,"-",E1384)),"keine vollständige ID")</f>
        <v>keine vollständige ID</v>
      </c>
      <c r="B1384" s="301"/>
      <c r="C1384" s="287"/>
      <c r="D1384" s="34"/>
      <c r="E1384" s="306"/>
      <c r="F1384" s="116"/>
      <c r="G1384" s="17"/>
      <c r="H1384" s="17"/>
      <c r="I1384" s="17"/>
      <c r="J1384" s="17"/>
      <c r="K1384" s="17"/>
      <c r="L1384" s="17"/>
      <c r="M1384" s="17"/>
      <c r="N1384" s="17"/>
      <c r="O1384" s="116"/>
      <c r="P1384" s="117">
        <f>IF(D1384&gt;A_Stammdaten!$B$12,0,SUM(G1384,H1384,J1384,L1384:M1384)-SUM(I1384,K1384,N1384:O1384))</f>
        <v>0</v>
      </c>
      <c r="Q1384" s="17"/>
      <c r="R1384" s="17"/>
      <c r="S1384" s="17"/>
      <c r="T1384" s="17"/>
      <c r="U1384" s="62">
        <f t="shared" si="443"/>
        <v>0</v>
      </c>
      <c r="V1384" s="34"/>
      <c r="W1384" s="34"/>
      <c r="X1384" s="34"/>
      <c r="Y1384" s="34"/>
      <c r="Z1384" s="34"/>
      <c r="AA1384" s="63" t="str">
        <f t="shared" si="444"/>
        <v>-</v>
      </c>
      <c r="AB1384" s="63" t="str">
        <f t="shared" si="445"/>
        <v>-</v>
      </c>
      <c r="AC1384" s="63">
        <f>IF(ISBLANK($C1384),0,VLOOKUP($C1384,Listen!$A$2:$C$45,2,FALSE))</f>
        <v>0</v>
      </c>
      <c r="AD1384" s="63">
        <f>IF(ISBLANK($C1384),0,VLOOKUP($C1384,Listen!$A$2:$C$45,3,FALSE))</f>
        <v>0</v>
      </c>
      <c r="AE1384" s="49">
        <f t="shared" si="446"/>
        <v>0</v>
      </c>
      <c r="AF1384" s="49">
        <f t="shared" si="446"/>
        <v>0</v>
      </c>
      <c r="AG1384" s="49">
        <f>IFERROR(IF(OR($V1384&lt;&gt;"Ja",VLOOKUP($C1384,Listen!$A$2:$F$45,5,0)="Nein",D1384&lt;IF(C1384="LNG Anbindungsanlagen gemäß separater Festlegung",2022,2023)),$AC1384,$AA1384),0)</f>
        <v>0</v>
      </c>
      <c r="AH1384" s="49">
        <f>IFERROR(IF(OR($V1384&lt;&gt;"Ja",VLOOKUP($C1384,Listen!$A$2:$F$45,5,0)="Nein",D1384&lt;IF(C1384="LNG Anbindungsanlagen gemäß separater Festlegung",2022,2023)),$AC1384,$AA1384),0)</f>
        <v>0</v>
      </c>
      <c r="AI1384" s="49">
        <f>IFERROR(IF(OR($W1384&lt;&gt;"Ja",VLOOKUP($C1384,Listen!$A$2:$F$45,6,0)="Nein"),$AC1384,$AB1384),0)</f>
        <v>0</v>
      </c>
      <c r="AJ1384" s="49">
        <f>IFERROR(IF(OR($W1384&lt;&gt;"Ja",VLOOKUP($C1384,Listen!$A$2:$F$45,6,0)="Nein"),$AC1384,$AB1384),0)</f>
        <v>0</v>
      </c>
      <c r="AK1384" s="49">
        <f>IFERROR(IF(OR($W1384&lt;&gt;"Ja",VLOOKUP($C1384,Listen!$A$2:$F$45,6,0)="Nein"),$AC1384,$AB1384),0)</f>
        <v>0</v>
      </c>
      <c r="AL1384" s="51">
        <f t="shared" si="447"/>
        <v>0</v>
      </c>
      <c r="AM1384" s="296">
        <f>IFERROR(IF(VLOOKUP($C1384,Listen!$A$2:$F$45,6,0)="Ja",MAX(BC1384:BD1384),D_SAV!$BC1384),0)</f>
        <v>0</v>
      </c>
      <c r="AN1384" s="51">
        <f t="shared" si="448"/>
        <v>0</v>
      </c>
      <c r="AP1384" s="304">
        <f t="shared" si="449"/>
        <v>0</v>
      </c>
      <c r="AQ1384" s="304">
        <f t="shared" si="450"/>
        <v>0</v>
      </c>
      <c r="AR1384" s="304">
        <f t="shared" si="451"/>
        <v>0</v>
      </c>
      <c r="AS1384" s="304">
        <f t="shared" si="452"/>
        <v>0</v>
      </c>
      <c r="AT1384" s="304">
        <f t="shared" si="453"/>
        <v>0</v>
      </c>
      <c r="AU1384" s="304">
        <f t="shared" si="454"/>
        <v>0</v>
      </c>
      <c r="AV1384" s="304">
        <f t="shared" si="455"/>
        <v>0</v>
      </c>
      <c r="AW1384" s="304">
        <f t="shared" si="456"/>
        <v>0</v>
      </c>
      <c r="AX1384" s="304">
        <f t="shared" si="457"/>
        <v>0</v>
      </c>
      <c r="AY1384" s="304">
        <f t="shared" si="458"/>
        <v>0</v>
      </c>
      <c r="AZ1384" s="304">
        <f t="shared" si="459"/>
        <v>0</v>
      </c>
      <c r="BA1384" s="304">
        <f t="shared" si="460"/>
        <v>0</v>
      </c>
      <c r="BB1384" s="304">
        <f t="shared" si="461"/>
        <v>0</v>
      </c>
      <c r="BC1384" s="304">
        <f t="shared" si="462"/>
        <v>0</v>
      </c>
      <c r="BD1384" s="304">
        <f t="shared" si="463"/>
        <v>0</v>
      </c>
      <c r="BE1384" s="304">
        <f>IFERROR(IF(VLOOKUP($C1384,Listen!$A$2:$F$45,6,0)="Ja",BB1384-MAX(BC1384:BD1384),BB1384-BC1384),0)</f>
        <v>0</v>
      </c>
    </row>
    <row r="1385" spans="1:57" x14ac:dyDescent="0.25">
      <c r="A1385" s="320" t="str">
        <f>IF(AND(D1385&lt;&gt;0,C1385&lt;&gt;0,E1385&lt;&gt;0),IF(B1385&lt;&gt;0,CONCATENATE(B1385,"-AGr",VLOOKUP(C1385,Listen!$A$2:$D$45,4,FALSE),"-",D1385,"-",E1385,),CONCATENATE("AGr",VLOOKUP(C1385,Listen!$A$2:$D$45,4,FALSE),"-",D1385,"-",E1385)),"keine vollständige ID")</f>
        <v>keine vollständige ID</v>
      </c>
      <c r="B1385" s="301"/>
      <c r="C1385" s="287"/>
      <c r="D1385" s="34"/>
      <c r="E1385" s="306"/>
      <c r="F1385" s="116"/>
      <c r="G1385" s="17"/>
      <c r="H1385" s="17"/>
      <c r="I1385" s="17"/>
      <c r="J1385" s="17"/>
      <c r="K1385" s="17"/>
      <c r="L1385" s="17"/>
      <c r="M1385" s="17"/>
      <c r="N1385" s="17"/>
      <c r="O1385" s="116"/>
      <c r="P1385" s="117">
        <f>IF(D1385&gt;A_Stammdaten!$B$12,0,SUM(G1385,H1385,J1385,L1385:M1385)-SUM(I1385,K1385,N1385:O1385))</f>
        <v>0</v>
      </c>
      <c r="Q1385" s="17"/>
      <c r="R1385" s="17"/>
      <c r="S1385" s="17"/>
      <c r="T1385" s="17"/>
      <c r="U1385" s="62">
        <f t="shared" si="443"/>
        <v>0</v>
      </c>
      <c r="V1385" s="34"/>
      <c r="W1385" s="34"/>
      <c r="X1385" s="34"/>
      <c r="Y1385" s="34"/>
      <c r="Z1385" s="34"/>
      <c r="AA1385" s="63" t="str">
        <f t="shared" si="444"/>
        <v>-</v>
      </c>
      <c r="AB1385" s="63" t="str">
        <f t="shared" si="445"/>
        <v>-</v>
      </c>
      <c r="AC1385" s="63">
        <f>IF(ISBLANK($C1385),0,VLOOKUP($C1385,Listen!$A$2:$C$45,2,FALSE))</f>
        <v>0</v>
      </c>
      <c r="AD1385" s="63">
        <f>IF(ISBLANK($C1385),0,VLOOKUP($C1385,Listen!$A$2:$C$45,3,FALSE))</f>
        <v>0</v>
      </c>
      <c r="AE1385" s="49">
        <f t="shared" si="446"/>
        <v>0</v>
      </c>
      <c r="AF1385" s="49">
        <f t="shared" si="446"/>
        <v>0</v>
      </c>
      <c r="AG1385" s="49">
        <f>IFERROR(IF(OR($V1385&lt;&gt;"Ja",VLOOKUP($C1385,Listen!$A$2:$F$45,5,0)="Nein",D1385&lt;IF(C1385="LNG Anbindungsanlagen gemäß separater Festlegung",2022,2023)),$AC1385,$AA1385),0)</f>
        <v>0</v>
      </c>
      <c r="AH1385" s="49">
        <f>IFERROR(IF(OR($V1385&lt;&gt;"Ja",VLOOKUP($C1385,Listen!$A$2:$F$45,5,0)="Nein",D1385&lt;IF(C1385="LNG Anbindungsanlagen gemäß separater Festlegung",2022,2023)),$AC1385,$AA1385),0)</f>
        <v>0</v>
      </c>
      <c r="AI1385" s="49">
        <f>IFERROR(IF(OR($W1385&lt;&gt;"Ja",VLOOKUP($C1385,Listen!$A$2:$F$45,6,0)="Nein"),$AC1385,$AB1385),0)</f>
        <v>0</v>
      </c>
      <c r="AJ1385" s="49">
        <f>IFERROR(IF(OR($W1385&lt;&gt;"Ja",VLOOKUP($C1385,Listen!$A$2:$F$45,6,0)="Nein"),$AC1385,$AB1385),0)</f>
        <v>0</v>
      </c>
      <c r="AK1385" s="49">
        <f>IFERROR(IF(OR($W1385&lt;&gt;"Ja",VLOOKUP($C1385,Listen!$A$2:$F$45,6,0)="Nein"),$AC1385,$AB1385),0)</f>
        <v>0</v>
      </c>
      <c r="AL1385" s="51">
        <f t="shared" si="447"/>
        <v>0</v>
      </c>
      <c r="AM1385" s="296">
        <f>IFERROR(IF(VLOOKUP($C1385,Listen!$A$2:$F$45,6,0)="Ja",MAX(BC1385:BD1385),D_SAV!$BC1385),0)</f>
        <v>0</v>
      </c>
      <c r="AN1385" s="51">
        <f t="shared" si="448"/>
        <v>0</v>
      </c>
      <c r="AP1385" s="304">
        <f t="shared" si="449"/>
        <v>0</v>
      </c>
      <c r="AQ1385" s="304">
        <f t="shared" si="450"/>
        <v>0</v>
      </c>
      <c r="AR1385" s="304">
        <f t="shared" si="451"/>
        <v>0</v>
      </c>
      <c r="AS1385" s="304">
        <f t="shared" si="452"/>
        <v>0</v>
      </c>
      <c r="AT1385" s="304">
        <f t="shared" si="453"/>
        <v>0</v>
      </c>
      <c r="AU1385" s="304">
        <f t="shared" si="454"/>
        <v>0</v>
      </c>
      <c r="AV1385" s="304">
        <f t="shared" si="455"/>
        <v>0</v>
      </c>
      <c r="AW1385" s="304">
        <f t="shared" si="456"/>
        <v>0</v>
      </c>
      <c r="AX1385" s="304">
        <f t="shared" si="457"/>
        <v>0</v>
      </c>
      <c r="AY1385" s="304">
        <f t="shared" si="458"/>
        <v>0</v>
      </c>
      <c r="AZ1385" s="304">
        <f t="shared" si="459"/>
        <v>0</v>
      </c>
      <c r="BA1385" s="304">
        <f t="shared" si="460"/>
        <v>0</v>
      </c>
      <c r="BB1385" s="304">
        <f t="shared" si="461"/>
        <v>0</v>
      </c>
      <c r="BC1385" s="304">
        <f t="shared" si="462"/>
        <v>0</v>
      </c>
      <c r="BD1385" s="304">
        <f t="shared" si="463"/>
        <v>0</v>
      </c>
      <c r="BE1385" s="304">
        <f>IFERROR(IF(VLOOKUP($C1385,Listen!$A$2:$F$45,6,0)="Ja",BB1385-MAX(BC1385:BD1385),BB1385-BC1385),0)</f>
        <v>0</v>
      </c>
    </row>
    <row r="1386" spans="1:57" x14ac:dyDescent="0.25">
      <c r="A1386" s="320" t="str">
        <f>IF(AND(D1386&lt;&gt;0,C1386&lt;&gt;0,E1386&lt;&gt;0),IF(B1386&lt;&gt;0,CONCATENATE(B1386,"-AGr",VLOOKUP(C1386,Listen!$A$2:$D$45,4,FALSE),"-",D1386,"-",E1386,),CONCATENATE("AGr",VLOOKUP(C1386,Listen!$A$2:$D$45,4,FALSE),"-",D1386,"-",E1386)),"keine vollständige ID")</f>
        <v>keine vollständige ID</v>
      </c>
      <c r="B1386" s="301"/>
      <c r="C1386" s="287"/>
      <c r="D1386" s="34"/>
      <c r="E1386" s="306"/>
      <c r="F1386" s="116"/>
      <c r="G1386" s="17"/>
      <c r="H1386" s="17"/>
      <c r="I1386" s="17"/>
      <c r="J1386" s="17"/>
      <c r="K1386" s="17"/>
      <c r="L1386" s="17"/>
      <c r="M1386" s="17"/>
      <c r="N1386" s="17"/>
      <c r="O1386" s="116"/>
      <c r="P1386" s="117">
        <f>IF(D1386&gt;A_Stammdaten!$B$12,0,SUM(G1386,H1386,J1386,L1386:M1386)-SUM(I1386,K1386,N1386:O1386))</f>
        <v>0</v>
      </c>
      <c r="Q1386" s="17"/>
      <c r="R1386" s="17"/>
      <c r="S1386" s="17"/>
      <c r="T1386" s="17"/>
      <c r="U1386" s="62">
        <f t="shared" si="443"/>
        <v>0</v>
      </c>
      <c r="V1386" s="34"/>
      <c r="W1386" s="34"/>
      <c r="X1386" s="34"/>
      <c r="Y1386" s="34"/>
      <c r="Z1386" s="34"/>
      <c r="AA1386" s="63" t="str">
        <f t="shared" si="444"/>
        <v>-</v>
      </c>
      <c r="AB1386" s="63" t="str">
        <f t="shared" si="445"/>
        <v>-</v>
      </c>
      <c r="AC1386" s="63">
        <f>IF(ISBLANK($C1386),0,VLOOKUP($C1386,Listen!$A$2:$C$45,2,FALSE))</f>
        <v>0</v>
      </c>
      <c r="AD1386" s="63">
        <f>IF(ISBLANK($C1386),0,VLOOKUP($C1386,Listen!$A$2:$C$45,3,FALSE))</f>
        <v>0</v>
      </c>
      <c r="AE1386" s="49">
        <f t="shared" si="446"/>
        <v>0</v>
      </c>
      <c r="AF1386" s="49">
        <f t="shared" si="446"/>
        <v>0</v>
      </c>
      <c r="AG1386" s="49">
        <f>IFERROR(IF(OR($V1386&lt;&gt;"Ja",VLOOKUP($C1386,Listen!$A$2:$F$45,5,0)="Nein",D1386&lt;IF(C1386="LNG Anbindungsanlagen gemäß separater Festlegung",2022,2023)),$AC1386,$AA1386),0)</f>
        <v>0</v>
      </c>
      <c r="AH1386" s="49">
        <f>IFERROR(IF(OR($V1386&lt;&gt;"Ja",VLOOKUP($C1386,Listen!$A$2:$F$45,5,0)="Nein",D1386&lt;IF(C1386="LNG Anbindungsanlagen gemäß separater Festlegung",2022,2023)),$AC1386,$AA1386),0)</f>
        <v>0</v>
      </c>
      <c r="AI1386" s="49">
        <f>IFERROR(IF(OR($W1386&lt;&gt;"Ja",VLOOKUP($C1386,Listen!$A$2:$F$45,6,0)="Nein"),$AC1386,$AB1386),0)</f>
        <v>0</v>
      </c>
      <c r="AJ1386" s="49">
        <f>IFERROR(IF(OR($W1386&lt;&gt;"Ja",VLOOKUP($C1386,Listen!$A$2:$F$45,6,0)="Nein"),$AC1386,$AB1386),0)</f>
        <v>0</v>
      </c>
      <c r="AK1386" s="49">
        <f>IFERROR(IF(OR($W1386&lt;&gt;"Ja",VLOOKUP($C1386,Listen!$A$2:$F$45,6,0)="Nein"),$AC1386,$AB1386),0)</f>
        <v>0</v>
      </c>
      <c r="AL1386" s="51">
        <f t="shared" si="447"/>
        <v>0</v>
      </c>
      <c r="AM1386" s="296">
        <f>IFERROR(IF(VLOOKUP($C1386,Listen!$A$2:$F$45,6,0)="Ja",MAX(BC1386:BD1386),D_SAV!$BC1386),0)</f>
        <v>0</v>
      </c>
      <c r="AN1386" s="51">
        <f t="shared" si="448"/>
        <v>0</v>
      </c>
      <c r="AP1386" s="304">
        <f t="shared" si="449"/>
        <v>0</v>
      </c>
      <c r="AQ1386" s="304">
        <f t="shared" si="450"/>
        <v>0</v>
      </c>
      <c r="AR1386" s="304">
        <f t="shared" si="451"/>
        <v>0</v>
      </c>
      <c r="AS1386" s="304">
        <f t="shared" si="452"/>
        <v>0</v>
      </c>
      <c r="AT1386" s="304">
        <f t="shared" si="453"/>
        <v>0</v>
      </c>
      <c r="AU1386" s="304">
        <f t="shared" si="454"/>
        <v>0</v>
      </c>
      <c r="AV1386" s="304">
        <f t="shared" si="455"/>
        <v>0</v>
      </c>
      <c r="AW1386" s="304">
        <f t="shared" si="456"/>
        <v>0</v>
      </c>
      <c r="AX1386" s="304">
        <f t="shared" si="457"/>
        <v>0</v>
      </c>
      <c r="AY1386" s="304">
        <f t="shared" si="458"/>
        <v>0</v>
      </c>
      <c r="AZ1386" s="304">
        <f t="shared" si="459"/>
        <v>0</v>
      </c>
      <c r="BA1386" s="304">
        <f t="shared" si="460"/>
        <v>0</v>
      </c>
      <c r="BB1386" s="304">
        <f t="shared" si="461"/>
        <v>0</v>
      </c>
      <c r="BC1386" s="304">
        <f t="shared" si="462"/>
        <v>0</v>
      </c>
      <c r="BD1386" s="304">
        <f t="shared" si="463"/>
        <v>0</v>
      </c>
      <c r="BE1386" s="304">
        <f>IFERROR(IF(VLOOKUP($C1386,Listen!$A$2:$F$45,6,0)="Ja",BB1386-MAX(BC1386:BD1386),BB1386-BC1386),0)</f>
        <v>0</v>
      </c>
    </row>
    <row r="1387" spans="1:57" x14ac:dyDescent="0.25">
      <c r="A1387" s="320" t="str">
        <f>IF(AND(D1387&lt;&gt;0,C1387&lt;&gt;0,E1387&lt;&gt;0),IF(B1387&lt;&gt;0,CONCATENATE(B1387,"-AGr",VLOOKUP(C1387,Listen!$A$2:$D$45,4,FALSE),"-",D1387,"-",E1387,),CONCATENATE("AGr",VLOOKUP(C1387,Listen!$A$2:$D$45,4,FALSE),"-",D1387,"-",E1387)),"keine vollständige ID")</f>
        <v>keine vollständige ID</v>
      </c>
      <c r="B1387" s="301"/>
      <c r="C1387" s="287"/>
      <c r="D1387" s="34"/>
      <c r="E1387" s="306"/>
      <c r="F1387" s="116"/>
      <c r="G1387" s="17"/>
      <c r="H1387" s="17"/>
      <c r="I1387" s="17"/>
      <c r="J1387" s="17"/>
      <c r="K1387" s="17"/>
      <c r="L1387" s="17"/>
      <c r="M1387" s="17"/>
      <c r="N1387" s="17"/>
      <c r="O1387" s="116"/>
      <c r="P1387" s="117">
        <f>IF(D1387&gt;A_Stammdaten!$B$12,0,SUM(G1387,H1387,J1387,L1387:M1387)-SUM(I1387,K1387,N1387:O1387))</f>
        <v>0</v>
      </c>
      <c r="Q1387" s="17"/>
      <c r="R1387" s="17"/>
      <c r="S1387" s="17"/>
      <c r="T1387" s="17"/>
      <c r="U1387" s="62">
        <f t="shared" si="443"/>
        <v>0</v>
      </c>
      <c r="V1387" s="34"/>
      <c r="W1387" s="34"/>
      <c r="X1387" s="34"/>
      <c r="Y1387" s="34"/>
      <c r="Z1387" s="34"/>
      <c r="AA1387" s="63" t="str">
        <f t="shared" si="444"/>
        <v>-</v>
      </c>
      <c r="AB1387" s="63" t="str">
        <f t="shared" si="445"/>
        <v>-</v>
      </c>
      <c r="AC1387" s="63">
        <f>IF(ISBLANK($C1387),0,VLOOKUP($C1387,Listen!$A$2:$C$45,2,FALSE))</f>
        <v>0</v>
      </c>
      <c r="AD1387" s="63">
        <f>IF(ISBLANK($C1387),0,VLOOKUP($C1387,Listen!$A$2:$C$45,3,FALSE))</f>
        <v>0</v>
      </c>
      <c r="AE1387" s="49">
        <f t="shared" si="446"/>
        <v>0</v>
      </c>
      <c r="AF1387" s="49">
        <f t="shared" si="446"/>
        <v>0</v>
      </c>
      <c r="AG1387" s="49">
        <f>IFERROR(IF(OR($V1387&lt;&gt;"Ja",VLOOKUP($C1387,Listen!$A$2:$F$45,5,0)="Nein",D1387&lt;IF(C1387="LNG Anbindungsanlagen gemäß separater Festlegung",2022,2023)),$AC1387,$AA1387),0)</f>
        <v>0</v>
      </c>
      <c r="AH1387" s="49">
        <f>IFERROR(IF(OR($V1387&lt;&gt;"Ja",VLOOKUP($C1387,Listen!$A$2:$F$45,5,0)="Nein",D1387&lt;IF(C1387="LNG Anbindungsanlagen gemäß separater Festlegung",2022,2023)),$AC1387,$AA1387),0)</f>
        <v>0</v>
      </c>
      <c r="AI1387" s="49">
        <f>IFERROR(IF(OR($W1387&lt;&gt;"Ja",VLOOKUP($C1387,Listen!$A$2:$F$45,6,0)="Nein"),$AC1387,$AB1387),0)</f>
        <v>0</v>
      </c>
      <c r="AJ1387" s="49">
        <f>IFERROR(IF(OR($W1387&lt;&gt;"Ja",VLOOKUP($C1387,Listen!$A$2:$F$45,6,0)="Nein"),$AC1387,$AB1387),0)</f>
        <v>0</v>
      </c>
      <c r="AK1387" s="49">
        <f>IFERROR(IF(OR($W1387&lt;&gt;"Ja",VLOOKUP($C1387,Listen!$A$2:$F$45,6,0)="Nein"),$AC1387,$AB1387),0)</f>
        <v>0</v>
      </c>
      <c r="AL1387" s="51">
        <f t="shared" si="447"/>
        <v>0</v>
      </c>
      <c r="AM1387" s="296">
        <f>IFERROR(IF(VLOOKUP($C1387,Listen!$A$2:$F$45,6,0)="Ja",MAX(BC1387:BD1387),D_SAV!$BC1387),0)</f>
        <v>0</v>
      </c>
      <c r="AN1387" s="51">
        <f t="shared" si="448"/>
        <v>0</v>
      </c>
      <c r="AP1387" s="304">
        <f t="shared" si="449"/>
        <v>0</v>
      </c>
      <c r="AQ1387" s="304">
        <f t="shared" si="450"/>
        <v>0</v>
      </c>
      <c r="AR1387" s="304">
        <f t="shared" si="451"/>
        <v>0</v>
      </c>
      <c r="AS1387" s="304">
        <f t="shared" si="452"/>
        <v>0</v>
      </c>
      <c r="AT1387" s="304">
        <f t="shared" si="453"/>
        <v>0</v>
      </c>
      <c r="AU1387" s="304">
        <f t="shared" si="454"/>
        <v>0</v>
      </c>
      <c r="AV1387" s="304">
        <f t="shared" si="455"/>
        <v>0</v>
      </c>
      <c r="AW1387" s="304">
        <f t="shared" si="456"/>
        <v>0</v>
      </c>
      <c r="AX1387" s="304">
        <f t="shared" si="457"/>
        <v>0</v>
      </c>
      <c r="AY1387" s="304">
        <f t="shared" si="458"/>
        <v>0</v>
      </c>
      <c r="AZ1387" s="304">
        <f t="shared" si="459"/>
        <v>0</v>
      </c>
      <c r="BA1387" s="304">
        <f t="shared" si="460"/>
        <v>0</v>
      </c>
      <c r="BB1387" s="304">
        <f t="shared" si="461"/>
        <v>0</v>
      </c>
      <c r="BC1387" s="304">
        <f t="shared" si="462"/>
        <v>0</v>
      </c>
      <c r="BD1387" s="304">
        <f t="shared" si="463"/>
        <v>0</v>
      </c>
      <c r="BE1387" s="304">
        <f>IFERROR(IF(VLOOKUP($C1387,Listen!$A$2:$F$45,6,0)="Ja",BB1387-MAX(BC1387:BD1387),BB1387-BC1387),0)</f>
        <v>0</v>
      </c>
    </row>
    <row r="1388" spans="1:57" x14ac:dyDescent="0.25">
      <c r="A1388" s="320" t="str">
        <f>IF(AND(D1388&lt;&gt;0,C1388&lt;&gt;0,E1388&lt;&gt;0),IF(B1388&lt;&gt;0,CONCATENATE(B1388,"-AGr",VLOOKUP(C1388,Listen!$A$2:$D$45,4,FALSE),"-",D1388,"-",E1388,),CONCATENATE("AGr",VLOOKUP(C1388,Listen!$A$2:$D$45,4,FALSE),"-",D1388,"-",E1388)),"keine vollständige ID")</f>
        <v>keine vollständige ID</v>
      </c>
      <c r="B1388" s="301"/>
      <c r="C1388" s="287"/>
      <c r="D1388" s="34"/>
      <c r="E1388" s="306"/>
      <c r="F1388" s="116"/>
      <c r="G1388" s="17"/>
      <c r="H1388" s="17"/>
      <c r="I1388" s="17"/>
      <c r="J1388" s="17"/>
      <c r="K1388" s="17"/>
      <c r="L1388" s="17"/>
      <c r="M1388" s="17"/>
      <c r="N1388" s="17"/>
      <c r="O1388" s="116"/>
      <c r="P1388" s="117">
        <f>IF(D1388&gt;A_Stammdaten!$B$12,0,SUM(G1388,H1388,J1388,L1388:M1388)-SUM(I1388,K1388,N1388:O1388))</f>
        <v>0</v>
      </c>
      <c r="Q1388" s="17"/>
      <c r="R1388" s="17"/>
      <c r="S1388" s="17"/>
      <c r="T1388" s="17"/>
      <c r="U1388" s="62">
        <f t="shared" si="443"/>
        <v>0</v>
      </c>
      <c r="V1388" s="34"/>
      <c r="W1388" s="34"/>
      <c r="X1388" s="34"/>
      <c r="Y1388" s="34"/>
      <c r="Z1388" s="34"/>
      <c r="AA1388" s="63" t="str">
        <f t="shared" si="444"/>
        <v>-</v>
      </c>
      <c r="AB1388" s="63" t="str">
        <f t="shared" si="445"/>
        <v>-</v>
      </c>
      <c r="AC1388" s="63">
        <f>IF(ISBLANK($C1388),0,VLOOKUP($C1388,Listen!$A$2:$C$45,2,FALSE))</f>
        <v>0</v>
      </c>
      <c r="AD1388" s="63">
        <f>IF(ISBLANK($C1388),0,VLOOKUP($C1388,Listen!$A$2:$C$45,3,FALSE))</f>
        <v>0</v>
      </c>
      <c r="AE1388" s="49">
        <f t="shared" si="446"/>
        <v>0</v>
      </c>
      <c r="AF1388" s="49">
        <f t="shared" si="446"/>
        <v>0</v>
      </c>
      <c r="AG1388" s="49">
        <f>IFERROR(IF(OR($V1388&lt;&gt;"Ja",VLOOKUP($C1388,Listen!$A$2:$F$45,5,0)="Nein",D1388&lt;IF(C1388="LNG Anbindungsanlagen gemäß separater Festlegung",2022,2023)),$AC1388,$AA1388),0)</f>
        <v>0</v>
      </c>
      <c r="AH1388" s="49">
        <f>IFERROR(IF(OR($V1388&lt;&gt;"Ja",VLOOKUP($C1388,Listen!$A$2:$F$45,5,0)="Nein",D1388&lt;IF(C1388="LNG Anbindungsanlagen gemäß separater Festlegung",2022,2023)),$AC1388,$AA1388),0)</f>
        <v>0</v>
      </c>
      <c r="AI1388" s="49">
        <f>IFERROR(IF(OR($W1388&lt;&gt;"Ja",VLOOKUP($C1388,Listen!$A$2:$F$45,6,0)="Nein"),$AC1388,$AB1388),0)</f>
        <v>0</v>
      </c>
      <c r="AJ1388" s="49">
        <f>IFERROR(IF(OR($W1388&lt;&gt;"Ja",VLOOKUP($C1388,Listen!$A$2:$F$45,6,0)="Nein"),$AC1388,$AB1388),0)</f>
        <v>0</v>
      </c>
      <c r="AK1388" s="49">
        <f>IFERROR(IF(OR($W1388&lt;&gt;"Ja",VLOOKUP($C1388,Listen!$A$2:$F$45,6,0)="Nein"),$AC1388,$AB1388),0)</f>
        <v>0</v>
      </c>
      <c r="AL1388" s="51">
        <f t="shared" si="447"/>
        <v>0</v>
      </c>
      <c r="AM1388" s="296">
        <f>IFERROR(IF(VLOOKUP($C1388,Listen!$A$2:$F$45,6,0)="Ja",MAX(BC1388:BD1388),D_SAV!$BC1388),0)</f>
        <v>0</v>
      </c>
      <c r="AN1388" s="51">
        <f t="shared" si="448"/>
        <v>0</v>
      </c>
      <c r="AP1388" s="304">
        <f t="shared" si="449"/>
        <v>0</v>
      </c>
      <c r="AQ1388" s="304">
        <f t="shared" si="450"/>
        <v>0</v>
      </c>
      <c r="AR1388" s="304">
        <f t="shared" si="451"/>
        <v>0</v>
      </c>
      <c r="AS1388" s="304">
        <f t="shared" si="452"/>
        <v>0</v>
      </c>
      <c r="AT1388" s="304">
        <f t="shared" si="453"/>
        <v>0</v>
      </c>
      <c r="AU1388" s="304">
        <f t="shared" si="454"/>
        <v>0</v>
      </c>
      <c r="AV1388" s="304">
        <f t="shared" si="455"/>
        <v>0</v>
      </c>
      <c r="AW1388" s="304">
        <f t="shared" si="456"/>
        <v>0</v>
      </c>
      <c r="AX1388" s="304">
        <f t="shared" si="457"/>
        <v>0</v>
      </c>
      <c r="AY1388" s="304">
        <f t="shared" si="458"/>
        <v>0</v>
      </c>
      <c r="AZ1388" s="304">
        <f t="shared" si="459"/>
        <v>0</v>
      </c>
      <c r="BA1388" s="304">
        <f t="shared" si="460"/>
        <v>0</v>
      </c>
      <c r="BB1388" s="304">
        <f t="shared" si="461"/>
        <v>0</v>
      </c>
      <c r="BC1388" s="304">
        <f t="shared" si="462"/>
        <v>0</v>
      </c>
      <c r="BD1388" s="304">
        <f t="shared" si="463"/>
        <v>0</v>
      </c>
      <c r="BE1388" s="304">
        <f>IFERROR(IF(VLOOKUP($C1388,Listen!$A$2:$F$45,6,0)="Ja",BB1388-MAX(BC1388:BD1388),BB1388-BC1388),0)</f>
        <v>0</v>
      </c>
    </row>
    <row r="1389" spans="1:57" x14ac:dyDescent="0.25">
      <c r="A1389" s="320" t="str">
        <f>IF(AND(D1389&lt;&gt;0,C1389&lt;&gt;0,E1389&lt;&gt;0),IF(B1389&lt;&gt;0,CONCATENATE(B1389,"-AGr",VLOOKUP(C1389,Listen!$A$2:$D$45,4,FALSE),"-",D1389,"-",E1389,),CONCATENATE("AGr",VLOOKUP(C1389,Listen!$A$2:$D$45,4,FALSE),"-",D1389,"-",E1389)),"keine vollständige ID")</f>
        <v>keine vollständige ID</v>
      </c>
      <c r="B1389" s="301"/>
      <c r="C1389" s="287"/>
      <c r="D1389" s="34"/>
      <c r="E1389" s="306"/>
      <c r="F1389" s="116"/>
      <c r="G1389" s="17"/>
      <c r="H1389" s="17"/>
      <c r="I1389" s="17"/>
      <c r="J1389" s="17"/>
      <c r="K1389" s="17"/>
      <c r="L1389" s="17"/>
      <c r="M1389" s="17"/>
      <c r="N1389" s="17"/>
      <c r="O1389" s="116"/>
      <c r="P1389" s="117">
        <f>IF(D1389&gt;A_Stammdaten!$B$12,0,SUM(G1389,H1389,J1389,L1389:M1389)-SUM(I1389,K1389,N1389:O1389))</f>
        <v>0</v>
      </c>
      <c r="Q1389" s="17"/>
      <c r="R1389" s="17"/>
      <c r="S1389" s="17"/>
      <c r="T1389" s="17"/>
      <c r="U1389" s="62">
        <f t="shared" si="443"/>
        <v>0</v>
      </c>
      <c r="V1389" s="34"/>
      <c r="W1389" s="34"/>
      <c r="X1389" s="34"/>
      <c r="Y1389" s="34"/>
      <c r="Z1389" s="34"/>
      <c r="AA1389" s="63" t="str">
        <f t="shared" si="444"/>
        <v>-</v>
      </c>
      <c r="AB1389" s="63" t="str">
        <f t="shared" si="445"/>
        <v>-</v>
      </c>
      <c r="AC1389" s="63">
        <f>IF(ISBLANK($C1389),0,VLOOKUP($C1389,Listen!$A$2:$C$45,2,FALSE))</f>
        <v>0</v>
      </c>
      <c r="AD1389" s="63">
        <f>IF(ISBLANK($C1389),0,VLOOKUP($C1389,Listen!$A$2:$C$45,3,FALSE))</f>
        <v>0</v>
      </c>
      <c r="AE1389" s="49">
        <f t="shared" si="446"/>
        <v>0</v>
      </c>
      <c r="AF1389" s="49">
        <f t="shared" si="446"/>
        <v>0</v>
      </c>
      <c r="AG1389" s="49">
        <f>IFERROR(IF(OR($V1389&lt;&gt;"Ja",VLOOKUP($C1389,Listen!$A$2:$F$45,5,0)="Nein",D1389&lt;IF(C1389="LNG Anbindungsanlagen gemäß separater Festlegung",2022,2023)),$AC1389,$AA1389),0)</f>
        <v>0</v>
      </c>
      <c r="AH1389" s="49">
        <f>IFERROR(IF(OR($V1389&lt;&gt;"Ja",VLOOKUP($C1389,Listen!$A$2:$F$45,5,0)="Nein",D1389&lt;IF(C1389="LNG Anbindungsanlagen gemäß separater Festlegung",2022,2023)),$AC1389,$AA1389),0)</f>
        <v>0</v>
      </c>
      <c r="AI1389" s="49">
        <f>IFERROR(IF(OR($W1389&lt;&gt;"Ja",VLOOKUP($C1389,Listen!$A$2:$F$45,6,0)="Nein"),$AC1389,$AB1389),0)</f>
        <v>0</v>
      </c>
      <c r="AJ1389" s="49">
        <f>IFERROR(IF(OR($W1389&lt;&gt;"Ja",VLOOKUP($C1389,Listen!$A$2:$F$45,6,0)="Nein"),$AC1389,$AB1389),0)</f>
        <v>0</v>
      </c>
      <c r="AK1389" s="49">
        <f>IFERROR(IF(OR($W1389&lt;&gt;"Ja",VLOOKUP($C1389,Listen!$A$2:$F$45,6,0)="Nein"),$AC1389,$AB1389),0)</f>
        <v>0</v>
      </c>
      <c r="AL1389" s="51">
        <f t="shared" si="447"/>
        <v>0</v>
      </c>
      <c r="AM1389" s="296">
        <f>IFERROR(IF(VLOOKUP($C1389,Listen!$A$2:$F$45,6,0)="Ja",MAX(BC1389:BD1389),D_SAV!$BC1389),0)</f>
        <v>0</v>
      </c>
      <c r="AN1389" s="51">
        <f t="shared" si="448"/>
        <v>0</v>
      </c>
      <c r="AP1389" s="304">
        <f t="shared" si="449"/>
        <v>0</v>
      </c>
      <c r="AQ1389" s="304">
        <f t="shared" si="450"/>
        <v>0</v>
      </c>
      <c r="AR1389" s="304">
        <f t="shared" si="451"/>
        <v>0</v>
      </c>
      <c r="AS1389" s="304">
        <f t="shared" si="452"/>
        <v>0</v>
      </c>
      <c r="AT1389" s="304">
        <f t="shared" si="453"/>
        <v>0</v>
      </c>
      <c r="AU1389" s="304">
        <f t="shared" si="454"/>
        <v>0</v>
      </c>
      <c r="AV1389" s="304">
        <f t="shared" si="455"/>
        <v>0</v>
      </c>
      <c r="AW1389" s="304">
        <f t="shared" si="456"/>
        <v>0</v>
      </c>
      <c r="AX1389" s="304">
        <f t="shared" si="457"/>
        <v>0</v>
      </c>
      <c r="AY1389" s="304">
        <f t="shared" si="458"/>
        <v>0</v>
      </c>
      <c r="AZ1389" s="304">
        <f t="shared" si="459"/>
        <v>0</v>
      </c>
      <c r="BA1389" s="304">
        <f t="shared" si="460"/>
        <v>0</v>
      </c>
      <c r="BB1389" s="304">
        <f t="shared" si="461"/>
        <v>0</v>
      </c>
      <c r="BC1389" s="304">
        <f t="shared" si="462"/>
        <v>0</v>
      </c>
      <c r="BD1389" s="304">
        <f t="shared" si="463"/>
        <v>0</v>
      </c>
      <c r="BE1389" s="304">
        <f>IFERROR(IF(VLOOKUP($C1389,Listen!$A$2:$F$45,6,0)="Ja",BB1389-MAX(BC1389:BD1389),BB1389-BC1389),0)</f>
        <v>0</v>
      </c>
    </row>
    <row r="1390" spans="1:57" x14ac:dyDescent="0.25">
      <c r="A1390" s="320" t="str">
        <f>IF(AND(D1390&lt;&gt;0,C1390&lt;&gt;0,E1390&lt;&gt;0),IF(B1390&lt;&gt;0,CONCATENATE(B1390,"-AGr",VLOOKUP(C1390,Listen!$A$2:$D$45,4,FALSE),"-",D1390,"-",E1390,),CONCATENATE("AGr",VLOOKUP(C1390,Listen!$A$2:$D$45,4,FALSE),"-",D1390,"-",E1390)),"keine vollständige ID")</f>
        <v>keine vollständige ID</v>
      </c>
      <c r="B1390" s="301"/>
      <c r="C1390" s="287"/>
      <c r="D1390" s="34"/>
      <c r="E1390" s="306"/>
      <c r="F1390" s="116"/>
      <c r="G1390" s="17"/>
      <c r="H1390" s="17"/>
      <c r="I1390" s="17"/>
      <c r="J1390" s="17"/>
      <c r="K1390" s="17"/>
      <c r="L1390" s="17"/>
      <c r="M1390" s="17"/>
      <c r="N1390" s="17"/>
      <c r="O1390" s="116"/>
      <c r="P1390" s="117">
        <f>IF(D1390&gt;A_Stammdaten!$B$12,0,SUM(G1390,H1390,J1390,L1390:M1390)-SUM(I1390,K1390,N1390:O1390))</f>
        <v>0</v>
      </c>
      <c r="Q1390" s="17"/>
      <c r="R1390" s="17"/>
      <c r="S1390" s="17"/>
      <c r="T1390" s="17"/>
      <c r="U1390" s="62">
        <f t="shared" si="443"/>
        <v>0</v>
      </c>
      <c r="V1390" s="34"/>
      <c r="W1390" s="34"/>
      <c r="X1390" s="34"/>
      <c r="Y1390" s="34"/>
      <c r="Z1390" s="34"/>
      <c r="AA1390" s="63" t="str">
        <f t="shared" si="444"/>
        <v>-</v>
      </c>
      <c r="AB1390" s="63" t="str">
        <f t="shared" si="445"/>
        <v>-</v>
      </c>
      <c r="AC1390" s="63">
        <f>IF(ISBLANK($C1390),0,VLOOKUP($C1390,Listen!$A$2:$C$45,2,FALSE))</f>
        <v>0</v>
      </c>
      <c r="AD1390" s="63">
        <f>IF(ISBLANK($C1390),0,VLOOKUP($C1390,Listen!$A$2:$C$45,3,FALSE))</f>
        <v>0</v>
      </c>
      <c r="AE1390" s="49">
        <f t="shared" si="446"/>
        <v>0</v>
      </c>
      <c r="AF1390" s="49">
        <f t="shared" si="446"/>
        <v>0</v>
      </c>
      <c r="AG1390" s="49">
        <f>IFERROR(IF(OR($V1390&lt;&gt;"Ja",VLOOKUP($C1390,Listen!$A$2:$F$45,5,0)="Nein",D1390&lt;IF(C1390="LNG Anbindungsanlagen gemäß separater Festlegung",2022,2023)),$AC1390,$AA1390),0)</f>
        <v>0</v>
      </c>
      <c r="AH1390" s="49">
        <f>IFERROR(IF(OR($V1390&lt;&gt;"Ja",VLOOKUP($C1390,Listen!$A$2:$F$45,5,0)="Nein",D1390&lt;IF(C1390="LNG Anbindungsanlagen gemäß separater Festlegung",2022,2023)),$AC1390,$AA1390),0)</f>
        <v>0</v>
      </c>
      <c r="AI1390" s="49">
        <f>IFERROR(IF(OR($W1390&lt;&gt;"Ja",VLOOKUP($C1390,Listen!$A$2:$F$45,6,0)="Nein"),$AC1390,$AB1390),0)</f>
        <v>0</v>
      </c>
      <c r="AJ1390" s="49">
        <f>IFERROR(IF(OR($W1390&lt;&gt;"Ja",VLOOKUP($C1390,Listen!$A$2:$F$45,6,0)="Nein"),$AC1390,$AB1390),0)</f>
        <v>0</v>
      </c>
      <c r="AK1390" s="49">
        <f>IFERROR(IF(OR($W1390&lt;&gt;"Ja",VLOOKUP($C1390,Listen!$A$2:$F$45,6,0)="Nein"),$AC1390,$AB1390),0)</f>
        <v>0</v>
      </c>
      <c r="AL1390" s="51">
        <f t="shared" si="447"/>
        <v>0</v>
      </c>
      <c r="AM1390" s="296">
        <f>IFERROR(IF(VLOOKUP($C1390,Listen!$A$2:$F$45,6,0)="Ja",MAX(BC1390:BD1390),D_SAV!$BC1390),0)</f>
        <v>0</v>
      </c>
      <c r="AN1390" s="51">
        <f t="shared" si="448"/>
        <v>0</v>
      </c>
      <c r="AP1390" s="304">
        <f t="shared" si="449"/>
        <v>0</v>
      </c>
      <c r="AQ1390" s="304">
        <f t="shared" si="450"/>
        <v>0</v>
      </c>
      <c r="AR1390" s="304">
        <f t="shared" si="451"/>
        <v>0</v>
      </c>
      <c r="AS1390" s="304">
        <f t="shared" si="452"/>
        <v>0</v>
      </c>
      <c r="AT1390" s="304">
        <f t="shared" si="453"/>
        <v>0</v>
      </c>
      <c r="AU1390" s="304">
        <f t="shared" si="454"/>
        <v>0</v>
      </c>
      <c r="AV1390" s="304">
        <f t="shared" si="455"/>
        <v>0</v>
      </c>
      <c r="AW1390" s="304">
        <f t="shared" si="456"/>
        <v>0</v>
      </c>
      <c r="AX1390" s="304">
        <f t="shared" si="457"/>
        <v>0</v>
      </c>
      <c r="AY1390" s="304">
        <f t="shared" si="458"/>
        <v>0</v>
      </c>
      <c r="AZ1390" s="304">
        <f t="shared" si="459"/>
        <v>0</v>
      </c>
      <c r="BA1390" s="304">
        <f t="shared" si="460"/>
        <v>0</v>
      </c>
      <c r="BB1390" s="304">
        <f t="shared" si="461"/>
        <v>0</v>
      </c>
      <c r="BC1390" s="304">
        <f t="shared" si="462"/>
        <v>0</v>
      </c>
      <c r="BD1390" s="304">
        <f t="shared" si="463"/>
        <v>0</v>
      </c>
      <c r="BE1390" s="304">
        <f>IFERROR(IF(VLOOKUP($C1390,Listen!$A$2:$F$45,6,0)="Ja",BB1390-MAX(BC1390:BD1390),BB1390-BC1390),0)</f>
        <v>0</v>
      </c>
    </row>
    <row r="1391" spans="1:57" x14ac:dyDescent="0.25">
      <c r="A1391" s="320" t="str">
        <f>IF(AND(D1391&lt;&gt;0,C1391&lt;&gt;0,E1391&lt;&gt;0),IF(B1391&lt;&gt;0,CONCATENATE(B1391,"-AGr",VLOOKUP(C1391,Listen!$A$2:$D$45,4,FALSE),"-",D1391,"-",E1391,),CONCATENATE("AGr",VLOOKUP(C1391,Listen!$A$2:$D$45,4,FALSE),"-",D1391,"-",E1391)),"keine vollständige ID")</f>
        <v>keine vollständige ID</v>
      </c>
      <c r="B1391" s="301"/>
      <c r="C1391" s="287"/>
      <c r="D1391" s="34"/>
      <c r="E1391" s="306"/>
      <c r="F1391" s="116"/>
      <c r="G1391" s="17"/>
      <c r="H1391" s="17"/>
      <c r="I1391" s="17"/>
      <c r="J1391" s="17"/>
      <c r="K1391" s="17"/>
      <c r="L1391" s="17"/>
      <c r="M1391" s="17"/>
      <c r="N1391" s="17"/>
      <c r="O1391" s="116"/>
      <c r="P1391" s="117">
        <f>IF(D1391&gt;A_Stammdaten!$B$12,0,SUM(G1391,H1391,J1391,L1391:M1391)-SUM(I1391,K1391,N1391:O1391))</f>
        <v>0</v>
      </c>
      <c r="Q1391" s="17"/>
      <c r="R1391" s="17"/>
      <c r="S1391" s="17"/>
      <c r="T1391" s="17"/>
      <c r="U1391" s="62">
        <f t="shared" si="443"/>
        <v>0</v>
      </c>
      <c r="V1391" s="34"/>
      <c r="W1391" s="34"/>
      <c r="X1391" s="34"/>
      <c r="Y1391" s="34"/>
      <c r="Z1391" s="34"/>
      <c r="AA1391" s="63" t="str">
        <f t="shared" si="444"/>
        <v>-</v>
      </c>
      <c r="AB1391" s="63" t="str">
        <f t="shared" si="445"/>
        <v>-</v>
      </c>
      <c r="AC1391" s="63">
        <f>IF(ISBLANK($C1391),0,VLOOKUP($C1391,Listen!$A$2:$C$45,2,FALSE))</f>
        <v>0</v>
      </c>
      <c r="AD1391" s="63">
        <f>IF(ISBLANK($C1391),0,VLOOKUP($C1391,Listen!$A$2:$C$45,3,FALSE))</f>
        <v>0</v>
      </c>
      <c r="AE1391" s="49">
        <f t="shared" si="446"/>
        <v>0</v>
      </c>
      <c r="AF1391" s="49">
        <f t="shared" si="446"/>
        <v>0</v>
      </c>
      <c r="AG1391" s="49">
        <f>IFERROR(IF(OR($V1391&lt;&gt;"Ja",VLOOKUP($C1391,Listen!$A$2:$F$45,5,0)="Nein",D1391&lt;IF(C1391="LNG Anbindungsanlagen gemäß separater Festlegung",2022,2023)),$AC1391,$AA1391),0)</f>
        <v>0</v>
      </c>
      <c r="AH1391" s="49">
        <f>IFERROR(IF(OR($V1391&lt;&gt;"Ja",VLOOKUP($C1391,Listen!$A$2:$F$45,5,0)="Nein",D1391&lt;IF(C1391="LNG Anbindungsanlagen gemäß separater Festlegung",2022,2023)),$AC1391,$AA1391),0)</f>
        <v>0</v>
      </c>
      <c r="AI1391" s="49">
        <f>IFERROR(IF(OR($W1391&lt;&gt;"Ja",VLOOKUP($C1391,Listen!$A$2:$F$45,6,0)="Nein"),$AC1391,$AB1391),0)</f>
        <v>0</v>
      </c>
      <c r="AJ1391" s="49">
        <f>IFERROR(IF(OR($W1391&lt;&gt;"Ja",VLOOKUP($C1391,Listen!$A$2:$F$45,6,0)="Nein"),$AC1391,$AB1391),0)</f>
        <v>0</v>
      </c>
      <c r="AK1391" s="49">
        <f>IFERROR(IF(OR($W1391&lt;&gt;"Ja",VLOOKUP($C1391,Listen!$A$2:$F$45,6,0)="Nein"),$AC1391,$AB1391),0)</f>
        <v>0</v>
      </c>
      <c r="AL1391" s="51">
        <f t="shared" si="447"/>
        <v>0</v>
      </c>
      <c r="AM1391" s="296">
        <f>IFERROR(IF(VLOOKUP($C1391,Listen!$A$2:$F$45,6,0)="Ja",MAX(BC1391:BD1391),D_SAV!$BC1391),0)</f>
        <v>0</v>
      </c>
      <c r="AN1391" s="51">
        <f t="shared" si="448"/>
        <v>0</v>
      </c>
      <c r="AP1391" s="304">
        <f t="shared" si="449"/>
        <v>0</v>
      </c>
      <c r="AQ1391" s="304">
        <f t="shared" si="450"/>
        <v>0</v>
      </c>
      <c r="AR1391" s="304">
        <f t="shared" si="451"/>
        <v>0</v>
      </c>
      <c r="AS1391" s="304">
        <f t="shared" si="452"/>
        <v>0</v>
      </c>
      <c r="AT1391" s="304">
        <f t="shared" si="453"/>
        <v>0</v>
      </c>
      <c r="AU1391" s="304">
        <f t="shared" si="454"/>
        <v>0</v>
      </c>
      <c r="AV1391" s="304">
        <f t="shared" si="455"/>
        <v>0</v>
      </c>
      <c r="AW1391" s="304">
        <f t="shared" si="456"/>
        <v>0</v>
      </c>
      <c r="AX1391" s="304">
        <f t="shared" si="457"/>
        <v>0</v>
      </c>
      <c r="AY1391" s="304">
        <f t="shared" si="458"/>
        <v>0</v>
      </c>
      <c r="AZ1391" s="304">
        <f t="shared" si="459"/>
        <v>0</v>
      </c>
      <c r="BA1391" s="304">
        <f t="shared" si="460"/>
        <v>0</v>
      </c>
      <c r="BB1391" s="304">
        <f t="shared" si="461"/>
        <v>0</v>
      </c>
      <c r="BC1391" s="304">
        <f t="shared" si="462"/>
        <v>0</v>
      </c>
      <c r="BD1391" s="304">
        <f t="shared" si="463"/>
        <v>0</v>
      </c>
      <c r="BE1391" s="304">
        <f>IFERROR(IF(VLOOKUP($C1391,Listen!$A$2:$F$45,6,0)="Ja",BB1391-MAX(BC1391:BD1391),BB1391-BC1391),0)</f>
        <v>0</v>
      </c>
    </row>
    <row r="1392" spans="1:57" x14ac:dyDescent="0.25">
      <c r="A1392" s="320" t="str">
        <f>IF(AND(D1392&lt;&gt;0,C1392&lt;&gt;0,E1392&lt;&gt;0),IF(B1392&lt;&gt;0,CONCATENATE(B1392,"-AGr",VLOOKUP(C1392,Listen!$A$2:$D$45,4,FALSE),"-",D1392,"-",E1392,),CONCATENATE("AGr",VLOOKUP(C1392,Listen!$A$2:$D$45,4,FALSE),"-",D1392,"-",E1392)),"keine vollständige ID")</f>
        <v>keine vollständige ID</v>
      </c>
      <c r="B1392" s="301"/>
      <c r="C1392" s="287"/>
      <c r="D1392" s="34"/>
      <c r="E1392" s="306"/>
      <c r="F1392" s="116"/>
      <c r="G1392" s="17"/>
      <c r="H1392" s="17"/>
      <c r="I1392" s="17"/>
      <c r="J1392" s="17"/>
      <c r="K1392" s="17"/>
      <c r="L1392" s="17"/>
      <c r="M1392" s="17"/>
      <c r="N1392" s="17"/>
      <c r="O1392" s="116"/>
      <c r="P1392" s="117">
        <f>IF(D1392&gt;A_Stammdaten!$B$12,0,SUM(G1392,H1392,J1392,L1392:M1392)-SUM(I1392,K1392,N1392:O1392))</f>
        <v>0</v>
      </c>
      <c r="Q1392" s="17"/>
      <c r="R1392" s="17"/>
      <c r="S1392" s="17"/>
      <c r="T1392" s="17"/>
      <c r="U1392" s="62">
        <f t="shared" si="443"/>
        <v>0</v>
      </c>
      <c r="V1392" s="34"/>
      <c r="W1392" s="34"/>
      <c r="X1392" s="34"/>
      <c r="Y1392" s="34"/>
      <c r="Z1392" s="34"/>
      <c r="AA1392" s="63" t="str">
        <f t="shared" si="444"/>
        <v>-</v>
      </c>
      <c r="AB1392" s="63" t="str">
        <f t="shared" si="445"/>
        <v>-</v>
      </c>
      <c r="AC1392" s="63">
        <f>IF(ISBLANK($C1392),0,VLOOKUP($C1392,Listen!$A$2:$C$45,2,FALSE))</f>
        <v>0</v>
      </c>
      <c r="AD1392" s="63">
        <f>IF(ISBLANK($C1392),0,VLOOKUP($C1392,Listen!$A$2:$C$45,3,FALSE))</f>
        <v>0</v>
      </c>
      <c r="AE1392" s="49">
        <f t="shared" si="446"/>
        <v>0</v>
      </c>
      <c r="AF1392" s="49">
        <f t="shared" si="446"/>
        <v>0</v>
      </c>
      <c r="AG1392" s="49">
        <f>IFERROR(IF(OR($V1392&lt;&gt;"Ja",VLOOKUP($C1392,Listen!$A$2:$F$45,5,0)="Nein",D1392&lt;IF(C1392="LNG Anbindungsanlagen gemäß separater Festlegung",2022,2023)),$AC1392,$AA1392),0)</f>
        <v>0</v>
      </c>
      <c r="AH1392" s="49">
        <f>IFERROR(IF(OR($V1392&lt;&gt;"Ja",VLOOKUP($C1392,Listen!$A$2:$F$45,5,0)="Nein",D1392&lt;IF(C1392="LNG Anbindungsanlagen gemäß separater Festlegung",2022,2023)),$AC1392,$AA1392),0)</f>
        <v>0</v>
      </c>
      <c r="AI1392" s="49">
        <f>IFERROR(IF(OR($W1392&lt;&gt;"Ja",VLOOKUP($C1392,Listen!$A$2:$F$45,6,0)="Nein"),$AC1392,$AB1392),0)</f>
        <v>0</v>
      </c>
      <c r="AJ1392" s="49">
        <f>IFERROR(IF(OR($W1392&lt;&gt;"Ja",VLOOKUP($C1392,Listen!$A$2:$F$45,6,0)="Nein"),$AC1392,$AB1392),0)</f>
        <v>0</v>
      </c>
      <c r="AK1392" s="49">
        <f>IFERROR(IF(OR($W1392&lt;&gt;"Ja",VLOOKUP($C1392,Listen!$A$2:$F$45,6,0)="Nein"),$AC1392,$AB1392),0)</f>
        <v>0</v>
      </c>
      <c r="AL1392" s="51">
        <f t="shared" si="447"/>
        <v>0</v>
      </c>
      <c r="AM1392" s="296">
        <f>IFERROR(IF(VLOOKUP($C1392,Listen!$A$2:$F$45,6,0)="Ja",MAX(BC1392:BD1392),D_SAV!$BC1392),0)</f>
        <v>0</v>
      </c>
      <c r="AN1392" s="51">
        <f t="shared" si="448"/>
        <v>0</v>
      </c>
      <c r="AP1392" s="304">
        <f t="shared" si="449"/>
        <v>0</v>
      </c>
      <c r="AQ1392" s="304">
        <f t="shared" si="450"/>
        <v>0</v>
      </c>
      <c r="AR1392" s="304">
        <f t="shared" si="451"/>
        <v>0</v>
      </c>
      <c r="AS1392" s="304">
        <f t="shared" si="452"/>
        <v>0</v>
      </c>
      <c r="AT1392" s="304">
        <f t="shared" si="453"/>
        <v>0</v>
      </c>
      <c r="AU1392" s="304">
        <f t="shared" si="454"/>
        <v>0</v>
      </c>
      <c r="AV1392" s="304">
        <f t="shared" si="455"/>
        <v>0</v>
      </c>
      <c r="AW1392" s="304">
        <f t="shared" si="456"/>
        <v>0</v>
      </c>
      <c r="AX1392" s="304">
        <f t="shared" si="457"/>
        <v>0</v>
      </c>
      <c r="AY1392" s="304">
        <f t="shared" si="458"/>
        <v>0</v>
      </c>
      <c r="AZ1392" s="304">
        <f t="shared" si="459"/>
        <v>0</v>
      </c>
      <c r="BA1392" s="304">
        <f t="shared" si="460"/>
        <v>0</v>
      </c>
      <c r="BB1392" s="304">
        <f t="shared" si="461"/>
        <v>0</v>
      </c>
      <c r="BC1392" s="304">
        <f t="shared" si="462"/>
        <v>0</v>
      </c>
      <c r="BD1392" s="304">
        <f t="shared" si="463"/>
        <v>0</v>
      </c>
      <c r="BE1392" s="304">
        <f>IFERROR(IF(VLOOKUP($C1392,Listen!$A$2:$F$45,6,0)="Ja",BB1392-MAX(BC1392:BD1392),BB1392-BC1392),0)</f>
        <v>0</v>
      </c>
    </row>
    <row r="1393" spans="1:57" x14ac:dyDescent="0.25">
      <c r="A1393" s="320" t="str">
        <f>IF(AND(D1393&lt;&gt;0,C1393&lt;&gt;0,E1393&lt;&gt;0),IF(B1393&lt;&gt;0,CONCATENATE(B1393,"-AGr",VLOOKUP(C1393,Listen!$A$2:$D$45,4,FALSE),"-",D1393,"-",E1393,),CONCATENATE("AGr",VLOOKUP(C1393,Listen!$A$2:$D$45,4,FALSE),"-",D1393,"-",E1393)),"keine vollständige ID")</f>
        <v>keine vollständige ID</v>
      </c>
      <c r="B1393" s="301"/>
      <c r="C1393" s="287"/>
      <c r="D1393" s="34"/>
      <c r="E1393" s="306"/>
      <c r="F1393" s="116"/>
      <c r="G1393" s="17"/>
      <c r="H1393" s="17"/>
      <c r="I1393" s="17"/>
      <c r="J1393" s="17"/>
      <c r="K1393" s="17"/>
      <c r="L1393" s="17"/>
      <c r="M1393" s="17"/>
      <c r="N1393" s="17"/>
      <c r="O1393" s="116"/>
      <c r="P1393" s="117">
        <f>IF(D1393&gt;A_Stammdaten!$B$12,0,SUM(G1393,H1393,J1393,L1393:M1393)-SUM(I1393,K1393,N1393:O1393))</f>
        <v>0</v>
      </c>
      <c r="Q1393" s="17"/>
      <c r="R1393" s="17"/>
      <c r="S1393" s="17"/>
      <c r="T1393" s="17"/>
      <c r="U1393" s="62">
        <f t="shared" si="443"/>
        <v>0</v>
      </c>
      <c r="V1393" s="34"/>
      <c r="W1393" s="34"/>
      <c r="X1393" s="34"/>
      <c r="Y1393" s="34"/>
      <c r="Z1393" s="34"/>
      <c r="AA1393" s="63" t="str">
        <f t="shared" si="444"/>
        <v>-</v>
      </c>
      <c r="AB1393" s="63" t="str">
        <f t="shared" si="445"/>
        <v>-</v>
      </c>
      <c r="AC1393" s="63">
        <f>IF(ISBLANK($C1393),0,VLOOKUP($C1393,Listen!$A$2:$C$45,2,FALSE))</f>
        <v>0</v>
      </c>
      <c r="AD1393" s="63">
        <f>IF(ISBLANK($C1393),0,VLOOKUP($C1393,Listen!$A$2:$C$45,3,FALSE))</f>
        <v>0</v>
      </c>
      <c r="AE1393" s="49">
        <f t="shared" si="446"/>
        <v>0</v>
      </c>
      <c r="AF1393" s="49">
        <f t="shared" si="446"/>
        <v>0</v>
      </c>
      <c r="AG1393" s="49">
        <f>IFERROR(IF(OR($V1393&lt;&gt;"Ja",VLOOKUP($C1393,Listen!$A$2:$F$45,5,0)="Nein",D1393&lt;IF(C1393="LNG Anbindungsanlagen gemäß separater Festlegung",2022,2023)),$AC1393,$AA1393),0)</f>
        <v>0</v>
      </c>
      <c r="AH1393" s="49">
        <f>IFERROR(IF(OR($V1393&lt;&gt;"Ja",VLOOKUP($C1393,Listen!$A$2:$F$45,5,0)="Nein",D1393&lt;IF(C1393="LNG Anbindungsanlagen gemäß separater Festlegung",2022,2023)),$AC1393,$AA1393),0)</f>
        <v>0</v>
      </c>
      <c r="AI1393" s="49">
        <f>IFERROR(IF(OR($W1393&lt;&gt;"Ja",VLOOKUP($C1393,Listen!$A$2:$F$45,6,0)="Nein"),$AC1393,$AB1393),0)</f>
        <v>0</v>
      </c>
      <c r="AJ1393" s="49">
        <f>IFERROR(IF(OR($W1393&lt;&gt;"Ja",VLOOKUP($C1393,Listen!$A$2:$F$45,6,0)="Nein"),$AC1393,$AB1393),0)</f>
        <v>0</v>
      </c>
      <c r="AK1393" s="49">
        <f>IFERROR(IF(OR($W1393&lt;&gt;"Ja",VLOOKUP($C1393,Listen!$A$2:$F$45,6,0)="Nein"),$AC1393,$AB1393),0)</f>
        <v>0</v>
      </c>
      <c r="AL1393" s="51">
        <f t="shared" si="447"/>
        <v>0</v>
      </c>
      <c r="AM1393" s="296">
        <f>IFERROR(IF(VLOOKUP($C1393,Listen!$A$2:$F$45,6,0)="Ja",MAX(BC1393:BD1393),D_SAV!$BC1393),0)</f>
        <v>0</v>
      </c>
      <c r="AN1393" s="51">
        <f t="shared" si="448"/>
        <v>0</v>
      </c>
      <c r="AP1393" s="304">
        <f t="shared" si="449"/>
        <v>0</v>
      </c>
      <c r="AQ1393" s="304">
        <f t="shared" si="450"/>
        <v>0</v>
      </c>
      <c r="AR1393" s="304">
        <f t="shared" si="451"/>
        <v>0</v>
      </c>
      <c r="AS1393" s="304">
        <f t="shared" si="452"/>
        <v>0</v>
      </c>
      <c r="AT1393" s="304">
        <f t="shared" si="453"/>
        <v>0</v>
      </c>
      <c r="AU1393" s="304">
        <f t="shared" si="454"/>
        <v>0</v>
      </c>
      <c r="AV1393" s="304">
        <f t="shared" si="455"/>
        <v>0</v>
      </c>
      <c r="AW1393" s="304">
        <f t="shared" si="456"/>
        <v>0</v>
      </c>
      <c r="AX1393" s="304">
        <f t="shared" si="457"/>
        <v>0</v>
      </c>
      <c r="AY1393" s="304">
        <f t="shared" si="458"/>
        <v>0</v>
      </c>
      <c r="AZ1393" s="304">
        <f t="shared" si="459"/>
        <v>0</v>
      </c>
      <c r="BA1393" s="304">
        <f t="shared" si="460"/>
        <v>0</v>
      </c>
      <c r="BB1393" s="304">
        <f t="shared" si="461"/>
        <v>0</v>
      </c>
      <c r="BC1393" s="304">
        <f t="shared" si="462"/>
        <v>0</v>
      </c>
      <c r="BD1393" s="304">
        <f t="shared" si="463"/>
        <v>0</v>
      </c>
      <c r="BE1393" s="304">
        <f>IFERROR(IF(VLOOKUP($C1393,Listen!$A$2:$F$45,6,0)="Ja",BB1393-MAX(BC1393:BD1393),BB1393-BC1393),0)</f>
        <v>0</v>
      </c>
    </row>
    <row r="1394" spans="1:57" x14ac:dyDescent="0.25">
      <c r="A1394" s="320" t="str">
        <f>IF(AND(D1394&lt;&gt;0,C1394&lt;&gt;0,E1394&lt;&gt;0),IF(B1394&lt;&gt;0,CONCATENATE(B1394,"-AGr",VLOOKUP(C1394,Listen!$A$2:$D$45,4,FALSE),"-",D1394,"-",E1394,),CONCATENATE("AGr",VLOOKUP(C1394,Listen!$A$2:$D$45,4,FALSE),"-",D1394,"-",E1394)),"keine vollständige ID")</f>
        <v>keine vollständige ID</v>
      </c>
      <c r="B1394" s="301"/>
      <c r="C1394" s="287"/>
      <c r="D1394" s="34"/>
      <c r="E1394" s="306"/>
      <c r="F1394" s="116"/>
      <c r="G1394" s="17"/>
      <c r="H1394" s="17"/>
      <c r="I1394" s="17"/>
      <c r="J1394" s="17"/>
      <c r="K1394" s="17"/>
      <c r="L1394" s="17"/>
      <c r="M1394" s="17"/>
      <c r="N1394" s="17"/>
      <c r="O1394" s="116"/>
      <c r="P1394" s="117">
        <f>IF(D1394&gt;A_Stammdaten!$B$12,0,SUM(G1394,H1394,J1394,L1394:M1394)-SUM(I1394,K1394,N1394:O1394))</f>
        <v>0</v>
      </c>
      <c r="Q1394" s="17"/>
      <c r="R1394" s="17"/>
      <c r="S1394" s="17"/>
      <c r="T1394" s="17"/>
      <c r="U1394" s="62">
        <f t="shared" si="443"/>
        <v>0</v>
      </c>
      <c r="V1394" s="34"/>
      <c r="W1394" s="34"/>
      <c r="X1394" s="34"/>
      <c r="Y1394" s="34"/>
      <c r="Z1394" s="34"/>
      <c r="AA1394" s="63" t="str">
        <f t="shared" si="444"/>
        <v>-</v>
      </c>
      <c r="AB1394" s="63" t="str">
        <f t="shared" si="445"/>
        <v>-</v>
      </c>
      <c r="AC1394" s="63">
        <f>IF(ISBLANK($C1394),0,VLOOKUP($C1394,Listen!$A$2:$C$45,2,FALSE))</f>
        <v>0</v>
      </c>
      <c r="AD1394" s="63">
        <f>IF(ISBLANK($C1394),0,VLOOKUP($C1394,Listen!$A$2:$C$45,3,FALSE))</f>
        <v>0</v>
      </c>
      <c r="AE1394" s="49">
        <f t="shared" si="446"/>
        <v>0</v>
      </c>
      <c r="AF1394" s="49">
        <f t="shared" si="446"/>
        <v>0</v>
      </c>
      <c r="AG1394" s="49">
        <f>IFERROR(IF(OR($V1394&lt;&gt;"Ja",VLOOKUP($C1394,Listen!$A$2:$F$45,5,0)="Nein",D1394&lt;IF(C1394="LNG Anbindungsanlagen gemäß separater Festlegung",2022,2023)),$AC1394,$AA1394),0)</f>
        <v>0</v>
      </c>
      <c r="AH1394" s="49">
        <f>IFERROR(IF(OR($V1394&lt;&gt;"Ja",VLOOKUP($C1394,Listen!$A$2:$F$45,5,0)="Nein",D1394&lt;IF(C1394="LNG Anbindungsanlagen gemäß separater Festlegung",2022,2023)),$AC1394,$AA1394),0)</f>
        <v>0</v>
      </c>
      <c r="AI1394" s="49">
        <f>IFERROR(IF(OR($W1394&lt;&gt;"Ja",VLOOKUP($C1394,Listen!$A$2:$F$45,6,0)="Nein"),$AC1394,$AB1394),0)</f>
        <v>0</v>
      </c>
      <c r="AJ1394" s="49">
        <f>IFERROR(IF(OR($W1394&lt;&gt;"Ja",VLOOKUP($C1394,Listen!$A$2:$F$45,6,0)="Nein"),$AC1394,$AB1394),0)</f>
        <v>0</v>
      </c>
      <c r="AK1394" s="49">
        <f>IFERROR(IF(OR($W1394&lt;&gt;"Ja",VLOOKUP($C1394,Listen!$A$2:$F$45,6,0)="Nein"),$AC1394,$AB1394),0)</f>
        <v>0</v>
      </c>
      <c r="AL1394" s="51">
        <f t="shared" si="447"/>
        <v>0</v>
      </c>
      <c r="AM1394" s="296">
        <f>IFERROR(IF(VLOOKUP($C1394,Listen!$A$2:$F$45,6,0)="Ja",MAX(BC1394:BD1394),D_SAV!$BC1394),0)</f>
        <v>0</v>
      </c>
      <c r="AN1394" s="51">
        <f t="shared" si="448"/>
        <v>0</v>
      </c>
      <c r="AP1394" s="304">
        <f t="shared" si="449"/>
        <v>0</v>
      </c>
      <c r="AQ1394" s="304">
        <f t="shared" si="450"/>
        <v>0</v>
      </c>
      <c r="AR1394" s="304">
        <f t="shared" si="451"/>
        <v>0</v>
      </c>
      <c r="AS1394" s="304">
        <f t="shared" si="452"/>
        <v>0</v>
      </c>
      <c r="AT1394" s="304">
        <f t="shared" si="453"/>
        <v>0</v>
      </c>
      <c r="AU1394" s="304">
        <f t="shared" si="454"/>
        <v>0</v>
      </c>
      <c r="AV1394" s="304">
        <f t="shared" si="455"/>
        <v>0</v>
      </c>
      <c r="AW1394" s="304">
        <f t="shared" si="456"/>
        <v>0</v>
      </c>
      <c r="AX1394" s="304">
        <f t="shared" si="457"/>
        <v>0</v>
      </c>
      <c r="AY1394" s="304">
        <f t="shared" si="458"/>
        <v>0</v>
      </c>
      <c r="AZ1394" s="304">
        <f t="shared" si="459"/>
        <v>0</v>
      </c>
      <c r="BA1394" s="304">
        <f t="shared" si="460"/>
        <v>0</v>
      </c>
      <c r="BB1394" s="304">
        <f t="shared" si="461"/>
        <v>0</v>
      </c>
      <c r="BC1394" s="304">
        <f t="shared" si="462"/>
        <v>0</v>
      </c>
      <c r="BD1394" s="304">
        <f t="shared" si="463"/>
        <v>0</v>
      </c>
      <c r="BE1394" s="304">
        <f>IFERROR(IF(VLOOKUP($C1394,Listen!$A$2:$F$45,6,0)="Ja",BB1394-MAX(BC1394:BD1394),BB1394-BC1394),0)</f>
        <v>0</v>
      </c>
    </row>
    <row r="1395" spans="1:57" x14ac:dyDescent="0.25">
      <c r="A1395" s="320" t="str">
        <f>IF(AND(D1395&lt;&gt;0,C1395&lt;&gt;0,E1395&lt;&gt;0),IF(B1395&lt;&gt;0,CONCATENATE(B1395,"-AGr",VLOOKUP(C1395,Listen!$A$2:$D$45,4,FALSE),"-",D1395,"-",E1395,),CONCATENATE("AGr",VLOOKUP(C1395,Listen!$A$2:$D$45,4,FALSE),"-",D1395,"-",E1395)),"keine vollständige ID")</f>
        <v>keine vollständige ID</v>
      </c>
      <c r="B1395" s="301"/>
      <c r="C1395" s="287"/>
      <c r="D1395" s="34"/>
      <c r="E1395" s="306"/>
      <c r="F1395" s="116"/>
      <c r="G1395" s="17"/>
      <c r="H1395" s="17"/>
      <c r="I1395" s="17"/>
      <c r="J1395" s="17"/>
      <c r="K1395" s="17"/>
      <c r="L1395" s="17"/>
      <c r="M1395" s="17"/>
      <c r="N1395" s="17"/>
      <c r="O1395" s="116"/>
      <c r="P1395" s="117">
        <f>IF(D1395&gt;A_Stammdaten!$B$12,0,SUM(G1395,H1395,J1395,L1395:M1395)-SUM(I1395,K1395,N1395:O1395))</f>
        <v>0</v>
      </c>
      <c r="Q1395" s="17"/>
      <c r="R1395" s="17"/>
      <c r="S1395" s="17"/>
      <c r="T1395" s="17"/>
      <c r="U1395" s="62">
        <f t="shared" si="443"/>
        <v>0</v>
      </c>
      <c r="V1395" s="34"/>
      <c r="W1395" s="34"/>
      <c r="X1395" s="34"/>
      <c r="Y1395" s="34"/>
      <c r="Z1395" s="34"/>
      <c r="AA1395" s="63" t="str">
        <f t="shared" si="444"/>
        <v>-</v>
      </c>
      <c r="AB1395" s="63" t="str">
        <f t="shared" si="445"/>
        <v>-</v>
      </c>
      <c r="AC1395" s="63">
        <f>IF(ISBLANK($C1395),0,VLOOKUP($C1395,Listen!$A$2:$C$45,2,FALSE))</f>
        <v>0</v>
      </c>
      <c r="AD1395" s="63">
        <f>IF(ISBLANK($C1395),0,VLOOKUP($C1395,Listen!$A$2:$C$45,3,FALSE))</f>
        <v>0</v>
      </c>
      <c r="AE1395" s="49">
        <f t="shared" si="446"/>
        <v>0</v>
      </c>
      <c r="AF1395" s="49">
        <f t="shared" si="446"/>
        <v>0</v>
      </c>
      <c r="AG1395" s="49">
        <f>IFERROR(IF(OR($V1395&lt;&gt;"Ja",VLOOKUP($C1395,Listen!$A$2:$F$45,5,0)="Nein",D1395&lt;IF(C1395="LNG Anbindungsanlagen gemäß separater Festlegung",2022,2023)),$AC1395,$AA1395),0)</f>
        <v>0</v>
      </c>
      <c r="AH1395" s="49">
        <f>IFERROR(IF(OR($V1395&lt;&gt;"Ja",VLOOKUP($C1395,Listen!$A$2:$F$45,5,0)="Nein",D1395&lt;IF(C1395="LNG Anbindungsanlagen gemäß separater Festlegung",2022,2023)),$AC1395,$AA1395),0)</f>
        <v>0</v>
      </c>
      <c r="AI1395" s="49">
        <f>IFERROR(IF(OR($W1395&lt;&gt;"Ja",VLOOKUP($C1395,Listen!$A$2:$F$45,6,0)="Nein"),$AC1395,$AB1395),0)</f>
        <v>0</v>
      </c>
      <c r="AJ1395" s="49">
        <f>IFERROR(IF(OR($W1395&lt;&gt;"Ja",VLOOKUP($C1395,Listen!$A$2:$F$45,6,0)="Nein"),$AC1395,$AB1395),0)</f>
        <v>0</v>
      </c>
      <c r="AK1395" s="49">
        <f>IFERROR(IF(OR($W1395&lt;&gt;"Ja",VLOOKUP($C1395,Listen!$A$2:$F$45,6,0)="Nein"),$AC1395,$AB1395),0)</f>
        <v>0</v>
      </c>
      <c r="AL1395" s="51">
        <f t="shared" si="447"/>
        <v>0</v>
      </c>
      <c r="AM1395" s="296">
        <f>IFERROR(IF(VLOOKUP($C1395,Listen!$A$2:$F$45,6,0)="Ja",MAX(BC1395:BD1395),D_SAV!$BC1395),0)</f>
        <v>0</v>
      </c>
      <c r="AN1395" s="51">
        <f t="shared" si="448"/>
        <v>0</v>
      </c>
      <c r="AP1395" s="304">
        <f t="shared" si="449"/>
        <v>0</v>
      </c>
      <c r="AQ1395" s="304">
        <f t="shared" si="450"/>
        <v>0</v>
      </c>
      <c r="AR1395" s="304">
        <f t="shared" si="451"/>
        <v>0</v>
      </c>
      <c r="AS1395" s="304">
        <f t="shared" si="452"/>
        <v>0</v>
      </c>
      <c r="AT1395" s="304">
        <f t="shared" si="453"/>
        <v>0</v>
      </c>
      <c r="AU1395" s="304">
        <f t="shared" si="454"/>
        <v>0</v>
      </c>
      <c r="AV1395" s="304">
        <f t="shared" si="455"/>
        <v>0</v>
      </c>
      <c r="AW1395" s="304">
        <f t="shared" si="456"/>
        <v>0</v>
      </c>
      <c r="AX1395" s="304">
        <f t="shared" si="457"/>
        <v>0</v>
      </c>
      <c r="AY1395" s="304">
        <f t="shared" si="458"/>
        <v>0</v>
      </c>
      <c r="AZ1395" s="304">
        <f t="shared" si="459"/>
        <v>0</v>
      </c>
      <c r="BA1395" s="304">
        <f t="shared" si="460"/>
        <v>0</v>
      </c>
      <c r="BB1395" s="304">
        <f t="shared" si="461"/>
        <v>0</v>
      </c>
      <c r="BC1395" s="304">
        <f t="shared" si="462"/>
        <v>0</v>
      </c>
      <c r="BD1395" s="304">
        <f t="shared" si="463"/>
        <v>0</v>
      </c>
      <c r="BE1395" s="304">
        <f>IFERROR(IF(VLOOKUP($C1395,Listen!$A$2:$F$45,6,0)="Ja",BB1395-MAX(BC1395:BD1395),BB1395-BC1395),0)</f>
        <v>0</v>
      </c>
    </row>
    <row r="1396" spans="1:57" x14ac:dyDescent="0.25">
      <c r="A1396" s="320" t="str">
        <f>IF(AND(D1396&lt;&gt;0,C1396&lt;&gt;0,E1396&lt;&gt;0),IF(B1396&lt;&gt;0,CONCATENATE(B1396,"-AGr",VLOOKUP(C1396,Listen!$A$2:$D$45,4,FALSE),"-",D1396,"-",E1396,),CONCATENATE("AGr",VLOOKUP(C1396,Listen!$A$2:$D$45,4,FALSE),"-",D1396,"-",E1396)),"keine vollständige ID")</f>
        <v>keine vollständige ID</v>
      </c>
      <c r="B1396" s="301"/>
      <c r="C1396" s="287"/>
      <c r="D1396" s="34"/>
      <c r="E1396" s="306"/>
      <c r="F1396" s="116"/>
      <c r="G1396" s="17"/>
      <c r="H1396" s="17"/>
      <c r="I1396" s="17"/>
      <c r="J1396" s="17"/>
      <c r="K1396" s="17"/>
      <c r="L1396" s="17"/>
      <c r="M1396" s="17"/>
      <c r="N1396" s="17"/>
      <c r="O1396" s="116"/>
      <c r="P1396" s="117">
        <f>IF(D1396&gt;A_Stammdaten!$B$12,0,SUM(G1396,H1396,J1396,L1396:M1396)-SUM(I1396,K1396,N1396:O1396))</f>
        <v>0</v>
      </c>
      <c r="Q1396" s="17"/>
      <c r="R1396" s="17"/>
      <c r="S1396" s="17"/>
      <c r="T1396" s="17"/>
      <c r="U1396" s="62">
        <f t="shared" si="443"/>
        <v>0</v>
      </c>
      <c r="V1396" s="34"/>
      <c r="W1396" s="34"/>
      <c r="X1396" s="34"/>
      <c r="Y1396" s="34"/>
      <c r="Z1396" s="34"/>
      <c r="AA1396" s="63" t="str">
        <f t="shared" si="444"/>
        <v>-</v>
      </c>
      <c r="AB1396" s="63" t="str">
        <f t="shared" si="445"/>
        <v>-</v>
      </c>
      <c r="AC1396" s="63">
        <f>IF(ISBLANK($C1396),0,VLOOKUP($C1396,Listen!$A$2:$C$45,2,FALSE))</f>
        <v>0</v>
      </c>
      <c r="AD1396" s="63">
        <f>IF(ISBLANK($C1396),0,VLOOKUP($C1396,Listen!$A$2:$C$45,3,FALSE))</f>
        <v>0</v>
      </c>
      <c r="AE1396" s="49">
        <f t="shared" si="446"/>
        <v>0</v>
      </c>
      <c r="AF1396" s="49">
        <f t="shared" si="446"/>
        <v>0</v>
      </c>
      <c r="AG1396" s="49">
        <f>IFERROR(IF(OR($V1396&lt;&gt;"Ja",VLOOKUP($C1396,Listen!$A$2:$F$45,5,0)="Nein",D1396&lt;IF(C1396="LNG Anbindungsanlagen gemäß separater Festlegung",2022,2023)),$AC1396,$AA1396),0)</f>
        <v>0</v>
      </c>
      <c r="AH1396" s="49">
        <f>IFERROR(IF(OR($V1396&lt;&gt;"Ja",VLOOKUP($C1396,Listen!$A$2:$F$45,5,0)="Nein",D1396&lt;IF(C1396="LNG Anbindungsanlagen gemäß separater Festlegung",2022,2023)),$AC1396,$AA1396),0)</f>
        <v>0</v>
      </c>
      <c r="AI1396" s="49">
        <f>IFERROR(IF(OR($W1396&lt;&gt;"Ja",VLOOKUP($C1396,Listen!$A$2:$F$45,6,0)="Nein"),$AC1396,$AB1396),0)</f>
        <v>0</v>
      </c>
      <c r="AJ1396" s="49">
        <f>IFERROR(IF(OR($W1396&lt;&gt;"Ja",VLOOKUP($C1396,Listen!$A$2:$F$45,6,0)="Nein"),$AC1396,$AB1396),0)</f>
        <v>0</v>
      </c>
      <c r="AK1396" s="49">
        <f>IFERROR(IF(OR($W1396&lt;&gt;"Ja",VLOOKUP($C1396,Listen!$A$2:$F$45,6,0)="Nein"),$AC1396,$AB1396),0)</f>
        <v>0</v>
      </c>
      <c r="AL1396" s="51">
        <f t="shared" si="447"/>
        <v>0</v>
      </c>
      <c r="AM1396" s="296">
        <f>IFERROR(IF(VLOOKUP($C1396,Listen!$A$2:$F$45,6,0)="Ja",MAX(BC1396:BD1396),D_SAV!$BC1396),0)</f>
        <v>0</v>
      </c>
      <c r="AN1396" s="51">
        <f t="shared" si="448"/>
        <v>0</v>
      </c>
      <c r="AP1396" s="304">
        <f t="shared" si="449"/>
        <v>0</v>
      </c>
      <c r="AQ1396" s="304">
        <f t="shared" si="450"/>
        <v>0</v>
      </c>
      <c r="AR1396" s="304">
        <f t="shared" si="451"/>
        <v>0</v>
      </c>
      <c r="AS1396" s="304">
        <f t="shared" si="452"/>
        <v>0</v>
      </c>
      <c r="AT1396" s="304">
        <f t="shared" si="453"/>
        <v>0</v>
      </c>
      <c r="AU1396" s="304">
        <f t="shared" si="454"/>
        <v>0</v>
      </c>
      <c r="AV1396" s="304">
        <f t="shared" si="455"/>
        <v>0</v>
      </c>
      <c r="AW1396" s="304">
        <f t="shared" si="456"/>
        <v>0</v>
      </c>
      <c r="AX1396" s="304">
        <f t="shared" si="457"/>
        <v>0</v>
      </c>
      <c r="AY1396" s="304">
        <f t="shared" si="458"/>
        <v>0</v>
      </c>
      <c r="AZ1396" s="304">
        <f t="shared" si="459"/>
        <v>0</v>
      </c>
      <c r="BA1396" s="304">
        <f t="shared" si="460"/>
        <v>0</v>
      </c>
      <c r="BB1396" s="304">
        <f t="shared" si="461"/>
        <v>0</v>
      </c>
      <c r="BC1396" s="304">
        <f t="shared" si="462"/>
        <v>0</v>
      </c>
      <c r="BD1396" s="304">
        <f t="shared" si="463"/>
        <v>0</v>
      </c>
      <c r="BE1396" s="304">
        <f>IFERROR(IF(VLOOKUP($C1396,Listen!$A$2:$F$45,6,0)="Ja",BB1396-MAX(BC1396:BD1396),BB1396-BC1396),0)</f>
        <v>0</v>
      </c>
    </row>
    <row r="1397" spans="1:57" x14ac:dyDescent="0.25">
      <c r="A1397" s="320" t="str">
        <f>IF(AND(D1397&lt;&gt;0,C1397&lt;&gt;0,E1397&lt;&gt;0),IF(B1397&lt;&gt;0,CONCATENATE(B1397,"-AGr",VLOOKUP(C1397,Listen!$A$2:$D$45,4,FALSE),"-",D1397,"-",E1397,),CONCATENATE("AGr",VLOOKUP(C1397,Listen!$A$2:$D$45,4,FALSE),"-",D1397,"-",E1397)),"keine vollständige ID")</f>
        <v>keine vollständige ID</v>
      </c>
      <c r="B1397" s="301"/>
      <c r="C1397" s="287"/>
      <c r="D1397" s="34"/>
      <c r="E1397" s="306"/>
      <c r="F1397" s="116"/>
      <c r="G1397" s="17"/>
      <c r="H1397" s="17"/>
      <c r="I1397" s="17"/>
      <c r="J1397" s="17"/>
      <c r="K1397" s="17"/>
      <c r="L1397" s="17"/>
      <c r="M1397" s="17"/>
      <c r="N1397" s="17"/>
      <c r="O1397" s="116"/>
      <c r="P1397" s="117">
        <f>IF(D1397&gt;A_Stammdaten!$B$12,0,SUM(G1397,H1397,J1397,L1397:M1397)-SUM(I1397,K1397,N1397:O1397))</f>
        <v>0</v>
      </c>
      <c r="Q1397" s="17"/>
      <c r="R1397" s="17"/>
      <c r="S1397" s="17"/>
      <c r="T1397" s="17"/>
      <c r="U1397" s="62">
        <f t="shared" si="443"/>
        <v>0</v>
      </c>
      <c r="V1397" s="34"/>
      <c r="W1397" s="34"/>
      <c r="X1397" s="34"/>
      <c r="Y1397" s="34"/>
      <c r="Z1397" s="34"/>
      <c r="AA1397" s="63" t="str">
        <f t="shared" si="444"/>
        <v>-</v>
      </c>
      <c r="AB1397" s="63" t="str">
        <f t="shared" si="445"/>
        <v>-</v>
      </c>
      <c r="AC1397" s="63">
        <f>IF(ISBLANK($C1397),0,VLOOKUP($C1397,Listen!$A$2:$C$45,2,FALSE))</f>
        <v>0</v>
      </c>
      <c r="AD1397" s="63">
        <f>IF(ISBLANK($C1397),0,VLOOKUP($C1397,Listen!$A$2:$C$45,3,FALSE))</f>
        <v>0</v>
      </c>
      <c r="AE1397" s="49">
        <f t="shared" si="446"/>
        <v>0</v>
      </c>
      <c r="AF1397" s="49">
        <f t="shared" si="446"/>
        <v>0</v>
      </c>
      <c r="AG1397" s="49">
        <f>IFERROR(IF(OR($V1397&lt;&gt;"Ja",VLOOKUP($C1397,Listen!$A$2:$F$45,5,0)="Nein",D1397&lt;IF(C1397="LNG Anbindungsanlagen gemäß separater Festlegung",2022,2023)),$AC1397,$AA1397),0)</f>
        <v>0</v>
      </c>
      <c r="AH1397" s="49">
        <f>IFERROR(IF(OR($V1397&lt;&gt;"Ja",VLOOKUP($C1397,Listen!$A$2:$F$45,5,0)="Nein",D1397&lt;IF(C1397="LNG Anbindungsanlagen gemäß separater Festlegung",2022,2023)),$AC1397,$AA1397),0)</f>
        <v>0</v>
      </c>
      <c r="AI1397" s="49">
        <f>IFERROR(IF(OR($W1397&lt;&gt;"Ja",VLOOKUP($C1397,Listen!$A$2:$F$45,6,0)="Nein"),$AC1397,$AB1397),0)</f>
        <v>0</v>
      </c>
      <c r="AJ1397" s="49">
        <f>IFERROR(IF(OR($W1397&lt;&gt;"Ja",VLOOKUP($C1397,Listen!$A$2:$F$45,6,0)="Nein"),$AC1397,$AB1397),0)</f>
        <v>0</v>
      </c>
      <c r="AK1397" s="49">
        <f>IFERROR(IF(OR($W1397&lt;&gt;"Ja",VLOOKUP($C1397,Listen!$A$2:$F$45,6,0)="Nein"),$AC1397,$AB1397),0)</f>
        <v>0</v>
      </c>
      <c r="AL1397" s="51">
        <f t="shared" si="447"/>
        <v>0</v>
      </c>
      <c r="AM1397" s="296">
        <f>IFERROR(IF(VLOOKUP($C1397,Listen!$A$2:$F$45,6,0)="Ja",MAX(BC1397:BD1397),D_SAV!$BC1397),0)</f>
        <v>0</v>
      </c>
      <c r="AN1397" s="51">
        <f t="shared" si="448"/>
        <v>0</v>
      </c>
      <c r="AP1397" s="304">
        <f t="shared" si="449"/>
        <v>0</v>
      </c>
      <c r="AQ1397" s="304">
        <f t="shared" si="450"/>
        <v>0</v>
      </c>
      <c r="AR1397" s="304">
        <f t="shared" si="451"/>
        <v>0</v>
      </c>
      <c r="AS1397" s="304">
        <f t="shared" si="452"/>
        <v>0</v>
      </c>
      <c r="AT1397" s="304">
        <f t="shared" si="453"/>
        <v>0</v>
      </c>
      <c r="AU1397" s="304">
        <f t="shared" si="454"/>
        <v>0</v>
      </c>
      <c r="AV1397" s="304">
        <f t="shared" si="455"/>
        <v>0</v>
      </c>
      <c r="AW1397" s="304">
        <f t="shared" si="456"/>
        <v>0</v>
      </c>
      <c r="AX1397" s="304">
        <f t="shared" si="457"/>
        <v>0</v>
      </c>
      <c r="AY1397" s="304">
        <f t="shared" si="458"/>
        <v>0</v>
      </c>
      <c r="AZ1397" s="304">
        <f t="shared" si="459"/>
        <v>0</v>
      </c>
      <c r="BA1397" s="304">
        <f t="shared" si="460"/>
        <v>0</v>
      </c>
      <c r="BB1397" s="304">
        <f t="shared" si="461"/>
        <v>0</v>
      </c>
      <c r="BC1397" s="304">
        <f t="shared" si="462"/>
        <v>0</v>
      </c>
      <c r="BD1397" s="304">
        <f t="shared" si="463"/>
        <v>0</v>
      </c>
      <c r="BE1397" s="304">
        <f>IFERROR(IF(VLOOKUP($C1397,Listen!$A$2:$F$45,6,0)="Ja",BB1397-MAX(BC1397:BD1397),BB1397-BC1397),0)</f>
        <v>0</v>
      </c>
    </row>
    <row r="1398" spans="1:57" x14ac:dyDescent="0.25">
      <c r="A1398" s="320" t="str">
        <f>IF(AND(D1398&lt;&gt;0,C1398&lt;&gt;0,E1398&lt;&gt;0),IF(B1398&lt;&gt;0,CONCATENATE(B1398,"-AGr",VLOOKUP(C1398,Listen!$A$2:$D$45,4,FALSE),"-",D1398,"-",E1398,),CONCATENATE("AGr",VLOOKUP(C1398,Listen!$A$2:$D$45,4,FALSE),"-",D1398,"-",E1398)),"keine vollständige ID")</f>
        <v>keine vollständige ID</v>
      </c>
      <c r="B1398" s="301"/>
      <c r="C1398" s="287"/>
      <c r="D1398" s="34"/>
      <c r="E1398" s="306"/>
      <c r="F1398" s="116"/>
      <c r="G1398" s="17"/>
      <c r="H1398" s="17"/>
      <c r="I1398" s="17"/>
      <c r="J1398" s="17"/>
      <c r="K1398" s="17"/>
      <c r="L1398" s="17"/>
      <c r="M1398" s="17"/>
      <c r="N1398" s="17"/>
      <c r="O1398" s="116"/>
      <c r="P1398" s="117">
        <f>IF(D1398&gt;A_Stammdaten!$B$12,0,SUM(G1398,H1398,J1398,L1398:M1398)-SUM(I1398,K1398,N1398:O1398))</f>
        <v>0</v>
      </c>
      <c r="Q1398" s="17"/>
      <c r="R1398" s="17"/>
      <c r="S1398" s="17"/>
      <c r="T1398" s="17"/>
      <c r="U1398" s="62">
        <f t="shared" si="443"/>
        <v>0</v>
      </c>
      <c r="V1398" s="34"/>
      <c r="W1398" s="34"/>
      <c r="X1398" s="34"/>
      <c r="Y1398" s="34"/>
      <c r="Z1398" s="34"/>
      <c r="AA1398" s="63" t="str">
        <f t="shared" si="444"/>
        <v>-</v>
      </c>
      <c r="AB1398" s="63" t="str">
        <f t="shared" si="445"/>
        <v>-</v>
      </c>
      <c r="AC1398" s="63">
        <f>IF(ISBLANK($C1398),0,VLOOKUP($C1398,Listen!$A$2:$C$45,2,FALSE))</f>
        <v>0</v>
      </c>
      <c r="AD1398" s="63">
        <f>IF(ISBLANK($C1398),0,VLOOKUP($C1398,Listen!$A$2:$C$45,3,FALSE))</f>
        <v>0</v>
      </c>
      <c r="AE1398" s="49">
        <f t="shared" si="446"/>
        <v>0</v>
      </c>
      <c r="AF1398" s="49">
        <f t="shared" si="446"/>
        <v>0</v>
      </c>
      <c r="AG1398" s="49">
        <f>IFERROR(IF(OR($V1398&lt;&gt;"Ja",VLOOKUP($C1398,Listen!$A$2:$F$45,5,0)="Nein",D1398&lt;IF(C1398="LNG Anbindungsanlagen gemäß separater Festlegung",2022,2023)),$AC1398,$AA1398),0)</f>
        <v>0</v>
      </c>
      <c r="AH1398" s="49">
        <f>IFERROR(IF(OR($V1398&lt;&gt;"Ja",VLOOKUP($C1398,Listen!$A$2:$F$45,5,0)="Nein",D1398&lt;IF(C1398="LNG Anbindungsanlagen gemäß separater Festlegung",2022,2023)),$AC1398,$AA1398),0)</f>
        <v>0</v>
      </c>
      <c r="AI1398" s="49">
        <f>IFERROR(IF(OR($W1398&lt;&gt;"Ja",VLOOKUP($C1398,Listen!$A$2:$F$45,6,0)="Nein"),$AC1398,$AB1398),0)</f>
        <v>0</v>
      </c>
      <c r="AJ1398" s="49">
        <f>IFERROR(IF(OR($W1398&lt;&gt;"Ja",VLOOKUP($C1398,Listen!$A$2:$F$45,6,0)="Nein"),$AC1398,$AB1398),0)</f>
        <v>0</v>
      </c>
      <c r="AK1398" s="49">
        <f>IFERROR(IF(OR($W1398&lt;&gt;"Ja",VLOOKUP($C1398,Listen!$A$2:$F$45,6,0)="Nein"),$AC1398,$AB1398),0)</f>
        <v>0</v>
      </c>
      <c r="AL1398" s="51">
        <f t="shared" si="447"/>
        <v>0</v>
      </c>
      <c r="AM1398" s="296">
        <f>IFERROR(IF(VLOOKUP($C1398,Listen!$A$2:$F$45,6,0)="Ja",MAX(BC1398:BD1398),D_SAV!$BC1398),0)</f>
        <v>0</v>
      </c>
      <c r="AN1398" s="51">
        <f t="shared" si="448"/>
        <v>0</v>
      </c>
      <c r="AP1398" s="304">
        <f t="shared" si="449"/>
        <v>0</v>
      </c>
      <c r="AQ1398" s="304">
        <f t="shared" si="450"/>
        <v>0</v>
      </c>
      <c r="AR1398" s="304">
        <f t="shared" si="451"/>
        <v>0</v>
      </c>
      <c r="AS1398" s="304">
        <f t="shared" si="452"/>
        <v>0</v>
      </c>
      <c r="AT1398" s="304">
        <f t="shared" si="453"/>
        <v>0</v>
      </c>
      <c r="AU1398" s="304">
        <f t="shared" si="454"/>
        <v>0</v>
      </c>
      <c r="AV1398" s="304">
        <f t="shared" si="455"/>
        <v>0</v>
      </c>
      <c r="AW1398" s="304">
        <f t="shared" si="456"/>
        <v>0</v>
      </c>
      <c r="AX1398" s="304">
        <f t="shared" si="457"/>
        <v>0</v>
      </c>
      <c r="AY1398" s="304">
        <f t="shared" si="458"/>
        <v>0</v>
      </c>
      <c r="AZ1398" s="304">
        <f t="shared" si="459"/>
        <v>0</v>
      </c>
      <c r="BA1398" s="304">
        <f t="shared" si="460"/>
        <v>0</v>
      </c>
      <c r="BB1398" s="304">
        <f t="shared" si="461"/>
        <v>0</v>
      </c>
      <c r="BC1398" s="304">
        <f t="shared" si="462"/>
        <v>0</v>
      </c>
      <c r="BD1398" s="304">
        <f t="shared" si="463"/>
        <v>0</v>
      </c>
      <c r="BE1398" s="304">
        <f>IFERROR(IF(VLOOKUP($C1398,Listen!$A$2:$F$45,6,0)="Ja",BB1398-MAX(BC1398:BD1398),BB1398-BC1398),0)</f>
        <v>0</v>
      </c>
    </row>
    <row r="1399" spans="1:57" x14ac:dyDescent="0.25">
      <c r="A1399" s="320" t="str">
        <f>IF(AND(D1399&lt;&gt;0,C1399&lt;&gt;0,E1399&lt;&gt;0),IF(B1399&lt;&gt;0,CONCATENATE(B1399,"-AGr",VLOOKUP(C1399,Listen!$A$2:$D$45,4,FALSE),"-",D1399,"-",E1399,),CONCATENATE("AGr",VLOOKUP(C1399,Listen!$A$2:$D$45,4,FALSE),"-",D1399,"-",E1399)),"keine vollständige ID")</f>
        <v>keine vollständige ID</v>
      </c>
      <c r="B1399" s="301"/>
      <c r="C1399" s="287"/>
      <c r="D1399" s="34"/>
      <c r="E1399" s="306"/>
      <c r="F1399" s="116"/>
      <c r="G1399" s="17"/>
      <c r="H1399" s="17"/>
      <c r="I1399" s="17"/>
      <c r="J1399" s="17"/>
      <c r="K1399" s="17"/>
      <c r="L1399" s="17"/>
      <c r="M1399" s="17"/>
      <c r="N1399" s="17"/>
      <c r="O1399" s="116"/>
      <c r="P1399" s="117">
        <f>IF(D1399&gt;A_Stammdaten!$B$12,0,SUM(G1399,H1399,J1399,L1399:M1399)-SUM(I1399,K1399,N1399:O1399))</f>
        <v>0</v>
      </c>
      <c r="Q1399" s="17"/>
      <c r="R1399" s="17"/>
      <c r="S1399" s="17"/>
      <c r="T1399" s="17"/>
      <c r="U1399" s="62">
        <f t="shared" si="443"/>
        <v>0</v>
      </c>
      <c r="V1399" s="34"/>
      <c r="W1399" s="34"/>
      <c r="X1399" s="34"/>
      <c r="Y1399" s="34"/>
      <c r="Z1399" s="34"/>
      <c r="AA1399" s="63" t="str">
        <f t="shared" si="444"/>
        <v>-</v>
      </c>
      <c r="AB1399" s="63" t="str">
        <f t="shared" si="445"/>
        <v>-</v>
      </c>
      <c r="AC1399" s="63">
        <f>IF(ISBLANK($C1399),0,VLOOKUP($C1399,Listen!$A$2:$C$45,2,FALSE))</f>
        <v>0</v>
      </c>
      <c r="AD1399" s="63">
        <f>IF(ISBLANK($C1399),0,VLOOKUP($C1399,Listen!$A$2:$C$45,3,FALSE))</f>
        <v>0</v>
      </c>
      <c r="AE1399" s="49">
        <f t="shared" si="446"/>
        <v>0</v>
      </c>
      <c r="AF1399" s="49">
        <f t="shared" si="446"/>
        <v>0</v>
      </c>
      <c r="AG1399" s="49">
        <f>IFERROR(IF(OR($V1399&lt;&gt;"Ja",VLOOKUP($C1399,Listen!$A$2:$F$45,5,0)="Nein",D1399&lt;IF(C1399="LNG Anbindungsanlagen gemäß separater Festlegung",2022,2023)),$AC1399,$AA1399),0)</f>
        <v>0</v>
      </c>
      <c r="AH1399" s="49">
        <f>IFERROR(IF(OR($V1399&lt;&gt;"Ja",VLOOKUP($C1399,Listen!$A$2:$F$45,5,0)="Nein",D1399&lt;IF(C1399="LNG Anbindungsanlagen gemäß separater Festlegung",2022,2023)),$AC1399,$AA1399),0)</f>
        <v>0</v>
      </c>
      <c r="AI1399" s="49">
        <f>IFERROR(IF(OR($W1399&lt;&gt;"Ja",VLOOKUP($C1399,Listen!$A$2:$F$45,6,0)="Nein"),$AC1399,$AB1399),0)</f>
        <v>0</v>
      </c>
      <c r="AJ1399" s="49">
        <f>IFERROR(IF(OR($W1399&lt;&gt;"Ja",VLOOKUP($C1399,Listen!$A$2:$F$45,6,0)="Nein"),$AC1399,$AB1399),0)</f>
        <v>0</v>
      </c>
      <c r="AK1399" s="49">
        <f>IFERROR(IF(OR($W1399&lt;&gt;"Ja",VLOOKUP($C1399,Listen!$A$2:$F$45,6,0)="Nein"),$AC1399,$AB1399),0)</f>
        <v>0</v>
      </c>
      <c r="AL1399" s="51">
        <f t="shared" si="447"/>
        <v>0</v>
      </c>
      <c r="AM1399" s="296">
        <f>IFERROR(IF(VLOOKUP($C1399,Listen!$A$2:$F$45,6,0)="Ja",MAX(BC1399:BD1399),D_SAV!$BC1399),0)</f>
        <v>0</v>
      </c>
      <c r="AN1399" s="51">
        <f t="shared" si="448"/>
        <v>0</v>
      </c>
      <c r="AP1399" s="304">
        <f t="shared" si="449"/>
        <v>0</v>
      </c>
      <c r="AQ1399" s="304">
        <f t="shared" si="450"/>
        <v>0</v>
      </c>
      <c r="AR1399" s="304">
        <f t="shared" si="451"/>
        <v>0</v>
      </c>
      <c r="AS1399" s="304">
        <f t="shared" si="452"/>
        <v>0</v>
      </c>
      <c r="AT1399" s="304">
        <f t="shared" si="453"/>
        <v>0</v>
      </c>
      <c r="AU1399" s="304">
        <f t="shared" si="454"/>
        <v>0</v>
      </c>
      <c r="AV1399" s="304">
        <f t="shared" si="455"/>
        <v>0</v>
      </c>
      <c r="AW1399" s="304">
        <f t="shared" si="456"/>
        <v>0</v>
      </c>
      <c r="AX1399" s="304">
        <f t="shared" si="457"/>
        <v>0</v>
      </c>
      <c r="AY1399" s="304">
        <f t="shared" si="458"/>
        <v>0</v>
      </c>
      <c r="AZ1399" s="304">
        <f t="shared" si="459"/>
        <v>0</v>
      </c>
      <c r="BA1399" s="304">
        <f t="shared" si="460"/>
        <v>0</v>
      </c>
      <c r="BB1399" s="304">
        <f t="shared" si="461"/>
        <v>0</v>
      </c>
      <c r="BC1399" s="304">
        <f t="shared" si="462"/>
        <v>0</v>
      </c>
      <c r="BD1399" s="304">
        <f t="shared" si="463"/>
        <v>0</v>
      </c>
      <c r="BE1399" s="304">
        <f>IFERROR(IF(VLOOKUP($C1399,Listen!$A$2:$F$45,6,0)="Ja",BB1399-MAX(BC1399:BD1399),BB1399-BC1399),0)</f>
        <v>0</v>
      </c>
    </row>
    <row r="1400" spans="1:57" x14ac:dyDescent="0.25">
      <c r="A1400" s="320" t="str">
        <f>IF(AND(D1400&lt;&gt;0,C1400&lt;&gt;0,E1400&lt;&gt;0),IF(B1400&lt;&gt;0,CONCATENATE(B1400,"-AGr",VLOOKUP(C1400,Listen!$A$2:$D$45,4,FALSE),"-",D1400,"-",E1400,),CONCATENATE("AGr",VLOOKUP(C1400,Listen!$A$2:$D$45,4,FALSE),"-",D1400,"-",E1400)),"keine vollständige ID")</f>
        <v>keine vollständige ID</v>
      </c>
      <c r="B1400" s="301"/>
      <c r="C1400" s="287"/>
      <c r="D1400" s="34"/>
      <c r="E1400" s="306"/>
      <c r="F1400" s="116"/>
      <c r="G1400" s="17"/>
      <c r="H1400" s="17"/>
      <c r="I1400" s="17"/>
      <c r="J1400" s="17"/>
      <c r="K1400" s="17"/>
      <c r="L1400" s="17"/>
      <c r="M1400" s="17"/>
      <c r="N1400" s="17"/>
      <c r="O1400" s="116"/>
      <c r="P1400" s="117">
        <f>IF(D1400&gt;A_Stammdaten!$B$12,0,SUM(G1400,H1400,J1400,L1400:M1400)-SUM(I1400,K1400,N1400:O1400))</f>
        <v>0</v>
      </c>
      <c r="Q1400" s="17"/>
      <c r="R1400" s="17"/>
      <c r="S1400" s="17"/>
      <c r="T1400" s="17"/>
      <c r="U1400" s="62">
        <f t="shared" si="443"/>
        <v>0</v>
      </c>
      <c r="V1400" s="34"/>
      <c r="W1400" s="34"/>
      <c r="X1400" s="34"/>
      <c r="Y1400" s="34"/>
      <c r="Z1400" s="34"/>
      <c r="AA1400" s="63" t="str">
        <f t="shared" si="444"/>
        <v>-</v>
      </c>
      <c r="AB1400" s="63" t="str">
        <f t="shared" si="445"/>
        <v>-</v>
      </c>
      <c r="AC1400" s="63">
        <f>IF(ISBLANK($C1400),0,VLOOKUP($C1400,Listen!$A$2:$C$45,2,FALSE))</f>
        <v>0</v>
      </c>
      <c r="AD1400" s="63">
        <f>IF(ISBLANK($C1400),0,VLOOKUP($C1400,Listen!$A$2:$C$45,3,FALSE))</f>
        <v>0</v>
      </c>
      <c r="AE1400" s="49">
        <f t="shared" si="446"/>
        <v>0</v>
      </c>
      <c r="AF1400" s="49">
        <f t="shared" si="446"/>
        <v>0</v>
      </c>
      <c r="AG1400" s="49">
        <f>IFERROR(IF(OR($V1400&lt;&gt;"Ja",VLOOKUP($C1400,Listen!$A$2:$F$45,5,0)="Nein",D1400&lt;IF(C1400="LNG Anbindungsanlagen gemäß separater Festlegung",2022,2023)),$AC1400,$AA1400),0)</f>
        <v>0</v>
      </c>
      <c r="AH1400" s="49">
        <f>IFERROR(IF(OR($V1400&lt;&gt;"Ja",VLOOKUP($C1400,Listen!$A$2:$F$45,5,0)="Nein",D1400&lt;IF(C1400="LNG Anbindungsanlagen gemäß separater Festlegung",2022,2023)),$AC1400,$AA1400),0)</f>
        <v>0</v>
      </c>
      <c r="AI1400" s="49">
        <f>IFERROR(IF(OR($W1400&lt;&gt;"Ja",VLOOKUP($C1400,Listen!$A$2:$F$45,6,0)="Nein"),$AC1400,$AB1400),0)</f>
        <v>0</v>
      </c>
      <c r="AJ1400" s="49">
        <f>IFERROR(IF(OR($W1400&lt;&gt;"Ja",VLOOKUP($C1400,Listen!$A$2:$F$45,6,0)="Nein"),$AC1400,$AB1400),0)</f>
        <v>0</v>
      </c>
      <c r="AK1400" s="49">
        <f>IFERROR(IF(OR($W1400&lt;&gt;"Ja",VLOOKUP($C1400,Listen!$A$2:$F$45,6,0)="Nein"),$AC1400,$AB1400),0)</f>
        <v>0</v>
      </c>
      <c r="AL1400" s="51">
        <f t="shared" si="447"/>
        <v>0</v>
      </c>
      <c r="AM1400" s="296">
        <f>IFERROR(IF(VLOOKUP($C1400,Listen!$A$2:$F$45,6,0)="Ja",MAX(BC1400:BD1400),D_SAV!$BC1400),0)</f>
        <v>0</v>
      </c>
      <c r="AN1400" s="51">
        <f t="shared" si="448"/>
        <v>0</v>
      </c>
      <c r="AP1400" s="304">
        <f t="shared" si="449"/>
        <v>0</v>
      </c>
      <c r="AQ1400" s="304">
        <f t="shared" si="450"/>
        <v>0</v>
      </c>
      <c r="AR1400" s="304">
        <f t="shared" si="451"/>
        <v>0</v>
      </c>
      <c r="AS1400" s="304">
        <f t="shared" si="452"/>
        <v>0</v>
      </c>
      <c r="AT1400" s="304">
        <f t="shared" si="453"/>
        <v>0</v>
      </c>
      <c r="AU1400" s="304">
        <f t="shared" si="454"/>
        <v>0</v>
      </c>
      <c r="AV1400" s="304">
        <f t="shared" si="455"/>
        <v>0</v>
      </c>
      <c r="AW1400" s="304">
        <f t="shared" si="456"/>
        <v>0</v>
      </c>
      <c r="AX1400" s="304">
        <f t="shared" si="457"/>
        <v>0</v>
      </c>
      <c r="AY1400" s="304">
        <f t="shared" si="458"/>
        <v>0</v>
      </c>
      <c r="AZ1400" s="304">
        <f t="shared" si="459"/>
        <v>0</v>
      </c>
      <c r="BA1400" s="304">
        <f t="shared" si="460"/>
        <v>0</v>
      </c>
      <c r="BB1400" s="304">
        <f t="shared" si="461"/>
        <v>0</v>
      </c>
      <c r="BC1400" s="304">
        <f t="shared" si="462"/>
        <v>0</v>
      </c>
      <c r="BD1400" s="304">
        <f t="shared" si="463"/>
        <v>0</v>
      </c>
      <c r="BE1400" s="304">
        <f>IFERROR(IF(VLOOKUP($C1400,Listen!$A$2:$F$45,6,0)="Ja",BB1400-MAX(BC1400:BD1400),BB1400-BC1400),0)</f>
        <v>0</v>
      </c>
    </row>
    <row r="1401" spans="1:57" x14ac:dyDescent="0.25">
      <c r="A1401" s="320" t="str">
        <f>IF(AND(D1401&lt;&gt;0,C1401&lt;&gt;0,E1401&lt;&gt;0),IF(B1401&lt;&gt;0,CONCATENATE(B1401,"-AGr",VLOOKUP(C1401,Listen!$A$2:$D$45,4,FALSE),"-",D1401,"-",E1401,),CONCATENATE("AGr",VLOOKUP(C1401,Listen!$A$2:$D$45,4,FALSE),"-",D1401,"-",E1401)),"keine vollständige ID")</f>
        <v>keine vollständige ID</v>
      </c>
      <c r="B1401" s="301"/>
      <c r="C1401" s="287"/>
      <c r="D1401" s="34"/>
      <c r="E1401" s="306"/>
      <c r="F1401" s="116"/>
      <c r="G1401" s="17"/>
      <c r="H1401" s="17"/>
      <c r="I1401" s="17"/>
      <c r="J1401" s="17"/>
      <c r="K1401" s="17"/>
      <c r="L1401" s="17"/>
      <c r="M1401" s="17"/>
      <c r="N1401" s="17"/>
      <c r="O1401" s="116"/>
      <c r="P1401" s="117">
        <f>IF(D1401&gt;A_Stammdaten!$B$12,0,SUM(G1401,H1401,J1401,L1401:M1401)-SUM(I1401,K1401,N1401:O1401))</f>
        <v>0</v>
      </c>
      <c r="Q1401" s="17"/>
      <c r="R1401" s="17"/>
      <c r="S1401" s="17"/>
      <c r="T1401" s="17"/>
      <c r="U1401" s="62">
        <f t="shared" si="443"/>
        <v>0</v>
      </c>
      <c r="V1401" s="34"/>
      <c r="W1401" s="34"/>
      <c r="X1401" s="34"/>
      <c r="Y1401" s="34"/>
      <c r="Z1401" s="34"/>
      <c r="AA1401" s="63" t="str">
        <f t="shared" si="444"/>
        <v>-</v>
      </c>
      <c r="AB1401" s="63" t="str">
        <f t="shared" si="445"/>
        <v>-</v>
      </c>
      <c r="AC1401" s="63">
        <f>IF(ISBLANK($C1401),0,VLOOKUP($C1401,Listen!$A$2:$C$45,2,FALSE))</f>
        <v>0</v>
      </c>
      <c r="AD1401" s="63">
        <f>IF(ISBLANK($C1401),0,VLOOKUP($C1401,Listen!$A$2:$C$45,3,FALSE))</f>
        <v>0</v>
      </c>
      <c r="AE1401" s="49">
        <f t="shared" si="446"/>
        <v>0</v>
      </c>
      <c r="AF1401" s="49">
        <f t="shared" si="446"/>
        <v>0</v>
      </c>
      <c r="AG1401" s="49">
        <f>IFERROR(IF(OR($V1401&lt;&gt;"Ja",VLOOKUP($C1401,Listen!$A$2:$F$45,5,0)="Nein",D1401&lt;IF(C1401="LNG Anbindungsanlagen gemäß separater Festlegung",2022,2023)),$AC1401,$AA1401),0)</f>
        <v>0</v>
      </c>
      <c r="AH1401" s="49">
        <f>IFERROR(IF(OR($V1401&lt;&gt;"Ja",VLOOKUP($C1401,Listen!$A$2:$F$45,5,0)="Nein",D1401&lt;IF(C1401="LNG Anbindungsanlagen gemäß separater Festlegung",2022,2023)),$AC1401,$AA1401),0)</f>
        <v>0</v>
      </c>
      <c r="AI1401" s="49">
        <f>IFERROR(IF(OR($W1401&lt;&gt;"Ja",VLOOKUP($C1401,Listen!$A$2:$F$45,6,0)="Nein"),$AC1401,$AB1401),0)</f>
        <v>0</v>
      </c>
      <c r="AJ1401" s="49">
        <f>IFERROR(IF(OR($W1401&lt;&gt;"Ja",VLOOKUP($C1401,Listen!$A$2:$F$45,6,0)="Nein"),$AC1401,$AB1401),0)</f>
        <v>0</v>
      </c>
      <c r="AK1401" s="49">
        <f>IFERROR(IF(OR($W1401&lt;&gt;"Ja",VLOOKUP($C1401,Listen!$A$2:$F$45,6,0)="Nein"),$AC1401,$AB1401),0)</f>
        <v>0</v>
      </c>
      <c r="AL1401" s="51">
        <f t="shared" si="447"/>
        <v>0</v>
      </c>
      <c r="AM1401" s="296">
        <f>IFERROR(IF(VLOOKUP($C1401,Listen!$A$2:$F$45,6,0)="Ja",MAX(BC1401:BD1401),D_SAV!$BC1401),0)</f>
        <v>0</v>
      </c>
      <c r="AN1401" s="51">
        <f t="shared" si="448"/>
        <v>0</v>
      </c>
      <c r="AP1401" s="304">
        <f t="shared" si="449"/>
        <v>0</v>
      </c>
      <c r="AQ1401" s="304">
        <f t="shared" si="450"/>
        <v>0</v>
      </c>
      <c r="AR1401" s="304">
        <f t="shared" si="451"/>
        <v>0</v>
      </c>
      <c r="AS1401" s="304">
        <f t="shared" si="452"/>
        <v>0</v>
      </c>
      <c r="AT1401" s="304">
        <f t="shared" si="453"/>
        <v>0</v>
      </c>
      <c r="AU1401" s="304">
        <f t="shared" si="454"/>
        <v>0</v>
      </c>
      <c r="AV1401" s="304">
        <f t="shared" si="455"/>
        <v>0</v>
      </c>
      <c r="AW1401" s="304">
        <f t="shared" si="456"/>
        <v>0</v>
      </c>
      <c r="AX1401" s="304">
        <f t="shared" si="457"/>
        <v>0</v>
      </c>
      <c r="AY1401" s="304">
        <f t="shared" si="458"/>
        <v>0</v>
      </c>
      <c r="AZ1401" s="304">
        <f t="shared" si="459"/>
        <v>0</v>
      </c>
      <c r="BA1401" s="304">
        <f t="shared" si="460"/>
        <v>0</v>
      </c>
      <c r="BB1401" s="304">
        <f t="shared" si="461"/>
        <v>0</v>
      </c>
      <c r="BC1401" s="304">
        <f t="shared" si="462"/>
        <v>0</v>
      </c>
      <c r="BD1401" s="304">
        <f t="shared" si="463"/>
        <v>0</v>
      </c>
      <c r="BE1401" s="304">
        <f>IFERROR(IF(VLOOKUP($C1401,Listen!$A$2:$F$45,6,0)="Ja",BB1401-MAX(BC1401:BD1401),BB1401-BC1401),0)</f>
        <v>0</v>
      </c>
    </row>
    <row r="1402" spans="1:57" x14ac:dyDescent="0.25">
      <c r="A1402" s="320" t="str">
        <f>IF(AND(D1402&lt;&gt;0,C1402&lt;&gt;0,E1402&lt;&gt;0),IF(B1402&lt;&gt;0,CONCATENATE(B1402,"-AGr",VLOOKUP(C1402,Listen!$A$2:$D$45,4,FALSE),"-",D1402,"-",E1402,),CONCATENATE("AGr",VLOOKUP(C1402,Listen!$A$2:$D$45,4,FALSE),"-",D1402,"-",E1402)),"keine vollständige ID")</f>
        <v>keine vollständige ID</v>
      </c>
      <c r="B1402" s="301"/>
      <c r="C1402" s="287"/>
      <c r="D1402" s="34"/>
      <c r="E1402" s="306"/>
      <c r="F1402" s="116"/>
      <c r="G1402" s="17"/>
      <c r="H1402" s="17"/>
      <c r="I1402" s="17"/>
      <c r="J1402" s="17"/>
      <c r="K1402" s="17"/>
      <c r="L1402" s="17"/>
      <c r="M1402" s="17"/>
      <c r="N1402" s="17"/>
      <c r="O1402" s="116"/>
      <c r="P1402" s="117">
        <f>IF(D1402&gt;A_Stammdaten!$B$12,0,SUM(G1402,H1402,J1402,L1402:M1402)-SUM(I1402,K1402,N1402:O1402))</f>
        <v>0</v>
      </c>
      <c r="Q1402" s="17"/>
      <c r="R1402" s="17"/>
      <c r="S1402" s="17"/>
      <c r="T1402" s="17"/>
      <c r="U1402" s="62">
        <f t="shared" si="443"/>
        <v>0</v>
      </c>
      <c r="V1402" s="34"/>
      <c r="W1402" s="34"/>
      <c r="X1402" s="34"/>
      <c r="Y1402" s="34"/>
      <c r="Z1402" s="34"/>
      <c r="AA1402" s="63" t="str">
        <f t="shared" si="444"/>
        <v>-</v>
      </c>
      <c r="AB1402" s="63" t="str">
        <f t="shared" si="445"/>
        <v>-</v>
      </c>
      <c r="AC1402" s="63">
        <f>IF(ISBLANK($C1402),0,VLOOKUP($C1402,Listen!$A$2:$C$45,2,FALSE))</f>
        <v>0</v>
      </c>
      <c r="AD1402" s="63">
        <f>IF(ISBLANK($C1402),0,VLOOKUP($C1402,Listen!$A$2:$C$45,3,FALSE))</f>
        <v>0</v>
      </c>
      <c r="AE1402" s="49">
        <f t="shared" si="446"/>
        <v>0</v>
      </c>
      <c r="AF1402" s="49">
        <f t="shared" si="446"/>
        <v>0</v>
      </c>
      <c r="AG1402" s="49">
        <f>IFERROR(IF(OR($V1402&lt;&gt;"Ja",VLOOKUP($C1402,Listen!$A$2:$F$45,5,0)="Nein",D1402&lt;IF(C1402="LNG Anbindungsanlagen gemäß separater Festlegung",2022,2023)),$AC1402,$AA1402),0)</f>
        <v>0</v>
      </c>
      <c r="AH1402" s="49">
        <f>IFERROR(IF(OR($V1402&lt;&gt;"Ja",VLOOKUP($C1402,Listen!$A$2:$F$45,5,0)="Nein",D1402&lt;IF(C1402="LNG Anbindungsanlagen gemäß separater Festlegung",2022,2023)),$AC1402,$AA1402),0)</f>
        <v>0</v>
      </c>
      <c r="AI1402" s="49">
        <f>IFERROR(IF(OR($W1402&lt;&gt;"Ja",VLOOKUP($C1402,Listen!$A$2:$F$45,6,0)="Nein"),$AC1402,$AB1402),0)</f>
        <v>0</v>
      </c>
      <c r="AJ1402" s="49">
        <f>IFERROR(IF(OR($W1402&lt;&gt;"Ja",VLOOKUP($C1402,Listen!$A$2:$F$45,6,0)="Nein"),$AC1402,$AB1402),0)</f>
        <v>0</v>
      </c>
      <c r="AK1402" s="49">
        <f>IFERROR(IF(OR($W1402&lt;&gt;"Ja",VLOOKUP($C1402,Listen!$A$2:$F$45,6,0)="Nein"),$AC1402,$AB1402),0)</f>
        <v>0</v>
      </c>
      <c r="AL1402" s="51">
        <f t="shared" si="447"/>
        <v>0</v>
      </c>
      <c r="AM1402" s="296">
        <f>IFERROR(IF(VLOOKUP($C1402,Listen!$A$2:$F$45,6,0)="Ja",MAX(BC1402:BD1402),D_SAV!$BC1402),0)</f>
        <v>0</v>
      </c>
      <c r="AN1402" s="51">
        <f t="shared" si="448"/>
        <v>0</v>
      </c>
      <c r="AP1402" s="304">
        <f t="shared" si="449"/>
        <v>0</v>
      </c>
      <c r="AQ1402" s="304">
        <f t="shared" si="450"/>
        <v>0</v>
      </c>
      <c r="AR1402" s="304">
        <f t="shared" si="451"/>
        <v>0</v>
      </c>
      <c r="AS1402" s="304">
        <f t="shared" si="452"/>
        <v>0</v>
      </c>
      <c r="AT1402" s="304">
        <f t="shared" si="453"/>
        <v>0</v>
      </c>
      <c r="AU1402" s="304">
        <f t="shared" si="454"/>
        <v>0</v>
      </c>
      <c r="AV1402" s="304">
        <f t="shared" si="455"/>
        <v>0</v>
      </c>
      <c r="AW1402" s="304">
        <f t="shared" si="456"/>
        <v>0</v>
      </c>
      <c r="AX1402" s="304">
        <f t="shared" si="457"/>
        <v>0</v>
      </c>
      <c r="AY1402" s="304">
        <f t="shared" si="458"/>
        <v>0</v>
      </c>
      <c r="AZ1402" s="304">
        <f t="shared" si="459"/>
        <v>0</v>
      </c>
      <c r="BA1402" s="304">
        <f t="shared" si="460"/>
        <v>0</v>
      </c>
      <c r="BB1402" s="304">
        <f t="shared" si="461"/>
        <v>0</v>
      </c>
      <c r="BC1402" s="304">
        <f t="shared" si="462"/>
        <v>0</v>
      </c>
      <c r="BD1402" s="304">
        <f t="shared" si="463"/>
        <v>0</v>
      </c>
      <c r="BE1402" s="304">
        <f>IFERROR(IF(VLOOKUP($C1402,Listen!$A$2:$F$45,6,0)="Ja",BB1402-MAX(BC1402:BD1402),BB1402-BC1402),0)</f>
        <v>0</v>
      </c>
    </row>
    <row r="1403" spans="1:57" x14ac:dyDescent="0.25">
      <c r="A1403" s="320" t="str">
        <f>IF(AND(D1403&lt;&gt;0,C1403&lt;&gt;0,E1403&lt;&gt;0),IF(B1403&lt;&gt;0,CONCATENATE(B1403,"-AGr",VLOOKUP(C1403,Listen!$A$2:$D$45,4,FALSE),"-",D1403,"-",E1403,),CONCATENATE("AGr",VLOOKUP(C1403,Listen!$A$2:$D$45,4,FALSE),"-",D1403,"-",E1403)),"keine vollständige ID")</f>
        <v>keine vollständige ID</v>
      </c>
      <c r="B1403" s="301"/>
      <c r="C1403" s="287"/>
      <c r="D1403" s="34"/>
      <c r="E1403" s="306"/>
      <c r="F1403" s="116"/>
      <c r="G1403" s="17"/>
      <c r="H1403" s="17"/>
      <c r="I1403" s="17"/>
      <c r="J1403" s="17"/>
      <c r="K1403" s="17"/>
      <c r="L1403" s="17"/>
      <c r="M1403" s="17"/>
      <c r="N1403" s="17"/>
      <c r="O1403" s="116"/>
      <c r="P1403" s="117">
        <f>IF(D1403&gt;A_Stammdaten!$B$12,0,SUM(G1403,H1403,J1403,L1403:M1403)-SUM(I1403,K1403,N1403:O1403))</f>
        <v>0</v>
      </c>
      <c r="Q1403" s="17"/>
      <c r="R1403" s="17"/>
      <c r="S1403" s="17"/>
      <c r="T1403" s="17"/>
      <c r="U1403" s="62">
        <f t="shared" si="443"/>
        <v>0</v>
      </c>
      <c r="V1403" s="34"/>
      <c r="W1403" s="34"/>
      <c r="X1403" s="34"/>
      <c r="Y1403" s="34"/>
      <c r="Z1403" s="34"/>
      <c r="AA1403" s="63" t="str">
        <f t="shared" si="444"/>
        <v>-</v>
      </c>
      <c r="AB1403" s="63" t="str">
        <f t="shared" si="445"/>
        <v>-</v>
      </c>
      <c r="AC1403" s="63">
        <f>IF(ISBLANK($C1403),0,VLOOKUP($C1403,Listen!$A$2:$C$45,2,FALSE))</f>
        <v>0</v>
      </c>
      <c r="AD1403" s="63">
        <f>IF(ISBLANK($C1403),0,VLOOKUP($C1403,Listen!$A$2:$C$45,3,FALSE))</f>
        <v>0</v>
      </c>
      <c r="AE1403" s="49">
        <f t="shared" si="446"/>
        <v>0</v>
      </c>
      <c r="AF1403" s="49">
        <f t="shared" si="446"/>
        <v>0</v>
      </c>
      <c r="AG1403" s="49">
        <f>IFERROR(IF(OR($V1403&lt;&gt;"Ja",VLOOKUP($C1403,Listen!$A$2:$F$45,5,0)="Nein",D1403&lt;IF(C1403="LNG Anbindungsanlagen gemäß separater Festlegung",2022,2023)),$AC1403,$AA1403),0)</f>
        <v>0</v>
      </c>
      <c r="AH1403" s="49">
        <f>IFERROR(IF(OR($V1403&lt;&gt;"Ja",VLOOKUP($C1403,Listen!$A$2:$F$45,5,0)="Nein",D1403&lt;IF(C1403="LNG Anbindungsanlagen gemäß separater Festlegung",2022,2023)),$AC1403,$AA1403),0)</f>
        <v>0</v>
      </c>
      <c r="AI1403" s="49">
        <f>IFERROR(IF(OR($W1403&lt;&gt;"Ja",VLOOKUP($C1403,Listen!$A$2:$F$45,6,0)="Nein"),$AC1403,$AB1403),0)</f>
        <v>0</v>
      </c>
      <c r="AJ1403" s="49">
        <f>IFERROR(IF(OR($W1403&lt;&gt;"Ja",VLOOKUP($C1403,Listen!$A$2:$F$45,6,0)="Nein"),$AC1403,$AB1403),0)</f>
        <v>0</v>
      </c>
      <c r="AK1403" s="49">
        <f>IFERROR(IF(OR($W1403&lt;&gt;"Ja",VLOOKUP($C1403,Listen!$A$2:$F$45,6,0)="Nein"),$AC1403,$AB1403),0)</f>
        <v>0</v>
      </c>
      <c r="AL1403" s="51">
        <f t="shared" si="447"/>
        <v>0</v>
      </c>
      <c r="AM1403" s="296">
        <f>IFERROR(IF(VLOOKUP($C1403,Listen!$A$2:$F$45,6,0)="Ja",MAX(BC1403:BD1403),D_SAV!$BC1403),0)</f>
        <v>0</v>
      </c>
      <c r="AN1403" s="51">
        <f t="shared" si="448"/>
        <v>0</v>
      </c>
      <c r="AP1403" s="304">
        <f t="shared" si="449"/>
        <v>0</v>
      </c>
      <c r="AQ1403" s="304">
        <f t="shared" si="450"/>
        <v>0</v>
      </c>
      <c r="AR1403" s="304">
        <f t="shared" si="451"/>
        <v>0</v>
      </c>
      <c r="AS1403" s="304">
        <f t="shared" si="452"/>
        <v>0</v>
      </c>
      <c r="AT1403" s="304">
        <f t="shared" si="453"/>
        <v>0</v>
      </c>
      <c r="AU1403" s="304">
        <f t="shared" si="454"/>
        <v>0</v>
      </c>
      <c r="AV1403" s="304">
        <f t="shared" si="455"/>
        <v>0</v>
      </c>
      <c r="AW1403" s="304">
        <f t="shared" si="456"/>
        <v>0</v>
      </c>
      <c r="AX1403" s="304">
        <f t="shared" si="457"/>
        <v>0</v>
      </c>
      <c r="AY1403" s="304">
        <f t="shared" si="458"/>
        <v>0</v>
      </c>
      <c r="AZ1403" s="304">
        <f t="shared" si="459"/>
        <v>0</v>
      </c>
      <c r="BA1403" s="304">
        <f t="shared" si="460"/>
        <v>0</v>
      </c>
      <c r="BB1403" s="304">
        <f t="shared" si="461"/>
        <v>0</v>
      </c>
      <c r="BC1403" s="304">
        <f t="shared" si="462"/>
        <v>0</v>
      </c>
      <c r="BD1403" s="304">
        <f t="shared" si="463"/>
        <v>0</v>
      </c>
      <c r="BE1403" s="304">
        <f>IFERROR(IF(VLOOKUP($C1403,Listen!$A$2:$F$45,6,0)="Ja",BB1403-MAX(BC1403:BD1403),BB1403-BC1403),0)</f>
        <v>0</v>
      </c>
    </row>
    <row r="1404" spans="1:57" x14ac:dyDescent="0.25">
      <c r="A1404" s="320" t="str">
        <f>IF(AND(D1404&lt;&gt;0,C1404&lt;&gt;0,E1404&lt;&gt;0),IF(B1404&lt;&gt;0,CONCATENATE(B1404,"-AGr",VLOOKUP(C1404,Listen!$A$2:$D$45,4,FALSE),"-",D1404,"-",E1404,),CONCATENATE("AGr",VLOOKUP(C1404,Listen!$A$2:$D$45,4,FALSE),"-",D1404,"-",E1404)),"keine vollständige ID")</f>
        <v>keine vollständige ID</v>
      </c>
      <c r="B1404" s="301"/>
      <c r="C1404" s="287"/>
      <c r="D1404" s="34"/>
      <c r="E1404" s="306"/>
      <c r="F1404" s="116"/>
      <c r="G1404" s="17"/>
      <c r="H1404" s="17"/>
      <c r="I1404" s="17"/>
      <c r="J1404" s="17"/>
      <c r="K1404" s="17"/>
      <c r="L1404" s="17"/>
      <c r="M1404" s="17"/>
      <c r="N1404" s="17"/>
      <c r="O1404" s="116"/>
      <c r="P1404" s="117">
        <f>IF(D1404&gt;A_Stammdaten!$B$12,0,SUM(G1404,H1404,J1404,L1404:M1404)-SUM(I1404,K1404,N1404:O1404))</f>
        <v>0</v>
      </c>
      <c r="Q1404" s="17"/>
      <c r="R1404" s="17"/>
      <c r="S1404" s="17"/>
      <c r="T1404" s="17"/>
      <c r="U1404" s="62">
        <f t="shared" si="443"/>
        <v>0</v>
      </c>
      <c r="V1404" s="34"/>
      <c r="W1404" s="34"/>
      <c r="X1404" s="34"/>
      <c r="Y1404" s="34"/>
      <c r="Z1404" s="34"/>
      <c r="AA1404" s="63" t="str">
        <f t="shared" si="444"/>
        <v>-</v>
      </c>
      <c r="AB1404" s="63" t="str">
        <f t="shared" si="445"/>
        <v>-</v>
      </c>
      <c r="AC1404" s="63">
        <f>IF(ISBLANK($C1404),0,VLOOKUP($C1404,Listen!$A$2:$C$45,2,FALSE))</f>
        <v>0</v>
      </c>
      <c r="AD1404" s="63">
        <f>IF(ISBLANK($C1404),0,VLOOKUP($C1404,Listen!$A$2:$C$45,3,FALSE))</f>
        <v>0</v>
      </c>
      <c r="AE1404" s="49">
        <f t="shared" si="446"/>
        <v>0</v>
      </c>
      <c r="AF1404" s="49">
        <f t="shared" si="446"/>
        <v>0</v>
      </c>
      <c r="AG1404" s="49">
        <f>IFERROR(IF(OR($V1404&lt;&gt;"Ja",VLOOKUP($C1404,Listen!$A$2:$F$45,5,0)="Nein",D1404&lt;IF(C1404="LNG Anbindungsanlagen gemäß separater Festlegung",2022,2023)),$AC1404,$AA1404),0)</f>
        <v>0</v>
      </c>
      <c r="AH1404" s="49">
        <f>IFERROR(IF(OR($V1404&lt;&gt;"Ja",VLOOKUP($C1404,Listen!$A$2:$F$45,5,0)="Nein",D1404&lt;IF(C1404="LNG Anbindungsanlagen gemäß separater Festlegung",2022,2023)),$AC1404,$AA1404),0)</f>
        <v>0</v>
      </c>
      <c r="AI1404" s="49">
        <f>IFERROR(IF(OR($W1404&lt;&gt;"Ja",VLOOKUP($C1404,Listen!$A$2:$F$45,6,0)="Nein"),$AC1404,$AB1404),0)</f>
        <v>0</v>
      </c>
      <c r="AJ1404" s="49">
        <f>IFERROR(IF(OR($W1404&lt;&gt;"Ja",VLOOKUP($C1404,Listen!$A$2:$F$45,6,0)="Nein"),$AC1404,$AB1404),0)</f>
        <v>0</v>
      </c>
      <c r="AK1404" s="49">
        <f>IFERROR(IF(OR($W1404&lt;&gt;"Ja",VLOOKUP($C1404,Listen!$A$2:$F$45,6,0)="Nein"),$AC1404,$AB1404),0)</f>
        <v>0</v>
      </c>
      <c r="AL1404" s="51">
        <f t="shared" si="447"/>
        <v>0</v>
      </c>
      <c r="AM1404" s="296">
        <f>IFERROR(IF(VLOOKUP($C1404,Listen!$A$2:$F$45,6,0)="Ja",MAX(BC1404:BD1404),D_SAV!$BC1404),0)</f>
        <v>0</v>
      </c>
      <c r="AN1404" s="51">
        <f t="shared" si="448"/>
        <v>0</v>
      </c>
      <c r="AP1404" s="304">
        <f t="shared" si="449"/>
        <v>0</v>
      </c>
      <c r="AQ1404" s="304">
        <f t="shared" si="450"/>
        <v>0</v>
      </c>
      <c r="AR1404" s="304">
        <f t="shared" si="451"/>
        <v>0</v>
      </c>
      <c r="AS1404" s="304">
        <f t="shared" si="452"/>
        <v>0</v>
      </c>
      <c r="AT1404" s="304">
        <f t="shared" si="453"/>
        <v>0</v>
      </c>
      <c r="AU1404" s="304">
        <f t="shared" si="454"/>
        <v>0</v>
      </c>
      <c r="AV1404" s="304">
        <f t="shared" si="455"/>
        <v>0</v>
      </c>
      <c r="AW1404" s="304">
        <f t="shared" si="456"/>
        <v>0</v>
      </c>
      <c r="AX1404" s="304">
        <f t="shared" si="457"/>
        <v>0</v>
      </c>
      <c r="AY1404" s="304">
        <f t="shared" si="458"/>
        <v>0</v>
      </c>
      <c r="AZ1404" s="304">
        <f t="shared" si="459"/>
        <v>0</v>
      </c>
      <c r="BA1404" s="304">
        <f t="shared" si="460"/>
        <v>0</v>
      </c>
      <c r="BB1404" s="304">
        <f t="shared" si="461"/>
        <v>0</v>
      </c>
      <c r="BC1404" s="304">
        <f t="shared" si="462"/>
        <v>0</v>
      </c>
      <c r="BD1404" s="304">
        <f t="shared" si="463"/>
        <v>0</v>
      </c>
      <c r="BE1404" s="304">
        <f>IFERROR(IF(VLOOKUP($C1404,Listen!$A$2:$F$45,6,0)="Ja",BB1404-MAX(BC1404:BD1404),BB1404-BC1404),0)</f>
        <v>0</v>
      </c>
    </row>
    <row r="1405" spans="1:57" x14ac:dyDescent="0.25">
      <c r="A1405" s="320" t="str">
        <f>IF(AND(D1405&lt;&gt;0,C1405&lt;&gt;0,E1405&lt;&gt;0),IF(B1405&lt;&gt;0,CONCATENATE(B1405,"-AGr",VLOOKUP(C1405,Listen!$A$2:$D$45,4,FALSE),"-",D1405,"-",E1405,),CONCATENATE("AGr",VLOOKUP(C1405,Listen!$A$2:$D$45,4,FALSE),"-",D1405,"-",E1405)),"keine vollständige ID")</f>
        <v>keine vollständige ID</v>
      </c>
      <c r="B1405" s="301"/>
      <c r="C1405" s="287"/>
      <c r="D1405" s="34"/>
      <c r="E1405" s="306"/>
      <c r="F1405" s="116"/>
      <c r="G1405" s="17"/>
      <c r="H1405" s="17"/>
      <c r="I1405" s="17"/>
      <c r="J1405" s="17"/>
      <c r="K1405" s="17"/>
      <c r="L1405" s="17"/>
      <c r="M1405" s="17"/>
      <c r="N1405" s="17"/>
      <c r="O1405" s="116"/>
      <c r="P1405" s="117">
        <f>IF(D1405&gt;A_Stammdaten!$B$12,0,SUM(G1405,H1405,J1405,L1405:M1405)-SUM(I1405,K1405,N1405:O1405))</f>
        <v>0</v>
      </c>
      <c r="Q1405" s="17"/>
      <c r="R1405" s="17"/>
      <c r="S1405" s="17"/>
      <c r="T1405" s="17"/>
      <c r="U1405" s="62">
        <f t="shared" si="443"/>
        <v>0</v>
      </c>
      <c r="V1405" s="34"/>
      <c r="W1405" s="34"/>
      <c r="X1405" s="34"/>
      <c r="Y1405" s="34"/>
      <c r="Z1405" s="34"/>
      <c r="AA1405" s="63" t="str">
        <f t="shared" si="444"/>
        <v>-</v>
      </c>
      <c r="AB1405" s="63" t="str">
        <f t="shared" si="445"/>
        <v>-</v>
      </c>
      <c r="AC1405" s="63">
        <f>IF(ISBLANK($C1405),0,VLOOKUP($C1405,Listen!$A$2:$C$45,2,FALSE))</f>
        <v>0</v>
      </c>
      <c r="AD1405" s="63">
        <f>IF(ISBLANK($C1405),0,VLOOKUP($C1405,Listen!$A$2:$C$45,3,FALSE))</f>
        <v>0</v>
      </c>
      <c r="AE1405" s="49">
        <f t="shared" si="446"/>
        <v>0</v>
      </c>
      <c r="AF1405" s="49">
        <f t="shared" si="446"/>
        <v>0</v>
      </c>
      <c r="AG1405" s="49">
        <f>IFERROR(IF(OR($V1405&lt;&gt;"Ja",VLOOKUP($C1405,Listen!$A$2:$F$45,5,0)="Nein",D1405&lt;IF(C1405="LNG Anbindungsanlagen gemäß separater Festlegung",2022,2023)),$AC1405,$AA1405),0)</f>
        <v>0</v>
      </c>
      <c r="AH1405" s="49">
        <f>IFERROR(IF(OR($V1405&lt;&gt;"Ja",VLOOKUP($C1405,Listen!$A$2:$F$45,5,0)="Nein",D1405&lt;IF(C1405="LNG Anbindungsanlagen gemäß separater Festlegung",2022,2023)),$AC1405,$AA1405),0)</f>
        <v>0</v>
      </c>
      <c r="AI1405" s="49">
        <f>IFERROR(IF(OR($W1405&lt;&gt;"Ja",VLOOKUP($C1405,Listen!$A$2:$F$45,6,0)="Nein"),$AC1405,$AB1405),0)</f>
        <v>0</v>
      </c>
      <c r="AJ1405" s="49">
        <f>IFERROR(IF(OR($W1405&lt;&gt;"Ja",VLOOKUP($C1405,Listen!$A$2:$F$45,6,0)="Nein"),$AC1405,$AB1405),0)</f>
        <v>0</v>
      </c>
      <c r="AK1405" s="49">
        <f>IFERROR(IF(OR($W1405&lt;&gt;"Ja",VLOOKUP($C1405,Listen!$A$2:$F$45,6,0)="Nein"),$AC1405,$AB1405),0)</f>
        <v>0</v>
      </c>
      <c r="AL1405" s="51">
        <f t="shared" si="447"/>
        <v>0</v>
      </c>
      <c r="AM1405" s="296">
        <f>IFERROR(IF(VLOOKUP($C1405,Listen!$A$2:$F$45,6,0)="Ja",MAX(BC1405:BD1405),D_SAV!$BC1405),0)</f>
        <v>0</v>
      </c>
      <c r="AN1405" s="51">
        <f t="shared" si="448"/>
        <v>0</v>
      </c>
      <c r="AP1405" s="304">
        <f t="shared" si="449"/>
        <v>0</v>
      </c>
      <c r="AQ1405" s="304">
        <f t="shared" si="450"/>
        <v>0</v>
      </c>
      <c r="AR1405" s="304">
        <f t="shared" si="451"/>
        <v>0</v>
      </c>
      <c r="AS1405" s="304">
        <f t="shared" si="452"/>
        <v>0</v>
      </c>
      <c r="AT1405" s="304">
        <f t="shared" si="453"/>
        <v>0</v>
      </c>
      <c r="AU1405" s="304">
        <f t="shared" si="454"/>
        <v>0</v>
      </c>
      <c r="AV1405" s="304">
        <f t="shared" si="455"/>
        <v>0</v>
      </c>
      <c r="AW1405" s="304">
        <f t="shared" si="456"/>
        <v>0</v>
      </c>
      <c r="AX1405" s="304">
        <f t="shared" si="457"/>
        <v>0</v>
      </c>
      <c r="AY1405" s="304">
        <f t="shared" si="458"/>
        <v>0</v>
      </c>
      <c r="AZ1405" s="304">
        <f t="shared" si="459"/>
        <v>0</v>
      </c>
      <c r="BA1405" s="304">
        <f t="shared" si="460"/>
        <v>0</v>
      </c>
      <c r="BB1405" s="304">
        <f t="shared" si="461"/>
        <v>0</v>
      </c>
      <c r="BC1405" s="304">
        <f t="shared" si="462"/>
        <v>0</v>
      </c>
      <c r="BD1405" s="304">
        <f t="shared" si="463"/>
        <v>0</v>
      </c>
      <c r="BE1405" s="304">
        <f>IFERROR(IF(VLOOKUP($C1405,Listen!$A$2:$F$45,6,0)="Ja",BB1405-MAX(BC1405:BD1405),BB1405-BC1405),0)</f>
        <v>0</v>
      </c>
    </row>
    <row r="1406" spans="1:57" x14ac:dyDescent="0.25">
      <c r="A1406" s="320" t="str">
        <f>IF(AND(D1406&lt;&gt;0,C1406&lt;&gt;0,E1406&lt;&gt;0),IF(B1406&lt;&gt;0,CONCATENATE(B1406,"-AGr",VLOOKUP(C1406,Listen!$A$2:$D$45,4,FALSE),"-",D1406,"-",E1406,),CONCATENATE("AGr",VLOOKUP(C1406,Listen!$A$2:$D$45,4,FALSE),"-",D1406,"-",E1406)),"keine vollständige ID")</f>
        <v>keine vollständige ID</v>
      </c>
      <c r="B1406" s="301"/>
      <c r="C1406" s="287"/>
      <c r="D1406" s="34"/>
      <c r="E1406" s="306"/>
      <c r="F1406" s="116"/>
      <c r="G1406" s="17"/>
      <c r="H1406" s="17"/>
      <c r="I1406" s="17"/>
      <c r="J1406" s="17"/>
      <c r="K1406" s="17"/>
      <c r="L1406" s="17"/>
      <c r="M1406" s="17"/>
      <c r="N1406" s="17"/>
      <c r="O1406" s="116"/>
      <c r="P1406" s="117">
        <f>IF(D1406&gt;A_Stammdaten!$B$12,0,SUM(G1406,H1406,J1406,L1406:M1406)-SUM(I1406,K1406,N1406:O1406))</f>
        <v>0</v>
      </c>
      <c r="Q1406" s="17"/>
      <c r="R1406" s="17"/>
      <c r="S1406" s="17"/>
      <c r="T1406" s="17"/>
      <c r="U1406" s="62">
        <f t="shared" si="443"/>
        <v>0</v>
      </c>
      <c r="V1406" s="34"/>
      <c r="W1406" s="34"/>
      <c r="X1406" s="34"/>
      <c r="Y1406" s="34"/>
      <c r="Z1406" s="34"/>
      <c r="AA1406" s="63" t="str">
        <f t="shared" si="444"/>
        <v>-</v>
      </c>
      <c r="AB1406" s="63" t="str">
        <f t="shared" si="445"/>
        <v>-</v>
      </c>
      <c r="AC1406" s="63">
        <f>IF(ISBLANK($C1406),0,VLOOKUP($C1406,Listen!$A$2:$C$45,2,FALSE))</f>
        <v>0</v>
      </c>
      <c r="AD1406" s="63">
        <f>IF(ISBLANK($C1406),0,VLOOKUP($C1406,Listen!$A$2:$C$45,3,FALSE))</f>
        <v>0</v>
      </c>
      <c r="AE1406" s="49">
        <f t="shared" si="446"/>
        <v>0</v>
      </c>
      <c r="AF1406" s="49">
        <f t="shared" si="446"/>
        <v>0</v>
      </c>
      <c r="AG1406" s="49">
        <f>IFERROR(IF(OR($V1406&lt;&gt;"Ja",VLOOKUP($C1406,Listen!$A$2:$F$45,5,0)="Nein",D1406&lt;IF(C1406="LNG Anbindungsanlagen gemäß separater Festlegung",2022,2023)),$AC1406,$AA1406),0)</f>
        <v>0</v>
      </c>
      <c r="AH1406" s="49">
        <f>IFERROR(IF(OR($V1406&lt;&gt;"Ja",VLOOKUP($C1406,Listen!$A$2:$F$45,5,0)="Nein",D1406&lt;IF(C1406="LNG Anbindungsanlagen gemäß separater Festlegung",2022,2023)),$AC1406,$AA1406),0)</f>
        <v>0</v>
      </c>
      <c r="AI1406" s="49">
        <f>IFERROR(IF(OR($W1406&lt;&gt;"Ja",VLOOKUP($C1406,Listen!$A$2:$F$45,6,0)="Nein"),$AC1406,$AB1406),0)</f>
        <v>0</v>
      </c>
      <c r="AJ1406" s="49">
        <f>IFERROR(IF(OR($W1406&lt;&gt;"Ja",VLOOKUP($C1406,Listen!$A$2:$F$45,6,0)="Nein"),$AC1406,$AB1406),0)</f>
        <v>0</v>
      </c>
      <c r="AK1406" s="49">
        <f>IFERROR(IF(OR($W1406&lt;&gt;"Ja",VLOOKUP($C1406,Listen!$A$2:$F$45,6,0)="Nein"),$AC1406,$AB1406),0)</f>
        <v>0</v>
      </c>
      <c r="AL1406" s="51">
        <f t="shared" si="447"/>
        <v>0</v>
      </c>
      <c r="AM1406" s="296">
        <f>IFERROR(IF(VLOOKUP($C1406,Listen!$A$2:$F$45,6,0)="Ja",MAX(BC1406:BD1406),D_SAV!$BC1406),0)</f>
        <v>0</v>
      </c>
      <c r="AN1406" s="51">
        <f t="shared" si="448"/>
        <v>0</v>
      </c>
      <c r="AP1406" s="304">
        <f t="shared" si="449"/>
        <v>0</v>
      </c>
      <c r="AQ1406" s="304">
        <f t="shared" si="450"/>
        <v>0</v>
      </c>
      <c r="AR1406" s="304">
        <f t="shared" si="451"/>
        <v>0</v>
      </c>
      <c r="AS1406" s="304">
        <f t="shared" si="452"/>
        <v>0</v>
      </c>
      <c r="AT1406" s="304">
        <f t="shared" si="453"/>
        <v>0</v>
      </c>
      <c r="AU1406" s="304">
        <f t="shared" si="454"/>
        <v>0</v>
      </c>
      <c r="AV1406" s="304">
        <f t="shared" si="455"/>
        <v>0</v>
      </c>
      <c r="AW1406" s="304">
        <f t="shared" si="456"/>
        <v>0</v>
      </c>
      <c r="AX1406" s="304">
        <f t="shared" si="457"/>
        <v>0</v>
      </c>
      <c r="AY1406" s="304">
        <f t="shared" si="458"/>
        <v>0</v>
      </c>
      <c r="AZ1406" s="304">
        <f t="shared" si="459"/>
        <v>0</v>
      </c>
      <c r="BA1406" s="304">
        <f t="shared" si="460"/>
        <v>0</v>
      </c>
      <c r="BB1406" s="304">
        <f t="shared" si="461"/>
        <v>0</v>
      </c>
      <c r="BC1406" s="304">
        <f t="shared" si="462"/>
        <v>0</v>
      </c>
      <c r="BD1406" s="304">
        <f t="shared" si="463"/>
        <v>0</v>
      </c>
      <c r="BE1406" s="304">
        <f>IFERROR(IF(VLOOKUP($C1406,Listen!$A$2:$F$45,6,0)="Ja",BB1406-MAX(BC1406:BD1406),BB1406-BC1406),0)</f>
        <v>0</v>
      </c>
    </row>
    <row r="1407" spans="1:57" x14ac:dyDescent="0.25">
      <c r="A1407" s="320" t="str">
        <f>IF(AND(D1407&lt;&gt;0,C1407&lt;&gt;0,E1407&lt;&gt;0),IF(B1407&lt;&gt;0,CONCATENATE(B1407,"-AGr",VLOOKUP(C1407,Listen!$A$2:$D$45,4,FALSE),"-",D1407,"-",E1407,),CONCATENATE("AGr",VLOOKUP(C1407,Listen!$A$2:$D$45,4,FALSE),"-",D1407,"-",E1407)),"keine vollständige ID")</f>
        <v>keine vollständige ID</v>
      </c>
      <c r="B1407" s="301"/>
      <c r="C1407" s="287"/>
      <c r="D1407" s="34"/>
      <c r="E1407" s="306"/>
      <c r="F1407" s="116"/>
      <c r="G1407" s="17"/>
      <c r="H1407" s="17"/>
      <c r="I1407" s="17"/>
      <c r="J1407" s="17"/>
      <c r="K1407" s="17"/>
      <c r="L1407" s="17"/>
      <c r="M1407" s="17"/>
      <c r="N1407" s="17"/>
      <c r="O1407" s="116"/>
      <c r="P1407" s="117">
        <f>IF(D1407&gt;A_Stammdaten!$B$12,0,SUM(G1407,H1407,J1407,L1407:M1407)-SUM(I1407,K1407,N1407:O1407))</f>
        <v>0</v>
      </c>
      <c r="Q1407" s="17"/>
      <c r="R1407" s="17"/>
      <c r="S1407" s="17"/>
      <c r="T1407" s="17"/>
      <c r="U1407" s="62">
        <f t="shared" si="443"/>
        <v>0</v>
      </c>
      <c r="V1407" s="34"/>
      <c r="W1407" s="34"/>
      <c r="X1407" s="34"/>
      <c r="Y1407" s="34"/>
      <c r="Z1407" s="34"/>
      <c r="AA1407" s="63" t="str">
        <f t="shared" si="444"/>
        <v>-</v>
      </c>
      <c r="AB1407" s="63" t="str">
        <f t="shared" si="445"/>
        <v>-</v>
      </c>
      <c r="AC1407" s="63">
        <f>IF(ISBLANK($C1407),0,VLOOKUP($C1407,Listen!$A$2:$C$45,2,FALSE))</f>
        <v>0</v>
      </c>
      <c r="AD1407" s="63">
        <f>IF(ISBLANK($C1407),0,VLOOKUP($C1407,Listen!$A$2:$C$45,3,FALSE))</f>
        <v>0</v>
      </c>
      <c r="AE1407" s="49">
        <f t="shared" si="446"/>
        <v>0</v>
      </c>
      <c r="AF1407" s="49">
        <f t="shared" si="446"/>
        <v>0</v>
      </c>
      <c r="AG1407" s="49">
        <f>IFERROR(IF(OR($V1407&lt;&gt;"Ja",VLOOKUP($C1407,Listen!$A$2:$F$45,5,0)="Nein",D1407&lt;IF(C1407="LNG Anbindungsanlagen gemäß separater Festlegung",2022,2023)),$AC1407,$AA1407),0)</f>
        <v>0</v>
      </c>
      <c r="AH1407" s="49">
        <f>IFERROR(IF(OR($V1407&lt;&gt;"Ja",VLOOKUP($C1407,Listen!$A$2:$F$45,5,0)="Nein",D1407&lt;IF(C1407="LNG Anbindungsanlagen gemäß separater Festlegung",2022,2023)),$AC1407,$AA1407),0)</f>
        <v>0</v>
      </c>
      <c r="AI1407" s="49">
        <f>IFERROR(IF(OR($W1407&lt;&gt;"Ja",VLOOKUP($C1407,Listen!$A$2:$F$45,6,0)="Nein"),$AC1407,$AB1407),0)</f>
        <v>0</v>
      </c>
      <c r="AJ1407" s="49">
        <f>IFERROR(IF(OR($W1407&lt;&gt;"Ja",VLOOKUP($C1407,Listen!$A$2:$F$45,6,0)="Nein"),$AC1407,$AB1407),0)</f>
        <v>0</v>
      </c>
      <c r="AK1407" s="49">
        <f>IFERROR(IF(OR($W1407&lt;&gt;"Ja",VLOOKUP($C1407,Listen!$A$2:$F$45,6,0)="Nein"),$AC1407,$AB1407),0)</f>
        <v>0</v>
      </c>
      <c r="AL1407" s="51">
        <f t="shared" si="447"/>
        <v>0</v>
      </c>
      <c r="AM1407" s="296">
        <f>IFERROR(IF(VLOOKUP($C1407,Listen!$A$2:$F$45,6,0)="Ja",MAX(BC1407:BD1407),D_SAV!$BC1407),0)</f>
        <v>0</v>
      </c>
      <c r="AN1407" s="51">
        <f t="shared" si="448"/>
        <v>0</v>
      </c>
      <c r="AP1407" s="304">
        <f t="shared" si="449"/>
        <v>0</v>
      </c>
      <c r="AQ1407" s="304">
        <f t="shared" si="450"/>
        <v>0</v>
      </c>
      <c r="AR1407" s="304">
        <f t="shared" si="451"/>
        <v>0</v>
      </c>
      <c r="AS1407" s="304">
        <f t="shared" si="452"/>
        <v>0</v>
      </c>
      <c r="AT1407" s="304">
        <f t="shared" si="453"/>
        <v>0</v>
      </c>
      <c r="AU1407" s="304">
        <f t="shared" si="454"/>
        <v>0</v>
      </c>
      <c r="AV1407" s="304">
        <f t="shared" si="455"/>
        <v>0</v>
      </c>
      <c r="AW1407" s="304">
        <f t="shared" si="456"/>
        <v>0</v>
      </c>
      <c r="AX1407" s="304">
        <f t="shared" si="457"/>
        <v>0</v>
      </c>
      <c r="AY1407" s="304">
        <f t="shared" si="458"/>
        <v>0</v>
      </c>
      <c r="AZ1407" s="304">
        <f t="shared" si="459"/>
        <v>0</v>
      </c>
      <c r="BA1407" s="304">
        <f t="shared" si="460"/>
        <v>0</v>
      </c>
      <c r="BB1407" s="304">
        <f t="shared" si="461"/>
        <v>0</v>
      </c>
      <c r="BC1407" s="304">
        <f t="shared" si="462"/>
        <v>0</v>
      </c>
      <c r="BD1407" s="304">
        <f t="shared" si="463"/>
        <v>0</v>
      </c>
      <c r="BE1407" s="304">
        <f>IFERROR(IF(VLOOKUP($C1407,Listen!$A$2:$F$45,6,0)="Ja",BB1407-MAX(BC1407:BD1407),BB1407-BC1407),0)</f>
        <v>0</v>
      </c>
    </row>
    <row r="1408" spans="1:57" x14ac:dyDescent="0.25">
      <c r="A1408" s="320" t="str">
        <f>IF(AND(D1408&lt;&gt;0,C1408&lt;&gt;0,E1408&lt;&gt;0),IF(B1408&lt;&gt;0,CONCATENATE(B1408,"-AGr",VLOOKUP(C1408,Listen!$A$2:$D$45,4,FALSE),"-",D1408,"-",E1408,),CONCATENATE("AGr",VLOOKUP(C1408,Listen!$A$2:$D$45,4,FALSE),"-",D1408,"-",E1408)),"keine vollständige ID")</f>
        <v>keine vollständige ID</v>
      </c>
      <c r="B1408" s="301"/>
      <c r="C1408" s="287"/>
      <c r="D1408" s="34"/>
      <c r="E1408" s="306"/>
      <c r="F1408" s="116"/>
      <c r="G1408" s="17"/>
      <c r="H1408" s="17"/>
      <c r="I1408" s="17"/>
      <c r="J1408" s="17"/>
      <c r="K1408" s="17"/>
      <c r="L1408" s="17"/>
      <c r="M1408" s="17"/>
      <c r="N1408" s="17"/>
      <c r="O1408" s="116"/>
      <c r="P1408" s="117">
        <f>IF(D1408&gt;A_Stammdaten!$B$12,0,SUM(G1408,H1408,J1408,L1408:M1408)-SUM(I1408,K1408,N1408:O1408))</f>
        <v>0</v>
      </c>
      <c r="Q1408" s="17"/>
      <c r="R1408" s="17"/>
      <c r="S1408" s="17"/>
      <c r="T1408" s="17"/>
      <c r="U1408" s="62">
        <f t="shared" si="443"/>
        <v>0</v>
      </c>
      <c r="V1408" s="34"/>
      <c r="W1408" s="34"/>
      <c r="X1408" s="34"/>
      <c r="Y1408" s="34"/>
      <c r="Z1408" s="34"/>
      <c r="AA1408" s="63" t="str">
        <f t="shared" si="444"/>
        <v>-</v>
      </c>
      <c r="AB1408" s="63" t="str">
        <f t="shared" si="445"/>
        <v>-</v>
      </c>
      <c r="AC1408" s="63">
        <f>IF(ISBLANK($C1408),0,VLOOKUP($C1408,Listen!$A$2:$C$45,2,FALSE))</f>
        <v>0</v>
      </c>
      <c r="AD1408" s="63">
        <f>IF(ISBLANK($C1408),0,VLOOKUP($C1408,Listen!$A$2:$C$45,3,FALSE))</f>
        <v>0</v>
      </c>
      <c r="AE1408" s="49">
        <f t="shared" si="446"/>
        <v>0</v>
      </c>
      <c r="AF1408" s="49">
        <f t="shared" si="446"/>
        <v>0</v>
      </c>
      <c r="AG1408" s="49">
        <f>IFERROR(IF(OR($V1408&lt;&gt;"Ja",VLOOKUP($C1408,Listen!$A$2:$F$45,5,0)="Nein",D1408&lt;IF(C1408="LNG Anbindungsanlagen gemäß separater Festlegung",2022,2023)),$AC1408,$AA1408),0)</f>
        <v>0</v>
      </c>
      <c r="AH1408" s="49">
        <f>IFERROR(IF(OR($V1408&lt;&gt;"Ja",VLOOKUP($C1408,Listen!$A$2:$F$45,5,0)="Nein",D1408&lt;IF(C1408="LNG Anbindungsanlagen gemäß separater Festlegung",2022,2023)),$AC1408,$AA1408),0)</f>
        <v>0</v>
      </c>
      <c r="AI1408" s="49">
        <f>IFERROR(IF(OR($W1408&lt;&gt;"Ja",VLOOKUP($C1408,Listen!$A$2:$F$45,6,0)="Nein"),$AC1408,$AB1408),0)</f>
        <v>0</v>
      </c>
      <c r="AJ1408" s="49">
        <f>IFERROR(IF(OR($W1408&lt;&gt;"Ja",VLOOKUP($C1408,Listen!$A$2:$F$45,6,0)="Nein"),$AC1408,$AB1408),0)</f>
        <v>0</v>
      </c>
      <c r="AK1408" s="49">
        <f>IFERROR(IF(OR($W1408&lt;&gt;"Ja",VLOOKUP($C1408,Listen!$A$2:$F$45,6,0)="Nein"),$AC1408,$AB1408),0)</f>
        <v>0</v>
      </c>
      <c r="AL1408" s="51">
        <f t="shared" si="447"/>
        <v>0</v>
      </c>
      <c r="AM1408" s="296">
        <f>IFERROR(IF(VLOOKUP($C1408,Listen!$A$2:$F$45,6,0)="Ja",MAX(BC1408:BD1408),D_SAV!$BC1408),0)</f>
        <v>0</v>
      </c>
      <c r="AN1408" s="51">
        <f t="shared" si="448"/>
        <v>0</v>
      </c>
      <c r="AP1408" s="304">
        <f t="shared" si="449"/>
        <v>0</v>
      </c>
      <c r="AQ1408" s="304">
        <f t="shared" si="450"/>
        <v>0</v>
      </c>
      <c r="AR1408" s="304">
        <f t="shared" si="451"/>
        <v>0</v>
      </c>
      <c r="AS1408" s="304">
        <f t="shared" si="452"/>
        <v>0</v>
      </c>
      <c r="AT1408" s="304">
        <f t="shared" si="453"/>
        <v>0</v>
      </c>
      <c r="AU1408" s="304">
        <f t="shared" si="454"/>
        <v>0</v>
      </c>
      <c r="AV1408" s="304">
        <f t="shared" si="455"/>
        <v>0</v>
      </c>
      <c r="AW1408" s="304">
        <f t="shared" si="456"/>
        <v>0</v>
      </c>
      <c r="AX1408" s="304">
        <f t="shared" si="457"/>
        <v>0</v>
      </c>
      <c r="AY1408" s="304">
        <f t="shared" si="458"/>
        <v>0</v>
      </c>
      <c r="AZ1408" s="304">
        <f t="shared" si="459"/>
        <v>0</v>
      </c>
      <c r="BA1408" s="304">
        <f t="shared" si="460"/>
        <v>0</v>
      </c>
      <c r="BB1408" s="304">
        <f t="shared" si="461"/>
        <v>0</v>
      </c>
      <c r="BC1408" s="304">
        <f t="shared" si="462"/>
        <v>0</v>
      </c>
      <c r="BD1408" s="304">
        <f t="shared" si="463"/>
        <v>0</v>
      </c>
      <c r="BE1408" s="304">
        <f>IFERROR(IF(VLOOKUP($C1408,Listen!$A$2:$F$45,6,0)="Ja",BB1408-MAX(BC1408:BD1408),BB1408-BC1408),0)</f>
        <v>0</v>
      </c>
    </row>
    <row r="1409" spans="1:57" x14ac:dyDescent="0.25">
      <c r="A1409" s="320" t="str">
        <f>IF(AND(D1409&lt;&gt;0,C1409&lt;&gt;0,E1409&lt;&gt;0),IF(B1409&lt;&gt;0,CONCATENATE(B1409,"-AGr",VLOOKUP(C1409,Listen!$A$2:$D$45,4,FALSE),"-",D1409,"-",E1409,),CONCATENATE("AGr",VLOOKUP(C1409,Listen!$A$2:$D$45,4,FALSE),"-",D1409,"-",E1409)),"keine vollständige ID")</f>
        <v>keine vollständige ID</v>
      </c>
      <c r="B1409" s="301"/>
      <c r="C1409" s="287"/>
      <c r="D1409" s="34"/>
      <c r="E1409" s="306"/>
      <c r="F1409" s="116"/>
      <c r="G1409" s="17"/>
      <c r="H1409" s="17"/>
      <c r="I1409" s="17"/>
      <c r="J1409" s="17"/>
      <c r="K1409" s="17"/>
      <c r="L1409" s="17"/>
      <c r="M1409" s="17"/>
      <c r="N1409" s="17"/>
      <c r="O1409" s="116"/>
      <c r="P1409" s="117">
        <f>IF(D1409&gt;A_Stammdaten!$B$12,0,SUM(G1409,H1409,J1409,L1409:M1409)-SUM(I1409,K1409,N1409:O1409))</f>
        <v>0</v>
      </c>
      <c r="Q1409" s="17"/>
      <c r="R1409" s="17"/>
      <c r="S1409" s="17"/>
      <c r="T1409" s="17"/>
      <c r="U1409" s="62">
        <f t="shared" si="443"/>
        <v>0</v>
      </c>
      <c r="V1409" s="34"/>
      <c r="W1409" s="34"/>
      <c r="X1409" s="34"/>
      <c r="Y1409" s="34"/>
      <c r="Z1409" s="34"/>
      <c r="AA1409" s="63" t="str">
        <f t="shared" si="444"/>
        <v>-</v>
      </c>
      <c r="AB1409" s="63" t="str">
        <f t="shared" si="445"/>
        <v>-</v>
      </c>
      <c r="AC1409" s="63">
        <f>IF(ISBLANK($C1409),0,VLOOKUP($C1409,Listen!$A$2:$C$45,2,FALSE))</f>
        <v>0</v>
      </c>
      <c r="AD1409" s="63">
        <f>IF(ISBLANK($C1409),0,VLOOKUP($C1409,Listen!$A$2:$C$45,3,FALSE))</f>
        <v>0</v>
      </c>
      <c r="AE1409" s="49">
        <f t="shared" si="446"/>
        <v>0</v>
      </c>
      <c r="AF1409" s="49">
        <f t="shared" si="446"/>
        <v>0</v>
      </c>
      <c r="AG1409" s="49">
        <f>IFERROR(IF(OR($V1409&lt;&gt;"Ja",VLOOKUP($C1409,Listen!$A$2:$F$45,5,0)="Nein",D1409&lt;IF(C1409="LNG Anbindungsanlagen gemäß separater Festlegung",2022,2023)),$AC1409,$AA1409),0)</f>
        <v>0</v>
      </c>
      <c r="AH1409" s="49">
        <f>IFERROR(IF(OR($V1409&lt;&gt;"Ja",VLOOKUP($C1409,Listen!$A$2:$F$45,5,0)="Nein",D1409&lt;IF(C1409="LNG Anbindungsanlagen gemäß separater Festlegung",2022,2023)),$AC1409,$AA1409),0)</f>
        <v>0</v>
      </c>
      <c r="AI1409" s="49">
        <f>IFERROR(IF(OR($W1409&lt;&gt;"Ja",VLOOKUP($C1409,Listen!$A$2:$F$45,6,0)="Nein"),$AC1409,$AB1409),0)</f>
        <v>0</v>
      </c>
      <c r="AJ1409" s="49">
        <f>IFERROR(IF(OR($W1409&lt;&gt;"Ja",VLOOKUP($C1409,Listen!$A$2:$F$45,6,0)="Nein"),$AC1409,$AB1409),0)</f>
        <v>0</v>
      </c>
      <c r="AK1409" s="49">
        <f>IFERROR(IF(OR($W1409&lt;&gt;"Ja",VLOOKUP($C1409,Listen!$A$2:$F$45,6,0)="Nein"),$AC1409,$AB1409),0)</f>
        <v>0</v>
      </c>
      <c r="AL1409" s="51">
        <f t="shared" si="447"/>
        <v>0</v>
      </c>
      <c r="AM1409" s="296">
        <f>IFERROR(IF(VLOOKUP($C1409,Listen!$A$2:$F$45,6,0)="Ja",MAX(BC1409:BD1409),D_SAV!$BC1409),0)</f>
        <v>0</v>
      </c>
      <c r="AN1409" s="51">
        <f t="shared" si="448"/>
        <v>0</v>
      </c>
      <c r="AP1409" s="304">
        <f t="shared" si="449"/>
        <v>0</v>
      </c>
      <c r="AQ1409" s="304">
        <f t="shared" si="450"/>
        <v>0</v>
      </c>
      <c r="AR1409" s="304">
        <f t="shared" si="451"/>
        <v>0</v>
      </c>
      <c r="AS1409" s="304">
        <f t="shared" si="452"/>
        <v>0</v>
      </c>
      <c r="AT1409" s="304">
        <f t="shared" si="453"/>
        <v>0</v>
      </c>
      <c r="AU1409" s="304">
        <f t="shared" si="454"/>
        <v>0</v>
      </c>
      <c r="AV1409" s="304">
        <f t="shared" si="455"/>
        <v>0</v>
      </c>
      <c r="AW1409" s="304">
        <f t="shared" si="456"/>
        <v>0</v>
      </c>
      <c r="AX1409" s="304">
        <f t="shared" si="457"/>
        <v>0</v>
      </c>
      <c r="AY1409" s="304">
        <f t="shared" si="458"/>
        <v>0</v>
      </c>
      <c r="AZ1409" s="304">
        <f t="shared" si="459"/>
        <v>0</v>
      </c>
      <c r="BA1409" s="304">
        <f t="shared" si="460"/>
        <v>0</v>
      </c>
      <c r="BB1409" s="304">
        <f t="shared" si="461"/>
        <v>0</v>
      </c>
      <c r="BC1409" s="304">
        <f t="shared" si="462"/>
        <v>0</v>
      </c>
      <c r="BD1409" s="304">
        <f t="shared" si="463"/>
        <v>0</v>
      </c>
      <c r="BE1409" s="304">
        <f>IFERROR(IF(VLOOKUP($C1409,Listen!$A$2:$F$45,6,0)="Ja",BB1409-MAX(BC1409:BD1409),BB1409-BC1409),0)</f>
        <v>0</v>
      </c>
    </row>
    <row r="1410" spans="1:57" x14ac:dyDescent="0.25">
      <c r="A1410" s="320" t="str">
        <f>IF(AND(D1410&lt;&gt;0,C1410&lt;&gt;0,E1410&lt;&gt;0),IF(B1410&lt;&gt;0,CONCATENATE(B1410,"-AGr",VLOOKUP(C1410,Listen!$A$2:$D$45,4,FALSE),"-",D1410,"-",E1410,),CONCATENATE("AGr",VLOOKUP(C1410,Listen!$A$2:$D$45,4,FALSE),"-",D1410,"-",E1410)),"keine vollständige ID")</f>
        <v>keine vollständige ID</v>
      </c>
      <c r="B1410" s="301"/>
      <c r="C1410" s="287"/>
      <c r="D1410" s="34"/>
      <c r="E1410" s="306"/>
      <c r="F1410" s="116"/>
      <c r="G1410" s="17"/>
      <c r="H1410" s="17"/>
      <c r="I1410" s="17"/>
      <c r="J1410" s="17"/>
      <c r="K1410" s="17"/>
      <c r="L1410" s="17"/>
      <c r="M1410" s="17"/>
      <c r="N1410" s="17"/>
      <c r="O1410" s="116"/>
      <c r="P1410" s="117">
        <f>IF(D1410&gt;A_Stammdaten!$B$12,0,SUM(G1410,H1410,J1410,L1410:M1410)-SUM(I1410,K1410,N1410:O1410))</f>
        <v>0</v>
      </c>
      <c r="Q1410" s="17"/>
      <c r="R1410" s="17"/>
      <c r="S1410" s="17"/>
      <c r="T1410" s="17"/>
      <c r="U1410" s="62">
        <f t="shared" si="443"/>
        <v>0</v>
      </c>
      <c r="V1410" s="34"/>
      <c r="W1410" s="34"/>
      <c r="X1410" s="34"/>
      <c r="Y1410" s="34"/>
      <c r="Z1410" s="34"/>
      <c r="AA1410" s="63" t="str">
        <f t="shared" si="444"/>
        <v>-</v>
      </c>
      <c r="AB1410" s="63" t="str">
        <f t="shared" si="445"/>
        <v>-</v>
      </c>
      <c r="AC1410" s="63">
        <f>IF(ISBLANK($C1410),0,VLOOKUP($C1410,Listen!$A$2:$C$45,2,FALSE))</f>
        <v>0</v>
      </c>
      <c r="AD1410" s="63">
        <f>IF(ISBLANK($C1410),0,VLOOKUP($C1410,Listen!$A$2:$C$45,3,FALSE))</f>
        <v>0</v>
      </c>
      <c r="AE1410" s="49">
        <f t="shared" si="446"/>
        <v>0</v>
      </c>
      <c r="AF1410" s="49">
        <f t="shared" si="446"/>
        <v>0</v>
      </c>
      <c r="AG1410" s="49">
        <f>IFERROR(IF(OR($V1410&lt;&gt;"Ja",VLOOKUP($C1410,Listen!$A$2:$F$45,5,0)="Nein",D1410&lt;IF(C1410="LNG Anbindungsanlagen gemäß separater Festlegung",2022,2023)),$AC1410,$AA1410),0)</f>
        <v>0</v>
      </c>
      <c r="AH1410" s="49">
        <f>IFERROR(IF(OR($V1410&lt;&gt;"Ja",VLOOKUP($C1410,Listen!$A$2:$F$45,5,0)="Nein",D1410&lt;IF(C1410="LNG Anbindungsanlagen gemäß separater Festlegung",2022,2023)),$AC1410,$AA1410),0)</f>
        <v>0</v>
      </c>
      <c r="AI1410" s="49">
        <f>IFERROR(IF(OR($W1410&lt;&gt;"Ja",VLOOKUP($C1410,Listen!$A$2:$F$45,6,0)="Nein"),$AC1410,$AB1410),0)</f>
        <v>0</v>
      </c>
      <c r="AJ1410" s="49">
        <f>IFERROR(IF(OR($W1410&lt;&gt;"Ja",VLOOKUP($C1410,Listen!$A$2:$F$45,6,0)="Nein"),$AC1410,$AB1410),0)</f>
        <v>0</v>
      </c>
      <c r="AK1410" s="49">
        <f>IFERROR(IF(OR($W1410&lt;&gt;"Ja",VLOOKUP($C1410,Listen!$A$2:$F$45,6,0)="Nein"),$AC1410,$AB1410),0)</f>
        <v>0</v>
      </c>
      <c r="AL1410" s="51">
        <f t="shared" si="447"/>
        <v>0</v>
      </c>
      <c r="AM1410" s="296">
        <f>IFERROR(IF(VLOOKUP($C1410,Listen!$A$2:$F$45,6,0)="Ja",MAX(BC1410:BD1410),D_SAV!$BC1410),0)</f>
        <v>0</v>
      </c>
      <c r="AN1410" s="51">
        <f t="shared" si="448"/>
        <v>0</v>
      </c>
      <c r="AP1410" s="304">
        <f t="shared" si="449"/>
        <v>0</v>
      </c>
      <c r="AQ1410" s="304">
        <f t="shared" si="450"/>
        <v>0</v>
      </c>
      <c r="AR1410" s="304">
        <f t="shared" si="451"/>
        <v>0</v>
      </c>
      <c r="AS1410" s="304">
        <f t="shared" si="452"/>
        <v>0</v>
      </c>
      <c r="AT1410" s="304">
        <f t="shared" si="453"/>
        <v>0</v>
      </c>
      <c r="AU1410" s="304">
        <f t="shared" si="454"/>
        <v>0</v>
      </c>
      <c r="AV1410" s="304">
        <f t="shared" si="455"/>
        <v>0</v>
      </c>
      <c r="AW1410" s="304">
        <f t="shared" si="456"/>
        <v>0</v>
      </c>
      <c r="AX1410" s="304">
        <f t="shared" si="457"/>
        <v>0</v>
      </c>
      <c r="AY1410" s="304">
        <f t="shared" si="458"/>
        <v>0</v>
      </c>
      <c r="AZ1410" s="304">
        <f t="shared" si="459"/>
        <v>0</v>
      </c>
      <c r="BA1410" s="304">
        <f t="shared" si="460"/>
        <v>0</v>
      </c>
      <c r="BB1410" s="304">
        <f t="shared" si="461"/>
        <v>0</v>
      </c>
      <c r="BC1410" s="304">
        <f t="shared" si="462"/>
        <v>0</v>
      </c>
      <c r="BD1410" s="304">
        <f t="shared" si="463"/>
        <v>0</v>
      </c>
      <c r="BE1410" s="304">
        <f>IFERROR(IF(VLOOKUP($C1410,Listen!$A$2:$F$45,6,0)="Ja",BB1410-MAX(BC1410:BD1410),BB1410-BC1410),0)</f>
        <v>0</v>
      </c>
    </row>
    <row r="1411" spans="1:57" x14ac:dyDescent="0.25">
      <c r="A1411" s="320" t="str">
        <f>IF(AND(D1411&lt;&gt;0,C1411&lt;&gt;0,E1411&lt;&gt;0),IF(B1411&lt;&gt;0,CONCATENATE(B1411,"-AGr",VLOOKUP(C1411,Listen!$A$2:$D$45,4,FALSE),"-",D1411,"-",E1411,),CONCATENATE("AGr",VLOOKUP(C1411,Listen!$A$2:$D$45,4,FALSE),"-",D1411,"-",E1411)),"keine vollständige ID")</f>
        <v>keine vollständige ID</v>
      </c>
      <c r="B1411" s="301"/>
      <c r="C1411" s="287"/>
      <c r="D1411" s="34"/>
      <c r="E1411" s="306"/>
      <c r="F1411" s="116"/>
      <c r="G1411" s="17"/>
      <c r="H1411" s="17"/>
      <c r="I1411" s="17"/>
      <c r="J1411" s="17"/>
      <c r="K1411" s="17"/>
      <c r="L1411" s="17"/>
      <c r="M1411" s="17"/>
      <c r="N1411" s="17"/>
      <c r="O1411" s="116"/>
      <c r="P1411" s="117">
        <f>IF(D1411&gt;A_Stammdaten!$B$12,0,SUM(G1411,H1411,J1411,L1411:M1411)-SUM(I1411,K1411,N1411:O1411))</f>
        <v>0</v>
      </c>
      <c r="Q1411" s="17"/>
      <c r="R1411" s="17"/>
      <c r="S1411" s="17"/>
      <c r="T1411" s="17"/>
      <c r="U1411" s="62">
        <f t="shared" si="443"/>
        <v>0</v>
      </c>
      <c r="V1411" s="34"/>
      <c r="W1411" s="34"/>
      <c r="X1411" s="34"/>
      <c r="Y1411" s="34"/>
      <c r="Z1411" s="34"/>
      <c r="AA1411" s="63" t="str">
        <f t="shared" si="444"/>
        <v>-</v>
      </c>
      <c r="AB1411" s="63" t="str">
        <f t="shared" si="445"/>
        <v>-</v>
      </c>
      <c r="AC1411" s="63">
        <f>IF(ISBLANK($C1411),0,VLOOKUP($C1411,Listen!$A$2:$C$45,2,FALSE))</f>
        <v>0</v>
      </c>
      <c r="AD1411" s="63">
        <f>IF(ISBLANK($C1411),0,VLOOKUP($C1411,Listen!$A$2:$C$45,3,FALSE))</f>
        <v>0</v>
      </c>
      <c r="AE1411" s="49">
        <f t="shared" si="446"/>
        <v>0</v>
      </c>
      <c r="AF1411" s="49">
        <f t="shared" si="446"/>
        <v>0</v>
      </c>
      <c r="AG1411" s="49">
        <f>IFERROR(IF(OR($V1411&lt;&gt;"Ja",VLOOKUP($C1411,Listen!$A$2:$F$45,5,0)="Nein",D1411&lt;IF(C1411="LNG Anbindungsanlagen gemäß separater Festlegung",2022,2023)),$AC1411,$AA1411),0)</f>
        <v>0</v>
      </c>
      <c r="AH1411" s="49">
        <f>IFERROR(IF(OR($V1411&lt;&gt;"Ja",VLOOKUP($C1411,Listen!$A$2:$F$45,5,0)="Nein",D1411&lt;IF(C1411="LNG Anbindungsanlagen gemäß separater Festlegung",2022,2023)),$AC1411,$AA1411),0)</f>
        <v>0</v>
      </c>
      <c r="AI1411" s="49">
        <f>IFERROR(IF(OR($W1411&lt;&gt;"Ja",VLOOKUP($C1411,Listen!$A$2:$F$45,6,0)="Nein"),$AC1411,$AB1411),0)</f>
        <v>0</v>
      </c>
      <c r="AJ1411" s="49">
        <f>IFERROR(IF(OR($W1411&lt;&gt;"Ja",VLOOKUP($C1411,Listen!$A$2:$F$45,6,0)="Nein"),$AC1411,$AB1411),0)</f>
        <v>0</v>
      </c>
      <c r="AK1411" s="49">
        <f>IFERROR(IF(OR($W1411&lt;&gt;"Ja",VLOOKUP($C1411,Listen!$A$2:$F$45,6,0)="Nein"),$AC1411,$AB1411),0)</f>
        <v>0</v>
      </c>
      <c r="AL1411" s="51">
        <f t="shared" si="447"/>
        <v>0</v>
      </c>
      <c r="AM1411" s="296">
        <f>IFERROR(IF(VLOOKUP($C1411,Listen!$A$2:$F$45,6,0)="Ja",MAX(BC1411:BD1411),D_SAV!$BC1411),0)</f>
        <v>0</v>
      </c>
      <c r="AN1411" s="51">
        <f t="shared" si="448"/>
        <v>0</v>
      </c>
      <c r="AP1411" s="304">
        <f t="shared" si="449"/>
        <v>0</v>
      </c>
      <c r="AQ1411" s="304">
        <f t="shared" si="450"/>
        <v>0</v>
      </c>
      <c r="AR1411" s="304">
        <f t="shared" si="451"/>
        <v>0</v>
      </c>
      <c r="AS1411" s="304">
        <f t="shared" si="452"/>
        <v>0</v>
      </c>
      <c r="AT1411" s="304">
        <f t="shared" si="453"/>
        <v>0</v>
      </c>
      <c r="AU1411" s="304">
        <f t="shared" si="454"/>
        <v>0</v>
      </c>
      <c r="AV1411" s="304">
        <f t="shared" si="455"/>
        <v>0</v>
      </c>
      <c r="AW1411" s="304">
        <f t="shared" si="456"/>
        <v>0</v>
      </c>
      <c r="AX1411" s="304">
        <f t="shared" si="457"/>
        <v>0</v>
      </c>
      <c r="AY1411" s="304">
        <f t="shared" si="458"/>
        <v>0</v>
      </c>
      <c r="AZ1411" s="304">
        <f t="shared" si="459"/>
        <v>0</v>
      </c>
      <c r="BA1411" s="304">
        <f t="shared" si="460"/>
        <v>0</v>
      </c>
      <c r="BB1411" s="304">
        <f t="shared" si="461"/>
        <v>0</v>
      </c>
      <c r="BC1411" s="304">
        <f t="shared" si="462"/>
        <v>0</v>
      </c>
      <c r="BD1411" s="304">
        <f t="shared" si="463"/>
        <v>0</v>
      </c>
      <c r="BE1411" s="304">
        <f>IFERROR(IF(VLOOKUP($C1411,Listen!$A$2:$F$45,6,0)="Ja",BB1411-MAX(BC1411:BD1411),BB1411-BC1411),0)</f>
        <v>0</v>
      </c>
    </row>
    <row r="1412" spans="1:57" x14ac:dyDescent="0.25">
      <c r="A1412" s="320" t="str">
        <f>IF(AND(D1412&lt;&gt;0,C1412&lt;&gt;0,E1412&lt;&gt;0),IF(B1412&lt;&gt;0,CONCATENATE(B1412,"-AGr",VLOOKUP(C1412,Listen!$A$2:$D$45,4,FALSE),"-",D1412,"-",E1412,),CONCATENATE("AGr",VLOOKUP(C1412,Listen!$A$2:$D$45,4,FALSE),"-",D1412,"-",E1412)),"keine vollständige ID")</f>
        <v>keine vollständige ID</v>
      </c>
      <c r="B1412" s="301"/>
      <c r="C1412" s="287"/>
      <c r="D1412" s="34"/>
      <c r="E1412" s="306"/>
      <c r="F1412" s="116"/>
      <c r="G1412" s="17"/>
      <c r="H1412" s="17"/>
      <c r="I1412" s="17"/>
      <c r="J1412" s="17"/>
      <c r="K1412" s="17"/>
      <c r="L1412" s="17"/>
      <c r="M1412" s="17"/>
      <c r="N1412" s="17"/>
      <c r="O1412" s="116"/>
      <c r="P1412" s="117">
        <f>IF(D1412&gt;A_Stammdaten!$B$12,0,SUM(G1412,H1412,J1412,L1412:M1412)-SUM(I1412,K1412,N1412:O1412))</f>
        <v>0</v>
      </c>
      <c r="Q1412" s="17"/>
      <c r="R1412" s="17"/>
      <c r="S1412" s="17"/>
      <c r="T1412" s="17"/>
      <c r="U1412" s="62">
        <f t="shared" si="443"/>
        <v>0</v>
      </c>
      <c r="V1412" s="34"/>
      <c r="W1412" s="34"/>
      <c r="X1412" s="34"/>
      <c r="Y1412" s="34"/>
      <c r="Z1412" s="34"/>
      <c r="AA1412" s="63" t="str">
        <f t="shared" si="444"/>
        <v>-</v>
      </c>
      <c r="AB1412" s="63" t="str">
        <f t="shared" si="445"/>
        <v>-</v>
      </c>
      <c r="AC1412" s="63">
        <f>IF(ISBLANK($C1412),0,VLOOKUP($C1412,Listen!$A$2:$C$45,2,FALSE))</f>
        <v>0</v>
      </c>
      <c r="AD1412" s="63">
        <f>IF(ISBLANK($C1412),0,VLOOKUP($C1412,Listen!$A$2:$C$45,3,FALSE))</f>
        <v>0</v>
      </c>
      <c r="AE1412" s="49">
        <f t="shared" si="446"/>
        <v>0</v>
      </c>
      <c r="AF1412" s="49">
        <f t="shared" si="446"/>
        <v>0</v>
      </c>
      <c r="AG1412" s="49">
        <f>IFERROR(IF(OR($V1412&lt;&gt;"Ja",VLOOKUP($C1412,Listen!$A$2:$F$45,5,0)="Nein",D1412&lt;IF(C1412="LNG Anbindungsanlagen gemäß separater Festlegung",2022,2023)),$AC1412,$AA1412),0)</f>
        <v>0</v>
      </c>
      <c r="AH1412" s="49">
        <f>IFERROR(IF(OR($V1412&lt;&gt;"Ja",VLOOKUP($C1412,Listen!$A$2:$F$45,5,0)="Nein",D1412&lt;IF(C1412="LNG Anbindungsanlagen gemäß separater Festlegung",2022,2023)),$AC1412,$AA1412),0)</f>
        <v>0</v>
      </c>
      <c r="AI1412" s="49">
        <f>IFERROR(IF(OR($W1412&lt;&gt;"Ja",VLOOKUP($C1412,Listen!$A$2:$F$45,6,0)="Nein"),$AC1412,$AB1412),0)</f>
        <v>0</v>
      </c>
      <c r="AJ1412" s="49">
        <f>IFERROR(IF(OR($W1412&lt;&gt;"Ja",VLOOKUP($C1412,Listen!$A$2:$F$45,6,0)="Nein"),$AC1412,$AB1412),0)</f>
        <v>0</v>
      </c>
      <c r="AK1412" s="49">
        <f>IFERROR(IF(OR($W1412&lt;&gt;"Ja",VLOOKUP($C1412,Listen!$A$2:$F$45,6,0)="Nein"),$AC1412,$AB1412),0)</f>
        <v>0</v>
      </c>
      <c r="AL1412" s="51">
        <f t="shared" si="447"/>
        <v>0</v>
      </c>
      <c r="AM1412" s="296">
        <f>IFERROR(IF(VLOOKUP($C1412,Listen!$A$2:$F$45,6,0)="Ja",MAX(BC1412:BD1412),D_SAV!$BC1412),0)</f>
        <v>0</v>
      </c>
      <c r="AN1412" s="51">
        <f t="shared" si="448"/>
        <v>0</v>
      </c>
      <c r="AP1412" s="304">
        <f t="shared" si="449"/>
        <v>0</v>
      </c>
      <c r="AQ1412" s="304">
        <f t="shared" si="450"/>
        <v>0</v>
      </c>
      <c r="AR1412" s="304">
        <f t="shared" si="451"/>
        <v>0</v>
      </c>
      <c r="AS1412" s="304">
        <f t="shared" si="452"/>
        <v>0</v>
      </c>
      <c r="AT1412" s="304">
        <f t="shared" si="453"/>
        <v>0</v>
      </c>
      <c r="AU1412" s="304">
        <f t="shared" si="454"/>
        <v>0</v>
      </c>
      <c r="AV1412" s="304">
        <f t="shared" si="455"/>
        <v>0</v>
      </c>
      <c r="AW1412" s="304">
        <f t="shared" si="456"/>
        <v>0</v>
      </c>
      <c r="AX1412" s="304">
        <f t="shared" si="457"/>
        <v>0</v>
      </c>
      <c r="AY1412" s="304">
        <f t="shared" si="458"/>
        <v>0</v>
      </c>
      <c r="AZ1412" s="304">
        <f t="shared" si="459"/>
        <v>0</v>
      </c>
      <c r="BA1412" s="304">
        <f t="shared" si="460"/>
        <v>0</v>
      </c>
      <c r="BB1412" s="304">
        <f t="shared" si="461"/>
        <v>0</v>
      </c>
      <c r="BC1412" s="304">
        <f t="shared" si="462"/>
        <v>0</v>
      </c>
      <c r="BD1412" s="304">
        <f t="shared" si="463"/>
        <v>0</v>
      </c>
      <c r="BE1412" s="304">
        <f>IFERROR(IF(VLOOKUP($C1412,Listen!$A$2:$F$45,6,0)="Ja",BB1412-MAX(BC1412:BD1412),BB1412-BC1412),0)</f>
        <v>0</v>
      </c>
    </row>
    <row r="1413" spans="1:57" x14ac:dyDescent="0.25">
      <c r="A1413" s="320" t="str">
        <f>IF(AND(D1413&lt;&gt;0,C1413&lt;&gt;0,E1413&lt;&gt;0),IF(B1413&lt;&gt;0,CONCATENATE(B1413,"-AGr",VLOOKUP(C1413,Listen!$A$2:$D$45,4,FALSE),"-",D1413,"-",E1413,),CONCATENATE("AGr",VLOOKUP(C1413,Listen!$A$2:$D$45,4,FALSE),"-",D1413,"-",E1413)),"keine vollständige ID")</f>
        <v>keine vollständige ID</v>
      </c>
      <c r="B1413" s="301"/>
      <c r="C1413" s="287"/>
      <c r="D1413" s="34"/>
      <c r="E1413" s="306"/>
      <c r="F1413" s="116"/>
      <c r="G1413" s="17"/>
      <c r="H1413" s="17"/>
      <c r="I1413" s="17"/>
      <c r="J1413" s="17"/>
      <c r="K1413" s="17"/>
      <c r="L1413" s="17"/>
      <c r="M1413" s="17"/>
      <c r="N1413" s="17"/>
      <c r="O1413" s="116"/>
      <c r="P1413" s="117">
        <f>IF(D1413&gt;A_Stammdaten!$B$12,0,SUM(G1413,H1413,J1413,L1413:M1413)-SUM(I1413,K1413,N1413:O1413))</f>
        <v>0</v>
      </c>
      <c r="Q1413" s="17"/>
      <c r="R1413" s="17"/>
      <c r="S1413" s="17"/>
      <c r="T1413" s="17"/>
      <c r="U1413" s="62">
        <f t="shared" si="443"/>
        <v>0</v>
      </c>
      <c r="V1413" s="34"/>
      <c r="W1413" s="34"/>
      <c r="X1413" s="34"/>
      <c r="Y1413" s="34"/>
      <c r="Z1413" s="34"/>
      <c r="AA1413" s="63" t="str">
        <f t="shared" si="444"/>
        <v>-</v>
      </c>
      <c r="AB1413" s="63" t="str">
        <f t="shared" si="445"/>
        <v>-</v>
      </c>
      <c r="AC1413" s="63">
        <f>IF(ISBLANK($C1413),0,VLOOKUP($C1413,Listen!$A$2:$C$45,2,FALSE))</f>
        <v>0</v>
      </c>
      <c r="AD1413" s="63">
        <f>IF(ISBLANK($C1413),0,VLOOKUP($C1413,Listen!$A$2:$C$45,3,FALSE))</f>
        <v>0</v>
      </c>
      <c r="AE1413" s="49">
        <f t="shared" si="446"/>
        <v>0</v>
      </c>
      <c r="AF1413" s="49">
        <f t="shared" si="446"/>
        <v>0</v>
      </c>
      <c r="AG1413" s="49">
        <f>IFERROR(IF(OR($V1413&lt;&gt;"Ja",VLOOKUP($C1413,Listen!$A$2:$F$45,5,0)="Nein",D1413&lt;IF(C1413="LNG Anbindungsanlagen gemäß separater Festlegung",2022,2023)),$AC1413,$AA1413),0)</f>
        <v>0</v>
      </c>
      <c r="AH1413" s="49">
        <f>IFERROR(IF(OR($V1413&lt;&gt;"Ja",VLOOKUP($C1413,Listen!$A$2:$F$45,5,0)="Nein",D1413&lt;IF(C1413="LNG Anbindungsanlagen gemäß separater Festlegung",2022,2023)),$AC1413,$AA1413),0)</f>
        <v>0</v>
      </c>
      <c r="AI1413" s="49">
        <f>IFERROR(IF(OR($W1413&lt;&gt;"Ja",VLOOKUP($C1413,Listen!$A$2:$F$45,6,0)="Nein"),$AC1413,$AB1413),0)</f>
        <v>0</v>
      </c>
      <c r="AJ1413" s="49">
        <f>IFERROR(IF(OR($W1413&lt;&gt;"Ja",VLOOKUP($C1413,Listen!$A$2:$F$45,6,0)="Nein"),$AC1413,$AB1413),0)</f>
        <v>0</v>
      </c>
      <c r="AK1413" s="49">
        <f>IFERROR(IF(OR($W1413&lt;&gt;"Ja",VLOOKUP($C1413,Listen!$A$2:$F$45,6,0)="Nein"),$AC1413,$AB1413),0)</f>
        <v>0</v>
      </c>
      <c r="AL1413" s="51">
        <f t="shared" si="447"/>
        <v>0</v>
      </c>
      <c r="AM1413" s="296">
        <f>IFERROR(IF(VLOOKUP($C1413,Listen!$A$2:$F$45,6,0)="Ja",MAX(BC1413:BD1413),D_SAV!$BC1413),0)</f>
        <v>0</v>
      </c>
      <c r="AN1413" s="51">
        <f t="shared" si="448"/>
        <v>0</v>
      </c>
      <c r="AP1413" s="304">
        <f t="shared" si="449"/>
        <v>0</v>
      </c>
      <c r="AQ1413" s="304">
        <f t="shared" si="450"/>
        <v>0</v>
      </c>
      <c r="AR1413" s="304">
        <f t="shared" si="451"/>
        <v>0</v>
      </c>
      <c r="AS1413" s="304">
        <f t="shared" si="452"/>
        <v>0</v>
      </c>
      <c r="AT1413" s="304">
        <f t="shared" si="453"/>
        <v>0</v>
      </c>
      <c r="AU1413" s="304">
        <f t="shared" si="454"/>
        <v>0</v>
      </c>
      <c r="AV1413" s="304">
        <f t="shared" si="455"/>
        <v>0</v>
      </c>
      <c r="AW1413" s="304">
        <f t="shared" si="456"/>
        <v>0</v>
      </c>
      <c r="AX1413" s="304">
        <f t="shared" si="457"/>
        <v>0</v>
      </c>
      <c r="AY1413" s="304">
        <f t="shared" si="458"/>
        <v>0</v>
      </c>
      <c r="AZ1413" s="304">
        <f t="shared" si="459"/>
        <v>0</v>
      </c>
      <c r="BA1413" s="304">
        <f t="shared" si="460"/>
        <v>0</v>
      </c>
      <c r="BB1413" s="304">
        <f t="shared" si="461"/>
        <v>0</v>
      </c>
      <c r="BC1413" s="304">
        <f t="shared" si="462"/>
        <v>0</v>
      </c>
      <c r="BD1413" s="304">
        <f t="shared" si="463"/>
        <v>0</v>
      </c>
      <c r="BE1413" s="304">
        <f>IFERROR(IF(VLOOKUP($C1413,Listen!$A$2:$F$45,6,0)="Ja",BB1413-MAX(BC1413:BD1413),BB1413-BC1413),0)</f>
        <v>0</v>
      </c>
    </row>
    <row r="1414" spans="1:57" x14ac:dyDescent="0.25">
      <c r="A1414" s="320" t="str">
        <f>IF(AND(D1414&lt;&gt;0,C1414&lt;&gt;0,E1414&lt;&gt;0),IF(B1414&lt;&gt;0,CONCATENATE(B1414,"-AGr",VLOOKUP(C1414,Listen!$A$2:$D$45,4,FALSE),"-",D1414,"-",E1414,),CONCATENATE("AGr",VLOOKUP(C1414,Listen!$A$2:$D$45,4,FALSE),"-",D1414,"-",E1414)),"keine vollständige ID")</f>
        <v>keine vollständige ID</v>
      </c>
      <c r="B1414" s="301"/>
      <c r="C1414" s="287"/>
      <c r="D1414" s="34"/>
      <c r="E1414" s="306"/>
      <c r="F1414" s="116"/>
      <c r="G1414" s="17"/>
      <c r="H1414" s="17"/>
      <c r="I1414" s="17"/>
      <c r="J1414" s="17"/>
      <c r="K1414" s="17"/>
      <c r="L1414" s="17"/>
      <c r="M1414" s="17"/>
      <c r="N1414" s="17"/>
      <c r="O1414" s="116"/>
      <c r="P1414" s="117">
        <f>IF(D1414&gt;A_Stammdaten!$B$12,0,SUM(G1414,H1414,J1414,L1414:M1414)-SUM(I1414,K1414,N1414:O1414))</f>
        <v>0</v>
      </c>
      <c r="Q1414" s="17"/>
      <c r="R1414" s="17"/>
      <c r="S1414" s="17"/>
      <c r="T1414" s="17"/>
      <c r="U1414" s="62">
        <f t="shared" ref="U1414:U1477" si="464">P1414-SUM(Q1414:T1414)</f>
        <v>0</v>
      </c>
      <c r="V1414" s="34"/>
      <c r="W1414" s="34"/>
      <c r="X1414" s="34"/>
      <c r="Y1414" s="34"/>
      <c r="Z1414" s="34"/>
      <c r="AA1414" s="63" t="str">
        <f t="shared" ref="AA1414:AA1477" si="465">IF($V1414="Ja",MIN(2044-$D1414+1,AC1414),"-")</f>
        <v>-</v>
      </c>
      <c r="AB1414" s="63" t="str">
        <f t="shared" ref="AB1414:AB1477" si="466">IF($Z1414="","-",MIN($Z1414-$D1414+1,AC1414))</f>
        <v>-</v>
      </c>
      <c r="AC1414" s="63">
        <f>IF(ISBLANK($C1414),0,VLOOKUP($C1414,Listen!$A$2:$C$45,2,FALSE))</f>
        <v>0</v>
      </c>
      <c r="AD1414" s="63">
        <f>IF(ISBLANK($C1414),0,VLOOKUP($C1414,Listen!$A$2:$C$45,3,FALSE))</f>
        <v>0</v>
      </c>
      <c r="AE1414" s="49">
        <f t="shared" ref="AE1414:AF1477" si="467">IFERROR($AC1414,0)</f>
        <v>0</v>
      </c>
      <c r="AF1414" s="49">
        <f t="shared" si="467"/>
        <v>0</v>
      </c>
      <c r="AG1414" s="49">
        <f>IFERROR(IF(OR($V1414&lt;&gt;"Ja",VLOOKUP($C1414,Listen!$A$2:$F$45,5,0)="Nein",D1414&lt;IF(C1414="LNG Anbindungsanlagen gemäß separater Festlegung",2022,2023)),$AC1414,$AA1414),0)</f>
        <v>0</v>
      </c>
      <c r="AH1414" s="49">
        <f>IFERROR(IF(OR($V1414&lt;&gt;"Ja",VLOOKUP($C1414,Listen!$A$2:$F$45,5,0)="Nein",D1414&lt;IF(C1414="LNG Anbindungsanlagen gemäß separater Festlegung",2022,2023)),$AC1414,$AA1414),0)</f>
        <v>0</v>
      </c>
      <c r="AI1414" s="49">
        <f>IFERROR(IF(OR($W1414&lt;&gt;"Ja",VLOOKUP($C1414,Listen!$A$2:$F$45,6,0)="Nein"),$AC1414,$AB1414),0)</f>
        <v>0</v>
      </c>
      <c r="AJ1414" s="49">
        <f>IFERROR(IF(OR($W1414&lt;&gt;"Ja",VLOOKUP($C1414,Listen!$A$2:$F$45,6,0)="Nein"),$AC1414,$AB1414),0)</f>
        <v>0</v>
      </c>
      <c r="AK1414" s="49">
        <f>IFERROR(IF(OR($W1414&lt;&gt;"Ja",VLOOKUP($C1414,Listen!$A$2:$F$45,6,0)="Nein"),$AC1414,$AB1414),0)</f>
        <v>0</v>
      </c>
      <c r="AL1414" s="51">
        <f t="shared" ref="AL1414:AL1477" si="468">BB1414</f>
        <v>0</v>
      </c>
      <c r="AM1414" s="296">
        <f>IFERROR(IF(VLOOKUP($C1414,Listen!$A$2:$F$45,6,0)="Ja",MAX(BC1414:BD1414),D_SAV!$BC1414),0)</f>
        <v>0</v>
      </c>
      <c r="AN1414" s="51">
        <f t="shared" ref="AN1414:AN1477" si="469">BE1414</f>
        <v>0</v>
      </c>
      <c r="AP1414" s="304">
        <f t="shared" ref="AP1414:AP1477" si="470">AO1414+IF($D1414=AP$3,$U1414,0)</f>
        <v>0</v>
      </c>
      <c r="AQ1414" s="304">
        <f t="shared" ref="AQ1414:AQ1477" si="471">IF(AP1414=0,0,IF($AE1414-(AP$3-$D1414)&lt;=0,AP1414,AP1414/($AE1414-(AP$3-$D1414))))</f>
        <v>0</v>
      </c>
      <c r="AR1414" s="304">
        <f t="shared" ref="AR1414:AR1477" si="472">AP1414-AQ1414</f>
        <v>0</v>
      </c>
      <c r="AS1414" s="304">
        <f t="shared" ref="AS1414:AS1477" si="473">AR1414+IF($D1414=AS$3,$U1414,0)</f>
        <v>0</v>
      </c>
      <c r="AT1414" s="304">
        <f t="shared" ref="AT1414:AT1477" si="474">IF(AS1414=0,0,IF($AF1414-(AS$3-$D1414)&lt;=0,AS1414,AS1414/($AF1414-(AS$3-$D1414))))</f>
        <v>0</v>
      </c>
      <c r="AU1414" s="304">
        <f t="shared" ref="AU1414:AU1477" si="475">AS1414-AT1414</f>
        <v>0</v>
      </c>
      <c r="AV1414" s="304">
        <f t="shared" ref="AV1414:AV1477" si="476">AU1414+IF($D1414=AV$3,$U1414,0)</f>
        <v>0</v>
      </c>
      <c r="AW1414" s="304">
        <f t="shared" ref="AW1414:AW1477" si="477">IF(AV1414=0,0,IF($AG1414-(AV$3-$D1414)&lt;=0,AV1414,AV1414/($AG1414-(AV$3-$D1414))))</f>
        <v>0</v>
      </c>
      <c r="AX1414" s="304">
        <f t="shared" ref="AX1414:AX1477" si="478">AV1414-AW1414</f>
        <v>0</v>
      </c>
      <c r="AY1414" s="304">
        <f t="shared" ref="AY1414:AY1477" si="479">AX1414+IF($D1414=AY$3,$U1414,0)</f>
        <v>0</v>
      </c>
      <c r="AZ1414" s="304">
        <f t="shared" ref="AZ1414:AZ1477" si="480">IF(AY1414=0,0,IF($AH1414-(AY$3-$D1414)&lt;=0,AY1414,AY1414/($AH1414-(AY$3-$D1414))))</f>
        <v>0</v>
      </c>
      <c r="BA1414" s="304">
        <f t="shared" ref="BA1414:BA1477" si="481">AY1414-AZ1414</f>
        <v>0</v>
      </c>
      <c r="BB1414" s="304">
        <f t="shared" ref="BB1414:BB1477" si="482">BA1414+IF($D1414=BB$3,$U1414,0)</f>
        <v>0</v>
      </c>
      <c r="BC1414" s="304">
        <f t="shared" ref="BC1414:BC1477" si="483">IF(BB1414=0,0,IF($AI1414-(BB$3-$D1414)&lt;=0,BB1414,BB1414/($AI1414-(BB$3-$D1414))))</f>
        <v>0</v>
      </c>
      <c r="BD1414" s="304">
        <f t="shared" ref="BD1414:BD1477" si="484">BB1414*Y1414/100</f>
        <v>0</v>
      </c>
      <c r="BE1414" s="304">
        <f>IFERROR(IF(VLOOKUP($C1414,Listen!$A$2:$F$45,6,0)="Ja",BB1414-MAX(BC1414:BD1414),BB1414-BC1414),0)</f>
        <v>0</v>
      </c>
    </row>
    <row r="1415" spans="1:57" x14ac:dyDescent="0.25">
      <c r="A1415" s="320" t="str">
        <f>IF(AND(D1415&lt;&gt;0,C1415&lt;&gt;0,E1415&lt;&gt;0),IF(B1415&lt;&gt;0,CONCATENATE(B1415,"-AGr",VLOOKUP(C1415,Listen!$A$2:$D$45,4,FALSE),"-",D1415,"-",E1415,),CONCATENATE("AGr",VLOOKUP(C1415,Listen!$A$2:$D$45,4,FALSE),"-",D1415,"-",E1415)),"keine vollständige ID")</f>
        <v>keine vollständige ID</v>
      </c>
      <c r="B1415" s="301"/>
      <c r="C1415" s="287"/>
      <c r="D1415" s="34"/>
      <c r="E1415" s="306"/>
      <c r="F1415" s="116"/>
      <c r="G1415" s="17"/>
      <c r="H1415" s="17"/>
      <c r="I1415" s="17"/>
      <c r="J1415" s="17"/>
      <c r="K1415" s="17"/>
      <c r="L1415" s="17"/>
      <c r="M1415" s="17"/>
      <c r="N1415" s="17"/>
      <c r="O1415" s="116"/>
      <c r="P1415" s="117">
        <f>IF(D1415&gt;A_Stammdaten!$B$12,0,SUM(G1415,H1415,J1415,L1415:M1415)-SUM(I1415,K1415,N1415:O1415))</f>
        <v>0</v>
      </c>
      <c r="Q1415" s="17"/>
      <c r="R1415" s="17"/>
      <c r="S1415" s="17"/>
      <c r="T1415" s="17"/>
      <c r="U1415" s="62">
        <f t="shared" si="464"/>
        <v>0</v>
      </c>
      <c r="V1415" s="34"/>
      <c r="W1415" s="34"/>
      <c r="X1415" s="34"/>
      <c r="Y1415" s="34"/>
      <c r="Z1415" s="34"/>
      <c r="AA1415" s="63" t="str">
        <f t="shared" si="465"/>
        <v>-</v>
      </c>
      <c r="AB1415" s="63" t="str">
        <f t="shared" si="466"/>
        <v>-</v>
      </c>
      <c r="AC1415" s="63">
        <f>IF(ISBLANK($C1415),0,VLOOKUP($C1415,Listen!$A$2:$C$45,2,FALSE))</f>
        <v>0</v>
      </c>
      <c r="AD1415" s="63">
        <f>IF(ISBLANK($C1415),0,VLOOKUP($C1415,Listen!$A$2:$C$45,3,FALSE))</f>
        <v>0</v>
      </c>
      <c r="AE1415" s="49">
        <f t="shared" si="467"/>
        <v>0</v>
      </c>
      <c r="AF1415" s="49">
        <f t="shared" si="467"/>
        <v>0</v>
      </c>
      <c r="AG1415" s="49">
        <f>IFERROR(IF(OR($V1415&lt;&gt;"Ja",VLOOKUP($C1415,Listen!$A$2:$F$45,5,0)="Nein",D1415&lt;IF(C1415="LNG Anbindungsanlagen gemäß separater Festlegung",2022,2023)),$AC1415,$AA1415),0)</f>
        <v>0</v>
      </c>
      <c r="AH1415" s="49">
        <f>IFERROR(IF(OR($V1415&lt;&gt;"Ja",VLOOKUP($C1415,Listen!$A$2:$F$45,5,0)="Nein",D1415&lt;IF(C1415="LNG Anbindungsanlagen gemäß separater Festlegung",2022,2023)),$AC1415,$AA1415),0)</f>
        <v>0</v>
      </c>
      <c r="AI1415" s="49">
        <f>IFERROR(IF(OR($W1415&lt;&gt;"Ja",VLOOKUP($C1415,Listen!$A$2:$F$45,6,0)="Nein"),$AC1415,$AB1415),0)</f>
        <v>0</v>
      </c>
      <c r="AJ1415" s="49">
        <f>IFERROR(IF(OR($W1415&lt;&gt;"Ja",VLOOKUP($C1415,Listen!$A$2:$F$45,6,0)="Nein"),$AC1415,$AB1415),0)</f>
        <v>0</v>
      </c>
      <c r="AK1415" s="49">
        <f>IFERROR(IF(OR($W1415&lt;&gt;"Ja",VLOOKUP($C1415,Listen!$A$2:$F$45,6,0)="Nein"),$AC1415,$AB1415),0)</f>
        <v>0</v>
      </c>
      <c r="AL1415" s="51">
        <f t="shared" si="468"/>
        <v>0</v>
      </c>
      <c r="AM1415" s="296">
        <f>IFERROR(IF(VLOOKUP($C1415,Listen!$A$2:$F$45,6,0)="Ja",MAX(BC1415:BD1415),D_SAV!$BC1415),0)</f>
        <v>0</v>
      </c>
      <c r="AN1415" s="51">
        <f t="shared" si="469"/>
        <v>0</v>
      </c>
      <c r="AP1415" s="304">
        <f t="shared" si="470"/>
        <v>0</v>
      </c>
      <c r="AQ1415" s="304">
        <f t="shared" si="471"/>
        <v>0</v>
      </c>
      <c r="AR1415" s="304">
        <f t="shared" si="472"/>
        <v>0</v>
      </c>
      <c r="AS1415" s="304">
        <f t="shared" si="473"/>
        <v>0</v>
      </c>
      <c r="AT1415" s="304">
        <f t="shared" si="474"/>
        <v>0</v>
      </c>
      <c r="AU1415" s="304">
        <f t="shared" si="475"/>
        <v>0</v>
      </c>
      <c r="AV1415" s="304">
        <f t="shared" si="476"/>
        <v>0</v>
      </c>
      <c r="AW1415" s="304">
        <f t="shared" si="477"/>
        <v>0</v>
      </c>
      <c r="AX1415" s="304">
        <f t="shared" si="478"/>
        <v>0</v>
      </c>
      <c r="AY1415" s="304">
        <f t="shared" si="479"/>
        <v>0</v>
      </c>
      <c r="AZ1415" s="304">
        <f t="shared" si="480"/>
        <v>0</v>
      </c>
      <c r="BA1415" s="304">
        <f t="shared" si="481"/>
        <v>0</v>
      </c>
      <c r="BB1415" s="304">
        <f t="shared" si="482"/>
        <v>0</v>
      </c>
      <c r="BC1415" s="304">
        <f t="shared" si="483"/>
        <v>0</v>
      </c>
      <c r="BD1415" s="304">
        <f t="shared" si="484"/>
        <v>0</v>
      </c>
      <c r="BE1415" s="304">
        <f>IFERROR(IF(VLOOKUP($C1415,Listen!$A$2:$F$45,6,0)="Ja",BB1415-MAX(BC1415:BD1415),BB1415-BC1415),0)</f>
        <v>0</v>
      </c>
    </row>
    <row r="1416" spans="1:57" x14ac:dyDescent="0.25">
      <c r="A1416" s="320" t="str">
        <f>IF(AND(D1416&lt;&gt;0,C1416&lt;&gt;0,E1416&lt;&gt;0),IF(B1416&lt;&gt;0,CONCATENATE(B1416,"-AGr",VLOOKUP(C1416,Listen!$A$2:$D$45,4,FALSE),"-",D1416,"-",E1416,),CONCATENATE("AGr",VLOOKUP(C1416,Listen!$A$2:$D$45,4,FALSE),"-",D1416,"-",E1416)),"keine vollständige ID")</f>
        <v>keine vollständige ID</v>
      </c>
      <c r="B1416" s="301"/>
      <c r="C1416" s="287"/>
      <c r="D1416" s="34"/>
      <c r="E1416" s="306"/>
      <c r="F1416" s="116"/>
      <c r="G1416" s="17"/>
      <c r="H1416" s="17"/>
      <c r="I1416" s="17"/>
      <c r="J1416" s="17"/>
      <c r="K1416" s="17"/>
      <c r="L1416" s="17"/>
      <c r="M1416" s="17"/>
      <c r="N1416" s="17"/>
      <c r="O1416" s="116"/>
      <c r="P1416" s="117">
        <f>IF(D1416&gt;A_Stammdaten!$B$12,0,SUM(G1416,H1416,J1416,L1416:M1416)-SUM(I1416,K1416,N1416:O1416))</f>
        <v>0</v>
      </c>
      <c r="Q1416" s="17"/>
      <c r="R1416" s="17"/>
      <c r="S1416" s="17"/>
      <c r="T1416" s="17"/>
      <c r="U1416" s="62">
        <f t="shared" si="464"/>
        <v>0</v>
      </c>
      <c r="V1416" s="34"/>
      <c r="W1416" s="34"/>
      <c r="X1416" s="34"/>
      <c r="Y1416" s="34"/>
      <c r="Z1416" s="34"/>
      <c r="AA1416" s="63" t="str">
        <f t="shared" si="465"/>
        <v>-</v>
      </c>
      <c r="AB1416" s="63" t="str">
        <f t="shared" si="466"/>
        <v>-</v>
      </c>
      <c r="AC1416" s="63">
        <f>IF(ISBLANK($C1416),0,VLOOKUP($C1416,Listen!$A$2:$C$45,2,FALSE))</f>
        <v>0</v>
      </c>
      <c r="AD1416" s="63">
        <f>IF(ISBLANK($C1416),0,VLOOKUP($C1416,Listen!$A$2:$C$45,3,FALSE))</f>
        <v>0</v>
      </c>
      <c r="AE1416" s="49">
        <f t="shared" si="467"/>
        <v>0</v>
      </c>
      <c r="AF1416" s="49">
        <f t="shared" si="467"/>
        <v>0</v>
      </c>
      <c r="AG1416" s="49">
        <f>IFERROR(IF(OR($V1416&lt;&gt;"Ja",VLOOKUP($C1416,Listen!$A$2:$F$45,5,0)="Nein",D1416&lt;IF(C1416="LNG Anbindungsanlagen gemäß separater Festlegung",2022,2023)),$AC1416,$AA1416),0)</f>
        <v>0</v>
      </c>
      <c r="AH1416" s="49">
        <f>IFERROR(IF(OR($V1416&lt;&gt;"Ja",VLOOKUP($C1416,Listen!$A$2:$F$45,5,0)="Nein",D1416&lt;IF(C1416="LNG Anbindungsanlagen gemäß separater Festlegung",2022,2023)),$AC1416,$AA1416),0)</f>
        <v>0</v>
      </c>
      <c r="AI1416" s="49">
        <f>IFERROR(IF(OR($W1416&lt;&gt;"Ja",VLOOKUP($C1416,Listen!$A$2:$F$45,6,0)="Nein"),$AC1416,$AB1416),0)</f>
        <v>0</v>
      </c>
      <c r="AJ1416" s="49">
        <f>IFERROR(IF(OR($W1416&lt;&gt;"Ja",VLOOKUP($C1416,Listen!$A$2:$F$45,6,0)="Nein"),$AC1416,$AB1416),0)</f>
        <v>0</v>
      </c>
      <c r="AK1416" s="49">
        <f>IFERROR(IF(OR($W1416&lt;&gt;"Ja",VLOOKUP($C1416,Listen!$A$2:$F$45,6,0)="Nein"),$AC1416,$AB1416),0)</f>
        <v>0</v>
      </c>
      <c r="AL1416" s="51">
        <f t="shared" si="468"/>
        <v>0</v>
      </c>
      <c r="AM1416" s="296">
        <f>IFERROR(IF(VLOOKUP($C1416,Listen!$A$2:$F$45,6,0)="Ja",MAX(BC1416:BD1416),D_SAV!$BC1416),0)</f>
        <v>0</v>
      </c>
      <c r="AN1416" s="51">
        <f t="shared" si="469"/>
        <v>0</v>
      </c>
      <c r="AP1416" s="304">
        <f t="shared" si="470"/>
        <v>0</v>
      </c>
      <c r="AQ1416" s="304">
        <f t="shared" si="471"/>
        <v>0</v>
      </c>
      <c r="AR1416" s="304">
        <f t="shared" si="472"/>
        <v>0</v>
      </c>
      <c r="AS1416" s="304">
        <f t="shared" si="473"/>
        <v>0</v>
      </c>
      <c r="AT1416" s="304">
        <f t="shared" si="474"/>
        <v>0</v>
      </c>
      <c r="AU1416" s="304">
        <f t="shared" si="475"/>
        <v>0</v>
      </c>
      <c r="AV1416" s="304">
        <f t="shared" si="476"/>
        <v>0</v>
      </c>
      <c r="AW1416" s="304">
        <f t="shared" si="477"/>
        <v>0</v>
      </c>
      <c r="AX1416" s="304">
        <f t="shared" si="478"/>
        <v>0</v>
      </c>
      <c r="AY1416" s="304">
        <f t="shared" si="479"/>
        <v>0</v>
      </c>
      <c r="AZ1416" s="304">
        <f t="shared" si="480"/>
        <v>0</v>
      </c>
      <c r="BA1416" s="304">
        <f t="shared" si="481"/>
        <v>0</v>
      </c>
      <c r="BB1416" s="304">
        <f t="shared" si="482"/>
        <v>0</v>
      </c>
      <c r="BC1416" s="304">
        <f t="shared" si="483"/>
        <v>0</v>
      </c>
      <c r="BD1416" s="304">
        <f t="shared" si="484"/>
        <v>0</v>
      </c>
      <c r="BE1416" s="304">
        <f>IFERROR(IF(VLOOKUP($C1416,Listen!$A$2:$F$45,6,0)="Ja",BB1416-MAX(BC1416:BD1416),BB1416-BC1416),0)</f>
        <v>0</v>
      </c>
    </row>
    <row r="1417" spans="1:57" x14ac:dyDescent="0.25">
      <c r="A1417" s="320" t="str">
        <f>IF(AND(D1417&lt;&gt;0,C1417&lt;&gt;0,E1417&lt;&gt;0),IF(B1417&lt;&gt;0,CONCATENATE(B1417,"-AGr",VLOOKUP(C1417,Listen!$A$2:$D$45,4,FALSE),"-",D1417,"-",E1417,),CONCATENATE("AGr",VLOOKUP(C1417,Listen!$A$2:$D$45,4,FALSE),"-",D1417,"-",E1417)),"keine vollständige ID")</f>
        <v>keine vollständige ID</v>
      </c>
      <c r="B1417" s="301"/>
      <c r="C1417" s="287"/>
      <c r="D1417" s="34"/>
      <c r="E1417" s="306"/>
      <c r="F1417" s="116"/>
      <c r="G1417" s="17"/>
      <c r="H1417" s="17"/>
      <c r="I1417" s="17"/>
      <c r="J1417" s="17"/>
      <c r="K1417" s="17"/>
      <c r="L1417" s="17"/>
      <c r="M1417" s="17"/>
      <c r="N1417" s="17"/>
      <c r="O1417" s="116"/>
      <c r="P1417" s="117">
        <f>IF(D1417&gt;A_Stammdaten!$B$12,0,SUM(G1417,H1417,J1417,L1417:M1417)-SUM(I1417,K1417,N1417:O1417))</f>
        <v>0</v>
      </c>
      <c r="Q1417" s="17"/>
      <c r="R1417" s="17"/>
      <c r="S1417" s="17"/>
      <c r="T1417" s="17"/>
      <c r="U1417" s="62">
        <f t="shared" si="464"/>
        <v>0</v>
      </c>
      <c r="V1417" s="34"/>
      <c r="W1417" s="34"/>
      <c r="X1417" s="34"/>
      <c r="Y1417" s="34"/>
      <c r="Z1417" s="34"/>
      <c r="AA1417" s="63" t="str">
        <f t="shared" si="465"/>
        <v>-</v>
      </c>
      <c r="AB1417" s="63" t="str">
        <f t="shared" si="466"/>
        <v>-</v>
      </c>
      <c r="AC1417" s="63">
        <f>IF(ISBLANK($C1417),0,VLOOKUP($C1417,Listen!$A$2:$C$45,2,FALSE))</f>
        <v>0</v>
      </c>
      <c r="AD1417" s="63">
        <f>IF(ISBLANK($C1417),0,VLOOKUP($C1417,Listen!$A$2:$C$45,3,FALSE))</f>
        <v>0</v>
      </c>
      <c r="AE1417" s="49">
        <f t="shared" si="467"/>
        <v>0</v>
      </c>
      <c r="AF1417" s="49">
        <f t="shared" si="467"/>
        <v>0</v>
      </c>
      <c r="AG1417" s="49">
        <f>IFERROR(IF(OR($V1417&lt;&gt;"Ja",VLOOKUP($C1417,Listen!$A$2:$F$45,5,0)="Nein",D1417&lt;IF(C1417="LNG Anbindungsanlagen gemäß separater Festlegung",2022,2023)),$AC1417,$AA1417),0)</f>
        <v>0</v>
      </c>
      <c r="AH1417" s="49">
        <f>IFERROR(IF(OR($V1417&lt;&gt;"Ja",VLOOKUP($C1417,Listen!$A$2:$F$45,5,0)="Nein",D1417&lt;IF(C1417="LNG Anbindungsanlagen gemäß separater Festlegung",2022,2023)),$AC1417,$AA1417),0)</f>
        <v>0</v>
      </c>
      <c r="AI1417" s="49">
        <f>IFERROR(IF(OR($W1417&lt;&gt;"Ja",VLOOKUP($C1417,Listen!$A$2:$F$45,6,0)="Nein"),$AC1417,$AB1417),0)</f>
        <v>0</v>
      </c>
      <c r="AJ1417" s="49">
        <f>IFERROR(IF(OR($W1417&lt;&gt;"Ja",VLOOKUP($C1417,Listen!$A$2:$F$45,6,0)="Nein"),$AC1417,$AB1417),0)</f>
        <v>0</v>
      </c>
      <c r="AK1417" s="49">
        <f>IFERROR(IF(OR($W1417&lt;&gt;"Ja",VLOOKUP($C1417,Listen!$A$2:$F$45,6,0)="Nein"),$AC1417,$AB1417),0)</f>
        <v>0</v>
      </c>
      <c r="AL1417" s="51">
        <f t="shared" si="468"/>
        <v>0</v>
      </c>
      <c r="AM1417" s="296">
        <f>IFERROR(IF(VLOOKUP($C1417,Listen!$A$2:$F$45,6,0)="Ja",MAX(BC1417:BD1417),D_SAV!$BC1417),0)</f>
        <v>0</v>
      </c>
      <c r="AN1417" s="51">
        <f t="shared" si="469"/>
        <v>0</v>
      </c>
      <c r="AP1417" s="304">
        <f t="shared" si="470"/>
        <v>0</v>
      </c>
      <c r="AQ1417" s="304">
        <f t="shared" si="471"/>
        <v>0</v>
      </c>
      <c r="AR1417" s="304">
        <f t="shared" si="472"/>
        <v>0</v>
      </c>
      <c r="AS1417" s="304">
        <f t="shared" si="473"/>
        <v>0</v>
      </c>
      <c r="AT1417" s="304">
        <f t="shared" si="474"/>
        <v>0</v>
      </c>
      <c r="AU1417" s="304">
        <f t="shared" si="475"/>
        <v>0</v>
      </c>
      <c r="AV1417" s="304">
        <f t="shared" si="476"/>
        <v>0</v>
      </c>
      <c r="AW1417" s="304">
        <f t="shared" si="477"/>
        <v>0</v>
      </c>
      <c r="AX1417" s="304">
        <f t="shared" si="478"/>
        <v>0</v>
      </c>
      <c r="AY1417" s="304">
        <f t="shared" si="479"/>
        <v>0</v>
      </c>
      <c r="AZ1417" s="304">
        <f t="shared" si="480"/>
        <v>0</v>
      </c>
      <c r="BA1417" s="304">
        <f t="shared" si="481"/>
        <v>0</v>
      </c>
      <c r="BB1417" s="304">
        <f t="shared" si="482"/>
        <v>0</v>
      </c>
      <c r="BC1417" s="304">
        <f t="shared" si="483"/>
        <v>0</v>
      </c>
      <c r="BD1417" s="304">
        <f t="shared" si="484"/>
        <v>0</v>
      </c>
      <c r="BE1417" s="304">
        <f>IFERROR(IF(VLOOKUP($C1417,Listen!$A$2:$F$45,6,0)="Ja",BB1417-MAX(BC1417:BD1417),BB1417-BC1417),0)</f>
        <v>0</v>
      </c>
    </row>
    <row r="1418" spans="1:57" x14ac:dyDescent="0.25">
      <c r="A1418" s="320" t="str">
        <f>IF(AND(D1418&lt;&gt;0,C1418&lt;&gt;0,E1418&lt;&gt;0),IF(B1418&lt;&gt;0,CONCATENATE(B1418,"-AGr",VLOOKUP(C1418,Listen!$A$2:$D$45,4,FALSE),"-",D1418,"-",E1418,),CONCATENATE("AGr",VLOOKUP(C1418,Listen!$A$2:$D$45,4,FALSE),"-",D1418,"-",E1418)),"keine vollständige ID")</f>
        <v>keine vollständige ID</v>
      </c>
      <c r="B1418" s="301"/>
      <c r="C1418" s="287"/>
      <c r="D1418" s="34"/>
      <c r="E1418" s="306"/>
      <c r="F1418" s="116"/>
      <c r="G1418" s="17"/>
      <c r="H1418" s="17"/>
      <c r="I1418" s="17"/>
      <c r="J1418" s="17"/>
      <c r="K1418" s="17"/>
      <c r="L1418" s="17"/>
      <c r="M1418" s="17"/>
      <c r="N1418" s="17"/>
      <c r="O1418" s="116"/>
      <c r="P1418" s="117">
        <f>IF(D1418&gt;A_Stammdaten!$B$12,0,SUM(G1418,H1418,J1418,L1418:M1418)-SUM(I1418,K1418,N1418:O1418))</f>
        <v>0</v>
      </c>
      <c r="Q1418" s="17"/>
      <c r="R1418" s="17"/>
      <c r="S1418" s="17"/>
      <c r="T1418" s="17"/>
      <c r="U1418" s="62">
        <f t="shared" si="464"/>
        <v>0</v>
      </c>
      <c r="V1418" s="34"/>
      <c r="W1418" s="34"/>
      <c r="X1418" s="34"/>
      <c r="Y1418" s="34"/>
      <c r="Z1418" s="34"/>
      <c r="AA1418" s="63" t="str">
        <f t="shared" si="465"/>
        <v>-</v>
      </c>
      <c r="AB1418" s="63" t="str">
        <f t="shared" si="466"/>
        <v>-</v>
      </c>
      <c r="AC1418" s="63">
        <f>IF(ISBLANK($C1418),0,VLOOKUP($C1418,Listen!$A$2:$C$45,2,FALSE))</f>
        <v>0</v>
      </c>
      <c r="AD1418" s="63">
        <f>IF(ISBLANK($C1418),0,VLOOKUP($C1418,Listen!$A$2:$C$45,3,FALSE))</f>
        <v>0</v>
      </c>
      <c r="AE1418" s="49">
        <f t="shared" si="467"/>
        <v>0</v>
      </c>
      <c r="AF1418" s="49">
        <f t="shared" si="467"/>
        <v>0</v>
      </c>
      <c r="AG1418" s="49">
        <f>IFERROR(IF(OR($V1418&lt;&gt;"Ja",VLOOKUP($C1418,Listen!$A$2:$F$45,5,0)="Nein",D1418&lt;IF(C1418="LNG Anbindungsanlagen gemäß separater Festlegung",2022,2023)),$AC1418,$AA1418),0)</f>
        <v>0</v>
      </c>
      <c r="AH1418" s="49">
        <f>IFERROR(IF(OR($V1418&lt;&gt;"Ja",VLOOKUP($C1418,Listen!$A$2:$F$45,5,0)="Nein",D1418&lt;IF(C1418="LNG Anbindungsanlagen gemäß separater Festlegung",2022,2023)),$AC1418,$AA1418),0)</f>
        <v>0</v>
      </c>
      <c r="AI1418" s="49">
        <f>IFERROR(IF(OR($W1418&lt;&gt;"Ja",VLOOKUP($C1418,Listen!$A$2:$F$45,6,0)="Nein"),$AC1418,$AB1418),0)</f>
        <v>0</v>
      </c>
      <c r="AJ1418" s="49">
        <f>IFERROR(IF(OR($W1418&lt;&gt;"Ja",VLOOKUP($C1418,Listen!$A$2:$F$45,6,0)="Nein"),$AC1418,$AB1418),0)</f>
        <v>0</v>
      </c>
      <c r="AK1418" s="49">
        <f>IFERROR(IF(OR($W1418&lt;&gt;"Ja",VLOOKUP($C1418,Listen!$A$2:$F$45,6,0)="Nein"),$AC1418,$AB1418),0)</f>
        <v>0</v>
      </c>
      <c r="AL1418" s="51">
        <f t="shared" si="468"/>
        <v>0</v>
      </c>
      <c r="AM1418" s="296">
        <f>IFERROR(IF(VLOOKUP($C1418,Listen!$A$2:$F$45,6,0)="Ja",MAX(BC1418:BD1418),D_SAV!$BC1418),0)</f>
        <v>0</v>
      </c>
      <c r="AN1418" s="51">
        <f t="shared" si="469"/>
        <v>0</v>
      </c>
      <c r="AP1418" s="304">
        <f t="shared" si="470"/>
        <v>0</v>
      </c>
      <c r="AQ1418" s="304">
        <f t="shared" si="471"/>
        <v>0</v>
      </c>
      <c r="AR1418" s="304">
        <f t="shared" si="472"/>
        <v>0</v>
      </c>
      <c r="AS1418" s="304">
        <f t="shared" si="473"/>
        <v>0</v>
      </c>
      <c r="AT1418" s="304">
        <f t="shared" si="474"/>
        <v>0</v>
      </c>
      <c r="AU1418" s="304">
        <f t="shared" si="475"/>
        <v>0</v>
      </c>
      <c r="AV1418" s="304">
        <f t="shared" si="476"/>
        <v>0</v>
      </c>
      <c r="AW1418" s="304">
        <f t="shared" si="477"/>
        <v>0</v>
      </c>
      <c r="AX1418" s="304">
        <f t="shared" si="478"/>
        <v>0</v>
      </c>
      <c r="AY1418" s="304">
        <f t="shared" si="479"/>
        <v>0</v>
      </c>
      <c r="AZ1418" s="304">
        <f t="shared" si="480"/>
        <v>0</v>
      </c>
      <c r="BA1418" s="304">
        <f t="shared" si="481"/>
        <v>0</v>
      </c>
      <c r="BB1418" s="304">
        <f t="shared" si="482"/>
        <v>0</v>
      </c>
      <c r="BC1418" s="304">
        <f t="shared" si="483"/>
        <v>0</v>
      </c>
      <c r="BD1418" s="304">
        <f t="shared" si="484"/>
        <v>0</v>
      </c>
      <c r="BE1418" s="304">
        <f>IFERROR(IF(VLOOKUP($C1418,Listen!$A$2:$F$45,6,0)="Ja",BB1418-MAX(BC1418:BD1418),BB1418-BC1418),0)</f>
        <v>0</v>
      </c>
    </row>
    <row r="1419" spans="1:57" x14ac:dyDescent="0.25">
      <c r="A1419" s="320" t="str">
        <f>IF(AND(D1419&lt;&gt;0,C1419&lt;&gt;0,E1419&lt;&gt;0),IF(B1419&lt;&gt;0,CONCATENATE(B1419,"-AGr",VLOOKUP(C1419,Listen!$A$2:$D$45,4,FALSE),"-",D1419,"-",E1419,),CONCATENATE("AGr",VLOOKUP(C1419,Listen!$A$2:$D$45,4,FALSE),"-",D1419,"-",E1419)),"keine vollständige ID")</f>
        <v>keine vollständige ID</v>
      </c>
      <c r="B1419" s="301"/>
      <c r="C1419" s="287"/>
      <c r="D1419" s="34"/>
      <c r="E1419" s="306"/>
      <c r="F1419" s="116"/>
      <c r="G1419" s="17"/>
      <c r="H1419" s="17"/>
      <c r="I1419" s="17"/>
      <c r="J1419" s="17"/>
      <c r="K1419" s="17"/>
      <c r="L1419" s="17"/>
      <c r="M1419" s="17"/>
      <c r="N1419" s="17"/>
      <c r="O1419" s="116"/>
      <c r="P1419" s="117">
        <f>IF(D1419&gt;A_Stammdaten!$B$12,0,SUM(G1419,H1419,J1419,L1419:M1419)-SUM(I1419,K1419,N1419:O1419))</f>
        <v>0</v>
      </c>
      <c r="Q1419" s="17"/>
      <c r="R1419" s="17"/>
      <c r="S1419" s="17"/>
      <c r="T1419" s="17"/>
      <c r="U1419" s="62">
        <f t="shared" si="464"/>
        <v>0</v>
      </c>
      <c r="V1419" s="34"/>
      <c r="W1419" s="34"/>
      <c r="X1419" s="34"/>
      <c r="Y1419" s="34"/>
      <c r="Z1419" s="34"/>
      <c r="AA1419" s="63" t="str">
        <f t="shared" si="465"/>
        <v>-</v>
      </c>
      <c r="AB1419" s="63" t="str">
        <f t="shared" si="466"/>
        <v>-</v>
      </c>
      <c r="AC1419" s="63">
        <f>IF(ISBLANK($C1419),0,VLOOKUP($C1419,Listen!$A$2:$C$45,2,FALSE))</f>
        <v>0</v>
      </c>
      <c r="AD1419" s="63">
        <f>IF(ISBLANK($C1419),0,VLOOKUP($C1419,Listen!$A$2:$C$45,3,FALSE))</f>
        <v>0</v>
      </c>
      <c r="AE1419" s="49">
        <f t="shared" si="467"/>
        <v>0</v>
      </c>
      <c r="AF1419" s="49">
        <f t="shared" si="467"/>
        <v>0</v>
      </c>
      <c r="AG1419" s="49">
        <f>IFERROR(IF(OR($V1419&lt;&gt;"Ja",VLOOKUP($C1419,Listen!$A$2:$F$45,5,0)="Nein",D1419&lt;IF(C1419="LNG Anbindungsanlagen gemäß separater Festlegung",2022,2023)),$AC1419,$AA1419),0)</f>
        <v>0</v>
      </c>
      <c r="AH1419" s="49">
        <f>IFERROR(IF(OR($V1419&lt;&gt;"Ja",VLOOKUP($C1419,Listen!$A$2:$F$45,5,0)="Nein",D1419&lt;IF(C1419="LNG Anbindungsanlagen gemäß separater Festlegung",2022,2023)),$AC1419,$AA1419),0)</f>
        <v>0</v>
      </c>
      <c r="AI1419" s="49">
        <f>IFERROR(IF(OR($W1419&lt;&gt;"Ja",VLOOKUP($C1419,Listen!$A$2:$F$45,6,0)="Nein"),$AC1419,$AB1419),0)</f>
        <v>0</v>
      </c>
      <c r="AJ1419" s="49">
        <f>IFERROR(IF(OR($W1419&lt;&gt;"Ja",VLOOKUP($C1419,Listen!$A$2:$F$45,6,0)="Nein"),$AC1419,$AB1419),0)</f>
        <v>0</v>
      </c>
      <c r="AK1419" s="49">
        <f>IFERROR(IF(OR($W1419&lt;&gt;"Ja",VLOOKUP($C1419,Listen!$A$2:$F$45,6,0)="Nein"),$AC1419,$AB1419),0)</f>
        <v>0</v>
      </c>
      <c r="AL1419" s="51">
        <f t="shared" si="468"/>
        <v>0</v>
      </c>
      <c r="AM1419" s="296">
        <f>IFERROR(IF(VLOOKUP($C1419,Listen!$A$2:$F$45,6,0)="Ja",MAX(BC1419:BD1419),D_SAV!$BC1419),0)</f>
        <v>0</v>
      </c>
      <c r="AN1419" s="51">
        <f t="shared" si="469"/>
        <v>0</v>
      </c>
      <c r="AP1419" s="304">
        <f t="shared" si="470"/>
        <v>0</v>
      </c>
      <c r="AQ1419" s="304">
        <f t="shared" si="471"/>
        <v>0</v>
      </c>
      <c r="AR1419" s="304">
        <f t="shared" si="472"/>
        <v>0</v>
      </c>
      <c r="AS1419" s="304">
        <f t="shared" si="473"/>
        <v>0</v>
      </c>
      <c r="AT1419" s="304">
        <f t="shared" si="474"/>
        <v>0</v>
      </c>
      <c r="AU1419" s="304">
        <f t="shared" si="475"/>
        <v>0</v>
      </c>
      <c r="AV1419" s="304">
        <f t="shared" si="476"/>
        <v>0</v>
      </c>
      <c r="AW1419" s="304">
        <f t="shared" si="477"/>
        <v>0</v>
      </c>
      <c r="AX1419" s="304">
        <f t="shared" si="478"/>
        <v>0</v>
      </c>
      <c r="AY1419" s="304">
        <f t="shared" si="479"/>
        <v>0</v>
      </c>
      <c r="AZ1419" s="304">
        <f t="shared" si="480"/>
        <v>0</v>
      </c>
      <c r="BA1419" s="304">
        <f t="shared" si="481"/>
        <v>0</v>
      </c>
      <c r="BB1419" s="304">
        <f t="shared" si="482"/>
        <v>0</v>
      </c>
      <c r="BC1419" s="304">
        <f t="shared" si="483"/>
        <v>0</v>
      </c>
      <c r="BD1419" s="304">
        <f t="shared" si="484"/>
        <v>0</v>
      </c>
      <c r="BE1419" s="304">
        <f>IFERROR(IF(VLOOKUP($C1419,Listen!$A$2:$F$45,6,0)="Ja",BB1419-MAX(BC1419:BD1419),BB1419-BC1419),0)</f>
        <v>0</v>
      </c>
    </row>
    <row r="1420" spans="1:57" x14ac:dyDescent="0.25">
      <c r="A1420" s="320" t="str">
        <f>IF(AND(D1420&lt;&gt;0,C1420&lt;&gt;0,E1420&lt;&gt;0),IF(B1420&lt;&gt;0,CONCATENATE(B1420,"-AGr",VLOOKUP(C1420,Listen!$A$2:$D$45,4,FALSE),"-",D1420,"-",E1420,),CONCATENATE("AGr",VLOOKUP(C1420,Listen!$A$2:$D$45,4,FALSE),"-",D1420,"-",E1420)),"keine vollständige ID")</f>
        <v>keine vollständige ID</v>
      </c>
      <c r="B1420" s="301"/>
      <c r="C1420" s="287"/>
      <c r="D1420" s="34"/>
      <c r="E1420" s="306"/>
      <c r="F1420" s="116"/>
      <c r="G1420" s="17"/>
      <c r="H1420" s="17"/>
      <c r="I1420" s="17"/>
      <c r="J1420" s="17"/>
      <c r="K1420" s="17"/>
      <c r="L1420" s="17"/>
      <c r="M1420" s="17"/>
      <c r="N1420" s="17"/>
      <c r="O1420" s="116"/>
      <c r="P1420" s="117">
        <f>IF(D1420&gt;A_Stammdaten!$B$12,0,SUM(G1420,H1420,J1420,L1420:M1420)-SUM(I1420,K1420,N1420:O1420))</f>
        <v>0</v>
      </c>
      <c r="Q1420" s="17"/>
      <c r="R1420" s="17"/>
      <c r="S1420" s="17"/>
      <c r="T1420" s="17"/>
      <c r="U1420" s="62">
        <f t="shared" si="464"/>
        <v>0</v>
      </c>
      <c r="V1420" s="34"/>
      <c r="W1420" s="34"/>
      <c r="X1420" s="34"/>
      <c r="Y1420" s="34"/>
      <c r="Z1420" s="34"/>
      <c r="AA1420" s="63" t="str">
        <f t="shared" si="465"/>
        <v>-</v>
      </c>
      <c r="AB1420" s="63" t="str">
        <f t="shared" si="466"/>
        <v>-</v>
      </c>
      <c r="AC1420" s="63">
        <f>IF(ISBLANK($C1420),0,VLOOKUP($C1420,Listen!$A$2:$C$45,2,FALSE))</f>
        <v>0</v>
      </c>
      <c r="AD1420" s="63">
        <f>IF(ISBLANK($C1420),0,VLOOKUP($C1420,Listen!$A$2:$C$45,3,FALSE))</f>
        <v>0</v>
      </c>
      <c r="AE1420" s="49">
        <f t="shared" si="467"/>
        <v>0</v>
      </c>
      <c r="AF1420" s="49">
        <f t="shared" si="467"/>
        <v>0</v>
      </c>
      <c r="AG1420" s="49">
        <f>IFERROR(IF(OR($V1420&lt;&gt;"Ja",VLOOKUP($C1420,Listen!$A$2:$F$45,5,0)="Nein",D1420&lt;IF(C1420="LNG Anbindungsanlagen gemäß separater Festlegung",2022,2023)),$AC1420,$AA1420),0)</f>
        <v>0</v>
      </c>
      <c r="AH1420" s="49">
        <f>IFERROR(IF(OR($V1420&lt;&gt;"Ja",VLOOKUP($C1420,Listen!$A$2:$F$45,5,0)="Nein",D1420&lt;IF(C1420="LNG Anbindungsanlagen gemäß separater Festlegung",2022,2023)),$AC1420,$AA1420),0)</f>
        <v>0</v>
      </c>
      <c r="AI1420" s="49">
        <f>IFERROR(IF(OR($W1420&lt;&gt;"Ja",VLOOKUP($C1420,Listen!$A$2:$F$45,6,0)="Nein"),$AC1420,$AB1420),0)</f>
        <v>0</v>
      </c>
      <c r="AJ1420" s="49">
        <f>IFERROR(IF(OR($W1420&lt;&gt;"Ja",VLOOKUP($C1420,Listen!$A$2:$F$45,6,0)="Nein"),$AC1420,$AB1420),0)</f>
        <v>0</v>
      </c>
      <c r="AK1420" s="49">
        <f>IFERROR(IF(OR($W1420&lt;&gt;"Ja",VLOOKUP($C1420,Listen!$A$2:$F$45,6,0)="Nein"),$AC1420,$AB1420),0)</f>
        <v>0</v>
      </c>
      <c r="AL1420" s="51">
        <f t="shared" si="468"/>
        <v>0</v>
      </c>
      <c r="AM1420" s="296">
        <f>IFERROR(IF(VLOOKUP($C1420,Listen!$A$2:$F$45,6,0)="Ja",MAX(BC1420:BD1420),D_SAV!$BC1420),0)</f>
        <v>0</v>
      </c>
      <c r="AN1420" s="51">
        <f t="shared" si="469"/>
        <v>0</v>
      </c>
      <c r="AP1420" s="304">
        <f t="shared" si="470"/>
        <v>0</v>
      </c>
      <c r="AQ1420" s="304">
        <f t="shared" si="471"/>
        <v>0</v>
      </c>
      <c r="AR1420" s="304">
        <f t="shared" si="472"/>
        <v>0</v>
      </c>
      <c r="AS1420" s="304">
        <f t="shared" si="473"/>
        <v>0</v>
      </c>
      <c r="AT1420" s="304">
        <f t="shared" si="474"/>
        <v>0</v>
      </c>
      <c r="AU1420" s="304">
        <f t="shared" si="475"/>
        <v>0</v>
      </c>
      <c r="AV1420" s="304">
        <f t="shared" si="476"/>
        <v>0</v>
      </c>
      <c r="AW1420" s="304">
        <f t="shared" si="477"/>
        <v>0</v>
      </c>
      <c r="AX1420" s="304">
        <f t="shared" si="478"/>
        <v>0</v>
      </c>
      <c r="AY1420" s="304">
        <f t="shared" si="479"/>
        <v>0</v>
      </c>
      <c r="AZ1420" s="304">
        <f t="shared" si="480"/>
        <v>0</v>
      </c>
      <c r="BA1420" s="304">
        <f t="shared" si="481"/>
        <v>0</v>
      </c>
      <c r="BB1420" s="304">
        <f t="shared" si="482"/>
        <v>0</v>
      </c>
      <c r="BC1420" s="304">
        <f t="shared" si="483"/>
        <v>0</v>
      </c>
      <c r="BD1420" s="304">
        <f t="shared" si="484"/>
        <v>0</v>
      </c>
      <c r="BE1420" s="304">
        <f>IFERROR(IF(VLOOKUP($C1420,Listen!$A$2:$F$45,6,0)="Ja",BB1420-MAX(BC1420:BD1420),BB1420-BC1420),0)</f>
        <v>0</v>
      </c>
    </row>
    <row r="1421" spans="1:57" x14ac:dyDescent="0.25">
      <c r="A1421" s="320" t="str">
        <f>IF(AND(D1421&lt;&gt;0,C1421&lt;&gt;0,E1421&lt;&gt;0),IF(B1421&lt;&gt;0,CONCATENATE(B1421,"-AGr",VLOOKUP(C1421,Listen!$A$2:$D$45,4,FALSE),"-",D1421,"-",E1421,),CONCATENATE("AGr",VLOOKUP(C1421,Listen!$A$2:$D$45,4,FALSE),"-",D1421,"-",E1421)),"keine vollständige ID")</f>
        <v>keine vollständige ID</v>
      </c>
      <c r="B1421" s="301"/>
      <c r="C1421" s="287"/>
      <c r="D1421" s="34"/>
      <c r="E1421" s="306"/>
      <c r="F1421" s="116"/>
      <c r="G1421" s="17"/>
      <c r="H1421" s="17"/>
      <c r="I1421" s="17"/>
      <c r="J1421" s="17"/>
      <c r="K1421" s="17"/>
      <c r="L1421" s="17"/>
      <c r="M1421" s="17"/>
      <c r="N1421" s="17"/>
      <c r="O1421" s="116"/>
      <c r="P1421" s="117">
        <f>IF(D1421&gt;A_Stammdaten!$B$12,0,SUM(G1421,H1421,J1421,L1421:M1421)-SUM(I1421,K1421,N1421:O1421))</f>
        <v>0</v>
      </c>
      <c r="Q1421" s="17"/>
      <c r="R1421" s="17"/>
      <c r="S1421" s="17"/>
      <c r="T1421" s="17"/>
      <c r="U1421" s="62">
        <f t="shared" si="464"/>
        <v>0</v>
      </c>
      <c r="V1421" s="34"/>
      <c r="W1421" s="34"/>
      <c r="X1421" s="34"/>
      <c r="Y1421" s="34"/>
      <c r="Z1421" s="34"/>
      <c r="AA1421" s="63" t="str">
        <f t="shared" si="465"/>
        <v>-</v>
      </c>
      <c r="AB1421" s="63" t="str">
        <f t="shared" si="466"/>
        <v>-</v>
      </c>
      <c r="AC1421" s="63">
        <f>IF(ISBLANK($C1421),0,VLOOKUP($C1421,Listen!$A$2:$C$45,2,FALSE))</f>
        <v>0</v>
      </c>
      <c r="AD1421" s="63">
        <f>IF(ISBLANK($C1421),0,VLOOKUP($C1421,Listen!$A$2:$C$45,3,FALSE))</f>
        <v>0</v>
      </c>
      <c r="AE1421" s="49">
        <f t="shared" si="467"/>
        <v>0</v>
      </c>
      <c r="AF1421" s="49">
        <f t="shared" si="467"/>
        <v>0</v>
      </c>
      <c r="AG1421" s="49">
        <f>IFERROR(IF(OR($V1421&lt;&gt;"Ja",VLOOKUP($C1421,Listen!$A$2:$F$45,5,0)="Nein",D1421&lt;IF(C1421="LNG Anbindungsanlagen gemäß separater Festlegung",2022,2023)),$AC1421,$AA1421),0)</f>
        <v>0</v>
      </c>
      <c r="AH1421" s="49">
        <f>IFERROR(IF(OR($V1421&lt;&gt;"Ja",VLOOKUP($C1421,Listen!$A$2:$F$45,5,0)="Nein",D1421&lt;IF(C1421="LNG Anbindungsanlagen gemäß separater Festlegung",2022,2023)),$AC1421,$AA1421),0)</f>
        <v>0</v>
      </c>
      <c r="AI1421" s="49">
        <f>IFERROR(IF(OR($W1421&lt;&gt;"Ja",VLOOKUP($C1421,Listen!$A$2:$F$45,6,0)="Nein"),$AC1421,$AB1421),0)</f>
        <v>0</v>
      </c>
      <c r="AJ1421" s="49">
        <f>IFERROR(IF(OR($W1421&lt;&gt;"Ja",VLOOKUP($C1421,Listen!$A$2:$F$45,6,0)="Nein"),$AC1421,$AB1421),0)</f>
        <v>0</v>
      </c>
      <c r="AK1421" s="49">
        <f>IFERROR(IF(OR($W1421&lt;&gt;"Ja",VLOOKUP($C1421,Listen!$A$2:$F$45,6,0)="Nein"),$AC1421,$AB1421),0)</f>
        <v>0</v>
      </c>
      <c r="AL1421" s="51">
        <f t="shared" si="468"/>
        <v>0</v>
      </c>
      <c r="AM1421" s="296">
        <f>IFERROR(IF(VLOOKUP($C1421,Listen!$A$2:$F$45,6,0)="Ja",MAX(BC1421:BD1421),D_SAV!$BC1421),0)</f>
        <v>0</v>
      </c>
      <c r="AN1421" s="51">
        <f t="shared" si="469"/>
        <v>0</v>
      </c>
      <c r="AP1421" s="304">
        <f t="shared" si="470"/>
        <v>0</v>
      </c>
      <c r="AQ1421" s="304">
        <f t="shared" si="471"/>
        <v>0</v>
      </c>
      <c r="AR1421" s="304">
        <f t="shared" si="472"/>
        <v>0</v>
      </c>
      <c r="AS1421" s="304">
        <f t="shared" si="473"/>
        <v>0</v>
      </c>
      <c r="AT1421" s="304">
        <f t="shared" si="474"/>
        <v>0</v>
      </c>
      <c r="AU1421" s="304">
        <f t="shared" si="475"/>
        <v>0</v>
      </c>
      <c r="AV1421" s="304">
        <f t="shared" si="476"/>
        <v>0</v>
      </c>
      <c r="AW1421" s="304">
        <f t="shared" si="477"/>
        <v>0</v>
      </c>
      <c r="AX1421" s="304">
        <f t="shared" si="478"/>
        <v>0</v>
      </c>
      <c r="AY1421" s="304">
        <f t="shared" si="479"/>
        <v>0</v>
      </c>
      <c r="AZ1421" s="304">
        <f t="shared" si="480"/>
        <v>0</v>
      </c>
      <c r="BA1421" s="304">
        <f t="shared" si="481"/>
        <v>0</v>
      </c>
      <c r="BB1421" s="304">
        <f t="shared" si="482"/>
        <v>0</v>
      </c>
      <c r="BC1421" s="304">
        <f t="shared" si="483"/>
        <v>0</v>
      </c>
      <c r="BD1421" s="304">
        <f t="shared" si="484"/>
        <v>0</v>
      </c>
      <c r="BE1421" s="304">
        <f>IFERROR(IF(VLOOKUP($C1421,Listen!$A$2:$F$45,6,0)="Ja",BB1421-MAX(BC1421:BD1421),BB1421-BC1421),0)</f>
        <v>0</v>
      </c>
    </row>
    <row r="1422" spans="1:57" x14ac:dyDescent="0.25">
      <c r="A1422" s="320" t="str">
        <f>IF(AND(D1422&lt;&gt;0,C1422&lt;&gt;0,E1422&lt;&gt;0),IF(B1422&lt;&gt;0,CONCATENATE(B1422,"-AGr",VLOOKUP(C1422,Listen!$A$2:$D$45,4,FALSE),"-",D1422,"-",E1422,),CONCATENATE("AGr",VLOOKUP(C1422,Listen!$A$2:$D$45,4,FALSE),"-",D1422,"-",E1422)),"keine vollständige ID")</f>
        <v>keine vollständige ID</v>
      </c>
      <c r="B1422" s="301"/>
      <c r="C1422" s="287"/>
      <c r="D1422" s="34"/>
      <c r="E1422" s="306"/>
      <c r="F1422" s="116"/>
      <c r="G1422" s="17"/>
      <c r="H1422" s="17"/>
      <c r="I1422" s="17"/>
      <c r="J1422" s="17"/>
      <c r="K1422" s="17"/>
      <c r="L1422" s="17"/>
      <c r="M1422" s="17"/>
      <c r="N1422" s="17"/>
      <c r="O1422" s="116"/>
      <c r="P1422" s="117">
        <f>IF(D1422&gt;A_Stammdaten!$B$12,0,SUM(G1422,H1422,J1422,L1422:M1422)-SUM(I1422,K1422,N1422:O1422))</f>
        <v>0</v>
      </c>
      <c r="Q1422" s="17"/>
      <c r="R1422" s="17"/>
      <c r="S1422" s="17"/>
      <c r="T1422" s="17"/>
      <c r="U1422" s="62">
        <f t="shared" si="464"/>
        <v>0</v>
      </c>
      <c r="V1422" s="34"/>
      <c r="W1422" s="34"/>
      <c r="X1422" s="34"/>
      <c r="Y1422" s="34"/>
      <c r="Z1422" s="34"/>
      <c r="AA1422" s="63" t="str">
        <f t="shared" si="465"/>
        <v>-</v>
      </c>
      <c r="AB1422" s="63" t="str">
        <f t="shared" si="466"/>
        <v>-</v>
      </c>
      <c r="AC1422" s="63">
        <f>IF(ISBLANK($C1422),0,VLOOKUP($C1422,Listen!$A$2:$C$45,2,FALSE))</f>
        <v>0</v>
      </c>
      <c r="AD1422" s="63">
        <f>IF(ISBLANK($C1422),0,VLOOKUP($C1422,Listen!$A$2:$C$45,3,FALSE))</f>
        <v>0</v>
      </c>
      <c r="AE1422" s="49">
        <f t="shared" si="467"/>
        <v>0</v>
      </c>
      <c r="AF1422" s="49">
        <f t="shared" si="467"/>
        <v>0</v>
      </c>
      <c r="AG1422" s="49">
        <f>IFERROR(IF(OR($V1422&lt;&gt;"Ja",VLOOKUP($C1422,Listen!$A$2:$F$45,5,0)="Nein",D1422&lt;IF(C1422="LNG Anbindungsanlagen gemäß separater Festlegung",2022,2023)),$AC1422,$AA1422),0)</f>
        <v>0</v>
      </c>
      <c r="AH1422" s="49">
        <f>IFERROR(IF(OR($V1422&lt;&gt;"Ja",VLOOKUP($C1422,Listen!$A$2:$F$45,5,0)="Nein",D1422&lt;IF(C1422="LNG Anbindungsanlagen gemäß separater Festlegung",2022,2023)),$AC1422,$AA1422),0)</f>
        <v>0</v>
      </c>
      <c r="AI1422" s="49">
        <f>IFERROR(IF(OR($W1422&lt;&gt;"Ja",VLOOKUP($C1422,Listen!$A$2:$F$45,6,0)="Nein"),$AC1422,$AB1422),0)</f>
        <v>0</v>
      </c>
      <c r="AJ1422" s="49">
        <f>IFERROR(IF(OR($W1422&lt;&gt;"Ja",VLOOKUP($C1422,Listen!$A$2:$F$45,6,0)="Nein"),$AC1422,$AB1422),0)</f>
        <v>0</v>
      </c>
      <c r="AK1422" s="49">
        <f>IFERROR(IF(OR($W1422&lt;&gt;"Ja",VLOOKUP($C1422,Listen!$A$2:$F$45,6,0)="Nein"),$AC1422,$AB1422),0)</f>
        <v>0</v>
      </c>
      <c r="AL1422" s="51">
        <f t="shared" si="468"/>
        <v>0</v>
      </c>
      <c r="AM1422" s="296">
        <f>IFERROR(IF(VLOOKUP($C1422,Listen!$A$2:$F$45,6,0)="Ja",MAX(BC1422:BD1422),D_SAV!$BC1422),0)</f>
        <v>0</v>
      </c>
      <c r="AN1422" s="51">
        <f t="shared" si="469"/>
        <v>0</v>
      </c>
      <c r="AP1422" s="304">
        <f t="shared" si="470"/>
        <v>0</v>
      </c>
      <c r="AQ1422" s="304">
        <f t="shared" si="471"/>
        <v>0</v>
      </c>
      <c r="AR1422" s="304">
        <f t="shared" si="472"/>
        <v>0</v>
      </c>
      <c r="AS1422" s="304">
        <f t="shared" si="473"/>
        <v>0</v>
      </c>
      <c r="AT1422" s="304">
        <f t="shared" si="474"/>
        <v>0</v>
      </c>
      <c r="AU1422" s="304">
        <f t="shared" si="475"/>
        <v>0</v>
      </c>
      <c r="AV1422" s="304">
        <f t="shared" si="476"/>
        <v>0</v>
      </c>
      <c r="AW1422" s="304">
        <f t="shared" si="477"/>
        <v>0</v>
      </c>
      <c r="AX1422" s="304">
        <f t="shared" si="478"/>
        <v>0</v>
      </c>
      <c r="AY1422" s="304">
        <f t="shared" si="479"/>
        <v>0</v>
      </c>
      <c r="AZ1422" s="304">
        <f t="shared" si="480"/>
        <v>0</v>
      </c>
      <c r="BA1422" s="304">
        <f t="shared" si="481"/>
        <v>0</v>
      </c>
      <c r="BB1422" s="304">
        <f t="shared" si="482"/>
        <v>0</v>
      </c>
      <c r="BC1422" s="304">
        <f t="shared" si="483"/>
        <v>0</v>
      </c>
      <c r="BD1422" s="304">
        <f t="shared" si="484"/>
        <v>0</v>
      </c>
      <c r="BE1422" s="304">
        <f>IFERROR(IF(VLOOKUP($C1422,Listen!$A$2:$F$45,6,0)="Ja",BB1422-MAX(BC1422:BD1422),BB1422-BC1422),0)</f>
        <v>0</v>
      </c>
    </row>
    <row r="1423" spans="1:57" x14ac:dyDescent="0.25">
      <c r="A1423" s="320" t="str">
        <f>IF(AND(D1423&lt;&gt;0,C1423&lt;&gt;0,E1423&lt;&gt;0),IF(B1423&lt;&gt;0,CONCATENATE(B1423,"-AGr",VLOOKUP(C1423,Listen!$A$2:$D$45,4,FALSE),"-",D1423,"-",E1423,),CONCATENATE("AGr",VLOOKUP(C1423,Listen!$A$2:$D$45,4,FALSE),"-",D1423,"-",E1423)),"keine vollständige ID")</f>
        <v>keine vollständige ID</v>
      </c>
      <c r="B1423" s="301"/>
      <c r="C1423" s="287"/>
      <c r="D1423" s="34"/>
      <c r="E1423" s="306"/>
      <c r="F1423" s="116"/>
      <c r="G1423" s="17"/>
      <c r="H1423" s="17"/>
      <c r="I1423" s="17"/>
      <c r="J1423" s="17"/>
      <c r="K1423" s="17"/>
      <c r="L1423" s="17"/>
      <c r="M1423" s="17"/>
      <c r="N1423" s="17"/>
      <c r="O1423" s="116"/>
      <c r="P1423" s="117">
        <f>IF(D1423&gt;A_Stammdaten!$B$12,0,SUM(G1423,H1423,J1423,L1423:M1423)-SUM(I1423,K1423,N1423:O1423))</f>
        <v>0</v>
      </c>
      <c r="Q1423" s="17"/>
      <c r="R1423" s="17"/>
      <c r="S1423" s="17"/>
      <c r="T1423" s="17"/>
      <c r="U1423" s="62">
        <f t="shared" si="464"/>
        <v>0</v>
      </c>
      <c r="V1423" s="34"/>
      <c r="W1423" s="34"/>
      <c r="X1423" s="34"/>
      <c r="Y1423" s="34"/>
      <c r="Z1423" s="34"/>
      <c r="AA1423" s="63" t="str">
        <f t="shared" si="465"/>
        <v>-</v>
      </c>
      <c r="AB1423" s="63" t="str">
        <f t="shared" si="466"/>
        <v>-</v>
      </c>
      <c r="AC1423" s="63">
        <f>IF(ISBLANK($C1423),0,VLOOKUP($C1423,Listen!$A$2:$C$45,2,FALSE))</f>
        <v>0</v>
      </c>
      <c r="AD1423" s="63">
        <f>IF(ISBLANK($C1423),0,VLOOKUP($C1423,Listen!$A$2:$C$45,3,FALSE))</f>
        <v>0</v>
      </c>
      <c r="AE1423" s="49">
        <f t="shared" si="467"/>
        <v>0</v>
      </c>
      <c r="AF1423" s="49">
        <f t="shared" si="467"/>
        <v>0</v>
      </c>
      <c r="AG1423" s="49">
        <f>IFERROR(IF(OR($V1423&lt;&gt;"Ja",VLOOKUP($C1423,Listen!$A$2:$F$45,5,0)="Nein",D1423&lt;IF(C1423="LNG Anbindungsanlagen gemäß separater Festlegung",2022,2023)),$AC1423,$AA1423),0)</f>
        <v>0</v>
      </c>
      <c r="AH1423" s="49">
        <f>IFERROR(IF(OR($V1423&lt;&gt;"Ja",VLOOKUP($C1423,Listen!$A$2:$F$45,5,0)="Nein",D1423&lt;IF(C1423="LNG Anbindungsanlagen gemäß separater Festlegung",2022,2023)),$AC1423,$AA1423),0)</f>
        <v>0</v>
      </c>
      <c r="AI1423" s="49">
        <f>IFERROR(IF(OR($W1423&lt;&gt;"Ja",VLOOKUP($C1423,Listen!$A$2:$F$45,6,0)="Nein"),$AC1423,$AB1423),0)</f>
        <v>0</v>
      </c>
      <c r="AJ1423" s="49">
        <f>IFERROR(IF(OR($W1423&lt;&gt;"Ja",VLOOKUP($C1423,Listen!$A$2:$F$45,6,0)="Nein"),$AC1423,$AB1423),0)</f>
        <v>0</v>
      </c>
      <c r="AK1423" s="49">
        <f>IFERROR(IF(OR($W1423&lt;&gt;"Ja",VLOOKUP($C1423,Listen!$A$2:$F$45,6,0)="Nein"),$AC1423,$AB1423),0)</f>
        <v>0</v>
      </c>
      <c r="AL1423" s="51">
        <f t="shared" si="468"/>
        <v>0</v>
      </c>
      <c r="AM1423" s="296">
        <f>IFERROR(IF(VLOOKUP($C1423,Listen!$A$2:$F$45,6,0)="Ja",MAX(BC1423:BD1423),D_SAV!$BC1423),0)</f>
        <v>0</v>
      </c>
      <c r="AN1423" s="51">
        <f t="shared" si="469"/>
        <v>0</v>
      </c>
      <c r="AP1423" s="304">
        <f t="shared" si="470"/>
        <v>0</v>
      </c>
      <c r="AQ1423" s="304">
        <f t="shared" si="471"/>
        <v>0</v>
      </c>
      <c r="AR1423" s="304">
        <f t="shared" si="472"/>
        <v>0</v>
      </c>
      <c r="AS1423" s="304">
        <f t="shared" si="473"/>
        <v>0</v>
      </c>
      <c r="AT1423" s="304">
        <f t="shared" si="474"/>
        <v>0</v>
      </c>
      <c r="AU1423" s="304">
        <f t="shared" si="475"/>
        <v>0</v>
      </c>
      <c r="AV1423" s="304">
        <f t="shared" si="476"/>
        <v>0</v>
      </c>
      <c r="AW1423" s="304">
        <f t="shared" si="477"/>
        <v>0</v>
      </c>
      <c r="AX1423" s="304">
        <f t="shared" si="478"/>
        <v>0</v>
      </c>
      <c r="AY1423" s="304">
        <f t="shared" si="479"/>
        <v>0</v>
      </c>
      <c r="AZ1423" s="304">
        <f t="shared" si="480"/>
        <v>0</v>
      </c>
      <c r="BA1423" s="304">
        <f t="shared" si="481"/>
        <v>0</v>
      </c>
      <c r="BB1423" s="304">
        <f t="shared" si="482"/>
        <v>0</v>
      </c>
      <c r="BC1423" s="304">
        <f t="shared" si="483"/>
        <v>0</v>
      </c>
      <c r="BD1423" s="304">
        <f t="shared" si="484"/>
        <v>0</v>
      </c>
      <c r="BE1423" s="304">
        <f>IFERROR(IF(VLOOKUP($C1423,Listen!$A$2:$F$45,6,0)="Ja",BB1423-MAX(BC1423:BD1423),BB1423-BC1423),0)</f>
        <v>0</v>
      </c>
    </row>
    <row r="1424" spans="1:57" x14ac:dyDescent="0.25">
      <c r="A1424" s="320" t="str">
        <f>IF(AND(D1424&lt;&gt;0,C1424&lt;&gt;0,E1424&lt;&gt;0),IF(B1424&lt;&gt;0,CONCATENATE(B1424,"-AGr",VLOOKUP(C1424,Listen!$A$2:$D$45,4,FALSE),"-",D1424,"-",E1424,),CONCATENATE("AGr",VLOOKUP(C1424,Listen!$A$2:$D$45,4,FALSE),"-",D1424,"-",E1424)),"keine vollständige ID")</f>
        <v>keine vollständige ID</v>
      </c>
      <c r="B1424" s="301"/>
      <c r="C1424" s="287"/>
      <c r="D1424" s="34"/>
      <c r="E1424" s="306"/>
      <c r="F1424" s="116"/>
      <c r="G1424" s="17"/>
      <c r="H1424" s="17"/>
      <c r="I1424" s="17"/>
      <c r="J1424" s="17"/>
      <c r="K1424" s="17"/>
      <c r="L1424" s="17"/>
      <c r="M1424" s="17"/>
      <c r="N1424" s="17"/>
      <c r="O1424" s="116"/>
      <c r="P1424" s="117">
        <f>IF(D1424&gt;A_Stammdaten!$B$12,0,SUM(G1424,H1424,J1424,L1424:M1424)-SUM(I1424,K1424,N1424:O1424))</f>
        <v>0</v>
      </c>
      <c r="Q1424" s="17"/>
      <c r="R1424" s="17"/>
      <c r="S1424" s="17"/>
      <c r="T1424" s="17"/>
      <c r="U1424" s="62">
        <f t="shared" si="464"/>
        <v>0</v>
      </c>
      <c r="V1424" s="34"/>
      <c r="W1424" s="34"/>
      <c r="X1424" s="34"/>
      <c r="Y1424" s="34"/>
      <c r="Z1424" s="34"/>
      <c r="AA1424" s="63" t="str">
        <f t="shared" si="465"/>
        <v>-</v>
      </c>
      <c r="AB1424" s="63" t="str">
        <f t="shared" si="466"/>
        <v>-</v>
      </c>
      <c r="AC1424" s="63">
        <f>IF(ISBLANK($C1424),0,VLOOKUP($C1424,Listen!$A$2:$C$45,2,FALSE))</f>
        <v>0</v>
      </c>
      <c r="AD1424" s="63">
        <f>IF(ISBLANK($C1424),0,VLOOKUP($C1424,Listen!$A$2:$C$45,3,FALSE))</f>
        <v>0</v>
      </c>
      <c r="AE1424" s="49">
        <f t="shared" si="467"/>
        <v>0</v>
      </c>
      <c r="AF1424" s="49">
        <f t="shared" si="467"/>
        <v>0</v>
      </c>
      <c r="AG1424" s="49">
        <f>IFERROR(IF(OR($V1424&lt;&gt;"Ja",VLOOKUP($C1424,Listen!$A$2:$F$45,5,0)="Nein",D1424&lt;IF(C1424="LNG Anbindungsanlagen gemäß separater Festlegung",2022,2023)),$AC1424,$AA1424),0)</f>
        <v>0</v>
      </c>
      <c r="AH1424" s="49">
        <f>IFERROR(IF(OR($V1424&lt;&gt;"Ja",VLOOKUP($C1424,Listen!$A$2:$F$45,5,0)="Nein",D1424&lt;IF(C1424="LNG Anbindungsanlagen gemäß separater Festlegung",2022,2023)),$AC1424,$AA1424),0)</f>
        <v>0</v>
      </c>
      <c r="AI1424" s="49">
        <f>IFERROR(IF(OR($W1424&lt;&gt;"Ja",VLOOKUP($C1424,Listen!$A$2:$F$45,6,0)="Nein"),$AC1424,$AB1424),0)</f>
        <v>0</v>
      </c>
      <c r="AJ1424" s="49">
        <f>IFERROR(IF(OR($W1424&lt;&gt;"Ja",VLOOKUP($C1424,Listen!$A$2:$F$45,6,0)="Nein"),$AC1424,$AB1424),0)</f>
        <v>0</v>
      </c>
      <c r="AK1424" s="49">
        <f>IFERROR(IF(OR($W1424&lt;&gt;"Ja",VLOOKUP($C1424,Listen!$A$2:$F$45,6,0)="Nein"),$AC1424,$AB1424),0)</f>
        <v>0</v>
      </c>
      <c r="AL1424" s="51">
        <f t="shared" si="468"/>
        <v>0</v>
      </c>
      <c r="AM1424" s="296">
        <f>IFERROR(IF(VLOOKUP($C1424,Listen!$A$2:$F$45,6,0)="Ja",MAX(BC1424:BD1424),D_SAV!$BC1424),0)</f>
        <v>0</v>
      </c>
      <c r="AN1424" s="51">
        <f t="shared" si="469"/>
        <v>0</v>
      </c>
      <c r="AP1424" s="304">
        <f t="shared" si="470"/>
        <v>0</v>
      </c>
      <c r="AQ1424" s="304">
        <f t="shared" si="471"/>
        <v>0</v>
      </c>
      <c r="AR1424" s="304">
        <f t="shared" si="472"/>
        <v>0</v>
      </c>
      <c r="AS1424" s="304">
        <f t="shared" si="473"/>
        <v>0</v>
      </c>
      <c r="AT1424" s="304">
        <f t="shared" si="474"/>
        <v>0</v>
      </c>
      <c r="AU1424" s="304">
        <f t="shared" si="475"/>
        <v>0</v>
      </c>
      <c r="AV1424" s="304">
        <f t="shared" si="476"/>
        <v>0</v>
      </c>
      <c r="AW1424" s="304">
        <f t="shared" si="477"/>
        <v>0</v>
      </c>
      <c r="AX1424" s="304">
        <f t="shared" si="478"/>
        <v>0</v>
      </c>
      <c r="AY1424" s="304">
        <f t="shared" si="479"/>
        <v>0</v>
      </c>
      <c r="AZ1424" s="304">
        <f t="shared" si="480"/>
        <v>0</v>
      </c>
      <c r="BA1424" s="304">
        <f t="shared" si="481"/>
        <v>0</v>
      </c>
      <c r="BB1424" s="304">
        <f t="shared" si="482"/>
        <v>0</v>
      </c>
      <c r="BC1424" s="304">
        <f t="shared" si="483"/>
        <v>0</v>
      </c>
      <c r="BD1424" s="304">
        <f t="shared" si="484"/>
        <v>0</v>
      </c>
      <c r="BE1424" s="304">
        <f>IFERROR(IF(VLOOKUP($C1424,Listen!$A$2:$F$45,6,0)="Ja",BB1424-MAX(BC1424:BD1424),BB1424-BC1424),0)</f>
        <v>0</v>
      </c>
    </row>
    <row r="1425" spans="1:57" x14ac:dyDescent="0.25">
      <c r="A1425" s="320" t="str">
        <f>IF(AND(D1425&lt;&gt;0,C1425&lt;&gt;0,E1425&lt;&gt;0),IF(B1425&lt;&gt;0,CONCATENATE(B1425,"-AGr",VLOOKUP(C1425,Listen!$A$2:$D$45,4,FALSE),"-",D1425,"-",E1425,),CONCATENATE("AGr",VLOOKUP(C1425,Listen!$A$2:$D$45,4,FALSE),"-",D1425,"-",E1425)),"keine vollständige ID")</f>
        <v>keine vollständige ID</v>
      </c>
      <c r="B1425" s="301"/>
      <c r="C1425" s="287"/>
      <c r="D1425" s="34"/>
      <c r="E1425" s="306"/>
      <c r="F1425" s="116"/>
      <c r="G1425" s="17"/>
      <c r="H1425" s="17"/>
      <c r="I1425" s="17"/>
      <c r="J1425" s="17"/>
      <c r="K1425" s="17"/>
      <c r="L1425" s="17"/>
      <c r="M1425" s="17"/>
      <c r="N1425" s="17"/>
      <c r="O1425" s="116"/>
      <c r="P1425" s="117">
        <f>IF(D1425&gt;A_Stammdaten!$B$12,0,SUM(G1425,H1425,J1425,L1425:M1425)-SUM(I1425,K1425,N1425:O1425))</f>
        <v>0</v>
      </c>
      <c r="Q1425" s="17"/>
      <c r="R1425" s="17"/>
      <c r="S1425" s="17"/>
      <c r="T1425" s="17"/>
      <c r="U1425" s="62">
        <f t="shared" si="464"/>
        <v>0</v>
      </c>
      <c r="V1425" s="34"/>
      <c r="W1425" s="34"/>
      <c r="X1425" s="34"/>
      <c r="Y1425" s="34"/>
      <c r="Z1425" s="34"/>
      <c r="AA1425" s="63" t="str">
        <f t="shared" si="465"/>
        <v>-</v>
      </c>
      <c r="AB1425" s="63" t="str">
        <f t="shared" si="466"/>
        <v>-</v>
      </c>
      <c r="AC1425" s="63">
        <f>IF(ISBLANK($C1425),0,VLOOKUP($C1425,Listen!$A$2:$C$45,2,FALSE))</f>
        <v>0</v>
      </c>
      <c r="AD1425" s="63">
        <f>IF(ISBLANK($C1425),0,VLOOKUP($C1425,Listen!$A$2:$C$45,3,FALSE))</f>
        <v>0</v>
      </c>
      <c r="AE1425" s="49">
        <f t="shared" si="467"/>
        <v>0</v>
      </c>
      <c r="AF1425" s="49">
        <f t="shared" si="467"/>
        <v>0</v>
      </c>
      <c r="AG1425" s="49">
        <f>IFERROR(IF(OR($V1425&lt;&gt;"Ja",VLOOKUP($C1425,Listen!$A$2:$F$45,5,0)="Nein",D1425&lt;IF(C1425="LNG Anbindungsanlagen gemäß separater Festlegung",2022,2023)),$AC1425,$AA1425),0)</f>
        <v>0</v>
      </c>
      <c r="AH1425" s="49">
        <f>IFERROR(IF(OR($V1425&lt;&gt;"Ja",VLOOKUP($C1425,Listen!$A$2:$F$45,5,0)="Nein",D1425&lt;IF(C1425="LNG Anbindungsanlagen gemäß separater Festlegung",2022,2023)),$AC1425,$AA1425),0)</f>
        <v>0</v>
      </c>
      <c r="AI1425" s="49">
        <f>IFERROR(IF(OR($W1425&lt;&gt;"Ja",VLOOKUP($C1425,Listen!$A$2:$F$45,6,0)="Nein"),$AC1425,$AB1425),0)</f>
        <v>0</v>
      </c>
      <c r="AJ1425" s="49">
        <f>IFERROR(IF(OR($W1425&lt;&gt;"Ja",VLOOKUP($C1425,Listen!$A$2:$F$45,6,0)="Nein"),$AC1425,$AB1425),0)</f>
        <v>0</v>
      </c>
      <c r="AK1425" s="49">
        <f>IFERROR(IF(OR($W1425&lt;&gt;"Ja",VLOOKUP($C1425,Listen!$A$2:$F$45,6,0)="Nein"),$AC1425,$AB1425),0)</f>
        <v>0</v>
      </c>
      <c r="AL1425" s="51">
        <f t="shared" si="468"/>
        <v>0</v>
      </c>
      <c r="AM1425" s="296">
        <f>IFERROR(IF(VLOOKUP($C1425,Listen!$A$2:$F$45,6,0)="Ja",MAX(BC1425:BD1425),D_SAV!$BC1425),0)</f>
        <v>0</v>
      </c>
      <c r="AN1425" s="51">
        <f t="shared" si="469"/>
        <v>0</v>
      </c>
      <c r="AP1425" s="304">
        <f t="shared" si="470"/>
        <v>0</v>
      </c>
      <c r="AQ1425" s="304">
        <f t="shared" si="471"/>
        <v>0</v>
      </c>
      <c r="AR1425" s="304">
        <f t="shared" si="472"/>
        <v>0</v>
      </c>
      <c r="AS1425" s="304">
        <f t="shared" si="473"/>
        <v>0</v>
      </c>
      <c r="AT1425" s="304">
        <f t="shared" si="474"/>
        <v>0</v>
      </c>
      <c r="AU1425" s="304">
        <f t="shared" si="475"/>
        <v>0</v>
      </c>
      <c r="AV1425" s="304">
        <f t="shared" si="476"/>
        <v>0</v>
      </c>
      <c r="AW1425" s="304">
        <f t="shared" si="477"/>
        <v>0</v>
      </c>
      <c r="AX1425" s="304">
        <f t="shared" si="478"/>
        <v>0</v>
      </c>
      <c r="AY1425" s="304">
        <f t="shared" si="479"/>
        <v>0</v>
      </c>
      <c r="AZ1425" s="304">
        <f t="shared" si="480"/>
        <v>0</v>
      </c>
      <c r="BA1425" s="304">
        <f t="shared" si="481"/>
        <v>0</v>
      </c>
      <c r="BB1425" s="304">
        <f t="shared" si="482"/>
        <v>0</v>
      </c>
      <c r="BC1425" s="304">
        <f t="shared" si="483"/>
        <v>0</v>
      </c>
      <c r="BD1425" s="304">
        <f t="shared" si="484"/>
        <v>0</v>
      </c>
      <c r="BE1425" s="304">
        <f>IFERROR(IF(VLOOKUP($C1425,Listen!$A$2:$F$45,6,0)="Ja",BB1425-MAX(BC1425:BD1425),BB1425-BC1425),0)</f>
        <v>0</v>
      </c>
    </row>
    <row r="1426" spans="1:57" x14ac:dyDescent="0.25">
      <c r="A1426" s="320" t="str">
        <f>IF(AND(D1426&lt;&gt;0,C1426&lt;&gt;0,E1426&lt;&gt;0),IF(B1426&lt;&gt;0,CONCATENATE(B1426,"-AGr",VLOOKUP(C1426,Listen!$A$2:$D$45,4,FALSE),"-",D1426,"-",E1426,),CONCATENATE("AGr",VLOOKUP(C1426,Listen!$A$2:$D$45,4,FALSE),"-",D1426,"-",E1426)),"keine vollständige ID")</f>
        <v>keine vollständige ID</v>
      </c>
      <c r="B1426" s="301"/>
      <c r="C1426" s="287"/>
      <c r="D1426" s="34"/>
      <c r="E1426" s="306"/>
      <c r="F1426" s="116"/>
      <c r="G1426" s="17"/>
      <c r="H1426" s="17"/>
      <c r="I1426" s="17"/>
      <c r="J1426" s="17"/>
      <c r="K1426" s="17"/>
      <c r="L1426" s="17"/>
      <c r="M1426" s="17"/>
      <c r="N1426" s="17"/>
      <c r="O1426" s="116"/>
      <c r="P1426" s="117">
        <f>IF(D1426&gt;A_Stammdaten!$B$12,0,SUM(G1426,H1426,J1426,L1426:M1426)-SUM(I1426,K1426,N1426:O1426))</f>
        <v>0</v>
      </c>
      <c r="Q1426" s="17"/>
      <c r="R1426" s="17"/>
      <c r="S1426" s="17"/>
      <c r="T1426" s="17"/>
      <c r="U1426" s="62">
        <f t="shared" si="464"/>
        <v>0</v>
      </c>
      <c r="V1426" s="34"/>
      <c r="W1426" s="34"/>
      <c r="X1426" s="34"/>
      <c r="Y1426" s="34"/>
      <c r="Z1426" s="34"/>
      <c r="AA1426" s="63" t="str">
        <f t="shared" si="465"/>
        <v>-</v>
      </c>
      <c r="AB1426" s="63" t="str">
        <f t="shared" si="466"/>
        <v>-</v>
      </c>
      <c r="AC1426" s="63">
        <f>IF(ISBLANK($C1426),0,VLOOKUP($C1426,Listen!$A$2:$C$45,2,FALSE))</f>
        <v>0</v>
      </c>
      <c r="AD1426" s="63">
        <f>IF(ISBLANK($C1426),0,VLOOKUP($C1426,Listen!$A$2:$C$45,3,FALSE))</f>
        <v>0</v>
      </c>
      <c r="AE1426" s="49">
        <f t="shared" si="467"/>
        <v>0</v>
      </c>
      <c r="AF1426" s="49">
        <f t="shared" si="467"/>
        <v>0</v>
      </c>
      <c r="AG1426" s="49">
        <f>IFERROR(IF(OR($V1426&lt;&gt;"Ja",VLOOKUP($C1426,Listen!$A$2:$F$45,5,0)="Nein",D1426&lt;IF(C1426="LNG Anbindungsanlagen gemäß separater Festlegung",2022,2023)),$AC1426,$AA1426),0)</f>
        <v>0</v>
      </c>
      <c r="AH1426" s="49">
        <f>IFERROR(IF(OR($V1426&lt;&gt;"Ja",VLOOKUP($C1426,Listen!$A$2:$F$45,5,0)="Nein",D1426&lt;IF(C1426="LNG Anbindungsanlagen gemäß separater Festlegung",2022,2023)),$AC1426,$AA1426),0)</f>
        <v>0</v>
      </c>
      <c r="AI1426" s="49">
        <f>IFERROR(IF(OR($W1426&lt;&gt;"Ja",VLOOKUP($C1426,Listen!$A$2:$F$45,6,0)="Nein"),$AC1426,$AB1426),0)</f>
        <v>0</v>
      </c>
      <c r="AJ1426" s="49">
        <f>IFERROR(IF(OR($W1426&lt;&gt;"Ja",VLOOKUP($C1426,Listen!$A$2:$F$45,6,0)="Nein"),$AC1426,$AB1426),0)</f>
        <v>0</v>
      </c>
      <c r="AK1426" s="49">
        <f>IFERROR(IF(OR($W1426&lt;&gt;"Ja",VLOOKUP($C1426,Listen!$A$2:$F$45,6,0)="Nein"),$AC1426,$AB1426),0)</f>
        <v>0</v>
      </c>
      <c r="AL1426" s="51">
        <f t="shared" si="468"/>
        <v>0</v>
      </c>
      <c r="AM1426" s="296">
        <f>IFERROR(IF(VLOOKUP($C1426,Listen!$A$2:$F$45,6,0)="Ja",MAX(BC1426:BD1426),D_SAV!$BC1426),0)</f>
        <v>0</v>
      </c>
      <c r="AN1426" s="51">
        <f t="shared" si="469"/>
        <v>0</v>
      </c>
      <c r="AP1426" s="304">
        <f t="shared" si="470"/>
        <v>0</v>
      </c>
      <c r="AQ1426" s="304">
        <f t="shared" si="471"/>
        <v>0</v>
      </c>
      <c r="AR1426" s="304">
        <f t="shared" si="472"/>
        <v>0</v>
      </c>
      <c r="AS1426" s="304">
        <f t="shared" si="473"/>
        <v>0</v>
      </c>
      <c r="AT1426" s="304">
        <f t="shared" si="474"/>
        <v>0</v>
      </c>
      <c r="AU1426" s="304">
        <f t="shared" si="475"/>
        <v>0</v>
      </c>
      <c r="AV1426" s="304">
        <f t="shared" si="476"/>
        <v>0</v>
      </c>
      <c r="AW1426" s="304">
        <f t="shared" si="477"/>
        <v>0</v>
      </c>
      <c r="AX1426" s="304">
        <f t="shared" si="478"/>
        <v>0</v>
      </c>
      <c r="AY1426" s="304">
        <f t="shared" si="479"/>
        <v>0</v>
      </c>
      <c r="AZ1426" s="304">
        <f t="shared" si="480"/>
        <v>0</v>
      </c>
      <c r="BA1426" s="304">
        <f t="shared" si="481"/>
        <v>0</v>
      </c>
      <c r="BB1426" s="304">
        <f t="shared" si="482"/>
        <v>0</v>
      </c>
      <c r="BC1426" s="304">
        <f t="shared" si="483"/>
        <v>0</v>
      </c>
      <c r="BD1426" s="304">
        <f t="shared" si="484"/>
        <v>0</v>
      </c>
      <c r="BE1426" s="304">
        <f>IFERROR(IF(VLOOKUP($C1426,Listen!$A$2:$F$45,6,0)="Ja",BB1426-MAX(BC1426:BD1426),BB1426-BC1426),0)</f>
        <v>0</v>
      </c>
    </row>
    <row r="1427" spans="1:57" x14ac:dyDescent="0.25">
      <c r="A1427" s="320" t="str">
        <f>IF(AND(D1427&lt;&gt;0,C1427&lt;&gt;0,E1427&lt;&gt;0),IF(B1427&lt;&gt;0,CONCATENATE(B1427,"-AGr",VLOOKUP(C1427,Listen!$A$2:$D$45,4,FALSE),"-",D1427,"-",E1427,),CONCATENATE("AGr",VLOOKUP(C1427,Listen!$A$2:$D$45,4,FALSE),"-",D1427,"-",E1427)),"keine vollständige ID")</f>
        <v>keine vollständige ID</v>
      </c>
      <c r="B1427" s="301"/>
      <c r="C1427" s="287"/>
      <c r="D1427" s="34"/>
      <c r="E1427" s="306"/>
      <c r="F1427" s="116"/>
      <c r="G1427" s="17"/>
      <c r="H1427" s="17"/>
      <c r="I1427" s="17"/>
      <c r="J1427" s="17"/>
      <c r="K1427" s="17"/>
      <c r="L1427" s="17"/>
      <c r="M1427" s="17"/>
      <c r="N1427" s="17"/>
      <c r="O1427" s="116"/>
      <c r="P1427" s="117">
        <f>IF(D1427&gt;A_Stammdaten!$B$12,0,SUM(G1427,H1427,J1427,L1427:M1427)-SUM(I1427,K1427,N1427:O1427))</f>
        <v>0</v>
      </c>
      <c r="Q1427" s="17"/>
      <c r="R1427" s="17"/>
      <c r="S1427" s="17"/>
      <c r="T1427" s="17"/>
      <c r="U1427" s="62">
        <f t="shared" si="464"/>
        <v>0</v>
      </c>
      <c r="V1427" s="34"/>
      <c r="W1427" s="34"/>
      <c r="X1427" s="34"/>
      <c r="Y1427" s="34"/>
      <c r="Z1427" s="34"/>
      <c r="AA1427" s="63" t="str">
        <f t="shared" si="465"/>
        <v>-</v>
      </c>
      <c r="AB1427" s="63" t="str">
        <f t="shared" si="466"/>
        <v>-</v>
      </c>
      <c r="AC1427" s="63">
        <f>IF(ISBLANK($C1427),0,VLOOKUP($C1427,Listen!$A$2:$C$45,2,FALSE))</f>
        <v>0</v>
      </c>
      <c r="AD1427" s="63">
        <f>IF(ISBLANK($C1427),0,VLOOKUP($C1427,Listen!$A$2:$C$45,3,FALSE))</f>
        <v>0</v>
      </c>
      <c r="AE1427" s="49">
        <f t="shared" si="467"/>
        <v>0</v>
      </c>
      <c r="AF1427" s="49">
        <f t="shared" si="467"/>
        <v>0</v>
      </c>
      <c r="AG1427" s="49">
        <f>IFERROR(IF(OR($V1427&lt;&gt;"Ja",VLOOKUP($C1427,Listen!$A$2:$F$45,5,0)="Nein",D1427&lt;IF(C1427="LNG Anbindungsanlagen gemäß separater Festlegung",2022,2023)),$AC1427,$AA1427),0)</f>
        <v>0</v>
      </c>
      <c r="AH1427" s="49">
        <f>IFERROR(IF(OR($V1427&lt;&gt;"Ja",VLOOKUP($C1427,Listen!$A$2:$F$45,5,0)="Nein",D1427&lt;IF(C1427="LNG Anbindungsanlagen gemäß separater Festlegung",2022,2023)),$AC1427,$AA1427),0)</f>
        <v>0</v>
      </c>
      <c r="AI1427" s="49">
        <f>IFERROR(IF(OR($W1427&lt;&gt;"Ja",VLOOKUP($C1427,Listen!$A$2:$F$45,6,0)="Nein"),$AC1427,$AB1427),0)</f>
        <v>0</v>
      </c>
      <c r="AJ1427" s="49">
        <f>IFERROR(IF(OR($W1427&lt;&gt;"Ja",VLOOKUP($C1427,Listen!$A$2:$F$45,6,0)="Nein"),$AC1427,$AB1427),0)</f>
        <v>0</v>
      </c>
      <c r="AK1427" s="49">
        <f>IFERROR(IF(OR($W1427&lt;&gt;"Ja",VLOOKUP($C1427,Listen!$A$2:$F$45,6,0)="Nein"),$AC1427,$AB1427),0)</f>
        <v>0</v>
      </c>
      <c r="AL1427" s="51">
        <f t="shared" si="468"/>
        <v>0</v>
      </c>
      <c r="AM1427" s="296">
        <f>IFERROR(IF(VLOOKUP($C1427,Listen!$A$2:$F$45,6,0)="Ja",MAX(BC1427:BD1427),D_SAV!$BC1427),0)</f>
        <v>0</v>
      </c>
      <c r="AN1427" s="51">
        <f t="shared" si="469"/>
        <v>0</v>
      </c>
      <c r="AP1427" s="304">
        <f t="shared" si="470"/>
        <v>0</v>
      </c>
      <c r="AQ1427" s="304">
        <f t="shared" si="471"/>
        <v>0</v>
      </c>
      <c r="AR1427" s="304">
        <f t="shared" si="472"/>
        <v>0</v>
      </c>
      <c r="AS1427" s="304">
        <f t="shared" si="473"/>
        <v>0</v>
      </c>
      <c r="AT1427" s="304">
        <f t="shared" si="474"/>
        <v>0</v>
      </c>
      <c r="AU1427" s="304">
        <f t="shared" si="475"/>
        <v>0</v>
      </c>
      <c r="AV1427" s="304">
        <f t="shared" si="476"/>
        <v>0</v>
      </c>
      <c r="AW1427" s="304">
        <f t="shared" si="477"/>
        <v>0</v>
      </c>
      <c r="AX1427" s="304">
        <f t="shared" si="478"/>
        <v>0</v>
      </c>
      <c r="AY1427" s="304">
        <f t="shared" si="479"/>
        <v>0</v>
      </c>
      <c r="AZ1427" s="304">
        <f t="shared" si="480"/>
        <v>0</v>
      </c>
      <c r="BA1427" s="304">
        <f t="shared" si="481"/>
        <v>0</v>
      </c>
      <c r="BB1427" s="304">
        <f t="shared" si="482"/>
        <v>0</v>
      </c>
      <c r="BC1427" s="304">
        <f t="shared" si="483"/>
        <v>0</v>
      </c>
      <c r="BD1427" s="304">
        <f t="shared" si="484"/>
        <v>0</v>
      </c>
      <c r="BE1427" s="304">
        <f>IFERROR(IF(VLOOKUP($C1427,Listen!$A$2:$F$45,6,0)="Ja",BB1427-MAX(BC1427:BD1427),BB1427-BC1427),0)</f>
        <v>0</v>
      </c>
    </row>
    <row r="1428" spans="1:57" x14ac:dyDescent="0.25">
      <c r="A1428" s="320" t="str">
        <f>IF(AND(D1428&lt;&gt;0,C1428&lt;&gt;0,E1428&lt;&gt;0),IF(B1428&lt;&gt;0,CONCATENATE(B1428,"-AGr",VLOOKUP(C1428,Listen!$A$2:$D$45,4,FALSE),"-",D1428,"-",E1428,),CONCATENATE("AGr",VLOOKUP(C1428,Listen!$A$2:$D$45,4,FALSE),"-",D1428,"-",E1428)),"keine vollständige ID")</f>
        <v>keine vollständige ID</v>
      </c>
      <c r="B1428" s="301"/>
      <c r="C1428" s="287"/>
      <c r="D1428" s="34"/>
      <c r="E1428" s="306"/>
      <c r="F1428" s="116"/>
      <c r="G1428" s="17"/>
      <c r="H1428" s="17"/>
      <c r="I1428" s="17"/>
      <c r="J1428" s="17"/>
      <c r="K1428" s="17"/>
      <c r="L1428" s="17"/>
      <c r="M1428" s="17"/>
      <c r="N1428" s="17"/>
      <c r="O1428" s="116"/>
      <c r="P1428" s="117">
        <f>IF(D1428&gt;A_Stammdaten!$B$12,0,SUM(G1428,H1428,J1428,L1428:M1428)-SUM(I1428,K1428,N1428:O1428))</f>
        <v>0</v>
      </c>
      <c r="Q1428" s="17"/>
      <c r="R1428" s="17"/>
      <c r="S1428" s="17"/>
      <c r="T1428" s="17"/>
      <c r="U1428" s="62">
        <f t="shared" si="464"/>
        <v>0</v>
      </c>
      <c r="V1428" s="34"/>
      <c r="W1428" s="34"/>
      <c r="X1428" s="34"/>
      <c r="Y1428" s="34"/>
      <c r="Z1428" s="34"/>
      <c r="AA1428" s="63" t="str">
        <f t="shared" si="465"/>
        <v>-</v>
      </c>
      <c r="AB1428" s="63" t="str">
        <f t="shared" si="466"/>
        <v>-</v>
      </c>
      <c r="AC1428" s="63">
        <f>IF(ISBLANK($C1428),0,VLOOKUP($C1428,Listen!$A$2:$C$45,2,FALSE))</f>
        <v>0</v>
      </c>
      <c r="AD1428" s="63">
        <f>IF(ISBLANK($C1428),0,VLOOKUP($C1428,Listen!$A$2:$C$45,3,FALSE))</f>
        <v>0</v>
      </c>
      <c r="AE1428" s="49">
        <f t="shared" si="467"/>
        <v>0</v>
      </c>
      <c r="AF1428" s="49">
        <f t="shared" si="467"/>
        <v>0</v>
      </c>
      <c r="AG1428" s="49">
        <f>IFERROR(IF(OR($V1428&lt;&gt;"Ja",VLOOKUP($C1428,Listen!$A$2:$F$45,5,0)="Nein",D1428&lt;IF(C1428="LNG Anbindungsanlagen gemäß separater Festlegung",2022,2023)),$AC1428,$AA1428),0)</f>
        <v>0</v>
      </c>
      <c r="AH1428" s="49">
        <f>IFERROR(IF(OR($V1428&lt;&gt;"Ja",VLOOKUP($C1428,Listen!$A$2:$F$45,5,0)="Nein",D1428&lt;IF(C1428="LNG Anbindungsanlagen gemäß separater Festlegung",2022,2023)),$AC1428,$AA1428),0)</f>
        <v>0</v>
      </c>
      <c r="AI1428" s="49">
        <f>IFERROR(IF(OR($W1428&lt;&gt;"Ja",VLOOKUP($C1428,Listen!$A$2:$F$45,6,0)="Nein"),$AC1428,$AB1428),0)</f>
        <v>0</v>
      </c>
      <c r="AJ1428" s="49">
        <f>IFERROR(IF(OR($W1428&lt;&gt;"Ja",VLOOKUP($C1428,Listen!$A$2:$F$45,6,0)="Nein"),$AC1428,$AB1428),0)</f>
        <v>0</v>
      </c>
      <c r="AK1428" s="49">
        <f>IFERROR(IF(OR($W1428&lt;&gt;"Ja",VLOOKUP($C1428,Listen!$A$2:$F$45,6,0)="Nein"),$AC1428,$AB1428),0)</f>
        <v>0</v>
      </c>
      <c r="AL1428" s="51">
        <f t="shared" si="468"/>
        <v>0</v>
      </c>
      <c r="AM1428" s="296">
        <f>IFERROR(IF(VLOOKUP($C1428,Listen!$A$2:$F$45,6,0)="Ja",MAX(BC1428:BD1428),D_SAV!$BC1428),0)</f>
        <v>0</v>
      </c>
      <c r="AN1428" s="51">
        <f t="shared" si="469"/>
        <v>0</v>
      </c>
      <c r="AP1428" s="304">
        <f t="shared" si="470"/>
        <v>0</v>
      </c>
      <c r="AQ1428" s="304">
        <f t="shared" si="471"/>
        <v>0</v>
      </c>
      <c r="AR1428" s="304">
        <f t="shared" si="472"/>
        <v>0</v>
      </c>
      <c r="AS1428" s="304">
        <f t="shared" si="473"/>
        <v>0</v>
      </c>
      <c r="AT1428" s="304">
        <f t="shared" si="474"/>
        <v>0</v>
      </c>
      <c r="AU1428" s="304">
        <f t="shared" si="475"/>
        <v>0</v>
      </c>
      <c r="AV1428" s="304">
        <f t="shared" si="476"/>
        <v>0</v>
      </c>
      <c r="AW1428" s="304">
        <f t="shared" si="477"/>
        <v>0</v>
      </c>
      <c r="AX1428" s="304">
        <f t="shared" si="478"/>
        <v>0</v>
      </c>
      <c r="AY1428" s="304">
        <f t="shared" si="479"/>
        <v>0</v>
      </c>
      <c r="AZ1428" s="304">
        <f t="shared" si="480"/>
        <v>0</v>
      </c>
      <c r="BA1428" s="304">
        <f t="shared" si="481"/>
        <v>0</v>
      </c>
      <c r="BB1428" s="304">
        <f t="shared" si="482"/>
        <v>0</v>
      </c>
      <c r="BC1428" s="304">
        <f t="shared" si="483"/>
        <v>0</v>
      </c>
      <c r="BD1428" s="304">
        <f t="shared" si="484"/>
        <v>0</v>
      </c>
      <c r="BE1428" s="304">
        <f>IFERROR(IF(VLOOKUP($C1428,Listen!$A$2:$F$45,6,0)="Ja",BB1428-MAX(BC1428:BD1428),BB1428-BC1428),0)</f>
        <v>0</v>
      </c>
    </row>
    <row r="1429" spans="1:57" x14ac:dyDescent="0.25">
      <c r="A1429" s="320" t="str">
        <f>IF(AND(D1429&lt;&gt;0,C1429&lt;&gt;0,E1429&lt;&gt;0),IF(B1429&lt;&gt;0,CONCATENATE(B1429,"-AGr",VLOOKUP(C1429,Listen!$A$2:$D$45,4,FALSE),"-",D1429,"-",E1429,),CONCATENATE("AGr",VLOOKUP(C1429,Listen!$A$2:$D$45,4,FALSE),"-",D1429,"-",E1429)),"keine vollständige ID")</f>
        <v>keine vollständige ID</v>
      </c>
      <c r="B1429" s="301"/>
      <c r="C1429" s="287"/>
      <c r="D1429" s="34"/>
      <c r="E1429" s="306"/>
      <c r="F1429" s="116"/>
      <c r="G1429" s="17"/>
      <c r="H1429" s="17"/>
      <c r="I1429" s="17"/>
      <c r="J1429" s="17"/>
      <c r="K1429" s="17"/>
      <c r="L1429" s="17"/>
      <c r="M1429" s="17"/>
      <c r="N1429" s="17"/>
      <c r="O1429" s="116"/>
      <c r="P1429" s="117">
        <f>IF(D1429&gt;A_Stammdaten!$B$12,0,SUM(G1429,H1429,J1429,L1429:M1429)-SUM(I1429,K1429,N1429:O1429))</f>
        <v>0</v>
      </c>
      <c r="Q1429" s="17"/>
      <c r="R1429" s="17"/>
      <c r="S1429" s="17"/>
      <c r="T1429" s="17"/>
      <c r="U1429" s="62">
        <f t="shared" si="464"/>
        <v>0</v>
      </c>
      <c r="V1429" s="34"/>
      <c r="W1429" s="34"/>
      <c r="X1429" s="34"/>
      <c r="Y1429" s="34"/>
      <c r="Z1429" s="34"/>
      <c r="AA1429" s="63" t="str">
        <f t="shared" si="465"/>
        <v>-</v>
      </c>
      <c r="AB1429" s="63" t="str">
        <f t="shared" si="466"/>
        <v>-</v>
      </c>
      <c r="AC1429" s="63">
        <f>IF(ISBLANK($C1429),0,VLOOKUP($C1429,Listen!$A$2:$C$45,2,FALSE))</f>
        <v>0</v>
      </c>
      <c r="AD1429" s="63">
        <f>IF(ISBLANK($C1429),0,VLOOKUP($C1429,Listen!$A$2:$C$45,3,FALSE))</f>
        <v>0</v>
      </c>
      <c r="AE1429" s="49">
        <f t="shared" si="467"/>
        <v>0</v>
      </c>
      <c r="AF1429" s="49">
        <f t="shared" si="467"/>
        <v>0</v>
      </c>
      <c r="AG1429" s="49">
        <f>IFERROR(IF(OR($V1429&lt;&gt;"Ja",VLOOKUP($C1429,Listen!$A$2:$F$45,5,0)="Nein",D1429&lt;IF(C1429="LNG Anbindungsanlagen gemäß separater Festlegung",2022,2023)),$AC1429,$AA1429),0)</f>
        <v>0</v>
      </c>
      <c r="AH1429" s="49">
        <f>IFERROR(IF(OR($V1429&lt;&gt;"Ja",VLOOKUP($C1429,Listen!$A$2:$F$45,5,0)="Nein",D1429&lt;IF(C1429="LNG Anbindungsanlagen gemäß separater Festlegung",2022,2023)),$AC1429,$AA1429),0)</f>
        <v>0</v>
      </c>
      <c r="AI1429" s="49">
        <f>IFERROR(IF(OR($W1429&lt;&gt;"Ja",VLOOKUP($C1429,Listen!$A$2:$F$45,6,0)="Nein"),$AC1429,$AB1429),0)</f>
        <v>0</v>
      </c>
      <c r="AJ1429" s="49">
        <f>IFERROR(IF(OR($W1429&lt;&gt;"Ja",VLOOKUP($C1429,Listen!$A$2:$F$45,6,0)="Nein"),$AC1429,$AB1429),0)</f>
        <v>0</v>
      </c>
      <c r="AK1429" s="49">
        <f>IFERROR(IF(OR($W1429&lt;&gt;"Ja",VLOOKUP($C1429,Listen!$A$2:$F$45,6,0)="Nein"),$AC1429,$AB1429),0)</f>
        <v>0</v>
      </c>
      <c r="AL1429" s="51">
        <f t="shared" si="468"/>
        <v>0</v>
      </c>
      <c r="AM1429" s="296">
        <f>IFERROR(IF(VLOOKUP($C1429,Listen!$A$2:$F$45,6,0)="Ja",MAX(BC1429:BD1429),D_SAV!$BC1429),0)</f>
        <v>0</v>
      </c>
      <c r="AN1429" s="51">
        <f t="shared" si="469"/>
        <v>0</v>
      </c>
      <c r="AP1429" s="304">
        <f t="shared" si="470"/>
        <v>0</v>
      </c>
      <c r="AQ1429" s="304">
        <f t="shared" si="471"/>
        <v>0</v>
      </c>
      <c r="AR1429" s="304">
        <f t="shared" si="472"/>
        <v>0</v>
      </c>
      <c r="AS1429" s="304">
        <f t="shared" si="473"/>
        <v>0</v>
      </c>
      <c r="AT1429" s="304">
        <f t="shared" si="474"/>
        <v>0</v>
      </c>
      <c r="AU1429" s="304">
        <f t="shared" si="475"/>
        <v>0</v>
      </c>
      <c r="AV1429" s="304">
        <f t="shared" si="476"/>
        <v>0</v>
      </c>
      <c r="AW1429" s="304">
        <f t="shared" si="477"/>
        <v>0</v>
      </c>
      <c r="AX1429" s="304">
        <f t="shared" si="478"/>
        <v>0</v>
      </c>
      <c r="AY1429" s="304">
        <f t="shared" si="479"/>
        <v>0</v>
      </c>
      <c r="AZ1429" s="304">
        <f t="shared" si="480"/>
        <v>0</v>
      </c>
      <c r="BA1429" s="304">
        <f t="shared" si="481"/>
        <v>0</v>
      </c>
      <c r="BB1429" s="304">
        <f t="shared" si="482"/>
        <v>0</v>
      </c>
      <c r="BC1429" s="304">
        <f t="shared" si="483"/>
        <v>0</v>
      </c>
      <c r="BD1429" s="304">
        <f t="shared" si="484"/>
        <v>0</v>
      </c>
      <c r="BE1429" s="304">
        <f>IFERROR(IF(VLOOKUP($C1429,Listen!$A$2:$F$45,6,0)="Ja",BB1429-MAX(BC1429:BD1429),BB1429-BC1429),0)</f>
        <v>0</v>
      </c>
    </row>
    <row r="1430" spans="1:57" x14ac:dyDescent="0.25">
      <c r="A1430" s="320" t="str">
        <f>IF(AND(D1430&lt;&gt;0,C1430&lt;&gt;0,E1430&lt;&gt;0),IF(B1430&lt;&gt;0,CONCATENATE(B1430,"-AGr",VLOOKUP(C1430,Listen!$A$2:$D$45,4,FALSE),"-",D1430,"-",E1430,),CONCATENATE("AGr",VLOOKUP(C1430,Listen!$A$2:$D$45,4,FALSE),"-",D1430,"-",E1430)),"keine vollständige ID")</f>
        <v>keine vollständige ID</v>
      </c>
      <c r="B1430" s="301"/>
      <c r="C1430" s="287"/>
      <c r="D1430" s="34"/>
      <c r="E1430" s="306"/>
      <c r="F1430" s="116"/>
      <c r="G1430" s="17"/>
      <c r="H1430" s="17"/>
      <c r="I1430" s="17"/>
      <c r="J1430" s="17"/>
      <c r="K1430" s="17"/>
      <c r="L1430" s="17"/>
      <c r="M1430" s="17"/>
      <c r="N1430" s="17"/>
      <c r="O1430" s="116"/>
      <c r="P1430" s="117">
        <f>IF(D1430&gt;A_Stammdaten!$B$12,0,SUM(G1430,H1430,J1430,L1430:M1430)-SUM(I1430,K1430,N1430:O1430))</f>
        <v>0</v>
      </c>
      <c r="Q1430" s="17"/>
      <c r="R1430" s="17"/>
      <c r="S1430" s="17"/>
      <c r="T1430" s="17"/>
      <c r="U1430" s="62">
        <f t="shared" si="464"/>
        <v>0</v>
      </c>
      <c r="V1430" s="34"/>
      <c r="W1430" s="34"/>
      <c r="X1430" s="34"/>
      <c r="Y1430" s="34"/>
      <c r="Z1430" s="34"/>
      <c r="AA1430" s="63" t="str">
        <f t="shared" si="465"/>
        <v>-</v>
      </c>
      <c r="AB1430" s="63" t="str">
        <f t="shared" si="466"/>
        <v>-</v>
      </c>
      <c r="AC1430" s="63">
        <f>IF(ISBLANK($C1430),0,VLOOKUP($C1430,Listen!$A$2:$C$45,2,FALSE))</f>
        <v>0</v>
      </c>
      <c r="AD1430" s="63">
        <f>IF(ISBLANK($C1430),0,VLOOKUP($C1430,Listen!$A$2:$C$45,3,FALSE))</f>
        <v>0</v>
      </c>
      <c r="AE1430" s="49">
        <f t="shared" si="467"/>
        <v>0</v>
      </c>
      <c r="AF1430" s="49">
        <f t="shared" si="467"/>
        <v>0</v>
      </c>
      <c r="AG1430" s="49">
        <f>IFERROR(IF(OR($V1430&lt;&gt;"Ja",VLOOKUP($C1430,Listen!$A$2:$F$45,5,0)="Nein",D1430&lt;IF(C1430="LNG Anbindungsanlagen gemäß separater Festlegung",2022,2023)),$AC1430,$AA1430),0)</f>
        <v>0</v>
      </c>
      <c r="AH1430" s="49">
        <f>IFERROR(IF(OR($V1430&lt;&gt;"Ja",VLOOKUP($C1430,Listen!$A$2:$F$45,5,0)="Nein",D1430&lt;IF(C1430="LNG Anbindungsanlagen gemäß separater Festlegung",2022,2023)),$AC1430,$AA1430),0)</f>
        <v>0</v>
      </c>
      <c r="AI1430" s="49">
        <f>IFERROR(IF(OR($W1430&lt;&gt;"Ja",VLOOKUP($C1430,Listen!$A$2:$F$45,6,0)="Nein"),$AC1430,$AB1430),0)</f>
        <v>0</v>
      </c>
      <c r="AJ1430" s="49">
        <f>IFERROR(IF(OR($W1430&lt;&gt;"Ja",VLOOKUP($C1430,Listen!$A$2:$F$45,6,0)="Nein"),$AC1430,$AB1430),0)</f>
        <v>0</v>
      </c>
      <c r="AK1430" s="49">
        <f>IFERROR(IF(OR($W1430&lt;&gt;"Ja",VLOOKUP($C1430,Listen!$A$2:$F$45,6,0)="Nein"),$AC1430,$AB1430),0)</f>
        <v>0</v>
      </c>
      <c r="AL1430" s="51">
        <f t="shared" si="468"/>
        <v>0</v>
      </c>
      <c r="AM1430" s="296">
        <f>IFERROR(IF(VLOOKUP($C1430,Listen!$A$2:$F$45,6,0)="Ja",MAX(BC1430:BD1430),D_SAV!$BC1430),0)</f>
        <v>0</v>
      </c>
      <c r="AN1430" s="51">
        <f t="shared" si="469"/>
        <v>0</v>
      </c>
      <c r="AP1430" s="304">
        <f t="shared" si="470"/>
        <v>0</v>
      </c>
      <c r="AQ1430" s="304">
        <f t="shared" si="471"/>
        <v>0</v>
      </c>
      <c r="AR1430" s="304">
        <f t="shared" si="472"/>
        <v>0</v>
      </c>
      <c r="AS1430" s="304">
        <f t="shared" si="473"/>
        <v>0</v>
      </c>
      <c r="AT1430" s="304">
        <f t="shared" si="474"/>
        <v>0</v>
      </c>
      <c r="AU1430" s="304">
        <f t="shared" si="475"/>
        <v>0</v>
      </c>
      <c r="AV1430" s="304">
        <f t="shared" si="476"/>
        <v>0</v>
      </c>
      <c r="AW1430" s="304">
        <f t="shared" si="477"/>
        <v>0</v>
      </c>
      <c r="AX1430" s="304">
        <f t="shared" si="478"/>
        <v>0</v>
      </c>
      <c r="AY1430" s="304">
        <f t="shared" si="479"/>
        <v>0</v>
      </c>
      <c r="AZ1430" s="304">
        <f t="shared" si="480"/>
        <v>0</v>
      </c>
      <c r="BA1430" s="304">
        <f t="shared" si="481"/>
        <v>0</v>
      </c>
      <c r="BB1430" s="304">
        <f t="shared" si="482"/>
        <v>0</v>
      </c>
      <c r="BC1430" s="304">
        <f t="shared" si="483"/>
        <v>0</v>
      </c>
      <c r="BD1430" s="304">
        <f t="shared" si="484"/>
        <v>0</v>
      </c>
      <c r="BE1430" s="304">
        <f>IFERROR(IF(VLOOKUP($C1430,Listen!$A$2:$F$45,6,0)="Ja",BB1430-MAX(BC1430:BD1430),BB1430-BC1430),0)</f>
        <v>0</v>
      </c>
    </row>
    <row r="1431" spans="1:57" x14ac:dyDescent="0.25">
      <c r="A1431" s="320" t="str">
        <f>IF(AND(D1431&lt;&gt;0,C1431&lt;&gt;0,E1431&lt;&gt;0),IF(B1431&lt;&gt;0,CONCATENATE(B1431,"-AGr",VLOOKUP(C1431,Listen!$A$2:$D$45,4,FALSE),"-",D1431,"-",E1431,),CONCATENATE("AGr",VLOOKUP(C1431,Listen!$A$2:$D$45,4,FALSE),"-",D1431,"-",E1431)),"keine vollständige ID")</f>
        <v>keine vollständige ID</v>
      </c>
      <c r="B1431" s="301"/>
      <c r="C1431" s="287"/>
      <c r="D1431" s="34"/>
      <c r="E1431" s="306"/>
      <c r="F1431" s="116"/>
      <c r="G1431" s="17"/>
      <c r="H1431" s="17"/>
      <c r="I1431" s="17"/>
      <c r="J1431" s="17"/>
      <c r="K1431" s="17"/>
      <c r="L1431" s="17"/>
      <c r="M1431" s="17"/>
      <c r="N1431" s="17"/>
      <c r="O1431" s="116"/>
      <c r="P1431" s="117">
        <f>IF(D1431&gt;A_Stammdaten!$B$12,0,SUM(G1431,H1431,J1431,L1431:M1431)-SUM(I1431,K1431,N1431:O1431))</f>
        <v>0</v>
      </c>
      <c r="Q1431" s="17"/>
      <c r="R1431" s="17"/>
      <c r="S1431" s="17"/>
      <c r="T1431" s="17"/>
      <c r="U1431" s="62">
        <f t="shared" si="464"/>
        <v>0</v>
      </c>
      <c r="V1431" s="34"/>
      <c r="W1431" s="34"/>
      <c r="X1431" s="34"/>
      <c r="Y1431" s="34"/>
      <c r="Z1431" s="34"/>
      <c r="AA1431" s="63" t="str">
        <f t="shared" si="465"/>
        <v>-</v>
      </c>
      <c r="AB1431" s="63" t="str">
        <f t="shared" si="466"/>
        <v>-</v>
      </c>
      <c r="AC1431" s="63">
        <f>IF(ISBLANK($C1431),0,VLOOKUP($C1431,Listen!$A$2:$C$45,2,FALSE))</f>
        <v>0</v>
      </c>
      <c r="AD1431" s="63">
        <f>IF(ISBLANK($C1431),0,VLOOKUP($C1431,Listen!$A$2:$C$45,3,FALSE))</f>
        <v>0</v>
      </c>
      <c r="AE1431" s="49">
        <f t="shared" si="467"/>
        <v>0</v>
      </c>
      <c r="AF1431" s="49">
        <f t="shared" si="467"/>
        <v>0</v>
      </c>
      <c r="AG1431" s="49">
        <f>IFERROR(IF(OR($V1431&lt;&gt;"Ja",VLOOKUP($C1431,Listen!$A$2:$F$45,5,0)="Nein",D1431&lt;IF(C1431="LNG Anbindungsanlagen gemäß separater Festlegung",2022,2023)),$AC1431,$AA1431),0)</f>
        <v>0</v>
      </c>
      <c r="AH1431" s="49">
        <f>IFERROR(IF(OR($V1431&lt;&gt;"Ja",VLOOKUP($C1431,Listen!$A$2:$F$45,5,0)="Nein",D1431&lt;IF(C1431="LNG Anbindungsanlagen gemäß separater Festlegung",2022,2023)),$AC1431,$AA1431),0)</f>
        <v>0</v>
      </c>
      <c r="AI1431" s="49">
        <f>IFERROR(IF(OR($W1431&lt;&gt;"Ja",VLOOKUP($C1431,Listen!$A$2:$F$45,6,0)="Nein"),$AC1431,$AB1431),0)</f>
        <v>0</v>
      </c>
      <c r="AJ1431" s="49">
        <f>IFERROR(IF(OR($W1431&lt;&gt;"Ja",VLOOKUP($C1431,Listen!$A$2:$F$45,6,0)="Nein"),$AC1431,$AB1431),0)</f>
        <v>0</v>
      </c>
      <c r="AK1431" s="49">
        <f>IFERROR(IF(OR($W1431&lt;&gt;"Ja",VLOOKUP($C1431,Listen!$A$2:$F$45,6,0)="Nein"),$AC1431,$AB1431),0)</f>
        <v>0</v>
      </c>
      <c r="AL1431" s="51">
        <f t="shared" si="468"/>
        <v>0</v>
      </c>
      <c r="AM1431" s="296">
        <f>IFERROR(IF(VLOOKUP($C1431,Listen!$A$2:$F$45,6,0)="Ja",MAX(BC1431:BD1431),D_SAV!$BC1431),0)</f>
        <v>0</v>
      </c>
      <c r="AN1431" s="51">
        <f t="shared" si="469"/>
        <v>0</v>
      </c>
      <c r="AP1431" s="304">
        <f t="shared" si="470"/>
        <v>0</v>
      </c>
      <c r="AQ1431" s="304">
        <f t="shared" si="471"/>
        <v>0</v>
      </c>
      <c r="AR1431" s="304">
        <f t="shared" si="472"/>
        <v>0</v>
      </c>
      <c r="AS1431" s="304">
        <f t="shared" si="473"/>
        <v>0</v>
      </c>
      <c r="AT1431" s="304">
        <f t="shared" si="474"/>
        <v>0</v>
      </c>
      <c r="AU1431" s="304">
        <f t="shared" si="475"/>
        <v>0</v>
      </c>
      <c r="AV1431" s="304">
        <f t="shared" si="476"/>
        <v>0</v>
      </c>
      <c r="AW1431" s="304">
        <f t="shared" si="477"/>
        <v>0</v>
      </c>
      <c r="AX1431" s="304">
        <f t="shared" si="478"/>
        <v>0</v>
      </c>
      <c r="AY1431" s="304">
        <f t="shared" si="479"/>
        <v>0</v>
      </c>
      <c r="AZ1431" s="304">
        <f t="shared" si="480"/>
        <v>0</v>
      </c>
      <c r="BA1431" s="304">
        <f t="shared" si="481"/>
        <v>0</v>
      </c>
      <c r="BB1431" s="304">
        <f t="shared" si="482"/>
        <v>0</v>
      </c>
      <c r="BC1431" s="304">
        <f t="shared" si="483"/>
        <v>0</v>
      </c>
      <c r="BD1431" s="304">
        <f t="shared" si="484"/>
        <v>0</v>
      </c>
      <c r="BE1431" s="304">
        <f>IFERROR(IF(VLOOKUP($C1431,Listen!$A$2:$F$45,6,0)="Ja",BB1431-MAX(BC1431:BD1431),BB1431-BC1431),0)</f>
        <v>0</v>
      </c>
    </row>
    <row r="1432" spans="1:57" x14ac:dyDescent="0.25">
      <c r="A1432" s="320" t="str">
        <f>IF(AND(D1432&lt;&gt;0,C1432&lt;&gt;0,E1432&lt;&gt;0),IF(B1432&lt;&gt;0,CONCATENATE(B1432,"-AGr",VLOOKUP(C1432,Listen!$A$2:$D$45,4,FALSE),"-",D1432,"-",E1432,),CONCATENATE("AGr",VLOOKUP(C1432,Listen!$A$2:$D$45,4,FALSE),"-",D1432,"-",E1432)),"keine vollständige ID")</f>
        <v>keine vollständige ID</v>
      </c>
      <c r="B1432" s="301"/>
      <c r="C1432" s="287"/>
      <c r="D1432" s="34"/>
      <c r="E1432" s="306"/>
      <c r="F1432" s="116"/>
      <c r="G1432" s="17"/>
      <c r="H1432" s="17"/>
      <c r="I1432" s="17"/>
      <c r="J1432" s="17"/>
      <c r="K1432" s="17"/>
      <c r="L1432" s="17"/>
      <c r="M1432" s="17"/>
      <c r="N1432" s="17"/>
      <c r="O1432" s="116"/>
      <c r="P1432" s="117">
        <f>IF(D1432&gt;A_Stammdaten!$B$12,0,SUM(G1432,H1432,J1432,L1432:M1432)-SUM(I1432,K1432,N1432:O1432))</f>
        <v>0</v>
      </c>
      <c r="Q1432" s="17"/>
      <c r="R1432" s="17"/>
      <c r="S1432" s="17"/>
      <c r="T1432" s="17"/>
      <c r="U1432" s="62">
        <f t="shared" si="464"/>
        <v>0</v>
      </c>
      <c r="V1432" s="34"/>
      <c r="W1432" s="34"/>
      <c r="X1432" s="34"/>
      <c r="Y1432" s="34"/>
      <c r="Z1432" s="34"/>
      <c r="AA1432" s="63" t="str">
        <f t="shared" si="465"/>
        <v>-</v>
      </c>
      <c r="AB1432" s="63" t="str">
        <f t="shared" si="466"/>
        <v>-</v>
      </c>
      <c r="AC1432" s="63">
        <f>IF(ISBLANK($C1432),0,VLOOKUP($C1432,Listen!$A$2:$C$45,2,FALSE))</f>
        <v>0</v>
      </c>
      <c r="AD1432" s="63">
        <f>IF(ISBLANK($C1432),0,VLOOKUP($C1432,Listen!$A$2:$C$45,3,FALSE))</f>
        <v>0</v>
      </c>
      <c r="AE1432" s="49">
        <f t="shared" si="467"/>
        <v>0</v>
      </c>
      <c r="AF1432" s="49">
        <f t="shared" si="467"/>
        <v>0</v>
      </c>
      <c r="AG1432" s="49">
        <f>IFERROR(IF(OR($V1432&lt;&gt;"Ja",VLOOKUP($C1432,Listen!$A$2:$F$45,5,0)="Nein",D1432&lt;IF(C1432="LNG Anbindungsanlagen gemäß separater Festlegung",2022,2023)),$AC1432,$AA1432),0)</f>
        <v>0</v>
      </c>
      <c r="AH1432" s="49">
        <f>IFERROR(IF(OR($V1432&lt;&gt;"Ja",VLOOKUP($C1432,Listen!$A$2:$F$45,5,0)="Nein",D1432&lt;IF(C1432="LNG Anbindungsanlagen gemäß separater Festlegung",2022,2023)),$AC1432,$AA1432),0)</f>
        <v>0</v>
      </c>
      <c r="AI1432" s="49">
        <f>IFERROR(IF(OR($W1432&lt;&gt;"Ja",VLOOKUP($C1432,Listen!$A$2:$F$45,6,0)="Nein"),$AC1432,$AB1432),0)</f>
        <v>0</v>
      </c>
      <c r="AJ1432" s="49">
        <f>IFERROR(IF(OR($W1432&lt;&gt;"Ja",VLOOKUP($C1432,Listen!$A$2:$F$45,6,0)="Nein"),$AC1432,$AB1432),0)</f>
        <v>0</v>
      </c>
      <c r="AK1432" s="49">
        <f>IFERROR(IF(OR($W1432&lt;&gt;"Ja",VLOOKUP($C1432,Listen!$A$2:$F$45,6,0)="Nein"),$AC1432,$AB1432),0)</f>
        <v>0</v>
      </c>
      <c r="AL1432" s="51">
        <f t="shared" si="468"/>
        <v>0</v>
      </c>
      <c r="AM1432" s="296">
        <f>IFERROR(IF(VLOOKUP($C1432,Listen!$A$2:$F$45,6,0)="Ja",MAX(BC1432:BD1432),D_SAV!$BC1432),0)</f>
        <v>0</v>
      </c>
      <c r="AN1432" s="51">
        <f t="shared" si="469"/>
        <v>0</v>
      </c>
      <c r="AP1432" s="304">
        <f t="shared" si="470"/>
        <v>0</v>
      </c>
      <c r="AQ1432" s="304">
        <f t="shared" si="471"/>
        <v>0</v>
      </c>
      <c r="AR1432" s="304">
        <f t="shared" si="472"/>
        <v>0</v>
      </c>
      <c r="AS1432" s="304">
        <f t="shared" si="473"/>
        <v>0</v>
      </c>
      <c r="AT1432" s="304">
        <f t="shared" si="474"/>
        <v>0</v>
      </c>
      <c r="AU1432" s="304">
        <f t="shared" si="475"/>
        <v>0</v>
      </c>
      <c r="AV1432" s="304">
        <f t="shared" si="476"/>
        <v>0</v>
      </c>
      <c r="AW1432" s="304">
        <f t="shared" si="477"/>
        <v>0</v>
      </c>
      <c r="AX1432" s="304">
        <f t="shared" si="478"/>
        <v>0</v>
      </c>
      <c r="AY1432" s="304">
        <f t="shared" si="479"/>
        <v>0</v>
      </c>
      <c r="AZ1432" s="304">
        <f t="shared" si="480"/>
        <v>0</v>
      </c>
      <c r="BA1432" s="304">
        <f t="shared" si="481"/>
        <v>0</v>
      </c>
      <c r="BB1432" s="304">
        <f t="shared" si="482"/>
        <v>0</v>
      </c>
      <c r="BC1432" s="304">
        <f t="shared" si="483"/>
        <v>0</v>
      </c>
      <c r="BD1432" s="304">
        <f t="shared" si="484"/>
        <v>0</v>
      </c>
      <c r="BE1432" s="304">
        <f>IFERROR(IF(VLOOKUP($C1432,Listen!$A$2:$F$45,6,0)="Ja",BB1432-MAX(BC1432:BD1432),BB1432-BC1432),0)</f>
        <v>0</v>
      </c>
    </row>
    <row r="1433" spans="1:57" x14ac:dyDescent="0.25">
      <c r="A1433" s="320" t="str">
        <f>IF(AND(D1433&lt;&gt;0,C1433&lt;&gt;0,E1433&lt;&gt;0),IF(B1433&lt;&gt;0,CONCATENATE(B1433,"-AGr",VLOOKUP(C1433,Listen!$A$2:$D$45,4,FALSE),"-",D1433,"-",E1433,),CONCATENATE("AGr",VLOOKUP(C1433,Listen!$A$2:$D$45,4,FALSE),"-",D1433,"-",E1433)),"keine vollständige ID")</f>
        <v>keine vollständige ID</v>
      </c>
      <c r="B1433" s="301"/>
      <c r="C1433" s="287"/>
      <c r="D1433" s="34"/>
      <c r="E1433" s="306"/>
      <c r="F1433" s="116"/>
      <c r="G1433" s="17"/>
      <c r="H1433" s="17"/>
      <c r="I1433" s="17"/>
      <c r="J1433" s="17"/>
      <c r="K1433" s="17"/>
      <c r="L1433" s="17"/>
      <c r="M1433" s="17"/>
      <c r="N1433" s="17"/>
      <c r="O1433" s="116"/>
      <c r="P1433" s="117">
        <f>IF(D1433&gt;A_Stammdaten!$B$12,0,SUM(G1433,H1433,J1433,L1433:M1433)-SUM(I1433,K1433,N1433:O1433))</f>
        <v>0</v>
      </c>
      <c r="Q1433" s="17"/>
      <c r="R1433" s="17"/>
      <c r="S1433" s="17"/>
      <c r="T1433" s="17"/>
      <c r="U1433" s="62">
        <f t="shared" si="464"/>
        <v>0</v>
      </c>
      <c r="V1433" s="34"/>
      <c r="W1433" s="34"/>
      <c r="X1433" s="34"/>
      <c r="Y1433" s="34"/>
      <c r="Z1433" s="34"/>
      <c r="AA1433" s="63" t="str">
        <f t="shared" si="465"/>
        <v>-</v>
      </c>
      <c r="AB1433" s="63" t="str">
        <f t="shared" si="466"/>
        <v>-</v>
      </c>
      <c r="AC1433" s="63">
        <f>IF(ISBLANK($C1433),0,VLOOKUP($C1433,Listen!$A$2:$C$45,2,FALSE))</f>
        <v>0</v>
      </c>
      <c r="AD1433" s="63">
        <f>IF(ISBLANK($C1433),0,VLOOKUP($C1433,Listen!$A$2:$C$45,3,FALSE))</f>
        <v>0</v>
      </c>
      <c r="AE1433" s="49">
        <f t="shared" si="467"/>
        <v>0</v>
      </c>
      <c r="AF1433" s="49">
        <f t="shared" si="467"/>
        <v>0</v>
      </c>
      <c r="AG1433" s="49">
        <f>IFERROR(IF(OR($V1433&lt;&gt;"Ja",VLOOKUP($C1433,Listen!$A$2:$F$45,5,0)="Nein",D1433&lt;IF(C1433="LNG Anbindungsanlagen gemäß separater Festlegung",2022,2023)),$AC1433,$AA1433),0)</f>
        <v>0</v>
      </c>
      <c r="AH1433" s="49">
        <f>IFERROR(IF(OR($V1433&lt;&gt;"Ja",VLOOKUP($C1433,Listen!$A$2:$F$45,5,0)="Nein",D1433&lt;IF(C1433="LNG Anbindungsanlagen gemäß separater Festlegung",2022,2023)),$AC1433,$AA1433),0)</f>
        <v>0</v>
      </c>
      <c r="AI1433" s="49">
        <f>IFERROR(IF(OR($W1433&lt;&gt;"Ja",VLOOKUP($C1433,Listen!$A$2:$F$45,6,0)="Nein"),$AC1433,$AB1433),0)</f>
        <v>0</v>
      </c>
      <c r="AJ1433" s="49">
        <f>IFERROR(IF(OR($W1433&lt;&gt;"Ja",VLOOKUP($C1433,Listen!$A$2:$F$45,6,0)="Nein"),$AC1433,$AB1433),0)</f>
        <v>0</v>
      </c>
      <c r="AK1433" s="49">
        <f>IFERROR(IF(OR($W1433&lt;&gt;"Ja",VLOOKUP($C1433,Listen!$A$2:$F$45,6,0)="Nein"),$AC1433,$AB1433),0)</f>
        <v>0</v>
      </c>
      <c r="AL1433" s="51">
        <f t="shared" si="468"/>
        <v>0</v>
      </c>
      <c r="AM1433" s="296">
        <f>IFERROR(IF(VLOOKUP($C1433,Listen!$A$2:$F$45,6,0)="Ja",MAX(BC1433:BD1433),D_SAV!$BC1433),0)</f>
        <v>0</v>
      </c>
      <c r="AN1433" s="51">
        <f t="shared" si="469"/>
        <v>0</v>
      </c>
      <c r="AP1433" s="304">
        <f t="shared" si="470"/>
        <v>0</v>
      </c>
      <c r="AQ1433" s="304">
        <f t="shared" si="471"/>
        <v>0</v>
      </c>
      <c r="AR1433" s="304">
        <f t="shared" si="472"/>
        <v>0</v>
      </c>
      <c r="AS1433" s="304">
        <f t="shared" si="473"/>
        <v>0</v>
      </c>
      <c r="AT1433" s="304">
        <f t="shared" si="474"/>
        <v>0</v>
      </c>
      <c r="AU1433" s="304">
        <f t="shared" si="475"/>
        <v>0</v>
      </c>
      <c r="AV1433" s="304">
        <f t="shared" si="476"/>
        <v>0</v>
      </c>
      <c r="AW1433" s="304">
        <f t="shared" si="477"/>
        <v>0</v>
      </c>
      <c r="AX1433" s="304">
        <f t="shared" si="478"/>
        <v>0</v>
      </c>
      <c r="AY1433" s="304">
        <f t="shared" si="479"/>
        <v>0</v>
      </c>
      <c r="AZ1433" s="304">
        <f t="shared" si="480"/>
        <v>0</v>
      </c>
      <c r="BA1433" s="304">
        <f t="shared" si="481"/>
        <v>0</v>
      </c>
      <c r="BB1433" s="304">
        <f t="shared" si="482"/>
        <v>0</v>
      </c>
      <c r="BC1433" s="304">
        <f t="shared" si="483"/>
        <v>0</v>
      </c>
      <c r="BD1433" s="304">
        <f t="shared" si="484"/>
        <v>0</v>
      </c>
      <c r="BE1433" s="304">
        <f>IFERROR(IF(VLOOKUP($C1433,Listen!$A$2:$F$45,6,0)="Ja",BB1433-MAX(BC1433:BD1433),BB1433-BC1433),0)</f>
        <v>0</v>
      </c>
    </row>
    <row r="1434" spans="1:57" x14ac:dyDescent="0.25">
      <c r="A1434" s="320" t="str">
        <f>IF(AND(D1434&lt;&gt;0,C1434&lt;&gt;0,E1434&lt;&gt;0),IF(B1434&lt;&gt;0,CONCATENATE(B1434,"-AGr",VLOOKUP(C1434,Listen!$A$2:$D$45,4,FALSE),"-",D1434,"-",E1434,),CONCATENATE("AGr",VLOOKUP(C1434,Listen!$A$2:$D$45,4,FALSE),"-",D1434,"-",E1434)),"keine vollständige ID")</f>
        <v>keine vollständige ID</v>
      </c>
      <c r="B1434" s="301"/>
      <c r="C1434" s="287"/>
      <c r="D1434" s="34"/>
      <c r="E1434" s="306"/>
      <c r="F1434" s="116"/>
      <c r="G1434" s="17"/>
      <c r="H1434" s="17"/>
      <c r="I1434" s="17"/>
      <c r="J1434" s="17"/>
      <c r="K1434" s="17"/>
      <c r="L1434" s="17"/>
      <c r="M1434" s="17"/>
      <c r="N1434" s="17"/>
      <c r="O1434" s="116"/>
      <c r="P1434" s="117">
        <f>IF(D1434&gt;A_Stammdaten!$B$12,0,SUM(G1434,H1434,J1434,L1434:M1434)-SUM(I1434,K1434,N1434:O1434))</f>
        <v>0</v>
      </c>
      <c r="Q1434" s="17"/>
      <c r="R1434" s="17"/>
      <c r="S1434" s="17"/>
      <c r="T1434" s="17"/>
      <c r="U1434" s="62">
        <f t="shared" si="464"/>
        <v>0</v>
      </c>
      <c r="V1434" s="34"/>
      <c r="W1434" s="34"/>
      <c r="X1434" s="34"/>
      <c r="Y1434" s="34"/>
      <c r="Z1434" s="34"/>
      <c r="AA1434" s="63" t="str">
        <f t="shared" si="465"/>
        <v>-</v>
      </c>
      <c r="AB1434" s="63" t="str">
        <f t="shared" si="466"/>
        <v>-</v>
      </c>
      <c r="AC1434" s="63">
        <f>IF(ISBLANK($C1434),0,VLOOKUP($C1434,Listen!$A$2:$C$45,2,FALSE))</f>
        <v>0</v>
      </c>
      <c r="AD1434" s="63">
        <f>IF(ISBLANK($C1434),0,VLOOKUP($C1434,Listen!$A$2:$C$45,3,FALSE))</f>
        <v>0</v>
      </c>
      <c r="AE1434" s="49">
        <f t="shared" si="467"/>
        <v>0</v>
      </c>
      <c r="AF1434" s="49">
        <f t="shared" si="467"/>
        <v>0</v>
      </c>
      <c r="AG1434" s="49">
        <f>IFERROR(IF(OR($V1434&lt;&gt;"Ja",VLOOKUP($C1434,Listen!$A$2:$F$45,5,0)="Nein",D1434&lt;IF(C1434="LNG Anbindungsanlagen gemäß separater Festlegung",2022,2023)),$AC1434,$AA1434),0)</f>
        <v>0</v>
      </c>
      <c r="AH1434" s="49">
        <f>IFERROR(IF(OR($V1434&lt;&gt;"Ja",VLOOKUP($C1434,Listen!$A$2:$F$45,5,0)="Nein",D1434&lt;IF(C1434="LNG Anbindungsanlagen gemäß separater Festlegung",2022,2023)),$AC1434,$AA1434),0)</f>
        <v>0</v>
      </c>
      <c r="AI1434" s="49">
        <f>IFERROR(IF(OR($W1434&lt;&gt;"Ja",VLOOKUP($C1434,Listen!$A$2:$F$45,6,0)="Nein"),$AC1434,$AB1434),0)</f>
        <v>0</v>
      </c>
      <c r="AJ1434" s="49">
        <f>IFERROR(IF(OR($W1434&lt;&gt;"Ja",VLOOKUP($C1434,Listen!$A$2:$F$45,6,0)="Nein"),$AC1434,$AB1434),0)</f>
        <v>0</v>
      </c>
      <c r="AK1434" s="49">
        <f>IFERROR(IF(OR($W1434&lt;&gt;"Ja",VLOOKUP($C1434,Listen!$A$2:$F$45,6,0)="Nein"),$AC1434,$AB1434),0)</f>
        <v>0</v>
      </c>
      <c r="AL1434" s="51">
        <f t="shared" si="468"/>
        <v>0</v>
      </c>
      <c r="AM1434" s="296">
        <f>IFERROR(IF(VLOOKUP($C1434,Listen!$A$2:$F$45,6,0)="Ja",MAX(BC1434:BD1434),D_SAV!$BC1434),0)</f>
        <v>0</v>
      </c>
      <c r="AN1434" s="51">
        <f t="shared" si="469"/>
        <v>0</v>
      </c>
      <c r="AP1434" s="304">
        <f t="shared" si="470"/>
        <v>0</v>
      </c>
      <c r="AQ1434" s="304">
        <f t="shared" si="471"/>
        <v>0</v>
      </c>
      <c r="AR1434" s="304">
        <f t="shared" si="472"/>
        <v>0</v>
      </c>
      <c r="AS1434" s="304">
        <f t="shared" si="473"/>
        <v>0</v>
      </c>
      <c r="AT1434" s="304">
        <f t="shared" si="474"/>
        <v>0</v>
      </c>
      <c r="AU1434" s="304">
        <f t="shared" si="475"/>
        <v>0</v>
      </c>
      <c r="AV1434" s="304">
        <f t="shared" si="476"/>
        <v>0</v>
      </c>
      <c r="AW1434" s="304">
        <f t="shared" si="477"/>
        <v>0</v>
      </c>
      <c r="AX1434" s="304">
        <f t="shared" si="478"/>
        <v>0</v>
      </c>
      <c r="AY1434" s="304">
        <f t="shared" si="479"/>
        <v>0</v>
      </c>
      <c r="AZ1434" s="304">
        <f t="shared" si="480"/>
        <v>0</v>
      </c>
      <c r="BA1434" s="304">
        <f t="shared" si="481"/>
        <v>0</v>
      </c>
      <c r="BB1434" s="304">
        <f t="shared" si="482"/>
        <v>0</v>
      </c>
      <c r="BC1434" s="304">
        <f t="shared" si="483"/>
        <v>0</v>
      </c>
      <c r="BD1434" s="304">
        <f t="shared" si="484"/>
        <v>0</v>
      </c>
      <c r="BE1434" s="304">
        <f>IFERROR(IF(VLOOKUP($C1434,Listen!$A$2:$F$45,6,0)="Ja",BB1434-MAX(BC1434:BD1434),BB1434-BC1434),0)</f>
        <v>0</v>
      </c>
    </row>
    <row r="1435" spans="1:57" x14ac:dyDescent="0.25">
      <c r="A1435" s="320" t="str">
        <f>IF(AND(D1435&lt;&gt;0,C1435&lt;&gt;0,E1435&lt;&gt;0),IF(B1435&lt;&gt;0,CONCATENATE(B1435,"-AGr",VLOOKUP(C1435,Listen!$A$2:$D$45,4,FALSE),"-",D1435,"-",E1435,),CONCATENATE("AGr",VLOOKUP(C1435,Listen!$A$2:$D$45,4,FALSE),"-",D1435,"-",E1435)),"keine vollständige ID")</f>
        <v>keine vollständige ID</v>
      </c>
      <c r="B1435" s="301"/>
      <c r="C1435" s="287"/>
      <c r="D1435" s="34"/>
      <c r="E1435" s="306"/>
      <c r="F1435" s="116"/>
      <c r="G1435" s="17"/>
      <c r="H1435" s="17"/>
      <c r="I1435" s="17"/>
      <c r="J1435" s="17"/>
      <c r="K1435" s="17"/>
      <c r="L1435" s="17"/>
      <c r="M1435" s="17"/>
      <c r="N1435" s="17"/>
      <c r="O1435" s="116"/>
      <c r="P1435" s="117">
        <f>IF(D1435&gt;A_Stammdaten!$B$12,0,SUM(G1435,H1435,J1435,L1435:M1435)-SUM(I1435,K1435,N1435:O1435))</f>
        <v>0</v>
      </c>
      <c r="Q1435" s="17"/>
      <c r="R1435" s="17"/>
      <c r="S1435" s="17"/>
      <c r="T1435" s="17"/>
      <c r="U1435" s="62">
        <f t="shared" si="464"/>
        <v>0</v>
      </c>
      <c r="V1435" s="34"/>
      <c r="W1435" s="34"/>
      <c r="X1435" s="34"/>
      <c r="Y1435" s="34"/>
      <c r="Z1435" s="34"/>
      <c r="AA1435" s="63" t="str">
        <f t="shared" si="465"/>
        <v>-</v>
      </c>
      <c r="AB1435" s="63" t="str">
        <f t="shared" si="466"/>
        <v>-</v>
      </c>
      <c r="AC1435" s="63">
        <f>IF(ISBLANK($C1435),0,VLOOKUP($C1435,Listen!$A$2:$C$45,2,FALSE))</f>
        <v>0</v>
      </c>
      <c r="AD1435" s="63">
        <f>IF(ISBLANK($C1435),0,VLOOKUP($C1435,Listen!$A$2:$C$45,3,FALSE))</f>
        <v>0</v>
      </c>
      <c r="AE1435" s="49">
        <f t="shared" si="467"/>
        <v>0</v>
      </c>
      <c r="AF1435" s="49">
        <f t="shared" si="467"/>
        <v>0</v>
      </c>
      <c r="AG1435" s="49">
        <f>IFERROR(IF(OR($V1435&lt;&gt;"Ja",VLOOKUP($C1435,Listen!$A$2:$F$45,5,0)="Nein",D1435&lt;IF(C1435="LNG Anbindungsanlagen gemäß separater Festlegung",2022,2023)),$AC1435,$AA1435),0)</f>
        <v>0</v>
      </c>
      <c r="AH1435" s="49">
        <f>IFERROR(IF(OR($V1435&lt;&gt;"Ja",VLOOKUP($C1435,Listen!$A$2:$F$45,5,0)="Nein",D1435&lt;IF(C1435="LNG Anbindungsanlagen gemäß separater Festlegung",2022,2023)),$AC1435,$AA1435),0)</f>
        <v>0</v>
      </c>
      <c r="AI1435" s="49">
        <f>IFERROR(IF(OR($W1435&lt;&gt;"Ja",VLOOKUP($C1435,Listen!$A$2:$F$45,6,0)="Nein"),$AC1435,$AB1435),0)</f>
        <v>0</v>
      </c>
      <c r="AJ1435" s="49">
        <f>IFERROR(IF(OR($W1435&lt;&gt;"Ja",VLOOKUP($C1435,Listen!$A$2:$F$45,6,0)="Nein"),$AC1435,$AB1435),0)</f>
        <v>0</v>
      </c>
      <c r="AK1435" s="49">
        <f>IFERROR(IF(OR($W1435&lt;&gt;"Ja",VLOOKUP($C1435,Listen!$A$2:$F$45,6,0)="Nein"),$AC1435,$AB1435),0)</f>
        <v>0</v>
      </c>
      <c r="AL1435" s="51">
        <f t="shared" si="468"/>
        <v>0</v>
      </c>
      <c r="AM1435" s="296">
        <f>IFERROR(IF(VLOOKUP($C1435,Listen!$A$2:$F$45,6,0)="Ja",MAX(BC1435:BD1435),D_SAV!$BC1435),0)</f>
        <v>0</v>
      </c>
      <c r="AN1435" s="51">
        <f t="shared" si="469"/>
        <v>0</v>
      </c>
      <c r="AP1435" s="304">
        <f t="shared" si="470"/>
        <v>0</v>
      </c>
      <c r="AQ1435" s="304">
        <f t="shared" si="471"/>
        <v>0</v>
      </c>
      <c r="AR1435" s="304">
        <f t="shared" si="472"/>
        <v>0</v>
      </c>
      <c r="AS1435" s="304">
        <f t="shared" si="473"/>
        <v>0</v>
      </c>
      <c r="AT1435" s="304">
        <f t="shared" si="474"/>
        <v>0</v>
      </c>
      <c r="AU1435" s="304">
        <f t="shared" si="475"/>
        <v>0</v>
      </c>
      <c r="AV1435" s="304">
        <f t="shared" si="476"/>
        <v>0</v>
      </c>
      <c r="AW1435" s="304">
        <f t="shared" si="477"/>
        <v>0</v>
      </c>
      <c r="AX1435" s="304">
        <f t="shared" si="478"/>
        <v>0</v>
      </c>
      <c r="AY1435" s="304">
        <f t="shared" si="479"/>
        <v>0</v>
      </c>
      <c r="AZ1435" s="304">
        <f t="shared" si="480"/>
        <v>0</v>
      </c>
      <c r="BA1435" s="304">
        <f t="shared" si="481"/>
        <v>0</v>
      </c>
      <c r="BB1435" s="304">
        <f t="shared" si="482"/>
        <v>0</v>
      </c>
      <c r="BC1435" s="304">
        <f t="shared" si="483"/>
        <v>0</v>
      </c>
      <c r="BD1435" s="304">
        <f t="shared" si="484"/>
        <v>0</v>
      </c>
      <c r="BE1435" s="304">
        <f>IFERROR(IF(VLOOKUP($C1435,Listen!$A$2:$F$45,6,0)="Ja",BB1435-MAX(BC1435:BD1435),BB1435-BC1435),0)</f>
        <v>0</v>
      </c>
    </row>
    <row r="1436" spans="1:57" x14ac:dyDescent="0.25">
      <c r="A1436" s="320" t="str">
        <f>IF(AND(D1436&lt;&gt;0,C1436&lt;&gt;0,E1436&lt;&gt;0),IF(B1436&lt;&gt;0,CONCATENATE(B1436,"-AGr",VLOOKUP(C1436,Listen!$A$2:$D$45,4,FALSE),"-",D1436,"-",E1436,),CONCATENATE("AGr",VLOOKUP(C1436,Listen!$A$2:$D$45,4,FALSE),"-",D1436,"-",E1436)),"keine vollständige ID")</f>
        <v>keine vollständige ID</v>
      </c>
      <c r="B1436" s="301"/>
      <c r="C1436" s="287"/>
      <c r="D1436" s="34"/>
      <c r="E1436" s="306"/>
      <c r="F1436" s="116"/>
      <c r="G1436" s="17"/>
      <c r="H1436" s="17"/>
      <c r="I1436" s="17"/>
      <c r="J1436" s="17"/>
      <c r="K1436" s="17"/>
      <c r="L1436" s="17"/>
      <c r="M1436" s="17"/>
      <c r="N1436" s="17"/>
      <c r="O1436" s="116"/>
      <c r="P1436" s="117">
        <f>IF(D1436&gt;A_Stammdaten!$B$12,0,SUM(G1436,H1436,J1436,L1436:M1436)-SUM(I1436,K1436,N1436:O1436))</f>
        <v>0</v>
      </c>
      <c r="Q1436" s="17"/>
      <c r="R1436" s="17"/>
      <c r="S1436" s="17"/>
      <c r="T1436" s="17"/>
      <c r="U1436" s="62">
        <f t="shared" si="464"/>
        <v>0</v>
      </c>
      <c r="V1436" s="34"/>
      <c r="W1436" s="34"/>
      <c r="X1436" s="34"/>
      <c r="Y1436" s="34"/>
      <c r="Z1436" s="34"/>
      <c r="AA1436" s="63" t="str">
        <f t="shared" si="465"/>
        <v>-</v>
      </c>
      <c r="AB1436" s="63" t="str">
        <f t="shared" si="466"/>
        <v>-</v>
      </c>
      <c r="AC1436" s="63">
        <f>IF(ISBLANK($C1436),0,VLOOKUP($C1436,Listen!$A$2:$C$45,2,FALSE))</f>
        <v>0</v>
      </c>
      <c r="AD1436" s="63">
        <f>IF(ISBLANK($C1436),0,VLOOKUP($C1436,Listen!$A$2:$C$45,3,FALSE))</f>
        <v>0</v>
      </c>
      <c r="AE1436" s="49">
        <f t="shared" si="467"/>
        <v>0</v>
      </c>
      <c r="AF1436" s="49">
        <f t="shared" si="467"/>
        <v>0</v>
      </c>
      <c r="AG1436" s="49">
        <f>IFERROR(IF(OR($V1436&lt;&gt;"Ja",VLOOKUP($C1436,Listen!$A$2:$F$45,5,0)="Nein",D1436&lt;IF(C1436="LNG Anbindungsanlagen gemäß separater Festlegung",2022,2023)),$AC1436,$AA1436),0)</f>
        <v>0</v>
      </c>
      <c r="AH1436" s="49">
        <f>IFERROR(IF(OR($V1436&lt;&gt;"Ja",VLOOKUP($C1436,Listen!$A$2:$F$45,5,0)="Nein",D1436&lt;IF(C1436="LNG Anbindungsanlagen gemäß separater Festlegung",2022,2023)),$AC1436,$AA1436),0)</f>
        <v>0</v>
      </c>
      <c r="AI1436" s="49">
        <f>IFERROR(IF(OR($W1436&lt;&gt;"Ja",VLOOKUP($C1436,Listen!$A$2:$F$45,6,0)="Nein"),$AC1436,$AB1436),0)</f>
        <v>0</v>
      </c>
      <c r="AJ1436" s="49">
        <f>IFERROR(IF(OR($W1436&lt;&gt;"Ja",VLOOKUP($C1436,Listen!$A$2:$F$45,6,0)="Nein"),$AC1436,$AB1436),0)</f>
        <v>0</v>
      </c>
      <c r="AK1436" s="49">
        <f>IFERROR(IF(OR($W1436&lt;&gt;"Ja",VLOOKUP($C1436,Listen!$A$2:$F$45,6,0)="Nein"),$AC1436,$AB1436),0)</f>
        <v>0</v>
      </c>
      <c r="AL1436" s="51">
        <f t="shared" si="468"/>
        <v>0</v>
      </c>
      <c r="AM1436" s="296">
        <f>IFERROR(IF(VLOOKUP($C1436,Listen!$A$2:$F$45,6,0)="Ja",MAX(BC1436:BD1436),D_SAV!$BC1436),0)</f>
        <v>0</v>
      </c>
      <c r="AN1436" s="51">
        <f t="shared" si="469"/>
        <v>0</v>
      </c>
      <c r="AP1436" s="304">
        <f t="shared" si="470"/>
        <v>0</v>
      </c>
      <c r="AQ1436" s="304">
        <f t="shared" si="471"/>
        <v>0</v>
      </c>
      <c r="AR1436" s="304">
        <f t="shared" si="472"/>
        <v>0</v>
      </c>
      <c r="AS1436" s="304">
        <f t="shared" si="473"/>
        <v>0</v>
      </c>
      <c r="AT1436" s="304">
        <f t="shared" si="474"/>
        <v>0</v>
      </c>
      <c r="AU1436" s="304">
        <f t="shared" si="475"/>
        <v>0</v>
      </c>
      <c r="AV1436" s="304">
        <f t="shared" si="476"/>
        <v>0</v>
      </c>
      <c r="AW1436" s="304">
        <f t="shared" si="477"/>
        <v>0</v>
      </c>
      <c r="AX1436" s="304">
        <f t="shared" si="478"/>
        <v>0</v>
      </c>
      <c r="AY1436" s="304">
        <f t="shared" si="479"/>
        <v>0</v>
      </c>
      <c r="AZ1436" s="304">
        <f t="shared" si="480"/>
        <v>0</v>
      </c>
      <c r="BA1436" s="304">
        <f t="shared" si="481"/>
        <v>0</v>
      </c>
      <c r="BB1436" s="304">
        <f t="shared" si="482"/>
        <v>0</v>
      </c>
      <c r="BC1436" s="304">
        <f t="shared" si="483"/>
        <v>0</v>
      </c>
      <c r="BD1436" s="304">
        <f t="shared" si="484"/>
        <v>0</v>
      </c>
      <c r="BE1436" s="304">
        <f>IFERROR(IF(VLOOKUP($C1436,Listen!$A$2:$F$45,6,0)="Ja",BB1436-MAX(BC1436:BD1436),BB1436-BC1436),0)</f>
        <v>0</v>
      </c>
    </row>
    <row r="1437" spans="1:57" x14ac:dyDescent="0.25">
      <c r="A1437" s="320" t="str">
        <f>IF(AND(D1437&lt;&gt;0,C1437&lt;&gt;0,E1437&lt;&gt;0),IF(B1437&lt;&gt;0,CONCATENATE(B1437,"-AGr",VLOOKUP(C1437,Listen!$A$2:$D$45,4,FALSE),"-",D1437,"-",E1437,),CONCATENATE("AGr",VLOOKUP(C1437,Listen!$A$2:$D$45,4,FALSE),"-",D1437,"-",E1437)),"keine vollständige ID")</f>
        <v>keine vollständige ID</v>
      </c>
      <c r="B1437" s="301"/>
      <c r="C1437" s="287"/>
      <c r="D1437" s="34"/>
      <c r="E1437" s="306"/>
      <c r="F1437" s="116"/>
      <c r="G1437" s="17"/>
      <c r="H1437" s="17"/>
      <c r="I1437" s="17"/>
      <c r="J1437" s="17"/>
      <c r="K1437" s="17"/>
      <c r="L1437" s="17"/>
      <c r="M1437" s="17"/>
      <c r="N1437" s="17"/>
      <c r="O1437" s="116"/>
      <c r="P1437" s="117">
        <f>IF(D1437&gt;A_Stammdaten!$B$12,0,SUM(G1437,H1437,J1437,L1437:M1437)-SUM(I1437,K1437,N1437:O1437))</f>
        <v>0</v>
      </c>
      <c r="Q1437" s="17"/>
      <c r="R1437" s="17"/>
      <c r="S1437" s="17"/>
      <c r="T1437" s="17"/>
      <c r="U1437" s="62">
        <f t="shared" si="464"/>
        <v>0</v>
      </c>
      <c r="V1437" s="34"/>
      <c r="W1437" s="34"/>
      <c r="X1437" s="34"/>
      <c r="Y1437" s="34"/>
      <c r="Z1437" s="34"/>
      <c r="AA1437" s="63" t="str">
        <f t="shared" si="465"/>
        <v>-</v>
      </c>
      <c r="AB1437" s="63" t="str">
        <f t="shared" si="466"/>
        <v>-</v>
      </c>
      <c r="AC1437" s="63">
        <f>IF(ISBLANK($C1437),0,VLOOKUP($C1437,Listen!$A$2:$C$45,2,FALSE))</f>
        <v>0</v>
      </c>
      <c r="AD1437" s="63">
        <f>IF(ISBLANK($C1437),0,VLOOKUP($C1437,Listen!$A$2:$C$45,3,FALSE))</f>
        <v>0</v>
      </c>
      <c r="AE1437" s="49">
        <f t="shared" si="467"/>
        <v>0</v>
      </c>
      <c r="AF1437" s="49">
        <f t="shared" si="467"/>
        <v>0</v>
      </c>
      <c r="AG1437" s="49">
        <f>IFERROR(IF(OR($V1437&lt;&gt;"Ja",VLOOKUP($C1437,Listen!$A$2:$F$45,5,0)="Nein",D1437&lt;IF(C1437="LNG Anbindungsanlagen gemäß separater Festlegung",2022,2023)),$AC1437,$AA1437),0)</f>
        <v>0</v>
      </c>
      <c r="AH1437" s="49">
        <f>IFERROR(IF(OR($V1437&lt;&gt;"Ja",VLOOKUP($C1437,Listen!$A$2:$F$45,5,0)="Nein",D1437&lt;IF(C1437="LNG Anbindungsanlagen gemäß separater Festlegung",2022,2023)),$AC1437,$AA1437),0)</f>
        <v>0</v>
      </c>
      <c r="AI1437" s="49">
        <f>IFERROR(IF(OR($W1437&lt;&gt;"Ja",VLOOKUP($C1437,Listen!$A$2:$F$45,6,0)="Nein"),$AC1437,$AB1437),0)</f>
        <v>0</v>
      </c>
      <c r="AJ1437" s="49">
        <f>IFERROR(IF(OR($W1437&lt;&gt;"Ja",VLOOKUP($C1437,Listen!$A$2:$F$45,6,0)="Nein"),$AC1437,$AB1437),0)</f>
        <v>0</v>
      </c>
      <c r="AK1437" s="49">
        <f>IFERROR(IF(OR($W1437&lt;&gt;"Ja",VLOOKUP($C1437,Listen!$A$2:$F$45,6,0)="Nein"),$AC1437,$AB1437),0)</f>
        <v>0</v>
      </c>
      <c r="AL1437" s="51">
        <f t="shared" si="468"/>
        <v>0</v>
      </c>
      <c r="AM1437" s="296">
        <f>IFERROR(IF(VLOOKUP($C1437,Listen!$A$2:$F$45,6,0)="Ja",MAX(BC1437:BD1437),D_SAV!$BC1437),0)</f>
        <v>0</v>
      </c>
      <c r="AN1437" s="51">
        <f t="shared" si="469"/>
        <v>0</v>
      </c>
      <c r="AP1437" s="304">
        <f t="shared" si="470"/>
        <v>0</v>
      </c>
      <c r="AQ1437" s="304">
        <f t="shared" si="471"/>
        <v>0</v>
      </c>
      <c r="AR1437" s="304">
        <f t="shared" si="472"/>
        <v>0</v>
      </c>
      <c r="AS1437" s="304">
        <f t="shared" si="473"/>
        <v>0</v>
      </c>
      <c r="AT1437" s="304">
        <f t="shared" si="474"/>
        <v>0</v>
      </c>
      <c r="AU1437" s="304">
        <f t="shared" si="475"/>
        <v>0</v>
      </c>
      <c r="AV1437" s="304">
        <f t="shared" si="476"/>
        <v>0</v>
      </c>
      <c r="AW1437" s="304">
        <f t="shared" si="477"/>
        <v>0</v>
      </c>
      <c r="AX1437" s="304">
        <f t="shared" si="478"/>
        <v>0</v>
      </c>
      <c r="AY1437" s="304">
        <f t="shared" si="479"/>
        <v>0</v>
      </c>
      <c r="AZ1437" s="304">
        <f t="shared" si="480"/>
        <v>0</v>
      </c>
      <c r="BA1437" s="304">
        <f t="shared" si="481"/>
        <v>0</v>
      </c>
      <c r="BB1437" s="304">
        <f t="shared" si="482"/>
        <v>0</v>
      </c>
      <c r="BC1437" s="304">
        <f t="shared" si="483"/>
        <v>0</v>
      </c>
      <c r="BD1437" s="304">
        <f t="shared" si="484"/>
        <v>0</v>
      </c>
      <c r="BE1437" s="304">
        <f>IFERROR(IF(VLOOKUP($C1437,Listen!$A$2:$F$45,6,0)="Ja",BB1437-MAX(BC1437:BD1437),BB1437-BC1437),0)</f>
        <v>0</v>
      </c>
    </row>
    <row r="1438" spans="1:57" x14ac:dyDescent="0.25">
      <c r="A1438" s="320" t="str">
        <f>IF(AND(D1438&lt;&gt;0,C1438&lt;&gt;0,E1438&lt;&gt;0),IF(B1438&lt;&gt;0,CONCATENATE(B1438,"-AGr",VLOOKUP(C1438,Listen!$A$2:$D$45,4,FALSE),"-",D1438,"-",E1438,),CONCATENATE("AGr",VLOOKUP(C1438,Listen!$A$2:$D$45,4,FALSE),"-",D1438,"-",E1438)),"keine vollständige ID")</f>
        <v>keine vollständige ID</v>
      </c>
      <c r="B1438" s="301"/>
      <c r="C1438" s="287"/>
      <c r="D1438" s="34"/>
      <c r="E1438" s="306"/>
      <c r="F1438" s="116"/>
      <c r="G1438" s="17"/>
      <c r="H1438" s="17"/>
      <c r="I1438" s="17"/>
      <c r="J1438" s="17"/>
      <c r="K1438" s="17"/>
      <c r="L1438" s="17"/>
      <c r="M1438" s="17"/>
      <c r="N1438" s="17"/>
      <c r="O1438" s="116"/>
      <c r="P1438" s="117">
        <f>IF(D1438&gt;A_Stammdaten!$B$12,0,SUM(G1438,H1438,J1438,L1438:M1438)-SUM(I1438,K1438,N1438:O1438))</f>
        <v>0</v>
      </c>
      <c r="Q1438" s="17"/>
      <c r="R1438" s="17"/>
      <c r="S1438" s="17"/>
      <c r="T1438" s="17"/>
      <c r="U1438" s="62">
        <f t="shared" si="464"/>
        <v>0</v>
      </c>
      <c r="V1438" s="34"/>
      <c r="W1438" s="34"/>
      <c r="X1438" s="34"/>
      <c r="Y1438" s="34"/>
      <c r="Z1438" s="34"/>
      <c r="AA1438" s="63" t="str">
        <f t="shared" si="465"/>
        <v>-</v>
      </c>
      <c r="AB1438" s="63" t="str">
        <f t="shared" si="466"/>
        <v>-</v>
      </c>
      <c r="AC1438" s="63">
        <f>IF(ISBLANK($C1438),0,VLOOKUP($C1438,Listen!$A$2:$C$45,2,FALSE))</f>
        <v>0</v>
      </c>
      <c r="AD1438" s="63">
        <f>IF(ISBLANK($C1438),0,VLOOKUP($C1438,Listen!$A$2:$C$45,3,FALSE))</f>
        <v>0</v>
      </c>
      <c r="AE1438" s="49">
        <f t="shared" si="467"/>
        <v>0</v>
      </c>
      <c r="AF1438" s="49">
        <f t="shared" si="467"/>
        <v>0</v>
      </c>
      <c r="AG1438" s="49">
        <f>IFERROR(IF(OR($V1438&lt;&gt;"Ja",VLOOKUP($C1438,Listen!$A$2:$F$45,5,0)="Nein",D1438&lt;IF(C1438="LNG Anbindungsanlagen gemäß separater Festlegung",2022,2023)),$AC1438,$AA1438),0)</f>
        <v>0</v>
      </c>
      <c r="AH1438" s="49">
        <f>IFERROR(IF(OR($V1438&lt;&gt;"Ja",VLOOKUP($C1438,Listen!$A$2:$F$45,5,0)="Nein",D1438&lt;IF(C1438="LNG Anbindungsanlagen gemäß separater Festlegung",2022,2023)),$AC1438,$AA1438),0)</f>
        <v>0</v>
      </c>
      <c r="AI1438" s="49">
        <f>IFERROR(IF(OR($W1438&lt;&gt;"Ja",VLOOKUP($C1438,Listen!$A$2:$F$45,6,0)="Nein"),$AC1438,$AB1438),0)</f>
        <v>0</v>
      </c>
      <c r="AJ1438" s="49">
        <f>IFERROR(IF(OR($W1438&lt;&gt;"Ja",VLOOKUP($C1438,Listen!$A$2:$F$45,6,0)="Nein"),$AC1438,$AB1438),0)</f>
        <v>0</v>
      </c>
      <c r="AK1438" s="49">
        <f>IFERROR(IF(OR($W1438&lt;&gt;"Ja",VLOOKUP($C1438,Listen!$A$2:$F$45,6,0)="Nein"),$AC1438,$AB1438),0)</f>
        <v>0</v>
      </c>
      <c r="AL1438" s="51">
        <f t="shared" si="468"/>
        <v>0</v>
      </c>
      <c r="AM1438" s="296">
        <f>IFERROR(IF(VLOOKUP($C1438,Listen!$A$2:$F$45,6,0)="Ja",MAX(BC1438:BD1438),D_SAV!$BC1438),0)</f>
        <v>0</v>
      </c>
      <c r="AN1438" s="51">
        <f t="shared" si="469"/>
        <v>0</v>
      </c>
      <c r="AP1438" s="304">
        <f t="shared" si="470"/>
        <v>0</v>
      </c>
      <c r="AQ1438" s="304">
        <f t="shared" si="471"/>
        <v>0</v>
      </c>
      <c r="AR1438" s="304">
        <f t="shared" si="472"/>
        <v>0</v>
      </c>
      <c r="AS1438" s="304">
        <f t="shared" si="473"/>
        <v>0</v>
      </c>
      <c r="AT1438" s="304">
        <f t="shared" si="474"/>
        <v>0</v>
      </c>
      <c r="AU1438" s="304">
        <f t="shared" si="475"/>
        <v>0</v>
      </c>
      <c r="AV1438" s="304">
        <f t="shared" si="476"/>
        <v>0</v>
      </c>
      <c r="AW1438" s="304">
        <f t="shared" si="477"/>
        <v>0</v>
      </c>
      <c r="AX1438" s="304">
        <f t="shared" si="478"/>
        <v>0</v>
      </c>
      <c r="AY1438" s="304">
        <f t="shared" si="479"/>
        <v>0</v>
      </c>
      <c r="AZ1438" s="304">
        <f t="shared" si="480"/>
        <v>0</v>
      </c>
      <c r="BA1438" s="304">
        <f t="shared" si="481"/>
        <v>0</v>
      </c>
      <c r="BB1438" s="304">
        <f t="shared" si="482"/>
        <v>0</v>
      </c>
      <c r="BC1438" s="304">
        <f t="shared" si="483"/>
        <v>0</v>
      </c>
      <c r="BD1438" s="304">
        <f t="shared" si="484"/>
        <v>0</v>
      </c>
      <c r="BE1438" s="304">
        <f>IFERROR(IF(VLOOKUP($C1438,Listen!$A$2:$F$45,6,0)="Ja",BB1438-MAX(BC1438:BD1438),BB1438-BC1438),0)</f>
        <v>0</v>
      </c>
    </row>
    <row r="1439" spans="1:57" x14ac:dyDescent="0.25">
      <c r="A1439" s="320" t="str">
        <f>IF(AND(D1439&lt;&gt;0,C1439&lt;&gt;0,E1439&lt;&gt;0),IF(B1439&lt;&gt;0,CONCATENATE(B1439,"-AGr",VLOOKUP(C1439,Listen!$A$2:$D$45,4,FALSE),"-",D1439,"-",E1439,),CONCATENATE("AGr",VLOOKUP(C1439,Listen!$A$2:$D$45,4,FALSE),"-",D1439,"-",E1439)),"keine vollständige ID")</f>
        <v>keine vollständige ID</v>
      </c>
      <c r="B1439" s="301"/>
      <c r="C1439" s="287"/>
      <c r="D1439" s="34"/>
      <c r="E1439" s="306"/>
      <c r="F1439" s="116"/>
      <c r="G1439" s="17"/>
      <c r="H1439" s="17"/>
      <c r="I1439" s="17"/>
      <c r="J1439" s="17"/>
      <c r="K1439" s="17"/>
      <c r="L1439" s="17"/>
      <c r="M1439" s="17"/>
      <c r="N1439" s="17"/>
      <c r="O1439" s="116"/>
      <c r="P1439" s="117">
        <f>IF(D1439&gt;A_Stammdaten!$B$12,0,SUM(G1439,H1439,J1439,L1439:M1439)-SUM(I1439,K1439,N1439:O1439))</f>
        <v>0</v>
      </c>
      <c r="Q1439" s="17"/>
      <c r="R1439" s="17"/>
      <c r="S1439" s="17"/>
      <c r="T1439" s="17"/>
      <c r="U1439" s="62">
        <f t="shared" si="464"/>
        <v>0</v>
      </c>
      <c r="V1439" s="34"/>
      <c r="W1439" s="34"/>
      <c r="X1439" s="34"/>
      <c r="Y1439" s="34"/>
      <c r="Z1439" s="34"/>
      <c r="AA1439" s="63" t="str">
        <f t="shared" si="465"/>
        <v>-</v>
      </c>
      <c r="AB1439" s="63" t="str">
        <f t="shared" si="466"/>
        <v>-</v>
      </c>
      <c r="AC1439" s="63">
        <f>IF(ISBLANK($C1439),0,VLOOKUP($C1439,Listen!$A$2:$C$45,2,FALSE))</f>
        <v>0</v>
      </c>
      <c r="AD1439" s="63">
        <f>IF(ISBLANK($C1439),0,VLOOKUP($C1439,Listen!$A$2:$C$45,3,FALSE))</f>
        <v>0</v>
      </c>
      <c r="AE1439" s="49">
        <f t="shared" si="467"/>
        <v>0</v>
      </c>
      <c r="AF1439" s="49">
        <f t="shared" si="467"/>
        <v>0</v>
      </c>
      <c r="AG1439" s="49">
        <f>IFERROR(IF(OR($V1439&lt;&gt;"Ja",VLOOKUP($C1439,Listen!$A$2:$F$45,5,0)="Nein",D1439&lt;IF(C1439="LNG Anbindungsanlagen gemäß separater Festlegung",2022,2023)),$AC1439,$AA1439),0)</f>
        <v>0</v>
      </c>
      <c r="AH1439" s="49">
        <f>IFERROR(IF(OR($V1439&lt;&gt;"Ja",VLOOKUP($C1439,Listen!$A$2:$F$45,5,0)="Nein",D1439&lt;IF(C1439="LNG Anbindungsanlagen gemäß separater Festlegung",2022,2023)),$AC1439,$AA1439),0)</f>
        <v>0</v>
      </c>
      <c r="AI1439" s="49">
        <f>IFERROR(IF(OR($W1439&lt;&gt;"Ja",VLOOKUP($C1439,Listen!$A$2:$F$45,6,0)="Nein"),$AC1439,$AB1439),0)</f>
        <v>0</v>
      </c>
      <c r="AJ1439" s="49">
        <f>IFERROR(IF(OR($W1439&lt;&gt;"Ja",VLOOKUP($C1439,Listen!$A$2:$F$45,6,0)="Nein"),$AC1439,$AB1439),0)</f>
        <v>0</v>
      </c>
      <c r="AK1439" s="49">
        <f>IFERROR(IF(OR($W1439&lt;&gt;"Ja",VLOOKUP($C1439,Listen!$A$2:$F$45,6,0)="Nein"),$AC1439,$AB1439),0)</f>
        <v>0</v>
      </c>
      <c r="AL1439" s="51">
        <f t="shared" si="468"/>
        <v>0</v>
      </c>
      <c r="AM1439" s="296">
        <f>IFERROR(IF(VLOOKUP($C1439,Listen!$A$2:$F$45,6,0)="Ja",MAX(BC1439:BD1439),D_SAV!$BC1439),0)</f>
        <v>0</v>
      </c>
      <c r="AN1439" s="51">
        <f t="shared" si="469"/>
        <v>0</v>
      </c>
      <c r="AP1439" s="304">
        <f t="shared" si="470"/>
        <v>0</v>
      </c>
      <c r="AQ1439" s="304">
        <f t="shared" si="471"/>
        <v>0</v>
      </c>
      <c r="AR1439" s="304">
        <f t="shared" si="472"/>
        <v>0</v>
      </c>
      <c r="AS1439" s="304">
        <f t="shared" si="473"/>
        <v>0</v>
      </c>
      <c r="AT1439" s="304">
        <f t="shared" si="474"/>
        <v>0</v>
      </c>
      <c r="AU1439" s="304">
        <f t="shared" si="475"/>
        <v>0</v>
      </c>
      <c r="AV1439" s="304">
        <f t="shared" si="476"/>
        <v>0</v>
      </c>
      <c r="AW1439" s="304">
        <f t="shared" si="477"/>
        <v>0</v>
      </c>
      <c r="AX1439" s="304">
        <f t="shared" si="478"/>
        <v>0</v>
      </c>
      <c r="AY1439" s="304">
        <f t="shared" si="479"/>
        <v>0</v>
      </c>
      <c r="AZ1439" s="304">
        <f t="shared" si="480"/>
        <v>0</v>
      </c>
      <c r="BA1439" s="304">
        <f t="shared" si="481"/>
        <v>0</v>
      </c>
      <c r="BB1439" s="304">
        <f t="shared" si="482"/>
        <v>0</v>
      </c>
      <c r="BC1439" s="304">
        <f t="shared" si="483"/>
        <v>0</v>
      </c>
      <c r="BD1439" s="304">
        <f t="shared" si="484"/>
        <v>0</v>
      </c>
      <c r="BE1439" s="304">
        <f>IFERROR(IF(VLOOKUP($C1439,Listen!$A$2:$F$45,6,0)="Ja",BB1439-MAX(BC1439:BD1439),BB1439-BC1439),0)</f>
        <v>0</v>
      </c>
    </row>
    <row r="1440" spans="1:57" x14ac:dyDescent="0.25">
      <c r="A1440" s="320" t="str">
        <f>IF(AND(D1440&lt;&gt;0,C1440&lt;&gt;0,E1440&lt;&gt;0),IF(B1440&lt;&gt;0,CONCATENATE(B1440,"-AGr",VLOOKUP(C1440,Listen!$A$2:$D$45,4,FALSE),"-",D1440,"-",E1440,),CONCATENATE("AGr",VLOOKUP(C1440,Listen!$A$2:$D$45,4,FALSE),"-",D1440,"-",E1440)),"keine vollständige ID")</f>
        <v>keine vollständige ID</v>
      </c>
      <c r="B1440" s="301"/>
      <c r="C1440" s="287"/>
      <c r="D1440" s="34"/>
      <c r="E1440" s="306"/>
      <c r="F1440" s="116"/>
      <c r="G1440" s="17"/>
      <c r="H1440" s="17"/>
      <c r="I1440" s="17"/>
      <c r="J1440" s="17"/>
      <c r="K1440" s="17"/>
      <c r="L1440" s="17"/>
      <c r="M1440" s="17"/>
      <c r="N1440" s="17"/>
      <c r="O1440" s="116"/>
      <c r="P1440" s="117">
        <f>IF(D1440&gt;A_Stammdaten!$B$12,0,SUM(G1440,H1440,J1440,L1440:M1440)-SUM(I1440,K1440,N1440:O1440))</f>
        <v>0</v>
      </c>
      <c r="Q1440" s="17"/>
      <c r="R1440" s="17"/>
      <c r="S1440" s="17"/>
      <c r="T1440" s="17"/>
      <c r="U1440" s="62">
        <f t="shared" si="464"/>
        <v>0</v>
      </c>
      <c r="V1440" s="34"/>
      <c r="W1440" s="34"/>
      <c r="X1440" s="34"/>
      <c r="Y1440" s="34"/>
      <c r="Z1440" s="34"/>
      <c r="AA1440" s="63" t="str">
        <f t="shared" si="465"/>
        <v>-</v>
      </c>
      <c r="AB1440" s="63" t="str">
        <f t="shared" si="466"/>
        <v>-</v>
      </c>
      <c r="AC1440" s="63">
        <f>IF(ISBLANK($C1440),0,VLOOKUP($C1440,Listen!$A$2:$C$45,2,FALSE))</f>
        <v>0</v>
      </c>
      <c r="AD1440" s="63">
        <f>IF(ISBLANK($C1440),0,VLOOKUP($C1440,Listen!$A$2:$C$45,3,FALSE))</f>
        <v>0</v>
      </c>
      <c r="AE1440" s="49">
        <f t="shared" si="467"/>
        <v>0</v>
      </c>
      <c r="AF1440" s="49">
        <f t="shared" si="467"/>
        <v>0</v>
      </c>
      <c r="AG1440" s="49">
        <f>IFERROR(IF(OR($V1440&lt;&gt;"Ja",VLOOKUP($C1440,Listen!$A$2:$F$45,5,0)="Nein",D1440&lt;IF(C1440="LNG Anbindungsanlagen gemäß separater Festlegung",2022,2023)),$AC1440,$AA1440),0)</f>
        <v>0</v>
      </c>
      <c r="AH1440" s="49">
        <f>IFERROR(IF(OR($V1440&lt;&gt;"Ja",VLOOKUP($C1440,Listen!$A$2:$F$45,5,0)="Nein",D1440&lt;IF(C1440="LNG Anbindungsanlagen gemäß separater Festlegung",2022,2023)),$AC1440,$AA1440),0)</f>
        <v>0</v>
      </c>
      <c r="AI1440" s="49">
        <f>IFERROR(IF(OR($W1440&lt;&gt;"Ja",VLOOKUP($C1440,Listen!$A$2:$F$45,6,0)="Nein"),$AC1440,$AB1440),0)</f>
        <v>0</v>
      </c>
      <c r="AJ1440" s="49">
        <f>IFERROR(IF(OR($W1440&lt;&gt;"Ja",VLOOKUP($C1440,Listen!$A$2:$F$45,6,0)="Nein"),$AC1440,$AB1440),0)</f>
        <v>0</v>
      </c>
      <c r="AK1440" s="49">
        <f>IFERROR(IF(OR($W1440&lt;&gt;"Ja",VLOOKUP($C1440,Listen!$A$2:$F$45,6,0)="Nein"),$AC1440,$AB1440),0)</f>
        <v>0</v>
      </c>
      <c r="AL1440" s="51">
        <f t="shared" si="468"/>
        <v>0</v>
      </c>
      <c r="AM1440" s="296">
        <f>IFERROR(IF(VLOOKUP($C1440,Listen!$A$2:$F$45,6,0)="Ja",MAX(BC1440:BD1440),D_SAV!$BC1440),0)</f>
        <v>0</v>
      </c>
      <c r="AN1440" s="51">
        <f t="shared" si="469"/>
        <v>0</v>
      </c>
      <c r="AP1440" s="304">
        <f t="shared" si="470"/>
        <v>0</v>
      </c>
      <c r="AQ1440" s="304">
        <f t="shared" si="471"/>
        <v>0</v>
      </c>
      <c r="AR1440" s="304">
        <f t="shared" si="472"/>
        <v>0</v>
      </c>
      <c r="AS1440" s="304">
        <f t="shared" si="473"/>
        <v>0</v>
      </c>
      <c r="AT1440" s="304">
        <f t="shared" si="474"/>
        <v>0</v>
      </c>
      <c r="AU1440" s="304">
        <f t="shared" si="475"/>
        <v>0</v>
      </c>
      <c r="AV1440" s="304">
        <f t="shared" si="476"/>
        <v>0</v>
      </c>
      <c r="AW1440" s="304">
        <f t="shared" si="477"/>
        <v>0</v>
      </c>
      <c r="AX1440" s="304">
        <f t="shared" si="478"/>
        <v>0</v>
      </c>
      <c r="AY1440" s="304">
        <f t="shared" si="479"/>
        <v>0</v>
      </c>
      <c r="AZ1440" s="304">
        <f t="shared" si="480"/>
        <v>0</v>
      </c>
      <c r="BA1440" s="304">
        <f t="shared" si="481"/>
        <v>0</v>
      </c>
      <c r="BB1440" s="304">
        <f t="shared" si="482"/>
        <v>0</v>
      </c>
      <c r="BC1440" s="304">
        <f t="shared" si="483"/>
        <v>0</v>
      </c>
      <c r="BD1440" s="304">
        <f t="shared" si="484"/>
        <v>0</v>
      </c>
      <c r="BE1440" s="304">
        <f>IFERROR(IF(VLOOKUP($C1440,Listen!$A$2:$F$45,6,0)="Ja",BB1440-MAX(BC1440:BD1440),BB1440-BC1440),0)</f>
        <v>0</v>
      </c>
    </row>
    <row r="1441" spans="1:57" x14ac:dyDescent="0.25">
      <c r="A1441" s="320" t="str">
        <f>IF(AND(D1441&lt;&gt;0,C1441&lt;&gt;0,E1441&lt;&gt;0),IF(B1441&lt;&gt;0,CONCATENATE(B1441,"-AGr",VLOOKUP(C1441,Listen!$A$2:$D$45,4,FALSE),"-",D1441,"-",E1441,),CONCATENATE("AGr",VLOOKUP(C1441,Listen!$A$2:$D$45,4,FALSE),"-",D1441,"-",E1441)),"keine vollständige ID")</f>
        <v>keine vollständige ID</v>
      </c>
      <c r="B1441" s="301"/>
      <c r="C1441" s="287"/>
      <c r="D1441" s="34"/>
      <c r="E1441" s="306"/>
      <c r="F1441" s="116"/>
      <c r="G1441" s="17"/>
      <c r="H1441" s="17"/>
      <c r="I1441" s="17"/>
      <c r="J1441" s="17"/>
      <c r="K1441" s="17"/>
      <c r="L1441" s="17"/>
      <c r="M1441" s="17"/>
      <c r="N1441" s="17"/>
      <c r="O1441" s="116"/>
      <c r="P1441" s="117">
        <f>IF(D1441&gt;A_Stammdaten!$B$12,0,SUM(G1441,H1441,J1441,L1441:M1441)-SUM(I1441,K1441,N1441:O1441))</f>
        <v>0</v>
      </c>
      <c r="Q1441" s="17"/>
      <c r="R1441" s="17"/>
      <c r="S1441" s="17"/>
      <c r="T1441" s="17"/>
      <c r="U1441" s="62">
        <f t="shared" si="464"/>
        <v>0</v>
      </c>
      <c r="V1441" s="34"/>
      <c r="W1441" s="34"/>
      <c r="X1441" s="34"/>
      <c r="Y1441" s="34"/>
      <c r="Z1441" s="34"/>
      <c r="AA1441" s="63" t="str">
        <f t="shared" si="465"/>
        <v>-</v>
      </c>
      <c r="AB1441" s="63" t="str">
        <f t="shared" si="466"/>
        <v>-</v>
      </c>
      <c r="AC1441" s="63">
        <f>IF(ISBLANK($C1441),0,VLOOKUP($C1441,Listen!$A$2:$C$45,2,FALSE))</f>
        <v>0</v>
      </c>
      <c r="AD1441" s="63">
        <f>IF(ISBLANK($C1441),0,VLOOKUP($C1441,Listen!$A$2:$C$45,3,FALSE))</f>
        <v>0</v>
      </c>
      <c r="AE1441" s="49">
        <f t="shared" si="467"/>
        <v>0</v>
      </c>
      <c r="AF1441" s="49">
        <f t="shared" si="467"/>
        <v>0</v>
      </c>
      <c r="AG1441" s="49">
        <f>IFERROR(IF(OR($V1441&lt;&gt;"Ja",VLOOKUP($C1441,Listen!$A$2:$F$45,5,0)="Nein",D1441&lt;IF(C1441="LNG Anbindungsanlagen gemäß separater Festlegung",2022,2023)),$AC1441,$AA1441),0)</f>
        <v>0</v>
      </c>
      <c r="AH1441" s="49">
        <f>IFERROR(IF(OR($V1441&lt;&gt;"Ja",VLOOKUP($C1441,Listen!$A$2:$F$45,5,0)="Nein",D1441&lt;IF(C1441="LNG Anbindungsanlagen gemäß separater Festlegung",2022,2023)),$AC1441,$AA1441),0)</f>
        <v>0</v>
      </c>
      <c r="AI1441" s="49">
        <f>IFERROR(IF(OR($W1441&lt;&gt;"Ja",VLOOKUP($C1441,Listen!$A$2:$F$45,6,0)="Nein"),$AC1441,$AB1441),0)</f>
        <v>0</v>
      </c>
      <c r="AJ1441" s="49">
        <f>IFERROR(IF(OR($W1441&lt;&gt;"Ja",VLOOKUP($C1441,Listen!$A$2:$F$45,6,0)="Nein"),$AC1441,$AB1441),0)</f>
        <v>0</v>
      </c>
      <c r="AK1441" s="49">
        <f>IFERROR(IF(OR($W1441&lt;&gt;"Ja",VLOOKUP($C1441,Listen!$A$2:$F$45,6,0)="Nein"),$AC1441,$AB1441),0)</f>
        <v>0</v>
      </c>
      <c r="AL1441" s="51">
        <f t="shared" si="468"/>
        <v>0</v>
      </c>
      <c r="AM1441" s="296">
        <f>IFERROR(IF(VLOOKUP($C1441,Listen!$A$2:$F$45,6,0)="Ja",MAX(BC1441:BD1441),D_SAV!$BC1441),0)</f>
        <v>0</v>
      </c>
      <c r="AN1441" s="51">
        <f t="shared" si="469"/>
        <v>0</v>
      </c>
      <c r="AP1441" s="304">
        <f t="shared" si="470"/>
        <v>0</v>
      </c>
      <c r="AQ1441" s="304">
        <f t="shared" si="471"/>
        <v>0</v>
      </c>
      <c r="AR1441" s="304">
        <f t="shared" si="472"/>
        <v>0</v>
      </c>
      <c r="AS1441" s="304">
        <f t="shared" si="473"/>
        <v>0</v>
      </c>
      <c r="AT1441" s="304">
        <f t="shared" si="474"/>
        <v>0</v>
      </c>
      <c r="AU1441" s="304">
        <f t="shared" si="475"/>
        <v>0</v>
      </c>
      <c r="AV1441" s="304">
        <f t="shared" si="476"/>
        <v>0</v>
      </c>
      <c r="AW1441" s="304">
        <f t="shared" si="477"/>
        <v>0</v>
      </c>
      <c r="AX1441" s="304">
        <f t="shared" si="478"/>
        <v>0</v>
      </c>
      <c r="AY1441" s="304">
        <f t="shared" si="479"/>
        <v>0</v>
      </c>
      <c r="AZ1441" s="304">
        <f t="shared" si="480"/>
        <v>0</v>
      </c>
      <c r="BA1441" s="304">
        <f t="shared" si="481"/>
        <v>0</v>
      </c>
      <c r="BB1441" s="304">
        <f t="shared" si="482"/>
        <v>0</v>
      </c>
      <c r="BC1441" s="304">
        <f t="shared" si="483"/>
        <v>0</v>
      </c>
      <c r="BD1441" s="304">
        <f t="shared" si="484"/>
        <v>0</v>
      </c>
      <c r="BE1441" s="304">
        <f>IFERROR(IF(VLOOKUP($C1441,Listen!$A$2:$F$45,6,0)="Ja",BB1441-MAX(BC1441:BD1441),BB1441-BC1441),0)</f>
        <v>0</v>
      </c>
    </row>
    <row r="1442" spans="1:57" x14ac:dyDescent="0.25">
      <c r="A1442" s="320" t="str">
        <f>IF(AND(D1442&lt;&gt;0,C1442&lt;&gt;0,E1442&lt;&gt;0),IF(B1442&lt;&gt;0,CONCATENATE(B1442,"-AGr",VLOOKUP(C1442,Listen!$A$2:$D$45,4,FALSE),"-",D1442,"-",E1442,),CONCATENATE("AGr",VLOOKUP(C1442,Listen!$A$2:$D$45,4,FALSE),"-",D1442,"-",E1442)),"keine vollständige ID")</f>
        <v>keine vollständige ID</v>
      </c>
      <c r="B1442" s="301"/>
      <c r="C1442" s="287"/>
      <c r="D1442" s="34"/>
      <c r="E1442" s="306"/>
      <c r="F1442" s="116"/>
      <c r="G1442" s="17"/>
      <c r="H1442" s="17"/>
      <c r="I1442" s="17"/>
      <c r="J1442" s="17"/>
      <c r="K1442" s="17"/>
      <c r="L1442" s="17"/>
      <c r="M1442" s="17"/>
      <c r="N1442" s="17"/>
      <c r="O1442" s="116"/>
      <c r="P1442" s="117">
        <f>IF(D1442&gt;A_Stammdaten!$B$12,0,SUM(G1442,H1442,J1442,L1442:M1442)-SUM(I1442,K1442,N1442:O1442))</f>
        <v>0</v>
      </c>
      <c r="Q1442" s="17"/>
      <c r="R1442" s="17"/>
      <c r="S1442" s="17"/>
      <c r="T1442" s="17"/>
      <c r="U1442" s="62">
        <f t="shared" si="464"/>
        <v>0</v>
      </c>
      <c r="V1442" s="34"/>
      <c r="W1442" s="34"/>
      <c r="X1442" s="34"/>
      <c r="Y1442" s="34"/>
      <c r="Z1442" s="34"/>
      <c r="AA1442" s="63" t="str">
        <f t="shared" si="465"/>
        <v>-</v>
      </c>
      <c r="AB1442" s="63" t="str">
        <f t="shared" si="466"/>
        <v>-</v>
      </c>
      <c r="AC1442" s="63">
        <f>IF(ISBLANK($C1442),0,VLOOKUP($C1442,Listen!$A$2:$C$45,2,FALSE))</f>
        <v>0</v>
      </c>
      <c r="AD1442" s="63">
        <f>IF(ISBLANK($C1442),0,VLOOKUP($C1442,Listen!$A$2:$C$45,3,FALSE))</f>
        <v>0</v>
      </c>
      <c r="AE1442" s="49">
        <f t="shared" si="467"/>
        <v>0</v>
      </c>
      <c r="AF1442" s="49">
        <f t="shared" si="467"/>
        <v>0</v>
      </c>
      <c r="AG1442" s="49">
        <f>IFERROR(IF(OR($V1442&lt;&gt;"Ja",VLOOKUP($C1442,Listen!$A$2:$F$45,5,0)="Nein",D1442&lt;IF(C1442="LNG Anbindungsanlagen gemäß separater Festlegung",2022,2023)),$AC1442,$AA1442),0)</f>
        <v>0</v>
      </c>
      <c r="AH1442" s="49">
        <f>IFERROR(IF(OR($V1442&lt;&gt;"Ja",VLOOKUP($C1442,Listen!$A$2:$F$45,5,0)="Nein",D1442&lt;IF(C1442="LNG Anbindungsanlagen gemäß separater Festlegung",2022,2023)),$AC1442,$AA1442),0)</f>
        <v>0</v>
      </c>
      <c r="AI1442" s="49">
        <f>IFERROR(IF(OR($W1442&lt;&gt;"Ja",VLOOKUP($C1442,Listen!$A$2:$F$45,6,0)="Nein"),$AC1442,$AB1442),0)</f>
        <v>0</v>
      </c>
      <c r="AJ1442" s="49">
        <f>IFERROR(IF(OR($W1442&lt;&gt;"Ja",VLOOKUP($C1442,Listen!$A$2:$F$45,6,0)="Nein"),$AC1442,$AB1442),0)</f>
        <v>0</v>
      </c>
      <c r="AK1442" s="49">
        <f>IFERROR(IF(OR($W1442&lt;&gt;"Ja",VLOOKUP($C1442,Listen!$A$2:$F$45,6,0)="Nein"),$AC1442,$AB1442),0)</f>
        <v>0</v>
      </c>
      <c r="AL1442" s="51">
        <f t="shared" si="468"/>
        <v>0</v>
      </c>
      <c r="AM1442" s="296">
        <f>IFERROR(IF(VLOOKUP($C1442,Listen!$A$2:$F$45,6,0)="Ja",MAX(BC1442:BD1442),D_SAV!$BC1442),0)</f>
        <v>0</v>
      </c>
      <c r="AN1442" s="51">
        <f t="shared" si="469"/>
        <v>0</v>
      </c>
      <c r="AP1442" s="304">
        <f t="shared" si="470"/>
        <v>0</v>
      </c>
      <c r="AQ1442" s="304">
        <f t="shared" si="471"/>
        <v>0</v>
      </c>
      <c r="AR1442" s="304">
        <f t="shared" si="472"/>
        <v>0</v>
      </c>
      <c r="AS1442" s="304">
        <f t="shared" si="473"/>
        <v>0</v>
      </c>
      <c r="AT1442" s="304">
        <f t="shared" si="474"/>
        <v>0</v>
      </c>
      <c r="AU1442" s="304">
        <f t="shared" si="475"/>
        <v>0</v>
      </c>
      <c r="AV1442" s="304">
        <f t="shared" si="476"/>
        <v>0</v>
      </c>
      <c r="AW1442" s="304">
        <f t="shared" si="477"/>
        <v>0</v>
      </c>
      <c r="AX1442" s="304">
        <f t="shared" si="478"/>
        <v>0</v>
      </c>
      <c r="AY1442" s="304">
        <f t="shared" si="479"/>
        <v>0</v>
      </c>
      <c r="AZ1442" s="304">
        <f t="shared" si="480"/>
        <v>0</v>
      </c>
      <c r="BA1442" s="304">
        <f t="shared" si="481"/>
        <v>0</v>
      </c>
      <c r="BB1442" s="304">
        <f t="shared" si="482"/>
        <v>0</v>
      </c>
      <c r="BC1442" s="304">
        <f t="shared" si="483"/>
        <v>0</v>
      </c>
      <c r="BD1442" s="304">
        <f t="shared" si="484"/>
        <v>0</v>
      </c>
      <c r="BE1442" s="304">
        <f>IFERROR(IF(VLOOKUP($C1442,Listen!$A$2:$F$45,6,0)="Ja",BB1442-MAX(BC1442:BD1442),BB1442-BC1442),0)</f>
        <v>0</v>
      </c>
    </row>
    <row r="1443" spans="1:57" x14ac:dyDescent="0.25">
      <c r="A1443" s="320" t="str">
        <f>IF(AND(D1443&lt;&gt;0,C1443&lt;&gt;0,E1443&lt;&gt;0),IF(B1443&lt;&gt;0,CONCATENATE(B1443,"-AGr",VLOOKUP(C1443,Listen!$A$2:$D$45,4,FALSE),"-",D1443,"-",E1443,),CONCATENATE("AGr",VLOOKUP(C1443,Listen!$A$2:$D$45,4,FALSE),"-",D1443,"-",E1443)),"keine vollständige ID")</f>
        <v>keine vollständige ID</v>
      </c>
      <c r="B1443" s="301"/>
      <c r="C1443" s="287"/>
      <c r="D1443" s="34"/>
      <c r="E1443" s="306"/>
      <c r="F1443" s="116"/>
      <c r="G1443" s="17"/>
      <c r="H1443" s="17"/>
      <c r="I1443" s="17"/>
      <c r="J1443" s="17"/>
      <c r="K1443" s="17"/>
      <c r="L1443" s="17"/>
      <c r="M1443" s="17"/>
      <c r="N1443" s="17"/>
      <c r="O1443" s="116"/>
      <c r="P1443" s="117">
        <f>IF(D1443&gt;A_Stammdaten!$B$12,0,SUM(G1443,H1443,J1443,L1443:M1443)-SUM(I1443,K1443,N1443:O1443))</f>
        <v>0</v>
      </c>
      <c r="Q1443" s="17"/>
      <c r="R1443" s="17"/>
      <c r="S1443" s="17"/>
      <c r="T1443" s="17"/>
      <c r="U1443" s="62">
        <f t="shared" si="464"/>
        <v>0</v>
      </c>
      <c r="V1443" s="34"/>
      <c r="W1443" s="34"/>
      <c r="X1443" s="34"/>
      <c r="Y1443" s="34"/>
      <c r="Z1443" s="34"/>
      <c r="AA1443" s="63" t="str">
        <f t="shared" si="465"/>
        <v>-</v>
      </c>
      <c r="AB1443" s="63" t="str">
        <f t="shared" si="466"/>
        <v>-</v>
      </c>
      <c r="AC1443" s="63">
        <f>IF(ISBLANK($C1443),0,VLOOKUP($C1443,Listen!$A$2:$C$45,2,FALSE))</f>
        <v>0</v>
      </c>
      <c r="AD1443" s="63">
        <f>IF(ISBLANK($C1443),0,VLOOKUP($C1443,Listen!$A$2:$C$45,3,FALSE))</f>
        <v>0</v>
      </c>
      <c r="AE1443" s="49">
        <f t="shared" si="467"/>
        <v>0</v>
      </c>
      <c r="AF1443" s="49">
        <f t="shared" si="467"/>
        <v>0</v>
      </c>
      <c r="AG1443" s="49">
        <f>IFERROR(IF(OR($V1443&lt;&gt;"Ja",VLOOKUP($C1443,Listen!$A$2:$F$45,5,0)="Nein",D1443&lt;IF(C1443="LNG Anbindungsanlagen gemäß separater Festlegung",2022,2023)),$AC1443,$AA1443),0)</f>
        <v>0</v>
      </c>
      <c r="AH1443" s="49">
        <f>IFERROR(IF(OR($V1443&lt;&gt;"Ja",VLOOKUP($C1443,Listen!$A$2:$F$45,5,0)="Nein",D1443&lt;IF(C1443="LNG Anbindungsanlagen gemäß separater Festlegung",2022,2023)),$AC1443,$AA1443),0)</f>
        <v>0</v>
      </c>
      <c r="AI1443" s="49">
        <f>IFERROR(IF(OR($W1443&lt;&gt;"Ja",VLOOKUP($C1443,Listen!$A$2:$F$45,6,0)="Nein"),$AC1443,$AB1443),0)</f>
        <v>0</v>
      </c>
      <c r="AJ1443" s="49">
        <f>IFERROR(IF(OR($W1443&lt;&gt;"Ja",VLOOKUP($C1443,Listen!$A$2:$F$45,6,0)="Nein"),$AC1443,$AB1443),0)</f>
        <v>0</v>
      </c>
      <c r="AK1443" s="49">
        <f>IFERROR(IF(OR($W1443&lt;&gt;"Ja",VLOOKUP($C1443,Listen!$A$2:$F$45,6,0)="Nein"),$AC1443,$AB1443),0)</f>
        <v>0</v>
      </c>
      <c r="AL1443" s="51">
        <f t="shared" si="468"/>
        <v>0</v>
      </c>
      <c r="AM1443" s="296">
        <f>IFERROR(IF(VLOOKUP($C1443,Listen!$A$2:$F$45,6,0)="Ja",MAX(BC1443:BD1443),D_SAV!$BC1443),0)</f>
        <v>0</v>
      </c>
      <c r="AN1443" s="51">
        <f t="shared" si="469"/>
        <v>0</v>
      </c>
      <c r="AP1443" s="304">
        <f t="shared" si="470"/>
        <v>0</v>
      </c>
      <c r="AQ1443" s="304">
        <f t="shared" si="471"/>
        <v>0</v>
      </c>
      <c r="AR1443" s="304">
        <f t="shared" si="472"/>
        <v>0</v>
      </c>
      <c r="AS1443" s="304">
        <f t="shared" si="473"/>
        <v>0</v>
      </c>
      <c r="AT1443" s="304">
        <f t="shared" si="474"/>
        <v>0</v>
      </c>
      <c r="AU1443" s="304">
        <f t="shared" si="475"/>
        <v>0</v>
      </c>
      <c r="AV1443" s="304">
        <f t="shared" si="476"/>
        <v>0</v>
      </c>
      <c r="AW1443" s="304">
        <f t="shared" si="477"/>
        <v>0</v>
      </c>
      <c r="AX1443" s="304">
        <f t="shared" si="478"/>
        <v>0</v>
      </c>
      <c r="AY1443" s="304">
        <f t="shared" si="479"/>
        <v>0</v>
      </c>
      <c r="AZ1443" s="304">
        <f t="shared" si="480"/>
        <v>0</v>
      </c>
      <c r="BA1443" s="304">
        <f t="shared" si="481"/>
        <v>0</v>
      </c>
      <c r="BB1443" s="304">
        <f t="shared" si="482"/>
        <v>0</v>
      </c>
      <c r="BC1443" s="304">
        <f t="shared" si="483"/>
        <v>0</v>
      </c>
      <c r="BD1443" s="304">
        <f t="shared" si="484"/>
        <v>0</v>
      </c>
      <c r="BE1443" s="304">
        <f>IFERROR(IF(VLOOKUP($C1443,Listen!$A$2:$F$45,6,0)="Ja",BB1443-MAX(BC1443:BD1443),BB1443-BC1443),0)</f>
        <v>0</v>
      </c>
    </row>
    <row r="1444" spans="1:57" x14ac:dyDescent="0.25">
      <c r="A1444" s="320" t="str">
        <f>IF(AND(D1444&lt;&gt;0,C1444&lt;&gt;0,E1444&lt;&gt;0),IF(B1444&lt;&gt;0,CONCATENATE(B1444,"-AGr",VLOOKUP(C1444,Listen!$A$2:$D$45,4,FALSE),"-",D1444,"-",E1444,),CONCATENATE("AGr",VLOOKUP(C1444,Listen!$A$2:$D$45,4,FALSE),"-",D1444,"-",E1444)),"keine vollständige ID")</f>
        <v>keine vollständige ID</v>
      </c>
      <c r="B1444" s="301"/>
      <c r="C1444" s="287"/>
      <c r="D1444" s="34"/>
      <c r="E1444" s="306"/>
      <c r="F1444" s="116"/>
      <c r="G1444" s="17"/>
      <c r="H1444" s="17"/>
      <c r="I1444" s="17"/>
      <c r="J1444" s="17"/>
      <c r="K1444" s="17"/>
      <c r="L1444" s="17"/>
      <c r="M1444" s="17"/>
      <c r="N1444" s="17"/>
      <c r="O1444" s="116"/>
      <c r="P1444" s="117">
        <f>IF(D1444&gt;A_Stammdaten!$B$12,0,SUM(G1444,H1444,J1444,L1444:M1444)-SUM(I1444,K1444,N1444:O1444))</f>
        <v>0</v>
      </c>
      <c r="Q1444" s="17"/>
      <c r="R1444" s="17"/>
      <c r="S1444" s="17"/>
      <c r="T1444" s="17"/>
      <c r="U1444" s="62">
        <f t="shared" si="464"/>
        <v>0</v>
      </c>
      <c r="V1444" s="34"/>
      <c r="W1444" s="34"/>
      <c r="X1444" s="34"/>
      <c r="Y1444" s="34"/>
      <c r="Z1444" s="34"/>
      <c r="AA1444" s="63" t="str">
        <f t="shared" si="465"/>
        <v>-</v>
      </c>
      <c r="AB1444" s="63" t="str">
        <f t="shared" si="466"/>
        <v>-</v>
      </c>
      <c r="AC1444" s="63">
        <f>IF(ISBLANK($C1444),0,VLOOKUP($C1444,Listen!$A$2:$C$45,2,FALSE))</f>
        <v>0</v>
      </c>
      <c r="AD1444" s="63">
        <f>IF(ISBLANK($C1444),0,VLOOKUP($C1444,Listen!$A$2:$C$45,3,FALSE))</f>
        <v>0</v>
      </c>
      <c r="AE1444" s="49">
        <f t="shared" si="467"/>
        <v>0</v>
      </c>
      <c r="AF1444" s="49">
        <f t="shared" si="467"/>
        <v>0</v>
      </c>
      <c r="AG1444" s="49">
        <f>IFERROR(IF(OR($V1444&lt;&gt;"Ja",VLOOKUP($C1444,Listen!$A$2:$F$45,5,0)="Nein",D1444&lt;IF(C1444="LNG Anbindungsanlagen gemäß separater Festlegung",2022,2023)),$AC1444,$AA1444),0)</f>
        <v>0</v>
      </c>
      <c r="AH1444" s="49">
        <f>IFERROR(IF(OR($V1444&lt;&gt;"Ja",VLOOKUP($C1444,Listen!$A$2:$F$45,5,0)="Nein",D1444&lt;IF(C1444="LNG Anbindungsanlagen gemäß separater Festlegung",2022,2023)),$AC1444,$AA1444),0)</f>
        <v>0</v>
      </c>
      <c r="AI1444" s="49">
        <f>IFERROR(IF(OR($W1444&lt;&gt;"Ja",VLOOKUP($C1444,Listen!$A$2:$F$45,6,0)="Nein"),$AC1444,$AB1444),0)</f>
        <v>0</v>
      </c>
      <c r="AJ1444" s="49">
        <f>IFERROR(IF(OR($W1444&lt;&gt;"Ja",VLOOKUP($C1444,Listen!$A$2:$F$45,6,0)="Nein"),$AC1444,$AB1444),0)</f>
        <v>0</v>
      </c>
      <c r="AK1444" s="49">
        <f>IFERROR(IF(OR($W1444&lt;&gt;"Ja",VLOOKUP($C1444,Listen!$A$2:$F$45,6,0)="Nein"),$AC1444,$AB1444),0)</f>
        <v>0</v>
      </c>
      <c r="AL1444" s="51">
        <f t="shared" si="468"/>
        <v>0</v>
      </c>
      <c r="AM1444" s="296">
        <f>IFERROR(IF(VLOOKUP($C1444,Listen!$A$2:$F$45,6,0)="Ja",MAX(BC1444:BD1444),D_SAV!$BC1444),0)</f>
        <v>0</v>
      </c>
      <c r="AN1444" s="51">
        <f t="shared" si="469"/>
        <v>0</v>
      </c>
      <c r="AP1444" s="304">
        <f t="shared" si="470"/>
        <v>0</v>
      </c>
      <c r="AQ1444" s="304">
        <f t="shared" si="471"/>
        <v>0</v>
      </c>
      <c r="AR1444" s="304">
        <f t="shared" si="472"/>
        <v>0</v>
      </c>
      <c r="AS1444" s="304">
        <f t="shared" si="473"/>
        <v>0</v>
      </c>
      <c r="AT1444" s="304">
        <f t="shared" si="474"/>
        <v>0</v>
      </c>
      <c r="AU1444" s="304">
        <f t="shared" si="475"/>
        <v>0</v>
      </c>
      <c r="AV1444" s="304">
        <f t="shared" si="476"/>
        <v>0</v>
      </c>
      <c r="AW1444" s="304">
        <f t="shared" si="477"/>
        <v>0</v>
      </c>
      <c r="AX1444" s="304">
        <f t="shared" si="478"/>
        <v>0</v>
      </c>
      <c r="AY1444" s="304">
        <f t="shared" si="479"/>
        <v>0</v>
      </c>
      <c r="AZ1444" s="304">
        <f t="shared" si="480"/>
        <v>0</v>
      </c>
      <c r="BA1444" s="304">
        <f t="shared" si="481"/>
        <v>0</v>
      </c>
      <c r="BB1444" s="304">
        <f t="shared" si="482"/>
        <v>0</v>
      </c>
      <c r="BC1444" s="304">
        <f t="shared" si="483"/>
        <v>0</v>
      </c>
      <c r="BD1444" s="304">
        <f t="shared" si="484"/>
        <v>0</v>
      </c>
      <c r="BE1444" s="304">
        <f>IFERROR(IF(VLOOKUP($C1444,Listen!$A$2:$F$45,6,0)="Ja",BB1444-MAX(BC1444:BD1444),BB1444-BC1444),0)</f>
        <v>0</v>
      </c>
    </row>
    <row r="1445" spans="1:57" x14ac:dyDescent="0.25">
      <c r="A1445" s="320" t="str">
        <f>IF(AND(D1445&lt;&gt;0,C1445&lt;&gt;0,E1445&lt;&gt;0),IF(B1445&lt;&gt;0,CONCATENATE(B1445,"-AGr",VLOOKUP(C1445,Listen!$A$2:$D$45,4,FALSE),"-",D1445,"-",E1445,),CONCATENATE("AGr",VLOOKUP(C1445,Listen!$A$2:$D$45,4,FALSE),"-",D1445,"-",E1445)),"keine vollständige ID")</f>
        <v>keine vollständige ID</v>
      </c>
      <c r="B1445" s="301"/>
      <c r="C1445" s="287"/>
      <c r="D1445" s="34"/>
      <c r="E1445" s="306"/>
      <c r="F1445" s="116"/>
      <c r="G1445" s="17"/>
      <c r="H1445" s="17"/>
      <c r="I1445" s="17"/>
      <c r="J1445" s="17"/>
      <c r="K1445" s="17"/>
      <c r="L1445" s="17"/>
      <c r="M1445" s="17"/>
      <c r="N1445" s="17"/>
      <c r="O1445" s="116"/>
      <c r="P1445" s="117">
        <f>IF(D1445&gt;A_Stammdaten!$B$12,0,SUM(G1445,H1445,J1445,L1445:M1445)-SUM(I1445,K1445,N1445:O1445))</f>
        <v>0</v>
      </c>
      <c r="Q1445" s="17"/>
      <c r="R1445" s="17"/>
      <c r="S1445" s="17"/>
      <c r="T1445" s="17"/>
      <c r="U1445" s="62">
        <f t="shared" si="464"/>
        <v>0</v>
      </c>
      <c r="V1445" s="34"/>
      <c r="W1445" s="34"/>
      <c r="X1445" s="34"/>
      <c r="Y1445" s="34"/>
      <c r="Z1445" s="34"/>
      <c r="AA1445" s="63" t="str">
        <f t="shared" si="465"/>
        <v>-</v>
      </c>
      <c r="AB1445" s="63" t="str">
        <f t="shared" si="466"/>
        <v>-</v>
      </c>
      <c r="AC1445" s="63">
        <f>IF(ISBLANK($C1445),0,VLOOKUP($C1445,Listen!$A$2:$C$45,2,FALSE))</f>
        <v>0</v>
      </c>
      <c r="AD1445" s="63">
        <f>IF(ISBLANK($C1445),0,VLOOKUP($C1445,Listen!$A$2:$C$45,3,FALSE))</f>
        <v>0</v>
      </c>
      <c r="AE1445" s="49">
        <f t="shared" si="467"/>
        <v>0</v>
      </c>
      <c r="AF1445" s="49">
        <f t="shared" si="467"/>
        <v>0</v>
      </c>
      <c r="AG1445" s="49">
        <f>IFERROR(IF(OR($V1445&lt;&gt;"Ja",VLOOKUP($C1445,Listen!$A$2:$F$45,5,0)="Nein",D1445&lt;IF(C1445="LNG Anbindungsanlagen gemäß separater Festlegung",2022,2023)),$AC1445,$AA1445),0)</f>
        <v>0</v>
      </c>
      <c r="AH1445" s="49">
        <f>IFERROR(IF(OR($V1445&lt;&gt;"Ja",VLOOKUP($C1445,Listen!$A$2:$F$45,5,0)="Nein",D1445&lt;IF(C1445="LNG Anbindungsanlagen gemäß separater Festlegung",2022,2023)),$AC1445,$AA1445),0)</f>
        <v>0</v>
      </c>
      <c r="AI1445" s="49">
        <f>IFERROR(IF(OR($W1445&lt;&gt;"Ja",VLOOKUP($C1445,Listen!$A$2:$F$45,6,0)="Nein"),$AC1445,$AB1445),0)</f>
        <v>0</v>
      </c>
      <c r="AJ1445" s="49">
        <f>IFERROR(IF(OR($W1445&lt;&gt;"Ja",VLOOKUP($C1445,Listen!$A$2:$F$45,6,0)="Nein"),$AC1445,$AB1445),0)</f>
        <v>0</v>
      </c>
      <c r="AK1445" s="49">
        <f>IFERROR(IF(OR($W1445&lt;&gt;"Ja",VLOOKUP($C1445,Listen!$A$2:$F$45,6,0)="Nein"),$AC1445,$AB1445),0)</f>
        <v>0</v>
      </c>
      <c r="AL1445" s="51">
        <f t="shared" si="468"/>
        <v>0</v>
      </c>
      <c r="AM1445" s="296">
        <f>IFERROR(IF(VLOOKUP($C1445,Listen!$A$2:$F$45,6,0)="Ja",MAX(BC1445:BD1445),D_SAV!$BC1445),0)</f>
        <v>0</v>
      </c>
      <c r="AN1445" s="51">
        <f t="shared" si="469"/>
        <v>0</v>
      </c>
      <c r="AP1445" s="304">
        <f t="shared" si="470"/>
        <v>0</v>
      </c>
      <c r="AQ1445" s="304">
        <f t="shared" si="471"/>
        <v>0</v>
      </c>
      <c r="AR1445" s="304">
        <f t="shared" si="472"/>
        <v>0</v>
      </c>
      <c r="AS1445" s="304">
        <f t="shared" si="473"/>
        <v>0</v>
      </c>
      <c r="AT1445" s="304">
        <f t="shared" si="474"/>
        <v>0</v>
      </c>
      <c r="AU1445" s="304">
        <f t="shared" si="475"/>
        <v>0</v>
      </c>
      <c r="AV1445" s="304">
        <f t="shared" si="476"/>
        <v>0</v>
      </c>
      <c r="AW1445" s="304">
        <f t="shared" si="477"/>
        <v>0</v>
      </c>
      <c r="AX1445" s="304">
        <f t="shared" si="478"/>
        <v>0</v>
      </c>
      <c r="AY1445" s="304">
        <f t="shared" si="479"/>
        <v>0</v>
      </c>
      <c r="AZ1445" s="304">
        <f t="shared" si="480"/>
        <v>0</v>
      </c>
      <c r="BA1445" s="304">
        <f t="shared" si="481"/>
        <v>0</v>
      </c>
      <c r="BB1445" s="304">
        <f t="shared" si="482"/>
        <v>0</v>
      </c>
      <c r="BC1445" s="304">
        <f t="shared" si="483"/>
        <v>0</v>
      </c>
      <c r="BD1445" s="304">
        <f t="shared" si="484"/>
        <v>0</v>
      </c>
      <c r="BE1445" s="304">
        <f>IFERROR(IF(VLOOKUP($C1445,Listen!$A$2:$F$45,6,0)="Ja",BB1445-MAX(BC1445:BD1445),BB1445-BC1445),0)</f>
        <v>0</v>
      </c>
    </row>
    <row r="1446" spans="1:57" x14ac:dyDescent="0.25">
      <c r="A1446" s="320" t="str">
        <f>IF(AND(D1446&lt;&gt;0,C1446&lt;&gt;0,E1446&lt;&gt;0),IF(B1446&lt;&gt;0,CONCATENATE(B1446,"-AGr",VLOOKUP(C1446,Listen!$A$2:$D$45,4,FALSE),"-",D1446,"-",E1446,),CONCATENATE("AGr",VLOOKUP(C1446,Listen!$A$2:$D$45,4,FALSE),"-",D1446,"-",E1446)),"keine vollständige ID")</f>
        <v>keine vollständige ID</v>
      </c>
      <c r="B1446" s="301"/>
      <c r="C1446" s="287"/>
      <c r="D1446" s="34"/>
      <c r="E1446" s="306"/>
      <c r="F1446" s="116"/>
      <c r="G1446" s="17"/>
      <c r="H1446" s="17"/>
      <c r="I1446" s="17"/>
      <c r="J1446" s="17"/>
      <c r="K1446" s="17"/>
      <c r="L1446" s="17"/>
      <c r="M1446" s="17"/>
      <c r="N1446" s="17"/>
      <c r="O1446" s="116"/>
      <c r="P1446" s="117">
        <f>IF(D1446&gt;A_Stammdaten!$B$12,0,SUM(G1446,H1446,J1446,L1446:M1446)-SUM(I1446,K1446,N1446:O1446))</f>
        <v>0</v>
      </c>
      <c r="Q1446" s="17"/>
      <c r="R1446" s="17"/>
      <c r="S1446" s="17"/>
      <c r="T1446" s="17"/>
      <c r="U1446" s="62">
        <f t="shared" si="464"/>
        <v>0</v>
      </c>
      <c r="V1446" s="34"/>
      <c r="W1446" s="34"/>
      <c r="X1446" s="34"/>
      <c r="Y1446" s="34"/>
      <c r="Z1446" s="34"/>
      <c r="AA1446" s="63" t="str">
        <f t="shared" si="465"/>
        <v>-</v>
      </c>
      <c r="AB1446" s="63" t="str">
        <f t="shared" si="466"/>
        <v>-</v>
      </c>
      <c r="AC1446" s="63">
        <f>IF(ISBLANK($C1446),0,VLOOKUP($C1446,Listen!$A$2:$C$45,2,FALSE))</f>
        <v>0</v>
      </c>
      <c r="AD1446" s="63">
        <f>IF(ISBLANK($C1446),0,VLOOKUP($C1446,Listen!$A$2:$C$45,3,FALSE))</f>
        <v>0</v>
      </c>
      <c r="AE1446" s="49">
        <f t="shared" si="467"/>
        <v>0</v>
      </c>
      <c r="AF1446" s="49">
        <f t="shared" si="467"/>
        <v>0</v>
      </c>
      <c r="AG1446" s="49">
        <f>IFERROR(IF(OR($V1446&lt;&gt;"Ja",VLOOKUP($C1446,Listen!$A$2:$F$45,5,0)="Nein",D1446&lt;IF(C1446="LNG Anbindungsanlagen gemäß separater Festlegung",2022,2023)),$AC1446,$AA1446),0)</f>
        <v>0</v>
      </c>
      <c r="AH1446" s="49">
        <f>IFERROR(IF(OR($V1446&lt;&gt;"Ja",VLOOKUP($C1446,Listen!$A$2:$F$45,5,0)="Nein",D1446&lt;IF(C1446="LNG Anbindungsanlagen gemäß separater Festlegung",2022,2023)),$AC1446,$AA1446),0)</f>
        <v>0</v>
      </c>
      <c r="AI1446" s="49">
        <f>IFERROR(IF(OR($W1446&lt;&gt;"Ja",VLOOKUP($C1446,Listen!$A$2:$F$45,6,0)="Nein"),$AC1446,$AB1446),0)</f>
        <v>0</v>
      </c>
      <c r="AJ1446" s="49">
        <f>IFERROR(IF(OR($W1446&lt;&gt;"Ja",VLOOKUP($C1446,Listen!$A$2:$F$45,6,0)="Nein"),$AC1446,$AB1446),0)</f>
        <v>0</v>
      </c>
      <c r="AK1446" s="49">
        <f>IFERROR(IF(OR($W1446&lt;&gt;"Ja",VLOOKUP($C1446,Listen!$A$2:$F$45,6,0)="Nein"),$AC1446,$AB1446),0)</f>
        <v>0</v>
      </c>
      <c r="AL1446" s="51">
        <f t="shared" si="468"/>
        <v>0</v>
      </c>
      <c r="AM1446" s="296">
        <f>IFERROR(IF(VLOOKUP($C1446,Listen!$A$2:$F$45,6,0)="Ja",MAX(BC1446:BD1446),D_SAV!$BC1446),0)</f>
        <v>0</v>
      </c>
      <c r="AN1446" s="51">
        <f t="shared" si="469"/>
        <v>0</v>
      </c>
      <c r="AP1446" s="304">
        <f t="shared" si="470"/>
        <v>0</v>
      </c>
      <c r="AQ1446" s="304">
        <f t="shared" si="471"/>
        <v>0</v>
      </c>
      <c r="AR1446" s="304">
        <f t="shared" si="472"/>
        <v>0</v>
      </c>
      <c r="AS1446" s="304">
        <f t="shared" si="473"/>
        <v>0</v>
      </c>
      <c r="AT1446" s="304">
        <f t="shared" si="474"/>
        <v>0</v>
      </c>
      <c r="AU1446" s="304">
        <f t="shared" si="475"/>
        <v>0</v>
      </c>
      <c r="AV1446" s="304">
        <f t="shared" si="476"/>
        <v>0</v>
      </c>
      <c r="AW1446" s="304">
        <f t="shared" si="477"/>
        <v>0</v>
      </c>
      <c r="AX1446" s="304">
        <f t="shared" si="478"/>
        <v>0</v>
      </c>
      <c r="AY1446" s="304">
        <f t="shared" si="479"/>
        <v>0</v>
      </c>
      <c r="AZ1446" s="304">
        <f t="shared" si="480"/>
        <v>0</v>
      </c>
      <c r="BA1446" s="304">
        <f t="shared" si="481"/>
        <v>0</v>
      </c>
      <c r="BB1446" s="304">
        <f t="shared" si="482"/>
        <v>0</v>
      </c>
      <c r="BC1446" s="304">
        <f t="shared" si="483"/>
        <v>0</v>
      </c>
      <c r="BD1446" s="304">
        <f t="shared" si="484"/>
        <v>0</v>
      </c>
      <c r="BE1446" s="304">
        <f>IFERROR(IF(VLOOKUP($C1446,Listen!$A$2:$F$45,6,0)="Ja",BB1446-MAX(BC1446:BD1446),BB1446-BC1446),0)</f>
        <v>0</v>
      </c>
    </row>
    <row r="1447" spans="1:57" x14ac:dyDescent="0.25">
      <c r="A1447" s="320" t="str">
        <f>IF(AND(D1447&lt;&gt;0,C1447&lt;&gt;0,E1447&lt;&gt;0),IF(B1447&lt;&gt;0,CONCATENATE(B1447,"-AGr",VLOOKUP(C1447,Listen!$A$2:$D$45,4,FALSE),"-",D1447,"-",E1447,),CONCATENATE("AGr",VLOOKUP(C1447,Listen!$A$2:$D$45,4,FALSE),"-",D1447,"-",E1447)),"keine vollständige ID")</f>
        <v>keine vollständige ID</v>
      </c>
      <c r="B1447" s="301"/>
      <c r="C1447" s="287"/>
      <c r="D1447" s="34"/>
      <c r="E1447" s="306"/>
      <c r="F1447" s="116"/>
      <c r="G1447" s="17"/>
      <c r="H1447" s="17"/>
      <c r="I1447" s="17"/>
      <c r="J1447" s="17"/>
      <c r="K1447" s="17"/>
      <c r="L1447" s="17"/>
      <c r="M1447" s="17"/>
      <c r="N1447" s="17"/>
      <c r="O1447" s="116"/>
      <c r="P1447" s="117">
        <f>IF(D1447&gt;A_Stammdaten!$B$12,0,SUM(G1447,H1447,J1447,L1447:M1447)-SUM(I1447,K1447,N1447:O1447))</f>
        <v>0</v>
      </c>
      <c r="Q1447" s="17"/>
      <c r="R1447" s="17"/>
      <c r="S1447" s="17"/>
      <c r="T1447" s="17"/>
      <c r="U1447" s="62">
        <f t="shared" si="464"/>
        <v>0</v>
      </c>
      <c r="V1447" s="34"/>
      <c r="W1447" s="34"/>
      <c r="X1447" s="34"/>
      <c r="Y1447" s="34"/>
      <c r="Z1447" s="34"/>
      <c r="AA1447" s="63" t="str">
        <f t="shared" si="465"/>
        <v>-</v>
      </c>
      <c r="AB1447" s="63" t="str">
        <f t="shared" si="466"/>
        <v>-</v>
      </c>
      <c r="AC1447" s="63">
        <f>IF(ISBLANK($C1447),0,VLOOKUP($C1447,Listen!$A$2:$C$45,2,FALSE))</f>
        <v>0</v>
      </c>
      <c r="AD1447" s="63">
        <f>IF(ISBLANK($C1447),0,VLOOKUP($C1447,Listen!$A$2:$C$45,3,FALSE))</f>
        <v>0</v>
      </c>
      <c r="AE1447" s="49">
        <f t="shared" si="467"/>
        <v>0</v>
      </c>
      <c r="AF1447" s="49">
        <f t="shared" si="467"/>
        <v>0</v>
      </c>
      <c r="AG1447" s="49">
        <f>IFERROR(IF(OR($V1447&lt;&gt;"Ja",VLOOKUP($C1447,Listen!$A$2:$F$45,5,0)="Nein",D1447&lt;IF(C1447="LNG Anbindungsanlagen gemäß separater Festlegung",2022,2023)),$AC1447,$AA1447),0)</f>
        <v>0</v>
      </c>
      <c r="AH1447" s="49">
        <f>IFERROR(IF(OR($V1447&lt;&gt;"Ja",VLOOKUP($C1447,Listen!$A$2:$F$45,5,0)="Nein",D1447&lt;IF(C1447="LNG Anbindungsanlagen gemäß separater Festlegung",2022,2023)),$AC1447,$AA1447),0)</f>
        <v>0</v>
      </c>
      <c r="AI1447" s="49">
        <f>IFERROR(IF(OR($W1447&lt;&gt;"Ja",VLOOKUP($C1447,Listen!$A$2:$F$45,6,0)="Nein"),$AC1447,$AB1447),0)</f>
        <v>0</v>
      </c>
      <c r="AJ1447" s="49">
        <f>IFERROR(IF(OR($W1447&lt;&gt;"Ja",VLOOKUP($C1447,Listen!$A$2:$F$45,6,0)="Nein"),$AC1447,$AB1447),0)</f>
        <v>0</v>
      </c>
      <c r="AK1447" s="49">
        <f>IFERROR(IF(OR($W1447&lt;&gt;"Ja",VLOOKUP($C1447,Listen!$A$2:$F$45,6,0)="Nein"),$AC1447,$AB1447),0)</f>
        <v>0</v>
      </c>
      <c r="AL1447" s="51">
        <f t="shared" si="468"/>
        <v>0</v>
      </c>
      <c r="AM1447" s="296">
        <f>IFERROR(IF(VLOOKUP($C1447,Listen!$A$2:$F$45,6,0)="Ja",MAX(BC1447:BD1447),D_SAV!$BC1447),0)</f>
        <v>0</v>
      </c>
      <c r="AN1447" s="51">
        <f t="shared" si="469"/>
        <v>0</v>
      </c>
      <c r="AP1447" s="304">
        <f t="shared" si="470"/>
        <v>0</v>
      </c>
      <c r="AQ1447" s="304">
        <f t="shared" si="471"/>
        <v>0</v>
      </c>
      <c r="AR1447" s="304">
        <f t="shared" si="472"/>
        <v>0</v>
      </c>
      <c r="AS1447" s="304">
        <f t="shared" si="473"/>
        <v>0</v>
      </c>
      <c r="AT1447" s="304">
        <f t="shared" si="474"/>
        <v>0</v>
      </c>
      <c r="AU1447" s="304">
        <f t="shared" si="475"/>
        <v>0</v>
      </c>
      <c r="AV1447" s="304">
        <f t="shared" si="476"/>
        <v>0</v>
      </c>
      <c r="AW1447" s="304">
        <f t="shared" si="477"/>
        <v>0</v>
      </c>
      <c r="AX1447" s="304">
        <f t="shared" si="478"/>
        <v>0</v>
      </c>
      <c r="AY1447" s="304">
        <f t="shared" si="479"/>
        <v>0</v>
      </c>
      <c r="AZ1447" s="304">
        <f t="shared" si="480"/>
        <v>0</v>
      </c>
      <c r="BA1447" s="304">
        <f t="shared" si="481"/>
        <v>0</v>
      </c>
      <c r="BB1447" s="304">
        <f t="shared" si="482"/>
        <v>0</v>
      </c>
      <c r="BC1447" s="304">
        <f t="shared" si="483"/>
        <v>0</v>
      </c>
      <c r="BD1447" s="304">
        <f t="shared" si="484"/>
        <v>0</v>
      </c>
      <c r="BE1447" s="304">
        <f>IFERROR(IF(VLOOKUP($C1447,Listen!$A$2:$F$45,6,0)="Ja",BB1447-MAX(BC1447:BD1447),BB1447-BC1447),0)</f>
        <v>0</v>
      </c>
    </row>
    <row r="1448" spans="1:57" x14ac:dyDescent="0.25">
      <c r="A1448" s="320" t="str">
        <f>IF(AND(D1448&lt;&gt;0,C1448&lt;&gt;0,E1448&lt;&gt;0),IF(B1448&lt;&gt;0,CONCATENATE(B1448,"-AGr",VLOOKUP(C1448,Listen!$A$2:$D$45,4,FALSE),"-",D1448,"-",E1448,),CONCATENATE("AGr",VLOOKUP(C1448,Listen!$A$2:$D$45,4,FALSE),"-",D1448,"-",E1448)),"keine vollständige ID")</f>
        <v>keine vollständige ID</v>
      </c>
      <c r="B1448" s="301"/>
      <c r="C1448" s="287"/>
      <c r="D1448" s="34"/>
      <c r="E1448" s="306"/>
      <c r="F1448" s="116"/>
      <c r="G1448" s="17"/>
      <c r="H1448" s="17"/>
      <c r="I1448" s="17"/>
      <c r="J1448" s="17"/>
      <c r="K1448" s="17"/>
      <c r="L1448" s="17"/>
      <c r="M1448" s="17"/>
      <c r="N1448" s="17"/>
      <c r="O1448" s="116"/>
      <c r="P1448" s="117">
        <f>IF(D1448&gt;A_Stammdaten!$B$12,0,SUM(G1448,H1448,J1448,L1448:M1448)-SUM(I1448,K1448,N1448:O1448))</f>
        <v>0</v>
      </c>
      <c r="Q1448" s="17"/>
      <c r="R1448" s="17"/>
      <c r="S1448" s="17"/>
      <c r="T1448" s="17"/>
      <c r="U1448" s="62">
        <f t="shared" si="464"/>
        <v>0</v>
      </c>
      <c r="V1448" s="34"/>
      <c r="W1448" s="34"/>
      <c r="X1448" s="34"/>
      <c r="Y1448" s="34"/>
      <c r="Z1448" s="34"/>
      <c r="AA1448" s="63" t="str">
        <f t="shared" si="465"/>
        <v>-</v>
      </c>
      <c r="AB1448" s="63" t="str">
        <f t="shared" si="466"/>
        <v>-</v>
      </c>
      <c r="AC1448" s="63">
        <f>IF(ISBLANK($C1448),0,VLOOKUP($C1448,Listen!$A$2:$C$45,2,FALSE))</f>
        <v>0</v>
      </c>
      <c r="AD1448" s="63">
        <f>IF(ISBLANK($C1448),0,VLOOKUP($C1448,Listen!$A$2:$C$45,3,FALSE))</f>
        <v>0</v>
      </c>
      <c r="AE1448" s="49">
        <f t="shared" si="467"/>
        <v>0</v>
      </c>
      <c r="AF1448" s="49">
        <f t="shared" si="467"/>
        <v>0</v>
      </c>
      <c r="AG1448" s="49">
        <f>IFERROR(IF(OR($V1448&lt;&gt;"Ja",VLOOKUP($C1448,Listen!$A$2:$F$45,5,0)="Nein",D1448&lt;IF(C1448="LNG Anbindungsanlagen gemäß separater Festlegung",2022,2023)),$AC1448,$AA1448),0)</f>
        <v>0</v>
      </c>
      <c r="AH1448" s="49">
        <f>IFERROR(IF(OR($V1448&lt;&gt;"Ja",VLOOKUP($C1448,Listen!$A$2:$F$45,5,0)="Nein",D1448&lt;IF(C1448="LNG Anbindungsanlagen gemäß separater Festlegung",2022,2023)),$AC1448,$AA1448),0)</f>
        <v>0</v>
      </c>
      <c r="AI1448" s="49">
        <f>IFERROR(IF(OR($W1448&lt;&gt;"Ja",VLOOKUP($C1448,Listen!$A$2:$F$45,6,0)="Nein"),$AC1448,$AB1448),0)</f>
        <v>0</v>
      </c>
      <c r="AJ1448" s="49">
        <f>IFERROR(IF(OR($W1448&lt;&gt;"Ja",VLOOKUP($C1448,Listen!$A$2:$F$45,6,0)="Nein"),$AC1448,$AB1448),0)</f>
        <v>0</v>
      </c>
      <c r="AK1448" s="49">
        <f>IFERROR(IF(OR($W1448&lt;&gt;"Ja",VLOOKUP($C1448,Listen!$A$2:$F$45,6,0)="Nein"),$AC1448,$AB1448),0)</f>
        <v>0</v>
      </c>
      <c r="AL1448" s="51">
        <f t="shared" si="468"/>
        <v>0</v>
      </c>
      <c r="AM1448" s="296">
        <f>IFERROR(IF(VLOOKUP($C1448,Listen!$A$2:$F$45,6,0)="Ja",MAX(BC1448:BD1448),D_SAV!$BC1448),0)</f>
        <v>0</v>
      </c>
      <c r="AN1448" s="51">
        <f t="shared" si="469"/>
        <v>0</v>
      </c>
      <c r="AP1448" s="304">
        <f t="shared" si="470"/>
        <v>0</v>
      </c>
      <c r="AQ1448" s="304">
        <f t="shared" si="471"/>
        <v>0</v>
      </c>
      <c r="AR1448" s="304">
        <f t="shared" si="472"/>
        <v>0</v>
      </c>
      <c r="AS1448" s="304">
        <f t="shared" si="473"/>
        <v>0</v>
      </c>
      <c r="AT1448" s="304">
        <f t="shared" si="474"/>
        <v>0</v>
      </c>
      <c r="AU1448" s="304">
        <f t="shared" si="475"/>
        <v>0</v>
      </c>
      <c r="AV1448" s="304">
        <f t="shared" si="476"/>
        <v>0</v>
      </c>
      <c r="AW1448" s="304">
        <f t="shared" si="477"/>
        <v>0</v>
      </c>
      <c r="AX1448" s="304">
        <f t="shared" si="478"/>
        <v>0</v>
      </c>
      <c r="AY1448" s="304">
        <f t="shared" si="479"/>
        <v>0</v>
      </c>
      <c r="AZ1448" s="304">
        <f t="shared" si="480"/>
        <v>0</v>
      </c>
      <c r="BA1448" s="304">
        <f t="shared" si="481"/>
        <v>0</v>
      </c>
      <c r="BB1448" s="304">
        <f t="shared" si="482"/>
        <v>0</v>
      </c>
      <c r="BC1448" s="304">
        <f t="shared" si="483"/>
        <v>0</v>
      </c>
      <c r="BD1448" s="304">
        <f t="shared" si="484"/>
        <v>0</v>
      </c>
      <c r="BE1448" s="304">
        <f>IFERROR(IF(VLOOKUP($C1448,Listen!$A$2:$F$45,6,0)="Ja",BB1448-MAX(BC1448:BD1448),BB1448-BC1448),0)</f>
        <v>0</v>
      </c>
    </row>
    <row r="1449" spans="1:57" x14ac:dyDescent="0.25">
      <c r="A1449" s="320" t="str">
        <f>IF(AND(D1449&lt;&gt;0,C1449&lt;&gt;0,E1449&lt;&gt;0),IF(B1449&lt;&gt;0,CONCATENATE(B1449,"-AGr",VLOOKUP(C1449,Listen!$A$2:$D$45,4,FALSE),"-",D1449,"-",E1449,),CONCATENATE("AGr",VLOOKUP(C1449,Listen!$A$2:$D$45,4,FALSE),"-",D1449,"-",E1449)),"keine vollständige ID")</f>
        <v>keine vollständige ID</v>
      </c>
      <c r="B1449" s="301"/>
      <c r="C1449" s="287"/>
      <c r="D1449" s="34"/>
      <c r="E1449" s="306"/>
      <c r="F1449" s="116"/>
      <c r="G1449" s="17"/>
      <c r="H1449" s="17"/>
      <c r="I1449" s="17"/>
      <c r="J1449" s="17"/>
      <c r="K1449" s="17"/>
      <c r="L1449" s="17"/>
      <c r="M1449" s="17"/>
      <c r="N1449" s="17"/>
      <c r="O1449" s="116"/>
      <c r="P1449" s="117">
        <f>IF(D1449&gt;A_Stammdaten!$B$12,0,SUM(G1449,H1449,J1449,L1449:M1449)-SUM(I1449,K1449,N1449:O1449))</f>
        <v>0</v>
      </c>
      <c r="Q1449" s="17"/>
      <c r="R1449" s="17"/>
      <c r="S1449" s="17"/>
      <c r="T1449" s="17"/>
      <c r="U1449" s="62">
        <f t="shared" si="464"/>
        <v>0</v>
      </c>
      <c r="V1449" s="34"/>
      <c r="W1449" s="34"/>
      <c r="X1449" s="34"/>
      <c r="Y1449" s="34"/>
      <c r="Z1449" s="34"/>
      <c r="AA1449" s="63" t="str">
        <f t="shared" si="465"/>
        <v>-</v>
      </c>
      <c r="AB1449" s="63" t="str">
        <f t="shared" si="466"/>
        <v>-</v>
      </c>
      <c r="AC1449" s="63">
        <f>IF(ISBLANK($C1449),0,VLOOKUP($C1449,Listen!$A$2:$C$45,2,FALSE))</f>
        <v>0</v>
      </c>
      <c r="AD1449" s="63">
        <f>IF(ISBLANK($C1449),0,VLOOKUP($C1449,Listen!$A$2:$C$45,3,FALSE))</f>
        <v>0</v>
      </c>
      <c r="AE1449" s="49">
        <f t="shared" si="467"/>
        <v>0</v>
      </c>
      <c r="AF1449" s="49">
        <f t="shared" si="467"/>
        <v>0</v>
      </c>
      <c r="AG1449" s="49">
        <f>IFERROR(IF(OR($V1449&lt;&gt;"Ja",VLOOKUP($C1449,Listen!$A$2:$F$45,5,0)="Nein",D1449&lt;IF(C1449="LNG Anbindungsanlagen gemäß separater Festlegung",2022,2023)),$AC1449,$AA1449),0)</f>
        <v>0</v>
      </c>
      <c r="AH1449" s="49">
        <f>IFERROR(IF(OR($V1449&lt;&gt;"Ja",VLOOKUP($C1449,Listen!$A$2:$F$45,5,0)="Nein",D1449&lt;IF(C1449="LNG Anbindungsanlagen gemäß separater Festlegung",2022,2023)),$AC1449,$AA1449),0)</f>
        <v>0</v>
      </c>
      <c r="AI1449" s="49">
        <f>IFERROR(IF(OR($W1449&lt;&gt;"Ja",VLOOKUP($C1449,Listen!$A$2:$F$45,6,0)="Nein"),$AC1449,$AB1449),0)</f>
        <v>0</v>
      </c>
      <c r="AJ1449" s="49">
        <f>IFERROR(IF(OR($W1449&lt;&gt;"Ja",VLOOKUP($C1449,Listen!$A$2:$F$45,6,0)="Nein"),$AC1449,$AB1449),0)</f>
        <v>0</v>
      </c>
      <c r="AK1449" s="49">
        <f>IFERROR(IF(OR($W1449&lt;&gt;"Ja",VLOOKUP($C1449,Listen!$A$2:$F$45,6,0)="Nein"),$AC1449,$AB1449),0)</f>
        <v>0</v>
      </c>
      <c r="AL1449" s="51">
        <f t="shared" si="468"/>
        <v>0</v>
      </c>
      <c r="AM1449" s="296">
        <f>IFERROR(IF(VLOOKUP($C1449,Listen!$A$2:$F$45,6,0)="Ja",MAX(BC1449:BD1449),D_SAV!$BC1449),0)</f>
        <v>0</v>
      </c>
      <c r="AN1449" s="51">
        <f t="shared" si="469"/>
        <v>0</v>
      </c>
      <c r="AP1449" s="304">
        <f t="shared" si="470"/>
        <v>0</v>
      </c>
      <c r="AQ1449" s="304">
        <f t="shared" si="471"/>
        <v>0</v>
      </c>
      <c r="AR1449" s="304">
        <f t="shared" si="472"/>
        <v>0</v>
      </c>
      <c r="AS1449" s="304">
        <f t="shared" si="473"/>
        <v>0</v>
      </c>
      <c r="AT1449" s="304">
        <f t="shared" si="474"/>
        <v>0</v>
      </c>
      <c r="AU1449" s="304">
        <f t="shared" si="475"/>
        <v>0</v>
      </c>
      <c r="AV1449" s="304">
        <f t="shared" si="476"/>
        <v>0</v>
      </c>
      <c r="AW1449" s="304">
        <f t="shared" si="477"/>
        <v>0</v>
      </c>
      <c r="AX1449" s="304">
        <f t="shared" si="478"/>
        <v>0</v>
      </c>
      <c r="AY1449" s="304">
        <f t="shared" si="479"/>
        <v>0</v>
      </c>
      <c r="AZ1449" s="304">
        <f t="shared" si="480"/>
        <v>0</v>
      </c>
      <c r="BA1449" s="304">
        <f t="shared" si="481"/>
        <v>0</v>
      </c>
      <c r="BB1449" s="304">
        <f t="shared" si="482"/>
        <v>0</v>
      </c>
      <c r="BC1449" s="304">
        <f t="shared" si="483"/>
        <v>0</v>
      </c>
      <c r="BD1449" s="304">
        <f t="shared" si="484"/>
        <v>0</v>
      </c>
      <c r="BE1449" s="304">
        <f>IFERROR(IF(VLOOKUP($C1449,Listen!$A$2:$F$45,6,0)="Ja",BB1449-MAX(BC1449:BD1449),BB1449-BC1449),0)</f>
        <v>0</v>
      </c>
    </row>
    <row r="1450" spans="1:57" x14ac:dyDescent="0.25">
      <c r="A1450" s="320" t="str">
        <f>IF(AND(D1450&lt;&gt;0,C1450&lt;&gt;0,E1450&lt;&gt;0),IF(B1450&lt;&gt;0,CONCATENATE(B1450,"-AGr",VLOOKUP(C1450,Listen!$A$2:$D$45,4,FALSE),"-",D1450,"-",E1450,),CONCATENATE("AGr",VLOOKUP(C1450,Listen!$A$2:$D$45,4,FALSE),"-",D1450,"-",E1450)),"keine vollständige ID")</f>
        <v>keine vollständige ID</v>
      </c>
      <c r="B1450" s="301"/>
      <c r="C1450" s="287"/>
      <c r="D1450" s="34"/>
      <c r="E1450" s="306"/>
      <c r="F1450" s="116"/>
      <c r="G1450" s="17"/>
      <c r="H1450" s="17"/>
      <c r="I1450" s="17"/>
      <c r="J1450" s="17"/>
      <c r="K1450" s="17"/>
      <c r="L1450" s="17"/>
      <c r="M1450" s="17"/>
      <c r="N1450" s="17"/>
      <c r="O1450" s="116"/>
      <c r="P1450" s="117">
        <f>IF(D1450&gt;A_Stammdaten!$B$12,0,SUM(G1450,H1450,J1450,L1450:M1450)-SUM(I1450,K1450,N1450:O1450))</f>
        <v>0</v>
      </c>
      <c r="Q1450" s="17"/>
      <c r="R1450" s="17"/>
      <c r="S1450" s="17"/>
      <c r="T1450" s="17"/>
      <c r="U1450" s="62">
        <f t="shared" si="464"/>
        <v>0</v>
      </c>
      <c r="V1450" s="34"/>
      <c r="W1450" s="34"/>
      <c r="X1450" s="34"/>
      <c r="Y1450" s="34"/>
      <c r="Z1450" s="34"/>
      <c r="AA1450" s="63" t="str">
        <f t="shared" si="465"/>
        <v>-</v>
      </c>
      <c r="AB1450" s="63" t="str">
        <f t="shared" si="466"/>
        <v>-</v>
      </c>
      <c r="AC1450" s="63">
        <f>IF(ISBLANK($C1450),0,VLOOKUP($C1450,Listen!$A$2:$C$45,2,FALSE))</f>
        <v>0</v>
      </c>
      <c r="AD1450" s="63">
        <f>IF(ISBLANK($C1450),0,VLOOKUP($C1450,Listen!$A$2:$C$45,3,FALSE))</f>
        <v>0</v>
      </c>
      <c r="AE1450" s="49">
        <f t="shared" si="467"/>
        <v>0</v>
      </c>
      <c r="AF1450" s="49">
        <f t="shared" si="467"/>
        <v>0</v>
      </c>
      <c r="AG1450" s="49">
        <f>IFERROR(IF(OR($V1450&lt;&gt;"Ja",VLOOKUP($C1450,Listen!$A$2:$F$45,5,0)="Nein",D1450&lt;IF(C1450="LNG Anbindungsanlagen gemäß separater Festlegung",2022,2023)),$AC1450,$AA1450),0)</f>
        <v>0</v>
      </c>
      <c r="AH1450" s="49">
        <f>IFERROR(IF(OR($V1450&lt;&gt;"Ja",VLOOKUP($C1450,Listen!$A$2:$F$45,5,0)="Nein",D1450&lt;IF(C1450="LNG Anbindungsanlagen gemäß separater Festlegung",2022,2023)),$AC1450,$AA1450),0)</f>
        <v>0</v>
      </c>
      <c r="AI1450" s="49">
        <f>IFERROR(IF(OR($W1450&lt;&gt;"Ja",VLOOKUP($C1450,Listen!$A$2:$F$45,6,0)="Nein"),$AC1450,$AB1450),0)</f>
        <v>0</v>
      </c>
      <c r="AJ1450" s="49">
        <f>IFERROR(IF(OR($W1450&lt;&gt;"Ja",VLOOKUP($C1450,Listen!$A$2:$F$45,6,0)="Nein"),$AC1450,$AB1450),0)</f>
        <v>0</v>
      </c>
      <c r="AK1450" s="49">
        <f>IFERROR(IF(OR($W1450&lt;&gt;"Ja",VLOOKUP($C1450,Listen!$A$2:$F$45,6,0)="Nein"),$AC1450,$AB1450),0)</f>
        <v>0</v>
      </c>
      <c r="AL1450" s="51">
        <f t="shared" si="468"/>
        <v>0</v>
      </c>
      <c r="AM1450" s="296">
        <f>IFERROR(IF(VLOOKUP($C1450,Listen!$A$2:$F$45,6,0)="Ja",MAX(BC1450:BD1450),D_SAV!$BC1450),0)</f>
        <v>0</v>
      </c>
      <c r="AN1450" s="51">
        <f t="shared" si="469"/>
        <v>0</v>
      </c>
      <c r="AP1450" s="304">
        <f t="shared" si="470"/>
        <v>0</v>
      </c>
      <c r="AQ1450" s="304">
        <f t="shared" si="471"/>
        <v>0</v>
      </c>
      <c r="AR1450" s="304">
        <f t="shared" si="472"/>
        <v>0</v>
      </c>
      <c r="AS1450" s="304">
        <f t="shared" si="473"/>
        <v>0</v>
      </c>
      <c r="AT1450" s="304">
        <f t="shared" si="474"/>
        <v>0</v>
      </c>
      <c r="AU1450" s="304">
        <f t="shared" si="475"/>
        <v>0</v>
      </c>
      <c r="AV1450" s="304">
        <f t="shared" si="476"/>
        <v>0</v>
      </c>
      <c r="AW1450" s="304">
        <f t="shared" si="477"/>
        <v>0</v>
      </c>
      <c r="AX1450" s="304">
        <f t="shared" si="478"/>
        <v>0</v>
      </c>
      <c r="AY1450" s="304">
        <f t="shared" si="479"/>
        <v>0</v>
      </c>
      <c r="AZ1450" s="304">
        <f t="shared" si="480"/>
        <v>0</v>
      </c>
      <c r="BA1450" s="304">
        <f t="shared" si="481"/>
        <v>0</v>
      </c>
      <c r="BB1450" s="304">
        <f t="shared" si="482"/>
        <v>0</v>
      </c>
      <c r="BC1450" s="304">
        <f t="shared" si="483"/>
        <v>0</v>
      </c>
      <c r="BD1450" s="304">
        <f t="shared" si="484"/>
        <v>0</v>
      </c>
      <c r="BE1450" s="304">
        <f>IFERROR(IF(VLOOKUP($C1450,Listen!$A$2:$F$45,6,0)="Ja",BB1450-MAX(BC1450:BD1450),BB1450-BC1450),0)</f>
        <v>0</v>
      </c>
    </row>
    <row r="1451" spans="1:57" x14ac:dyDescent="0.25">
      <c r="A1451" s="320" t="str">
        <f>IF(AND(D1451&lt;&gt;0,C1451&lt;&gt;0,E1451&lt;&gt;0),IF(B1451&lt;&gt;0,CONCATENATE(B1451,"-AGr",VLOOKUP(C1451,Listen!$A$2:$D$45,4,FALSE),"-",D1451,"-",E1451,),CONCATENATE("AGr",VLOOKUP(C1451,Listen!$A$2:$D$45,4,FALSE),"-",D1451,"-",E1451)),"keine vollständige ID")</f>
        <v>keine vollständige ID</v>
      </c>
      <c r="B1451" s="301"/>
      <c r="C1451" s="287"/>
      <c r="D1451" s="34"/>
      <c r="E1451" s="306"/>
      <c r="F1451" s="116"/>
      <c r="G1451" s="17"/>
      <c r="H1451" s="17"/>
      <c r="I1451" s="17"/>
      <c r="J1451" s="17"/>
      <c r="K1451" s="17"/>
      <c r="L1451" s="17"/>
      <c r="M1451" s="17"/>
      <c r="N1451" s="17"/>
      <c r="O1451" s="116"/>
      <c r="P1451" s="117">
        <f>IF(D1451&gt;A_Stammdaten!$B$12,0,SUM(G1451,H1451,J1451,L1451:M1451)-SUM(I1451,K1451,N1451:O1451))</f>
        <v>0</v>
      </c>
      <c r="Q1451" s="17"/>
      <c r="R1451" s="17"/>
      <c r="S1451" s="17"/>
      <c r="T1451" s="17"/>
      <c r="U1451" s="62">
        <f t="shared" si="464"/>
        <v>0</v>
      </c>
      <c r="V1451" s="34"/>
      <c r="W1451" s="34"/>
      <c r="X1451" s="34"/>
      <c r="Y1451" s="34"/>
      <c r="Z1451" s="34"/>
      <c r="AA1451" s="63" t="str">
        <f t="shared" si="465"/>
        <v>-</v>
      </c>
      <c r="AB1451" s="63" t="str">
        <f t="shared" si="466"/>
        <v>-</v>
      </c>
      <c r="AC1451" s="63">
        <f>IF(ISBLANK($C1451),0,VLOOKUP($C1451,Listen!$A$2:$C$45,2,FALSE))</f>
        <v>0</v>
      </c>
      <c r="AD1451" s="63">
        <f>IF(ISBLANK($C1451),0,VLOOKUP($C1451,Listen!$A$2:$C$45,3,FALSE))</f>
        <v>0</v>
      </c>
      <c r="AE1451" s="49">
        <f t="shared" si="467"/>
        <v>0</v>
      </c>
      <c r="AF1451" s="49">
        <f t="shared" si="467"/>
        <v>0</v>
      </c>
      <c r="AG1451" s="49">
        <f>IFERROR(IF(OR($V1451&lt;&gt;"Ja",VLOOKUP($C1451,Listen!$A$2:$F$45,5,0)="Nein",D1451&lt;IF(C1451="LNG Anbindungsanlagen gemäß separater Festlegung",2022,2023)),$AC1451,$AA1451),0)</f>
        <v>0</v>
      </c>
      <c r="AH1451" s="49">
        <f>IFERROR(IF(OR($V1451&lt;&gt;"Ja",VLOOKUP($C1451,Listen!$A$2:$F$45,5,0)="Nein",D1451&lt;IF(C1451="LNG Anbindungsanlagen gemäß separater Festlegung",2022,2023)),$AC1451,$AA1451),0)</f>
        <v>0</v>
      </c>
      <c r="AI1451" s="49">
        <f>IFERROR(IF(OR($W1451&lt;&gt;"Ja",VLOOKUP($C1451,Listen!$A$2:$F$45,6,0)="Nein"),$AC1451,$AB1451),0)</f>
        <v>0</v>
      </c>
      <c r="AJ1451" s="49">
        <f>IFERROR(IF(OR($W1451&lt;&gt;"Ja",VLOOKUP($C1451,Listen!$A$2:$F$45,6,0)="Nein"),$AC1451,$AB1451),0)</f>
        <v>0</v>
      </c>
      <c r="AK1451" s="49">
        <f>IFERROR(IF(OR($W1451&lt;&gt;"Ja",VLOOKUP($C1451,Listen!$A$2:$F$45,6,0)="Nein"),$AC1451,$AB1451),0)</f>
        <v>0</v>
      </c>
      <c r="AL1451" s="51">
        <f t="shared" si="468"/>
        <v>0</v>
      </c>
      <c r="AM1451" s="296">
        <f>IFERROR(IF(VLOOKUP($C1451,Listen!$A$2:$F$45,6,0)="Ja",MAX(BC1451:BD1451),D_SAV!$BC1451),0)</f>
        <v>0</v>
      </c>
      <c r="AN1451" s="51">
        <f t="shared" si="469"/>
        <v>0</v>
      </c>
      <c r="AP1451" s="304">
        <f t="shared" si="470"/>
        <v>0</v>
      </c>
      <c r="AQ1451" s="304">
        <f t="shared" si="471"/>
        <v>0</v>
      </c>
      <c r="AR1451" s="304">
        <f t="shared" si="472"/>
        <v>0</v>
      </c>
      <c r="AS1451" s="304">
        <f t="shared" si="473"/>
        <v>0</v>
      </c>
      <c r="AT1451" s="304">
        <f t="shared" si="474"/>
        <v>0</v>
      </c>
      <c r="AU1451" s="304">
        <f t="shared" si="475"/>
        <v>0</v>
      </c>
      <c r="AV1451" s="304">
        <f t="shared" si="476"/>
        <v>0</v>
      </c>
      <c r="AW1451" s="304">
        <f t="shared" si="477"/>
        <v>0</v>
      </c>
      <c r="AX1451" s="304">
        <f t="shared" si="478"/>
        <v>0</v>
      </c>
      <c r="AY1451" s="304">
        <f t="shared" si="479"/>
        <v>0</v>
      </c>
      <c r="AZ1451" s="304">
        <f t="shared" si="480"/>
        <v>0</v>
      </c>
      <c r="BA1451" s="304">
        <f t="shared" si="481"/>
        <v>0</v>
      </c>
      <c r="BB1451" s="304">
        <f t="shared" si="482"/>
        <v>0</v>
      </c>
      <c r="BC1451" s="304">
        <f t="shared" si="483"/>
        <v>0</v>
      </c>
      <c r="BD1451" s="304">
        <f t="shared" si="484"/>
        <v>0</v>
      </c>
      <c r="BE1451" s="304">
        <f>IFERROR(IF(VLOOKUP($C1451,Listen!$A$2:$F$45,6,0)="Ja",BB1451-MAX(BC1451:BD1451),BB1451-BC1451),0)</f>
        <v>0</v>
      </c>
    </row>
    <row r="1452" spans="1:57" x14ac:dyDescent="0.25">
      <c r="A1452" s="320" t="str">
        <f>IF(AND(D1452&lt;&gt;0,C1452&lt;&gt;0,E1452&lt;&gt;0),IF(B1452&lt;&gt;0,CONCATENATE(B1452,"-AGr",VLOOKUP(C1452,Listen!$A$2:$D$45,4,FALSE),"-",D1452,"-",E1452,),CONCATENATE("AGr",VLOOKUP(C1452,Listen!$A$2:$D$45,4,FALSE),"-",D1452,"-",E1452)),"keine vollständige ID")</f>
        <v>keine vollständige ID</v>
      </c>
      <c r="B1452" s="301"/>
      <c r="C1452" s="287"/>
      <c r="D1452" s="34"/>
      <c r="E1452" s="306"/>
      <c r="F1452" s="116"/>
      <c r="G1452" s="17"/>
      <c r="H1452" s="17"/>
      <c r="I1452" s="17"/>
      <c r="J1452" s="17"/>
      <c r="K1452" s="17"/>
      <c r="L1452" s="17"/>
      <c r="M1452" s="17"/>
      <c r="N1452" s="17"/>
      <c r="O1452" s="116"/>
      <c r="P1452" s="117">
        <f>IF(D1452&gt;A_Stammdaten!$B$12,0,SUM(G1452,H1452,J1452,L1452:M1452)-SUM(I1452,K1452,N1452:O1452))</f>
        <v>0</v>
      </c>
      <c r="Q1452" s="17"/>
      <c r="R1452" s="17"/>
      <c r="S1452" s="17"/>
      <c r="T1452" s="17"/>
      <c r="U1452" s="62">
        <f t="shared" si="464"/>
        <v>0</v>
      </c>
      <c r="V1452" s="34"/>
      <c r="W1452" s="34"/>
      <c r="X1452" s="34"/>
      <c r="Y1452" s="34"/>
      <c r="Z1452" s="34"/>
      <c r="AA1452" s="63" t="str">
        <f t="shared" si="465"/>
        <v>-</v>
      </c>
      <c r="AB1452" s="63" t="str">
        <f t="shared" si="466"/>
        <v>-</v>
      </c>
      <c r="AC1452" s="63">
        <f>IF(ISBLANK($C1452),0,VLOOKUP($C1452,Listen!$A$2:$C$45,2,FALSE))</f>
        <v>0</v>
      </c>
      <c r="AD1452" s="63">
        <f>IF(ISBLANK($C1452),0,VLOOKUP($C1452,Listen!$A$2:$C$45,3,FALSE))</f>
        <v>0</v>
      </c>
      <c r="AE1452" s="49">
        <f t="shared" si="467"/>
        <v>0</v>
      </c>
      <c r="AF1452" s="49">
        <f t="shared" si="467"/>
        <v>0</v>
      </c>
      <c r="AG1452" s="49">
        <f>IFERROR(IF(OR($V1452&lt;&gt;"Ja",VLOOKUP($C1452,Listen!$A$2:$F$45,5,0)="Nein",D1452&lt;IF(C1452="LNG Anbindungsanlagen gemäß separater Festlegung",2022,2023)),$AC1452,$AA1452),0)</f>
        <v>0</v>
      </c>
      <c r="AH1452" s="49">
        <f>IFERROR(IF(OR($V1452&lt;&gt;"Ja",VLOOKUP($C1452,Listen!$A$2:$F$45,5,0)="Nein",D1452&lt;IF(C1452="LNG Anbindungsanlagen gemäß separater Festlegung",2022,2023)),$AC1452,$AA1452),0)</f>
        <v>0</v>
      </c>
      <c r="AI1452" s="49">
        <f>IFERROR(IF(OR($W1452&lt;&gt;"Ja",VLOOKUP($C1452,Listen!$A$2:$F$45,6,0)="Nein"),$AC1452,$AB1452),0)</f>
        <v>0</v>
      </c>
      <c r="AJ1452" s="49">
        <f>IFERROR(IF(OR($W1452&lt;&gt;"Ja",VLOOKUP($C1452,Listen!$A$2:$F$45,6,0)="Nein"),$AC1452,$AB1452),0)</f>
        <v>0</v>
      </c>
      <c r="AK1452" s="49">
        <f>IFERROR(IF(OR($W1452&lt;&gt;"Ja",VLOOKUP($C1452,Listen!$A$2:$F$45,6,0)="Nein"),$AC1452,$AB1452),0)</f>
        <v>0</v>
      </c>
      <c r="AL1452" s="51">
        <f t="shared" si="468"/>
        <v>0</v>
      </c>
      <c r="AM1452" s="296">
        <f>IFERROR(IF(VLOOKUP($C1452,Listen!$A$2:$F$45,6,0)="Ja",MAX(BC1452:BD1452),D_SAV!$BC1452),0)</f>
        <v>0</v>
      </c>
      <c r="AN1452" s="51">
        <f t="shared" si="469"/>
        <v>0</v>
      </c>
      <c r="AP1452" s="304">
        <f t="shared" si="470"/>
        <v>0</v>
      </c>
      <c r="AQ1452" s="304">
        <f t="shared" si="471"/>
        <v>0</v>
      </c>
      <c r="AR1452" s="304">
        <f t="shared" si="472"/>
        <v>0</v>
      </c>
      <c r="AS1452" s="304">
        <f t="shared" si="473"/>
        <v>0</v>
      </c>
      <c r="AT1452" s="304">
        <f t="shared" si="474"/>
        <v>0</v>
      </c>
      <c r="AU1452" s="304">
        <f t="shared" si="475"/>
        <v>0</v>
      </c>
      <c r="AV1452" s="304">
        <f t="shared" si="476"/>
        <v>0</v>
      </c>
      <c r="AW1452" s="304">
        <f t="shared" si="477"/>
        <v>0</v>
      </c>
      <c r="AX1452" s="304">
        <f t="shared" si="478"/>
        <v>0</v>
      </c>
      <c r="AY1452" s="304">
        <f t="shared" si="479"/>
        <v>0</v>
      </c>
      <c r="AZ1452" s="304">
        <f t="shared" si="480"/>
        <v>0</v>
      </c>
      <c r="BA1452" s="304">
        <f t="shared" si="481"/>
        <v>0</v>
      </c>
      <c r="BB1452" s="304">
        <f t="shared" si="482"/>
        <v>0</v>
      </c>
      <c r="BC1452" s="304">
        <f t="shared" si="483"/>
        <v>0</v>
      </c>
      <c r="BD1452" s="304">
        <f t="shared" si="484"/>
        <v>0</v>
      </c>
      <c r="BE1452" s="304">
        <f>IFERROR(IF(VLOOKUP($C1452,Listen!$A$2:$F$45,6,0)="Ja",BB1452-MAX(BC1452:BD1452),BB1452-BC1452),0)</f>
        <v>0</v>
      </c>
    </row>
    <row r="1453" spans="1:57" x14ac:dyDescent="0.25">
      <c r="A1453" s="320" t="str">
        <f>IF(AND(D1453&lt;&gt;0,C1453&lt;&gt;0,E1453&lt;&gt;0),IF(B1453&lt;&gt;0,CONCATENATE(B1453,"-AGr",VLOOKUP(C1453,Listen!$A$2:$D$45,4,FALSE),"-",D1453,"-",E1453,),CONCATENATE("AGr",VLOOKUP(C1453,Listen!$A$2:$D$45,4,FALSE),"-",D1453,"-",E1453)),"keine vollständige ID")</f>
        <v>keine vollständige ID</v>
      </c>
      <c r="B1453" s="301"/>
      <c r="C1453" s="287"/>
      <c r="D1453" s="34"/>
      <c r="E1453" s="306"/>
      <c r="F1453" s="116"/>
      <c r="G1453" s="17"/>
      <c r="H1453" s="17"/>
      <c r="I1453" s="17"/>
      <c r="J1453" s="17"/>
      <c r="K1453" s="17"/>
      <c r="L1453" s="17"/>
      <c r="M1453" s="17"/>
      <c r="N1453" s="17"/>
      <c r="O1453" s="116"/>
      <c r="P1453" s="117">
        <f>IF(D1453&gt;A_Stammdaten!$B$12,0,SUM(G1453,H1453,J1453,L1453:M1453)-SUM(I1453,K1453,N1453:O1453))</f>
        <v>0</v>
      </c>
      <c r="Q1453" s="17"/>
      <c r="R1453" s="17"/>
      <c r="S1453" s="17"/>
      <c r="T1453" s="17"/>
      <c r="U1453" s="62">
        <f t="shared" si="464"/>
        <v>0</v>
      </c>
      <c r="V1453" s="34"/>
      <c r="W1453" s="34"/>
      <c r="X1453" s="34"/>
      <c r="Y1453" s="34"/>
      <c r="Z1453" s="34"/>
      <c r="AA1453" s="63" t="str">
        <f t="shared" si="465"/>
        <v>-</v>
      </c>
      <c r="AB1453" s="63" t="str">
        <f t="shared" si="466"/>
        <v>-</v>
      </c>
      <c r="AC1453" s="63">
        <f>IF(ISBLANK($C1453),0,VLOOKUP($C1453,Listen!$A$2:$C$45,2,FALSE))</f>
        <v>0</v>
      </c>
      <c r="AD1453" s="63">
        <f>IF(ISBLANK($C1453),0,VLOOKUP($C1453,Listen!$A$2:$C$45,3,FALSE))</f>
        <v>0</v>
      </c>
      <c r="AE1453" s="49">
        <f t="shared" si="467"/>
        <v>0</v>
      </c>
      <c r="AF1453" s="49">
        <f t="shared" si="467"/>
        <v>0</v>
      </c>
      <c r="AG1453" s="49">
        <f>IFERROR(IF(OR($V1453&lt;&gt;"Ja",VLOOKUP($C1453,Listen!$A$2:$F$45,5,0)="Nein",D1453&lt;IF(C1453="LNG Anbindungsanlagen gemäß separater Festlegung",2022,2023)),$AC1453,$AA1453),0)</f>
        <v>0</v>
      </c>
      <c r="AH1453" s="49">
        <f>IFERROR(IF(OR($V1453&lt;&gt;"Ja",VLOOKUP($C1453,Listen!$A$2:$F$45,5,0)="Nein",D1453&lt;IF(C1453="LNG Anbindungsanlagen gemäß separater Festlegung",2022,2023)),$AC1453,$AA1453),0)</f>
        <v>0</v>
      </c>
      <c r="AI1453" s="49">
        <f>IFERROR(IF(OR($W1453&lt;&gt;"Ja",VLOOKUP($C1453,Listen!$A$2:$F$45,6,0)="Nein"),$AC1453,$AB1453),0)</f>
        <v>0</v>
      </c>
      <c r="AJ1453" s="49">
        <f>IFERROR(IF(OR($W1453&lt;&gt;"Ja",VLOOKUP($C1453,Listen!$A$2:$F$45,6,0)="Nein"),$AC1453,$AB1453),0)</f>
        <v>0</v>
      </c>
      <c r="AK1453" s="49">
        <f>IFERROR(IF(OR($W1453&lt;&gt;"Ja",VLOOKUP($C1453,Listen!$A$2:$F$45,6,0)="Nein"),$AC1453,$AB1453),0)</f>
        <v>0</v>
      </c>
      <c r="AL1453" s="51">
        <f t="shared" si="468"/>
        <v>0</v>
      </c>
      <c r="AM1453" s="296">
        <f>IFERROR(IF(VLOOKUP($C1453,Listen!$A$2:$F$45,6,0)="Ja",MAX(BC1453:BD1453),D_SAV!$BC1453),0)</f>
        <v>0</v>
      </c>
      <c r="AN1453" s="51">
        <f t="shared" si="469"/>
        <v>0</v>
      </c>
      <c r="AP1453" s="304">
        <f t="shared" si="470"/>
        <v>0</v>
      </c>
      <c r="AQ1453" s="304">
        <f t="shared" si="471"/>
        <v>0</v>
      </c>
      <c r="AR1453" s="304">
        <f t="shared" si="472"/>
        <v>0</v>
      </c>
      <c r="AS1453" s="304">
        <f t="shared" si="473"/>
        <v>0</v>
      </c>
      <c r="AT1453" s="304">
        <f t="shared" si="474"/>
        <v>0</v>
      </c>
      <c r="AU1453" s="304">
        <f t="shared" si="475"/>
        <v>0</v>
      </c>
      <c r="AV1453" s="304">
        <f t="shared" si="476"/>
        <v>0</v>
      </c>
      <c r="AW1453" s="304">
        <f t="shared" si="477"/>
        <v>0</v>
      </c>
      <c r="AX1453" s="304">
        <f t="shared" si="478"/>
        <v>0</v>
      </c>
      <c r="AY1453" s="304">
        <f t="shared" si="479"/>
        <v>0</v>
      </c>
      <c r="AZ1453" s="304">
        <f t="shared" si="480"/>
        <v>0</v>
      </c>
      <c r="BA1453" s="304">
        <f t="shared" si="481"/>
        <v>0</v>
      </c>
      <c r="BB1453" s="304">
        <f t="shared" si="482"/>
        <v>0</v>
      </c>
      <c r="BC1453" s="304">
        <f t="shared" si="483"/>
        <v>0</v>
      </c>
      <c r="BD1453" s="304">
        <f t="shared" si="484"/>
        <v>0</v>
      </c>
      <c r="BE1453" s="304">
        <f>IFERROR(IF(VLOOKUP($C1453,Listen!$A$2:$F$45,6,0)="Ja",BB1453-MAX(BC1453:BD1453),BB1453-BC1453),0)</f>
        <v>0</v>
      </c>
    </row>
    <row r="1454" spans="1:57" x14ac:dyDescent="0.25">
      <c r="A1454" s="320" t="str">
        <f>IF(AND(D1454&lt;&gt;0,C1454&lt;&gt;0,E1454&lt;&gt;0),IF(B1454&lt;&gt;0,CONCATENATE(B1454,"-AGr",VLOOKUP(C1454,Listen!$A$2:$D$45,4,FALSE),"-",D1454,"-",E1454,),CONCATENATE("AGr",VLOOKUP(C1454,Listen!$A$2:$D$45,4,FALSE),"-",D1454,"-",E1454)),"keine vollständige ID")</f>
        <v>keine vollständige ID</v>
      </c>
      <c r="B1454" s="301"/>
      <c r="C1454" s="287"/>
      <c r="D1454" s="34"/>
      <c r="E1454" s="306"/>
      <c r="F1454" s="116"/>
      <c r="G1454" s="17"/>
      <c r="H1454" s="17"/>
      <c r="I1454" s="17"/>
      <c r="J1454" s="17"/>
      <c r="K1454" s="17"/>
      <c r="L1454" s="17"/>
      <c r="M1454" s="17"/>
      <c r="N1454" s="17"/>
      <c r="O1454" s="116"/>
      <c r="P1454" s="117">
        <f>IF(D1454&gt;A_Stammdaten!$B$12,0,SUM(G1454,H1454,J1454,L1454:M1454)-SUM(I1454,K1454,N1454:O1454))</f>
        <v>0</v>
      </c>
      <c r="Q1454" s="17"/>
      <c r="R1454" s="17"/>
      <c r="S1454" s="17"/>
      <c r="T1454" s="17"/>
      <c r="U1454" s="62">
        <f t="shared" si="464"/>
        <v>0</v>
      </c>
      <c r="V1454" s="34"/>
      <c r="W1454" s="34"/>
      <c r="X1454" s="34"/>
      <c r="Y1454" s="34"/>
      <c r="Z1454" s="34"/>
      <c r="AA1454" s="63" t="str">
        <f t="shared" si="465"/>
        <v>-</v>
      </c>
      <c r="AB1454" s="63" t="str">
        <f t="shared" si="466"/>
        <v>-</v>
      </c>
      <c r="AC1454" s="63">
        <f>IF(ISBLANK($C1454),0,VLOOKUP($C1454,Listen!$A$2:$C$45,2,FALSE))</f>
        <v>0</v>
      </c>
      <c r="AD1454" s="63">
        <f>IF(ISBLANK($C1454),0,VLOOKUP($C1454,Listen!$A$2:$C$45,3,FALSE))</f>
        <v>0</v>
      </c>
      <c r="AE1454" s="49">
        <f t="shared" si="467"/>
        <v>0</v>
      </c>
      <c r="AF1454" s="49">
        <f t="shared" si="467"/>
        <v>0</v>
      </c>
      <c r="AG1454" s="49">
        <f>IFERROR(IF(OR($V1454&lt;&gt;"Ja",VLOOKUP($C1454,Listen!$A$2:$F$45,5,0)="Nein",D1454&lt;IF(C1454="LNG Anbindungsanlagen gemäß separater Festlegung",2022,2023)),$AC1454,$AA1454),0)</f>
        <v>0</v>
      </c>
      <c r="AH1454" s="49">
        <f>IFERROR(IF(OR($V1454&lt;&gt;"Ja",VLOOKUP($C1454,Listen!$A$2:$F$45,5,0)="Nein",D1454&lt;IF(C1454="LNG Anbindungsanlagen gemäß separater Festlegung",2022,2023)),$AC1454,$AA1454),0)</f>
        <v>0</v>
      </c>
      <c r="AI1454" s="49">
        <f>IFERROR(IF(OR($W1454&lt;&gt;"Ja",VLOOKUP($C1454,Listen!$A$2:$F$45,6,0)="Nein"),$AC1454,$AB1454),0)</f>
        <v>0</v>
      </c>
      <c r="AJ1454" s="49">
        <f>IFERROR(IF(OR($W1454&lt;&gt;"Ja",VLOOKUP($C1454,Listen!$A$2:$F$45,6,0)="Nein"),$AC1454,$AB1454),0)</f>
        <v>0</v>
      </c>
      <c r="AK1454" s="49">
        <f>IFERROR(IF(OR($W1454&lt;&gt;"Ja",VLOOKUP($C1454,Listen!$A$2:$F$45,6,0)="Nein"),$AC1454,$AB1454),0)</f>
        <v>0</v>
      </c>
      <c r="AL1454" s="51">
        <f t="shared" si="468"/>
        <v>0</v>
      </c>
      <c r="AM1454" s="296">
        <f>IFERROR(IF(VLOOKUP($C1454,Listen!$A$2:$F$45,6,0)="Ja",MAX(BC1454:BD1454),D_SAV!$BC1454),0)</f>
        <v>0</v>
      </c>
      <c r="AN1454" s="51">
        <f t="shared" si="469"/>
        <v>0</v>
      </c>
      <c r="AP1454" s="304">
        <f t="shared" si="470"/>
        <v>0</v>
      </c>
      <c r="AQ1454" s="304">
        <f t="shared" si="471"/>
        <v>0</v>
      </c>
      <c r="AR1454" s="304">
        <f t="shared" si="472"/>
        <v>0</v>
      </c>
      <c r="AS1454" s="304">
        <f t="shared" si="473"/>
        <v>0</v>
      </c>
      <c r="AT1454" s="304">
        <f t="shared" si="474"/>
        <v>0</v>
      </c>
      <c r="AU1454" s="304">
        <f t="shared" si="475"/>
        <v>0</v>
      </c>
      <c r="AV1454" s="304">
        <f t="shared" si="476"/>
        <v>0</v>
      </c>
      <c r="AW1454" s="304">
        <f t="shared" si="477"/>
        <v>0</v>
      </c>
      <c r="AX1454" s="304">
        <f t="shared" si="478"/>
        <v>0</v>
      </c>
      <c r="AY1454" s="304">
        <f t="shared" si="479"/>
        <v>0</v>
      </c>
      <c r="AZ1454" s="304">
        <f t="shared" si="480"/>
        <v>0</v>
      </c>
      <c r="BA1454" s="304">
        <f t="shared" si="481"/>
        <v>0</v>
      </c>
      <c r="BB1454" s="304">
        <f t="shared" si="482"/>
        <v>0</v>
      </c>
      <c r="BC1454" s="304">
        <f t="shared" si="483"/>
        <v>0</v>
      </c>
      <c r="BD1454" s="304">
        <f t="shared" si="484"/>
        <v>0</v>
      </c>
      <c r="BE1454" s="304">
        <f>IFERROR(IF(VLOOKUP($C1454,Listen!$A$2:$F$45,6,0)="Ja",BB1454-MAX(BC1454:BD1454),BB1454-BC1454),0)</f>
        <v>0</v>
      </c>
    </row>
    <row r="1455" spans="1:57" x14ac:dyDescent="0.25">
      <c r="A1455" s="320" t="str">
        <f>IF(AND(D1455&lt;&gt;0,C1455&lt;&gt;0,E1455&lt;&gt;0),IF(B1455&lt;&gt;0,CONCATENATE(B1455,"-AGr",VLOOKUP(C1455,Listen!$A$2:$D$45,4,FALSE),"-",D1455,"-",E1455,),CONCATENATE("AGr",VLOOKUP(C1455,Listen!$A$2:$D$45,4,FALSE),"-",D1455,"-",E1455)),"keine vollständige ID")</f>
        <v>keine vollständige ID</v>
      </c>
      <c r="B1455" s="301"/>
      <c r="C1455" s="287"/>
      <c r="D1455" s="34"/>
      <c r="E1455" s="306"/>
      <c r="F1455" s="116"/>
      <c r="G1455" s="17"/>
      <c r="H1455" s="17"/>
      <c r="I1455" s="17"/>
      <c r="J1455" s="17"/>
      <c r="K1455" s="17"/>
      <c r="L1455" s="17"/>
      <c r="M1455" s="17"/>
      <c r="N1455" s="17"/>
      <c r="O1455" s="116"/>
      <c r="P1455" s="117">
        <f>IF(D1455&gt;A_Stammdaten!$B$12,0,SUM(G1455,H1455,J1455,L1455:M1455)-SUM(I1455,K1455,N1455:O1455))</f>
        <v>0</v>
      </c>
      <c r="Q1455" s="17"/>
      <c r="R1455" s="17"/>
      <c r="S1455" s="17"/>
      <c r="T1455" s="17"/>
      <c r="U1455" s="62">
        <f t="shared" si="464"/>
        <v>0</v>
      </c>
      <c r="V1455" s="34"/>
      <c r="W1455" s="34"/>
      <c r="X1455" s="34"/>
      <c r="Y1455" s="34"/>
      <c r="Z1455" s="34"/>
      <c r="AA1455" s="63" t="str">
        <f t="shared" si="465"/>
        <v>-</v>
      </c>
      <c r="AB1455" s="63" t="str">
        <f t="shared" si="466"/>
        <v>-</v>
      </c>
      <c r="AC1455" s="63">
        <f>IF(ISBLANK($C1455),0,VLOOKUP($C1455,Listen!$A$2:$C$45,2,FALSE))</f>
        <v>0</v>
      </c>
      <c r="AD1455" s="63">
        <f>IF(ISBLANK($C1455),0,VLOOKUP($C1455,Listen!$A$2:$C$45,3,FALSE))</f>
        <v>0</v>
      </c>
      <c r="AE1455" s="49">
        <f t="shared" si="467"/>
        <v>0</v>
      </c>
      <c r="AF1455" s="49">
        <f t="shared" si="467"/>
        <v>0</v>
      </c>
      <c r="AG1455" s="49">
        <f>IFERROR(IF(OR($V1455&lt;&gt;"Ja",VLOOKUP($C1455,Listen!$A$2:$F$45,5,0)="Nein",D1455&lt;IF(C1455="LNG Anbindungsanlagen gemäß separater Festlegung",2022,2023)),$AC1455,$AA1455),0)</f>
        <v>0</v>
      </c>
      <c r="AH1455" s="49">
        <f>IFERROR(IF(OR($V1455&lt;&gt;"Ja",VLOOKUP($C1455,Listen!$A$2:$F$45,5,0)="Nein",D1455&lt;IF(C1455="LNG Anbindungsanlagen gemäß separater Festlegung",2022,2023)),$AC1455,$AA1455),0)</f>
        <v>0</v>
      </c>
      <c r="AI1455" s="49">
        <f>IFERROR(IF(OR($W1455&lt;&gt;"Ja",VLOOKUP($C1455,Listen!$A$2:$F$45,6,0)="Nein"),$AC1455,$AB1455),0)</f>
        <v>0</v>
      </c>
      <c r="AJ1455" s="49">
        <f>IFERROR(IF(OR($W1455&lt;&gt;"Ja",VLOOKUP($C1455,Listen!$A$2:$F$45,6,0)="Nein"),$AC1455,$AB1455),0)</f>
        <v>0</v>
      </c>
      <c r="AK1455" s="49">
        <f>IFERROR(IF(OR($W1455&lt;&gt;"Ja",VLOOKUP($C1455,Listen!$A$2:$F$45,6,0)="Nein"),$AC1455,$AB1455),0)</f>
        <v>0</v>
      </c>
      <c r="AL1455" s="51">
        <f t="shared" si="468"/>
        <v>0</v>
      </c>
      <c r="AM1455" s="296">
        <f>IFERROR(IF(VLOOKUP($C1455,Listen!$A$2:$F$45,6,0)="Ja",MAX(BC1455:BD1455),D_SAV!$BC1455),0)</f>
        <v>0</v>
      </c>
      <c r="AN1455" s="51">
        <f t="shared" si="469"/>
        <v>0</v>
      </c>
      <c r="AP1455" s="304">
        <f t="shared" si="470"/>
        <v>0</v>
      </c>
      <c r="AQ1455" s="304">
        <f t="shared" si="471"/>
        <v>0</v>
      </c>
      <c r="AR1455" s="304">
        <f t="shared" si="472"/>
        <v>0</v>
      </c>
      <c r="AS1455" s="304">
        <f t="shared" si="473"/>
        <v>0</v>
      </c>
      <c r="AT1455" s="304">
        <f t="shared" si="474"/>
        <v>0</v>
      </c>
      <c r="AU1455" s="304">
        <f t="shared" si="475"/>
        <v>0</v>
      </c>
      <c r="AV1455" s="304">
        <f t="shared" si="476"/>
        <v>0</v>
      </c>
      <c r="AW1455" s="304">
        <f t="shared" si="477"/>
        <v>0</v>
      </c>
      <c r="AX1455" s="304">
        <f t="shared" si="478"/>
        <v>0</v>
      </c>
      <c r="AY1455" s="304">
        <f t="shared" si="479"/>
        <v>0</v>
      </c>
      <c r="AZ1455" s="304">
        <f t="shared" si="480"/>
        <v>0</v>
      </c>
      <c r="BA1455" s="304">
        <f t="shared" si="481"/>
        <v>0</v>
      </c>
      <c r="BB1455" s="304">
        <f t="shared" si="482"/>
        <v>0</v>
      </c>
      <c r="BC1455" s="304">
        <f t="shared" si="483"/>
        <v>0</v>
      </c>
      <c r="BD1455" s="304">
        <f t="shared" si="484"/>
        <v>0</v>
      </c>
      <c r="BE1455" s="304">
        <f>IFERROR(IF(VLOOKUP($C1455,Listen!$A$2:$F$45,6,0)="Ja",BB1455-MAX(BC1455:BD1455),BB1455-BC1455),0)</f>
        <v>0</v>
      </c>
    </row>
    <row r="1456" spans="1:57" x14ac:dyDescent="0.25">
      <c r="A1456" s="320" t="str">
        <f>IF(AND(D1456&lt;&gt;0,C1456&lt;&gt;0,E1456&lt;&gt;0),IF(B1456&lt;&gt;0,CONCATENATE(B1456,"-AGr",VLOOKUP(C1456,Listen!$A$2:$D$45,4,FALSE),"-",D1456,"-",E1456,),CONCATENATE("AGr",VLOOKUP(C1456,Listen!$A$2:$D$45,4,FALSE),"-",D1456,"-",E1456)),"keine vollständige ID")</f>
        <v>keine vollständige ID</v>
      </c>
      <c r="B1456" s="301"/>
      <c r="C1456" s="287"/>
      <c r="D1456" s="34"/>
      <c r="E1456" s="306"/>
      <c r="F1456" s="116"/>
      <c r="G1456" s="17"/>
      <c r="H1456" s="17"/>
      <c r="I1456" s="17"/>
      <c r="J1456" s="17"/>
      <c r="K1456" s="17"/>
      <c r="L1456" s="17"/>
      <c r="M1456" s="17"/>
      <c r="N1456" s="17"/>
      <c r="O1456" s="116"/>
      <c r="P1456" s="117">
        <f>IF(D1456&gt;A_Stammdaten!$B$12,0,SUM(G1456,H1456,J1456,L1456:M1456)-SUM(I1456,K1456,N1456:O1456))</f>
        <v>0</v>
      </c>
      <c r="Q1456" s="17"/>
      <c r="R1456" s="17"/>
      <c r="S1456" s="17"/>
      <c r="T1456" s="17"/>
      <c r="U1456" s="62">
        <f t="shared" si="464"/>
        <v>0</v>
      </c>
      <c r="V1456" s="34"/>
      <c r="W1456" s="34"/>
      <c r="X1456" s="34"/>
      <c r="Y1456" s="34"/>
      <c r="Z1456" s="34"/>
      <c r="AA1456" s="63" t="str">
        <f t="shared" si="465"/>
        <v>-</v>
      </c>
      <c r="AB1456" s="63" t="str">
        <f t="shared" si="466"/>
        <v>-</v>
      </c>
      <c r="AC1456" s="63">
        <f>IF(ISBLANK($C1456),0,VLOOKUP($C1456,Listen!$A$2:$C$45,2,FALSE))</f>
        <v>0</v>
      </c>
      <c r="AD1456" s="63">
        <f>IF(ISBLANK($C1456),0,VLOOKUP($C1456,Listen!$A$2:$C$45,3,FALSE))</f>
        <v>0</v>
      </c>
      <c r="AE1456" s="49">
        <f t="shared" si="467"/>
        <v>0</v>
      </c>
      <c r="AF1456" s="49">
        <f t="shared" si="467"/>
        <v>0</v>
      </c>
      <c r="AG1456" s="49">
        <f>IFERROR(IF(OR($V1456&lt;&gt;"Ja",VLOOKUP($C1456,Listen!$A$2:$F$45,5,0)="Nein",D1456&lt;IF(C1456="LNG Anbindungsanlagen gemäß separater Festlegung",2022,2023)),$AC1456,$AA1456),0)</f>
        <v>0</v>
      </c>
      <c r="AH1456" s="49">
        <f>IFERROR(IF(OR($V1456&lt;&gt;"Ja",VLOOKUP($C1456,Listen!$A$2:$F$45,5,0)="Nein",D1456&lt;IF(C1456="LNG Anbindungsanlagen gemäß separater Festlegung",2022,2023)),$AC1456,$AA1456),0)</f>
        <v>0</v>
      </c>
      <c r="AI1456" s="49">
        <f>IFERROR(IF(OR($W1456&lt;&gt;"Ja",VLOOKUP($C1456,Listen!$A$2:$F$45,6,0)="Nein"),$AC1456,$AB1456),0)</f>
        <v>0</v>
      </c>
      <c r="AJ1456" s="49">
        <f>IFERROR(IF(OR($W1456&lt;&gt;"Ja",VLOOKUP($C1456,Listen!$A$2:$F$45,6,0)="Nein"),$AC1456,$AB1456),0)</f>
        <v>0</v>
      </c>
      <c r="AK1456" s="49">
        <f>IFERROR(IF(OR($W1456&lt;&gt;"Ja",VLOOKUP($C1456,Listen!$A$2:$F$45,6,0)="Nein"),$AC1456,$AB1456),0)</f>
        <v>0</v>
      </c>
      <c r="AL1456" s="51">
        <f t="shared" si="468"/>
        <v>0</v>
      </c>
      <c r="AM1456" s="296">
        <f>IFERROR(IF(VLOOKUP($C1456,Listen!$A$2:$F$45,6,0)="Ja",MAX(BC1456:BD1456),D_SAV!$BC1456),0)</f>
        <v>0</v>
      </c>
      <c r="AN1456" s="51">
        <f t="shared" si="469"/>
        <v>0</v>
      </c>
      <c r="AP1456" s="304">
        <f t="shared" si="470"/>
        <v>0</v>
      </c>
      <c r="AQ1456" s="304">
        <f t="shared" si="471"/>
        <v>0</v>
      </c>
      <c r="AR1456" s="304">
        <f t="shared" si="472"/>
        <v>0</v>
      </c>
      <c r="AS1456" s="304">
        <f t="shared" si="473"/>
        <v>0</v>
      </c>
      <c r="AT1456" s="304">
        <f t="shared" si="474"/>
        <v>0</v>
      </c>
      <c r="AU1456" s="304">
        <f t="shared" si="475"/>
        <v>0</v>
      </c>
      <c r="AV1456" s="304">
        <f t="shared" si="476"/>
        <v>0</v>
      </c>
      <c r="AW1456" s="304">
        <f t="shared" si="477"/>
        <v>0</v>
      </c>
      <c r="AX1456" s="304">
        <f t="shared" si="478"/>
        <v>0</v>
      </c>
      <c r="AY1456" s="304">
        <f t="shared" si="479"/>
        <v>0</v>
      </c>
      <c r="AZ1456" s="304">
        <f t="shared" si="480"/>
        <v>0</v>
      </c>
      <c r="BA1456" s="304">
        <f t="shared" si="481"/>
        <v>0</v>
      </c>
      <c r="BB1456" s="304">
        <f t="shared" si="482"/>
        <v>0</v>
      </c>
      <c r="BC1456" s="304">
        <f t="shared" si="483"/>
        <v>0</v>
      </c>
      <c r="BD1456" s="304">
        <f t="shared" si="484"/>
        <v>0</v>
      </c>
      <c r="BE1456" s="304">
        <f>IFERROR(IF(VLOOKUP($C1456,Listen!$A$2:$F$45,6,0)="Ja",BB1456-MAX(BC1456:BD1456),BB1456-BC1456),0)</f>
        <v>0</v>
      </c>
    </row>
    <row r="1457" spans="1:57" x14ac:dyDescent="0.25">
      <c r="A1457" s="320" t="str">
        <f>IF(AND(D1457&lt;&gt;0,C1457&lt;&gt;0,E1457&lt;&gt;0),IF(B1457&lt;&gt;0,CONCATENATE(B1457,"-AGr",VLOOKUP(C1457,Listen!$A$2:$D$45,4,FALSE),"-",D1457,"-",E1457,),CONCATENATE("AGr",VLOOKUP(C1457,Listen!$A$2:$D$45,4,FALSE),"-",D1457,"-",E1457)),"keine vollständige ID")</f>
        <v>keine vollständige ID</v>
      </c>
      <c r="B1457" s="301"/>
      <c r="C1457" s="287"/>
      <c r="D1457" s="34"/>
      <c r="E1457" s="306"/>
      <c r="F1457" s="116"/>
      <c r="G1457" s="17"/>
      <c r="H1457" s="17"/>
      <c r="I1457" s="17"/>
      <c r="J1457" s="17"/>
      <c r="K1457" s="17"/>
      <c r="L1457" s="17"/>
      <c r="M1457" s="17"/>
      <c r="N1457" s="17"/>
      <c r="O1457" s="116"/>
      <c r="P1457" s="117">
        <f>IF(D1457&gt;A_Stammdaten!$B$12,0,SUM(G1457,H1457,J1457,L1457:M1457)-SUM(I1457,K1457,N1457:O1457))</f>
        <v>0</v>
      </c>
      <c r="Q1457" s="17"/>
      <c r="R1457" s="17"/>
      <c r="S1457" s="17"/>
      <c r="T1457" s="17"/>
      <c r="U1457" s="62">
        <f t="shared" si="464"/>
        <v>0</v>
      </c>
      <c r="V1457" s="34"/>
      <c r="W1457" s="34"/>
      <c r="X1457" s="34"/>
      <c r="Y1457" s="34"/>
      <c r="Z1457" s="34"/>
      <c r="AA1457" s="63" t="str">
        <f t="shared" si="465"/>
        <v>-</v>
      </c>
      <c r="AB1457" s="63" t="str">
        <f t="shared" si="466"/>
        <v>-</v>
      </c>
      <c r="AC1457" s="63">
        <f>IF(ISBLANK($C1457),0,VLOOKUP($C1457,Listen!$A$2:$C$45,2,FALSE))</f>
        <v>0</v>
      </c>
      <c r="AD1457" s="63">
        <f>IF(ISBLANK($C1457),0,VLOOKUP($C1457,Listen!$A$2:$C$45,3,FALSE))</f>
        <v>0</v>
      </c>
      <c r="AE1457" s="49">
        <f t="shared" si="467"/>
        <v>0</v>
      </c>
      <c r="AF1457" s="49">
        <f t="shared" si="467"/>
        <v>0</v>
      </c>
      <c r="AG1457" s="49">
        <f>IFERROR(IF(OR($V1457&lt;&gt;"Ja",VLOOKUP($C1457,Listen!$A$2:$F$45,5,0)="Nein",D1457&lt;IF(C1457="LNG Anbindungsanlagen gemäß separater Festlegung",2022,2023)),$AC1457,$AA1457),0)</f>
        <v>0</v>
      </c>
      <c r="AH1457" s="49">
        <f>IFERROR(IF(OR($V1457&lt;&gt;"Ja",VLOOKUP($C1457,Listen!$A$2:$F$45,5,0)="Nein",D1457&lt;IF(C1457="LNG Anbindungsanlagen gemäß separater Festlegung",2022,2023)),$AC1457,$AA1457),0)</f>
        <v>0</v>
      </c>
      <c r="AI1457" s="49">
        <f>IFERROR(IF(OR($W1457&lt;&gt;"Ja",VLOOKUP($C1457,Listen!$A$2:$F$45,6,0)="Nein"),$AC1457,$AB1457),0)</f>
        <v>0</v>
      </c>
      <c r="AJ1457" s="49">
        <f>IFERROR(IF(OR($W1457&lt;&gt;"Ja",VLOOKUP($C1457,Listen!$A$2:$F$45,6,0)="Nein"),$AC1457,$AB1457),0)</f>
        <v>0</v>
      </c>
      <c r="AK1457" s="49">
        <f>IFERROR(IF(OR($W1457&lt;&gt;"Ja",VLOOKUP($C1457,Listen!$A$2:$F$45,6,0)="Nein"),$AC1457,$AB1457),0)</f>
        <v>0</v>
      </c>
      <c r="AL1457" s="51">
        <f t="shared" si="468"/>
        <v>0</v>
      </c>
      <c r="AM1457" s="296">
        <f>IFERROR(IF(VLOOKUP($C1457,Listen!$A$2:$F$45,6,0)="Ja",MAX(BC1457:BD1457),D_SAV!$BC1457),0)</f>
        <v>0</v>
      </c>
      <c r="AN1457" s="51">
        <f t="shared" si="469"/>
        <v>0</v>
      </c>
      <c r="AP1457" s="304">
        <f t="shared" si="470"/>
        <v>0</v>
      </c>
      <c r="AQ1457" s="304">
        <f t="shared" si="471"/>
        <v>0</v>
      </c>
      <c r="AR1457" s="304">
        <f t="shared" si="472"/>
        <v>0</v>
      </c>
      <c r="AS1457" s="304">
        <f t="shared" si="473"/>
        <v>0</v>
      </c>
      <c r="AT1457" s="304">
        <f t="shared" si="474"/>
        <v>0</v>
      </c>
      <c r="AU1457" s="304">
        <f t="shared" si="475"/>
        <v>0</v>
      </c>
      <c r="AV1457" s="304">
        <f t="shared" si="476"/>
        <v>0</v>
      </c>
      <c r="AW1457" s="304">
        <f t="shared" si="477"/>
        <v>0</v>
      </c>
      <c r="AX1457" s="304">
        <f t="shared" si="478"/>
        <v>0</v>
      </c>
      <c r="AY1457" s="304">
        <f t="shared" si="479"/>
        <v>0</v>
      </c>
      <c r="AZ1457" s="304">
        <f t="shared" si="480"/>
        <v>0</v>
      </c>
      <c r="BA1457" s="304">
        <f t="shared" si="481"/>
        <v>0</v>
      </c>
      <c r="BB1457" s="304">
        <f t="shared" si="482"/>
        <v>0</v>
      </c>
      <c r="BC1457" s="304">
        <f t="shared" si="483"/>
        <v>0</v>
      </c>
      <c r="BD1457" s="304">
        <f t="shared" si="484"/>
        <v>0</v>
      </c>
      <c r="BE1457" s="304">
        <f>IFERROR(IF(VLOOKUP($C1457,Listen!$A$2:$F$45,6,0)="Ja",BB1457-MAX(BC1457:BD1457),BB1457-BC1457),0)</f>
        <v>0</v>
      </c>
    </row>
    <row r="1458" spans="1:57" x14ac:dyDescent="0.25">
      <c r="A1458" s="320" t="str">
        <f>IF(AND(D1458&lt;&gt;0,C1458&lt;&gt;0,E1458&lt;&gt;0),IF(B1458&lt;&gt;0,CONCATENATE(B1458,"-AGr",VLOOKUP(C1458,Listen!$A$2:$D$45,4,FALSE),"-",D1458,"-",E1458,),CONCATENATE("AGr",VLOOKUP(C1458,Listen!$A$2:$D$45,4,FALSE),"-",D1458,"-",E1458)),"keine vollständige ID")</f>
        <v>keine vollständige ID</v>
      </c>
      <c r="B1458" s="301"/>
      <c r="C1458" s="287"/>
      <c r="D1458" s="34"/>
      <c r="E1458" s="306"/>
      <c r="F1458" s="116"/>
      <c r="G1458" s="17"/>
      <c r="H1458" s="17"/>
      <c r="I1458" s="17"/>
      <c r="J1458" s="17"/>
      <c r="K1458" s="17"/>
      <c r="L1458" s="17"/>
      <c r="M1458" s="17"/>
      <c r="N1458" s="17"/>
      <c r="O1458" s="116"/>
      <c r="P1458" s="117">
        <f>IF(D1458&gt;A_Stammdaten!$B$12,0,SUM(G1458,H1458,J1458,L1458:M1458)-SUM(I1458,K1458,N1458:O1458))</f>
        <v>0</v>
      </c>
      <c r="Q1458" s="17"/>
      <c r="R1458" s="17"/>
      <c r="S1458" s="17"/>
      <c r="T1458" s="17"/>
      <c r="U1458" s="62">
        <f t="shared" si="464"/>
        <v>0</v>
      </c>
      <c r="V1458" s="34"/>
      <c r="W1458" s="34"/>
      <c r="X1458" s="34"/>
      <c r="Y1458" s="34"/>
      <c r="Z1458" s="34"/>
      <c r="AA1458" s="63" t="str">
        <f t="shared" si="465"/>
        <v>-</v>
      </c>
      <c r="AB1458" s="63" t="str">
        <f t="shared" si="466"/>
        <v>-</v>
      </c>
      <c r="AC1458" s="63">
        <f>IF(ISBLANK($C1458),0,VLOOKUP($C1458,Listen!$A$2:$C$45,2,FALSE))</f>
        <v>0</v>
      </c>
      <c r="AD1458" s="63">
        <f>IF(ISBLANK($C1458),0,VLOOKUP($C1458,Listen!$A$2:$C$45,3,FALSE))</f>
        <v>0</v>
      </c>
      <c r="AE1458" s="49">
        <f t="shared" si="467"/>
        <v>0</v>
      </c>
      <c r="AF1458" s="49">
        <f t="shared" si="467"/>
        <v>0</v>
      </c>
      <c r="AG1458" s="49">
        <f>IFERROR(IF(OR($V1458&lt;&gt;"Ja",VLOOKUP($C1458,Listen!$A$2:$F$45,5,0)="Nein",D1458&lt;IF(C1458="LNG Anbindungsanlagen gemäß separater Festlegung",2022,2023)),$AC1458,$AA1458),0)</f>
        <v>0</v>
      </c>
      <c r="AH1458" s="49">
        <f>IFERROR(IF(OR($V1458&lt;&gt;"Ja",VLOOKUP($C1458,Listen!$A$2:$F$45,5,0)="Nein",D1458&lt;IF(C1458="LNG Anbindungsanlagen gemäß separater Festlegung",2022,2023)),$AC1458,$AA1458),0)</f>
        <v>0</v>
      </c>
      <c r="AI1458" s="49">
        <f>IFERROR(IF(OR($W1458&lt;&gt;"Ja",VLOOKUP($C1458,Listen!$A$2:$F$45,6,0)="Nein"),$AC1458,$AB1458),0)</f>
        <v>0</v>
      </c>
      <c r="AJ1458" s="49">
        <f>IFERROR(IF(OR($W1458&lt;&gt;"Ja",VLOOKUP($C1458,Listen!$A$2:$F$45,6,0)="Nein"),$AC1458,$AB1458),0)</f>
        <v>0</v>
      </c>
      <c r="AK1458" s="49">
        <f>IFERROR(IF(OR($W1458&lt;&gt;"Ja",VLOOKUP($C1458,Listen!$A$2:$F$45,6,0)="Nein"),$AC1458,$AB1458),0)</f>
        <v>0</v>
      </c>
      <c r="AL1458" s="51">
        <f t="shared" si="468"/>
        <v>0</v>
      </c>
      <c r="AM1458" s="296">
        <f>IFERROR(IF(VLOOKUP($C1458,Listen!$A$2:$F$45,6,0)="Ja",MAX(BC1458:BD1458),D_SAV!$BC1458),0)</f>
        <v>0</v>
      </c>
      <c r="AN1458" s="51">
        <f t="shared" si="469"/>
        <v>0</v>
      </c>
      <c r="AP1458" s="304">
        <f t="shared" si="470"/>
        <v>0</v>
      </c>
      <c r="AQ1458" s="304">
        <f t="shared" si="471"/>
        <v>0</v>
      </c>
      <c r="AR1458" s="304">
        <f t="shared" si="472"/>
        <v>0</v>
      </c>
      <c r="AS1458" s="304">
        <f t="shared" si="473"/>
        <v>0</v>
      </c>
      <c r="AT1458" s="304">
        <f t="shared" si="474"/>
        <v>0</v>
      </c>
      <c r="AU1458" s="304">
        <f t="shared" si="475"/>
        <v>0</v>
      </c>
      <c r="AV1458" s="304">
        <f t="shared" si="476"/>
        <v>0</v>
      </c>
      <c r="AW1458" s="304">
        <f t="shared" si="477"/>
        <v>0</v>
      </c>
      <c r="AX1458" s="304">
        <f t="shared" si="478"/>
        <v>0</v>
      </c>
      <c r="AY1458" s="304">
        <f t="shared" si="479"/>
        <v>0</v>
      </c>
      <c r="AZ1458" s="304">
        <f t="shared" si="480"/>
        <v>0</v>
      </c>
      <c r="BA1458" s="304">
        <f t="shared" si="481"/>
        <v>0</v>
      </c>
      <c r="BB1458" s="304">
        <f t="shared" si="482"/>
        <v>0</v>
      </c>
      <c r="BC1458" s="304">
        <f t="shared" si="483"/>
        <v>0</v>
      </c>
      <c r="BD1458" s="304">
        <f t="shared" si="484"/>
        <v>0</v>
      </c>
      <c r="BE1458" s="304">
        <f>IFERROR(IF(VLOOKUP($C1458,Listen!$A$2:$F$45,6,0)="Ja",BB1458-MAX(BC1458:BD1458),BB1458-BC1458),0)</f>
        <v>0</v>
      </c>
    </row>
    <row r="1459" spans="1:57" x14ac:dyDescent="0.25">
      <c r="A1459" s="320" t="str">
        <f>IF(AND(D1459&lt;&gt;0,C1459&lt;&gt;0,E1459&lt;&gt;0),IF(B1459&lt;&gt;0,CONCATENATE(B1459,"-AGr",VLOOKUP(C1459,Listen!$A$2:$D$45,4,FALSE),"-",D1459,"-",E1459,),CONCATENATE("AGr",VLOOKUP(C1459,Listen!$A$2:$D$45,4,FALSE),"-",D1459,"-",E1459)),"keine vollständige ID")</f>
        <v>keine vollständige ID</v>
      </c>
      <c r="B1459" s="301"/>
      <c r="C1459" s="287"/>
      <c r="D1459" s="34"/>
      <c r="E1459" s="306"/>
      <c r="F1459" s="116"/>
      <c r="G1459" s="17"/>
      <c r="H1459" s="17"/>
      <c r="I1459" s="17"/>
      <c r="J1459" s="17"/>
      <c r="K1459" s="17"/>
      <c r="L1459" s="17"/>
      <c r="M1459" s="17"/>
      <c r="N1459" s="17"/>
      <c r="O1459" s="116"/>
      <c r="P1459" s="117">
        <f>IF(D1459&gt;A_Stammdaten!$B$12,0,SUM(G1459,H1459,J1459,L1459:M1459)-SUM(I1459,K1459,N1459:O1459))</f>
        <v>0</v>
      </c>
      <c r="Q1459" s="17"/>
      <c r="R1459" s="17"/>
      <c r="S1459" s="17"/>
      <c r="T1459" s="17"/>
      <c r="U1459" s="62">
        <f t="shared" si="464"/>
        <v>0</v>
      </c>
      <c r="V1459" s="34"/>
      <c r="W1459" s="34"/>
      <c r="X1459" s="34"/>
      <c r="Y1459" s="34"/>
      <c r="Z1459" s="34"/>
      <c r="AA1459" s="63" t="str">
        <f t="shared" si="465"/>
        <v>-</v>
      </c>
      <c r="AB1459" s="63" t="str">
        <f t="shared" si="466"/>
        <v>-</v>
      </c>
      <c r="AC1459" s="63">
        <f>IF(ISBLANK($C1459),0,VLOOKUP($C1459,Listen!$A$2:$C$45,2,FALSE))</f>
        <v>0</v>
      </c>
      <c r="AD1459" s="63">
        <f>IF(ISBLANK($C1459),0,VLOOKUP($C1459,Listen!$A$2:$C$45,3,FALSE))</f>
        <v>0</v>
      </c>
      <c r="AE1459" s="49">
        <f t="shared" si="467"/>
        <v>0</v>
      </c>
      <c r="AF1459" s="49">
        <f t="shared" si="467"/>
        <v>0</v>
      </c>
      <c r="AG1459" s="49">
        <f>IFERROR(IF(OR($V1459&lt;&gt;"Ja",VLOOKUP($C1459,Listen!$A$2:$F$45,5,0)="Nein",D1459&lt;IF(C1459="LNG Anbindungsanlagen gemäß separater Festlegung",2022,2023)),$AC1459,$AA1459),0)</f>
        <v>0</v>
      </c>
      <c r="AH1459" s="49">
        <f>IFERROR(IF(OR($V1459&lt;&gt;"Ja",VLOOKUP($C1459,Listen!$A$2:$F$45,5,0)="Nein",D1459&lt;IF(C1459="LNG Anbindungsanlagen gemäß separater Festlegung",2022,2023)),$AC1459,$AA1459),0)</f>
        <v>0</v>
      </c>
      <c r="AI1459" s="49">
        <f>IFERROR(IF(OR($W1459&lt;&gt;"Ja",VLOOKUP($C1459,Listen!$A$2:$F$45,6,0)="Nein"),$AC1459,$AB1459),0)</f>
        <v>0</v>
      </c>
      <c r="AJ1459" s="49">
        <f>IFERROR(IF(OR($W1459&lt;&gt;"Ja",VLOOKUP($C1459,Listen!$A$2:$F$45,6,0)="Nein"),$AC1459,$AB1459),0)</f>
        <v>0</v>
      </c>
      <c r="AK1459" s="49">
        <f>IFERROR(IF(OR($W1459&lt;&gt;"Ja",VLOOKUP($C1459,Listen!$A$2:$F$45,6,0)="Nein"),$AC1459,$AB1459),0)</f>
        <v>0</v>
      </c>
      <c r="AL1459" s="51">
        <f t="shared" si="468"/>
        <v>0</v>
      </c>
      <c r="AM1459" s="296">
        <f>IFERROR(IF(VLOOKUP($C1459,Listen!$A$2:$F$45,6,0)="Ja",MAX(BC1459:BD1459),D_SAV!$BC1459),0)</f>
        <v>0</v>
      </c>
      <c r="AN1459" s="51">
        <f t="shared" si="469"/>
        <v>0</v>
      </c>
      <c r="AP1459" s="304">
        <f t="shared" si="470"/>
        <v>0</v>
      </c>
      <c r="AQ1459" s="304">
        <f t="shared" si="471"/>
        <v>0</v>
      </c>
      <c r="AR1459" s="304">
        <f t="shared" si="472"/>
        <v>0</v>
      </c>
      <c r="AS1459" s="304">
        <f t="shared" si="473"/>
        <v>0</v>
      </c>
      <c r="AT1459" s="304">
        <f t="shared" si="474"/>
        <v>0</v>
      </c>
      <c r="AU1459" s="304">
        <f t="shared" si="475"/>
        <v>0</v>
      </c>
      <c r="AV1459" s="304">
        <f t="shared" si="476"/>
        <v>0</v>
      </c>
      <c r="AW1459" s="304">
        <f t="shared" si="477"/>
        <v>0</v>
      </c>
      <c r="AX1459" s="304">
        <f t="shared" si="478"/>
        <v>0</v>
      </c>
      <c r="AY1459" s="304">
        <f t="shared" si="479"/>
        <v>0</v>
      </c>
      <c r="AZ1459" s="304">
        <f t="shared" si="480"/>
        <v>0</v>
      </c>
      <c r="BA1459" s="304">
        <f t="shared" si="481"/>
        <v>0</v>
      </c>
      <c r="BB1459" s="304">
        <f t="shared" si="482"/>
        <v>0</v>
      </c>
      <c r="BC1459" s="304">
        <f t="shared" si="483"/>
        <v>0</v>
      </c>
      <c r="BD1459" s="304">
        <f t="shared" si="484"/>
        <v>0</v>
      </c>
      <c r="BE1459" s="304">
        <f>IFERROR(IF(VLOOKUP($C1459,Listen!$A$2:$F$45,6,0)="Ja",BB1459-MAX(BC1459:BD1459),BB1459-BC1459),0)</f>
        <v>0</v>
      </c>
    </row>
    <row r="1460" spans="1:57" x14ac:dyDescent="0.25">
      <c r="A1460" s="320" t="str">
        <f>IF(AND(D1460&lt;&gt;0,C1460&lt;&gt;0,E1460&lt;&gt;0),IF(B1460&lt;&gt;0,CONCATENATE(B1460,"-AGr",VLOOKUP(C1460,Listen!$A$2:$D$45,4,FALSE),"-",D1460,"-",E1460,),CONCATENATE("AGr",VLOOKUP(C1460,Listen!$A$2:$D$45,4,FALSE),"-",D1460,"-",E1460)),"keine vollständige ID")</f>
        <v>keine vollständige ID</v>
      </c>
      <c r="B1460" s="301"/>
      <c r="C1460" s="287"/>
      <c r="D1460" s="34"/>
      <c r="E1460" s="306"/>
      <c r="F1460" s="116"/>
      <c r="G1460" s="17"/>
      <c r="H1460" s="17"/>
      <c r="I1460" s="17"/>
      <c r="J1460" s="17"/>
      <c r="K1460" s="17"/>
      <c r="L1460" s="17"/>
      <c r="M1460" s="17"/>
      <c r="N1460" s="17"/>
      <c r="O1460" s="116"/>
      <c r="P1460" s="117">
        <f>IF(D1460&gt;A_Stammdaten!$B$12,0,SUM(G1460,H1460,J1460,L1460:M1460)-SUM(I1460,K1460,N1460:O1460))</f>
        <v>0</v>
      </c>
      <c r="Q1460" s="17"/>
      <c r="R1460" s="17"/>
      <c r="S1460" s="17"/>
      <c r="T1460" s="17"/>
      <c r="U1460" s="62">
        <f t="shared" si="464"/>
        <v>0</v>
      </c>
      <c r="V1460" s="34"/>
      <c r="W1460" s="34"/>
      <c r="X1460" s="34"/>
      <c r="Y1460" s="34"/>
      <c r="Z1460" s="34"/>
      <c r="AA1460" s="63" t="str">
        <f t="shared" si="465"/>
        <v>-</v>
      </c>
      <c r="AB1460" s="63" t="str">
        <f t="shared" si="466"/>
        <v>-</v>
      </c>
      <c r="AC1460" s="63">
        <f>IF(ISBLANK($C1460),0,VLOOKUP($C1460,Listen!$A$2:$C$45,2,FALSE))</f>
        <v>0</v>
      </c>
      <c r="AD1460" s="63">
        <f>IF(ISBLANK($C1460),0,VLOOKUP($C1460,Listen!$A$2:$C$45,3,FALSE))</f>
        <v>0</v>
      </c>
      <c r="AE1460" s="49">
        <f t="shared" si="467"/>
        <v>0</v>
      </c>
      <c r="AF1460" s="49">
        <f t="shared" si="467"/>
        <v>0</v>
      </c>
      <c r="AG1460" s="49">
        <f>IFERROR(IF(OR($V1460&lt;&gt;"Ja",VLOOKUP($C1460,Listen!$A$2:$F$45,5,0)="Nein",D1460&lt;IF(C1460="LNG Anbindungsanlagen gemäß separater Festlegung",2022,2023)),$AC1460,$AA1460),0)</f>
        <v>0</v>
      </c>
      <c r="AH1460" s="49">
        <f>IFERROR(IF(OR($V1460&lt;&gt;"Ja",VLOOKUP($C1460,Listen!$A$2:$F$45,5,0)="Nein",D1460&lt;IF(C1460="LNG Anbindungsanlagen gemäß separater Festlegung",2022,2023)),$AC1460,$AA1460),0)</f>
        <v>0</v>
      </c>
      <c r="AI1460" s="49">
        <f>IFERROR(IF(OR($W1460&lt;&gt;"Ja",VLOOKUP($C1460,Listen!$A$2:$F$45,6,0)="Nein"),$AC1460,$AB1460),0)</f>
        <v>0</v>
      </c>
      <c r="AJ1460" s="49">
        <f>IFERROR(IF(OR($W1460&lt;&gt;"Ja",VLOOKUP($C1460,Listen!$A$2:$F$45,6,0)="Nein"),$AC1460,$AB1460),0)</f>
        <v>0</v>
      </c>
      <c r="AK1460" s="49">
        <f>IFERROR(IF(OR($W1460&lt;&gt;"Ja",VLOOKUP($C1460,Listen!$A$2:$F$45,6,0)="Nein"),$AC1460,$AB1460),0)</f>
        <v>0</v>
      </c>
      <c r="AL1460" s="51">
        <f t="shared" si="468"/>
        <v>0</v>
      </c>
      <c r="AM1460" s="296">
        <f>IFERROR(IF(VLOOKUP($C1460,Listen!$A$2:$F$45,6,0)="Ja",MAX(BC1460:BD1460),D_SAV!$BC1460),0)</f>
        <v>0</v>
      </c>
      <c r="AN1460" s="51">
        <f t="shared" si="469"/>
        <v>0</v>
      </c>
      <c r="AP1460" s="304">
        <f t="shared" si="470"/>
        <v>0</v>
      </c>
      <c r="AQ1460" s="304">
        <f t="shared" si="471"/>
        <v>0</v>
      </c>
      <c r="AR1460" s="304">
        <f t="shared" si="472"/>
        <v>0</v>
      </c>
      <c r="AS1460" s="304">
        <f t="shared" si="473"/>
        <v>0</v>
      </c>
      <c r="AT1460" s="304">
        <f t="shared" si="474"/>
        <v>0</v>
      </c>
      <c r="AU1460" s="304">
        <f t="shared" si="475"/>
        <v>0</v>
      </c>
      <c r="AV1460" s="304">
        <f t="shared" si="476"/>
        <v>0</v>
      </c>
      <c r="AW1460" s="304">
        <f t="shared" si="477"/>
        <v>0</v>
      </c>
      <c r="AX1460" s="304">
        <f t="shared" si="478"/>
        <v>0</v>
      </c>
      <c r="AY1460" s="304">
        <f t="shared" si="479"/>
        <v>0</v>
      </c>
      <c r="AZ1460" s="304">
        <f t="shared" si="480"/>
        <v>0</v>
      </c>
      <c r="BA1460" s="304">
        <f t="shared" si="481"/>
        <v>0</v>
      </c>
      <c r="BB1460" s="304">
        <f t="shared" si="482"/>
        <v>0</v>
      </c>
      <c r="BC1460" s="304">
        <f t="shared" si="483"/>
        <v>0</v>
      </c>
      <c r="BD1460" s="304">
        <f t="shared" si="484"/>
        <v>0</v>
      </c>
      <c r="BE1460" s="304">
        <f>IFERROR(IF(VLOOKUP($C1460,Listen!$A$2:$F$45,6,0)="Ja",BB1460-MAX(BC1460:BD1460),BB1460-BC1460),0)</f>
        <v>0</v>
      </c>
    </row>
    <row r="1461" spans="1:57" x14ac:dyDescent="0.25">
      <c r="A1461" s="320" t="str">
        <f>IF(AND(D1461&lt;&gt;0,C1461&lt;&gt;0,E1461&lt;&gt;0),IF(B1461&lt;&gt;0,CONCATENATE(B1461,"-AGr",VLOOKUP(C1461,Listen!$A$2:$D$45,4,FALSE),"-",D1461,"-",E1461,),CONCATENATE("AGr",VLOOKUP(C1461,Listen!$A$2:$D$45,4,FALSE),"-",D1461,"-",E1461)),"keine vollständige ID")</f>
        <v>keine vollständige ID</v>
      </c>
      <c r="B1461" s="301"/>
      <c r="C1461" s="287"/>
      <c r="D1461" s="34"/>
      <c r="E1461" s="306"/>
      <c r="F1461" s="116"/>
      <c r="G1461" s="17"/>
      <c r="H1461" s="17"/>
      <c r="I1461" s="17"/>
      <c r="J1461" s="17"/>
      <c r="K1461" s="17"/>
      <c r="L1461" s="17"/>
      <c r="M1461" s="17"/>
      <c r="N1461" s="17"/>
      <c r="O1461" s="116"/>
      <c r="P1461" s="117">
        <f>IF(D1461&gt;A_Stammdaten!$B$12,0,SUM(G1461,H1461,J1461,L1461:M1461)-SUM(I1461,K1461,N1461:O1461))</f>
        <v>0</v>
      </c>
      <c r="Q1461" s="17"/>
      <c r="R1461" s="17"/>
      <c r="S1461" s="17"/>
      <c r="T1461" s="17"/>
      <c r="U1461" s="62">
        <f t="shared" si="464"/>
        <v>0</v>
      </c>
      <c r="V1461" s="34"/>
      <c r="W1461" s="34"/>
      <c r="X1461" s="34"/>
      <c r="Y1461" s="34"/>
      <c r="Z1461" s="34"/>
      <c r="AA1461" s="63" t="str">
        <f t="shared" si="465"/>
        <v>-</v>
      </c>
      <c r="AB1461" s="63" t="str">
        <f t="shared" si="466"/>
        <v>-</v>
      </c>
      <c r="AC1461" s="63">
        <f>IF(ISBLANK($C1461),0,VLOOKUP($C1461,Listen!$A$2:$C$45,2,FALSE))</f>
        <v>0</v>
      </c>
      <c r="AD1461" s="63">
        <f>IF(ISBLANK($C1461),0,VLOOKUP($C1461,Listen!$A$2:$C$45,3,FALSE))</f>
        <v>0</v>
      </c>
      <c r="AE1461" s="49">
        <f t="shared" si="467"/>
        <v>0</v>
      </c>
      <c r="AF1461" s="49">
        <f t="shared" si="467"/>
        <v>0</v>
      </c>
      <c r="AG1461" s="49">
        <f>IFERROR(IF(OR($V1461&lt;&gt;"Ja",VLOOKUP($C1461,Listen!$A$2:$F$45,5,0)="Nein",D1461&lt;IF(C1461="LNG Anbindungsanlagen gemäß separater Festlegung",2022,2023)),$AC1461,$AA1461),0)</f>
        <v>0</v>
      </c>
      <c r="AH1461" s="49">
        <f>IFERROR(IF(OR($V1461&lt;&gt;"Ja",VLOOKUP($C1461,Listen!$A$2:$F$45,5,0)="Nein",D1461&lt;IF(C1461="LNG Anbindungsanlagen gemäß separater Festlegung",2022,2023)),$AC1461,$AA1461),0)</f>
        <v>0</v>
      </c>
      <c r="AI1461" s="49">
        <f>IFERROR(IF(OR($W1461&lt;&gt;"Ja",VLOOKUP($C1461,Listen!$A$2:$F$45,6,0)="Nein"),$AC1461,$AB1461),0)</f>
        <v>0</v>
      </c>
      <c r="AJ1461" s="49">
        <f>IFERROR(IF(OR($W1461&lt;&gt;"Ja",VLOOKUP($C1461,Listen!$A$2:$F$45,6,0)="Nein"),$AC1461,$AB1461),0)</f>
        <v>0</v>
      </c>
      <c r="AK1461" s="49">
        <f>IFERROR(IF(OR($W1461&lt;&gt;"Ja",VLOOKUP($C1461,Listen!$A$2:$F$45,6,0)="Nein"),$AC1461,$AB1461),0)</f>
        <v>0</v>
      </c>
      <c r="AL1461" s="51">
        <f t="shared" si="468"/>
        <v>0</v>
      </c>
      <c r="AM1461" s="296">
        <f>IFERROR(IF(VLOOKUP($C1461,Listen!$A$2:$F$45,6,0)="Ja",MAX(BC1461:BD1461),D_SAV!$BC1461),0)</f>
        <v>0</v>
      </c>
      <c r="AN1461" s="51">
        <f t="shared" si="469"/>
        <v>0</v>
      </c>
      <c r="AP1461" s="304">
        <f t="shared" si="470"/>
        <v>0</v>
      </c>
      <c r="AQ1461" s="304">
        <f t="shared" si="471"/>
        <v>0</v>
      </c>
      <c r="AR1461" s="304">
        <f t="shared" si="472"/>
        <v>0</v>
      </c>
      <c r="AS1461" s="304">
        <f t="shared" si="473"/>
        <v>0</v>
      </c>
      <c r="AT1461" s="304">
        <f t="shared" si="474"/>
        <v>0</v>
      </c>
      <c r="AU1461" s="304">
        <f t="shared" si="475"/>
        <v>0</v>
      </c>
      <c r="AV1461" s="304">
        <f t="shared" si="476"/>
        <v>0</v>
      </c>
      <c r="AW1461" s="304">
        <f t="shared" si="477"/>
        <v>0</v>
      </c>
      <c r="AX1461" s="304">
        <f t="shared" si="478"/>
        <v>0</v>
      </c>
      <c r="AY1461" s="304">
        <f t="shared" si="479"/>
        <v>0</v>
      </c>
      <c r="AZ1461" s="304">
        <f t="shared" si="480"/>
        <v>0</v>
      </c>
      <c r="BA1461" s="304">
        <f t="shared" si="481"/>
        <v>0</v>
      </c>
      <c r="BB1461" s="304">
        <f t="shared" si="482"/>
        <v>0</v>
      </c>
      <c r="BC1461" s="304">
        <f t="shared" si="483"/>
        <v>0</v>
      </c>
      <c r="BD1461" s="304">
        <f t="shared" si="484"/>
        <v>0</v>
      </c>
      <c r="BE1461" s="304">
        <f>IFERROR(IF(VLOOKUP($C1461,Listen!$A$2:$F$45,6,0)="Ja",BB1461-MAX(BC1461:BD1461),BB1461-BC1461),0)</f>
        <v>0</v>
      </c>
    </row>
    <row r="1462" spans="1:57" x14ac:dyDescent="0.25">
      <c r="A1462" s="320" t="str">
        <f>IF(AND(D1462&lt;&gt;0,C1462&lt;&gt;0,E1462&lt;&gt;0),IF(B1462&lt;&gt;0,CONCATENATE(B1462,"-AGr",VLOOKUP(C1462,Listen!$A$2:$D$45,4,FALSE),"-",D1462,"-",E1462,),CONCATENATE("AGr",VLOOKUP(C1462,Listen!$A$2:$D$45,4,FALSE),"-",D1462,"-",E1462)),"keine vollständige ID")</f>
        <v>keine vollständige ID</v>
      </c>
      <c r="B1462" s="301"/>
      <c r="C1462" s="287"/>
      <c r="D1462" s="34"/>
      <c r="E1462" s="306"/>
      <c r="F1462" s="116"/>
      <c r="G1462" s="17"/>
      <c r="H1462" s="17"/>
      <c r="I1462" s="17"/>
      <c r="J1462" s="17"/>
      <c r="K1462" s="17"/>
      <c r="L1462" s="17"/>
      <c r="M1462" s="17"/>
      <c r="N1462" s="17"/>
      <c r="O1462" s="116"/>
      <c r="P1462" s="117">
        <f>IF(D1462&gt;A_Stammdaten!$B$12,0,SUM(G1462,H1462,J1462,L1462:M1462)-SUM(I1462,K1462,N1462:O1462))</f>
        <v>0</v>
      </c>
      <c r="Q1462" s="17"/>
      <c r="R1462" s="17"/>
      <c r="S1462" s="17"/>
      <c r="T1462" s="17"/>
      <c r="U1462" s="62">
        <f t="shared" si="464"/>
        <v>0</v>
      </c>
      <c r="V1462" s="34"/>
      <c r="W1462" s="34"/>
      <c r="X1462" s="34"/>
      <c r="Y1462" s="34"/>
      <c r="Z1462" s="34"/>
      <c r="AA1462" s="63" t="str">
        <f t="shared" si="465"/>
        <v>-</v>
      </c>
      <c r="AB1462" s="63" t="str">
        <f t="shared" si="466"/>
        <v>-</v>
      </c>
      <c r="AC1462" s="63">
        <f>IF(ISBLANK($C1462),0,VLOOKUP($C1462,Listen!$A$2:$C$45,2,FALSE))</f>
        <v>0</v>
      </c>
      <c r="AD1462" s="63">
        <f>IF(ISBLANK($C1462),0,VLOOKUP($C1462,Listen!$A$2:$C$45,3,FALSE))</f>
        <v>0</v>
      </c>
      <c r="AE1462" s="49">
        <f t="shared" si="467"/>
        <v>0</v>
      </c>
      <c r="AF1462" s="49">
        <f t="shared" si="467"/>
        <v>0</v>
      </c>
      <c r="AG1462" s="49">
        <f>IFERROR(IF(OR($V1462&lt;&gt;"Ja",VLOOKUP($C1462,Listen!$A$2:$F$45,5,0)="Nein",D1462&lt;IF(C1462="LNG Anbindungsanlagen gemäß separater Festlegung",2022,2023)),$AC1462,$AA1462),0)</f>
        <v>0</v>
      </c>
      <c r="AH1462" s="49">
        <f>IFERROR(IF(OR($V1462&lt;&gt;"Ja",VLOOKUP($C1462,Listen!$A$2:$F$45,5,0)="Nein",D1462&lt;IF(C1462="LNG Anbindungsanlagen gemäß separater Festlegung",2022,2023)),$AC1462,$AA1462),0)</f>
        <v>0</v>
      </c>
      <c r="AI1462" s="49">
        <f>IFERROR(IF(OR($W1462&lt;&gt;"Ja",VLOOKUP($C1462,Listen!$A$2:$F$45,6,0)="Nein"),$AC1462,$AB1462),0)</f>
        <v>0</v>
      </c>
      <c r="AJ1462" s="49">
        <f>IFERROR(IF(OR($W1462&lt;&gt;"Ja",VLOOKUP($C1462,Listen!$A$2:$F$45,6,0)="Nein"),$AC1462,$AB1462),0)</f>
        <v>0</v>
      </c>
      <c r="AK1462" s="49">
        <f>IFERROR(IF(OR($W1462&lt;&gt;"Ja",VLOOKUP($C1462,Listen!$A$2:$F$45,6,0)="Nein"),$AC1462,$AB1462),0)</f>
        <v>0</v>
      </c>
      <c r="AL1462" s="51">
        <f t="shared" si="468"/>
        <v>0</v>
      </c>
      <c r="AM1462" s="296">
        <f>IFERROR(IF(VLOOKUP($C1462,Listen!$A$2:$F$45,6,0)="Ja",MAX(BC1462:BD1462),D_SAV!$BC1462),0)</f>
        <v>0</v>
      </c>
      <c r="AN1462" s="51">
        <f t="shared" si="469"/>
        <v>0</v>
      </c>
      <c r="AP1462" s="304">
        <f t="shared" si="470"/>
        <v>0</v>
      </c>
      <c r="AQ1462" s="304">
        <f t="shared" si="471"/>
        <v>0</v>
      </c>
      <c r="AR1462" s="304">
        <f t="shared" si="472"/>
        <v>0</v>
      </c>
      <c r="AS1462" s="304">
        <f t="shared" si="473"/>
        <v>0</v>
      </c>
      <c r="AT1462" s="304">
        <f t="shared" si="474"/>
        <v>0</v>
      </c>
      <c r="AU1462" s="304">
        <f t="shared" si="475"/>
        <v>0</v>
      </c>
      <c r="AV1462" s="304">
        <f t="shared" si="476"/>
        <v>0</v>
      </c>
      <c r="AW1462" s="304">
        <f t="shared" si="477"/>
        <v>0</v>
      </c>
      <c r="AX1462" s="304">
        <f t="shared" si="478"/>
        <v>0</v>
      </c>
      <c r="AY1462" s="304">
        <f t="shared" si="479"/>
        <v>0</v>
      </c>
      <c r="AZ1462" s="304">
        <f t="shared" si="480"/>
        <v>0</v>
      </c>
      <c r="BA1462" s="304">
        <f t="shared" si="481"/>
        <v>0</v>
      </c>
      <c r="BB1462" s="304">
        <f t="shared" si="482"/>
        <v>0</v>
      </c>
      <c r="BC1462" s="304">
        <f t="shared" si="483"/>
        <v>0</v>
      </c>
      <c r="BD1462" s="304">
        <f t="shared" si="484"/>
        <v>0</v>
      </c>
      <c r="BE1462" s="304">
        <f>IFERROR(IF(VLOOKUP($C1462,Listen!$A$2:$F$45,6,0)="Ja",BB1462-MAX(BC1462:BD1462),BB1462-BC1462),0)</f>
        <v>0</v>
      </c>
    </row>
    <row r="1463" spans="1:57" x14ac:dyDescent="0.25">
      <c r="A1463" s="320" t="str">
        <f>IF(AND(D1463&lt;&gt;0,C1463&lt;&gt;0,E1463&lt;&gt;0),IF(B1463&lt;&gt;0,CONCATENATE(B1463,"-AGr",VLOOKUP(C1463,Listen!$A$2:$D$45,4,FALSE),"-",D1463,"-",E1463,),CONCATENATE("AGr",VLOOKUP(C1463,Listen!$A$2:$D$45,4,FALSE),"-",D1463,"-",E1463)),"keine vollständige ID")</f>
        <v>keine vollständige ID</v>
      </c>
      <c r="B1463" s="301"/>
      <c r="C1463" s="287"/>
      <c r="D1463" s="34"/>
      <c r="E1463" s="306"/>
      <c r="F1463" s="116"/>
      <c r="G1463" s="17"/>
      <c r="H1463" s="17"/>
      <c r="I1463" s="17"/>
      <c r="J1463" s="17"/>
      <c r="K1463" s="17"/>
      <c r="L1463" s="17"/>
      <c r="M1463" s="17"/>
      <c r="N1463" s="17"/>
      <c r="O1463" s="116"/>
      <c r="P1463" s="117">
        <f>IF(D1463&gt;A_Stammdaten!$B$12,0,SUM(G1463,H1463,J1463,L1463:M1463)-SUM(I1463,K1463,N1463:O1463))</f>
        <v>0</v>
      </c>
      <c r="Q1463" s="17"/>
      <c r="R1463" s="17"/>
      <c r="S1463" s="17"/>
      <c r="T1463" s="17"/>
      <c r="U1463" s="62">
        <f t="shared" si="464"/>
        <v>0</v>
      </c>
      <c r="V1463" s="34"/>
      <c r="W1463" s="34"/>
      <c r="X1463" s="34"/>
      <c r="Y1463" s="34"/>
      <c r="Z1463" s="34"/>
      <c r="AA1463" s="63" t="str">
        <f t="shared" si="465"/>
        <v>-</v>
      </c>
      <c r="AB1463" s="63" t="str">
        <f t="shared" si="466"/>
        <v>-</v>
      </c>
      <c r="AC1463" s="63">
        <f>IF(ISBLANK($C1463),0,VLOOKUP($C1463,Listen!$A$2:$C$45,2,FALSE))</f>
        <v>0</v>
      </c>
      <c r="AD1463" s="63">
        <f>IF(ISBLANK($C1463),0,VLOOKUP($C1463,Listen!$A$2:$C$45,3,FALSE))</f>
        <v>0</v>
      </c>
      <c r="AE1463" s="49">
        <f t="shared" si="467"/>
        <v>0</v>
      </c>
      <c r="AF1463" s="49">
        <f t="shared" si="467"/>
        <v>0</v>
      </c>
      <c r="AG1463" s="49">
        <f>IFERROR(IF(OR($V1463&lt;&gt;"Ja",VLOOKUP($C1463,Listen!$A$2:$F$45,5,0)="Nein",D1463&lt;IF(C1463="LNG Anbindungsanlagen gemäß separater Festlegung",2022,2023)),$AC1463,$AA1463),0)</f>
        <v>0</v>
      </c>
      <c r="AH1463" s="49">
        <f>IFERROR(IF(OR($V1463&lt;&gt;"Ja",VLOOKUP($C1463,Listen!$A$2:$F$45,5,0)="Nein",D1463&lt;IF(C1463="LNG Anbindungsanlagen gemäß separater Festlegung",2022,2023)),$AC1463,$AA1463),0)</f>
        <v>0</v>
      </c>
      <c r="AI1463" s="49">
        <f>IFERROR(IF(OR($W1463&lt;&gt;"Ja",VLOOKUP($C1463,Listen!$A$2:$F$45,6,0)="Nein"),$AC1463,$AB1463),0)</f>
        <v>0</v>
      </c>
      <c r="AJ1463" s="49">
        <f>IFERROR(IF(OR($W1463&lt;&gt;"Ja",VLOOKUP($C1463,Listen!$A$2:$F$45,6,0)="Nein"),$AC1463,$AB1463),0)</f>
        <v>0</v>
      </c>
      <c r="AK1463" s="49">
        <f>IFERROR(IF(OR($W1463&lt;&gt;"Ja",VLOOKUP($C1463,Listen!$A$2:$F$45,6,0)="Nein"),$AC1463,$AB1463),0)</f>
        <v>0</v>
      </c>
      <c r="AL1463" s="51">
        <f t="shared" si="468"/>
        <v>0</v>
      </c>
      <c r="AM1463" s="296">
        <f>IFERROR(IF(VLOOKUP($C1463,Listen!$A$2:$F$45,6,0)="Ja",MAX(BC1463:BD1463),D_SAV!$BC1463),0)</f>
        <v>0</v>
      </c>
      <c r="AN1463" s="51">
        <f t="shared" si="469"/>
        <v>0</v>
      </c>
      <c r="AP1463" s="304">
        <f t="shared" si="470"/>
        <v>0</v>
      </c>
      <c r="AQ1463" s="304">
        <f t="shared" si="471"/>
        <v>0</v>
      </c>
      <c r="AR1463" s="304">
        <f t="shared" si="472"/>
        <v>0</v>
      </c>
      <c r="AS1463" s="304">
        <f t="shared" si="473"/>
        <v>0</v>
      </c>
      <c r="AT1463" s="304">
        <f t="shared" si="474"/>
        <v>0</v>
      </c>
      <c r="AU1463" s="304">
        <f t="shared" si="475"/>
        <v>0</v>
      </c>
      <c r="AV1463" s="304">
        <f t="shared" si="476"/>
        <v>0</v>
      </c>
      <c r="AW1463" s="304">
        <f t="shared" si="477"/>
        <v>0</v>
      </c>
      <c r="AX1463" s="304">
        <f t="shared" si="478"/>
        <v>0</v>
      </c>
      <c r="AY1463" s="304">
        <f t="shared" si="479"/>
        <v>0</v>
      </c>
      <c r="AZ1463" s="304">
        <f t="shared" si="480"/>
        <v>0</v>
      </c>
      <c r="BA1463" s="304">
        <f t="shared" si="481"/>
        <v>0</v>
      </c>
      <c r="BB1463" s="304">
        <f t="shared" si="482"/>
        <v>0</v>
      </c>
      <c r="BC1463" s="304">
        <f t="shared" si="483"/>
        <v>0</v>
      </c>
      <c r="BD1463" s="304">
        <f t="shared" si="484"/>
        <v>0</v>
      </c>
      <c r="BE1463" s="304">
        <f>IFERROR(IF(VLOOKUP($C1463,Listen!$A$2:$F$45,6,0)="Ja",BB1463-MAX(BC1463:BD1463),BB1463-BC1463),0)</f>
        <v>0</v>
      </c>
    </row>
    <row r="1464" spans="1:57" x14ac:dyDescent="0.25">
      <c r="A1464" s="320" t="str">
        <f>IF(AND(D1464&lt;&gt;0,C1464&lt;&gt;0,E1464&lt;&gt;0),IF(B1464&lt;&gt;0,CONCATENATE(B1464,"-AGr",VLOOKUP(C1464,Listen!$A$2:$D$45,4,FALSE),"-",D1464,"-",E1464,),CONCATENATE("AGr",VLOOKUP(C1464,Listen!$A$2:$D$45,4,FALSE),"-",D1464,"-",E1464)),"keine vollständige ID")</f>
        <v>keine vollständige ID</v>
      </c>
      <c r="B1464" s="301"/>
      <c r="C1464" s="287"/>
      <c r="D1464" s="34"/>
      <c r="E1464" s="306"/>
      <c r="F1464" s="116"/>
      <c r="G1464" s="17"/>
      <c r="H1464" s="17"/>
      <c r="I1464" s="17"/>
      <c r="J1464" s="17"/>
      <c r="K1464" s="17"/>
      <c r="L1464" s="17"/>
      <c r="M1464" s="17"/>
      <c r="N1464" s="17"/>
      <c r="O1464" s="116"/>
      <c r="P1464" s="117">
        <f>IF(D1464&gt;A_Stammdaten!$B$12,0,SUM(G1464,H1464,J1464,L1464:M1464)-SUM(I1464,K1464,N1464:O1464))</f>
        <v>0</v>
      </c>
      <c r="Q1464" s="17"/>
      <c r="R1464" s="17"/>
      <c r="S1464" s="17"/>
      <c r="T1464" s="17"/>
      <c r="U1464" s="62">
        <f t="shared" si="464"/>
        <v>0</v>
      </c>
      <c r="V1464" s="34"/>
      <c r="W1464" s="34"/>
      <c r="X1464" s="34"/>
      <c r="Y1464" s="34"/>
      <c r="Z1464" s="34"/>
      <c r="AA1464" s="63" t="str">
        <f t="shared" si="465"/>
        <v>-</v>
      </c>
      <c r="AB1464" s="63" t="str">
        <f t="shared" si="466"/>
        <v>-</v>
      </c>
      <c r="AC1464" s="63">
        <f>IF(ISBLANK($C1464),0,VLOOKUP($C1464,Listen!$A$2:$C$45,2,FALSE))</f>
        <v>0</v>
      </c>
      <c r="AD1464" s="63">
        <f>IF(ISBLANK($C1464),0,VLOOKUP($C1464,Listen!$A$2:$C$45,3,FALSE))</f>
        <v>0</v>
      </c>
      <c r="AE1464" s="49">
        <f t="shared" si="467"/>
        <v>0</v>
      </c>
      <c r="AF1464" s="49">
        <f t="shared" si="467"/>
        <v>0</v>
      </c>
      <c r="AG1464" s="49">
        <f>IFERROR(IF(OR($V1464&lt;&gt;"Ja",VLOOKUP($C1464,Listen!$A$2:$F$45,5,0)="Nein",D1464&lt;IF(C1464="LNG Anbindungsanlagen gemäß separater Festlegung",2022,2023)),$AC1464,$AA1464),0)</f>
        <v>0</v>
      </c>
      <c r="AH1464" s="49">
        <f>IFERROR(IF(OR($V1464&lt;&gt;"Ja",VLOOKUP($C1464,Listen!$A$2:$F$45,5,0)="Nein",D1464&lt;IF(C1464="LNG Anbindungsanlagen gemäß separater Festlegung",2022,2023)),$AC1464,$AA1464),0)</f>
        <v>0</v>
      </c>
      <c r="AI1464" s="49">
        <f>IFERROR(IF(OR($W1464&lt;&gt;"Ja",VLOOKUP($C1464,Listen!$A$2:$F$45,6,0)="Nein"),$AC1464,$AB1464),0)</f>
        <v>0</v>
      </c>
      <c r="AJ1464" s="49">
        <f>IFERROR(IF(OR($W1464&lt;&gt;"Ja",VLOOKUP($C1464,Listen!$A$2:$F$45,6,0)="Nein"),$AC1464,$AB1464),0)</f>
        <v>0</v>
      </c>
      <c r="AK1464" s="49">
        <f>IFERROR(IF(OR($W1464&lt;&gt;"Ja",VLOOKUP($C1464,Listen!$A$2:$F$45,6,0)="Nein"),$AC1464,$AB1464),0)</f>
        <v>0</v>
      </c>
      <c r="AL1464" s="51">
        <f t="shared" si="468"/>
        <v>0</v>
      </c>
      <c r="AM1464" s="296">
        <f>IFERROR(IF(VLOOKUP($C1464,Listen!$A$2:$F$45,6,0)="Ja",MAX(BC1464:BD1464),D_SAV!$BC1464),0)</f>
        <v>0</v>
      </c>
      <c r="AN1464" s="51">
        <f t="shared" si="469"/>
        <v>0</v>
      </c>
      <c r="AP1464" s="304">
        <f t="shared" si="470"/>
        <v>0</v>
      </c>
      <c r="AQ1464" s="304">
        <f t="shared" si="471"/>
        <v>0</v>
      </c>
      <c r="AR1464" s="304">
        <f t="shared" si="472"/>
        <v>0</v>
      </c>
      <c r="AS1464" s="304">
        <f t="shared" si="473"/>
        <v>0</v>
      </c>
      <c r="AT1464" s="304">
        <f t="shared" si="474"/>
        <v>0</v>
      </c>
      <c r="AU1464" s="304">
        <f t="shared" si="475"/>
        <v>0</v>
      </c>
      <c r="AV1464" s="304">
        <f t="shared" si="476"/>
        <v>0</v>
      </c>
      <c r="AW1464" s="304">
        <f t="shared" si="477"/>
        <v>0</v>
      </c>
      <c r="AX1464" s="304">
        <f t="shared" si="478"/>
        <v>0</v>
      </c>
      <c r="AY1464" s="304">
        <f t="shared" si="479"/>
        <v>0</v>
      </c>
      <c r="AZ1464" s="304">
        <f t="shared" si="480"/>
        <v>0</v>
      </c>
      <c r="BA1464" s="304">
        <f t="shared" si="481"/>
        <v>0</v>
      </c>
      <c r="BB1464" s="304">
        <f t="shared" si="482"/>
        <v>0</v>
      </c>
      <c r="BC1464" s="304">
        <f t="shared" si="483"/>
        <v>0</v>
      </c>
      <c r="BD1464" s="304">
        <f t="shared" si="484"/>
        <v>0</v>
      </c>
      <c r="BE1464" s="304">
        <f>IFERROR(IF(VLOOKUP($C1464,Listen!$A$2:$F$45,6,0)="Ja",BB1464-MAX(BC1464:BD1464),BB1464-BC1464),0)</f>
        <v>0</v>
      </c>
    </row>
    <row r="1465" spans="1:57" x14ac:dyDescent="0.25">
      <c r="A1465" s="320" t="str">
        <f>IF(AND(D1465&lt;&gt;0,C1465&lt;&gt;0,E1465&lt;&gt;0),IF(B1465&lt;&gt;0,CONCATENATE(B1465,"-AGr",VLOOKUP(C1465,Listen!$A$2:$D$45,4,FALSE),"-",D1465,"-",E1465,),CONCATENATE("AGr",VLOOKUP(C1465,Listen!$A$2:$D$45,4,FALSE),"-",D1465,"-",E1465)),"keine vollständige ID")</f>
        <v>keine vollständige ID</v>
      </c>
      <c r="B1465" s="301"/>
      <c r="C1465" s="287"/>
      <c r="D1465" s="34"/>
      <c r="E1465" s="306"/>
      <c r="F1465" s="116"/>
      <c r="G1465" s="17"/>
      <c r="H1465" s="17"/>
      <c r="I1465" s="17"/>
      <c r="J1465" s="17"/>
      <c r="K1465" s="17"/>
      <c r="L1465" s="17"/>
      <c r="M1465" s="17"/>
      <c r="N1465" s="17"/>
      <c r="O1465" s="116"/>
      <c r="P1465" s="117">
        <f>IF(D1465&gt;A_Stammdaten!$B$12,0,SUM(G1465,H1465,J1465,L1465:M1465)-SUM(I1465,K1465,N1465:O1465))</f>
        <v>0</v>
      </c>
      <c r="Q1465" s="17"/>
      <c r="R1465" s="17"/>
      <c r="S1465" s="17"/>
      <c r="T1465" s="17"/>
      <c r="U1465" s="62">
        <f t="shared" si="464"/>
        <v>0</v>
      </c>
      <c r="V1465" s="34"/>
      <c r="W1465" s="34"/>
      <c r="X1465" s="34"/>
      <c r="Y1465" s="34"/>
      <c r="Z1465" s="34"/>
      <c r="AA1465" s="63" t="str">
        <f t="shared" si="465"/>
        <v>-</v>
      </c>
      <c r="AB1465" s="63" t="str">
        <f t="shared" si="466"/>
        <v>-</v>
      </c>
      <c r="AC1465" s="63">
        <f>IF(ISBLANK($C1465),0,VLOOKUP($C1465,Listen!$A$2:$C$45,2,FALSE))</f>
        <v>0</v>
      </c>
      <c r="AD1465" s="63">
        <f>IF(ISBLANK($C1465),0,VLOOKUP($C1465,Listen!$A$2:$C$45,3,FALSE))</f>
        <v>0</v>
      </c>
      <c r="AE1465" s="49">
        <f t="shared" si="467"/>
        <v>0</v>
      </c>
      <c r="AF1465" s="49">
        <f t="shared" si="467"/>
        <v>0</v>
      </c>
      <c r="AG1465" s="49">
        <f>IFERROR(IF(OR($V1465&lt;&gt;"Ja",VLOOKUP($C1465,Listen!$A$2:$F$45,5,0)="Nein",D1465&lt;IF(C1465="LNG Anbindungsanlagen gemäß separater Festlegung",2022,2023)),$AC1465,$AA1465),0)</f>
        <v>0</v>
      </c>
      <c r="AH1465" s="49">
        <f>IFERROR(IF(OR($V1465&lt;&gt;"Ja",VLOOKUP($C1465,Listen!$A$2:$F$45,5,0)="Nein",D1465&lt;IF(C1465="LNG Anbindungsanlagen gemäß separater Festlegung",2022,2023)),$AC1465,$AA1465),0)</f>
        <v>0</v>
      </c>
      <c r="AI1465" s="49">
        <f>IFERROR(IF(OR($W1465&lt;&gt;"Ja",VLOOKUP($C1465,Listen!$A$2:$F$45,6,0)="Nein"),$AC1465,$AB1465),0)</f>
        <v>0</v>
      </c>
      <c r="AJ1465" s="49">
        <f>IFERROR(IF(OR($W1465&lt;&gt;"Ja",VLOOKUP($C1465,Listen!$A$2:$F$45,6,0)="Nein"),$AC1465,$AB1465),0)</f>
        <v>0</v>
      </c>
      <c r="AK1465" s="49">
        <f>IFERROR(IF(OR($W1465&lt;&gt;"Ja",VLOOKUP($C1465,Listen!$A$2:$F$45,6,0)="Nein"),$AC1465,$AB1465),0)</f>
        <v>0</v>
      </c>
      <c r="AL1465" s="51">
        <f t="shared" si="468"/>
        <v>0</v>
      </c>
      <c r="AM1465" s="296">
        <f>IFERROR(IF(VLOOKUP($C1465,Listen!$A$2:$F$45,6,0)="Ja",MAX(BC1465:BD1465),D_SAV!$BC1465),0)</f>
        <v>0</v>
      </c>
      <c r="AN1465" s="51">
        <f t="shared" si="469"/>
        <v>0</v>
      </c>
      <c r="AP1465" s="304">
        <f t="shared" si="470"/>
        <v>0</v>
      </c>
      <c r="AQ1465" s="304">
        <f t="shared" si="471"/>
        <v>0</v>
      </c>
      <c r="AR1465" s="304">
        <f t="shared" si="472"/>
        <v>0</v>
      </c>
      <c r="AS1465" s="304">
        <f t="shared" si="473"/>
        <v>0</v>
      </c>
      <c r="AT1465" s="304">
        <f t="shared" si="474"/>
        <v>0</v>
      </c>
      <c r="AU1465" s="304">
        <f t="shared" si="475"/>
        <v>0</v>
      </c>
      <c r="AV1465" s="304">
        <f t="shared" si="476"/>
        <v>0</v>
      </c>
      <c r="AW1465" s="304">
        <f t="shared" si="477"/>
        <v>0</v>
      </c>
      <c r="AX1465" s="304">
        <f t="shared" si="478"/>
        <v>0</v>
      </c>
      <c r="AY1465" s="304">
        <f t="shared" si="479"/>
        <v>0</v>
      </c>
      <c r="AZ1465" s="304">
        <f t="shared" si="480"/>
        <v>0</v>
      </c>
      <c r="BA1465" s="304">
        <f t="shared" si="481"/>
        <v>0</v>
      </c>
      <c r="BB1465" s="304">
        <f t="shared" si="482"/>
        <v>0</v>
      </c>
      <c r="BC1465" s="304">
        <f t="shared" si="483"/>
        <v>0</v>
      </c>
      <c r="BD1465" s="304">
        <f t="shared" si="484"/>
        <v>0</v>
      </c>
      <c r="BE1465" s="304">
        <f>IFERROR(IF(VLOOKUP($C1465,Listen!$A$2:$F$45,6,0)="Ja",BB1465-MAX(BC1465:BD1465),BB1465-BC1465),0)</f>
        <v>0</v>
      </c>
    </row>
    <row r="1466" spans="1:57" x14ac:dyDescent="0.25">
      <c r="A1466" s="320" t="str">
        <f>IF(AND(D1466&lt;&gt;0,C1466&lt;&gt;0,E1466&lt;&gt;0),IF(B1466&lt;&gt;0,CONCATENATE(B1466,"-AGr",VLOOKUP(C1466,Listen!$A$2:$D$45,4,FALSE),"-",D1466,"-",E1466,),CONCATENATE("AGr",VLOOKUP(C1466,Listen!$A$2:$D$45,4,FALSE),"-",D1466,"-",E1466)),"keine vollständige ID")</f>
        <v>keine vollständige ID</v>
      </c>
      <c r="B1466" s="301"/>
      <c r="C1466" s="287"/>
      <c r="D1466" s="34"/>
      <c r="E1466" s="306"/>
      <c r="F1466" s="116"/>
      <c r="G1466" s="17"/>
      <c r="H1466" s="17"/>
      <c r="I1466" s="17"/>
      <c r="J1466" s="17"/>
      <c r="K1466" s="17"/>
      <c r="L1466" s="17"/>
      <c r="M1466" s="17"/>
      <c r="N1466" s="17"/>
      <c r="O1466" s="116"/>
      <c r="P1466" s="117">
        <f>IF(D1466&gt;A_Stammdaten!$B$12,0,SUM(G1466,H1466,J1466,L1466:M1466)-SUM(I1466,K1466,N1466:O1466))</f>
        <v>0</v>
      </c>
      <c r="Q1466" s="17"/>
      <c r="R1466" s="17"/>
      <c r="S1466" s="17"/>
      <c r="T1466" s="17"/>
      <c r="U1466" s="62">
        <f t="shared" si="464"/>
        <v>0</v>
      </c>
      <c r="V1466" s="34"/>
      <c r="W1466" s="34"/>
      <c r="X1466" s="34"/>
      <c r="Y1466" s="34"/>
      <c r="Z1466" s="34"/>
      <c r="AA1466" s="63" t="str">
        <f t="shared" si="465"/>
        <v>-</v>
      </c>
      <c r="AB1466" s="63" t="str">
        <f t="shared" si="466"/>
        <v>-</v>
      </c>
      <c r="AC1466" s="63">
        <f>IF(ISBLANK($C1466),0,VLOOKUP($C1466,Listen!$A$2:$C$45,2,FALSE))</f>
        <v>0</v>
      </c>
      <c r="AD1466" s="63">
        <f>IF(ISBLANK($C1466),0,VLOOKUP($C1466,Listen!$A$2:$C$45,3,FALSE))</f>
        <v>0</v>
      </c>
      <c r="AE1466" s="49">
        <f t="shared" si="467"/>
        <v>0</v>
      </c>
      <c r="AF1466" s="49">
        <f t="shared" si="467"/>
        <v>0</v>
      </c>
      <c r="AG1466" s="49">
        <f>IFERROR(IF(OR($V1466&lt;&gt;"Ja",VLOOKUP($C1466,Listen!$A$2:$F$45,5,0)="Nein",D1466&lt;IF(C1466="LNG Anbindungsanlagen gemäß separater Festlegung",2022,2023)),$AC1466,$AA1466),0)</f>
        <v>0</v>
      </c>
      <c r="AH1466" s="49">
        <f>IFERROR(IF(OR($V1466&lt;&gt;"Ja",VLOOKUP($C1466,Listen!$A$2:$F$45,5,0)="Nein",D1466&lt;IF(C1466="LNG Anbindungsanlagen gemäß separater Festlegung",2022,2023)),$AC1466,$AA1466),0)</f>
        <v>0</v>
      </c>
      <c r="AI1466" s="49">
        <f>IFERROR(IF(OR($W1466&lt;&gt;"Ja",VLOOKUP($C1466,Listen!$A$2:$F$45,6,0)="Nein"),$AC1466,$AB1466),0)</f>
        <v>0</v>
      </c>
      <c r="AJ1466" s="49">
        <f>IFERROR(IF(OR($W1466&lt;&gt;"Ja",VLOOKUP($C1466,Listen!$A$2:$F$45,6,0)="Nein"),$AC1466,$AB1466),0)</f>
        <v>0</v>
      </c>
      <c r="AK1466" s="49">
        <f>IFERROR(IF(OR($W1466&lt;&gt;"Ja",VLOOKUP($C1466,Listen!$A$2:$F$45,6,0)="Nein"),$AC1466,$AB1466),0)</f>
        <v>0</v>
      </c>
      <c r="AL1466" s="51">
        <f t="shared" si="468"/>
        <v>0</v>
      </c>
      <c r="AM1466" s="296">
        <f>IFERROR(IF(VLOOKUP($C1466,Listen!$A$2:$F$45,6,0)="Ja",MAX(BC1466:BD1466),D_SAV!$BC1466),0)</f>
        <v>0</v>
      </c>
      <c r="AN1466" s="51">
        <f t="shared" si="469"/>
        <v>0</v>
      </c>
      <c r="AP1466" s="304">
        <f t="shared" si="470"/>
        <v>0</v>
      </c>
      <c r="AQ1466" s="304">
        <f t="shared" si="471"/>
        <v>0</v>
      </c>
      <c r="AR1466" s="304">
        <f t="shared" si="472"/>
        <v>0</v>
      </c>
      <c r="AS1466" s="304">
        <f t="shared" si="473"/>
        <v>0</v>
      </c>
      <c r="AT1466" s="304">
        <f t="shared" si="474"/>
        <v>0</v>
      </c>
      <c r="AU1466" s="304">
        <f t="shared" si="475"/>
        <v>0</v>
      </c>
      <c r="AV1466" s="304">
        <f t="shared" si="476"/>
        <v>0</v>
      </c>
      <c r="AW1466" s="304">
        <f t="shared" si="477"/>
        <v>0</v>
      </c>
      <c r="AX1466" s="304">
        <f t="shared" si="478"/>
        <v>0</v>
      </c>
      <c r="AY1466" s="304">
        <f t="shared" si="479"/>
        <v>0</v>
      </c>
      <c r="AZ1466" s="304">
        <f t="shared" si="480"/>
        <v>0</v>
      </c>
      <c r="BA1466" s="304">
        <f t="shared" si="481"/>
        <v>0</v>
      </c>
      <c r="BB1466" s="304">
        <f t="shared" si="482"/>
        <v>0</v>
      </c>
      <c r="BC1466" s="304">
        <f t="shared" si="483"/>
        <v>0</v>
      </c>
      <c r="BD1466" s="304">
        <f t="shared" si="484"/>
        <v>0</v>
      </c>
      <c r="BE1466" s="304">
        <f>IFERROR(IF(VLOOKUP($C1466,Listen!$A$2:$F$45,6,0)="Ja",BB1466-MAX(BC1466:BD1466),BB1466-BC1466),0)</f>
        <v>0</v>
      </c>
    </row>
    <row r="1467" spans="1:57" x14ac:dyDescent="0.25">
      <c r="A1467" s="320" t="str">
        <f>IF(AND(D1467&lt;&gt;0,C1467&lt;&gt;0,E1467&lt;&gt;0),IF(B1467&lt;&gt;0,CONCATENATE(B1467,"-AGr",VLOOKUP(C1467,Listen!$A$2:$D$45,4,FALSE),"-",D1467,"-",E1467,),CONCATENATE("AGr",VLOOKUP(C1467,Listen!$A$2:$D$45,4,FALSE),"-",D1467,"-",E1467)),"keine vollständige ID")</f>
        <v>keine vollständige ID</v>
      </c>
      <c r="B1467" s="301"/>
      <c r="C1467" s="287"/>
      <c r="D1467" s="34"/>
      <c r="E1467" s="306"/>
      <c r="F1467" s="116"/>
      <c r="G1467" s="17"/>
      <c r="H1467" s="17"/>
      <c r="I1467" s="17"/>
      <c r="J1467" s="17"/>
      <c r="K1467" s="17"/>
      <c r="L1467" s="17"/>
      <c r="M1467" s="17"/>
      <c r="N1467" s="17"/>
      <c r="O1467" s="116"/>
      <c r="P1467" s="117">
        <f>IF(D1467&gt;A_Stammdaten!$B$12,0,SUM(G1467,H1467,J1467,L1467:M1467)-SUM(I1467,K1467,N1467:O1467))</f>
        <v>0</v>
      </c>
      <c r="Q1467" s="17"/>
      <c r="R1467" s="17"/>
      <c r="S1467" s="17"/>
      <c r="T1467" s="17"/>
      <c r="U1467" s="62">
        <f t="shared" si="464"/>
        <v>0</v>
      </c>
      <c r="V1467" s="34"/>
      <c r="W1467" s="34"/>
      <c r="X1467" s="34"/>
      <c r="Y1467" s="34"/>
      <c r="Z1467" s="34"/>
      <c r="AA1467" s="63" t="str">
        <f t="shared" si="465"/>
        <v>-</v>
      </c>
      <c r="AB1467" s="63" t="str">
        <f t="shared" si="466"/>
        <v>-</v>
      </c>
      <c r="AC1467" s="63">
        <f>IF(ISBLANK($C1467),0,VLOOKUP($C1467,Listen!$A$2:$C$45,2,FALSE))</f>
        <v>0</v>
      </c>
      <c r="AD1467" s="63">
        <f>IF(ISBLANK($C1467),0,VLOOKUP($C1467,Listen!$A$2:$C$45,3,FALSE))</f>
        <v>0</v>
      </c>
      <c r="AE1467" s="49">
        <f t="shared" si="467"/>
        <v>0</v>
      </c>
      <c r="AF1467" s="49">
        <f t="shared" si="467"/>
        <v>0</v>
      </c>
      <c r="AG1467" s="49">
        <f>IFERROR(IF(OR($V1467&lt;&gt;"Ja",VLOOKUP($C1467,Listen!$A$2:$F$45,5,0)="Nein",D1467&lt;IF(C1467="LNG Anbindungsanlagen gemäß separater Festlegung",2022,2023)),$AC1467,$AA1467),0)</f>
        <v>0</v>
      </c>
      <c r="AH1467" s="49">
        <f>IFERROR(IF(OR($V1467&lt;&gt;"Ja",VLOOKUP($C1467,Listen!$A$2:$F$45,5,0)="Nein",D1467&lt;IF(C1467="LNG Anbindungsanlagen gemäß separater Festlegung",2022,2023)),$AC1467,$AA1467),0)</f>
        <v>0</v>
      </c>
      <c r="AI1467" s="49">
        <f>IFERROR(IF(OR($W1467&lt;&gt;"Ja",VLOOKUP($C1467,Listen!$A$2:$F$45,6,0)="Nein"),$AC1467,$AB1467),0)</f>
        <v>0</v>
      </c>
      <c r="AJ1467" s="49">
        <f>IFERROR(IF(OR($W1467&lt;&gt;"Ja",VLOOKUP($C1467,Listen!$A$2:$F$45,6,0)="Nein"),$AC1467,$AB1467),0)</f>
        <v>0</v>
      </c>
      <c r="AK1467" s="49">
        <f>IFERROR(IF(OR($W1467&lt;&gt;"Ja",VLOOKUP($C1467,Listen!$A$2:$F$45,6,0)="Nein"),$AC1467,$AB1467),0)</f>
        <v>0</v>
      </c>
      <c r="AL1467" s="51">
        <f t="shared" si="468"/>
        <v>0</v>
      </c>
      <c r="AM1467" s="296">
        <f>IFERROR(IF(VLOOKUP($C1467,Listen!$A$2:$F$45,6,0)="Ja",MAX(BC1467:BD1467),D_SAV!$BC1467),0)</f>
        <v>0</v>
      </c>
      <c r="AN1467" s="51">
        <f t="shared" si="469"/>
        <v>0</v>
      </c>
      <c r="AP1467" s="304">
        <f t="shared" si="470"/>
        <v>0</v>
      </c>
      <c r="AQ1467" s="304">
        <f t="shared" si="471"/>
        <v>0</v>
      </c>
      <c r="AR1467" s="304">
        <f t="shared" si="472"/>
        <v>0</v>
      </c>
      <c r="AS1467" s="304">
        <f t="shared" si="473"/>
        <v>0</v>
      </c>
      <c r="AT1467" s="304">
        <f t="shared" si="474"/>
        <v>0</v>
      </c>
      <c r="AU1467" s="304">
        <f t="shared" si="475"/>
        <v>0</v>
      </c>
      <c r="AV1467" s="304">
        <f t="shared" si="476"/>
        <v>0</v>
      </c>
      <c r="AW1467" s="304">
        <f t="shared" si="477"/>
        <v>0</v>
      </c>
      <c r="AX1467" s="304">
        <f t="shared" si="478"/>
        <v>0</v>
      </c>
      <c r="AY1467" s="304">
        <f t="shared" si="479"/>
        <v>0</v>
      </c>
      <c r="AZ1467" s="304">
        <f t="shared" si="480"/>
        <v>0</v>
      </c>
      <c r="BA1467" s="304">
        <f t="shared" si="481"/>
        <v>0</v>
      </c>
      <c r="BB1467" s="304">
        <f t="shared" si="482"/>
        <v>0</v>
      </c>
      <c r="BC1467" s="304">
        <f t="shared" si="483"/>
        <v>0</v>
      </c>
      <c r="BD1467" s="304">
        <f t="shared" si="484"/>
        <v>0</v>
      </c>
      <c r="BE1467" s="304">
        <f>IFERROR(IF(VLOOKUP($C1467,Listen!$A$2:$F$45,6,0)="Ja",BB1467-MAX(BC1467:BD1467),BB1467-BC1467),0)</f>
        <v>0</v>
      </c>
    </row>
    <row r="1468" spans="1:57" x14ac:dyDescent="0.25">
      <c r="A1468" s="320" t="str">
        <f>IF(AND(D1468&lt;&gt;0,C1468&lt;&gt;0,E1468&lt;&gt;0),IF(B1468&lt;&gt;0,CONCATENATE(B1468,"-AGr",VLOOKUP(C1468,Listen!$A$2:$D$45,4,FALSE),"-",D1468,"-",E1468,),CONCATENATE("AGr",VLOOKUP(C1468,Listen!$A$2:$D$45,4,FALSE),"-",D1468,"-",E1468)),"keine vollständige ID")</f>
        <v>keine vollständige ID</v>
      </c>
      <c r="B1468" s="301"/>
      <c r="C1468" s="287"/>
      <c r="D1468" s="34"/>
      <c r="E1468" s="306"/>
      <c r="F1468" s="116"/>
      <c r="G1468" s="17"/>
      <c r="H1468" s="17"/>
      <c r="I1468" s="17"/>
      <c r="J1468" s="17"/>
      <c r="K1468" s="17"/>
      <c r="L1468" s="17"/>
      <c r="M1468" s="17"/>
      <c r="N1468" s="17"/>
      <c r="O1468" s="116"/>
      <c r="P1468" s="117">
        <f>IF(D1468&gt;A_Stammdaten!$B$12,0,SUM(G1468,H1468,J1468,L1468:M1468)-SUM(I1468,K1468,N1468:O1468))</f>
        <v>0</v>
      </c>
      <c r="Q1468" s="17"/>
      <c r="R1468" s="17"/>
      <c r="S1468" s="17"/>
      <c r="T1468" s="17"/>
      <c r="U1468" s="62">
        <f t="shared" si="464"/>
        <v>0</v>
      </c>
      <c r="V1468" s="34"/>
      <c r="W1468" s="34"/>
      <c r="X1468" s="34"/>
      <c r="Y1468" s="34"/>
      <c r="Z1468" s="34"/>
      <c r="AA1468" s="63" t="str">
        <f t="shared" si="465"/>
        <v>-</v>
      </c>
      <c r="AB1468" s="63" t="str">
        <f t="shared" si="466"/>
        <v>-</v>
      </c>
      <c r="AC1468" s="63">
        <f>IF(ISBLANK($C1468),0,VLOOKUP($C1468,Listen!$A$2:$C$45,2,FALSE))</f>
        <v>0</v>
      </c>
      <c r="AD1468" s="63">
        <f>IF(ISBLANK($C1468),0,VLOOKUP($C1468,Listen!$A$2:$C$45,3,FALSE))</f>
        <v>0</v>
      </c>
      <c r="AE1468" s="49">
        <f t="shared" si="467"/>
        <v>0</v>
      </c>
      <c r="AF1468" s="49">
        <f t="shared" si="467"/>
        <v>0</v>
      </c>
      <c r="AG1468" s="49">
        <f>IFERROR(IF(OR($V1468&lt;&gt;"Ja",VLOOKUP($C1468,Listen!$A$2:$F$45,5,0)="Nein",D1468&lt;IF(C1468="LNG Anbindungsanlagen gemäß separater Festlegung",2022,2023)),$AC1468,$AA1468),0)</f>
        <v>0</v>
      </c>
      <c r="AH1468" s="49">
        <f>IFERROR(IF(OR($V1468&lt;&gt;"Ja",VLOOKUP($C1468,Listen!$A$2:$F$45,5,0)="Nein",D1468&lt;IF(C1468="LNG Anbindungsanlagen gemäß separater Festlegung",2022,2023)),$AC1468,$AA1468),0)</f>
        <v>0</v>
      </c>
      <c r="AI1468" s="49">
        <f>IFERROR(IF(OR($W1468&lt;&gt;"Ja",VLOOKUP($C1468,Listen!$A$2:$F$45,6,0)="Nein"),$AC1468,$AB1468),0)</f>
        <v>0</v>
      </c>
      <c r="AJ1468" s="49">
        <f>IFERROR(IF(OR($W1468&lt;&gt;"Ja",VLOOKUP($C1468,Listen!$A$2:$F$45,6,0)="Nein"),$AC1468,$AB1468),0)</f>
        <v>0</v>
      </c>
      <c r="AK1468" s="49">
        <f>IFERROR(IF(OR($W1468&lt;&gt;"Ja",VLOOKUP($C1468,Listen!$A$2:$F$45,6,0)="Nein"),$AC1468,$AB1468),0)</f>
        <v>0</v>
      </c>
      <c r="AL1468" s="51">
        <f t="shared" si="468"/>
        <v>0</v>
      </c>
      <c r="AM1468" s="296">
        <f>IFERROR(IF(VLOOKUP($C1468,Listen!$A$2:$F$45,6,0)="Ja",MAX(BC1468:BD1468),D_SAV!$BC1468),0)</f>
        <v>0</v>
      </c>
      <c r="AN1468" s="51">
        <f t="shared" si="469"/>
        <v>0</v>
      </c>
      <c r="AP1468" s="304">
        <f t="shared" si="470"/>
        <v>0</v>
      </c>
      <c r="AQ1468" s="304">
        <f t="shared" si="471"/>
        <v>0</v>
      </c>
      <c r="AR1468" s="304">
        <f t="shared" si="472"/>
        <v>0</v>
      </c>
      <c r="AS1468" s="304">
        <f t="shared" si="473"/>
        <v>0</v>
      </c>
      <c r="AT1468" s="304">
        <f t="shared" si="474"/>
        <v>0</v>
      </c>
      <c r="AU1468" s="304">
        <f t="shared" si="475"/>
        <v>0</v>
      </c>
      <c r="AV1468" s="304">
        <f t="shared" si="476"/>
        <v>0</v>
      </c>
      <c r="AW1468" s="304">
        <f t="shared" si="477"/>
        <v>0</v>
      </c>
      <c r="AX1468" s="304">
        <f t="shared" si="478"/>
        <v>0</v>
      </c>
      <c r="AY1468" s="304">
        <f t="shared" si="479"/>
        <v>0</v>
      </c>
      <c r="AZ1468" s="304">
        <f t="shared" si="480"/>
        <v>0</v>
      </c>
      <c r="BA1468" s="304">
        <f t="shared" si="481"/>
        <v>0</v>
      </c>
      <c r="BB1468" s="304">
        <f t="shared" si="482"/>
        <v>0</v>
      </c>
      <c r="BC1468" s="304">
        <f t="shared" si="483"/>
        <v>0</v>
      </c>
      <c r="BD1468" s="304">
        <f t="shared" si="484"/>
        <v>0</v>
      </c>
      <c r="BE1468" s="304">
        <f>IFERROR(IF(VLOOKUP($C1468,Listen!$A$2:$F$45,6,0)="Ja",BB1468-MAX(BC1468:BD1468),BB1468-BC1468),0)</f>
        <v>0</v>
      </c>
    </row>
    <row r="1469" spans="1:57" x14ac:dyDescent="0.25">
      <c r="A1469" s="320" t="str">
        <f>IF(AND(D1469&lt;&gt;0,C1469&lt;&gt;0,E1469&lt;&gt;0),IF(B1469&lt;&gt;0,CONCATENATE(B1469,"-AGr",VLOOKUP(C1469,Listen!$A$2:$D$45,4,FALSE),"-",D1469,"-",E1469,),CONCATENATE("AGr",VLOOKUP(C1469,Listen!$A$2:$D$45,4,FALSE),"-",D1469,"-",E1469)),"keine vollständige ID")</f>
        <v>keine vollständige ID</v>
      </c>
      <c r="B1469" s="301"/>
      <c r="C1469" s="287"/>
      <c r="D1469" s="34"/>
      <c r="E1469" s="306"/>
      <c r="F1469" s="116"/>
      <c r="G1469" s="17"/>
      <c r="H1469" s="17"/>
      <c r="I1469" s="17"/>
      <c r="J1469" s="17"/>
      <c r="K1469" s="17"/>
      <c r="L1469" s="17"/>
      <c r="M1469" s="17"/>
      <c r="N1469" s="17"/>
      <c r="O1469" s="116"/>
      <c r="P1469" s="117">
        <f>IF(D1469&gt;A_Stammdaten!$B$12,0,SUM(G1469,H1469,J1469,L1469:M1469)-SUM(I1469,K1469,N1469:O1469))</f>
        <v>0</v>
      </c>
      <c r="Q1469" s="17"/>
      <c r="R1469" s="17"/>
      <c r="S1469" s="17"/>
      <c r="T1469" s="17"/>
      <c r="U1469" s="62">
        <f t="shared" si="464"/>
        <v>0</v>
      </c>
      <c r="V1469" s="34"/>
      <c r="W1469" s="34"/>
      <c r="X1469" s="34"/>
      <c r="Y1469" s="34"/>
      <c r="Z1469" s="34"/>
      <c r="AA1469" s="63" t="str">
        <f t="shared" si="465"/>
        <v>-</v>
      </c>
      <c r="AB1469" s="63" t="str">
        <f t="shared" si="466"/>
        <v>-</v>
      </c>
      <c r="AC1469" s="63">
        <f>IF(ISBLANK($C1469),0,VLOOKUP($C1469,Listen!$A$2:$C$45,2,FALSE))</f>
        <v>0</v>
      </c>
      <c r="AD1469" s="63">
        <f>IF(ISBLANK($C1469),0,VLOOKUP($C1469,Listen!$A$2:$C$45,3,FALSE))</f>
        <v>0</v>
      </c>
      <c r="AE1469" s="49">
        <f t="shared" si="467"/>
        <v>0</v>
      </c>
      <c r="AF1469" s="49">
        <f t="shared" si="467"/>
        <v>0</v>
      </c>
      <c r="AG1469" s="49">
        <f>IFERROR(IF(OR($V1469&lt;&gt;"Ja",VLOOKUP($C1469,Listen!$A$2:$F$45,5,0)="Nein",D1469&lt;IF(C1469="LNG Anbindungsanlagen gemäß separater Festlegung",2022,2023)),$AC1469,$AA1469),0)</f>
        <v>0</v>
      </c>
      <c r="AH1469" s="49">
        <f>IFERROR(IF(OR($V1469&lt;&gt;"Ja",VLOOKUP($C1469,Listen!$A$2:$F$45,5,0)="Nein",D1469&lt;IF(C1469="LNG Anbindungsanlagen gemäß separater Festlegung",2022,2023)),$AC1469,$AA1469),0)</f>
        <v>0</v>
      </c>
      <c r="AI1469" s="49">
        <f>IFERROR(IF(OR($W1469&lt;&gt;"Ja",VLOOKUP($C1469,Listen!$A$2:$F$45,6,0)="Nein"),$AC1469,$AB1469),0)</f>
        <v>0</v>
      </c>
      <c r="AJ1469" s="49">
        <f>IFERROR(IF(OR($W1469&lt;&gt;"Ja",VLOOKUP($C1469,Listen!$A$2:$F$45,6,0)="Nein"),$AC1469,$AB1469),0)</f>
        <v>0</v>
      </c>
      <c r="AK1469" s="49">
        <f>IFERROR(IF(OR($W1469&lt;&gt;"Ja",VLOOKUP($C1469,Listen!$A$2:$F$45,6,0)="Nein"),$AC1469,$AB1469),0)</f>
        <v>0</v>
      </c>
      <c r="AL1469" s="51">
        <f t="shared" si="468"/>
        <v>0</v>
      </c>
      <c r="AM1469" s="296">
        <f>IFERROR(IF(VLOOKUP($C1469,Listen!$A$2:$F$45,6,0)="Ja",MAX(BC1469:BD1469),D_SAV!$BC1469),0)</f>
        <v>0</v>
      </c>
      <c r="AN1469" s="51">
        <f t="shared" si="469"/>
        <v>0</v>
      </c>
      <c r="AP1469" s="304">
        <f t="shared" si="470"/>
        <v>0</v>
      </c>
      <c r="AQ1469" s="304">
        <f t="shared" si="471"/>
        <v>0</v>
      </c>
      <c r="AR1469" s="304">
        <f t="shared" si="472"/>
        <v>0</v>
      </c>
      <c r="AS1469" s="304">
        <f t="shared" si="473"/>
        <v>0</v>
      </c>
      <c r="AT1469" s="304">
        <f t="shared" si="474"/>
        <v>0</v>
      </c>
      <c r="AU1469" s="304">
        <f t="shared" si="475"/>
        <v>0</v>
      </c>
      <c r="AV1469" s="304">
        <f t="shared" si="476"/>
        <v>0</v>
      </c>
      <c r="AW1469" s="304">
        <f t="shared" si="477"/>
        <v>0</v>
      </c>
      <c r="AX1469" s="304">
        <f t="shared" si="478"/>
        <v>0</v>
      </c>
      <c r="AY1469" s="304">
        <f t="shared" si="479"/>
        <v>0</v>
      </c>
      <c r="AZ1469" s="304">
        <f t="shared" si="480"/>
        <v>0</v>
      </c>
      <c r="BA1469" s="304">
        <f t="shared" si="481"/>
        <v>0</v>
      </c>
      <c r="BB1469" s="304">
        <f t="shared" si="482"/>
        <v>0</v>
      </c>
      <c r="BC1469" s="304">
        <f t="shared" si="483"/>
        <v>0</v>
      </c>
      <c r="BD1469" s="304">
        <f t="shared" si="484"/>
        <v>0</v>
      </c>
      <c r="BE1469" s="304">
        <f>IFERROR(IF(VLOOKUP($C1469,Listen!$A$2:$F$45,6,0)="Ja",BB1469-MAX(BC1469:BD1469),BB1469-BC1469),0)</f>
        <v>0</v>
      </c>
    </row>
    <row r="1470" spans="1:57" x14ac:dyDescent="0.25">
      <c r="A1470" s="320" t="str">
        <f>IF(AND(D1470&lt;&gt;0,C1470&lt;&gt;0,E1470&lt;&gt;0),IF(B1470&lt;&gt;0,CONCATENATE(B1470,"-AGr",VLOOKUP(C1470,Listen!$A$2:$D$45,4,FALSE),"-",D1470,"-",E1470,),CONCATENATE("AGr",VLOOKUP(C1470,Listen!$A$2:$D$45,4,FALSE),"-",D1470,"-",E1470)),"keine vollständige ID")</f>
        <v>keine vollständige ID</v>
      </c>
      <c r="B1470" s="301"/>
      <c r="C1470" s="287"/>
      <c r="D1470" s="34"/>
      <c r="E1470" s="306"/>
      <c r="F1470" s="116"/>
      <c r="G1470" s="17"/>
      <c r="H1470" s="17"/>
      <c r="I1470" s="17"/>
      <c r="J1470" s="17"/>
      <c r="K1470" s="17"/>
      <c r="L1470" s="17"/>
      <c r="M1470" s="17"/>
      <c r="N1470" s="17"/>
      <c r="O1470" s="116"/>
      <c r="P1470" s="117">
        <f>IF(D1470&gt;A_Stammdaten!$B$12,0,SUM(G1470,H1470,J1470,L1470:M1470)-SUM(I1470,K1470,N1470:O1470))</f>
        <v>0</v>
      </c>
      <c r="Q1470" s="17"/>
      <c r="R1470" s="17"/>
      <c r="S1470" s="17"/>
      <c r="T1470" s="17"/>
      <c r="U1470" s="62">
        <f t="shared" si="464"/>
        <v>0</v>
      </c>
      <c r="V1470" s="34"/>
      <c r="W1470" s="34"/>
      <c r="X1470" s="34"/>
      <c r="Y1470" s="34"/>
      <c r="Z1470" s="34"/>
      <c r="AA1470" s="63" t="str">
        <f t="shared" si="465"/>
        <v>-</v>
      </c>
      <c r="AB1470" s="63" t="str">
        <f t="shared" si="466"/>
        <v>-</v>
      </c>
      <c r="AC1470" s="63">
        <f>IF(ISBLANK($C1470),0,VLOOKUP($C1470,Listen!$A$2:$C$45,2,FALSE))</f>
        <v>0</v>
      </c>
      <c r="AD1470" s="63">
        <f>IF(ISBLANK($C1470),0,VLOOKUP($C1470,Listen!$A$2:$C$45,3,FALSE))</f>
        <v>0</v>
      </c>
      <c r="AE1470" s="49">
        <f t="shared" si="467"/>
        <v>0</v>
      </c>
      <c r="AF1470" s="49">
        <f t="shared" si="467"/>
        <v>0</v>
      </c>
      <c r="AG1470" s="49">
        <f>IFERROR(IF(OR($V1470&lt;&gt;"Ja",VLOOKUP($C1470,Listen!$A$2:$F$45,5,0)="Nein",D1470&lt;IF(C1470="LNG Anbindungsanlagen gemäß separater Festlegung",2022,2023)),$AC1470,$AA1470),0)</f>
        <v>0</v>
      </c>
      <c r="AH1470" s="49">
        <f>IFERROR(IF(OR($V1470&lt;&gt;"Ja",VLOOKUP($C1470,Listen!$A$2:$F$45,5,0)="Nein",D1470&lt;IF(C1470="LNG Anbindungsanlagen gemäß separater Festlegung",2022,2023)),$AC1470,$AA1470),0)</f>
        <v>0</v>
      </c>
      <c r="AI1470" s="49">
        <f>IFERROR(IF(OR($W1470&lt;&gt;"Ja",VLOOKUP($C1470,Listen!$A$2:$F$45,6,0)="Nein"),$AC1470,$AB1470),0)</f>
        <v>0</v>
      </c>
      <c r="AJ1470" s="49">
        <f>IFERROR(IF(OR($W1470&lt;&gt;"Ja",VLOOKUP($C1470,Listen!$A$2:$F$45,6,0)="Nein"),$AC1470,$AB1470),0)</f>
        <v>0</v>
      </c>
      <c r="AK1470" s="49">
        <f>IFERROR(IF(OR($W1470&lt;&gt;"Ja",VLOOKUP($C1470,Listen!$A$2:$F$45,6,0)="Nein"),$AC1470,$AB1470),0)</f>
        <v>0</v>
      </c>
      <c r="AL1470" s="51">
        <f t="shared" si="468"/>
        <v>0</v>
      </c>
      <c r="AM1470" s="296">
        <f>IFERROR(IF(VLOOKUP($C1470,Listen!$A$2:$F$45,6,0)="Ja",MAX(BC1470:BD1470),D_SAV!$BC1470),0)</f>
        <v>0</v>
      </c>
      <c r="AN1470" s="51">
        <f t="shared" si="469"/>
        <v>0</v>
      </c>
      <c r="AP1470" s="304">
        <f t="shared" si="470"/>
        <v>0</v>
      </c>
      <c r="AQ1470" s="304">
        <f t="shared" si="471"/>
        <v>0</v>
      </c>
      <c r="AR1470" s="304">
        <f t="shared" si="472"/>
        <v>0</v>
      </c>
      <c r="AS1470" s="304">
        <f t="shared" si="473"/>
        <v>0</v>
      </c>
      <c r="AT1470" s="304">
        <f t="shared" si="474"/>
        <v>0</v>
      </c>
      <c r="AU1470" s="304">
        <f t="shared" si="475"/>
        <v>0</v>
      </c>
      <c r="AV1470" s="304">
        <f t="shared" si="476"/>
        <v>0</v>
      </c>
      <c r="AW1470" s="304">
        <f t="shared" si="477"/>
        <v>0</v>
      </c>
      <c r="AX1470" s="304">
        <f t="shared" si="478"/>
        <v>0</v>
      </c>
      <c r="AY1470" s="304">
        <f t="shared" si="479"/>
        <v>0</v>
      </c>
      <c r="AZ1470" s="304">
        <f t="shared" si="480"/>
        <v>0</v>
      </c>
      <c r="BA1470" s="304">
        <f t="shared" si="481"/>
        <v>0</v>
      </c>
      <c r="BB1470" s="304">
        <f t="shared" si="482"/>
        <v>0</v>
      </c>
      <c r="BC1470" s="304">
        <f t="shared" si="483"/>
        <v>0</v>
      </c>
      <c r="BD1470" s="304">
        <f t="shared" si="484"/>
        <v>0</v>
      </c>
      <c r="BE1470" s="304">
        <f>IFERROR(IF(VLOOKUP($C1470,Listen!$A$2:$F$45,6,0)="Ja",BB1470-MAX(BC1470:BD1470),BB1470-BC1470),0)</f>
        <v>0</v>
      </c>
    </row>
    <row r="1471" spans="1:57" x14ac:dyDescent="0.25">
      <c r="A1471" s="320" t="str">
        <f>IF(AND(D1471&lt;&gt;0,C1471&lt;&gt;0,E1471&lt;&gt;0),IF(B1471&lt;&gt;0,CONCATENATE(B1471,"-AGr",VLOOKUP(C1471,Listen!$A$2:$D$45,4,FALSE),"-",D1471,"-",E1471,),CONCATENATE("AGr",VLOOKUP(C1471,Listen!$A$2:$D$45,4,FALSE),"-",D1471,"-",E1471)),"keine vollständige ID")</f>
        <v>keine vollständige ID</v>
      </c>
      <c r="B1471" s="301"/>
      <c r="C1471" s="287"/>
      <c r="D1471" s="34"/>
      <c r="E1471" s="306"/>
      <c r="F1471" s="116"/>
      <c r="G1471" s="17"/>
      <c r="H1471" s="17"/>
      <c r="I1471" s="17"/>
      <c r="J1471" s="17"/>
      <c r="K1471" s="17"/>
      <c r="L1471" s="17"/>
      <c r="M1471" s="17"/>
      <c r="N1471" s="17"/>
      <c r="O1471" s="116"/>
      <c r="P1471" s="117">
        <f>IF(D1471&gt;A_Stammdaten!$B$12,0,SUM(G1471,H1471,J1471,L1471:M1471)-SUM(I1471,K1471,N1471:O1471))</f>
        <v>0</v>
      </c>
      <c r="Q1471" s="17"/>
      <c r="R1471" s="17"/>
      <c r="S1471" s="17"/>
      <c r="T1471" s="17"/>
      <c r="U1471" s="62">
        <f t="shared" si="464"/>
        <v>0</v>
      </c>
      <c r="V1471" s="34"/>
      <c r="W1471" s="34"/>
      <c r="X1471" s="34"/>
      <c r="Y1471" s="34"/>
      <c r="Z1471" s="34"/>
      <c r="AA1471" s="63" t="str">
        <f t="shared" si="465"/>
        <v>-</v>
      </c>
      <c r="AB1471" s="63" t="str">
        <f t="shared" si="466"/>
        <v>-</v>
      </c>
      <c r="AC1471" s="63">
        <f>IF(ISBLANK($C1471),0,VLOOKUP($C1471,Listen!$A$2:$C$45,2,FALSE))</f>
        <v>0</v>
      </c>
      <c r="AD1471" s="63">
        <f>IF(ISBLANK($C1471),0,VLOOKUP($C1471,Listen!$A$2:$C$45,3,FALSE))</f>
        <v>0</v>
      </c>
      <c r="AE1471" s="49">
        <f t="shared" si="467"/>
        <v>0</v>
      </c>
      <c r="AF1471" s="49">
        <f t="shared" si="467"/>
        <v>0</v>
      </c>
      <c r="AG1471" s="49">
        <f>IFERROR(IF(OR($V1471&lt;&gt;"Ja",VLOOKUP($C1471,Listen!$A$2:$F$45,5,0)="Nein",D1471&lt;IF(C1471="LNG Anbindungsanlagen gemäß separater Festlegung",2022,2023)),$AC1471,$AA1471),0)</f>
        <v>0</v>
      </c>
      <c r="AH1471" s="49">
        <f>IFERROR(IF(OR($V1471&lt;&gt;"Ja",VLOOKUP($C1471,Listen!$A$2:$F$45,5,0)="Nein",D1471&lt;IF(C1471="LNG Anbindungsanlagen gemäß separater Festlegung",2022,2023)),$AC1471,$AA1471),0)</f>
        <v>0</v>
      </c>
      <c r="AI1471" s="49">
        <f>IFERROR(IF(OR($W1471&lt;&gt;"Ja",VLOOKUP($C1471,Listen!$A$2:$F$45,6,0)="Nein"),$AC1471,$AB1471),0)</f>
        <v>0</v>
      </c>
      <c r="AJ1471" s="49">
        <f>IFERROR(IF(OR($W1471&lt;&gt;"Ja",VLOOKUP($C1471,Listen!$A$2:$F$45,6,0)="Nein"),$AC1471,$AB1471),0)</f>
        <v>0</v>
      </c>
      <c r="AK1471" s="49">
        <f>IFERROR(IF(OR($W1471&lt;&gt;"Ja",VLOOKUP($C1471,Listen!$A$2:$F$45,6,0)="Nein"),$AC1471,$AB1471),0)</f>
        <v>0</v>
      </c>
      <c r="AL1471" s="51">
        <f t="shared" si="468"/>
        <v>0</v>
      </c>
      <c r="AM1471" s="296">
        <f>IFERROR(IF(VLOOKUP($C1471,Listen!$A$2:$F$45,6,0)="Ja",MAX(BC1471:BD1471),D_SAV!$BC1471),0)</f>
        <v>0</v>
      </c>
      <c r="AN1471" s="51">
        <f t="shared" si="469"/>
        <v>0</v>
      </c>
      <c r="AP1471" s="304">
        <f t="shared" si="470"/>
        <v>0</v>
      </c>
      <c r="AQ1471" s="304">
        <f t="shared" si="471"/>
        <v>0</v>
      </c>
      <c r="AR1471" s="304">
        <f t="shared" si="472"/>
        <v>0</v>
      </c>
      <c r="AS1471" s="304">
        <f t="shared" si="473"/>
        <v>0</v>
      </c>
      <c r="AT1471" s="304">
        <f t="shared" si="474"/>
        <v>0</v>
      </c>
      <c r="AU1471" s="304">
        <f t="shared" si="475"/>
        <v>0</v>
      </c>
      <c r="AV1471" s="304">
        <f t="shared" si="476"/>
        <v>0</v>
      </c>
      <c r="AW1471" s="304">
        <f t="shared" si="477"/>
        <v>0</v>
      </c>
      <c r="AX1471" s="304">
        <f t="shared" si="478"/>
        <v>0</v>
      </c>
      <c r="AY1471" s="304">
        <f t="shared" si="479"/>
        <v>0</v>
      </c>
      <c r="AZ1471" s="304">
        <f t="shared" si="480"/>
        <v>0</v>
      </c>
      <c r="BA1471" s="304">
        <f t="shared" si="481"/>
        <v>0</v>
      </c>
      <c r="BB1471" s="304">
        <f t="shared" si="482"/>
        <v>0</v>
      </c>
      <c r="BC1471" s="304">
        <f t="shared" si="483"/>
        <v>0</v>
      </c>
      <c r="BD1471" s="304">
        <f t="shared" si="484"/>
        <v>0</v>
      </c>
      <c r="BE1471" s="304">
        <f>IFERROR(IF(VLOOKUP($C1471,Listen!$A$2:$F$45,6,0)="Ja",BB1471-MAX(BC1471:BD1471),BB1471-BC1471),0)</f>
        <v>0</v>
      </c>
    </row>
    <row r="1472" spans="1:57" x14ac:dyDescent="0.25">
      <c r="A1472" s="320" t="str">
        <f>IF(AND(D1472&lt;&gt;0,C1472&lt;&gt;0,E1472&lt;&gt;0),IF(B1472&lt;&gt;0,CONCATENATE(B1472,"-AGr",VLOOKUP(C1472,Listen!$A$2:$D$45,4,FALSE),"-",D1472,"-",E1472,),CONCATENATE("AGr",VLOOKUP(C1472,Listen!$A$2:$D$45,4,FALSE),"-",D1472,"-",E1472)),"keine vollständige ID")</f>
        <v>keine vollständige ID</v>
      </c>
      <c r="B1472" s="301"/>
      <c r="C1472" s="287"/>
      <c r="D1472" s="34"/>
      <c r="E1472" s="306"/>
      <c r="F1472" s="116"/>
      <c r="G1472" s="17"/>
      <c r="H1472" s="17"/>
      <c r="I1472" s="17"/>
      <c r="J1472" s="17"/>
      <c r="K1472" s="17"/>
      <c r="L1472" s="17"/>
      <c r="M1472" s="17"/>
      <c r="N1472" s="17"/>
      <c r="O1472" s="116"/>
      <c r="P1472" s="117">
        <f>IF(D1472&gt;A_Stammdaten!$B$12,0,SUM(G1472,H1472,J1472,L1472:M1472)-SUM(I1472,K1472,N1472:O1472))</f>
        <v>0</v>
      </c>
      <c r="Q1472" s="17"/>
      <c r="R1472" s="17"/>
      <c r="S1472" s="17"/>
      <c r="T1472" s="17"/>
      <c r="U1472" s="62">
        <f t="shared" si="464"/>
        <v>0</v>
      </c>
      <c r="V1472" s="34"/>
      <c r="W1472" s="34"/>
      <c r="X1472" s="34"/>
      <c r="Y1472" s="34"/>
      <c r="Z1472" s="34"/>
      <c r="AA1472" s="63" t="str">
        <f t="shared" si="465"/>
        <v>-</v>
      </c>
      <c r="AB1472" s="63" t="str">
        <f t="shared" si="466"/>
        <v>-</v>
      </c>
      <c r="AC1472" s="63">
        <f>IF(ISBLANK($C1472),0,VLOOKUP($C1472,Listen!$A$2:$C$45,2,FALSE))</f>
        <v>0</v>
      </c>
      <c r="AD1472" s="63">
        <f>IF(ISBLANK($C1472),0,VLOOKUP($C1472,Listen!$A$2:$C$45,3,FALSE))</f>
        <v>0</v>
      </c>
      <c r="AE1472" s="49">
        <f t="shared" si="467"/>
        <v>0</v>
      </c>
      <c r="AF1472" s="49">
        <f t="shared" si="467"/>
        <v>0</v>
      </c>
      <c r="AG1472" s="49">
        <f>IFERROR(IF(OR($V1472&lt;&gt;"Ja",VLOOKUP($C1472,Listen!$A$2:$F$45,5,0)="Nein",D1472&lt;IF(C1472="LNG Anbindungsanlagen gemäß separater Festlegung",2022,2023)),$AC1472,$AA1472),0)</f>
        <v>0</v>
      </c>
      <c r="AH1472" s="49">
        <f>IFERROR(IF(OR($V1472&lt;&gt;"Ja",VLOOKUP($C1472,Listen!$A$2:$F$45,5,0)="Nein",D1472&lt;IF(C1472="LNG Anbindungsanlagen gemäß separater Festlegung",2022,2023)),$AC1472,$AA1472),0)</f>
        <v>0</v>
      </c>
      <c r="AI1472" s="49">
        <f>IFERROR(IF(OR($W1472&lt;&gt;"Ja",VLOOKUP($C1472,Listen!$A$2:$F$45,6,0)="Nein"),$AC1472,$AB1472),0)</f>
        <v>0</v>
      </c>
      <c r="AJ1472" s="49">
        <f>IFERROR(IF(OR($W1472&lt;&gt;"Ja",VLOOKUP($C1472,Listen!$A$2:$F$45,6,0)="Nein"),$AC1472,$AB1472),0)</f>
        <v>0</v>
      </c>
      <c r="AK1472" s="49">
        <f>IFERROR(IF(OR($W1472&lt;&gt;"Ja",VLOOKUP($C1472,Listen!$A$2:$F$45,6,0)="Nein"),$AC1472,$AB1472),0)</f>
        <v>0</v>
      </c>
      <c r="AL1472" s="51">
        <f t="shared" si="468"/>
        <v>0</v>
      </c>
      <c r="AM1472" s="296">
        <f>IFERROR(IF(VLOOKUP($C1472,Listen!$A$2:$F$45,6,0)="Ja",MAX(BC1472:BD1472),D_SAV!$BC1472),0)</f>
        <v>0</v>
      </c>
      <c r="AN1472" s="51">
        <f t="shared" si="469"/>
        <v>0</v>
      </c>
      <c r="AP1472" s="304">
        <f t="shared" si="470"/>
        <v>0</v>
      </c>
      <c r="AQ1472" s="304">
        <f t="shared" si="471"/>
        <v>0</v>
      </c>
      <c r="AR1472" s="304">
        <f t="shared" si="472"/>
        <v>0</v>
      </c>
      <c r="AS1472" s="304">
        <f t="shared" si="473"/>
        <v>0</v>
      </c>
      <c r="AT1472" s="304">
        <f t="shared" si="474"/>
        <v>0</v>
      </c>
      <c r="AU1472" s="304">
        <f t="shared" si="475"/>
        <v>0</v>
      </c>
      <c r="AV1472" s="304">
        <f t="shared" si="476"/>
        <v>0</v>
      </c>
      <c r="AW1472" s="304">
        <f t="shared" si="477"/>
        <v>0</v>
      </c>
      <c r="AX1472" s="304">
        <f t="shared" si="478"/>
        <v>0</v>
      </c>
      <c r="AY1472" s="304">
        <f t="shared" si="479"/>
        <v>0</v>
      </c>
      <c r="AZ1472" s="304">
        <f t="shared" si="480"/>
        <v>0</v>
      </c>
      <c r="BA1472" s="304">
        <f t="shared" si="481"/>
        <v>0</v>
      </c>
      <c r="BB1472" s="304">
        <f t="shared" si="482"/>
        <v>0</v>
      </c>
      <c r="BC1472" s="304">
        <f t="shared" si="483"/>
        <v>0</v>
      </c>
      <c r="BD1472" s="304">
        <f t="shared" si="484"/>
        <v>0</v>
      </c>
      <c r="BE1472" s="304">
        <f>IFERROR(IF(VLOOKUP($C1472,Listen!$A$2:$F$45,6,0)="Ja",BB1472-MAX(BC1472:BD1472),BB1472-BC1472),0)</f>
        <v>0</v>
      </c>
    </row>
    <row r="1473" spans="1:57" x14ac:dyDescent="0.25">
      <c r="A1473" s="320" t="str">
        <f>IF(AND(D1473&lt;&gt;0,C1473&lt;&gt;0,E1473&lt;&gt;0),IF(B1473&lt;&gt;0,CONCATENATE(B1473,"-AGr",VLOOKUP(C1473,Listen!$A$2:$D$45,4,FALSE),"-",D1473,"-",E1473,),CONCATENATE("AGr",VLOOKUP(C1473,Listen!$A$2:$D$45,4,FALSE),"-",D1473,"-",E1473)),"keine vollständige ID")</f>
        <v>keine vollständige ID</v>
      </c>
      <c r="B1473" s="301"/>
      <c r="C1473" s="287"/>
      <c r="D1473" s="34"/>
      <c r="E1473" s="306"/>
      <c r="F1473" s="116"/>
      <c r="G1473" s="17"/>
      <c r="H1473" s="17"/>
      <c r="I1473" s="17"/>
      <c r="J1473" s="17"/>
      <c r="K1473" s="17"/>
      <c r="L1473" s="17"/>
      <c r="M1473" s="17"/>
      <c r="N1473" s="17"/>
      <c r="O1473" s="116"/>
      <c r="P1473" s="117">
        <f>IF(D1473&gt;A_Stammdaten!$B$12,0,SUM(G1473,H1473,J1473,L1473:M1473)-SUM(I1473,K1473,N1473:O1473))</f>
        <v>0</v>
      </c>
      <c r="Q1473" s="17"/>
      <c r="R1473" s="17"/>
      <c r="S1473" s="17"/>
      <c r="T1473" s="17"/>
      <c r="U1473" s="62">
        <f t="shared" si="464"/>
        <v>0</v>
      </c>
      <c r="V1473" s="34"/>
      <c r="W1473" s="34"/>
      <c r="X1473" s="34"/>
      <c r="Y1473" s="34"/>
      <c r="Z1473" s="34"/>
      <c r="AA1473" s="63" t="str">
        <f t="shared" si="465"/>
        <v>-</v>
      </c>
      <c r="AB1473" s="63" t="str">
        <f t="shared" si="466"/>
        <v>-</v>
      </c>
      <c r="AC1473" s="63">
        <f>IF(ISBLANK($C1473),0,VLOOKUP($C1473,Listen!$A$2:$C$45,2,FALSE))</f>
        <v>0</v>
      </c>
      <c r="AD1473" s="63">
        <f>IF(ISBLANK($C1473),0,VLOOKUP($C1473,Listen!$A$2:$C$45,3,FALSE))</f>
        <v>0</v>
      </c>
      <c r="AE1473" s="49">
        <f t="shared" si="467"/>
        <v>0</v>
      </c>
      <c r="AF1473" s="49">
        <f t="shared" si="467"/>
        <v>0</v>
      </c>
      <c r="AG1473" s="49">
        <f>IFERROR(IF(OR($V1473&lt;&gt;"Ja",VLOOKUP($C1473,Listen!$A$2:$F$45,5,0)="Nein",D1473&lt;IF(C1473="LNG Anbindungsanlagen gemäß separater Festlegung",2022,2023)),$AC1473,$AA1473),0)</f>
        <v>0</v>
      </c>
      <c r="AH1473" s="49">
        <f>IFERROR(IF(OR($V1473&lt;&gt;"Ja",VLOOKUP($C1473,Listen!$A$2:$F$45,5,0)="Nein",D1473&lt;IF(C1473="LNG Anbindungsanlagen gemäß separater Festlegung",2022,2023)),$AC1473,$AA1473),0)</f>
        <v>0</v>
      </c>
      <c r="AI1473" s="49">
        <f>IFERROR(IF(OR($W1473&lt;&gt;"Ja",VLOOKUP($C1473,Listen!$A$2:$F$45,6,0)="Nein"),$AC1473,$AB1473),0)</f>
        <v>0</v>
      </c>
      <c r="AJ1473" s="49">
        <f>IFERROR(IF(OR($W1473&lt;&gt;"Ja",VLOOKUP($C1473,Listen!$A$2:$F$45,6,0)="Nein"),$AC1473,$AB1473),0)</f>
        <v>0</v>
      </c>
      <c r="AK1473" s="49">
        <f>IFERROR(IF(OR($W1473&lt;&gt;"Ja",VLOOKUP($C1473,Listen!$A$2:$F$45,6,0)="Nein"),$AC1473,$AB1473),0)</f>
        <v>0</v>
      </c>
      <c r="AL1473" s="51">
        <f t="shared" si="468"/>
        <v>0</v>
      </c>
      <c r="AM1473" s="296">
        <f>IFERROR(IF(VLOOKUP($C1473,Listen!$A$2:$F$45,6,0)="Ja",MAX(BC1473:BD1473),D_SAV!$BC1473),0)</f>
        <v>0</v>
      </c>
      <c r="AN1473" s="51">
        <f t="shared" si="469"/>
        <v>0</v>
      </c>
      <c r="AP1473" s="304">
        <f t="shared" si="470"/>
        <v>0</v>
      </c>
      <c r="AQ1473" s="304">
        <f t="shared" si="471"/>
        <v>0</v>
      </c>
      <c r="AR1473" s="304">
        <f t="shared" si="472"/>
        <v>0</v>
      </c>
      <c r="AS1473" s="304">
        <f t="shared" si="473"/>
        <v>0</v>
      </c>
      <c r="AT1473" s="304">
        <f t="shared" si="474"/>
        <v>0</v>
      </c>
      <c r="AU1473" s="304">
        <f t="shared" si="475"/>
        <v>0</v>
      </c>
      <c r="AV1473" s="304">
        <f t="shared" si="476"/>
        <v>0</v>
      </c>
      <c r="AW1473" s="304">
        <f t="shared" si="477"/>
        <v>0</v>
      </c>
      <c r="AX1473" s="304">
        <f t="shared" si="478"/>
        <v>0</v>
      </c>
      <c r="AY1473" s="304">
        <f t="shared" si="479"/>
        <v>0</v>
      </c>
      <c r="AZ1473" s="304">
        <f t="shared" si="480"/>
        <v>0</v>
      </c>
      <c r="BA1473" s="304">
        <f t="shared" si="481"/>
        <v>0</v>
      </c>
      <c r="BB1473" s="304">
        <f t="shared" si="482"/>
        <v>0</v>
      </c>
      <c r="BC1473" s="304">
        <f t="shared" si="483"/>
        <v>0</v>
      </c>
      <c r="BD1473" s="304">
        <f t="shared" si="484"/>
        <v>0</v>
      </c>
      <c r="BE1473" s="304">
        <f>IFERROR(IF(VLOOKUP($C1473,Listen!$A$2:$F$45,6,0)="Ja",BB1473-MAX(BC1473:BD1473),BB1473-BC1473),0)</f>
        <v>0</v>
      </c>
    </row>
    <row r="1474" spans="1:57" x14ac:dyDescent="0.25">
      <c r="A1474" s="320" t="str">
        <f>IF(AND(D1474&lt;&gt;0,C1474&lt;&gt;0,E1474&lt;&gt;0),IF(B1474&lt;&gt;0,CONCATENATE(B1474,"-AGr",VLOOKUP(C1474,Listen!$A$2:$D$45,4,FALSE),"-",D1474,"-",E1474,),CONCATENATE("AGr",VLOOKUP(C1474,Listen!$A$2:$D$45,4,FALSE),"-",D1474,"-",E1474)),"keine vollständige ID")</f>
        <v>keine vollständige ID</v>
      </c>
      <c r="B1474" s="301"/>
      <c r="C1474" s="287"/>
      <c r="D1474" s="34"/>
      <c r="E1474" s="306"/>
      <c r="F1474" s="116"/>
      <c r="G1474" s="17"/>
      <c r="H1474" s="17"/>
      <c r="I1474" s="17"/>
      <c r="J1474" s="17"/>
      <c r="K1474" s="17"/>
      <c r="L1474" s="17"/>
      <c r="M1474" s="17"/>
      <c r="N1474" s="17"/>
      <c r="O1474" s="116"/>
      <c r="P1474" s="117">
        <f>IF(D1474&gt;A_Stammdaten!$B$12,0,SUM(G1474,H1474,J1474,L1474:M1474)-SUM(I1474,K1474,N1474:O1474))</f>
        <v>0</v>
      </c>
      <c r="Q1474" s="17"/>
      <c r="R1474" s="17"/>
      <c r="S1474" s="17"/>
      <c r="T1474" s="17"/>
      <c r="U1474" s="62">
        <f t="shared" si="464"/>
        <v>0</v>
      </c>
      <c r="V1474" s="34"/>
      <c r="W1474" s="34"/>
      <c r="X1474" s="34"/>
      <c r="Y1474" s="34"/>
      <c r="Z1474" s="34"/>
      <c r="AA1474" s="63" t="str">
        <f t="shared" si="465"/>
        <v>-</v>
      </c>
      <c r="AB1474" s="63" t="str">
        <f t="shared" si="466"/>
        <v>-</v>
      </c>
      <c r="AC1474" s="63">
        <f>IF(ISBLANK($C1474),0,VLOOKUP($C1474,Listen!$A$2:$C$45,2,FALSE))</f>
        <v>0</v>
      </c>
      <c r="AD1474" s="63">
        <f>IF(ISBLANK($C1474),0,VLOOKUP($C1474,Listen!$A$2:$C$45,3,FALSE))</f>
        <v>0</v>
      </c>
      <c r="AE1474" s="49">
        <f t="shared" si="467"/>
        <v>0</v>
      </c>
      <c r="AF1474" s="49">
        <f t="shared" si="467"/>
        <v>0</v>
      </c>
      <c r="AG1474" s="49">
        <f>IFERROR(IF(OR($V1474&lt;&gt;"Ja",VLOOKUP($C1474,Listen!$A$2:$F$45,5,0)="Nein",D1474&lt;IF(C1474="LNG Anbindungsanlagen gemäß separater Festlegung",2022,2023)),$AC1474,$AA1474),0)</f>
        <v>0</v>
      </c>
      <c r="AH1474" s="49">
        <f>IFERROR(IF(OR($V1474&lt;&gt;"Ja",VLOOKUP($C1474,Listen!$A$2:$F$45,5,0)="Nein",D1474&lt;IF(C1474="LNG Anbindungsanlagen gemäß separater Festlegung",2022,2023)),$AC1474,$AA1474),0)</f>
        <v>0</v>
      </c>
      <c r="AI1474" s="49">
        <f>IFERROR(IF(OR($W1474&lt;&gt;"Ja",VLOOKUP($C1474,Listen!$A$2:$F$45,6,0)="Nein"),$AC1474,$AB1474),0)</f>
        <v>0</v>
      </c>
      <c r="AJ1474" s="49">
        <f>IFERROR(IF(OR($W1474&lt;&gt;"Ja",VLOOKUP($C1474,Listen!$A$2:$F$45,6,0)="Nein"),$AC1474,$AB1474),0)</f>
        <v>0</v>
      </c>
      <c r="AK1474" s="49">
        <f>IFERROR(IF(OR($W1474&lt;&gt;"Ja",VLOOKUP($C1474,Listen!$A$2:$F$45,6,0)="Nein"),$AC1474,$AB1474),0)</f>
        <v>0</v>
      </c>
      <c r="AL1474" s="51">
        <f t="shared" si="468"/>
        <v>0</v>
      </c>
      <c r="AM1474" s="296">
        <f>IFERROR(IF(VLOOKUP($C1474,Listen!$A$2:$F$45,6,0)="Ja",MAX(BC1474:BD1474),D_SAV!$BC1474),0)</f>
        <v>0</v>
      </c>
      <c r="AN1474" s="51">
        <f t="shared" si="469"/>
        <v>0</v>
      </c>
      <c r="AP1474" s="304">
        <f t="shared" si="470"/>
        <v>0</v>
      </c>
      <c r="AQ1474" s="304">
        <f t="shared" si="471"/>
        <v>0</v>
      </c>
      <c r="AR1474" s="304">
        <f t="shared" si="472"/>
        <v>0</v>
      </c>
      <c r="AS1474" s="304">
        <f t="shared" si="473"/>
        <v>0</v>
      </c>
      <c r="AT1474" s="304">
        <f t="shared" si="474"/>
        <v>0</v>
      </c>
      <c r="AU1474" s="304">
        <f t="shared" si="475"/>
        <v>0</v>
      </c>
      <c r="AV1474" s="304">
        <f t="shared" si="476"/>
        <v>0</v>
      </c>
      <c r="AW1474" s="304">
        <f t="shared" si="477"/>
        <v>0</v>
      </c>
      <c r="AX1474" s="304">
        <f t="shared" si="478"/>
        <v>0</v>
      </c>
      <c r="AY1474" s="304">
        <f t="shared" si="479"/>
        <v>0</v>
      </c>
      <c r="AZ1474" s="304">
        <f t="shared" si="480"/>
        <v>0</v>
      </c>
      <c r="BA1474" s="304">
        <f t="shared" si="481"/>
        <v>0</v>
      </c>
      <c r="BB1474" s="304">
        <f t="shared" si="482"/>
        <v>0</v>
      </c>
      <c r="BC1474" s="304">
        <f t="shared" si="483"/>
        <v>0</v>
      </c>
      <c r="BD1474" s="304">
        <f t="shared" si="484"/>
        <v>0</v>
      </c>
      <c r="BE1474" s="304">
        <f>IFERROR(IF(VLOOKUP($C1474,Listen!$A$2:$F$45,6,0)="Ja",BB1474-MAX(BC1474:BD1474),BB1474-BC1474),0)</f>
        <v>0</v>
      </c>
    </row>
    <row r="1475" spans="1:57" x14ac:dyDescent="0.25">
      <c r="A1475" s="320" t="str">
        <f>IF(AND(D1475&lt;&gt;0,C1475&lt;&gt;0,E1475&lt;&gt;0),IF(B1475&lt;&gt;0,CONCATENATE(B1475,"-AGr",VLOOKUP(C1475,Listen!$A$2:$D$45,4,FALSE),"-",D1475,"-",E1475,),CONCATENATE("AGr",VLOOKUP(C1475,Listen!$A$2:$D$45,4,FALSE),"-",D1475,"-",E1475)),"keine vollständige ID")</f>
        <v>keine vollständige ID</v>
      </c>
      <c r="B1475" s="301"/>
      <c r="C1475" s="287"/>
      <c r="D1475" s="34"/>
      <c r="E1475" s="306"/>
      <c r="F1475" s="116"/>
      <c r="G1475" s="17"/>
      <c r="H1475" s="17"/>
      <c r="I1475" s="17"/>
      <c r="J1475" s="17"/>
      <c r="K1475" s="17"/>
      <c r="L1475" s="17"/>
      <c r="M1475" s="17"/>
      <c r="N1475" s="17"/>
      <c r="O1475" s="116"/>
      <c r="P1475" s="117">
        <f>IF(D1475&gt;A_Stammdaten!$B$12,0,SUM(G1475,H1475,J1475,L1475:M1475)-SUM(I1475,K1475,N1475:O1475))</f>
        <v>0</v>
      </c>
      <c r="Q1475" s="17"/>
      <c r="R1475" s="17"/>
      <c r="S1475" s="17"/>
      <c r="T1475" s="17"/>
      <c r="U1475" s="62">
        <f t="shared" si="464"/>
        <v>0</v>
      </c>
      <c r="V1475" s="34"/>
      <c r="W1475" s="34"/>
      <c r="X1475" s="34"/>
      <c r="Y1475" s="34"/>
      <c r="Z1475" s="34"/>
      <c r="AA1475" s="63" t="str">
        <f t="shared" si="465"/>
        <v>-</v>
      </c>
      <c r="AB1475" s="63" t="str">
        <f t="shared" si="466"/>
        <v>-</v>
      </c>
      <c r="AC1475" s="63">
        <f>IF(ISBLANK($C1475),0,VLOOKUP($C1475,Listen!$A$2:$C$45,2,FALSE))</f>
        <v>0</v>
      </c>
      <c r="AD1475" s="63">
        <f>IF(ISBLANK($C1475),0,VLOOKUP($C1475,Listen!$A$2:$C$45,3,FALSE))</f>
        <v>0</v>
      </c>
      <c r="AE1475" s="49">
        <f t="shared" si="467"/>
        <v>0</v>
      </c>
      <c r="AF1475" s="49">
        <f t="shared" si="467"/>
        <v>0</v>
      </c>
      <c r="AG1475" s="49">
        <f>IFERROR(IF(OR($V1475&lt;&gt;"Ja",VLOOKUP($C1475,Listen!$A$2:$F$45,5,0)="Nein",D1475&lt;IF(C1475="LNG Anbindungsanlagen gemäß separater Festlegung",2022,2023)),$AC1475,$AA1475),0)</f>
        <v>0</v>
      </c>
      <c r="AH1475" s="49">
        <f>IFERROR(IF(OR($V1475&lt;&gt;"Ja",VLOOKUP($C1475,Listen!$A$2:$F$45,5,0)="Nein",D1475&lt;IF(C1475="LNG Anbindungsanlagen gemäß separater Festlegung",2022,2023)),$AC1475,$AA1475),0)</f>
        <v>0</v>
      </c>
      <c r="AI1475" s="49">
        <f>IFERROR(IF(OR($W1475&lt;&gt;"Ja",VLOOKUP($C1475,Listen!$A$2:$F$45,6,0)="Nein"),$AC1475,$AB1475),0)</f>
        <v>0</v>
      </c>
      <c r="AJ1475" s="49">
        <f>IFERROR(IF(OR($W1475&lt;&gt;"Ja",VLOOKUP($C1475,Listen!$A$2:$F$45,6,0)="Nein"),$AC1475,$AB1475),0)</f>
        <v>0</v>
      </c>
      <c r="AK1475" s="49">
        <f>IFERROR(IF(OR($W1475&lt;&gt;"Ja",VLOOKUP($C1475,Listen!$A$2:$F$45,6,0)="Nein"),$AC1475,$AB1475),0)</f>
        <v>0</v>
      </c>
      <c r="AL1475" s="51">
        <f t="shared" si="468"/>
        <v>0</v>
      </c>
      <c r="AM1475" s="296">
        <f>IFERROR(IF(VLOOKUP($C1475,Listen!$A$2:$F$45,6,0)="Ja",MAX(BC1475:BD1475),D_SAV!$BC1475),0)</f>
        <v>0</v>
      </c>
      <c r="AN1475" s="51">
        <f t="shared" si="469"/>
        <v>0</v>
      </c>
      <c r="AP1475" s="304">
        <f t="shared" si="470"/>
        <v>0</v>
      </c>
      <c r="AQ1475" s="304">
        <f t="shared" si="471"/>
        <v>0</v>
      </c>
      <c r="AR1475" s="304">
        <f t="shared" si="472"/>
        <v>0</v>
      </c>
      <c r="AS1475" s="304">
        <f t="shared" si="473"/>
        <v>0</v>
      </c>
      <c r="AT1475" s="304">
        <f t="shared" si="474"/>
        <v>0</v>
      </c>
      <c r="AU1475" s="304">
        <f t="shared" si="475"/>
        <v>0</v>
      </c>
      <c r="AV1475" s="304">
        <f t="shared" si="476"/>
        <v>0</v>
      </c>
      <c r="AW1475" s="304">
        <f t="shared" si="477"/>
        <v>0</v>
      </c>
      <c r="AX1475" s="304">
        <f t="shared" si="478"/>
        <v>0</v>
      </c>
      <c r="AY1475" s="304">
        <f t="shared" si="479"/>
        <v>0</v>
      </c>
      <c r="AZ1475" s="304">
        <f t="shared" si="480"/>
        <v>0</v>
      </c>
      <c r="BA1475" s="304">
        <f t="shared" si="481"/>
        <v>0</v>
      </c>
      <c r="BB1475" s="304">
        <f t="shared" si="482"/>
        <v>0</v>
      </c>
      <c r="BC1475" s="304">
        <f t="shared" si="483"/>
        <v>0</v>
      </c>
      <c r="BD1475" s="304">
        <f t="shared" si="484"/>
        <v>0</v>
      </c>
      <c r="BE1475" s="304">
        <f>IFERROR(IF(VLOOKUP($C1475,Listen!$A$2:$F$45,6,0)="Ja",BB1475-MAX(BC1475:BD1475),BB1475-BC1475),0)</f>
        <v>0</v>
      </c>
    </row>
    <row r="1476" spans="1:57" x14ac:dyDescent="0.25">
      <c r="A1476" s="320" t="str">
        <f>IF(AND(D1476&lt;&gt;0,C1476&lt;&gt;0,E1476&lt;&gt;0),IF(B1476&lt;&gt;0,CONCATENATE(B1476,"-AGr",VLOOKUP(C1476,Listen!$A$2:$D$45,4,FALSE),"-",D1476,"-",E1476,),CONCATENATE("AGr",VLOOKUP(C1476,Listen!$A$2:$D$45,4,FALSE),"-",D1476,"-",E1476)),"keine vollständige ID")</f>
        <v>keine vollständige ID</v>
      </c>
      <c r="B1476" s="301"/>
      <c r="C1476" s="287"/>
      <c r="D1476" s="34"/>
      <c r="E1476" s="306"/>
      <c r="F1476" s="116"/>
      <c r="G1476" s="17"/>
      <c r="H1476" s="17"/>
      <c r="I1476" s="17"/>
      <c r="J1476" s="17"/>
      <c r="K1476" s="17"/>
      <c r="L1476" s="17"/>
      <c r="M1476" s="17"/>
      <c r="N1476" s="17"/>
      <c r="O1476" s="116"/>
      <c r="P1476" s="117">
        <f>IF(D1476&gt;A_Stammdaten!$B$12,0,SUM(G1476,H1476,J1476,L1476:M1476)-SUM(I1476,K1476,N1476:O1476))</f>
        <v>0</v>
      </c>
      <c r="Q1476" s="17"/>
      <c r="R1476" s="17"/>
      <c r="S1476" s="17"/>
      <c r="T1476" s="17"/>
      <c r="U1476" s="62">
        <f t="shared" si="464"/>
        <v>0</v>
      </c>
      <c r="V1476" s="34"/>
      <c r="W1476" s="34"/>
      <c r="X1476" s="34"/>
      <c r="Y1476" s="34"/>
      <c r="Z1476" s="34"/>
      <c r="AA1476" s="63" t="str">
        <f t="shared" si="465"/>
        <v>-</v>
      </c>
      <c r="AB1476" s="63" t="str">
        <f t="shared" si="466"/>
        <v>-</v>
      </c>
      <c r="AC1476" s="63">
        <f>IF(ISBLANK($C1476),0,VLOOKUP($C1476,Listen!$A$2:$C$45,2,FALSE))</f>
        <v>0</v>
      </c>
      <c r="AD1476" s="63">
        <f>IF(ISBLANK($C1476),0,VLOOKUP($C1476,Listen!$A$2:$C$45,3,FALSE))</f>
        <v>0</v>
      </c>
      <c r="AE1476" s="49">
        <f t="shared" si="467"/>
        <v>0</v>
      </c>
      <c r="AF1476" s="49">
        <f t="shared" si="467"/>
        <v>0</v>
      </c>
      <c r="AG1476" s="49">
        <f>IFERROR(IF(OR($V1476&lt;&gt;"Ja",VLOOKUP($C1476,Listen!$A$2:$F$45,5,0)="Nein",D1476&lt;IF(C1476="LNG Anbindungsanlagen gemäß separater Festlegung",2022,2023)),$AC1476,$AA1476),0)</f>
        <v>0</v>
      </c>
      <c r="AH1476" s="49">
        <f>IFERROR(IF(OR($V1476&lt;&gt;"Ja",VLOOKUP($C1476,Listen!$A$2:$F$45,5,0)="Nein",D1476&lt;IF(C1476="LNG Anbindungsanlagen gemäß separater Festlegung",2022,2023)),$AC1476,$AA1476),0)</f>
        <v>0</v>
      </c>
      <c r="AI1476" s="49">
        <f>IFERROR(IF(OR($W1476&lt;&gt;"Ja",VLOOKUP($C1476,Listen!$A$2:$F$45,6,0)="Nein"),$AC1476,$AB1476),0)</f>
        <v>0</v>
      </c>
      <c r="AJ1476" s="49">
        <f>IFERROR(IF(OR($W1476&lt;&gt;"Ja",VLOOKUP($C1476,Listen!$A$2:$F$45,6,0)="Nein"),$AC1476,$AB1476),0)</f>
        <v>0</v>
      </c>
      <c r="AK1476" s="49">
        <f>IFERROR(IF(OR($W1476&lt;&gt;"Ja",VLOOKUP($C1476,Listen!$A$2:$F$45,6,0)="Nein"),$AC1476,$AB1476),0)</f>
        <v>0</v>
      </c>
      <c r="AL1476" s="51">
        <f t="shared" si="468"/>
        <v>0</v>
      </c>
      <c r="AM1476" s="296">
        <f>IFERROR(IF(VLOOKUP($C1476,Listen!$A$2:$F$45,6,0)="Ja",MAX(BC1476:BD1476),D_SAV!$BC1476),0)</f>
        <v>0</v>
      </c>
      <c r="AN1476" s="51">
        <f t="shared" si="469"/>
        <v>0</v>
      </c>
      <c r="AP1476" s="304">
        <f t="shared" si="470"/>
        <v>0</v>
      </c>
      <c r="AQ1476" s="304">
        <f t="shared" si="471"/>
        <v>0</v>
      </c>
      <c r="AR1476" s="304">
        <f t="shared" si="472"/>
        <v>0</v>
      </c>
      <c r="AS1476" s="304">
        <f t="shared" si="473"/>
        <v>0</v>
      </c>
      <c r="AT1476" s="304">
        <f t="shared" si="474"/>
        <v>0</v>
      </c>
      <c r="AU1476" s="304">
        <f t="shared" si="475"/>
        <v>0</v>
      </c>
      <c r="AV1476" s="304">
        <f t="shared" si="476"/>
        <v>0</v>
      </c>
      <c r="AW1476" s="304">
        <f t="shared" si="477"/>
        <v>0</v>
      </c>
      <c r="AX1476" s="304">
        <f t="shared" si="478"/>
        <v>0</v>
      </c>
      <c r="AY1476" s="304">
        <f t="shared" si="479"/>
        <v>0</v>
      </c>
      <c r="AZ1476" s="304">
        <f t="shared" si="480"/>
        <v>0</v>
      </c>
      <c r="BA1476" s="304">
        <f t="shared" si="481"/>
        <v>0</v>
      </c>
      <c r="BB1476" s="304">
        <f t="shared" si="482"/>
        <v>0</v>
      </c>
      <c r="BC1476" s="304">
        <f t="shared" si="483"/>
        <v>0</v>
      </c>
      <c r="BD1476" s="304">
        <f t="shared" si="484"/>
        <v>0</v>
      </c>
      <c r="BE1476" s="304">
        <f>IFERROR(IF(VLOOKUP($C1476,Listen!$A$2:$F$45,6,0)="Ja",BB1476-MAX(BC1476:BD1476),BB1476-BC1476),0)</f>
        <v>0</v>
      </c>
    </row>
    <row r="1477" spans="1:57" x14ac:dyDescent="0.25">
      <c r="A1477" s="320" t="str">
        <f>IF(AND(D1477&lt;&gt;0,C1477&lt;&gt;0,E1477&lt;&gt;0),IF(B1477&lt;&gt;0,CONCATENATE(B1477,"-AGr",VLOOKUP(C1477,Listen!$A$2:$D$45,4,FALSE),"-",D1477,"-",E1477,),CONCATENATE("AGr",VLOOKUP(C1477,Listen!$A$2:$D$45,4,FALSE),"-",D1477,"-",E1477)),"keine vollständige ID")</f>
        <v>keine vollständige ID</v>
      </c>
      <c r="B1477" s="301"/>
      <c r="C1477" s="287"/>
      <c r="D1477" s="34"/>
      <c r="E1477" s="306"/>
      <c r="F1477" s="116"/>
      <c r="G1477" s="17"/>
      <c r="H1477" s="17"/>
      <c r="I1477" s="17"/>
      <c r="J1477" s="17"/>
      <c r="K1477" s="17"/>
      <c r="L1477" s="17"/>
      <c r="M1477" s="17"/>
      <c r="N1477" s="17"/>
      <c r="O1477" s="116"/>
      <c r="P1477" s="117">
        <f>IF(D1477&gt;A_Stammdaten!$B$12,0,SUM(G1477,H1477,J1477,L1477:M1477)-SUM(I1477,K1477,N1477:O1477))</f>
        <v>0</v>
      </c>
      <c r="Q1477" s="17"/>
      <c r="R1477" s="17"/>
      <c r="S1477" s="17"/>
      <c r="T1477" s="17"/>
      <c r="U1477" s="62">
        <f t="shared" si="464"/>
        <v>0</v>
      </c>
      <c r="V1477" s="34"/>
      <c r="W1477" s="34"/>
      <c r="X1477" s="34"/>
      <c r="Y1477" s="34"/>
      <c r="Z1477" s="34"/>
      <c r="AA1477" s="63" t="str">
        <f t="shared" si="465"/>
        <v>-</v>
      </c>
      <c r="AB1477" s="63" t="str">
        <f t="shared" si="466"/>
        <v>-</v>
      </c>
      <c r="AC1477" s="63">
        <f>IF(ISBLANK($C1477),0,VLOOKUP($C1477,Listen!$A$2:$C$45,2,FALSE))</f>
        <v>0</v>
      </c>
      <c r="AD1477" s="63">
        <f>IF(ISBLANK($C1477),0,VLOOKUP($C1477,Listen!$A$2:$C$45,3,FALSE))</f>
        <v>0</v>
      </c>
      <c r="AE1477" s="49">
        <f t="shared" si="467"/>
        <v>0</v>
      </c>
      <c r="AF1477" s="49">
        <f t="shared" si="467"/>
        <v>0</v>
      </c>
      <c r="AG1477" s="49">
        <f>IFERROR(IF(OR($V1477&lt;&gt;"Ja",VLOOKUP($C1477,Listen!$A$2:$F$45,5,0)="Nein",D1477&lt;IF(C1477="LNG Anbindungsanlagen gemäß separater Festlegung",2022,2023)),$AC1477,$AA1477),0)</f>
        <v>0</v>
      </c>
      <c r="AH1477" s="49">
        <f>IFERROR(IF(OR($V1477&lt;&gt;"Ja",VLOOKUP($C1477,Listen!$A$2:$F$45,5,0)="Nein",D1477&lt;IF(C1477="LNG Anbindungsanlagen gemäß separater Festlegung",2022,2023)),$AC1477,$AA1477),0)</f>
        <v>0</v>
      </c>
      <c r="AI1477" s="49">
        <f>IFERROR(IF(OR($W1477&lt;&gt;"Ja",VLOOKUP($C1477,Listen!$A$2:$F$45,6,0)="Nein"),$AC1477,$AB1477),0)</f>
        <v>0</v>
      </c>
      <c r="AJ1477" s="49">
        <f>IFERROR(IF(OR($W1477&lt;&gt;"Ja",VLOOKUP($C1477,Listen!$A$2:$F$45,6,0)="Nein"),$AC1477,$AB1477),0)</f>
        <v>0</v>
      </c>
      <c r="AK1477" s="49">
        <f>IFERROR(IF(OR($W1477&lt;&gt;"Ja",VLOOKUP($C1477,Listen!$A$2:$F$45,6,0)="Nein"),$AC1477,$AB1477),0)</f>
        <v>0</v>
      </c>
      <c r="AL1477" s="51">
        <f t="shared" si="468"/>
        <v>0</v>
      </c>
      <c r="AM1477" s="296">
        <f>IFERROR(IF(VLOOKUP($C1477,Listen!$A$2:$F$45,6,0)="Ja",MAX(BC1477:BD1477),D_SAV!$BC1477),0)</f>
        <v>0</v>
      </c>
      <c r="AN1477" s="51">
        <f t="shared" si="469"/>
        <v>0</v>
      </c>
      <c r="AP1477" s="304">
        <f t="shared" si="470"/>
        <v>0</v>
      </c>
      <c r="AQ1477" s="304">
        <f t="shared" si="471"/>
        <v>0</v>
      </c>
      <c r="AR1477" s="304">
        <f t="shared" si="472"/>
        <v>0</v>
      </c>
      <c r="AS1477" s="304">
        <f t="shared" si="473"/>
        <v>0</v>
      </c>
      <c r="AT1477" s="304">
        <f t="shared" si="474"/>
        <v>0</v>
      </c>
      <c r="AU1477" s="304">
        <f t="shared" si="475"/>
        <v>0</v>
      </c>
      <c r="AV1477" s="304">
        <f t="shared" si="476"/>
        <v>0</v>
      </c>
      <c r="AW1477" s="304">
        <f t="shared" si="477"/>
        <v>0</v>
      </c>
      <c r="AX1477" s="304">
        <f t="shared" si="478"/>
        <v>0</v>
      </c>
      <c r="AY1477" s="304">
        <f t="shared" si="479"/>
        <v>0</v>
      </c>
      <c r="AZ1477" s="304">
        <f t="shared" si="480"/>
        <v>0</v>
      </c>
      <c r="BA1477" s="304">
        <f t="shared" si="481"/>
        <v>0</v>
      </c>
      <c r="BB1477" s="304">
        <f t="shared" si="482"/>
        <v>0</v>
      </c>
      <c r="BC1477" s="304">
        <f t="shared" si="483"/>
        <v>0</v>
      </c>
      <c r="BD1477" s="304">
        <f t="shared" si="484"/>
        <v>0</v>
      </c>
      <c r="BE1477" s="304">
        <f>IFERROR(IF(VLOOKUP($C1477,Listen!$A$2:$F$45,6,0)="Ja",BB1477-MAX(BC1477:BD1477),BB1477-BC1477),0)</f>
        <v>0</v>
      </c>
    </row>
    <row r="1478" spans="1:57" x14ac:dyDescent="0.25">
      <c r="A1478" s="320" t="str">
        <f>IF(AND(D1478&lt;&gt;0,C1478&lt;&gt;0,E1478&lt;&gt;0),IF(B1478&lt;&gt;0,CONCATENATE(B1478,"-AGr",VLOOKUP(C1478,Listen!$A$2:$D$45,4,FALSE),"-",D1478,"-",E1478,),CONCATENATE("AGr",VLOOKUP(C1478,Listen!$A$2:$D$45,4,FALSE),"-",D1478,"-",E1478)),"keine vollständige ID")</f>
        <v>keine vollständige ID</v>
      </c>
      <c r="B1478" s="301"/>
      <c r="C1478" s="287"/>
      <c r="D1478" s="34"/>
      <c r="E1478" s="306"/>
      <c r="F1478" s="116"/>
      <c r="G1478" s="17"/>
      <c r="H1478" s="17"/>
      <c r="I1478" s="17"/>
      <c r="J1478" s="17"/>
      <c r="K1478" s="17"/>
      <c r="L1478" s="17"/>
      <c r="M1478" s="17"/>
      <c r="N1478" s="17"/>
      <c r="O1478" s="116"/>
      <c r="P1478" s="117">
        <f>IF(D1478&gt;A_Stammdaten!$B$12,0,SUM(G1478,H1478,J1478,L1478:M1478)-SUM(I1478,K1478,N1478:O1478))</f>
        <v>0</v>
      </c>
      <c r="Q1478" s="17"/>
      <c r="R1478" s="17"/>
      <c r="S1478" s="17"/>
      <c r="T1478" s="17"/>
      <c r="U1478" s="62">
        <f t="shared" ref="U1478:U1541" si="485">P1478-SUM(Q1478:T1478)</f>
        <v>0</v>
      </c>
      <c r="V1478" s="34"/>
      <c r="W1478" s="34"/>
      <c r="X1478" s="34"/>
      <c r="Y1478" s="34"/>
      <c r="Z1478" s="34"/>
      <c r="AA1478" s="63" t="str">
        <f t="shared" ref="AA1478:AA1541" si="486">IF($V1478="Ja",MIN(2044-$D1478+1,AC1478),"-")</f>
        <v>-</v>
      </c>
      <c r="AB1478" s="63" t="str">
        <f t="shared" ref="AB1478:AB1541" si="487">IF($Z1478="","-",MIN($Z1478-$D1478+1,AC1478))</f>
        <v>-</v>
      </c>
      <c r="AC1478" s="63">
        <f>IF(ISBLANK($C1478),0,VLOOKUP($C1478,Listen!$A$2:$C$45,2,FALSE))</f>
        <v>0</v>
      </c>
      <c r="AD1478" s="63">
        <f>IF(ISBLANK($C1478),0,VLOOKUP($C1478,Listen!$A$2:$C$45,3,FALSE))</f>
        <v>0</v>
      </c>
      <c r="AE1478" s="49">
        <f t="shared" ref="AE1478:AF1541" si="488">IFERROR($AC1478,0)</f>
        <v>0</v>
      </c>
      <c r="AF1478" s="49">
        <f t="shared" si="488"/>
        <v>0</v>
      </c>
      <c r="AG1478" s="49">
        <f>IFERROR(IF(OR($V1478&lt;&gt;"Ja",VLOOKUP($C1478,Listen!$A$2:$F$45,5,0)="Nein",D1478&lt;IF(C1478="LNG Anbindungsanlagen gemäß separater Festlegung",2022,2023)),$AC1478,$AA1478),0)</f>
        <v>0</v>
      </c>
      <c r="AH1478" s="49">
        <f>IFERROR(IF(OR($V1478&lt;&gt;"Ja",VLOOKUP($C1478,Listen!$A$2:$F$45,5,0)="Nein",D1478&lt;IF(C1478="LNG Anbindungsanlagen gemäß separater Festlegung",2022,2023)),$AC1478,$AA1478),0)</f>
        <v>0</v>
      </c>
      <c r="AI1478" s="49">
        <f>IFERROR(IF(OR($W1478&lt;&gt;"Ja",VLOOKUP($C1478,Listen!$A$2:$F$45,6,0)="Nein"),$AC1478,$AB1478),0)</f>
        <v>0</v>
      </c>
      <c r="AJ1478" s="49">
        <f>IFERROR(IF(OR($W1478&lt;&gt;"Ja",VLOOKUP($C1478,Listen!$A$2:$F$45,6,0)="Nein"),$AC1478,$AB1478),0)</f>
        <v>0</v>
      </c>
      <c r="AK1478" s="49">
        <f>IFERROR(IF(OR($W1478&lt;&gt;"Ja",VLOOKUP($C1478,Listen!$A$2:$F$45,6,0)="Nein"),$AC1478,$AB1478),0)</f>
        <v>0</v>
      </c>
      <c r="AL1478" s="51">
        <f t="shared" ref="AL1478:AL1541" si="489">BB1478</f>
        <v>0</v>
      </c>
      <c r="AM1478" s="296">
        <f>IFERROR(IF(VLOOKUP($C1478,Listen!$A$2:$F$45,6,0)="Ja",MAX(BC1478:BD1478),D_SAV!$BC1478),0)</f>
        <v>0</v>
      </c>
      <c r="AN1478" s="51">
        <f t="shared" ref="AN1478:AN1541" si="490">BE1478</f>
        <v>0</v>
      </c>
      <c r="AP1478" s="304">
        <f t="shared" ref="AP1478:AP1541" si="491">AO1478+IF($D1478=AP$3,$U1478,0)</f>
        <v>0</v>
      </c>
      <c r="AQ1478" s="304">
        <f t="shared" ref="AQ1478:AQ1541" si="492">IF(AP1478=0,0,IF($AE1478-(AP$3-$D1478)&lt;=0,AP1478,AP1478/($AE1478-(AP$3-$D1478))))</f>
        <v>0</v>
      </c>
      <c r="AR1478" s="304">
        <f t="shared" ref="AR1478:AR1541" si="493">AP1478-AQ1478</f>
        <v>0</v>
      </c>
      <c r="AS1478" s="304">
        <f t="shared" ref="AS1478:AS1541" si="494">AR1478+IF($D1478=AS$3,$U1478,0)</f>
        <v>0</v>
      </c>
      <c r="AT1478" s="304">
        <f t="shared" ref="AT1478:AT1541" si="495">IF(AS1478=0,0,IF($AF1478-(AS$3-$D1478)&lt;=0,AS1478,AS1478/($AF1478-(AS$3-$D1478))))</f>
        <v>0</v>
      </c>
      <c r="AU1478" s="304">
        <f t="shared" ref="AU1478:AU1541" si="496">AS1478-AT1478</f>
        <v>0</v>
      </c>
      <c r="AV1478" s="304">
        <f t="shared" ref="AV1478:AV1541" si="497">AU1478+IF($D1478=AV$3,$U1478,0)</f>
        <v>0</v>
      </c>
      <c r="AW1478" s="304">
        <f t="shared" ref="AW1478:AW1541" si="498">IF(AV1478=0,0,IF($AG1478-(AV$3-$D1478)&lt;=0,AV1478,AV1478/($AG1478-(AV$3-$D1478))))</f>
        <v>0</v>
      </c>
      <c r="AX1478" s="304">
        <f t="shared" ref="AX1478:AX1541" si="499">AV1478-AW1478</f>
        <v>0</v>
      </c>
      <c r="AY1478" s="304">
        <f t="shared" ref="AY1478:AY1541" si="500">AX1478+IF($D1478=AY$3,$U1478,0)</f>
        <v>0</v>
      </c>
      <c r="AZ1478" s="304">
        <f t="shared" ref="AZ1478:AZ1541" si="501">IF(AY1478=0,0,IF($AH1478-(AY$3-$D1478)&lt;=0,AY1478,AY1478/($AH1478-(AY$3-$D1478))))</f>
        <v>0</v>
      </c>
      <c r="BA1478" s="304">
        <f t="shared" ref="BA1478:BA1541" si="502">AY1478-AZ1478</f>
        <v>0</v>
      </c>
      <c r="BB1478" s="304">
        <f t="shared" ref="BB1478:BB1541" si="503">BA1478+IF($D1478=BB$3,$U1478,0)</f>
        <v>0</v>
      </c>
      <c r="BC1478" s="304">
        <f t="shared" ref="BC1478:BC1541" si="504">IF(BB1478=0,0,IF($AI1478-(BB$3-$D1478)&lt;=0,BB1478,BB1478/($AI1478-(BB$3-$D1478))))</f>
        <v>0</v>
      </c>
      <c r="BD1478" s="304">
        <f t="shared" ref="BD1478:BD1541" si="505">BB1478*Y1478/100</f>
        <v>0</v>
      </c>
      <c r="BE1478" s="304">
        <f>IFERROR(IF(VLOOKUP($C1478,Listen!$A$2:$F$45,6,0)="Ja",BB1478-MAX(BC1478:BD1478),BB1478-BC1478),0)</f>
        <v>0</v>
      </c>
    </row>
    <row r="1479" spans="1:57" x14ac:dyDescent="0.25">
      <c r="A1479" s="320" t="str">
        <f>IF(AND(D1479&lt;&gt;0,C1479&lt;&gt;0,E1479&lt;&gt;0),IF(B1479&lt;&gt;0,CONCATENATE(B1479,"-AGr",VLOOKUP(C1479,Listen!$A$2:$D$45,4,FALSE),"-",D1479,"-",E1479,),CONCATENATE("AGr",VLOOKUP(C1479,Listen!$A$2:$D$45,4,FALSE),"-",D1479,"-",E1479)),"keine vollständige ID")</f>
        <v>keine vollständige ID</v>
      </c>
      <c r="B1479" s="301"/>
      <c r="C1479" s="287"/>
      <c r="D1479" s="34"/>
      <c r="E1479" s="306"/>
      <c r="F1479" s="116"/>
      <c r="G1479" s="17"/>
      <c r="H1479" s="17"/>
      <c r="I1479" s="17"/>
      <c r="J1479" s="17"/>
      <c r="K1479" s="17"/>
      <c r="L1479" s="17"/>
      <c r="M1479" s="17"/>
      <c r="N1479" s="17"/>
      <c r="O1479" s="116"/>
      <c r="P1479" s="117">
        <f>IF(D1479&gt;A_Stammdaten!$B$12,0,SUM(G1479,H1479,J1479,L1479:M1479)-SUM(I1479,K1479,N1479:O1479))</f>
        <v>0</v>
      </c>
      <c r="Q1479" s="17"/>
      <c r="R1479" s="17"/>
      <c r="S1479" s="17"/>
      <c r="T1479" s="17"/>
      <c r="U1479" s="62">
        <f t="shared" si="485"/>
        <v>0</v>
      </c>
      <c r="V1479" s="34"/>
      <c r="W1479" s="34"/>
      <c r="X1479" s="34"/>
      <c r="Y1479" s="34"/>
      <c r="Z1479" s="34"/>
      <c r="AA1479" s="63" t="str">
        <f t="shared" si="486"/>
        <v>-</v>
      </c>
      <c r="AB1479" s="63" t="str">
        <f t="shared" si="487"/>
        <v>-</v>
      </c>
      <c r="AC1479" s="63">
        <f>IF(ISBLANK($C1479),0,VLOOKUP($C1479,Listen!$A$2:$C$45,2,FALSE))</f>
        <v>0</v>
      </c>
      <c r="AD1479" s="63">
        <f>IF(ISBLANK($C1479),0,VLOOKUP($C1479,Listen!$A$2:$C$45,3,FALSE))</f>
        <v>0</v>
      </c>
      <c r="AE1479" s="49">
        <f t="shared" si="488"/>
        <v>0</v>
      </c>
      <c r="AF1479" s="49">
        <f t="shared" si="488"/>
        <v>0</v>
      </c>
      <c r="AG1479" s="49">
        <f>IFERROR(IF(OR($V1479&lt;&gt;"Ja",VLOOKUP($C1479,Listen!$A$2:$F$45,5,0)="Nein",D1479&lt;IF(C1479="LNG Anbindungsanlagen gemäß separater Festlegung",2022,2023)),$AC1479,$AA1479),0)</f>
        <v>0</v>
      </c>
      <c r="AH1479" s="49">
        <f>IFERROR(IF(OR($V1479&lt;&gt;"Ja",VLOOKUP($C1479,Listen!$A$2:$F$45,5,0)="Nein",D1479&lt;IF(C1479="LNG Anbindungsanlagen gemäß separater Festlegung",2022,2023)),$AC1479,$AA1479),0)</f>
        <v>0</v>
      </c>
      <c r="AI1479" s="49">
        <f>IFERROR(IF(OR($W1479&lt;&gt;"Ja",VLOOKUP($C1479,Listen!$A$2:$F$45,6,0)="Nein"),$AC1479,$AB1479),0)</f>
        <v>0</v>
      </c>
      <c r="AJ1479" s="49">
        <f>IFERROR(IF(OR($W1479&lt;&gt;"Ja",VLOOKUP($C1479,Listen!$A$2:$F$45,6,0)="Nein"),$AC1479,$AB1479),0)</f>
        <v>0</v>
      </c>
      <c r="AK1479" s="49">
        <f>IFERROR(IF(OR($W1479&lt;&gt;"Ja",VLOOKUP($C1479,Listen!$A$2:$F$45,6,0)="Nein"),$AC1479,$AB1479),0)</f>
        <v>0</v>
      </c>
      <c r="AL1479" s="51">
        <f t="shared" si="489"/>
        <v>0</v>
      </c>
      <c r="AM1479" s="296">
        <f>IFERROR(IF(VLOOKUP($C1479,Listen!$A$2:$F$45,6,0)="Ja",MAX(BC1479:BD1479),D_SAV!$BC1479),0)</f>
        <v>0</v>
      </c>
      <c r="AN1479" s="51">
        <f t="shared" si="490"/>
        <v>0</v>
      </c>
      <c r="AP1479" s="304">
        <f t="shared" si="491"/>
        <v>0</v>
      </c>
      <c r="AQ1479" s="304">
        <f t="shared" si="492"/>
        <v>0</v>
      </c>
      <c r="AR1479" s="304">
        <f t="shared" si="493"/>
        <v>0</v>
      </c>
      <c r="AS1479" s="304">
        <f t="shared" si="494"/>
        <v>0</v>
      </c>
      <c r="AT1479" s="304">
        <f t="shared" si="495"/>
        <v>0</v>
      </c>
      <c r="AU1479" s="304">
        <f t="shared" si="496"/>
        <v>0</v>
      </c>
      <c r="AV1479" s="304">
        <f t="shared" si="497"/>
        <v>0</v>
      </c>
      <c r="AW1479" s="304">
        <f t="shared" si="498"/>
        <v>0</v>
      </c>
      <c r="AX1479" s="304">
        <f t="shared" si="499"/>
        <v>0</v>
      </c>
      <c r="AY1479" s="304">
        <f t="shared" si="500"/>
        <v>0</v>
      </c>
      <c r="AZ1479" s="304">
        <f t="shared" si="501"/>
        <v>0</v>
      </c>
      <c r="BA1479" s="304">
        <f t="shared" si="502"/>
        <v>0</v>
      </c>
      <c r="BB1479" s="304">
        <f t="shared" si="503"/>
        <v>0</v>
      </c>
      <c r="BC1479" s="304">
        <f t="shared" si="504"/>
        <v>0</v>
      </c>
      <c r="BD1479" s="304">
        <f t="shared" si="505"/>
        <v>0</v>
      </c>
      <c r="BE1479" s="304">
        <f>IFERROR(IF(VLOOKUP($C1479,Listen!$A$2:$F$45,6,0)="Ja",BB1479-MAX(BC1479:BD1479),BB1479-BC1479),0)</f>
        <v>0</v>
      </c>
    </row>
    <row r="1480" spans="1:57" x14ac:dyDescent="0.25">
      <c r="A1480" s="320" t="str">
        <f>IF(AND(D1480&lt;&gt;0,C1480&lt;&gt;0,E1480&lt;&gt;0),IF(B1480&lt;&gt;0,CONCATENATE(B1480,"-AGr",VLOOKUP(C1480,Listen!$A$2:$D$45,4,FALSE),"-",D1480,"-",E1480,),CONCATENATE("AGr",VLOOKUP(C1480,Listen!$A$2:$D$45,4,FALSE),"-",D1480,"-",E1480)),"keine vollständige ID")</f>
        <v>keine vollständige ID</v>
      </c>
      <c r="B1480" s="301"/>
      <c r="C1480" s="287"/>
      <c r="D1480" s="34"/>
      <c r="E1480" s="306"/>
      <c r="F1480" s="116"/>
      <c r="G1480" s="17"/>
      <c r="H1480" s="17"/>
      <c r="I1480" s="17"/>
      <c r="J1480" s="17"/>
      <c r="K1480" s="17"/>
      <c r="L1480" s="17"/>
      <c r="M1480" s="17"/>
      <c r="N1480" s="17"/>
      <c r="O1480" s="116"/>
      <c r="P1480" s="117">
        <f>IF(D1480&gt;A_Stammdaten!$B$12,0,SUM(G1480,H1480,J1480,L1480:M1480)-SUM(I1480,K1480,N1480:O1480))</f>
        <v>0</v>
      </c>
      <c r="Q1480" s="17"/>
      <c r="R1480" s="17"/>
      <c r="S1480" s="17"/>
      <c r="T1480" s="17"/>
      <c r="U1480" s="62">
        <f t="shared" si="485"/>
        <v>0</v>
      </c>
      <c r="V1480" s="34"/>
      <c r="W1480" s="34"/>
      <c r="X1480" s="34"/>
      <c r="Y1480" s="34"/>
      <c r="Z1480" s="34"/>
      <c r="AA1480" s="63" t="str">
        <f t="shared" si="486"/>
        <v>-</v>
      </c>
      <c r="AB1480" s="63" t="str">
        <f t="shared" si="487"/>
        <v>-</v>
      </c>
      <c r="AC1480" s="63">
        <f>IF(ISBLANK($C1480),0,VLOOKUP($C1480,Listen!$A$2:$C$45,2,FALSE))</f>
        <v>0</v>
      </c>
      <c r="AD1480" s="63">
        <f>IF(ISBLANK($C1480),0,VLOOKUP($C1480,Listen!$A$2:$C$45,3,FALSE))</f>
        <v>0</v>
      </c>
      <c r="AE1480" s="49">
        <f t="shared" si="488"/>
        <v>0</v>
      </c>
      <c r="AF1480" s="49">
        <f t="shared" si="488"/>
        <v>0</v>
      </c>
      <c r="AG1480" s="49">
        <f>IFERROR(IF(OR($V1480&lt;&gt;"Ja",VLOOKUP($C1480,Listen!$A$2:$F$45,5,0)="Nein",D1480&lt;IF(C1480="LNG Anbindungsanlagen gemäß separater Festlegung",2022,2023)),$AC1480,$AA1480),0)</f>
        <v>0</v>
      </c>
      <c r="AH1480" s="49">
        <f>IFERROR(IF(OR($V1480&lt;&gt;"Ja",VLOOKUP($C1480,Listen!$A$2:$F$45,5,0)="Nein",D1480&lt;IF(C1480="LNG Anbindungsanlagen gemäß separater Festlegung",2022,2023)),$AC1480,$AA1480),0)</f>
        <v>0</v>
      </c>
      <c r="AI1480" s="49">
        <f>IFERROR(IF(OR($W1480&lt;&gt;"Ja",VLOOKUP($C1480,Listen!$A$2:$F$45,6,0)="Nein"),$AC1480,$AB1480),0)</f>
        <v>0</v>
      </c>
      <c r="AJ1480" s="49">
        <f>IFERROR(IF(OR($W1480&lt;&gt;"Ja",VLOOKUP($C1480,Listen!$A$2:$F$45,6,0)="Nein"),$AC1480,$AB1480),0)</f>
        <v>0</v>
      </c>
      <c r="AK1480" s="49">
        <f>IFERROR(IF(OR($W1480&lt;&gt;"Ja",VLOOKUP($C1480,Listen!$A$2:$F$45,6,0)="Nein"),$AC1480,$AB1480),0)</f>
        <v>0</v>
      </c>
      <c r="AL1480" s="51">
        <f t="shared" si="489"/>
        <v>0</v>
      </c>
      <c r="AM1480" s="296">
        <f>IFERROR(IF(VLOOKUP($C1480,Listen!$A$2:$F$45,6,0)="Ja",MAX(BC1480:BD1480),D_SAV!$BC1480),0)</f>
        <v>0</v>
      </c>
      <c r="AN1480" s="51">
        <f t="shared" si="490"/>
        <v>0</v>
      </c>
      <c r="AP1480" s="304">
        <f t="shared" si="491"/>
        <v>0</v>
      </c>
      <c r="AQ1480" s="304">
        <f t="shared" si="492"/>
        <v>0</v>
      </c>
      <c r="AR1480" s="304">
        <f t="shared" si="493"/>
        <v>0</v>
      </c>
      <c r="AS1480" s="304">
        <f t="shared" si="494"/>
        <v>0</v>
      </c>
      <c r="AT1480" s="304">
        <f t="shared" si="495"/>
        <v>0</v>
      </c>
      <c r="AU1480" s="304">
        <f t="shared" si="496"/>
        <v>0</v>
      </c>
      <c r="AV1480" s="304">
        <f t="shared" si="497"/>
        <v>0</v>
      </c>
      <c r="AW1480" s="304">
        <f t="shared" si="498"/>
        <v>0</v>
      </c>
      <c r="AX1480" s="304">
        <f t="shared" si="499"/>
        <v>0</v>
      </c>
      <c r="AY1480" s="304">
        <f t="shared" si="500"/>
        <v>0</v>
      </c>
      <c r="AZ1480" s="304">
        <f t="shared" si="501"/>
        <v>0</v>
      </c>
      <c r="BA1480" s="304">
        <f t="shared" si="502"/>
        <v>0</v>
      </c>
      <c r="BB1480" s="304">
        <f t="shared" si="503"/>
        <v>0</v>
      </c>
      <c r="BC1480" s="304">
        <f t="shared" si="504"/>
        <v>0</v>
      </c>
      <c r="BD1480" s="304">
        <f t="shared" si="505"/>
        <v>0</v>
      </c>
      <c r="BE1480" s="304">
        <f>IFERROR(IF(VLOOKUP($C1480,Listen!$A$2:$F$45,6,0)="Ja",BB1480-MAX(BC1480:BD1480),BB1480-BC1480),0)</f>
        <v>0</v>
      </c>
    </row>
    <row r="1481" spans="1:57" x14ac:dyDescent="0.25">
      <c r="A1481" s="320" t="str">
        <f>IF(AND(D1481&lt;&gt;0,C1481&lt;&gt;0,E1481&lt;&gt;0),IF(B1481&lt;&gt;0,CONCATENATE(B1481,"-AGr",VLOOKUP(C1481,Listen!$A$2:$D$45,4,FALSE),"-",D1481,"-",E1481,),CONCATENATE("AGr",VLOOKUP(C1481,Listen!$A$2:$D$45,4,FALSE),"-",D1481,"-",E1481)),"keine vollständige ID")</f>
        <v>keine vollständige ID</v>
      </c>
      <c r="B1481" s="301"/>
      <c r="C1481" s="287"/>
      <c r="D1481" s="34"/>
      <c r="E1481" s="306"/>
      <c r="F1481" s="116"/>
      <c r="G1481" s="17"/>
      <c r="H1481" s="17"/>
      <c r="I1481" s="17"/>
      <c r="J1481" s="17"/>
      <c r="K1481" s="17"/>
      <c r="L1481" s="17"/>
      <c r="M1481" s="17"/>
      <c r="N1481" s="17"/>
      <c r="O1481" s="116"/>
      <c r="P1481" s="117">
        <f>IF(D1481&gt;A_Stammdaten!$B$12,0,SUM(G1481,H1481,J1481,L1481:M1481)-SUM(I1481,K1481,N1481:O1481))</f>
        <v>0</v>
      </c>
      <c r="Q1481" s="17"/>
      <c r="R1481" s="17"/>
      <c r="S1481" s="17"/>
      <c r="T1481" s="17"/>
      <c r="U1481" s="62">
        <f t="shared" si="485"/>
        <v>0</v>
      </c>
      <c r="V1481" s="34"/>
      <c r="W1481" s="34"/>
      <c r="X1481" s="34"/>
      <c r="Y1481" s="34"/>
      <c r="Z1481" s="34"/>
      <c r="AA1481" s="63" t="str">
        <f t="shared" si="486"/>
        <v>-</v>
      </c>
      <c r="AB1481" s="63" t="str">
        <f t="shared" si="487"/>
        <v>-</v>
      </c>
      <c r="AC1481" s="63">
        <f>IF(ISBLANK($C1481),0,VLOOKUP($C1481,Listen!$A$2:$C$45,2,FALSE))</f>
        <v>0</v>
      </c>
      <c r="AD1481" s="63">
        <f>IF(ISBLANK($C1481),0,VLOOKUP($C1481,Listen!$A$2:$C$45,3,FALSE))</f>
        <v>0</v>
      </c>
      <c r="AE1481" s="49">
        <f t="shared" si="488"/>
        <v>0</v>
      </c>
      <c r="AF1481" s="49">
        <f t="shared" si="488"/>
        <v>0</v>
      </c>
      <c r="AG1481" s="49">
        <f>IFERROR(IF(OR($V1481&lt;&gt;"Ja",VLOOKUP($C1481,Listen!$A$2:$F$45,5,0)="Nein",D1481&lt;IF(C1481="LNG Anbindungsanlagen gemäß separater Festlegung",2022,2023)),$AC1481,$AA1481),0)</f>
        <v>0</v>
      </c>
      <c r="AH1481" s="49">
        <f>IFERROR(IF(OR($V1481&lt;&gt;"Ja",VLOOKUP($C1481,Listen!$A$2:$F$45,5,0)="Nein",D1481&lt;IF(C1481="LNG Anbindungsanlagen gemäß separater Festlegung",2022,2023)),$AC1481,$AA1481),0)</f>
        <v>0</v>
      </c>
      <c r="AI1481" s="49">
        <f>IFERROR(IF(OR($W1481&lt;&gt;"Ja",VLOOKUP($C1481,Listen!$A$2:$F$45,6,0)="Nein"),$AC1481,$AB1481),0)</f>
        <v>0</v>
      </c>
      <c r="AJ1481" s="49">
        <f>IFERROR(IF(OR($W1481&lt;&gt;"Ja",VLOOKUP($C1481,Listen!$A$2:$F$45,6,0)="Nein"),$AC1481,$AB1481),0)</f>
        <v>0</v>
      </c>
      <c r="AK1481" s="49">
        <f>IFERROR(IF(OR($W1481&lt;&gt;"Ja",VLOOKUP($C1481,Listen!$A$2:$F$45,6,0)="Nein"),$AC1481,$AB1481),0)</f>
        <v>0</v>
      </c>
      <c r="AL1481" s="51">
        <f t="shared" si="489"/>
        <v>0</v>
      </c>
      <c r="AM1481" s="296">
        <f>IFERROR(IF(VLOOKUP($C1481,Listen!$A$2:$F$45,6,0)="Ja",MAX(BC1481:BD1481),D_SAV!$BC1481),0)</f>
        <v>0</v>
      </c>
      <c r="AN1481" s="51">
        <f t="shared" si="490"/>
        <v>0</v>
      </c>
      <c r="AP1481" s="304">
        <f t="shared" si="491"/>
        <v>0</v>
      </c>
      <c r="AQ1481" s="304">
        <f t="shared" si="492"/>
        <v>0</v>
      </c>
      <c r="AR1481" s="304">
        <f t="shared" si="493"/>
        <v>0</v>
      </c>
      <c r="AS1481" s="304">
        <f t="shared" si="494"/>
        <v>0</v>
      </c>
      <c r="AT1481" s="304">
        <f t="shared" si="495"/>
        <v>0</v>
      </c>
      <c r="AU1481" s="304">
        <f t="shared" si="496"/>
        <v>0</v>
      </c>
      <c r="AV1481" s="304">
        <f t="shared" si="497"/>
        <v>0</v>
      </c>
      <c r="AW1481" s="304">
        <f t="shared" si="498"/>
        <v>0</v>
      </c>
      <c r="AX1481" s="304">
        <f t="shared" si="499"/>
        <v>0</v>
      </c>
      <c r="AY1481" s="304">
        <f t="shared" si="500"/>
        <v>0</v>
      </c>
      <c r="AZ1481" s="304">
        <f t="shared" si="501"/>
        <v>0</v>
      </c>
      <c r="BA1481" s="304">
        <f t="shared" si="502"/>
        <v>0</v>
      </c>
      <c r="BB1481" s="304">
        <f t="shared" si="503"/>
        <v>0</v>
      </c>
      <c r="BC1481" s="304">
        <f t="shared" si="504"/>
        <v>0</v>
      </c>
      <c r="BD1481" s="304">
        <f t="shared" si="505"/>
        <v>0</v>
      </c>
      <c r="BE1481" s="304">
        <f>IFERROR(IF(VLOOKUP($C1481,Listen!$A$2:$F$45,6,0)="Ja",BB1481-MAX(BC1481:BD1481),BB1481-BC1481),0)</f>
        <v>0</v>
      </c>
    </row>
    <row r="1482" spans="1:57" x14ac:dyDescent="0.25">
      <c r="A1482" s="320" t="str">
        <f>IF(AND(D1482&lt;&gt;0,C1482&lt;&gt;0,E1482&lt;&gt;0),IF(B1482&lt;&gt;0,CONCATENATE(B1482,"-AGr",VLOOKUP(C1482,Listen!$A$2:$D$45,4,FALSE),"-",D1482,"-",E1482,),CONCATENATE("AGr",VLOOKUP(C1482,Listen!$A$2:$D$45,4,FALSE),"-",D1482,"-",E1482)),"keine vollständige ID")</f>
        <v>keine vollständige ID</v>
      </c>
      <c r="B1482" s="301"/>
      <c r="C1482" s="287"/>
      <c r="D1482" s="34"/>
      <c r="E1482" s="306"/>
      <c r="F1482" s="116"/>
      <c r="G1482" s="17"/>
      <c r="H1482" s="17"/>
      <c r="I1482" s="17"/>
      <c r="J1482" s="17"/>
      <c r="K1482" s="17"/>
      <c r="L1482" s="17"/>
      <c r="M1482" s="17"/>
      <c r="N1482" s="17"/>
      <c r="O1482" s="116"/>
      <c r="P1482" s="117">
        <f>IF(D1482&gt;A_Stammdaten!$B$12,0,SUM(G1482,H1482,J1482,L1482:M1482)-SUM(I1482,K1482,N1482:O1482))</f>
        <v>0</v>
      </c>
      <c r="Q1482" s="17"/>
      <c r="R1482" s="17"/>
      <c r="S1482" s="17"/>
      <c r="T1482" s="17"/>
      <c r="U1482" s="62">
        <f t="shared" si="485"/>
        <v>0</v>
      </c>
      <c r="V1482" s="34"/>
      <c r="W1482" s="34"/>
      <c r="X1482" s="34"/>
      <c r="Y1482" s="34"/>
      <c r="Z1482" s="34"/>
      <c r="AA1482" s="63" t="str">
        <f t="shared" si="486"/>
        <v>-</v>
      </c>
      <c r="AB1482" s="63" t="str">
        <f t="shared" si="487"/>
        <v>-</v>
      </c>
      <c r="AC1482" s="63">
        <f>IF(ISBLANK($C1482),0,VLOOKUP($C1482,Listen!$A$2:$C$45,2,FALSE))</f>
        <v>0</v>
      </c>
      <c r="AD1482" s="63">
        <f>IF(ISBLANK($C1482),0,VLOOKUP($C1482,Listen!$A$2:$C$45,3,FALSE))</f>
        <v>0</v>
      </c>
      <c r="AE1482" s="49">
        <f t="shared" si="488"/>
        <v>0</v>
      </c>
      <c r="AF1482" s="49">
        <f t="shared" si="488"/>
        <v>0</v>
      </c>
      <c r="AG1482" s="49">
        <f>IFERROR(IF(OR($V1482&lt;&gt;"Ja",VLOOKUP($C1482,Listen!$A$2:$F$45,5,0)="Nein",D1482&lt;IF(C1482="LNG Anbindungsanlagen gemäß separater Festlegung",2022,2023)),$AC1482,$AA1482),0)</f>
        <v>0</v>
      </c>
      <c r="AH1482" s="49">
        <f>IFERROR(IF(OR($V1482&lt;&gt;"Ja",VLOOKUP($C1482,Listen!$A$2:$F$45,5,0)="Nein",D1482&lt;IF(C1482="LNG Anbindungsanlagen gemäß separater Festlegung",2022,2023)),$AC1482,$AA1482),0)</f>
        <v>0</v>
      </c>
      <c r="AI1482" s="49">
        <f>IFERROR(IF(OR($W1482&lt;&gt;"Ja",VLOOKUP($C1482,Listen!$A$2:$F$45,6,0)="Nein"),$AC1482,$AB1482),0)</f>
        <v>0</v>
      </c>
      <c r="AJ1482" s="49">
        <f>IFERROR(IF(OR($W1482&lt;&gt;"Ja",VLOOKUP($C1482,Listen!$A$2:$F$45,6,0)="Nein"),$AC1482,$AB1482),0)</f>
        <v>0</v>
      </c>
      <c r="AK1482" s="49">
        <f>IFERROR(IF(OR($W1482&lt;&gt;"Ja",VLOOKUP($C1482,Listen!$A$2:$F$45,6,0)="Nein"),$AC1482,$AB1482),0)</f>
        <v>0</v>
      </c>
      <c r="AL1482" s="51">
        <f t="shared" si="489"/>
        <v>0</v>
      </c>
      <c r="AM1482" s="296">
        <f>IFERROR(IF(VLOOKUP($C1482,Listen!$A$2:$F$45,6,0)="Ja",MAX(BC1482:BD1482),D_SAV!$BC1482),0)</f>
        <v>0</v>
      </c>
      <c r="AN1482" s="51">
        <f t="shared" si="490"/>
        <v>0</v>
      </c>
      <c r="AP1482" s="304">
        <f t="shared" si="491"/>
        <v>0</v>
      </c>
      <c r="AQ1482" s="304">
        <f t="shared" si="492"/>
        <v>0</v>
      </c>
      <c r="AR1482" s="304">
        <f t="shared" si="493"/>
        <v>0</v>
      </c>
      <c r="AS1482" s="304">
        <f t="shared" si="494"/>
        <v>0</v>
      </c>
      <c r="AT1482" s="304">
        <f t="shared" si="495"/>
        <v>0</v>
      </c>
      <c r="AU1482" s="304">
        <f t="shared" si="496"/>
        <v>0</v>
      </c>
      <c r="AV1482" s="304">
        <f t="shared" si="497"/>
        <v>0</v>
      </c>
      <c r="AW1482" s="304">
        <f t="shared" si="498"/>
        <v>0</v>
      </c>
      <c r="AX1482" s="304">
        <f t="shared" si="499"/>
        <v>0</v>
      </c>
      <c r="AY1482" s="304">
        <f t="shared" si="500"/>
        <v>0</v>
      </c>
      <c r="AZ1482" s="304">
        <f t="shared" si="501"/>
        <v>0</v>
      </c>
      <c r="BA1482" s="304">
        <f t="shared" si="502"/>
        <v>0</v>
      </c>
      <c r="BB1482" s="304">
        <f t="shared" si="503"/>
        <v>0</v>
      </c>
      <c r="BC1482" s="304">
        <f t="shared" si="504"/>
        <v>0</v>
      </c>
      <c r="BD1482" s="304">
        <f t="shared" si="505"/>
        <v>0</v>
      </c>
      <c r="BE1482" s="304">
        <f>IFERROR(IF(VLOOKUP($C1482,Listen!$A$2:$F$45,6,0)="Ja",BB1482-MAX(BC1482:BD1482),BB1482-BC1482),0)</f>
        <v>0</v>
      </c>
    </row>
    <row r="1483" spans="1:57" x14ac:dyDescent="0.25">
      <c r="A1483" s="320" t="str">
        <f>IF(AND(D1483&lt;&gt;0,C1483&lt;&gt;0,E1483&lt;&gt;0),IF(B1483&lt;&gt;0,CONCATENATE(B1483,"-AGr",VLOOKUP(C1483,Listen!$A$2:$D$45,4,FALSE),"-",D1483,"-",E1483,),CONCATENATE("AGr",VLOOKUP(C1483,Listen!$A$2:$D$45,4,FALSE),"-",D1483,"-",E1483)),"keine vollständige ID")</f>
        <v>keine vollständige ID</v>
      </c>
      <c r="B1483" s="301"/>
      <c r="C1483" s="287"/>
      <c r="D1483" s="34"/>
      <c r="E1483" s="306"/>
      <c r="F1483" s="116"/>
      <c r="G1483" s="17"/>
      <c r="H1483" s="17"/>
      <c r="I1483" s="17"/>
      <c r="J1483" s="17"/>
      <c r="K1483" s="17"/>
      <c r="L1483" s="17"/>
      <c r="M1483" s="17"/>
      <c r="N1483" s="17"/>
      <c r="O1483" s="116"/>
      <c r="P1483" s="117">
        <f>IF(D1483&gt;A_Stammdaten!$B$12,0,SUM(G1483,H1483,J1483,L1483:M1483)-SUM(I1483,K1483,N1483:O1483))</f>
        <v>0</v>
      </c>
      <c r="Q1483" s="17"/>
      <c r="R1483" s="17"/>
      <c r="S1483" s="17"/>
      <c r="T1483" s="17"/>
      <c r="U1483" s="62">
        <f t="shared" si="485"/>
        <v>0</v>
      </c>
      <c r="V1483" s="34"/>
      <c r="W1483" s="34"/>
      <c r="X1483" s="34"/>
      <c r="Y1483" s="34"/>
      <c r="Z1483" s="34"/>
      <c r="AA1483" s="63" t="str">
        <f t="shared" si="486"/>
        <v>-</v>
      </c>
      <c r="AB1483" s="63" t="str">
        <f t="shared" si="487"/>
        <v>-</v>
      </c>
      <c r="AC1483" s="63">
        <f>IF(ISBLANK($C1483),0,VLOOKUP($C1483,Listen!$A$2:$C$45,2,FALSE))</f>
        <v>0</v>
      </c>
      <c r="AD1483" s="63">
        <f>IF(ISBLANK($C1483),0,VLOOKUP($C1483,Listen!$A$2:$C$45,3,FALSE))</f>
        <v>0</v>
      </c>
      <c r="AE1483" s="49">
        <f t="shared" si="488"/>
        <v>0</v>
      </c>
      <c r="AF1483" s="49">
        <f t="shared" si="488"/>
        <v>0</v>
      </c>
      <c r="AG1483" s="49">
        <f>IFERROR(IF(OR($V1483&lt;&gt;"Ja",VLOOKUP($C1483,Listen!$A$2:$F$45,5,0)="Nein",D1483&lt;IF(C1483="LNG Anbindungsanlagen gemäß separater Festlegung",2022,2023)),$AC1483,$AA1483),0)</f>
        <v>0</v>
      </c>
      <c r="AH1483" s="49">
        <f>IFERROR(IF(OR($V1483&lt;&gt;"Ja",VLOOKUP($C1483,Listen!$A$2:$F$45,5,0)="Nein",D1483&lt;IF(C1483="LNG Anbindungsanlagen gemäß separater Festlegung",2022,2023)),$AC1483,$AA1483),0)</f>
        <v>0</v>
      </c>
      <c r="AI1483" s="49">
        <f>IFERROR(IF(OR($W1483&lt;&gt;"Ja",VLOOKUP($C1483,Listen!$A$2:$F$45,6,0)="Nein"),$AC1483,$AB1483),0)</f>
        <v>0</v>
      </c>
      <c r="AJ1483" s="49">
        <f>IFERROR(IF(OR($W1483&lt;&gt;"Ja",VLOOKUP($C1483,Listen!$A$2:$F$45,6,0)="Nein"),$AC1483,$AB1483),0)</f>
        <v>0</v>
      </c>
      <c r="AK1483" s="49">
        <f>IFERROR(IF(OR($W1483&lt;&gt;"Ja",VLOOKUP($C1483,Listen!$A$2:$F$45,6,0)="Nein"),$AC1483,$AB1483),0)</f>
        <v>0</v>
      </c>
      <c r="AL1483" s="51">
        <f t="shared" si="489"/>
        <v>0</v>
      </c>
      <c r="AM1483" s="296">
        <f>IFERROR(IF(VLOOKUP($C1483,Listen!$A$2:$F$45,6,0)="Ja",MAX(BC1483:BD1483),D_SAV!$BC1483),0)</f>
        <v>0</v>
      </c>
      <c r="AN1483" s="51">
        <f t="shared" si="490"/>
        <v>0</v>
      </c>
      <c r="AP1483" s="304">
        <f t="shared" si="491"/>
        <v>0</v>
      </c>
      <c r="AQ1483" s="304">
        <f t="shared" si="492"/>
        <v>0</v>
      </c>
      <c r="AR1483" s="304">
        <f t="shared" si="493"/>
        <v>0</v>
      </c>
      <c r="AS1483" s="304">
        <f t="shared" si="494"/>
        <v>0</v>
      </c>
      <c r="AT1483" s="304">
        <f t="shared" si="495"/>
        <v>0</v>
      </c>
      <c r="AU1483" s="304">
        <f t="shared" si="496"/>
        <v>0</v>
      </c>
      <c r="AV1483" s="304">
        <f t="shared" si="497"/>
        <v>0</v>
      </c>
      <c r="AW1483" s="304">
        <f t="shared" si="498"/>
        <v>0</v>
      </c>
      <c r="AX1483" s="304">
        <f t="shared" si="499"/>
        <v>0</v>
      </c>
      <c r="AY1483" s="304">
        <f t="shared" si="500"/>
        <v>0</v>
      </c>
      <c r="AZ1483" s="304">
        <f t="shared" si="501"/>
        <v>0</v>
      </c>
      <c r="BA1483" s="304">
        <f t="shared" si="502"/>
        <v>0</v>
      </c>
      <c r="BB1483" s="304">
        <f t="shared" si="503"/>
        <v>0</v>
      </c>
      <c r="BC1483" s="304">
        <f t="shared" si="504"/>
        <v>0</v>
      </c>
      <c r="BD1483" s="304">
        <f t="shared" si="505"/>
        <v>0</v>
      </c>
      <c r="BE1483" s="304">
        <f>IFERROR(IF(VLOOKUP($C1483,Listen!$A$2:$F$45,6,0)="Ja",BB1483-MAX(BC1483:BD1483),BB1483-BC1483),0)</f>
        <v>0</v>
      </c>
    </row>
    <row r="1484" spans="1:57" x14ac:dyDescent="0.25">
      <c r="A1484" s="320" t="str">
        <f>IF(AND(D1484&lt;&gt;0,C1484&lt;&gt;0,E1484&lt;&gt;0),IF(B1484&lt;&gt;0,CONCATENATE(B1484,"-AGr",VLOOKUP(C1484,Listen!$A$2:$D$45,4,FALSE),"-",D1484,"-",E1484,),CONCATENATE("AGr",VLOOKUP(C1484,Listen!$A$2:$D$45,4,FALSE),"-",D1484,"-",E1484)),"keine vollständige ID")</f>
        <v>keine vollständige ID</v>
      </c>
      <c r="B1484" s="301"/>
      <c r="C1484" s="287"/>
      <c r="D1484" s="34"/>
      <c r="E1484" s="306"/>
      <c r="F1484" s="116"/>
      <c r="G1484" s="17"/>
      <c r="H1484" s="17"/>
      <c r="I1484" s="17"/>
      <c r="J1484" s="17"/>
      <c r="K1484" s="17"/>
      <c r="L1484" s="17"/>
      <c r="M1484" s="17"/>
      <c r="N1484" s="17"/>
      <c r="O1484" s="116"/>
      <c r="P1484" s="117">
        <f>IF(D1484&gt;A_Stammdaten!$B$12,0,SUM(G1484,H1484,J1484,L1484:M1484)-SUM(I1484,K1484,N1484:O1484))</f>
        <v>0</v>
      </c>
      <c r="Q1484" s="17"/>
      <c r="R1484" s="17"/>
      <c r="S1484" s="17"/>
      <c r="T1484" s="17"/>
      <c r="U1484" s="62">
        <f t="shared" si="485"/>
        <v>0</v>
      </c>
      <c r="V1484" s="34"/>
      <c r="W1484" s="34"/>
      <c r="X1484" s="34"/>
      <c r="Y1484" s="34"/>
      <c r="Z1484" s="34"/>
      <c r="AA1484" s="63" t="str">
        <f t="shared" si="486"/>
        <v>-</v>
      </c>
      <c r="AB1484" s="63" t="str">
        <f t="shared" si="487"/>
        <v>-</v>
      </c>
      <c r="AC1484" s="63">
        <f>IF(ISBLANK($C1484),0,VLOOKUP($C1484,Listen!$A$2:$C$45,2,FALSE))</f>
        <v>0</v>
      </c>
      <c r="AD1484" s="63">
        <f>IF(ISBLANK($C1484),0,VLOOKUP($C1484,Listen!$A$2:$C$45,3,FALSE))</f>
        <v>0</v>
      </c>
      <c r="AE1484" s="49">
        <f t="shared" si="488"/>
        <v>0</v>
      </c>
      <c r="AF1484" s="49">
        <f t="shared" si="488"/>
        <v>0</v>
      </c>
      <c r="AG1484" s="49">
        <f>IFERROR(IF(OR($V1484&lt;&gt;"Ja",VLOOKUP($C1484,Listen!$A$2:$F$45,5,0)="Nein",D1484&lt;IF(C1484="LNG Anbindungsanlagen gemäß separater Festlegung",2022,2023)),$AC1484,$AA1484),0)</f>
        <v>0</v>
      </c>
      <c r="AH1484" s="49">
        <f>IFERROR(IF(OR($V1484&lt;&gt;"Ja",VLOOKUP($C1484,Listen!$A$2:$F$45,5,0)="Nein",D1484&lt;IF(C1484="LNG Anbindungsanlagen gemäß separater Festlegung",2022,2023)),$AC1484,$AA1484),0)</f>
        <v>0</v>
      </c>
      <c r="AI1484" s="49">
        <f>IFERROR(IF(OR($W1484&lt;&gt;"Ja",VLOOKUP($C1484,Listen!$A$2:$F$45,6,0)="Nein"),$AC1484,$AB1484),0)</f>
        <v>0</v>
      </c>
      <c r="AJ1484" s="49">
        <f>IFERROR(IF(OR($W1484&lt;&gt;"Ja",VLOOKUP($C1484,Listen!$A$2:$F$45,6,0)="Nein"),$AC1484,$AB1484),0)</f>
        <v>0</v>
      </c>
      <c r="AK1484" s="49">
        <f>IFERROR(IF(OR($W1484&lt;&gt;"Ja",VLOOKUP($C1484,Listen!$A$2:$F$45,6,0)="Nein"),$AC1484,$AB1484),0)</f>
        <v>0</v>
      </c>
      <c r="AL1484" s="51">
        <f t="shared" si="489"/>
        <v>0</v>
      </c>
      <c r="AM1484" s="296">
        <f>IFERROR(IF(VLOOKUP($C1484,Listen!$A$2:$F$45,6,0)="Ja",MAX(BC1484:BD1484),D_SAV!$BC1484),0)</f>
        <v>0</v>
      </c>
      <c r="AN1484" s="51">
        <f t="shared" si="490"/>
        <v>0</v>
      </c>
      <c r="AP1484" s="304">
        <f t="shared" si="491"/>
        <v>0</v>
      </c>
      <c r="AQ1484" s="304">
        <f t="shared" si="492"/>
        <v>0</v>
      </c>
      <c r="AR1484" s="304">
        <f t="shared" si="493"/>
        <v>0</v>
      </c>
      <c r="AS1484" s="304">
        <f t="shared" si="494"/>
        <v>0</v>
      </c>
      <c r="AT1484" s="304">
        <f t="shared" si="495"/>
        <v>0</v>
      </c>
      <c r="AU1484" s="304">
        <f t="shared" si="496"/>
        <v>0</v>
      </c>
      <c r="AV1484" s="304">
        <f t="shared" si="497"/>
        <v>0</v>
      </c>
      <c r="AW1484" s="304">
        <f t="shared" si="498"/>
        <v>0</v>
      </c>
      <c r="AX1484" s="304">
        <f t="shared" si="499"/>
        <v>0</v>
      </c>
      <c r="AY1484" s="304">
        <f t="shared" si="500"/>
        <v>0</v>
      </c>
      <c r="AZ1484" s="304">
        <f t="shared" si="501"/>
        <v>0</v>
      </c>
      <c r="BA1484" s="304">
        <f t="shared" si="502"/>
        <v>0</v>
      </c>
      <c r="BB1484" s="304">
        <f t="shared" si="503"/>
        <v>0</v>
      </c>
      <c r="BC1484" s="304">
        <f t="shared" si="504"/>
        <v>0</v>
      </c>
      <c r="BD1484" s="304">
        <f t="shared" si="505"/>
        <v>0</v>
      </c>
      <c r="BE1484" s="304">
        <f>IFERROR(IF(VLOOKUP($C1484,Listen!$A$2:$F$45,6,0)="Ja",BB1484-MAX(BC1484:BD1484),BB1484-BC1484),0)</f>
        <v>0</v>
      </c>
    </row>
    <row r="1485" spans="1:57" x14ac:dyDescent="0.25">
      <c r="A1485" s="320" t="str">
        <f>IF(AND(D1485&lt;&gt;0,C1485&lt;&gt;0,E1485&lt;&gt;0),IF(B1485&lt;&gt;0,CONCATENATE(B1485,"-AGr",VLOOKUP(C1485,Listen!$A$2:$D$45,4,FALSE),"-",D1485,"-",E1485,),CONCATENATE("AGr",VLOOKUP(C1485,Listen!$A$2:$D$45,4,FALSE),"-",D1485,"-",E1485)),"keine vollständige ID")</f>
        <v>keine vollständige ID</v>
      </c>
      <c r="B1485" s="301"/>
      <c r="C1485" s="287"/>
      <c r="D1485" s="34"/>
      <c r="E1485" s="306"/>
      <c r="F1485" s="116"/>
      <c r="G1485" s="17"/>
      <c r="H1485" s="17"/>
      <c r="I1485" s="17"/>
      <c r="J1485" s="17"/>
      <c r="K1485" s="17"/>
      <c r="L1485" s="17"/>
      <c r="M1485" s="17"/>
      <c r="N1485" s="17"/>
      <c r="O1485" s="116"/>
      <c r="P1485" s="117">
        <f>IF(D1485&gt;A_Stammdaten!$B$12,0,SUM(G1485,H1485,J1485,L1485:M1485)-SUM(I1485,K1485,N1485:O1485))</f>
        <v>0</v>
      </c>
      <c r="Q1485" s="17"/>
      <c r="R1485" s="17"/>
      <c r="S1485" s="17"/>
      <c r="T1485" s="17"/>
      <c r="U1485" s="62">
        <f t="shared" si="485"/>
        <v>0</v>
      </c>
      <c r="V1485" s="34"/>
      <c r="W1485" s="34"/>
      <c r="X1485" s="34"/>
      <c r="Y1485" s="34"/>
      <c r="Z1485" s="34"/>
      <c r="AA1485" s="63" t="str">
        <f t="shared" si="486"/>
        <v>-</v>
      </c>
      <c r="AB1485" s="63" t="str">
        <f t="shared" si="487"/>
        <v>-</v>
      </c>
      <c r="AC1485" s="63">
        <f>IF(ISBLANK($C1485),0,VLOOKUP($C1485,Listen!$A$2:$C$45,2,FALSE))</f>
        <v>0</v>
      </c>
      <c r="AD1485" s="63">
        <f>IF(ISBLANK($C1485),0,VLOOKUP($C1485,Listen!$A$2:$C$45,3,FALSE))</f>
        <v>0</v>
      </c>
      <c r="AE1485" s="49">
        <f t="shared" si="488"/>
        <v>0</v>
      </c>
      <c r="AF1485" s="49">
        <f t="shared" si="488"/>
        <v>0</v>
      </c>
      <c r="AG1485" s="49">
        <f>IFERROR(IF(OR($V1485&lt;&gt;"Ja",VLOOKUP($C1485,Listen!$A$2:$F$45,5,0)="Nein",D1485&lt;IF(C1485="LNG Anbindungsanlagen gemäß separater Festlegung",2022,2023)),$AC1485,$AA1485),0)</f>
        <v>0</v>
      </c>
      <c r="AH1485" s="49">
        <f>IFERROR(IF(OR($V1485&lt;&gt;"Ja",VLOOKUP($C1485,Listen!$A$2:$F$45,5,0)="Nein",D1485&lt;IF(C1485="LNG Anbindungsanlagen gemäß separater Festlegung",2022,2023)),$AC1485,$AA1485),0)</f>
        <v>0</v>
      </c>
      <c r="AI1485" s="49">
        <f>IFERROR(IF(OR($W1485&lt;&gt;"Ja",VLOOKUP($C1485,Listen!$A$2:$F$45,6,0)="Nein"),$AC1485,$AB1485),0)</f>
        <v>0</v>
      </c>
      <c r="AJ1485" s="49">
        <f>IFERROR(IF(OR($W1485&lt;&gt;"Ja",VLOOKUP($C1485,Listen!$A$2:$F$45,6,0)="Nein"),$AC1485,$AB1485),0)</f>
        <v>0</v>
      </c>
      <c r="AK1485" s="49">
        <f>IFERROR(IF(OR($W1485&lt;&gt;"Ja",VLOOKUP($C1485,Listen!$A$2:$F$45,6,0)="Nein"),$AC1485,$AB1485),0)</f>
        <v>0</v>
      </c>
      <c r="AL1485" s="51">
        <f t="shared" si="489"/>
        <v>0</v>
      </c>
      <c r="AM1485" s="296">
        <f>IFERROR(IF(VLOOKUP($C1485,Listen!$A$2:$F$45,6,0)="Ja",MAX(BC1485:BD1485),D_SAV!$BC1485),0)</f>
        <v>0</v>
      </c>
      <c r="AN1485" s="51">
        <f t="shared" si="490"/>
        <v>0</v>
      </c>
      <c r="AP1485" s="304">
        <f t="shared" si="491"/>
        <v>0</v>
      </c>
      <c r="AQ1485" s="304">
        <f t="shared" si="492"/>
        <v>0</v>
      </c>
      <c r="AR1485" s="304">
        <f t="shared" si="493"/>
        <v>0</v>
      </c>
      <c r="AS1485" s="304">
        <f t="shared" si="494"/>
        <v>0</v>
      </c>
      <c r="AT1485" s="304">
        <f t="shared" si="495"/>
        <v>0</v>
      </c>
      <c r="AU1485" s="304">
        <f t="shared" si="496"/>
        <v>0</v>
      </c>
      <c r="AV1485" s="304">
        <f t="shared" si="497"/>
        <v>0</v>
      </c>
      <c r="AW1485" s="304">
        <f t="shared" si="498"/>
        <v>0</v>
      </c>
      <c r="AX1485" s="304">
        <f t="shared" si="499"/>
        <v>0</v>
      </c>
      <c r="AY1485" s="304">
        <f t="shared" si="500"/>
        <v>0</v>
      </c>
      <c r="AZ1485" s="304">
        <f t="shared" si="501"/>
        <v>0</v>
      </c>
      <c r="BA1485" s="304">
        <f t="shared" si="502"/>
        <v>0</v>
      </c>
      <c r="BB1485" s="304">
        <f t="shared" si="503"/>
        <v>0</v>
      </c>
      <c r="BC1485" s="304">
        <f t="shared" si="504"/>
        <v>0</v>
      </c>
      <c r="BD1485" s="304">
        <f t="shared" si="505"/>
        <v>0</v>
      </c>
      <c r="BE1485" s="304">
        <f>IFERROR(IF(VLOOKUP($C1485,Listen!$A$2:$F$45,6,0)="Ja",BB1485-MAX(BC1485:BD1485),BB1485-BC1485),0)</f>
        <v>0</v>
      </c>
    </row>
    <row r="1486" spans="1:57" x14ac:dyDescent="0.25">
      <c r="A1486" s="320" t="str">
        <f>IF(AND(D1486&lt;&gt;0,C1486&lt;&gt;0,E1486&lt;&gt;0),IF(B1486&lt;&gt;0,CONCATENATE(B1486,"-AGr",VLOOKUP(C1486,Listen!$A$2:$D$45,4,FALSE),"-",D1486,"-",E1486,),CONCATENATE("AGr",VLOOKUP(C1486,Listen!$A$2:$D$45,4,FALSE),"-",D1486,"-",E1486)),"keine vollständige ID")</f>
        <v>keine vollständige ID</v>
      </c>
      <c r="B1486" s="301"/>
      <c r="C1486" s="287"/>
      <c r="D1486" s="34"/>
      <c r="E1486" s="306"/>
      <c r="F1486" s="116"/>
      <c r="G1486" s="17"/>
      <c r="H1486" s="17"/>
      <c r="I1486" s="17"/>
      <c r="J1486" s="17"/>
      <c r="K1486" s="17"/>
      <c r="L1486" s="17"/>
      <c r="M1486" s="17"/>
      <c r="N1486" s="17"/>
      <c r="O1486" s="116"/>
      <c r="P1486" s="117">
        <f>IF(D1486&gt;A_Stammdaten!$B$12,0,SUM(G1486,H1486,J1486,L1486:M1486)-SUM(I1486,K1486,N1486:O1486))</f>
        <v>0</v>
      </c>
      <c r="Q1486" s="17"/>
      <c r="R1486" s="17"/>
      <c r="S1486" s="17"/>
      <c r="T1486" s="17"/>
      <c r="U1486" s="62">
        <f t="shared" si="485"/>
        <v>0</v>
      </c>
      <c r="V1486" s="34"/>
      <c r="W1486" s="34"/>
      <c r="X1486" s="34"/>
      <c r="Y1486" s="34"/>
      <c r="Z1486" s="34"/>
      <c r="AA1486" s="63" t="str">
        <f t="shared" si="486"/>
        <v>-</v>
      </c>
      <c r="AB1486" s="63" t="str">
        <f t="shared" si="487"/>
        <v>-</v>
      </c>
      <c r="AC1486" s="63">
        <f>IF(ISBLANK($C1486),0,VLOOKUP($C1486,Listen!$A$2:$C$45,2,FALSE))</f>
        <v>0</v>
      </c>
      <c r="AD1486" s="63">
        <f>IF(ISBLANK($C1486),0,VLOOKUP($C1486,Listen!$A$2:$C$45,3,FALSE))</f>
        <v>0</v>
      </c>
      <c r="AE1486" s="49">
        <f t="shared" si="488"/>
        <v>0</v>
      </c>
      <c r="AF1486" s="49">
        <f t="shared" si="488"/>
        <v>0</v>
      </c>
      <c r="AG1486" s="49">
        <f>IFERROR(IF(OR($V1486&lt;&gt;"Ja",VLOOKUP($C1486,Listen!$A$2:$F$45,5,0)="Nein",D1486&lt;IF(C1486="LNG Anbindungsanlagen gemäß separater Festlegung",2022,2023)),$AC1486,$AA1486),0)</f>
        <v>0</v>
      </c>
      <c r="AH1486" s="49">
        <f>IFERROR(IF(OR($V1486&lt;&gt;"Ja",VLOOKUP($C1486,Listen!$A$2:$F$45,5,0)="Nein",D1486&lt;IF(C1486="LNG Anbindungsanlagen gemäß separater Festlegung",2022,2023)),$AC1486,$AA1486),0)</f>
        <v>0</v>
      </c>
      <c r="AI1486" s="49">
        <f>IFERROR(IF(OR($W1486&lt;&gt;"Ja",VLOOKUP($C1486,Listen!$A$2:$F$45,6,0)="Nein"),$AC1486,$AB1486),0)</f>
        <v>0</v>
      </c>
      <c r="AJ1486" s="49">
        <f>IFERROR(IF(OR($W1486&lt;&gt;"Ja",VLOOKUP($C1486,Listen!$A$2:$F$45,6,0)="Nein"),$AC1486,$AB1486),0)</f>
        <v>0</v>
      </c>
      <c r="AK1486" s="49">
        <f>IFERROR(IF(OR($W1486&lt;&gt;"Ja",VLOOKUP($C1486,Listen!$A$2:$F$45,6,0)="Nein"),$AC1486,$AB1486),0)</f>
        <v>0</v>
      </c>
      <c r="AL1486" s="51">
        <f t="shared" si="489"/>
        <v>0</v>
      </c>
      <c r="AM1486" s="296">
        <f>IFERROR(IF(VLOOKUP($C1486,Listen!$A$2:$F$45,6,0)="Ja",MAX(BC1486:BD1486),D_SAV!$BC1486),0)</f>
        <v>0</v>
      </c>
      <c r="AN1486" s="51">
        <f t="shared" si="490"/>
        <v>0</v>
      </c>
      <c r="AP1486" s="304">
        <f t="shared" si="491"/>
        <v>0</v>
      </c>
      <c r="AQ1486" s="304">
        <f t="shared" si="492"/>
        <v>0</v>
      </c>
      <c r="AR1486" s="304">
        <f t="shared" si="493"/>
        <v>0</v>
      </c>
      <c r="AS1486" s="304">
        <f t="shared" si="494"/>
        <v>0</v>
      </c>
      <c r="AT1486" s="304">
        <f t="shared" si="495"/>
        <v>0</v>
      </c>
      <c r="AU1486" s="304">
        <f t="shared" si="496"/>
        <v>0</v>
      </c>
      <c r="AV1486" s="304">
        <f t="shared" si="497"/>
        <v>0</v>
      </c>
      <c r="AW1486" s="304">
        <f t="shared" si="498"/>
        <v>0</v>
      </c>
      <c r="AX1486" s="304">
        <f t="shared" si="499"/>
        <v>0</v>
      </c>
      <c r="AY1486" s="304">
        <f t="shared" si="500"/>
        <v>0</v>
      </c>
      <c r="AZ1486" s="304">
        <f t="shared" si="501"/>
        <v>0</v>
      </c>
      <c r="BA1486" s="304">
        <f t="shared" si="502"/>
        <v>0</v>
      </c>
      <c r="BB1486" s="304">
        <f t="shared" si="503"/>
        <v>0</v>
      </c>
      <c r="BC1486" s="304">
        <f t="shared" si="504"/>
        <v>0</v>
      </c>
      <c r="BD1486" s="304">
        <f t="shared" si="505"/>
        <v>0</v>
      </c>
      <c r="BE1486" s="304">
        <f>IFERROR(IF(VLOOKUP($C1486,Listen!$A$2:$F$45,6,0)="Ja",BB1486-MAX(BC1486:BD1486),BB1486-BC1486),0)</f>
        <v>0</v>
      </c>
    </row>
    <row r="1487" spans="1:57" x14ac:dyDescent="0.25">
      <c r="A1487" s="320" t="str">
        <f>IF(AND(D1487&lt;&gt;0,C1487&lt;&gt;0,E1487&lt;&gt;0),IF(B1487&lt;&gt;0,CONCATENATE(B1487,"-AGr",VLOOKUP(C1487,Listen!$A$2:$D$45,4,FALSE),"-",D1487,"-",E1487,),CONCATENATE("AGr",VLOOKUP(C1487,Listen!$A$2:$D$45,4,FALSE),"-",D1487,"-",E1487)),"keine vollständige ID")</f>
        <v>keine vollständige ID</v>
      </c>
      <c r="B1487" s="301"/>
      <c r="C1487" s="287"/>
      <c r="D1487" s="34"/>
      <c r="E1487" s="306"/>
      <c r="F1487" s="116"/>
      <c r="G1487" s="17"/>
      <c r="H1487" s="17"/>
      <c r="I1487" s="17"/>
      <c r="J1487" s="17"/>
      <c r="K1487" s="17"/>
      <c r="L1487" s="17"/>
      <c r="M1487" s="17"/>
      <c r="N1487" s="17"/>
      <c r="O1487" s="116"/>
      <c r="P1487" s="117">
        <f>IF(D1487&gt;A_Stammdaten!$B$12,0,SUM(G1487,H1487,J1487,L1487:M1487)-SUM(I1487,K1487,N1487:O1487))</f>
        <v>0</v>
      </c>
      <c r="Q1487" s="17"/>
      <c r="R1487" s="17"/>
      <c r="S1487" s="17"/>
      <c r="T1487" s="17"/>
      <c r="U1487" s="62">
        <f t="shared" si="485"/>
        <v>0</v>
      </c>
      <c r="V1487" s="34"/>
      <c r="W1487" s="34"/>
      <c r="X1487" s="34"/>
      <c r="Y1487" s="34"/>
      <c r="Z1487" s="34"/>
      <c r="AA1487" s="63" t="str">
        <f t="shared" si="486"/>
        <v>-</v>
      </c>
      <c r="AB1487" s="63" t="str">
        <f t="shared" si="487"/>
        <v>-</v>
      </c>
      <c r="AC1487" s="63">
        <f>IF(ISBLANK($C1487),0,VLOOKUP($C1487,Listen!$A$2:$C$45,2,FALSE))</f>
        <v>0</v>
      </c>
      <c r="AD1487" s="63">
        <f>IF(ISBLANK($C1487),0,VLOOKUP($C1487,Listen!$A$2:$C$45,3,FALSE))</f>
        <v>0</v>
      </c>
      <c r="AE1487" s="49">
        <f t="shared" si="488"/>
        <v>0</v>
      </c>
      <c r="AF1487" s="49">
        <f t="shared" si="488"/>
        <v>0</v>
      </c>
      <c r="AG1487" s="49">
        <f>IFERROR(IF(OR($V1487&lt;&gt;"Ja",VLOOKUP($C1487,Listen!$A$2:$F$45,5,0)="Nein",D1487&lt;IF(C1487="LNG Anbindungsanlagen gemäß separater Festlegung",2022,2023)),$AC1487,$AA1487),0)</f>
        <v>0</v>
      </c>
      <c r="AH1487" s="49">
        <f>IFERROR(IF(OR($V1487&lt;&gt;"Ja",VLOOKUP($C1487,Listen!$A$2:$F$45,5,0)="Nein",D1487&lt;IF(C1487="LNG Anbindungsanlagen gemäß separater Festlegung",2022,2023)),$AC1487,$AA1487),0)</f>
        <v>0</v>
      </c>
      <c r="AI1487" s="49">
        <f>IFERROR(IF(OR($W1487&lt;&gt;"Ja",VLOOKUP($C1487,Listen!$A$2:$F$45,6,0)="Nein"),$AC1487,$AB1487),0)</f>
        <v>0</v>
      </c>
      <c r="AJ1487" s="49">
        <f>IFERROR(IF(OR($W1487&lt;&gt;"Ja",VLOOKUP($C1487,Listen!$A$2:$F$45,6,0)="Nein"),$AC1487,$AB1487),0)</f>
        <v>0</v>
      </c>
      <c r="AK1487" s="49">
        <f>IFERROR(IF(OR($W1487&lt;&gt;"Ja",VLOOKUP($C1487,Listen!$A$2:$F$45,6,0)="Nein"),$AC1487,$AB1487),0)</f>
        <v>0</v>
      </c>
      <c r="AL1487" s="51">
        <f t="shared" si="489"/>
        <v>0</v>
      </c>
      <c r="AM1487" s="296">
        <f>IFERROR(IF(VLOOKUP($C1487,Listen!$A$2:$F$45,6,0)="Ja",MAX(BC1487:BD1487),D_SAV!$BC1487),0)</f>
        <v>0</v>
      </c>
      <c r="AN1487" s="51">
        <f t="shared" si="490"/>
        <v>0</v>
      </c>
      <c r="AP1487" s="304">
        <f t="shared" si="491"/>
        <v>0</v>
      </c>
      <c r="AQ1487" s="304">
        <f t="shared" si="492"/>
        <v>0</v>
      </c>
      <c r="AR1487" s="304">
        <f t="shared" si="493"/>
        <v>0</v>
      </c>
      <c r="AS1487" s="304">
        <f t="shared" si="494"/>
        <v>0</v>
      </c>
      <c r="AT1487" s="304">
        <f t="shared" si="495"/>
        <v>0</v>
      </c>
      <c r="AU1487" s="304">
        <f t="shared" si="496"/>
        <v>0</v>
      </c>
      <c r="AV1487" s="304">
        <f t="shared" si="497"/>
        <v>0</v>
      </c>
      <c r="AW1487" s="304">
        <f t="shared" si="498"/>
        <v>0</v>
      </c>
      <c r="AX1487" s="304">
        <f t="shared" si="499"/>
        <v>0</v>
      </c>
      <c r="AY1487" s="304">
        <f t="shared" si="500"/>
        <v>0</v>
      </c>
      <c r="AZ1487" s="304">
        <f t="shared" si="501"/>
        <v>0</v>
      </c>
      <c r="BA1487" s="304">
        <f t="shared" si="502"/>
        <v>0</v>
      </c>
      <c r="BB1487" s="304">
        <f t="shared" si="503"/>
        <v>0</v>
      </c>
      <c r="BC1487" s="304">
        <f t="shared" si="504"/>
        <v>0</v>
      </c>
      <c r="BD1487" s="304">
        <f t="shared" si="505"/>
        <v>0</v>
      </c>
      <c r="BE1487" s="304">
        <f>IFERROR(IF(VLOOKUP($C1487,Listen!$A$2:$F$45,6,0)="Ja",BB1487-MAX(BC1487:BD1487),BB1487-BC1487),0)</f>
        <v>0</v>
      </c>
    </row>
    <row r="1488" spans="1:57" x14ac:dyDescent="0.25">
      <c r="A1488" s="320" t="str">
        <f>IF(AND(D1488&lt;&gt;0,C1488&lt;&gt;0,E1488&lt;&gt;0),IF(B1488&lt;&gt;0,CONCATENATE(B1488,"-AGr",VLOOKUP(C1488,Listen!$A$2:$D$45,4,FALSE),"-",D1488,"-",E1488,),CONCATENATE("AGr",VLOOKUP(C1488,Listen!$A$2:$D$45,4,FALSE),"-",D1488,"-",E1488)),"keine vollständige ID")</f>
        <v>keine vollständige ID</v>
      </c>
      <c r="B1488" s="301"/>
      <c r="C1488" s="287"/>
      <c r="D1488" s="34"/>
      <c r="E1488" s="306"/>
      <c r="F1488" s="116"/>
      <c r="G1488" s="17"/>
      <c r="H1488" s="17"/>
      <c r="I1488" s="17"/>
      <c r="J1488" s="17"/>
      <c r="K1488" s="17"/>
      <c r="L1488" s="17"/>
      <c r="M1488" s="17"/>
      <c r="N1488" s="17"/>
      <c r="O1488" s="116"/>
      <c r="P1488" s="117">
        <f>IF(D1488&gt;A_Stammdaten!$B$12,0,SUM(G1488,H1488,J1488,L1488:M1488)-SUM(I1488,K1488,N1488:O1488))</f>
        <v>0</v>
      </c>
      <c r="Q1488" s="17"/>
      <c r="R1488" s="17"/>
      <c r="S1488" s="17"/>
      <c r="T1488" s="17"/>
      <c r="U1488" s="62">
        <f t="shared" si="485"/>
        <v>0</v>
      </c>
      <c r="V1488" s="34"/>
      <c r="W1488" s="34"/>
      <c r="X1488" s="34"/>
      <c r="Y1488" s="34"/>
      <c r="Z1488" s="34"/>
      <c r="AA1488" s="63" t="str">
        <f t="shared" si="486"/>
        <v>-</v>
      </c>
      <c r="AB1488" s="63" t="str">
        <f t="shared" si="487"/>
        <v>-</v>
      </c>
      <c r="AC1488" s="63">
        <f>IF(ISBLANK($C1488),0,VLOOKUP($C1488,Listen!$A$2:$C$45,2,FALSE))</f>
        <v>0</v>
      </c>
      <c r="AD1488" s="63">
        <f>IF(ISBLANK($C1488),0,VLOOKUP($C1488,Listen!$A$2:$C$45,3,FALSE))</f>
        <v>0</v>
      </c>
      <c r="AE1488" s="49">
        <f t="shared" si="488"/>
        <v>0</v>
      </c>
      <c r="AF1488" s="49">
        <f t="shared" si="488"/>
        <v>0</v>
      </c>
      <c r="AG1488" s="49">
        <f>IFERROR(IF(OR($V1488&lt;&gt;"Ja",VLOOKUP($C1488,Listen!$A$2:$F$45,5,0)="Nein",D1488&lt;IF(C1488="LNG Anbindungsanlagen gemäß separater Festlegung",2022,2023)),$AC1488,$AA1488),0)</f>
        <v>0</v>
      </c>
      <c r="AH1488" s="49">
        <f>IFERROR(IF(OR($V1488&lt;&gt;"Ja",VLOOKUP($C1488,Listen!$A$2:$F$45,5,0)="Nein",D1488&lt;IF(C1488="LNG Anbindungsanlagen gemäß separater Festlegung",2022,2023)),$AC1488,$AA1488),0)</f>
        <v>0</v>
      </c>
      <c r="AI1488" s="49">
        <f>IFERROR(IF(OR($W1488&lt;&gt;"Ja",VLOOKUP($C1488,Listen!$A$2:$F$45,6,0)="Nein"),$AC1488,$AB1488),0)</f>
        <v>0</v>
      </c>
      <c r="AJ1488" s="49">
        <f>IFERROR(IF(OR($W1488&lt;&gt;"Ja",VLOOKUP($C1488,Listen!$A$2:$F$45,6,0)="Nein"),$AC1488,$AB1488),0)</f>
        <v>0</v>
      </c>
      <c r="AK1488" s="49">
        <f>IFERROR(IF(OR($W1488&lt;&gt;"Ja",VLOOKUP($C1488,Listen!$A$2:$F$45,6,0)="Nein"),$AC1488,$AB1488),0)</f>
        <v>0</v>
      </c>
      <c r="AL1488" s="51">
        <f t="shared" si="489"/>
        <v>0</v>
      </c>
      <c r="AM1488" s="296">
        <f>IFERROR(IF(VLOOKUP($C1488,Listen!$A$2:$F$45,6,0)="Ja",MAX(BC1488:BD1488),D_SAV!$BC1488),0)</f>
        <v>0</v>
      </c>
      <c r="AN1488" s="51">
        <f t="shared" si="490"/>
        <v>0</v>
      </c>
      <c r="AP1488" s="304">
        <f t="shared" si="491"/>
        <v>0</v>
      </c>
      <c r="AQ1488" s="304">
        <f t="shared" si="492"/>
        <v>0</v>
      </c>
      <c r="AR1488" s="304">
        <f t="shared" si="493"/>
        <v>0</v>
      </c>
      <c r="AS1488" s="304">
        <f t="shared" si="494"/>
        <v>0</v>
      </c>
      <c r="AT1488" s="304">
        <f t="shared" si="495"/>
        <v>0</v>
      </c>
      <c r="AU1488" s="304">
        <f t="shared" si="496"/>
        <v>0</v>
      </c>
      <c r="AV1488" s="304">
        <f t="shared" si="497"/>
        <v>0</v>
      </c>
      <c r="AW1488" s="304">
        <f t="shared" si="498"/>
        <v>0</v>
      </c>
      <c r="AX1488" s="304">
        <f t="shared" si="499"/>
        <v>0</v>
      </c>
      <c r="AY1488" s="304">
        <f t="shared" si="500"/>
        <v>0</v>
      </c>
      <c r="AZ1488" s="304">
        <f t="shared" si="501"/>
        <v>0</v>
      </c>
      <c r="BA1488" s="304">
        <f t="shared" si="502"/>
        <v>0</v>
      </c>
      <c r="BB1488" s="304">
        <f t="shared" si="503"/>
        <v>0</v>
      </c>
      <c r="BC1488" s="304">
        <f t="shared" si="504"/>
        <v>0</v>
      </c>
      <c r="BD1488" s="304">
        <f t="shared" si="505"/>
        <v>0</v>
      </c>
      <c r="BE1488" s="304">
        <f>IFERROR(IF(VLOOKUP($C1488,Listen!$A$2:$F$45,6,0)="Ja",BB1488-MAX(BC1488:BD1488),BB1488-BC1488),0)</f>
        <v>0</v>
      </c>
    </row>
    <row r="1489" spans="1:57" x14ac:dyDescent="0.25">
      <c r="A1489" s="320" t="str">
        <f>IF(AND(D1489&lt;&gt;0,C1489&lt;&gt;0,E1489&lt;&gt;0),IF(B1489&lt;&gt;0,CONCATENATE(B1489,"-AGr",VLOOKUP(C1489,Listen!$A$2:$D$45,4,FALSE),"-",D1489,"-",E1489,),CONCATENATE("AGr",VLOOKUP(C1489,Listen!$A$2:$D$45,4,FALSE),"-",D1489,"-",E1489)),"keine vollständige ID")</f>
        <v>keine vollständige ID</v>
      </c>
      <c r="B1489" s="301"/>
      <c r="C1489" s="287"/>
      <c r="D1489" s="34"/>
      <c r="E1489" s="306"/>
      <c r="F1489" s="116"/>
      <c r="G1489" s="17"/>
      <c r="H1489" s="17"/>
      <c r="I1489" s="17"/>
      <c r="J1489" s="17"/>
      <c r="K1489" s="17"/>
      <c r="L1489" s="17"/>
      <c r="M1489" s="17"/>
      <c r="N1489" s="17"/>
      <c r="O1489" s="116"/>
      <c r="P1489" s="117">
        <f>IF(D1489&gt;A_Stammdaten!$B$12,0,SUM(G1489,H1489,J1489,L1489:M1489)-SUM(I1489,K1489,N1489:O1489))</f>
        <v>0</v>
      </c>
      <c r="Q1489" s="17"/>
      <c r="R1489" s="17"/>
      <c r="S1489" s="17"/>
      <c r="T1489" s="17"/>
      <c r="U1489" s="62">
        <f t="shared" si="485"/>
        <v>0</v>
      </c>
      <c r="V1489" s="34"/>
      <c r="W1489" s="34"/>
      <c r="X1489" s="34"/>
      <c r="Y1489" s="34"/>
      <c r="Z1489" s="34"/>
      <c r="AA1489" s="63" t="str">
        <f t="shared" si="486"/>
        <v>-</v>
      </c>
      <c r="AB1489" s="63" t="str">
        <f t="shared" si="487"/>
        <v>-</v>
      </c>
      <c r="AC1489" s="63">
        <f>IF(ISBLANK($C1489),0,VLOOKUP($C1489,Listen!$A$2:$C$45,2,FALSE))</f>
        <v>0</v>
      </c>
      <c r="AD1489" s="63">
        <f>IF(ISBLANK($C1489),0,VLOOKUP($C1489,Listen!$A$2:$C$45,3,FALSE))</f>
        <v>0</v>
      </c>
      <c r="AE1489" s="49">
        <f t="shared" si="488"/>
        <v>0</v>
      </c>
      <c r="AF1489" s="49">
        <f t="shared" si="488"/>
        <v>0</v>
      </c>
      <c r="AG1489" s="49">
        <f>IFERROR(IF(OR($V1489&lt;&gt;"Ja",VLOOKUP($C1489,Listen!$A$2:$F$45,5,0)="Nein",D1489&lt;IF(C1489="LNG Anbindungsanlagen gemäß separater Festlegung",2022,2023)),$AC1489,$AA1489),0)</f>
        <v>0</v>
      </c>
      <c r="AH1489" s="49">
        <f>IFERROR(IF(OR($V1489&lt;&gt;"Ja",VLOOKUP($C1489,Listen!$A$2:$F$45,5,0)="Nein",D1489&lt;IF(C1489="LNG Anbindungsanlagen gemäß separater Festlegung",2022,2023)),$AC1489,$AA1489),0)</f>
        <v>0</v>
      </c>
      <c r="AI1489" s="49">
        <f>IFERROR(IF(OR($W1489&lt;&gt;"Ja",VLOOKUP($C1489,Listen!$A$2:$F$45,6,0)="Nein"),$AC1489,$AB1489),0)</f>
        <v>0</v>
      </c>
      <c r="AJ1489" s="49">
        <f>IFERROR(IF(OR($W1489&lt;&gt;"Ja",VLOOKUP($C1489,Listen!$A$2:$F$45,6,0)="Nein"),$AC1489,$AB1489),0)</f>
        <v>0</v>
      </c>
      <c r="AK1489" s="49">
        <f>IFERROR(IF(OR($W1489&lt;&gt;"Ja",VLOOKUP($C1489,Listen!$A$2:$F$45,6,0)="Nein"),$AC1489,$AB1489),0)</f>
        <v>0</v>
      </c>
      <c r="AL1489" s="51">
        <f t="shared" si="489"/>
        <v>0</v>
      </c>
      <c r="AM1489" s="296">
        <f>IFERROR(IF(VLOOKUP($C1489,Listen!$A$2:$F$45,6,0)="Ja",MAX(BC1489:BD1489),D_SAV!$BC1489),0)</f>
        <v>0</v>
      </c>
      <c r="AN1489" s="51">
        <f t="shared" si="490"/>
        <v>0</v>
      </c>
      <c r="AP1489" s="304">
        <f t="shared" si="491"/>
        <v>0</v>
      </c>
      <c r="AQ1489" s="304">
        <f t="shared" si="492"/>
        <v>0</v>
      </c>
      <c r="AR1489" s="304">
        <f t="shared" si="493"/>
        <v>0</v>
      </c>
      <c r="AS1489" s="304">
        <f t="shared" si="494"/>
        <v>0</v>
      </c>
      <c r="AT1489" s="304">
        <f t="shared" si="495"/>
        <v>0</v>
      </c>
      <c r="AU1489" s="304">
        <f t="shared" si="496"/>
        <v>0</v>
      </c>
      <c r="AV1489" s="304">
        <f t="shared" si="497"/>
        <v>0</v>
      </c>
      <c r="AW1489" s="304">
        <f t="shared" si="498"/>
        <v>0</v>
      </c>
      <c r="AX1489" s="304">
        <f t="shared" si="499"/>
        <v>0</v>
      </c>
      <c r="AY1489" s="304">
        <f t="shared" si="500"/>
        <v>0</v>
      </c>
      <c r="AZ1489" s="304">
        <f t="shared" si="501"/>
        <v>0</v>
      </c>
      <c r="BA1489" s="304">
        <f t="shared" si="502"/>
        <v>0</v>
      </c>
      <c r="BB1489" s="304">
        <f t="shared" si="503"/>
        <v>0</v>
      </c>
      <c r="BC1489" s="304">
        <f t="shared" si="504"/>
        <v>0</v>
      </c>
      <c r="BD1489" s="304">
        <f t="shared" si="505"/>
        <v>0</v>
      </c>
      <c r="BE1489" s="304">
        <f>IFERROR(IF(VLOOKUP($C1489,Listen!$A$2:$F$45,6,0)="Ja",BB1489-MAX(BC1489:BD1489),BB1489-BC1489),0)</f>
        <v>0</v>
      </c>
    </row>
    <row r="1490" spans="1:57" x14ac:dyDescent="0.25">
      <c r="A1490" s="320" t="str">
        <f>IF(AND(D1490&lt;&gt;0,C1490&lt;&gt;0,E1490&lt;&gt;0),IF(B1490&lt;&gt;0,CONCATENATE(B1490,"-AGr",VLOOKUP(C1490,Listen!$A$2:$D$45,4,FALSE),"-",D1490,"-",E1490,),CONCATENATE("AGr",VLOOKUP(C1490,Listen!$A$2:$D$45,4,FALSE),"-",D1490,"-",E1490)),"keine vollständige ID")</f>
        <v>keine vollständige ID</v>
      </c>
      <c r="B1490" s="301"/>
      <c r="C1490" s="287"/>
      <c r="D1490" s="34"/>
      <c r="E1490" s="306"/>
      <c r="F1490" s="116"/>
      <c r="G1490" s="17"/>
      <c r="H1490" s="17"/>
      <c r="I1490" s="17"/>
      <c r="J1490" s="17"/>
      <c r="K1490" s="17"/>
      <c r="L1490" s="17"/>
      <c r="M1490" s="17"/>
      <c r="N1490" s="17"/>
      <c r="O1490" s="116"/>
      <c r="P1490" s="117">
        <f>IF(D1490&gt;A_Stammdaten!$B$12,0,SUM(G1490,H1490,J1490,L1490:M1490)-SUM(I1490,K1490,N1490:O1490))</f>
        <v>0</v>
      </c>
      <c r="Q1490" s="17"/>
      <c r="R1490" s="17"/>
      <c r="S1490" s="17"/>
      <c r="T1490" s="17"/>
      <c r="U1490" s="62">
        <f t="shared" si="485"/>
        <v>0</v>
      </c>
      <c r="V1490" s="34"/>
      <c r="W1490" s="34"/>
      <c r="X1490" s="34"/>
      <c r="Y1490" s="34"/>
      <c r="Z1490" s="34"/>
      <c r="AA1490" s="63" t="str">
        <f t="shared" si="486"/>
        <v>-</v>
      </c>
      <c r="AB1490" s="63" t="str">
        <f t="shared" si="487"/>
        <v>-</v>
      </c>
      <c r="AC1490" s="63">
        <f>IF(ISBLANK($C1490),0,VLOOKUP($C1490,Listen!$A$2:$C$45,2,FALSE))</f>
        <v>0</v>
      </c>
      <c r="AD1490" s="63">
        <f>IF(ISBLANK($C1490),0,VLOOKUP($C1490,Listen!$A$2:$C$45,3,FALSE))</f>
        <v>0</v>
      </c>
      <c r="AE1490" s="49">
        <f t="shared" si="488"/>
        <v>0</v>
      </c>
      <c r="AF1490" s="49">
        <f t="shared" si="488"/>
        <v>0</v>
      </c>
      <c r="AG1490" s="49">
        <f>IFERROR(IF(OR($V1490&lt;&gt;"Ja",VLOOKUP($C1490,Listen!$A$2:$F$45,5,0)="Nein",D1490&lt;IF(C1490="LNG Anbindungsanlagen gemäß separater Festlegung",2022,2023)),$AC1490,$AA1490),0)</f>
        <v>0</v>
      </c>
      <c r="AH1490" s="49">
        <f>IFERROR(IF(OR($V1490&lt;&gt;"Ja",VLOOKUP($C1490,Listen!$A$2:$F$45,5,0)="Nein",D1490&lt;IF(C1490="LNG Anbindungsanlagen gemäß separater Festlegung",2022,2023)),$AC1490,$AA1490),0)</f>
        <v>0</v>
      </c>
      <c r="AI1490" s="49">
        <f>IFERROR(IF(OR($W1490&lt;&gt;"Ja",VLOOKUP($C1490,Listen!$A$2:$F$45,6,0)="Nein"),$AC1490,$AB1490),0)</f>
        <v>0</v>
      </c>
      <c r="AJ1490" s="49">
        <f>IFERROR(IF(OR($W1490&lt;&gt;"Ja",VLOOKUP($C1490,Listen!$A$2:$F$45,6,0)="Nein"),$AC1490,$AB1490),0)</f>
        <v>0</v>
      </c>
      <c r="AK1490" s="49">
        <f>IFERROR(IF(OR($W1490&lt;&gt;"Ja",VLOOKUP($C1490,Listen!$A$2:$F$45,6,0)="Nein"),$AC1490,$AB1490),0)</f>
        <v>0</v>
      </c>
      <c r="AL1490" s="51">
        <f t="shared" si="489"/>
        <v>0</v>
      </c>
      <c r="AM1490" s="296">
        <f>IFERROR(IF(VLOOKUP($C1490,Listen!$A$2:$F$45,6,0)="Ja",MAX(BC1490:BD1490),D_SAV!$BC1490),0)</f>
        <v>0</v>
      </c>
      <c r="AN1490" s="51">
        <f t="shared" si="490"/>
        <v>0</v>
      </c>
      <c r="AP1490" s="304">
        <f t="shared" si="491"/>
        <v>0</v>
      </c>
      <c r="AQ1490" s="304">
        <f t="shared" si="492"/>
        <v>0</v>
      </c>
      <c r="AR1490" s="304">
        <f t="shared" si="493"/>
        <v>0</v>
      </c>
      <c r="AS1490" s="304">
        <f t="shared" si="494"/>
        <v>0</v>
      </c>
      <c r="AT1490" s="304">
        <f t="shared" si="495"/>
        <v>0</v>
      </c>
      <c r="AU1490" s="304">
        <f t="shared" si="496"/>
        <v>0</v>
      </c>
      <c r="AV1490" s="304">
        <f t="shared" si="497"/>
        <v>0</v>
      </c>
      <c r="AW1490" s="304">
        <f t="shared" si="498"/>
        <v>0</v>
      </c>
      <c r="AX1490" s="304">
        <f t="shared" si="499"/>
        <v>0</v>
      </c>
      <c r="AY1490" s="304">
        <f t="shared" si="500"/>
        <v>0</v>
      </c>
      <c r="AZ1490" s="304">
        <f t="shared" si="501"/>
        <v>0</v>
      </c>
      <c r="BA1490" s="304">
        <f t="shared" si="502"/>
        <v>0</v>
      </c>
      <c r="BB1490" s="304">
        <f t="shared" si="503"/>
        <v>0</v>
      </c>
      <c r="BC1490" s="304">
        <f t="shared" si="504"/>
        <v>0</v>
      </c>
      <c r="BD1490" s="304">
        <f t="shared" si="505"/>
        <v>0</v>
      </c>
      <c r="BE1490" s="304">
        <f>IFERROR(IF(VLOOKUP($C1490,Listen!$A$2:$F$45,6,0)="Ja",BB1490-MAX(BC1490:BD1490),BB1490-BC1490),0)</f>
        <v>0</v>
      </c>
    </row>
    <row r="1491" spans="1:57" x14ac:dyDescent="0.25">
      <c r="A1491" s="320" t="str">
        <f>IF(AND(D1491&lt;&gt;0,C1491&lt;&gt;0,E1491&lt;&gt;0),IF(B1491&lt;&gt;0,CONCATENATE(B1491,"-AGr",VLOOKUP(C1491,Listen!$A$2:$D$45,4,FALSE),"-",D1491,"-",E1491,),CONCATENATE("AGr",VLOOKUP(C1491,Listen!$A$2:$D$45,4,FALSE),"-",D1491,"-",E1491)),"keine vollständige ID")</f>
        <v>keine vollständige ID</v>
      </c>
      <c r="B1491" s="301"/>
      <c r="C1491" s="287"/>
      <c r="D1491" s="34"/>
      <c r="E1491" s="306"/>
      <c r="F1491" s="116"/>
      <c r="G1491" s="17"/>
      <c r="H1491" s="17"/>
      <c r="I1491" s="17"/>
      <c r="J1491" s="17"/>
      <c r="K1491" s="17"/>
      <c r="L1491" s="17"/>
      <c r="M1491" s="17"/>
      <c r="N1491" s="17"/>
      <c r="O1491" s="116"/>
      <c r="P1491" s="117">
        <f>IF(D1491&gt;A_Stammdaten!$B$12,0,SUM(G1491,H1491,J1491,L1491:M1491)-SUM(I1491,K1491,N1491:O1491))</f>
        <v>0</v>
      </c>
      <c r="Q1491" s="17"/>
      <c r="R1491" s="17"/>
      <c r="S1491" s="17"/>
      <c r="T1491" s="17"/>
      <c r="U1491" s="62">
        <f t="shared" si="485"/>
        <v>0</v>
      </c>
      <c r="V1491" s="34"/>
      <c r="W1491" s="34"/>
      <c r="X1491" s="34"/>
      <c r="Y1491" s="34"/>
      <c r="Z1491" s="34"/>
      <c r="AA1491" s="63" t="str">
        <f t="shared" si="486"/>
        <v>-</v>
      </c>
      <c r="AB1491" s="63" t="str">
        <f t="shared" si="487"/>
        <v>-</v>
      </c>
      <c r="AC1491" s="63">
        <f>IF(ISBLANK($C1491),0,VLOOKUP($C1491,Listen!$A$2:$C$45,2,FALSE))</f>
        <v>0</v>
      </c>
      <c r="AD1491" s="63">
        <f>IF(ISBLANK($C1491),0,VLOOKUP($C1491,Listen!$A$2:$C$45,3,FALSE))</f>
        <v>0</v>
      </c>
      <c r="AE1491" s="49">
        <f t="shared" si="488"/>
        <v>0</v>
      </c>
      <c r="AF1491" s="49">
        <f t="shared" si="488"/>
        <v>0</v>
      </c>
      <c r="AG1491" s="49">
        <f>IFERROR(IF(OR($V1491&lt;&gt;"Ja",VLOOKUP($C1491,Listen!$A$2:$F$45,5,0)="Nein",D1491&lt;IF(C1491="LNG Anbindungsanlagen gemäß separater Festlegung",2022,2023)),$AC1491,$AA1491),0)</f>
        <v>0</v>
      </c>
      <c r="AH1491" s="49">
        <f>IFERROR(IF(OR($V1491&lt;&gt;"Ja",VLOOKUP($C1491,Listen!$A$2:$F$45,5,0)="Nein",D1491&lt;IF(C1491="LNG Anbindungsanlagen gemäß separater Festlegung",2022,2023)),$AC1491,$AA1491),0)</f>
        <v>0</v>
      </c>
      <c r="AI1491" s="49">
        <f>IFERROR(IF(OR($W1491&lt;&gt;"Ja",VLOOKUP($C1491,Listen!$A$2:$F$45,6,0)="Nein"),$AC1491,$AB1491),0)</f>
        <v>0</v>
      </c>
      <c r="AJ1491" s="49">
        <f>IFERROR(IF(OR($W1491&lt;&gt;"Ja",VLOOKUP($C1491,Listen!$A$2:$F$45,6,0)="Nein"),$AC1491,$AB1491),0)</f>
        <v>0</v>
      </c>
      <c r="AK1491" s="49">
        <f>IFERROR(IF(OR($W1491&lt;&gt;"Ja",VLOOKUP($C1491,Listen!$A$2:$F$45,6,0)="Nein"),$AC1491,$AB1491),0)</f>
        <v>0</v>
      </c>
      <c r="AL1491" s="51">
        <f t="shared" si="489"/>
        <v>0</v>
      </c>
      <c r="AM1491" s="296">
        <f>IFERROR(IF(VLOOKUP($C1491,Listen!$A$2:$F$45,6,0)="Ja",MAX(BC1491:BD1491),D_SAV!$BC1491),0)</f>
        <v>0</v>
      </c>
      <c r="AN1491" s="51">
        <f t="shared" si="490"/>
        <v>0</v>
      </c>
      <c r="AP1491" s="304">
        <f t="shared" si="491"/>
        <v>0</v>
      </c>
      <c r="AQ1491" s="304">
        <f t="shared" si="492"/>
        <v>0</v>
      </c>
      <c r="AR1491" s="304">
        <f t="shared" si="493"/>
        <v>0</v>
      </c>
      <c r="AS1491" s="304">
        <f t="shared" si="494"/>
        <v>0</v>
      </c>
      <c r="AT1491" s="304">
        <f t="shared" si="495"/>
        <v>0</v>
      </c>
      <c r="AU1491" s="304">
        <f t="shared" si="496"/>
        <v>0</v>
      </c>
      <c r="AV1491" s="304">
        <f t="shared" si="497"/>
        <v>0</v>
      </c>
      <c r="AW1491" s="304">
        <f t="shared" si="498"/>
        <v>0</v>
      </c>
      <c r="AX1491" s="304">
        <f t="shared" si="499"/>
        <v>0</v>
      </c>
      <c r="AY1491" s="304">
        <f t="shared" si="500"/>
        <v>0</v>
      </c>
      <c r="AZ1491" s="304">
        <f t="shared" si="501"/>
        <v>0</v>
      </c>
      <c r="BA1491" s="304">
        <f t="shared" si="502"/>
        <v>0</v>
      </c>
      <c r="BB1491" s="304">
        <f t="shared" si="503"/>
        <v>0</v>
      </c>
      <c r="BC1491" s="304">
        <f t="shared" si="504"/>
        <v>0</v>
      </c>
      <c r="BD1491" s="304">
        <f t="shared" si="505"/>
        <v>0</v>
      </c>
      <c r="BE1491" s="304">
        <f>IFERROR(IF(VLOOKUP($C1491,Listen!$A$2:$F$45,6,0)="Ja",BB1491-MAX(BC1491:BD1491),BB1491-BC1491),0)</f>
        <v>0</v>
      </c>
    </row>
    <row r="1492" spans="1:57" x14ac:dyDescent="0.25">
      <c r="A1492" s="320" t="str">
        <f>IF(AND(D1492&lt;&gt;0,C1492&lt;&gt;0,E1492&lt;&gt;0),IF(B1492&lt;&gt;0,CONCATENATE(B1492,"-AGr",VLOOKUP(C1492,Listen!$A$2:$D$45,4,FALSE),"-",D1492,"-",E1492,),CONCATENATE("AGr",VLOOKUP(C1492,Listen!$A$2:$D$45,4,FALSE),"-",D1492,"-",E1492)),"keine vollständige ID")</f>
        <v>keine vollständige ID</v>
      </c>
      <c r="B1492" s="301"/>
      <c r="C1492" s="287"/>
      <c r="D1492" s="34"/>
      <c r="E1492" s="306"/>
      <c r="F1492" s="116"/>
      <c r="G1492" s="17"/>
      <c r="H1492" s="17"/>
      <c r="I1492" s="17"/>
      <c r="J1492" s="17"/>
      <c r="K1492" s="17"/>
      <c r="L1492" s="17"/>
      <c r="M1492" s="17"/>
      <c r="N1492" s="17"/>
      <c r="O1492" s="116"/>
      <c r="P1492" s="117">
        <f>IF(D1492&gt;A_Stammdaten!$B$12,0,SUM(G1492,H1492,J1492,L1492:M1492)-SUM(I1492,K1492,N1492:O1492))</f>
        <v>0</v>
      </c>
      <c r="Q1492" s="17"/>
      <c r="R1492" s="17"/>
      <c r="S1492" s="17"/>
      <c r="T1492" s="17"/>
      <c r="U1492" s="62">
        <f t="shared" si="485"/>
        <v>0</v>
      </c>
      <c r="V1492" s="34"/>
      <c r="W1492" s="34"/>
      <c r="X1492" s="34"/>
      <c r="Y1492" s="34"/>
      <c r="Z1492" s="34"/>
      <c r="AA1492" s="63" t="str">
        <f t="shared" si="486"/>
        <v>-</v>
      </c>
      <c r="AB1492" s="63" t="str">
        <f t="shared" si="487"/>
        <v>-</v>
      </c>
      <c r="AC1492" s="63">
        <f>IF(ISBLANK($C1492),0,VLOOKUP($C1492,Listen!$A$2:$C$45,2,FALSE))</f>
        <v>0</v>
      </c>
      <c r="AD1492" s="63">
        <f>IF(ISBLANK($C1492),0,VLOOKUP($C1492,Listen!$A$2:$C$45,3,FALSE))</f>
        <v>0</v>
      </c>
      <c r="AE1492" s="49">
        <f t="shared" si="488"/>
        <v>0</v>
      </c>
      <c r="AF1492" s="49">
        <f t="shared" si="488"/>
        <v>0</v>
      </c>
      <c r="AG1492" s="49">
        <f>IFERROR(IF(OR($V1492&lt;&gt;"Ja",VLOOKUP($C1492,Listen!$A$2:$F$45,5,0)="Nein",D1492&lt;IF(C1492="LNG Anbindungsanlagen gemäß separater Festlegung",2022,2023)),$AC1492,$AA1492),0)</f>
        <v>0</v>
      </c>
      <c r="AH1492" s="49">
        <f>IFERROR(IF(OR($V1492&lt;&gt;"Ja",VLOOKUP($C1492,Listen!$A$2:$F$45,5,0)="Nein",D1492&lt;IF(C1492="LNG Anbindungsanlagen gemäß separater Festlegung",2022,2023)),$AC1492,$AA1492),0)</f>
        <v>0</v>
      </c>
      <c r="AI1492" s="49">
        <f>IFERROR(IF(OR($W1492&lt;&gt;"Ja",VLOOKUP($C1492,Listen!$A$2:$F$45,6,0)="Nein"),$AC1492,$AB1492),0)</f>
        <v>0</v>
      </c>
      <c r="AJ1492" s="49">
        <f>IFERROR(IF(OR($W1492&lt;&gt;"Ja",VLOOKUP($C1492,Listen!$A$2:$F$45,6,0)="Nein"),$AC1492,$AB1492),0)</f>
        <v>0</v>
      </c>
      <c r="AK1492" s="49">
        <f>IFERROR(IF(OR($W1492&lt;&gt;"Ja",VLOOKUP($C1492,Listen!$A$2:$F$45,6,0)="Nein"),$AC1492,$AB1492),0)</f>
        <v>0</v>
      </c>
      <c r="AL1492" s="51">
        <f t="shared" si="489"/>
        <v>0</v>
      </c>
      <c r="AM1492" s="296">
        <f>IFERROR(IF(VLOOKUP($C1492,Listen!$A$2:$F$45,6,0)="Ja",MAX(BC1492:BD1492),D_SAV!$BC1492),0)</f>
        <v>0</v>
      </c>
      <c r="AN1492" s="51">
        <f t="shared" si="490"/>
        <v>0</v>
      </c>
      <c r="AP1492" s="304">
        <f t="shared" si="491"/>
        <v>0</v>
      </c>
      <c r="AQ1492" s="304">
        <f t="shared" si="492"/>
        <v>0</v>
      </c>
      <c r="AR1492" s="304">
        <f t="shared" si="493"/>
        <v>0</v>
      </c>
      <c r="AS1492" s="304">
        <f t="shared" si="494"/>
        <v>0</v>
      </c>
      <c r="AT1492" s="304">
        <f t="shared" si="495"/>
        <v>0</v>
      </c>
      <c r="AU1492" s="304">
        <f t="shared" si="496"/>
        <v>0</v>
      </c>
      <c r="AV1492" s="304">
        <f t="shared" si="497"/>
        <v>0</v>
      </c>
      <c r="AW1492" s="304">
        <f t="shared" si="498"/>
        <v>0</v>
      </c>
      <c r="AX1492" s="304">
        <f t="shared" si="499"/>
        <v>0</v>
      </c>
      <c r="AY1492" s="304">
        <f t="shared" si="500"/>
        <v>0</v>
      </c>
      <c r="AZ1492" s="304">
        <f t="shared" si="501"/>
        <v>0</v>
      </c>
      <c r="BA1492" s="304">
        <f t="shared" si="502"/>
        <v>0</v>
      </c>
      <c r="BB1492" s="304">
        <f t="shared" si="503"/>
        <v>0</v>
      </c>
      <c r="BC1492" s="304">
        <f t="shared" si="504"/>
        <v>0</v>
      </c>
      <c r="BD1492" s="304">
        <f t="shared" si="505"/>
        <v>0</v>
      </c>
      <c r="BE1492" s="304">
        <f>IFERROR(IF(VLOOKUP($C1492,Listen!$A$2:$F$45,6,0)="Ja",BB1492-MAX(BC1492:BD1492),BB1492-BC1492),0)</f>
        <v>0</v>
      </c>
    </row>
    <row r="1493" spans="1:57" x14ac:dyDescent="0.25">
      <c r="A1493" s="320" t="str">
        <f>IF(AND(D1493&lt;&gt;0,C1493&lt;&gt;0,E1493&lt;&gt;0),IF(B1493&lt;&gt;0,CONCATENATE(B1493,"-AGr",VLOOKUP(C1493,Listen!$A$2:$D$45,4,FALSE),"-",D1493,"-",E1493,),CONCATENATE("AGr",VLOOKUP(C1493,Listen!$A$2:$D$45,4,FALSE),"-",D1493,"-",E1493)),"keine vollständige ID")</f>
        <v>keine vollständige ID</v>
      </c>
      <c r="B1493" s="301"/>
      <c r="C1493" s="287"/>
      <c r="D1493" s="34"/>
      <c r="E1493" s="306"/>
      <c r="F1493" s="116"/>
      <c r="G1493" s="17"/>
      <c r="H1493" s="17"/>
      <c r="I1493" s="17"/>
      <c r="J1493" s="17"/>
      <c r="K1493" s="17"/>
      <c r="L1493" s="17"/>
      <c r="M1493" s="17"/>
      <c r="N1493" s="17"/>
      <c r="O1493" s="116"/>
      <c r="P1493" s="117">
        <f>IF(D1493&gt;A_Stammdaten!$B$12,0,SUM(G1493,H1493,J1493,L1493:M1493)-SUM(I1493,K1493,N1493:O1493))</f>
        <v>0</v>
      </c>
      <c r="Q1493" s="17"/>
      <c r="R1493" s="17"/>
      <c r="S1493" s="17"/>
      <c r="T1493" s="17"/>
      <c r="U1493" s="62">
        <f t="shared" si="485"/>
        <v>0</v>
      </c>
      <c r="V1493" s="34"/>
      <c r="W1493" s="34"/>
      <c r="X1493" s="34"/>
      <c r="Y1493" s="34"/>
      <c r="Z1493" s="34"/>
      <c r="AA1493" s="63" t="str">
        <f t="shared" si="486"/>
        <v>-</v>
      </c>
      <c r="AB1493" s="63" t="str">
        <f t="shared" si="487"/>
        <v>-</v>
      </c>
      <c r="AC1493" s="63">
        <f>IF(ISBLANK($C1493),0,VLOOKUP($C1493,Listen!$A$2:$C$45,2,FALSE))</f>
        <v>0</v>
      </c>
      <c r="AD1493" s="63">
        <f>IF(ISBLANK($C1493),0,VLOOKUP($C1493,Listen!$A$2:$C$45,3,FALSE))</f>
        <v>0</v>
      </c>
      <c r="AE1493" s="49">
        <f t="shared" si="488"/>
        <v>0</v>
      </c>
      <c r="AF1493" s="49">
        <f t="shared" si="488"/>
        <v>0</v>
      </c>
      <c r="AG1493" s="49">
        <f>IFERROR(IF(OR($V1493&lt;&gt;"Ja",VLOOKUP($C1493,Listen!$A$2:$F$45,5,0)="Nein",D1493&lt;IF(C1493="LNG Anbindungsanlagen gemäß separater Festlegung",2022,2023)),$AC1493,$AA1493),0)</f>
        <v>0</v>
      </c>
      <c r="AH1493" s="49">
        <f>IFERROR(IF(OR($V1493&lt;&gt;"Ja",VLOOKUP($C1493,Listen!$A$2:$F$45,5,0)="Nein",D1493&lt;IF(C1493="LNG Anbindungsanlagen gemäß separater Festlegung",2022,2023)),$AC1493,$AA1493),0)</f>
        <v>0</v>
      </c>
      <c r="AI1493" s="49">
        <f>IFERROR(IF(OR($W1493&lt;&gt;"Ja",VLOOKUP($C1493,Listen!$A$2:$F$45,6,0)="Nein"),$AC1493,$AB1493),0)</f>
        <v>0</v>
      </c>
      <c r="AJ1493" s="49">
        <f>IFERROR(IF(OR($W1493&lt;&gt;"Ja",VLOOKUP($C1493,Listen!$A$2:$F$45,6,0)="Nein"),$AC1493,$AB1493),0)</f>
        <v>0</v>
      </c>
      <c r="AK1493" s="49">
        <f>IFERROR(IF(OR($W1493&lt;&gt;"Ja",VLOOKUP($C1493,Listen!$A$2:$F$45,6,0)="Nein"),$AC1493,$AB1493),0)</f>
        <v>0</v>
      </c>
      <c r="AL1493" s="51">
        <f t="shared" si="489"/>
        <v>0</v>
      </c>
      <c r="AM1493" s="296">
        <f>IFERROR(IF(VLOOKUP($C1493,Listen!$A$2:$F$45,6,0)="Ja",MAX(BC1493:BD1493),D_SAV!$BC1493),0)</f>
        <v>0</v>
      </c>
      <c r="AN1493" s="51">
        <f t="shared" si="490"/>
        <v>0</v>
      </c>
      <c r="AP1493" s="304">
        <f t="shared" si="491"/>
        <v>0</v>
      </c>
      <c r="AQ1493" s="304">
        <f t="shared" si="492"/>
        <v>0</v>
      </c>
      <c r="AR1493" s="304">
        <f t="shared" si="493"/>
        <v>0</v>
      </c>
      <c r="AS1493" s="304">
        <f t="shared" si="494"/>
        <v>0</v>
      </c>
      <c r="AT1493" s="304">
        <f t="shared" si="495"/>
        <v>0</v>
      </c>
      <c r="AU1493" s="304">
        <f t="shared" si="496"/>
        <v>0</v>
      </c>
      <c r="AV1493" s="304">
        <f t="shared" si="497"/>
        <v>0</v>
      </c>
      <c r="AW1493" s="304">
        <f t="shared" si="498"/>
        <v>0</v>
      </c>
      <c r="AX1493" s="304">
        <f t="shared" si="499"/>
        <v>0</v>
      </c>
      <c r="AY1493" s="304">
        <f t="shared" si="500"/>
        <v>0</v>
      </c>
      <c r="AZ1493" s="304">
        <f t="shared" si="501"/>
        <v>0</v>
      </c>
      <c r="BA1493" s="304">
        <f t="shared" si="502"/>
        <v>0</v>
      </c>
      <c r="BB1493" s="304">
        <f t="shared" si="503"/>
        <v>0</v>
      </c>
      <c r="BC1493" s="304">
        <f t="shared" si="504"/>
        <v>0</v>
      </c>
      <c r="BD1493" s="304">
        <f t="shared" si="505"/>
        <v>0</v>
      </c>
      <c r="BE1493" s="304">
        <f>IFERROR(IF(VLOOKUP($C1493,Listen!$A$2:$F$45,6,0)="Ja",BB1493-MAX(BC1493:BD1493),BB1493-BC1493),0)</f>
        <v>0</v>
      </c>
    </row>
    <row r="1494" spans="1:57" x14ac:dyDescent="0.25">
      <c r="A1494" s="320" t="str">
        <f>IF(AND(D1494&lt;&gt;0,C1494&lt;&gt;0,E1494&lt;&gt;0),IF(B1494&lt;&gt;0,CONCATENATE(B1494,"-AGr",VLOOKUP(C1494,Listen!$A$2:$D$45,4,FALSE),"-",D1494,"-",E1494,),CONCATENATE("AGr",VLOOKUP(C1494,Listen!$A$2:$D$45,4,FALSE),"-",D1494,"-",E1494)),"keine vollständige ID")</f>
        <v>keine vollständige ID</v>
      </c>
      <c r="B1494" s="301"/>
      <c r="C1494" s="287"/>
      <c r="D1494" s="34"/>
      <c r="E1494" s="306"/>
      <c r="F1494" s="116"/>
      <c r="G1494" s="17"/>
      <c r="H1494" s="17"/>
      <c r="I1494" s="17"/>
      <c r="J1494" s="17"/>
      <c r="K1494" s="17"/>
      <c r="L1494" s="17"/>
      <c r="M1494" s="17"/>
      <c r="N1494" s="17"/>
      <c r="O1494" s="116"/>
      <c r="P1494" s="117">
        <f>IF(D1494&gt;A_Stammdaten!$B$12,0,SUM(G1494,H1494,J1494,L1494:M1494)-SUM(I1494,K1494,N1494:O1494))</f>
        <v>0</v>
      </c>
      <c r="Q1494" s="17"/>
      <c r="R1494" s="17"/>
      <c r="S1494" s="17"/>
      <c r="T1494" s="17"/>
      <c r="U1494" s="62">
        <f t="shared" si="485"/>
        <v>0</v>
      </c>
      <c r="V1494" s="34"/>
      <c r="W1494" s="34"/>
      <c r="X1494" s="34"/>
      <c r="Y1494" s="34"/>
      <c r="Z1494" s="34"/>
      <c r="AA1494" s="63" t="str">
        <f t="shared" si="486"/>
        <v>-</v>
      </c>
      <c r="AB1494" s="63" t="str">
        <f t="shared" si="487"/>
        <v>-</v>
      </c>
      <c r="AC1494" s="63">
        <f>IF(ISBLANK($C1494),0,VLOOKUP($C1494,Listen!$A$2:$C$45,2,FALSE))</f>
        <v>0</v>
      </c>
      <c r="AD1494" s="63">
        <f>IF(ISBLANK($C1494),0,VLOOKUP($C1494,Listen!$A$2:$C$45,3,FALSE))</f>
        <v>0</v>
      </c>
      <c r="AE1494" s="49">
        <f t="shared" si="488"/>
        <v>0</v>
      </c>
      <c r="AF1494" s="49">
        <f t="shared" si="488"/>
        <v>0</v>
      </c>
      <c r="AG1494" s="49">
        <f>IFERROR(IF(OR($V1494&lt;&gt;"Ja",VLOOKUP($C1494,Listen!$A$2:$F$45,5,0)="Nein",D1494&lt;IF(C1494="LNG Anbindungsanlagen gemäß separater Festlegung",2022,2023)),$AC1494,$AA1494),0)</f>
        <v>0</v>
      </c>
      <c r="AH1494" s="49">
        <f>IFERROR(IF(OR($V1494&lt;&gt;"Ja",VLOOKUP($C1494,Listen!$A$2:$F$45,5,0)="Nein",D1494&lt;IF(C1494="LNG Anbindungsanlagen gemäß separater Festlegung",2022,2023)),$AC1494,$AA1494),0)</f>
        <v>0</v>
      </c>
      <c r="AI1494" s="49">
        <f>IFERROR(IF(OR($W1494&lt;&gt;"Ja",VLOOKUP($C1494,Listen!$A$2:$F$45,6,0)="Nein"),$AC1494,$AB1494),0)</f>
        <v>0</v>
      </c>
      <c r="AJ1494" s="49">
        <f>IFERROR(IF(OR($W1494&lt;&gt;"Ja",VLOOKUP($C1494,Listen!$A$2:$F$45,6,0)="Nein"),$AC1494,$AB1494),0)</f>
        <v>0</v>
      </c>
      <c r="AK1494" s="49">
        <f>IFERROR(IF(OR($W1494&lt;&gt;"Ja",VLOOKUP($C1494,Listen!$A$2:$F$45,6,0)="Nein"),$AC1494,$AB1494),0)</f>
        <v>0</v>
      </c>
      <c r="AL1494" s="51">
        <f t="shared" si="489"/>
        <v>0</v>
      </c>
      <c r="AM1494" s="296">
        <f>IFERROR(IF(VLOOKUP($C1494,Listen!$A$2:$F$45,6,0)="Ja",MAX(BC1494:BD1494),D_SAV!$BC1494),0)</f>
        <v>0</v>
      </c>
      <c r="AN1494" s="51">
        <f t="shared" si="490"/>
        <v>0</v>
      </c>
      <c r="AP1494" s="304">
        <f t="shared" si="491"/>
        <v>0</v>
      </c>
      <c r="AQ1494" s="304">
        <f t="shared" si="492"/>
        <v>0</v>
      </c>
      <c r="AR1494" s="304">
        <f t="shared" si="493"/>
        <v>0</v>
      </c>
      <c r="AS1494" s="304">
        <f t="shared" si="494"/>
        <v>0</v>
      </c>
      <c r="AT1494" s="304">
        <f t="shared" si="495"/>
        <v>0</v>
      </c>
      <c r="AU1494" s="304">
        <f t="shared" si="496"/>
        <v>0</v>
      </c>
      <c r="AV1494" s="304">
        <f t="shared" si="497"/>
        <v>0</v>
      </c>
      <c r="AW1494" s="304">
        <f t="shared" si="498"/>
        <v>0</v>
      </c>
      <c r="AX1494" s="304">
        <f t="shared" si="499"/>
        <v>0</v>
      </c>
      <c r="AY1494" s="304">
        <f t="shared" si="500"/>
        <v>0</v>
      </c>
      <c r="AZ1494" s="304">
        <f t="shared" si="501"/>
        <v>0</v>
      </c>
      <c r="BA1494" s="304">
        <f t="shared" si="502"/>
        <v>0</v>
      </c>
      <c r="BB1494" s="304">
        <f t="shared" si="503"/>
        <v>0</v>
      </c>
      <c r="BC1494" s="304">
        <f t="shared" si="504"/>
        <v>0</v>
      </c>
      <c r="BD1494" s="304">
        <f t="shared" si="505"/>
        <v>0</v>
      </c>
      <c r="BE1494" s="304">
        <f>IFERROR(IF(VLOOKUP($C1494,Listen!$A$2:$F$45,6,0)="Ja",BB1494-MAX(BC1494:BD1494),BB1494-BC1494),0)</f>
        <v>0</v>
      </c>
    </row>
    <row r="1495" spans="1:57" x14ac:dyDescent="0.25">
      <c r="A1495" s="320" t="str">
        <f>IF(AND(D1495&lt;&gt;0,C1495&lt;&gt;0,E1495&lt;&gt;0),IF(B1495&lt;&gt;0,CONCATENATE(B1495,"-AGr",VLOOKUP(C1495,Listen!$A$2:$D$45,4,FALSE),"-",D1495,"-",E1495,),CONCATENATE("AGr",VLOOKUP(C1495,Listen!$A$2:$D$45,4,FALSE),"-",D1495,"-",E1495)),"keine vollständige ID")</f>
        <v>keine vollständige ID</v>
      </c>
      <c r="B1495" s="301"/>
      <c r="C1495" s="287"/>
      <c r="D1495" s="34"/>
      <c r="E1495" s="306"/>
      <c r="F1495" s="116"/>
      <c r="G1495" s="17"/>
      <c r="H1495" s="17"/>
      <c r="I1495" s="17"/>
      <c r="J1495" s="17"/>
      <c r="K1495" s="17"/>
      <c r="L1495" s="17"/>
      <c r="M1495" s="17"/>
      <c r="N1495" s="17"/>
      <c r="O1495" s="116"/>
      <c r="P1495" s="117">
        <f>IF(D1495&gt;A_Stammdaten!$B$12,0,SUM(G1495,H1495,J1495,L1495:M1495)-SUM(I1495,K1495,N1495:O1495))</f>
        <v>0</v>
      </c>
      <c r="Q1495" s="17"/>
      <c r="R1495" s="17"/>
      <c r="S1495" s="17"/>
      <c r="T1495" s="17"/>
      <c r="U1495" s="62">
        <f t="shared" si="485"/>
        <v>0</v>
      </c>
      <c r="V1495" s="34"/>
      <c r="W1495" s="34"/>
      <c r="X1495" s="34"/>
      <c r="Y1495" s="34"/>
      <c r="Z1495" s="34"/>
      <c r="AA1495" s="63" t="str">
        <f t="shared" si="486"/>
        <v>-</v>
      </c>
      <c r="AB1495" s="63" t="str">
        <f t="shared" si="487"/>
        <v>-</v>
      </c>
      <c r="AC1495" s="63">
        <f>IF(ISBLANK($C1495),0,VLOOKUP($C1495,Listen!$A$2:$C$45,2,FALSE))</f>
        <v>0</v>
      </c>
      <c r="AD1495" s="63">
        <f>IF(ISBLANK($C1495),0,VLOOKUP($C1495,Listen!$A$2:$C$45,3,FALSE))</f>
        <v>0</v>
      </c>
      <c r="AE1495" s="49">
        <f t="shared" si="488"/>
        <v>0</v>
      </c>
      <c r="AF1495" s="49">
        <f t="shared" si="488"/>
        <v>0</v>
      </c>
      <c r="AG1495" s="49">
        <f>IFERROR(IF(OR($V1495&lt;&gt;"Ja",VLOOKUP($C1495,Listen!$A$2:$F$45,5,0)="Nein",D1495&lt;IF(C1495="LNG Anbindungsanlagen gemäß separater Festlegung",2022,2023)),$AC1495,$AA1495),0)</f>
        <v>0</v>
      </c>
      <c r="AH1495" s="49">
        <f>IFERROR(IF(OR($V1495&lt;&gt;"Ja",VLOOKUP($C1495,Listen!$A$2:$F$45,5,0)="Nein",D1495&lt;IF(C1495="LNG Anbindungsanlagen gemäß separater Festlegung",2022,2023)),$AC1495,$AA1495),0)</f>
        <v>0</v>
      </c>
      <c r="AI1495" s="49">
        <f>IFERROR(IF(OR($W1495&lt;&gt;"Ja",VLOOKUP($C1495,Listen!$A$2:$F$45,6,0)="Nein"),$AC1495,$AB1495),0)</f>
        <v>0</v>
      </c>
      <c r="AJ1495" s="49">
        <f>IFERROR(IF(OR($W1495&lt;&gt;"Ja",VLOOKUP($C1495,Listen!$A$2:$F$45,6,0)="Nein"),$AC1495,$AB1495),0)</f>
        <v>0</v>
      </c>
      <c r="AK1495" s="49">
        <f>IFERROR(IF(OR($W1495&lt;&gt;"Ja",VLOOKUP($C1495,Listen!$A$2:$F$45,6,0)="Nein"),$AC1495,$AB1495),0)</f>
        <v>0</v>
      </c>
      <c r="AL1495" s="51">
        <f t="shared" si="489"/>
        <v>0</v>
      </c>
      <c r="AM1495" s="296">
        <f>IFERROR(IF(VLOOKUP($C1495,Listen!$A$2:$F$45,6,0)="Ja",MAX(BC1495:BD1495),D_SAV!$BC1495),0)</f>
        <v>0</v>
      </c>
      <c r="AN1495" s="51">
        <f t="shared" si="490"/>
        <v>0</v>
      </c>
      <c r="AP1495" s="304">
        <f t="shared" si="491"/>
        <v>0</v>
      </c>
      <c r="AQ1495" s="304">
        <f t="shared" si="492"/>
        <v>0</v>
      </c>
      <c r="AR1495" s="304">
        <f t="shared" si="493"/>
        <v>0</v>
      </c>
      <c r="AS1495" s="304">
        <f t="shared" si="494"/>
        <v>0</v>
      </c>
      <c r="AT1495" s="304">
        <f t="shared" si="495"/>
        <v>0</v>
      </c>
      <c r="AU1495" s="304">
        <f t="shared" si="496"/>
        <v>0</v>
      </c>
      <c r="AV1495" s="304">
        <f t="shared" si="497"/>
        <v>0</v>
      </c>
      <c r="AW1495" s="304">
        <f t="shared" si="498"/>
        <v>0</v>
      </c>
      <c r="AX1495" s="304">
        <f t="shared" si="499"/>
        <v>0</v>
      </c>
      <c r="AY1495" s="304">
        <f t="shared" si="500"/>
        <v>0</v>
      </c>
      <c r="AZ1495" s="304">
        <f t="shared" si="501"/>
        <v>0</v>
      </c>
      <c r="BA1495" s="304">
        <f t="shared" si="502"/>
        <v>0</v>
      </c>
      <c r="BB1495" s="304">
        <f t="shared" si="503"/>
        <v>0</v>
      </c>
      <c r="BC1495" s="304">
        <f t="shared" si="504"/>
        <v>0</v>
      </c>
      <c r="BD1495" s="304">
        <f t="shared" si="505"/>
        <v>0</v>
      </c>
      <c r="BE1495" s="304">
        <f>IFERROR(IF(VLOOKUP($C1495,Listen!$A$2:$F$45,6,0)="Ja",BB1495-MAX(BC1495:BD1495),BB1495-BC1495),0)</f>
        <v>0</v>
      </c>
    </row>
    <row r="1496" spans="1:57" x14ac:dyDescent="0.25">
      <c r="A1496" s="320" t="str">
        <f>IF(AND(D1496&lt;&gt;0,C1496&lt;&gt;0,E1496&lt;&gt;0),IF(B1496&lt;&gt;0,CONCATENATE(B1496,"-AGr",VLOOKUP(C1496,Listen!$A$2:$D$45,4,FALSE),"-",D1496,"-",E1496,),CONCATENATE("AGr",VLOOKUP(C1496,Listen!$A$2:$D$45,4,FALSE),"-",D1496,"-",E1496)),"keine vollständige ID")</f>
        <v>keine vollständige ID</v>
      </c>
      <c r="B1496" s="301"/>
      <c r="C1496" s="287"/>
      <c r="D1496" s="34"/>
      <c r="E1496" s="306"/>
      <c r="F1496" s="116"/>
      <c r="G1496" s="17"/>
      <c r="H1496" s="17"/>
      <c r="I1496" s="17"/>
      <c r="J1496" s="17"/>
      <c r="K1496" s="17"/>
      <c r="L1496" s="17"/>
      <c r="M1496" s="17"/>
      <c r="N1496" s="17"/>
      <c r="O1496" s="116"/>
      <c r="P1496" s="117">
        <f>IF(D1496&gt;A_Stammdaten!$B$12,0,SUM(G1496,H1496,J1496,L1496:M1496)-SUM(I1496,K1496,N1496:O1496))</f>
        <v>0</v>
      </c>
      <c r="Q1496" s="17"/>
      <c r="R1496" s="17"/>
      <c r="S1496" s="17"/>
      <c r="T1496" s="17"/>
      <c r="U1496" s="62">
        <f t="shared" si="485"/>
        <v>0</v>
      </c>
      <c r="V1496" s="34"/>
      <c r="W1496" s="34"/>
      <c r="X1496" s="34"/>
      <c r="Y1496" s="34"/>
      <c r="Z1496" s="34"/>
      <c r="AA1496" s="63" t="str">
        <f t="shared" si="486"/>
        <v>-</v>
      </c>
      <c r="AB1496" s="63" t="str">
        <f t="shared" si="487"/>
        <v>-</v>
      </c>
      <c r="AC1496" s="63">
        <f>IF(ISBLANK($C1496),0,VLOOKUP($C1496,Listen!$A$2:$C$45,2,FALSE))</f>
        <v>0</v>
      </c>
      <c r="AD1496" s="63">
        <f>IF(ISBLANK($C1496),0,VLOOKUP($C1496,Listen!$A$2:$C$45,3,FALSE))</f>
        <v>0</v>
      </c>
      <c r="AE1496" s="49">
        <f t="shared" si="488"/>
        <v>0</v>
      </c>
      <c r="AF1496" s="49">
        <f t="shared" si="488"/>
        <v>0</v>
      </c>
      <c r="AG1496" s="49">
        <f>IFERROR(IF(OR($V1496&lt;&gt;"Ja",VLOOKUP($C1496,Listen!$A$2:$F$45,5,0)="Nein",D1496&lt;IF(C1496="LNG Anbindungsanlagen gemäß separater Festlegung",2022,2023)),$AC1496,$AA1496),0)</f>
        <v>0</v>
      </c>
      <c r="AH1496" s="49">
        <f>IFERROR(IF(OR($V1496&lt;&gt;"Ja",VLOOKUP($C1496,Listen!$A$2:$F$45,5,0)="Nein",D1496&lt;IF(C1496="LNG Anbindungsanlagen gemäß separater Festlegung",2022,2023)),$AC1496,$AA1496),0)</f>
        <v>0</v>
      </c>
      <c r="AI1496" s="49">
        <f>IFERROR(IF(OR($W1496&lt;&gt;"Ja",VLOOKUP($C1496,Listen!$A$2:$F$45,6,0)="Nein"),$AC1496,$AB1496),0)</f>
        <v>0</v>
      </c>
      <c r="AJ1496" s="49">
        <f>IFERROR(IF(OR($W1496&lt;&gt;"Ja",VLOOKUP($C1496,Listen!$A$2:$F$45,6,0)="Nein"),$AC1496,$AB1496),0)</f>
        <v>0</v>
      </c>
      <c r="AK1496" s="49">
        <f>IFERROR(IF(OR($W1496&lt;&gt;"Ja",VLOOKUP($C1496,Listen!$A$2:$F$45,6,0)="Nein"),$AC1496,$AB1496),0)</f>
        <v>0</v>
      </c>
      <c r="AL1496" s="51">
        <f t="shared" si="489"/>
        <v>0</v>
      </c>
      <c r="AM1496" s="296">
        <f>IFERROR(IF(VLOOKUP($C1496,Listen!$A$2:$F$45,6,0)="Ja",MAX(BC1496:BD1496),D_SAV!$BC1496),0)</f>
        <v>0</v>
      </c>
      <c r="AN1496" s="51">
        <f t="shared" si="490"/>
        <v>0</v>
      </c>
      <c r="AP1496" s="304">
        <f t="shared" si="491"/>
        <v>0</v>
      </c>
      <c r="AQ1496" s="304">
        <f t="shared" si="492"/>
        <v>0</v>
      </c>
      <c r="AR1496" s="304">
        <f t="shared" si="493"/>
        <v>0</v>
      </c>
      <c r="AS1496" s="304">
        <f t="shared" si="494"/>
        <v>0</v>
      </c>
      <c r="AT1496" s="304">
        <f t="shared" si="495"/>
        <v>0</v>
      </c>
      <c r="AU1496" s="304">
        <f t="shared" si="496"/>
        <v>0</v>
      </c>
      <c r="AV1496" s="304">
        <f t="shared" si="497"/>
        <v>0</v>
      </c>
      <c r="AW1496" s="304">
        <f t="shared" si="498"/>
        <v>0</v>
      </c>
      <c r="AX1496" s="304">
        <f t="shared" si="499"/>
        <v>0</v>
      </c>
      <c r="AY1496" s="304">
        <f t="shared" si="500"/>
        <v>0</v>
      </c>
      <c r="AZ1496" s="304">
        <f t="shared" si="501"/>
        <v>0</v>
      </c>
      <c r="BA1496" s="304">
        <f t="shared" si="502"/>
        <v>0</v>
      </c>
      <c r="BB1496" s="304">
        <f t="shared" si="503"/>
        <v>0</v>
      </c>
      <c r="BC1496" s="304">
        <f t="shared" si="504"/>
        <v>0</v>
      </c>
      <c r="BD1496" s="304">
        <f t="shared" si="505"/>
        <v>0</v>
      </c>
      <c r="BE1496" s="304">
        <f>IFERROR(IF(VLOOKUP($C1496,Listen!$A$2:$F$45,6,0)="Ja",BB1496-MAX(BC1496:BD1496),BB1496-BC1496),0)</f>
        <v>0</v>
      </c>
    </row>
    <row r="1497" spans="1:57" x14ac:dyDescent="0.25">
      <c r="A1497" s="320" t="str">
        <f>IF(AND(D1497&lt;&gt;0,C1497&lt;&gt;0,E1497&lt;&gt;0),IF(B1497&lt;&gt;0,CONCATENATE(B1497,"-AGr",VLOOKUP(C1497,Listen!$A$2:$D$45,4,FALSE),"-",D1497,"-",E1497,),CONCATENATE("AGr",VLOOKUP(C1497,Listen!$A$2:$D$45,4,FALSE),"-",D1497,"-",E1497)),"keine vollständige ID")</f>
        <v>keine vollständige ID</v>
      </c>
      <c r="B1497" s="301"/>
      <c r="C1497" s="287"/>
      <c r="D1497" s="34"/>
      <c r="E1497" s="306"/>
      <c r="F1497" s="116"/>
      <c r="G1497" s="17"/>
      <c r="H1497" s="17"/>
      <c r="I1497" s="17"/>
      <c r="J1497" s="17"/>
      <c r="K1497" s="17"/>
      <c r="L1497" s="17"/>
      <c r="M1497" s="17"/>
      <c r="N1497" s="17"/>
      <c r="O1497" s="116"/>
      <c r="P1497" s="117">
        <f>IF(D1497&gt;A_Stammdaten!$B$12,0,SUM(G1497,H1497,J1497,L1497:M1497)-SUM(I1497,K1497,N1497:O1497))</f>
        <v>0</v>
      </c>
      <c r="Q1497" s="17"/>
      <c r="R1497" s="17"/>
      <c r="S1497" s="17"/>
      <c r="T1497" s="17"/>
      <c r="U1497" s="62">
        <f t="shared" si="485"/>
        <v>0</v>
      </c>
      <c r="V1497" s="34"/>
      <c r="W1497" s="34"/>
      <c r="X1497" s="34"/>
      <c r="Y1497" s="34"/>
      <c r="Z1497" s="34"/>
      <c r="AA1497" s="63" t="str">
        <f t="shared" si="486"/>
        <v>-</v>
      </c>
      <c r="AB1497" s="63" t="str">
        <f t="shared" si="487"/>
        <v>-</v>
      </c>
      <c r="AC1497" s="63">
        <f>IF(ISBLANK($C1497),0,VLOOKUP($C1497,Listen!$A$2:$C$45,2,FALSE))</f>
        <v>0</v>
      </c>
      <c r="AD1497" s="63">
        <f>IF(ISBLANK($C1497),0,VLOOKUP($C1497,Listen!$A$2:$C$45,3,FALSE))</f>
        <v>0</v>
      </c>
      <c r="AE1497" s="49">
        <f t="shared" si="488"/>
        <v>0</v>
      </c>
      <c r="AF1497" s="49">
        <f t="shared" si="488"/>
        <v>0</v>
      </c>
      <c r="AG1497" s="49">
        <f>IFERROR(IF(OR($V1497&lt;&gt;"Ja",VLOOKUP($C1497,Listen!$A$2:$F$45,5,0)="Nein",D1497&lt;IF(C1497="LNG Anbindungsanlagen gemäß separater Festlegung",2022,2023)),$AC1497,$AA1497),0)</f>
        <v>0</v>
      </c>
      <c r="AH1497" s="49">
        <f>IFERROR(IF(OR($V1497&lt;&gt;"Ja",VLOOKUP($C1497,Listen!$A$2:$F$45,5,0)="Nein",D1497&lt;IF(C1497="LNG Anbindungsanlagen gemäß separater Festlegung",2022,2023)),$AC1497,$AA1497),0)</f>
        <v>0</v>
      </c>
      <c r="AI1497" s="49">
        <f>IFERROR(IF(OR($W1497&lt;&gt;"Ja",VLOOKUP($C1497,Listen!$A$2:$F$45,6,0)="Nein"),$AC1497,$AB1497),0)</f>
        <v>0</v>
      </c>
      <c r="AJ1497" s="49">
        <f>IFERROR(IF(OR($W1497&lt;&gt;"Ja",VLOOKUP($C1497,Listen!$A$2:$F$45,6,0)="Nein"),$AC1497,$AB1497),0)</f>
        <v>0</v>
      </c>
      <c r="AK1497" s="49">
        <f>IFERROR(IF(OR($W1497&lt;&gt;"Ja",VLOOKUP($C1497,Listen!$A$2:$F$45,6,0)="Nein"),$AC1497,$AB1497),0)</f>
        <v>0</v>
      </c>
      <c r="AL1497" s="51">
        <f t="shared" si="489"/>
        <v>0</v>
      </c>
      <c r="AM1497" s="296">
        <f>IFERROR(IF(VLOOKUP($C1497,Listen!$A$2:$F$45,6,0)="Ja",MAX(BC1497:BD1497),D_SAV!$BC1497),0)</f>
        <v>0</v>
      </c>
      <c r="AN1497" s="51">
        <f t="shared" si="490"/>
        <v>0</v>
      </c>
      <c r="AP1497" s="304">
        <f t="shared" si="491"/>
        <v>0</v>
      </c>
      <c r="AQ1497" s="304">
        <f t="shared" si="492"/>
        <v>0</v>
      </c>
      <c r="AR1497" s="304">
        <f t="shared" si="493"/>
        <v>0</v>
      </c>
      <c r="AS1497" s="304">
        <f t="shared" si="494"/>
        <v>0</v>
      </c>
      <c r="AT1497" s="304">
        <f t="shared" si="495"/>
        <v>0</v>
      </c>
      <c r="AU1497" s="304">
        <f t="shared" si="496"/>
        <v>0</v>
      </c>
      <c r="AV1497" s="304">
        <f t="shared" si="497"/>
        <v>0</v>
      </c>
      <c r="AW1497" s="304">
        <f t="shared" si="498"/>
        <v>0</v>
      </c>
      <c r="AX1497" s="304">
        <f t="shared" si="499"/>
        <v>0</v>
      </c>
      <c r="AY1497" s="304">
        <f t="shared" si="500"/>
        <v>0</v>
      </c>
      <c r="AZ1497" s="304">
        <f t="shared" si="501"/>
        <v>0</v>
      </c>
      <c r="BA1497" s="304">
        <f t="shared" si="502"/>
        <v>0</v>
      </c>
      <c r="BB1497" s="304">
        <f t="shared" si="503"/>
        <v>0</v>
      </c>
      <c r="BC1497" s="304">
        <f t="shared" si="504"/>
        <v>0</v>
      </c>
      <c r="BD1497" s="304">
        <f t="shared" si="505"/>
        <v>0</v>
      </c>
      <c r="BE1497" s="304">
        <f>IFERROR(IF(VLOOKUP($C1497,Listen!$A$2:$F$45,6,0)="Ja",BB1497-MAX(BC1497:BD1497),BB1497-BC1497),0)</f>
        <v>0</v>
      </c>
    </row>
    <row r="1498" spans="1:57" x14ac:dyDescent="0.25">
      <c r="A1498" s="320" t="str">
        <f>IF(AND(D1498&lt;&gt;0,C1498&lt;&gt;0,E1498&lt;&gt;0),IF(B1498&lt;&gt;0,CONCATENATE(B1498,"-AGr",VLOOKUP(C1498,Listen!$A$2:$D$45,4,FALSE),"-",D1498,"-",E1498,),CONCATENATE("AGr",VLOOKUP(C1498,Listen!$A$2:$D$45,4,FALSE),"-",D1498,"-",E1498)),"keine vollständige ID")</f>
        <v>keine vollständige ID</v>
      </c>
      <c r="B1498" s="301"/>
      <c r="C1498" s="287"/>
      <c r="D1498" s="34"/>
      <c r="E1498" s="306"/>
      <c r="F1498" s="116"/>
      <c r="G1498" s="17"/>
      <c r="H1498" s="17"/>
      <c r="I1498" s="17"/>
      <c r="J1498" s="17"/>
      <c r="K1498" s="17"/>
      <c r="L1498" s="17"/>
      <c r="M1498" s="17"/>
      <c r="N1498" s="17"/>
      <c r="O1498" s="116"/>
      <c r="P1498" s="117">
        <f>IF(D1498&gt;A_Stammdaten!$B$12,0,SUM(G1498,H1498,J1498,L1498:M1498)-SUM(I1498,K1498,N1498:O1498))</f>
        <v>0</v>
      </c>
      <c r="Q1498" s="17"/>
      <c r="R1498" s="17"/>
      <c r="S1498" s="17"/>
      <c r="T1498" s="17"/>
      <c r="U1498" s="62">
        <f t="shared" si="485"/>
        <v>0</v>
      </c>
      <c r="V1498" s="34"/>
      <c r="W1498" s="34"/>
      <c r="X1498" s="34"/>
      <c r="Y1498" s="34"/>
      <c r="Z1498" s="34"/>
      <c r="AA1498" s="63" t="str">
        <f t="shared" si="486"/>
        <v>-</v>
      </c>
      <c r="AB1498" s="63" t="str">
        <f t="shared" si="487"/>
        <v>-</v>
      </c>
      <c r="AC1498" s="63">
        <f>IF(ISBLANK($C1498),0,VLOOKUP($C1498,Listen!$A$2:$C$45,2,FALSE))</f>
        <v>0</v>
      </c>
      <c r="AD1498" s="63">
        <f>IF(ISBLANK($C1498),0,VLOOKUP($C1498,Listen!$A$2:$C$45,3,FALSE))</f>
        <v>0</v>
      </c>
      <c r="AE1498" s="49">
        <f t="shared" si="488"/>
        <v>0</v>
      </c>
      <c r="AF1498" s="49">
        <f t="shared" si="488"/>
        <v>0</v>
      </c>
      <c r="AG1498" s="49">
        <f>IFERROR(IF(OR($V1498&lt;&gt;"Ja",VLOOKUP($C1498,Listen!$A$2:$F$45,5,0)="Nein",D1498&lt;IF(C1498="LNG Anbindungsanlagen gemäß separater Festlegung",2022,2023)),$AC1498,$AA1498),0)</f>
        <v>0</v>
      </c>
      <c r="AH1498" s="49">
        <f>IFERROR(IF(OR($V1498&lt;&gt;"Ja",VLOOKUP($C1498,Listen!$A$2:$F$45,5,0)="Nein",D1498&lt;IF(C1498="LNG Anbindungsanlagen gemäß separater Festlegung",2022,2023)),$AC1498,$AA1498),0)</f>
        <v>0</v>
      </c>
      <c r="AI1498" s="49">
        <f>IFERROR(IF(OR($W1498&lt;&gt;"Ja",VLOOKUP($C1498,Listen!$A$2:$F$45,6,0)="Nein"),$AC1498,$AB1498),0)</f>
        <v>0</v>
      </c>
      <c r="AJ1498" s="49">
        <f>IFERROR(IF(OR($W1498&lt;&gt;"Ja",VLOOKUP($C1498,Listen!$A$2:$F$45,6,0)="Nein"),$AC1498,$AB1498),0)</f>
        <v>0</v>
      </c>
      <c r="AK1498" s="49">
        <f>IFERROR(IF(OR($W1498&lt;&gt;"Ja",VLOOKUP($C1498,Listen!$A$2:$F$45,6,0)="Nein"),$AC1498,$AB1498),0)</f>
        <v>0</v>
      </c>
      <c r="AL1498" s="51">
        <f t="shared" si="489"/>
        <v>0</v>
      </c>
      <c r="AM1498" s="296">
        <f>IFERROR(IF(VLOOKUP($C1498,Listen!$A$2:$F$45,6,0)="Ja",MAX(BC1498:BD1498),D_SAV!$BC1498),0)</f>
        <v>0</v>
      </c>
      <c r="AN1498" s="51">
        <f t="shared" si="490"/>
        <v>0</v>
      </c>
      <c r="AP1498" s="304">
        <f t="shared" si="491"/>
        <v>0</v>
      </c>
      <c r="AQ1498" s="304">
        <f t="shared" si="492"/>
        <v>0</v>
      </c>
      <c r="AR1498" s="304">
        <f t="shared" si="493"/>
        <v>0</v>
      </c>
      <c r="AS1498" s="304">
        <f t="shared" si="494"/>
        <v>0</v>
      </c>
      <c r="AT1498" s="304">
        <f t="shared" si="495"/>
        <v>0</v>
      </c>
      <c r="AU1498" s="304">
        <f t="shared" si="496"/>
        <v>0</v>
      </c>
      <c r="AV1498" s="304">
        <f t="shared" si="497"/>
        <v>0</v>
      </c>
      <c r="AW1498" s="304">
        <f t="shared" si="498"/>
        <v>0</v>
      </c>
      <c r="AX1498" s="304">
        <f t="shared" si="499"/>
        <v>0</v>
      </c>
      <c r="AY1498" s="304">
        <f t="shared" si="500"/>
        <v>0</v>
      </c>
      <c r="AZ1498" s="304">
        <f t="shared" si="501"/>
        <v>0</v>
      </c>
      <c r="BA1498" s="304">
        <f t="shared" si="502"/>
        <v>0</v>
      </c>
      <c r="BB1498" s="304">
        <f t="shared" si="503"/>
        <v>0</v>
      </c>
      <c r="BC1498" s="304">
        <f t="shared" si="504"/>
        <v>0</v>
      </c>
      <c r="BD1498" s="304">
        <f t="shared" si="505"/>
        <v>0</v>
      </c>
      <c r="BE1498" s="304">
        <f>IFERROR(IF(VLOOKUP($C1498,Listen!$A$2:$F$45,6,0)="Ja",BB1498-MAX(BC1498:BD1498),BB1498-BC1498),0)</f>
        <v>0</v>
      </c>
    </row>
    <row r="1499" spans="1:57" x14ac:dyDescent="0.25">
      <c r="A1499" s="320" t="str">
        <f>IF(AND(D1499&lt;&gt;0,C1499&lt;&gt;0,E1499&lt;&gt;0),IF(B1499&lt;&gt;0,CONCATENATE(B1499,"-AGr",VLOOKUP(C1499,Listen!$A$2:$D$45,4,FALSE),"-",D1499,"-",E1499,),CONCATENATE("AGr",VLOOKUP(C1499,Listen!$A$2:$D$45,4,FALSE),"-",D1499,"-",E1499)),"keine vollständige ID")</f>
        <v>keine vollständige ID</v>
      </c>
      <c r="B1499" s="301"/>
      <c r="C1499" s="287"/>
      <c r="D1499" s="34"/>
      <c r="E1499" s="306"/>
      <c r="F1499" s="116"/>
      <c r="G1499" s="17"/>
      <c r="H1499" s="17"/>
      <c r="I1499" s="17"/>
      <c r="J1499" s="17"/>
      <c r="K1499" s="17"/>
      <c r="L1499" s="17"/>
      <c r="M1499" s="17"/>
      <c r="N1499" s="17"/>
      <c r="O1499" s="116"/>
      <c r="P1499" s="117">
        <f>IF(D1499&gt;A_Stammdaten!$B$12,0,SUM(G1499,H1499,J1499,L1499:M1499)-SUM(I1499,K1499,N1499:O1499))</f>
        <v>0</v>
      </c>
      <c r="Q1499" s="17"/>
      <c r="R1499" s="17"/>
      <c r="S1499" s="17"/>
      <c r="T1499" s="17"/>
      <c r="U1499" s="62">
        <f t="shared" si="485"/>
        <v>0</v>
      </c>
      <c r="V1499" s="34"/>
      <c r="W1499" s="34"/>
      <c r="X1499" s="34"/>
      <c r="Y1499" s="34"/>
      <c r="Z1499" s="34"/>
      <c r="AA1499" s="63" t="str">
        <f t="shared" si="486"/>
        <v>-</v>
      </c>
      <c r="AB1499" s="63" t="str">
        <f t="shared" si="487"/>
        <v>-</v>
      </c>
      <c r="AC1499" s="63">
        <f>IF(ISBLANK($C1499),0,VLOOKUP($C1499,Listen!$A$2:$C$45,2,FALSE))</f>
        <v>0</v>
      </c>
      <c r="AD1499" s="63">
        <f>IF(ISBLANK($C1499),0,VLOOKUP($C1499,Listen!$A$2:$C$45,3,FALSE))</f>
        <v>0</v>
      </c>
      <c r="AE1499" s="49">
        <f t="shared" si="488"/>
        <v>0</v>
      </c>
      <c r="AF1499" s="49">
        <f t="shared" si="488"/>
        <v>0</v>
      </c>
      <c r="AG1499" s="49">
        <f>IFERROR(IF(OR($V1499&lt;&gt;"Ja",VLOOKUP($C1499,Listen!$A$2:$F$45,5,0)="Nein",D1499&lt;IF(C1499="LNG Anbindungsanlagen gemäß separater Festlegung",2022,2023)),$AC1499,$AA1499),0)</f>
        <v>0</v>
      </c>
      <c r="AH1499" s="49">
        <f>IFERROR(IF(OR($V1499&lt;&gt;"Ja",VLOOKUP($C1499,Listen!$A$2:$F$45,5,0)="Nein",D1499&lt;IF(C1499="LNG Anbindungsanlagen gemäß separater Festlegung",2022,2023)),$AC1499,$AA1499),0)</f>
        <v>0</v>
      </c>
      <c r="AI1499" s="49">
        <f>IFERROR(IF(OR($W1499&lt;&gt;"Ja",VLOOKUP($C1499,Listen!$A$2:$F$45,6,0)="Nein"),$AC1499,$AB1499),0)</f>
        <v>0</v>
      </c>
      <c r="AJ1499" s="49">
        <f>IFERROR(IF(OR($W1499&lt;&gt;"Ja",VLOOKUP($C1499,Listen!$A$2:$F$45,6,0)="Nein"),$AC1499,$AB1499),0)</f>
        <v>0</v>
      </c>
      <c r="AK1499" s="49">
        <f>IFERROR(IF(OR($W1499&lt;&gt;"Ja",VLOOKUP($C1499,Listen!$A$2:$F$45,6,0)="Nein"),$AC1499,$AB1499),0)</f>
        <v>0</v>
      </c>
      <c r="AL1499" s="51">
        <f t="shared" si="489"/>
        <v>0</v>
      </c>
      <c r="AM1499" s="296">
        <f>IFERROR(IF(VLOOKUP($C1499,Listen!$A$2:$F$45,6,0)="Ja",MAX(BC1499:BD1499),D_SAV!$BC1499),0)</f>
        <v>0</v>
      </c>
      <c r="AN1499" s="51">
        <f t="shared" si="490"/>
        <v>0</v>
      </c>
      <c r="AP1499" s="304">
        <f t="shared" si="491"/>
        <v>0</v>
      </c>
      <c r="AQ1499" s="304">
        <f t="shared" si="492"/>
        <v>0</v>
      </c>
      <c r="AR1499" s="304">
        <f t="shared" si="493"/>
        <v>0</v>
      </c>
      <c r="AS1499" s="304">
        <f t="shared" si="494"/>
        <v>0</v>
      </c>
      <c r="AT1499" s="304">
        <f t="shared" si="495"/>
        <v>0</v>
      </c>
      <c r="AU1499" s="304">
        <f t="shared" si="496"/>
        <v>0</v>
      </c>
      <c r="AV1499" s="304">
        <f t="shared" si="497"/>
        <v>0</v>
      </c>
      <c r="AW1499" s="304">
        <f t="shared" si="498"/>
        <v>0</v>
      </c>
      <c r="AX1499" s="304">
        <f t="shared" si="499"/>
        <v>0</v>
      </c>
      <c r="AY1499" s="304">
        <f t="shared" si="500"/>
        <v>0</v>
      </c>
      <c r="AZ1499" s="304">
        <f t="shared" si="501"/>
        <v>0</v>
      </c>
      <c r="BA1499" s="304">
        <f t="shared" si="502"/>
        <v>0</v>
      </c>
      <c r="BB1499" s="304">
        <f t="shared" si="503"/>
        <v>0</v>
      </c>
      <c r="BC1499" s="304">
        <f t="shared" si="504"/>
        <v>0</v>
      </c>
      <c r="BD1499" s="304">
        <f t="shared" si="505"/>
        <v>0</v>
      </c>
      <c r="BE1499" s="304">
        <f>IFERROR(IF(VLOOKUP($C1499,Listen!$A$2:$F$45,6,0)="Ja",BB1499-MAX(BC1499:BD1499),BB1499-BC1499),0)</f>
        <v>0</v>
      </c>
    </row>
    <row r="1500" spans="1:57" x14ac:dyDescent="0.25">
      <c r="A1500" s="320" t="str">
        <f>IF(AND(D1500&lt;&gt;0,C1500&lt;&gt;0,E1500&lt;&gt;0),IF(B1500&lt;&gt;0,CONCATENATE(B1500,"-AGr",VLOOKUP(C1500,Listen!$A$2:$D$45,4,FALSE),"-",D1500,"-",E1500,),CONCATENATE("AGr",VLOOKUP(C1500,Listen!$A$2:$D$45,4,FALSE),"-",D1500,"-",E1500)),"keine vollständige ID")</f>
        <v>keine vollständige ID</v>
      </c>
      <c r="B1500" s="301"/>
      <c r="C1500" s="287"/>
      <c r="D1500" s="34"/>
      <c r="E1500" s="306"/>
      <c r="F1500" s="116"/>
      <c r="G1500" s="17"/>
      <c r="H1500" s="17"/>
      <c r="I1500" s="17"/>
      <c r="J1500" s="17"/>
      <c r="K1500" s="17"/>
      <c r="L1500" s="17"/>
      <c r="M1500" s="17"/>
      <c r="N1500" s="17"/>
      <c r="O1500" s="116"/>
      <c r="P1500" s="117">
        <f>IF(D1500&gt;A_Stammdaten!$B$12,0,SUM(G1500,H1500,J1500,L1500:M1500)-SUM(I1500,K1500,N1500:O1500))</f>
        <v>0</v>
      </c>
      <c r="Q1500" s="17"/>
      <c r="R1500" s="17"/>
      <c r="S1500" s="17"/>
      <c r="T1500" s="17"/>
      <c r="U1500" s="62">
        <f t="shared" si="485"/>
        <v>0</v>
      </c>
      <c r="V1500" s="34"/>
      <c r="W1500" s="34"/>
      <c r="X1500" s="34"/>
      <c r="Y1500" s="34"/>
      <c r="Z1500" s="34"/>
      <c r="AA1500" s="63" t="str">
        <f t="shared" si="486"/>
        <v>-</v>
      </c>
      <c r="AB1500" s="63" t="str">
        <f t="shared" si="487"/>
        <v>-</v>
      </c>
      <c r="AC1500" s="63">
        <f>IF(ISBLANK($C1500),0,VLOOKUP($C1500,Listen!$A$2:$C$45,2,FALSE))</f>
        <v>0</v>
      </c>
      <c r="AD1500" s="63">
        <f>IF(ISBLANK($C1500),0,VLOOKUP($C1500,Listen!$A$2:$C$45,3,FALSE))</f>
        <v>0</v>
      </c>
      <c r="AE1500" s="49">
        <f t="shared" si="488"/>
        <v>0</v>
      </c>
      <c r="AF1500" s="49">
        <f t="shared" si="488"/>
        <v>0</v>
      </c>
      <c r="AG1500" s="49">
        <f>IFERROR(IF(OR($V1500&lt;&gt;"Ja",VLOOKUP($C1500,Listen!$A$2:$F$45,5,0)="Nein",D1500&lt;IF(C1500="LNG Anbindungsanlagen gemäß separater Festlegung",2022,2023)),$AC1500,$AA1500),0)</f>
        <v>0</v>
      </c>
      <c r="AH1500" s="49">
        <f>IFERROR(IF(OR($V1500&lt;&gt;"Ja",VLOOKUP($C1500,Listen!$A$2:$F$45,5,0)="Nein",D1500&lt;IF(C1500="LNG Anbindungsanlagen gemäß separater Festlegung",2022,2023)),$AC1500,$AA1500),0)</f>
        <v>0</v>
      </c>
      <c r="AI1500" s="49">
        <f>IFERROR(IF(OR($W1500&lt;&gt;"Ja",VLOOKUP($C1500,Listen!$A$2:$F$45,6,0)="Nein"),$AC1500,$AB1500),0)</f>
        <v>0</v>
      </c>
      <c r="AJ1500" s="49">
        <f>IFERROR(IF(OR($W1500&lt;&gt;"Ja",VLOOKUP($C1500,Listen!$A$2:$F$45,6,0)="Nein"),$AC1500,$AB1500),0)</f>
        <v>0</v>
      </c>
      <c r="AK1500" s="49">
        <f>IFERROR(IF(OR($W1500&lt;&gt;"Ja",VLOOKUP($C1500,Listen!$A$2:$F$45,6,0)="Nein"),$AC1500,$AB1500),0)</f>
        <v>0</v>
      </c>
      <c r="AL1500" s="51">
        <f t="shared" si="489"/>
        <v>0</v>
      </c>
      <c r="AM1500" s="296">
        <f>IFERROR(IF(VLOOKUP($C1500,Listen!$A$2:$F$45,6,0)="Ja",MAX(BC1500:BD1500),D_SAV!$BC1500),0)</f>
        <v>0</v>
      </c>
      <c r="AN1500" s="51">
        <f t="shared" si="490"/>
        <v>0</v>
      </c>
      <c r="AP1500" s="304">
        <f t="shared" si="491"/>
        <v>0</v>
      </c>
      <c r="AQ1500" s="304">
        <f t="shared" si="492"/>
        <v>0</v>
      </c>
      <c r="AR1500" s="304">
        <f t="shared" si="493"/>
        <v>0</v>
      </c>
      <c r="AS1500" s="304">
        <f t="shared" si="494"/>
        <v>0</v>
      </c>
      <c r="AT1500" s="304">
        <f t="shared" si="495"/>
        <v>0</v>
      </c>
      <c r="AU1500" s="304">
        <f t="shared" si="496"/>
        <v>0</v>
      </c>
      <c r="AV1500" s="304">
        <f t="shared" si="497"/>
        <v>0</v>
      </c>
      <c r="AW1500" s="304">
        <f t="shared" si="498"/>
        <v>0</v>
      </c>
      <c r="AX1500" s="304">
        <f t="shared" si="499"/>
        <v>0</v>
      </c>
      <c r="AY1500" s="304">
        <f t="shared" si="500"/>
        <v>0</v>
      </c>
      <c r="AZ1500" s="304">
        <f t="shared" si="501"/>
        <v>0</v>
      </c>
      <c r="BA1500" s="304">
        <f t="shared" si="502"/>
        <v>0</v>
      </c>
      <c r="BB1500" s="304">
        <f t="shared" si="503"/>
        <v>0</v>
      </c>
      <c r="BC1500" s="304">
        <f t="shared" si="504"/>
        <v>0</v>
      </c>
      <c r="BD1500" s="304">
        <f t="shared" si="505"/>
        <v>0</v>
      </c>
      <c r="BE1500" s="304">
        <f>IFERROR(IF(VLOOKUP($C1500,Listen!$A$2:$F$45,6,0)="Ja",BB1500-MAX(BC1500:BD1500),BB1500-BC1500),0)</f>
        <v>0</v>
      </c>
    </row>
    <row r="1501" spans="1:57" x14ac:dyDescent="0.25">
      <c r="A1501" s="320" t="str">
        <f>IF(AND(D1501&lt;&gt;0,C1501&lt;&gt;0,E1501&lt;&gt;0),IF(B1501&lt;&gt;0,CONCATENATE(B1501,"-AGr",VLOOKUP(C1501,Listen!$A$2:$D$45,4,FALSE),"-",D1501,"-",E1501,),CONCATENATE("AGr",VLOOKUP(C1501,Listen!$A$2:$D$45,4,FALSE),"-",D1501,"-",E1501)),"keine vollständige ID")</f>
        <v>keine vollständige ID</v>
      </c>
      <c r="B1501" s="301"/>
      <c r="C1501" s="287"/>
      <c r="D1501" s="34"/>
      <c r="E1501" s="306"/>
      <c r="F1501" s="116"/>
      <c r="G1501" s="17"/>
      <c r="H1501" s="17"/>
      <c r="I1501" s="17"/>
      <c r="J1501" s="17"/>
      <c r="K1501" s="17"/>
      <c r="L1501" s="17"/>
      <c r="M1501" s="17"/>
      <c r="N1501" s="17"/>
      <c r="O1501" s="116"/>
      <c r="P1501" s="117">
        <f>IF(D1501&gt;A_Stammdaten!$B$12,0,SUM(G1501,H1501,J1501,L1501:M1501)-SUM(I1501,K1501,N1501:O1501))</f>
        <v>0</v>
      </c>
      <c r="Q1501" s="17"/>
      <c r="R1501" s="17"/>
      <c r="S1501" s="17"/>
      <c r="T1501" s="17"/>
      <c r="U1501" s="62">
        <f t="shared" si="485"/>
        <v>0</v>
      </c>
      <c r="V1501" s="34"/>
      <c r="W1501" s="34"/>
      <c r="X1501" s="34"/>
      <c r="Y1501" s="34"/>
      <c r="Z1501" s="34"/>
      <c r="AA1501" s="63" t="str">
        <f t="shared" si="486"/>
        <v>-</v>
      </c>
      <c r="AB1501" s="63" t="str">
        <f t="shared" si="487"/>
        <v>-</v>
      </c>
      <c r="AC1501" s="63">
        <f>IF(ISBLANK($C1501),0,VLOOKUP($C1501,Listen!$A$2:$C$45,2,FALSE))</f>
        <v>0</v>
      </c>
      <c r="AD1501" s="63">
        <f>IF(ISBLANK($C1501),0,VLOOKUP($C1501,Listen!$A$2:$C$45,3,FALSE))</f>
        <v>0</v>
      </c>
      <c r="AE1501" s="49">
        <f t="shared" si="488"/>
        <v>0</v>
      </c>
      <c r="AF1501" s="49">
        <f t="shared" si="488"/>
        <v>0</v>
      </c>
      <c r="AG1501" s="49">
        <f>IFERROR(IF(OR($V1501&lt;&gt;"Ja",VLOOKUP($C1501,Listen!$A$2:$F$45,5,0)="Nein",D1501&lt;IF(C1501="LNG Anbindungsanlagen gemäß separater Festlegung",2022,2023)),$AC1501,$AA1501),0)</f>
        <v>0</v>
      </c>
      <c r="AH1501" s="49">
        <f>IFERROR(IF(OR($V1501&lt;&gt;"Ja",VLOOKUP($C1501,Listen!$A$2:$F$45,5,0)="Nein",D1501&lt;IF(C1501="LNG Anbindungsanlagen gemäß separater Festlegung",2022,2023)),$AC1501,$AA1501),0)</f>
        <v>0</v>
      </c>
      <c r="AI1501" s="49">
        <f>IFERROR(IF(OR($W1501&lt;&gt;"Ja",VLOOKUP($C1501,Listen!$A$2:$F$45,6,0)="Nein"),$AC1501,$AB1501),0)</f>
        <v>0</v>
      </c>
      <c r="AJ1501" s="49">
        <f>IFERROR(IF(OR($W1501&lt;&gt;"Ja",VLOOKUP($C1501,Listen!$A$2:$F$45,6,0)="Nein"),$AC1501,$AB1501),0)</f>
        <v>0</v>
      </c>
      <c r="AK1501" s="49">
        <f>IFERROR(IF(OR($W1501&lt;&gt;"Ja",VLOOKUP($C1501,Listen!$A$2:$F$45,6,0)="Nein"),$AC1501,$AB1501),0)</f>
        <v>0</v>
      </c>
      <c r="AL1501" s="51">
        <f t="shared" si="489"/>
        <v>0</v>
      </c>
      <c r="AM1501" s="296">
        <f>IFERROR(IF(VLOOKUP($C1501,Listen!$A$2:$F$45,6,0)="Ja",MAX(BC1501:BD1501),D_SAV!$BC1501),0)</f>
        <v>0</v>
      </c>
      <c r="AN1501" s="51">
        <f t="shared" si="490"/>
        <v>0</v>
      </c>
      <c r="AP1501" s="304">
        <f t="shared" si="491"/>
        <v>0</v>
      </c>
      <c r="AQ1501" s="304">
        <f t="shared" si="492"/>
        <v>0</v>
      </c>
      <c r="AR1501" s="304">
        <f t="shared" si="493"/>
        <v>0</v>
      </c>
      <c r="AS1501" s="304">
        <f t="shared" si="494"/>
        <v>0</v>
      </c>
      <c r="AT1501" s="304">
        <f t="shared" si="495"/>
        <v>0</v>
      </c>
      <c r="AU1501" s="304">
        <f t="shared" si="496"/>
        <v>0</v>
      </c>
      <c r="AV1501" s="304">
        <f t="shared" si="497"/>
        <v>0</v>
      </c>
      <c r="AW1501" s="304">
        <f t="shared" si="498"/>
        <v>0</v>
      </c>
      <c r="AX1501" s="304">
        <f t="shared" si="499"/>
        <v>0</v>
      </c>
      <c r="AY1501" s="304">
        <f t="shared" si="500"/>
        <v>0</v>
      </c>
      <c r="AZ1501" s="304">
        <f t="shared" si="501"/>
        <v>0</v>
      </c>
      <c r="BA1501" s="304">
        <f t="shared" si="502"/>
        <v>0</v>
      </c>
      <c r="BB1501" s="304">
        <f t="shared" si="503"/>
        <v>0</v>
      </c>
      <c r="BC1501" s="304">
        <f t="shared" si="504"/>
        <v>0</v>
      </c>
      <c r="BD1501" s="304">
        <f t="shared" si="505"/>
        <v>0</v>
      </c>
      <c r="BE1501" s="304">
        <f>IFERROR(IF(VLOOKUP($C1501,Listen!$A$2:$F$45,6,0)="Ja",BB1501-MAX(BC1501:BD1501),BB1501-BC1501),0)</f>
        <v>0</v>
      </c>
    </row>
    <row r="1502" spans="1:57" x14ac:dyDescent="0.25">
      <c r="A1502" s="320" t="str">
        <f>IF(AND(D1502&lt;&gt;0,C1502&lt;&gt;0,E1502&lt;&gt;0),IF(B1502&lt;&gt;0,CONCATENATE(B1502,"-AGr",VLOOKUP(C1502,Listen!$A$2:$D$45,4,FALSE),"-",D1502,"-",E1502,),CONCATENATE("AGr",VLOOKUP(C1502,Listen!$A$2:$D$45,4,FALSE),"-",D1502,"-",E1502)),"keine vollständige ID")</f>
        <v>keine vollständige ID</v>
      </c>
      <c r="B1502" s="301"/>
      <c r="C1502" s="287"/>
      <c r="D1502" s="34"/>
      <c r="E1502" s="306"/>
      <c r="F1502" s="116"/>
      <c r="G1502" s="17"/>
      <c r="H1502" s="17"/>
      <c r="I1502" s="17"/>
      <c r="J1502" s="17"/>
      <c r="K1502" s="17"/>
      <c r="L1502" s="17"/>
      <c r="M1502" s="17"/>
      <c r="N1502" s="17"/>
      <c r="O1502" s="116"/>
      <c r="P1502" s="117">
        <f>IF(D1502&gt;A_Stammdaten!$B$12,0,SUM(G1502,H1502,J1502,L1502:M1502)-SUM(I1502,K1502,N1502:O1502))</f>
        <v>0</v>
      </c>
      <c r="Q1502" s="17"/>
      <c r="R1502" s="17"/>
      <c r="S1502" s="17"/>
      <c r="T1502" s="17"/>
      <c r="U1502" s="62">
        <f t="shared" si="485"/>
        <v>0</v>
      </c>
      <c r="V1502" s="34"/>
      <c r="W1502" s="34"/>
      <c r="X1502" s="34"/>
      <c r="Y1502" s="34"/>
      <c r="Z1502" s="34"/>
      <c r="AA1502" s="63" t="str">
        <f t="shared" si="486"/>
        <v>-</v>
      </c>
      <c r="AB1502" s="63" t="str">
        <f t="shared" si="487"/>
        <v>-</v>
      </c>
      <c r="AC1502" s="63">
        <f>IF(ISBLANK($C1502),0,VLOOKUP($C1502,Listen!$A$2:$C$45,2,FALSE))</f>
        <v>0</v>
      </c>
      <c r="AD1502" s="63">
        <f>IF(ISBLANK($C1502),0,VLOOKUP($C1502,Listen!$A$2:$C$45,3,FALSE))</f>
        <v>0</v>
      </c>
      <c r="AE1502" s="49">
        <f t="shared" si="488"/>
        <v>0</v>
      </c>
      <c r="AF1502" s="49">
        <f t="shared" si="488"/>
        <v>0</v>
      </c>
      <c r="AG1502" s="49">
        <f>IFERROR(IF(OR($V1502&lt;&gt;"Ja",VLOOKUP($C1502,Listen!$A$2:$F$45,5,0)="Nein",D1502&lt;IF(C1502="LNG Anbindungsanlagen gemäß separater Festlegung",2022,2023)),$AC1502,$AA1502),0)</f>
        <v>0</v>
      </c>
      <c r="AH1502" s="49">
        <f>IFERROR(IF(OR($V1502&lt;&gt;"Ja",VLOOKUP($C1502,Listen!$A$2:$F$45,5,0)="Nein",D1502&lt;IF(C1502="LNG Anbindungsanlagen gemäß separater Festlegung",2022,2023)),$AC1502,$AA1502),0)</f>
        <v>0</v>
      </c>
      <c r="AI1502" s="49">
        <f>IFERROR(IF(OR($W1502&lt;&gt;"Ja",VLOOKUP($C1502,Listen!$A$2:$F$45,6,0)="Nein"),$AC1502,$AB1502),0)</f>
        <v>0</v>
      </c>
      <c r="AJ1502" s="49">
        <f>IFERROR(IF(OR($W1502&lt;&gt;"Ja",VLOOKUP($C1502,Listen!$A$2:$F$45,6,0)="Nein"),$AC1502,$AB1502),0)</f>
        <v>0</v>
      </c>
      <c r="AK1502" s="49">
        <f>IFERROR(IF(OR($W1502&lt;&gt;"Ja",VLOOKUP($C1502,Listen!$A$2:$F$45,6,0)="Nein"),$AC1502,$AB1502),0)</f>
        <v>0</v>
      </c>
      <c r="AL1502" s="51">
        <f t="shared" si="489"/>
        <v>0</v>
      </c>
      <c r="AM1502" s="296">
        <f>IFERROR(IF(VLOOKUP($C1502,Listen!$A$2:$F$45,6,0)="Ja",MAX(BC1502:BD1502),D_SAV!$BC1502),0)</f>
        <v>0</v>
      </c>
      <c r="AN1502" s="51">
        <f t="shared" si="490"/>
        <v>0</v>
      </c>
      <c r="AP1502" s="304">
        <f t="shared" si="491"/>
        <v>0</v>
      </c>
      <c r="AQ1502" s="304">
        <f t="shared" si="492"/>
        <v>0</v>
      </c>
      <c r="AR1502" s="304">
        <f t="shared" si="493"/>
        <v>0</v>
      </c>
      <c r="AS1502" s="304">
        <f t="shared" si="494"/>
        <v>0</v>
      </c>
      <c r="AT1502" s="304">
        <f t="shared" si="495"/>
        <v>0</v>
      </c>
      <c r="AU1502" s="304">
        <f t="shared" si="496"/>
        <v>0</v>
      </c>
      <c r="AV1502" s="304">
        <f t="shared" si="497"/>
        <v>0</v>
      </c>
      <c r="AW1502" s="304">
        <f t="shared" si="498"/>
        <v>0</v>
      </c>
      <c r="AX1502" s="304">
        <f t="shared" si="499"/>
        <v>0</v>
      </c>
      <c r="AY1502" s="304">
        <f t="shared" si="500"/>
        <v>0</v>
      </c>
      <c r="AZ1502" s="304">
        <f t="shared" si="501"/>
        <v>0</v>
      </c>
      <c r="BA1502" s="304">
        <f t="shared" si="502"/>
        <v>0</v>
      </c>
      <c r="BB1502" s="304">
        <f t="shared" si="503"/>
        <v>0</v>
      </c>
      <c r="BC1502" s="304">
        <f t="shared" si="504"/>
        <v>0</v>
      </c>
      <c r="BD1502" s="304">
        <f t="shared" si="505"/>
        <v>0</v>
      </c>
      <c r="BE1502" s="304">
        <f>IFERROR(IF(VLOOKUP($C1502,Listen!$A$2:$F$45,6,0)="Ja",BB1502-MAX(BC1502:BD1502),BB1502-BC1502),0)</f>
        <v>0</v>
      </c>
    </row>
    <row r="1503" spans="1:57" x14ac:dyDescent="0.25">
      <c r="A1503" s="320" t="str">
        <f>IF(AND(D1503&lt;&gt;0,C1503&lt;&gt;0,E1503&lt;&gt;0),IF(B1503&lt;&gt;0,CONCATENATE(B1503,"-AGr",VLOOKUP(C1503,Listen!$A$2:$D$45,4,FALSE),"-",D1503,"-",E1503,),CONCATENATE("AGr",VLOOKUP(C1503,Listen!$A$2:$D$45,4,FALSE),"-",D1503,"-",E1503)),"keine vollständige ID")</f>
        <v>keine vollständige ID</v>
      </c>
      <c r="B1503" s="301"/>
      <c r="C1503" s="287"/>
      <c r="D1503" s="34"/>
      <c r="E1503" s="306"/>
      <c r="F1503" s="116"/>
      <c r="G1503" s="17"/>
      <c r="H1503" s="17"/>
      <c r="I1503" s="17"/>
      <c r="J1503" s="17"/>
      <c r="K1503" s="17"/>
      <c r="L1503" s="17"/>
      <c r="M1503" s="17"/>
      <c r="N1503" s="17"/>
      <c r="O1503" s="116"/>
      <c r="P1503" s="117">
        <f>IF(D1503&gt;A_Stammdaten!$B$12,0,SUM(G1503,H1503,J1503,L1503:M1503)-SUM(I1503,K1503,N1503:O1503))</f>
        <v>0</v>
      </c>
      <c r="Q1503" s="17"/>
      <c r="R1503" s="17"/>
      <c r="S1503" s="17"/>
      <c r="T1503" s="17"/>
      <c r="U1503" s="62">
        <f t="shared" si="485"/>
        <v>0</v>
      </c>
      <c r="V1503" s="34"/>
      <c r="W1503" s="34"/>
      <c r="X1503" s="34"/>
      <c r="Y1503" s="34"/>
      <c r="Z1503" s="34"/>
      <c r="AA1503" s="63" t="str">
        <f t="shared" si="486"/>
        <v>-</v>
      </c>
      <c r="AB1503" s="63" t="str">
        <f t="shared" si="487"/>
        <v>-</v>
      </c>
      <c r="AC1503" s="63">
        <f>IF(ISBLANK($C1503),0,VLOOKUP($C1503,Listen!$A$2:$C$45,2,FALSE))</f>
        <v>0</v>
      </c>
      <c r="AD1503" s="63">
        <f>IF(ISBLANK($C1503),0,VLOOKUP($C1503,Listen!$A$2:$C$45,3,FALSE))</f>
        <v>0</v>
      </c>
      <c r="AE1503" s="49">
        <f t="shared" si="488"/>
        <v>0</v>
      </c>
      <c r="AF1503" s="49">
        <f t="shared" si="488"/>
        <v>0</v>
      </c>
      <c r="AG1503" s="49">
        <f>IFERROR(IF(OR($V1503&lt;&gt;"Ja",VLOOKUP($C1503,Listen!$A$2:$F$45,5,0)="Nein",D1503&lt;IF(C1503="LNG Anbindungsanlagen gemäß separater Festlegung",2022,2023)),$AC1503,$AA1503),0)</f>
        <v>0</v>
      </c>
      <c r="AH1503" s="49">
        <f>IFERROR(IF(OR($V1503&lt;&gt;"Ja",VLOOKUP($C1503,Listen!$A$2:$F$45,5,0)="Nein",D1503&lt;IF(C1503="LNG Anbindungsanlagen gemäß separater Festlegung",2022,2023)),$AC1503,$AA1503),0)</f>
        <v>0</v>
      </c>
      <c r="AI1503" s="49">
        <f>IFERROR(IF(OR($W1503&lt;&gt;"Ja",VLOOKUP($C1503,Listen!$A$2:$F$45,6,0)="Nein"),$AC1503,$AB1503),0)</f>
        <v>0</v>
      </c>
      <c r="AJ1503" s="49">
        <f>IFERROR(IF(OR($W1503&lt;&gt;"Ja",VLOOKUP($C1503,Listen!$A$2:$F$45,6,0)="Nein"),$AC1503,$AB1503),0)</f>
        <v>0</v>
      </c>
      <c r="AK1503" s="49">
        <f>IFERROR(IF(OR($W1503&lt;&gt;"Ja",VLOOKUP($C1503,Listen!$A$2:$F$45,6,0)="Nein"),$AC1503,$AB1503),0)</f>
        <v>0</v>
      </c>
      <c r="AL1503" s="51">
        <f t="shared" si="489"/>
        <v>0</v>
      </c>
      <c r="AM1503" s="296">
        <f>IFERROR(IF(VLOOKUP($C1503,Listen!$A$2:$F$45,6,0)="Ja",MAX(BC1503:BD1503),D_SAV!$BC1503),0)</f>
        <v>0</v>
      </c>
      <c r="AN1503" s="51">
        <f t="shared" si="490"/>
        <v>0</v>
      </c>
      <c r="AP1503" s="304">
        <f t="shared" si="491"/>
        <v>0</v>
      </c>
      <c r="AQ1503" s="304">
        <f t="shared" si="492"/>
        <v>0</v>
      </c>
      <c r="AR1503" s="304">
        <f t="shared" si="493"/>
        <v>0</v>
      </c>
      <c r="AS1503" s="304">
        <f t="shared" si="494"/>
        <v>0</v>
      </c>
      <c r="AT1503" s="304">
        <f t="shared" si="495"/>
        <v>0</v>
      </c>
      <c r="AU1503" s="304">
        <f t="shared" si="496"/>
        <v>0</v>
      </c>
      <c r="AV1503" s="304">
        <f t="shared" si="497"/>
        <v>0</v>
      </c>
      <c r="AW1503" s="304">
        <f t="shared" si="498"/>
        <v>0</v>
      </c>
      <c r="AX1503" s="304">
        <f t="shared" si="499"/>
        <v>0</v>
      </c>
      <c r="AY1503" s="304">
        <f t="shared" si="500"/>
        <v>0</v>
      </c>
      <c r="AZ1503" s="304">
        <f t="shared" si="501"/>
        <v>0</v>
      </c>
      <c r="BA1503" s="304">
        <f t="shared" si="502"/>
        <v>0</v>
      </c>
      <c r="BB1503" s="304">
        <f t="shared" si="503"/>
        <v>0</v>
      </c>
      <c r="BC1503" s="304">
        <f t="shared" si="504"/>
        <v>0</v>
      </c>
      <c r="BD1503" s="304">
        <f t="shared" si="505"/>
        <v>0</v>
      </c>
      <c r="BE1503" s="304">
        <f>IFERROR(IF(VLOOKUP($C1503,Listen!$A$2:$F$45,6,0)="Ja",BB1503-MAX(BC1503:BD1503),BB1503-BC1503),0)</f>
        <v>0</v>
      </c>
    </row>
    <row r="1504" spans="1:57" x14ac:dyDescent="0.25">
      <c r="A1504" s="320" t="str">
        <f>IF(AND(D1504&lt;&gt;0,C1504&lt;&gt;0,E1504&lt;&gt;0),IF(B1504&lt;&gt;0,CONCATENATE(B1504,"-AGr",VLOOKUP(C1504,Listen!$A$2:$D$45,4,FALSE),"-",D1504,"-",E1504,),CONCATENATE("AGr",VLOOKUP(C1504,Listen!$A$2:$D$45,4,FALSE),"-",D1504,"-",E1504)),"keine vollständige ID")</f>
        <v>keine vollständige ID</v>
      </c>
      <c r="B1504" s="301"/>
      <c r="C1504" s="287"/>
      <c r="D1504" s="34"/>
      <c r="E1504" s="306"/>
      <c r="F1504" s="116"/>
      <c r="G1504" s="17"/>
      <c r="H1504" s="17"/>
      <c r="I1504" s="17"/>
      <c r="J1504" s="17"/>
      <c r="K1504" s="17"/>
      <c r="L1504" s="17"/>
      <c r="M1504" s="17"/>
      <c r="N1504" s="17"/>
      <c r="O1504" s="116"/>
      <c r="P1504" s="117">
        <f>IF(D1504&gt;A_Stammdaten!$B$12,0,SUM(G1504,H1504,J1504,L1504:M1504)-SUM(I1504,K1504,N1504:O1504))</f>
        <v>0</v>
      </c>
      <c r="Q1504" s="17"/>
      <c r="R1504" s="17"/>
      <c r="S1504" s="17"/>
      <c r="T1504" s="17"/>
      <c r="U1504" s="62">
        <f t="shared" si="485"/>
        <v>0</v>
      </c>
      <c r="V1504" s="34"/>
      <c r="W1504" s="34"/>
      <c r="X1504" s="34"/>
      <c r="Y1504" s="34"/>
      <c r="Z1504" s="34"/>
      <c r="AA1504" s="63" t="str">
        <f t="shared" si="486"/>
        <v>-</v>
      </c>
      <c r="AB1504" s="63" t="str">
        <f t="shared" si="487"/>
        <v>-</v>
      </c>
      <c r="AC1504" s="63">
        <f>IF(ISBLANK($C1504),0,VLOOKUP($C1504,Listen!$A$2:$C$45,2,FALSE))</f>
        <v>0</v>
      </c>
      <c r="AD1504" s="63">
        <f>IF(ISBLANK($C1504),0,VLOOKUP($C1504,Listen!$A$2:$C$45,3,FALSE))</f>
        <v>0</v>
      </c>
      <c r="AE1504" s="49">
        <f t="shared" si="488"/>
        <v>0</v>
      </c>
      <c r="AF1504" s="49">
        <f t="shared" si="488"/>
        <v>0</v>
      </c>
      <c r="AG1504" s="49">
        <f>IFERROR(IF(OR($V1504&lt;&gt;"Ja",VLOOKUP($C1504,Listen!$A$2:$F$45,5,0)="Nein",D1504&lt;IF(C1504="LNG Anbindungsanlagen gemäß separater Festlegung",2022,2023)),$AC1504,$AA1504),0)</f>
        <v>0</v>
      </c>
      <c r="AH1504" s="49">
        <f>IFERROR(IF(OR($V1504&lt;&gt;"Ja",VLOOKUP($C1504,Listen!$A$2:$F$45,5,0)="Nein",D1504&lt;IF(C1504="LNG Anbindungsanlagen gemäß separater Festlegung",2022,2023)),$AC1504,$AA1504),0)</f>
        <v>0</v>
      </c>
      <c r="AI1504" s="49">
        <f>IFERROR(IF(OR($W1504&lt;&gt;"Ja",VLOOKUP($C1504,Listen!$A$2:$F$45,6,0)="Nein"),$AC1504,$AB1504),0)</f>
        <v>0</v>
      </c>
      <c r="AJ1504" s="49">
        <f>IFERROR(IF(OR($W1504&lt;&gt;"Ja",VLOOKUP($C1504,Listen!$A$2:$F$45,6,0)="Nein"),$AC1504,$AB1504),0)</f>
        <v>0</v>
      </c>
      <c r="AK1504" s="49">
        <f>IFERROR(IF(OR($W1504&lt;&gt;"Ja",VLOOKUP($C1504,Listen!$A$2:$F$45,6,0)="Nein"),$AC1504,$AB1504),0)</f>
        <v>0</v>
      </c>
      <c r="AL1504" s="51">
        <f t="shared" si="489"/>
        <v>0</v>
      </c>
      <c r="AM1504" s="296">
        <f>IFERROR(IF(VLOOKUP($C1504,Listen!$A$2:$F$45,6,0)="Ja",MAX(BC1504:BD1504),D_SAV!$BC1504),0)</f>
        <v>0</v>
      </c>
      <c r="AN1504" s="51">
        <f t="shared" si="490"/>
        <v>0</v>
      </c>
      <c r="AP1504" s="304">
        <f t="shared" si="491"/>
        <v>0</v>
      </c>
      <c r="AQ1504" s="304">
        <f t="shared" si="492"/>
        <v>0</v>
      </c>
      <c r="AR1504" s="304">
        <f t="shared" si="493"/>
        <v>0</v>
      </c>
      <c r="AS1504" s="304">
        <f t="shared" si="494"/>
        <v>0</v>
      </c>
      <c r="AT1504" s="304">
        <f t="shared" si="495"/>
        <v>0</v>
      </c>
      <c r="AU1504" s="304">
        <f t="shared" si="496"/>
        <v>0</v>
      </c>
      <c r="AV1504" s="304">
        <f t="shared" si="497"/>
        <v>0</v>
      </c>
      <c r="AW1504" s="304">
        <f t="shared" si="498"/>
        <v>0</v>
      </c>
      <c r="AX1504" s="304">
        <f t="shared" si="499"/>
        <v>0</v>
      </c>
      <c r="AY1504" s="304">
        <f t="shared" si="500"/>
        <v>0</v>
      </c>
      <c r="AZ1504" s="304">
        <f t="shared" si="501"/>
        <v>0</v>
      </c>
      <c r="BA1504" s="304">
        <f t="shared" si="502"/>
        <v>0</v>
      </c>
      <c r="BB1504" s="304">
        <f t="shared" si="503"/>
        <v>0</v>
      </c>
      <c r="BC1504" s="304">
        <f t="shared" si="504"/>
        <v>0</v>
      </c>
      <c r="BD1504" s="304">
        <f t="shared" si="505"/>
        <v>0</v>
      </c>
      <c r="BE1504" s="304">
        <f>IFERROR(IF(VLOOKUP($C1504,Listen!$A$2:$F$45,6,0)="Ja",BB1504-MAX(BC1504:BD1504),BB1504-BC1504),0)</f>
        <v>0</v>
      </c>
    </row>
    <row r="1505" spans="1:57" x14ac:dyDescent="0.25">
      <c r="A1505" s="320" t="str">
        <f>IF(AND(D1505&lt;&gt;0,C1505&lt;&gt;0,E1505&lt;&gt;0),IF(B1505&lt;&gt;0,CONCATENATE(B1505,"-AGr",VLOOKUP(C1505,Listen!$A$2:$D$45,4,FALSE),"-",D1505,"-",E1505,),CONCATENATE("AGr",VLOOKUP(C1505,Listen!$A$2:$D$45,4,FALSE),"-",D1505,"-",E1505)),"keine vollständige ID")</f>
        <v>keine vollständige ID</v>
      </c>
      <c r="B1505" s="301"/>
      <c r="C1505" s="287"/>
      <c r="D1505" s="34"/>
      <c r="E1505" s="306"/>
      <c r="F1505" s="116"/>
      <c r="G1505" s="17"/>
      <c r="H1505" s="17"/>
      <c r="I1505" s="17"/>
      <c r="J1505" s="17"/>
      <c r="K1505" s="17"/>
      <c r="L1505" s="17"/>
      <c r="M1505" s="17"/>
      <c r="N1505" s="17"/>
      <c r="O1505" s="116"/>
      <c r="P1505" s="117">
        <f>IF(D1505&gt;A_Stammdaten!$B$12,0,SUM(G1505,H1505,J1505,L1505:M1505)-SUM(I1505,K1505,N1505:O1505))</f>
        <v>0</v>
      </c>
      <c r="Q1505" s="17"/>
      <c r="R1505" s="17"/>
      <c r="S1505" s="17"/>
      <c r="T1505" s="17"/>
      <c r="U1505" s="62">
        <f t="shared" si="485"/>
        <v>0</v>
      </c>
      <c r="V1505" s="34"/>
      <c r="W1505" s="34"/>
      <c r="X1505" s="34"/>
      <c r="Y1505" s="34"/>
      <c r="Z1505" s="34"/>
      <c r="AA1505" s="63" t="str">
        <f t="shared" si="486"/>
        <v>-</v>
      </c>
      <c r="AB1505" s="63" t="str">
        <f t="shared" si="487"/>
        <v>-</v>
      </c>
      <c r="AC1505" s="63">
        <f>IF(ISBLANK($C1505),0,VLOOKUP($C1505,Listen!$A$2:$C$45,2,FALSE))</f>
        <v>0</v>
      </c>
      <c r="AD1505" s="63">
        <f>IF(ISBLANK($C1505),0,VLOOKUP($C1505,Listen!$A$2:$C$45,3,FALSE))</f>
        <v>0</v>
      </c>
      <c r="AE1505" s="49">
        <f t="shared" si="488"/>
        <v>0</v>
      </c>
      <c r="AF1505" s="49">
        <f t="shared" si="488"/>
        <v>0</v>
      </c>
      <c r="AG1505" s="49">
        <f>IFERROR(IF(OR($V1505&lt;&gt;"Ja",VLOOKUP($C1505,Listen!$A$2:$F$45,5,0)="Nein",D1505&lt;IF(C1505="LNG Anbindungsanlagen gemäß separater Festlegung",2022,2023)),$AC1505,$AA1505),0)</f>
        <v>0</v>
      </c>
      <c r="AH1505" s="49">
        <f>IFERROR(IF(OR($V1505&lt;&gt;"Ja",VLOOKUP($C1505,Listen!$A$2:$F$45,5,0)="Nein",D1505&lt;IF(C1505="LNG Anbindungsanlagen gemäß separater Festlegung",2022,2023)),$AC1505,$AA1505),0)</f>
        <v>0</v>
      </c>
      <c r="AI1505" s="49">
        <f>IFERROR(IF(OR($W1505&lt;&gt;"Ja",VLOOKUP($C1505,Listen!$A$2:$F$45,6,0)="Nein"),$AC1505,$AB1505),0)</f>
        <v>0</v>
      </c>
      <c r="AJ1505" s="49">
        <f>IFERROR(IF(OR($W1505&lt;&gt;"Ja",VLOOKUP($C1505,Listen!$A$2:$F$45,6,0)="Nein"),$AC1505,$AB1505),0)</f>
        <v>0</v>
      </c>
      <c r="AK1505" s="49">
        <f>IFERROR(IF(OR($W1505&lt;&gt;"Ja",VLOOKUP($C1505,Listen!$A$2:$F$45,6,0)="Nein"),$AC1505,$AB1505),0)</f>
        <v>0</v>
      </c>
      <c r="AL1505" s="51">
        <f t="shared" si="489"/>
        <v>0</v>
      </c>
      <c r="AM1505" s="296">
        <f>IFERROR(IF(VLOOKUP($C1505,Listen!$A$2:$F$45,6,0)="Ja",MAX(BC1505:BD1505),D_SAV!$BC1505),0)</f>
        <v>0</v>
      </c>
      <c r="AN1505" s="51">
        <f t="shared" si="490"/>
        <v>0</v>
      </c>
      <c r="AP1505" s="304">
        <f t="shared" si="491"/>
        <v>0</v>
      </c>
      <c r="AQ1505" s="304">
        <f t="shared" si="492"/>
        <v>0</v>
      </c>
      <c r="AR1505" s="304">
        <f t="shared" si="493"/>
        <v>0</v>
      </c>
      <c r="AS1505" s="304">
        <f t="shared" si="494"/>
        <v>0</v>
      </c>
      <c r="AT1505" s="304">
        <f t="shared" si="495"/>
        <v>0</v>
      </c>
      <c r="AU1505" s="304">
        <f t="shared" si="496"/>
        <v>0</v>
      </c>
      <c r="AV1505" s="304">
        <f t="shared" si="497"/>
        <v>0</v>
      </c>
      <c r="AW1505" s="304">
        <f t="shared" si="498"/>
        <v>0</v>
      </c>
      <c r="AX1505" s="304">
        <f t="shared" si="499"/>
        <v>0</v>
      </c>
      <c r="AY1505" s="304">
        <f t="shared" si="500"/>
        <v>0</v>
      </c>
      <c r="AZ1505" s="304">
        <f t="shared" si="501"/>
        <v>0</v>
      </c>
      <c r="BA1505" s="304">
        <f t="shared" si="502"/>
        <v>0</v>
      </c>
      <c r="BB1505" s="304">
        <f t="shared" si="503"/>
        <v>0</v>
      </c>
      <c r="BC1505" s="304">
        <f t="shared" si="504"/>
        <v>0</v>
      </c>
      <c r="BD1505" s="304">
        <f t="shared" si="505"/>
        <v>0</v>
      </c>
      <c r="BE1505" s="304">
        <f>IFERROR(IF(VLOOKUP($C1505,Listen!$A$2:$F$45,6,0)="Ja",BB1505-MAX(BC1505:BD1505),BB1505-BC1505),0)</f>
        <v>0</v>
      </c>
    </row>
    <row r="1506" spans="1:57" x14ac:dyDescent="0.25">
      <c r="A1506" s="320" t="str">
        <f>IF(AND(D1506&lt;&gt;0,C1506&lt;&gt;0,E1506&lt;&gt;0),IF(B1506&lt;&gt;0,CONCATENATE(B1506,"-AGr",VLOOKUP(C1506,Listen!$A$2:$D$45,4,FALSE),"-",D1506,"-",E1506,),CONCATENATE("AGr",VLOOKUP(C1506,Listen!$A$2:$D$45,4,FALSE),"-",D1506,"-",E1506)),"keine vollständige ID")</f>
        <v>keine vollständige ID</v>
      </c>
      <c r="B1506" s="301"/>
      <c r="C1506" s="287"/>
      <c r="D1506" s="34"/>
      <c r="E1506" s="306"/>
      <c r="F1506" s="116"/>
      <c r="G1506" s="17"/>
      <c r="H1506" s="17"/>
      <c r="I1506" s="17"/>
      <c r="J1506" s="17"/>
      <c r="K1506" s="17"/>
      <c r="L1506" s="17"/>
      <c r="M1506" s="17"/>
      <c r="N1506" s="17"/>
      <c r="O1506" s="116"/>
      <c r="P1506" s="117">
        <f>IF(D1506&gt;A_Stammdaten!$B$12,0,SUM(G1506,H1506,J1506,L1506:M1506)-SUM(I1506,K1506,N1506:O1506))</f>
        <v>0</v>
      </c>
      <c r="Q1506" s="17"/>
      <c r="R1506" s="17"/>
      <c r="S1506" s="17"/>
      <c r="T1506" s="17"/>
      <c r="U1506" s="62">
        <f t="shared" si="485"/>
        <v>0</v>
      </c>
      <c r="V1506" s="34"/>
      <c r="W1506" s="34"/>
      <c r="X1506" s="34"/>
      <c r="Y1506" s="34"/>
      <c r="Z1506" s="34"/>
      <c r="AA1506" s="63" t="str">
        <f t="shared" si="486"/>
        <v>-</v>
      </c>
      <c r="AB1506" s="63" t="str">
        <f t="shared" si="487"/>
        <v>-</v>
      </c>
      <c r="AC1506" s="63">
        <f>IF(ISBLANK($C1506),0,VLOOKUP($C1506,Listen!$A$2:$C$45,2,FALSE))</f>
        <v>0</v>
      </c>
      <c r="AD1506" s="63">
        <f>IF(ISBLANK($C1506),0,VLOOKUP($C1506,Listen!$A$2:$C$45,3,FALSE))</f>
        <v>0</v>
      </c>
      <c r="AE1506" s="49">
        <f t="shared" si="488"/>
        <v>0</v>
      </c>
      <c r="AF1506" s="49">
        <f t="shared" si="488"/>
        <v>0</v>
      </c>
      <c r="AG1506" s="49">
        <f>IFERROR(IF(OR($V1506&lt;&gt;"Ja",VLOOKUP($C1506,Listen!$A$2:$F$45,5,0)="Nein",D1506&lt;IF(C1506="LNG Anbindungsanlagen gemäß separater Festlegung",2022,2023)),$AC1506,$AA1506),0)</f>
        <v>0</v>
      </c>
      <c r="AH1506" s="49">
        <f>IFERROR(IF(OR($V1506&lt;&gt;"Ja",VLOOKUP($C1506,Listen!$A$2:$F$45,5,0)="Nein",D1506&lt;IF(C1506="LNG Anbindungsanlagen gemäß separater Festlegung",2022,2023)),$AC1506,$AA1506),0)</f>
        <v>0</v>
      </c>
      <c r="AI1506" s="49">
        <f>IFERROR(IF(OR($W1506&lt;&gt;"Ja",VLOOKUP($C1506,Listen!$A$2:$F$45,6,0)="Nein"),$AC1506,$AB1506),0)</f>
        <v>0</v>
      </c>
      <c r="AJ1506" s="49">
        <f>IFERROR(IF(OR($W1506&lt;&gt;"Ja",VLOOKUP($C1506,Listen!$A$2:$F$45,6,0)="Nein"),$AC1506,$AB1506),0)</f>
        <v>0</v>
      </c>
      <c r="AK1506" s="49">
        <f>IFERROR(IF(OR($W1506&lt;&gt;"Ja",VLOOKUP($C1506,Listen!$A$2:$F$45,6,0)="Nein"),$AC1506,$AB1506),0)</f>
        <v>0</v>
      </c>
      <c r="AL1506" s="51">
        <f t="shared" si="489"/>
        <v>0</v>
      </c>
      <c r="AM1506" s="296">
        <f>IFERROR(IF(VLOOKUP($C1506,Listen!$A$2:$F$45,6,0)="Ja",MAX(BC1506:BD1506),D_SAV!$BC1506),0)</f>
        <v>0</v>
      </c>
      <c r="AN1506" s="51">
        <f t="shared" si="490"/>
        <v>0</v>
      </c>
      <c r="AP1506" s="304">
        <f t="shared" si="491"/>
        <v>0</v>
      </c>
      <c r="AQ1506" s="304">
        <f t="shared" si="492"/>
        <v>0</v>
      </c>
      <c r="AR1506" s="304">
        <f t="shared" si="493"/>
        <v>0</v>
      </c>
      <c r="AS1506" s="304">
        <f t="shared" si="494"/>
        <v>0</v>
      </c>
      <c r="AT1506" s="304">
        <f t="shared" si="495"/>
        <v>0</v>
      </c>
      <c r="AU1506" s="304">
        <f t="shared" si="496"/>
        <v>0</v>
      </c>
      <c r="AV1506" s="304">
        <f t="shared" si="497"/>
        <v>0</v>
      </c>
      <c r="AW1506" s="304">
        <f t="shared" si="498"/>
        <v>0</v>
      </c>
      <c r="AX1506" s="304">
        <f t="shared" si="499"/>
        <v>0</v>
      </c>
      <c r="AY1506" s="304">
        <f t="shared" si="500"/>
        <v>0</v>
      </c>
      <c r="AZ1506" s="304">
        <f t="shared" si="501"/>
        <v>0</v>
      </c>
      <c r="BA1506" s="304">
        <f t="shared" si="502"/>
        <v>0</v>
      </c>
      <c r="BB1506" s="304">
        <f t="shared" si="503"/>
        <v>0</v>
      </c>
      <c r="BC1506" s="304">
        <f t="shared" si="504"/>
        <v>0</v>
      </c>
      <c r="BD1506" s="304">
        <f t="shared" si="505"/>
        <v>0</v>
      </c>
      <c r="BE1506" s="304">
        <f>IFERROR(IF(VLOOKUP($C1506,Listen!$A$2:$F$45,6,0)="Ja",BB1506-MAX(BC1506:BD1506),BB1506-BC1506),0)</f>
        <v>0</v>
      </c>
    </row>
    <row r="1507" spans="1:57" x14ac:dyDescent="0.25">
      <c r="A1507" s="320" t="str">
        <f>IF(AND(D1507&lt;&gt;0,C1507&lt;&gt;0,E1507&lt;&gt;0),IF(B1507&lt;&gt;0,CONCATENATE(B1507,"-AGr",VLOOKUP(C1507,Listen!$A$2:$D$45,4,FALSE),"-",D1507,"-",E1507,),CONCATENATE("AGr",VLOOKUP(C1507,Listen!$A$2:$D$45,4,FALSE),"-",D1507,"-",E1507)),"keine vollständige ID")</f>
        <v>keine vollständige ID</v>
      </c>
      <c r="B1507" s="301"/>
      <c r="C1507" s="287"/>
      <c r="D1507" s="34"/>
      <c r="E1507" s="306"/>
      <c r="F1507" s="116"/>
      <c r="G1507" s="17"/>
      <c r="H1507" s="17"/>
      <c r="I1507" s="17"/>
      <c r="J1507" s="17"/>
      <c r="K1507" s="17"/>
      <c r="L1507" s="17"/>
      <c r="M1507" s="17"/>
      <c r="N1507" s="17"/>
      <c r="O1507" s="116"/>
      <c r="P1507" s="117">
        <f>IF(D1507&gt;A_Stammdaten!$B$12,0,SUM(G1507,H1507,J1507,L1507:M1507)-SUM(I1507,K1507,N1507:O1507))</f>
        <v>0</v>
      </c>
      <c r="Q1507" s="17"/>
      <c r="R1507" s="17"/>
      <c r="S1507" s="17"/>
      <c r="T1507" s="17"/>
      <c r="U1507" s="62">
        <f t="shared" si="485"/>
        <v>0</v>
      </c>
      <c r="V1507" s="34"/>
      <c r="W1507" s="34"/>
      <c r="X1507" s="34"/>
      <c r="Y1507" s="34"/>
      <c r="Z1507" s="34"/>
      <c r="AA1507" s="63" t="str">
        <f t="shared" si="486"/>
        <v>-</v>
      </c>
      <c r="AB1507" s="63" t="str">
        <f t="shared" si="487"/>
        <v>-</v>
      </c>
      <c r="AC1507" s="63">
        <f>IF(ISBLANK($C1507),0,VLOOKUP($C1507,Listen!$A$2:$C$45,2,FALSE))</f>
        <v>0</v>
      </c>
      <c r="AD1507" s="63">
        <f>IF(ISBLANK($C1507),0,VLOOKUP($C1507,Listen!$A$2:$C$45,3,FALSE))</f>
        <v>0</v>
      </c>
      <c r="AE1507" s="49">
        <f t="shared" si="488"/>
        <v>0</v>
      </c>
      <c r="AF1507" s="49">
        <f t="shared" si="488"/>
        <v>0</v>
      </c>
      <c r="AG1507" s="49">
        <f>IFERROR(IF(OR($V1507&lt;&gt;"Ja",VLOOKUP($C1507,Listen!$A$2:$F$45,5,0)="Nein",D1507&lt;IF(C1507="LNG Anbindungsanlagen gemäß separater Festlegung",2022,2023)),$AC1507,$AA1507),0)</f>
        <v>0</v>
      </c>
      <c r="AH1507" s="49">
        <f>IFERROR(IF(OR($V1507&lt;&gt;"Ja",VLOOKUP($C1507,Listen!$A$2:$F$45,5,0)="Nein",D1507&lt;IF(C1507="LNG Anbindungsanlagen gemäß separater Festlegung",2022,2023)),$AC1507,$AA1507),0)</f>
        <v>0</v>
      </c>
      <c r="AI1507" s="49">
        <f>IFERROR(IF(OR($W1507&lt;&gt;"Ja",VLOOKUP($C1507,Listen!$A$2:$F$45,6,0)="Nein"),$AC1507,$AB1507),0)</f>
        <v>0</v>
      </c>
      <c r="AJ1507" s="49">
        <f>IFERROR(IF(OR($W1507&lt;&gt;"Ja",VLOOKUP($C1507,Listen!$A$2:$F$45,6,0)="Nein"),$AC1507,$AB1507),0)</f>
        <v>0</v>
      </c>
      <c r="AK1507" s="49">
        <f>IFERROR(IF(OR($W1507&lt;&gt;"Ja",VLOOKUP($C1507,Listen!$A$2:$F$45,6,0)="Nein"),$AC1507,$AB1507),0)</f>
        <v>0</v>
      </c>
      <c r="AL1507" s="51">
        <f t="shared" si="489"/>
        <v>0</v>
      </c>
      <c r="AM1507" s="296">
        <f>IFERROR(IF(VLOOKUP($C1507,Listen!$A$2:$F$45,6,0)="Ja",MAX(BC1507:BD1507),D_SAV!$BC1507),0)</f>
        <v>0</v>
      </c>
      <c r="AN1507" s="51">
        <f t="shared" si="490"/>
        <v>0</v>
      </c>
      <c r="AP1507" s="304">
        <f t="shared" si="491"/>
        <v>0</v>
      </c>
      <c r="AQ1507" s="304">
        <f t="shared" si="492"/>
        <v>0</v>
      </c>
      <c r="AR1507" s="304">
        <f t="shared" si="493"/>
        <v>0</v>
      </c>
      <c r="AS1507" s="304">
        <f t="shared" si="494"/>
        <v>0</v>
      </c>
      <c r="AT1507" s="304">
        <f t="shared" si="495"/>
        <v>0</v>
      </c>
      <c r="AU1507" s="304">
        <f t="shared" si="496"/>
        <v>0</v>
      </c>
      <c r="AV1507" s="304">
        <f t="shared" si="497"/>
        <v>0</v>
      </c>
      <c r="AW1507" s="304">
        <f t="shared" si="498"/>
        <v>0</v>
      </c>
      <c r="AX1507" s="304">
        <f t="shared" si="499"/>
        <v>0</v>
      </c>
      <c r="AY1507" s="304">
        <f t="shared" si="500"/>
        <v>0</v>
      </c>
      <c r="AZ1507" s="304">
        <f t="shared" si="501"/>
        <v>0</v>
      </c>
      <c r="BA1507" s="304">
        <f t="shared" si="502"/>
        <v>0</v>
      </c>
      <c r="BB1507" s="304">
        <f t="shared" si="503"/>
        <v>0</v>
      </c>
      <c r="BC1507" s="304">
        <f t="shared" si="504"/>
        <v>0</v>
      </c>
      <c r="BD1507" s="304">
        <f t="shared" si="505"/>
        <v>0</v>
      </c>
      <c r="BE1507" s="304">
        <f>IFERROR(IF(VLOOKUP($C1507,Listen!$A$2:$F$45,6,0)="Ja",BB1507-MAX(BC1507:BD1507),BB1507-BC1507),0)</f>
        <v>0</v>
      </c>
    </row>
    <row r="1508" spans="1:57" x14ac:dyDescent="0.25">
      <c r="A1508" s="320" t="str">
        <f>IF(AND(D1508&lt;&gt;0,C1508&lt;&gt;0,E1508&lt;&gt;0),IF(B1508&lt;&gt;0,CONCATENATE(B1508,"-AGr",VLOOKUP(C1508,Listen!$A$2:$D$45,4,FALSE),"-",D1508,"-",E1508,),CONCATENATE("AGr",VLOOKUP(C1508,Listen!$A$2:$D$45,4,FALSE),"-",D1508,"-",E1508)),"keine vollständige ID")</f>
        <v>keine vollständige ID</v>
      </c>
      <c r="B1508" s="301"/>
      <c r="C1508" s="287"/>
      <c r="D1508" s="34"/>
      <c r="E1508" s="306"/>
      <c r="F1508" s="116"/>
      <c r="G1508" s="17"/>
      <c r="H1508" s="17"/>
      <c r="I1508" s="17"/>
      <c r="J1508" s="17"/>
      <c r="K1508" s="17"/>
      <c r="L1508" s="17"/>
      <c r="M1508" s="17"/>
      <c r="N1508" s="17"/>
      <c r="O1508" s="116"/>
      <c r="P1508" s="117">
        <f>IF(D1508&gt;A_Stammdaten!$B$12,0,SUM(G1508,H1508,J1508,L1508:M1508)-SUM(I1508,K1508,N1508:O1508))</f>
        <v>0</v>
      </c>
      <c r="Q1508" s="17"/>
      <c r="R1508" s="17"/>
      <c r="S1508" s="17"/>
      <c r="T1508" s="17"/>
      <c r="U1508" s="62">
        <f t="shared" si="485"/>
        <v>0</v>
      </c>
      <c r="V1508" s="34"/>
      <c r="W1508" s="34"/>
      <c r="X1508" s="34"/>
      <c r="Y1508" s="34"/>
      <c r="Z1508" s="34"/>
      <c r="AA1508" s="63" t="str">
        <f t="shared" si="486"/>
        <v>-</v>
      </c>
      <c r="AB1508" s="63" t="str">
        <f t="shared" si="487"/>
        <v>-</v>
      </c>
      <c r="AC1508" s="63">
        <f>IF(ISBLANK($C1508),0,VLOOKUP($C1508,Listen!$A$2:$C$45,2,FALSE))</f>
        <v>0</v>
      </c>
      <c r="AD1508" s="63">
        <f>IF(ISBLANK($C1508),0,VLOOKUP($C1508,Listen!$A$2:$C$45,3,FALSE))</f>
        <v>0</v>
      </c>
      <c r="AE1508" s="49">
        <f t="shared" si="488"/>
        <v>0</v>
      </c>
      <c r="AF1508" s="49">
        <f t="shared" si="488"/>
        <v>0</v>
      </c>
      <c r="AG1508" s="49">
        <f>IFERROR(IF(OR($V1508&lt;&gt;"Ja",VLOOKUP($C1508,Listen!$A$2:$F$45,5,0)="Nein",D1508&lt;IF(C1508="LNG Anbindungsanlagen gemäß separater Festlegung",2022,2023)),$AC1508,$AA1508),0)</f>
        <v>0</v>
      </c>
      <c r="AH1508" s="49">
        <f>IFERROR(IF(OR($V1508&lt;&gt;"Ja",VLOOKUP($C1508,Listen!$A$2:$F$45,5,0)="Nein",D1508&lt;IF(C1508="LNG Anbindungsanlagen gemäß separater Festlegung",2022,2023)),$AC1508,$AA1508),0)</f>
        <v>0</v>
      </c>
      <c r="AI1508" s="49">
        <f>IFERROR(IF(OR($W1508&lt;&gt;"Ja",VLOOKUP($C1508,Listen!$A$2:$F$45,6,0)="Nein"),$AC1508,$AB1508),0)</f>
        <v>0</v>
      </c>
      <c r="AJ1508" s="49">
        <f>IFERROR(IF(OR($W1508&lt;&gt;"Ja",VLOOKUP($C1508,Listen!$A$2:$F$45,6,0)="Nein"),$AC1508,$AB1508),0)</f>
        <v>0</v>
      </c>
      <c r="AK1508" s="49">
        <f>IFERROR(IF(OR($W1508&lt;&gt;"Ja",VLOOKUP($C1508,Listen!$A$2:$F$45,6,0)="Nein"),$AC1508,$AB1508),0)</f>
        <v>0</v>
      </c>
      <c r="AL1508" s="51">
        <f t="shared" si="489"/>
        <v>0</v>
      </c>
      <c r="AM1508" s="296">
        <f>IFERROR(IF(VLOOKUP($C1508,Listen!$A$2:$F$45,6,0)="Ja",MAX(BC1508:BD1508),D_SAV!$BC1508),0)</f>
        <v>0</v>
      </c>
      <c r="AN1508" s="51">
        <f t="shared" si="490"/>
        <v>0</v>
      </c>
      <c r="AP1508" s="304">
        <f t="shared" si="491"/>
        <v>0</v>
      </c>
      <c r="AQ1508" s="304">
        <f t="shared" si="492"/>
        <v>0</v>
      </c>
      <c r="AR1508" s="304">
        <f t="shared" si="493"/>
        <v>0</v>
      </c>
      <c r="AS1508" s="304">
        <f t="shared" si="494"/>
        <v>0</v>
      </c>
      <c r="AT1508" s="304">
        <f t="shared" si="495"/>
        <v>0</v>
      </c>
      <c r="AU1508" s="304">
        <f t="shared" si="496"/>
        <v>0</v>
      </c>
      <c r="AV1508" s="304">
        <f t="shared" si="497"/>
        <v>0</v>
      </c>
      <c r="AW1508" s="304">
        <f t="shared" si="498"/>
        <v>0</v>
      </c>
      <c r="AX1508" s="304">
        <f t="shared" si="499"/>
        <v>0</v>
      </c>
      <c r="AY1508" s="304">
        <f t="shared" si="500"/>
        <v>0</v>
      </c>
      <c r="AZ1508" s="304">
        <f t="shared" si="501"/>
        <v>0</v>
      </c>
      <c r="BA1508" s="304">
        <f t="shared" si="502"/>
        <v>0</v>
      </c>
      <c r="BB1508" s="304">
        <f t="shared" si="503"/>
        <v>0</v>
      </c>
      <c r="BC1508" s="304">
        <f t="shared" si="504"/>
        <v>0</v>
      </c>
      <c r="BD1508" s="304">
        <f t="shared" si="505"/>
        <v>0</v>
      </c>
      <c r="BE1508" s="304">
        <f>IFERROR(IF(VLOOKUP($C1508,Listen!$A$2:$F$45,6,0)="Ja",BB1508-MAX(BC1508:BD1508),BB1508-BC1508),0)</f>
        <v>0</v>
      </c>
    </row>
    <row r="1509" spans="1:57" x14ac:dyDescent="0.25">
      <c r="A1509" s="320" t="str">
        <f>IF(AND(D1509&lt;&gt;0,C1509&lt;&gt;0,E1509&lt;&gt;0),IF(B1509&lt;&gt;0,CONCATENATE(B1509,"-AGr",VLOOKUP(C1509,Listen!$A$2:$D$45,4,FALSE),"-",D1509,"-",E1509,),CONCATENATE("AGr",VLOOKUP(C1509,Listen!$A$2:$D$45,4,FALSE),"-",D1509,"-",E1509)),"keine vollständige ID")</f>
        <v>keine vollständige ID</v>
      </c>
      <c r="B1509" s="301"/>
      <c r="C1509" s="287"/>
      <c r="D1509" s="34"/>
      <c r="E1509" s="306"/>
      <c r="F1509" s="116"/>
      <c r="G1509" s="17"/>
      <c r="H1509" s="17"/>
      <c r="I1509" s="17"/>
      <c r="J1509" s="17"/>
      <c r="K1509" s="17"/>
      <c r="L1509" s="17"/>
      <c r="M1509" s="17"/>
      <c r="N1509" s="17"/>
      <c r="O1509" s="116"/>
      <c r="P1509" s="117">
        <f>IF(D1509&gt;A_Stammdaten!$B$12,0,SUM(G1509,H1509,J1509,L1509:M1509)-SUM(I1509,K1509,N1509:O1509))</f>
        <v>0</v>
      </c>
      <c r="Q1509" s="17"/>
      <c r="R1509" s="17"/>
      <c r="S1509" s="17"/>
      <c r="T1509" s="17"/>
      <c r="U1509" s="62">
        <f t="shared" si="485"/>
        <v>0</v>
      </c>
      <c r="V1509" s="34"/>
      <c r="W1509" s="34"/>
      <c r="X1509" s="34"/>
      <c r="Y1509" s="34"/>
      <c r="Z1509" s="34"/>
      <c r="AA1509" s="63" t="str">
        <f t="shared" si="486"/>
        <v>-</v>
      </c>
      <c r="AB1509" s="63" t="str">
        <f t="shared" si="487"/>
        <v>-</v>
      </c>
      <c r="AC1509" s="63">
        <f>IF(ISBLANK($C1509),0,VLOOKUP($C1509,Listen!$A$2:$C$45,2,FALSE))</f>
        <v>0</v>
      </c>
      <c r="AD1509" s="63">
        <f>IF(ISBLANK($C1509),0,VLOOKUP($C1509,Listen!$A$2:$C$45,3,FALSE))</f>
        <v>0</v>
      </c>
      <c r="AE1509" s="49">
        <f t="shared" si="488"/>
        <v>0</v>
      </c>
      <c r="AF1509" s="49">
        <f t="shared" si="488"/>
        <v>0</v>
      </c>
      <c r="AG1509" s="49">
        <f>IFERROR(IF(OR($V1509&lt;&gt;"Ja",VLOOKUP($C1509,Listen!$A$2:$F$45,5,0)="Nein",D1509&lt;IF(C1509="LNG Anbindungsanlagen gemäß separater Festlegung",2022,2023)),$AC1509,$AA1509),0)</f>
        <v>0</v>
      </c>
      <c r="AH1509" s="49">
        <f>IFERROR(IF(OR($V1509&lt;&gt;"Ja",VLOOKUP($C1509,Listen!$A$2:$F$45,5,0)="Nein",D1509&lt;IF(C1509="LNG Anbindungsanlagen gemäß separater Festlegung",2022,2023)),$AC1509,$AA1509),0)</f>
        <v>0</v>
      </c>
      <c r="AI1509" s="49">
        <f>IFERROR(IF(OR($W1509&lt;&gt;"Ja",VLOOKUP($C1509,Listen!$A$2:$F$45,6,0)="Nein"),$AC1509,$AB1509),0)</f>
        <v>0</v>
      </c>
      <c r="AJ1509" s="49">
        <f>IFERROR(IF(OR($W1509&lt;&gt;"Ja",VLOOKUP($C1509,Listen!$A$2:$F$45,6,0)="Nein"),$AC1509,$AB1509),0)</f>
        <v>0</v>
      </c>
      <c r="AK1509" s="49">
        <f>IFERROR(IF(OR($W1509&lt;&gt;"Ja",VLOOKUP($C1509,Listen!$A$2:$F$45,6,0)="Nein"),$AC1509,$AB1509),0)</f>
        <v>0</v>
      </c>
      <c r="AL1509" s="51">
        <f t="shared" si="489"/>
        <v>0</v>
      </c>
      <c r="AM1509" s="296">
        <f>IFERROR(IF(VLOOKUP($C1509,Listen!$A$2:$F$45,6,0)="Ja",MAX(BC1509:BD1509),D_SAV!$BC1509),0)</f>
        <v>0</v>
      </c>
      <c r="AN1509" s="51">
        <f t="shared" si="490"/>
        <v>0</v>
      </c>
      <c r="AP1509" s="304">
        <f t="shared" si="491"/>
        <v>0</v>
      </c>
      <c r="AQ1509" s="304">
        <f t="shared" si="492"/>
        <v>0</v>
      </c>
      <c r="AR1509" s="304">
        <f t="shared" si="493"/>
        <v>0</v>
      </c>
      <c r="AS1509" s="304">
        <f t="shared" si="494"/>
        <v>0</v>
      </c>
      <c r="AT1509" s="304">
        <f t="shared" si="495"/>
        <v>0</v>
      </c>
      <c r="AU1509" s="304">
        <f t="shared" si="496"/>
        <v>0</v>
      </c>
      <c r="AV1509" s="304">
        <f t="shared" si="497"/>
        <v>0</v>
      </c>
      <c r="AW1509" s="304">
        <f t="shared" si="498"/>
        <v>0</v>
      </c>
      <c r="AX1509" s="304">
        <f t="shared" si="499"/>
        <v>0</v>
      </c>
      <c r="AY1509" s="304">
        <f t="shared" si="500"/>
        <v>0</v>
      </c>
      <c r="AZ1509" s="304">
        <f t="shared" si="501"/>
        <v>0</v>
      </c>
      <c r="BA1509" s="304">
        <f t="shared" si="502"/>
        <v>0</v>
      </c>
      <c r="BB1509" s="304">
        <f t="shared" si="503"/>
        <v>0</v>
      </c>
      <c r="BC1509" s="304">
        <f t="shared" si="504"/>
        <v>0</v>
      </c>
      <c r="BD1509" s="304">
        <f t="shared" si="505"/>
        <v>0</v>
      </c>
      <c r="BE1509" s="304">
        <f>IFERROR(IF(VLOOKUP($C1509,Listen!$A$2:$F$45,6,0)="Ja",BB1509-MAX(BC1509:BD1509),BB1509-BC1509),0)</f>
        <v>0</v>
      </c>
    </row>
    <row r="1510" spans="1:57" x14ac:dyDescent="0.25">
      <c r="A1510" s="320" t="str">
        <f>IF(AND(D1510&lt;&gt;0,C1510&lt;&gt;0,E1510&lt;&gt;0),IF(B1510&lt;&gt;0,CONCATENATE(B1510,"-AGr",VLOOKUP(C1510,Listen!$A$2:$D$45,4,FALSE),"-",D1510,"-",E1510,),CONCATENATE("AGr",VLOOKUP(C1510,Listen!$A$2:$D$45,4,FALSE),"-",D1510,"-",E1510)),"keine vollständige ID")</f>
        <v>keine vollständige ID</v>
      </c>
      <c r="B1510" s="301"/>
      <c r="C1510" s="287"/>
      <c r="D1510" s="34"/>
      <c r="E1510" s="306"/>
      <c r="F1510" s="116"/>
      <c r="G1510" s="17"/>
      <c r="H1510" s="17"/>
      <c r="I1510" s="17"/>
      <c r="J1510" s="17"/>
      <c r="K1510" s="17"/>
      <c r="L1510" s="17"/>
      <c r="M1510" s="17"/>
      <c r="N1510" s="17"/>
      <c r="O1510" s="116"/>
      <c r="P1510" s="117">
        <f>IF(D1510&gt;A_Stammdaten!$B$12,0,SUM(G1510,H1510,J1510,L1510:M1510)-SUM(I1510,K1510,N1510:O1510))</f>
        <v>0</v>
      </c>
      <c r="Q1510" s="17"/>
      <c r="R1510" s="17"/>
      <c r="S1510" s="17"/>
      <c r="T1510" s="17"/>
      <c r="U1510" s="62">
        <f t="shared" si="485"/>
        <v>0</v>
      </c>
      <c r="V1510" s="34"/>
      <c r="W1510" s="34"/>
      <c r="X1510" s="34"/>
      <c r="Y1510" s="34"/>
      <c r="Z1510" s="34"/>
      <c r="AA1510" s="63" t="str">
        <f t="shared" si="486"/>
        <v>-</v>
      </c>
      <c r="AB1510" s="63" t="str">
        <f t="shared" si="487"/>
        <v>-</v>
      </c>
      <c r="AC1510" s="63">
        <f>IF(ISBLANK($C1510),0,VLOOKUP($C1510,Listen!$A$2:$C$45,2,FALSE))</f>
        <v>0</v>
      </c>
      <c r="AD1510" s="63">
        <f>IF(ISBLANK($C1510),0,VLOOKUP($C1510,Listen!$A$2:$C$45,3,FALSE))</f>
        <v>0</v>
      </c>
      <c r="AE1510" s="49">
        <f t="shared" si="488"/>
        <v>0</v>
      </c>
      <c r="AF1510" s="49">
        <f t="shared" si="488"/>
        <v>0</v>
      </c>
      <c r="AG1510" s="49">
        <f>IFERROR(IF(OR($V1510&lt;&gt;"Ja",VLOOKUP($C1510,Listen!$A$2:$F$45,5,0)="Nein",D1510&lt;IF(C1510="LNG Anbindungsanlagen gemäß separater Festlegung",2022,2023)),$AC1510,$AA1510),0)</f>
        <v>0</v>
      </c>
      <c r="AH1510" s="49">
        <f>IFERROR(IF(OR($V1510&lt;&gt;"Ja",VLOOKUP($C1510,Listen!$A$2:$F$45,5,0)="Nein",D1510&lt;IF(C1510="LNG Anbindungsanlagen gemäß separater Festlegung",2022,2023)),$AC1510,$AA1510),0)</f>
        <v>0</v>
      </c>
      <c r="AI1510" s="49">
        <f>IFERROR(IF(OR($W1510&lt;&gt;"Ja",VLOOKUP($C1510,Listen!$A$2:$F$45,6,0)="Nein"),$AC1510,$AB1510),0)</f>
        <v>0</v>
      </c>
      <c r="AJ1510" s="49">
        <f>IFERROR(IF(OR($W1510&lt;&gt;"Ja",VLOOKUP($C1510,Listen!$A$2:$F$45,6,0)="Nein"),$AC1510,$AB1510),0)</f>
        <v>0</v>
      </c>
      <c r="AK1510" s="49">
        <f>IFERROR(IF(OR($W1510&lt;&gt;"Ja",VLOOKUP($C1510,Listen!$A$2:$F$45,6,0)="Nein"),$AC1510,$AB1510),0)</f>
        <v>0</v>
      </c>
      <c r="AL1510" s="51">
        <f t="shared" si="489"/>
        <v>0</v>
      </c>
      <c r="AM1510" s="296">
        <f>IFERROR(IF(VLOOKUP($C1510,Listen!$A$2:$F$45,6,0)="Ja",MAX(BC1510:BD1510),D_SAV!$BC1510),0)</f>
        <v>0</v>
      </c>
      <c r="AN1510" s="51">
        <f t="shared" si="490"/>
        <v>0</v>
      </c>
      <c r="AP1510" s="304">
        <f t="shared" si="491"/>
        <v>0</v>
      </c>
      <c r="AQ1510" s="304">
        <f t="shared" si="492"/>
        <v>0</v>
      </c>
      <c r="AR1510" s="304">
        <f t="shared" si="493"/>
        <v>0</v>
      </c>
      <c r="AS1510" s="304">
        <f t="shared" si="494"/>
        <v>0</v>
      </c>
      <c r="AT1510" s="304">
        <f t="shared" si="495"/>
        <v>0</v>
      </c>
      <c r="AU1510" s="304">
        <f t="shared" si="496"/>
        <v>0</v>
      </c>
      <c r="AV1510" s="304">
        <f t="shared" si="497"/>
        <v>0</v>
      </c>
      <c r="AW1510" s="304">
        <f t="shared" si="498"/>
        <v>0</v>
      </c>
      <c r="AX1510" s="304">
        <f t="shared" si="499"/>
        <v>0</v>
      </c>
      <c r="AY1510" s="304">
        <f t="shared" si="500"/>
        <v>0</v>
      </c>
      <c r="AZ1510" s="304">
        <f t="shared" si="501"/>
        <v>0</v>
      </c>
      <c r="BA1510" s="304">
        <f t="shared" si="502"/>
        <v>0</v>
      </c>
      <c r="BB1510" s="304">
        <f t="shared" si="503"/>
        <v>0</v>
      </c>
      <c r="BC1510" s="304">
        <f t="shared" si="504"/>
        <v>0</v>
      </c>
      <c r="BD1510" s="304">
        <f t="shared" si="505"/>
        <v>0</v>
      </c>
      <c r="BE1510" s="304">
        <f>IFERROR(IF(VLOOKUP($C1510,Listen!$A$2:$F$45,6,0)="Ja",BB1510-MAX(BC1510:BD1510),BB1510-BC1510),0)</f>
        <v>0</v>
      </c>
    </row>
    <row r="1511" spans="1:57" x14ac:dyDescent="0.25">
      <c r="A1511" s="320" t="str">
        <f>IF(AND(D1511&lt;&gt;0,C1511&lt;&gt;0,E1511&lt;&gt;0),IF(B1511&lt;&gt;0,CONCATENATE(B1511,"-AGr",VLOOKUP(C1511,Listen!$A$2:$D$45,4,FALSE),"-",D1511,"-",E1511,),CONCATENATE("AGr",VLOOKUP(C1511,Listen!$A$2:$D$45,4,FALSE),"-",D1511,"-",E1511)),"keine vollständige ID")</f>
        <v>keine vollständige ID</v>
      </c>
      <c r="B1511" s="301"/>
      <c r="C1511" s="287"/>
      <c r="D1511" s="34"/>
      <c r="E1511" s="306"/>
      <c r="F1511" s="116"/>
      <c r="G1511" s="17"/>
      <c r="H1511" s="17"/>
      <c r="I1511" s="17"/>
      <c r="J1511" s="17"/>
      <c r="K1511" s="17"/>
      <c r="L1511" s="17"/>
      <c r="M1511" s="17"/>
      <c r="N1511" s="17"/>
      <c r="O1511" s="116"/>
      <c r="P1511" s="117">
        <f>IF(D1511&gt;A_Stammdaten!$B$12,0,SUM(G1511,H1511,J1511,L1511:M1511)-SUM(I1511,K1511,N1511:O1511))</f>
        <v>0</v>
      </c>
      <c r="Q1511" s="17"/>
      <c r="R1511" s="17"/>
      <c r="S1511" s="17"/>
      <c r="T1511" s="17"/>
      <c r="U1511" s="62">
        <f t="shared" si="485"/>
        <v>0</v>
      </c>
      <c r="V1511" s="34"/>
      <c r="W1511" s="34"/>
      <c r="X1511" s="34"/>
      <c r="Y1511" s="34"/>
      <c r="Z1511" s="34"/>
      <c r="AA1511" s="63" t="str">
        <f t="shared" si="486"/>
        <v>-</v>
      </c>
      <c r="AB1511" s="63" t="str">
        <f t="shared" si="487"/>
        <v>-</v>
      </c>
      <c r="AC1511" s="63">
        <f>IF(ISBLANK($C1511),0,VLOOKUP($C1511,Listen!$A$2:$C$45,2,FALSE))</f>
        <v>0</v>
      </c>
      <c r="AD1511" s="63">
        <f>IF(ISBLANK($C1511),0,VLOOKUP($C1511,Listen!$A$2:$C$45,3,FALSE))</f>
        <v>0</v>
      </c>
      <c r="AE1511" s="49">
        <f t="shared" si="488"/>
        <v>0</v>
      </c>
      <c r="AF1511" s="49">
        <f t="shared" si="488"/>
        <v>0</v>
      </c>
      <c r="AG1511" s="49">
        <f>IFERROR(IF(OR($V1511&lt;&gt;"Ja",VLOOKUP($C1511,Listen!$A$2:$F$45,5,0)="Nein",D1511&lt;IF(C1511="LNG Anbindungsanlagen gemäß separater Festlegung",2022,2023)),$AC1511,$AA1511),0)</f>
        <v>0</v>
      </c>
      <c r="AH1511" s="49">
        <f>IFERROR(IF(OR($V1511&lt;&gt;"Ja",VLOOKUP($C1511,Listen!$A$2:$F$45,5,0)="Nein",D1511&lt;IF(C1511="LNG Anbindungsanlagen gemäß separater Festlegung",2022,2023)),$AC1511,$AA1511),0)</f>
        <v>0</v>
      </c>
      <c r="AI1511" s="49">
        <f>IFERROR(IF(OR($W1511&lt;&gt;"Ja",VLOOKUP($C1511,Listen!$A$2:$F$45,6,0)="Nein"),$AC1511,$AB1511),0)</f>
        <v>0</v>
      </c>
      <c r="AJ1511" s="49">
        <f>IFERROR(IF(OR($W1511&lt;&gt;"Ja",VLOOKUP($C1511,Listen!$A$2:$F$45,6,0)="Nein"),$AC1511,$AB1511),0)</f>
        <v>0</v>
      </c>
      <c r="AK1511" s="49">
        <f>IFERROR(IF(OR($W1511&lt;&gt;"Ja",VLOOKUP($C1511,Listen!$A$2:$F$45,6,0)="Nein"),$AC1511,$AB1511),0)</f>
        <v>0</v>
      </c>
      <c r="AL1511" s="51">
        <f t="shared" si="489"/>
        <v>0</v>
      </c>
      <c r="AM1511" s="296">
        <f>IFERROR(IF(VLOOKUP($C1511,Listen!$A$2:$F$45,6,0)="Ja",MAX(BC1511:BD1511),D_SAV!$BC1511),0)</f>
        <v>0</v>
      </c>
      <c r="AN1511" s="51">
        <f t="shared" si="490"/>
        <v>0</v>
      </c>
      <c r="AP1511" s="304">
        <f t="shared" si="491"/>
        <v>0</v>
      </c>
      <c r="AQ1511" s="304">
        <f t="shared" si="492"/>
        <v>0</v>
      </c>
      <c r="AR1511" s="304">
        <f t="shared" si="493"/>
        <v>0</v>
      </c>
      <c r="AS1511" s="304">
        <f t="shared" si="494"/>
        <v>0</v>
      </c>
      <c r="AT1511" s="304">
        <f t="shared" si="495"/>
        <v>0</v>
      </c>
      <c r="AU1511" s="304">
        <f t="shared" si="496"/>
        <v>0</v>
      </c>
      <c r="AV1511" s="304">
        <f t="shared" si="497"/>
        <v>0</v>
      </c>
      <c r="AW1511" s="304">
        <f t="shared" si="498"/>
        <v>0</v>
      </c>
      <c r="AX1511" s="304">
        <f t="shared" si="499"/>
        <v>0</v>
      </c>
      <c r="AY1511" s="304">
        <f t="shared" si="500"/>
        <v>0</v>
      </c>
      <c r="AZ1511" s="304">
        <f t="shared" si="501"/>
        <v>0</v>
      </c>
      <c r="BA1511" s="304">
        <f t="shared" si="502"/>
        <v>0</v>
      </c>
      <c r="BB1511" s="304">
        <f t="shared" si="503"/>
        <v>0</v>
      </c>
      <c r="BC1511" s="304">
        <f t="shared" si="504"/>
        <v>0</v>
      </c>
      <c r="BD1511" s="304">
        <f t="shared" si="505"/>
        <v>0</v>
      </c>
      <c r="BE1511" s="304">
        <f>IFERROR(IF(VLOOKUP($C1511,Listen!$A$2:$F$45,6,0)="Ja",BB1511-MAX(BC1511:BD1511),BB1511-BC1511),0)</f>
        <v>0</v>
      </c>
    </row>
    <row r="1512" spans="1:57" x14ac:dyDescent="0.25">
      <c r="A1512" s="320" t="str">
        <f>IF(AND(D1512&lt;&gt;0,C1512&lt;&gt;0,E1512&lt;&gt;0),IF(B1512&lt;&gt;0,CONCATENATE(B1512,"-AGr",VLOOKUP(C1512,Listen!$A$2:$D$45,4,FALSE),"-",D1512,"-",E1512,),CONCATENATE("AGr",VLOOKUP(C1512,Listen!$A$2:$D$45,4,FALSE),"-",D1512,"-",E1512)),"keine vollständige ID")</f>
        <v>keine vollständige ID</v>
      </c>
      <c r="B1512" s="301"/>
      <c r="C1512" s="287"/>
      <c r="D1512" s="34"/>
      <c r="E1512" s="306"/>
      <c r="F1512" s="116"/>
      <c r="G1512" s="17"/>
      <c r="H1512" s="17"/>
      <c r="I1512" s="17"/>
      <c r="J1512" s="17"/>
      <c r="K1512" s="17"/>
      <c r="L1512" s="17"/>
      <c r="M1512" s="17"/>
      <c r="N1512" s="17"/>
      <c r="O1512" s="116"/>
      <c r="P1512" s="117">
        <f>IF(D1512&gt;A_Stammdaten!$B$12,0,SUM(G1512,H1512,J1512,L1512:M1512)-SUM(I1512,K1512,N1512:O1512))</f>
        <v>0</v>
      </c>
      <c r="Q1512" s="17"/>
      <c r="R1512" s="17"/>
      <c r="S1512" s="17"/>
      <c r="T1512" s="17"/>
      <c r="U1512" s="62">
        <f t="shared" si="485"/>
        <v>0</v>
      </c>
      <c r="V1512" s="34"/>
      <c r="W1512" s="34"/>
      <c r="X1512" s="34"/>
      <c r="Y1512" s="34"/>
      <c r="Z1512" s="34"/>
      <c r="AA1512" s="63" t="str">
        <f t="shared" si="486"/>
        <v>-</v>
      </c>
      <c r="AB1512" s="63" t="str">
        <f t="shared" si="487"/>
        <v>-</v>
      </c>
      <c r="AC1512" s="63">
        <f>IF(ISBLANK($C1512),0,VLOOKUP($C1512,Listen!$A$2:$C$45,2,FALSE))</f>
        <v>0</v>
      </c>
      <c r="AD1512" s="63">
        <f>IF(ISBLANK($C1512),0,VLOOKUP($C1512,Listen!$A$2:$C$45,3,FALSE))</f>
        <v>0</v>
      </c>
      <c r="AE1512" s="49">
        <f t="shared" si="488"/>
        <v>0</v>
      </c>
      <c r="AF1512" s="49">
        <f t="shared" si="488"/>
        <v>0</v>
      </c>
      <c r="AG1512" s="49">
        <f>IFERROR(IF(OR($V1512&lt;&gt;"Ja",VLOOKUP($C1512,Listen!$A$2:$F$45,5,0)="Nein",D1512&lt;IF(C1512="LNG Anbindungsanlagen gemäß separater Festlegung",2022,2023)),$AC1512,$AA1512),0)</f>
        <v>0</v>
      </c>
      <c r="AH1512" s="49">
        <f>IFERROR(IF(OR($V1512&lt;&gt;"Ja",VLOOKUP($C1512,Listen!$A$2:$F$45,5,0)="Nein",D1512&lt;IF(C1512="LNG Anbindungsanlagen gemäß separater Festlegung",2022,2023)),$AC1512,$AA1512),0)</f>
        <v>0</v>
      </c>
      <c r="AI1512" s="49">
        <f>IFERROR(IF(OR($W1512&lt;&gt;"Ja",VLOOKUP($C1512,Listen!$A$2:$F$45,6,0)="Nein"),$AC1512,$AB1512),0)</f>
        <v>0</v>
      </c>
      <c r="AJ1512" s="49">
        <f>IFERROR(IF(OR($W1512&lt;&gt;"Ja",VLOOKUP($C1512,Listen!$A$2:$F$45,6,0)="Nein"),$AC1512,$AB1512),0)</f>
        <v>0</v>
      </c>
      <c r="AK1512" s="49">
        <f>IFERROR(IF(OR($W1512&lt;&gt;"Ja",VLOOKUP($C1512,Listen!$A$2:$F$45,6,0)="Nein"),$AC1512,$AB1512),0)</f>
        <v>0</v>
      </c>
      <c r="AL1512" s="51">
        <f t="shared" si="489"/>
        <v>0</v>
      </c>
      <c r="AM1512" s="296">
        <f>IFERROR(IF(VLOOKUP($C1512,Listen!$A$2:$F$45,6,0)="Ja",MAX(BC1512:BD1512),D_SAV!$BC1512),0)</f>
        <v>0</v>
      </c>
      <c r="AN1512" s="51">
        <f t="shared" si="490"/>
        <v>0</v>
      </c>
      <c r="AP1512" s="304">
        <f t="shared" si="491"/>
        <v>0</v>
      </c>
      <c r="AQ1512" s="304">
        <f t="shared" si="492"/>
        <v>0</v>
      </c>
      <c r="AR1512" s="304">
        <f t="shared" si="493"/>
        <v>0</v>
      </c>
      <c r="AS1512" s="304">
        <f t="shared" si="494"/>
        <v>0</v>
      </c>
      <c r="AT1512" s="304">
        <f t="shared" si="495"/>
        <v>0</v>
      </c>
      <c r="AU1512" s="304">
        <f t="shared" si="496"/>
        <v>0</v>
      </c>
      <c r="AV1512" s="304">
        <f t="shared" si="497"/>
        <v>0</v>
      </c>
      <c r="AW1512" s="304">
        <f t="shared" si="498"/>
        <v>0</v>
      </c>
      <c r="AX1512" s="304">
        <f t="shared" si="499"/>
        <v>0</v>
      </c>
      <c r="AY1512" s="304">
        <f t="shared" si="500"/>
        <v>0</v>
      </c>
      <c r="AZ1512" s="304">
        <f t="shared" si="501"/>
        <v>0</v>
      </c>
      <c r="BA1512" s="304">
        <f t="shared" si="502"/>
        <v>0</v>
      </c>
      <c r="BB1512" s="304">
        <f t="shared" si="503"/>
        <v>0</v>
      </c>
      <c r="BC1512" s="304">
        <f t="shared" si="504"/>
        <v>0</v>
      </c>
      <c r="BD1512" s="304">
        <f t="shared" si="505"/>
        <v>0</v>
      </c>
      <c r="BE1512" s="304">
        <f>IFERROR(IF(VLOOKUP($C1512,Listen!$A$2:$F$45,6,0)="Ja",BB1512-MAX(BC1512:BD1512),BB1512-BC1512),0)</f>
        <v>0</v>
      </c>
    </row>
    <row r="1513" spans="1:57" x14ac:dyDescent="0.25">
      <c r="A1513" s="320" t="str">
        <f>IF(AND(D1513&lt;&gt;0,C1513&lt;&gt;0,E1513&lt;&gt;0),IF(B1513&lt;&gt;0,CONCATENATE(B1513,"-AGr",VLOOKUP(C1513,Listen!$A$2:$D$45,4,FALSE),"-",D1513,"-",E1513,),CONCATENATE("AGr",VLOOKUP(C1513,Listen!$A$2:$D$45,4,FALSE),"-",D1513,"-",E1513)),"keine vollständige ID")</f>
        <v>keine vollständige ID</v>
      </c>
      <c r="B1513" s="301"/>
      <c r="C1513" s="287"/>
      <c r="D1513" s="34"/>
      <c r="E1513" s="306"/>
      <c r="F1513" s="116"/>
      <c r="G1513" s="17"/>
      <c r="H1513" s="17"/>
      <c r="I1513" s="17"/>
      <c r="J1513" s="17"/>
      <c r="K1513" s="17"/>
      <c r="L1513" s="17"/>
      <c r="M1513" s="17"/>
      <c r="N1513" s="17"/>
      <c r="O1513" s="116"/>
      <c r="P1513" s="117">
        <f>IF(D1513&gt;A_Stammdaten!$B$12,0,SUM(G1513,H1513,J1513,L1513:M1513)-SUM(I1513,K1513,N1513:O1513))</f>
        <v>0</v>
      </c>
      <c r="Q1513" s="17"/>
      <c r="R1513" s="17"/>
      <c r="S1513" s="17"/>
      <c r="T1513" s="17"/>
      <c r="U1513" s="62">
        <f t="shared" si="485"/>
        <v>0</v>
      </c>
      <c r="V1513" s="34"/>
      <c r="W1513" s="34"/>
      <c r="X1513" s="34"/>
      <c r="Y1513" s="34"/>
      <c r="Z1513" s="34"/>
      <c r="AA1513" s="63" t="str">
        <f t="shared" si="486"/>
        <v>-</v>
      </c>
      <c r="AB1513" s="63" t="str">
        <f t="shared" si="487"/>
        <v>-</v>
      </c>
      <c r="AC1513" s="63">
        <f>IF(ISBLANK($C1513),0,VLOOKUP($C1513,Listen!$A$2:$C$45,2,FALSE))</f>
        <v>0</v>
      </c>
      <c r="AD1513" s="63">
        <f>IF(ISBLANK($C1513),0,VLOOKUP($C1513,Listen!$A$2:$C$45,3,FALSE))</f>
        <v>0</v>
      </c>
      <c r="AE1513" s="49">
        <f t="shared" si="488"/>
        <v>0</v>
      </c>
      <c r="AF1513" s="49">
        <f t="shared" si="488"/>
        <v>0</v>
      </c>
      <c r="AG1513" s="49">
        <f>IFERROR(IF(OR($V1513&lt;&gt;"Ja",VLOOKUP($C1513,Listen!$A$2:$F$45,5,0)="Nein",D1513&lt;IF(C1513="LNG Anbindungsanlagen gemäß separater Festlegung",2022,2023)),$AC1513,$AA1513),0)</f>
        <v>0</v>
      </c>
      <c r="AH1513" s="49">
        <f>IFERROR(IF(OR($V1513&lt;&gt;"Ja",VLOOKUP($C1513,Listen!$A$2:$F$45,5,0)="Nein",D1513&lt;IF(C1513="LNG Anbindungsanlagen gemäß separater Festlegung",2022,2023)),$AC1513,$AA1513),0)</f>
        <v>0</v>
      </c>
      <c r="AI1513" s="49">
        <f>IFERROR(IF(OR($W1513&lt;&gt;"Ja",VLOOKUP($C1513,Listen!$A$2:$F$45,6,0)="Nein"),$AC1513,$AB1513),0)</f>
        <v>0</v>
      </c>
      <c r="AJ1513" s="49">
        <f>IFERROR(IF(OR($W1513&lt;&gt;"Ja",VLOOKUP($C1513,Listen!$A$2:$F$45,6,0)="Nein"),$AC1513,$AB1513),0)</f>
        <v>0</v>
      </c>
      <c r="AK1513" s="49">
        <f>IFERROR(IF(OR($W1513&lt;&gt;"Ja",VLOOKUP($C1513,Listen!$A$2:$F$45,6,0)="Nein"),$AC1513,$AB1513),0)</f>
        <v>0</v>
      </c>
      <c r="AL1513" s="51">
        <f t="shared" si="489"/>
        <v>0</v>
      </c>
      <c r="AM1513" s="296">
        <f>IFERROR(IF(VLOOKUP($C1513,Listen!$A$2:$F$45,6,0)="Ja",MAX(BC1513:BD1513),D_SAV!$BC1513),0)</f>
        <v>0</v>
      </c>
      <c r="AN1513" s="51">
        <f t="shared" si="490"/>
        <v>0</v>
      </c>
      <c r="AP1513" s="304">
        <f t="shared" si="491"/>
        <v>0</v>
      </c>
      <c r="AQ1513" s="304">
        <f t="shared" si="492"/>
        <v>0</v>
      </c>
      <c r="AR1513" s="304">
        <f t="shared" si="493"/>
        <v>0</v>
      </c>
      <c r="AS1513" s="304">
        <f t="shared" si="494"/>
        <v>0</v>
      </c>
      <c r="AT1513" s="304">
        <f t="shared" si="495"/>
        <v>0</v>
      </c>
      <c r="AU1513" s="304">
        <f t="shared" si="496"/>
        <v>0</v>
      </c>
      <c r="AV1513" s="304">
        <f t="shared" si="497"/>
        <v>0</v>
      </c>
      <c r="AW1513" s="304">
        <f t="shared" si="498"/>
        <v>0</v>
      </c>
      <c r="AX1513" s="304">
        <f t="shared" si="499"/>
        <v>0</v>
      </c>
      <c r="AY1513" s="304">
        <f t="shared" si="500"/>
        <v>0</v>
      </c>
      <c r="AZ1513" s="304">
        <f t="shared" si="501"/>
        <v>0</v>
      </c>
      <c r="BA1513" s="304">
        <f t="shared" si="502"/>
        <v>0</v>
      </c>
      <c r="BB1513" s="304">
        <f t="shared" si="503"/>
        <v>0</v>
      </c>
      <c r="BC1513" s="304">
        <f t="shared" si="504"/>
        <v>0</v>
      </c>
      <c r="BD1513" s="304">
        <f t="shared" si="505"/>
        <v>0</v>
      </c>
      <c r="BE1513" s="304">
        <f>IFERROR(IF(VLOOKUP($C1513,Listen!$A$2:$F$45,6,0)="Ja",BB1513-MAX(BC1513:BD1513),BB1513-BC1513),0)</f>
        <v>0</v>
      </c>
    </row>
    <row r="1514" spans="1:57" x14ac:dyDescent="0.25">
      <c r="A1514" s="320" t="str">
        <f>IF(AND(D1514&lt;&gt;0,C1514&lt;&gt;0,E1514&lt;&gt;0),IF(B1514&lt;&gt;0,CONCATENATE(B1514,"-AGr",VLOOKUP(C1514,Listen!$A$2:$D$45,4,FALSE),"-",D1514,"-",E1514,),CONCATENATE("AGr",VLOOKUP(C1514,Listen!$A$2:$D$45,4,FALSE),"-",D1514,"-",E1514)),"keine vollständige ID")</f>
        <v>keine vollständige ID</v>
      </c>
      <c r="B1514" s="301"/>
      <c r="C1514" s="287"/>
      <c r="D1514" s="34"/>
      <c r="E1514" s="306"/>
      <c r="F1514" s="116"/>
      <c r="G1514" s="17"/>
      <c r="H1514" s="17"/>
      <c r="I1514" s="17"/>
      <c r="J1514" s="17"/>
      <c r="K1514" s="17"/>
      <c r="L1514" s="17"/>
      <c r="M1514" s="17"/>
      <c r="N1514" s="17"/>
      <c r="O1514" s="116"/>
      <c r="P1514" s="117">
        <f>IF(D1514&gt;A_Stammdaten!$B$12,0,SUM(G1514,H1514,J1514,L1514:M1514)-SUM(I1514,K1514,N1514:O1514))</f>
        <v>0</v>
      </c>
      <c r="Q1514" s="17"/>
      <c r="R1514" s="17"/>
      <c r="S1514" s="17"/>
      <c r="T1514" s="17"/>
      <c r="U1514" s="62">
        <f t="shared" si="485"/>
        <v>0</v>
      </c>
      <c r="V1514" s="34"/>
      <c r="W1514" s="34"/>
      <c r="X1514" s="34"/>
      <c r="Y1514" s="34"/>
      <c r="Z1514" s="34"/>
      <c r="AA1514" s="63" t="str">
        <f t="shared" si="486"/>
        <v>-</v>
      </c>
      <c r="AB1514" s="63" t="str">
        <f t="shared" si="487"/>
        <v>-</v>
      </c>
      <c r="AC1514" s="63">
        <f>IF(ISBLANK($C1514),0,VLOOKUP($C1514,Listen!$A$2:$C$45,2,FALSE))</f>
        <v>0</v>
      </c>
      <c r="AD1514" s="63">
        <f>IF(ISBLANK($C1514),0,VLOOKUP($C1514,Listen!$A$2:$C$45,3,FALSE))</f>
        <v>0</v>
      </c>
      <c r="AE1514" s="49">
        <f t="shared" si="488"/>
        <v>0</v>
      </c>
      <c r="AF1514" s="49">
        <f t="shared" si="488"/>
        <v>0</v>
      </c>
      <c r="AG1514" s="49">
        <f>IFERROR(IF(OR($V1514&lt;&gt;"Ja",VLOOKUP($C1514,Listen!$A$2:$F$45,5,0)="Nein",D1514&lt;IF(C1514="LNG Anbindungsanlagen gemäß separater Festlegung",2022,2023)),$AC1514,$AA1514),0)</f>
        <v>0</v>
      </c>
      <c r="AH1514" s="49">
        <f>IFERROR(IF(OR($V1514&lt;&gt;"Ja",VLOOKUP($C1514,Listen!$A$2:$F$45,5,0)="Nein",D1514&lt;IF(C1514="LNG Anbindungsanlagen gemäß separater Festlegung",2022,2023)),$AC1514,$AA1514),0)</f>
        <v>0</v>
      </c>
      <c r="AI1514" s="49">
        <f>IFERROR(IF(OR($W1514&lt;&gt;"Ja",VLOOKUP($C1514,Listen!$A$2:$F$45,6,0)="Nein"),$AC1514,$AB1514),0)</f>
        <v>0</v>
      </c>
      <c r="AJ1514" s="49">
        <f>IFERROR(IF(OR($W1514&lt;&gt;"Ja",VLOOKUP($C1514,Listen!$A$2:$F$45,6,0)="Nein"),$AC1514,$AB1514),0)</f>
        <v>0</v>
      </c>
      <c r="AK1514" s="49">
        <f>IFERROR(IF(OR($W1514&lt;&gt;"Ja",VLOOKUP($C1514,Listen!$A$2:$F$45,6,0)="Nein"),$AC1514,$AB1514),0)</f>
        <v>0</v>
      </c>
      <c r="AL1514" s="51">
        <f t="shared" si="489"/>
        <v>0</v>
      </c>
      <c r="AM1514" s="296">
        <f>IFERROR(IF(VLOOKUP($C1514,Listen!$A$2:$F$45,6,0)="Ja",MAX(BC1514:BD1514),D_SAV!$BC1514),0)</f>
        <v>0</v>
      </c>
      <c r="AN1514" s="51">
        <f t="shared" si="490"/>
        <v>0</v>
      </c>
      <c r="AP1514" s="304">
        <f t="shared" si="491"/>
        <v>0</v>
      </c>
      <c r="AQ1514" s="304">
        <f t="shared" si="492"/>
        <v>0</v>
      </c>
      <c r="AR1514" s="304">
        <f t="shared" si="493"/>
        <v>0</v>
      </c>
      <c r="AS1514" s="304">
        <f t="shared" si="494"/>
        <v>0</v>
      </c>
      <c r="AT1514" s="304">
        <f t="shared" si="495"/>
        <v>0</v>
      </c>
      <c r="AU1514" s="304">
        <f t="shared" si="496"/>
        <v>0</v>
      </c>
      <c r="AV1514" s="304">
        <f t="shared" si="497"/>
        <v>0</v>
      </c>
      <c r="AW1514" s="304">
        <f t="shared" si="498"/>
        <v>0</v>
      </c>
      <c r="AX1514" s="304">
        <f t="shared" si="499"/>
        <v>0</v>
      </c>
      <c r="AY1514" s="304">
        <f t="shared" si="500"/>
        <v>0</v>
      </c>
      <c r="AZ1514" s="304">
        <f t="shared" si="501"/>
        <v>0</v>
      </c>
      <c r="BA1514" s="304">
        <f t="shared" si="502"/>
        <v>0</v>
      </c>
      <c r="BB1514" s="304">
        <f t="shared" si="503"/>
        <v>0</v>
      </c>
      <c r="BC1514" s="304">
        <f t="shared" si="504"/>
        <v>0</v>
      </c>
      <c r="BD1514" s="304">
        <f t="shared" si="505"/>
        <v>0</v>
      </c>
      <c r="BE1514" s="304">
        <f>IFERROR(IF(VLOOKUP($C1514,Listen!$A$2:$F$45,6,0)="Ja",BB1514-MAX(BC1514:BD1514),BB1514-BC1514),0)</f>
        <v>0</v>
      </c>
    </row>
    <row r="1515" spans="1:57" x14ac:dyDescent="0.25">
      <c r="A1515" s="320" t="str">
        <f>IF(AND(D1515&lt;&gt;0,C1515&lt;&gt;0,E1515&lt;&gt;0),IF(B1515&lt;&gt;0,CONCATENATE(B1515,"-AGr",VLOOKUP(C1515,Listen!$A$2:$D$45,4,FALSE),"-",D1515,"-",E1515,),CONCATENATE("AGr",VLOOKUP(C1515,Listen!$A$2:$D$45,4,FALSE),"-",D1515,"-",E1515)),"keine vollständige ID")</f>
        <v>keine vollständige ID</v>
      </c>
      <c r="B1515" s="301"/>
      <c r="C1515" s="287"/>
      <c r="D1515" s="34"/>
      <c r="E1515" s="306"/>
      <c r="F1515" s="116"/>
      <c r="G1515" s="17"/>
      <c r="H1515" s="17"/>
      <c r="I1515" s="17"/>
      <c r="J1515" s="17"/>
      <c r="K1515" s="17"/>
      <c r="L1515" s="17"/>
      <c r="M1515" s="17"/>
      <c r="N1515" s="17"/>
      <c r="O1515" s="116"/>
      <c r="P1515" s="117">
        <f>IF(D1515&gt;A_Stammdaten!$B$12,0,SUM(G1515,H1515,J1515,L1515:M1515)-SUM(I1515,K1515,N1515:O1515))</f>
        <v>0</v>
      </c>
      <c r="Q1515" s="17"/>
      <c r="R1515" s="17"/>
      <c r="S1515" s="17"/>
      <c r="T1515" s="17"/>
      <c r="U1515" s="62">
        <f t="shared" si="485"/>
        <v>0</v>
      </c>
      <c r="V1515" s="34"/>
      <c r="W1515" s="34"/>
      <c r="X1515" s="34"/>
      <c r="Y1515" s="34"/>
      <c r="Z1515" s="34"/>
      <c r="AA1515" s="63" t="str">
        <f t="shared" si="486"/>
        <v>-</v>
      </c>
      <c r="AB1515" s="63" t="str">
        <f t="shared" si="487"/>
        <v>-</v>
      </c>
      <c r="AC1515" s="63">
        <f>IF(ISBLANK($C1515),0,VLOOKUP($C1515,Listen!$A$2:$C$45,2,FALSE))</f>
        <v>0</v>
      </c>
      <c r="AD1515" s="63">
        <f>IF(ISBLANK($C1515),0,VLOOKUP($C1515,Listen!$A$2:$C$45,3,FALSE))</f>
        <v>0</v>
      </c>
      <c r="AE1515" s="49">
        <f t="shared" si="488"/>
        <v>0</v>
      </c>
      <c r="AF1515" s="49">
        <f t="shared" si="488"/>
        <v>0</v>
      </c>
      <c r="AG1515" s="49">
        <f>IFERROR(IF(OR($V1515&lt;&gt;"Ja",VLOOKUP($C1515,Listen!$A$2:$F$45,5,0)="Nein",D1515&lt;IF(C1515="LNG Anbindungsanlagen gemäß separater Festlegung",2022,2023)),$AC1515,$AA1515),0)</f>
        <v>0</v>
      </c>
      <c r="AH1515" s="49">
        <f>IFERROR(IF(OR($V1515&lt;&gt;"Ja",VLOOKUP($C1515,Listen!$A$2:$F$45,5,0)="Nein",D1515&lt;IF(C1515="LNG Anbindungsanlagen gemäß separater Festlegung",2022,2023)),$AC1515,$AA1515),0)</f>
        <v>0</v>
      </c>
      <c r="AI1515" s="49">
        <f>IFERROR(IF(OR($W1515&lt;&gt;"Ja",VLOOKUP($C1515,Listen!$A$2:$F$45,6,0)="Nein"),$AC1515,$AB1515),0)</f>
        <v>0</v>
      </c>
      <c r="AJ1515" s="49">
        <f>IFERROR(IF(OR($W1515&lt;&gt;"Ja",VLOOKUP($C1515,Listen!$A$2:$F$45,6,0)="Nein"),$AC1515,$AB1515),0)</f>
        <v>0</v>
      </c>
      <c r="AK1515" s="49">
        <f>IFERROR(IF(OR($W1515&lt;&gt;"Ja",VLOOKUP($C1515,Listen!$A$2:$F$45,6,0)="Nein"),$AC1515,$AB1515),0)</f>
        <v>0</v>
      </c>
      <c r="AL1515" s="51">
        <f t="shared" si="489"/>
        <v>0</v>
      </c>
      <c r="AM1515" s="296">
        <f>IFERROR(IF(VLOOKUP($C1515,Listen!$A$2:$F$45,6,0)="Ja",MAX(BC1515:BD1515),D_SAV!$BC1515),0)</f>
        <v>0</v>
      </c>
      <c r="AN1515" s="51">
        <f t="shared" si="490"/>
        <v>0</v>
      </c>
      <c r="AP1515" s="304">
        <f t="shared" si="491"/>
        <v>0</v>
      </c>
      <c r="AQ1515" s="304">
        <f t="shared" si="492"/>
        <v>0</v>
      </c>
      <c r="AR1515" s="304">
        <f t="shared" si="493"/>
        <v>0</v>
      </c>
      <c r="AS1515" s="304">
        <f t="shared" si="494"/>
        <v>0</v>
      </c>
      <c r="AT1515" s="304">
        <f t="shared" si="495"/>
        <v>0</v>
      </c>
      <c r="AU1515" s="304">
        <f t="shared" si="496"/>
        <v>0</v>
      </c>
      <c r="AV1515" s="304">
        <f t="shared" si="497"/>
        <v>0</v>
      </c>
      <c r="AW1515" s="304">
        <f t="shared" si="498"/>
        <v>0</v>
      </c>
      <c r="AX1515" s="304">
        <f t="shared" si="499"/>
        <v>0</v>
      </c>
      <c r="AY1515" s="304">
        <f t="shared" si="500"/>
        <v>0</v>
      </c>
      <c r="AZ1515" s="304">
        <f t="shared" si="501"/>
        <v>0</v>
      </c>
      <c r="BA1515" s="304">
        <f t="shared" si="502"/>
        <v>0</v>
      </c>
      <c r="BB1515" s="304">
        <f t="shared" si="503"/>
        <v>0</v>
      </c>
      <c r="BC1515" s="304">
        <f t="shared" si="504"/>
        <v>0</v>
      </c>
      <c r="BD1515" s="304">
        <f t="shared" si="505"/>
        <v>0</v>
      </c>
      <c r="BE1515" s="304">
        <f>IFERROR(IF(VLOOKUP($C1515,Listen!$A$2:$F$45,6,0)="Ja",BB1515-MAX(BC1515:BD1515),BB1515-BC1515),0)</f>
        <v>0</v>
      </c>
    </row>
    <row r="1516" spans="1:57" x14ac:dyDescent="0.25">
      <c r="A1516" s="320" t="str">
        <f>IF(AND(D1516&lt;&gt;0,C1516&lt;&gt;0,E1516&lt;&gt;0),IF(B1516&lt;&gt;0,CONCATENATE(B1516,"-AGr",VLOOKUP(C1516,Listen!$A$2:$D$45,4,FALSE),"-",D1516,"-",E1516,),CONCATENATE("AGr",VLOOKUP(C1516,Listen!$A$2:$D$45,4,FALSE),"-",D1516,"-",E1516)),"keine vollständige ID")</f>
        <v>keine vollständige ID</v>
      </c>
      <c r="B1516" s="301"/>
      <c r="C1516" s="287"/>
      <c r="D1516" s="34"/>
      <c r="E1516" s="306"/>
      <c r="F1516" s="116"/>
      <c r="G1516" s="17"/>
      <c r="H1516" s="17"/>
      <c r="I1516" s="17"/>
      <c r="J1516" s="17"/>
      <c r="K1516" s="17"/>
      <c r="L1516" s="17"/>
      <c r="M1516" s="17"/>
      <c r="N1516" s="17"/>
      <c r="O1516" s="116"/>
      <c r="P1516" s="117">
        <f>IF(D1516&gt;A_Stammdaten!$B$12,0,SUM(G1516,H1516,J1516,L1516:M1516)-SUM(I1516,K1516,N1516:O1516))</f>
        <v>0</v>
      </c>
      <c r="Q1516" s="17"/>
      <c r="R1516" s="17"/>
      <c r="S1516" s="17"/>
      <c r="T1516" s="17"/>
      <c r="U1516" s="62">
        <f t="shared" si="485"/>
        <v>0</v>
      </c>
      <c r="V1516" s="34"/>
      <c r="W1516" s="34"/>
      <c r="X1516" s="34"/>
      <c r="Y1516" s="34"/>
      <c r="Z1516" s="34"/>
      <c r="AA1516" s="63" t="str">
        <f t="shared" si="486"/>
        <v>-</v>
      </c>
      <c r="AB1516" s="63" t="str">
        <f t="shared" si="487"/>
        <v>-</v>
      </c>
      <c r="AC1516" s="63">
        <f>IF(ISBLANK($C1516),0,VLOOKUP($C1516,Listen!$A$2:$C$45,2,FALSE))</f>
        <v>0</v>
      </c>
      <c r="AD1516" s="63">
        <f>IF(ISBLANK($C1516),0,VLOOKUP($C1516,Listen!$A$2:$C$45,3,FALSE))</f>
        <v>0</v>
      </c>
      <c r="AE1516" s="49">
        <f t="shared" si="488"/>
        <v>0</v>
      </c>
      <c r="AF1516" s="49">
        <f t="shared" si="488"/>
        <v>0</v>
      </c>
      <c r="AG1516" s="49">
        <f>IFERROR(IF(OR($V1516&lt;&gt;"Ja",VLOOKUP($C1516,Listen!$A$2:$F$45,5,0)="Nein",D1516&lt;IF(C1516="LNG Anbindungsanlagen gemäß separater Festlegung",2022,2023)),$AC1516,$AA1516),0)</f>
        <v>0</v>
      </c>
      <c r="AH1516" s="49">
        <f>IFERROR(IF(OR($V1516&lt;&gt;"Ja",VLOOKUP($C1516,Listen!$A$2:$F$45,5,0)="Nein",D1516&lt;IF(C1516="LNG Anbindungsanlagen gemäß separater Festlegung",2022,2023)),$AC1516,$AA1516),0)</f>
        <v>0</v>
      </c>
      <c r="AI1516" s="49">
        <f>IFERROR(IF(OR($W1516&lt;&gt;"Ja",VLOOKUP($C1516,Listen!$A$2:$F$45,6,0)="Nein"),$AC1516,$AB1516),0)</f>
        <v>0</v>
      </c>
      <c r="AJ1516" s="49">
        <f>IFERROR(IF(OR($W1516&lt;&gt;"Ja",VLOOKUP($C1516,Listen!$A$2:$F$45,6,0)="Nein"),$AC1516,$AB1516),0)</f>
        <v>0</v>
      </c>
      <c r="AK1516" s="49">
        <f>IFERROR(IF(OR($W1516&lt;&gt;"Ja",VLOOKUP($C1516,Listen!$A$2:$F$45,6,0)="Nein"),$AC1516,$AB1516),0)</f>
        <v>0</v>
      </c>
      <c r="AL1516" s="51">
        <f t="shared" si="489"/>
        <v>0</v>
      </c>
      <c r="AM1516" s="296">
        <f>IFERROR(IF(VLOOKUP($C1516,Listen!$A$2:$F$45,6,0)="Ja",MAX(BC1516:BD1516),D_SAV!$BC1516),0)</f>
        <v>0</v>
      </c>
      <c r="AN1516" s="51">
        <f t="shared" si="490"/>
        <v>0</v>
      </c>
      <c r="AP1516" s="304">
        <f t="shared" si="491"/>
        <v>0</v>
      </c>
      <c r="AQ1516" s="304">
        <f t="shared" si="492"/>
        <v>0</v>
      </c>
      <c r="AR1516" s="304">
        <f t="shared" si="493"/>
        <v>0</v>
      </c>
      <c r="AS1516" s="304">
        <f t="shared" si="494"/>
        <v>0</v>
      </c>
      <c r="AT1516" s="304">
        <f t="shared" si="495"/>
        <v>0</v>
      </c>
      <c r="AU1516" s="304">
        <f t="shared" si="496"/>
        <v>0</v>
      </c>
      <c r="AV1516" s="304">
        <f t="shared" si="497"/>
        <v>0</v>
      </c>
      <c r="AW1516" s="304">
        <f t="shared" si="498"/>
        <v>0</v>
      </c>
      <c r="AX1516" s="304">
        <f t="shared" si="499"/>
        <v>0</v>
      </c>
      <c r="AY1516" s="304">
        <f t="shared" si="500"/>
        <v>0</v>
      </c>
      <c r="AZ1516" s="304">
        <f t="shared" si="501"/>
        <v>0</v>
      </c>
      <c r="BA1516" s="304">
        <f t="shared" si="502"/>
        <v>0</v>
      </c>
      <c r="BB1516" s="304">
        <f t="shared" si="503"/>
        <v>0</v>
      </c>
      <c r="BC1516" s="304">
        <f t="shared" si="504"/>
        <v>0</v>
      </c>
      <c r="BD1516" s="304">
        <f t="shared" si="505"/>
        <v>0</v>
      </c>
      <c r="BE1516" s="304">
        <f>IFERROR(IF(VLOOKUP($C1516,Listen!$A$2:$F$45,6,0)="Ja",BB1516-MAX(BC1516:BD1516),BB1516-BC1516),0)</f>
        <v>0</v>
      </c>
    </row>
    <row r="1517" spans="1:57" x14ac:dyDescent="0.25">
      <c r="A1517" s="320" t="str">
        <f>IF(AND(D1517&lt;&gt;0,C1517&lt;&gt;0,E1517&lt;&gt;0),IF(B1517&lt;&gt;0,CONCATENATE(B1517,"-AGr",VLOOKUP(C1517,Listen!$A$2:$D$45,4,FALSE),"-",D1517,"-",E1517,),CONCATENATE("AGr",VLOOKUP(C1517,Listen!$A$2:$D$45,4,FALSE),"-",D1517,"-",E1517)),"keine vollständige ID")</f>
        <v>keine vollständige ID</v>
      </c>
      <c r="B1517" s="301"/>
      <c r="C1517" s="287"/>
      <c r="D1517" s="34"/>
      <c r="E1517" s="306"/>
      <c r="F1517" s="116"/>
      <c r="G1517" s="17"/>
      <c r="H1517" s="17"/>
      <c r="I1517" s="17"/>
      <c r="J1517" s="17"/>
      <c r="K1517" s="17"/>
      <c r="L1517" s="17"/>
      <c r="M1517" s="17"/>
      <c r="N1517" s="17"/>
      <c r="O1517" s="116"/>
      <c r="P1517" s="117">
        <f>IF(D1517&gt;A_Stammdaten!$B$12,0,SUM(G1517,H1517,J1517,L1517:M1517)-SUM(I1517,K1517,N1517:O1517))</f>
        <v>0</v>
      </c>
      <c r="Q1517" s="17"/>
      <c r="R1517" s="17"/>
      <c r="S1517" s="17"/>
      <c r="T1517" s="17"/>
      <c r="U1517" s="62">
        <f t="shared" si="485"/>
        <v>0</v>
      </c>
      <c r="V1517" s="34"/>
      <c r="W1517" s="34"/>
      <c r="X1517" s="34"/>
      <c r="Y1517" s="34"/>
      <c r="Z1517" s="34"/>
      <c r="AA1517" s="63" t="str">
        <f t="shared" si="486"/>
        <v>-</v>
      </c>
      <c r="AB1517" s="63" t="str">
        <f t="shared" si="487"/>
        <v>-</v>
      </c>
      <c r="AC1517" s="63">
        <f>IF(ISBLANK($C1517),0,VLOOKUP($C1517,Listen!$A$2:$C$45,2,FALSE))</f>
        <v>0</v>
      </c>
      <c r="AD1517" s="63">
        <f>IF(ISBLANK($C1517),0,VLOOKUP($C1517,Listen!$A$2:$C$45,3,FALSE))</f>
        <v>0</v>
      </c>
      <c r="AE1517" s="49">
        <f t="shared" si="488"/>
        <v>0</v>
      </c>
      <c r="AF1517" s="49">
        <f t="shared" si="488"/>
        <v>0</v>
      </c>
      <c r="AG1517" s="49">
        <f>IFERROR(IF(OR($V1517&lt;&gt;"Ja",VLOOKUP($C1517,Listen!$A$2:$F$45,5,0)="Nein",D1517&lt;IF(C1517="LNG Anbindungsanlagen gemäß separater Festlegung",2022,2023)),$AC1517,$AA1517),0)</f>
        <v>0</v>
      </c>
      <c r="AH1517" s="49">
        <f>IFERROR(IF(OR($V1517&lt;&gt;"Ja",VLOOKUP($C1517,Listen!$A$2:$F$45,5,0)="Nein",D1517&lt;IF(C1517="LNG Anbindungsanlagen gemäß separater Festlegung",2022,2023)),$AC1517,$AA1517),0)</f>
        <v>0</v>
      </c>
      <c r="AI1517" s="49">
        <f>IFERROR(IF(OR($W1517&lt;&gt;"Ja",VLOOKUP($C1517,Listen!$A$2:$F$45,6,0)="Nein"),$AC1517,$AB1517),0)</f>
        <v>0</v>
      </c>
      <c r="AJ1517" s="49">
        <f>IFERROR(IF(OR($W1517&lt;&gt;"Ja",VLOOKUP($C1517,Listen!$A$2:$F$45,6,0)="Nein"),$AC1517,$AB1517),0)</f>
        <v>0</v>
      </c>
      <c r="AK1517" s="49">
        <f>IFERROR(IF(OR($W1517&lt;&gt;"Ja",VLOOKUP($C1517,Listen!$A$2:$F$45,6,0)="Nein"),$AC1517,$AB1517),0)</f>
        <v>0</v>
      </c>
      <c r="AL1517" s="51">
        <f t="shared" si="489"/>
        <v>0</v>
      </c>
      <c r="AM1517" s="296">
        <f>IFERROR(IF(VLOOKUP($C1517,Listen!$A$2:$F$45,6,0)="Ja",MAX(BC1517:BD1517),D_SAV!$BC1517),0)</f>
        <v>0</v>
      </c>
      <c r="AN1517" s="51">
        <f t="shared" si="490"/>
        <v>0</v>
      </c>
      <c r="AP1517" s="304">
        <f t="shared" si="491"/>
        <v>0</v>
      </c>
      <c r="AQ1517" s="304">
        <f t="shared" si="492"/>
        <v>0</v>
      </c>
      <c r="AR1517" s="304">
        <f t="shared" si="493"/>
        <v>0</v>
      </c>
      <c r="AS1517" s="304">
        <f t="shared" si="494"/>
        <v>0</v>
      </c>
      <c r="AT1517" s="304">
        <f t="shared" si="495"/>
        <v>0</v>
      </c>
      <c r="AU1517" s="304">
        <f t="shared" si="496"/>
        <v>0</v>
      </c>
      <c r="AV1517" s="304">
        <f t="shared" si="497"/>
        <v>0</v>
      </c>
      <c r="AW1517" s="304">
        <f t="shared" si="498"/>
        <v>0</v>
      </c>
      <c r="AX1517" s="304">
        <f t="shared" si="499"/>
        <v>0</v>
      </c>
      <c r="AY1517" s="304">
        <f t="shared" si="500"/>
        <v>0</v>
      </c>
      <c r="AZ1517" s="304">
        <f t="shared" si="501"/>
        <v>0</v>
      </c>
      <c r="BA1517" s="304">
        <f t="shared" si="502"/>
        <v>0</v>
      </c>
      <c r="BB1517" s="304">
        <f t="shared" si="503"/>
        <v>0</v>
      </c>
      <c r="BC1517" s="304">
        <f t="shared" si="504"/>
        <v>0</v>
      </c>
      <c r="BD1517" s="304">
        <f t="shared" si="505"/>
        <v>0</v>
      </c>
      <c r="BE1517" s="304">
        <f>IFERROR(IF(VLOOKUP($C1517,Listen!$A$2:$F$45,6,0)="Ja",BB1517-MAX(BC1517:BD1517),BB1517-BC1517),0)</f>
        <v>0</v>
      </c>
    </row>
    <row r="1518" spans="1:57" x14ac:dyDescent="0.25">
      <c r="A1518" s="320" t="str">
        <f>IF(AND(D1518&lt;&gt;0,C1518&lt;&gt;0,E1518&lt;&gt;0),IF(B1518&lt;&gt;0,CONCATENATE(B1518,"-AGr",VLOOKUP(C1518,Listen!$A$2:$D$45,4,FALSE),"-",D1518,"-",E1518,),CONCATENATE("AGr",VLOOKUP(C1518,Listen!$A$2:$D$45,4,FALSE),"-",D1518,"-",E1518)),"keine vollständige ID")</f>
        <v>keine vollständige ID</v>
      </c>
      <c r="B1518" s="301"/>
      <c r="C1518" s="287"/>
      <c r="D1518" s="34"/>
      <c r="E1518" s="306"/>
      <c r="F1518" s="116"/>
      <c r="G1518" s="17"/>
      <c r="H1518" s="17"/>
      <c r="I1518" s="17"/>
      <c r="J1518" s="17"/>
      <c r="K1518" s="17"/>
      <c r="L1518" s="17"/>
      <c r="M1518" s="17"/>
      <c r="N1518" s="17"/>
      <c r="O1518" s="116"/>
      <c r="P1518" s="117">
        <f>IF(D1518&gt;A_Stammdaten!$B$12,0,SUM(G1518,H1518,J1518,L1518:M1518)-SUM(I1518,K1518,N1518:O1518))</f>
        <v>0</v>
      </c>
      <c r="Q1518" s="17"/>
      <c r="R1518" s="17"/>
      <c r="S1518" s="17"/>
      <c r="T1518" s="17"/>
      <c r="U1518" s="62">
        <f t="shared" si="485"/>
        <v>0</v>
      </c>
      <c r="V1518" s="34"/>
      <c r="W1518" s="34"/>
      <c r="X1518" s="34"/>
      <c r="Y1518" s="34"/>
      <c r="Z1518" s="34"/>
      <c r="AA1518" s="63" t="str">
        <f t="shared" si="486"/>
        <v>-</v>
      </c>
      <c r="AB1518" s="63" t="str">
        <f t="shared" si="487"/>
        <v>-</v>
      </c>
      <c r="AC1518" s="63">
        <f>IF(ISBLANK($C1518),0,VLOOKUP($C1518,Listen!$A$2:$C$45,2,FALSE))</f>
        <v>0</v>
      </c>
      <c r="AD1518" s="63">
        <f>IF(ISBLANK($C1518),0,VLOOKUP($C1518,Listen!$A$2:$C$45,3,FALSE))</f>
        <v>0</v>
      </c>
      <c r="AE1518" s="49">
        <f t="shared" si="488"/>
        <v>0</v>
      </c>
      <c r="AF1518" s="49">
        <f t="shared" si="488"/>
        <v>0</v>
      </c>
      <c r="AG1518" s="49">
        <f>IFERROR(IF(OR($V1518&lt;&gt;"Ja",VLOOKUP($C1518,Listen!$A$2:$F$45,5,0)="Nein",D1518&lt;IF(C1518="LNG Anbindungsanlagen gemäß separater Festlegung",2022,2023)),$AC1518,$AA1518),0)</f>
        <v>0</v>
      </c>
      <c r="AH1518" s="49">
        <f>IFERROR(IF(OR($V1518&lt;&gt;"Ja",VLOOKUP($C1518,Listen!$A$2:$F$45,5,0)="Nein",D1518&lt;IF(C1518="LNG Anbindungsanlagen gemäß separater Festlegung",2022,2023)),$AC1518,$AA1518),0)</f>
        <v>0</v>
      </c>
      <c r="AI1518" s="49">
        <f>IFERROR(IF(OR($W1518&lt;&gt;"Ja",VLOOKUP($C1518,Listen!$A$2:$F$45,6,0)="Nein"),$AC1518,$AB1518),0)</f>
        <v>0</v>
      </c>
      <c r="AJ1518" s="49">
        <f>IFERROR(IF(OR($W1518&lt;&gt;"Ja",VLOOKUP($C1518,Listen!$A$2:$F$45,6,0)="Nein"),$AC1518,$AB1518),0)</f>
        <v>0</v>
      </c>
      <c r="AK1518" s="49">
        <f>IFERROR(IF(OR($W1518&lt;&gt;"Ja",VLOOKUP($C1518,Listen!$A$2:$F$45,6,0)="Nein"),$AC1518,$AB1518),0)</f>
        <v>0</v>
      </c>
      <c r="AL1518" s="51">
        <f t="shared" si="489"/>
        <v>0</v>
      </c>
      <c r="AM1518" s="296">
        <f>IFERROR(IF(VLOOKUP($C1518,Listen!$A$2:$F$45,6,0)="Ja",MAX(BC1518:BD1518),D_SAV!$BC1518),0)</f>
        <v>0</v>
      </c>
      <c r="AN1518" s="51">
        <f t="shared" si="490"/>
        <v>0</v>
      </c>
      <c r="AP1518" s="304">
        <f t="shared" si="491"/>
        <v>0</v>
      </c>
      <c r="AQ1518" s="304">
        <f t="shared" si="492"/>
        <v>0</v>
      </c>
      <c r="AR1518" s="304">
        <f t="shared" si="493"/>
        <v>0</v>
      </c>
      <c r="AS1518" s="304">
        <f t="shared" si="494"/>
        <v>0</v>
      </c>
      <c r="AT1518" s="304">
        <f t="shared" si="495"/>
        <v>0</v>
      </c>
      <c r="AU1518" s="304">
        <f t="shared" si="496"/>
        <v>0</v>
      </c>
      <c r="AV1518" s="304">
        <f t="shared" si="497"/>
        <v>0</v>
      </c>
      <c r="AW1518" s="304">
        <f t="shared" si="498"/>
        <v>0</v>
      </c>
      <c r="AX1518" s="304">
        <f t="shared" si="499"/>
        <v>0</v>
      </c>
      <c r="AY1518" s="304">
        <f t="shared" si="500"/>
        <v>0</v>
      </c>
      <c r="AZ1518" s="304">
        <f t="shared" si="501"/>
        <v>0</v>
      </c>
      <c r="BA1518" s="304">
        <f t="shared" si="502"/>
        <v>0</v>
      </c>
      <c r="BB1518" s="304">
        <f t="shared" si="503"/>
        <v>0</v>
      </c>
      <c r="BC1518" s="304">
        <f t="shared" si="504"/>
        <v>0</v>
      </c>
      <c r="BD1518" s="304">
        <f t="shared" si="505"/>
        <v>0</v>
      </c>
      <c r="BE1518" s="304">
        <f>IFERROR(IF(VLOOKUP($C1518,Listen!$A$2:$F$45,6,0)="Ja",BB1518-MAX(BC1518:BD1518),BB1518-BC1518),0)</f>
        <v>0</v>
      </c>
    </row>
    <row r="1519" spans="1:57" x14ac:dyDescent="0.25">
      <c r="A1519" s="320" t="str">
        <f>IF(AND(D1519&lt;&gt;0,C1519&lt;&gt;0,E1519&lt;&gt;0),IF(B1519&lt;&gt;0,CONCATENATE(B1519,"-AGr",VLOOKUP(C1519,Listen!$A$2:$D$45,4,FALSE),"-",D1519,"-",E1519,),CONCATENATE("AGr",VLOOKUP(C1519,Listen!$A$2:$D$45,4,FALSE),"-",D1519,"-",E1519)),"keine vollständige ID")</f>
        <v>keine vollständige ID</v>
      </c>
      <c r="B1519" s="301"/>
      <c r="C1519" s="287"/>
      <c r="D1519" s="34"/>
      <c r="E1519" s="306"/>
      <c r="F1519" s="116"/>
      <c r="G1519" s="17"/>
      <c r="H1519" s="17"/>
      <c r="I1519" s="17"/>
      <c r="J1519" s="17"/>
      <c r="K1519" s="17"/>
      <c r="L1519" s="17"/>
      <c r="M1519" s="17"/>
      <c r="N1519" s="17"/>
      <c r="O1519" s="116"/>
      <c r="P1519" s="117">
        <f>IF(D1519&gt;A_Stammdaten!$B$12,0,SUM(G1519,H1519,J1519,L1519:M1519)-SUM(I1519,K1519,N1519:O1519))</f>
        <v>0</v>
      </c>
      <c r="Q1519" s="17"/>
      <c r="R1519" s="17"/>
      <c r="S1519" s="17"/>
      <c r="T1519" s="17"/>
      <c r="U1519" s="62">
        <f t="shared" si="485"/>
        <v>0</v>
      </c>
      <c r="V1519" s="34"/>
      <c r="W1519" s="34"/>
      <c r="X1519" s="34"/>
      <c r="Y1519" s="34"/>
      <c r="Z1519" s="34"/>
      <c r="AA1519" s="63" t="str">
        <f t="shared" si="486"/>
        <v>-</v>
      </c>
      <c r="AB1519" s="63" t="str">
        <f t="shared" si="487"/>
        <v>-</v>
      </c>
      <c r="AC1519" s="63">
        <f>IF(ISBLANK($C1519),0,VLOOKUP($C1519,Listen!$A$2:$C$45,2,FALSE))</f>
        <v>0</v>
      </c>
      <c r="AD1519" s="63">
        <f>IF(ISBLANK($C1519),0,VLOOKUP($C1519,Listen!$A$2:$C$45,3,FALSE))</f>
        <v>0</v>
      </c>
      <c r="AE1519" s="49">
        <f t="shared" si="488"/>
        <v>0</v>
      </c>
      <c r="AF1519" s="49">
        <f t="shared" si="488"/>
        <v>0</v>
      </c>
      <c r="AG1519" s="49">
        <f>IFERROR(IF(OR($V1519&lt;&gt;"Ja",VLOOKUP($C1519,Listen!$A$2:$F$45,5,0)="Nein",D1519&lt;IF(C1519="LNG Anbindungsanlagen gemäß separater Festlegung",2022,2023)),$AC1519,$AA1519),0)</f>
        <v>0</v>
      </c>
      <c r="AH1519" s="49">
        <f>IFERROR(IF(OR($V1519&lt;&gt;"Ja",VLOOKUP($C1519,Listen!$A$2:$F$45,5,0)="Nein",D1519&lt;IF(C1519="LNG Anbindungsanlagen gemäß separater Festlegung",2022,2023)),$AC1519,$AA1519),0)</f>
        <v>0</v>
      </c>
      <c r="AI1519" s="49">
        <f>IFERROR(IF(OR($W1519&lt;&gt;"Ja",VLOOKUP($C1519,Listen!$A$2:$F$45,6,0)="Nein"),$AC1519,$AB1519),0)</f>
        <v>0</v>
      </c>
      <c r="AJ1519" s="49">
        <f>IFERROR(IF(OR($W1519&lt;&gt;"Ja",VLOOKUP($C1519,Listen!$A$2:$F$45,6,0)="Nein"),$AC1519,$AB1519),0)</f>
        <v>0</v>
      </c>
      <c r="AK1519" s="49">
        <f>IFERROR(IF(OR($W1519&lt;&gt;"Ja",VLOOKUP($C1519,Listen!$A$2:$F$45,6,0)="Nein"),$AC1519,$AB1519),0)</f>
        <v>0</v>
      </c>
      <c r="AL1519" s="51">
        <f t="shared" si="489"/>
        <v>0</v>
      </c>
      <c r="AM1519" s="296">
        <f>IFERROR(IF(VLOOKUP($C1519,Listen!$A$2:$F$45,6,0)="Ja",MAX(BC1519:BD1519),D_SAV!$BC1519),0)</f>
        <v>0</v>
      </c>
      <c r="AN1519" s="51">
        <f t="shared" si="490"/>
        <v>0</v>
      </c>
      <c r="AP1519" s="304">
        <f t="shared" si="491"/>
        <v>0</v>
      </c>
      <c r="AQ1519" s="304">
        <f t="shared" si="492"/>
        <v>0</v>
      </c>
      <c r="AR1519" s="304">
        <f t="shared" si="493"/>
        <v>0</v>
      </c>
      <c r="AS1519" s="304">
        <f t="shared" si="494"/>
        <v>0</v>
      </c>
      <c r="AT1519" s="304">
        <f t="shared" si="495"/>
        <v>0</v>
      </c>
      <c r="AU1519" s="304">
        <f t="shared" si="496"/>
        <v>0</v>
      </c>
      <c r="AV1519" s="304">
        <f t="shared" si="497"/>
        <v>0</v>
      </c>
      <c r="AW1519" s="304">
        <f t="shared" si="498"/>
        <v>0</v>
      </c>
      <c r="AX1519" s="304">
        <f t="shared" si="499"/>
        <v>0</v>
      </c>
      <c r="AY1519" s="304">
        <f t="shared" si="500"/>
        <v>0</v>
      </c>
      <c r="AZ1519" s="304">
        <f t="shared" si="501"/>
        <v>0</v>
      </c>
      <c r="BA1519" s="304">
        <f t="shared" si="502"/>
        <v>0</v>
      </c>
      <c r="BB1519" s="304">
        <f t="shared" si="503"/>
        <v>0</v>
      </c>
      <c r="BC1519" s="304">
        <f t="shared" si="504"/>
        <v>0</v>
      </c>
      <c r="BD1519" s="304">
        <f t="shared" si="505"/>
        <v>0</v>
      </c>
      <c r="BE1519" s="304">
        <f>IFERROR(IF(VLOOKUP($C1519,Listen!$A$2:$F$45,6,0)="Ja",BB1519-MAX(BC1519:BD1519),BB1519-BC1519),0)</f>
        <v>0</v>
      </c>
    </row>
    <row r="1520" spans="1:57" x14ac:dyDescent="0.25">
      <c r="A1520" s="320" t="str">
        <f>IF(AND(D1520&lt;&gt;0,C1520&lt;&gt;0,E1520&lt;&gt;0),IF(B1520&lt;&gt;0,CONCATENATE(B1520,"-AGr",VLOOKUP(C1520,Listen!$A$2:$D$45,4,FALSE),"-",D1520,"-",E1520,),CONCATENATE("AGr",VLOOKUP(C1520,Listen!$A$2:$D$45,4,FALSE),"-",D1520,"-",E1520)),"keine vollständige ID")</f>
        <v>keine vollständige ID</v>
      </c>
      <c r="B1520" s="301"/>
      <c r="C1520" s="287"/>
      <c r="D1520" s="34"/>
      <c r="E1520" s="306"/>
      <c r="F1520" s="116"/>
      <c r="G1520" s="17"/>
      <c r="H1520" s="17"/>
      <c r="I1520" s="17"/>
      <c r="J1520" s="17"/>
      <c r="K1520" s="17"/>
      <c r="L1520" s="17"/>
      <c r="M1520" s="17"/>
      <c r="N1520" s="17"/>
      <c r="O1520" s="116"/>
      <c r="P1520" s="117">
        <f>IF(D1520&gt;A_Stammdaten!$B$12,0,SUM(G1520,H1520,J1520,L1520:M1520)-SUM(I1520,K1520,N1520:O1520))</f>
        <v>0</v>
      </c>
      <c r="Q1520" s="17"/>
      <c r="R1520" s="17"/>
      <c r="S1520" s="17"/>
      <c r="T1520" s="17"/>
      <c r="U1520" s="62">
        <f t="shared" si="485"/>
        <v>0</v>
      </c>
      <c r="V1520" s="34"/>
      <c r="W1520" s="34"/>
      <c r="X1520" s="34"/>
      <c r="Y1520" s="34"/>
      <c r="Z1520" s="34"/>
      <c r="AA1520" s="63" t="str">
        <f t="shared" si="486"/>
        <v>-</v>
      </c>
      <c r="AB1520" s="63" t="str">
        <f t="shared" si="487"/>
        <v>-</v>
      </c>
      <c r="AC1520" s="63">
        <f>IF(ISBLANK($C1520),0,VLOOKUP($C1520,Listen!$A$2:$C$45,2,FALSE))</f>
        <v>0</v>
      </c>
      <c r="AD1520" s="63">
        <f>IF(ISBLANK($C1520),0,VLOOKUP($C1520,Listen!$A$2:$C$45,3,FALSE))</f>
        <v>0</v>
      </c>
      <c r="AE1520" s="49">
        <f t="shared" si="488"/>
        <v>0</v>
      </c>
      <c r="AF1520" s="49">
        <f t="shared" si="488"/>
        <v>0</v>
      </c>
      <c r="AG1520" s="49">
        <f>IFERROR(IF(OR($V1520&lt;&gt;"Ja",VLOOKUP($C1520,Listen!$A$2:$F$45,5,0)="Nein",D1520&lt;IF(C1520="LNG Anbindungsanlagen gemäß separater Festlegung",2022,2023)),$AC1520,$AA1520),0)</f>
        <v>0</v>
      </c>
      <c r="AH1520" s="49">
        <f>IFERROR(IF(OR($V1520&lt;&gt;"Ja",VLOOKUP($C1520,Listen!$A$2:$F$45,5,0)="Nein",D1520&lt;IF(C1520="LNG Anbindungsanlagen gemäß separater Festlegung",2022,2023)),$AC1520,$AA1520),0)</f>
        <v>0</v>
      </c>
      <c r="AI1520" s="49">
        <f>IFERROR(IF(OR($W1520&lt;&gt;"Ja",VLOOKUP($C1520,Listen!$A$2:$F$45,6,0)="Nein"),$AC1520,$AB1520),0)</f>
        <v>0</v>
      </c>
      <c r="AJ1520" s="49">
        <f>IFERROR(IF(OR($W1520&lt;&gt;"Ja",VLOOKUP($C1520,Listen!$A$2:$F$45,6,0)="Nein"),$AC1520,$AB1520),0)</f>
        <v>0</v>
      </c>
      <c r="AK1520" s="49">
        <f>IFERROR(IF(OR($W1520&lt;&gt;"Ja",VLOOKUP($C1520,Listen!$A$2:$F$45,6,0)="Nein"),$AC1520,$AB1520),0)</f>
        <v>0</v>
      </c>
      <c r="AL1520" s="51">
        <f t="shared" si="489"/>
        <v>0</v>
      </c>
      <c r="AM1520" s="296">
        <f>IFERROR(IF(VLOOKUP($C1520,Listen!$A$2:$F$45,6,0)="Ja",MAX(BC1520:BD1520),D_SAV!$BC1520),0)</f>
        <v>0</v>
      </c>
      <c r="AN1520" s="51">
        <f t="shared" si="490"/>
        <v>0</v>
      </c>
      <c r="AP1520" s="304">
        <f t="shared" si="491"/>
        <v>0</v>
      </c>
      <c r="AQ1520" s="304">
        <f t="shared" si="492"/>
        <v>0</v>
      </c>
      <c r="AR1520" s="304">
        <f t="shared" si="493"/>
        <v>0</v>
      </c>
      <c r="AS1520" s="304">
        <f t="shared" si="494"/>
        <v>0</v>
      </c>
      <c r="AT1520" s="304">
        <f t="shared" si="495"/>
        <v>0</v>
      </c>
      <c r="AU1520" s="304">
        <f t="shared" si="496"/>
        <v>0</v>
      </c>
      <c r="AV1520" s="304">
        <f t="shared" si="497"/>
        <v>0</v>
      </c>
      <c r="AW1520" s="304">
        <f t="shared" si="498"/>
        <v>0</v>
      </c>
      <c r="AX1520" s="304">
        <f t="shared" si="499"/>
        <v>0</v>
      </c>
      <c r="AY1520" s="304">
        <f t="shared" si="500"/>
        <v>0</v>
      </c>
      <c r="AZ1520" s="304">
        <f t="shared" si="501"/>
        <v>0</v>
      </c>
      <c r="BA1520" s="304">
        <f t="shared" si="502"/>
        <v>0</v>
      </c>
      <c r="BB1520" s="304">
        <f t="shared" si="503"/>
        <v>0</v>
      </c>
      <c r="BC1520" s="304">
        <f t="shared" si="504"/>
        <v>0</v>
      </c>
      <c r="BD1520" s="304">
        <f t="shared" si="505"/>
        <v>0</v>
      </c>
      <c r="BE1520" s="304">
        <f>IFERROR(IF(VLOOKUP($C1520,Listen!$A$2:$F$45,6,0)="Ja",BB1520-MAX(BC1520:BD1520),BB1520-BC1520),0)</f>
        <v>0</v>
      </c>
    </row>
    <row r="1521" spans="1:57" x14ac:dyDescent="0.25">
      <c r="A1521" s="320" t="str">
        <f>IF(AND(D1521&lt;&gt;0,C1521&lt;&gt;0,E1521&lt;&gt;0),IF(B1521&lt;&gt;0,CONCATENATE(B1521,"-AGr",VLOOKUP(C1521,Listen!$A$2:$D$45,4,FALSE),"-",D1521,"-",E1521,),CONCATENATE("AGr",VLOOKUP(C1521,Listen!$A$2:$D$45,4,FALSE),"-",D1521,"-",E1521)),"keine vollständige ID")</f>
        <v>keine vollständige ID</v>
      </c>
      <c r="B1521" s="301"/>
      <c r="C1521" s="287"/>
      <c r="D1521" s="34"/>
      <c r="E1521" s="306"/>
      <c r="F1521" s="116"/>
      <c r="G1521" s="17"/>
      <c r="H1521" s="17"/>
      <c r="I1521" s="17"/>
      <c r="J1521" s="17"/>
      <c r="K1521" s="17"/>
      <c r="L1521" s="17"/>
      <c r="M1521" s="17"/>
      <c r="N1521" s="17"/>
      <c r="O1521" s="116"/>
      <c r="P1521" s="117">
        <f>IF(D1521&gt;A_Stammdaten!$B$12,0,SUM(G1521,H1521,J1521,L1521:M1521)-SUM(I1521,K1521,N1521:O1521))</f>
        <v>0</v>
      </c>
      <c r="Q1521" s="17"/>
      <c r="R1521" s="17"/>
      <c r="S1521" s="17"/>
      <c r="T1521" s="17"/>
      <c r="U1521" s="62">
        <f t="shared" si="485"/>
        <v>0</v>
      </c>
      <c r="V1521" s="34"/>
      <c r="W1521" s="34"/>
      <c r="X1521" s="34"/>
      <c r="Y1521" s="34"/>
      <c r="Z1521" s="34"/>
      <c r="AA1521" s="63" t="str">
        <f t="shared" si="486"/>
        <v>-</v>
      </c>
      <c r="AB1521" s="63" t="str">
        <f t="shared" si="487"/>
        <v>-</v>
      </c>
      <c r="AC1521" s="63">
        <f>IF(ISBLANK($C1521),0,VLOOKUP($C1521,Listen!$A$2:$C$45,2,FALSE))</f>
        <v>0</v>
      </c>
      <c r="AD1521" s="63">
        <f>IF(ISBLANK($C1521),0,VLOOKUP($C1521,Listen!$A$2:$C$45,3,FALSE))</f>
        <v>0</v>
      </c>
      <c r="AE1521" s="49">
        <f t="shared" si="488"/>
        <v>0</v>
      </c>
      <c r="AF1521" s="49">
        <f t="shared" si="488"/>
        <v>0</v>
      </c>
      <c r="AG1521" s="49">
        <f>IFERROR(IF(OR($V1521&lt;&gt;"Ja",VLOOKUP($C1521,Listen!$A$2:$F$45,5,0)="Nein",D1521&lt;IF(C1521="LNG Anbindungsanlagen gemäß separater Festlegung",2022,2023)),$AC1521,$AA1521),0)</f>
        <v>0</v>
      </c>
      <c r="AH1521" s="49">
        <f>IFERROR(IF(OR($V1521&lt;&gt;"Ja",VLOOKUP($C1521,Listen!$A$2:$F$45,5,0)="Nein",D1521&lt;IF(C1521="LNG Anbindungsanlagen gemäß separater Festlegung",2022,2023)),$AC1521,$AA1521),0)</f>
        <v>0</v>
      </c>
      <c r="AI1521" s="49">
        <f>IFERROR(IF(OR($W1521&lt;&gt;"Ja",VLOOKUP($C1521,Listen!$A$2:$F$45,6,0)="Nein"),$AC1521,$AB1521),0)</f>
        <v>0</v>
      </c>
      <c r="AJ1521" s="49">
        <f>IFERROR(IF(OR($W1521&lt;&gt;"Ja",VLOOKUP($C1521,Listen!$A$2:$F$45,6,0)="Nein"),$AC1521,$AB1521),0)</f>
        <v>0</v>
      </c>
      <c r="AK1521" s="49">
        <f>IFERROR(IF(OR($W1521&lt;&gt;"Ja",VLOOKUP($C1521,Listen!$A$2:$F$45,6,0)="Nein"),$AC1521,$AB1521),0)</f>
        <v>0</v>
      </c>
      <c r="AL1521" s="51">
        <f t="shared" si="489"/>
        <v>0</v>
      </c>
      <c r="AM1521" s="296">
        <f>IFERROR(IF(VLOOKUP($C1521,Listen!$A$2:$F$45,6,0)="Ja",MAX(BC1521:BD1521),D_SAV!$BC1521),0)</f>
        <v>0</v>
      </c>
      <c r="AN1521" s="51">
        <f t="shared" si="490"/>
        <v>0</v>
      </c>
      <c r="AP1521" s="304">
        <f t="shared" si="491"/>
        <v>0</v>
      </c>
      <c r="AQ1521" s="304">
        <f t="shared" si="492"/>
        <v>0</v>
      </c>
      <c r="AR1521" s="304">
        <f t="shared" si="493"/>
        <v>0</v>
      </c>
      <c r="AS1521" s="304">
        <f t="shared" si="494"/>
        <v>0</v>
      </c>
      <c r="AT1521" s="304">
        <f t="shared" si="495"/>
        <v>0</v>
      </c>
      <c r="AU1521" s="304">
        <f t="shared" si="496"/>
        <v>0</v>
      </c>
      <c r="AV1521" s="304">
        <f t="shared" si="497"/>
        <v>0</v>
      </c>
      <c r="AW1521" s="304">
        <f t="shared" si="498"/>
        <v>0</v>
      </c>
      <c r="AX1521" s="304">
        <f t="shared" si="499"/>
        <v>0</v>
      </c>
      <c r="AY1521" s="304">
        <f t="shared" si="500"/>
        <v>0</v>
      </c>
      <c r="AZ1521" s="304">
        <f t="shared" si="501"/>
        <v>0</v>
      </c>
      <c r="BA1521" s="304">
        <f t="shared" si="502"/>
        <v>0</v>
      </c>
      <c r="BB1521" s="304">
        <f t="shared" si="503"/>
        <v>0</v>
      </c>
      <c r="BC1521" s="304">
        <f t="shared" si="504"/>
        <v>0</v>
      </c>
      <c r="BD1521" s="304">
        <f t="shared" si="505"/>
        <v>0</v>
      </c>
      <c r="BE1521" s="304">
        <f>IFERROR(IF(VLOOKUP($C1521,Listen!$A$2:$F$45,6,0)="Ja",BB1521-MAX(BC1521:BD1521),BB1521-BC1521),0)</f>
        <v>0</v>
      </c>
    </row>
    <row r="1522" spans="1:57" x14ac:dyDescent="0.25">
      <c r="A1522" s="320" t="str">
        <f>IF(AND(D1522&lt;&gt;0,C1522&lt;&gt;0,E1522&lt;&gt;0),IF(B1522&lt;&gt;0,CONCATENATE(B1522,"-AGr",VLOOKUP(C1522,Listen!$A$2:$D$45,4,FALSE),"-",D1522,"-",E1522,),CONCATENATE("AGr",VLOOKUP(C1522,Listen!$A$2:$D$45,4,FALSE),"-",D1522,"-",E1522)),"keine vollständige ID")</f>
        <v>keine vollständige ID</v>
      </c>
      <c r="B1522" s="301"/>
      <c r="C1522" s="287"/>
      <c r="D1522" s="34"/>
      <c r="E1522" s="306"/>
      <c r="F1522" s="116"/>
      <c r="G1522" s="17"/>
      <c r="H1522" s="17"/>
      <c r="I1522" s="17"/>
      <c r="J1522" s="17"/>
      <c r="K1522" s="17"/>
      <c r="L1522" s="17"/>
      <c r="M1522" s="17"/>
      <c r="N1522" s="17"/>
      <c r="O1522" s="116"/>
      <c r="P1522" s="117">
        <f>IF(D1522&gt;A_Stammdaten!$B$12,0,SUM(G1522,H1522,J1522,L1522:M1522)-SUM(I1522,K1522,N1522:O1522))</f>
        <v>0</v>
      </c>
      <c r="Q1522" s="17"/>
      <c r="R1522" s="17"/>
      <c r="S1522" s="17"/>
      <c r="T1522" s="17"/>
      <c r="U1522" s="62">
        <f t="shared" si="485"/>
        <v>0</v>
      </c>
      <c r="V1522" s="34"/>
      <c r="W1522" s="34"/>
      <c r="X1522" s="34"/>
      <c r="Y1522" s="34"/>
      <c r="Z1522" s="34"/>
      <c r="AA1522" s="63" t="str">
        <f t="shared" si="486"/>
        <v>-</v>
      </c>
      <c r="AB1522" s="63" t="str">
        <f t="shared" si="487"/>
        <v>-</v>
      </c>
      <c r="AC1522" s="63">
        <f>IF(ISBLANK($C1522),0,VLOOKUP($C1522,Listen!$A$2:$C$45,2,FALSE))</f>
        <v>0</v>
      </c>
      <c r="AD1522" s="63">
        <f>IF(ISBLANK($C1522),0,VLOOKUP($C1522,Listen!$A$2:$C$45,3,FALSE))</f>
        <v>0</v>
      </c>
      <c r="AE1522" s="49">
        <f t="shared" si="488"/>
        <v>0</v>
      </c>
      <c r="AF1522" s="49">
        <f t="shared" si="488"/>
        <v>0</v>
      </c>
      <c r="AG1522" s="49">
        <f>IFERROR(IF(OR($V1522&lt;&gt;"Ja",VLOOKUP($C1522,Listen!$A$2:$F$45,5,0)="Nein",D1522&lt;IF(C1522="LNG Anbindungsanlagen gemäß separater Festlegung",2022,2023)),$AC1522,$AA1522),0)</f>
        <v>0</v>
      </c>
      <c r="AH1522" s="49">
        <f>IFERROR(IF(OR($V1522&lt;&gt;"Ja",VLOOKUP($C1522,Listen!$A$2:$F$45,5,0)="Nein",D1522&lt;IF(C1522="LNG Anbindungsanlagen gemäß separater Festlegung",2022,2023)),$AC1522,$AA1522),0)</f>
        <v>0</v>
      </c>
      <c r="AI1522" s="49">
        <f>IFERROR(IF(OR($W1522&lt;&gt;"Ja",VLOOKUP($C1522,Listen!$A$2:$F$45,6,0)="Nein"),$AC1522,$AB1522),0)</f>
        <v>0</v>
      </c>
      <c r="AJ1522" s="49">
        <f>IFERROR(IF(OR($W1522&lt;&gt;"Ja",VLOOKUP($C1522,Listen!$A$2:$F$45,6,0)="Nein"),$AC1522,$AB1522),0)</f>
        <v>0</v>
      </c>
      <c r="AK1522" s="49">
        <f>IFERROR(IF(OR($W1522&lt;&gt;"Ja",VLOOKUP($C1522,Listen!$A$2:$F$45,6,0)="Nein"),$AC1522,$AB1522),0)</f>
        <v>0</v>
      </c>
      <c r="AL1522" s="51">
        <f t="shared" si="489"/>
        <v>0</v>
      </c>
      <c r="AM1522" s="296">
        <f>IFERROR(IF(VLOOKUP($C1522,Listen!$A$2:$F$45,6,0)="Ja",MAX(BC1522:BD1522),D_SAV!$BC1522),0)</f>
        <v>0</v>
      </c>
      <c r="AN1522" s="51">
        <f t="shared" si="490"/>
        <v>0</v>
      </c>
      <c r="AP1522" s="304">
        <f t="shared" si="491"/>
        <v>0</v>
      </c>
      <c r="AQ1522" s="304">
        <f t="shared" si="492"/>
        <v>0</v>
      </c>
      <c r="AR1522" s="304">
        <f t="shared" si="493"/>
        <v>0</v>
      </c>
      <c r="AS1522" s="304">
        <f t="shared" si="494"/>
        <v>0</v>
      </c>
      <c r="AT1522" s="304">
        <f t="shared" si="495"/>
        <v>0</v>
      </c>
      <c r="AU1522" s="304">
        <f t="shared" si="496"/>
        <v>0</v>
      </c>
      <c r="AV1522" s="304">
        <f t="shared" si="497"/>
        <v>0</v>
      </c>
      <c r="AW1522" s="304">
        <f t="shared" si="498"/>
        <v>0</v>
      </c>
      <c r="AX1522" s="304">
        <f t="shared" si="499"/>
        <v>0</v>
      </c>
      <c r="AY1522" s="304">
        <f t="shared" si="500"/>
        <v>0</v>
      </c>
      <c r="AZ1522" s="304">
        <f t="shared" si="501"/>
        <v>0</v>
      </c>
      <c r="BA1522" s="304">
        <f t="shared" si="502"/>
        <v>0</v>
      </c>
      <c r="BB1522" s="304">
        <f t="shared" si="503"/>
        <v>0</v>
      </c>
      <c r="BC1522" s="304">
        <f t="shared" si="504"/>
        <v>0</v>
      </c>
      <c r="BD1522" s="304">
        <f t="shared" si="505"/>
        <v>0</v>
      </c>
      <c r="BE1522" s="304">
        <f>IFERROR(IF(VLOOKUP($C1522,Listen!$A$2:$F$45,6,0)="Ja",BB1522-MAX(BC1522:BD1522),BB1522-BC1522),0)</f>
        <v>0</v>
      </c>
    </row>
    <row r="1523" spans="1:57" x14ac:dyDescent="0.25">
      <c r="A1523" s="320" t="str">
        <f>IF(AND(D1523&lt;&gt;0,C1523&lt;&gt;0,E1523&lt;&gt;0),IF(B1523&lt;&gt;0,CONCATENATE(B1523,"-AGr",VLOOKUP(C1523,Listen!$A$2:$D$45,4,FALSE),"-",D1523,"-",E1523,),CONCATENATE("AGr",VLOOKUP(C1523,Listen!$A$2:$D$45,4,FALSE),"-",D1523,"-",E1523)),"keine vollständige ID")</f>
        <v>keine vollständige ID</v>
      </c>
      <c r="B1523" s="301"/>
      <c r="C1523" s="287"/>
      <c r="D1523" s="34"/>
      <c r="E1523" s="306"/>
      <c r="F1523" s="116"/>
      <c r="G1523" s="17"/>
      <c r="H1523" s="17"/>
      <c r="I1523" s="17"/>
      <c r="J1523" s="17"/>
      <c r="K1523" s="17"/>
      <c r="L1523" s="17"/>
      <c r="M1523" s="17"/>
      <c r="N1523" s="17"/>
      <c r="O1523" s="116"/>
      <c r="P1523" s="117">
        <f>IF(D1523&gt;A_Stammdaten!$B$12,0,SUM(G1523,H1523,J1523,L1523:M1523)-SUM(I1523,K1523,N1523:O1523))</f>
        <v>0</v>
      </c>
      <c r="Q1523" s="17"/>
      <c r="R1523" s="17"/>
      <c r="S1523" s="17"/>
      <c r="T1523" s="17"/>
      <c r="U1523" s="62">
        <f t="shared" si="485"/>
        <v>0</v>
      </c>
      <c r="V1523" s="34"/>
      <c r="W1523" s="34"/>
      <c r="X1523" s="34"/>
      <c r="Y1523" s="34"/>
      <c r="Z1523" s="34"/>
      <c r="AA1523" s="63" t="str">
        <f t="shared" si="486"/>
        <v>-</v>
      </c>
      <c r="AB1523" s="63" t="str">
        <f t="shared" si="487"/>
        <v>-</v>
      </c>
      <c r="AC1523" s="63">
        <f>IF(ISBLANK($C1523),0,VLOOKUP($C1523,Listen!$A$2:$C$45,2,FALSE))</f>
        <v>0</v>
      </c>
      <c r="AD1523" s="63">
        <f>IF(ISBLANK($C1523),0,VLOOKUP($C1523,Listen!$A$2:$C$45,3,FALSE))</f>
        <v>0</v>
      </c>
      <c r="AE1523" s="49">
        <f t="shared" si="488"/>
        <v>0</v>
      </c>
      <c r="AF1523" s="49">
        <f t="shared" si="488"/>
        <v>0</v>
      </c>
      <c r="AG1523" s="49">
        <f>IFERROR(IF(OR($V1523&lt;&gt;"Ja",VLOOKUP($C1523,Listen!$A$2:$F$45,5,0)="Nein",D1523&lt;IF(C1523="LNG Anbindungsanlagen gemäß separater Festlegung",2022,2023)),$AC1523,$AA1523),0)</f>
        <v>0</v>
      </c>
      <c r="AH1523" s="49">
        <f>IFERROR(IF(OR($V1523&lt;&gt;"Ja",VLOOKUP($C1523,Listen!$A$2:$F$45,5,0)="Nein",D1523&lt;IF(C1523="LNG Anbindungsanlagen gemäß separater Festlegung",2022,2023)),$AC1523,$AA1523),0)</f>
        <v>0</v>
      </c>
      <c r="AI1523" s="49">
        <f>IFERROR(IF(OR($W1523&lt;&gt;"Ja",VLOOKUP($C1523,Listen!$A$2:$F$45,6,0)="Nein"),$AC1523,$AB1523),0)</f>
        <v>0</v>
      </c>
      <c r="AJ1523" s="49">
        <f>IFERROR(IF(OR($W1523&lt;&gt;"Ja",VLOOKUP($C1523,Listen!$A$2:$F$45,6,0)="Nein"),$AC1523,$AB1523),0)</f>
        <v>0</v>
      </c>
      <c r="AK1523" s="49">
        <f>IFERROR(IF(OR($W1523&lt;&gt;"Ja",VLOOKUP($C1523,Listen!$A$2:$F$45,6,0)="Nein"),$AC1523,$AB1523),0)</f>
        <v>0</v>
      </c>
      <c r="AL1523" s="51">
        <f t="shared" si="489"/>
        <v>0</v>
      </c>
      <c r="AM1523" s="296">
        <f>IFERROR(IF(VLOOKUP($C1523,Listen!$A$2:$F$45,6,0)="Ja",MAX(BC1523:BD1523),D_SAV!$BC1523),0)</f>
        <v>0</v>
      </c>
      <c r="AN1523" s="51">
        <f t="shared" si="490"/>
        <v>0</v>
      </c>
      <c r="AP1523" s="304">
        <f t="shared" si="491"/>
        <v>0</v>
      </c>
      <c r="AQ1523" s="304">
        <f t="shared" si="492"/>
        <v>0</v>
      </c>
      <c r="AR1523" s="304">
        <f t="shared" si="493"/>
        <v>0</v>
      </c>
      <c r="AS1523" s="304">
        <f t="shared" si="494"/>
        <v>0</v>
      </c>
      <c r="AT1523" s="304">
        <f t="shared" si="495"/>
        <v>0</v>
      </c>
      <c r="AU1523" s="304">
        <f t="shared" si="496"/>
        <v>0</v>
      </c>
      <c r="AV1523" s="304">
        <f t="shared" si="497"/>
        <v>0</v>
      </c>
      <c r="AW1523" s="304">
        <f t="shared" si="498"/>
        <v>0</v>
      </c>
      <c r="AX1523" s="304">
        <f t="shared" si="499"/>
        <v>0</v>
      </c>
      <c r="AY1523" s="304">
        <f t="shared" si="500"/>
        <v>0</v>
      </c>
      <c r="AZ1523" s="304">
        <f t="shared" si="501"/>
        <v>0</v>
      </c>
      <c r="BA1523" s="304">
        <f t="shared" si="502"/>
        <v>0</v>
      </c>
      <c r="BB1523" s="304">
        <f t="shared" si="503"/>
        <v>0</v>
      </c>
      <c r="BC1523" s="304">
        <f t="shared" si="504"/>
        <v>0</v>
      </c>
      <c r="BD1523" s="304">
        <f t="shared" si="505"/>
        <v>0</v>
      </c>
      <c r="BE1523" s="304">
        <f>IFERROR(IF(VLOOKUP($C1523,Listen!$A$2:$F$45,6,0)="Ja",BB1523-MAX(BC1523:BD1523),BB1523-BC1523),0)</f>
        <v>0</v>
      </c>
    </row>
    <row r="1524" spans="1:57" x14ac:dyDescent="0.25">
      <c r="A1524" s="320" t="str">
        <f>IF(AND(D1524&lt;&gt;0,C1524&lt;&gt;0,E1524&lt;&gt;0),IF(B1524&lt;&gt;0,CONCATENATE(B1524,"-AGr",VLOOKUP(C1524,Listen!$A$2:$D$45,4,FALSE),"-",D1524,"-",E1524,),CONCATENATE("AGr",VLOOKUP(C1524,Listen!$A$2:$D$45,4,FALSE),"-",D1524,"-",E1524)),"keine vollständige ID")</f>
        <v>keine vollständige ID</v>
      </c>
      <c r="B1524" s="301"/>
      <c r="C1524" s="287"/>
      <c r="D1524" s="34"/>
      <c r="E1524" s="306"/>
      <c r="F1524" s="116"/>
      <c r="G1524" s="17"/>
      <c r="H1524" s="17"/>
      <c r="I1524" s="17"/>
      <c r="J1524" s="17"/>
      <c r="K1524" s="17"/>
      <c r="L1524" s="17"/>
      <c r="M1524" s="17"/>
      <c r="N1524" s="17"/>
      <c r="O1524" s="116"/>
      <c r="P1524" s="117">
        <f>IF(D1524&gt;A_Stammdaten!$B$12,0,SUM(G1524,H1524,J1524,L1524:M1524)-SUM(I1524,K1524,N1524:O1524))</f>
        <v>0</v>
      </c>
      <c r="Q1524" s="17"/>
      <c r="R1524" s="17"/>
      <c r="S1524" s="17"/>
      <c r="T1524" s="17"/>
      <c r="U1524" s="62">
        <f t="shared" si="485"/>
        <v>0</v>
      </c>
      <c r="V1524" s="34"/>
      <c r="W1524" s="34"/>
      <c r="X1524" s="34"/>
      <c r="Y1524" s="34"/>
      <c r="Z1524" s="34"/>
      <c r="AA1524" s="63" t="str">
        <f t="shared" si="486"/>
        <v>-</v>
      </c>
      <c r="AB1524" s="63" t="str">
        <f t="shared" si="487"/>
        <v>-</v>
      </c>
      <c r="AC1524" s="63">
        <f>IF(ISBLANK($C1524),0,VLOOKUP($C1524,Listen!$A$2:$C$45,2,FALSE))</f>
        <v>0</v>
      </c>
      <c r="AD1524" s="63">
        <f>IF(ISBLANK($C1524),0,VLOOKUP($C1524,Listen!$A$2:$C$45,3,FALSE))</f>
        <v>0</v>
      </c>
      <c r="AE1524" s="49">
        <f t="shared" si="488"/>
        <v>0</v>
      </c>
      <c r="AF1524" s="49">
        <f t="shared" si="488"/>
        <v>0</v>
      </c>
      <c r="AG1524" s="49">
        <f>IFERROR(IF(OR($V1524&lt;&gt;"Ja",VLOOKUP($C1524,Listen!$A$2:$F$45,5,0)="Nein",D1524&lt;IF(C1524="LNG Anbindungsanlagen gemäß separater Festlegung",2022,2023)),$AC1524,$AA1524),0)</f>
        <v>0</v>
      </c>
      <c r="AH1524" s="49">
        <f>IFERROR(IF(OR($V1524&lt;&gt;"Ja",VLOOKUP($C1524,Listen!$A$2:$F$45,5,0)="Nein",D1524&lt;IF(C1524="LNG Anbindungsanlagen gemäß separater Festlegung",2022,2023)),$AC1524,$AA1524),0)</f>
        <v>0</v>
      </c>
      <c r="AI1524" s="49">
        <f>IFERROR(IF(OR($W1524&lt;&gt;"Ja",VLOOKUP($C1524,Listen!$A$2:$F$45,6,0)="Nein"),$AC1524,$AB1524),0)</f>
        <v>0</v>
      </c>
      <c r="AJ1524" s="49">
        <f>IFERROR(IF(OR($W1524&lt;&gt;"Ja",VLOOKUP($C1524,Listen!$A$2:$F$45,6,0)="Nein"),$AC1524,$AB1524),0)</f>
        <v>0</v>
      </c>
      <c r="AK1524" s="49">
        <f>IFERROR(IF(OR($W1524&lt;&gt;"Ja",VLOOKUP($C1524,Listen!$A$2:$F$45,6,0)="Nein"),$AC1524,$AB1524),0)</f>
        <v>0</v>
      </c>
      <c r="AL1524" s="51">
        <f t="shared" si="489"/>
        <v>0</v>
      </c>
      <c r="AM1524" s="296">
        <f>IFERROR(IF(VLOOKUP($C1524,Listen!$A$2:$F$45,6,0)="Ja",MAX(BC1524:BD1524),D_SAV!$BC1524),0)</f>
        <v>0</v>
      </c>
      <c r="AN1524" s="51">
        <f t="shared" si="490"/>
        <v>0</v>
      </c>
      <c r="AP1524" s="304">
        <f t="shared" si="491"/>
        <v>0</v>
      </c>
      <c r="AQ1524" s="304">
        <f t="shared" si="492"/>
        <v>0</v>
      </c>
      <c r="AR1524" s="304">
        <f t="shared" si="493"/>
        <v>0</v>
      </c>
      <c r="AS1524" s="304">
        <f t="shared" si="494"/>
        <v>0</v>
      </c>
      <c r="AT1524" s="304">
        <f t="shared" si="495"/>
        <v>0</v>
      </c>
      <c r="AU1524" s="304">
        <f t="shared" si="496"/>
        <v>0</v>
      </c>
      <c r="AV1524" s="304">
        <f t="shared" si="497"/>
        <v>0</v>
      </c>
      <c r="AW1524" s="304">
        <f t="shared" si="498"/>
        <v>0</v>
      </c>
      <c r="AX1524" s="304">
        <f t="shared" si="499"/>
        <v>0</v>
      </c>
      <c r="AY1524" s="304">
        <f t="shared" si="500"/>
        <v>0</v>
      </c>
      <c r="AZ1524" s="304">
        <f t="shared" si="501"/>
        <v>0</v>
      </c>
      <c r="BA1524" s="304">
        <f t="shared" si="502"/>
        <v>0</v>
      </c>
      <c r="BB1524" s="304">
        <f t="shared" si="503"/>
        <v>0</v>
      </c>
      <c r="BC1524" s="304">
        <f t="shared" si="504"/>
        <v>0</v>
      </c>
      <c r="BD1524" s="304">
        <f t="shared" si="505"/>
        <v>0</v>
      </c>
      <c r="BE1524" s="304">
        <f>IFERROR(IF(VLOOKUP($C1524,Listen!$A$2:$F$45,6,0)="Ja",BB1524-MAX(BC1524:BD1524),BB1524-BC1524),0)</f>
        <v>0</v>
      </c>
    </row>
    <row r="1525" spans="1:57" x14ac:dyDescent="0.25">
      <c r="A1525" s="320" t="str">
        <f>IF(AND(D1525&lt;&gt;0,C1525&lt;&gt;0,E1525&lt;&gt;0),IF(B1525&lt;&gt;0,CONCATENATE(B1525,"-AGr",VLOOKUP(C1525,Listen!$A$2:$D$45,4,FALSE),"-",D1525,"-",E1525,),CONCATENATE("AGr",VLOOKUP(C1525,Listen!$A$2:$D$45,4,FALSE),"-",D1525,"-",E1525)),"keine vollständige ID")</f>
        <v>keine vollständige ID</v>
      </c>
      <c r="B1525" s="301"/>
      <c r="C1525" s="287"/>
      <c r="D1525" s="34"/>
      <c r="E1525" s="306"/>
      <c r="F1525" s="116"/>
      <c r="G1525" s="17"/>
      <c r="H1525" s="17"/>
      <c r="I1525" s="17"/>
      <c r="J1525" s="17"/>
      <c r="K1525" s="17"/>
      <c r="L1525" s="17"/>
      <c r="M1525" s="17"/>
      <c r="N1525" s="17"/>
      <c r="O1525" s="116"/>
      <c r="P1525" s="117">
        <f>IF(D1525&gt;A_Stammdaten!$B$12,0,SUM(G1525,H1525,J1525,L1525:M1525)-SUM(I1525,K1525,N1525:O1525))</f>
        <v>0</v>
      </c>
      <c r="Q1525" s="17"/>
      <c r="R1525" s="17"/>
      <c r="S1525" s="17"/>
      <c r="T1525" s="17"/>
      <c r="U1525" s="62">
        <f t="shared" si="485"/>
        <v>0</v>
      </c>
      <c r="V1525" s="34"/>
      <c r="W1525" s="34"/>
      <c r="X1525" s="34"/>
      <c r="Y1525" s="34"/>
      <c r="Z1525" s="34"/>
      <c r="AA1525" s="63" t="str">
        <f t="shared" si="486"/>
        <v>-</v>
      </c>
      <c r="AB1525" s="63" t="str">
        <f t="shared" si="487"/>
        <v>-</v>
      </c>
      <c r="AC1525" s="63">
        <f>IF(ISBLANK($C1525),0,VLOOKUP($C1525,Listen!$A$2:$C$45,2,FALSE))</f>
        <v>0</v>
      </c>
      <c r="AD1525" s="63">
        <f>IF(ISBLANK($C1525),0,VLOOKUP($C1525,Listen!$A$2:$C$45,3,FALSE))</f>
        <v>0</v>
      </c>
      <c r="AE1525" s="49">
        <f t="shared" si="488"/>
        <v>0</v>
      </c>
      <c r="AF1525" s="49">
        <f t="shared" si="488"/>
        <v>0</v>
      </c>
      <c r="AG1525" s="49">
        <f>IFERROR(IF(OR($V1525&lt;&gt;"Ja",VLOOKUP($C1525,Listen!$A$2:$F$45,5,0)="Nein",D1525&lt;IF(C1525="LNG Anbindungsanlagen gemäß separater Festlegung",2022,2023)),$AC1525,$AA1525),0)</f>
        <v>0</v>
      </c>
      <c r="AH1525" s="49">
        <f>IFERROR(IF(OR($V1525&lt;&gt;"Ja",VLOOKUP($C1525,Listen!$A$2:$F$45,5,0)="Nein",D1525&lt;IF(C1525="LNG Anbindungsanlagen gemäß separater Festlegung",2022,2023)),$AC1525,$AA1525),0)</f>
        <v>0</v>
      </c>
      <c r="AI1525" s="49">
        <f>IFERROR(IF(OR($W1525&lt;&gt;"Ja",VLOOKUP($C1525,Listen!$A$2:$F$45,6,0)="Nein"),$AC1525,$AB1525),0)</f>
        <v>0</v>
      </c>
      <c r="AJ1525" s="49">
        <f>IFERROR(IF(OR($W1525&lt;&gt;"Ja",VLOOKUP($C1525,Listen!$A$2:$F$45,6,0)="Nein"),$AC1525,$AB1525),0)</f>
        <v>0</v>
      </c>
      <c r="AK1525" s="49">
        <f>IFERROR(IF(OR($W1525&lt;&gt;"Ja",VLOOKUP($C1525,Listen!$A$2:$F$45,6,0)="Nein"),$AC1525,$AB1525),0)</f>
        <v>0</v>
      </c>
      <c r="AL1525" s="51">
        <f t="shared" si="489"/>
        <v>0</v>
      </c>
      <c r="AM1525" s="296">
        <f>IFERROR(IF(VLOOKUP($C1525,Listen!$A$2:$F$45,6,0)="Ja",MAX(BC1525:BD1525),D_SAV!$BC1525),0)</f>
        <v>0</v>
      </c>
      <c r="AN1525" s="51">
        <f t="shared" si="490"/>
        <v>0</v>
      </c>
      <c r="AP1525" s="304">
        <f t="shared" si="491"/>
        <v>0</v>
      </c>
      <c r="AQ1525" s="304">
        <f t="shared" si="492"/>
        <v>0</v>
      </c>
      <c r="AR1525" s="304">
        <f t="shared" si="493"/>
        <v>0</v>
      </c>
      <c r="AS1525" s="304">
        <f t="shared" si="494"/>
        <v>0</v>
      </c>
      <c r="AT1525" s="304">
        <f t="shared" si="495"/>
        <v>0</v>
      </c>
      <c r="AU1525" s="304">
        <f t="shared" si="496"/>
        <v>0</v>
      </c>
      <c r="AV1525" s="304">
        <f t="shared" si="497"/>
        <v>0</v>
      </c>
      <c r="AW1525" s="304">
        <f t="shared" si="498"/>
        <v>0</v>
      </c>
      <c r="AX1525" s="304">
        <f t="shared" si="499"/>
        <v>0</v>
      </c>
      <c r="AY1525" s="304">
        <f t="shared" si="500"/>
        <v>0</v>
      </c>
      <c r="AZ1525" s="304">
        <f t="shared" si="501"/>
        <v>0</v>
      </c>
      <c r="BA1525" s="304">
        <f t="shared" si="502"/>
        <v>0</v>
      </c>
      <c r="BB1525" s="304">
        <f t="shared" si="503"/>
        <v>0</v>
      </c>
      <c r="BC1525" s="304">
        <f t="shared" si="504"/>
        <v>0</v>
      </c>
      <c r="BD1525" s="304">
        <f t="shared" si="505"/>
        <v>0</v>
      </c>
      <c r="BE1525" s="304">
        <f>IFERROR(IF(VLOOKUP($C1525,Listen!$A$2:$F$45,6,0)="Ja",BB1525-MAX(BC1525:BD1525),BB1525-BC1525),0)</f>
        <v>0</v>
      </c>
    </row>
    <row r="1526" spans="1:57" x14ac:dyDescent="0.25">
      <c r="A1526" s="320" t="str">
        <f>IF(AND(D1526&lt;&gt;0,C1526&lt;&gt;0,E1526&lt;&gt;0),IF(B1526&lt;&gt;0,CONCATENATE(B1526,"-AGr",VLOOKUP(C1526,Listen!$A$2:$D$45,4,FALSE),"-",D1526,"-",E1526,),CONCATENATE("AGr",VLOOKUP(C1526,Listen!$A$2:$D$45,4,FALSE),"-",D1526,"-",E1526)),"keine vollständige ID")</f>
        <v>keine vollständige ID</v>
      </c>
      <c r="B1526" s="301"/>
      <c r="C1526" s="287"/>
      <c r="D1526" s="34"/>
      <c r="E1526" s="306"/>
      <c r="F1526" s="116"/>
      <c r="G1526" s="17"/>
      <c r="H1526" s="17"/>
      <c r="I1526" s="17"/>
      <c r="J1526" s="17"/>
      <c r="K1526" s="17"/>
      <c r="L1526" s="17"/>
      <c r="M1526" s="17"/>
      <c r="N1526" s="17"/>
      <c r="O1526" s="116"/>
      <c r="P1526" s="117">
        <f>IF(D1526&gt;A_Stammdaten!$B$12,0,SUM(G1526,H1526,J1526,L1526:M1526)-SUM(I1526,K1526,N1526:O1526))</f>
        <v>0</v>
      </c>
      <c r="Q1526" s="17"/>
      <c r="R1526" s="17"/>
      <c r="S1526" s="17"/>
      <c r="T1526" s="17"/>
      <c r="U1526" s="62">
        <f t="shared" si="485"/>
        <v>0</v>
      </c>
      <c r="V1526" s="34"/>
      <c r="W1526" s="34"/>
      <c r="X1526" s="34"/>
      <c r="Y1526" s="34"/>
      <c r="Z1526" s="34"/>
      <c r="AA1526" s="63" t="str">
        <f t="shared" si="486"/>
        <v>-</v>
      </c>
      <c r="AB1526" s="63" t="str">
        <f t="shared" si="487"/>
        <v>-</v>
      </c>
      <c r="AC1526" s="63">
        <f>IF(ISBLANK($C1526),0,VLOOKUP($C1526,Listen!$A$2:$C$45,2,FALSE))</f>
        <v>0</v>
      </c>
      <c r="AD1526" s="63">
        <f>IF(ISBLANK($C1526),0,VLOOKUP($C1526,Listen!$A$2:$C$45,3,FALSE))</f>
        <v>0</v>
      </c>
      <c r="AE1526" s="49">
        <f t="shared" si="488"/>
        <v>0</v>
      </c>
      <c r="AF1526" s="49">
        <f t="shared" si="488"/>
        <v>0</v>
      </c>
      <c r="AG1526" s="49">
        <f>IFERROR(IF(OR($V1526&lt;&gt;"Ja",VLOOKUP($C1526,Listen!$A$2:$F$45,5,0)="Nein",D1526&lt;IF(C1526="LNG Anbindungsanlagen gemäß separater Festlegung",2022,2023)),$AC1526,$AA1526),0)</f>
        <v>0</v>
      </c>
      <c r="AH1526" s="49">
        <f>IFERROR(IF(OR($V1526&lt;&gt;"Ja",VLOOKUP($C1526,Listen!$A$2:$F$45,5,0)="Nein",D1526&lt;IF(C1526="LNG Anbindungsanlagen gemäß separater Festlegung",2022,2023)),$AC1526,$AA1526),0)</f>
        <v>0</v>
      </c>
      <c r="AI1526" s="49">
        <f>IFERROR(IF(OR($W1526&lt;&gt;"Ja",VLOOKUP($C1526,Listen!$A$2:$F$45,6,0)="Nein"),$AC1526,$AB1526),0)</f>
        <v>0</v>
      </c>
      <c r="AJ1526" s="49">
        <f>IFERROR(IF(OR($W1526&lt;&gt;"Ja",VLOOKUP($C1526,Listen!$A$2:$F$45,6,0)="Nein"),$AC1526,$AB1526),0)</f>
        <v>0</v>
      </c>
      <c r="AK1526" s="49">
        <f>IFERROR(IF(OR($W1526&lt;&gt;"Ja",VLOOKUP($C1526,Listen!$A$2:$F$45,6,0)="Nein"),$AC1526,$AB1526),0)</f>
        <v>0</v>
      </c>
      <c r="AL1526" s="51">
        <f t="shared" si="489"/>
        <v>0</v>
      </c>
      <c r="AM1526" s="296">
        <f>IFERROR(IF(VLOOKUP($C1526,Listen!$A$2:$F$45,6,0)="Ja",MAX(BC1526:BD1526),D_SAV!$BC1526),0)</f>
        <v>0</v>
      </c>
      <c r="AN1526" s="51">
        <f t="shared" si="490"/>
        <v>0</v>
      </c>
      <c r="AP1526" s="304">
        <f t="shared" si="491"/>
        <v>0</v>
      </c>
      <c r="AQ1526" s="304">
        <f t="shared" si="492"/>
        <v>0</v>
      </c>
      <c r="AR1526" s="304">
        <f t="shared" si="493"/>
        <v>0</v>
      </c>
      <c r="AS1526" s="304">
        <f t="shared" si="494"/>
        <v>0</v>
      </c>
      <c r="AT1526" s="304">
        <f t="shared" si="495"/>
        <v>0</v>
      </c>
      <c r="AU1526" s="304">
        <f t="shared" si="496"/>
        <v>0</v>
      </c>
      <c r="AV1526" s="304">
        <f t="shared" si="497"/>
        <v>0</v>
      </c>
      <c r="AW1526" s="304">
        <f t="shared" si="498"/>
        <v>0</v>
      </c>
      <c r="AX1526" s="304">
        <f t="shared" si="499"/>
        <v>0</v>
      </c>
      <c r="AY1526" s="304">
        <f t="shared" si="500"/>
        <v>0</v>
      </c>
      <c r="AZ1526" s="304">
        <f t="shared" si="501"/>
        <v>0</v>
      </c>
      <c r="BA1526" s="304">
        <f t="shared" si="502"/>
        <v>0</v>
      </c>
      <c r="BB1526" s="304">
        <f t="shared" si="503"/>
        <v>0</v>
      </c>
      <c r="BC1526" s="304">
        <f t="shared" si="504"/>
        <v>0</v>
      </c>
      <c r="BD1526" s="304">
        <f t="shared" si="505"/>
        <v>0</v>
      </c>
      <c r="BE1526" s="304">
        <f>IFERROR(IF(VLOOKUP($C1526,Listen!$A$2:$F$45,6,0)="Ja",BB1526-MAX(BC1526:BD1526),BB1526-BC1526),0)</f>
        <v>0</v>
      </c>
    </row>
    <row r="1527" spans="1:57" x14ac:dyDescent="0.25">
      <c r="A1527" s="320" t="str">
        <f>IF(AND(D1527&lt;&gt;0,C1527&lt;&gt;0,E1527&lt;&gt;0),IF(B1527&lt;&gt;0,CONCATENATE(B1527,"-AGr",VLOOKUP(C1527,Listen!$A$2:$D$45,4,FALSE),"-",D1527,"-",E1527,),CONCATENATE("AGr",VLOOKUP(C1527,Listen!$A$2:$D$45,4,FALSE),"-",D1527,"-",E1527)),"keine vollständige ID")</f>
        <v>keine vollständige ID</v>
      </c>
      <c r="B1527" s="301"/>
      <c r="C1527" s="287"/>
      <c r="D1527" s="34"/>
      <c r="E1527" s="306"/>
      <c r="F1527" s="116"/>
      <c r="G1527" s="17"/>
      <c r="H1527" s="17"/>
      <c r="I1527" s="17"/>
      <c r="J1527" s="17"/>
      <c r="K1527" s="17"/>
      <c r="L1527" s="17"/>
      <c r="M1527" s="17"/>
      <c r="N1527" s="17"/>
      <c r="O1527" s="116"/>
      <c r="P1527" s="117">
        <f>IF(D1527&gt;A_Stammdaten!$B$12,0,SUM(G1527,H1527,J1527,L1527:M1527)-SUM(I1527,K1527,N1527:O1527))</f>
        <v>0</v>
      </c>
      <c r="Q1527" s="17"/>
      <c r="R1527" s="17"/>
      <c r="S1527" s="17"/>
      <c r="T1527" s="17"/>
      <c r="U1527" s="62">
        <f t="shared" si="485"/>
        <v>0</v>
      </c>
      <c r="V1527" s="34"/>
      <c r="W1527" s="34"/>
      <c r="X1527" s="34"/>
      <c r="Y1527" s="34"/>
      <c r="Z1527" s="34"/>
      <c r="AA1527" s="63" t="str">
        <f t="shared" si="486"/>
        <v>-</v>
      </c>
      <c r="AB1527" s="63" t="str">
        <f t="shared" si="487"/>
        <v>-</v>
      </c>
      <c r="AC1527" s="63">
        <f>IF(ISBLANK($C1527),0,VLOOKUP($C1527,Listen!$A$2:$C$45,2,FALSE))</f>
        <v>0</v>
      </c>
      <c r="AD1527" s="63">
        <f>IF(ISBLANK($C1527),0,VLOOKUP($C1527,Listen!$A$2:$C$45,3,FALSE))</f>
        <v>0</v>
      </c>
      <c r="AE1527" s="49">
        <f t="shared" si="488"/>
        <v>0</v>
      </c>
      <c r="AF1527" s="49">
        <f t="shared" si="488"/>
        <v>0</v>
      </c>
      <c r="AG1527" s="49">
        <f>IFERROR(IF(OR($V1527&lt;&gt;"Ja",VLOOKUP($C1527,Listen!$A$2:$F$45,5,0)="Nein",D1527&lt;IF(C1527="LNG Anbindungsanlagen gemäß separater Festlegung",2022,2023)),$AC1527,$AA1527),0)</f>
        <v>0</v>
      </c>
      <c r="AH1527" s="49">
        <f>IFERROR(IF(OR($V1527&lt;&gt;"Ja",VLOOKUP($C1527,Listen!$A$2:$F$45,5,0)="Nein",D1527&lt;IF(C1527="LNG Anbindungsanlagen gemäß separater Festlegung",2022,2023)),$AC1527,$AA1527),0)</f>
        <v>0</v>
      </c>
      <c r="AI1527" s="49">
        <f>IFERROR(IF(OR($W1527&lt;&gt;"Ja",VLOOKUP($C1527,Listen!$A$2:$F$45,6,0)="Nein"),$AC1527,$AB1527),0)</f>
        <v>0</v>
      </c>
      <c r="AJ1527" s="49">
        <f>IFERROR(IF(OR($W1527&lt;&gt;"Ja",VLOOKUP($C1527,Listen!$A$2:$F$45,6,0)="Nein"),$AC1527,$AB1527),0)</f>
        <v>0</v>
      </c>
      <c r="AK1527" s="49">
        <f>IFERROR(IF(OR($W1527&lt;&gt;"Ja",VLOOKUP($C1527,Listen!$A$2:$F$45,6,0)="Nein"),$AC1527,$AB1527),0)</f>
        <v>0</v>
      </c>
      <c r="AL1527" s="51">
        <f t="shared" si="489"/>
        <v>0</v>
      </c>
      <c r="AM1527" s="296">
        <f>IFERROR(IF(VLOOKUP($C1527,Listen!$A$2:$F$45,6,0)="Ja",MAX(BC1527:BD1527),D_SAV!$BC1527),0)</f>
        <v>0</v>
      </c>
      <c r="AN1527" s="51">
        <f t="shared" si="490"/>
        <v>0</v>
      </c>
      <c r="AP1527" s="304">
        <f t="shared" si="491"/>
        <v>0</v>
      </c>
      <c r="AQ1527" s="304">
        <f t="shared" si="492"/>
        <v>0</v>
      </c>
      <c r="AR1527" s="304">
        <f t="shared" si="493"/>
        <v>0</v>
      </c>
      <c r="AS1527" s="304">
        <f t="shared" si="494"/>
        <v>0</v>
      </c>
      <c r="AT1527" s="304">
        <f t="shared" si="495"/>
        <v>0</v>
      </c>
      <c r="AU1527" s="304">
        <f t="shared" si="496"/>
        <v>0</v>
      </c>
      <c r="AV1527" s="304">
        <f t="shared" si="497"/>
        <v>0</v>
      </c>
      <c r="AW1527" s="304">
        <f t="shared" si="498"/>
        <v>0</v>
      </c>
      <c r="AX1527" s="304">
        <f t="shared" si="499"/>
        <v>0</v>
      </c>
      <c r="AY1527" s="304">
        <f t="shared" si="500"/>
        <v>0</v>
      </c>
      <c r="AZ1527" s="304">
        <f t="shared" si="501"/>
        <v>0</v>
      </c>
      <c r="BA1527" s="304">
        <f t="shared" si="502"/>
        <v>0</v>
      </c>
      <c r="BB1527" s="304">
        <f t="shared" si="503"/>
        <v>0</v>
      </c>
      <c r="BC1527" s="304">
        <f t="shared" si="504"/>
        <v>0</v>
      </c>
      <c r="BD1527" s="304">
        <f t="shared" si="505"/>
        <v>0</v>
      </c>
      <c r="BE1527" s="304">
        <f>IFERROR(IF(VLOOKUP($C1527,Listen!$A$2:$F$45,6,0)="Ja",BB1527-MAX(BC1527:BD1527),BB1527-BC1527),0)</f>
        <v>0</v>
      </c>
    </row>
    <row r="1528" spans="1:57" x14ac:dyDescent="0.25">
      <c r="A1528" s="320" t="str">
        <f>IF(AND(D1528&lt;&gt;0,C1528&lt;&gt;0,E1528&lt;&gt;0),IF(B1528&lt;&gt;0,CONCATENATE(B1528,"-AGr",VLOOKUP(C1528,Listen!$A$2:$D$45,4,FALSE),"-",D1528,"-",E1528,),CONCATENATE("AGr",VLOOKUP(C1528,Listen!$A$2:$D$45,4,FALSE),"-",D1528,"-",E1528)),"keine vollständige ID")</f>
        <v>keine vollständige ID</v>
      </c>
      <c r="B1528" s="301"/>
      <c r="C1528" s="287"/>
      <c r="D1528" s="34"/>
      <c r="E1528" s="306"/>
      <c r="F1528" s="116"/>
      <c r="G1528" s="17"/>
      <c r="H1528" s="17"/>
      <c r="I1528" s="17"/>
      <c r="J1528" s="17"/>
      <c r="K1528" s="17"/>
      <c r="L1528" s="17"/>
      <c r="M1528" s="17"/>
      <c r="N1528" s="17"/>
      <c r="O1528" s="116"/>
      <c r="P1528" s="117">
        <f>IF(D1528&gt;A_Stammdaten!$B$12,0,SUM(G1528,H1528,J1528,L1528:M1528)-SUM(I1528,K1528,N1528:O1528))</f>
        <v>0</v>
      </c>
      <c r="Q1528" s="17"/>
      <c r="R1528" s="17"/>
      <c r="S1528" s="17"/>
      <c r="T1528" s="17"/>
      <c r="U1528" s="62">
        <f t="shared" si="485"/>
        <v>0</v>
      </c>
      <c r="V1528" s="34"/>
      <c r="W1528" s="34"/>
      <c r="X1528" s="34"/>
      <c r="Y1528" s="34"/>
      <c r="Z1528" s="34"/>
      <c r="AA1528" s="63" t="str">
        <f t="shared" si="486"/>
        <v>-</v>
      </c>
      <c r="AB1528" s="63" t="str">
        <f t="shared" si="487"/>
        <v>-</v>
      </c>
      <c r="AC1528" s="63">
        <f>IF(ISBLANK($C1528),0,VLOOKUP($C1528,Listen!$A$2:$C$45,2,FALSE))</f>
        <v>0</v>
      </c>
      <c r="AD1528" s="63">
        <f>IF(ISBLANK($C1528),0,VLOOKUP($C1528,Listen!$A$2:$C$45,3,FALSE))</f>
        <v>0</v>
      </c>
      <c r="AE1528" s="49">
        <f t="shared" si="488"/>
        <v>0</v>
      </c>
      <c r="AF1528" s="49">
        <f t="shared" si="488"/>
        <v>0</v>
      </c>
      <c r="AG1528" s="49">
        <f>IFERROR(IF(OR($V1528&lt;&gt;"Ja",VLOOKUP($C1528,Listen!$A$2:$F$45,5,0)="Nein",D1528&lt;IF(C1528="LNG Anbindungsanlagen gemäß separater Festlegung",2022,2023)),$AC1528,$AA1528),0)</f>
        <v>0</v>
      </c>
      <c r="AH1528" s="49">
        <f>IFERROR(IF(OR($V1528&lt;&gt;"Ja",VLOOKUP($C1528,Listen!$A$2:$F$45,5,0)="Nein",D1528&lt;IF(C1528="LNG Anbindungsanlagen gemäß separater Festlegung",2022,2023)),$AC1528,$AA1528),0)</f>
        <v>0</v>
      </c>
      <c r="AI1528" s="49">
        <f>IFERROR(IF(OR($W1528&lt;&gt;"Ja",VLOOKUP($C1528,Listen!$A$2:$F$45,6,0)="Nein"),$AC1528,$AB1528),0)</f>
        <v>0</v>
      </c>
      <c r="AJ1528" s="49">
        <f>IFERROR(IF(OR($W1528&lt;&gt;"Ja",VLOOKUP($C1528,Listen!$A$2:$F$45,6,0)="Nein"),$AC1528,$AB1528),0)</f>
        <v>0</v>
      </c>
      <c r="AK1528" s="49">
        <f>IFERROR(IF(OR($W1528&lt;&gt;"Ja",VLOOKUP($C1528,Listen!$A$2:$F$45,6,0)="Nein"),$AC1528,$AB1528),0)</f>
        <v>0</v>
      </c>
      <c r="AL1528" s="51">
        <f t="shared" si="489"/>
        <v>0</v>
      </c>
      <c r="AM1528" s="296">
        <f>IFERROR(IF(VLOOKUP($C1528,Listen!$A$2:$F$45,6,0)="Ja",MAX(BC1528:BD1528),D_SAV!$BC1528),0)</f>
        <v>0</v>
      </c>
      <c r="AN1528" s="51">
        <f t="shared" si="490"/>
        <v>0</v>
      </c>
      <c r="AP1528" s="304">
        <f t="shared" si="491"/>
        <v>0</v>
      </c>
      <c r="AQ1528" s="304">
        <f t="shared" si="492"/>
        <v>0</v>
      </c>
      <c r="AR1528" s="304">
        <f t="shared" si="493"/>
        <v>0</v>
      </c>
      <c r="AS1528" s="304">
        <f t="shared" si="494"/>
        <v>0</v>
      </c>
      <c r="AT1528" s="304">
        <f t="shared" si="495"/>
        <v>0</v>
      </c>
      <c r="AU1528" s="304">
        <f t="shared" si="496"/>
        <v>0</v>
      </c>
      <c r="AV1528" s="304">
        <f t="shared" si="497"/>
        <v>0</v>
      </c>
      <c r="AW1528" s="304">
        <f t="shared" si="498"/>
        <v>0</v>
      </c>
      <c r="AX1528" s="304">
        <f t="shared" si="499"/>
        <v>0</v>
      </c>
      <c r="AY1528" s="304">
        <f t="shared" si="500"/>
        <v>0</v>
      </c>
      <c r="AZ1528" s="304">
        <f t="shared" si="501"/>
        <v>0</v>
      </c>
      <c r="BA1528" s="304">
        <f t="shared" si="502"/>
        <v>0</v>
      </c>
      <c r="BB1528" s="304">
        <f t="shared" si="503"/>
        <v>0</v>
      </c>
      <c r="BC1528" s="304">
        <f t="shared" si="504"/>
        <v>0</v>
      </c>
      <c r="BD1528" s="304">
        <f t="shared" si="505"/>
        <v>0</v>
      </c>
      <c r="BE1528" s="304">
        <f>IFERROR(IF(VLOOKUP($C1528,Listen!$A$2:$F$45,6,0)="Ja",BB1528-MAX(BC1528:BD1528),BB1528-BC1528),0)</f>
        <v>0</v>
      </c>
    </row>
    <row r="1529" spans="1:57" x14ac:dyDescent="0.25">
      <c r="A1529" s="320" t="str">
        <f>IF(AND(D1529&lt;&gt;0,C1529&lt;&gt;0,E1529&lt;&gt;0),IF(B1529&lt;&gt;0,CONCATENATE(B1529,"-AGr",VLOOKUP(C1529,Listen!$A$2:$D$45,4,FALSE),"-",D1529,"-",E1529,),CONCATENATE("AGr",VLOOKUP(C1529,Listen!$A$2:$D$45,4,FALSE),"-",D1529,"-",E1529)),"keine vollständige ID")</f>
        <v>keine vollständige ID</v>
      </c>
      <c r="B1529" s="301"/>
      <c r="C1529" s="287"/>
      <c r="D1529" s="34"/>
      <c r="E1529" s="306"/>
      <c r="F1529" s="116"/>
      <c r="G1529" s="17"/>
      <c r="H1529" s="17"/>
      <c r="I1529" s="17"/>
      <c r="J1529" s="17"/>
      <c r="K1529" s="17"/>
      <c r="L1529" s="17"/>
      <c r="M1529" s="17"/>
      <c r="N1529" s="17"/>
      <c r="O1529" s="116"/>
      <c r="P1529" s="117">
        <f>IF(D1529&gt;A_Stammdaten!$B$12,0,SUM(G1529,H1529,J1529,L1529:M1529)-SUM(I1529,K1529,N1529:O1529))</f>
        <v>0</v>
      </c>
      <c r="Q1529" s="17"/>
      <c r="R1529" s="17"/>
      <c r="S1529" s="17"/>
      <c r="T1529" s="17"/>
      <c r="U1529" s="62">
        <f t="shared" si="485"/>
        <v>0</v>
      </c>
      <c r="V1529" s="34"/>
      <c r="W1529" s="34"/>
      <c r="X1529" s="34"/>
      <c r="Y1529" s="34"/>
      <c r="Z1529" s="34"/>
      <c r="AA1529" s="63" t="str">
        <f t="shared" si="486"/>
        <v>-</v>
      </c>
      <c r="AB1529" s="63" t="str">
        <f t="shared" si="487"/>
        <v>-</v>
      </c>
      <c r="AC1529" s="63">
        <f>IF(ISBLANK($C1529),0,VLOOKUP($C1529,Listen!$A$2:$C$45,2,FALSE))</f>
        <v>0</v>
      </c>
      <c r="AD1529" s="63">
        <f>IF(ISBLANK($C1529),0,VLOOKUP($C1529,Listen!$A$2:$C$45,3,FALSE))</f>
        <v>0</v>
      </c>
      <c r="AE1529" s="49">
        <f t="shared" si="488"/>
        <v>0</v>
      </c>
      <c r="AF1529" s="49">
        <f t="shared" si="488"/>
        <v>0</v>
      </c>
      <c r="AG1529" s="49">
        <f>IFERROR(IF(OR($V1529&lt;&gt;"Ja",VLOOKUP($C1529,Listen!$A$2:$F$45,5,0)="Nein",D1529&lt;IF(C1529="LNG Anbindungsanlagen gemäß separater Festlegung",2022,2023)),$AC1529,$AA1529),0)</f>
        <v>0</v>
      </c>
      <c r="AH1529" s="49">
        <f>IFERROR(IF(OR($V1529&lt;&gt;"Ja",VLOOKUP($C1529,Listen!$A$2:$F$45,5,0)="Nein",D1529&lt;IF(C1529="LNG Anbindungsanlagen gemäß separater Festlegung",2022,2023)),$AC1529,$AA1529),0)</f>
        <v>0</v>
      </c>
      <c r="AI1529" s="49">
        <f>IFERROR(IF(OR($W1529&lt;&gt;"Ja",VLOOKUP($C1529,Listen!$A$2:$F$45,6,0)="Nein"),$AC1529,$AB1529),0)</f>
        <v>0</v>
      </c>
      <c r="AJ1529" s="49">
        <f>IFERROR(IF(OR($W1529&lt;&gt;"Ja",VLOOKUP($C1529,Listen!$A$2:$F$45,6,0)="Nein"),$AC1529,$AB1529),0)</f>
        <v>0</v>
      </c>
      <c r="AK1529" s="49">
        <f>IFERROR(IF(OR($W1529&lt;&gt;"Ja",VLOOKUP($C1529,Listen!$A$2:$F$45,6,0)="Nein"),$AC1529,$AB1529),0)</f>
        <v>0</v>
      </c>
      <c r="AL1529" s="51">
        <f t="shared" si="489"/>
        <v>0</v>
      </c>
      <c r="AM1529" s="296">
        <f>IFERROR(IF(VLOOKUP($C1529,Listen!$A$2:$F$45,6,0)="Ja",MAX(BC1529:BD1529),D_SAV!$BC1529),0)</f>
        <v>0</v>
      </c>
      <c r="AN1529" s="51">
        <f t="shared" si="490"/>
        <v>0</v>
      </c>
      <c r="AP1529" s="304">
        <f t="shared" si="491"/>
        <v>0</v>
      </c>
      <c r="AQ1529" s="304">
        <f t="shared" si="492"/>
        <v>0</v>
      </c>
      <c r="AR1529" s="304">
        <f t="shared" si="493"/>
        <v>0</v>
      </c>
      <c r="AS1529" s="304">
        <f t="shared" si="494"/>
        <v>0</v>
      </c>
      <c r="AT1529" s="304">
        <f t="shared" si="495"/>
        <v>0</v>
      </c>
      <c r="AU1529" s="304">
        <f t="shared" si="496"/>
        <v>0</v>
      </c>
      <c r="AV1529" s="304">
        <f t="shared" si="497"/>
        <v>0</v>
      </c>
      <c r="AW1529" s="304">
        <f t="shared" si="498"/>
        <v>0</v>
      </c>
      <c r="AX1529" s="304">
        <f t="shared" si="499"/>
        <v>0</v>
      </c>
      <c r="AY1529" s="304">
        <f t="shared" si="500"/>
        <v>0</v>
      </c>
      <c r="AZ1529" s="304">
        <f t="shared" si="501"/>
        <v>0</v>
      </c>
      <c r="BA1529" s="304">
        <f t="shared" si="502"/>
        <v>0</v>
      </c>
      <c r="BB1529" s="304">
        <f t="shared" si="503"/>
        <v>0</v>
      </c>
      <c r="BC1529" s="304">
        <f t="shared" si="504"/>
        <v>0</v>
      </c>
      <c r="BD1529" s="304">
        <f t="shared" si="505"/>
        <v>0</v>
      </c>
      <c r="BE1529" s="304">
        <f>IFERROR(IF(VLOOKUP($C1529,Listen!$A$2:$F$45,6,0)="Ja",BB1529-MAX(BC1529:BD1529),BB1529-BC1529),0)</f>
        <v>0</v>
      </c>
    </row>
    <row r="1530" spans="1:57" x14ac:dyDescent="0.25">
      <c r="A1530" s="320" t="str">
        <f>IF(AND(D1530&lt;&gt;0,C1530&lt;&gt;0,E1530&lt;&gt;0),IF(B1530&lt;&gt;0,CONCATENATE(B1530,"-AGr",VLOOKUP(C1530,Listen!$A$2:$D$45,4,FALSE),"-",D1530,"-",E1530,),CONCATENATE("AGr",VLOOKUP(C1530,Listen!$A$2:$D$45,4,FALSE),"-",D1530,"-",E1530)),"keine vollständige ID")</f>
        <v>keine vollständige ID</v>
      </c>
      <c r="B1530" s="301"/>
      <c r="C1530" s="287"/>
      <c r="D1530" s="34"/>
      <c r="E1530" s="306"/>
      <c r="F1530" s="116"/>
      <c r="G1530" s="17"/>
      <c r="H1530" s="17"/>
      <c r="I1530" s="17"/>
      <c r="J1530" s="17"/>
      <c r="K1530" s="17"/>
      <c r="L1530" s="17"/>
      <c r="M1530" s="17"/>
      <c r="N1530" s="17"/>
      <c r="O1530" s="116"/>
      <c r="P1530" s="117">
        <f>IF(D1530&gt;A_Stammdaten!$B$12,0,SUM(G1530,H1530,J1530,L1530:M1530)-SUM(I1530,K1530,N1530:O1530))</f>
        <v>0</v>
      </c>
      <c r="Q1530" s="17"/>
      <c r="R1530" s="17"/>
      <c r="S1530" s="17"/>
      <c r="T1530" s="17"/>
      <c r="U1530" s="62">
        <f t="shared" si="485"/>
        <v>0</v>
      </c>
      <c r="V1530" s="34"/>
      <c r="W1530" s="34"/>
      <c r="X1530" s="34"/>
      <c r="Y1530" s="34"/>
      <c r="Z1530" s="34"/>
      <c r="AA1530" s="63" t="str">
        <f t="shared" si="486"/>
        <v>-</v>
      </c>
      <c r="AB1530" s="63" t="str">
        <f t="shared" si="487"/>
        <v>-</v>
      </c>
      <c r="AC1530" s="63">
        <f>IF(ISBLANK($C1530),0,VLOOKUP($C1530,Listen!$A$2:$C$45,2,FALSE))</f>
        <v>0</v>
      </c>
      <c r="AD1530" s="63">
        <f>IF(ISBLANK($C1530),0,VLOOKUP($C1530,Listen!$A$2:$C$45,3,FALSE))</f>
        <v>0</v>
      </c>
      <c r="AE1530" s="49">
        <f t="shared" si="488"/>
        <v>0</v>
      </c>
      <c r="AF1530" s="49">
        <f t="shared" si="488"/>
        <v>0</v>
      </c>
      <c r="AG1530" s="49">
        <f>IFERROR(IF(OR($V1530&lt;&gt;"Ja",VLOOKUP($C1530,Listen!$A$2:$F$45,5,0)="Nein",D1530&lt;IF(C1530="LNG Anbindungsanlagen gemäß separater Festlegung",2022,2023)),$AC1530,$AA1530),0)</f>
        <v>0</v>
      </c>
      <c r="AH1530" s="49">
        <f>IFERROR(IF(OR($V1530&lt;&gt;"Ja",VLOOKUP($C1530,Listen!$A$2:$F$45,5,0)="Nein",D1530&lt;IF(C1530="LNG Anbindungsanlagen gemäß separater Festlegung",2022,2023)),$AC1530,$AA1530),0)</f>
        <v>0</v>
      </c>
      <c r="AI1530" s="49">
        <f>IFERROR(IF(OR($W1530&lt;&gt;"Ja",VLOOKUP($C1530,Listen!$A$2:$F$45,6,0)="Nein"),$AC1530,$AB1530),0)</f>
        <v>0</v>
      </c>
      <c r="AJ1530" s="49">
        <f>IFERROR(IF(OR($W1530&lt;&gt;"Ja",VLOOKUP($C1530,Listen!$A$2:$F$45,6,0)="Nein"),$AC1530,$AB1530),0)</f>
        <v>0</v>
      </c>
      <c r="AK1530" s="49">
        <f>IFERROR(IF(OR($W1530&lt;&gt;"Ja",VLOOKUP($C1530,Listen!$A$2:$F$45,6,0)="Nein"),$AC1530,$AB1530),0)</f>
        <v>0</v>
      </c>
      <c r="AL1530" s="51">
        <f t="shared" si="489"/>
        <v>0</v>
      </c>
      <c r="AM1530" s="296">
        <f>IFERROR(IF(VLOOKUP($C1530,Listen!$A$2:$F$45,6,0)="Ja",MAX(BC1530:BD1530),D_SAV!$BC1530),0)</f>
        <v>0</v>
      </c>
      <c r="AN1530" s="51">
        <f t="shared" si="490"/>
        <v>0</v>
      </c>
      <c r="AP1530" s="304">
        <f t="shared" si="491"/>
        <v>0</v>
      </c>
      <c r="AQ1530" s="304">
        <f t="shared" si="492"/>
        <v>0</v>
      </c>
      <c r="AR1530" s="304">
        <f t="shared" si="493"/>
        <v>0</v>
      </c>
      <c r="AS1530" s="304">
        <f t="shared" si="494"/>
        <v>0</v>
      </c>
      <c r="AT1530" s="304">
        <f t="shared" si="495"/>
        <v>0</v>
      </c>
      <c r="AU1530" s="304">
        <f t="shared" si="496"/>
        <v>0</v>
      </c>
      <c r="AV1530" s="304">
        <f t="shared" si="497"/>
        <v>0</v>
      </c>
      <c r="AW1530" s="304">
        <f t="shared" si="498"/>
        <v>0</v>
      </c>
      <c r="AX1530" s="304">
        <f t="shared" si="499"/>
        <v>0</v>
      </c>
      <c r="AY1530" s="304">
        <f t="shared" si="500"/>
        <v>0</v>
      </c>
      <c r="AZ1530" s="304">
        <f t="shared" si="501"/>
        <v>0</v>
      </c>
      <c r="BA1530" s="304">
        <f t="shared" si="502"/>
        <v>0</v>
      </c>
      <c r="BB1530" s="304">
        <f t="shared" si="503"/>
        <v>0</v>
      </c>
      <c r="BC1530" s="304">
        <f t="shared" si="504"/>
        <v>0</v>
      </c>
      <c r="BD1530" s="304">
        <f t="shared" si="505"/>
        <v>0</v>
      </c>
      <c r="BE1530" s="304">
        <f>IFERROR(IF(VLOOKUP($C1530,Listen!$A$2:$F$45,6,0)="Ja",BB1530-MAX(BC1530:BD1530),BB1530-BC1530),0)</f>
        <v>0</v>
      </c>
    </row>
    <row r="1531" spans="1:57" x14ac:dyDescent="0.25">
      <c r="A1531" s="320" t="str">
        <f>IF(AND(D1531&lt;&gt;0,C1531&lt;&gt;0,E1531&lt;&gt;0),IF(B1531&lt;&gt;0,CONCATENATE(B1531,"-AGr",VLOOKUP(C1531,Listen!$A$2:$D$45,4,FALSE),"-",D1531,"-",E1531,),CONCATENATE("AGr",VLOOKUP(C1531,Listen!$A$2:$D$45,4,FALSE),"-",D1531,"-",E1531)),"keine vollständige ID")</f>
        <v>keine vollständige ID</v>
      </c>
      <c r="B1531" s="301"/>
      <c r="C1531" s="287"/>
      <c r="D1531" s="34"/>
      <c r="E1531" s="306"/>
      <c r="F1531" s="116"/>
      <c r="G1531" s="17"/>
      <c r="H1531" s="17"/>
      <c r="I1531" s="17"/>
      <c r="J1531" s="17"/>
      <c r="K1531" s="17"/>
      <c r="L1531" s="17"/>
      <c r="M1531" s="17"/>
      <c r="N1531" s="17"/>
      <c r="O1531" s="116"/>
      <c r="P1531" s="117">
        <f>IF(D1531&gt;A_Stammdaten!$B$12,0,SUM(G1531,H1531,J1531,L1531:M1531)-SUM(I1531,K1531,N1531:O1531))</f>
        <v>0</v>
      </c>
      <c r="Q1531" s="17"/>
      <c r="R1531" s="17"/>
      <c r="S1531" s="17"/>
      <c r="T1531" s="17"/>
      <c r="U1531" s="62">
        <f t="shared" si="485"/>
        <v>0</v>
      </c>
      <c r="V1531" s="34"/>
      <c r="W1531" s="34"/>
      <c r="X1531" s="34"/>
      <c r="Y1531" s="34"/>
      <c r="Z1531" s="34"/>
      <c r="AA1531" s="63" t="str">
        <f t="shared" si="486"/>
        <v>-</v>
      </c>
      <c r="AB1531" s="63" t="str">
        <f t="shared" si="487"/>
        <v>-</v>
      </c>
      <c r="AC1531" s="63">
        <f>IF(ISBLANK($C1531),0,VLOOKUP($C1531,Listen!$A$2:$C$45,2,FALSE))</f>
        <v>0</v>
      </c>
      <c r="AD1531" s="63">
        <f>IF(ISBLANK($C1531),0,VLOOKUP($C1531,Listen!$A$2:$C$45,3,FALSE))</f>
        <v>0</v>
      </c>
      <c r="AE1531" s="49">
        <f t="shared" si="488"/>
        <v>0</v>
      </c>
      <c r="AF1531" s="49">
        <f t="shared" si="488"/>
        <v>0</v>
      </c>
      <c r="AG1531" s="49">
        <f>IFERROR(IF(OR($V1531&lt;&gt;"Ja",VLOOKUP($C1531,Listen!$A$2:$F$45,5,0)="Nein",D1531&lt;IF(C1531="LNG Anbindungsanlagen gemäß separater Festlegung",2022,2023)),$AC1531,$AA1531),0)</f>
        <v>0</v>
      </c>
      <c r="AH1531" s="49">
        <f>IFERROR(IF(OR($V1531&lt;&gt;"Ja",VLOOKUP($C1531,Listen!$A$2:$F$45,5,0)="Nein",D1531&lt;IF(C1531="LNG Anbindungsanlagen gemäß separater Festlegung",2022,2023)),$AC1531,$AA1531),0)</f>
        <v>0</v>
      </c>
      <c r="AI1531" s="49">
        <f>IFERROR(IF(OR($W1531&lt;&gt;"Ja",VLOOKUP($C1531,Listen!$A$2:$F$45,6,0)="Nein"),$AC1531,$AB1531),0)</f>
        <v>0</v>
      </c>
      <c r="AJ1531" s="49">
        <f>IFERROR(IF(OR($W1531&lt;&gt;"Ja",VLOOKUP($C1531,Listen!$A$2:$F$45,6,0)="Nein"),$AC1531,$AB1531),0)</f>
        <v>0</v>
      </c>
      <c r="AK1531" s="49">
        <f>IFERROR(IF(OR($W1531&lt;&gt;"Ja",VLOOKUP($C1531,Listen!$A$2:$F$45,6,0)="Nein"),$AC1531,$AB1531),0)</f>
        <v>0</v>
      </c>
      <c r="AL1531" s="51">
        <f t="shared" si="489"/>
        <v>0</v>
      </c>
      <c r="AM1531" s="296">
        <f>IFERROR(IF(VLOOKUP($C1531,Listen!$A$2:$F$45,6,0)="Ja",MAX(BC1531:BD1531),D_SAV!$BC1531),0)</f>
        <v>0</v>
      </c>
      <c r="AN1531" s="51">
        <f t="shared" si="490"/>
        <v>0</v>
      </c>
      <c r="AP1531" s="304">
        <f t="shared" si="491"/>
        <v>0</v>
      </c>
      <c r="AQ1531" s="304">
        <f t="shared" si="492"/>
        <v>0</v>
      </c>
      <c r="AR1531" s="304">
        <f t="shared" si="493"/>
        <v>0</v>
      </c>
      <c r="AS1531" s="304">
        <f t="shared" si="494"/>
        <v>0</v>
      </c>
      <c r="AT1531" s="304">
        <f t="shared" si="495"/>
        <v>0</v>
      </c>
      <c r="AU1531" s="304">
        <f t="shared" si="496"/>
        <v>0</v>
      </c>
      <c r="AV1531" s="304">
        <f t="shared" si="497"/>
        <v>0</v>
      </c>
      <c r="AW1531" s="304">
        <f t="shared" si="498"/>
        <v>0</v>
      </c>
      <c r="AX1531" s="304">
        <f t="shared" si="499"/>
        <v>0</v>
      </c>
      <c r="AY1531" s="304">
        <f t="shared" si="500"/>
        <v>0</v>
      </c>
      <c r="AZ1531" s="304">
        <f t="shared" si="501"/>
        <v>0</v>
      </c>
      <c r="BA1531" s="304">
        <f t="shared" si="502"/>
        <v>0</v>
      </c>
      <c r="BB1531" s="304">
        <f t="shared" si="503"/>
        <v>0</v>
      </c>
      <c r="BC1531" s="304">
        <f t="shared" si="504"/>
        <v>0</v>
      </c>
      <c r="BD1531" s="304">
        <f t="shared" si="505"/>
        <v>0</v>
      </c>
      <c r="BE1531" s="304">
        <f>IFERROR(IF(VLOOKUP($C1531,Listen!$A$2:$F$45,6,0)="Ja",BB1531-MAX(BC1531:BD1531),BB1531-BC1531),0)</f>
        <v>0</v>
      </c>
    </row>
    <row r="1532" spans="1:57" x14ac:dyDescent="0.25">
      <c r="A1532" s="320" t="str">
        <f>IF(AND(D1532&lt;&gt;0,C1532&lt;&gt;0,E1532&lt;&gt;0),IF(B1532&lt;&gt;0,CONCATENATE(B1532,"-AGr",VLOOKUP(C1532,Listen!$A$2:$D$45,4,FALSE),"-",D1532,"-",E1532,),CONCATENATE("AGr",VLOOKUP(C1532,Listen!$A$2:$D$45,4,FALSE),"-",D1532,"-",E1532)),"keine vollständige ID")</f>
        <v>keine vollständige ID</v>
      </c>
      <c r="B1532" s="301"/>
      <c r="C1532" s="287"/>
      <c r="D1532" s="34"/>
      <c r="E1532" s="306"/>
      <c r="F1532" s="116"/>
      <c r="G1532" s="17"/>
      <c r="H1532" s="17"/>
      <c r="I1532" s="17"/>
      <c r="J1532" s="17"/>
      <c r="K1532" s="17"/>
      <c r="L1532" s="17"/>
      <c r="M1532" s="17"/>
      <c r="N1532" s="17"/>
      <c r="O1532" s="116"/>
      <c r="P1532" s="117">
        <f>IF(D1532&gt;A_Stammdaten!$B$12,0,SUM(G1532,H1532,J1532,L1532:M1532)-SUM(I1532,K1532,N1532:O1532))</f>
        <v>0</v>
      </c>
      <c r="Q1532" s="17"/>
      <c r="R1532" s="17"/>
      <c r="S1532" s="17"/>
      <c r="T1532" s="17"/>
      <c r="U1532" s="62">
        <f t="shared" si="485"/>
        <v>0</v>
      </c>
      <c r="V1532" s="34"/>
      <c r="W1532" s="34"/>
      <c r="X1532" s="34"/>
      <c r="Y1532" s="34"/>
      <c r="Z1532" s="34"/>
      <c r="AA1532" s="63" t="str">
        <f t="shared" si="486"/>
        <v>-</v>
      </c>
      <c r="AB1532" s="63" t="str">
        <f t="shared" si="487"/>
        <v>-</v>
      </c>
      <c r="AC1532" s="63">
        <f>IF(ISBLANK($C1532),0,VLOOKUP($C1532,Listen!$A$2:$C$45,2,FALSE))</f>
        <v>0</v>
      </c>
      <c r="AD1532" s="63">
        <f>IF(ISBLANK($C1532),0,VLOOKUP($C1532,Listen!$A$2:$C$45,3,FALSE))</f>
        <v>0</v>
      </c>
      <c r="AE1532" s="49">
        <f t="shared" si="488"/>
        <v>0</v>
      </c>
      <c r="AF1532" s="49">
        <f t="shared" si="488"/>
        <v>0</v>
      </c>
      <c r="AG1532" s="49">
        <f>IFERROR(IF(OR($V1532&lt;&gt;"Ja",VLOOKUP($C1532,Listen!$A$2:$F$45,5,0)="Nein",D1532&lt;IF(C1532="LNG Anbindungsanlagen gemäß separater Festlegung",2022,2023)),$AC1532,$AA1532),0)</f>
        <v>0</v>
      </c>
      <c r="AH1532" s="49">
        <f>IFERROR(IF(OR($V1532&lt;&gt;"Ja",VLOOKUP($C1532,Listen!$A$2:$F$45,5,0)="Nein",D1532&lt;IF(C1532="LNG Anbindungsanlagen gemäß separater Festlegung",2022,2023)),$AC1532,$AA1532),0)</f>
        <v>0</v>
      </c>
      <c r="AI1532" s="49">
        <f>IFERROR(IF(OR($W1532&lt;&gt;"Ja",VLOOKUP($C1532,Listen!$A$2:$F$45,6,0)="Nein"),$AC1532,$AB1532),0)</f>
        <v>0</v>
      </c>
      <c r="AJ1532" s="49">
        <f>IFERROR(IF(OR($W1532&lt;&gt;"Ja",VLOOKUP($C1532,Listen!$A$2:$F$45,6,0)="Nein"),$AC1532,$AB1532),0)</f>
        <v>0</v>
      </c>
      <c r="AK1532" s="49">
        <f>IFERROR(IF(OR($W1532&lt;&gt;"Ja",VLOOKUP($C1532,Listen!$A$2:$F$45,6,0)="Nein"),$AC1532,$AB1532),0)</f>
        <v>0</v>
      </c>
      <c r="AL1532" s="51">
        <f t="shared" si="489"/>
        <v>0</v>
      </c>
      <c r="AM1532" s="296">
        <f>IFERROR(IF(VLOOKUP($C1532,Listen!$A$2:$F$45,6,0)="Ja",MAX(BC1532:BD1532),D_SAV!$BC1532),0)</f>
        <v>0</v>
      </c>
      <c r="AN1532" s="51">
        <f t="shared" si="490"/>
        <v>0</v>
      </c>
      <c r="AP1532" s="304">
        <f t="shared" si="491"/>
        <v>0</v>
      </c>
      <c r="AQ1532" s="304">
        <f t="shared" si="492"/>
        <v>0</v>
      </c>
      <c r="AR1532" s="304">
        <f t="shared" si="493"/>
        <v>0</v>
      </c>
      <c r="AS1532" s="304">
        <f t="shared" si="494"/>
        <v>0</v>
      </c>
      <c r="AT1532" s="304">
        <f t="shared" si="495"/>
        <v>0</v>
      </c>
      <c r="AU1532" s="304">
        <f t="shared" si="496"/>
        <v>0</v>
      </c>
      <c r="AV1532" s="304">
        <f t="shared" si="497"/>
        <v>0</v>
      </c>
      <c r="AW1532" s="304">
        <f t="shared" si="498"/>
        <v>0</v>
      </c>
      <c r="AX1532" s="304">
        <f t="shared" si="499"/>
        <v>0</v>
      </c>
      <c r="AY1532" s="304">
        <f t="shared" si="500"/>
        <v>0</v>
      </c>
      <c r="AZ1532" s="304">
        <f t="shared" si="501"/>
        <v>0</v>
      </c>
      <c r="BA1532" s="304">
        <f t="shared" si="502"/>
        <v>0</v>
      </c>
      <c r="BB1532" s="304">
        <f t="shared" si="503"/>
        <v>0</v>
      </c>
      <c r="BC1532" s="304">
        <f t="shared" si="504"/>
        <v>0</v>
      </c>
      <c r="BD1532" s="304">
        <f t="shared" si="505"/>
        <v>0</v>
      </c>
      <c r="BE1532" s="304">
        <f>IFERROR(IF(VLOOKUP($C1532,Listen!$A$2:$F$45,6,0)="Ja",BB1532-MAX(BC1532:BD1532),BB1532-BC1532),0)</f>
        <v>0</v>
      </c>
    </row>
    <row r="1533" spans="1:57" x14ac:dyDescent="0.25">
      <c r="A1533" s="320" t="str">
        <f>IF(AND(D1533&lt;&gt;0,C1533&lt;&gt;0,E1533&lt;&gt;0),IF(B1533&lt;&gt;0,CONCATENATE(B1533,"-AGr",VLOOKUP(C1533,Listen!$A$2:$D$45,4,FALSE),"-",D1533,"-",E1533,),CONCATENATE("AGr",VLOOKUP(C1533,Listen!$A$2:$D$45,4,FALSE),"-",D1533,"-",E1533)),"keine vollständige ID")</f>
        <v>keine vollständige ID</v>
      </c>
      <c r="B1533" s="301"/>
      <c r="C1533" s="287"/>
      <c r="D1533" s="34"/>
      <c r="E1533" s="306"/>
      <c r="F1533" s="116"/>
      <c r="G1533" s="17"/>
      <c r="H1533" s="17"/>
      <c r="I1533" s="17"/>
      <c r="J1533" s="17"/>
      <c r="K1533" s="17"/>
      <c r="L1533" s="17"/>
      <c r="M1533" s="17"/>
      <c r="N1533" s="17"/>
      <c r="O1533" s="116"/>
      <c r="P1533" s="117">
        <f>IF(D1533&gt;A_Stammdaten!$B$12,0,SUM(G1533,H1533,J1533,L1533:M1533)-SUM(I1533,K1533,N1533:O1533))</f>
        <v>0</v>
      </c>
      <c r="Q1533" s="17"/>
      <c r="R1533" s="17"/>
      <c r="S1533" s="17"/>
      <c r="T1533" s="17"/>
      <c r="U1533" s="62">
        <f t="shared" si="485"/>
        <v>0</v>
      </c>
      <c r="V1533" s="34"/>
      <c r="W1533" s="34"/>
      <c r="X1533" s="34"/>
      <c r="Y1533" s="34"/>
      <c r="Z1533" s="34"/>
      <c r="AA1533" s="63" t="str">
        <f t="shared" si="486"/>
        <v>-</v>
      </c>
      <c r="AB1533" s="63" t="str">
        <f t="shared" si="487"/>
        <v>-</v>
      </c>
      <c r="AC1533" s="63">
        <f>IF(ISBLANK($C1533),0,VLOOKUP($C1533,Listen!$A$2:$C$45,2,FALSE))</f>
        <v>0</v>
      </c>
      <c r="AD1533" s="63">
        <f>IF(ISBLANK($C1533),0,VLOOKUP($C1533,Listen!$A$2:$C$45,3,FALSE))</f>
        <v>0</v>
      </c>
      <c r="AE1533" s="49">
        <f t="shared" si="488"/>
        <v>0</v>
      </c>
      <c r="AF1533" s="49">
        <f t="shared" si="488"/>
        <v>0</v>
      </c>
      <c r="AG1533" s="49">
        <f>IFERROR(IF(OR($V1533&lt;&gt;"Ja",VLOOKUP($C1533,Listen!$A$2:$F$45,5,0)="Nein",D1533&lt;IF(C1533="LNG Anbindungsanlagen gemäß separater Festlegung",2022,2023)),$AC1533,$AA1533),0)</f>
        <v>0</v>
      </c>
      <c r="AH1533" s="49">
        <f>IFERROR(IF(OR($V1533&lt;&gt;"Ja",VLOOKUP($C1533,Listen!$A$2:$F$45,5,0)="Nein",D1533&lt;IF(C1533="LNG Anbindungsanlagen gemäß separater Festlegung",2022,2023)),$AC1533,$AA1533),0)</f>
        <v>0</v>
      </c>
      <c r="AI1533" s="49">
        <f>IFERROR(IF(OR($W1533&lt;&gt;"Ja",VLOOKUP($C1533,Listen!$A$2:$F$45,6,0)="Nein"),$AC1533,$AB1533),0)</f>
        <v>0</v>
      </c>
      <c r="AJ1533" s="49">
        <f>IFERROR(IF(OR($W1533&lt;&gt;"Ja",VLOOKUP($C1533,Listen!$A$2:$F$45,6,0)="Nein"),$AC1533,$AB1533),0)</f>
        <v>0</v>
      </c>
      <c r="AK1533" s="49">
        <f>IFERROR(IF(OR($W1533&lt;&gt;"Ja",VLOOKUP($C1533,Listen!$A$2:$F$45,6,0)="Nein"),$AC1533,$AB1533),0)</f>
        <v>0</v>
      </c>
      <c r="AL1533" s="51">
        <f t="shared" si="489"/>
        <v>0</v>
      </c>
      <c r="AM1533" s="296">
        <f>IFERROR(IF(VLOOKUP($C1533,Listen!$A$2:$F$45,6,0)="Ja",MAX(BC1533:BD1533),D_SAV!$BC1533),0)</f>
        <v>0</v>
      </c>
      <c r="AN1533" s="51">
        <f t="shared" si="490"/>
        <v>0</v>
      </c>
      <c r="AP1533" s="304">
        <f t="shared" si="491"/>
        <v>0</v>
      </c>
      <c r="AQ1533" s="304">
        <f t="shared" si="492"/>
        <v>0</v>
      </c>
      <c r="AR1533" s="304">
        <f t="shared" si="493"/>
        <v>0</v>
      </c>
      <c r="AS1533" s="304">
        <f t="shared" si="494"/>
        <v>0</v>
      </c>
      <c r="AT1533" s="304">
        <f t="shared" si="495"/>
        <v>0</v>
      </c>
      <c r="AU1533" s="304">
        <f t="shared" si="496"/>
        <v>0</v>
      </c>
      <c r="AV1533" s="304">
        <f t="shared" si="497"/>
        <v>0</v>
      </c>
      <c r="AW1533" s="304">
        <f t="shared" si="498"/>
        <v>0</v>
      </c>
      <c r="AX1533" s="304">
        <f t="shared" si="499"/>
        <v>0</v>
      </c>
      <c r="AY1533" s="304">
        <f t="shared" si="500"/>
        <v>0</v>
      </c>
      <c r="AZ1533" s="304">
        <f t="shared" si="501"/>
        <v>0</v>
      </c>
      <c r="BA1533" s="304">
        <f t="shared" si="502"/>
        <v>0</v>
      </c>
      <c r="BB1533" s="304">
        <f t="shared" si="503"/>
        <v>0</v>
      </c>
      <c r="BC1533" s="304">
        <f t="shared" si="504"/>
        <v>0</v>
      </c>
      <c r="BD1533" s="304">
        <f t="shared" si="505"/>
        <v>0</v>
      </c>
      <c r="BE1533" s="304">
        <f>IFERROR(IF(VLOOKUP($C1533,Listen!$A$2:$F$45,6,0)="Ja",BB1533-MAX(BC1533:BD1533),BB1533-BC1533),0)</f>
        <v>0</v>
      </c>
    </row>
    <row r="1534" spans="1:57" x14ac:dyDescent="0.25">
      <c r="A1534" s="320" t="str">
        <f>IF(AND(D1534&lt;&gt;0,C1534&lt;&gt;0,E1534&lt;&gt;0),IF(B1534&lt;&gt;0,CONCATENATE(B1534,"-AGr",VLOOKUP(C1534,Listen!$A$2:$D$45,4,FALSE),"-",D1534,"-",E1534,),CONCATENATE("AGr",VLOOKUP(C1534,Listen!$A$2:$D$45,4,FALSE),"-",D1534,"-",E1534)),"keine vollständige ID")</f>
        <v>keine vollständige ID</v>
      </c>
      <c r="B1534" s="301"/>
      <c r="C1534" s="287"/>
      <c r="D1534" s="34"/>
      <c r="E1534" s="306"/>
      <c r="F1534" s="116"/>
      <c r="G1534" s="17"/>
      <c r="H1534" s="17"/>
      <c r="I1534" s="17"/>
      <c r="J1534" s="17"/>
      <c r="K1534" s="17"/>
      <c r="L1534" s="17"/>
      <c r="M1534" s="17"/>
      <c r="N1534" s="17"/>
      <c r="O1534" s="116"/>
      <c r="P1534" s="117">
        <f>IF(D1534&gt;A_Stammdaten!$B$12,0,SUM(G1534,H1534,J1534,L1534:M1534)-SUM(I1534,K1534,N1534:O1534))</f>
        <v>0</v>
      </c>
      <c r="Q1534" s="17"/>
      <c r="R1534" s="17"/>
      <c r="S1534" s="17"/>
      <c r="T1534" s="17"/>
      <c r="U1534" s="62">
        <f t="shared" si="485"/>
        <v>0</v>
      </c>
      <c r="V1534" s="34"/>
      <c r="W1534" s="34"/>
      <c r="X1534" s="34"/>
      <c r="Y1534" s="34"/>
      <c r="Z1534" s="34"/>
      <c r="AA1534" s="63" t="str">
        <f t="shared" si="486"/>
        <v>-</v>
      </c>
      <c r="AB1534" s="63" t="str">
        <f t="shared" si="487"/>
        <v>-</v>
      </c>
      <c r="AC1534" s="63">
        <f>IF(ISBLANK($C1534),0,VLOOKUP($C1534,Listen!$A$2:$C$45,2,FALSE))</f>
        <v>0</v>
      </c>
      <c r="AD1534" s="63">
        <f>IF(ISBLANK($C1534),0,VLOOKUP($C1534,Listen!$A$2:$C$45,3,FALSE))</f>
        <v>0</v>
      </c>
      <c r="AE1534" s="49">
        <f t="shared" si="488"/>
        <v>0</v>
      </c>
      <c r="AF1534" s="49">
        <f t="shared" si="488"/>
        <v>0</v>
      </c>
      <c r="AG1534" s="49">
        <f>IFERROR(IF(OR($V1534&lt;&gt;"Ja",VLOOKUP($C1534,Listen!$A$2:$F$45,5,0)="Nein",D1534&lt;IF(C1534="LNG Anbindungsanlagen gemäß separater Festlegung",2022,2023)),$AC1534,$AA1534),0)</f>
        <v>0</v>
      </c>
      <c r="AH1534" s="49">
        <f>IFERROR(IF(OR($V1534&lt;&gt;"Ja",VLOOKUP($C1534,Listen!$A$2:$F$45,5,0)="Nein",D1534&lt;IF(C1534="LNG Anbindungsanlagen gemäß separater Festlegung",2022,2023)),$AC1534,$AA1534),0)</f>
        <v>0</v>
      </c>
      <c r="AI1534" s="49">
        <f>IFERROR(IF(OR($W1534&lt;&gt;"Ja",VLOOKUP($C1534,Listen!$A$2:$F$45,6,0)="Nein"),$AC1534,$AB1534),0)</f>
        <v>0</v>
      </c>
      <c r="AJ1534" s="49">
        <f>IFERROR(IF(OR($W1534&lt;&gt;"Ja",VLOOKUP($C1534,Listen!$A$2:$F$45,6,0)="Nein"),$AC1534,$AB1534),0)</f>
        <v>0</v>
      </c>
      <c r="AK1534" s="49">
        <f>IFERROR(IF(OR($W1534&lt;&gt;"Ja",VLOOKUP($C1534,Listen!$A$2:$F$45,6,0)="Nein"),$AC1534,$AB1534),0)</f>
        <v>0</v>
      </c>
      <c r="AL1534" s="51">
        <f t="shared" si="489"/>
        <v>0</v>
      </c>
      <c r="AM1534" s="296">
        <f>IFERROR(IF(VLOOKUP($C1534,Listen!$A$2:$F$45,6,0)="Ja",MAX(BC1534:BD1534),D_SAV!$BC1534),0)</f>
        <v>0</v>
      </c>
      <c r="AN1534" s="51">
        <f t="shared" si="490"/>
        <v>0</v>
      </c>
      <c r="AP1534" s="304">
        <f t="shared" si="491"/>
        <v>0</v>
      </c>
      <c r="AQ1534" s="304">
        <f t="shared" si="492"/>
        <v>0</v>
      </c>
      <c r="AR1534" s="304">
        <f t="shared" si="493"/>
        <v>0</v>
      </c>
      <c r="AS1534" s="304">
        <f t="shared" si="494"/>
        <v>0</v>
      </c>
      <c r="AT1534" s="304">
        <f t="shared" si="495"/>
        <v>0</v>
      </c>
      <c r="AU1534" s="304">
        <f t="shared" si="496"/>
        <v>0</v>
      </c>
      <c r="AV1534" s="304">
        <f t="shared" si="497"/>
        <v>0</v>
      </c>
      <c r="AW1534" s="304">
        <f t="shared" si="498"/>
        <v>0</v>
      </c>
      <c r="AX1534" s="304">
        <f t="shared" si="499"/>
        <v>0</v>
      </c>
      <c r="AY1534" s="304">
        <f t="shared" si="500"/>
        <v>0</v>
      </c>
      <c r="AZ1534" s="304">
        <f t="shared" si="501"/>
        <v>0</v>
      </c>
      <c r="BA1534" s="304">
        <f t="shared" si="502"/>
        <v>0</v>
      </c>
      <c r="BB1534" s="304">
        <f t="shared" si="503"/>
        <v>0</v>
      </c>
      <c r="BC1534" s="304">
        <f t="shared" si="504"/>
        <v>0</v>
      </c>
      <c r="BD1534" s="304">
        <f t="shared" si="505"/>
        <v>0</v>
      </c>
      <c r="BE1534" s="304">
        <f>IFERROR(IF(VLOOKUP($C1534,Listen!$A$2:$F$45,6,0)="Ja",BB1534-MAX(BC1534:BD1534),BB1534-BC1534),0)</f>
        <v>0</v>
      </c>
    </row>
    <row r="1535" spans="1:57" x14ac:dyDescent="0.25">
      <c r="A1535" s="320" t="str">
        <f>IF(AND(D1535&lt;&gt;0,C1535&lt;&gt;0,E1535&lt;&gt;0),IF(B1535&lt;&gt;0,CONCATENATE(B1535,"-AGr",VLOOKUP(C1535,Listen!$A$2:$D$45,4,FALSE),"-",D1535,"-",E1535,),CONCATENATE("AGr",VLOOKUP(C1535,Listen!$A$2:$D$45,4,FALSE),"-",D1535,"-",E1535)),"keine vollständige ID")</f>
        <v>keine vollständige ID</v>
      </c>
      <c r="B1535" s="301"/>
      <c r="C1535" s="287"/>
      <c r="D1535" s="34"/>
      <c r="E1535" s="306"/>
      <c r="F1535" s="116"/>
      <c r="G1535" s="17"/>
      <c r="H1535" s="17"/>
      <c r="I1535" s="17"/>
      <c r="J1535" s="17"/>
      <c r="K1535" s="17"/>
      <c r="L1535" s="17"/>
      <c r="M1535" s="17"/>
      <c r="N1535" s="17"/>
      <c r="O1535" s="116"/>
      <c r="P1535" s="117">
        <f>IF(D1535&gt;A_Stammdaten!$B$12,0,SUM(G1535,H1535,J1535,L1535:M1535)-SUM(I1535,K1535,N1535:O1535))</f>
        <v>0</v>
      </c>
      <c r="Q1535" s="17"/>
      <c r="R1535" s="17"/>
      <c r="S1535" s="17"/>
      <c r="T1535" s="17"/>
      <c r="U1535" s="62">
        <f t="shared" si="485"/>
        <v>0</v>
      </c>
      <c r="V1535" s="34"/>
      <c r="W1535" s="34"/>
      <c r="X1535" s="34"/>
      <c r="Y1535" s="34"/>
      <c r="Z1535" s="34"/>
      <c r="AA1535" s="63" t="str">
        <f t="shared" si="486"/>
        <v>-</v>
      </c>
      <c r="AB1535" s="63" t="str">
        <f t="shared" si="487"/>
        <v>-</v>
      </c>
      <c r="AC1535" s="63">
        <f>IF(ISBLANK($C1535),0,VLOOKUP($C1535,Listen!$A$2:$C$45,2,FALSE))</f>
        <v>0</v>
      </c>
      <c r="AD1535" s="63">
        <f>IF(ISBLANK($C1535),0,VLOOKUP($C1535,Listen!$A$2:$C$45,3,FALSE))</f>
        <v>0</v>
      </c>
      <c r="AE1535" s="49">
        <f t="shared" si="488"/>
        <v>0</v>
      </c>
      <c r="AF1535" s="49">
        <f t="shared" si="488"/>
        <v>0</v>
      </c>
      <c r="AG1535" s="49">
        <f>IFERROR(IF(OR($V1535&lt;&gt;"Ja",VLOOKUP($C1535,Listen!$A$2:$F$45,5,0)="Nein",D1535&lt;IF(C1535="LNG Anbindungsanlagen gemäß separater Festlegung",2022,2023)),$AC1535,$AA1535),0)</f>
        <v>0</v>
      </c>
      <c r="AH1535" s="49">
        <f>IFERROR(IF(OR($V1535&lt;&gt;"Ja",VLOOKUP($C1535,Listen!$A$2:$F$45,5,0)="Nein",D1535&lt;IF(C1535="LNG Anbindungsanlagen gemäß separater Festlegung",2022,2023)),$AC1535,$AA1535),0)</f>
        <v>0</v>
      </c>
      <c r="AI1535" s="49">
        <f>IFERROR(IF(OR($W1535&lt;&gt;"Ja",VLOOKUP($C1535,Listen!$A$2:$F$45,6,0)="Nein"),$AC1535,$AB1535),0)</f>
        <v>0</v>
      </c>
      <c r="AJ1535" s="49">
        <f>IFERROR(IF(OR($W1535&lt;&gt;"Ja",VLOOKUP($C1535,Listen!$A$2:$F$45,6,0)="Nein"),$AC1535,$AB1535),0)</f>
        <v>0</v>
      </c>
      <c r="AK1535" s="49">
        <f>IFERROR(IF(OR($W1535&lt;&gt;"Ja",VLOOKUP($C1535,Listen!$A$2:$F$45,6,0)="Nein"),$AC1535,$AB1535),0)</f>
        <v>0</v>
      </c>
      <c r="AL1535" s="51">
        <f t="shared" si="489"/>
        <v>0</v>
      </c>
      <c r="AM1535" s="296">
        <f>IFERROR(IF(VLOOKUP($C1535,Listen!$A$2:$F$45,6,0)="Ja",MAX(BC1535:BD1535),D_SAV!$BC1535),0)</f>
        <v>0</v>
      </c>
      <c r="AN1535" s="51">
        <f t="shared" si="490"/>
        <v>0</v>
      </c>
      <c r="AP1535" s="304">
        <f t="shared" si="491"/>
        <v>0</v>
      </c>
      <c r="AQ1535" s="304">
        <f t="shared" si="492"/>
        <v>0</v>
      </c>
      <c r="AR1535" s="304">
        <f t="shared" si="493"/>
        <v>0</v>
      </c>
      <c r="AS1535" s="304">
        <f t="shared" si="494"/>
        <v>0</v>
      </c>
      <c r="AT1535" s="304">
        <f t="shared" si="495"/>
        <v>0</v>
      </c>
      <c r="AU1535" s="304">
        <f t="shared" si="496"/>
        <v>0</v>
      </c>
      <c r="AV1535" s="304">
        <f t="shared" si="497"/>
        <v>0</v>
      </c>
      <c r="AW1535" s="304">
        <f t="shared" si="498"/>
        <v>0</v>
      </c>
      <c r="AX1535" s="304">
        <f t="shared" si="499"/>
        <v>0</v>
      </c>
      <c r="AY1535" s="304">
        <f t="shared" si="500"/>
        <v>0</v>
      </c>
      <c r="AZ1535" s="304">
        <f t="shared" si="501"/>
        <v>0</v>
      </c>
      <c r="BA1535" s="304">
        <f t="shared" si="502"/>
        <v>0</v>
      </c>
      <c r="BB1535" s="304">
        <f t="shared" si="503"/>
        <v>0</v>
      </c>
      <c r="BC1535" s="304">
        <f t="shared" si="504"/>
        <v>0</v>
      </c>
      <c r="BD1535" s="304">
        <f t="shared" si="505"/>
        <v>0</v>
      </c>
      <c r="BE1535" s="304">
        <f>IFERROR(IF(VLOOKUP($C1535,Listen!$A$2:$F$45,6,0)="Ja",BB1535-MAX(BC1535:BD1535),BB1535-BC1535),0)</f>
        <v>0</v>
      </c>
    </row>
    <row r="1536" spans="1:57" x14ac:dyDescent="0.25">
      <c r="A1536" s="320" t="str">
        <f>IF(AND(D1536&lt;&gt;0,C1536&lt;&gt;0,E1536&lt;&gt;0),IF(B1536&lt;&gt;0,CONCATENATE(B1536,"-AGr",VLOOKUP(C1536,Listen!$A$2:$D$45,4,FALSE),"-",D1536,"-",E1536,),CONCATENATE("AGr",VLOOKUP(C1536,Listen!$A$2:$D$45,4,FALSE),"-",D1536,"-",E1536)),"keine vollständige ID")</f>
        <v>keine vollständige ID</v>
      </c>
      <c r="B1536" s="301"/>
      <c r="C1536" s="287"/>
      <c r="D1536" s="34"/>
      <c r="E1536" s="306"/>
      <c r="F1536" s="116"/>
      <c r="G1536" s="17"/>
      <c r="H1536" s="17"/>
      <c r="I1536" s="17"/>
      <c r="J1536" s="17"/>
      <c r="K1536" s="17"/>
      <c r="L1536" s="17"/>
      <c r="M1536" s="17"/>
      <c r="N1536" s="17"/>
      <c r="O1536" s="116"/>
      <c r="P1536" s="117">
        <f>IF(D1536&gt;A_Stammdaten!$B$12,0,SUM(G1536,H1536,J1536,L1536:M1536)-SUM(I1536,K1536,N1536:O1536))</f>
        <v>0</v>
      </c>
      <c r="Q1536" s="17"/>
      <c r="R1536" s="17"/>
      <c r="S1536" s="17"/>
      <c r="T1536" s="17"/>
      <c r="U1536" s="62">
        <f t="shared" si="485"/>
        <v>0</v>
      </c>
      <c r="V1536" s="34"/>
      <c r="W1536" s="34"/>
      <c r="X1536" s="34"/>
      <c r="Y1536" s="34"/>
      <c r="Z1536" s="34"/>
      <c r="AA1536" s="63" t="str">
        <f t="shared" si="486"/>
        <v>-</v>
      </c>
      <c r="AB1536" s="63" t="str">
        <f t="shared" si="487"/>
        <v>-</v>
      </c>
      <c r="AC1536" s="63">
        <f>IF(ISBLANK($C1536),0,VLOOKUP($C1536,Listen!$A$2:$C$45,2,FALSE))</f>
        <v>0</v>
      </c>
      <c r="AD1536" s="63">
        <f>IF(ISBLANK($C1536),0,VLOOKUP($C1536,Listen!$A$2:$C$45,3,FALSE))</f>
        <v>0</v>
      </c>
      <c r="AE1536" s="49">
        <f t="shared" si="488"/>
        <v>0</v>
      </c>
      <c r="AF1536" s="49">
        <f t="shared" si="488"/>
        <v>0</v>
      </c>
      <c r="AG1536" s="49">
        <f>IFERROR(IF(OR($V1536&lt;&gt;"Ja",VLOOKUP($C1536,Listen!$A$2:$F$45,5,0)="Nein",D1536&lt;IF(C1536="LNG Anbindungsanlagen gemäß separater Festlegung",2022,2023)),$AC1536,$AA1536),0)</f>
        <v>0</v>
      </c>
      <c r="AH1536" s="49">
        <f>IFERROR(IF(OR($V1536&lt;&gt;"Ja",VLOOKUP($C1536,Listen!$A$2:$F$45,5,0)="Nein",D1536&lt;IF(C1536="LNG Anbindungsanlagen gemäß separater Festlegung",2022,2023)),$AC1536,$AA1536),0)</f>
        <v>0</v>
      </c>
      <c r="AI1536" s="49">
        <f>IFERROR(IF(OR($W1536&lt;&gt;"Ja",VLOOKUP($C1536,Listen!$A$2:$F$45,6,0)="Nein"),$AC1536,$AB1536),0)</f>
        <v>0</v>
      </c>
      <c r="AJ1536" s="49">
        <f>IFERROR(IF(OR($W1536&lt;&gt;"Ja",VLOOKUP($C1536,Listen!$A$2:$F$45,6,0)="Nein"),$AC1536,$AB1536),0)</f>
        <v>0</v>
      </c>
      <c r="AK1536" s="49">
        <f>IFERROR(IF(OR($W1536&lt;&gt;"Ja",VLOOKUP($C1536,Listen!$A$2:$F$45,6,0)="Nein"),$AC1536,$AB1536),0)</f>
        <v>0</v>
      </c>
      <c r="AL1536" s="51">
        <f t="shared" si="489"/>
        <v>0</v>
      </c>
      <c r="AM1536" s="296">
        <f>IFERROR(IF(VLOOKUP($C1536,Listen!$A$2:$F$45,6,0)="Ja",MAX(BC1536:BD1536),D_SAV!$BC1536),0)</f>
        <v>0</v>
      </c>
      <c r="AN1536" s="51">
        <f t="shared" si="490"/>
        <v>0</v>
      </c>
      <c r="AP1536" s="304">
        <f t="shared" si="491"/>
        <v>0</v>
      </c>
      <c r="AQ1536" s="304">
        <f t="shared" si="492"/>
        <v>0</v>
      </c>
      <c r="AR1536" s="304">
        <f t="shared" si="493"/>
        <v>0</v>
      </c>
      <c r="AS1536" s="304">
        <f t="shared" si="494"/>
        <v>0</v>
      </c>
      <c r="AT1536" s="304">
        <f t="shared" si="495"/>
        <v>0</v>
      </c>
      <c r="AU1536" s="304">
        <f t="shared" si="496"/>
        <v>0</v>
      </c>
      <c r="AV1536" s="304">
        <f t="shared" si="497"/>
        <v>0</v>
      </c>
      <c r="AW1536" s="304">
        <f t="shared" si="498"/>
        <v>0</v>
      </c>
      <c r="AX1536" s="304">
        <f t="shared" si="499"/>
        <v>0</v>
      </c>
      <c r="AY1536" s="304">
        <f t="shared" si="500"/>
        <v>0</v>
      </c>
      <c r="AZ1536" s="304">
        <f t="shared" si="501"/>
        <v>0</v>
      </c>
      <c r="BA1536" s="304">
        <f t="shared" si="502"/>
        <v>0</v>
      </c>
      <c r="BB1536" s="304">
        <f t="shared" si="503"/>
        <v>0</v>
      </c>
      <c r="BC1536" s="304">
        <f t="shared" si="504"/>
        <v>0</v>
      </c>
      <c r="BD1536" s="304">
        <f t="shared" si="505"/>
        <v>0</v>
      </c>
      <c r="BE1536" s="304">
        <f>IFERROR(IF(VLOOKUP($C1536,Listen!$A$2:$F$45,6,0)="Ja",BB1536-MAX(BC1536:BD1536),BB1536-BC1536),0)</f>
        <v>0</v>
      </c>
    </row>
    <row r="1537" spans="1:57" x14ac:dyDescent="0.25">
      <c r="A1537" s="320" t="str">
        <f>IF(AND(D1537&lt;&gt;0,C1537&lt;&gt;0,E1537&lt;&gt;0),IF(B1537&lt;&gt;0,CONCATENATE(B1537,"-AGr",VLOOKUP(C1537,Listen!$A$2:$D$45,4,FALSE),"-",D1537,"-",E1537,),CONCATENATE("AGr",VLOOKUP(C1537,Listen!$A$2:$D$45,4,FALSE),"-",D1537,"-",E1537)),"keine vollständige ID")</f>
        <v>keine vollständige ID</v>
      </c>
      <c r="B1537" s="301"/>
      <c r="C1537" s="287"/>
      <c r="D1537" s="34"/>
      <c r="E1537" s="306"/>
      <c r="F1537" s="116"/>
      <c r="G1537" s="17"/>
      <c r="H1537" s="17"/>
      <c r="I1537" s="17"/>
      <c r="J1537" s="17"/>
      <c r="K1537" s="17"/>
      <c r="L1537" s="17"/>
      <c r="M1537" s="17"/>
      <c r="N1537" s="17"/>
      <c r="O1537" s="116"/>
      <c r="P1537" s="117">
        <f>IF(D1537&gt;A_Stammdaten!$B$12,0,SUM(G1537,H1537,J1537,L1537:M1537)-SUM(I1537,K1537,N1537:O1537))</f>
        <v>0</v>
      </c>
      <c r="Q1537" s="17"/>
      <c r="R1537" s="17"/>
      <c r="S1537" s="17"/>
      <c r="T1537" s="17"/>
      <c r="U1537" s="62">
        <f t="shared" si="485"/>
        <v>0</v>
      </c>
      <c r="V1537" s="34"/>
      <c r="W1537" s="34"/>
      <c r="X1537" s="34"/>
      <c r="Y1537" s="34"/>
      <c r="Z1537" s="34"/>
      <c r="AA1537" s="63" t="str">
        <f t="shared" si="486"/>
        <v>-</v>
      </c>
      <c r="AB1537" s="63" t="str">
        <f t="shared" si="487"/>
        <v>-</v>
      </c>
      <c r="AC1537" s="63">
        <f>IF(ISBLANK($C1537),0,VLOOKUP($C1537,Listen!$A$2:$C$45,2,FALSE))</f>
        <v>0</v>
      </c>
      <c r="AD1537" s="63">
        <f>IF(ISBLANK($C1537),0,VLOOKUP($C1537,Listen!$A$2:$C$45,3,FALSE))</f>
        <v>0</v>
      </c>
      <c r="AE1537" s="49">
        <f t="shared" si="488"/>
        <v>0</v>
      </c>
      <c r="AF1537" s="49">
        <f t="shared" si="488"/>
        <v>0</v>
      </c>
      <c r="AG1537" s="49">
        <f>IFERROR(IF(OR($V1537&lt;&gt;"Ja",VLOOKUP($C1537,Listen!$A$2:$F$45,5,0)="Nein",D1537&lt;IF(C1537="LNG Anbindungsanlagen gemäß separater Festlegung",2022,2023)),$AC1537,$AA1537),0)</f>
        <v>0</v>
      </c>
      <c r="AH1537" s="49">
        <f>IFERROR(IF(OR($V1537&lt;&gt;"Ja",VLOOKUP($C1537,Listen!$A$2:$F$45,5,0)="Nein",D1537&lt;IF(C1537="LNG Anbindungsanlagen gemäß separater Festlegung",2022,2023)),$AC1537,$AA1537),0)</f>
        <v>0</v>
      </c>
      <c r="AI1537" s="49">
        <f>IFERROR(IF(OR($W1537&lt;&gt;"Ja",VLOOKUP($C1537,Listen!$A$2:$F$45,6,0)="Nein"),$AC1537,$AB1537),0)</f>
        <v>0</v>
      </c>
      <c r="AJ1537" s="49">
        <f>IFERROR(IF(OR($W1537&lt;&gt;"Ja",VLOOKUP($C1537,Listen!$A$2:$F$45,6,0)="Nein"),$AC1537,$AB1537),0)</f>
        <v>0</v>
      </c>
      <c r="AK1537" s="49">
        <f>IFERROR(IF(OR($W1537&lt;&gt;"Ja",VLOOKUP($C1537,Listen!$A$2:$F$45,6,0)="Nein"),$AC1537,$AB1537),0)</f>
        <v>0</v>
      </c>
      <c r="AL1537" s="51">
        <f t="shared" si="489"/>
        <v>0</v>
      </c>
      <c r="AM1537" s="296">
        <f>IFERROR(IF(VLOOKUP($C1537,Listen!$A$2:$F$45,6,0)="Ja",MAX(BC1537:BD1537),D_SAV!$BC1537),0)</f>
        <v>0</v>
      </c>
      <c r="AN1537" s="51">
        <f t="shared" si="490"/>
        <v>0</v>
      </c>
      <c r="AP1537" s="304">
        <f t="shared" si="491"/>
        <v>0</v>
      </c>
      <c r="AQ1537" s="304">
        <f t="shared" si="492"/>
        <v>0</v>
      </c>
      <c r="AR1537" s="304">
        <f t="shared" si="493"/>
        <v>0</v>
      </c>
      <c r="AS1537" s="304">
        <f t="shared" si="494"/>
        <v>0</v>
      </c>
      <c r="AT1537" s="304">
        <f t="shared" si="495"/>
        <v>0</v>
      </c>
      <c r="AU1537" s="304">
        <f t="shared" si="496"/>
        <v>0</v>
      </c>
      <c r="AV1537" s="304">
        <f t="shared" si="497"/>
        <v>0</v>
      </c>
      <c r="AW1537" s="304">
        <f t="shared" si="498"/>
        <v>0</v>
      </c>
      <c r="AX1537" s="304">
        <f t="shared" si="499"/>
        <v>0</v>
      </c>
      <c r="AY1537" s="304">
        <f t="shared" si="500"/>
        <v>0</v>
      </c>
      <c r="AZ1537" s="304">
        <f t="shared" si="501"/>
        <v>0</v>
      </c>
      <c r="BA1537" s="304">
        <f t="shared" si="502"/>
        <v>0</v>
      </c>
      <c r="BB1537" s="304">
        <f t="shared" si="503"/>
        <v>0</v>
      </c>
      <c r="BC1537" s="304">
        <f t="shared" si="504"/>
        <v>0</v>
      </c>
      <c r="BD1537" s="304">
        <f t="shared" si="505"/>
        <v>0</v>
      </c>
      <c r="BE1537" s="304">
        <f>IFERROR(IF(VLOOKUP($C1537,Listen!$A$2:$F$45,6,0)="Ja",BB1537-MAX(BC1537:BD1537),BB1537-BC1537),0)</f>
        <v>0</v>
      </c>
    </row>
    <row r="1538" spans="1:57" x14ac:dyDescent="0.25">
      <c r="A1538" s="320" t="str">
        <f>IF(AND(D1538&lt;&gt;0,C1538&lt;&gt;0,E1538&lt;&gt;0),IF(B1538&lt;&gt;0,CONCATENATE(B1538,"-AGr",VLOOKUP(C1538,Listen!$A$2:$D$45,4,FALSE),"-",D1538,"-",E1538,),CONCATENATE("AGr",VLOOKUP(C1538,Listen!$A$2:$D$45,4,FALSE),"-",D1538,"-",E1538)),"keine vollständige ID")</f>
        <v>keine vollständige ID</v>
      </c>
      <c r="B1538" s="301"/>
      <c r="C1538" s="287"/>
      <c r="D1538" s="34"/>
      <c r="E1538" s="306"/>
      <c r="F1538" s="116"/>
      <c r="G1538" s="17"/>
      <c r="H1538" s="17"/>
      <c r="I1538" s="17"/>
      <c r="J1538" s="17"/>
      <c r="K1538" s="17"/>
      <c r="L1538" s="17"/>
      <c r="M1538" s="17"/>
      <c r="N1538" s="17"/>
      <c r="O1538" s="116"/>
      <c r="P1538" s="117">
        <f>IF(D1538&gt;A_Stammdaten!$B$12,0,SUM(G1538,H1538,J1538,L1538:M1538)-SUM(I1538,K1538,N1538:O1538))</f>
        <v>0</v>
      </c>
      <c r="Q1538" s="17"/>
      <c r="R1538" s="17"/>
      <c r="S1538" s="17"/>
      <c r="T1538" s="17"/>
      <c r="U1538" s="62">
        <f t="shared" si="485"/>
        <v>0</v>
      </c>
      <c r="V1538" s="34"/>
      <c r="W1538" s="34"/>
      <c r="X1538" s="34"/>
      <c r="Y1538" s="34"/>
      <c r="Z1538" s="34"/>
      <c r="AA1538" s="63" t="str">
        <f t="shared" si="486"/>
        <v>-</v>
      </c>
      <c r="AB1538" s="63" t="str">
        <f t="shared" si="487"/>
        <v>-</v>
      </c>
      <c r="AC1538" s="63">
        <f>IF(ISBLANK($C1538),0,VLOOKUP($C1538,Listen!$A$2:$C$45,2,FALSE))</f>
        <v>0</v>
      </c>
      <c r="AD1538" s="63">
        <f>IF(ISBLANK($C1538),0,VLOOKUP($C1538,Listen!$A$2:$C$45,3,FALSE))</f>
        <v>0</v>
      </c>
      <c r="AE1538" s="49">
        <f t="shared" si="488"/>
        <v>0</v>
      </c>
      <c r="AF1538" s="49">
        <f t="shared" si="488"/>
        <v>0</v>
      </c>
      <c r="AG1538" s="49">
        <f>IFERROR(IF(OR($V1538&lt;&gt;"Ja",VLOOKUP($C1538,Listen!$A$2:$F$45,5,0)="Nein",D1538&lt;IF(C1538="LNG Anbindungsanlagen gemäß separater Festlegung",2022,2023)),$AC1538,$AA1538),0)</f>
        <v>0</v>
      </c>
      <c r="AH1538" s="49">
        <f>IFERROR(IF(OR($V1538&lt;&gt;"Ja",VLOOKUP($C1538,Listen!$A$2:$F$45,5,0)="Nein",D1538&lt;IF(C1538="LNG Anbindungsanlagen gemäß separater Festlegung",2022,2023)),$AC1538,$AA1538),0)</f>
        <v>0</v>
      </c>
      <c r="AI1538" s="49">
        <f>IFERROR(IF(OR($W1538&lt;&gt;"Ja",VLOOKUP($C1538,Listen!$A$2:$F$45,6,0)="Nein"),$AC1538,$AB1538),0)</f>
        <v>0</v>
      </c>
      <c r="AJ1538" s="49">
        <f>IFERROR(IF(OR($W1538&lt;&gt;"Ja",VLOOKUP($C1538,Listen!$A$2:$F$45,6,0)="Nein"),$AC1538,$AB1538),0)</f>
        <v>0</v>
      </c>
      <c r="AK1538" s="49">
        <f>IFERROR(IF(OR($W1538&lt;&gt;"Ja",VLOOKUP($C1538,Listen!$A$2:$F$45,6,0)="Nein"),$AC1538,$AB1538),0)</f>
        <v>0</v>
      </c>
      <c r="AL1538" s="51">
        <f t="shared" si="489"/>
        <v>0</v>
      </c>
      <c r="AM1538" s="296">
        <f>IFERROR(IF(VLOOKUP($C1538,Listen!$A$2:$F$45,6,0)="Ja",MAX(BC1538:BD1538),D_SAV!$BC1538),0)</f>
        <v>0</v>
      </c>
      <c r="AN1538" s="51">
        <f t="shared" si="490"/>
        <v>0</v>
      </c>
      <c r="AP1538" s="304">
        <f t="shared" si="491"/>
        <v>0</v>
      </c>
      <c r="AQ1538" s="304">
        <f t="shared" si="492"/>
        <v>0</v>
      </c>
      <c r="AR1538" s="304">
        <f t="shared" si="493"/>
        <v>0</v>
      </c>
      <c r="AS1538" s="304">
        <f t="shared" si="494"/>
        <v>0</v>
      </c>
      <c r="AT1538" s="304">
        <f t="shared" si="495"/>
        <v>0</v>
      </c>
      <c r="AU1538" s="304">
        <f t="shared" si="496"/>
        <v>0</v>
      </c>
      <c r="AV1538" s="304">
        <f t="shared" si="497"/>
        <v>0</v>
      </c>
      <c r="AW1538" s="304">
        <f t="shared" si="498"/>
        <v>0</v>
      </c>
      <c r="AX1538" s="304">
        <f t="shared" si="499"/>
        <v>0</v>
      </c>
      <c r="AY1538" s="304">
        <f t="shared" si="500"/>
        <v>0</v>
      </c>
      <c r="AZ1538" s="304">
        <f t="shared" si="501"/>
        <v>0</v>
      </c>
      <c r="BA1538" s="304">
        <f t="shared" si="502"/>
        <v>0</v>
      </c>
      <c r="BB1538" s="304">
        <f t="shared" si="503"/>
        <v>0</v>
      </c>
      <c r="BC1538" s="304">
        <f t="shared" si="504"/>
        <v>0</v>
      </c>
      <c r="BD1538" s="304">
        <f t="shared" si="505"/>
        <v>0</v>
      </c>
      <c r="BE1538" s="304">
        <f>IFERROR(IF(VLOOKUP($C1538,Listen!$A$2:$F$45,6,0)="Ja",BB1538-MAX(BC1538:BD1538),BB1538-BC1538),0)</f>
        <v>0</v>
      </c>
    </row>
    <row r="1539" spans="1:57" x14ac:dyDescent="0.25">
      <c r="A1539" s="320" t="str">
        <f>IF(AND(D1539&lt;&gt;0,C1539&lt;&gt;0,E1539&lt;&gt;0),IF(B1539&lt;&gt;0,CONCATENATE(B1539,"-AGr",VLOOKUP(C1539,Listen!$A$2:$D$45,4,FALSE),"-",D1539,"-",E1539,),CONCATENATE("AGr",VLOOKUP(C1539,Listen!$A$2:$D$45,4,FALSE),"-",D1539,"-",E1539)),"keine vollständige ID")</f>
        <v>keine vollständige ID</v>
      </c>
      <c r="B1539" s="301"/>
      <c r="C1539" s="287"/>
      <c r="D1539" s="34"/>
      <c r="E1539" s="306"/>
      <c r="F1539" s="116"/>
      <c r="G1539" s="17"/>
      <c r="H1539" s="17"/>
      <c r="I1539" s="17"/>
      <c r="J1539" s="17"/>
      <c r="K1539" s="17"/>
      <c r="L1539" s="17"/>
      <c r="M1539" s="17"/>
      <c r="N1539" s="17"/>
      <c r="O1539" s="116"/>
      <c r="P1539" s="117">
        <f>IF(D1539&gt;A_Stammdaten!$B$12,0,SUM(G1539,H1539,J1539,L1539:M1539)-SUM(I1539,K1539,N1539:O1539))</f>
        <v>0</v>
      </c>
      <c r="Q1539" s="17"/>
      <c r="R1539" s="17"/>
      <c r="S1539" s="17"/>
      <c r="T1539" s="17"/>
      <c r="U1539" s="62">
        <f t="shared" si="485"/>
        <v>0</v>
      </c>
      <c r="V1539" s="34"/>
      <c r="W1539" s="34"/>
      <c r="X1539" s="34"/>
      <c r="Y1539" s="34"/>
      <c r="Z1539" s="34"/>
      <c r="AA1539" s="63" t="str">
        <f t="shared" si="486"/>
        <v>-</v>
      </c>
      <c r="AB1539" s="63" t="str">
        <f t="shared" si="487"/>
        <v>-</v>
      </c>
      <c r="AC1539" s="63">
        <f>IF(ISBLANK($C1539),0,VLOOKUP($C1539,Listen!$A$2:$C$45,2,FALSE))</f>
        <v>0</v>
      </c>
      <c r="AD1539" s="63">
        <f>IF(ISBLANK($C1539),0,VLOOKUP($C1539,Listen!$A$2:$C$45,3,FALSE))</f>
        <v>0</v>
      </c>
      <c r="AE1539" s="49">
        <f t="shared" si="488"/>
        <v>0</v>
      </c>
      <c r="AF1539" s="49">
        <f t="shared" si="488"/>
        <v>0</v>
      </c>
      <c r="AG1539" s="49">
        <f>IFERROR(IF(OR($V1539&lt;&gt;"Ja",VLOOKUP($C1539,Listen!$A$2:$F$45,5,0)="Nein",D1539&lt;IF(C1539="LNG Anbindungsanlagen gemäß separater Festlegung",2022,2023)),$AC1539,$AA1539),0)</f>
        <v>0</v>
      </c>
      <c r="AH1539" s="49">
        <f>IFERROR(IF(OR($V1539&lt;&gt;"Ja",VLOOKUP($C1539,Listen!$A$2:$F$45,5,0)="Nein",D1539&lt;IF(C1539="LNG Anbindungsanlagen gemäß separater Festlegung",2022,2023)),$AC1539,$AA1539),0)</f>
        <v>0</v>
      </c>
      <c r="AI1539" s="49">
        <f>IFERROR(IF(OR($W1539&lt;&gt;"Ja",VLOOKUP($C1539,Listen!$A$2:$F$45,6,0)="Nein"),$AC1539,$AB1539),0)</f>
        <v>0</v>
      </c>
      <c r="AJ1539" s="49">
        <f>IFERROR(IF(OR($W1539&lt;&gt;"Ja",VLOOKUP($C1539,Listen!$A$2:$F$45,6,0)="Nein"),$AC1539,$AB1539),0)</f>
        <v>0</v>
      </c>
      <c r="AK1539" s="49">
        <f>IFERROR(IF(OR($W1539&lt;&gt;"Ja",VLOOKUP($C1539,Listen!$A$2:$F$45,6,0)="Nein"),$AC1539,$AB1539),0)</f>
        <v>0</v>
      </c>
      <c r="AL1539" s="51">
        <f t="shared" si="489"/>
        <v>0</v>
      </c>
      <c r="AM1539" s="296">
        <f>IFERROR(IF(VLOOKUP($C1539,Listen!$A$2:$F$45,6,0)="Ja",MAX(BC1539:BD1539),D_SAV!$BC1539),0)</f>
        <v>0</v>
      </c>
      <c r="AN1539" s="51">
        <f t="shared" si="490"/>
        <v>0</v>
      </c>
      <c r="AP1539" s="304">
        <f t="shared" si="491"/>
        <v>0</v>
      </c>
      <c r="AQ1539" s="304">
        <f t="shared" si="492"/>
        <v>0</v>
      </c>
      <c r="AR1539" s="304">
        <f t="shared" si="493"/>
        <v>0</v>
      </c>
      <c r="AS1539" s="304">
        <f t="shared" si="494"/>
        <v>0</v>
      </c>
      <c r="AT1539" s="304">
        <f t="shared" si="495"/>
        <v>0</v>
      </c>
      <c r="AU1539" s="304">
        <f t="shared" si="496"/>
        <v>0</v>
      </c>
      <c r="AV1539" s="304">
        <f t="shared" si="497"/>
        <v>0</v>
      </c>
      <c r="AW1539" s="304">
        <f t="shared" si="498"/>
        <v>0</v>
      </c>
      <c r="AX1539" s="304">
        <f t="shared" si="499"/>
        <v>0</v>
      </c>
      <c r="AY1539" s="304">
        <f t="shared" si="500"/>
        <v>0</v>
      </c>
      <c r="AZ1539" s="304">
        <f t="shared" si="501"/>
        <v>0</v>
      </c>
      <c r="BA1539" s="304">
        <f t="shared" si="502"/>
        <v>0</v>
      </c>
      <c r="BB1539" s="304">
        <f t="shared" si="503"/>
        <v>0</v>
      </c>
      <c r="BC1539" s="304">
        <f t="shared" si="504"/>
        <v>0</v>
      </c>
      <c r="BD1539" s="304">
        <f t="shared" si="505"/>
        <v>0</v>
      </c>
      <c r="BE1539" s="304">
        <f>IFERROR(IF(VLOOKUP($C1539,Listen!$A$2:$F$45,6,0)="Ja",BB1539-MAX(BC1539:BD1539),BB1539-BC1539),0)</f>
        <v>0</v>
      </c>
    </row>
    <row r="1540" spans="1:57" x14ac:dyDescent="0.25">
      <c r="A1540" s="320" t="str">
        <f>IF(AND(D1540&lt;&gt;0,C1540&lt;&gt;0,E1540&lt;&gt;0),IF(B1540&lt;&gt;0,CONCATENATE(B1540,"-AGr",VLOOKUP(C1540,Listen!$A$2:$D$45,4,FALSE),"-",D1540,"-",E1540,),CONCATENATE("AGr",VLOOKUP(C1540,Listen!$A$2:$D$45,4,FALSE),"-",D1540,"-",E1540)),"keine vollständige ID")</f>
        <v>keine vollständige ID</v>
      </c>
      <c r="B1540" s="301"/>
      <c r="C1540" s="287"/>
      <c r="D1540" s="34"/>
      <c r="E1540" s="306"/>
      <c r="F1540" s="116"/>
      <c r="G1540" s="17"/>
      <c r="H1540" s="17"/>
      <c r="I1540" s="17"/>
      <c r="J1540" s="17"/>
      <c r="K1540" s="17"/>
      <c r="L1540" s="17"/>
      <c r="M1540" s="17"/>
      <c r="N1540" s="17"/>
      <c r="O1540" s="116"/>
      <c r="P1540" s="117">
        <f>IF(D1540&gt;A_Stammdaten!$B$12,0,SUM(G1540,H1540,J1540,L1540:M1540)-SUM(I1540,K1540,N1540:O1540))</f>
        <v>0</v>
      </c>
      <c r="Q1540" s="17"/>
      <c r="R1540" s="17"/>
      <c r="S1540" s="17"/>
      <c r="T1540" s="17"/>
      <c r="U1540" s="62">
        <f t="shared" si="485"/>
        <v>0</v>
      </c>
      <c r="V1540" s="34"/>
      <c r="W1540" s="34"/>
      <c r="X1540" s="34"/>
      <c r="Y1540" s="34"/>
      <c r="Z1540" s="34"/>
      <c r="AA1540" s="63" t="str">
        <f t="shared" si="486"/>
        <v>-</v>
      </c>
      <c r="AB1540" s="63" t="str">
        <f t="shared" si="487"/>
        <v>-</v>
      </c>
      <c r="AC1540" s="63">
        <f>IF(ISBLANK($C1540),0,VLOOKUP($C1540,Listen!$A$2:$C$45,2,FALSE))</f>
        <v>0</v>
      </c>
      <c r="AD1540" s="63">
        <f>IF(ISBLANK($C1540),0,VLOOKUP($C1540,Listen!$A$2:$C$45,3,FALSE))</f>
        <v>0</v>
      </c>
      <c r="AE1540" s="49">
        <f t="shared" si="488"/>
        <v>0</v>
      </c>
      <c r="AF1540" s="49">
        <f t="shared" si="488"/>
        <v>0</v>
      </c>
      <c r="AG1540" s="49">
        <f>IFERROR(IF(OR($V1540&lt;&gt;"Ja",VLOOKUP($C1540,Listen!$A$2:$F$45,5,0)="Nein",D1540&lt;IF(C1540="LNG Anbindungsanlagen gemäß separater Festlegung",2022,2023)),$AC1540,$AA1540),0)</f>
        <v>0</v>
      </c>
      <c r="AH1540" s="49">
        <f>IFERROR(IF(OR($V1540&lt;&gt;"Ja",VLOOKUP($C1540,Listen!$A$2:$F$45,5,0)="Nein",D1540&lt;IF(C1540="LNG Anbindungsanlagen gemäß separater Festlegung",2022,2023)),$AC1540,$AA1540),0)</f>
        <v>0</v>
      </c>
      <c r="AI1540" s="49">
        <f>IFERROR(IF(OR($W1540&lt;&gt;"Ja",VLOOKUP($C1540,Listen!$A$2:$F$45,6,0)="Nein"),$AC1540,$AB1540),0)</f>
        <v>0</v>
      </c>
      <c r="AJ1540" s="49">
        <f>IFERROR(IF(OR($W1540&lt;&gt;"Ja",VLOOKUP($C1540,Listen!$A$2:$F$45,6,0)="Nein"),$AC1540,$AB1540),0)</f>
        <v>0</v>
      </c>
      <c r="AK1540" s="49">
        <f>IFERROR(IF(OR($W1540&lt;&gt;"Ja",VLOOKUP($C1540,Listen!$A$2:$F$45,6,0)="Nein"),$AC1540,$AB1540),0)</f>
        <v>0</v>
      </c>
      <c r="AL1540" s="51">
        <f t="shared" si="489"/>
        <v>0</v>
      </c>
      <c r="AM1540" s="296">
        <f>IFERROR(IF(VLOOKUP($C1540,Listen!$A$2:$F$45,6,0)="Ja",MAX(BC1540:BD1540),D_SAV!$BC1540),0)</f>
        <v>0</v>
      </c>
      <c r="AN1540" s="51">
        <f t="shared" si="490"/>
        <v>0</v>
      </c>
      <c r="AP1540" s="304">
        <f t="shared" si="491"/>
        <v>0</v>
      </c>
      <c r="AQ1540" s="304">
        <f t="shared" si="492"/>
        <v>0</v>
      </c>
      <c r="AR1540" s="304">
        <f t="shared" si="493"/>
        <v>0</v>
      </c>
      <c r="AS1540" s="304">
        <f t="shared" si="494"/>
        <v>0</v>
      </c>
      <c r="AT1540" s="304">
        <f t="shared" si="495"/>
        <v>0</v>
      </c>
      <c r="AU1540" s="304">
        <f t="shared" si="496"/>
        <v>0</v>
      </c>
      <c r="AV1540" s="304">
        <f t="shared" si="497"/>
        <v>0</v>
      </c>
      <c r="AW1540" s="304">
        <f t="shared" si="498"/>
        <v>0</v>
      </c>
      <c r="AX1540" s="304">
        <f t="shared" si="499"/>
        <v>0</v>
      </c>
      <c r="AY1540" s="304">
        <f t="shared" si="500"/>
        <v>0</v>
      </c>
      <c r="AZ1540" s="304">
        <f t="shared" si="501"/>
        <v>0</v>
      </c>
      <c r="BA1540" s="304">
        <f t="shared" si="502"/>
        <v>0</v>
      </c>
      <c r="BB1540" s="304">
        <f t="shared" si="503"/>
        <v>0</v>
      </c>
      <c r="BC1540" s="304">
        <f t="shared" si="504"/>
        <v>0</v>
      </c>
      <c r="BD1540" s="304">
        <f t="shared" si="505"/>
        <v>0</v>
      </c>
      <c r="BE1540" s="304">
        <f>IFERROR(IF(VLOOKUP($C1540,Listen!$A$2:$F$45,6,0)="Ja",BB1540-MAX(BC1540:BD1540),BB1540-BC1540),0)</f>
        <v>0</v>
      </c>
    </row>
    <row r="1541" spans="1:57" x14ac:dyDescent="0.25">
      <c r="A1541" s="320" t="str">
        <f>IF(AND(D1541&lt;&gt;0,C1541&lt;&gt;0,E1541&lt;&gt;0),IF(B1541&lt;&gt;0,CONCATENATE(B1541,"-AGr",VLOOKUP(C1541,Listen!$A$2:$D$45,4,FALSE),"-",D1541,"-",E1541,),CONCATENATE("AGr",VLOOKUP(C1541,Listen!$A$2:$D$45,4,FALSE),"-",D1541,"-",E1541)),"keine vollständige ID")</f>
        <v>keine vollständige ID</v>
      </c>
      <c r="B1541" s="301"/>
      <c r="C1541" s="287"/>
      <c r="D1541" s="34"/>
      <c r="E1541" s="306"/>
      <c r="F1541" s="116"/>
      <c r="G1541" s="17"/>
      <c r="H1541" s="17"/>
      <c r="I1541" s="17"/>
      <c r="J1541" s="17"/>
      <c r="K1541" s="17"/>
      <c r="L1541" s="17"/>
      <c r="M1541" s="17"/>
      <c r="N1541" s="17"/>
      <c r="O1541" s="116"/>
      <c r="P1541" s="117">
        <f>IF(D1541&gt;A_Stammdaten!$B$12,0,SUM(G1541,H1541,J1541,L1541:M1541)-SUM(I1541,K1541,N1541:O1541))</f>
        <v>0</v>
      </c>
      <c r="Q1541" s="17"/>
      <c r="R1541" s="17"/>
      <c r="S1541" s="17"/>
      <c r="T1541" s="17"/>
      <c r="U1541" s="62">
        <f t="shared" si="485"/>
        <v>0</v>
      </c>
      <c r="V1541" s="34"/>
      <c r="W1541" s="34"/>
      <c r="X1541" s="34"/>
      <c r="Y1541" s="34"/>
      <c r="Z1541" s="34"/>
      <c r="AA1541" s="63" t="str">
        <f t="shared" si="486"/>
        <v>-</v>
      </c>
      <c r="AB1541" s="63" t="str">
        <f t="shared" si="487"/>
        <v>-</v>
      </c>
      <c r="AC1541" s="63">
        <f>IF(ISBLANK($C1541),0,VLOOKUP($C1541,Listen!$A$2:$C$45,2,FALSE))</f>
        <v>0</v>
      </c>
      <c r="AD1541" s="63">
        <f>IF(ISBLANK($C1541),0,VLOOKUP($C1541,Listen!$A$2:$C$45,3,FALSE))</f>
        <v>0</v>
      </c>
      <c r="AE1541" s="49">
        <f t="shared" si="488"/>
        <v>0</v>
      </c>
      <c r="AF1541" s="49">
        <f t="shared" si="488"/>
        <v>0</v>
      </c>
      <c r="AG1541" s="49">
        <f>IFERROR(IF(OR($V1541&lt;&gt;"Ja",VLOOKUP($C1541,Listen!$A$2:$F$45,5,0)="Nein",D1541&lt;IF(C1541="LNG Anbindungsanlagen gemäß separater Festlegung",2022,2023)),$AC1541,$AA1541),0)</f>
        <v>0</v>
      </c>
      <c r="AH1541" s="49">
        <f>IFERROR(IF(OR($V1541&lt;&gt;"Ja",VLOOKUP($C1541,Listen!$A$2:$F$45,5,0)="Nein",D1541&lt;IF(C1541="LNG Anbindungsanlagen gemäß separater Festlegung",2022,2023)),$AC1541,$AA1541),0)</f>
        <v>0</v>
      </c>
      <c r="AI1541" s="49">
        <f>IFERROR(IF(OR($W1541&lt;&gt;"Ja",VLOOKUP($C1541,Listen!$A$2:$F$45,6,0)="Nein"),$AC1541,$AB1541),0)</f>
        <v>0</v>
      </c>
      <c r="AJ1541" s="49">
        <f>IFERROR(IF(OR($W1541&lt;&gt;"Ja",VLOOKUP($C1541,Listen!$A$2:$F$45,6,0)="Nein"),$AC1541,$AB1541),0)</f>
        <v>0</v>
      </c>
      <c r="AK1541" s="49">
        <f>IFERROR(IF(OR($W1541&lt;&gt;"Ja",VLOOKUP($C1541,Listen!$A$2:$F$45,6,0)="Nein"),$AC1541,$AB1541),0)</f>
        <v>0</v>
      </c>
      <c r="AL1541" s="51">
        <f t="shared" si="489"/>
        <v>0</v>
      </c>
      <c r="AM1541" s="296">
        <f>IFERROR(IF(VLOOKUP($C1541,Listen!$A$2:$F$45,6,0)="Ja",MAX(BC1541:BD1541),D_SAV!$BC1541),0)</f>
        <v>0</v>
      </c>
      <c r="AN1541" s="51">
        <f t="shared" si="490"/>
        <v>0</v>
      </c>
      <c r="AP1541" s="304">
        <f t="shared" si="491"/>
        <v>0</v>
      </c>
      <c r="AQ1541" s="304">
        <f t="shared" si="492"/>
        <v>0</v>
      </c>
      <c r="AR1541" s="304">
        <f t="shared" si="493"/>
        <v>0</v>
      </c>
      <c r="AS1541" s="304">
        <f t="shared" si="494"/>
        <v>0</v>
      </c>
      <c r="AT1541" s="304">
        <f t="shared" si="495"/>
        <v>0</v>
      </c>
      <c r="AU1541" s="304">
        <f t="shared" si="496"/>
        <v>0</v>
      </c>
      <c r="AV1541" s="304">
        <f t="shared" si="497"/>
        <v>0</v>
      </c>
      <c r="AW1541" s="304">
        <f t="shared" si="498"/>
        <v>0</v>
      </c>
      <c r="AX1541" s="304">
        <f t="shared" si="499"/>
        <v>0</v>
      </c>
      <c r="AY1541" s="304">
        <f t="shared" si="500"/>
        <v>0</v>
      </c>
      <c r="AZ1541" s="304">
        <f t="shared" si="501"/>
        <v>0</v>
      </c>
      <c r="BA1541" s="304">
        <f t="shared" si="502"/>
        <v>0</v>
      </c>
      <c r="BB1541" s="304">
        <f t="shared" si="503"/>
        <v>0</v>
      </c>
      <c r="BC1541" s="304">
        <f t="shared" si="504"/>
        <v>0</v>
      </c>
      <c r="BD1541" s="304">
        <f t="shared" si="505"/>
        <v>0</v>
      </c>
      <c r="BE1541" s="304">
        <f>IFERROR(IF(VLOOKUP($C1541,Listen!$A$2:$F$45,6,0)="Ja",BB1541-MAX(BC1541:BD1541),BB1541-BC1541),0)</f>
        <v>0</v>
      </c>
    </row>
    <row r="1542" spans="1:57" x14ac:dyDescent="0.25">
      <c r="A1542" s="320" t="str">
        <f>IF(AND(D1542&lt;&gt;0,C1542&lt;&gt;0,E1542&lt;&gt;0),IF(B1542&lt;&gt;0,CONCATENATE(B1542,"-AGr",VLOOKUP(C1542,Listen!$A$2:$D$45,4,FALSE),"-",D1542,"-",E1542,),CONCATENATE("AGr",VLOOKUP(C1542,Listen!$A$2:$D$45,4,FALSE),"-",D1542,"-",E1542)),"keine vollständige ID")</f>
        <v>keine vollständige ID</v>
      </c>
      <c r="B1542" s="301"/>
      <c r="C1542" s="287"/>
      <c r="D1542" s="34"/>
      <c r="E1542" s="306"/>
      <c r="F1542" s="116"/>
      <c r="G1542" s="17"/>
      <c r="H1542" s="17"/>
      <c r="I1542" s="17"/>
      <c r="J1542" s="17"/>
      <c r="K1542" s="17"/>
      <c r="L1542" s="17"/>
      <c r="M1542" s="17"/>
      <c r="N1542" s="17"/>
      <c r="O1542" s="116"/>
      <c r="P1542" s="117">
        <f>IF(D1542&gt;A_Stammdaten!$B$12,0,SUM(G1542,H1542,J1542,L1542:M1542)-SUM(I1542,K1542,N1542:O1542))</f>
        <v>0</v>
      </c>
      <c r="Q1542" s="17"/>
      <c r="R1542" s="17"/>
      <c r="S1542" s="17"/>
      <c r="T1542" s="17"/>
      <c r="U1542" s="62">
        <f t="shared" ref="U1542:U1605" si="506">P1542-SUM(Q1542:T1542)</f>
        <v>0</v>
      </c>
      <c r="V1542" s="34"/>
      <c r="W1542" s="34"/>
      <c r="X1542" s="34"/>
      <c r="Y1542" s="34"/>
      <c r="Z1542" s="34"/>
      <c r="AA1542" s="63" t="str">
        <f t="shared" ref="AA1542:AA1605" si="507">IF($V1542="Ja",MIN(2044-$D1542+1,AC1542),"-")</f>
        <v>-</v>
      </c>
      <c r="AB1542" s="63" t="str">
        <f t="shared" ref="AB1542:AB1605" si="508">IF($Z1542="","-",MIN($Z1542-$D1542+1,AC1542))</f>
        <v>-</v>
      </c>
      <c r="AC1542" s="63">
        <f>IF(ISBLANK($C1542),0,VLOOKUP($C1542,Listen!$A$2:$C$45,2,FALSE))</f>
        <v>0</v>
      </c>
      <c r="AD1542" s="63">
        <f>IF(ISBLANK($C1542),0,VLOOKUP($C1542,Listen!$A$2:$C$45,3,FALSE))</f>
        <v>0</v>
      </c>
      <c r="AE1542" s="49">
        <f t="shared" ref="AE1542:AF1605" si="509">IFERROR($AC1542,0)</f>
        <v>0</v>
      </c>
      <c r="AF1542" s="49">
        <f t="shared" si="509"/>
        <v>0</v>
      </c>
      <c r="AG1542" s="49">
        <f>IFERROR(IF(OR($V1542&lt;&gt;"Ja",VLOOKUP($C1542,Listen!$A$2:$F$45,5,0)="Nein",D1542&lt;IF(C1542="LNG Anbindungsanlagen gemäß separater Festlegung",2022,2023)),$AC1542,$AA1542),0)</f>
        <v>0</v>
      </c>
      <c r="AH1542" s="49">
        <f>IFERROR(IF(OR($V1542&lt;&gt;"Ja",VLOOKUP($C1542,Listen!$A$2:$F$45,5,0)="Nein",D1542&lt;IF(C1542="LNG Anbindungsanlagen gemäß separater Festlegung",2022,2023)),$AC1542,$AA1542),0)</f>
        <v>0</v>
      </c>
      <c r="AI1542" s="49">
        <f>IFERROR(IF(OR($W1542&lt;&gt;"Ja",VLOOKUP($C1542,Listen!$A$2:$F$45,6,0)="Nein"),$AC1542,$AB1542),0)</f>
        <v>0</v>
      </c>
      <c r="AJ1542" s="49">
        <f>IFERROR(IF(OR($W1542&lt;&gt;"Ja",VLOOKUP($C1542,Listen!$A$2:$F$45,6,0)="Nein"),$AC1542,$AB1542),0)</f>
        <v>0</v>
      </c>
      <c r="AK1542" s="49">
        <f>IFERROR(IF(OR($W1542&lt;&gt;"Ja",VLOOKUP($C1542,Listen!$A$2:$F$45,6,0)="Nein"),$AC1542,$AB1542),0)</f>
        <v>0</v>
      </c>
      <c r="AL1542" s="51">
        <f t="shared" ref="AL1542:AL1605" si="510">BB1542</f>
        <v>0</v>
      </c>
      <c r="AM1542" s="296">
        <f>IFERROR(IF(VLOOKUP($C1542,Listen!$A$2:$F$45,6,0)="Ja",MAX(BC1542:BD1542),D_SAV!$BC1542),0)</f>
        <v>0</v>
      </c>
      <c r="AN1542" s="51">
        <f t="shared" ref="AN1542:AN1605" si="511">BE1542</f>
        <v>0</v>
      </c>
      <c r="AP1542" s="304">
        <f t="shared" ref="AP1542:AP1605" si="512">AO1542+IF($D1542=AP$3,$U1542,0)</f>
        <v>0</v>
      </c>
      <c r="AQ1542" s="304">
        <f t="shared" ref="AQ1542:AQ1605" si="513">IF(AP1542=0,0,IF($AE1542-(AP$3-$D1542)&lt;=0,AP1542,AP1542/($AE1542-(AP$3-$D1542))))</f>
        <v>0</v>
      </c>
      <c r="AR1542" s="304">
        <f t="shared" ref="AR1542:AR1605" si="514">AP1542-AQ1542</f>
        <v>0</v>
      </c>
      <c r="AS1542" s="304">
        <f t="shared" ref="AS1542:AS1605" si="515">AR1542+IF($D1542=AS$3,$U1542,0)</f>
        <v>0</v>
      </c>
      <c r="AT1542" s="304">
        <f t="shared" ref="AT1542:AT1605" si="516">IF(AS1542=0,0,IF($AF1542-(AS$3-$D1542)&lt;=0,AS1542,AS1542/($AF1542-(AS$3-$D1542))))</f>
        <v>0</v>
      </c>
      <c r="AU1542" s="304">
        <f t="shared" ref="AU1542:AU1605" si="517">AS1542-AT1542</f>
        <v>0</v>
      </c>
      <c r="AV1542" s="304">
        <f t="shared" ref="AV1542:AV1605" si="518">AU1542+IF($D1542=AV$3,$U1542,0)</f>
        <v>0</v>
      </c>
      <c r="AW1542" s="304">
        <f t="shared" ref="AW1542:AW1605" si="519">IF(AV1542=0,0,IF($AG1542-(AV$3-$D1542)&lt;=0,AV1542,AV1542/($AG1542-(AV$3-$D1542))))</f>
        <v>0</v>
      </c>
      <c r="AX1542" s="304">
        <f t="shared" ref="AX1542:AX1605" si="520">AV1542-AW1542</f>
        <v>0</v>
      </c>
      <c r="AY1542" s="304">
        <f t="shared" ref="AY1542:AY1605" si="521">AX1542+IF($D1542=AY$3,$U1542,0)</f>
        <v>0</v>
      </c>
      <c r="AZ1542" s="304">
        <f t="shared" ref="AZ1542:AZ1605" si="522">IF(AY1542=0,0,IF($AH1542-(AY$3-$D1542)&lt;=0,AY1542,AY1542/($AH1542-(AY$3-$D1542))))</f>
        <v>0</v>
      </c>
      <c r="BA1542" s="304">
        <f t="shared" ref="BA1542:BA1605" si="523">AY1542-AZ1542</f>
        <v>0</v>
      </c>
      <c r="BB1542" s="304">
        <f t="shared" ref="BB1542:BB1605" si="524">BA1542+IF($D1542=BB$3,$U1542,0)</f>
        <v>0</v>
      </c>
      <c r="BC1542" s="304">
        <f t="shared" ref="BC1542:BC1605" si="525">IF(BB1542=0,0,IF($AI1542-(BB$3-$D1542)&lt;=0,BB1542,BB1542/($AI1542-(BB$3-$D1542))))</f>
        <v>0</v>
      </c>
      <c r="BD1542" s="304">
        <f t="shared" ref="BD1542:BD1605" si="526">BB1542*Y1542/100</f>
        <v>0</v>
      </c>
      <c r="BE1542" s="304">
        <f>IFERROR(IF(VLOOKUP($C1542,Listen!$A$2:$F$45,6,0)="Ja",BB1542-MAX(BC1542:BD1542),BB1542-BC1542),0)</f>
        <v>0</v>
      </c>
    </row>
    <row r="1543" spans="1:57" x14ac:dyDescent="0.25">
      <c r="A1543" s="320" t="str">
        <f>IF(AND(D1543&lt;&gt;0,C1543&lt;&gt;0,E1543&lt;&gt;0),IF(B1543&lt;&gt;0,CONCATENATE(B1543,"-AGr",VLOOKUP(C1543,Listen!$A$2:$D$45,4,FALSE),"-",D1543,"-",E1543,),CONCATENATE("AGr",VLOOKUP(C1543,Listen!$A$2:$D$45,4,FALSE),"-",D1543,"-",E1543)),"keine vollständige ID")</f>
        <v>keine vollständige ID</v>
      </c>
      <c r="B1543" s="301"/>
      <c r="C1543" s="287"/>
      <c r="D1543" s="34"/>
      <c r="E1543" s="306"/>
      <c r="F1543" s="116"/>
      <c r="G1543" s="17"/>
      <c r="H1543" s="17"/>
      <c r="I1543" s="17"/>
      <c r="J1543" s="17"/>
      <c r="K1543" s="17"/>
      <c r="L1543" s="17"/>
      <c r="M1543" s="17"/>
      <c r="N1543" s="17"/>
      <c r="O1543" s="116"/>
      <c r="P1543" s="117">
        <f>IF(D1543&gt;A_Stammdaten!$B$12,0,SUM(G1543,H1543,J1543,L1543:M1543)-SUM(I1543,K1543,N1543:O1543))</f>
        <v>0</v>
      </c>
      <c r="Q1543" s="17"/>
      <c r="R1543" s="17"/>
      <c r="S1543" s="17"/>
      <c r="T1543" s="17"/>
      <c r="U1543" s="62">
        <f t="shared" si="506"/>
        <v>0</v>
      </c>
      <c r="V1543" s="34"/>
      <c r="W1543" s="34"/>
      <c r="X1543" s="34"/>
      <c r="Y1543" s="34"/>
      <c r="Z1543" s="34"/>
      <c r="AA1543" s="63" t="str">
        <f t="shared" si="507"/>
        <v>-</v>
      </c>
      <c r="AB1543" s="63" t="str">
        <f t="shared" si="508"/>
        <v>-</v>
      </c>
      <c r="AC1543" s="63">
        <f>IF(ISBLANK($C1543),0,VLOOKUP($C1543,Listen!$A$2:$C$45,2,FALSE))</f>
        <v>0</v>
      </c>
      <c r="AD1543" s="63">
        <f>IF(ISBLANK($C1543),0,VLOOKUP($C1543,Listen!$A$2:$C$45,3,FALSE))</f>
        <v>0</v>
      </c>
      <c r="AE1543" s="49">
        <f t="shared" si="509"/>
        <v>0</v>
      </c>
      <c r="AF1543" s="49">
        <f t="shared" si="509"/>
        <v>0</v>
      </c>
      <c r="AG1543" s="49">
        <f>IFERROR(IF(OR($V1543&lt;&gt;"Ja",VLOOKUP($C1543,Listen!$A$2:$F$45,5,0)="Nein",D1543&lt;IF(C1543="LNG Anbindungsanlagen gemäß separater Festlegung",2022,2023)),$AC1543,$AA1543),0)</f>
        <v>0</v>
      </c>
      <c r="AH1543" s="49">
        <f>IFERROR(IF(OR($V1543&lt;&gt;"Ja",VLOOKUP($C1543,Listen!$A$2:$F$45,5,0)="Nein",D1543&lt;IF(C1543="LNG Anbindungsanlagen gemäß separater Festlegung",2022,2023)),$AC1543,$AA1543),0)</f>
        <v>0</v>
      </c>
      <c r="AI1543" s="49">
        <f>IFERROR(IF(OR($W1543&lt;&gt;"Ja",VLOOKUP($C1543,Listen!$A$2:$F$45,6,0)="Nein"),$AC1543,$AB1543),0)</f>
        <v>0</v>
      </c>
      <c r="AJ1543" s="49">
        <f>IFERROR(IF(OR($W1543&lt;&gt;"Ja",VLOOKUP($C1543,Listen!$A$2:$F$45,6,0)="Nein"),$AC1543,$AB1543),0)</f>
        <v>0</v>
      </c>
      <c r="AK1543" s="49">
        <f>IFERROR(IF(OR($W1543&lt;&gt;"Ja",VLOOKUP($C1543,Listen!$A$2:$F$45,6,0)="Nein"),$AC1543,$AB1543),0)</f>
        <v>0</v>
      </c>
      <c r="AL1543" s="51">
        <f t="shared" si="510"/>
        <v>0</v>
      </c>
      <c r="AM1543" s="296">
        <f>IFERROR(IF(VLOOKUP($C1543,Listen!$A$2:$F$45,6,0)="Ja",MAX(BC1543:BD1543),D_SAV!$BC1543),0)</f>
        <v>0</v>
      </c>
      <c r="AN1543" s="51">
        <f t="shared" si="511"/>
        <v>0</v>
      </c>
      <c r="AP1543" s="304">
        <f t="shared" si="512"/>
        <v>0</v>
      </c>
      <c r="AQ1543" s="304">
        <f t="shared" si="513"/>
        <v>0</v>
      </c>
      <c r="AR1543" s="304">
        <f t="shared" si="514"/>
        <v>0</v>
      </c>
      <c r="AS1543" s="304">
        <f t="shared" si="515"/>
        <v>0</v>
      </c>
      <c r="AT1543" s="304">
        <f t="shared" si="516"/>
        <v>0</v>
      </c>
      <c r="AU1543" s="304">
        <f t="shared" si="517"/>
        <v>0</v>
      </c>
      <c r="AV1543" s="304">
        <f t="shared" si="518"/>
        <v>0</v>
      </c>
      <c r="AW1543" s="304">
        <f t="shared" si="519"/>
        <v>0</v>
      </c>
      <c r="AX1543" s="304">
        <f t="shared" si="520"/>
        <v>0</v>
      </c>
      <c r="AY1543" s="304">
        <f t="shared" si="521"/>
        <v>0</v>
      </c>
      <c r="AZ1543" s="304">
        <f t="shared" si="522"/>
        <v>0</v>
      </c>
      <c r="BA1543" s="304">
        <f t="shared" si="523"/>
        <v>0</v>
      </c>
      <c r="BB1543" s="304">
        <f t="shared" si="524"/>
        <v>0</v>
      </c>
      <c r="BC1543" s="304">
        <f t="shared" si="525"/>
        <v>0</v>
      </c>
      <c r="BD1543" s="304">
        <f t="shared" si="526"/>
        <v>0</v>
      </c>
      <c r="BE1543" s="304">
        <f>IFERROR(IF(VLOOKUP($C1543,Listen!$A$2:$F$45,6,0)="Ja",BB1543-MAX(BC1543:BD1543),BB1543-BC1543),0)</f>
        <v>0</v>
      </c>
    </row>
    <row r="1544" spans="1:57" x14ac:dyDescent="0.25">
      <c r="A1544" s="320" t="str">
        <f>IF(AND(D1544&lt;&gt;0,C1544&lt;&gt;0,E1544&lt;&gt;0),IF(B1544&lt;&gt;0,CONCATENATE(B1544,"-AGr",VLOOKUP(C1544,Listen!$A$2:$D$45,4,FALSE),"-",D1544,"-",E1544,),CONCATENATE("AGr",VLOOKUP(C1544,Listen!$A$2:$D$45,4,FALSE),"-",D1544,"-",E1544)),"keine vollständige ID")</f>
        <v>keine vollständige ID</v>
      </c>
      <c r="B1544" s="301"/>
      <c r="C1544" s="287"/>
      <c r="D1544" s="34"/>
      <c r="E1544" s="306"/>
      <c r="F1544" s="116"/>
      <c r="G1544" s="17"/>
      <c r="H1544" s="17"/>
      <c r="I1544" s="17"/>
      <c r="J1544" s="17"/>
      <c r="K1544" s="17"/>
      <c r="L1544" s="17"/>
      <c r="M1544" s="17"/>
      <c r="N1544" s="17"/>
      <c r="O1544" s="116"/>
      <c r="P1544" s="117">
        <f>IF(D1544&gt;A_Stammdaten!$B$12,0,SUM(G1544,H1544,J1544,L1544:M1544)-SUM(I1544,K1544,N1544:O1544))</f>
        <v>0</v>
      </c>
      <c r="Q1544" s="17"/>
      <c r="R1544" s="17"/>
      <c r="S1544" s="17"/>
      <c r="T1544" s="17"/>
      <c r="U1544" s="62">
        <f t="shared" si="506"/>
        <v>0</v>
      </c>
      <c r="V1544" s="34"/>
      <c r="W1544" s="34"/>
      <c r="X1544" s="34"/>
      <c r="Y1544" s="34"/>
      <c r="Z1544" s="34"/>
      <c r="AA1544" s="63" t="str">
        <f t="shared" si="507"/>
        <v>-</v>
      </c>
      <c r="AB1544" s="63" t="str">
        <f t="shared" si="508"/>
        <v>-</v>
      </c>
      <c r="AC1544" s="63">
        <f>IF(ISBLANK($C1544),0,VLOOKUP($C1544,Listen!$A$2:$C$45,2,FALSE))</f>
        <v>0</v>
      </c>
      <c r="AD1544" s="63">
        <f>IF(ISBLANK($C1544),0,VLOOKUP($C1544,Listen!$A$2:$C$45,3,FALSE))</f>
        <v>0</v>
      </c>
      <c r="AE1544" s="49">
        <f t="shared" si="509"/>
        <v>0</v>
      </c>
      <c r="AF1544" s="49">
        <f t="shared" si="509"/>
        <v>0</v>
      </c>
      <c r="AG1544" s="49">
        <f>IFERROR(IF(OR($V1544&lt;&gt;"Ja",VLOOKUP($C1544,Listen!$A$2:$F$45,5,0)="Nein",D1544&lt;IF(C1544="LNG Anbindungsanlagen gemäß separater Festlegung",2022,2023)),$AC1544,$AA1544),0)</f>
        <v>0</v>
      </c>
      <c r="AH1544" s="49">
        <f>IFERROR(IF(OR($V1544&lt;&gt;"Ja",VLOOKUP($C1544,Listen!$A$2:$F$45,5,0)="Nein",D1544&lt;IF(C1544="LNG Anbindungsanlagen gemäß separater Festlegung",2022,2023)),$AC1544,$AA1544),0)</f>
        <v>0</v>
      </c>
      <c r="AI1544" s="49">
        <f>IFERROR(IF(OR($W1544&lt;&gt;"Ja",VLOOKUP($C1544,Listen!$A$2:$F$45,6,0)="Nein"),$AC1544,$AB1544),0)</f>
        <v>0</v>
      </c>
      <c r="AJ1544" s="49">
        <f>IFERROR(IF(OR($W1544&lt;&gt;"Ja",VLOOKUP($C1544,Listen!$A$2:$F$45,6,0)="Nein"),$AC1544,$AB1544),0)</f>
        <v>0</v>
      </c>
      <c r="AK1544" s="49">
        <f>IFERROR(IF(OR($W1544&lt;&gt;"Ja",VLOOKUP($C1544,Listen!$A$2:$F$45,6,0)="Nein"),$AC1544,$AB1544),0)</f>
        <v>0</v>
      </c>
      <c r="AL1544" s="51">
        <f t="shared" si="510"/>
        <v>0</v>
      </c>
      <c r="AM1544" s="296">
        <f>IFERROR(IF(VLOOKUP($C1544,Listen!$A$2:$F$45,6,0)="Ja",MAX(BC1544:BD1544),D_SAV!$BC1544),0)</f>
        <v>0</v>
      </c>
      <c r="AN1544" s="51">
        <f t="shared" si="511"/>
        <v>0</v>
      </c>
      <c r="AP1544" s="304">
        <f t="shared" si="512"/>
        <v>0</v>
      </c>
      <c r="AQ1544" s="304">
        <f t="shared" si="513"/>
        <v>0</v>
      </c>
      <c r="AR1544" s="304">
        <f t="shared" si="514"/>
        <v>0</v>
      </c>
      <c r="AS1544" s="304">
        <f t="shared" si="515"/>
        <v>0</v>
      </c>
      <c r="AT1544" s="304">
        <f t="shared" si="516"/>
        <v>0</v>
      </c>
      <c r="AU1544" s="304">
        <f t="shared" si="517"/>
        <v>0</v>
      </c>
      <c r="AV1544" s="304">
        <f t="shared" si="518"/>
        <v>0</v>
      </c>
      <c r="AW1544" s="304">
        <f t="shared" si="519"/>
        <v>0</v>
      </c>
      <c r="AX1544" s="304">
        <f t="shared" si="520"/>
        <v>0</v>
      </c>
      <c r="AY1544" s="304">
        <f t="shared" si="521"/>
        <v>0</v>
      </c>
      <c r="AZ1544" s="304">
        <f t="shared" si="522"/>
        <v>0</v>
      </c>
      <c r="BA1544" s="304">
        <f t="shared" si="523"/>
        <v>0</v>
      </c>
      <c r="BB1544" s="304">
        <f t="shared" si="524"/>
        <v>0</v>
      </c>
      <c r="BC1544" s="304">
        <f t="shared" si="525"/>
        <v>0</v>
      </c>
      <c r="BD1544" s="304">
        <f t="shared" si="526"/>
        <v>0</v>
      </c>
      <c r="BE1544" s="304">
        <f>IFERROR(IF(VLOOKUP($C1544,Listen!$A$2:$F$45,6,0)="Ja",BB1544-MAX(BC1544:BD1544),BB1544-BC1544),0)</f>
        <v>0</v>
      </c>
    </row>
    <row r="1545" spans="1:57" x14ac:dyDescent="0.25">
      <c r="A1545" s="320" t="str">
        <f>IF(AND(D1545&lt;&gt;0,C1545&lt;&gt;0,E1545&lt;&gt;0),IF(B1545&lt;&gt;0,CONCATENATE(B1545,"-AGr",VLOOKUP(C1545,Listen!$A$2:$D$45,4,FALSE),"-",D1545,"-",E1545,),CONCATENATE("AGr",VLOOKUP(C1545,Listen!$A$2:$D$45,4,FALSE),"-",D1545,"-",E1545)),"keine vollständige ID")</f>
        <v>keine vollständige ID</v>
      </c>
      <c r="B1545" s="301"/>
      <c r="C1545" s="287"/>
      <c r="D1545" s="34"/>
      <c r="E1545" s="306"/>
      <c r="F1545" s="116"/>
      <c r="G1545" s="17"/>
      <c r="H1545" s="17"/>
      <c r="I1545" s="17"/>
      <c r="J1545" s="17"/>
      <c r="K1545" s="17"/>
      <c r="L1545" s="17"/>
      <c r="M1545" s="17"/>
      <c r="N1545" s="17"/>
      <c r="O1545" s="116"/>
      <c r="P1545" s="117">
        <f>IF(D1545&gt;A_Stammdaten!$B$12,0,SUM(G1545,H1545,J1545,L1545:M1545)-SUM(I1545,K1545,N1545:O1545))</f>
        <v>0</v>
      </c>
      <c r="Q1545" s="17"/>
      <c r="R1545" s="17"/>
      <c r="S1545" s="17"/>
      <c r="T1545" s="17"/>
      <c r="U1545" s="62">
        <f t="shared" si="506"/>
        <v>0</v>
      </c>
      <c r="V1545" s="34"/>
      <c r="W1545" s="34"/>
      <c r="X1545" s="34"/>
      <c r="Y1545" s="34"/>
      <c r="Z1545" s="34"/>
      <c r="AA1545" s="63" t="str">
        <f t="shared" si="507"/>
        <v>-</v>
      </c>
      <c r="AB1545" s="63" t="str">
        <f t="shared" si="508"/>
        <v>-</v>
      </c>
      <c r="AC1545" s="63">
        <f>IF(ISBLANK($C1545),0,VLOOKUP($C1545,Listen!$A$2:$C$45,2,FALSE))</f>
        <v>0</v>
      </c>
      <c r="AD1545" s="63">
        <f>IF(ISBLANK($C1545),0,VLOOKUP($C1545,Listen!$A$2:$C$45,3,FALSE))</f>
        <v>0</v>
      </c>
      <c r="AE1545" s="49">
        <f t="shared" si="509"/>
        <v>0</v>
      </c>
      <c r="AF1545" s="49">
        <f t="shared" si="509"/>
        <v>0</v>
      </c>
      <c r="AG1545" s="49">
        <f>IFERROR(IF(OR($V1545&lt;&gt;"Ja",VLOOKUP($C1545,Listen!$A$2:$F$45,5,0)="Nein",D1545&lt;IF(C1545="LNG Anbindungsanlagen gemäß separater Festlegung",2022,2023)),$AC1545,$AA1545),0)</f>
        <v>0</v>
      </c>
      <c r="AH1545" s="49">
        <f>IFERROR(IF(OR($V1545&lt;&gt;"Ja",VLOOKUP($C1545,Listen!$A$2:$F$45,5,0)="Nein",D1545&lt;IF(C1545="LNG Anbindungsanlagen gemäß separater Festlegung",2022,2023)),$AC1545,$AA1545),0)</f>
        <v>0</v>
      </c>
      <c r="AI1545" s="49">
        <f>IFERROR(IF(OR($W1545&lt;&gt;"Ja",VLOOKUP($C1545,Listen!$A$2:$F$45,6,0)="Nein"),$AC1545,$AB1545),0)</f>
        <v>0</v>
      </c>
      <c r="AJ1545" s="49">
        <f>IFERROR(IF(OR($W1545&lt;&gt;"Ja",VLOOKUP($C1545,Listen!$A$2:$F$45,6,0)="Nein"),$AC1545,$AB1545),0)</f>
        <v>0</v>
      </c>
      <c r="AK1545" s="49">
        <f>IFERROR(IF(OR($W1545&lt;&gt;"Ja",VLOOKUP($C1545,Listen!$A$2:$F$45,6,0)="Nein"),$AC1545,$AB1545),0)</f>
        <v>0</v>
      </c>
      <c r="AL1545" s="51">
        <f t="shared" si="510"/>
        <v>0</v>
      </c>
      <c r="AM1545" s="296">
        <f>IFERROR(IF(VLOOKUP($C1545,Listen!$A$2:$F$45,6,0)="Ja",MAX(BC1545:BD1545),D_SAV!$BC1545),0)</f>
        <v>0</v>
      </c>
      <c r="AN1545" s="51">
        <f t="shared" si="511"/>
        <v>0</v>
      </c>
      <c r="AP1545" s="304">
        <f t="shared" si="512"/>
        <v>0</v>
      </c>
      <c r="AQ1545" s="304">
        <f t="shared" si="513"/>
        <v>0</v>
      </c>
      <c r="AR1545" s="304">
        <f t="shared" si="514"/>
        <v>0</v>
      </c>
      <c r="AS1545" s="304">
        <f t="shared" si="515"/>
        <v>0</v>
      </c>
      <c r="AT1545" s="304">
        <f t="shared" si="516"/>
        <v>0</v>
      </c>
      <c r="AU1545" s="304">
        <f t="shared" si="517"/>
        <v>0</v>
      </c>
      <c r="AV1545" s="304">
        <f t="shared" si="518"/>
        <v>0</v>
      </c>
      <c r="AW1545" s="304">
        <f t="shared" si="519"/>
        <v>0</v>
      </c>
      <c r="AX1545" s="304">
        <f t="shared" si="520"/>
        <v>0</v>
      </c>
      <c r="AY1545" s="304">
        <f t="shared" si="521"/>
        <v>0</v>
      </c>
      <c r="AZ1545" s="304">
        <f t="shared" si="522"/>
        <v>0</v>
      </c>
      <c r="BA1545" s="304">
        <f t="shared" si="523"/>
        <v>0</v>
      </c>
      <c r="BB1545" s="304">
        <f t="shared" si="524"/>
        <v>0</v>
      </c>
      <c r="BC1545" s="304">
        <f t="shared" si="525"/>
        <v>0</v>
      </c>
      <c r="BD1545" s="304">
        <f t="shared" si="526"/>
        <v>0</v>
      </c>
      <c r="BE1545" s="304">
        <f>IFERROR(IF(VLOOKUP($C1545,Listen!$A$2:$F$45,6,0)="Ja",BB1545-MAX(BC1545:BD1545),BB1545-BC1545),0)</f>
        <v>0</v>
      </c>
    </row>
    <row r="1546" spans="1:57" x14ac:dyDescent="0.25">
      <c r="A1546" s="320" t="str">
        <f>IF(AND(D1546&lt;&gt;0,C1546&lt;&gt;0,E1546&lt;&gt;0),IF(B1546&lt;&gt;0,CONCATENATE(B1546,"-AGr",VLOOKUP(C1546,Listen!$A$2:$D$45,4,FALSE),"-",D1546,"-",E1546,),CONCATENATE("AGr",VLOOKUP(C1546,Listen!$A$2:$D$45,4,FALSE),"-",D1546,"-",E1546)),"keine vollständige ID")</f>
        <v>keine vollständige ID</v>
      </c>
      <c r="B1546" s="301"/>
      <c r="C1546" s="287"/>
      <c r="D1546" s="34"/>
      <c r="E1546" s="306"/>
      <c r="F1546" s="116"/>
      <c r="G1546" s="17"/>
      <c r="H1546" s="17"/>
      <c r="I1546" s="17"/>
      <c r="J1546" s="17"/>
      <c r="K1546" s="17"/>
      <c r="L1546" s="17"/>
      <c r="M1546" s="17"/>
      <c r="N1546" s="17"/>
      <c r="O1546" s="116"/>
      <c r="P1546" s="117">
        <f>IF(D1546&gt;A_Stammdaten!$B$12,0,SUM(G1546,H1546,J1546,L1546:M1546)-SUM(I1546,K1546,N1546:O1546))</f>
        <v>0</v>
      </c>
      <c r="Q1546" s="17"/>
      <c r="R1546" s="17"/>
      <c r="S1546" s="17"/>
      <c r="T1546" s="17"/>
      <c r="U1546" s="62">
        <f t="shared" si="506"/>
        <v>0</v>
      </c>
      <c r="V1546" s="34"/>
      <c r="W1546" s="34"/>
      <c r="X1546" s="34"/>
      <c r="Y1546" s="34"/>
      <c r="Z1546" s="34"/>
      <c r="AA1546" s="63" t="str">
        <f t="shared" si="507"/>
        <v>-</v>
      </c>
      <c r="AB1546" s="63" t="str">
        <f t="shared" si="508"/>
        <v>-</v>
      </c>
      <c r="AC1546" s="63">
        <f>IF(ISBLANK($C1546),0,VLOOKUP($C1546,Listen!$A$2:$C$45,2,FALSE))</f>
        <v>0</v>
      </c>
      <c r="AD1546" s="63">
        <f>IF(ISBLANK($C1546),0,VLOOKUP($C1546,Listen!$A$2:$C$45,3,FALSE))</f>
        <v>0</v>
      </c>
      <c r="AE1546" s="49">
        <f t="shared" si="509"/>
        <v>0</v>
      </c>
      <c r="AF1546" s="49">
        <f t="shared" si="509"/>
        <v>0</v>
      </c>
      <c r="AG1546" s="49">
        <f>IFERROR(IF(OR($V1546&lt;&gt;"Ja",VLOOKUP($C1546,Listen!$A$2:$F$45,5,0)="Nein",D1546&lt;IF(C1546="LNG Anbindungsanlagen gemäß separater Festlegung",2022,2023)),$AC1546,$AA1546),0)</f>
        <v>0</v>
      </c>
      <c r="AH1546" s="49">
        <f>IFERROR(IF(OR($V1546&lt;&gt;"Ja",VLOOKUP($C1546,Listen!$A$2:$F$45,5,0)="Nein",D1546&lt;IF(C1546="LNG Anbindungsanlagen gemäß separater Festlegung",2022,2023)),$AC1546,$AA1546),0)</f>
        <v>0</v>
      </c>
      <c r="AI1546" s="49">
        <f>IFERROR(IF(OR($W1546&lt;&gt;"Ja",VLOOKUP($C1546,Listen!$A$2:$F$45,6,0)="Nein"),$AC1546,$AB1546),0)</f>
        <v>0</v>
      </c>
      <c r="AJ1546" s="49">
        <f>IFERROR(IF(OR($W1546&lt;&gt;"Ja",VLOOKUP($C1546,Listen!$A$2:$F$45,6,0)="Nein"),$AC1546,$AB1546),0)</f>
        <v>0</v>
      </c>
      <c r="AK1546" s="49">
        <f>IFERROR(IF(OR($W1546&lt;&gt;"Ja",VLOOKUP($C1546,Listen!$A$2:$F$45,6,0)="Nein"),$AC1546,$AB1546),0)</f>
        <v>0</v>
      </c>
      <c r="AL1546" s="51">
        <f t="shared" si="510"/>
        <v>0</v>
      </c>
      <c r="AM1546" s="296">
        <f>IFERROR(IF(VLOOKUP($C1546,Listen!$A$2:$F$45,6,0)="Ja",MAX(BC1546:BD1546),D_SAV!$BC1546),0)</f>
        <v>0</v>
      </c>
      <c r="AN1546" s="51">
        <f t="shared" si="511"/>
        <v>0</v>
      </c>
      <c r="AP1546" s="304">
        <f t="shared" si="512"/>
        <v>0</v>
      </c>
      <c r="AQ1546" s="304">
        <f t="shared" si="513"/>
        <v>0</v>
      </c>
      <c r="AR1546" s="304">
        <f t="shared" si="514"/>
        <v>0</v>
      </c>
      <c r="AS1546" s="304">
        <f t="shared" si="515"/>
        <v>0</v>
      </c>
      <c r="AT1546" s="304">
        <f t="shared" si="516"/>
        <v>0</v>
      </c>
      <c r="AU1546" s="304">
        <f t="shared" si="517"/>
        <v>0</v>
      </c>
      <c r="AV1546" s="304">
        <f t="shared" si="518"/>
        <v>0</v>
      </c>
      <c r="AW1546" s="304">
        <f t="shared" si="519"/>
        <v>0</v>
      </c>
      <c r="AX1546" s="304">
        <f t="shared" si="520"/>
        <v>0</v>
      </c>
      <c r="AY1546" s="304">
        <f t="shared" si="521"/>
        <v>0</v>
      </c>
      <c r="AZ1546" s="304">
        <f t="shared" si="522"/>
        <v>0</v>
      </c>
      <c r="BA1546" s="304">
        <f t="shared" si="523"/>
        <v>0</v>
      </c>
      <c r="BB1546" s="304">
        <f t="shared" si="524"/>
        <v>0</v>
      </c>
      <c r="BC1546" s="304">
        <f t="shared" si="525"/>
        <v>0</v>
      </c>
      <c r="BD1546" s="304">
        <f t="shared" si="526"/>
        <v>0</v>
      </c>
      <c r="BE1546" s="304">
        <f>IFERROR(IF(VLOOKUP($C1546,Listen!$A$2:$F$45,6,0)="Ja",BB1546-MAX(BC1546:BD1546),BB1546-BC1546),0)</f>
        <v>0</v>
      </c>
    </row>
    <row r="1547" spans="1:57" x14ac:dyDescent="0.25">
      <c r="A1547" s="320" t="str">
        <f>IF(AND(D1547&lt;&gt;0,C1547&lt;&gt;0,E1547&lt;&gt;0),IF(B1547&lt;&gt;0,CONCATENATE(B1547,"-AGr",VLOOKUP(C1547,Listen!$A$2:$D$45,4,FALSE),"-",D1547,"-",E1547,),CONCATENATE("AGr",VLOOKUP(C1547,Listen!$A$2:$D$45,4,FALSE),"-",D1547,"-",E1547)),"keine vollständige ID")</f>
        <v>keine vollständige ID</v>
      </c>
      <c r="B1547" s="301"/>
      <c r="C1547" s="287"/>
      <c r="D1547" s="34"/>
      <c r="E1547" s="306"/>
      <c r="F1547" s="116"/>
      <c r="G1547" s="17"/>
      <c r="H1547" s="17"/>
      <c r="I1547" s="17"/>
      <c r="J1547" s="17"/>
      <c r="K1547" s="17"/>
      <c r="L1547" s="17"/>
      <c r="M1547" s="17"/>
      <c r="N1547" s="17"/>
      <c r="O1547" s="116"/>
      <c r="P1547" s="117">
        <f>IF(D1547&gt;A_Stammdaten!$B$12,0,SUM(G1547,H1547,J1547,L1547:M1547)-SUM(I1547,K1547,N1547:O1547))</f>
        <v>0</v>
      </c>
      <c r="Q1547" s="17"/>
      <c r="R1547" s="17"/>
      <c r="S1547" s="17"/>
      <c r="T1547" s="17"/>
      <c r="U1547" s="62">
        <f t="shared" si="506"/>
        <v>0</v>
      </c>
      <c r="V1547" s="34"/>
      <c r="W1547" s="34"/>
      <c r="X1547" s="34"/>
      <c r="Y1547" s="34"/>
      <c r="Z1547" s="34"/>
      <c r="AA1547" s="63" t="str">
        <f t="shared" si="507"/>
        <v>-</v>
      </c>
      <c r="AB1547" s="63" t="str">
        <f t="shared" si="508"/>
        <v>-</v>
      </c>
      <c r="AC1547" s="63">
        <f>IF(ISBLANK($C1547),0,VLOOKUP($C1547,Listen!$A$2:$C$45,2,FALSE))</f>
        <v>0</v>
      </c>
      <c r="AD1547" s="63">
        <f>IF(ISBLANK($C1547),0,VLOOKUP($C1547,Listen!$A$2:$C$45,3,FALSE))</f>
        <v>0</v>
      </c>
      <c r="AE1547" s="49">
        <f t="shared" si="509"/>
        <v>0</v>
      </c>
      <c r="AF1547" s="49">
        <f t="shared" si="509"/>
        <v>0</v>
      </c>
      <c r="AG1547" s="49">
        <f>IFERROR(IF(OR($V1547&lt;&gt;"Ja",VLOOKUP($C1547,Listen!$A$2:$F$45,5,0)="Nein",D1547&lt;IF(C1547="LNG Anbindungsanlagen gemäß separater Festlegung",2022,2023)),$AC1547,$AA1547),0)</f>
        <v>0</v>
      </c>
      <c r="AH1547" s="49">
        <f>IFERROR(IF(OR($V1547&lt;&gt;"Ja",VLOOKUP($C1547,Listen!$A$2:$F$45,5,0)="Nein",D1547&lt;IF(C1547="LNG Anbindungsanlagen gemäß separater Festlegung",2022,2023)),$AC1547,$AA1547),0)</f>
        <v>0</v>
      </c>
      <c r="AI1547" s="49">
        <f>IFERROR(IF(OR($W1547&lt;&gt;"Ja",VLOOKUP($C1547,Listen!$A$2:$F$45,6,0)="Nein"),$AC1547,$AB1547),0)</f>
        <v>0</v>
      </c>
      <c r="AJ1547" s="49">
        <f>IFERROR(IF(OR($W1547&lt;&gt;"Ja",VLOOKUP($C1547,Listen!$A$2:$F$45,6,0)="Nein"),$AC1547,$AB1547),0)</f>
        <v>0</v>
      </c>
      <c r="AK1547" s="49">
        <f>IFERROR(IF(OR($W1547&lt;&gt;"Ja",VLOOKUP($C1547,Listen!$A$2:$F$45,6,0)="Nein"),$AC1547,$AB1547),0)</f>
        <v>0</v>
      </c>
      <c r="AL1547" s="51">
        <f t="shared" si="510"/>
        <v>0</v>
      </c>
      <c r="AM1547" s="296">
        <f>IFERROR(IF(VLOOKUP($C1547,Listen!$A$2:$F$45,6,0)="Ja",MAX(BC1547:BD1547),D_SAV!$BC1547),0)</f>
        <v>0</v>
      </c>
      <c r="AN1547" s="51">
        <f t="shared" si="511"/>
        <v>0</v>
      </c>
      <c r="AP1547" s="304">
        <f t="shared" si="512"/>
        <v>0</v>
      </c>
      <c r="AQ1547" s="304">
        <f t="shared" si="513"/>
        <v>0</v>
      </c>
      <c r="AR1547" s="304">
        <f t="shared" si="514"/>
        <v>0</v>
      </c>
      <c r="AS1547" s="304">
        <f t="shared" si="515"/>
        <v>0</v>
      </c>
      <c r="AT1547" s="304">
        <f t="shared" si="516"/>
        <v>0</v>
      </c>
      <c r="AU1547" s="304">
        <f t="shared" si="517"/>
        <v>0</v>
      </c>
      <c r="AV1547" s="304">
        <f t="shared" si="518"/>
        <v>0</v>
      </c>
      <c r="AW1547" s="304">
        <f t="shared" si="519"/>
        <v>0</v>
      </c>
      <c r="AX1547" s="304">
        <f t="shared" si="520"/>
        <v>0</v>
      </c>
      <c r="AY1547" s="304">
        <f t="shared" si="521"/>
        <v>0</v>
      </c>
      <c r="AZ1547" s="304">
        <f t="shared" si="522"/>
        <v>0</v>
      </c>
      <c r="BA1547" s="304">
        <f t="shared" si="523"/>
        <v>0</v>
      </c>
      <c r="BB1547" s="304">
        <f t="shared" si="524"/>
        <v>0</v>
      </c>
      <c r="BC1547" s="304">
        <f t="shared" si="525"/>
        <v>0</v>
      </c>
      <c r="BD1547" s="304">
        <f t="shared" si="526"/>
        <v>0</v>
      </c>
      <c r="BE1547" s="304">
        <f>IFERROR(IF(VLOOKUP($C1547,Listen!$A$2:$F$45,6,0)="Ja",BB1547-MAX(BC1547:BD1547),BB1547-BC1547),0)</f>
        <v>0</v>
      </c>
    </row>
    <row r="1548" spans="1:57" x14ac:dyDescent="0.25">
      <c r="A1548" s="320" t="str">
        <f>IF(AND(D1548&lt;&gt;0,C1548&lt;&gt;0,E1548&lt;&gt;0),IF(B1548&lt;&gt;0,CONCATENATE(B1548,"-AGr",VLOOKUP(C1548,Listen!$A$2:$D$45,4,FALSE),"-",D1548,"-",E1548,),CONCATENATE("AGr",VLOOKUP(C1548,Listen!$A$2:$D$45,4,FALSE),"-",D1548,"-",E1548)),"keine vollständige ID")</f>
        <v>keine vollständige ID</v>
      </c>
      <c r="B1548" s="301"/>
      <c r="C1548" s="287"/>
      <c r="D1548" s="34"/>
      <c r="E1548" s="306"/>
      <c r="F1548" s="116"/>
      <c r="G1548" s="17"/>
      <c r="H1548" s="17"/>
      <c r="I1548" s="17"/>
      <c r="J1548" s="17"/>
      <c r="K1548" s="17"/>
      <c r="L1548" s="17"/>
      <c r="M1548" s="17"/>
      <c r="N1548" s="17"/>
      <c r="O1548" s="116"/>
      <c r="P1548" s="117">
        <f>IF(D1548&gt;A_Stammdaten!$B$12,0,SUM(G1548,H1548,J1548,L1548:M1548)-SUM(I1548,K1548,N1548:O1548))</f>
        <v>0</v>
      </c>
      <c r="Q1548" s="17"/>
      <c r="R1548" s="17"/>
      <c r="S1548" s="17"/>
      <c r="T1548" s="17"/>
      <c r="U1548" s="62">
        <f t="shared" si="506"/>
        <v>0</v>
      </c>
      <c r="V1548" s="34"/>
      <c r="W1548" s="34"/>
      <c r="X1548" s="34"/>
      <c r="Y1548" s="34"/>
      <c r="Z1548" s="34"/>
      <c r="AA1548" s="63" t="str">
        <f t="shared" si="507"/>
        <v>-</v>
      </c>
      <c r="AB1548" s="63" t="str">
        <f t="shared" si="508"/>
        <v>-</v>
      </c>
      <c r="AC1548" s="63">
        <f>IF(ISBLANK($C1548),0,VLOOKUP($C1548,Listen!$A$2:$C$45,2,FALSE))</f>
        <v>0</v>
      </c>
      <c r="AD1548" s="63">
        <f>IF(ISBLANK($C1548),0,VLOOKUP($C1548,Listen!$A$2:$C$45,3,FALSE))</f>
        <v>0</v>
      </c>
      <c r="AE1548" s="49">
        <f t="shared" si="509"/>
        <v>0</v>
      </c>
      <c r="AF1548" s="49">
        <f t="shared" si="509"/>
        <v>0</v>
      </c>
      <c r="AG1548" s="49">
        <f>IFERROR(IF(OR($V1548&lt;&gt;"Ja",VLOOKUP($C1548,Listen!$A$2:$F$45,5,0)="Nein",D1548&lt;IF(C1548="LNG Anbindungsanlagen gemäß separater Festlegung",2022,2023)),$AC1548,$AA1548),0)</f>
        <v>0</v>
      </c>
      <c r="AH1548" s="49">
        <f>IFERROR(IF(OR($V1548&lt;&gt;"Ja",VLOOKUP($C1548,Listen!$A$2:$F$45,5,0)="Nein",D1548&lt;IF(C1548="LNG Anbindungsanlagen gemäß separater Festlegung",2022,2023)),$AC1548,$AA1548),0)</f>
        <v>0</v>
      </c>
      <c r="AI1548" s="49">
        <f>IFERROR(IF(OR($W1548&lt;&gt;"Ja",VLOOKUP($C1548,Listen!$A$2:$F$45,6,0)="Nein"),$AC1548,$AB1548),0)</f>
        <v>0</v>
      </c>
      <c r="AJ1548" s="49">
        <f>IFERROR(IF(OR($W1548&lt;&gt;"Ja",VLOOKUP($C1548,Listen!$A$2:$F$45,6,0)="Nein"),$AC1548,$AB1548),0)</f>
        <v>0</v>
      </c>
      <c r="AK1548" s="49">
        <f>IFERROR(IF(OR($W1548&lt;&gt;"Ja",VLOOKUP($C1548,Listen!$A$2:$F$45,6,0)="Nein"),$AC1548,$AB1548),0)</f>
        <v>0</v>
      </c>
      <c r="AL1548" s="51">
        <f t="shared" si="510"/>
        <v>0</v>
      </c>
      <c r="AM1548" s="296">
        <f>IFERROR(IF(VLOOKUP($C1548,Listen!$A$2:$F$45,6,0)="Ja",MAX(BC1548:BD1548),D_SAV!$BC1548),0)</f>
        <v>0</v>
      </c>
      <c r="AN1548" s="51">
        <f t="shared" si="511"/>
        <v>0</v>
      </c>
      <c r="AP1548" s="304">
        <f t="shared" si="512"/>
        <v>0</v>
      </c>
      <c r="AQ1548" s="304">
        <f t="shared" si="513"/>
        <v>0</v>
      </c>
      <c r="AR1548" s="304">
        <f t="shared" si="514"/>
        <v>0</v>
      </c>
      <c r="AS1548" s="304">
        <f t="shared" si="515"/>
        <v>0</v>
      </c>
      <c r="AT1548" s="304">
        <f t="shared" si="516"/>
        <v>0</v>
      </c>
      <c r="AU1548" s="304">
        <f t="shared" si="517"/>
        <v>0</v>
      </c>
      <c r="AV1548" s="304">
        <f t="shared" si="518"/>
        <v>0</v>
      </c>
      <c r="AW1548" s="304">
        <f t="shared" si="519"/>
        <v>0</v>
      </c>
      <c r="AX1548" s="304">
        <f t="shared" si="520"/>
        <v>0</v>
      </c>
      <c r="AY1548" s="304">
        <f t="shared" si="521"/>
        <v>0</v>
      </c>
      <c r="AZ1548" s="304">
        <f t="shared" si="522"/>
        <v>0</v>
      </c>
      <c r="BA1548" s="304">
        <f t="shared" si="523"/>
        <v>0</v>
      </c>
      <c r="BB1548" s="304">
        <f t="shared" si="524"/>
        <v>0</v>
      </c>
      <c r="BC1548" s="304">
        <f t="shared" si="525"/>
        <v>0</v>
      </c>
      <c r="BD1548" s="304">
        <f t="shared" si="526"/>
        <v>0</v>
      </c>
      <c r="BE1548" s="304">
        <f>IFERROR(IF(VLOOKUP($C1548,Listen!$A$2:$F$45,6,0)="Ja",BB1548-MAX(BC1548:BD1548),BB1548-BC1548),0)</f>
        <v>0</v>
      </c>
    </row>
    <row r="1549" spans="1:57" x14ac:dyDescent="0.25">
      <c r="A1549" s="320" t="str">
        <f>IF(AND(D1549&lt;&gt;0,C1549&lt;&gt;0,E1549&lt;&gt;0),IF(B1549&lt;&gt;0,CONCATENATE(B1549,"-AGr",VLOOKUP(C1549,Listen!$A$2:$D$45,4,FALSE),"-",D1549,"-",E1549,),CONCATENATE("AGr",VLOOKUP(C1549,Listen!$A$2:$D$45,4,FALSE),"-",D1549,"-",E1549)),"keine vollständige ID")</f>
        <v>keine vollständige ID</v>
      </c>
      <c r="B1549" s="301"/>
      <c r="C1549" s="287"/>
      <c r="D1549" s="34"/>
      <c r="E1549" s="306"/>
      <c r="F1549" s="116"/>
      <c r="G1549" s="17"/>
      <c r="H1549" s="17"/>
      <c r="I1549" s="17"/>
      <c r="J1549" s="17"/>
      <c r="K1549" s="17"/>
      <c r="L1549" s="17"/>
      <c r="M1549" s="17"/>
      <c r="N1549" s="17"/>
      <c r="O1549" s="116"/>
      <c r="P1549" s="117">
        <f>IF(D1549&gt;A_Stammdaten!$B$12,0,SUM(G1549,H1549,J1549,L1549:M1549)-SUM(I1549,K1549,N1549:O1549))</f>
        <v>0</v>
      </c>
      <c r="Q1549" s="17"/>
      <c r="R1549" s="17"/>
      <c r="S1549" s="17"/>
      <c r="T1549" s="17"/>
      <c r="U1549" s="62">
        <f t="shared" si="506"/>
        <v>0</v>
      </c>
      <c r="V1549" s="34"/>
      <c r="W1549" s="34"/>
      <c r="X1549" s="34"/>
      <c r="Y1549" s="34"/>
      <c r="Z1549" s="34"/>
      <c r="AA1549" s="63" t="str">
        <f t="shared" si="507"/>
        <v>-</v>
      </c>
      <c r="AB1549" s="63" t="str">
        <f t="shared" si="508"/>
        <v>-</v>
      </c>
      <c r="AC1549" s="63">
        <f>IF(ISBLANK($C1549),0,VLOOKUP($C1549,Listen!$A$2:$C$45,2,FALSE))</f>
        <v>0</v>
      </c>
      <c r="AD1549" s="63">
        <f>IF(ISBLANK($C1549),0,VLOOKUP($C1549,Listen!$A$2:$C$45,3,FALSE))</f>
        <v>0</v>
      </c>
      <c r="AE1549" s="49">
        <f t="shared" si="509"/>
        <v>0</v>
      </c>
      <c r="AF1549" s="49">
        <f t="shared" si="509"/>
        <v>0</v>
      </c>
      <c r="AG1549" s="49">
        <f>IFERROR(IF(OR($V1549&lt;&gt;"Ja",VLOOKUP($C1549,Listen!$A$2:$F$45,5,0)="Nein",D1549&lt;IF(C1549="LNG Anbindungsanlagen gemäß separater Festlegung",2022,2023)),$AC1549,$AA1549),0)</f>
        <v>0</v>
      </c>
      <c r="AH1549" s="49">
        <f>IFERROR(IF(OR($V1549&lt;&gt;"Ja",VLOOKUP($C1549,Listen!$A$2:$F$45,5,0)="Nein",D1549&lt;IF(C1549="LNG Anbindungsanlagen gemäß separater Festlegung",2022,2023)),$AC1549,$AA1549),0)</f>
        <v>0</v>
      </c>
      <c r="AI1549" s="49">
        <f>IFERROR(IF(OR($W1549&lt;&gt;"Ja",VLOOKUP($C1549,Listen!$A$2:$F$45,6,0)="Nein"),$AC1549,$AB1549),0)</f>
        <v>0</v>
      </c>
      <c r="AJ1549" s="49">
        <f>IFERROR(IF(OR($W1549&lt;&gt;"Ja",VLOOKUP($C1549,Listen!$A$2:$F$45,6,0)="Nein"),$AC1549,$AB1549),0)</f>
        <v>0</v>
      </c>
      <c r="AK1549" s="49">
        <f>IFERROR(IF(OR($W1549&lt;&gt;"Ja",VLOOKUP($C1549,Listen!$A$2:$F$45,6,0)="Nein"),$AC1549,$AB1549),0)</f>
        <v>0</v>
      </c>
      <c r="AL1549" s="51">
        <f t="shared" si="510"/>
        <v>0</v>
      </c>
      <c r="AM1549" s="296">
        <f>IFERROR(IF(VLOOKUP($C1549,Listen!$A$2:$F$45,6,0)="Ja",MAX(BC1549:BD1549),D_SAV!$BC1549),0)</f>
        <v>0</v>
      </c>
      <c r="AN1549" s="51">
        <f t="shared" si="511"/>
        <v>0</v>
      </c>
      <c r="AP1549" s="304">
        <f t="shared" si="512"/>
        <v>0</v>
      </c>
      <c r="AQ1549" s="304">
        <f t="shared" si="513"/>
        <v>0</v>
      </c>
      <c r="AR1549" s="304">
        <f t="shared" si="514"/>
        <v>0</v>
      </c>
      <c r="AS1549" s="304">
        <f t="shared" si="515"/>
        <v>0</v>
      </c>
      <c r="AT1549" s="304">
        <f t="shared" si="516"/>
        <v>0</v>
      </c>
      <c r="AU1549" s="304">
        <f t="shared" si="517"/>
        <v>0</v>
      </c>
      <c r="AV1549" s="304">
        <f t="shared" si="518"/>
        <v>0</v>
      </c>
      <c r="AW1549" s="304">
        <f t="shared" si="519"/>
        <v>0</v>
      </c>
      <c r="AX1549" s="304">
        <f t="shared" si="520"/>
        <v>0</v>
      </c>
      <c r="AY1549" s="304">
        <f t="shared" si="521"/>
        <v>0</v>
      </c>
      <c r="AZ1549" s="304">
        <f t="shared" si="522"/>
        <v>0</v>
      </c>
      <c r="BA1549" s="304">
        <f t="shared" si="523"/>
        <v>0</v>
      </c>
      <c r="BB1549" s="304">
        <f t="shared" si="524"/>
        <v>0</v>
      </c>
      <c r="BC1549" s="304">
        <f t="shared" si="525"/>
        <v>0</v>
      </c>
      <c r="BD1549" s="304">
        <f t="shared" si="526"/>
        <v>0</v>
      </c>
      <c r="BE1549" s="304">
        <f>IFERROR(IF(VLOOKUP($C1549,Listen!$A$2:$F$45,6,0)="Ja",BB1549-MAX(BC1549:BD1549),BB1549-BC1549),0)</f>
        <v>0</v>
      </c>
    </row>
    <row r="1550" spans="1:57" x14ac:dyDescent="0.25">
      <c r="A1550" s="320" t="str">
        <f>IF(AND(D1550&lt;&gt;0,C1550&lt;&gt;0,E1550&lt;&gt;0),IF(B1550&lt;&gt;0,CONCATENATE(B1550,"-AGr",VLOOKUP(C1550,Listen!$A$2:$D$45,4,FALSE),"-",D1550,"-",E1550,),CONCATENATE("AGr",VLOOKUP(C1550,Listen!$A$2:$D$45,4,FALSE),"-",D1550,"-",E1550)),"keine vollständige ID")</f>
        <v>keine vollständige ID</v>
      </c>
      <c r="B1550" s="301"/>
      <c r="C1550" s="287"/>
      <c r="D1550" s="34"/>
      <c r="E1550" s="306"/>
      <c r="F1550" s="116"/>
      <c r="G1550" s="17"/>
      <c r="H1550" s="17"/>
      <c r="I1550" s="17"/>
      <c r="J1550" s="17"/>
      <c r="K1550" s="17"/>
      <c r="L1550" s="17"/>
      <c r="M1550" s="17"/>
      <c r="N1550" s="17"/>
      <c r="O1550" s="116"/>
      <c r="P1550" s="117">
        <f>IF(D1550&gt;A_Stammdaten!$B$12,0,SUM(G1550,H1550,J1550,L1550:M1550)-SUM(I1550,K1550,N1550:O1550))</f>
        <v>0</v>
      </c>
      <c r="Q1550" s="17"/>
      <c r="R1550" s="17"/>
      <c r="S1550" s="17"/>
      <c r="T1550" s="17"/>
      <c r="U1550" s="62">
        <f t="shared" si="506"/>
        <v>0</v>
      </c>
      <c r="V1550" s="34"/>
      <c r="W1550" s="34"/>
      <c r="X1550" s="34"/>
      <c r="Y1550" s="34"/>
      <c r="Z1550" s="34"/>
      <c r="AA1550" s="63" t="str">
        <f t="shared" si="507"/>
        <v>-</v>
      </c>
      <c r="AB1550" s="63" t="str">
        <f t="shared" si="508"/>
        <v>-</v>
      </c>
      <c r="AC1550" s="63">
        <f>IF(ISBLANK($C1550),0,VLOOKUP($C1550,Listen!$A$2:$C$45,2,FALSE))</f>
        <v>0</v>
      </c>
      <c r="AD1550" s="63">
        <f>IF(ISBLANK($C1550),0,VLOOKUP($C1550,Listen!$A$2:$C$45,3,FALSE))</f>
        <v>0</v>
      </c>
      <c r="AE1550" s="49">
        <f t="shared" si="509"/>
        <v>0</v>
      </c>
      <c r="AF1550" s="49">
        <f t="shared" si="509"/>
        <v>0</v>
      </c>
      <c r="AG1550" s="49">
        <f>IFERROR(IF(OR($V1550&lt;&gt;"Ja",VLOOKUP($C1550,Listen!$A$2:$F$45,5,0)="Nein",D1550&lt;IF(C1550="LNG Anbindungsanlagen gemäß separater Festlegung",2022,2023)),$AC1550,$AA1550),0)</f>
        <v>0</v>
      </c>
      <c r="AH1550" s="49">
        <f>IFERROR(IF(OR($V1550&lt;&gt;"Ja",VLOOKUP($C1550,Listen!$A$2:$F$45,5,0)="Nein",D1550&lt;IF(C1550="LNG Anbindungsanlagen gemäß separater Festlegung",2022,2023)),$AC1550,$AA1550),0)</f>
        <v>0</v>
      </c>
      <c r="AI1550" s="49">
        <f>IFERROR(IF(OR($W1550&lt;&gt;"Ja",VLOOKUP($C1550,Listen!$A$2:$F$45,6,0)="Nein"),$AC1550,$AB1550),0)</f>
        <v>0</v>
      </c>
      <c r="AJ1550" s="49">
        <f>IFERROR(IF(OR($W1550&lt;&gt;"Ja",VLOOKUP($C1550,Listen!$A$2:$F$45,6,0)="Nein"),$AC1550,$AB1550),0)</f>
        <v>0</v>
      </c>
      <c r="AK1550" s="49">
        <f>IFERROR(IF(OR($W1550&lt;&gt;"Ja",VLOOKUP($C1550,Listen!$A$2:$F$45,6,0)="Nein"),$AC1550,$AB1550),0)</f>
        <v>0</v>
      </c>
      <c r="AL1550" s="51">
        <f t="shared" si="510"/>
        <v>0</v>
      </c>
      <c r="AM1550" s="296">
        <f>IFERROR(IF(VLOOKUP($C1550,Listen!$A$2:$F$45,6,0)="Ja",MAX(BC1550:BD1550),D_SAV!$BC1550),0)</f>
        <v>0</v>
      </c>
      <c r="AN1550" s="51">
        <f t="shared" si="511"/>
        <v>0</v>
      </c>
      <c r="AP1550" s="304">
        <f t="shared" si="512"/>
        <v>0</v>
      </c>
      <c r="AQ1550" s="304">
        <f t="shared" si="513"/>
        <v>0</v>
      </c>
      <c r="AR1550" s="304">
        <f t="shared" si="514"/>
        <v>0</v>
      </c>
      <c r="AS1550" s="304">
        <f t="shared" si="515"/>
        <v>0</v>
      </c>
      <c r="AT1550" s="304">
        <f t="shared" si="516"/>
        <v>0</v>
      </c>
      <c r="AU1550" s="304">
        <f t="shared" si="517"/>
        <v>0</v>
      </c>
      <c r="AV1550" s="304">
        <f t="shared" si="518"/>
        <v>0</v>
      </c>
      <c r="AW1550" s="304">
        <f t="shared" si="519"/>
        <v>0</v>
      </c>
      <c r="AX1550" s="304">
        <f t="shared" si="520"/>
        <v>0</v>
      </c>
      <c r="AY1550" s="304">
        <f t="shared" si="521"/>
        <v>0</v>
      </c>
      <c r="AZ1550" s="304">
        <f t="shared" si="522"/>
        <v>0</v>
      </c>
      <c r="BA1550" s="304">
        <f t="shared" si="523"/>
        <v>0</v>
      </c>
      <c r="BB1550" s="304">
        <f t="shared" si="524"/>
        <v>0</v>
      </c>
      <c r="BC1550" s="304">
        <f t="shared" si="525"/>
        <v>0</v>
      </c>
      <c r="BD1550" s="304">
        <f t="shared" si="526"/>
        <v>0</v>
      </c>
      <c r="BE1550" s="304">
        <f>IFERROR(IF(VLOOKUP($C1550,Listen!$A$2:$F$45,6,0)="Ja",BB1550-MAX(BC1550:BD1550),BB1550-BC1550),0)</f>
        <v>0</v>
      </c>
    </row>
    <row r="1551" spans="1:57" x14ac:dyDescent="0.25">
      <c r="A1551" s="320" t="str">
        <f>IF(AND(D1551&lt;&gt;0,C1551&lt;&gt;0,E1551&lt;&gt;0),IF(B1551&lt;&gt;0,CONCATENATE(B1551,"-AGr",VLOOKUP(C1551,Listen!$A$2:$D$45,4,FALSE),"-",D1551,"-",E1551,),CONCATENATE("AGr",VLOOKUP(C1551,Listen!$A$2:$D$45,4,FALSE),"-",D1551,"-",E1551)),"keine vollständige ID")</f>
        <v>keine vollständige ID</v>
      </c>
      <c r="B1551" s="301"/>
      <c r="C1551" s="287"/>
      <c r="D1551" s="34"/>
      <c r="E1551" s="306"/>
      <c r="F1551" s="116"/>
      <c r="G1551" s="17"/>
      <c r="H1551" s="17"/>
      <c r="I1551" s="17"/>
      <c r="J1551" s="17"/>
      <c r="K1551" s="17"/>
      <c r="L1551" s="17"/>
      <c r="M1551" s="17"/>
      <c r="N1551" s="17"/>
      <c r="O1551" s="116"/>
      <c r="P1551" s="117">
        <f>IF(D1551&gt;A_Stammdaten!$B$12,0,SUM(G1551,H1551,J1551,L1551:M1551)-SUM(I1551,K1551,N1551:O1551))</f>
        <v>0</v>
      </c>
      <c r="Q1551" s="17"/>
      <c r="R1551" s="17"/>
      <c r="S1551" s="17"/>
      <c r="T1551" s="17"/>
      <c r="U1551" s="62">
        <f t="shared" si="506"/>
        <v>0</v>
      </c>
      <c r="V1551" s="34"/>
      <c r="W1551" s="34"/>
      <c r="X1551" s="34"/>
      <c r="Y1551" s="34"/>
      <c r="Z1551" s="34"/>
      <c r="AA1551" s="63" t="str">
        <f t="shared" si="507"/>
        <v>-</v>
      </c>
      <c r="AB1551" s="63" t="str">
        <f t="shared" si="508"/>
        <v>-</v>
      </c>
      <c r="AC1551" s="63">
        <f>IF(ISBLANK($C1551),0,VLOOKUP($C1551,Listen!$A$2:$C$45,2,FALSE))</f>
        <v>0</v>
      </c>
      <c r="AD1551" s="63">
        <f>IF(ISBLANK($C1551),0,VLOOKUP($C1551,Listen!$A$2:$C$45,3,FALSE))</f>
        <v>0</v>
      </c>
      <c r="AE1551" s="49">
        <f t="shared" si="509"/>
        <v>0</v>
      </c>
      <c r="AF1551" s="49">
        <f t="shared" si="509"/>
        <v>0</v>
      </c>
      <c r="AG1551" s="49">
        <f>IFERROR(IF(OR($V1551&lt;&gt;"Ja",VLOOKUP($C1551,Listen!$A$2:$F$45,5,0)="Nein",D1551&lt;IF(C1551="LNG Anbindungsanlagen gemäß separater Festlegung",2022,2023)),$AC1551,$AA1551),0)</f>
        <v>0</v>
      </c>
      <c r="AH1551" s="49">
        <f>IFERROR(IF(OR($V1551&lt;&gt;"Ja",VLOOKUP($C1551,Listen!$A$2:$F$45,5,0)="Nein",D1551&lt;IF(C1551="LNG Anbindungsanlagen gemäß separater Festlegung",2022,2023)),$AC1551,$AA1551),0)</f>
        <v>0</v>
      </c>
      <c r="AI1551" s="49">
        <f>IFERROR(IF(OR($W1551&lt;&gt;"Ja",VLOOKUP($C1551,Listen!$A$2:$F$45,6,0)="Nein"),$AC1551,$AB1551),0)</f>
        <v>0</v>
      </c>
      <c r="AJ1551" s="49">
        <f>IFERROR(IF(OR($W1551&lt;&gt;"Ja",VLOOKUP($C1551,Listen!$A$2:$F$45,6,0)="Nein"),$AC1551,$AB1551),0)</f>
        <v>0</v>
      </c>
      <c r="AK1551" s="49">
        <f>IFERROR(IF(OR($W1551&lt;&gt;"Ja",VLOOKUP($C1551,Listen!$A$2:$F$45,6,0)="Nein"),$AC1551,$AB1551),0)</f>
        <v>0</v>
      </c>
      <c r="AL1551" s="51">
        <f t="shared" si="510"/>
        <v>0</v>
      </c>
      <c r="AM1551" s="296">
        <f>IFERROR(IF(VLOOKUP($C1551,Listen!$A$2:$F$45,6,0)="Ja",MAX(BC1551:BD1551),D_SAV!$BC1551),0)</f>
        <v>0</v>
      </c>
      <c r="AN1551" s="51">
        <f t="shared" si="511"/>
        <v>0</v>
      </c>
      <c r="AP1551" s="304">
        <f t="shared" si="512"/>
        <v>0</v>
      </c>
      <c r="AQ1551" s="304">
        <f t="shared" si="513"/>
        <v>0</v>
      </c>
      <c r="AR1551" s="304">
        <f t="shared" si="514"/>
        <v>0</v>
      </c>
      <c r="AS1551" s="304">
        <f t="shared" si="515"/>
        <v>0</v>
      </c>
      <c r="AT1551" s="304">
        <f t="shared" si="516"/>
        <v>0</v>
      </c>
      <c r="AU1551" s="304">
        <f t="shared" si="517"/>
        <v>0</v>
      </c>
      <c r="AV1551" s="304">
        <f t="shared" si="518"/>
        <v>0</v>
      </c>
      <c r="AW1551" s="304">
        <f t="shared" si="519"/>
        <v>0</v>
      </c>
      <c r="AX1551" s="304">
        <f t="shared" si="520"/>
        <v>0</v>
      </c>
      <c r="AY1551" s="304">
        <f t="shared" si="521"/>
        <v>0</v>
      </c>
      <c r="AZ1551" s="304">
        <f t="shared" si="522"/>
        <v>0</v>
      </c>
      <c r="BA1551" s="304">
        <f t="shared" si="523"/>
        <v>0</v>
      </c>
      <c r="BB1551" s="304">
        <f t="shared" si="524"/>
        <v>0</v>
      </c>
      <c r="BC1551" s="304">
        <f t="shared" si="525"/>
        <v>0</v>
      </c>
      <c r="BD1551" s="304">
        <f t="shared" si="526"/>
        <v>0</v>
      </c>
      <c r="BE1551" s="304">
        <f>IFERROR(IF(VLOOKUP($C1551,Listen!$A$2:$F$45,6,0)="Ja",BB1551-MAX(BC1551:BD1551),BB1551-BC1551),0)</f>
        <v>0</v>
      </c>
    </row>
    <row r="1552" spans="1:57" x14ac:dyDescent="0.25">
      <c r="A1552" s="320" t="str">
        <f>IF(AND(D1552&lt;&gt;0,C1552&lt;&gt;0,E1552&lt;&gt;0),IF(B1552&lt;&gt;0,CONCATENATE(B1552,"-AGr",VLOOKUP(C1552,Listen!$A$2:$D$45,4,FALSE),"-",D1552,"-",E1552,),CONCATENATE("AGr",VLOOKUP(C1552,Listen!$A$2:$D$45,4,FALSE),"-",D1552,"-",E1552)),"keine vollständige ID")</f>
        <v>keine vollständige ID</v>
      </c>
      <c r="B1552" s="301"/>
      <c r="C1552" s="287"/>
      <c r="D1552" s="34"/>
      <c r="E1552" s="306"/>
      <c r="F1552" s="116"/>
      <c r="G1552" s="17"/>
      <c r="H1552" s="17"/>
      <c r="I1552" s="17"/>
      <c r="J1552" s="17"/>
      <c r="K1552" s="17"/>
      <c r="L1552" s="17"/>
      <c r="M1552" s="17"/>
      <c r="N1552" s="17"/>
      <c r="O1552" s="116"/>
      <c r="P1552" s="117">
        <f>IF(D1552&gt;A_Stammdaten!$B$12,0,SUM(G1552,H1552,J1552,L1552:M1552)-SUM(I1552,K1552,N1552:O1552))</f>
        <v>0</v>
      </c>
      <c r="Q1552" s="17"/>
      <c r="R1552" s="17"/>
      <c r="S1552" s="17"/>
      <c r="T1552" s="17"/>
      <c r="U1552" s="62">
        <f t="shared" si="506"/>
        <v>0</v>
      </c>
      <c r="V1552" s="34"/>
      <c r="W1552" s="34"/>
      <c r="X1552" s="34"/>
      <c r="Y1552" s="34"/>
      <c r="Z1552" s="34"/>
      <c r="AA1552" s="63" t="str">
        <f t="shared" si="507"/>
        <v>-</v>
      </c>
      <c r="AB1552" s="63" t="str">
        <f t="shared" si="508"/>
        <v>-</v>
      </c>
      <c r="AC1552" s="63">
        <f>IF(ISBLANK($C1552),0,VLOOKUP($C1552,Listen!$A$2:$C$45,2,FALSE))</f>
        <v>0</v>
      </c>
      <c r="AD1552" s="63">
        <f>IF(ISBLANK($C1552),0,VLOOKUP($C1552,Listen!$A$2:$C$45,3,FALSE))</f>
        <v>0</v>
      </c>
      <c r="AE1552" s="49">
        <f t="shared" si="509"/>
        <v>0</v>
      </c>
      <c r="AF1552" s="49">
        <f t="shared" si="509"/>
        <v>0</v>
      </c>
      <c r="AG1552" s="49">
        <f>IFERROR(IF(OR($V1552&lt;&gt;"Ja",VLOOKUP($C1552,Listen!$A$2:$F$45,5,0)="Nein",D1552&lt;IF(C1552="LNG Anbindungsanlagen gemäß separater Festlegung",2022,2023)),$AC1552,$AA1552),0)</f>
        <v>0</v>
      </c>
      <c r="AH1552" s="49">
        <f>IFERROR(IF(OR($V1552&lt;&gt;"Ja",VLOOKUP($C1552,Listen!$A$2:$F$45,5,0)="Nein",D1552&lt;IF(C1552="LNG Anbindungsanlagen gemäß separater Festlegung",2022,2023)),$AC1552,$AA1552),0)</f>
        <v>0</v>
      </c>
      <c r="AI1552" s="49">
        <f>IFERROR(IF(OR($W1552&lt;&gt;"Ja",VLOOKUP($C1552,Listen!$A$2:$F$45,6,0)="Nein"),$AC1552,$AB1552),0)</f>
        <v>0</v>
      </c>
      <c r="AJ1552" s="49">
        <f>IFERROR(IF(OR($W1552&lt;&gt;"Ja",VLOOKUP($C1552,Listen!$A$2:$F$45,6,0)="Nein"),$AC1552,$AB1552),0)</f>
        <v>0</v>
      </c>
      <c r="AK1552" s="49">
        <f>IFERROR(IF(OR($W1552&lt;&gt;"Ja",VLOOKUP($C1552,Listen!$A$2:$F$45,6,0)="Nein"),$AC1552,$AB1552),0)</f>
        <v>0</v>
      </c>
      <c r="AL1552" s="51">
        <f t="shared" si="510"/>
        <v>0</v>
      </c>
      <c r="AM1552" s="296">
        <f>IFERROR(IF(VLOOKUP($C1552,Listen!$A$2:$F$45,6,0)="Ja",MAX(BC1552:BD1552),D_SAV!$BC1552),0)</f>
        <v>0</v>
      </c>
      <c r="AN1552" s="51">
        <f t="shared" si="511"/>
        <v>0</v>
      </c>
      <c r="AP1552" s="304">
        <f t="shared" si="512"/>
        <v>0</v>
      </c>
      <c r="AQ1552" s="304">
        <f t="shared" si="513"/>
        <v>0</v>
      </c>
      <c r="AR1552" s="304">
        <f t="shared" si="514"/>
        <v>0</v>
      </c>
      <c r="AS1552" s="304">
        <f t="shared" si="515"/>
        <v>0</v>
      </c>
      <c r="AT1552" s="304">
        <f t="shared" si="516"/>
        <v>0</v>
      </c>
      <c r="AU1552" s="304">
        <f t="shared" si="517"/>
        <v>0</v>
      </c>
      <c r="AV1552" s="304">
        <f t="shared" si="518"/>
        <v>0</v>
      </c>
      <c r="AW1552" s="304">
        <f t="shared" si="519"/>
        <v>0</v>
      </c>
      <c r="AX1552" s="304">
        <f t="shared" si="520"/>
        <v>0</v>
      </c>
      <c r="AY1552" s="304">
        <f t="shared" si="521"/>
        <v>0</v>
      </c>
      <c r="AZ1552" s="304">
        <f t="shared" si="522"/>
        <v>0</v>
      </c>
      <c r="BA1552" s="304">
        <f t="shared" si="523"/>
        <v>0</v>
      </c>
      <c r="BB1552" s="304">
        <f t="shared" si="524"/>
        <v>0</v>
      </c>
      <c r="BC1552" s="304">
        <f t="shared" si="525"/>
        <v>0</v>
      </c>
      <c r="BD1552" s="304">
        <f t="shared" si="526"/>
        <v>0</v>
      </c>
      <c r="BE1552" s="304">
        <f>IFERROR(IF(VLOOKUP($C1552,Listen!$A$2:$F$45,6,0)="Ja",BB1552-MAX(BC1552:BD1552),BB1552-BC1552),0)</f>
        <v>0</v>
      </c>
    </row>
    <row r="1553" spans="1:57" x14ac:dyDescent="0.25">
      <c r="A1553" s="320" t="str">
        <f>IF(AND(D1553&lt;&gt;0,C1553&lt;&gt;0,E1553&lt;&gt;0),IF(B1553&lt;&gt;0,CONCATENATE(B1553,"-AGr",VLOOKUP(C1553,Listen!$A$2:$D$45,4,FALSE),"-",D1553,"-",E1553,),CONCATENATE("AGr",VLOOKUP(C1553,Listen!$A$2:$D$45,4,FALSE),"-",D1553,"-",E1553)),"keine vollständige ID")</f>
        <v>keine vollständige ID</v>
      </c>
      <c r="B1553" s="301"/>
      <c r="C1553" s="287"/>
      <c r="D1553" s="34"/>
      <c r="E1553" s="306"/>
      <c r="F1553" s="116"/>
      <c r="G1553" s="17"/>
      <c r="H1553" s="17"/>
      <c r="I1553" s="17"/>
      <c r="J1553" s="17"/>
      <c r="K1553" s="17"/>
      <c r="L1553" s="17"/>
      <c r="M1553" s="17"/>
      <c r="N1553" s="17"/>
      <c r="O1553" s="116"/>
      <c r="P1553" s="117">
        <f>IF(D1553&gt;A_Stammdaten!$B$12,0,SUM(G1553,H1553,J1553,L1553:M1553)-SUM(I1553,K1553,N1553:O1553))</f>
        <v>0</v>
      </c>
      <c r="Q1553" s="17"/>
      <c r="R1553" s="17"/>
      <c r="S1553" s="17"/>
      <c r="T1553" s="17"/>
      <c r="U1553" s="62">
        <f t="shared" si="506"/>
        <v>0</v>
      </c>
      <c r="V1553" s="34"/>
      <c r="W1553" s="34"/>
      <c r="X1553" s="34"/>
      <c r="Y1553" s="34"/>
      <c r="Z1553" s="34"/>
      <c r="AA1553" s="63" t="str">
        <f t="shared" si="507"/>
        <v>-</v>
      </c>
      <c r="AB1553" s="63" t="str">
        <f t="shared" si="508"/>
        <v>-</v>
      </c>
      <c r="AC1553" s="63">
        <f>IF(ISBLANK($C1553),0,VLOOKUP($C1553,Listen!$A$2:$C$45,2,FALSE))</f>
        <v>0</v>
      </c>
      <c r="AD1553" s="63">
        <f>IF(ISBLANK($C1553),0,VLOOKUP($C1553,Listen!$A$2:$C$45,3,FALSE))</f>
        <v>0</v>
      </c>
      <c r="AE1553" s="49">
        <f t="shared" si="509"/>
        <v>0</v>
      </c>
      <c r="AF1553" s="49">
        <f t="shared" si="509"/>
        <v>0</v>
      </c>
      <c r="AG1553" s="49">
        <f>IFERROR(IF(OR($V1553&lt;&gt;"Ja",VLOOKUP($C1553,Listen!$A$2:$F$45,5,0)="Nein",D1553&lt;IF(C1553="LNG Anbindungsanlagen gemäß separater Festlegung",2022,2023)),$AC1553,$AA1553),0)</f>
        <v>0</v>
      </c>
      <c r="AH1553" s="49">
        <f>IFERROR(IF(OR($V1553&lt;&gt;"Ja",VLOOKUP($C1553,Listen!$A$2:$F$45,5,0)="Nein",D1553&lt;IF(C1553="LNG Anbindungsanlagen gemäß separater Festlegung",2022,2023)),$AC1553,$AA1553),0)</f>
        <v>0</v>
      </c>
      <c r="AI1553" s="49">
        <f>IFERROR(IF(OR($W1553&lt;&gt;"Ja",VLOOKUP($C1553,Listen!$A$2:$F$45,6,0)="Nein"),$AC1553,$AB1553),0)</f>
        <v>0</v>
      </c>
      <c r="AJ1553" s="49">
        <f>IFERROR(IF(OR($W1553&lt;&gt;"Ja",VLOOKUP($C1553,Listen!$A$2:$F$45,6,0)="Nein"),$AC1553,$AB1553),0)</f>
        <v>0</v>
      </c>
      <c r="AK1553" s="49">
        <f>IFERROR(IF(OR($W1553&lt;&gt;"Ja",VLOOKUP($C1553,Listen!$A$2:$F$45,6,0)="Nein"),$AC1553,$AB1553),0)</f>
        <v>0</v>
      </c>
      <c r="AL1553" s="51">
        <f t="shared" si="510"/>
        <v>0</v>
      </c>
      <c r="AM1553" s="296">
        <f>IFERROR(IF(VLOOKUP($C1553,Listen!$A$2:$F$45,6,0)="Ja",MAX(BC1553:BD1553),D_SAV!$BC1553),0)</f>
        <v>0</v>
      </c>
      <c r="AN1553" s="51">
        <f t="shared" si="511"/>
        <v>0</v>
      </c>
      <c r="AP1553" s="304">
        <f t="shared" si="512"/>
        <v>0</v>
      </c>
      <c r="AQ1553" s="304">
        <f t="shared" si="513"/>
        <v>0</v>
      </c>
      <c r="AR1553" s="304">
        <f t="shared" si="514"/>
        <v>0</v>
      </c>
      <c r="AS1553" s="304">
        <f t="shared" si="515"/>
        <v>0</v>
      </c>
      <c r="AT1553" s="304">
        <f t="shared" si="516"/>
        <v>0</v>
      </c>
      <c r="AU1553" s="304">
        <f t="shared" si="517"/>
        <v>0</v>
      </c>
      <c r="AV1553" s="304">
        <f t="shared" si="518"/>
        <v>0</v>
      </c>
      <c r="AW1553" s="304">
        <f t="shared" si="519"/>
        <v>0</v>
      </c>
      <c r="AX1553" s="304">
        <f t="shared" si="520"/>
        <v>0</v>
      </c>
      <c r="AY1553" s="304">
        <f t="shared" si="521"/>
        <v>0</v>
      </c>
      <c r="AZ1553" s="304">
        <f t="shared" si="522"/>
        <v>0</v>
      </c>
      <c r="BA1553" s="304">
        <f t="shared" si="523"/>
        <v>0</v>
      </c>
      <c r="BB1553" s="304">
        <f t="shared" si="524"/>
        <v>0</v>
      </c>
      <c r="BC1553" s="304">
        <f t="shared" si="525"/>
        <v>0</v>
      </c>
      <c r="BD1553" s="304">
        <f t="shared" si="526"/>
        <v>0</v>
      </c>
      <c r="BE1553" s="304">
        <f>IFERROR(IF(VLOOKUP($C1553,Listen!$A$2:$F$45,6,0)="Ja",BB1553-MAX(BC1553:BD1553),BB1553-BC1553),0)</f>
        <v>0</v>
      </c>
    </row>
    <row r="1554" spans="1:57" x14ac:dyDescent="0.25">
      <c r="A1554" s="320" t="str">
        <f>IF(AND(D1554&lt;&gt;0,C1554&lt;&gt;0,E1554&lt;&gt;0),IF(B1554&lt;&gt;0,CONCATENATE(B1554,"-AGr",VLOOKUP(C1554,Listen!$A$2:$D$45,4,FALSE),"-",D1554,"-",E1554,),CONCATENATE("AGr",VLOOKUP(C1554,Listen!$A$2:$D$45,4,FALSE),"-",D1554,"-",E1554)),"keine vollständige ID")</f>
        <v>keine vollständige ID</v>
      </c>
      <c r="B1554" s="301"/>
      <c r="C1554" s="287"/>
      <c r="D1554" s="34"/>
      <c r="E1554" s="306"/>
      <c r="F1554" s="116"/>
      <c r="G1554" s="17"/>
      <c r="H1554" s="17"/>
      <c r="I1554" s="17"/>
      <c r="J1554" s="17"/>
      <c r="K1554" s="17"/>
      <c r="L1554" s="17"/>
      <c r="M1554" s="17"/>
      <c r="N1554" s="17"/>
      <c r="O1554" s="116"/>
      <c r="P1554" s="117">
        <f>IF(D1554&gt;A_Stammdaten!$B$12,0,SUM(G1554,H1554,J1554,L1554:M1554)-SUM(I1554,K1554,N1554:O1554))</f>
        <v>0</v>
      </c>
      <c r="Q1554" s="17"/>
      <c r="R1554" s="17"/>
      <c r="S1554" s="17"/>
      <c r="T1554" s="17"/>
      <c r="U1554" s="62">
        <f t="shared" si="506"/>
        <v>0</v>
      </c>
      <c r="V1554" s="34"/>
      <c r="W1554" s="34"/>
      <c r="X1554" s="34"/>
      <c r="Y1554" s="34"/>
      <c r="Z1554" s="34"/>
      <c r="AA1554" s="63" t="str">
        <f t="shared" si="507"/>
        <v>-</v>
      </c>
      <c r="AB1554" s="63" t="str">
        <f t="shared" si="508"/>
        <v>-</v>
      </c>
      <c r="AC1554" s="63">
        <f>IF(ISBLANK($C1554),0,VLOOKUP($C1554,Listen!$A$2:$C$45,2,FALSE))</f>
        <v>0</v>
      </c>
      <c r="AD1554" s="63">
        <f>IF(ISBLANK($C1554),0,VLOOKUP($C1554,Listen!$A$2:$C$45,3,FALSE))</f>
        <v>0</v>
      </c>
      <c r="AE1554" s="49">
        <f t="shared" si="509"/>
        <v>0</v>
      </c>
      <c r="AF1554" s="49">
        <f t="shared" si="509"/>
        <v>0</v>
      </c>
      <c r="AG1554" s="49">
        <f>IFERROR(IF(OR($V1554&lt;&gt;"Ja",VLOOKUP($C1554,Listen!$A$2:$F$45,5,0)="Nein",D1554&lt;IF(C1554="LNG Anbindungsanlagen gemäß separater Festlegung",2022,2023)),$AC1554,$AA1554),0)</f>
        <v>0</v>
      </c>
      <c r="AH1554" s="49">
        <f>IFERROR(IF(OR($V1554&lt;&gt;"Ja",VLOOKUP($C1554,Listen!$A$2:$F$45,5,0)="Nein",D1554&lt;IF(C1554="LNG Anbindungsanlagen gemäß separater Festlegung",2022,2023)),$AC1554,$AA1554),0)</f>
        <v>0</v>
      </c>
      <c r="AI1554" s="49">
        <f>IFERROR(IF(OR($W1554&lt;&gt;"Ja",VLOOKUP($C1554,Listen!$A$2:$F$45,6,0)="Nein"),$AC1554,$AB1554),0)</f>
        <v>0</v>
      </c>
      <c r="AJ1554" s="49">
        <f>IFERROR(IF(OR($W1554&lt;&gt;"Ja",VLOOKUP($C1554,Listen!$A$2:$F$45,6,0)="Nein"),$AC1554,$AB1554),0)</f>
        <v>0</v>
      </c>
      <c r="AK1554" s="49">
        <f>IFERROR(IF(OR($W1554&lt;&gt;"Ja",VLOOKUP($C1554,Listen!$A$2:$F$45,6,0)="Nein"),$AC1554,$AB1554),0)</f>
        <v>0</v>
      </c>
      <c r="AL1554" s="51">
        <f t="shared" si="510"/>
        <v>0</v>
      </c>
      <c r="AM1554" s="296">
        <f>IFERROR(IF(VLOOKUP($C1554,Listen!$A$2:$F$45,6,0)="Ja",MAX(BC1554:BD1554),D_SAV!$BC1554),0)</f>
        <v>0</v>
      </c>
      <c r="AN1554" s="51">
        <f t="shared" si="511"/>
        <v>0</v>
      </c>
      <c r="AP1554" s="304">
        <f t="shared" si="512"/>
        <v>0</v>
      </c>
      <c r="AQ1554" s="304">
        <f t="shared" si="513"/>
        <v>0</v>
      </c>
      <c r="AR1554" s="304">
        <f t="shared" si="514"/>
        <v>0</v>
      </c>
      <c r="AS1554" s="304">
        <f t="shared" si="515"/>
        <v>0</v>
      </c>
      <c r="AT1554" s="304">
        <f t="shared" si="516"/>
        <v>0</v>
      </c>
      <c r="AU1554" s="304">
        <f t="shared" si="517"/>
        <v>0</v>
      </c>
      <c r="AV1554" s="304">
        <f t="shared" si="518"/>
        <v>0</v>
      </c>
      <c r="AW1554" s="304">
        <f t="shared" si="519"/>
        <v>0</v>
      </c>
      <c r="AX1554" s="304">
        <f t="shared" si="520"/>
        <v>0</v>
      </c>
      <c r="AY1554" s="304">
        <f t="shared" si="521"/>
        <v>0</v>
      </c>
      <c r="AZ1554" s="304">
        <f t="shared" si="522"/>
        <v>0</v>
      </c>
      <c r="BA1554" s="304">
        <f t="shared" si="523"/>
        <v>0</v>
      </c>
      <c r="BB1554" s="304">
        <f t="shared" si="524"/>
        <v>0</v>
      </c>
      <c r="BC1554" s="304">
        <f t="shared" si="525"/>
        <v>0</v>
      </c>
      <c r="BD1554" s="304">
        <f t="shared" si="526"/>
        <v>0</v>
      </c>
      <c r="BE1554" s="304">
        <f>IFERROR(IF(VLOOKUP($C1554,Listen!$A$2:$F$45,6,0)="Ja",BB1554-MAX(BC1554:BD1554),BB1554-BC1554),0)</f>
        <v>0</v>
      </c>
    </row>
    <row r="1555" spans="1:57" x14ac:dyDescent="0.25">
      <c r="A1555" s="320" t="str">
        <f>IF(AND(D1555&lt;&gt;0,C1555&lt;&gt;0,E1555&lt;&gt;0),IF(B1555&lt;&gt;0,CONCATENATE(B1555,"-AGr",VLOOKUP(C1555,Listen!$A$2:$D$45,4,FALSE),"-",D1555,"-",E1555,),CONCATENATE("AGr",VLOOKUP(C1555,Listen!$A$2:$D$45,4,FALSE),"-",D1555,"-",E1555)),"keine vollständige ID")</f>
        <v>keine vollständige ID</v>
      </c>
      <c r="B1555" s="301"/>
      <c r="C1555" s="287"/>
      <c r="D1555" s="34"/>
      <c r="E1555" s="306"/>
      <c r="F1555" s="116"/>
      <c r="G1555" s="17"/>
      <c r="H1555" s="17"/>
      <c r="I1555" s="17"/>
      <c r="J1555" s="17"/>
      <c r="K1555" s="17"/>
      <c r="L1555" s="17"/>
      <c r="M1555" s="17"/>
      <c r="N1555" s="17"/>
      <c r="O1555" s="116"/>
      <c r="P1555" s="117">
        <f>IF(D1555&gt;A_Stammdaten!$B$12,0,SUM(G1555,H1555,J1555,L1555:M1555)-SUM(I1555,K1555,N1555:O1555))</f>
        <v>0</v>
      </c>
      <c r="Q1555" s="17"/>
      <c r="R1555" s="17"/>
      <c r="S1555" s="17"/>
      <c r="T1555" s="17"/>
      <c r="U1555" s="62">
        <f t="shared" si="506"/>
        <v>0</v>
      </c>
      <c r="V1555" s="34"/>
      <c r="W1555" s="34"/>
      <c r="X1555" s="34"/>
      <c r="Y1555" s="34"/>
      <c r="Z1555" s="34"/>
      <c r="AA1555" s="63" t="str">
        <f t="shared" si="507"/>
        <v>-</v>
      </c>
      <c r="AB1555" s="63" t="str">
        <f t="shared" si="508"/>
        <v>-</v>
      </c>
      <c r="AC1555" s="63">
        <f>IF(ISBLANK($C1555),0,VLOOKUP($C1555,Listen!$A$2:$C$45,2,FALSE))</f>
        <v>0</v>
      </c>
      <c r="AD1555" s="63">
        <f>IF(ISBLANK($C1555),0,VLOOKUP($C1555,Listen!$A$2:$C$45,3,FALSE))</f>
        <v>0</v>
      </c>
      <c r="AE1555" s="49">
        <f t="shared" si="509"/>
        <v>0</v>
      </c>
      <c r="AF1555" s="49">
        <f t="shared" si="509"/>
        <v>0</v>
      </c>
      <c r="AG1555" s="49">
        <f>IFERROR(IF(OR($V1555&lt;&gt;"Ja",VLOOKUP($C1555,Listen!$A$2:$F$45,5,0)="Nein",D1555&lt;IF(C1555="LNG Anbindungsanlagen gemäß separater Festlegung",2022,2023)),$AC1555,$AA1555),0)</f>
        <v>0</v>
      </c>
      <c r="AH1555" s="49">
        <f>IFERROR(IF(OR($V1555&lt;&gt;"Ja",VLOOKUP($C1555,Listen!$A$2:$F$45,5,0)="Nein",D1555&lt;IF(C1555="LNG Anbindungsanlagen gemäß separater Festlegung",2022,2023)),$AC1555,$AA1555),0)</f>
        <v>0</v>
      </c>
      <c r="AI1555" s="49">
        <f>IFERROR(IF(OR($W1555&lt;&gt;"Ja",VLOOKUP($C1555,Listen!$A$2:$F$45,6,0)="Nein"),$AC1555,$AB1555),0)</f>
        <v>0</v>
      </c>
      <c r="AJ1555" s="49">
        <f>IFERROR(IF(OR($W1555&lt;&gt;"Ja",VLOOKUP($C1555,Listen!$A$2:$F$45,6,0)="Nein"),$AC1555,$AB1555),0)</f>
        <v>0</v>
      </c>
      <c r="AK1555" s="49">
        <f>IFERROR(IF(OR($W1555&lt;&gt;"Ja",VLOOKUP($C1555,Listen!$A$2:$F$45,6,0)="Nein"),$AC1555,$AB1555),0)</f>
        <v>0</v>
      </c>
      <c r="AL1555" s="51">
        <f t="shared" si="510"/>
        <v>0</v>
      </c>
      <c r="AM1555" s="296">
        <f>IFERROR(IF(VLOOKUP($C1555,Listen!$A$2:$F$45,6,0)="Ja",MAX(BC1555:BD1555),D_SAV!$BC1555),0)</f>
        <v>0</v>
      </c>
      <c r="AN1555" s="51">
        <f t="shared" si="511"/>
        <v>0</v>
      </c>
      <c r="AP1555" s="304">
        <f t="shared" si="512"/>
        <v>0</v>
      </c>
      <c r="AQ1555" s="304">
        <f t="shared" si="513"/>
        <v>0</v>
      </c>
      <c r="AR1555" s="304">
        <f t="shared" si="514"/>
        <v>0</v>
      </c>
      <c r="AS1555" s="304">
        <f t="shared" si="515"/>
        <v>0</v>
      </c>
      <c r="AT1555" s="304">
        <f t="shared" si="516"/>
        <v>0</v>
      </c>
      <c r="AU1555" s="304">
        <f t="shared" si="517"/>
        <v>0</v>
      </c>
      <c r="AV1555" s="304">
        <f t="shared" si="518"/>
        <v>0</v>
      </c>
      <c r="AW1555" s="304">
        <f t="shared" si="519"/>
        <v>0</v>
      </c>
      <c r="AX1555" s="304">
        <f t="shared" si="520"/>
        <v>0</v>
      </c>
      <c r="AY1555" s="304">
        <f t="shared" si="521"/>
        <v>0</v>
      </c>
      <c r="AZ1555" s="304">
        <f t="shared" si="522"/>
        <v>0</v>
      </c>
      <c r="BA1555" s="304">
        <f t="shared" si="523"/>
        <v>0</v>
      </c>
      <c r="BB1555" s="304">
        <f t="shared" si="524"/>
        <v>0</v>
      </c>
      <c r="BC1555" s="304">
        <f t="shared" si="525"/>
        <v>0</v>
      </c>
      <c r="BD1555" s="304">
        <f t="shared" si="526"/>
        <v>0</v>
      </c>
      <c r="BE1555" s="304">
        <f>IFERROR(IF(VLOOKUP($C1555,Listen!$A$2:$F$45,6,0)="Ja",BB1555-MAX(BC1555:BD1555),BB1555-BC1555),0)</f>
        <v>0</v>
      </c>
    </row>
    <row r="1556" spans="1:57" x14ac:dyDescent="0.25">
      <c r="A1556" s="320" t="str">
        <f>IF(AND(D1556&lt;&gt;0,C1556&lt;&gt;0,E1556&lt;&gt;0),IF(B1556&lt;&gt;0,CONCATENATE(B1556,"-AGr",VLOOKUP(C1556,Listen!$A$2:$D$45,4,FALSE),"-",D1556,"-",E1556,),CONCATENATE("AGr",VLOOKUP(C1556,Listen!$A$2:$D$45,4,FALSE),"-",D1556,"-",E1556)),"keine vollständige ID")</f>
        <v>keine vollständige ID</v>
      </c>
      <c r="B1556" s="301"/>
      <c r="C1556" s="287"/>
      <c r="D1556" s="34"/>
      <c r="E1556" s="306"/>
      <c r="F1556" s="116"/>
      <c r="G1556" s="17"/>
      <c r="H1556" s="17"/>
      <c r="I1556" s="17"/>
      <c r="J1556" s="17"/>
      <c r="K1556" s="17"/>
      <c r="L1556" s="17"/>
      <c r="M1556" s="17"/>
      <c r="N1556" s="17"/>
      <c r="O1556" s="116"/>
      <c r="P1556" s="117">
        <f>IF(D1556&gt;A_Stammdaten!$B$12,0,SUM(G1556,H1556,J1556,L1556:M1556)-SUM(I1556,K1556,N1556:O1556))</f>
        <v>0</v>
      </c>
      <c r="Q1556" s="17"/>
      <c r="R1556" s="17"/>
      <c r="S1556" s="17"/>
      <c r="T1556" s="17"/>
      <c r="U1556" s="62">
        <f t="shared" si="506"/>
        <v>0</v>
      </c>
      <c r="V1556" s="34"/>
      <c r="W1556" s="34"/>
      <c r="X1556" s="34"/>
      <c r="Y1556" s="34"/>
      <c r="Z1556" s="34"/>
      <c r="AA1556" s="63" t="str">
        <f t="shared" si="507"/>
        <v>-</v>
      </c>
      <c r="AB1556" s="63" t="str">
        <f t="shared" si="508"/>
        <v>-</v>
      </c>
      <c r="AC1556" s="63">
        <f>IF(ISBLANK($C1556),0,VLOOKUP($C1556,Listen!$A$2:$C$45,2,FALSE))</f>
        <v>0</v>
      </c>
      <c r="AD1556" s="63">
        <f>IF(ISBLANK($C1556),0,VLOOKUP($C1556,Listen!$A$2:$C$45,3,FALSE))</f>
        <v>0</v>
      </c>
      <c r="AE1556" s="49">
        <f t="shared" si="509"/>
        <v>0</v>
      </c>
      <c r="AF1556" s="49">
        <f t="shared" si="509"/>
        <v>0</v>
      </c>
      <c r="AG1556" s="49">
        <f>IFERROR(IF(OR($V1556&lt;&gt;"Ja",VLOOKUP($C1556,Listen!$A$2:$F$45,5,0)="Nein",D1556&lt;IF(C1556="LNG Anbindungsanlagen gemäß separater Festlegung",2022,2023)),$AC1556,$AA1556),0)</f>
        <v>0</v>
      </c>
      <c r="AH1556" s="49">
        <f>IFERROR(IF(OR($V1556&lt;&gt;"Ja",VLOOKUP($C1556,Listen!$A$2:$F$45,5,0)="Nein",D1556&lt;IF(C1556="LNG Anbindungsanlagen gemäß separater Festlegung",2022,2023)),$AC1556,$AA1556),0)</f>
        <v>0</v>
      </c>
      <c r="AI1556" s="49">
        <f>IFERROR(IF(OR($W1556&lt;&gt;"Ja",VLOOKUP($C1556,Listen!$A$2:$F$45,6,0)="Nein"),$AC1556,$AB1556),0)</f>
        <v>0</v>
      </c>
      <c r="AJ1556" s="49">
        <f>IFERROR(IF(OR($W1556&lt;&gt;"Ja",VLOOKUP($C1556,Listen!$A$2:$F$45,6,0)="Nein"),$AC1556,$AB1556),0)</f>
        <v>0</v>
      </c>
      <c r="AK1556" s="49">
        <f>IFERROR(IF(OR($W1556&lt;&gt;"Ja",VLOOKUP($C1556,Listen!$A$2:$F$45,6,0)="Nein"),$AC1556,$AB1556),0)</f>
        <v>0</v>
      </c>
      <c r="AL1556" s="51">
        <f t="shared" si="510"/>
        <v>0</v>
      </c>
      <c r="AM1556" s="296">
        <f>IFERROR(IF(VLOOKUP($C1556,Listen!$A$2:$F$45,6,0)="Ja",MAX(BC1556:BD1556),D_SAV!$BC1556),0)</f>
        <v>0</v>
      </c>
      <c r="AN1556" s="51">
        <f t="shared" si="511"/>
        <v>0</v>
      </c>
      <c r="AP1556" s="304">
        <f t="shared" si="512"/>
        <v>0</v>
      </c>
      <c r="AQ1556" s="304">
        <f t="shared" si="513"/>
        <v>0</v>
      </c>
      <c r="AR1556" s="304">
        <f t="shared" si="514"/>
        <v>0</v>
      </c>
      <c r="AS1556" s="304">
        <f t="shared" si="515"/>
        <v>0</v>
      </c>
      <c r="AT1556" s="304">
        <f t="shared" si="516"/>
        <v>0</v>
      </c>
      <c r="AU1556" s="304">
        <f t="shared" si="517"/>
        <v>0</v>
      </c>
      <c r="AV1556" s="304">
        <f t="shared" si="518"/>
        <v>0</v>
      </c>
      <c r="AW1556" s="304">
        <f t="shared" si="519"/>
        <v>0</v>
      </c>
      <c r="AX1556" s="304">
        <f t="shared" si="520"/>
        <v>0</v>
      </c>
      <c r="AY1556" s="304">
        <f t="shared" si="521"/>
        <v>0</v>
      </c>
      <c r="AZ1556" s="304">
        <f t="shared" si="522"/>
        <v>0</v>
      </c>
      <c r="BA1556" s="304">
        <f t="shared" si="523"/>
        <v>0</v>
      </c>
      <c r="BB1556" s="304">
        <f t="shared" si="524"/>
        <v>0</v>
      </c>
      <c r="BC1556" s="304">
        <f t="shared" si="525"/>
        <v>0</v>
      </c>
      <c r="BD1556" s="304">
        <f t="shared" si="526"/>
        <v>0</v>
      </c>
      <c r="BE1556" s="304">
        <f>IFERROR(IF(VLOOKUP($C1556,Listen!$A$2:$F$45,6,0)="Ja",BB1556-MAX(BC1556:BD1556),BB1556-BC1556),0)</f>
        <v>0</v>
      </c>
    </row>
    <row r="1557" spans="1:57" x14ac:dyDescent="0.25">
      <c r="A1557" s="320" t="str">
        <f>IF(AND(D1557&lt;&gt;0,C1557&lt;&gt;0,E1557&lt;&gt;0),IF(B1557&lt;&gt;0,CONCATENATE(B1557,"-AGr",VLOOKUP(C1557,Listen!$A$2:$D$45,4,FALSE),"-",D1557,"-",E1557,),CONCATENATE("AGr",VLOOKUP(C1557,Listen!$A$2:$D$45,4,FALSE),"-",D1557,"-",E1557)),"keine vollständige ID")</f>
        <v>keine vollständige ID</v>
      </c>
      <c r="B1557" s="301"/>
      <c r="C1557" s="287"/>
      <c r="D1557" s="34"/>
      <c r="E1557" s="306"/>
      <c r="F1557" s="116"/>
      <c r="G1557" s="17"/>
      <c r="H1557" s="17"/>
      <c r="I1557" s="17"/>
      <c r="J1557" s="17"/>
      <c r="K1557" s="17"/>
      <c r="L1557" s="17"/>
      <c r="M1557" s="17"/>
      <c r="N1557" s="17"/>
      <c r="O1557" s="116"/>
      <c r="P1557" s="117">
        <f>IF(D1557&gt;A_Stammdaten!$B$12,0,SUM(G1557,H1557,J1557,L1557:M1557)-SUM(I1557,K1557,N1557:O1557))</f>
        <v>0</v>
      </c>
      <c r="Q1557" s="17"/>
      <c r="R1557" s="17"/>
      <c r="S1557" s="17"/>
      <c r="T1557" s="17"/>
      <c r="U1557" s="62">
        <f t="shared" si="506"/>
        <v>0</v>
      </c>
      <c r="V1557" s="34"/>
      <c r="W1557" s="34"/>
      <c r="X1557" s="34"/>
      <c r="Y1557" s="34"/>
      <c r="Z1557" s="34"/>
      <c r="AA1557" s="63" t="str">
        <f t="shared" si="507"/>
        <v>-</v>
      </c>
      <c r="AB1557" s="63" t="str">
        <f t="shared" si="508"/>
        <v>-</v>
      </c>
      <c r="AC1557" s="63">
        <f>IF(ISBLANK($C1557),0,VLOOKUP($C1557,Listen!$A$2:$C$45,2,FALSE))</f>
        <v>0</v>
      </c>
      <c r="AD1557" s="63">
        <f>IF(ISBLANK($C1557),0,VLOOKUP($C1557,Listen!$A$2:$C$45,3,FALSE))</f>
        <v>0</v>
      </c>
      <c r="AE1557" s="49">
        <f t="shared" si="509"/>
        <v>0</v>
      </c>
      <c r="AF1557" s="49">
        <f t="shared" si="509"/>
        <v>0</v>
      </c>
      <c r="AG1557" s="49">
        <f>IFERROR(IF(OR($V1557&lt;&gt;"Ja",VLOOKUP($C1557,Listen!$A$2:$F$45,5,0)="Nein",D1557&lt;IF(C1557="LNG Anbindungsanlagen gemäß separater Festlegung",2022,2023)),$AC1557,$AA1557),0)</f>
        <v>0</v>
      </c>
      <c r="AH1557" s="49">
        <f>IFERROR(IF(OR($V1557&lt;&gt;"Ja",VLOOKUP($C1557,Listen!$A$2:$F$45,5,0)="Nein",D1557&lt;IF(C1557="LNG Anbindungsanlagen gemäß separater Festlegung",2022,2023)),$AC1557,$AA1557),0)</f>
        <v>0</v>
      </c>
      <c r="AI1557" s="49">
        <f>IFERROR(IF(OR($W1557&lt;&gt;"Ja",VLOOKUP($C1557,Listen!$A$2:$F$45,6,0)="Nein"),$AC1557,$AB1557),0)</f>
        <v>0</v>
      </c>
      <c r="AJ1557" s="49">
        <f>IFERROR(IF(OR($W1557&lt;&gt;"Ja",VLOOKUP($C1557,Listen!$A$2:$F$45,6,0)="Nein"),$AC1557,$AB1557),0)</f>
        <v>0</v>
      </c>
      <c r="AK1557" s="49">
        <f>IFERROR(IF(OR($W1557&lt;&gt;"Ja",VLOOKUP($C1557,Listen!$A$2:$F$45,6,0)="Nein"),$AC1557,$AB1557),0)</f>
        <v>0</v>
      </c>
      <c r="AL1557" s="51">
        <f t="shared" si="510"/>
        <v>0</v>
      </c>
      <c r="AM1557" s="296">
        <f>IFERROR(IF(VLOOKUP($C1557,Listen!$A$2:$F$45,6,0)="Ja",MAX(BC1557:BD1557),D_SAV!$BC1557),0)</f>
        <v>0</v>
      </c>
      <c r="AN1557" s="51">
        <f t="shared" si="511"/>
        <v>0</v>
      </c>
      <c r="AP1557" s="304">
        <f t="shared" si="512"/>
        <v>0</v>
      </c>
      <c r="AQ1557" s="304">
        <f t="shared" si="513"/>
        <v>0</v>
      </c>
      <c r="AR1557" s="304">
        <f t="shared" si="514"/>
        <v>0</v>
      </c>
      <c r="AS1557" s="304">
        <f t="shared" si="515"/>
        <v>0</v>
      </c>
      <c r="AT1557" s="304">
        <f t="shared" si="516"/>
        <v>0</v>
      </c>
      <c r="AU1557" s="304">
        <f t="shared" si="517"/>
        <v>0</v>
      </c>
      <c r="AV1557" s="304">
        <f t="shared" si="518"/>
        <v>0</v>
      </c>
      <c r="AW1557" s="304">
        <f t="shared" si="519"/>
        <v>0</v>
      </c>
      <c r="AX1557" s="304">
        <f t="shared" si="520"/>
        <v>0</v>
      </c>
      <c r="AY1557" s="304">
        <f t="shared" si="521"/>
        <v>0</v>
      </c>
      <c r="AZ1557" s="304">
        <f t="shared" si="522"/>
        <v>0</v>
      </c>
      <c r="BA1557" s="304">
        <f t="shared" si="523"/>
        <v>0</v>
      </c>
      <c r="BB1557" s="304">
        <f t="shared" si="524"/>
        <v>0</v>
      </c>
      <c r="BC1557" s="304">
        <f t="shared" si="525"/>
        <v>0</v>
      </c>
      <c r="BD1557" s="304">
        <f t="shared" si="526"/>
        <v>0</v>
      </c>
      <c r="BE1557" s="304">
        <f>IFERROR(IF(VLOOKUP($C1557,Listen!$A$2:$F$45,6,0)="Ja",BB1557-MAX(BC1557:BD1557),BB1557-BC1557),0)</f>
        <v>0</v>
      </c>
    </row>
    <row r="1558" spans="1:57" x14ac:dyDescent="0.25">
      <c r="A1558" s="320" t="str">
        <f>IF(AND(D1558&lt;&gt;0,C1558&lt;&gt;0,E1558&lt;&gt;0),IF(B1558&lt;&gt;0,CONCATENATE(B1558,"-AGr",VLOOKUP(C1558,Listen!$A$2:$D$45,4,FALSE),"-",D1558,"-",E1558,),CONCATENATE("AGr",VLOOKUP(C1558,Listen!$A$2:$D$45,4,FALSE),"-",D1558,"-",E1558)),"keine vollständige ID")</f>
        <v>keine vollständige ID</v>
      </c>
      <c r="B1558" s="301"/>
      <c r="C1558" s="287"/>
      <c r="D1558" s="34"/>
      <c r="E1558" s="306"/>
      <c r="F1558" s="116"/>
      <c r="G1558" s="17"/>
      <c r="H1558" s="17"/>
      <c r="I1558" s="17"/>
      <c r="J1558" s="17"/>
      <c r="K1558" s="17"/>
      <c r="L1558" s="17"/>
      <c r="M1558" s="17"/>
      <c r="N1558" s="17"/>
      <c r="O1558" s="116"/>
      <c r="P1558" s="117">
        <f>IF(D1558&gt;A_Stammdaten!$B$12,0,SUM(G1558,H1558,J1558,L1558:M1558)-SUM(I1558,K1558,N1558:O1558))</f>
        <v>0</v>
      </c>
      <c r="Q1558" s="17"/>
      <c r="R1558" s="17"/>
      <c r="S1558" s="17"/>
      <c r="T1558" s="17"/>
      <c r="U1558" s="62">
        <f t="shared" si="506"/>
        <v>0</v>
      </c>
      <c r="V1558" s="34"/>
      <c r="W1558" s="34"/>
      <c r="X1558" s="34"/>
      <c r="Y1558" s="34"/>
      <c r="Z1558" s="34"/>
      <c r="AA1558" s="63" t="str">
        <f t="shared" si="507"/>
        <v>-</v>
      </c>
      <c r="AB1558" s="63" t="str">
        <f t="shared" si="508"/>
        <v>-</v>
      </c>
      <c r="AC1558" s="63">
        <f>IF(ISBLANK($C1558),0,VLOOKUP($C1558,Listen!$A$2:$C$45,2,FALSE))</f>
        <v>0</v>
      </c>
      <c r="AD1558" s="63">
        <f>IF(ISBLANK($C1558),0,VLOOKUP($C1558,Listen!$A$2:$C$45,3,FALSE))</f>
        <v>0</v>
      </c>
      <c r="AE1558" s="49">
        <f t="shared" si="509"/>
        <v>0</v>
      </c>
      <c r="AF1558" s="49">
        <f t="shared" si="509"/>
        <v>0</v>
      </c>
      <c r="AG1558" s="49">
        <f>IFERROR(IF(OR($V1558&lt;&gt;"Ja",VLOOKUP($C1558,Listen!$A$2:$F$45,5,0)="Nein",D1558&lt;IF(C1558="LNG Anbindungsanlagen gemäß separater Festlegung",2022,2023)),$AC1558,$AA1558),0)</f>
        <v>0</v>
      </c>
      <c r="AH1558" s="49">
        <f>IFERROR(IF(OR($V1558&lt;&gt;"Ja",VLOOKUP($C1558,Listen!$A$2:$F$45,5,0)="Nein",D1558&lt;IF(C1558="LNG Anbindungsanlagen gemäß separater Festlegung",2022,2023)),$AC1558,$AA1558),0)</f>
        <v>0</v>
      </c>
      <c r="AI1558" s="49">
        <f>IFERROR(IF(OR($W1558&lt;&gt;"Ja",VLOOKUP($C1558,Listen!$A$2:$F$45,6,0)="Nein"),$AC1558,$AB1558),0)</f>
        <v>0</v>
      </c>
      <c r="AJ1558" s="49">
        <f>IFERROR(IF(OR($W1558&lt;&gt;"Ja",VLOOKUP($C1558,Listen!$A$2:$F$45,6,0)="Nein"),$AC1558,$AB1558),0)</f>
        <v>0</v>
      </c>
      <c r="AK1558" s="49">
        <f>IFERROR(IF(OR($W1558&lt;&gt;"Ja",VLOOKUP($C1558,Listen!$A$2:$F$45,6,0)="Nein"),$AC1558,$AB1558),0)</f>
        <v>0</v>
      </c>
      <c r="AL1558" s="51">
        <f t="shared" si="510"/>
        <v>0</v>
      </c>
      <c r="AM1558" s="296">
        <f>IFERROR(IF(VLOOKUP($C1558,Listen!$A$2:$F$45,6,0)="Ja",MAX(BC1558:BD1558),D_SAV!$BC1558),0)</f>
        <v>0</v>
      </c>
      <c r="AN1558" s="51">
        <f t="shared" si="511"/>
        <v>0</v>
      </c>
      <c r="AP1558" s="304">
        <f t="shared" si="512"/>
        <v>0</v>
      </c>
      <c r="AQ1558" s="304">
        <f t="shared" si="513"/>
        <v>0</v>
      </c>
      <c r="AR1558" s="304">
        <f t="shared" si="514"/>
        <v>0</v>
      </c>
      <c r="AS1558" s="304">
        <f t="shared" si="515"/>
        <v>0</v>
      </c>
      <c r="AT1558" s="304">
        <f t="shared" si="516"/>
        <v>0</v>
      </c>
      <c r="AU1558" s="304">
        <f t="shared" si="517"/>
        <v>0</v>
      </c>
      <c r="AV1558" s="304">
        <f t="shared" si="518"/>
        <v>0</v>
      </c>
      <c r="AW1558" s="304">
        <f t="shared" si="519"/>
        <v>0</v>
      </c>
      <c r="AX1558" s="304">
        <f t="shared" si="520"/>
        <v>0</v>
      </c>
      <c r="AY1558" s="304">
        <f t="shared" si="521"/>
        <v>0</v>
      </c>
      <c r="AZ1558" s="304">
        <f t="shared" si="522"/>
        <v>0</v>
      </c>
      <c r="BA1558" s="304">
        <f t="shared" si="523"/>
        <v>0</v>
      </c>
      <c r="BB1558" s="304">
        <f t="shared" si="524"/>
        <v>0</v>
      </c>
      <c r="BC1558" s="304">
        <f t="shared" si="525"/>
        <v>0</v>
      </c>
      <c r="BD1558" s="304">
        <f t="shared" si="526"/>
        <v>0</v>
      </c>
      <c r="BE1558" s="304">
        <f>IFERROR(IF(VLOOKUP($C1558,Listen!$A$2:$F$45,6,0)="Ja",BB1558-MAX(BC1558:BD1558),BB1558-BC1558),0)</f>
        <v>0</v>
      </c>
    </row>
    <row r="1559" spans="1:57" x14ac:dyDescent="0.25">
      <c r="A1559" s="320" t="str">
        <f>IF(AND(D1559&lt;&gt;0,C1559&lt;&gt;0,E1559&lt;&gt;0),IF(B1559&lt;&gt;0,CONCATENATE(B1559,"-AGr",VLOOKUP(C1559,Listen!$A$2:$D$45,4,FALSE),"-",D1559,"-",E1559,),CONCATENATE("AGr",VLOOKUP(C1559,Listen!$A$2:$D$45,4,FALSE),"-",D1559,"-",E1559)),"keine vollständige ID")</f>
        <v>keine vollständige ID</v>
      </c>
      <c r="B1559" s="301"/>
      <c r="C1559" s="287"/>
      <c r="D1559" s="34"/>
      <c r="E1559" s="306"/>
      <c r="F1559" s="116"/>
      <c r="G1559" s="17"/>
      <c r="H1559" s="17"/>
      <c r="I1559" s="17"/>
      <c r="J1559" s="17"/>
      <c r="K1559" s="17"/>
      <c r="L1559" s="17"/>
      <c r="M1559" s="17"/>
      <c r="N1559" s="17"/>
      <c r="O1559" s="116"/>
      <c r="P1559" s="117">
        <f>IF(D1559&gt;A_Stammdaten!$B$12,0,SUM(G1559,H1559,J1559,L1559:M1559)-SUM(I1559,K1559,N1559:O1559))</f>
        <v>0</v>
      </c>
      <c r="Q1559" s="17"/>
      <c r="R1559" s="17"/>
      <c r="S1559" s="17"/>
      <c r="T1559" s="17"/>
      <c r="U1559" s="62">
        <f t="shared" si="506"/>
        <v>0</v>
      </c>
      <c r="V1559" s="34"/>
      <c r="W1559" s="34"/>
      <c r="X1559" s="34"/>
      <c r="Y1559" s="34"/>
      <c r="Z1559" s="34"/>
      <c r="AA1559" s="63" t="str">
        <f t="shared" si="507"/>
        <v>-</v>
      </c>
      <c r="AB1559" s="63" t="str">
        <f t="shared" si="508"/>
        <v>-</v>
      </c>
      <c r="AC1559" s="63">
        <f>IF(ISBLANK($C1559),0,VLOOKUP($C1559,Listen!$A$2:$C$45,2,FALSE))</f>
        <v>0</v>
      </c>
      <c r="AD1559" s="63">
        <f>IF(ISBLANK($C1559),0,VLOOKUP($C1559,Listen!$A$2:$C$45,3,FALSE))</f>
        <v>0</v>
      </c>
      <c r="AE1559" s="49">
        <f t="shared" si="509"/>
        <v>0</v>
      </c>
      <c r="AF1559" s="49">
        <f t="shared" si="509"/>
        <v>0</v>
      </c>
      <c r="AG1559" s="49">
        <f>IFERROR(IF(OR($V1559&lt;&gt;"Ja",VLOOKUP($C1559,Listen!$A$2:$F$45,5,0)="Nein",D1559&lt;IF(C1559="LNG Anbindungsanlagen gemäß separater Festlegung",2022,2023)),$AC1559,$AA1559),0)</f>
        <v>0</v>
      </c>
      <c r="AH1559" s="49">
        <f>IFERROR(IF(OR($V1559&lt;&gt;"Ja",VLOOKUP($C1559,Listen!$A$2:$F$45,5,0)="Nein",D1559&lt;IF(C1559="LNG Anbindungsanlagen gemäß separater Festlegung",2022,2023)),$AC1559,$AA1559),0)</f>
        <v>0</v>
      </c>
      <c r="AI1559" s="49">
        <f>IFERROR(IF(OR($W1559&lt;&gt;"Ja",VLOOKUP($C1559,Listen!$A$2:$F$45,6,0)="Nein"),$AC1559,$AB1559),0)</f>
        <v>0</v>
      </c>
      <c r="AJ1559" s="49">
        <f>IFERROR(IF(OR($W1559&lt;&gt;"Ja",VLOOKUP($C1559,Listen!$A$2:$F$45,6,0)="Nein"),$AC1559,$AB1559),0)</f>
        <v>0</v>
      </c>
      <c r="AK1559" s="49">
        <f>IFERROR(IF(OR($W1559&lt;&gt;"Ja",VLOOKUP($C1559,Listen!$A$2:$F$45,6,0)="Nein"),$AC1559,$AB1559),0)</f>
        <v>0</v>
      </c>
      <c r="AL1559" s="51">
        <f t="shared" si="510"/>
        <v>0</v>
      </c>
      <c r="AM1559" s="296">
        <f>IFERROR(IF(VLOOKUP($C1559,Listen!$A$2:$F$45,6,0)="Ja",MAX(BC1559:BD1559),D_SAV!$BC1559),0)</f>
        <v>0</v>
      </c>
      <c r="AN1559" s="51">
        <f t="shared" si="511"/>
        <v>0</v>
      </c>
      <c r="AP1559" s="304">
        <f t="shared" si="512"/>
        <v>0</v>
      </c>
      <c r="AQ1559" s="304">
        <f t="shared" si="513"/>
        <v>0</v>
      </c>
      <c r="AR1559" s="304">
        <f t="shared" si="514"/>
        <v>0</v>
      </c>
      <c r="AS1559" s="304">
        <f t="shared" si="515"/>
        <v>0</v>
      </c>
      <c r="AT1559" s="304">
        <f t="shared" si="516"/>
        <v>0</v>
      </c>
      <c r="AU1559" s="304">
        <f t="shared" si="517"/>
        <v>0</v>
      </c>
      <c r="AV1559" s="304">
        <f t="shared" si="518"/>
        <v>0</v>
      </c>
      <c r="AW1559" s="304">
        <f t="shared" si="519"/>
        <v>0</v>
      </c>
      <c r="AX1559" s="304">
        <f t="shared" si="520"/>
        <v>0</v>
      </c>
      <c r="AY1559" s="304">
        <f t="shared" si="521"/>
        <v>0</v>
      </c>
      <c r="AZ1559" s="304">
        <f t="shared" si="522"/>
        <v>0</v>
      </c>
      <c r="BA1559" s="304">
        <f t="shared" si="523"/>
        <v>0</v>
      </c>
      <c r="BB1559" s="304">
        <f t="shared" si="524"/>
        <v>0</v>
      </c>
      <c r="BC1559" s="304">
        <f t="shared" si="525"/>
        <v>0</v>
      </c>
      <c r="BD1559" s="304">
        <f t="shared" si="526"/>
        <v>0</v>
      </c>
      <c r="BE1559" s="304">
        <f>IFERROR(IF(VLOOKUP($C1559,Listen!$A$2:$F$45,6,0)="Ja",BB1559-MAX(BC1559:BD1559),BB1559-BC1559),0)</f>
        <v>0</v>
      </c>
    </row>
    <row r="1560" spans="1:57" x14ac:dyDescent="0.25">
      <c r="A1560" s="320" t="str">
        <f>IF(AND(D1560&lt;&gt;0,C1560&lt;&gt;0,E1560&lt;&gt;0),IF(B1560&lt;&gt;0,CONCATENATE(B1560,"-AGr",VLOOKUP(C1560,Listen!$A$2:$D$45,4,FALSE),"-",D1560,"-",E1560,),CONCATENATE("AGr",VLOOKUP(C1560,Listen!$A$2:$D$45,4,FALSE),"-",D1560,"-",E1560)),"keine vollständige ID")</f>
        <v>keine vollständige ID</v>
      </c>
      <c r="B1560" s="301"/>
      <c r="C1560" s="287"/>
      <c r="D1560" s="34"/>
      <c r="E1560" s="306"/>
      <c r="F1560" s="116"/>
      <c r="G1560" s="17"/>
      <c r="H1560" s="17"/>
      <c r="I1560" s="17"/>
      <c r="J1560" s="17"/>
      <c r="K1560" s="17"/>
      <c r="L1560" s="17"/>
      <c r="M1560" s="17"/>
      <c r="N1560" s="17"/>
      <c r="O1560" s="116"/>
      <c r="P1560" s="117">
        <f>IF(D1560&gt;A_Stammdaten!$B$12,0,SUM(G1560,H1560,J1560,L1560:M1560)-SUM(I1560,K1560,N1560:O1560))</f>
        <v>0</v>
      </c>
      <c r="Q1560" s="17"/>
      <c r="R1560" s="17"/>
      <c r="S1560" s="17"/>
      <c r="T1560" s="17"/>
      <c r="U1560" s="62">
        <f t="shared" si="506"/>
        <v>0</v>
      </c>
      <c r="V1560" s="34"/>
      <c r="W1560" s="34"/>
      <c r="X1560" s="34"/>
      <c r="Y1560" s="34"/>
      <c r="Z1560" s="34"/>
      <c r="AA1560" s="63" t="str">
        <f t="shared" si="507"/>
        <v>-</v>
      </c>
      <c r="AB1560" s="63" t="str">
        <f t="shared" si="508"/>
        <v>-</v>
      </c>
      <c r="AC1560" s="63">
        <f>IF(ISBLANK($C1560),0,VLOOKUP($C1560,Listen!$A$2:$C$45,2,FALSE))</f>
        <v>0</v>
      </c>
      <c r="AD1560" s="63">
        <f>IF(ISBLANK($C1560),0,VLOOKUP($C1560,Listen!$A$2:$C$45,3,FALSE))</f>
        <v>0</v>
      </c>
      <c r="AE1560" s="49">
        <f t="shared" si="509"/>
        <v>0</v>
      </c>
      <c r="AF1560" s="49">
        <f t="shared" si="509"/>
        <v>0</v>
      </c>
      <c r="AG1560" s="49">
        <f>IFERROR(IF(OR($V1560&lt;&gt;"Ja",VLOOKUP($C1560,Listen!$A$2:$F$45,5,0)="Nein",D1560&lt;IF(C1560="LNG Anbindungsanlagen gemäß separater Festlegung",2022,2023)),$AC1560,$AA1560),0)</f>
        <v>0</v>
      </c>
      <c r="AH1560" s="49">
        <f>IFERROR(IF(OR($V1560&lt;&gt;"Ja",VLOOKUP($C1560,Listen!$A$2:$F$45,5,0)="Nein",D1560&lt;IF(C1560="LNG Anbindungsanlagen gemäß separater Festlegung",2022,2023)),$AC1560,$AA1560),0)</f>
        <v>0</v>
      </c>
      <c r="AI1560" s="49">
        <f>IFERROR(IF(OR($W1560&lt;&gt;"Ja",VLOOKUP($C1560,Listen!$A$2:$F$45,6,0)="Nein"),$AC1560,$AB1560),0)</f>
        <v>0</v>
      </c>
      <c r="AJ1560" s="49">
        <f>IFERROR(IF(OR($W1560&lt;&gt;"Ja",VLOOKUP($C1560,Listen!$A$2:$F$45,6,0)="Nein"),$AC1560,$AB1560),0)</f>
        <v>0</v>
      </c>
      <c r="AK1560" s="49">
        <f>IFERROR(IF(OR($W1560&lt;&gt;"Ja",VLOOKUP($C1560,Listen!$A$2:$F$45,6,0)="Nein"),$AC1560,$AB1560),0)</f>
        <v>0</v>
      </c>
      <c r="AL1560" s="51">
        <f t="shared" si="510"/>
        <v>0</v>
      </c>
      <c r="AM1560" s="296">
        <f>IFERROR(IF(VLOOKUP($C1560,Listen!$A$2:$F$45,6,0)="Ja",MAX(BC1560:BD1560),D_SAV!$BC1560),0)</f>
        <v>0</v>
      </c>
      <c r="AN1560" s="51">
        <f t="shared" si="511"/>
        <v>0</v>
      </c>
      <c r="AP1560" s="304">
        <f t="shared" si="512"/>
        <v>0</v>
      </c>
      <c r="AQ1560" s="304">
        <f t="shared" si="513"/>
        <v>0</v>
      </c>
      <c r="AR1560" s="304">
        <f t="shared" si="514"/>
        <v>0</v>
      </c>
      <c r="AS1560" s="304">
        <f t="shared" si="515"/>
        <v>0</v>
      </c>
      <c r="AT1560" s="304">
        <f t="shared" si="516"/>
        <v>0</v>
      </c>
      <c r="AU1560" s="304">
        <f t="shared" si="517"/>
        <v>0</v>
      </c>
      <c r="AV1560" s="304">
        <f t="shared" si="518"/>
        <v>0</v>
      </c>
      <c r="AW1560" s="304">
        <f t="shared" si="519"/>
        <v>0</v>
      </c>
      <c r="AX1560" s="304">
        <f t="shared" si="520"/>
        <v>0</v>
      </c>
      <c r="AY1560" s="304">
        <f t="shared" si="521"/>
        <v>0</v>
      </c>
      <c r="AZ1560" s="304">
        <f t="shared" si="522"/>
        <v>0</v>
      </c>
      <c r="BA1560" s="304">
        <f t="shared" si="523"/>
        <v>0</v>
      </c>
      <c r="BB1560" s="304">
        <f t="shared" si="524"/>
        <v>0</v>
      </c>
      <c r="BC1560" s="304">
        <f t="shared" si="525"/>
        <v>0</v>
      </c>
      <c r="BD1560" s="304">
        <f t="shared" si="526"/>
        <v>0</v>
      </c>
      <c r="BE1560" s="304">
        <f>IFERROR(IF(VLOOKUP($C1560,Listen!$A$2:$F$45,6,0)="Ja",BB1560-MAX(BC1560:BD1560),BB1560-BC1560),0)</f>
        <v>0</v>
      </c>
    </row>
    <row r="1561" spans="1:57" x14ac:dyDescent="0.25">
      <c r="A1561" s="320" t="str">
        <f>IF(AND(D1561&lt;&gt;0,C1561&lt;&gt;0,E1561&lt;&gt;0),IF(B1561&lt;&gt;0,CONCATENATE(B1561,"-AGr",VLOOKUP(C1561,Listen!$A$2:$D$45,4,FALSE),"-",D1561,"-",E1561,),CONCATENATE("AGr",VLOOKUP(C1561,Listen!$A$2:$D$45,4,FALSE),"-",D1561,"-",E1561)),"keine vollständige ID")</f>
        <v>keine vollständige ID</v>
      </c>
      <c r="B1561" s="301"/>
      <c r="C1561" s="287"/>
      <c r="D1561" s="34"/>
      <c r="E1561" s="306"/>
      <c r="F1561" s="116"/>
      <c r="G1561" s="17"/>
      <c r="H1561" s="17"/>
      <c r="I1561" s="17"/>
      <c r="J1561" s="17"/>
      <c r="K1561" s="17"/>
      <c r="L1561" s="17"/>
      <c r="M1561" s="17"/>
      <c r="N1561" s="17"/>
      <c r="O1561" s="116"/>
      <c r="P1561" s="117">
        <f>IF(D1561&gt;A_Stammdaten!$B$12,0,SUM(G1561,H1561,J1561,L1561:M1561)-SUM(I1561,K1561,N1561:O1561))</f>
        <v>0</v>
      </c>
      <c r="Q1561" s="17"/>
      <c r="R1561" s="17"/>
      <c r="S1561" s="17"/>
      <c r="T1561" s="17"/>
      <c r="U1561" s="62">
        <f t="shared" si="506"/>
        <v>0</v>
      </c>
      <c r="V1561" s="34"/>
      <c r="W1561" s="34"/>
      <c r="X1561" s="34"/>
      <c r="Y1561" s="34"/>
      <c r="Z1561" s="34"/>
      <c r="AA1561" s="63" t="str">
        <f t="shared" si="507"/>
        <v>-</v>
      </c>
      <c r="AB1561" s="63" t="str">
        <f t="shared" si="508"/>
        <v>-</v>
      </c>
      <c r="AC1561" s="63">
        <f>IF(ISBLANK($C1561),0,VLOOKUP($C1561,Listen!$A$2:$C$45,2,FALSE))</f>
        <v>0</v>
      </c>
      <c r="AD1561" s="63">
        <f>IF(ISBLANK($C1561),0,VLOOKUP($C1561,Listen!$A$2:$C$45,3,FALSE))</f>
        <v>0</v>
      </c>
      <c r="AE1561" s="49">
        <f t="shared" si="509"/>
        <v>0</v>
      </c>
      <c r="AF1561" s="49">
        <f t="shared" si="509"/>
        <v>0</v>
      </c>
      <c r="AG1561" s="49">
        <f>IFERROR(IF(OR($V1561&lt;&gt;"Ja",VLOOKUP($C1561,Listen!$A$2:$F$45,5,0)="Nein",D1561&lt;IF(C1561="LNG Anbindungsanlagen gemäß separater Festlegung",2022,2023)),$AC1561,$AA1561),0)</f>
        <v>0</v>
      </c>
      <c r="AH1561" s="49">
        <f>IFERROR(IF(OR($V1561&lt;&gt;"Ja",VLOOKUP($C1561,Listen!$A$2:$F$45,5,0)="Nein",D1561&lt;IF(C1561="LNG Anbindungsanlagen gemäß separater Festlegung",2022,2023)),$AC1561,$AA1561),0)</f>
        <v>0</v>
      </c>
      <c r="AI1561" s="49">
        <f>IFERROR(IF(OR($W1561&lt;&gt;"Ja",VLOOKUP($C1561,Listen!$A$2:$F$45,6,0)="Nein"),$AC1561,$AB1561),0)</f>
        <v>0</v>
      </c>
      <c r="AJ1561" s="49">
        <f>IFERROR(IF(OR($W1561&lt;&gt;"Ja",VLOOKUP($C1561,Listen!$A$2:$F$45,6,0)="Nein"),$AC1561,$AB1561),0)</f>
        <v>0</v>
      </c>
      <c r="AK1561" s="49">
        <f>IFERROR(IF(OR($W1561&lt;&gt;"Ja",VLOOKUP($C1561,Listen!$A$2:$F$45,6,0)="Nein"),$AC1561,$AB1561),0)</f>
        <v>0</v>
      </c>
      <c r="AL1561" s="51">
        <f t="shared" si="510"/>
        <v>0</v>
      </c>
      <c r="AM1561" s="296">
        <f>IFERROR(IF(VLOOKUP($C1561,Listen!$A$2:$F$45,6,0)="Ja",MAX(BC1561:BD1561),D_SAV!$BC1561),0)</f>
        <v>0</v>
      </c>
      <c r="AN1561" s="51">
        <f t="shared" si="511"/>
        <v>0</v>
      </c>
      <c r="AP1561" s="304">
        <f t="shared" si="512"/>
        <v>0</v>
      </c>
      <c r="AQ1561" s="304">
        <f t="shared" si="513"/>
        <v>0</v>
      </c>
      <c r="AR1561" s="304">
        <f t="shared" si="514"/>
        <v>0</v>
      </c>
      <c r="AS1561" s="304">
        <f t="shared" si="515"/>
        <v>0</v>
      </c>
      <c r="AT1561" s="304">
        <f t="shared" si="516"/>
        <v>0</v>
      </c>
      <c r="AU1561" s="304">
        <f t="shared" si="517"/>
        <v>0</v>
      </c>
      <c r="AV1561" s="304">
        <f t="shared" si="518"/>
        <v>0</v>
      </c>
      <c r="AW1561" s="304">
        <f t="shared" si="519"/>
        <v>0</v>
      </c>
      <c r="AX1561" s="304">
        <f t="shared" si="520"/>
        <v>0</v>
      </c>
      <c r="AY1561" s="304">
        <f t="shared" si="521"/>
        <v>0</v>
      </c>
      <c r="AZ1561" s="304">
        <f t="shared" si="522"/>
        <v>0</v>
      </c>
      <c r="BA1561" s="304">
        <f t="shared" si="523"/>
        <v>0</v>
      </c>
      <c r="BB1561" s="304">
        <f t="shared" si="524"/>
        <v>0</v>
      </c>
      <c r="BC1561" s="304">
        <f t="shared" si="525"/>
        <v>0</v>
      </c>
      <c r="BD1561" s="304">
        <f t="shared" si="526"/>
        <v>0</v>
      </c>
      <c r="BE1561" s="304">
        <f>IFERROR(IF(VLOOKUP($C1561,Listen!$A$2:$F$45,6,0)="Ja",BB1561-MAX(BC1561:BD1561),BB1561-BC1561),0)</f>
        <v>0</v>
      </c>
    </row>
    <row r="1562" spans="1:57" x14ac:dyDescent="0.25">
      <c r="A1562" s="320" t="str">
        <f>IF(AND(D1562&lt;&gt;0,C1562&lt;&gt;0,E1562&lt;&gt;0),IF(B1562&lt;&gt;0,CONCATENATE(B1562,"-AGr",VLOOKUP(C1562,Listen!$A$2:$D$45,4,FALSE),"-",D1562,"-",E1562,),CONCATENATE("AGr",VLOOKUP(C1562,Listen!$A$2:$D$45,4,FALSE),"-",D1562,"-",E1562)),"keine vollständige ID")</f>
        <v>keine vollständige ID</v>
      </c>
      <c r="B1562" s="301"/>
      <c r="C1562" s="287"/>
      <c r="D1562" s="34"/>
      <c r="E1562" s="306"/>
      <c r="F1562" s="116"/>
      <c r="G1562" s="17"/>
      <c r="H1562" s="17"/>
      <c r="I1562" s="17"/>
      <c r="J1562" s="17"/>
      <c r="K1562" s="17"/>
      <c r="L1562" s="17"/>
      <c r="M1562" s="17"/>
      <c r="N1562" s="17"/>
      <c r="O1562" s="116"/>
      <c r="P1562" s="117">
        <f>IF(D1562&gt;A_Stammdaten!$B$12,0,SUM(G1562,H1562,J1562,L1562:M1562)-SUM(I1562,K1562,N1562:O1562))</f>
        <v>0</v>
      </c>
      <c r="Q1562" s="17"/>
      <c r="R1562" s="17"/>
      <c r="S1562" s="17"/>
      <c r="T1562" s="17"/>
      <c r="U1562" s="62">
        <f t="shared" si="506"/>
        <v>0</v>
      </c>
      <c r="V1562" s="34"/>
      <c r="W1562" s="34"/>
      <c r="X1562" s="34"/>
      <c r="Y1562" s="34"/>
      <c r="Z1562" s="34"/>
      <c r="AA1562" s="63" t="str">
        <f t="shared" si="507"/>
        <v>-</v>
      </c>
      <c r="AB1562" s="63" t="str">
        <f t="shared" si="508"/>
        <v>-</v>
      </c>
      <c r="AC1562" s="63">
        <f>IF(ISBLANK($C1562),0,VLOOKUP($C1562,Listen!$A$2:$C$45,2,FALSE))</f>
        <v>0</v>
      </c>
      <c r="AD1562" s="63">
        <f>IF(ISBLANK($C1562),0,VLOOKUP($C1562,Listen!$A$2:$C$45,3,FALSE))</f>
        <v>0</v>
      </c>
      <c r="AE1562" s="49">
        <f t="shared" si="509"/>
        <v>0</v>
      </c>
      <c r="AF1562" s="49">
        <f t="shared" si="509"/>
        <v>0</v>
      </c>
      <c r="AG1562" s="49">
        <f>IFERROR(IF(OR($V1562&lt;&gt;"Ja",VLOOKUP($C1562,Listen!$A$2:$F$45,5,0)="Nein",D1562&lt;IF(C1562="LNG Anbindungsanlagen gemäß separater Festlegung",2022,2023)),$AC1562,$AA1562),0)</f>
        <v>0</v>
      </c>
      <c r="AH1562" s="49">
        <f>IFERROR(IF(OR($V1562&lt;&gt;"Ja",VLOOKUP($C1562,Listen!$A$2:$F$45,5,0)="Nein",D1562&lt;IF(C1562="LNG Anbindungsanlagen gemäß separater Festlegung",2022,2023)),$AC1562,$AA1562),0)</f>
        <v>0</v>
      </c>
      <c r="AI1562" s="49">
        <f>IFERROR(IF(OR($W1562&lt;&gt;"Ja",VLOOKUP($C1562,Listen!$A$2:$F$45,6,0)="Nein"),$AC1562,$AB1562),0)</f>
        <v>0</v>
      </c>
      <c r="AJ1562" s="49">
        <f>IFERROR(IF(OR($W1562&lt;&gt;"Ja",VLOOKUP($C1562,Listen!$A$2:$F$45,6,0)="Nein"),$AC1562,$AB1562),0)</f>
        <v>0</v>
      </c>
      <c r="AK1562" s="49">
        <f>IFERROR(IF(OR($W1562&lt;&gt;"Ja",VLOOKUP($C1562,Listen!$A$2:$F$45,6,0)="Nein"),$AC1562,$AB1562),0)</f>
        <v>0</v>
      </c>
      <c r="AL1562" s="51">
        <f t="shared" si="510"/>
        <v>0</v>
      </c>
      <c r="AM1562" s="296">
        <f>IFERROR(IF(VLOOKUP($C1562,Listen!$A$2:$F$45,6,0)="Ja",MAX(BC1562:BD1562),D_SAV!$BC1562),0)</f>
        <v>0</v>
      </c>
      <c r="AN1562" s="51">
        <f t="shared" si="511"/>
        <v>0</v>
      </c>
      <c r="AP1562" s="304">
        <f t="shared" si="512"/>
        <v>0</v>
      </c>
      <c r="AQ1562" s="304">
        <f t="shared" si="513"/>
        <v>0</v>
      </c>
      <c r="AR1562" s="304">
        <f t="shared" si="514"/>
        <v>0</v>
      </c>
      <c r="AS1562" s="304">
        <f t="shared" si="515"/>
        <v>0</v>
      </c>
      <c r="AT1562" s="304">
        <f t="shared" si="516"/>
        <v>0</v>
      </c>
      <c r="AU1562" s="304">
        <f t="shared" si="517"/>
        <v>0</v>
      </c>
      <c r="AV1562" s="304">
        <f t="shared" si="518"/>
        <v>0</v>
      </c>
      <c r="AW1562" s="304">
        <f t="shared" si="519"/>
        <v>0</v>
      </c>
      <c r="AX1562" s="304">
        <f t="shared" si="520"/>
        <v>0</v>
      </c>
      <c r="AY1562" s="304">
        <f t="shared" si="521"/>
        <v>0</v>
      </c>
      <c r="AZ1562" s="304">
        <f t="shared" si="522"/>
        <v>0</v>
      </c>
      <c r="BA1562" s="304">
        <f t="shared" si="523"/>
        <v>0</v>
      </c>
      <c r="BB1562" s="304">
        <f t="shared" si="524"/>
        <v>0</v>
      </c>
      <c r="BC1562" s="304">
        <f t="shared" si="525"/>
        <v>0</v>
      </c>
      <c r="BD1562" s="304">
        <f t="shared" si="526"/>
        <v>0</v>
      </c>
      <c r="BE1562" s="304">
        <f>IFERROR(IF(VLOOKUP($C1562,Listen!$A$2:$F$45,6,0)="Ja",BB1562-MAX(BC1562:BD1562),BB1562-BC1562),0)</f>
        <v>0</v>
      </c>
    </row>
    <row r="1563" spans="1:57" x14ac:dyDescent="0.25">
      <c r="A1563" s="320" t="str">
        <f>IF(AND(D1563&lt;&gt;0,C1563&lt;&gt;0,E1563&lt;&gt;0),IF(B1563&lt;&gt;0,CONCATENATE(B1563,"-AGr",VLOOKUP(C1563,Listen!$A$2:$D$45,4,FALSE),"-",D1563,"-",E1563,),CONCATENATE("AGr",VLOOKUP(C1563,Listen!$A$2:$D$45,4,FALSE),"-",D1563,"-",E1563)),"keine vollständige ID")</f>
        <v>keine vollständige ID</v>
      </c>
      <c r="B1563" s="301"/>
      <c r="C1563" s="287"/>
      <c r="D1563" s="34"/>
      <c r="E1563" s="306"/>
      <c r="F1563" s="116"/>
      <c r="G1563" s="17"/>
      <c r="H1563" s="17"/>
      <c r="I1563" s="17"/>
      <c r="J1563" s="17"/>
      <c r="K1563" s="17"/>
      <c r="L1563" s="17"/>
      <c r="M1563" s="17"/>
      <c r="N1563" s="17"/>
      <c r="O1563" s="116"/>
      <c r="P1563" s="117">
        <f>IF(D1563&gt;A_Stammdaten!$B$12,0,SUM(G1563,H1563,J1563,L1563:M1563)-SUM(I1563,K1563,N1563:O1563))</f>
        <v>0</v>
      </c>
      <c r="Q1563" s="17"/>
      <c r="R1563" s="17"/>
      <c r="S1563" s="17"/>
      <c r="T1563" s="17"/>
      <c r="U1563" s="62">
        <f t="shared" si="506"/>
        <v>0</v>
      </c>
      <c r="V1563" s="34"/>
      <c r="W1563" s="34"/>
      <c r="X1563" s="34"/>
      <c r="Y1563" s="34"/>
      <c r="Z1563" s="34"/>
      <c r="AA1563" s="63" t="str">
        <f t="shared" si="507"/>
        <v>-</v>
      </c>
      <c r="AB1563" s="63" t="str">
        <f t="shared" si="508"/>
        <v>-</v>
      </c>
      <c r="AC1563" s="63">
        <f>IF(ISBLANK($C1563),0,VLOOKUP($C1563,Listen!$A$2:$C$45,2,FALSE))</f>
        <v>0</v>
      </c>
      <c r="AD1563" s="63">
        <f>IF(ISBLANK($C1563),0,VLOOKUP($C1563,Listen!$A$2:$C$45,3,FALSE))</f>
        <v>0</v>
      </c>
      <c r="AE1563" s="49">
        <f t="shared" si="509"/>
        <v>0</v>
      </c>
      <c r="AF1563" s="49">
        <f t="shared" si="509"/>
        <v>0</v>
      </c>
      <c r="AG1563" s="49">
        <f>IFERROR(IF(OR($V1563&lt;&gt;"Ja",VLOOKUP($C1563,Listen!$A$2:$F$45,5,0)="Nein",D1563&lt;IF(C1563="LNG Anbindungsanlagen gemäß separater Festlegung",2022,2023)),$AC1563,$AA1563),0)</f>
        <v>0</v>
      </c>
      <c r="AH1563" s="49">
        <f>IFERROR(IF(OR($V1563&lt;&gt;"Ja",VLOOKUP($C1563,Listen!$A$2:$F$45,5,0)="Nein",D1563&lt;IF(C1563="LNG Anbindungsanlagen gemäß separater Festlegung",2022,2023)),$AC1563,$AA1563),0)</f>
        <v>0</v>
      </c>
      <c r="AI1563" s="49">
        <f>IFERROR(IF(OR($W1563&lt;&gt;"Ja",VLOOKUP($C1563,Listen!$A$2:$F$45,6,0)="Nein"),$AC1563,$AB1563),0)</f>
        <v>0</v>
      </c>
      <c r="AJ1563" s="49">
        <f>IFERROR(IF(OR($W1563&lt;&gt;"Ja",VLOOKUP($C1563,Listen!$A$2:$F$45,6,0)="Nein"),$AC1563,$AB1563),0)</f>
        <v>0</v>
      </c>
      <c r="AK1563" s="49">
        <f>IFERROR(IF(OR($W1563&lt;&gt;"Ja",VLOOKUP($C1563,Listen!$A$2:$F$45,6,0)="Nein"),$AC1563,$AB1563),0)</f>
        <v>0</v>
      </c>
      <c r="AL1563" s="51">
        <f t="shared" si="510"/>
        <v>0</v>
      </c>
      <c r="AM1563" s="296">
        <f>IFERROR(IF(VLOOKUP($C1563,Listen!$A$2:$F$45,6,0)="Ja",MAX(BC1563:BD1563),D_SAV!$BC1563),0)</f>
        <v>0</v>
      </c>
      <c r="AN1563" s="51">
        <f t="shared" si="511"/>
        <v>0</v>
      </c>
      <c r="AP1563" s="304">
        <f t="shared" si="512"/>
        <v>0</v>
      </c>
      <c r="AQ1563" s="304">
        <f t="shared" si="513"/>
        <v>0</v>
      </c>
      <c r="AR1563" s="304">
        <f t="shared" si="514"/>
        <v>0</v>
      </c>
      <c r="AS1563" s="304">
        <f t="shared" si="515"/>
        <v>0</v>
      </c>
      <c r="AT1563" s="304">
        <f t="shared" si="516"/>
        <v>0</v>
      </c>
      <c r="AU1563" s="304">
        <f t="shared" si="517"/>
        <v>0</v>
      </c>
      <c r="AV1563" s="304">
        <f t="shared" si="518"/>
        <v>0</v>
      </c>
      <c r="AW1563" s="304">
        <f t="shared" si="519"/>
        <v>0</v>
      </c>
      <c r="AX1563" s="304">
        <f t="shared" si="520"/>
        <v>0</v>
      </c>
      <c r="AY1563" s="304">
        <f t="shared" si="521"/>
        <v>0</v>
      </c>
      <c r="AZ1563" s="304">
        <f t="shared" si="522"/>
        <v>0</v>
      </c>
      <c r="BA1563" s="304">
        <f t="shared" si="523"/>
        <v>0</v>
      </c>
      <c r="BB1563" s="304">
        <f t="shared" si="524"/>
        <v>0</v>
      </c>
      <c r="BC1563" s="304">
        <f t="shared" si="525"/>
        <v>0</v>
      </c>
      <c r="BD1563" s="304">
        <f t="shared" si="526"/>
        <v>0</v>
      </c>
      <c r="BE1563" s="304">
        <f>IFERROR(IF(VLOOKUP($C1563,Listen!$A$2:$F$45,6,0)="Ja",BB1563-MAX(BC1563:BD1563),BB1563-BC1563),0)</f>
        <v>0</v>
      </c>
    </row>
    <row r="1564" spans="1:57" x14ac:dyDescent="0.25">
      <c r="A1564" s="320" t="str">
        <f>IF(AND(D1564&lt;&gt;0,C1564&lt;&gt;0,E1564&lt;&gt;0),IF(B1564&lt;&gt;0,CONCATENATE(B1564,"-AGr",VLOOKUP(C1564,Listen!$A$2:$D$45,4,FALSE),"-",D1564,"-",E1564,),CONCATENATE("AGr",VLOOKUP(C1564,Listen!$A$2:$D$45,4,FALSE),"-",D1564,"-",E1564)),"keine vollständige ID")</f>
        <v>keine vollständige ID</v>
      </c>
      <c r="B1564" s="301"/>
      <c r="C1564" s="287"/>
      <c r="D1564" s="34"/>
      <c r="E1564" s="306"/>
      <c r="F1564" s="116"/>
      <c r="G1564" s="17"/>
      <c r="H1564" s="17"/>
      <c r="I1564" s="17"/>
      <c r="J1564" s="17"/>
      <c r="K1564" s="17"/>
      <c r="L1564" s="17"/>
      <c r="M1564" s="17"/>
      <c r="N1564" s="17"/>
      <c r="O1564" s="116"/>
      <c r="P1564" s="117">
        <f>IF(D1564&gt;A_Stammdaten!$B$12,0,SUM(G1564,H1564,J1564,L1564:M1564)-SUM(I1564,K1564,N1564:O1564))</f>
        <v>0</v>
      </c>
      <c r="Q1564" s="17"/>
      <c r="R1564" s="17"/>
      <c r="S1564" s="17"/>
      <c r="T1564" s="17"/>
      <c r="U1564" s="62">
        <f t="shared" si="506"/>
        <v>0</v>
      </c>
      <c r="V1564" s="34"/>
      <c r="W1564" s="34"/>
      <c r="X1564" s="34"/>
      <c r="Y1564" s="34"/>
      <c r="Z1564" s="34"/>
      <c r="AA1564" s="63" t="str">
        <f t="shared" si="507"/>
        <v>-</v>
      </c>
      <c r="AB1564" s="63" t="str">
        <f t="shared" si="508"/>
        <v>-</v>
      </c>
      <c r="AC1564" s="63">
        <f>IF(ISBLANK($C1564),0,VLOOKUP($C1564,Listen!$A$2:$C$45,2,FALSE))</f>
        <v>0</v>
      </c>
      <c r="AD1564" s="63">
        <f>IF(ISBLANK($C1564),0,VLOOKUP($C1564,Listen!$A$2:$C$45,3,FALSE))</f>
        <v>0</v>
      </c>
      <c r="AE1564" s="49">
        <f t="shared" si="509"/>
        <v>0</v>
      </c>
      <c r="AF1564" s="49">
        <f t="shared" si="509"/>
        <v>0</v>
      </c>
      <c r="AG1564" s="49">
        <f>IFERROR(IF(OR($V1564&lt;&gt;"Ja",VLOOKUP($C1564,Listen!$A$2:$F$45,5,0)="Nein",D1564&lt;IF(C1564="LNG Anbindungsanlagen gemäß separater Festlegung",2022,2023)),$AC1564,$AA1564),0)</f>
        <v>0</v>
      </c>
      <c r="AH1564" s="49">
        <f>IFERROR(IF(OR($V1564&lt;&gt;"Ja",VLOOKUP($C1564,Listen!$A$2:$F$45,5,0)="Nein",D1564&lt;IF(C1564="LNG Anbindungsanlagen gemäß separater Festlegung",2022,2023)),$AC1564,$AA1564),0)</f>
        <v>0</v>
      </c>
      <c r="AI1564" s="49">
        <f>IFERROR(IF(OR($W1564&lt;&gt;"Ja",VLOOKUP($C1564,Listen!$A$2:$F$45,6,0)="Nein"),$AC1564,$AB1564),0)</f>
        <v>0</v>
      </c>
      <c r="AJ1564" s="49">
        <f>IFERROR(IF(OR($W1564&lt;&gt;"Ja",VLOOKUP($C1564,Listen!$A$2:$F$45,6,0)="Nein"),$AC1564,$AB1564),0)</f>
        <v>0</v>
      </c>
      <c r="AK1564" s="49">
        <f>IFERROR(IF(OR($W1564&lt;&gt;"Ja",VLOOKUP($C1564,Listen!$A$2:$F$45,6,0)="Nein"),$AC1564,$AB1564),0)</f>
        <v>0</v>
      </c>
      <c r="AL1564" s="51">
        <f t="shared" si="510"/>
        <v>0</v>
      </c>
      <c r="AM1564" s="296">
        <f>IFERROR(IF(VLOOKUP($C1564,Listen!$A$2:$F$45,6,0)="Ja",MAX(BC1564:BD1564),D_SAV!$BC1564),0)</f>
        <v>0</v>
      </c>
      <c r="AN1564" s="51">
        <f t="shared" si="511"/>
        <v>0</v>
      </c>
      <c r="AP1564" s="304">
        <f t="shared" si="512"/>
        <v>0</v>
      </c>
      <c r="AQ1564" s="304">
        <f t="shared" si="513"/>
        <v>0</v>
      </c>
      <c r="AR1564" s="304">
        <f t="shared" si="514"/>
        <v>0</v>
      </c>
      <c r="AS1564" s="304">
        <f t="shared" si="515"/>
        <v>0</v>
      </c>
      <c r="AT1564" s="304">
        <f t="shared" si="516"/>
        <v>0</v>
      </c>
      <c r="AU1564" s="304">
        <f t="shared" si="517"/>
        <v>0</v>
      </c>
      <c r="AV1564" s="304">
        <f t="shared" si="518"/>
        <v>0</v>
      </c>
      <c r="AW1564" s="304">
        <f t="shared" si="519"/>
        <v>0</v>
      </c>
      <c r="AX1564" s="304">
        <f t="shared" si="520"/>
        <v>0</v>
      </c>
      <c r="AY1564" s="304">
        <f t="shared" si="521"/>
        <v>0</v>
      </c>
      <c r="AZ1564" s="304">
        <f t="shared" si="522"/>
        <v>0</v>
      </c>
      <c r="BA1564" s="304">
        <f t="shared" si="523"/>
        <v>0</v>
      </c>
      <c r="BB1564" s="304">
        <f t="shared" si="524"/>
        <v>0</v>
      </c>
      <c r="BC1564" s="304">
        <f t="shared" si="525"/>
        <v>0</v>
      </c>
      <c r="BD1564" s="304">
        <f t="shared" si="526"/>
        <v>0</v>
      </c>
      <c r="BE1564" s="304">
        <f>IFERROR(IF(VLOOKUP($C1564,Listen!$A$2:$F$45,6,0)="Ja",BB1564-MAX(BC1564:BD1564),BB1564-BC1564),0)</f>
        <v>0</v>
      </c>
    </row>
    <row r="1565" spans="1:57" x14ac:dyDescent="0.25">
      <c r="A1565" s="320" t="str">
        <f>IF(AND(D1565&lt;&gt;0,C1565&lt;&gt;0,E1565&lt;&gt;0),IF(B1565&lt;&gt;0,CONCATENATE(B1565,"-AGr",VLOOKUP(C1565,Listen!$A$2:$D$45,4,FALSE),"-",D1565,"-",E1565,),CONCATENATE("AGr",VLOOKUP(C1565,Listen!$A$2:$D$45,4,FALSE),"-",D1565,"-",E1565)),"keine vollständige ID")</f>
        <v>keine vollständige ID</v>
      </c>
      <c r="B1565" s="301"/>
      <c r="C1565" s="287"/>
      <c r="D1565" s="34"/>
      <c r="E1565" s="306"/>
      <c r="F1565" s="116"/>
      <c r="G1565" s="17"/>
      <c r="H1565" s="17"/>
      <c r="I1565" s="17"/>
      <c r="J1565" s="17"/>
      <c r="K1565" s="17"/>
      <c r="L1565" s="17"/>
      <c r="M1565" s="17"/>
      <c r="N1565" s="17"/>
      <c r="O1565" s="116"/>
      <c r="P1565" s="117">
        <f>IF(D1565&gt;A_Stammdaten!$B$12,0,SUM(G1565,H1565,J1565,L1565:M1565)-SUM(I1565,K1565,N1565:O1565))</f>
        <v>0</v>
      </c>
      <c r="Q1565" s="17"/>
      <c r="R1565" s="17"/>
      <c r="S1565" s="17"/>
      <c r="T1565" s="17"/>
      <c r="U1565" s="62">
        <f t="shared" si="506"/>
        <v>0</v>
      </c>
      <c r="V1565" s="34"/>
      <c r="W1565" s="34"/>
      <c r="X1565" s="34"/>
      <c r="Y1565" s="34"/>
      <c r="Z1565" s="34"/>
      <c r="AA1565" s="63" t="str">
        <f t="shared" si="507"/>
        <v>-</v>
      </c>
      <c r="AB1565" s="63" t="str">
        <f t="shared" si="508"/>
        <v>-</v>
      </c>
      <c r="AC1565" s="63">
        <f>IF(ISBLANK($C1565),0,VLOOKUP($C1565,Listen!$A$2:$C$45,2,FALSE))</f>
        <v>0</v>
      </c>
      <c r="AD1565" s="63">
        <f>IF(ISBLANK($C1565),0,VLOOKUP($C1565,Listen!$A$2:$C$45,3,FALSE))</f>
        <v>0</v>
      </c>
      <c r="AE1565" s="49">
        <f t="shared" si="509"/>
        <v>0</v>
      </c>
      <c r="AF1565" s="49">
        <f t="shared" si="509"/>
        <v>0</v>
      </c>
      <c r="AG1565" s="49">
        <f>IFERROR(IF(OR($V1565&lt;&gt;"Ja",VLOOKUP($C1565,Listen!$A$2:$F$45,5,0)="Nein",D1565&lt;IF(C1565="LNG Anbindungsanlagen gemäß separater Festlegung",2022,2023)),$AC1565,$AA1565),0)</f>
        <v>0</v>
      </c>
      <c r="AH1565" s="49">
        <f>IFERROR(IF(OR($V1565&lt;&gt;"Ja",VLOOKUP($C1565,Listen!$A$2:$F$45,5,0)="Nein",D1565&lt;IF(C1565="LNG Anbindungsanlagen gemäß separater Festlegung",2022,2023)),$AC1565,$AA1565),0)</f>
        <v>0</v>
      </c>
      <c r="AI1565" s="49">
        <f>IFERROR(IF(OR($W1565&lt;&gt;"Ja",VLOOKUP($C1565,Listen!$A$2:$F$45,6,0)="Nein"),$AC1565,$AB1565),0)</f>
        <v>0</v>
      </c>
      <c r="AJ1565" s="49">
        <f>IFERROR(IF(OR($W1565&lt;&gt;"Ja",VLOOKUP($C1565,Listen!$A$2:$F$45,6,0)="Nein"),$AC1565,$AB1565),0)</f>
        <v>0</v>
      </c>
      <c r="AK1565" s="49">
        <f>IFERROR(IF(OR($W1565&lt;&gt;"Ja",VLOOKUP($C1565,Listen!$A$2:$F$45,6,0)="Nein"),$AC1565,$AB1565),0)</f>
        <v>0</v>
      </c>
      <c r="AL1565" s="51">
        <f t="shared" si="510"/>
        <v>0</v>
      </c>
      <c r="AM1565" s="296">
        <f>IFERROR(IF(VLOOKUP($C1565,Listen!$A$2:$F$45,6,0)="Ja",MAX(BC1565:BD1565),D_SAV!$BC1565),0)</f>
        <v>0</v>
      </c>
      <c r="AN1565" s="51">
        <f t="shared" si="511"/>
        <v>0</v>
      </c>
      <c r="AP1565" s="304">
        <f t="shared" si="512"/>
        <v>0</v>
      </c>
      <c r="AQ1565" s="304">
        <f t="shared" si="513"/>
        <v>0</v>
      </c>
      <c r="AR1565" s="304">
        <f t="shared" si="514"/>
        <v>0</v>
      </c>
      <c r="AS1565" s="304">
        <f t="shared" si="515"/>
        <v>0</v>
      </c>
      <c r="AT1565" s="304">
        <f t="shared" si="516"/>
        <v>0</v>
      </c>
      <c r="AU1565" s="304">
        <f t="shared" si="517"/>
        <v>0</v>
      </c>
      <c r="AV1565" s="304">
        <f t="shared" si="518"/>
        <v>0</v>
      </c>
      <c r="AW1565" s="304">
        <f t="shared" si="519"/>
        <v>0</v>
      </c>
      <c r="AX1565" s="304">
        <f t="shared" si="520"/>
        <v>0</v>
      </c>
      <c r="AY1565" s="304">
        <f t="shared" si="521"/>
        <v>0</v>
      </c>
      <c r="AZ1565" s="304">
        <f t="shared" si="522"/>
        <v>0</v>
      </c>
      <c r="BA1565" s="304">
        <f t="shared" si="523"/>
        <v>0</v>
      </c>
      <c r="BB1565" s="304">
        <f t="shared" si="524"/>
        <v>0</v>
      </c>
      <c r="BC1565" s="304">
        <f t="shared" si="525"/>
        <v>0</v>
      </c>
      <c r="BD1565" s="304">
        <f t="shared" si="526"/>
        <v>0</v>
      </c>
      <c r="BE1565" s="304">
        <f>IFERROR(IF(VLOOKUP($C1565,Listen!$A$2:$F$45,6,0)="Ja",BB1565-MAX(BC1565:BD1565),BB1565-BC1565),0)</f>
        <v>0</v>
      </c>
    </row>
    <row r="1566" spans="1:57" x14ac:dyDescent="0.25">
      <c r="A1566" s="320" t="str">
        <f>IF(AND(D1566&lt;&gt;0,C1566&lt;&gt;0,E1566&lt;&gt;0),IF(B1566&lt;&gt;0,CONCATENATE(B1566,"-AGr",VLOOKUP(C1566,Listen!$A$2:$D$45,4,FALSE),"-",D1566,"-",E1566,),CONCATENATE("AGr",VLOOKUP(C1566,Listen!$A$2:$D$45,4,FALSE),"-",D1566,"-",E1566)),"keine vollständige ID")</f>
        <v>keine vollständige ID</v>
      </c>
      <c r="B1566" s="301"/>
      <c r="C1566" s="287"/>
      <c r="D1566" s="34"/>
      <c r="E1566" s="306"/>
      <c r="F1566" s="116"/>
      <c r="G1566" s="17"/>
      <c r="H1566" s="17"/>
      <c r="I1566" s="17"/>
      <c r="J1566" s="17"/>
      <c r="K1566" s="17"/>
      <c r="L1566" s="17"/>
      <c r="M1566" s="17"/>
      <c r="N1566" s="17"/>
      <c r="O1566" s="116"/>
      <c r="P1566" s="117">
        <f>IF(D1566&gt;A_Stammdaten!$B$12,0,SUM(G1566,H1566,J1566,L1566:M1566)-SUM(I1566,K1566,N1566:O1566))</f>
        <v>0</v>
      </c>
      <c r="Q1566" s="17"/>
      <c r="R1566" s="17"/>
      <c r="S1566" s="17"/>
      <c r="T1566" s="17"/>
      <c r="U1566" s="62">
        <f t="shared" si="506"/>
        <v>0</v>
      </c>
      <c r="V1566" s="34"/>
      <c r="W1566" s="34"/>
      <c r="X1566" s="34"/>
      <c r="Y1566" s="34"/>
      <c r="Z1566" s="34"/>
      <c r="AA1566" s="63" t="str">
        <f t="shared" si="507"/>
        <v>-</v>
      </c>
      <c r="AB1566" s="63" t="str">
        <f t="shared" si="508"/>
        <v>-</v>
      </c>
      <c r="AC1566" s="63">
        <f>IF(ISBLANK($C1566),0,VLOOKUP($C1566,Listen!$A$2:$C$45,2,FALSE))</f>
        <v>0</v>
      </c>
      <c r="AD1566" s="63">
        <f>IF(ISBLANK($C1566),0,VLOOKUP($C1566,Listen!$A$2:$C$45,3,FALSE))</f>
        <v>0</v>
      </c>
      <c r="AE1566" s="49">
        <f t="shared" si="509"/>
        <v>0</v>
      </c>
      <c r="AF1566" s="49">
        <f t="shared" si="509"/>
        <v>0</v>
      </c>
      <c r="AG1566" s="49">
        <f>IFERROR(IF(OR($V1566&lt;&gt;"Ja",VLOOKUP($C1566,Listen!$A$2:$F$45,5,0)="Nein",D1566&lt;IF(C1566="LNG Anbindungsanlagen gemäß separater Festlegung",2022,2023)),$AC1566,$AA1566),0)</f>
        <v>0</v>
      </c>
      <c r="AH1566" s="49">
        <f>IFERROR(IF(OR($V1566&lt;&gt;"Ja",VLOOKUP($C1566,Listen!$A$2:$F$45,5,0)="Nein",D1566&lt;IF(C1566="LNG Anbindungsanlagen gemäß separater Festlegung",2022,2023)),$AC1566,$AA1566),0)</f>
        <v>0</v>
      </c>
      <c r="AI1566" s="49">
        <f>IFERROR(IF(OR($W1566&lt;&gt;"Ja",VLOOKUP($C1566,Listen!$A$2:$F$45,6,0)="Nein"),$AC1566,$AB1566),0)</f>
        <v>0</v>
      </c>
      <c r="AJ1566" s="49">
        <f>IFERROR(IF(OR($W1566&lt;&gt;"Ja",VLOOKUP($C1566,Listen!$A$2:$F$45,6,0)="Nein"),$AC1566,$AB1566),0)</f>
        <v>0</v>
      </c>
      <c r="AK1566" s="49">
        <f>IFERROR(IF(OR($W1566&lt;&gt;"Ja",VLOOKUP($C1566,Listen!$A$2:$F$45,6,0)="Nein"),$AC1566,$AB1566),0)</f>
        <v>0</v>
      </c>
      <c r="AL1566" s="51">
        <f t="shared" si="510"/>
        <v>0</v>
      </c>
      <c r="AM1566" s="296">
        <f>IFERROR(IF(VLOOKUP($C1566,Listen!$A$2:$F$45,6,0)="Ja",MAX(BC1566:BD1566),D_SAV!$BC1566),0)</f>
        <v>0</v>
      </c>
      <c r="AN1566" s="51">
        <f t="shared" si="511"/>
        <v>0</v>
      </c>
      <c r="AP1566" s="304">
        <f t="shared" si="512"/>
        <v>0</v>
      </c>
      <c r="AQ1566" s="304">
        <f t="shared" si="513"/>
        <v>0</v>
      </c>
      <c r="AR1566" s="304">
        <f t="shared" si="514"/>
        <v>0</v>
      </c>
      <c r="AS1566" s="304">
        <f t="shared" si="515"/>
        <v>0</v>
      </c>
      <c r="AT1566" s="304">
        <f t="shared" si="516"/>
        <v>0</v>
      </c>
      <c r="AU1566" s="304">
        <f t="shared" si="517"/>
        <v>0</v>
      </c>
      <c r="AV1566" s="304">
        <f t="shared" si="518"/>
        <v>0</v>
      </c>
      <c r="AW1566" s="304">
        <f t="shared" si="519"/>
        <v>0</v>
      </c>
      <c r="AX1566" s="304">
        <f t="shared" si="520"/>
        <v>0</v>
      </c>
      <c r="AY1566" s="304">
        <f t="shared" si="521"/>
        <v>0</v>
      </c>
      <c r="AZ1566" s="304">
        <f t="shared" si="522"/>
        <v>0</v>
      </c>
      <c r="BA1566" s="304">
        <f t="shared" si="523"/>
        <v>0</v>
      </c>
      <c r="BB1566" s="304">
        <f t="shared" si="524"/>
        <v>0</v>
      </c>
      <c r="BC1566" s="304">
        <f t="shared" si="525"/>
        <v>0</v>
      </c>
      <c r="BD1566" s="304">
        <f t="shared" si="526"/>
        <v>0</v>
      </c>
      <c r="BE1566" s="304">
        <f>IFERROR(IF(VLOOKUP($C1566,Listen!$A$2:$F$45,6,0)="Ja",BB1566-MAX(BC1566:BD1566),BB1566-BC1566),0)</f>
        <v>0</v>
      </c>
    </row>
    <row r="1567" spans="1:57" x14ac:dyDescent="0.25">
      <c r="A1567" s="320" t="str">
        <f>IF(AND(D1567&lt;&gt;0,C1567&lt;&gt;0,E1567&lt;&gt;0),IF(B1567&lt;&gt;0,CONCATENATE(B1567,"-AGr",VLOOKUP(C1567,Listen!$A$2:$D$45,4,FALSE),"-",D1567,"-",E1567,),CONCATENATE("AGr",VLOOKUP(C1567,Listen!$A$2:$D$45,4,FALSE),"-",D1567,"-",E1567)),"keine vollständige ID")</f>
        <v>keine vollständige ID</v>
      </c>
      <c r="B1567" s="301"/>
      <c r="C1567" s="287"/>
      <c r="D1567" s="34"/>
      <c r="E1567" s="306"/>
      <c r="F1567" s="116"/>
      <c r="G1567" s="17"/>
      <c r="H1567" s="17"/>
      <c r="I1567" s="17"/>
      <c r="J1567" s="17"/>
      <c r="K1567" s="17"/>
      <c r="L1567" s="17"/>
      <c r="M1567" s="17"/>
      <c r="N1567" s="17"/>
      <c r="O1567" s="116"/>
      <c r="P1567" s="117">
        <f>IF(D1567&gt;A_Stammdaten!$B$12,0,SUM(G1567,H1567,J1567,L1567:M1567)-SUM(I1567,K1567,N1567:O1567))</f>
        <v>0</v>
      </c>
      <c r="Q1567" s="17"/>
      <c r="R1567" s="17"/>
      <c r="S1567" s="17"/>
      <c r="T1567" s="17"/>
      <c r="U1567" s="62">
        <f t="shared" si="506"/>
        <v>0</v>
      </c>
      <c r="V1567" s="34"/>
      <c r="W1567" s="34"/>
      <c r="X1567" s="34"/>
      <c r="Y1567" s="34"/>
      <c r="Z1567" s="34"/>
      <c r="AA1567" s="63" t="str">
        <f t="shared" si="507"/>
        <v>-</v>
      </c>
      <c r="AB1567" s="63" t="str">
        <f t="shared" si="508"/>
        <v>-</v>
      </c>
      <c r="AC1567" s="63">
        <f>IF(ISBLANK($C1567),0,VLOOKUP($C1567,Listen!$A$2:$C$45,2,FALSE))</f>
        <v>0</v>
      </c>
      <c r="AD1567" s="63">
        <f>IF(ISBLANK($C1567),0,VLOOKUP($C1567,Listen!$A$2:$C$45,3,FALSE))</f>
        <v>0</v>
      </c>
      <c r="AE1567" s="49">
        <f t="shared" si="509"/>
        <v>0</v>
      </c>
      <c r="AF1567" s="49">
        <f t="shared" si="509"/>
        <v>0</v>
      </c>
      <c r="AG1567" s="49">
        <f>IFERROR(IF(OR($V1567&lt;&gt;"Ja",VLOOKUP($C1567,Listen!$A$2:$F$45,5,0)="Nein",D1567&lt;IF(C1567="LNG Anbindungsanlagen gemäß separater Festlegung",2022,2023)),$AC1567,$AA1567),0)</f>
        <v>0</v>
      </c>
      <c r="AH1567" s="49">
        <f>IFERROR(IF(OR($V1567&lt;&gt;"Ja",VLOOKUP($C1567,Listen!$A$2:$F$45,5,0)="Nein",D1567&lt;IF(C1567="LNG Anbindungsanlagen gemäß separater Festlegung",2022,2023)),$AC1567,$AA1567),0)</f>
        <v>0</v>
      </c>
      <c r="AI1567" s="49">
        <f>IFERROR(IF(OR($W1567&lt;&gt;"Ja",VLOOKUP($C1567,Listen!$A$2:$F$45,6,0)="Nein"),$AC1567,$AB1567),0)</f>
        <v>0</v>
      </c>
      <c r="AJ1567" s="49">
        <f>IFERROR(IF(OR($W1567&lt;&gt;"Ja",VLOOKUP($C1567,Listen!$A$2:$F$45,6,0)="Nein"),$AC1567,$AB1567),0)</f>
        <v>0</v>
      </c>
      <c r="AK1567" s="49">
        <f>IFERROR(IF(OR($W1567&lt;&gt;"Ja",VLOOKUP($C1567,Listen!$A$2:$F$45,6,0)="Nein"),$AC1567,$AB1567),0)</f>
        <v>0</v>
      </c>
      <c r="AL1567" s="51">
        <f t="shared" si="510"/>
        <v>0</v>
      </c>
      <c r="AM1567" s="296">
        <f>IFERROR(IF(VLOOKUP($C1567,Listen!$A$2:$F$45,6,0)="Ja",MAX(BC1567:BD1567),D_SAV!$BC1567),0)</f>
        <v>0</v>
      </c>
      <c r="AN1567" s="51">
        <f t="shared" si="511"/>
        <v>0</v>
      </c>
      <c r="AP1567" s="304">
        <f t="shared" si="512"/>
        <v>0</v>
      </c>
      <c r="AQ1567" s="304">
        <f t="shared" si="513"/>
        <v>0</v>
      </c>
      <c r="AR1567" s="304">
        <f t="shared" si="514"/>
        <v>0</v>
      </c>
      <c r="AS1567" s="304">
        <f t="shared" si="515"/>
        <v>0</v>
      </c>
      <c r="AT1567" s="304">
        <f t="shared" si="516"/>
        <v>0</v>
      </c>
      <c r="AU1567" s="304">
        <f t="shared" si="517"/>
        <v>0</v>
      </c>
      <c r="AV1567" s="304">
        <f t="shared" si="518"/>
        <v>0</v>
      </c>
      <c r="AW1567" s="304">
        <f t="shared" si="519"/>
        <v>0</v>
      </c>
      <c r="AX1567" s="304">
        <f t="shared" si="520"/>
        <v>0</v>
      </c>
      <c r="AY1567" s="304">
        <f t="shared" si="521"/>
        <v>0</v>
      </c>
      <c r="AZ1567" s="304">
        <f t="shared" si="522"/>
        <v>0</v>
      </c>
      <c r="BA1567" s="304">
        <f t="shared" si="523"/>
        <v>0</v>
      </c>
      <c r="BB1567" s="304">
        <f t="shared" si="524"/>
        <v>0</v>
      </c>
      <c r="BC1567" s="304">
        <f t="shared" si="525"/>
        <v>0</v>
      </c>
      <c r="BD1567" s="304">
        <f t="shared" si="526"/>
        <v>0</v>
      </c>
      <c r="BE1567" s="304">
        <f>IFERROR(IF(VLOOKUP($C1567,Listen!$A$2:$F$45,6,0)="Ja",BB1567-MAX(BC1567:BD1567),BB1567-BC1567),0)</f>
        <v>0</v>
      </c>
    </row>
    <row r="1568" spans="1:57" x14ac:dyDescent="0.25">
      <c r="A1568" s="320" t="str">
        <f>IF(AND(D1568&lt;&gt;0,C1568&lt;&gt;0,E1568&lt;&gt;0),IF(B1568&lt;&gt;0,CONCATENATE(B1568,"-AGr",VLOOKUP(C1568,Listen!$A$2:$D$45,4,FALSE),"-",D1568,"-",E1568,),CONCATENATE("AGr",VLOOKUP(C1568,Listen!$A$2:$D$45,4,FALSE),"-",D1568,"-",E1568)),"keine vollständige ID")</f>
        <v>keine vollständige ID</v>
      </c>
      <c r="B1568" s="301"/>
      <c r="C1568" s="287"/>
      <c r="D1568" s="34"/>
      <c r="E1568" s="306"/>
      <c r="F1568" s="116"/>
      <c r="G1568" s="17"/>
      <c r="H1568" s="17"/>
      <c r="I1568" s="17"/>
      <c r="J1568" s="17"/>
      <c r="K1568" s="17"/>
      <c r="L1568" s="17"/>
      <c r="M1568" s="17"/>
      <c r="N1568" s="17"/>
      <c r="O1568" s="116"/>
      <c r="P1568" s="117">
        <f>IF(D1568&gt;A_Stammdaten!$B$12,0,SUM(G1568,H1568,J1568,L1568:M1568)-SUM(I1568,K1568,N1568:O1568))</f>
        <v>0</v>
      </c>
      <c r="Q1568" s="17"/>
      <c r="R1568" s="17"/>
      <c r="S1568" s="17"/>
      <c r="T1568" s="17"/>
      <c r="U1568" s="62">
        <f t="shared" si="506"/>
        <v>0</v>
      </c>
      <c r="V1568" s="34"/>
      <c r="W1568" s="34"/>
      <c r="X1568" s="34"/>
      <c r="Y1568" s="34"/>
      <c r="Z1568" s="34"/>
      <c r="AA1568" s="63" t="str">
        <f t="shared" si="507"/>
        <v>-</v>
      </c>
      <c r="AB1568" s="63" t="str">
        <f t="shared" si="508"/>
        <v>-</v>
      </c>
      <c r="AC1568" s="63">
        <f>IF(ISBLANK($C1568),0,VLOOKUP($C1568,Listen!$A$2:$C$45,2,FALSE))</f>
        <v>0</v>
      </c>
      <c r="AD1568" s="63">
        <f>IF(ISBLANK($C1568),0,VLOOKUP($C1568,Listen!$A$2:$C$45,3,FALSE))</f>
        <v>0</v>
      </c>
      <c r="AE1568" s="49">
        <f t="shared" si="509"/>
        <v>0</v>
      </c>
      <c r="AF1568" s="49">
        <f t="shared" si="509"/>
        <v>0</v>
      </c>
      <c r="AG1568" s="49">
        <f>IFERROR(IF(OR($V1568&lt;&gt;"Ja",VLOOKUP($C1568,Listen!$A$2:$F$45,5,0)="Nein",D1568&lt;IF(C1568="LNG Anbindungsanlagen gemäß separater Festlegung",2022,2023)),$AC1568,$AA1568),0)</f>
        <v>0</v>
      </c>
      <c r="AH1568" s="49">
        <f>IFERROR(IF(OR($V1568&lt;&gt;"Ja",VLOOKUP($C1568,Listen!$A$2:$F$45,5,0)="Nein",D1568&lt;IF(C1568="LNG Anbindungsanlagen gemäß separater Festlegung",2022,2023)),$AC1568,$AA1568),0)</f>
        <v>0</v>
      </c>
      <c r="AI1568" s="49">
        <f>IFERROR(IF(OR($W1568&lt;&gt;"Ja",VLOOKUP($C1568,Listen!$A$2:$F$45,6,0)="Nein"),$AC1568,$AB1568),0)</f>
        <v>0</v>
      </c>
      <c r="AJ1568" s="49">
        <f>IFERROR(IF(OR($W1568&lt;&gt;"Ja",VLOOKUP($C1568,Listen!$A$2:$F$45,6,0)="Nein"),$AC1568,$AB1568),0)</f>
        <v>0</v>
      </c>
      <c r="AK1568" s="49">
        <f>IFERROR(IF(OR($W1568&lt;&gt;"Ja",VLOOKUP($C1568,Listen!$A$2:$F$45,6,0)="Nein"),$AC1568,$AB1568),0)</f>
        <v>0</v>
      </c>
      <c r="AL1568" s="51">
        <f t="shared" si="510"/>
        <v>0</v>
      </c>
      <c r="AM1568" s="296">
        <f>IFERROR(IF(VLOOKUP($C1568,Listen!$A$2:$F$45,6,0)="Ja",MAX(BC1568:BD1568),D_SAV!$BC1568),0)</f>
        <v>0</v>
      </c>
      <c r="AN1568" s="51">
        <f t="shared" si="511"/>
        <v>0</v>
      </c>
      <c r="AP1568" s="304">
        <f t="shared" si="512"/>
        <v>0</v>
      </c>
      <c r="AQ1568" s="304">
        <f t="shared" si="513"/>
        <v>0</v>
      </c>
      <c r="AR1568" s="304">
        <f t="shared" si="514"/>
        <v>0</v>
      </c>
      <c r="AS1568" s="304">
        <f t="shared" si="515"/>
        <v>0</v>
      </c>
      <c r="AT1568" s="304">
        <f t="shared" si="516"/>
        <v>0</v>
      </c>
      <c r="AU1568" s="304">
        <f t="shared" si="517"/>
        <v>0</v>
      </c>
      <c r="AV1568" s="304">
        <f t="shared" si="518"/>
        <v>0</v>
      </c>
      <c r="AW1568" s="304">
        <f t="shared" si="519"/>
        <v>0</v>
      </c>
      <c r="AX1568" s="304">
        <f t="shared" si="520"/>
        <v>0</v>
      </c>
      <c r="AY1568" s="304">
        <f t="shared" si="521"/>
        <v>0</v>
      </c>
      <c r="AZ1568" s="304">
        <f t="shared" si="522"/>
        <v>0</v>
      </c>
      <c r="BA1568" s="304">
        <f t="shared" si="523"/>
        <v>0</v>
      </c>
      <c r="BB1568" s="304">
        <f t="shared" si="524"/>
        <v>0</v>
      </c>
      <c r="BC1568" s="304">
        <f t="shared" si="525"/>
        <v>0</v>
      </c>
      <c r="BD1568" s="304">
        <f t="shared" si="526"/>
        <v>0</v>
      </c>
      <c r="BE1568" s="304">
        <f>IFERROR(IF(VLOOKUP($C1568,Listen!$A$2:$F$45,6,0)="Ja",BB1568-MAX(BC1568:BD1568),BB1568-BC1568),0)</f>
        <v>0</v>
      </c>
    </row>
    <row r="1569" spans="1:57" x14ac:dyDescent="0.25">
      <c r="A1569" s="320" t="str">
        <f>IF(AND(D1569&lt;&gt;0,C1569&lt;&gt;0,E1569&lt;&gt;0),IF(B1569&lt;&gt;0,CONCATENATE(B1569,"-AGr",VLOOKUP(C1569,Listen!$A$2:$D$45,4,FALSE),"-",D1569,"-",E1569,),CONCATENATE("AGr",VLOOKUP(C1569,Listen!$A$2:$D$45,4,FALSE),"-",D1569,"-",E1569)),"keine vollständige ID")</f>
        <v>keine vollständige ID</v>
      </c>
      <c r="B1569" s="301"/>
      <c r="C1569" s="287"/>
      <c r="D1569" s="34"/>
      <c r="E1569" s="306"/>
      <c r="F1569" s="116"/>
      <c r="G1569" s="17"/>
      <c r="H1569" s="17"/>
      <c r="I1569" s="17"/>
      <c r="J1569" s="17"/>
      <c r="K1569" s="17"/>
      <c r="L1569" s="17"/>
      <c r="M1569" s="17"/>
      <c r="N1569" s="17"/>
      <c r="O1569" s="116"/>
      <c r="P1569" s="117">
        <f>IF(D1569&gt;A_Stammdaten!$B$12,0,SUM(G1569,H1569,J1569,L1569:M1569)-SUM(I1569,K1569,N1569:O1569))</f>
        <v>0</v>
      </c>
      <c r="Q1569" s="17"/>
      <c r="R1569" s="17"/>
      <c r="S1569" s="17"/>
      <c r="T1569" s="17"/>
      <c r="U1569" s="62">
        <f t="shared" si="506"/>
        <v>0</v>
      </c>
      <c r="V1569" s="34"/>
      <c r="W1569" s="34"/>
      <c r="X1569" s="34"/>
      <c r="Y1569" s="34"/>
      <c r="Z1569" s="34"/>
      <c r="AA1569" s="63" t="str">
        <f t="shared" si="507"/>
        <v>-</v>
      </c>
      <c r="AB1569" s="63" t="str">
        <f t="shared" si="508"/>
        <v>-</v>
      </c>
      <c r="AC1569" s="63">
        <f>IF(ISBLANK($C1569),0,VLOOKUP($C1569,Listen!$A$2:$C$45,2,FALSE))</f>
        <v>0</v>
      </c>
      <c r="AD1569" s="63">
        <f>IF(ISBLANK($C1569),0,VLOOKUP($C1569,Listen!$A$2:$C$45,3,FALSE))</f>
        <v>0</v>
      </c>
      <c r="AE1569" s="49">
        <f t="shared" si="509"/>
        <v>0</v>
      </c>
      <c r="AF1569" s="49">
        <f t="shared" si="509"/>
        <v>0</v>
      </c>
      <c r="AG1569" s="49">
        <f>IFERROR(IF(OR($V1569&lt;&gt;"Ja",VLOOKUP($C1569,Listen!$A$2:$F$45,5,0)="Nein",D1569&lt;IF(C1569="LNG Anbindungsanlagen gemäß separater Festlegung",2022,2023)),$AC1569,$AA1569),0)</f>
        <v>0</v>
      </c>
      <c r="AH1569" s="49">
        <f>IFERROR(IF(OR($V1569&lt;&gt;"Ja",VLOOKUP($C1569,Listen!$A$2:$F$45,5,0)="Nein",D1569&lt;IF(C1569="LNG Anbindungsanlagen gemäß separater Festlegung",2022,2023)),$AC1569,$AA1569),0)</f>
        <v>0</v>
      </c>
      <c r="AI1569" s="49">
        <f>IFERROR(IF(OR($W1569&lt;&gt;"Ja",VLOOKUP($C1569,Listen!$A$2:$F$45,6,0)="Nein"),$AC1569,$AB1569),0)</f>
        <v>0</v>
      </c>
      <c r="AJ1569" s="49">
        <f>IFERROR(IF(OR($W1569&lt;&gt;"Ja",VLOOKUP($C1569,Listen!$A$2:$F$45,6,0)="Nein"),$AC1569,$AB1569),0)</f>
        <v>0</v>
      </c>
      <c r="AK1569" s="49">
        <f>IFERROR(IF(OR($W1569&lt;&gt;"Ja",VLOOKUP($C1569,Listen!$A$2:$F$45,6,0)="Nein"),$AC1569,$AB1569),0)</f>
        <v>0</v>
      </c>
      <c r="AL1569" s="51">
        <f t="shared" si="510"/>
        <v>0</v>
      </c>
      <c r="AM1569" s="296">
        <f>IFERROR(IF(VLOOKUP($C1569,Listen!$A$2:$F$45,6,0)="Ja",MAX(BC1569:BD1569),D_SAV!$BC1569),0)</f>
        <v>0</v>
      </c>
      <c r="AN1569" s="51">
        <f t="shared" si="511"/>
        <v>0</v>
      </c>
      <c r="AP1569" s="304">
        <f t="shared" si="512"/>
        <v>0</v>
      </c>
      <c r="AQ1569" s="304">
        <f t="shared" si="513"/>
        <v>0</v>
      </c>
      <c r="AR1569" s="304">
        <f t="shared" si="514"/>
        <v>0</v>
      </c>
      <c r="AS1569" s="304">
        <f t="shared" si="515"/>
        <v>0</v>
      </c>
      <c r="AT1569" s="304">
        <f t="shared" si="516"/>
        <v>0</v>
      </c>
      <c r="AU1569" s="304">
        <f t="shared" si="517"/>
        <v>0</v>
      </c>
      <c r="AV1569" s="304">
        <f t="shared" si="518"/>
        <v>0</v>
      </c>
      <c r="AW1569" s="304">
        <f t="shared" si="519"/>
        <v>0</v>
      </c>
      <c r="AX1569" s="304">
        <f t="shared" si="520"/>
        <v>0</v>
      </c>
      <c r="AY1569" s="304">
        <f t="shared" si="521"/>
        <v>0</v>
      </c>
      <c r="AZ1569" s="304">
        <f t="shared" si="522"/>
        <v>0</v>
      </c>
      <c r="BA1569" s="304">
        <f t="shared" si="523"/>
        <v>0</v>
      </c>
      <c r="BB1569" s="304">
        <f t="shared" si="524"/>
        <v>0</v>
      </c>
      <c r="BC1569" s="304">
        <f t="shared" si="525"/>
        <v>0</v>
      </c>
      <c r="BD1569" s="304">
        <f t="shared" si="526"/>
        <v>0</v>
      </c>
      <c r="BE1569" s="304">
        <f>IFERROR(IF(VLOOKUP($C1569,Listen!$A$2:$F$45,6,0)="Ja",BB1569-MAX(BC1569:BD1569),BB1569-BC1569),0)</f>
        <v>0</v>
      </c>
    </row>
    <row r="1570" spans="1:57" x14ac:dyDescent="0.25">
      <c r="A1570" s="320" t="str">
        <f>IF(AND(D1570&lt;&gt;0,C1570&lt;&gt;0,E1570&lt;&gt;0),IF(B1570&lt;&gt;0,CONCATENATE(B1570,"-AGr",VLOOKUP(C1570,Listen!$A$2:$D$45,4,FALSE),"-",D1570,"-",E1570,),CONCATENATE("AGr",VLOOKUP(C1570,Listen!$A$2:$D$45,4,FALSE),"-",D1570,"-",E1570)),"keine vollständige ID")</f>
        <v>keine vollständige ID</v>
      </c>
      <c r="B1570" s="301"/>
      <c r="C1570" s="287"/>
      <c r="D1570" s="34"/>
      <c r="E1570" s="306"/>
      <c r="F1570" s="116"/>
      <c r="G1570" s="17"/>
      <c r="H1570" s="17"/>
      <c r="I1570" s="17"/>
      <c r="J1570" s="17"/>
      <c r="K1570" s="17"/>
      <c r="L1570" s="17"/>
      <c r="M1570" s="17"/>
      <c r="N1570" s="17"/>
      <c r="O1570" s="116"/>
      <c r="P1570" s="117">
        <f>IF(D1570&gt;A_Stammdaten!$B$12,0,SUM(G1570,H1570,J1570,L1570:M1570)-SUM(I1570,K1570,N1570:O1570))</f>
        <v>0</v>
      </c>
      <c r="Q1570" s="17"/>
      <c r="R1570" s="17"/>
      <c r="S1570" s="17"/>
      <c r="T1570" s="17"/>
      <c r="U1570" s="62">
        <f t="shared" si="506"/>
        <v>0</v>
      </c>
      <c r="V1570" s="34"/>
      <c r="W1570" s="34"/>
      <c r="X1570" s="34"/>
      <c r="Y1570" s="34"/>
      <c r="Z1570" s="34"/>
      <c r="AA1570" s="63" t="str">
        <f t="shared" si="507"/>
        <v>-</v>
      </c>
      <c r="AB1570" s="63" t="str">
        <f t="shared" si="508"/>
        <v>-</v>
      </c>
      <c r="AC1570" s="63">
        <f>IF(ISBLANK($C1570),0,VLOOKUP($C1570,Listen!$A$2:$C$45,2,FALSE))</f>
        <v>0</v>
      </c>
      <c r="AD1570" s="63">
        <f>IF(ISBLANK($C1570),0,VLOOKUP($C1570,Listen!$A$2:$C$45,3,FALSE))</f>
        <v>0</v>
      </c>
      <c r="AE1570" s="49">
        <f t="shared" si="509"/>
        <v>0</v>
      </c>
      <c r="AF1570" s="49">
        <f t="shared" si="509"/>
        <v>0</v>
      </c>
      <c r="AG1570" s="49">
        <f>IFERROR(IF(OR($V1570&lt;&gt;"Ja",VLOOKUP($C1570,Listen!$A$2:$F$45,5,0)="Nein",D1570&lt;IF(C1570="LNG Anbindungsanlagen gemäß separater Festlegung",2022,2023)),$AC1570,$AA1570),0)</f>
        <v>0</v>
      </c>
      <c r="AH1570" s="49">
        <f>IFERROR(IF(OR($V1570&lt;&gt;"Ja",VLOOKUP($C1570,Listen!$A$2:$F$45,5,0)="Nein",D1570&lt;IF(C1570="LNG Anbindungsanlagen gemäß separater Festlegung",2022,2023)),$AC1570,$AA1570),0)</f>
        <v>0</v>
      </c>
      <c r="AI1570" s="49">
        <f>IFERROR(IF(OR($W1570&lt;&gt;"Ja",VLOOKUP($C1570,Listen!$A$2:$F$45,6,0)="Nein"),$AC1570,$AB1570),0)</f>
        <v>0</v>
      </c>
      <c r="AJ1570" s="49">
        <f>IFERROR(IF(OR($W1570&lt;&gt;"Ja",VLOOKUP($C1570,Listen!$A$2:$F$45,6,0)="Nein"),$AC1570,$AB1570),0)</f>
        <v>0</v>
      </c>
      <c r="AK1570" s="49">
        <f>IFERROR(IF(OR($W1570&lt;&gt;"Ja",VLOOKUP($C1570,Listen!$A$2:$F$45,6,0)="Nein"),$AC1570,$AB1570),0)</f>
        <v>0</v>
      </c>
      <c r="AL1570" s="51">
        <f t="shared" si="510"/>
        <v>0</v>
      </c>
      <c r="AM1570" s="296">
        <f>IFERROR(IF(VLOOKUP($C1570,Listen!$A$2:$F$45,6,0)="Ja",MAX(BC1570:BD1570),D_SAV!$BC1570),0)</f>
        <v>0</v>
      </c>
      <c r="AN1570" s="51">
        <f t="shared" si="511"/>
        <v>0</v>
      </c>
      <c r="AP1570" s="304">
        <f t="shared" si="512"/>
        <v>0</v>
      </c>
      <c r="AQ1570" s="304">
        <f t="shared" si="513"/>
        <v>0</v>
      </c>
      <c r="AR1570" s="304">
        <f t="shared" si="514"/>
        <v>0</v>
      </c>
      <c r="AS1570" s="304">
        <f t="shared" si="515"/>
        <v>0</v>
      </c>
      <c r="AT1570" s="304">
        <f t="shared" si="516"/>
        <v>0</v>
      </c>
      <c r="AU1570" s="304">
        <f t="shared" si="517"/>
        <v>0</v>
      </c>
      <c r="AV1570" s="304">
        <f t="shared" si="518"/>
        <v>0</v>
      </c>
      <c r="AW1570" s="304">
        <f t="shared" si="519"/>
        <v>0</v>
      </c>
      <c r="AX1570" s="304">
        <f t="shared" si="520"/>
        <v>0</v>
      </c>
      <c r="AY1570" s="304">
        <f t="shared" si="521"/>
        <v>0</v>
      </c>
      <c r="AZ1570" s="304">
        <f t="shared" si="522"/>
        <v>0</v>
      </c>
      <c r="BA1570" s="304">
        <f t="shared" si="523"/>
        <v>0</v>
      </c>
      <c r="BB1570" s="304">
        <f t="shared" si="524"/>
        <v>0</v>
      </c>
      <c r="BC1570" s="304">
        <f t="shared" si="525"/>
        <v>0</v>
      </c>
      <c r="BD1570" s="304">
        <f t="shared" si="526"/>
        <v>0</v>
      </c>
      <c r="BE1570" s="304">
        <f>IFERROR(IF(VLOOKUP($C1570,Listen!$A$2:$F$45,6,0)="Ja",BB1570-MAX(BC1570:BD1570),BB1570-BC1570),0)</f>
        <v>0</v>
      </c>
    </row>
    <row r="1571" spans="1:57" x14ac:dyDescent="0.25">
      <c r="A1571" s="320" t="str">
        <f>IF(AND(D1571&lt;&gt;0,C1571&lt;&gt;0,E1571&lt;&gt;0),IF(B1571&lt;&gt;0,CONCATENATE(B1571,"-AGr",VLOOKUP(C1571,Listen!$A$2:$D$45,4,FALSE),"-",D1571,"-",E1571,),CONCATENATE("AGr",VLOOKUP(C1571,Listen!$A$2:$D$45,4,FALSE),"-",D1571,"-",E1571)),"keine vollständige ID")</f>
        <v>keine vollständige ID</v>
      </c>
      <c r="B1571" s="301"/>
      <c r="C1571" s="287"/>
      <c r="D1571" s="34"/>
      <c r="E1571" s="306"/>
      <c r="F1571" s="116"/>
      <c r="G1571" s="17"/>
      <c r="H1571" s="17"/>
      <c r="I1571" s="17"/>
      <c r="J1571" s="17"/>
      <c r="K1571" s="17"/>
      <c r="L1571" s="17"/>
      <c r="M1571" s="17"/>
      <c r="N1571" s="17"/>
      <c r="O1571" s="116"/>
      <c r="P1571" s="117">
        <f>IF(D1571&gt;A_Stammdaten!$B$12,0,SUM(G1571,H1571,J1571,L1571:M1571)-SUM(I1571,K1571,N1571:O1571))</f>
        <v>0</v>
      </c>
      <c r="Q1571" s="17"/>
      <c r="R1571" s="17"/>
      <c r="S1571" s="17"/>
      <c r="T1571" s="17"/>
      <c r="U1571" s="62">
        <f t="shared" si="506"/>
        <v>0</v>
      </c>
      <c r="V1571" s="34"/>
      <c r="W1571" s="34"/>
      <c r="X1571" s="34"/>
      <c r="Y1571" s="34"/>
      <c r="Z1571" s="34"/>
      <c r="AA1571" s="63" t="str">
        <f t="shared" si="507"/>
        <v>-</v>
      </c>
      <c r="AB1571" s="63" t="str">
        <f t="shared" si="508"/>
        <v>-</v>
      </c>
      <c r="AC1571" s="63">
        <f>IF(ISBLANK($C1571),0,VLOOKUP($C1571,Listen!$A$2:$C$45,2,FALSE))</f>
        <v>0</v>
      </c>
      <c r="AD1571" s="63">
        <f>IF(ISBLANK($C1571),0,VLOOKUP($C1571,Listen!$A$2:$C$45,3,FALSE))</f>
        <v>0</v>
      </c>
      <c r="AE1571" s="49">
        <f t="shared" si="509"/>
        <v>0</v>
      </c>
      <c r="AF1571" s="49">
        <f t="shared" si="509"/>
        <v>0</v>
      </c>
      <c r="AG1571" s="49">
        <f>IFERROR(IF(OR($V1571&lt;&gt;"Ja",VLOOKUP($C1571,Listen!$A$2:$F$45,5,0)="Nein",D1571&lt;IF(C1571="LNG Anbindungsanlagen gemäß separater Festlegung",2022,2023)),$AC1571,$AA1571),0)</f>
        <v>0</v>
      </c>
      <c r="AH1571" s="49">
        <f>IFERROR(IF(OR($V1571&lt;&gt;"Ja",VLOOKUP($C1571,Listen!$A$2:$F$45,5,0)="Nein",D1571&lt;IF(C1571="LNG Anbindungsanlagen gemäß separater Festlegung",2022,2023)),$AC1571,$AA1571),0)</f>
        <v>0</v>
      </c>
      <c r="AI1571" s="49">
        <f>IFERROR(IF(OR($W1571&lt;&gt;"Ja",VLOOKUP($C1571,Listen!$A$2:$F$45,6,0)="Nein"),$AC1571,$AB1571),0)</f>
        <v>0</v>
      </c>
      <c r="AJ1571" s="49">
        <f>IFERROR(IF(OR($W1571&lt;&gt;"Ja",VLOOKUP($C1571,Listen!$A$2:$F$45,6,0)="Nein"),$AC1571,$AB1571),0)</f>
        <v>0</v>
      </c>
      <c r="AK1571" s="49">
        <f>IFERROR(IF(OR($W1571&lt;&gt;"Ja",VLOOKUP($C1571,Listen!$A$2:$F$45,6,0)="Nein"),$AC1571,$AB1571),0)</f>
        <v>0</v>
      </c>
      <c r="AL1571" s="51">
        <f t="shared" si="510"/>
        <v>0</v>
      </c>
      <c r="AM1571" s="296">
        <f>IFERROR(IF(VLOOKUP($C1571,Listen!$A$2:$F$45,6,0)="Ja",MAX(BC1571:BD1571),D_SAV!$BC1571),0)</f>
        <v>0</v>
      </c>
      <c r="AN1571" s="51">
        <f t="shared" si="511"/>
        <v>0</v>
      </c>
      <c r="AP1571" s="304">
        <f t="shared" si="512"/>
        <v>0</v>
      </c>
      <c r="AQ1571" s="304">
        <f t="shared" si="513"/>
        <v>0</v>
      </c>
      <c r="AR1571" s="304">
        <f t="shared" si="514"/>
        <v>0</v>
      </c>
      <c r="AS1571" s="304">
        <f t="shared" si="515"/>
        <v>0</v>
      </c>
      <c r="AT1571" s="304">
        <f t="shared" si="516"/>
        <v>0</v>
      </c>
      <c r="AU1571" s="304">
        <f t="shared" si="517"/>
        <v>0</v>
      </c>
      <c r="AV1571" s="304">
        <f t="shared" si="518"/>
        <v>0</v>
      </c>
      <c r="AW1571" s="304">
        <f t="shared" si="519"/>
        <v>0</v>
      </c>
      <c r="AX1571" s="304">
        <f t="shared" si="520"/>
        <v>0</v>
      </c>
      <c r="AY1571" s="304">
        <f t="shared" si="521"/>
        <v>0</v>
      </c>
      <c r="AZ1571" s="304">
        <f t="shared" si="522"/>
        <v>0</v>
      </c>
      <c r="BA1571" s="304">
        <f t="shared" si="523"/>
        <v>0</v>
      </c>
      <c r="BB1571" s="304">
        <f t="shared" si="524"/>
        <v>0</v>
      </c>
      <c r="BC1571" s="304">
        <f t="shared" si="525"/>
        <v>0</v>
      </c>
      <c r="BD1571" s="304">
        <f t="shared" si="526"/>
        <v>0</v>
      </c>
      <c r="BE1571" s="304">
        <f>IFERROR(IF(VLOOKUP($C1571,Listen!$A$2:$F$45,6,0)="Ja",BB1571-MAX(BC1571:BD1571),BB1571-BC1571),0)</f>
        <v>0</v>
      </c>
    </row>
    <row r="1572" spans="1:57" x14ac:dyDescent="0.25">
      <c r="A1572" s="320" t="str">
        <f>IF(AND(D1572&lt;&gt;0,C1572&lt;&gt;0,E1572&lt;&gt;0),IF(B1572&lt;&gt;0,CONCATENATE(B1572,"-AGr",VLOOKUP(C1572,Listen!$A$2:$D$45,4,FALSE),"-",D1572,"-",E1572,),CONCATENATE("AGr",VLOOKUP(C1572,Listen!$A$2:$D$45,4,FALSE),"-",D1572,"-",E1572)),"keine vollständige ID")</f>
        <v>keine vollständige ID</v>
      </c>
      <c r="B1572" s="301"/>
      <c r="C1572" s="287"/>
      <c r="D1572" s="34"/>
      <c r="E1572" s="306"/>
      <c r="F1572" s="116"/>
      <c r="G1572" s="17"/>
      <c r="H1572" s="17"/>
      <c r="I1572" s="17"/>
      <c r="J1572" s="17"/>
      <c r="K1572" s="17"/>
      <c r="L1572" s="17"/>
      <c r="M1572" s="17"/>
      <c r="N1572" s="17"/>
      <c r="O1572" s="116"/>
      <c r="P1572" s="117">
        <f>IF(D1572&gt;A_Stammdaten!$B$12,0,SUM(G1572,H1572,J1572,L1572:M1572)-SUM(I1572,K1572,N1572:O1572))</f>
        <v>0</v>
      </c>
      <c r="Q1572" s="17"/>
      <c r="R1572" s="17"/>
      <c r="S1572" s="17"/>
      <c r="T1572" s="17"/>
      <c r="U1572" s="62">
        <f t="shared" si="506"/>
        <v>0</v>
      </c>
      <c r="V1572" s="34"/>
      <c r="W1572" s="34"/>
      <c r="X1572" s="34"/>
      <c r="Y1572" s="34"/>
      <c r="Z1572" s="34"/>
      <c r="AA1572" s="63" t="str">
        <f t="shared" si="507"/>
        <v>-</v>
      </c>
      <c r="AB1572" s="63" t="str">
        <f t="shared" si="508"/>
        <v>-</v>
      </c>
      <c r="AC1572" s="63">
        <f>IF(ISBLANK($C1572),0,VLOOKUP($C1572,Listen!$A$2:$C$45,2,FALSE))</f>
        <v>0</v>
      </c>
      <c r="AD1572" s="63">
        <f>IF(ISBLANK($C1572),0,VLOOKUP($C1572,Listen!$A$2:$C$45,3,FALSE))</f>
        <v>0</v>
      </c>
      <c r="AE1572" s="49">
        <f t="shared" si="509"/>
        <v>0</v>
      </c>
      <c r="AF1572" s="49">
        <f t="shared" si="509"/>
        <v>0</v>
      </c>
      <c r="AG1572" s="49">
        <f>IFERROR(IF(OR($V1572&lt;&gt;"Ja",VLOOKUP($C1572,Listen!$A$2:$F$45,5,0)="Nein",D1572&lt;IF(C1572="LNG Anbindungsanlagen gemäß separater Festlegung",2022,2023)),$AC1572,$AA1572),0)</f>
        <v>0</v>
      </c>
      <c r="AH1572" s="49">
        <f>IFERROR(IF(OR($V1572&lt;&gt;"Ja",VLOOKUP($C1572,Listen!$A$2:$F$45,5,0)="Nein",D1572&lt;IF(C1572="LNG Anbindungsanlagen gemäß separater Festlegung",2022,2023)),$AC1572,$AA1572),0)</f>
        <v>0</v>
      </c>
      <c r="AI1572" s="49">
        <f>IFERROR(IF(OR($W1572&lt;&gt;"Ja",VLOOKUP($C1572,Listen!$A$2:$F$45,6,0)="Nein"),$AC1572,$AB1572),0)</f>
        <v>0</v>
      </c>
      <c r="AJ1572" s="49">
        <f>IFERROR(IF(OR($W1572&lt;&gt;"Ja",VLOOKUP($C1572,Listen!$A$2:$F$45,6,0)="Nein"),$AC1572,$AB1572),0)</f>
        <v>0</v>
      </c>
      <c r="AK1572" s="49">
        <f>IFERROR(IF(OR($W1572&lt;&gt;"Ja",VLOOKUP($C1572,Listen!$A$2:$F$45,6,0)="Nein"),$AC1572,$AB1572),0)</f>
        <v>0</v>
      </c>
      <c r="AL1572" s="51">
        <f t="shared" si="510"/>
        <v>0</v>
      </c>
      <c r="AM1572" s="296">
        <f>IFERROR(IF(VLOOKUP($C1572,Listen!$A$2:$F$45,6,0)="Ja",MAX(BC1572:BD1572),D_SAV!$BC1572),0)</f>
        <v>0</v>
      </c>
      <c r="AN1572" s="51">
        <f t="shared" si="511"/>
        <v>0</v>
      </c>
      <c r="AP1572" s="304">
        <f t="shared" si="512"/>
        <v>0</v>
      </c>
      <c r="AQ1572" s="304">
        <f t="shared" si="513"/>
        <v>0</v>
      </c>
      <c r="AR1572" s="304">
        <f t="shared" si="514"/>
        <v>0</v>
      </c>
      <c r="AS1572" s="304">
        <f t="shared" si="515"/>
        <v>0</v>
      </c>
      <c r="AT1572" s="304">
        <f t="shared" si="516"/>
        <v>0</v>
      </c>
      <c r="AU1572" s="304">
        <f t="shared" si="517"/>
        <v>0</v>
      </c>
      <c r="AV1572" s="304">
        <f t="shared" si="518"/>
        <v>0</v>
      </c>
      <c r="AW1572" s="304">
        <f t="shared" si="519"/>
        <v>0</v>
      </c>
      <c r="AX1572" s="304">
        <f t="shared" si="520"/>
        <v>0</v>
      </c>
      <c r="AY1572" s="304">
        <f t="shared" si="521"/>
        <v>0</v>
      </c>
      <c r="AZ1572" s="304">
        <f t="shared" si="522"/>
        <v>0</v>
      </c>
      <c r="BA1572" s="304">
        <f t="shared" si="523"/>
        <v>0</v>
      </c>
      <c r="BB1572" s="304">
        <f t="shared" si="524"/>
        <v>0</v>
      </c>
      <c r="BC1572" s="304">
        <f t="shared" si="525"/>
        <v>0</v>
      </c>
      <c r="BD1572" s="304">
        <f t="shared" si="526"/>
        <v>0</v>
      </c>
      <c r="BE1572" s="304">
        <f>IFERROR(IF(VLOOKUP($C1572,Listen!$A$2:$F$45,6,0)="Ja",BB1572-MAX(BC1572:BD1572),BB1572-BC1572),0)</f>
        <v>0</v>
      </c>
    </row>
    <row r="1573" spans="1:57" x14ac:dyDescent="0.25">
      <c r="A1573" s="320" t="str">
        <f>IF(AND(D1573&lt;&gt;0,C1573&lt;&gt;0,E1573&lt;&gt;0),IF(B1573&lt;&gt;0,CONCATENATE(B1573,"-AGr",VLOOKUP(C1573,Listen!$A$2:$D$45,4,FALSE),"-",D1573,"-",E1573,),CONCATENATE("AGr",VLOOKUP(C1573,Listen!$A$2:$D$45,4,FALSE),"-",D1573,"-",E1573)),"keine vollständige ID")</f>
        <v>keine vollständige ID</v>
      </c>
      <c r="B1573" s="301"/>
      <c r="C1573" s="287"/>
      <c r="D1573" s="34"/>
      <c r="E1573" s="306"/>
      <c r="F1573" s="116"/>
      <c r="G1573" s="17"/>
      <c r="H1573" s="17"/>
      <c r="I1573" s="17"/>
      <c r="J1573" s="17"/>
      <c r="K1573" s="17"/>
      <c r="L1573" s="17"/>
      <c r="M1573" s="17"/>
      <c r="N1573" s="17"/>
      <c r="O1573" s="116"/>
      <c r="P1573" s="117">
        <f>IF(D1573&gt;A_Stammdaten!$B$12,0,SUM(G1573,H1573,J1573,L1573:M1573)-SUM(I1573,K1573,N1573:O1573))</f>
        <v>0</v>
      </c>
      <c r="Q1573" s="17"/>
      <c r="R1573" s="17"/>
      <c r="S1573" s="17"/>
      <c r="T1573" s="17"/>
      <c r="U1573" s="62">
        <f t="shared" si="506"/>
        <v>0</v>
      </c>
      <c r="V1573" s="34"/>
      <c r="W1573" s="34"/>
      <c r="X1573" s="34"/>
      <c r="Y1573" s="34"/>
      <c r="Z1573" s="34"/>
      <c r="AA1573" s="63" t="str">
        <f t="shared" si="507"/>
        <v>-</v>
      </c>
      <c r="AB1573" s="63" t="str">
        <f t="shared" si="508"/>
        <v>-</v>
      </c>
      <c r="AC1573" s="63">
        <f>IF(ISBLANK($C1573),0,VLOOKUP($C1573,Listen!$A$2:$C$45,2,FALSE))</f>
        <v>0</v>
      </c>
      <c r="AD1573" s="63">
        <f>IF(ISBLANK($C1573),0,VLOOKUP($C1573,Listen!$A$2:$C$45,3,FALSE))</f>
        <v>0</v>
      </c>
      <c r="AE1573" s="49">
        <f t="shared" si="509"/>
        <v>0</v>
      </c>
      <c r="AF1573" s="49">
        <f t="shared" si="509"/>
        <v>0</v>
      </c>
      <c r="AG1573" s="49">
        <f>IFERROR(IF(OR($V1573&lt;&gt;"Ja",VLOOKUP($C1573,Listen!$A$2:$F$45,5,0)="Nein",D1573&lt;IF(C1573="LNG Anbindungsanlagen gemäß separater Festlegung",2022,2023)),$AC1573,$AA1573),0)</f>
        <v>0</v>
      </c>
      <c r="AH1573" s="49">
        <f>IFERROR(IF(OR($V1573&lt;&gt;"Ja",VLOOKUP($C1573,Listen!$A$2:$F$45,5,0)="Nein",D1573&lt;IF(C1573="LNG Anbindungsanlagen gemäß separater Festlegung",2022,2023)),$AC1573,$AA1573),0)</f>
        <v>0</v>
      </c>
      <c r="AI1573" s="49">
        <f>IFERROR(IF(OR($W1573&lt;&gt;"Ja",VLOOKUP($C1573,Listen!$A$2:$F$45,6,0)="Nein"),$AC1573,$AB1573),0)</f>
        <v>0</v>
      </c>
      <c r="AJ1573" s="49">
        <f>IFERROR(IF(OR($W1573&lt;&gt;"Ja",VLOOKUP($C1573,Listen!$A$2:$F$45,6,0)="Nein"),$AC1573,$AB1573),0)</f>
        <v>0</v>
      </c>
      <c r="AK1573" s="49">
        <f>IFERROR(IF(OR($W1573&lt;&gt;"Ja",VLOOKUP($C1573,Listen!$A$2:$F$45,6,0)="Nein"),$AC1573,$AB1573),0)</f>
        <v>0</v>
      </c>
      <c r="AL1573" s="51">
        <f t="shared" si="510"/>
        <v>0</v>
      </c>
      <c r="AM1573" s="296">
        <f>IFERROR(IF(VLOOKUP($C1573,Listen!$A$2:$F$45,6,0)="Ja",MAX(BC1573:BD1573),D_SAV!$BC1573),0)</f>
        <v>0</v>
      </c>
      <c r="AN1573" s="51">
        <f t="shared" si="511"/>
        <v>0</v>
      </c>
      <c r="AP1573" s="304">
        <f t="shared" si="512"/>
        <v>0</v>
      </c>
      <c r="AQ1573" s="304">
        <f t="shared" si="513"/>
        <v>0</v>
      </c>
      <c r="AR1573" s="304">
        <f t="shared" si="514"/>
        <v>0</v>
      </c>
      <c r="AS1573" s="304">
        <f t="shared" si="515"/>
        <v>0</v>
      </c>
      <c r="AT1573" s="304">
        <f t="shared" si="516"/>
        <v>0</v>
      </c>
      <c r="AU1573" s="304">
        <f t="shared" si="517"/>
        <v>0</v>
      </c>
      <c r="AV1573" s="304">
        <f t="shared" si="518"/>
        <v>0</v>
      </c>
      <c r="AW1573" s="304">
        <f t="shared" si="519"/>
        <v>0</v>
      </c>
      <c r="AX1573" s="304">
        <f t="shared" si="520"/>
        <v>0</v>
      </c>
      <c r="AY1573" s="304">
        <f t="shared" si="521"/>
        <v>0</v>
      </c>
      <c r="AZ1573" s="304">
        <f t="shared" si="522"/>
        <v>0</v>
      </c>
      <c r="BA1573" s="304">
        <f t="shared" si="523"/>
        <v>0</v>
      </c>
      <c r="BB1573" s="304">
        <f t="shared" si="524"/>
        <v>0</v>
      </c>
      <c r="BC1573" s="304">
        <f t="shared" si="525"/>
        <v>0</v>
      </c>
      <c r="BD1573" s="304">
        <f t="shared" si="526"/>
        <v>0</v>
      </c>
      <c r="BE1573" s="304">
        <f>IFERROR(IF(VLOOKUP($C1573,Listen!$A$2:$F$45,6,0)="Ja",BB1573-MAX(BC1573:BD1573),BB1573-BC1573),0)</f>
        <v>0</v>
      </c>
    </row>
    <row r="1574" spans="1:57" x14ac:dyDescent="0.25">
      <c r="A1574" s="320" t="str">
        <f>IF(AND(D1574&lt;&gt;0,C1574&lt;&gt;0,E1574&lt;&gt;0),IF(B1574&lt;&gt;0,CONCATENATE(B1574,"-AGr",VLOOKUP(C1574,Listen!$A$2:$D$45,4,FALSE),"-",D1574,"-",E1574,),CONCATENATE("AGr",VLOOKUP(C1574,Listen!$A$2:$D$45,4,FALSE),"-",D1574,"-",E1574)),"keine vollständige ID")</f>
        <v>keine vollständige ID</v>
      </c>
      <c r="B1574" s="301"/>
      <c r="C1574" s="287"/>
      <c r="D1574" s="34"/>
      <c r="E1574" s="306"/>
      <c r="F1574" s="116"/>
      <c r="G1574" s="17"/>
      <c r="H1574" s="17"/>
      <c r="I1574" s="17"/>
      <c r="J1574" s="17"/>
      <c r="K1574" s="17"/>
      <c r="L1574" s="17"/>
      <c r="M1574" s="17"/>
      <c r="N1574" s="17"/>
      <c r="O1574" s="116"/>
      <c r="P1574" s="117">
        <f>IF(D1574&gt;A_Stammdaten!$B$12,0,SUM(G1574,H1574,J1574,L1574:M1574)-SUM(I1574,K1574,N1574:O1574))</f>
        <v>0</v>
      </c>
      <c r="Q1574" s="17"/>
      <c r="R1574" s="17"/>
      <c r="S1574" s="17"/>
      <c r="T1574" s="17"/>
      <c r="U1574" s="62">
        <f t="shared" si="506"/>
        <v>0</v>
      </c>
      <c r="V1574" s="34"/>
      <c r="W1574" s="34"/>
      <c r="X1574" s="34"/>
      <c r="Y1574" s="34"/>
      <c r="Z1574" s="34"/>
      <c r="AA1574" s="63" t="str">
        <f t="shared" si="507"/>
        <v>-</v>
      </c>
      <c r="AB1574" s="63" t="str">
        <f t="shared" si="508"/>
        <v>-</v>
      </c>
      <c r="AC1574" s="63">
        <f>IF(ISBLANK($C1574),0,VLOOKUP($C1574,Listen!$A$2:$C$45,2,FALSE))</f>
        <v>0</v>
      </c>
      <c r="AD1574" s="63">
        <f>IF(ISBLANK($C1574),0,VLOOKUP($C1574,Listen!$A$2:$C$45,3,FALSE))</f>
        <v>0</v>
      </c>
      <c r="AE1574" s="49">
        <f t="shared" si="509"/>
        <v>0</v>
      </c>
      <c r="AF1574" s="49">
        <f t="shared" si="509"/>
        <v>0</v>
      </c>
      <c r="AG1574" s="49">
        <f>IFERROR(IF(OR($V1574&lt;&gt;"Ja",VLOOKUP($C1574,Listen!$A$2:$F$45,5,0)="Nein",D1574&lt;IF(C1574="LNG Anbindungsanlagen gemäß separater Festlegung",2022,2023)),$AC1574,$AA1574),0)</f>
        <v>0</v>
      </c>
      <c r="AH1574" s="49">
        <f>IFERROR(IF(OR($V1574&lt;&gt;"Ja",VLOOKUP($C1574,Listen!$A$2:$F$45,5,0)="Nein",D1574&lt;IF(C1574="LNG Anbindungsanlagen gemäß separater Festlegung",2022,2023)),$AC1574,$AA1574),0)</f>
        <v>0</v>
      </c>
      <c r="AI1574" s="49">
        <f>IFERROR(IF(OR($W1574&lt;&gt;"Ja",VLOOKUP($C1574,Listen!$A$2:$F$45,6,0)="Nein"),$AC1574,$AB1574),0)</f>
        <v>0</v>
      </c>
      <c r="AJ1574" s="49">
        <f>IFERROR(IF(OR($W1574&lt;&gt;"Ja",VLOOKUP($C1574,Listen!$A$2:$F$45,6,0)="Nein"),$AC1574,$AB1574),0)</f>
        <v>0</v>
      </c>
      <c r="AK1574" s="49">
        <f>IFERROR(IF(OR($W1574&lt;&gt;"Ja",VLOOKUP($C1574,Listen!$A$2:$F$45,6,0)="Nein"),$AC1574,$AB1574),0)</f>
        <v>0</v>
      </c>
      <c r="AL1574" s="51">
        <f t="shared" si="510"/>
        <v>0</v>
      </c>
      <c r="AM1574" s="296">
        <f>IFERROR(IF(VLOOKUP($C1574,Listen!$A$2:$F$45,6,0)="Ja",MAX(BC1574:BD1574),D_SAV!$BC1574),0)</f>
        <v>0</v>
      </c>
      <c r="AN1574" s="51">
        <f t="shared" si="511"/>
        <v>0</v>
      </c>
      <c r="AP1574" s="304">
        <f t="shared" si="512"/>
        <v>0</v>
      </c>
      <c r="AQ1574" s="304">
        <f t="shared" si="513"/>
        <v>0</v>
      </c>
      <c r="AR1574" s="304">
        <f t="shared" si="514"/>
        <v>0</v>
      </c>
      <c r="AS1574" s="304">
        <f t="shared" si="515"/>
        <v>0</v>
      </c>
      <c r="AT1574" s="304">
        <f t="shared" si="516"/>
        <v>0</v>
      </c>
      <c r="AU1574" s="304">
        <f t="shared" si="517"/>
        <v>0</v>
      </c>
      <c r="AV1574" s="304">
        <f t="shared" si="518"/>
        <v>0</v>
      </c>
      <c r="AW1574" s="304">
        <f t="shared" si="519"/>
        <v>0</v>
      </c>
      <c r="AX1574" s="304">
        <f t="shared" si="520"/>
        <v>0</v>
      </c>
      <c r="AY1574" s="304">
        <f t="shared" si="521"/>
        <v>0</v>
      </c>
      <c r="AZ1574" s="304">
        <f t="shared" si="522"/>
        <v>0</v>
      </c>
      <c r="BA1574" s="304">
        <f t="shared" si="523"/>
        <v>0</v>
      </c>
      <c r="BB1574" s="304">
        <f t="shared" si="524"/>
        <v>0</v>
      </c>
      <c r="BC1574" s="304">
        <f t="shared" si="525"/>
        <v>0</v>
      </c>
      <c r="BD1574" s="304">
        <f t="shared" si="526"/>
        <v>0</v>
      </c>
      <c r="BE1574" s="304">
        <f>IFERROR(IF(VLOOKUP($C1574,Listen!$A$2:$F$45,6,0)="Ja",BB1574-MAX(BC1574:BD1574),BB1574-BC1574),0)</f>
        <v>0</v>
      </c>
    </row>
    <row r="1575" spans="1:57" x14ac:dyDescent="0.25">
      <c r="A1575" s="320" t="str">
        <f>IF(AND(D1575&lt;&gt;0,C1575&lt;&gt;0,E1575&lt;&gt;0),IF(B1575&lt;&gt;0,CONCATENATE(B1575,"-AGr",VLOOKUP(C1575,Listen!$A$2:$D$45,4,FALSE),"-",D1575,"-",E1575,),CONCATENATE("AGr",VLOOKUP(C1575,Listen!$A$2:$D$45,4,FALSE),"-",D1575,"-",E1575)),"keine vollständige ID")</f>
        <v>keine vollständige ID</v>
      </c>
      <c r="B1575" s="301"/>
      <c r="C1575" s="287"/>
      <c r="D1575" s="34"/>
      <c r="E1575" s="306"/>
      <c r="F1575" s="116"/>
      <c r="G1575" s="17"/>
      <c r="H1575" s="17"/>
      <c r="I1575" s="17"/>
      <c r="J1575" s="17"/>
      <c r="K1575" s="17"/>
      <c r="L1575" s="17"/>
      <c r="M1575" s="17"/>
      <c r="N1575" s="17"/>
      <c r="O1575" s="116"/>
      <c r="P1575" s="117">
        <f>IF(D1575&gt;A_Stammdaten!$B$12,0,SUM(G1575,H1575,J1575,L1575:M1575)-SUM(I1575,K1575,N1575:O1575))</f>
        <v>0</v>
      </c>
      <c r="Q1575" s="17"/>
      <c r="R1575" s="17"/>
      <c r="S1575" s="17"/>
      <c r="T1575" s="17"/>
      <c r="U1575" s="62">
        <f t="shared" si="506"/>
        <v>0</v>
      </c>
      <c r="V1575" s="34"/>
      <c r="W1575" s="34"/>
      <c r="X1575" s="34"/>
      <c r="Y1575" s="34"/>
      <c r="Z1575" s="34"/>
      <c r="AA1575" s="63" t="str">
        <f t="shared" si="507"/>
        <v>-</v>
      </c>
      <c r="AB1575" s="63" t="str">
        <f t="shared" si="508"/>
        <v>-</v>
      </c>
      <c r="AC1575" s="63">
        <f>IF(ISBLANK($C1575),0,VLOOKUP($C1575,Listen!$A$2:$C$45,2,FALSE))</f>
        <v>0</v>
      </c>
      <c r="AD1575" s="63">
        <f>IF(ISBLANK($C1575),0,VLOOKUP($C1575,Listen!$A$2:$C$45,3,FALSE))</f>
        <v>0</v>
      </c>
      <c r="AE1575" s="49">
        <f t="shared" si="509"/>
        <v>0</v>
      </c>
      <c r="AF1575" s="49">
        <f t="shared" si="509"/>
        <v>0</v>
      </c>
      <c r="AG1575" s="49">
        <f>IFERROR(IF(OR($V1575&lt;&gt;"Ja",VLOOKUP($C1575,Listen!$A$2:$F$45,5,0)="Nein",D1575&lt;IF(C1575="LNG Anbindungsanlagen gemäß separater Festlegung",2022,2023)),$AC1575,$AA1575),0)</f>
        <v>0</v>
      </c>
      <c r="AH1575" s="49">
        <f>IFERROR(IF(OR($V1575&lt;&gt;"Ja",VLOOKUP($C1575,Listen!$A$2:$F$45,5,0)="Nein",D1575&lt;IF(C1575="LNG Anbindungsanlagen gemäß separater Festlegung",2022,2023)),$AC1575,$AA1575),0)</f>
        <v>0</v>
      </c>
      <c r="AI1575" s="49">
        <f>IFERROR(IF(OR($W1575&lt;&gt;"Ja",VLOOKUP($C1575,Listen!$A$2:$F$45,6,0)="Nein"),$AC1575,$AB1575),0)</f>
        <v>0</v>
      </c>
      <c r="AJ1575" s="49">
        <f>IFERROR(IF(OR($W1575&lt;&gt;"Ja",VLOOKUP($C1575,Listen!$A$2:$F$45,6,0)="Nein"),$AC1575,$AB1575),0)</f>
        <v>0</v>
      </c>
      <c r="AK1575" s="49">
        <f>IFERROR(IF(OR($W1575&lt;&gt;"Ja",VLOOKUP($C1575,Listen!$A$2:$F$45,6,0)="Nein"),$AC1575,$AB1575),0)</f>
        <v>0</v>
      </c>
      <c r="AL1575" s="51">
        <f t="shared" si="510"/>
        <v>0</v>
      </c>
      <c r="AM1575" s="296">
        <f>IFERROR(IF(VLOOKUP($C1575,Listen!$A$2:$F$45,6,0)="Ja",MAX(BC1575:BD1575),D_SAV!$BC1575),0)</f>
        <v>0</v>
      </c>
      <c r="AN1575" s="51">
        <f t="shared" si="511"/>
        <v>0</v>
      </c>
      <c r="AP1575" s="304">
        <f t="shared" si="512"/>
        <v>0</v>
      </c>
      <c r="AQ1575" s="304">
        <f t="shared" si="513"/>
        <v>0</v>
      </c>
      <c r="AR1575" s="304">
        <f t="shared" si="514"/>
        <v>0</v>
      </c>
      <c r="AS1575" s="304">
        <f t="shared" si="515"/>
        <v>0</v>
      </c>
      <c r="AT1575" s="304">
        <f t="shared" si="516"/>
        <v>0</v>
      </c>
      <c r="AU1575" s="304">
        <f t="shared" si="517"/>
        <v>0</v>
      </c>
      <c r="AV1575" s="304">
        <f t="shared" si="518"/>
        <v>0</v>
      </c>
      <c r="AW1575" s="304">
        <f t="shared" si="519"/>
        <v>0</v>
      </c>
      <c r="AX1575" s="304">
        <f t="shared" si="520"/>
        <v>0</v>
      </c>
      <c r="AY1575" s="304">
        <f t="shared" si="521"/>
        <v>0</v>
      </c>
      <c r="AZ1575" s="304">
        <f t="shared" si="522"/>
        <v>0</v>
      </c>
      <c r="BA1575" s="304">
        <f t="shared" si="523"/>
        <v>0</v>
      </c>
      <c r="BB1575" s="304">
        <f t="shared" si="524"/>
        <v>0</v>
      </c>
      <c r="BC1575" s="304">
        <f t="shared" si="525"/>
        <v>0</v>
      </c>
      <c r="BD1575" s="304">
        <f t="shared" si="526"/>
        <v>0</v>
      </c>
      <c r="BE1575" s="304">
        <f>IFERROR(IF(VLOOKUP($C1575,Listen!$A$2:$F$45,6,0)="Ja",BB1575-MAX(BC1575:BD1575),BB1575-BC1575),0)</f>
        <v>0</v>
      </c>
    </row>
    <row r="1576" spans="1:57" x14ac:dyDescent="0.25">
      <c r="A1576" s="320" t="str">
        <f>IF(AND(D1576&lt;&gt;0,C1576&lt;&gt;0,E1576&lt;&gt;0),IF(B1576&lt;&gt;0,CONCATENATE(B1576,"-AGr",VLOOKUP(C1576,Listen!$A$2:$D$45,4,FALSE),"-",D1576,"-",E1576,),CONCATENATE("AGr",VLOOKUP(C1576,Listen!$A$2:$D$45,4,FALSE),"-",D1576,"-",E1576)),"keine vollständige ID")</f>
        <v>keine vollständige ID</v>
      </c>
      <c r="B1576" s="301"/>
      <c r="C1576" s="287"/>
      <c r="D1576" s="34"/>
      <c r="E1576" s="306"/>
      <c r="F1576" s="116"/>
      <c r="G1576" s="17"/>
      <c r="H1576" s="17"/>
      <c r="I1576" s="17"/>
      <c r="J1576" s="17"/>
      <c r="K1576" s="17"/>
      <c r="L1576" s="17"/>
      <c r="M1576" s="17"/>
      <c r="N1576" s="17"/>
      <c r="O1576" s="116"/>
      <c r="P1576" s="117">
        <f>IF(D1576&gt;A_Stammdaten!$B$12,0,SUM(G1576,H1576,J1576,L1576:M1576)-SUM(I1576,K1576,N1576:O1576))</f>
        <v>0</v>
      </c>
      <c r="Q1576" s="17"/>
      <c r="R1576" s="17"/>
      <c r="S1576" s="17"/>
      <c r="T1576" s="17"/>
      <c r="U1576" s="62">
        <f t="shared" si="506"/>
        <v>0</v>
      </c>
      <c r="V1576" s="34"/>
      <c r="W1576" s="34"/>
      <c r="X1576" s="34"/>
      <c r="Y1576" s="34"/>
      <c r="Z1576" s="34"/>
      <c r="AA1576" s="63" t="str">
        <f t="shared" si="507"/>
        <v>-</v>
      </c>
      <c r="AB1576" s="63" t="str">
        <f t="shared" si="508"/>
        <v>-</v>
      </c>
      <c r="AC1576" s="63">
        <f>IF(ISBLANK($C1576),0,VLOOKUP($C1576,Listen!$A$2:$C$45,2,FALSE))</f>
        <v>0</v>
      </c>
      <c r="AD1576" s="63">
        <f>IF(ISBLANK($C1576),0,VLOOKUP($C1576,Listen!$A$2:$C$45,3,FALSE))</f>
        <v>0</v>
      </c>
      <c r="AE1576" s="49">
        <f t="shared" si="509"/>
        <v>0</v>
      </c>
      <c r="AF1576" s="49">
        <f t="shared" si="509"/>
        <v>0</v>
      </c>
      <c r="AG1576" s="49">
        <f>IFERROR(IF(OR($V1576&lt;&gt;"Ja",VLOOKUP($C1576,Listen!$A$2:$F$45,5,0)="Nein",D1576&lt;IF(C1576="LNG Anbindungsanlagen gemäß separater Festlegung",2022,2023)),$AC1576,$AA1576),0)</f>
        <v>0</v>
      </c>
      <c r="AH1576" s="49">
        <f>IFERROR(IF(OR($V1576&lt;&gt;"Ja",VLOOKUP($C1576,Listen!$A$2:$F$45,5,0)="Nein",D1576&lt;IF(C1576="LNG Anbindungsanlagen gemäß separater Festlegung",2022,2023)),$AC1576,$AA1576),0)</f>
        <v>0</v>
      </c>
      <c r="AI1576" s="49">
        <f>IFERROR(IF(OR($W1576&lt;&gt;"Ja",VLOOKUP($C1576,Listen!$A$2:$F$45,6,0)="Nein"),$AC1576,$AB1576),0)</f>
        <v>0</v>
      </c>
      <c r="AJ1576" s="49">
        <f>IFERROR(IF(OR($W1576&lt;&gt;"Ja",VLOOKUP($C1576,Listen!$A$2:$F$45,6,0)="Nein"),$AC1576,$AB1576),0)</f>
        <v>0</v>
      </c>
      <c r="AK1576" s="49">
        <f>IFERROR(IF(OR($W1576&lt;&gt;"Ja",VLOOKUP($C1576,Listen!$A$2:$F$45,6,0)="Nein"),$AC1576,$AB1576),0)</f>
        <v>0</v>
      </c>
      <c r="AL1576" s="51">
        <f t="shared" si="510"/>
        <v>0</v>
      </c>
      <c r="AM1576" s="296">
        <f>IFERROR(IF(VLOOKUP($C1576,Listen!$A$2:$F$45,6,0)="Ja",MAX(BC1576:BD1576),D_SAV!$BC1576),0)</f>
        <v>0</v>
      </c>
      <c r="AN1576" s="51">
        <f t="shared" si="511"/>
        <v>0</v>
      </c>
      <c r="AP1576" s="304">
        <f t="shared" si="512"/>
        <v>0</v>
      </c>
      <c r="AQ1576" s="304">
        <f t="shared" si="513"/>
        <v>0</v>
      </c>
      <c r="AR1576" s="304">
        <f t="shared" si="514"/>
        <v>0</v>
      </c>
      <c r="AS1576" s="304">
        <f t="shared" si="515"/>
        <v>0</v>
      </c>
      <c r="AT1576" s="304">
        <f t="shared" si="516"/>
        <v>0</v>
      </c>
      <c r="AU1576" s="304">
        <f t="shared" si="517"/>
        <v>0</v>
      </c>
      <c r="AV1576" s="304">
        <f t="shared" si="518"/>
        <v>0</v>
      </c>
      <c r="AW1576" s="304">
        <f t="shared" si="519"/>
        <v>0</v>
      </c>
      <c r="AX1576" s="304">
        <f t="shared" si="520"/>
        <v>0</v>
      </c>
      <c r="AY1576" s="304">
        <f t="shared" si="521"/>
        <v>0</v>
      </c>
      <c r="AZ1576" s="304">
        <f t="shared" si="522"/>
        <v>0</v>
      </c>
      <c r="BA1576" s="304">
        <f t="shared" si="523"/>
        <v>0</v>
      </c>
      <c r="BB1576" s="304">
        <f t="shared" si="524"/>
        <v>0</v>
      </c>
      <c r="BC1576" s="304">
        <f t="shared" si="525"/>
        <v>0</v>
      </c>
      <c r="BD1576" s="304">
        <f t="shared" si="526"/>
        <v>0</v>
      </c>
      <c r="BE1576" s="304">
        <f>IFERROR(IF(VLOOKUP($C1576,Listen!$A$2:$F$45,6,0)="Ja",BB1576-MAX(BC1576:BD1576),BB1576-BC1576),0)</f>
        <v>0</v>
      </c>
    </row>
    <row r="1577" spans="1:57" x14ac:dyDescent="0.25">
      <c r="A1577" s="320" t="str">
        <f>IF(AND(D1577&lt;&gt;0,C1577&lt;&gt;0,E1577&lt;&gt;0),IF(B1577&lt;&gt;0,CONCATENATE(B1577,"-AGr",VLOOKUP(C1577,Listen!$A$2:$D$45,4,FALSE),"-",D1577,"-",E1577,),CONCATENATE("AGr",VLOOKUP(C1577,Listen!$A$2:$D$45,4,FALSE),"-",D1577,"-",E1577)),"keine vollständige ID")</f>
        <v>keine vollständige ID</v>
      </c>
      <c r="B1577" s="301"/>
      <c r="C1577" s="287"/>
      <c r="D1577" s="34"/>
      <c r="E1577" s="306"/>
      <c r="F1577" s="116"/>
      <c r="G1577" s="17"/>
      <c r="H1577" s="17"/>
      <c r="I1577" s="17"/>
      <c r="J1577" s="17"/>
      <c r="K1577" s="17"/>
      <c r="L1577" s="17"/>
      <c r="M1577" s="17"/>
      <c r="N1577" s="17"/>
      <c r="O1577" s="116"/>
      <c r="P1577" s="117">
        <f>IF(D1577&gt;A_Stammdaten!$B$12,0,SUM(G1577,H1577,J1577,L1577:M1577)-SUM(I1577,K1577,N1577:O1577))</f>
        <v>0</v>
      </c>
      <c r="Q1577" s="17"/>
      <c r="R1577" s="17"/>
      <c r="S1577" s="17"/>
      <c r="T1577" s="17"/>
      <c r="U1577" s="62">
        <f t="shared" si="506"/>
        <v>0</v>
      </c>
      <c r="V1577" s="34"/>
      <c r="W1577" s="34"/>
      <c r="X1577" s="34"/>
      <c r="Y1577" s="34"/>
      <c r="Z1577" s="34"/>
      <c r="AA1577" s="63" t="str">
        <f t="shared" si="507"/>
        <v>-</v>
      </c>
      <c r="AB1577" s="63" t="str">
        <f t="shared" si="508"/>
        <v>-</v>
      </c>
      <c r="AC1577" s="63">
        <f>IF(ISBLANK($C1577),0,VLOOKUP($C1577,Listen!$A$2:$C$45,2,FALSE))</f>
        <v>0</v>
      </c>
      <c r="AD1577" s="63">
        <f>IF(ISBLANK($C1577),0,VLOOKUP($C1577,Listen!$A$2:$C$45,3,FALSE))</f>
        <v>0</v>
      </c>
      <c r="AE1577" s="49">
        <f t="shared" si="509"/>
        <v>0</v>
      </c>
      <c r="AF1577" s="49">
        <f t="shared" si="509"/>
        <v>0</v>
      </c>
      <c r="AG1577" s="49">
        <f>IFERROR(IF(OR($V1577&lt;&gt;"Ja",VLOOKUP($C1577,Listen!$A$2:$F$45,5,0)="Nein",D1577&lt;IF(C1577="LNG Anbindungsanlagen gemäß separater Festlegung",2022,2023)),$AC1577,$AA1577),0)</f>
        <v>0</v>
      </c>
      <c r="AH1577" s="49">
        <f>IFERROR(IF(OR($V1577&lt;&gt;"Ja",VLOOKUP($C1577,Listen!$A$2:$F$45,5,0)="Nein",D1577&lt;IF(C1577="LNG Anbindungsanlagen gemäß separater Festlegung",2022,2023)),$AC1577,$AA1577),0)</f>
        <v>0</v>
      </c>
      <c r="AI1577" s="49">
        <f>IFERROR(IF(OR($W1577&lt;&gt;"Ja",VLOOKUP($C1577,Listen!$A$2:$F$45,6,0)="Nein"),$AC1577,$AB1577),0)</f>
        <v>0</v>
      </c>
      <c r="AJ1577" s="49">
        <f>IFERROR(IF(OR($W1577&lt;&gt;"Ja",VLOOKUP($C1577,Listen!$A$2:$F$45,6,0)="Nein"),$AC1577,$AB1577),0)</f>
        <v>0</v>
      </c>
      <c r="AK1577" s="49">
        <f>IFERROR(IF(OR($W1577&lt;&gt;"Ja",VLOOKUP($C1577,Listen!$A$2:$F$45,6,0)="Nein"),$AC1577,$AB1577),0)</f>
        <v>0</v>
      </c>
      <c r="AL1577" s="51">
        <f t="shared" si="510"/>
        <v>0</v>
      </c>
      <c r="AM1577" s="296">
        <f>IFERROR(IF(VLOOKUP($C1577,Listen!$A$2:$F$45,6,0)="Ja",MAX(BC1577:BD1577),D_SAV!$BC1577),0)</f>
        <v>0</v>
      </c>
      <c r="AN1577" s="51">
        <f t="shared" si="511"/>
        <v>0</v>
      </c>
      <c r="AP1577" s="304">
        <f t="shared" si="512"/>
        <v>0</v>
      </c>
      <c r="AQ1577" s="304">
        <f t="shared" si="513"/>
        <v>0</v>
      </c>
      <c r="AR1577" s="304">
        <f t="shared" si="514"/>
        <v>0</v>
      </c>
      <c r="AS1577" s="304">
        <f t="shared" si="515"/>
        <v>0</v>
      </c>
      <c r="AT1577" s="304">
        <f t="shared" si="516"/>
        <v>0</v>
      </c>
      <c r="AU1577" s="304">
        <f t="shared" si="517"/>
        <v>0</v>
      </c>
      <c r="AV1577" s="304">
        <f t="shared" si="518"/>
        <v>0</v>
      </c>
      <c r="AW1577" s="304">
        <f t="shared" si="519"/>
        <v>0</v>
      </c>
      <c r="AX1577" s="304">
        <f t="shared" si="520"/>
        <v>0</v>
      </c>
      <c r="AY1577" s="304">
        <f t="shared" si="521"/>
        <v>0</v>
      </c>
      <c r="AZ1577" s="304">
        <f t="shared" si="522"/>
        <v>0</v>
      </c>
      <c r="BA1577" s="304">
        <f t="shared" si="523"/>
        <v>0</v>
      </c>
      <c r="BB1577" s="304">
        <f t="shared" si="524"/>
        <v>0</v>
      </c>
      <c r="BC1577" s="304">
        <f t="shared" si="525"/>
        <v>0</v>
      </c>
      <c r="BD1577" s="304">
        <f t="shared" si="526"/>
        <v>0</v>
      </c>
      <c r="BE1577" s="304">
        <f>IFERROR(IF(VLOOKUP($C1577,Listen!$A$2:$F$45,6,0)="Ja",BB1577-MAX(BC1577:BD1577),BB1577-BC1577),0)</f>
        <v>0</v>
      </c>
    </row>
    <row r="1578" spans="1:57" x14ac:dyDescent="0.25">
      <c r="A1578" s="320" t="str">
        <f>IF(AND(D1578&lt;&gt;0,C1578&lt;&gt;0,E1578&lt;&gt;0),IF(B1578&lt;&gt;0,CONCATENATE(B1578,"-AGr",VLOOKUP(C1578,Listen!$A$2:$D$45,4,FALSE),"-",D1578,"-",E1578,),CONCATENATE("AGr",VLOOKUP(C1578,Listen!$A$2:$D$45,4,FALSE),"-",D1578,"-",E1578)),"keine vollständige ID")</f>
        <v>keine vollständige ID</v>
      </c>
      <c r="B1578" s="301"/>
      <c r="C1578" s="287"/>
      <c r="D1578" s="34"/>
      <c r="E1578" s="306"/>
      <c r="F1578" s="116"/>
      <c r="G1578" s="17"/>
      <c r="H1578" s="17"/>
      <c r="I1578" s="17"/>
      <c r="J1578" s="17"/>
      <c r="K1578" s="17"/>
      <c r="L1578" s="17"/>
      <c r="M1578" s="17"/>
      <c r="N1578" s="17"/>
      <c r="O1578" s="116"/>
      <c r="P1578" s="117">
        <f>IF(D1578&gt;A_Stammdaten!$B$12,0,SUM(G1578,H1578,J1578,L1578:M1578)-SUM(I1578,K1578,N1578:O1578))</f>
        <v>0</v>
      </c>
      <c r="Q1578" s="17"/>
      <c r="R1578" s="17"/>
      <c r="S1578" s="17"/>
      <c r="T1578" s="17"/>
      <c r="U1578" s="62">
        <f t="shared" si="506"/>
        <v>0</v>
      </c>
      <c r="V1578" s="34"/>
      <c r="W1578" s="34"/>
      <c r="X1578" s="34"/>
      <c r="Y1578" s="34"/>
      <c r="Z1578" s="34"/>
      <c r="AA1578" s="63" t="str">
        <f t="shared" si="507"/>
        <v>-</v>
      </c>
      <c r="AB1578" s="63" t="str">
        <f t="shared" si="508"/>
        <v>-</v>
      </c>
      <c r="AC1578" s="63">
        <f>IF(ISBLANK($C1578),0,VLOOKUP($C1578,Listen!$A$2:$C$45,2,FALSE))</f>
        <v>0</v>
      </c>
      <c r="AD1578" s="63">
        <f>IF(ISBLANK($C1578),0,VLOOKUP($C1578,Listen!$A$2:$C$45,3,FALSE))</f>
        <v>0</v>
      </c>
      <c r="AE1578" s="49">
        <f t="shared" si="509"/>
        <v>0</v>
      </c>
      <c r="AF1578" s="49">
        <f t="shared" si="509"/>
        <v>0</v>
      </c>
      <c r="AG1578" s="49">
        <f>IFERROR(IF(OR($V1578&lt;&gt;"Ja",VLOOKUP($C1578,Listen!$A$2:$F$45,5,0)="Nein",D1578&lt;IF(C1578="LNG Anbindungsanlagen gemäß separater Festlegung",2022,2023)),$AC1578,$AA1578),0)</f>
        <v>0</v>
      </c>
      <c r="AH1578" s="49">
        <f>IFERROR(IF(OR($V1578&lt;&gt;"Ja",VLOOKUP($C1578,Listen!$A$2:$F$45,5,0)="Nein",D1578&lt;IF(C1578="LNG Anbindungsanlagen gemäß separater Festlegung",2022,2023)),$AC1578,$AA1578),0)</f>
        <v>0</v>
      </c>
      <c r="AI1578" s="49">
        <f>IFERROR(IF(OR($W1578&lt;&gt;"Ja",VLOOKUP($C1578,Listen!$A$2:$F$45,6,0)="Nein"),$AC1578,$AB1578),0)</f>
        <v>0</v>
      </c>
      <c r="AJ1578" s="49">
        <f>IFERROR(IF(OR($W1578&lt;&gt;"Ja",VLOOKUP($C1578,Listen!$A$2:$F$45,6,0)="Nein"),$AC1578,$AB1578),0)</f>
        <v>0</v>
      </c>
      <c r="AK1578" s="49">
        <f>IFERROR(IF(OR($W1578&lt;&gt;"Ja",VLOOKUP($C1578,Listen!$A$2:$F$45,6,0)="Nein"),$AC1578,$AB1578),0)</f>
        <v>0</v>
      </c>
      <c r="AL1578" s="51">
        <f t="shared" si="510"/>
        <v>0</v>
      </c>
      <c r="AM1578" s="296">
        <f>IFERROR(IF(VLOOKUP($C1578,Listen!$A$2:$F$45,6,0)="Ja",MAX(BC1578:BD1578),D_SAV!$BC1578),0)</f>
        <v>0</v>
      </c>
      <c r="AN1578" s="51">
        <f t="shared" si="511"/>
        <v>0</v>
      </c>
      <c r="AP1578" s="304">
        <f t="shared" si="512"/>
        <v>0</v>
      </c>
      <c r="AQ1578" s="304">
        <f t="shared" si="513"/>
        <v>0</v>
      </c>
      <c r="AR1578" s="304">
        <f t="shared" si="514"/>
        <v>0</v>
      </c>
      <c r="AS1578" s="304">
        <f t="shared" si="515"/>
        <v>0</v>
      </c>
      <c r="AT1578" s="304">
        <f t="shared" si="516"/>
        <v>0</v>
      </c>
      <c r="AU1578" s="304">
        <f t="shared" si="517"/>
        <v>0</v>
      </c>
      <c r="AV1578" s="304">
        <f t="shared" si="518"/>
        <v>0</v>
      </c>
      <c r="AW1578" s="304">
        <f t="shared" si="519"/>
        <v>0</v>
      </c>
      <c r="AX1578" s="304">
        <f t="shared" si="520"/>
        <v>0</v>
      </c>
      <c r="AY1578" s="304">
        <f t="shared" si="521"/>
        <v>0</v>
      </c>
      <c r="AZ1578" s="304">
        <f t="shared" si="522"/>
        <v>0</v>
      </c>
      <c r="BA1578" s="304">
        <f t="shared" si="523"/>
        <v>0</v>
      </c>
      <c r="BB1578" s="304">
        <f t="shared" si="524"/>
        <v>0</v>
      </c>
      <c r="BC1578" s="304">
        <f t="shared" si="525"/>
        <v>0</v>
      </c>
      <c r="BD1578" s="304">
        <f t="shared" si="526"/>
        <v>0</v>
      </c>
      <c r="BE1578" s="304">
        <f>IFERROR(IF(VLOOKUP($C1578,Listen!$A$2:$F$45,6,0)="Ja",BB1578-MAX(BC1578:BD1578),BB1578-BC1578),0)</f>
        <v>0</v>
      </c>
    </row>
    <row r="1579" spans="1:57" x14ac:dyDescent="0.25">
      <c r="A1579" s="320" t="str">
        <f>IF(AND(D1579&lt;&gt;0,C1579&lt;&gt;0,E1579&lt;&gt;0),IF(B1579&lt;&gt;0,CONCATENATE(B1579,"-AGr",VLOOKUP(C1579,Listen!$A$2:$D$45,4,FALSE),"-",D1579,"-",E1579,),CONCATENATE("AGr",VLOOKUP(C1579,Listen!$A$2:$D$45,4,FALSE),"-",D1579,"-",E1579)),"keine vollständige ID")</f>
        <v>keine vollständige ID</v>
      </c>
      <c r="B1579" s="301"/>
      <c r="C1579" s="287"/>
      <c r="D1579" s="34"/>
      <c r="E1579" s="306"/>
      <c r="F1579" s="116"/>
      <c r="G1579" s="17"/>
      <c r="H1579" s="17"/>
      <c r="I1579" s="17"/>
      <c r="J1579" s="17"/>
      <c r="K1579" s="17"/>
      <c r="L1579" s="17"/>
      <c r="M1579" s="17"/>
      <c r="N1579" s="17"/>
      <c r="O1579" s="116"/>
      <c r="P1579" s="117">
        <f>IF(D1579&gt;A_Stammdaten!$B$12,0,SUM(G1579,H1579,J1579,L1579:M1579)-SUM(I1579,K1579,N1579:O1579))</f>
        <v>0</v>
      </c>
      <c r="Q1579" s="17"/>
      <c r="R1579" s="17"/>
      <c r="S1579" s="17"/>
      <c r="T1579" s="17"/>
      <c r="U1579" s="62">
        <f t="shared" si="506"/>
        <v>0</v>
      </c>
      <c r="V1579" s="34"/>
      <c r="W1579" s="34"/>
      <c r="X1579" s="34"/>
      <c r="Y1579" s="34"/>
      <c r="Z1579" s="34"/>
      <c r="AA1579" s="63" t="str">
        <f t="shared" si="507"/>
        <v>-</v>
      </c>
      <c r="AB1579" s="63" t="str">
        <f t="shared" si="508"/>
        <v>-</v>
      </c>
      <c r="AC1579" s="63">
        <f>IF(ISBLANK($C1579),0,VLOOKUP($C1579,Listen!$A$2:$C$45,2,FALSE))</f>
        <v>0</v>
      </c>
      <c r="AD1579" s="63">
        <f>IF(ISBLANK($C1579),0,VLOOKUP($C1579,Listen!$A$2:$C$45,3,FALSE))</f>
        <v>0</v>
      </c>
      <c r="AE1579" s="49">
        <f t="shared" si="509"/>
        <v>0</v>
      </c>
      <c r="AF1579" s="49">
        <f t="shared" si="509"/>
        <v>0</v>
      </c>
      <c r="AG1579" s="49">
        <f>IFERROR(IF(OR($V1579&lt;&gt;"Ja",VLOOKUP($C1579,Listen!$A$2:$F$45,5,0)="Nein",D1579&lt;IF(C1579="LNG Anbindungsanlagen gemäß separater Festlegung",2022,2023)),$AC1579,$AA1579),0)</f>
        <v>0</v>
      </c>
      <c r="AH1579" s="49">
        <f>IFERROR(IF(OR($V1579&lt;&gt;"Ja",VLOOKUP($C1579,Listen!$A$2:$F$45,5,0)="Nein",D1579&lt;IF(C1579="LNG Anbindungsanlagen gemäß separater Festlegung",2022,2023)),$AC1579,$AA1579),0)</f>
        <v>0</v>
      </c>
      <c r="AI1579" s="49">
        <f>IFERROR(IF(OR($W1579&lt;&gt;"Ja",VLOOKUP($C1579,Listen!$A$2:$F$45,6,0)="Nein"),$AC1579,$AB1579),0)</f>
        <v>0</v>
      </c>
      <c r="AJ1579" s="49">
        <f>IFERROR(IF(OR($W1579&lt;&gt;"Ja",VLOOKUP($C1579,Listen!$A$2:$F$45,6,0)="Nein"),$AC1579,$AB1579),0)</f>
        <v>0</v>
      </c>
      <c r="AK1579" s="49">
        <f>IFERROR(IF(OR($W1579&lt;&gt;"Ja",VLOOKUP($C1579,Listen!$A$2:$F$45,6,0)="Nein"),$AC1579,$AB1579),0)</f>
        <v>0</v>
      </c>
      <c r="AL1579" s="51">
        <f t="shared" si="510"/>
        <v>0</v>
      </c>
      <c r="AM1579" s="296">
        <f>IFERROR(IF(VLOOKUP($C1579,Listen!$A$2:$F$45,6,0)="Ja",MAX(BC1579:BD1579),D_SAV!$BC1579),0)</f>
        <v>0</v>
      </c>
      <c r="AN1579" s="51">
        <f t="shared" si="511"/>
        <v>0</v>
      </c>
      <c r="AP1579" s="304">
        <f t="shared" si="512"/>
        <v>0</v>
      </c>
      <c r="AQ1579" s="304">
        <f t="shared" si="513"/>
        <v>0</v>
      </c>
      <c r="AR1579" s="304">
        <f t="shared" si="514"/>
        <v>0</v>
      </c>
      <c r="AS1579" s="304">
        <f t="shared" si="515"/>
        <v>0</v>
      </c>
      <c r="AT1579" s="304">
        <f t="shared" si="516"/>
        <v>0</v>
      </c>
      <c r="AU1579" s="304">
        <f t="shared" si="517"/>
        <v>0</v>
      </c>
      <c r="AV1579" s="304">
        <f t="shared" si="518"/>
        <v>0</v>
      </c>
      <c r="AW1579" s="304">
        <f t="shared" si="519"/>
        <v>0</v>
      </c>
      <c r="AX1579" s="304">
        <f t="shared" si="520"/>
        <v>0</v>
      </c>
      <c r="AY1579" s="304">
        <f t="shared" si="521"/>
        <v>0</v>
      </c>
      <c r="AZ1579" s="304">
        <f t="shared" si="522"/>
        <v>0</v>
      </c>
      <c r="BA1579" s="304">
        <f t="shared" si="523"/>
        <v>0</v>
      </c>
      <c r="BB1579" s="304">
        <f t="shared" si="524"/>
        <v>0</v>
      </c>
      <c r="BC1579" s="304">
        <f t="shared" si="525"/>
        <v>0</v>
      </c>
      <c r="BD1579" s="304">
        <f t="shared" si="526"/>
        <v>0</v>
      </c>
      <c r="BE1579" s="304">
        <f>IFERROR(IF(VLOOKUP($C1579,Listen!$A$2:$F$45,6,0)="Ja",BB1579-MAX(BC1579:BD1579),BB1579-BC1579),0)</f>
        <v>0</v>
      </c>
    </row>
    <row r="1580" spans="1:57" x14ac:dyDescent="0.25">
      <c r="A1580" s="320" t="str">
        <f>IF(AND(D1580&lt;&gt;0,C1580&lt;&gt;0,E1580&lt;&gt;0),IF(B1580&lt;&gt;0,CONCATENATE(B1580,"-AGr",VLOOKUP(C1580,Listen!$A$2:$D$45,4,FALSE),"-",D1580,"-",E1580,),CONCATENATE("AGr",VLOOKUP(C1580,Listen!$A$2:$D$45,4,FALSE),"-",D1580,"-",E1580)),"keine vollständige ID")</f>
        <v>keine vollständige ID</v>
      </c>
      <c r="B1580" s="301"/>
      <c r="C1580" s="287"/>
      <c r="D1580" s="34"/>
      <c r="E1580" s="306"/>
      <c r="F1580" s="116"/>
      <c r="G1580" s="17"/>
      <c r="H1580" s="17"/>
      <c r="I1580" s="17"/>
      <c r="J1580" s="17"/>
      <c r="K1580" s="17"/>
      <c r="L1580" s="17"/>
      <c r="M1580" s="17"/>
      <c r="N1580" s="17"/>
      <c r="O1580" s="116"/>
      <c r="P1580" s="117">
        <f>IF(D1580&gt;A_Stammdaten!$B$12,0,SUM(G1580,H1580,J1580,L1580:M1580)-SUM(I1580,K1580,N1580:O1580))</f>
        <v>0</v>
      </c>
      <c r="Q1580" s="17"/>
      <c r="R1580" s="17"/>
      <c r="S1580" s="17"/>
      <c r="T1580" s="17"/>
      <c r="U1580" s="62">
        <f t="shared" si="506"/>
        <v>0</v>
      </c>
      <c r="V1580" s="34"/>
      <c r="W1580" s="34"/>
      <c r="X1580" s="34"/>
      <c r="Y1580" s="34"/>
      <c r="Z1580" s="34"/>
      <c r="AA1580" s="63" t="str">
        <f t="shared" si="507"/>
        <v>-</v>
      </c>
      <c r="AB1580" s="63" t="str">
        <f t="shared" si="508"/>
        <v>-</v>
      </c>
      <c r="AC1580" s="63">
        <f>IF(ISBLANK($C1580),0,VLOOKUP($C1580,Listen!$A$2:$C$45,2,FALSE))</f>
        <v>0</v>
      </c>
      <c r="AD1580" s="63">
        <f>IF(ISBLANK($C1580),0,VLOOKUP($C1580,Listen!$A$2:$C$45,3,FALSE))</f>
        <v>0</v>
      </c>
      <c r="AE1580" s="49">
        <f t="shared" si="509"/>
        <v>0</v>
      </c>
      <c r="AF1580" s="49">
        <f t="shared" si="509"/>
        <v>0</v>
      </c>
      <c r="AG1580" s="49">
        <f>IFERROR(IF(OR($V1580&lt;&gt;"Ja",VLOOKUP($C1580,Listen!$A$2:$F$45,5,0)="Nein",D1580&lt;IF(C1580="LNG Anbindungsanlagen gemäß separater Festlegung",2022,2023)),$AC1580,$AA1580),0)</f>
        <v>0</v>
      </c>
      <c r="AH1580" s="49">
        <f>IFERROR(IF(OR($V1580&lt;&gt;"Ja",VLOOKUP($C1580,Listen!$A$2:$F$45,5,0)="Nein",D1580&lt;IF(C1580="LNG Anbindungsanlagen gemäß separater Festlegung",2022,2023)),$AC1580,$AA1580),0)</f>
        <v>0</v>
      </c>
      <c r="AI1580" s="49">
        <f>IFERROR(IF(OR($W1580&lt;&gt;"Ja",VLOOKUP($C1580,Listen!$A$2:$F$45,6,0)="Nein"),$AC1580,$AB1580),0)</f>
        <v>0</v>
      </c>
      <c r="AJ1580" s="49">
        <f>IFERROR(IF(OR($W1580&lt;&gt;"Ja",VLOOKUP($C1580,Listen!$A$2:$F$45,6,0)="Nein"),$AC1580,$AB1580),0)</f>
        <v>0</v>
      </c>
      <c r="AK1580" s="49">
        <f>IFERROR(IF(OR($W1580&lt;&gt;"Ja",VLOOKUP($C1580,Listen!$A$2:$F$45,6,0)="Nein"),$AC1580,$AB1580),0)</f>
        <v>0</v>
      </c>
      <c r="AL1580" s="51">
        <f t="shared" si="510"/>
        <v>0</v>
      </c>
      <c r="AM1580" s="296">
        <f>IFERROR(IF(VLOOKUP($C1580,Listen!$A$2:$F$45,6,0)="Ja",MAX(BC1580:BD1580),D_SAV!$BC1580),0)</f>
        <v>0</v>
      </c>
      <c r="AN1580" s="51">
        <f t="shared" si="511"/>
        <v>0</v>
      </c>
      <c r="AP1580" s="304">
        <f t="shared" si="512"/>
        <v>0</v>
      </c>
      <c r="AQ1580" s="304">
        <f t="shared" si="513"/>
        <v>0</v>
      </c>
      <c r="AR1580" s="304">
        <f t="shared" si="514"/>
        <v>0</v>
      </c>
      <c r="AS1580" s="304">
        <f t="shared" si="515"/>
        <v>0</v>
      </c>
      <c r="AT1580" s="304">
        <f t="shared" si="516"/>
        <v>0</v>
      </c>
      <c r="AU1580" s="304">
        <f t="shared" si="517"/>
        <v>0</v>
      </c>
      <c r="AV1580" s="304">
        <f t="shared" si="518"/>
        <v>0</v>
      </c>
      <c r="AW1580" s="304">
        <f t="shared" si="519"/>
        <v>0</v>
      </c>
      <c r="AX1580" s="304">
        <f t="shared" si="520"/>
        <v>0</v>
      </c>
      <c r="AY1580" s="304">
        <f t="shared" si="521"/>
        <v>0</v>
      </c>
      <c r="AZ1580" s="304">
        <f t="shared" si="522"/>
        <v>0</v>
      </c>
      <c r="BA1580" s="304">
        <f t="shared" si="523"/>
        <v>0</v>
      </c>
      <c r="BB1580" s="304">
        <f t="shared" si="524"/>
        <v>0</v>
      </c>
      <c r="BC1580" s="304">
        <f t="shared" si="525"/>
        <v>0</v>
      </c>
      <c r="BD1580" s="304">
        <f t="shared" si="526"/>
        <v>0</v>
      </c>
      <c r="BE1580" s="304">
        <f>IFERROR(IF(VLOOKUP($C1580,Listen!$A$2:$F$45,6,0)="Ja",BB1580-MAX(BC1580:BD1580),BB1580-BC1580),0)</f>
        <v>0</v>
      </c>
    </row>
    <row r="1581" spans="1:57" x14ac:dyDescent="0.25">
      <c r="A1581" s="320" t="str">
        <f>IF(AND(D1581&lt;&gt;0,C1581&lt;&gt;0,E1581&lt;&gt;0),IF(B1581&lt;&gt;0,CONCATENATE(B1581,"-AGr",VLOOKUP(C1581,Listen!$A$2:$D$45,4,FALSE),"-",D1581,"-",E1581,),CONCATENATE("AGr",VLOOKUP(C1581,Listen!$A$2:$D$45,4,FALSE),"-",D1581,"-",E1581)),"keine vollständige ID")</f>
        <v>keine vollständige ID</v>
      </c>
      <c r="B1581" s="301"/>
      <c r="C1581" s="287"/>
      <c r="D1581" s="34"/>
      <c r="E1581" s="306"/>
      <c r="F1581" s="116"/>
      <c r="G1581" s="17"/>
      <c r="H1581" s="17"/>
      <c r="I1581" s="17"/>
      <c r="J1581" s="17"/>
      <c r="K1581" s="17"/>
      <c r="L1581" s="17"/>
      <c r="M1581" s="17"/>
      <c r="N1581" s="17"/>
      <c r="O1581" s="116"/>
      <c r="P1581" s="117">
        <f>IF(D1581&gt;A_Stammdaten!$B$12,0,SUM(G1581,H1581,J1581,L1581:M1581)-SUM(I1581,K1581,N1581:O1581))</f>
        <v>0</v>
      </c>
      <c r="Q1581" s="17"/>
      <c r="R1581" s="17"/>
      <c r="S1581" s="17"/>
      <c r="T1581" s="17"/>
      <c r="U1581" s="62">
        <f t="shared" si="506"/>
        <v>0</v>
      </c>
      <c r="V1581" s="34"/>
      <c r="W1581" s="34"/>
      <c r="X1581" s="34"/>
      <c r="Y1581" s="34"/>
      <c r="Z1581" s="34"/>
      <c r="AA1581" s="63" t="str">
        <f t="shared" si="507"/>
        <v>-</v>
      </c>
      <c r="AB1581" s="63" t="str">
        <f t="shared" si="508"/>
        <v>-</v>
      </c>
      <c r="AC1581" s="63">
        <f>IF(ISBLANK($C1581),0,VLOOKUP($C1581,Listen!$A$2:$C$45,2,FALSE))</f>
        <v>0</v>
      </c>
      <c r="AD1581" s="63">
        <f>IF(ISBLANK($C1581),0,VLOOKUP($C1581,Listen!$A$2:$C$45,3,FALSE))</f>
        <v>0</v>
      </c>
      <c r="AE1581" s="49">
        <f t="shared" si="509"/>
        <v>0</v>
      </c>
      <c r="AF1581" s="49">
        <f t="shared" si="509"/>
        <v>0</v>
      </c>
      <c r="AG1581" s="49">
        <f>IFERROR(IF(OR($V1581&lt;&gt;"Ja",VLOOKUP($C1581,Listen!$A$2:$F$45,5,0)="Nein",D1581&lt;IF(C1581="LNG Anbindungsanlagen gemäß separater Festlegung",2022,2023)),$AC1581,$AA1581),0)</f>
        <v>0</v>
      </c>
      <c r="AH1581" s="49">
        <f>IFERROR(IF(OR($V1581&lt;&gt;"Ja",VLOOKUP($C1581,Listen!$A$2:$F$45,5,0)="Nein",D1581&lt;IF(C1581="LNG Anbindungsanlagen gemäß separater Festlegung",2022,2023)),$AC1581,$AA1581),0)</f>
        <v>0</v>
      </c>
      <c r="AI1581" s="49">
        <f>IFERROR(IF(OR($W1581&lt;&gt;"Ja",VLOOKUP($C1581,Listen!$A$2:$F$45,6,0)="Nein"),$AC1581,$AB1581),0)</f>
        <v>0</v>
      </c>
      <c r="AJ1581" s="49">
        <f>IFERROR(IF(OR($W1581&lt;&gt;"Ja",VLOOKUP($C1581,Listen!$A$2:$F$45,6,0)="Nein"),$AC1581,$AB1581),0)</f>
        <v>0</v>
      </c>
      <c r="AK1581" s="49">
        <f>IFERROR(IF(OR($W1581&lt;&gt;"Ja",VLOOKUP($C1581,Listen!$A$2:$F$45,6,0)="Nein"),$AC1581,$AB1581),0)</f>
        <v>0</v>
      </c>
      <c r="AL1581" s="51">
        <f t="shared" si="510"/>
        <v>0</v>
      </c>
      <c r="AM1581" s="296">
        <f>IFERROR(IF(VLOOKUP($C1581,Listen!$A$2:$F$45,6,0)="Ja",MAX(BC1581:BD1581),D_SAV!$BC1581),0)</f>
        <v>0</v>
      </c>
      <c r="AN1581" s="51">
        <f t="shared" si="511"/>
        <v>0</v>
      </c>
      <c r="AP1581" s="304">
        <f t="shared" si="512"/>
        <v>0</v>
      </c>
      <c r="AQ1581" s="304">
        <f t="shared" si="513"/>
        <v>0</v>
      </c>
      <c r="AR1581" s="304">
        <f t="shared" si="514"/>
        <v>0</v>
      </c>
      <c r="AS1581" s="304">
        <f t="shared" si="515"/>
        <v>0</v>
      </c>
      <c r="AT1581" s="304">
        <f t="shared" si="516"/>
        <v>0</v>
      </c>
      <c r="AU1581" s="304">
        <f t="shared" si="517"/>
        <v>0</v>
      </c>
      <c r="AV1581" s="304">
        <f t="shared" si="518"/>
        <v>0</v>
      </c>
      <c r="AW1581" s="304">
        <f t="shared" si="519"/>
        <v>0</v>
      </c>
      <c r="AX1581" s="304">
        <f t="shared" si="520"/>
        <v>0</v>
      </c>
      <c r="AY1581" s="304">
        <f t="shared" si="521"/>
        <v>0</v>
      </c>
      <c r="AZ1581" s="304">
        <f t="shared" si="522"/>
        <v>0</v>
      </c>
      <c r="BA1581" s="304">
        <f t="shared" si="523"/>
        <v>0</v>
      </c>
      <c r="BB1581" s="304">
        <f t="shared" si="524"/>
        <v>0</v>
      </c>
      <c r="BC1581" s="304">
        <f t="shared" si="525"/>
        <v>0</v>
      </c>
      <c r="BD1581" s="304">
        <f t="shared" si="526"/>
        <v>0</v>
      </c>
      <c r="BE1581" s="304">
        <f>IFERROR(IF(VLOOKUP($C1581,Listen!$A$2:$F$45,6,0)="Ja",BB1581-MAX(BC1581:BD1581),BB1581-BC1581),0)</f>
        <v>0</v>
      </c>
    </row>
    <row r="1582" spans="1:57" x14ac:dyDescent="0.25">
      <c r="A1582" s="320" t="str">
        <f>IF(AND(D1582&lt;&gt;0,C1582&lt;&gt;0,E1582&lt;&gt;0),IF(B1582&lt;&gt;0,CONCATENATE(B1582,"-AGr",VLOOKUP(C1582,Listen!$A$2:$D$45,4,FALSE),"-",D1582,"-",E1582,),CONCATENATE("AGr",VLOOKUP(C1582,Listen!$A$2:$D$45,4,FALSE),"-",D1582,"-",E1582)),"keine vollständige ID")</f>
        <v>keine vollständige ID</v>
      </c>
      <c r="B1582" s="301"/>
      <c r="C1582" s="287"/>
      <c r="D1582" s="34"/>
      <c r="E1582" s="306"/>
      <c r="F1582" s="116"/>
      <c r="G1582" s="17"/>
      <c r="H1582" s="17"/>
      <c r="I1582" s="17"/>
      <c r="J1582" s="17"/>
      <c r="K1582" s="17"/>
      <c r="L1582" s="17"/>
      <c r="M1582" s="17"/>
      <c r="N1582" s="17"/>
      <c r="O1582" s="116"/>
      <c r="P1582" s="117">
        <f>IF(D1582&gt;A_Stammdaten!$B$12,0,SUM(G1582,H1582,J1582,L1582:M1582)-SUM(I1582,K1582,N1582:O1582))</f>
        <v>0</v>
      </c>
      <c r="Q1582" s="17"/>
      <c r="R1582" s="17"/>
      <c r="S1582" s="17"/>
      <c r="T1582" s="17"/>
      <c r="U1582" s="62">
        <f t="shared" si="506"/>
        <v>0</v>
      </c>
      <c r="V1582" s="34"/>
      <c r="W1582" s="34"/>
      <c r="X1582" s="34"/>
      <c r="Y1582" s="34"/>
      <c r="Z1582" s="34"/>
      <c r="AA1582" s="63" t="str">
        <f t="shared" si="507"/>
        <v>-</v>
      </c>
      <c r="AB1582" s="63" t="str">
        <f t="shared" si="508"/>
        <v>-</v>
      </c>
      <c r="AC1582" s="63">
        <f>IF(ISBLANK($C1582),0,VLOOKUP($C1582,Listen!$A$2:$C$45,2,FALSE))</f>
        <v>0</v>
      </c>
      <c r="AD1582" s="63">
        <f>IF(ISBLANK($C1582),0,VLOOKUP($C1582,Listen!$A$2:$C$45,3,FALSE))</f>
        <v>0</v>
      </c>
      <c r="AE1582" s="49">
        <f t="shared" si="509"/>
        <v>0</v>
      </c>
      <c r="AF1582" s="49">
        <f t="shared" si="509"/>
        <v>0</v>
      </c>
      <c r="AG1582" s="49">
        <f>IFERROR(IF(OR($V1582&lt;&gt;"Ja",VLOOKUP($C1582,Listen!$A$2:$F$45,5,0)="Nein",D1582&lt;IF(C1582="LNG Anbindungsanlagen gemäß separater Festlegung",2022,2023)),$AC1582,$AA1582),0)</f>
        <v>0</v>
      </c>
      <c r="AH1582" s="49">
        <f>IFERROR(IF(OR($V1582&lt;&gt;"Ja",VLOOKUP($C1582,Listen!$A$2:$F$45,5,0)="Nein",D1582&lt;IF(C1582="LNG Anbindungsanlagen gemäß separater Festlegung",2022,2023)),$AC1582,$AA1582),0)</f>
        <v>0</v>
      </c>
      <c r="AI1582" s="49">
        <f>IFERROR(IF(OR($W1582&lt;&gt;"Ja",VLOOKUP($C1582,Listen!$A$2:$F$45,6,0)="Nein"),$AC1582,$AB1582),0)</f>
        <v>0</v>
      </c>
      <c r="AJ1582" s="49">
        <f>IFERROR(IF(OR($W1582&lt;&gt;"Ja",VLOOKUP($C1582,Listen!$A$2:$F$45,6,0)="Nein"),$AC1582,$AB1582),0)</f>
        <v>0</v>
      </c>
      <c r="AK1582" s="49">
        <f>IFERROR(IF(OR($W1582&lt;&gt;"Ja",VLOOKUP($C1582,Listen!$A$2:$F$45,6,0)="Nein"),$AC1582,$AB1582),0)</f>
        <v>0</v>
      </c>
      <c r="AL1582" s="51">
        <f t="shared" si="510"/>
        <v>0</v>
      </c>
      <c r="AM1582" s="296">
        <f>IFERROR(IF(VLOOKUP($C1582,Listen!$A$2:$F$45,6,0)="Ja",MAX(BC1582:BD1582),D_SAV!$BC1582),0)</f>
        <v>0</v>
      </c>
      <c r="AN1582" s="51">
        <f t="shared" si="511"/>
        <v>0</v>
      </c>
      <c r="AP1582" s="304">
        <f t="shared" si="512"/>
        <v>0</v>
      </c>
      <c r="AQ1582" s="304">
        <f t="shared" si="513"/>
        <v>0</v>
      </c>
      <c r="AR1582" s="304">
        <f t="shared" si="514"/>
        <v>0</v>
      </c>
      <c r="AS1582" s="304">
        <f t="shared" si="515"/>
        <v>0</v>
      </c>
      <c r="AT1582" s="304">
        <f t="shared" si="516"/>
        <v>0</v>
      </c>
      <c r="AU1582" s="304">
        <f t="shared" si="517"/>
        <v>0</v>
      </c>
      <c r="AV1582" s="304">
        <f t="shared" si="518"/>
        <v>0</v>
      </c>
      <c r="AW1582" s="304">
        <f t="shared" si="519"/>
        <v>0</v>
      </c>
      <c r="AX1582" s="304">
        <f t="shared" si="520"/>
        <v>0</v>
      </c>
      <c r="AY1582" s="304">
        <f t="shared" si="521"/>
        <v>0</v>
      </c>
      <c r="AZ1582" s="304">
        <f t="shared" si="522"/>
        <v>0</v>
      </c>
      <c r="BA1582" s="304">
        <f t="shared" si="523"/>
        <v>0</v>
      </c>
      <c r="BB1582" s="304">
        <f t="shared" si="524"/>
        <v>0</v>
      </c>
      <c r="BC1582" s="304">
        <f t="shared" si="525"/>
        <v>0</v>
      </c>
      <c r="BD1582" s="304">
        <f t="shared" si="526"/>
        <v>0</v>
      </c>
      <c r="BE1582" s="304">
        <f>IFERROR(IF(VLOOKUP($C1582,Listen!$A$2:$F$45,6,0)="Ja",BB1582-MAX(BC1582:BD1582),BB1582-BC1582),0)</f>
        <v>0</v>
      </c>
    </row>
    <row r="1583" spans="1:57" x14ac:dyDescent="0.25">
      <c r="A1583" s="320" t="str">
        <f>IF(AND(D1583&lt;&gt;0,C1583&lt;&gt;0,E1583&lt;&gt;0),IF(B1583&lt;&gt;0,CONCATENATE(B1583,"-AGr",VLOOKUP(C1583,Listen!$A$2:$D$45,4,FALSE),"-",D1583,"-",E1583,),CONCATENATE("AGr",VLOOKUP(C1583,Listen!$A$2:$D$45,4,FALSE),"-",D1583,"-",E1583)),"keine vollständige ID")</f>
        <v>keine vollständige ID</v>
      </c>
      <c r="B1583" s="301"/>
      <c r="C1583" s="287"/>
      <c r="D1583" s="34"/>
      <c r="E1583" s="306"/>
      <c r="F1583" s="116"/>
      <c r="G1583" s="17"/>
      <c r="H1583" s="17"/>
      <c r="I1583" s="17"/>
      <c r="J1583" s="17"/>
      <c r="K1583" s="17"/>
      <c r="L1583" s="17"/>
      <c r="M1583" s="17"/>
      <c r="N1583" s="17"/>
      <c r="O1583" s="116"/>
      <c r="P1583" s="117">
        <f>IF(D1583&gt;A_Stammdaten!$B$12,0,SUM(G1583,H1583,J1583,L1583:M1583)-SUM(I1583,K1583,N1583:O1583))</f>
        <v>0</v>
      </c>
      <c r="Q1583" s="17"/>
      <c r="R1583" s="17"/>
      <c r="S1583" s="17"/>
      <c r="T1583" s="17"/>
      <c r="U1583" s="62">
        <f t="shared" si="506"/>
        <v>0</v>
      </c>
      <c r="V1583" s="34"/>
      <c r="W1583" s="34"/>
      <c r="X1583" s="34"/>
      <c r="Y1583" s="34"/>
      <c r="Z1583" s="34"/>
      <c r="AA1583" s="63" t="str">
        <f t="shared" si="507"/>
        <v>-</v>
      </c>
      <c r="AB1583" s="63" t="str">
        <f t="shared" si="508"/>
        <v>-</v>
      </c>
      <c r="AC1583" s="63">
        <f>IF(ISBLANK($C1583),0,VLOOKUP($C1583,Listen!$A$2:$C$45,2,FALSE))</f>
        <v>0</v>
      </c>
      <c r="AD1583" s="63">
        <f>IF(ISBLANK($C1583),0,VLOOKUP($C1583,Listen!$A$2:$C$45,3,FALSE))</f>
        <v>0</v>
      </c>
      <c r="AE1583" s="49">
        <f t="shared" si="509"/>
        <v>0</v>
      </c>
      <c r="AF1583" s="49">
        <f t="shared" si="509"/>
        <v>0</v>
      </c>
      <c r="AG1583" s="49">
        <f>IFERROR(IF(OR($V1583&lt;&gt;"Ja",VLOOKUP($C1583,Listen!$A$2:$F$45,5,0)="Nein",D1583&lt;IF(C1583="LNG Anbindungsanlagen gemäß separater Festlegung",2022,2023)),$AC1583,$AA1583),0)</f>
        <v>0</v>
      </c>
      <c r="AH1583" s="49">
        <f>IFERROR(IF(OR($V1583&lt;&gt;"Ja",VLOOKUP($C1583,Listen!$A$2:$F$45,5,0)="Nein",D1583&lt;IF(C1583="LNG Anbindungsanlagen gemäß separater Festlegung",2022,2023)),$AC1583,$AA1583),0)</f>
        <v>0</v>
      </c>
      <c r="AI1583" s="49">
        <f>IFERROR(IF(OR($W1583&lt;&gt;"Ja",VLOOKUP($C1583,Listen!$A$2:$F$45,6,0)="Nein"),$AC1583,$AB1583),0)</f>
        <v>0</v>
      </c>
      <c r="AJ1583" s="49">
        <f>IFERROR(IF(OR($W1583&lt;&gt;"Ja",VLOOKUP($C1583,Listen!$A$2:$F$45,6,0)="Nein"),$AC1583,$AB1583),0)</f>
        <v>0</v>
      </c>
      <c r="AK1583" s="49">
        <f>IFERROR(IF(OR($W1583&lt;&gt;"Ja",VLOOKUP($C1583,Listen!$A$2:$F$45,6,0)="Nein"),$AC1583,$AB1583),0)</f>
        <v>0</v>
      </c>
      <c r="AL1583" s="51">
        <f t="shared" si="510"/>
        <v>0</v>
      </c>
      <c r="AM1583" s="296">
        <f>IFERROR(IF(VLOOKUP($C1583,Listen!$A$2:$F$45,6,0)="Ja",MAX(BC1583:BD1583),D_SAV!$BC1583),0)</f>
        <v>0</v>
      </c>
      <c r="AN1583" s="51">
        <f t="shared" si="511"/>
        <v>0</v>
      </c>
      <c r="AP1583" s="304">
        <f t="shared" si="512"/>
        <v>0</v>
      </c>
      <c r="AQ1583" s="304">
        <f t="shared" si="513"/>
        <v>0</v>
      </c>
      <c r="AR1583" s="304">
        <f t="shared" si="514"/>
        <v>0</v>
      </c>
      <c r="AS1583" s="304">
        <f t="shared" si="515"/>
        <v>0</v>
      </c>
      <c r="AT1583" s="304">
        <f t="shared" si="516"/>
        <v>0</v>
      </c>
      <c r="AU1583" s="304">
        <f t="shared" si="517"/>
        <v>0</v>
      </c>
      <c r="AV1583" s="304">
        <f t="shared" si="518"/>
        <v>0</v>
      </c>
      <c r="AW1583" s="304">
        <f t="shared" si="519"/>
        <v>0</v>
      </c>
      <c r="AX1583" s="304">
        <f t="shared" si="520"/>
        <v>0</v>
      </c>
      <c r="AY1583" s="304">
        <f t="shared" si="521"/>
        <v>0</v>
      </c>
      <c r="AZ1583" s="304">
        <f t="shared" si="522"/>
        <v>0</v>
      </c>
      <c r="BA1583" s="304">
        <f t="shared" si="523"/>
        <v>0</v>
      </c>
      <c r="BB1583" s="304">
        <f t="shared" si="524"/>
        <v>0</v>
      </c>
      <c r="BC1583" s="304">
        <f t="shared" si="525"/>
        <v>0</v>
      </c>
      <c r="BD1583" s="304">
        <f t="shared" si="526"/>
        <v>0</v>
      </c>
      <c r="BE1583" s="304">
        <f>IFERROR(IF(VLOOKUP($C1583,Listen!$A$2:$F$45,6,0)="Ja",BB1583-MAX(BC1583:BD1583),BB1583-BC1583),0)</f>
        <v>0</v>
      </c>
    </row>
    <row r="1584" spans="1:57" x14ac:dyDescent="0.25">
      <c r="A1584" s="320" t="str">
        <f>IF(AND(D1584&lt;&gt;0,C1584&lt;&gt;0,E1584&lt;&gt;0),IF(B1584&lt;&gt;0,CONCATENATE(B1584,"-AGr",VLOOKUP(C1584,Listen!$A$2:$D$45,4,FALSE),"-",D1584,"-",E1584,),CONCATENATE("AGr",VLOOKUP(C1584,Listen!$A$2:$D$45,4,FALSE),"-",D1584,"-",E1584)),"keine vollständige ID")</f>
        <v>keine vollständige ID</v>
      </c>
      <c r="B1584" s="301"/>
      <c r="C1584" s="287"/>
      <c r="D1584" s="34"/>
      <c r="E1584" s="306"/>
      <c r="F1584" s="116"/>
      <c r="G1584" s="17"/>
      <c r="H1584" s="17"/>
      <c r="I1584" s="17"/>
      <c r="J1584" s="17"/>
      <c r="K1584" s="17"/>
      <c r="L1584" s="17"/>
      <c r="M1584" s="17"/>
      <c r="N1584" s="17"/>
      <c r="O1584" s="116"/>
      <c r="P1584" s="117">
        <f>IF(D1584&gt;A_Stammdaten!$B$12,0,SUM(G1584,H1584,J1584,L1584:M1584)-SUM(I1584,K1584,N1584:O1584))</f>
        <v>0</v>
      </c>
      <c r="Q1584" s="17"/>
      <c r="R1584" s="17"/>
      <c r="S1584" s="17"/>
      <c r="T1584" s="17"/>
      <c r="U1584" s="62">
        <f t="shared" si="506"/>
        <v>0</v>
      </c>
      <c r="V1584" s="34"/>
      <c r="W1584" s="34"/>
      <c r="X1584" s="34"/>
      <c r="Y1584" s="34"/>
      <c r="Z1584" s="34"/>
      <c r="AA1584" s="63" t="str">
        <f t="shared" si="507"/>
        <v>-</v>
      </c>
      <c r="AB1584" s="63" t="str">
        <f t="shared" si="508"/>
        <v>-</v>
      </c>
      <c r="AC1584" s="63">
        <f>IF(ISBLANK($C1584),0,VLOOKUP($C1584,Listen!$A$2:$C$45,2,FALSE))</f>
        <v>0</v>
      </c>
      <c r="AD1584" s="63">
        <f>IF(ISBLANK($C1584),0,VLOOKUP($C1584,Listen!$A$2:$C$45,3,FALSE))</f>
        <v>0</v>
      </c>
      <c r="AE1584" s="49">
        <f t="shared" si="509"/>
        <v>0</v>
      </c>
      <c r="AF1584" s="49">
        <f t="shared" si="509"/>
        <v>0</v>
      </c>
      <c r="AG1584" s="49">
        <f>IFERROR(IF(OR($V1584&lt;&gt;"Ja",VLOOKUP($C1584,Listen!$A$2:$F$45,5,0)="Nein",D1584&lt;IF(C1584="LNG Anbindungsanlagen gemäß separater Festlegung",2022,2023)),$AC1584,$AA1584),0)</f>
        <v>0</v>
      </c>
      <c r="AH1584" s="49">
        <f>IFERROR(IF(OR($V1584&lt;&gt;"Ja",VLOOKUP($C1584,Listen!$A$2:$F$45,5,0)="Nein",D1584&lt;IF(C1584="LNG Anbindungsanlagen gemäß separater Festlegung",2022,2023)),$AC1584,$AA1584),0)</f>
        <v>0</v>
      </c>
      <c r="AI1584" s="49">
        <f>IFERROR(IF(OR($W1584&lt;&gt;"Ja",VLOOKUP($C1584,Listen!$A$2:$F$45,6,0)="Nein"),$AC1584,$AB1584),0)</f>
        <v>0</v>
      </c>
      <c r="AJ1584" s="49">
        <f>IFERROR(IF(OR($W1584&lt;&gt;"Ja",VLOOKUP($C1584,Listen!$A$2:$F$45,6,0)="Nein"),$AC1584,$AB1584),0)</f>
        <v>0</v>
      </c>
      <c r="AK1584" s="49">
        <f>IFERROR(IF(OR($W1584&lt;&gt;"Ja",VLOOKUP($C1584,Listen!$A$2:$F$45,6,0)="Nein"),$AC1584,$AB1584),0)</f>
        <v>0</v>
      </c>
      <c r="AL1584" s="51">
        <f t="shared" si="510"/>
        <v>0</v>
      </c>
      <c r="AM1584" s="296">
        <f>IFERROR(IF(VLOOKUP($C1584,Listen!$A$2:$F$45,6,0)="Ja",MAX(BC1584:BD1584),D_SAV!$BC1584),0)</f>
        <v>0</v>
      </c>
      <c r="AN1584" s="51">
        <f t="shared" si="511"/>
        <v>0</v>
      </c>
      <c r="AP1584" s="304">
        <f t="shared" si="512"/>
        <v>0</v>
      </c>
      <c r="AQ1584" s="304">
        <f t="shared" si="513"/>
        <v>0</v>
      </c>
      <c r="AR1584" s="304">
        <f t="shared" si="514"/>
        <v>0</v>
      </c>
      <c r="AS1584" s="304">
        <f t="shared" si="515"/>
        <v>0</v>
      </c>
      <c r="AT1584" s="304">
        <f t="shared" si="516"/>
        <v>0</v>
      </c>
      <c r="AU1584" s="304">
        <f t="shared" si="517"/>
        <v>0</v>
      </c>
      <c r="AV1584" s="304">
        <f t="shared" si="518"/>
        <v>0</v>
      </c>
      <c r="AW1584" s="304">
        <f t="shared" si="519"/>
        <v>0</v>
      </c>
      <c r="AX1584" s="304">
        <f t="shared" si="520"/>
        <v>0</v>
      </c>
      <c r="AY1584" s="304">
        <f t="shared" si="521"/>
        <v>0</v>
      </c>
      <c r="AZ1584" s="304">
        <f t="shared" si="522"/>
        <v>0</v>
      </c>
      <c r="BA1584" s="304">
        <f t="shared" si="523"/>
        <v>0</v>
      </c>
      <c r="BB1584" s="304">
        <f t="shared" si="524"/>
        <v>0</v>
      </c>
      <c r="BC1584" s="304">
        <f t="shared" si="525"/>
        <v>0</v>
      </c>
      <c r="BD1584" s="304">
        <f t="shared" si="526"/>
        <v>0</v>
      </c>
      <c r="BE1584" s="304">
        <f>IFERROR(IF(VLOOKUP($C1584,Listen!$A$2:$F$45,6,0)="Ja",BB1584-MAX(BC1584:BD1584),BB1584-BC1584),0)</f>
        <v>0</v>
      </c>
    </row>
    <row r="1585" spans="1:57" x14ac:dyDescent="0.25">
      <c r="A1585" s="320" t="str">
        <f>IF(AND(D1585&lt;&gt;0,C1585&lt;&gt;0,E1585&lt;&gt;0),IF(B1585&lt;&gt;0,CONCATENATE(B1585,"-AGr",VLOOKUP(C1585,Listen!$A$2:$D$45,4,FALSE),"-",D1585,"-",E1585,),CONCATENATE("AGr",VLOOKUP(C1585,Listen!$A$2:$D$45,4,FALSE),"-",D1585,"-",E1585)),"keine vollständige ID")</f>
        <v>keine vollständige ID</v>
      </c>
      <c r="B1585" s="301"/>
      <c r="C1585" s="287"/>
      <c r="D1585" s="34"/>
      <c r="E1585" s="306"/>
      <c r="F1585" s="116"/>
      <c r="G1585" s="17"/>
      <c r="H1585" s="17"/>
      <c r="I1585" s="17"/>
      <c r="J1585" s="17"/>
      <c r="K1585" s="17"/>
      <c r="L1585" s="17"/>
      <c r="M1585" s="17"/>
      <c r="N1585" s="17"/>
      <c r="O1585" s="116"/>
      <c r="P1585" s="117">
        <f>IF(D1585&gt;A_Stammdaten!$B$12,0,SUM(G1585,H1585,J1585,L1585:M1585)-SUM(I1585,K1585,N1585:O1585))</f>
        <v>0</v>
      </c>
      <c r="Q1585" s="17"/>
      <c r="R1585" s="17"/>
      <c r="S1585" s="17"/>
      <c r="T1585" s="17"/>
      <c r="U1585" s="62">
        <f t="shared" si="506"/>
        <v>0</v>
      </c>
      <c r="V1585" s="34"/>
      <c r="W1585" s="34"/>
      <c r="X1585" s="34"/>
      <c r="Y1585" s="34"/>
      <c r="Z1585" s="34"/>
      <c r="AA1585" s="63" t="str">
        <f t="shared" si="507"/>
        <v>-</v>
      </c>
      <c r="AB1585" s="63" t="str">
        <f t="shared" si="508"/>
        <v>-</v>
      </c>
      <c r="AC1585" s="63">
        <f>IF(ISBLANK($C1585),0,VLOOKUP($C1585,Listen!$A$2:$C$45,2,FALSE))</f>
        <v>0</v>
      </c>
      <c r="AD1585" s="63">
        <f>IF(ISBLANK($C1585),0,VLOOKUP($C1585,Listen!$A$2:$C$45,3,FALSE))</f>
        <v>0</v>
      </c>
      <c r="AE1585" s="49">
        <f t="shared" si="509"/>
        <v>0</v>
      </c>
      <c r="AF1585" s="49">
        <f t="shared" si="509"/>
        <v>0</v>
      </c>
      <c r="AG1585" s="49">
        <f>IFERROR(IF(OR($V1585&lt;&gt;"Ja",VLOOKUP($C1585,Listen!$A$2:$F$45,5,0)="Nein",D1585&lt;IF(C1585="LNG Anbindungsanlagen gemäß separater Festlegung",2022,2023)),$AC1585,$AA1585),0)</f>
        <v>0</v>
      </c>
      <c r="AH1585" s="49">
        <f>IFERROR(IF(OR($V1585&lt;&gt;"Ja",VLOOKUP($C1585,Listen!$A$2:$F$45,5,0)="Nein",D1585&lt;IF(C1585="LNG Anbindungsanlagen gemäß separater Festlegung",2022,2023)),$AC1585,$AA1585),0)</f>
        <v>0</v>
      </c>
      <c r="AI1585" s="49">
        <f>IFERROR(IF(OR($W1585&lt;&gt;"Ja",VLOOKUP($C1585,Listen!$A$2:$F$45,6,0)="Nein"),$AC1585,$AB1585),0)</f>
        <v>0</v>
      </c>
      <c r="AJ1585" s="49">
        <f>IFERROR(IF(OR($W1585&lt;&gt;"Ja",VLOOKUP($C1585,Listen!$A$2:$F$45,6,0)="Nein"),$AC1585,$AB1585),0)</f>
        <v>0</v>
      </c>
      <c r="AK1585" s="49">
        <f>IFERROR(IF(OR($W1585&lt;&gt;"Ja",VLOOKUP($C1585,Listen!$A$2:$F$45,6,0)="Nein"),$AC1585,$AB1585),0)</f>
        <v>0</v>
      </c>
      <c r="AL1585" s="51">
        <f t="shared" si="510"/>
        <v>0</v>
      </c>
      <c r="AM1585" s="296">
        <f>IFERROR(IF(VLOOKUP($C1585,Listen!$A$2:$F$45,6,0)="Ja",MAX(BC1585:BD1585),D_SAV!$BC1585),0)</f>
        <v>0</v>
      </c>
      <c r="AN1585" s="51">
        <f t="shared" si="511"/>
        <v>0</v>
      </c>
      <c r="AP1585" s="304">
        <f t="shared" si="512"/>
        <v>0</v>
      </c>
      <c r="AQ1585" s="304">
        <f t="shared" si="513"/>
        <v>0</v>
      </c>
      <c r="AR1585" s="304">
        <f t="shared" si="514"/>
        <v>0</v>
      </c>
      <c r="AS1585" s="304">
        <f t="shared" si="515"/>
        <v>0</v>
      </c>
      <c r="AT1585" s="304">
        <f t="shared" si="516"/>
        <v>0</v>
      </c>
      <c r="AU1585" s="304">
        <f t="shared" si="517"/>
        <v>0</v>
      </c>
      <c r="AV1585" s="304">
        <f t="shared" si="518"/>
        <v>0</v>
      </c>
      <c r="AW1585" s="304">
        <f t="shared" si="519"/>
        <v>0</v>
      </c>
      <c r="AX1585" s="304">
        <f t="shared" si="520"/>
        <v>0</v>
      </c>
      <c r="AY1585" s="304">
        <f t="shared" si="521"/>
        <v>0</v>
      </c>
      <c r="AZ1585" s="304">
        <f t="shared" si="522"/>
        <v>0</v>
      </c>
      <c r="BA1585" s="304">
        <f t="shared" si="523"/>
        <v>0</v>
      </c>
      <c r="BB1585" s="304">
        <f t="shared" si="524"/>
        <v>0</v>
      </c>
      <c r="BC1585" s="304">
        <f t="shared" si="525"/>
        <v>0</v>
      </c>
      <c r="BD1585" s="304">
        <f t="shared" si="526"/>
        <v>0</v>
      </c>
      <c r="BE1585" s="304">
        <f>IFERROR(IF(VLOOKUP($C1585,Listen!$A$2:$F$45,6,0)="Ja",BB1585-MAX(BC1585:BD1585),BB1585-BC1585),0)</f>
        <v>0</v>
      </c>
    </row>
    <row r="1586" spans="1:57" x14ac:dyDescent="0.25">
      <c r="A1586" s="320" t="str">
        <f>IF(AND(D1586&lt;&gt;0,C1586&lt;&gt;0,E1586&lt;&gt;0),IF(B1586&lt;&gt;0,CONCATENATE(B1586,"-AGr",VLOOKUP(C1586,Listen!$A$2:$D$45,4,FALSE),"-",D1586,"-",E1586,),CONCATENATE("AGr",VLOOKUP(C1586,Listen!$A$2:$D$45,4,FALSE),"-",D1586,"-",E1586)),"keine vollständige ID")</f>
        <v>keine vollständige ID</v>
      </c>
      <c r="B1586" s="301"/>
      <c r="C1586" s="287"/>
      <c r="D1586" s="34"/>
      <c r="E1586" s="306"/>
      <c r="F1586" s="116"/>
      <c r="G1586" s="17"/>
      <c r="H1586" s="17"/>
      <c r="I1586" s="17"/>
      <c r="J1586" s="17"/>
      <c r="K1586" s="17"/>
      <c r="L1586" s="17"/>
      <c r="M1586" s="17"/>
      <c r="N1586" s="17"/>
      <c r="O1586" s="116"/>
      <c r="P1586" s="117">
        <f>IF(D1586&gt;A_Stammdaten!$B$12,0,SUM(G1586,H1586,J1586,L1586:M1586)-SUM(I1586,K1586,N1586:O1586))</f>
        <v>0</v>
      </c>
      <c r="Q1586" s="17"/>
      <c r="R1586" s="17"/>
      <c r="S1586" s="17"/>
      <c r="T1586" s="17"/>
      <c r="U1586" s="62">
        <f t="shared" si="506"/>
        <v>0</v>
      </c>
      <c r="V1586" s="34"/>
      <c r="W1586" s="34"/>
      <c r="X1586" s="34"/>
      <c r="Y1586" s="34"/>
      <c r="Z1586" s="34"/>
      <c r="AA1586" s="63" t="str">
        <f t="shared" si="507"/>
        <v>-</v>
      </c>
      <c r="AB1586" s="63" t="str">
        <f t="shared" si="508"/>
        <v>-</v>
      </c>
      <c r="AC1586" s="63">
        <f>IF(ISBLANK($C1586),0,VLOOKUP($C1586,Listen!$A$2:$C$45,2,FALSE))</f>
        <v>0</v>
      </c>
      <c r="AD1586" s="63">
        <f>IF(ISBLANK($C1586),0,VLOOKUP($C1586,Listen!$A$2:$C$45,3,FALSE))</f>
        <v>0</v>
      </c>
      <c r="AE1586" s="49">
        <f t="shared" si="509"/>
        <v>0</v>
      </c>
      <c r="AF1586" s="49">
        <f t="shared" si="509"/>
        <v>0</v>
      </c>
      <c r="AG1586" s="49">
        <f>IFERROR(IF(OR($V1586&lt;&gt;"Ja",VLOOKUP($C1586,Listen!$A$2:$F$45,5,0)="Nein",D1586&lt;IF(C1586="LNG Anbindungsanlagen gemäß separater Festlegung",2022,2023)),$AC1586,$AA1586),0)</f>
        <v>0</v>
      </c>
      <c r="AH1586" s="49">
        <f>IFERROR(IF(OR($V1586&lt;&gt;"Ja",VLOOKUP($C1586,Listen!$A$2:$F$45,5,0)="Nein",D1586&lt;IF(C1586="LNG Anbindungsanlagen gemäß separater Festlegung",2022,2023)),$AC1586,$AA1586),0)</f>
        <v>0</v>
      </c>
      <c r="AI1586" s="49">
        <f>IFERROR(IF(OR($W1586&lt;&gt;"Ja",VLOOKUP($C1586,Listen!$A$2:$F$45,6,0)="Nein"),$AC1586,$AB1586),0)</f>
        <v>0</v>
      </c>
      <c r="AJ1586" s="49">
        <f>IFERROR(IF(OR($W1586&lt;&gt;"Ja",VLOOKUP($C1586,Listen!$A$2:$F$45,6,0)="Nein"),$AC1586,$AB1586),0)</f>
        <v>0</v>
      </c>
      <c r="AK1586" s="49">
        <f>IFERROR(IF(OR($W1586&lt;&gt;"Ja",VLOOKUP($C1586,Listen!$A$2:$F$45,6,0)="Nein"),$AC1586,$AB1586),0)</f>
        <v>0</v>
      </c>
      <c r="AL1586" s="51">
        <f t="shared" si="510"/>
        <v>0</v>
      </c>
      <c r="AM1586" s="296">
        <f>IFERROR(IF(VLOOKUP($C1586,Listen!$A$2:$F$45,6,0)="Ja",MAX(BC1586:BD1586),D_SAV!$BC1586),0)</f>
        <v>0</v>
      </c>
      <c r="AN1586" s="51">
        <f t="shared" si="511"/>
        <v>0</v>
      </c>
      <c r="AP1586" s="304">
        <f t="shared" si="512"/>
        <v>0</v>
      </c>
      <c r="AQ1586" s="304">
        <f t="shared" si="513"/>
        <v>0</v>
      </c>
      <c r="AR1586" s="304">
        <f t="shared" si="514"/>
        <v>0</v>
      </c>
      <c r="AS1586" s="304">
        <f t="shared" si="515"/>
        <v>0</v>
      </c>
      <c r="AT1586" s="304">
        <f t="shared" si="516"/>
        <v>0</v>
      </c>
      <c r="AU1586" s="304">
        <f t="shared" si="517"/>
        <v>0</v>
      </c>
      <c r="AV1586" s="304">
        <f t="shared" si="518"/>
        <v>0</v>
      </c>
      <c r="AW1586" s="304">
        <f t="shared" si="519"/>
        <v>0</v>
      </c>
      <c r="AX1586" s="304">
        <f t="shared" si="520"/>
        <v>0</v>
      </c>
      <c r="AY1586" s="304">
        <f t="shared" si="521"/>
        <v>0</v>
      </c>
      <c r="AZ1586" s="304">
        <f t="shared" si="522"/>
        <v>0</v>
      </c>
      <c r="BA1586" s="304">
        <f t="shared" si="523"/>
        <v>0</v>
      </c>
      <c r="BB1586" s="304">
        <f t="shared" si="524"/>
        <v>0</v>
      </c>
      <c r="BC1586" s="304">
        <f t="shared" si="525"/>
        <v>0</v>
      </c>
      <c r="BD1586" s="304">
        <f t="shared" si="526"/>
        <v>0</v>
      </c>
      <c r="BE1586" s="304">
        <f>IFERROR(IF(VLOOKUP($C1586,Listen!$A$2:$F$45,6,0)="Ja",BB1586-MAX(BC1586:BD1586),BB1586-BC1586),0)</f>
        <v>0</v>
      </c>
    </row>
    <row r="1587" spans="1:57" x14ac:dyDescent="0.25">
      <c r="A1587" s="320" t="str">
        <f>IF(AND(D1587&lt;&gt;0,C1587&lt;&gt;0,E1587&lt;&gt;0),IF(B1587&lt;&gt;0,CONCATENATE(B1587,"-AGr",VLOOKUP(C1587,Listen!$A$2:$D$45,4,FALSE),"-",D1587,"-",E1587,),CONCATENATE("AGr",VLOOKUP(C1587,Listen!$A$2:$D$45,4,FALSE),"-",D1587,"-",E1587)),"keine vollständige ID")</f>
        <v>keine vollständige ID</v>
      </c>
      <c r="B1587" s="301"/>
      <c r="C1587" s="287"/>
      <c r="D1587" s="34"/>
      <c r="E1587" s="306"/>
      <c r="F1587" s="116"/>
      <c r="G1587" s="17"/>
      <c r="H1587" s="17"/>
      <c r="I1587" s="17"/>
      <c r="J1587" s="17"/>
      <c r="K1587" s="17"/>
      <c r="L1587" s="17"/>
      <c r="M1587" s="17"/>
      <c r="N1587" s="17"/>
      <c r="O1587" s="116"/>
      <c r="P1587" s="117">
        <f>IF(D1587&gt;A_Stammdaten!$B$12,0,SUM(G1587,H1587,J1587,L1587:M1587)-SUM(I1587,K1587,N1587:O1587))</f>
        <v>0</v>
      </c>
      <c r="Q1587" s="17"/>
      <c r="R1587" s="17"/>
      <c r="S1587" s="17"/>
      <c r="T1587" s="17"/>
      <c r="U1587" s="62">
        <f t="shared" si="506"/>
        <v>0</v>
      </c>
      <c r="V1587" s="34"/>
      <c r="W1587" s="34"/>
      <c r="X1587" s="34"/>
      <c r="Y1587" s="34"/>
      <c r="Z1587" s="34"/>
      <c r="AA1587" s="63" t="str">
        <f t="shared" si="507"/>
        <v>-</v>
      </c>
      <c r="AB1587" s="63" t="str">
        <f t="shared" si="508"/>
        <v>-</v>
      </c>
      <c r="AC1587" s="63">
        <f>IF(ISBLANK($C1587),0,VLOOKUP($C1587,Listen!$A$2:$C$45,2,FALSE))</f>
        <v>0</v>
      </c>
      <c r="AD1587" s="63">
        <f>IF(ISBLANK($C1587),0,VLOOKUP($C1587,Listen!$A$2:$C$45,3,FALSE))</f>
        <v>0</v>
      </c>
      <c r="AE1587" s="49">
        <f t="shared" si="509"/>
        <v>0</v>
      </c>
      <c r="AF1587" s="49">
        <f t="shared" si="509"/>
        <v>0</v>
      </c>
      <c r="AG1587" s="49">
        <f>IFERROR(IF(OR($V1587&lt;&gt;"Ja",VLOOKUP($C1587,Listen!$A$2:$F$45,5,0)="Nein",D1587&lt;IF(C1587="LNG Anbindungsanlagen gemäß separater Festlegung",2022,2023)),$AC1587,$AA1587),0)</f>
        <v>0</v>
      </c>
      <c r="AH1587" s="49">
        <f>IFERROR(IF(OR($V1587&lt;&gt;"Ja",VLOOKUP($C1587,Listen!$A$2:$F$45,5,0)="Nein",D1587&lt;IF(C1587="LNG Anbindungsanlagen gemäß separater Festlegung",2022,2023)),$AC1587,$AA1587),0)</f>
        <v>0</v>
      </c>
      <c r="AI1587" s="49">
        <f>IFERROR(IF(OR($W1587&lt;&gt;"Ja",VLOOKUP($C1587,Listen!$A$2:$F$45,6,0)="Nein"),$AC1587,$AB1587),0)</f>
        <v>0</v>
      </c>
      <c r="AJ1587" s="49">
        <f>IFERROR(IF(OR($W1587&lt;&gt;"Ja",VLOOKUP($C1587,Listen!$A$2:$F$45,6,0)="Nein"),$AC1587,$AB1587),0)</f>
        <v>0</v>
      </c>
      <c r="AK1587" s="49">
        <f>IFERROR(IF(OR($W1587&lt;&gt;"Ja",VLOOKUP($C1587,Listen!$A$2:$F$45,6,0)="Nein"),$AC1587,$AB1587),0)</f>
        <v>0</v>
      </c>
      <c r="AL1587" s="51">
        <f t="shared" si="510"/>
        <v>0</v>
      </c>
      <c r="AM1587" s="296">
        <f>IFERROR(IF(VLOOKUP($C1587,Listen!$A$2:$F$45,6,0)="Ja",MAX(BC1587:BD1587),D_SAV!$BC1587),0)</f>
        <v>0</v>
      </c>
      <c r="AN1587" s="51">
        <f t="shared" si="511"/>
        <v>0</v>
      </c>
      <c r="AP1587" s="304">
        <f t="shared" si="512"/>
        <v>0</v>
      </c>
      <c r="AQ1587" s="304">
        <f t="shared" si="513"/>
        <v>0</v>
      </c>
      <c r="AR1587" s="304">
        <f t="shared" si="514"/>
        <v>0</v>
      </c>
      <c r="AS1587" s="304">
        <f t="shared" si="515"/>
        <v>0</v>
      </c>
      <c r="AT1587" s="304">
        <f t="shared" si="516"/>
        <v>0</v>
      </c>
      <c r="AU1587" s="304">
        <f t="shared" si="517"/>
        <v>0</v>
      </c>
      <c r="AV1587" s="304">
        <f t="shared" si="518"/>
        <v>0</v>
      </c>
      <c r="AW1587" s="304">
        <f t="shared" si="519"/>
        <v>0</v>
      </c>
      <c r="AX1587" s="304">
        <f t="shared" si="520"/>
        <v>0</v>
      </c>
      <c r="AY1587" s="304">
        <f t="shared" si="521"/>
        <v>0</v>
      </c>
      <c r="AZ1587" s="304">
        <f t="shared" si="522"/>
        <v>0</v>
      </c>
      <c r="BA1587" s="304">
        <f t="shared" si="523"/>
        <v>0</v>
      </c>
      <c r="BB1587" s="304">
        <f t="shared" si="524"/>
        <v>0</v>
      </c>
      <c r="BC1587" s="304">
        <f t="shared" si="525"/>
        <v>0</v>
      </c>
      <c r="BD1587" s="304">
        <f t="shared" si="526"/>
        <v>0</v>
      </c>
      <c r="BE1587" s="304">
        <f>IFERROR(IF(VLOOKUP($C1587,Listen!$A$2:$F$45,6,0)="Ja",BB1587-MAX(BC1587:BD1587),BB1587-BC1587),0)</f>
        <v>0</v>
      </c>
    </row>
    <row r="1588" spans="1:57" x14ac:dyDescent="0.25">
      <c r="A1588" s="320" t="str">
        <f>IF(AND(D1588&lt;&gt;0,C1588&lt;&gt;0,E1588&lt;&gt;0),IF(B1588&lt;&gt;0,CONCATENATE(B1588,"-AGr",VLOOKUP(C1588,Listen!$A$2:$D$45,4,FALSE),"-",D1588,"-",E1588,),CONCATENATE("AGr",VLOOKUP(C1588,Listen!$A$2:$D$45,4,FALSE),"-",D1588,"-",E1588)),"keine vollständige ID")</f>
        <v>keine vollständige ID</v>
      </c>
      <c r="B1588" s="301"/>
      <c r="C1588" s="287"/>
      <c r="D1588" s="34"/>
      <c r="E1588" s="306"/>
      <c r="F1588" s="116"/>
      <c r="G1588" s="17"/>
      <c r="H1588" s="17"/>
      <c r="I1588" s="17"/>
      <c r="J1588" s="17"/>
      <c r="K1588" s="17"/>
      <c r="L1588" s="17"/>
      <c r="M1588" s="17"/>
      <c r="N1588" s="17"/>
      <c r="O1588" s="116"/>
      <c r="P1588" s="117">
        <f>IF(D1588&gt;A_Stammdaten!$B$12,0,SUM(G1588,H1588,J1588,L1588:M1588)-SUM(I1588,K1588,N1588:O1588))</f>
        <v>0</v>
      </c>
      <c r="Q1588" s="17"/>
      <c r="R1588" s="17"/>
      <c r="S1588" s="17"/>
      <c r="T1588" s="17"/>
      <c r="U1588" s="62">
        <f t="shared" si="506"/>
        <v>0</v>
      </c>
      <c r="V1588" s="34"/>
      <c r="W1588" s="34"/>
      <c r="X1588" s="34"/>
      <c r="Y1588" s="34"/>
      <c r="Z1588" s="34"/>
      <c r="AA1588" s="63" t="str">
        <f t="shared" si="507"/>
        <v>-</v>
      </c>
      <c r="AB1588" s="63" t="str">
        <f t="shared" si="508"/>
        <v>-</v>
      </c>
      <c r="AC1588" s="63">
        <f>IF(ISBLANK($C1588),0,VLOOKUP($C1588,Listen!$A$2:$C$45,2,FALSE))</f>
        <v>0</v>
      </c>
      <c r="AD1588" s="63">
        <f>IF(ISBLANK($C1588),0,VLOOKUP($C1588,Listen!$A$2:$C$45,3,FALSE))</f>
        <v>0</v>
      </c>
      <c r="AE1588" s="49">
        <f t="shared" si="509"/>
        <v>0</v>
      </c>
      <c r="AF1588" s="49">
        <f t="shared" si="509"/>
        <v>0</v>
      </c>
      <c r="AG1588" s="49">
        <f>IFERROR(IF(OR($V1588&lt;&gt;"Ja",VLOOKUP($C1588,Listen!$A$2:$F$45,5,0)="Nein",D1588&lt;IF(C1588="LNG Anbindungsanlagen gemäß separater Festlegung",2022,2023)),$AC1588,$AA1588),0)</f>
        <v>0</v>
      </c>
      <c r="AH1588" s="49">
        <f>IFERROR(IF(OR($V1588&lt;&gt;"Ja",VLOOKUP($C1588,Listen!$A$2:$F$45,5,0)="Nein",D1588&lt;IF(C1588="LNG Anbindungsanlagen gemäß separater Festlegung",2022,2023)),$AC1588,$AA1588),0)</f>
        <v>0</v>
      </c>
      <c r="AI1588" s="49">
        <f>IFERROR(IF(OR($W1588&lt;&gt;"Ja",VLOOKUP($C1588,Listen!$A$2:$F$45,6,0)="Nein"),$AC1588,$AB1588),0)</f>
        <v>0</v>
      </c>
      <c r="AJ1588" s="49">
        <f>IFERROR(IF(OR($W1588&lt;&gt;"Ja",VLOOKUP($C1588,Listen!$A$2:$F$45,6,0)="Nein"),$AC1588,$AB1588),0)</f>
        <v>0</v>
      </c>
      <c r="AK1588" s="49">
        <f>IFERROR(IF(OR($W1588&lt;&gt;"Ja",VLOOKUP($C1588,Listen!$A$2:$F$45,6,0)="Nein"),$AC1588,$AB1588),0)</f>
        <v>0</v>
      </c>
      <c r="AL1588" s="51">
        <f t="shared" si="510"/>
        <v>0</v>
      </c>
      <c r="AM1588" s="296">
        <f>IFERROR(IF(VLOOKUP($C1588,Listen!$A$2:$F$45,6,0)="Ja",MAX(BC1588:BD1588),D_SAV!$BC1588),0)</f>
        <v>0</v>
      </c>
      <c r="AN1588" s="51">
        <f t="shared" si="511"/>
        <v>0</v>
      </c>
      <c r="AP1588" s="304">
        <f t="shared" si="512"/>
        <v>0</v>
      </c>
      <c r="AQ1588" s="304">
        <f t="shared" si="513"/>
        <v>0</v>
      </c>
      <c r="AR1588" s="304">
        <f t="shared" si="514"/>
        <v>0</v>
      </c>
      <c r="AS1588" s="304">
        <f t="shared" si="515"/>
        <v>0</v>
      </c>
      <c r="AT1588" s="304">
        <f t="shared" si="516"/>
        <v>0</v>
      </c>
      <c r="AU1588" s="304">
        <f t="shared" si="517"/>
        <v>0</v>
      </c>
      <c r="AV1588" s="304">
        <f t="shared" si="518"/>
        <v>0</v>
      </c>
      <c r="AW1588" s="304">
        <f t="shared" si="519"/>
        <v>0</v>
      </c>
      <c r="AX1588" s="304">
        <f t="shared" si="520"/>
        <v>0</v>
      </c>
      <c r="AY1588" s="304">
        <f t="shared" si="521"/>
        <v>0</v>
      </c>
      <c r="AZ1588" s="304">
        <f t="shared" si="522"/>
        <v>0</v>
      </c>
      <c r="BA1588" s="304">
        <f t="shared" si="523"/>
        <v>0</v>
      </c>
      <c r="BB1588" s="304">
        <f t="shared" si="524"/>
        <v>0</v>
      </c>
      <c r="BC1588" s="304">
        <f t="shared" si="525"/>
        <v>0</v>
      </c>
      <c r="BD1588" s="304">
        <f t="shared" si="526"/>
        <v>0</v>
      </c>
      <c r="BE1588" s="304">
        <f>IFERROR(IF(VLOOKUP($C1588,Listen!$A$2:$F$45,6,0)="Ja",BB1588-MAX(BC1588:BD1588),BB1588-BC1588),0)</f>
        <v>0</v>
      </c>
    </row>
    <row r="1589" spans="1:57" x14ac:dyDescent="0.25">
      <c r="A1589" s="320" t="str">
        <f>IF(AND(D1589&lt;&gt;0,C1589&lt;&gt;0,E1589&lt;&gt;0),IF(B1589&lt;&gt;0,CONCATENATE(B1589,"-AGr",VLOOKUP(C1589,Listen!$A$2:$D$45,4,FALSE),"-",D1589,"-",E1589,),CONCATENATE("AGr",VLOOKUP(C1589,Listen!$A$2:$D$45,4,FALSE),"-",D1589,"-",E1589)),"keine vollständige ID")</f>
        <v>keine vollständige ID</v>
      </c>
      <c r="B1589" s="301"/>
      <c r="C1589" s="287"/>
      <c r="D1589" s="34"/>
      <c r="E1589" s="306"/>
      <c r="F1589" s="116"/>
      <c r="G1589" s="17"/>
      <c r="H1589" s="17"/>
      <c r="I1589" s="17"/>
      <c r="J1589" s="17"/>
      <c r="K1589" s="17"/>
      <c r="L1589" s="17"/>
      <c r="M1589" s="17"/>
      <c r="N1589" s="17"/>
      <c r="O1589" s="116"/>
      <c r="P1589" s="117">
        <f>IF(D1589&gt;A_Stammdaten!$B$12,0,SUM(G1589,H1589,J1589,L1589:M1589)-SUM(I1589,K1589,N1589:O1589))</f>
        <v>0</v>
      </c>
      <c r="Q1589" s="17"/>
      <c r="R1589" s="17"/>
      <c r="S1589" s="17"/>
      <c r="T1589" s="17"/>
      <c r="U1589" s="62">
        <f t="shared" si="506"/>
        <v>0</v>
      </c>
      <c r="V1589" s="34"/>
      <c r="W1589" s="34"/>
      <c r="X1589" s="34"/>
      <c r="Y1589" s="34"/>
      <c r="Z1589" s="34"/>
      <c r="AA1589" s="63" t="str">
        <f t="shared" si="507"/>
        <v>-</v>
      </c>
      <c r="AB1589" s="63" t="str">
        <f t="shared" si="508"/>
        <v>-</v>
      </c>
      <c r="AC1589" s="63">
        <f>IF(ISBLANK($C1589),0,VLOOKUP($C1589,Listen!$A$2:$C$45,2,FALSE))</f>
        <v>0</v>
      </c>
      <c r="AD1589" s="63">
        <f>IF(ISBLANK($C1589),0,VLOOKUP($C1589,Listen!$A$2:$C$45,3,FALSE))</f>
        <v>0</v>
      </c>
      <c r="AE1589" s="49">
        <f t="shared" si="509"/>
        <v>0</v>
      </c>
      <c r="AF1589" s="49">
        <f t="shared" si="509"/>
        <v>0</v>
      </c>
      <c r="AG1589" s="49">
        <f>IFERROR(IF(OR($V1589&lt;&gt;"Ja",VLOOKUP($C1589,Listen!$A$2:$F$45,5,0)="Nein",D1589&lt;IF(C1589="LNG Anbindungsanlagen gemäß separater Festlegung",2022,2023)),$AC1589,$AA1589),0)</f>
        <v>0</v>
      </c>
      <c r="AH1589" s="49">
        <f>IFERROR(IF(OR($V1589&lt;&gt;"Ja",VLOOKUP($C1589,Listen!$A$2:$F$45,5,0)="Nein",D1589&lt;IF(C1589="LNG Anbindungsanlagen gemäß separater Festlegung",2022,2023)),$AC1589,$AA1589),0)</f>
        <v>0</v>
      </c>
      <c r="AI1589" s="49">
        <f>IFERROR(IF(OR($W1589&lt;&gt;"Ja",VLOOKUP($C1589,Listen!$A$2:$F$45,6,0)="Nein"),$AC1589,$AB1589),0)</f>
        <v>0</v>
      </c>
      <c r="AJ1589" s="49">
        <f>IFERROR(IF(OR($W1589&lt;&gt;"Ja",VLOOKUP($C1589,Listen!$A$2:$F$45,6,0)="Nein"),$AC1589,$AB1589),0)</f>
        <v>0</v>
      </c>
      <c r="AK1589" s="49">
        <f>IFERROR(IF(OR($W1589&lt;&gt;"Ja",VLOOKUP($C1589,Listen!$A$2:$F$45,6,0)="Nein"),$AC1589,$AB1589),0)</f>
        <v>0</v>
      </c>
      <c r="AL1589" s="51">
        <f t="shared" si="510"/>
        <v>0</v>
      </c>
      <c r="AM1589" s="296">
        <f>IFERROR(IF(VLOOKUP($C1589,Listen!$A$2:$F$45,6,0)="Ja",MAX(BC1589:BD1589),D_SAV!$BC1589),0)</f>
        <v>0</v>
      </c>
      <c r="AN1589" s="51">
        <f t="shared" si="511"/>
        <v>0</v>
      </c>
      <c r="AP1589" s="304">
        <f t="shared" si="512"/>
        <v>0</v>
      </c>
      <c r="AQ1589" s="304">
        <f t="shared" si="513"/>
        <v>0</v>
      </c>
      <c r="AR1589" s="304">
        <f t="shared" si="514"/>
        <v>0</v>
      </c>
      <c r="AS1589" s="304">
        <f t="shared" si="515"/>
        <v>0</v>
      </c>
      <c r="AT1589" s="304">
        <f t="shared" si="516"/>
        <v>0</v>
      </c>
      <c r="AU1589" s="304">
        <f t="shared" si="517"/>
        <v>0</v>
      </c>
      <c r="AV1589" s="304">
        <f t="shared" si="518"/>
        <v>0</v>
      </c>
      <c r="AW1589" s="304">
        <f t="shared" si="519"/>
        <v>0</v>
      </c>
      <c r="AX1589" s="304">
        <f t="shared" si="520"/>
        <v>0</v>
      </c>
      <c r="AY1589" s="304">
        <f t="shared" si="521"/>
        <v>0</v>
      </c>
      <c r="AZ1589" s="304">
        <f t="shared" si="522"/>
        <v>0</v>
      </c>
      <c r="BA1589" s="304">
        <f t="shared" si="523"/>
        <v>0</v>
      </c>
      <c r="BB1589" s="304">
        <f t="shared" si="524"/>
        <v>0</v>
      </c>
      <c r="BC1589" s="304">
        <f t="shared" si="525"/>
        <v>0</v>
      </c>
      <c r="BD1589" s="304">
        <f t="shared" si="526"/>
        <v>0</v>
      </c>
      <c r="BE1589" s="304">
        <f>IFERROR(IF(VLOOKUP($C1589,Listen!$A$2:$F$45,6,0)="Ja",BB1589-MAX(BC1589:BD1589),BB1589-BC1589),0)</f>
        <v>0</v>
      </c>
    </row>
    <row r="1590" spans="1:57" x14ac:dyDescent="0.25">
      <c r="A1590" s="320" t="str">
        <f>IF(AND(D1590&lt;&gt;0,C1590&lt;&gt;0,E1590&lt;&gt;0),IF(B1590&lt;&gt;0,CONCATENATE(B1590,"-AGr",VLOOKUP(C1590,Listen!$A$2:$D$45,4,FALSE),"-",D1590,"-",E1590,),CONCATENATE("AGr",VLOOKUP(C1590,Listen!$A$2:$D$45,4,FALSE),"-",D1590,"-",E1590)),"keine vollständige ID")</f>
        <v>keine vollständige ID</v>
      </c>
      <c r="B1590" s="301"/>
      <c r="C1590" s="287"/>
      <c r="D1590" s="34"/>
      <c r="E1590" s="306"/>
      <c r="F1590" s="116"/>
      <c r="G1590" s="17"/>
      <c r="H1590" s="17"/>
      <c r="I1590" s="17"/>
      <c r="J1590" s="17"/>
      <c r="K1590" s="17"/>
      <c r="L1590" s="17"/>
      <c r="M1590" s="17"/>
      <c r="N1590" s="17"/>
      <c r="O1590" s="116"/>
      <c r="P1590" s="117">
        <f>IF(D1590&gt;A_Stammdaten!$B$12,0,SUM(G1590,H1590,J1590,L1590:M1590)-SUM(I1590,K1590,N1590:O1590))</f>
        <v>0</v>
      </c>
      <c r="Q1590" s="17"/>
      <c r="R1590" s="17"/>
      <c r="S1590" s="17"/>
      <c r="T1590" s="17"/>
      <c r="U1590" s="62">
        <f t="shared" si="506"/>
        <v>0</v>
      </c>
      <c r="V1590" s="34"/>
      <c r="W1590" s="34"/>
      <c r="X1590" s="34"/>
      <c r="Y1590" s="34"/>
      <c r="Z1590" s="34"/>
      <c r="AA1590" s="63" t="str">
        <f t="shared" si="507"/>
        <v>-</v>
      </c>
      <c r="AB1590" s="63" t="str">
        <f t="shared" si="508"/>
        <v>-</v>
      </c>
      <c r="AC1590" s="63">
        <f>IF(ISBLANK($C1590),0,VLOOKUP($C1590,Listen!$A$2:$C$45,2,FALSE))</f>
        <v>0</v>
      </c>
      <c r="AD1590" s="63">
        <f>IF(ISBLANK($C1590),0,VLOOKUP($C1590,Listen!$A$2:$C$45,3,FALSE))</f>
        <v>0</v>
      </c>
      <c r="AE1590" s="49">
        <f t="shared" si="509"/>
        <v>0</v>
      </c>
      <c r="AF1590" s="49">
        <f t="shared" si="509"/>
        <v>0</v>
      </c>
      <c r="AG1590" s="49">
        <f>IFERROR(IF(OR($V1590&lt;&gt;"Ja",VLOOKUP($C1590,Listen!$A$2:$F$45,5,0)="Nein",D1590&lt;IF(C1590="LNG Anbindungsanlagen gemäß separater Festlegung",2022,2023)),$AC1590,$AA1590),0)</f>
        <v>0</v>
      </c>
      <c r="AH1590" s="49">
        <f>IFERROR(IF(OR($V1590&lt;&gt;"Ja",VLOOKUP($C1590,Listen!$A$2:$F$45,5,0)="Nein",D1590&lt;IF(C1590="LNG Anbindungsanlagen gemäß separater Festlegung",2022,2023)),$AC1590,$AA1590),0)</f>
        <v>0</v>
      </c>
      <c r="AI1590" s="49">
        <f>IFERROR(IF(OR($W1590&lt;&gt;"Ja",VLOOKUP($C1590,Listen!$A$2:$F$45,6,0)="Nein"),$AC1590,$AB1590),0)</f>
        <v>0</v>
      </c>
      <c r="AJ1590" s="49">
        <f>IFERROR(IF(OR($W1590&lt;&gt;"Ja",VLOOKUP($C1590,Listen!$A$2:$F$45,6,0)="Nein"),$AC1590,$AB1590),0)</f>
        <v>0</v>
      </c>
      <c r="AK1590" s="49">
        <f>IFERROR(IF(OR($W1590&lt;&gt;"Ja",VLOOKUP($C1590,Listen!$A$2:$F$45,6,0)="Nein"),$AC1590,$AB1590),0)</f>
        <v>0</v>
      </c>
      <c r="AL1590" s="51">
        <f t="shared" si="510"/>
        <v>0</v>
      </c>
      <c r="AM1590" s="296">
        <f>IFERROR(IF(VLOOKUP($C1590,Listen!$A$2:$F$45,6,0)="Ja",MAX(BC1590:BD1590),D_SAV!$BC1590),0)</f>
        <v>0</v>
      </c>
      <c r="AN1590" s="51">
        <f t="shared" si="511"/>
        <v>0</v>
      </c>
      <c r="AP1590" s="304">
        <f t="shared" si="512"/>
        <v>0</v>
      </c>
      <c r="AQ1590" s="304">
        <f t="shared" si="513"/>
        <v>0</v>
      </c>
      <c r="AR1590" s="304">
        <f t="shared" si="514"/>
        <v>0</v>
      </c>
      <c r="AS1590" s="304">
        <f t="shared" si="515"/>
        <v>0</v>
      </c>
      <c r="AT1590" s="304">
        <f t="shared" si="516"/>
        <v>0</v>
      </c>
      <c r="AU1590" s="304">
        <f t="shared" si="517"/>
        <v>0</v>
      </c>
      <c r="AV1590" s="304">
        <f t="shared" si="518"/>
        <v>0</v>
      </c>
      <c r="AW1590" s="304">
        <f t="shared" si="519"/>
        <v>0</v>
      </c>
      <c r="AX1590" s="304">
        <f t="shared" si="520"/>
        <v>0</v>
      </c>
      <c r="AY1590" s="304">
        <f t="shared" si="521"/>
        <v>0</v>
      </c>
      <c r="AZ1590" s="304">
        <f t="shared" si="522"/>
        <v>0</v>
      </c>
      <c r="BA1590" s="304">
        <f t="shared" si="523"/>
        <v>0</v>
      </c>
      <c r="BB1590" s="304">
        <f t="shared" si="524"/>
        <v>0</v>
      </c>
      <c r="BC1590" s="304">
        <f t="shared" si="525"/>
        <v>0</v>
      </c>
      <c r="BD1590" s="304">
        <f t="shared" si="526"/>
        <v>0</v>
      </c>
      <c r="BE1590" s="304">
        <f>IFERROR(IF(VLOOKUP($C1590,Listen!$A$2:$F$45,6,0)="Ja",BB1590-MAX(BC1590:BD1590),BB1590-BC1590),0)</f>
        <v>0</v>
      </c>
    </row>
    <row r="1591" spans="1:57" x14ac:dyDescent="0.25">
      <c r="A1591" s="320" t="str">
        <f>IF(AND(D1591&lt;&gt;0,C1591&lt;&gt;0,E1591&lt;&gt;0),IF(B1591&lt;&gt;0,CONCATENATE(B1591,"-AGr",VLOOKUP(C1591,Listen!$A$2:$D$45,4,FALSE),"-",D1591,"-",E1591,),CONCATENATE("AGr",VLOOKUP(C1591,Listen!$A$2:$D$45,4,FALSE),"-",D1591,"-",E1591)),"keine vollständige ID")</f>
        <v>keine vollständige ID</v>
      </c>
      <c r="B1591" s="301"/>
      <c r="C1591" s="287"/>
      <c r="D1591" s="34"/>
      <c r="E1591" s="306"/>
      <c r="F1591" s="116"/>
      <c r="G1591" s="17"/>
      <c r="H1591" s="17"/>
      <c r="I1591" s="17"/>
      <c r="J1591" s="17"/>
      <c r="K1591" s="17"/>
      <c r="L1591" s="17"/>
      <c r="M1591" s="17"/>
      <c r="N1591" s="17"/>
      <c r="O1591" s="116"/>
      <c r="P1591" s="117">
        <f>IF(D1591&gt;A_Stammdaten!$B$12,0,SUM(G1591,H1591,J1591,L1591:M1591)-SUM(I1591,K1591,N1591:O1591))</f>
        <v>0</v>
      </c>
      <c r="Q1591" s="17"/>
      <c r="R1591" s="17"/>
      <c r="S1591" s="17"/>
      <c r="T1591" s="17"/>
      <c r="U1591" s="62">
        <f t="shared" si="506"/>
        <v>0</v>
      </c>
      <c r="V1591" s="34"/>
      <c r="W1591" s="34"/>
      <c r="X1591" s="34"/>
      <c r="Y1591" s="34"/>
      <c r="Z1591" s="34"/>
      <c r="AA1591" s="63" t="str">
        <f t="shared" si="507"/>
        <v>-</v>
      </c>
      <c r="AB1591" s="63" t="str">
        <f t="shared" si="508"/>
        <v>-</v>
      </c>
      <c r="AC1591" s="63">
        <f>IF(ISBLANK($C1591),0,VLOOKUP($C1591,Listen!$A$2:$C$45,2,FALSE))</f>
        <v>0</v>
      </c>
      <c r="AD1591" s="63">
        <f>IF(ISBLANK($C1591),0,VLOOKUP($C1591,Listen!$A$2:$C$45,3,FALSE))</f>
        <v>0</v>
      </c>
      <c r="AE1591" s="49">
        <f t="shared" si="509"/>
        <v>0</v>
      </c>
      <c r="AF1591" s="49">
        <f t="shared" si="509"/>
        <v>0</v>
      </c>
      <c r="AG1591" s="49">
        <f>IFERROR(IF(OR($V1591&lt;&gt;"Ja",VLOOKUP($C1591,Listen!$A$2:$F$45,5,0)="Nein",D1591&lt;IF(C1591="LNG Anbindungsanlagen gemäß separater Festlegung",2022,2023)),$AC1591,$AA1591),0)</f>
        <v>0</v>
      </c>
      <c r="AH1591" s="49">
        <f>IFERROR(IF(OR($V1591&lt;&gt;"Ja",VLOOKUP($C1591,Listen!$A$2:$F$45,5,0)="Nein",D1591&lt;IF(C1591="LNG Anbindungsanlagen gemäß separater Festlegung",2022,2023)),$AC1591,$AA1591),0)</f>
        <v>0</v>
      </c>
      <c r="AI1591" s="49">
        <f>IFERROR(IF(OR($W1591&lt;&gt;"Ja",VLOOKUP($C1591,Listen!$A$2:$F$45,6,0)="Nein"),$AC1591,$AB1591),0)</f>
        <v>0</v>
      </c>
      <c r="AJ1591" s="49">
        <f>IFERROR(IF(OR($W1591&lt;&gt;"Ja",VLOOKUP($C1591,Listen!$A$2:$F$45,6,0)="Nein"),$AC1591,$AB1591),0)</f>
        <v>0</v>
      </c>
      <c r="AK1591" s="49">
        <f>IFERROR(IF(OR($W1591&lt;&gt;"Ja",VLOOKUP($C1591,Listen!$A$2:$F$45,6,0)="Nein"),$AC1591,$AB1591),0)</f>
        <v>0</v>
      </c>
      <c r="AL1591" s="51">
        <f t="shared" si="510"/>
        <v>0</v>
      </c>
      <c r="AM1591" s="296">
        <f>IFERROR(IF(VLOOKUP($C1591,Listen!$A$2:$F$45,6,0)="Ja",MAX(BC1591:BD1591),D_SAV!$BC1591),0)</f>
        <v>0</v>
      </c>
      <c r="AN1591" s="51">
        <f t="shared" si="511"/>
        <v>0</v>
      </c>
      <c r="AP1591" s="304">
        <f t="shared" si="512"/>
        <v>0</v>
      </c>
      <c r="AQ1591" s="304">
        <f t="shared" si="513"/>
        <v>0</v>
      </c>
      <c r="AR1591" s="304">
        <f t="shared" si="514"/>
        <v>0</v>
      </c>
      <c r="AS1591" s="304">
        <f t="shared" si="515"/>
        <v>0</v>
      </c>
      <c r="AT1591" s="304">
        <f t="shared" si="516"/>
        <v>0</v>
      </c>
      <c r="AU1591" s="304">
        <f t="shared" si="517"/>
        <v>0</v>
      </c>
      <c r="AV1591" s="304">
        <f t="shared" si="518"/>
        <v>0</v>
      </c>
      <c r="AW1591" s="304">
        <f t="shared" si="519"/>
        <v>0</v>
      </c>
      <c r="AX1591" s="304">
        <f t="shared" si="520"/>
        <v>0</v>
      </c>
      <c r="AY1591" s="304">
        <f t="shared" si="521"/>
        <v>0</v>
      </c>
      <c r="AZ1591" s="304">
        <f t="shared" si="522"/>
        <v>0</v>
      </c>
      <c r="BA1591" s="304">
        <f t="shared" si="523"/>
        <v>0</v>
      </c>
      <c r="BB1591" s="304">
        <f t="shared" si="524"/>
        <v>0</v>
      </c>
      <c r="BC1591" s="304">
        <f t="shared" si="525"/>
        <v>0</v>
      </c>
      <c r="BD1591" s="304">
        <f t="shared" si="526"/>
        <v>0</v>
      </c>
      <c r="BE1591" s="304">
        <f>IFERROR(IF(VLOOKUP($C1591,Listen!$A$2:$F$45,6,0)="Ja",BB1591-MAX(BC1591:BD1591),BB1591-BC1591),0)</f>
        <v>0</v>
      </c>
    </row>
    <row r="1592" spans="1:57" x14ac:dyDescent="0.25">
      <c r="A1592" s="320" t="str">
        <f>IF(AND(D1592&lt;&gt;0,C1592&lt;&gt;0,E1592&lt;&gt;0),IF(B1592&lt;&gt;0,CONCATENATE(B1592,"-AGr",VLOOKUP(C1592,Listen!$A$2:$D$45,4,FALSE),"-",D1592,"-",E1592,),CONCATENATE("AGr",VLOOKUP(C1592,Listen!$A$2:$D$45,4,FALSE),"-",D1592,"-",E1592)),"keine vollständige ID")</f>
        <v>keine vollständige ID</v>
      </c>
      <c r="B1592" s="301"/>
      <c r="C1592" s="287"/>
      <c r="D1592" s="34"/>
      <c r="E1592" s="306"/>
      <c r="F1592" s="116"/>
      <c r="G1592" s="17"/>
      <c r="H1592" s="17"/>
      <c r="I1592" s="17"/>
      <c r="J1592" s="17"/>
      <c r="K1592" s="17"/>
      <c r="L1592" s="17"/>
      <c r="M1592" s="17"/>
      <c r="N1592" s="17"/>
      <c r="O1592" s="116"/>
      <c r="P1592" s="117">
        <f>IF(D1592&gt;A_Stammdaten!$B$12,0,SUM(G1592,H1592,J1592,L1592:M1592)-SUM(I1592,K1592,N1592:O1592))</f>
        <v>0</v>
      </c>
      <c r="Q1592" s="17"/>
      <c r="R1592" s="17"/>
      <c r="S1592" s="17"/>
      <c r="T1592" s="17"/>
      <c r="U1592" s="62">
        <f t="shared" si="506"/>
        <v>0</v>
      </c>
      <c r="V1592" s="34"/>
      <c r="W1592" s="34"/>
      <c r="X1592" s="34"/>
      <c r="Y1592" s="34"/>
      <c r="Z1592" s="34"/>
      <c r="AA1592" s="63" t="str">
        <f t="shared" si="507"/>
        <v>-</v>
      </c>
      <c r="AB1592" s="63" t="str">
        <f t="shared" si="508"/>
        <v>-</v>
      </c>
      <c r="AC1592" s="63">
        <f>IF(ISBLANK($C1592),0,VLOOKUP($C1592,Listen!$A$2:$C$45,2,FALSE))</f>
        <v>0</v>
      </c>
      <c r="AD1592" s="63">
        <f>IF(ISBLANK($C1592),0,VLOOKUP($C1592,Listen!$A$2:$C$45,3,FALSE))</f>
        <v>0</v>
      </c>
      <c r="AE1592" s="49">
        <f t="shared" si="509"/>
        <v>0</v>
      </c>
      <c r="AF1592" s="49">
        <f t="shared" si="509"/>
        <v>0</v>
      </c>
      <c r="AG1592" s="49">
        <f>IFERROR(IF(OR($V1592&lt;&gt;"Ja",VLOOKUP($C1592,Listen!$A$2:$F$45,5,0)="Nein",D1592&lt;IF(C1592="LNG Anbindungsanlagen gemäß separater Festlegung",2022,2023)),$AC1592,$AA1592),0)</f>
        <v>0</v>
      </c>
      <c r="AH1592" s="49">
        <f>IFERROR(IF(OR($V1592&lt;&gt;"Ja",VLOOKUP($C1592,Listen!$A$2:$F$45,5,0)="Nein",D1592&lt;IF(C1592="LNG Anbindungsanlagen gemäß separater Festlegung",2022,2023)),$AC1592,$AA1592),0)</f>
        <v>0</v>
      </c>
      <c r="AI1592" s="49">
        <f>IFERROR(IF(OR($W1592&lt;&gt;"Ja",VLOOKUP($C1592,Listen!$A$2:$F$45,6,0)="Nein"),$AC1592,$AB1592),0)</f>
        <v>0</v>
      </c>
      <c r="AJ1592" s="49">
        <f>IFERROR(IF(OR($W1592&lt;&gt;"Ja",VLOOKUP($C1592,Listen!$A$2:$F$45,6,0)="Nein"),$AC1592,$AB1592),0)</f>
        <v>0</v>
      </c>
      <c r="AK1592" s="49">
        <f>IFERROR(IF(OR($W1592&lt;&gt;"Ja",VLOOKUP($C1592,Listen!$A$2:$F$45,6,0)="Nein"),$AC1592,$AB1592),0)</f>
        <v>0</v>
      </c>
      <c r="AL1592" s="51">
        <f t="shared" si="510"/>
        <v>0</v>
      </c>
      <c r="AM1592" s="296">
        <f>IFERROR(IF(VLOOKUP($C1592,Listen!$A$2:$F$45,6,0)="Ja",MAX(BC1592:BD1592),D_SAV!$BC1592),0)</f>
        <v>0</v>
      </c>
      <c r="AN1592" s="51">
        <f t="shared" si="511"/>
        <v>0</v>
      </c>
      <c r="AP1592" s="304">
        <f t="shared" si="512"/>
        <v>0</v>
      </c>
      <c r="AQ1592" s="304">
        <f t="shared" si="513"/>
        <v>0</v>
      </c>
      <c r="AR1592" s="304">
        <f t="shared" si="514"/>
        <v>0</v>
      </c>
      <c r="AS1592" s="304">
        <f t="shared" si="515"/>
        <v>0</v>
      </c>
      <c r="AT1592" s="304">
        <f t="shared" si="516"/>
        <v>0</v>
      </c>
      <c r="AU1592" s="304">
        <f t="shared" si="517"/>
        <v>0</v>
      </c>
      <c r="AV1592" s="304">
        <f t="shared" si="518"/>
        <v>0</v>
      </c>
      <c r="AW1592" s="304">
        <f t="shared" si="519"/>
        <v>0</v>
      </c>
      <c r="AX1592" s="304">
        <f t="shared" si="520"/>
        <v>0</v>
      </c>
      <c r="AY1592" s="304">
        <f t="shared" si="521"/>
        <v>0</v>
      </c>
      <c r="AZ1592" s="304">
        <f t="shared" si="522"/>
        <v>0</v>
      </c>
      <c r="BA1592" s="304">
        <f t="shared" si="523"/>
        <v>0</v>
      </c>
      <c r="BB1592" s="304">
        <f t="shared" si="524"/>
        <v>0</v>
      </c>
      <c r="BC1592" s="304">
        <f t="shared" si="525"/>
        <v>0</v>
      </c>
      <c r="BD1592" s="304">
        <f t="shared" si="526"/>
        <v>0</v>
      </c>
      <c r="BE1592" s="304">
        <f>IFERROR(IF(VLOOKUP($C1592,Listen!$A$2:$F$45,6,0)="Ja",BB1592-MAX(BC1592:BD1592),BB1592-BC1592),0)</f>
        <v>0</v>
      </c>
    </row>
    <row r="1593" spans="1:57" x14ac:dyDescent="0.25">
      <c r="A1593" s="320" t="str">
        <f>IF(AND(D1593&lt;&gt;0,C1593&lt;&gt;0,E1593&lt;&gt;0),IF(B1593&lt;&gt;0,CONCATENATE(B1593,"-AGr",VLOOKUP(C1593,Listen!$A$2:$D$45,4,FALSE),"-",D1593,"-",E1593,),CONCATENATE("AGr",VLOOKUP(C1593,Listen!$A$2:$D$45,4,FALSE),"-",D1593,"-",E1593)),"keine vollständige ID")</f>
        <v>keine vollständige ID</v>
      </c>
      <c r="B1593" s="301"/>
      <c r="C1593" s="287"/>
      <c r="D1593" s="34"/>
      <c r="E1593" s="306"/>
      <c r="F1593" s="116"/>
      <c r="G1593" s="17"/>
      <c r="H1593" s="17"/>
      <c r="I1593" s="17"/>
      <c r="J1593" s="17"/>
      <c r="K1593" s="17"/>
      <c r="L1593" s="17"/>
      <c r="M1593" s="17"/>
      <c r="N1593" s="17"/>
      <c r="O1593" s="116"/>
      <c r="P1593" s="117">
        <f>IF(D1593&gt;A_Stammdaten!$B$12,0,SUM(G1593,H1593,J1593,L1593:M1593)-SUM(I1593,K1593,N1593:O1593))</f>
        <v>0</v>
      </c>
      <c r="Q1593" s="17"/>
      <c r="R1593" s="17"/>
      <c r="S1593" s="17"/>
      <c r="T1593" s="17"/>
      <c r="U1593" s="62">
        <f t="shared" si="506"/>
        <v>0</v>
      </c>
      <c r="V1593" s="34"/>
      <c r="W1593" s="34"/>
      <c r="X1593" s="34"/>
      <c r="Y1593" s="34"/>
      <c r="Z1593" s="34"/>
      <c r="AA1593" s="63" t="str">
        <f t="shared" si="507"/>
        <v>-</v>
      </c>
      <c r="AB1593" s="63" t="str">
        <f t="shared" si="508"/>
        <v>-</v>
      </c>
      <c r="AC1593" s="63">
        <f>IF(ISBLANK($C1593),0,VLOOKUP($C1593,Listen!$A$2:$C$45,2,FALSE))</f>
        <v>0</v>
      </c>
      <c r="AD1593" s="63">
        <f>IF(ISBLANK($C1593),0,VLOOKUP($C1593,Listen!$A$2:$C$45,3,FALSE))</f>
        <v>0</v>
      </c>
      <c r="AE1593" s="49">
        <f t="shared" si="509"/>
        <v>0</v>
      </c>
      <c r="AF1593" s="49">
        <f t="shared" si="509"/>
        <v>0</v>
      </c>
      <c r="AG1593" s="49">
        <f>IFERROR(IF(OR($V1593&lt;&gt;"Ja",VLOOKUP($C1593,Listen!$A$2:$F$45,5,0)="Nein",D1593&lt;IF(C1593="LNG Anbindungsanlagen gemäß separater Festlegung",2022,2023)),$AC1593,$AA1593),0)</f>
        <v>0</v>
      </c>
      <c r="AH1593" s="49">
        <f>IFERROR(IF(OR($V1593&lt;&gt;"Ja",VLOOKUP($C1593,Listen!$A$2:$F$45,5,0)="Nein",D1593&lt;IF(C1593="LNG Anbindungsanlagen gemäß separater Festlegung",2022,2023)),$AC1593,$AA1593),0)</f>
        <v>0</v>
      </c>
      <c r="AI1593" s="49">
        <f>IFERROR(IF(OR($W1593&lt;&gt;"Ja",VLOOKUP($C1593,Listen!$A$2:$F$45,6,0)="Nein"),$AC1593,$AB1593),0)</f>
        <v>0</v>
      </c>
      <c r="AJ1593" s="49">
        <f>IFERROR(IF(OR($W1593&lt;&gt;"Ja",VLOOKUP($C1593,Listen!$A$2:$F$45,6,0)="Nein"),$AC1593,$AB1593),0)</f>
        <v>0</v>
      </c>
      <c r="AK1593" s="49">
        <f>IFERROR(IF(OR($W1593&lt;&gt;"Ja",VLOOKUP($C1593,Listen!$A$2:$F$45,6,0)="Nein"),$AC1593,$AB1593),0)</f>
        <v>0</v>
      </c>
      <c r="AL1593" s="51">
        <f t="shared" si="510"/>
        <v>0</v>
      </c>
      <c r="AM1593" s="296">
        <f>IFERROR(IF(VLOOKUP($C1593,Listen!$A$2:$F$45,6,0)="Ja",MAX(BC1593:BD1593),D_SAV!$BC1593),0)</f>
        <v>0</v>
      </c>
      <c r="AN1593" s="51">
        <f t="shared" si="511"/>
        <v>0</v>
      </c>
      <c r="AP1593" s="304">
        <f t="shared" si="512"/>
        <v>0</v>
      </c>
      <c r="AQ1593" s="304">
        <f t="shared" si="513"/>
        <v>0</v>
      </c>
      <c r="AR1593" s="304">
        <f t="shared" si="514"/>
        <v>0</v>
      </c>
      <c r="AS1593" s="304">
        <f t="shared" si="515"/>
        <v>0</v>
      </c>
      <c r="AT1593" s="304">
        <f t="shared" si="516"/>
        <v>0</v>
      </c>
      <c r="AU1593" s="304">
        <f t="shared" si="517"/>
        <v>0</v>
      </c>
      <c r="AV1593" s="304">
        <f t="shared" si="518"/>
        <v>0</v>
      </c>
      <c r="AW1593" s="304">
        <f t="shared" si="519"/>
        <v>0</v>
      </c>
      <c r="AX1593" s="304">
        <f t="shared" si="520"/>
        <v>0</v>
      </c>
      <c r="AY1593" s="304">
        <f t="shared" si="521"/>
        <v>0</v>
      </c>
      <c r="AZ1593" s="304">
        <f t="shared" si="522"/>
        <v>0</v>
      </c>
      <c r="BA1593" s="304">
        <f t="shared" si="523"/>
        <v>0</v>
      </c>
      <c r="BB1593" s="304">
        <f t="shared" si="524"/>
        <v>0</v>
      </c>
      <c r="BC1593" s="304">
        <f t="shared" si="525"/>
        <v>0</v>
      </c>
      <c r="BD1593" s="304">
        <f t="shared" si="526"/>
        <v>0</v>
      </c>
      <c r="BE1593" s="304">
        <f>IFERROR(IF(VLOOKUP($C1593,Listen!$A$2:$F$45,6,0)="Ja",BB1593-MAX(BC1593:BD1593),BB1593-BC1593),0)</f>
        <v>0</v>
      </c>
    </row>
    <row r="1594" spans="1:57" x14ac:dyDescent="0.25">
      <c r="A1594" s="320" t="str">
        <f>IF(AND(D1594&lt;&gt;0,C1594&lt;&gt;0,E1594&lt;&gt;0),IF(B1594&lt;&gt;0,CONCATENATE(B1594,"-AGr",VLOOKUP(C1594,Listen!$A$2:$D$45,4,FALSE),"-",D1594,"-",E1594,),CONCATENATE("AGr",VLOOKUP(C1594,Listen!$A$2:$D$45,4,FALSE),"-",D1594,"-",E1594)),"keine vollständige ID")</f>
        <v>keine vollständige ID</v>
      </c>
      <c r="B1594" s="301"/>
      <c r="C1594" s="287"/>
      <c r="D1594" s="34"/>
      <c r="E1594" s="306"/>
      <c r="F1594" s="116"/>
      <c r="G1594" s="17"/>
      <c r="H1594" s="17"/>
      <c r="I1594" s="17"/>
      <c r="J1594" s="17"/>
      <c r="K1594" s="17"/>
      <c r="L1594" s="17"/>
      <c r="M1594" s="17"/>
      <c r="N1594" s="17"/>
      <c r="O1594" s="116"/>
      <c r="P1594" s="117">
        <f>IF(D1594&gt;A_Stammdaten!$B$12,0,SUM(G1594,H1594,J1594,L1594:M1594)-SUM(I1594,K1594,N1594:O1594))</f>
        <v>0</v>
      </c>
      <c r="Q1594" s="17"/>
      <c r="R1594" s="17"/>
      <c r="S1594" s="17"/>
      <c r="T1594" s="17"/>
      <c r="U1594" s="62">
        <f t="shared" si="506"/>
        <v>0</v>
      </c>
      <c r="V1594" s="34"/>
      <c r="W1594" s="34"/>
      <c r="X1594" s="34"/>
      <c r="Y1594" s="34"/>
      <c r="Z1594" s="34"/>
      <c r="AA1594" s="63" t="str">
        <f t="shared" si="507"/>
        <v>-</v>
      </c>
      <c r="AB1594" s="63" t="str">
        <f t="shared" si="508"/>
        <v>-</v>
      </c>
      <c r="AC1594" s="63">
        <f>IF(ISBLANK($C1594),0,VLOOKUP($C1594,Listen!$A$2:$C$45,2,FALSE))</f>
        <v>0</v>
      </c>
      <c r="AD1594" s="63">
        <f>IF(ISBLANK($C1594),0,VLOOKUP($C1594,Listen!$A$2:$C$45,3,FALSE))</f>
        <v>0</v>
      </c>
      <c r="AE1594" s="49">
        <f t="shared" si="509"/>
        <v>0</v>
      </c>
      <c r="AF1594" s="49">
        <f t="shared" si="509"/>
        <v>0</v>
      </c>
      <c r="AG1594" s="49">
        <f>IFERROR(IF(OR($V1594&lt;&gt;"Ja",VLOOKUP($C1594,Listen!$A$2:$F$45,5,0)="Nein",D1594&lt;IF(C1594="LNG Anbindungsanlagen gemäß separater Festlegung",2022,2023)),$AC1594,$AA1594),0)</f>
        <v>0</v>
      </c>
      <c r="AH1594" s="49">
        <f>IFERROR(IF(OR($V1594&lt;&gt;"Ja",VLOOKUP($C1594,Listen!$A$2:$F$45,5,0)="Nein",D1594&lt;IF(C1594="LNG Anbindungsanlagen gemäß separater Festlegung",2022,2023)),$AC1594,$AA1594),0)</f>
        <v>0</v>
      </c>
      <c r="AI1594" s="49">
        <f>IFERROR(IF(OR($W1594&lt;&gt;"Ja",VLOOKUP($C1594,Listen!$A$2:$F$45,6,0)="Nein"),$AC1594,$AB1594),0)</f>
        <v>0</v>
      </c>
      <c r="AJ1594" s="49">
        <f>IFERROR(IF(OR($W1594&lt;&gt;"Ja",VLOOKUP($C1594,Listen!$A$2:$F$45,6,0)="Nein"),$AC1594,$AB1594),0)</f>
        <v>0</v>
      </c>
      <c r="AK1594" s="49">
        <f>IFERROR(IF(OR($W1594&lt;&gt;"Ja",VLOOKUP($C1594,Listen!$A$2:$F$45,6,0)="Nein"),$AC1594,$AB1594),0)</f>
        <v>0</v>
      </c>
      <c r="AL1594" s="51">
        <f t="shared" si="510"/>
        <v>0</v>
      </c>
      <c r="AM1594" s="296">
        <f>IFERROR(IF(VLOOKUP($C1594,Listen!$A$2:$F$45,6,0)="Ja",MAX(BC1594:BD1594),D_SAV!$BC1594),0)</f>
        <v>0</v>
      </c>
      <c r="AN1594" s="51">
        <f t="shared" si="511"/>
        <v>0</v>
      </c>
      <c r="AP1594" s="304">
        <f t="shared" si="512"/>
        <v>0</v>
      </c>
      <c r="AQ1594" s="304">
        <f t="shared" si="513"/>
        <v>0</v>
      </c>
      <c r="AR1594" s="304">
        <f t="shared" si="514"/>
        <v>0</v>
      </c>
      <c r="AS1594" s="304">
        <f t="shared" si="515"/>
        <v>0</v>
      </c>
      <c r="AT1594" s="304">
        <f t="shared" si="516"/>
        <v>0</v>
      </c>
      <c r="AU1594" s="304">
        <f t="shared" si="517"/>
        <v>0</v>
      </c>
      <c r="AV1594" s="304">
        <f t="shared" si="518"/>
        <v>0</v>
      </c>
      <c r="AW1594" s="304">
        <f t="shared" si="519"/>
        <v>0</v>
      </c>
      <c r="AX1594" s="304">
        <f t="shared" si="520"/>
        <v>0</v>
      </c>
      <c r="AY1594" s="304">
        <f t="shared" si="521"/>
        <v>0</v>
      </c>
      <c r="AZ1594" s="304">
        <f t="shared" si="522"/>
        <v>0</v>
      </c>
      <c r="BA1594" s="304">
        <f t="shared" si="523"/>
        <v>0</v>
      </c>
      <c r="BB1594" s="304">
        <f t="shared" si="524"/>
        <v>0</v>
      </c>
      <c r="BC1594" s="304">
        <f t="shared" si="525"/>
        <v>0</v>
      </c>
      <c r="BD1594" s="304">
        <f t="shared" si="526"/>
        <v>0</v>
      </c>
      <c r="BE1594" s="304">
        <f>IFERROR(IF(VLOOKUP($C1594,Listen!$A$2:$F$45,6,0)="Ja",BB1594-MAX(BC1594:BD1594),BB1594-BC1594),0)</f>
        <v>0</v>
      </c>
    </row>
    <row r="1595" spans="1:57" x14ac:dyDescent="0.25">
      <c r="A1595" s="320" t="str">
        <f>IF(AND(D1595&lt;&gt;0,C1595&lt;&gt;0,E1595&lt;&gt;0),IF(B1595&lt;&gt;0,CONCATENATE(B1595,"-AGr",VLOOKUP(C1595,Listen!$A$2:$D$45,4,FALSE),"-",D1595,"-",E1595,),CONCATENATE("AGr",VLOOKUP(C1595,Listen!$A$2:$D$45,4,FALSE),"-",D1595,"-",E1595)),"keine vollständige ID")</f>
        <v>keine vollständige ID</v>
      </c>
      <c r="B1595" s="301"/>
      <c r="C1595" s="287"/>
      <c r="D1595" s="34"/>
      <c r="E1595" s="306"/>
      <c r="F1595" s="116"/>
      <c r="G1595" s="17"/>
      <c r="H1595" s="17"/>
      <c r="I1595" s="17"/>
      <c r="J1595" s="17"/>
      <c r="K1595" s="17"/>
      <c r="L1595" s="17"/>
      <c r="M1595" s="17"/>
      <c r="N1595" s="17"/>
      <c r="O1595" s="116"/>
      <c r="P1595" s="117">
        <f>IF(D1595&gt;A_Stammdaten!$B$12,0,SUM(G1595,H1595,J1595,L1595:M1595)-SUM(I1595,K1595,N1595:O1595))</f>
        <v>0</v>
      </c>
      <c r="Q1595" s="17"/>
      <c r="R1595" s="17"/>
      <c r="S1595" s="17"/>
      <c r="T1595" s="17"/>
      <c r="U1595" s="62">
        <f t="shared" si="506"/>
        <v>0</v>
      </c>
      <c r="V1595" s="34"/>
      <c r="W1595" s="34"/>
      <c r="X1595" s="34"/>
      <c r="Y1595" s="34"/>
      <c r="Z1595" s="34"/>
      <c r="AA1595" s="63" t="str">
        <f t="shared" si="507"/>
        <v>-</v>
      </c>
      <c r="AB1595" s="63" t="str">
        <f t="shared" si="508"/>
        <v>-</v>
      </c>
      <c r="AC1595" s="63">
        <f>IF(ISBLANK($C1595),0,VLOOKUP($C1595,Listen!$A$2:$C$45,2,FALSE))</f>
        <v>0</v>
      </c>
      <c r="AD1595" s="63">
        <f>IF(ISBLANK($C1595),0,VLOOKUP($C1595,Listen!$A$2:$C$45,3,FALSE))</f>
        <v>0</v>
      </c>
      <c r="AE1595" s="49">
        <f t="shared" si="509"/>
        <v>0</v>
      </c>
      <c r="AF1595" s="49">
        <f t="shared" si="509"/>
        <v>0</v>
      </c>
      <c r="AG1595" s="49">
        <f>IFERROR(IF(OR($V1595&lt;&gt;"Ja",VLOOKUP($C1595,Listen!$A$2:$F$45,5,0)="Nein",D1595&lt;IF(C1595="LNG Anbindungsanlagen gemäß separater Festlegung",2022,2023)),$AC1595,$AA1595),0)</f>
        <v>0</v>
      </c>
      <c r="AH1595" s="49">
        <f>IFERROR(IF(OR($V1595&lt;&gt;"Ja",VLOOKUP($C1595,Listen!$A$2:$F$45,5,0)="Nein",D1595&lt;IF(C1595="LNG Anbindungsanlagen gemäß separater Festlegung",2022,2023)),$AC1595,$AA1595),0)</f>
        <v>0</v>
      </c>
      <c r="AI1595" s="49">
        <f>IFERROR(IF(OR($W1595&lt;&gt;"Ja",VLOOKUP($C1595,Listen!$A$2:$F$45,6,0)="Nein"),$AC1595,$AB1595),0)</f>
        <v>0</v>
      </c>
      <c r="AJ1595" s="49">
        <f>IFERROR(IF(OR($W1595&lt;&gt;"Ja",VLOOKUP($C1595,Listen!$A$2:$F$45,6,0)="Nein"),$AC1595,$AB1595),0)</f>
        <v>0</v>
      </c>
      <c r="AK1595" s="49">
        <f>IFERROR(IF(OR($W1595&lt;&gt;"Ja",VLOOKUP($C1595,Listen!$A$2:$F$45,6,0)="Nein"),$AC1595,$AB1595),0)</f>
        <v>0</v>
      </c>
      <c r="AL1595" s="51">
        <f t="shared" si="510"/>
        <v>0</v>
      </c>
      <c r="AM1595" s="296">
        <f>IFERROR(IF(VLOOKUP($C1595,Listen!$A$2:$F$45,6,0)="Ja",MAX(BC1595:BD1595),D_SAV!$BC1595),0)</f>
        <v>0</v>
      </c>
      <c r="AN1595" s="51">
        <f t="shared" si="511"/>
        <v>0</v>
      </c>
      <c r="AP1595" s="304">
        <f t="shared" si="512"/>
        <v>0</v>
      </c>
      <c r="AQ1595" s="304">
        <f t="shared" si="513"/>
        <v>0</v>
      </c>
      <c r="AR1595" s="304">
        <f t="shared" si="514"/>
        <v>0</v>
      </c>
      <c r="AS1595" s="304">
        <f t="shared" si="515"/>
        <v>0</v>
      </c>
      <c r="AT1595" s="304">
        <f t="shared" si="516"/>
        <v>0</v>
      </c>
      <c r="AU1595" s="304">
        <f t="shared" si="517"/>
        <v>0</v>
      </c>
      <c r="AV1595" s="304">
        <f t="shared" si="518"/>
        <v>0</v>
      </c>
      <c r="AW1595" s="304">
        <f t="shared" si="519"/>
        <v>0</v>
      </c>
      <c r="AX1595" s="304">
        <f t="shared" si="520"/>
        <v>0</v>
      </c>
      <c r="AY1595" s="304">
        <f t="shared" si="521"/>
        <v>0</v>
      </c>
      <c r="AZ1595" s="304">
        <f t="shared" si="522"/>
        <v>0</v>
      </c>
      <c r="BA1595" s="304">
        <f t="shared" si="523"/>
        <v>0</v>
      </c>
      <c r="BB1595" s="304">
        <f t="shared" si="524"/>
        <v>0</v>
      </c>
      <c r="BC1595" s="304">
        <f t="shared" si="525"/>
        <v>0</v>
      </c>
      <c r="BD1595" s="304">
        <f t="shared" si="526"/>
        <v>0</v>
      </c>
      <c r="BE1595" s="304">
        <f>IFERROR(IF(VLOOKUP($C1595,Listen!$A$2:$F$45,6,0)="Ja",BB1595-MAX(BC1595:BD1595),BB1595-BC1595),0)</f>
        <v>0</v>
      </c>
    </row>
    <row r="1596" spans="1:57" x14ac:dyDescent="0.25">
      <c r="A1596" s="320" t="str">
        <f>IF(AND(D1596&lt;&gt;0,C1596&lt;&gt;0,E1596&lt;&gt;0),IF(B1596&lt;&gt;0,CONCATENATE(B1596,"-AGr",VLOOKUP(C1596,Listen!$A$2:$D$45,4,FALSE),"-",D1596,"-",E1596,),CONCATENATE("AGr",VLOOKUP(C1596,Listen!$A$2:$D$45,4,FALSE),"-",D1596,"-",E1596)),"keine vollständige ID")</f>
        <v>keine vollständige ID</v>
      </c>
      <c r="B1596" s="301"/>
      <c r="C1596" s="287"/>
      <c r="D1596" s="34"/>
      <c r="E1596" s="306"/>
      <c r="F1596" s="116"/>
      <c r="G1596" s="17"/>
      <c r="H1596" s="17"/>
      <c r="I1596" s="17"/>
      <c r="J1596" s="17"/>
      <c r="K1596" s="17"/>
      <c r="L1596" s="17"/>
      <c r="M1596" s="17"/>
      <c r="N1596" s="17"/>
      <c r="O1596" s="116"/>
      <c r="P1596" s="117">
        <f>IF(D1596&gt;A_Stammdaten!$B$12,0,SUM(G1596,H1596,J1596,L1596:M1596)-SUM(I1596,K1596,N1596:O1596))</f>
        <v>0</v>
      </c>
      <c r="Q1596" s="17"/>
      <c r="R1596" s="17"/>
      <c r="S1596" s="17"/>
      <c r="T1596" s="17"/>
      <c r="U1596" s="62">
        <f t="shared" si="506"/>
        <v>0</v>
      </c>
      <c r="V1596" s="34"/>
      <c r="W1596" s="34"/>
      <c r="X1596" s="34"/>
      <c r="Y1596" s="34"/>
      <c r="Z1596" s="34"/>
      <c r="AA1596" s="63" t="str">
        <f t="shared" si="507"/>
        <v>-</v>
      </c>
      <c r="AB1596" s="63" t="str">
        <f t="shared" si="508"/>
        <v>-</v>
      </c>
      <c r="AC1596" s="63">
        <f>IF(ISBLANK($C1596),0,VLOOKUP($C1596,Listen!$A$2:$C$45,2,FALSE))</f>
        <v>0</v>
      </c>
      <c r="AD1596" s="63">
        <f>IF(ISBLANK($C1596),0,VLOOKUP($C1596,Listen!$A$2:$C$45,3,FALSE))</f>
        <v>0</v>
      </c>
      <c r="AE1596" s="49">
        <f t="shared" si="509"/>
        <v>0</v>
      </c>
      <c r="AF1596" s="49">
        <f t="shared" si="509"/>
        <v>0</v>
      </c>
      <c r="AG1596" s="49">
        <f>IFERROR(IF(OR($V1596&lt;&gt;"Ja",VLOOKUP($C1596,Listen!$A$2:$F$45,5,0)="Nein",D1596&lt;IF(C1596="LNG Anbindungsanlagen gemäß separater Festlegung",2022,2023)),$AC1596,$AA1596),0)</f>
        <v>0</v>
      </c>
      <c r="AH1596" s="49">
        <f>IFERROR(IF(OR($V1596&lt;&gt;"Ja",VLOOKUP($C1596,Listen!$A$2:$F$45,5,0)="Nein",D1596&lt;IF(C1596="LNG Anbindungsanlagen gemäß separater Festlegung",2022,2023)),$AC1596,$AA1596),0)</f>
        <v>0</v>
      </c>
      <c r="AI1596" s="49">
        <f>IFERROR(IF(OR($W1596&lt;&gt;"Ja",VLOOKUP($C1596,Listen!$A$2:$F$45,6,0)="Nein"),$AC1596,$AB1596),0)</f>
        <v>0</v>
      </c>
      <c r="AJ1596" s="49">
        <f>IFERROR(IF(OR($W1596&lt;&gt;"Ja",VLOOKUP($C1596,Listen!$A$2:$F$45,6,0)="Nein"),$AC1596,$AB1596),0)</f>
        <v>0</v>
      </c>
      <c r="AK1596" s="49">
        <f>IFERROR(IF(OR($W1596&lt;&gt;"Ja",VLOOKUP($C1596,Listen!$A$2:$F$45,6,0)="Nein"),$AC1596,$AB1596),0)</f>
        <v>0</v>
      </c>
      <c r="AL1596" s="51">
        <f t="shared" si="510"/>
        <v>0</v>
      </c>
      <c r="AM1596" s="296">
        <f>IFERROR(IF(VLOOKUP($C1596,Listen!$A$2:$F$45,6,0)="Ja",MAX(BC1596:BD1596),D_SAV!$BC1596),0)</f>
        <v>0</v>
      </c>
      <c r="AN1596" s="51">
        <f t="shared" si="511"/>
        <v>0</v>
      </c>
      <c r="AP1596" s="304">
        <f t="shared" si="512"/>
        <v>0</v>
      </c>
      <c r="AQ1596" s="304">
        <f t="shared" si="513"/>
        <v>0</v>
      </c>
      <c r="AR1596" s="304">
        <f t="shared" si="514"/>
        <v>0</v>
      </c>
      <c r="AS1596" s="304">
        <f t="shared" si="515"/>
        <v>0</v>
      </c>
      <c r="AT1596" s="304">
        <f t="shared" si="516"/>
        <v>0</v>
      </c>
      <c r="AU1596" s="304">
        <f t="shared" si="517"/>
        <v>0</v>
      </c>
      <c r="AV1596" s="304">
        <f t="shared" si="518"/>
        <v>0</v>
      </c>
      <c r="AW1596" s="304">
        <f t="shared" si="519"/>
        <v>0</v>
      </c>
      <c r="AX1596" s="304">
        <f t="shared" si="520"/>
        <v>0</v>
      </c>
      <c r="AY1596" s="304">
        <f t="shared" si="521"/>
        <v>0</v>
      </c>
      <c r="AZ1596" s="304">
        <f t="shared" si="522"/>
        <v>0</v>
      </c>
      <c r="BA1596" s="304">
        <f t="shared" si="523"/>
        <v>0</v>
      </c>
      <c r="BB1596" s="304">
        <f t="shared" si="524"/>
        <v>0</v>
      </c>
      <c r="BC1596" s="304">
        <f t="shared" si="525"/>
        <v>0</v>
      </c>
      <c r="BD1596" s="304">
        <f t="shared" si="526"/>
        <v>0</v>
      </c>
      <c r="BE1596" s="304">
        <f>IFERROR(IF(VLOOKUP($C1596,Listen!$A$2:$F$45,6,0)="Ja",BB1596-MAX(BC1596:BD1596),BB1596-BC1596),0)</f>
        <v>0</v>
      </c>
    </row>
    <row r="1597" spans="1:57" x14ac:dyDescent="0.25">
      <c r="A1597" s="320" t="str">
        <f>IF(AND(D1597&lt;&gt;0,C1597&lt;&gt;0,E1597&lt;&gt;0),IF(B1597&lt;&gt;0,CONCATENATE(B1597,"-AGr",VLOOKUP(C1597,Listen!$A$2:$D$45,4,FALSE),"-",D1597,"-",E1597,),CONCATENATE("AGr",VLOOKUP(C1597,Listen!$A$2:$D$45,4,FALSE),"-",D1597,"-",E1597)),"keine vollständige ID")</f>
        <v>keine vollständige ID</v>
      </c>
      <c r="B1597" s="301"/>
      <c r="C1597" s="287"/>
      <c r="D1597" s="34"/>
      <c r="E1597" s="306"/>
      <c r="F1597" s="116"/>
      <c r="G1597" s="17"/>
      <c r="H1597" s="17"/>
      <c r="I1597" s="17"/>
      <c r="J1597" s="17"/>
      <c r="K1597" s="17"/>
      <c r="L1597" s="17"/>
      <c r="M1597" s="17"/>
      <c r="N1597" s="17"/>
      <c r="O1597" s="116"/>
      <c r="P1597" s="117">
        <f>IF(D1597&gt;A_Stammdaten!$B$12,0,SUM(G1597,H1597,J1597,L1597:M1597)-SUM(I1597,K1597,N1597:O1597))</f>
        <v>0</v>
      </c>
      <c r="Q1597" s="17"/>
      <c r="R1597" s="17"/>
      <c r="S1597" s="17"/>
      <c r="T1597" s="17"/>
      <c r="U1597" s="62">
        <f t="shared" si="506"/>
        <v>0</v>
      </c>
      <c r="V1597" s="34"/>
      <c r="W1597" s="34"/>
      <c r="X1597" s="34"/>
      <c r="Y1597" s="34"/>
      <c r="Z1597" s="34"/>
      <c r="AA1597" s="63" t="str">
        <f t="shared" si="507"/>
        <v>-</v>
      </c>
      <c r="AB1597" s="63" t="str">
        <f t="shared" si="508"/>
        <v>-</v>
      </c>
      <c r="AC1597" s="63">
        <f>IF(ISBLANK($C1597),0,VLOOKUP($C1597,Listen!$A$2:$C$45,2,FALSE))</f>
        <v>0</v>
      </c>
      <c r="AD1597" s="63">
        <f>IF(ISBLANK($C1597),0,VLOOKUP($C1597,Listen!$A$2:$C$45,3,FALSE))</f>
        <v>0</v>
      </c>
      <c r="AE1597" s="49">
        <f t="shared" si="509"/>
        <v>0</v>
      </c>
      <c r="AF1597" s="49">
        <f t="shared" si="509"/>
        <v>0</v>
      </c>
      <c r="AG1597" s="49">
        <f>IFERROR(IF(OR($V1597&lt;&gt;"Ja",VLOOKUP($C1597,Listen!$A$2:$F$45,5,0)="Nein",D1597&lt;IF(C1597="LNG Anbindungsanlagen gemäß separater Festlegung",2022,2023)),$AC1597,$AA1597),0)</f>
        <v>0</v>
      </c>
      <c r="AH1597" s="49">
        <f>IFERROR(IF(OR($V1597&lt;&gt;"Ja",VLOOKUP($C1597,Listen!$A$2:$F$45,5,0)="Nein",D1597&lt;IF(C1597="LNG Anbindungsanlagen gemäß separater Festlegung",2022,2023)),$AC1597,$AA1597),0)</f>
        <v>0</v>
      </c>
      <c r="AI1597" s="49">
        <f>IFERROR(IF(OR($W1597&lt;&gt;"Ja",VLOOKUP($C1597,Listen!$A$2:$F$45,6,0)="Nein"),$AC1597,$AB1597),0)</f>
        <v>0</v>
      </c>
      <c r="AJ1597" s="49">
        <f>IFERROR(IF(OR($W1597&lt;&gt;"Ja",VLOOKUP($C1597,Listen!$A$2:$F$45,6,0)="Nein"),$AC1597,$AB1597),0)</f>
        <v>0</v>
      </c>
      <c r="AK1597" s="49">
        <f>IFERROR(IF(OR($W1597&lt;&gt;"Ja",VLOOKUP($C1597,Listen!$A$2:$F$45,6,0)="Nein"),$AC1597,$AB1597),0)</f>
        <v>0</v>
      </c>
      <c r="AL1597" s="51">
        <f t="shared" si="510"/>
        <v>0</v>
      </c>
      <c r="AM1597" s="296">
        <f>IFERROR(IF(VLOOKUP($C1597,Listen!$A$2:$F$45,6,0)="Ja",MAX(BC1597:BD1597),D_SAV!$BC1597),0)</f>
        <v>0</v>
      </c>
      <c r="AN1597" s="51">
        <f t="shared" si="511"/>
        <v>0</v>
      </c>
      <c r="AP1597" s="304">
        <f t="shared" si="512"/>
        <v>0</v>
      </c>
      <c r="AQ1597" s="304">
        <f t="shared" si="513"/>
        <v>0</v>
      </c>
      <c r="AR1597" s="304">
        <f t="shared" si="514"/>
        <v>0</v>
      </c>
      <c r="AS1597" s="304">
        <f t="shared" si="515"/>
        <v>0</v>
      </c>
      <c r="AT1597" s="304">
        <f t="shared" si="516"/>
        <v>0</v>
      </c>
      <c r="AU1597" s="304">
        <f t="shared" si="517"/>
        <v>0</v>
      </c>
      <c r="AV1597" s="304">
        <f t="shared" si="518"/>
        <v>0</v>
      </c>
      <c r="AW1597" s="304">
        <f t="shared" si="519"/>
        <v>0</v>
      </c>
      <c r="AX1597" s="304">
        <f t="shared" si="520"/>
        <v>0</v>
      </c>
      <c r="AY1597" s="304">
        <f t="shared" si="521"/>
        <v>0</v>
      </c>
      <c r="AZ1597" s="304">
        <f t="shared" si="522"/>
        <v>0</v>
      </c>
      <c r="BA1597" s="304">
        <f t="shared" si="523"/>
        <v>0</v>
      </c>
      <c r="BB1597" s="304">
        <f t="shared" si="524"/>
        <v>0</v>
      </c>
      <c r="BC1597" s="304">
        <f t="shared" si="525"/>
        <v>0</v>
      </c>
      <c r="BD1597" s="304">
        <f t="shared" si="526"/>
        <v>0</v>
      </c>
      <c r="BE1597" s="304">
        <f>IFERROR(IF(VLOOKUP($C1597,Listen!$A$2:$F$45,6,0)="Ja",BB1597-MAX(BC1597:BD1597),BB1597-BC1597),0)</f>
        <v>0</v>
      </c>
    </row>
    <row r="1598" spans="1:57" x14ac:dyDescent="0.25">
      <c r="A1598" s="320" t="str">
        <f>IF(AND(D1598&lt;&gt;0,C1598&lt;&gt;0,E1598&lt;&gt;0),IF(B1598&lt;&gt;0,CONCATENATE(B1598,"-AGr",VLOOKUP(C1598,Listen!$A$2:$D$45,4,FALSE),"-",D1598,"-",E1598,),CONCATENATE("AGr",VLOOKUP(C1598,Listen!$A$2:$D$45,4,FALSE),"-",D1598,"-",E1598)),"keine vollständige ID")</f>
        <v>keine vollständige ID</v>
      </c>
      <c r="B1598" s="301"/>
      <c r="C1598" s="287"/>
      <c r="D1598" s="34"/>
      <c r="E1598" s="306"/>
      <c r="F1598" s="116"/>
      <c r="G1598" s="17"/>
      <c r="H1598" s="17"/>
      <c r="I1598" s="17"/>
      <c r="J1598" s="17"/>
      <c r="K1598" s="17"/>
      <c r="L1598" s="17"/>
      <c r="M1598" s="17"/>
      <c r="N1598" s="17"/>
      <c r="O1598" s="116"/>
      <c r="P1598" s="117">
        <f>IF(D1598&gt;A_Stammdaten!$B$12,0,SUM(G1598,H1598,J1598,L1598:M1598)-SUM(I1598,K1598,N1598:O1598))</f>
        <v>0</v>
      </c>
      <c r="Q1598" s="17"/>
      <c r="R1598" s="17"/>
      <c r="S1598" s="17"/>
      <c r="T1598" s="17"/>
      <c r="U1598" s="62">
        <f t="shared" si="506"/>
        <v>0</v>
      </c>
      <c r="V1598" s="34"/>
      <c r="W1598" s="34"/>
      <c r="X1598" s="34"/>
      <c r="Y1598" s="34"/>
      <c r="Z1598" s="34"/>
      <c r="AA1598" s="63" t="str">
        <f t="shared" si="507"/>
        <v>-</v>
      </c>
      <c r="AB1598" s="63" t="str">
        <f t="shared" si="508"/>
        <v>-</v>
      </c>
      <c r="AC1598" s="63">
        <f>IF(ISBLANK($C1598),0,VLOOKUP($C1598,Listen!$A$2:$C$45,2,FALSE))</f>
        <v>0</v>
      </c>
      <c r="AD1598" s="63">
        <f>IF(ISBLANK($C1598),0,VLOOKUP($C1598,Listen!$A$2:$C$45,3,FALSE))</f>
        <v>0</v>
      </c>
      <c r="AE1598" s="49">
        <f t="shared" si="509"/>
        <v>0</v>
      </c>
      <c r="AF1598" s="49">
        <f t="shared" si="509"/>
        <v>0</v>
      </c>
      <c r="AG1598" s="49">
        <f>IFERROR(IF(OR($V1598&lt;&gt;"Ja",VLOOKUP($C1598,Listen!$A$2:$F$45,5,0)="Nein",D1598&lt;IF(C1598="LNG Anbindungsanlagen gemäß separater Festlegung",2022,2023)),$AC1598,$AA1598),0)</f>
        <v>0</v>
      </c>
      <c r="AH1598" s="49">
        <f>IFERROR(IF(OR($V1598&lt;&gt;"Ja",VLOOKUP($C1598,Listen!$A$2:$F$45,5,0)="Nein",D1598&lt;IF(C1598="LNG Anbindungsanlagen gemäß separater Festlegung",2022,2023)),$AC1598,$AA1598),0)</f>
        <v>0</v>
      </c>
      <c r="AI1598" s="49">
        <f>IFERROR(IF(OR($W1598&lt;&gt;"Ja",VLOOKUP($C1598,Listen!$A$2:$F$45,6,0)="Nein"),$AC1598,$AB1598),0)</f>
        <v>0</v>
      </c>
      <c r="AJ1598" s="49">
        <f>IFERROR(IF(OR($W1598&lt;&gt;"Ja",VLOOKUP($C1598,Listen!$A$2:$F$45,6,0)="Nein"),$AC1598,$AB1598),0)</f>
        <v>0</v>
      </c>
      <c r="AK1598" s="49">
        <f>IFERROR(IF(OR($W1598&lt;&gt;"Ja",VLOOKUP($C1598,Listen!$A$2:$F$45,6,0)="Nein"),$AC1598,$AB1598),0)</f>
        <v>0</v>
      </c>
      <c r="AL1598" s="51">
        <f t="shared" si="510"/>
        <v>0</v>
      </c>
      <c r="AM1598" s="296">
        <f>IFERROR(IF(VLOOKUP($C1598,Listen!$A$2:$F$45,6,0)="Ja",MAX(BC1598:BD1598),D_SAV!$BC1598),0)</f>
        <v>0</v>
      </c>
      <c r="AN1598" s="51">
        <f t="shared" si="511"/>
        <v>0</v>
      </c>
      <c r="AP1598" s="304">
        <f t="shared" si="512"/>
        <v>0</v>
      </c>
      <c r="AQ1598" s="304">
        <f t="shared" si="513"/>
        <v>0</v>
      </c>
      <c r="AR1598" s="304">
        <f t="shared" si="514"/>
        <v>0</v>
      </c>
      <c r="AS1598" s="304">
        <f t="shared" si="515"/>
        <v>0</v>
      </c>
      <c r="AT1598" s="304">
        <f t="shared" si="516"/>
        <v>0</v>
      </c>
      <c r="AU1598" s="304">
        <f t="shared" si="517"/>
        <v>0</v>
      </c>
      <c r="AV1598" s="304">
        <f t="shared" si="518"/>
        <v>0</v>
      </c>
      <c r="AW1598" s="304">
        <f t="shared" si="519"/>
        <v>0</v>
      </c>
      <c r="AX1598" s="304">
        <f t="shared" si="520"/>
        <v>0</v>
      </c>
      <c r="AY1598" s="304">
        <f t="shared" si="521"/>
        <v>0</v>
      </c>
      <c r="AZ1598" s="304">
        <f t="shared" si="522"/>
        <v>0</v>
      </c>
      <c r="BA1598" s="304">
        <f t="shared" si="523"/>
        <v>0</v>
      </c>
      <c r="BB1598" s="304">
        <f t="shared" si="524"/>
        <v>0</v>
      </c>
      <c r="BC1598" s="304">
        <f t="shared" si="525"/>
        <v>0</v>
      </c>
      <c r="BD1598" s="304">
        <f t="shared" si="526"/>
        <v>0</v>
      </c>
      <c r="BE1598" s="304">
        <f>IFERROR(IF(VLOOKUP($C1598,Listen!$A$2:$F$45,6,0)="Ja",BB1598-MAX(BC1598:BD1598),BB1598-BC1598),0)</f>
        <v>0</v>
      </c>
    </row>
    <row r="1599" spans="1:57" x14ac:dyDescent="0.25">
      <c r="A1599" s="320" t="str">
        <f>IF(AND(D1599&lt;&gt;0,C1599&lt;&gt;0,E1599&lt;&gt;0),IF(B1599&lt;&gt;0,CONCATENATE(B1599,"-AGr",VLOOKUP(C1599,Listen!$A$2:$D$45,4,FALSE),"-",D1599,"-",E1599,),CONCATENATE("AGr",VLOOKUP(C1599,Listen!$A$2:$D$45,4,FALSE),"-",D1599,"-",E1599)),"keine vollständige ID")</f>
        <v>keine vollständige ID</v>
      </c>
      <c r="B1599" s="301"/>
      <c r="C1599" s="287"/>
      <c r="D1599" s="34"/>
      <c r="E1599" s="306"/>
      <c r="F1599" s="116"/>
      <c r="G1599" s="17"/>
      <c r="H1599" s="17"/>
      <c r="I1599" s="17"/>
      <c r="J1599" s="17"/>
      <c r="K1599" s="17"/>
      <c r="L1599" s="17"/>
      <c r="M1599" s="17"/>
      <c r="N1599" s="17"/>
      <c r="O1599" s="116"/>
      <c r="P1599" s="117">
        <f>IF(D1599&gt;A_Stammdaten!$B$12,0,SUM(G1599,H1599,J1599,L1599:M1599)-SUM(I1599,K1599,N1599:O1599))</f>
        <v>0</v>
      </c>
      <c r="Q1599" s="17"/>
      <c r="R1599" s="17"/>
      <c r="S1599" s="17"/>
      <c r="T1599" s="17"/>
      <c r="U1599" s="62">
        <f t="shared" si="506"/>
        <v>0</v>
      </c>
      <c r="V1599" s="34"/>
      <c r="W1599" s="34"/>
      <c r="X1599" s="34"/>
      <c r="Y1599" s="34"/>
      <c r="Z1599" s="34"/>
      <c r="AA1599" s="63" t="str">
        <f t="shared" si="507"/>
        <v>-</v>
      </c>
      <c r="AB1599" s="63" t="str">
        <f t="shared" si="508"/>
        <v>-</v>
      </c>
      <c r="AC1599" s="63">
        <f>IF(ISBLANK($C1599),0,VLOOKUP($C1599,Listen!$A$2:$C$45,2,FALSE))</f>
        <v>0</v>
      </c>
      <c r="AD1599" s="63">
        <f>IF(ISBLANK($C1599),0,VLOOKUP($C1599,Listen!$A$2:$C$45,3,FALSE))</f>
        <v>0</v>
      </c>
      <c r="AE1599" s="49">
        <f t="shared" si="509"/>
        <v>0</v>
      </c>
      <c r="AF1599" s="49">
        <f t="shared" si="509"/>
        <v>0</v>
      </c>
      <c r="AG1599" s="49">
        <f>IFERROR(IF(OR($V1599&lt;&gt;"Ja",VLOOKUP($C1599,Listen!$A$2:$F$45,5,0)="Nein",D1599&lt;IF(C1599="LNG Anbindungsanlagen gemäß separater Festlegung",2022,2023)),$AC1599,$AA1599),0)</f>
        <v>0</v>
      </c>
      <c r="AH1599" s="49">
        <f>IFERROR(IF(OR($V1599&lt;&gt;"Ja",VLOOKUP($C1599,Listen!$A$2:$F$45,5,0)="Nein",D1599&lt;IF(C1599="LNG Anbindungsanlagen gemäß separater Festlegung",2022,2023)),$AC1599,$AA1599),0)</f>
        <v>0</v>
      </c>
      <c r="AI1599" s="49">
        <f>IFERROR(IF(OR($W1599&lt;&gt;"Ja",VLOOKUP($C1599,Listen!$A$2:$F$45,6,0)="Nein"),$AC1599,$AB1599),0)</f>
        <v>0</v>
      </c>
      <c r="AJ1599" s="49">
        <f>IFERROR(IF(OR($W1599&lt;&gt;"Ja",VLOOKUP($C1599,Listen!$A$2:$F$45,6,0)="Nein"),$AC1599,$AB1599),0)</f>
        <v>0</v>
      </c>
      <c r="AK1599" s="49">
        <f>IFERROR(IF(OR($W1599&lt;&gt;"Ja",VLOOKUP($C1599,Listen!$A$2:$F$45,6,0)="Nein"),$AC1599,$AB1599),0)</f>
        <v>0</v>
      </c>
      <c r="AL1599" s="51">
        <f t="shared" si="510"/>
        <v>0</v>
      </c>
      <c r="AM1599" s="296">
        <f>IFERROR(IF(VLOOKUP($C1599,Listen!$A$2:$F$45,6,0)="Ja",MAX(BC1599:BD1599),D_SAV!$BC1599),0)</f>
        <v>0</v>
      </c>
      <c r="AN1599" s="51">
        <f t="shared" si="511"/>
        <v>0</v>
      </c>
      <c r="AP1599" s="304">
        <f t="shared" si="512"/>
        <v>0</v>
      </c>
      <c r="AQ1599" s="304">
        <f t="shared" si="513"/>
        <v>0</v>
      </c>
      <c r="AR1599" s="304">
        <f t="shared" si="514"/>
        <v>0</v>
      </c>
      <c r="AS1599" s="304">
        <f t="shared" si="515"/>
        <v>0</v>
      </c>
      <c r="AT1599" s="304">
        <f t="shared" si="516"/>
        <v>0</v>
      </c>
      <c r="AU1599" s="304">
        <f t="shared" si="517"/>
        <v>0</v>
      </c>
      <c r="AV1599" s="304">
        <f t="shared" si="518"/>
        <v>0</v>
      </c>
      <c r="AW1599" s="304">
        <f t="shared" si="519"/>
        <v>0</v>
      </c>
      <c r="AX1599" s="304">
        <f t="shared" si="520"/>
        <v>0</v>
      </c>
      <c r="AY1599" s="304">
        <f t="shared" si="521"/>
        <v>0</v>
      </c>
      <c r="AZ1599" s="304">
        <f t="shared" si="522"/>
        <v>0</v>
      </c>
      <c r="BA1599" s="304">
        <f t="shared" si="523"/>
        <v>0</v>
      </c>
      <c r="BB1599" s="304">
        <f t="shared" si="524"/>
        <v>0</v>
      </c>
      <c r="BC1599" s="304">
        <f t="shared" si="525"/>
        <v>0</v>
      </c>
      <c r="BD1599" s="304">
        <f t="shared" si="526"/>
        <v>0</v>
      </c>
      <c r="BE1599" s="304">
        <f>IFERROR(IF(VLOOKUP($C1599,Listen!$A$2:$F$45,6,0)="Ja",BB1599-MAX(BC1599:BD1599),BB1599-BC1599),0)</f>
        <v>0</v>
      </c>
    </row>
    <row r="1600" spans="1:57" x14ac:dyDescent="0.25">
      <c r="A1600" s="320" t="str">
        <f>IF(AND(D1600&lt;&gt;0,C1600&lt;&gt;0,E1600&lt;&gt;0),IF(B1600&lt;&gt;0,CONCATENATE(B1600,"-AGr",VLOOKUP(C1600,Listen!$A$2:$D$45,4,FALSE),"-",D1600,"-",E1600,),CONCATENATE("AGr",VLOOKUP(C1600,Listen!$A$2:$D$45,4,FALSE),"-",D1600,"-",E1600)),"keine vollständige ID")</f>
        <v>keine vollständige ID</v>
      </c>
      <c r="B1600" s="301"/>
      <c r="C1600" s="287"/>
      <c r="D1600" s="34"/>
      <c r="E1600" s="306"/>
      <c r="F1600" s="116"/>
      <c r="G1600" s="17"/>
      <c r="H1600" s="17"/>
      <c r="I1600" s="17"/>
      <c r="J1600" s="17"/>
      <c r="K1600" s="17"/>
      <c r="L1600" s="17"/>
      <c r="M1600" s="17"/>
      <c r="N1600" s="17"/>
      <c r="O1600" s="116"/>
      <c r="P1600" s="117">
        <f>IF(D1600&gt;A_Stammdaten!$B$12,0,SUM(G1600,H1600,J1600,L1600:M1600)-SUM(I1600,K1600,N1600:O1600))</f>
        <v>0</v>
      </c>
      <c r="Q1600" s="17"/>
      <c r="R1600" s="17"/>
      <c r="S1600" s="17"/>
      <c r="T1600" s="17"/>
      <c r="U1600" s="62">
        <f t="shared" si="506"/>
        <v>0</v>
      </c>
      <c r="V1600" s="34"/>
      <c r="W1600" s="34"/>
      <c r="X1600" s="34"/>
      <c r="Y1600" s="34"/>
      <c r="Z1600" s="34"/>
      <c r="AA1600" s="63" t="str">
        <f t="shared" si="507"/>
        <v>-</v>
      </c>
      <c r="AB1600" s="63" t="str">
        <f t="shared" si="508"/>
        <v>-</v>
      </c>
      <c r="AC1600" s="63">
        <f>IF(ISBLANK($C1600),0,VLOOKUP($C1600,Listen!$A$2:$C$45,2,FALSE))</f>
        <v>0</v>
      </c>
      <c r="AD1600" s="63">
        <f>IF(ISBLANK($C1600),0,VLOOKUP($C1600,Listen!$A$2:$C$45,3,FALSE))</f>
        <v>0</v>
      </c>
      <c r="AE1600" s="49">
        <f t="shared" si="509"/>
        <v>0</v>
      </c>
      <c r="AF1600" s="49">
        <f t="shared" si="509"/>
        <v>0</v>
      </c>
      <c r="AG1600" s="49">
        <f>IFERROR(IF(OR($V1600&lt;&gt;"Ja",VLOOKUP($C1600,Listen!$A$2:$F$45,5,0)="Nein",D1600&lt;IF(C1600="LNG Anbindungsanlagen gemäß separater Festlegung",2022,2023)),$AC1600,$AA1600),0)</f>
        <v>0</v>
      </c>
      <c r="AH1600" s="49">
        <f>IFERROR(IF(OR($V1600&lt;&gt;"Ja",VLOOKUP($C1600,Listen!$A$2:$F$45,5,0)="Nein",D1600&lt;IF(C1600="LNG Anbindungsanlagen gemäß separater Festlegung",2022,2023)),$AC1600,$AA1600),0)</f>
        <v>0</v>
      </c>
      <c r="AI1600" s="49">
        <f>IFERROR(IF(OR($W1600&lt;&gt;"Ja",VLOOKUP($C1600,Listen!$A$2:$F$45,6,0)="Nein"),$AC1600,$AB1600),0)</f>
        <v>0</v>
      </c>
      <c r="AJ1600" s="49">
        <f>IFERROR(IF(OR($W1600&lt;&gt;"Ja",VLOOKUP($C1600,Listen!$A$2:$F$45,6,0)="Nein"),$AC1600,$AB1600),0)</f>
        <v>0</v>
      </c>
      <c r="AK1600" s="49">
        <f>IFERROR(IF(OR($W1600&lt;&gt;"Ja",VLOOKUP($C1600,Listen!$A$2:$F$45,6,0)="Nein"),$AC1600,$AB1600),0)</f>
        <v>0</v>
      </c>
      <c r="AL1600" s="51">
        <f t="shared" si="510"/>
        <v>0</v>
      </c>
      <c r="AM1600" s="296">
        <f>IFERROR(IF(VLOOKUP($C1600,Listen!$A$2:$F$45,6,0)="Ja",MAX(BC1600:BD1600),D_SAV!$BC1600),0)</f>
        <v>0</v>
      </c>
      <c r="AN1600" s="51">
        <f t="shared" si="511"/>
        <v>0</v>
      </c>
      <c r="AP1600" s="304">
        <f t="shared" si="512"/>
        <v>0</v>
      </c>
      <c r="AQ1600" s="304">
        <f t="shared" si="513"/>
        <v>0</v>
      </c>
      <c r="AR1600" s="304">
        <f t="shared" si="514"/>
        <v>0</v>
      </c>
      <c r="AS1600" s="304">
        <f t="shared" si="515"/>
        <v>0</v>
      </c>
      <c r="AT1600" s="304">
        <f t="shared" si="516"/>
        <v>0</v>
      </c>
      <c r="AU1600" s="304">
        <f t="shared" si="517"/>
        <v>0</v>
      </c>
      <c r="AV1600" s="304">
        <f t="shared" si="518"/>
        <v>0</v>
      </c>
      <c r="AW1600" s="304">
        <f t="shared" si="519"/>
        <v>0</v>
      </c>
      <c r="AX1600" s="304">
        <f t="shared" si="520"/>
        <v>0</v>
      </c>
      <c r="AY1600" s="304">
        <f t="shared" si="521"/>
        <v>0</v>
      </c>
      <c r="AZ1600" s="304">
        <f t="shared" si="522"/>
        <v>0</v>
      </c>
      <c r="BA1600" s="304">
        <f t="shared" si="523"/>
        <v>0</v>
      </c>
      <c r="BB1600" s="304">
        <f t="shared" si="524"/>
        <v>0</v>
      </c>
      <c r="BC1600" s="304">
        <f t="shared" si="525"/>
        <v>0</v>
      </c>
      <c r="BD1600" s="304">
        <f t="shared" si="526"/>
        <v>0</v>
      </c>
      <c r="BE1600" s="304">
        <f>IFERROR(IF(VLOOKUP($C1600,Listen!$A$2:$F$45,6,0)="Ja",BB1600-MAX(BC1600:BD1600),BB1600-BC1600),0)</f>
        <v>0</v>
      </c>
    </row>
    <row r="1601" spans="1:57" x14ac:dyDescent="0.25">
      <c r="A1601" s="320" t="str">
        <f>IF(AND(D1601&lt;&gt;0,C1601&lt;&gt;0,E1601&lt;&gt;0),IF(B1601&lt;&gt;0,CONCATENATE(B1601,"-AGr",VLOOKUP(C1601,Listen!$A$2:$D$45,4,FALSE),"-",D1601,"-",E1601,),CONCATENATE("AGr",VLOOKUP(C1601,Listen!$A$2:$D$45,4,FALSE),"-",D1601,"-",E1601)),"keine vollständige ID")</f>
        <v>keine vollständige ID</v>
      </c>
      <c r="B1601" s="301"/>
      <c r="C1601" s="287"/>
      <c r="D1601" s="34"/>
      <c r="E1601" s="306"/>
      <c r="F1601" s="116"/>
      <c r="G1601" s="17"/>
      <c r="H1601" s="17"/>
      <c r="I1601" s="17"/>
      <c r="J1601" s="17"/>
      <c r="K1601" s="17"/>
      <c r="L1601" s="17"/>
      <c r="M1601" s="17"/>
      <c r="N1601" s="17"/>
      <c r="O1601" s="116"/>
      <c r="P1601" s="117">
        <f>IF(D1601&gt;A_Stammdaten!$B$12,0,SUM(G1601,H1601,J1601,L1601:M1601)-SUM(I1601,K1601,N1601:O1601))</f>
        <v>0</v>
      </c>
      <c r="Q1601" s="17"/>
      <c r="R1601" s="17"/>
      <c r="S1601" s="17"/>
      <c r="T1601" s="17"/>
      <c r="U1601" s="62">
        <f t="shared" si="506"/>
        <v>0</v>
      </c>
      <c r="V1601" s="34"/>
      <c r="W1601" s="34"/>
      <c r="X1601" s="34"/>
      <c r="Y1601" s="34"/>
      <c r="Z1601" s="34"/>
      <c r="AA1601" s="63" t="str">
        <f t="shared" si="507"/>
        <v>-</v>
      </c>
      <c r="AB1601" s="63" t="str">
        <f t="shared" si="508"/>
        <v>-</v>
      </c>
      <c r="AC1601" s="63">
        <f>IF(ISBLANK($C1601),0,VLOOKUP($C1601,Listen!$A$2:$C$45,2,FALSE))</f>
        <v>0</v>
      </c>
      <c r="AD1601" s="63">
        <f>IF(ISBLANK($C1601),0,VLOOKUP($C1601,Listen!$A$2:$C$45,3,FALSE))</f>
        <v>0</v>
      </c>
      <c r="AE1601" s="49">
        <f t="shared" si="509"/>
        <v>0</v>
      </c>
      <c r="AF1601" s="49">
        <f t="shared" si="509"/>
        <v>0</v>
      </c>
      <c r="AG1601" s="49">
        <f>IFERROR(IF(OR($V1601&lt;&gt;"Ja",VLOOKUP($C1601,Listen!$A$2:$F$45,5,0)="Nein",D1601&lt;IF(C1601="LNG Anbindungsanlagen gemäß separater Festlegung",2022,2023)),$AC1601,$AA1601),0)</f>
        <v>0</v>
      </c>
      <c r="AH1601" s="49">
        <f>IFERROR(IF(OR($V1601&lt;&gt;"Ja",VLOOKUP($C1601,Listen!$A$2:$F$45,5,0)="Nein",D1601&lt;IF(C1601="LNG Anbindungsanlagen gemäß separater Festlegung",2022,2023)),$AC1601,$AA1601),0)</f>
        <v>0</v>
      </c>
      <c r="AI1601" s="49">
        <f>IFERROR(IF(OR($W1601&lt;&gt;"Ja",VLOOKUP($C1601,Listen!$A$2:$F$45,6,0)="Nein"),$AC1601,$AB1601),0)</f>
        <v>0</v>
      </c>
      <c r="AJ1601" s="49">
        <f>IFERROR(IF(OR($W1601&lt;&gt;"Ja",VLOOKUP($C1601,Listen!$A$2:$F$45,6,0)="Nein"),$AC1601,$AB1601),0)</f>
        <v>0</v>
      </c>
      <c r="AK1601" s="49">
        <f>IFERROR(IF(OR($W1601&lt;&gt;"Ja",VLOOKUP($C1601,Listen!$A$2:$F$45,6,0)="Nein"),$AC1601,$AB1601),0)</f>
        <v>0</v>
      </c>
      <c r="AL1601" s="51">
        <f t="shared" si="510"/>
        <v>0</v>
      </c>
      <c r="AM1601" s="296">
        <f>IFERROR(IF(VLOOKUP($C1601,Listen!$A$2:$F$45,6,0)="Ja",MAX(BC1601:BD1601),D_SAV!$BC1601),0)</f>
        <v>0</v>
      </c>
      <c r="AN1601" s="51">
        <f t="shared" si="511"/>
        <v>0</v>
      </c>
      <c r="AP1601" s="304">
        <f t="shared" si="512"/>
        <v>0</v>
      </c>
      <c r="AQ1601" s="304">
        <f t="shared" si="513"/>
        <v>0</v>
      </c>
      <c r="AR1601" s="304">
        <f t="shared" si="514"/>
        <v>0</v>
      </c>
      <c r="AS1601" s="304">
        <f t="shared" si="515"/>
        <v>0</v>
      </c>
      <c r="AT1601" s="304">
        <f t="shared" si="516"/>
        <v>0</v>
      </c>
      <c r="AU1601" s="304">
        <f t="shared" si="517"/>
        <v>0</v>
      </c>
      <c r="AV1601" s="304">
        <f t="shared" si="518"/>
        <v>0</v>
      </c>
      <c r="AW1601" s="304">
        <f t="shared" si="519"/>
        <v>0</v>
      </c>
      <c r="AX1601" s="304">
        <f t="shared" si="520"/>
        <v>0</v>
      </c>
      <c r="AY1601" s="304">
        <f t="shared" si="521"/>
        <v>0</v>
      </c>
      <c r="AZ1601" s="304">
        <f t="shared" si="522"/>
        <v>0</v>
      </c>
      <c r="BA1601" s="304">
        <f t="shared" si="523"/>
        <v>0</v>
      </c>
      <c r="BB1601" s="304">
        <f t="shared" si="524"/>
        <v>0</v>
      </c>
      <c r="BC1601" s="304">
        <f t="shared" si="525"/>
        <v>0</v>
      </c>
      <c r="BD1601" s="304">
        <f t="shared" si="526"/>
        <v>0</v>
      </c>
      <c r="BE1601" s="304">
        <f>IFERROR(IF(VLOOKUP($C1601,Listen!$A$2:$F$45,6,0)="Ja",BB1601-MAX(BC1601:BD1601),BB1601-BC1601),0)</f>
        <v>0</v>
      </c>
    </row>
    <row r="1602" spans="1:57" x14ac:dyDescent="0.25">
      <c r="A1602" s="320" t="str">
        <f>IF(AND(D1602&lt;&gt;0,C1602&lt;&gt;0,E1602&lt;&gt;0),IF(B1602&lt;&gt;0,CONCATENATE(B1602,"-AGr",VLOOKUP(C1602,Listen!$A$2:$D$45,4,FALSE),"-",D1602,"-",E1602,),CONCATENATE("AGr",VLOOKUP(C1602,Listen!$A$2:$D$45,4,FALSE),"-",D1602,"-",E1602)),"keine vollständige ID")</f>
        <v>keine vollständige ID</v>
      </c>
      <c r="B1602" s="301"/>
      <c r="C1602" s="287"/>
      <c r="D1602" s="34"/>
      <c r="E1602" s="306"/>
      <c r="F1602" s="116"/>
      <c r="G1602" s="17"/>
      <c r="H1602" s="17"/>
      <c r="I1602" s="17"/>
      <c r="J1602" s="17"/>
      <c r="K1602" s="17"/>
      <c r="L1602" s="17"/>
      <c r="M1602" s="17"/>
      <c r="N1602" s="17"/>
      <c r="O1602" s="116"/>
      <c r="P1602" s="117">
        <f>IF(D1602&gt;A_Stammdaten!$B$12,0,SUM(G1602,H1602,J1602,L1602:M1602)-SUM(I1602,K1602,N1602:O1602))</f>
        <v>0</v>
      </c>
      <c r="Q1602" s="17"/>
      <c r="R1602" s="17"/>
      <c r="S1602" s="17"/>
      <c r="T1602" s="17"/>
      <c r="U1602" s="62">
        <f t="shared" si="506"/>
        <v>0</v>
      </c>
      <c r="V1602" s="34"/>
      <c r="W1602" s="34"/>
      <c r="X1602" s="34"/>
      <c r="Y1602" s="34"/>
      <c r="Z1602" s="34"/>
      <c r="AA1602" s="63" t="str">
        <f t="shared" si="507"/>
        <v>-</v>
      </c>
      <c r="AB1602" s="63" t="str">
        <f t="shared" si="508"/>
        <v>-</v>
      </c>
      <c r="AC1602" s="63">
        <f>IF(ISBLANK($C1602),0,VLOOKUP($C1602,Listen!$A$2:$C$45,2,FALSE))</f>
        <v>0</v>
      </c>
      <c r="AD1602" s="63">
        <f>IF(ISBLANK($C1602),0,VLOOKUP($C1602,Listen!$A$2:$C$45,3,FALSE))</f>
        <v>0</v>
      </c>
      <c r="AE1602" s="49">
        <f t="shared" si="509"/>
        <v>0</v>
      </c>
      <c r="AF1602" s="49">
        <f t="shared" si="509"/>
        <v>0</v>
      </c>
      <c r="AG1602" s="49">
        <f>IFERROR(IF(OR($V1602&lt;&gt;"Ja",VLOOKUP($C1602,Listen!$A$2:$F$45,5,0)="Nein",D1602&lt;IF(C1602="LNG Anbindungsanlagen gemäß separater Festlegung",2022,2023)),$AC1602,$AA1602),0)</f>
        <v>0</v>
      </c>
      <c r="AH1602" s="49">
        <f>IFERROR(IF(OR($V1602&lt;&gt;"Ja",VLOOKUP($C1602,Listen!$A$2:$F$45,5,0)="Nein",D1602&lt;IF(C1602="LNG Anbindungsanlagen gemäß separater Festlegung",2022,2023)),$AC1602,$AA1602),0)</f>
        <v>0</v>
      </c>
      <c r="AI1602" s="49">
        <f>IFERROR(IF(OR($W1602&lt;&gt;"Ja",VLOOKUP($C1602,Listen!$A$2:$F$45,6,0)="Nein"),$AC1602,$AB1602),0)</f>
        <v>0</v>
      </c>
      <c r="AJ1602" s="49">
        <f>IFERROR(IF(OR($W1602&lt;&gt;"Ja",VLOOKUP($C1602,Listen!$A$2:$F$45,6,0)="Nein"),$AC1602,$AB1602),0)</f>
        <v>0</v>
      </c>
      <c r="AK1602" s="49">
        <f>IFERROR(IF(OR($W1602&lt;&gt;"Ja",VLOOKUP($C1602,Listen!$A$2:$F$45,6,0)="Nein"),$AC1602,$AB1602),0)</f>
        <v>0</v>
      </c>
      <c r="AL1602" s="51">
        <f t="shared" si="510"/>
        <v>0</v>
      </c>
      <c r="AM1602" s="296">
        <f>IFERROR(IF(VLOOKUP($C1602,Listen!$A$2:$F$45,6,0)="Ja",MAX(BC1602:BD1602),D_SAV!$BC1602),0)</f>
        <v>0</v>
      </c>
      <c r="AN1602" s="51">
        <f t="shared" si="511"/>
        <v>0</v>
      </c>
      <c r="AP1602" s="304">
        <f t="shared" si="512"/>
        <v>0</v>
      </c>
      <c r="AQ1602" s="304">
        <f t="shared" si="513"/>
        <v>0</v>
      </c>
      <c r="AR1602" s="304">
        <f t="shared" si="514"/>
        <v>0</v>
      </c>
      <c r="AS1602" s="304">
        <f t="shared" si="515"/>
        <v>0</v>
      </c>
      <c r="AT1602" s="304">
        <f t="shared" si="516"/>
        <v>0</v>
      </c>
      <c r="AU1602" s="304">
        <f t="shared" si="517"/>
        <v>0</v>
      </c>
      <c r="AV1602" s="304">
        <f t="shared" si="518"/>
        <v>0</v>
      </c>
      <c r="AW1602" s="304">
        <f t="shared" si="519"/>
        <v>0</v>
      </c>
      <c r="AX1602" s="304">
        <f t="shared" si="520"/>
        <v>0</v>
      </c>
      <c r="AY1602" s="304">
        <f t="shared" si="521"/>
        <v>0</v>
      </c>
      <c r="AZ1602" s="304">
        <f t="shared" si="522"/>
        <v>0</v>
      </c>
      <c r="BA1602" s="304">
        <f t="shared" si="523"/>
        <v>0</v>
      </c>
      <c r="BB1602" s="304">
        <f t="shared" si="524"/>
        <v>0</v>
      </c>
      <c r="BC1602" s="304">
        <f t="shared" si="525"/>
        <v>0</v>
      </c>
      <c r="BD1602" s="304">
        <f t="shared" si="526"/>
        <v>0</v>
      </c>
      <c r="BE1602" s="304">
        <f>IFERROR(IF(VLOOKUP($C1602,Listen!$A$2:$F$45,6,0)="Ja",BB1602-MAX(BC1602:BD1602),BB1602-BC1602),0)</f>
        <v>0</v>
      </c>
    </row>
    <row r="1603" spans="1:57" x14ac:dyDescent="0.25">
      <c r="A1603" s="320" t="str">
        <f>IF(AND(D1603&lt;&gt;0,C1603&lt;&gt;0,E1603&lt;&gt;0),IF(B1603&lt;&gt;0,CONCATENATE(B1603,"-AGr",VLOOKUP(C1603,Listen!$A$2:$D$45,4,FALSE),"-",D1603,"-",E1603,),CONCATENATE("AGr",VLOOKUP(C1603,Listen!$A$2:$D$45,4,FALSE),"-",D1603,"-",E1603)),"keine vollständige ID")</f>
        <v>keine vollständige ID</v>
      </c>
      <c r="B1603" s="301"/>
      <c r="C1603" s="287"/>
      <c r="D1603" s="34"/>
      <c r="E1603" s="306"/>
      <c r="F1603" s="116"/>
      <c r="G1603" s="17"/>
      <c r="H1603" s="17"/>
      <c r="I1603" s="17"/>
      <c r="J1603" s="17"/>
      <c r="K1603" s="17"/>
      <c r="L1603" s="17"/>
      <c r="M1603" s="17"/>
      <c r="N1603" s="17"/>
      <c r="O1603" s="116"/>
      <c r="P1603" s="117">
        <f>IF(D1603&gt;A_Stammdaten!$B$12,0,SUM(G1603,H1603,J1603,L1603:M1603)-SUM(I1603,K1603,N1603:O1603))</f>
        <v>0</v>
      </c>
      <c r="Q1603" s="17"/>
      <c r="R1603" s="17"/>
      <c r="S1603" s="17"/>
      <c r="T1603" s="17"/>
      <c r="U1603" s="62">
        <f t="shared" si="506"/>
        <v>0</v>
      </c>
      <c r="V1603" s="34"/>
      <c r="W1603" s="34"/>
      <c r="X1603" s="34"/>
      <c r="Y1603" s="34"/>
      <c r="Z1603" s="34"/>
      <c r="AA1603" s="63" t="str">
        <f t="shared" si="507"/>
        <v>-</v>
      </c>
      <c r="AB1603" s="63" t="str">
        <f t="shared" si="508"/>
        <v>-</v>
      </c>
      <c r="AC1603" s="63">
        <f>IF(ISBLANK($C1603),0,VLOOKUP($C1603,Listen!$A$2:$C$45,2,FALSE))</f>
        <v>0</v>
      </c>
      <c r="AD1603" s="63">
        <f>IF(ISBLANK($C1603),0,VLOOKUP($C1603,Listen!$A$2:$C$45,3,FALSE))</f>
        <v>0</v>
      </c>
      <c r="AE1603" s="49">
        <f t="shared" si="509"/>
        <v>0</v>
      </c>
      <c r="AF1603" s="49">
        <f t="shared" si="509"/>
        <v>0</v>
      </c>
      <c r="AG1603" s="49">
        <f>IFERROR(IF(OR($V1603&lt;&gt;"Ja",VLOOKUP($C1603,Listen!$A$2:$F$45,5,0)="Nein",D1603&lt;IF(C1603="LNG Anbindungsanlagen gemäß separater Festlegung",2022,2023)),$AC1603,$AA1603),0)</f>
        <v>0</v>
      </c>
      <c r="AH1603" s="49">
        <f>IFERROR(IF(OR($V1603&lt;&gt;"Ja",VLOOKUP($C1603,Listen!$A$2:$F$45,5,0)="Nein",D1603&lt;IF(C1603="LNG Anbindungsanlagen gemäß separater Festlegung",2022,2023)),$AC1603,$AA1603),0)</f>
        <v>0</v>
      </c>
      <c r="AI1603" s="49">
        <f>IFERROR(IF(OR($W1603&lt;&gt;"Ja",VLOOKUP($C1603,Listen!$A$2:$F$45,6,0)="Nein"),$AC1603,$AB1603),0)</f>
        <v>0</v>
      </c>
      <c r="AJ1603" s="49">
        <f>IFERROR(IF(OR($W1603&lt;&gt;"Ja",VLOOKUP($C1603,Listen!$A$2:$F$45,6,0)="Nein"),$AC1603,$AB1603),0)</f>
        <v>0</v>
      </c>
      <c r="AK1603" s="49">
        <f>IFERROR(IF(OR($W1603&lt;&gt;"Ja",VLOOKUP($C1603,Listen!$A$2:$F$45,6,0)="Nein"),$AC1603,$AB1603),0)</f>
        <v>0</v>
      </c>
      <c r="AL1603" s="51">
        <f t="shared" si="510"/>
        <v>0</v>
      </c>
      <c r="AM1603" s="296">
        <f>IFERROR(IF(VLOOKUP($C1603,Listen!$A$2:$F$45,6,0)="Ja",MAX(BC1603:BD1603),D_SAV!$BC1603),0)</f>
        <v>0</v>
      </c>
      <c r="AN1603" s="51">
        <f t="shared" si="511"/>
        <v>0</v>
      </c>
      <c r="AP1603" s="304">
        <f t="shared" si="512"/>
        <v>0</v>
      </c>
      <c r="AQ1603" s="304">
        <f t="shared" si="513"/>
        <v>0</v>
      </c>
      <c r="AR1603" s="304">
        <f t="shared" si="514"/>
        <v>0</v>
      </c>
      <c r="AS1603" s="304">
        <f t="shared" si="515"/>
        <v>0</v>
      </c>
      <c r="AT1603" s="304">
        <f t="shared" si="516"/>
        <v>0</v>
      </c>
      <c r="AU1603" s="304">
        <f t="shared" si="517"/>
        <v>0</v>
      </c>
      <c r="AV1603" s="304">
        <f t="shared" si="518"/>
        <v>0</v>
      </c>
      <c r="AW1603" s="304">
        <f t="shared" si="519"/>
        <v>0</v>
      </c>
      <c r="AX1603" s="304">
        <f t="shared" si="520"/>
        <v>0</v>
      </c>
      <c r="AY1603" s="304">
        <f t="shared" si="521"/>
        <v>0</v>
      </c>
      <c r="AZ1603" s="304">
        <f t="shared" si="522"/>
        <v>0</v>
      </c>
      <c r="BA1603" s="304">
        <f t="shared" si="523"/>
        <v>0</v>
      </c>
      <c r="BB1603" s="304">
        <f t="shared" si="524"/>
        <v>0</v>
      </c>
      <c r="BC1603" s="304">
        <f t="shared" si="525"/>
        <v>0</v>
      </c>
      <c r="BD1603" s="304">
        <f t="shared" si="526"/>
        <v>0</v>
      </c>
      <c r="BE1603" s="304">
        <f>IFERROR(IF(VLOOKUP($C1603,Listen!$A$2:$F$45,6,0)="Ja",BB1603-MAX(BC1603:BD1603),BB1603-BC1603),0)</f>
        <v>0</v>
      </c>
    </row>
    <row r="1604" spans="1:57" x14ac:dyDescent="0.25">
      <c r="A1604" s="320" t="str">
        <f>IF(AND(D1604&lt;&gt;0,C1604&lt;&gt;0,E1604&lt;&gt;0),IF(B1604&lt;&gt;0,CONCATENATE(B1604,"-AGr",VLOOKUP(C1604,Listen!$A$2:$D$45,4,FALSE),"-",D1604,"-",E1604,),CONCATENATE("AGr",VLOOKUP(C1604,Listen!$A$2:$D$45,4,FALSE),"-",D1604,"-",E1604)),"keine vollständige ID")</f>
        <v>keine vollständige ID</v>
      </c>
      <c r="B1604" s="301"/>
      <c r="C1604" s="287"/>
      <c r="D1604" s="34"/>
      <c r="E1604" s="306"/>
      <c r="F1604" s="116"/>
      <c r="G1604" s="17"/>
      <c r="H1604" s="17"/>
      <c r="I1604" s="17"/>
      <c r="J1604" s="17"/>
      <c r="K1604" s="17"/>
      <c r="L1604" s="17"/>
      <c r="M1604" s="17"/>
      <c r="N1604" s="17"/>
      <c r="O1604" s="116"/>
      <c r="P1604" s="117">
        <f>IF(D1604&gt;A_Stammdaten!$B$12,0,SUM(G1604,H1604,J1604,L1604:M1604)-SUM(I1604,K1604,N1604:O1604))</f>
        <v>0</v>
      </c>
      <c r="Q1604" s="17"/>
      <c r="R1604" s="17"/>
      <c r="S1604" s="17"/>
      <c r="T1604" s="17"/>
      <c r="U1604" s="62">
        <f t="shared" si="506"/>
        <v>0</v>
      </c>
      <c r="V1604" s="34"/>
      <c r="W1604" s="34"/>
      <c r="X1604" s="34"/>
      <c r="Y1604" s="34"/>
      <c r="Z1604" s="34"/>
      <c r="AA1604" s="63" t="str">
        <f t="shared" si="507"/>
        <v>-</v>
      </c>
      <c r="AB1604" s="63" t="str">
        <f t="shared" si="508"/>
        <v>-</v>
      </c>
      <c r="AC1604" s="63">
        <f>IF(ISBLANK($C1604),0,VLOOKUP($C1604,Listen!$A$2:$C$45,2,FALSE))</f>
        <v>0</v>
      </c>
      <c r="AD1604" s="63">
        <f>IF(ISBLANK($C1604),0,VLOOKUP($C1604,Listen!$A$2:$C$45,3,FALSE))</f>
        <v>0</v>
      </c>
      <c r="AE1604" s="49">
        <f t="shared" si="509"/>
        <v>0</v>
      </c>
      <c r="AF1604" s="49">
        <f t="shared" si="509"/>
        <v>0</v>
      </c>
      <c r="AG1604" s="49">
        <f>IFERROR(IF(OR($V1604&lt;&gt;"Ja",VLOOKUP($C1604,Listen!$A$2:$F$45,5,0)="Nein",D1604&lt;IF(C1604="LNG Anbindungsanlagen gemäß separater Festlegung",2022,2023)),$AC1604,$AA1604),0)</f>
        <v>0</v>
      </c>
      <c r="AH1604" s="49">
        <f>IFERROR(IF(OR($V1604&lt;&gt;"Ja",VLOOKUP($C1604,Listen!$A$2:$F$45,5,0)="Nein",D1604&lt;IF(C1604="LNG Anbindungsanlagen gemäß separater Festlegung",2022,2023)),$AC1604,$AA1604),0)</f>
        <v>0</v>
      </c>
      <c r="AI1604" s="49">
        <f>IFERROR(IF(OR($W1604&lt;&gt;"Ja",VLOOKUP($C1604,Listen!$A$2:$F$45,6,0)="Nein"),$AC1604,$AB1604),0)</f>
        <v>0</v>
      </c>
      <c r="AJ1604" s="49">
        <f>IFERROR(IF(OR($W1604&lt;&gt;"Ja",VLOOKUP($C1604,Listen!$A$2:$F$45,6,0)="Nein"),$AC1604,$AB1604),0)</f>
        <v>0</v>
      </c>
      <c r="AK1604" s="49">
        <f>IFERROR(IF(OR($W1604&lt;&gt;"Ja",VLOOKUP($C1604,Listen!$A$2:$F$45,6,0)="Nein"),$AC1604,$AB1604),0)</f>
        <v>0</v>
      </c>
      <c r="AL1604" s="51">
        <f t="shared" si="510"/>
        <v>0</v>
      </c>
      <c r="AM1604" s="296">
        <f>IFERROR(IF(VLOOKUP($C1604,Listen!$A$2:$F$45,6,0)="Ja",MAX(BC1604:BD1604),D_SAV!$BC1604),0)</f>
        <v>0</v>
      </c>
      <c r="AN1604" s="51">
        <f t="shared" si="511"/>
        <v>0</v>
      </c>
      <c r="AP1604" s="304">
        <f t="shared" si="512"/>
        <v>0</v>
      </c>
      <c r="AQ1604" s="304">
        <f t="shared" si="513"/>
        <v>0</v>
      </c>
      <c r="AR1604" s="304">
        <f t="shared" si="514"/>
        <v>0</v>
      </c>
      <c r="AS1604" s="304">
        <f t="shared" si="515"/>
        <v>0</v>
      </c>
      <c r="AT1604" s="304">
        <f t="shared" si="516"/>
        <v>0</v>
      </c>
      <c r="AU1604" s="304">
        <f t="shared" si="517"/>
        <v>0</v>
      </c>
      <c r="AV1604" s="304">
        <f t="shared" si="518"/>
        <v>0</v>
      </c>
      <c r="AW1604" s="304">
        <f t="shared" si="519"/>
        <v>0</v>
      </c>
      <c r="AX1604" s="304">
        <f t="shared" si="520"/>
        <v>0</v>
      </c>
      <c r="AY1604" s="304">
        <f t="shared" si="521"/>
        <v>0</v>
      </c>
      <c r="AZ1604" s="304">
        <f t="shared" si="522"/>
        <v>0</v>
      </c>
      <c r="BA1604" s="304">
        <f t="shared" si="523"/>
        <v>0</v>
      </c>
      <c r="BB1604" s="304">
        <f t="shared" si="524"/>
        <v>0</v>
      </c>
      <c r="BC1604" s="304">
        <f t="shared" si="525"/>
        <v>0</v>
      </c>
      <c r="BD1604" s="304">
        <f t="shared" si="526"/>
        <v>0</v>
      </c>
      <c r="BE1604" s="304">
        <f>IFERROR(IF(VLOOKUP($C1604,Listen!$A$2:$F$45,6,0)="Ja",BB1604-MAX(BC1604:BD1604),BB1604-BC1604),0)</f>
        <v>0</v>
      </c>
    </row>
    <row r="1605" spans="1:57" x14ac:dyDescent="0.25">
      <c r="A1605" s="320" t="str">
        <f>IF(AND(D1605&lt;&gt;0,C1605&lt;&gt;0,E1605&lt;&gt;0),IF(B1605&lt;&gt;0,CONCATENATE(B1605,"-AGr",VLOOKUP(C1605,Listen!$A$2:$D$45,4,FALSE),"-",D1605,"-",E1605,),CONCATENATE("AGr",VLOOKUP(C1605,Listen!$A$2:$D$45,4,FALSE),"-",D1605,"-",E1605)),"keine vollständige ID")</f>
        <v>keine vollständige ID</v>
      </c>
      <c r="B1605" s="301"/>
      <c r="C1605" s="287"/>
      <c r="D1605" s="34"/>
      <c r="E1605" s="306"/>
      <c r="F1605" s="116"/>
      <c r="G1605" s="17"/>
      <c r="H1605" s="17"/>
      <c r="I1605" s="17"/>
      <c r="J1605" s="17"/>
      <c r="K1605" s="17"/>
      <c r="L1605" s="17"/>
      <c r="M1605" s="17"/>
      <c r="N1605" s="17"/>
      <c r="O1605" s="116"/>
      <c r="P1605" s="117">
        <f>IF(D1605&gt;A_Stammdaten!$B$12,0,SUM(G1605,H1605,J1605,L1605:M1605)-SUM(I1605,K1605,N1605:O1605))</f>
        <v>0</v>
      </c>
      <c r="Q1605" s="17"/>
      <c r="R1605" s="17"/>
      <c r="S1605" s="17"/>
      <c r="T1605" s="17"/>
      <c r="U1605" s="62">
        <f t="shared" si="506"/>
        <v>0</v>
      </c>
      <c r="V1605" s="34"/>
      <c r="W1605" s="34"/>
      <c r="X1605" s="34"/>
      <c r="Y1605" s="34"/>
      <c r="Z1605" s="34"/>
      <c r="AA1605" s="63" t="str">
        <f t="shared" si="507"/>
        <v>-</v>
      </c>
      <c r="AB1605" s="63" t="str">
        <f t="shared" si="508"/>
        <v>-</v>
      </c>
      <c r="AC1605" s="63">
        <f>IF(ISBLANK($C1605),0,VLOOKUP($C1605,Listen!$A$2:$C$45,2,FALSE))</f>
        <v>0</v>
      </c>
      <c r="AD1605" s="63">
        <f>IF(ISBLANK($C1605),0,VLOOKUP($C1605,Listen!$A$2:$C$45,3,FALSE))</f>
        <v>0</v>
      </c>
      <c r="AE1605" s="49">
        <f t="shared" si="509"/>
        <v>0</v>
      </c>
      <c r="AF1605" s="49">
        <f t="shared" si="509"/>
        <v>0</v>
      </c>
      <c r="AG1605" s="49">
        <f>IFERROR(IF(OR($V1605&lt;&gt;"Ja",VLOOKUP($C1605,Listen!$A$2:$F$45,5,0)="Nein",D1605&lt;IF(C1605="LNG Anbindungsanlagen gemäß separater Festlegung",2022,2023)),$AC1605,$AA1605),0)</f>
        <v>0</v>
      </c>
      <c r="AH1605" s="49">
        <f>IFERROR(IF(OR($V1605&lt;&gt;"Ja",VLOOKUP($C1605,Listen!$A$2:$F$45,5,0)="Nein",D1605&lt;IF(C1605="LNG Anbindungsanlagen gemäß separater Festlegung",2022,2023)),$AC1605,$AA1605),0)</f>
        <v>0</v>
      </c>
      <c r="AI1605" s="49">
        <f>IFERROR(IF(OR($W1605&lt;&gt;"Ja",VLOOKUP($C1605,Listen!$A$2:$F$45,6,0)="Nein"),$AC1605,$AB1605),0)</f>
        <v>0</v>
      </c>
      <c r="AJ1605" s="49">
        <f>IFERROR(IF(OR($W1605&lt;&gt;"Ja",VLOOKUP($C1605,Listen!$A$2:$F$45,6,0)="Nein"),$AC1605,$AB1605),0)</f>
        <v>0</v>
      </c>
      <c r="AK1605" s="49">
        <f>IFERROR(IF(OR($W1605&lt;&gt;"Ja",VLOOKUP($C1605,Listen!$A$2:$F$45,6,0)="Nein"),$AC1605,$AB1605),0)</f>
        <v>0</v>
      </c>
      <c r="AL1605" s="51">
        <f t="shared" si="510"/>
        <v>0</v>
      </c>
      <c r="AM1605" s="296">
        <f>IFERROR(IF(VLOOKUP($C1605,Listen!$A$2:$F$45,6,0)="Ja",MAX(BC1605:BD1605),D_SAV!$BC1605),0)</f>
        <v>0</v>
      </c>
      <c r="AN1605" s="51">
        <f t="shared" si="511"/>
        <v>0</v>
      </c>
      <c r="AP1605" s="304">
        <f t="shared" si="512"/>
        <v>0</v>
      </c>
      <c r="AQ1605" s="304">
        <f t="shared" si="513"/>
        <v>0</v>
      </c>
      <c r="AR1605" s="304">
        <f t="shared" si="514"/>
        <v>0</v>
      </c>
      <c r="AS1605" s="304">
        <f t="shared" si="515"/>
        <v>0</v>
      </c>
      <c r="AT1605" s="304">
        <f t="shared" si="516"/>
        <v>0</v>
      </c>
      <c r="AU1605" s="304">
        <f t="shared" si="517"/>
        <v>0</v>
      </c>
      <c r="AV1605" s="304">
        <f t="shared" si="518"/>
        <v>0</v>
      </c>
      <c r="AW1605" s="304">
        <f t="shared" si="519"/>
        <v>0</v>
      </c>
      <c r="AX1605" s="304">
        <f t="shared" si="520"/>
        <v>0</v>
      </c>
      <c r="AY1605" s="304">
        <f t="shared" si="521"/>
        <v>0</v>
      </c>
      <c r="AZ1605" s="304">
        <f t="shared" si="522"/>
        <v>0</v>
      </c>
      <c r="BA1605" s="304">
        <f t="shared" si="523"/>
        <v>0</v>
      </c>
      <c r="BB1605" s="304">
        <f t="shared" si="524"/>
        <v>0</v>
      </c>
      <c r="BC1605" s="304">
        <f t="shared" si="525"/>
        <v>0</v>
      </c>
      <c r="BD1605" s="304">
        <f t="shared" si="526"/>
        <v>0</v>
      </c>
      <c r="BE1605" s="304">
        <f>IFERROR(IF(VLOOKUP($C1605,Listen!$A$2:$F$45,6,0)="Ja",BB1605-MAX(BC1605:BD1605),BB1605-BC1605),0)</f>
        <v>0</v>
      </c>
    </row>
    <row r="1606" spans="1:57" x14ac:dyDescent="0.25">
      <c r="A1606" s="320" t="str">
        <f>IF(AND(D1606&lt;&gt;0,C1606&lt;&gt;0,E1606&lt;&gt;0),IF(B1606&lt;&gt;0,CONCATENATE(B1606,"-AGr",VLOOKUP(C1606,Listen!$A$2:$D$45,4,FALSE),"-",D1606,"-",E1606,),CONCATENATE("AGr",VLOOKUP(C1606,Listen!$A$2:$D$45,4,FALSE),"-",D1606,"-",E1606)),"keine vollständige ID")</f>
        <v>keine vollständige ID</v>
      </c>
      <c r="B1606" s="301"/>
      <c r="C1606" s="287"/>
      <c r="D1606" s="34"/>
      <c r="E1606" s="306"/>
      <c r="F1606" s="116"/>
      <c r="G1606" s="17"/>
      <c r="H1606" s="17"/>
      <c r="I1606" s="17"/>
      <c r="J1606" s="17"/>
      <c r="K1606" s="17"/>
      <c r="L1606" s="17"/>
      <c r="M1606" s="17"/>
      <c r="N1606" s="17"/>
      <c r="O1606" s="116"/>
      <c r="P1606" s="117">
        <f>IF(D1606&gt;A_Stammdaten!$B$12,0,SUM(G1606,H1606,J1606,L1606:M1606)-SUM(I1606,K1606,N1606:O1606))</f>
        <v>0</v>
      </c>
      <c r="Q1606" s="17"/>
      <c r="R1606" s="17"/>
      <c r="S1606" s="17"/>
      <c r="T1606" s="17"/>
      <c r="U1606" s="62">
        <f t="shared" ref="U1606:U1669" si="527">P1606-SUM(Q1606:T1606)</f>
        <v>0</v>
      </c>
      <c r="V1606" s="34"/>
      <c r="W1606" s="34"/>
      <c r="X1606" s="34"/>
      <c r="Y1606" s="34"/>
      <c r="Z1606" s="34"/>
      <c r="AA1606" s="63" t="str">
        <f t="shared" ref="AA1606:AA1669" si="528">IF($V1606="Ja",MIN(2044-$D1606+1,AC1606),"-")</f>
        <v>-</v>
      </c>
      <c r="AB1606" s="63" t="str">
        <f t="shared" ref="AB1606:AB1669" si="529">IF($Z1606="","-",MIN($Z1606-$D1606+1,AC1606))</f>
        <v>-</v>
      </c>
      <c r="AC1606" s="63">
        <f>IF(ISBLANK($C1606),0,VLOOKUP($C1606,Listen!$A$2:$C$45,2,FALSE))</f>
        <v>0</v>
      </c>
      <c r="AD1606" s="63">
        <f>IF(ISBLANK($C1606),0,VLOOKUP($C1606,Listen!$A$2:$C$45,3,FALSE))</f>
        <v>0</v>
      </c>
      <c r="AE1606" s="49">
        <f t="shared" ref="AE1606:AF1669" si="530">IFERROR($AC1606,0)</f>
        <v>0</v>
      </c>
      <c r="AF1606" s="49">
        <f t="shared" si="530"/>
        <v>0</v>
      </c>
      <c r="AG1606" s="49">
        <f>IFERROR(IF(OR($V1606&lt;&gt;"Ja",VLOOKUP($C1606,Listen!$A$2:$F$45,5,0)="Nein",D1606&lt;IF(C1606="LNG Anbindungsanlagen gemäß separater Festlegung",2022,2023)),$AC1606,$AA1606),0)</f>
        <v>0</v>
      </c>
      <c r="AH1606" s="49">
        <f>IFERROR(IF(OR($V1606&lt;&gt;"Ja",VLOOKUP($C1606,Listen!$A$2:$F$45,5,0)="Nein",D1606&lt;IF(C1606="LNG Anbindungsanlagen gemäß separater Festlegung",2022,2023)),$AC1606,$AA1606),0)</f>
        <v>0</v>
      </c>
      <c r="AI1606" s="49">
        <f>IFERROR(IF(OR($W1606&lt;&gt;"Ja",VLOOKUP($C1606,Listen!$A$2:$F$45,6,0)="Nein"),$AC1606,$AB1606),0)</f>
        <v>0</v>
      </c>
      <c r="AJ1606" s="49">
        <f>IFERROR(IF(OR($W1606&lt;&gt;"Ja",VLOOKUP($C1606,Listen!$A$2:$F$45,6,0)="Nein"),$AC1606,$AB1606),0)</f>
        <v>0</v>
      </c>
      <c r="AK1606" s="49">
        <f>IFERROR(IF(OR($W1606&lt;&gt;"Ja",VLOOKUP($C1606,Listen!$A$2:$F$45,6,0)="Nein"),$AC1606,$AB1606),0)</f>
        <v>0</v>
      </c>
      <c r="AL1606" s="51">
        <f t="shared" ref="AL1606:AL1669" si="531">BB1606</f>
        <v>0</v>
      </c>
      <c r="AM1606" s="296">
        <f>IFERROR(IF(VLOOKUP($C1606,Listen!$A$2:$F$45,6,0)="Ja",MAX(BC1606:BD1606),D_SAV!$BC1606),0)</f>
        <v>0</v>
      </c>
      <c r="AN1606" s="51">
        <f t="shared" ref="AN1606:AN1669" si="532">BE1606</f>
        <v>0</v>
      </c>
      <c r="AP1606" s="304">
        <f t="shared" ref="AP1606:AP1669" si="533">AO1606+IF($D1606=AP$3,$U1606,0)</f>
        <v>0</v>
      </c>
      <c r="AQ1606" s="304">
        <f t="shared" ref="AQ1606:AQ1669" si="534">IF(AP1606=0,0,IF($AE1606-(AP$3-$D1606)&lt;=0,AP1606,AP1606/($AE1606-(AP$3-$D1606))))</f>
        <v>0</v>
      </c>
      <c r="AR1606" s="304">
        <f t="shared" ref="AR1606:AR1669" si="535">AP1606-AQ1606</f>
        <v>0</v>
      </c>
      <c r="AS1606" s="304">
        <f t="shared" ref="AS1606:AS1669" si="536">AR1606+IF($D1606=AS$3,$U1606,0)</f>
        <v>0</v>
      </c>
      <c r="AT1606" s="304">
        <f t="shared" ref="AT1606:AT1669" si="537">IF(AS1606=0,0,IF($AF1606-(AS$3-$D1606)&lt;=0,AS1606,AS1606/($AF1606-(AS$3-$D1606))))</f>
        <v>0</v>
      </c>
      <c r="AU1606" s="304">
        <f t="shared" ref="AU1606:AU1669" si="538">AS1606-AT1606</f>
        <v>0</v>
      </c>
      <c r="AV1606" s="304">
        <f t="shared" ref="AV1606:AV1669" si="539">AU1606+IF($D1606=AV$3,$U1606,0)</f>
        <v>0</v>
      </c>
      <c r="AW1606" s="304">
        <f t="shared" ref="AW1606:AW1669" si="540">IF(AV1606=0,0,IF($AG1606-(AV$3-$D1606)&lt;=0,AV1606,AV1606/($AG1606-(AV$3-$D1606))))</f>
        <v>0</v>
      </c>
      <c r="AX1606" s="304">
        <f t="shared" ref="AX1606:AX1669" si="541">AV1606-AW1606</f>
        <v>0</v>
      </c>
      <c r="AY1606" s="304">
        <f t="shared" ref="AY1606:AY1669" si="542">AX1606+IF($D1606=AY$3,$U1606,0)</f>
        <v>0</v>
      </c>
      <c r="AZ1606" s="304">
        <f t="shared" ref="AZ1606:AZ1669" si="543">IF(AY1606=0,0,IF($AH1606-(AY$3-$D1606)&lt;=0,AY1606,AY1606/($AH1606-(AY$3-$D1606))))</f>
        <v>0</v>
      </c>
      <c r="BA1606" s="304">
        <f t="shared" ref="BA1606:BA1669" si="544">AY1606-AZ1606</f>
        <v>0</v>
      </c>
      <c r="BB1606" s="304">
        <f t="shared" ref="BB1606:BB1669" si="545">BA1606+IF($D1606=BB$3,$U1606,0)</f>
        <v>0</v>
      </c>
      <c r="BC1606" s="304">
        <f t="shared" ref="BC1606:BC1669" si="546">IF(BB1606=0,0,IF($AI1606-(BB$3-$D1606)&lt;=0,BB1606,BB1606/($AI1606-(BB$3-$D1606))))</f>
        <v>0</v>
      </c>
      <c r="BD1606" s="304">
        <f t="shared" ref="BD1606:BD1669" si="547">BB1606*Y1606/100</f>
        <v>0</v>
      </c>
      <c r="BE1606" s="304">
        <f>IFERROR(IF(VLOOKUP($C1606,Listen!$A$2:$F$45,6,0)="Ja",BB1606-MAX(BC1606:BD1606),BB1606-BC1606),0)</f>
        <v>0</v>
      </c>
    </row>
    <row r="1607" spans="1:57" x14ac:dyDescent="0.25">
      <c r="A1607" s="320" t="str">
        <f>IF(AND(D1607&lt;&gt;0,C1607&lt;&gt;0,E1607&lt;&gt;0),IF(B1607&lt;&gt;0,CONCATENATE(B1607,"-AGr",VLOOKUP(C1607,Listen!$A$2:$D$45,4,FALSE),"-",D1607,"-",E1607,),CONCATENATE("AGr",VLOOKUP(C1607,Listen!$A$2:$D$45,4,FALSE),"-",D1607,"-",E1607)),"keine vollständige ID")</f>
        <v>keine vollständige ID</v>
      </c>
      <c r="B1607" s="301"/>
      <c r="C1607" s="287"/>
      <c r="D1607" s="34"/>
      <c r="E1607" s="306"/>
      <c r="F1607" s="116"/>
      <c r="G1607" s="17"/>
      <c r="H1607" s="17"/>
      <c r="I1607" s="17"/>
      <c r="J1607" s="17"/>
      <c r="K1607" s="17"/>
      <c r="L1607" s="17"/>
      <c r="M1607" s="17"/>
      <c r="N1607" s="17"/>
      <c r="O1607" s="116"/>
      <c r="P1607" s="117">
        <f>IF(D1607&gt;A_Stammdaten!$B$12,0,SUM(G1607,H1607,J1607,L1607:M1607)-SUM(I1607,K1607,N1607:O1607))</f>
        <v>0</v>
      </c>
      <c r="Q1607" s="17"/>
      <c r="R1607" s="17"/>
      <c r="S1607" s="17"/>
      <c r="T1607" s="17"/>
      <c r="U1607" s="62">
        <f t="shared" si="527"/>
        <v>0</v>
      </c>
      <c r="V1607" s="34"/>
      <c r="W1607" s="34"/>
      <c r="X1607" s="34"/>
      <c r="Y1607" s="34"/>
      <c r="Z1607" s="34"/>
      <c r="AA1607" s="63" t="str">
        <f t="shared" si="528"/>
        <v>-</v>
      </c>
      <c r="AB1607" s="63" t="str">
        <f t="shared" si="529"/>
        <v>-</v>
      </c>
      <c r="AC1607" s="63">
        <f>IF(ISBLANK($C1607),0,VLOOKUP($C1607,Listen!$A$2:$C$45,2,FALSE))</f>
        <v>0</v>
      </c>
      <c r="AD1607" s="63">
        <f>IF(ISBLANK($C1607),0,VLOOKUP($C1607,Listen!$A$2:$C$45,3,FALSE))</f>
        <v>0</v>
      </c>
      <c r="AE1607" s="49">
        <f t="shared" si="530"/>
        <v>0</v>
      </c>
      <c r="AF1607" s="49">
        <f t="shared" si="530"/>
        <v>0</v>
      </c>
      <c r="AG1607" s="49">
        <f>IFERROR(IF(OR($V1607&lt;&gt;"Ja",VLOOKUP($C1607,Listen!$A$2:$F$45,5,0)="Nein",D1607&lt;IF(C1607="LNG Anbindungsanlagen gemäß separater Festlegung",2022,2023)),$AC1607,$AA1607),0)</f>
        <v>0</v>
      </c>
      <c r="AH1607" s="49">
        <f>IFERROR(IF(OR($V1607&lt;&gt;"Ja",VLOOKUP($C1607,Listen!$A$2:$F$45,5,0)="Nein",D1607&lt;IF(C1607="LNG Anbindungsanlagen gemäß separater Festlegung",2022,2023)),$AC1607,$AA1607),0)</f>
        <v>0</v>
      </c>
      <c r="AI1607" s="49">
        <f>IFERROR(IF(OR($W1607&lt;&gt;"Ja",VLOOKUP($C1607,Listen!$A$2:$F$45,6,0)="Nein"),$AC1607,$AB1607),0)</f>
        <v>0</v>
      </c>
      <c r="AJ1607" s="49">
        <f>IFERROR(IF(OR($W1607&lt;&gt;"Ja",VLOOKUP($C1607,Listen!$A$2:$F$45,6,0)="Nein"),$AC1607,$AB1607),0)</f>
        <v>0</v>
      </c>
      <c r="AK1607" s="49">
        <f>IFERROR(IF(OR($W1607&lt;&gt;"Ja",VLOOKUP($C1607,Listen!$A$2:$F$45,6,0)="Nein"),$AC1607,$AB1607),0)</f>
        <v>0</v>
      </c>
      <c r="AL1607" s="51">
        <f t="shared" si="531"/>
        <v>0</v>
      </c>
      <c r="AM1607" s="296">
        <f>IFERROR(IF(VLOOKUP($C1607,Listen!$A$2:$F$45,6,0)="Ja",MAX(BC1607:BD1607),D_SAV!$BC1607),0)</f>
        <v>0</v>
      </c>
      <c r="AN1607" s="51">
        <f t="shared" si="532"/>
        <v>0</v>
      </c>
      <c r="AP1607" s="304">
        <f t="shared" si="533"/>
        <v>0</v>
      </c>
      <c r="AQ1607" s="304">
        <f t="shared" si="534"/>
        <v>0</v>
      </c>
      <c r="AR1607" s="304">
        <f t="shared" si="535"/>
        <v>0</v>
      </c>
      <c r="AS1607" s="304">
        <f t="shared" si="536"/>
        <v>0</v>
      </c>
      <c r="AT1607" s="304">
        <f t="shared" si="537"/>
        <v>0</v>
      </c>
      <c r="AU1607" s="304">
        <f t="shared" si="538"/>
        <v>0</v>
      </c>
      <c r="AV1607" s="304">
        <f t="shared" si="539"/>
        <v>0</v>
      </c>
      <c r="AW1607" s="304">
        <f t="shared" si="540"/>
        <v>0</v>
      </c>
      <c r="AX1607" s="304">
        <f t="shared" si="541"/>
        <v>0</v>
      </c>
      <c r="AY1607" s="304">
        <f t="shared" si="542"/>
        <v>0</v>
      </c>
      <c r="AZ1607" s="304">
        <f t="shared" si="543"/>
        <v>0</v>
      </c>
      <c r="BA1607" s="304">
        <f t="shared" si="544"/>
        <v>0</v>
      </c>
      <c r="BB1607" s="304">
        <f t="shared" si="545"/>
        <v>0</v>
      </c>
      <c r="BC1607" s="304">
        <f t="shared" si="546"/>
        <v>0</v>
      </c>
      <c r="BD1607" s="304">
        <f t="shared" si="547"/>
        <v>0</v>
      </c>
      <c r="BE1607" s="304">
        <f>IFERROR(IF(VLOOKUP($C1607,Listen!$A$2:$F$45,6,0)="Ja",BB1607-MAX(BC1607:BD1607),BB1607-BC1607),0)</f>
        <v>0</v>
      </c>
    </row>
    <row r="1608" spans="1:57" x14ac:dyDescent="0.25">
      <c r="A1608" s="320" t="str">
        <f>IF(AND(D1608&lt;&gt;0,C1608&lt;&gt;0,E1608&lt;&gt;0),IF(B1608&lt;&gt;0,CONCATENATE(B1608,"-AGr",VLOOKUP(C1608,Listen!$A$2:$D$45,4,FALSE),"-",D1608,"-",E1608,),CONCATENATE("AGr",VLOOKUP(C1608,Listen!$A$2:$D$45,4,FALSE),"-",D1608,"-",E1608)),"keine vollständige ID")</f>
        <v>keine vollständige ID</v>
      </c>
      <c r="B1608" s="301"/>
      <c r="C1608" s="287"/>
      <c r="D1608" s="34"/>
      <c r="E1608" s="306"/>
      <c r="F1608" s="116"/>
      <c r="G1608" s="17"/>
      <c r="H1608" s="17"/>
      <c r="I1608" s="17"/>
      <c r="J1608" s="17"/>
      <c r="K1608" s="17"/>
      <c r="L1608" s="17"/>
      <c r="M1608" s="17"/>
      <c r="N1608" s="17"/>
      <c r="O1608" s="116"/>
      <c r="P1608" s="117">
        <f>IF(D1608&gt;A_Stammdaten!$B$12,0,SUM(G1608,H1608,J1608,L1608:M1608)-SUM(I1608,K1608,N1608:O1608))</f>
        <v>0</v>
      </c>
      <c r="Q1608" s="17"/>
      <c r="R1608" s="17"/>
      <c r="S1608" s="17"/>
      <c r="T1608" s="17"/>
      <c r="U1608" s="62">
        <f t="shared" si="527"/>
        <v>0</v>
      </c>
      <c r="V1608" s="34"/>
      <c r="W1608" s="34"/>
      <c r="X1608" s="34"/>
      <c r="Y1608" s="34"/>
      <c r="Z1608" s="34"/>
      <c r="AA1608" s="63" t="str">
        <f t="shared" si="528"/>
        <v>-</v>
      </c>
      <c r="AB1608" s="63" t="str">
        <f t="shared" si="529"/>
        <v>-</v>
      </c>
      <c r="AC1608" s="63">
        <f>IF(ISBLANK($C1608),0,VLOOKUP($C1608,Listen!$A$2:$C$45,2,FALSE))</f>
        <v>0</v>
      </c>
      <c r="AD1608" s="63">
        <f>IF(ISBLANK($C1608),0,VLOOKUP($C1608,Listen!$A$2:$C$45,3,FALSE))</f>
        <v>0</v>
      </c>
      <c r="AE1608" s="49">
        <f t="shared" si="530"/>
        <v>0</v>
      </c>
      <c r="AF1608" s="49">
        <f t="shared" si="530"/>
        <v>0</v>
      </c>
      <c r="AG1608" s="49">
        <f>IFERROR(IF(OR($V1608&lt;&gt;"Ja",VLOOKUP($C1608,Listen!$A$2:$F$45,5,0)="Nein",D1608&lt;IF(C1608="LNG Anbindungsanlagen gemäß separater Festlegung",2022,2023)),$AC1608,$AA1608),0)</f>
        <v>0</v>
      </c>
      <c r="AH1608" s="49">
        <f>IFERROR(IF(OR($V1608&lt;&gt;"Ja",VLOOKUP($C1608,Listen!$A$2:$F$45,5,0)="Nein",D1608&lt;IF(C1608="LNG Anbindungsanlagen gemäß separater Festlegung",2022,2023)),$AC1608,$AA1608),0)</f>
        <v>0</v>
      </c>
      <c r="AI1608" s="49">
        <f>IFERROR(IF(OR($W1608&lt;&gt;"Ja",VLOOKUP($C1608,Listen!$A$2:$F$45,6,0)="Nein"),$AC1608,$AB1608),0)</f>
        <v>0</v>
      </c>
      <c r="AJ1608" s="49">
        <f>IFERROR(IF(OR($W1608&lt;&gt;"Ja",VLOOKUP($C1608,Listen!$A$2:$F$45,6,0)="Nein"),$AC1608,$AB1608),0)</f>
        <v>0</v>
      </c>
      <c r="AK1608" s="49">
        <f>IFERROR(IF(OR($W1608&lt;&gt;"Ja",VLOOKUP($C1608,Listen!$A$2:$F$45,6,0)="Nein"),$AC1608,$AB1608),0)</f>
        <v>0</v>
      </c>
      <c r="AL1608" s="51">
        <f t="shared" si="531"/>
        <v>0</v>
      </c>
      <c r="AM1608" s="296">
        <f>IFERROR(IF(VLOOKUP($C1608,Listen!$A$2:$F$45,6,0)="Ja",MAX(BC1608:BD1608),D_SAV!$BC1608),0)</f>
        <v>0</v>
      </c>
      <c r="AN1608" s="51">
        <f t="shared" si="532"/>
        <v>0</v>
      </c>
      <c r="AP1608" s="304">
        <f t="shared" si="533"/>
        <v>0</v>
      </c>
      <c r="AQ1608" s="304">
        <f t="shared" si="534"/>
        <v>0</v>
      </c>
      <c r="AR1608" s="304">
        <f t="shared" si="535"/>
        <v>0</v>
      </c>
      <c r="AS1608" s="304">
        <f t="shared" si="536"/>
        <v>0</v>
      </c>
      <c r="AT1608" s="304">
        <f t="shared" si="537"/>
        <v>0</v>
      </c>
      <c r="AU1608" s="304">
        <f t="shared" si="538"/>
        <v>0</v>
      </c>
      <c r="AV1608" s="304">
        <f t="shared" si="539"/>
        <v>0</v>
      </c>
      <c r="AW1608" s="304">
        <f t="shared" si="540"/>
        <v>0</v>
      </c>
      <c r="AX1608" s="304">
        <f t="shared" si="541"/>
        <v>0</v>
      </c>
      <c r="AY1608" s="304">
        <f t="shared" si="542"/>
        <v>0</v>
      </c>
      <c r="AZ1608" s="304">
        <f t="shared" si="543"/>
        <v>0</v>
      </c>
      <c r="BA1608" s="304">
        <f t="shared" si="544"/>
        <v>0</v>
      </c>
      <c r="BB1608" s="304">
        <f t="shared" si="545"/>
        <v>0</v>
      </c>
      <c r="BC1608" s="304">
        <f t="shared" si="546"/>
        <v>0</v>
      </c>
      <c r="BD1608" s="304">
        <f t="shared" si="547"/>
        <v>0</v>
      </c>
      <c r="BE1608" s="304">
        <f>IFERROR(IF(VLOOKUP($C1608,Listen!$A$2:$F$45,6,0)="Ja",BB1608-MAX(BC1608:BD1608),BB1608-BC1608),0)</f>
        <v>0</v>
      </c>
    </row>
    <row r="1609" spans="1:57" x14ac:dyDescent="0.25">
      <c r="A1609" s="320" t="str">
        <f>IF(AND(D1609&lt;&gt;0,C1609&lt;&gt;0,E1609&lt;&gt;0),IF(B1609&lt;&gt;0,CONCATENATE(B1609,"-AGr",VLOOKUP(C1609,Listen!$A$2:$D$45,4,FALSE),"-",D1609,"-",E1609,),CONCATENATE("AGr",VLOOKUP(C1609,Listen!$A$2:$D$45,4,FALSE),"-",D1609,"-",E1609)),"keine vollständige ID")</f>
        <v>keine vollständige ID</v>
      </c>
      <c r="B1609" s="301"/>
      <c r="C1609" s="287"/>
      <c r="D1609" s="34"/>
      <c r="E1609" s="306"/>
      <c r="F1609" s="116"/>
      <c r="G1609" s="17"/>
      <c r="H1609" s="17"/>
      <c r="I1609" s="17"/>
      <c r="J1609" s="17"/>
      <c r="K1609" s="17"/>
      <c r="L1609" s="17"/>
      <c r="M1609" s="17"/>
      <c r="N1609" s="17"/>
      <c r="O1609" s="116"/>
      <c r="P1609" s="117">
        <f>IF(D1609&gt;A_Stammdaten!$B$12,0,SUM(G1609,H1609,J1609,L1609:M1609)-SUM(I1609,K1609,N1609:O1609))</f>
        <v>0</v>
      </c>
      <c r="Q1609" s="17"/>
      <c r="R1609" s="17"/>
      <c r="S1609" s="17"/>
      <c r="T1609" s="17"/>
      <c r="U1609" s="62">
        <f t="shared" si="527"/>
        <v>0</v>
      </c>
      <c r="V1609" s="34"/>
      <c r="W1609" s="34"/>
      <c r="X1609" s="34"/>
      <c r="Y1609" s="34"/>
      <c r="Z1609" s="34"/>
      <c r="AA1609" s="63" t="str">
        <f t="shared" si="528"/>
        <v>-</v>
      </c>
      <c r="AB1609" s="63" t="str">
        <f t="shared" si="529"/>
        <v>-</v>
      </c>
      <c r="AC1609" s="63">
        <f>IF(ISBLANK($C1609),0,VLOOKUP($C1609,Listen!$A$2:$C$45,2,FALSE))</f>
        <v>0</v>
      </c>
      <c r="AD1609" s="63">
        <f>IF(ISBLANK($C1609),0,VLOOKUP($C1609,Listen!$A$2:$C$45,3,FALSE))</f>
        <v>0</v>
      </c>
      <c r="AE1609" s="49">
        <f t="shared" si="530"/>
        <v>0</v>
      </c>
      <c r="AF1609" s="49">
        <f t="shared" si="530"/>
        <v>0</v>
      </c>
      <c r="AG1609" s="49">
        <f>IFERROR(IF(OR($V1609&lt;&gt;"Ja",VLOOKUP($C1609,Listen!$A$2:$F$45,5,0)="Nein",D1609&lt;IF(C1609="LNG Anbindungsanlagen gemäß separater Festlegung",2022,2023)),$AC1609,$AA1609),0)</f>
        <v>0</v>
      </c>
      <c r="AH1609" s="49">
        <f>IFERROR(IF(OR($V1609&lt;&gt;"Ja",VLOOKUP($C1609,Listen!$A$2:$F$45,5,0)="Nein",D1609&lt;IF(C1609="LNG Anbindungsanlagen gemäß separater Festlegung",2022,2023)),$AC1609,$AA1609),0)</f>
        <v>0</v>
      </c>
      <c r="AI1609" s="49">
        <f>IFERROR(IF(OR($W1609&lt;&gt;"Ja",VLOOKUP($C1609,Listen!$A$2:$F$45,6,0)="Nein"),$AC1609,$AB1609),0)</f>
        <v>0</v>
      </c>
      <c r="AJ1609" s="49">
        <f>IFERROR(IF(OR($W1609&lt;&gt;"Ja",VLOOKUP($C1609,Listen!$A$2:$F$45,6,0)="Nein"),$AC1609,$AB1609),0)</f>
        <v>0</v>
      </c>
      <c r="AK1609" s="49">
        <f>IFERROR(IF(OR($W1609&lt;&gt;"Ja",VLOOKUP($C1609,Listen!$A$2:$F$45,6,0)="Nein"),$AC1609,$AB1609),0)</f>
        <v>0</v>
      </c>
      <c r="AL1609" s="51">
        <f t="shared" si="531"/>
        <v>0</v>
      </c>
      <c r="AM1609" s="296">
        <f>IFERROR(IF(VLOOKUP($C1609,Listen!$A$2:$F$45,6,0)="Ja",MAX(BC1609:BD1609),D_SAV!$BC1609),0)</f>
        <v>0</v>
      </c>
      <c r="AN1609" s="51">
        <f t="shared" si="532"/>
        <v>0</v>
      </c>
      <c r="AP1609" s="304">
        <f t="shared" si="533"/>
        <v>0</v>
      </c>
      <c r="AQ1609" s="304">
        <f t="shared" si="534"/>
        <v>0</v>
      </c>
      <c r="AR1609" s="304">
        <f t="shared" si="535"/>
        <v>0</v>
      </c>
      <c r="AS1609" s="304">
        <f t="shared" si="536"/>
        <v>0</v>
      </c>
      <c r="AT1609" s="304">
        <f t="shared" si="537"/>
        <v>0</v>
      </c>
      <c r="AU1609" s="304">
        <f t="shared" si="538"/>
        <v>0</v>
      </c>
      <c r="AV1609" s="304">
        <f t="shared" si="539"/>
        <v>0</v>
      </c>
      <c r="AW1609" s="304">
        <f t="shared" si="540"/>
        <v>0</v>
      </c>
      <c r="AX1609" s="304">
        <f t="shared" si="541"/>
        <v>0</v>
      </c>
      <c r="AY1609" s="304">
        <f t="shared" si="542"/>
        <v>0</v>
      </c>
      <c r="AZ1609" s="304">
        <f t="shared" si="543"/>
        <v>0</v>
      </c>
      <c r="BA1609" s="304">
        <f t="shared" si="544"/>
        <v>0</v>
      </c>
      <c r="BB1609" s="304">
        <f t="shared" si="545"/>
        <v>0</v>
      </c>
      <c r="BC1609" s="304">
        <f t="shared" si="546"/>
        <v>0</v>
      </c>
      <c r="BD1609" s="304">
        <f t="shared" si="547"/>
        <v>0</v>
      </c>
      <c r="BE1609" s="304">
        <f>IFERROR(IF(VLOOKUP($C1609,Listen!$A$2:$F$45,6,0)="Ja",BB1609-MAX(BC1609:BD1609),BB1609-BC1609),0)</f>
        <v>0</v>
      </c>
    </row>
    <row r="1610" spans="1:57" x14ac:dyDescent="0.25">
      <c r="A1610" s="320" t="str">
        <f>IF(AND(D1610&lt;&gt;0,C1610&lt;&gt;0,E1610&lt;&gt;0),IF(B1610&lt;&gt;0,CONCATENATE(B1610,"-AGr",VLOOKUP(C1610,Listen!$A$2:$D$45,4,FALSE),"-",D1610,"-",E1610,),CONCATENATE("AGr",VLOOKUP(C1610,Listen!$A$2:$D$45,4,FALSE),"-",D1610,"-",E1610)),"keine vollständige ID")</f>
        <v>keine vollständige ID</v>
      </c>
      <c r="B1610" s="301"/>
      <c r="C1610" s="287"/>
      <c r="D1610" s="34"/>
      <c r="E1610" s="306"/>
      <c r="F1610" s="116"/>
      <c r="G1610" s="17"/>
      <c r="H1610" s="17"/>
      <c r="I1610" s="17"/>
      <c r="J1610" s="17"/>
      <c r="K1610" s="17"/>
      <c r="L1610" s="17"/>
      <c r="M1610" s="17"/>
      <c r="N1610" s="17"/>
      <c r="O1610" s="116"/>
      <c r="P1610" s="117">
        <f>IF(D1610&gt;A_Stammdaten!$B$12,0,SUM(G1610,H1610,J1610,L1610:M1610)-SUM(I1610,K1610,N1610:O1610))</f>
        <v>0</v>
      </c>
      <c r="Q1610" s="17"/>
      <c r="R1610" s="17"/>
      <c r="S1610" s="17"/>
      <c r="T1610" s="17"/>
      <c r="U1610" s="62">
        <f t="shared" si="527"/>
        <v>0</v>
      </c>
      <c r="V1610" s="34"/>
      <c r="W1610" s="34"/>
      <c r="X1610" s="34"/>
      <c r="Y1610" s="34"/>
      <c r="Z1610" s="34"/>
      <c r="AA1610" s="63" t="str">
        <f t="shared" si="528"/>
        <v>-</v>
      </c>
      <c r="AB1610" s="63" t="str">
        <f t="shared" si="529"/>
        <v>-</v>
      </c>
      <c r="AC1610" s="63">
        <f>IF(ISBLANK($C1610),0,VLOOKUP($C1610,Listen!$A$2:$C$45,2,FALSE))</f>
        <v>0</v>
      </c>
      <c r="AD1610" s="63">
        <f>IF(ISBLANK($C1610),0,VLOOKUP($C1610,Listen!$A$2:$C$45,3,FALSE))</f>
        <v>0</v>
      </c>
      <c r="AE1610" s="49">
        <f t="shared" si="530"/>
        <v>0</v>
      </c>
      <c r="AF1610" s="49">
        <f t="shared" si="530"/>
        <v>0</v>
      </c>
      <c r="AG1610" s="49">
        <f>IFERROR(IF(OR($V1610&lt;&gt;"Ja",VLOOKUP($C1610,Listen!$A$2:$F$45,5,0)="Nein",D1610&lt;IF(C1610="LNG Anbindungsanlagen gemäß separater Festlegung",2022,2023)),$AC1610,$AA1610),0)</f>
        <v>0</v>
      </c>
      <c r="AH1610" s="49">
        <f>IFERROR(IF(OR($V1610&lt;&gt;"Ja",VLOOKUP($C1610,Listen!$A$2:$F$45,5,0)="Nein",D1610&lt;IF(C1610="LNG Anbindungsanlagen gemäß separater Festlegung",2022,2023)),$AC1610,$AA1610),0)</f>
        <v>0</v>
      </c>
      <c r="AI1610" s="49">
        <f>IFERROR(IF(OR($W1610&lt;&gt;"Ja",VLOOKUP($C1610,Listen!$A$2:$F$45,6,0)="Nein"),$AC1610,$AB1610),0)</f>
        <v>0</v>
      </c>
      <c r="AJ1610" s="49">
        <f>IFERROR(IF(OR($W1610&lt;&gt;"Ja",VLOOKUP($C1610,Listen!$A$2:$F$45,6,0)="Nein"),$AC1610,$AB1610),0)</f>
        <v>0</v>
      </c>
      <c r="AK1610" s="49">
        <f>IFERROR(IF(OR($W1610&lt;&gt;"Ja",VLOOKUP($C1610,Listen!$A$2:$F$45,6,0)="Nein"),$AC1610,$AB1610),0)</f>
        <v>0</v>
      </c>
      <c r="AL1610" s="51">
        <f t="shared" si="531"/>
        <v>0</v>
      </c>
      <c r="AM1610" s="296">
        <f>IFERROR(IF(VLOOKUP($C1610,Listen!$A$2:$F$45,6,0)="Ja",MAX(BC1610:BD1610),D_SAV!$BC1610),0)</f>
        <v>0</v>
      </c>
      <c r="AN1610" s="51">
        <f t="shared" si="532"/>
        <v>0</v>
      </c>
      <c r="AP1610" s="304">
        <f t="shared" si="533"/>
        <v>0</v>
      </c>
      <c r="AQ1610" s="304">
        <f t="shared" si="534"/>
        <v>0</v>
      </c>
      <c r="AR1610" s="304">
        <f t="shared" si="535"/>
        <v>0</v>
      </c>
      <c r="AS1610" s="304">
        <f t="shared" si="536"/>
        <v>0</v>
      </c>
      <c r="AT1610" s="304">
        <f t="shared" si="537"/>
        <v>0</v>
      </c>
      <c r="AU1610" s="304">
        <f t="shared" si="538"/>
        <v>0</v>
      </c>
      <c r="AV1610" s="304">
        <f t="shared" si="539"/>
        <v>0</v>
      </c>
      <c r="AW1610" s="304">
        <f t="shared" si="540"/>
        <v>0</v>
      </c>
      <c r="AX1610" s="304">
        <f t="shared" si="541"/>
        <v>0</v>
      </c>
      <c r="AY1610" s="304">
        <f t="shared" si="542"/>
        <v>0</v>
      </c>
      <c r="AZ1610" s="304">
        <f t="shared" si="543"/>
        <v>0</v>
      </c>
      <c r="BA1610" s="304">
        <f t="shared" si="544"/>
        <v>0</v>
      </c>
      <c r="BB1610" s="304">
        <f t="shared" si="545"/>
        <v>0</v>
      </c>
      <c r="BC1610" s="304">
        <f t="shared" si="546"/>
        <v>0</v>
      </c>
      <c r="BD1610" s="304">
        <f t="shared" si="547"/>
        <v>0</v>
      </c>
      <c r="BE1610" s="304">
        <f>IFERROR(IF(VLOOKUP($C1610,Listen!$A$2:$F$45,6,0)="Ja",BB1610-MAX(BC1610:BD1610),BB1610-BC1610),0)</f>
        <v>0</v>
      </c>
    </row>
    <row r="1611" spans="1:57" x14ac:dyDescent="0.25">
      <c r="A1611" s="320" t="str">
        <f>IF(AND(D1611&lt;&gt;0,C1611&lt;&gt;0,E1611&lt;&gt;0),IF(B1611&lt;&gt;0,CONCATENATE(B1611,"-AGr",VLOOKUP(C1611,Listen!$A$2:$D$45,4,FALSE),"-",D1611,"-",E1611,),CONCATENATE("AGr",VLOOKUP(C1611,Listen!$A$2:$D$45,4,FALSE),"-",D1611,"-",E1611)),"keine vollständige ID")</f>
        <v>keine vollständige ID</v>
      </c>
      <c r="B1611" s="301"/>
      <c r="C1611" s="287"/>
      <c r="D1611" s="34"/>
      <c r="E1611" s="306"/>
      <c r="F1611" s="116"/>
      <c r="G1611" s="17"/>
      <c r="H1611" s="17"/>
      <c r="I1611" s="17"/>
      <c r="J1611" s="17"/>
      <c r="K1611" s="17"/>
      <c r="L1611" s="17"/>
      <c r="M1611" s="17"/>
      <c r="N1611" s="17"/>
      <c r="O1611" s="116"/>
      <c r="P1611" s="117">
        <f>IF(D1611&gt;A_Stammdaten!$B$12,0,SUM(G1611,H1611,J1611,L1611:M1611)-SUM(I1611,K1611,N1611:O1611))</f>
        <v>0</v>
      </c>
      <c r="Q1611" s="17"/>
      <c r="R1611" s="17"/>
      <c r="S1611" s="17"/>
      <c r="T1611" s="17"/>
      <c r="U1611" s="62">
        <f t="shared" si="527"/>
        <v>0</v>
      </c>
      <c r="V1611" s="34"/>
      <c r="W1611" s="34"/>
      <c r="X1611" s="34"/>
      <c r="Y1611" s="34"/>
      <c r="Z1611" s="34"/>
      <c r="AA1611" s="63" t="str">
        <f t="shared" si="528"/>
        <v>-</v>
      </c>
      <c r="AB1611" s="63" t="str">
        <f t="shared" si="529"/>
        <v>-</v>
      </c>
      <c r="AC1611" s="63">
        <f>IF(ISBLANK($C1611),0,VLOOKUP($C1611,Listen!$A$2:$C$45,2,FALSE))</f>
        <v>0</v>
      </c>
      <c r="AD1611" s="63">
        <f>IF(ISBLANK($C1611),0,VLOOKUP($C1611,Listen!$A$2:$C$45,3,FALSE))</f>
        <v>0</v>
      </c>
      <c r="AE1611" s="49">
        <f t="shared" si="530"/>
        <v>0</v>
      </c>
      <c r="AF1611" s="49">
        <f t="shared" si="530"/>
        <v>0</v>
      </c>
      <c r="AG1611" s="49">
        <f>IFERROR(IF(OR($V1611&lt;&gt;"Ja",VLOOKUP($C1611,Listen!$A$2:$F$45,5,0)="Nein",D1611&lt;IF(C1611="LNG Anbindungsanlagen gemäß separater Festlegung",2022,2023)),$AC1611,$AA1611),0)</f>
        <v>0</v>
      </c>
      <c r="AH1611" s="49">
        <f>IFERROR(IF(OR($V1611&lt;&gt;"Ja",VLOOKUP($C1611,Listen!$A$2:$F$45,5,0)="Nein",D1611&lt;IF(C1611="LNG Anbindungsanlagen gemäß separater Festlegung",2022,2023)),$AC1611,$AA1611),0)</f>
        <v>0</v>
      </c>
      <c r="AI1611" s="49">
        <f>IFERROR(IF(OR($W1611&lt;&gt;"Ja",VLOOKUP($C1611,Listen!$A$2:$F$45,6,0)="Nein"),$AC1611,$AB1611),0)</f>
        <v>0</v>
      </c>
      <c r="AJ1611" s="49">
        <f>IFERROR(IF(OR($W1611&lt;&gt;"Ja",VLOOKUP($C1611,Listen!$A$2:$F$45,6,0)="Nein"),$AC1611,$AB1611),0)</f>
        <v>0</v>
      </c>
      <c r="AK1611" s="49">
        <f>IFERROR(IF(OR($W1611&lt;&gt;"Ja",VLOOKUP($C1611,Listen!$A$2:$F$45,6,0)="Nein"),$AC1611,$AB1611),0)</f>
        <v>0</v>
      </c>
      <c r="AL1611" s="51">
        <f t="shared" si="531"/>
        <v>0</v>
      </c>
      <c r="AM1611" s="296">
        <f>IFERROR(IF(VLOOKUP($C1611,Listen!$A$2:$F$45,6,0)="Ja",MAX(BC1611:BD1611),D_SAV!$BC1611),0)</f>
        <v>0</v>
      </c>
      <c r="AN1611" s="51">
        <f t="shared" si="532"/>
        <v>0</v>
      </c>
      <c r="AP1611" s="304">
        <f t="shared" si="533"/>
        <v>0</v>
      </c>
      <c r="AQ1611" s="304">
        <f t="shared" si="534"/>
        <v>0</v>
      </c>
      <c r="AR1611" s="304">
        <f t="shared" si="535"/>
        <v>0</v>
      </c>
      <c r="AS1611" s="304">
        <f t="shared" si="536"/>
        <v>0</v>
      </c>
      <c r="AT1611" s="304">
        <f t="shared" si="537"/>
        <v>0</v>
      </c>
      <c r="AU1611" s="304">
        <f t="shared" si="538"/>
        <v>0</v>
      </c>
      <c r="AV1611" s="304">
        <f t="shared" si="539"/>
        <v>0</v>
      </c>
      <c r="AW1611" s="304">
        <f t="shared" si="540"/>
        <v>0</v>
      </c>
      <c r="AX1611" s="304">
        <f t="shared" si="541"/>
        <v>0</v>
      </c>
      <c r="AY1611" s="304">
        <f t="shared" si="542"/>
        <v>0</v>
      </c>
      <c r="AZ1611" s="304">
        <f t="shared" si="543"/>
        <v>0</v>
      </c>
      <c r="BA1611" s="304">
        <f t="shared" si="544"/>
        <v>0</v>
      </c>
      <c r="BB1611" s="304">
        <f t="shared" si="545"/>
        <v>0</v>
      </c>
      <c r="BC1611" s="304">
        <f t="shared" si="546"/>
        <v>0</v>
      </c>
      <c r="BD1611" s="304">
        <f t="shared" si="547"/>
        <v>0</v>
      </c>
      <c r="BE1611" s="304">
        <f>IFERROR(IF(VLOOKUP($C1611,Listen!$A$2:$F$45,6,0)="Ja",BB1611-MAX(BC1611:BD1611),BB1611-BC1611),0)</f>
        <v>0</v>
      </c>
    </row>
    <row r="1612" spans="1:57" x14ac:dyDescent="0.25">
      <c r="A1612" s="320" t="str">
        <f>IF(AND(D1612&lt;&gt;0,C1612&lt;&gt;0,E1612&lt;&gt;0),IF(B1612&lt;&gt;0,CONCATENATE(B1612,"-AGr",VLOOKUP(C1612,Listen!$A$2:$D$45,4,FALSE),"-",D1612,"-",E1612,),CONCATENATE("AGr",VLOOKUP(C1612,Listen!$A$2:$D$45,4,FALSE),"-",D1612,"-",E1612)),"keine vollständige ID")</f>
        <v>keine vollständige ID</v>
      </c>
      <c r="B1612" s="301"/>
      <c r="C1612" s="287"/>
      <c r="D1612" s="34"/>
      <c r="E1612" s="306"/>
      <c r="F1612" s="116"/>
      <c r="G1612" s="17"/>
      <c r="H1612" s="17"/>
      <c r="I1612" s="17"/>
      <c r="J1612" s="17"/>
      <c r="K1612" s="17"/>
      <c r="L1612" s="17"/>
      <c r="M1612" s="17"/>
      <c r="N1612" s="17"/>
      <c r="O1612" s="116"/>
      <c r="P1612" s="117">
        <f>IF(D1612&gt;A_Stammdaten!$B$12,0,SUM(G1612,H1612,J1612,L1612:M1612)-SUM(I1612,K1612,N1612:O1612))</f>
        <v>0</v>
      </c>
      <c r="Q1612" s="17"/>
      <c r="R1612" s="17"/>
      <c r="S1612" s="17"/>
      <c r="T1612" s="17"/>
      <c r="U1612" s="62">
        <f t="shared" si="527"/>
        <v>0</v>
      </c>
      <c r="V1612" s="34"/>
      <c r="W1612" s="34"/>
      <c r="X1612" s="34"/>
      <c r="Y1612" s="34"/>
      <c r="Z1612" s="34"/>
      <c r="AA1612" s="63" t="str">
        <f t="shared" si="528"/>
        <v>-</v>
      </c>
      <c r="AB1612" s="63" t="str">
        <f t="shared" si="529"/>
        <v>-</v>
      </c>
      <c r="AC1612" s="63">
        <f>IF(ISBLANK($C1612),0,VLOOKUP($C1612,Listen!$A$2:$C$45,2,FALSE))</f>
        <v>0</v>
      </c>
      <c r="AD1612" s="63">
        <f>IF(ISBLANK($C1612),0,VLOOKUP($C1612,Listen!$A$2:$C$45,3,FALSE))</f>
        <v>0</v>
      </c>
      <c r="AE1612" s="49">
        <f t="shared" si="530"/>
        <v>0</v>
      </c>
      <c r="AF1612" s="49">
        <f t="shared" si="530"/>
        <v>0</v>
      </c>
      <c r="AG1612" s="49">
        <f>IFERROR(IF(OR($V1612&lt;&gt;"Ja",VLOOKUP($C1612,Listen!$A$2:$F$45,5,0)="Nein",D1612&lt;IF(C1612="LNG Anbindungsanlagen gemäß separater Festlegung",2022,2023)),$AC1612,$AA1612),0)</f>
        <v>0</v>
      </c>
      <c r="AH1612" s="49">
        <f>IFERROR(IF(OR($V1612&lt;&gt;"Ja",VLOOKUP($C1612,Listen!$A$2:$F$45,5,0)="Nein",D1612&lt;IF(C1612="LNG Anbindungsanlagen gemäß separater Festlegung",2022,2023)),$AC1612,$AA1612),0)</f>
        <v>0</v>
      </c>
      <c r="AI1612" s="49">
        <f>IFERROR(IF(OR($W1612&lt;&gt;"Ja",VLOOKUP($C1612,Listen!$A$2:$F$45,6,0)="Nein"),$AC1612,$AB1612),0)</f>
        <v>0</v>
      </c>
      <c r="AJ1612" s="49">
        <f>IFERROR(IF(OR($W1612&lt;&gt;"Ja",VLOOKUP($C1612,Listen!$A$2:$F$45,6,0)="Nein"),$AC1612,$AB1612),0)</f>
        <v>0</v>
      </c>
      <c r="AK1612" s="49">
        <f>IFERROR(IF(OR($W1612&lt;&gt;"Ja",VLOOKUP($C1612,Listen!$A$2:$F$45,6,0)="Nein"),$AC1612,$AB1612),0)</f>
        <v>0</v>
      </c>
      <c r="AL1612" s="51">
        <f t="shared" si="531"/>
        <v>0</v>
      </c>
      <c r="AM1612" s="296">
        <f>IFERROR(IF(VLOOKUP($C1612,Listen!$A$2:$F$45,6,0)="Ja",MAX(BC1612:BD1612),D_SAV!$BC1612),0)</f>
        <v>0</v>
      </c>
      <c r="AN1612" s="51">
        <f t="shared" si="532"/>
        <v>0</v>
      </c>
      <c r="AP1612" s="304">
        <f t="shared" si="533"/>
        <v>0</v>
      </c>
      <c r="AQ1612" s="304">
        <f t="shared" si="534"/>
        <v>0</v>
      </c>
      <c r="AR1612" s="304">
        <f t="shared" si="535"/>
        <v>0</v>
      </c>
      <c r="AS1612" s="304">
        <f t="shared" si="536"/>
        <v>0</v>
      </c>
      <c r="AT1612" s="304">
        <f t="shared" si="537"/>
        <v>0</v>
      </c>
      <c r="AU1612" s="304">
        <f t="shared" si="538"/>
        <v>0</v>
      </c>
      <c r="AV1612" s="304">
        <f t="shared" si="539"/>
        <v>0</v>
      </c>
      <c r="AW1612" s="304">
        <f t="shared" si="540"/>
        <v>0</v>
      </c>
      <c r="AX1612" s="304">
        <f t="shared" si="541"/>
        <v>0</v>
      </c>
      <c r="AY1612" s="304">
        <f t="shared" si="542"/>
        <v>0</v>
      </c>
      <c r="AZ1612" s="304">
        <f t="shared" si="543"/>
        <v>0</v>
      </c>
      <c r="BA1612" s="304">
        <f t="shared" si="544"/>
        <v>0</v>
      </c>
      <c r="BB1612" s="304">
        <f t="shared" si="545"/>
        <v>0</v>
      </c>
      <c r="BC1612" s="304">
        <f t="shared" si="546"/>
        <v>0</v>
      </c>
      <c r="BD1612" s="304">
        <f t="shared" si="547"/>
        <v>0</v>
      </c>
      <c r="BE1612" s="304">
        <f>IFERROR(IF(VLOOKUP($C1612,Listen!$A$2:$F$45,6,0)="Ja",BB1612-MAX(BC1612:BD1612),BB1612-BC1612),0)</f>
        <v>0</v>
      </c>
    </row>
    <row r="1613" spans="1:57" x14ac:dyDescent="0.25">
      <c r="A1613" s="320" t="str">
        <f>IF(AND(D1613&lt;&gt;0,C1613&lt;&gt;0,E1613&lt;&gt;0),IF(B1613&lt;&gt;0,CONCATENATE(B1613,"-AGr",VLOOKUP(C1613,Listen!$A$2:$D$45,4,FALSE),"-",D1613,"-",E1613,),CONCATENATE("AGr",VLOOKUP(C1613,Listen!$A$2:$D$45,4,FALSE),"-",D1613,"-",E1613)),"keine vollständige ID")</f>
        <v>keine vollständige ID</v>
      </c>
      <c r="B1613" s="301"/>
      <c r="C1613" s="287"/>
      <c r="D1613" s="34"/>
      <c r="E1613" s="306"/>
      <c r="F1613" s="116"/>
      <c r="G1613" s="17"/>
      <c r="H1613" s="17"/>
      <c r="I1613" s="17"/>
      <c r="J1613" s="17"/>
      <c r="K1613" s="17"/>
      <c r="L1613" s="17"/>
      <c r="M1613" s="17"/>
      <c r="N1613" s="17"/>
      <c r="O1613" s="116"/>
      <c r="P1613" s="117">
        <f>IF(D1613&gt;A_Stammdaten!$B$12,0,SUM(G1613,H1613,J1613,L1613:M1613)-SUM(I1613,K1613,N1613:O1613))</f>
        <v>0</v>
      </c>
      <c r="Q1613" s="17"/>
      <c r="R1613" s="17"/>
      <c r="S1613" s="17"/>
      <c r="T1613" s="17"/>
      <c r="U1613" s="62">
        <f t="shared" si="527"/>
        <v>0</v>
      </c>
      <c r="V1613" s="34"/>
      <c r="W1613" s="34"/>
      <c r="X1613" s="34"/>
      <c r="Y1613" s="34"/>
      <c r="Z1613" s="34"/>
      <c r="AA1613" s="63" t="str">
        <f t="shared" si="528"/>
        <v>-</v>
      </c>
      <c r="AB1613" s="63" t="str">
        <f t="shared" si="529"/>
        <v>-</v>
      </c>
      <c r="AC1613" s="63">
        <f>IF(ISBLANK($C1613),0,VLOOKUP($C1613,Listen!$A$2:$C$45,2,FALSE))</f>
        <v>0</v>
      </c>
      <c r="AD1613" s="63">
        <f>IF(ISBLANK($C1613),0,VLOOKUP($C1613,Listen!$A$2:$C$45,3,FALSE))</f>
        <v>0</v>
      </c>
      <c r="AE1613" s="49">
        <f t="shared" si="530"/>
        <v>0</v>
      </c>
      <c r="AF1613" s="49">
        <f t="shared" si="530"/>
        <v>0</v>
      </c>
      <c r="AG1613" s="49">
        <f>IFERROR(IF(OR($V1613&lt;&gt;"Ja",VLOOKUP($C1613,Listen!$A$2:$F$45,5,0)="Nein",D1613&lt;IF(C1613="LNG Anbindungsanlagen gemäß separater Festlegung",2022,2023)),$AC1613,$AA1613),0)</f>
        <v>0</v>
      </c>
      <c r="AH1613" s="49">
        <f>IFERROR(IF(OR($V1613&lt;&gt;"Ja",VLOOKUP($C1613,Listen!$A$2:$F$45,5,0)="Nein",D1613&lt;IF(C1613="LNG Anbindungsanlagen gemäß separater Festlegung",2022,2023)),$AC1613,$AA1613),0)</f>
        <v>0</v>
      </c>
      <c r="AI1613" s="49">
        <f>IFERROR(IF(OR($W1613&lt;&gt;"Ja",VLOOKUP($C1613,Listen!$A$2:$F$45,6,0)="Nein"),$AC1613,$AB1613),0)</f>
        <v>0</v>
      </c>
      <c r="AJ1613" s="49">
        <f>IFERROR(IF(OR($W1613&lt;&gt;"Ja",VLOOKUP($C1613,Listen!$A$2:$F$45,6,0)="Nein"),$AC1613,$AB1613),0)</f>
        <v>0</v>
      </c>
      <c r="AK1613" s="49">
        <f>IFERROR(IF(OR($W1613&lt;&gt;"Ja",VLOOKUP($C1613,Listen!$A$2:$F$45,6,0)="Nein"),$AC1613,$AB1613),0)</f>
        <v>0</v>
      </c>
      <c r="AL1613" s="51">
        <f t="shared" si="531"/>
        <v>0</v>
      </c>
      <c r="AM1613" s="296">
        <f>IFERROR(IF(VLOOKUP($C1613,Listen!$A$2:$F$45,6,0)="Ja",MAX(BC1613:BD1613),D_SAV!$BC1613),0)</f>
        <v>0</v>
      </c>
      <c r="AN1613" s="51">
        <f t="shared" si="532"/>
        <v>0</v>
      </c>
      <c r="AP1613" s="304">
        <f t="shared" si="533"/>
        <v>0</v>
      </c>
      <c r="AQ1613" s="304">
        <f t="shared" si="534"/>
        <v>0</v>
      </c>
      <c r="AR1613" s="304">
        <f t="shared" si="535"/>
        <v>0</v>
      </c>
      <c r="AS1613" s="304">
        <f t="shared" si="536"/>
        <v>0</v>
      </c>
      <c r="AT1613" s="304">
        <f t="shared" si="537"/>
        <v>0</v>
      </c>
      <c r="AU1613" s="304">
        <f t="shared" si="538"/>
        <v>0</v>
      </c>
      <c r="AV1613" s="304">
        <f t="shared" si="539"/>
        <v>0</v>
      </c>
      <c r="AW1613" s="304">
        <f t="shared" si="540"/>
        <v>0</v>
      </c>
      <c r="AX1613" s="304">
        <f t="shared" si="541"/>
        <v>0</v>
      </c>
      <c r="AY1613" s="304">
        <f t="shared" si="542"/>
        <v>0</v>
      </c>
      <c r="AZ1613" s="304">
        <f t="shared" si="543"/>
        <v>0</v>
      </c>
      <c r="BA1613" s="304">
        <f t="shared" si="544"/>
        <v>0</v>
      </c>
      <c r="BB1613" s="304">
        <f t="shared" si="545"/>
        <v>0</v>
      </c>
      <c r="BC1613" s="304">
        <f t="shared" si="546"/>
        <v>0</v>
      </c>
      <c r="BD1613" s="304">
        <f t="shared" si="547"/>
        <v>0</v>
      </c>
      <c r="BE1613" s="304">
        <f>IFERROR(IF(VLOOKUP($C1613,Listen!$A$2:$F$45,6,0)="Ja",BB1613-MAX(BC1613:BD1613),BB1613-BC1613),0)</f>
        <v>0</v>
      </c>
    </row>
    <row r="1614" spans="1:57" x14ac:dyDescent="0.25">
      <c r="A1614" s="320" t="str">
        <f>IF(AND(D1614&lt;&gt;0,C1614&lt;&gt;0,E1614&lt;&gt;0),IF(B1614&lt;&gt;0,CONCATENATE(B1614,"-AGr",VLOOKUP(C1614,Listen!$A$2:$D$45,4,FALSE),"-",D1614,"-",E1614,),CONCATENATE("AGr",VLOOKUP(C1614,Listen!$A$2:$D$45,4,FALSE),"-",D1614,"-",E1614)),"keine vollständige ID")</f>
        <v>keine vollständige ID</v>
      </c>
      <c r="B1614" s="301"/>
      <c r="C1614" s="287"/>
      <c r="D1614" s="34"/>
      <c r="E1614" s="306"/>
      <c r="F1614" s="116"/>
      <c r="G1614" s="17"/>
      <c r="H1614" s="17"/>
      <c r="I1614" s="17"/>
      <c r="J1614" s="17"/>
      <c r="K1614" s="17"/>
      <c r="L1614" s="17"/>
      <c r="M1614" s="17"/>
      <c r="N1614" s="17"/>
      <c r="O1614" s="116"/>
      <c r="P1614" s="117">
        <f>IF(D1614&gt;A_Stammdaten!$B$12,0,SUM(G1614,H1614,J1614,L1614:M1614)-SUM(I1614,K1614,N1614:O1614))</f>
        <v>0</v>
      </c>
      <c r="Q1614" s="17"/>
      <c r="R1614" s="17"/>
      <c r="S1614" s="17"/>
      <c r="T1614" s="17"/>
      <c r="U1614" s="62">
        <f t="shared" si="527"/>
        <v>0</v>
      </c>
      <c r="V1614" s="34"/>
      <c r="W1614" s="34"/>
      <c r="X1614" s="34"/>
      <c r="Y1614" s="34"/>
      <c r="Z1614" s="34"/>
      <c r="AA1614" s="63" t="str">
        <f t="shared" si="528"/>
        <v>-</v>
      </c>
      <c r="AB1614" s="63" t="str">
        <f t="shared" si="529"/>
        <v>-</v>
      </c>
      <c r="AC1614" s="63">
        <f>IF(ISBLANK($C1614),0,VLOOKUP($C1614,Listen!$A$2:$C$45,2,FALSE))</f>
        <v>0</v>
      </c>
      <c r="AD1614" s="63">
        <f>IF(ISBLANK($C1614),0,VLOOKUP($C1614,Listen!$A$2:$C$45,3,FALSE))</f>
        <v>0</v>
      </c>
      <c r="AE1614" s="49">
        <f t="shared" si="530"/>
        <v>0</v>
      </c>
      <c r="AF1614" s="49">
        <f t="shared" si="530"/>
        <v>0</v>
      </c>
      <c r="AG1614" s="49">
        <f>IFERROR(IF(OR($V1614&lt;&gt;"Ja",VLOOKUP($C1614,Listen!$A$2:$F$45,5,0)="Nein",D1614&lt;IF(C1614="LNG Anbindungsanlagen gemäß separater Festlegung",2022,2023)),$AC1614,$AA1614),0)</f>
        <v>0</v>
      </c>
      <c r="AH1614" s="49">
        <f>IFERROR(IF(OR($V1614&lt;&gt;"Ja",VLOOKUP($C1614,Listen!$A$2:$F$45,5,0)="Nein",D1614&lt;IF(C1614="LNG Anbindungsanlagen gemäß separater Festlegung",2022,2023)),$AC1614,$AA1614),0)</f>
        <v>0</v>
      </c>
      <c r="AI1614" s="49">
        <f>IFERROR(IF(OR($W1614&lt;&gt;"Ja",VLOOKUP($C1614,Listen!$A$2:$F$45,6,0)="Nein"),$AC1614,$AB1614),0)</f>
        <v>0</v>
      </c>
      <c r="AJ1614" s="49">
        <f>IFERROR(IF(OR($W1614&lt;&gt;"Ja",VLOOKUP($C1614,Listen!$A$2:$F$45,6,0)="Nein"),$AC1614,$AB1614),0)</f>
        <v>0</v>
      </c>
      <c r="AK1614" s="49">
        <f>IFERROR(IF(OR($W1614&lt;&gt;"Ja",VLOOKUP($C1614,Listen!$A$2:$F$45,6,0)="Nein"),$AC1614,$AB1614),0)</f>
        <v>0</v>
      </c>
      <c r="AL1614" s="51">
        <f t="shared" si="531"/>
        <v>0</v>
      </c>
      <c r="AM1614" s="296">
        <f>IFERROR(IF(VLOOKUP($C1614,Listen!$A$2:$F$45,6,0)="Ja",MAX(BC1614:BD1614),D_SAV!$BC1614),0)</f>
        <v>0</v>
      </c>
      <c r="AN1614" s="51">
        <f t="shared" si="532"/>
        <v>0</v>
      </c>
      <c r="AP1614" s="304">
        <f t="shared" si="533"/>
        <v>0</v>
      </c>
      <c r="AQ1614" s="304">
        <f t="shared" si="534"/>
        <v>0</v>
      </c>
      <c r="AR1614" s="304">
        <f t="shared" si="535"/>
        <v>0</v>
      </c>
      <c r="AS1614" s="304">
        <f t="shared" si="536"/>
        <v>0</v>
      </c>
      <c r="AT1614" s="304">
        <f t="shared" si="537"/>
        <v>0</v>
      </c>
      <c r="AU1614" s="304">
        <f t="shared" si="538"/>
        <v>0</v>
      </c>
      <c r="AV1614" s="304">
        <f t="shared" si="539"/>
        <v>0</v>
      </c>
      <c r="AW1614" s="304">
        <f t="shared" si="540"/>
        <v>0</v>
      </c>
      <c r="AX1614" s="304">
        <f t="shared" si="541"/>
        <v>0</v>
      </c>
      <c r="AY1614" s="304">
        <f t="shared" si="542"/>
        <v>0</v>
      </c>
      <c r="AZ1614" s="304">
        <f t="shared" si="543"/>
        <v>0</v>
      </c>
      <c r="BA1614" s="304">
        <f t="shared" si="544"/>
        <v>0</v>
      </c>
      <c r="BB1614" s="304">
        <f t="shared" si="545"/>
        <v>0</v>
      </c>
      <c r="BC1614" s="304">
        <f t="shared" si="546"/>
        <v>0</v>
      </c>
      <c r="BD1614" s="304">
        <f t="shared" si="547"/>
        <v>0</v>
      </c>
      <c r="BE1614" s="304">
        <f>IFERROR(IF(VLOOKUP($C1614,Listen!$A$2:$F$45,6,0)="Ja",BB1614-MAX(BC1614:BD1614),BB1614-BC1614),0)</f>
        <v>0</v>
      </c>
    </row>
    <row r="1615" spans="1:57" x14ac:dyDescent="0.25">
      <c r="A1615" s="320" t="str">
        <f>IF(AND(D1615&lt;&gt;0,C1615&lt;&gt;0,E1615&lt;&gt;0),IF(B1615&lt;&gt;0,CONCATENATE(B1615,"-AGr",VLOOKUP(C1615,Listen!$A$2:$D$45,4,FALSE),"-",D1615,"-",E1615,),CONCATENATE("AGr",VLOOKUP(C1615,Listen!$A$2:$D$45,4,FALSE),"-",D1615,"-",E1615)),"keine vollständige ID")</f>
        <v>keine vollständige ID</v>
      </c>
      <c r="B1615" s="301"/>
      <c r="C1615" s="287"/>
      <c r="D1615" s="34"/>
      <c r="E1615" s="306"/>
      <c r="F1615" s="116"/>
      <c r="G1615" s="17"/>
      <c r="H1615" s="17"/>
      <c r="I1615" s="17"/>
      <c r="J1615" s="17"/>
      <c r="K1615" s="17"/>
      <c r="L1615" s="17"/>
      <c r="M1615" s="17"/>
      <c r="N1615" s="17"/>
      <c r="O1615" s="116"/>
      <c r="P1615" s="117">
        <f>IF(D1615&gt;A_Stammdaten!$B$12,0,SUM(G1615,H1615,J1615,L1615:M1615)-SUM(I1615,K1615,N1615:O1615))</f>
        <v>0</v>
      </c>
      <c r="Q1615" s="17"/>
      <c r="R1615" s="17"/>
      <c r="S1615" s="17"/>
      <c r="T1615" s="17"/>
      <c r="U1615" s="62">
        <f t="shared" si="527"/>
        <v>0</v>
      </c>
      <c r="V1615" s="34"/>
      <c r="W1615" s="34"/>
      <c r="X1615" s="34"/>
      <c r="Y1615" s="34"/>
      <c r="Z1615" s="34"/>
      <c r="AA1615" s="63" t="str">
        <f t="shared" si="528"/>
        <v>-</v>
      </c>
      <c r="AB1615" s="63" t="str">
        <f t="shared" si="529"/>
        <v>-</v>
      </c>
      <c r="AC1615" s="63">
        <f>IF(ISBLANK($C1615),0,VLOOKUP($C1615,Listen!$A$2:$C$45,2,FALSE))</f>
        <v>0</v>
      </c>
      <c r="AD1615" s="63">
        <f>IF(ISBLANK($C1615),0,VLOOKUP($C1615,Listen!$A$2:$C$45,3,FALSE))</f>
        <v>0</v>
      </c>
      <c r="AE1615" s="49">
        <f t="shared" si="530"/>
        <v>0</v>
      </c>
      <c r="AF1615" s="49">
        <f t="shared" si="530"/>
        <v>0</v>
      </c>
      <c r="AG1615" s="49">
        <f>IFERROR(IF(OR($V1615&lt;&gt;"Ja",VLOOKUP($C1615,Listen!$A$2:$F$45,5,0)="Nein",D1615&lt;IF(C1615="LNG Anbindungsanlagen gemäß separater Festlegung",2022,2023)),$AC1615,$AA1615),0)</f>
        <v>0</v>
      </c>
      <c r="AH1615" s="49">
        <f>IFERROR(IF(OR($V1615&lt;&gt;"Ja",VLOOKUP($C1615,Listen!$A$2:$F$45,5,0)="Nein",D1615&lt;IF(C1615="LNG Anbindungsanlagen gemäß separater Festlegung",2022,2023)),$AC1615,$AA1615),0)</f>
        <v>0</v>
      </c>
      <c r="AI1615" s="49">
        <f>IFERROR(IF(OR($W1615&lt;&gt;"Ja",VLOOKUP($C1615,Listen!$A$2:$F$45,6,0)="Nein"),$AC1615,$AB1615),0)</f>
        <v>0</v>
      </c>
      <c r="AJ1615" s="49">
        <f>IFERROR(IF(OR($W1615&lt;&gt;"Ja",VLOOKUP($C1615,Listen!$A$2:$F$45,6,0)="Nein"),$AC1615,$AB1615),0)</f>
        <v>0</v>
      </c>
      <c r="AK1615" s="49">
        <f>IFERROR(IF(OR($W1615&lt;&gt;"Ja",VLOOKUP($C1615,Listen!$A$2:$F$45,6,0)="Nein"),$AC1615,$AB1615),0)</f>
        <v>0</v>
      </c>
      <c r="AL1615" s="51">
        <f t="shared" si="531"/>
        <v>0</v>
      </c>
      <c r="AM1615" s="296">
        <f>IFERROR(IF(VLOOKUP($C1615,Listen!$A$2:$F$45,6,0)="Ja",MAX(BC1615:BD1615),D_SAV!$BC1615),0)</f>
        <v>0</v>
      </c>
      <c r="AN1615" s="51">
        <f t="shared" si="532"/>
        <v>0</v>
      </c>
      <c r="AP1615" s="304">
        <f t="shared" si="533"/>
        <v>0</v>
      </c>
      <c r="AQ1615" s="304">
        <f t="shared" si="534"/>
        <v>0</v>
      </c>
      <c r="AR1615" s="304">
        <f t="shared" si="535"/>
        <v>0</v>
      </c>
      <c r="AS1615" s="304">
        <f t="shared" si="536"/>
        <v>0</v>
      </c>
      <c r="AT1615" s="304">
        <f t="shared" si="537"/>
        <v>0</v>
      </c>
      <c r="AU1615" s="304">
        <f t="shared" si="538"/>
        <v>0</v>
      </c>
      <c r="AV1615" s="304">
        <f t="shared" si="539"/>
        <v>0</v>
      </c>
      <c r="AW1615" s="304">
        <f t="shared" si="540"/>
        <v>0</v>
      </c>
      <c r="AX1615" s="304">
        <f t="shared" si="541"/>
        <v>0</v>
      </c>
      <c r="AY1615" s="304">
        <f t="shared" si="542"/>
        <v>0</v>
      </c>
      <c r="AZ1615" s="304">
        <f t="shared" si="543"/>
        <v>0</v>
      </c>
      <c r="BA1615" s="304">
        <f t="shared" si="544"/>
        <v>0</v>
      </c>
      <c r="BB1615" s="304">
        <f t="shared" si="545"/>
        <v>0</v>
      </c>
      <c r="BC1615" s="304">
        <f t="shared" si="546"/>
        <v>0</v>
      </c>
      <c r="BD1615" s="304">
        <f t="shared" si="547"/>
        <v>0</v>
      </c>
      <c r="BE1615" s="304">
        <f>IFERROR(IF(VLOOKUP($C1615,Listen!$A$2:$F$45,6,0)="Ja",BB1615-MAX(BC1615:BD1615),BB1615-BC1615),0)</f>
        <v>0</v>
      </c>
    </row>
    <row r="1616" spans="1:57" x14ac:dyDescent="0.25">
      <c r="A1616" s="320" t="str">
        <f>IF(AND(D1616&lt;&gt;0,C1616&lt;&gt;0,E1616&lt;&gt;0),IF(B1616&lt;&gt;0,CONCATENATE(B1616,"-AGr",VLOOKUP(C1616,Listen!$A$2:$D$45,4,FALSE),"-",D1616,"-",E1616,),CONCATENATE("AGr",VLOOKUP(C1616,Listen!$A$2:$D$45,4,FALSE),"-",D1616,"-",E1616)),"keine vollständige ID")</f>
        <v>keine vollständige ID</v>
      </c>
      <c r="B1616" s="301"/>
      <c r="C1616" s="287"/>
      <c r="D1616" s="34"/>
      <c r="E1616" s="306"/>
      <c r="F1616" s="116"/>
      <c r="G1616" s="17"/>
      <c r="H1616" s="17"/>
      <c r="I1616" s="17"/>
      <c r="J1616" s="17"/>
      <c r="K1616" s="17"/>
      <c r="L1616" s="17"/>
      <c r="M1616" s="17"/>
      <c r="N1616" s="17"/>
      <c r="O1616" s="116"/>
      <c r="P1616" s="117">
        <f>IF(D1616&gt;A_Stammdaten!$B$12,0,SUM(G1616,H1616,J1616,L1616:M1616)-SUM(I1616,K1616,N1616:O1616))</f>
        <v>0</v>
      </c>
      <c r="Q1616" s="17"/>
      <c r="R1616" s="17"/>
      <c r="S1616" s="17"/>
      <c r="T1616" s="17"/>
      <c r="U1616" s="62">
        <f t="shared" si="527"/>
        <v>0</v>
      </c>
      <c r="V1616" s="34"/>
      <c r="W1616" s="34"/>
      <c r="X1616" s="34"/>
      <c r="Y1616" s="34"/>
      <c r="Z1616" s="34"/>
      <c r="AA1616" s="63" t="str">
        <f t="shared" si="528"/>
        <v>-</v>
      </c>
      <c r="AB1616" s="63" t="str">
        <f t="shared" si="529"/>
        <v>-</v>
      </c>
      <c r="AC1616" s="63">
        <f>IF(ISBLANK($C1616),0,VLOOKUP($C1616,Listen!$A$2:$C$45,2,FALSE))</f>
        <v>0</v>
      </c>
      <c r="AD1616" s="63">
        <f>IF(ISBLANK($C1616),0,VLOOKUP($C1616,Listen!$A$2:$C$45,3,FALSE))</f>
        <v>0</v>
      </c>
      <c r="AE1616" s="49">
        <f t="shared" si="530"/>
        <v>0</v>
      </c>
      <c r="AF1616" s="49">
        <f t="shared" si="530"/>
        <v>0</v>
      </c>
      <c r="AG1616" s="49">
        <f>IFERROR(IF(OR($V1616&lt;&gt;"Ja",VLOOKUP($C1616,Listen!$A$2:$F$45,5,0)="Nein",D1616&lt;IF(C1616="LNG Anbindungsanlagen gemäß separater Festlegung",2022,2023)),$AC1616,$AA1616),0)</f>
        <v>0</v>
      </c>
      <c r="AH1616" s="49">
        <f>IFERROR(IF(OR($V1616&lt;&gt;"Ja",VLOOKUP($C1616,Listen!$A$2:$F$45,5,0)="Nein",D1616&lt;IF(C1616="LNG Anbindungsanlagen gemäß separater Festlegung",2022,2023)),$AC1616,$AA1616),0)</f>
        <v>0</v>
      </c>
      <c r="AI1616" s="49">
        <f>IFERROR(IF(OR($W1616&lt;&gt;"Ja",VLOOKUP($C1616,Listen!$A$2:$F$45,6,0)="Nein"),$AC1616,$AB1616),0)</f>
        <v>0</v>
      </c>
      <c r="AJ1616" s="49">
        <f>IFERROR(IF(OR($W1616&lt;&gt;"Ja",VLOOKUP($C1616,Listen!$A$2:$F$45,6,0)="Nein"),$AC1616,$AB1616),0)</f>
        <v>0</v>
      </c>
      <c r="AK1616" s="49">
        <f>IFERROR(IF(OR($W1616&lt;&gt;"Ja",VLOOKUP($C1616,Listen!$A$2:$F$45,6,0)="Nein"),$AC1616,$AB1616),0)</f>
        <v>0</v>
      </c>
      <c r="AL1616" s="51">
        <f t="shared" si="531"/>
        <v>0</v>
      </c>
      <c r="AM1616" s="296">
        <f>IFERROR(IF(VLOOKUP($C1616,Listen!$A$2:$F$45,6,0)="Ja",MAX(BC1616:BD1616),D_SAV!$BC1616),0)</f>
        <v>0</v>
      </c>
      <c r="AN1616" s="51">
        <f t="shared" si="532"/>
        <v>0</v>
      </c>
      <c r="AP1616" s="304">
        <f t="shared" si="533"/>
        <v>0</v>
      </c>
      <c r="AQ1616" s="304">
        <f t="shared" si="534"/>
        <v>0</v>
      </c>
      <c r="AR1616" s="304">
        <f t="shared" si="535"/>
        <v>0</v>
      </c>
      <c r="AS1616" s="304">
        <f t="shared" si="536"/>
        <v>0</v>
      </c>
      <c r="AT1616" s="304">
        <f t="shared" si="537"/>
        <v>0</v>
      </c>
      <c r="AU1616" s="304">
        <f t="shared" si="538"/>
        <v>0</v>
      </c>
      <c r="AV1616" s="304">
        <f t="shared" si="539"/>
        <v>0</v>
      </c>
      <c r="AW1616" s="304">
        <f t="shared" si="540"/>
        <v>0</v>
      </c>
      <c r="AX1616" s="304">
        <f t="shared" si="541"/>
        <v>0</v>
      </c>
      <c r="AY1616" s="304">
        <f t="shared" si="542"/>
        <v>0</v>
      </c>
      <c r="AZ1616" s="304">
        <f t="shared" si="543"/>
        <v>0</v>
      </c>
      <c r="BA1616" s="304">
        <f t="shared" si="544"/>
        <v>0</v>
      </c>
      <c r="BB1616" s="304">
        <f t="shared" si="545"/>
        <v>0</v>
      </c>
      <c r="BC1616" s="304">
        <f t="shared" si="546"/>
        <v>0</v>
      </c>
      <c r="BD1616" s="304">
        <f t="shared" si="547"/>
        <v>0</v>
      </c>
      <c r="BE1616" s="304">
        <f>IFERROR(IF(VLOOKUP($C1616,Listen!$A$2:$F$45,6,0)="Ja",BB1616-MAX(BC1616:BD1616),BB1616-BC1616),0)</f>
        <v>0</v>
      </c>
    </row>
    <row r="1617" spans="1:57" x14ac:dyDescent="0.25">
      <c r="A1617" s="320" t="str">
        <f>IF(AND(D1617&lt;&gt;0,C1617&lt;&gt;0,E1617&lt;&gt;0),IF(B1617&lt;&gt;0,CONCATENATE(B1617,"-AGr",VLOOKUP(C1617,Listen!$A$2:$D$45,4,FALSE),"-",D1617,"-",E1617,),CONCATENATE("AGr",VLOOKUP(C1617,Listen!$A$2:$D$45,4,FALSE),"-",D1617,"-",E1617)),"keine vollständige ID")</f>
        <v>keine vollständige ID</v>
      </c>
      <c r="B1617" s="301"/>
      <c r="C1617" s="287"/>
      <c r="D1617" s="34"/>
      <c r="E1617" s="306"/>
      <c r="F1617" s="116"/>
      <c r="G1617" s="17"/>
      <c r="H1617" s="17"/>
      <c r="I1617" s="17"/>
      <c r="J1617" s="17"/>
      <c r="K1617" s="17"/>
      <c r="L1617" s="17"/>
      <c r="M1617" s="17"/>
      <c r="N1617" s="17"/>
      <c r="O1617" s="116"/>
      <c r="P1617" s="117">
        <f>IF(D1617&gt;A_Stammdaten!$B$12,0,SUM(G1617,H1617,J1617,L1617:M1617)-SUM(I1617,K1617,N1617:O1617))</f>
        <v>0</v>
      </c>
      <c r="Q1617" s="17"/>
      <c r="R1617" s="17"/>
      <c r="S1617" s="17"/>
      <c r="T1617" s="17"/>
      <c r="U1617" s="62">
        <f t="shared" si="527"/>
        <v>0</v>
      </c>
      <c r="V1617" s="34"/>
      <c r="W1617" s="34"/>
      <c r="X1617" s="34"/>
      <c r="Y1617" s="34"/>
      <c r="Z1617" s="34"/>
      <c r="AA1617" s="63" t="str">
        <f t="shared" si="528"/>
        <v>-</v>
      </c>
      <c r="AB1617" s="63" t="str">
        <f t="shared" si="529"/>
        <v>-</v>
      </c>
      <c r="AC1617" s="63">
        <f>IF(ISBLANK($C1617),0,VLOOKUP($C1617,Listen!$A$2:$C$45,2,FALSE))</f>
        <v>0</v>
      </c>
      <c r="AD1617" s="63">
        <f>IF(ISBLANK($C1617),0,VLOOKUP($C1617,Listen!$A$2:$C$45,3,FALSE))</f>
        <v>0</v>
      </c>
      <c r="AE1617" s="49">
        <f t="shared" si="530"/>
        <v>0</v>
      </c>
      <c r="AF1617" s="49">
        <f t="shared" si="530"/>
        <v>0</v>
      </c>
      <c r="AG1617" s="49">
        <f>IFERROR(IF(OR($V1617&lt;&gt;"Ja",VLOOKUP($C1617,Listen!$A$2:$F$45,5,0)="Nein",D1617&lt;IF(C1617="LNG Anbindungsanlagen gemäß separater Festlegung",2022,2023)),$AC1617,$AA1617),0)</f>
        <v>0</v>
      </c>
      <c r="AH1617" s="49">
        <f>IFERROR(IF(OR($V1617&lt;&gt;"Ja",VLOOKUP($C1617,Listen!$A$2:$F$45,5,0)="Nein",D1617&lt;IF(C1617="LNG Anbindungsanlagen gemäß separater Festlegung",2022,2023)),$AC1617,$AA1617),0)</f>
        <v>0</v>
      </c>
      <c r="AI1617" s="49">
        <f>IFERROR(IF(OR($W1617&lt;&gt;"Ja",VLOOKUP($C1617,Listen!$A$2:$F$45,6,0)="Nein"),$AC1617,$AB1617),0)</f>
        <v>0</v>
      </c>
      <c r="AJ1617" s="49">
        <f>IFERROR(IF(OR($W1617&lt;&gt;"Ja",VLOOKUP($C1617,Listen!$A$2:$F$45,6,0)="Nein"),$AC1617,$AB1617),0)</f>
        <v>0</v>
      </c>
      <c r="AK1617" s="49">
        <f>IFERROR(IF(OR($W1617&lt;&gt;"Ja",VLOOKUP($C1617,Listen!$A$2:$F$45,6,0)="Nein"),$AC1617,$AB1617),0)</f>
        <v>0</v>
      </c>
      <c r="AL1617" s="51">
        <f t="shared" si="531"/>
        <v>0</v>
      </c>
      <c r="AM1617" s="296">
        <f>IFERROR(IF(VLOOKUP($C1617,Listen!$A$2:$F$45,6,0)="Ja",MAX(BC1617:BD1617),D_SAV!$BC1617),0)</f>
        <v>0</v>
      </c>
      <c r="AN1617" s="51">
        <f t="shared" si="532"/>
        <v>0</v>
      </c>
      <c r="AP1617" s="304">
        <f t="shared" si="533"/>
        <v>0</v>
      </c>
      <c r="AQ1617" s="304">
        <f t="shared" si="534"/>
        <v>0</v>
      </c>
      <c r="AR1617" s="304">
        <f t="shared" si="535"/>
        <v>0</v>
      </c>
      <c r="AS1617" s="304">
        <f t="shared" si="536"/>
        <v>0</v>
      </c>
      <c r="AT1617" s="304">
        <f t="shared" si="537"/>
        <v>0</v>
      </c>
      <c r="AU1617" s="304">
        <f t="shared" si="538"/>
        <v>0</v>
      </c>
      <c r="AV1617" s="304">
        <f t="shared" si="539"/>
        <v>0</v>
      </c>
      <c r="AW1617" s="304">
        <f t="shared" si="540"/>
        <v>0</v>
      </c>
      <c r="AX1617" s="304">
        <f t="shared" si="541"/>
        <v>0</v>
      </c>
      <c r="AY1617" s="304">
        <f t="shared" si="542"/>
        <v>0</v>
      </c>
      <c r="AZ1617" s="304">
        <f t="shared" si="543"/>
        <v>0</v>
      </c>
      <c r="BA1617" s="304">
        <f t="shared" si="544"/>
        <v>0</v>
      </c>
      <c r="BB1617" s="304">
        <f t="shared" si="545"/>
        <v>0</v>
      </c>
      <c r="BC1617" s="304">
        <f t="shared" si="546"/>
        <v>0</v>
      </c>
      <c r="BD1617" s="304">
        <f t="shared" si="547"/>
        <v>0</v>
      </c>
      <c r="BE1617" s="304">
        <f>IFERROR(IF(VLOOKUP($C1617,Listen!$A$2:$F$45,6,0)="Ja",BB1617-MAX(BC1617:BD1617),BB1617-BC1617),0)</f>
        <v>0</v>
      </c>
    </row>
    <row r="1618" spans="1:57" x14ac:dyDescent="0.25">
      <c r="A1618" s="320" t="str">
        <f>IF(AND(D1618&lt;&gt;0,C1618&lt;&gt;0,E1618&lt;&gt;0),IF(B1618&lt;&gt;0,CONCATENATE(B1618,"-AGr",VLOOKUP(C1618,Listen!$A$2:$D$45,4,FALSE),"-",D1618,"-",E1618,),CONCATENATE("AGr",VLOOKUP(C1618,Listen!$A$2:$D$45,4,FALSE),"-",D1618,"-",E1618)),"keine vollständige ID")</f>
        <v>keine vollständige ID</v>
      </c>
      <c r="B1618" s="301"/>
      <c r="C1618" s="287"/>
      <c r="D1618" s="34"/>
      <c r="E1618" s="306"/>
      <c r="F1618" s="116"/>
      <c r="G1618" s="17"/>
      <c r="H1618" s="17"/>
      <c r="I1618" s="17"/>
      <c r="J1618" s="17"/>
      <c r="K1618" s="17"/>
      <c r="L1618" s="17"/>
      <c r="M1618" s="17"/>
      <c r="N1618" s="17"/>
      <c r="O1618" s="116"/>
      <c r="P1618" s="117">
        <f>IF(D1618&gt;A_Stammdaten!$B$12,0,SUM(G1618,H1618,J1618,L1618:M1618)-SUM(I1618,K1618,N1618:O1618))</f>
        <v>0</v>
      </c>
      <c r="Q1618" s="17"/>
      <c r="R1618" s="17"/>
      <c r="S1618" s="17"/>
      <c r="T1618" s="17"/>
      <c r="U1618" s="62">
        <f t="shared" si="527"/>
        <v>0</v>
      </c>
      <c r="V1618" s="34"/>
      <c r="W1618" s="34"/>
      <c r="X1618" s="34"/>
      <c r="Y1618" s="34"/>
      <c r="Z1618" s="34"/>
      <c r="AA1618" s="63" t="str">
        <f t="shared" si="528"/>
        <v>-</v>
      </c>
      <c r="AB1618" s="63" t="str">
        <f t="shared" si="529"/>
        <v>-</v>
      </c>
      <c r="AC1618" s="63">
        <f>IF(ISBLANK($C1618),0,VLOOKUP($C1618,Listen!$A$2:$C$45,2,FALSE))</f>
        <v>0</v>
      </c>
      <c r="AD1618" s="63">
        <f>IF(ISBLANK($C1618),0,VLOOKUP($C1618,Listen!$A$2:$C$45,3,FALSE))</f>
        <v>0</v>
      </c>
      <c r="AE1618" s="49">
        <f t="shared" si="530"/>
        <v>0</v>
      </c>
      <c r="AF1618" s="49">
        <f t="shared" si="530"/>
        <v>0</v>
      </c>
      <c r="AG1618" s="49">
        <f>IFERROR(IF(OR($V1618&lt;&gt;"Ja",VLOOKUP($C1618,Listen!$A$2:$F$45,5,0)="Nein",D1618&lt;IF(C1618="LNG Anbindungsanlagen gemäß separater Festlegung",2022,2023)),$AC1618,$AA1618),0)</f>
        <v>0</v>
      </c>
      <c r="AH1618" s="49">
        <f>IFERROR(IF(OR($V1618&lt;&gt;"Ja",VLOOKUP($C1618,Listen!$A$2:$F$45,5,0)="Nein",D1618&lt;IF(C1618="LNG Anbindungsanlagen gemäß separater Festlegung",2022,2023)),$AC1618,$AA1618),0)</f>
        <v>0</v>
      </c>
      <c r="AI1618" s="49">
        <f>IFERROR(IF(OR($W1618&lt;&gt;"Ja",VLOOKUP($C1618,Listen!$A$2:$F$45,6,0)="Nein"),$AC1618,$AB1618),0)</f>
        <v>0</v>
      </c>
      <c r="AJ1618" s="49">
        <f>IFERROR(IF(OR($W1618&lt;&gt;"Ja",VLOOKUP($C1618,Listen!$A$2:$F$45,6,0)="Nein"),$AC1618,$AB1618),0)</f>
        <v>0</v>
      </c>
      <c r="AK1618" s="49">
        <f>IFERROR(IF(OR($W1618&lt;&gt;"Ja",VLOOKUP($C1618,Listen!$A$2:$F$45,6,0)="Nein"),$AC1618,$AB1618),0)</f>
        <v>0</v>
      </c>
      <c r="AL1618" s="51">
        <f t="shared" si="531"/>
        <v>0</v>
      </c>
      <c r="AM1618" s="296">
        <f>IFERROR(IF(VLOOKUP($C1618,Listen!$A$2:$F$45,6,0)="Ja",MAX(BC1618:BD1618),D_SAV!$BC1618),0)</f>
        <v>0</v>
      </c>
      <c r="AN1618" s="51">
        <f t="shared" si="532"/>
        <v>0</v>
      </c>
      <c r="AP1618" s="304">
        <f t="shared" si="533"/>
        <v>0</v>
      </c>
      <c r="AQ1618" s="304">
        <f t="shared" si="534"/>
        <v>0</v>
      </c>
      <c r="AR1618" s="304">
        <f t="shared" si="535"/>
        <v>0</v>
      </c>
      <c r="AS1618" s="304">
        <f t="shared" si="536"/>
        <v>0</v>
      </c>
      <c r="AT1618" s="304">
        <f t="shared" si="537"/>
        <v>0</v>
      </c>
      <c r="AU1618" s="304">
        <f t="shared" si="538"/>
        <v>0</v>
      </c>
      <c r="AV1618" s="304">
        <f t="shared" si="539"/>
        <v>0</v>
      </c>
      <c r="AW1618" s="304">
        <f t="shared" si="540"/>
        <v>0</v>
      </c>
      <c r="AX1618" s="304">
        <f t="shared" si="541"/>
        <v>0</v>
      </c>
      <c r="AY1618" s="304">
        <f t="shared" si="542"/>
        <v>0</v>
      </c>
      <c r="AZ1618" s="304">
        <f t="shared" si="543"/>
        <v>0</v>
      </c>
      <c r="BA1618" s="304">
        <f t="shared" si="544"/>
        <v>0</v>
      </c>
      <c r="BB1618" s="304">
        <f t="shared" si="545"/>
        <v>0</v>
      </c>
      <c r="BC1618" s="304">
        <f t="shared" si="546"/>
        <v>0</v>
      </c>
      <c r="BD1618" s="304">
        <f t="shared" si="547"/>
        <v>0</v>
      </c>
      <c r="BE1618" s="304">
        <f>IFERROR(IF(VLOOKUP($C1618,Listen!$A$2:$F$45,6,0)="Ja",BB1618-MAX(BC1618:BD1618),BB1618-BC1618),0)</f>
        <v>0</v>
      </c>
    </row>
    <row r="1619" spans="1:57" x14ac:dyDescent="0.25">
      <c r="A1619" s="320" t="str">
        <f>IF(AND(D1619&lt;&gt;0,C1619&lt;&gt;0,E1619&lt;&gt;0),IF(B1619&lt;&gt;0,CONCATENATE(B1619,"-AGr",VLOOKUP(C1619,Listen!$A$2:$D$45,4,FALSE),"-",D1619,"-",E1619,),CONCATENATE("AGr",VLOOKUP(C1619,Listen!$A$2:$D$45,4,FALSE),"-",D1619,"-",E1619)),"keine vollständige ID")</f>
        <v>keine vollständige ID</v>
      </c>
      <c r="B1619" s="301"/>
      <c r="C1619" s="287"/>
      <c r="D1619" s="34"/>
      <c r="E1619" s="306"/>
      <c r="F1619" s="116"/>
      <c r="G1619" s="17"/>
      <c r="H1619" s="17"/>
      <c r="I1619" s="17"/>
      <c r="J1619" s="17"/>
      <c r="K1619" s="17"/>
      <c r="L1619" s="17"/>
      <c r="M1619" s="17"/>
      <c r="N1619" s="17"/>
      <c r="O1619" s="116"/>
      <c r="P1619" s="117">
        <f>IF(D1619&gt;A_Stammdaten!$B$12,0,SUM(G1619,H1619,J1619,L1619:M1619)-SUM(I1619,K1619,N1619:O1619))</f>
        <v>0</v>
      </c>
      <c r="Q1619" s="17"/>
      <c r="R1619" s="17"/>
      <c r="S1619" s="17"/>
      <c r="T1619" s="17"/>
      <c r="U1619" s="62">
        <f t="shared" si="527"/>
        <v>0</v>
      </c>
      <c r="V1619" s="34"/>
      <c r="W1619" s="34"/>
      <c r="X1619" s="34"/>
      <c r="Y1619" s="34"/>
      <c r="Z1619" s="34"/>
      <c r="AA1619" s="63" t="str">
        <f t="shared" si="528"/>
        <v>-</v>
      </c>
      <c r="AB1619" s="63" t="str">
        <f t="shared" si="529"/>
        <v>-</v>
      </c>
      <c r="AC1619" s="63">
        <f>IF(ISBLANK($C1619),0,VLOOKUP($C1619,Listen!$A$2:$C$45,2,FALSE))</f>
        <v>0</v>
      </c>
      <c r="AD1619" s="63">
        <f>IF(ISBLANK($C1619),0,VLOOKUP($C1619,Listen!$A$2:$C$45,3,FALSE))</f>
        <v>0</v>
      </c>
      <c r="AE1619" s="49">
        <f t="shared" si="530"/>
        <v>0</v>
      </c>
      <c r="AF1619" s="49">
        <f t="shared" si="530"/>
        <v>0</v>
      </c>
      <c r="AG1619" s="49">
        <f>IFERROR(IF(OR($V1619&lt;&gt;"Ja",VLOOKUP($C1619,Listen!$A$2:$F$45,5,0)="Nein",D1619&lt;IF(C1619="LNG Anbindungsanlagen gemäß separater Festlegung",2022,2023)),$AC1619,$AA1619),0)</f>
        <v>0</v>
      </c>
      <c r="AH1619" s="49">
        <f>IFERROR(IF(OR($V1619&lt;&gt;"Ja",VLOOKUP($C1619,Listen!$A$2:$F$45,5,0)="Nein",D1619&lt;IF(C1619="LNG Anbindungsanlagen gemäß separater Festlegung",2022,2023)),$AC1619,$AA1619),0)</f>
        <v>0</v>
      </c>
      <c r="AI1619" s="49">
        <f>IFERROR(IF(OR($W1619&lt;&gt;"Ja",VLOOKUP($C1619,Listen!$A$2:$F$45,6,0)="Nein"),$AC1619,$AB1619),0)</f>
        <v>0</v>
      </c>
      <c r="AJ1619" s="49">
        <f>IFERROR(IF(OR($W1619&lt;&gt;"Ja",VLOOKUP($C1619,Listen!$A$2:$F$45,6,0)="Nein"),$AC1619,$AB1619),0)</f>
        <v>0</v>
      </c>
      <c r="AK1619" s="49">
        <f>IFERROR(IF(OR($W1619&lt;&gt;"Ja",VLOOKUP($C1619,Listen!$A$2:$F$45,6,0)="Nein"),$AC1619,$AB1619),0)</f>
        <v>0</v>
      </c>
      <c r="AL1619" s="51">
        <f t="shared" si="531"/>
        <v>0</v>
      </c>
      <c r="AM1619" s="296">
        <f>IFERROR(IF(VLOOKUP($C1619,Listen!$A$2:$F$45,6,0)="Ja",MAX(BC1619:BD1619),D_SAV!$BC1619),0)</f>
        <v>0</v>
      </c>
      <c r="AN1619" s="51">
        <f t="shared" si="532"/>
        <v>0</v>
      </c>
      <c r="AP1619" s="304">
        <f t="shared" si="533"/>
        <v>0</v>
      </c>
      <c r="AQ1619" s="304">
        <f t="shared" si="534"/>
        <v>0</v>
      </c>
      <c r="AR1619" s="304">
        <f t="shared" si="535"/>
        <v>0</v>
      </c>
      <c r="AS1619" s="304">
        <f t="shared" si="536"/>
        <v>0</v>
      </c>
      <c r="AT1619" s="304">
        <f t="shared" si="537"/>
        <v>0</v>
      </c>
      <c r="AU1619" s="304">
        <f t="shared" si="538"/>
        <v>0</v>
      </c>
      <c r="AV1619" s="304">
        <f t="shared" si="539"/>
        <v>0</v>
      </c>
      <c r="AW1619" s="304">
        <f t="shared" si="540"/>
        <v>0</v>
      </c>
      <c r="AX1619" s="304">
        <f t="shared" si="541"/>
        <v>0</v>
      </c>
      <c r="AY1619" s="304">
        <f t="shared" si="542"/>
        <v>0</v>
      </c>
      <c r="AZ1619" s="304">
        <f t="shared" si="543"/>
        <v>0</v>
      </c>
      <c r="BA1619" s="304">
        <f t="shared" si="544"/>
        <v>0</v>
      </c>
      <c r="BB1619" s="304">
        <f t="shared" si="545"/>
        <v>0</v>
      </c>
      <c r="BC1619" s="304">
        <f t="shared" si="546"/>
        <v>0</v>
      </c>
      <c r="BD1619" s="304">
        <f t="shared" si="547"/>
        <v>0</v>
      </c>
      <c r="BE1619" s="304">
        <f>IFERROR(IF(VLOOKUP($C1619,Listen!$A$2:$F$45,6,0)="Ja",BB1619-MAX(BC1619:BD1619),BB1619-BC1619),0)</f>
        <v>0</v>
      </c>
    </row>
    <row r="1620" spans="1:57" x14ac:dyDescent="0.25">
      <c r="A1620" s="320" t="str">
        <f>IF(AND(D1620&lt;&gt;0,C1620&lt;&gt;0,E1620&lt;&gt;0),IF(B1620&lt;&gt;0,CONCATENATE(B1620,"-AGr",VLOOKUP(C1620,Listen!$A$2:$D$45,4,FALSE),"-",D1620,"-",E1620,),CONCATENATE("AGr",VLOOKUP(C1620,Listen!$A$2:$D$45,4,FALSE),"-",D1620,"-",E1620)),"keine vollständige ID")</f>
        <v>keine vollständige ID</v>
      </c>
      <c r="B1620" s="301"/>
      <c r="C1620" s="287"/>
      <c r="D1620" s="34"/>
      <c r="E1620" s="306"/>
      <c r="F1620" s="116"/>
      <c r="G1620" s="17"/>
      <c r="H1620" s="17"/>
      <c r="I1620" s="17"/>
      <c r="J1620" s="17"/>
      <c r="K1620" s="17"/>
      <c r="L1620" s="17"/>
      <c r="M1620" s="17"/>
      <c r="N1620" s="17"/>
      <c r="O1620" s="116"/>
      <c r="P1620" s="117">
        <f>IF(D1620&gt;A_Stammdaten!$B$12,0,SUM(G1620,H1620,J1620,L1620:M1620)-SUM(I1620,K1620,N1620:O1620))</f>
        <v>0</v>
      </c>
      <c r="Q1620" s="17"/>
      <c r="R1620" s="17"/>
      <c r="S1620" s="17"/>
      <c r="T1620" s="17"/>
      <c r="U1620" s="62">
        <f t="shared" si="527"/>
        <v>0</v>
      </c>
      <c r="V1620" s="34"/>
      <c r="W1620" s="34"/>
      <c r="X1620" s="34"/>
      <c r="Y1620" s="34"/>
      <c r="Z1620" s="34"/>
      <c r="AA1620" s="63" t="str">
        <f t="shared" si="528"/>
        <v>-</v>
      </c>
      <c r="AB1620" s="63" t="str">
        <f t="shared" si="529"/>
        <v>-</v>
      </c>
      <c r="AC1620" s="63">
        <f>IF(ISBLANK($C1620),0,VLOOKUP($C1620,Listen!$A$2:$C$45,2,FALSE))</f>
        <v>0</v>
      </c>
      <c r="AD1620" s="63">
        <f>IF(ISBLANK($C1620),0,VLOOKUP($C1620,Listen!$A$2:$C$45,3,FALSE))</f>
        <v>0</v>
      </c>
      <c r="AE1620" s="49">
        <f t="shared" si="530"/>
        <v>0</v>
      </c>
      <c r="AF1620" s="49">
        <f t="shared" si="530"/>
        <v>0</v>
      </c>
      <c r="AG1620" s="49">
        <f>IFERROR(IF(OR($V1620&lt;&gt;"Ja",VLOOKUP($C1620,Listen!$A$2:$F$45,5,0)="Nein",D1620&lt;IF(C1620="LNG Anbindungsanlagen gemäß separater Festlegung",2022,2023)),$AC1620,$AA1620),0)</f>
        <v>0</v>
      </c>
      <c r="AH1620" s="49">
        <f>IFERROR(IF(OR($V1620&lt;&gt;"Ja",VLOOKUP($C1620,Listen!$A$2:$F$45,5,0)="Nein",D1620&lt;IF(C1620="LNG Anbindungsanlagen gemäß separater Festlegung",2022,2023)),$AC1620,$AA1620),0)</f>
        <v>0</v>
      </c>
      <c r="AI1620" s="49">
        <f>IFERROR(IF(OR($W1620&lt;&gt;"Ja",VLOOKUP($C1620,Listen!$A$2:$F$45,6,0)="Nein"),$AC1620,$AB1620),0)</f>
        <v>0</v>
      </c>
      <c r="AJ1620" s="49">
        <f>IFERROR(IF(OR($W1620&lt;&gt;"Ja",VLOOKUP($C1620,Listen!$A$2:$F$45,6,0)="Nein"),$AC1620,$AB1620),0)</f>
        <v>0</v>
      </c>
      <c r="AK1620" s="49">
        <f>IFERROR(IF(OR($W1620&lt;&gt;"Ja",VLOOKUP($C1620,Listen!$A$2:$F$45,6,0)="Nein"),$AC1620,$AB1620),0)</f>
        <v>0</v>
      </c>
      <c r="AL1620" s="51">
        <f t="shared" si="531"/>
        <v>0</v>
      </c>
      <c r="AM1620" s="296">
        <f>IFERROR(IF(VLOOKUP($C1620,Listen!$A$2:$F$45,6,0)="Ja",MAX(BC1620:BD1620),D_SAV!$BC1620),0)</f>
        <v>0</v>
      </c>
      <c r="AN1620" s="51">
        <f t="shared" si="532"/>
        <v>0</v>
      </c>
      <c r="AP1620" s="304">
        <f t="shared" si="533"/>
        <v>0</v>
      </c>
      <c r="AQ1620" s="304">
        <f t="shared" si="534"/>
        <v>0</v>
      </c>
      <c r="AR1620" s="304">
        <f t="shared" si="535"/>
        <v>0</v>
      </c>
      <c r="AS1620" s="304">
        <f t="shared" si="536"/>
        <v>0</v>
      </c>
      <c r="AT1620" s="304">
        <f t="shared" si="537"/>
        <v>0</v>
      </c>
      <c r="AU1620" s="304">
        <f t="shared" si="538"/>
        <v>0</v>
      </c>
      <c r="AV1620" s="304">
        <f t="shared" si="539"/>
        <v>0</v>
      </c>
      <c r="AW1620" s="304">
        <f t="shared" si="540"/>
        <v>0</v>
      </c>
      <c r="AX1620" s="304">
        <f t="shared" si="541"/>
        <v>0</v>
      </c>
      <c r="AY1620" s="304">
        <f t="shared" si="542"/>
        <v>0</v>
      </c>
      <c r="AZ1620" s="304">
        <f t="shared" si="543"/>
        <v>0</v>
      </c>
      <c r="BA1620" s="304">
        <f t="shared" si="544"/>
        <v>0</v>
      </c>
      <c r="BB1620" s="304">
        <f t="shared" si="545"/>
        <v>0</v>
      </c>
      <c r="BC1620" s="304">
        <f t="shared" si="546"/>
        <v>0</v>
      </c>
      <c r="BD1620" s="304">
        <f t="shared" si="547"/>
        <v>0</v>
      </c>
      <c r="BE1620" s="304">
        <f>IFERROR(IF(VLOOKUP($C1620,Listen!$A$2:$F$45,6,0)="Ja",BB1620-MAX(BC1620:BD1620),BB1620-BC1620),0)</f>
        <v>0</v>
      </c>
    </row>
    <row r="1621" spans="1:57" x14ac:dyDescent="0.25">
      <c r="A1621" s="320" t="str">
        <f>IF(AND(D1621&lt;&gt;0,C1621&lt;&gt;0,E1621&lt;&gt;0),IF(B1621&lt;&gt;0,CONCATENATE(B1621,"-AGr",VLOOKUP(C1621,Listen!$A$2:$D$45,4,FALSE),"-",D1621,"-",E1621,),CONCATENATE("AGr",VLOOKUP(C1621,Listen!$A$2:$D$45,4,FALSE),"-",D1621,"-",E1621)),"keine vollständige ID")</f>
        <v>keine vollständige ID</v>
      </c>
      <c r="B1621" s="301"/>
      <c r="C1621" s="287"/>
      <c r="D1621" s="34"/>
      <c r="E1621" s="306"/>
      <c r="F1621" s="116"/>
      <c r="G1621" s="17"/>
      <c r="H1621" s="17"/>
      <c r="I1621" s="17"/>
      <c r="J1621" s="17"/>
      <c r="K1621" s="17"/>
      <c r="L1621" s="17"/>
      <c r="M1621" s="17"/>
      <c r="N1621" s="17"/>
      <c r="O1621" s="116"/>
      <c r="P1621" s="117">
        <f>IF(D1621&gt;A_Stammdaten!$B$12,0,SUM(G1621,H1621,J1621,L1621:M1621)-SUM(I1621,K1621,N1621:O1621))</f>
        <v>0</v>
      </c>
      <c r="Q1621" s="17"/>
      <c r="R1621" s="17"/>
      <c r="S1621" s="17"/>
      <c r="T1621" s="17"/>
      <c r="U1621" s="62">
        <f t="shared" si="527"/>
        <v>0</v>
      </c>
      <c r="V1621" s="34"/>
      <c r="W1621" s="34"/>
      <c r="X1621" s="34"/>
      <c r="Y1621" s="34"/>
      <c r="Z1621" s="34"/>
      <c r="AA1621" s="63" t="str">
        <f t="shared" si="528"/>
        <v>-</v>
      </c>
      <c r="AB1621" s="63" t="str">
        <f t="shared" si="529"/>
        <v>-</v>
      </c>
      <c r="AC1621" s="63">
        <f>IF(ISBLANK($C1621),0,VLOOKUP($C1621,Listen!$A$2:$C$45,2,FALSE))</f>
        <v>0</v>
      </c>
      <c r="AD1621" s="63">
        <f>IF(ISBLANK($C1621),0,VLOOKUP($C1621,Listen!$A$2:$C$45,3,FALSE))</f>
        <v>0</v>
      </c>
      <c r="AE1621" s="49">
        <f t="shared" si="530"/>
        <v>0</v>
      </c>
      <c r="AF1621" s="49">
        <f t="shared" si="530"/>
        <v>0</v>
      </c>
      <c r="AG1621" s="49">
        <f>IFERROR(IF(OR($V1621&lt;&gt;"Ja",VLOOKUP($C1621,Listen!$A$2:$F$45,5,0)="Nein",D1621&lt;IF(C1621="LNG Anbindungsanlagen gemäß separater Festlegung",2022,2023)),$AC1621,$AA1621),0)</f>
        <v>0</v>
      </c>
      <c r="AH1621" s="49">
        <f>IFERROR(IF(OR($V1621&lt;&gt;"Ja",VLOOKUP($C1621,Listen!$A$2:$F$45,5,0)="Nein",D1621&lt;IF(C1621="LNG Anbindungsanlagen gemäß separater Festlegung",2022,2023)),$AC1621,$AA1621),0)</f>
        <v>0</v>
      </c>
      <c r="AI1621" s="49">
        <f>IFERROR(IF(OR($W1621&lt;&gt;"Ja",VLOOKUP($C1621,Listen!$A$2:$F$45,6,0)="Nein"),$AC1621,$AB1621),0)</f>
        <v>0</v>
      </c>
      <c r="AJ1621" s="49">
        <f>IFERROR(IF(OR($W1621&lt;&gt;"Ja",VLOOKUP($C1621,Listen!$A$2:$F$45,6,0)="Nein"),$AC1621,$AB1621),0)</f>
        <v>0</v>
      </c>
      <c r="AK1621" s="49">
        <f>IFERROR(IF(OR($W1621&lt;&gt;"Ja",VLOOKUP($C1621,Listen!$A$2:$F$45,6,0)="Nein"),$AC1621,$AB1621),0)</f>
        <v>0</v>
      </c>
      <c r="AL1621" s="51">
        <f t="shared" si="531"/>
        <v>0</v>
      </c>
      <c r="AM1621" s="296">
        <f>IFERROR(IF(VLOOKUP($C1621,Listen!$A$2:$F$45,6,0)="Ja",MAX(BC1621:BD1621),D_SAV!$BC1621),0)</f>
        <v>0</v>
      </c>
      <c r="AN1621" s="51">
        <f t="shared" si="532"/>
        <v>0</v>
      </c>
      <c r="AP1621" s="304">
        <f t="shared" si="533"/>
        <v>0</v>
      </c>
      <c r="AQ1621" s="304">
        <f t="shared" si="534"/>
        <v>0</v>
      </c>
      <c r="AR1621" s="304">
        <f t="shared" si="535"/>
        <v>0</v>
      </c>
      <c r="AS1621" s="304">
        <f t="shared" si="536"/>
        <v>0</v>
      </c>
      <c r="AT1621" s="304">
        <f t="shared" si="537"/>
        <v>0</v>
      </c>
      <c r="AU1621" s="304">
        <f t="shared" si="538"/>
        <v>0</v>
      </c>
      <c r="AV1621" s="304">
        <f t="shared" si="539"/>
        <v>0</v>
      </c>
      <c r="AW1621" s="304">
        <f t="shared" si="540"/>
        <v>0</v>
      </c>
      <c r="AX1621" s="304">
        <f t="shared" si="541"/>
        <v>0</v>
      </c>
      <c r="AY1621" s="304">
        <f t="shared" si="542"/>
        <v>0</v>
      </c>
      <c r="AZ1621" s="304">
        <f t="shared" si="543"/>
        <v>0</v>
      </c>
      <c r="BA1621" s="304">
        <f t="shared" si="544"/>
        <v>0</v>
      </c>
      <c r="BB1621" s="304">
        <f t="shared" si="545"/>
        <v>0</v>
      </c>
      <c r="BC1621" s="304">
        <f t="shared" si="546"/>
        <v>0</v>
      </c>
      <c r="BD1621" s="304">
        <f t="shared" si="547"/>
        <v>0</v>
      </c>
      <c r="BE1621" s="304">
        <f>IFERROR(IF(VLOOKUP($C1621,Listen!$A$2:$F$45,6,0)="Ja",BB1621-MAX(BC1621:BD1621),BB1621-BC1621),0)</f>
        <v>0</v>
      </c>
    </row>
    <row r="1622" spans="1:57" x14ac:dyDescent="0.25">
      <c r="A1622" s="320" t="str">
        <f>IF(AND(D1622&lt;&gt;0,C1622&lt;&gt;0,E1622&lt;&gt;0),IF(B1622&lt;&gt;0,CONCATENATE(B1622,"-AGr",VLOOKUP(C1622,Listen!$A$2:$D$45,4,FALSE),"-",D1622,"-",E1622,),CONCATENATE("AGr",VLOOKUP(C1622,Listen!$A$2:$D$45,4,FALSE),"-",D1622,"-",E1622)),"keine vollständige ID")</f>
        <v>keine vollständige ID</v>
      </c>
      <c r="B1622" s="301"/>
      <c r="C1622" s="287"/>
      <c r="D1622" s="34"/>
      <c r="E1622" s="306"/>
      <c r="F1622" s="116"/>
      <c r="G1622" s="17"/>
      <c r="H1622" s="17"/>
      <c r="I1622" s="17"/>
      <c r="J1622" s="17"/>
      <c r="K1622" s="17"/>
      <c r="L1622" s="17"/>
      <c r="M1622" s="17"/>
      <c r="N1622" s="17"/>
      <c r="O1622" s="116"/>
      <c r="P1622" s="117">
        <f>IF(D1622&gt;A_Stammdaten!$B$12,0,SUM(G1622,H1622,J1622,L1622:M1622)-SUM(I1622,K1622,N1622:O1622))</f>
        <v>0</v>
      </c>
      <c r="Q1622" s="17"/>
      <c r="R1622" s="17"/>
      <c r="S1622" s="17"/>
      <c r="T1622" s="17"/>
      <c r="U1622" s="62">
        <f t="shared" si="527"/>
        <v>0</v>
      </c>
      <c r="V1622" s="34"/>
      <c r="W1622" s="34"/>
      <c r="X1622" s="34"/>
      <c r="Y1622" s="34"/>
      <c r="Z1622" s="34"/>
      <c r="AA1622" s="63" t="str">
        <f t="shared" si="528"/>
        <v>-</v>
      </c>
      <c r="AB1622" s="63" t="str">
        <f t="shared" si="529"/>
        <v>-</v>
      </c>
      <c r="AC1622" s="63">
        <f>IF(ISBLANK($C1622),0,VLOOKUP($C1622,Listen!$A$2:$C$45,2,FALSE))</f>
        <v>0</v>
      </c>
      <c r="AD1622" s="63">
        <f>IF(ISBLANK($C1622),0,VLOOKUP($C1622,Listen!$A$2:$C$45,3,FALSE))</f>
        <v>0</v>
      </c>
      <c r="AE1622" s="49">
        <f t="shared" si="530"/>
        <v>0</v>
      </c>
      <c r="AF1622" s="49">
        <f t="shared" si="530"/>
        <v>0</v>
      </c>
      <c r="AG1622" s="49">
        <f>IFERROR(IF(OR($V1622&lt;&gt;"Ja",VLOOKUP($C1622,Listen!$A$2:$F$45,5,0)="Nein",D1622&lt;IF(C1622="LNG Anbindungsanlagen gemäß separater Festlegung",2022,2023)),$AC1622,$AA1622),0)</f>
        <v>0</v>
      </c>
      <c r="AH1622" s="49">
        <f>IFERROR(IF(OR($V1622&lt;&gt;"Ja",VLOOKUP($C1622,Listen!$A$2:$F$45,5,0)="Nein",D1622&lt;IF(C1622="LNG Anbindungsanlagen gemäß separater Festlegung",2022,2023)),$AC1622,$AA1622),0)</f>
        <v>0</v>
      </c>
      <c r="AI1622" s="49">
        <f>IFERROR(IF(OR($W1622&lt;&gt;"Ja",VLOOKUP($C1622,Listen!$A$2:$F$45,6,0)="Nein"),$AC1622,$AB1622),0)</f>
        <v>0</v>
      </c>
      <c r="AJ1622" s="49">
        <f>IFERROR(IF(OR($W1622&lt;&gt;"Ja",VLOOKUP($C1622,Listen!$A$2:$F$45,6,0)="Nein"),$AC1622,$AB1622),0)</f>
        <v>0</v>
      </c>
      <c r="AK1622" s="49">
        <f>IFERROR(IF(OR($W1622&lt;&gt;"Ja",VLOOKUP($C1622,Listen!$A$2:$F$45,6,0)="Nein"),$AC1622,$AB1622),0)</f>
        <v>0</v>
      </c>
      <c r="AL1622" s="51">
        <f t="shared" si="531"/>
        <v>0</v>
      </c>
      <c r="AM1622" s="296">
        <f>IFERROR(IF(VLOOKUP($C1622,Listen!$A$2:$F$45,6,0)="Ja",MAX(BC1622:BD1622),D_SAV!$BC1622),0)</f>
        <v>0</v>
      </c>
      <c r="AN1622" s="51">
        <f t="shared" si="532"/>
        <v>0</v>
      </c>
      <c r="AP1622" s="304">
        <f t="shared" si="533"/>
        <v>0</v>
      </c>
      <c r="AQ1622" s="304">
        <f t="shared" si="534"/>
        <v>0</v>
      </c>
      <c r="AR1622" s="304">
        <f t="shared" si="535"/>
        <v>0</v>
      </c>
      <c r="AS1622" s="304">
        <f t="shared" si="536"/>
        <v>0</v>
      </c>
      <c r="AT1622" s="304">
        <f t="shared" si="537"/>
        <v>0</v>
      </c>
      <c r="AU1622" s="304">
        <f t="shared" si="538"/>
        <v>0</v>
      </c>
      <c r="AV1622" s="304">
        <f t="shared" si="539"/>
        <v>0</v>
      </c>
      <c r="AW1622" s="304">
        <f t="shared" si="540"/>
        <v>0</v>
      </c>
      <c r="AX1622" s="304">
        <f t="shared" si="541"/>
        <v>0</v>
      </c>
      <c r="AY1622" s="304">
        <f t="shared" si="542"/>
        <v>0</v>
      </c>
      <c r="AZ1622" s="304">
        <f t="shared" si="543"/>
        <v>0</v>
      </c>
      <c r="BA1622" s="304">
        <f t="shared" si="544"/>
        <v>0</v>
      </c>
      <c r="BB1622" s="304">
        <f t="shared" si="545"/>
        <v>0</v>
      </c>
      <c r="BC1622" s="304">
        <f t="shared" si="546"/>
        <v>0</v>
      </c>
      <c r="BD1622" s="304">
        <f t="shared" si="547"/>
        <v>0</v>
      </c>
      <c r="BE1622" s="304">
        <f>IFERROR(IF(VLOOKUP($C1622,Listen!$A$2:$F$45,6,0)="Ja",BB1622-MAX(BC1622:BD1622),BB1622-BC1622),0)</f>
        <v>0</v>
      </c>
    </row>
    <row r="1623" spans="1:57" x14ac:dyDescent="0.25">
      <c r="A1623" s="320" t="str">
        <f>IF(AND(D1623&lt;&gt;0,C1623&lt;&gt;0,E1623&lt;&gt;0),IF(B1623&lt;&gt;0,CONCATENATE(B1623,"-AGr",VLOOKUP(C1623,Listen!$A$2:$D$45,4,FALSE),"-",D1623,"-",E1623,),CONCATENATE("AGr",VLOOKUP(C1623,Listen!$A$2:$D$45,4,FALSE),"-",D1623,"-",E1623)),"keine vollständige ID")</f>
        <v>keine vollständige ID</v>
      </c>
      <c r="B1623" s="301"/>
      <c r="C1623" s="287"/>
      <c r="D1623" s="34"/>
      <c r="E1623" s="306"/>
      <c r="F1623" s="116"/>
      <c r="G1623" s="17"/>
      <c r="H1623" s="17"/>
      <c r="I1623" s="17"/>
      <c r="J1623" s="17"/>
      <c r="K1623" s="17"/>
      <c r="L1623" s="17"/>
      <c r="M1623" s="17"/>
      <c r="N1623" s="17"/>
      <c r="O1623" s="116"/>
      <c r="P1623" s="117">
        <f>IF(D1623&gt;A_Stammdaten!$B$12,0,SUM(G1623,H1623,J1623,L1623:M1623)-SUM(I1623,K1623,N1623:O1623))</f>
        <v>0</v>
      </c>
      <c r="Q1623" s="17"/>
      <c r="R1623" s="17"/>
      <c r="S1623" s="17"/>
      <c r="T1623" s="17"/>
      <c r="U1623" s="62">
        <f t="shared" si="527"/>
        <v>0</v>
      </c>
      <c r="V1623" s="34"/>
      <c r="W1623" s="34"/>
      <c r="X1623" s="34"/>
      <c r="Y1623" s="34"/>
      <c r="Z1623" s="34"/>
      <c r="AA1623" s="63" t="str">
        <f t="shared" si="528"/>
        <v>-</v>
      </c>
      <c r="AB1623" s="63" t="str">
        <f t="shared" si="529"/>
        <v>-</v>
      </c>
      <c r="AC1623" s="63">
        <f>IF(ISBLANK($C1623),0,VLOOKUP($C1623,Listen!$A$2:$C$45,2,FALSE))</f>
        <v>0</v>
      </c>
      <c r="AD1623" s="63">
        <f>IF(ISBLANK($C1623),0,VLOOKUP($C1623,Listen!$A$2:$C$45,3,FALSE))</f>
        <v>0</v>
      </c>
      <c r="AE1623" s="49">
        <f t="shared" si="530"/>
        <v>0</v>
      </c>
      <c r="AF1623" s="49">
        <f t="shared" si="530"/>
        <v>0</v>
      </c>
      <c r="AG1623" s="49">
        <f>IFERROR(IF(OR($V1623&lt;&gt;"Ja",VLOOKUP($C1623,Listen!$A$2:$F$45,5,0)="Nein",D1623&lt;IF(C1623="LNG Anbindungsanlagen gemäß separater Festlegung",2022,2023)),$AC1623,$AA1623),0)</f>
        <v>0</v>
      </c>
      <c r="AH1623" s="49">
        <f>IFERROR(IF(OR($V1623&lt;&gt;"Ja",VLOOKUP($C1623,Listen!$A$2:$F$45,5,0)="Nein",D1623&lt;IF(C1623="LNG Anbindungsanlagen gemäß separater Festlegung",2022,2023)),$AC1623,$AA1623),0)</f>
        <v>0</v>
      </c>
      <c r="AI1623" s="49">
        <f>IFERROR(IF(OR($W1623&lt;&gt;"Ja",VLOOKUP($C1623,Listen!$A$2:$F$45,6,0)="Nein"),$AC1623,$AB1623),0)</f>
        <v>0</v>
      </c>
      <c r="AJ1623" s="49">
        <f>IFERROR(IF(OR($W1623&lt;&gt;"Ja",VLOOKUP($C1623,Listen!$A$2:$F$45,6,0)="Nein"),$AC1623,$AB1623),0)</f>
        <v>0</v>
      </c>
      <c r="AK1623" s="49">
        <f>IFERROR(IF(OR($W1623&lt;&gt;"Ja",VLOOKUP($C1623,Listen!$A$2:$F$45,6,0)="Nein"),$AC1623,$AB1623),0)</f>
        <v>0</v>
      </c>
      <c r="AL1623" s="51">
        <f t="shared" si="531"/>
        <v>0</v>
      </c>
      <c r="AM1623" s="296">
        <f>IFERROR(IF(VLOOKUP($C1623,Listen!$A$2:$F$45,6,0)="Ja",MAX(BC1623:BD1623),D_SAV!$BC1623),0)</f>
        <v>0</v>
      </c>
      <c r="AN1623" s="51">
        <f t="shared" si="532"/>
        <v>0</v>
      </c>
      <c r="AP1623" s="304">
        <f t="shared" si="533"/>
        <v>0</v>
      </c>
      <c r="AQ1623" s="304">
        <f t="shared" si="534"/>
        <v>0</v>
      </c>
      <c r="AR1623" s="304">
        <f t="shared" si="535"/>
        <v>0</v>
      </c>
      <c r="AS1623" s="304">
        <f t="shared" si="536"/>
        <v>0</v>
      </c>
      <c r="AT1623" s="304">
        <f t="shared" si="537"/>
        <v>0</v>
      </c>
      <c r="AU1623" s="304">
        <f t="shared" si="538"/>
        <v>0</v>
      </c>
      <c r="AV1623" s="304">
        <f t="shared" si="539"/>
        <v>0</v>
      </c>
      <c r="AW1623" s="304">
        <f t="shared" si="540"/>
        <v>0</v>
      </c>
      <c r="AX1623" s="304">
        <f t="shared" si="541"/>
        <v>0</v>
      </c>
      <c r="AY1623" s="304">
        <f t="shared" si="542"/>
        <v>0</v>
      </c>
      <c r="AZ1623" s="304">
        <f t="shared" si="543"/>
        <v>0</v>
      </c>
      <c r="BA1623" s="304">
        <f t="shared" si="544"/>
        <v>0</v>
      </c>
      <c r="BB1623" s="304">
        <f t="shared" si="545"/>
        <v>0</v>
      </c>
      <c r="BC1623" s="304">
        <f t="shared" si="546"/>
        <v>0</v>
      </c>
      <c r="BD1623" s="304">
        <f t="shared" si="547"/>
        <v>0</v>
      </c>
      <c r="BE1623" s="304">
        <f>IFERROR(IF(VLOOKUP($C1623,Listen!$A$2:$F$45,6,0)="Ja",BB1623-MAX(BC1623:BD1623),BB1623-BC1623),0)</f>
        <v>0</v>
      </c>
    </row>
    <row r="1624" spans="1:57" x14ac:dyDescent="0.25">
      <c r="A1624" s="320" t="str">
        <f>IF(AND(D1624&lt;&gt;0,C1624&lt;&gt;0,E1624&lt;&gt;0),IF(B1624&lt;&gt;0,CONCATENATE(B1624,"-AGr",VLOOKUP(C1624,Listen!$A$2:$D$45,4,FALSE),"-",D1624,"-",E1624,),CONCATENATE("AGr",VLOOKUP(C1624,Listen!$A$2:$D$45,4,FALSE),"-",D1624,"-",E1624)),"keine vollständige ID")</f>
        <v>keine vollständige ID</v>
      </c>
      <c r="B1624" s="301"/>
      <c r="C1624" s="287"/>
      <c r="D1624" s="34"/>
      <c r="E1624" s="306"/>
      <c r="F1624" s="116"/>
      <c r="G1624" s="17"/>
      <c r="H1624" s="17"/>
      <c r="I1624" s="17"/>
      <c r="J1624" s="17"/>
      <c r="K1624" s="17"/>
      <c r="L1624" s="17"/>
      <c r="M1624" s="17"/>
      <c r="N1624" s="17"/>
      <c r="O1624" s="116"/>
      <c r="P1624" s="117">
        <f>IF(D1624&gt;A_Stammdaten!$B$12,0,SUM(G1624,H1624,J1624,L1624:M1624)-SUM(I1624,K1624,N1624:O1624))</f>
        <v>0</v>
      </c>
      <c r="Q1624" s="17"/>
      <c r="R1624" s="17"/>
      <c r="S1624" s="17"/>
      <c r="T1624" s="17"/>
      <c r="U1624" s="62">
        <f t="shared" si="527"/>
        <v>0</v>
      </c>
      <c r="V1624" s="34"/>
      <c r="W1624" s="34"/>
      <c r="X1624" s="34"/>
      <c r="Y1624" s="34"/>
      <c r="Z1624" s="34"/>
      <c r="AA1624" s="63" t="str">
        <f t="shared" si="528"/>
        <v>-</v>
      </c>
      <c r="AB1624" s="63" t="str">
        <f t="shared" si="529"/>
        <v>-</v>
      </c>
      <c r="AC1624" s="63">
        <f>IF(ISBLANK($C1624),0,VLOOKUP($C1624,Listen!$A$2:$C$45,2,FALSE))</f>
        <v>0</v>
      </c>
      <c r="AD1624" s="63">
        <f>IF(ISBLANK($C1624),0,VLOOKUP($C1624,Listen!$A$2:$C$45,3,FALSE))</f>
        <v>0</v>
      </c>
      <c r="AE1624" s="49">
        <f t="shared" si="530"/>
        <v>0</v>
      </c>
      <c r="AF1624" s="49">
        <f t="shared" si="530"/>
        <v>0</v>
      </c>
      <c r="AG1624" s="49">
        <f>IFERROR(IF(OR($V1624&lt;&gt;"Ja",VLOOKUP($C1624,Listen!$A$2:$F$45,5,0)="Nein",D1624&lt;IF(C1624="LNG Anbindungsanlagen gemäß separater Festlegung",2022,2023)),$AC1624,$AA1624),0)</f>
        <v>0</v>
      </c>
      <c r="AH1624" s="49">
        <f>IFERROR(IF(OR($V1624&lt;&gt;"Ja",VLOOKUP($C1624,Listen!$A$2:$F$45,5,0)="Nein",D1624&lt;IF(C1624="LNG Anbindungsanlagen gemäß separater Festlegung",2022,2023)),$AC1624,$AA1624),0)</f>
        <v>0</v>
      </c>
      <c r="AI1624" s="49">
        <f>IFERROR(IF(OR($W1624&lt;&gt;"Ja",VLOOKUP($C1624,Listen!$A$2:$F$45,6,0)="Nein"),$AC1624,$AB1624),0)</f>
        <v>0</v>
      </c>
      <c r="AJ1624" s="49">
        <f>IFERROR(IF(OR($W1624&lt;&gt;"Ja",VLOOKUP($C1624,Listen!$A$2:$F$45,6,0)="Nein"),$AC1624,$AB1624),0)</f>
        <v>0</v>
      </c>
      <c r="AK1624" s="49">
        <f>IFERROR(IF(OR($W1624&lt;&gt;"Ja",VLOOKUP($C1624,Listen!$A$2:$F$45,6,0)="Nein"),$AC1624,$AB1624),0)</f>
        <v>0</v>
      </c>
      <c r="AL1624" s="51">
        <f t="shared" si="531"/>
        <v>0</v>
      </c>
      <c r="AM1624" s="296">
        <f>IFERROR(IF(VLOOKUP($C1624,Listen!$A$2:$F$45,6,0)="Ja",MAX(BC1624:BD1624),D_SAV!$BC1624),0)</f>
        <v>0</v>
      </c>
      <c r="AN1624" s="51">
        <f t="shared" si="532"/>
        <v>0</v>
      </c>
      <c r="AP1624" s="304">
        <f t="shared" si="533"/>
        <v>0</v>
      </c>
      <c r="AQ1624" s="304">
        <f t="shared" si="534"/>
        <v>0</v>
      </c>
      <c r="AR1624" s="304">
        <f t="shared" si="535"/>
        <v>0</v>
      </c>
      <c r="AS1624" s="304">
        <f t="shared" si="536"/>
        <v>0</v>
      </c>
      <c r="AT1624" s="304">
        <f t="shared" si="537"/>
        <v>0</v>
      </c>
      <c r="AU1624" s="304">
        <f t="shared" si="538"/>
        <v>0</v>
      </c>
      <c r="AV1624" s="304">
        <f t="shared" si="539"/>
        <v>0</v>
      </c>
      <c r="AW1624" s="304">
        <f t="shared" si="540"/>
        <v>0</v>
      </c>
      <c r="AX1624" s="304">
        <f t="shared" si="541"/>
        <v>0</v>
      </c>
      <c r="AY1624" s="304">
        <f t="shared" si="542"/>
        <v>0</v>
      </c>
      <c r="AZ1624" s="304">
        <f t="shared" si="543"/>
        <v>0</v>
      </c>
      <c r="BA1624" s="304">
        <f t="shared" si="544"/>
        <v>0</v>
      </c>
      <c r="BB1624" s="304">
        <f t="shared" si="545"/>
        <v>0</v>
      </c>
      <c r="BC1624" s="304">
        <f t="shared" si="546"/>
        <v>0</v>
      </c>
      <c r="BD1624" s="304">
        <f t="shared" si="547"/>
        <v>0</v>
      </c>
      <c r="BE1624" s="304">
        <f>IFERROR(IF(VLOOKUP($C1624,Listen!$A$2:$F$45,6,0)="Ja",BB1624-MAX(BC1624:BD1624),BB1624-BC1624),0)</f>
        <v>0</v>
      </c>
    </row>
    <row r="1625" spans="1:57" x14ac:dyDescent="0.25">
      <c r="A1625" s="320" t="str">
        <f>IF(AND(D1625&lt;&gt;0,C1625&lt;&gt;0,E1625&lt;&gt;0),IF(B1625&lt;&gt;0,CONCATENATE(B1625,"-AGr",VLOOKUP(C1625,Listen!$A$2:$D$45,4,FALSE),"-",D1625,"-",E1625,),CONCATENATE("AGr",VLOOKUP(C1625,Listen!$A$2:$D$45,4,FALSE),"-",D1625,"-",E1625)),"keine vollständige ID")</f>
        <v>keine vollständige ID</v>
      </c>
      <c r="B1625" s="301"/>
      <c r="C1625" s="287"/>
      <c r="D1625" s="34"/>
      <c r="E1625" s="306"/>
      <c r="F1625" s="116"/>
      <c r="G1625" s="17"/>
      <c r="H1625" s="17"/>
      <c r="I1625" s="17"/>
      <c r="J1625" s="17"/>
      <c r="K1625" s="17"/>
      <c r="L1625" s="17"/>
      <c r="M1625" s="17"/>
      <c r="N1625" s="17"/>
      <c r="O1625" s="116"/>
      <c r="P1625" s="117">
        <f>IF(D1625&gt;A_Stammdaten!$B$12,0,SUM(G1625,H1625,J1625,L1625:M1625)-SUM(I1625,K1625,N1625:O1625))</f>
        <v>0</v>
      </c>
      <c r="Q1625" s="17"/>
      <c r="R1625" s="17"/>
      <c r="S1625" s="17"/>
      <c r="T1625" s="17"/>
      <c r="U1625" s="62">
        <f t="shared" si="527"/>
        <v>0</v>
      </c>
      <c r="V1625" s="34"/>
      <c r="W1625" s="34"/>
      <c r="X1625" s="34"/>
      <c r="Y1625" s="34"/>
      <c r="Z1625" s="34"/>
      <c r="AA1625" s="63" t="str">
        <f t="shared" si="528"/>
        <v>-</v>
      </c>
      <c r="AB1625" s="63" t="str">
        <f t="shared" si="529"/>
        <v>-</v>
      </c>
      <c r="AC1625" s="63">
        <f>IF(ISBLANK($C1625),0,VLOOKUP($C1625,Listen!$A$2:$C$45,2,FALSE))</f>
        <v>0</v>
      </c>
      <c r="AD1625" s="63">
        <f>IF(ISBLANK($C1625),0,VLOOKUP($C1625,Listen!$A$2:$C$45,3,FALSE))</f>
        <v>0</v>
      </c>
      <c r="AE1625" s="49">
        <f t="shared" si="530"/>
        <v>0</v>
      </c>
      <c r="AF1625" s="49">
        <f t="shared" si="530"/>
        <v>0</v>
      </c>
      <c r="AG1625" s="49">
        <f>IFERROR(IF(OR($V1625&lt;&gt;"Ja",VLOOKUP($C1625,Listen!$A$2:$F$45,5,0)="Nein",D1625&lt;IF(C1625="LNG Anbindungsanlagen gemäß separater Festlegung",2022,2023)),$AC1625,$AA1625),0)</f>
        <v>0</v>
      </c>
      <c r="AH1625" s="49">
        <f>IFERROR(IF(OR($V1625&lt;&gt;"Ja",VLOOKUP($C1625,Listen!$A$2:$F$45,5,0)="Nein",D1625&lt;IF(C1625="LNG Anbindungsanlagen gemäß separater Festlegung",2022,2023)),$AC1625,$AA1625),0)</f>
        <v>0</v>
      </c>
      <c r="AI1625" s="49">
        <f>IFERROR(IF(OR($W1625&lt;&gt;"Ja",VLOOKUP($C1625,Listen!$A$2:$F$45,6,0)="Nein"),$AC1625,$AB1625),0)</f>
        <v>0</v>
      </c>
      <c r="AJ1625" s="49">
        <f>IFERROR(IF(OR($W1625&lt;&gt;"Ja",VLOOKUP($C1625,Listen!$A$2:$F$45,6,0)="Nein"),$AC1625,$AB1625),0)</f>
        <v>0</v>
      </c>
      <c r="AK1625" s="49">
        <f>IFERROR(IF(OR($W1625&lt;&gt;"Ja",VLOOKUP($C1625,Listen!$A$2:$F$45,6,0)="Nein"),$AC1625,$AB1625),0)</f>
        <v>0</v>
      </c>
      <c r="AL1625" s="51">
        <f t="shared" si="531"/>
        <v>0</v>
      </c>
      <c r="AM1625" s="296">
        <f>IFERROR(IF(VLOOKUP($C1625,Listen!$A$2:$F$45,6,0)="Ja",MAX(BC1625:BD1625),D_SAV!$BC1625),0)</f>
        <v>0</v>
      </c>
      <c r="AN1625" s="51">
        <f t="shared" si="532"/>
        <v>0</v>
      </c>
      <c r="AP1625" s="304">
        <f t="shared" si="533"/>
        <v>0</v>
      </c>
      <c r="AQ1625" s="304">
        <f t="shared" si="534"/>
        <v>0</v>
      </c>
      <c r="AR1625" s="304">
        <f t="shared" si="535"/>
        <v>0</v>
      </c>
      <c r="AS1625" s="304">
        <f t="shared" si="536"/>
        <v>0</v>
      </c>
      <c r="AT1625" s="304">
        <f t="shared" si="537"/>
        <v>0</v>
      </c>
      <c r="AU1625" s="304">
        <f t="shared" si="538"/>
        <v>0</v>
      </c>
      <c r="AV1625" s="304">
        <f t="shared" si="539"/>
        <v>0</v>
      </c>
      <c r="AW1625" s="304">
        <f t="shared" si="540"/>
        <v>0</v>
      </c>
      <c r="AX1625" s="304">
        <f t="shared" si="541"/>
        <v>0</v>
      </c>
      <c r="AY1625" s="304">
        <f t="shared" si="542"/>
        <v>0</v>
      </c>
      <c r="AZ1625" s="304">
        <f t="shared" si="543"/>
        <v>0</v>
      </c>
      <c r="BA1625" s="304">
        <f t="shared" si="544"/>
        <v>0</v>
      </c>
      <c r="BB1625" s="304">
        <f t="shared" si="545"/>
        <v>0</v>
      </c>
      <c r="BC1625" s="304">
        <f t="shared" si="546"/>
        <v>0</v>
      </c>
      <c r="BD1625" s="304">
        <f t="shared" si="547"/>
        <v>0</v>
      </c>
      <c r="BE1625" s="304">
        <f>IFERROR(IF(VLOOKUP($C1625,Listen!$A$2:$F$45,6,0)="Ja",BB1625-MAX(BC1625:BD1625),BB1625-BC1625),0)</f>
        <v>0</v>
      </c>
    </row>
    <row r="1626" spans="1:57" x14ac:dyDescent="0.25">
      <c r="A1626" s="320" t="str">
        <f>IF(AND(D1626&lt;&gt;0,C1626&lt;&gt;0,E1626&lt;&gt;0),IF(B1626&lt;&gt;0,CONCATENATE(B1626,"-AGr",VLOOKUP(C1626,Listen!$A$2:$D$45,4,FALSE),"-",D1626,"-",E1626,),CONCATENATE("AGr",VLOOKUP(C1626,Listen!$A$2:$D$45,4,FALSE),"-",D1626,"-",E1626)),"keine vollständige ID")</f>
        <v>keine vollständige ID</v>
      </c>
      <c r="B1626" s="301"/>
      <c r="C1626" s="287"/>
      <c r="D1626" s="34"/>
      <c r="E1626" s="306"/>
      <c r="F1626" s="116"/>
      <c r="G1626" s="17"/>
      <c r="H1626" s="17"/>
      <c r="I1626" s="17"/>
      <c r="J1626" s="17"/>
      <c r="K1626" s="17"/>
      <c r="L1626" s="17"/>
      <c r="M1626" s="17"/>
      <c r="N1626" s="17"/>
      <c r="O1626" s="116"/>
      <c r="P1626" s="117">
        <f>IF(D1626&gt;A_Stammdaten!$B$12,0,SUM(G1626,H1626,J1626,L1626:M1626)-SUM(I1626,K1626,N1626:O1626))</f>
        <v>0</v>
      </c>
      <c r="Q1626" s="17"/>
      <c r="R1626" s="17"/>
      <c r="S1626" s="17"/>
      <c r="T1626" s="17"/>
      <c r="U1626" s="62">
        <f t="shared" si="527"/>
        <v>0</v>
      </c>
      <c r="V1626" s="34"/>
      <c r="W1626" s="34"/>
      <c r="X1626" s="34"/>
      <c r="Y1626" s="34"/>
      <c r="Z1626" s="34"/>
      <c r="AA1626" s="63" t="str">
        <f t="shared" si="528"/>
        <v>-</v>
      </c>
      <c r="AB1626" s="63" t="str">
        <f t="shared" si="529"/>
        <v>-</v>
      </c>
      <c r="AC1626" s="63">
        <f>IF(ISBLANK($C1626),0,VLOOKUP($C1626,Listen!$A$2:$C$45,2,FALSE))</f>
        <v>0</v>
      </c>
      <c r="AD1626" s="63">
        <f>IF(ISBLANK($C1626),0,VLOOKUP($C1626,Listen!$A$2:$C$45,3,FALSE))</f>
        <v>0</v>
      </c>
      <c r="AE1626" s="49">
        <f t="shared" si="530"/>
        <v>0</v>
      </c>
      <c r="AF1626" s="49">
        <f t="shared" si="530"/>
        <v>0</v>
      </c>
      <c r="AG1626" s="49">
        <f>IFERROR(IF(OR($V1626&lt;&gt;"Ja",VLOOKUP($C1626,Listen!$A$2:$F$45,5,0)="Nein",D1626&lt;IF(C1626="LNG Anbindungsanlagen gemäß separater Festlegung",2022,2023)),$AC1626,$AA1626),0)</f>
        <v>0</v>
      </c>
      <c r="AH1626" s="49">
        <f>IFERROR(IF(OR($V1626&lt;&gt;"Ja",VLOOKUP($C1626,Listen!$A$2:$F$45,5,0)="Nein",D1626&lt;IF(C1626="LNG Anbindungsanlagen gemäß separater Festlegung",2022,2023)),$AC1626,$AA1626),0)</f>
        <v>0</v>
      </c>
      <c r="AI1626" s="49">
        <f>IFERROR(IF(OR($W1626&lt;&gt;"Ja",VLOOKUP($C1626,Listen!$A$2:$F$45,6,0)="Nein"),$AC1626,$AB1626),0)</f>
        <v>0</v>
      </c>
      <c r="AJ1626" s="49">
        <f>IFERROR(IF(OR($W1626&lt;&gt;"Ja",VLOOKUP($C1626,Listen!$A$2:$F$45,6,0)="Nein"),$AC1626,$AB1626),0)</f>
        <v>0</v>
      </c>
      <c r="AK1626" s="49">
        <f>IFERROR(IF(OR($W1626&lt;&gt;"Ja",VLOOKUP($C1626,Listen!$A$2:$F$45,6,0)="Nein"),$AC1626,$AB1626),0)</f>
        <v>0</v>
      </c>
      <c r="AL1626" s="51">
        <f t="shared" si="531"/>
        <v>0</v>
      </c>
      <c r="AM1626" s="296">
        <f>IFERROR(IF(VLOOKUP($C1626,Listen!$A$2:$F$45,6,0)="Ja",MAX(BC1626:BD1626),D_SAV!$BC1626),0)</f>
        <v>0</v>
      </c>
      <c r="AN1626" s="51">
        <f t="shared" si="532"/>
        <v>0</v>
      </c>
      <c r="AP1626" s="304">
        <f t="shared" si="533"/>
        <v>0</v>
      </c>
      <c r="AQ1626" s="304">
        <f t="shared" si="534"/>
        <v>0</v>
      </c>
      <c r="AR1626" s="304">
        <f t="shared" si="535"/>
        <v>0</v>
      </c>
      <c r="AS1626" s="304">
        <f t="shared" si="536"/>
        <v>0</v>
      </c>
      <c r="AT1626" s="304">
        <f t="shared" si="537"/>
        <v>0</v>
      </c>
      <c r="AU1626" s="304">
        <f t="shared" si="538"/>
        <v>0</v>
      </c>
      <c r="AV1626" s="304">
        <f t="shared" si="539"/>
        <v>0</v>
      </c>
      <c r="AW1626" s="304">
        <f t="shared" si="540"/>
        <v>0</v>
      </c>
      <c r="AX1626" s="304">
        <f t="shared" si="541"/>
        <v>0</v>
      </c>
      <c r="AY1626" s="304">
        <f t="shared" si="542"/>
        <v>0</v>
      </c>
      <c r="AZ1626" s="304">
        <f t="shared" si="543"/>
        <v>0</v>
      </c>
      <c r="BA1626" s="304">
        <f t="shared" si="544"/>
        <v>0</v>
      </c>
      <c r="BB1626" s="304">
        <f t="shared" si="545"/>
        <v>0</v>
      </c>
      <c r="BC1626" s="304">
        <f t="shared" si="546"/>
        <v>0</v>
      </c>
      <c r="BD1626" s="304">
        <f t="shared" si="547"/>
        <v>0</v>
      </c>
      <c r="BE1626" s="304">
        <f>IFERROR(IF(VLOOKUP($C1626,Listen!$A$2:$F$45,6,0)="Ja",BB1626-MAX(BC1626:BD1626),BB1626-BC1626),0)</f>
        <v>0</v>
      </c>
    </row>
    <row r="1627" spans="1:57" x14ac:dyDescent="0.25">
      <c r="A1627" s="320" t="str">
        <f>IF(AND(D1627&lt;&gt;0,C1627&lt;&gt;0,E1627&lt;&gt;0),IF(B1627&lt;&gt;0,CONCATENATE(B1627,"-AGr",VLOOKUP(C1627,Listen!$A$2:$D$45,4,FALSE),"-",D1627,"-",E1627,),CONCATENATE("AGr",VLOOKUP(C1627,Listen!$A$2:$D$45,4,FALSE),"-",D1627,"-",E1627)),"keine vollständige ID")</f>
        <v>keine vollständige ID</v>
      </c>
      <c r="B1627" s="301"/>
      <c r="C1627" s="287"/>
      <c r="D1627" s="34"/>
      <c r="E1627" s="306"/>
      <c r="F1627" s="116"/>
      <c r="G1627" s="17"/>
      <c r="H1627" s="17"/>
      <c r="I1627" s="17"/>
      <c r="J1627" s="17"/>
      <c r="K1627" s="17"/>
      <c r="L1627" s="17"/>
      <c r="M1627" s="17"/>
      <c r="N1627" s="17"/>
      <c r="O1627" s="116"/>
      <c r="P1627" s="117">
        <f>IF(D1627&gt;A_Stammdaten!$B$12,0,SUM(G1627,H1627,J1627,L1627:M1627)-SUM(I1627,K1627,N1627:O1627))</f>
        <v>0</v>
      </c>
      <c r="Q1627" s="17"/>
      <c r="R1627" s="17"/>
      <c r="S1627" s="17"/>
      <c r="T1627" s="17"/>
      <c r="U1627" s="62">
        <f t="shared" si="527"/>
        <v>0</v>
      </c>
      <c r="V1627" s="34"/>
      <c r="W1627" s="34"/>
      <c r="X1627" s="34"/>
      <c r="Y1627" s="34"/>
      <c r="Z1627" s="34"/>
      <c r="AA1627" s="63" t="str">
        <f t="shared" si="528"/>
        <v>-</v>
      </c>
      <c r="AB1627" s="63" t="str">
        <f t="shared" si="529"/>
        <v>-</v>
      </c>
      <c r="AC1627" s="63">
        <f>IF(ISBLANK($C1627),0,VLOOKUP($C1627,Listen!$A$2:$C$45,2,FALSE))</f>
        <v>0</v>
      </c>
      <c r="AD1627" s="63">
        <f>IF(ISBLANK($C1627),0,VLOOKUP($C1627,Listen!$A$2:$C$45,3,FALSE))</f>
        <v>0</v>
      </c>
      <c r="AE1627" s="49">
        <f t="shared" si="530"/>
        <v>0</v>
      </c>
      <c r="AF1627" s="49">
        <f t="shared" si="530"/>
        <v>0</v>
      </c>
      <c r="AG1627" s="49">
        <f>IFERROR(IF(OR($V1627&lt;&gt;"Ja",VLOOKUP($C1627,Listen!$A$2:$F$45,5,0)="Nein",D1627&lt;IF(C1627="LNG Anbindungsanlagen gemäß separater Festlegung",2022,2023)),$AC1627,$AA1627),0)</f>
        <v>0</v>
      </c>
      <c r="AH1627" s="49">
        <f>IFERROR(IF(OR($V1627&lt;&gt;"Ja",VLOOKUP($C1627,Listen!$A$2:$F$45,5,0)="Nein",D1627&lt;IF(C1627="LNG Anbindungsanlagen gemäß separater Festlegung",2022,2023)),$AC1627,$AA1627),0)</f>
        <v>0</v>
      </c>
      <c r="AI1627" s="49">
        <f>IFERROR(IF(OR($W1627&lt;&gt;"Ja",VLOOKUP($C1627,Listen!$A$2:$F$45,6,0)="Nein"),$AC1627,$AB1627),0)</f>
        <v>0</v>
      </c>
      <c r="AJ1627" s="49">
        <f>IFERROR(IF(OR($W1627&lt;&gt;"Ja",VLOOKUP($C1627,Listen!$A$2:$F$45,6,0)="Nein"),$AC1627,$AB1627),0)</f>
        <v>0</v>
      </c>
      <c r="AK1627" s="49">
        <f>IFERROR(IF(OR($W1627&lt;&gt;"Ja",VLOOKUP($C1627,Listen!$A$2:$F$45,6,0)="Nein"),$AC1627,$AB1627),0)</f>
        <v>0</v>
      </c>
      <c r="AL1627" s="51">
        <f t="shared" si="531"/>
        <v>0</v>
      </c>
      <c r="AM1627" s="296">
        <f>IFERROR(IF(VLOOKUP($C1627,Listen!$A$2:$F$45,6,0)="Ja",MAX(BC1627:BD1627),D_SAV!$BC1627),0)</f>
        <v>0</v>
      </c>
      <c r="AN1627" s="51">
        <f t="shared" si="532"/>
        <v>0</v>
      </c>
      <c r="AP1627" s="304">
        <f t="shared" si="533"/>
        <v>0</v>
      </c>
      <c r="AQ1627" s="304">
        <f t="shared" si="534"/>
        <v>0</v>
      </c>
      <c r="AR1627" s="304">
        <f t="shared" si="535"/>
        <v>0</v>
      </c>
      <c r="AS1627" s="304">
        <f t="shared" si="536"/>
        <v>0</v>
      </c>
      <c r="AT1627" s="304">
        <f t="shared" si="537"/>
        <v>0</v>
      </c>
      <c r="AU1627" s="304">
        <f t="shared" si="538"/>
        <v>0</v>
      </c>
      <c r="AV1627" s="304">
        <f t="shared" si="539"/>
        <v>0</v>
      </c>
      <c r="AW1627" s="304">
        <f t="shared" si="540"/>
        <v>0</v>
      </c>
      <c r="AX1627" s="304">
        <f t="shared" si="541"/>
        <v>0</v>
      </c>
      <c r="AY1627" s="304">
        <f t="shared" si="542"/>
        <v>0</v>
      </c>
      <c r="AZ1627" s="304">
        <f t="shared" si="543"/>
        <v>0</v>
      </c>
      <c r="BA1627" s="304">
        <f t="shared" si="544"/>
        <v>0</v>
      </c>
      <c r="BB1627" s="304">
        <f t="shared" si="545"/>
        <v>0</v>
      </c>
      <c r="BC1627" s="304">
        <f t="shared" si="546"/>
        <v>0</v>
      </c>
      <c r="BD1627" s="304">
        <f t="shared" si="547"/>
        <v>0</v>
      </c>
      <c r="BE1627" s="304">
        <f>IFERROR(IF(VLOOKUP($C1627,Listen!$A$2:$F$45,6,0)="Ja",BB1627-MAX(BC1627:BD1627),BB1627-BC1627),0)</f>
        <v>0</v>
      </c>
    </row>
    <row r="1628" spans="1:57" x14ac:dyDescent="0.25">
      <c r="A1628" s="320" t="str">
        <f>IF(AND(D1628&lt;&gt;0,C1628&lt;&gt;0,E1628&lt;&gt;0),IF(B1628&lt;&gt;0,CONCATENATE(B1628,"-AGr",VLOOKUP(C1628,Listen!$A$2:$D$45,4,FALSE),"-",D1628,"-",E1628,),CONCATENATE("AGr",VLOOKUP(C1628,Listen!$A$2:$D$45,4,FALSE),"-",D1628,"-",E1628)),"keine vollständige ID")</f>
        <v>keine vollständige ID</v>
      </c>
      <c r="B1628" s="301"/>
      <c r="C1628" s="287"/>
      <c r="D1628" s="34"/>
      <c r="E1628" s="306"/>
      <c r="F1628" s="116"/>
      <c r="G1628" s="17"/>
      <c r="H1628" s="17"/>
      <c r="I1628" s="17"/>
      <c r="J1628" s="17"/>
      <c r="K1628" s="17"/>
      <c r="L1628" s="17"/>
      <c r="M1628" s="17"/>
      <c r="N1628" s="17"/>
      <c r="O1628" s="116"/>
      <c r="P1628" s="117">
        <f>IF(D1628&gt;A_Stammdaten!$B$12,0,SUM(G1628,H1628,J1628,L1628:M1628)-SUM(I1628,K1628,N1628:O1628))</f>
        <v>0</v>
      </c>
      <c r="Q1628" s="17"/>
      <c r="R1628" s="17"/>
      <c r="S1628" s="17"/>
      <c r="T1628" s="17"/>
      <c r="U1628" s="62">
        <f t="shared" si="527"/>
        <v>0</v>
      </c>
      <c r="V1628" s="34"/>
      <c r="W1628" s="34"/>
      <c r="X1628" s="34"/>
      <c r="Y1628" s="34"/>
      <c r="Z1628" s="34"/>
      <c r="AA1628" s="63" t="str">
        <f t="shared" si="528"/>
        <v>-</v>
      </c>
      <c r="AB1628" s="63" t="str">
        <f t="shared" si="529"/>
        <v>-</v>
      </c>
      <c r="AC1628" s="63">
        <f>IF(ISBLANK($C1628),0,VLOOKUP($C1628,Listen!$A$2:$C$45,2,FALSE))</f>
        <v>0</v>
      </c>
      <c r="AD1628" s="63">
        <f>IF(ISBLANK($C1628),0,VLOOKUP($C1628,Listen!$A$2:$C$45,3,FALSE))</f>
        <v>0</v>
      </c>
      <c r="AE1628" s="49">
        <f t="shared" si="530"/>
        <v>0</v>
      </c>
      <c r="AF1628" s="49">
        <f t="shared" si="530"/>
        <v>0</v>
      </c>
      <c r="AG1628" s="49">
        <f>IFERROR(IF(OR($V1628&lt;&gt;"Ja",VLOOKUP($C1628,Listen!$A$2:$F$45,5,0)="Nein",D1628&lt;IF(C1628="LNG Anbindungsanlagen gemäß separater Festlegung",2022,2023)),$AC1628,$AA1628),0)</f>
        <v>0</v>
      </c>
      <c r="AH1628" s="49">
        <f>IFERROR(IF(OR($V1628&lt;&gt;"Ja",VLOOKUP($C1628,Listen!$A$2:$F$45,5,0)="Nein",D1628&lt;IF(C1628="LNG Anbindungsanlagen gemäß separater Festlegung",2022,2023)),$AC1628,$AA1628),0)</f>
        <v>0</v>
      </c>
      <c r="AI1628" s="49">
        <f>IFERROR(IF(OR($W1628&lt;&gt;"Ja",VLOOKUP($C1628,Listen!$A$2:$F$45,6,0)="Nein"),$AC1628,$AB1628),0)</f>
        <v>0</v>
      </c>
      <c r="AJ1628" s="49">
        <f>IFERROR(IF(OR($W1628&lt;&gt;"Ja",VLOOKUP($C1628,Listen!$A$2:$F$45,6,0)="Nein"),$AC1628,$AB1628),0)</f>
        <v>0</v>
      </c>
      <c r="AK1628" s="49">
        <f>IFERROR(IF(OR($W1628&lt;&gt;"Ja",VLOOKUP($C1628,Listen!$A$2:$F$45,6,0)="Nein"),$AC1628,$AB1628),0)</f>
        <v>0</v>
      </c>
      <c r="AL1628" s="51">
        <f t="shared" si="531"/>
        <v>0</v>
      </c>
      <c r="AM1628" s="296">
        <f>IFERROR(IF(VLOOKUP($C1628,Listen!$A$2:$F$45,6,0)="Ja",MAX(BC1628:BD1628),D_SAV!$BC1628),0)</f>
        <v>0</v>
      </c>
      <c r="AN1628" s="51">
        <f t="shared" si="532"/>
        <v>0</v>
      </c>
      <c r="AP1628" s="304">
        <f t="shared" si="533"/>
        <v>0</v>
      </c>
      <c r="AQ1628" s="304">
        <f t="shared" si="534"/>
        <v>0</v>
      </c>
      <c r="AR1628" s="304">
        <f t="shared" si="535"/>
        <v>0</v>
      </c>
      <c r="AS1628" s="304">
        <f t="shared" si="536"/>
        <v>0</v>
      </c>
      <c r="AT1628" s="304">
        <f t="shared" si="537"/>
        <v>0</v>
      </c>
      <c r="AU1628" s="304">
        <f t="shared" si="538"/>
        <v>0</v>
      </c>
      <c r="AV1628" s="304">
        <f t="shared" si="539"/>
        <v>0</v>
      </c>
      <c r="AW1628" s="304">
        <f t="shared" si="540"/>
        <v>0</v>
      </c>
      <c r="AX1628" s="304">
        <f t="shared" si="541"/>
        <v>0</v>
      </c>
      <c r="AY1628" s="304">
        <f t="shared" si="542"/>
        <v>0</v>
      </c>
      <c r="AZ1628" s="304">
        <f t="shared" si="543"/>
        <v>0</v>
      </c>
      <c r="BA1628" s="304">
        <f t="shared" si="544"/>
        <v>0</v>
      </c>
      <c r="BB1628" s="304">
        <f t="shared" si="545"/>
        <v>0</v>
      </c>
      <c r="BC1628" s="304">
        <f t="shared" si="546"/>
        <v>0</v>
      </c>
      <c r="BD1628" s="304">
        <f t="shared" si="547"/>
        <v>0</v>
      </c>
      <c r="BE1628" s="304">
        <f>IFERROR(IF(VLOOKUP($C1628,Listen!$A$2:$F$45,6,0)="Ja",BB1628-MAX(BC1628:BD1628),BB1628-BC1628),0)</f>
        <v>0</v>
      </c>
    </row>
    <row r="1629" spans="1:57" x14ac:dyDescent="0.25">
      <c r="A1629" s="320" t="str">
        <f>IF(AND(D1629&lt;&gt;0,C1629&lt;&gt;0,E1629&lt;&gt;0),IF(B1629&lt;&gt;0,CONCATENATE(B1629,"-AGr",VLOOKUP(C1629,Listen!$A$2:$D$45,4,FALSE),"-",D1629,"-",E1629,),CONCATENATE("AGr",VLOOKUP(C1629,Listen!$A$2:$D$45,4,FALSE),"-",D1629,"-",E1629)),"keine vollständige ID")</f>
        <v>keine vollständige ID</v>
      </c>
      <c r="B1629" s="301"/>
      <c r="C1629" s="287"/>
      <c r="D1629" s="34"/>
      <c r="E1629" s="306"/>
      <c r="F1629" s="116"/>
      <c r="G1629" s="17"/>
      <c r="H1629" s="17"/>
      <c r="I1629" s="17"/>
      <c r="J1629" s="17"/>
      <c r="K1629" s="17"/>
      <c r="L1629" s="17"/>
      <c r="M1629" s="17"/>
      <c r="N1629" s="17"/>
      <c r="O1629" s="116"/>
      <c r="P1629" s="117">
        <f>IF(D1629&gt;A_Stammdaten!$B$12,0,SUM(G1629,H1629,J1629,L1629:M1629)-SUM(I1629,K1629,N1629:O1629))</f>
        <v>0</v>
      </c>
      <c r="Q1629" s="17"/>
      <c r="R1629" s="17"/>
      <c r="S1629" s="17"/>
      <c r="T1629" s="17"/>
      <c r="U1629" s="62">
        <f t="shared" si="527"/>
        <v>0</v>
      </c>
      <c r="V1629" s="34"/>
      <c r="W1629" s="34"/>
      <c r="X1629" s="34"/>
      <c r="Y1629" s="34"/>
      <c r="Z1629" s="34"/>
      <c r="AA1629" s="63" t="str">
        <f t="shared" si="528"/>
        <v>-</v>
      </c>
      <c r="AB1629" s="63" t="str">
        <f t="shared" si="529"/>
        <v>-</v>
      </c>
      <c r="AC1629" s="63">
        <f>IF(ISBLANK($C1629),0,VLOOKUP($C1629,Listen!$A$2:$C$45,2,FALSE))</f>
        <v>0</v>
      </c>
      <c r="AD1629" s="63">
        <f>IF(ISBLANK($C1629),0,VLOOKUP($C1629,Listen!$A$2:$C$45,3,FALSE))</f>
        <v>0</v>
      </c>
      <c r="AE1629" s="49">
        <f t="shared" si="530"/>
        <v>0</v>
      </c>
      <c r="AF1629" s="49">
        <f t="shared" si="530"/>
        <v>0</v>
      </c>
      <c r="AG1629" s="49">
        <f>IFERROR(IF(OR($V1629&lt;&gt;"Ja",VLOOKUP($C1629,Listen!$A$2:$F$45,5,0)="Nein",D1629&lt;IF(C1629="LNG Anbindungsanlagen gemäß separater Festlegung",2022,2023)),$AC1629,$AA1629),0)</f>
        <v>0</v>
      </c>
      <c r="AH1629" s="49">
        <f>IFERROR(IF(OR($V1629&lt;&gt;"Ja",VLOOKUP($C1629,Listen!$A$2:$F$45,5,0)="Nein",D1629&lt;IF(C1629="LNG Anbindungsanlagen gemäß separater Festlegung",2022,2023)),$AC1629,$AA1629),0)</f>
        <v>0</v>
      </c>
      <c r="AI1629" s="49">
        <f>IFERROR(IF(OR($W1629&lt;&gt;"Ja",VLOOKUP($C1629,Listen!$A$2:$F$45,6,0)="Nein"),$AC1629,$AB1629),0)</f>
        <v>0</v>
      </c>
      <c r="AJ1629" s="49">
        <f>IFERROR(IF(OR($W1629&lt;&gt;"Ja",VLOOKUP($C1629,Listen!$A$2:$F$45,6,0)="Nein"),$AC1629,$AB1629),0)</f>
        <v>0</v>
      </c>
      <c r="AK1629" s="49">
        <f>IFERROR(IF(OR($W1629&lt;&gt;"Ja",VLOOKUP($C1629,Listen!$A$2:$F$45,6,0)="Nein"),$AC1629,$AB1629),0)</f>
        <v>0</v>
      </c>
      <c r="AL1629" s="51">
        <f t="shared" si="531"/>
        <v>0</v>
      </c>
      <c r="AM1629" s="296">
        <f>IFERROR(IF(VLOOKUP($C1629,Listen!$A$2:$F$45,6,0)="Ja",MAX(BC1629:BD1629),D_SAV!$BC1629),0)</f>
        <v>0</v>
      </c>
      <c r="AN1629" s="51">
        <f t="shared" si="532"/>
        <v>0</v>
      </c>
      <c r="AP1629" s="304">
        <f t="shared" si="533"/>
        <v>0</v>
      </c>
      <c r="AQ1629" s="304">
        <f t="shared" si="534"/>
        <v>0</v>
      </c>
      <c r="AR1629" s="304">
        <f t="shared" si="535"/>
        <v>0</v>
      </c>
      <c r="AS1629" s="304">
        <f t="shared" si="536"/>
        <v>0</v>
      </c>
      <c r="AT1629" s="304">
        <f t="shared" si="537"/>
        <v>0</v>
      </c>
      <c r="AU1629" s="304">
        <f t="shared" si="538"/>
        <v>0</v>
      </c>
      <c r="AV1629" s="304">
        <f t="shared" si="539"/>
        <v>0</v>
      </c>
      <c r="AW1629" s="304">
        <f t="shared" si="540"/>
        <v>0</v>
      </c>
      <c r="AX1629" s="304">
        <f t="shared" si="541"/>
        <v>0</v>
      </c>
      <c r="AY1629" s="304">
        <f t="shared" si="542"/>
        <v>0</v>
      </c>
      <c r="AZ1629" s="304">
        <f t="shared" si="543"/>
        <v>0</v>
      </c>
      <c r="BA1629" s="304">
        <f t="shared" si="544"/>
        <v>0</v>
      </c>
      <c r="BB1629" s="304">
        <f t="shared" si="545"/>
        <v>0</v>
      </c>
      <c r="BC1629" s="304">
        <f t="shared" si="546"/>
        <v>0</v>
      </c>
      <c r="BD1629" s="304">
        <f t="shared" si="547"/>
        <v>0</v>
      </c>
      <c r="BE1629" s="304">
        <f>IFERROR(IF(VLOOKUP($C1629,Listen!$A$2:$F$45,6,0)="Ja",BB1629-MAX(BC1629:BD1629),BB1629-BC1629),0)</f>
        <v>0</v>
      </c>
    </row>
    <row r="1630" spans="1:57" x14ac:dyDescent="0.25">
      <c r="A1630" s="320" t="str">
        <f>IF(AND(D1630&lt;&gt;0,C1630&lt;&gt;0,E1630&lt;&gt;0),IF(B1630&lt;&gt;0,CONCATENATE(B1630,"-AGr",VLOOKUP(C1630,Listen!$A$2:$D$45,4,FALSE),"-",D1630,"-",E1630,),CONCATENATE("AGr",VLOOKUP(C1630,Listen!$A$2:$D$45,4,FALSE),"-",D1630,"-",E1630)),"keine vollständige ID")</f>
        <v>keine vollständige ID</v>
      </c>
      <c r="B1630" s="301"/>
      <c r="C1630" s="287"/>
      <c r="D1630" s="34"/>
      <c r="E1630" s="306"/>
      <c r="F1630" s="116"/>
      <c r="G1630" s="17"/>
      <c r="H1630" s="17"/>
      <c r="I1630" s="17"/>
      <c r="J1630" s="17"/>
      <c r="K1630" s="17"/>
      <c r="L1630" s="17"/>
      <c r="M1630" s="17"/>
      <c r="N1630" s="17"/>
      <c r="O1630" s="116"/>
      <c r="P1630" s="117">
        <f>IF(D1630&gt;A_Stammdaten!$B$12,0,SUM(G1630,H1630,J1630,L1630:M1630)-SUM(I1630,K1630,N1630:O1630))</f>
        <v>0</v>
      </c>
      <c r="Q1630" s="17"/>
      <c r="R1630" s="17"/>
      <c r="S1630" s="17"/>
      <c r="T1630" s="17"/>
      <c r="U1630" s="62">
        <f t="shared" si="527"/>
        <v>0</v>
      </c>
      <c r="V1630" s="34"/>
      <c r="W1630" s="34"/>
      <c r="X1630" s="34"/>
      <c r="Y1630" s="34"/>
      <c r="Z1630" s="34"/>
      <c r="AA1630" s="63" t="str">
        <f t="shared" si="528"/>
        <v>-</v>
      </c>
      <c r="AB1630" s="63" t="str">
        <f t="shared" si="529"/>
        <v>-</v>
      </c>
      <c r="AC1630" s="63">
        <f>IF(ISBLANK($C1630),0,VLOOKUP($C1630,Listen!$A$2:$C$45,2,FALSE))</f>
        <v>0</v>
      </c>
      <c r="AD1630" s="63">
        <f>IF(ISBLANK($C1630),0,VLOOKUP($C1630,Listen!$A$2:$C$45,3,FALSE))</f>
        <v>0</v>
      </c>
      <c r="AE1630" s="49">
        <f t="shared" si="530"/>
        <v>0</v>
      </c>
      <c r="AF1630" s="49">
        <f t="shared" si="530"/>
        <v>0</v>
      </c>
      <c r="AG1630" s="49">
        <f>IFERROR(IF(OR($V1630&lt;&gt;"Ja",VLOOKUP($C1630,Listen!$A$2:$F$45,5,0)="Nein",D1630&lt;IF(C1630="LNG Anbindungsanlagen gemäß separater Festlegung",2022,2023)),$AC1630,$AA1630),0)</f>
        <v>0</v>
      </c>
      <c r="AH1630" s="49">
        <f>IFERROR(IF(OR($V1630&lt;&gt;"Ja",VLOOKUP($C1630,Listen!$A$2:$F$45,5,0)="Nein",D1630&lt;IF(C1630="LNG Anbindungsanlagen gemäß separater Festlegung",2022,2023)),$AC1630,$AA1630),0)</f>
        <v>0</v>
      </c>
      <c r="AI1630" s="49">
        <f>IFERROR(IF(OR($W1630&lt;&gt;"Ja",VLOOKUP($C1630,Listen!$A$2:$F$45,6,0)="Nein"),$AC1630,$AB1630),0)</f>
        <v>0</v>
      </c>
      <c r="AJ1630" s="49">
        <f>IFERROR(IF(OR($W1630&lt;&gt;"Ja",VLOOKUP($C1630,Listen!$A$2:$F$45,6,0)="Nein"),$AC1630,$AB1630),0)</f>
        <v>0</v>
      </c>
      <c r="AK1630" s="49">
        <f>IFERROR(IF(OR($W1630&lt;&gt;"Ja",VLOOKUP($C1630,Listen!$A$2:$F$45,6,0)="Nein"),$AC1630,$AB1630),0)</f>
        <v>0</v>
      </c>
      <c r="AL1630" s="51">
        <f t="shared" si="531"/>
        <v>0</v>
      </c>
      <c r="AM1630" s="296">
        <f>IFERROR(IF(VLOOKUP($C1630,Listen!$A$2:$F$45,6,0)="Ja",MAX(BC1630:BD1630),D_SAV!$BC1630),0)</f>
        <v>0</v>
      </c>
      <c r="AN1630" s="51">
        <f t="shared" si="532"/>
        <v>0</v>
      </c>
      <c r="AP1630" s="304">
        <f t="shared" si="533"/>
        <v>0</v>
      </c>
      <c r="AQ1630" s="304">
        <f t="shared" si="534"/>
        <v>0</v>
      </c>
      <c r="AR1630" s="304">
        <f t="shared" si="535"/>
        <v>0</v>
      </c>
      <c r="AS1630" s="304">
        <f t="shared" si="536"/>
        <v>0</v>
      </c>
      <c r="AT1630" s="304">
        <f t="shared" si="537"/>
        <v>0</v>
      </c>
      <c r="AU1630" s="304">
        <f t="shared" si="538"/>
        <v>0</v>
      </c>
      <c r="AV1630" s="304">
        <f t="shared" si="539"/>
        <v>0</v>
      </c>
      <c r="AW1630" s="304">
        <f t="shared" si="540"/>
        <v>0</v>
      </c>
      <c r="AX1630" s="304">
        <f t="shared" si="541"/>
        <v>0</v>
      </c>
      <c r="AY1630" s="304">
        <f t="shared" si="542"/>
        <v>0</v>
      </c>
      <c r="AZ1630" s="304">
        <f t="shared" si="543"/>
        <v>0</v>
      </c>
      <c r="BA1630" s="304">
        <f t="shared" si="544"/>
        <v>0</v>
      </c>
      <c r="BB1630" s="304">
        <f t="shared" si="545"/>
        <v>0</v>
      </c>
      <c r="BC1630" s="304">
        <f t="shared" si="546"/>
        <v>0</v>
      </c>
      <c r="BD1630" s="304">
        <f t="shared" si="547"/>
        <v>0</v>
      </c>
      <c r="BE1630" s="304">
        <f>IFERROR(IF(VLOOKUP($C1630,Listen!$A$2:$F$45,6,0)="Ja",BB1630-MAX(BC1630:BD1630),BB1630-BC1630),0)</f>
        <v>0</v>
      </c>
    </row>
    <row r="1631" spans="1:57" x14ac:dyDescent="0.25">
      <c r="A1631" s="320" t="str">
        <f>IF(AND(D1631&lt;&gt;0,C1631&lt;&gt;0,E1631&lt;&gt;0),IF(B1631&lt;&gt;0,CONCATENATE(B1631,"-AGr",VLOOKUP(C1631,Listen!$A$2:$D$45,4,FALSE),"-",D1631,"-",E1631,),CONCATENATE("AGr",VLOOKUP(C1631,Listen!$A$2:$D$45,4,FALSE),"-",D1631,"-",E1631)),"keine vollständige ID")</f>
        <v>keine vollständige ID</v>
      </c>
      <c r="B1631" s="301"/>
      <c r="C1631" s="287"/>
      <c r="D1631" s="34"/>
      <c r="E1631" s="306"/>
      <c r="F1631" s="116"/>
      <c r="G1631" s="17"/>
      <c r="H1631" s="17"/>
      <c r="I1631" s="17"/>
      <c r="J1631" s="17"/>
      <c r="K1631" s="17"/>
      <c r="L1631" s="17"/>
      <c r="M1631" s="17"/>
      <c r="N1631" s="17"/>
      <c r="O1631" s="116"/>
      <c r="P1631" s="117">
        <f>IF(D1631&gt;A_Stammdaten!$B$12,0,SUM(G1631,H1631,J1631,L1631:M1631)-SUM(I1631,K1631,N1631:O1631))</f>
        <v>0</v>
      </c>
      <c r="Q1631" s="17"/>
      <c r="R1631" s="17"/>
      <c r="S1631" s="17"/>
      <c r="T1631" s="17"/>
      <c r="U1631" s="62">
        <f t="shared" si="527"/>
        <v>0</v>
      </c>
      <c r="V1631" s="34"/>
      <c r="W1631" s="34"/>
      <c r="X1631" s="34"/>
      <c r="Y1631" s="34"/>
      <c r="Z1631" s="34"/>
      <c r="AA1631" s="63" t="str">
        <f t="shared" si="528"/>
        <v>-</v>
      </c>
      <c r="AB1631" s="63" t="str">
        <f t="shared" si="529"/>
        <v>-</v>
      </c>
      <c r="AC1631" s="63">
        <f>IF(ISBLANK($C1631),0,VLOOKUP($C1631,Listen!$A$2:$C$45,2,FALSE))</f>
        <v>0</v>
      </c>
      <c r="AD1631" s="63">
        <f>IF(ISBLANK($C1631),0,VLOOKUP($C1631,Listen!$A$2:$C$45,3,FALSE))</f>
        <v>0</v>
      </c>
      <c r="AE1631" s="49">
        <f t="shared" si="530"/>
        <v>0</v>
      </c>
      <c r="AF1631" s="49">
        <f t="shared" si="530"/>
        <v>0</v>
      </c>
      <c r="AG1631" s="49">
        <f>IFERROR(IF(OR($V1631&lt;&gt;"Ja",VLOOKUP($C1631,Listen!$A$2:$F$45,5,0)="Nein",D1631&lt;IF(C1631="LNG Anbindungsanlagen gemäß separater Festlegung",2022,2023)),$AC1631,$AA1631),0)</f>
        <v>0</v>
      </c>
      <c r="AH1631" s="49">
        <f>IFERROR(IF(OR($V1631&lt;&gt;"Ja",VLOOKUP($C1631,Listen!$A$2:$F$45,5,0)="Nein",D1631&lt;IF(C1631="LNG Anbindungsanlagen gemäß separater Festlegung",2022,2023)),$AC1631,$AA1631),0)</f>
        <v>0</v>
      </c>
      <c r="AI1631" s="49">
        <f>IFERROR(IF(OR($W1631&lt;&gt;"Ja",VLOOKUP($C1631,Listen!$A$2:$F$45,6,0)="Nein"),$AC1631,$AB1631),0)</f>
        <v>0</v>
      </c>
      <c r="AJ1631" s="49">
        <f>IFERROR(IF(OR($W1631&lt;&gt;"Ja",VLOOKUP($C1631,Listen!$A$2:$F$45,6,0)="Nein"),$AC1631,$AB1631),0)</f>
        <v>0</v>
      </c>
      <c r="AK1631" s="49">
        <f>IFERROR(IF(OR($W1631&lt;&gt;"Ja",VLOOKUP($C1631,Listen!$A$2:$F$45,6,0)="Nein"),$AC1631,$AB1631),0)</f>
        <v>0</v>
      </c>
      <c r="AL1631" s="51">
        <f t="shared" si="531"/>
        <v>0</v>
      </c>
      <c r="AM1631" s="296">
        <f>IFERROR(IF(VLOOKUP($C1631,Listen!$A$2:$F$45,6,0)="Ja",MAX(BC1631:BD1631),D_SAV!$BC1631),0)</f>
        <v>0</v>
      </c>
      <c r="AN1631" s="51">
        <f t="shared" si="532"/>
        <v>0</v>
      </c>
      <c r="AP1631" s="304">
        <f t="shared" si="533"/>
        <v>0</v>
      </c>
      <c r="AQ1631" s="304">
        <f t="shared" si="534"/>
        <v>0</v>
      </c>
      <c r="AR1631" s="304">
        <f t="shared" si="535"/>
        <v>0</v>
      </c>
      <c r="AS1631" s="304">
        <f t="shared" si="536"/>
        <v>0</v>
      </c>
      <c r="AT1631" s="304">
        <f t="shared" si="537"/>
        <v>0</v>
      </c>
      <c r="AU1631" s="304">
        <f t="shared" si="538"/>
        <v>0</v>
      </c>
      <c r="AV1631" s="304">
        <f t="shared" si="539"/>
        <v>0</v>
      </c>
      <c r="AW1631" s="304">
        <f t="shared" si="540"/>
        <v>0</v>
      </c>
      <c r="AX1631" s="304">
        <f t="shared" si="541"/>
        <v>0</v>
      </c>
      <c r="AY1631" s="304">
        <f t="shared" si="542"/>
        <v>0</v>
      </c>
      <c r="AZ1631" s="304">
        <f t="shared" si="543"/>
        <v>0</v>
      </c>
      <c r="BA1631" s="304">
        <f t="shared" si="544"/>
        <v>0</v>
      </c>
      <c r="BB1631" s="304">
        <f t="shared" si="545"/>
        <v>0</v>
      </c>
      <c r="BC1631" s="304">
        <f t="shared" si="546"/>
        <v>0</v>
      </c>
      <c r="BD1631" s="304">
        <f t="shared" si="547"/>
        <v>0</v>
      </c>
      <c r="BE1631" s="304">
        <f>IFERROR(IF(VLOOKUP($C1631,Listen!$A$2:$F$45,6,0)="Ja",BB1631-MAX(BC1631:BD1631),BB1631-BC1631),0)</f>
        <v>0</v>
      </c>
    </row>
    <row r="1632" spans="1:57" x14ac:dyDescent="0.25">
      <c r="A1632" s="320" t="str">
        <f>IF(AND(D1632&lt;&gt;0,C1632&lt;&gt;0,E1632&lt;&gt;0),IF(B1632&lt;&gt;0,CONCATENATE(B1632,"-AGr",VLOOKUP(C1632,Listen!$A$2:$D$45,4,FALSE),"-",D1632,"-",E1632,),CONCATENATE("AGr",VLOOKUP(C1632,Listen!$A$2:$D$45,4,FALSE),"-",D1632,"-",E1632)),"keine vollständige ID")</f>
        <v>keine vollständige ID</v>
      </c>
      <c r="B1632" s="301"/>
      <c r="C1632" s="287"/>
      <c r="D1632" s="34"/>
      <c r="E1632" s="306"/>
      <c r="F1632" s="116"/>
      <c r="G1632" s="17"/>
      <c r="H1632" s="17"/>
      <c r="I1632" s="17"/>
      <c r="J1632" s="17"/>
      <c r="K1632" s="17"/>
      <c r="L1632" s="17"/>
      <c r="M1632" s="17"/>
      <c r="N1632" s="17"/>
      <c r="O1632" s="116"/>
      <c r="P1632" s="117">
        <f>IF(D1632&gt;A_Stammdaten!$B$12,0,SUM(G1632,H1632,J1632,L1632:M1632)-SUM(I1632,K1632,N1632:O1632))</f>
        <v>0</v>
      </c>
      <c r="Q1632" s="17"/>
      <c r="R1632" s="17"/>
      <c r="S1632" s="17"/>
      <c r="T1632" s="17"/>
      <c r="U1632" s="62">
        <f t="shared" si="527"/>
        <v>0</v>
      </c>
      <c r="V1632" s="34"/>
      <c r="W1632" s="34"/>
      <c r="X1632" s="34"/>
      <c r="Y1632" s="34"/>
      <c r="Z1632" s="34"/>
      <c r="AA1632" s="63" t="str">
        <f t="shared" si="528"/>
        <v>-</v>
      </c>
      <c r="AB1632" s="63" t="str">
        <f t="shared" si="529"/>
        <v>-</v>
      </c>
      <c r="AC1632" s="63">
        <f>IF(ISBLANK($C1632),0,VLOOKUP($C1632,Listen!$A$2:$C$45,2,FALSE))</f>
        <v>0</v>
      </c>
      <c r="AD1632" s="63">
        <f>IF(ISBLANK($C1632),0,VLOOKUP($C1632,Listen!$A$2:$C$45,3,FALSE))</f>
        <v>0</v>
      </c>
      <c r="AE1632" s="49">
        <f t="shared" si="530"/>
        <v>0</v>
      </c>
      <c r="AF1632" s="49">
        <f t="shared" si="530"/>
        <v>0</v>
      </c>
      <c r="AG1632" s="49">
        <f>IFERROR(IF(OR($V1632&lt;&gt;"Ja",VLOOKUP($C1632,Listen!$A$2:$F$45,5,0)="Nein",D1632&lt;IF(C1632="LNG Anbindungsanlagen gemäß separater Festlegung",2022,2023)),$AC1632,$AA1632),0)</f>
        <v>0</v>
      </c>
      <c r="AH1632" s="49">
        <f>IFERROR(IF(OR($V1632&lt;&gt;"Ja",VLOOKUP($C1632,Listen!$A$2:$F$45,5,0)="Nein",D1632&lt;IF(C1632="LNG Anbindungsanlagen gemäß separater Festlegung",2022,2023)),$AC1632,$AA1632),0)</f>
        <v>0</v>
      </c>
      <c r="AI1632" s="49">
        <f>IFERROR(IF(OR($W1632&lt;&gt;"Ja",VLOOKUP($C1632,Listen!$A$2:$F$45,6,0)="Nein"),$AC1632,$AB1632),0)</f>
        <v>0</v>
      </c>
      <c r="AJ1632" s="49">
        <f>IFERROR(IF(OR($W1632&lt;&gt;"Ja",VLOOKUP($C1632,Listen!$A$2:$F$45,6,0)="Nein"),$AC1632,$AB1632),0)</f>
        <v>0</v>
      </c>
      <c r="AK1632" s="49">
        <f>IFERROR(IF(OR($W1632&lt;&gt;"Ja",VLOOKUP($C1632,Listen!$A$2:$F$45,6,0)="Nein"),$AC1632,$AB1632),0)</f>
        <v>0</v>
      </c>
      <c r="AL1632" s="51">
        <f t="shared" si="531"/>
        <v>0</v>
      </c>
      <c r="AM1632" s="296">
        <f>IFERROR(IF(VLOOKUP($C1632,Listen!$A$2:$F$45,6,0)="Ja",MAX(BC1632:BD1632),D_SAV!$BC1632),0)</f>
        <v>0</v>
      </c>
      <c r="AN1632" s="51">
        <f t="shared" si="532"/>
        <v>0</v>
      </c>
      <c r="AP1632" s="304">
        <f t="shared" si="533"/>
        <v>0</v>
      </c>
      <c r="AQ1632" s="304">
        <f t="shared" si="534"/>
        <v>0</v>
      </c>
      <c r="AR1632" s="304">
        <f t="shared" si="535"/>
        <v>0</v>
      </c>
      <c r="AS1632" s="304">
        <f t="shared" si="536"/>
        <v>0</v>
      </c>
      <c r="AT1632" s="304">
        <f t="shared" si="537"/>
        <v>0</v>
      </c>
      <c r="AU1632" s="304">
        <f t="shared" si="538"/>
        <v>0</v>
      </c>
      <c r="AV1632" s="304">
        <f t="shared" si="539"/>
        <v>0</v>
      </c>
      <c r="AW1632" s="304">
        <f t="shared" si="540"/>
        <v>0</v>
      </c>
      <c r="AX1632" s="304">
        <f t="shared" si="541"/>
        <v>0</v>
      </c>
      <c r="AY1632" s="304">
        <f t="shared" si="542"/>
        <v>0</v>
      </c>
      <c r="AZ1632" s="304">
        <f t="shared" si="543"/>
        <v>0</v>
      </c>
      <c r="BA1632" s="304">
        <f t="shared" si="544"/>
        <v>0</v>
      </c>
      <c r="BB1632" s="304">
        <f t="shared" si="545"/>
        <v>0</v>
      </c>
      <c r="BC1632" s="304">
        <f t="shared" si="546"/>
        <v>0</v>
      </c>
      <c r="BD1632" s="304">
        <f t="shared" si="547"/>
        <v>0</v>
      </c>
      <c r="BE1632" s="304">
        <f>IFERROR(IF(VLOOKUP($C1632,Listen!$A$2:$F$45,6,0)="Ja",BB1632-MAX(BC1632:BD1632),BB1632-BC1632),0)</f>
        <v>0</v>
      </c>
    </row>
    <row r="1633" spans="1:57" x14ac:dyDescent="0.25">
      <c r="A1633" s="320" t="str">
        <f>IF(AND(D1633&lt;&gt;0,C1633&lt;&gt;0,E1633&lt;&gt;0),IF(B1633&lt;&gt;0,CONCATENATE(B1633,"-AGr",VLOOKUP(C1633,Listen!$A$2:$D$45,4,FALSE),"-",D1633,"-",E1633,),CONCATENATE("AGr",VLOOKUP(C1633,Listen!$A$2:$D$45,4,FALSE),"-",D1633,"-",E1633)),"keine vollständige ID")</f>
        <v>keine vollständige ID</v>
      </c>
      <c r="B1633" s="301"/>
      <c r="C1633" s="287"/>
      <c r="D1633" s="34"/>
      <c r="E1633" s="306"/>
      <c r="F1633" s="116"/>
      <c r="G1633" s="17"/>
      <c r="H1633" s="17"/>
      <c r="I1633" s="17"/>
      <c r="J1633" s="17"/>
      <c r="K1633" s="17"/>
      <c r="L1633" s="17"/>
      <c r="M1633" s="17"/>
      <c r="N1633" s="17"/>
      <c r="O1633" s="116"/>
      <c r="P1633" s="117">
        <f>IF(D1633&gt;A_Stammdaten!$B$12,0,SUM(G1633,H1633,J1633,L1633:M1633)-SUM(I1633,K1633,N1633:O1633))</f>
        <v>0</v>
      </c>
      <c r="Q1633" s="17"/>
      <c r="R1633" s="17"/>
      <c r="S1633" s="17"/>
      <c r="T1633" s="17"/>
      <c r="U1633" s="62">
        <f t="shared" si="527"/>
        <v>0</v>
      </c>
      <c r="V1633" s="34"/>
      <c r="W1633" s="34"/>
      <c r="X1633" s="34"/>
      <c r="Y1633" s="34"/>
      <c r="Z1633" s="34"/>
      <c r="AA1633" s="63" t="str">
        <f t="shared" si="528"/>
        <v>-</v>
      </c>
      <c r="AB1633" s="63" t="str">
        <f t="shared" si="529"/>
        <v>-</v>
      </c>
      <c r="AC1633" s="63">
        <f>IF(ISBLANK($C1633),0,VLOOKUP($C1633,Listen!$A$2:$C$45,2,FALSE))</f>
        <v>0</v>
      </c>
      <c r="AD1633" s="63">
        <f>IF(ISBLANK($C1633),0,VLOOKUP($C1633,Listen!$A$2:$C$45,3,FALSE))</f>
        <v>0</v>
      </c>
      <c r="AE1633" s="49">
        <f t="shared" si="530"/>
        <v>0</v>
      </c>
      <c r="AF1633" s="49">
        <f t="shared" si="530"/>
        <v>0</v>
      </c>
      <c r="AG1633" s="49">
        <f>IFERROR(IF(OR($V1633&lt;&gt;"Ja",VLOOKUP($C1633,Listen!$A$2:$F$45,5,0)="Nein",D1633&lt;IF(C1633="LNG Anbindungsanlagen gemäß separater Festlegung",2022,2023)),$AC1633,$AA1633),0)</f>
        <v>0</v>
      </c>
      <c r="AH1633" s="49">
        <f>IFERROR(IF(OR($V1633&lt;&gt;"Ja",VLOOKUP($C1633,Listen!$A$2:$F$45,5,0)="Nein",D1633&lt;IF(C1633="LNG Anbindungsanlagen gemäß separater Festlegung",2022,2023)),$AC1633,$AA1633),0)</f>
        <v>0</v>
      </c>
      <c r="AI1633" s="49">
        <f>IFERROR(IF(OR($W1633&lt;&gt;"Ja",VLOOKUP($C1633,Listen!$A$2:$F$45,6,0)="Nein"),$AC1633,$AB1633),0)</f>
        <v>0</v>
      </c>
      <c r="AJ1633" s="49">
        <f>IFERROR(IF(OR($W1633&lt;&gt;"Ja",VLOOKUP($C1633,Listen!$A$2:$F$45,6,0)="Nein"),$AC1633,$AB1633),0)</f>
        <v>0</v>
      </c>
      <c r="AK1633" s="49">
        <f>IFERROR(IF(OR($W1633&lt;&gt;"Ja",VLOOKUP($C1633,Listen!$A$2:$F$45,6,0)="Nein"),$AC1633,$AB1633),0)</f>
        <v>0</v>
      </c>
      <c r="AL1633" s="51">
        <f t="shared" si="531"/>
        <v>0</v>
      </c>
      <c r="AM1633" s="296">
        <f>IFERROR(IF(VLOOKUP($C1633,Listen!$A$2:$F$45,6,0)="Ja",MAX(BC1633:BD1633),D_SAV!$BC1633),0)</f>
        <v>0</v>
      </c>
      <c r="AN1633" s="51">
        <f t="shared" si="532"/>
        <v>0</v>
      </c>
      <c r="AP1633" s="304">
        <f t="shared" si="533"/>
        <v>0</v>
      </c>
      <c r="AQ1633" s="304">
        <f t="shared" si="534"/>
        <v>0</v>
      </c>
      <c r="AR1633" s="304">
        <f t="shared" si="535"/>
        <v>0</v>
      </c>
      <c r="AS1633" s="304">
        <f t="shared" si="536"/>
        <v>0</v>
      </c>
      <c r="AT1633" s="304">
        <f t="shared" si="537"/>
        <v>0</v>
      </c>
      <c r="AU1633" s="304">
        <f t="shared" si="538"/>
        <v>0</v>
      </c>
      <c r="AV1633" s="304">
        <f t="shared" si="539"/>
        <v>0</v>
      </c>
      <c r="AW1633" s="304">
        <f t="shared" si="540"/>
        <v>0</v>
      </c>
      <c r="AX1633" s="304">
        <f t="shared" si="541"/>
        <v>0</v>
      </c>
      <c r="AY1633" s="304">
        <f t="shared" si="542"/>
        <v>0</v>
      </c>
      <c r="AZ1633" s="304">
        <f t="shared" si="543"/>
        <v>0</v>
      </c>
      <c r="BA1633" s="304">
        <f t="shared" si="544"/>
        <v>0</v>
      </c>
      <c r="BB1633" s="304">
        <f t="shared" si="545"/>
        <v>0</v>
      </c>
      <c r="BC1633" s="304">
        <f t="shared" si="546"/>
        <v>0</v>
      </c>
      <c r="BD1633" s="304">
        <f t="shared" si="547"/>
        <v>0</v>
      </c>
      <c r="BE1633" s="304">
        <f>IFERROR(IF(VLOOKUP($C1633,Listen!$A$2:$F$45,6,0)="Ja",BB1633-MAX(BC1633:BD1633),BB1633-BC1633),0)</f>
        <v>0</v>
      </c>
    </row>
    <row r="1634" spans="1:57" x14ac:dyDescent="0.25">
      <c r="A1634" s="320" t="str">
        <f>IF(AND(D1634&lt;&gt;0,C1634&lt;&gt;0,E1634&lt;&gt;0),IF(B1634&lt;&gt;0,CONCATENATE(B1634,"-AGr",VLOOKUP(C1634,Listen!$A$2:$D$45,4,FALSE),"-",D1634,"-",E1634,),CONCATENATE("AGr",VLOOKUP(C1634,Listen!$A$2:$D$45,4,FALSE),"-",D1634,"-",E1634)),"keine vollständige ID")</f>
        <v>keine vollständige ID</v>
      </c>
      <c r="B1634" s="301"/>
      <c r="C1634" s="287"/>
      <c r="D1634" s="34"/>
      <c r="E1634" s="306"/>
      <c r="F1634" s="116"/>
      <c r="G1634" s="17"/>
      <c r="H1634" s="17"/>
      <c r="I1634" s="17"/>
      <c r="J1634" s="17"/>
      <c r="K1634" s="17"/>
      <c r="L1634" s="17"/>
      <c r="M1634" s="17"/>
      <c r="N1634" s="17"/>
      <c r="O1634" s="116"/>
      <c r="P1634" s="117">
        <f>IF(D1634&gt;A_Stammdaten!$B$12,0,SUM(G1634,H1634,J1634,L1634:M1634)-SUM(I1634,K1634,N1634:O1634))</f>
        <v>0</v>
      </c>
      <c r="Q1634" s="17"/>
      <c r="R1634" s="17"/>
      <c r="S1634" s="17"/>
      <c r="T1634" s="17"/>
      <c r="U1634" s="62">
        <f t="shared" si="527"/>
        <v>0</v>
      </c>
      <c r="V1634" s="34"/>
      <c r="W1634" s="34"/>
      <c r="X1634" s="34"/>
      <c r="Y1634" s="34"/>
      <c r="Z1634" s="34"/>
      <c r="AA1634" s="63" t="str">
        <f t="shared" si="528"/>
        <v>-</v>
      </c>
      <c r="AB1634" s="63" t="str">
        <f t="shared" si="529"/>
        <v>-</v>
      </c>
      <c r="AC1634" s="63">
        <f>IF(ISBLANK($C1634),0,VLOOKUP($C1634,Listen!$A$2:$C$45,2,FALSE))</f>
        <v>0</v>
      </c>
      <c r="AD1634" s="63">
        <f>IF(ISBLANK($C1634),0,VLOOKUP($C1634,Listen!$A$2:$C$45,3,FALSE))</f>
        <v>0</v>
      </c>
      <c r="AE1634" s="49">
        <f t="shared" si="530"/>
        <v>0</v>
      </c>
      <c r="AF1634" s="49">
        <f t="shared" si="530"/>
        <v>0</v>
      </c>
      <c r="AG1634" s="49">
        <f>IFERROR(IF(OR($V1634&lt;&gt;"Ja",VLOOKUP($C1634,Listen!$A$2:$F$45,5,0)="Nein",D1634&lt;IF(C1634="LNG Anbindungsanlagen gemäß separater Festlegung",2022,2023)),$AC1634,$AA1634),0)</f>
        <v>0</v>
      </c>
      <c r="AH1634" s="49">
        <f>IFERROR(IF(OR($V1634&lt;&gt;"Ja",VLOOKUP($C1634,Listen!$A$2:$F$45,5,0)="Nein",D1634&lt;IF(C1634="LNG Anbindungsanlagen gemäß separater Festlegung",2022,2023)),$AC1634,$AA1634),0)</f>
        <v>0</v>
      </c>
      <c r="AI1634" s="49">
        <f>IFERROR(IF(OR($W1634&lt;&gt;"Ja",VLOOKUP($C1634,Listen!$A$2:$F$45,6,0)="Nein"),$AC1634,$AB1634),0)</f>
        <v>0</v>
      </c>
      <c r="AJ1634" s="49">
        <f>IFERROR(IF(OR($W1634&lt;&gt;"Ja",VLOOKUP($C1634,Listen!$A$2:$F$45,6,0)="Nein"),$AC1634,$AB1634),0)</f>
        <v>0</v>
      </c>
      <c r="AK1634" s="49">
        <f>IFERROR(IF(OR($W1634&lt;&gt;"Ja",VLOOKUP($C1634,Listen!$A$2:$F$45,6,0)="Nein"),$AC1634,$AB1634),0)</f>
        <v>0</v>
      </c>
      <c r="AL1634" s="51">
        <f t="shared" si="531"/>
        <v>0</v>
      </c>
      <c r="AM1634" s="296">
        <f>IFERROR(IF(VLOOKUP($C1634,Listen!$A$2:$F$45,6,0)="Ja",MAX(BC1634:BD1634),D_SAV!$BC1634),0)</f>
        <v>0</v>
      </c>
      <c r="AN1634" s="51">
        <f t="shared" si="532"/>
        <v>0</v>
      </c>
      <c r="AP1634" s="304">
        <f t="shared" si="533"/>
        <v>0</v>
      </c>
      <c r="AQ1634" s="304">
        <f t="shared" si="534"/>
        <v>0</v>
      </c>
      <c r="AR1634" s="304">
        <f t="shared" si="535"/>
        <v>0</v>
      </c>
      <c r="AS1634" s="304">
        <f t="shared" si="536"/>
        <v>0</v>
      </c>
      <c r="AT1634" s="304">
        <f t="shared" si="537"/>
        <v>0</v>
      </c>
      <c r="AU1634" s="304">
        <f t="shared" si="538"/>
        <v>0</v>
      </c>
      <c r="AV1634" s="304">
        <f t="shared" si="539"/>
        <v>0</v>
      </c>
      <c r="AW1634" s="304">
        <f t="shared" si="540"/>
        <v>0</v>
      </c>
      <c r="AX1634" s="304">
        <f t="shared" si="541"/>
        <v>0</v>
      </c>
      <c r="AY1634" s="304">
        <f t="shared" si="542"/>
        <v>0</v>
      </c>
      <c r="AZ1634" s="304">
        <f t="shared" si="543"/>
        <v>0</v>
      </c>
      <c r="BA1634" s="304">
        <f t="shared" si="544"/>
        <v>0</v>
      </c>
      <c r="BB1634" s="304">
        <f t="shared" si="545"/>
        <v>0</v>
      </c>
      <c r="BC1634" s="304">
        <f t="shared" si="546"/>
        <v>0</v>
      </c>
      <c r="BD1634" s="304">
        <f t="shared" si="547"/>
        <v>0</v>
      </c>
      <c r="BE1634" s="304">
        <f>IFERROR(IF(VLOOKUP($C1634,Listen!$A$2:$F$45,6,0)="Ja",BB1634-MAX(BC1634:BD1634),BB1634-BC1634),0)</f>
        <v>0</v>
      </c>
    </row>
    <row r="1635" spans="1:57" x14ac:dyDescent="0.25">
      <c r="A1635" s="320" t="str">
        <f>IF(AND(D1635&lt;&gt;0,C1635&lt;&gt;0,E1635&lt;&gt;0),IF(B1635&lt;&gt;0,CONCATENATE(B1635,"-AGr",VLOOKUP(C1635,Listen!$A$2:$D$45,4,FALSE),"-",D1635,"-",E1635,),CONCATENATE("AGr",VLOOKUP(C1635,Listen!$A$2:$D$45,4,FALSE),"-",D1635,"-",E1635)),"keine vollständige ID")</f>
        <v>keine vollständige ID</v>
      </c>
      <c r="B1635" s="301"/>
      <c r="C1635" s="287"/>
      <c r="D1635" s="34"/>
      <c r="E1635" s="306"/>
      <c r="F1635" s="116"/>
      <c r="G1635" s="17"/>
      <c r="H1635" s="17"/>
      <c r="I1635" s="17"/>
      <c r="J1635" s="17"/>
      <c r="K1635" s="17"/>
      <c r="L1635" s="17"/>
      <c r="M1635" s="17"/>
      <c r="N1635" s="17"/>
      <c r="O1635" s="116"/>
      <c r="P1635" s="117">
        <f>IF(D1635&gt;A_Stammdaten!$B$12,0,SUM(G1635,H1635,J1635,L1635:M1635)-SUM(I1635,K1635,N1635:O1635))</f>
        <v>0</v>
      </c>
      <c r="Q1635" s="17"/>
      <c r="R1635" s="17"/>
      <c r="S1635" s="17"/>
      <c r="T1635" s="17"/>
      <c r="U1635" s="62">
        <f t="shared" si="527"/>
        <v>0</v>
      </c>
      <c r="V1635" s="34"/>
      <c r="W1635" s="34"/>
      <c r="X1635" s="34"/>
      <c r="Y1635" s="34"/>
      <c r="Z1635" s="34"/>
      <c r="AA1635" s="63" t="str">
        <f t="shared" si="528"/>
        <v>-</v>
      </c>
      <c r="AB1635" s="63" t="str">
        <f t="shared" si="529"/>
        <v>-</v>
      </c>
      <c r="AC1635" s="63">
        <f>IF(ISBLANK($C1635),0,VLOOKUP($C1635,Listen!$A$2:$C$45,2,FALSE))</f>
        <v>0</v>
      </c>
      <c r="AD1635" s="63">
        <f>IF(ISBLANK($C1635),0,VLOOKUP($C1635,Listen!$A$2:$C$45,3,FALSE))</f>
        <v>0</v>
      </c>
      <c r="AE1635" s="49">
        <f t="shared" si="530"/>
        <v>0</v>
      </c>
      <c r="AF1635" s="49">
        <f t="shared" si="530"/>
        <v>0</v>
      </c>
      <c r="AG1635" s="49">
        <f>IFERROR(IF(OR($V1635&lt;&gt;"Ja",VLOOKUP($C1635,Listen!$A$2:$F$45,5,0)="Nein",D1635&lt;IF(C1635="LNG Anbindungsanlagen gemäß separater Festlegung",2022,2023)),$AC1635,$AA1635),0)</f>
        <v>0</v>
      </c>
      <c r="AH1635" s="49">
        <f>IFERROR(IF(OR($V1635&lt;&gt;"Ja",VLOOKUP($C1635,Listen!$A$2:$F$45,5,0)="Nein",D1635&lt;IF(C1635="LNG Anbindungsanlagen gemäß separater Festlegung",2022,2023)),$AC1635,$AA1635),0)</f>
        <v>0</v>
      </c>
      <c r="AI1635" s="49">
        <f>IFERROR(IF(OR($W1635&lt;&gt;"Ja",VLOOKUP($C1635,Listen!$A$2:$F$45,6,0)="Nein"),$AC1635,$AB1635),0)</f>
        <v>0</v>
      </c>
      <c r="AJ1635" s="49">
        <f>IFERROR(IF(OR($W1635&lt;&gt;"Ja",VLOOKUP($C1635,Listen!$A$2:$F$45,6,0)="Nein"),$AC1635,$AB1635),0)</f>
        <v>0</v>
      </c>
      <c r="AK1635" s="49">
        <f>IFERROR(IF(OR($W1635&lt;&gt;"Ja",VLOOKUP($C1635,Listen!$A$2:$F$45,6,0)="Nein"),$AC1635,$AB1635),0)</f>
        <v>0</v>
      </c>
      <c r="AL1635" s="51">
        <f t="shared" si="531"/>
        <v>0</v>
      </c>
      <c r="AM1635" s="296">
        <f>IFERROR(IF(VLOOKUP($C1635,Listen!$A$2:$F$45,6,0)="Ja",MAX(BC1635:BD1635),D_SAV!$BC1635),0)</f>
        <v>0</v>
      </c>
      <c r="AN1635" s="51">
        <f t="shared" si="532"/>
        <v>0</v>
      </c>
      <c r="AP1635" s="304">
        <f t="shared" si="533"/>
        <v>0</v>
      </c>
      <c r="AQ1635" s="304">
        <f t="shared" si="534"/>
        <v>0</v>
      </c>
      <c r="AR1635" s="304">
        <f t="shared" si="535"/>
        <v>0</v>
      </c>
      <c r="AS1635" s="304">
        <f t="shared" si="536"/>
        <v>0</v>
      </c>
      <c r="AT1635" s="304">
        <f t="shared" si="537"/>
        <v>0</v>
      </c>
      <c r="AU1635" s="304">
        <f t="shared" si="538"/>
        <v>0</v>
      </c>
      <c r="AV1635" s="304">
        <f t="shared" si="539"/>
        <v>0</v>
      </c>
      <c r="AW1635" s="304">
        <f t="shared" si="540"/>
        <v>0</v>
      </c>
      <c r="AX1635" s="304">
        <f t="shared" si="541"/>
        <v>0</v>
      </c>
      <c r="AY1635" s="304">
        <f t="shared" si="542"/>
        <v>0</v>
      </c>
      <c r="AZ1635" s="304">
        <f t="shared" si="543"/>
        <v>0</v>
      </c>
      <c r="BA1635" s="304">
        <f t="shared" si="544"/>
        <v>0</v>
      </c>
      <c r="BB1635" s="304">
        <f t="shared" si="545"/>
        <v>0</v>
      </c>
      <c r="BC1635" s="304">
        <f t="shared" si="546"/>
        <v>0</v>
      </c>
      <c r="BD1635" s="304">
        <f t="shared" si="547"/>
        <v>0</v>
      </c>
      <c r="BE1635" s="304">
        <f>IFERROR(IF(VLOOKUP($C1635,Listen!$A$2:$F$45,6,0)="Ja",BB1635-MAX(BC1635:BD1635),BB1635-BC1635),0)</f>
        <v>0</v>
      </c>
    </row>
    <row r="1636" spans="1:57" x14ac:dyDescent="0.25">
      <c r="A1636" s="320" t="str">
        <f>IF(AND(D1636&lt;&gt;0,C1636&lt;&gt;0,E1636&lt;&gt;0),IF(B1636&lt;&gt;0,CONCATENATE(B1636,"-AGr",VLOOKUP(C1636,Listen!$A$2:$D$45,4,FALSE),"-",D1636,"-",E1636,),CONCATENATE("AGr",VLOOKUP(C1636,Listen!$A$2:$D$45,4,FALSE),"-",D1636,"-",E1636)),"keine vollständige ID")</f>
        <v>keine vollständige ID</v>
      </c>
      <c r="B1636" s="301"/>
      <c r="C1636" s="287"/>
      <c r="D1636" s="34"/>
      <c r="E1636" s="306"/>
      <c r="F1636" s="116"/>
      <c r="G1636" s="17"/>
      <c r="H1636" s="17"/>
      <c r="I1636" s="17"/>
      <c r="J1636" s="17"/>
      <c r="K1636" s="17"/>
      <c r="L1636" s="17"/>
      <c r="M1636" s="17"/>
      <c r="N1636" s="17"/>
      <c r="O1636" s="116"/>
      <c r="P1636" s="117">
        <f>IF(D1636&gt;A_Stammdaten!$B$12,0,SUM(G1636,H1636,J1636,L1636:M1636)-SUM(I1636,K1636,N1636:O1636))</f>
        <v>0</v>
      </c>
      <c r="Q1636" s="17"/>
      <c r="R1636" s="17"/>
      <c r="S1636" s="17"/>
      <c r="T1636" s="17"/>
      <c r="U1636" s="62">
        <f t="shared" si="527"/>
        <v>0</v>
      </c>
      <c r="V1636" s="34"/>
      <c r="W1636" s="34"/>
      <c r="X1636" s="34"/>
      <c r="Y1636" s="34"/>
      <c r="Z1636" s="34"/>
      <c r="AA1636" s="63" t="str">
        <f t="shared" si="528"/>
        <v>-</v>
      </c>
      <c r="AB1636" s="63" t="str">
        <f t="shared" si="529"/>
        <v>-</v>
      </c>
      <c r="AC1636" s="63">
        <f>IF(ISBLANK($C1636),0,VLOOKUP($C1636,Listen!$A$2:$C$45,2,FALSE))</f>
        <v>0</v>
      </c>
      <c r="AD1636" s="63">
        <f>IF(ISBLANK($C1636),0,VLOOKUP($C1636,Listen!$A$2:$C$45,3,FALSE))</f>
        <v>0</v>
      </c>
      <c r="AE1636" s="49">
        <f t="shared" si="530"/>
        <v>0</v>
      </c>
      <c r="AF1636" s="49">
        <f t="shared" si="530"/>
        <v>0</v>
      </c>
      <c r="AG1636" s="49">
        <f>IFERROR(IF(OR($V1636&lt;&gt;"Ja",VLOOKUP($C1636,Listen!$A$2:$F$45,5,0)="Nein",D1636&lt;IF(C1636="LNG Anbindungsanlagen gemäß separater Festlegung",2022,2023)),$AC1636,$AA1636),0)</f>
        <v>0</v>
      </c>
      <c r="AH1636" s="49">
        <f>IFERROR(IF(OR($V1636&lt;&gt;"Ja",VLOOKUP($C1636,Listen!$A$2:$F$45,5,0)="Nein",D1636&lt;IF(C1636="LNG Anbindungsanlagen gemäß separater Festlegung",2022,2023)),$AC1636,$AA1636),0)</f>
        <v>0</v>
      </c>
      <c r="AI1636" s="49">
        <f>IFERROR(IF(OR($W1636&lt;&gt;"Ja",VLOOKUP($C1636,Listen!$A$2:$F$45,6,0)="Nein"),$AC1636,$AB1636),0)</f>
        <v>0</v>
      </c>
      <c r="AJ1636" s="49">
        <f>IFERROR(IF(OR($W1636&lt;&gt;"Ja",VLOOKUP($C1636,Listen!$A$2:$F$45,6,0)="Nein"),$AC1636,$AB1636),0)</f>
        <v>0</v>
      </c>
      <c r="AK1636" s="49">
        <f>IFERROR(IF(OR($W1636&lt;&gt;"Ja",VLOOKUP($C1636,Listen!$A$2:$F$45,6,0)="Nein"),$AC1636,$AB1636),0)</f>
        <v>0</v>
      </c>
      <c r="AL1636" s="51">
        <f t="shared" si="531"/>
        <v>0</v>
      </c>
      <c r="AM1636" s="296">
        <f>IFERROR(IF(VLOOKUP($C1636,Listen!$A$2:$F$45,6,0)="Ja",MAX(BC1636:BD1636),D_SAV!$BC1636),0)</f>
        <v>0</v>
      </c>
      <c r="AN1636" s="51">
        <f t="shared" si="532"/>
        <v>0</v>
      </c>
      <c r="AP1636" s="304">
        <f t="shared" si="533"/>
        <v>0</v>
      </c>
      <c r="AQ1636" s="304">
        <f t="shared" si="534"/>
        <v>0</v>
      </c>
      <c r="AR1636" s="304">
        <f t="shared" si="535"/>
        <v>0</v>
      </c>
      <c r="AS1636" s="304">
        <f t="shared" si="536"/>
        <v>0</v>
      </c>
      <c r="AT1636" s="304">
        <f t="shared" si="537"/>
        <v>0</v>
      </c>
      <c r="AU1636" s="304">
        <f t="shared" si="538"/>
        <v>0</v>
      </c>
      <c r="AV1636" s="304">
        <f t="shared" si="539"/>
        <v>0</v>
      </c>
      <c r="AW1636" s="304">
        <f t="shared" si="540"/>
        <v>0</v>
      </c>
      <c r="AX1636" s="304">
        <f t="shared" si="541"/>
        <v>0</v>
      </c>
      <c r="AY1636" s="304">
        <f t="shared" si="542"/>
        <v>0</v>
      </c>
      <c r="AZ1636" s="304">
        <f t="shared" si="543"/>
        <v>0</v>
      </c>
      <c r="BA1636" s="304">
        <f t="shared" si="544"/>
        <v>0</v>
      </c>
      <c r="BB1636" s="304">
        <f t="shared" si="545"/>
        <v>0</v>
      </c>
      <c r="BC1636" s="304">
        <f t="shared" si="546"/>
        <v>0</v>
      </c>
      <c r="BD1636" s="304">
        <f t="shared" si="547"/>
        <v>0</v>
      </c>
      <c r="BE1636" s="304">
        <f>IFERROR(IF(VLOOKUP($C1636,Listen!$A$2:$F$45,6,0)="Ja",BB1636-MAX(BC1636:BD1636),BB1636-BC1636),0)</f>
        <v>0</v>
      </c>
    </row>
    <row r="1637" spans="1:57" x14ac:dyDescent="0.25">
      <c r="A1637" s="320" t="str">
        <f>IF(AND(D1637&lt;&gt;0,C1637&lt;&gt;0,E1637&lt;&gt;0),IF(B1637&lt;&gt;0,CONCATENATE(B1637,"-AGr",VLOOKUP(C1637,Listen!$A$2:$D$45,4,FALSE),"-",D1637,"-",E1637,),CONCATENATE("AGr",VLOOKUP(C1637,Listen!$A$2:$D$45,4,FALSE),"-",D1637,"-",E1637)),"keine vollständige ID")</f>
        <v>keine vollständige ID</v>
      </c>
      <c r="B1637" s="301"/>
      <c r="C1637" s="287"/>
      <c r="D1637" s="34"/>
      <c r="E1637" s="306"/>
      <c r="F1637" s="116"/>
      <c r="G1637" s="17"/>
      <c r="H1637" s="17"/>
      <c r="I1637" s="17"/>
      <c r="J1637" s="17"/>
      <c r="K1637" s="17"/>
      <c r="L1637" s="17"/>
      <c r="M1637" s="17"/>
      <c r="N1637" s="17"/>
      <c r="O1637" s="116"/>
      <c r="P1637" s="117">
        <f>IF(D1637&gt;A_Stammdaten!$B$12,0,SUM(G1637,H1637,J1637,L1637:M1637)-SUM(I1637,K1637,N1637:O1637))</f>
        <v>0</v>
      </c>
      <c r="Q1637" s="17"/>
      <c r="R1637" s="17"/>
      <c r="S1637" s="17"/>
      <c r="T1637" s="17"/>
      <c r="U1637" s="62">
        <f t="shared" si="527"/>
        <v>0</v>
      </c>
      <c r="V1637" s="34"/>
      <c r="W1637" s="34"/>
      <c r="X1637" s="34"/>
      <c r="Y1637" s="34"/>
      <c r="Z1637" s="34"/>
      <c r="AA1637" s="63" t="str">
        <f t="shared" si="528"/>
        <v>-</v>
      </c>
      <c r="AB1637" s="63" t="str">
        <f t="shared" si="529"/>
        <v>-</v>
      </c>
      <c r="AC1637" s="63">
        <f>IF(ISBLANK($C1637),0,VLOOKUP($C1637,Listen!$A$2:$C$45,2,FALSE))</f>
        <v>0</v>
      </c>
      <c r="AD1637" s="63">
        <f>IF(ISBLANK($C1637),0,VLOOKUP($C1637,Listen!$A$2:$C$45,3,FALSE))</f>
        <v>0</v>
      </c>
      <c r="AE1637" s="49">
        <f t="shared" si="530"/>
        <v>0</v>
      </c>
      <c r="AF1637" s="49">
        <f t="shared" si="530"/>
        <v>0</v>
      </c>
      <c r="AG1637" s="49">
        <f>IFERROR(IF(OR($V1637&lt;&gt;"Ja",VLOOKUP($C1637,Listen!$A$2:$F$45,5,0)="Nein",D1637&lt;IF(C1637="LNG Anbindungsanlagen gemäß separater Festlegung",2022,2023)),$AC1637,$AA1637),0)</f>
        <v>0</v>
      </c>
      <c r="AH1637" s="49">
        <f>IFERROR(IF(OR($V1637&lt;&gt;"Ja",VLOOKUP($C1637,Listen!$A$2:$F$45,5,0)="Nein",D1637&lt;IF(C1637="LNG Anbindungsanlagen gemäß separater Festlegung",2022,2023)),$AC1637,$AA1637),0)</f>
        <v>0</v>
      </c>
      <c r="AI1637" s="49">
        <f>IFERROR(IF(OR($W1637&lt;&gt;"Ja",VLOOKUP($C1637,Listen!$A$2:$F$45,6,0)="Nein"),$AC1637,$AB1637),0)</f>
        <v>0</v>
      </c>
      <c r="AJ1637" s="49">
        <f>IFERROR(IF(OR($W1637&lt;&gt;"Ja",VLOOKUP($C1637,Listen!$A$2:$F$45,6,0)="Nein"),$AC1637,$AB1637),0)</f>
        <v>0</v>
      </c>
      <c r="AK1637" s="49">
        <f>IFERROR(IF(OR($W1637&lt;&gt;"Ja",VLOOKUP($C1637,Listen!$A$2:$F$45,6,0)="Nein"),$AC1637,$AB1637),0)</f>
        <v>0</v>
      </c>
      <c r="AL1637" s="51">
        <f t="shared" si="531"/>
        <v>0</v>
      </c>
      <c r="AM1637" s="296">
        <f>IFERROR(IF(VLOOKUP($C1637,Listen!$A$2:$F$45,6,0)="Ja",MAX(BC1637:BD1637),D_SAV!$BC1637),0)</f>
        <v>0</v>
      </c>
      <c r="AN1637" s="51">
        <f t="shared" si="532"/>
        <v>0</v>
      </c>
      <c r="AP1637" s="304">
        <f t="shared" si="533"/>
        <v>0</v>
      </c>
      <c r="AQ1637" s="304">
        <f t="shared" si="534"/>
        <v>0</v>
      </c>
      <c r="AR1637" s="304">
        <f t="shared" si="535"/>
        <v>0</v>
      </c>
      <c r="AS1637" s="304">
        <f t="shared" si="536"/>
        <v>0</v>
      </c>
      <c r="AT1637" s="304">
        <f t="shared" si="537"/>
        <v>0</v>
      </c>
      <c r="AU1637" s="304">
        <f t="shared" si="538"/>
        <v>0</v>
      </c>
      <c r="AV1637" s="304">
        <f t="shared" si="539"/>
        <v>0</v>
      </c>
      <c r="AW1637" s="304">
        <f t="shared" si="540"/>
        <v>0</v>
      </c>
      <c r="AX1637" s="304">
        <f t="shared" si="541"/>
        <v>0</v>
      </c>
      <c r="AY1637" s="304">
        <f t="shared" si="542"/>
        <v>0</v>
      </c>
      <c r="AZ1637" s="304">
        <f t="shared" si="543"/>
        <v>0</v>
      </c>
      <c r="BA1637" s="304">
        <f t="shared" si="544"/>
        <v>0</v>
      </c>
      <c r="BB1637" s="304">
        <f t="shared" si="545"/>
        <v>0</v>
      </c>
      <c r="BC1637" s="304">
        <f t="shared" si="546"/>
        <v>0</v>
      </c>
      <c r="BD1637" s="304">
        <f t="shared" si="547"/>
        <v>0</v>
      </c>
      <c r="BE1637" s="304">
        <f>IFERROR(IF(VLOOKUP($C1637,Listen!$A$2:$F$45,6,0)="Ja",BB1637-MAX(BC1637:BD1637),BB1637-BC1637),0)</f>
        <v>0</v>
      </c>
    </row>
    <row r="1638" spans="1:57" x14ac:dyDescent="0.25">
      <c r="A1638" s="320" t="str">
        <f>IF(AND(D1638&lt;&gt;0,C1638&lt;&gt;0,E1638&lt;&gt;0),IF(B1638&lt;&gt;0,CONCATENATE(B1638,"-AGr",VLOOKUP(C1638,Listen!$A$2:$D$45,4,FALSE),"-",D1638,"-",E1638,),CONCATENATE("AGr",VLOOKUP(C1638,Listen!$A$2:$D$45,4,FALSE),"-",D1638,"-",E1638)),"keine vollständige ID")</f>
        <v>keine vollständige ID</v>
      </c>
      <c r="B1638" s="301"/>
      <c r="C1638" s="287"/>
      <c r="D1638" s="34"/>
      <c r="E1638" s="306"/>
      <c r="F1638" s="116"/>
      <c r="G1638" s="17"/>
      <c r="H1638" s="17"/>
      <c r="I1638" s="17"/>
      <c r="J1638" s="17"/>
      <c r="K1638" s="17"/>
      <c r="L1638" s="17"/>
      <c r="M1638" s="17"/>
      <c r="N1638" s="17"/>
      <c r="O1638" s="116"/>
      <c r="P1638" s="117">
        <f>IF(D1638&gt;A_Stammdaten!$B$12,0,SUM(G1638,H1638,J1638,L1638:M1638)-SUM(I1638,K1638,N1638:O1638))</f>
        <v>0</v>
      </c>
      <c r="Q1638" s="17"/>
      <c r="R1638" s="17"/>
      <c r="S1638" s="17"/>
      <c r="T1638" s="17"/>
      <c r="U1638" s="62">
        <f t="shared" si="527"/>
        <v>0</v>
      </c>
      <c r="V1638" s="34"/>
      <c r="W1638" s="34"/>
      <c r="X1638" s="34"/>
      <c r="Y1638" s="34"/>
      <c r="Z1638" s="34"/>
      <c r="AA1638" s="63" t="str">
        <f t="shared" si="528"/>
        <v>-</v>
      </c>
      <c r="AB1638" s="63" t="str">
        <f t="shared" si="529"/>
        <v>-</v>
      </c>
      <c r="AC1638" s="63">
        <f>IF(ISBLANK($C1638),0,VLOOKUP($C1638,Listen!$A$2:$C$45,2,FALSE))</f>
        <v>0</v>
      </c>
      <c r="AD1638" s="63">
        <f>IF(ISBLANK($C1638),0,VLOOKUP($C1638,Listen!$A$2:$C$45,3,FALSE))</f>
        <v>0</v>
      </c>
      <c r="AE1638" s="49">
        <f t="shared" si="530"/>
        <v>0</v>
      </c>
      <c r="AF1638" s="49">
        <f t="shared" si="530"/>
        <v>0</v>
      </c>
      <c r="AG1638" s="49">
        <f>IFERROR(IF(OR($V1638&lt;&gt;"Ja",VLOOKUP($C1638,Listen!$A$2:$F$45,5,0)="Nein",D1638&lt;IF(C1638="LNG Anbindungsanlagen gemäß separater Festlegung",2022,2023)),$AC1638,$AA1638),0)</f>
        <v>0</v>
      </c>
      <c r="AH1638" s="49">
        <f>IFERROR(IF(OR($V1638&lt;&gt;"Ja",VLOOKUP($C1638,Listen!$A$2:$F$45,5,0)="Nein",D1638&lt;IF(C1638="LNG Anbindungsanlagen gemäß separater Festlegung",2022,2023)),$AC1638,$AA1638),0)</f>
        <v>0</v>
      </c>
      <c r="AI1638" s="49">
        <f>IFERROR(IF(OR($W1638&lt;&gt;"Ja",VLOOKUP($C1638,Listen!$A$2:$F$45,6,0)="Nein"),$AC1638,$AB1638),0)</f>
        <v>0</v>
      </c>
      <c r="AJ1638" s="49">
        <f>IFERROR(IF(OR($W1638&lt;&gt;"Ja",VLOOKUP($C1638,Listen!$A$2:$F$45,6,0)="Nein"),$AC1638,$AB1638),0)</f>
        <v>0</v>
      </c>
      <c r="AK1638" s="49">
        <f>IFERROR(IF(OR($W1638&lt;&gt;"Ja",VLOOKUP($C1638,Listen!$A$2:$F$45,6,0)="Nein"),$AC1638,$AB1638),0)</f>
        <v>0</v>
      </c>
      <c r="AL1638" s="51">
        <f t="shared" si="531"/>
        <v>0</v>
      </c>
      <c r="AM1638" s="296">
        <f>IFERROR(IF(VLOOKUP($C1638,Listen!$A$2:$F$45,6,0)="Ja",MAX(BC1638:BD1638),D_SAV!$BC1638),0)</f>
        <v>0</v>
      </c>
      <c r="AN1638" s="51">
        <f t="shared" si="532"/>
        <v>0</v>
      </c>
      <c r="AP1638" s="304">
        <f t="shared" si="533"/>
        <v>0</v>
      </c>
      <c r="AQ1638" s="304">
        <f t="shared" si="534"/>
        <v>0</v>
      </c>
      <c r="AR1638" s="304">
        <f t="shared" si="535"/>
        <v>0</v>
      </c>
      <c r="AS1638" s="304">
        <f t="shared" si="536"/>
        <v>0</v>
      </c>
      <c r="AT1638" s="304">
        <f t="shared" si="537"/>
        <v>0</v>
      </c>
      <c r="AU1638" s="304">
        <f t="shared" si="538"/>
        <v>0</v>
      </c>
      <c r="AV1638" s="304">
        <f t="shared" si="539"/>
        <v>0</v>
      </c>
      <c r="AW1638" s="304">
        <f t="shared" si="540"/>
        <v>0</v>
      </c>
      <c r="AX1638" s="304">
        <f t="shared" si="541"/>
        <v>0</v>
      </c>
      <c r="AY1638" s="304">
        <f t="shared" si="542"/>
        <v>0</v>
      </c>
      <c r="AZ1638" s="304">
        <f t="shared" si="543"/>
        <v>0</v>
      </c>
      <c r="BA1638" s="304">
        <f t="shared" si="544"/>
        <v>0</v>
      </c>
      <c r="BB1638" s="304">
        <f t="shared" si="545"/>
        <v>0</v>
      </c>
      <c r="BC1638" s="304">
        <f t="shared" si="546"/>
        <v>0</v>
      </c>
      <c r="BD1638" s="304">
        <f t="shared" si="547"/>
        <v>0</v>
      </c>
      <c r="BE1638" s="304">
        <f>IFERROR(IF(VLOOKUP($C1638,Listen!$A$2:$F$45,6,0)="Ja",BB1638-MAX(BC1638:BD1638),BB1638-BC1638),0)</f>
        <v>0</v>
      </c>
    </row>
    <row r="1639" spans="1:57" x14ac:dyDescent="0.25">
      <c r="A1639" s="320" t="str">
        <f>IF(AND(D1639&lt;&gt;0,C1639&lt;&gt;0,E1639&lt;&gt;0),IF(B1639&lt;&gt;0,CONCATENATE(B1639,"-AGr",VLOOKUP(C1639,Listen!$A$2:$D$45,4,FALSE),"-",D1639,"-",E1639,),CONCATENATE("AGr",VLOOKUP(C1639,Listen!$A$2:$D$45,4,FALSE),"-",D1639,"-",E1639)),"keine vollständige ID")</f>
        <v>keine vollständige ID</v>
      </c>
      <c r="B1639" s="301"/>
      <c r="C1639" s="287"/>
      <c r="D1639" s="34"/>
      <c r="E1639" s="306"/>
      <c r="F1639" s="116"/>
      <c r="G1639" s="17"/>
      <c r="H1639" s="17"/>
      <c r="I1639" s="17"/>
      <c r="J1639" s="17"/>
      <c r="K1639" s="17"/>
      <c r="L1639" s="17"/>
      <c r="M1639" s="17"/>
      <c r="N1639" s="17"/>
      <c r="O1639" s="116"/>
      <c r="P1639" s="117">
        <f>IF(D1639&gt;A_Stammdaten!$B$12,0,SUM(G1639,H1639,J1639,L1639:M1639)-SUM(I1639,K1639,N1639:O1639))</f>
        <v>0</v>
      </c>
      <c r="Q1639" s="17"/>
      <c r="R1639" s="17"/>
      <c r="S1639" s="17"/>
      <c r="T1639" s="17"/>
      <c r="U1639" s="62">
        <f t="shared" si="527"/>
        <v>0</v>
      </c>
      <c r="V1639" s="34"/>
      <c r="W1639" s="34"/>
      <c r="X1639" s="34"/>
      <c r="Y1639" s="34"/>
      <c r="Z1639" s="34"/>
      <c r="AA1639" s="63" t="str">
        <f t="shared" si="528"/>
        <v>-</v>
      </c>
      <c r="AB1639" s="63" t="str">
        <f t="shared" si="529"/>
        <v>-</v>
      </c>
      <c r="AC1639" s="63">
        <f>IF(ISBLANK($C1639),0,VLOOKUP($C1639,Listen!$A$2:$C$45,2,FALSE))</f>
        <v>0</v>
      </c>
      <c r="AD1639" s="63">
        <f>IF(ISBLANK($C1639),0,VLOOKUP($C1639,Listen!$A$2:$C$45,3,FALSE))</f>
        <v>0</v>
      </c>
      <c r="AE1639" s="49">
        <f t="shared" si="530"/>
        <v>0</v>
      </c>
      <c r="AF1639" s="49">
        <f t="shared" si="530"/>
        <v>0</v>
      </c>
      <c r="AG1639" s="49">
        <f>IFERROR(IF(OR($V1639&lt;&gt;"Ja",VLOOKUP($C1639,Listen!$A$2:$F$45,5,0)="Nein",D1639&lt;IF(C1639="LNG Anbindungsanlagen gemäß separater Festlegung",2022,2023)),$AC1639,$AA1639),0)</f>
        <v>0</v>
      </c>
      <c r="AH1639" s="49">
        <f>IFERROR(IF(OR($V1639&lt;&gt;"Ja",VLOOKUP($C1639,Listen!$A$2:$F$45,5,0)="Nein",D1639&lt;IF(C1639="LNG Anbindungsanlagen gemäß separater Festlegung",2022,2023)),$AC1639,$AA1639),0)</f>
        <v>0</v>
      </c>
      <c r="AI1639" s="49">
        <f>IFERROR(IF(OR($W1639&lt;&gt;"Ja",VLOOKUP($C1639,Listen!$A$2:$F$45,6,0)="Nein"),$AC1639,$AB1639),0)</f>
        <v>0</v>
      </c>
      <c r="AJ1639" s="49">
        <f>IFERROR(IF(OR($W1639&lt;&gt;"Ja",VLOOKUP($C1639,Listen!$A$2:$F$45,6,0)="Nein"),$AC1639,$AB1639),0)</f>
        <v>0</v>
      </c>
      <c r="AK1639" s="49">
        <f>IFERROR(IF(OR($W1639&lt;&gt;"Ja",VLOOKUP($C1639,Listen!$A$2:$F$45,6,0)="Nein"),$AC1639,$AB1639),0)</f>
        <v>0</v>
      </c>
      <c r="AL1639" s="51">
        <f t="shared" si="531"/>
        <v>0</v>
      </c>
      <c r="AM1639" s="296">
        <f>IFERROR(IF(VLOOKUP($C1639,Listen!$A$2:$F$45,6,0)="Ja",MAX(BC1639:BD1639),D_SAV!$BC1639),0)</f>
        <v>0</v>
      </c>
      <c r="AN1639" s="51">
        <f t="shared" si="532"/>
        <v>0</v>
      </c>
      <c r="AP1639" s="304">
        <f t="shared" si="533"/>
        <v>0</v>
      </c>
      <c r="AQ1639" s="304">
        <f t="shared" si="534"/>
        <v>0</v>
      </c>
      <c r="AR1639" s="304">
        <f t="shared" si="535"/>
        <v>0</v>
      </c>
      <c r="AS1639" s="304">
        <f t="shared" si="536"/>
        <v>0</v>
      </c>
      <c r="AT1639" s="304">
        <f t="shared" si="537"/>
        <v>0</v>
      </c>
      <c r="AU1639" s="304">
        <f t="shared" si="538"/>
        <v>0</v>
      </c>
      <c r="AV1639" s="304">
        <f t="shared" si="539"/>
        <v>0</v>
      </c>
      <c r="AW1639" s="304">
        <f t="shared" si="540"/>
        <v>0</v>
      </c>
      <c r="AX1639" s="304">
        <f t="shared" si="541"/>
        <v>0</v>
      </c>
      <c r="AY1639" s="304">
        <f t="shared" si="542"/>
        <v>0</v>
      </c>
      <c r="AZ1639" s="304">
        <f t="shared" si="543"/>
        <v>0</v>
      </c>
      <c r="BA1639" s="304">
        <f t="shared" si="544"/>
        <v>0</v>
      </c>
      <c r="BB1639" s="304">
        <f t="shared" si="545"/>
        <v>0</v>
      </c>
      <c r="BC1639" s="304">
        <f t="shared" si="546"/>
        <v>0</v>
      </c>
      <c r="BD1639" s="304">
        <f t="shared" si="547"/>
        <v>0</v>
      </c>
      <c r="BE1639" s="304">
        <f>IFERROR(IF(VLOOKUP($C1639,Listen!$A$2:$F$45,6,0)="Ja",BB1639-MAX(BC1639:BD1639),BB1639-BC1639),0)</f>
        <v>0</v>
      </c>
    </row>
    <row r="1640" spans="1:57" x14ac:dyDescent="0.25">
      <c r="A1640" s="320" t="str">
        <f>IF(AND(D1640&lt;&gt;0,C1640&lt;&gt;0,E1640&lt;&gt;0),IF(B1640&lt;&gt;0,CONCATENATE(B1640,"-AGr",VLOOKUP(C1640,Listen!$A$2:$D$45,4,FALSE),"-",D1640,"-",E1640,),CONCATENATE("AGr",VLOOKUP(C1640,Listen!$A$2:$D$45,4,FALSE),"-",D1640,"-",E1640)),"keine vollständige ID")</f>
        <v>keine vollständige ID</v>
      </c>
      <c r="B1640" s="301"/>
      <c r="C1640" s="287"/>
      <c r="D1640" s="34"/>
      <c r="E1640" s="306"/>
      <c r="F1640" s="116"/>
      <c r="G1640" s="17"/>
      <c r="H1640" s="17"/>
      <c r="I1640" s="17"/>
      <c r="J1640" s="17"/>
      <c r="K1640" s="17"/>
      <c r="L1640" s="17"/>
      <c r="M1640" s="17"/>
      <c r="N1640" s="17"/>
      <c r="O1640" s="116"/>
      <c r="P1640" s="117">
        <f>IF(D1640&gt;A_Stammdaten!$B$12,0,SUM(G1640,H1640,J1640,L1640:M1640)-SUM(I1640,K1640,N1640:O1640))</f>
        <v>0</v>
      </c>
      <c r="Q1640" s="17"/>
      <c r="R1640" s="17"/>
      <c r="S1640" s="17"/>
      <c r="T1640" s="17"/>
      <c r="U1640" s="62">
        <f t="shared" si="527"/>
        <v>0</v>
      </c>
      <c r="V1640" s="34"/>
      <c r="W1640" s="34"/>
      <c r="X1640" s="34"/>
      <c r="Y1640" s="34"/>
      <c r="Z1640" s="34"/>
      <c r="AA1640" s="63" t="str">
        <f t="shared" si="528"/>
        <v>-</v>
      </c>
      <c r="AB1640" s="63" t="str">
        <f t="shared" si="529"/>
        <v>-</v>
      </c>
      <c r="AC1640" s="63">
        <f>IF(ISBLANK($C1640),0,VLOOKUP($C1640,Listen!$A$2:$C$45,2,FALSE))</f>
        <v>0</v>
      </c>
      <c r="AD1640" s="63">
        <f>IF(ISBLANK($C1640),0,VLOOKUP($C1640,Listen!$A$2:$C$45,3,FALSE))</f>
        <v>0</v>
      </c>
      <c r="AE1640" s="49">
        <f t="shared" si="530"/>
        <v>0</v>
      </c>
      <c r="AF1640" s="49">
        <f t="shared" si="530"/>
        <v>0</v>
      </c>
      <c r="AG1640" s="49">
        <f>IFERROR(IF(OR($V1640&lt;&gt;"Ja",VLOOKUP($C1640,Listen!$A$2:$F$45,5,0)="Nein",D1640&lt;IF(C1640="LNG Anbindungsanlagen gemäß separater Festlegung",2022,2023)),$AC1640,$AA1640),0)</f>
        <v>0</v>
      </c>
      <c r="AH1640" s="49">
        <f>IFERROR(IF(OR($V1640&lt;&gt;"Ja",VLOOKUP($C1640,Listen!$A$2:$F$45,5,0)="Nein",D1640&lt;IF(C1640="LNG Anbindungsanlagen gemäß separater Festlegung",2022,2023)),$AC1640,$AA1640),0)</f>
        <v>0</v>
      </c>
      <c r="AI1640" s="49">
        <f>IFERROR(IF(OR($W1640&lt;&gt;"Ja",VLOOKUP($C1640,Listen!$A$2:$F$45,6,0)="Nein"),$AC1640,$AB1640),0)</f>
        <v>0</v>
      </c>
      <c r="AJ1640" s="49">
        <f>IFERROR(IF(OR($W1640&lt;&gt;"Ja",VLOOKUP($C1640,Listen!$A$2:$F$45,6,0)="Nein"),$AC1640,$AB1640),0)</f>
        <v>0</v>
      </c>
      <c r="AK1640" s="49">
        <f>IFERROR(IF(OR($W1640&lt;&gt;"Ja",VLOOKUP($C1640,Listen!$A$2:$F$45,6,0)="Nein"),$AC1640,$AB1640),0)</f>
        <v>0</v>
      </c>
      <c r="AL1640" s="51">
        <f t="shared" si="531"/>
        <v>0</v>
      </c>
      <c r="AM1640" s="296">
        <f>IFERROR(IF(VLOOKUP($C1640,Listen!$A$2:$F$45,6,0)="Ja",MAX(BC1640:BD1640),D_SAV!$BC1640),0)</f>
        <v>0</v>
      </c>
      <c r="AN1640" s="51">
        <f t="shared" si="532"/>
        <v>0</v>
      </c>
      <c r="AP1640" s="304">
        <f t="shared" si="533"/>
        <v>0</v>
      </c>
      <c r="AQ1640" s="304">
        <f t="shared" si="534"/>
        <v>0</v>
      </c>
      <c r="AR1640" s="304">
        <f t="shared" si="535"/>
        <v>0</v>
      </c>
      <c r="AS1640" s="304">
        <f t="shared" si="536"/>
        <v>0</v>
      </c>
      <c r="AT1640" s="304">
        <f t="shared" si="537"/>
        <v>0</v>
      </c>
      <c r="AU1640" s="304">
        <f t="shared" si="538"/>
        <v>0</v>
      </c>
      <c r="AV1640" s="304">
        <f t="shared" si="539"/>
        <v>0</v>
      </c>
      <c r="AW1640" s="304">
        <f t="shared" si="540"/>
        <v>0</v>
      </c>
      <c r="AX1640" s="304">
        <f t="shared" si="541"/>
        <v>0</v>
      </c>
      <c r="AY1640" s="304">
        <f t="shared" si="542"/>
        <v>0</v>
      </c>
      <c r="AZ1640" s="304">
        <f t="shared" si="543"/>
        <v>0</v>
      </c>
      <c r="BA1640" s="304">
        <f t="shared" si="544"/>
        <v>0</v>
      </c>
      <c r="BB1640" s="304">
        <f t="shared" si="545"/>
        <v>0</v>
      </c>
      <c r="BC1640" s="304">
        <f t="shared" si="546"/>
        <v>0</v>
      </c>
      <c r="BD1640" s="304">
        <f t="shared" si="547"/>
        <v>0</v>
      </c>
      <c r="BE1640" s="304">
        <f>IFERROR(IF(VLOOKUP($C1640,Listen!$A$2:$F$45,6,0)="Ja",BB1640-MAX(BC1640:BD1640),BB1640-BC1640),0)</f>
        <v>0</v>
      </c>
    </row>
    <row r="1641" spans="1:57" x14ac:dyDescent="0.25">
      <c r="A1641" s="320" t="str">
        <f>IF(AND(D1641&lt;&gt;0,C1641&lt;&gt;0,E1641&lt;&gt;0),IF(B1641&lt;&gt;0,CONCATENATE(B1641,"-AGr",VLOOKUP(C1641,Listen!$A$2:$D$45,4,FALSE),"-",D1641,"-",E1641,),CONCATENATE("AGr",VLOOKUP(C1641,Listen!$A$2:$D$45,4,FALSE),"-",D1641,"-",E1641)),"keine vollständige ID")</f>
        <v>keine vollständige ID</v>
      </c>
      <c r="B1641" s="301"/>
      <c r="C1641" s="287"/>
      <c r="D1641" s="34"/>
      <c r="E1641" s="306"/>
      <c r="F1641" s="116"/>
      <c r="G1641" s="17"/>
      <c r="H1641" s="17"/>
      <c r="I1641" s="17"/>
      <c r="J1641" s="17"/>
      <c r="K1641" s="17"/>
      <c r="L1641" s="17"/>
      <c r="M1641" s="17"/>
      <c r="N1641" s="17"/>
      <c r="O1641" s="116"/>
      <c r="P1641" s="117">
        <f>IF(D1641&gt;A_Stammdaten!$B$12,0,SUM(G1641,H1641,J1641,L1641:M1641)-SUM(I1641,K1641,N1641:O1641))</f>
        <v>0</v>
      </c>
      <c r="Q1641" s="17"/>
      <c r="R1641" s="17"/>
      <c r="S1641" s="17"/>
      <c r="T1641" s="17"/>
      <c r="U1641" s="62">
        <f t="shared" si="527"/>
        <v>0</v>
      </c>
      <c r="V1641" s="34"/>
      <c r="W1641" s="34"/>
      <c r="X1641" s="34"/>
      <c r="Y1641" s="34"/>
      <c r="Z1641" s="34"/>
      <c r="AA1641" s="63" t="str">
        <f t="shared" si="528"/>
        <v>-</v>
      </c>
      <c r="AB1641" s="63" t="str">
        <f t="shared" si="529"/>
        <v>-</v>
      </c>
      <c r="AC1641" s="63">
        <f>IF(ISBLANK($C1641),0,VLOOKUP($C1641,Listen!$A$2:$C$45,2,FALSE))</f>
        <v>0</v>
      </c>
      <c r="AD1641" s="63">
        <f>IF(ISBLANK($C1641),0,VLOOKUP($C1641,Listen!$A$2:$C$45,3,FALSE))</f>
        <v>0</v>
      </c>
      <c r="AE1641" s="49">
        <f t="shared" si="530"/>
        <v>0</v>
      </c>
      <c r="AF1641" s="49">
        <f t="shared" si="530"/>
        <v>0</v>
      </c>
      <c r="AG1641" s="49">
        <f>IFERROR(IF(OR($V1641&lt;&gt;"Ja",VLOOKUP($C1641,Listen!$A$2:$F$45,5,0)="Nein",D1641&lt;IF(C1641="LNG Anbindungsanlagen gemäß separater Festlegung",2022,2023)),$AC1641,$AA1641),0)</f>
        <v>0</v>
      </c>
      <c r="AH1641" s="49">
        <f>IFERROR(IF(OR($V1641&lt;&gt;"Ja",VLOOKUP($C1641,Listen!$A$2:$F$45,5,0)="Nein",D1641&lt;IF(C1641="LNG Anbindungsanlagen gemäß separater Festlegung",2022,2023)),$AC1641,$AA1641),0)</f>
        <v>0</v>
      </c>
      <c r="AI1641" s="49">
        <f>IFERROR(IF(OR($W1641&lt;&gt;"Ja",VLOOKUP($C1641,Listen!$A$2:$F$45,6,0)="Nein"),$AC1641,$AB1641),0)</f>
        <v>0</v>
      </c>
      <c r="AJ1641" s="49">
        <f>IFERROR(IF(OR($W1641&lt;&gt;"Ja",VLOOKUP($C1641,Listen!$A$2:$F$45,6,0)="Nein"),$AC1641,$AB1641),0)</f>
        <v>0</v>
      </c>
      <c r="AK1641" s="49">
        <f>IFERROR(IF(OR($W1641&lt;&gt;"Ja",VLOOKUP($C1641,Listen!$A$2:$F$45,6,0)="Nein"),$AC1641,$AB1641),0)</f>
        <v>0</v>
      </c>
      <c r="AL1641" s="51">
        <f t="shared" si="531"/>
        <v>0</v>
      </c>
      <c r="AM1641" s="296">
        <f>IFERROR(IF(VLOOKUP($C1641,Listen!$A$2:$F$45,6,0)="Ja",MAX(BC1641:BD1641),D_SAV!$BC1641),0)</f>
        <v>0</v>
      </c>
      <c r="AN1641" s="51">
        <f t="shared" si="532"/>
        <v>0</v>
      </c>
      <c r="AP1641" s="304">
        <f t="shared" si="533"/>
        <v>0</v>
      </c>
      <c r="AQ1641" s="304">
        <f t="shared" si="534"/>
        <v>0</v>
      </c>
      <c r="AR1641" s="304">
        <f t="shared" si="535"/>
        <v>0</v>
      </c>
      <c r="AS1641" s="304">
        <f t="shared" si="536"/>
        <v>0</v>
      </c>
      <c r="AT1641" s="304">
        <f t="shared" si="537"/>
        <v>0</v>
      </c>
      <c r="AU1641" s="304">
        <f t="shared" si="538"/>
        <v>0</v>
      </c>
      <c r="AV1641" s="304">
        <f t="shared" si="539"/>
        <v>0</v>
      </c>
      <c r="AW1641" s="304">
        <f t="shared" si="540"/>
        <v>0</v>
      </c>
      <c r="AX1641" s="304">
        <f t="shared" si="541"/>
        <v>0</v>
      </c>
      <c r="AY1641" s="304">
        <f t="shared" si="542"/>
        <v>0</v>
      </c>
      <c r="AZ1641" s="304">
        <f t="shared" si="543"/>
        <v>0</v>
      </c>
      <c r="BA1641" s="304">
        <f t="shared" si="544"/>
        <v>0</v>
      </c>
      <c r="BB1641" s="304">
        <f t="shared" si="545"/>
        <v>0</v>
      </c>
      <c r="BC1641" s="304">
        <f t="shared" si="546"/>
        <v>0</v>
      </c>
      <c r="BD1641" s="304">
        <f t="shared" si="547"/>
        <v>0</v>
      </c>
      <c r="BE1641" s="304">
        <f>IFERROR(IF(VLOOKUP($C1641,Listen!$A$2:$F$45,6,0)="Ja",BB1641-MAX(BC1641:BD1641),BB1641-BC1641),0)</f>
        <v>0</v>
      </c>
    </row>
    <row r="1642" spans="1:57" x14ac:dyDescent="0.25">
      <c r="A1642" s="320" t="str">
        <f>IF(AND(D1642&lt;&gt;0,C1642&lt;&gt;0,E1642&lt;&gt;0),IF(B1642&lt;&gt;0,CONCATENATE(B1642,"-AGr",VLOOKUP(C1642,Listen!$A$2:$D$45,4,FALSE),"-",D1642,"-",E1642,),CONCATENATE("AGr",VLOOKUP(C1642,Listen!$A$2:$D$45,4,FALSE),"-",D1642,"-",E1642)),"keine vollständige ID")</f>
        <v>keine vollständige ID</v>
      </c>
      <c r="B1642" s="301"/>
      <c r="C1642" s="287"/>
      <c r="D1642" s="34"/>
      <c r="E1642" s="306"/>
      <c r="F1642" s="116"/>
      <c r="G1642" s="17"/>
      <c r="H1642" s="17"/>
      <c r="I1642" s="17"/>
      <c r="J1642" s="17"/>
      <c r="K1642" s="17"/>
      <c r="L1642" s="17"/>
      <c r="M1642" s="17"/>
      <c r="N1642" s="17"/>
      <c r="O1642" s="116"/>
      <c r="P1642" s="117">
        <f>IF(D1642&gt;A_Stammdaten!$B$12,0,SUM(G1642,H1642,J1642,L1642:M1642)-SUM(I1642,K1642,N1642:O1642))</f>
        <v>0</v>
      </c>
      <c r="Q1642" s="17"/>
      <c r="R1642" s="17"/>
      <c r="S1642" s="17"/>
      <c r="T1642" s="17"/>
      <c r="U1642" s="62">
        <f t="shared" si="527"/>
        <v>0</v>
      </c>
      <c r="V1642" s="34"/>
      <c r="W1642" s="34"/>
      <c r="X1642" s="34"/>
      <c r="Y1642" s="34"/>
      <c r="Z1642" s="34"/>
      <c r="AA1642" s="63" t="str">
        <f t="shared" si="528"/>
        <v>-</v>
      </c>
      <c r="AB1642" s="63" t="str">
        <f t="shared" si="529"/>
        <v>-</v>
      </c>
      <c r="AC1642" s="63">
        <f>IF(ISBLANK($C1642),0,VLOOKUP($C1642,Listen!$A$2:$C$45,2,FALSE))</f>
        <v>0</v>
      </c>
      <c r="AD1642" s="63">
        <f>IF(ISBLANK($C1642),0,VLOOKUP($C1642,Listen!$A$2:$C$45,3,FALSE))</f>
        <v>0</v>
      </c>
      <c r="AE1642" s="49">
        <f t="shared" si="530"/>
        <v>0</v>
      </c>
      <c r="AF1642" s="49">
        <f t="shared" si="530"/>
        <v>0</v>
      </c>
      <c r="AG1642" s="49">
        <f>IFERROR(IF(OR($V1642&lt;&gt;"Ja",VLOOKUP($C1642,Listen!$A$2:$F$45,5,0)="Nein",D1642&lt;IF(C1642="LNG Anbindungsanlagen gemäß separater Festlegung",2022,2023)),$AC1642,$AA1642),0)</f>
        <v>0</v>
      </c>
      <c r="AH1642" s="49">
        <f>IFERROR(IF(OR($V1642&lt;&gt;"Ja",VLOOKUP($C1642,Listen!$A$2:$F$45,5,0)="Nein",D1642&lt;IF(C1642="LNG Anbindungsanlagen gemäß separater Festlegung",2022,2023)),$AC1642,$AA1642),0)</f>
        <v>0</v>
      </c>
      <c r="AI1642" s="49">
        <f>IFERROR(IF(OR($W1642&lt;&gt;"Ja",VLOOKUP($C1642,Listen!$A$2:$F$45,6,0)="Nein"),$AC1642,$AB1642),0)</f>
        <v>0</v>
      </c>
      <c r="AJ1642" s="49">
        <f>IFERROR(IF(OR($W1642&lt;&gt;"Ja",VLOOKUP($C1642,Listen!$A$2:$F$45,6,0)="Nein"),$AC1642,$AB1642),0)</f>
        <v>0</v>
      </c>
      <c r="AK1642" s="49">
        <f>IFERROR(IF(OR($W1642&lt;&gt;"Ja",VLOOKUP($C1642,Listen!$A$2:$F$45,6,0)="Nein"),$AC1642,$AB1642),0)</f>
        <v>0</v>
      </c>
      <c r="AL1642" s="51">
        <f t="shared" si="531"/>
        <v>0</v>
      </c>
      <c r="AM1642" s="296">
        <f>IFERROR(IF(VLOOKUP($C1642,Listen!$A$2:$F$45,6,0)="Ja",MAX(BC1642:BD1642),D_SAV!$BC1642),0)</f>
        <v>0</v>
      </c>
      <c r="AN1642" s="51">
        <f t="shared" si="532"/>
        <v>0</v>
      </c>
      <c r="AP1642" s="304">
        <f t="shared" si="533"/>
        <v>0</v>
      </c>
      <c r="AQ1642" s="304">
        <f t="shared" si="534"/>
        <v>0</v>
      </c>
      <c r="AR1642" s="304">
        <f t="shared" si="535"/>
        <v>0</v>
      </c>
      <c r="AS1642" s="304">
        <f t="shared" si="536"/>
        <v>0</v>
      </c>
      <c r="AT1642" s="304">
        <f t="shared" si="537"/>
        <v>0</v>
      </c>
      <c r="AU1642" s="304">
        <f t="shared" si="538"/>
        <v>0</v>
      </c>
      <c r="AV1642" s="304">
        <f t="shared" si="539"/>
        <v>0</v>
      </c>
      <c r="AW1642" s="304">
        <f t="shared" si="540"/>
        <v>0</v>
      </c>
      <c r="AX1642" s="304">
        <f t="shared" si="541"/>
        <v>0</v>
      </c>
      <c r="AY1642" s="304">
        <f t="shared" si="542"/>
        <v>0</v>
      </c>
      <c r="AZ1642" s="304">
        <f t="shared" si="543"/>
        <v>0</v>
      </c>
      <c r="BA1642" s="304">
        <f t="shared" si="544"/>
        <v>0</v>
      </c>
      <c r="BB1642" s="304">
        <f t="shared" si="545"/>
        <v>0</v>
      </c>
      <c r="BC1642" s="304">
        <f t="shared" si="546"/>
        <v>0</v>
      </c>
      <c r="BD1642" s="304">
        <f t="shared" si="547"/>
        <v>0</v>
      </c>
      <c r="BE1642" s="304">
        <f>IFERROR(IF(VLOOKUP($C1642,Listen!$A$2:$F$45,6,0)="Ja",BB1642-MAX(BC1642:BD1642),BB1642-BC1642),0)</f>
        <v>0</v>
      </c>
    </row>
    <row r="1643" spans="1:57" x14ac:dyDescent="0.25">
      <c r="A1643" s="320" t="str">
        <f>IF(AND(D1643&lt;&gt;0,C1643&lt;&gt;0,E1643&lt;&gt;0),IF(B1643&lt;&gt;0,CONCATENATE(B1643,"-AGr",VLOOKUP(C1643,Listen!$A$2:$D$45,4,FALSE),"-",D1643,"-",E1643,),CONCATENATE("AGr",VLOOKUP(C1643,Listen!$A$2:$D$45,4,FALSE),"-",D1643,"-",E1643)),"keine vollständige ID")</f>
        <v>keine vollständige ID</v>
      </c>
      <c r="B1643" s="301"/>
      <c r="C1643" s="287"/>
      <c r="D1643" s="34"/>
      <c r="E1643" s="306"/>
      <c r="F1643" s="116"/>
      <c r="G1643" s="17"/>
      <c r="H1643" s="17"/>
      <c r="I1643" s="17"/>
      <c r="J1643" s="17"/>
      <c r="K1643" s="17"/>
      <c r="L1643" s="17"/>
      <c r="M1643" s="17"/>
      <c r="N1643" s="17"/>
      <c r="O1643" s="116"/>
      <c r="P1643" s="117">
        <f>IF(D1643&gt;A_Stammdaten!$B$12,0,SUM(G1643,H1643,J1643,L1643:M1643)-SUM(I1643,K1643,N1643:O1643))</f>
        <v>0</v>
      </c>
      <c r="Q1643" s="17"/>
      <c r="R1643" s="17"/>
      <c r="S1643" s="17"/>
      <c r="T1643" s="17"/>
      <c r="U1643" s="62">
        <f t="shared" si="527"/>
        <v>0</v>
      </c>
      <c r="V1643" s="34"/>
      <c r="W1643" s="34"/>
      <c r="X1643" s="34"/>
      <c r="Y1643" s="34"/>
      <c r="Z1643" s="34"/>
      <c r="AA1643" s="63" t="str">
        <f t="shared" si="528"/>
        <v>-</v>
      </c>
      <c r="AB1643" s="63" t="str">
        <f t="shared" si="529"/>
        <v>-</v>
      </c>
      <c r="AC1643" s="63">
        <f>IF(ISBLANK($C1643),0,VLOOKUP($C1643,Listen!$A$2:$C$45,2,FALSE))</f>
        <v>0</v>
      </c>
      <c r="AD1643" s="63">
        <f>IF(ISBLANK($C1643),0,VLOOKUP($C1643,Listen!$A$2:$C$45,3,FALSE))</f>
        <v>0</v>
      </c>
      <c r="AE1643" s="49">
        <f t="shared" si="530"/>
        <v>0</v>
      </c>
      <c r="AF1643" s="49">
        <f t="shared" si="530"/>
        <v>0</v>
      </c>
      <c r="AG1643" s="49">
        <f>IFERROR(IF(OR($V1643&lt;&gt;"Ja",VLOOKUP($C1643,Listen!$A$2:$F$45,5,0)="Nein",D1643&lt;IF(C1643="LNG Anbindungsanlagen gemäß separater Festlegung",2022,2023)),$AC1643,$AA1643),0)</f>
        <v>0</v>
      </c>
      <c r="AH1643" s="49">
        <f>IFERROR(IF(OR($V1643&lt;&gt;"Ja",VLOOKUP($C1643,Listen!$A$2:$F$45,5,0)="Nein",D1643&lt;IF(C1643="LNG Anbindungsanlagen gemäß separater Festlegung",2022,2023)),$AC1643,$AA1643),0)</f>
        <v>0</v>
      </c>
      <c r="AI1643" s="49">
        <f>IFERROR(IF(OR($W1643&lt;&gt;"Ja",VLOOKUP($C1643,Listen!$A$2:$F$45,6,0)="Nein"),$AC1643,$AB1643),0)</f>
        <v>0</v>
      </c>
      <c r="AJ1643" s="49">
        <f>IFERROR(IF(OR($W1643&lt;&gt;"Ja",VLOOKUP($C1643,Listen!$A$2:$F$45,6,0)="Nein"),$AC1643,$AB1643),0)</f>
        <v>0</v>
      </c>
      <c r="AK1643" s="49">
        <f>IFERROR(IF(OR($W1643&lt;&gt;"Ja",VLOOKUP($C1643,Listen!$A$2:$F$45,6,0)="Nein"),$AC1643,$AB1643),0)</f>
        <v>0</v>
      </c>
      <c r="AL1643" s="51">
        <f t="shared" si="531"/>
        <v>0</v>
      </c>
      <c r="AM1643" s="296">
        <f>IFERROR(IF(VLOOKUP($C1643,Listen!$A$2:$F$45,6,0)="Ja",MAX(BC1643:BD1643),D_SAV!$BC1643),0)</f>
        <v>0</v>
      </c>
      <c r="AN1643" s="51">
        <f t="shared" si="532"/>
        <v>0</v>
      </c>
      <c r="AP1643" s="304">
        <f t="shared" si="533"/>
        <v>0</v>
      </c>
      <c r="AQ1643" s="304">
        <f t="shared" si="534"/>
        <v>0</v>
      </c>
      <c r="AR1643" s="304">
        <f t="shared" si="535"/>
        <v>0</v>
      </c>
      <c r="AS1643" s="304">
        <f t="shared" si="536"/>
        <v>0</v>
      </c>
      <c r="AT1643" s="304">
        <f t="shared" si="537"/>
        <v>0</v>
      </c>
      <c r="AU1643" s="304">
        <f t="shared" si="538"/>
        <v>0</v>
      </c>
      <c r="AV1643" s="304">
        <f t="shared" si="539"/>
        <v>0</v>
      </c>
      <c r="AW1643" s="304">
        <f t="shared" si="540"/>
        <v>0</v>
      </c>
      <c r="AX1643" s="304">
        <f t="shared" si="541"/>
        <v>0</v>
      </c>
      <c r="AY1643" s="304">
        <f t="shared" si="542"/>
        <v>0</v>
      </c>
      <c r="AZ1643" s="304">
        <f t="shared" si="543"/>
        <v>0</v>
      </c>
      <c r="BA1643" s="304">
        <f t="shared" si="544"/>
        <v>0</v>
      </c>
      <c r="BB1643" s="304">
        <f t="shared" si="545"/>
        <v>0</v>
      </c>
      <c r="BC1643" s="304">
        <f t="shared" si="546"/>
        <v>0</v>
      </c>
      <c r="BD1643" s="304">
        <f t="shared" si="547"/>
        <v>0</v>
      </c>
      <c r="BE1643" s="304">
        <f>IFERROR(IF(VLOOKUP($C1643,Listen!$A$2:$F$45,6,0)="Ja",BB1643-MAX(BC1643:BD1643),BB1643-BC1643),0)</f>
        <v>0</v>
      </c>
    </row>
    <row r="1644" spans="1:57" x14ac:dyDescent="0.25">
      <c r="A1644" s="320" t="str">
        <f>IF(AND(D1644&lt;&gt;0,C1644&lt;&gt;0,E1644&lt;&gt;0),IF(B1644&lt;&gt;0,CONCATENATE(B1644,"-AGr",VLOOKUP(C1644,Listen!$A$2:$D$45,4,FALSE),"-",D1644,"-",E1644,),CONCATENATE("AGr",VLOOKUP(C1644,Listen!$A$2:$D$45,4,FALSE),"-",D1644,"-",E1644)),"keine vollständige ID")</f>
        <v>keine vollständige ID</v>
      </c>
      <c r="B1644" s="301"/>
      <c r="C1644" s="287"/>
      <c r="D1644" s="34"/>
      <c r="E1644" s="306"/>
      <c r="F1644" s="116"/>
      <c r="G1644" s="17"/>
      <c r="H1644" s="17"/>
      <c r="I1644" s="17"/>
      <c r="J1644" s="17"/>
      <c r="K1644" s="17"/>
      <c r="L1644" s="17"/>
      <c r="M1644" s="17"/>
      <c r="N1644" s="17"/>
      <c r="O1644" s="116"/>
      <c r="P1644" s="117">
        <f>IF(D1644&gt;A_Stammdaten!$B$12,0,SUM(G1644,H1644,J1644,L1644:M1644)-SUM(I1644,K1644,N1644:O1644))</f>
        <v>0</v>
      </c>
      <c r="Q1644" s="17"/>
      <c r="R1644" s="17"/>
      <c r="S1644" s="17"/>
      <c r="T1644" s="17"/>
      <c r="U1644" s="62">
        <f t="shared" si="527"/>
        <v>0</v>
      </c>
      <c r="V1644" s="34"/>
      <c r="W1644" s="34"/>
      <c r="X1644" s="34"/>
      <c r="Y1644" s="34"/>
      <c r="Z1644" s="34"/>
      <c r="AA1644" s="63" t="str">
        <f t="shared" si="528"/>
        <v>-</v>
      </c>
      <c r="AB1644" s="63" t="str">
        <f t="shared" si="529"/>
        <v>-</v>
      </c>
      <c r="AC1644" s="63">
        <f>IF(ISBLANK($C1644),0,VLOOKUP($C1644,Listen!$A$2:$C$45,2,FALSE))</f>
        <v>0</v>
      </c>
      <c r="AD1644" s="63">
        <f>IF(ISBLANK($C1644),0,VLOOKUP($C1644,Listen!$A$2:$C$45,3,FALSE))</f>
        <v>0</v>
      </c>
      <c r="AE1644" s="49">
        <f t="shared" si="530"/>
        <v>0</v>
      </c>
      <c r="AF1644" s="49">
        <f t="shared" si="530"/>
        <v>0</v>
      </c>
      <c r="AG1644" s="49">
        <f>IFERROR(IF(OR($V1644&lt;&gt;"Ja",VLOOKUP($C1644,Listen!$A$2:$F$45,5,0)="Nein",D1644&lt;IF(C1644="LNG Anbindungsanlagen gemäß separater Festlegung",2022,2023)),$AC1644,$AA1644),0)</f>
        <v>0</v>
      </c>
      <c r="AH1644" s="49">
        <f>IFERROR(IF(OR($V1644&lt;&gt;"Ja",VLOOKUP($C1644,Listen!$A$2:$F$45,5,0)="Nein",D1644&lt;IF(C1644="LNG Anbindungsanlagen gemäß separater Festlegung",2022,2023)),$AC1644,$AA1644),0)</f>
        <v>0</v>
      </c>
      <c r="AI1644" s="49">
        <f>IFERROR(IF(OR($W1644&lt;&gt;"Ja",VLOOKUP($C1644,Listen!$A$2:$F$45,6,0)="Nein"),$AC1644,$AB1644),0)</f>
        <v>0</v>
      </c>
      <c r="AJ1644" s="49">
        <f>IFERROR(IF(OR($W1644&lt;&gt;"Ja",VLOOKUP($C1644,Listen!$A$2:$F$45,6,0)="Nein"),$AC1644,$AB1644),0)</f>
        <v>0</v>
      </c>
      <c r="AK1644" s="49">
        <f>IFERROR(IF(OR($W1644&lt;&gt;"Ja",VLOOKUP($C1644,Listen!$A$2:$F$45,6,0)="Nein"),$AC1644,$AB1644),0)</f>
        <v>0</v>
      </c>
      <c r="AL1644" s="51">
        <f t="shared" si="531"/>
        <v>0</v>
      </c>
      <c r="AM1644" s="296">
        <f>IFERROR(IF(VLOOKUP($C1644,Listen!$A$2:$F$45,6,0)="Ja",MAX(BC1644:BD1644),D_SAV!$BC1644),0)</f>
        <v>0</v>
      </c>
      <c r="AN1644" s="51">
        <f t="shared" si="532"/>
        <v>0</v>
      </c>
      <c r="AP1644" s="304">
        <f t="shared" si="533"/>
        <v>0</v>
      </c>
      <c r="AQ1644" s="304">
        <f t="shared" si="534"/>
        <v>0</v>
      </c>
      <c r="AR1644" s="304">
        <f t="shared" si="535"/>
        <v>0</v>
      </c>
      <c r="AS1644" s="304">
        <f t="shared" si="536"/>
        <v>0</v>
      </c>
      <c r="AT1644" s="304">
        <f t="shared" si="537"/>
        <v>0</v>
      </c>
      <c r="AU1644" s="304">
        <f t="shared" si="538"/>
        <v>0</v>
      </c>
      <c r="AV1644" s="304">
        <f t="shared" si="539"/>
        <v>0</v>
      </c>
      <c r="AW1644" s="304">
        <f t="shared" si="540"/>
        <v>0</v>
      </c>
      <c r="AX1644" s="304">
        <f t="shared" si="541"/>
        <v>0</v>
      </c>
      <c r="AY1644" s="304">
        <f t="shared" si="542"/>
        <v>0</v>
      </c>
      <c r="AZ1644" s="304">
        <f t="shared" si="543"/>
        <v>0</v>
      </c>
      <c r="BA1644" s="304">
        <f t="shared" si="544"/>
        <v>0</v>
      </c>
      <c r="BB1644" s="304">
        <f t="shared" si="545"/>
        <v>0</v>
      </c>
      <c r="BC1644" s="304">
        <f t="shared" si="546"/>
        <v>0</v>
      </c>
      <c r="BD1644" s="304">
        <f t="shared" si="547"/>
        <v>0</v>
      </c>
      <c r="BE1644" s="304">
        <f>IFERROR(IF(VLOOKUP($C1644,Listen!$A$2:$F$45,6,0)="Ja",BB1644-MAX(BC1644:BD1644),BB1644-BC1644),0)</f>
        <v>0</v>
      </c>
    </row>
    <row r="1645" spans="1:57" x14ac:dyDescent="0.25">
      <c r="A1645" s="320" t="str">
        <f>IF(AND(D1645&lt;&gt;0,C1645&lt;&gt;0,E1645&lt;&gt;0),IF(B1645&lt;&gt;0,CONCATENATE(B1645,"-AGr",VLOOKUP(C1645,Listen!$A$2:$D$45,4,FALSE),"-",D1645,"-",E1645,),CONCATENATE("AGr",VLOOKUP(C1645,Listen!$A$2:$D$45,4,FALSE),"-",D1645,"-",E1645)),"keine vollständige ID")</f>
        <v>keine vollständige ID</v>
      </c>
      <c r="B1645" s="301"/>
      <c r="C1645" s="287"/>
      <c r="D1645" s="34"/>
      <c r="E1645" s="306"/>
      <c r="F1645" s="116"/>
      <c r="G1645" s="17"/>
      <c r="H1645" s="17"/>
      <c r="I1645" s="17"/>
      <c r="J1645" s="17"/>
      <c r="K1645" s="17"/>
      <c r="L1645" s="17"/>
      <c r="M1645" s="17"/>
      <c r="N1645" s="17"/>
      <c r="O1645" s="116"/>
      <c r="P1645" s="117">
        <f>IF(D1645&gt;A_Stammdaten!$B$12,0,SUM(G1645,H1645,J1645,L1645:M1645)-SUM(I1645,K1645,N1645:O1645))</f>
        <v>0</v>
      </c>
      <c r="Q1645" s="17"/>
      <c r="R1645" s="17"/>
      <c r="S1645" s="17"/>
      <c r="T1645" s="17"/>
      <c r="U1645" s="62">
        <f t="shared" si="527"/>
        <v>0</v>
      </c>
      <c r="V1645" s="34"/>
      <c r="W1645" s="34"/>
      <c r="X1645" s="34"/>
      <c r="Y1645" s="34"/>
      <c r="Z1645" s="34"/>
      <c r="AA1645" s="63" t="str">
        <f t="shared" si="528"/>
        <v>-</v>
      </c>
      <c r="AB1645" s="63" t="str">
        <f t="shared" si="529"/>
        <v>-</v>
      </c>
      <c r="AC1645" s="63">
        <f>IF(ISBLANK($C1645),0,VLOOKUP($C1645,Listen!$A$2:$C$45,2,FALSE))</f>
        <v>0</v>
      </c>
      <c r="AD1645" s="63">
        <f>IF(ISBLANK($C1645),0,VLOOKUP($C1645,Listen!$A$2:$C$45,3,FALSE))</f>
        <v>0</v>
      </c>
      <c r="AE1645" s="49">
        <f t="shared" si="530"/>
        <v>0</v>
      </c>
      <c r="AF1645" s="49">
        <f t="shared" si="530"/>
        <v>0</v>
      </c>
      <c r="AG1645" s="49">
        <f>IFERROR(IF(OR($V1645&lt;&gt;"Ja",VLOOKUP($C1645,Listen!$A$2:$F$45,5,0)="Nein",D1645&lt;IF(C1645="LNG Anbindungsanlagen gemäß separater Festlegung",2022,2023)),$AC1645,$AA1645),0)</f>
        <v>0</v>
      </c>
      <c r="AH1645" s="49">
        <f>IFERROR(IF(OR($V1645&lt;&gt;"Ja",VLOOKUP($C1645,Listen!$A$2:$F$45,5,0)="Nein",D1645&lt;IF(C1645="LNG Anbindungsanlagen gemäß separater Festlegung",2022,2023)),$AC1645,$AA1645),0)</f>
        <v>0</v>
      </c>
      <c r="AI1645" s="49">
        <f>IFERROR(IF(OR($W1645&lt;&gt;"Ja",VLOOKUP($C1645,Listen!$A$2:$F$45,6,0)="Nein"),$AC1645,$AB1645),0)</f>
        <v>0</v>
      </c>
      <c r="AJ1645" s="49">
        <f>IFERROR(IF(OR($W1645&lt;&gt;"Ja",VLOOKUP($C1645,Listen!$A$2:$F$45,6,0)="Nein"),$AC1645,$AB1645),0)</f>
        <v>0</v>
      </c>
      <c r="AK1645" s="49">
        <f>IFERROR(IF(OR($W1645&lt;&gt;"Ja",VLOOKUP($C1645,Listen!$A$2:$F$45,6,0)="Nein"),$AC1645,$AB1645),0)</f>
        <v>0</v>
      </c>
      <c r="AL1645" s="51">
        <f t="shared" si="531"/>
        <v>0</v>
      </c>
      <c r="AM1645" s="296">
        <f>IFERROR(IF(VLOOKUP($C1645,Listen!$A$2:$F$45,6,0)="Ja",MAX(BC1645:BD1645),D_SAV!$BC1645),0)</f>
        <v>0</v>
      </c>
      <c r="AN1645" s="51">
        <f t="shared" si="532"/>
        <v>0</v>
      </c>
      <c r="AP1645" s="304">
        <f t="shared" si="533"/>
        <v>0</v>
      </c>
      <c r="AQ1645" s="304">
        <f t="shared" si="534"/>
        <v>0</v>
      </c>
      <c r="AR1645" s="304">
        <f t="shared" si="535"/>
        <v>0</v>
      </c>
      <c r="AS1645" s="304">
        <f t="shared" si="536"/>
        <v>0</v>
      </c>
      <c r="AT1645" s="304">
        <f t="shared" si="537"/>
        <v>0</v>
      </c>
      <c r="AU1645" s="304">
        <f t="shared" si="538"/>
        <v>0</v>
      </c>
      <c r="AV1645" s="304">
        <f t="shared" si="539"/>
        <v>0</v>
      </c>
      <c r="AW1645" s="304">
        <f t="shared" si="540"/>
        <v>0</v>
      </c>
      <c r="AX1645" s="304">
        <f t="shared" si="541"/>
        <v>0</v>
      </c>
      <c r="AY1645" s="304">
        <f t="shared" si="542"/>
        <v>0</v>
      </c>
      <c r="AZ1645" s="304">
        <f t="shared" si="543"/>
        <v>0</v>
      </c>
      <c r="BA1645" s="304">
        <f t="shared" si="544"/>
        <v>0</v>
      </c>
      <c r="BB1645" s="304">
        <f t="shared" si="545"/>
        <v>0</v>
      </c>
      <c r="BC1645" s="304">
        <f t="shared" si="546"/>
        <v>0</v>
      </c>
      <c r="BD1645" s="304">
        <f t="shared" si="547"/>
        <v>0</v>
      </c>
      <c r="BE1645" s="304">
        <f>IFERROR(IF(VLOOKUP($C1645,Listen!$A$2:$F$45,6,0)="Ja",BB1645-MAX(BC1645:BD1645),BB1645-BC1645),0)</f>
        <v>0</v>
      </c>
    </row>
    <row r="1646" spans="1:57" x14ac:dyDescent="0.25">
      <c r="A1646" s="320" t="str">
        <f>IF(AND(D1646&lt;&gt;0,C1646&lt;&gt;0,E1646&lt;&gt;0),IF(B1646&lt;&gt;0,CONCATENATE(B1646,"-AGr",VLOOKUP(C1646,Listen!$A$2:$D$45,4,FALSE),"-",D1646,"-",E1646,),CONCATENATE("AGr",VLOOKUP(C1646,Listen!$A$2:$D$45,4,FALSE),"-",D1646,"-",E1646)),"keine vollständige ID")</f>
        <v>keine vollständige ID</v>
      </c>
      <c r="B1646" s="301"/>
      <c r="C1646" s="287"/>
      <c r="D1646" s="34"/>
      <c r="E1646" s="306"/>
      <c r="F1646" s="116"/>
      <c r="G1646" s="17"/>
      <c r="H1646" s="17"/>
      <c r="I1646" s="17"/>
      <c r="J1646" s="17"/>
      <c r="K1646" s="17"/>
      <c r="L1646" s="17"/>
      <c r="M1646" s="17"/>
      <c r="N1646" s="17"/>
      <c r="O1646" s="116"/>
      <c r="P1646" s="117">
        <f>IF(D1646&gt;A_Stammdaten!$B$12,0,SUM(G1646,H1646,J1646,L1646:M1646)-SUM(I1646,K1646,N1646:O1646))</f>
        <v>0</v>
      </c>
      <c r="Q1646" s="17"/>
      <c r="R1646" s="17"/>
      <c r="S1646" s="17"/>
      <c r="T1646" s="17"/>
      <c r="U1646" s="62">
        <f t="shared" si="527"/>
        <v>0</v>
      </c>
      <c r="V1646" s="34"/>
      <c r="W1646" s="34"/>
      <c r="X1646" s="34"/>
      <c r="Y1646" s="34"/>
      <c r="Z1646" s="34"/>
      <c r="AA1646" s="63" t="str">
        <f t="shared" si="528"/>
        <v>-</v>
      </c>
      <c r="AB1646" s="63" t="str">
        <f t="shared" si="529"/>
        <v>-</v>
      </c>
      <c r="AC1646" s="63">
        <f>IF(ISBLANK($C1646),0,VLOOKUP($C1646,Listen!$A$2:$C$45,2,FALSE))</f>
        <v>0</v>
      </c>
      <c r="AD1646" s="63">
        <f>IF(ISBLANK($C1646),0,VLOOKUP($C1646,Listen!$A$2:$C$45,3,FALSE))</f>
        <v>0</v>
      </c>
      <c r="AE1646" s="49">
        <f t="shared" si="530"/>
        <v>0</v>
      </c>
      <c r="AF1646" s="49">
        <f t="shared" si="530"/>
        <v>0</v>
      </c>
      <c r="AG1646" s="49">
        <f>IFERROR(IF(OR($V1646&lt;&gt;"Ja",VLOOKUP($C1646,Listen!$A$2:$F$45,5,0)="Nein",D1646&lt;IF(C1646="LNG Anbindungsanlagen gemäß separater Festlegung",2022,2023)),$AC1646,$AA1646),0)</f>
        <v>0</v>
      </c>
      <c r="AH1646" s="49">
        <f>IFERROR(IF(OR($V1646&lt;&gt;"Ja",VLOOKUP($C1646,Listen!$A$2:$F$45,5,0)="Nein",D1646&lt;IF(C1646="LNG Anbindungsanlagen gemäß separater Festlegung",2022,2023)),$AC1646,$AA1646),0)</f>
        <v>0</v>
      </c>
      <c r="AI1646" s="49">
        <f>IFERROR(IF(OR($W1646&lt;&gt;"Ja",VLOOKUP($C1646,Listen!$A$2:$F$45,6,0)="Nein"),$AC1646,$AB1646),0)</f>
        <v>0</v>
      </c>
      <c r="AJ1646" s="49">
        <f>IFERROR(IF(OR($W1646&lt;&gt;"Ja",VLOOKUP($C1646,Listen!$A$2:$F$45,6,0)="Nein"),$AC1646,$AB1646),0)</f>
        <v>0</v>
      </c>
      <c r="AK1646" s="49">
        <f>IFERROR(IF(OR($W1646&lt;&gt;"Ja",VLOOKUP($C1646,Listen!$A$2:$F$45,6,0)="Nein"),$AC1646,$AB1646),0)</f>
        <v>0</v>
      </c>
      <c r="AL1646" s="51">
        <f t="shared" si="531"/>
        <v>0</v>
      </c>
      <c r="AM1646" s="296">
        <f>IFERROR(IF(VLOOKUP($C1646,Listen!$A$2:$F$45,6,0)="Ja",MAX(BC1646:BD1646),D_SAV!$BC1646),0)</f>
        <v>0</v>
      </c>
      <c r="AN1646" s="51">
        <f t="shared" si="532"/>
        <v>0</v>
      </c>
      <c r="AP1646" s="304">
        <f t="shared" si="533"/>
        <v>0</v>
      </c>
      <c r="AQ1646" s="304">
        <f t="shared" si="534"/>
        <v>0</v>
      </c>
      <c r="AR1646" s="304">
        <f t="shared" si="535"/>
        <v>0</v>
      </c>
      <c r="AS1646" s="304">
        <f t="shared" si="536"/>
        <v>0</v>
      </c>
      <c r="AT1646" s="304">
        <f t="shared" si="537"/>
        <v>0</v>
      </c>
      <c r="AU1646" s="304">
        <f t="shared" si="538"/>
        <v>0</v>
      </c>
      <c r="AV1646" s="304">
        <f t="shared" si="539"/>
        <v>0</v>
      </c>
      <c r="AW1646" s="304">
        <f t="shared" si="540"/>
        <v>0</v>
      </c>
      <c r="AX1646" s="304">
        <f t="shared" si="541"/>
        <v>0</v>
      </c>
      <c r="AY1646" s="304">
        <f t="shared" si="542"/>
        <v>0</v>
      </c>
      <c r="AZ1646" s="304">
        <f t="shared" si="543"/>
        <v>0</v>
      </c>
      <c r="BA1646" s="304">
        <f t="shared" si="544"/>
        <v>0</v>
      </c>
      <c r="BB1646" s="304">
        <f t="shared" si="545"/>
        <v>0</v>
      </c>
      <c r="BC1646" s="304">
        <f t="shared" si="546"/>
        <v>0</v>
      </c>
      <c r="BD1646" s="304">
        <f t="shared" si="547"/>
        <v>0</v>
      </c>
      <c r="BE1646" s="304">
        <f>IFERROR(IF(VLOOKUP($C1646,Listen!$A$2:$F$45,6,0)="Ja",BB1646-MAX(BC1646:BD1646),BB1646-BC1646),0)</f>
        <v>0</v>
      </c>
    </row>
    <row r="1647" spans="1:57" x14ac:dyDescent="0.25">
      <c r="A1647" s="320" t="str">
        <f>IF(AND(D1647&lt;&gt;0,C1647&lt;&gt;0,E1647&lt;&gt;0),IF(B1647&lt;&gt;0,CONCATENATE(B1647,"-AGr",VLOOKUP(C1647,Listen!$A$2:$D$45,4,FALSE),"-",D1647,"-",E1647,),CONCATENATE("AGr",VLOOKUP(C1647,Listen!$A$2:$D$45,4,FALSE),"-",D1647,"-",E1647)),"keine vollständige ID")</f>
        <v>keine vollständige ID</v>
      </c>
      <c r="B1647" s="301"/>
      <c r="C1647" s="287"/>
      <c r="D1647" s="34"/>
      <c r="E1647" s="306"/>
      <c r="F1647" s="116"/>
      <c r="G1647" s="17"/>
      <c r="H1647" s="17"/>
      <c r="I1647" s="17"/>
      <c r="J1647" s="17"/>
      <c r="K1647" s="17"/>
      <c r="L1647" s="17"/>
      <c r="M1647" s="17"/>
      <c r="N1647" s="17"/>
      <c r="O1647" s="116"/>
      <c r="P1647" s="117">
        <f>IF(D1647&gt;A_Stammdaten!$B$12,0,SUM(G1647,H1647,J1647,L1647:M1647)-SUM(I1647,K1647,N1647:O1647))</f>
        <v>0</v>
      </c>
      <c r="Q1647" s="17"/>
      <c r="R1647" s="17"/>
      <c r="S1647" s="17"/>
      <c r="T1647" s="17"/>
      <c r="U1647" s="62">
        <f t="shared" si="527"/>
        <v>0</v>
      </c>
      <c r="V1647" s="34"/>
      <c r="W1647" s="34"/>
      <c r="X1647" s="34"/>
      <c r="Y1647" s="34"/>
      <c r="Z1647" s="34"/>
      <c r="AA1647" s="63" t="str">
        <f t="shared" si="528"/>
        <v>-</v>
      </c>
      <c r="AB1647" s="63" t="str">
        <f t="shared" si="529"/>
        <v>-</v>
      </c>
      <c r="AC1647" s="63">
        <f>IF(ISBLANK($C1647),0,VLOOKUP($C1647,Listen!$A$2:$C$45,2,FALSE))</f>
        <v>0</v>
      </c>
      <c r="AD1647" s="63">
        <f>IF(ISBLANK($C1647),0,VLOOKUP($C1647,Listen!$A$2:$C$45,3,FALSE))</f>
        <v>0</v>
      </c>
      <c r="AE1647" s="49">
        <f t="shared" si="530"/>
        <v>0</v>
      </c>
      <c r="AF1647" s="49">
        <f t="shared" si="530"/>
        <v>0</v>
      </c>
      <c r="AG1647" s="49">
        <f>IFERROR(IF(OR($V1647&lt;&gt;"Ja",VLOOKUP($C1647,Listen!$A$2:$F$45,5,0)="Nein",D1647&lt;IF(C1647="LNG Anbindungsanlagen gemäß separater Festlegung",2022,2023)),$AC1647,$AA1647),0)</f>
        <v>0</v>
      </c>
      <c r="AH1647" s="49">
        <f>IFERROR(IF(OR($V1647&lt;&gt;"Ja",VLOOKUP($C1647,Listen!$A$2:$F$45,5,0)="Nein",D1647&lt;IF(C1647="LNG Anbindungsanlagen gemäß separater Festlegung",2022,2023)),$AC1647,$AA1647),0)</f>
        <v>0</v>
      </c>
      <c r="AI1647" s="49">
        <f>IFERROR(IF(OR($W1647&lt;&gt;"Ja",VLOOKUP($C1647,Listen!$A$2:$F$45,6,0)="Nein"),$AC1647,$AB1647),0)</f>
        <v>0</v>
      </c>
      <c r="AJ1647" s="49">
        <f>IFERROR(IF(OR($W1647&lt;&gt;"Ja",VLOOKUP($C1647,Listen!$A$2:$F$45,6,0)="Nein"),$AC1647,$AB1647),0)</f>
        <v>0</v>
      </c>
      <c r="AK1647" s="49">
        <f>IFERROR(IF(OR($W1647&lt;&gt;"Ja",VLOOKUP($C1647,Listen!$A$2:$F$45,6,0)="Nein"),$AC1647,$AB1647),0)</f>
        <v>0</v>
      </c>
      <c r="AL1647" s="51">
        <f t="shared" si="531"/>
        <v>0</v>
      </c>
      <c r="AM1647" s="296">
        <f>IFERROR(IF(VLOOKUP($C1647,Listen!$A$2:$F$45,6,0)="Ja",MAX(BC1647:BD1647),D_SAV!$BC1647),0)</f>
        <v>0</v>
      </c>
      <c r="AN1647" s="51">
        <f t="shared" si="532"/>
        <v>0</v>
      </c>
      <c r="AP1647" s="304">
        <f t="shared" si="533"/>
        <v>0</v>
      </c>
      <c r="AQ1647" s="304">
        <f t="shared" si="534"/>
        <v>0</v>
      </c>
      <c r="AR1647" s="304">
        <f t="shared" si="535"/>
        <v>0</v>
      </c>
      <c r="AS1647" s="304">
        <f t="shared" si="536"/>
        <v>0</v>
      </c>
      <c r="AT1647" s="304">
        <f t="shared" si="537"/>
        <v>0</v>
      </c>
      <c r="AU1647" s="304">
        <f t="shared" si="538"/>
        <v>0</v>
      </c>
      <c r="AV1647" s="304">
        <f t="shared" si="539"/>
        <v>0</v>
      </c>
      <c r="AW1647" s="304">
        <f t="shared" si="540"/>
        <v>0</v>
      </c>
      <c r="AX1647" s="304">
        <f t="shared" si="541"/>
        <v>0</v>
      </c>
      <c r="AY1647" s="304">
        <f t="shared" si="542"/>
        <v>0</v>
      </c>
      <c r="AZ1647" s="304">
        <f t="shared" si="543"/>
        <v>0</v>
      </c>
      <c r="BA1647" s="304">
        <f t="shared" si="544"/>
        <v>0</v>
      </c>
      <c r="BB1647" s="304">
        <f t="shared" si="545"/>
        <v>0</v>
      </c>
      <c r="BC1647" s="304">
        <f t="shared" si="546"/>
        <v>0</v>
      </c>
      <c r="BD1647" s="304">
        <f t="shared" si="547"/>
        <v>0</v>
      </c>
      <c r="BE1647" s="304">
        <f>IFERROR(IF(VLOOKUP($C1647,Listen!$A$2:$F$45,6,0)="Ja",BB1647-MAX(BC1647:BD1647),BB1647-BC1647),0)</f>
        <v>0</v>
      </c>
    </row>
    <row r="1648" spans="1:57" x14ac:dyDescent="0.25">
      <c r="A1648" s="320" t="str">
        <f>IF(AND(D1648&lt;&gt;0,C1648&lt;&gt;0,E1648&lt;&gt;0),IF(B1648&lt;&gt;0,CONCATENATE(B1648,"-AGr",VLOOKUP(C1648,Listen!$A$2:$D$45,4,FALSE),"-",D1648,"-",E1648,),CONCATENATE("AGr",VLOOKUP(C1648,Listen!$A$2:$D$45,4,FALSE),"-",D1648,"-",E1648)),"keine vollständige ID")</f>
        <v>keine vollständige ID</v>
      </c>
      <c r="B1648" s="301"/>
      <c r="C1648" s="287"/>
      <c r="D1648" s="34"/>
      <c r="E1648" s="306"/>
      <c r="F1648" s="116"/>
      <c r="G1648" s="17"/>
      <c r="H1648" s="17"/>
      <c r="I1648" s="17"/>
      <c r="J1648" s="17"/>
      <c r="K1648" s="17"/>
      <c r="L1648" s="17"/>
      <c r="M1648" s="17"/>
      <c r="N1648" s="17"/>
      <c r="O1648" s="116"/>
      <c r="P1648" s="117">
        <f>IF(D1648&gt;A_Stammdaten!$B$12,0,SUM(G1648,H1648,J1648,L1648:M1648)-SUM(I1648,K1648,N1648:O1648))</f>
        <v>0</v>
      </c>
      <c r="Q1648" s="17"/>
      <c r="R1648" s="17"/>
      <c r="S1648" s="17"/>
      <c r="T1648" s="17"/>
      <c r="U1648" s="62">
        <f t="shared" si="527"/>
        <v>0</v>
      </c>
      <c r="V1648" s="34"/>
      <c r="W1648" s="34"/>
      <c r="X1648" s="34"/>
      <c r="Y1648" s="34"/>
      <c r="Z1648" s="34"/>
      <c r="AA1648" s="63" t="str">
        <f t="shared" si="528"/>
        <v>-</v>
      </c>
      <c r="AB1648" s="63" t="str">
        <f t="shared" si="529"/>
        <v>-</v>
      </c>
      <c r="AC1648" s="63">
        <f>IF(ISBLANK($C1648),0,VLOOKUP($C1648,Listen!$A$2:$C$45,2,FALSE))</f>
        <v>0</v>
      </c>
      <c r="AD1648" s="63">
        <f>IF(ISBLANK($C1648),0,VLOOKUP($C1648,Listen!$A$2:$C$45,3,FALSE))</f>
        <v>0</v>
      </c>
      <c r="AE1648" s="49">
        <f t="shared" si="530"/>
        <v>0</v>
      </c>
      <c r="AF1648" s="49">
        <f t="shared" si="530"/>
        <v>0</v>
      </c>
      <c r="AG1648" s="49">
        <f>IFERROR(IF(OR($V1648&lt;&gt;"Ja",VLOOKUP($C1648,Listen!$A$2:$F$45,5,0)="Nein",D1648&lt;IF(C1648="LNG Anbindungsanlagen gemäß separater Festlegung",2022,2023)),$AC1648,$AA1648),0)</f>
        <v>0</v>
      </c>
      <c r="AH1648" s="49">
        <f>IFERROR(IF(OR($V1648&lt;&gt;"Ja",VLOOKUP($C1648,Listen!$A$2:$F$45,5,0)="Nein",D1648&lt;IF(C1648="LNG Anbindungsanlagen gemäß separater Festlegung",2022,2023)),$AC1648,$AA1648),0)</f>
        <v>0</v>
      </c>
      <c r="AI1648" s="49">
        <f>IFERROR(IF(OR($W1648&lt;&gt;"Ja",VLOOKUP($C1648,Listen!$A$2:$F$45,6,0)="Nein"),$AC1648,$AB1648),0)</f>
        <v>0</v>
      </c>
      <c r="AJ1648" s="49">
        <f>IFERROR(IF(OR($W1648&lt;&gt;"Ja",VLOOKUP($C1648,Listen!$A$2:$F$45,6,0)="Nein"),$AC1648,$AB1648),0)</f>
        <v>0</v>
      </c>
      <c r="AK1648" s="49">
        <f>IFERROR(IF(OR($W1648&lt;&gt;"Ja",VLOOKUP($C1648,Listen!$A$2:$F$45,6,0)="Nein"),$AC1648,$AB1648),0)</f>
        <v>0</v>
      </c>
      <c r="AL1648" s="51">
        <f t="shared" si="531"/>
        <v>0</v>
      </c>
      <c r="AM1648" s="296">
        <f>IFERROR(IF(VLOOKUP($C1648,Listen!$A$2:$F$45,6,0)="Ja",MAX(BC1648:BD1648),D_SAV!$BC1648),0)</f>
        <v>0</v>
      </c>
      <c r="AN1648" s="51">
        <f t="shared" si="532"/>
        <v>0</v>
      </c>
      <c r="AP1648" s="304">
        <f t="shared" si="533"/>
        <v>0</v>
      </c>
      <c r="AQ1648" s="304">
        <f t="shared" si="534"/>
        <v>0</v>
      </c>
      <c r="AR1648" s="304">
        <f t="shared" si="535"/>
        <v>0</v>
      </c>
      <c r="AS1648" s="304">
        <f t="shared" si="536"/>
        <v>0</v>
      </c>
      <c r="AT1648" s="304">
        <f t="shared" si="537"/>
        <v>0</v>
      </c>
      <c r="AU1648" s="304">
        <f t="shared" si="538"/>
        <v>0</v>
      </c>
      <c r="AV1648" s="304">
        <f t="shared" si="539"/>
        <v>0</v>
      </c>
      <c r="AW1648" s="304">
        <f t="shared" si="540"/>
        <v>0</v>
      </c>
      <c r="AX1648" s="304">
        <f t="shared" si="541"/>
        <v>0</v>
      </c>
      <c r="AY1648" s="304">
        <f t="shared" si="542"/>
        <v>0</v>
      </c>
      <c r="AZ1648" s="304">
        <f t="shared" si="543"/>
        <v>0</v>
      </c>
      <c r="BA1648" s="304">
        <f t="shared" si="544"/>
        <v>0</v>
      </c>
      <c r="BB1648" s="304">
        <f t="shared" si="545"/>
        <v>0</v>
      </c>
      <c r="BC1648" s="304">
        <f t="shared" si="546"/>
        <v>0</v>
      </c>
      <c r="BD1648" s="304">
        <f t="shared" si="547"/>
        <v>0</v>
      </c>
      <c r="BE1648" s="304">
        <f>IFERROR(IF(VLOOKUP($C1648,Listen!$A$2:$F$45,6,0)="Ja",BB1648-MAX(BC1648:BD1648),BB1648-BC1648),0)</f>
        <v>0</v>
      </c>
    </row>
    <row r="1649" spans="1:57" x14ac:dyDescent="0.25">
      <c r="A1649" s="320" t="str">
        <f>IF(AND(D1649&lt;&gt;0,C1649&lt;&gt;0,E1649&lt;&gt;0),IF(B1649&lt;&gt;0,CONCATENATE(B1649,"-AGr",VLOOKUP(C1649,Listen!$A$2:$D$45,4,FALSE),"-",D1649,"-",E1649,),CONCATENATE("AGr",VLOOKUP(C1649,Listen!$A$2:$D$45,4,FALSE),"-",D1649,"-",E1649)),"keine vollständige ID")</f>
        <v>keine vollständige ID</v>
      </c>
      <c r="B1649" s="301"/>
      <c r="C1649" s="287"/>
      <c r="D1649" s="34"/>
      <c r="E1649" s="306"/>
      <c r="F1649" s="116"/>
      <c r="G1649" s="17"/>
      <c r="H1649" s="17"/>
      <c r="I1649" s="17"/>
      <c r="J1649" s="17"/>
      <c r="K1649" s="17"/>
      <c r="L1649" s="17"/>
      <c r="M1649" s="17"/>
      <c r="N1649" s="17"/>
      <c r="O1649" s="116"/>
      <c r="P1649" s="117">
        <f>IF(D1649&gt;A_Stammdaten!$B$12,0,SUM(G1649,H1649,J1649,L1649:M1649)-SUM(I1649,K1649,N1649:O1649))</f>
        <v>0</v>
      </c>
      <c r="Q1649" s="17"/>
      <c r="R1649" s="17"/>
      <c r="S1649" s="17"/>
      <c r="T1649" s="17"/>
      <c r="U1649" s="62">
        <f t="shared" si="527"/>
        <v>0</v>
      </c>
      <c r="V1649" s="34"/>
      <c r="W1649" s="34"/>
      <c r="X1649" s="34"/>
      <c r="Y1649" s="34"/>
      <c r="Z1649" s="34"/>
      <c r="AA1649" s="63" t="str">
        <f t="shared" si="528"/>
        <v>-</v>
      </c>
      <c r="AB1649" s="63" t="str">
        <f t="shared" si="529"/>
        <v>-</v>
      </c>
      <c r="AC1649" s="63">
        <f>IF(ISBLANK($C1649),0,VLOOKUP($C1649,Listen!$A$2:$C$45,2,FALSE))</f>
        <v>0</v>
      </c>
      <c r="AD1649" s="63">
        <f>IF(ISBLANK($C1649),0,VLOOKUP($C1649,Listen!$A$2:$C$45,3,FALSE))</f>
        <v>0</v>
      </c>
      <c r="AE1649" s="49">
        <f t="shared" si="530"/>
        <v>0</v>
      </c>
      <c r="AF1649" s="49">
        <f t="shared" si="530"/>
        <v>0</v>
      </c>
      <c r="AG1649" s="49">
        <f>IFERROR(IF(OR($V1649&lt;&gt;"Ja",VLOOKUP($C1649,Listen!$A$2:$F$45,5,0)="Nein",D1649&lt;IF(C1649="LNG Anbindungsanlagen gemäß separater Festlegung",2022,2023)),$AC1649,$AA1649),0)</f>
        <v>0</v>
      </c>
      <c r="AH1649" s="49">
        <f>IFERROR(IF(OR($V1649&lt;&gt;"Ja",VLOOKUP($C1649,Listen!$A$2:$F$45,5,0)="Nein",D1649&lt;IF(C1649="LNG Anbindungsanlagen gemäß separater Festlegung",2022,2023)),$AC1649,$AA1649),0)</f>
        <v>0</v>
      </c>
      <c r="AI1649" s="49">
        <f>IFERROR(IF(OR($W1649&lt;&gt;"Ja",VLOOKUP($C1649,Listen!$A$2:$F$45,6,0)="Nein"),$AC1649,$AB1649),0)</f>
        <v>0</v>
      </c>
      <c r="AJ1649" s="49">
        <f>IFERROR(IF(OR($W1649&lt;&gt;"Ja",VLOOKUP($C1649,Listen!$A$2:$F$45,6,0)="Nein"),$AC1649,$AB1649),0)</f>
        <v>0</v>
      </c>
      <c r="AK1649" s="49">
        <f>IFERROR(IF(OR($W1649&lt;&gt;"Ja",VLOOKUP($C1649,Listen!$A$2:$F$45,6,0)="Nein"),$AC1649,$AB1649),0)</f>
        <v>0</v>
      </c>
      <c r="AL1649" s="51">
        <f t="shared" si="531"/>
        <v>0</v>
      </c>
      <c r="AM1649" s="296">
        <f>IFERROR(IF(VLOOKUP($C1649,Listen!$A$2:$F$45,6,0)="Ja",MAX(BC1649:BD1649),D_SAV!$BC1649),0)</f>
        <v>0</v>
      </c>
      <c r="AN1649" s="51">
        <f t="shared" si="532"/>
        <v>0</v>
      </c>
      <c r="AP1649" s="304">
        <f t="shared" si="533"/>
        <v>0</v>
      </c>
      <c r="AQ1649" s="304">
        <f t="shared" si="534"/>
        <v>0</v>
      </c>
      <c r="AR1649" s="304">
        <f t="shared" si="535"/>
        <v>0</v>
      </c>
      <c r="AS1649" s="304">
        <f t="shared" si="536"/>
        <v>0</v>
      </c>
      <c r="AT1649" s="304">
        <f t="shared" si="537"/>
        <v>0</v>
      </c>
      <c r="AU1649" s="304">
        <f t="shared" si="538"/>
        <v>0</v>
      </c>
      <c r="AV1649" s="304">
        <f t="shared" si="539"/>
        <v>0</v>
      </c>
      <c r="AW1649" s="304">
        <f t="shared" si="540"/>
        <v>0</v>
      </c>
      <c r="AX1649" s="304">
        <f t="shared" si="541"/>
        <v>0</v>
      </c>
      <c r="AY1649" s="304">
        <f t="shared" si="542"/>
        <v>0</v>
      </c>
      <c r="AZ1649" s="304">
        <f t="shared" si="543"/>
        <v>0</v>
      </c>
      <c r="BA1649" s="304">
        <f t="shared" si="544"/>
        <v>0</v>
      </c>
      <c r="BB1649" s="304">
        <f t="shared" si="545"/>
        <v>0</v>
      </c>
      <c r="BC1649" s="304">
        <f t="shared" si="546"/>
        <v>0</v>
      </c>
      <c r="BD1649" s="304">
        <f t="shared" si="547"/>
        <v>0</v>
      </c>
      <c r="BE1649" s="304">
        <f>IFERROR(IF(VLOOKUP($C1649,Listen!$A$2:$F$45,6,0)="Ja",BB1649-MAX(BC1649:BD1649),BB1649-BC1649),0)</f>
        <v>0</v>
      </c>
    </row>
    <row r="1650" spans="1:57" x14ac:dyDescent="0.25">
      <c r="A1650" s="320" t="str">
        <f>IF(AND(D1650&lt;&gt;0,C1650&lt;&gt;0,E1650&lt;&gt;0),IF(B1650&lt;&gt;0,CONCATENATE(B1650,"-AGr",VLOOKUP(C1650,Listen!$A$2:$D$45,4,FALSE),"-",D1650,"-",E1650,),CONCATENATE("AGr",VLOOKUP(C1650,Listen!$A$2:$D$45,4,FALSE),"-",D1650,"-",E1650)),"keine vollständige ID")</f>
        <v>keine vollständige ID</v>
      </c>
      <c r="B1650" s="301"/>
      <c r="C1650" s="287"/>
      <c r="D1650" s="34"/>
      <c r="E1650" s="306"/>
      <c r="F1650" s="116"/>
      <c r="G1650" s="17"/>
      <c r="H1650" s="17"/>
      <c r="I1650" s="17"/>
      <c r="J1650" s="17"/>
      <c r="K1650" s="17"/>
      <c r="L1650" s="17"/>
      <c r="M1650" s="17"/>
      <c r="N1650" s="17"/>
      <c r="O1650" s="116"/>
      <c r="P1650" s="117">
        <f>IF(D1650&gt;A_Stammdaten!$B$12,0,SUM(G1650,H1650,J1650,L1650:M1650)-SUM(I1650,K1650,N1650:O1650))</f>
        <v>0</v>
      </c>
      <c r="Q1650" s="17"/>
      <c r="R1650" s="17"/>
      <c r="S1650" s="17"/>
      <c r="T1650" s="17"/>
      <c r="U1650" s="62">
        <f t="shared" si="527"/>
        <v>0</v>
      </c>
      <c r="V1650" s="34"/>
      <c r="W1650" s="34"/>
      <c r="X1650" s="34"/>
      <c r="Y1650" s="34"/>
      <c r="Z1650" s="34"/>
      <c r="AA1650" s="63" t="str">
        <f t="shared" si="528"/>
        <v>-</v>
      </c>
      <c r="AB1650" s="63" t="str">
        <f t="shared" si="529"/>
        <v>-</v>
      </c>
      <c r="AC1650" s="63">
        <f>IF(ISBLANK($C1650),0,VLOOKUP($C1650,Listen!$A$2:$C$45,2,FALSE))</f>
        <v>0</v>
      </c>
      <c r="AD1650" s="63">
        <f>IF(ISBLANK($C1650),0,VLOOKUP($C1650,Listen!$A$2:$C$45,3,FALSE))</f>
        <v>0</v>
      </c>
      <c r="AE1650" s="49">
        <f t="shared" si="530"/>
        <v>0</v>
      </c>
      <c r="AF1650" s="49">
        <f t="shared" si="530"/>
        <v>0</v>
      </c>
      <c r="AG1650" s="49">
        <f>IFERROR(IF(OR($V1650&lt;&gt;"Ja",VLOOKUP($C1650,Listen!$A$2:$F$45,5,0)="Nein",D1650&lt;IF(C1650="LNG Anbindungsanlagen gemäß separater Festlegung",2022,2023)),$AC1650,$AA1650),0)</f>
        <v>0</v>
      </c>
      <c r="AH1650" s="49">
        <f>IFERROR(IF(OR($V1650&lt;&gt;"Ja",VLOOKUP($C1650,Listen!$A$2:$F$45,5,0)="Nein",D1650&lt;IF(C1650="LNG Anbindungsanlagen gemäß separater Festlegung",2022,2023)),$AC1650,$AA1650),0)</f>
        <v>0</v>
      </c>
      <c r="AI1650" s="49">
        <f>IFERROR(IF(OR($W1650&lt;&gt;"Ja",VLOOKUP($C1650,Listen!$A$2:$F$45,6,0)="Nein"),$AC1650,$AB1650),0)</f>
        <v>0</v>
      </c>
      <c r="AJ1650" s="49">
        <f>IFERROR(IF(OR($W1650&lt;&gt;"Ja",VLOOKUP($C1650,Listen!$A$2:$F$45,6,0)="Nein"),$AC1650,$AB1650),0)</f>
        <v>0</v>
      </c>
      <c r="AK1650" s="49">
        <f>IFERROR(IF(OR($W1650&lt;&gt;"Ja",VLOOKUP($C1650,Listen!$A$2:$F$45,6,0)="Nein"),$AC1650,$AB1650),0)</f>
        <v>0</v>
      </c>
      <c r="AL1650" s="51">
        <f t="shared" si="531"/>
        <v>0</v>
      </c>
      <c r="AM1650" s="296">
        <f>IFERROR(IF(VLOOKUP($C1650,Listen!$A$2:$F$45,6,0)="Ja",MAX(BC1650:BD1650),D_SAV!$BC1650),0)</f>
        <v>0</v>
      </c>
      <c r="AN1650" s="51">
        <f t="shared" si="532"/>
        <v>0</v>
      </c>
      <c r="AP1650" s="304">
        <f t="shared" si="533"/>
        <v>0</v>
      </c>
      <c r="AQ1650" s="304">
        <f t="shared" si="534"/>
        <v>0</v>
      </c>
      <c r="AR1650" s="304">
        <f t="shared" si="535"/>
        <v>0</v>
      </c>
      <c r="AS1650" s="304">
        <f t="shared" si="536"/>
        <v>0</v>
      </c>
      <c r="AT1650" s="304">
        <f t="shared" si="537"/>
        <v>0</v>
      </c>
      <c r="AU1650" s="304">
        <f t="shared" si="538"/>
        <v>0</v>
      </c>
      <c r="AV1650" s="304">
        <f t="shared" si="539"/>
        <v>0</v>
      </c>
      <c r="AW1650" s="304">
        <f t="shared" si="540"/>
        <v>0</v>
      </c>
      <c r="AX1650" s="304">
        <f t="shared" si="541"/>
        <v>0</v>
      </c>
      <c r="AY1650" s="304">
        <f t="shared" si="542"/>
        <v>0</v>
      </c>
      <c r="AZ1650" s="304">
        <f t="shared" si="543"/>
        <v>0</v>
      </c>
      <c r="BA1650" s="304">
        <f t="shared" si="544"/>
        <v>0</v>
      </c>
      <c r="BB1650" s="304">
        <f t="shared" si="545"/>
        <v>0</v>
      </c>
      <c r="BC1650" s="304">
        <f t="shared" si="546"/>
        <v>0</v>
      </c>
      <c r="BD1650" s="304">
        <f t="shared" si="547"/>
        <v>0</v>
      </c>
      <c r="BE1650" s="304">
        <f>IFERROR(IF(VLOOKUP($C1650,Listen!$A$2:$F$45,6,0)="Ja",BB1650-MAX(BC1650:BD1650),BB1650-BC1650),0)</f>
        <v>0</v>
      </c>
    </row>
    <row r="1651" spans="1:57" x14ac:dyDescent="0.25">
      <c r="A1651" s="320" t="str">
        <f>IF(AND(D1651&lt;&gt;0,C1651&lt;&gt;0,E1651&lt;&gt;0),IF(B1651&lt;&gt;0,CONCATENATE(B1651,"-AGr",VLOOKUP(C1651,Listen!$A$2:$D$45,4,FALSE),"-",D1651,"-",E1651,),CONCATENATE("AGr",VLOOKUP(C1651,Listen!$A$2:$D$45,4,FALSE),"-",D1651,"-",E1651)),"keine vollständige ID")</f>
        <v>keine vollständige ID</v>
      </c>
      <c r="B1651" s="301"/>
      <c r="C1651" s="287"/>
      <c r="D1651" s="34"/>
      <c r="E1651" s="306"/>
      <c r="F1651" s="116"/>
      <c r="G1651" s="17"/>
      <c r="H1651" s="17"/>
      <c r="I1651" s="17"/>
      <c r="J1651" s="17"/>
      <c r="K1651" s="17"/>
      <c r="L1651" s="17"/>
      <c r="M1651" s="17"/>
      <c r="N1651" s="17"/>
      <c r="O1651" s="116"/>
      <c r="P1651" s="117">
        <f>IF(D1651&gt;A_Stammdaten!$B$12,0,SUM(G1651,H1651,J1651,L1651:M1651)-SUM(I1651,K1651,N1651:O1651))</f>
        <v>0</v>
      </c>
      <c r="Q1651" s="17"/>
      <c r="R1651" s="17"/>
      <c r="S1651" s="17"/>
      <c r="T1651" s="17"/>
      <c r="U1651" s="62">
        <f t="shared" si="527"/>
        <v>0</v>
      </c>
      <c r="V1651" s="34"/>
      <c r="W1651" s="34"/>
      <c r="X1651" s="34"/>
      <c r="Y1651" s="34"/>
      <c r="Z1651" s="34"/>
      <c r="AA1651" s="63" t="str">
        <f t="shared" si="528"/>
        <v>-</v>
      </c>
      <c r="AB1651" s="63" t="str">
        <f t="shared" si="529"/>
        <v>-</v>
      </c>
      <c r="AC1651" s="63">
        <f>IF(ISBLANK($C1651),0,VLOOKUP($C1651,Listen!$A$2:$C$45,2,FALSE))</f>
        <v>0</v>
      </c>
      <c r="AD1651" s="63">
        <f>IF(ISBLANK($C1651),0,VLOOKUP($C1651,Listen!$A$2:$C$45,3,FALSE))</f>
        <v>0</v>
      </c>
      <c r="AE1651" s="49">
        <f t="shared" si="530"/>
        <v>0</v>
      </c>
      <c r="AF1651" s="49">
        <f t="shared" si="530"/>
        <v>0</v>
      </c>
      <c r="AG1651" s="49">
        <f>IFERROR(IF(OR($V1651&lt;&gt;"Ja",VLOOKUP($C1651,Listen!$A$2:$F$45,5,0)="Nein",D1651&lt;IF(C1651="LNG Anbindungsanlagen gemäß separater Festlegung",2022,2023)),$AC1651,$AA1651),0)</f>
        <v>0</v>
      </c>
      <c r="AH1651" s="49">
        <f>IFERROR(IF(OR($V1651&lt;&gt;"Ja",VLOOKUP($C1651,Listen!$A$2:$F$45,5,0)="Nein",D1651&lt;IF(C1651="LNG Anbindungsanlagen gemäß separater Festlegung",2022,2023)),$AC1651,$AA1651),0)</f>
        <v>0</v>
      </c>
      <c r="AI1651" s="49">
        <f>IFERROR(IF(OR($W1651&lt;&gt;"Ja",VLOOKUP($C1651,Listen!$A$2:$F$45,6,0)="Nein"),$AC1651,$AB1651),0)</f>
        <v>0</v>
      </c>
      <c r="AJ1651" s="49">
        <f>IFERROR(IF(OR($W1651&lt;&gt;"Ja",VLOOKUP($C1651,Listen!$A$2:$F$45,6,0)="Nein"),$AC1651,$AB1651),0)</f>
        <v>0</v>
      </c>
      <c r="AK1651" s="49">
        <f>IFERROR(IF(OR($W1651&lt;&gt;"Ja",VLOOKUP($C1651,Listen!$A$2:$F$45,6,0)="Nein"),$AC1651,$AB1651),0)</f>
        <v>0</v>
      </c>
      <c r="AL1651" s="51">
        <f t="shared" si="531"/>
        <v>0</v>
      </c>
      <c r="AM1651" s="296">
        <f>IFERROR(IF(VLOOKUP($C1651,Listen!$A$2:$F$45,6,0)="Ja",MAX(BC1651:BD1651),D_SAV!$BC1651),0)</f>
        <v>0</v>
      </c>
      <c r="AN1651" s="51">
        <f t="shared" si="532"/>
        <v>0</v>
      </c>
      <c r="AP1651" s="304">
        <f t="shared" si="533"/>
        <v>0</v>
      </c>
      <c r="AQ1651" s="304">
        <f t="shared" si="534"/>
        <v>0</v>
      </c>
      <c r="AR1651" s="304">
        <f t="shared" si="535"/>
        <v>0</v>
      </c>
      <c r="AS1651" s="304">
        <f t="shared" si="536"/>
        <v>0</v>
      </c>
      <c r="AT1651" s="304">
        <f t="shared" si="537"/>
        <v>0</v>
      </c>
      <c r="AU1651" s="304">
        <f t="shared" si="538"/>
        <v>0</v>
      </c>
      <c r="AV1651" s="304">
        <f t="shared" si="539"/>
        <v>0</v>
      </c>
      <c r="AW1651" s="304">
        <f t="shared" si="540"/>
        <v>0</v>
      </c>
      <c r="AX1651" s="304">
        <f t="shared" si="541"/>
        <v>0</v>
      </c>
      <c r="AY1651" s="304">
        <f t="shared" si="542"/>
        <v>0</v>
      </c>
      <c r="AZ1651" s="304">
        <f t="shared" si="543"/>
        <v>0</v>
      </c>
      <c r="BA1651" s="304">
        <f t="shared" si="544"/>
        <v>0</v>
      </c>
      <c r="BB1651" s="304">
        <f t="shared" si="545"/>
        <v>0</v>
      </c>
      <c r="BC1651" s="304">
        <f t="shared" si="546"/>
        <v>0</v>
      </c>
      <c r="BD1651" s="304">
        <f t="shared" si="547"/>
        <v>0</v>
      </c>
      <c r="BE1651" s="304">
        <f>IFERROR(IF(VLOOKUP($C1651,Listen!$A$2:$F$45,6,0)="Ja",BB1651-MAX(BC1651:BD1651),BB1651-BC1651),0)</f>
        <v>0</v>
      </c>
    </row>
    <row r="1652" spans="1:57" x14ac:dyDescent="0.25">
      <c r="A1652" s="320" t="str">
        <f>IF(AND(D1652&lt;&gt;0,C1652&lt;&gt;0,E1652&lt;&gt;0),IF(B1652&lt;&gt;0,CONCATENATE(B1652,"-AGr",VLOOKUP(C1652,Listen!$A$2:$D$45,4,FALSE),"-",D1652,"-",E1652,),CONCATENATE("AGr",VLOOKUP(C1652,Listen!$A$2:$D$45,4,FALSE),"-",D1652,"-",E1652)),"keine vollständige ID")</f>
        <v>keine vollständige ID</v>
      </c>
      <c r="B1652" s="301"/>
      <c r="C1652" s="287"/>
      <c r="D1652" s="34"/>
      <c r="E1652" s="306"/>
      <c r="F1652" s="116"/>
      <c r="G1652" s="17"/>
      <c r="H1652" s="17"/>
      <c r="I1652" s="17"/>
      <c r="J1652" s="17"/>
      <c r="K1652" s="17"/>
      <c r="L1652" s="17"/>
      <c r="M1652" s="17"/>
      <c r="N1652" s="17"/>
      <c r="O1652" s="116"/>
      <c r="P1652" s="117">
        <f>IF(D1652&gt;A_Stammdaten!$B$12,0,SUM(G1652,H1652,J1652,L1652:M1652)-SUM(I1652,K1652,N1652:O1652))</f>
        <v>0</v>
      </c>
      <c r="Q1652" s="17"/>
      <c r="R1652" s="17"/>
      <c r="S1652" s="17"/>
      <c r="T1652" s="17"/>
      <c r="U1652" s="62">
        <f t="shared" si="527"/>
        <v>0</v>
      </c>
      <c r="V1652" s="34"/>
      <c r="W1652" s="34"/>
      <c r="X1652" s="34"/>
      <c r="Y1652" s="34"/>
      <c r="Z1652" s="34"/>
      <c r="AA1652" s="63" t="str">
        <f t="shared" si="528"/>
        <v>-</v>
      </c>
      <c r="AB1652" s="63" t="str">
        <f t="shared" si="529"/>
        <v>-</v>
      </c>
      <c r="AC1652" s="63">
        <f>IF(ISBLANK($C1652),0,VLOOKUP($C1652,Listen!$A$2:$C$45,2,FALSE))</f>
        <v>0</v>
      </c>
      <c r="AD1652" s="63">
        <f>IF(ISBLANK($C1652),0,VLOOKUP($C1652,Listen!$A$2:$C$45,3,FALSE))</f>
        <v>0</v>
      </c>
      <c r="AE1652" s="49">
        <f t="shared" si="530"/>
        <v>0</v>
      </c>
      <c r="AF1652" s="49">
        <f t="shared" si="530"/>
        <v>0</v>
      </c>
      <c r="AG1652" s="49">
        <f>IFERROR(IF(OR($V1652&lt;&gt;"Ja",VLOOKUP($C1652,Listen!$A$2:$F$45,5,0)="Nein",D1652&lt;IF(C1652="LNG Anbindungsanlagen gemäß separater Festlegung",2022,2023)),$AC1652,$AA1652),0)</f>
        <v>0</v>
      </c>
      <c r="AH1652" s="49">
        <f>IFERROR(IF(OR($V1652&lt;&gt;"Ja",VLOOKUP($C1652,Listen!$A$2:$F$45,5,0)="Nein",D1652&lt;IF(C1652="LNG Anbindungsanlagen gemäß separater Festlegung",2022,2023)),$AC1652,$AA1652),0)</f>
        <v>0</v>
      </c>
      <c r="AI1652" s="49">
        <f>IFERROR(IF(OR($W1652&lt;&gt;"Ja",VLOOKUP($C1652,Listen!$A$2:$F$45,6,0)="Nein"),$AC1652,$AB1652),0)</f>
        <v>0</v>
      </c>
      <c r="AJ1652" s="49">
        <f>IFERROR(IF(OR($W1652&lt;&gt;"Ja",VLOOKUP($C1652,Listen!$A$2:$F$45,6,0)="Nein"),$AC1652,$AB1652),0)</f>
        <v>0</v>
      </c>
      <c r="AK1652" s="49">
        <f>IFERROR(IF(OR($W1652&lt;&gt;"Ja",VLOOKUP($C1652,Listen!$A$2:$F$45,6,0)="Nein"),$AC1652,$AB1652),0)</f>
        <v>0</v>
      </c>
      <c r="AL1652" s="51">
        <f t="shared" si="531"/>
        <v>0</v>
      </c>
      <c r="AM1652" s="296">
        <f>IFERROR(IF(VLOOKUP($C1652,Listen!$A$2:$F$45,6,0)="Ja",MAX(BC1652:BD1652),D_SAV!$BC1652),0)</f>
        <v>0</v>
      </c>
      <c r="AN1652" s="51">
        <f t="shared" si="532"/>
        <v>0</v>
      </c>
      <c r="AP1652" s="304">
        <f t="shared" si="533"/>
        <v>0</v>
      </c>
      <c r="AQ1652" s="304">
        <f t="shared" si="534"/>
        <v>0</v>
      </c>
      <c r="AR1652" s="304">
        <f t="shared" si="535"/>
        <v>0</v>
      </c>
      <c r="AS1652" s="304">
        <f t="shared" si="536"/>
        <v>0</v>
      </c>
      <c r="AT1652" s="304">
        <f t="shared" si="537"/>
        <v>0</v>
      </c>
      <c r="AU1652" s="304">
        <f t="shared" si="538"/>
        <v>0</v>
      </c>
      <c r="AV1652" s="304">
        <f t="shared" si="539"/>
        <v>0</v>
      </c>
      <c r="AW1652" s="304">
        <f t="shared" si="540"/>
        <v>0</v>
      </c>
      <c r="AX1652" s="304">
        <f t="shared" si="541"/>
        <v>0</v>
      </c>
      <c r="AY1652" s="304">
        <f t="shared" si="542"/>
        <v>0</v>
      </c>
      <c r="AZ1652" s="304">
        <f t="shared" si="543"/>
        <v>0</v>
      </c>
      <c r="BA1652" s="304">
        <f t="shared" si="544"/>
        <v>0</v>
      </c>
      <c r="BB1652" s="304">
        <f t="shared" si="545"/>
        <v>0</v>
      </c>
      <c r="BC1652" s="304">
        <f t="shared" si="546"/>
        <v>0</v>
      </c>
      <c r="BD1652" s="304">
        <f t="shared" si="547"/>
        <v>0</v>
      </c>
      <c r="BE1652" s="304">
        <f>IFERROR(IF(VLOOKUP($C1652,Listen!$A$2:$F$45,6,0)="Ja",BB1652-MAX(BC1652:BD1652),BB1652-BC1652),0)</f>
        <v>0</v>
      </c>
    </row>
    <row r="1653" spans="1:57" x14ac:dyDescent="0.25">
      <c r="A1653" s="320" t="str">
        <f>IF(AND(D1653&lt;&gt;0,C1653&lt;&gt;0,E1653&lt;&gt;0),IF(B1653&lt;&gt;0,CONCATENATE(B1653,"-AGr",VLOOKUP(C1653,Listen!$A$2:$D$45,4,FALSE),"-",D1653,"-",E1653,),CONCATENATE("AGr",VLOOKUP(C1653,Listen!$A$2:$D$45,4,FALSE),"-",D1653,"-",E1653)),"keine vollständige ID")</f>
        <v>keine vollständige ID</v>
      </c>
      <c r="B1653" s="301"/>
      <c r="C1653" s="287"/>
      <c r="D1653" s="34"/>
      <c r="E1653" s="306"/>
      <c r="F1653" s="116"/>
      <c r="G1653" s="17"/>
      <c r="H1653" s="17"/>
      <c r="I1653" s="17"/>
      <c r="J1653" s="17"/>
      <c r="K1653" s="17"/>
      <c r="L1653" s="17"/>
      <c r="M1653" s="17"/>
      <c r="N1653" s="17"/>
      <c r="O1653" s="116"/>
      <c r="P1653" s="117">
        <f>IF(D1653&gt;A_Stammdaten!$B$12,0,SUM(G1653,H1653,J1653,L1653:M1653)-SUM(I1653,K1653,N1653:O1653))</f>
        <v>0</v>
      </c>
      <c r="Q1653" s="17"/>
      <c r="R1653" s="17"/>
      <c r="S1653" s="17"/>
      <c r="T1653" s="17"/>
      <c r="U1653" s="62">
        <f t="shared" si="527"/>
        <v>0</v>
      </c>
      <c r="V1653" s="34"/>
      <c r="W1653" s="34"/>
      <c r="X1653" s="34"/>
      <c r="Y1653" s="34"/>
      <c r="Z1653" s="34"/>
      <c r="AA1653" s="63" t="str">
        <f t="shared" si="528"/>
        <v>-</v>
      </c>
      <c r="AB1653" s="63" t="str">
        <f t="shared" si="529"/>
        <v>-</v>
      </c>
      <c r="AC1653" s="63">
        <f>IF(ISBLANK($C1653),0,VLOOKUP($C1653,Listen!$A$2:$C$45,2,FALSE))</f>
        <v>0</v>
      </c>
      <c r="AD1653" s="63">
        <f>IF(ISBLANK($C1653),0,VLOOKUP($C1653,Listen!$A$2:$C$45,3,FALSE))</f>
        <v>0</v>
      </c>
      <c r="AE1653" s="49">
        <f t="shared" si="530"/>
        <v>0</v>
      </c>
      <c r="AF1653" s="49">
        <f t="shared" si="530"/>
        <v>0</v>
      </c>
      <c r="AG1653" s="49">
        <f>IFERROR(IF(OR($V1653&lt;&gt;"Ja",VLOOKUP($C1653,Listen!$A$2:$F$45,5,0)="Nein",D1653&lt;IF(C1653="LNG Anbindungsanlagen gemäß separater Festlegung",2022,2023)),$AC1653,$AA1653),0)</f>
        <v>0</v>
      </c>
      <c r="AH1653" s="49">
        <f>IFERROR(IF(OR($V1653&lt;&gt;"Ja",VLOOKUP($C1653,Listen!$A$2:$F$45,5,0)="Nein",D1653&lt;IF(C1653="LNG Anbindungsanlagen gemäß separater Festlegung",2022,2023)),$AC1653,$AA1653),0)</f>
        <v>0</v>
      </c>
      <c r="AI1653" s="49">
        <f>IFERROR(IF(OR($W1653&lt;&gt;"Ja",VLOOKUP($C1653,Listen!$A$2:$F$45,6,0)="Nein"),$AC1653,$AB1653),0)</f>
        <v>0</v>
      </c>
      <c r="AJ1653" s="49">
        <f>IFERROR(IF(OR($W1653&lt;&gt;"Ja",VLOOKUP($C1653,Listen!$A$2:$F$45,6,0)="Nein"),$AC1653,$AB1653),0)</f>
        <v>0</v>
      </c>
      <c r="AK1653" s="49">
        <f>IFERROR(IF(OR($W1653&lt;&gt;"Ja",VLOOKUP($C1653,Listen!$A$2:$F$45,6,0)="Nein"),$AC1653,$AB1653),0)</f>
        <v>0</v>
      </c>
      <c r="AL1653" s="51">
        <f t="shared" si="531"/>
        <v>0</v>
      </c>
      <c r="AM1653" s="296">
        <f>IFERROR(IF(VLOOKUP($C1653,Listen!$A$2:$F$45,6,0)="Ja",MAX(BC1653:BD1653),D_SAV!$BC1653),0)</f>
        <v>0</v>
      </c>
      <c r="AN1653" s="51">
        <f t="shared" si="532"/>
        <v>0</v>
      </c>
      <c r="AP1653" s="304">
        <f t="shared" si="533"/>
        <v>0</v>
      </c>
      <c r="AQ1653" s="304">
        <f t="shared" si="534"/>
        <v>0</v>
      </c>
      <c r="AR1653" s="304">
        <f t="shared" si="535"/>
        <v>0</v>
      </c>
      <c r="AS1653" s="304">
        <f t="shared" si="536"/>
        <v>0</v>
      </c>
      <c r="AT1653" s="304">
        <f t="shared" si="537"/>
        <v>0</v>
      </c>
      <c r="AU1653" s="304">
        <f t="shared" si="538"/>
        <v>0</v>
      </c>
      <c r="AV1653" s="304">
        <f t="shared" si="539"/>
        <v>0</v>
      </c>
      <c r="AW1653" s="304">
        <f t="shared" si="540"/>
        <v>0</v>
      </c>
      <c r="AX1653" s="304">
        <f t="shared" si="541"/>
        <v>0</v>
      </c>
      <c r="AY1653" s="304">
        <f t="shared" si="542"/>
        <v>0</v>
      </c>
      <c r="AZ1653" s="304">
        <f t="shared" si="543"/>
        <v>0</v>
      </c>
      <c r="BA1653" s="304">
        <f t="shared" si="544"/>
        <v>0</v>
      </c>
      <c r="BB1653" s="304">
        <f t="shared" si="545"/>
        <v>0</v>
      </c>
      <c r="BC1653" s="304">
        <f t="shared" si="546"/>
        <v>0</v>
      </c>
      <c r="BD1653" s="304">
        <f t="shared" si="547"/>
        <v>0</v>
      </c>
      <c r="BE1653" s="304">
        <f>IFERROR(IF(VLOOKUP($C1653,Listen!$A$2:$F$45,6,0)="Ja",BB1653-MAX(BC1653:BD1653),BB1653-BC1653),0)</f>
        <v>0</v>
      </c>
    </row>
    <row r="1654" spans="1:57" x14ac:dyDescent="0.25">
      <c r="A1654" s="320" t="str">
        <f>IF(AND(D1654&lt;&gt;0,C1654&lt;&gt;0,E1654&lt;&gt;0),IF(B1654&lt;&gt;0,CONCATENATE(B1654,"-AGr",VLOOKUP(C1654,Listen!$A$2:$D$45,4,FALSE),"-",D1654,"-",E1654,),CONCATENATE("AGr",VLOOKUP(C1654,Listen!$A$2:$D$45,4,FALSE),"-",D1654,"-",E1654)),"keine vollständige ID")</f>
        <v>keine vollständige ID</v>
      </c>
      <c r="B1654" s="301"/>
      <c r="C1654" s="287"/>
      <c r="D1654" s="34"/>
      <c r="E1654" s="306"/>
      <c r="F1654" s="116"/>
      <c r="G1654" s="17"/>
      <c r="H1654" s="17"/>
      <c r="I1654" s="17"/>
      <c r="J1654" s="17"/>
      <c r="K1654" s="17"/>
      <c r="L1654" s="17"/>
      <c r="M1654" s="17"/>
      <c r="N1654" s="17"/>
      <c r="O1654" s="116"/>
      <c r="P1654" s="117">
        <f>IF(D1654&gt;A_Stammdaten!$B$12,0,SUM(G1654,H1654,J1654,L1654:M1654)-SUM(I1654,K1654,N1654:O1654))</f>
        <v>0</v>
      </c>
      <c r="Q1654" s="17"/>
      <c r="R1654" s="17"/>
      <c r="S1654" s="17"/>
      <c r="T1654" s="17"/>
      <c r="U1654" s="62">
        <f t="shared" si="527"/>
        <v>0</v>
      </c>
      <c r="V1654" s="34"/>
      <c r="W1654" s="34"/>
      <c r="X1654" s="34"/>
      <c r="Y1654" s="34"/>
      <c r="Z1654" s="34"/>
      <c r="AA1654" s="63" t="str">
        <f t="shared" si="528"/>
        <v>-</v>
      </c>
      <c r="AB1654" s="63" t="str">
        <f t="shared" si="529"/>
        <v>-</v>
      </c>
      <c r="AC1654" s="63">
        <f>IF(ISBLANK($C1654),0,VLOOKUP($C1654,Listen!$A$2:$C$45,2,FALSE))</f>
        <v>0</v>
      </c>
      <c r="AD1654" s="63">
        <f>IF(ISBLANK($C1654),0,VLOOKUP($C1654,Listen!$A$2:$C$45,3,FALSE))</f>
        <v>0</v>
      </c>
      <c r="AE1654" s="49">
        <f t="shared" si="530"/>
        <v>0</v>
      </c>
      <c r="AF1654" s="49">
        <f t="shared" si="530"/>
        <v>0</v>
      </c>
      <c r="AG1654" s="49">
        <f>IFERROR(IF(OR($V1654&lt;&gt;"Ja",VLOOKUP($C1654,Listen!$A$2:$F$45,5,0)="Nein",D1654&lt;IF(C1654="LNG Anbindungsanlagen gemäß separater Festlegung",2022,2023)),$AC1654,$AA1654),0)</f>
        <v>0</v>
      </c>
      <c r="AH1654" s="49">
        <f>IFERROR(IF(OR($V1654&lt;&gt;"Ja",VLOOKUP($C1654,Listen!$A$2:$F$45,5,0)="Nein",D1654&lt;IF(C1654="LNG Anbindungsanlagen gemäß separater Festlegung",2022,2023)),$AC1654,$AA1654),0)</f>
        <v>0</v>
      </c>
      <c r="AI1654" s="49">
        <f>IFERROR(IF(OR($W1654&lt;&gt;"Ja",VLOOKUP($C1654,Listen!$A$2:$F$45,6,0)="Nein"),$AC1654,$AB1654),0)</f>
        <v>0</v>
      </c>
      <c r="AJ1654" s="49">
        <f>IFERROR(IF(OR($W1654&lt;&gt;"Ja",VLOOKUP($C1654,Listen!$A$2:$F$45,6,0)="Nein"),$AC1654,$AB1654),0)</f>
        <v>0</v>
      </c>
      <c r="AK1654" s="49">
        <f>IFERROR(IF(OR($W1654&lt;&gt;"Ja",VLOOKUP($C1654,Listen!$A$2:$F$45,6,0)="Nein"),$AC1654,$AB1654),0)</f>
        <v>0</v>
      </c>
      <c r="AL1654" s="51">
        <f t="shared" si="531"/>
        <v>0</v>
      </c>
      <c r="AM1654" s="296">
        <f>IFERROR(IF(VLOOKUP($C1654,Listen!$A$2:$F$45,6,0)="Ja",MAX(BC1654:BD1654),D_SAV!$BC1654),0)</f>
        <v>0</v>
      </c>
      <c r="AN1654" s="51">
        <f t="shared" si="532"/>
        <v>0</v>
      </c>
      <c r="AP1654" s="304">
        <f t="shared" si="533"/>
        <v>0</v>
      </c>
      <c r="AQ1654" s="304">
        <f t="shared" si="534"/>
        <v>0</v>
      </c>
      <c r="AR1654" s="304">
        <f t="shared" si="535"/>
        <v>0</v>
      </c>
      <c r="AS1654" s="304">
        <f t="shared" si="536"/>
        <v>0</v>
      </c>
      <c r="AT1654" s="304">
        <f t="shared" si="537"/>
        <v>0</v>
      </c>
      <c r="AU1654" s="304">
        <f t="shared" si="538"/>
        <v>0</v>
      </c>
      <c r="AV1654" s="304">
        <f t="shared" si="539"/>
        <v>0</v>
      </c>
      <c r="AW1654" s="304">
        <f t="shared" si="540"/>
        <v>0</v>
      </c>
      <c r="AX1654" s="304">
        <f t="shared" si="541"/>
        <v>0</v>
      </c>
      <c r="AY1654" s="304">
        <f t="shared" si="542"/>
        <v>0</v>
      </c>
      <c r="AZ1654" s="304">
        <f t="shared" si="543"/>
        <v>0</v>
      </c>
      <c r="BA1654" s="304">
        <f t="shared" si="544"/>
        <v>0</v>
      </c>
      <c r="BB1654" s="304">
        <f t="shared" si="545"/>
        <v>0</v>
      </c>
      <c r="BC1654" s="304">
        <f t="shared" si="546"/>
        <v>0</v>
      </c>
      <c r="BD1654" s="304">
        <f t="shared" si="547"/>
        <v>0</v>
      </c>
      <c r="BE1654" s="304">
        <f>IFERROR(IF(VLOOKUP($C1654,Listen!$A$2:$F$45,6,0)="Ja",BB1654-MAX(BC1654:BD1654),BB1654-BC1654),0)</f>
        <v>0</v>
      </c>
    </row>
    <row r="1655" spans="1:57" x14ac:dyDescent="0.25">
      <c r="A1655" s="320" t="str">
        <f>IF(AND(D1655&lt;&gt;0,C1655&lt;&gt;0,E1655&lt;&gt;0),IF(B1655&lt;&gt;0,CONCATENATE(B1655,"-AGr",VLOOKUP(C1655,Listen!$A$2:$D$45,4,FALSE),"-",D1655,"-",E1655,),CONCATENATE("AGr",VLOOKUP(C1655,Listen!$A$2:$D$45,4,FALSE),"-",D1655,"-",E1655)),"keine vollständige ID")</f>
        <v>keine vollständige ID</v>
      </c>
      <c r="B1655" s="301"/>
      <c r="C1655" s="287"/>
      <c r="D1655" s="34"/>
      <c r="E1655" s="306"/>
      <c r="F1655" s="116"/>
      <c r="G1655" s="17"/>
      <c r="H1655" s="17"/>
      <c r="I1655" s="17"/>
      <c r="J1655" s="17"/>
      <c r="K1655" s="17"/>
      <c r="L1655" s="17"/>
      <c r="M1655" s="17"/>
      <c r="N1655" s="17"/>
      <c r="O1655" s="116"/>
      <c r="P1655" s="117">
        <f>IF(D1655&gt;A_Stammdaten!$B$12,0,SUM(G1655,H1655,J1655,L1655:M1655)-SUM(I1655,K1655,N1655:O1655))</f>
        <v>0</v>
      </c>
      <c r="Q1655" s="17"/>
      <c r="R1655" s="17"/>
      <c r="S1655" s="17"/>
      <c r="T1655" s="17"/>
      <c r="U1655" s="62">
        <f t="shared" si="527"/>
        <v>0</v>
      </c>
      <c r="V1655" s="34"/>
      <c r="W1655" s="34"/>
      <c r="X1655" s="34"/>
      <c r="Y1655" s="34"/>
      <c r="Z1655" s="34"/>
      <c r="AA1655" s="63" t="str">
        <f t="shared" si="528"/>
        <v>-</v>
      </c>
      <c r="AB1655" s="63" t="str">
        <f t="shared" si="529"/>
        <v>-</v>
      </c>
      <c r="AC1655" s="63">
        <f>IF(ISBLANK($C1655),0,VLOOKUP($C1655,Listen!$A$2:$C$45,2,FALSE))</f>
        <v>0</v>
      </c>
      <c r="AD1655" s="63">
        <f>IF(ISBLANK($C1655),0,VLOOKUP($C1655,Listen!$A$2:$C$45,3,FALSE))</f>
        <v>0</v>
      </c>
      <c r="AE1655" s="49">
        <f t="shared" si="530"/>
        <v>0</v>
      </c>
      <c r="AF1655" s="49">
        <f t="shared" si="530"/>
        <v>0</v>
      </c>
      <c r="AG1655" s="49">
        <f>IFERROR(IF(OR($V1655&lt;&gt;"Ja",VLOOKUP($C1655,Listen!$A$2:$F$45,5,0)="Nein",D1655&lt;IF(C1655="LNG Anbindungsanlagen gemäß separater Festlegung",2022,2023)),$AC1655,$AA1655),0)</f>
        <v>0</v>
      </c>
      <c r="AH1655" s="49">
        <f>IFERROR(IF(OR($V1655&lt;&gt;"Ja",VLOOKUP($C1655,Listen!$A$2:$F$45,5,0)="Nein",D1655&lt;IF(C1655="LNG Anbindungsanlagen gemäß separater Festlegung",2022,2023)),$AC1655,$AA1655),0)</f>
        <v>0</v>
      </c>
      <c r="AI1655" s="49">
        <f>IFERROR(IF(OR($W1655&lt;&gt;"Ja",VLOOKUP($C1655,Listen!$A$2:$F$45,6,0)="Nein"),$AC1655,$AB1655),0)</f>
        <v>0</v>
      </c>
      <c r="AJ1655" s="49">
        <f>IFERROR(IF(OR($W1655&lt;&gt;"Ja",VLOOKUP($C1655,Listen!$A$2:$F$45,6,0)="Nein"),$AC1655,$AB1655),0)</f>
        <v>0</v>
      </c>
      <c r="AK1655" s="49">
        <f>IFERROR(IF(OR($W1655&lt;&gt;"Ja",VLOOKUP($C1655,Listen!$A$2:$F$45,6,0)="Nein"),$AC1655,$AB1655),0)</f>
        <v>0</v>
      </c>
      <c r="AL1655" s="51">
        <f t="shared" si="531"/>
        <v>0</v>
      </c>
      <c r="AM1655" s="296">
        <f>IFERROR(IF(VLOOKUP($C1655,Listen!$A$2:$F$45,6,0)="Ja",MAX(BC1655:BD1655),D_SAV!$BC1655),0)</f>
        <v>0</v>
      </c>
      <c r="AN1655" s="51">
        <f t="shared" si="532"/>
        <v>0</v>
      </c>
      <c r="AP1655" s="304">
        <f t="shared" si="533"/>
        <v>0</v>
      </c>
      <c r="AQ1655" s="304">
        <f t="shared" si="534"/>
        <v>0</v>
      </c>
      <c r="AR1655" s="304">
        <f t="shared" si="535"/>
        <v>0</v>
      </c>
      <c r="AS1655" s="304">
        <f t="shared" si="536"/>
        <v>0</v>
      </c>
      <c r="AT1655" s="304">
        <f t="shared" si="537"/>
        <v>0</v>
      </c>
      <c r="AU1655" s="304">
        <f t="shared" si="538"/>
        <v>0</v>
      </c>
      <c r="AV1655" s="304">
        <f t="shared" si="539"/>
        <v>0</v>
      </c>
      <c r="AW1655" s="304">
        <f t="shared" si="540"/>
        <v>0</v>
      </c>
      <c r="AX1655" s="304">
        <f t="shared" si="541"/>
        <v>0</v>
      </c>
      <c r="AY1655" s="304">
        <f t="shared" si="542"/>
        <v>0</v>
      </c>
      <c r="AZ1655" s="304">
        <f t="shared" si="543"/>
        <v>0</v>
      </c>
      <c r="BA1655" s="304">
        <f t="shared" si="544"/>
        <v>0</v>
      </c>
      <c r="BB1655" s="304">
        <f t="shared" si="545"/>
        <v>0</v>
      </c>
      <c r="BC1655" s="304">
        <f t="shared" si="546"/>
        <v>0</v>
      </c>
      <c r="BD1655" s="304">
        <f t="shared" si="547"/>
        <v>0</v>
      </c>
      <c r="BE1655" s="304">
        <f>IFERROR(IF(VLOOKUP($C1655,Listen!$A$2:$F$45,6,0)="Ja",BB1655-MAX(BC1655:BD1655),BB1655-BC1655),0)</f>
        <v>0</v>
      </c>
    </row>
    <row r="1656" spans="1:57" x14ac:dyDescent="0.25">
      <c r="A1656" s="320" t="str">
        <f>IF(AND(D1656&lt;&gt;0,C1656&lt;&gt;0,E1656&lt;&gt;0),IF(B1656&lt;&gt;0,CONCATENATE(B1656,"-AGr",VLOOKUP(C1656,Listen!$A$2:$D$45,4,FALSE),"-",D1656,"-",E1656,),CONCATENATE("AGr",VLOOKUP(C1656,Listen!$A$2:$D$45,4,FALSE),"-",D1656,"-",E1656)),"keine vollständige ID")</f>
        <v>keine vollständige ID</v>
      </c>
      <c r="B1656" s="301"/>
      <c r="C1656" s="287"/>
      <c r="D1656" s="34"/>
      <c r="E1656" s="306"/>
      <c r="F1656" s="116"/>
      <c r="G1656" s="17"/>
      <c r="H1656" s="17"/>
      <c r="I1656" s="17"/>
      <c r="J1656" s="17"/>
      <c r="K1656" s="17"/>
      <c r="L1656" s="17"/>
      <c r="M1656" s="17"/>
      <c r="N1656" s="17"/>
      <c r="O1656" s="116"/>
      <c r="P1656" s="117">
        <f>IF(D1656&gt;A_Stammdaten!$B$12,0,SUM(G1656,H1656,J1656,L1656:M1656)-SUM(I1656,K1656,N1656:O1656))</f>
        <v>0</v>
      </c>
      <c r="Q1656" s="17"/>
      <c r="R1656" s="17"/>
      <c r="S1656" s="17"/>
      <c r="T1656" s="17"/>
      <c r="U1656" s="62">
        <f t="shared" si="527"/>
        <v>0</v>
      </c>
      <c r="V1656" s="34"/>
      <c r="W1656" s="34"/>
      <c r="X1656" s="34"/>
      <c r="Y1656" s="34"/>
      <c r="Z1656" s="34"/>
      <c r="AA1656" s="63" t="str">
        <f t="shared" si="528"/>
        <v>-</v>
      </c>
      <c r="AB1656" s="63" t="str">
        <f t="shared" si="529"/>
        <v>-</v>
      </c>
      <c r="AC1656" s="63">
        <f>IF(ISBLANK($C1656),0,VLOOKUP($C1656,Listen!$A$2:$C$45,2,FALSE))</f>
        <v>0</v>
      </c>
      <c r="AD1656" s="63">
        <f>IF(ISBLANK($C1656),0,VLOOKUP($C1656,Listen!$A$2:$C$45,3,FALSE))</f>
        <v>0</v>
      </c>
      <c r="AE1656" s="49">
        <f t="shared" si="530"/>
        <v>0</v>
      </c>
      <c r="AF1656" s="49">
        <f t="shared" si="530"/>
        <v>0</v>
      </c>
      <c r="AG1656" s="49">
        <f>IFERROR(IF(OR($V1656&lt;&gt;"Ja",VLOOKUP($C1656,Listen!$A$2:$F$45,5,0)="Nein",D1656&lt;IF(C1656="LNG Anbindungsanlagen gemäß separater Festlegung",2022,2023)),$AC1656,$AA1656),0)</f>
        <v>0</v>
      </c>
      <c r="AH1656" s="49">
        <f>IFERROR(IF(OR($V1656&lt;&gt;"Ja",VLOOKUP($C1656,Listen!$A$2:$F$45,5,0)="Nein",D1656&lt;IF(C1656="LNG Anbindungsanlagen gemäß separater Festlegung",2022,2023)),$AC1656,$AA1656),0)</f>
        <v>0</v>
      </c>
      <c r="AI1656" s="49">
        <f>IFERROR(IF(OR($W1656&lt;&gt;"Ja",VLOOKUP($C1656,Listen!$A$2:$F$45,6,0)="Nein"),$AC1656,$AB1656),0)</f>
        <v>0</v>
      </c>
      <c r="AJ1656" s="49">
        <f>IFERROR(IF(OR($W1656&lt;&gt;"Ja",VLOOKUP($C1656,Listen!$A$2:$F$45,6,0)="Nein"),$AC1656,$AB1656),0)</f>
        <v>0</v>
      </c>
      <c r="AK1656" s="49">
        <f>IFERROR(IF(OR($W1656&lt;&gt;"Ja",VLOOKUP($C1656,Listen!$A$2:$F$45,6,0)="Nein"),$AC1656,$AB1656),0)</f>
        <v>0</v>
      </c>
      <c r="AL1656" s="51">
        <f t="shared" si="531"/>
        <v>0</v>
      </c>
      <c r="AM1656" s="296">
        <f>IFERROR(IF(VLOOKUP($C1656,Listen!$A$2:$F$45,6,0)="Ja",MAX(BC1656:BD1656),D_SAV!$BC1656),0)</f>
        <v>0</v>
      </c>
      <c r="AN1656" s="51">
        <f t="shared" si="532"/>
        <v>0</v>
      </c>
      <c r="AP1656" s="304">
        <f t="shared" si="533"/>
        <v>0</v>
      </c>
      <c r="AQ1656" s="304">
        <f t="shared" si="534"/>
        <v>0</v>
      </c>
      <c r="AR1656" s="304">
        <f t="shared" si="535"/>
        <v>0</v>
      </c>
      <c r="AS1656" s="304">
        <f t="shared" si="536"/>
        <v>0</v>
      </c>
      <c r="AT1656" s="304">
        <f t="shared" si="537"/>
        <v>0</v>
      </c>
      <c r="AU1656" s="304">
        <f t="shared" si="538"/>
        <v>0</v>
      </c>
      <c r="AV1656" s="304">
        <f t="shared" si="539"/>
        <v>0</v>
      </c>
      <c r="AW1656" s="304">
        <f t="shared" si="540"/>
        <v>0</v>
      </c>
      <c r="AX1656" s="304">
        <f t="shared" si="541"/>
        <v>0</v>
      </c>
      <c r="AY1656" s="304">
        <f t="shared" si="542"/>
        <v>0</v>
      </c>
      <c r="AZ1656" s="304">
        <f t="shared" si="543"/>
        <v>0</v>
      </c>
      <c r="BA1656" s="304">
        <f t="shared" si="544"/>
        <v>0</v>
      </c>
      <c r="BB1656" s="304">
        <f t="shared" si="545"/>
        <v>0</v>
      </c>
      <c r="BC1656" s="304">
        <f t="shared" si="546"/>
        <v>0</v>
      </c>
      <c r="BD1656" s="304">
        <f t="shared" si="547"/>
        <v>0</v>
      </c>
      <c r="BE1656" s="304">
        <f>IFERROR(IF(VLOOKUP($C1656,Listen!$A$2:$F$45,6,0)="Ja",BB1656-MAX(BC1656:BD1656),BB1656-BC1656),0)</f>
        <v>0</v>
      </c>
    </row>
    <row r="1657" spans="1:57" x14ac:dyDescent="0.25">
      <c r="A1657" s="320" t="str">
        <f>IF(AND(D1657&lt;&gt;0,C1657&lt;&gt;0,E1657&lt;&gt;0),IF(B1657&lt;&gt;0,CONCATENATE(B1657,"-AGr",VLOOKUP(C1657,Listen!$A$2:$D$45,4,FALSE),"-",D1657,"-",E1657,),CONCATENATE("AGr",VLOOKUP(C1657,Listen!$A$2:$D$45,4,FALSE),"-",D1657,"-",E1657)),"keine vollständige ID")</f>
        <v>keine vollständige ID</v>
      </c>
      <c r="B1657" s="301"/>
      <c r="C1657" s="287"/>
      <c r="D1657" s="34"/>
      <c r="E1657" s="306"/>
      <c r="F1657" s="116"/>
      <c r="G1657" s="17"/>
      <c r="H1657" s="17"/>
      <c r="I1657" s="17"/>
      <c r="J1657" s="17"/>
      <c r="K1657" s="17"/>
      <c r="L1657" s="17"/>
      <c r="M1657" s="17"/>
      <c r="N1657" s="17"/>
      <c r="O1657" s="116"/>
      <c r="P1657" s="117">
        <f>IF(D1657&gt;A_Stammdaten!$B$12,0,SUM(G1657,H1657,J1657,L1657:M1657)-SUM(I1657,K1657,N1657:O1657))</f>
        <v>0</v>
      </c>
      <c r="Q1657" s="17"/>
      <c r="R1657" s="17"/>
      <c r="S1657" s="17"/>
      <c r="T1657" s="17"/>
      <c r="U1657" s="62">
        <f t="shared" si="527"/>
        <v>0</v>
      </c>
      <c r="V1657" s="34"/>
      <c r="W1657" s="34"/>
      <c r="X1657" s="34"/>
      <c r="Y1657" s="34"/>
      <c r="Z1657" s="34"/>
      <c r="AA1657" s="63" t="str">
        <f t="shared" si="528"/>
        <v>-</v>
      </c>
      <c r="AB1657" s="63" t="str">
        <f t="shared" si="529"/>
        <v>-</v>
      </c>
      <c r="AC1657" s="63">
        <f>IF(ISBLANK($C1657),0,VLOOKUP($C1657,Listen!$A$2:$C$45,2,FALSE))</f>
        <v>0</v>
      </c>
      <c r="AD1657" s="63">
        <f>IF(ISBLANK($C1657),0,VLOOKUP($C1657,Listen!$A$2:$C$45,3,FALSE))</f>
        <v>0</v>
      </c>
      <c r="AE1657" s="49">
        <f t="shared" si="530"/>
        <v>0</v>
      </c>
      <c r="AF1657" s="49">
        <f t="shared" si="530"/>
        <v>0</v>
      </c>
      <c r="AG1657" s="49">
        <f>IFERROR(IF(OR($V1657&lt;&gt;"Ja",VLOOKUP($C1657,Listen!$A$2:$F$45,5,0)="Nein",D1657&lt;IF(C1657="LNG Anbindungsanlagen gemäß separater Festlegung",2022,2023)),$AC1657,$AA1657),0)</f>
        <v>0</v>
      </c>
      <c r="AH1657" s="49">
        <f>IFERROR(IF(OR($V1657&lt;&gt;"Ja",VLOOKUP($C1657,Listen!$A$2:$F$45,5,0)="Nein",D1657&lt;IF(C1657="LNG Anbindungsanlagen gemäß separater Festlegung",2022,2023)),$AC1657,$AA1657),0)</f>
        <v>0</v>
      </c>
      <c r="AI1657" s="49">
        <f>IFERROR(IF(OR($W1657&lt;&gt;"Ja",VLOOKUP($C1657,Listen!$A$2:$F$45,6,0)="Nein"),$AC1657,$AB1657),0)</f>
        <v>0</v>
      </c>
      <c r="AJ1657" s="49">
        <f>IFERROR(IF(OR($W1657&lt;&gt;"Ja",VLOOKUP($C1657,Listen!$A$2:$F$45,6,0)="Nein"),$AC1657,$AB1657),0)</f>
        <v>0</v>
      </c>
      <c r="AK1657" s="49">
        <f>IFERROR(IF(OR($W1657&lt;&gt;"Ja",VLOOKUP($C1657,Listen!$A$2:$F$45,6,0)="Nein"),$AC1657,$AB1657),0)</f>
        <v>0</v>
      </c>
      <c r="AL1657" s="51">
        <f t="shared" si="531"/>
        <v>0</v>
      </c>
      <c r="AM1657" s="296">
        <f>IFERROR(IF(VLOOKUP($C1657,Listen!$A$2:$F$45,6,0)="Ja",MAX(BC1657:BD1657),D_SAV!$BC1657),0)</f>
        <v>0</v>
      </c>
      <c r="AN1657" s="51">
        <f t="shared" si="532"/>
        <v>0</v>
      </c>
      <c r="AP1657" s="304">
        <f t="shared" si="533"/>
        <v>0</v>
      </c>
      <c r="AQ1657" s="304">
        <f t="shared" si="534"/>
        <v>0</v>
      </c>
      <c r="AR1657" s="304">
        <f t="shared" si="535"/>
        <v>0</v>
      </c>
      <c r="AS1657" s="304">
        <f t="shared" si="536"/>
        <v>0</v>
      </c>
      <c r="AT1657" s="304">
        <f t="shared" si="537"/>
        <v>0</v>
      </c>
      <c r="AU1657" s="304">
        <f t="shared" si="538"/>
        <v>0</v>
      </c>
      <c r="AV1657" s="304">
        <f t="shared" si="539"/>
        <v>0</v>
      </c>
      <c r="AW1657" s="304">
        <f t="shared" si="540"/>
        <v>0</v>
      </c>
      <c r="AX1657" s="304">
        <f t="shared" si="541"/>
        <v>0</v>
      </c>
      <c r="AY1657" s="304">
        <f t="shared" si="542"/>
        <v>0</v>
      </c>
      <c r="AZ1657" s="304">
        <f t="shared" si="543"/>
        <v>0</v>
      </c>
      <c r="BA1657" s="304">
        <f t="shared" si="544"/>
        <v>0</v>
      </c>
      <c r="BB1657" s="304">
        <f t="shared" si="545"/>
        <v>0</v>
      </c>
      <c r="BC1657" s="304">
        <f t="shared" si="546"/>
        <v>0</v>
      </c>
      <c r="BD1657" s="304">
        <f t="shared" si="547"/>
        <v>0</v>
      </c>
      <c r="BE1657" s="304">
        <f>IFERROR(IF(VLOOKUP($C1657,Listen!$A$2:$F$45,6,0)="Ja",BB1657-MAX(BC1657:BD1657),BB1657-BC1657),0)</f>
        <v>0</v>
      </c>
    </row>
    <row r="1658" spans="1:57" x14ac:dyDescent="0.25">
      <c r="A1658" s="320" t="str">
        <f>IF(AND(D1658&lt;&gt;0,C1658&lt;&gt;0,E1658&lt;&gt;0),IF(B1658&lt;&gt;0,CONCATENATE(B1658,"-AGr",VLOOKUP(C1658,Listen!$A$2:$D$45,4,FALSE),"-",D1658,"-",E1658,),CONCATENATE("AGr",VLOOKUP(C1658,Listen!$A$2:$D$45,4,FALSE),"-",D1658,"-",E1658)),"keine vollständige ID")</f>
        <v>keine vollständige ID</v>
      </c>
      <c r="B1658" s="301"/>
      <c r="C1658" s="287"/>
      <c r="D1658" s="34"/>
      <c r="E1658" s="306"/>
      <c r="F1658" s="116"/>
      <c r="G1658" s="17"/>
      <c r="H1658" s="17"/>
      <c r="I1658" s="17"/>
      <c r="J1658" s="17"/>
      <c r="K1658" s="17"/>
      <c r="L1658" s="17"/>
      <c r="M1658" s="17"/>
      <c r="N1658" s="17"/>
      <c r="O1658" s="116"/>
      <c r="P1658" s="117">
        <f>IF(D1658&gt;A_Stammdaten!$B$12,0,SUM(G1658,H1658,J1658,L1658:M1658)-SUM(I1658,K1658,N1658:O1658))</f>
        <v>0</v>
      </c>
      <c r="Q1658" s="17"/>
      <c r="R1658" s="17"/>
      <c r="S1658" s="17"/>
      <c r="T1658" s="17"/>
      <c r="U1658" s="62">
        <f t="shared" si="527"/>
        <v>0</v>
      </c>
      <c r="V1658" s="34"/>
      <c r="W1658" s="34"/>
      <c r="X1658" s="34"/>
      <c r="Y1658" s="34"/>
      <c r="Z1658" s="34"/>
      <c r="AA1658" s="63" t="str">
        <f t="shared" si="528"/>
        <v>-</v>
      </c>
      <c r="AB1658" s="63" t="str">
        <f t="shared" si="529"/>
        <v>-</v>
      </c>
      <c r="AC1658" s="63">
        <f>IF(ISBLANK($C1658),0,VLOOKUP($C1658,Listen!$A$2:$C$45,2,FALSE))</f>
        <v>0</v>
      </c>
      <c r="AD1658" s="63">
        <f>IF(ISBLANK($C1658),0,VLOOKUP($C1658,Listen!$A$2:$C$45,3,FALSE))</f>
        <v>0</v>
      </c>
      <c r="AE1658" s="49">
        <f t="shared" si="530"/>
        <v>0</v>
      </c>
      <c r="AF1658" s="49">
        <f t="shared" si="530"/>
        <v>0</v>
      </c>
      <c r="AG1658" s="49">
        <f>IFERROR(IF(OR($V1658&lt;&gt;"Ja",VLOOKUP($C1658,Listen!$A$2:$F$45,5,0)="Nein",D1658&lt;IF(C1658="LNG Anbindungsanlagen gemäß separater Festlegung",2022,2023)),$AC1658,$AA1658),0)</f>
        <v>0</v>
      </c>
      <c r="AH1658" s="49">
        <f>IFERROR(IF(OR($V1658&lt;&gt;"Ja",VLOOKUP($C1658,Listen!$A$2:$F$45,5,0)="Nein",D1658&lt;IF(C1658="LNG Anbindungsanlagen gemäß separater Festlegung",2022,2023)),$AC1658,$AA1658),0)</f>
        <v>0</v>
      </c>
      <c r="AI1658" s="49">
        <f>IFERROR(IF(OR($W1658&lt;&gt;"Ja",VLOOKUP($C1658,Listen!$A$2:$F$45,6,0)="Nein"),$AC1658,$AB1658),0)</f>
        <v>0</v>
      </c>
      <c r="AJ1658" s="49">
        <f>IFERROR(IF(OR($W1658&lt;&gt;"Ja",VLOOKUP($C1658,Listen!$A$2:$F$45,6,0)="Nein"),$AC1658,$AB1658),0)</f>
        <v>0</v>
      </c>
      <c r="AK1658" s="49">
        <f>IFERROR(IF(OR($W1658&lt;&gt;"Ja",VLOOKUP($C1658,Listen!$A$2:$F$45,6,0)="Nein"),$AC1658,$AB1658),0)</f>
        <v>0</v>
      </c>
      <c r="AL1658" s="51">
        <f t="shared" si="531"/>
        <v>0</v>
      </c>
      <c r="AM1658" s="296">
        <f>IFERROR(IF(VLOOKUP($C1658,Listen!$A$2:$F$45,6,0)="Ja",MAX(BC1658:BD1658),D_SAV!$BC1658),0)</f>
        <v>0</v>
      </c>
      <c r="AN1658" s="51">
        <f t="shared" si="532"/>
        <v>0</v>
      </c>
      <c r="AP1658" s="304">
        <f t="shared" si="533"/>
        <v>0</v>
      </c>
      <c r="AQ1658" s="304">
        <f t="shared" si="534"/>
        <v>0</v>
      </c>
      <c r="AR1658" s="304">
        <f t="shared" si="535"/>
        <v>0</v>
      </c>
      <c r="AS1658" s="304">
        <f t="shared" si="536"/>
        <v>0</v>
      </c>
      <c r="AT1658" s="304">
        <f t="shared" si="537"/>
        <v>0</v>
      </c>
      <c r="AU1658" s="304">
        <f t="shared" si="538"/>
        <v>0</v>
      </c>
      <c r="AV1658" s="304">
        <f t="shared" si="539"/>
        <v>0</v>
      </c>
      <c r="AW1658" s="304">
        <f t="shared" si="540"/>
        <v>0</v>
      </c>
      <c r="AX1658" s="304">
        <f t="shared" si="541"/>
        <v>0</v>
      </c>
      <c r="AY1658" s="304">
        <f t="shared" si="542"/>
        <v>0</v>
      </c>
      <c r="AZ1658" s="304">
        <f t="shared" si="543"/>
        <v>0</v>
      </c>
      <c r="BA1658" s="304">
        <f t="shared" si="544"/>
        <v>0</v>
      </c>
      <c r="BB1658" s="304">
        <f t="shared" si="545"/>
        <v>0</v>
      </c>
      <c r="BC1658" s="304">
        <f t="shared" si="546"/>
        <v>0</v>
      </c>
      <c r="BD1658" s="304">
        <f t="shared" si="547"/>
        <v>0</v>
      </c>
      <c r="BE1658" s="304">
        <f>IFERROR(IF(VLOOKUP($C1658,Listen!$A$2:$F$45,6,0)="Ja",BB1658-MAX(BC1658:BD1658),BB1658-BC1658),0)</f>
        <v>0</v>
      </c>
    </row>
    <row r="1659" spans="1:57" x14ac:dyDescent="0.25">
      <c r="A1659" s="320" t="str">
        <f>IF(AND(D1659&lt;&gt;0,C1659&lt;&gt;0,E1659&lt;&gt;0),IF(B1659&lt;&gt;0,CONCATENATE(B1659,"-AGr",VLOOKUP(C1659,Listen!$A$2:$D$45,4,FALSE),"-",D1659,"-",E1659,),CONCATENATE("AGr",VLOOKUP(C1659,Listen!$A$2:$D$45,4,FALSE),"-",D1659,"-",E1659)),"keine vollständige ID")</f>
        <v>keine vollständige ID</v>
      </c>
      <c r="B1659" s="301"/>
      <c r="C1659" s="287"/>
      <c r="D1659" s="34"/>
      <c r="E1659" s="306"/>
      <c r="F1659" s="116"/>
      <c r="G1659" s="17"/>
      <c r="H1659" s="17"/>
      <c r="I1659" s="17"/>
      <c r="J1659" s="17"/>
      <c r="K1659" s="17"/>
      <c r="L1659" s="17"/>
      <c r="M1659" s="17"/>
      <c r="N1659" s="17"/>
      <c r="O1659" s="116"/>
      <c r="P1659" s="117">
        <f>IF(D1659&gt;A_Stammdaten!$B$12,0,SUM(G1659,H1659,J1659,L1659:M1659)-SUM(I1659,K1659,N1659:O1659))</f>
        <v>0</v>
      </c>
      <c r="Q1659" s="17"/>
      <c r="R1659" s="17"/>
      <c r="S1659" s="17"/>
      <c r="T1659" s="17"/>
      <c r="U1659" s="62">
        <f t="shared" si="527"/>
        <v>0</v>
      </c>
      <c r="V1659" s="34"/>
      <c r="W1659" s="34"/>
      <c r="X1659" s="34"/>
      <c r="Y1659" s="34"/>
      <c r="Z1659" s="34"/>
      <c r="AA1659" s="63" t="str">
        <f t="shared" si="528"/>
        <v>-</v>
      </c>
      <c r="AB1659" s="63" t="str">
        <f t="shared" si="529"/>
        <v>-</v>
      </c>
      <c r="AC1659" s="63">
        <f>IF(ISBLANK($C1659),0,VLOOKUP($C1659,Listen!$A$2:$C$45,2,FALSE))</f>
        <v>0</v>
      </c>
      <c r="AD1659" s="63">
        <f>IF(ISBLANK($C1659),0,VLOOKUP($C1659,Listen!$A$2:$C$45,3,FALSE))</f>
        <v>0</v>
      </c>
      <c r="AE1659" s="49">
        <f t="shared" si="530"/>
        <v>0</v>
      </c>
      <c r="AF1659" s="49">
        <f t="shared" si="530"/>
        <v>0</v>
      </c>
      <c r="AG1659" s="49">
        <f>IFERROR(IF(OR($V1659&lt;&gt;"Ja",VLOOKUP($C1659,Listen!$A$2:$F$45,5,0)="Nein",D1659&lt;IF(C1659="LNG Anbindungsanlagen gemäß separater Festlegung",2022,2023)),$AC1659,$AA1659),0)</f>
        <v>0</v>
      </c>
      <c r="AH1659" s="49">
        <f>IFERROR(IF(OR($V1659&lt;&gt;"Ja",VLOOKUP($C1659,Listen!$A$2:$F$45,5,0)="Nein",D1659&lt;IF(C1659="LNG Anbindungsanlagen gemäß separater Festlegung",2022,2023)),$AC1659,$AA1659),0)</f>
        <v>0</v>
      </c>
      <c r="AI1659" s="49">
        <f>IFERROR(IF(OR($W1659&lt;&gt;"Ja",VLOOKUP($C1659,Listen!$A$2:$F$45,6,0)="Nein"),$AC1659,$AB1659),0)</f>
        <v>0</v>
      </c>
      <c r="AJ1659" s="49">
        <f>IFERROR(IF(OR($W1659&lt;&gt;"Ja",VLOOKUP($C1659,Listen!$A$2:$F$45,6,0)="Nein"),$AC1659,$AB1659),0)</f>
        <v>0</v>
      </c>
      <c r="AK1659" s="49">
        <f>IFERROR(IF(OR($W1659&lt;&gt;"Ja",VLOOKUP($C1659,Listen!$A$2:$F$45,6,0)="Nein"),$AC1659,$AB1659),0)</f>
        <v>0</v>
      </c>
      <c r="AL1659" s="51">
        <f t="shared" si="531"/>
        <v>0</v>
      </c>
      <c r="AM1659" s="296">
        <f>IFERROR(IF(VLOOKUP($C1659,Listen!$A$2:$F$45,6,0)="Ja",MAX(BC1659:BD1659),D_SAV!$BC1659),0)</f>
        <v>0</v>
      </c>
      <c r="AN1659" s="51">
        <f t="shared" si="532"/>
        <v>0</v>
      </c>
      <c r="AP1659" s="304">
        <f t="shared" si="533"/>
        <v>0</v>
      </c>
      <c r="AQ1659" s="304">
        <f t="shared" si="534"/>
        <v>0</v>
      </c>
      <c r="AR1659" s="304">
        <f t="shared" si="535"/>
        <v>0</v>
      </c>
      <c r="AS1659" s="304">
        <f t="shared" si="536"/>
        <v>0</v>
      </c>
      <c r="AT1659" s="304">
        <f t="shared" si="537"/>
        <v>0</v>
      </c>
      <c r="AU1659" s="304">
        <f t="shared" si="538"/>
        <v>0</v>
      </c>
      <c r="AV1659" s="304">
        <f t="shared" si="539"/>
        <v>0</v>
      </c>
      <c r="AW1659" s="304">
        <f t="shared" si="540"/>
        <v>0</v>
      </c>
      <c r="AX1659" s="304">
        <f t="shared" si="541"/>
        <v>0</v>
      </c>
      <c r="AY1659" s="304">
        <f t="shared" si="542"/>
        <v>0</v>
      </c>
      <c r="AZ1659" s="304">
        <f t="shared" si="543"/>
        <v>0</v>
      </c>
      <c r="BA1659" s="304">
        <f t="shared" si="544"/>
        <v>0</v>
      </c>
      <c r="BB1659" s="304">
        <f t="shared" si="545"/>
        <v>0</v>
      </c>
      <c r="BC1659" s="304">
        <f t="shared" si="546"/>
        <v>0</v>
      </c>
      <c r="BD1659" s="304">
        <f t="shared" si="547"/>
        <v>0</v>
      </c>
      <c r="BE1659" s="304">
        <f>IFERROR(IF(VLOOKUP($C1659,Listen!$A$2:$F$45,6,0)="Ja",BB1659-MAX(BC1659:BD1659),BB1659-BC1659),0)</f>
        <v>0</v>
      </c>
    </row>
    <row r="1660" spans="1:57" x14ac:dyDescent="0.25">
      <c r="A1660" s="320" t="str">
        <f>IF(AND(D1660&lt;&gt;0,C1660&lt;&gt;0,E1660&lt;&gt;0),IF(B1660&lt;&gt;0,CONCATENATE(B1660,"-AGr",VLOOKUP(C1660,Listen!$A$2:$D$45,4,FALSE),"-",D1660,"-",E1660,),CONCATENATE("AGr",VLOOKUP(C1660,Listen!$A$2:$D$45,4,FALSE),"-",D1660,"-",E1660)),"keine vollständige ID")</f>
        <v>keine vollständige ID</v>
      </c>
      <c r="B1660" s="301"/>
      <c r="C1660" s="287"/>
      <c r="D1660" s="34"/>
      <c r="E1660" s="306"/>
      <c r="F1660" s="116"/>
      <c r="G1660" s="17"/>
      <c r="H1660" s="17"/>
      <c r="I1660" s="17"/>
      <c r="J1660" s="17"/>
      <c r="K1660" s="17"/>
      <c r="L1660" s="17"/>
      <c r="M1660" s="17"/>
      <c r="N1660" s="17"/>
      <c r="O1660" s="116"/>
      <c r="P1660" s="117">
        <f>IF(D1660&gt;A_Stammdaten!$B$12,0,SUM(G1660,H1660,J1660,L1660:M1660)-SUM(I1660,K1660,N1660:O1660))</f>
        <v>0</v>
      </c>
      <c r="Q1660" s="17"/>
      <c r="R1660" s="17"/>
      <c r="S1660" s="17"/>
      <c r="T1660" s="17"/>
      <c r="U1660" s="62">
        <f t="shared" si="527"/>
        <v>0</v>
      </c>
      <c r="V1660" s="34"/>
      <c r="W1660" s="34"/>
      <c r="X1660" s="34"/>
      <c r="Y1660" s="34"/>
      <c r="Z1660" s="34"/>
      <c r="AA1660" s="63" t="str">
        <f t="shared" si="528"/>
        <v>-</v>
      </c>
      <c r="AB1660" s="63" t="str">
        <f t="shared" si="529"/>
        <v>-</v>
      </c>
      <c r="AC1660" s="63">
        <f>IF(ISBLANK($C1660),0,VLOOKUP($C1660,Listen!$A$2:$C$45,2,FALSE))</f>
        <v>0</v>
      </c>
      <c r="AD1660" s="63">
        <f>IF(ISBLANK($C1660),0,VLOOKUP($C1660,Listen!$A$2:$C$45,3,FALSE))</f>
        <v>0</v>
      </c>
      <c r="AE1660" s="49">
        <f t="shared" si="530"/>
        <v>0</v>
      </c>
      <c r="AF1660" s="49">
        <f t="shared" si="530"/>
        <v>0</v>
      </c>
      <c r="AG1660" s="49">
        <f>IFERROR(IF(OR($V1660&lt;&gt;"Ja",VLOOKUP($C1660,Listen!$A$2:$F$45,5,0)="Nein",D1660&lt;IF(C1660="LNG Anbindungsanlagen gemäß separater Festlegung",2022,2023)),$AC1660,$AA1660),0)</f>
        <v>0</v>
      </c>
      <c r="AH1660" s="49">
        <f>IFERROR(IF(OR($V1660&lt;&gt;"Ja",VLOOKUP($C1660,Listen!$A$2:$F$45,5,0)="Nein",D1660&lt;IF(C1660="LNG Anbindungsanlagen gemäß separater Festlegung",2022,2023)),$AC1660,$AA1660),0)</f>
        <v>0</v>
      </c>
      <c r="AI1660" s="49">
        <f>IFERROR(IF(OR($W1660&lt;&gt;"Ja",VLOOKUP($C1660,Listen!$A$2:$F$45,6,0)="Nein"),$AC1660,$AB1660),0)</f>
        <v>0</v>
      </c>
      <c r="AJ1660" s="49">
        <f>IFERROR(IF(OR($W1660&lt;&gt;"Ja",VLOOKUP($C1660,Listen!$A$2:$F$45,6,0)="Nein"),$AC1660,$AB1660),0)</f>
        <v>0</v>
      </c>
      <c r="AK1660" s="49">
        <f>IFERROR(IF(OR($W1660&lt;&gt;"Ja",VLOOKUP($C1660,Listen!$A$2:$F$45,6,0)="Nein"),$AC1660,$AB1660),0)</f>
        <v>0</v>
      </c>
      <c r="AL1660" s="51">
        <f t="shared" si="531"/>
        <v>0</v>
      </c>
      <c r="AM1660" s="296">
        <f>IFERROR(IF(VLOOKUP($C1660,Listen!$A$2:$F$45,6,0)="Ja",MAX(BC1660:BD1660),D_SAV!$BC1660),0)</f>
        <v>0</v>
      </c>
      <c r="AN1660" s="51">
        <f t="shared" si="532"/>
        <v>0</v>
      </c>
      <c r="AP1660" s="304">
        <f t="shared" si="533"/>
        <v>0</v>
      </c>
      <c r="AQ1660" s="304">
        <f t="shared" si="534"/>
        <v>0</v>
      </c>
      <c r="AR1660" s="304">
        <f t="shared" si="535"/>
        <v>0</v>
      </c>
      <c r="AS1660" s="304">
        <f t="shared" si="536"/>
        <v>0</v>
      </c>
      <c r="AT1660" s="304">
        <f t="shared" si="537"/>
        <v>0</v>
      </c>
      <c r="AU1660" s="304">
        <f t="shared" si="538"/>
        <v>0</v>
      </c>
      <c r="AV1660" s="304">
        <f t="shared" si="539"/>
        <v>0</v>
      </c>
      <c r="AW1660" s="304">
        <f t="shared" si="540"/>
        <v>0</v>
      </c>
      <c r="AX1660" s="304">
        <f t="shared" si="541"/>
        <v>0</v>
      </c>
      <c r="AY1660" s="304">
        <f t="shared" si="542"/>
        <v>0</v>
      </c>
      <c r="AZ1660" s="304">
        <f t="shared" si="543"/>
        <v>0</v>
      </c>
      <c r="BA1660" s="304">
        <f t="shared" si="544"/>
        <v>0</v>
      </c>
      <c r="BB1660" s="304">
        <f t="shared" si="545"/>
        <v>0</v>
      </c>
      <c r="BC1660" s="304">
        <f t="shared" si="546"/>
        <v>0</v>
      </c>
      <c r="BD1660" s="304">
        <f t="shared" si="547"/>
        <v>0</v>
      </c>
      <c r="BE1660" s="304">
        <f>IFERROR(IF(VLOOKUP($C1660,Listen!$A$2:$F$45,6,0)="Ja",BB1660-MAX(BC1660:BD1660),BB1660-BC1660),0)</f>
        <v>0</v>
      </c>
    </row>
    <row r="1661" spans="1:57" x14ac:dyDescent="0.25">
      <c r="A1661" s="320" t="str">
        <f>IF(AND(D1661&lt;&gt;0,C1661&lt;&gt;0,E1661&lt;&gt;0),IF(B1661&lt;&gt;0,CONCATENATE(B1661,"-AGr",VLOOKUP(C1661,Listen!$A$2:$D$45,4,FALSE),"-",D1661,"-",E1661,),CONCATENATE("AGr",VLOOKUP(C1661,Listen!$A$2:$D$45,4,FALSE),"-",D1661,"-",E1661)),"keine vollständige ID")</f>
        <v>keine vollständige ID</v>
      </c>
      <c r="B1661" s="301"/>
      <c r="C1661" s="287"/>
      <c r="D1661" s="34"/>
      <c r="E1661" s="306"/>
      <c r="F1661" s="116"/>
      <c r="G1661" s="17"/>
      <c r="H1661" s="17"/>
      <c r="I1661" s="17"/>
      <c r="J1661" s="17"/>
      <c r="K1661" s="17"/>
      <c r="L1661" s="17"/>
      <c r="M1661" s="17"/>
      <c r="N1661" s="17"/>
      <c r="O1661" s="116"/>
      <c r="P1661" s="117">
        <f>IF(D1661&gt;A_Stammdaten!$B$12,0,SUM(G1661,H1661,J1661,L1661:M1661)-SUM(I1661,K1661,N1661:O1661))</f>
        <v>0</v>
      </c>
      <c r="Q1661" s="17"/>
      <c r="R1661" s="17"/>
      <c r="S1661" s="17"/>
      <c r="T1661" s="17"/>
      <c r="U1661" s="62">
        <f t="shared" si="527"/>
        <v>0</v>
      </c>
      <c r="V1661" s="34"/>
      <c r="W1661" s="34"/>
      <c r="X1661" s="34"/>
      <c r="Y1661" s="34"/>
      <c r="Z1661" s="34"/>
      <c r="AA1661" s="63" t="str">
        <f t="shared" si="528"/>
        <v>-</v>
      </c>
      <c r="AB1661" s="63" t="str">
        <f t="shared" si="529"/>
        <v>-</v>
      </c>
      <c r="AC1661" s="63">
        <f>IF(ISBLANK($C1661),0,VLOOKUP($C1661,Listen!$A$2:$C$45,2,FALSE))</f>
        <v>0</v>
      </c>
      <c r="AD1661" s="63">
        <f>IF(ISBLANK($C1661),0,VLOOKUP($C1661,Listen!$A$2:$C$45,3,FALSE))</f>
        <v>0</v>
      </c>
      <c r="AE1661" s="49">
        <f t="shared" si="530"/>
        <v>0</v>
      </c>
      <c r="AF1661" s="49">
        <f t="shared" si="530"/>
        <v>0</v>
      </c>
      <c r="AG1661" s="49">
        <f>IFERROR(IF(OR($V1661&lt;&gt;"Ja",VLOOKUP($C1661,Listen!$A$2:$F$45,5,0)="Nein",D1661&lt;IF(C1661="LNG Anbindungsanlagen gemäß separater Festlegung",2022,2023)),$AC1661,$AA1661),0)</f>
        <v>0</v>
      </c>
      <c r="AH1661" s="49">
        <f>IFERROR(IF(OR($V1661&lt;&gt;"Ja",VLOOKUP($C1661,Listen!$A$2:$F$45,5,0)="Nein",D1661&lt;IF(C1661="LNG Anbindungsanlagen gemäß separater Festlegung",2022,2023)),$AC1661,$AA1661),0)</f>
        <v>0</v>
      </c>
      <c r="AI1661" s="49">
        <f>IFERROR(IF(OR($W1661&lt;&gt;"Ja",VLOOKUP($C1661,Listen!$A$2:$F$45,6,0)="Nein"),$AC1661,$AB1661),0)</f>
        <v>0</v>
      </c>
      <c r="AJ1661" s="49">
        <f>IFERROR(IF(OR($W1661&lt;&gt;"Ja",VLOOKUP($C1661,Listen!$A$2:$F$45,6,0)="Nein"),$AC1661,$AB1661),0)</f>
        <v>0</v>
      </c>
      <c r="AK1661" s="49">
        <f>IFERROR(IF(OR($W1661&lt;&gt;"Ja",VLOOKUP($C1661,Listen!$A$2:$F$45,6,0)="Nein"),$AC1661,$AB1661),0)</f>
        <v>0</v>
      </c>
      <c r="AL1661" s="51">
        <f t="shared" si="531"/>
        <v>0</v>
      </c>
      <c r="AM1661" s="296">
        <f>IFERROR(IF(VLOOKUP($C1661,Listen!$A$2:$F$45,6,0)="Ja",MAX(BC1661:BD1661),D_SAV!$BC1661),0)</f>
        <v>0</v>
      </c>
      <c r="AN1661" s="51">
        <f t="shared" si="532"/>
        <v>0</v>
      </c>
      <c r="AP1661" s="304">
        <f t="shared" si="533"/>
        <v>0</v>
      </c>
      <c r="AQ1661" s="304">
        <f t="shared" si="534"/>
        <v>0</v>
      </c>
      <c r="AR1661" s="304">
        <f t="shared" si="535"/>
        <v>0</v>
      </c>
      <c r="AS1661" s="304">
        <f t="shared" si="536"/>
        <v>0</v>
      </c>
      <c r="AT1661" s="304">
        <f t="shared" si="537"/>
        <v>0</v>
      </c>
      <c r="AU1661" s="304">
        <f t="shared" si="538"/>
        <v>0</v>
      </c>
      <c r="AV1661" s="304">
        <f t="shared" si="539"/>
        <v>0</v>
      </c>
      <c r="AW1661" s="304">
        <f t="shared" si="540"/>
        <v>0</v>
      </c>
      <c r="AX1661" s="304">
        <f t="shared" si="541"/>
        <v>0</v>
      </c>
      <c r="AY1661" s="304">
        <f t="shared" si="542"/>
        <v>0</v>
      </c>
      <c r="AZ1661" s="304">
        <f t="shared" si="543"/>
        <v>0</v>
      </c>
      <c r="BA1661" s="304">
        <f t="shared" si="544"/>
        <v>0</v>
      </c>
      <c r="BB1661" s="304">
        <f t="shared" si="545"/>
        <v>0</v>
      </c>
      <c r="BC1661" s="304">
        <f t="shared" si="546"/>
        <v>0</v>
      </c>
      <c r="BD1661" s="304">
        <f t="shared" si="547"/>
        <v>0</v>
      </c>
      <c r="BE1661" s="304">
        <f>IFERROR(IF(VLOOKUP($C1661,Listen!$A$2:$F$45,6,0)="Ja",BB1661-MAX(BC1661:BD1661),BB1661-BC1661),0)</f>
        <v>0</v>
      </c>
    </row>
    <row r="1662" spans="1:57" x14ac:dyDescent="0.25">
      <c r="A1662" s="320" t="str">
        <f>IF(AND(D1662&lt;&gt;0,C1662&lt;&gt;0,E1662&lt;&gt;0),IF(B1662&lt;&gt;0,CONCATENATE(B1662,"-AGr",VLOOKUP(C1662,Listen!$A$2:$D$45,4,FALSE),"-",D1662,"-",E1662,),CONCATENATE("AGr",VLOOKUP(C1662,Listen!$A$2:$D$45,4,FALSE),"-",D1662,"-",E1662)),"keine vollständige ID")</f>
        <v>keine vollständige ID</v>
      </c>
      <c r="B1662" s="301"/>
      <c r="C1662" s="287"/>
      <c r="D1662" s="34"/>
      <c r="E1662" s="306"/>
      <c r="F1662" s="116"/>
      <c r="G1662" s="17"/>
      <c r="H1662" s="17"/>
      <c r="I1662" s="17"/>
      <c r="J1662" s="17"/>
      <c r="K1662" s="17"/>
      <c r="L1662" s="17"/>
      <c r="M1662" s="17"/>
      <c r="N1662" s="17"/>
      <c r="O1662" s="116"/>
      <c r="P1662" s="117">
        <f>IF(D1662&gt;A_Stammdaten!$B$12,0,SUM(G1662,H1662,J1662,L1662:M1662)-SUM(I1662,K1662,N1662:O1662))</f>
        <v>0</v>
      </c>
      <c r="Q1662" s="17"/>
      <c r="R1662" s="17"/>
      <c r="S1662" s="17"/>
      <c r="T1662" s="17"/>
      <c r="U1662" s="62">
        <f t="shared" si="527"/>
        <v>0</v>
      </c>
      <c r="V1662" s="34"/>
      <c r="W1662" s="34"/>
      <c r="X1662" s="34"/>
      <c r="Y1662" s="34"/>
      <c r="Z1662" s="34"/>
      <c r="AA1662" s="63" t="str">
        <f t="shared" si="528"/>
        <v>-</v>
      </c>
      <c r="AB1662" s="63" t="str">
        <f t="shared" si="529"/>
        <v>-</v>
      </c>
      <c r="AC1662" s="63">
        <f>IF(ISBLANK($C1662),0,VLOOKUP($C1662,Listen!$A$2:$C$45,2,FALSE))</f>
        <v>0</v>
      </c>
      <c r="AD1662" s="63">
        <f>IF(ISBLANK($C1662),0,VLOOKUP($C1662,Listen!$A$2:$C$45,3,FALSE))</f>
        <v>0</v>
      </c>
      <c r="AE1662" s="49">
        <f t="shared" si="530"/>
        <v>0</v>
      </c>
      <c r="AF1662" s="49">
        <f t="shared" si="530"/>
        <v>0</v>
      </c>
      <c r="AG1662" s="49">
        <f>IFERROR(IF(OR($V1662&lt;&gt;"Ja",VLOOKUP($C1662,Listen!$A$2:$F$45,5,0)="Nein",D1662&lt;IF(C1662="LNG Anbindungsanlagen gemäß separater Festlegung",2022,2023)),$AC1662,$AA1662),0)</f>
        <v>0</v>
      </c>
      <c r="AH1662" s="49">
        <f>IFERROR(IF(OR($V1662&lt;&gt;"Ja",VLOOKUP($C1662,Listen!$A$2:$F$45,5,0)="Nein",D1662&lt;IF(C1662="LNG Anbindungsanlagen gemäß separater Festlegung",2022,2023)),$AC1662,$AA1662),0)</f>
        <v>0</v>
      </c>
      <c r="AI1662" s="49">
        <f>IFERROR(IF(OR($W1662&lt;&gt;"Ja",VLOOKUP($C1662,Listen!$A$2:$F$45,6,0)="Nein"),$AC1662,$AB1662),0)</f>
        <v>0</v>
      </c>
      <c r="AJ1662" s="49">
        <f>IFERROR(IF(OR($W1662&lt;&gt;"Ja",VLOOKUP($C1662,Listen!$A$2:$F$45,6,0)="Nein"),$AC1662,$AB1662),0)</f>
        <v>0</v>
      </c>
      <c r="AK1662" s="49">
        <f>IFERROR(IF(OR($W1662&lt;&gt;"Ja",VLOOKUP($C1662,Listen!$A$2:$F$45,6,0)="Nein"),$AC1662,$AB1662),0)</f>
        <v>0</v>
      </c>
      <c r="AL1662" s="51">
        <f t="shared" si="531"/>
        <v>0</v>
      </c>
      <c r="AM1662" s="296">
        <f>IFERROR(IF(VLOOKUP($C1662,Listen!$A$2:$F$45,6,0)="Ja",MAX(BC1662:BD1662),D_SAV!$BC1662),0)</f>
        <v>0</v>
      </c>
      <c r="AN1662" s="51">
        <f t="shared" si="532"/>
        <v>0</v>
      </c>
      <c r="AP1662" s="304">
        <f t="shared" si="533"/>
        <v>0</v>
      </c>
      <c r="AQ1662" s="304">
        <f t="shared" si="534"/>
        <v>0</v>
      </c>
      <c r="AR1662" s="304">
        <f t="shared" si="535"/>
        <v>0</v>
      </c>
      <c r="AS1662" s="304">
        <f t="shared" si="536"/>
        <v>0</v>
      </c>
      <c r="AT1662" s="304">
        <f t="shared" si="537"/>
        <v>0</v>
      </c>
      <c r="AU1662" s="304">
        <f t="shared" si="538"/>
        <v>0</v>
      </c>
      <c r="AV1662" s="304">
        <f t="shared" si="539"/>
        <v>0</v>
      </c>
      <c r="AW1662" s="304">
        <f t="shared" si="540"/>
        <v>0</v>
      </c>
      <c r="AX1662" s="304">
        <f t="shared" si="541"/>
        <v>0</v>
      </c>
      <c r="AY1662" s="304">
        <f t="shared" si="542"/>
        <v>0</v>
      </c>
      <c r="AZ1662" s="304">
        <f t="shared" si="543"/>
        <v>0</v>
      </c>
      <c r="BA1662" s="304">
        <f t="shared" si="544"/>
        <v>0</v>
      </c>
      <c r="BB1662" s="304">
        <f t="shared" si="545"/>
        <v>0</v>
      </c>
      <c r="BC1662" s="304">
        <f t="shared" si="546"/>
        <v>0</v>
      </c>
      <c r="BD1662" s="304">
        <f t="shared" si="547"/>
        <v>0</v>
      </c>
      <c r="BE1662" s="304">
        <f>IFERROR(IF(VLOOKUP($C1662,Listen!$A$2:$F$45,6,0)="Ja",BB1662-MAX(BC1662:BD1662),BB1662-BC1662),0)</f>
        <v>0</v>
      </c>
    </row>
    <row r="1663" spans="1:57" x14ac:dyDescent="0.25">
      <c r="A1663" s="320" t="str">
        <f>IF(AND(D1663&lt;&gt;0,C1663&lt;&gt;0,E1663&lt;&gt;0),IF(B1663&lt;&gt;0,CONCATENATE(B1663,"-AGr",VLOOKUP(C1663,Listen!$A$2:$D$45,4,FALSE),"-",D1663,"-",E1663,),CONCATENATE("AGr",VLOOKUP(C1663,Listen!$A$2:$D$45,4,FALSE),"-",D1663,"-",E1663)),"keine vollständige ID")</f>
        <v>keine vollständige ID</v>
      </c>
      <c r="B1663" s="301"/>
      <c r="C1663" s="287"/>
      <c r="D1663" s="34"/>
      <c r="E1663" s="306"/>
      <c r="F1663" s="116"/>
      <c r="G1663" s="17"/>
      <c r="H1663" s="17"/>
      <c r="I1663" s="17"/>
      <c r="J1663" s="17"/>
      <c r="K1663" s="17"/>
      <c r="L1663" s="17"/>
      <c r="M1663" s="17"/>
      <c r="N1663" s="17"/>
      <c r="O1663" s="116"/>
      <c r="P1663" s="117">
        <f>IF(D1663&gt;A_Stammdaten!$B$12,0,SUM(G1663,H1663,J1663,L1663:M1663)-SUM(I1663,K1663,N1663:O1663))</f>
        <v>0</v>
      </c>
      <c r="Q1663" s="17"/>
      <c r="R1663" s="17"/>
      <c r="S1663" s="17"/>
      <c r="T1663" s="17"/>
      <c r="U1663" s="62">
        <f t="shared" si="527"/>
        <v>0</v>
      </c>
      <c r="V1663" s="34"/>
      <c r="W1663" s="34"/>
      <c r="X1663" s="34"/>
      <c r="Y1663" s="34"/>
      <c r="Z1663" s="34"/>
      <c r="AA1663" s="63" t="str">
        <f t="shared" si="528"/>
        <v>-</v>
      </c>
      <c r="AB1663" s="63" t="str">
        <f t="shared" si="529"/>
        <v>-</v>
      </c>
      <c r="AC1663" s="63">
        <f>IF(ISBLANK($C1663),0,VLOOKUP($C1663,Listen!$A$2:$C$45,2,FALSE))</f>
        <v>0</v>
      </c>
      <c r="AD1663" s="63">
        <f>IF(ISBLANK($C1663),0,VLOOKUP($C1663,Listen!$A$2:$C$45,3,FALSE))</f>
        <v>0</v>
      </c>
      <c r="AE1663" s="49">
        <f t="shared" si="530"/>
        <v>0</v>
      </c>
      <c r="AF1663" s="49">
        <f t="shared" si="530"/>
        <v>0</v>
      </c>
      <c r="AG1663" s="49">
        <f>IFERROR(IF(OR($V1663&lt;&gt;"Ja",VLOOKUP($C1663,Listen!$A$2:$F$45,5,0)="Nein",D1663&lt;IF(C1663="LNG Anbindungsanlagen gemäß separater Festlegung",2022,2023)),$AC1663,$AA1663),0)</f>
        <v>0</v>
      </c>
      <c r="AH1663" s="49">
        <f>IFERROR(IF(OR($V1663&lt;&gt;"Ja",VLOOKUP($C1663,Listen!$A$2:$F$45,5,0)="Nein",D1663&lt;IF(C1663="LNG Anbindungsanlagen gemäß separater Festlegung",2022,2023)),$AC1663,$AA1663),0)</f>
        <v>0</v>
      </c>
      <c r="AI1663" s="49">
        <f>IFERROR(IF(OR($W1663&lt;&gt;"Ja",VLOOKUP($C1663,Listen!$A$2:$F$45,6,0)="Nein"),$AC1663,$AB1663),0)</f>
        <v>0</v>
      </c>
      <c r="AJ1663" s="49">
        <f>IFERROR(IF(OR($W1663&lt;&gt;"Ja",VLOOKUP($C1663,Listen!$A$2:$F$45,6,0)="Nein"),$AC1663,$AB1663),0)</f>
        <v>0</v>
      </c>
      <c r="AK1663" s="49">
        <f>IFERROR(IF(OR($W1663&lt;&gt;"Ja",VLOOKUP($C1663,Listen!$A$2:$F$45,6,0)="Nein"),$AC1663,$AB1663),0)</f>
        <v>0</v>
      </c>
      <c r="AL1663" s="51">
        <f t="shared" si="531"/>
        <v>0</v>
      </c>
      <c r="AM1663" s="296">
        <f>IFERROR(IF(VLOOKUP($C1663,Listen!$A$2:$F$45,6,0)="Ja",MAX(BC1663:BD1663),D_SAV!$BC1663),0)</f>
        <v>0</v>
      </c>
      <c r="AN1663" s="51">
        <f t="shared" si="532"/>
        <v>0</v>
      </c>
      <c r="AP1663" s="304">
        <f t="shared" si="533"/>
        <v>0</v>
      </c>
      <c r="AQ1663" s="304">
        <f t="shared" si="534"/>
        <v>0</v>
      </c>
      <c r="AR1663" s="304">
        <f t="shared" si="535"/>
        <v>0</v>
      </c>
      <c r="AS1663" s="304">
        <f t="shared" si="536"/>
        <v>0</v>
      </c>
      <c r="AT1663" s="304">
        <f t="shared" si="537"/>
        <v>0</v>
      </c>
      <c r="AU1663" s="304">
        <f t="shared" si="538"/>
        <v>0</v>
      </c>
      <c r="AV1663" s="304">
        <f t="shared" si="539"/>
        <v>0</v>
      </c>
      <c r="AW1663" s="304">
        <f t="shared" si="540"/>
        <v>0</v>
      </c>
      <c r="AX1663" s="304">
        <f t="shared" si="541"/>
        <v>0</v>
      </c>
      <c r="AY1663" s="304">
        <f t="shared" si="542"/>
        <v>0</v>
      </c>
      <c r="AZ1663" s="304">
        <f t="shared" si="543"/>
        <v>0</v>
      </c>
      <c r="BA1663" s="304">
        <f t="shared" si="544"/>
        <v>0</v>
      </c>
      <c r="BB1663" s="304">
        <f t="shared" si="545"/>
        <v>0</v>
      </c>
      <c r="BC1663" s="304">
        <f t="shared" si="546"/>
        <v>0</v>
      </c>
      <c r="BD1663" s="304">
        <f t="shared" si="547"/>
        <v>0</v>
      </c>
      <c r="BE1663" s="304">
        <f>IFERROR(IF(VLOOKUP($C1663,Listen!$A$2:$F$45,6,0)="Ja",BB1663-MAX(BC1663:BD1663),BB1663-BC1663),0)</f>
        <v>0</v>
      </c>
    </row>
    <row r="1664" spans="1:57" x14ac:dyDescent="0.25">
      <c r="A1664" s="320" t="str">
        <f>IF(AND(D1664&lt;&gt;0,C1664&lt;&gt;0,E1664&lt;&gt;0),IF(B1664&lt;&gt;0,CONCATENATE(B1664,"-AGr",VLOOKUP(C1664,Listen!$A$2:$D$45,4,FALSE),"-",D1664,"-",E1664,),CONCATENATE("AGr",VLOOKUP(C1664,Listen!$A$2:$D$45,4,FALSE),"-",D1664,"-",E1664)),"keine vollständige ID")</f>
        <v>keine vollständige ID</v>
      </c>
      <c r="B1664" s="301"/>
      <c r="C1664" s="287"/>
      <c r="D1664" s="34"/>
      <c r="E1664" s="306"/>
      <c r="F1664" s="116"/>
      <c r="G1664" s="17"/>
      <c r="H1664" s="17"/>
      <c r="I1664" s="17"/>
      <c r="J1664" s="17"/>
      <c r="K1664" s="17"/>
      <c r="L1664" s="17"/>
      <c r="M1664" s="17"/>
      <c r="N1664" s="17"/>
      <c r="O1664" s="116"/>
      <c r="P1664" s="117">
        <f>IF(D1664&gt;A_Stammdaten!$B$12,0,SUM(G1664,H1664,J1664,L1664:M1664)-SUM(I1664,K1664,N1664:O1664))</f>
        <v>0</v>
      </c>
      <c r="Q1664" s="17"/>
      <c r="R1664" s="17"/>
      <c r="S1664" s="17"/>
      <c r="T1664" s="17"/>
      <c r="U1664" s="62">
        <f t="shared" si="527"/>
        <v>0</v>
      </c>
      <c r="V1664" s="34"/>
      <c r="W1664" s="34"/>
      <c r="X1664" s="34"/>
      <c r="Y1664" s="34"/>
      <c r="Z1664" s="34"/>
      <c r="AA1664" s="63" t="str">
        <f t="shared" si="528"/>
        <v>-</v>
      </c>
      <c r="AB1664" s="63" t="str">
        <f t="shared" si="529"/>
        <v>-</v>
      </c>
      <c r="AC1664" s="63">
        <f>IF(ISBLANK($C1664),0,VLOOKUP($C1664,Listen!$A$2:$C$45,2,FALSE))</f>
        <v>0</v>
      </c>
      <c r="AD1664" s="63">
        <f>IF(ISBLANK($C1664),0,VLOOKUP($C1664,Listen!$A$2:$C$45,3,FALSE))</f>
        <v>0</v>
      </c>
      <c r="AE1664" s="49">
        <f t="shared" si="530"/>
        <v>0</v>
      </c>
      <c r="AF1664" s="49">
        <f t="shared" si="530"/>
        <v>0</v>
      </c>
      <c r="AG1664" s="49">
        <f>IFERROR(IF(OR($V1664&lt;&gt;"Ja",VLOOKUP($C1664,Listen!$A$2:$F$45,5,0)="Nein",D1664&lt;IF(C1664="LNG Anbindungsanlagen gemäß separater Festlegung",2022,2023)),$AC1664,$AA1664),0)</f>
        <v>0</v>
      </c>
      <c r="AH1664" s="49">
        <f>IFERROR(IF(OR($V1664&lt;&gt;"Ja",VLOOKUP($C1664,Listen!$A$2:$F$45,5,0)="Nein",D1664&lt;IF(C1664="LNG Anbindungsanlagen gemäß separater Festlegung",2022,2023)),$AC1664,$AA1664),0)</f>
        <v>0</v>
      </c>
      <c r="AI1664" s="49">
        <f>IFERROR(IF(OR($W1664&lt;&gt;"Ja",VLOOKUP($C1664,Listen!$A$2:$F$45,6,0)="Nein"),$AC1664,$AB1664),0)</f>
        <v>0</v>
      </c>
      <c r="AJ1664" s="49">
        <f>IFERROR(IF(OR($W1664&lt;&gt;"Ja",VLOOKUP($C1664,Listen!$A$2:$F$45,6,0)="Nein"),$AC1664,$AB1664),0)</f>
        <v>0</v>
      </c>
      <c r="AK1664" s="49">
        <f>IFERROR(IF(OR($W1664&lt;&gt;"Ja",VLOOKUP($C1664,Listen!$A$2:$F$45,6,0)="Nein"),$AC1664,$AB1664),0)</f>
        <v>0</v>
      </c>
      <c r="AL1664" s="51">
        <f t="shared" si="531"/>
        <v>0</v>
      </c>
      <c r="AM1664" s="296">
        <f>IFERROR(IF(VLOOKUP($C1664,Listen!$A$2:$F$45,6,0)="Ja",MAX(BC1664:BD1664),D_SAV!$BC1664),0)</f>
        <v>0</v>
      </c>
      <c r="AN1664" s="51">
        <f t="shared" si="532"/>
        <v>0</v>
      </c>
      <c r="AP1664" s="304">
        <f t="shared" si="533"/>
        <v>0</v>
      </c>
      <c r="AQ1664" s="304">
        <f t="shared" si="534"/>
        <v>0</v>
      </c>
      <c r="AR1664" s="304">
        <f t="shared" si="535"/>
        <v>0</v>
      </c>
      <c r="AS1664" s="304">
        <f t="shared" si="536"/>
        <v>0</v>
      </c>
      <c r="AT1664" s="304">
        <f t="shared" si="537"/>
        <v>0</v>
      </c>
      <c r="AU1664" s="304">
        <f t="shared" si="538"/>
        <v>0</v>
      </c>
      <c r="AV1664" s="304">
        <f t="shared" si="539"/>
        <v>0</v>
      </c>
      <c r="AW1664" s="304">
        <f t="shared" si="540"/>
        <v>0</v>
      </c>
      <c r="AX1664" s="304">
        <f t="shared" si="541"/>
        <v>0</v>
      </c>
      <c r="AY1664" s="304">
        <f t="shared" si="542"/>
        <v>0</v>
      </c>
      <c r="AZ1664" s="304">
        <f t="shared" si="543"/>
        <v>0</v>
      </c>
      <c r="BA1664" s="304">
        <f t="shared" si="544"/>
        <v>0</v>
      </c>
      <c r="BB1664" s="304">
        <f t="shared" si="545"/>
        <v>0</v>
      </c>
      <c r="BC1664" s="304">
        <f t="shared" si="546"/>
        <v>0</v>
      </c>
      <c r="BD1664" s="304">
        <f t="shared" si="547"/>
        <v>0</v>
      </c>
      <c r="BE1664" s="304">
        <f>IFERROR(IF(VLOOKUP($C1664,Listen!$A$2:$F$45,6,0)="Ja",BB1664-MAX(BC1664:BD1664),BB1664-BC1664),0)</f>
        <v>0</v>
      </c>
    </row>
    <row r="1665" spans="1:57" x14ac:dyDescent="0.25">
      <c r="A1665" s="320" t="str">
        <f>IF(AND(D1665&lt;&gt;0,C1665&lt;&gt;0,E1665&lt;&gt;0),IF(B1665&lt;&gt;0,CONCATENATE(B1665,"-AGr",VLOOKUP(C1665,Listen!$A$2:$D$45,4,FALSE),"-",D1665,"-",E1665,),CONCATENATE("AGr",VLOOKUP(C1665,Listen!$A$2:$D$45,4,FALSE),"-",D1665,"-",E1665)),"keine vollständige ID")</f>
        <v>keine vollständige ID</v>
      </c>
      <c r="B1665" s="301"/>
      <c r="C1665" s="287"/>
      <c r="D1665" s="34"/>
      <c r="E1665" s="306"/>
      <c r="F1665" s="116"/>
      <c r="G1665" s="17"/>
      <c r="H1665" s="17"/>
      <c r="I1665" s="17"/>
      <c r="J1665" s="17"/>
      <c r="K1665" s="17"/>
      <c r="L1665" s="17"/>
      <c r="M1665" s="17"/>
      <c r="N1665" s="17"/>
      <c r="O1665" s="116"/>
      <c r="P1665" s="117">
        <f>IF(D1665&gt;A_Stammdaten!$B$12,0,SUM(G1665,H1665,J1665,L1665:M1665)-SUM(I1665,K1665,N1665:O1665))</f>
        <v>0</v>
      </c>
      <c r="Q1665" s="17"/>
      <c r="R1665" s="17"/>
      <c r="S1665" s="17"/>
      <c r="T1665" s="17"/>
      <c r="U1665" s="62">
        <f t="shared" si="527"/>
        <v>0</v>
      </c>
      <c r="V1665" s="34"/>
      <c r="W1665" s="34"/>
      <c r="X1665" s="34"/>
      <c r="Y1665" s="34"/>
      <c r="Z1665" s="34"/>
      <c r="AA1665" s="63" t="str">
        <f t="shared" si="528"/>
        <v>-</v>
      </c>
      <c r="AB1665" s="63" t="str">
        <f t="shared" si="529"/>
        <v>-</v>
      </c>
      <c r="AC1665" s="63">
        <f>IF(ISBLANK($C1665),0,VLOOKUP($C1665,Listen!$A$2:$C$45,2,FALSE))</f>
        <v>0</v>
      </c>
      <c r="AD1665" s="63">
        <f>IF(ISBLANK($C1665),0,VLOOKUP($C1665,Listen!$A$2:$C$45,3,FALSE))</f>
        <v>0</v>
      </c>
      <c r="AE1665" s="49">
        <f t="shared" si="530"/>
        <v>0</v>
      </c>
      <c r="AF1665" s="49">
        <f t="shared" si="530"/>
        <v>0</v>
      </c>
      <c r="AG1665" s="49">
        <f>IFERROR(IF(OR($V1665&lt;&gt;"Ja",VLOOKUP($C1665,Listen!$A$2:$F$45,5,0)="Nein",D1665&lt;IF(C1665="LNG Anbindungsanlagen gemäß separater Festlegung",2022,2023)),$AC1665,$AA1665),0)</f>
        <v>0</v>
      </c>
      <c r="AH1665" s="49">
        <f>IFERROR(IF(OR($V1665&lt;&gt;"Ja",VLOOKUP($C1665,Listen!$A$2:$F$45,5,0)="Nein",D1665&lt;IF(C1665="LNG Anbindungsanlagen gemäß separater Festlegung",2022,2023)),$AC1665,$AA1665),0)</f>
        <v>0</v>
      </c>
      <c r="AI1665" s="49">
        <f>IFERROR(IF(OR($W1665&lt;&gt;"Ja",VLOOKUP($C1665,Listen!$A$2:$F$45,6,0)="Nein"),$AC1665,$AB1665),0)</f>
        <v>0</v>
      </c>
      <c r="AJ1665" s="49">
        <f>IFERROR(IF(OR($W1665&lt;&gt;"Ja",VLOOKUP($C1665,Listen!$A$2:$F$45,6,0)="Nein"),$AC1665,$AB1665),0)</f>
        <v>0</v>
      </c>
      <c r="AK1665" s="49">
        <f>IFERROR(IF(OR($W1665&lt;&gt;"Ja",VLOOKUP($C1665,Listen!$A$2:$F$45,6,0)="Nein"),$AC1665,$AB1665),0)</f>
        <v>0</v>
      </c>
      <c r="AL1665" s="51">
        <f t="shared" si="531"/>
        <v>0</v>
      </c>
      <c r="AM1665" s="296">
        <f>IFERROR(IF(VLOOKUP($C1665,Listen!$A$2:$F$45,6,0)="Ja",MAX(BC1665:BD1665),D_SAV!$BC1665),0)</f>
        <v>0</v>
      </c>
      <c r="AN1665" s="51">
        <f t="shared" si="532"/>
        <v>0</v>
      </c>
      <c r="AP1665" s="304">
        <f t="shared" si="533"/>
        <v>0</v>
      </c>
      <c r="AQ1665" s="304">
        <f t="shared" si="534"/>
        <v>0</v>
      </c>
      <c r="AR1665" s="304">
        <f t="shared" si="535"/>
        <v>0</v>
      </c>
      <c r="AS1665" s="304">
        <f t="shared" si="536"/>
        <v>0</v>
      </c>
      <c r="AT1665" s="304">
        <f t="shared" si="537"/>
        <v>0</v>
      </c>
      <c r="AU1665" s="304">
        <f t="shared" si="538"/>
        <v>0</v>
      </c>
      <c r="AV1665" s="304">
        <f t="shared" si="539"/>
        <v>0</v>
      </c>
      <c r="AW1665" s="304">
        <f t="shared" si="540"/>
        <v>0</v>
      </c>
      <c r="AX1665" s="304">
        <f t="shared" si="541"/>
        <v>0</v>
      </c>
      <c r="AY1665" s="304">
        <f t="shared" si="542"/>
        <v>0</v>
      </c>
      <c r="AZ1665" s="304">
        <f t="shared" si="543"/>
        <v>0</v>
      </c>
      <c r="BA1665" s="304">
        <f t="shared" si="544"/>
        <v>0</v>
      </c>
      <c r="BB1665" s="304">
        <f t="shared" si="545"/>
        <v>0</v>
      </c>
      <c r="BC1665" s="304">
        <f t="shared" si="546"/>
        <v>0</v>
      </c>
      <c r="BD1665" s="304">
        <f t="shared" si="547"/>
        <v>0</v>
      </c>
      <c r="BE1665" s="304">
        <f>IFERROR(IF(VLOOKUP($C1665,Listen!$A$2:$F$45,6,0)="Ja",BB1665-MAX(BC1665:BD1665),BB1665-BC1665),0)</f>
        <v>0</v>
      </c>
    </row>
    <row r="1666" spans="1:57" x14ac:dyDescent="0.25">
      <c r="A1666" s="320" t="str">
        <f>IF(AND(D1666&lt;&gt;0,C1666&lt;&gt;0,E1666&lt;&gt;0),IF(B1666&lt;&gt;0,CONCATENATE(B1666,"-AGr",VLOOKUP(C1666,Listen!$A$2:$D$45,4,FALSE),"-",D1666,"-",E1666,),CONCATENATE("AGr",VLOOKUP(C1666,Listen!$A$2:$D$45,4,FALSE),"-",D1666,"-",E1666)),"keine vollständige ID")</f>
        <v>keine vollständige ID</v>
      </c>
      <c r="B1666" s="301"/>
      <c r="C1666" s="287"/>
      <c r="D1666" s="34"/>
      <c r="E1666" s="306"/>
      <c r="F1666" s="116"/>
      <c r="G1666" s="17"/>
      <c r="H1666" s="17"/>
      <c r="I1666" s="17"/>
      <c r="J1666" s="17"/>
      <c r="K1666" s="17"/>
      <c r="L1666" s="17"/>
      <c r="M1666" s="17"/>
      <c r="N1666" s="17"/>
      <c r="O1666" s="116"/>
      <c r="P1666" s="117">
        <f>IF(D1666&gt;A_Stammdaten!$B$12,0,SUM(G1666,H1666,J1666,L1666:M1666)-SUM(I1666,K1666,N1666:O1666))</f>
        <v>0</v>
      </c>
      <c r="Q1666" s="17"/>
      <c r="R1666" s="17"/>
      <c r="S1666" s="17"/>
      <c r="T1666" s="17"/>
      <c r="U1666" s="62">
        <f t="shared" si="527"/>
        <v>0</v>
      </c>
      <c r="V1666" s="34"/>
      <c r="W1666" s="34"/>
      <c r="X1666" s="34"/>
      <c r="Y1666" s="34"/>
      <c r="Z1666" s="34"/>
      <c r="AA1666" s="63" t="str">
        <f t="shared" si="528"/>
        <v>-</v>
      </c>
      <c r="AB1666" s="63" t="str">
        <f t="shared" si="529"/>
        <v>-</v>
      </c>
      <c r="AC1666" s="63">
        <f>IF(ISBLANK($C1666),0,VLOOKUP($C1666,Listen!$A$2:$C$45,2,FALSE))</f>
        <v>0</v>
      </c>
      <c r="AD1666" s="63">
        <f>IF(ISBLANK($C1666),0,VLOOKUP($C1666,Listen!$A$2:$C$45,3,FALSE))</f>
        <v>0</v>
      </c>
      <c r="AE1666" s="49">
        <f t="shared" si="530"/>
        <v>0</v>
      </c>
      <c r="AF1666" s="49">
        <f t="shared" si="530"/>
        <v>0</v>
      </c>
      <c r="AG1666" s="49">
        <f>IFERROR(IF(OR($V1666&lt;&gt;"Ja",VLOOKUP($C1666,Listen!$A$2:$F$45,5,0)="Nein",D1666&lt;IF(C1666="LNG Anbindungsanlagen gemäß separater Festlegung",2022,2023)),$AC1666,$AA1666),0)</f>
        <v>0</v>
      </c>
      <c r="AH1666" s="49">
        <f>IFERROR(IF(OR($V1666&lt;&gt;"Ja",VLOOKUP($C1666,Listen!$A$2:$F$45,5,0)="Nein",D1666&lt;IF(C1666="LNG Anbindungsanlagen gemäß separater Festlegung",2022,2023)),$AC1666,$AA1666),0)</f>
        <v>0</v>
      </c>
      <c r="AI1666" s="49">
        <f>IFERROR(IF(OR($W1666&lt;&gt;"Ja",VLOOKUP($C1666,Listen!$A$2:$F$45,6,0)="Nein"),$AC1666,$AB1666),0)</f>
        <v>0</v>
      </c>
      <c r="AJ1666" s="49">
        <f>IFERROR(IF(OR($W1666&lt;&gt;"Ja",VLOOKUP($C1666,Listen!$A$2:$F$45,6,0)="Nein"),$AC1666,$AB1666),0)</f>
        <v>0</v>
      </c>
      <c r="AK1666" s="49">
        <f>IFERROR(IF(OR($W1666&lt;&gt;"Ja",VLOOKUP($C1666,Listen!$A$2:$F$45,6,0)="Nein"),$AC1666,$AB1666),0)</f>
        <v>0</v>
      </c>
      <c r="AL1666" s="51">
        <f t="shared" si="531"/>
        <v>0</v>
      </c>
      <c r="AM1666" s="296">
        <f>IFERROR(IF(VLOOKUP($C1666,Listen!$A$2:$F$45,6,0)="Ja",MAX(BC1666:BD1666),D_SAV!$BC1666),0)</f>
        <v>0</v>
      </c>
      <c r="AN1666" s="51">
        <f t="shared" si="532"/>
        <v>0</v>
      </c>
      <c r="AP1666" s="304">
        <f t="shared" si="533"/>
        <v>0</v>
      </c>
      <c r="AQ1666" s="304">
        <f t="shared" si="534"/>
        <v>0</v>
      </c>
      <c r="AR1666" s="304">
        <f t="shared" si="535"/>
        <v>0</v>
      </c>
      <c r="AS1666" s="304">
        <f t="shared" si="536"/>
        <v>0</v>
      </c>
      <c r="AT1666" s="304">
        <f t="shared" si="537"/>
        <v>0</v>
      </c>
      <c r="AU1666" s="304">
        <f t="shared" si="538"/>
        <v>0</v>
      </c>
      <c r="AV1666" s="304">
        <f t="shared" si="539"/>
        <v>0</v>
      </c>
      <c r="AW1666" s="304">
        <f t="shared" si="540"/>
        <v>0</v>
      </c>
      <c r="AX1666" s="304">
        <f t="shared" si="541"/>
        <v>0</v>
      </c>
      <c r="AY1666" s="304">
        <f t="shared" si="542"/>
        <v>0</v>
      </c>
      <c r="AZ1666" s="304">
        <f t="shared" si="543"/>
        <v>0</v>
      </c>
      <c r="BA1666" s="304">
        <f t="shared" si="544"/>
        <v>0</v>
      </c>
      <c r="BB1666" s="304">
        <f t="shared" si="545"/>
        <v>0</v>
      </c>
      <c r="BC1666" s="304">
        <f t="shared" si="546"/>
        <v>0</v>
      </c>
      <c r="BD1666" s="304">
        <f t="shared" si="547"/>
        <v>0</v>
      </c>
      <c r="BE1666" s="304">
        <f>IFERROR(IF(VLOOKUP($C1666,Listen!$A$2:$F$45,6,0)="Ja",BB1666-MAX(BC1666:BD1666),BB1666-BC1666),0)</f>
        <v>0</v>
      </c>
    </row>
    <row r="1667" spans="1:57" x14ac:dyDescent="0.25">
      <c r="A1667" s="320" t="str">
        <f>IF(AND(D1667&lt;&gt;0,C1667&lt;&gt;0,E1667&lt;&gt;0),IF(B1667&lt;&gt;0,CONCATENATE(B1667,"-AGr",VLOOKUP(C1667,Listen!$A$2:$D$45,4,FALSE),"-",D1667,"-",E1667,),CONCATENATE("AGr",VLOOKUP(C1667,Listen!$A$2:$D$45,4,FALSE),"-",D1667,"-",E1667)),"keine vollständige ID")</f>
        <v>keine vollständige ID</v>
      </c>
      <c r="B1667" s="301"/>
      <c r="C1667" s="287"/>
      <c r="D1667" s="34"/>
      <c r="E1667" s="306"/>
      <c r="F1667" s="116"/>
      <c r="G1667" s="17"/>
      <c r="H1667" s="17"/>
      <c r="I1667" s="17"/>
      <c r="J1667" s="17"/>
      <c r="K1667" s="17"/>
      <c r="L1667" s="17"/>
      <c r="M1667" s="17"/>
      <c r="N1667" s="17"/>
      <c r="O1667" s="116"/>
      <c r="P1667" s="117">
        <f>IF(D1667&gt;A_Stammdaten!$B$12,0,SUM(G1667,H1667,J1667,L1667:M1667)-SUM(I1667,K1667,N1667:O1667))</f>
        <v>0</v>
      </c>
      <c r="Q1667" s="17"/>
      <c r="R1667" s="17"/>
      <c r="S1667" s="17"/>
      <c r="T1667" s="17"/>
      <c r="U1667" s="62">
        <f t="shared" si="527"/>
        <v>0</v>
      </c>
      <c r="V1667" s="34"/>
      <c r="W1667" s="34"/>
      <c r="X1667" s="34"/>
      <c r="Y1667" s="34"/>
      <c r="Z1667" s="34"/>
      <c r="AA1667" s="63" t="str">
        <f t="shared" si="528"/>
        <v>-</v>
      </c>
      <c r="AB1667" s="63" t="str">
        <f t="shared" si="529"/>
        <v>-</v>
      </c>
      <c r="AC1667" s="63">
        <f>IF(ISBLANK($C1667),0,VLOOKUP($C1667,Listen!$A$2:$C$45,2,FALSE))</f>
        <v>0</v>
      </c>
      <c r="AD1667" s="63">
        <f>IF(ISBLANK($C1667),0,VLOOKUP($C1667,Listen!$A$2:$C$45,3,FALSE))</f>
        <v>0</v>
      </c>
      <c r="AE1667" s="49">
        <f t="shared" si="530"/>
        <v>0</v>
      </c>
      <c r="AF1667" s="49">
        <f t="shared" si="530"/>
        <v>0</v>
      </c>
      <c r="AG1667" s="49">
        <f>IFERROR(IF(OR($V1667&lt;&gt;"Ja",VLOOKUP($C1667,Listen!$A$2:$F$45,5,0)="Nein",D1667&lt;IF(C1667="LNG Anbindungsanlagen gemäß separater Festlegung",2022,2023)),$AC1667,$AA1667),0)</f>
        <v>0</v>
      </c>
      <c r="AH1667" s="49">
        <f>IFERROR(IF(OR($V1667&lt;&gt;"Ja",VLOOKUP($C1667,Listen!$A$2:$F$45,5,0)="Nein",D1667&lt;IF(C1667="LNG Anbindungsanlagen gemäß separater Festlegung",2022,2023)),$AC1667,$AA1667),0)</f>
        <v>0</v>
      </c>
      <c r="AI1667" s="49">
        <f>IFERROR(IF(OR($W1667&lt;&gt;"Ja",VLOOKUP($C1667,Listen!$A$2:$F$45,6,0)="Nein"),$AC1667,$AB1667),0)</f>
        <v>0</v>
      </c>
      <c r="AJ1667" s="49">
        <f>IFERROR(IF(OR($W1667&lt;&gt;"Ja",VLOOKUP($C1667,Listen!$A$2:$F$45,6,0)="Nein"),$AC1667,$AB1667),0)</f>
        <v>0</v>
      </c>
      <c r="AK1667" s="49">
        <f>IFERROR(IF(OR($W1667&lt;&gt;"Ja",VLOOKUP($C1667,Listen!$A$2:$F$45,6,0)="Nein"),$AC1667,$AB1667),0)</f>
        <v>0</v>
      </c>
      <c r="AL1667" s="51">
        <f t="shared" si="531"/>
        <v>0</v>
      </c>
      <c r="AM1667" s="296">
        <f>IFERROR(IF(VLOOKUP($C1667,Listen!$A$2:$F$45,6,0)="Ja",MAX(BC1667:BD1667),D_SAV!$BC1667),0)</f>
        <v>0</v>
      </c>
      <c r="AN1667" s="51">
        <f t="shared" si="532"/>
        <v>0</v>
      </c>
      <c r="AP1667" s="304">
        <f t="shared" si="533"/>
        <v>0</v>
      </c>
      <c r="AQ1667" s="304">
        <f t="shared" si="534"/>
        <v>0</v>
      </c>
      <c r="AR1667" s="304">
        <f t="shared" si="535"/>
        <v>0</v>
      </c>
      <c r="AS1667" s="304">
        <f t="shared" si="536"/>
        <v>0</v>
      </c>
      <c r="AT1667" s="304">
        <f t="shared" si="537"/>
        <v>0</v>
      </c>
      <c r="AU1667" s="304">
        <f t="shared" si="538"/>
        <v>0</v>
      </c>
      <c r="AV1667" s="304">
        <f t="shared" si="539"/>
        <v>0</v>
      </c>
      <c r="AW1667" s="304">
        <f t="shared" si="540"/>
        <v>0</v>
      </c>
      <c r="AX1667" s="304">
        <f t="shared" si="541"/>
        <v>0</v>
      </c>
      <c r="AY1667" s="304">
        <f t="shared" si="542"/>
        <v>0</v>
      </c>
      <c r="AZ1667" s="304">
        <f t="shared" si="543"/>
        <v>0</v>
      </c>
      <c r="BA1667" s="304">
        <f t="shared" si="544"/>
        <v>0</v>
      </c>
      <c r="BB1667" s="304">
        <f t="shared" si="545"/>
        <v>0</v>
      </c>
      <c r="BC1667" s="304">
        <f t="shared" si="546"/>
        <v>0</v>
      </c>
      <c r="BD1667" s="304">
        <f t="shared" si="547"/>
        <v>0</v>
      </c>
      <c r="BE1667" s="304">
        <f>IFERROR(IF(VLOOKUP($C1667,Listen!$A$2:$F$45,6,0)="Ja",BB1667-MAX(BC1667:BD1667),BB1667-BC1667),0)</f>
        <v>0</v>
      </c>
    </row>
    <row r="1668" spans="1:57" x14ac:dyDescent="0.25">
      <c r="A1668" s="320" t="str">
        <f>IF(AND(D1668&lt;&gt;0,C1668&lt;&gt;0,E1668&lt;&gt;0),IF(B1668&lt;&gt;0,CONCATENATE(B1668,"-AGr",VLOOKUP(C1668,Listen!$A$2:$D$45,4,FALSE),"-",D1668,"-",E1668,),CONCATENATE("AGr",VLOOKUP(C1668,Listen!$A$2:$D$45,4,FALSE),"-",D1668,"-",E1668)),"keine vollständige ID")</f>
        <v>keine vollständige ID</v>
      </c>
      <c r="B1668" s="301"/>
      <c r="C1668" s="287"/>
      <c r="D1668" s="34"/>
      <c r="E1668" s="306"/>
      <c r="F1668" s="116"/>
      <c r="G1668" s="17"/>
      <c r="H1668" s="17"/>
      <c r="I1668" s="17"/>
      <c r="J1668" s="17"/>
      <c r="K1668" s="17"/>
      <c r="L1668" s="17"/>
      <c r="M1668" s="17"/>
      <c r="N1668" s="17"/>
      <c r="O1668" s="116"/>
      <c r="P1668" s="117">
        <f>IF(D1668&gt;A_Stammdaten!$B$12,0,SUM(G1668,H1668,J1668,L1668:M1668)-SUM(I1668,K1668,N1668:O1668))</f>
        <v>0</v>
      </c>
      <c r="Q1668" s="17"/>
      <c r="R1668" s="17"/>
      <c r="S1668" s="17"/>
      <c r="T1668" s="17"/>
      <c r="U1668" s="62">
        <f t="shared" si="527"/>
        <v>0</v>
      </c>
      <c r="V1668" s="34"/>
      <c r="W1668" s="34"/>
      <c r="X1668" s="34"/>
      <c r="Y1668" s="34"/>
      <c r="Z1668" s="34"/>
      <c r="AA1668" s="63" t="str">
        <f t="shared" si="528"/>
        <v>-</v>
      </c>
      <c r="AB1668" s="63" t="str">
        <f t="shared" si="529"/>
        <v>-</v>
      </c>
      <c r="AC1668" s="63">
        <f>IF(ISBLANK($C1668),0,VLOOKUP($C1668,Listen!$A$2:$C$45,2,FALSE))</f>
        <v>0</v>
      </c>
      <c r="AD1668" s="63">
        <f>IF(ISBLANK($C1668),0,VLOOKUP($C1668,Listen!$A$2:$C$45,3,FALSE))</f>
        <v>0</v>
      </c>
      <c r="AE1668" s="49">
        <f t="shared" si="530"/>
        <v>0</v>
      </c>
      <c r="AF1668" s="49">
        <f t="shared" si="530"/>
        <v>0</v>
      </c>
      <c r="AG1668" s="49">
        <f>IFERROR(IF(OR($V1668&lt;&gt;"Ja",VLOOKUP($C1668,Listen!$A$2:$F$45,5,0)="Nein",D1668&lt;IF(C1668="LNG Anbindungsanlagen gemäß separater Festlegung",2022,2023)),$AC1668,$AA1668),0)</f>
        <v>0</v>
      </c>
      <c r="AH1668" s="49">
        <f>IFERROR(IF(OR($V1668&lt;&gt;"Ja",VLOOKUP($C1668,Listen!$A$2:$F$45,5,0)="Nein",D1668&lt;IF(C1668="LNG Anbindungsanlagen gemäß separater Festlegung",2022,2023)),$AC1668,$AA1668),0)</f>
        <v>0</v>
      </c>
      <c r="AI1668" s="49">
        <f>IFERROR(IF(OR($W1668&lt;&gt;"Ja",VLOOKUP($C1668,Listen!$A$2:$F$45,6,0)="Nein"),$AC1668,$AB1668),0)</f>
        <v>0</v>
      </c>
      <c r="AJ1668" s="49">
        <f>IFERROR(IF(OR($W1668&lt;&gt;"Ja",VLOOKUP($C1668,Listen!$A$2:$F$45,6,0)="Nein"),$AC1668,$AB1668),0)</f>
        <v>0</v>
      </c>
      <c r="AK1668" s="49">
        <f>IFERROR(IF(OR($W1668&lt;&gt;"Ja",VLOOKUP($C1668,Listen!$A$2:$F$45,6,0)="Nein"),$AC1668,$AB1668),0)</f>
        <v>0</v>
      </c>
      <c r="AL1668" s="51">
        <f t="shared" si="531"/>
        <v>0</v>
      </c>
      <c r="AM1668" s="296">
        <f>IFERROR(IF(VLOOKUP($C1668,Listen!$A$2:$F$45,6,0)="Ja",MAX(BC1668:BD1668),D_SAV!$BC1668),0)</f>
        <v>0</v>
      </c>
      <c r="AN1668" s="51">
        <f t="shared" si="532"/>
        <v>0</v>
      </c>
      <c r="AP1668" s="304">
        <f t="shared" si="533"/>
        <v>0</v>
      </c>
      <c r="AQ1668" s="304">
        <f t="shared" si="534"/>
        <v>0</v>
      </c>
      <c r="AR1668" s="304">
        <f t="shared" si="535"/>
        <v>0</v>
      </c>
      <c r="AS1668" s="304">
        <f t="shared" si="536"/>
        <v>0</v>
      </c>
      <c r="AT1668" s="304">
        <f t="shared" si="537"/>
        <v>0</v>
      </c>
      <c r="AU1668" s="304">
        <f t="shared" si="538"/>
        <v>0</v>
      </c>
      <c r="AV1668" s="304">
        <f t="shared" si="539"/>
        <v>0</v>
      </c>
      <c r="AW1668" s="304">
        <f t="shared" si="540"/>
        <v>0</v>
      </c>
      <c r="AX1668" s="304">
        <f t="shared" si="541"/>
        <v>0</v>
      </c>
      <c r="AY1668" s="304">
        <f t="shared" si="542"/>
        <v>0</v>
      </c>
      <c r="AZ1668" s="304">
        <f t="shared" si="543"/>
        <v>0</v>
      </c>
      <c r="BA1668" s="304">
        <f t="shared" si="544"/>
        <v>0</v>
      </c>
      <c r="BB1668" s="304">
        <f t="shared" si="545"/>
        <v>0</v>
      </c>
      <c r="BC1668" s="304">
        <f t="shared" si="546"/>
        <v>0</v>
      </c>
      <c r="BD1668" s="304">
        <f t="shared" si="547"/>
        <v>0</v>
      </c>
      <c r="BE1668" s="304">
        <f>IFERROR(IF(VLOOKUP($C1668,Listen!$A$2:$F$45,6,0)="Ja",BB1668-MAX(BC1668:BD1668),BB1668-BC1668),0)</f>
        <v>0</v>
      </c>
    </row>
    <row r="1669" spans="1:57" x14ac:dyDescent="0.25">
      <c r="A1669" s="320" t="str">
        <f>IF(AND(D1669&lt;&gt;0,C1669&lt;&gt;0,E1669&lt;&gt;0),IF(B1669&lt;&gt;0,CONCATENATE(B1669,"-AGr",VLOOKUP(C1669,Listen!$A$2:$D$45,4,FALSE),"-",D1669,"-",E1669,),CONCATENATE("AGr",VLOOKUP(C1669,Listen!$A$2:$D$45,4,FALSE),"-",D1669,"-",E1669)),"keine vollständige ID")</f>
        <v>keine vollständige ID</v>
      </c>
      <c r="B1669" s="301"/>
      <c r="C1669" s="287"/>
      <c r="D1669" s="34"/>
      <c r="E1669" s="306"/>
      <c r="F1669" s="116"/>
      <c r="G1669" s="17"/>
      <c r="H1669" s="17"/>
      <c r="I1669" s="17"/>
      <c r="J1669" s="17"/>
      <c r="K1669" s="17"/>
      <c r="L1669" s="17"/>
      <c r="M1669" s="17"/>
      <c r="N1669" s="17"/>
      <c r="O1669" s="116"/>
      <c r="P1669" s="117">
        <f>IF(D1669&gt;A_Stammdaten!$B$12,0,SUM(G1669,H1669,J1669,L1669:M1669)-SUM(I1669,K1669,N1669:O1669))</f>
        <v>0</v>
      </c>
      <c r="Q1669" s="17"/>
      <c r="R1669" s="17"/>
      <c r="S1669" s="17"/>
      <c r="T1669" s="17"/>
      <c r="U1669" s="62">
        <f t="shared" si="527"/>
        <v>0</v>
      </c>
      <c r="V1669" s="34"/>
      <c r="W1669" s="34"/>
      <c r="X1669" s="34"/>
      <c r="Y1669" s="34"/>
      <c r="Z1669" s="34"/>
      <c r="AA1669" s="63" t="str">
        <f t="shared" si="528"/>
        <v>-</v>
      </c>
      <c r="AB1669" s="63" t="str">
        <f t="shared" si="529"/>
        <v>-</v>
      </c>
      <c r="AC1669" s="63">
        <f>IF(ISBLANK($C1669),0,VLOOKUP($C1669,Listen!$A$2:$C$45,2,FALSE))</f>
        <v>0</v>
      </c>
      <c r="AD1669" s="63">
        <f>IF(ISBLANK($C1669),0,VLOOKUP($C1669,Listen!$A$2:$C$45,3,FALSE))</f>
        <v>0</v>
      </c>
      <c r="AE1669" s="49">
        <f t="shared" si="530"/>
        <v>0</v>
      </c>
      <c r="AF1669" s="49">
        <f t="shared" si="530"/>
        <v>0</v>
      </c>
      <c r="AG1669" s="49">
        <f>IFERROR(IF(OR($V1669&lt;&gt;"Ja",VLOOKUP($C1669,Listen!$A$2:$F$45,5,0)="Nein",D1669&lt;IF(C1669="LNG Anbindungsanlagen gemäß separater Festlegung",2022,2023)),$AC1669,$AA1669),0)</f>
        <v>0</v>
      </c>
      <c r="AH1669" s="49">
        <f>IFERROR(IF(OR($V1669&lt;&gt;"Ja",VLOOKUP($C1669,Listen!$A$2:$F$45,5,0)="Nein",D1669&lt;IF(C1669="LNG Anbindungsanlagen gemäß separater Festlegung",2022,2023)),$AC1669,$AA1669),0)</f>
        <v>0</v>
      </c>
      <c r="AI1669" s="49">
        <f>IFERROR(IF(OR($W1669&lt;&gt;"Ja",VLOOKUP($C1669,Listen!$A$2:$F$45,6,0)="Nein"),$AC1669,$AB1669),0)</f>
        <v>0</v>
      </c>
      <c r="AJ1669" s="49">
        <f>IFERROR(IF(OR($W1669&lt;&gt;"Ja",VLOOKUP($C1669,Listen!$A$2:$F$45,6,0)="Nein"),$AC1669,$AB1669),0)</f>
        <v>0</v>
      </c>
      <c r="AK1669" s="49">
        <f>IFERROR(IF(OR($W1669&lt;&gt;"Ja",VLOOKUP($C1669,Listen!$A$2:$F$45,6,0)="Nein"),$AC1669,$AB1669),0)</f>
        <v>0</v>
      </c>
      <c r="AL1669" s="51">
        <f t="shared" si="531"/>
        <v>0</v>
      </c>
      <c r="AM1669" s="296">
        <f>IFERROR(IF(VLOOKUP($C1669,Listen!$A$2:$F$45,6,0)="Ja",MAX(BC1669:BD1669),D_SAV!$BC1669),0)</f>
        <v>0</v>
      </c>
      <c r="AN1669" s="51">
        <f t="shared" si="532"/>
        <v>0</v>
      </c>
      <c r="AP1669" s="304">
        <f t="shared" si="533"/>
        <v>0</v>
      </c>
      <c r="AQ1669" s="304">
        <f t="shared" si="534"/>
        <v>0</v>
      </c>
      <c r="AR1669" s="304">
        <f t="shared" si="535"/>
        <v>0</v>
      </c>
      <c r="AS1669" s="304">
        <f t="shared" si="536"/>
        <v>0</v>
      </c>
      <c r="AT1669" s="304">
        <f t="shared" si="537"/>
        <v>0</v>
      </c>
      <c r="AU1669" s="304">
        <f t="shared" si="538"/>
        <v>0</v>
      </c>
      <c r="AV1669" s="304">
        <f t="shared" si="539"/>
        <v>0</v>
      </c>
      <c r="AW1669" s="304">
        <f t="shared" si="540"/>
        <v>0</v>
      </c>
      <c r="AX1669" s="304">
        <f t="shared" si="541"/>
        <v>0</v>
      </c>
      <c r="AY1669" s="304">
        <f t="shared" si="542"/>
        <v>0</v>
      </c>
      <c r="AZ1669" s="304">
        <f t="shared" si="543"/>
        <v>0</v>
      </c>
      <c r="BA1669" s="304">
        <f t="shared" si="544"/>
        <v>0</v>
      </c>
      <c r="BB1669" s="304">
        <f t="shared" si="545"/>
        <v>0</v>
      </c>
      <c r="BC1669" s="304">
        <f t="shared" si="546"/>
        <v>0</v>
      </c>
      <c r="BD1669" s="304">
        <f t="shared" si="547"/>
        <v>0</v>
      </c>
      <c r="BE1669" s="304">
        <f>IFERROR(IF(VLOOKUP($C1669,Listen!$A$2:$F$45,6,0)="Ja",BB1669-MAX(BC1669:BD1669),BB1669-BC1669),0)</f>
        <v>0</v>
      </c>
    </row>
    <row r="1670" spans="1:57" x14ac:dyDescent="0.25">
      <c r="A1670" s="320" t="str">
        <f>IF(AND(D1670&lt;&gt;0,C1670&lt;&gt;0,E1670&lt;&gt;0),IF(B1670&lt;&gt;0,CONCATENATE(B1670,"-AGr",VLOOKUP(C1670,Listen!$A$2:$D$45,4,FALSE),"-",D1670,"-",E1670,),CONCATENATE("AGr",VLOOKUP(C1670,Listen!$A$2:$D$45,4,FALSE),"-",D1670,"-",E1670)),"keine vollständige ID")</f>
        <v>keine vollständige ID</v>
      </c>
      <c r="B1670" s="301"/>
      <c r="C1670" s="287"/>
      <c r="D1670" s="34"/>
      <c r="E1670" s="306"/>
      <c r="F1670" s="116"/>
      <c r="G1670" s="17"/>
      <c r="H1670" s="17"/>
      <c r="I1670" s="17"/>
      <c r="J1670" s="17"/>
      <c r="K1670" s="17"/>
      <c r="L1670" s="17"/>
      <c r="M1670" s="17"/>
      <c r="N1670" s="17"/>
      <c r="O1670" s="116"/>
      <c r="P1670" s="117">
        <f>IF(D1670&gt;A_Stammdaten!$B$12,0,SUM(G1670,H1670,J1670,L1670:M1670)-SUM(I1670,K1670,N1670:O1670))</f>
        <v>0</v>
      </c>
      <c r="Q1670" s="17"/>
      <c r="R1670" s="17"/>
      <c r="S1670" s="17"/>
      <c r="T1670" s="17"/>
      <c r="U1670" s="62">
        <f t="shared" ref="U1670:U1733" si="548">P1670-SUM(Q1670:T1670)</f>
        <v>0</v>
      </c>
      <c r="V1670" s="34"/>
      <c r="W1670" s="34"/>
      <c r="X1670" s="34"/>
      <c r="Y1670" s="34"/>
      <c r="Z1670" s="34"/>
      <c r="AA1670" s="63" t="str">
        <f t="shared" ref="AA1670:AA1733" si="549">IF($V1670="Ja",MIN(2044-$D1670+1,AC1670),"-")</f>
        <v>-</v>
      </c>
      <c r="AB1670" s="63" t="str">
        <f t="shared" ref="AB1670:AB1733" si="550">IF($Z1670="","-",MIN($Z1670-$D1670+1,AC1670))</f>
        <v>-</v>
      </c>
      <c r="AC1670" s="63">
        <f>IF(ISBLANK($C1670),0,VLOOKUP($C1670,Listen!$A$2:$C$45,2,FALSE))</f>
        <v>0</v>
      </c>
      <c r="AD1670" s="63">
        <f>IF(ISBLANK($C1670),0,VLOOKUP($C1670,Listen!$A$2:$C$45,3,FALSE))</f>
        <v>0</v>
      </c>
      <c r="AE1670" s="49">
        <f t="shared" ref="AE1670:AF1733" si="551">IFERROR($AC1670,0)</f>
        <v>0</v>
      </c>
      <c r="AF1670" s="49">
        <f t="shared" si="551"/>
        <v>0</v>
      </c>
      <c r="AG1670" s="49">
        <f>IFERROR(IF(OR($V1670&lt;&gt;"Ja",VLOOKUP($C1670,Listen!$A$2:$F$45,5,0)="Nein",D1670&lt;IF(C1670="LNG Anbindungsanlagen gemäß separater Festlegung",2022,2023)),$AC1670,$AA1670),0)</f>
        <v>0</v>
      </c>
      <c r="AH1670" s="49">
        <f>IFERROR(IF(OR($V1670&lt;&gt;"Ja",VLOOKUP($C1670,Listen!$A$2:$F$45,5,0)="Nein",D1670&lt;IF(C1670="LNG Anbindungsanlagen gemäß separater Festlegung",2022,2023)),$AC1670,$AA1670),0)</f>
        <v>0</v>
      </c>
      <c r="AI1670" s="49">
        <f>IFERROR(IF(OR($W1670&lt;&gt;"Ja",VLOOKUP($C1670,Listen!$A$2:$F$45,6,0)="Nein"),$AC1670,$AB1670),0)</f>
        <v>0</v>
      </c>
      <c r="AJ1670" s="49">
        <f>IFERROR(IF(OR($W1670&lt;&gt;"Ja",VLOOKUP($C1670,Listen!$A$2:$F$45,6,0)="Nein"),$AC1670,$AB1670),0)</f>
        <v>0</v>
      </c>
      <c r="AK1670" s="49">
        <f>IFERROR(IF(OR($W1670&lt;&gt;"Ja",VLOOKUP($C1670,Listen!$A$2:$F$45,6,0)="Nein"),$AC1670,$AB1670),0)</f>
        <v>0</v>
      </c>
      <c r="AL1670" s="51">
        <f t="shared" ref="AL1670:AL1733" si="552">BB1670</f>
        <v>0</v>
      </c>
      <c r="AM1670" s="296">
        <f>IFERROR(IF(VLOOKUP($C1670,Listen!$A$2:$F$45,6,0)="Ja",MAX(BC1670:BD1670),D_SAV!$BC1670),0)</f>
        <v>0</v>
      </c>
      <c r="AN1670" s="51">
        <f t="shared" ref="AN1670:AN1733" si="553">BE1670</f>
        <v>0</v>
      </c>
      <c r="AP1670" s="304">
        <f t="shared" ref="AP1670:AP1733" si="554">AO1670+IF($D1670=AP$3,$U1670,0)</f>
        <v>0</v>
      </c>
      <c r="AQ1670" s="304">
        <f t="shared" ref="AQ1670:AQ1733" si="555">IF(AP1670=0,0,IF($AE1670-(AP$3-$D1670)&lt;=0,AP1670,AP1670/($AE1670-(AP$3-$D1670))))</f>
        <v>0</v>
      </c>
      <c r="AR1670" s="304">
        <f t="shared" ref="AR1670:AR1733" si="556">AP1670-AQ1670</f>
        <v>0</v>
      </c>
      <c r="AS1670" s="304">
        <f t="shared" ref="AS1670:AS1733" si="557">AR1670+IF($D1670=AS$3,$U1670,0)</f>
        <v>0</v>
      </c>
      <c r="AT1670" s="304">
        <f t="shared" ref="AT1670:AT1733" si="558">IF(AS1670=0,0,IF($AF1670-(AS$3-$D1670)&lt;=0,AS1670,AS1670/($AF1670-(AS$3-$D1670))))</f>
        <v>0</v>
      </c>
      <c r="AU1670" s="304">
        <f t="shared" ref="AU1670:AU1733" si="559">AS1670-AT1670</f>
        <v>0</v>
      </c>
      <c r="AV1670" s="304">
        <f t="shared" ref="AV1670:AV1733" si="560">AU1670+IF($D1670=AV$3,$U1670,0)</f>
        <v>0</v>
      </c>
      <c r="AW1670" s="304">
        <f t="shared" ref="AW1670:AW1733" si="561">IF(AV1670=0,0,IF($AG1670-(AV$3-$D1670)&lt;=0,AV1670,AV1670/($AG1670-(AV$3-$D1670))))</f>
        <v>0</v>
      </c>
      <c r="AX1670" s="304">
        <f t="shared" ref="AX1670:AX1733" si="562">AV1670-AW1670</f>
        <v>0</v>
      </c>
      <c r="AY1670" s="304">
        <f t="shared" ref="AY1670:AY1733" si="563">AX1670+IF($D1670=AY$3,$U1670,0)</f>
        <v>0</v>
      </c>
      <c r="AZ1670" s="304">
        <f t="shared" ref="AZ1670:AZ1733" si="564">IF(AY1670=0,0,IF($AH1670-(AY$3-$D1670)&lt;=0,AY1670,AY1670/($AH1670-(AY$3-$D1670))))</f>
        <v>0</v>
      </c>
      <c r="BA1670" s="304">
        <f t="shared" ref="BA1670:BA1733" si="565">AY1670-AZ1670</f>
        <v>0</v>
      </c>
      <c r="BB1670" s="304">
        <f t="shared" ref="BB1670:BB1733" si="566">BA1670+IF($D1670=BB$3,$U1670,0)</f>
        <v>0</v>
      </c>
      <c r="BC1670" s="304">
        <f t="shared" ref="BC1670:BC1733" si="567">IF(BB1670=0,0,IF($AI1670-(BB$3-$D1670)&lt;=0,BB1670,BB1670/($AI1670-(BB$3-$D1670))))</f>
        <v>0</v>
      </c>
      <c r="BD1670" s="304">
        <f t="shared" ref="BD1670:BD1733" si="568">BB1670*Y1670/100</f>
        <v>0</v>
      </c>
      <c r="BE1670" s="304">
        <f>IFERROR(IF(VLOOKUP($C1670,Listen!$A$2:$F$45,6,0)="Ja",BB1670-MAX(BC1670:BD1670),BB1670-BC1670),0)</f>
        <v>0</v>
      </c>
    </row>
    <row r="1671" spans="1:57" x14ac:dyDescent="0.25">
      <c r="A1671" s="320" t="str">
        <f>IF(AND(D1671&lt;&gt;0,C1671&lt;&gt;0,E1671&lt;&gt;0),IF(B1671&lt;&gt;0,CONCATENATE(B1671,"-AGr",VLOOKUP(C1671,Listen!$A$2:$D$45,4,FALSE),"-",D1671,"-",E1671,),CONCATENATE("AGr",VLOOKUP(C1671,Listen!$A$2:$D$45,4,FALSE),"-",D1671,"-",E1671)),"keine vollständige ID")</f>
        <v>keine vollständige ID</v>
      </c>
      <c r="B1671" s="301"/>
      <c r="C1671" s="287"/>
      <c r="D1671" s="34"/>
      <c r="E1671" s="306"/>
      <c r="F1671" s="116"/>
      <c r="G1671" s="17"/>
      <c r="H1671" s="17"/>
      <c r="I1671" s="17"/>
      <c r="J1671" s="17"/>
      <c r="K1671" s="17"/>
      <c r="L1671" s="17"/>
      <c r="M1671" s="17"/>
      <c r="N1671" s="17"/>
      <c r="O1671" s="116"/>
      <c r="P1671" s="117">
        <f>IF(D1671&gt;A_Stammdaten!$B$12,0,SUM(G1671,H1671,J1671,L1671:M1671)-SUM(I1671,K1671,N1671:O1671))</f>
        <v>0</v>
      </c>
      <c r="Q1671" s="17"/>
      <c r="R1671" s="17"/>
      <c r="S1671" s="17"/>
      <c r="T1671" s="17"/>
      <c r="U1671" s="62">
        <f t="shared" si="548"/>
        <v>0</v>
      </c>
      <c r="V1671" s="34"/>
      <c r="W1671" s="34"/>
      <c r="X1671" s="34"/>
      <c r="Y1671" s="34"/>
      <c r="Z1671" s="34"/>
      <c r="AA1671" s="63" t="str">
        <f t="shared" si="549"/>
        <v>-</v>
      </c>
      <c r="AB1671" s="63" t="str">
        <f t="shared" si="550"/>
        <v>-</v>
      </c>
      <c r="AC1671" s="63">
        <f>IF(ISBLANK($C1671),0,VLOOKUP($C1671,Listen!$A$2:$C$45,2,FALSE))</f>
        <v>0</v>
      </c>
      <c r="AD1671" s="63">
        <f>IF(ISBLANK($C1671),0,VLOOKUP($C1671,Listen!$A$2:$C$45,3,FALSE))</f>
        <v>0</v>
      </c>
      <c r="AE1671" s="49">
        <f t="shared" si="551"/>
        <v>0</v>
      </c>
      <c r="AF1671" s="49">
        <f t="shared" si="551"/>
        <v>0</v>
      </c>
      <c r="AG1671" s="49">
        <f>IFERROR(IF(OR($V1671&lt;&gt;"Ja",VLOOKUP($C1671,Listen!$A$2:$F$45,5,0)="Nein",D1671&lt;IF(C1671="LNG Anbindungsanlagen gemäß separater Festlegung",2022,2023)),$AC1671,$AA1671),0)</f>
        <v>0</v>
      </c>
      <c r="AH1671" s="49">
        <f>IFERROR(IF(OR($V1671&lt;&gt;"Ja",VLOOKUP($C1671,Listen!$A$2:$F$45,5,0)="Nein",D1671&lt;IF(C1671="LNG Anbindungsanlagen gemäß separater Festlegung",2022,2023)),$AC1671,$AA1671),0)</f>
        <v>0</v>
      </c>
      <c r="AI1671" s="49">
        <f>IFERROR(IF(OR($W1671&lt;&gt;"Ja",VLOOKUP($C1671,Listen!$A$2:$F$45,6,0)="Nein"),$AC1671,$AB1671),0)</f>
        <v>0</v>
      </c>
      <c r="AJ1671" s="49">
        <f>IFERROR(IF(OR($W1671&lt;&gt;"Ja",VLOOKUP($C1671,Listen!$A$2:$F$45,6,0)="Nein"),$AC1671,$AB1671),0)</f>
        <v>0</v>
      </c>
      <c r="AK1671" s="49">
        <f>IFERROR(IF(OR($W1671&lt;&gt;"Ja",VLOOKUP($C1671,Listen!$A$2:$F$45,6,0)="Nein"),$AC1671,$AB1671),0)</f>
        <v>0</v>
      </c>
      <c r="AL1671" s="51">
        <f t="shared" si="552"/>
        <v>0</v>
      </c>
      <c r="AM1671" s="296">
        <f>IFERROR(IF(VLOOKUP($C1671,Listen!$A$2:$F$45,6,0)="Ja",MAX(BC1671:BD1671),D_SAV!$BC1671),0)</f>
        <v>0</v>
      </c>
      <c r="AN1671" s="51">
        <f t="shared" si="553"/>
        <v>0</v>
      </c>
      <c r="AP1671" s="304">
        <f t="shared" si="554"/>
        <v>0</v>
      </c>
      <c r="AQ1671" s="304">
        <f t="shared" si="555"/>
        <v>0</v>
      </c>
      <c r="AR1671" s="304">
        <f t="shared" si="556"/>
        <v>0</v>
      </c>
      <c r="AS1671" s="304">
        <f t="shared" si="557"/>
        <v>0</v>
      </c>
      <c r="AT1671" s="304">
        <f t="shared" si="558"/>
        <v>0</v>
      </c>
      <c r="AU1671" s="304">
        <f t="shared" si="559"/>
        <v>0</v>
      </c>
      <c r="AV1671" s="304">
        <f t="shared" si="560"/>
        <v>0</v>
      </c>
      <c r="AW1671" s="304">
        <f t="shared" si="561"/>
        <v>0</v>
      </c>
      <c r="AX1671" s="304">
        <f t="shared" si="562"/>
        <v>0</v>
      </c>
      <c r="AY1671" s="304">
        <f t="shared" si="563"/>
        <v>0</v>
      </c>
      <c r="AZ1671" s="304">
        <f t="shared" si="564"/>
        <v>0</v>
      </c>
      <c r="BA1671" s="304">
        <f t="shared" si="565"/>
        <v>0</v>
      </c>
      <c r="BB1671" s="304">
        <f t="shared" si="566"/>
        <v>0</v>
      </c>
      <c r="BC1671" s="304">
        <f t="shared" si="567"/>
        <v>0</v>
      </c>
      <c r="BD1671" s="304">
        <f t="shared" si="568"/>
        <v>0</v>
      </c>
      <c r="BE1671" s="304">
        <f>IFERROR(IF(VLOOKUP($C1671,Listen!$A$2:$F$45,6,0)="Ja",BB1671-MAX(BC1671:BD1671),BB1671-BC1671),0)</f>
        <v>0</v>
      </c>
    </row>
    <row r="1672" spans="1:57" x14ac:dyDescent="0.25">
      <c r="A1672" s="320" t="str">
        <f>IF(AND(D1672&lt;&gt;0,C1672&lt;&gt;0,E1672&lt;&gt;0),IF(B1672&lt;&gt;0,CONCATENATE(B1672,"-AGr",VLOOKUP(C1672,Listen!$A$2:$D$45,4,FALSE),"-",D1672,"-",E1672,),CONCATENATE("AGr",VLOOKUP(C1672,Listen!$A$2:$D$45,4,FALSE),"-",D1672,"-",E1672)),"keine vollständige ID")</f>
        <v>keine vollständige ID</v>
      </c>
      <c r="B1672" s="301"/>
      <c r="C1672" s="287"/>
      <c r="D1672" s="34"/>
      <c r="E1672" s="306"/>
      <c r="F1672" s="116"/>
      <c r="G1672" s="17"/>
      <c r="H1672" s="17"/>
      <c r="I1672" s="17"/>
      <c r="J1672" s="17"/>
      <c r="K1672" s="17"/>
      <c r="L1672" s="17"/>
      <c r="M1672" s="17"/>
      <c r="N1672" s="17"/>
      <c r="O1672" s="116"/>
      <c r="P1672" s="117">
        <f>IF(D1672&gt;A_Stammdaten!$B$12,0,SUM(G1672,H1672,J1672,L1672:M1672)-SUM(I1672,K1672,N1672:O1672))</f>
        <v>0</v>
      </c>
      <c r="Q1672" s="17"/>
      <c r="R1672" s="17"/>
      <c r="S1672" s="17"/>
      <c r="T1672" s="17"/>
      <c r="U1672" s="62">
        <f t="shared" si="548"/>
        <v>0</v>
      </c>
      <c r="V1672" s="34"/>
      <c r="W1672" s="34"/>
      <c r="X1672" s="34"/>
      <c r="Y1672" s="34"/>
      <c r="Z1672" s="34"/>
      <c r="AA1672" s="63" t="str">
        <f t="shared" si="549"/>
        <v>-</v>
      </c>
      <c r="AB1672" s="63" t="str">
        <f t="shared" si="550"/>
        <v>-</v>
      </c>
      <c r="AC1672" s="63">
        <f>IF(ISBLANK($C1672),0,VLOOKUP($C1672,Listen!$A$2:$C$45,2,FALSE))</f>
        <v>0</v>
      </c>
      <c r="AD1672" s="63">
        <f>IF(ISBLANK($C1672),0,VLOOKUP($C1672,Listen!$A$2:$C$45,3,FALSE))</f>
        <v>0</v>
      </c>
      <c r="AE1672" s="49">
        <f t="shared" si="551"/>
        <v>0</v>
      </c>
      <c r="AF1672" s="49">
        <f t="shared" si="551"/>
        <v>0</v>
      </c>
      <c r="AG1672" s="49">
        <f>IFERROR(IF(OR($V1672&lt;&gt;"Ja",VLOOKUP($C1672,Listen!$A$2:$F$45,5,0)="Nein",D1672&lt;IF(C1672="LNG Anbindungsanlagen gemäß separater Festlegung",2022,2023)),$AC1672,$AA1672),0)</f>
        <v>0</v>
      </c>
      <c r="AH1672" s="49">
        <f>IFERROR(IF(OR($V1672&lt;&gt;"Ja",VLOOKUP($C1672,Listen!$A$2:$F$45,5,0)="Nein",D1672&lt;IF(C1672="LNG Anbindungsanlagen gemäß separater Festlegung",2022,2023)),$AC1672,$AA1672),0)</f>
        <v>0</v>
      </c>
      <c r="AI1672" s="49">
        <f>IFERROR(IF(OR($W1672&lt;&gt;"Ja",VLOOKUP($C1672,Listen!$A$2:$F$45,6,0)="Nein"),$AC1672,$AB1672),0)</f>
        <v>0</v>
      </c>
      <c r="AJ1672" s="49">
        <f>IFERROR(IF(OR($W1672&lt;&gt;"Ja",VLOOKUP($C1672,Listen!$A$2:$F$45,6,0)="Nein"),$AC1672,$AB1672),0)</f>
        <v>0</v>
      </c>
      <c r="AK1672" s="49">
        <f>IFERROR(IF(OR($W1672&lt;&gt;"Ja",VLOOKUP($C1672,Listen!$A$2:$F$45,6,0)="Nein"),$AC1672,$AB1672),0)</f>
        <v>0</v>
      </c>
      <c r="AL1672" s="51">
        <f t="shared" si="552"/>
        <v>0</v>
      </c>
      <c r="AM1672" s="296">
        <f>IFERROR(IF(VLOOKUP($C1672,Listen!$A$2:$F$45,6,0)="Ja",MAX(BC1672:BD1672),D_SAV!$BC1672),0)</f>
        <v>0</v>
      </c>
      <c r="AN1672" s="51">
        <f t="shared" si="553"/>
        <v>0</v>
      </c>
      <c r="AP1672" s="304">
        <f t="shared" si="554"/>
        <v>0</v>
      </c>
      <c r="AQ1672" s="304">
        <f t="shared" si="555"/>
        <v>0</v>
      </c>
      <c r="AR1672" s="304">
        <f t="shared" si="556"/>
        <v>0</v>
      </c>
      <c r="AS1672" s="304">
        <f t="shared" si="557"/>
        <v>0</v>
      </c>
      <c r="AT1672" s="304">
        <f t="shared" si="558"/>
        <v>0</v>
      </c>
      <c r="AU1672" s="304">
        <f t="shared" si="559"/>
        <v>0</v>
      </c>
      <c r="AV1672" s="304">
        <f t="shared" si="560"/>
        <v>0</v>
      </c>
      <c r="AW1672" s="304">
        <f t="shared" si="561"/>
        <v>0</v>
      </c>
      <c r="AX1672" s="304">
        <f t="shared" si="562"/>
        <v>0</v>
      </c>
      <c r="AY1672" s="304">
        <f t="shared" si="563"/>
        <v>0</v>
      </c>
      <c r="AZ1672" s="304">
        <f t="shared" si="564"/>
        <v>0</v>
      </c>
      <c r="BA1672" s="304">
        <f t="shared" si="565"/>
        <v>0</v>
      </c>
      <c r="BB1672" s="304">
        <f t="shared" si="566"/>
        <v>0</v>
      </c>
      <c r="BC1672" s="304">
        <f t="shared" si="567"/>
        <v>0</v>
      </c>
      <c r="BD1672" s="304">
        <f t="shared" si="568"/>
        <v>0</v>
      </c>
      <c r="BE1672" s="304">
        <f>IFERROR(IF(VLOOKUP($C1672,Listen!$A$2:$F$45,6,0)="Ja",BB1672-MAX(BC1672:BD1672),BB1672-BC1672),0)</f>
        <v>0</v>
      </c>
    </row>
    <row r="1673" spans="1:57" x14ac:dyDescent="0.25">
      <c r="A1673" s="320" t="str">
        <f>IF(AND(D1673&lt;&gt;0,C1673&lt;&gt;0,E1673&lt;&gt;0),IF(B1673&lt;&gt;0,CONCATENATE(B1673,"-AGr",VLOOKUP(C1673,Listen!$A$2:$D$45,4,FALSE),"-",D1673,"-",E1673,),CONCATENATE("AGr",VLOOKUP(C1673,Listen!$A$2:$D$45,4,FALSE),"-",D1673,"-",E1673)),"keine vollständige ID")</f>
        <v>keine vollständige ID</v>
      </c>
      <c r="B1673" s="301"/>
      <c r="C1673" s="287"/>
      <c r="D1673" s="34"/>
      <c r="E1673" s="306"/>
      <c r="F1673" s="116"/>
      <c r="G1673" s="17"/>
      <c r="H1673" s="17"/>
      <c r="I1673" s="17"/>
      <c r="J1673" s="17"/>
      <c r="K1673" s="17"/>
      <c r="L1673" s="17"/>
      <c r="M1673" s="17"/>
      <c r="N1673" s="17"/>
      <c r="O1673" s="116"/>
      <c r="P1673" s="117">
        <f>IF(D1673&gt;A_Stammdaten!$B$12,0,SUM(G1673,H1673,J1673,L1673:M1673)-SUM(I1673,K1673,N1673:O1673))</f>
        <v>0</v>
      </c>
      <c r="Q1673" s="17"/>
      <c r="R1673" s="17"/>
      <c r="S1673" s="17"/>
      <c r="T1673" s="17"/>
      <c r="U1673" s="62">
        <f t="shared" si="548"/>
        <v>0</v>
      </c>
      <c r="V1673" s="34"/>
      <c r="W1673" s="34"/>
      <c r="X1673" s="34"/>
      <c r="Y1673" s="34"/>
      <c r="Z1673" s="34"/>
      <c r="AA1673" s="63" t="str">
        <f t="shared" si="549"/>
        <v>-</v>
      </c>
      <c r="AB1673" s="63" t="str">
        <f t="shared" si="550"/>
        <v>-</v>
      </c>
      <c r="AC1673" s="63">
        <f>IF(ISBLANK($C1673),0,VLOOKUP($C1673,Listen!$A$2:$C$45,2,FALSE))</f>
        <v>0</v>
      </c>
      <c r="AD1673" s="63">
        <f>IF(ISBLANK($C1673),0,VLOOKUP($C1673,Listen!$A$2:$C$45,3,FALSE))</f>
        <v>0</v>
      </c>
      <c r="AE1673" s="49">
        <f t="shared" si="551"/>
        <v>0</v>
      </c>
      <c r="AF1673" s="49">
        <f t="shared" si="551"/>
        <v>0</v>
      </c>
      <c r="AG1673" s="49">
        <f>IFERROR(IF(OR($V1673&lt;&gt;"Ja",VLOOKUP($C1673,Listen!$A$2:$F$45,5,0)="Nein",D1673&lt;IF(C1673="LNG Anbindungsanlagen gemäß separater Festlegung",2022,2023)),$AC1673,$AA1673),0)</f>
        <v>0</v>
      </c>
      <c r="AH1673" s="49">
        <f>IFERROR(IF(OR($V1673&lt;&gt;"Ja",VLOOKUP($C1673,Listen!$A$2:$F$45,5,0)="Nein",D1673&lt;IF(C1673="LNG Anbindungsanlagen gemäß separater Festlegung",2022,2023)),$AC1673,$AA1673),0)</f>
        <v>0</v>
      </c>
      <c r="AI1673" s="49">
        <f>IFERROR(IF(OR($W1673&lt;&gt;"Ja",VLOOKUP($C1673,Listen!$A$2:$F$45,6,0)="Nein"),$AC1673,$AB1673),0)</f>
        <v>0</v>
      </c>
      <c r="AJ1673" s="49">
        <f>IFERROR(IF(OR($W1673&lt;&gt;"Ja",VLOOKUP($C1673,Listen!$A$2:$F$45,6,0)="Nein"),$AC1673,$AB1673),0)</f>
        <v>0</v>
      </c>
      <c r="AK1673" s="49">
        <f>IFERROR(IF(OR($W1673&lt;&gt;"Ja",VLOOKUP($C1673,Listen!$A$2:$F$45,6,0)="Nein"),$AC1673,$AB1673),0)</f>
        <v>0</v>
      </c>
      <c r="AL1673" s="51">
        <f t="shared" si="552"/>
        <v>0</v>
      </c>
      <c r="AM1673" s="296">
        <f>IFERROR(IF(VLOOKUP($C1673,Listen!$A$2:$F$45,6,0)="Ja",MAX(BC1673:BD1673),D_SAV!$BC1673),0)</f>
        <v>0</v>
      </c>
      <c r="AN1673" s="51">
        <f t="shared" si="553"/>
        <v>0</v>
      </c>
      <c r="AP1673" s="304">
        <f t="shared" si="554"/>
        <v>0</v>
      </c>
      <c r="AQ1673" s="304">
        <f t="shared" si="555"/>
        <v>0</v>
      </c>
      <c r="AR1673" s="304">
        <f t="shared" si="556"/>
        <v>0</v>
      </c>
      <c r="AS1673" s="304">
        <f t="shared" si="557"/>
        <v>0</v>
      </c>
      <c r="AT1673" s="304">
        <f t="shared" si="558"/>
        <v>0</v>
      </c>
      <c r="AU1673" s="304">
        <f t="shared" si="559"/>
        <v>0</v>
      </c>
      <c r="AV1673" s="304">
        <f t="shared" si="560"/>
        <v>0</v>
      </c>
      <c r="AW1673" s="304">
        <f t="shared" si="561"/>
        <v>0</v>
      </c>
      <c r="AX1673" s="304">
        <f t="shared" si="562"/>
        <v>0</v>
      </c>
      <c r="AY1673" s="304">
        <f t="shared" si="563"/>
        <v>0</v>
      </c>
      <c r="AZ1673" s="304">
        <f t="shared" si="564"/>
        <v>0</v>
      </c>
      <c r="BA1673" s="304">
        <f t="shared" si="565"/>
        <v>0</v>
      </c>
      <c r="BB1673" s="304">
        <f t="shared" si="566"/>
        <v>0</v>
      </c>
      <c r="BC1673" s="304">
        <f t="shared" si="567"/>
        <v>0</v>
      </c>
      <c r="BD1673" s="304">
        <f t="shared" si="568"/>
        <v>0</v>
      </c>
      <c r="BE1673" s="304">
        <f>IFERROR(IF(VLOOKUP($C1673,Listen!$A$2:$F$45,6,0)="Ja",BB1673-MAX(BC1673:BD1673),BB1673-BC1673),0)</f>
        <v>0</v>
      </c>
    </row>
    <row r="1674" spans="1:57" x14ac:dyDescent="0.25">
      <c r="A1674" s="320" t="str">
        <f>IF(AND(D1674&lt;&gt;0,C1674&lt;&gt;0,E1674&lt;&gt;0),IF(B1674&lt;&gt;0,CONCATENATE(B1674,"-AGr",VLOOKUP(C1674,Listen!$A$2:$D$45,4,FALSE),"-",D1674,"-",E1674,),CONCATENATE("AGr",VLOOKUP(C1674,Listen!$A$2:$D$45,4,FALSE),"-",D1674,"-",E1674)),"keine vollständige ID")</f>
        <v>keine vollständige ID</v>
      </c>
      <c r="B1674" s="301"/>
      <c r="C1674" s="287"/>
      <c r="D1674" s="34"/>
      <c r="E1674" s="306"/>
      <c r="F1674" s="116"/>
      <c r="G1674" s="17"/>
      <c r="H1674" s="17"/>
      <c r="I1674" s="17"/>
      <c r="J1674" s="17"/>
      <c r="K1674" s="17"/>
      <c r="L1674" s="17"/>
      <c r="M1674" s="17"/>
      <c r="N1674" s="17"/>
      <c r="O1674" s="116"/>
      <c r="P1674" s="117">
        <f>IF(D1674&gt;A_Stammdaten!$B$12,0,SUM(G1674,H1674,J1674,L1674:M1674)-SUM(I1674,K1674,N1674:O1674))</f>
        <v>0</v>
      </c>
      <c r="Q1674" s="17"/>
      <c r="R1674" s="17"/>
      <c r="S1674" s="17"/>
      <c r="T1674" s="17"/>
      <c r="U1674" s="62">
        <f t="shared" si="548"/>
        <v>0</v>
      </c>
      <c r="V1674" s="34"/>
      <c r="W1674" s="34"/>
      <c r="X1674" s="34"/>
      <c r="Y1674" s="34"/>
      <c r="Z1674" s="34"/>
      <c r="AA1674" s="63" t="str">
        <f t="shared" si="549"/>
        <v>-</v>
      </c>
      <c r="AB1674" s="63" t="str">
        <f t="shared" si="550"/>
        <v>-</v>
      </c>
      <c r="AC1674" s="63">
        <f>IF(ISBLANK($C1674),0,VLOOKUP($C1674,Listen!$A$2:$C$45,2,FALSE))</f>
        <v>0</v>
      </c>
      <c r="AD1674" s="63">
        <f>IF(ISBLANK($C1674),0,VLOOKUP($C1674,Listen!$A$2:$C$45,3,FALSE))</f>
        <v>0</v>
      </c>
      <c r="AE1674" s="49">
        <f t="shared" si="551"/>
        <v>0</v>
      </c>
      <c r="AF1674" s="49">
        <f t="shared" si="551"/>
        <v>0</v>
      </c>
      <c r="AG1674" s="49">
        <f>IFERROR(IF(OR($V1674&lt;&gt;"Ja",VLOOKUP($C1674,Listen!$A$2:$F$45,5,0)="Nein",D1674&lt;IF(C1674="LNG Anbindungsanlagen gemäß separater Festlegung",2022,2023)),$AC1674,$AA1674),0)</f>
        <v>0</v>
      </c>
      <c r="AH1674" s="49">
        <f>IFERROR(IF(OR($V1674&lt;&gt;"Ja",VLOOKUP($C1674,Listen!$A$2:$F$45,5,0)="Nein",D1674&lt;IF(C1674="LNG Anbindungsanlagen gemäß separater Festlegung",2022,2023)),$AC1674,$AA1674),0)</f>
        <v>0</v>
      </c>
      <c r="AI1674" s="49">
        <f>IFERROR(IF(OR($W1674&lt;&gt;"Ja",VLOOKUP($C1674,Listen!$A$2:$F$45,6,0)="Nein"),$AC1674,$AB1674),0)</f>
        <v>0</v>
      </c>
      <c r="AJ1674" s="49">
        <f>IFERROR(IF(OR($W1674&lt;&gt;"Ja",VLOOKUP($C1674,Listen!$A$2:$F$45,6,0)="Nein"),$AC1674,$AB1674),0)</f>
        <v>0</v>
      </c>
      <c r="AK1674" s="49">
        <f>IFERROR(IF(OR($W1674&lt;&gt;"Ja",VLOOKUP($C1674,Listen!$A$2:$F$45,6,0)="Nein"),$AC1674,$AB1674),0)</f>
        <v>0</v>
      </c>
      <c r="AL1674" s="51">
        <f t="shared" si="552"/>
        <v>0</v>
      </c>
      <c r="AM1674" s="296">
        <f>IFERROR(IF(VLOOKUP($C1674,Listen!$A$2:$F$45,6,0)="Ja",MAX(BC1674:BD1674),D_SAV!$BC1674),0)</f>
        <v>0</v>
      </c>
      <c r="AN1674" s="51">
        <f t="shared" si="553"/>
        <v>0</v>
      </c>
      <c r="AP1674" s="304">
        <f t="shared" si="554"/>
        <v>0</v>
      </c>
      <c r="AQ1674" s="304">
        <f t="shared" si="555"/>
        <v>0</v>
      </c>
      <c r="AR1674" s="304">
        <f t="shared" si="556"/>
        <v>0</v>
      </c>
      <c r="AS1674" s="304">
        <f t="shared" si="557"/>
        <v>0</v>
      </c>
      <c r="AT1674" s="304">
        <f t="shared" si="558"/>
        <v>0</v>
      </c>
      <c r="AU1674" s="304">
        <f t="shared" si="559"/>
        <v>0</v>
      </c>
      <c r="AV1674" s="304">
        <f t="shared" si="560"/>
        <v>0</v>
      </c>
      <c r="AW1674" s="304">
        <f t="shared" si="561"/>
        <v>0</v>
      </c>
      <c r="AX1674" s="304">
        <f t="shared" si="562"/>
        <v>0</v>
      </c>
      <c r="AY1674" s="304">
        <f t="shared" si="563"/>
        <v>0</v>
      </c>
      <c r="AZ1674" s="304">
        <f t="shared" si="564"/>
        <v>0</v>
      </c>
      <c r="BA1674" s="304">
        <f t="shared" si="565"/>
        <v>0</v>
      </c>
      <c r="BB1674" s="304">
        <f t="shared" si="566"/>
        <v>0</v>
      </c>
      <c r="BC1674" s="304">
        <f t="shared" si="567"/>
        <v>0</v>
      </c>
      <c r="BD1674" s="304">
        <f t="shared" si="568"/>
        <v>0</v>
      </c>
      <c r="BE1674" s="304">
        <f>IFERROR(IF(VLOOKUP($C1674,Listen!$A$2:$F$45,6,0)="Ja",BB1674-MAX(BC1674:BD1674),BB1674-BC1674),0)</f>
        <v>0</v>
      </c>
    </row>
    <row r="1675" spans="1:57" x14ac:dyDescent="0.25">
      <c r="A1675" s="320" t="str">
        <f>IF(AND(D1675&lt;&gt;0,C1675&lt;&gt;0,E1675&lt;&gt;0),IF(B1675&lt;&gt;0,CONCATENATE(B1675,"-AGr",VLOOKUP(C1675,Listen!$A$2:$D$45,4,FALSE),"-",D1675,"-",E1675,),CONCATENATE("AGr",VLOOKUP(C1675,Listen!$A$2:$D$45,4,FALSE),"-",D1675,"-",E1675)),"keine vollständige ID")</f>
        <v>keine vollständige ID</v>
      </c>
      <c r="B1675" s="301"/>
      <c r="C1675" s="287"/>
      <c r="D1675" s="34"/>
      <c r="E1675" s="306"/>
      <c r="F1675" s="116"/>
      <c r="G1675" s="17"/>
      <c r="H1675" s="17"/>
      <c r="I1675" s="17"/>
      <c r="J1675" s="17"/>
      <c r="K1675" s="17"/>
      <c r="L1675" s="17"/>
      <c r="M1675" s="17"/>
      <c r="N1675" s="17"/>
      <c r="O1675" s="116"/>
      <c r="P1675" s="117">
        <f>IF(D1675&gt;A_Stammdaten!$B$12,0,SUM(G1675,H1675,J1675,L1675:M1675)-SUM(I1675,K1675,N1675:O1675))</f>
        <v>0</v>
      </c>
      <c r="Q1675" s="17"/>
      <c r="R1675" s="17"/>
      <c r="S1675" s="17"/>
      <c r="T1675" s="17"/>
      <c r="U1675" s="62">
        <f t="shared" si="548"/>
        <v>0</v>
      </c>
      <c r="V1675" s="34"/>
      <c r="W1675" s="34"/>
      <c r="X1675" s="34"/>
      <c r="Y1675" s="34"/>
      <c r="Z1675" s="34"/>
      <c r="AA1675" s="63" t="str">
        <f t="shared" si="549"/>
        <v>-</v>
      </c>
      <c r="AB1675" s="63" t="str">
        <f t="shared" si="550"/>
        <v>-</v>
      </c>
      <c r="AC1675" s="63">
        <f>IF(ISBLANK($C1675),0,VLOOKUP($C1675,Listen!$A$2:$C$45,2,FALSE))</f>
        <v>0</v>
      </c>
      <c r="AD1675" s="63">
        <f>IF(ISBLANK($C1675),0,VLOOKUP($C1675,Listen!$A$2:$C$45,3,FALSE))</f>
        <v>0</v>
      </c>
      <c r="AE1675" s="49">
        <f t="shared" si="551"/>
        <v>0</v>
      </c>
      <c r="AF1675" s="49">
        <f t="shared" si="551"/>
        <v>0</v>
      </c>
      <c r="AG1675" s="49">
        <f>IFERROR(IF(OR($V1675&lt;&gt;"Ja",VLOOKUP($C1675,Listen!$A$2:$F$45,5,0)="Nein",D1675&lt;IF(C1675="LNG Anbindungsanlagen gemäß separater Festlegung",2022,2023)),$AC1675,$AA1675),0)</f>
        <v>0</v>
      </c>
      <c r="AH1675" s="49">
        <f>IFERROR(IF(OR($V1675&lt;&gt;"Ja",VLOOKUP($C1675,Listen!$A$2:$F$45,5,0)="Nein",D1675&lt;IF(C1675="LNG Anbindungsanlagen gemäß separater Festlegung",2022,2023)),$AC1675,$AA1675),0)</f>
        <v>0</v>
      </c>
      <c r="AI1675" s="49">
        <f>IFERROR(IF(OR($W1675&lt;&gt;"Ja",VLOOKUP($C1675,Listen!$A$2:$F$45,6,0)="Nein"),$AC1675,$AB1675),0)</f>
        <v>0</v>
      </c>
      <c r="AJ1675" s="49">
        <f>IFERROR(IF(OR($W1675&lt;&gt;"Ja",VLOOKUP($C1675,Listen!$A$2:$F$45,6,0)="Nein"),$AC1675,$AB1675),0)</f>
        <v>0</v>
      </c>
      <c r="AK1675" s="49">
        <f>IFERROR(IF(OR($W1675&lt;&gt;"Ja",VLOOKUP($C1675,Listen!$A$2:$F$45,6,0)="Nein"),$AC1675,$AB1675),0)</f>
        <v>0</v>
      </c>
      <c r="AL1675" s="51">
        <f t="shared" si="552"/>
        <v>0</v>
      </c>
      <c r="AM1675" s="296">
        <f>IFERROR(IF(VLOOKUP($C1675,Listen!$A$2:$F$45,6,0)="Ja",MAX(BC1675:BD1675),D_SAV!$BC1675),0)</f>
        <v>0</v>
      </c>
      <c r="AN1675" s="51">
        <f t="shared" si="553"/>
        <v>0</v>
      </c>
      <c r="AP1675" s="304">
        <f t="shared" si="554"/>
        <v>0</v>
      </c>
      <c r="AQ1675" s="304">
        <f t="shared" si="555"/>
        <v>0</v>
      </c>
      <c r="AR1675" s="304">
        <f t="shared" si="556"/>
        <v>0</v>
      </c>
      <c r="AS1675" s="304">
        <f t="shared" si="557"/>
        <v>0</v>
      </c>
      <c r="AT1675" s="304">
        <f t="shared" si="558"/>
        <v>0</v>
      </c>
      <c r="AU1675" s="304">
        <f t="shared" si="559"/>
        <v>0</v>
      </c>
      <c r="AV1675" s="304">
        <f t="shared" si="560"/>
        <v>0</v>
      </c>
      <c r="AW1675" s="304">
        <f t="shared" si="561"/>
        <v>0</v>
      </c>
      <c r="AX1675" s="304">
        <f t="shared" si="562"/>
        <v>0</v>
      </c>
      <c r="AY1675" s="304">
        <f t="shared" si="563"/>
        <v>0</v>
      </c>
      <c r="AZ1675" s="304">
        <f t="shared" si="564"/>
        <v>0</v>
      </c>
      <c r="BA1675" s="304">
        <f t="shared" si="565"/>
        <v>0</v>
      </c>
      <c r="BB1675" s="304">
        <f t="shared" si="566"/>
        <v>0</v>
      </c>
      <c r="BC1675" s="304">
        <f t="shared" si="567"/>
        <v>0</v>
      </c>
      <c r="BD1675" s="304">
        <f t="shared" si="568"/>
        <v>0</v>
      </c>
      <c r="BE1675" s="304">
        <f>IFERROR(IF(VLOOKUP($C1675,Listen!$A$2:$F$45,6,0)="Ja",BB1675-MAX(BC1675:BD1675),BB1675-BC1675),0)</f>
        <v>0</v>
      </c>
    </row>
    <row r="1676" spans="1:57" x14ac:dyDescent="0.25">
      <c r="A1676" s="320" t="str">
        <f>IF(AND(D1676&lt;&gt;0,C1676&lt;&gt;0,E1676&lt;&gt;0),IF(B1676&lt;&gt;0,CONCATENATE(B1676,"-AGr",VLOOKUP(C1676,Listen!$A$2:$D$45,4,FALSE),"-",D1676,"-",E1676,),CONCATENATE("AGr",VLOOKUP(C1676,Listen!$A$2:$D$45,4,FALSE),"-",D1676,"-",E1676)),"keine vollständige ID")</f>
        <v>keine vollständige ID</v>
      </c>
      <c r="B1676" s="301"/>
      <c r="C1676" s="287"/>
      <c r="D1676" s="34"/>
      <c r="E1676" s="306"/>
      <c r="F1676" s="116"/>
      <c r="G1676" s="17"/>
      <c r="H1676" s="17"/>
      <c r="I1676" s="17"/>
      <c r="J1676" s="17"/>
      <c r="K1676" s="17"/>
      <c r="L1676" s="17"/>
      <c r="M1676" s="17"/>
      <c r="N1676" s="17"/>
      <c r="O1676" s="116"/>
      <c r="P1676" s="117">
        <f>IF(D1676&gt;A_Stammdaten!$B$12,0,SUM(G1676,H1676,J1676,L1676:M1676)-SUM(I1676,K1676,N1676:O1676))</f>
        <v>0</v>
      </c>
      <c r="Q1676" s="17"/>
      <c r="R1676" s="17"/>
      <c r="S1676" s="17"/>
      <c r="T1676" s="17"/>
      <c r="U1676" s="62">
        <f t="shared" si="548"/>
        <v>0</v>
      </c>
      <c r="V1676" s="34"/>
      <c r="W1676" s="34"/>
      <c r="X1676" s="34"/>
      <c r="Y1676" s="34"/>
      <c r="Z1676" s="34"/>
      <c r="AA1676" s="63" t="str">
        <f t="shared" si="549"/>
        <v>-</v>
      </c>
      <c r="AB1676" s="63" t="str">
        <f t="shared" si="550"/>
        <v>-</v>
      </c>
      <c r="AC1676" s="63">
        <f>IF(ISBLANK($C1676),0,VLOOKUP($C1676,Listen!$A$2:$C$45,2,FALSE))</f>
        <v>0</v>
      </c>
      <c r="AD1676" s="63">
        <f>IF(ISBLANK($C1676),0,VLOOKUP($C1676,Listen!$A$2:$C$45,3,FALSE))</f>
        <v>0</v>
      </c>
      <c r="AE1676" s="49">
        <f t="shared" si="551"/>
        <v>0</v>
      </c>
      <c r="AF1676" s="49">
        <f t="shared" si="551"/>
        <v>0</v>
      </c>
      <c r="AG1676" s="49">
        <f>IFERROR(IF(OR($V1676&lt;&gt;"Ja",VLOOKUP($C1676,Listen!$A$2:$F$45,5,0)="Nein",D1676&lt;IF(C1676="LNG Anbindungsanlagen gemäß separater Festlegung",2022,2023)),$AC1676,$AA1676),0)</f>
        <v>0</v>
      </c>
      <c r="AH1676" s="49">
        <f>IFERROR(IF(OR($V1676&lt;&gt;"Ja",VLOOKUP($C1676,Listen!$A$2:$F$45,5,0)="Nein",D1676&lt;IF(C1676="LNG Anbindungsanlagen gemäß separater Festlegung",2022,2023)),$AC1676,$AA1676),0)</f>
        <v>0</v>
      </c>
      <c r="AI1676" s="49">
        <f>IFERROR(IF(OR($W1676&lt;&gt;"Ja",VLOOKUP($C1676,Listen!$A$2:$F$45,6,0)="Nein"),$AC1676,$AB1676),0)</f>
        <v>0</v>
      </c>
      <c r="AJ1676" s="49">
        <f>IFERROR(IF(OR($W1676&lt;&gt;"Ja",VLOOKUP($C1676,Listen!$A$2:$F$45,6,0)="Nein"),$AC1676,$AB1676),0)</f>
        <v>0</v>
      </c>
      <c r="AK1676" s="49">
        <f>IFERROR(IF(OR($W1676&lt;&gt;"Ja",VLOOKUP($C1676,Listen!$A$2:$F$45,6,0)="Nein"),$AC1676,$AB1676),0)</f>
        <v>0</v>
      </c>
      <c r="AL1676" s="51">
        <f t="shared" si="552"/>
        <v>0</v>
      </c>
      <c r="AM1676" s="296">
        <f>IFERROR(IF(VLOOKUP($C1676,Listen!$A$2:$F$45,6,0)="Ja",MAX(BC1676:BD1676),D_SAV!$BC1676),0)</f>
        <v>0</v>
      </c>
      <c r="AN1676" s="51">
        <f t="shared" si="553"/>
        <v>0</v>
      </c>
      <c r="AP1676" s="304">
        <f t="shared" si="554"/>
        <v>0</v>
      </c>
      <c r="AQ1676" s="304">
        <f t="shared" si="555"/>
        <v>0</v>
      </c>
      <c r="AR1676" s="304">
        <f t="shared" si="556"/>
        <v>0</v>
      </c>
      <c r="AS1676" s="304">
        <f t="shared" si="557"/>
        <v>0</v>
      </c>
      <c r="AT1676" s="304">
        <f t="shared" si="558"/>
        <v>0</v>
      </c>
      <c r="AU1676" s="304">
        <f t="shared" si="559"/>
        <v>0</v>
      </c>
      <c r="AV1676" s="304">
        <f t="shared" si="560"/>
        <v>0</v>
      </c>
      <c r="AW1676" s="304">
        <f t="shared" si="561"/>
        <v>0</v>
      </c>
      <c r="AX1676" s="304">
        <f t="shared" si="562"/>
        <v>0</v>
      </c>
      <c r="AY1676" s="304">
        <f t="shared" si="563"/>
        <v>0</v>
      </c>
      <c r="AZ1676" s="304">
        <f t="shared" si="564"/>
        <v>0</v>
      </c>
      <c r="BA1676" s="304">
        <f t="shared" si="565"/>
        <v>0</v>
      </c>
      <c r="BB1676" s="304">
        <f t="shared" si="566"/>
        <v>0</v>
      </c>
      <c r="BC1676" s="304">
        <f t="shared" si="567"/>
        <v>0</v>
      </c>
      <c r="BD1676" s="304">
        <f t="shared" si="568"/>
        <v>0</v>
      </c>
      <c r="BE1676" s="304">
        <f>IFERROR(IF(VLOOKUP($C1676,Listen!$A$2:$F$45,6,0)="Ja",BB1676-MAX(BC1676:BD1676),BB1676-BC1676),0)</f>
        <v>0</v>
      </c>
    </row>
    <row r="1677" spans="1:57" x14ac:dyDescent="0.25">
      <c r="A1677" s="320" t="str">
        <f>IF(AND(D1677&lt;&gt;0,C1677&lt;&gt;0,E1677&lt;&gt;0),IF(B1677&lt;&gt;0,CONCATENATE(B1677,"-AGr",VLOOKUP(C1677,Listen!$A$2:$D$45,4,FALSE),"-",D1677,"-",E1677,),CONCATENATE("AGr",VLOOKUP(C1677,Listen!$A$2:$D$45,4,FALSE),"-",D1677,"-",E1677)),"keine vollständige ID")</f>
        <v>keine vollständige ID</v>
      </c>
      <c r="B1677" s="301"/>
      <c r="C1677" s="287"/>
      <c r="D1677" s="34"/>
      <c r="E1677" s="306"/>
      <c r="F1677" s="116"/>
      <c r="G1677" s="17"/>
      <c r="H1677" s="17"/>
      <c r="I1677" s="17"/>
      <c r="J1677" s="17"/>
      <c r="K1677" s="17"/>
      <c r="L1677" s="17"/>
      <c r="M1677" s="17"/>
      <c r="N1677" s="17"/>
      <c r="O1677" s="116"/>
      <c r="P1677" s="117">
        <f>IF(D1677&gt;A_Stammdaten!$B$12,0,SUM(G1677,H1677,J1677,L1677:M1677)-SUM(I1677,K1677,N1677:O1677))</f>
        <v>0</v>
      </c>
      <c r="Q1677" s="17"/>
      <c r="R1677" s="17"/>
      <c r="S1677" s="17"/>
      <c r="T1677" s="17"/>
      <c r="U1677" s="62">
        <f t="shared" si="548"/>
        <v>0</v>
      </c>
      <c r="V1677" s="34"/>
      <c r="W1677" s="34"/>
      <c r="X1677" s="34"/>
      <c r="Y1677" s="34"/>
      <c r="Z1677" s="34"/>
      <c r="AA1677" s="63" t="str">
        <f t="shared" si="549"/>
        <v>-</v>
      </c>
      <c r="AB1677" s="63" t="str">
        <f t="shared" si="550"/>
        <v>-</v>
      </c>
      <c r="AC1677" s="63">
        <f>IF(ISBLANK($C1677),0,VLOOKUP($C1677,Listen!$A$2:$C$45,2,FALSE))</f>
        <v>0</v>
      </c>
      <c r="AD1677" s="63">
        <f>IF(ISBLANK($C1677),0,VLOOKUP($C1677,Listen!$A$2:$C$45,3,FALSE))</f>
        <v>0</v>
      </c>
      <c r="AE1677" s="49">
        <f t="shared" si="551"/>
        <v>0</v>
      </c>
      <c r="AF1677" s="49">
        <f t="shared" si="551"/>
        <v>0</v>
      </c>
      <c r="AG1677" s="49">
        <f>IFERROR(IF(OR($V1677&lt;&gt;"Ja",VLOOKUP($C1677,Listen!$A$2:$F$45,5,0)="Nein",D1677&lt;IF(C1677="LNG Anbindungsanlagen gemäß separater Festlegung",2022,2023)),$AC1677,$AA1677),0)</f>
        <v>0</v>
      </c>
      <c r="AH1677" s="49">
        <f>IFERROR(IF(OR($V1677&lt;&gt;"Ja",VLOOKUP($C1677,Listen!$A$2:$F$45,5,0)="Nein",D1677&lt;IF(C1677="LNG Anbindungsanlagen gemäß separater Festlegung",2022,2023)),$AC1677,$AA1677),0)</f>
        <v>0</v>
      </c>
      <c r="AI1677" s="49">
        <f>IFERROR(IF(OR($W1677&lt;&gt;"Ja",VLOOKUP($C1677,Listen!$A$2:$F$45,6,0)="Nein"),$AC1677,$AB1677),0)</f>
        <v>0</v>
      </c>
      <c r="AJ1677" s="49">
        <f>IFERROR(IF(OR($W1677&lt;&gt;"Ja",VLOOKUP($C1677,Listen!$A$2:$F$45,6,0)="Nein"),$AC1677,$AB1677),0)</f>
        <v>0</v>
      </c>
      <c r="AK1677" s="49">
        <f>IFERROR(IF(OR($W1677&lt;&gt;"Ja",VLOOKUP($C1677,Listen!$A$2:$F$45,6,0)="Nein"),$AC1677,$AB1677),0)</f>
        <v>0</v>
      </c>
      <c r="AL1677" s="51">
        <f t="shared" si="552"/>
        <v>0</v>
      </c>
      <c r="AM1677" s="296">
        <f>IFERROR(IF(VLOOKUP($C1677,Listen!$A$2:$F$45,6,0)="Ja",MAX(BC1677:BD1677),D_SAV!$BC1677),0)</f>
        <v>0</v>
      </c>
      <c r="AN1677" s="51">
        <f t="shared" si="553"/>
        <v>0</v>
      </c>
      <c r="AP1677" s="304">
        <f t="shared" si="554"/>
        <v>0</v>
      </c>
      <c r="AQ1677" s="304">
        <f t="shared" si="555"/>
        <v>0</v>
      </c>
      <c r="AR1677" s="304">
        <f t="shared" si="556"/>
        <v>0</v>
      </c>
      <c r="AS1677" s="304">
        <f t="shared" si="557"/>
        <v>0</v>
      </c>
      <c r="AT1677" s="304">
        <f t="shared" si="558"/>
        <v>0</v>
      </c>
      <c r="AU1677" s="304">
        <f t="shared" si="559"/>
        <v>0</v>
      </c>
      <c r="AV1677" s="304">
        <f t="shared" si="560"/>
        <v>0</v>
      </c>
      <c r="AW1677" s="304">
        <f t="shared" si="561"/>
        <v>0</v>
      </c>
      <c r="AX1677" s="304">
        <f t="shared" si="562"/>
        <v>0</v>
      </c>
      <c r="AY1677" s="304">
        <f t="shared" si="563"/>
        <v>0</v>
      </c>
      <c r="AZ1677" s="304">
        <f t="shared" si="564"/>
        <v>0</v>
      </c>
      <c r="BA1677" s="304">
        <f t="shared" si="565"/>
        <v>0</v>
      </c>
      <c r="BB1677" s="304">
        <f t="shared" si="566"/>
        <v>0</v>
      </c>
      <c r="BC1677" s="304">
        <f t="shared" si="567"/>
        <v>0</v>
      </c>
      <c r="BD1677" s="304">
        <f t="shared" si="568"/>
        <v>0</v>
      </c>
      <c r="BE1677" s="304">
        <f>IFERROR(IF(VLOOKUP($C1677,Listen!$A$2:$F$45,6,0)="Ja",BB1677-MAX(BC1677:BD1677),BB1677-BC1677),0)</f>
        <v>0</v>
      </c>
    </row>
    <row r="1678" spans="1:57" x14ac:dyDescent="0.25">
      <c r="A1678" s="320" t="str">
        <f>IF(AND(D1678&lt;&gt;0,C1678&lt;&gt;0,E1678&lt;&gt;0),IF(B1678&lt;&gt;0,CONCATENATE(B1678,"-AGr",VLOOKUP(C1678,Listen!$A$2:$D$45,4,FALSE),"-",D1678,"-",E1678,),CONCATENATE("AGr",VLOOKUP(C1678,Listen!$A$2:$D$45,4,FALSE),"-",D1678,"-",E1678)),"keine vollständige ID")</f>
        <v>keine vollständige ID</v>
      </c>
      <c r="B1678" s="301"/>
      <c r="C1678" s="287"/>
      <c r="D1678" s="34"/>
      <c r="E1678" s="306"/>
      <c r="F1678" s="116"/>
      <c r="G1678" s="17"/>
      <c r="H1678" s="17"/>
      <c r="I1678" s="17"/>
      <c r="J1678" s="17"/>
      <c r="K1678" s="17"/>
      <c r="L1678" s="17"/>
      <c r="M1678" s="17"/>
      <c r="N1678" s="17"/>
      <c r="O1678" s="116"/>
      <c r="P1678" s="117">
        <f>IF(D1678&gt;A_Stammdaten!$B$12,0,SUM(G1678,H1678,J1678,L1678:M1678)-SUM(I1678,K1678,N1678:O1678))</f>
        <v>0</v>
      </c>
      <c r="Q1678" s="17"/>
      <c r="R1678" s="17"/>
      <c r="S1678" s="17"/>
      <c r="T1678" s="17"/>
      <c r="U1678" s="62">
        <f t="shared" si="548"/>
        <v>0</v>
      </c>
      <c r="V1678" s="34"/>
      <c r="W1678" s="34"/>
      <c r="X1678" s="34"/>
      <c r="Y1678" s="34"/>
      <c r="Z1678" s="34"/>
      <c r="AA1678" s="63" t="str">
        <f t="shared" si="549"/>
        <v>-</v>
      </c>
      <c r="AB1678" s="63" t="str">
        <f t="shared" si="550"/>
        <v>-</v>
      </c>
      <c r="AC1678" s="63">
        <f>IF(ISBLANK($C1678),0,VLOOKUP($C1678,Listen!$A$2:$C$45,2,FALSE))</f>
        <v>0</v>
      </c>
      <c r="AD1678" s="63">
        <f>IF(ISBLANK($C1678),0,VLOOKUP($C1678,Listen!$A$2:$C$45,3,FALSE))</f>
        <v>0</v>
      </c>
      <c r="AE1678" s="49">
        <f t="shared" si="551"/>
        <v>0</v>
      </c>
      <c r="AF1678" s="49">
        <f t="shared" si="551"/>
        <v>0</v>
      </c>
      <c r="AG1678" s="49">
        <f>IFERROR(IF(OR($V1678&lt;&gt;"Ja",VLOOKUP($C1678,Listen!$A$2:$F$45,5,0)="Nein",D1678&lt;IF(C1678="LNG Anbindungsanlagen gemäß separater Festlegung",2022,2023)),$AC1678,$AA1678),0)</f>
        <v>0</v>
      </c>
      <c r="AH1678" s="49">
        <f>IFERROR(IF(OR($V1678&lt;&gt;"Ja",VLOOKUP($C1678,Listen!$A$2:$F$45,5,0)="Nein",D1678&lt;IF(C1678="LNG Anbindungsanlagen gemäß separater Festlegung",2022,2023)),$AC1678,$AA1678),0)</f>
        <v>0</v>
      </c>
      <c r="AI1678" s="49">
        <f>IFERROR(IF(OR($W1678&lt;&gt;"Ja",VLOOKUP($C1678,Listen!$A$2:$F$45,6,0)="Nein"),$AC1678,$AB1678),0)</f>
        <v>0</v>
      </c>
      <c r="AJ1678" s="49">
        <f>IFERROR(IF(OR($W1678&lt;&gt;"Ja",VLOOKUP($C1678,Listen!$A$2:$F$45,6,0)="Nein"),$AC1678,$AB1678),0)</f>
        <v>0</v>
      </c>
      <c r="AK1678" s="49">
        <f>IFERROR(IF(OR($W1678&lt;&gt;"Ja",VLOOKUP($C1678,Listen!$A$2:$F$45,6,0)="Nein"),$AC1678,$AB1678),0)</f>
        <v>0</v>
      </c>
      <c r="AL1678" s="51">
        <f t="shared" si="552"/>
        <v>0</v>
      </c>
      <c r="AM1678" s="296">
        <f>IFERROR(IF(VLOOKUP($C1678,Listen!$A$2:$F$45,6,0)="Ja",MAX(BC1678:BD1678),D_SAV!$BC1678),0)</f>
        <v>0</v>
      </c>
      <c r="AN1678" s="51">
        <f t="shared" si="553"/>
        <v>0</v>
      </c>
      <c r="AP1678" s="304">
        <f t="shared" si="554"/>
        <v>0</v>
      </c>
      <c r="AQ1678" s="304">
        <f t="shared" si="555"/>
        <v>0</v>
      </c>
      <c r="AR1678" s="304">
        <f t="shared" si="556"/>
        <v>0</v>
      </c>
      <c r="AS1678" s="304">
        <f t="shared" si="557"/>
        <v>0</v>
      </c>
      <c r="AT1678" s="304">
        <f t="shared" si="558"/>
        <v>0</v>
      </c>
      <c r="AU1678" s="304">
        <f t="shared" si="559"/>
        <v>0</v>
      </c>
      <c r="AV1678" s="304">
        <f t="shared" si="560"/>
        <v>0</v>
      </c>
      <c r="AW1678" s="304">
        <f t="shared" si="561"/>
        <v>0</v>
      </c>
      <c r="AX1678" s="304">
        <f t="shared" si="562"/>
        <v>0</v>
      </c>
      <c r="AY1678" s="304">
        <f t="shared" si="563"/>
        <v>0</v>
      </c>
      <c r="AZ1678" s="304">
        <f t="shared" si="564"/>
        <v>0</v>
      </c>
      <c r="BA1678" s="304">
        <f t="shared" si="565"/>
        <v>0</v>
      </c>
      <c r="BB1678" s="304">
        <f t="shared" si="566"/>
        <v>0</v>
      </c>
      <c r="BC1678" s="304">
        <f t="shared" si="567"/>
        <v>0</v>
      </c>
      <c r="BD1678" s="304">
        <f t="shared" si="568"/>
        <v>0</v>
      </c>
      <c r="BE1678" s="304">
        <f>IFERROR(IF(VLOOKUP($C1678,Listen!$A$2:$F$45,6,0)="Ja",BB1678-MAX(BC1678:BD1678),BB1678-BC1678),0)</f>
        <v>0</v>
      </c>
    </row>
    <row r="1679" spans="1:57" x14ac:dyDescent="0.25">
      <c r="A1679" s="320" t="str">
        <f>IF(AND(D1679&lt;&gt;0,C1679&lt;&gt;0,E1679&lt;&gt;0),IF(B1679&lt;&gt;0,CONCATENATE(B1679,"-AGr",VLOOKUP(C1679,Listen!$A$2:$D$45,4,FALSE),"-",D1679,"-",E1679,),CONCATENATE("AGr",VLOOKUP(C1679,Listen!$A$2:$D$45,4,FALSE),"-",D1679,"-",E1679)),"keine vollständige ID")</f>
        <v>keine vollständige ID</v>
      </c>
      <c r="B1679" s="301"/>
      <c r="C1679" s="287"/>
      <c r="D1679" s="34"/>
      <c r="E1679" s="306"/>
      <c r="F1679" s="116"/>
      <c r="G1679" s="17"/>
      <c r="H1679" s="17"/>
      <c r="I1679" s="17"/>
      <c r="J1679" s="17"/>
      <c r="K1679" s="17"/>
      <c r="L1679" s="17"/>
      <c r="M1679" s="17"/>
      <c r="N1679" s="17"/>
      <c r="O1679" s="116"/>
      <c r="P1679" s="117">
        <f>IF(D1679&gt;A_Stammdaten!$B$12,0,SUM(G1679,H1679,J1679,L1679:M1679)-SUM(I1679,K1679,N1679:O1679))</f>
        <v>0</v>
      </c>
      <c r="Q1679" s="17"/>
      <c r="R1679" s="17"/>
      <c r="S1679" s="17"/>
      <c r="T1679" s="17"/>
      <c r="U1679" s="62">
        <f t="shared" si="548"/>
        <v>0</v>
      </c>
      <c r="V1679" s="34"/>
      <c r="W1679" s="34"/>
      <c r="X1679" s="34"/>
      <c r="Y1679" s="34"/>
      <c r="Z1679" s="34"/>
      <c r="AA1679" s="63" t="str">
        <f t="shared" si="549"/>
        <v>-</v>
      </c>
      <c r="AB1679" s="63" t="str">
        <f t="shared" si="550"/>
        <v>-</v>
      </c>
      <c r="AC1679" s="63">
        <f>IF(ISBLANK($C1679),0,VLOOKUP($C1679,Listen!$A$2:$C$45,2,FALSE))</f>
        <v>0</v>
      </c>
      <c r="AD1679" s="63">
        <f>IF(ISBLANK($C1679),0,VLOOKUP($C1679,Listen!$A$2:$C$45,3,FALSE))</f>
        <v>0</v>
      </c>
      <c r="AE1679" s="49">
        <f t="shared" si="551"/>
        <v>0</v>
      </c>
      <c r="AF1679" s="49">
        <f t="shared" si="551"/>
        <v>0</v>
      </c>
      <c r="AG1679" s="49">
        <f>IFERROR(IF(OR($V1679&lt;&gt;"Ja",VLOOKUP($C1679,Listen!$A$2:$F$45,5,0)="Nein",D1679&lt;IF(C1679="LNG Anbindungsanlagen gemäß separater Festlegung",2022,2023)),$AC1679,$AA1679),0)</f>
        <v>0</v>
      </c>
      <c r="AH1679" s="49">
        <f>IFERROR(IF(OR($V1679&lt;&gt;"Ja",VLOOKUP($C1679,Listen!$A$2:$F$45,5,0)="Nein",D1679&lt;IF(C1679="LNG Anbindungsanlagen gemäß separater Festlegung",2022,2023)),$AC1679,$AA1679),0)</f>
        <v>0</v>
      </c>
      <c r="AI1679" s="49">
        <f>IFERROR(IF(OR($W1679&lt;&gt;"Ja",VLOOKUP($C1679,Listen!$A$2:$F$45,6,0)="Nein"),$AC1679,$AB1679),0)</f>
        <v>0</v>
      </c>
      <c r="AJ1679" s="49">
        <f>IFERROR(IF(OR($W1679&lt;&gt;"Ja",VLOOKUP($C1679,Listen!$A$2:$F$45,6,0)="Nein"),$AC1679,$AB1679),0)</f>
        <v>0</v>
      </c>
      <c r="AK1679" s="49">
        <f>IFERROR(IF(OR($W1679&lt;&gt;"Ja",VLOOKUP($C1679,Listen!$A$2:$F$45,6,0)="Nein"),$AC1679,$AB1679),0)</f>
        <v>0</v>
      </c>
      <c r="AL1679" s="51">
        <f t="shared" si="552"/>
        <v>0</v>
      </c>
      <c r="AM1679" s="296">
        <f>IFERROR(IF(VLOOKUP($C1679,Listen!$A$2:$F$45,6,0)="Ja",MAX(BC1679:BD1679),D_SAV!$BC1679),0)</f>
        <v>0</v>
      </c>
      <c r="AN1679" s="51">
        <f t="shared" si="553"/>
        <v>0</v>
      </c>
      <c r="AP1679" s="304">
        <f t="shared" si="554"/>
        <v>0</v>
      </c>
      <c r="AQ1679" s="304">
        <f t="shared" si="555"/>
        <v>0</v>
      </c>
      <c r="AR1679" s="304">
        <f t="shared" si="556"/>
        <v>0</v>
      </c>
      <c r="AS1679" s="304">
        <f t="shared" si="557"/>
        <v>0</v>
      </c>
      <c r="AT1679" s="304">
        <f t="shared" si="558"/>
        <v>0</v>
      </c>
      <c r="AU1679" s="304">
        <f t="shared" si="559"/>
        <v>0</v>
      </c>
      <c r="AV1679" s="304">
        <f t="shared" si="560"/>
        <v>0</v>
      </c>
      <c r="AW1679" s="304">
        <f t="shared" si="561"/>
        <v>0</v>
      </c>
      <c r="AX1679" s="304">
        <f t="shared" si="562"/>
        <v>0</v>
      </c>
      <c r="AY1679" s="304">
        <f t="shared" si="563"/>
        <v>0</v>
      </c>
      <c r="AZ1679" s="304">
        <f t="shared" si="564"/>
        <v>0</v>
      </c>
      <c r="BA1679" s="304">
        <f t="shared" si="565"/>
        <v>0</v>
      </c>
      <c r="BB1679" s="304">
        <f t="shared" si="566"/>
        <v>0</v>
      </c>
      <c r="BC1679" s="304">
        <f t="shared" si="567"/>
        <v>0</v>
      </c>
      <c r="BD1679" s="304">
        <f t="shared" si="568"/>
        <v>0</v>
      </c>
      <c r="BE1679" s="304">
        <f>IFERROR(IF(VLOOKUP($C1679,Listen!$A$2:$F$45,6,0)="Ja",BB1679-MAX(BC1679:BD1679),BB1679-BC1679),0)</f>
        <v>0</v>
      </c>
    </row>
    <row r="1680" spans="1:57" x14ac:dyDescent="0.25">
      <c r="A1680" s="320" t="str">
        <f>IF(AND(D1680&lt;&gt;0,C1680&lt;&gt;0,E1680&lt;&gt;0),IF(B1680&lt;&gt;0,CONCATENATE(B1680,"-AGr",VLOOKUP(C1680,Listen!$A$2:$D$45,4,FALSE),"-",D1680,"-",E1680,),CONCATENATE("AGr",VLOOKUP(C1680,Listen!$A$2:$D$45,4,FALSE),"-",D1680,"-",E1680)),"keine vollständige ID")</f>
        <v>keine vollständige ID</v>
      </c>
      <c r="B1680" s="301"/>
      <c r="C1680" s="287"/>
      <c r="D1680" s="34"/>
      <c r="E1680" s="306"/>
      <c r="F1680" s="116"/>
      <c r="G1680" s="17"/>
      <c r="H1680" s="17"/>
      <c r="I1680" s="17"/>
      <c r="J1680" s="17"/>
      <c r="K1680" s="17"/>
      <c r="L1680" s="17"/>
      <c r="M1680" s="17"/>
      <c r="N1680" s="17"/>
      <c r="O1680" s="116"/>
      <c r="P1680" s="117">
        <f>IF(D1680&gt;A_Stammdaten!$B$12,0,SUM(G1680,H1680,J1680,L1680:M1680)-SUM(I1680,K1680,N1680:O1680))</f>
        <v>0</v>
      </c>
      <c r="Q1680" s="17"/>
      <c r="R1680" s="17"/>
      <c r="S1680" s="17"/>
      <c r="T1680" s="17"/>
      <c r="U1680" s="62">
        <f t="shared" si="548"/>
        <v>0</v>
      </c>
      <c r="V1680" s="34"/>
      <c r="W1680" s="34"/>
      <c r="X1680" s="34"/>
      <c r="Y1680" s="34"/>
      <c r="Z1680" s="34"/>
      <c r="AA1680" s="63" t="str">
        <f t="shared" si="549"/>
        <v>-</v>
      </c>
      <c r="AB1680" s="63" t="str">
        <f t="shared" si="550"/>
        <v>-</v>
      </c>
      <c r="AC1680" s="63">
        <f>IF(ISBLANK($C1680),0,VLOOKUP($C1680,Listen!$A$2:$C$45,2,FALSE))</f>
        <v>0</v>
      </c>
      <c r="AD1680" s="63">
        <f>IF(ISBLANK($C1680),0,VLOOKUP($C1680,Listen!$A$2:$C$45,3,FALSE))</f>
        <v>0</v>
      </c>
      <c r="AE1680" s="49">
        <f t="shared" si="551"/>
        <v>0</v>
      </c>
      <c r="AF1680" s="49">
        <f t="shared" si="551"/>
        <v>0</v>
      </c>
      <c r="AG1680" s="49">
        <f>IFERROR(IF(OR($V1680&lt;&gt;"Ja",VLOOKUP($C1680,Listen!$A$2:$F$45,5,0)="Nein",D1680&lt;IF(C1680="LNG Anbindungsanlagen gemäß separater Festlegung",2022,2023)),$AC1680,$AA1680),0)</f>
        <v>0</v>
      </c>
      <c r="AH1680" s="49">
        <f>IFERROR(IF(OR($V1680&lt;&gt;"Ja",VLOOKUP($C1680,Listen!$A$2:$F$45,5,0)="Nein",D1680&lt;IF(C1680="LNG Anbindungsanlagen gemäß separater Festlegung",2022,2023)),$AC1680,$AA1680),0)</f>
        <v>0</v>
      </c>
      <c r="AI1680" s="49">
        <f>IFERROR(IF(OR($W1680&lt;&gt;"Ja",VLOOKUP($C1680,Listen!$A$2:$F$45,6,0)="Nein"),$AC1680,$AB1680),0)</f>
        <v>0</v>
      </c>
      <c r="AJ1680" s="49">
        <f>IFERROR(IF(OR($W1680&lt;&gt;"Ja",VLOOKUP($C1680,Listen!$A$2:$F$45,6,0)="Nein"),$AC1680,$AB1680),0)</f>
        <v>0</v>
      </c>
      <c r="AK1680" s="49">
        <f>IFERROR(IF(OR($W1680&lt;&gt;"Ja",VLOOKUP($C1680,Listen!$A$2:$F$45,6,0)="Nein"),$AC1680,$AB1680),0)</f>
        <v>0</v>
      </c>
      <c r="AL1680" s="51">
        <f t="shared" si="552"/>
        <v>0</v>
      </c>
      <c r="AM1680" s="296">
        <f>IFERROR(IF(VLOOKUP($C1680,Listen!$A$2:$F$45,6,0)="Ja",MAX(BC1680:BD1680),D_SAV!$BC1680),0)</f>
        <v>0</v>
      </c>
      <c r="AN1680" s="51">
        <f t="shared" si="553"/>
        <v>0</v>
      </c>
      <c r="AP1680" s="304">
        <f t="shared" si="554"/>
        <v>0</v>
      </c>
      <c r="AQ1680" s="304">
        <f t="shared" si="555"/>
        <v>0</v>
      </c>
      <c r="AR1680" s="304">
        <f t="shared" si="556"/>
        <v>0</v>
      </c>
      <c r="AS1680" s="304">
        <f t="shared" si="557"/>
        <v>0</v>
      </c>
      <c r="AT1680" s="304">
        <f t="shared" si="558"/>
        <v>0</v>
      </c>
      <c r="AU1680" s="304">
        <f t="shared" si="559"/>
        <v>0</v>
      </c>
      <c r="AV1680" s="304">
        <f t="shared" si="560"/>
        <v>0</v>
      </c>
      <c r="AW1680" s="304">
        <f t="shared" si="561"/>
        <v>0</v>
      </c>
      <c r="AX1680" s="304">
        <f t="shared" si="562"/>
        <v>0</v>
      </c>
      <c r="AY1680" s="304">
        <f t="shared" si="563"/>
        <v>0</v>
      </c>
      <c r="AZ1680" s="304">
        <f t="shared" si="564"/>
        <v>0</v>
      </c>
      <c r="BA1680" s="304">
        <f t="shared" si="565"/>
        <v>0</v>
      </c>
      <c r="BB1680" s="304">
        <f t="shared" si="566"/>
        <v>0</v>
      </c>
      <c r="BC1680" s="304">
        <f t="shared" si="567"/>
        <v>0</v>
      </c>
      <c r="BD1680" s="304">
        <f t="shared" si="568"/>
        <v>0</v>
      </c>
      <c r="BE1680" s="304">
        <f>IFERROR(IF(VLOOKUP($C1680,Listen!$A$2:$F$45,6,0)="Ja",BB1680-MAX(BC1680:BD1680),BB1680-BC1680),0)</f>
        <v>0</v>
      </c>
    </row>
    <row r="1681" spans="1:57" x14ac:dyDescent="0.25">
      <c r="A1681" s="320" t="str">
        <f>IF(AND(D1681&lt;&gt;0,C1681&lt;&gt;0,E1681&lt;&gt;0),IF(B1681&lt;&gt;0,CONCATENATE(B1681,"-AGr",VLOOKUP(C1681,Listen!$A$2:$D$45,4,FALSE),"-",D1681,"-",E1681,),CONCATENATE("AGr",VLOOKUP(C1681,Listen!$A$2:$D$45,4,FALSE),"-",D1681,"-",E1681)),"keine vollständige ID")</f>
        <v>keine vollständige ID</v>
      </c>
      <c r="B1681" s="301"/>
      <c r="C1681" s="287"/>
      <c r="D1681" s="34"/>
      <c r="E1681" s="306"/>
      <c r="F1681" s="116"/>
      <c r="G1681" s="17"/>
      <c r="H1681" s="17"/>
      <c r="I1681" s="17"/>
      <c r="J1681" s="17"/>
      <c r="K1681" s="17"/>
      <c r="L1681" s="17"/>
      <c r="M1681" s="17"/>
      <c r="N1681" s="17"/>
      <c r="O1681" s="116"/>
      <c r="P1681" s="117">
        <f>IF(D1681&gt;A_Stammdaten!$B$12,0,SUM(G1681,H1681,J1681,L1681:M1681)-SUM(I1681,K1681,N1681:O1681))</f>
        <v>0</v>
      </c>
      <c r="Q1681" s="17"/>
      <c r="R1681" s="17"/>
      <c r="S1681" s="17"/>
      <c r="T1681" s="17"/>
      <c r="U1681" s="62">
        <f t="shared" si="548"/>
        <v>0</v>
      </c>
      <c r="V1681" s="34"/>
      <c r="W1681" s="34"/>
      <c r="X1681" s="34"/>
      <c r="Y1681" s="34"/>
      <c r="Z1681" s="34"/>
      <c r="AA1681" s="63" t="str">
        <f t="shared" si="549"/>
        <v>-</v>
      </c>
      <c r="AB1681" s="63" t="str">
        <f t="shared" si="550"/>
        <v>-</v>
      </c>
      <c r="AC1681" s="63">
        <f>IF(ISBLANK($C1681),0,VLOOKUP($C1681,Listen!$A$2:$C$45,2,FALSE))</f>
        <v>0</v>
      </c>
      <c r="AD1681" s="63">
        <f>IF(ISBLANK($C1681),0,VLOOKUP($C1681,Listen!$A$2:$C$45,3,FALSE))</f>
        <v>0</v>
      </c>
      <c r="AE1681" s="49">
        <f t="shared" si="551"/>
        <v>0</v>
      </c>
      <c r="AF1681" s="49">
        <f t="shared" si="551"/>
        <v>0</v>
      </c>
      <c r="AG1681" s="49">
        <f>IFERROR(IF(OR($V1681&lt;&gt;"Ja",VLOOKUP($C1681,Listen!$A$2:$F$45,5,0)="Nein",D1681&lt;IF(C1681="LNG Anbindungsanlagen gemäß separater Festlegung",2022,2023)),$AC1681,$AA1681),0)</f>
        <v>0</v>
      </c>
      <c r="AH1681" s="49">
        <f>IFERROR(IF(OR($V1681&lt;&gt;"Ja",VLOOKUP($C1681,Listen!$A$2:$F$45,5,0)="Nein",D1681&lt;IF(C1681="LNG Anbindungsanlagen gemäß separater Festlegung",2022,2023)),$AC1681,$AA1681),0)</f>
        <v>0</v>
      </c>
      <c r="AI1681" s="49">
        <f>IFERROR(IF(OR($W1681&lt;&gt;"Ja",VLOOKUP($C1681,Listen!$A$2:$F$45,6,0)="Nein"),$AC1681,$AB1681),0)</f>
        <v>0</v>
      </c>
      <c r="AJ1681" s="49">
        <f>IFERROR(IF(OR($W1681&lt;&gt;"Ja",VLOOKUP($C1681,Listen!$A$2:$F$45,6,0)="Nein"),$AC1681,$AB1681),0)</f>
        <v>0</v>
      </c>
      <c r="AK1681" s="49">
        <f>IFERROR(IF(OR($W1681&lt;&gt;"Ja",VLOOKUP($C1681,Listen!$A$2:$F$45,6,0)="Nein"),$AC1681,$AB1681),0)</f>
        <v>0</v>
      </c>
      <c r="AL1681" s="51">
        <f t="shared" si="552"/>
        <v>0</v>
      </c>
      <c r="AM1681" s="296">
        <f>IFERROR(IF(VLOOKUP($C1681,Listen!$A$2:$F$45,6,0)="Ja",MAX(BC1681:BD1681),D_SAV!$BC1681),0)</f>
        <v>0</v>
      </c>
      <c r="AN1681" s="51">
        <f t="shared" si="553"/>
        <v>0</v>
      </c>
      <c r="AP1681" s="304">
        <f t="shared" si="554"/>
        <v>0</v>
      </c>
      <c r="AQ1681" s="304">
        <f t="shared" si="555"/>
        <v>0</v>
      </c>
      <c r="AR1681" s="304">
        <f t="shared" si="556"/>
        <v>0</v>
      </c>
      <c r="AS1681" s="304">
        <f t="shared" si="557"/>
        <v>0</v>
      </c>
      <c r="AT1681" s="304">
        <f t="shared" si="558"/>
        <v>0</v>
      </c>
      <c r="AU1681" s="304">
        <f t="shared" si="559"/>
        <v>0</v>
      </c>
      <c r="AV1681" s="304">
        <f t="shared" si="560"/>
        <v>0</v>
      </c>
      <c r="AW1681" s="304">
        <f t="shared" si="561"/>
        <v>0</v>
      </c>
      <c r="AX1681" s="304">
        <f t="shared" si="562"/>
        <v>0</v>
      </c>
      <c r="AY1681" s="304">
        <f t="shared" si="563"/>
        <v>0</v>
      </c>
      <c r="AZ1681" s="304">
        <f t="shared" si="564"/>
        <v>0</v>
      </c>
      <c r="BA1681" s="304">
        <f t="shared" si="565"/>
        <v>0</v>
      </c>
      <c r="BB1681" s="304">
        <f t="shared" si="566"/>
        <v>0</v>
      </c>
      <c r="BC1681" s="304">
        <f t="shared" si="567"/>
        <v>0</v>
      </c>
      <c r="BD1681" s="304">
        <f t="shared" si="568"/>
        <v>0</v>
      </c>
      <c r="BE1681" s="304">
        <f>IFERROR(IF(VLOOKUP($C1681,Listen!$A$2:$F$45,6,0)="Ja",BB1681-MAX(BC1681:BD1681),BB1681-BC1681),0)</f>
        <v>0</v>
      </c>
    </row>
    <row r="1682" spans="1:57" x14ac:dyDescent="0.25">
      <c r="A1682" s="320" t="str">
        <f>IF(AND(D1682&lt;&gt;0,C1682&lt;&gt;0,E1682&lt;&gt;0),IF(B1682&lt;&gt;0,CONCATENATE(B1682,"-AGr",VLOOKUP(C1682,Listen!$A$2:$D$45,4,FALSE),"-",D1682,"-",E1682,),CONCATENATE("AGr",VLOOKUP(C1682,Listen!$A$2:$D$45,4,FALSE),"-",D1682,"-",E1682)),"keine vollständige ID")</f>
        <v>keine vollständige ID</v>
      </c>
      <c r="B1682" s="301"/>
      <c r="C1682" s="287"/>
      <c r="D1682" s="34"/>
      <c r="E1682" s="306"/>
      <c r="F1682" s="116"/>
      <c r="G1682" s="17"/>
      <c r="H1682" s="17"/>
      <c r="I1682" s="17"/>
      <c r="J1682" s="17"/>
      <c r="K1682" s="17"/>
      <c r="L1682" s="17"/>
      <c r="M1682" s="17"/>
      <c r="N1682" s="17"/>
      <c r="O1682" s="116"/>
      <c r="P1682" s="117">
        <f>IF(D1682&gt;A_Stammdaten!$B$12,0,SUM(G1682,H1682,J1682,L1682:M1682)-SUM(I1682,K1682,N1682:O1682))</f>
        <v>0</v>
      </c>
      <c r="Q1682" s="17"/>
      <c r="R1682" s="17"/>
      <c r="S1682" s="17"/>
      <c r="T1682" s="17"/>
      <c r="U1682" s="62">
        <f t="shared" si="548"/>
        <v>0</v>
      </c>
      <c r="V1682" s="34"/>
      <c r="W1682" s="34"/>
      <c r="X1682" s="34"/>
      <c r="Y1682" s="34"/>
      <c r="Z1682" s="34"/>
      <c r="AA1682" s="63" t="str">
        <f t="shared" si="549"/>
        <v>-</v>
      </c>
      <c r="AB1682" s="63" t="str">
        <f t="shared" si="550"/>
        <v>-</v>
      </c>
      <c r="AC1682" s="63">
        <f>IF(ISBLANK($C1682),0,VLOOKUP($C1682,Listen!$A$2:$C$45,2,FALSE))</f>
        <v>0</v>
      </c>
      <c r="AD1682" s="63">
        <f>IF(ISBLANK($C1682),0,VLOOKUP($C1682,Listen!$A$2:$C$45,3,FALSE))</f>
        <v>0</v>
      </c>
      <c r="AE1682" s="49">
        <f t="shared" si="551"/>
        <v>0</v>
      </c>
      <c r="AF1682" s="49">
        <f t="shared" si="551"/>
        <v>0</v>
      </c>
      <c r="AG1682" s="49">
        <f>IFERROR(IF(OR($V1682&lt;&gt;"Ja",VLOOKUP($C1682,Listen!$A$2:$F$45,5,0)="Nein",D1682&lt;IF(C1682="LNG Anbindungsanlagen gemäß separater Festlegung",2022,2023)),$AC1682,$AA1682),0)</f>
        <v>0</v>
      </c>
      <c r="AH1682" s="49">
        <f>IFERROR(IF(OR($V1682&lt;&gt;"Ja",VLOOKUP($C1682,Listen!$A$2:$F$45,5,0)="Nein",D1682&lt;IF(C1682="LNG Anbindungsanlagen gemäß separater Festlegung",2022,2023)),$AC1682,$AA1682),0)</f>
        <v>0</v>
      </c>
      <c r="AI1682" s="49">
        <f>IFERROR(IF(OR($W1682&lt;&gt;"Ja",VLOOKUP($C1682,Listen!$A$2:$F$45,6,0)="Nein"),$AC1682,$AB1682),0)</f>
        <v>0</v>
      </c>
      <c r="AJ1682" s="49">
        <f>IFERROR(IF(OR($W1682&lt;&gt;"Ja",VLOOKUP($C1682,Listen!$A$2:$F$45,6,0)="Nein"),$AC1682,$AB1682),0)</f>
        <v>0</v>
      </c>
      <c r="AK1682" s="49">
        <f>IFERROR(IF(OR($W1682&lt;&gt;"Ja",VLOOKUP($C1682,Listen!$A$2:$F$45,6,0)="Nein"),$AC1682,$AB1682),0)</f>
        <v>0</v>
      </c>
      <c r="AL1682" s="51">
        <f t="shared" si="552"/>
        <v>0</v>
      </c>
      <c r="AM1682" s="296">
        <f>IFERROR(IF(VLOOKUP($C1682,Listen!$A$2:$F$45,6,0)="Ja",MAX(BC1682:BD1682),D_SAV!$BC1682),0)</f>
        <v>0</v>
      </c>
      <c r="AN1682" s="51">
        <f t="shared" si="553"/>
        <v>0</v>
      </c>
      <c r="AP1682" s="304">
        <f t="shared" si="554"/>
        <v>0</v>
      </c>
      <c r="AQ1682" s="304">
        <f t="shared" si="555"/>
        <v>0</v>
      </c>
      <c r="AR1682" s="304">
        <f t="shared" si="556"/>
        <v>0</v>
      </c>
      <c r="AS1682" s="304">
        <f t="shared" si="557"/>
        <v>0</v>
      </c>
      <c r="AT1682" s="304">
        <f t="shared" si="558"/>
        <v>0</v>
      </c>
      <c r="AU1682" s="304">
        <f t="shared" si="559"/>
        <v>0</v>
      </c>
      <c r="AV1682" s="304">
        <f t="shared" si="560"/>
        <v>0</v>
      </c>
      <c r="AW1682" s="304">
        <f t="shared" si="561"/>
        <v>0</v>
      </c>
      <c r="AX1682" s="304">
        <f t="shared" si="562"/>
        <v>0</v>
      </c>
      <c r="AY1682" s="304">
        <f t="shared" si="563"/>
        <v>0</v>
      </c>
      <c r="AZ1682" s="304">
        <f t="shared" si="564"/>
        <v>0</v>
      </c>
      <c r="BA1682" s="304">
        <f t="shared" si="565"/>
        <v>0</v>
      </c>
      <c r="BB1682" s="304">
        <f t="shared" si="566"/>
        <v>0</v>
      </c>
      <c r="BC1682" s="304">
        <f t="shared" si="567"/>
        <v>0</v>
      </c>
      <c r="BD1682" s="304">
        <f t="shared" si="568"/>
        <v>0</v>
      </c>
      <c r="BE1682" s="304">
        <f>IFERROR(IF(VLOOKUP($C1682,Listen!$A$2:$F$45,6,0)="Ja",BB1682-MAX(BC1682:BD1682),BB1682-BC1682),0)</f>
        <v>0</v>
      </c>
    </row>
    <row r="1683" spans="1:57" x14ac:dyDescent="0.25">
      <c r="A1683" s="320" t="str">
        <f>IF(AND(D1683&lt;&gt;0,C1683&lt;&gt;0,E1683&lt;&gt;0),IF(B1683&lt;&gt;0,CONCATENATE(B1683,"-AGr",VLOOKUP(C1683,Listen!$A$2:$D$45,4,FALSE),"-",D1683,"-",E1683,),CONCATENATE("AGr",VLOOKUP(C1683,Listen!$A$2:$D$45,4,FALSE),"-",D1683,"-",E1683)),"keine vollständige ID")</f>
        <v>keine vollständige ID</v>
      </c>
      <c r="B1683" s="301"/>
      <c r="C1683" s="287"/>
      <c r="D1683" s="34"/>
      <c r="E1683" s="306"/>
      <c r="F1683" s="116"/>
      <c r="G1683" s="17"/>
      <c r="H1683" s="17"/>
      <c r="I1683" s="17"/>
      <c r="J1683" s="17"/>
      <c r="K1683" s="17"/>
      <c r="L1683" s="17"/>
      <c r="M1683" s="17"/>
      <c r="N1683" s="17"/>
      <c r="O1683" s="116"/>
      <c r="P1683" s="117">
        <f>IF(D1683&gt;A_Stammdaten!$B$12,0,SUM(G1683,H1683,J1683,L1683:M1683)-SUM(I1683,K1683,N1683:O1683))</f>
        <v>0</v>
      </c>
      <c r="Q1683" s="17"/>
      <c r="R1683" s="17"/>
      <c r="S1683" s="17"/>
      <c r="T1683" s="17"/>
      <c r="U1683" s="62">
        <f t="shared" si="548"/>
        <v>0</v>
      </c>
      <c r="V1683" s="34"/>
      <c r="W1683" s="34"/>
      <c r="X1683" s="34"/>
      <c r="Y1683" s="34"/>
      <c r="Z1683" s="34"/>
      <c r="AA1683" s="63" t="str">
        <f t="shared" si="549"/>
        <v>-</v>
      </c>
      <c r="AB1683" s="63" t="str">
        <f t="shared" si="550"/>
        <v>-</v>
      </c>
      <c r="AC1683" s="63">
        <f>IF(ISBLANK($C1683),0,VLOOKUP($C1683,Listen!$A$2:$C$45,2,FALSE))</f>
        <v>0</v>
      </c>
      <c r="AD1683" s="63">
        <f>IF(ISBLANK($C1683),0,VLOOKUP($C1683,Listen!$A$2:$C$45,3,FALSE))</f>
        <v>0</v>
      </c>
      <c r="AE1683" s="49">
        <f t="shared" si="551"/>
        <v>0</v>
      </c>
      <c r="AF1683" s="49">
        <f t="shared" si="551"/>
        <v>0</v>
      </c>
      <c r="AG1683" s="49">
        <f>IFERROR(IF(OR($V1683&lt;&gt;"Ja",VLOOKUP($C1683,Listen!$A$2:$F$45,5,0)="Nein",D1683&lt;IF(C1683="LNG Anbindungsanlagen gemäß separater Festlegung",2022,2023)),$AC1683,$AA1683),0)</f>
        <v>0</v>
      </c>
      <c r="AH1683" s="49">
        <f>IFERROR(IF(OR($V1683&lt;&gt;"Ja",VLOOKUP($C1683,Listen!$A$2:$F$45,5,0)="Nein",D1683&lt;IF(C1683="LNG Anbindungsanlagen gemäß separater Festlegung",2022,2023)),$AC1683,$AA1683),0)</f>
        <v>0</v>
      </c>
      <c r="AI1683" s="49">
        <f>IFERROR(IF(OR($W1683&lt;&gt;"Ja",VLOOKUP($C1683,Listen!$A$2:$F$45,6,0)="Nein"),$AC1683,$AB1683),0)</f>
        <v>0</v>
      </c>
      <c r="AJ1683" s="49">
        <f>IFERROR(IF(OR($W1683&lt;&gt;"Ja",VLOOKUP($C1683,Listen!$A$2:$F$45,6,0)="Nein"),$AC1683,$AB1683),0)</f>
        <v>0</v>
      </c>
      <c r="AK1683" s="49">
        <f>IFERROR(IF(OR($W1683&lt;&gt;"Ja",VLOOKUP($C1683,Listen!$A$2:$F$45,6,0)="Nein"),$AC1683,$AB1683),0)</f>
        <v>0</v>
      </c>
      <c r="AL1683" s="51">
        <f t="shared" si="552"/>
        <v>0</v>
      </c>
      <c r="AM1683" s="296">
        <f>IFERROR(IF(VLOOKUP($C1683,Listen!$A$2:$F$45,6,0)="Ja",MAX(BC1683:BD1683),D_SAV!$BC1683),0)</f>
        <v>0</v>
      </c>
      <c r="AN1683" s="51">
        <f t="shared" si="553"/>
        <v>0</v>
      </c>
      <c r="AP1683" s="304">
        <f t="shared" si="554"/>
        <v>0</v>
      </c>
      <c r="AQ1683" s="304">
        <f t="shared" si="555"/>
        <v>0</v>
      </c>
      <c r="AR1683" s="304">
        <f t="shared" si="556"/>
        <v>0</v>
      </c>
      <c r="AS1683" s="304">
        <f t="shared" si="557"/>
        <v>0</v>
      </c>
      <c r="AT1683" s="304">
        <f t="shared" si="558"/>
        <v>0</v>
      </c>
      <c r="AU1683" s="304">
        <f t="shared" si="559"/>
        <v>0</v>
      </c>
      <c r="AV1683" s="304">
        <f t="shared" si="560"/>
        <v>0</v>
      </c>
      <c r="AW1683" s="304">
        <f t="shared" si="561"/>
        <v>0</v>
      </c>
      <c r="AX1683" s="304">
        <f t="shared" si="562"/>
        <v>0</v>
      </c>
      <c r="AY1683" s="304">
        <f t="shared" si="563"/>
        <v>0</v>
      </c>
      <c r="AZ1683" s="304">
        <f t="shared" si="564"/>
        <v>0</v>
      </c>
      <c r="BA1683" s="304">
        <f t="shared" si="565"/>
        <v>0</v>
      </c>
      <c r="BB1683" s="304">
        <f t="shared" si="566"/>
        <v>0</v>
      </c>
      <c r="BC1683" s="304">
        <f t="shared" si="567"/>
        <v>0</v>
      </c>
      <c r="BD1683" s="304">
        <f t="shared" si="568"/>
        <v>0</v>
      </c>
      <c r="BE1683" s="304">
        <f>IFERROR(IF(VLOOKUP($C1683,Listen!$A$2:$F$45,6,0)="Ja",BB1683-MAX(BC1683:BD1683),BB1683-BC1683),0)</f>
        <v>0</v>
      </c>
    </row>
    <row r="1684" spans="1:57" x14ac:dyDescent="0.25">
      <c r="A1684" s="320" t="str">
        <f>IF(AND(D1684&lt;&gt;0,C1684&lt;&gt;0,E1684&lt;&gt;0),IF(B1684&lt;&gt;0,CONCATENATE(B1684,"-AGr",VLOOKUP(C1684,Listen!$A$2:$D$45,4,FALSE),"-",D1684,"-",E1684,),CONCATENATE("AGr",VLOOKUP(C1684,Listen!$A$2:$D$45,4,FALSE),"-",D1684,"-",E1684)),"keine vollständige ID")</f>
        <v>keine vollständige ID</v>
      </c>
      <c r="B1684" s="301"/>
      <c r="C1684" s="287"/>
      <c r="D1684" s="34"/>
      <c r="E1684" s="306"/>
      <c r="F1684" s="116"/>
      <c r="G1684" s="17"/>
      <c r="H1684" s="17"/>
      <c r="I1684" s="17"/>
      <c r="J1684" s="17"/>
      <c r="K1684" s="17"/>
      <c r="L1684" s="17"/>
      <c r="M1684" s="17"/>
      <c r="N1684" s="17"/>
      <c r="O1684" s="116"/>
      <c r="P1684" s="117">
        <f>IF(D1684&gt;A_Stammdaten!$B$12,0,SUM(G1684,H1684,J1684,L1684:M1684)-SUM(I1684,K1684,N1684:O1684))</f>
        <v>0</v>
      </c>
      <c r="Q1684" s="17"/>
      <c r="R1684" s="17"/>
      <c r="S1684" s="17"/>
      <c r="T1684" s="17"/>
      <c r="U1684" s="62">
        <f t="shared" si="548"/>
        <v>0</v>
      </c>
      <c r="V1684" s="34"/>
      <c r="W1684" s="34"/>
      <c r="X1684" s="34"/>
      <c r="Y1684" s="34"/>
      <c r="Z1684" s="34"/>
      <c r="AA1684" s="63" t="str">
        <f t="shared" si="549"/>
        <v>-</v>
      </c>
      <c r="AB1684" s="63" t="str">
        <f t="shared" si="550"/>
        <v>-</v>
      </c>
      <c r="AC1684" s="63">
        <f>IF(ISBLANK($C1684),0,VLOOKUP($C1684,Listen!$A$2:$C$45,2,FALSE))</f>
        <v>0</v>
      </c>
      <c r="AD1684" s="63">
        <f>IF(ISBLANK($C1684),0,VLOOKUP($C1684,Listen!$A$2:$C$45,3,FALSE))</f>
        <v>0</v>
      </c>
      <c r="AE1684" s="49">
        <f t="shared" si="551"/>
        <v>0</v>
      </c>
      <c r="AF1684" s="49">
        <f t="shared" si="551"/>
        <v>0</v>
      </c>
      <c r="AG1684" s="49">
        <f>IFERROR(IF(OR($V1684&lt;&gt;"Ja",VLOOKUP($C1684,Listen!$A$2:$F$45,5,0)="Nein",D1684&lt;IF(C1684="LNG Anbindungsanlagen gemäß separater Festlegung",2022,2023)),$AC1684,$AA1684),0)</f>
        <v>0</v>
      </c>
      <c r="AH1684" s="49">
        <f>IFERROR(IF(OR($V1684&lt;&gt;"Ja",VLOOKUP($C1684,Listen!$A$2:$F$45,5,0)="Nein",D1684&lt;IF(C1684="LNG Anbindungsanlagen gemäß separater Festlegung",2022,2023)),$AC1684,$AA1684),0)</f>
        <v>0</v>
      </c>
      <c r="AI1684" s="49">
        <f>IFERROR(IF(OR($W1684&lt;&gt;"Ja",VLOOKUP($C1684,Listen!$A$2:$F$45,6,0)="Nein"),$AC1684,$AB1684),0)</f>
        <v>0</v>
      </c>
      <c r="AJ1684" s="49">
        <f>IFERROR(IF(OR($W1684&lt;&gt;"Ja",VLOOKUP($C1684,Listen!$A$2:$F$45,6,0)="Nein"),$AC1684,$AB1684),0)</f>
        <v>0</v>
      </c>
      <c r="AK1684" s="49">
        <f>IFERROR(IF(OR($W1684&lt;&gt;"Ja",VLOOKUP($C1684,Listen!$A$2:$F$45,6,0)="Nein"),$AC1684,$AB1684),0)</f>
        <v>0</v>
      </c>
      <c r="AL1684" s="51">
        <f t="shared" si="552"/>
        <v>0</v>
      </c>
      <c r="AM1684" s="296">
        <f>IFERROR(IF(VLOOKUP($C1684,Listen!$A$2:$F$45,6,0)="Ja",MAX(BC1684:BD1684),D_SAV!$BC1684),0)</f>
        <v>0</v>
      </c>
      <c r="AN1684" s="51">
        <f t="shared" si="553"/>
        <v>0</v>
      </c>
      <c r="AP1684" s="304">
        <f t="shared" si="554"/>
        <v>0</v>
      </c>
      <c r="AQ1684" s="304">
        <f t="shared" si="555"/>
        <v>0</v>
      </c>
      <c r="AR1684" s="304">
        <f t="shared" si="556"/>
        <v>0</v>
      </c>
      <c r="AS1684" s="304">
        <f t="shared" si="557"/>
        <v>0</v>
      </c>
      <c r="AT1684" s="304">
        <f t="shared" si="558"/>
        <v>0</v>
      </c>
      <c r="AU1684" s="304">
        <f t="shared" si="559"/>
        <v>0</v>
      </c>
      <c r="AV1684" s="304">
        <f t="shared" si="560"/>
        <v>0</v>
      </c>
      <c r="AW1684" s="304">
        <f t="shared" si="561"/>
        <v>0</v>
      </c>
      <c r="AX1684" s="304">
        <f t="shared" si="562"/>
        <v>0</v>
      </c>
      <c r="AY1684" s="304">
        <f t="shared" si="563"/>
        <v>0</v>
      </c>
      <c r="AZ1684" s="304">
        <f t="shared" si="564"/>
        <v>0</v>
      </c>
      <c r="BA1684" s="304">
        <f t="shared" si="565"/>
        <v>0</v>
      </c>
      <c r="BB1684" s="304">
        <f t="shared" si="566"/>
        <v>0</v>
      </c>
      <c r="BC1684" s="304">
        <f t="shared" si="567"/>
        <v>0</v>
      </c>
      <c r="BD1684" s="304">
        <f t="shared" si="568"/>
        <v>0</v>
      </c>
      <c r="BE1684" s="304">
        <f>IFERROR(IF(VLOOKUP($C1684,Listen!$A$2:$F$45,6,0)="Ja",BB1684-MAX(BC1684:BD1684),BB1684-BC1684),0)</f>
        <v>0</v>
      </c>
    </row>
    <row r="1685" spans="1:57" x14ac:dyDescent="0.25">
      <c r="A1685" s="320" t="str">
        <f>IF(AND(D1685&lt;&gt;0,C1685&lt;&gt;0,E1685&lt;&gt;0),IF(B1685&lt;&gt;0,CONCATENATE(B1685,"-AGr",VLOOKUP(C1685,Listen!$A$2:$D$45,4,FALSE),"-",D1685,"-",E1685,),CONCATENATE("AGr",VLOOKUP(C1685,Listen!$A$2:$D$45,4,FALSE),"-",D1685,"-",E1685)),"keine vollständige ID")</f>
        <v>keine vollständige ID</v>
      </c>
      <c r="B1685" s="301"/>
      <c r="C1685" s="287"/>
      <c r="D1685" s="34"/>
      <c r="E1685" s="306"/>
      <c r="F1685" s="116"/>
      <c r="G1685" s="17"/>
      <c r="H1685" s="17"/>
      <c r="I1685" s="17"/>
      <c r="J1685" s="17"/>
      <c r="K1685" s="17"/>
      <c r="L1685" s="17"/>
      <c r="M1685" s="17"/>
      <c r="N1685" s="17"/>
      <c r="O1685" s="116"/>
      <c r="P1685" s="117">
        <f>IF(D1685&gt;A_Stammdaten!$B$12,0,SUM(G1685,H1685,J1685,L1685:M1685)-SUM(I1685,K1685,N1685:O1685))</f>
        <v>0</v>
      </c>
      <c r="Q1685" s="17"/>
      <c r="R1685" s="17"/>
      <c r="S1685" s="17"/>
      <c r="T1685" s="17"/>
      <c r="U1685" s="62">
        <f t="shared" si="548"/>
        <v>0</v>
      </c>
      <c r="V1685" s="34"/>
      <c r="W1685" s="34"/>
      <c r="X1685" s="34"/>
      <c r="Y1685" s="34"/>
      <c r="Z1685" s="34"/>
      <c r="AA1685" s="63" t="str">
        <f t="shared" si="549"/>
        <v>-</v>
      </c>
      <c r="AB1685" s="63" t="str">
        <f t="shared" si="550"/>
        <v>-</v>
      </c>
      <c r="AC1685" s="63">
        <f>IF(ISBLANK($C1685),0,VLOOKUP($C1685,Listen!$A$2:$C$45,2,FALSE))</f>
        <v>0</v>
      </c>
      <c r="AD1685" s="63">
        <f>IF(ISBLANK($C1685),0,VLOOKUP($C1685,Listen!$A$2:$C$45,3,FALSE))</f>
        <v>0</v>
      </c>
      <c r="AE1685" s="49">
        <f t="shared" si="551"/>
        <v>0</v>
      </c>
      <c r="AF1685" s="49">
        <f t="shared" si="551"/>
        <v>0</v>
      </c>
      <c r="AG1685" s="49">
        <f>IFERROR(IF(OR($V1685&lt;&gt;"Ja",VLOOKUP($C1685,Listen!$A$2:$F$45,5,0)="Nein",D1685&lt;IF(C1685="LNG Anbindungsanlagen gemäß separater Festlegung",2022,2023)),$AC1685,$AA1685),0)</f>
        <v>0</v>
      </c>
      <c r="AH1685" s="49">
        <f>IFERROR(IF(OR($V1685&lt;&gt;"Ja",VLOOKUP($C1685,Listen!$A$2:$F$45,5,0)="Nein",D1685&lt;IF(C1685="LNG Anbindungsanlagen gemäß separater Festlegung",2022,2023)),$AC1685,$AA1685),0)</f>
        <v>0</v>
      </c>
      <c r="AI1685" s="49">
        <f>IFERROR(IF(OR($W1685&lt;&gt;"Ja",VLOOKUP($C1685,Listen!$A$2:$F$45,6,0)="Nein"),$AC1685,$AB1685),0)</f>
        <v>0</v>
      </c>
      <c r="AJ1685" s="49">
        <f>IFERROR(IF(OR($W1685&lt;&gt;"Ja",VLOOKUP($C1685,Listen!$A$2:$F$45,6,0)="Nein"),$AC1685,$AB1685),0)</f>
        <v>0</v>
      </c>
      <c r="AK1685" s="49">
        <f>IFERROR(IF(OR($W1685&lt;&gt;"Ja",VLOOKUP($C1685,Listen!$A$2:$F$45,6,0)="Nein"),$AC1685,$AB1685),0)</f>
        <v>0</v>
      </c>
      <c r="AL1685" s="51">
        <f t="shared" si="552"/>
        <v>0</v>
      </c>
      <c r="AM1685" s="296">
        <f>IFERROR(IF(VLOOKUP($C1685,Listen!$A$2:$F$45,6,0)="Ja",MAX(BC1685:BD1685),D_SAV!$BC1685),0)</f>
        <v>0</v>
      </c>
      <c r="AN1685" s="51">
        <f t="shared" si="553"/>
        <v>0</v>
      </c>
      <c r="AP1685" s="304">
        <f t="shared" si="554"/>
        <v>0</v>
      </c>
      <c r="AQ1685" s="304">
        <f t="shared" si="555"/>
        <v>0</v>
      </c>
      <c r="AR1685" s="304">
        <f t="shared" si="556"/>
        <v>0</v>
      </c>
      <c r="AS1685" s="304">
        <f t="shared" si="557"/>
        <v>0</v>
      </c>
      <c r="AT1685" s="304">
        <f t="shared" si="558"/>
        <v>0</v>
      </c>
      <c r="AU1685" s="304">
        <f t="shared" si="559"/>
        <v>0</v>
      </c>
      <c r="AV1685" s="304">
        <f t="shared" si="560"/>
        <v>0</v>
      </c>
      <c r="AW1685" s="304">
        <f t="shared" si="561"/>
        <v>0</v>
      </c>
      <c r="AX1685" s="304">
        <f t="shared" si="562"/>
        <v>0</v>
      </c>
      <c r="AY1685" s="304">
        <f t="shared" si="563"/>
        <v>0</v>
      </c>
      <c r="AZ1685" s="304">
        <f t="shared" si="564"/>
        <v>0</v>
      </c>
      <c r="BA1685" s="304">
        <f t="shared" si="565"/>
        <v>0</v>
      </c>
      <c r="BB1685" s="304">
        <f t="shared" si="566"/>
        <v>0</v>
      </c>
      <c r="BC1685" s="304">
        <f t="shared" si="567"/>
        <v>0</v>
      </c>
      <c r="BD1685" s="304">
        <f t="shared" si="568"/>
        <v>0</v>
      </c>
      <c r="BE1685" s="304">
        <f>IFERROR(IF(VLOOKUP($C1685,Listen!$A$2:$F$45,6,0)="Ja",BB1685-MAX(BC1685:BD1685),BB1685-BC1685),0)</f>
        <v>0</v>
      </c>
    </row>
    <row r="1686" spans="1:57" x14ac:dyDescent="0.25">
      <c r="A1686" s="320" t="str">
        <f>IF(AND(D1686&lt;&gt;0,C1686&lt;&gt;0,E1686&lt;&gt;0),IF(B1686&lt;&gt;0,CONCATENATE(B1686,"-AGr",VLOOKUP(C1686,Listen!$A$2:$D$45,4,FALSE),"-",D1686,"-",E1686,),CONCATENATE("AGr",VLOOKUP(C1686,Listen!$A$2:$D$45,4,FALSE),"-",D1686,"-",E1686)),"keine vollständige ID")</f>
        <v>keine vollständige ID</v>
      </c>
      <c r="B1686" s="301"/>
      <c r="C1686" s="287"/>
      <c r="D1686" s="34"/>
      <c r="E1686" s="306"/>
      <c r="F1686" s="116"/>
      <c r="G1686" s="17"/>
      <c r="H1686" s="17"/>
      <c r="I1686" s="17"/>
      <c r="J1686" s="17"/>
      <c r="K1686" s="17"/>
      <c r="L1686" s="17"/>
      <c r="M1686" s="17"/>
      <c r="N1686" s="17"/>
      <c r="O1686" s="116"/>
      <c r="P1686" s="117">
        <f>IF(D1686&gt;A_Stammdaten!$B$12,0,SUM(G1686,H1686,J1686,L1686:M1686)-SUM(I1686,K1686,N1686:O1686))</f>
        <v>0</v>
      </c>
      <c r="Q1686" s="17"/>
      <c r="R1686" s="17"/>
      <c r="S1686" s="17"/>
      <c r="T1686" s="17"/>
      <c r="U1686" s="62">
        <f t="shared" si="548"/>
        <v>0</v>
      </c>
      <c r="V1686" s="34"/>
      <c r="W1686" s="34"/>
      <c r="X1686" s="34"/>
      <c r="Y1686" s="34"/>
      <c r="Z1686" s="34"/>
      <c r="AA1686" s="63" t="str">
        <f t="shared" si="549"/>
        <v>-</v>
      </c>
      <c r="AB1686" s="63" t="str">
        <f t="shared" si="550"/>
        <v>-</v>
      </c>
      <c r="AC1686" s="63">
        <f>IF(ISBLANK($C1686),0,VLOOKUP($C1686,Listen!$A$2:$C$45,2,FALSE))</f>
        <v>0</v>
      </c>
      <c r="AD1686" s="63">
        <f>IF(ISBLANK($C1686),0,VLOOKUP($C1686,Listen!$A$2:$C$45,3,FALSE))</f>
        <v>0</v>
      </c>
      <c r="AE1686" s="49">
        <f t="shared" si="551"/>
        <v>0</v>
      </c>
      <c r="AF1686" s="49">
        <f t="shared" si="551"/>
        <v>0</v>
      </c>
      <c r="AG1686" s="49">
        <f>IFERROR(IF(OR($V1686&lt;&gt;"Ja",VLOOKUP($C1686,Listen!$A$2:$F$45,5,0)="Nein",D1686&lt;IF(C1686="LNG Anbindungsanlagen gemäß separater Festlegung",2022,2023)),$AC1686,$AA1686),0)</f>
        <v>0</v>
      </c>
      <c r="AH1686" s="49">
        <f>IFERROR(IF(OR($V1686&lt;&gt;"Ja",VLOOKUP($C1686,Listen!$A$2:$F$45,5,0)="Nein",D1686&lt;IF(C1686="LNG Anbindungsanlagen gemäß separater Festlegung",2022,2023)),$AC1686,$AA1686),0)</f>
        <v>0</v>
      </c>
      <c r="AI1686" s="49">
        <f>IFERROR(IF(OR($W1686&lt;&gt;"Ja",VLOOKUP($C1686,Listen!$A$2:$F$45,6,0)="Nein"),$AC1686,$AB1686),0)</f>
        <v>0</v>
      </c>
      <c r="AJ1686" s="49">
        <f>IFERROR(IF(OR($W1686&lt;&gt;"Ja",VLOOKUP($C1686,Listen!$A$2:$F$45,6,0)="Nein"),$AC1686,$AB1686),0)</f>
        <v>0</v>
      </c>
      <c r="AK1686" s="49">
        <f>IFERROR(IF(OR($W1686&lt;&gt;"Ja",VLOOKUP($C1686,Listen!$A$2:$F$45,6,0)="Nein"),$AC1686,$AB1686),0)</f>
        <v>0</v>
      </c>
      <c r="AL1686" s="51">
        <f t="shared" si="552"/>
        <v>0</v>
      </c>
      <c r="AM1686" s="296">
        <f>IFERROR(IF(VLOOKUP($C1686,Listen!$A$2:$F$45,6,0)="Ja",MAX(BC1686:BD1686),D_SAV!$BC1686),0)</f>
        <v>0</v>
      </c>
      <c r="AN1686" s="51">
        <f t="shared" si="553"/>
        <v>0</v>
      </c>
      <c r="AP1686" s="304">
        <f t="shared" si="554"/>
        <v>0</v>
      </c>
      <c r="AQ1686" s="304">
        <f t="shared" si="555"/>
        <v>0</v>
      </c>
      <c r="AR1686" s="304">
        <f t="shared" si="556"/>
        <v>0</v>
      </c>
      <c r="AS1686" s="304">
        <f t="shared" si="557"/>
        <v>0</v>
      </c>
      <c r="AT1686" s="304">
        <f t="shared" si="558"/>
        <v>0</v>
      </c>
      <c r="AU1686" s="304">
        <f t="shared" si="559"/>
        <v>0</v>
      </c>
      <c r="AV1686" s="304">
        <f t="shared" si="560"/>
        <v>0</v>
      </c>
      <c r="AW1686" s="304">
        <f t="shared" si="561"/>
        <v>0</v>
      </c>
      <c r="AX1686" s="304">
        <f t="shared" si="562"/>
        <v>0</v>
      </c>
      <c r="AY1686" s="304">
        <f t="shared" si="563"/>
        <v>0</v>
      </c>
      <c r="AZ1686" s="304">
        <f t="shared" si="564"/>
        <v>0</v>
      </c>
      <c r="BA1686" s="304">
        <f t="shared" si="565"/>
        <v>0</v>
      </c>
      <c r="BB1686" s="304">
        <f t="shared" si="566"/>
        <v>0</v>
      </c>
      <c r="BC1686" s="304">
        <f t="shared" si="567"/>
        <v>0</v>
      </c>
      <c r="BD1686" s="304">
        <f t="shared" si="568"/>
        <v>0</v>
      </c>
      <c r="BE1686" s="304">
        <f>IFERROR(IF(VLOOKUP($C1686,Listen!$A$2:$F$45,6,0)="Ja",BB1686-MAX(BC1686:BD1686),BB1686-BC1686),0)</f>
        <v>0</v>
      </c>
    </row>
    <row r="1687" spans="1:57" x14ac:dyDescent="0.25">
      <c r="A1687" s="320" t="str">
        <f>IF(AND(D1687&lt;&gt;0,C1687&lt;&gt;0,E1687&lt;&gt;0),IF(B1687&lt;&gt;0,CONCATENATE(B1687,"-AGr",VLOOKUP(C1687,Listen!$A$2:$D$45,4,FALSE),"-",D1687,"-",E1687,),CONCATENATE("AGr",VLOOKUP(C1687,Listen!$A$2:$D$45,4,FALSE),"-",D1687,"-",E1687)),"keine vollständige ID")</f>
        <v>keine vollständige ID</v>
      </c>
      <c r="B1687" s="301"/>
      <c r="C1687" s="287"/>
      <c r="D1687" s="34"/>
      <c r="E1687" s="306"/>
      <c r="F1687" s="116"/>
      <c r="G1687" s="17"/>
      <c r="H1687" s="17"/>
      <c r="I1687" s="17"/>
      <c r="J1687" s="17"/>
      <c r="K1687" s="17"/>
      <c r="L1687" s="17"/>
      <c r="M1687" s="17"/>
      <c r="N1687" s="17"/>
      <c r="O1687" s="116"/>
      <c r="P1687" s="117">
        <f>IF(D1687&gt;A_Stammdaten!$B$12,0,SUM(G1687,H1687,J1687,L1687:M1687)-SUM(I1687,K1687,N1687:O1687))</f>
        <v>0</v>
      </c>
      <c r="Q1687" s="17"/>
      <c r="R1687" s="17"/>
      <c r="S1687" s="17"/>
      <c r="T1687" s="17"/>
      <c r="U1687" s="62">
        <f t="shared" si="548"/>
        <v>0</v>
      </c>
      <c r="V1687" s="34"/>
      <c r="W1687" s="34"/>
      <c r="X1687" s="34"/>
      <c r="Y1687" s="34"/>
      <c r="Z1687" s="34"/>
      <c r="AA1687" s="63" t="str">
        <f t="shared" si="549"/>
        <v>-</v>
      </c>
      <c r="AB1687" s="63" t="str">
        <f t="shared" si="550"/>
        <v>-</v>
      </c>
      <c r="AC1687" s="63">
        <f>IF(ISBLANK($C1687),0,VLOOKUP($C1687,Listen!$A$2:$C$45,2,FALSE))</f>
        <v>0</v>
      </c>
      <c r="AD1687" s="63">
        <f>IF(ISBLANK($C1687),0,VLOOKUP($C1687,Listen!$A$2:$C$45,3,FALSE))</f>
        <v>0</v>
      </c>
      <c r="AE1687" s="49">
        <f t="shared" si="551"/>
        <v>0</v>
      </c>
      <c r="AF1687" s="49">
        <f t="shared" si="551"/>
        <v>0</v>
      </c>
      <c r="AG1687" s="49">
        <f>IFERROR(IF(OR($V1687&lt;&gt;"Ja",VLOOKUP($C1687,Listen!$A$2:$F$45,5,0)="Nein",D1687&lt;IF(C1687="LNG Anbindungsanlagen gemäß separater Festlegung",2022,2023)),$AC1687,$AA1687),0)</f>
        <v>0</v>
      </c>
      <c r="AH1687" s="49">
        <f>IFERROR(IF(OR($V1687&lt;&gt;"Ja",VLOOKUP($C1687,Listen!$A$2:$F$45,5,0)="Nein",D1687&lt;IF(C1687="LNG Anbindungsanlagen gemäß separater Festlegung",2022,2023)),$AC1687,$AA1687),0)</f>
        <v>0</v>
      </c>
      <c r="AI1687" s="49">
        <f>IFERROR(IF(OR($W1687&lt;&gt;"Ja",VLOOKUP($C1687,Listen!$A$2:$F$45,6,0)="Nein"),$AC1687,$AB1687),0)</f>
        <v>0</v>
      </c>
      <c r="AJ1687" s="49">
        <f>IFERROR(IF(OR($W1687&lt;&gt;"Ja",VLOOKUP($C1687,Listen!$A$2:$F$45,6,0)="Nein"),$AC1687,$AB1687),0)</f>
        <v>0</v>
      </c>
      <c r="AK1687" s="49">
        <f>IFERROR(IF(OR($W1687&lt;&gt;"Ja",VLOOKUP($C1687,Listen!$A$2:$F$45,6,0)="Nein"),$AC1687,$AB1687),0)</f>
        <v>0</v>
      </c>
      <c r="AL1687" s="51">
        <f t="shared" si="552"/>
        <v>0</v>
      </c>
      <c r="AM1687" s="296">
        <f>IFERROR(IF(VLOOKUP($C1687,Listen!$A$2:$F$45,6,0)="Ja",MAX(BC1687:BD1687),D_SAV!$BC1687),0)</f>
        <v>0</v>
      </c>
      <c r="AN1687" s="51">
        <f t="shared" si="553"/>
        <v>0</v>
      </c>
      <c r="AP1687" s="304">
        <f t="shared" si="554"/>
        <v>0</v>
      </c>
      <c r="AQ1687" s="304">
        <f t="shared" si="555"/>
        <v>0</v>
      </c>
      <c r="AR1687" s="304">
        <f t="shared" si="556"/>
        <v>0</v>
      </c>
      <c r="AS1687" s="304">
        <f t="shared" si="557"/>
        <v>0</v>
      </c>
      <c r="AT1687" s="304">
        <f t="shared" si="558"/>
        <v>0</v>
      </c>
      <c r="AU1687" s="304">
        <f t="shared" si="559"/>
        <v>0</v>
      </c>
      <c r="AV1687" s="304">
        <f t="shared" si="560"/>
        <v>0</v>
      </c>
      <c r="AW1687" s="304">
        <f t="shared" si="561"/>
        <v>0</v>
      </c>
      <c r="AX1687" s="304">
        <f t="shared" si="562"/>
        <v>0</v>
      </c>
      <c r="AY1687" s="304">
        <f t="shared" si="563"/>
        <v>0</v>
      </c>
      <c r="AZ1687" s="304">
        <f t="shared" si="564"/>
        <v>0</v>
      </c>
      <c r="BA1687" s="304">
        <f t="shared" si="565"/>
        <v>0</v>
      </c>
      <c r="BB1687" s="304">
        <f t="shared" si="566"/>
        <v>0</v>
      </c>
      <c r="BC1687" s="304">
        <f t="shared" si="567"/>
        <v>0</v>
      </c>
      <c r="BD1687" s="304">
        <f t="shared" si="568"/>
        <v>0</v>
      </c>
      <c r="BE1687" s="304">
        <f>IFERROR(IF(VLOOKUP($C1687,Listen!$A$2:$F$45,6,0)="Ja",BB1687-MAX(BC1687:BD1687),BB1687-BC1687),0)</f>
        <v>0</v>
      </c>
    </row>
    <row r="1688" spans="1:57" x14ac:dyDescent="0.25">
      <c r="A1688" s="320" t="str">
        <f>IF(AND(D1688&lt;&gt;0,C1688&lt;&gt;0,E1688&lt;&gt;0),IF(B1688&lt;&gt;0,CONCATENATE(B1688,"-AGr",VLOOKUP(C1688,Listen!$A$2:$D$45,4,FALSE),"-",D1688,"-",E1688,),CONCATENATE("AGr",VLOOKUP(C1688,Listen!$A$2:$D$45,4,FALSE),"-",D1688,"-",E1688)),"keine vollständige ID")</f>
        <v>keine vollständige ID</v>
      </c>
      <c r="B1688" s="301"/>
      <c r="C1688" s="287"/>
      <c r="D1688" s="34"/>
      <c r="E1688" s="306"/>
      <c r="F1688" s="116"/>
      <c r="G1688" s="17"/>
      <c r="H1688" s="17"/>
      <c r="I1688" s="17"/>
      <c r="J1688" s="17"/>
      <c r="K1688" s="17"/>
      <c r="L1688" s="17"/>
      <c r="M1688" s="17"/>
      <c r="N1688" s="17"/>
      <c r="O1688" s="116"/>
      <c r="P1688" s="117">
        <f>IF(D1688&gt;A_Stammdaten!$B$12,0,SUM(G1688,H1688,J1688,L1688:M1688)-SUM(I1688,K1688,N1688:O1688))</f>
        <v>0</v>
      </c>
      <c r="Q1688" s="17"/>
      <c r="R1688" s="17"/>
      <c r="S1688" s="17"/>
      <c r="T1688" s="17"/>
      <c r="U1688" s="62">
        <f t="shared" si="548"/>
        <v>0</v>
      </c>
      <c r="V1688" s="34"/>
      <c r="W1688" s="34"/>
      <c r="X1688" s="34"/>
      <c r="Y1688" s="34"/>
      <c r="Z1688" s="34"/>
      <c r="AA1688" s="63" t="str">
        <f t="shared" si="549"/>
        <v>-</v>
      </c>
      <c r="AB1688" s="63" t="str">
        <f t="shared" si="550"/>
        <v>-</v>
      </c>
      <c r="AC1688" s="63">
        <f>IF(ISBLANK($C1688),0,VLOOKUP($C1688,Listen!$A$2:$C$45,2,FALSE))</f>
        <v>0</v>
      </c>
      <c r="AD1688" s="63">
        <f>IF(ISBLANK($C1688),0,VLOOKUP($C1688,Listen!$A$2:$C$45,3,FALSE))</f>
        <v>0</v>
      </c>
      <c r="AE1688" s="49">
        <f t="shared" si="551"/>
        <v>0</v>
      </c>
      <c r="AF1688" s="49">
        <f t="shared" si="551"/>
        <v>0</v>
      </c>
      <c r="AG1688" s="49">
        <f>IFERROR(IF(OR($V1688&lt;&gt;"Ja",VLOOKUP($C1688,Listen!$A$2:$F$45,5,0)="Nein",D1688&lt;IF(C1688="LNG Anbindungsanlagen gemäß separater Festlegung",2022,2023)),$AC1688,$AA1688),0)</f>
        <v>0</v>
      </c>
      <c r="AH1688" s="49">
        <f>IFERROR(IF(OR($V1688&lt;&gt;"Ja",VLOOKUP($C1688,Listen!$A$2:$F$45,5,0)="Nein",D1688&lt;IF(C1688="LNG Anbindungsanlagen gemäß separater Festlegung",2022,2023)),$AC1688,$AA1688),0)</f>
        <v>0</v>
      </c>
      <c r="AI1688" s="49">
        <f>IFERROR(IF(OR($W1688&lt;&gt;"Ja",VLOOKUP($C1688,Listen!$A$2:$F$45,6,0)="Nein"),$AC1688,$AB1688),0)</f>
        <v>0</v>
      </c>
      <c r="AJ1688" s="49">
        <f>IFERROR(IF(OR($W1688&lt;&gt;"Ja",VLOOKUP($C1688,Listen!$A$2:$F$45,6,0)="Nein"),$AC1688,$AB1688),0)</f>
        <v>0</v>
      </c>
      <c r="AK1688" s="49">
        <f>IFERROR(IF(OR($W1688&lt;&gt;"Ja",VLOOKUP($C1688,Listen!$A$2:$F$45,6,0)="Nein"),$AC1688,$AB1688),0)</f>
        <v>0</v>
      </c>
      <c r="AL1688" s="51">
        <f t="shared" si="552"/>
        <v>0</v>
      </c>
      <c r="AM1688" s="296">
        <f>IFERROR(IF(VLOOKUP($C1688,Listen!$A$2:$F$45,6,0)="Ja",MAX(BC1688:BD1688),D_SAV!$BC1688),0)</f>
        <v>0</v>
      </c>
      <c r="AN1688" s="51">
        <f t="shared" si="553"/>
        <v>0</v>
      </c>
      <c r="AP1688" s="304">
        <f t="shared" si="554"/>
        <v>0</v>
      </c>
      <c r="AQ1688" s="304">
        <f t="shared" si="555"/>
        <v>0</v>
      </c>
      <c r="AR1688" s="304">
        <f t="shared" si="556"/>
        <v>0</v>
      </c>
      <c r="AS1688" s="304">
        <f t="shared" si="557"/>
        <v>0</v>
      </c>
      <c r="AT1688" s="304">
        <f t="shared" si="558"/>
        <v>0</v>
      </c>
      <c r="AU1688" s="304">
        <f t="shared" si="559"/>
        <v>0</v>
      </c>
      <c r="AV1688" s="304">
        <f t="shared" si="560"/>
        <v>0</v>
      </c>
      <c r="AW1688" s="304">
        <f t="shared" si="561"/>
        <v>0</v>
      </c>
      <c r="AX1688" s="304">
        <f t="shared" si="562"/>
        <v>0</v>
      </c>
      <c r="AY1688" s="304">
        <f t="shared" si="563"/>
        <v>0</v>
      </c>
      <c r="AZ1688" s="304">
        <f t="shared" si="564"/>
        <v>0</v>
      </c>
      <c r="BA1688" s="304">
        <f t="shared" si="565"/>
        <v>0</v>
      </c>
      <c r="BB1688" s="304">
        <f t="shared" si="566"/>
        <v>0</v>
      </c>
      <c r="BC1688" s="304">
        <f t="shared" si="567"/>
        <v>0</v>
      </c>
      <c r="BD1688" s="304">
        <f t="shared" si="568"/>
        <v>0</v>
      </c>
      <c r="BE1688" s="304">
        <f>IFERROR(IF(VLOOKUP($C1688,Listen!$A$2:$F$45,6,0)="Ja",BB1688-MAX(BC1688:BD1688),BB1688-BC1688),0)</f>
        <v>0</v>
      </c>
    </row>
    <row r="1689" spans="1:57" x14ac:dyDescent="0.25">
      <c r="A1689" s="320" t="str">
        <f>IF(AND(D1689&lt;&gt;0,C1689&lt;&gt;0,E1689&lt;&gt;0),IF(B1689&lt;&gt;0,CONCATENATE(B1689,"-AGr",VLOOKUP(C1689,Listen!$A$2:$D$45,4,FALSE),"-",D1689,"-",E1689,),CONCATENATE("AGr",VLOOKUP(C1689,Listen!$A$2:$D$45,4,FALSE),"-",D1689,"-",E1689)),"keine vollständige ID")</f>
        <v>keine vollständige ID</v>
      </c>
      <c r="B1689" s="301"/>
      <c r="C1689" s="287"/>
      <c r="D1689" s="34"/>
      <c r="E1689" s="306"/>
      <c r="F1689" s="116"/>
      <c r="G1689" s="17"/>
      <c r="H1689" s="17"/>
      <c r="I1689" s="17"/>
      <c r="J1689" s="17"/>
      <c r="K1689" s="17"/>
      <c r="L1689" s="17"/>
      <c r="M1689" s="17"/>
      <c r="N1689" s="17"/>
      <c r="O1689" s="116"/>
      <c r="P1689" s="117">
        <f>IF(D1689&gt;A_Stammdaten!$B$12,0,SUM(G1689,H1689,J1689,L1689:M1689)-SUM(I1689,K1689,N1689:O1689))</f>
        <v>0</v>
      </c>
      <c r="Q1689" s="17"/>
      <c r="R1689" s="17"/>
      <c r="S1689" s="17"/>
      <c r="T1689" s="17"/>
      <c r="U1689" s="62">
        <f t="shared" si="548"/>
        <v>0</v>
      </c>
      <c r="V1689" s="34"/>
      <c r="W1689" s="34"/>
      <c r="X1689" s="34"/>
      <c r="Y1689" s="34"/>
      <c r="Z1689" s="34"/>
      <c r="AA1689" s="63" t="str">
        <f t="shared" si="549"/>
        <v>-</v>
      </c>
      <c r="AB1689" s="63" t="str">
        <f t="shared" si="550"/>
        <v>-</v>
      </c>
      <c r="AC1689" s="63">
        <f>IF(ISBLANK($C1689),0,VLOOKUP($C1689,Listen!$A$2:$C$45,2,FALSE))</f>
        <v>0</v>
      </c>
      <c r="AD1689" s="63">
        <f>IF(ISBLANK($C1689),0,VLOOKUP($C1689,Listen!$A$2:$C$45,3,FALSE))</f>
        <v>0</v>
      </c>
      <c r="AE1689" s="49">
        <f t="shared" si="551"/>
        <v>0</v>
      </c>
      <c r="AF1689" s="49">
        <f t="shared" si="551"/>
        <v>0</v>
      </c>
      <c r="AG1689" s="49">
        <f>IFERROR(IF(OR($V1689&lt;&gt;"Ja",VLOOKUP($C1689,Listen!$A$2:$F$45,5,0)="Nein",D1689&lt;IF(C1689="LNG Anbindungsanlagen gemäß separater Festlegung",2022,2023)),$AC1689,$AA1689),0)</f>
        <v>0</v>
      </c>
      <c r="AH1689" s="49">
        <f>IFERROR(IF(OR($V1689&lt;&gt;"Ja",VLOOKUP($C1689,Listen!$A$2:$F$45,5,0)="Nein",D1689&lt;IF(C1689="LNG Anbindungsanlagen gemäß separater Festlegung",2022,2023)),$AC1689,$AA1689),0)</f>
        <v>0</v>
      </c>
      <c r="AI1689" s="49">
        <f>IFERROR(IF(OR($W1689&lt;&gt;"Ja",VLOOKUP($C1689,Listen!$A$2:$F$45,6,0)="Nein"),$AC1689,$AB1689),0)</f>
        <v>0</v>
      </c>
      <c r="AJ1689" s="49">
        <f>IFERROR(IF(OR($W1689&lt;&gt;"Ja",VLOOKUP($C1689,Listen!$A$2:$F$45,6,0)="Nein"),$AC1689,$AB1689),0)</f>
        <v>0</v>
      </c>
      <c r="AK1689" s="49">
        <f>IFERROR(IF(OR($W1689&lt;&gt;"Ja",VLOOKUP($C1689,Listen!$A$2:$F$45,6,0)="Nein"),$AC1689,$AB1689),0)</f>
        <v>0</v>
      </c>
      <c r="AL1689" s="51">
        <f t="shared" si="552"/>
        <v>0</v>
      </c>
      <c r="AM1689" s="296">
        <f>IFERROR(IF(VLOOKUP($C1689,Listen!$A$2:$F$45,6,0)="Ja",MAX(BC1689:BD1689),D_SAV!$BC1689),0)</f>
        <v>0</v>
      </c>
      <c r="AN1689" s="51">
        <f t="shared" si="553"/>
        <v>0</v>
      </c>
      <c r="AP1689" s="304">
        <f t="shared" si="554"/>
        <v>0</v>
      </c>
      <c r="AQ1689" s="304">
        <f t="shared" si="555"/>
        <v>0</v>
      </c>
      <c r="AR1689" s="304">
        <f t="shared" si="556"/>
        <v>0</v>
      </c>
      <c r="AS1689" s="304">
        <f t="shared" si="557"/>
        <v>0</v>
      </c>
      <c r="AT1689" s="304">
        <f t="shared" si="558"/>
        <v>0</v>
      </c>
      <c r="AU1689" s="304">
        <f t="shared" si="559"/>
        <v>0</v>
      </c>
      <c r="AV1689" s="304">
        <f t="shared" si="560"/>
        <v>0</v>
      </c>
      <c r="AW1689" s="304">
        <f t="shared" si="561"/>
        <v>0</v>
      </c>
      <c r="AX1689" s="304">
        <f t="shared" si="562"/>
        <v>0</v>
      </c>
      <c r="AY1689" s="304">
        <f t="shared" si="563"/>
        <v>0</v>
      </c>
      <c r="AZ1689" s="304">
        <f t="shared" si="564"/>
        <v>0</v>
      </c>
      <c r="BA1689" s="304">
        <f t="shared" si="565"/>
        <v>0</v>
      </c>
      <c r="BB1689" s="304">
        <f t="shared" si="566"/>
        <v>0</v>
      </c>
      <c r="BC1689" s="304">
        <f t="shared" si="567"/>
        <v>0</v>
      </c>
      <c r="BD1689" s="304">
        <f t="shared" si="568"/>
        <v>0</v>
      </c>
      <c r="BE1689" s="304">
        <f>IFERROR(IF(VLOOKUP($C1689,Listen!$A$2:$F$45,6,0)="Ja",BB1689-MAX(BC1689:BD1689),BB1689-BC1689),0)</f>
        <v>0</v>
      </c>
    </row>
    <row r="1690" spans="1:57" x14ac:dyDescent="0.25">
      <c r="A1690" s="320" t="str">
        <f>IF(AND(D1690&lt;&gt;0,C1690&lt;&gt;0,E1690&lt;&gt;0),IF(B1690&lt;&gt;0,CONCATENATE(B1690,"-AGr",VLOOKUP(C1690,Listen!$A$2:$D$45,4,FALSE),"-",D1690,"-",E1690,),CONCATENATE("AGr",VLOOKUP(C1690,Listen!$A$2:$D$45,4,FALSE),"-",D1690,"-",E1690)),"keine vollständige ID")</f>
        <v>keine vollständige ID</v>
      </c>
      <c r="B1690" s="301"/>
      <c r="C1690" s="287"/>
      <c r="D1690" s="34"/>
      <c r="E1690" s="306"/>
      <c r="F1690" s="116"/>
      <c r="G1690" s="17"/>
      <c r="H1690" s="17"/>
      <c r="I1690" s="17"/>
      <c r="J1690" s="17"/>
      <c r="K1690" s="17"/>
      <c r="L1690" s="17"/>
      <c r="M1690" s="17"/>
      <c r="N1690" s="17"/>
      <c r="O1690" s="116"/>
      <c r="P1690" s="117">
        <f>IF(D1690&gt;A_Stammdaten!$B$12,0,SUM(G1690,H1690,J1690,L1690:M1690)-SUM(I1690,K1690,N1690:O1690))</f>
        <v>0</v>
      </c>
      <c r="Q1690" s="17"/>
      <c r="R1690" s="17"/>
      <c r="S1690" s="17"/>
      <c r="T1690" s="17"/>
      <c r="U1690" s="62">
        <f t="shared" si="548"/>
        <v>0</v>
      </c>
      <c r="V1690" s="34"/>
      <c r="W1690" s="34"/>
      <c r="X1690" s="34"/>
      <c r="Y1690" s="34"/>
      <c r="Z1690" s="34"/>
      <c r="AA1690" s="63" t="str">
        <f t="shared" si="549"/>
        <v>-</v>
      </c>
      <c r="AB1690" s="63" t="str">
        <f t="shared" si="550"/>
        <v>-</v>
      </c>
      <c r="AC1690" s="63">
        <f>IF(ISBLANK($C1690),0,VLOOKUP($C1690,Listen!$A$2:$C$45,2,FALSE))</f>
        <v>0</v>
      </c>
      <c r="AD1690" s="63">
        <f>IF(ISBLANK($C1690),0,VLOOKUP($C1690,Listen!$A$2:$C$45,3,FALSE))</f>
        <v>0</v>
      </c>
      <c r="AE1690" s="49">
        <f t="shared" si="551"/>
        <v>0</v>
      </c>
      <c r="AF1690" s="49">
        <f t="shared" si="551"/>
        <v>0</v>
      </c>
      <c r="AG1690" s="49">
        <f>IFERROR(IF(OR($V1690&lt;&gt;"Ja",VLOOKUP($C1690,Listen!$A$2:$F$45,5,0)="Nein",D1690&lt;IF(C1690="LNG Anbindungsanlagen gemäß separater Festlegung",2022,2023)),$AC1690,$AA1690),0)</f>
        <v>0</v>
      </c>
      <c r="AH1690" s="49">
        <f>IFERROR(IF(OR($V1690&lt;&gt;"Ja",VLOOKUP($C1690,Listen!$A$2:$F$45,5,0)="Nein",D1690&lt;IF(C1690="LNG Anbindungsanlagen gemäß separater Festlegung",2022,2023)),$AC1690,$AA1690),0)</f>
        <v>0</v>
      </c>
      <c r="AI1690" s="49">
        <f>IFERROR(IF(OR($W1690&lt;&gt;"Ja",VLOOKUP($C1690,Listen!$A$2:$F$45,6,0)="Nein"),$AC1690,$AB1690),0)</f>
        <v>0</v>
      </c>
      <c r="AJ1690" s="49">
        <f>IFERROR(IF(OR($W1690&lt;&gt;"Ja",VLOOKUP($C1690,Listen!$A$2:$F$45,6,0)="Nein"),$AC1690,$AB1690),0)</f>
        <v>0</v>
      </c>
      <c r="AK1690" s="49">
        <f>IFERROR(IF(OR($W1690&lt;&gt;"Ja",VLOOKUP($C1690,Listen!$A$2:$F$45,6,0)="Nein"),$AC1690,$AB1690),0)</f>
        <v>0</v>
      </c>
      <c r="AL1690" s="51">
        <f t="shared" si="552"/>
        <v>0</v>
      </c>
      <c r="AM1690" s="296">
        <f>IFERROR(IF(VLOOKUP($C1690,Listen!$A$2:$F$45,6,0)="Ja",MAX(BC1690:BD1690),D_SAV!$BC1690),0)</f>
        <v>0</v>
      </c>
      <c r="AN1690" s="51">
        <f t="shared" si="553"/>
        <v>0</v>
      </c>
      <c r="AP1690" s="304">
        <f t="shared" si="554"/>
        <v>0</v>
      </c>
      <c r="AQ1690" s="304">
        <f t="shared" si="555"/>
        <v>0</v>
      </c>
      <c r="AR1690" s="304">
        <f t="shared" si="556"/>
        <v>0</v>
      </c>
      <c r="AS1690" s="304">
        <f t="shared" si="557"/>
        <v>0</v>
      </c>
      <c r="AT1690" s="304">
        <f t="shared" si="558"/>
        <v>0</v>
      </c>
      <c r="AU1690" s="304">
        <f t="shared" si="559"/>
        <v>0</v>
      </c>
      <c r="AV1690" s="304">
        <f t="shared" si="560"/>
        <v>0</v>
      </c>
      <c r="AW1690" s="304">
        <f t="shared" si="561"/>
        <v>0</v>
      </c>
      <c r="AX1690" s="304">
        <f t="shared" si="562"/>
        <v>0</v>
      </c>
      <c r="AY1690" s="304">
        <f t="shared" si="563"/>
        <v>0</v>
      </c>
      <c r="AZ1690" s="304">
        <f t="shared" si="564"/>
        <v>0</v>
      </c>
      <c r="BA1690" s="304">
        <f t="shared" si="565"/>
        <v>0</v>
      </c>
      <c r="BB1690" s="304">
        <f t="shared" si="566"/>
        <v>0</v>
      </c>
      <c r="BC1690" s="304">
        <f t="shared" si="567"/>
        <v>0</v>
      </c>
      <c r="BD1690" s="304">
        <f t="shared" si="568"/>
        <v>0</v>
      </c>
      <c r="BE1690" s="304">
        <f>IFERROR(IF(VLOOKUP($C1690,Listen!$A$2:$F$45,6,0)="Ja",BB1690-MAX(BC1690:BD1690),BB1690-BC1690),0)</f>
        <v>0</v>
      </c>
    </row>
    <row r="1691" spans="1:57" x14ac:dyDescent="0.25">
      <c r="A1691" s="320" t="str">
        <f>IF(AND(D1691&lt;&gt;0,C1691&lt;&gt;0,E1691&lt;&gt;0),IF(B1691&lt;&gt;0,CONCATENATE(B1691,"-AGr",VLOOKUP(C1691,Listen!$A$2:$D$45,4,FALSE),"-",D1691,"-",E1691,),CONCATENATE("AGr",VLOOKUP(C1691,Listen!$A$2:$D$45,4,FALSE),"-",D1691,"-",E1691)),"keine vollständige ID")</f>
        <v>keine vollständige ID</v>
      </c>
      <c r="B1691" s="301"/>
      <c r="C1691" s="287"/>
      <c r="D1691" s="34"/>
      <c r="E1691" s="306"/>
      <c r="F1691" s="116"/>
      <c r="G1691" s="17"/>
      <c r="H1691" s="17"/>
      <c r="I1691" s="17"/>
      <c r="J1691" s="17"/>
      <c r="K1691" s="17"/>
      <c r="L1691" s="17"/>
      <c r="M1691" s="17"/>
      <c r="N1691" s="17"/>
      <c r="O1691" s="116"/>
      <c r="P1691" s="117">
        <f>IF(D1691&gt;A_Stammdaten!$B$12,0,SUM(G1691,H1691,J1691,L1691:M1691)-SUM(I1691,K1691,N1691:O1691))</f>
        <v>0</v>
      </c>
      <c r="Q1691" s="17"/>
      <c r="R1691" s="17"/>
      <c r="S1691" s="17"/>
      <c r="T1691" s="17"/>
      <c r="U1691" s="62">
        <f t="shared" si="548"/>
        <v>0</v>
      </c>
      <c r="V1691" s="34"/>
      <c r="W1691" s="34"/>
      <c r="X1691" s="34"/>
      <c r="Y1691" s="34"/>
      <c r="Z1691" s="34"/>
      <c r="AA1691" s="63" t="str">
        <f t="shared" si="549"/>
        <v>-</v>
      </c>
      <c r="AB1691" s="63" t="str">
        <f t="shared" si="550"/>
        <v>-</v>
      </c>
      <c r="AC1691" s="63">
        <f>IF(ISBLANK($C1691),0,VLOOKUP($C1691,Listen!$A$2:$C$45,2,FALSE))</f>
        <v>0</v>
      </c>
      <c r="AD1691" s="63">
        <f>IF(ISBLANK($C1691),0,VLOOKUP($C1691,Listen!$A$2:$C$45,3,FALSE))</f>
        <v>0</v>
      </c>
      <c r="AE1691" s="49">
        <f t="shared" si="551"/>
        <v>0</v>
      </c>
      <c r="AF1691" s="49">
        <f t="shared" si="551"/>
        <v>0</v>
      </c>
      <c r="AG1691" s="49">
        <f>IFERROR(IF(OR($V1691&lt;&gt;"Ja",VLOOKUP($C1691,Listen!$A$2:$F$45,5,0)="Nein",D1691&lt;IF(C1691="LNG Anbindungsanlagen gemäß separater Festlegung",2022,2023)),$AC1691,$AA1691),0)</f>
        <v>0</v>
      </c>
      <c r="AH1691" s="49">
        <f>IFERROR(IF(OR($V1691&lt;&gt;"Ja",VLOOKUP($C1691,Listen!$A$2:$F$45,5,0)="Nein",D1691&lt;IF(C1691="LNG Anbindungsanlagen gemäß separater Festlegung",2022,2023)),$AC1691,$AA1691),0)</f>
        <v>0</v>
      </c>
      <c r="AI1691" s="49">
        <f>IFERROR(IF(OR($W1691&lt;&gt;"Ja",VLOOKUP($C1691,Listen!$A$2:$F$45,6,0)="Nein"),$AC1691,$AB1691),0)</f>
        <v>0</v>
      </c>
      <c r="AJ1691" s="49">
        <f>IFERROR(IF(OR($W1691&lt;&gt;"Ja",VLOOKUP($C1691,Listen!$A$2:$F$45,6,0)="Nein"),$AC1691,$AB1691),0)</f>
        <v>0</v>
      </c>
      <c r="AK1691" s="49">
        <f>IFERROR(IF(OR($W1691&lt;&gt;"Ja",VLOOKUP($C1691,Listen!$A$2:$F$45,6,0)="Nein"),$AC1691,$AB1691),0)</f>
        <v>0</v>
      </c>
      <c r="AL1691" s="51">
        <f t="shared" si="552"/>
        <v>0</v>
      </c>
      <c r="AM1691" s="296">
        <f>IFERROR(IF(VLOOKUP($C1691,Listen!$A$2:$F$45,6,0)="Ja",MAX(BC1691:BD1691),D_SAV!$BC1691),0)</f>
        <v>0</v>
      </c>
      <c r="AN1691" s="51">
        <f t="shared" si="553"/>
        <v>0</v>
      </c>
      <c r="AP1691" s="304">
        <f t="shared" si="554"/>
        <v>0</v>
      </c>
      <c r="AQ1691" s="304">
        <f t="shared" si="555"/>
        <v>0</v>
      </c>
      <c r="AR1691" s="304">
        <f t="shared" si="556"/>
        <v>0</v>
      </c>
      <c r="AS1691" s="304">
        <f t="shared" si="557"/>
        <v>0</v>
      </c>
      <c r="AT1691" s="304">
        <f t="shared" si="558"/>
        <v>0</v>
      </c>
      <c r="AU1691" s="304">
        <f t="shared" si="559"/>
        <v>0</v>
      </c>
      <c r="AV1691" s="304">
        <f t="shared" si="560"/>
        <v>0</v>
      </c>
      <c r="AW1691" s="304">
        <f t="shared" si="561"/>
        <v>0</v>
      </c>
      <c r="AX1691" s="304">
        <f t="shared" si="562"/>
        <v>0</v>
      </c>
      <c r="AY1691" s="304">
        <f t="shared" si="563"/>
        <v>0</v>
      </c>
      <c r="AZ1691" s="304">
        <f t="shared" si="564"/>
        <v>0</v>
      </c>
      <c r="BA1691" s="304">
        <f t="shared" si="565"/>
        <v>0</v>
      </c>
      <c r="BB1691" s="304">
        <f t="shared" si="566"/>
        <v>0</v>
      </c>
      <c r="BC1691" s="304">
        <f t="shared" si="567"/>
        <v>0</v>
      </c>
      <c r="BD1691" s="304">
        <f t="shared" si="568"/>
        <v>0</v>
      </c>
      <c r="BE1691" s="304">
        <f>IFERROR(IF(VLOOKUP($C1691,Listen!$A$2:$F$45,6,0)="Ja",BB1691-MAX(BC1691:BD1691),BB1691-BC1691),0)</f>
        <v>0</v>
      </c>
    </row>
    <row r="1692" spans="1:57" x14ac:dyDescent="0.25">
      <c r="A1692" s="320" t="str">
        <f>IF(AND(D1692&lt;&gt;0,C1692&lt;&gt;0,E1692&lt;&gt;0),IF(B1692&lt;&gt;0,CONCATENATE(B1692,"-AGr",VLOOKUP(C1692,Listen!$A$2:$D$45,4,FALSE),"-",D1692,"-",E1692,),CONCATENATE("AGr",VLOOKUP(C1692,Listen!$A$2:$D$45,4,FALSE),"-",D1692,"-",E1692)),"keine vollständige ID")</f>
        <v>keine vollständige ID</v>
      </c>
      <c r="B1692" s="301"/>
      <c r="C1692" s="287"/>
      <c r="D1692" s="34"/>
      <c r="E1692" s="306"/>
      <c r="F1692" s="116"/>
      <c r="G1692" s="17"/>
      <c r="H1692" s="17"/>
      <c r="I1692" s="17"/>
      <c r="J1692" s="17"/>
      <c r="K1692" s="17"/>
      <c r="L1692" s="17"/>
      <c r="M1692" s="17"/>
      <c r="N1692" s="17"/>
      <c r="O1692" s="116"/>
      <c r="P1692" s="117">
        <f>IF(D1692&gt;A_Stammdaten!$B$12,0,SUM(G1692,H1692,J1692,L1692:M1692)-SUM(I1692,K1692,N1692:O1692))</f>
        <v>0</v>
      </c>
      <c r="Q1692" s="17"/>
      <c r="R1692" s="17"/>
      <c r="S1692" s="17"/>
      <c r="T1692" s="17"/>
      <c r="U1692" s="62">
        <f t="shared" si="548"/>
        <v>0</v>
      </c>
      <c r="V1692" s="34"/>
      <c r="W1692" s="34"/>
      <c r="X1692" s="34"/>
      <c r="Y1692" s="34"/>
      <c r="Z1692" s="34"/>
      <c r="AA1692" s="63" t="str">
        <f t="shared" si="549"/>
        <v>-</v>
      </c>
      <c r="AB1692" s="63" t="str">
        <f t="shared" si="550"/>
        <v>-</v>
      </c>
      <c r="AC1692" s="63">
        <f>IF(ISBLANK($C1692),0,VLOOKUP($C1692,Listen!$A$2:$C$45,2,FALSE))</f>
        <v>0</v>
      </c>
      <c r="AD1692" s="63">
        <f>IF(ISBLANK($C1692),0,VLOOKUP($C1692,Listen!$A$2:$C$45,3,FALSE))</f>
        <v>0</v>
      </c>
      <c r="AE1692" s="49">
        <f t="shared" si="551"/>
        <v>0</v>
      </c>
      <c r="AF1692" s="49">
        <f t="shared" si="551"/>
        <v>0</v>
      </c>
      <c r="AG1692" s="49">
        <f>IFERROR(IF(OR($V1692&lt;&gt;"Ja",VLOOKUP($C1692,Listen!$A$2:$F$45,5,0)="Nein",D1692&lt;IF(C1692="LNG Anbindungsanlagen gemäß separater Festlegung",2022,2023)),$AC1692,$AA1692),0)</f>
        <v>0</v>
      </c>
      <c r="AH1692" s="49">
        <f>IFERROR(IF(OR($V1692&lt;&gt;"Ja",VLOOKUP($C1692,Listen!$A$2:$F$45,5,0)="Nein",D1692&lt;IF(C1692="LNG Anbindungsanlagen gemäß separater Festlegung",2022,2023)),$AC1692,$AA1692),0)</f>
        <v>0</v>
      </c>
      <c r="AI1692" s="49">
        <f>IFERROR(IF(OR($W1692&lt;&gt;"Ja",VLOOKUP($C1692,Listen!$A$2:$F$45,6,0)="Nein"),$AC1692,$AB1692),0)</f>
        <v>0</v>
      </c>
      <c r="AJ1692" s="49">
        <f>IFERROR(IF(OR($W1692&lt;&gt;"Ja",VLOOKUP($C1692,Listen!$A$2:$F$45,6,0)="Nein"),$AC1692,$AB1692),0)</f>
        <v>0</v>
      </c>
      <c r="AK1692" s="49">
        <f>IFERROR(IF(OR($W1692&lt;&gt;"Ja",VLOOKUP($C1692,Listen!$A$2:$F$45,6,0)="Nein"),$AC1692,$AB1692),0)</f>
        <v>0</v>
      </c>
      <c r="AL1692" s="51">
        <f t="shared" si="552"/>
        <v>0</v>
      </c>
      <c r="AM1692" s="296">
        <f>IFERROR(IF(VLOOKUP($C1692,Listen!$A$2:$F$45,6,0)="Ja",MAX(BC1692:BD1692),D_SAV!$BC1692),0)</f>
        <v>0</v>
      </c>
      <c r="AN1692" s="51">
        <f t="shared" si="553"/>
        <v>0</v>
      </c>
      <c r="AP1692" s="304">
        <f t="shared" si="554"/>
        <v>0</v>
      </c>
      <c r="AQ1692" s="304">
        <f t="shared" si="555"/>
        <v>0</v>
      </c>
      <c r="AR1692" s="304">
        <f t="shared" si="556"/>
        <v>0</v>
      </c>
      <c r="AS1692" s="304">
        <f t="shared" si="557"/>
        <v>0</v>
      </c>
      <c r="AT1692" s="304">
        <f t="shared" si="558"/>
        <v>0</v>
      </c>
      <c r="AU1692" s="304">
        <f t="shared" si="559"/>
        <v>0</v>
      </c>
      <c r="AV1692" s="304">
        <f t="shared" si="560"/>
        <v>0</v>
      </c>
      <c r="AW1692" s="304">
        <f t="shared" si="561"/>
        <v>0</v>
      </c>
      <c r="AX1692" s="304">
        <f t="shared" si="562"/>
        <v>0</v>
      </c>
      <c r="AY1692" s="304">
        <f t="shared" si="563"/>
        <v>0</v>
      </c>
      <c r="AZ1692" s="304">
        <f t="shared" si="564"/>
        <v>0</v>
      </c>
      <c r="BA1692" s="304">
        <f t="shared" si="565"/>
        <v>0</v>
      </c>
      <c r="BB1692" s="304">
        <f t="shared" si="566"/>
        <v>0</v>
      </c>
      <c r="BC1692" s="304">
        <f t="shared" si="567"/>
        <v>0</v>
      </c>
      <c r="BD1692" s="304">
        <f t="shared" si="568"/>
        <v>0</v>
      </c>
      <c r="BE1692" s="304">
        <f>IFERROR(IF(VLOOKUP($C1692,Listen!$A$2:$F$45,6,0)="Ja",BB1692-MAX(BC1692:BD1692),BB1692-BC1692),0)</f>
        <v>0</v>
      </c>
    </row>
    <row r="1693" spans="1:57" x14ac:dyDescent="0.25">
      <c r="A1693" s="320" t="str">
        <f>IF(AND(D1693&lt;&gt;0,C1693&lt;&gt;0,E1693&lt;&gt;0),IF(B1693&lt;&gt;0,CONCATENATE(B1693,"-AGr",VLOOKUP(C1693,Listen!$A$2:$D$45,4,FALSE),"-",D1693,"-",E1693,),CONCATENATE("AGr",VLOOKUP(C1693,Listen!$A$2:$D$45,4,FALSE),"-",D1693,"-",E1693)),"keine vollständige ID")</f>
        <v>keine vollständige ID</v>
      </c>
      <c r="B1693" s="301"/>
      <c r="C1693" s="287"/>
      <c r="D1693" s="34"/>
      <c r="E1693" s="306"/>
      <c r="F1693" s="116"/>
      <c r="G1693" s="17"/>
      <c r="H1693" s="17"/>
      <c r="I1693" s="17"/>
      <c r="J1693" s="17"/>
      <c r="K1693" s="17"/>
      <c r="L1693" s="17"/>
      <c r="M1693" s="17"/>
      <c r="N1693" s="17"/>
      <c r="O1693" s="116"/>
      <c r="P1693" s="117">
        <f>IF(D1693&gt;A_Stammdaten!$B$12,0,SUM(G1693,H1693,J1693,L1693:M1693)-SUM(I1693,K1693,N1693:O1693))</f>
        <v>0</v>
      </c>
      <c r="Q1693" s="17"/>
      <c r="R1693" s="17"/>
      <c r="S1693" s="17"/>
      <c r="T1693" s="17"/>
      <c r="U1693" s="62">
        <f t="shared" si="548"/>
        <v>0</v>
      </c>
      <c r="V1693" s="34"/>
      <c r="W1693" s="34"/>
      <c r="X1693" s="34"/>
      <c r="Y1693" s="34"/>
      <c r="Z1693" s="34"/>
      <c r="AA1693" s="63" t="str">
        <f t="shared" si="549"/>
        <v>-</v>
      </c>
      <c r="AB1693" s="63" t="str">
        <f t="shared" si="550"/>
        <v>-</v>
      </c>
      <c r="AC1693" s="63">
        <f>IF(ISBLANK($C1693),0,VLOOKUP($C1693,Listen!$A$2:$C$45,2,FALSE))</f>
        <v>0</v>
      </c>
      <c r="AD1693" s="63">
        <f>IF(ISBLANK($C1693),0,VLOOKUP($C1693,Listen!$A$2:$C$45,3,FALSE))</f>
        <v>0</v>
      </c>
      <c r="AE1693" s="49">
        <f t="shared" si="551"/>
        <v>0</v>
      </c>
      <c r="AF1693" s="49">
        <f t="shared" si="551"/>
        <v>0</v>
      </c>
      <c r="AG1693" s="49">
        <f>IFERROR(IF(OR($V1693&lt;&gt;"Ja",VLOOKUP($C1693,Listen!$A$2:$F$45,5,0)="Nein",D1693&lt;IF(C1693="LNG Anbindungsanlagen gemäß separater Festlegung",2022,2023)),$AC1693,$AA1693),0)</f>
        <v>0</v>
      </c>
      <c r="AH1693" s="49">
        <f>IFERROR(IF(OR($V1693&lt;&gt;"Ja",VLOOKUP($C1693,Listen!$A$2:$F$45,5,0)="Nein",D1693&lt;IF(C1693="LNG Anbindungsanlagen gemäß separater Festlegung",2022,2023)),$AC1693,$AA1693),0)</f>
        <v>0</v>
      </c>
      <c r="AI1693" s="49">
        <f>IFERROR(IF(OR($W1693&lt;&gt;"Ja",VLOOKUP($C1693,Listen!$A$2:$F$45,6,0)="Nein"),$AC1693,$AB1693),0)</f>
        <v>0</v>
      </c>
      <c r="AJ1693" s="49">
        <f>IFERROR(IF(OR($W1693&lt;&gt;"Ja",VLOOKUP($C1693,Listen!$A$2:$F$45,6,0)="Nein"),$AC1693,$AB1693),0)</f>
        <v>0</v>
      </c>
      <c r="AK1693" s="49">
        <f>IFERROR(IF(OR($W1693&lt;&gt;"Ja",VLOOKUP($C1693,Listen!$A$2:$F$45,6,0)="Nein"),$AC1693,$AB1693),0)</f>
        <v>0</v>
      </c>
      <c r="AL1693" s="51">
        <f t="shared" si="552"/>
        <v>0</v>
      </c>
      <c r="AM1693" s="296">
        <f>IFERROR(IF(VLOOKUP($C1693,Listen!$A$2:$F$45,6,0)="Ja",MAX(BC1693:BD1693),D_SAV!$BC1693),0)</f>
        <v>0</v>
      </c>
      <c r="AN1693" s="51">
        <f t="shared" si="553"/>
        <v>0</v>
      </c>
      <c r="AP1693" s="304">
        <f t="shared" si="554"/>
        <v>0</v>
      </c>
      <c r="AQ1693" s="304">
        <f t="shared" si="555"/>
        <v>0</v>
      </c>
      <c r="AR1693" s="304">
        <f t="shared" si="556"/>
        <v>0</v>
      </c>
      <c r="AS1693" s="304">
        <f t="shared" si="557"/>
        <v>0</v>
      </c>
      <c r="AT1693" s="304">
        <f t="shared" si="558"/>
        <v>0</v>
      </c>
      <c r="AU1693" s="304">
        <f t="shared" si="559"/>
        <v>0</v>
      </c>
      <c r="AV1693" s="304">
        <f t="shared" si="560"/>
        <v>0</v>
      </c>
      <c r="AW1693" s="304">
        <f t="shared" si="561"/>
        <v>0</v>
      </c>
      <c r="AX1693" s="304">
        <f t="shared" si="562"/>
        <v>0</v>
      </c>
      <c r="AY1693" s="304">
        <f t="shared" si="563"/>
        <v>0</v>
      </c>
      <c r="AZ1693" s="304">
        <f t="shared" si="564"/>
        <v>0</v>
      </c>
      <c r="BA1693" s="304">
        <f t="shared" si="565"/>
        <v>0</v>
      </c>
      <c r="BB1693" s="304">
        <f t="shared" si="566"/>
        <v>0</v>
      </c>
      <c r="BC1693" s="304">
        <f t="shared" si="567"/>
        <v>0</v>
      </c>
      <c r="BD1693" s="304">
        <f t="shared" si="568"/>
        <v>0</v>
      </c>
      <c r="BE1693" s="304">
        <f>IFERROR(IF(VLOOKUP($C1693,Listen!$A$2:$F$45,6,0)="Ja",BB1693-MAX(BC1693:BD1693),BB1693-BC1693),0)</f>
        <v>0</v>
      </c>
    </row>
    <row r="1694" spans="1:57" x14ac:dyDescent="0.25">
      <c r="A1694" s="320" t="str">
        <f>IF(AND(D1694&lt;&gt;0,C1694&lt;&gt;0,E1694&lt;&gt;0),IF(B1694&lt;&gt;0,CONCATENATE(B1694,"-AGr",VLOOKUP(C1694,Listen!$A$2:$D$45,4,FALSE),"-",D1694,"-",E1694,),CONCATENATE("AGr",VLOOKUP(C1694,Listen!$A$2:$D$45,4,FALSE),"-",D1694,"-",E1694)),"keine vollständige ID")</f>
        <v>keine vollständige ID</v>
      </c>
      <c r="B1694" s="301"/>
      <c r="C1694" s="287"/>
      <c r="D1694" s="34"/>
      <c r="E1694" s="306"/>
      <c r="F1694" s="116"/>
      <c r="G1694" s="17"/>
      <c r="H1694" s="17"/>
      <c r="I1694" s="17"/>
      <c r="J1694" s="17"/>
      <c r="K1694" s="17"/>
      <c r="L1694" s="17"/>
      <c r="M1694" s="17"/>
      <c r="N1694" s="17"/>
      <c r="O1694" s="116"/>
      <c r="P1694" s="117">
        <f>IF(D1694&gt;A_Stammdaten!$B$12,0,SUM(G1694,H1694,J1694,L1694:M1694)-SUM(I1694,K1694,N1694:O1694))</f>
        <v>0</v>
      </c>
      <c r="Q1694" s="17"/>
      <c r="R1694" s="17"/>
      <c r="S1694" s="17"/>
      <c r="T1694" s="17"/>
      <c r="U1694" s="62">
        <f t="shared" si="548"/>
        <v>0</v>
      </c>
      <c r="V1694" s="34"/>
      <c r="W1694" s="34"/>
      <c r="X1694" s="34"/>
      <c r="Y1694" s="34"/>
      <c r="Z1694" s="34"/>
      <c r="AA1694" s="63" t="str">
        <f t="shared" si="549"/>
        <v>-</v>
      </c>
      <c r="AB1694" s="63" t="str">
        <f t="shared" si="550"/>
        <v>-</v>
      </c>
      <c r="AC1694" s="63">
        <f>IF(ISBLANK($C1694),0,VLOOKUP($C1694,Listen!$A$2:$C$45,2,FALSE))</f>
        <v>0</v>
      </c>
      <c r="AD1694" s="63">
        <f>IF(ISBLANK($C1694),0,VLOOKUP($C1694,Listen!$A$2:$C$45,3,FALSE))</f>
        <v>0</v>
      </c>
      <c r="AE1694" s="49">
        <f t="shared" si="551"/>
        <v>0</v>
      </c>
      <c r="AF1694" s="49">
        <f t="shared" si="551"/>
        <v>0</v>
      </c>
      <c r="AG1694" s="49">
        <f>IFERROR(IF(OR($V1694&lt;&gt;"Ja",VLOOKUP($C1694,Listen!$A$2:$F$45,5,0)="Nein",D1694&lt;IF(C1694="LNG Anbindungsanlagen gemäß separater Festlegung",2022,2023)),$AC1694,$AA1694),0)</f>
        <v>0</v>
      </c>
      <c r="AH1694" s="49">
        <f>IFERROR(IF(OR($V1694&lt;&gt;"Ja",VLOOKUP($C1694,Listen!$A$2:$F$45,5,0)="Nein",D1694&lt;IF(C1694="LNG Anbindungsanlagen gemäß separater Festlegung",2022,2023)),$AC1694,$AA1694),0)</f>
        <v>0</v>
      </c>
      <c r="AI1694" s="49">
        <f>IFERROR(IF(OR($W1694&lt;&gt;"Ja",VLOOKUP($C1694,Listen!$A$2:$F$45,6,0)="Nein"),$AC1694,$AB1694),0)</f>
        <v>0</v>
      </c>
      <c r="AJ1694" s="49">
        <f>IFERROR(IF(OR($W1694&lt;&gt;"Ja",VLOOKUP($C1694,Listen!$A$2:$F$45,6,0)="Nein"),$AC1694,$AB1694),0)</f>
        <v>0</v>
      </c>
      <c r="AK1694" s="49">
        <f>IFERROR(IF(OR($W1694&lt;&gt;"Ja",VLOOKUP($C1694,Listen!$A$2:$F$45,6,0)="Nein"),$AC1694,$AB1694),0)</f>
        <v>0</v>
      </c>
      <c r="AL1694" s="51">
        <f t="shared" si="552"/>
        <v>0</v>
      </c>
      <c r="AM1694" s="296">
        <f>IFERROR(IF(VLOOKUP($C1694,Listen!$A$2:$F$45,6,0)="Ja",MAX(BC1694:BD1694),D_SAV!$BC1694),0)</f>
        <v>0</v>
      </c>
      <c r="AN1694" s="51">
        <f t="shared" si="553"/>
        <v>0</v>
      </c>
      <c r="AP1694" s="304">
        <f t="shared" si="554"/>
        <v>0</v>
      </c>
      <c r="AQ1694" s="304">
        <f t="shared" si="555"/>
        <v>0</v>
      </c>
      <c r="AR1694" s="304">
        <f t="shared" si="556"/>
        <v>0</v>
      </c>
      <c r="AS1694" s="304">
        <f t="shared" si="557"/>
        <v>0</v>
      </c>
      <c r="AT1694" s="304">
        <f t="shared" si="558"/>
        <v>0</v>
      </c>
      <c r="AU1694" s="304">
        <f t="shared" si="559"/>
        <v>0</v>
      </c>
      <c r="AV1694" s="304">
        <f t="shared" si="560"/>
        <v>0</v>
      </c>
      <c r="AW1694" s="304">
        <f t="shared" si="561"/>
        <v>0</v>
      </c>
      <c r="AX1694" s="304">
        <f t="shared" si="562"/>
        <v>0</v>
      </c>
      <c r="AY1694" s="304">
        <f t="shared" si="563"/>
        <v>0</v>
      </c>
      <c r="AZ1694" s="304">
        <f t="shared" si="564"/>
        <v>0</v>
      </c>
      <c r="BA1694" s="304">
        <f t="shared" si="565"/>
        <v>0</v>
      </c>
      <c r="BB1694" s="304">
        <f t="shared" si="566"/>
        <v>0</v>
      </c>
      <c r="BC1694" s="304">
        <f t="shared" si="567"/>
        <v>0</v>
      </c>
      <c r="BD1694" s="304">
        <f t="shared" si="568"/>
        <v>0</v>
      </c>
      <c r="BE1694" s="304">
        <f>IFERROR(IF(VLOOKUP($C1694,Listen!$A$2:$F$45,6,0)="Ja",BB1694-MAX(BC1694:BD1694),BB1694-BC1694),0)</f>
        <v>0</v>
      </c>
    </row>
    <row r="1695" spans="1:57" x14ac:dyDescent="0.25">
      <c r="A1695" s="320" t="str">
        <f>IF(AND(D1695&lt;&gt;0,C1695&lt;&gt;0,E1695&lt;&gt;0),IF(B1695&lt;&gt;0,CONCATENATE(B1695,"-AGr",VLOOKUP(C1695,Listen!$A$2:$D$45,4,FALSE),"-",D1695,"-",E1695,),CONCATENATE("AGr",VLOOKUP(C1695,Listen!$A$2:$D$45,4,FALSE),"-",D1695,"-",E1695)),"keine vollständige ID")</f>
        <v>keine vollständige ID</v>
      </c>
      <c r="B1695" s="301"/>
      <c r="C1695" s="287"/>
      <c r="D1695" s="34"/>
      <c r="E1695" s="306"/>
      <c r="F1695" s="116"/>
      <c r="G1695" s="17"/>
      <c r="H1695" s="17"/>
      <c r="I1695" s="17"/>
      <c r="J1695" s="17"/>
      <c r="K1695" s="17"/>
      <c r="L1695" s="17"/>
      <c r="M1695" s="17"/>
      <c r="N1695" s="17"/>
      <c r="O1695" s="116"/>
      <c r="P1695" s="117">
        <f>IF(D1695&gt;A_Stammdaten!$B$12,0,SUM(G1695,H1695,J1695,L1695:M1695)-SUM(I1695,K1695,N1695:O1695))</f>
        <v>0</v>
      </c>
      <c r="Q1695" s="17"/>
      <c r="R1695" s="17"/>
      <c r="S1695" s="17"/>
      <c r="T1695" s="17"/>
      <c r="U1695" s="62">
        <f t="shared" si="548"/>
        <v>0</v>
      </c>
      <c r="V1695" s="34"/>
      <c r="W1695" s="34"/>
      <c r="X1695" s="34"/>
      <c r="Y1695" s="34"/>
      <c r="Z1695" s="34"/>
      <c r="AA1695" s="63" t="str">
        <f t="shared" si="549"/>
        <v>-</v>
      </c>
      <c r="AB1695" s="63" t="str">
        <f t="shared" si="550"/>
        <v>-</v>
      </c>
      <c r="AC1695" s="63">
        <f>IF(ISBLANK($C1695),0,VLOOKUP($C1695,Listen!$A$2:$C$45,2,FALSE))</f>
        <v>0</v>
      </c>
      <c r="AD1695" s="63">
        <f>IF(ISBLANK($C1695),0,VLOOKUP($C1695,Listen!$A$2:$C$45,3,FALSE))</f>
        <v>0</v>
      </c>
      <c r="AE1695" s="49">
        <f t="shared" si="551"/>
        <v>0</v>
      </c>
      <c r="AF1695" s="49">
        <f t="shared" si="551"/>
        <v>0</v>
      </c>
      <c r="AG1695" s="49">
        <f>IFERROR(IF(OR($V1695&lt;&gt;"Ja",VLOOKUP($C1695,Listen!$A$2:$F$45,5,0)="Nein",D1695&lt;IF(C1695="LNG Anbindungsanlagen gemäß separater Festlegung",2022,2023)),$AC1695,$AA1695),0)</f>
        <v>0</v>
      </c>
      <c r="AH1695" s="49">
        <f>IFERROR(IF(OR($V1695&lt;&gt;"Ja",VLOOKUP($C1695,Listen!$A$2:$F$45,5,0)="Nein",D1695&lt;IF(C1695="LNG Anbindungsanlagen gemäß separater Festlegung",2022,2023)),$AC1695,$AA1695),0)</f>
        <v>0</v>
      </c>
      <c r="AI1695" s="49">
        <f>IFERROR(IF(OR($W1695&lt;&gt;"Ja",VLOOKUP($C1695,Listen!$A$2:$F$45,6,0)="Nein"),$AC1695,$AB1695),0)</f>
        <v>0</v>
      </c>
      <c r="AJ1695" s="49">
        <f>IFERROR(IF(OR($W1695&lt;&gt;"Ja",VLOOKUP($C1695,Listen!$A$2:$F$45,6,0)="Nein"),$AC1695,$AB1695),0)</f>
        <v>0</v>
      </c>
      <c r="AK1695" s="49">
        <f>IFERROR(IF(OR($W1695&lt;&gt;"Ja",VLOOKUP($C1695,Listen!$A$2:$F$45,6,0)="Nein"),$AC1695,$AB1695),0)</f>
        <v>0</v>
      </c>
      <c r="AL1695" s="51">
        <f t="shared" si="552"/>
        <v>0</v>
      </c>
      <c r="AM1695" s="296">
        <f>IFERROR(IF(VLOOKUP($C1695,Listen!$A$2:$F$45,6,0)="Ja",MAX(BC1695:BD1695),D_SAV!$BC1695),0)</f>
        <v>0</v>
      </c>
      <c r="AN1695" s="51">
        <f t="shared" si="553"/>
        <v>0</v>
      </c>
      <c r="AP1695" s="304">
        <f t="shared" si="554"/>
        <v>0</v>
      </c>
      <c r="AQ1695" s="304">
        <f t="shared" si="555"/>
        <v>0</v>
      </c>
      <c r="AR1695" s="304">
        <f t="shared" si="556"/>
        <v>0</v>
      </c>
      <c r="AS1695" s="304">
        <f t="shared" si="557"/>
        <v>0</v>
      </c>
      <c r="AT1695" s="304">
        <f t="shared" si="558"/>
        <v>0</v>
      </c>
      <c r="AU1695" s="304">
        <f t="shared" si="559"/>
        <v>0</v>
      </c>
      <c r="AV1695" s="304">
        <f t="shared" si="560"/>
        <v>0</v>
      </c>
      <c r="AW1695" s="304">
        <f t="shared" si="561"/>
        <v>0</v>
      </c>
      <c r="AX1695" s="304">
        <f t="shared" si="562"/>
        <v>0</v>
      </c>
      <c r="AY1695" s="304">
        <f t="shared" si="563"/>
        <v>0</v>
      </c>
      <c r="AZ1695" s="304">
        <f t="shared" si="564"/>
        <v>0</v>
      </c>
      <c r="BA1695" s="304">
        <f t="shared" si="565"/>
        <v>0</v>
      </c>
      <c r="BB1695" s="304">
        <f t="shared" si="566"/>
        <v>0</v>
      </c>
      <c r="BC1695" s="304">
        <f t="shared" si="567"/>
        <v>0</v>
      </c>
      <c r="BD1695" s="304">
        <f t="shared" si="568"/>
        <v>0</v>
      </c>
      <c r="BE1695" s="304">
        <f>IFERROR(IF(VLOOKUP($C1695,Listen!$A$2:$F$45,6,0)="Ja",BB1695-MAX(BC1695:BD1695),BB1695-BC1695),0)</f>
        <v>0</v>
      </c>
    </row>
    <row r="1696" spans="1:57" x14ac:dyDescent="0.25">
      <c r="A1696" s="320" t="str">
        <f>IF(AND(D1696&lt;&gt;0,C1696&lt;&gt;0,E1696&lt;&gt;0),IF(B1696&lt;&gt;0,CONCATENATE(B1696,"-AGr",VLOOKUP(C1696,Listen!$A$2:$D$45,4,FALSE),"-",D1696,"-",E1696,),CONCATENATE("AGr",VLOOKUP(C1696,Listen!$A$2:$D$45,4,FALSE),"-",D1696,"-",E1696)),"keine vollständige ID")</f>
        <v>keine vollständige ID</v>
      </c>
      <c r="B1696" s="301"/>
      <c r="C1696" s="287"/>
      <c r="D1696" s="34"/>
      <c r="E1696" s="306"/>
      <c r="F1696" s="116"/>
      <c r="G1696" s="17"/>
      <c r="H1696" s="17"/>
      <c r="I1696" s="17"/>
      <c r="J1696" s="17"/>
      <c r="K1696" s="17"/>
      <c r="L1696" s="17"/>
      <c r="M1696" s="17"/>
      <c r="N1696" s="17"/>
      <c r="O1696" s="116"/>
      <c r="P1696" s="117">
        <f>IF(D1696&gt;A_Stammdaten!$B$12,0,SUM(G1696,H1696,J1696,L1696:M1696)-SUM(I1696,K1696,N1696:O1696))</f>
        <v>0</v>
      </c>
      <c r="Q1696" s="17"/>
      <c r="R1696" s="17"/>
      <c r="S1696" s="17"/>
      <c r="T1696" s="17"/>
      <c r="U1696" s="62">
        <f t="shared" si="548"/>
        <v>0</v>
      </c>
      <c r="V1696" s="34"/>
      <c r="W1696" s="34"/>
      <c r="X1696" s="34"/>
      <c r="Y1696" s="34"/>
      <c r="Z1696" s="34"/>
      <c r="AA1696" s="63" t="str">
        <f t="shared" si="549"/>
        <v>-</v>
      </c>
      <c r="AB1696" s="63" t="str">
        <f t="shared" si="550"/>
        <v>-</v>
      </c>
      <c r="AC1696" s="63">
        <f>IF(ISBLANK($C1696),0,VLOOKUP($C1696,Listen!$A$2:$C$45,2,FALSE))</f>
        <v>0</v>
      </c>
      <c r="AD1696" s="63">
        <f>IF(ISBLANK($C1696),0,VLOOKUP($C1696,Listen!$A$2:$C$45,3,FALSE))</f>
        <v>0</v>
      </c>
      <c r="AE1696" s="49">
        <f t="shared" si="551"/>
        <v>0</v>
      </c>
      <c r="AF1696" s="49">
        <f t="shared" si="551"/>
        <v>0</v>
      </c>
      <c r="AG1696" s="49">
        <f>IFERROR(IF(OR($V1696&lt;&gt;"Ja",VLOOKUP($C1696,Listen!$A$2:$F$45,5,0)="Nein",D1696&lt;IF(C1696="LNG Anbindungsanlagen gemäß separater Festlegung",2022,2023)),$AC1696,$AA1696),0)</f>
        <v>0</v>
      </c>
      <c r="AH1696" s="49">
        <f>IFERROR(IF(OR($V1696&lt;&gt;"Ja",VLOOKUP($C1696,Listen!$A$2:$F$45,5,0)="Nein",D1696&lt;IF(C1696="LNG Anbindungsanlagen gemäß separater Festlegung",2022,2023)),$AC1696,$AA1696),0)</f>
        <v>0</v>
      </c>
      <c r="AI1696" s="49">
        <f>IFERROR(IF(OR($W1696&lt;&gt;"Ja",VLOOKUP($C1696,Listen!$A$2:$F$45,6,0)="Nein"),$AC1696,$AB1696),0)</f>
        <v>0</v>
      </c>
      <c r="AJ1696" s="49">
        <f>IFERROR(IF(OR($W1696&lt;&gt;"Ja",VLOOKUP($C1696,Listen!$A$2:$F$45,6,0)="Nein"),$AC1696,$AB1696),0)</f>
        <v>0</v>
      </c>
      <c r="AK1696" s="49">
        <f>IFERROR(IF(OR($W1696&lt;&gt;"Ja",VLOOKUP($C1696,Listen!$A$2:$F$45,6,0)="Nein"),$AC1696,$AB1696),0)</f>
        <v>0</v>
      </c>
      <c r="AL1696" s="51">
        <f t="shared" si="552"/>
        <v>0</v>
      </c>
      <c r="AM1696" s="296">
        <f>IFERROR(IF(VLOOKUP($C1696,Listen!$A$2:$F$45,6,0)="Ja",MAX(BC1696:BD1696),D_SAV!$BC1696),0)</f>
        <v>0</v>
      </c>
      <c r="AN1696" s="51">
        <f t="shared" si="553"/>
        <v>0</v>
      </c>
      <c r="AP1696" s="304">
        <f t="shared" si="554"/>
        <v>0</v>
      </c>
      <c r="AQ1696" s="304">
        <f t="shared" si="555"/>
        <v>0</v>
      </c>
      <c r="AR1696" s="304">
        <f t="shared" si="556"/>
        <v>0</v>
      </c>
      <c r="AS1696" s="304">
        <f t="shared" si="557"/>
        <v>0</v>
      </c>
      <c r="AT1696" s="304">
        <f t="shared" si="558"/>
        <v>0</v>
      </c>
      <c r="AU1696" s="304">
        <f t="shared" si="559"/>
        <v>0</v>
      </c>
      <c r="AV1696" s="304">
        <f t="shared" si="560"/>
        <v>0</v>
      </c>
      <c r="AW1696" s="304">
        <f t="shared" si="561"/>
        <v>0</v>
      </c>
      <c r="AX1696" s="304">
        <f t="shared" si="562"/>
        <v>0</v>
      </c>
      <c r="AY1696" s="304">
        <f t="shared" si="563"/>
        <v>0</v>
      </c>
      <c r="AZ1696" s="304">
        <f t="shared" si="564"/>
        <v>0</v>
      </c>
      <c r="BA1696" s="304">
        <f t="shared" si="565"/>
        <v>0</v>
      </c>
      <c r="BB1696" s="304">
        <f t="shared" si="566"/>
        <v>0</v>
      </c>
      <c r="BC1696" s="304">
        <f t="shared" si="567"/>
        <v>0</v>
      </c>
      <c r="BD1696" s="304">
        <f t="shared" si="568"/>
        <v>0</v>
      </c>
      <c r="BE1696" s="304">
        <f>IFERROR(IF(VLOOKUP($C1696,Listen!$A$2:$F$45,6,0)="Ja",BB1696-MAX(BC1696:BD1696),BB1696-BC1696),0)</f>
        <v>0</v>
      </c>
    </row>
    <row r="1697" spans="1:57" x14ac:dyDescent="0.25">
      <c r="A1697" s="320" t="str">
        <f>IF(AND(D1697&lt;&gt;0,C1697&lt;&gt;0,E1697&lt;&gt;0),IF(B1697&lt;&gt;0,CONCATENATE(B1697,"-AGr",VLOOKUP(C1697,Listen!$A$2:$D$45,4,FALSE),"-",D1697,"-",E1697,),CONCATENATE("AGr",VLOOKUP(C1697,Listen!$A$2:$D$45,4,FALSE),"-",D1697,"-",E1697)),"keine vollständige ID")</f>
        <v>keine vollständige ID</v>
      </c>
      <c r="B1697" s="301"/>
      <c r="C1697" s="287"/>
      <c r="D1697" s="34"/>
      <c r="E1697" s="306"/>
      <c r="F1697" s="116"/>
      <c r="G1697" s="17"/>
      <c r="H1697" s="17"/>
      <c r="I1697" s="17"/>
      <c r="J1697" s="17"/>
      <c r="K1697" s="17"/>
      <c r="L1697" s="17"/>
      <c r="M1697" s="17"/>
      <c r="N1697" s="17"/>
      <c r="O1697" s="116"/>
      <c r="P1697" s="117">
        <f>IF(D1697&gt;A_Stammdaten!$B$12,0,SUM(G1697,H1697,J1697,L1697:M1697)-SUM(I1697,K1697,N1697:O1697))</f>
        <v>0</v>
      </c>
      <c r="Q1697" s="17"/>
      <c r="R1697" s="17"/>
      <c r="S1697" s="17"/>
      <c r="T1697" s="17"/>
      <c r="U1697" s="62">
        <f t="shared" si="548"/>
        <v>0</v>
      </c>
      <c r="V1697" s="34"/>
      <c r="W1697" s="34"/>
      <c r="X1697" s="34"/>
      <c r="Y1697" s="34"/>
      <c r="Z1697" s="34"/>
      <c r="AA1697" s="63" t="str">
        <f t="shared" si="549"/>
        <v>-</v>
      </c>
      <c r="AB1697" s="63" t="str">
        <f t="shared" si="550"/>
        <v>-</v>
      </c>
      <c r="AC1697" s="63">
        <f>IF(ISBLANK($C1697),0,VLOOKUP($C1697,Listen!$A$2:$C$45,2,FALSE))</f>
        <v>0</v>
      </c>
      <c r="AD1697" s="63">
        <f>IF(ISBLANK($C1697),0,VLOOKUP($C1697,Listen!$A$2:$C$45,3,FALSE))</f>
        <v>0</v>
      </c>
      <c r="AE1697" s="49">
        <f t="shared" si="551"/>
        <v>0</v>
      </c>
      <c r="AF1697" s="49">
        <f t="shared" si="551"/>
        <v>0</v>
      </c>
      <c r="AG1697" s="49">
        <f>IFERROR(IF(OR($V1697&lt;&gt;"Ja",VLOOKUP($C1697,Listen!$A$2:$F$45,5,0)="Nein",D1697&lt;IF(C1697="LNG Anbindungsanlagen gemäß separater Festlegung",2022,2023)),$AC1697,$AA1697),0)</f>
        <v>0</v>
      </c>
      <c r="AH1697" s="49">
        <f>IFERROR(IF(OR($V1697&lt;&gt;"Ja",VLOOKUP($C1697,Listen!$A$2:$F$45,5,0)="Nein",D1697&lt;IF(C1697="LNG Anbindungsanlagen gemäß separater Festlegung",2022,2023)),$AC1697,$AA1697),0)</f>
        <v>0</v>
      </c>
      <c r="AI1697" s="49">
        <f>IFERROR(IF(OR($W1697&lt;&gt;"Ja",VLOOKUP($C1697,Listen!$A$2:$F$45,6,0)="Nein"),$AC1697,$AB1697),0)</f>
        <v>0</v>
      </c>
      <c r="AJ1697" s="49">
        <f>IFERROR(IF(OR($W1697&lt;&gt;"Ja",VLOOKUP($C1697,Listen!$A$2:$F$45,6,0)="Nein"),$AC1697,$AB1697),0)</f>
        <v>0</v>
      </c>
      <c r="AK1697" s="49">
        <f>IFERROR(IF(OR($W1697&lt;&gt;"Ja",VLOOKUP($C1697,Listen!$A$2:$F$45,6,0)="Nein"),$AC1697,$AB1697),0)</f>
        <v>0</v>
      </c>
      <c r="AL1697" s="51">
        <f t="shared" si="552"/>
        <v>0</v>
      </c>
      <c r="AM1697" s="296">
        <f>IFERROR(IF(VLOOKUP($C1697,Listen!$A$2:$F$45,6,0)="Ja",MAX(BC1697:BD1697),D_SAV!$BC1697),0)</f>
        <v>0</v>
      </c>
      <c r="AN1697" s="51">
        <f t="shared" si="553"/>
        <v>0</v>
      </c>
      <c r="AP1697" s="304">
        <f t="shared" si="554"/>
        <v>0</v>
      </c>
      <c r="AQ1697" s="304">
        <f t="shared" si="555"/>
        <v>0</v>
      </c>
      <c r="AR1697" s="304">
        <f t="shared" si="556"/>
        <v>0</v>
      </c>
      <c r="AS1697" s="304">
        <f t="shared" si="557"/>
        <v>0</v>
      </c>
      <c r="AT1697" s="304">
        <f t="shared" si="558"/>
        <v>0</v>
      </c>
      <c r="AU1697" s="304">
        <f t="shared" si="559"/>
        <v>0</v>
      </c>
      <c r="AV1697" s="304">
        <f t="shared" si="560"/>
        <v>0</v>
      </c>
      <c r="AW1697" s="304">
        <f t="shared" si="561"/>
        <v>0</v>
      </c>
      <c r="AX1697" s="304">
        <f t="shared" si="562"/>
        <v>0</v>
      </c>
      <c r="AY1697" s="304">
        <f t="shared" si="563"/>
        <v>0</v>
      </c>
      <c r="AZ1697" s="304">
        <f t="shared" si="564"/>
        <v>0</v>
      </c>
      <c r="BA1697" s="304">
        <f t="shared" si="565"/>
        <v>0</v>
      </c>
      <c r="BB1697" s="304">
        <f t="shared" si="566"/>
        <v>0</v>
      </c>
      <c r="BC1697" s="304">
        <f t="shared" si="567"/>
        <v>0</v>
      </c>
      <c r="BD1697" s="304">
        <f t="shared" si="568"/>
        <v>0</v>
      </c>
      <c r="BE1697" s="304">
        <f>IFERROR(IF(VLOOKUP($C1697,Listen!$A$2:$F$45,6,0)="Ja",BB1697-MAX(BC1697:BD1697),BB1697-BC1697),0)</f>
        <v>0</v>
      </c>
    </row>
    <row r="1698" spans="1:57" x14ac:dyDescent="0.25">
      <c r="A1698" s="320" t="str">
        <f>IF(AND(D1698&lt;&gt;0,C1698&lt;&gt;0,E1698&lt;&gt;0),IF(B1698&lt;&gt;0,CONCATENATE(B1698,"-AGr",VLOOKUP(C1698,Listen!$A$2:$D$45,4,FALSE),"-",D1698,"-",E1698,),CONCATENATE("AGr",VLOOKUP(C1698,Listen!$A$2:$D$45,4,FALSE),"-",D1698,"-",E1698)),"keine vollständige ID")</f>
        <v>keine vollständige ID</v>
      </c>
      <c r="B1698" s="301"/>
      <c r="C1698" s="287"/>
      <c r="D1698" s="34"/>
      <c r="E1698" s="306"/>
      <c r="F1698" s="116"/>
      <c r="G1698" s="17"/>
      <c r="H1698" s="17"/>
      <c r="I1698" s="17"/>
      <c r="J1698" s="17"/>
      <c r="K1698" s="17"/>
      <c r="L1698" s="17"/>
      <c r="M1698" s="17"/>
      <c r="N1698" s="17"/>
      <c r="O1698" s="116"/>
      <c r="P1698" s="117">
        <f>IF(D1698&gt;A_Stammdaten!$B$12,0,SUM(G1698,H1698,J1698,L1698:M1698)-SUM(I1698,K1698,N1698:O1698))</f>
        <v>0</v>
      </c>
      <c r="Q1698" s="17"/>
      <c r="R1698" s="17"/>
      <c r="S1698" s="17"/>
      <c r="T1698" s="17"/>
      <c r="U1698" s="62">
        <f t="shared" si="548"/>
        <v>0</v>
      </c>
      <c r="V1698" s="34"/>
      <c r="W1698" s="34"/>
      <c r="X1698" s="34"/>
      <c r="Y1698" s="34"/>
      <c r="Z1698" s="34"/>
      <c r="AA1698" s="63" t="str">
        <f t="shared" si="549"/>
        <v>-</v>
      </c>
      <c r="AB1698" s="63" t="str">
        <f t="shared" si="550"/>
        <v>-</v>
      </c>
      <c r="AC1698" s="63">
        <f>IF(ISBLANK($C1698),0,VLOOKUP($C1698,Listen!$A$2:$C$45,2,FALSE))</f>
        <v>0</v>
      </c>
      <c r="AD1698" s="63">
        <f>IF(ISBLANK($C1698),0,VLOOKUP($C1698,Listen!$A$2:$C$45,3,FALSE))</f>
        <v>0</v>
      </c>
      <c r="AE1698" s="49">
        <f t="shared" si="551"/>
        <v>0</v>
      </c>
      <c r="AF1698" s="49">
        <f t="shared" si="551"/>
        <v>0</v>
      </c>
      <c r="AG1698" s="49">
        <f>IFERROR(IF(OR($V1698&lt;&gt;"Ja",VLOOKUP($C1698,Listen!$A$2:$F$45,5,0)="Nein",D1698&lt;IF(C1698="LNG Anbindungsanlagen gemäß separater Festlegung",2022,2023)),$AC1698,$AA1698),0)</f>
        <v>0</v>
      </c>
      <c r="AH1698" s="49">
        <f>IFERROR(IF(OR($V1698&lt;&gt;"Ja",VLOOKUP($C1698,Listen!$A$2:$F$45,5,0)="Nein",D1698&lt;IF(C1698="LNG Anbindungsanlagen gemäß separater Festlegung",2022,2023)),$AC1698,$AA1698),0)</f>
        <v>0</v>
      </c>
      <c r="AI1698" s="49">
        <f>IFERROR(IF(OR($W1698&lt;&gt;"Ja",VLOOKUP($C1698,Listen!$A$2:$F$45,6,0)="Nein"),$AC1698,$AB1698),0)</f>
        <v>0</v>
      </c>
      <c r="AJ1698" s="49">
        <f>IFERROR(IF(OR($W1698&lt;&gt;"Ja",VLOOKUP($C1698,Listen!$A$2:$F$45,6,0)="Nein"),$AC1698,$AB1698),0)</f>
        <v>0</v>
      </c>
      <c r="AK1698" s="49">
        <f>IFERROR(IF(OR($W1698&lt;&gt;"Ja",VLOOKUP($C1698,Listen!$A$2:$F$45,6,0)="Nein"),$AC1698,$AB1698),0)</f>
        <v>0</v>
      </c>
      <c r="AL1698" s="51">
        <f t="shared" si="552"/>
        <v>0</v>
      </c>
      <c r="AM1698" s="296">
        <f>IFERROR(IF(VLOOKUP($C1698,Listen!$A$2:$F$45,6,0)="Ja",MAX(BC1698:BD1698),D_SAV!$BC1698),0)</f>
        <v>0</v>
      </c>
      <c r="AN1698" s="51">
        <f t="shared" si="553"/>
        <v>0</v>
      </c>
      <c r="AP1698" s="304">
        <f t="shared" si="554"/>
        <v>0</v>
      </c>
      <c r="AQ1698" s="304">
        <f t="shared" si="555"/>
        <v>0</v>
      </c>
      <c r="AR1698" s="304">
        <f t="shared" si="556"/>
        <v>0</v>
      </c>
      <c r="AS1698" s="304">
        <f t="shared" si="557"/>
        <v>0</v>
      </c>
      <c r="AT1698" s="304">
        <f t="shared" si="558"/>
        <v>0</v>
      </c>
      <c r="AU1698" s="304">
        <f t="shared" si="559"/>
        <v>0</v>
      </c>
      <c r="AV1698" s="304">
        <f t="shared" si="560"/>
        <v>0</v>
      </c>
      <c r="AW1698" s="304">
        <f t="shared" si="561"/>
        <v>0</v>
      </c>
      <c r="AX1698" s="304">
        <f t="shared" si="562"/>
        <v>0</v>
      </c>
      <c r="AY1698" s="304">
        <f t="shared" si="563"/>
        <v>0</v>
      </c>
      <c r="AZ1698" s="304">
        <f t="shared" si="564"/>
        <v>0</v>
      </c>
      <c r="BA1698" s="304">
        <f t="shared" si="565"/>
        <v>0</v>
      </c>
      <c r="BB1698" s="304">
        <f t="shared" si="566"/>
        <v>0</v>
      </c>
      <c r="BC1698" s="304">
        <f t="shared" si="567"/>
        <v>0</v>
      </c>
      <c r="BD1698" s="304">
        <f t="shared" si="568"/>
        <v>0</v>
      </c>
      <c r="BE1698" s="304">
        <f>IFERROR(IF(VLOOKUP($C1698,Listen!$A$2:$F$45,6,0)="Ja",BB1698-MAX(BC1698:BD1698),BB1698-BC1698),0)</f>
        <v>0</v>
      </c>
    </row>
    <row r="1699" spans="1:57" x14ac:dyDescent="0.25">
      <c r="A1699" s="320" t="str">
        <f>IF(AND(D1699&lt;&gt;0,C1699&lt;&gt;0,E1699&lt;&gt;0),IF(B1699&lt;&gt;0,CONCATENATE(B1699,"-AGr",VLOOKUP(C1699,Listen!$A$2:$D$45,4,FALSE),"-",D1699,"-",E1699,),CONCATENATE("AGr",VLOOKUP(C1699,Listen!$A$2:$D$45,4,FALSE),"-",D1699,"-",E1699)),"keine vollständige ID")</f>
        <v>keine vollständige ID</v>
      </c>
      <c r="B1699" s="301"/>
      <c r="C1699" s="287"/>
      <c r="D1699" s="34"/>
      <c r="E1699" s="306"/>
      <c r="F1699" s="116"/>
      <c r="G1699" s="17"/>
      <c r="H1699" s="17"/>
      <c r="I1699" s="17"/>
      <c r="J1699" s="17"/>
      <c r="K1699" s="17"/>
      <c r="L1699" s="17"/>
      <c r="M1699" s="17"/>
      <c r="N1699" s="17"/>
      <c r="O1699" s="116"/>
      <c r="P1699" s="117">
        <f>IF(D1699&gt;A_Stammdaten!$B$12,0,SUM(G1699,H1699,J1699,L1699:M1699)-SUM(I1699,K1699,N1699:O1699))</f>
        <v>0</v>
      </c>
      <c r="Q1699" s="17"/>
      <c r="R1699" s="17"/>
      <c r="S1699" s="17"/>
      <c r="T1699" s="17"/>
      <c r="U1699" s="62">
        <f t="shared" si="548"/>
        <v>0</v>
      </c>
      <c r="V1699" s="34"/>
      <c r="W1699" s="34"/>
      <c r="X1699" s="34"/>
      <c r="Y1699" s="34"/>
      <c r="Z1699" s="34"/>
      <c r="AA1699" s="63" t="str">
        <f t="shared" si="549"/>
        <v>-</v>
      </c>
      <c r="AB1699" s="63" t="str">
        <f t="shared" si="550"/>
        <v>-</v>
      </c>
      <c r="AC1699" s="63">
        <f>IF(ISBLANK($C1699),0,VLOOKUP($C1699,Listen!$A$2:$C$45,2,FALSE))</f>
        <v>0</v>
      </c>
      <c r="AD1699" s="63">
        <f>IF(ISBLANK($C1699),0,VLOOKUP($C1699,Listen!$A$2:$C$45,3,FALSE))</f>
        <v>0</v>
      </c>
      <c r="AE1699" s="49">
        <f t="shared" si="551"/>
        <v>0</v>
      </c>
      <c r="AF1699" s="49">
        <f t="shared" si="551"/>
        <v>0</v>
      </c>
      <c r="AG1699" s="49">
        <f>IFERROR(IF(OR($V1699&lt;&gt;"Ja",VLOOKUP($C1699,Listen!$A$2:$F$45,5,0)="Nein",D1699&lt;IF(C1699="LNG Anbindungsanlagen gemäß separater Festlegung",2022,2023)),$AC1699,$AA1699),0)</f>
        <v>0</v>
      </c>
      <c r="AH1699" s="49">
        <f>IFERROR(IF(OR($V1699&lt;&gt;"Ja",VLOOKUP($C1699,Listen!$A$2:$F$45,5,0)="Nein",D1699&lt;IF(C1699="LNG Anbindungsanlagen gemäß separater Festlegung",2022,2023)),$AC1699,$AA1699),0)</f>
        <v>0</v>
      </c>
      <c r="AI1699" s="49">
        <f>IFERROR(IF(OR($W1699&lt;&gt;"Ja",VLOOKUP($C1699,Listen!$A$2:$F$45,6,0)="Nein"),$AC1699,$AB1699),0)</f>
        <v>0</v>
      </c>
      <c r="AJ1699" s="49">
        <f>IFERROR(IF(OR($W1699&lt;&gt;"Ja",VLOOKUP($C1699,Listen!$A$2:$F$45,6,0)="Nein"),$AC1699,$AB1699),0)</f>
        <v>0</v>
      </c>
      <c r="AK1699" s="49">
        <f>IFERROR(IF(OR($W1699&lt;&gt;"Ja",VLOOKUP($C1699,Listen!$A$2:$F$45,6,0)="Nein"),$AC1699,$AB1699),0)</f>
        <v>0</v>
      </c>
      <c r="AL1699" s="51">
        <f t="shared" si="552"/>
        <v>0</v>
      </c>
      <c r="AM1699" s="296">
        <f>IFERROR(IF(VLOOKUP($C1699,Listen!$A$2:$F$45,6,0)="Ja",MAX(BC1699:BD1699),D_SAV!$BC1699),0)</f>
        <v>0</v>
      </c>
      <c r="AN1699" s="51">
        <f t="shared" si="553"/>
        <v>0</v>
      </c>
      <c r="AP1699" s="304">
        <f t="shared" si="554"/>
        <v>0</v>
      </c>
      <c r="AQ1699" s="304">
        <f t="shared" si="555"/>
        <v>0</v>
      </c>
      <c r="AR1699" s="304">
        <f t="shared" si="556"/>
        <v>0</v>
      </c>
      <c r="AS1699" s="304">
        <f t="shared" si="557"/>
        <v>0</v>
      </c>
      <c r="AT1699" s="304">
        <f t="shared" si="558"/>
        <v>0</v>
      </c>
      <c r="AU1699" s="304">
        <f t="shared" si="559"/>
        <v>0</v>
      </c>
      <c r="AV1699" s="304">
        <f t="shared" si="560"/>
        <v>0</v>
      </c>
      <c r="AW1699" s="304">
        <f t="shared" si="561"/>
        <v>0</v>
      </c>
      <c r="AX1699" s="304">
        <f t="shared" si="562"/>
        <v>0</v>
      </c>
      <c r="AY1699" s="304">
        <f t="shared" si="563"/>
        <v>0</v>
      </c>
      <c r="AZ1699" s="304">
        <f t="shared" si="564"/>
        <v>0</v>
      </c>
      <c r="BA1699" s="304">
        <f t="shared" si="565"/>
        <v>0</v>
      </c>
      <c r="BB1699" s="304">
        <f t="shared" si="566"/>
        <v>0</v>
      </c>
      <c r="BC1699" s="304">
        <f t="shared" si="567"/>
        <v>0</v>
      </c>
      <c r="BD1699" s="304">
        <f t="shared" si="568"/>
        <v>0</v>
      </c>
      <c r="BE1699" s="304">
        <f>IFERROR(IF(VLOOKUP($C1699,Listen!$A$2:$F$45,6,0)="Ja",BB1699-MAX(BC1699:BD1699),BB1699-BC1699),0)</f>
        <v>0</v>
      </c>
    </row>
    <row r="1700" spans="1:57" x14ac:dyDescent="0.25">
      <c r="A1700" s="320" t="str">
        <f>IF(AND(D1700&lt;&gt;0,C1700&lt;&gt;0,E1700&lt;&gt;0),IF(B1700&lt;&gt;0,CONCATENATE(B1700,"-AGr",VLOOKUP(C1700,Listen!$A$2:$D$45,4,FALSE),"-",D1700,"-",E1700,),CONCATENATE("AGr",VLOOKUP(C1700,Listen!$A$2:$D$45,4,FALSE),"-",D1700,"-",E1700)),"keine vollständige ID")</f>
        <v>keine vollständige ID</v>
      </c>
      <c r="B1700" s="301"/>
      <c r="C1700" s="287"/>
      <c r="D1700" s="34"/>
      <c r="E1700" s="306"/>
      <c r="F1700" s="116"/>
      <c r="G1700" s="17"/>
      <c r="H1700" s="17"/>
      <c r="I1700" s="17"/>
      <c r="J1700" s="17"/>
      <c r="K1700" s="17"/>
      <c r="L1700" s="17"/>
      <c r="M1700" s="17"/>
      <c r="N1700" s="17"/>
      <c r="O1700" s="116"/>
      <c r="P1700" s="117">
        <f>IF(D1700&gt;A_Stammdaten!$B$12,0,SUM(G1700,H1700,J1700,L1700:M1700)-SUM(I1700,K1700,N1700:O1700))</f>
        <v>0</v>
      </c>
      <c r="Q1700" s="17"/>
      <c r="R1700" s="17"/>
      <c r="S1700" s="17"/>
      <c r="T1700" s="17"/>
      <c r="U1700" s="62">
        <f t="shared" si="548"/>
        <v>0</v>
      </c>
      <c r="V1700" s="34"/>
      <c r="W1700" s="34"/>
      <c r="X1700" s="34"/>
      <c r="Y1700" s="34"/>
      <c r="Z1700" s="34"/>
      <c r="AA1700" s="63" t="str">
        <f t="shared" si="549"/>
        <v>-</v>
      </c>
      <c r="AB1700" s="63" t="str">
        <f t="shared" si="550"/>
        <v>-</v>
      </c>
      <c r="AC1700" s="63">
        <f>IF(ISBLANK($C1700),0,VLOOKUP($C1700,Listen!$A$2:$C$45,2,FALSE))</f>
        <v>0</v>
      </c>
      <c r="AD1700" s="63">
        <f>IF(ISBLANK($C1700),0,VLOOKUP($C1700,Listen!$A$2:$C$45,3,FALSE))</f>
        <v>0</v>
      </c>
      <c r="AE1700" s="49">
        <f t="shared" si="551"/>
        <v>0</v>
      </c>
      <c r="AF1700" s="49">
        <f t="shared" si="551"/>
        <v>0</v>
      </c>
      <c r="AG1700" s="49">
        <f>IFERROR(IF(OR($V1700&lt;&gt;"Ja",VLOOKUP($C1700,Listen!$A$2:$F$45,5,0)="Nein",D1700&lt;IF(C1700="LNG Anbindungsanlagen gemäß separater Festlegung",2022,2023)),$AC1700,$AA1700),0)</f>
        <v>0</v>
      </c>
      <c r="AH1700" s="49">
        <f>IFERROR(IF(OR($V1700&lt;&gt;"Ja",VLOOKUP($C1700,Listen!$A$2:$F$45,5,0)="Nein",D1700&lt;IF(C1700="LNG Anbindungsanlagen gemäß separater Festlegung",2022,2023)),$AC1700,$AA1700),0)</f>
        <v>0</v>
      </c>
      <c r="AI1700" s="49">
        <f>IFERROR(IF(OR($W1700&lt;&gt;"Ja",VLOOKUP($C1700,Listen!$A$2:$F$45,6,0)="Nein"),$AC1700,$AB1700),0)</f>
        <v>0</v>
      </c>
      <c r="AJ1700" s="49">
        <f>IFERROR(IF(OR($W1700&lt;&gt;"Ja",VLOOKUP($C1700,Listen!$A$2:$F$45,6,0)="Nein"),$AC1700,$AB1700),0)</f>
        <v>0</v>
      </c>
      <c r="AK1700" s="49">
        <f>IFERROR(IF(OR($W1700&lt;&gt;"Ja",VLOOKUP($C1700,Listen!$A$2:$F$45,6,0)="Nein"),$AC1700,$AB1700),0)</f>
        <v>0</v>
      </c>
      <c r="AL1700" s="51">
        <f t="shared" si="552"/>
        <v>0</v>
      </c>
      <c r="AM1700" s="296">
        <f>IFERROR(IF(VLOOKUP($C1700,Listen!$A$2:$F$45,6,0)="Ja",MAX(BC1700:BD1700),D_SAV!$BC1700),0)</f>
        <v>0</v>
      </c>
      <c r="AN1700" s="51">
        <f t="shared" si="553"/>
        <v>0</v>
      </c>
      <c r="AP1700" s="304">
        <f t="shared" si="554"/>
        <v>0</v>
      </c>
      <c r="AQ1700" s="304">
        <f t="shared" si="555"/>
        <v>0</v>
      </c>
      <c r="AR1700" s="304">
        <f t="shared" si="556"/>
        <v>0</v>
      </c>
      <c r="AS1700" s="304">
        <f t="shared" si="557"/>
        <v>0</v>
      </c>
      <c r="AT1700" s="304">
        <f t="shared" si="558"/>
        <v>0</v>
      </c>
      <c r="AU1700" s="304">
        <f t="shared" si="559"/>
        <v>0</v>
      </c>
      <c r="AV1700" s="304">
        <f t="shared" si="560"/>
        <v>0</v>
      </c>
      <c r="AW1700" s="304">
        <f t="shared" si="561"/>
        <v>0</v>
      </c>
      <c r="AX1700" s="304">
        <f t="shared" si="562"/>
        <v>0</v>
      </c>
      <c r="AY1700" s="304">
        <f t="shared" si="563"/>
        <v>0</v>
      </c>
      <c r="AZ1700" s="304">
        <f t="shared" si="564"/>
        <v>0</v>
      </c>
      <c r="BA1700" s="304">
        <f t="shared" si="565"/>
        <v>0</v>
      </c>
      <c r="BB1700" s="304">
        <f t="shared" si="566"/>
        <v>0</v>
      </c>
      <c r="BC1700" s="304">
        <f t="shared" si="567"/>
        <v>0</v>
      </c>
      <c r="BD1700" s="304">
        <f t="shared" si="568"/>
        <v>0</v>
      </c>
      <c r="BE1700" s="304">
        <f>IFERROR(IF(VLOOKUP($C1700,Listen!$A$2:$F$45,6,0)="Ja",BB1700-MAX(BC1700:BD1700),BB1700-BC1700),0)</f>
        <v>0</v>
      </c>
    </row>
    <row r="1701" spans="1:57" x14ac:dyDescent="0.25">
      <c r="A1701" s="320" t="str">
        <f>IF(AND(D1701&lt;&gt;0,C1701&lt;&gt;0,E1701&lt;&gt;0),IF(B1701&lt;&gt;0,CONCATENATE(B1701,"-AGr",VLOOKUP(C1701,Listen!$A$2:$D$45,4,FALSE),"-",D1701,"-",E1701,),CONCATENATE("AGr",VLOOKUP(C1701,Listen!$A$2:$D$45,4,FALSE),"-",D1701,"-",E1701)),"keine vollständige ID")</f>
        <v>keine vollständige ID</v>
      </c>
      <c r="B1701" s="301"/>
      <c r="C1701" s="287"/>
      <c r="D1701" s="34"/>
      <c r="E1701" s="306"/>
      <c r="F1701" s="116"/>
      <c r="G1701" s="17"/>
      <c r="H1701" s="17"/>
      <c r="I1701" s="17"/>
      <c r="J1701" s="17"/>
      <c r="K1701" s="17"/>
      <c r="L1701" s="17"/>
      <c r="M1701" s="17"/>
      <c r="N1701" s="17"/>
      <c r="O1701" s="116"/>
      <c r="P1701" s="117">
        <f>IF(D1701&gt;A_Stammdaten!$B$12,0,SUM(G1701,H1701,J1701,L1701:M1701)-SUM(I1701,K1701,N1701:O1701))</f>
        <v>0</v>
      </c>
      <c r="Q1701" s="17"/>
      <c r="R1701" s="17"/>
      <c r="S1701" s="17"/>
      <c r="T1701" s="17"/>
      <c r="U1701" s="62">
        <f t="shared" si="548"/>
        <v>0</v>
      </c>
      <c r="V1701" s="34"/>
      <c r="W1701" s="34"/>
      <c r="X1701" s="34"/>
      <c r="Y1701" s="34"/>
      <c r="Z1701" s="34"/>
      <c r="AA1701" s="63" t="str">
        <f t="shared" si="549"/>
        <v>-</v>
      </c>
      <c r="AB1701" s="63" t="str">
        <f t="shared" si="550"/>
        <v>-</v>
      </c>
      <c r="AC1701" s="63">
        <f>IF(ISBLANK($C1701),0,VLOOKUP($C1701,Listen!$A$2:$C$45,2,FALSE))</f>
        <v>0</v>
      </c>
      <c r="AD1701" s="63">
        <f>IF(ISBLANK($C1701),0,VLOOKUP($C1701,Listen!$A$2:$C$45,3,FALSE))</f>
        <v>0</v>
      </c>
      <c r="AE1701" s="49">
        <f t="shared" si="551"/>
        <v>0</v>
      </c>
      <c r="AF1701" s="49">
        <f t="shared" si="551"/>
        <v>0</v>
      </c>
      <c r="AG1701" s="49">
        <f>IFERROR(IF(OR($V1701&lt;&gt;"Ja",VLOOKUP($C1701,Listen!$A$2:$F$45,5,0)="Nein",D1701&lt;IF(C1701="LNG Anbindungsanlagen gemäß separater Festlegung",2022,2023)),$AC1701,$AA1701),0)</f>
        <v>0</v>
      </c>
      <c r="AH1701" s="49">
        <f>IFERROR(IF(OR($V1701&lt;&gt;"Ja",VLOOKUP($C1701,Listen!$A$2:$F$45,5,0)="Nein",D1701&lt;IF(C1701="LNG Anbindungsanlagen gemäß separater Festlegung",2022,2023)),$AC1701,$AA1701),0)</f>
        <v>0</v>
      </c>
      <c r="AI1701" s="49">
        <f>IFERROR(IF(OR($W1701&lt;&gt;"Ja",VLOOKUP($C1701,Listen!$A$2:$F$45,6,0)="Nein"),$AC1701,$AB1701),0)</f>
        <v>0</v>
      </c>
      <c r="AJ1701" s="49">
        <f>IFERROR(IF(OR($W1701&lt;&gt;"Ja",VLOOKUP($C1701,Listen!$A$2:$F$45,6,0)="Nein"),$AC1701,$AB1701),0)</f>
        <v>0</v>
      </c>
      <c r="AK1701" s="49">
        <f>IFERROR(IF(OR($W1701&lt;&gt;"Ja",VLOOKUP($C1701,Listen!$A$2:$F$45,6,0)="Nein"),$AC1701,$AB1701),0)</f>
        <v>0</v>
      </c>
      <c r="AL1701" s="51">
        <f t="shared" si="552"/>
        <v>0</v>
      </c>
      <c r="AM1701" s="296">
        <f>IFERROR(IF(VLOOKUP($C1701,Listen!$A$2:$F$45,6,0)="Ja",MAX(BC1701:BD1701),D_SAV!$BC1701),0)</f>
        <v>0</v>
      </c>
      <c r="AN1701" s="51">
        <f t="shared" si="553"/>
        <v>0</v>
      </c>
      <c r="AP1701" s="304">
        <f t="shared" si="554"/>
        <v>0</v>
      </c>
      <c r="AQ1701" s="304">
        <f t="shared" si="555"/>
        <v>0</v>
      </c>
      <c r="AR1701" s="304">
        <f t="shared" si="556"/>
        <v>0</v>
      </c>
      <c r="AS1701" s="304">
        <f t="shared" si="557"/>
        <v>0</v>
      </c>
      <c r="AT1701" s="304">
        <f t="shared" si="558"/>
        <v>0</v>
      </c>
      <c r="AU1701" s="304">
        <f t="shared" si="559"/>
        <v>0</v>
      </c>
      <c r="AV1701" s="304">
        <f t="shared" si="560"/>
        <v>0</v>
      </c>
      <c r="AW1701" s="304">
        <f t="shared" si="561"/>
        <v>0</v>
      </c>
      <c r="AX1701" s="304">
        <f t="shared" si="562"/>
        <v>0</v>
      </c>
      <c r="AY1701" s="304">
        <f t="shared" si="563"/>
        <v>0</v>
      </c>
      <c r="AZ1701" s="304">
        <f t="shared" si="564"/>
        <v>0</v>
      </c>
      <c r="BA1701" s="304">
        <f t="shared" si="565"/>
        <v>0</v>
      </c>
      <c r="BB1701" s="304">
        <f t="shared" si="566"/>
        <v>0</v>
      </c>
      <c r="BC1701" s="304">
        <f t="shared" si="567"/>
        <v>0</v>
      </c>
      <c r="BD1701" s="304">
        <f t="shared" si="568"/>
        <v>0</v>
      </c>
      <c r="BE1701" s="304">
        <f>IFERROR(IF(VLOOKUP($C1701,Listen!$A$2:$F$45,6,0)="Ja",BB1701-MAX(BC1701:BD1701),BB1701-BC1701),0)</f>
        <v>0</v>
      </c>
    </row>
    <row r="1702" spans="1:57" x14ac:dyDescent="0.25">
      <c r="A1702" s="320" t="str">
        <f>IF(AND(D1702&lt;&gt;0,C1702&lt;&gt;0,E1702&lt;&gt;0),IF(B1702&lt;&gt;0,CONCATENATE(B1702,"-AGr",VLOOKUP(C1702,Listen!$A$2:$D$45,4,FALSE),"-",D1702,"-",E1702,),CONCATENATE("AGr",VLOOKUP(C1702,Listen!$A$2:$D$45,4,FALSE),"-",D1702,"-",E1702)),"keine vollständige ID")</f>
        <v>keine vollständige ID</v>
      </c>
      <c r="B1702" s="301"/>
      <c r="C1702" s="287"/>
      <c r="D1702" s="34"/>
      <c r="E1702" s="306"/>
      <c r="F1702" s="116"/>
      <c r="G1702" s="17"/>
      <c r="H1702" s="17"/>
      <c r="I1702" s="17"/>
      <c r="J1702" s="17"/>
      <c r="K1702" s="17"/>
      <c r="L1702" s="17"/>
      <c r="M1702" s="17"/>
      <c r="N1702" s="17"/>
      <c r="O1702" s="116"/>
      <c r="P1702" s="117">
        <f>IF(D1702&gt;A_Stammdaten!$B$12,0,SUM(G1702,H1702,J1702,L1702:M1702)-SUM(I1702,K1702,N1702:O1702))</f>
        <v>0</v>
      </c>
      <c r="Q1702" s="17"/>
      <c r="R1702" s="17"/>
      <c r="S1702" s="17"/>
      <c r="T1702" s="17"/>
      <c r="U1702" s="62">
        <f t="shared" si="548"/>
        <v>0</v>
      </c>
      <c r="V1702" s="34"/>
      <c r="W1702" s="34"/>
      <c r="X1702" s="34"/>
      <c r="Y1702" s="34"/>
      <c r="Z1702" s="34"/>
      <c r="AA1702" s="63" t="str">
        <f t="shared" si="549"/>
        <v>-</v>
      </c>
      <c r="AB1702" s="63" t="str">
        <f t="shared" si="550"/>
        <v>-</v>
      </c>
      <c r="AC1702" s="63">
        <f>IF(ISBLANK($C1702),0,VLOOKUP($C1702,Listen!$A$2:$C$45,2,FALSE))</f>
        <v>0</v>
      </c>
      <c r="AD1702" s="63">
        <f>IF(ISBLANK($C1702),0,VLOOKUP($C1702,Listen!$A$2:$C$45,3,FALSE))</f>
        <v>0</v>
      </c>
      <c r="AE1702" s="49">
        <f t="shared" si="551"/>
        <v>0</v>
      </c>
      <c r="AF1702" s="49">
        <f t="shared" si="551"/>
        <v>0</v>
      </c>
      <c r="AG1702" s="49">
        <f>IFERROR(IF(OR($V1702&lt;&gt;"Ja",VLOOKUP($C1702,Listen!$A$2:$F$45,5,0)="Nein",D1702&lt;IF(C1702="LNG Anbindungsanlagen gemäß separater Festlegung",2022,2023)),$AC1702,$AA1702),0)</f>
        <v>0</v>
      </c>
      <c r="AH1702" s="49">
        <f>IFERROR(IF(OR($V1702&lt;&gt;"Ja",VLOOKUP($C1702,Listen!$A$2:$F$45,5,0)="Nein",D1702&lt;IF(C1702="LNG Anbindungsanlagen gemäß separater Festlegung",2022,2023)),$AC1702,$AA1702),0)</f>
        <v>0</v>
      </c>
      <c r="AI1702" s="49">
        <f>IFERROR(IF(OR($W1702&lt;&gt;"Ja",VLOOKUP($C1702,Listen!$A$2:$F$45,6,0)="Nein"),$AC1702,$AB1702),0)</f>
        <v>0</v>
      </c>
      <c r="AJ1702" s="49">
        <f>IFERROR(IF(OR($W1702&lt;&gt;"Ja",VLOOKUP($C1702,Listen!$A$2:$F$45,6,0)="Nein"),$AC1702,$AB1702),0)</f>
        <v>0</v>
      </c>
      <c r="AK1702" s="49">
        <f>IFERROR(IF(OR($W1702&lt;&gt;"Ja",VLOOKUP($C1702,Listen!$A$2:$F$45,6,0)="Nein"),$AC1702,$AB1702),0)</f>
        <v>0</v>
      </c>
      <c r="AL1702" s="51">
        <f t="shared" si="552"/>
        <v>0</v>
      </c>
      <c r="AM1702" s="296">
        <f>IFERROR(IF(VLOOKUP($C1702,Listen!$A$2:$F$45,6,0)="Ja",MAX(BC1702:BD1702),D_SAV!$BC1702),0)</f>
        <v>0</v>
      </c>
      <c r="AN1702" s="51">
        <f t="shared" si="553"/>
        <v>0</v>
      </c>
      <c r="AP1702" s="304">
        <f t="shared" si="554"/>
        <v>0</v>
      </c>
      <c r="AQ1702" s="304">
        <f t="shared" si="555"/>
        <v>0</v>
      </c>
      <c r="AR1702" s="304">
        <f t="shared" si="556"/>
        <v>0</v>
      </c>
      <c r="AS1702" s="304">
        <f t="shared" si="557"/>
        <v>0</v>
      </c>
      <c r="AT1702" s="304">
        <f t="shared" si="558"/>
        <v>0</v>
      </c>
      <c r="AU1702" s="304">
        <f t="shared" si="559"/>
        <v>0</v>
      </c>
      <c r="AV1702" s="304">
        <f t="shared" si="560"/>
        <v>0</v>
      </c>
      <c r="AW1702" s="304">
        <f t="shared" si="561"/>
        <v>0</v>
      </c>
      <c r="AX1702" s="304">
        <f t="shared" si="562"/>
        <v>0</v>
      </c>
      <c r="AY1702" s="304">
        <f t="shared" si="563"/>
        <v>0</v>
      </c>
      <c r="AZ1702" s="304">
        <f t="shared" si="564"/>
        <v>0</v>
      </c>
      <c r="BA1702" s="304">
        <f t="shared" si="565"/>
        <v>0</v>
      </c>
      <c r="BB1702" s="304">
        <f t="shared" si="566"/>
        <v>0</v>
      </c>
      <c r="BC1702" s="304">
        <f t="shared" si="567"/>
        <v>0</v>
      </c>
      <c r="BD1702" s="304">
        <f t="shared" si="568"/>
        <v>0</v>
      </c>
      <c r="BE1702" s="304">
        <f>IFERROR(IF(VLOOKUP($C1702,Listen!$A$2:$F$45,6,0)="Ja",BB1702-MAX(BC1702:BD1702),BB1702-BC1702),0)</f>
        <v>0</v>
      </c>
    </row>
    <row r="1703" spans="1:57" x14ac:dyDescent="0.25">
      <c r="A1703" s="320" t="str">
        <f>IF(AND(D1703&lt;&gt;0,C1703&lt;&gt;0,E1703&lt;&gt;0),IF(B1703&lt;&gt;0,CONCATENATE(B1703,"-AGr",VLOOKUP(C1703,Listen!$A$2:$D$45,4,FALSE),"-",D1703,"-",E1703,),CONCATENATE("AGr",VLOOKUP(C1703,Listen!$A$2:$D$45,4,FALSE),"-",D1703,"-",E1703)),"keine vollständige ID")</f>
        <v>keine vollständige ID</v>
      </c>
      <c r="B1703" s="301"/>
      <c r="C1703" s="287"/>
      <c r="D1703" s="34"/>
      <c r="E1703" s="306"/>
      <c r="F1703" s="116"/>
      <c r="G1703" s="17"/>
      <c r="H1703" s="17"/>
      <c r="I1703" s="17"/>
      <c r="J1703" s="17"/>
      <c r="K1703" s="17"/>
      <c r="L1703" s="17"/>
      <c r="M1703" s="17"/>
      <c r="N1703" s="17"/>
      <c r="O1703" s="116"/>
      <c r="P1703" s="117">
        <f>IF(D1703&gt;A_Stammdaten!$B$12,0,SUM(G1703,H1703,J1703,L1703:M1703)-SUM(I1703,K1703,N1703:O1703))</f>
        <v>0</v>
      </c>
      <c r="Q1703" s="17"/>
      <c r="R1703" s="17"/>
      <c r="S1703" s="17"/>
      <c r="T1703" s="17"/>
      <c r="U1703" s="62">
        <f t="shared" si="548"/>
        <v>0</v>
      </c>
      <c r="V1703" s="34"/>
      <c r="W1703" s="34"/>
      <c r="X1703" s="34"/>
      <c r="Y1703" s="34"/>
      <c r="Z1703" s="34"/>
      <c r="AA1703" s="63" t="str">
        <f t="shared" si="549"/>
        <v>-</v>
      </c>
      <c r="AB1703" s="63" t="str">
        <f t="shared" si="550"/>
        <v>-</v>
      </c>
      <c r="AC1703" s="63">
        <f>IF(ISBLANK($C1703),0,VLOOKUP($C1703,Listen!$A$2:$C$45,2,FALSE))</f>
        <v>0</v>
      </c>
      <c r="AD1703" s="63">
        <f>IF(ISBLANK($C1703),0,VLOOKUP($C1703,Listen!$A$2:$C$45,3,FALSE))</f>
        <v>0</v>
      </c>
      <c r="AE1703" s="49">
        <f t="shared" si="551"/>
        <v>0</v>
      </c>
      <c r="AF1703" s="49">
        <f t="shared" si="551"/>
        <v>0</v>
      </c>
      <c r="AG1703" s="49">
        <f>IFERROR(IF(OR($V1703&lt;&gt;"Ja",VLOOKUP($C1703,Listen!$A$2:$F$45,5,0)="Nein",D1703&lt;IF(C1703="LNG Anbindungsanlagen gemäß separater Festlegung",2022,2023)),$AC1703,$AA1703),0)</f>
        <v>0</v>
      </c>
      <c r="AH1703" s="49">
        <f>IFERROR(IF(OR($V1703&lt;&gt;"Ja",VLOOKUP($C1703,Listen!$A$2:$F$45,5,0)="Nein",D1703&lt;IF(C1703="LNG Anbindungsanlagen gemäß separater Festlegung",2022,2023)),$AC1703,$AA1703),0)</f>
        <v>0</v>
      </c>
      <c r="AI1703" s="49">
        <f>IFERROR(IF(OR($W1703&lt;&gt;"Ja",VLOOKUP($C1703,Listen!$A$2:$F$45,6,0)="Nein"),$AC1703,$AB1703),0)</f>
        <v>0</v>
      </c>
      <c r="AJ1703" s="49">
        <f>IFERROR(IF(OR($W1703&lt;&gt;"Ja",VLOOKUP($C1703,Listen!$A$2:$F$45,6,0)="Nein"),$AC1703,$AB1703),0)</f>
        <v>0</v>
      </c>
      <c r="AK1703" s="49">
        <f>IFERROR(IF(OR($W1703&lt;&gt;"Ja",VLOOKUP($C1703,Listen!$A$2:$F$45,6,0)="Nein"),$AC1703,$AB1703),0)</f>
        <v>0</v>
      </c>
      <c r="AL1703" s="51">
        <f t="shared" si="552"/>
        <v>0</v>
      </c>
      <c r="AM1703" s="296">
        <f>IFERROR(IF(VLOOKUP($C1703,Listen!$A$2:$F$45,6,0)="Ja",MAX(BC1703:BD1703),D_SAV!$BC1703),0)</f>
        <v>0</v>
      </c>
      <c r="AN1703" s="51">
        <f t="shared" si="553"/>
        <v>0</v>
      </c>
      <c r="AP1703" s="304">
        <f t="shared" si="554"/>
        <v>0</v>
      </c>
      <c r="AQ1703" s="304">
        <f t="shared" si="555"/>
        <v>0</v>
      </c>
      <c r="AR1703" s="304">
        <f t="shared" si="556"/>
        <v>0</v>
      </c>
      <c r="AS1703" s="304">
        <f t="shared" si="557"/>
        <v>0</v>
      </c>
      <c r="AT1703" s="304">
        <f t="shared" si="558"/>
        <v>0</v>
      </c>
      <c r="AU1703" s="304">
        <f t="shared" si="559"/>
        <v>0</v>
      </c>
      <c r="AV1703" s="304">
        <f t="shared" si="560"/>
        <v>0</v>
      </c>
      <c r="AW1703" s="304">
        <f t="shared" si="561"/>
        <v>0</v>
      </c>
      <c r="AX1703" s="304">
        <f t="shared" si="562"/>
        <v>0</v>
      </c>
      <c r="AY1703" s="304">
        <f t="shared" si="563"/>
        <v>0</v>
      </c>
      <c r="AZ1703" s="304">
        <f t="shared" si="564"/>
        <v>0</v>
      </c>
      <c r="BA1703" s="304">
        <f t="shared" si="565"/>
        <v>0</v>
      </c>
      <c r="BB1703" s="304">
        <f t="shared" si="566"/>
        <v>0</v>
      </c>
      <c r="BC1703" s="304">
        <f t="shared" si="567"/>
        <v>0</v>
      </c>
      <c r="BD1703" s="304">
        <f t="shared" si="568"/>
        <v>0</v>
      </c>
      <c r="BE1703" s="304">
        <f>IFERROR(IF(VLOOKUP($C1703,Listen!$A$2:$F$45,6,0)="Ja",BB1703-MAX(BC1703:BD1703),BB1703-BC1703),0)</f>
        <v>0</v>
      </c>
    </row>
    <row r="1704" spans="1:57" x14ac:dyDescent="0.25">
      <c r="A1704" s="320" t="str">
        <f>IF(AND(D1704&lt;&gt;0,C1704&lt;&gt;0,E1704&lt;&gt;0),IF(B1704&lt;&gt;0,CONCATENATE(B1704,"-AGr",VLOOKUP(C1704,Listen!$A$2:$D$45,4,FALSE),"-",D1704,"-",E1704,),CONCATENATE("AGr",VLOOKUP(C1704,Listen!$A$2:$D$45,4,FALSE),"-",D1704,"-",E1704)),"keine vollständige ID")</f>
        <v>keine vollständige ID</v>
      </c>
      <c r="B1704" s="301"/>
      <c r="C1704" s="287"/>
      <c r="D1704" s="34"/>
      <c r="E1704" s="306"/>
      <c r="F1704" s="116"/>
      <c r="G1704" s="17"/>
      <c r="H1704" s="17"/>
      <c r="I1704" s="17"/>
      <c r="J1704" s="17"/>
      <c r="K1704" s="17"/>
      <c r="L1704" s="17"/>
      <c r="M1704" s="17"/>
      <c r="N1704" s="17"/>
      <c r="O1704" s="116"/>
      <c r="P1704" s="117">
        <f>IF(D1704&gt;A_Stammdaten!$B$12,0,SUM(G1704,H1704,J1704,L1704:M1704)-SUM(I1704,K1704,N1704:O1704))</f>
        <v>0</v>
      </c>
      <c r="Q1704" s="17"/>
      <c r="R1704" s="17"/>
      <c r="S1704" s="17"/>
      <c r="T1704" s="17"/>
      <c r="U1704" s="62">
        <f t="shared" si="548"/>
        <v>0</v>
      </c>
      <c r="V1704" s="34"/>
      <c r="W1704" s="34"/>
      <c r="X1704" s="34"/>
      <c r="Y1704" s="34"/>
      <c r="Z1704" s="34"/>
      <c r="AA1704" s="63" t="str">
        <f t="shared" si="549"/>
        <v>-</v>
      </c>
      <c r="AB1704" s="63" t="str">
        <f t="shared" si="550"/>
        <v>-</v>
      </c>
      <c r="AC1704" s="63">
        <f>IF(ISBLANK($C1704),0,VLOOKUP($C1704,Listen!$A$2:$C$45,2,FALSE))</f>
        <v>0</v>
      </c>
      <c r="AD1704" s="63">
        <f>IF(ISBLANK($C1704),0,VLOOKUP($C1704,Listen!$A$2:$C$45,3,FALSE))</f>
        <v>0</v>
      </c>
      <c r="AE1704" s="49">
        <f t="shared" si="551"/>
        <v>0</v>
      </c>
      <c r="AF1704" s="49">
        <f t="shared" si="551"/>
        <v>0</v>
      </c>
      <c r="AG1704" s="49">
        <f>IFERROR(IF(OR($V1704&lt;&gt;"Ja",VLOOKUP($C1704,Listen!$A$2:$F$45,5,0)="Nein",D1704&lt;IF(C1704="LNG Anbindungsanlagen gemäß separater Festlegung",2022,2023)),$AC1704,$AA1704),0)</f>
        <v>0</v>
      </c>
      <c r="AH1704" s="49">
        <f>IFERROR(IF(OR($V1704&lt;&gt;"Ja",VLOOKUP($C1704,Listen!$A$2:$F$45,5,0)="Nein",D1704&lt;IF(C1704="LNG Anbindungsanlagen gemäß separater Festlegung",2022,2023)),$AC1704,$AA1704),0)</f>
        <v>0</v>
      </c>
      <c r="AI1704" s="49">
        <f>IFERROR(IF(OR($W1704&lt;&gt;"Ja",VLOOKUP($C1704,Listen!$A$2:$F$45,6,0)="Nein"),$AC1704,$AB1704),0)</f>
        <v>0</v>
      </c>
      <c r="AJ1704" s="49">
        <f>IFERROR(IF(OR($W1704&lt;&gt;"Ja",VLOOKUP($C1704,Listen!$A$2:$F$45,6,0)="Nein"),$AC1704,$AB1704),0)</f>
        <v>0</v>
      </c>
      <c r="AK1704" s="49">
        <f>IFERROR(IF(OR($W1704&lt;&gt;"Ja",VLOOKUP($C1704,Listen!$A$2:$F$45,6,0)="Nein"),$AC1704,$AB1704),0)</f>
        <v>0</v>
      </c>
      <c r="AL1704" s="51">
        <f t="shared" si="552"/>
        <v>0</v>
      </c>
      <c r="AM1704" s="296">
        <f>IFERROR(IF(VLOOKUP($C1704,Listen!$A$2:$F$45,6,0)="Ja",MAX(BC1704:BD1704),D_SAV!$BC1704),0)</f>
        <v>0</v>
      </c>
      <c r="AN1704" s="51">
        <f t="shared" si="553"/>
        <v>0</v>
      </c>
      <c r="AP1704" s="304">
        <f t="shared" si="554"/>
        <v>0</v>
      </c>
      <c r="AQ1704" s="304">
        <f t="shared" si="555"/>
        <v>0</v>
      </c>
      <c r="AR1704" s="304">
        <f t="shared" si="556"/>
        <v>0</v>
      </c>
      <c r="AS1704" s="304">
        <f t="shared" si="557"/>
        <v>0</v>
      </c>
      <c r="AT1704" s="304">
        <f t="shared" si="558"/>
        <v>0</v>
      </c>
      <c r="AU1704" s="304">
        <f t="shared" si="559"/>
        <v>0</v>
      </c>
      <c r="AV1704" s="304">
        <f t="shared" si="560"/>
        <v>0</v>
      </c>
      <c r="AW1704" s="304">
        <f t="shared" si="561"/>
        <v>0</v>
      </c>
      <c r="AX1704" s="304">
        <f t="shared" si="562"/>
        <v>0</v>
      </c>
      <c r="AY1704" s="304">
        <f t="shared" si="563"/>
        <v>0</v>
      </c>
      <c r="AZ1704" s="304">
        <f t="shared" si="564"/>
        <v>0</v>
      </c>
      <c r="BA1704" s="304">
        <f t="shared" si="565"/>
        <v>0</v>
      </c>
      <c r="BB1704" s="304">
        <f t="shared" si="566"/>
        <v>0</v>
      </c>
      <c r="BC1704" s="304">
        <f t="shared" si="567"/>
        <v>0</v>
      </c>
      <c r="BD1704" s="304">
        <f t="shared" si="568"/>
        <v>0</v>
      </c>
      <c r="BE1704" s="304">
        <f>IFERROR(IF(VLOOKUP($C1704,Listen!$A$2:$F$45,6,0)="Ja",BB1704-MAX(BC1704:BD1704),BB1704-BC1704),0)</f>
        <v>0</v>
      </c>
    </row>
    <row r="1705" spans="1:57" x14ac:dyDescent="0.25">
      <c r="A1705" s="320" t="str">
        <f>IF(AND(D1705&lt;&gt;0,C1705&lt;&gt;0,E1705&lt;&gt;0),IF(B1705&lt;&gt;0,CONCATENATE(B1705,"-AGr",VLOOKUP(C1705,Listen!$A$2:$D$45,4,FALSE),"-",D1705,"-",E1705,),CONCATENATE("AGr",VLOOKUP(C1705,Listen!$A$2:$D$45,4,FALSE),"-",D1705,"-",E1705)),"keine vollständige ID")</f>
        <v>keine vollständige ID</v>
      </c>
      <c r="B1705" s="301"/>
      <c r="C1705" s="287"/>
      <c r="D1705" s="34"/>
      <c r="E1705" s="306"/>
      <c r="F1705" s="116"/>
      <c r="G1705" s="17"/>
      <c r="H1705" s="17"/>
      <c r="I1705" s="17"/>
      <c r="J1705" s="17"/>
      <c r="K1705" s="17"/>
      <c r="L1705" s="17"/>
      <c r="M1705" s="17"/>
      <c r="N1705" s="17"/>
      <c r="O1705" s="116"/>
      <c r="P1705" s="117">
        <f>IF(D1705&gt;A_Stammdaten!$B$12,0,SUM(G1705,H1705,J1705,L1705:M1705)-SUM(I1705,K1705,N1705:O1705))</f>
        <v>0</v>
      </c>
      <c r="Q1705" s="17"/>
      <c r="R1705" s="17"/>
      <c r="S1705" s="17"/>
      <c r="T1705" s="17"/>
      <c r="U1705" s="62">
        <f t="shared" si="548"/>
        <v>0</v>
      </c>
      <c r="V1705" s="34"/>
      <c r="W1705" s="34"/>
      <c r="X1705" s="34"/>
      <c r="Y1705" s="34"/>
      <c r="Z1705" s="34"/>
      <c r="AA1705" s="63" t="str">
        <f t="shared" si="549"/>
        <v>-</v>
      </c>
      <c r="AB1705" s="63" t="str">
        <f t="shared" si="550"/>
        <v>-</v>
      </c>
      <c r="AC1705" s="63">
        <f>IF(ISBLANK($C1705),0,VLOOKUP($C1705,Listen!$A$2:$C$45,2,FALSE))</f>
        <v>0</v>
      </c>
      <c r="AD1705" s="63">
        <f>IF(ISBLANK($C1705),0,VLOOKUP($C1705,Listen!$A$2:$C$45,3,FALSE))</f>
        <v>0</v>
      </c>
      <c r="AE1705" s="49">
        <f t="shared" si="551"/>
        <v>0</v>
      </c>
      <c r="AF1705" s="49">
        <f t="shared" si="551"/>
        <v>0</v>
      </c>
      <c r="AG1705" s="49">
        <f>IFERROR(IF(OR($V1705&lt;&gt;"Ja",VLOOKUP($C1705,Listen!$A$2:$F$45,5,0)="Nein",D1705&lt;IF(C1705="LNG Anbindungsanlagen gemäß separater Festlegung",2022,2023)),$AC1705,$AA1705),0)</f>
        <v>0</v>
      </c>
      <c r="AH1705" s="49">
        <f>IFERROR(IF(OR($V1705&lt;&gt;"Ja",VLOOKUP($C1705,Listen!$A$2:$F$45,5,0)="Nein",D1705&lt;IF(C1705="LNG Anbindungsanlagen gemäß separater Festlegung",2022,2023)),$AC1705,$AA1705),0)</f>
        <v>0</v>
      </c>
      <c r="AI1705" s="49">
        <f>IFERROR(IF(OR($W1705&lt;&gt;"Ja",VLOOKUP($C1705,Listen!$A$2:$F$45,6,0)="Nein"),$AC1705,$AB1705),0)</f>
        <v>0</v>
      </c>
      <c r="AJ1705" s="49">
        <f>IFERROR(IF(OR($W1705&lt;&gt;"Ja",VLOOKUP($C1705,Listen!$A$2:$F$45,6,0)="Nein"),$AC1705,$AB1705),0)</f>
        <v>0</v>
      </c>
      <c r="AK1705" s="49">
        <f>IFERROR(IF(OR($W1705&lt;&gt;"Ja",VLOOKUP($C1705,Listen!$A$2:$F$45,6,0)="Nein"),$AC1705,$AB1705),0)</f>
        <v>0</v>
      </c>
      <c r="AL1705" s="51">
        <f t="shared" si="552"/>
        <v>0</v>
      </c>
      <c r="AM1705" s="296">
        <f>IFERROR(IF(VLOOKUP($C1705,Listen!$A$2:$F$45,6,0)="Ja",MAX(BC1705:BD1705),D_SAV!$BC1705),0)</f>
        <v>0</v>
      </c>
      <c r="AN1705" s="51">
        <f t="shared" si="553"/>
        <v>0</v>
      </c>
      <c r="AP1705" s="304">
        <f t="shared" si="554"/>
        <v>0</v>
      </c>
      <c r="AQ1705" s="304">
        <f t="shared" si="555"/>
        <v>0</v>
      </c>
      <c r="AR1705" s="304">
        <f t="shared" si="556"/>
        <v>0</v>
      </c>
      <c r="AS1705" s="304">
        <f t="shared" si="557"/>
        <v>0</v>
      </c>
      <c r="AT1705" s="304">
        <f t="shared" si="558"/>
        <v>0</v>
      </c>
      <c r="AU1705" s="304">
        <f t="shared" si="559"/>
        <v>0</v>
      </c>
      <c r="AV1705" s="304">
        <f t="shared" si="560"/>
        <v>0</v>
      </c>
      <c r="AW1705" s="304">
        <f t="shared" si="561"/>
        <v>0</v>
      </c>
      <c r="AX1705" s="304">
        <f t="shared" si="562"/>
        <v>0</v>
      </c>
      <c r="AY1705" s="304">
        <f t="shared" si="563"/>
        <v>0</v>
      </c>
      <c r="AZ1705" s="304">
        <f t="shared" si="564"/>
        <v>0</v>
      </c>
      <c r="BA1705" s="304">
        <f t="shared" si="565"/>
        <v>0</v>
      </c>
      <c r="BB1705" s="304">
        <f t="shared" si="566"/>
        <v>0</v>
      </c>
      <c r="BC1705" s="304">
        <f t="shared" si="567"/>
        <v>0</v>
      </c>
      <c r="BD1705" s="304">
        <f t="shared" si="568"/>
        <v>0</v>
      </c>
      <c r="BE1705" s="304">
        <f>IFERROR(IF(VLOOKUP($C1705,Listen!$A$2:$F$45,6,0)="Ja",BB1705-MAX(BC1705:BD1705),BB1705-BC1705),0)</f>
        <v>0</v>
      </c>
    </row>
    <row r="1706" spans="1:57" x14ac:dyDescent="0.25">
      <c r="A1706" s="320" t="str">
        <f>IF(AND(D1706&lt;&gt;0,C1706&lt;&gt;0,E1706&lt;&gt;0),IF(B1706&lt;&gt;0,CONCATENATE(B1706,"-AGr",VLOOKUP(C1706,Listen!$A$2:$D$45,4,FALSE),"-",D1706,"-",E1706,),CONCATENATE("AGr",VLOOKUP(C1706,Listen!$A$2:$D$45,4,FALSE),"-",D1706,"-",E1706)),"keine vollständige ID")</f>
        <v>keine vollständige ID</v>
      </c>
      <c r="B1706" s="301"/>
      <c r="C1706" s="287"/>
      <c r="D1706" s="34"/>
      <c r="E1706" s="306"/>
      <c r="F1706" s="116"/>
      <c r="G1706" s="17"/>
      <c r="H1706" s="17"/>
      <c r="I1706" s="17"/>
      <c r="J1706" s="17"/>
      <c r="K1706" s="17"/>
      <c r="L1706" s="17"/>
      <c r="M1706" s="17"/>
      <c r="N1706" s="17"/>
      <c r="O1706" s="116"/>
      <c r="P1706" s="117">
        <f>IF(D1706&gt;A_Stammdaten!$B$12,0,SUM(G1706,H1706,J1706,L1706:M1706)-SUM(I1706,K1706,N1706:O1706))</f>
        <v>0</v>
      </c>
      <c r="Q1706" s="17"/>
      <c r="R1706" s="17"/>
      <c r="S1706" s="17"/>
      <c r="T1706" s="17"/>
      <c r="U1706" s="62">
        <f t="shared" si="548"/>
        <v>0</v>
      </c>
      <c r="V1706" s="34"/>
      <c r="W1706" s="34"/>
      <c r="X1706" s="34"/>
      <c r="Y1706" s="34"/>
      <c r="Z1706" s="34"/>
      <c r="AA1706" s="63" t="str">
        <f t="shared" si="549"/>
        <v>-</v>
      </c>
      <c r="AB1706" s="63" t="str">
        <f t="shared" si="550"/>
        <v>-</v>
      </c>
      <c r="AC1706" s="63">
        <f>IF(ISBLANK($C1706),0,VLOOKUP($C1706,Listen!$A$2:$C$45,2,FALSE))</f>
        <v>0</v>
      </c>
      <c r="AD1706" s="63">
        <f>IF(ISBLANK($C1706),0,VLOOKUP($C1706,Listen!$A$2:$C$45,3,FALSE))</f>
        <v>0</v>
      </c>
      <c r="AE1706" s="49">
        <f t="shared" si="551"/>
        <v>0</v>
      </c>
      <c r="AF1706" s="49">
        <f t="shared" si="551"/>
        <v>0</v>
      </c>
      <c r="AG1706" s="49">
        <f>IFERROR(IF(OR($V1706&lt;&gt;"Ja",VLOOKUP($C1706,Listen!$A$2:$F$45,5,0)="Nein",D1706&lt;IF(C1706="LNG Anbindungsanlagen gemäß separater Festlegung",2022,2023)),$AC1706,$AA1706),0)</f>
        <v>0</v>
      </c>
      <c r="AH1706" s="49">
        <f>IFERROR(IF(OR($V1706&lt;&gt;"Ja",VLOOKUP($C1706,Listen!$A$2:$F$45,5,0)="Nein",D1706&lt;IF(C1706="LNG Anbindungsanlagen gemäß separater Festlegung",2022,2023)),$AC1706,$AA1706),0)</f>
        <v>0</v>
      </c>
      <c r="AI1706" s="49">
        <f>IFERROR(IF(OR($W1706&lt;&gt;"Ja",VLOOKUP($C1706,Listen!$A$2:$F$45,6,0)="Nein"),$AC1706,$AB1706),0)</f>
        <v>0</v>
      </c>
      <c r="AJ1706" s="49">
        <f>IFERROR(IF(OR($W1706&lt;&gt;"Ja",VLOOKUP($C1706,Listen!$A$2:$F$45,6,0)="Nein"),$AC1706,$AB1706),0)</f>
        <v>0</v>
      </c>
      <c r="AK1706" s="49">
        <f>IFERROR(IF(OR($W1706&lt;&gt;"Ja",VLOOKUP($C1706,Listen!$A$2:$F$45,6,0)="Nein"),$AC1706,$AB1706),0)</f>
        <v>0</v>
      </c>
      <c r="AL1706" s="51">
        <f t="shared" si="552"/>
        <v>0</v>
      </c>
      <c r="AM1706" s="296">
        <f>IFERROR(IF(VLOOKUP($C1706,Listen!$A$2:$F$45,6,0)="Ja",MAX(BC1706:BD1706),D_SAV!$BC1706),0)</f>
        <v>0</v>
      </c>
      <c r="AN1706" s="51">
        <f t="shared" si="553"/>
        <v>0</v>
      </c>
      <c r="AP1706" s="304">
        <f t="shared" si="554"/>
        <v>0</v>
      </c>
      <c r="AQ1706" s="304">
        <f t="shared" si="555"/>
        <v>0</v>
      </c>
      <c r="AR1706" s="304">
        <f t="shared" si="556"/>
        <v>0</v>
      </c>
      <c r="AS1706" s="304">
        <f t="shared" si="557"/>
        <v>0</v>
      </c>
      <c r="AT1706" s="304">
        <f t="shared" si="558"/>
        <v>0</v>
      </c>
      <c r="AU1706" s="304">
        <f t="shared" si="559"/>
        <v>0</v>
      </c>
      <c r="AV1706" s="304">
        <f t="shared" si="560"/>
        <v>0</v>
      </c>
      <c r="AW1706" s="304">
        <f t="shared" si="561"/>
        <v>0</v>
      </c>
      <c r="AX1706" s="304">
        <f t="shared" si="562"/>
        <v>0</v>
      </c>
      <c r="AY1706" s="304">
        <f t="shared" si="563"/>
        <v>0</v>
      </c>
      <c r="AZ1706" s="304">
        <f t="shared" si="564"/>
        <v>0</v>
      </c>
      <c r="BA1706" s="304">
        <f t="shared" si="565"/>
        <v>0</v>
      </c>
      <c r="BB1706" s="304">
        <f t="shared" si="566"/>
        <v>0</v>
      </c>
      <c r="BC1706" s="304">
        <f t="shared" si="567"/>
        <v>0</v>
      </c>
      <c r="BD1706" s="304">
        <f t="shared" si="568"/>
        <v>0</v>
      </c>
      <c r="BE1706" s="304">
        <f>IFERROR(IF(VLOOKUP($C1706,Listen!$A$2:$F$45,6,0)="Ja",BB1706-MAX(BC1706:BD1706),BB1706-BC1706),0)</f>
        <v>0</v>
      </c>
    </row>
    <row r="1707" spans="1:57" x14ac:dyDescent="0.25">
      <c r="A1707" s="320" t="str">
        <f>IF(AND(D1707&lt;&gt;0,C1707&lt;&gt;0,E1707&lt;&gt;0),IF(B1707&lt;&gt;0,CONCATENATE(B1707,"-AGr",VLOOKUP(C1707,Listen!$A$2:$D$45,4,FALSE),"-",D1707,"-",E1707,),CONCATENATE("AGr",VLOOKUP(C1707,Listen!$A$2:$D$45,4,FALSE),"-",D1707,"-",E1707)),"keine vollständige ID")</f>
        <v>keine vollständige ID</v>
      </c>
      <c r="B1707" s="301"/>
      <c r="C1707" s="287"/>
      <c r="D1707" s="34"/>
      <c r="E1707" s="306"/>
      <c r="F1707" s="116"/>
      <c r="G1707" s="17"/>
      <c r="H1707" s="17"/>
      <c r="I1707" s="17"/>
      <c r="J1707" s="17"/>
      <c r="K1707" s="17"/>
      <c r="L1707" s="17"/>
      <c r="M1707" s="17"/>
      <c r="N1707" s="17"/>
      <c r="O1707" s="116"/>
      <c r="P1707" s="117">
        <f>IF(D1707&gt;A_Stammdaten!$B$12,0,SUM(G1707,H1707,J1707,L1707:M1707)-SUM(I1707,K1707,N1707:O1707))</f>
        <v>0</v>
      </c>
      <c r="Q1707" s="17"/>
      <c r="R1707" s="17"/>
      <c r="S1707" s="17"/>
      <c r="T1707" s="17"/>
      <c r="U1707" s="62">
        <f t="shared" si="548"/>
        <v>0</v>
      </c>
      <c r="V1707" s="34"/>
      <c r="W1707" s="34"/>
      <c r="X1707" s="34"/>
      <c r="Y1707" s="34"/>
      <c r="Z1707" s="34"/>
      <c r="AA1707" s="63" t="str">
        <f t="shared" si="549"/>
        <v>-</v>
      </c>
      <c r="AB1707" s="63" t="str">
        <f t="shared" si="550"/>
        <v>-</v>
      </c>
      <c r="AC1707" s="63">
        <f>IF(ISBLANK($C1707),0,VLOOKUP($C1707,Listen!$A$2:$C$45,2,FALSE))</f>
        <v>0</v>
      </c>
      <c r="AD1707" s="63">
        <f>IF(ISBLANK($C1707),0,VLOOKUP($C1707,Listen!$A$2:$C$45,3,FALSE))</f>
        <v>0</v>
      </c>
      <c r="AE1707" s="49">
        <f t="shared" si="551"/>
        <v>0</v>
      </c>
      <c r="AF1707" s="49">
        <f t="shared" si="551"/>
        <v>0</v>
      </c>
      <c r="AG1707" s="49">
        <f>IFERROR(IF(OR($V1707&lt;&gt;"Ja",VLOOKUP($C1707,Listen!$A$2:$F$45,5,0)="Nein",D1707&lt;IF(C1707="LNG Anbindungsanlagen gemäß separater Festlegung",2022,2023)),$AC1707,$AA1707),0)</f>
        <v>0</v>
      </c>
      <c r="AH1707" s="49">
        <f>IFERROR(IF(OR($V1707&lt;&gt;"Ja",VLOOKUP($C1707,Listen!$A$2:$F$45,5,0)="Nein",D1707&lt;IF(C1707="LNG Anbindungsanlagen gemäß separater Festlegung",2022,2023)),$AC1707,$AA1707),0)</f>
        <v>0</v>
      </c>
      <c r="AI1707" s="49">
        <f>IFERROR(IF(OR($W1707&lt;&gt;"Ja",VLOOKUP($C1707,Listen!$A$2:$F$45,6,0)="Nein"),$AC1707,$AB1707),0)</f>
        <v>0</v>
      </c>
      <c r="AJ1707" s="49">
        <f>IFERROR(IF(OR($W1707&lt;&gt;"Ja",VLOOKUP($C1707,Listen!$A$2:$F$45,6,0)="Nein"),$AC1707,$AB1707),0)</f>
        <v>0</v>
      </c>
      <c r="AK1707" s="49">
        <f>IFERROR(IF(OR($W1707&lt;&gt;"Ja",VLOOKUP($C1707,Listen!$A$2:$F$45,6,0)="Nein"),$AC1707,$AB1707),0)</f>
        <v>0</v>
      </c>
      <c r="AL1707" s="51">
        <f t="shared" si="552"/>
        <v>0</v>
      </c>
      <c r="AM1707" s="296">
        <f>IFERROR(IF(VLOOKUP($C1707,Listen!$A$2:$F$45,6,0)="Ja",MAX(BC1707:BD1707),D_SAV!$BC1707),0)</f>
        <v>0</v>
      </c>
      <c r="AN1707" s="51">
        <f t="shared" si="553"/>
        <v>0</v>
      </c>
      <c r="AP1707" s="304">
        <f t="shared" si="554"/>
        <v>0</v>
      </c>
      <c r="AQ1707" s="304">
        <f t="shared" si="555"/>
        <v>0</v>
      </c>
      <c r="AR1707" s="304">
        <f t="shared" si="556"/>
        <v>0</v>
      </c>
      <c r="AS1707" s="304">
        <f t="shared" si="557"/>
        <v>0</v>
      </c>
      <c r="AT1707" s="304">
        <f t="shared" si="558"/>
        <v>0</v>
      </c>
      <c r="AU1707" s="304">
        <f t="shared" si="559"/>
        <v>0</v>
      </c>
      <c r="AV1707" s="304">
        <f t="shared" si="560"/>
        <v>0</v>
      </c>
      <c r="AW1707" s="304">
        <f t="shared" si="561"/>
        <v>0</v>
      </c>
      <c r="AX1707" s="304">
        <f t="shared" si="562"/>
        <v>0</v>
      </c>
      <c r="AY1707" s="304">
        <f t="shared" si="563"/>
        <v>0</v>
      </c>
      <c r="AZ1707" s="304">
        <f t="shared" si="564"/>
        <v>0</v>
      </c>
      <c r="BA1707" s="304">
        <f t="shared" si="565"/>
        <v>0</v>
      </c>
      <c r="BB1707" s="304">
        <f t="shared" si="566"/>
        <v>0</v>
      </c>
      <c r="BC1707" s="304">
        <f t="shared" si="567"/>
        <v>0</v>
      </c>
      <c r="BD1707" s="304">
        <f t="shared" si="568"/>
        <v>0</v>
      </c>
      <c r="BE1707" s="304">
        <f>IFERROR(IF(VLOOKUP($C1707,Listen!$A$2:$F$45,6,0)="Ja",BB1707-MAX(BC1707:BD1707),BB1707-BC1707),0)</f>
        <v>0</v>
      </c>
    </row>
    <row r="1708" spans="1:57" x14ac:dyDescent="0.25">
      <c r="A1708" s="320" t="str">
        <f>IF(AND(D1708&lt;&gt;0,C1708&lt;&gt;0,E1708&lt;&gt;0),IF(B1708&lt;&gt;0,CONCATENATE(B1708,"-AGr",VLOOKUP(C1708,Listen!$A$2:$D$45,4,FALSE),"-",D1708,"-",E1708,),CONCATENATE("AGr",VLOOKUP(C1708,Listen!$A$2:$D$45,4,FALSE),"-",D1708,"-",E1708)),"keine vollständige ID")</f>
        <v>keine vollständige ID</v>
      </c>
      <c r="B1708" s="301"/>
      <c r="C1708" s="287"/>
      <c r="D1708" s="34"/>
      <c r="E1708" s="306"/>
      <c r="F1708" s="116"/>
      <c r="G1708" s="17"/>
      <c r="H1708" s="17"/>
      <c r="I1708" s="17"/>
      <c r="J1708" s="17"/>
      <c r="K1708" s="17"/>
      <c r="L1708" s="17"/>
      <c r="M1708" s="17"/>
      <c r="N1708" s="17"/>
      <c r="O1708" s="116"/>
      <c r="P1708" s="117">
        <f>IF(D1708&gt;A_Stammdaten!$B$12,0,SUM(G1708,H1708,J1708,L1708:M1708)-SUM(I1708,K1708,N1708:O1708))</f>
        <v>0</v>
      </c>
      <c r="Q1708" s="17"/>
      <c r="R1708" s="17"/>
      <c r="S1708" s="17"/>
      <c r="T1708" s="17"/>
      <c r="U1708" s="62">
        <f t="shared" si="548"/>
        <v>0</v>
      </c>
      <c r="V1708" s="34"/>
      <c r="W1708" s="34"/>
      <c r="X1708" s="34"/>
      <c r="Y1708" s="34"/>
      <c r="Z1708" s="34"/>
      <c r="AA1708" s="63" t="str">
        <f t="shared" si="549"/>
        <v>-</v>
      </c>
      <c r="AB1708" s="63" t="str">
        <f t="shared" si="550"/>
        <v>-</v>
      </c>
      <c r="AC1708" s="63">
        <f>IF(ISBLANK($C1708),0,VLOOKUP($C1708,Listen!$A$2:$C$45,2,FALSE))</f>
        <v>0</v>
      </c>
      <c r="AD1708" s="63">
        <f>IF(ISBLANK($C1708),0,VLOOKUP($C1708,Listen!$A$2:$C$45,3,FALSE))</f>
        <v>0</v>
      </c>
      <c r="AE1708" s="49">
        <f t="shared" si="551"/>
        <v>0</v>
      </c>
      <c r="AF1708" s="49">
        <f t="shared" si="551"/>
        <v>0</v>
      </c>
      <c r="AG1708" s="49">
        <f>IFERROR(IF(OR($V1708&lt;&gt;"Ja",VLOOKUP($C1708,Listen!$A$2:$F$45,5,0)="Nein",D1708&lt;IF(C1708="LNG Anbindungsanlagen gemäß separater Festlegung",2022,2023)),$AC1708,$AA1708),0)</f>
        <v>0</v>
      </c>
      <c r="AH1708" s="49">
        <f>IFERROR(IF(OR($V1708&lt;&gt;"Ja",VLOOKUP($C1708,Listen!$A$2:$F$45,5,0)="Nein",D1708&lt;IF(C1708="LNG Anbindungsanlagen gemäß separater Festlegung",2022,2023)),$AC1708,$AA1708),0)</f>
        <v>0</v>
      </c>
      <c r="AI1708" s="49">
        <f>IFERROR(IF(OR($W1708&lt;&gt;"Ja",VLOOKUP($C1708,Listen!$A$2:$F$45,6,0)="Nein"),$AC1708,$AB1708),0)</f>
        <v>0</v>
      </c>
      <c r="AJ1708" s="49">
        <f>IFERROR(IF(OR($W1708&lt;&gt;"Ja",VLOOKUP($C1708,Listen!$A$2:$F$45,6,0)="Nein"),$AC1708,$AB1708),0)</f>
        <v>0</v>
      </c>
      <c r="AK1708" s="49">
        <f>IFERROR(IF(OR($W1708&lt;&gt;"Ja",VLOOKUP($C1708,Listen!$A$2:$F$45,6,0)="Nein"),$AC1708,$AB1708),0)</f>
        <v>0</v>
      </c>
      <c r="AL1708" s="51">
        <f t="shared" si="552"/>
        <v>0</v>
      </c>
      <c r="AM1708" s="296">
        <f>IFERROR(IF(VLOOKUP($C1708,Listen!$A$2:$F$45,6,0)="Ja",MAX(BC1708:BD1708),D_SAV!$BC1708),0)</f>
        <v>0</v>
      </c>
      <c r="AN1708" s="51">
        <f t="shared" si="553"/>
        <v>0</v>
      </c>
      <c r="AP1708" s="304">
        <f t="shared" si="554"/>
        <v>0</v>
      </c>
      <c r="AQ1708" s="304">
        <f t="shared" si="555"/>
        <v>0</v>
      </c>
      <c r="AR1708" s="304">
        <f t="shared" si="556"/>
        <v>0</v>
      </c>
      <c r="AS1708" s="304">
        <f t="shared" si="557"/>
        <v>0</v>
      </c>
      <c r="AT1708" s="304">
        <f t="shared" si="558"/>
        <v>0</v>
      </c>
      <c r="AU1708" s="304">
        <f t="shared" si="559"/>
        <v>0</v>
      </c>
      <c r="AV1708" s="304">
        <f t="shared" si="560"/>
        <v>0</v>
      </c>
      <c r="AW1708" s="304">
        <f t="shared" si="561"/>
        <v>0</v>
      </c>
      <c r="AX1708" s="304">
        <f t="shared" si="562"/>
        <v>0</v>
      </c>
      <c r="AY1708" s="304">
        <f t="shared" si="563"/>
        <v>0</v>
      </c>
      <c r="AZ1708" s="304">
        <f t="shared" si="564"/>
        <v>0</v>
      </c>
      <c r="BA1708" s="304">
        <f t="shared" si="565"/>
        <v>0</v>
      </c>
      <c r="BB1708" s="304">
        <f t="shared" si="566"/>
        <v>0</v>
      </c>
      <c r="BC1708" s="304">
        <f t="shared" si="567"/>
        <v>0</v>
      </c>
      <c r="BD1708" s="304">
        <f t="shared" si="568"/>
        <v>0</v>
      </c>
      <c r="BE1708" s="304">
        <f>IFERROR(IF(VLOOKUP($C1708,Listen!$A$2:$F$45,6,0)="Ja",BB1708-MAX(BC1708:BD1708),BB1708-BC1708),0)</f>
        <v>0</v>
      </c>
    </row>
    <row r="1709" spans="1:57" x14ac:dyDescent="0.25">
      <c r="A1709" s="320" t="str">
        <f>IF(AND(D1709&lt;&gt;0,C1709&lt;&gt;0,E1709&lt;&gt;0),IF(B1709&lt;&gt;0,CONCATENATE(B1709,"-AGr",VLOOKUP(C1709,Listen!$A$2:$D$45,4,FALSE),"-",D1709,"-",E1709,),CONCATENATE("AGr",VLOOKUP(C1709,Listen!$A$2:$D$45,4,FALSE),"-",D1709,"-",E1709)),"keine vollständige ID")</f>
        <v>keine vollständige ID</v>
      </c>
      <c r="B1709" s="301"/>
      <c r="C1709" s="287"/>
      <c r="D1709" s="34"/>
      <c r="E1709" s="306"/>
      <c r="F1709" s="116"/>
      <c r="G1709" s="17"/>
      <c r="H1709" s="17"/>
      <c r="I1709" s="17"/>
      <c r="J1709" s="17"/>
      <c r="K1709" s="17"/>
      <c r="L1709" s="17"/>
      <c r="M1709" s="17"/>
      <c r="N1709" s="17"/>
      <c r="O1709" s="116"/>
      <c r="P1709" s="117">
        <f>IF(D1709&gt;A_Stammdaten!$B$12,0,SUM(G1709,H1709,J1709,L1709:M1709)-SUM(I1709,K1709,N1709:O1709))</f>
        <v>0</v>
      </c>
      <c r="Q1709" s="17"/>
      <c r="R1709" s="17"/>
      <c r="S1709" s="17"/>
      <c r="T1709" s="17"/>
      <c r="U1709" s="62">
        <f t="shared" si="548"/>
        <v>0</v>
      </c>
      <c r="V1709" s="34"/>
      <c r="W1709" s="34"/>
      <c r="X1709" s="34"/>
      <c r="Y1709" s="34"/>
      <c r="Z1709" s="34"/>
      <c r="AA1709" s="63" t="str">
        <f t="shared" si="549"/>
        <v>-</v>
      </c>
      <c r="AB1709" s="63" t="str">
        <f t="shared" si="550"/>
        <v>-</v>
      </c>
      <c r="AC1709" s="63">
        <f>IF(ISBLANK($C1709),0,VLOOKUP($C1709,Listen!$A$2:$C$45,2,FALSE))</f>
        <v>0</v>
      </c>
      <c r="AD1709" s="63">
        <f>IF(ISBLANK($C1709),0,VLOOKUP($C1709,Listen!$A$2:$C$45,3,FALSE))</f>
        <v>0</v>
      </c>
      <c r="AE1709" s="49">
        <f t="shared" si="551"/>
        <v>0</v>
      </c>
      <c r="AF1709" s="49">
        <f t="shared" si="551"/>
        <v>0</v>
      </c>
      <c r="AG1709" s="49">
        <f>IFERROR(IF(OR($V1709&lt;&gt;"Ja",VLOOKUP($C1709,Listen!$A$2:$F$45,5,0)="Nein",D1709&lt;IF(C1709="LNG Anbindungsanlagen gemäß separater Festlegung",2022,2023)),$AC1709,$AA1709),0)</f>
        <v>0</v>
      </c>
      <c r="AH1709" s="49">
        <f>IFERROR(IF(OR($V1709&lt;&gt;"Ja",VLOOKUP($C1709,Listen!$A$2:$F$45,5,0)="Nein",D1709&lt;IF(C1709="LNG Anbindungsanlagen gemäß separater Festlegung",2022,2023)),$AC1709,$AA1709),0)</f>
        <v>0</v>
      </c>
      <c r="AI1709" s="49">
        <f>IFERROR(IF(OR($W1709&lt;&gt;"Ja",VLOOKUP($C1709,Listen!$A$2:$F$45,6,0)="Nein"),$AC1709,$AB1709),0)</f>
        <v>0</v>
      </c>
      <c r="AJ1709" s="49">
        <f>IFERROR(IF(OR($W1709&lt;&gt;"Ja",VLOOKUP($C1709,Listen!$A$2:$F$45,6,0)="Nein"),$AC1709,$AB1709),0)</f>
        <v>0</v>
      </c>
      <c r="AK1709" s="49">
        <f>IFERROR(IF(OR($W1709&lt;&gt;"Ja",VLOOKUP($C1709,Listen!$A$2:$F$45,6,0)="Nein"),$AC1709,$AB1709),0)</f>
        <v>0</v>
      </c>
      <c r="AL1709" s="51">
        <f t="shared" si="552"/>
        <v>0</v>
      </c>
      <c r="AM1709" s="296">
        <f>IFERROR(IF(VLOOKUP($C1709,Listen!$A$2:$F$45,6,0)="Ja",MAX(BC1709:BD1709),D_SAV!$BC1709),0)</f>
        <v>0</v>
      </c>
      <c r="AN1709" s="51">
        <f t="shared" si="553"/>
        <v>0</v>
      </c>
      <c r="AP1709" s="304">
        <f t="shared" si="554"/>
        <v>0</v>
      </c>
      <c r="AQ1709" s="304">
        <f t="shared" si="555"/>
        <v>0</v>
      </c>
      <c r="AR1709" s="304">
        <f t="shared" si="556"/>
        <v>0</v>
      </c>
      <c r="AS1709" s="304">
        <f t="shared" si="557"/>
        <v>0</v>
      </c>
      <c r="AT1709" s="304">
        <f t="shared" si="558"/>
        <v>0</v>
      </c>
      <c r="AU1709" s="304">
        <f t="shared" si="559"/>
        <v>0</v>
      </c>
      <c r="AV1709" s="304">
        <f t="shared" si="560"/>
        <v>0</v>
      </c>
      <c r="AW1709" s="304">
        <f t="shared" si="561"/>
        <v>0</v>
      </c>
      <c r="AX1709" s="304">
        <f t="shared" si="562"/>
        <v>0</v>
      </c>
      <c r="AY1709" s="304">
        <f t="shared" si="563"/>
        <v>0</v>
      </c>
      <c r="AZ1709" s="304">
        <f t="shared" si="564"/>
        <v>0</v>
      </c>
      <c r="BA1709" s="304">
        <f t="shared" si="565"/>
        <v>0</v>
      </c>
      <c r="BB1709" s="304">
        <f t="shared" si="566"/>
        <v>0</v>
      </c>
      <c r="BC1709" s="304">
        <f t="shared" si="567"/>
        <v>0</v>
      </c>
      <c r="BD1709" s="304">
        <f t="shared" si="568"/>
        <v>0</v>
      </c>
      <c r="BE1709" s="304">
        <f>IFERROR(IF(VLOOKUP($C1709,Listen!$A$2:$F$45,6,0)="Ja",BB1709-MAX(BC1709:BD1709),BB1709-BC1709),0)</f>
        <v>0</v>
      </c>
    </row>
    <row r="1710" spans="1:57" x14ac:dyDescent="0.25">
      <c r="A1710" s="320" t="str">
        <f>IF(AND(D1710&lt;&gt;0,C1710&lt;&gt;0,E1710&lt;&gt;0),IF(B1710&lt;&gt;0,CONCATENATE(B1710,"-AGr",VLOOKUP(C1710,Listen!$A$2:$D$45,4,FALSE),"-",D1710,"-",E1710,),CONCATENATE("AGr",VLOOKUP(C1710,Listen!$A$2:$D$45,4,FALSE),"-",D1710,"-",E1710)),"keine vollständige ID")</f>
        <v>keine vollständige ID</v>
      </c>
      <c r="B1710" s="301"/>
      <c r="C1710" s="287"/>
      <c r="D1710" s="34"/>
      <c r="E1710" s="306"/>
      <c r="F1710" s="116"/>
      <c r="G1710" s="17"/>
      <c r="H1710" s="17"/>
      <c r="I1710" s="17"/>
      <c r="J1710" s="17"/>
      <c r="K1710" s="17"/>
      <c r="L1710" s="17"/>
      <c r="M1710" s="17"/>
      <c r="N1710" s="17"/>
      <c r="O1710" s="116"/>
      <c r="P1710" s="117">
        <f>IF(D1710&gt;A_Stammdaten!$B$12,0,SUM(G1710,H1710,J1710,L1710:M1710)-SUM(I1710,K1710,N1710:O1710))</f>
        <v>0</v>
      </c>
      <c r="Q1710" s="17"/>
      <c r="R1710" s="17"/>
      <c r="S1710" s="17"/>
      <c r="T1710" s="17"/>
      <c r="U1710" s="62">
        <f t="shared" si="548"/>
        <v>0</v>
      </c>
      <c r="V1710" s="34"/>
      <c r="W1710" s="34"/>
      <c r="X1710" s="34"/>
      <c r="Y1710" s="34"/>
      <c r="Z1710" s="34"/>
      <c r="AA1710" s="63" t="str">
        <f t="shared" si="549"/>
        <v>-</v>
      </c>
      <c r="AB1710" s="63" t="str">
        <f t="shared" si="550"/>
        <v>-</v>
      </c>
      <c r="AC1710" s="63">
        <f>IF(ISBLANK($C1710),0,VLOOKUP($C1710,Listen!$A$2:$C$45,2,FALSE))</f>
        <v>0</v>
      </c>
      <c r="AD1710" s="63">
        <f>IF(ISBLANK($C1710),0,VLOOKUP($C1710,Listen!$A$2:$C$45,3,FALSE))</f>
        <v>0</v>
      </c>
      <c r="AE1710" s="49">
        <f t="shared" si="551"/>
        <v>0</v>
      </c>
      <c r="AF1710" s="49">
        <f t="shared" si="551"/>
        <v>0</v>
      </c>
      <c r="AG1710" s="49">
        <f>IFERROR(IF(OR($V1710&lt;&gt;"Ja",VLOOKUP($C1710,Listen!$A$2:$F$45,5,0)="Nein",D1710&lt;IF(C1710="LNG Anbindungsanlagen gemäß separater Festlegung",2022,2023)),$AC1710,$AA1710),0)</f>
        <v>0</v>
      </c>
      <c r="AH1710" s="49">
        <f>IFERROR(IF(OR($V1710&lt;&gt;"Ja",VLOOKUP($C1710,Listen!$A$2:$F$45,5,0)="Nein",D1710&lt;IF(C1710="LNG Anbindungsanlagen gemäß separater Festlegung",2022,2023)),$AC1710,$AA1710),0)</f>
        <v>0</v>
      </c>
      <c r="AI1710" s="49">
        <f>IFERROR(IF(OR($W1710&lt;&gt;"Ja",VLOOKUP($C1710,Listen!$A$2:$F$45,6,0)="Nein"),$AC1710,$AB1710),0)</f>
        <v>0</v>
      </c>
      <c r="AJ1710" s="49">
        <f>IFERROR(IF(OR($W1710&lt;&gt;"Ja",VLOOKUP($C1710,Listen!$A$2:$F$45,6,0)="Nein"),$AC1710,$AB1710),0)</f>
        <v>0</v>
      </c>
      <c r="AK1710" s="49">
        <f>IFERROR(IF(OR($W1710&lt;&gt;"Ja",VLOOKUP($C1710,Listen!$A$2:$F$45,6,0)="Nein"),$AC1710,$AB1710),0)</f>
        <v>0</v>
      </c>
      <c r="AL1710" s="51">
        <f t="shared" si="552"/>
        <v>0</v>
      </c>
      <c r="AM1710" s="296">
        <f>IFERROR(IF(VLOOKUP($C1710,Listen!$A$2:$F$45,6,0)="Ja",MAX(BC1710:BD1710),D_SAV!$BC1710),0)</f>
        <v>0</v>
      </c>
      <c r="AN1710" s="51">
        <f t="shared" si="553"/>
        <v>0</v>
      </c>
      <c r="AP1710" s="304">
        <f t="shared" si="554"/>
        <v>0</v>
      </c>
      <c r="AQ1710" s="304">
        <f t="shared" si="555"/>
        <v>0</v>
      </c>
      <c r="AR1710" s="304">
        <f t="shared" si="556"/>
        <v>0</v>
      </c>
      <c r="AS1710" s="304">
        <f t="shared" si="557"/>
        <v>0</v>
      </c>
      <c r="AT1710" s="304">
        <f t="shared" si="558"/>
        <v>0</v>
      </c>
      <c r="AU1710" s="304">
        <f t="shared" si="559"/>
        <v>0</v>
      </c>
      <c r="AV1710" s="304">
        <f t="shared" si="560"/>
        <v>0</v>
      </c>
      <c r="AW1710" s="304">
        <f t="shared" si="561"/>
        <v>0</v>
      </c>
      <c r="AX1710" s="304">
        <f t="shared" si="562"/>
        <v>0</v>
      </c>
      <c r="AY1710" s="304">
        <f t="shared" si="563"/>
        <v>0</v>
      </c>
      <c r="AZ1710" s="304">
        <f t="shared" si="564"/>
        <v>0</v>
      </c>
      <c r="BA1710" s="304">
        <f t="shared" si="565"/>
        <v>0</v>
      </c>
      <c r="BB1710" s="304">
        <f t="shared" si="566"/>
        <v>0</v>
      </c>
      <c r="BC1710" s="304">
        <f t="shared" si="567"/>
        <v>0</v>
      </c>
      <c r="BD1710" s="304">
        <f t="shared" si="568"/>
        <v>0</v>
      </c>
      <c r="BE1710" s="304">
        <f>IFERROR(IF(VLOOKUP($C1710,Listen!$A$2:$F$45,6,0)="Ja",BB1710-MAX(BC1710:BD1710),BB1710-BC1710),0)</f>
        <v>0</v>
      </c>
    </row>
    <row r="1711" spans="1:57" x14ac:dyDescent="0.25">
      <c r="A1711" s="320" t="str">
        <f>IF(AND(D1711&lt;&gt;0,C1711&lt;&gt;0,E1711&lt;&gt;0),IF(B1711&lt;&gt;0,CONCATENATE(B1711,"-AGr",VLOOKUP(C1711,Listen!$A$2:$D$45,4,FALSE),"-",D1711,"-",E1711,),CONCATENATE("AGr",VLOOKUP(C1711,Listen!$A$2:$D$45,4,FALSE),"-",D1711,"-",E1711)),"keine vollständige ID")</f>
        <v>keine vollständige ID</v>
      </c>
      <c r="B1711" s="301"/>
      <c r="C1711" s="287"/>
      <c r="D1711" s="34"/>
      <c r="E1711" s="306"/>
      <c r="F1711" s="116"/>
      <c r="G1711" s="17"/>
      <c r="H1711" s="17"/>
      <c r="I1711" s="17"/>
      <c r="J1711" s="17"/>
      <c r="K1711" s="17"/>
      <c r="L1711" s="17"/>
      <c r="M1711" s="17"/>
      <c r="N1711" s="17"/>
      <c r="O1711" s="116"/>
      <c r="P1711" s="117">
        <f>IF(D1711&gt;A_Stammdaten!$B$12,0,SUM(G1711,H1711,J1711,L1711:M1711)-SUM(I1711,K1711,N1711:O1711))</f>
        <v>0</v>
      </c>
      <c r="Q1711" s="17"/>
      <c r="R1711" s="17"/>
      <c r="S1711" s="17"/>
      <c r="T1711" s="17"/>
      <c r="U1711" s="62">
        <f t="shared" si="548"/>
        <v>0</v>
      </c>
      <c r="V1711" s="34"/>
      <c r="W1711" s="34"/>
      <c r="X1711" s="34"/>
      <c r="Y1711" s="34"/>
      <c r="Z1711" s="34"/>
      <c r="AA1711" s="63" t="str">
        <f t="shared" si="549"/>
        <v>-</v>
      </c>
      <c r="AB1711" s="63" t="str">
        <f t="shared" si="550"/>
        <v>-</v>
      </c>
      <c r="AC1711" s="63">
        <f>IF(ISBLANK($C1711),0,VLOOKUP($C1711,Listen!$A$2:$C$45,2,FALSE))</f>
        <v>0</v>
      </c>
      <c r="AD1711" s="63">
        <f>IF(ISBLANK($C1711),0,VLOOKUP($C1711,Listen!$A$2:$C$45,3,FALSE))</f>
        <v>0</v>
      </c>
      <c r="AE1711" s="49">
        <f t="shared" si="551"/>
        <v>0</v>
      </c>
      <c r="AF1711" s="49">
        <f t="shared" si="551"/>
        <v>0</v>
      </c>
      <c r="AG1711" s="49">
        <f>IFERROR(IF(OR($V1711&lt;&gt;"Ja",VLOOKUP($C1711,Listen!$A$2:$F$45,5,0)="Nein",D1711&lt;IF(C1711="LNG Anbindungsanlagen gemäß separater Festlegung",2022,2023)),$AC1711,$AA1711),0)</f>
        <v>0</v>
      </c>
      <c r="AH1711" s="49">
        <f>IFERROR(IF(OR($V1711&lt;&gt;"Ja",VLOOKUP($C1711,Listen!$A$2:$F$45,5,0)="Nein",D1711&lt;IF(C1711="LNG Anbindungsanlagen gemäß separater Festlegung",2022,2023)),$AC1711,$AA1711),0)</f>
        <v>0</v>
      </c>
      <c r="AI1711" s="49">
        <f>IFERROR(IF(OR($W1711&lt;&gt;"Ja",VLOOKUP($C1711,Listen!$A$2:$F$45,6,0)="Nein"),$AC1711,$AB1711),0)</f>
        <v>0</v>
      </c>
      <c r="AJ1711" s="49">
        <f>IFERROR(IF(OR($W1711&lt;&gt;"Ja",VLOOKUP($C1711,Listen!$A$2:$F$45,6,0)="Nein"),$AC1711,$AB1711),0)</f>
        <v>0</v>
      </c>
      <c r="AK1711" s="49">
        <f>IFERROR(IF(OR($W1711&lt;&gt;"Ja",VLOOKUP($C1711,Listen!$A$2:$F$45,6,0)="Nein"),$AC1711,$AB1711),0)</f>
        <v>0</v>
      </c>
      <c r="AL1711" s="51">
        <f t="shared" si="552"/>
        <v>0</v>
      </c>
      <c r="AM1711" s="296">
        <f>IFERROR(IF(VLOOKUP($C1711,Listen!$A$2:$F$45,6,0)="Ja",MAX(BC1711:BD1711),D_SAV!$BC1711),0)</f>
        <v>0</v>
      </c>
      <c r="AN1711" s="51">
        <f t="shared" si="553"/>
        <v>0</v>
      </c>
      <c r="AP1711" s="304">
        <f t="shared" si="554"/>
        <v>0</v>
      </c>
      <c r="AQ1711" s="304">
        <f t="shared" si="555"/>
        <v>0</v>
      </c>
      <c r="AR1711" s="304">
        <f t="shared" si="556"/>
        <v>0</v>
      </c>
      <c r="AS1711" s="304">
        <f t="shared" si="557"/>
        <v>0</v>
      </c>
      <c r="AT1711" s="304">
        <f t="shared" si="558"/>
        <v>0</v>
      </c>
      <c r="AU1711" s="304">
        <f t="shared" si="559"/>
        <v>0</v>
      </c>
      <c r="AV1711" s="304">
        <f t="shared" si="560"/>
        <v>0</v>
      </c>
      <c r="AW1711" s="304">
        <f t="shared" si="561"/>
        <v>0</v>
      </c>
      <c r="AX1711" s="304">
        <f t="shared" si="562"/>
        <v>0</v>
      </c>
      <c r="AY1711" s="304">
        <f t="shared" si="563"/>
        <v>0</v>
      </c>
      <c r="AZ1711" s="304">
        <f t="shared" si="564"/>
        <v>0</v>
      </c>
      <c r="BA1711" s="304">
        <f t="shared" si="565"/>
        <v>0</v>
      </c>
      <c r="BB1711" s="304">
        <f t="shared" si="566"/>
        <v>0</v>
      </c>
      <c r="BC1711" s="304">
        <f t="shared" si="567"/>
        <v>0</v>
      </c>
      <c r="BD1711" s="304">
        <f t="shared" si="568"/>
        <v>0</v>
      </c>
      <c r="BE1711" s="304">
        <f>IFERROR(IF(VLOOKUP($C1711,Listen!$A$2:$F$45,6,0)="Ja",BB1711-MAX(BC1711:BD1711),BB1711-BC1711),0)</f>
        <v>0</v>
      </c>
    </row>
    <row r="1712" spans="1:57" x14ac:dyDescent="0.25">
      <c r="A1712" s="320" t="str">
        <f>IF(AND(D1712&lt;&gt;0,C1712&lt;&gt;0,E1712&lt;&gt;0),IF(B1712&lt;&gt;0,CONCATENATE(B1712,"-AGr",VLOOKUP(C1712,Listen!$A$2:$D$45,4,FALSE),"-",D1712,"-",E1712,),CONCATENATE("AGr",VLOOKUP(C1712,Listen!$A$2:$D$45,4,FALSE),"-",D1712,"-",E1712)),"keine vollständige ID")</f>
        <v>keine vollständige ID</v>
      </c>
      <c r="B1712" s="301"/>
      <c r="C1712" s="287"/>
      <c r="D1712" s="34"/>
      <c r="E1712" s="306"/>
      <c r="F1712" s="116"/>
      <c r="G1712" s="17"/>
      <c r="H1712" s="17"/>
      <c r="I1712" s="17"/>
      <c r="J1712" s="17"/>
      <c r="K1712" s="17"/>
      <c r="L1712" s="17"/>
      <c r="M1712" s="17"/>
      <c r="N1712" s="17"/>
      <c r="O1712" s="116"/>
      <c r="P1712" s="117">
        <f>IF(D1712&gt;A_Stammdaten!$B$12,0,SUM(G1712,H1712,J1712,L1712:M1712)-SUM(I1712,K1712,N1712:O1712))</f>
        <v>0</v>
      </c>
      <c r="Q1712" s="17"/>
      <c r="R1712" s="17"/>
      <c r="S1712" s="17"/>
      <c r="T1712" s="17"/>
      <c r="U1712" s="62">
        <f t="shared" si="548"/>
        <v>0</v>
      </c>
      <c r="V1712" s="34"/>
      <c r="W1712" s="34"/>
      <c r="X1712" s="34"/>
      <c r="Y1712" s="34"/>
      <c r="Z1712" s="34"/>
      <c r="AA1712" s="63" t="str">
        <f t="shared" si="549"/>
        <v>-</v>
      </c>
      <c r="AB1712" s="63" t="str">
        <f t="shared" si="550"/>
        <v>-</v>
      </c>
      <c r="AC1712" s="63">
        <f>IF(ISBLANK($C1712),0,VLOOKUP($C1712,Listen!$A$2:$C$45,2,FALSE))</f>
        <v>0</v>
      </c>
      <c r="AD1712" s="63">
        <f>IF(ISBLANK($C1712),0,VLOOKUP($C1712,Listen!$A$2:$C$45,3,FALSE))</f>
        <v>0</v>
      </c>
      <c r="AE1712" s="49">
        <f t="shared" si="551"/>
        <v>0</v>
      </c>
      <c r="AF1712" s="49">
        <f t="shared" si="551"/>
        <v>0</v>
      </c>
      <c r="AG1712" s="49">
        <f>IFERROR(IF(OR($V1712&lt;&gt;"Ja",VLOOKUP($C1712,Listen!$A$2:$F$45,5,0)="Nein",D1712&lt;IF(C1712="LNG Anbindungsanlagen gemäß separater Festlegung",2022,2023)),$AC1712,$AA1712),0)</f>
        <v>0</v>
      </c>
      <c r="AH1712" s="49">
        <f>IFERROR(IF(OR($V1712&lt;&gt;"Ja",VLOOKUP($C1712,Listen!$A$2:$F$45,5,0)="Nein",D1712&lt;IF(C1712="LNG Anbindungsanlagen gemäß separater Festlegung",2022,2023)),$AC1712,$AA1712),0)</f>
        <v>0</v>
      </c>
      <c r="AI1712" s="49">
        <f>IFERROR(IF(OR($W1712&lt;&gt;"Ja",VLOOKUP($C1712,Listen!$A$2:$F$45,6,0)="Nein"),$AC1712,$AB1712),0)</f>
        <v>0</v>
      </c>
      <c r="AJ1712" s="49">
        <f>IFERROR(IF(OR($W1712&lt;&gt;"Ja",VLOOKUP($C1712,Listen!$A$2:$F$45,6,0)="Nein"),$AC1712,$AB1712),0)</f>
        <v>0</v>
      </c>
      <c r="AK1712" s="49">
        <f>IFERROR(IF(OR($W1712&lt;&gt;"Ja",VLOOKUP($C1712,Listen!$A$2:$F$45,6,0)="Nein"),$AC1712,$AB1712),0)</f>
        <v>0</v>
      </c>
      <c r="AL1712" s="51">
        <f t="shared" si="552"/>
        <v>0</v>
      </c>
      <c r="AM1712" s="296">
        <f>IFERROR(IF(VLOOKUP($C1712,Listen!$A$2:$F$45,6,0)="Ja",MAX(BC1712:BD1712),D_SAV!$BC1712),0)</f>
        <v>0</v>
      </c>
      <c r="AN1712" s="51">
        <f t="shared" si="553"/>
        <v>0</v>
      </c>
      <c r="AP1712" s="304">
        <f t="shared" si="554"/>
        <v>0</v>
      </c>
      <c r="AQ1712" s="304">
        <f t="shared" si="555"/>
        <v>0</v>
      </c>
      <c r="AR1712" s="304">
        <f t="shared" si="556"/>
        <v>0</v>
      </c>
      <c r="AS1712" s="304">
        <f t="shared" si="557"/>
        <v>0</v>
      </c>
      <c r="AT1712" s="304">
        <f t="shared" si="558"/>
        <v>0</v>
      </c>
      <c r="AU1712" s="304">
        <f t="shared" si="559"/>
        <v>0</v>
      </c>
      <c r="AV1712" s="304">
        <f t="shared" si="560"/>
        <v>0</v>
      </c>
      <c r="AW1712" s="304">
        <f t="shared" si="561"/>
        <v>0</v>
      </c>
      <c r="AX1712" s="304">
        <f t="shared" si="562"/>
        <v>0</v>
      </c>
      <c r="AY1712" s="304">
        <f t="shared" si="563"/>
        <v>0</v>
      </c>
      <c r="AZ1712" s="304">
        <f t="shared" si="564"/>
        <v>0</v>
      </c>
      <c r="BA1712" s="304">
        <f t="shared" si="565"/>
        <v>0</v>
      </c>
      <c r="BB1712" s="304">
        <f t="shared" si="566"/>
        <v>0</v>
      </c>
      <c r="BC1712" s="304">
        <f t="shared" si="567"/>
        <v>0</v>
      </c>
      <c r="BD1712" s="304">
        <f t="shared" si="568"/>
        <v>0</v>
      </c>
      <c r="BE1712" s="304">
        <f>IFERROR(IF(VLOOKUP($C1712,Listen!$A$2:$F$45,6,0)="Ja",BB1712-MAX(BC1712:BD1712),BB1712-BC1712),0)</f>
        <v>0</v>
      </c>
    </row>
    <row r="1713" spans="1:57" x14ac:dyDescent="0.25">
      <c r="A1713" s="320" t="str">
        <f>IF(AND(D1713&lt;&gt;0,C1713&lt;&gt;0,E1713&lt;&gt;0),IF(B1713&lt;&gt;0,CONCATENATE(B1713,"-AGr",VLOOKUP(C1713,Listen!$A$2:$D$45,4,FALSE),"-",D1713,"-",E1713,),CONCATENATE("AGr",VLOOKUP(C1713,Listen!$A$2:$D$45,4,FALSE),"-",D1713,"-",E1713)),"keine vollständige ID")</f>
        <v>keine vollständige ID</v>
      </c>
      <c r="B1713" s="301"/>
      <c r="C1713" s="287"/>
      <c r="D1713" s="34"/>
      <c r="E1713" s="306"/>
      <c r="F1713" s="116"/>
      <c r="G1713" s="17"/>
      <c r="H1713" s="17"/>
      <c r="I1713" s="17"/>
      <c r="J1713" s="17"/>
      <c r="K1713" s="17"/>
      <c r="L1713" s="17"/>
      <c r="M1713" s="17"/>
      <c r="N1713" s="17"/>
      <c r="O1713" s="116"/>
      <c r="P1713" s="117">
        <f>IF(D1713&gt;A_Stammdaten!$B$12,0,SUM(G1713,H1713,J1713,L1713:M1713)-SUM(I1713,K1713,N1713:O1713))</f>
        <v>0</v>
      </c>
      <c r="Q1713" s="17"/>
      <c r="R1713" s="17"/>
      <c r="S1713" s="17"/>
      <c r="T1713" s="17"/>
      <c r="U1713" s="62">
        <f t="shared" si="548"/>
        <v>0</v>
      </c>
      <c r="V1713" s="34"/>
      <c r="W1713" s="34"/>
      <c r="X1713" s="34"/>
      <c r="Y1713" s="34"/>
      <c r="Z1713" s="34"/>
      <c r="AA1713" s="63" t="str">
        <f t="shared" si="549"/>
        <v>-</v>
      </c>
      <c r="AB1713" s="63" t="str">
        <f t="shared" si="550"/>
        <v>-</v>
      </c>
      <c r="AC1713" s="63">
        <f>IF(ISBLANK($C1713),0,VLOOKUP($C1713,Listen!$A$2:$C$45,2,FALSE))</f>
        <v>0</v>
      </c>
      <c r="AD1713" s="63">
        <f>IF(ISBLANK($C1713),0,VLOOKUP($C1713,Listen!$A$2:$C$45,3,FALSE))</f>
        <v>0</v>
      </c>
      <c r="AE1713" s="49">
        <f t="shared" si="551"/>
        <v>0</v>
      </c>
      <c r="AF1713" s="49">
        <f t="shared" si="551"/>
        <v>0</v>
      </c>
      <c r="AG1713" s="49">
        <f>IFERROR(IF(OR($V1713&lt;&gt;"Ja",VLOOKUP($C1713,Listen!$A$2:$F$45,5,0)="Nein",D1713&lt;IF(C1713="LNG Anbindungsanlagen gemäß separater Festlegung",2022,2023)),$AC1713,$AA1713),0)</f>
        <v>0</v>
      </c>
      <c r="AH1713" s="49">
        <f>IFERROR(IF(OR($V1713&lt;&gt;"Ja",VLOOKUP($C1713,Listen!$A$2:$F$45,5,0)="Nein",D1713&lt;IF(C1713="LNG Anbindungsanlagen gemäß separater Festlegung",2022,2023)),$AC1713,$AA1713),0)</f>
        <v>0</v>
      </c>
      <c r="AI1713" s="49">
        <f>IFERROR(IF(OR($W1713&lt;&gt;"Ja",VLOOKUP($C1713,Listen!$A$2:$F$45,6,0)="Nein"),$AC1713,$AB1713),0)</f>
        <v>0</v>
      </c>
      <c r="AJ1713" s="49">
        <f>IFERROR(IF(OR($W1713&lt;&gt;"Ja",VLOOKUP($C1713,Listen!$A$2:$F$45,6,0)="Nein"),$AC1713,$AB1713),0)</f>
        <v>0</v>
      </c>
      <c r="AK1713" s="49">
        <f>IFERROR(IF(OR($W1713&lt;&gt;"Ja",VLOOKUP($C1713,Listen!$A$2:$F$45,6,0)="Nein"),$AC1713,$AB1713),0)</f>
        <v>0</v>
      </c>
      <c r="AL1713" s="51">
        <f t="shared" si="552"/>
        <v>0</v>
      </c>
      <c r="AM1713" s="296">
        <f>IFERROR(IF(VLOOKUP($C1713,Listen!$A$2:$F$45,6,0)="Ja",MAX(BC1713:BD1713),D_SAV!$BC1713),0)</f>
        <v>0</v>
      </c>
      <c r="AN1713" s="51">
        <f t="shared" si="553"/>
        <v>0</v>
      </c>
      <c r="AP1713" s="304">
        <f t="shared" si="554"/>
        <v>0</v>
      </c>
      <c r="AQ1713" s="304">
        <f t="shared" si="555"/>
        <v>0</v>
      </c>
      <c r="AR1713" s="304">
        <f t="shared" si="556"/>
        <v>0</v>
      </c>
      <c r="AS1713" s="304">
        <f t="shared" si="557"/>
        <v>0</v>
      </c>
      <c r="AT1713" s="304">
        <f t="shared" si="558"/>
        <v>0</v>
      </c>
      <c r="AU1713" s="304">
        <f t="shared" si="559"/>
        <v>0</v>
      </c>
      <c r="AV1713" s="304">
        <f t="shared" si="560"/>
        <v>0</v>
      </c>
      <c r="AW1713" s="304">
        <f t="shared" si="561"/>
        <v>0</v>
      </c>
      <c r="AX1713" s="304">
        <f t="shared" si="562"/>
        <v>0</v>
      </c>
      <c r="AY1713" s="304">
        <f t="shared" si="563"/>
        <v>0</v>
      </c>
      <c r="AZ1713" s="304">
        <f t="shared" si="564"/>
        <v>0</v>
      </c>
      <c r="BA1713" s="304">
        <f t="shared" si="565"/>
        <v>0</v>
      </c>
      <c r="BB1713" s="304">
        <f t="shared" si="566"/>
        <v>0</v>
      </c>
      <c r="BC1713" s="304">
        <f t="shared" si="567"/>
        <v>0</v>
      </c>
      <c r="BD1713" s="304">
        <f t="shared" si="568"/>
        <v>0</v>
      </c>
      <c r="BE1713" s="304">
        <f>IFERROR(IF(VLOOKUP($C1713,Listen!$A$2:$F$45,6,0)="Ja",BB1713-MAX(BC1713:BD1713),BB1713-BC1713),0)</f>
        <v>0</v>
      </c>
    </row>
    <row r="1714" spans="1:57" x14ac:dyDescent="0.25">
      <c r="A1714" s="320" t="str">
        <f>IF(AND(D1714&lt;&gt;0,C1714&lt;&gt;0,E1714&lt;&gt;0),IF(B1714&lt;&gt;0,CONCATENATE(B1714,"-AGr",VLOOKUP(C1714,Listen!$A$2:$D$45,4,FALSE),"-",D1714,"-",E1714,),CONCATENATE("AGr",VLOOKUP(C1714,Listen!$A$2:$D$45,4,FALSE),"-",D1714,"-",E1714)),"keine vollständige ID")</f>
        <v>keine vollständige ID</v>
      </c>
      <c r="B1714" s="301"/>
      <c r="C1714" s="287"/>
      <c r="D1714" s="34"/>
      <c r="E1714" s="306"/>
      <c r="F1714" s="116"/>
      <c r="G1714" s="17"/>
      <c r="H1714" s="17"/>
      <c r="I1714" s="17"/>
      <c r="J1714" s="17"/>
      <c r="K1714" s="17"/>
      <c r="L1714" s="17"/>
      <c r="M1714" s="17"/>
      <c r="N1714" s="17"/>
      <c r="O1714" s="116"/>
      <c r="P1714" s="117">
        <f>IF(D1714&gt;A_Stammdaten!$B$12,0,SUM(G1714,H1714,J1714,L1714:M1714)-SUM(I1714,K1714,N1714:O1714))</f>
        <v>0</v>
      </c>
      <c r="Q1714" s="17"/>
      <c r="R1714" s="17"/>
      <c r="S1714" s="17"/>
      <c r="T1714" s="17"/>
      <c r="U1714" s="62">
        <f t="shared" si="548"/>
        <v>0</v>
      </c>
      <c r="V1714" s="34"/>
      <c r="W1714" s="34"/>
      <c r="X1714" s="34"/>
      <c r="Y1714" s="34"/>
      <c r="Z1714" s="34"/>
      <c r="AA1714" s="63" t="str">
        <f t="shared" si="549"/>
        <v>-</v>
      </c>
      <c r="AB1714" s="63" t="str">
        <f t="shared" si="550"/>
        <v>-</v>
      </c>
      <c r="AC1714" s="63">
        <f>IF(ISBLANK($C1714),0,VLOOKUP($C1714,Listen!$A$2:$C$45,2,FALSE))</f>
        <v>0</v>
      </c>
      <c r="AD1714" s="63">
        <f>IF(ISBLANK($C1714),0,VLOOKUP($C1714,Listen!$A$2:$C$45,3,FALSE))</f>
        <v>0</v>
      </c>
      <c r="AE1714" s="49">
        <f t="shared" si="551"/>
        <v>0</v>
      </c>
      <c r="AF1714" s="49">
        <f t="shared" si="551"/>
        <v>0</v>
      </c>
      <c r="AG1714" s="49">
        <f>IFERROR(IF(OR($V1714&lt;&gt;"Ja",VLOOKUP($C1714,Listen!$A$2:$F$45,5,0)="Nein",D1714&lt;IF(C1714="LNG Anbindungsanlagen gemäß separater Festlegung",2022,2023)),$AC1714,$AA1714),0)</f>
        <v>0</v>
      </c>
      <c r="AH1714" s="49">
        <f>IFERROR(IF(OR($V1714&lt;&gt;"Ja",VLOOKUP($C1714,Listen!$A$2:$F$45,5,0)="Nein",D1714&lt;IF(C1714="LNG Anbindungsanlagen gemäß separater Festlegung",2022,2023)),$AC1714,$AA1714),0)</f>
        <v>0</v>
      </c>
      <c r="AI1714" s="49">
        <f>IFERROR(IF(OR($W1714&lt;&gt;"Ja",VLOOKUP($C1714,Listen!$A$2:$F$45,6,0)="Nein"),$AC1714,$AB1714),0)</f>
        <v>0</v>
      </c>
      <c r="AJ1714" s="49">
        <f>IFERROR(IF(OR($W1714&lt;&gt;"Ja",VLOOKUP($C1714,Listen!$A$2:$F$45,6,0)="Nein"),$AC1714,$AB1714),0)</f>
        <v>0</v>
      </c>
      <c r="AK1714" s="49">
        <f>IFERROR(IF(OR($W1714&lt;&gt;"Ja",VLOOKUP($C1714,Listen!$A$2:$F$45,6,0)="Nein"),$AC1714,$AB1714),0)</f>
        <v>0</v>
      </c>
      <c r="AL1714" s="51">
        <f t="shared" si="552"/>
        <v>0</v>
      </c>
      <c r="AM1714" s="296">
        <f>IFERROR(IF(VLOOKUP($C1714,Listen!$A$2:$F$45,6,0)="Ja",MAX(BC1714:BD1714),D_SAV!$BC1714),0)</f>
        <v>0</v>
      </c>
      <c r="AN1714" s="51">
        <f t="shared" si="553"/>
        <v>0</v>
      </c>
      <c r="AP1714" s="304">
        <f t="shared" si="554"/>
        <v>0</v>
      </c>
      <c r="AQ1714" s="304">
        <f t="shared" si="555"/>
        <v>0</v>
      </c>
      <c r="AR1714" s="304">
        <f t="shared" si="556"/>
        <v>0</v>
      </c>
      <c r="AS1714" s="304">
        <f t="shared" si="557"/>
        <v>0</v>
      </c>
      <c r="AT1714" s="304">
        <f t="shared" si="558"/>
        <v>0</v>
      </c>
      <c r="AU1714" s="304">
        <f t="shared" si="559"/>
        <v>0</v>
      </c>
      <c r="AV1714" s="304">
        <f t="shared" si="560"/>
        <v>0</v>
      </c>
      <c r="AW1714" s="304">
        <f t="shared" si="561"/>
        <v>0</v>
      </c>
      <c r="AX1714" s="304">
        <f t="shared" si="562"/>
        <v>0</v>
      </c>
      <c r="AY1714" s="304">
        <f t="shared" si="563"/>
        <v>0</v>
      </c>
      <c r="AZ1714" s="304">
        <f t="shared" si="564"/>
        <v>0</v>
      </c>
      <c r="BA1714" s="304">
        <f t="shared" si="565"/>
        <v>0</v>
      </c>
      <c r="BB1714" s="304">
        <f t="shared" si="566"/>
        <v>0</v>
      </c>
      <c r="BC1714" s="304">
        <f t="shared" si="567"/>
        <v>0</v>
      </c>
      <c r="BD1714" s="304">
        <f t="shared" si="568"/>
        <v>0</v>
      </c>
      <c r="BE1714" s="304">
        <f>IFERROR(IF(VLOOKUP($C1714,Listen!$A$2:$F$45,6,0)="Ja",BB1714-MAX(BC1714:BD1714),BB1714-BC1714),0)</f>
        <v>0</v>
      </c>
    </row>
    <row r="1715" spans="1:57" x14ac:dyDescent="0.25">
      <c r="A1715" s="320" t="str">
        <f>IF(AND(D1715&lt;&gt;0,C1715&lt;&gt;0,E1715&lt;&gt;0),IF(B1715&lt;&gt;0,CONCATENATE(B1715,"-AGr",VLOOKUP(C1715,Listen!$A$2:$D$45,4,FALSE),"-",D1715,"-",E1715,),CONCATENATE("AGr",VLOOKUP(C1715,Listen!$A$2:$D$45,4,FALSE),"-",D1715,"-",E1715)),"keine vollständige ID")</f>
        <v>keine vollständige ID</v>
      </c>
      <c r="B1715" s="301"/>
      <c r="C1715" s="287"/>
      <c r="D1715" s="34"/>
      <c r="E1715" s="306"/>
      <c r="F1715" s="116"/>
      <c r="G1715" s="17"/>
      <c r="H1715" s="17"/>
      <c r="I1715" s="17"/>
      <c r="J1715" s="17"/>
      <c r="K1715" s="17"/>
      <c r="L1715" s="17"/>
      <c r="M1715" s="17"/>
      <c r="N1715" s="17"/>
      <c r="O1715" s="116"/>
      <c r="P1715" s="117">
        <f>IF(D1715&gt;A_Stammdaten!$B$12,0,SUM(G1715,H1715,J1715,L1715:M1715)-SUM(I1715,K1715,N1715:O1715))</f>
        <v>0</v>
      </c>
      <c r="Q1715" s="17"/>
      <c r="R1715" s="17"/>
      <c r="S1715" s="17"/>
      <c r="T1715" s="17"/>
      <c r="U1715" s="62">
        <f t="shared" si="548"/>
        <v>0</v>
      </c>
      <c r="V1715" s="34"/>
      <c r="W1715" s="34"/>
      <c r="X1715" s="34"/>
      <c r="Y1715" s="34"/>
      <c r="Z1715" s="34"/>
      <c r="AA1715" s="63" t="str">
        <f t="shared" si="549"/>
        <v>-</v>
      </c>
      <c r="AB1715" s="63" t="str">
        <f t="shared" si="550"/>
        <v>-</v>
      </c>
      <c r="AC1715" s="63">
        <f>IF(ISBLANK($C1715),0,VLOOKUP($C1715,Listen!$A$2:$C$45,2,FALSE))</f>
        <v>0</v>
      </c>
      <c r="AD1715" s="63">
        <f>IF(ISBLANK($C1715),0,VLOOKUP($C1715,Listen!$A$2:$C$45,3,FALSE))</f>
        <v>0</v>
      </c>
      <c r="AE1715" s="49">
        <f t="shared" si="551"/>
        <v>0</v>
      </c>
      <c r="AF1715" s="49">
        <f t="shared" si="551"/>
        <v>0</v>
      </c>
      <c r="AG1715" s="49">
        <f>IFERROR(IF(OR($V1715&lt;&gt;"Ja",VLOOKUP($C1715,Listen!$A$2:$F$45,5,0)="Nein",D1715&lt;IF(C1715="LNG Anbindungsanlagen gemäß separater Festlegung",2022,2023)),$AC1715,$AA1715),0)</f>
        <v>0</v>
      </c>
      <c r="AH1715" s="49">
        <f>IFERROR(IF(OR($V1715&lt;&gt;"Ja",VLOOKUP($C1715,Listen!$A$2:$F$45,5,0)="Nein",D1715&lt;IF(C1715="LNG Anbindungsanlagen gemäß separater Festlegung",2022,2023)),$AC1715,$AA1715),0)</f>
        <v>0</v>
      </c>
      <c r="AI1715" s="49">
        <f>IFERROR(IF(OR($W1715&lt;&gt;"Ja",VLOOKUP($C1715,Listen!$A$2:$F$45,6,0)="Nein"),$AC1715,$AB1715),0)</f>
        <v>0</v>
      </c>
      <c r="AJ1715" s="49">
        <f>IFERROR(IF(OR($W1715&lt;&gt;"Ja",VLOOKUP($C1715,Listen!$A$2:$F$45,6,0)="Nein"),$AC1715,$AB1715),0)</f>
        <v>0</v>
      </c>
      <c r="AK1715" s="49">
        <f>IFERROR(IF(OR($W1715&lt;&gt;"Ja",VLOOKUP($C1715,Listen!$A$2:$F$45,6,0)="Nein"),$AC1715,$AB1715),0)</f>
        <v>0</v>
      </c>
      <c r="AL1715" s="51">
        <f t="shared" si="552"/>
        <v>0</v>
      </c>
      <c r="AM1715" s="296">
        <f>IFERROR(IF(VLOOKUP($C1715,Listen!$A$2:$F$45,6,0)="Ja",MAX(BC1715:BD1715),D_SAV!$BC1715),0)</f>
        <v>0</v>
      </c>
      <c r="AN1715" s="51">
        <f t="shared" si="553"/>
        <v>0</v>
      </c>
      <c r="AP1715" s="304">
        <f t="shared" si="554"/>
        <v>0</v>
      </c>
      <c r="AQ1715" s="304">
        <f t="shared" si="555"/>
        <v>0</v>
      </c>
      <c r="AR1715" s="304">
        <f t="shared" si="556"/>
        <v>0</v>
      </c>
      <c r="AS1715" s="304">
        <f t="shared" si="557"/>
        <v>0</v>
      </c>
      <c r="AT1715" s="304">
        <f t="shared" si="558"/>
        <v>0</v>
      </c>
      <c r="AU1715" s="304">
        <f t="shared" si="559"/>
        <v>0</v>
      </c>
      <c r="AV1715" s="304">
        <f t="shared" si="560"/>
        <v>0</v>
      </c>
      <c r="AW1715" s="304">
        <f t="shared" si="561"/>
        <v>0</v>
      </c>
      <c r="AX1715" s="304">
        <f t="shared" si="562"/>
        <v>0</v>
      </c>
      <c r="AY1715" s="304">
        <f t="shared" si="563"/>
        <v>0</v>
      </c>
      <c r="AZ1715" s="304">
        <f t="shared" si="564"/>
        <v>0</v>
      </c>
      <c r="BA1715" s="304">
        <f t="shared" si="565"/>
        <v>0</v>
      </c>
      <c r="BB1715" s="304">
        <f t="shared" si="566"/>
        <v>0</v>
      </c>
      <c r="BC1715" s="304">
        <f t="shared" si="567"/>
        <v>0</v>
      </c>
      <c r="BD1715" s="304">
        <f t="shared" si="568"/>
        <v>0</v>
      </c>
      <c r="BE1715" s="304">
        <f>IFERROR(IF(VLOOKUP($C1715,Listen!$A$2:$F$45,6,0)="Ja",BB1715-MAX(BC1715:BD1715),BB1715-BC1715),0)</f>
        <v>0</v>
      </c>
    </row>
    <row r="1716" spans="1:57" x14ac:dyDescent="0.25">
      <c r="A1716" s="320" t="str">
        <f>IF(AND(D1716&lt;&gt;0,C1716&lt;&gt;0,E1716&lt;&gt;0),IF(B1716&lt;&gt;0,CONCATENATE(B1716,"-AGr",VLOOKUP(C1716,Listen!$A$2:$D$45,4,FALSE),"-",D1716,"-",E1716,),CONCATENATE("AGr",VLOOKUP(C1716,Listen!$A$2:$D$45,4,FALSE),"-",D1716,"-",E1716)),"keine vollständige ID")</f>
        <v>keine vollständige ID</v>
      </c>
      <c r="B1716" s="301"/>
      <c r="C1716" s="287"/>
      <c r="D1716" s="34"/>
      <c r="E1716" s="306"/>
      <c r="F1716" s="116"/>
      <c r="G1716" s="17"/>
      <c r="H1716" s="17"/>
      <c r="I1716" s="17"/>
      <c r="J1716" s="17"/>
      <c r="K1716" s="17"/>
      <c r="L1716" s="17"/>
      <c r="M1716" s="17"/>
      <c r="N1716" s="17"/>
      <c r="O1716" s="116"/>
      <c r="P1716" s="117">
        <f>IF(D1716&gt;A_Stammdaten!$B$12,0,SUM(G1716,H1716,J1716,L1716:M1716)-SUM(I1716,K1716,N1716:O1716))</f>
        <v>0</v>
      </c>
      <c r="Q1716" s="17"/>
      <c r="R1716" s="17"/>
      <c r="S1716" s="17"/>
      <c r="T1716" s="17"/>
      <c r="U1716" s="62">
        <f t="shared" si="548"/>
        <v>0</v>
      </c>
      <c r="V1716" s="34"/>
      <c r="W1716" s="34"/>
      <c r="X1716" s="34"/>
      <c r="Y1716" s="34"/>
      <c r="Z1716" s="34"/>
      <c r="AA1716" s="63" t="str">
        <f t="shared" si="549"/>
        <v>-</v>
      </c>
      <c r="AB1716" s="63" t="str">
        <f t="shared" si="550"/>
        <v>-</v>
      </c>
      <c r="AC1716" s="63">
        <f>IF(ISBLANK($C1716),0,VLOOKUP($C1716,Listen!$A$2:$C$45,2,FALSE))</f>
        <v>0</v>
      </c>
      <c r="AD1716" s="63">
        <f>IF(ISBLANK($C1716),0,VLOOKUP($C1716,Listen!$A$2:$C$45,3,FALSE))</f>
        <v>0</v>
      </c>
      <c r="AE1716" s="49">
        <f t="shared" si="551"/>
        <v>0</v>
      </c>
      <c r="AF1716" s="49">
        <f t="shared" si="551"/>
        <v>0</v>
      </c>
      <c r="AG1716" s="49">
        <f>IFERROR(IF(OR($V1716&lt;&gt;"Ja",VLOOKUP($C1716,Listen!$A$2:$F$45,5,0)="Nein",D1716&lt;IF(C1716="LNG Anbindungsanlagen gemäß separater Festlegung",2022,2023)),$AC1716,$AA1716),0)</f>
        <v>0</v>
      </c>
      <c r="AH1716" s="49">
        <f>IFERROR(IF(OR($V1716&lt;&gt;"Ja",VLOOKUP($C1716,Listen!$A$2:$F$45,5,0)="Nein",D1716&lt;IF(C1716="LNG Anbindungsanlagen gemäß separater Festlegung",2022,2023)),$AC1716,$AA1716),0)</f>
        <v>0</v>
      </c>
      <c r="AI1716" s="49">
        <f>IFERROR(IF(OR($W1716&lt;&gt;"Ja",VLOOKUP($C1716,Listen!$A$2:$F$45,6,0)="Nein"),$AC1716,$AB1716),0)</f>
        <v>0</v>
      </c>
      <c r="AJ1716" s="49">
        <f>IFERROR(IF(OR($W1716&lt;&gt;"Ja",VLOOKUP($C1716,Listen!$A$2:$F$45,6,0)="Nein"),$AC1716,$AB1716),0)</f>
        <v>0</v>
      </c>
      <c r="AK1716" s="49">
        <f>IFERROR(IF(OR($W1716&lt;&gt;"Ja",VLOOKUP($C1716,Listen!$A$2:$F$45,6,0)="Nein"),$AC1716,$AB1716),0)</f>
        <v>0</v>
      </c>
      <c r="AL1716" s="51">
        <f t="shared" si="552"/>
        <v>0</v>
      </c>
      <c r="AM1716" s="296">
        <f>IFERROR(IF(VLOOKUP($C1716,Listen!$A$2:$F$45,6,0)="Ja",MAX(BC1716:BD1716),D_SAV!$BC1716),0)</f>
        <v>0</v>
      </c>
      <c r="AN1716" s="51">
        <f t="shared" si="553"/>
        <v>0</v>
      </c>
      <c r="AP1716" s="304">
        <f t="shared" si="554"/>
        <v>0</v>
      </c>
      <c r="AQ1716" s="304">
        <f t="shared" si="555"/>
        <v>0</v>
      </c>
      <c r="AR1716" s="304">
        <f t="shared" si="556"/>
        <v>0</v>
      </c>
      <c r="AS1716" s="304">
        <f t="shared" si="557"/>
        <v>0</v>
      </c>
      <c r="AT1716" s="304">
        <f t="shared" si="558"/>
        <v>0</v>
      </c>
      <c r="AU1716" s="304">
        <f t="shared" si="559"/>
        <v>0</v>
      </c>
      <c r="AV1716" s="304">
        <f t="shared" si="560"/>
        <v>0</v>
      </c>
      <c r="AW1716" s="304">
        <f t="shared" si="561"/>
        <v>0</v>
      </c>
      <c r="AX1716" s="304">
        <f t="shared" si="562"/>
        <v>0</v>
      </c>
      <c r="AY1716" s="304">
        <f t="shared" si="563"/>
        <v>0</v>
      </c>
      <c r="AZ1716" s="304">
        <f t="shared" si="564"/>
        <v>0</v>
      </c>
      <c r="BA1716" s="304">
        <f t="shared" si="565"/>
        <v>0</v>
      </c>
      <c r="BB1716" s="304">
        <f t="shared" si="566"/>
        <v>0</v>
      </c>
      <c r="BC1716" s="304">
        <f t="shared" si="567"/>
        <v>0</v>
      </c>
      <c r="BD1716" s="304">
        <f t="shared" si="568"/>
        <v>0</v>
      </c>
      <c r="BE1716" s="304">
        <f>IFERROR(IF(VLOOKUP($C1716,Listen!$A$2:$F$45,6,0)="Ja",BB1716-MAX(BC1716:BD1716),BB1716-BC1716),0)</f>
        <v>0</v>
      </c>
    </row>
    <row r="1717" spans="1:57" x14ac:dyDescent="0.25">
      <c r="A1717" s="320" t="str">
        <f>IF(AND(D1717&lt;&gt;0,C1717&lt;&gt;0,E1717&lt;&gt;0),IF(B1717&lt;&gt;0,CONCATENATE(B1717,"-AGr",VLOOKUP(C1717,Listen!$A$2:$D$45,4,FALSE),"-",D1717,"-",E1717,),CONCATENATE("AGr",VLOOKUP(C1717,Listen!$A$2:$D$45,4,FALSE),"-",D1717,"-",E1717)),"keine vollständige ID")</f>
        <v>keine vollständige ID</v>
      </c>
      <c r="B1717" s="301"/>
      <c r="C1717" s="287"/>
      <c r="D1717" s="34"/>
      <c r="E1717" s="306"/>
      <c r="F1717" s="116"/>
      <c r="G1717" s="17"/>
      <c r="H1717" s="17"/>
      <c r="I1717" s="17"/>
      <c r="J1717" s="17"/>
      <c r="K1717" s="17"/>
      <c r="L1717" s="17"/>
      <c r="M1717" s="17"/>
      <c r="N1717" s="17"/>
      <c r="O1717" s="116"/>
      <c r="P1717" s="117">
        <f>IF(D1717&gt;A_Stammdaten!$B$12,0,SUM(G1717,H1717,J1717,L1717:M1717)-SUM(I1717,K1717,N1717:O1717))</f>
        <v>0</v>
      </c>
      <c r="Q1717" s="17"/>
      <c r="R1717" s="17"/>
      <c r="S1717" s="17"/>
      <c r="T1717" s="17"/>
      <c r="U1717" s="62">
        <f t="shared" si="548"/>
        <v>0</v>
      </c>
      <c r="V1717" s="34"/>
      <c r="W1717" s="34"/>
      <c r="X1717" s="34"/>
      <c r="Y1717" s="34"/>
      <c r="Z1717" s="34"/>
      <c r="AA1717" s="63" t="str">
        <f t="shared" si="549"/>
        <v>-</v>
      </c>
      <c r="AB1717" s="63" t="str">
        <f t="shared" si="550"/>
        <v>-</v>
      </c>
      <c r="AC1717" s="63">
        <f>IF(ISBLANK($C1717),0,VLOOKUP($C1717,Listen!$A$2:$C$45,2,FALSE))</f>
        <v>0</v>
      </c>
      <c r="AD1717" s="63">
        <f>IF(ISBLANK($C1717),0,VLOOKUP($C1717,Listen!$A$2:$C$45,3,FALSE))</f>
        <v>0</v>
      </c>
      <c r="AE1717" s="49">
        <f t="shared" si="551"/>
        <v>0</v>
      </c>
      <c r="AF1717" s="49">
        <f t="shared" si="551"/>
        <v>0</v>
      </c>
      <c r="AG1717" s="49">
        <f>IFERROR(IF(OR($V1717&lt;&gt;"Ja",VLOOKUP($C1717,Listen!$A$2:$F$45,5,0)="Nein",D1717&lt;IF(C1717="LNG Anbindungsanlagen gemäß separater Festlegung",2022,2023)),$AC1717,$AA1717),0)</f>
        <v>0</v>
      </c>
      <c r="AH1717" s="49">
        <f>IFERROR(IF(OR($V1717&lt;&gt;"Ja",VLOOKUP($C1717,Listen!$A$2:$F$45,5,0)="Nein",D1717&lt;IF(C1717="LNG Anbindungsanlagen gemäß separater Festlegung",2022,2023)),$AC1717,$AA1717),0)</f>
        <v>0</v>
      </c>
      <c r="AI1717" s="49">
        <f>IFERROR(IF(OR($W1717&lt;&gt;"Ja",VLOOKUP($C1717,Listen!$A$2:$F$45,6,0)="Nein"),$AC1717,$AB1717),0)</f>
        <v>0</v>
      </c>
      <c r="AJ1717" s="49">
        <f>IFERROR(IF(OR($W1717&lt;&gt;"Ja",VLOOKUP($C1717,Listen!$A$2:$F$45,6,0)="Nein"),$AC1717,$AB1717),0)</f>
        <v>0</v>
      </c>
      <c r="AK1717" s="49">
        <f>IFERROR(IF(OR($W1717&lt;&gt;"Ja",VLOOKUP($C1717,Listen!$A$2:$F$45,6,0)="Nein"),$AC1717,$AB1717),0)</f>
        <v>0</v>
      </c>
      <c r="AL1717" s="51">
        <f t="shared" si="552"/>
        <v>0</v>
      </c>
      <c r="AM1717" s="296">
        <f>IFERROR(IF(VLOOKUP($C1717,Listen!$A$2:$F$45,6,0)="Ja",MAX(BC1717:BD1717),D_SAV!$BC1717),0)</f>
        <v>0</v>
      </c>
      <c r="AN1717" s="51">
        <f t="shared" si="553"/>
        <v>0</v>
      </c>
      <c r="AP1717" s="304">
        <f t="shared" si="554"/>
        <v>0</v>
      </c>
      <c r="AQ1717" s="304">
        <f t="shared" si="555"/>
        <v>0</v>
      </c>
      <c r="AR1717" s="304">
        <f t="shared" si="556"/>
        <v>0</v>
      </c>
      <c r="AS1717" s="304">
        <f t="shared" si="557"/>
        <v>0</v>
      </c>
      <c r="AT1717" s="304">
        <f t="shared" si="558"/>
        <v>0</v>
      </c>
      <c r="AU1717" s="304">
        <f t="shared" si="559"/>
        <v>0</v>
      </c>
      <c r="AV1717" s="304">
        <f t="shared" si="560"/>
        <v>0</v>
      </c>
      <c r="AW1717" s="304">
        <f t="shared" si="561"/>
        <v>0</v>
      </c>
      <c r="AX1717" s="304">
        <f t="shared" si="562"/>
        <v>0</v>
      </c>
      <c r="AY1717" s="304">
        <f t="shared" si="563"/>
        <v>0</v>
      </c>
      <c r="AZ1717" s="304">
        <f t="shared" si="564"/>
        <v>0</v>
      </c>
      <c r="BA1717" s="304">
        <f t="shared" si="565"/>
        <v>0</v>
      </c>
      <c r="BB1717" s="304">
        <f t="shared" si="566"/>
        <v>0</v>
      </c>
      <c r="BC1717" s="304">
        <f t="shared" si="567"/>
        <v>0</v>
      </c>
      <c r="BD1717" s="304">
        <f t="shared" si="568"/>
        <v>0</v>
      </c>
      <c r="BE1717" s="304">
        <f>IFERROR(IF(VLOOKUP($C1717,Listen!$A$2:$F$45,6,0)="Ja",BB1717-MAX(BC1717:BD1717),BB1717-BC1717),0)</f>
        <v>0</v>
      </c>
    </row>
    <row r="1718" spans="1:57" x14ac:dyDescent="0.25">
      <c r="A1718" s="320" t="str">
        <f>IF(AND(D1718&lt;&gt;0,C1718&lt;&gt;0,E1718&lt;&gt;0),IF(B1718&lt;&gt;0,CONCATENATE(B1718,"-AGr",VLOOKUP(C1718,Listen!$A$2:$D$45,4,FALSE),"-",D1718,"-",E1718,),CONCATENATE("AGr",VLOOKUP(C1718,Listen!$A$2:$D$45,4,FALSE),"-",D1718,"-",E1718)),"keine vollständige ID")</f>
        <v>keine vollständige ID</v>
      </c>
      <c r="B1718" s="301"/>
      <c r="C1718" s="287"/>
      <c r="D1718" s="34"/>
      <c r="E1718" s="306"/>
      <c r="F1718" s="116"/>
      <c r="G1718" s="17"/>
      <c r="H1718" s="17"/>
      <c r="I1718" s="17"/>
      <c r="J1718" s="17"/>
      <c r="K1718" s="17"/>
      <c r="L1718" s="17"/>
      <c r="M1718" s="17"/>
      <c r="N1718" s="17"/>
      <c r="O1718" s="116"/>
      <c r="P1718" s="117">
        <f>IF(D1718&gt;A_Stammdaten!$B$12,0,SUM(G1718,H1718,J1718,L1718:M1718)-SUM(I1718,K1718,N1718:O1718))</f>
        <v>0</v>
      </c>
      <c r="Q1718" s="17"/>
      <c r="R1718" s="17"/>
      <c r="S1718" s="17"/>
      <c r="T1718" s="17"/>
      <c r="U1718" s="62">
        <f t="shared" si="548"/>
        <v>0</v>
      </c>
      <c r="V1718" s="34"/>
      <c r="W1718" s="34"/>
      <c r="X1718" s="34"/>
      <c r="Y1718" s="34"/>
      <c r="Z1718" s="34"/>
      <c r="AA1718" s="63" t="str">
        <f t="shared" si="549"/>
        <v>-</v>
      </c>
      <c r="AB1718" s="63" t="str">
        <f t="shared" si="550"/>
        <v>-</v>
      </c>
      <c r="AC1718" s="63">
        <f>IF(ISBLANK($C1718),0,VLOOKUP($C1718,Listen!$A$2:$C$45,2,FALSE))</f>
        <v>0</v>
      </c>
      <c r="AD1718" s="63">
        <f>IF(ISBLANK($C1718),0,VLOOKUP($C1718,Listen!$A$2:$C$45,3,FALSE))</f>
        <v>0</v>
      </c>
      <c r="AE1718" s="49">
        <f t="shared" si="551"/>
        <v>0</v>
      </c>
      <c r="AF1718" s="49">
        <f t="shared" si="551"/>
        <v>0</v>
      </c>
      <c r="AG1718" s="49">
        <f>IFERROR(IF(OR($V1718&lt;&gt;"Ja",VLOOKUP($C1718,Listen!$A$2:$F$45,5,0)="Nein",D1718&lt;IF(C1718="LNG Anbindungsanlagen gemäß separater Festlegung",2022,2023)),$AC1718,$AA1718),0)</f>
        <v>0</v>
      </c>
      <c r="AH1718" s="49">
        <f>IFERROR(IF(OR($V1718&lt;&gt;"Ja",VLOOKUP($C1718,Listen!$A$2:$F$45,5,0)="Nein",D1718&lt;IF(C1718="LNG Anbindungsanlagen gemäß separater Festlegung",2022,2023)),$AC1718,$AA1718),0)</f>
        <v>0</v>
      </c>
      <c r="AI1718" s="49">
        <f>IFERROR(IF(OR($W1718&lt;&gt;"Ja",VLOOKUP($C1718,Listen!$A$2:$F$45,6,0)="Nein"),$AC1718,$AB1718),0)</f>
        <v>0</v>
      </c>
      <c r="AJ1718" s="49">
        <f>IFERROR(IF(OR($W1718&lt;&gt;"Ja",VLOOKUP($C1718,Listen!$A$2:$F$45,6,0)="Nein"),$AC1718,$AB1718),0)</f>
        <v>0</v>
      </c>
      <c r="AK1718" s="49">
        <f>IFERROR(IF(OR($W1718&lt;&gt;"Ja",VLOOKUP($C1718,Listen!$A$2:$F$45,6,0)="Nein"),$AC1718,$AB1718),0)</f>
        <v>0</v>
      </c>
      <c r="AL1718" s="51">
        <f t="shared" si="552"/>
        <v>0</v>
      </c>
      <c r="AM1718" s="296">
        <f>IFERROR(IF(VLOOKUP($C1718,Listen!$A$2:$F$45,6,0)="Ja",MAX(BC1718:BD1718),D_SAV!$BC1718),0)</f>
        <v>0</v>
      </c>
      <c r="AN1718" s="51">
        <f t="shared" si="553"/>
        <v>0</v>
      </c>
      <c r="AP1718" s="304">
        <f t="shared" si="554"/>
        <v>0</v>
      </c>
      <c r="AQ1718" s="304">
        <f t="shared" si="555"/>
        <v>0</v>
      </c>
      <c r="AR1718" s="304">
        <f t="shared" si="556"/>
        <v>0</v>
      </c>
      <c r="AS1718" s="304">
        <f t="shared" si="557"/>
        <v>0</v>
      </c>
      <c r="AT1718" s="304">
        <f t="shared" si="558"/>
        <v>0</v>
      </c>
      <c r="AU1718" s="304">
        <f t="shared" si="559"/>
        <v>0</v>
      </c>
      <c r="AV1718" s="304">
        <f t="shared" si="560"/>
        <v>0</v>
      </c>
      <c r="AW1718" s="304">
        <f t="shared" si="561"/>
        <v>0</v>
      </c>
      <c r="AX1718" s="304">
        <f t="shared" si="562"/>
        <v>0</v>
      </c>
      <c r="AY1718" s="304">
        <f t="shared" si="563"/>
        <v>0</v>
      </c>
      <c r="AZ1718" s="304">
        <f t="shared" si="564"/>
        <v>0</v>
      </c>
      <c r="BA1718" s="304">
        <f t="shared" si="565"/>
        <v>0</v>
      </c>
      <c r="BB1718" s="304">
        <f t="shared" si="566"/>
        <v>0</v>
      </c>
      <c r="BC1718" s="304">
        <f t="shared" si="567"/>
        <v>0</v>
      </c>
      <c r="BD1718" s="304">
        <f t="shared" si="568"/>
        <v>0</v>
      </c>
      <c r="BE1718" s="304">
        <f>IFERROR(IF(VLOOKUP($C1718,Listen!$A$2:$F$45,6,0)="Ja",BB1718-MAX(BC1718:BD1718),BB1718-BC1718),0)</f>
        <v>0</v>
      </c>
    </row>
    <row r="1719" spans="1:57" x14ac:dyDescent="0.25">
      <c r="A1719" s="320" t="str">
        <f>IF(AND(D1719&lt;&gt;0,C1719&lt;&gt;0,E1719&lt;&gt;0),IF(B1719&lt;&gt;0,CONCATENATE(B1719,"-AGr",VLOOKUP(C1719,Listen!$A$2:$D$45,4,FALSE),"-",D1719,"-",E1719,),CONCATENATE("AGr",VLOOKUP(C1719,Listen!$A$2:$D$45,4,FALSE),"-",D1719,"-",E1719)),"keine vollständige ID")</f>
        <v>keine vollständige ID</v>
      </c>
      <c r="B1719" s="301"/>
      <c r="C1719" s="287"/>
      <c r="D1719" s="34"/>
      <c r="E1719" s="306"/>
      <c r="F1719" s="116"/>
      <c r="G1719" s="17"/>
      <c r="H1719" s="17"/>
      <c r="I1719" s="17"/>
      <c r="J1719" s="17"/>
      <c r="K1719" s="17"/>
      <c r="L1719" s="17"/>
      <c r="M1719" s="17"/>
      <c r="N1719" s="17"/>
      <c r="O1719" s="116"/>
      <c r="P1719" s="117">
        <f>IF(D1719&gt;A_Stammdaten!$B$12,0,SUM(G1719,H1719,J1719,L1719:M1719)-SUM(I1719,K1719,N1719:O1719))</f>
        <v>0</v>
      </c>
      <c r="Q1719" s="17"/>
      <c r="R1719" s="17"/>
      <c r="S1719" s="17"/>
      <c r="T1719" s="17"/>
      <c r="U1719" s="62">
        <f t="shared" si="548"/>
        <v>0</v>
      </c>
      <c r="V1719" s="34"/>
      <c r="W1719" s="34"/>
      <c r="X1719" s="34"/>
      <c r="Y1719" s="34"/>
      <c r="Z1719" s="34"/>
      <c r="AA1719" s="63" t="str">
        <f t="shared" si="549"/>
        <v>-</v>
      </c>
      <c r="AB1719" s="63" t="str">
        <f t="shared" si="550"/>
        <v>-</v>
      </c>
      <c r="AC1719" s="63">
        <f>IF(ISBLANK($C1719),0,VLOOKUP($C1719,Listen!$A$2:$C$45,2,FALSE))</f>
        <v>0</v>
      </c>
      <c r="AD1719" s="63">
        <f>IF(ISBLANK($C1719),0,VLOOKUP($C1719,Listen!$A$2:$C$45,3,FALSE))</f>
        <v>0</v>
      </c>
      <c r="AE1719" s="49">
        <f t="shared" si="551"/>
        <v>0</v>
      </c>
      <c r="AF1719" s="49">
        <f t="shared" si="551"/>
        <v>0</v>
      </c>
      <c r="AG1719" s="49">
        <f>IFERROR(IF(OR($V1719&lt;&gt;"Ja",VLOOKUP($C1719,Listen!$A$2:$F$45,5,0)="Nein",D1719&lt;IF(C1719="LNG Anbindungsanlagen gemäß separater Festlegung",2022,2023)),$AC1719,$AA1719),0)</f>
        <v>0</v>
      </c>
      <c r="AH1719" s="49">
        <f>IFERROR(IF(OR($V1719&lt;&gt;"Ja",VLOOKUP($C1719,Listen!$A$2:$F$45,5,0)="Nein",D1719&lt;IF(C1719="LNG Anbindungsanlagen gemäß separater Festlegung",2022,2023)),$AC1719,$AA1719),0)</f>
        <v>0</v>
      </c>
      <c r="AI1719" s="49">
        <f>IFERROR(IF(OR($W1719&lt;&gt;"Ja",VLOOKUP($C1719,Listen!$A$2:$F$45,6,0)="Nein"),$AC1719,$AB1719),0)</f>
        <v>0</v>
      </c>
      <c r="AJ1719" s="49">
        <f>IFERROR(IF(OR($W1719&lt;&gt;"Ja",VLOOKUP($C1719,Listen!$A$2:$F$45,6,0)="Nein"),$AC1719,$AB1719),0)</f>
        <v>0</v>
      </c>
      <c r="AK1719" s="49">
        <f>IFERROR(IF(OR($W1719&lt;&gt;"Ja",VLOOKUP($C1719,Listen!$A$2:$F$45,6,0)="Nein"),$AC1719,$AB1719),0)</f>
        <v>0</v>
      </c>
      <c r="AL1719" s="51">
        <f t="shared" si="552"/>
        <v>0</v>
      </c>
      <c r="AM1719" s="296">
        <f>IFERROR(IF(VLOOKUP($C1719,Listen!$A$2:$F$45,6,0)="Ja",MAX(BC1719:BD1719),D_SAV!$BC1719),0)</f>
        <v>0</v>
      </c>
      <c r="AN1719" s="51">
        <f t="shared" si="553"/>
        <v>0</v>
      </c>
      <c r="AP1719" s="304">
        <f t="shared" si="554"/>
        <v>0</v>
      </c>
      <c r="AQ1719" s="304">
        <f t="shared" si="555"/>
        <v>0</v>
      </c>
      <c r="AR1719" s="304">
        <f t="shared" si="556"/>
        <v>0</v>
      </c>
      <c r="AS1719" s="304">
        <f t="shared" si="557"/>
        <v>0</v>
      </c>
      <c r="AT1719" s="304">
        <f t="shared" si="558"/>
        <v>0</v>
      </c>
      <c r="AU1719" s="304">
        <f t="shared" si="559"/>
        <v>0</v>
      </c>
      <c r="AV1719" s="304">
        <f t="shared" si="560"/>
        <v>0</v>
      </c>
      <c r="AW1719" s="304">
        <f t="shared" si="561"/>
        <v>0</v>
      </c>
      <c r="AX1719" s="304">
        <f t="shared" si="562"/>
        <v>0</v>
      </c>
      <c r="AY1719" s="304">
        <f t="shared" si="563"/>
        <v>0</v>
      </c>
      <c r="AZ1719" s="304">
        <f t="shared" si="564"/>
        <v>0</v>
      </c>
      <c r="BA1719" s="304">
        <f t="shared" si="565"/>
        <v>0</v>
      </c>
      <c r="BB1719" s="304">
        <f t="shared" si="566"/>
        <v>0</v>
      </c>
      <c r="BC1719" s="304">
        <f t="shared" si="567"/>
        <v>0</v>
      </c>
      <c r="BD1719" s="304">
        <f t="shared" si="568"/>
        <v>0</v>
      </c>
      <c r="BE1719" s="304">
        <f>IFERROR(IF(VLOOKUP($C1719,Listen!$A$2:$F$45,6,0)="Ja",BB1719-MAX(BC1719:BD1719),BB1719-BC1719),0)</f>
        <v>0</v>
      </c>
    </row>
    <row r="1720" spans="1:57" x14ac:dyDescent="0.25">
      <c r="A1720" s="320" t="str">
        <f>IF(AND(D1720&lt;&gt;0,C1720&lt;&gt;0,E1720&lt;&gt;0),IF(B1720&lt;&gt;0,CONCATENATE(B1720,"-AGr",VLOOKUP(C1720,Listen!$A$2:$D$45,4,FALSE),"-",D1720,"-",E1720,),CONCATENATE("AGr",VLOOKUP(C1720,Listen!$A$2:$D$45,4,FALSE),"-",D1720,"-",E1720)),"keine vollständige ID")</f>
        <v>keine vollständige ID</v>
      </c>
      <c r="B1720" s="301"/>
      <c r="C1720" s="287"/>
      <c r="D1720" s="34"/>
      <c r="E1720" s="306"/>
      <c r="F1720" s="116"/>
      <c r="G1720" s="17"/>
      <c r="H1720" s="17"/>
      <c r="I1720" s="17"/>
      <c r="J1720" s="17"/>
      <c r="K1720" s="17"/>
      <c r="L1720" s="17"/>
      <c r="M1720" s="17"/>
      <c r="N1720" s="17"/>
      <c r="O1720" s="116"/>
      <c r="P1720" s="117">
        <f>IF(D1720&gt;A_Stammdaten!$B$12,0,SUM(G1720,H1720,J1720,L1720:M1720)-SUM(I1720,K1720,N1720:O1720))</f>
        <v>0</v>
      </c>
      <c r="Q1720" s="17"/>
      <c r="R1720" s="17"/>
      <c r="S1720" s="17"/>
      <c r="T1720" s="17"/>
      <c r="U1720" s="62">
        <f t="shared" si="548"/>
        <v>0</v>
      </c>
      <c r="V1720" s="34"/>
      <c r="W1720" s="34"/>
      <c r="X1720" s="34"/>
      <c r="Y1720" s="34"/>
      <c r="Z1720" s="34"/>
      <c r="AA1720" s="63" t="str">
        <f t="shared" si="549"/>
        <v>-</v>
      </c>
      <c r="AB1720" s="63" t="str">
        <f t="shared" si="550"/>
        <v>-</v>
      </c>
      <c r="AC1720" s="63">
        <f>IF(ISBLANK($C1720),0,VLOOKUP($C1720,Listen!$A$2:$C$45,2,FALSE))</f>
        <v>0</v>
      </c>
      <c r="AD1720" s="63">
        <f>IF(ISBLANK($C1720),0,VLOOKUP($C1720,Listen!$A$2:$C$45,3,FALSE))</f>
        <v>0</v>
      </c>
      <c r="AE1720" s="49">
        <f t="shared" si="551"/>
        <v>0</v>
      </c>
      <c r="AF1720" s="49">
        <f t="shared" si="551"/>
        <v>0</v>
      </c>
      <c r="AG1720" s="49">
        <f>IFERROR(IF(OR($V1720&lt;&gt;"Ja",VLOOKUP($C1720,Listen!$A$2:$F$45,5,0)="Nein",D1720&lt;IF(C1720="LNG Anbindungsanlagen gemäß separater Festlegung",2022,2023)),$AC1720,$AA1720),0)</f>
        <v>0</v>
      </c>
      <c r="AH1720" s="49">
        <f>IFERROR(IF(OR($V1720&lt;&gt;"Ja",VLOOKUP($C1720,Listen!$A$2:$F$45,5,0)="Nein",D1720&lt;IF(C1720="LNG Anbindungsanlagen gemäß separater Festlegung",2022,2023)),$AC1720,$AA1720),0)</f>
        <v>0</v>
      </c>
      <c r="AI1720" s="49">
        <f>IFERROR(IF(OR($W1720&lt;&gt;"Ja",VLOOKUP($C1720,Listen!$A$2:$F$45,6,0)="Nein"),$AC1720,$AB1720),0)</f>
        <v>0</v>
      </c>
      <c r="AJ1720" s="49">
        <f>IFERROR(IF(OR($W1720&lt;&gt;"Ja",VLOOKUP($C1720,Listen!$A$2:$F$45,6,0)="Nein"),$AC1720,$AB1720),0)</f>
        <v>0</v>
      </c>
      <c r="AK1720" s="49">
        <f>IFERROR(IF(OR($W1720&lt;&gt;"Ja",VLOOKUP($C1720,Listen!$A$2:$F$45,6,0)="Nein"),$AC1720,$AB1720),0)</f>
        <v>0</v>
      </c>
      <c r="AL1720" s="51">
        <f t="shared" si="552"/>
        <v>0</v>
      </c>
      <c r="AM1720" s="296">
        <f>IFERROR(IF(VLOOKUP($C1720,Listen!$A$2:$F$45,6,0)="Ja",MAX(BC1720:BD1720),D_SAV!$BC1720),0)</f>
        <v>0</v>
      </c>
      <c r="AN1720" s="51">
        <f t="shared" si="553"/>
        <v>0</v>
      </c>
      <c r="AP1720" s="304">
        <f t="shared" si="554"/>
        <v>0</v>
      </c>
      <c r="AQ1720" s="304">
        <f t="shared" si="555"/>
        <v>0</v>
      </c>
      <c r="AR1720" s="304">
        <f t="shared" si="556"/>
        <v>0</v>
      </c>
      <c r="AS1720" s="304">
        <f t="shared" si="557"/>
        <v>0</v>
      </c>
      <c r="AT1720" s="304">
        <f t="shared" si="558"/>
        <v>0</v>
      </c>
      <c r="AU1720" s="304">
        <f t="shared" si="559"/>
        <v>0</v>
      </c>
      <c r="AV1720" s="304">
        <f t="shared" si="560"/>
        <v>0</v>
      </c>
      <c r="AW1720" s="304">
        <f t="shared" si="561"/>
        <v>0</v>
      </c>
      <c r="AX1720" s="304">
        <f t="shared" si="562"/>
        <v>0</v>
      </c>
      <c r="AY1720" s="304">
        <f t="shared" si="563"/>
        <v>0</v>
      </c>
      <c r="AZ1720" s="304">
        <f t="shared" si="564"/>
        <v>0</v>
      </c>
      <c r="BA1720" s="304">
        <f t="shared" si="565"/>
        <v>0</v>
      </c>
      <c r="BB1720" s="304">
        <f t="shared" si="566"/>
        <v>0</v>
      </c>
      <c r="BC1720" s="304">
        <f t="shared" si="567"/>
        <v>0</v>
      </c>
      <c r="BD1720" s="304">
        <f t="shared" si="568"/>
        <v>0</v>
      </c>
      <c r="BE1720" s="304">
        <f>IFERROR(IF(VLOOKUP($C1720,Listen!$A$2:$F$45,6,0)="Ja",BB1720-MAX(BC1720:BD1720),BB1720-BC1720),0)</f>
        <v>0</v>
      </c>
    </row>
    <row r="1721" spans="1:57" x14ac:dyDescent="0.25">
      <c r="A1721" s="320" t="str">
        <f>IF(AND(D1721&lt;&gt;0,C1721&lt;&gt;0,E1721&lt;&gt;0),IF(B1721&lt;&gt;0,CONCATENATE(B1721,"-AGr",VLOOKUP(C1721,Listen!$A$2:$D$45,4,FALSE),"-",D1721,"-",E1721,),CONCATENATE("AGr",VLOOKUP(C1721,Listen!$A$2:$D$45,4,FALSE),"-",D1721,"-",E1721)),"keine vollständige ID")</f>
        <v>keine vollständige ID</v>
      </c>
      <c r="B1721" s="301"/>
      <c r="C1721" s="287"/>
      <c r="D1721" s="34"/>
      <c r="E1721" s="306"/>
      <c r="F1721" s="116"/>
      <c r="G1721" s="17"/>
      <c r="H1721" s="17"/>
      <c r="I1721" s="17"/>
      <c r="J1721" s="17"/>
      <c r="K1721" s="17"/>
      <c r="L1721" s="17"/>
      <c r="M1721" s="17"/>
      <c r="N1721" s="17"/>
      <c r="O1721" s="116"/>
      <c r="P1721" s="117">
        <f>IF(D1721&gt;A_Stammdaten!$B$12,0,SUM(G1721,H1721,J1721,L1721:M1721)-SUM(I1721,K1721,N1721:O1721))</f>
        <v>0</v>
      </c>
      <c r="Q1721" s="17"/>
      <c r="R1721" s="17"/>
      <c r="S1721" s="17"/>
      <c r="T1721" s="17"/>
      <c r="U1721" s="62">
        <f t="shared" si="548"/>
        <v>0</v>
      </c>
      <c r="V1721" s="34"/>
      <c r="W1721" s="34"/>
      <c r="X1721" s="34"/>
      <c r="Y1721" s="34"/>
      <c r="Z1721" s="34"/>
      <c r="AA1721" s="63" t="str">
        <f t="shared" si="549"/>
        <v>-</v>
      </c>
      <c r="AB1721" s="63" t="str">
        <f t="shared" si="550"/>
        <v>-</v>
      </c>
      <c r="AC1721" s="63">
        <f>IF(ISBLANK($C1721),0,VLOOKUP($C1721,Listen!$A$2:$C$45,2,FALSE))</f>
        <v>0</v>
      </c>
      <c r="AD1721" s="63">
        <f>IF(ISBLANK($C1721),0,VLOOKUP($C1721,Listen!$A$2:$C$45,3,FALSE))</f>
        <v>0</v>
      </c>
      <c r="AE1721" s="49">
        <f t="shared" si="551"/>
        <v>0</v>
      </c>
      <c r="AF1721" s="49">
        <f t="shared" si="551"/>
        <v>0</v>
      </c>
      <c r="AG1721" s="49">
        <f>IFERROR(IF(OR($V1721&lt;&gt;"Ja",VLOOKUP($C1721,Listen!$A$2:$F$45,5,0)="Nein",D1721&lt;IF(C1721="LNG Anbindungsanlagen gemäß separater Festlegung",2022,2023)),$AC1721,$AA1721),0)</f>
        <v>0</v>
      </c>
      <c r="AH1721" s="49">
        <f>IFERROR(IF(OR($V1721&lt;&gt;"Ja",VLOOKUP($C1721,Listen!$A$2:$F$45,5,0)="Nein",D1721&lt;IF(C1721="LNG Anbindungsanlagen gemäß separater Festlegung",2022,2023)),$AC1721,$AA1721),0)</f>
        <v>0</v>
      </c>
      <c r="AI1721" s="49">
        <f>IFERROR(IF(OR($W1721&lt;&gt;"Ja",VLOOKUP($C1721,Listen!$A$2:$F$45,6,0)="Nein"),$AC1721,$AB1721),0)</f>
        <v>0</v>
      </c>
      <c r="AJ1721" s="49">
        <f>IFERROR(IF(OR($W1721&lt;&gt;"Ja",VLOOKUP($C1721,Listen!$A$2:$F$45,6,0)="Nein"),$AC1721,$AB1721),0)</f>
        <v>0</v>
      </c>
      <c r="AK1721" s="49">
        <f>IFERROR(IF(OR($W1721&lt;&gt;"Ja",VLOOKUP($C1721,Listen!$A$2:$F$45,6,0)="Nein"),$AC1721,$AB1721),0)</f>
        <v>0</v>
      </c>
      <c r="AL1721" s="51">
        <f t="shared" si="552"/>
        <v>0</v>
      </c>
      <c r="AM1721" s="296">
        <f>IFERROR(IF(VLOOKUP($C1721,Listen!$A$2:$F$45,6,0)="Ja",MAX(BC1721:BD1721),D_SAV!$BC1721),0)</f>
        <v>0</v>
      </c>
      <c r="AN1721" s="51">
        <f t="shared" si="553"/>
        <v>0</v>
      </c>
      <c r="AP1721" s="304">
        <f t="shared" si="554"/>
        <v>0</v>
      </c>
      <c r="AQ1721" s="304">
        <f t="shared" si="555"/>
        <v>0</v>
      </c>
      <c r="AR1721" s="304">
        <f t="shared" si="556"/>
        <v>0</v>
      </c>
      <c r="AS1721" s="304">
        <f t="shared" si="557"/>
        <v>0</v>
      </c>
      <c r="AT1721" s="304">
        <f t="shared" si="558"/>
        <v>0</v>
      </c>
      <c r="AU1721" s="304">
        <f t="shared" si="559"/>
        <v>0</v>
      </c>
      <c r="AV1721" s="304">
        <f t="shared" si="560"/>
        <v>0</v>
      </c>
      <c r="AW1721" s="304">
        <f t="shared" si="561"/>
        <v>0</v>
      </c>
      <c r="AX1721" s="304">
        <f t="shared" si="562"/>
        <v>0</v>
      </c>
      <c r="AY1721" s="304">
        <f t="shared" si="563"/>
        <v>0</v>
      </c>
      <c r="AZ1721" s="304">
        <f t="shared" si="564"/>
        <v>0</v>
      </c>
      <c r="BA1721" s="304">
        <f t="shared" si="565"/>
        <v>0</v>
      </c>
      <c r="BB1721" s="304">
        <f t="shared" si="566"/>
        <v>0</v>
      </c>
      <c r="BC1721" s="304">
        <f t="shared" si="567"/>
        <v>0</v>
      </c>
      <c r="BD1721" s="304">
        <f t="shared" si="568"/>
        <v>0</v>
      </c>
      <c r="BE1721" s="304">
        <f>IFERROR(IF(VLOOKUP($C1721,Listen!$A$2:$F$45,6,0)="Ja",BB1721-MAX(BC1721:BD1721),BB1721-BC1721),0)</f>
        <v>0</v>
      </c>
    </row>
    <row r="1722" spans="1:57" x14ac:dyDescent="0.25">
      <c r="A1722" s="320" t="str">
        <f>IF(AND(D1722&lt;&gt;0,C1722&lt;&gt;0,E1722&lt;&gt;0),IF(B1722&lt;&gt;0,CONCATENATE(B1722,"-AGr",VLOOKUP(C1722,Listen!$A$2:$D$45,4,FALSE),"-",D1722,"-",E1722,),CONCATENATE("AGr",VLOOKUP(C1722,Listen!$A$2:$D$45,4,FALSE),"-",D1722,"-",E1722)),"keine vollständige ID")</f>
        <v>keine vollständige ID</v>
      </c>
      <c r="B1722" s="301"/>
      <c r="C1722" s="287"/>
      <c r="D1722" s="34"/>
      <c r="E1722" s="306"/>
      <c r="F1722" s="116"/>
      <c r="G1722" s="17"/>
      <c r="H1722" s="17"/>
      <c r="I1722" s="17"/>
      <c r="J1722" s="17"/>
      <c r="K1722" s="17"/>
      <c r="L1722" s="17"/>
      <c r="M1722" s="17"/>
      <c r="N1722" s="17"/>
      <c r="O1722" s="116"/>
      <c r="P1722" s="117">
        <f>IF(D1722&gt;A_Stammdaten!$B$12,0,SUM(G1722,H1722,J1722,L1722:M1722)-SUM(I1722,K1722,N1722:O1722))</f>
        <v>0</v>
      </c>
      <c r="Q1722" s="17"/>
      <c r="R1722" s="17"/>
      <c r="S1722" s="17"/>
      <c r="T1722" s="17"/>
      <c r="U1722" s="62">
        <f t="shared" si="548"/>
        <v>0</v>
      </c>
      <c r="V1722" s="34"/>
      <c r="W1722" s="34"/>
      <c r="X1722" s="34"/>
      <c r="Y1722" s="34"/>
      <c r="Z1722" s="34"/>
      <c r="AA1722" s="63" t="str">
        <f t="shared" si="549"/>
        <v>-</v>
      </c>
      <c r="AB1722" s="63" t="str">
        <f t="shared" si="550"/>
        <v>-</v>
      </c>
      <c r="AC1722" s="63">
        <f>IF(ISBLANK($C1722),0,VLOOKUP($C1722,Listen!$A$2:$C$45,2,FALSE))</f>
        <v>0</v>
      </c>
      <c r="AD1722" s="63">
        <f>IF(ISBLANK($C1722),0,VLOOKUP($C1722,Listen!$A$2:$C$45,3,FALSE))</f>
        <v>0</v>
      </c>
      <c r="AE1722" s="49">
        <f t="shared" si="551"/>
        <v>0</v>
      </c>
      <c r="AF1722" s="49">
        <f t="shared" si="551"/>
        <v>0</v>
      </c>
      <c r="AG1722" s="49">
        <f>IFERROR(IF(OR($V1722&lt;&gt;"Ja",VLOOKUP($C1722,Listen!$A$2:$F$45,5,0)="Nein",D1722&lt;IF(C1722="LNG Anbindungsanlagen gemäß separater Festlegung",2022,2023)),$AC1722,$AA1722),0)</f>
        <v>0</v>
      </c>
      <c r="AH1722" s="49">
        <f>IFERROR(IF(OR($V1722&lt;&gt;"Ja",VLOOKUP($C1722,Listen!$A$2:$F$45,5,0)="Nein",D1722&lt;IF(C1722="LNG Anbindungsanlagen gemäß separater Festlegung",2022,2023)),$AC1722,$AA1722),0)</f>
        <v>0</v>
      </c>
      <c r="AI1722" s="49">
        <f>IFERROR(IF(OR($W1722&lt;&gt;"Ja",VLOOKUP($C1722,Listen!$A$2:$F$45,6,0)="Nein"),$AC1722,$AB1722),0)</f>
        <v>0</v>
      </c>
      <c r="AJ1722" s="49">
        <f>IFERROR(IF(OR($W1722&lt;&gt;"Ja",VLOOKUP($C1722,Listen!$A$2:$F$45,6,0)="Nein"),$AC1722,$AB1722),0)</f>
        <v>0</v>
      </c>
      <c r="AK1722" s="49">
        <f>IFERROR(IF(OR($W1722&lt;&gt;"Ja",VLOOKUP($C1722,Listen!$A$2:$F$45,6,0)="Nein"),$AC1722,$AB1722),0)</f>
        <v>0</v>
      </c>
      <c r="AL1722" s="51">
        <f t="shared" si="552"/>
        <v>0</v>
      </c>
      <c r="AM1722" s="296">
        <f>IFERROR(IF(VLOOKUP($C1722,Listen!$A$2:$F$45,6,0)="Ja",MAX(BC1722:BD1722),D_SAV!$BC1722),0)</f>
        <v>0</v>
      </c>
      <c r="AN1722" s="51">
        <f t="shared" si="553"/>
        <v>0</v>
      </c>
      <c r="AP1722" s="304">
        <f t="shared" si="554"/>
        <v>0</v>
      </c>
      <c r="AQ1722" s="304">
        <f t="shared" si="555"/>
        <v>0</v>
      </c>
      <c r="AR1722" s="304">
        <f t="shared" si="556"/>
        <v>0</v>
      </c>
      <c r="AS1722" s="304">
        <f t="shared" si="557"/>
        <v>0</v>
      </c>
      <c r="AT1722" s="304">
        <f t="shared" si="558"/>
        <v>0</v>
      </c>
      <c r="AU1722" s="304">
        <f t="shared" si="559"/>
        <v>0</v>
      </c>
      <c r="AV1722" s="304">
        <f t="shared" si="560"/>
        <v>0</v>
      </c>
      <c r="AW1722" s="304">
        <f t="shared" si="561"/>
        <v>0</v>
      </c>
      <c r="AX1722" s="304">
        <f t="shared" si="562"/>
        <v>0</v>
      </c>
      <c r="AY1722" s="304">
        <f t="shared" si="563"/>
        <v>0</v>
      </c>
      <c r="AZ1722" s="304">
        <f t="shared" si="564"/>
        <v>0</v>
      </c>
      <c r="BA1722" s="304">
        <f t="shared" si="565"/>
        <v>0</v>
      </c>
      <c r="BB1722" s="304">
        <f t="shared" si="566"/>
        <v>0</v>
      </c>
      <c r="BC1722" s="304">
        <f t="shared" si="567"/>
        <v>0</v>
      </c>
      <c r="BD1722" s="304">
        <f t="shared" si="568"/>
        <v>0</v>
      </c>
      <c r="BE1722" s="304">
        <f>IFERROR(IF(VLOOKUP($C1722,Listen!$A$2:$F$45,6,0)="Ja",BB1722-MAX(BC1722:BD1722),BB1722-BC1722),0)</f>
        <v>0</v>
      </c>
    </row>
    <row r="1723" spans="1:57" x14ac:dyDescent="0.25">
      <c r="A1723" s="320" t="str">
        <f>IF(AND(D1723&lt;&gt;0,C1723&lt;&gt;0,E1723&lt;&gt;0),IF(B1723&lt;&gt;0,CONCATENATE(B1723,"-AGr",VLOOKUP(C1723,Listen!$A$2:$D$45,4,FALSE),"-",D1723,"-",E1723,),CONCATENATE("AGr",VLOOKUP(C1723,Listen!$A$2:$D$45,4,FALSE),"-",D1723,"-",E1723)),"keine vollständige ID")</f>
        <v>keine vollständige ID</v>
      </c>
      <c r="B1723" s="301"/>
      <c r="C1723" s="287"/>
      <c r="D1723" s="34"/>
      <c r="E1723" s="306"/>
      <c r="F1723" s="116"/>
      <c r="G1723" s="17"/>
      <c r="H1723" s="17"/>
      <c r="I1723" s="17"/>
      <c r="J1723" s="17"/>
      <c r="K1723" s="17"/>
      <c r="L1723" s="17"/>
      <c r="M1723" s="17"/>
      <c r="N1723" s="17"/>
      <c r="O1723" s="116"/>
      <c r="P1723" s="117">
        <f>IF(D1723&gt;A_Stammdaten!$B$12,0,SUM(G1723,H1723,J1723,L1723:M1723)-SUM(I1723,K1723,N1723:O1723))</f>
        <v>0</v>
      </c>
      <c r="Q1723" s="17"/>
      <c r="R1723" s="17"/>
      <c r="S1723" s="17"/>
      <c r="T1723" s="17"/>
      <c r="U1723" s="62">
        <f t="shared" si="548"/>
        <v>0</v>
      </c>
      <c r="V1723" s="34"/>
      <c r="W1723" s="34"/>
      <c r="X1723" s="34"/>
      <c r="Y1723" s="34"/>
      <c r="Z1723" s="34"/>
      <c r="AA1723" s="63" t="str">
        <f t="shared" si="549"/>
        <v>-</v>
      </c>
      <c r="AB1723" s="63" t="str">
        <f t="shared" si="550"/>
        <v>-</v>
      </c>
      <c r="AC1723" s="63">
        <f>IF(ISBLANK($C1723),0,VLOOKUP($C1723,Listen!$A$2:$C$45,2,FALSE))</f>
        <v>0</v>
      </c>
      <c r="AD1723" s="63">
        <f>IF(ISBLANK($C1723),0,VLOOKUP($C1723,Listen!$A$2:$C$45,3,FALSE))</f>
        <v>0</v>
      </c>
      <c r="AE1723" s="49">
        <f t="shared" si="551"/>
        <v>0</v>
      </c>
      <c r="AF1723" s="49">
        <f t="shared" si="551"/>
        <v>0</v>
      </c>
      <c r="AG1723" s="49">
        <f>IFERROR(IF(OR($V1723&lt;&gt;"Ja",VLOOKUP($C1723,Listen!$A$2:$F$45,5,0)="Nein",D1723&lt;IF(C1723="LNG Anbindungsanlagen gemäß separater Festlegung",2022,2023)),$AC1723,$AA1723),0)</f>
        <v>0</v>
      </c>
      <c r="AH1723" s="49">
        <f>IFERROR(IF(OR($V1723&lt;&gt;"Ja",VLOOKUP($C1723,Listen!$A$2:$F$45,5,0)="Nein",D1723&lt;IF(C1723="LNG Anbindungsanlagen gemäß separater Festlegung",2022,2023)),$AC1723,$AA1723),0)</f>
        <v>0</v>
      </c>
      <c r="AI1723" s="49">
        <f>IFERROR(IF(OR($W1723&lt;&gt;"Ja",VLOOKUP($C1723,Listen!$A$2:$F$45,6,0)="Nein"),$AC1723,$AB1723),0)</f>
        <v>0</v>
      </c>
      <c r="AJ1723" s="49">
        <f>IFERROR(IF(OR($W1723&lt;&gt;"Ja",VLOOKUP($C1723,Listen!$A$2:$F$45,6,0)="Nein"),$AC1723,$AB1723),0)</f>
        <v>0</v>
      </c>
      <c r="AK1723" s="49">
        <f>IFERROR(IF(OR($W1723&lt;&gt;"Ja",VLOOKUP($C1723,Listen!$A$2:$F$45,6,0)="Nein"),$AC1723,$AB1723),0)</f>
        <v>0</v>
      </c>
      <c r="AL1723" s="51">
        <f t="shared" si="552"/>
        <v>0</v>
      </c>
      <c r="AM1723" s="296">
        <f>IFERROR(IF(VLOOKUP($C1723,Listen!$A$2:$F$45,6,0)="Ja",MAX(BC1723:BD1723),D_SAV!$BC1723),0)</f>
        <v>0</v>
      </c>
      <c r="AN1723" s="51">
        <f t="shared" si="553"/>
        <v>0</v>
      </c>
      <c r="AP1723" s="304">
        <f t="shared" si="554"/>
        <v>0</v>
      </c>
      <c r="AQ1723" s="304">
        <f t="shared" si="555"/>
        <v>0</v>
      </c>
      <c r="AR1723" s="304">
        <f t="shared" si="556"/>
        <v>0</v>
      </c>
      <c r="AS1723" s="304">
        <f t="shared" si="557"/>
        <v>0</v>
      </c>
      <c r="AT1723" s="304">
        <f t="shared" si="558"/>
        <v>0</v>
      </c>
      <c r="AU1723" s="304">
        <f t="shared" si="559"/>
        <v>0</v>
      </c>
      <c r="AV1723" s="304">
        <f t="shared" si="560"/>
        <v>0</v>
      </c>
      <c r="AW1723" s="304">
        <f t="shared" si="561"/>
        <v>0</v>
      </c>
      <c r="AX1723" s="304">
        <f t="shared" si="562"/>
        <v>0</v>
      </c>
      <c r="AY1723" s="304">
        <f t="shared" si="563"/>
        <v>0</v>
      </c>
      <c r="AZ1723" s="304">
        <f t="shared" si="564"/>
        <v>0</v>
      </c>
      <c r="BA1723" s="304">
        <f t="shared" si="565"/>
        <v>0</v>
      </c>
      <c r="BB1723" s="304">
        <f t="shared" si="566"/>
        <v>0</v>
      </c>
      <c r="BC1723" s="304">
        <f t="shared" si="567"/>
        <v>0</v>
      </c>
      <c r="BD1723" s="304">
        <f t="shared" si="568"/>
        <v>0</v>
      </c>
      <c r="BE1723" s="304">
        <f>IFERROR(IF(VLOOKUP($C1723,Listen!$A$2:$F$45,6,0)="Ja",BB1723-MAX(BC1723:BD1723),BB1723-BC1723),0)</f>
        <v>0</v>
      </c>
    </row>
    <row r="1724" spans="1:57" x14ac:dyDescent="0.25">
      <c r="A1724" s="320" t="str">
        <f>IF(AND(D1724&lt;&gt;0,C1724&lt;&gt;0,E1724&lt;&gt;0),IF(B1724&lt;&gt;0,CONCATENATE(B1724,"-AGr",VLOOKUP(C1724,Listen!$A$2:$D$45,4,FALSE),"-",D1724,"-",E1724,),CONCATENATE("AGr",VLOOKUP(C1724,Listen!$A$2:$D$45,4,FALSE),"-",D1724,"-",E1724)),"keine vollständige ID")</f>
        <v>keine vollständige ID</v>
      </c>
      <c r="B1724" s="301"/>
      <c r="C1724" s="287"/>
      <c r="D1724" s="34"/>
      <c r="E1724" s="306"/>
      <c r="F1724" s="116"/>
      <c r="G1724" s="17"/>
      <c r="H1724" s="17"/>
      <c r="I1724" s="17"/>
      <c r="J1724" s="17"/>
      <c r="K1724" s="17"/>
      <c r="L1724" s="17"/>
      <c r="M1724" s="17"/>
      <c r="N1724" s="17"/>
      <c r="O1724" s="116"/>
      <c r="P1724" s="117">
        <f>IF(D1724&gt;A_Stammdaten!$B$12,0,SUM(G1724,H1724,J1724,L1724:M1724)-SUM(I1724,K1724,N1724:O1724))</f>
        <v>0</v>
      </c>
      <c r="Q1724" s="17"/>
      <c r="R1724" s="17"/>
      <c r="S1724" s="17"/>
      <c r="T1724" s="17"/>
      <c r="U1724" s="62">
        <f t="shared" si="548"/>
        <v>0</v>
      </c>
      <c r="V1724" s="34"/>
      <c r="W1724" s="34"/>
      <c r="X1724" s="34"/>
      <c r="Y1724" s="34"/>
      <c r="Z1724" s="34"/>
      <c r="AA1724" s="63" t="str">
        <f t="shared" si="549"/>
        <v>-</v>
      </c>
      <c r="AB1724" s="63" t="str">
        <f t="shared" si="550"/>
        <v>-</v>
      </c>
      <c r="AC1724" s="63">
        <f>IF(ISBLANK($C1724),0,VLOOKUP($C1724,Listen!$A$2:$C$45,2,FALSE))</f>
        <v>0</v>
      </c>
      <c r="AD1724" s="63">
        <f>IF(ISBLANK($C1724),0,VLOOKUP($C1724,Listen!$A$2:$C$45,3,FALSE))</f>
        <v>0</v>
      </c>
      <c r="AE1724" s="49">
        <f t="shared" si="551"/>
        <v>0</v>
      </c>
      <c r="AF1724" s="49">
        <f t="shared" si="551"/>
        <v>0</v>
      </c>
      <c r="AG1724" s="49">
        <f>IFERROR(IF(OR($V1724&lt;&gt;"Ja",VLOOKUP($C1724,Listen!$A$2:$F$45,5,0)="Nein",D1724&lt;IF(C1724="LNG Anbindungsanlagen gemäß separater Festlegung",2022,2023)),$AC1724,$AA1724),0)</f>
        <v>0</v>
      </c>
      <c r="AH1724" s="49">
        <f>IFERROR(IF(OR($V1724&lt;&gt;"Ja",VLOOKUP($C1724,Listen!$A$2:$F$45,5,0)="Nein",D1724&lt;IF(C1724="LNG Anbindungsanlagen gemäß separater Festlegung",2022,2023)),$AC1724,$AA1724),0)</f>
        <v>0</v>
      </c>
      <c r="AI1724" s="49">
        <f>IFERROR(IF(OR($W1724&lt;&gt;"Ja",VLOOKUP($C1724,Listen!$A$2:$F$45,6,0)="Nein"),$AC1724,$AB1724),0)</f>
        <v>0</v>
      </c>
      <c r="AJ1724" s="49">
        <f>IFERROR(IF(OR($W1724&lt;&gt;"Ja",VLOOKUP($C1724,Listen!$A$2:$F$45,6,0)="Nein"),$AC1724,$AB1724),0)</f>
        <v>0</v>
      </c>
      <c r="AK1724" s="49">
        <f>IFERROR(IF(OR($W1724&lt;&gt;"Ja",VLOOKUP($C1724,Listen!$A$2:$F$45,6,0)="Nein"),$AC1724,$AB1724),0)</f>
        <v>0</v>
      </c>
      <c r="AL1724" s="51">
        <f t="shared" si="552"/>
        <v>0</v>
      </c>
      <c r="AM1724" s="296">
        <f>IFERROR(IF(VLOOKUP($C1724,Listen!$A$2:$F$45,6,0)="Ja",MAX(BC1724:BD1724),D_SAV!$BC1724),0)</f>
        <v>0</v>
      </c>
      <c r="AN1724" s="51">
        <f t="shared" si="553"/>
        <v>0</v>
      </c>
      <c r="AP1724" s="304">
        <f t="shared" si="554"/>
        <v>0</v>
      </c>
      <c r="AQ1724" s="304">
        <f t="shared" si="555"/>
        <v>0</v>
      </c>
      <c r="AR1724" s="304">
        <f t="shared" si="556"/>
        <v>0</v>
      </c>
      <c r="AS1724" s="304">
        <f t="shared" si="557"/>
        <v>0</v>
      </c>
      <c r="AT1724" s="304">
        <f t="shared" si="558"/>
        <v>0</v>
      </c>
      <c r="AU1724" s="304">
        <f t="shared" si="559"/>
        <v>0</v>
      </c>
      <c r="AV1724" s="304">
        <f t="shared" si="560"/>
        <v>0</v>
      </c>
      <c r="AW1724" s="304">
        <f t="shared" si="561"/>
        <v>0</v>
      </c>
      <c r="AX1724" s="304">
        <f t="shared" si="562"/>
        <v>0</v>
      </c>
      <c r="AY1724" s="304">
        <f t="shared" si="563"/>
        <v>0</v>
      </c>
      <c r="AZ1724" s="304">
        <f t="shared" si="564"/>
        <v>0</v>
      </c>
      <c r="BA1724" s="304">
        <f t="shared" si="565"/>
        <v>0</v>
      </c>
      <c r="BB1724" s="304">
        <f t="shared" si="566"/>
        <v>0</v>
      </c>
      <c r="BC1724" s="304">
        <f t="shared" si="567"/>
        <v>0</v>
      </c>
      <c r="BD1724" s="304">
        <f t="shared" si="568"/>
        <v>0</v>
      </c>
      <c r="BE1724" s="304">
        <f>IFERROR(IF(VLOOKUP($C1724,Listen!$A$2:$F$45,6,0)="Ja",BB1724-MAX(BC1724:BD1724),BB1724-BC1724),0)</f>
        <v>0</v>
      </c>
    </row>
    <row r="1725" spans="1:57" x14ac:dyDescent="0.25">
      <c r="A1725" s="320" t="str">
        <f>IF(AND(D1725&lt;&gt;0,C1725&lt;&gt;0,E1725&lt;&gt;0),IF(B1725&lt;&gt;0,CONCATENATE(B1725,"-AGr",VLOOKUP(C1725,Listen!$A$2:$D$45,4,FALSE),"-",D1725,"-",E1725,),CONCATENATE("AGr",VLOOKUP(C1725,Listen!$A$2:$D$45,4,FALSE),"-",D1725,"-",E1725)),"keine vollständige ID")</f>
        <v>keine vollständige ID</v>
      </c>
      <c r="B1725" s="301"/>
      <c r="C1725" s="287"/>
      <c r="D1725" s="34"/>
      <c r="E1725" s="306"/>
      <c r="F1725" s="116"/>
      <c r="G1725" s="17"/>
      <c r="H1725" s="17"/>
      <c r="I1725" s="17"/>
      <c r="J1725" s="17"/>
      <c r="K1725" s="17"/>
      <c r="L1725" s="17"/>
      <c r="M1725" s="17"/>
      <c r="N1725" s="17"/>
      <c r="O1725" s="116"/>
      <c r="P1725" s="117">
        <f>IF(D1725&gt;A_Stammdaten!$B$12,0,SUM(G1725,H1725,J1725,L1725:M1725)-SUM(I1725,K1725,N1725:O1725))</f>
        <v>0</v>
      </c>
      <c r="Q1725" s="17"/>
      <c r="R1725" s="17"/>
      <c r="S1725" s="17"/>
      <c r="T1725" s="17"/>
      <c r="U1725" s="62">
        <f t="shared" si="548"/>
        <v>0</v>
      </c>
      <c r="V1725" s="34"/>
      <c r="W1725" s="34"/>
      <c r="X1725" s="34"/>
      <c r="Y1725" s="34"/>
      <c r="Z1725" s="34"/>
      <c r="AA1725" s="63" t="str">
        <f t="shared" si="549"/>
        <v>-</v>
      </c>
      <c r="AB1725" s="63" t="str">
        <f t="shared" si="550"/>
        <v>-</v>
      </c>
      <c r="AC1725" s="63">
        <f>IF(ISBLANK($C1725),0,VLOOKUP($C1725,Listen!$A$2:$C$45,2,FALSE))</f>
        <v>0</v>
      </c>
      <c r="AD1725" s="63">
        <f>IF(ISBLANK($C1725),0,VLOOKUP($C1725,Listen!$A$2:$C$45,3,FALSE))</f>
        <v>0</v>
      </c>
      <c r="AE1725" s="49">
        <f t="shared" si="551"/>
        <v>0</v>
      </c>
      <c r="AF1725" s="49">
        <f t="shared" si="551"/>
        <v>0</v>
      </c>
      <c r="AG1725" s="49">
        <f>IFERROR(IF(OR($V1725&lt;&gt;"Ja",VLOOKUP($C1725,Listen!$A$2:$F$45,5,0)="Nein",D1725&lt;IF(C1725="LNG Anbindungsanlagen gemäß separater Festlegung",2022,2023)),$AC1725,$AA1725),0)</f>
        <v>0</v>
      </c>
      <c r="AH1725" s="49">
        <f>IFERROR(IF(OR($V1725&lt;&gt;"Ja",VLOOKUP($C1725,Listen!$A$2:$F$45,5,0)="Nein",D1725&lt;IF(C1725="LNG Anbindungsanlagen gemäß separater Festlegung",2022,2023)),$AC1725,$AA1725),0)</f>
        <v>0</v>
      </c>
      <c r="AI1725" s="49">
        <f>IFERROR(IF(OR($W1725&lt;&gt;"Ja",VLOOKUP($C1725,Listen!$A$2:$F$45,6,0)="Nein"),$AC1725,$AB1725),0)</f>
        <v>0</v>
      </c>
      <c r="AJ1725" s="49">
        <f>IFERROR(IF(OR($W1725&lt;&gt;"Ja",VLOOKUP($C1725,Listen!$A$2:$F$45,6,0)="Nein"),$AC1725,$AB1725),0)</f>
        <v>0</v>
      </c>
      <c r="AK1725" s="49">
        <f>IFERROR(IF(OR($W1725&lt;&gt;"Ja",VLOOKUP($C1725,Listen!$A$2:$F$45,6,0)="Nein"),$AC1725,$AB1725),0)</f>
        <v>0</v>
      </c>
      <c r="AL1725" s="51">
        <f t="shared" si="552"/>
        <v>0</v>
      </c>
      <c r="AM1725" s="296">
        <f>IFERROR(IF(VLOOKUP($C1725,Listen!$A$2:$F$45,6,0)="Ja",MAX(BC1725:BD1725),D_SAV!$BC1725),0)</f>
        <v>0</v>
      </c>
      <c r="AN1725" s="51">
        <f t="shared" si="553"/>
        <v>0</v>
      </c>
      <c r="AP1725" s="304">
        <f t="shared" si="554"/>
        <v>0</v>
      </c>
      <c r="AQ1725" s="304">
        <f t="shared" si="555"/>
        <v>0</v>
      </c>
      <c r="AR1725" s="304">
        <f t="shared" si="556"/>
        <v>0</v>
      </c>
      <c r="AS1725" s="304">
        <f t="shared" si="557"/>
        <v>0</v>
      </c>
      <c r="AT1725" s="304">
        <f t="shared" si="558"/>
        <v>0</v>
      </c>
      <c r="AU1725" s="304">
        <f t="shared" si="559"/>
        <v>0</v>
      </c>
      <c r="AV1725" s="304">
        <f t="shared" si="560"/>
        <v>0</v>
      </c>
      <c r="AW1725" s="304">
        <f t="shared" si="561"/>
        <v>0</v>
      </c>
      <c r="AX1725" s="304">
        <f t="shared" si="562"/>
        <v>0</v>
      </c>
      <c r="AY1725" s="304">
        <f t="shared" si="563"/>
        <v>0</v>
      </c>
      <c r="AZ1725" s="304">
        <f t="shared" si="564"/>
        <v>0</v>
      </c>
      <c r="BA1725" s="304">
        <f t="shared" si="565"/>
        <v>0</v>
      </c>
      <c r="BB1725" s="304">
        <f t="shared" si="566"/>
        <v>0</v>
      </c>
      <c r="BC1725" s="304">
        <f t="shared" si="567"/>
        <v>0</v>
      </c>
      <c r="BD1725" s="304">
        <f t="shared" si="568"/>
        <v>0</v>
      </c>
      <c r="BE1725" s="304">
        <f>IFERROR(IF(VLOOKUP($C1725,Listen!$A$2:$F$45,6,0)="Ja",BB1725-MAX(BC1725:BD1725),BB1725-BC1725),0)</f>
        <v>0</v>
      </c>
    </row>
    <row r="1726" spans="1:57" x14ac:dyDescent="0.25">
      <c r="A1726" s="320" t="str">
        <f>IF(AND(D1726&lt;&gt;0,C1726&lt;&gt;0,E1726&lt;&gt;0),IF(B1726&lt;&gt;0,CONCATENATE(B1726,"-AGr",VLOOKUP(C1726,Listen!$A$2:$D$45,4,FALSE),"-",D1726,"-",E1726,),CONCATENATE("AGr",VLOOKUP(C1726,Listen!$A$2:$D$45,4,FALSE),"-",D1726,"-",E1726)),"keine vollständige ID")</f>
        <v>keine vollständige ID</v>
      </c>
      <c r="B1726" s="301"/>
      <c r="C1726" s="287"/>
      <c r="D1726" s="34"/>
      <c r="E1726" s="306"/>
      <c r="F1726" s="116"/>
      <c r="G1726" s="17"/>
      <c r="H1726" s="17"/>
      <c r="I1726" s="17"/>
      <c r="J1726" s="17"/>
      <c r="K1726" s="17"/>
      <c r="L1726" s="17"/>
      <c r="M1726" s="17"/>
      <c r="N1726" s="17"/>
      <c r="O1726" s="116"/>
      <c r="P1726" s="117">
        <f>IF(D1726&gt;A_Stammdaten!$B$12,0,SUM(G1726,H1726,J1726,L1726:M1726)-SUM(I1726,K1726,N1726:O1726))</f>
        <v>0</v>
      </c>
      <c r="Q1726" s="17"/>
      <c r="R1726" s="17"/>
      <c r="S1726" s="17"/>
      <c r="T1726" s="17"/>
      <c r="U1726" s="62">
        <f t="shared" si="548"/>
        <v>0</v>
      </c>
      <c r="V1726" s="34"/>
      <c r="W1726" s="34"/>
      <c r="X1726" s="34"/>
      <c r="Y1726" s="34"/>
      <c r="Z1726" s="34"/>
      <c r="AA1726" s="63" t="str">
        <f t="shared" si="549"/>
        <v>-</v>
      </c>
      <c r="AB1726" s="63" t="str">
        <f t="shared" si="550"/>
        <v>-</v>
      </c>
      <c r="AC1726" s="63">
        <f>IF(ISBLANK($C1726),0,VLOOKUP($C1726,Listen!$A$2:$C$45,2,FALSE))</f>
        <v>0</v>
      </c>
      <c r="AD1726" s="63">
        <f>IF(ISBLANK($C1726),0,VLOOKUP($C1726,Listen!$A$2:$C$45,3,FALSE))</f>
        <v>0</v>
      </c>
      <c r="AE1726" s="49">
        <f t="shared" si="551"/>
        <v>0</v>
      </c>
      <c r="AF1726" s="49">
        <f t="shared" si="551"/>
        <v>0</v>
      </c>
      <c r="AG1726" s="49">
        <f>IFERROR(IF(OR($V1726&lt;&gt;"Ja",VLOOKUP($C1726,Listen!$A$2:$F$45,5,0)="Nein",D1726&lt;IF(C1726="LNG Anbindungsanlagen gemäß separater Festlegung",2022,2023)),$AC1726,$AA1726),0)</f>
        <v>0</v>
      </c>
      <c r="AH1726" s="49">
        <f>IFERROR(IF(OR($V1726&lt;&gt;"Ja",VLOOKUP($C1726,Listen!$A$2:$F$45,5,0)="Nein",D1726&lt;IF(C1726="LNG Anbindungsanlagen gemäß separater Festlegung",2022,2023)),$AC1726,$AA1726),0)</f>
        <v>0</v>
      </c>
      <c r="AI1726" s="49">
        <f>IFERROR(IF(OR($W1726&lt;&gt;"Ja",VLOOKUP($C1726,Listen!$A$2:$F$45,6,0)="Nein"),$AC1726,$AB1726),0)</f>
        <v>0</v>
      </c>
      <c r="AJ1726" s="49">
        <f>IFERROR(IF(OR($W1726&lt;&gt;"Ja",VLOOKUP($C1726,Listen!$A$2:$F$45,6,0)="Nein"),$AC1726,$AB1726),0)</f>
        <v>0</v>
      </c>
      <c r="AK1726" s="49">
        <f>IFERROR(IF(OR($W1726&lt;&gt;"Ja",VLOOKUP($C1726,Listen!$A$2:$F$45,6,0)="Nein"),$AC1726,$AB1726),0)</f>
        <v>0</v>
      </c>
      <c r="AL1726" s="51">
        <f t="shared" si="552"/>
        <v>0</v>
      </c>
      <c r="AM1726" s="296">
        <f>IFERROR(IF(VLOOKUP($C1726,Listen!$A$2:$F$45,6,0)="Ja",MAX(BC1726:BD1726),D_SAV!$BC1726),0)</f>
        <v>0</v>
      </c>
      <c r="AN1726" s="51">
        <f t="shared" si="553"/>
        <v>0</v>
      </c>
      <c r="AP1726" s="304">
        <f t="shared" si="554"/>
        <v>0</v>
      </c>
      <c r="AQ1726" s="304">
        <f t="shared" si="555"/>
        <v>0</v>
      </c>
      <c r="AR1726" s="304">
        <f t="shared" si="556"/>
        <v>0</v>
      </c>
      <c r="AS1726" s="304">
        <f t="shared" si="557"/>
        <v>0</v>
      </c>
      <c r="AT1726" s="304">
        <f t="shared" si="558"/>
        <v>0</v>
      </c>
      <c r="AU1726" s="304">
        <f t="shared" si="559"/>
        <v>0</v>
      </c>
      <c r="AV1726" s="304">
        <f t="shared" si="560"/>
        <v>0</v>
      </c>
      <c r="AW1726" s="304">
        <f t="shared" si="561"/>
        <v>0</v>
      </c>
      <c r="AX1726" s="304">
        <f t="shared" si="562"/>
        <v>0</v>
      </c>
      <c r="AY1726" s="304">
        <f t="shared" si="563"/>
        <v>0</v>
      </c>
      <c r="AZ1726" s="304">
        <f t="shared" si="564"/>
        <v>0</v>
      </c>
      <c r="BA1726" s="304">
        <f t="shared" si="565"/>
        <v>0</v>
      </c>
      <c r="BB1726" s="304">
        <f t="shared" si="566"/>
        <v>0</v>
      </c>
      <c r="BC1726" s="304">
        <f t="shared" si="567"/>
        <v>0</v>
      </c>
      <c r="BD1726" s="304">
        <f t="shared" si="568"/>
        <v>0</v>
      </c>
      <c r="BE1726" s="304">
        <f>IFERROR(IF(VLOOKUP($C1726,Listen!$A$2:$F$45,6,0)="Ja",BB1726-MAX(BC1726:BD1726),BB1726-BC1726),0)</f>
        <v>0</v>
      </c>
    </row>
    <row r="1727" spans="1:57" x14ac:dyDescent="0.25">
      <c r="A1727" s="320" t="str">
        <f>IF(AND(D1727&lt;&gt;0,C1727&lt;&gt;0,E1727&lt;&gt;0),IF(B1727&lt;&gt;0,CONCATENATE(B1727,"-AGr",VLOOKUP(C1727,Listen!$A$2:$D$45,4,FALSE),"-",D1727,"-",E1727,),CONCATENATE("AGr",VLOOKUP(C1727,Listen!$A$2:$D$45,4,FALSE),"-",D1727,"-",E1727)),"keine vollständige ID")</f>
        <v>keine vollständige ID</v>
      </c>
      <c r="B1727" s="301"/>
      <c r="C1727" s="287"/>
      <c r="D1727" s="34"/>
      <c r="E1727" s="306"/>
      <c r="F1727" s="116"/>
      <c r="G1727" s="17"/>
      <c r="H1727" s="17"/>
      <c r="I1727" s="17"/>
      <c r="J1727" s="17"/>
      <c r="K1727" s="17"/>
      <c r="L1727" s="17"/>
      <c r="M1727" s="17"/>
      <c r="N1727" s="17"/>
      <c r="O1727" s="116"/>
      <c r="P1727" s="117">
        <f>IF(D1727&gt;A_Stammdaten!$B$12,0,SUM(G1727,H1727,J1727,L1727:M1727)-SUM(I1727,K1727,N1727:O1727))</f>
        <v>0</v>
      </c>
      <c r="Q1727" s="17"/>
      <c r="R1727" s="17"/>
      <c r="S1727" s="17"/>
      <c r="T1727" s="17"/>
      <c r="U1727" s="62">
        <f t="shared" si="548"/>
        <v>0</v>
      </c>
      <c r="V1727" s="34"/>
      <c r="W1727" s="34"/>
      <c r="X1727" s="34"/>
      <c r="Y1727" s="34"/>
      <c r="Z1727" s="34"/>
      <c r="AA1727" s="63" t="str">
        <f t="shared" si="549"/>
        <v>-</v>
      </c>
      <c r="AB1727" s="63" t="str">
        <f t="shared" si="550"/>
        <v>-</v>
      </c>
      <c r="AC1727" s="63">
        <f>IF(ISBLANK($C1727),0,VLOOKUP($C1727,Listen!$A$2:$C$45,2,FALSE))</f>
        <v>0</v>
      </c>
      <c r="AD1727" s="63">
        <f>IF(ISBLANK($C1727),0,VLOOKUP($C1727,Listen!$A$2:$C$45,3,FALSE))</f>
        <v>0</v>
      </c>
      <c r="AE1727" s="49">
        <f t="shared" si="551"/>
        <v>0</v>
      </c>
      <c r="AF1727" s="49">
        <f t="shared" si="551"/>
        <v>0</v>
      </c>
      <c r="AG1727" s="49">
        <f>IFERROR(IF(OR($V1727&lt;&gt;"Ja",VLOOKUP($C1727,Listen!$A$2:$F$45,5,0)="Nein",D1727&lt;IF(C1727="LNG Anbindungsanlagen gemäß separater Festlegung",2022,2023)),$AC1727,$AA1727),0)</f>
        <v>0</v>
      </c>
      <c r="AH1727" s="49">
        <f>IFERROR(IF(OR($V1727&lt;&gt;"Ja",VLOOKUP($C1727,Listen!$A$2:$F$45,5,0)="Nein",D1727&lt;IF(C1727="LNG Anbindungsanlagen gemäß separater Festlegung",2022,2023)),$AC1727,$AA1727),0)</f>
        <v>0</v>
      </c>
      <c r="AI1727" s="49">
        <f>IFERROR(IF(OR($W1727&lt;&gt;"Ja",VLOOKUP($C1727,Listen!$A$2:$F$45,6,0)="Nein"),$AC1727,$AB1727),0)</f>
        <v>0</v>
      </c>
      <c r="AJ1727" s="49">
        <f>IFERROR(IF(OR($W1727&lt;&gt;"Ja",VLOOKUP($C1727,Listen!$A$2:$F$45,6,0)="Nein"),$AC1727,$AB1727),0)</f>
        <v>0</v>
      </c>
      <c r="AK1727" s="49">
        <f>IFERROR(IF(OR($W1727&lt;&gt;"Ja",VLOOKUP($C1727,Listen!$A$2:$F$45,6,0)="Nein"),$AC1727,$AB1727),0)</f>
        <v>0</v>
      </c>
      <c r="AL1727" s="51">
        <f t="shared" si="552"/>
        <v>0</v>
      </c>
      <c r="AM1727" s="296">
        <f>IFERROR(IF(VLOOKUP($C1727,Listen!$A$2:$F$45,6,0)="Ja",MAX(BC1727:BD1727),D_SAV!$BC1727),0)</f>
        <v>0</v>
      </c>
      <c r="AN1727" s="51">
        <f t="shared" si="553"/>
        <v>0</v>
      </c>
      <c r="AP1727" s="304">
        <f t="shared" si="554"/>
        <v>0</v>
      </c>
      <c r="AQ1727" s="304">
        <f t="shared" si="555"/>
        <v>0</v>
      </c>
      <c r="AR1727" s="304">
        <f t="shared" si="556"/>
        <v>0</v>
      </c>
      <c r="AS1727" s="304">
        <f t="shared" si="557"/>
        <v>0</v>
      </c>
      <c r="AT1727" s="304">
        <f t="shared" si="558"/>
        <v>0</v>
      </c>
      <c r="AU1727" s="304">
        <f t="shared" si="559"/>
        <v>0</v>
      </c>
      <c r="AV1727" s="304">
        <f t="shared" si="560"/>
        <v>0</v>
      </c>
      <c r="AW1727" s="304">
        <f t="shared" si="561"/>
        <v>0</v>
      </c>
      <c r="AX1727" s="304">
        <f t="shared" si="562"/>
        <v>0</v>
      </c>
      <c r="AY1727" s="304">
        <f t="shared" si="563"/>
        <v>0</v>
      </c>
      <c r="AZ1727" s="304">
        <f t="shared" si="564"/>
        <v>0</v>
      </c>
      <c r="BA1727" s="304">
        <f t="shared" si="565"/>
        <v>0</v>
      </c>
      <c r="BB1727" s="304">
        <f t="shared" si="566"/>
        <v>0</v>
      </c>
      <c r="BC1727" s="304">
        <f t="shared" si="567"/>
        <v>0</v>
      </c>
      <c r="BD1727" s="304">
        <f t="shared" si="568"/>
        <v>0</v>
      </c>
      <c r="BE1727" s="304">
        <f>IFERROR(IF(VLOOKUP($C1727,Listen!$A$2:$F$45,6,0)="Ja",BB1727-MAX(BC1727:BD1727),BB1727-BC1727),0)</f>
        <v>0</v>
      </c>
    </row>
    <row r="1728" spans="1:57" x14ac:dyDescent="0.25">
      <c r="A1728" s="320" t="str">
        <f>IF(AND(D1728&lt;&gt;0,C1728&lt;&gt;0,E1728&lt;&gt;0),IF(B1728&lt;&gt;0,CONCATENATE(B1728,"-AGr",VLOOKUP(C1728,Listen!$A$2:$D$45,4,FALSE),"-",D1728,"-",E1728,),CONCATENATE("AGr",VLOOKUP(C1728,Listen!$A$2:$D$45,4,FALSE),"-",D1728,"-",E1728)),"keine vollständige ID")</f>
        <v>keine vollständige ID</v>
      </c>
      <c r="B1728" s="301"/>
      <c r="C1728" s="287"/>
      <c r="D1728" s="34"/>
      <c r="E1728" s="306"/>
      <c r="F1728" s="116"/>
      <c r="G1728" s="17"/>
      <c r="H1728" s="17"/>
      <c r="I1728" s="17"/>
      <c r="J1728" s="17"/>
      <c r="K1728" s="17"/>
      <c r="L1728" s="17"/>
      <c r="M1728" s="17"/>
      <c r="N1728" s="17"/>
      <c r="O1728" s="116"/>
      <c r="P1728" s="117">
        <f>IF(D1728&gt;A_Stammdaten!$B$12,0,SUM(G1728,H1728,J1728,L1728:M1728)-SUM(I1728,K1728,N1728:O1728))</f>
        <v>0</v>
      </c>
      <c r="Q1728" s="17"/>
      <c r="R1728" s="17"/>
      <c r="S1728" s="17"/>
      <c r="T1728" s="17"/>
      <c r="U1728" s="62">
        <f t="shared" si="548"/>
        <v>0</v>
      </c>
      <c r="V1728" s="34"/>
      <c r="W1728" s="34"/>
      <c r="X1728" s="34"/>
      <c r="Y1728" s="34"/>
      <c r="Z1728" s="34"/>
      <c r="AA1728" s="63" t="str">
        <f t="shared" si="549"/>
        <v>-</v>
      </c>
      <c r="AB1728" s="63" t="str">
        <f t="shared" si="550"/>
        <v>-</v>
      </c>
      <c r="AC1728" s="63">
        <f>IF(ISBLANK($C1728),0,VLOOKUP($C1728,Listen!$A$2:$C$45,2,FALSE))</f>
        <v>0</v>
      </c>
      <c r="AD1728" s="63">
        <f>IF(ISBLANK($C1728),0,VLOOKUP($C1728,Listen!$A$2:$C$45,3,FALSE))</f>
        <v>0</v>
      </c>
      <c r="AE1728" s="49">
        <f t="shared" si="551"/>
        <v>0</v>
      </c>
      <c r="AF1728" s="49">
        <f t="shared" si="551"/>
        <v>0</v>
      </c>
      <c r="AG1728" s="49">
        <f>IFERROR(IF(OR($V1728&lt;&gt;"Ja",VLOOKUP($C1728,Listen!$A$2:$F$45,5,0)="Nein",D1728&lt;IF(C1728="LNG Anbindungsanlagen gemäß separater Festlegung",2022,2023)),$AC1728,$AA1728),0)</f>
        <v>0</v>
      </c>
      <c r="AH1728" s="49">
        <f>IFERROR(IF(OR($V1728&lt;&gt;"Ja",VLOOKUP($C1728,Listen!$A$2:$F$45,5,0)="Nein",D1728&lt;IF(C1728="LNG Anbindungsanlagen gemäß separater Festlegung",2022,2023)),$AC1728,$AA1728),0)</f>
        <v>0</v>
      </c>
      <c r="AI1728" s="49">
        <f>IFERROR(IF(OR($W1728&lt;&gt;"Ja",VLOOKUP($C1728,Listen!$A$2:$F$45,6,0)="Nein"),$AC1728,$AB1728),0)</f>
        <v>0</v>
      </c>
      <c r="AJ1728" s="49">
        <f>IFERROR(IF(OR($W1728&lt;&gt;"Ja",VLOOKUP($C1728,Listen!$A$2:$F$45,6,0)="Nein"),$AC1728,$AB1728),0)</f>
        <v>0</v>
      </c>
      <c r="AK1728" s="49">
        <f>IFERROR(IF(OR($W1728&lt;&gt;"Ja",VLOOKUP($C1728,Listen!$A$2:$F$45,6,0)="Nein"),$AC1728,$AB1728),0)</f>
        <v>0</v>
      </c>
      <c r="AL1728" s="51">
        <f t="shared" si="552"/>
        <v>0</v>
      </c>
      <c r="AM1728" s="296">
        <f>IFERROR(IF(VLOOKUP($C1728,Listen!$A$2:$F$45,6,0)="Ja",MAX(BC1728:BD1728),D_SAV!$BC1728),0)</f>
        <v>0</v>
      </c>
      <c r="AN1728" s="51">
        <f t="shared" si="553"/>
        <v>0</v>
      </c>
      <c r="AP1728" s="304">
        <f t="shared" si="554"/>
        <v>0</v>
      </c>
      <c r="AQ1728" s="304">
        <f t="shared" si="555"/>
        <v>0</v>
      </c>
      <c r="AR1728" s="304">
        <f t="shared" si="556"/>
        <v>0</v>
      </c>
      <c r="AS1728" s="304">
        <f t="shared" si="557"/>
        <v>0</v>
      </c>
      <c r="AT1728" s="304">
        <f t="shared" si="558"/>
        <v>0</v>
      </c>
      <c r="AU1728" s="304">
        <f t="shared" si="559"/>
        <v>0</v>
      </c>
      <c r="AV1728" s="304">
        <f t="shared" si="560"/>
        <v>0</v>
      </c>
      <c r="AW1728" s="304">
        <f t="shared" si="561"/>
        <v>0</v>
      </c>
      <c r="AX1728" s="304">
        <f t="shared" si="562"/>
        <v>0</v>
      </c>
      <c r="AY1728" s="304">
        <f t="shared" si="563"/>
        <v>0</v>
      </c>
      <c r="AZ1728" s="304">
        <f t="shared" si="564"/>
        <v>0</v>
      </c>
      <c r="BA1728" s="304">
        <f t="shared" si="565"/>
        <v>0</v>
      </c>
      <c r="BB1728" s="304">
        <f t="shared" si="566"/>
        <v>0</v>
      </c>
      <c r="BC1728" s="304">
        <f t="shared" si="567"/>
        <v>0</v>
      </c>
      <c r="BD1728" s="304">
        <f t="shared" si="568"/>
        <v>0</v>
      </c>
      <c r="BE1728" s="304">
        <f>IFERROR(IF(VLOOKUP($C1728,Listen!$A$2:$F$45,6,0)="Ja",BB1728-MAX(BC1728:BD1728),BB1728-BC1728),0)</f>
        <v>0</v>
      </c>
    </row>
    <row r="1729" spans="1:57" x14ac:dyDescent="0.25">
      <c r="A1729" s="320" t="str">
        <f>IF(AND(D1729&lt;&gt;0,C1729&lt;&gt;0,E1729&lt;&gt;0),IF(B1729&lt;&gt;0,CONCATENATE(B1729,"-AGr",VLOOKUP(C1729,Listen!$A$2:$D$45,4,FALSE),"-",D1729,"-",E1729,),CONCATENATE("AGr",VLOOKUP(C1729,Listen!$A$2:$D$45,4,FALSE),"-",D1729,"-",E1729)),"keine vollständige ID")</f>
        <v>keine vollständige ID</v>
      </c>
      <c r="B1729" s="301"/>
      <c r="C1729" s="287"/>
      <c r="D1729" s="34"/>
      <c r="E1729" s="306"/>
      <c r="F1729" s="116"/>
      <c r="G1729" s="17"/>
      <c r="H1729" s="17"/>
      <c r="I1729" s="17"/>
      <c r="J1729" s="17"/>
      <c r="K1729" s="17"/>
      <c r="L1729" s="17"/>
      <c r="M1729" s="17"/>
      <c r="N1729" s="17"/>
      <c r="O1729" s="116"/>
      <c r="P1729" s="117">
        <f>IF(D1729&gt;A_Stammdaten!$B$12,0,SUM(G1729,H1729,J1729,L1729:M1729)-SUM(I1729,K1729,N1729:O1729))</f>
        <v>0</v>
      </c>
      <c r="Q1729" s="17"/>
      <c r="R1729" s="17"/>
      <c r="S1729" s="17"/>
      <c r="T1729" s="17"/>
      <c r="U1729" s="62">
        <f t="shared" si="548"/>
        <v>0</v>
      </c>
      <c r="V1729" s="34"/>
      <c r="W1729" s="34"/>
      <c r="X1729" s="34"/>
      <c r="Y1729" s="34"/>
      <c r="Z1729" s="34"/>
      <c r="AA1729" s="63" t="str">
        <f t="shared" si="549"/>
        <v>-</v>
      </c>
      <c r="AB1729" s="63" t="str">
        <f t="shared" si="550"/>
        <v>-</v>
      </c>
      <c r="AC1729" s="63">
        <f>IF(ISBLANK($C1729),0,VLOOKUP($C1729,Listen!$A$2:$C$45,2,FALSE))</f>
        <v>0</v>
      </c>
      <c r="AD1729" s="63">
        <f>IF(ISBLANK($C1729),0,VLOOKUP($C1729,Listen!$A$2:$C$45,3,FALSE))</f>
        <v>0</v>
      </c>
      <c r="AE1729" s="49">
        <f t="shared" si="551"/>
        <v>0</v>
      </c>
      <c r="AF1729" s="49">
        <f t="shared" si="551"/>
        <v>0</v>
      </c>
      <c r="AG1729" s="49">
        <f>IFERROR(IF(OR($V1729&lt;&gt;"Ja",VLOOKUP($C1729,Listen!$A$2:$F$45,5,0)="Nein",D1729&lt;IF(C1729="LNG Anbindungsanlagen gemäß separater Festlegung",2022,2023)),$AC1729,$AA1729),0)</f>
        <v>0</v>
      </c>
      <c r="AH1729" s="49">
        <f>IFERROR(IF(OR($V1729&lt;&gt;"Ja",VLOOKUP($C1729,Listen!$A$2:$F$45,5,0)="Nein",D1729&lt;IF(C1729="LNG Anbindungsanlagen gemäß separater Festlegung",2022,2023)),$AC1729,$AA1729),0)</f>
        <v>0</v>
      </c>
      <c r="AI1729" s="49">
        <f>IFERROR(IF(OR($W1729&lt;&gt;"Ja",VLOOKUP($C1729,Listen!$A$2:$F$45,6,0)="Nein"),$AC1729,$AB1729),0)</f>
        <v>0</v>
      </c>
      <c r="AJ1729" s="49">
        <f>IFERROR(IF(OR($W1729&lt;&gt;"Ja",VLOOKUP($C1729,Listen!$A$2:$F$45,6,0)="Nein"),$AC1729,$AB1729),0)</f>
        <v>0</v>
      </c>
      <c r="AK1729" s="49">
        <f>IFERROR(IF(OR($W1729&lt;&gt;"Ja",VLOOKUP($C1729,Listen!$A$2:$F$45,6,0)="Nein"),$AC1729,$AB1729),0)</f>
        <v>0</v>
      </c>
      <c r="AL1729" s="51">
        <f t="shared" si="552"/>
        <v>0</v>
      </c>
      <c r="AM1729" s="296">
        <f>IFERROR(IF(VLOOKUP($C1729,Listen!$A$2:$F$45,6,0)="Ja",MAX(BC1729:BD1729),D_SAV!$BC1729),0)</f>
        <v>0</v>
      </c>
      <c r="AN1729" s="51">
        <f t="shared" si="553"/>
        <v>0</v>
      </c>
      <c r="AP1729" s="304">
        <f t="shared" si="554"/>
        <v>0</v>
      </c>
      <c r="AQ1729" s="304">
        <f t="shared" si="555"/>
        <v>0</v>
      </c>
      <c r="AR1729" s="304">
        <f t="shared" si="556"/>
        <v>0</v>
      </c>
      <c r="AS1729" s="304">
        <f t="shared" si="557"/>
        <v>0</v>
      </c>
      <c r="AT1729" s="304">
        <f t="shared" si="558"/>
        <v>0</v>
      </c>
      <c r="AU1729" s="304">
        <f t="shared" si="559"/>
        <v>0</v>
      </c>
      <c r="AV1729" s="304">
        <f t="shared" si="560"/>
        <v>0</v>
      </c>
      <c r="AW1729" s="304">
        <f t="shared" si="561"/>
        <v>0</v>
      </c>
      <c r="AX1729" s="304">
        <f t="shared" si="562"/>
        <v>0</v>
      </c>
      <c r="AY1729" s="304">
        <f t="shared" si="563"/>
        <v>0</v>
      </c>
      <c r="AZ1729" s="304">
        <f t="shared" si="564"/>
        <v>0</v>
      </c>
      <c r="BA1729" s="304">
        <f t="shared" si="565"/>
        <v>0</v>
      </c>
      <c r="BB1729" s="304">
        <f t="shared" si="566"/>
        <v>0</v>
      </c>
      <c r="BC1729" s="304">
        <f t="shared" si="567"/>
        <v>0</v>
      </c>
      <c r="BD1729" s="304">
        <f t="shared" si="568"/>
        <v>0</v>
      </c>
      <c r="BE1729" s="304">
        <f>IFERROR(IF(VLOOKUP($C1729,Listen!$A$2:$F$45,6,0)="Ja",BB1729-MAX(BC1729:BD1729),BB1729-BC1729),0)</f>
        <v>0</v>
      </c>
    </row>
    <row r="1730" spans="1:57" x14ac:dyDescent="0.25">
      <c r="A1730" s="320" t="str">
        <f>IF(AND(D1730&lt;&gt;0,C1730&lt;&gt;0,E1730&lt;&gt;0),IF(B1730&lt;&gt;0,CONCATENATE(B1730,"-AGr",VLOOKUP(C1730,Listen!$A$2:$D$45,4,FALSE),"-",D1730,"-",E1730,),CONCATENATE("AGr",VLOOKUP(C1730,Listen!$A$2:$D$45,4,FALSE),"-",D1730,"-",E1730)),"keine vollständige ID")</f>
        <v>keine vollständige ID</v>
      </c>
      <c r="B1730" s="301"/>
      <c r="C1730" s="287"/>
      <c r="D1730" s="34"/>
      <c r="E1730" s="306"/>
      <c r="F1730" s="116"/>
      <c r="G1730" s="17"/>
      <c r="H1730" s="17"/>
      <c r="I1730" s="17"/>
      <c r="J1730" s="17"/>
      <c r="K1730" s="17"/>
      <c r="L1730" s="17"/>
      <c r="M1730" s="17"/>
      <c r="N1730" s="17"/>
      <c r="O1730" s="116"/>
      <c r="P1730" s="117">
        <f>IF(D1730&gt;A_Stammdaten!$B$12,0,SUM(G1730,H1730,J1730,L1730:M1730)-SUM(I1730,K1730,N1730:O1730))</f>
        <v>0</v>
      </c>
      <c r="Q1730" s="17"/>
      <c r="R1730" s="17"/>
      <c r="S1730" s="17"/>
      <c r="T1730" s="17"/>
      <c r="U1730" s="62">
        <f t="shared" si="548"/>
        <v>0</v>
      </c>
      <c r="V1730" s="34"/>
      <c r="W1730" s="34"/>
      <c r="X1730" s="34"/>
      <c r="Y1730" s="34"/>
      <c r="Z1730" s="34"/>
      <c r="AA1730" s="63" t="str">
        <f t="shared" si="549"/>
        <v>-</v>
      </c>
      <c r="AB1730" s="63" t="str">
        <f t="shared" si="550"/>
        <v>-</v>
      </c>
      <c r="AC1730" s="63">
        <f>IF(ISBLANK($C1730),0,VLOOKUP($C1730,Listen!$A$2:$C$45,2,FALSE))</f>
        <v>0</v>
      </c>
      <c r="AD1730" s="63">
        <f>IF(ISBLANK($C1730),0,VLOOKUP($C1730,Listen!$A$2:$C$45,3,FALSE))</f>
        <v>0</v>
      </c>
      <c r="AE1730" s="49">
        <f t="shared" si="551"/>
        <v>0</v>
      </c>
      <c r="AF1730" s="49">
        <f t="shared" si="551"/>
        <v>0</v>
      </c>
      <c r="AG1730" s="49">
        <f>IFERROR(IF(OR($V1730&lt;&gt;"Ja",VLOOKUP($C1730,Listen!$A$2:$F$45,5,0)="Nein",D1730&lt;IF(C1730="LNG Anbindungsanlagen gemäß separater Festlegung",2022,2023)),$AC1730,$AA1730),0)</f>
        <v>0</v>
      </c>
      <c r="AH1730" s="49">
        <f>IFERROR(IF(OR($V1730&lt;&gt;"Ja",VLOOKUP($C1730,Listen!$A$2:$F$45,5,0)="Nein",D1730&lt;IF(C1730="LNG Anbindungsanlagen gemäß separater Festlegung",2022,2023)),$AC1730,$AA1730),0)</f>
        <v>0</v>
      </c>
      <c r="AI1730" s="49">
        <f>IFERROR(IF(OR($W1730&lt;&gt;"Ja",VLOOKUP($C1730,Listen!$A$2:$F$45,6,0)="Nein"),$AC1730,$AB1730),0)</f>
        <v>0</v>
      </c>
      <c r="AJ1730" s="49">
        <f>IFERROR(IF(OR($W1730&lt;&gt;"Ja",VLOOKUP($C1730,Listen!$A$2:$F$45,6,0)="Nein"),$AC1730,$AB1730),0)</f>
        <v>0</v>
      </c>
      <c r="AK1730" s="49">
        <f>IFERROR(IF(OR($W1730&lt;&gt;"Ja",VLOOKUP($C1730,Listen!$A$2:$F$45,6,0)="Nein"),$AC1730,$AB1730),0)</f>
        <v>0</v>
      </c>
      <c r="AL1730" s="51">
        <f t="shared" si="552"/>
        <v>0</v>
      </c>
      <c r="AM1730" s="296">
        <f>IFERROR(IF(VLOOKUP($C1730,Listen!$A$2:$F$45,6,0)="Ja",MAX(BC1730:BD1730),D_SAV!$BC1730),0)</f>
        <v>0</v>
      </c>
      <c r="AN1730" s="51">
        <f t="shared" si="553"/>
        <v>0</v>
      </c>
      <c r="AP1730" s="304">
        <f t="shared" si="554"/>
        <v>0</v>
      </c>
      <c r="AQ1730" s="304">
        <f t="shared" si="555"/>
        <v>0</v>
      </c>
      <c r="AR1730" s="304">
        <f t="shared" si="556"/>
        <v>0</v>
      </c>
      <c r="AS1730" s="304">
        <f t="shared" si="557"/>
        <v>0</v>
      </c>
      <c r="AT1730" s="304">
        <f t="shared" si="558"/>
        <v>0</v>
      </c>
      <c r="AU1730" s="304">
        <f t="shared" si="559"/>
        <v>0</v>
      </c>
      <c r="AV1730" s="304">
        <f t="shared" si="560"/>
        <v>0</v>
      </c>
      <c r="AW1730" s="304">
        <f t="shared" si="561"/>
        <v>0</v>
      </c>
      <c r="AX1730" s="304">
        <f t="shared" si="562"/>
        <v>0</v>
      </c>
      <c r="AY1730" s="304">
        <f t="shared" si="563"/>
        <v>0</v>
      </c>
      <c r="AZ1730" s="304">
        <f t="shared" si="564"/>
        <v>0</v>
      </c>
      <c r="BA1730" s="304">
        <f t="shared" si="565"/>
        <v>0</v>
      </c>
      <c r="BB1730" s="304">
        <f t="shared" si="566"/>
        <v>0</v>
      </c>
      <c r="BC1730" s="304">
        <f t="shared" si="567"/>
        <v>0</v>
      </c>
      <c r="BD1730" s="304">
        <f t="shared" si="568"/>
        <v>0</v>
      </c>
      <c r="BE1730" s="304">
        <f>IFERROR(IF(VLOOKUP($C1730,Listen!$A$2:$F$45,6,0)="Ja",BB1730-MAX(BC1730:BD1730),BB1730-BC1730),0)</f>
        <v>0</v>
      </c>
    </row>
    <row r="1731" spans="1:57" x14ac:dyDescent="0.25">
      <c r="A1731" s="320" t="str">
        <f>IF(AND(D1731&lt;&gt;0,C1731&lt;&gt;0,E1731&lt;&gt;0),IF(B1731&lt;&gt;0,CONCATENATE(B1731,"-AGr",VLOOKUP(C1731,Listen!$A$2:$D$45,4,FALSE),"-",D1731,"-",E1731,),CONCATENATE("AGr",VLOOKUP(C1731,Listen!$A$2:$D$45,4,FALSE),"-",D1731,"-",E1731)),"keine vollständige ID")</f>
        <v>keine vollständige ID</v>
      </c>
      <c r="B1731" s="301"/>
      <c r="C1731" s="287"/>
      <c r="D1731" s="34"/>
      <c r="E1731" s="306"/>
      <c r="F1731" s="116"/>
      <c r="G1731" s="17"/>
      <c r="H1731" s="17"/>
      <c r="I1731" s="17"/>
      <c r="J1731" s="17"/>
      <c r="K1731" s="17"/>
      <c r="L1731" s="17"/>
      <c r="M1731" s="17"/>
      <c r="N1731" s="17"/>
      <c r="O1731" s="116"/>
      <c r="P1731" s="117">
        <f>IF(D1731&gt;A_Stammdaten!$B$12,0,SUM(G1731,H1731,J1731,L1731:M1731)-SUM(I1731,K1731,N1731:O1731))</f>
        <v>0</v>
      </c>
      <c r="Q1731" s="17"/>
      <c r="R1731" s="17"/>
      <c r="S1731" s="17"/>
      <c r="T1731" s="17"/>
      <c r="U1731" s="62">
        <f t="shared" si="548"/>
        <v>0</v>
      </c>
      <c r="V1731" s="34"/>
      <c r="W1731" s="34"/>
      <c r="X1731" s="34"/>
      <c r="Y1731" s="34"/>
      <c r="Z1731" s="34"/>
      <c r="AA1731" s="63" t="str">
        <f t="shared" si="549"/>
        <v>-</v>
      </c>
      <c r="AB1731" s="63" t="str">
        <f t="shared" si="550"/>
        <v>-</v>
      </c>
      <c r="AC1731" s="63">
        <f>IF(ISBLANK($C1731),0,VLOOKUP($C1731,Listen!$A$2:$C$45,2,FALSE))</f>
        <v>0</v>
      </c>
      <c r="AD1731" s="63">
        <f>IF(ISBLANK($C1731),0,VLOOKUP($C1731,Listen!$A$2:$C$45,3,FALSE))</f>
        <v>0</v>
      </c>
      <c r="AE1731" s="49">
        <f t="shared" si="551"/>
        <v>0</v>
      </c>
      <c r="AF1731" s="49">
        <f t="shared" si="551"/>
        <v>0</v>
      </c>
      <c r="AG1731" s="49">
        <f>IFERROR(IF(OR($V1731&lt;&gt;"Ja",VLOOKUP($C1731,Listen!$A$2:$F$45,5,0)="Nein",D1731&lt;IF(C1731="LNG Anbindungsanlagen gemäß separater Festlegung",2022,2023)),$AC1731,$AA1731),0)</f>
        <v>0</v>
      </c>
      <c r="AH1731" s="49">
        <f>IFERROR(IF(OR($V1731&lt;&gt;"Ja",VLOOKUP($C1731,Listen!$A$2:$F$45,5,0)="Nein",D1731&lt;IF(C1731="LNG Anbindungsanlagen gemäß separater Festlegung",2022,2023)),$AC1731,$AA1731),0)</f>
        <v>0</v>
      </c>
      <c r="AI1731" s="49">
        <f>IFERROR(IF(OR($W1731&lt;&gt;"Ja",VLOOKUP($C1731,Listen!$A$2:$F$45,6,0)="Nein"),$AC1731,$AB1731),0)</f>
        <v>0</v>
      </c>
      <c r="AJ1731" s="49">
        <f>IFERROR(IF(OR($W1731&lt;&gt;"Ja",VLOOKUP($C1731,Listen!$A$2:$F$45,6,0)="Nein"),$AC1731,$AB1731),0)</f>
        <v>0</v>
      </c>
      <c r="AK1731" s="49">
        <f>IFERROR(IF(OR($W1731&lt;&gt;"Ja",VLOOKUP($C1731,Listen!$A$2:$F$45,6,0)="Nein"),$AC1731,$AB1731),0)</f>
        <v>0</v>
      </c>
      <c r="AL1731" s="51">
        <f t="shared" si="552"/>
        <v>0</v>
      </c>
      <c r="AM1731" s="296">
        <f>IFERROR(IF(VLOOKUP($C1731,Listen!$A$2:$F$45,6,0)="Ja",MAX(BC1731:BD1731),D_SAV!$BC1731),0)</f>
        <v>0</v>
      </c>
      <c r="AN1731" s="51">
        <f t="shared" si="553"/>
        <v>0</v>
      </c>
      <c r="AP1731" s="304">
        <f t="shared" si="554"/>
        <v>0</v>
      </c>
      <c r="AQ1731" s="304">
        <f t="shared" si="555"/>
        <v>0</v>
      </c>
      <c r="AR1731" s="304">
        <f t="shared" si="556"/>
        <v>0</v>
      </c>
      <c r="AS1731" s="304">
        <f t="shared" si="557"/>
        <v>0</v>
      </c>
      <c r="AT1731" s="304">
        <f t="shared" si="558"/>
        <v>0</v>
      </c>
      <c r="AU1731" s="304">
        <f t="shared" si="559"/>
        <v>0</v>
      </c>
      <c r="AV1731" s="304">
        <f t="shared" si="560"/>
        <v>0</v>
      </c>
      <c r="AW1731" s="304">
        <f t="shared" si="561"/>
        <v>0</v>
      </c>
      <c r="AX1731" s="304">
        <f t="shared" si="562"/>
        <v>0</v>
      </c>
      <c r="AY1731" s="304">
        <f t="shared" si="563"/>
        <v>0</v>
      </c>
      <c r="AZ1731" s="304">
        <f t="shared" si="564"/>
        <v>0</v>
      </c>
      <c r="BA1731" s="304">
        <f t="shared" si="565"/>
        <v>0</v>
      </c>
      <c r="BB1731" s="304">
        <f t="shared" si="566"/>
        <v>0</v>
      </c>
      <c r="BC1731" s="304">
        <f t="shared" si="567"/>
        <v>0</v>
      </c>
      <c r="BD1731" s="304">
        <f t="shared" si="568"/>
        <v>0</v>
      </c>
      <c r="BE1731" s="304">
        <f>IFERROR(IF(VLOOKUP($C1731,Listen!$A$2:$F$45,6,0)="Ja",BB1731-MAX(BC1731:BD1731),BB1731-BC1731),0)</f>
        <v>0</v>
      </c>
    </row>
    <row r="1732" spans="1:57" x14ac:dyDescent="0.25">
      <c r="A1732" s="320" t="str">
        <f>IF(AND(D1732&lt;&gt;0,C1732&lt;&gt;0,E1732&lt;&gt;0),IF(B1732&lt;&gt;0,CONCATENATE(B1732,"-AGr",VLOOKUP(C1732,Listen!$A$2:$D$45,4,FALSE),"-",D1732,"-",E1732,),CONCATENATE("AGr",VLOOKUP(C1732,Listen!$A$2:$D$45,4,FALSE),"-",D1732,"-",E1732)),"keine vollständige ID")</f>
        <v>keine vollständige ID</v>
      </c>
      <c r="B1732" s="301"/>
      <c r="C1732" s="287"/>
      <c r="D1732" s="34"/>
      <c r="E1732" s="306"/>
      <c r="F1732" s="116"/>
      <c r="G1732" s="17"/>
      <c r="H1732" s="17"/>
      <c r="I1732" s="17"/>
      <c r="J1732" s="17"/>
      <c r="K1732" s="17"/>
      <c r="L1732" s="17"/>
      <c r="M1732" s="17"/>
      <c r="N1732" s="17"/>
      <c r="O1732" s="116"/>
      <c r="P1732" s="117">
        <f>IF(D1732&gt;A_Stammdaten!$B$12,0,SUM(G1732,H1732,J1732,L1732:M1732)-SUM(I1732,K1732,N1732:O1732))</f>
        <v>0</v>
      </c>
      <c r="Q1732" s="17"/>
      <c r="R1732" s="17"/>
      <c r="S1732" s="17"/>
      <c r="T1732" s="17"/>
      <c r="U1732" s="62">
        <f t="shared" si="548"/>
        <v>0</v>
      </c>
      <c r="V1732" s="34"/>
      <c r="W1732" s="34"/>
      <c r="X1732" s="34"/>
      <c r="Y1732" s="34"/>
      <c r="Z1732" s="34"/>
      <c r="AA1732" s="63" t="str">
        <f t="shared" si="549"/>
        <v>-</v>
      </c>
      <c r="AB1732" s="63" t="str">
        <f t="shared" si="550"/>
        <v>-</v>
      </c>
      <c r="AC1732" s="63">
        <f>IF(ISBLANK($C1732),0,VLOOKUP($C1732,Listen!$A$2:$C$45,2,FALSE))</f>
        <v>0</v>
      </c>
      <c r="AD1732" s="63">
        <f>IF(ISBLANK($C1732),0,VLOOKUP($C1732,Listen!$A$2:$C$45,3,FALSE))</f>
        <v>0</v>
      </c>
      <c r="AE1732" s="49">
        <f t="shared" si="551"/>
        <v>0</v>
      </c>
      <c r="AF1732" s="49">
        <f t="shared" si="551"/>
        <v>0</v>
      </c>
      <c r="AG1732" s="49">
        <f>IFERROR(IF(OR($V1732&lt;&gt;"Ja",VLOOKUP($C1732,Listen!$A$2:$F$45,5,0)="Nein",D1732&lt;IF(C1732="LNG Anbindungsanlagen gemäß separater Festlegung",2022,2023)),$AC1732,$AA1732),0)</f>
        <v>0</v>
      </c>
      <c r="AH1732" s="49">
        <f>IFERROR(IF(OR($V1732&lt;&gt;"Ja",VLOOKUP($C1732,Listen!$A$2:$F$45,5,0)="Nein",D1732&lt;IF(C1732="LNG Anbindungsanlagen gemäß separater Festlegung",2022,2023)),$AC1732,$AA1732),0)</f>
        <v>0</v>
      </c>
      <c r="AI1732" s="49">
        <f>IFERROR(IF(OR($W1732&lt;&gt;"Ja",VLOOKUP($C1732,Listen!$A$2:$F$45,6,0)="Nein"),$AC1732,$AB1732),0)</f>
        <v>0</v>
      </c>
      <c r="AJ1732" s="49">
        <f>IFERROR(IF(OR($W1732&lt;&gt;"Ja",VLOOKUP($C1732,Listen!$A$2:$F$45,6,0)="Nein"),$AC1732,$AB1732),0)</f>
        <v>0</v>
      </c>
      <c r="AK1732" s="49">
        <f>IFERROR(IF(OR($W1732&lt;&gt;"Ja",VLOOKUP($C1732,Listen!$A$2:$F$45,6,0)="Nein"),$AC1732,$AB1732),0)</f>
        <v>0</v>
      </c>
      <c r="AL1732" s="51">
        <f t="shared" si="552"/>
        <v>0</v>
      </c>
      <c r="AM1732" s="296">
        <f>IFERROR(IF(VLOOKUP($C1732,Listen!$A$2:$F$45,6,0)="Ja",MAX(BC1732:BD1732),D_SAV!$BC1732),0)</f>
        <v>0</v>
      </c>
      <c r="AN1732" s="51">
        <f t="shared" si="553"/>
        <v>0</v>
      </c>
      <c r="AP1732" s="304">
        <f t="shared" si="554"/>
        <v>0</v>
      </c>
      <c r="AQ1732" s="304">
        <f t="shared" si="555"/>
        <v>0</v>
      </c>
      <c r="AR1732" s="304">
        <f t="shared" si="556"/>
        <v>0</v>
      </c>
      <c r="AS1732" s="304">
        <f t="shared" si="557"/>
        <v>0</v>
      </c>
      <c r="AT1732" s="304">
        <f t="shared" si="558"/>
        <v>0</v>
      </c>
      <c r="AU1732" s="304">
        <f t="shared" si="559"/>
        <v>0</v>
      </c>
      <c r="AV1732" s="304">
        <f t="shared" si="560"/>
        <v>0</v>
      </c>
      <c r="AW1732" s="304">
        <f t="shared" si="561"/>
        <v>0</v>
      </c>
      <c r="AX1732" s="304">
        <f t="shared" si="562"/>
        <v>0</v>
      </c>
      <c r="AY1732" s="304">
        <f t="shared" si="563"/>
        <v>0</v>
      </c>
      <c r="AZ1732" s="304">
        <f t="shared" si="564"/>
        <v>0</v>
      </c>
      <c r="BA1732" s="304">
        <f t="shared" si="565"/>
        <v>0</v>
      </c>
      <c r="BB1732" s="304">
        <f t="shared" si="566"/>
        <v>0</v>
      </c>
      <c r="BC1732" s="304">
        <f t="shared" si="567"/>
        <v>0</v>
      </c>
      <c r="BD1732" s="304">
        <f t="shared" si="568"/>
        <v>0</v>
      </c>
      <c r="BE1732" s="304">
        <f>IFERROR(IF(VLOOKUP($C1732,Listen!$A$2:$F$45,6,0)="Ja",BB1732-MAX(BC1732:BD1732),BB1732-BC1732),0)</f>
        <v>0</v>
      </c>
    </row>
    <row r="1733" spans="1:57" x14ac:dyDescent="0.25">
      <c r="A1733" s="320" t="str">
        <f>IF(AND(D1733&lt;&gt;0,C1733&lt;&gt;0,E1733&lt;&gt;0),IF(B1733&lt;&gt;0,CONCATENATE(B1733,"-AGr",VLOOKUP(C1733,Listen!$A$2:$D$45,4,FALSE),"-",D1733,"-",E1733,),CONCATENATE("AGr",VLOOKUP(C1733,Listen!$A$2:$D$45,4,FALSE),"-",D1733,"-",E1733)),"keine vollständige ID")</f>
        <v>keine vollständige ID</v>
      </c>
      <c r="B1733" s="301"/>
      <c r="C1733" s="287"/>
      <c r="D1733" s="34"/>
      <c r="E1733" s="306"/>
      <c r="F1733" s="116"/>
      <c r="G1733" s="17"/>
      <c r="H1733" s="17"/>
      <c r="I1733" s="17"/>
      <c r="J1733" s="17"/>
      <c r="K1733" s="17"/>
      <c r="L1733" s="17"/>
      <c r="M1733" s="17"/>
      <c r="N1733" s="17"/>
      <c r="O1733" s="116"/>
      <c r="P1733" s="117">
        <f>IF(D1733&gt;A_Stammdaten!$B$12,0,SUM(G1733,H1733,J1733,L1733:M1733)-SUM(I1733,K1733,N1733:O1733))</f>
        <v>0</v>
      </c>
      <c r="Q1733" s="17"/>
      <c r="R1733" s="17"/>
      <c r="S1733" s="17"/>
      <c r="T1733" s="17"/>
      <c r="U1733" s="62">
        <f t="shared" si="548"/>
        <v>0</v>
      </c>
      <c r="V1733" s="34"/>
      <c r="W1733" s="34"/>
      <c r="X1733" s="34"/>
      <c r="Y1733" s="34"/>
      <c r="Z1733" s="34"/>
      <c r="AA1733" s="63" t="str">
        <f t="shared" si="549"/>
        <v>-</v>
      </c>
      <c r="AB1733" s="63" t="str">
        <f t="shared" si="550"/>
        <v>-</v>
      </c>
      <c r="AC1733" s="63">
        <f>IF(ISBLANK($C1733),0,VLOOKUP($C1733,Listen!$A$2:$C$45,2,FALSE))</f>
        <v>0</v>
      </c>
      <c r="AD1733" s="63">
        <f>IF(ISBLANK($C1733),0,VLOOKUP($C1733,Listen!$A$2:$C$45,3,FALSE))</f>
        <v>0</v>
      </c>
      <c r="AE1733" s="49">
        <f t="shared" si="551"/>
        <v>0</v>
      </c>
      <c r="AF1733" s="49">
        <f t="shared" si="551"/>
        <v>0</v>
      </c>
      <c r="AG1733" s="49">
        <f>IFERROR(IF(OR($V1733&lt;&gt;"Ja",VLOOKUP($C1733,Listen!$A$2:$F$45,5,0)="Nein",D1733&lt;IF(C1733="LNG Anbindungsanlagen gemäß separater Festlegung",2022,2023)),$AC1733,$AA1733),0)</f>
        <v>0</v>
      </c>
      <c r="AH1733" s="49">
        <f>IFERROR(IF(OR($V1733&lt;&gt;"Ja",VLOOKUP($C1733,Listen!$A$2:$F$45,5,0)="Nein",D1733&lt;IF(C1733="LNG Anbindungsanlagen gemäß separater Festlegung",2022,2023)),$AC1733,$AA1733),0)</f>
        <v>0</v>
      </c>
      <c r="AI1733" s="49">
        <f>IFERROR(IF(OR($W1733&lt;&gt;"Ja",VLOOKUP($C1733,Listen!$A$2:$F$45,6,0)="Nein"),$AC1733,$AB1733),0)</f>
        <v>0</v>
      </c>
      <c r="AJ1733" s="49">
        <f>IFERROR(IF(OR($W1733&lt;&gt;"Ja",VLOOKUP($C1733,Listen!$A$2:$F$45,6,0)="Nein"),$AC1733,$AB1733),0)</f>
        <v>0</v>
      </c>
      <c r="AK1733" s="49">
        <f>IFERROR(IF(OR($W1733&lt;&gt;"Ja",VLOOKUP($C1733,Listen!$A$2:$F$45,6,0)="Nein"),$AC1733,$AB1733),0)</f>
        <v>0</v>
      </c>
      <c r="AL1733" s="51">
        <f t="shared" si="552"/>
        <v>0</v>
      </c>
      <c r="AM1733" s="296">
        <f>IFERROR(IF(VLOOKUP($C1733,Listen!$A$2:$F$45,6,0)="Ja",MAX(BC1733:BD1733),D_SAV!$BC1733),0)</f>
        <v>0</v>
      </c>
      <c r="AN1733" s="51">
        <f t="shared" si="553"/>
        <v>0</v>
      </c>
      <c r="AP1733" s="304">
        <f t="shared" si="554"/>
        <v>0</v>
      </c>
      <c r="AQ1733" s="304">
        <f t="shared" si="555"/>
        <v>0</v>
      </c>
      <c r="AR1733" s="304">
        <f t="shared" si="556"/>
        <v>0</v>
      </c>
      <c r="AS1733" s="304">
        <f t="shared" si="557"/>
        <v>0</v>
      </c>
      <c r="AT1733" s="304">
        <f t="shared" si="558"/>
        <v>0</v>
      </c>
      <c r="AU1733" s="304">
        <f t="shared" si="559"/>
        <v>0</v>
      </c>
      <c r="AV1733" s="304">
        <f t="shared" si="560"/>
        <v>0</v>
      </c>
      <c r="AW1733" s="304">
        <f t="shared" si="561"/>
        <v>0</v>
      </c>
      <c r="AX1733" s="304">
        <f t="shared" si="562"/>
        <v>0</v>
      </c>
      <c r="AY1733" s="304">
        <f t="shared" si="563"/>
        <v>0</v>
      </c>
      <c r="AZ1733" s="304">
        <f t="shared" si="564"/>
        <v>0</v>
      </c>
      <c r="BA1733" s="304">
        <f t="shared" si="565"/>
        <v>0</v>
      </c>
      <c r="BB1733" s="304">
        <f t="shared" si="566"/>
        <v>0</v>
      </c>
      <c r="BC1733" s="304">
        <f t="shared" si="567"/>
        <v>0</v>
      </c>
      <c r="BD1733" s="304">
        <f t="shared" si="568"/>
        <v>0</v>
      </c>
      <c r="BE1733" s="304">
        <f>IFERROR(IF(VLOOKUP($C1733,Listen!$A$2:$F$45,6,0)="Ja",BB1733-MAX(BC1733:BD1733),BB1733-BC1733),0)</f>
        <v>0</v>
      </c>
    </row>
    <row r="1734" spans="1:57" x14ac:dyDescent="0.25">
      <c r="A1734" s="320" t="str">
        <f>IF(AND(D1734&lt;&gt;0,C1734&lt;&gt;0,E1734&lt;&gt;0),IF(B1734&lt;&gt;0,CONCATENATE(B1734,"-AGr",VLOOKUP(C1734,Listen!$A$2:$D$45,4,FALSE),"-",D1734,"-",E1734,),CONCATENATE("AGr",VLOOKUP(C1734,Listen!$A$2:$D$45,4,FALSE),"-",D1734,"-",E1734)),"keine vollständige ID")</f>
        <v>keine vollständige ID</v>
      </c>
      <c r="B1734" s="301"/>
      <c r="C1734" s="287"/>
      <c r="D1734" s="34"/>
      <c r="E1734" s="306"/>
      <c r="F1734" s="116"/>
      <c r="G1734" s="17"/>
      <c r="H1734" s="17"/>
      <c r="I1734" s="17"/>
      <c r="J1734" s="17"/>
      <c r="K1734" s="17"/>
      <c r="L1734" s="17"/>
      <c r="M1734" s="17"/>
      <c r="N1734" s="17"/>
      <c r="O1734" s="116"/>
      <c r="P1734" s="117">
        <f>IF(D1734&gt;A_Stammdaten!$B$12,0,SUM(G1734,H1734,J1734,L1734:M1734)-SUM(I1734,K1734,N1734:O1734))</f>
        <v>0</v>
      </c>
      <c r="Q1734" s="17"/>
      <c r="R1734" s="17"/>
      <c r="S1734" s="17"/>
      <c r="T1734" s="17"/>
      <c r="U1734" s="62">
        <f t="shared" ref="U1734:U1797" si="569">P1734-SUM(Q1734:T1734)</f>
        <v>0</v>
      </c>
      <c r="V1734" s="34"/>
      <c r="W1734" s="34"/>
      <c r="X1734" s="34"/>
      <c r="Y1734" s="34"/>
      <c r="Z1734" s="34"/>
      <c r="AA1734" s="63" t="str">
        <f t="shared" ref="AA1734:AA1797" si="570">IF($V1734="Ja",MIN(2044-$D1734+1,AC1734),"-")</f>
        <v>-</v>
      </c>
      <c r="AB1734" s="63" t="str">
        <f t="shared" ref="AB1734:AB1797" si="571">IF($Z1734="","-",MIN($Z1734-$D1734+1,AC1734))</f>
        <v>-</v>
      </c>
      <c r="AC1734" s="63">
        <f>IF(ISBLANK($C1734),0,VLOOKUP($C1734,Listen!$A$2:$C$45,2,FALSE))</f>
        <v>0</v>
      </c>
      <c r="AD1734" s="63">
        <f>IF(ISBLANK($C1734),0,VLOOKUP($C1734,Listen!$A$2:$C$45,3,FALSE))</f>
        <v>0</v>
      </c>
      <c r="AE1734" s="49">
        <f t="shared" ref="AE1734:AF1797" si="572">IFERROR($AC1734,0)</f>
        <v>0</v>
      </c>
      <c r="AF1734" s="49">
        <f t="shared" si="572"/>
        <v>0</v>
      </c>
      <c r="AG1734" s="49">
        <f>IFERROR(IF(OR($V1734&lt;&gt;"Ja",VLOOKUP($C1734,Listen!$A$2:$F$45,5,0)="Nein",D1734&lt;IF(C1734="LNG Anbindungsanlagen gemäß separater Festlegung",2022,2023)),$AC1734,$AA1734),0)</f>
        <v>0</v>
      </c>
      <c r="AH1734" s="49">
        <f>IFERROR(IF(OR($V1734&lt;&gt;"Ja",VLOOKUP($C1734,Listen!$A$2:$F$45,5,0)="Nein",D1734&lt;IF(C1734="LNG Anbindungsanlagen gemäß separater Festlegung",2022,2023)),$AC1734,$AA1734),0)</f>
        <v>0</v>
      </c>
      <c r="AI1734" s="49">
        <f>IFERROR(IF(OR($W1734&lt;&gt;"Ja",VLOOKUP($C1734,Listen!$A$2:$F$45,6,0)="Nein"),$AC1734,$AB1734),0)</f>
        <v>0</v>
      </c>
      <c r="AJ1734" s="49">
        <f>IFERROR(IF(OR($W1734&lt;&gt;"Ja",VLOOKUP($C1734,Listen!$A$2:$F$45,6,0)="Nein"),$AC1734,$AB1734),0)</f>
        <v>0</v>
      </c>
      <c r="AK1734" s="49">
        <f>IFERROR(IF(OR($W1734&lt;&gt;"Ja",VLOOKUP($C1734,Listen!$A$2:$F$45,6,0)="Nein"),$AC1734,$AB1734),0)</f>
        <v>0</v>
      </c>
      <c r="AL1734" s="51">
        <f t="shared" ref="AL1734:AL1797" si="573">BB1734</f>
        <v>0</v>
      </c>
      <c r="AM1734" s="296">
        <f>IFERROR(IF(VLOOKUP($C1734,Listen!$A$2:$F$45,6,0)="Ja",MAX(BC1734:BD1734),D_SAV!$BC1734),0)</f>
        <v>0</v>
      </c>
      <c r="AN1734" s="51">
        <f t="shared" ref="AN1734:AN1797" si="574">BE1734</f>
        <v>0</v>
      </c>
      <c r="AP1734" s="304">
        <f t="shared" ref="AP1734:AP1797" si="575">AO1734+IF($D1734=AP$3,$U1734,0)</f>
        <v>0</v>
      </c>
      <c r="AQ1734" s="304">
        <f t="shared" ref="AQ1734:AQ1797" si="576">IF(AP1734=0,0,IF($AE1734-(AP$3-$D1734)&lt;=0,AP1734,AP1734/($AE1734-(AP$3-$D1734))))</f>
        <v>0</v>
      </c>
      <c r="AR1734" s="304">
        <f t="shared" ref="AR1734:AR1797" si="577">AP1734-AQ1734</f>
        <v>0</v>
      </c>
      <c r="AS1734" s="304">
        <f t="shared" ref="AS1734:AS1797" si="578">AR1734+IF($D1734=AS$3,$U1734,0)</f>
        <v>0</v>
      </c>
      <c r="AT1734" s="304">
        <f t="shared" ref="AT1734:AT1797" si="579">IF(AS1734=0,0,IF($AF1734-(AS$3-$D1734)&lt;=0,AS1734,AS1734/($AF1734-(AS$3-$D1734))))</f>
        <v>0</v>
      </c>
      <c r="AU1734" s="304">
        <f t="shared" ref="AU1734:AU1797" si="580">AS1734-AT1734</f>
        <v>0</v>
      </c>
      <c r="AV1734" s="304">
        <f t="shared" ref="AV1734:AV1797" si="581">AU1734+IF($D1734=AV$3,$U1734,0)</f>
        <v>0</v>
      </c>
      <c r="AW1734" s="304">
        <f t="shared" ref="AW1734:AW1797" si="582">IF(AV1734=0,0,IF($AG1734-(AV$3-$D1734)&lt;=0,AV1734,AV1734/($AG1734-(AV$3-$D1734))))</f>
        <v>0</v>
      </c>
      <c r="AX1734" s="304">
        <f t="shared" ref="AX1734:AX1797" si="583">AV1734-AW1734</f>
        <v>0</v>
      </c>
      <c r="AY1734" s="304">
        <f t="shared" ref="AY1734:AY1797" si="584">AX1734+IF($D1734=AY$3,$U1734,0)</f>
        <v>0</v>
      </c>
      <c r="AZ1734" s="304">
        <f t="shared" ref="AZ1734:AZ1797" si="585">IF(AY1734=0,0,IF($AH1734-(AY$3-$D1734)&lt;=0,AY1734,AY1734/($AH1734-(AY$3-$D1734))))</f>
        <v>0</v>
      </c>
      <c r="BA1734" s="304">
        <f t="shared" ref="BA1734:BA1797" si="586">AY1734-AZ1734</f>
        <v>0</v>
      </c>
      <c r="BB1734" s="304">
        <f t="shared" ref="BB1734:BB1797" si="587">BA1734+IF($D1734=BB$3,$U1734,0)</f>
        <v>0</v>
      </c>
      <c r="BC1734" s="304">
        <f t="shared" ref="BC1734:BC1797" si="588">IF(BB1734=0,0,IF($AI1734-(BB$3-$D1734)&lt;=0,BB1734,BB1734/($AI1734-(BB$3-$D1734))))</f>
        <v>0</v>
      </c>
      <c r="BD1734" s="304">
        <f t="shared" ref="BD1734:BD1797" si="589">BB1734*Y1734/100</f>
        <v>0</v>
      </c>
      <c r="BE1734" s="304">
        <f>IFERROR(IF(VLOOKUP($C1734,Listen!$A$2:$F$45,6,0)="Ja",BB1734-MAX(BC1734:BD1734),BB1734-BC1734),0)</f>
        <v>0</v>
      </c>
    </row>
    <row r="1735" spans="1:57" x14ac:dyDescent="0.25">
      <c r="A1735" s="320" t="str">
        <f>IF(AND(D1735&lt;&gt;0,C1735&lt;&gt;0,E1735&lt;&gt;0),IF(B1735&lt;&gt;0,CONCATENATE(B1735,"-AGr",VLOOKUP(C1735,Listen!$A$2:$D$45,4,FALSE),"-",D1735,"-",E1735,),CONCATENATE("AGr",VLOOKUP(C1735,Listen!$A$2:$D$45,4,FALSE),"-",D1735,"-",E1735)),"keine vollständige ID")</f>
        <v>keine vollständige ID</v>
      </c>
      <c r="B1735" s="301"/>
      <c r="C1735" s="287"/>
      <c r="D1735" s="34"/>
      <c r="E1735" s="306"/>
      <c r="F1735" s="116"/>
      <c r="G1735" s="17"/>
      <c r="H1735" s="17"/>
      <c r="I1735" s="17"/>
      <c r="J1735" s="17"/>
      <c r="K1735" s="17"/>
      <c r="L1735" s="17"/>
      <c r="M1735" s="17"/>
      <c r="N1735" s="17"/>
      <c r="O1735" s="116"/>
      <c r="P1735" s="117">
        <f>IF(D1735&gt;A_Stammdaten!$B$12,0,SUM(G1735,H1735,J1735,L1735:M1735)-SUM(I1735,K1735,N1735:O1735))</f>
        <v>0</v>
      </c>
      <c r="Q1735" s="17"/>
      <c r="R1735" s="17"/>
      <c r="S1735" s="17"/>
      <c r="T1735" s="17"/>
      <c r="U1735" s="62">
        <f t="shared" si="569"/>
        <v>0</v>
      </c>
      <c r="V1735" s="34"/>
      <c r="W1735" s="34"/>
      <c r="X1735" s="34"/>
      <c r="Y1735" s="34"/>
      <c r="Z1735" s="34"/>
      <c r="AA1735" s="63" t="str">
        <f t="shared" si="570"/>
        <v>-</v>
      </c>
      <c r="AB1735" s="63" t="str">
        <f t="shared" si="571"/>
        <v>-</v>
      </c>
      <c r="AC1735" s="63">
        <f>IF(ISBLANK($C1735),0,VLOOKUP($C1735,Listen!$A$2:$C$45,2,FALSE))</f>
        <v>0</v>
      </c>
      <c r="AD1735" s="63">
        <f>IF(ISBLANK($C1735),0,VLOOKUP($C1735,Listen!$A$2:$C$45,3,FALSE))</f>
        <v>0</v>
      </c>
      <c r="AE1735" s="49">
        <f t="shared" si="572"/>
        <v>0</v>
      </c>
      <c r="AF1735" s="49">
        <f t="shared" si="572"/>
        <v>0</v>
      </c>
      <c r="AG1735" s="49">
        <f>IFERROR(IF(OR($V1735&lt;&gt;"Ja",VLOOKUP($C1735,Listen!$A$2:$F$45,5,0)="Nein",D1735&lt;IF(C1735="LNG Anbindungsanlagen gemäß separater Festlegung",2022,2023)),$AC1735,$AA1735),0)</f>
        <v>0</v>
      </c>
      <c r="AH1735" s="49">
        <f>IFERROR(IF(OR($V1735&lt;&gt;"Ja",VLOOKUP($C1735,Listen!$A$2:$F$45,5,0)="Nein",D1735&lt;IF(C1735="LNG Anbindungsanlagen gemäß separater Festlegung",2022,2023)),$AC1735,$AA1735),0)</f>
        <v>0</v>
      </c>
      <c r="AI1735" s="49">
        <f>IFERROR(IF(OR($W1735&lt;&gt;"Ja",VLOOKUP($C1735,Listen!$A$2:$F$45,6,0)="Nein"),$AC1735,$AB1735),0)</f>
        <v>0</v>
      </c>
      <c r="AJ1735" s="49">
        <f>IFERROR(IF(OR($W1735&lt;&gt;"Ja",VLOOKUP($C1735,Listen!$A$2:$F$45,6,0)="Nein"),$AC1735,$AB1735),0)</f>
        <v>0</v>
      </c>
      <c r="AK1735" s="49">
        <f>IFERROR(IF(OR($W1735&lt;&gt;"Ja",VLOOKUP($C1735,Listen!$A$2:$F$45,6,0)="Nein"),$AC1735,$AB1735),0)</f>
        <v>0</v>
      </c>
      <c r="AL1735" s="51">
        <f t="shared" si="573"/>
        <v>0</v>
      </c>
      <c r="AM1735" s="296">
        <f>IFERROR(IF(VLOOKUP($C1735,Listen!$A$2:$F$45,6,0)="Ja",MAX(BC1735:BD1735),D_SAV!$BC1735),0)</f>
        <v>0</v>
      </c>
      <c r="AN1735" s="51">
        <f t="shared" si="574"/>
        <v>0</v>
      </c>
      <c r="AP1735" s="304">
        <f t="shared" si="575"/>
        <v>0</v>
      </c>
      <c r="AQ1735" s="304">
        <f t="shared" si="576"/>
        <v>0</v>
      </c>
      <c r="AR1735" s="304">
        <f t="shared" si="577"/>
        <v>0</v>
      </c>
      <c r="AS1735" s="304">
        <f t="shared" si="578"/>
        <v>0</v>
      </c>
      <c r="AT1735" s="304">
        <f t="shared" si="579"/>
        <v>0</v>
      </c>
      <c r="AU1735" s="304">
        <f t="shared" si="580"/>
        <v>0</v>
      </c>
      <c r="AV1735" s="304">
        <f t="shared" si="581"/>
        <v>0</v>
      </c>
      <c r="AW1735" s="304">
        <f t="shared" si="582"/>
        <v>0</v>
      </c>
      <c r="AX1735" s="304">
        <f t="shared" si="583"/>
        <v>0</v>
      </c>
      <c r="AY1735" s="304">
        <f t="shared" si="584"/>
        <v>0</v>
      </c>
      <c r="AZ1735" s="304">
        <f t="shared" si="585"/>
        <v>0</v>
      </c>
      <c r="BA1735" s="304">
        <f t="shared" si="586"/>
        <v>0</v>
      </c>
      <c r="BB1735" s="304">
        <f t="shared" si="587"/>
        <v>0</v>
      </c>
      <c r="BC1735" s="304">
        <f t="shared" si="588"/>
        <v>0</v>
      </c>
      <c r="BD1735" s="304">
        <f t="shared" si="589"/>
        <v>0</v>
      </c>
      <c r="BE1735" s="304">
        <f>IFERROR(IF(VLOOKUP($C1735,Listen!$A$2:$F$45,6,0)="Ja",BB1735-MAX(BC1735:BD1735),BB1735-BC1735),0)</f>
        <v>0</v>
      </c>
    </row>
    <row r="1736" spans="1:57" x14ac:dyDescent="0.25">
      <c r="A1736" s="320" t="str">
        <f>IF(AND(D1736&lt;&gt;0,C1736&lt;&gt;0,E1736&lt;&gt;0),IF(B1736&lt;&gt;0,CONCATENATE(B1736,"-AGr",VLOOKUP(C1736,Listen!$A$2:$D$45,4,FALSE),"-",D1736,"-",E1736,),CONCATENATE("AGr",VLOOKUP(C1736,Listen!$A$2:$D$45,4,FALSE),"-",D1736,"-",E1736)),"keine vollständige ID")</f>
        <v>keine vollständige ID</v>
      </c>
      <c r="B1736" s="301"/>
      <c r="C1736" s="287"/>
      <c r="D1736" s="34"/>
      <c r="E1736" s="306"/>
      <c r="F1736" s="116"/>
      <c r="G1736" s="17"/>
      <c r="H1736" s="17"/>
      <c r="I1736" s="17"/>
      <c r="J1736" s="17"/>
      <c r="K1736" s="17"/>
      <c r="L1736" s="17"/>
      <c r="M1736" s="17"/>
      <c r="N1736" s="17"/>
      <c r="O1736" s="116"/>
      <c r="P1736" s="117">
        <f>IF(D1736&gt;A_Stammdaten!$B$12,0,SUM(G1736,H1736,J1736,L1736:M1736)-SUM(I1736,K1736,N1736:O1736))</f>
        <v>0</v>
      </c>
      <c r="Q1736" s="17"/>
      <c r="R1736" s="17"/>
      <c r="S1736" s="17"/>
      <c r="T1736" s="17"/>
      <c r="U1736" s="62">
        <f t="shared" si="569"/>
        <v>0</v>
      </c>
      <c r="V1736" s="34"/>
      <c r="W1736" s="34"/>
      <c r="X1736" s="34"/>
      <c r="Y1736" s="34"/>
      <c r="Z1736" s="34"/>
      <c r="AA1736" s="63" t="str">
        <f t="shared" si="570"/>
        <v>-</v>
      </c>
      <c r="AB1736" s="63" t="str">
        <f t="shared" si="571"/>
        <v>-</v>
      </c>
      <c r="AC1736" s="63">
        <f>IF(ISBLANK($C1736),0,VLOOKUP($C1736,Listen!$A$2:$C$45,2,FALSE))</f>
        <v>0</v>
      </c>
      <c r="AD1736" s="63">
        <f>IF(ISBLANK($C1736),0,VLOOKUP($C1736,Listen!$A$2:$C$45,3,FALSE))</f>
        <v>0</v>
      </c>
      <c r="AE1736" s="49">
        <f t="shared" si="572"/>
        <v>0</v>
      </c>
      <c r="AF1736" s="49">
        <f t="shared" si="572"/>
        <v>0</v>
      </c>
      <c r="AG1736" s="49">
        <f>IFERROR(IF(OR($V1736&lt;&gt;"Ja",VLOOKUP($C1736,Listen!$A$2:$F$45,5,0)="Nein",D1736&lt;IF(C1736="LNG Anbindungsanlagen gemäß separater Festlegung",2022,2023)),$AC1736,$AA1736),0)</f>
        <v>0</v>
      </c>
      <c r="AH1736" s="49">
        <f>IFERROR(IF(OR($V1736&lt;&gt;"Ja",VLOOKUP($C1736,Listen!$A$2:$F$45,5,0)="Nein",D1736&lt;IF(C1736="LNG Anbindungsanlagen gemäß separater Festlegung",2022,2023)),$AC1736,$AA1736),0)</f>
        <v>0</v>
      </c>
      <c r="AI1736" s="49">
        <f>IFERROR(IF(OR($W1736&lt;&gt;"Ja",VLOOKUP($C1736,Listen!$A$2:$F$45,6,0)="Nein"),$AC1736,$AB1736),0)</f>
        <v>0</v>
      </c>
      <c r="AJ1736" s="49">
        <f>IFERROR(IF(OR($W1736&lt;&gt;"Ja",VLOOKUP($C1736,Listen!$A$2:$F$45,6,0)="Nein"),$AC1736,$AB1736),0)</f>
        <v>0</v>
      </c>
      <c r="AK1736" s="49">
        <f>IFERROR(IF(OR($W1736&lt;&gt;"Ja",VLOOKUP($C1736,Listen!$A$2:$F$45,6,0)="Nein"),$AC1736,$AB1736),0)</f>
        <v>0</v>
      </c>
      <c r="AL1736" s="51">
        <f t="shared" si="573"/>
        <v>0</v>
      </c>
      <c r="AM1736" s="296">
        <f>IFERROR(IF(VLOOKUP($C1736,Listen!$A$2:$F$45,6,0)="Ja",MAX(BC1736:BD1736),D_SAV!$BC1736),0)</f>
        <v>0</v>
      </c>
      <c r="AN1736" s="51">
        <f t="shared" si="574"/>
        <v>0</v>
      </c>
      <c r="AP1736" s="304">
        <f t="shared" si="575"/>
        <v>0</v>
      </c>
      <c r="AQ1736" s="304">
        <f t="shared" si="576"/>
        <v>0</v>
      </c>
      <c r="AR1736" s="304">
        <f t="shared" si="577"/>
        <v>0</v>
      </c>
      <c r="AS1736" s="304">
        <f t="shared" si="578"/>
        <v>0</v>
      </c>
      <c r="AT1736" s="304">
        <f t="shared" si="579"/>
        <v>0</v>
      </c>
      <c r="AU1736" s="304">
        <f t="shared" si="580"/>
        <v>0</v>
      </c>
      <c r="AV1736" s="304">
        <f t="shared" si="581"/>
        <v>0</v>
      </c>
      <c r="AW1736" s="304">
        <f t="shared" si="582"/>
        <v>0</v>
      </c>
      <c r="AX1736" s="304">
        <f t="shared" si="583"/>
        <v>0</v>
      </c>
      <c r="AY1736" s="304">
        <f t="shared" si="584"/>
        <v>0</v>
      </c>
      <c r="AZ1736" s="304">
        <f t="shared" si="585"/>
        <v>0</v>
      </c>
      <c r="BA1736" s="304">
        <f t="shared" si="586"/>
        <v>0</v>
      </c>
      <c r="BB1736" s="304">
        <f t="shared" si="587"/>
        <v>0</v>
      </c>
      <c r="BC1736" s="304">
        <f t="shared" si="588"/>
        <v>0</v>
      </c>
      <c r="BD1736" s="304">
        <f t="shared" si="589"/>
        <v>0</v>
      </c>
      <c r="BE1736" s="304">
        <f>IFERROR(IF(VLOOKUP($C1736,Listen!$A$2:$F$45,6,0)="Ja",BB1736-MAX(BC1736:BD1736),BB1736-BC1736),0)</f>
        <v>0</v>
      </c>
    </row>
    <row r="1737" spans="1:57" x14ac:dyDescent="0.25">
      <c r="A1737" s="320" t="str">
        <f>IF(AND(D1737&lt;&gt;0,C1737&lt;&gt;0,E1737&lt;&gt;0),IF(B1737&lt;&gt;0,CONCATENATE(B1737,"-AGr",VLOOKUP(C1737,Listen!$A$2:$D$45,4,FALSE),"-",D1737,"-",E1737,),CONCATENATE("AGr",VLOOKUP(C1737,Listen!$A$2:$D$45,4,FALSE),"-",D1737,"-",E1737)),"keine vollständige ID")</f>
        <v>keine vollständige ID</v>
      </c>
      <c r="B1737" s="301"/>
      <c r="C1737" s="287"/>
      <c r="D1737" s="34"/>
      <c r="E1737" s="306"/>
      <c r="F1737" s="116"/>
      <c r="G1737" s="17"/>
      <c r="H1737" s="17"/>
      <c r="I1737" s="17"/>
      <c r="J1737" s="17"/>
      <c r="K1737" s="17"/>
      <c r="L1737" s="17"/>
      <c r="M1737" s="17"/>
      <c r="N1737" s="17"/>
      <c r="O1737" s="116"/>
      <c r="P1737" s="117">
        <f>IF(D1737&gt;A_Stammdaten!$B$12,0,SUM(G1737,H1737,J1737,L1737:M1737)-SUM(I1737,K1737,N1737:O1737))</f>
        <v>0</v>
      </c>
      <c r="Q1737" s="17"/>
      <c r="R1737" s="17"/>
      <c r="S1737" s="17"/>
      <c r="T1737" s="17"/>
      <c r="U1737" s="62">
        <f t="shared" si="569"/>
        <v>0</v>
      </c>
      <c r="V1737" s="34"/>
      <c r="W1737" s="34"/>
      <c r="X1737" s="34"/>
      <c r="Y1737" s="34"/>
      <c r="Z1737" s="34"/>
      <c r="AA1737" s="63" t="str">
        <f t="shared" si="570"/>
        <v>-</v>
      </c>
      <c r="AB1737" s="63" t="str">
        <f t="shared" si="571"/>
        <v>-</v>
      </c>
      <c r="AC1737" s="63">
        <f>IF(ISBLANK($C1737),0,VLOOKUP($C1737,Listen!$A$2:$C$45,2,FALSE))</f>
        <v>0</v>
      </c>
      <c r="AD1737" s="63">
        <f>IF(ISBLANK($C1737),0,VLOOKUP($C1737,Listen!$A$2:$C$45,3,FALSE))</f>
        <v>0</v>
      </c>
      <c r="AE1737" s="49">
        <f t="shared" si="572"/>
        <v>0</v>
      </c>
      <c r="AF1737" s="49">
        <f t="shared" si="572"/>
        <v>0</v>
      </c>
      <c r="AG1737" s="49">
        <f>IFERROR(IF(OR($V1737&lt;&gt;"Ja",VLOOKUP($C1737,Listen!$A$2:$F$45,5,0)="Nein",D1737&lt;IF(C1737="LNG Anbindungsanlagen gemäß separater Festlegung",2022,2023)),$AC1737,$AA1737),0)</f>
        <v>0</v>
      </c>
      <c r="AH1737" s="49">
        <f>IFERROR(IF(OR($V1737&lt;&gt;"Ja",VLOOKUP($C1737,Listen!$A$2:$F$45,5,0)="Nein",D1737&lt;IF(C1737="LNG Anbindungsanlagen gemäß separater Festlegung",2022,2023)),$AC1737,$AA1737),0)</f>
        <v>0</v>
      </c>
      <c r="AI1737" s="49">
        <f>IFERROR(IF(OR($W1737&lt;&gt;"Ja",VLOOKUP($C1737,Listen!$A$2:$F$45,6,0)="Nein"),$AC1737,$AB1737),0)</f>
        <v>0</v>
      </c>
      <c r="AJ1737" s="49">
        <f>IFERROR(IF(OR($W1737&lt;&gt;"Ja",VLOOKUP($C1737,Listen!$A$2:$F$45,6,0)="Nein"),$AC1737,$AB1737),0)</f>
        <v>0</v>
      </c>
      <c r="AK1737" s="49">
        <f>IFERROR(IF(OR($W1737&lt;&gt;"Ja",VLOOKUP($C1737,Listen!$A$2:$F$45,6,0)="Nein"),$AC1737,$AB1737),0)</f>
        <v>0</v>
      </c>
      <c r="AL1737" s="51">
        <f t="shared" si="573"/>
        <v>0</v>
      </c>
      <c r="AM1737" s="296">
        <f>IFERROR(IF(VLOOKUP($C1737,Listen!$A$2:$F$45,6,0)="Ja",MAX(BC1737:BD1737),D_SAV!$BC1737),0)</f>
        <v>0</v>
      </c>
      <c r="AN1737" s="51">
        <f t="shared" si="574"/>
        <v>0</v>
      </c>
      <c r="AP1737" s="304">
        <f t="shared" si="575"/>
        <v>0</v>
      </c>
      <c r="AQ1737" s="304">
        <f t="shared" si="576"/>
        <v>0</v>
      </c>
      <c r="AR1737" s="304">
        <f t="shared" si="577"/>
        <v>0</v>
      </c>
      <c r="AS1737" s="304">
        <f t="shared" si="578"/>
        <v>0</v>
      </c>
      <c r="AT1737" s="304">
        <f t="shared" si="579"/>
        <v>0</v>
      </c>
      <c r="AU1737" s="304">
        <f t="shared" si="580"/>
        <v>0</v>
      </c>
      <c r="AV1737" s="304">
        <f t="shared" si="581"/>
        <v>0</v>
      </c>
      <c r="AW1737" s="304">
        <f t="shared" si="582"/>
        <v>0</v>
      </c>
      <c r="AX1737" s="304">
        <f t="shared" si="583"/>
        <v>0</v>
      </c>
      <c r="AY1737" s="304">
        <f t="shared" si="584"/>
        <v>0</v>
      </c>
      <c r="AZ1737" s="304">
        <f t="shared" si="585"/>
        <v>0</v>
      </c>
      <c r="BA1737" s="304">
        <f t="shared" si="586"/>
        <v>0</v>
      </c>
      <c r="BB1737" s="304">
        <f t="shared" si="587"/>
        <v>0</v>
      </c>
      <c r="BC1737" s="304">
        <f t="shared" si="588"/>
        <v>0</v>
      </c>
      <c r="BD1737" s="304">
        <f t="shared" si="589"/>
        <v>0</v>
      </c>
      <c r="BE1737" s="304">
        <f>IFERROR(IF(VLOOKUP($C1737,Listen!$A$2:$F$45,6,0)="Ja",BB1737-MAX(BC1737:BD1737),BB1737-BC1737),0)</f>
        <v>0</v>
      </c>
    </row>
    <row r="1738" spans="1:57" x14ac:dyDescent="0.25">
      <c r="A1738" s="320" t="str">
        <f>IF(AND(D1738&lt;&gt;0,C1738&lt;&gt;0,E1738&lt;&gt;0),IF(B1738&lt;&gt;0,CONCATENATE(B1738,"-AGr",VLOOKUP(C1738,Listen!$A$2:$D$45,4,FALSE),"-",D1738,"-",E1738,),CONCATENATE("AGr",VLOOKUP(C1738,Listen!$A$2:$D$45,4,FALSE),"-",D1738,"-",E1738)),"keine vollständige ID")</f>
        <v>keine vollständige ID</v>
      </c>
      <c r="B1738" s="301"/>
      <c r="C1738" s="287"/>
      <c r="D1738" s="34"/>
      <c r="E1738" s="306"/>
      <c r="F1738" s="116"/>
      <c r="G1738" s="17"/>
      <c r="H1738" s="17"/>
      <c r="I1738" s="17"/>
      <c r="J1738" s="17"/>
      <c r="K1738" s="17"/>
      <c r="L1738" s="17"/>
      <c r="M1738" s="17"/>
      <c r="N1738" s="17"/>
      <c r="O1738" s="116"/>
      <c r="P1738" s="117">
        <f>IF(D1738&gt;A_Stammdaten!$B$12,0,SUM(G1738,H1738,J1738,L1738:M1738)-SUM(I1738,K1738,N1738:O1738))</f>
        <v>0</v>
      </c>
      <c r="Q1738" s="17"/>
      <c r="R1738" s="17"/>
      <c r="S1738" s="17"/>
      <c r="T1738" s="17"/>
      <c r="U1738" s="62">
        <f t="shared" si="569"/>
        <v>0</v>
      </c>
      <c r="V1738" s="34"/>
      <c r="W1738" s="34"/>
      <c r="X1738" s="34"/>
      <c r="Y1738" s="34"/>
      <c r="Z1738" s="34"/>
      <c r="AA1738" s="63" t="str">
        <f t="shared" si="570"/>
        <v>-</v>
      </c>
      <c r="AB1738" s="63" t="str">
        <f t="shared" si="571"/>
        <v>-</v>
      </c>
      <c r="AC1738" s="63">
        <f>IF(ISBLANK($C1738),0,VLOOKUP($C1738,Listen!$A$2:$C$45,2,FALSE))</f>
        <v>0</v>
      </c>
      <c r="AD1738" s="63">
        <f>IF(ISBLANK($C1738),0,VLOOKUP($C1738,Listen!$A$2:$C$45,3,FALSE))</f>
        <v>0</v>
      </c>
      <c r="AE1738" s="49">
        <f t="shared" si="572"/>
        <v>0</v>
      </c>
      <c r="AF1738" s="49">
        <f t="shared" si="572"/>
        <v>0</v>
      </c>
      <c r="AG1738" s="49">
        <f>IFERROR(IF(OR($V1738&lt;&gt;"Ja",VLOOKUP($C1738,Listen!$A$2:$F$45,5,0)="Nein",D1738&lt;IF(C1738="LNG Anbindungsanlagen gemäß separater Festlegung",2022,2023)),$AC1738,$AA1738),0)</f>
        <v>0</v>
      </c>
      <c r="AH1738" s="49">
        <f>IFERROR(IF(OR($V1738&lt;&gt;"Ja",VLOOKUP($C1738,Listen!$A$2:$F$45,5,0)="Nein",D1738&lt;IF(C1738="LNG Anbindungsanlagen gemäß separater Festlegung",2022,2023)),$AC1738,$AA1738),0)</f>
        <v>0</v>
      </c>
      <c r="AI1738" s="49">
        <f>IFERROR(IF(OR($W1738&lt;&gt;"Ja",VLOOKUP($C1738,Listen!$A$2:$F$45,6,0)="Nein"),$AC1738,$AB1738),0)</f>
        <v>0</v>
      </c>
      <c r="AJ1738" s="49">
        <f>IFERROR(IF(OR($W1738&lt;&gt;"Ja",VLOOKUP($C1738,Listen!$A$2:$F$45,6,0)="Nein"),$AC1738,$AB1738),0)</f>
        <v>0</v>
      </c>
      <c r="AK1738" s="49">
        <f>IFERROR(IF(OR($W1738&lt;&gt;"Ja",VLOOKUP($C1738,Listen!$A$2:$F$45,6,0)="Nein"),$AC1738,$AB1738),0)</f>
        <v>0</v>
      </c>
      <c r="AL1738" s="51">
        <f t="shared" si="573"/>
        <v>0</v>
      </c>
      <c r="AM1738" s="296">
        <f>IFERROR(IF(VLOOKUP($C1738,Listen!$A$2:$F$45,6,0)="Ja",MAX(BC1738:BD1738),D_SAV!$BC1738),0)</f>
        <v>0</v>
      </c>
      <c r="AN1738" s="51">
        <f t="shared" si="574"/>
        <v>0</v>
      </c>
      <c r="AP1738" s="304">
        <f t="shared" si="575"/>
        <v>0</v>
      </c>
      <c r="AQ1738" s="304">
        <f t="shared" si="576"/>
        <v>0</v>
      </c>
      <c r="AR1738" s="304">
        <f t="shared" si="577"/>
        <v>0</v>
      </c>
      <c r="AS1738" s="304">
        <f t="shared" si="578"/>
        <v>0</v>
      </c>
      <c r="AT1738" s="304">
        <f t="shared" si="579"/>
        <v>0</v>
      </c>
      <c r="AU1738" s="304">
        <f t="shared" si="580"/>
        <v>0</v>
      </c>
      <c r="AV1738" s="304">
        <f t="shared" si="581"/>
        <v>0</v>
      </c>
      <c r="AW1738" s="304">
        <f t="shared" si="582"/>
        <v>0</v>
      </c>
      <c r="AX1738" s="304">
        <f t="shared" si="583"/>
        <v>0</v>
      </c>
      <c r="AY1738" s="304">
        <f t="shared" si="584"/>
        <v>0</v>
      </c>
      <c r="AZ1738" s="304">
        <f t="shared" si="585"/>
        <v>0</v>
      </c>
      <c r="BA1738" s="304">
        <f t="shared" si="586"/>
        <v>0</v>
      </c>
      <c r="BB1738" s="304">
        <f t="shared" si="587"/>
        <v>0</v>
      </c>
      <c r="BC1738" s="304">
        <f t="shared" si="588"/>
        <v>0</v>
      </c>
      <c r="BD1738" s="304">
        <f t="shared" si="589"/>
        <v>0</v>
      </c>
      <c r="BE1738" s="304">
        <f>IFERROR(IF(VLOOKUP($C1738,Listen!$A$2:$F$45,6,0)="Ja",BB1738-MAX(BC1738:BD1738),BB1738-BC1738),0)</f>
        <v>0</v>
      </c>
    </row>
    <row r="1739" spans="1:57" x14ac:dyDescent="0.25">
      <c r="A1739" s="320" t="str">
        <f>IF(AND(D1739&lt;&gt;0,C1739&lt;&gt;0,E1739&lt;&gt;0),IF(B1739&lt;&gt;0,CONCATENATE(B1739,"-AGr",VLOOKUP(C1739,Listen!$A$2:$D$45,4,FALSE),"-",D1739,"-",E1739,),CONCATENATE("AGr",VLOOKUP(C1739,Listen!$A$2:$D$45,4,FALSE),"-",D1739,"-",E1739)),"keine vollständige ID")</f>
        <v>keine vollständige ID</v>
      </c>
      <c r="B1739" s="301"/>
      <c r="C1739" s="287"/>
      <c r="D1739" s="34"/>
      <c r="E1739" s="306"/>
      <c r="F1739" s="116"/>
      <c r="G1739" s="17"/>
      <c r="H1739" s="17"/>
      <c r="I1739" s="17"/>
      <c r="J1739" s="17"/>
      <c r="K1739" s="17"/>
      <c r="L1739" s="17"/>
      <c r="M1739" s="17"/>
      <c r="N1739" s="17"/>
      <c r="O1739" s="116"/>
      <c r="P1739" s="117">
        <f>IF(D1739&gt;A_Stammdaten!$B$12,0,SUM(G1739,H1739,J1739,L1739:M1739)-SUM(I1739,K1739,N1739:O1739))</f>
        <v>0</v>
      </c>
      <c r="Q1739" s="17"/>
      <c r="R1739" s="17"/>
      <c r="S1739" s="17"/>
      <c r="T1739" s="17"/>
      <c r="U1739" s="62">
        <f t="shared" si="569"/>
        <v>0</v>
      </c>
      <c r="V1739" s="34"/>
      <c r="W1739" s="34"/>
      <c r="X1739" s="34"/>
      <c r="Y1739" s="34"/>
      <c r="Z1739" s="34"/>
      <c r="AA1739" s="63" t="str">
        <f t="shared" si="570"/>
        <v>-</v>
      </c>
      <c r="AB1739" s="63" t="str">
        <f t="shared" si="571"/>
        <v>-</v>
      </c>
      <c r="AC1739" s="63">
        <f>IF(ISBLANK($C1739),0,VLOOKUP($C1739,Listen!$A$2:$C$45,2,FALSE))</f>
        <v>0</v>
      </c>
      <c r="AD1739" s="63">
        <f>IF(ISBLANK($C1739),0,VLOOKUP($C1739,Listen!$A$2:$C$45,3,FALSE))</f>
        <v>0</v>
      </c>
      <c r="AE1739" s="49">
        <f t="shared" si="572"/>
        <v>0</v>
      </c>
      <c r="AF1739" s="49">
        <f t="shared" si="572"/>
        <v>0</v>
      </c>
      <c r="AG1739" s="49">
        <f>IFERROR(IF(OR($V1739&lt;&gt;"Ja",VLOOKUP($C1739,Listen!$A$2:$F$45,5,0)="Nein",D1739&lt;IF(C1739="LNG Anbindungsanlagen gemäß separater Festlegung",2022,2023)),$AC1739,$AA1739),0)</f>
        <v>0</v>
      </c>
      <c r="AH1739" s="49">
        <f>IFERROR(IF(OR($V1739&lt;&gt;"Ja",VLOOKUP($C1739,Listen!$A$2:$F$45,5,0)="Nein",D1739&lt;IF(C1739="LNG Anbindungsanlagen gemäß separater Festlegung",2022,2023)),$AC1739,$AA1739),0)</f>
        <v>0</v>
      </c>
      <c r="AI1739" s="49">
        <f>IFERROR(IF(OR($W1739&lt;&gt;"Ja",VLOOKUP($C1739,Listen!$A$2:$F$45,6,0)="Nein"),$AC1739,$AB1739),0)</f>
        <v>0</v>
      </c>
      <c r="AJ1739" s="49">
        <f>IFERROR(IF(OR($W1739&lt;&gt;"Ja",VLOOKUP($C1739,Listen!$A$2:$F$45,6,0)="Nein"),$AC1739,$AB1739),0)</f>
        <v>0</v>
      </c>
      <c r="AK1739" s="49">
        <f>IFERROR(IF(OR($W1739&lt;&gt;"Ja",VLOOKUP($C1739,Listen!$A$2:$F$45,6,0)="Nein"),$AC1739,$AB1739),0)</f>
        <v>0</v>
      </c>
      <c r="AL1739" s="51">
        <f t="shared" si="573"/>
        <v>0</v>
      </c>
      <c r="AM1739" s="296">
        <f>IFERROR(IF(VLOOKUP($C1739,Listen!$A$2:$F$45,6,0)="Ja",MAX(BC1739:BD1739),D_SAV!$BC1739),0)</f>
        <v>0</v>
      </c>
      <c r="AN1739" s="51">
        <f t="shared" si="574"/>
        <v>0</v>
      </c>
      <c r="AP1739" s="304">
        <f t="shared" si="575"/>
        <v>0</v>
      </c>
      <c r="AQ1739" s="304">
        <f t="shared" si="576"/>
        <v>0</v>
      </c>
      <c r="AR1739" s="304">
        <f t="shared" si="577"/>
        <v>0</v>
      </c>
      <c r="AS1739" s="304">
        <f t="shared" si="578"/>
        <v>0</v>
      </c>
      <c r="AT1739" s="304">
        <f t="shared" si="579"/>
        <v>0</v>
      </c>
      <c r="AU1739" s="304">
        <f t="shared" si="580"/>
        <v>0</v>
      </c>
      <c r="AV1739" s="304">
        <f t="shared" si="581"/>
        <v>0</v>
      </c>
      <c r="AW1739" s="304">
        <f t="shared" si="582"/>
        <v>0</v>
      </c>
      <c r="AX1739" s="304">
        <f t="shared" si="583"/>
        <v>0</v>
      </c>
      <c r="AY1739" s="304">
        <f t="shared" si="584"/>
        <v>0</v>
      </c>
      <c r="AZ1739" s="304">
        <f t="shared" si="585"/>
        <v>0</v>
      </c>
      <c r="BA1739" s="304">
        <f t="shared" si="586"/>
        <v>0</v>
      </c>
      <c r="BB1739" s="304">
        <f t="shared" si="587"/>
        <v>0</v>
      </c>
      <c r="BC1739" s="304">
        <f t="shared" si="588"/>
        <v>0</v>
      </c>
      <c r="BD1739" s="304">
        <f t="shared" si="589"/>
        <v>0</v>
      </c>
      <c r="BE1739" s="304">
        <f>IFERROR(IF(VLOOKUP($C1739,Listen!$A$2:$F$45,6,0)="Ja",BB1739-MAX(BC1739:BD1739),BB1739-BC1739),0)</f>
        <v>0</v>
      </c>
    </row>
    <row r="1740" spans="1:57" x14ac:dyDescent="0.25">
      <c r="A1740" s="320" t="str">
        <f>IF(AND(D1740&lt;&gt;0,C1740&lt;&gt;0,E1740&lt;&gt;0),IF(B1740&lt;&gt;0,CONCATENATE(B1740,"-AGr",VLOOKUP(C1740,Listen!$A$2:$D$45,4,FALSE),"-",D1740,"-",E1740,),CONCATENATE("AGr",VLOOKUP(C1740,Listen!$A$2:$D$45,4,FALSE),"-",D1740,"-",E1740)),"keine vollständige ID")</f>
        <v>keine vollständige ID</v>
      </c>
      <c r="B1740" s="301"/>
      <c r="C1740" s="287"/>
      <c r="D1740" s="34"/>
      <c r="E1740" s="306"/>
      <c r="F1740" s="116"/>
      <c r="G1740" s="17"/>
      <c r="H1740" s="17"/>
      <c r="I1740" s="17"/>
      <c r="J1740" s="17"/>
      <c r="K1740" s="17"/>
      <c r="L1740" s="17"/>
      <c r="M1740" s="17"/>
      <c r="N1740" s="17"/>
      <c r="O1740" s="116"/>
      <c r="P1740" s="117">
        <f>IF(D1740&gt;A_Stammdaten!$B$12,0,SUM(G1740,H1740,J1740,L1740:M1740)-SUM(I1740,K1740,N1740:O1740))</f>
        <v>0</v>
      </c>
      <c r="Q1740" s="17"/>
      <c r="R1740" s="17"/>
      <c r="S1740" s="17"/>
      <c r="T1740" s="17"/>
      <c r="U1740" s="62">
        <f t="shared" si="569"/>
        <v>0</v>
      </c>
      <c r="V1740" s="34"/>
      <c r="W1740" s="34"/>
      <c r="X1740" s="34"/>
      <c r="Y1740" s="34"/>
      <c r="Z1740" s="34"/>
      <c r="AA1740" s="63" t="str">
        <f t="shared" si="570"/>
        <v>-</v>
      </c>
      <c r="AB1740" s="63" t="str">
        <f t="shared" si="571"/>
        <v>-</v>
      </c>
      <c r="AC1740" s="63">
        <f>IF(ISBLANK($C1740),0,VLOOKUP($C1740,Listen!$A$2:$C$45,2,FALSE))</f>
        <v>0</v>
      </c>
      <c r="AD1740" s="63">
        <f>IF(ISBLANK($C1740),0,VLOOKUP($C1740,Listen!$A$2:$C$45,3,FALSE))</f>
        <v>0</v>
      </c>
      <c r="AE1740" s="49">
        <f t="shared" si="572"/>
        <v>0</v>
      </c>
      <c r="AF1740" s="49">
        <f t="shared" si="572"/>
        <v>0</v>
      </c>
      <c r="AG1740" s="49">
        <f>IFERROR(IF(OR($V1740&lt;&gt;"Ja",VLOOKUP($C1740,Listen!$A$2:$F$45,5,0)="Nein",D1740&lt;IF(C1740="LNG Anbindungsanlagen gemäß separater Festlegung",2022,2023)),$AC1740,$AA1740),0)</f>
        <v>0</v>
      </c>
      <c r="AH1740" s="49">
        <f>IFERROR(IF(OR($V1740&lt;&gt;"Ja",VLOOKUP($C1740,Listen!$A$2:$F$45,5,0)="Nein",D1740&lt;IF(C1740="LNG Anbindungsanlagen gemäß separater Festlegung",2022,2023)),$AC1740,$AA1740),0)</f>
        <v>0</v>
      </c>
      <c r="AI1740" s="49">
        <f>IFERROR(IF(OR($W1740&lt;&gt;"Ja",VLOOKUP($C1740,Listen!$A$2:$F$45,6,0)="Nein"),$AC1740,$AB1740),0)</f>
        <v>0</v>
      </c>
      <c r="AJ1740" s="49">
        <f>IFERROR(IF(OR($W1740&lt;&gt;"Ja",VLOOKUP($C1740,Listen!$A$2:$F$45,6,0)="Nein"),$AC1740,$AB1740),0)</f>
        <v>0</v>
      </c>
      <c r="AK1740" s="49">
        <f>IFERROR(IF(OR($W1740&lt;&gt;"Ja",VLOOKUP($C1740,Listen!$A$2:$F$45,6,0)="Nein"),$AC1740,$AB1740),0)</f>
        <v>0</v>
      </c>
      <c r="AL1740" s="51">
        <f t="shared" si="573"/>
        <v>0</v>
      </c>
      <c r="AM1740" s="296">
        <f>IFERROR(IF(VLOOKUP($C1740,Listen!$A$2:$F$45,6,0)="Ja",MAX(BC1740:BD1740),D_SAV!$BC1740),0)</f>
        <v>0</v>
      </c>
      <c r="AN1740" s="51">
        <f t="shared" si="574"/>
        <v>0</v>
      </c>
      <c r="AP1740" s="304">
        <f t="shared" si="575"/>
        <v>0</v>
      </c>
      <c r="AQ1740" s="304">
        <f t="shared" si="576"/>
        <v>0</v>
      </c>
      <c r="AR1740" s="304">
        <f t="shared" si="577"/>
        <v>0</v>
      </c>
      <c r="AS1740" s="304">
        <f t="shared" si="578"/>
        <v>0</v>
      </c>
      <c r="AT1740" s="304">
        <f t="shared" si="579"/>
        <v>0</v>
      </c>
      <c r="AU1740" s="304">
        <f t="shared" si="580"/>
        <v>0</v>
      </c>
      <c r="AV1740" s="304">
        <f t="shared" si="581"/>
        <v>0</v>
      </c>
      <c r="AW1740" s="304">
        <f t="shared" si="582"/>
        <v>0</v>
      </c>
      <c r="AX1740" s="304">
        <f t="shared" si="583"/>
        <v>0</v>
      </c>
      <c r="AY1740" s="304">
        <f t="shared" si="584"/>
        <v>0</v>
      </c>
      <c r="AZ1740" s="304">
        <f t="shared" si="585"/>
        <v>0</v>
      </c>
      <c r="BA1740" s="304">
        <f t="shared" si="586"/>
        <v>0</v>
      </c>
      <c r="BB1740" s="304">
        <f t="shared" si="587"/>
        <v>0</v>
      </c>
      <c r="BC1740" s="304">
        <f t="shared" si="588"/>
        <v>0</v>
      </c>
      <c r="BD1740" s="304">
        <f t="shared" si="589"/>
        <v>0</v>
      </c>
      <c r="BE1740" s="304">
        <f>IFERROR(IF(VLOOKUP($C1740,Listen!$A$2:$F$45,6,0)="Ja",BB1740-MAX(BC1740:BD1740),BB1740-BC1740),0)</f>
        <v>0</v>
      </c>
    </row>
    <row r="1741" spans="1:57" x14ac:dyDescent="0.25">
      <c r="A1741" s="320" t="str">
        <f>IF(AND(D1741&lt;&gt;0,C1741&lt;&gt;0,E1741&lt;&gt;0),IF(B1741&lt;&gt;0,CONCATENATE(B1741,"-AGr",VLOOKUP(C1741,Listen!$A$2:$D$45,4,FALSE),"-",D1741,"-",E1741,),CONCATENATE("AGr",VLOOKUP(C1741,Listen!$A$2:$D$45,4,FALSE),"-",D1741,"-",E1741)),"keine vollständige ID")</f>
        <v>keine vollständige ID</v>
      </c>
      <c r="B1741" s="301"/>
      <c r="C1741" s="287"/>
      <c r="D1741" s="34"/>
      <c r="E1741" s="306"/>
      <c r="F1741" s="116"/>
      <c r="G1741" s="17"/>
      <c r="H1741" s="17"/>
      <c r="I1741" s="17"/>
      <c r="J1741" s="17"/>
      <c r="K1741" s="17"/>
      <c r="L1741" s="17"/>
      <c r="M1741" s="17"/>
      <c r="N1741" s="17"/>
      <c r="O1741" s="116"/>
      <c r="P1741" s="117">
        <f>IF(D1741&gt;A_Stammdaten!$B$12,0,SUM(G1741,H1741,J1741,L1741:M1741)-SUM(I1741,K1741,N1741:O1741))</f>
        <v>0</v>
      </c>
      <c r="Q1741" s="17"/>
      <c r="R1741" s="17"/>
      <c r="S1741" s="17"/>
      <c r="T1741" s="17"/>
      <c r="U1741" s="62">
        <f t="shared" si="569"/>
        <v>0</v>
      </c>
      <c r="V1741" s="34"/>
      <c r="W1741" s="34"/>
      <c r="X1741" s="34"/>
      <c r="Y1741" s="34"/>
      <c r="Z1741" s="34"/>
      <c r="AA1741" s="63" t="str">
        <f t="shared" si="570"/>
        <v>-</v>
      </c>
      <c r="AB1741" s="63" t="str">
        <f t="shared" si="571"/>
        <v>-</v>
      </c>
      <c r="AC1741" s="63">
        <f>IF(ISBLANK($C1741),0,VLOOKUP($C1741,Listen!$A$2:$C$45,2,FALSE))</f>
        <v>0</v>
      </c>
      <c r="AD1741" s="63">
        <f>IF(ISBLANK($C1741),0,VLOOKUP($C1741,Listen!$A$2:$C$45,3,FALSE))</f>
        <v>0</v>
      </c>
      <c r="AE1741" s="49">
        <f t="shared" si="572"/>
        <v>0</v>
      </c>
      <c r="AF1741" s="49">
        <f t="shared" si="572"/>
        <v>0</v>
      </c>
      <c r="AG1741" s="49">
        <f>IFERROR(IF(OR($V1741&lt;&gt;"Ja",VLOOKUP($C1741,Listen!$A$2:$F$45,5,0)="Nein",D1741&lt;IF(C1741="LNG Anbindungsanlagen gemäß separater Festlegung",2022,2023)),$AC1741,$AA1741),0)</f>
        <v>0</v>
      </c>
      <c r="AH1741" s="49">
        <f>IFERROR(IF(OR($V1741&lt;&gt;"Ja",VLOOKUP($C1741,Listen!$A$2:$F$45,5,0)="Nein",D1741&lt;IF(C1741="LNG Anbindungsanlagen gemäß separater Festlegung",2022,2023)),$AC1741,$AA1741),0)</f>
        <v>0</v>
      </c>
      <c r="AI1741" s="49">
        <f>IFERROR(IF(OR($W1741&lt;&gt;"Ja",VLOOKUP($C1741,Listen!$A$2:$F$45,6,0)="Nein"),$AC1741,$AB1741),0)</f>
        <v>0</v>
      </c>
      <c r="AJ1741" s="49">
        <f>IFERROR(IF(OR($W1741&lt;&gt;"Ja",VLOOKUP($C1741,Listen!$A$2:$F$45,6,0)="Nein"),$AC1741,$AB1741),0)</f>
        <v>0</v>
      </c>
      <c r="AK1741" s="49">
        <f>IFERROR(IF(OR($W1741&lt;&gt;"Ja",VLOOKUP($C1741,Listen!$A$2:$F$45,6,0)="Nein"),$AC1741,$AB1741),0)</f>
        <v>0</v>
      </c>
      <c r="AL1741" s="51">
        <f t="shared" si="573"/>
        <v>0</v>
      </c>
      <c r="AM1741" s="296">
        <f>IFERROR(IF(VLOOKUP($C1741,Listen!$A$2:$F$45,6,0)="Ja",MAX(BC1741:BD1741),D_SAV!$BC1741),0)</f>
        <v>0</v>
      </c>
      <c r="AN1741" s="51">
        <f t="shared" si="574"/>
        <v>0</v>
      </c>
      <c r="AP1741" s="304">
        <f t="shared" si="575"/>
        <v>0</v>
      </c>
      <c r="AQ1741" s="304">
        <f t="shared" si="576"/>
        <v>0</v>
      </c>
      <c r="AR1741" s="304">
        <f t="shared" si="577"/>
        <v>0</v>
      </c>
      <c r="AS1741" s="304">
        <f t="shared" si="578"/>
        <v>0</v>
      </c>
      <c r="AT1741" s="304">
        <f t="shared" si="579"/>
        <v>0</v>
      </c>
      <c r="AU1741" s="304">
        <f t="shared" si="580"/>
        <v>0</v>
      </c>
      <c r="AV1741" s="304">
        <f t="shared" si="581"/>
        <v>0</v>
      </c>
      <c r="AW1741" s="304">
        <f t="shared" si="582"/>
        <v>0</v>
      </c>
      <c r="AX1741" s="304">
        <f t="shared" si="583"/>
        <v>0</v>
      </c>
      <c r="AY1741" s="304">
        <f t="shared" si="584"/>
        <v>0</v>
      </c>
      <c r="AZ1741" s="304">
        <f t="shared" si="585"/>
        <v>0</v>
      </c>
      <c r="BA1741" s="304">
        <f t="shared" si="586"/>
        <v>0</v>
      </c>
      <c r="BB1741" s="304">
        <f t="shared" si="587"/>
        <v>0</v>
      </c>
      <c r="BC1741" s="304">
        <f t="shared" si="588"/>
        <v>0</v>
      </c>
      <c r="BD1741" s="304">
        <f t="shared" si="589"/>
        <v>0</v>
      </c>
      <c r="BE1741" s="304">
        <f>IFERROR(IF(VLOOKUP($C1741,Listen!$A$2:$F$45,6,0)="Ja",BB1741-MAX(BC1741:BD1741),BB1741-BC1741),0)</f>
        <v>0</v>
      </c>
    </row>
    <row r="1742" spans="1:57" x14ac:dyDescent="0.25">
      <c r="A1742" s="320" t="str">
        <f>IF(AND(D1742&lt;&gt;0,C1742&lt;&gt;0,E1742&lt;&gt;0),IF(B1742&lt;&gt;0,CONCATENATE(B1742,"-AGr",VLOOKUP(C1742,Listen!$A$2:$D$45,4,FALSE),"-",D1742,"-",E1742,),CONCATENATE("AGr",VLOOKUP(C1742,Listen!$A$2:$D$45,4,FALSE),"-",D1742,"-",E1742)),"keine vollständige ID")</f>
        <v>keine vollständige ID</v>
      </c>
      <c r="B1742" s="301"/>
      <c r="C1742" s="287"/>
      <c r="D1742" s="34"/>
      <c r="E1742" s="306"/>
      <c r="F1742" s="116"/>
      <c r="G1742" s="17"/>
      <c r="H1742" s="17"/>
      <c r="I1742" s="17"/>
      <c r="J1742" s="17"/>
      <c r="K1742" s="17"/>
      <c r="L1742" s="17"/>
      <c r="M1742" s="17"/>
      <c r="N1742" s="17"/>
      <c r="O1742" s="116"/>
      <c r="P1742" s="117">
        <f>IF(D1742&gt;A_Stammdaten!$B$12,0,SUM(G1742,H1742,J1742,L1742:M1742)-SUM(I1742,K1742,N1742:O1742))</f>
        <v>0</v>
      </c>
      <c r="Q1742" s="17"/>
      <c r="R1742" s="17"/>
      <c r="S1742" s="17"/>
      <c r="T1742" s="17"/>
      <c r="U1742" s="62">
        <f t="shared" si="569"/>
        <v>0</v>
      </c>
      <c r="V1742" s="34"/>
      <c r="W1742" s="34"/>
      <c r="X1742" s="34"/>
      <c r="Y1742" s="34"/>
      <c r="Z1742" s="34"/>
      <c r="AA1742" s="63" t="str">
        <f t="shared" si="570"/>
        <v>-</v>
      </c>
      <c r="AB1742" s="63" t="str">
        <f t="shared" si="571"/>
        <v>-</v>
      </c>
      <c r="AC1742" s="63">
        <f>IF(ISBLANK($C1742),0,VLOOKUP($C1742,Listen!$A$2:$C$45,2,FALSE))</f>
        <v>0</v>
      </c>
      <c r="AD1742" s="63">
        <f>IF(ISBLANK($C1742),0,VLOOKUP($C1742,Listen!$A$2:$C$45,3,FALSE))</f>
        <v>0</v>
      </c>
      <c r="AE1742" s="49">
        <f t="shared" si="572"/>
        <v>0</v>
      </c>
      <c r="AF1742" s="49">
        <f t="shared" si="572"/>
        <v>0</v>
      </c>
      <c r="AG1742" s="49">
        <f>IFERROR(IF(OR($V1742&lt;&gt;"Ja",VLOOKUP($C1742,Listen!$A$2:$F$45,5,0)="Nein",D1742&lt;IF(C1742="LNG Anbindungsanlagen gemäß separater Festlegung",2022,2023)),$AC1742,$AA1742),0)</f>
        <v>0</v>
      </c>
      <c r="AH1742" s="49">
        <f>IFERROR(IF(OR($V1742&lt;&gt;"Ja",VLOOKUP($C1742,Listen!$A$2:$F$45,5,0)="Nein",D1742&lt;IF(C1742="LNG Anbindungsanlagen gemäß separater Festlegung",2022,2023)),$AC1742,$AA1742),0)</f>
        <v>0</v>
      </c>
      <c r="AI1742" s="49">
        <f>IFERROR(IF(OR($W1742&lt;&gt;"Ja",VLOOKUP($C1742,Listen!$A$2:$F$45,6,0)="Nein"),$AC1742,$AB1742),0)</f>
        <v>0</v>
      </c>
      <c r="AJ1742" s="49">
        <f>IFERROR(IF(OR($W1742&lt;&gt;"Ja",VLOOKUP($C1742,Listen!$A$2:$F$45,6,0)="Nein"),$AC1742,$AB1742),0)</f>
        <v>0</v>
      </c>
      <c r="AK1742" s="49">
        <f>IFERROR(IF(OR($W1742&lt;&gt;"Ja",VLOOKUP($C1742,Listen!$A$2:$F$45,6,0)="Nein"),$AC1742,$AB1742),0)</f>
        <v>0</v>
      </c>
      <c r="AL1742" s="51">
        <f t="shared" si="573"/>
        <v>0</v>
      </c>
      <c r="AM1742" s="296">
        <f>IFERROR(IF(VLOOKUP($C1742,Listen!$A$2:$F$45,6,0)="Ja",MAX(BC1742:BD1742),D_SAV!$BC1742),0)</f>
        <v>0</v>
      </c>
      <c r="AN1742" s="51">
        <f t="shared" si="574"/>
        <v>0</v>
      </c>
      <c r="AP1742" s="304">
        <f t="shared" si="575"/>
        <v>0</v>
      </c>
      <c r="AQ1742" s="304">
        <f t="shared" si="576"/>
        <v>0</v>
      </c>
      <c r="AR1742" s="304">
        <f t="shared" si="577"/>
        <v>0</v>
      </c>
      <c r="AS1742" s="304">
        <f t="shared" si="578"/>
        <v>0</v>
      </c>
      <c r="AT1742" s="304">
        <f t="shared" si="579"/>
        <v>0</v>
      </c>
      <c r="AU1742" s="304">
        <f t="shared" si="580"/>
        <v>0</v>
      </c>
      <c r="AV1742" s="304">
        <f t="shared" si="581"/>
        <v>0</v>
      </c>
      <c r="AW1742" s="304">
        <f t="shared" si="582"/>
        <v>0</v>
      </c>
      <c r="AX1742" s="304">
        <f t="shared" si="583"/>
        <v>0</v>
      </c>
      <c r="AY1742" s="304">
        <f t="shared" si="584"/>
        <v>0</v>
      </c>
      <c r="AZ1742" s="304">
        <f t="shared" si="585"/>
        <v>0</v>
      </c>
      <c r="BA1742" s="304">
        <f t="shared" si="586"/>
        <v>0</v>
      </c>
      <c r="BB1742" s="304">
        <f t="shared" si="587"/>
        <v>0</v>
      </c>
      <c r="BC1742" s="304">
        <f t="shared" si="588"/>
        <v>0</v>
      </c>
      <c r="BD1742" s="304">
        <f t="shared" si="589"/>
        <v>0</v>
      </c>
      <c r="BE1742" s="304">
        <f>IFERROR(IF(VLOOKUP($C1742,Listen!$A$2:$F$45,6,0)="Ja",BB1742-MAX(BC1742:BD1742),BB1742-BC1742),0)</f>
        <v>0</v>
      </c>
    </row>
    <row r="1743" spans="1:57" x14ac:dyDescent="0.25">
      <c r="A1743" s="320" t="str">
        <f>IF(AND(D1743&lt;&gt;0,C1743&lt;&gt;0,E1743&lt;&gt;0),IF(B1743&lt;&gt;0,CONCATENATE(B1743,"-AGr",VLOOKUP(C1743,Listen!$A$2:$D$45,4,FALSE),"-",D1743,"-",E1743,),CONCATENATE("AGr",VLOOKUP(C1743,Listen!$A$2:$D$45,4,FALSE),"-",D1743,"-",E1743)),"keine vollständige ID")</f>
        <v>keine vollständige ID</v>
      </c>
      <c r="B1743" s="301"/>
      <c r="C1743" s="287"/>
      <c r="D1743" s="34"/>
      <c r="E1743" s="306"/>
      <c r="F1743" s="116"/>
      <c r="G1743" s="17"/>
      <c r="H1743" s="17"/>
      <c r="I1743" s="17"/>
      <c r="J1743" s="17"/>
      <c r="K1743" s="17"/>
      <c r="L1743" s="17"/>
      <c r="M1743" s="17"/>
      <c r="N1743" s="17"/>
      <c r="O1743" s="116"/>
      <c r="P1743" s="117">
        <f>IF(D1743&gt;A_Stammdaten!$B$12,0,SUM(G1743,H1743,J1743,L1743:M1743)-SUM(I1743,K1743,N1743:O1743))</f>
        <v>0</v>
      </c>
      <c r="Q1743" s="17"/>
      <c r="R1743" s="17"/>
      <c r="S1743" s="17"/>
      <c r="T1743" s="17"/>
      <c r="U1743" s="62">
        <f t="shared" si="569"/>
        <v>0</v>
      </c>
      <c r="V1743" s="34"/>
      <c r="W1743" s="34"/>
      <c r="X1743" s="34"/>
      <c r="Y1743" s="34"/>
      <c r="Z1743" s="34"/>
      <c r="AA1743" s="63" t="str">
        <f t="shared" si="570"/>
        <v>-</v>
      </c>
      <c r="AB1743" s="63" t="str">
        <f t="shared" si="571"/>
        <v>-</v>
      </c>
      <c r="AC1743" s="63">
        <f>IF(ISBLANK($C1743),0,VLOOKUP($C1743,Listen!$A$2:$C$45,2,FALSE))</f>
        <v>0</v>
      </c>
      <c r="AD1743" s="63">
        <f>IF(ISBLANK($C1743),0,VLOOKUP($C1743,Listen!$A$2:$C$45,3,FALSE))</f>
        <v>0</v>
      </c>
      <c r="AE1743" s="49">
        <f t="shared" si="572"/>
        <v>0</v>
      </c>
      <c r="AF1743" s="49">
        <f t="shared" si="572"/>
        <v>0</v>
      </c>
      <c r="AG1743" s="49">
        <f>IFERROR(IF(OR($V1743&lt;&gt;"Ja",VLOOKUP($C1743,Listen!$A$2:$F$45,5,0)="Nein",D1743&lt;IF(C1743="LNG Anbindungsanlagen gemäß separater Festlegung",2022,2023)),$AC1743,$AA1743),0)</f>
        <v>0</v>
      </c>
      <c r="AH1743" s="49">
        <f>IFERROR(IF(OR($V1743&lt;&gt;"Ja",VLOOKUP($C1743,Listen!$A$2:$F$45,5,0)="Nein",D1743&lt;IF(C1743="LNG Anbindungsanlagen gemäß separater Festlegung",2022,2023)),$AC1743,$AA1743),0)</f>
        <v>0</v>
      </c>
      <c r="AI1743" s="49">
        <f>IFERROR(IF(OR($W1743&lt;&gt;"Ja",VLOOKUP($C1743,Listen!$A$2:$F$45,6,0)="Nein"),$AC1743,$AB1743),0)</f>
        <v>0</v>
      </c>
      <c r="AJ1743" s="49">
        <f>IFERROR(IF(OR($W1743&lt;&gt;"Ja",VLOOKUP($C1743,Listen!$A$2:$F$45,6,0)="Nein"),$AC1743,$AB1743),0)</f>
        <v>0</v>
      </c>
      <c r="AK1743" s="49">
        <f>IFERROR(IF(OR($W1743&lt;&gt;"Ja",VLOOKUP($C1743,Listen!$A$2:$F$45,6,0)="Nein"),$AC1743,$AB1743),0)</f>
        <v>0</v>
      </c>
      <c r="AL1743" s="51">
        <f t="shared" si="573"/>
        <v>0</v>
      </c>
      <c r="AM1743" s="296">
        <f>IFERROR(IF(VLOOKUP($C1743,Listen!$A$2:$F$45,6,0)="Ja",MAX(BC1743:BD1743),D_SAV!$BC1743),0)</f>
        <v>0</v>
      </c>
      <c r="AN1743" s="51">
        <f t="shared" si="574"/>
        <v>0</v>
      </c>
      <c r="AP1743" s="304">
        <f t="shared" si="575"/>
        <v>0</v>
      </c>
      <c r="AQ1743" s="304">
        <f t="shared" si="576"/>
        <v>0</v>
      </c>
      <c r="AR1743" s="304">
        <f t="shared" si="577"/>
        <v>0</v>
      </c>
      <c r="AS1743" s="304">
        <f t="shared" si="578"/>
        <v>0</v>
      </c>
      <c r="AT1743" s="304">
        <f t="shared" si="579"/>
        <v>0</v>
      </c>
      <c r="AU1743" s="304">
        <f t="shared" si="580"/>
        <v>0</v>
      </c>
      <c r="AV1743" s="304">
        <f t="shared" si="581"/>
        <v>0</v>
      </c>
      <c r="AW1743" s="304">
        <f t="shared" si="582"/>
        <v>0</v>
      </c>
      <c r="AX1743" s="304">
        <f t="shared" si="583"/>
        <v>0</v>
      </c>
      <c r="AY1743" s="304">
        <f t="shared" si="584"/>
        <v>0</v>
      </c>
      <c r="AZ1743" s="304">
        <f t="shared" si="585"/>
        <v>0</v>
      </c>
      <c r="BA1743" s="304">
        <f t="shared" si="586"/>
        <v>0</v>
      </c>
      <c r="BB1743" s="304">
        <f t="shared" si="587"/>
        <v>0</v>
      </c>
      <c r="BC1743" s="304">
        <f t="shared" si="588"/>
        <v>0</v>
      </c>
      <c r="BD1743" s="304">
        <f t="shared" si="589"/>
        <v>0</v>
      </c>
      <c r="BE1743" s="304">
        <f>IFERROR(IF(VLOOKUP($C1743,Listen!$A$2:$F$45,6,0)="Ja",BB1743-MAX(BC1743:BD1743),BB1743-BC1743),0)</f>
        <v>0</v>
      </c>
    </row>
    <row r="1744" spans="1:57" x14ac:dyDescent="0.25">
      <c r="A1744" s="320" t="str">
        <f>IF(AND(D1744&lt;&gt;0,C1744&lt;&gt;0,E1744&lt;&gt;0),IF(B1744&lt;&gt;0,CONCATENATE(B1744,"-AGr",VLOOKUP(C1744,Listen!$A$2:$D$45,4,FALSE),"-",D1744,"-",E1744,),CONCATENATE("AGr",VLOOKUP(C1744,Listen!$A$2:$D$45,4,FALSE),"-",D1744,"-",E1744)),"keine vollständige ID")</f>
        <v>keine vollständige ID</v>
      </c>
      <c r="B1744" s="301"/>
      <c r="C1744" s="287"/>
      <c r="D1744" s="34"/>
      <c r="E1744" s="306"/>
      <c r="F1744" s="116"/>
      <c r="G1744" s="17"/>
      <c r="H1744" s="17"/>
      <c r="I1744" s="17"/>
      <c r="J1744" s="17"/>
      <c r="K1744" s="17"/>
      <c r="L1744" s="17"/>
      <c r="M1744" s="17"/>
      <c r="N1744" s="17"/>
      <c r="O1744" s="116"/>
      <c r="P1744" s="117">
        <f>IF(D1744&gt;A_Stammdaten!$B$12,0,SUM(G1744,H1744,J1744,L1744:M1744)-SUM(I1744,K1744,N1744:O1744))</f>
        <v>0</v>
      </c>
      <c r="Q1744" s="17"/>
      <c r="R1744" s="17"/>
      <c r="S1744" s="17"/>
      <c r="T1744" s="17"/>
      <c r="U1744" s="62">
        <f t="shared" si="569"/>
        <v>0</v>
      </c>
      <c r="V1744" s="34"/>
      <c r="W1744" s="34"/>
      <c r="X1744" s="34"/>
      <c r="Y1744" s="34"/>
      <c r="Z1744" s="34"/>
      <c r="AA1744" s="63" t="str">
        <f t="shared" si="570"/>
        <v>-</v>
      </c>
      <c r="AB1744" s="63" t="str">
        <f t="shared" si="571"/>
        <v>-</v>
      </c>
      <c r="AC1744" s="63">
        <f>IF(ISBLANK($C1744),0,VLOOKUP($C1744,Listen!$A$2:$C$45,2,FALSE))</f>
        <v>0</v>
      </c>
      <c r="AD1744" s="63">
        <f>IF(ISBLANK($C1744),0,VLOOKUP($C1744,Listen!$A$2:$C$45,3,FALSE))</f>
        <v>0</v>
      </c>
      <c r="AE1744" s="49">
        <f t="shared" si="572"/>
        <v>0</v>
      </c>
      <c r="AF1744" s="49">
        <f t="shared" si="572"/>
        <v>0</v>
      </c>
      <c r="AG1744" s="49">
        <f>IFERROR(IF(OR($V1744&lt;&gt;"Ja",VLOOKUP($C1744,Listen!$A$2:$F$45,5,0)="Nein",D1744&lt;IF(C1744="LNG Anbindungsanlagen gemäß separater Festlegung",2022,2023)),$AC1744,$AA1744),0)</f>
        <v>0</v>
      </c>
      <c r="AH1744" s="49">
        <f>IFERROR(IF(OR($V1744&lt;&gt;"Ja",VLOOKUP($C1744,Listen!$A$2:$F$45,5,0)="Nein",D1744&lt;IF(C1744="LNG Anbindungsanlagen gemäß separater Festlegung",2022,2023)),$AC1744,$AA1744),0)</f>
        <v>0</v>
      </c>
      <c r="AI1744" s="49">
        <f>IFERROR(IF(OR($W1744&lt;&gt;"Ja",VLOOKUP($C1744,Listen!$A$2:$F$45,6,0)="Nein"),$AC1744,$AB1744),0)</f>
        <v>0</v>
      </c>
      <c r="AJ1744" s="49">
        <f>IFERROR(IF(OR($W1744&lt;&gt;"Ja",VLOOKUP($C1744,Listen!$A$2:$F$45,6,0)="Nein"),$AC1744,$AB1744),0)</f>
        <v>0</v>
      </c>
      <c r="AK1744" s="49">
        <f>IFERROR(IF(OR($W1744&lt;&gt;"Ja",VLOOKUP($C1744,Listen!$A$2:$F$45,6,0)="Nein"),$AC1744,$AB1744),0)</f>
        <v>0</v>
      </c>
      <c r="AL1744" s="51">
        <f t="shared" si="573"/>
        <v>0</v>
      </c>
      <c r="AM1744" s="296">
        <f>IFERROR(IF(VLOOKUP($C1744,Listen!$A$2:$F$45,6,0)="Ja",MAX(BC1744:BD1744),D_SAV!$BC1744),0)</f>
        <v>0</v>
      </c>
      <c r="AN1744" s="51">
        <f t="shared" si="574"/>
        <v>0</v>
      </c>
      <c r="AP1744" s="304">
        <f t="shared" si="575"/>
        <v>0</v>
      </c>
      <c r="AQ1744" s="304">
        <f t="shared" si="576"/>
        <v>0</v>
      </c>
      <c r="AR1744" s="304">
        <f t="shared" si="577"/>
        <v>0</v>
      </c>
      <c r="AS1744" s="304">
        <f t="shared" si="578"/>
        <v>0</v>
      </c>
      <c r="AT1744" s="304">
        <f t="shared" si="579"/>
        <v>0</v>
      </c>
      <c r="AU1744" s="304">
        <f t="shared" si="580"/>
        <v>0</v>
      </c>
      <c r="AV1744" s="304">
        <f t="shared" si="581"/>
        <v>0</v>
      </c>
      <c r="AW1744" s="304">
        <f t="shared" si="582"/>
        <v>0</v>
      </c>
      <c r="AX1744" s="304">
        <f t="shared" si="583"/>
        <v>0</v>
      </c>
      <c r="AY1744" s="304">
        <f t="shared" si="584"/>
        <v>0</v>
      </c>
      <c r="AZ1744" s="304">
        <f t="shared" si="585"/>
        <v>0</v>
      </c>
      <c r="BA1744" s="304">
        <f t="shared" si="586"/>
        <v>0</v>
      </c>
      <c r="BB1744" s="304">
        <f t="shared" si="587"/>
        <v>0</v>
      </c>
      <c r="BC1744" s="304">
        <f t="shared" si="588"/>
        <v>0</v>
      </c>
      <c r="BD1744" s="304">
        <f t="shared" si="589"/>
        <v>0</v>
      </c>
      <c r="BE1744" s="304">
        <f>IFERROR(IF(VLOOKUP($C1744,Listen!$A$2:$F$45,6,0)="Ja",BB1744-MAX(BC1744:BD1744),BB1744-BC1744),0)</f>
        <v>0</v>
      </c>
    </row>
    <row r="1745" spans="1:57" x14ac:dyDescent="0.25">
      <c r="A1745" s="320" t="str">
        <f>IF(AND(D1745&lt;&gt;0,C1745&lt;&gt;0,E1745&lt;&gt;0),IF(B1745&lt;&gt;0,CONCATENATE(B1745,"-AGr",VLOOKUP(C1745,Listen!$A$2:$D$45,4,FALSE),"-",D1745,"-",E1745,),CONCATENATE("AGr",VLOOKUP(C1745,Listen!$A$2:$D$45,4,FALSE),"-",D1745,"-",E1745)),"keine vollständige ID")</f>
        <v>keine vollständige ID</v>
      </c>
      <c r="B1745" s="301"/>
      <c r="C1745" s="287"/>
      <c r="D1745" s="34"/>
      <c r="E1745" s="306"/>
      <c r="F1745" s="116"/>
      <c r="G1745" s="17"/>
      <c r="H1745" s="17"/>
      <c r="I1745" s="17"/>
      <c r="J1745" s="17"/>
      <c r="K1745" s="17"/>
      <c r="L1745" s="17"/>
      <c r="M1745" s="17"/>
      <c r="N1745" s="17"/>
      <c r="O1745" s="116"/>
      <c r="P1745" s="117">
        <f>IF(D1745&gt;A_Stammdaten!$B$12,0,SUM(G1745,H1745,J1745,L1745:M1745)-SUM(I1745,K1745,N1745:O1745))</f>
        <v>0</v>
      </c>
      <c r="Q1745" s="17"/>
      <c r="R1745" s="17"/>
      <c r="S1745" s="17"/>
      <c r="T1745" s="17"/>
      <c r="U1745" s="62">
        <f t="shared" si="569"/>
        <v>0</v>
      </c>
      <c r="V1745" s="34"/>
      <c r="W1745" s="34"/>
      <c r="X1745" s="34"/>
      <c r="Y1745" s="34"/>
      <c r="Z1745" s="34"/>
      <c r="AA1745" s="63" t="str">
        <f t="shared" si="570"/>
        <v>-</v>
      </c>
      <c r="AB1745" s="63" t="str">
        <f t="shared" si="571"/>
        <v>-</v>
      </c>
      <c r="AC1745" s="63">
        <f>IF(ISBLANK($C1745),0,VLOOKUP($C1745,Listen!$A$2:$C$45,2,FALSE))</f>
        <v>0</v>
      </c>
      <c r="AD1745" s="63">
        <f>IF(ISBLANK($C1745),0,VLOOKUP($C1745,Listen!$A$2:$C$45,3,FALSE))</f>
        <v>0</v>
      </c>
      <c r="AE1745" s="49">
        <f t="shared" si="572"/>
        <v>0</v>
      </c>
      <c r="AF1745" s="49">
        <f t="shared" si="572"/>
        <v>0</v>
      </c>
      <c r="AG1745" s="49">
        <f>IFERROR(IF(OR($V1745&lt;&gt;"Ja",VLOOKUP($C1745,Listen!$A$2:$F$45,5,0)="Nein",D1745&lt;IF(C1745="LNG Anbindungsanlagen gemäß separater Festlegung",2022,2023)),$AC1745,$AA1745),0)</f>
        <v>0</v>
      </c>
      <c r="AH1745" s="49">
        <f>IFERROR(IF(OR($V1745&lt;&gt;"Ja",VLOOKUP($C1745,Listen!$A$2:$F$45,5,0)="Nein",D1745&lt;IF(C1745="LNG Anbindungsanlagen gemäß separater Festlegung",2022,2023)),$AC1745,$AA1745),0)</f>
        <v>0</v>
      </c>
      <c r="AI1745" s="49">
        <f>IFERROR(IF(OR($W1745&lt;&gt;"Ja",VLOOKUP($C1745,Listen!$A$2:$F$45,6,0)="Nein"),$AC1745,$AB1745),0)</f>
        <v>0</v>
      </c>
      <c r="AJ1745" s="49">
        <f>IFERROR(IF(OR($W1745&lt;&gt;"Ja",VLOOKUP($C1745,Listen!$A$2:$F$45,6,0)="Nein"),$AC1745,$AB1745),0)</f>
        <v>0</v>
      </c>
      <c r="AK1745" s="49">
        <f>IFERROR(IF(OR($W1745&lt;&gt;"Ja",VLOOKUP($C1745,Listen!$A$2:$F$45,6,0)="Nein"),$AC1745,$AB1745),0)</f>
        <v>0</v>
      </c>
      <c r="AL1745" s="51">
        <f t="shared" si="573"/>
        <v>0</v>
      </c>
      <c r="AM1745" s="296">
        <f>IFERROR(IF(VLOOKUP($C1745,Listen!$A$2:$F$45,6,0)="Ja",MAX(BC1745:BD1745),D_SAV!$BC1745),0)</f>
        <v>0</v>
      </c>
      <c r="AN1745" s="51">
        <f t="shared" si="574"/>
        <v>0</v>
      </c>
      <c r="AP1745" s="304">
        <f t="shared" si="575"/>
        <v>0</v>
      </c>
      <c r="AQ1745" s="304">
        <f t="shared" si="576"/>
        <v>0</v>
      </c>
      <c r="AR1745" s="304">
        <f t="shared" si="577"/>
        <v>0</v>
      </c>
      <c r="AS1745" s="304">
        <f t="shared" si="578"/>
        <v>0</v>
      </c>
      <c r="AT1745" s="304">
        <f t="shared" si="579"/>
        <v>0</v>
      </c>
      <c r="AU1745" s="304">
        <f t="shared" si="580"/>
        <v>0</v>
      </c>
      <c r="AV1745" s="304">
        <f t="shared" si="581"/>
        <v>0</v>
      </c>
      <c r="AW1745" s="304">
        <f t="shared" si="582"/>
        <v>0</v>
      </c>
      <c r="AX1745" s="304">
        <f t="shared" si="583"/>
        <v>0</v>
      </c>
      <c r="AY1745" s="304">
        <f t="shared" si="584"/>
        <v>0</v>
      </c>
      <c r="AZ1745" s="304">
        <f t="shared" si="585"/>
        <v>0</v>
      </c>
      <c r="BA1745" s="304">
        <f t="shared" si="586"/>
        <v>0</v>
      </c>
      <c r="BB1745" s="304">
        <f t="shared" si="587"/>
        <v>0</v>
      </c>
      <c r="BC1745" s="304">
        <f t="shared" si="588"/>
        <v>0</v>
      </c>
      <c r="BD1745" s="304">
        <f t="shared" si="589"/>
        <v>0</v>
      </c>
      <c r="BE1745" s="304">
        <f>IFERROR(IF(VLOOKUP($C1745,Listen!$A$2:$F$45,6,0)="Ja",BB1745-MAX(BC1745:BD1745),BB1745-BC1745),0)</f>
        <v>0</v>
      </c>
    </row>
    <row r="1746" spans="1:57" x14ac:dyDescent="0.25">
      <c r="A1746" s="320" t="str">
        <f>IF(AND(D1746&lt;&gt;0,C1746&lt;&gt;0,E1746&lt;&gt;0),IF(B1746&lt;&gt;0,CONCATENATE(B1746,"-AGr",VLOOKUP(C1746,Listen!$A$2:$D$45,4,FALSE),"-",D1746,"-",E1746,),CONCATENATE("AGr",VLOOKUP(C1746,Listen!$A$2:$D$45,4,FALSE),"-",D1746,"-",E1746)),"keine vollständige ID")</f>
        <v>keine vollständige ID</v>
      </c>
      <c r="B1746" s="301"/>
      <c r="C1746" s="287"/>
      <c r="D1746" s="34"/>
      <c r="E1746" s="306"/>
      <c r="F1746" s="116"/>
      <c r="G1746" s="17"/>
      <c r="H1746" s="17"/>
      <c r="I1746" s="17"/>
      <c r="J1746" s="17"/>
      <c r="K1746" s="17"/>
      <c r="L1746" s="17"/>
      <c r="M1746" s="17"/>
      <c r="N1746" s="17"/>
      <c r="O1746" s="116"/>
      <c r="P1746" s="117">
        <f>IF(D1746&gt;A_Stammdaten!$B$12,0,SUM(G1746,H1746,J1746,L1746:M1746)-SUM(I1746,K1746,N1746:O1746))</f>
        <v>0</v>
      </c>
      <c r="Q1746" s="17"/>
      <c r="R1746" s="17"/>
      <c r="S1746" s="17"/>
      <c r="T1746" s="17"/>
      <c r="U1746" s="62">
        <f t="shared" si="569"/>
        <v>0</v>
      </c>
      <c r="V1746" s="34"/>
      <c r="W1746" s="34"/>
      <c r="X1746" s="34"/>
      <c r="Y1746" s="34"/>
      <c r="Z1746" s="34"/>
      <c r="AA1746" s="63" t="str">
        <f t="shared" si="570"/>
        <v>-</v>
      </c>
      <c r="AB1746" s="63" t="str">
        <f t="shared" si="571"/>
        <v>-</v>
      </c>
      <c r="AC1746" s="63">
        <f>IF(ISBLANK($C1746),0,VLOOKUP($C1746,Listen!$A$2:$C$45,2,FALSE))</f>
        <v>0</v>
      </c>
      <c r="AD1746" s="63">
        <f>IF(ISBLANK($C1746),0,VLOOKUP($C1746,Listen!$A$2:$C$45,3,FALSE))</f>
        <v>0</v>
      </c>
      <c r="AE1746" s="49">
        <f t="shared" si="572"/>
        <v>0</v>
      </c>
      <c r="AF1746" s="49">
        <f t="shared" si="572"/>
        <v>0</v>
      </c>
      <c r="AG1746" s="49">
        <f>IFERROR(IF(OR($V1746&lt;&gt;"Ja",VLOOKUP($C1746,Listen!$A$2:$F$45,5,0)="Nein",D1746&lt;IF(C1746="LNG Anbindungsanlagen gemäß separater Festlegung",2022,2023)),$AC1746,$AA1746),0)</f>
        <v>0</v>
      </c>
      <c r="AH1746" s="49">
        <f>IFERROR(IF(OR($V1746&lt;&gt;"Ja",VLOOKUP($C1746,Listen!$A$2:$F$45,5,0)="Nein",D1746&lt;IF(C1746="LNG Anbindungsanlagen gemäß separater Festlegung",2022,2023)),$AC1746,$AA1746),0)</f>
        <v>0</v>
      </c>
      <c r="AI1746" s="49">
        <f>IFERROR(IF(OR($W1746&lt;&gt;"Ja",VLOOKUP($C1746,Listen!$A$2:$F$45,6,0)="Nein"),$AC1746,$AB1746),0)</f>
        <v>0</v>
      </c>
      <c r="AJ1746" s="49">
        <f>IFERROR(IF(OR($W1746&lt;&gt;"Ja",VLOOKUP($C1746,Listen!$A$2:$F$45,6,0)="Nein"),$AC1746,$AB1746),0)</f>
        <v>0</v>
      </c>
      <c r="AK1746" s="49">
        <f>IFERROR(IF(OR($W1746&lt;&gt;"Ja",VLOOKUP($C1746,Listen!$A$2:$F$45,6,0)="Nein"),$AC1746,$AB1746),0)</f>
        <v>0</v>
      </c>
      <c r="AL1746" s="51">
        <f t="shared" si="573"/>
        <v>0</v>
      </c>
      <c r="AM1746" s="296">
        <f>IFERROR(IF(VLOOKUP($C1746,Listen!$A$2:$F$45,6,0)="Ja",MAX(BC1746:BD1746),D_SAV!$BC1746),0)</f>
        <v>0</v>
      </c>
      <c r="AN1746" s="51">
        <f t="shared" si="574"/>
        <v>0</v>
      </c>
      <c r="AP1746" s="304">
        <f t="shared" si="575"/>
        <v>0</v>
      </c>
      <c r="AQ1746" s="304">
        <f t="shared" si="576"/>
        <v>0</v>
      </c>
      <c r="AR1746" s="304">
        <f t="shared" si="577"/>
        <v>0</v>
      </c>
      <c r="AS1746" s="304">
        <f t="shared" si="578"/>
        <v>0</v>
      </c>
      <c r="AT1746" s="304">
        <f t="shared" si="579"/>
        <v>0</v>
      </c>
      <c r="AU1746" s="304">
        <f t="shared" si="580"/>
        <v>0</v>
      </c>
      <c r="AV1746" s="304">
        <f t="shared" si="581"/>
        <v>0</v>
      </c>
      <c r="AW1746" s="304">
        <f t="shared" si="582"/>
        <v>0</v>
      </c>
      <c r="AX1746" s="304">
        <f t="shared" si="583"/>
        <v>0</v>
      </c>
      <c r="AY1746" s="304">
        <f t="shared" si="584"/>
        <v>0</v>
      </c>
      <c r="AZ1746" s="304">
        <f t="shared" si="585"/>
        <v>0</v>
      </c>
      <c r="BA1746" s="304">
        <f t="shared" si="586"/>
        <v>0</v>
      </c>
      <c r="BB1746" s="304">
        <f t="shared" si="587"/>
        <v>0</v>
      </c>
      <c r="BC1746" s="304">
        <f t="shared" si="588"/>
        <v>0</v>
      </c>
      <c r="BD1746" s="304">
        <f t="shared" si="589"/>
        <v>0</v>
      </c>
      <c r="BE1746" s="304">
        <f>IFERROR(IF(VLOOKUP($C1746,Listen!$A$2:$F$45,6,0)="Ja",BB1746-MAX(BC1746:BD1746),BB1746-BC1746),0)</f>
        <v>0</v>
      </c>
    </row>
    <row r="1747" spans="1:57" x14ac:dyDescent="0.25">
      <c r="A1747" s="320" t="str">
        <f>IF(AND(D1747&lt;&gt;0,C1747&lt;&gt;0,E1747&lt;&gt;0),IF(B1747&lt;&gt;0,CONCATENATE(B1747,"-AGr",VLOOKUP(C1747,Listen!$A$2:$D$45,4,FALSE),"-",D1747,"-",E1747,),CONCATENATE("AGr",VLOOKUP(C1747,Listen!$A$2:$D$45,4,FALSE),"-",D1747,"-",E1747)),"keine vollständige ID")</f>
        <v>keine vollständige ID</v>
      </c>
      <c r="B1747" s="301"/>
      <c r="C1747" s="287"/>
      <c r="D1747" s="34"/>
      <c r="E1747" s="306"/>
      <c r="F1747" s="116"/>
      <c r="G1747" s="17"/>
      <c r="H1747" s="17"/>
      <c r="I1747" s="17"/>
      <c r="J1747" s="17"/>
      <c r="K1747" s="17"/>
      <c r="L1747" s="17"/>
      <c r="M1747" s="17"/>
      <c r="N1747" s="17"/>
      <c r="O1747" s="116"/>
      <c r="P1747" s="117">
        <f>IF(D1747&gt;A_Stammdaten!$B$12,0,SUM(G1747,H1747,J1747,L1747:M1747)-SUM(I1747,K1747,N1747:O1747))</f>
        <v>0</v>
      </c>
      <c r="Q1747" s="17"/>
      <c r="R1747" s="17"/>
      <c r="S1747" s="17"/>
      <c r="T1747" s="17"/>
      <c r="U1747" s="62">
        <f t="shared" si="569"/>
        <v>0</v>
      </c>
      <c r="V1747" s="34"/>
      <c r="W1747" s="34"/>
      <c r="X1747" s="34"/>
      <c r="Y1747" s="34"/>
      <c r="Z1747" s="34"/>
      <c r="AA1747" s="63" t="str">
        <f t="shared" si="570"/>
        <v>-</v>
      </c>
      <c r="AB1747" s="63" t="str">
        <f t="shared" si="571"/>
        <v>-</v>
      </c>
      <c r="AC1747" s="63">
        <f>IF(ISBLANK($C1747),0,VLOOKUP($C1747,Listen!$A$2:$C$45,2,FALSE))</f>
        <v>0</v>
      </c>
      <c r="AD1747" s="63">
        <f>IF(ISBLANK($C1747),0,VLOOKUP($C1747,Listen!$A$2:$C$45,3,FALSE))</f>
        <v>0</v>
      </c>
      <c r="AE1747" s="49">
        <f t="shared" si="572"/>
        <v>0</v>
      </c>
      <c r="AF1747" s="49">
        <f t="shared" si="572"/>
        <v>0</v>
      </c>
      <c r="AG1747" s="49">
        <f>IFERROR(IF(OR($V1747&lt;&gt;"Ja",VLOOKUP($C1747,Listen!$A$2:$F$45,5,0)="Nein",D1747&lt;IF(C1747="LNG Anbindungsanlagen gemäß separater Festlegung",2022,2023)),$AC1747,$AA1747),0)</f>
        <v>0</v>
      </c>
      <c r="AH1747" s="49">
        <f>IFERROR(IF(OR($V1747&lt;&gt;"Ja",VLOOKUP($C1747,Listen!$A$2:$F$45,5,0)="Nein",D1747&lt;IF(C1747="LNG Anbindungsanlagen gemäß separater Festlegung",2022,2023)),$AC1747,$AA1747),0)</f>
        <v>0</v>
      </c>
      <c r="AI1747" s="49">
        <f>IFERROR(IF(OR($W1747&lt;&gt;"Ja",VLOOKUP($C1747,Listen!$A$2:$F$45,6,0)="Nein"),$AC1747,$AB1747),0)</f>
        <v>0</v>
      </c>
      <c r="AJ1747" s="49">
        <f>IFERROR(IF(OR($W1747&lt;&gt;"Ja",VLOOKUP($C1747,Listen!$A$2:$F$45,6,0)="Nein"),$AC1747,$AB1747),0)</f>
        <v>0</v>
      </c>
      <c r="AK1747" s="49">
        <f>IFERROR(IF(OR($W1747&lt;&gt;"Ja",VLOOKUP($C1747,Listen!$A$2:$F$45,6,0)="Nein"),$AC1747,$AB1747),0)</f>
        <v>0</v>
      </c>
      <c r="AL1747" s="51">
        <f t="shared" si="573"/>
        <v>0</v>
      </c>
      <c r="AM1747" s="296">
        <f>IFERROR(IF(VLOOKUP($C1747,Listen!$A$2:$F$45,6,0)="Ja",MAX(BC1747:BD1747),D_SAV!$BC1747),0)</f>
        <v>0</v>
      </c>
      <c r="AN1747" s="51">
        <f t="shared" si="574"/>
        <v>0</v>
      </c>
      <c r="AP1747" s="304">
        <f t="shared" si="575"/>
        <v>0</v>
      </c>
      <c r="AQ1747" s="304">
        <f t="shared" si="576"/>
        <v>0</v>
      </c>
      <c r="AR1747" s="304">
        <f t="shared" si="577"/>
        <v>0</v>
      </c>
      <c r="AS1747" s="304">
        <f t="shared" si="578"/>
        <v>0</v>
      </c>
      <c r="AT1747" s="304">
        <f t="shared" si="579"/>
        <v>0</v>
      </c>
      <c r="AU1747" s="304">
        <f t="shared" si="580"/>
        <v>0</v>
      </c>
      <c r="AV1747" s="304">
        <f t="shared" si="581"/>
        <v>0</v>
      </c>
      <c r="AW1747" s="304">
        <f t="shared" si="582"/>
        <v>0</v>
      </c>
      <c r="AX1747" s="304">
        <f t="shared" si="583"/>
        <v>0</v>
      </c>
      <c r="AY1747" s="304">
        <f t="shared" si="584"/>
        <v>0</v>
      </c>
      <c r="AZ1747" s="304">
        <f t="shared" si="585"/>
        <v>0</v>
      </c>
      <c r="BA1747" s="304">
        <f t="shared" si="586"/>
        <v>0</v>
      </c>
      <c r="BB1747" s="304">
        <f t="shared" si="587"/>
        <v>0</v>
      </c>
      <c r="BC1747" s="304">
        <f t="shared" si="588"/>
        <v>0</v>
      </c>
      <c r="BD1747" s="304">
        <f t="shared" si="589"/>
        <v>0</v>
      </c>
      <c r="BE1747" s="304">
        <f>IFERROR(IF(VLOOKUP($C1747,Listen!$A$2:$F$45,6,0)="Ja",BB1747-MAX(BC1747:BD1747),BB1747-BC1747),0)</f>
        <v>0</v>
      </c>
    </row>
    <row r="1748" spans="1:57" x14ac:dyDescent="0.25">
      <c r="A1748" s="320" t="str">
        <f>IF(AND(D1748&lt;&gt;0,C1748&lt;&gt;0,E1748&lt;&gt;0),IF(B1748&lt;&gt;0,CONCATENATE(B1748,"-AGr",VLOOKUP(C1748,Listen!$A$2:$D$45,4,FALSE),"-",D1748,"-",E1748,),CONCATENATE("AGr",VLOOKUP(C1748,Listen!$A$2:$D$45,4,FALSE),"-",D1748,"-",E1748)),"keine vollständige ID")</f>
        <v>keine vollständige ID</v>
      </c>
      <c r="B1748" s="301"/>
      <c r="C1748" s="287"/>
      <c r="D1748" s="34"/>
      <c r="E1748" s="306"/>
      <c r="F1748" s="116"/>
      <c r="G1748" s="17"/>
      <c r="H1748" s="17"/>
      <c r="I1748" s="17"/>
      <c r="J1748" s="17"/>
      <c r="K1748" s="17"/>
      <c r="L1748" s="17"/>
      <c r="M1748" s="17"/>
      <c r="N1748" s="17"/>
      <c r="O1748" s="116"/>
      <c r="P1748" s="117">
        <f>IF(D1748&gt;A_Stammdaten!$B$12,0,SUM(G1748,H1748,J1748,L1748:M1748)-SUM(I1748,K1748,N1748:O1748))</f>
        <v>0</v>
      </c>
      <c r="Q1748" s="17"/>
      <c r="R1748" s="17"/>
      <c r="S1748" s="17"/>
      <c r="T1748" s="17"/>
      <c r="U1748" s="62">
        <f t="shared" si="569"/>
        <v>0</v>
      </c>
      <c r="V1748" s="34"/>
      <c r="W1748" s="34"/>
      <c r="X1748" s="34"/>
      <c r="Y1748" s="34"/>
      <c r="Z1748" s="34"/>
      <c r="AA1748" s="63" t="str">
        <f t="shared" si="570"/>
        <v>-</v>
      </c>
      <c r="AB1748" s="63" t="str">
        <f t="shared" si="571"/>
        <v>-</v>
      </c>
      <c r="AC1748" s="63">
        <f>IF(ISBLANK($C1748),0,VLOOKUP($C1748,Listen!$A$2:$C$45,2,FALSE))</f>
        <v>0</v>
      </c>
      <c r="AD1748" s="63">
        <f>IF(ISBLANK($C1748),0,VLOOKUP($C1748,Listen!$A$2:$C$45,3,FALSE))</f>
        <v>0</v>
      </c>
      <c r="AE1748" s="49">
        <f t="shared" si="572"/>
        <v>0</v>
      </c>
      <c r="AF1748" s="49">
        <f t="shared" si="572"/>
        <v>0</v>
      </c>
      <c r="AG1748" s="49">
        <f>IFERROR(IF(OR($V1748&lt;&gt;"Ja",VLOOKUP($C1748,Listen!$A$2:$F$45,5,0)="Nein",D1748&lt;IF(C1748="LNG Anbindungsanlagen gemäß separater Festlegung",2022,2023)),$AC1748,$AA1748),0)</f>
        <v>0</v>
      </c>
      <c r="AH1748" s="49">
        <f>IFERROR(IF(OR($V1748&lt;&gt;"Ja",VLOOKUP($C1748,Listen!$A$2:$F$45,5,0)="Nein",D1748&lt;IF(C1748="LNG Anbindungsanlagen gemäß separater Festlegung",2022,2023)),$AC1748,$AA1748),0)</f>
        <v>0</v>
      </c>
      <c r="AI1748" s="49">
        <f>IFERROR(IF(OR($W1748&lt;&gt;"Ja",VLOOKUP($C1748,Listen!$A$2:$F$45,6,0)="Nein"),$AC1748,$AB1748),0)</f>
        <v>0</v>
      </c>
      <c r="AJ1748" s="49">
        <f>IFERROR(IF(OR($W1748&lt;&gt;"Ja",VLOOKUP($C1748,Listen!$A$2:$F$45,6,0)="Nein"),$AC1748,$AB1748),0)</f>
        <v>0</v>
      </c>
      <c r="AK1748" s="49">
        <f>IFERROR(IF(OR($W1748&lt;&gt;"Ja",VLOOKUP($C1748,Listen!$A$2:$F$45,6,0)="Nein"),$AC1748,$AB1748),0)</f>
        <v>0</v>
      </c>
      <c r="AL1748" s="51">
        <f t="shared" si="573"/>
        <v>0</v>
      </c>
      <c r="AM1748" s="296">
        <f>IFERROR(IF(VLOOKUP($C1748,Listen!$A$2:$F$45,6,0)="Ja",MAX(BC1748:BD1748),D_SAV!$BC1748),0)</f>
        <v>0</v>
      </c>
      <c r="AN1748" s="51">
        <f t="shared" si="574"/>
        <v>0</v>
      </c>
      <c r="AP1748" s="304">
        <f t="shared" si="575"/>
        <v>0</v>
      </c>
      <c r="AQ1748" s="304">
        <f t="shared" si="576"/>
        <v>0</v>
      </c>
      <c r="AR1748" s="304">
        <f t="shared" si="577"/>
        <v>0</v>
      </c>
      <c r="AS1748" s="304">
        <f t="shared" si="578"/>
        <v>0</v>
      </c>
      <c r="AT1748" s="304">
        <f t="shared" si="579"/>
        <v>0</v>
      </c>
      <c r="AU1748" s="304">
        <f t="shared" si="580"/>
        <v>0</v>
      </c>
      <c r="AV1748" s="304">
        <f t="shared" si="581"/>
        <v>0</v>
      </c>
      <c r="AW1748" s="304">
        <f t="shared" si="582"/>
        <v>0</v>
      </c>
      <c r="AX1748" s="304">
        <f t="shared" si="583"/>
        <v>0</v>
      </c>
      <c r="AY1748" s="304">
        <f t="shared" si="584"/>
        <v>0</v>
      </c>
      <c r="AZ1748" s="304">
        <f t="shared" si="585"/>
        <v>0</v>
      </c>
      <c r="BA1748" s="304">
        <f t="shared" si="586"/>
        <v>0</v>
      </c>
      <c r="BB1748" s="304">
        <f t="shared" si="587"/>
        <v>0</v>
      </c>
      <c r="BC1748" s="304">
        <f t="shared" si="588"/>
        <v>0</v>
      </c>
      <c r="BD1748" s="304">
        <f t="shared" si="589"/>
        <v>0</v>
      </c>
      <c r="BE1748" s="304">
        <f>IFERROR(IF(VLOOKUP($C1748,Listen!$A$2:$F$45,6,0)="Ja",BB1748-MAX(BC1748:BD1748),BB1748-BC1748),0)</f>
        <v>0</v>
      </c>
    </row>
    <row r="1749" spans="1:57" x14ac:dyDescent="0.25">
      <c r="A1749" s="320" t="str">
        <f>IF(AND(D1749&lt;&gt;0,C1749&lt;&gt;0,E1749&lt;&gt;0),IF(B1749&lt;&gt;0,CONCATENATE(B1749,"-AGr",VLOOKUP(C1749,Listen!$A$2:$D$45,4,FALSE),"-",D1749,"-",E1749,),CONCATENATE("AGr",VLOOKUP(C1749,Listen!$A$2:$D$45,4,FALSE),"-",D1749,"-",E1749)),"keine vollständige ID")</f>
        <v>keine vollständige ID</v>
      </c>
      <c r="B1749" s="301"/>
      <c r="C1749" s="287"/>
      <c r="D1749" s="34"/>
      <c r="E1749" s="306"/>
      <c r="F1749" s="116"/>
      <c r="G1749" s="17"/>
      <c r="H1749" s="17"/>
      <c r="I1749" s="17"/>
      <c r="J1749" s="17"/>
      <c r="K1749" s="17"/>
      <c r="L1749" s="17"/>
      <c r="M1749" s="17"/>
      <c r="N1749" s="17"/>
      <c r="O1749" s="116"/>
      <c r="P1749" s="117">
        <f>IF(D1749&gt;A_Stammdaten!$B$12,0,SUM(G1749,H1749,J1749,L1749:M1749)-SUM(I1749,K1749,N1749:O1749))</f>
        <v>0</v>
      </c>
      <c r="Q1749" s="17"/>
      <c r="R1749" s="17"/>
      <c r="S1749" s="17"/>
      <c r="T1749" s="17"/>
      <c r="U1749" s="62">
        <f t="shared" si="569"/>
        <v>0</v>
      </c>
      <c r="V1749" s="34"/>
      <c r="W1749" s="34"/>
      <c r="X1749" s="34"/>
      <c r="Y1749" s="34"/>
      <c r="Z1749" s="34"/>
      <c r="AA1749" s="63" t="str">
        <f t="shared" si="570"/>
        <v>-</v>
      </c>
      <c r="AB1749" s="63" t="str">
        <f t="shared" si="571"/>
        <v>-</v>
      </c>
      <c r="AC1749" s="63">
        <f>IF(ISBLANK($C1749),0,VLOOKUP($C1749,Listen!$A$2:$C$45,2,FALSE))</f>
        <v>0</v>
      </c>
      <c r="AD1749" s="63">
        <f>IF(ISBLANK($C1749),0,VLOOKUP($C1749,Listen!$A$2:$C$45,3,FALSE))</f>
        <v>0</v>
      </c>
      <c r="AE1749" s="49">
        <f t="shared" si="572"/>
        <v>0</v>
      </c>
      <c r="AF1749" s="49">
        <f t="shared" si="572"/>
        <v>0</v>
      </c>
      <c r="AG1749" s="49">
        <f>IFERROR(IF(OR($V1749&lt;&gt;"Ja",VLOOKUP($C1749,Listen!$A$2:$F$45,5,0)="Nein",D1749&lt;IF(C1749="LNG Anbindungsanlagen gemäß separater Festlegung",2022,2023)),$AC1749,$AA1749),0)</f>
        <v>0</v>
      </c>
      <c r="AH1749" s="49">
        <f>IFERROR(IF(OR($V1749&lt;&gt;"Ja",VLOOKUP($C1749,Listen!$A$2:$F$45,5,0)="Nein",D1749&lt;IF(C1749="LNG Anbindungsanlagen gemäß separater Festlegung",2022,2023)),$AC1749,$AA1749),0)</f>
        <v>0</v>
      </c>
      <c r="AI1749" s="49">
        <f>IFERROR(IF(OR($W1749&lt;&gt;"Ja",VLOOKUP($C1749,Listen!$A$2:$F$45,6,0)="Nein"),$AC1749,$AB1749),0)</f>
        <v>0</v>
      </c>
      <c r="AJ1749" s="49">
        <f>IFERROR(IF(OR($W1749&lt;&gt;"Ja",VLOOKUP($C1749,Listen!$A$2:$F$45,6,0)="Nein"),$AC1749,$AB1749),0)</f>
        <v>0</v>
      </c>
      <c r="AK1749" s="49">
        <f>IFERROR(IF(OR($W1749&lt;&gt;"Ja",VLOOKUP($C1749,Listen!$A$2:$F$45,6,0)="Nein"),$AC1749,$AB1749),0)</f>
        <v>0</v>
      </c>
      <c r="AL1749" s="51">
        <f t="shared" si="573"/>
        <v>0</v>
      </c>
      <c r="AM1749" s="296">
        <f>IFERROR(IF(VLOOKUP($C1749,Listen!$A$2:$F$45,6,0)="Ja",MAX(BC1749:BD1749),D_SAV!$BC1749),0)</f>
        <v>0</v>
      </c>
      <c r="AN1749" s="51">
        <f t="shared" si="574"/>
        <v>0</v>
      </c>
      <c r="AP1749" s="304">
        <f t="shared" si="575"/>
        <v>0</v>
      </c>
      <c r="AQ1749" s="304">
        <f t="shared" si="576"/>
        <v>0</v>
      </c>
      <c r="AR1749" s="304">
        <f t="shared" si="577"/>
        <v>0</v>
      </c>
      <c r="AS1749" s="304">
        <f t="shared" si="578"/>
        <v>0</v>
      </c>
      <c r="AT1749" s="304">
        <f t="shared" si="579"/>
        <v>0</v>
      </c>
      <c r="AU1749" s="304">
        <f t="shared" si="580"/>
        <v>0</v>
      </c>
      <c r="AV1749" s="304">
        <f t="shared" si="581"/>
        <v>0</v>
      </c>
      <c r="AW1749" s="304">
        <f t="shared" si="582"/>
        <v>0</v>
      </c>
      <c r="AX1749" s="304">
        <f t="shared" si="583"/>
        <v>0</v>
      </c>
      <c r="AY1749" s="304">
        <f t="shared" si="584"/>
        <v>0</v>
      </c>
      <c r="AZ1749" s="304">
        <f t="shared" si="585"/>
        <v>0</v>
      </c>
      <c r="BA1749" s="304">
        <f t="shared" si="586"/>
        <v>0</v>
      </c>
      <c r="BB1749" s="304">
        <f t="shared" si="587"/>
        <v>0</v>
      </c>
      <c r="BC1749" s="304">
        <f t="shared" si="588"/>
        <v>0</v>
      </c>
      <c r="BD1749" s="304">
        <f t="shared" si="589"/>
        <v>0</v>
      </c>
      <c r="BE1749" s="304">
        <f>IFERROR(IF(VLOOKUP($C1749,Listen!$A$2:$F$45,6,0)="Ja",BB1749-MAX(BC1749:BD1749),BB1749-BC1749),0)</f>
        <v>0</v>
      </c>
    </row>
    <row r="1750" spans="1:57" x14ac:dyDescent="0.25">
      <c r="A1750" s="320" t="str">
        <f>IF(AND(D1750&lt;&gt;0,C1750&lt;&gt;0,E1750&lt;&gt;0),IF(B1750&lt;&gt;0,CONCATENATE(B1750,"-AGr",VLOOKUP(C1750,Listen!$A$2:$D$45,4,FALSE),"-",D1750,"-",E1750,),CONCATENATE("AGr",VLOOKUP(C1750,Listen!$A$2:$D$45,4,FALSE),"-",D1750,"-",E1750)),"keine vollständige ID")</f>
        <v>keine vollständige ID</v>
      </c>
      <c r="B1750" s="301"/>
      <c r="C1750" s="287"/>
      <c r="D1750" s="34"/>
      <c r="E1750" s="306"/>
      <c r="F1750" s="116"/>
      <c r="G1750" s="17"/>
      <c r="H1750" s="17"/>
      <c r="I1750" s="17"/>
      <c r="J1750" s="17"/>
      <c r="K1750" s="17"/>
      <c r="L1750" s="17"/>
      <c r="M1750" s="17"/>
      <c r="N1750" s="17"/>
      <c r="O1750" s="116"/>
      <c r="P1750" s="117">
        <f>IF(D1750&gt;A_Stammdaten!$B$12,0,SUM(G1750,H1750,J1750,L1750:M1750)-SUM(I1750,K1750,N1750:O1750))</f>
        <v>0</v>
      </c>
      <c r="Q1750" s="17"/>
      <c r="R1750" s="17"/>
      <c r="S1750" s="17"/>
      <c r="T1750" s="17"/>
      <c r="U1750" s="62">
        <f t="shared" si="569"/>
        <v>0</v>
      </c>
      <c r="V1750" s="34"/>
      <c r="W1750" s="34"/>
      <c r="X1750" s="34"/>
      <c r="Y1750" s="34"/>
      <c r="Z1750" s="34"/>
      <c r="AA1750" s="63" t="str">
        <f t="shared" si="570"/>
        <v>-</v>
      </c>
      <c r="AB1750" s="63" t="str">
        <f t="shared" si="571"/>
        <v>-</v>
      </c>
      <c r="AC1750" s="63">
        <f>IF(ISBLANK($C1750),0,VLOOKUP($C1750,Listen!$A$2:$C$45,2,FALSE))</f>
        <v>0</v>
      </c>
      <c r="AD1750" s="63">
        <f>IF(ISBLANK($C1750),0,VLOOKUP($C1750,Listen!$A$2:$C$45,3,FALSE))</f>
        <v>0</v>
      </c>
      <c r="AE1750" s="49">
        <f t="shared" si="572"/>
        <v>0</v>
      </c>
      <c r="AF1750" s="49">
        <f t="shared" si="572"/>
        <v>0</v>
      </c>
      <c r="AG1750" s="49">
        <f>IFERROR(IF(OR($V1750&lt;&gt;"Ja",VLOOKUP($C1750,Listen!$A$2:$F$45,5,0)="Nein",D1750&lt;IF(C1750="LNG Anbindungsanlagen gemäß separater Festlegung",2022,2023)),$AC1750,$AA1750),0)</f>
        <v>0</v>
      </c>
      <c r="AH1750" s="49">
        <f>IFERROR(IF(OR($V1750&lt;&gt;"Ja",VLOOKUP($C1750,Listen!$A$2:$F$45,5,0)="Nein",D1750&lt;IF(C1750="LNG Anbindungsanlagen gemäß separater Festlegung",2022,2023)),$AC1750,$AA1750),0)</f>
        <v>0</v>
      </c>
      <c r="AI1750" s="49">
        <f>IFERROR(IF(OR($W1750&lt;&gt;"Ja",VLOOKUP($C1750,Listen!$A$2:$F$45,6,0)="Nein"),$AC1750,$AB1750),0)</f>
        <v>0</v>
      </c>
      <c r="AJ1750" s="49">
        <f>IFERROR(IF(OR($W1750&lt;&gt;"Ja",VLOOKUP($C1750,Listen!$A$2:$F$45,6,0)="Nein"),$AC1750,$AB1750),0)</f>
        <v>0</v>
      </c>
      <c r="AK1750" s="49">
        <f>IFERROR(IF(OR($W1750&lt;&gt;"Ja",VLOOKUP($C1750,Listen!$A$2:$F$45,6,0)="Nein"),$AC1750,$AB1750),0)</f>
        <v>0</v>
      </c>
      <c r="AL1750" s="51">
        <f t="shared" si="573"/>
        <v>0</v>
      </c>
      <c r="AM1750" s="296">
        <f>IFERROR(IF(VLOOKUP($C1750,Listen!$A$2:$F$45,6,0)="Ja",MAX(BC1750:BD1750),D_SAV!$BC1750),0)</f>
        <v>0</v>
      </c>
      <c r="AN1750" s="51">
        <f t="shared" si="574"/>
        <v>0</v>
      </c>
      <c r="AP1750" s="304">
        <f t="shared" si="575"/>
        <v>0</v>
      </c>
      <c r="AQ1750" s="304">
        <f t="shared" si="576"/>
        <v>0</v>
      </c>
      <c r="AR1750" s="304">
        <f t="shared" si="577"/>
        <v>0</v>
      </c>
      <c r="AS1750" s="304">
        <f t="shared" si="578"/>
        <v>0</v>
      </c>
      <c r="AT1750" s="304">
        <f t="shared" si="579"/>
        <v>0</v>
      </c>
      <c r="AU1750" s="304">
        <f t="shared" si="580"/>
        <v>0</v>
      </c>
      <c r="AV1750" s="304">
        <f t="shared" si="581"/>
        <v>0</v>
      </c>
      <c r="AW1750" s="304">
        <f t="shared" si="582"/>
        <v>0</v>
      </c>
      <c r="AX1750" s="304">
        <f t="shared" si="583"/>
        <v>0</v>
      </c>
      <c r="AY1750" s="304">
        <f t="shared" si="584"/>
        <v>0</v>
      </c>
      <c r="AZ1750" s="304">
        <f t="shared" si="585"/>
        <v>0</v>
      </c>
      <c r="BA1750" s="304">
        <f t="shared" si="586"/>
        <v>0</v>
      </c>
      <c r="BB1750" s="304">
        <f t="shared" si="587"/>
        <v>0</v>
      </c>
      <c r="BC1750" s="304">
        <f t="shared" si="588"/>
        <v>0</v>
      </c>
      <c r="BD1750" s="304">
        <f t="shared" si="589"/>
        <v>0</v>
      </c>
      <c r="BE1750" s="304">
        <f>IFERROR(IF(VLOOKUP($C1750,Listen!$A$2:$F$45,6,0)="Ja",BB1750-MAX(BC1750:BD1750),BB1750-BC1750),0)</f>
        <v>0</v>
      </c>
    </row>
    <row r="1751" spans="1:57" x14ac:dyDescent="0.25">
      <c r="A1751" s="320" t="str">
        <f>IF(AND(D1751&lt;&gt;0,C1751&lt;&gt;0,E1751&lt;&gt;0),IF(B1751&lt;&gt;0,CONCATENATE(B1751,"-AGr",VLOOKUP(C1751,Listen!$A$2:$D$45,4,FALSE),"-",D1751,"-",E1751,),CONCATENATE("AGr",VLOOKUP(C1751,Listen!$A$2:$D$45,4,FALSE),"-",D1751,"-",E1751)),"keine vollständige ID")</f>
        <v>keine vollständige ID</v>
      </c>
      <c r="B1751" s="301"/>
      <c r="C1751" s="287"/>
      <c r="D1751" s="34"/>
      <c r="E1751" s="306"/>
      <c r="F1751" s="116"/>
      <c r="G1751" s="17"/>
      <c r="H1751" s="17"/>
      <c r="I1751" s="17"/>
      <c r="J1751" s="17"/>
      <c r="K1751" s="17"/>
      <c r="L1751" s="17"/>
      <c r="M1751" s="17"/>
      <c r="N1751" s="17"/>
      <c r="O1751" s="116"/>
      <c r="P1751" s="117">
        <f>IF(D1751&gt;A_Stammdaten!$B$12,0,SUM(G1751,H1751,J1751,L1751:M1751)-SUM(I1751,K1751,N1751:O1751))</f>
        <v>0</v>
      </c>
      <c r="Q1751" s="17"/>
      <c r="R1751" s="17"/>
      <c r="S1751" s="17"/>
      <c r="T1751" s="17"/>
      <c r="U1751" s="62">
        <f t="shared" si="569"/>
        <v>0</v>
      </c>
      <c r="V1751" s="34"/>
      <c r="W1751" s="34"/>
      <c r="X1751" s="34"/>
      <c r="Y1751" s="34"/>
      <c r="Z1751" s="34"/>
      <c r="AA1751" s="63" t="str">
        <f t="shared" si="570"/>
        <v>-</v>
      </c>
      <c r="AB1751" s="63" t="str">
        <f t="shared" si="571"/>
        <v>-</v>
      </c>
      <c r="AC1751" s="63">
        <f>IF(ISBLANK($C1751),0,VLOOKUP($C1751,Listen!$A$2:$C$45,2,FALSE))</f>
        <v>0</v>
      </c>
      <c r="AD1751" s="63">
        <f>IF(ISBLANK($C1751),0,VLOOKUP($C1751,Listen!$A$2:$C$45,3,FALSE))</f>
        <v>0</v>
      </c>
      <c r="AE1751" s="49">
        <f t="shared" si="572"/>
        <v>0</v>
      </c>
      <c r="AF1751" s="49">
        <f t="shared" si="572"/>
        <v>0</v>
      </c>
      <c r="AG1751" s="49">
        <f>IFERROR(IF(OR($V1751&lt;&gt;"Ja",VLOOKUP($C1751,Listen!$A$2:$F$45,5,0)="Nein",D1751&lt;IF(C1751="LNG Anbindungsanlagen gemäß separater Festlegung",2022,2023)),$AC1751,$AA1751),0)</f>
        <v>0</v>
      </c>
      <c r="AH1751" s="49">
        <f>IFERROR(IF(OR($V1751&lt;&gt;"Ja",VLOOKUP($C1751,Listen!$A$2:$F$45,5,0)="Nein",D1751&lt;IF(C1751="LNG Anbindungsanlagen gemäß separater Festlegung",2022,2023)),$AC1751,$AA1751),0)</f>
        <v>0</v>
      </c>
      <c r="AI1751" s="49">
        <f>IFERROR(IF(OR($W1751&lt;&gt;"Ja",VLOOKUP($C1751,Listen!$A$2:$F$45,6,0)="Nein"),$AC1751,$AB1751),0)</f>
        <v>0</v>
      </c>
      <c r="AJ1751" s="49">
        <f>IFERROR(IF(OR($W1751&lt;&gt;"Ja",VLOOKUP($C1751,Listen!$A$2:$F$45,6,0)="Nein"),$AC1751,$AB1751),0)</f>
        <v>0</v>
      </c>
      <c r="AK1751" s="49">
        <f>IFERROR(IF(OR($W1751&lt;&gt;"Ja",VLOOKUP($C1751,Listen!$A$2:$F$45,6,0)="Nein"),$AC1751,$AB1751),0)</f>
        <v>0</v>
      </c>
      <c r="AL1751" s="51">
        <f t="shared" si="573"/>
        <v>0</v>
      </c>
      <c r="AM1751" s="296">
        <f>IFERROR(IF(VLOOKUP($C1751,Listen!$A$2:$F$45,6,0)="Ja",MAX(BC1751:BD1751),D_SAV!$BC1751),0)</f>
        <v>0</v>
      </c>
      <c r="AN1751" s="51">
        <f t="shared" si="574"/>
        <v>0</v>
      </c>
      <c r="AP1751" s="304">
        <f t="shared" si="575"/>
        <v>0</v>
      </c>
      <c r="AQ1751" s="304">
        <f t="shared" si="576"/>
        <v>0</v>
      </c>
      <c r="AR1751" s="304">
        <f t="shared" si="577"/>
        <v>0</v>
      </c>
      <c r="AS1751" s="304">
        <f t="shared" si="578"/>
        <v>0</v>
      </c>
      <c r="AT1751" s="304">
        <f t="shared" si="579"/>
        <v>0</v>
      </c>
      <c r="AU1751" s="304">
        <f t="shared" si="580"/>
        <v>0</v>
      </c>
      <c r="AV1751" s="304">
        <f t="shared" si="581"/>
        <v>0</v>
      </c>
      <c r="AW1751" s="304">
        <f t="shared" si="582"/>
        <v>0</v>
      </c>
      <c r="AX1751" s="304">
        <f t="shared" si="583"/>
        <v>0</v>
      </c>
      <c r="AY1751" s="304">
        <f t="shared" si="584"/>
        <v>0</v>
      </c>
      <c r="AZ1751" s="304">
        <f t="shared" si="585"/>
        <v>0</v>
      </c>
      <c r="BA1751" s="304">
        <f t="shared" si="586"/>
        <v>0</v>
      </c>
      <c r="BB1751" s="304">
        <f t="shared" si="587"/>
        <v>0</v>
      </c>
      <c r="BC1751" s="304">
        <f t="shared" si="588"/>
        <v>0</v>
      </c>
      <c r="BD1751" s="304">
        <f t="shared" si="589"/>
        <v>0</v>
      </c>
      <c r="BE1751" s="304">
        <f>IFERROR(IF(VLOOKUP($C1751,Listen!$A$2:$F$45,6,0)="Ja",BB1751-MAX(BC1751:BD1751),BB1751-BC1751),0)</f>
        <v>0</v>
      </c>
    </row>
    <row r="1752" spans="1:57" x14ac:dyDescent="0.25">
      <c r="A1752" s="320" t="str">
        <f>IF(AND(D1752&lt;&gt;0,C1752&lt;&gt;0,E1752&lt;&gt;0),IF(B1752&lt;&gt;0,CONCATENATE(B1752,"-AGr",VLOOKUP(C1752,Listen!$A$2:$D$45,4,FALSE),"-",D1752,"-",E1752,),CONCATENATE("AGr",VLOOKUP(C1752,Listen!$A$2:$D$45,4,FALSE),"-",D1752,"-",E1752)),"keine vollständige ID")</f>
        <v>keine vollständige ID</v>
      </c>
      <c r="B1752" s="301"/>
      <c r="C1752" s="287"/>
      <c r="D1752" s="34"/>
      <c r="E1752" s="306"/>
      <c r="F1752" s="116"/>
      <c r="G1752" s="17"/>
      <c r="H1752" s="17"/>
      <c r="I1752" s="17"/>
      <c r="J1752" s="17"/>
      <c r="K1752" s="17"/>
      <c r="L1752" s="17"/>
      <c r="M1752" s="17"/>
      <c r="N1752" s="17"/>
      <c r="O1752" s="116"/>
      <c r="P1752" s="117">
        <f>IF(D1752&gt;A_Stammdaten!$B$12,0,SUM(G1752,H1752,J1752,L1752:M1752)-SUM(I1752,K1752,N1752:O1752))</f>
        <v>0</v>
      </c>
      <c r="Q1752" s="17"/>
      <c r="R1752" s="17"/>
      <c r="S1752" s="17"/>
      <c r="T1752" s="17"/>
      <c r="U1752" s="62">
        <f t="shared" si="569"/>
        <v>0</v>
      </c>
      <c r="V1752" s="34"/>
      <c r="W1752" s="34"/>
      <c r="X1752" s="34"/>
      <c r="Y1752" s="34"/>
      <c r="Z1752" s="34"/>
      <c r="AA1752" s="63" t="str">
        <f t="shared" si="570"/>
        <v>-</v>
      </c>
      <c r="AB1752" s="63" t="str">
        <f t="shared" si="571"/>
        <v>-</v>
      </c>
      <c r="AC1752" s="63">
        <f>IF(ISBLANK($C1752),0,VLOOKUP($C1752,Listen!$A$2:$C$45,2,FALSE))</f>
        <v>0</v>
      </c>
      <c r="AD1752" s="63">
        <f>IF(ISBLANK($C1752),0,VLOOKUP($C1752,Listen!$A$2:$C$45,3,FALSE))</f>
        <v>0</v>
      </c>
      <c r="AE1752" s="49">
        <f t="shared" si="572"/>
        <v>0</v>
      </c>
      <c r="AF1752" s="49">
        <f t="shared" si="572"/>
        <v>0</v>
      </c>
      <c r="AG1752" s="49">
        <f>IFERROR(IF(OR($V1752&lt;&gt;"Ja",VLOOKUP($C1752,Listen!$A$2:$F$45,5,0)="Nein",D1752&lt;IF(C1752="LNG Anbindungsanlagen gemäß separater Festlegung",2022,2023)),$AC1752,$AA1752),0)</f>
        <v>0</v>
      </c>
      <c r="AH1752" s="49">
        <f>IFERROR(IF(OR($V1752&lt;&gt;"Ja",VLOOKUP($C1752,Listen!$A$2:$F$45,5,0)="Nein",D1752&lt;IF(C1752="LNG Anbindungsanlagen gemäß separater Festlegung",2022,2023)),$AC1752,$AA1752),0)</f>
        <v>0</v>
      </c>
      <c r="AI1752" s="49">
        <f>IFERROR(IF(OR($W1752&lt;&gt;"Ja",VLOOKUP($C1752,Listen!$A$2:$F$45,6,0)="Nein"),$AC1752,$AB1752),0)</f>
        <v>0</v>
      </c>
      <c r="AJ1752" s="49">
        <f>IFERROR(IF(OR($W1752&lt;&gt;"Ja",VLOOKUP($C1752,Listen!$A$2:$F$45,6,0)="Nein"),$AC1752,$AB1752),0)</f>
        <v>0</v>
      </c>
      <c r="AK1752" s="49">
        <f>IFERROR(IF(OR($W1752&lt;&gt;"Ja",VLOOKUP($C1752,Listen!$A$2:$F$45,6,0)="Nein"),$AC1752,$AB1752),0)</f>
        <v>0</v>
      </c>
      <c r="AL1752" s="51">
        <f t="shared" si="573"/>
        <v>0</v>
      </c>
      <c r="AM1752" s="296">
        <f>IFERROR(IF(VLOOKUP($C1752,Listen!$A$2:$F$45,6,0)="Ja",MAX(BC1752:BD1752),D_SAV!$BC1752),0)</f>
        <v>0</v>
      </c>
      <c r="AN1752" s="51">
        <f t="shared" si="574"/>
        <v>0</v>
      </c>
      <c r="AP1752" s="304">
        <f t="shared" si="575"/>
        <v>0</v>
      </c>
      <c r="AQ1752" s="304">
        <f t="shared" si="576"/>
        <v>0</v>
      </c>
      <c r="AR1752" s="304">
        <f t="shared" si="577"/>
        <v>0</v>
      </c>
      <c r="AS1752" s="304">
        <f t="shared" si="578"/>
        <v>0</v>
      </c>
      <c r="AT1752" s="304">
        <f t="shared" si="579"/>
        <v>0</v>
      </c>
      <c r="AU1752" s="304">
        <f t="shared" si="580"/>
        <v>0</v>
      </c>
      <c r="AV1752" s="304">
        <f t="shared" si="581"/>
        <v>0</v>
      </c>
      <c r="AW1752" s="304">
        <f t="shared" si="582"/>
        <v>0</v>
      </c>
      <c r="AX1752" s="304">
        <f t="shared" si="583"/>
        <v>0</v>
      </c>
      <c r="AY1752" s="304">
        <f t="shared" si="584"/>
        <v>0</v>
      </c>
      <c r="AZ1752" s="304">
        <f t="shared" si="585"/>
        <v>0</v>
      </c>
      <c r="BA1752" s="304">
        <f t="shared" si="586"/>
        <v>0</v>
      </c>
      <c r="BB1752" s="304">
        <f t="shared" si="587"/>
        <v>0</v>
      </c>
      <c r="BC1752" s="304">
        <f t="shared" si="588"/>
        <v>0</v>
      </c>
      <c r="BD1752" s="304">
        <f t="shared" si="589"/>
        <v>0</v>
      </c>
      <c r="BE1752" s="304">
        <f>IFERROR(IF(VLOOKUP($C1752,Listen!$A$2:$F$45,6,0)="Ja",BB1752-MAX(BC1752:BD1752),BB1752-BC1752),0)</f>
        <v>0</v>
      </c>
    </row>
    <row r="1753" spans="1:57" x14ac:dyDescent="0.25">
      <c r="A1753" s="320" t="str">
        <f>IF(AND(D1753&lt;&gt;0,C1753&lt;&gt;0,E1753&lt;&gt;0),IF(B1753&lt;&gt;0,CONCATENATE(B1753,"-AGr",VLOOKUP(C1753,Listen!$A$2:$D$45,4,FALSE),"-",D1753,"-",E1753,),CONCATENATE("AGr",VLOOKUP(C1753,Listen!$A$2:$D$45,4,FALSE),"-",D1753,"-",E1753)),"keine vollständige ID")</f>
        <v>keine vollständige ID</v>
      </c>
      <c r="B1753" s="301"/>
      <c r="C1753" s="287"/>
      <c r="D1753" s="34"/>
      <c r="E1753" s="306"/>
      <c r="F1753" s="116"/>
      <c r="G1753" s="17"/>
      <c r="H1753" s="17"/>
      <c r="I1753" s="17"/>
      <c r="J1753" s="17"/>
      <c r="K1753" s="17"/>
      <c r="L1753" s="17"/>
      <c r="M1753" s="17"/>
      <c r="N1753" s="17"/>
      <c r="O1753" s="116"/>
      <c r="P1753" s="117">
        <f>IF(D1753&gt;A_Stammdaten!$B$12,0,SUM(G1753,H1753,J1753,L1753:M1753)-SUM(I1753,K1753,N1753:O1753))</f>
        <v>0</v>
      </c>
      <c r="Q1753" s="17"/>
      <c r="R1753" s="17"/>
      <c r="S1753" s="17"/>
      <c r="T1753" s="17"/>
      <c r="U1753" s="62">
        <f t="shared" si="569"/>
        <v>0</v>
      </c>
      <c r="V1753" s="34"/>
      <c r="W1753" s="34"/>
      <c r="X1753" s="34"/>
      <c r="Y1753" s="34"/>
      <c r="Z1753" s="34"/>
      <c r="AA1753" s="63" t="str">
        <f t="shared" si="570"/>
        <v>-</v>
      </c>
      <c r="AB1753" s="63" t="str">
        <f t="shared" si="571"/>
        <v>-</v>
      </c>
      <c r="AC1753" s="63">
        <f>IF(ISBLANK($C1753),0,VLOOKUP($C1753,Listen!$A$2:$C$45,2,FALSE))</f>
        <v>0</v>
      </c>
      <c r="AD1753" s="63">
        <f>IF(ISBLANK($C1753),0,VLOOKUP($C1753,Listen!$A$2:$C$45,3,FALSE))</f>
        <v>0</v>
      </c>
      <c r="AE1753" s="49">
        <f t="shared" si="572"/>
        <v>0</v>
      </c>
      <c r="AF1753" s="49">
        <f t="shared" si="572"/>
        <v>0</v>
      </c>
      <c r="AG1753" s="49">
        <f>IFERROR(IF(OR($V1753&lt;&gt;"Ja",VLOOKUP($C1753,Listen!$A$2:$F$45,5,0)="Nein",D1753&lt;IF(C1753="LNG Anbindungsanlagen gemäß separater Festlegung",2022,2023)),$AC1753,$AA1753),0)</f>
        <v>0</v>
      </c>
      <c r="AH1753" s="49">
        <f>IFERROR(IF(OR($V1753&lt;&gt;"Ja",VLOOKUP($C1753,Listen!$A$2:$F$45,5,0)="Nein",D1753&lt;IF(C1753="LNG Anbindungsanlagen gemäß separater Festlegung",2022,2023)),$AC1753,$AA1753),0)</f>
        <v>0</v>
      </c>
      <c r="AI1753" s="49">
        <f>IFERROR(IF(OR($W1753&lt;&gt;"Ja",VLOOKUP($C1753,Listen!$A$2:$F$45,6,0)="Nein"),$AC1753,$AB1753),0)</f>
        <v>0</v>
      </c>
      <c r="AJ1753" s="49">
        <f>IFERROR(IF(OR($W1753&lt;&gt;"Ja",VLOOKUP($C1753,Listen!$A$2:$F$45,6,0)="Nein"),$AC1753,$AB1753),0)</f>
        <v>0</v>
      </c>
      <c r="AK1753" s="49">
        <f>IFERROR(IF(OR($W1753&lt;&gt;"Ja",VLOOKUP($C1753,Listen!$A$2:$F$45,6,0)="Nein"),$AC1753,$AB1753),0)</f>
        <v>0</v>
      </c>
      <c r="AL1753" s="51">
        <f t="shared" si="573"/>
        <v>0</v>
      </c>
      <c r="AM1753" s="296">
        <f>IFERROR(IF(VLOOKUP($C1753,Listen!$A$2:$F$45,6,0)="Ja",MAX(BC1753:BD1753),D_SAV!$BC1753),0)</f>
        <v>0</v>
      </c>
      <c r="AN1753" s="51">
        <f t="shared" si="574"/>
        <v>0</v>
      </c>
      <c r="AP1753" s="304">
        <f t="shared" si="575"/>
        <v>0</v>
      </c>
      <c r="AQ1753" s="304">
        <f t="shared" si="576"/>
        <v>0</v>
      </c>
      <c r="AR1753" s="304">
        <f t="shared" si="577"/>
        <v>0</v>
      </c>
      <c r="AS1753" s="304">
        <f t="shared" si="578"/>
        <v>0</v>
      </c>
      <c r="AT1753" s="304">
        <f t="shared" si="579"/>
        <v>0</v>
      </c>
      <c r="AU1753" s="304">
        <f t="shared" si="580"/>
        <v>0</v>
      </c>
      <c r="AV1753" s="304">
        <f t="shared" si="581"/>
        <v>0</v>
      </c>
      <c r="AW1753" s="304">
        <f t="shared" si="582"/>
        <v>0</v>
      </c>
      <c r="AX1753" s="304">
        <f t="shared" si="583"/>
        <v>0</v>
      </c>
      <c r="AY1753" s="304">
        <f t="shared" si="584"/>
        <v>0</v>
      </c>
      <c r="AZ1753" s="304">
        <f t="shared" si="585"/>
        <v>0</v>
      </c>
      <c r="BA1753" s="304">
        <f t="shared" si="586"/>
        <v>0</v>
      </c>
      <c r="BB1753" s="304">
        <f t="shared" si="587"/>
        <v>0</v>
      </c>
      <c r="BC1753" s="304">
        <f t="shared" si="588"/>
        <v>0</v>
      </c>
      <c r="BD1753" s="304">
        <f t="shared" si="589"/>
        <v>0</v>
      </c>
      <c r="BE1753" s="304">
        <f>IFERROR(IF(VLOOKUP($C1753,Listen!$A$2:$F$45,6,0)="Ja",BB1753-MAX(BC1753:BD1753),BB1753-BC1753),0)</f>
        <v>0</v>
      </c>
    </row>
    <row r="1754" spans="1:57" x14ac:dyDescent="0.25">
      <c r="A1754" s="320" t="str">
        <f>IF(AND(D1754&lt;&gt;0,C1754&lt;&gt;0,E1754&lt;&gt;0),IF(B1754&lt;&gt;0,CONCATENATE(B1754,"-AGr",VLOOKUP(C1754,Listen!$A$2:$D$45,4,FALSE),"-",D1754,"-",E1754,),CONCATENATE("AGr",VLOOKUP(C1754,Listen!$A$2:$D$45,4,FALSE),"-",D1754,"-",E1754)),"keine vollständige ID")</f>
        <v>keine vollständige ID</v>
      </c>
      <c r="B1754" s="301"/>
      <c r="C1754" s="287"/>
      <c r="D1754" s="34"/>
      <c r="E1754" s="306"/>
      <c r="F1754" s="116"/>
      <c r="G1754" s="17"/>
      <c r="H1754" s="17"/>
      <c r="I1754" s="17"/>
      <c r="J1754" s="17"/>
      <c r="K1754" s="17"/>
      <c r="L1754" s="17"/>
      <c r="M1754" s="17"/>
      <c r="N1754" s="17"/>
      <c r="O1754" s="116"/>
      <c r="P1754" s="117">
        <f>IF(D1754&gt;A_Stammdaten!$B$12,0,SUM(G1754,H1754,J1754,L1754:M1754)-SUM(I1754,K1754,N1754:O1754))</f>
        <v>0</v>
      </c>
      <c r="Q1754" s="17"/>
      <c r="R1754" s="17"/>
      <c r="S1754" s="17"/>
      <c r="T1754" s="17"/>
      <c r="U1754" s="62">
        <f t="shared" si="569"/>
        <v>0</v>
      </c>
      <c r="V1754" s="34"/>
      <c r="W1754" s="34"/>
      <c r="X1754" s="34"/>
      <c r="Y1754" s="34"/>
      <c r="Z1754" s="34"/>
      <c r="AA1754" s="63" t="str">
        <f t="shared" si="570"/>
        <v>-</v>
      </c>
      <c r="AB1754" s="63" t="str">
        <f t="shared" si="571"/>
        <v>-</v>
      </c>
      <c r="AC1754" s="63">
        <f>IF(ISBLANK($C1754),0,VLOOKUP($C1754,Listen!$A$2:$C$45,2,FALSE))</f>
        <v>0</v>
      </c>
      <c r="AD1754" s="63">
        <f>IF(ISBLANK($C1754),0,VLOOKUP($C1754,Listen!$A$2:$C$45,3,FALSE))</f>
        <v>0</v>
      </c>
      <c r="AE1754" s="49">
        <f t="shared" si="572"/>
        <v>0</v>
      </c>
      <c r="AF1754" s="49">
        <f t="shared" si="572"/>
        <v>0</v>
      </c>
      <c r="AG1754" s="49">
        <f>IFERROR(IF(OR($V1754&lt;&gt;"Ja",VLOOKUP($C1754,Listen!$A$2:$F$45,5,0)="Nein",D1754&lt;IF(C1754="LNG Anbindungsanlagen gemäß separater Festlegung",2022,2023)),$AC1754,$AA1754),0)</f>
        <v>0</v>
      </c>
      <c r="AH1754" s="49">
        <f>IFERROR(IF(OR($V1754&lt;&gt;"Ja",VLOOKUP($C1754,Listen!$A$2:$F$45,5,0)="Nein",D1754&lt;IF(C1754="LNG Anbindungsanlagen gemäß separater Festlegung",2022,2023)),$AC1754,$AA1754),0)</f>
        <v>0</v>
      </c>
      <c r="AI1754" s="49">
        <f>IFERROR(IF(OR($W1754&lt;&gt;"Ja",VLOOKUP($C1754,Listen!$A$2:$F$45,6,0)="Nein"),$AC1754,$AB1754),0)</f>
        <v>0</v>
      </c>
      <c r="AJ1754" s="49">
        <f>IFERROR(IF(OR($W1754&lt;&gt;"Ja",VLOOKUP($C1754,Listen!$A$2:$F$45,6,0)="Nein"),$AC1754,$AB1754),0)</f>
        <v>0</v>
      </c>
      <c r="AK1754" s="49">
        <f>IFERROR(IF(OR($W1754&lt;&gt;"Ja",VLOOKUP($C1754,Listen!$A$2:$F$45,6,0)="Nein"),$AC1754,$AB1754),0)</f>
        <v>0</v>
      </c>
      <c r="AL1754" s="51">
        <f t="shared" si="573"/>
        <v>0</v>
      </c>
      <c r="AM1754" s="296">
        <f>IFERROR(IF(VLOOKUP($C1754,Listen!$A$2:$F$45,6,0)="Ja",MAX(BC1754:BD1754),D_SAV!$BC1754),0)</f>
        <v>0</v>
      </c>
      <c r="AN1754" s="51">
        <f t="shared" si="574"/>
        <v>0</v>
      </c>
      <c r="AP1754" s="304">
        <f t="shared" si="575"/>
        <v>0</v>
      </c>
      <c r="AQ1754" s="304">
        <f t="shared" si="576"/>
        <v>0</v>
      </c>
      <c r="AR1754" s="304">
        <f t="shared" si="577"/>
        <v>0</v>
      </c>
      <c r="AS1754" s="304">
        <f t="shared" si="578"/>
        <v>0</v>
      </c>
      <c r="AT1754" s="304">
        <f t="shared" si="579"/>
        <v>0</v>
      </c>
      <c r="AU1754" s="304">
        <f t="shared" si="580"/>
        <v>0</v>
      </c>
      <c r="AV1754" s="304">
        <f t="shared" si="581"/>
        <v>0</v>
      </c>
      <c r="AW1754" s="304">
        <f t="shared" si="582"/>
        <v>0</v>
      </c>
      <c r="AX1754" s="304">
        <f t="shared" si="583"/>
        <v>0</v>
      </c>
      <c r="AY1754" s="304">
        <f t="shared" si="584"/>
        <v>0</v>
      </c>
      <c r="AZ1754" s="304">
        <f t="shared" si="585"/>
        <v>0</v>
      </c>
      <c r="BA1754" s="304">
        <f t="shared" si="586"/>
        <v>0</v>
      </c>
      <c r="BB1754" s="304">
        <f t="shared" si="587"/>
        <v>0</v>
      </c>
      <c r="BC1754" s="304">
        <f t="shared" si="588"/>
        <v>0</v>
      </c>
      <c r="BD1754" s="304">
        <f t="shared" si="589"/>
        <v>0</v>
      </c>
      <c r="BE1754" s="304">
        <f>IFERROR(IF(VLOOKUP($C1754,Listen!$A$2:$F$45,6,0)="Ja",BB1754-MAX(BC1754:BD1754),BB1754-BC1754),0)</f>
        <v>0</v>
      </c>
    </row>
    <row r="1755" spans="1:57" x14ac:dyDescent="0.25">
      <c r="A1755" s="320" t="str">
        <f>IF(AND(D1755&lt;&gt;0,C1755&lt;&gt;0,E1755&lt;&gt;0),IF(B1755&lt;&gt;0,CONCATENATE(B1755,"-AGr",VLOOKUP(C1755,Listen!$A$2:$D$45,4,FALSE),"-",D1755,"-",E1755,),CONCATENATE("AGr",VLOOKUP(C1755,Listen!$A$2:$D$45,4,FALSE),"-",D1755,"-",E1755)),"keine vollständige ID")</f>
        <v>keine vollständige ID</v>
      </c>
      <c r="B1755" s="301"/>
      <c r="C1755" s="287"/>
      <c r="D1755" s="34"/>
      <c r="E1755" s="306"/>
      <c r="F1755" s="116"/>
      <c r="G1755" s="17"/>
      <c r="H1755" s="17"/>
      <c r="I1755" s="17"/>
      <c r="J1755" s="17"/>
      <c r="K1755" s="17"/>
      <c r="L1755" s="17"/>
      <c r="M1755" s="17"/>
      <c r="N1755" s="17"/>
      <c r="O1755" s="116"/>
      <c r="P1755" s="117">
        <f>IF(D1755&gt;A_Stammdaten!$B$12,0,SUM(G1755,H1755,J1755,L1755:M1755)-SUM(I1755,K1755,N1755:O1755))</f>
        <v>0</v>
      </c>
      <c r="Q1755" s="17"/>
      <c r="R1755" s="17"/>
      <c r="S1755" s="17"/>
      <c r="T1755" s="17"/>
      <c r="U1755" s="62">
        <f t="shared" si="569"/>
        <v>0</v>
      </c>
      <c r="V1755" s="34"/>
      <c r="W1755" s="34"/>
      <c r="X1755" s="34"/>
      <c r="Y1755" s="34"/>
      <c r="Z1755" s="34"/>
      <c r="AA1755" s="63" t="str">
        <f t="shared" si="570"/>
        <v>-</v>
      </c>
      <c r="AB1755" s="63" t="str">
        <f t="shared" si="571"/>
        <v>-</v>
      </c>
      <c r="AC1755" s="63">
        <f>IF(ISBLANK($C1755),0,VLOOKUP($C1755,Listen!$A$2:$C$45,2,FALSE))</f>
        <v>0</v>
      </c>
      <c r="AD1755" s="63">
        <f>IF(ISBLANK($C1755),0,VLOOKUP($C1755,Listen!$A$2:$C$45,3,FALSE))</f>
        <v>0</v>
      </c>
      <c r="AE1755" s="49">
        <f t="shared" si="572"/>
        <v>0</v>
      </c>
      <c r="AF1755" s="49">
        <f t="shared" si="572"/>
        <v>0</v>
      </c>
      <c r="AG1755" s="49">
        <f>IFERROR(IF(OR($V1755&lt;&gt;"Ja",VLOOKUP($C1755,Listen!$A$2:$F$45,5,0)="Nein",D1755&lt;IF(C1755="LNG Anbindungsanlagen gemäß separater Festlegung",2022,2023)),$AC1755,$AA1755),0)</f>
        <v>0</v>
      </c>
      <c r="AH1755" s="49">
        <f>IFERROR(IF(OR($V1755&lt;&gt;"Ja",VLOOKUP($C1755,Listen!$A$2:$F$45,5,0)="Nein",D1755&lt;IF(C1755="LNG Anbindungsanlagen gemäß separater Festlegung",2022,2023)),$AC1755,$AA1755),0)</f>
        <v>0</v>
      </c>
      <c r="AI1755" s="49">
        <f>IFERROR(IF(OR($W1755&lt;&gt;"Ja",VLOOKUP($C1755,Listen!$A$2:$F$45,6,0)="Nein"),$AC1755,$AB1755),0)</f>
        <v>0</v>
      </c>
      <c r="AJ1755" s="49">
        <f>IFERROR(IF(OR($W1755&lt;&gt;"Ja",VLOOKUP($C1755,Listen!$A$2:$F$45,6,0)="Nein"),$AC1755,$AB1755),0)</f>
        <v>0</v>
      </c>
      <c r="AK1755" s="49">
        <f>IFERROR(IF(OR($W1755&lt;&gt;"Ja",VLOOKUP($C1755,Listen!$A$2:$F$45,6,0)="Nein"),$AC1755,$AB1755),0)</f>
        <v>0</v>
      </c>
      <c r="AL1755" s="51">
        <f t="shared" si="573"/>
        <v>0</v>
      </c>
      <c r="AM1755" s="296">
        <f>IFERROR(IF(VLOOKUP($C1755,Listen!$A$2:$F$45,6,0)="Ja",MAX(BC1755:BD1755),D_SAV!$BC1755),0)</f>
        <v>0</v>
      </c>
      <c r="AN1755" s="51">
        <f t="shared" si="574"/>
        <v>0</v>
      </c>
      <c r="AP1755" s="304">
        <f t="shared" si="575"/>
        <v>0</v>
      </c>
      <c r="AQ1755" s="304">
        <f t="shared" si="576"/>
        <v>0</v>
      </c>
      <c r="AR1755" s="304">
        <f t="shared" si="577"/>
        <v>0</v>
      </c>
      <c r="AS1755" s="304">
        <f t="shared" si="578"/>
        <v>0</v>
      </c>
      <c r="AT1755" s="304">
        <f t="shared" si="579"/>
        <v>0</v>
      </c>
      <c r="AU1755" s="304">
        <f t="shared" si="580"/>
        <v>0</v>
      </c>
      <c r="AV1755" s="304">
        <f t="shared" si="581"/>
        <v>0</v>
      </c>
      <c r="AW1755" s="304">
        <f t="shared" si="582"/>
        <v>0</v>
      </c>
      <c r="AX1755" s="304">
        <f t="shared" si="583"/>
        <v>0</v>
      </c>
      <c r="AY1755" s="304">
        <f t="shared" si="584"/>
        <v>0</v>
      </c>
      <c r="AZ1755" s="304">
        <f t="shared" si="585"/>
        <v>0</v>
      </c>
      <c r="BA1755" s="304">
        <f t="shared" si="586"/>
        <v>0</v>
      </c>
      <c r="BB1755" s="304">
        <f t="shared" si="587"/>
        <v>0</v>
      </c>
      <c r="BC1755" s="304">
        <f t="shared" si="588"/>
        <v>0</v>
      </c>
      <c r="BD1755" s="304">
        <f t="shared" si="589"/>
        <v>0</v>
      </c>
      <c r="BE1755" s="304">
        <f>IFERROR(IF(VLOOKUP($C1755,Listen!$A$2:$F$45,6,0)="Ja",BB1755-MAX(BC1755:BD1755),BB1755-BC1755),0)</f>
        <v>0</v>
      </c>
    </row>
    <row r="1756" spans="1:57" x14ac:dyDescent="0.25">
      <c r="A1756" s="320" t="str">
        <f>IF(AND(D1756&lt;&gt;0,C1756&lt;&gt;0,E1756&lt;&gt;0),IF(B1756&lt;&gt;0,CONCATENATE(B1756,"-AGr",VLOOKUP(C1756,Listen!$A$2:$D$45,4,FALSE),"-",D1756,"-",E1756,),CONCATENATE("AGr",VLOOKUP(C1756,Listen!$A$2:$D$45,4,FALSE),"-",D1756,"-",E1756)),"keine vollständige ID")</f>
        <v>keine vollständige ID</v>
      </c>
      <c r="B1756" s="301"/>
      <c r="C1756" s="287"/>
      <c r="D1756" s="34"/>
      <c r="E1756" s="306"/>
      <c r="F1756" s="116"/>
      <c r="G1756" s="17"/>
      <c r="H1756" s="17"/>
      <c r="I1756" s="17"/>
      <c r="J1756" s="17"/>
      <c r="K1756" s="17"/>
      <c r="L1756" s="17"/>
      <c r="M1756" s="17"/>
      <c r="N1756" s="17"/>
      <c r="O1756" s="116"/>
      <c r="P1756" s="117">
        <f>IF(D1756&gt;A_Stammdaten!$B$12,0,SUM(G1756,H1756,J1756,L1756:M1756)-SUM(I1756,K1756,N1756:O1756))</f>
        <v>0</v>
      </c>
      <c r="Q1756" s="17"/>
      <c r="R1756" s="17"/>
      <c r="S1756" s="17"/>
      <c r="T1756" s="17"/>
      <c r="U1756" s="62">
        <f t="shared" si="569"/>
        <v>0</v>
      </c>
      <c r="V1756" s="34"/>
      <c r="W1756" s="34"/>
      <c r="X1756" s="34"/>
      <c r="Y1756" s="34"/>
      <c r="Z1756" s="34"/>
      <c r="AA1756" s="63" t="str">
        <f t="shared" si="570"/>
        <v>-</v>
      </c>
      <c r="AB1756" s="63" t="str">
        <f t="shared" si="571"/>
        <v>-</v>
      </c>
      <c r="AC1756" s="63">
        <f>IF(ISBLANK($C1756),0,VLOOKUP($C1756,Listen!$A$2:$C$45,2,FALSE))</f>
        <v>0</v>
      </c>
      <c r="AD1756" s="63">
        <f>IF(ISBLANK($C1756),0,VLOOKUP($C1756,Listen!$A$2:$C$45,3,FALSE))</f>
        <v>0</v>
      </c>
      <c r="AE1756" s="49">
        <f t="shared" si="572"/>
        <v>0</v>
      </c>
      <c r="AF1756" s="49">
        <f t="shared" si="572"/>
        <v>0</v>
      </c>
      <c r="AG1756" s="49">
        <f>IFERROR(IF(OR($V1756&lt;&gt;"Ja",VLOOKUP($C1756,Listen!$A$2:$F$45,5,0)="Nein",D1756&lt;IF(C1756="LNG Anbindungsanlagen gemäß separater Festlegung",2022,2023)),$AC1756,$AA1756),0)</f>
        <v>0</v>
      </c>
      <c r="AH1756" s="49">
        <f>IFERROR(IF(OR($V1756&lt;&gt;"Ja",VLOOKUP($C1756,Listen!$A$2:$F$45,5,0)="Nein",D1756&lt;IF(C1756="LNG Anbindungsanlagen gemäß separater Festlegung",2022,2023)),$AC1756,$AA1756),0)</f>
        <v>0</v>
      </c>
      <c r="AI1756" s="49">
        <f>IFERROR(IF(OR($W1756&lt;&gt;"Ja",VLOOKUP($C1756,Listen!$A$2:$F$45,6,0)="Nein"),$AC1756,$AB1756),0)</f>
        <v>0</v>
      </c>
      <c r="AJ1756" s="49">
        <f>IFERROR(IF(OR($W1756&lt;&gt;"Ja",VLOOKUP($C1756,Listen!$A$2:$F$45,6,0)="Nein"),$AC1756,$AB1756),0)</f>
        <v>0</v>
      </c>
      <c r="AK1756" s="49">
        <f>IFERROR(IF(OR($W1756&lt;&gt;"Ja",VLOOKUP($C1756,Listen!$A$2:$F$45,6,0)="Nein"),$AC1756,$AB1756),0)</f>
        <v>0</v>
      </c>
      <c r="AL1756" s="51">
        <f t="shared" si="573"/>
        <v>0</v>
      </c>
      <c r="AM1756" s="296">
        <f>IFERROR(IF(VLOOKUP($C1756,Listen!$A$2:$F$45,6,0)="Ja",MAX(BC1756:BD1756),D_SAV!$BC1756),0)</f>
        <v>0</v>
      </c>
      <c r="AN1756" s="51">
        <f t="shared" si="574"/>
        <v>0</v>
      </c>
      <c r="AP1756" s="304">
        <f t="shared" si="575"/>
        <v>0</v>
      </c>
      <c r="AQ1756" s="304">
        <f t="shared" si="576"/>
        <v>0</v>
      </c>
      <c r="AR1756" s="304">
        <f t="shared" si="577"/>
        <v>0</v>
      </c>
      <c r="AS1756" s="304">
        <f t="shared" si="578"/>
        <v>0</v>
      </c>
      <c r="AT1756" s="304">
        <f t="shared" si="579"/>
        <v>0</v>
      </c>
      <c r="AU1756" s="304">
        <f t="shared" si="580"/>
        <v>0</v>
      </c>
      <c r="AV1756" s="304">
        <f t="shared" si="581"/>
        <v>0</v>
      </c>
      <c r="AW1756" s="304">
        <f t="shared" si="582"/>
        <v>0</v>
      </c>
      <c r="AX1756" s="304">
        <f t="shared" si="583"/>
        <v>0</v>
      </c>
      <c r="AY1756" s="304">
        <f t="shared" si="584"/>
        <v>0</v>
      </c>
      <c r="AZ1756" s="304">
        <f t="shared" si="585"/>
        <v>0</v>
      </c>
      <c r="BA1756" s="304">
        <f t="shared" si="586"/>
        <v>0</v>
      </c>
      <c r="BB1756" s="304">
        <f t="shared" si="587"/>
        <v>0</v>
      </c>
      <c r="BC1756" s="304">
        <f t="shared" si="588"/>
        <v>0</v>
      </c>
      <c r="BD1756" s="304">
        <f t="shared" si="589"/>
        <v>0</v>
      </c>
      <c r="BE1756" s="304">
        <f>IFERROR(IF(VLOOKUP($C1756,Listen!$A$2:$F$45,6,0)="Ja",BB1756-MAX(BC1756:BD1756),BB1756-BC1756),0)</f>
        <v>0</v>
      </c>
    </row>
    <row r="1757" spans="1:57" x14ac:dyDescent="0.25">
      <c r="A1757" s="320" t="str">
        <f>IF(AND(D1757&lt;&gt;0,C1757&lt;&gt;0,E1757&lt;&gt;0),IF(B1757&lt;&gt;0,CONCATENATE(B1757,"-AGr",VLOOKUP(C1757,Listen!$A$2:$D$45,4,FALSE),"-",D1757,"-",E1757,),CONCATENATE("AGr",VLOOKUP(C1757,Listen!$A$2:$D$45,4,FALSE),"-",D1757,"-",E1757)),"keine vollständige ID")</f>
        <v>keine vollständige ID</v>
      </c>
      <c r="B1757" s="301"/>
      <c r="C1757" s="287"/>
      <c r="D1757" s="34"/>
      <c r="E1757" s="306"/>
      <c r="F1757" s="116"/>
      <c r="G1757" s="17"/>
      <c r="H1757" s="17"/>
      <c r="I1757" s="17"/>
      <c r="J1757" s="17"/>
      <c r="K1757" s="17"/>
      <c r="L1757" s="17"/>
      <c r="M1757" s="17"/>
      <c r="N1757" s="17"/>
      <c r="O1757" s="116"/>
      <c r="P1757" s="117">
        <f>IF(D1757&gt;A_Stammdaten!$B$12,0,SUM(G1757,H1757,J1757,L1757:M1757)-SUM(I1757,K1757,N1757:O1757))</f>
        <v>0</v>
      </c>
      <c r="Q1757" s="17"/>
      <c r="R1757" s="17"/>
      <c r="S1757" s="17"/>
      <c r="T1757" s="17"/>
      <c r="U1757" s="62">
        <f t="shared" si="569"/>
        <v>0</v>
      </c>
      <c r="V1757" s="34"/>
      <c r="W1757" s="34"/>
      <c r="X1757" s="34"/>
      <c r="Y1757" s="34"/>
      <c r="Z1757" s="34"/>
      <c r="AA1757" s="63" t="str">
        <f t="shared" si="570"/>
        <v>-</v>
      </c>
      <c r="AB1757" s="63" t="str">
        <f t="shared" si="571"/>
        <v>-</v>
      </c>
      <c r="AC1757" s="63">
        <f>IF(ISBLANK($C1757),0,VLOOKUP($C1757,Listen!$A$2:$C$45,2,FALSE))</f>
        <v>0</v>
      </c>
      <c r="AD1757" s="63">
        <f>IF(ISBLANK($C1757),0,VLOOKUP($C1757,Listen!$A$2:$C$45,3,FALSE))</f>
        <v>0</v>
      </c>
      <c r="AE1757" s="49">
        <f t="shared" si="572"/>
        <v>0</v>
      </c>
      <c r="AF1757" s="49">
        <f t="shared" si="572"/>
        <v>0</v>
      </c>
      <c r="AG1757" s="49">
        <f>IFERROR(IF(OR($V1757&lt;&gt;"Ja",VLOOKUP($C1757,Listen!$A$2:$F$45,5,0)="Nein",D1757&lt;IF(C1757="LNG Anbindungsanlagen gemäß separater Festlegung",2022,2023)),$AC1757,$AA1757),0)</f>
        <v>0</v>
      </c>
      <c r="AH1757" s="49">
        <f>IFERROR(IF(OR($V1757&lt;&gt;"Ja",VLOOKUP($C1757,Listen!$A$2:$F$45,5,0)="Nein",D1757&lt;IF(C1757="LNG Anbindungsanlagen gemäß separater Festlegung",2022,2023)),$AC1757,$AA1757),0)</f>
        <v>0</v>
      </c>
      <c r="AI1757" s="49">
        <f>IFERROR(IF(OR($W1757&lt;&gt;"Ja",VLOOKUP($C1757,Listen!$A$2:$F$45,6,0)="Nein"),$AC1757,$AB1757),0)</f>
        <v>0</v>
      </c>
      <c r="AJ1757" s="49">
        <f>IFERROR(IF(OR($W1757&lt;&gt;"Ja",VLOOKUP($C1757,Listen!$A$2:$F$45,6,0)="Nein"),$AC1757,$AB1757),0)</f>
        <v>0</v>
      </c>
      <c r="AK1757" s="49">
        <f>IFERROR(IF(OR($W1757&lt;&gt;"Ja",VLOOKUP($C1757,Listen!$A$2:$F$45,6,0)="Nein"),$AC1757,$AB1757),0)</f>
        <v>0</v>
      </c>
      <c r="AL1757" s="51">
        <f t="shared" si="573"/>
        <v>0</v>
      </c>
      <c r="AM1757" s="296">
        <f>IFERROR(IF(VLOOKUP($C1757,Listen!$A$2:$F$45,6,0)="Ja",MAX(BC1757:BD1757),D_SAV!$BC1757),0)</f>
        <v>0</v>
      </c>
      <c r="AN1757" s="51">
        <f t="shared" si="574"/>
        <v>0</v>
      </c>
      <c r="AP1757" s="304">
        <f t="shared" si="575"/>
        <v>0</v>
      </c>
      <c r="AQ1757" s="304">
        <f t="shared" si="576"/>
        <v>0</v>
      </c>
      <c r="AR1757" s="304">
        <f t="shared" si="577"/>
        <v>0</v>
      </c>
      <c r="AS1757" s="304">
        <f t="shared" si="578"/>
        <v>0</v>
      </c>
      <c r="AT1757" s="304">
        <f t="shared" si="579"/>
        <v>0</v>
      </c>
      <c r="AU1757" s="304">
        <f t="shared" si="580"/>
        <v>0</v>
      </c>
      <c r="AV1757" s="304">
        <f t="shared" si="581"/>
        <v>0</v>
      </c>
      <c r="AW1757" s="304">
        <f t="shared" si="582"/>
        <v>0</v>
      </c>
      <c r="AX1757" s="304">
        <f t="shared" si="583"/>
        <v>0</v>
      </c>
      <c r="AY1757" s="304">
        <f t="shared" si="584"/>
        <v>0</v>
      </c>
      <c r="AZ1757" s="304">
        <f t="shared" si="585"/>
        <v>0</v>
      </c>
      <c r="BA1757" s="304">
        <f t="shared" si="586"/>
        <v>0</v>
      </c>
      <c r="BB1757" s="304">
        <f t="shared" si="587"/>
        <v>0</v>
      </c>
      <c r="BC1757" s="304">
        <f t="shared" si="588"/>
        <v>0</v>
      </c>
      <c r="BD1757" s="304">
        <f t="shared" si="589"/>
        <v>0</v>
      </c>
      <c r="BE1757" s="304">
        <f>IFERROR(IF(VLOOKUP($C1757,Listen!$A$2:$F$45,6,0)="Ja",BB1757-MAX(BC1757:BD1757),BB1757-BC1757),0)</f>
        <v>0</v>
      </c>
    </row>
    <row r="1758" spans="1:57" x14ac:dyDescent="0.25">
      <c r="A1758" s="320" t="str">
        <f>IF(AND(D1758&lt;&gt;0,C1758&lt;&gt;0,E1758&lt;&gt;0),IF(B1758&lt;&gt;0,CONCATENATE(B1758,"-AGr",VLOOKUP(C1758,Listen!$A$2:$D$45,4,FALSE),"-",D1758,"-",E1758,),CONCATENATE("AGr",VLOOKUP(C1758,Listen!$A$2:$D$45,4,FALSE),"-",D1758,"-",E1758)),"keine vollständige ID")</f>
        <v>keine vollständige ID</v>
      </c>
      <c r="B1758" s="301"/>
      <c r="C1758" s="287"/>
      <c r="D1758" s="34"/>
      <c r="E1758" s="306"/>
      <c r="F1758" s="116"/>
      <c r="G1758" s="17"/>
      <c r="H1758" s="17"/>
      <c r="I1758" s="17"/>
      <c r="J1758" s="17"/>
      <c r="K1758" s="17"/>
      <c r="L1758" s="17"/>
      <c r="M1758" s="17"/>
      <c r="N1758" s="17"/>
      <c r="O1758" s="116"/>
      <c r="P1758" s="117">
        <f>IF(D1758&gt;A_Stammdaten!$B$12,0,SUM(G1758,H1758,J1758,L1758:M1758)-SUM(I1758,K1758,N1758:O1758))</f>
        <v>0</v>
      </c>
      <c r="Q1758" s="17"/>
      <c r="R1758" s="17"/>
      <c r="S1758" s="17"/>
      <c r="T1758" s="17"/>
      <c r="U1758" s="62">
        <f t="shared" si="569"/>
        <v>0</v>
      </c>
      <c r="V1758" s="34"/>
      <c r="W1758" s="34"/>
      <c r="X1758" s="34"/>
      <c r="Y1758" s="34"/>
      <c r="Z1758" s="34"/>
      <c r="AA1758" s="63" t="str">
        <f t="shared" si="570"/>
        <v>-</v>
      </c>
      <c r="AB1758" s="63" t="str">
        <f t="shared" si="571"/>
        <v>-</v>
      </c>
      <c r="AC1758" s="63">
        <f>IF(ISBLANK($C1758),0,VLOOKUP($C1758,Listen!$A$2:$C$45,2,FALSE))</f>
        <v>0</v>
      </c>
      <c r="AD1758" s="63">
        <f>IF(ISBLANK($C1758),0,VLOOKUP($C1758,Listen!$A$2:$C$45,3,FALSE))</f>
        <v>0</v>
      </c>
      <c r="AE1758" s="49">
        <f t="shared" si="572"/>
        <v>0</v>
      </c>
      <c r="AF1758" s="49">
        <f t="shared" si="572"/>
        <v>0</v>
      </c>
      <c r="AG1758" s="49">
        <f>IFERROR(IF(OR($V1758&lt;&gt;"Ja",VLOOKUP($C1758,Listen!$A$2:$F$45,5,0)="Nein",D1758&lt;IF(C1758="LNG Anbindungsanlagen gemäß separater Festlegung",2022,2023)),$AC1758,$AA1758),0)</f>
        <v>0</v>
      </c>
      <c r="AH1758" s="49">
        <f>IFERROR(IF(OR($V1758&lt;&gt;"Ja",VLOOKUP($C1758,Listen!$A$2:$F$45,5,0)="Nein",D1758&lt;IF(C1758="LNG Anbindungsanlagen gemäß separater Festlegung",2022,2023)),$AC1758,$AA1758),0)</f>
        <v>0</v>
      </c>
      <c r="AI1758" s="49">
        <f>IFERROR(IF(OR($W1758&lt;&gt;"Ja",VLOOKUP($C1758,Listen!$A$2:$F$45,6,0)="Nein"),$AC1758,$AB1758),0)</f>
        <v>0</v>
      </c>
      <c r="AJ1758" s="49">
        <f>IFERROR(IF(OR($W1758&lt;&gt;"Ja",VLOOKUP($C1758,Listen!$A$2:$F$45,6,0)="Nein"),$AC1758,$AB1758),0)</f>
        <v>0</v>
      </c>
      <c r="AK1758" s="49">
        <f>IFERROR(IF(OR($W1758&lt;&gt;"Ja",VLOOKUP($C1758,Listen!$A$2:$F$45,6,0)="Nein"),$AC1758,$AB1758),0)</f>
        <v>0</v>
      </c>
      <c r="AL1758" s="51">
        <f t="shared" si="573"/>
        <v>0</v>
      </c>
      <c r="AM1758" s="296">
        <f>IFERROR(IF(VLOOKUP($C1758,Listen!$A$2:$F$45,6,0)="Ja",MAX(BC1758:BD1758),D_SAV!$BC1758),0)</f>
        <v>0</v>
      </c>
      <c r="AN1758" s="51">
        <f t="shared" si="574"/>
        <v>0</v>
      </c>
      <c r="AP1758" s="304">
        <f t="shared" si="575"/>
        <v>0</v>
      </c>
      <c r="AQ1758" s="304">
        <f t="shared" si="576"/>
        <v>0</v>
      </c>
      <c r="AR1758" s="304">
        <f t="shared" si="577"/>
        <v>0</v>
      </c>
      <c r="AS1758" s="304">
        <f t="shared" si="578"/>
        <v>0</v>
      </c>
      <c r="AT1758" s="304">
        <f t="shared" si="579"/>
        <v>0</v>
      </c>
      <c r="AU1758" s="304">
        <f t="shared" si="580"/>
        <v>0</v>
      </c>
      <c r="AV1758" s="304">
        <f t="shared" si="581"/>
        <v>0</v>
      </c>
      <c r="AW1758" s="304">
        <f t="shared" si="582"/>
        <v>0</v>
      </c>
      <c r="AX1758" s="304">
        <f t="shared" si="583"/>
        <v>0</v>
      </c>
      <c r="AY1758" s="304">
        <f t="shared" si="584"/>
        <v>0</v>
      </c>
      <c r="AZ1758" s="304">
        <f t="shared" si="585"/>
        <v>0</v>
      </c>
      <c r="BA1758" s="304">
        <f t="shared" si="586"/>
        <v>0</v>
      </c>
      <c r="BB1758" s="304">
        <f t="shared" si="587"/>
        <v>0</v>
      </c>
      <c r="BC1758" s="304">
        <f t="shared" si="588"/>
        <v>0</v>
      </c>
      <c r="BD1758" s="304">
        <f t="shared" si="589"/>
        <v>0</v>
      </c>
      <c r="BE1758" s="304">
        <f>IFERROR(IF(VLOOKUP($C1758,Listen!$A$2:$F$45,6,0)="Ja",BB1758-MAX(BC1758:BD1758),BB1758-BC1758),0)</f>
        <v>0</v>
      </c>
    </row>
    <row r="1759" spans="1:57" x14ac:dyDescent="0.25">
      <c r="A1759" s="320" t="str">
        <f>IF(AND(D1759&lt;&gt;0,C1759&lt;&gt;0,E1759&lt;&gt;0),IF(B1759&lt;&gt;0,CONCATENATE(B1759,"-AGr",VLOOKUP(C1759,Listen!$A$2:$D$45,4,FALSE),"-",D1759,"-",E1759,),CONCATENATE("AGr",VLOOKUP(C1759,Listen!$A$2:$D$45,4,FALSE),"-",D1759,"-",E1759)),"keine vollständige ID")</f>
        <v>keine vollständige ID</v>
      </c>
      <c r="B1759" s="301"/>
      <c r="C1759" s="287"/>
      <c r="D1759" s="34"/>
      <c r="E1759" s="306"/>
      <c r="F1759" s="116"/>
      <c r="G1759" s="17"/>
      <c r="H1759" s="17"/>
      <c r="I1759" s="17"/>
      <c r="J1759" s="17"/>
      <c r="K1759" s="17"/>
      <c r="L1759" s="17"/>
      <c r="M1759" s="17"/>
      <c r="N1759" s="17"/>
      <c r="O1759" s="116"/>
      <c r="P1759" s="117">
        <f>IF(D1759&gt;A_Stammdaten!$B$12,0,SUM(G1759,H1759,J1759,L1759:M1759)-SUM(I1759,K1759,N1759:O1759))</f>
        <v>0</v>
      </c>
      <c r="Q1759" s="17"/>
      <c r="R1759" s="17"/>
      <c r="S1759" s="17"/>
      <c r="T1759" s="17"/>
      <c r="U1759" s="62">
        <f t="shared" si="569"/>
        <v>0</v>
      </c>
      <c r="V1759" s="34"/>
      <c r="W1759" s="34"/>
      <c r="X1759" s="34"/>
      <c r="Y1759" s="34"/>
      <c r="Z1759" s="34"/>
      <c r="AA1759" s="63" t="str">
        <f t="shared" si="570"/>
        <v>-</v>
      </c>
      <c r="AB1759" s="63" t="str">
        <f t="shared" si="571"/>
        <v>-</v>
      </c>
      <c r="AC1759" s="63">
        <f>IF(ISBLANK($C1759),0,VLOOKUP($C1759,Listen!$A$2:$C$45,2,FALSE))</f>
        <v>0</v>
      </c>
      <c r="AD1759" s="63">
        <f>IF(ISBLANK($C1759),0,VLOOKUP($C1759,Listen!$A$2:$C$45,3,FALSE))</f>
        <v>0</v>
      </c>
      <c r="AE1759" s="49">
        <f t="shared" si="572"/>
        <v>0</v>
      </c>
      <c r="AF1759" s="49">
        <f t="shared" si="572"/>
        <v>0</v>
      </c>
      <c r="AG1759" s="49">
        <f>IFERROR(IF(OR($V1759&lt;&gt;"Ja",VLOOKUP($C1759,Listen!$A$2:$F$45,5,0)="Nein",D1759&lt;IF(C1759="LNG Anbindungsanlagen gemäß separater Festlegung",2022,2023)),$AC1759,$AA1759),0)</f>
        <v>0</v>
      </c>
      <c r="AH1759" s="49">
        <f>IFERROR(IF(OR($V1759&lt;&gt;"Ja",VLOOKUP($C1759,Listen!$A$2:$F$45,5,0)="Nein",D1759&lt;IF(C1759="LNG Anbindungsanlagen gemäß separater Festlegung",2022,2023)),$AC1759,$AA1759),0)</f>
        <v>0</v>
      </c>
      <c r="AI1759" s="49">
        <f>IFERROR(IF(OR($W1759&lt;&gt;"Ja",VLOOKUP($C1759,Listen!$A$2:$F$45,6,0)="Nein"),$AC1759,$AB1759),0)</f>
        <v>0</v>
      </c>
      <c r="AJ1759" s="49">
        <f>IFERROR(IF(OR($W1759&lt;&gt;"Ja",VLOOKUP($C1759,Listen!$A$2:$F$45,6,0)="Nein"),$AC1759,$AB1759),0)</f>
        <v>0</v>
      </c>
      <c r="AK1759" s="49">
        <f>IFERROR(IF(OR($W1759&lt;&gt;"Ja",VLOOKUP($C1759,Listen!$A$2:$F$45,6,0)="Nein"),$AC1759,$AB1759),0)</f>
        <v>0</v>
      </c>
      <c r="AL1759" s="51">
        <f t="shared" si="573"/>
        <v>0</v>
      </c>
      <c r="AM1759" s="296">
        <f>IFERROR(IF(VLOOKUP($C1759,Listen!$A$2:$F$45,6,0)="Ja",MAX(BC1759:BD1759),D_SAV!$BC1759),0)</f>
        <v>0</v>
      </c>
      <c r="AN1759" s="51">
        <f t="shared" si="574"/>
        <v>0</v>
      </c>
      <c r="AP1759" s="304">
        <f t="shared" si="575"/>
        <v>0</v>
      </c>
      <c r="AQ1759" s="304">
        <f t="shared" si="576"/>
        <v>0</v>
      </c>
      <c r="AR1759" s="304">
        <f t="shared" si="577"/>
        <v>0</v>
      </c>
      <c r="AS1759" s="304">
        <f t="shared" si="578"/>
        <v>0</v>
      </c>
      <c r="AT1759" s="304">
        <f t="shared" si="579"/>
        <v>0</v>
      </c>
      <c r="AU1759" s="304">
        <f t="shared" si="580"/>
        <v>0</v>
      </c>
      <c r="AV1759" s="304">
        <f t="shared" si="581"/>
        <v>0</v>
      </c>
      <c r="AW1759" s="304">
        <f t="shared" si="582"/>
        <v>0</v>
      </c>
      <c r="AX1759" s="304">
        <f t="shared" si="583"/>
        <v>0</v>
      </c>
      <c r="AY1759" s="304">
        <f t="shared" si="584"/>
        <v>0</v>
      </c>
      <c r="AZ1759" s="304">
        <f t="shared" si="585"/>
        <v>0</v>
      </c>
      <c r="BA1759" s="304">
        <f t="shared" si="586"/>
        <v>0</v>
      </c>
      <c r="BB1759" s="304">
        <f t="shared" si="587"/>
        <v>0</v>
      </c>
      <c r="BC1759" s="304">
        <f t="shared" si="588"/>
        <v>0</v>
      </c>
      <c r="BD1759" s="304">
        <f t="shared" si="589"/>
        <v>0</v>
      </c>
      <c r="BE1759" s="304">
        <f>IFERROR(IF(VLOOKUP($C1759,Listen!$A$2:$F$45,6,0)="Ja",BB1759-MAX(BC1759:BD1759),BB1759-BC1759),0)</f>
        <v>0</v>
      </c>
    </row>
    <row r="1760" spans="1:57" x14ac:dyDescent="0.25">
      <c r="A1760" s="320" t="str">
        <f>IF(AND(D1760&lt;&gt;0,C1760&lt;&gt;0,E1760&lt;&gt;0),IF(B1760&lt;&gt;0,CONCATENATE(B1760,"-AGr",VLOOKUP(C1760,Listen!$A$2:$D$45,4,FALSE),"-",D1760,"-",E1760,),CONCATENATE("AGr",VLOOKUP(C1760,Listen!$A$2:$D$45,4,FALSE),"-",D1760,"-",E1760)),"keine vollständige ID")</f>
        <v>keine vollständige ID</v>
      </c>
      <c r="B1760" s="301"/>
      <c r="C1760" s="287"/>
      <c r="D1760" s="34"/>
      <c r="E1760" s="306"/>
      <c r="F1760" s="116"/>
      <c r="G1760" s="17"/>
      <c r="H1760" s="17"/>
      <c r="I1760" s="17"/>
      <c r="J1760" s="17"/>
      <c r="K1760" s="17"/>
      <c r="L1760" s="17"/>
      <c r="M1760" s="17"/>
      <c r="N1760" s="17"/>
      <c r="O1760" s="116"/>
      <c r="P1760" s="117">
        <f>IF(D1760&gt;A_Stammdaten!$B$12,0,SUM(G1760,H1760,J1760,L1760:M1760)-SUM(I1760,K1760,N1760:O1760))</f>
        <v>0</v>
      </c>
      <c r="Q1760" s="17"/>
      <c r="R1760" s="17"/>
      <c r="S1760" s="17"/>
      <c r="T1760" s="17"/>
      <c r="U1760" s="62">
        <f t="shared" si="569"/>
        <v>0</v>
      </c>
      <c r="V1760" s="34"/>
      <c r="W1760" s="34"/>
      <c r="X1760" s="34"/>
      <c r="Y1760" s="34"/>
      <c r="Z1760" s="34"/>
      <c r="AA1760" s="63" t="str">
        <f t="shared" si="570"/>
        <v>-</v>
      </c>
      <c r="AB1760" s="63" t="str">
        <f t="shared" si="571"/>
        <v>-</v>
      </c>
      <c r="AC1760" s="63">
        <f>IF(ISBLANK($C1760),0,VLOOKUP($C1760,Listen!$A$2:$C$45,2,FALSE))</f>
        <v>0</v>
      </c>
      <c r="AD1760" s="63">
        <f>IF(ISBLANK($C1760),0,VLOOKUP($C1760,Listen!$A$2:$C$45,3,FALSE))</f>
        <v>0</v>
      </c>
      <c r="AE1760" s="49">
        <f t="shared" si="572"/>
        <v>0</v>
      </c>
      <c r="AF1760" s="49">
        <f t="shared" si="572"/>
        <v>0</v>
      </c>
      <c r="AG1760" s="49">
        <f>IFERROR(IF(OR($V1760&lt;&gt;"Ja",VLOOKUP($C1760,Listen!$A$2:$F$45,5,0)="Nein",D1760&lt;IF(C1760="LNG Anbindungsanlagen gemäß separater Festlegung",2022,2023)),$AC1760,$AA1760),0)</f>
        <v>0</v>
      </c>
      <c r="AH1760" s="49">
        <f>IFERROR(IF(OR($V1760&lt;&gt;"Ja",VLOOKUP($C1760,Listen!$A$2:$F$45,5,0)="Nein",D1760&lt;IF(C1760="LNG Anbindungsanlagen gemäß separater Festlegung",2022,2023)),$AC1760,$AA1760),0)</f>
        <v>0</v>
      </c>
      <c r="AI1760" s="49">
        <f>IFERROR(IF(OR($W1760&lt;&gt;"Ja",VLOOKUP($C1760,Listen!$A$2:$F$45,6,0)="Nein"),$AC1760,$AB1760),0)</f>
        <v>0</v>
      </c>
      <c r="AJ1760" s="49">
        <f>IFERROR(IF(OR($W1760&lt;&gt;"Ja",VLOOKUP($C1760,Listen!$A$2:$F$45,6,0)="Nein"),$AC1760,$AB1760),0)</f>
        <v>0</v>
      </c>
      <c r="AK1760" s="49">
        <f>IFERROR(IF(OR($W1760&lt;&gt;"Ja",VLOOKUP($C1760,Listen!$A$2:$F$45,6,0)="Nein"),$AC1760,$AB1760),0)</f>
        <v>0</v>
      </c>
      <c r="AL1760" s="51">
        <f t="shared" si="573"/>
        <v>0</v>
      </c>
      <c r="AM1760" s="296">
        <f>IFERROR(IF(VLOOKUP($C1760,Listen!$A$2:$F$45,6,0)="Ja",MAX(BC1760:BD1760),D_SAV!$BC1760),0)</f>
        <v>0</v>
      </c>
      <c r="AN1760" s="51">
        <f t="shared" si="574"/>
        <v>0</v>
      </c>
      <c r="AP1760" s="304">
        <f t="shared" si="575"/>
        <v>0</v>
      </c>
      <c r="AQ1760" s="304">
        <f t="shared" si="576"/>
        <v>0</v>
      </c>
      <c r="AR1760" s="304">
        <f t="shared" si="577"/>
        <v>0</v>
      </c>
      <c r="AS1760" s="304">
        <f t="shared" si="578"/>
        <v>0</v>
      </c>
      <c r="AT1760" s="304">
        <f t="shared" si="579"/>
        <v>0</v>
      </c>
      <c r="AU1760" s="304">
        <f t="shared" si="580"/>
        <v>0</v>
      </c>
      <c r="AV1760" s="304">
        <f t="shared" si="581"/>
        <v>0</v>
      </c>
      <c r="AW1760" s="304">
        <f t="shared" si="582"/>
        <v>0</v>
      </c>
      <c r="AX1760" s="304">
        <f t="shared" si="583"/>
        <v>0</v>
      </c>
      <c r="AY1760" s="304">
        <f t="shared" si="584"/>
        <v>0</v>
      </c>
      <c r="AZ1760" s="304">
        <f t="shared" si="585"/>
        <v>0</v>
      </c>
      <c r="BA1760" s="304">
        <f t="shared" si="586"/>
        <v>0</v>
      </c>
      <c r="BB1760" s="304">
        <f t="shared" si="587"/>
        <v>0</v>
      </c>
      <c r="BC1760" s="304">
        <f t="shared" si="588"/>
        <v>0</v>
      </c>
      <c r="BD1760" s="304">
        <f t="shared" si="589"/>
        <v>0</v>
      </c>
      <c r="BE1760" s="304">
        <f>IFERROR(IF(VLOOKUP($C1760,Listen!$A$2:$F$45,6,0)="Ja",BB1760-MAX(BC1760:BD1760),BB1760-BC1760),0)</f>
        <v>0</v>
      </c>
    </row>
    <row r="1761" spans="1:57" x14ac:dyDescent="0.25">
      <c r="A1761" s="320" t="str">
        <f>IF(AND(D1761&lt;&gt;0,C1761&lt;&gt;0,E1761&lt;&gt;0),IF(B1761&lt;&gt;0,CONCATENATE(B1761,"-AGr",VLOOKUP(C1761,Listen!$A$2:$D$45,4,FALSE),"-",D1761,"-",E1761,),CONCATENATE("AGr",VLOOKUP(C1761,Listen!$A$2:$D$45,4,FALSE),"-",D1761,"-",E1761)),"keine vollständige ID")</f>
        <v>keine vollständige ID</v>
      </c>
      <c r="B1761" s="301"/>
      <c r="C1761" s="287"/>
      <c r="D1761" s="34"/>
      <c r="E1761" s="306"/>
      <c r="F1761" s="116"/>
      <c r="G1761" s="17"/>
      <c r="H1761" s="17"/>
      <c r="I1761" s="17"/>
      <c r="J1761" s="17"/>
      <c r="K1761" s="17"/>
      <c r="L1761" s="17"/>
      <c r="M1761" s="17"/>
      <c r="N1761" s="17"/>
      <c r="O1761" s="116"/>
      <c r="P1761" s="117">
        <f>IF(D1761&gt;A_Stammdaten!$B$12,0,SUM(G1761,H1761,J1761,L1761:M1761)-SUM(I1761,K1761,N1761:O1761))</f>
        <v>0</v>
      </c>
      <c r="Q1761" s="17"/>
      <c r="R1761" s="17"/>
      <c r="S1761" s="17"/>
      <c r="T1761" s="17"/>
      <c r="U1761" s="62">
        <f t="shared" si="569"/>
        <v>0</v>
      </c>
      <c r="V1761" s="34"/>
      <c r="W1761" s="34"/>
      <c r="X1761" s="34"/>
      <c r="Y1761" s="34"/>
      <c r="Z1761" s="34"/>
      <c r="AA1761" s="63" t="str">
        <f t="shared" si="570"/>
        <v>-</v>
      </c>
      <c r="AB1761" s="63" t="str">
        <f t="shared" si="571"/>
        <v>-</v>
      </c>
      <c r="AC1761" s="63">
        <f>IF(ISBLANK($C1761),0,VLOOKUP($C1761,Listen!$A$2:$C$45,2,FALSE))</f>
        <v>0</v>
      </c>
      <c r="AD1761" s="63">
        <f>IF(ISBLANK($C1761),0,VLOOKUP($C1761,Listen!$A$2:$C$45,3,FALSE))</f>
        <v>0</v>
      </c>
      <c r="AE1761" s="49">
        <f t="shared" si="572"/>
        <v>0</v>
      </c>
      <c r="AF1761" s="49">
        <f t="shared" si="572"/>
        <v>0</v>
      </c>
      <c r="AG1761" s="49">
        <f>IFERROR(IF(OR($V1761&lt;&gt;"Ja",VLOOKUP($C1761,Listen!$A$2:$F$45,5,0)="Nein",D1761&lt;IF(C1761="LNG Anbindungsanlagen gemäß separater Festlegung",2022,2023)),$AC1761,$AA1761),0)</f>
        <v>0</v>
      </c>
      <c r="AH1761" s="49">
        <f>IFERROR(IF(OR($V1761&lt;&gt;"Ja",VLOOKUP($C1761,Listen!$A$2:$F$45,5,0)="Nein",D1761&lt;IF(C1761="LNG Anbindungsanlagen gemäß separater Festlegung",2022,2023)),$AC1761,$AA1761),0)</f>
        <v>0</v>
      </c>
      <c r="AI1761" s="49">
        <f>IFERROR(IF(OR($W1761&lt;&gt;"Ja",VLOOKUP($C1761,Listen!$A$2:$F$45,6,0)="Nein"),$AC1761,$AB1761),0)</f>
        <v>0</v>
      </c>
      <c r="AJ1761" s="49">
        <f>IFERROR(IF(OR($W1761&lt;&gt;"Ja",VLOOKUP($C1761,Listen!$A$2:$F$45,6,0)="Nein"),$AC1761,$AB1761),0)</f>
        <v>0</v>
      </c>
      <c r="AK1761" s="49">
        <f>IFERROR(IF(OR($W1761&lt;&gt;"Ja",VLOOKUP($C1761,Listen!$A$2:$F$45,6,0)="Nein"),$AC1761,$AB1761),0)</f>
        <v>0</v>
      </c>
      <c r="AL1761" s="51">
        <f t="shared" si="573"/>
        <v>0</v>
      </c>
      <c r="AM1761" s="296">
        <f>IFERROR(IF(VLOOKUP($C1761,Listen!$A$2:$F$45,6,0)="Ja",MAX(BC1761:BD1761),D_SAV!$BC1761),0)</f>
        <v>0</v>
      </c>
      <c r="AN1761" s="51">
        <f t="shared" si="574"/>
        <v>0</v>
      </c>
      <c r="AP1761" s="304">
        <f t="shared" si="575"/>
        <v>0</v>
      </c>
      <c r="AQ1761" s="304">
        <f t="shared" si="576"/>
        <v>0</v>
      </c>
      <c r="AR1761" s="304">
        <f t="shared" si="577"/>
        <v>0</v>
      </c>
      <c r="AS1761" s="304">
        <f t="shared" si="578"/>
        <v>0</v>
      </c>
      <c r="AT1761" s="304">
        <f t="shared" si="579"/>
        <v>0</v>
      </c>
      <c r="AU1761" s="304">
        <f t="shared" si="580"/>
        <v>0</v>
      </c>
      <c r="AV1761" s="304">
        <f t="shared" si="581"/>
        <v>0</v>
      </c>
      <c r="AW1761" s="304">
        <f t="shared" si="582"/>
        <v>0</v>
      </c>
      <c r="AX1761" s="304">
        <f t="shared" si="583"/>
        <v>0</v>
      </c>
      <c r="AY1761" s="304">
        <f t="shared" si="584"/>
        <v>0</v>
      </c>
      <c r="AZ1761" s="304">
        <f t="shared" si="585"/>
        <v>0</v>
      </c>
      <c r="BA1761" s="304">
        <f t="shared" si="586"/>
        <v>0</v>
      </c>
      <c r="BB1761" s="304">
        <f t="shared" si="587"/>
        <v>0</v>
      </c>
      <c r="BC1761" s="304">
        <f t="shared" si="588"/>
        <v>0</v>
      </c>
      <c r="BD1761" s="304">
        <f t="shared" si="589"/>
        <v>0</v>
      </c>
      <c r="BE1761" s="304">
        <f>IFERROR(IF(VLOOKUP($C1761,Listen!$A$2:$F$45,6,0)="Ja",BB1761-MAX(BC1761:BD1761),BB1761-BC1761),0)</f>
        <v>0</v>
      </c>
    </row>
    <row r="1762" spans="1:57" x14ac:dyDescent="0.25">
      <c r="A1762" s="320" t="str">
        <f>IF(AND(D1762&lt;&gt;0,C1762&lt;&gt;0,E1762&lt;&gt;0),IF(B1762&lt;&gt;0,CONCATENATE(B1762,"-AGr",VLOOKUP(C1762,Listen!$A$2:$D$45,4,FALSE),"-",D1762,"-",E1762,),CONCATENATE("AGr",VLOOKUP(C1762,Listen!$A$2:$D$45,4,FALSE),"-",D1762,"-",E1762)),"keine vollständige ID")</f>
        <v>keine vollständige ID</v>
      </c>
      <c r="B1762" s="301"/>
      <c r="C1762" s="287"/>
      <c r="D1762" s="34"/>
      <c r="E1762" s="306"/>
      <c r="F1762" s="116"/>
      <c r="G1762" s="17"/>
      <c r="H1762" s="17"/>
      <c r="I1762" s="17"/>
      <c r="J1762" s="17"/>
      <c r="K1762" s="17"/>
      <c r="L1762" s="17"/>
      <c r="M1762" s="17"/>
      <c r="N1762" s="17"/>
      <c r="O1762" s="116"/>
      <c r="P1762" s="117">
        <f>IF(D1762&gt;A_Stammdaten!$B$12,0,SUM(G1762,H1762,J1762,L1762:M1762)-SUM(I1762,K1762,N1762:O1762))</f>
        <v>0</v>
      </c>
      <c r="Q1762" s="17"/>
      <c r="R1762" s="17"/>
      <c r="S1762" s="17"/>
      <c r="T1762" s="17"/>
      <c r="U1762" s="62">
        <f t="shared" si="569"/>
        <v>0</v>
      </c>
      <c r="V1762" s="34"/>
      <c r="W1762" s="34"/>
      <c r="X1762" s="34"/>
      <c r="Y1762" s="34"/>
      <c r="Z1762" s="34"/>
      <c r="AA1762" s="63" t="str">
        <f t="shared" si="570"/>
        <v>-</v>
      </c>
      <c r="AB1762" s="63" t="str">
        <f t="shared" si="571"/>
        <v>-</v>
      </c>
      <c r="AC1762" s="63">
        <f>IF(ISBLANK($C1762),0,VLOOKUP($C1762,Listen!$A$2:$C$45,2,FALSE))</f>
        <v>0</v>
      </c>
      <c r="AD1762" s="63">
        <f>IF(ISBLANK($C1762),0,VLOOKUP($C1762,Listen!$A$2:$C$45,3,FALSE))</f>
        <v>0</v>
      </c>
      <c r="AE1762" s="49">
        <f t="shared" si="572"/>
        <v>0</v>
      </c>
      <c r="AF1762" s="49">
        <f t="shared" si="572"/>
        <v>0</v>
      </c>
      <c r="AG1762" s="49">
        <f>IFERROR(IF(OR($V1762&lt;&gt;"Ja",VLOOKUP($C1762,Listen!$A$2:$F$45,5,0)="Nein",D1762&lt;IF(C1762="LNG Anbindungsanlagen gemäß separater Festlegung",2022,2023)),$AC1762,$AA1762),0)</f>
        <v>0</v>
      </c>
      <c r="AH1762" s="49">
        <f>IFERROR(IF(OR($V1762&lt;&gt;"Ja",VLOOKUP($C1762,Listen!$A$2:$F$45,5,0)="Nein",D1762&lt;IF(C1762="LNG Anbindungsanlagen gemäß separater Festlegung",2022,2023)),$AC1762,$AA1762),0)</f>
        <v>0</v>
      </c>
      <c r="AI1762" s="49">
        <f>IFERROR(IF(OR($W1762&lt;&gt;"Ja",VLOOKUP($C1762,Listen!$A$2:$F$45,6,0)="Nein"),$AC1762,$AB1762),0)</f>
        <v>0</v>
      </c>
      <c r="AJ1762" s="49">
        <f>IFERROR(IF(OR($W1762&lt;&gt;"Ja",VLOOKUP($C1762,Listen!$A$2:$F$45,6,0)="Nein"),$AC1762,$AB1762),0)</f>
        <v>0</v>
      </c>
      <c r="AK1762" s="49">
        <f>IFERROR(IF(OR($W1762&lt;&gt;"Ja",VLOOKUP($C1762,Listen!$A$2:$F$45,6,0)="Nein"),$AC1762,$AB1762),0)</f>
        <v>0</v>
      </c>
      <c r="AL1762" s="51">
        <f t="shared" si="573"/>
        <v>0</v>
      </c>
      <c r="AM1762" s="296">
        <f>IFERROR(IF(VLOOKUP($C1762,Listen!$A$2:$F$45,6,0)="Ja",MAX(BC1762:BD1762),D_SAV!$BC1762),0)</f>
        <v>0</v>
      </c>
      <c r="AN1762" s="51">
        <f t="shared" si="574"/>
        <v>0</v>
      </c>
      <c r="AP1762" s="304">
        <f t="shared" si="575"/>
        <v>0</v>
      </c>
      <c r="AQ1762" s="304">
        <f t="shared" si="576"/>
        <v>0</v>
      </c>
      <c r="AR1762" s="304">
        <f t="shared" si="577"/>
        <v>0</v>
      </c>
      <c r="AS1762" s="304">
        <f t="shared" si="578"/>
        <v>0</v>
      </c>
      <c r="AT1762" s="304">
        <f t="shared" si="579"/>
        <v>0</v>
      </c>
      <c r="AU1762" s="304">
        <f t="shared" si="580"/>
        <v>0</v>
      </c>
      <c r="AV1762" s="304">
        <f t="shared" si="581"/>
        <v>0</v>
      </c>
      <c r="AW1762" s="304">
        <f t="shared" si="582"/>
        <v>0</v>
      </c>
      <c r="AX1762" s="304">
        <f t="shared" si="583"/>
        <v>0</v>
      </c>
      <c r="AY1762" s="304">
        <f t="shared" si="584"/>
        <v>0</v>
      </c>
      <c r="AZ1762" s="304">
        <f t="shared" si="585"/>
        <v>0</v>
      </c>
      <c r="BA1762" s="304">
        <f t="shared" si="586"/>
        <v>0</v>
      </c>
      <c r="BB1762" s="304">
        <f t="shared" si="587"/>
        <v>0</v>
      </c>
      <c r="BC1762" s="304">
        <f t="shared" si="588"/>
        <v>0</v>
      </c>
      <c r="BD1762" s="304">
        <f t="shared" si="589"/>
        <v>0</v>
      </c>
      <c r="BE1762" s="304">
        <f>IFERROR(IF(VLOOKUP($C1762,Listen!$A$2:$F$45,6,0)="Ja",BB1762-MAX(BC1762:BD1762),BB1762-BC1762),0)</f>
        <v>0</v>
      </c>
    </row>
    <row r="1763" spans="1:57" x14ac:dyDescent="0.25">
      <c r="A1763" s="320" t="str">
        <f>IF(AND(D1763&lt;&gt;0,C1763&lt;&gt;0,E1763&lt;&gt;0),IF(B1763&lt;&gt;0,CONCATENATE(B1763,"-AGr",VLOOKUP(C1763,Listen!$A$2:$D$45,4,FALSE),"-",D1763,"-",E1763,),CONCATENATE("AGr",VLOOKUP(C1763,Listen!$A$2:$D$45,4,FALSE),"-",D1763,"-",E1763)),"keine vollständige ID")</f>
        <v>keine vollständige ID</v>
      </c>
      <c r="B1763" s="301"/>
      <c r="C1763" s="287"/>
      <c r="D1763" s="34"/>
      <c r="E1763" s="306"/>
      <c r="F1763" s="116"/>
      <c r="G1763" s="17"/>
      <c r="H1763" s="17"/>
      <c r="I1763" s="17"/>
      <c r="J1763" s="17"/>
      <c r="K1763" s="17"/>
      <c r="L1763" s="17"/>
      <c r="M1763" s="17"/>
      <c r="N1763" s="17"/>
      <c r="O1763" s="116"/>
      <c r="P1763" s="117">
        <f>IF(D1763&gt;A_Stammdaten!$B$12,0,SUM(G1763,H1763,J1763,L1763:M1763)-SUM(I1763,K1763,N1763:O1763))</f>
        <v>0</v>
      </c>
      <c r="Q1763" s="17"/>
      <c r="R1763" s="17"/>
      <c r="S1763" s="17"/>
      <c r="T1763" s="17"/>
      <c r="U1763" s="62">
        <f t="shared" si="569"/>
        <v>0</v>
      </c>
      <c r="V1763" s="34"/>
      <c r="W1763" s="34"/>
      <c r="X1763" s="34"/>
      <c r="Y1763" s="34"/>
      <c r="Z1763" s="34"/>
      <c r="AA1763" s="63" t="str">
        <f t="shared" si="570"/>
        <v>-</v>
      </c>
      <c r="AB1763" s="63" t="str">
        <f t="shared" si="571"/>
        <v>-</v>
      </c>
      <c r="AC1763" s="63">
        <f>IF(ISBLANK($C1763),0,VLOOKUP($C1763,Listen!$A$2:$C$45,2,FALSE))</f>
        <v>0</v>
      </c>
      <c r="AD1763" s="63">
        <f>IF(ISBLANK($C1763),0,VLOOKUP($C1763,Listen!$A$2:$C$45,3,FALSE))</f>
        <v>0</v>
      </c>
      <c r="AE1763" s="49">
        <f t="shared" si="572"/>
        <v>0</v>
      </c>
      <c r="AF1763" s="49">
        <f t="shared" si="572"/>
        <v>0</v>
      </c>
      <c r="AG1763" s="49">
        <f>IFERROR(IF(OR($V1763&lt;&gt;"Ja",VLOOKUP($C1763,Listen!$A$2:$F$45,5,0)="Nein",D1763&lt;IF(C1763="LNG Anbindungsanlagen gemäß separater Festlegung",2022,2023)),$AC1763,$AA1763),0)</f>
        <v>0</v>
      </c>
      <c r="AH1763" s="49">
        <f>IFERROR(IF(OR($V1763&lt;&gt;"Ja",VLOOKUP($C1763,Listen!$A$2:$F$45,5,0)="Nein",D1763&lt;IF(C1763="LNG Anbindungsanlagen gemäß separater Festlegung",2022,2023)),$AC1763,$AA1763),0)</f>
        <v>0</v>
      </c>
      <c r="AI1763" s="49">
        <f>IFERROR(IF(OR($W1763&lt;&gt;"Ja",VLOOKUP($C1763,Listen!$A$2:$F$45,6,0)="Nein"),$AC1763,$AB1763),0)</f>
        <v>0</v>
      </c>
      <c r="AJ1763" s="49">
        <f>IFERROR(IF(OR($W1763&lt;&gt;"Ja",VLOOKUP($C1763,Listen!$A$2:$F$45,6,0)="Nein"),$AC1763,$AB1763),0)</f>
        <v>0</v>
      </c>
      <c r="AK1763" s="49">
        <f>IFERROR(IF(OR($W1763&lt;&gt;"Ja",VLOOKUP($C1763,Listen!$A$2:$F$45,6,0)="Nein"),$AC1763,$AB1763),0)</f>
        <v>0</v>
      </c>
      <c r="AL1763" s="51">
        <f t="shared" si="573"/>
        <v>0</v>
      </c>
      <c r="AM1763" s="296">
        <f>IFERROR(IF(VLOOKUP($C1763,Listen!$A$2:$F$45,6,0)="Ja",MAX(BC1763:BD1763),D_SAV!$BC1763),0)</f>
        <v>0</v>
      </c>
      <c r="AN1763" s="51">
        <f t="shared" si="574"/>
        <v>0</v>
      </c>
      <c r="AP1763" s="304">
        <f t="shared" si="575"/>
        <v>0</v>
      </c>
      <c r="AQ1763" s="304">
        <f t="shared" si="576"/>
        <v>0</v>
      </c>
      <c r="AR1763" s="304">
        <f t="shared" si="577"/>
        <v>0</v>
      </c>
      <c r="AS1763" s="304">
        <f t="shared" si="578"/>
        <v>0</v>
      </c>
      <c r="AT1763" s="304">
        <f t="shared" si="579"/>
        <v>0</v>
      </c>
      <c r="AU1763" s="304">
        <f t="shared" si="580"/>
        <v>0</v>
      </c>
      <c r="AV1763" s="304">
        <f t="shared" si="581"/>
        <v>0</v>
      </c>
      <c r="AW1763" s="304">
        <f t="shared" si="582"/>
        <v>0</v>
      </c>
      <c r="AX1763" s="304">
        <f t="shared" si="583"/>
        <v>0</v>
      </c>
      <c r="AY1763" s="304">
        <f t="shared" si="584"/>
        <v>0</v>
      </c>
      <c r="AZ1763" s="304">
        <f t="shared" si="585"/>
        <v>0</v>
      </c>
      <c r="BA1763" s="304">
        <f t="shared" si="586"/>
        <v>0</v>
      </c>
      <c r="BB1763" s="304">
        <f t="shared" si="587"/>
        <v>0</v>
      </c>
      <c r="BC1763" s="304">
        <f t="shared" si="588"/>
        <v>0</v>
      </c>
      <c r="BD1763" s="304">
        <f t="shared" si="589"/>
        <v>0</v>
      </c>
      <c r="BE1763" s="304">
        <f>IFERROR(IF(VLOOKUP($C1763,Listen!$A$2:$F$45,6,0)="Ja",BB1763-MAX(BC1763:BD1763),BB1763-BC1763),0)</f>
        <v>0</v>
      </c>
    </row>
    <row r="1764" spans="1:57" x14ac:dyDescent="0.25">
      <c r="A1764" s="320" t="str">
        <f>IF(AND(D1764&lt;&gt;0,C1764&lt;&gt;0,E1764&lt;&gt;0),IF(B1764&lt;&gt;0,CONCATENATE(B1764,"-AGr",VLOOKUP(C1764,Listen!$A$2:$D$45,4,FALSE),"-",D1764,"-",E1764,),CONCATENATE("AGr",VLOOKUP(C1764,Listen!$A$2:$D$45,4,FALSE),"-",D1764,"-",E1764)),"keine vollständige ID")</f>
        <v>keine vollständige ID</v>
      </c>
      <c r="B1764" s="301"/>
      <c r="C1764" s="287"/>
      <c r="D1764" s="34"/>
      <c r="E1764" s="306"/>
      <c r="F1764" s="116"/>
      <c r="G1764" s="17"/>
      <c r="H1764" s="17"/>
      <c r="I1764" s="17"/>
      <c r="J1764" s="17"/>
      <c r="K1764" s="17"/>
      <c r="L1764" s="17"/>
      <c r="M1764" s="17"/>
      <c r="N1764" s="17"/>
      <c r="O1764" s="116"/>
      <c r="P1764" s="117">
        <f>IF(D1764&gt;A_Stammdaten!$B$12,0,SUM(G1764,H1764,J1764,L1764:M1764)-SUM(I1764,K1764,N1764:O1764))</f>
        <v>0</v>
      </c>
      <c r="Q1764" s="17"/>
      <c r="R1764" s="17"/>
      <c r="S1764" s="17"/>
      <c r="T1764" s="17"/>
      <c r="U1764" s="62">
        <f t="shared" si="569"/>
        <v>0</v>
      </c>
      <c r="V1764" s="34"/>
      <c r="W1764" s="34"/>
      <c r="X1764" s="34"/>
      <c r="Y1764" s="34"/>
      <c r="Z1764" s="34"/>
      <c r="AA1764" s="63" t="str">
        <f t="shared" si="570"/>
        <v>-</v>
      </c>
      <c r="AB1764" s="63" t="str">
        <f t="shared" si="571"/>
        <v>-</v>
      </c>
      <c r="AC1764" s="63">
        <f>IF(ISBLANK($C1764),0,VLOOKUP($C1764,Listen!$A$2:$C$45,2,FALSE))</f>
        <v>0</v>
      </c>
      <c r="AD1764" s="63">
        <f>IF(ISBLANK($C1764),0,VLOOKUP($C1764,Listen!$A$2:$C$45,3,FALSE))</f>
        <v>0</v>
      </c>
      <c r="AE1764" s="49">
        <f t="shared" si="572"/>
        <v>0</v>
      </c>
      <c r="AF1764" s="49">
        <f t="shared" si="572"/>
        <v>0</v>
      </c>
      <c r="AG1764" s="49">
        <f>IFERROR(IF(OR($V1764&lt;&gt;"Ja",VLOOKUP($C1764,Listen!$A$2:$F$45,5,0)="Nein",D1764&lt;IF(C1764="LNG Anbindungsanlagen gemäß separater Festlegung",2022,2023)),$AC1764,$AA1764),0)</f>
        <v>0</v>
      </c>
      <c r="AH1764" s="49">
        <f>IFERROR(IF(OR($V1764&lt;&gt;"Ja",VLOOKUP($C1764,Listen!$A$2:$F$45,5,0)="Nein",D1764&lt;IF(C1764="LNG Anbindungsanlagen gemäß separater Festlegung",2022,2023)),$AC1764,$AA1764),0)</f>
        <v>0</v>
      </c>
      <c r="AI1764" s="49">
        <f>IFERROR(IF(OR($W1764&lt;&gt;"Ja",VLOOKUP($C1764,Listen!$A$2:$F$45,6,0)="Nein"),$AC1764,$AB1764),0)</f>
        <v>0</v>
      </c>
      <c r="AJ1764" s="49">
        <f>IFERROR(IF(OR($W1764&lt;&gt;"Ja",VLOOKUP($C1764,Listen!$A$2:$F$45,6,0)="Nein"),$AC1764,$AB1764),0)</f>
        <v>0</v>
      </c>
      <c r="AK1764" s="49">
        <f>IFERROR(IF(OR($W1764&lt;&gt;"Ja",VLOOKUP($C1764,Listen!$A$2:$F$45,6,0)="Nein"),$AC1764,$AB1764),0)</f>
        <v>0</v>
      </c>
      <c r="AL1764" s="51">
        <f t="shared" si="573"/>
        <v>0</v>
      </c>
      <c r="AM1764" s="296">
        <f>IFERROR(IF(VLOOKUP($C1764,Listen!$A$2:$F$45,6,0)="Ja",MAX(BC1764:BD1764),D_SAV!$BC1764),0)</f>
        <v>0</v>
      </c>
      <c r="AN1764" s="51">
        <f t="shared" si="574"/>
        <v>0</v>
      </c>
      <c r="AP1764" s="304">
        <f t="shared" si="575"/>
        <v>0</v>
      </c>
      <c r="AQ1764" s="304">
        <f t="shared" si="576"/>
        <v>0</v>
      </c>
      <c r="AR1764" s="304">
        <f t="shared" si="577"/>
        <v>0</v>
      </c>
      <c r="AS1764" s="304">
        <f t="shared" si="578"/>
        <v>0</v>
      </c>
      <c r="AT1764" s="304">
        <f t="shared" si="579"/>
        <v>0</v>
      </c>
      <c r="AU1764" s="304">
        <f t="shared" si="580"/>
        <v>0</v>
      </c>
      <c r="AV1764" s="304">
        <f t="shared" si="581"/>
        <v>0</v>
      </c>
      <c r="AW1764" s="304">
        <f t="shared" si="582"/>
        <v>0</v>
      </c>
      <c r="AX1764" s="304">
        <f t="shared" si="583"/>
        <v>0</v>
      </c>
      <c r="AY1764" s="304">
        <f t="shared" si="584"/>
        <v>0</v>
      </c>
      <c r="AZ1764" s="304">
        <f t="shared" si="585"/>
        <v>0</v>
      </c>
      <c r="BA1764" s="304">
        <f t="shared" si="586"/>
        <v>0</v>
      </c>
      <c r="BB1764" s="304">
        <f t="shared" si="587"/>
        <v>0</v>
      </c>
      <c r="BC1764" s="304">
        <f t="shared" si="588"/>
        <v>0</v>
      </c>
      <c r="BD1764" s="304">
        <f t="shared" si="589"/>
        <v>0</v>
      </c>
      <c r="BE1764" s="304">
        <f>IFERROR(IF(VLOOKUP($C1764,Listen!$A$2:$F$45,6,0)="Ja",BB1764-MAX(BC1764:BD1764),BB1764-BC1764),0)</f>
        <v>0</v>
      </c>
    </row>
    <row r="1765" spans="1:57" x14ac:dyDescent="0.25">
      <c r="A1765" s="320" t="str">
        <f>IF(AND(D1765&lt;&gt;0,C1765&lt;&gt;0,E1765&lt;&gt;0),IF(B1765&lt;&gt;0,CONCATENATE(B1765,"-AGr",VLOOKUP(C1765,Listen!$A$2:$D$45,4,FALSE),"-",D1765,"-",E1765,),CONCATENATE("AGr",VLOOKUP(C1765,Listen!$A$2:$D$45,4,FALSE),"-",D1765,"-",E1765)),"keine vollständige ID")</f>
        <v>keine vollständige ID</v>
      </c>
      <c r="B1765" s="301"/>
      <c r="C1765" s="287"/>
      <c r="D1765" s="34"/>
      <c r="E1765" s="306"/>
      <c r="F1765" s="116"/>
      <c r="G1765" s="17"/>
      <c r="H1765" s="17"/>
      <c r="I1765" s="17"/>
      <c r="J1765" s="17"/>
      <c r="K1765" s="17"/>
      <c r="L1765" s="17"/>
      <c r="M1765" s="17"/>
      <c r="N1765" s="17"/>
      <c r="O1765" s="116"/>
      <c r="P1765" s="117">
        <f>IF(D1765&gt;A_Stammdaten!$B$12,0,SUM(G1765,H1765,J1765,L1765:M1765)-SUM(I1765,K1765,N1765:O1765))</f>
        <v>0</v>
      </c>
      <c r="Q1765" s="17"/>
      <c r="R1765" s="17"/>
      <c r="S1765" s="17"/>
      <c r="T1765" s="17"/>
      <c r="U1765" s="62">
        <f t="shared" si="569"/>
        <v>0</v>
      </c>
      <c r="V1765" s="34"/>
      <c r="W1765" s="34"/>
      <c r="X1765" s="34"/>
      <c r="Y1765" s="34"/>
      <c r="Z1765" s="34"/>
      <c r="AA1765" s="63" t="str">
        <f t="shared" si="570"/>
        <v>-</v>
      </c>
      <c r="AB1765" s="63" t="str">
        <f t="shared" si="571"/>
        <v>-</v>
      </c>
      <c r="AC1765" s="63">
        <f>IF(ISBLANK($C1765),0,VLOOKUP($C1765,Listen!$A$2:$C$45,2,FALSE))</f>
        <v>0</v>
      </c>
      <c r="AD1765" s="63">
        <f>IF(ISBLANK($C1765),0,VLOOKUP($C1765,Listen!$A$2:$C$45,3,FALSE))</f>
        <v>0</v>
      </c>
      <c r="AE1765" s="49">
        <f t="shared" si="572"/>
        <v>0</v>
      </c>
      <c r="AF1765" s="49">
        <f t="shared" si="572"/>
        <v>0</v>
      </c>
      <c r="AG1765" s="49">
        <f>IFERROR(IF(OR($V1765&lt;&gt;"Ja",VLOOKUP($C1765,Listen!$A$2:$F$45,5,0)="Nein",D1765&lt;IF(C1765="LNG Anbindungsanlagen gemäß separater Festlegung",2022,2023)),$AC1765,$AA1765),0)</f>
        <v>0</v>
      </c>
      <c r="AH1765" s="49">
        <f>IFERROR(IF(OR($V1765&lt;&gt;"Ja",VLOOKUP($C1765,Listen!$A$2:$F$45,5,0)="Nein",D1765&lt;IF(C1765="LNG Anbindungsanlagen gemäß separater Festlegung",2022,2023)),$AC1765,$AA1765),0)</f>
        <v>0</v>
      </c>
      <c r="AI1765" s="49">
        <f>IFERROR(IF(OR($W1765&lt;&gt;"Ja",VLOOKUP($C1765,Listen!$A$2:$F$45,6,0)="Nein"),$AC1765,$AB1765),0)</f>
        <v>0</v>
      </c>
      <c r="AJ1765" s="49">
        <f>IFERROR(IF(OR($W1765&lt;&gt;"Ja",VLOOKUP($C1765,Listen!$A$2:$F$45,6,0)="Nein"),$AC1765,$AB1765),0)</f>
        <v>0</v>
      </c>
      <c r="AK1765" s="49">
        <f>IFERROR(IF(OR($W1765&lt;&gt;"Ja",VLOOKUP($C1765,Listen!$A$2:$F$45,6,0)="Nein"),$AC1765,$AB1765),0)</f>
        <v>0</v>
      </c>
      <c r="AL1765" s="51">
        <f t="shared" si="573"/>
        <v>0</v>
      </c>
      <c r="AM1765" s="296">
        <f>IFERROR(IF(VLOOKUP($C1765,Listen!$A$2:$F$45,6,0)="Ja",MAX(BC1765:BD1765),D_SAV!$BC1765),0)</f>
        <v>0</v>
      </c>
      <c r="AN1765" s="51">
        <f t="shared" si="574"/>
        <v>0</v>
      </c>
      <c r="AP1765" s="304">
        <f t="shared" si="575"/>
        <v>0</v>
      </c>
      <c r="AQ1765" s="304">
        <f t="shared" si="576"/>
        <v>0</v>
      </c>
      <c r="AR1765" s="304">
        <f t="shared" si="577"/>
        <v>0</v>
      </c>
      <c r="AS1765" s="304">
        <f t="shared" si="578"/>
        <v>0</v>
      </c>
      <c r="AT1765" s="304">
        <f t="shared" si="579"/>
        <v>0</v>
      </c>
      <c r="AU1765" s="304">
        <f t="shared" si="580"/>
        <v>0</v>
      </c>
      <c r="AV1765" s="304">
        <f t="shared" si="581"/>
        <v>0</v>
      </c>
      <c r="AW1765" s="304">
        <f t="shared" si="582"/>
        <v>0</v>
      </c>
      <c r="AX1765" s="304">
        <f t="shared" si="583"/>
        <v>0</v>
      </c>
      <c r="AY1765" s="304">
        <f t="shared" si="584"/>
        <v>0</v>
      </c>
      <c r="AZ1765" s="304">
        <f t="shared" si="585"/>
        <v>0</v>
      </c>
      <c r="BA1765" s="304">
        <f t="shared" si="586"/>
        <v>0</v>
      </c>
      <c r="BB1765" s="304">
        <f t="shared" si="587"/>
        <v>0</v>
      </c>
      <c r="BC1765" s="304">
        <f t="shared" si="588"/>
        <v>0</v>
      </c>
      <c r="BD1765" s="304">
        <f t="shared" si="589"/>
        <v>0</v>
      </c>
      <c r="BE1765" s="304">
        <f>IFERROR(IF(VLOOKUP($C1765,Listen!$A$2:$F$45,6,0)="Ja",BB1765-MAX(BC1765:BD1765),BB1765-BC1765),0)</f>
        <v>0</v>
      </c>
    </row>
    <row r="1766" spans="1:57" x14ac:dyDescent="0.25">
      <c r="A1766" s="320" t="str">
        <f>IF(AND(D1766&lt;&gt;0,C1766&lt;&gt;0,E1766&lt;&gt;0),IF(B1766&lt;&gt;0,CONCATENATE(B1766,"-AGr",VLOOKUP(C1766,Listen!$A$2:$D$45,4,FALSE),"-",D1766,"-",E1766,),CONCATENATE("AGr",VLOOKUP(C1766,Listen!$A$2:$D$45,4,FALSE),"-",D1766,"-",E1766)),"keine vollständige ID")</f>
        <v>keine vollständige ID</v>
      </c>
      <c r="B1766" s="301"/>
      <c r="C1766" s="287"/>
      <c r="D1766" s="34"/>
      <c r="E1766" s="306"/>
      <c r="F1766" s="116"/>
      <c r="G1766" s="17"/>
      <c r="H1766" s="17"/>
      <c r="I1766" s="17"/>
      <c r="J1766" s="17"/>
      <c r="K1766" s="17"/>
      <c r="L1766" s="17"/>
      <c r="M1766" s="17"/>
      <c r="N1766" s="17"/>
      <c r="O1766" s="116"/>
      <c r="P1766" s="117">
        <f>IF(D1766&gt;A_Stammdaten!$B$12,0,SUM(G1766,H1766,J1766,L1766:M1766)-SUM(I1766,K1766,N1766:O1766))</f>
        <v>0</v>
      </c>
      <c r="Q1766" s="17"/>
      <c r="R1766" s="17"/>
      <c r="S1766" s="17"/>
      <c r="T1766" s="17"/>
      <c r="U1766" s="62">
        <f t="shared" si="569"/>
        <v>0</v>
      </c>
      <c r="V1766" s="34"/>
      <c r="W1766" s="34"/>
      <c r="X1766" s="34"/>
      <c r="Y1766" s="34"/>
      <c r="Z1766" s="34"/>
      <c r="AA1766" s="63" t="str">
        <f t="shared" si="570"/>
        <v>-</v>
      </c>
      <c r="AB1766" s="63" t="str">
        <f t="shared" si="571"/>
        <v>-</v>
      </c>
      <c r="AC1766" s="63">
        <f>IF(ISBLANK($C1766),0,VLOOKUP($C1766,Listen!$A$2:$C$45,2,FALSE))</f>
        <v>0</v>
      </c>
      <c r="AD1766" s="63">
        <f>IF(ISBLANK($C1766),0,VLOOKUP($C1766,Listen!$A$2:$C$45,3,FALSE))</f>
        <v>0</v>
      </c>
      <c r="AE1766" s="49">
        <f t="shared" si="572"/>
        <v>0</v>
      </c>
      <c r="AF1766" s="49">
        <f t="shared" si="572"/>
        <v>0</v>
      </c>
      <c r="AG1766" s="49">
        <f>IFERROR(IF(OR($V1766&lt;&gt;"Ja",VLOOKUP($C1766,Listen!$A$2:$F$45,5,0)="Nein",D1766&lt;IF(C1766="LNG Anbindungsanlagen gemäß separater Festlegung",2022,2023)),$AC1766,$AA1766),0)</f>
        <v>0</v>
      </c>
      <c r="AH1766" s="49">
        <f>IFERROR(IF(OR($V1766&lt;&gt;"Ja",VLOOKUP($C1766,Listen!$A$2:$F$45,5,0)="Nein",D1766&lt;IF(C1766="LNG Anbindungsanlagen gemäß separater Festlegung",2022,2023)),$AC1766,$AA1766),0)</f>
        <v>0</v>
      </c>
      <c r="AI1766" s="49">
        <f>IFERROR(IF(OR($W1766&lt;&gt;"Ja",VLOOKUP($C1766,Listen!$A$2:$F$45,6,0)="Nein"),$AC1766,$AB1766),0)</f>
        <v>0</v>
      </c>
      <c r="AJ1766" s="49">
        <f>IFERROR(IF(OR($W1766&lt;&gt;"Ja",VLOOKUP($C1766,Listen!$A$2:$F$45,6,0)="Nein"),$AC1766,$AB1766),0)</f>
        <v>0</v>
      </c>
      <c r="AK1766" s="49">
        <f>IFERROR(IF(OR($W1766&lt;&gt;"Ja",VLOOKUP($C1766,Listen!$A$2:$F$45,6,0)="Nein"),$AC1766,$AB1766),0)</f>
        <v>0</v>
      </c>
      <c r="AL1766" s="51">
        <f t="shared" si="573"/>
        <v>0</v>
      </c>
      <c r="AM1766" s="296">
        <f>IFERROR(IF(VLOOKUP($C1766,Listen!$A$2:$F$45,6,0)="Ja",MAX(BC1766:BD1766),D_SAV!$BC1766),0)</f>
        <v>0</v>
      </c>
      <c r="AN1766" s="51">
        <f t="shared" si="574"/>
        <v>0</v>
      </c>
      <c r="AP1766" s="304">
        <f t="shared" si="575"/>
        <v>0</v>
      </c>
      <c r="AQ1766" s="304">
        <f t="shared" si="576"/>
        <v>0</v>
      </c>
      <c r="AR1766" s="304">
        <f t="shared" si="577"/>
        <v>0</v>
      </c>
      <c r="AS1766" s="304">
        <f t="shared" si="578"/>
        <v>0</v>
      </c>
      <c r="AT1766" s="304">
        <f t="shared" si="579"/>
        <v>0</v>
      </c>
      <c r="AU1766" s="304">
        <f t="shared" si="580"/>
        <v>0</v>
      </c>
      <c r="AV1766" s="304">
        <f t="shared" si="581"/>
        <v>0</v>
      </c>
      <c r="AW1766" s="304">
        <f t="shared" si="582"/>
        <v>0</v>
      </c>
      <c r="AX1766" s="304">
        <f t="shared" si="583"/>
        <v>0</v>
      </c>
      <c r="AY1766" s="304">
        <f t="shared" si="584"/>
        <v>0</v>
      </c>
      <c r="AZ1766" s="304">
        <f t="shared" si="585"/>
        <v>0</v>
      </c>
      <c r="BA1766" s="304">
        <f t="shared" si="586"/>
        <v>0</v>
      </c>
      <c r="BB1766" s="304">
        <f t="shared" si="587"/>
        <v>0</v>
      </c>
      <c r="BC1766" s="304">
        <f t="shared" si="588"/>
        <v>0</v>
      </c>
      <c r="BD1766" s="304">
        <f t="shared" si="589"/>
        <v>0</v>
      </c>
      <c r="BE1766" s="304">
        <f>IFERROR(IF(VLOOKUP($C1766,Listen!$A$2:$F$45,6,0)="Ja",BB1766-MAX(BC1766:BD1766),BB1766-BC1766),0)</f>
        <v>0</v>
      </c>
    </row>
    <row r="1767" spans="1:57" x14ac:dyDescent="0.25">
      <c r="A1767" s="320" t="str">
        <f>IF(AND(D1767&lt;&gt;0,C1767&lt;&gt;0,E1767&lt;&gt;0),IF(B1767&lt;&gt;0,CONCATENATE(B1767,"-AGr",VLOOKUP(C1767,Listen!$A$2:$D$45,4,FALSE),"-",D1767,"-",E1767,),CONCATENATE("AGr",VLOOKUP(C1767,Listen!$A$2:$D$45,4,FALSE),"-",D1767,"-",E1767)),"keine vollständige ID")</f>
        <v>keine vollständige ID</v>
      </c>
      <c r="B1767" s="301"/>
      <c r="C1767" s="287"/>
      <c r="D1767" s="34"/>
      <c r="E1767" s="306"/>
      <c r="F1767" s="116"/>
      <c r="G1767" s="17"/>
      <c r="H1767" s="17"/>
      <c r="I1767" s="17"/>
      <c r="J1767" s="17"/>
      <c r="K1767" s="17"/>
      <c r="L1767" s="17"/>
      <c r="M1767" s="17"/>
      <c r="N1767" s="17"/>
      <c r="O1767" s="116"/>
      <c r="P1767" s="117">
        <f>IF(D1767&gt;A_Stammdaten!$B$12,0,SUM(G1767,H1767,J1767,L1767:M1767)-SUM(I1767,K1767,N1767:O1767))</f>
        <v>0</v>
      </c>
      <c r="Q1767" s="17"/>
      <c r="R1767" s="17"/>
      <c r="S1767" s="17"/>
      <c r="T1767" s="17"/>
      <c r="U1767" s="62">
        <f t="shared" si="569"/>
        <v>0</v>
      </c>
      <c r="V1767" s="34"/>
      <c r="W1767" s="34"/>
      <c r="X1767" s="34"/>
      <c r="Y1767" s="34"/>
      <c r="Z1767" s="34"/>
      <c r="AA1767" s="63" t="str">
        <f t="shared" si="570"/>
        <v>-</v>
      </c>
      <c r="AB1767" s="63" t="str">
        <f t="shared" si="571"/>
        <v>-</v>
      </c>
      <c r="AC1767" s="63">
        <f>IF(ISBLANK($C1767),0,VLOOKUP($C1767,Listen!$A$2:$C$45,2,FALSE))</f>
        <v>0</v>
      </c>
      <c r="AD1767" s="63">
        <f>IF(ISBLANK($C1767),0,VLOOKUP($C1767,Listen!$A$2:$C$45,3,FALSE))</f>
        <v>0</v>
      </c>
      <c r="AE1767" s="49">
        <f t="shared" si="572"/>
        <v>0</v>
      </c>
      <c r="AF1767" s="49">
        <f t="shared" si="572"/>
        <v>0</v>
      </c>
      <c r="AG1767" s="49">
        <f>IFERROR(IF(OR($V1767&lt;&gt;"Ja",VLOOKUP($C1767,Listen!$A$2:$F$45,5,0)="Nein",D1767&lt;IF(C1767="LNG Anbindungsanlagen gemäß separater Festlegung",2022,2023)),$AC1767,$AA1767),0)</f>
        <v>0</v>
      </c>
      <c r="AH1767" s="49">
        <f>IFERROR(IF(OR($V1767&lt;&gt;"Ja",VLOOKUP($C1767,Listen!$A$2:$F$45,5,0)="Nein",D1767&lt;IF(C1767="LNG Anbindungsanlagen gemäß separater Festlegung",2022,2023)),$AC1767,$AA1767),0)</f>
        <v>0</v>
      </c>
      <c r="AI1767" s="49">
        <f>IFERROR(IF(OR($W1767&lt;&gt;"Ja",VLOOKUP($C1767,Listen!$A$2:$F$45,6,0)="Nein"),$AC1767,$AB1767),0)</f>
        <v>0</v>
      </c>
      <c r="AJ1767" s="49">
        <f>IFERROR(IF(OR($W1767&lt;&gt;"Ja",VLOOKUP($C1767,Listen!$A$2:$F$45,6,0)="Nein"),$AC1767,$AB1767),0)</f>
        <v>0</v>
      </c>
      <c r="AK1767" s="49">
        <f>IFERROR(IF(OR($W1767&lt;&gt;"Ja",VLOOKUP($C1767,Listen!$A$2:$F$45,6,0)="Nein"),$AC1767,$AB1767),0)</f>
        <v>0</v>
      </c>
      <c r="AL1767" s="51">
        <f t="shared" si="573"/>
        <v>0</v>
      </c>
      <c r="AM1767" s="296">
        <f>IFERROR(IF(VLOOKUP($C1767,Listen!$A$2:$F$45,6,0)="Ja",MAX(BC1767:BD1767),D_SAV!$BC1767),0)</f>
        <v>0</v>
      </c>
      <c r="AN1767" s="51">
        <f t="shared" si="574"/>
        <v>0</v>
      </c>
      <c r="AP1767" s="304">
        <f t="shared" si="575"/>
        <v>0</v>
      </c>
      <c r="AQ1767" s="304">
        <f t="shared" si="576"/>
        <v>0</v>
      </c>
      <c r="AR1767" s="304">
        <f t="shared" si="577"/>
        <v>0</v>
      </c>
      <c r="AS1767" s="304">
        <f t="shared" si="578"/>
        <v>0</v>
      </c>
      <c r="AT1767" s="304">
        <f t="shared" si="579"/>
        <v>0</v>
      </c>
      <c r="AU1767" s="304">
        <f t="shared" si="580"/>
        <v>0</v>
      </c>
      <c r="AV1767" s="304">
        <f t="shared" si="581"/>
        <v>0</v>
      </c>
      <c r="AW1767" s="304">
        <f t="shared" si="582"/>
        <v>0</v>
      </c>
      <c r="AX1767" s="304">
        <f t="shared" si="583"/>
        <v>0</v>
      </c>
      <c r="AY1767" s="304">
        <f t="shared" si="584"/>
        <v>0</v>
      </c>
      <c r="AZ1767" s="304">
        <f t="shared" si="585"/>
        <v>0</v>
      </c>
      <c r="BA1767" s="304">
        <f t="shared" si="586"/>
        <v>0</v>
      </c>
      <c r="BB1767" s="304">
        <f t="shared" si="587"/>
        <v>0</v>
      </c>
      <c r="BC1767" s="304">
        <f t="shared" si="588"/>
        <v>0</v>
      </c>
      <c r="BD1767" s="304">
        <f t="shared" si="589"/>
        <v>0</v>
      </c>
      <c r="BE1767" s="304">
        <f>IFERROR(IF(VLOOKUP($C1767,Listen!$A$2:$F$45,6,0)="Ja",BB1767-MAX(BC1767:BD1767),BB1767-BC1767),0)</f>
        <v>0</v>
      </c>
    </row>
    <row r="1768" spans="1:57" x14ac:dyDescent="0.25">
      <c r="A1768" s="320" t="str">
        <f>IF(AND(D1768&lt;&gt;0,C1768&lt;&gt;0,E1768&lt;&gt;0),IF(B1768&lt;&gt;0,CONCATENATE(B1768,"-AGr",VLOOKUP(C1768,Listen!$A$2:$D$45,4,FALSE),"-",D1768,"-",E1768,),CONCATENATE("AGr",VLOOKUP(C1768,Listen!$A$2:$D$45,4,FALSE),"-",D1768,"-",E1768)),"keine vollständige ID")</f>
        <v>keine vollständige ID</v>
      </c>
      <c r="B1768" s="301"/>
      <c r="C1768" s="287"/>
      <c r="D1768" s="34"/>
      <c r="E1768" s="306"/>
      <c r="F1768" s="116"/>
      <c r="G1768" s="17"/>
      <c r="H1768" s="17"/>
      <c r="I1768" s="17"/>
      <c r="J1768" s="17"/>
      <c r="K1768" s="17"/>
      <c r="L1768" s="17"/>
      <c r="M1768" s="17"/>
      <c r="N1768" s="17"/>
      <c r="O1768" s="116"/>
      <c r="P1768" s="117">
        <f>IF(D1768&gt;A_Stammdaten!$B$12,0,SUM(G1768,H1768,J1768,L1768:M1768)-SUM(I1768,K1768,N1768:O1768))</f>
        <v>0</v>
      </c>
      <c r="Q1768" s="17"/>
      <c r="R1768" s="17"/>
      <c r="S1768" s="17"/>
      <c r="T1768" s="17"/>
      <c r="U1768" s="62">
        <f t="shared" si="569"/>
        <v>0</v>
      </c>
      <c r="V1768" s="34"/>
      <c r="W1768" s="34"/>
      <c r="X1768" s="34"/>
      <c r="Y1768" s="34"/>
      <c r="Z1768" s="34"/>
      <c r="AA1768" s="63" t="str">
        <f t="shared" si="570"/>
        <v>-</v>
      </c>
      <c r="AB1768" s="63" t="str">
        <f t="shared" si="571"/>
        <v>-</v>
      </c>
      <c r="AC1768" s="63">
        <f>IF(ISBLANK($C1768),0,VLOOKUP($C1768,Listen!$A$2:$C$45,2,FALSE))</f>
        <v>0</v>
      </c>
      <c r="AD1768" s="63">
        <f>IF(ISBLANK($C1768),0,VLOOKUP($C1768,Listen!$A$2:$C$45,3,FALSE))</f>
        <v>0</v>
      </c>
      <c r="AE1768" s="49">
        <f t="shared" si="572"/>
        <v>0</v>
      </c>
      <c r="AF1768" s="49">
        <f t="shared" si="572"/>
        <v>0</v>
      </c>
      <c r="AG1768" s="49">
        <f>IFERROR(IF(OR($V1768&lt;&gt;"Ja",VLOOKUP($C1768,Listen!$A$2:$F$45,5,0)="Nein",D1768&lt;IF(C1768="LNG Anbindungsanlagen gemäß separater Festlegung",2022,2023)),$AC1768,$AA1768),0)</f>
        <v>0</v>
      </c>
      <c r="AH1768" s="49">
        <f>IFERROR(IF(OR($V1768&lt;&gt;"Ja",VLOOKUP($C1768,Listen!$A$2:$F$45,5,0)="Nein",D1768&lt;IF(C1768="LNG Anbindungsanlagen gemäß separater Festlegung",2022,2023)),$AC1768,$AA1768),0)</f>
        <v>0</v>
      </c>
      <c r="AI1768" s="49">
        <f>IFERROR(IF(OR($W1768&lt;&gt;"Ja",VLOOKUP($C1768,Listen!$A$2:$F$45,6,0)="Nein"),$AC1768,$AB1768),0)</f>
        <v>0</v>
      </c>
      <c r="AJ1768" s="49">
        <f>IFERROR(IF(OR($W1768&lt;&gt;"Ja",VLOOKUP($C1768,Listen!$A$2:$F$45,6,0)="Nein"),$AC1768,$AB1768),0)</f>
        <v>0</v>
      </c>
      <c r="AK1768" s="49">
        <f>IFERROR(IF(OR($W1768&lt;&gt;"Ja",VLOOKUP($C1768,Listen!$A$2:$F$45,6,0)="Nein"),$AC1768,$AB1768),0)</f>
        <v>0</v>
      </c>
      <c r="AL1768" s="51">
        <f t="shared" si="573"/>
        <v>0</v>
      </c>
      <c r="AM1768" s="296">
        <f>IFERROR(IF(VLOOKUP($C1768,Listen!$A$2:$F$45,6,0)="Ja",MAX(BC1768:BD1768),D_SAV!$BC1768),0)</f>
        <v>0</v>
      </c>
      <c r="AN1768" s="51">
        <f t="shared" si="574"/>
        <v>0</v>
      </c>
      <c r="AP1768" s="304">
        <f t="shared" si="575"/>
        <v>0</v>
      </c>
      <c r="AQ1768" s="304">
        <f t="shared" si="576"/>
        <v>0</v>
      </c>
      <c r="AR1768" s="304">
        <f t="shared" si="577"/>
        <v>0</v>
      </c>
      <c r="AS1768" s="304">
        <f t="shared" si="578"/>
        <v>0</v>
      </c>
      <c r="AT1768" s="304">
        <f t="shared" si="579"/>
        <v>0</v>
      </c>
      <c r="AU1768" s="304">
        <f t="shared" si="580"/>
        <v>0</v>
      </c>
      <c r="AV1768" s="304">
        <f t="shared" si="581"/>
        <v>0</v>
      </c>
      <c r="AW1768" s="304">
        <f t="shared" si="582"/>
        <v>0</v>
      </c>
      <c r="AX1768" s="304">
        <f t="shared" si="583"/>
        <v>0</v>
      </c>
      <c r="AY1768" s="304">
        <f t="shared" si="584"/>
        <v>0</v>
      </c>
      <c r="AZ1768" s="304">
        <f t="shared" si="585"/>
        <v>0</v>
      </c>
      <c r="BA1768" s="304">
        <f t="shared" si="586"/>
        <v>0</v>
      </c>
      <c r="BB1768" s="304">
        <f t="shared" si="587"/>
        <v>0</v>
      </c>
      <c r="BC1768" s="304">
        <f t="shared" si="588"/>
        <v>0</v>
      </c>
      <c r="BD1768" s="304">
        <f t="shared" si="589"/>
        <v>0</v>
      </c>
      <c r="BE1768" s="304">
        <f>IFERROR(IF(VLOOKUP($C1768,Listen!$A$2:$F$45,6,0)="Ja",BB1768-MAX(BC1768:BD1768),BB1768-BC1768),0)</f>
        <v>0</v>
      </c>
    </row>
    <row r="1769" spans="1:57" x14ac:dyDescent="0.25">
      <c r="A1769" s="320" t="str">
        <f>IF(AND(D1769&lt;&gt;0,C1769&lt;&gt;0,E1769&lt;&gt;0),IF(B1769&lt;&gt;0,CONCATENATE(B1769,"-AGr",VLOOKUP(C1769,Listen!$A$2:$D$45,4,FALSE),"-",D1769,"-",E1769,),CONCATENATE("AGr",VLOOKUP(C1769,Listen!$A$2:$D$45,4,FALSE),"-",D1769,"-",E1769)),"keine vollständige ID")</f>
        <v>keine vollständige ID</v>
      </c>
      <c r="B1769" s="301"/>
      <c r="C1769" s="287"/>
      <c r="D1769" s="34"/>
      <c r="E1769" s="306"/>
      <c r="F1769" s="116"/>
      <c r="G1769" s="17"/>
      <c r="H1769" s="17"/>
      <c r="I1769" s="17"/>
      <c r="J1769" s="17"/>
      <c r="K1769" s="17"/>
      <c r="L1769" s="17"/>
      <c r="M1769" s="17"/>
      <c r="N1769" s="17"/>
      <c r="O1769" s="116"/>
      <c r="P1769" s="117">
        <f>IF(D1769&gt;A_Stammdaten!$B$12,0,SUM(G1769,H1769,J1769,L1769:M1769)-SUM(I1769,K1769,N1769:O1769))</f>
        <v>0</v>
      </c>
      <c r="Q1769" s="17"/>
      <c r="R1769" s="17"/>
      <c r="S1769" s="17"/>
      <c r="T1769" s="17"/>
      <c r="U1769" s="62">
        <f t="shared" si="569"/>
        <v>0</v>
      </c>
      <c r="V1769" s="34"/>
      <c r="W1769" s="34"/>
      <c r="X1769" s="34"/>
      <c r="Y1769" s="34"/>
      <c r="Z1769" s="34"/>
      <c r="AA1769" s="63" t="str">
        <f t="shared" si="570"/>
        <v>-</v>
      </c>
      <c r="AB1769" s="63" t="str">
        <f t="shared" si="571"/>
        <v>-</v>
      </c>
      <c r="AC1769" s="63">
        <f>IF(ISBLANK($C1769),0,VLOOKUP($C1769,Listen!$A$2:$C$45,2,FALSE))</f>
        <v>0</v>
      </c>
      <c r="AD1769" s="63">
        <f>IF(ISBLANK($C1769),0,VLOOKUP($C1769,Listen!$A$2:$C$45,3,FALSE))</f>
        <v>0</v>
      </c>
      <c r="AE1769" s="49">
        <f t="shared" si="572"/>
        <v>0</v>
      </c>
      <c r="AF1769" s="49">
        <f t="shared" si="572"/>
        <v>0</v>
      </c>
      <c r="AG1769" s="49">
        <f>IFERROR(IF(OR($V1769&lt;&gt;"Ja",VLOOKUP($C1769,Listen!$A$2:$F$45,5,0)="Nein",D1769&lt;IF(C1769="LNG Anbindungsanlagen gemäß separater Festlegung",2022,2023)),$AC1769,$AA1769),0)</f>
        <v>0</v>
      </c>
      <c r="AH1769" s="49">
        <f>IFERROR(IF(OR($V1769&lt;&gt;"Ja",VLOOKUP($C1769,Listen!$A$2:$F$45,5,0)="Nein",D1769&lt;IF(C1769="LNG Anbindungsanlagen gemäß separater Festlegung",2022,2023)),$AC1769,$AA1769),0)</f>
        <v>0</v>
      </c>
      <c r="AI1769" s="49">
        <f>IFERROR(IF(OR($W1769&lt;&gt;"Ja",VLOOKUP($C1769,Listen!$A$2:$F$45,6,0)="Nein"),$AC1769,$AB1769),0)</f>
        <v>0</v>
      </c>
      <c r="AJ1769" s="49">
        <f>IFERROR(IF(OR($W1769&lt;&gt;"Ja",VLOOKUP($C1769,Listen!$A$2:$F$45,6,0)="Nein"),$AC1769,$AB1769),0)</f>
        <v>0</v>
      </c>
      <c r="AK1769" s="49">
        <f>IFERROR(IF(OR($W1769&lt;&gt;"Ja",VLOOKUP($C1769,Listen!$A$2:$F$45,6,0)="Nein"),$AC1769,$AB1769),0)</f>
        <v>0</v>
      </c>
      <c r="AL1769" s="51">
        <f t="shared" si="573"/>
        <v>0</v>
      </c>
      <c r="AM1769" s="296">
        <f>IFERROR(IF(VLOOKUP($C1769,Listen!$A$2:$F$45,6,0)="Ja",MAX(BC1769:BD1769),D_SAV!$BC1769),0)</f>
        <v>0</v>
      </c>
      <c r="AN1769" s="51">
        <f t="shared" si="574"/>
        <v>0</v>
      </c>
      <c r="AP1769" s="304">
        <f t="shared" si="575"/>
        <v>0</v>
      </c>
      <c r="AQ1769" s="304">
        <f t="shared" si="576"/>
        <v>0</v>
      </c>
      <c r="AR1769" s="304">
        <f t="shared" si="577"/>
        <v>0</v>
      </c>
      <c r="AS1769" s="304">
        <f t="shared" si="578"/>
        <v>0</v>
      </c>
      <c r="AT1769" s="304">
        <f t="shared" si="579"/>
        <v>0</v>
      </c>
      <c r="AU1769" s="304">
        <f t="shared" si="580"/>
        <v>0</v>
      </c>
      <c r="AV1769" s="304">
        <f t="shared" si="581"/>
        <v>0</v>
      </c>
      <c r="AW1769" s="304">
        <f t="shared" si="582"/>
        <v>0</v>
      </c>
      <c r="AX1769" s="304">
        <f t="shared" si="583"/>
        <v>0</v>
      </c>
      <c r="AY1769" s="304">
        <f t="shared" si="584"/>
        <v>0</v>
      </c>
      <c r="AZ1769" s="304">
        <f t="shared" si="585"/>
        <v>0</v>
      </c>
      <c r="BA1769" s="304">
        <f t="shared" si="586"/>
        <v>0</v>
      </c>
      <c r="BB1769" s="304">
        <f t="shared" si="587"/>
        <v>0</v>
      </c>
      <c r="BC1769" s="304">
        <f t="shared" si="588"/>
        <v>0</v>
      </c>
      <c r="BD1769" s="304">
        <f t="shared" si="589"/>
        <v>0</v>
      </c>
      <c r="BE1769" s="304">
        <f>IFERROR(IF(VLOOKUP($C1769,Listen!$A$2:$F$45,6,0)="Ja",BB1769-MAX(BC1769:BD1769),BB1769-BC1769),0)</f>
        <v>0</v>
      </c>
    </row>
    <row r="1770" spans="1:57" x14ac:dyDescent="0.25">
      <c r="A1770" s="320" t="str">
        <f>IF(AND(D1770&lt;&gt;0,C1770&lt;&gt;0,E1770&lt;&gt;0),IF(B1770&lt;&gt;0,CONCATENATE(B1770,"-AGr",VLOOKUP(C1770,Listen!$A$2:$D$45,4,FALSE),"-",D1770,"-",E1770,),CONCATENATE("AGr",VLOOKUP(C1770,Listen!$A$2:$D$45,4,FALSE),"-",D1770,"-",E1770)),"keine vollständige ID")</f>
        <v>keine vollständige ID</v>
      </c>
      <c r="B1770" s="301"/>
      <c r="C1770" s="287"/>
      <c r="D1770" s="34"/>
      <c r="E1770" s="306"/>
      <c r="F1770" s="116"/>
      <c r="G1770" s="17"/>
      <c r="H1770" s="17"/>
      <c r="I1770" s="17"/>
      <c r="J1770" s="17"/>
      <c r="K1770" s="17"/>
      <c r="L1770" s="17"/>
      <c r="M1770" s="17"/>
      <c r="N1770" s="17"/>
      <c r="O1770" s="116"/>
      <c r="P1770" s="117">
        <f>IF(D1770&gt;A_Stammdaten!$B$12,0,SUM(G1770,H1770,J1770,L1770:M1770)-SUM(I1770,K1770,N1770:O1770))</f>
        <v>0</v>
      </c>
      <c r="Q1770" s="17"/>
      <c r="R1770" s="17"/>
      <c r="S1770" s="17"/>
      <c r="T1770" s="17"/>
      <c r="U1770" s="62">
        <f t="shared" si="569"/>
        <v>0</v>
      </c>
      <c r="V1770" s="34"/>
      <c r="W1770" s="34"/>
      <c r="X1770" s="34"/>
      <c r="Y1770" s="34"/>
      <c r="Z1770" s="34"/>
      <c r="AA1770" s="63" t="str">
        <f t="shared" si="570"/>
        <v>-</v>
      </c>
      <c r="AB1770" s="63" t="str">
        <f t="shared" si="571"/>
        <v>-</v>
      </c>
      <c r="AC1770" s="63">
        <f>IF(ISBLANK($C1770),0,VLOOKUP($C1770,Listen!$A$2:$C$45,2,FALSE))</f>
        <v>0</v>
      </c>
      <c r="AD1770" s="63">
        <f>IF(ISBLANK($C1770),0,VLOOKUP($C1770,Listen!$A$2:$C$45,3,FALSE))</f>
        <v>0</v>
      </c>
      <c r="AE1770" s="49">
        <f t="shared" si="572"/>
        <v>0</v>
      </c>
      <c r="AF1770" s="49">
        <f t="shared" si="572"/>
        <v>0</v>
      </c>
      <c r="AG1770" s="49">
        <f>IFERROR(IF(OR($V1770&lt;&gt;"Ja",VLOOKUP($C1770,Listen!$A$2:$F$45,5,0)="Nein",D1770&lt;IF(C1770="LNG Anbindungsanlagen gemäß separater Festlegung",2022,2023)),$AC1770,$AA1770),0)</f>
        <v>0</v>
      </c>
      <c r="AH1770" s="49">
        <f>IFERROR(IF(OR($V1770&lt;&gt;"Ja",VLOOKUP($C1770,Listen!$A$2:$F$45,5,0)="Nein",D1770&lt;IF(C1770="LNG Anbindungsanlagen gemäß separater Festlegung",2022,2023)),$AC1770,$AA1770),0)</f>
        <v>0</v>
      </c>
      <c r="AI1770" s="49">
        <f>IFERROR(IF(OR($W1770&lt;&gt;"Ja",VLOOKUP($C1770,Listen!$A$2:$F$45,6,0)="Nein"),$AC1770,$AB1770),0)</f>
        <v>0</v>
      </c>
      <c r="AJ1770" s="49">
        <f>IFERROR(IF(OR($W1770&lt;&gt;"Ja",VLOOKUP($C1770,Listen!$A$2:$F$45,6,0)="Nein"),$AC1770,$AB1770),0)</f>
        <v>0</v>
      </c>
      <c r="AK1770" s="49">
        <f>IFERROR(IF(OR($W1770&lt;&gt;"Ja",VLOOKUP($C1770,Listen!$A$2:$F$45,6,0)="Nein"),$AC1770,$AB1770),0)</f>
        <v>0</v>
      </c>
      <c r="AL1770" s="51">
        <f t="shared" si="573"/>
        <v>0</v>
      </c>
      <c r="AM1770" s="296">
        <f>IFERROR(IF(VLOOKUP($C1770,Listen!$A$2:$F$45,6,0)="Ja",MAX(BC1770:BD1770),D_SAV!$BC1770),0)</f>
        <v>0</v>
      </c>
      <c r="AN1770" s="51">
        <f t="shared" si="574"/>
        <v>0</v>
      </c>
      <c r="AP1770" s="304">
        <f t="shared" si="575"/>
        <v>0</v>
      </c>
      <c r="AQ1770" s="304">
        <f t="shared" si="576"/>
        <v>0</v>
      </c>
      <c r="AR1770" s="304">
        <f t="shared" si="577"/>
        <v>0</v>
      </c>
      <c r="AS1770" s="304">
        <f t="shared" si="578"/>
        <v>0</v>
      </c>
      <c r="AT1770" s="304">
        <f t="shared" si="579"/>
        <v>0</v>
      </c>
      <c r="AU1770" s="304">
        <f t="shared" si="580"/>
        <v>0</v>
      </c>
      <c r="AV1770" s="304">
        <f t="shared" si="581"/>
        <v>0</v>
      </c>
      <c r="AW1770" s="304">
        <f t="shared" si="582"/>
        <v>0</v>
      </c>
      <c r="AX1770" s="304">
        <f t="shared" si="583"/>
        <v>0</v>
      </c>
      <c r="AY1770" s="304">
        <f t="shared" si="584"/>
        <v>0</v>
      </c>
      <c r="AZ1770" s="304">
        <f t="shared" si="585"/>
        <v>0</v>
      </c>
      <c r="BA1770" s="304">
        <f t="shared" si="586"/>
        <v>0</v>
      </c>
      <c r="BB1770" s="304">
        <f t="shared" si="587"/>
        <v>0</v>
      </c>
      <c r="BC1770" s="304">
        <f t="shared" si="588"/>
        <v>0</v>
      </c>
      <c r="BD1770" s="304">
        <f t="shared" si="589"/>
        <v>0</v>
      </c>
      <c r="BE1770" s="304">
        <f>IFERROR(IF(VLOOKUP($C1770,Listen!$A$2:$F$45,6,0)="Ja",BB1770-MAX(BC1770:BD1770),BB1770-BC1770),0)</f>
        <v>0</v>
      </c>
    </row>
    <row r="1771" spans="1:57" x14ac:dyDescent="0.25">
      <c r="A1771" s="320" t="str">
        <f>IF(AND(D1771&lt;&gt;0,C1771&lt;&gt;0,E1771&lt;&gt;0),IF(B1771&lt;&gt;0,CONCATENATE(B1771,"-AGr",VLOOKUP(C1771,Listen!$A$2:$D$45,4,FALSE),"-",D1771,"-",E1771,),CONCATENATE("AGr",VLOOKUP(C1771,Listen!$A$2:$D$45,4,FALSE),"-",D1771,"-",E1771)),"keine vollständige ID")</f>
        <v>keine vollständige ID</v>
      </c>
      <c r="B1771" s="301"/>
      <c r="C1771" s="287"/>
      <c r="D1771" s="34"/>
      <c r="E1771" s="306"/>
      <c r="F1771" s="116"/>
      <c r="G1771" s="17"/>
      <c r="H1771" s="17"/>
      <c r="I1771" s="17"/>
      <c r="J1771" s="17"/>
      <c r="K1771" s="17"/>
      <c r="L1771" s="17"/>
      <c r="M1771" s="17"/>
      <c r="N1771" s="17"/>
      <c r="O1771" s="116"/>
      <c r="P1771" s="117">
        <f>IF(D1771&gt;A_Stammdaten!$B$12,0,SUM(G1771,H1771,J1771,L1771:M1771)-SUM(I1771,K1771,N1771:O1771))</f>
        <v>0</v>
      </c>
      <c r="Q1771" s="17"/>
      <c r="R1771" s="17"/>
      <c r="S1771" s="17"/>
      <c r="T1771" s="17"/>
      <c r="U1771" s="62">
        <f t="shared" si="569"/>
        <v>0</v>
      </c>
      <c r="V1771" s="34"/>
      <c r="W1771" s="34"/>
      <c r="X1771" s="34"/>
      <c r="Y1771" s="34"/>
      <c r="Z1771" s="34"/>
      <c r="AA1771" s="63" t="str">
        <f t="shared" si="570"/>
        <v>-</v>
      </c>
      <c r="AB1771" s="63" t="str">
        <f t="shared" si="571"/>
        <v>-</v>
      </c>
      <c r="AC1771" s="63">
        <f>IF(ISBLANK($C1771),0,VLOOKUP($C1771,Listen!$A$2:$C$45,2,FALSE))</f>
        <v>0</v>
      </c>
      <c r="AD1771" s="63">
        <f>IF(ISBLANK($C1771),0,VLOOKUP($C1771,Listen!$A$2:$C$45,3,FALSE))</f>
        <v>0</v>
      </c>
      <c r="AE1771" s="49">
        <f t="shared" si="572"/>
        <v>0</v>
      </c>
      <c r="AF1771" s="49">
        <f t="shared" si="572"/>
        <v>0</v>
      </c>
      <c r="AG1771" s="49">
        <f>IFERROR(IF(OR($V1771&lt;&gt;"Ja",VLOOKUP($C1771,Listen!$A$2:$F$45,5,0)="Nein",D1771&lt;IF(C1771="LNG Anbindungsanlagen gemäß separater Festlegung",2022,2023)),$AC1771,$AA1771),0)</f>
        <v>0</v>
      </c>
      <c r="AH1771" s="49">
        <f>IFERROR(IF(OR($V1771&lt;&gt;"Ja",VLOOKUP($C1771,Listen!$A$2:$F$45,5,0)="Nein",D1771&lt;IF(C1771="LNG Anbindungsanlagen gemäß separater Festlegung",2022,2023)),$AC1771,$AA1771),0)</f>
        <v>0</v>
      </c>
      <c r="AI1771" s="49">
        <f>IFERROR(IF(OR($W1771&lt;&gt;"Ja",VLOOKUP($C1771,Listen!$A$2:$F$45,6,0)="Nein"),$AC1771,$AB1771),0)</f>
        <v>0</v>
      </c>
      <c r="AJ1771" s="49">
        <f>IFERROR(IF(OR($W1771&lt;&gt;"Ja",VLOOKUP($C1771,Listen!$A$2:$F$45,6,0)="Nein"),$AC1771,$AB1771),0)</f>
        <v>0</v>
      </c>
      <c r="AK1771" s="49">
        <f>IFERROR(IF(OR($W1771&lt;&gt;"Ja",VLOOKUP($C1771,Listen!$A$2:$F$45,6,0)="Nein"),$AC1771,$AB1771),0)</f>
        <v>0</v>
      </c>
      <c r="AL1771" s="51">
        <f t="shared" si="573"/>
        <v>0</v>
      </c>
      <c r="AM1771" s="296">
        <f>IFERROR(IF(VLOOKUP($C1771,Listen!$A$2:$F$45,6,0)="Ja",MAX(BC1771:BD1771),D_SAV!$BC1771),0)</f>
        <v>0</v>
      </c>
      <c r="AN1771" s="51">
        <f t="shared" si="574"/>
        <v>0</v>
      </c>
      <c r="AP1771" s="304">
        <f t="shared" si="575"/>
        <v>0</v>
      </c>
      <c r="AQ1771" s="304">
        <f t="shared" si="576"/>
        <v>0</v>
      </c>
      <c r="AR1771" s="304">
        <f t="shared" si="577"/>
        <v>0</v>
      </c>
      <c r="AS1771" s="304">
        <f t="shared" si="578"/>
        <v>0</v>
      </c>
      <c r="AT1771" s="304">
        <f t="shared" si="579"/>
        <v>0</v>
      </c>
      <c r="AU1771" s="304">
        <f t="shared" si="580"/>
        <v>0</v>
      </c>
      <c r="AV1771" s="304">
        <f t="shared" si="581"/>
        <v>0</v>
      </c>
      <c r="AW1771" s="304">
        <f t="shared" si="582"/>
        <v>0</v>
      </c>
      <c r="AX1771" s="304">
        <f t="shared" si="583"/>
        <v>0</v>
      </c>
      <c r="AY1771" s="304">
        <f t="shared" si="584"/>
        <v>0</v>
      </c>
      <c r="AZ1771" s="304">
        <f t="shared" si="585"/>
        <v>0</v>
      </c>
      <c r="BA1771" s="304">
        <f t="shared" si="586"/>
        <v>0</v>
      </c>
      <c r="BB1771" s="304">
        <f t="shared" si="587"/>
        <v>0</v>
      </c>
      <c r="BC1771" s="304">
        <f t="shared" si="588"/>
        <v>0</v>
      </c>
      <c r="BD1771" s="304">
        <f t="shared" si="589"/>
        <v>0</v>
      </c>
      <c r="BE1771" s="304">
        <f>IFERROR(IF(VLOOKUP($C1771,Listen!$A$2:$F$45,6,0)="Ja",BB1771-MAX(BC1771:BD1771),BB1771-BC1771),0)</f>
        <v>0</v>
      </c>
    </row>
    <row r="1772" spans="1:57" x14ac:dyDescent="0.25">
      <c r="A1772" s="320" t="str">
        <f>IF(AND(D1772&lt;&gt;0,C1772&lt;&gt;0,E1772&lt;&gt;0),IF(B1772&lt;&gt;0,CONCATENATE(B1772,"-AGr",VLOOKUP(C1772,Listen!$A$2:$D$45,4,FALSE),"-",D1772,"-",E1772,),CONCATENATE("AGr",VLOOKUP(C1772,Listen!$A$2:$D$45,4,FALSE),"-",D1772,"-",E1772)),"keine vollständige ID")</f>
        <v>keine vollständige ID</v>
      </c>
      <c r="B1772" s="301"/>
      <c r="C1772" s="287"/>
      <c r="D1772" s="34"/>
      <c r="E1772" s="306"/>
      <c r="F1772" s="116"/>
      <c r="G1772" s="17"/>
      <c r="H1772" s="17"/>
      <c r="I1772" s="17"/>
      <c r="J1772" s="17"/>
      <c r="K1772" s="17"/>
      <c r="L1772" s="17"/>
      <c r="M1772" s="17"/>
      <c r="N1772" s="17"/>
      <c r="O1772" s="116"/>
      <c r="P1772" s="117">
        <f>IF(D1772&gt;A_Stammdaten!$B$12,0,SUM(G1772,H1772,J1772,L1772:M1772)-SUM(I1772,K1772,N1772:O1772))</f>
        <v>0</v>
      </c>
      <c r="Q1772" s="17"/>
      <c r="R1772" s="17"/>
      <c r="S1772" s="17"/>
      <c r="T1772" s="17"/>
      <c r="U1772" s="62">
        <f t="shared" si="569"/>
        <v>0</v>
      </c>
      <c r="V1772" s="34"/>
      <c r="W1772" s="34"/>
      <c r="X1772" s="34"/>
      <c r="Y1772" s="34"/>
      <c r="Z1772" s="34"/>
      <c r="AA1772" s="63" t="str">
        <f t="shared" si="570"/>
        <v>-</v>
      </c>
      <c r="AB1772" s="63" t="str">
        <f t="shared" si="571"/>
        <v>-</v>
      </c>
      <c r="AC1772" s="63">
        <f>IF(ISBLANK($C1772),0,VLOOKUP($C1772,Listen!$A$2:$C$45,2,FALSE))</f>
        <v>0</v>
      </c>
      <c r="AD1772" s="63">
        <f>IF(ISBLANK($C1772),0,VLOOKUP($C1772,Listen!$A$2:$C$45,3,FALSE))</f>
        <v>0</v>
      </c>
      <c r="AE1772" s="49">
        <f t="shared" si="572"/>
        <v>0</v>
      </c>
      <c r="AF1772" s="49">
        <f t="shared" si="572"/>
        <v>0</v>
      </c>
      <c r="AG1772" s="49">
        <f>IFERROR(IF(OR($V1772&lt;&gt;"Ja",VLOOKUP($C1772,Listen!$A$2:$F$45,5,0)="Nein",D1772&lt;IF(C1772="LNG Anbindungsanlagen gemäß separater Festlegung",2022,2023)),$AC1772,$AA1772),0)</f>
        <v>0</v>
      </c>
      <c r="AH1772" s="49">
        <f>IFERROR(IF(OR($V1772&lt;&gt;"Ja",VLOOKUP($C1772,Listen!$A$2:$F$45,5,0)="Nein",D1772&lt;IF(C1772="LNG Anbindungsanlagen gemäß separater Festlegung",2022,2023)),$AC1772,$AA1772),0)</f>
        <v>0</v>
      </c>
      <c r="AI1772" s="49">
        <f>IFERROR(IF(OR($W1772&lt;&gt;"Ja",VLOOKUP($C1772,Listen!$A$2:$F$45,6,0)="Nein"),$AC1772,$AB1772),0)</f>
        <v>0</v>
      </c>
      <c r="AJ1772" s="49">
        <f>IFERROR(IF(OR($W1772&lt;&gt;"Ja",VLOOKUP($C1772,Listen!$A$2:$F$45,6,0)="Nein"),$AC1772,$AB1772),0)</f>
        <v>0</v>
      </c>
      <c r="AK1772" s="49">
        <f>IFERROR(IF(OR($W1772&lt;&gt;"Ja",VLOOKUP($C1772,Listen!$A$2:$F$45,6,0)="Nein"),$AC1772,$AB1772),0)</f>
        <v>0</v>
      </c>
      <c r="AL1772" s="51">
        <f t="shared" si="573"/>
        <v>0</v>
      </c>
      <c r="AM1772" s="296">
        <f>IFERROR(IF(VLOOKUP($C1772,Listen!$A$2:$F$45,6,0)="Ja",MAX(BC1772:BD1772),D_SAV!$BC1772),0)</f>
        <v>0</v>
      </c>
      <c r="AN1772" s="51">
        <f t="shared" si="574"/>
        <v>0</v>
      </c>
      <c r="AP1772" s="304">
        <f t="shared" si="575"/>
        <v>0</v>
      </c>
      <c r="AQ1772" s="304">
        <f t="shared" si="576"/>
        <v>0</v>
      </c>
      <c r="AR1772" s="304">
        <f t="shared" si="577"/>
        <v>0</v>
      </c>
      <c r="AS1772" s="304">
        <f t="shared" si="578"/>
        <v>0</v>
      </c>
      <c r="AT1772" s="304">
        <f t="shared" si="579"/>
        <v>0</v>
      </c>
      <c r="AU1772" s="304">
        <f t="shared" si="580"/>
        <v>0</v>
      </c>
      <c r="AV1772" s="304">
        <f t="shared" si="581"/>
        <v>0</v>
      </c>
      <c r="AW1772" s="304">
        <f t="shared" si="582"/>
        <v>0</v>
      </c>
      <c r="AX1772" s="304">
        <f t="shared" si="583"/>
        <v>0</v>
      </c>
      <c r="AY1772" s="304">
        <f t="shared" si="584"/>
        <v>0</v>
      </c>
      <c r="AZ1772" s="304">
        <f t="shared" si="585"/>
        <v>0</v>
      </c>
      <c r="BA1772" s="304">
        <f t="shared" si="586"/>
        <v>0</v>
      </c>
      <c r="BB1772" s="304">
        <f t="shared" si="587"/>
        <v>0</v>
      </c>
      <c r="BC1772" s="304">
        <f t="shared" si="588"/>
        <v>0</v>
      </c>
      <c r="BD1772" s="304">
        <f t="shared" si="589"/>
        <v>0</v>
      </c>
      <c r="BE1772" s="304">
        <f>IFERROR(IF(VLOOKUP($C1772,Listen!$A$2:$F$45,6,0)="Ja",BB1772-MAX(BC1772:BD1772),BB1772-BC1772),0)</f>
        <v>0</v>
      </c>
    </row>
    <row r="1773" spans="1:57" x14ac:dyDescent="0.25">
      <c r="A1773" s="320" t="str">
        <f>IF(AND(D1773&lt;&gt;0,C1773&lt;&gt;0,E1773&lt;&gt;0),IF(B1773&lt;&gt;0,CONCATENATE(B1773,"-AGr",VLOOKUP(C1773,Listen!$A$2:$D$45,4,FALSE),"-",D1773,"-",E1773,),CONCATENATE("AGr",VLOOKUP(C1773,Listen!$A$2:$D$45,4,FALSE),"-",D1773,"-",E1773)),"keine vollständige ID")</f>
        <v>keine vollständige ID</v>
      </c>
      <c r="B1773" s="301"/>
      <c r="C1773" s="287"/>
      <c r="D1773" s="34"/>
      <c r="E1773" s="306"/>
      <c r="F1773" s="116"/>
      <c r="G1773" s="17"/>
      <c r="H1773" s="17"/>
      <c r="I1773" s="17"/>
      <c r="J1773" s="17"/>
      <c r="K1773" s="17"/>
      <c r="L1773" s="17"/>
      <c r="M1773" s="17"/>
      <c r="N1773" s="17"/>
      <c r="O1773" s="116"/>
      <c r="P1773" s="117">
        <f>IF(D1773&gt;A_Stammdaten!$B$12,0,SUM(G1773,H1773,J1773,L1773:M1773)-SUM(I1773,K1773,N1773:O1773))</f>
        <v>0</v>
      </c>
      <c r="Q1773" s="17"/>
      <c r="R1773" s="17"/>
      <c r="S1773" s="17"/>
      <c r="T1773" s="17"/>
      <c r="U1773" s="62">
        <f t="shared" si="569"/>
        <v>0</v>
      </c>
      <c r="V1773" s="34"/>
      <c r="W1773" s="34"/>
      <c r="X1773" s="34"/>
      <c r="Y1773" s="34"/>
      <c r="Z1773" s="34"/>
      <c r="AA1773" s="63" t="str">
        <f t="shared" si="570"/>
        <v>-</v>
      </c>
      <c r="AB1773" s="63" t="str">
        <f t="shared" si="571"/>
        <v>-</v>
      </c>
      <c r="AC1773" s="63">
        <f>IF(ISBLANK($C1773),0,VLOOKUP($C1773,Listen!$A$2:$C$45,2,FALSE))</f>
        <v>0</v>
      </c>
      <c r="AD1773" s="63">
        <f>IF(ISBLANK($C1773),0,VLOOKUP($C1773,Listen!$A$2:$C$45,3,FALSE))</f>
        <v>0</v>
      </c>
      <c r="AE1773" s="49">
        <f t="shared" si="572"/>
        <v>0</v>
      </c>
      <c r="AF1773" s="49">
        <f t="shared" si="572"/>
        <v>0</v>
      </c>
      <c r="AG1773" s="49">
        <f>IFERROR(IF(OR($V1773&lt;&gt;"Ja",VLOOKUP($C1773,Listen!$A$2:$F$45,5,0)="Nein",D1773&lt;IF(C1773="LNG Anbindungsanlagen gemäß separater Festlegung",2022,2023)),$AC1773,$AA1773),0)</f>
        <v>0</v>
      </c>
      <c r="AH1773" s="49">
        <f>IFERROR(IF(OR($V1773&lt;&gt;"Ja",VLOOKUP($C1773,Listen!$A$2:$F$45,5,0)="Nein",D1773&lt;IF(C1773="LNG Anbindungsanlagen gemäß separater Festlegung",2022,2023)),$AC1773,$AA1773),0)</f>
        <v>0</v>
      </c>
      <c r="AI1773" s="49">
        <f>IFERROR(IF(OR($W1773&lt;&gt;"Ja",VLOOKUP($C1773,Listen!$A$2:$F$45,6,0)="Nein"),$AC1773,$AB1773),0)</f>
        <v>0</v>
      </c>
      <c r="AJ1773" s="49">
        <f>IFERROR(IF(OR($W1773&lt;&gt;"Ja",VLOOKUP($C1773,Listen!$A$2:$F$45,6,0)="Nein"),$AC1773,$AB1773),0)</f>
        <v>0</v>
      </c>
      <c r="AK1773" s="49">
        <f>IFERROR(IF(OR($W1773&lt;&gt;"Ja",VLOOKUP($C1773,Listen!$A$2:$F$45,6,0)="Nein"),$AC1773,$AB1773),0)</f>
        <v>0</v>
      </c>
      <c r="AL1773" s="51">
        <f t="shared" si="573"/>
        <v>0</v>
      </c>
      <c r="AM1773" s="296">
        <f>IFERROR(IF(VLOOKUP($C1773,Listen!$A$2:$F$45,6,0)="Ja",MAX(BC1773:BD1773),D_SAV!$BC1773),0)</f>
        <v>0</v>
      </c>
      <c r="AN1773" s="51">
        <f t="shared" si="574"/>
        <v>0</v>
      </c>
      <c r="AP1773" s="304">
        <f t="shared" si="575"/>
        <v>0</v>
      </c>
      <c r="AQ1773" s="304">
        <f t="shared" si="576"/>
        <v>0</v>
      </c>
      <c r="AR1773" s="304">
        <f t="shared" si="577"/>
        <v>0</v>
      </c>
      <c r="AS1773" s="304">
        <f t="shared" si="578"/>
        <v>0</v>
      </c>
      <c r="AT1773" s="304">
        <f t="shared" si="579"/>
        <v>0</v>
      </c>
      <c r="AU1773" s="304">
        <f t="shared" si="580"/>
        <v>0</v>
      </c>
      <c r="AV1773" s="304">
        <f t="shared" si="581"/>
        <v>0</v>
      </c>
      <c r="AW1773" s="304">
        <f t="shared" si="582"/>
        <v>0</v>
      </c>
      <c r="AX1773" s="304">
        <f t="shared" si="583"/>
        <v>0</v>
      </c>
      <c r="AY1773" s="304">
        <f t="shared" si="584"/>
        <v>0</v>
      </c>
      <c r="AZ1773" s="304">
        <f t="shared" si="585"/>
        <v>0</v>
      </c>
      <c r="BA1773" s="304">
        <f t="shared" si="586"/>
        <v>0</v>
      </c>
      <c r="BB1773" s="304">
        <f t="shared" si="587"/>
        <v>0</v>
      </c>
      <c r="BC1773" s="304">
        <f t="shared" si="588"/>
        <v>0</v>
      </c>
      <c r="BD1773" s="304">
        <f t="shared" si="589"/>
        <v>0</v>
      </c>
      <c r="BE1773" s="304">
        <f>IFERROR(IF(VLOOKUP($C1773,Listen!$A$2:$F$45,6,0)="Ja",BB1773-MAX(BC1773:BD1773),BB1773-BC1773),0)</f>
        <v>0</v>
      </c>
    </row>
    <row r="1774" spans="1:57" x14ac:dyDescent="0.25">
      <c r="A1774" s="320" t="str">
        <f>IF(AND(D1774&lt;&gt;0,C1774&lt;&gt;0,E1774&lt;&gt;0),IF(B1774&lt;&gt;0,CONCATENATE(B1774,"-AGr",VLOOKUP(C1774,Listen!$A$2:$D$45,4,FALSE),"-",D1774,"-",E1774,),CONCATENATE("AGr",VLOOKUP(C1774,Listen!$A$2:$D$45,4,FALSE),"-",D1774,"-",E1774)),"keine vollständige ID")</f>
        <v>keine vollständige ID</v>
      </c>
      <c r="B1774" s="301"/>
      <c r="C1774" s="287"/>
      <c r="D1774" s="34"/>
      <c r="E1774" s="306"/>
      <c r="F1774" s="116"/>
      <c r="G1774" s="17"/>
      <c r="H1774" s="17"/>
      <c r="I1774" s="17"/>
      <c r="J1774" s="17"/>
      <c r="K1774" s="17"/>
      <c r="L1774" s="17"/>
      <c r="M1774" s="17"/>
      <c r="N1774" s="17"/>
      <c r="O1774" s="116"/>
      <c r="P1774" s="117">
        <f>IF(D1774&gt;A_Stammdaten!$B$12,0,SUM(G1774,H1774,J1774,L1774:M1774)-SUM(I1774,K1774,N1774:O1774))</f>
        <v>0</v>
      </c>
      <c r="Q1774" s="17"/>
      <c r="R1774" s="17"/>
      <c r="S1774" s="17"/>
      <c r="T1774" s="17"/>
      <c r="U1774" s="62">
        <f t="shared" si="569"/>
        <v>0</v>
      </c>
      <c r="V1774" s="34"/>
      <c r="W1774" s="34"/>
      <c r="X1774" s="34"/>
      <c r="Y1774" s="34"/>
      <c r="Z1774" s="34"/>
      <c r="AA1774" s="63" t="str">
        <f t="shared" si="570"/>
        <v>-</v>
      </c>
      <c r="AB1774" s="63" t="str">
        <f t="shared" si="571"/>
        <v>-</v>
      </c>
      <c r="AC1774" s="63">
        <f>IF(ISBLANK($C1774),0,VLOOKUP($C1774,Listen!$A$2:$C$45,2,FALSE))</f>
        <v>0</v>
      </c>
      <c r="AD1774" s="63">
        <f>IF(ISBLANK($C1774),0,VLOOKUP($C1774,Listen!$A$2:$C$45,3,FALSE))</f>
        <v>0</v>
      </c>
      <c r="AE1774" s="49">
        <f t="shared" si="572"/>
        <v>0</v>
      </c>
      <c r="AF1774" s="49">
        <f t="shared" si="572"/>
        <v>0</v>
      </c>
      <c r="AG1774" s="49">
        <f>IFERROR(IF(OR($V1774&lt;&gt;"Ja",VLOOKUP($C1774,Listen!$A$2:$F$45,5,0)="Nein",D1774&lt;IF(C1774="LNG Anbindungsanlagen gemäß separater Festlegung",2022,2023)),$AC1774,$AA1774),0)</f>
        <v>0</v>
      </c>
      <c r="AH1774" s="49">
        <f>IFERROR(IF(OR($V1774&lt;&gt;"Ja",VLOOKUP($C1774,Listen!$A$2:$F$45,5,0)="Nein",D1774&lt;IF(C1774="LNG Anbindungsanlagen gemäß separater Festlegung",2022,2023)),$AC1774,$AA1774),0)</f>
        <v>0</v>
      </c>
      <c r="AI1774" s="49">
        <f>IFERROR(IF(OR($W1774&lt;&gt;"Ja",VLOOKUP($C1774,Listen!$A$2:$F$45,6,0)="Nein"),$AC1774,$AB1774),0)</f>
        <v>0</v>
      </c>
      <c r="AJ1774" s="49">
        <f>IFERROR(IF(OR($W1774&lt;&gt;"Ja",VLOOKUP($C1774,Listen!$A$2:$F$45,6,0)="Nein"),$AC1774,$AB1774),0)</f>
        <v>0</v>
      </c>
      <c r="AK1774" s="49">
        <f>IFERROR(IF(OR($W1774&lt;&gt;"Ja",VLOOKUP($C1774,Listen!$A$2:$F$45,6,0)="Nein"),$AC1774,$AB1774),0)</f>
        <v>0</v>
      </c>
      <c r="AL1774" s="51">
        <f t="shared" si="573"/>
        <v>0</v>
      </c>
      <c r="AM1774" s="296">
        <f>IFERROR(IF(VLOOKUP($C1774,Listen!$A$2:$F$45,6,0)="Ja",MAX(BC1774:BD1774),D_SAV!$BC1774),0)</f>
        <v>0</v>
      </c>
      <c r="AN1774" s="51">
        <f t="shared" si="574"/>
        <v>0</v>
      </c>
      <c r="AP1774" s="304">
        <f t="shared" si="575"/>
        <v>0</v>
      </c>
      <c r="AQ1774" s="304">
        <f t="shared" si="576"/>
        <v>0</v>
      </c>
      <c r="AR1774" s="304">
        <f t="shared" si="577"/>
        <v>0</v>
      </c>
      <c r="AS1774" s="304">
        <f t="shared" si="578"/>
        <v>0</v>
      </c>
      <c r="AT1774" s="304">
        <f t="shared" si="579"/>
        <v>0</v>
      </c>
      <c r="AU1774" s="304">
        <f t="shared" si="580"/>
        <v>0</v>
      </c>
      <c r="AV1774" s="304">
        <f t="shared" si="581"/>
        <v>0</v>
      </c>
      <c r="AW1774" s="304">
        <f t="shared" si="582"/>
        <v>0</v>
      </c>
      <c r="AX1774" s="304">
        <f t="shared" si="583"/>
        <v>0</v>
      </c>
      <c r="AY1774" s="304">
        <f t="shared" si="584"/>
        <v>0</v>
      </c>
      <c r="AZ1774" s="304">
        <f t="shared" si="585"/>
        <v>0</v>
      </c>
      <c r="BA1774" s="304">
        <f t="shared" si="586"/>
        <v>0</v>
      </c>
      <c r="BB1774" s="304">
        <f t="shared" si="587"/>
        <v>0</v>
      </c>
      <c r="BC1774" s="304">
        <f t="shared" si="588"/>
        <v>0</v>
      </c>
      <c r="BD1774" s="304">
        <f t="shared" si="589"/>
        <v>0</v>
      </c>
      <c r="BE1774" s="304">
        <f>IFERROR(IF(VLOOKUP($C1774,Listen!$A$2:$F$45,6,0)="Ja",BB1774-MAX(BC1774:BD1774),BB1774-BC1774),0)</f>
        <v>0</v>
      </c>
    </row>
    <row r="1775" spans="1:57" x14ac:dyDescent="0.25">
      <c r="A1775" s="320" t="str">
        <f>IF(AND(D1775&lt;&gt;0,C1775&lt;&gt;0,E1775&lt;&gt;0),IF(B1775&lt;&gt;0,CONCATENATE(B1775,"-AGr",VLOOKUP(C1775,Listen!$A$2:$D$45,4,FALSE),"-",D1775,"-",E1775,),CONCATENATE("AGr",VLOOKUP(C1775,Listen!$A$2:$D$45,4,FALSE),"-",D1775,"-",E1775)),"keine vollständige ID")</f>
        <v>keine vollständige ID</v>
      </c>
      <c r="B1775" s="301"/>
      <c r="C1775" s="287"/>
      <c r="D1775" s="34"/>
      <c r="E1775" s="306"/>
      <c r="F1775" s="116"/>
      <c r="G1775" s="17"/>
      <c r="H1775" s="17"/>
      <c r="I1775" s="17"/>
      <c r="J1775" s="17"/>
      <c r="K1775" s="17"/>
      <c r="L1775" s="17"/>
      <c r="M1775" s="17"/>
      <c r="N1775" s="17"/>
      <c r="O1775" s="116"/>
      <c r="P1775" s="117">
        <f>IF(D1775&gt;A_Stammdaten!$B$12,0,SUM(G1775,H1775,J1775,L1775:M1775)-SUM(I1775,K1775,N1775:O1775))</f>
        <v>0</v>
      </c>
      <c r="Q1775" s="17"/>
      <c r="R1775" s="17"/>
      <c r="S1775" s="17"/>
      <c r="T1775" s="17"/>
      <c r="U1775" s="62">
        <f t="shared" si="569"/>
        <v>0</v>
      </c>
      <c r="V1775" s="34"/>
      <c r="W1775" s="34"/>
      <c r="X1775" s="34"/>
      <c r="Y1775" s="34"/>
      <c r="Z1775" s="34"/>
      <c r="AA1775" s="63" t="str">
        <f t="shared" si="570"/>
        <v>-</v>
      </c>
      <c r="AB1775" s="63" t="str">
        <f t="shared" si="571"/>
        <v>-</v>
      </c>
      <c r="AC1775" s="63">
        <f>IF(ISBLANK($C1775),0,VLOOKUP($C1775,Listen!$A$2:$C$45,2,FALSE))</f>
        <v>0</v>
      </c>
      <c r="AD1775" s="63">
        <f>IF(ISBLANK($C1775),0,VLOOKUP($C1775,Listen!$A$2:$C$45,3,FALSE))</f>
        <v>0</v>
      </c>
      <c r="AE1775" s="49">
        <f t="shared" si="572"/>
        <v>0</v>
      </c>
      <c r="AF1775" s="49">
        <f t="shared" si="572"/>
        <v>0</v>
      </c>
      <c r="AG1775" s="49">
        <f>IFERROR(IF(OR($V1775&lt;&gt;"Ja",VLOOKUP($C1775,Listen!$A$2:$F$45,5,0)="Nein",D1775&lt;IF(C1775="LNG Anbindungsanlagen gemäß separater Festlegung",2022,2023)),$AC1775,$AA1775),0)</f>
        <v>0</v>
      </c>
      <c r="AH1775" s="49">
        <f>IFERROR(IF(OR($V1775&lt;&gt;"Ja",VLOOKUP($C1775,Listen!$A$2:$F$45,5,0)="Nein",D1775&lt;IF(C1775="LNG Anbindungsanlagen gemäß separater Festlegung",2022,2023)),$AC1775,$AA1775),0)</f>
        <v>0</v>
      </c>
      <c r="AI1775" s="49">
        <f>IFERROR(IF(OR($W1775&lt;&gt;"Ja",VLOOKUP($C1775,Listen!$A$2:$F$45,6,0)="Nein"),$AC1775,$AB1775),0)</f>
        <v>0</v>
      </c>
      <c r="AJ1775" s="49">
        <f>IFERROR(IF(OR($W1775&lt;&gt;"Ja",VLOOKUP($C1775,Listen!$A$2:$F$45,6,0)="Nein"),$AC1775,$AB1775),0)</f>
        <v>0</v>
      </c>
      <c r="AK1775" s="49">
        <f>IFERROR(IF(OR($W1775&lt;&gt;"Ja",VLOOKUP($C1775,Listen!$A$2:$F$45,6,0)="Nein"),$AC1775,$AB1775),0)</f>
        <v>0</v>
      </c>
      <c r="AL1775" s="51">
        <f t="shared" si="573"/>
        <v>0</v>
      </c>
      <c r="AM1775" s="296">
        <f>IFERROR(IF(VLOOKUP($C1775,Listen!$A$2:$F$45,6,0)="Ja",MAX(BC1775:BD1775),D_SAV!$BC1775),0)</f>
        <v>0</v>
      </c>
      <c r="AN1775" s="51">
        <f t="shared" si="574"/>
        <v>0</v>
      </c>
      <c r="AP1775" s="304">
        <f t="shared" si="575"/>
        <v>0</v>
      </c>
      <c r="AQ1775" s="304">
        <f t="shared" si="576"/>
        <v>0</v>
      </c>
      <c r="AR1775" s="304">
        <f t="shared" si="577"/>
        <v>0</v>
      </c>
      <c r="AS1775" s="304">
        <f t="shared" si="578"/>
        <v>0</v>
      </c>
      <c r="AT1775" s="304">
        <f t="shared" si="579"/>
        <v>0</v>
      </c>
      <c r="AU1775" s="304">
        <f t="shared" si="580"/>
        <v>0</v>
      </c>
      <c r="AV1775" s="304">
        <f t="shared" si="581"/>
        <v>0</v>
      </c>
      <c r="AW1775" s="304">
        <f t="shared" si="582"/>
        <v>0</v>
      </c>
      <c r="AX1775" s="304">
        <f t="shared" si="583"/>
        <v>0</v>
      </c>
      <c r="AY1775" s="304">
        <f t="shared" si="584"/>
        <v>0</v>
      </c>
      <c r="AZ1775" s="304">
        <f t="shared" si="585"/>
        <v>0</v>
      </c>
      <c r="BA1775" s="304">
        <f t="shared" si="586"/>
        <v>0</v>
      </c>
      <c r="BB1775" s="304">
        <f t="shared" si="587"/>
        <v>0</v>
      </c>
      <c r="BC1775" s="304">
        <f t="shared" si="588"/>
        <v>0</v>
      </c>
      <c r="BD1775" s="304">
        <f t="shared" si="589"/>
        <v>0</v>
      </c>
      <c r="BE1775" s="304">
        <f>IFERROR(IF(VLOOKUP($C1775,Listen!$A$2:$F$45,6,0)="Ja",BB1775-MAX(BC1775:BD1775),BB1775-BC1775),0)</f>
        <v>0</v>
      </c>
    </row>
    <row r="1776" spans="1:57" x14ac:dyDescent="0.25">
      <c r="A1776" s="320" t="str">
        <f>IF(AND(D1776&lt;&gt;0,C1776&lt;&gt;0,E1776&lt;&gt;0),IF(B1776&lt;&gt;0,CONCATENATE(B1776,"-AGr",VLOOKUP(C1776,Listen!$A$2:$D$45,4,FALSE),"-",D1776,"-",E1776,),CONCATENATE("AGr",VLOOKUP(C1776,Listen!$A$2:$D$45,4,FALSE),"-",D1776,"-",E1776)),"keine vollständige ID")</f>
        <v>keine vollständige ID</v>
      </c>
      <c r="B1776" s="301"/>
      <c r="C1776" s="287"/>
      <c r="D1776" s="34"/>
      <c r="E1776" s="306"/>
      <c r="F1776" s="116"/>
      <c r="G1776" s="17"/>
      <c r="H1776" s="17"/>
      <c r="I1776" s="17"/>
      <c r="J1776" s="17"/>
      <c r="K1776" s="17"/>
      <c r="L1776" s="17"/>
      <c r="M1776" s="17"/>
      <c r="N1776" s="17"/>
      <c r="O1776" s="116"/>
      <c r="P1776" s="117">
        <f>IF(D1776&gt;A_Stammdaten!$B$12,0,SUM(G1776,H1776,J1776,L1776:M1776)-SUM(I1776,K1776,N1776:O1776))</f>
        <v>0</v>
      </c>
      <c r="Q1776" s="17"/>
      <c r="R1776" s="17"/>
      <c r="S1776" s="17"/>
      <c r="T1776" s="17"/>
      <c r="U1776" s="62">
        <f t="shared" si="569"/>
        <v>0</v>
      </c>
      <c r="V1776" s="34"/>
      <c r="W1776" s="34"/>
      <c r="X1776" s="34"/>
      <c r="Y1776" s="34"/>
      <c r="Z1776" s="34"/>
      <c r="AA1776" s="63" t="str">
        <f t="shared" si="570"/>
        <v>-</v>
      </c>
      <c r="AB1776" s="63" t="str">
        <f t="shared" si="571"/>
        <v>-</v>
      </c>
      <c r="AC1776" s="63">
        <f>IF(ISBLANK($C1776),0,VLOOKUP($C1776,Listen!$A$2:$C$45,2,FALSE))</f>
        <v>0</v>
      </c>
      <c r="AD1776" s="63">
        <f>IF(ISBLANK($C1776),0,VLOOKUP($C1776,Listen!$A$2:$C$45,3,FALSE))</f>
        <v>0</v>
      </c>
      <c r="AE1776" s="49">
        <f t="shared" si="572"/>
        <v>0</v>
      </c>
      <c r="AF1776" s="49">
        <f t="shared" si="572"/>
        <v>0</v>
      </c>
      <c r="AG1776" s="49">
        <f>IFERROR(IF(OR($V1776&lt;&gt;"Ja",VLOOKUP($C1776,Listen!$A$2:$F$45,5,0)="Nein",D1776&lt;IF(C1776="LNG Anbindungsanlagen gemäß separater Festlegung",2022,2023)),$AC1776,$AA1776),0)</f>
        <v>0</v>
      </c>
      <c r="AH1776" s="49">
        <f>IFERROR(IF(OR($V1776&lt;&gt;"Ja",VLOOKUP($C1776,Listen!$A$2:$F$45,5,0)="Nein",D1776&lt;IF(C1776="LNG Anbindungsanlagen gemäß separater Festlegung",2022,2023)),$AC1776,$AA1776),0)</f>
        <v>0</v>
      </c>
      <c r="AI1776" s="49">
        <f>IFERROR(IF(OR($W1776&lt;&gt;"Ja",VLOOKUP($C1776,Listen!$A$2:$F$45,6,0)="Nein"),$AC1776,$AB1776),0)</f>
        <v>0</v>
      </c>
      <c r="AJ1776" s="49">
        <f>IFERROR(IF(OR($W1776&lt;&gt;"Ja",VLOOKUP($C1776,Listen!$A$2:$F$45,6,0)="Nein"),$AC1776,$AB1776),0)</f>
        <v>0</v>
      </c>
      <c r="AK1776" s="49">
        <f>IFERROR(IF(OR($W1776&lt;&gt;"Ja",VLOOKUP($C1776,Listen!$A$2:$F$45,6,0)="Nein"),$AC1776,$AB1776),0)</f>
        <v>0</v>
      </c>
      <c r="AL1776" s="51">
        <f t="shared" si="573"/>
        <v>0</v>
      </c>
      <c r="AM1776" s="296">
        <f>IFERROR(IF(VLOOKUP($C1776,Listen!$A$2:$F$45,6,0)="Ja",MAX(BC1776:BD1776),D_SAV!$BC1776),0)</f>
        <v>0</v>
      </c>
      <c r="AN1776" s="51">
        <f t="shared" si="574"/>
        <v>0</v>
      </c>
      <c r="AP1776" s="304">
        <f t="shared" si="575"/>
        <v>0</v>
      </c>
      <c r="AQ1776" s="304">
        <f t="shared" si="576"/>
        <v>0</v>
      </c>
      <c r="AR1776" s="304">
        <f t="shared" si="577"/>
        <v>0</v>
      </c>
      <c r="AS1776" s="304">
        <f t="shared" si="578"/>
        <v>0</v>
      </c>
      <c r="AT1776" s="304">
        <f t="shared" si="579"/>
        <v>0</v>
      </c>
      <c r="AU1776" s="304">
        <f t="shared" si="580"/>
        <v>0</v>
      </c>
      <c r="AV1776" s="304">
        <f t="shared" si="581"/>
        <v>0</v>
      </c>
      <c r="AW1776" s="304">
        <f t="shared" si="582"/>
        <v>0</v>
      </c>
      <c r="AX1776" s="304">
        <f t="shared" si="583"/>
        <v>0</v>
      </c>
      <c r="AY1776" s="304">
        <f t="shared" si="584"/>
        <v>0</v>
      </c>
      <c r="AZ1776" s="304">
        <f t="shared" si="585"/>
        <v>0</v>
      </c>
      <c r="BA1776" s="304">
        <f t="shared" si="586"/>
        <v>0</v>
      </c>
      <c r="BB1776" s="304">
        <f t="shared" si="587"/>
        <v>0</v>
      </c>
      <c r="BC1776" s="304">
        <f t="shared" si="588"/>
        <v>0</v>
      </c>
      <c r="BD1776" s="304">
        <f t="shared" si="589"/>
        <v>0</v>
      </c>
      <c r="BE1776" s="304">
        <f>IFERROR(IF(VLOOKUP($C1776,Listen!$A$2:$F$45,6,0)="Ja",BB1776-MAX(BC1776:BD1776),BB1776-BC1776),0)</f>
        <v>0</v>
      </c>
    </row>
    <row r="1777" spans="1:57" x14ac:dyDescent="0.25">
      <c r="A1777" s="320" t="str">
        <f>IF(AND(D1777&lt;&gt;0,C1777&lt;&gt;0,E1777&lt;&gt;0),IF(B1777&lt;&gt;0,CONCATENATE(B1777,"-AGr",VLOOKUP(C1777,Listen!$A$2:$D$45,4,FALSE),"-",D1777,"-",E1777,),CONCATENATE("AGr",VLOOKUP(C1777,Listen!$A$2:$D$45,4,FALSE),"-",D1777,"-",E1777)),"keine vollständige ID")</f>
        <v>keine vollständige ID</v>
      </c>
      <c r="B1777" s="301"/>
      <c r="C1777" s="287"/>
      <c r="D1777" s="34"/>
      <c r="E1777" s="306"/>
      <c r="F1777" s="116"/>
      <c r="G1777" s="17"/>
      <c r="H1777" s="17"/>
      <c r="I1777" s="17"/>
      <c r="J1777" s="17"/>
      <c r="K1777" s="17"/>
      <c r="L1777" s="17"/>
      <c r="M1777" s="17"/>
      <c r="N1777" s="17"/>
      <c r="O1777" s="116"/>
      <c r="P1777" s="117">
        <f>IF(D1777&gt;A_Stammdaten!$B$12,0,SUM(G1777,H1777,J1777,L1777:M1777)-SUM(I1777,K1777,N1777:O1777))</f>
        <v>0</v>
      </c>
      <c r="Q1777" s="17"/>
      <c r="R1777" s="17"/>
      <c r="S1777" s="17"/>
      <c r="T1777" s="17"/>
      <c r="U1777" s="62">
        <f t="shared" si="569"/>
        <v>0</v>
      </c>
      <c r="V1777" s="34"/>
      <c r="W1777" s="34"/>
      <c r="X1777" s="34"/>
      <c r="Y1777" s="34"/>
      <c r="Z1777" s="34"/>
      <c r="AA1777" s="63" t="str">
        <f t="shared" si="570"/>
        <v>-</v>
      </c>
      <c r="AB1777" s="63" t="str">
        <f t="shared" si="571"/>
        <v>-</v>
      </c>
      <c r="AC1777" s="63">
        <f>IF(ISBLANK($C1777),0,VLOOKUP($C1777,Listen!$A$2:$C$45,2,FALSE))</f>
        <v>0</v>
      </c>
      <c r="AD1777" s="63">
        <f>IF(ISBLANK($C1777),0,VLOOKUP($C1777,Listen!$A$2:$C$45,3,FALSE))</f>
        <v>0</v>
      </c>
      <c r="AE1777" s="49">
        <f t="shared" si="572"/>
        <v>0</v>
      </c>
      <c r="AF1777" s="49">
        <f t="shared" si="572"/>
        <v>0</v>
      </c>
      <c r="AG1777" s="49">
        <f>IFERROR(IF(OR($V1777&lt;&gt;"Ja",VLOOKUP($C1777,Listen!$A$2:$F$45,5,0)="Nein",D1777&lt;IF(C1777="LNG Anbindungsanlagen gemäß separater Festlegung",2022,2023)),$AC1777,$AA1777),0)</f>
        <v>0</v>
      </c>
      <c r="AH1777" s="49">
        <f>IFERROR(IF(OR($V1777&lt;&gt;"Ja",VLOOKUP($C1777,Listen!$A$2:$F$45,5,0)="Nein",D1777&lt;IF(C1777="LNG Anbindungsanlagen gemäß separater Festlegung",2022,2023)),$AC1777,$AA1777),0)</f>
        <v>0</v>
      </c>
      <c r="AI1777" s="49">
        <f>IFERROR(IF(OR($W1777&lt;&gt;"Ja",VLOOKUP($C1777,Listen!$A$2:$F$45,6,0)="Nein"),$AC1777,$AB1777),0)</f>
        <v>0</v>
      </c>
      <c r="AJ1777" s="49">
        <f>IFERROR(IF(OR($W1777&lt;&gt;"Ja",VLOOKUP($C1777,Listen!$A$2:$F$45,6,0)="Nein"),$AC1777,$AB1777),0)</f>
        <v>0</v>
      </c>
      <c r="AK1777" s="49">
        <f>IFERROR(IF(OR($W1777&lt;&gt;"Ja",VLOOKUP($C1777,Listen!$A$2:$F$45,6,0)="Nein"),$AC1777,$AB1777),0)</f>
        <v>0</v>
      </c>
      <c r="AL1777" s="51">
        <f t="shared" si="573"/>
        <v>0</v>
      </c>
      <c r="AM1777" s="296">
        <f>IFERROR(IF(VLOOKUP($C1777,Listen!$A$2:$F$45,6,0)="Ja",MAX(BC1777:BD1777),D_SAV!$BC1777),0)</f>
        <v>0</v>
      </c>
      <c r="AN1777" s="51">
        <f t="shared" si="574"/>
        <v>0</v>
      </c>
      <c r="AP1777" s="304">
        <f t="shared" si="575"/>
        <v>0</v>
      </c>
      <c r="AQ1777" s="304">
        <f t="shared" si="576"/>
        <v>0</v>
      </c>
      <c r="AR1777" s="304">
        <f t="shared" si="577"/>
        <v>0</v>
      </c>
      <c r="AS1777" s="304">
        <f t="shared" si="578"/>
        <v>0</v>
      </c>
      <c r="AT1777" s="304">
        <f t="shared" si="579"/>
        <v>0</v>
      </c>
      <c r="AU1777" s="304">
        <f t="shared" si="580"/>
        <v>0</v>
      </c>
      <c r="AV1777" s="304">
        <f t="shared" si="581"/>
        <v>0</v>
      </c>
      <c r="AW1777" s="304">
        <f t="shared" si="582"/>
        <v>0</v>
      </c>
      <c r="AX1777" s="304">
        <f t="shared" si="583"/>
        <v>0</v>
      </c>
      <c r="AY1777" s="304">
        <f t="shared" si="584"/>
        <v>0</v>
      </c>
      <c r="AZ1777" s="304">
        <f t="shared" si="585"/>
        <v>0</v>
      </c>
      <c r="BA1777" s="304">
        <f t="shared" si="586"/>
        <v>0</v>
      </c>
      <c r="BB1777" s="304">
        <f t="shared" si="587"/>
        <v>0</v>
      </c>
      <c r="BC1777" s="304">
        <f t="shared" si="588"/>
        <v>0</v>
      </c>
      <c r="BD1777" s="304">
        <f t="shared" si="589"/>
        <v>0</v>
      </c>
      <c r="BE1777" s="304">
        <f>IFERROR(IF(VLOOKUP($C1777,Listen!$A$2:$F$45,6,0)="Ja",BB1777-MAX(BC1777:BD1777),BB1777-BC1777),0)</f>
        <v>0</v>
      </c>
    </row>
    <row r="1778" spans="1:57" x14ac:dyDescent="0.25">
      <c r="A1778" s="320" t="str">
        <f>IF(AND(D1778&lt;&gt;0,C1778&lt;&gt;0,E1778&lt;&gt;0),IF(B1778&lt;&gt;0,CONCATENATE(B1778,"-AGr",VLOOKUP(C1778,Listen!$A$2:$D$45,4,FALSE),"-",D1778,"-",E1778,),CONCATENATE("AGr",VLOOKUP(C1778,Listen!$A$2:$D$45,4,FALSE),"-",D1778,"-",E1778)),"keine vollständige ID")</f>
        <v>keine vollständige ID</v>
      </c>
      <c r="B1778" s="301"/>
      <c r="C1778" s="287"/>
      <c r="D1778" s="34"/>
      <c r="E1778" s="306"/>
      <c r="F1778" s="116"/>
      <c r="G1778" s="17"/>
      <c r="H1778" s="17"/>
      <c r="I1778" s="17"/>
      <c r="J1778" s="17"/>
      <c r="K1778" s="17"/>
      <c r="L1778" s="17"/>
      <c r="M1778" s="17"/>
      <c r="N1778" s="17"/>
      <c r="O1778" s="116"/>
      <c r="P1778" s="117">
        <f>IF(D1778&gt;A_Stammdaten!$B$12,0,SUM(G1778,H1778,J1778,L1778:M1778)-SUM(I1778,K1778,N1778:O1778))</f>
        <v>0</v>
      </c>
      <c r="Q1778" s="17"/>
      <c r="R1778" s="17"/>
      <c r="S1778" s="17"/>
      <c r="T1778" s="17"/>
      <c r="U1778" s="62">
        <f t="shared" si="569"/>
        <v>0</v>
      </c>
      <c r="V1778" s="34"/>
      <c r="W1778" s="34"/>
      <c r="X1778" s="34"/>
      <c r="Y1778" s="34"/>
      <c r="Z1778" s="34"/>
      <c r="AA1778" s="63" t="str">
        <f t="shared" si="570"/>
        <v>-</v>
      </c>
      <c r="AB1778" s="63" t="str">
        <f t="shared" si="571"/>
        <v>-</v>
      </c>
      <c r="AC1778" s="63">
        <f>IF(ISBLANK($C1778),0,VLOOKUP($C1778,Listen!$A$2:$C$45,2,FALSE))</f>
        <v>0</v>
      </c>
      <c r="AD1778" s="63">
        <f>IF(ISBLANK($C1778),0,VLOOKUP($C1778,Listen!$A$2:$C$45,3,FALSE))</f>
        <v>0</v>
      </c>
      <c r="AE1778" s="49">
        <f t="shared" si="572"/>
        <v>0</v>
      </c>
      <c r="AF1778" s="49">
        <f t="shared" si="572"/>
        <v>0</v>
      </c>
      <c r="AG1778" s="49">
        <f>IFERROR(IF(OR($V1778&lt;&gt;"Ja",VLOOKUP($C1778,Listen!$A$2:$F$45,5,0)="Nein",D1778&lt;IF(C1778="LNG Anbindungsanlagen gemäß separater Festlegung",2022,2023)),$AC1778,$AA1778),0)</f>
        <v>0</v>
      </c>
      <c r="AH1778" s="49">
        <f>IFERROR(IF(OR($V1778&lt;&gt;"Ja",VLOOKUP($C1778,Listen!$A$2:$F$45,5,0)="Nein",D1778&lt;IF(C1778="LNG Anbindungsanlagen gemäß separater Festlegung",2022,2023)),$AC1778,$AA1778),0)</f>
        <v>0</v>
      </c>
      <c r="AI1778" s="49">
        <f>IFERROR(IF(OR($W1778&lt;&gt;"Ja",VLOOKUP($C1778,Listen!$A$2:$F$45,6,0)="Nein"),$AC1778,$AB1778),0)</f>
        <v>0</v>
      </c>
      <c r="AJ1778" s="49">
        <f>IFERROR(IF(OR($W1778&lt;&gt;"Ja",VLOOKUP($C1778,Listen!$A$2:$F$45,6,0)="Nein"),$AC1778,$AB1778),0)</f>
        <v>0</v>
      </c>
      <c r="AK1778" s="49">
        <f>IFERROR(IF(OR($W1778&lt;&gt;"Ja",VLOOKUP($C1778,Listen!$A$2:$F$45,6,0)="Nein"),$AC1778,$AB1778),0)</f>
        <v>0</v>
      </c>
      <c r="AL1778" s="51">
        <f t="shared" si="573"/>
        <v>0</v>
      </c>
      <c r="AM1778" s="296">
        <f>IFERROR(IF(VLOOKUP($C1778,Listen!$A$2:$F$45,6,0)="Ja",MAX(BC1778:BD1778),D_SAV!$BC1778),0)</f>
        <v>0</v>
      </c>
      <c r="AN1778" s="51">
        <f t="shared" si="574"/>
        <v>0</v>
      </c>
      <c r="AP1778" s="304">
        <f t="shared" si="575"/>
        <v>0</v>
      </c>
      <c r="AQ1778" s="304">
        <f t="shared" si="576"/>
        <v>0</v>
      </c>
      <c r="AR1778" s="304">
        <f t="shared" si="577"/>
        <v>0</v>
      </c>
      <c r="AS1778" s="304">
        <f t="shared" si="578"/>
        <v>0</v>
      </c>
      <c r="AT1778" s="304">
        <f t="shared" si="579"/>
        <v>0</v>
      </c>
      <c r="AU1778" s="304">
        <f t="shared" si="580"/>
        <v>0</v>
      </c>
      <c r="AV1778" s="304">
        <f t="shared" si="581"/>
        <v>0</v>
      </c>
      <c r="AW1778" s="304">
        <f t="shared" si="582"/>
        <v>0</v>
      </c>
      <c r="AX1778" s="304">
        <f t="shared" si="583"/>
        <v>0</v>
      </c>
      <c r="AY1778" s="304">
        <f t="shared" si="584"/>
        <v>0</v>
      </c>
      <c r="AZ1778" s="304">
        <f t="shared" si="585"/>
        <v>0</v>
      </c>
      <c r="BA1778" s="304">
        <f t="shared" si="586"/>
        <v>0</v>
      </c>
      <c r="BB1778" s="304">
        <f t="shared" si="587"/>
        <v>0</v>
      </c>
      <c r="BC1778" s="304">
        <f t="shared" si="588"/>
        <v>0</v>
      </c>
      <c r="BD1778" s="304">
        <f t="shared" si="589"/>
        <v>0</v>
      </c>
      <c r="BE1778" s="304">
        <f>IFERROR(IF(VLOOKUP($C1778,Listen!$A$2:$F$45,6,0)="Ja",BB1778-MAX(BC1778:BD1778),BB1778-BC1778),0)</f>
        <v>0</v>
      </c>
    </row>
    <row r="1779" spans="1:57" x14ac:dyDescent="0.25">
      <c r="A1779" s="320" t="str">
        <f>IF(AND(D1779&lt;&gt;0,C1779&lt;&gt;0,E1779&lt;&gt;0),IF(B1779&lt;&gt;0,CONCATENATE(B1779,"-AGr",VLOOKUP(C1779,Listen!$A$2:$D$45,4,FALSE),"-",D1779,"-",E1779,),CONCATENATE("AGr",VLOOKUP(C1779,Listen!$A$2:$D$45,4,FALSE),"-",D1779,"-",E1779)),"keine vollständige ID")</f>
        <v>keine vollständige ID</v>
      </c>
      <c r="B1779" s="301"/>
      <c r="C1779" s="287"/>
      <c r="D1779" s="34"/>
      <c r="E1779" s="306"/>
      <c r="F1779" s="116"/>
      <c r="G1779" s="17"/>
      <c r="H1779" s="17"/>
      <c r="I1779" s="17"/>
      <c r="J1779" s="17"/>
      <c r="K1779" s="17"/>
      <c r="L1779" s="17"/>
      <c r="M1779" s="17"/>
      <c r="N1779" s="17"/>
      <c r="O1779" s="116"/>
      <c r="P1779" s="117">
        <f>IF(D1779&gt;A_Stammdaten!$B$12,0,SUM(G1779,H1779,J1779,L1779:M1779)-SUM(I1779,K1779,N1779:O1779))</f>
        <v>0</v>
      </c>
      <c r="Q1779" s="17"/>
      <c r="R1779" s="17"/>
      <c r="S1779" s="17"/>
      <c r="T1779" s="17"/>
      <c r="U1779" s="62">
        <f t="shared" si="569"/>
        <v>0</v>
      </c>
      <c r="V1779" s="34"/>
      <c r="W1779" s="34"/>
      <c r="X1779" s="34"/>
      <c r="Y1779" s="34"/>
      <c r="Z1779" s="34"/>
      <c r="AA1779" s="63" t="str">
        <f t="shared" si="570"/>
        <v>-</v>
      </c>
      <c r="AB1779" s="63" t="str">
        <f t="shared" si="571"/>
        <v>-</v>
      </c>
      <c r="AC1779" s="63">
        <f>IF(ISBLANK($C1779),0,VLOOKUP($C1779,Listen!$A$2:$C$45,2,FALSE))</f>
        <v>0</v>
      </c>
      <c r="AD1779" s="63">
        <f>IF(ISBLANK($C1779),0,VLOOKUP($C1779,Listen!$A$2:$C$45,3,FALSE))</f>
        <v>0</v>
      </c>
      <c r="AE1779" s="49">
        <f t="shared" si="572"/>
        <v>0</v>
      </c>
      <c r="AF1779" s="49">
        <f t="shared" si="572"/>
        <v>0</v>
      </c>
      <c r="AG1779" s="49">
        <f>IFERROR(IF(OR($V1779&lt;&gt;"Ja",VLOOKUP($C1779,Listen!$A$2:$F$45,5,0)="Nein",D1779&lt;IF(C1779="LNG Anbindungsanlagen gemäß separater Festlegung",2022,2023)),$AC1779,$AA1779),0)</f>
        <v>0</v>
      </c>
      <c r="AH1779" s="49">
        <f>IFERROR(IF(OR($V1779&lt;&gt;"Ja",VLOOKUP($C1779,Listen!$A$2:$F$45,5,0)="Nein",D1779&lt;IF(C1779="LNG Anbindungsanlagen gemäß separater Festlegung",2022,2023)),$AC1779,$AA1779),0)</f>
        <v>0</v>
      </c>
      <c r="AI1779" s="49">
        <f>IFERROR(IF(OR($W1779&lt;&gt;"Ja",VLOOKUP($C1779,Listen!$A$2:$F$45,6,0)="Nein"),$AC1779,$AB1779),0)</f>
        <v>0</v>
      </c>
      <c r="AJ1779" s="49">
        <f>IFERROR(IF(OR($W1779&lt;&gt;"Ja",VLOOKUP($C1779,Listen!$A$2:$F$45,6,0)="Nein"),$AC1779,$AB1779),0)</f>
        <v>0</v>
      </c>
      <c r="AK1779" s="49">
        <f>IFERROR(IF(OR($W1779&lt;&gt;"Ja",VLOOKUP($C1779,Listen!$A$2:$F$45,6,0)="Nein"),$AC1779,$AB1779),0)</f>
        <v>0</v>
      </c>
      <c r="AL1779" s="51">
        <f t="shared" si="573"/>
        <v>0</v>
      </c>
      <c r="AM1779" s="296">
        <f>IFERROR(IF(VLOOKUP($C1779,Listen!$A$2:$F$45,6,0)="Ja",MAX(BC1779:BD1779),D_SAV!$BC1779),0)</f>
        <v>0</v>
      </c>
      <c r="AN1779" s="51">
        <f t="shared" si="574"/>
        <v>0</v>
      </c>
      <c r="AP1779" s="304">
        <f t="shared" si="575"/>
        <v>0</v>
      </c>
      <c r="AQ1779" s="304">
        <f t="shared" si="576"/>
        <v>0</v>
      </c>
      <c r="AR1779" s="304">
        <f t="shared" si="577"/>
        <v>0</v>
      </c>
      <c r="AS1779" s="304">
        <f t="shared" si="578"/>
        <v>0</v>
      </c>
      <c r="AT1779" s="304">
        <f t="shared" si="579"/>
        <v>0</v>
      </c>
      <c r="AU1779" s="304">
        <f t="shared" si="580"/>
        <v>0</v>
      </c>
      <c r="AV1779" s="304">
        <f t="shared" si="581"/>
        <v>0</v>
      </c>
      <c r="AW1779" s="304">
        <f t="shared" si="582"/>
        <v>0</v>
      </c>
      <c r="AX1779" s="304">
        <f t="shared" si="583"/>
        <v>0</v>
      </c>
      <c r="AY1779" s="304">
        <f t="shared" si="584"/>
        <v>0</v>
      </c>
      <c r="AZ1779" s="304">
        <f t="shared" si="585"/>
        <v>0</v>
      </c>
      <c r="BA1779" s="304">
        <f t="shared" si="586"/>
        <v>0</v>
      </c>
      <c r="BB1779" s="304">
        <f t="shared" si="587"/>
        <v>0</v>
      </c>
      <c r="BC1779" s="304">
        <f t="shared" si="588"/>
        <v>0</v>
      </c>
      <c r="BD1779" s="304">
        <f t="shared" si="589"/>
        <v>0</v>
      </c>
      <c r="BE1779" s="304">
        <f>IFERROR(IF(VLOOKUP($C1779,Listen!$A$2:$F$45,6,0)="Ja",BB1779-MAX(BC1779:BD1779),BB1779-BC1779),0)</f>
        <v>0</v>
      </c>
    </row>
    <row r="1780" spans="1:57" x14ac:dyDescent="0.25">
      <c r="A1780" s="320" t="str">
        <f>IF(AND(D1780&lt;&gt;0,C1780&lt;&gt;0,E1780&lt;&gt;0),IF(B1780&lt;&gt;0,CONCATENATE(B1780,"-AGr",VLOOKUP(C1780,Listen!$A$2:$D$45,4,FALSE),"-",D1780,"-",E1780,),CONCATENATE("AGr",VLOOKUP(C1780,Listen!$A$2:$D$45,4,FALSE),"-",D1780,"-",E1780)),"keine vollständige ID")</f>
        <v>keine vollständige ID</v>
      </c>
      <c r="B1780" s="301"/>
      <c r="C1780" s="287"/>
      <c r="D1780" s="34"/>
      <c r="E1780" s="306"/>
      <c r="F1780" s="116"/>
      <c r="G1780" s="17"/>
      <c r="H1780" s="17"/>
      <c r="I1780" s="17"/>
      <c r="J1780" s="17"/>
      <c r="K1780" s="17"/>
      <c r="L1780" s="17"/>
      <c r="M1780" s="17"/>
      <c r="N1780" s="17"/>
      <c r="O1780" s="116"/>
      <c r="P1780" s="117">
        <f>IF(D1780&gt;A_Stammdaten!$B$12,0,SUM(G1780,H1780,J1780,L1780:M1780)-SUM(I1780,K1780,N1780:O1780))</f>
        <v>0</v>
      </c>
      <c r="Q1780" s="17"/>
      <c r="R1780" s="17"/>
      <c r="S1780" s="17"/>
      <c r="T1780" s="17"/>
      <c r="U1780" s="62">
        <f t="shared" si="569"/>
        <v>0</v>
      </c>
      <c r="V1780" s="34"/>
      <c r="W1780" s="34"/>
      <c r="X1780" s="34"/>
      <c r="Y1780" s="34"/>
      <c r="Z1780" s="34"/>
      <c r="AA1780" s="63" t="str">
        <f t="shared" si="570"/>
        <v>-</v>
      </c>
      <c r="AB1780" s="63" t="str">
        <f t="shared" si="571"/>
        <v>-</v>
      </c>
      <c r="AC1780" s="63">
        <f>IF(ISBLANK($C1780),0,VLOOKUP($C1780,Listen!$A$2:$C$45,2,FALSE))</f>
        <v>0</v>
      </c>
      <c r="AD1780" s="63">
        <f>IF(ISBLANK($C1780),0,VLOOKUP($C1780,Listen!$A$2:$C$45,3,FALSE))</f>
        <v>0</v>
      </c>
      <c r="AE1780" s="49">
        <f t="shared" si="572"/>
        <v>0</v>
      </c>
      <c r="AF1780" s="49">
        <f t="shared" si="572"/>
        <v>0</v>
      </c>
      <c r="AG1780" s="49">
        <f>IFERROR(IF(OR($V1780&lt;&gt;"Ja",VLOOKUP($C1780,Listen!$A$2:$F$45,5,0)="Nein",D1780&lt;IF(C1780="LNG Anbindungsanlagen gemäß separater Festlegung",2022,2023)),$AC1780,$AA1780),0)</f>
        <v>0</v>
      </c>
      <c r="AH1780" s="49">
        <f>IFERROR(IF(OR($V1780&lt;&gt;"Ja",VLOOKUP($C1780,Listen!$A$2:$F$45,5,0)="Nein",D1780&lt;IF(C1780="LNG Anbindungsanlagen gemäß separater Festlegung",2022,2023)),$AC1780,$AA1780),0)</f>
        <v>0</v>
      </c>
      <c r="AI1780" s="49">
        <f>IFERROR(IF(OR($W1780&lt;&gt;"Ja",VLOOKUP($C1780,Listen!$A$2:$F$45,6,0)="Nein"),$AC1780,$AB1780),0)</f>
        <v>0</v>
      </c>
      <c r="AJ1780" s="49">
        <f>IFERROR(IF(OR($W1780&lt;&gt;"Ja",VLOOKUP($C1780,Listen!$A$2:$F$45,6,0)="Nein"),$AC1780,$AB1780),0)</f>
        <v>0</v>
      </c>
      <c r="AK1780" s="49">
        <f>IFERROR(IF(OR($W1780&lt;&gt;"Ja",VLOOKUP($C1780,Listen!$A$2:$F$45,6,0)="Nein"),$AC1780,$AB1780),0)</f>
        <v>0</v>
      </c>
      <c r="AL1780" s="51">
        <f t="shared" si="573"/>
        <v>0</v>
      </c>
      <c r="AM1780" s="296">
        <f>IFERROR(IF(VLOOKUP($C1780,Listen!$A$2:$F$45,6,0)="Ja",MAX(BC1780:BD1780),D_SAV!$BC1780),0)</f>
        <v>0</v>
      </c>
      <c r="AN1780" s="51">
        <f t="shared" si="574"/>
        <v>0</v>
      </c>
      <c r="AP1780" s="304">
        <f t="shared" si="575"/>
        <v>0</v>
      </c>
      <c r="AQ1780" s="304">
        <f t="shared" si="576"/>
        <v>0</v>
      </c>
      <c r="AR1780" s="304">
        <f t="shared" si="577"/>
        <v>0</v>
      </c>
      <c r="AS1780" s="304">
        <f t="shared" si="578"/>
        <v>0</v>
      </c>
      <c r="AT1780" s="304">
        <f t="shared" si="579"/>
        <v>0</v>
      </c>
      <c r="AU1780" s="304">
        <f t="shared" si="580"/>
        <v>0</v>
      </c>
      <c r="AV1780" s="304">
        <f t="shared" si="581"/>
        <v>0</v>
      </c>
      <c r="AW1780" s="304">
        <f t="shared" si="582"/>
        <v>0</v>
      </c>
      <c r="AX1780" s="304">
        <f t="shared" si="583"/>
        <v>0</v>
      </c>
      <c r="AY1780" s="304">
        <f t="shared" si="584"/>
        <v>0</v>
      </c>
      <c r="AZ1780" s="304">
        <f t="shared" si="585"/>
        <v>0</v>
      </c>
      <c r="BA1780" s="304">
        <f t="shared" si="586"/>
        <v>0</v>
      </c>
      <c r="BB1780" s="304">
        <f t="shared" si="587"/>
        <v>0</v>
      </c>
      <c r="BC1780" s="304">
        <f t="shared" si="588"/>
        <v>0</v>
      </c>
      <c r="BD1780" s="304">
        <f t="shared" si="589"/>
        <v>0</v>
      </c>
      <c r="BE1780" s="304">
        <f>IFERROR(IF(VLOOKUP($C1780,Listen!$A$2:$F$45,6,0)="Ja",BB1780-MAX(BC1780:BD1780),BB1780-BC1780),0)</f>
        <v>0</v>
      </c>
    </row>
    <row r="1781" spans="1:57" x14ac:dyDescent="0.25">
      <c r="A1781" s="320" t="str">
        <f>IF(AND(D1781&lt;&gt;0,C1781&lt;&gt;0,E1781&lt;&gt;0),IF(B1781&lt;&gt;0,CONCATENATE(B1781,"-AGr",VLOOKUP(C1781,Listen!$A$2:$D$45,4,FALSE),"-",D1781,"-",E1781,),CONCATENATE("AGr",VLOOKUP(C1781,Listen!$A$2:$D$45,4,FALSE),"-",D1781,"-",E1781)),"keine vollständige ID")</f>
        <v>keine vollständige ID</v>
      </c>
      <c r="B1781" s="301"/>
      <c r="C1781" s="287"/>
      <c r="D1781" s="34"/>
      <c r="E1781" s="306"/>
      <c r="F1781" s="116"/>
      <c r="G1781" s="17"/>
      <c r="H1781" s="17"/>
      <c r="I1781" s="17"/>
      <c r="J1781" s="17"/>
      <c r="K1781" s="17"/>
      <c r="L1781" s="17"/>
      <c r="M1781" s="17"/>
      <c r="N1781" s="17"/>
      <c r="O1781" s="116"/>
      <c r="P1781" s="117">
        <f>IF(D1781&gt;A_Stammdaten!$B$12,0,SUM(G1781,H1781,J1781,L1781:M1781)-SUM(I1781,K1781,N1781:O1781))</f>
        <v>0</v>
      </c>
      <c r="Q1781" s="17"/>
      <c r="R1781" s="17"/>
      <c r="S1781" s="17"/>
      <c r="T1781" s="17"/>
      <c r="U1781" s="62">
        <f t="shared" si="569"/>
        <v>0</v>
      </c>
      <c r="V1781" s="34"/>
      <c r="W1781" s="34"/>
      <c r="X1781" s="34"/>
      <c r="Y1781" s="34"/>
      <c r="Z1781" s="34"/>
      <c r="AA1781" s="63" t="str">
        <f t="shared" si="570"/>
        <v>-</v>
      </c>
      <c r="AB1781" s="63" t="str">
        <f t="shared" si="571"/>
        <v>-</v>
      </c>
      <c r="AC1781" s="63">
        <f>IF(ISBLANK($C1781),0,VLOOKUP($C1781,Listen!$A$2:$C$45,2,FALSE))</f>
        <v>0</v>
      </c>
      <c r="AD1781" s="63">
        <f>IF(ISBLANK($C1781),0,VLOOKUP($C1781,Listen!$A$2:$C$45,3,FALSE))</f>
        <v>0</v>
      </c>
      <c r="AE1781" s="49">
        <f t="shared" si="572"/>
        <v>0</v>
      </c>
      <c r="AF1781" s="49">
        <f t="shared" si="572"/>
        <v>0</v>
      </c>
      <c r="AG1781" s="49">
        <f>IFERROR(IF(OR($V1781&lt;&gt;"Ja",VLOOKUP($C1781,Listen!$A$2:$F$45,5,0)="Nein",D1781&lt;IF(C1781="LNG Anbindungsanlagen gemäß separater Festlegung",2022,2023)),$AC1781,$AA1781),0)</f>
        <v>0</v>
      </c>
      <c r="AH1781" s="49">
        <f>IFERROR(IF(OR($V1781&lt;&gt;"Ja",VLOOKUP($C1781,Listen!$A$2:$F$45,5,0)="Nein",D1781&lt;IF(C1781="LNG Anbindungsanlagen gemäß separater Festlegung",2022,2023)),$AC1781,$AA1781),0)</f>
        <v>0</v>
      </c>
      <c r="AI1781" s="49">
        <f>IFERROR(IF(OR($W1781&lt;&gt;"Ja",VLOOKUP($C1781,Listen!$A$2:$F$45,6,0)="Nein"),$AC1781,$AB1781),0)</f>
        <v>0</v>
      </c>
      <c r="AJ1781" s="49">
        <f>IFERROR(IF(OR($W1781&lt;&gt;"Ja",VLOOKUP($C1781,Listen!$A$2:$F$45,6,0)="Nein"),$AC1781,$AB1781),0)</f>
        <v>0</v>
      </c>
      <c r="AK1781" s="49">
        <f>IFERROR(IF(OR($W1781&lt;&gt;"Ja",VLOOKUP($C1781,Listen!$A$2:$F$45,6,0)="Nein"),$AC1781,$AB1781),0)</f>
        <v>0</v>
      </c>
      <c r="AL1781" s="51">
        <f t="shared" si="573"/>
        <v>0</v>
      </c>
      <c r="AM1781" s="296">
        <f>IFERROR(IF(VLOOKUP($C1781,Listen!$A$2:$F$45,6,0)="Ja",MAX(BC1781:BD1781),D_SAV!$BC1781),0)</f>
        <v>0</v>
      </c>
      <c r="AN1781" s="51">
        <f t="shared" si="574"/>
        <v>0</v>
      </c>
      <c r="AP1781" s="304">
        <f t="shared" si="575"/>
        <v>0</v>
      </c>
      <c r="AQ1781" s="304">
        <f t="shared" si="576"/>
        <v>0</v>
      </c>
      <c r="AR1781" s="304">
        <f t="shared" si="577"/>
        <v>0</v>
      </c>
      <c r="AS1781" s="304">
        <f t="shared" si="578"/>
        <v>0</v>
      </c>
      <c r="AT1781" s="304">
        <f t="shared" si="579"/>
        <v>0</v>
      </c>
      <c r="AU1781" s="304">
        <f t="shared" si="580"/>
        <v>0</v>
      </c>
      <c r="AV1781" s="304">
        <f t="shared" si="581"/>
        <v>0</v>
      </c>
      <c r="AW1781" s="304">
        <f t="shared" si="582"/>
        <v>0</v>
      </c>
      <c r="AX1781" s="304">
        <f t="shared" si="583"/>
        <v>0</v>
      </c>
      <c r="AY1781" s="304">
        <f t="shared" si="584"/>
        <v>0</v>
      </c>
      <c r="AZ1781" s="304">
        <f t="shared" si="585"/>
        <v>0</v>
      </c>
      <c r="BA1781" s="304">
        <f t="shared" si="586"/>
        <v>0</v>
      </c>
      <c r="BB1781" s="304">
        <f t="shared" si="587"/>
        <v>0</v>
      </c>
      <c r="BC1781" s="304">
        <f t="shared" si="588"/>
        <v>0</v>
      </c>
      <c r="BD1781" s="304">
        <f t="shared" si="589"/>
        <v>0</v>
      </c>
      <c r="BE1781" s="304">
        <f>IFERROR(IF(VLOOKUP($C1781,Listen!$A$2:$F$45,6,0)="Ja",BB1781-MAX(BC1781:BD1781),BB1781-BC1781),0)</f>
        <v>0</v>
      </c>
    </row>
    <row r="1782" spans="1:57" x14ac:dyDescent="0.25">
      <c r="A1782" s="320" t="str">
        <f>IF(AND(D1782&lt;&gt;0,C1782&lt;&gt;0,E1782&lt;&gt;0),IF(B1782&lt;&gt;0,CONCATENATE(B1782,"-AGr",VLOOKUP(C1782,Listen!$A$2:$D$45,4,FALSE),"-",D1782,"-",E1782,),CONCATENATE("AGr",VLOOKUP(C1782,Listen!$A$2:$D$45,4,FALSE),"-",D1782,"-",E1782)),"keine vollständige ID")</f>
        <v>keine vollständige ID</v>
      </c>
      <c r="B1782" s="301"/>
      <c r="C1782" s="287"/>
      <c r="D1782" s="34"/>
      <c r="E1782" s="306"/>
      <c r="F1782" s="116"/>
      <c r="G1782" s="17"/>
      <c r="H1782" s="17"/>
      <c r="I1782" s="17"/>
      <c r="J1782" s="17"/>
      <c r="K1782" s="17"/>
      <c r="L1782" s="17"/>
      <c r="M1782" s="17"/>
      <c r="N1782" s="17"/>
      <c r="O1782" s="116"/>
      <c r="P1782" s="117">
        <f>IF(D1782&gt;A_Stammdaten!$B$12,0,SUM(G1782,H1782,J1782,L1782:M1782)-SUM(I1782,K1782,N1782:O1782))</f>
        <v>0</v>
      </c>
      <c r="Q1782" s="17"/>
      <c r="R1782" s="17"/>
      <c r="S1782" s="17"/>
      <c r="T1782" s="17"/>
      <c r="U1782" s="62">
        <f t="shared" si="569"/>
        <v>0</v>
      </c>
      <c r="V1782" s="34"/>
      <c r="W1782" s="34"/>
      <c r="X1782" s="34"/>
      <c r="Y1782" s="34"/>
      <c r="Z1782" s="34"/>
      <c r="AA1782" s="63" t="str">
        <f t="shared" si="570"/>
        <v>-</v>
      </c>
      <c r="AB1782" s="63" t="str">
        <f t="shared" si="571"/>
        <v>-</v>
      </c>
      <c r="AC1782" s="63">
        <f>IF(ISBLANK($C1782),0,VLOOKUP($C1782,Listen!$A$2:$C$45,2,FALSE))</f>
        <v>0</v>
      </c>
      <c r="AD1782" s="63">
        <f>IF(ISBLANK($C1782),0,VLOOKUP($C1782,Listen!$A$2:$C$45,3,FALSE))</f>
        <v>0</v>
      </c>
      <c r="AE1782" s="49">
        <f t="shared" si="572"/>
        <v>0</v>
      </c>
      <c r="AF1782" s="49">
        <f t="shared" si="572"/>
        <v>0</v>
      </c>
      <c r="AG1782" s="49">
        <f>IFERROR(IF(OR($V1782&lt;&gt;"Ja",VLOOKUP($C1782,Listen!$A$2:$F$45,5,0)="Nein",D1782&lt;IF(C1782="LNG Anbindungsanlagen gemäß separater Festlegung",2022,2023)),$AC1782,$AA1782),0)</f>
        <v>0</v>
      </c>
      <c r="AH1782" s="49">
        <f>IFERROR(IF(OR($V1782&lt;&gt;"Ja",VLOOKUP($C1782,Listen!$A$2:$F$45,5,0)="Nein",D1782&lt;IF(C1782="LNG Anbindungsanlagen gemäß separater Festlegung",2022,2023)),$AC1782,$AA1782),0)</f>
        <v>0</v>
      </c>
      <c r="AI1782" s="49">
        <f>IFERROR(IF(OR($W1782&lt;&gt;"Ja",VLOOKUP($C1782,Listen!$A$2:$F$45,6,0)="Nein"),$AC1782,$AB1782),0)</f>
        <v>0</v>
      </c>
      <c r="AJ1782" s="49">
        <f>IFERROR(IF(OR($W1782&lt;&gt;"Ja",VLOOKUP($C1782,Listen!$A$2:$F$45,6,0)="Nein"),$AC1782,$AB1782),0)</f>
        <v>0</v>
      </c>
      <c r="AK1782" s="49">
        <f>IFERROR(IF(OR($W1782&lt;&gt;"Ja",VLOOKUP($C1782,Listen!$A$2:$F$45,6,0)="Nein"),$AC1782,$AB1782),0)</f>
        <v>0</v>
      </c>
      <c r="AL1782" s="51">
        <f t="shared" si="573"/>
        <v>0</v>
      </c>
      <c r="AM1782" s="296">
        <f>IFERROR(IF(VLOOKUP($C1782,Listen!$A$2:$F$45,6,0)="Ja",MAX(BC1782:BD1782),D_SAV!$BC1782),0)</f>
        <v>0</v>
      </c>
      <c r="AN1782" s="51">
        <f t="shared" si="574"/>
        <v>0</v>
      </c>
      <c r="AP1782" s="304">
        <f t="shared" si="575"/>
        <v>0</v>
      </c>
      <c r="AQ1782" s="304">
        <f t="shared" si="576"/>
        <v>0</v>
      </c>
      <c r="AR1782" s="304">
        <f t="shared" si="577"/>
        <v>0</v>
      </c>
      <c r="AS1782" s="304">
        <f t="shared" si="578"/>
        <v>0</v>
      </c>
      <c r="AT1782" s="304">
        <f t="shared" si="579"/>
        <v>0</v>
      </c>
      <c r="AU1782" s="304">
        <f t="shared" si="580"/>
        <v>0</v>
      </c>
      <c r="AV1782" s="304">
        <f t="shared" si="581"/>
        <v>0</v>
      </c>
      <c r="AW1782" s="304">
        <f t="shared" si="582"/>
        <v>0</v>
      </c>
      <c r="AX1782" s="304">
        <f t="shared" si="583"/>
        <v>0</v>
      </c>
      <c r="AY1782" s="304">
        <f t="shared" si="584"/>
        <v>0</v>
      </c>
      <c r="AZ1782" s="304">
        <f t="shared" si="585"/>
        <v>0</v>
      </c>
      <c r="BA1782" s="304">
        <f t="shared" si="586"/>
        <v>0</v>
      </c>
      <c r="BB1782" s="304">
        <f t="shared" si="587"/>
        <v>0</v>
      </c>
      <c r="BC1782" s="304">
        <f t="shared" si="588"/>
        <v>0</v>
      </c>
      <c r="BD1782" s="304">
        <f t="shared" si="589"/>
        <v>0</v>
      </c>
      <c r="BE1782" s="304">
        <f>IFERROR(IF(VLOOKUP($C1782,Listen!$A$2:$F$45,6,0)="Ja",BB1782-MAX(BC1782:BD1782),BB1782-BC1782),0)</f>
        <v>0</v>
      </c>
    </row>
    <row r="1783" spans="1:57" x14ac:dyDescent="0.25">
      <c r="A1783" s="320" t="str">
        <f>IF(AND(D1783&lt;&gt;0,C1783&lt;&gt;0,E1783&lt;&gt;0),IF(B1783&lt;&gt;0,CONCATENATE(B1783,"-AGr",VLOOKUP(C1783,Listen!$A$2:$D$45,4,FALSE),"-",D1783,"-",E1783,),CONCATENATE("AGr",VLOOKUP(C1783,Listen!$A$2:$D$45,4,FALSE),"-",D1783,"-",E1783)),"keine vollständige ID")</f>
        <v>keine vollständige ID</v>
      </c>
      <c r="B1783" s="301"/>
      <c r="C1783" s="287"/>
      <c r="D1783" s="34"/>
      <c r="E1783" s="306"/>
      <c r="F1783" s="116"/>
      <c r="G1783" s="17"/>
      <c r="H1783" s="17"/>
      <c r="I1783" s="17"/>
      <c r="J1783" s="17"/>
      <c r="K1783" s="17"/>
      <c r="L1783" s="17"/>
      <c r="M1783" s="17"/>
      <c r="N1783" s="17"/>
      <c r="O1783" s="116"/>
      <c r="P1783" s="117">
        <f>IF(D1783&gt;A_Stammdaten!$B$12,0,SUM(G1783,H1783,J1783,L1783:M1783)-SUM(I1783,K1783,N1783:O1783))</f>
        <v>0</v>
      </c>
      <c r="Q1783" s="17"/>
      <c r="R1783" s="17"/>
      <c r="S1783" s="17"/>
      <c r="T1783" s="17"/>
      <c r="U1783" s="62">
        <f t="shared" si="569"/>
        <v>0</v>
      </c>
      <c r="V1783" s="34"/>
      <c r="W1783" s="34"/>
      <c r="X1783" s="34"/>
      <c r="Y1783" s="34"/>
      <c r="Z1783" s="34"/>
      <c r="AA1783" s="63" t="str">
        <f t="shared" si="570"/>
        <v>-</v>
      </c>
      <c r="AB1783" s="63" t="str">
        <f t="shared" si="571"/>
        <v>-</v>
      </c>
      <c r="AC1783" s="63">
        <f>IF(ISBLANK($C1783),0,VLOOKUP($C1783,Listen!$A$2:$C$45,2,FALSE))</f>
        <v>0</v>
      </c>
      <c r="AD1783" s="63">
        <f>IF(ISBLANK($C1783),0,VLOOKUP($C1783,Listen!$A$2:$C$45,3,FALSE))</f>
        <v>0</v>
      </c>
      <c r="AE1783" s="49">
        <f t="shared" si="572"/>
        <v>0</v>
      </c>
      <c r="AF1783" s="49">
        <f t="shared" si="572"/>
        <v>0</v>
      </c>
      <c r="AG1783" s="49">
        <f>IFERROR(IF(OR($V1783&lt;&gt;"Ja",VLOOKUP($C1783,Listen!$A$2:$F$45,5,0)="Nein",D1783&lt;IF(C1783="LNG Anbindungsanlagen gemäß separater Festlegung",2022,2023)),$AC1783,$AA1783),0)</f>
        <v>0</v>
      </c>
      <c r="AH1783" s="49">
        <f>IFERROR(IF(OR($V1783&lt;&gt;"Ja",VLOOKUP($C1783,Listen!$A$2:$F$45,5,0)="Nein",D1783&lt;IF(C1783="LNG Anbindungsanlagen gemäß separater Festlegung",2022,2023)),$AC1783,$AA1783),0)</f>
        <v>0</v>
      </c>
      <c r="AI1783" s="49">
        <f>IFERROR(IF(OR($W1783&lt;&gt;"Ja",VLOOKUP($C1783,Listen!$A$2:$F$45,6,0)="Nein"),$AC1783,$AB1783),0)</f>
        <v>0</v>
      </c>
      <c r="AJ1783" s="49">
        <f>IFERROR(IF(OR($W1783&lt;&gt;"Ja",VLOOKUP($C1783,Listen!$A$2:$F$45,6,0)="Nein"),$AC1783,$AB1783),0)</f>
        <v>0</v>
      </c>
      <c r="AK1783" s="49">
        <f>IFERROR(IF(OR($W1783&lt;&gt;"Ja",VLOOKUP($C1783,Listen!$A$2:$F$45,6,0)="Nein"),$AC1783,$AB1783),0)</f>
        <v>0</v>
      </c>
      <c r="AL1783" s="51">
        <f t="shared" si="573"/>
        <v>0</v>
      </c>
      <c r="AM1783" s="296">
        <f>IFERROR(IF(VLOOKUP($C1783,Listen!$A$2:$F$45,6,0)="Ja",MAX(BC1783:BD1783),D_SAV!$BC1783),0)</f>
        <v>0</v>
      </c>
      <c r="AN1783" s="51">
        <f t="shared" si="574"/>
        <v>0</v>
      </c>
      <c r="AP1783" s="304">
        <f t="shared" si="575"/>
        <v>0</v>
      </c>
      <c r="AQ1783" s="304">
        <f t="shared" si="576"/>
        <v>0</v>
      </c>
      <c r="AR1783" s="304">
        <f t="shared" si="577"/>
        <v>0</v>
      </c>
      <c r="AS1783" s="304">
        <f t="shared" si="578"/>
        <v>0</v>
      </c>
      <c r="AT1783" s="304">
        <f t="shared" si="579"/>
        <v>0</v>
      </c>
      <c r="AU1783" s="304">
        <f t="shared" si="580"/>
        <v>0</v>
      </c>
      <c r="AV1783" s="304">
        <f t="shared" si="581"/>
        <v>0</v>
      </c>
      <c r="AW1783" s="304">
        <f t="shared" si="582"/>
        <v>0</v>
      </c>
      <c r="AX1783" s="304">
        <f t="shared" si="583"/>
        <v>0</v>
      </c>
      <c r="AY1783" s="304">
        <f t="shared" si="584"/>
        <v>0</v>
      </c>
      <c r="AZ1783" s="304">
        <f t="shared" si="585"/>
        <v>0</v>
      </c>
      <c r="BA1783" s="304">
        <f t="shared" si="586"/>
        <v>0</v>
      </c>
      <c r="BB1783" s="304">
        <f t="shared" si="587"/>
        <v>0</v>
      </c>
      <c r="BC1783" s="304">
        <f t="shared" si="588"/>
        <v>0</v>
      </c>
      <c r="BD1783" s="304">
        <f t="shared" si="589"/>
        <v>0</v>
      </c>
      <c r="BE1783" s="304">
        <f>IFERROR(IF(VLOOKUP($C1783,Listen!$A$2:$F$45,6,0)="Ja",BB1783-MAX(BC1783:BD1783),BB1783-BC1783),0)</f>
        <v>0</v>
      </c>
    </row>
    <row r="1784" spans="1:57" x14ac:dyDescent="0.25">
      <c r="A1784" s="320" t="str">
        <f>IF(AND(D1784&lt;&gt;0,C1784&lt;&gt;0,E1784&lt;&gt;0),IF(B1784&lt;&gt;0,CONCATENATE(B1784,"-AGr",VLOOKUP(C1784,Listen!$A$2:$D$45,4,FALSE),"-",D1784,"-",E1784,),CONCATENATE("AGr",VLOOKUP(C1784,Listen!$A$2:$D$45,4,FALSE),"-",D1784,"-",E1784)),"keine vollständige ID")</f>
        <v>keine vollständige ID</v>
      </c>
      <c r="B1784" s="301"/>
      <c r="C1784" s="287"/>
      <c r="D1784" s="34"/>
      <c r="E1784" s="306"/>
      <c r="F1784" s="116"/>
      <c r="G1784" s="17"/>
      <c r="H1784" s="17"/>
      <c r="I1784" s="17"/>
      <c r="J1784" s="17"/>
      <c r="K1784" s="17"/>
      <c r="L1784" s="17"/>
      <c r="M1784" s="17"/>
      <c r="N1784" s="17"/>
      <c r="O1784" s="116"/>
      <c r="P1784" s="117">
        <f>IF(D1784&gt;A_Stammdaten!$B$12,0,SUM(G1784,H1784,J1784,L1784:M1784)-SUM(I1784,K1784,N1784:O1784))</f>
        <v>0</v>
      </c>
      <c r="Q1784" s="17"/>
      <c r="R1784" s="17"/>
      <c r="S1784" s="17"/>
      <c r="T1784" s="17"/>
      <c r="U1784" s="62">
        <f t="shared" si="569"/>
        <v>0</v>
      </c>
      <c r="V1784" s="34"/>
      <c r="W1784" s="34"/>
      <c r="X1784" s="34"/>
      <c r="Y1784" s="34"/>
      <c r="Z1784" s="34"/>
      <c r="AA1784" s="63" t="str">
        <f t="shared" si="570"/>
        <v>-</v>
      </c>
      <c r="AB1784" s="63" t="str">
        <f t="shared" si="571"/>
        <v>-</v>
      </c>
      <c r="AC1784" s="63">
        <f>IF(ISBLANK($C1784),0,VLOOKUP($C1784,Listen!$A$2:$C$45,2,FALSE))</f>
        <v>0</v>
      </c>
      <c r="AD1784" s="63">
        <f>IF(ISBLANK($C1784),0,VLOOKUP($C1784,Listen!$A$2:$C$45,3,FALSE))</f>
        <v>0</v>
      </c>
      <c r="AE1784" s="49">
        <f t="shared" si="572"/>
        <v>0</v>
      </c>
      <c r="AF1784" s="49">
        <f t="shared" si="572"/>
        <v>0</v>
      </c>
      <c r="AG1784" s="49">
        <f>IFERROR(IF(OR($V1784&lt;&gt;"Ja",VLOOKUP($C1784,Listen!$A$2:$F$45,5,0)="Nein",D1784&lt;IF(C1784="LNG Anbindungsanlagen gemäß separater Festlegung",2022,2023)),$AC1784,$AA1784),0)</f>
        <v>0</v>
      </c>
      <c r="AH1784" s="49">
        <f>IFERROR(IF(OR($V1784&lt;&gt;"Ja",VLOOKUP($C1784,Listen!$A$2:$F$45,5,0)="Nein",D1784&lt;IF(C1784="LNG Anbindungsanlagen gemäß separater Festlegung",2022,2023)),$AC1784,$AA1784),0)</f>
        <v>0</v>
      </c>
      <c r="AI1784" s="49">
        <f>IFERROR(IF(OR($W1784&lt;&gt;"Ja",VLOOKUP($C1784,Listen!$A$2:$F$45,6,0)="Nein"),$AC1784,$AB1784),0)</f>
        <v>0</v>
      </c>
      <c r="AJ1784" s="49">
        <f>IFERROR(IF(OR($W1784&lt;&gt;"Ja",VLOOKUP($C1784,Listen!$A$2:$F$45,6,0)="Nein"),$AC1784,$AB1784),0)</f>
        <v>0</v>
      </c>
      <c r="AK1784" s="49">
        <f>IFERROR(IF(OR($W1784&lt;&gt;"Ja",VLOOKUP($C1784,Listen!$A$2:$F$45,6,0)="Nein"),$AC1784,$AB1784),0)</f>
        <v>0</v>
      </c>
      <c r="AL1784" s="51">
        <f t="shared" si="573"/>
        <v>0</v>
      </c>
      <c r="AM1784" s="296">
        <f>IFERROR(IF(VLOOKUP($C1784,Listen!$A$2:$F$45,6,0)="Ja",MAX(BC1784:BD1784),D_SAV!$BC1784),0)</f>
        <v>0</v>
      </c>
      <c r="AN1784" s="51">
        <f t="shared" si="574"/>
        <v>0</v>
      </c>
      <c r="AP1784" s="304">
        <f t="shared" si="575"/>
        <v>0</v>
      </c>
      <c r="AQ1784" s="304">
        <f t="shared" si="576"/>
        <v>0</v>
      </c>
      <c r="AR1784" s="304">
        <f t="shared" si="577"/>
        <v>0</v>
      </c>
      <c r="AS1784" s="304">
        <f t="shared" si="578"/>
        <v>0</v>
      </c>
      <c r="AT1784" s="304">
        <f t="shared" si="579"/>
        <v>0</v>
      </c>
      <c r="AU1784" s="304">
        <f t="shared" si="580"/>
        <v>0</v>
      </c>
      <c r="AV1784" s="304">
        <f t="shared" si="581"/>
        <v>0</v>
      </c>
      <c r="AW1784" s="304">
        <f t="shared" si="582"/>
        <v>0</v>
      </c>
      <c r="AX1784" s="304">
        <f t="shared" si="583"/>
        <v>0</v>
      </c>
      <c r="AY1784" s="304">
        <f t="shared" si="584"/>
        <v>0</v>
      </c>
      <c r="AZ1784" s="304">
        <f t="shared" si="585"/>
        <v>0</v>
      </c>
      <c r="BA1784" s="304">
        <f t="shared" si="586"/>
        <v>0</v>
      </c>
      <c r="BB1784" s="304">
        <f t="shared" si="587"/>
        <v>0</v>
      </c>
      <c r="BC1784" s="304">
        <f t="shared" si="588"/>
        <v>0</v>
      </c>
      <c r="BD1784" s="304">
        <f t="shared" si="589"/>
        <v>0</v>
      </c>
      <c r="BE1784" s="304">
        <f>IFERROR(IF(VLOOKUP($C1784,Listen!$A$2:$F$45,6,0)="Ja",BB1784-MAX(BC1784:BD1784),BB1784-BC1784),0)</f>
        <v>0</v>
      </c>
    </row>
    <row r="1785" spans="1:57" x14ac:dyDescent="0.25">
      <c r="A1785" s="320" t="str">
        <f>IF(AND(D1785&lt;&gt;0,C1785&lt;&gt;0,E1785&lt;&gt;0),IF(B1785&lt;&gt;0,CONCATENATE(B1785,"-AGr",VLOOKUP(C1785,Listen!$A$2:$D$45,4,FALSE),"-",D1785,"-",E1785,),CONCATENATE("AGr",VLOOKUP(C1785,Listen!$A$2:$D$45,4,FALSE),"-",D1785,"-",E1785)),"keine vollständige ID")</f>
        <v>keine vollständige ID</v>
      </c>
      <c r="B1785" s="301"/>
      <c r="C1785" s="287"/>
      <c r="D1785" s="34"/>
      <c r="E1785" s="306"/>
      <c r="F1785" s="116"/>
      <c r="G1785" s="17"/>
      <c r="H1785" s="17"/>
      <c r="I1785" s="17"/>
      <c r="J1785" s="17"/>
      <c r="K1785" s="17"/>
      <c r="L1785" s="17"/>
      <c r="M1785" s="17"/>
      <c r="N1785" s="17"/>
      <c r="O1785" s="116"/>
      <c r="P1785" s="117">
        <f>IF(D1785&gt;A_Stammdaten!$B$12,0,SUM(G1785,H1785,J1785,L1785:M1785)-SUM(I1785,K1785,N1785:O1785))</f>
        <v>0</v>
      </c>
      <c r="Q1785" s="17"/>
      <c r="R1785" s="17"/>
      <c r="S1785" s="17"/>
      <c r="T1785" s="17"/>
      <c r="U1785" s="62">
        <f t="shared" si="569"/>
        <v>0</v>
      </c>
      <c r="V1785" s="34"/>
      <c r="W1785" s="34"/>
      <c r="X1785" s="34"/>
      <c r="Y1785" s="34"/>
      <c r="Z1785" s="34"/>
      <c r="AA1785" s="63" t="str">
        <f t="shared" si="570"/>
        <v>-</v>
      </c>
      <c r="AB1785" s="63" t="str">
        <f t="shared" si="571"/>
        <v>-</v>
      </c>
      <c r="AC1785" s="63">
        <f>IF(ISBLANK($C1785),0,VLOOKUP($C1785,Listen!$A$2:$C$45,2,FALSE))</f>
        <v>0</v>
      </c>
      <c r="AD1785" s="63">
        <f>IF(ISBLANK($C1785),0,VLOOKUP($C1785,Listen!$A$2:$C$45,3,FALSE))</f>
        <v>0</v>
      </c>
      <c r="AE1785" s="49">
        <f t="shared" si="572"/>
        <v>0</v>
      </c>
      <c r="AF1785" s="49">
        <f t="shared" si="572"/>
        <v>0</v>
      </c>
      <c r="AG1785" s="49">
        <f>IFERROR(IF(OR($V1785&lt;&gt;"Ja",VLOOKUP($C1785,Listen!$A$2:$F$45,5,0)="Nein",D1785&lt;IF(C1785="LNG Anbindungsanlagen gemäß separater Festlegung",2022,2023)),$AC1785,$AA1785),0)</f>
        <v>0</v>
      </c>
      <c r="AH1785" s="49">
        <f>IFERROR(IF(OR($V1785&lt;&gt;"Ja",VLOOKUP($C1785,Listen!$A$2:$F$45,5,0)="Nein",D1785&lt;IF(C1785="LNG Anbindungsanlagen gemäß separater Festlegung",2022,2023)),$AC1785,$AA1785),0)</f>
        <v>0</v>
      </c>
      <c r="AI1785" s="49">
        <f>IFERROR(IF(OR($W1785&lt;&gt;"Ja",VLOOKUP($C1785,Listen!$A$2:$F$45,6,0)="Nein"),$AC1785,$AB1785),0)</f>
        <v>0</v>
      </c>
      <c r="AJ1785" s="49">
        <f>IFERROR(IF(OR($W1785&lt;&gt;"Ja",VLOOKUP($C1785,Listen!$A$2:$F$45,6,0)="Nein"),$AC1785,$AB1785),0)</f>
        <v>0</v>
      </c>
      <c r="AK1785" s="49">
        <f>IFERROR(IF(OR($W1785&lt;&gt;"Ja",VLOOKUP($C1785,Listen!$A$2:$F$45,6,0)="Nein"),$AC1785,$AB1785),0)</f>
        <v>0</v>
      </c>
      <c r="AL1785" s="51">
        <f t="shared" si="573"/>
        <v>0</v>
      </c>
      <c r="AM1785" s="296">
        <f>IFERROR(IF(VLOOKUP($C1785,Listen!$A$2:$F$45,6,0)="Ja",MAX(BC1785:BD1785),D_SAV!$BC1785),0)</f>
        <v>0</v>
      </c>
      <c r="AN1785" s="51">
        <f t="shared" si="574"/>
        <v>0</v>
      </c>
      <c r="AP1785" s="304">
        <f t="shared" si="575"/>
        <v>0</v>
      </c>
      <c r="AQ1785" s="304">
        <f t="shared" si="576"/>
        <v>0</v>
      </c>
      <c r="AR1785" s="304">
        <f t="shared" si="577"/>
        <v>0</v>
      </c>
      <c r="AS1785" s="304">
        <f t="shared" si="578"/>
        <v>0</v>
      </c>
      <c r="AT1785" s="304">
        <f t="shared" si="579"/>
        <v>0</v>
      </c>
      <c r="AU1785" s="304">
        <f t="shared" si="580"/>
        <v>0</v>
      </c>
      <c r="AV1785" s="304">
        <f t="shared" si="581"/>
        <v>0</v>
      </c>
      <c r="AW1785" s="304">
        <f t="shared" si="582"/>
        <v>0</v>
      </c>
      <c r="AX1785" s="304">
        <f t="shared" si="583"/>
        <v>0</v>
      </c>
      <c r="AY1785" s="304">
        <f t="shared" si="584"/>
        <v>0</v>
      </c>
      <c r="AZ1785" s="304">
        <f t="shared" si="585"/>
        <v>0</v>
      </c>
      <c r="BA1785" s="304">
        <f t="shared" si="586"/>
        <v>0</v>
      </c>
      <c r="BB1785" s="304">
        <f t="shared" si="587"/>
        <v>0</v>
      </c>
      <c r="BC1785" s="304">
        <f t="shared" si="588"/>
        <v>0</v>
      </c>
      <c r="BD1785" s="304">
        <f t="shared" si="589"/>
        <v>0</v>
      </c>
      <c r="BE1785" s="304">
        <f>IFERROR(IF(VLOOKUP($C1785,Listen!$A$2:$F$45,6,0)="Ja",BB1785-MAX(BC1785:BD1785),BB1785-BC1785),0)</f>
        <v>0</v>
      </c>
    </row>
    <row r="1786" spans="1:57" x14ac:dyDescent="0.25">
      <c r="A1786" s="320" t="str">
        <f>IF(AND(D1786&lt;&gt;0,C1786&lt;&gt;0,E1786&lt;&gt;0),IF(B1786&lt;&gt;0,CONCATENATE(B1786,"-AGr",VLOOKUP(C1786,Listen!$A$2:$D$45,4,FALSE),"-",D1786,"-",E1786,),CONCATENATE("AGr",VLOOKUP(C1786,Listen!$A$2:$D$45,4,FALSE),"-",D1786,"-",E1786)),"keine vollständige ID")</f>
        <v>keine vollständige ID</v>
      </c>
      <c r="B1786" s="301"/>
      <c r="C1786" s="287"/>
      <c r="D1786" s="34"/>
      <c r="E1786" s="306"/>
      <c r="F1786" s="116"/>
      <c r="G1786" s="17"/>
      <c r="H1786" s="17"/>
      <c r="I1786" s="17"/>
      <c r="J1786" s="17"/>
      <c r="K1786" s="17"/>
      <c r="L1786" s="17"/>
      <c r="M1786" s="17"/>
      <c r="N1786" s="17"/>
      <c r="O1786" s="116"/>
      <c r="P1786" s="117">
        <f>IF(D1786&gt;A_Stammdaten!$B$12,0,SUM(G1786,H1786,J1786,L1786:M1786)-SUM(I1786,K1786,N1786:O1786))</f>
        <v>0</v>
      </c>
      <c r="Q1786" s="17"/>
      <c r="R1786" s="17"/>
      <c r="S1786" s="17"/>
      <c r="T1786" s="17"/>
      <c r="U1786" s="62">
        <f t="shared" si="569"/>
        <v>0</v>
      </c>
      <c r="V1786" s="34"/>
      <c r="W1786" s="34"/>
      <c r="X1786" s="34"/>
      <c r="Y1786" s="34"/>
      <c r="Z1786" s="34"/>
      <c r="AA1786" s="63" t="str">
        <f t="shared" si="570"/>
        <v>-</v>
      </c>
      <c r="AB1786" s="63" t="str">
        <f t="shared" si="571"/>
        <v>-</v>
      </c>
      <c r="AC1786" s="63">
        <f>IF(ISBLANK($C1786),0,VLOOKUP($C1786,Listen!$A$2:$C$45,2,FALSE))</f>
        <v>0</v>
      </c>
      <c r="AD1786" s="63">
        <f>IF(ISBLANK($C1786),0,VLOOKUP($C1786,Listen!$A$2:$C$45,3,FALSE))</f>
        <v>0</v>
      </c>
      <c r="AE1786" s="49">
        <f t="shared" si="572"/>
        <v>0</v>
      </c>
      <c r="AF1786" s="49">
        <f t="shared" si="572"/>
        <v>0</v>
      </c>
      <c r="AG1786" s="49">
        <f>IFERROR(IF(OR($V1786&lt;&gt;"Ja",VLOOKUP($C1786,Listen!$A$2:$F$45,5,0)="Nein",D1786&lt;IF(C1786="LNG Anbindungsanlagen gemäß separater Festlegung",2022,2023)),$AC1786,$AA1786),0)</f>
        <v>0</v>
      </c>
      <c r="AH1786" s="49">
        <f>IFERROR(IF(OR($V1786&lt;&gt;"Ja",VLOOKUP($C1786,Listen!$A$2:$F$45,5,0)="Nein",D1786&lt;IF(C1786="LNG Anbindungsanlagen gemäß separater Festlegung",2022,2023)),$AC1786,$AA1786),0)</f>
        <v>0</v>
      </c>
      <c r="AI1786" s="49">
        <f>IFERROR(IF(OR($W1786&lt;&gt;"Ja",VLOOKUP($C1786,Listen!$A$2:$F$45,6,0)="Nein"),$AC1786,$AB1786),0)</f>
        <v>0</v>
      </c>
      <c r="AJ1786" s="49">
        <f>IFERROR(IF(OR($W1786&lt;&gt;"Ja",VLOOKUP($C1786,Listen!$A$2:$F$45,6,0)="Nein"),$AC1786,$AB1786),0)</f>
        <v>0</v>
      </c>
      <c r="AK1786" s="49">
        <f>IFERROR(IF(OR($W1786&lt;&gt;"Ja",VLOOKUP($C1786,Listen!$A$2:$F$45,6,0)="Nein"),$AC1786,$AB1786),0)</f>
        <v>0</v>
      </c>
      <c r="AL1786" s="51">
        <f t="shared" si="573"/>
        <v>0</v>
      </c>
      <c r="AM1786" s="296">
        <f>IFERROR(IF(VLOOKUP($C1786,Listen!$A$2:$F$45,6,0)="Ja",MAX(BC1786:BD1786),D_SAV!$BC1786),0)</f>
        <v>0</v>
      </c>
      <c r="AN1786" s="51">
        <f t="shared" si="574"/>
        <v>0</v>
      </c>
      <c r="AP1786" s="304">
        <f t="shared" si="575"/>
        <v>0</v>
      </c>
      <c r="AQ1786" s="304">
        <f t="shared" si="576"/>
        <v>0</v>
      </c>
      <c r="AR1786" s="304">
        <f t="shared" si="577"/>
        <v>0</v>
      </c>
      <c r="AS1786" s="304">
        <f t="shared" si="578"/>
        <v>0</v>
      </c>
      <c r="AT1786" s="304">
        <f t="shared" si="579"/>
        <v>0</v>
      </c>
      <c r="AU1786" s="304">
        <f t="shared" si="580"/>
        <v>0</v>
      </c>
      <c r="AV1786" s="304">
        <f t="shared" si="581"/>
        <v>0</v>
      </c>
      <c r="AW1786" s="304">
        <f t="shared" si="582"/>
        <v>0</v>
      </c>
      <c r="AX1786" s="304">
        <f t="shared" si="583"/>
        <v>0</v>
      </c>
      <c r="AY1786" s="304">
        <f t="shared" si="584"/>
        <v>0</v>
      </c>
      <c r="AZ1786" s="304">
        <f t="shared" si="585"/>
        <v>0</v>
      </c>
      <c r="BA1786" s="304">
        <f t="shared" si="586"/>
        <v>0</v>
      </c>
      <c r="BB1786" s="304">
        <f t="shared" si="587"/>
        <v>0</v>
      </c>
      <c r="BC1786" s="304">
        <f t="shared" si="588"/>
        <v>0</v>
      </c>
      <c r="BD1786" s="304">
        <f t="shared" si="589"/>
        <v>0</v>
      </c>
      <c r="BE1786" s="304">
        <f>IFERROR(IF(VLOOKUP($C1786,Listen!$A$2:$F$45,6,0)="Ja",BB1786-MAX(BC1786:BD1786),BB1786-BC1786),0)</f>
        <v>0</v>
      </c>
    </row>
    <row r="1787" spans="1:57" x14ac:dyDescent="0.25">
      <c r="A1787" s="320" t="str">
        <f>IF(AND(D1787&lt;&gt;0,C1787&lt;&gt;0,E1787&lt;&gt;0),IF(B1787&lt;&gt;0,CONCATENATE(B1787,"-AGr",VLOOKUP(C1787,Listen!$A$2:$D$45,4,FALSE),"-",D1787,"-",E1787,),CONCATENATE("AGr",VLOOKUP(C1787,Listen!$A$2:$D$45,4,FALSE),"-",D1787,"-",E1787)),"keine vollständige ID")</f>
        <v>keine vollständige ID</v>
      </c>
      <c r="B1787" s="301"/>
      <c r="C1787" s="287"/>
      <c r="D1787" s="34"/>
      <c r="E1787" s="306"/>
      <c r="F1787" s="116"/>
      <c r="G1787" s="17"/>
      <c r="H1787" s="17"/>
      <c r="I1787" s="17"/>
      <c r="J1787" s="17"/>
      <c r="K1787" s="17"/>
      <c r="L1787" s="17"/>
      <c r="M1787" s="17"/>
      <c r="N1787" s="17"/>
      <c r="O1787" s="116"/>
      <c r="P1787" s="117">
        <f>IF(D1787&gt;A_Stammdaten!$B$12,0,SUM(G1787,H1787,J1787,L1787:M1787)-SUM(I1787,K1787,N1787:O1787))</f>
        <v>0</v>
      </c>
      <c r="Q1787" s="17"/>
      <c r="R1787" s="17"/>
      <c r="S1787" s="17"/>
      <c r="T1787" s="17"/>
      <c r="U1787" s="62">
        <f t="shared" si="569"/>
        <v>0</v>
      </c>
      <c r="V1787" s="34"/>
      <c r="W1787" s="34"/>
      <c r="X1787" s="34"/>
      <c r="Y1787" s="34"/>
      <c r="Z1787" s="34"/>
      <c r="AA1787" s="63" t="str">
        <f t="shared" si="570"/>
        <v>-</v>
      </c>
      <c r="AB1787" s="63" t="str">
        <f t="shared" si="571"/>
        <v>-</v>
      </c>
      <c r="AC1787" s="63">
        <f>IF(ISBLANK($C1787),0,VLOOKUP($C1787,Listen!$A$2:$C$45,2,FALSE))</f>
        <v>0</v>
      </c>
      <c r="AD1787" s="63">
        <f>IF(ISBLANK($C1787),0,VLOOKUP($C1787,Listen!$A$2:$C$45,3,FALSE))</f>
        <v>0</v>
      </c>
      <c r="AE1787" s="49">
        <f t="shared" si="572"/>
        <v>0</v>
      </c>
      <c r="AF1787" s="49">
        <f t="shared" si="572"/>
        <v>0</v>
      </c>
      <c r="AG1787" s="49">
        <f>IFERROR(IF(OR($V1787&lt;&gt;"Ja",VLOOKUP($C1787,Listen!$A$2:$F$45,5,0)="Nein",D1787&lt;IF(C1787="LNG Anbindungsanlagen gemäß separater Festlegung",2022,2023)),$AC1787,$AA1787),0)</f>
        <v>0</v>
      </c>
      <c r="AH1787" s="49">
        <f>IFERROR(IF(OR($V1787&lt;&gt;"Ja",VLOOKUP($C1787,Listen!$A$2:$F$45,5,0)="Nein",D1787&lt;IF(C1787="LNG Anbindungsanlagen gemäß separater Festlegung",2022,2023)),$AC1787,$AA1787),0)</f>
        <v>0</v>
      </c>
      <c r="AI1787" s="49">
        <f>IFERROR(IF(OR($W1787&lt;&gt;"Ja",VLOOKUP($C1787,Listen!$A$2:$F$45,6,0)="Nein"),$AC1787,$AB1787),0)</f>
        <v>0</v>
      </c>
      <c r="AJ1787" s="49">
        <f>IFERROR(IF(OR($W1787&lt;&gt;"Ja",VLOOKUP($C1787,Listen!$A$2:$F$45,6,0)="Nein"),$AC1787,$AB1787),0)</f>
        <v>0</v>
      </c>
      <c r="AK1787" s="49">
        <f>IFERROR(IF(OR($W1787&lt;&gt;"Ja",VLOOKUP($C1787,Listen!$A$2:$F$45,6,0)="Nein"),$AC1787,$AB1787),0)</f>
        <v>0</v>
      </c>
      <c r="AL1787" s="51">
        <f t="shared" si="573"/>
        <v>0</v>
      </c>
      <c r="AM1787" s="296">
        <f>IFERROR(IF(VLOOKUP($C1787,Listen!$A$2:$F$45,6,0)="Ja",MAX(BC1787:BD1787),D_SAV!$BC1787),0)</f>
        <v>0</v>
      </c>
      <c r="AN1787" s="51">
        <f t="shared" si="574"/>
        <v>0</v>
      </c>
      <c r="AP1787" s="304">
        <f t="shared" si="575"/>
        <v>0</v>
      </c>
      <c r="AQ1787" s="304">
        <f t="shared" si="576"/>
        <v>0</v>
      </c>
      <c r="AR1787" s="304">
        <f t="shared" si="577"/>
        <v>0</v>
      </c>
      <c r="AS1787" s="304">
        <f t="shared" si="578"/>
        <v>0</v>
      </c>
      <c r="AT1787" s="304">
        <f t="shared" si="579"/>
        <v>0</v>
      </c>
      <c r="AU1787" s="304">
        <f t="shared" si="580"/>
        <v>0</v>
      </c>
      <c r="AV1787" s="304">
        <f t="shared" si="581"/>
        <v>0</v>
      </c>
      <c r="AW1787" s="304">
        <f t="shared" si="582"/>
        <v>0</v>
      </c>
      <c r="AX1787" s="304">
        <f t="shared" si="583"/>
        <v>0</v>
      </c>
      <c r="AY1787" s="304">
        <f t="shared" si="584"/>
        <v>0</v>
      </c>
      <c r="AZ1787" s="304">
        <f t="shared" si="585"/>
        <v>0</v>
      </c>
      <c r="BA1787" s="304">
        <f t="shared" si="586"/>
        <v>0</v>
      </c>
      <c r="BB1787" s="304">
        <f t="shared" si="587"/>
        <v>0</v>
      </c>
      <c r="BC1787" s="304">
        <f t="shared" si="588"/>
        <v>0</v>
      </c>
      <c r="BD1787" s="304">
        <f t="shared" si="589"/>
        <v>0</v>
      </c>
      <c r="BE1787" s="304">
        <f>IFERROR(IF(VLOOKUP($C1787,Listen!$A$2:$F$45,6,0)="Ja",BB1787-MAX(BC1787:BD1787),BB1787-BC1787),0)</f>
        <v>0</v>
      </c>
    </row>
    <row r="1788" spans="1:57" x14ac:dyDescent="0.25">
      <c r="A1788" s="320" t="str">
        <f>IF(AND(D1788&lt;&gt;0,C1788&lt;&gt;0,E1788&lt;&gt;0),IF(B1788&lt;&gt;0,CONCATENATE(B1788,"-AGr",VLOOKUP(C1788,Listen!$A$2:$D$45,4,FALSE),"-",D1788,"-",E1788,),CONCATENATE("AGr",VLOOKUP(C1788,Listen!$A$2:$D$45,4,FALSE),"-",D1788,"-",E1788)),"keine vollständige ID")</f>
        <v>keine vollständige ID</v>
      </c>
      <c r="B1788" s="301"/>
      <c r="C1788" s="287"/>
      <c r="D1788" s="34"/>
      <c r="E1788" s="306"/>
      <c r="F1788" s="116"/>
      <c r="G1788" s="17"/>
      <c r="H1788" s="17"/>
      <c r="I1788" s="17"/>
      <c r="J1788" s="17"/>
      <c r="K1788" s="17"/>
      <c r="L1788" s="17"/>
      <c r="M1788" s="17"/>
      <c r="N1788" s="17"/>
      <c r="O1788" s="116"/>
      <c r="P1788" s="117">
        <f>IF(D1788&gt;A_Stammdaten!$B$12,0,SUM(G1788,H1788,J1788,L1788:M1788)-SUM(I1788,K1788,N1788:O1788))</f>
        <v>0</v>
      </c>
      <c r="Q1788" s="17"/>
      <c r="R1788" s="17"/>
      <c r="S1788" s="17"/>
      <c r="T1788" s="17"/>
      <c r="U1788" s="62">
        <f t="shared" si="569"/>
        <v>0</v>
      </c>
      <c r="V1788" s="34"/>
      <c r="W1788" s="34"/>
      <c r="X1788" s="34"/>
      <c r="Y1788" s="34"/>
      <c r="Z1788" s="34"/>
      <c r="AA1788" s="63" t="str">
        <f t="shared" si="570"/>
        <v>-</v>
      </c>
      <c r="AB1788" s="63" t="str">
        <f t="shared" si="571"/>
        <v>-</v>
      </c>
      <c r="AC1788" s="63">
        <f>IF(ISBLANK($C1788),0,VLOOKUP($C1788,Listen!$A$2:$C$45,2,FALSE))</f>
        <v>0</v>
      </c>
      <c r="AD1788" s="63">
        <f>IF(ISBLANK($C1788),0,VLOOKUP($C1788,Listen!$A$2:$C$45,3,FALSE))</f>
        <v>0</v>
      </c>
      <c r="AE1788" s="49">
        <f t="shared" si="572"/>
        <v>0</v>
      </c>
      <c r="AF1788" s="49">
        <f t="shared" si="572"/>
        <v>0</v>
      </c>
      <c r="AG1788" s="49">
        <f>IFERROR(IF(OR($V1788&lt;&gt;"Ja",VLOOKUP($C1788,Listen!$A$2:$F$45,5,0)="Nein",D1788&lt;IF(C1788="LNG Anbindungsanlagen gemäß separater Festlegung",2022,2023)),$AC1788,$AA1788),0)</f>
        <v>0</v>
      </c>
      <c r="AH1788" s="49">
        <f>IFERROR(IF(OR($V1788&lt;&gt;"Ja",VLOOKUP($C1788,Listen!$A$2:$F$45,5,0)="Nein",D1788&lt;IF(C1788="LNG Anbindungsanlagen gemäß separater Festlegung",2022,2023)),$AC1788,$AA1788),0)</f>
        <v>0</v>
      </c>
      <c r="AI1788" s="49">
        <f>IFERROR(IF(OR($W1788&lt;&gt;"Ja",VLOOKUP($C1788,Listen!$A$2:$F$45,6,0)="Nein"),$AC1788,$AB1788),0)</f>
        <v>0</v>
      </c>
      <c r="AJ1788" s="49">
        <f>IFERROR(IF(OR($W1788&lt;&gt;"Ja",VLOOKUP($C1788,Listen!$A$2:$F$45,6,0)="Nein"),$AC1788,$AB1788),0)</f>
        <v>0</v>
      </c>
      <c r="AK1788" s="49">
        <f>IFERROR(IF(OR($W1788&lt;&gt;"Ja",VLOOKUP($C1788,Listen!$A$2:$F$45,6,0)="Nein"),$AC1788,$AB1788),0)</f>
        <v>0</v>
      </c>
      <c r="AL1788" s="51">
        <f t="shared" si="573"/>
        <v>0</v>
      </c>
      <c r="AM1788" s="296">
        <f>IFERROR(IF(VLOOKUP($C1788,Listen!$A$2:$F$45,6,0)="Ja",MAX(BC1788:BD1788),D_SAV!$BC1788),0)</f>
        <v>0</v>
      </c>
      <c r="AN1788" s="51">
        <f t="shared" si="574"/>
        <v>0</v>
      </c>
      <c r="AP1788" s="304">
        <f t="shared" si="575"/>
        <v>0</v>
      </c>
      <c r="AQ1788" s="304">
        <f t="shared" si="576"/>
        <v>0</v>
      </c>
      <c r="AR1788" s="304">
        <f t="shared" si="577"/>
        <v>0</v>
      </c>
      <c r="AS1788" s="304">
        <f t="shared" si="578"/>
        <v>0</v>
      </c>
      <c r="AT1788" s="304">
        <f t="shared" si="579"/>
        <v>0</v>
      </c>
      <c r="AU1788" s="304">
        <f t="shared" si="580"/>
        <v>0</v>
      </c>
      <c r="AV1788" s="304">
        <f t="shared" si="581"/>
        <v>0</v>
      </c>
      <c r="AW1788" s="304">
        <f t="shared" si="582"/>
        <v>0</v>
      </c>
      <c r="AX1788" s="304">
        <f t="shared" si="583"/>
        <v>0</v>
      </c>
      <c r="AY1788" s="304">
        <f t="shared" si="584"/>
        <v>0</v>
      </c>
      <c r="AZ1788" s="304">
        <f t="shared" si="585"/>
        <v>0</v>
      </c>
      <c r="BA1788" s="304">
        <f t="shared" si="586"/>
        <v>0</v>
      </c>
      <c r="BB1788" s="304">
        <f t="shared" si="587"/>
        <v>0</v>
      </c>
      <c r="BC1788" s="304">
        <f t="shared" si="588"/>
        <v>0</v>
      </c>
      <c r="BD1788" s="304">
        <f t="shared" si="589"/>
        <v>0</v>
      </c>
      <c r="BE1788" s="304">
        <f>IFERROR(IF(VLOOKUP($C1788,Listen!$A$2:$F$45,6,0)="Ja",BB1788-MAX(BC1788:BD1788),BB1788-BC1788),0)</f>
        <v>0</v>
      </c>
    </row>
    <row r="1789" spans="1:57" x14ac:dyDescent="0.25">
      <c r="A1789" s="320" t="str">
        <f>IF(AND(D1789&lt;&gt;0,C1789&lt;&gt;0,E1789&lt;&gt;0),IF(B1789&lt;&gt;0,CONCATENATE(B1789,"-AGr",VLOOKUP(C1789,Listen!$A$2:$D$45,4,FALSE),"-",D1789,"-",E1789,),CONCATENATE("AGr",VLOOKUP(C1789,Listen!$A$2:$D$45,4,FALSE),"-",D1789,"-",E1789)),"keine vollständige ID")</f>
        <v>keine vollständige ID</v>
      </c>
      <c r="B1789" s="301"/>
      <c r="C1789" s="287"/>
      <c r="D1789" s="34"/>
      <c r="E1789" s="306"/>
      <c r="F1789" s="116"/>
      <c r="G1789" s="17"/>
      <c r="H1789" s="17"/>
      <c r="I1789" s="17"/>
      <c r="J1789" s="17"/>
      <c r="K1789" s="17"/>
      <c r="L1789" s="17"/>
      <c r="M1789" s="17"/>
      <c r="N1789" s="17"/>
      <c r="O1789" s="116"/>
      <c r="P1789" s="117">
        <f>IF(D1789&gt;A_Stammdaten!$B$12,0,SUM(G1789,H1789,J1789,L1789:M1789)-SUM(I1789,K1789,N1789:O1789))</f>
        <v>0</v>
      </c>
      <c r="Q1789" s="17"/>
      <c r="R1789" s="17"/>
      <c r="S1789" s="17"/>
      <c r="T1789" s="17"/>
      <c r="U1789" s="62">
        <f t="shared" si="569"/>
        <v>0</v>
      </c>
      <c r="V1789" s="34"/>
      <c r="W1789" s="34"/>
      <c r="X1789" s="34"/>
      <c r="Y1789" s="34"/>
      <c r="Z1789" s="34"/>
      <c r="AA1789" s="63" t="str">
        <f t="shared" si="570"/>
        <v>-</v>
      </c>
      <c r="AB1789" s="63" t="str">
        <f t="shared" si="571"/>
        <v>-</v>
      </c>
      <c r="AC1789" s="63">
        <f>IF(ISBLANK($C1789),0,VLOOKUP($C1789,Listen!$A$2:$C$45,2,FALSE))</f>
        <v>0</v>
      </c>
      <c r="AD1789" s="63">
        <f>IF(ISBLANK($C1789),0,VLOOKUP($C1789,Listen!$A$2:$C$45,3,FALSE))</f>
        <v>0</v>
      </c>
      <c r="AE1789" s="49">
        <f t="shared" si="572"/>
        <v>0</v>
      </c>
      <c r="AF1789" s="49">
        <f t="shared" si="572"/>
        <v>0</v>
      </c>
      <c r="AG1789" s="49">
        <f>IFERROR(IF(OR($V1789&lt;&gt;"Ja",VLOOKUP($C1789,Listen!$A$2:$F$45,5,0)="Nein",D1789&lt;IF(C1789="LNG Anbindungsanlagen gemäß separater Festlegung",2022,2023)),$AC1789,$AA1789),0)</f>
        <v>0</v>
      </c>
      <c r="AH1789" s="49">
        <f>IFERROR(IF(OR($V1789&lt;&gt;"Ja",VLOOKUP($C1789,Listen!$A$2:$F$45,5,0)="Nein",D1789&lt;IF(C1789="LNG Anbindungsanlagen gemäß separater Festlegung",2022,2023)),$AC1789,$AA1789),0)</f>
        <v>0</v>
      </c>
      <c r="AI1789" s="49">
        <f>IFERROR(IF(OR($W1789&lt;&gt;"Ja",VLOOKUP($C1789,Listen!$A$2:$F$45,6,0)="Nein"),$AC1789,$AB1789),0)</f>
        <v>0</v>
      </c>
      <c r="AJ1789" s="49">
        <f>IFERROR(IF(OR($W1789&lt;&gt;"Ja",VLOOKUP($C1789,Listen!$A$2:$F$45,6,0)="Nein"),$AC1789,$AB1789),0)</f>
        <v>0</v>
      </c>
      <c r="AK1789" s="49">
        <f>IFERROR(IF(OR($W1789&lt;&gt;"Ja",VLOOKUP($C1789,Listen!$A$2:$F$45,6,0)="Nein"),$AC1789,$AB1789),0)</f>
        <v>0</v>
      </c>
      <c r="AL1789" s="51">
        <f t="shared" si="573"/>
        <v>0</v>
      </c>
      <c r="AM1789" s="296">
        <f>IFERROR(IF(VLOOKUP($C1789,Listen!$A$2:$F$45,6,0)="Ja",MAX(BC1789:BD1789),D_SAV!$BC1789),0)</f>
        <v>0</v>
      </c>
      <c r="AN1789" s="51">
        <f t="shared" si="574"/>
        <v>0</v>
      </c>
      <c r="AP1789" s="304">
        <f t="shared" si="575"/>
        <v>0</v>
      </c>
      <c r="AQ1789" s="304">
        <f t="shared" si="576"/>
        <v>0</v>
      </c>
      <c r="AR1789" s="304">
        <f t="shared" si="577"/>
        <v>0</v>
      </c>
      <c r="AS1789" s="304">
        <f t="shared" si="578"/>
        <v>0</v>
      </c>
      <c r="AT1789" s="304">
        <f t="shared" si="579"/>
        <v>0</v>
      </c>
      <c r="AU1789" s="304">
        <f t="shared" si="580"/>
        <v>0</v>
      </c>
      <c r="AV1789" s="304">
        <f t="shared" si="581"/>
        <v>0</v>
      </c>
      <c r="AW1789" s="304">
        <f t="shared" si="582"/>
        <v>0</v>
      </c>
      <c r="AX1789" s="304">
        <f t="shared" si="583"/>
        <v>0</v>
      </c>
      <c r="AY1789" s="304">
        <f t="shared" si="584"/>
        <v>0</v>
      </c>
      <c r="AZ1789" s="304">
        <f t="shared" si="585"/>
        <v>0</v>
      </c>
      <c r="BA1789" s="304">
        <f t="shared" si="586"/>
        <v>0</v>
      </c>
      <c r="BB1789" s="304">
        <f t="shared" si="587"/>
        <v>0</v>
      </c>
      <c r="BC1789" s="304">
        <f t="shared" si="588"/>
        <v>0</v>
      </c>
      <c r="BD1789" s="304">
        <f t="shared" si="589"/>
        <v>0</v>
      </c>
      <c r="BE1789" s="304">
        <f>IFERROR(IF(VLOOKUP($C1789,Listen!$A$2:$F$45,6,0)="Ja",BB1789-MAX(BC1789:BD1789),BB1789-BC1789),0)</f>
        <v>0</v>
      </c>
    </row>
    <row r="1790" spans="1:57" x14ac:dyDescent="0.25">
      <c r="A1790" s="320" t="str">
        <f>IF(AND(D1790&lt;&gt;0,C1790&lt;&gt;0,E1790&lt;&gt;0),IF(B1790&lt;&gt;0,CONCATENATE(B1790,"-AGr",VLOOKUP(C1790,Listen!$A$2:$D$45,4,FALSE),"-",D1790,"-",E1790,),CONCATENATE("AGr",VLOOKUP(C1790,Listen!$A$2:$D$45,4,FALSE),"-",D1790,"-",E1790)),"keine vollständige ID")</f>
        <v>keine vollständige ID</v>
      </c>
      <c r="B1790" s="301"/>
      <c r="C1790" s="287"/>
      <c r="D1790" s="34"/>
      <c r="E1790" s="306"/>
      <c r="F1790" s="116"/>
      <c r="G1790" s="17"/>
      <c r="H1790" s="17"/>
      <c r="I1790" s="17"/>
      <c r="J1790" s="17"/>
      <c r="K1790" s="17"/>
      <c r="L1790" s="17"/>
      <c r="M1790" s="17"/>
      <c r="N1790" s="17"/>
      <c r="O1790" s="116"/>
      <c r="P1790" s="117">
        <f>IF(D1790&gt;A_Stammdaten!$B$12,0,SUM(G1790,H1790,J1790,L1790:M1790)-SUM(I1790,K1790,N1790:O1790))</f>
        <v>0</v>
      </c>
      <c r="Q1790" s="17"/>
      <c r="R1790" s="17"/>
      <c r="S1790" s="17"/>
      <c r="T1790" s="17"/>
      <c r="U1790" s="62">
        <f t="shared" si="569"/>
        <v>0</v>
      </c>
      <c r="V1790" s="34"/>
      <c r="W1790" s="34"/>
      <c r="X1790" s="34"/>
      <c r="Y1790" s="34"/>
      <c r="Z1790" s="34"/>
      <c r="AA1790" s="63" t="str">
        <f t="shared" si="570"/>
        <v>-</v>
      </c>
      <c r="AB1790" s="63" t="str">
        <f t="shared" si="571"/>
        <v>-</v>
      </c>
      <c r="AC1790" s="63">
        <f>IF(ISBLANK($C1790),0,VLOOKUP($C1790,Listen!$A$2:$C$45,2,FALSE))</f>
        <v>0</v>
      </c>
      <c r="AD1790" s="63">
        <f>IF(ISBLANK($C1790),0,VLOOKUP($C1790,Listen!$A$2:$C$45,3,FALSE))</f>
        <v>0</v>
      </c>
      <c r="AE1790" s="49">
        <f t="shared" si="572"/>
        <v>0</v>
      </c>
      <c r="AF1790" s="49">
        <f t="shared" si="572"/>
        <v>0</v>
      </c>
      <c r="AG1790" s="49">
        <f>IFERROR(IF(OR($V1790&lt;&gt;"Ja",VLOOKUP($C1790,Listen!$A$2:$F$45,5,0)="Nein",D1790&lt;IF(C1790="LNG Anbindungsanlagen gemäß separater Festlegung",2022,2023)),$AC1790,$AA1790),0)</f>
        <v>0</v>
      </c>
      <c r="AH1790" s="49">
        <f>IFERROR(IF(OR($V1790&lt;&gt;"Ja",VLOOKUP($C1790,Listen!$A$2:$F$45,5,0)="Nein",D1790&lt;IF(C1790="LNG Anbindungsanlagen gemäß separater Festlegung",2022,2023)),$AC1790,$AA1790),0)</f>
        <v>0</v>
      </c>
      <c r="AI1790" s="49">
        <f>IFERROR(IF(OR($W1790&lt;&gt;"Ja",VLOOKUP($C1790,Listen!$A$2:$F$45,6,0)="Nein"),$AC1790,$AB1790),0)</f>
        <v>0</v>
      </c>
      <c r="AJ1790" s="49">
        <f>IFERROR(IF(OR($W1790&lt;&gt;"Ja",VLOOKUP($C1790,Listen!$A$2:$F$45,6,0)="Nein"),$AC1790,$AB1790),0)</f>
        <v>0</v>
      </c>
      <c r="AK1790" s="49">
        <f>IFERROR(IF(OR($W1790&lt;&gt;"Ja",VLOOKUP($C1790,Listen!$A$2:$F$45,6,0)="Nein"),$AC1790,$AB1790),0)</f>
        <v>0</v>
      </c>
      <c r="AL1790" s="51">
        <f t="shared" si="573"/>
        <v>0</v>
      </c>
      <c r="AM1790" s="296">
        <f>IFERROR(IF(VLOOKUP($C1790,Listen!$A$2:$F$45,6,0)="Ja",MAX(BC1790:BD1790),D_SAV!$BC1790),0)</f>
        <v>0</v>
      </c>
      <c r="AN1790" s="51">
        <f t="shared" si="574"/>
        <v>0</v>
      </c>
      <c r="AP1790" s="304">
        <f t="shared" si="575"/>
        <v>0</v>
      </c>
      <c r="AQ1790" s="304">
        <f t="shared" si="576"/>
        <v>0</v>
      </c>
      <c r="AR1790" s="304">
        <f t="shared" si="577"/>
        <v>0</v>
      </c>
      <c r="AS1790" s="304">
        <f t="shared" si="578"/>
        <v>0</v>
      </c>
      <c r="AT1790" s="304">
        <f t="shared" si="579"/>
        <v>0</v>
      </c>
      <c r="AU1790" s="304">
        <f t="shared" si="580"/>
        <v>0</v>
      </c>
      <c r="AV1790" s="304">
        <f t="shared" si="581"/>
        <v>0</v>
      </c>
      <c r="AW1790" s="304">
        <f t="shared" si="582"/>
        <v>0</v>
      </c>
      <c r="AX1790" s="304">
        <f t="shared" si="583"/>
        <v>0</v>
      </c>
      <c r="AY1790" s="304">
        <f t="shared" si="584"/>
        <v>0</v>
      </c>
      <c r="AZ1790" s="304">
        <f t="shared" si="585"/>
        <v>0</v>
      </c>
      <c r="BA1790" s="304">
        <f t="shared" si="586"/>
        <v>0</v>
      </c>
      <c r="BB1790" s="304">
        <f t="shared" si="587"/>
        <v>0</v>
      </c>
      <c r="BC1790" s="304">
        <f t="shared" si="588"/>
        <v>0</v>
      </c>
      <c r="BD1790" s="304">
        <f t="shared" si="589"/>
        <v>0</v>
      </c>
      <c r="BE1790" s="304">
        <f>IFERROR(IF(VLOOKUP($C1790,Listen!$A$2:$F$45,6,0)="Ja",BB1790-MAX(BC1790:BD1790),BB1790-BC1790),0)</f>
        <v>0</v>
      </c>
    </row>
    <row r="1791" spans="1:57" x14ac:dyDescent="0.25">
      <c r="A1791" s="320" t="str">
        <f>IF(AND(D1791&lt;&gt;0,C1791&lt;&gt;0,E1791&lt;&gt;0),IF(B1791&lt;&gt;0,CONCATENATE(B1791,"-AGr",VLOOKUP(C1791,Listen!$A$2:$D$45,4,FALSE),"-",D1791,"-",E1791,),CONCATENATE("AGr",VLOOKUP(C1791,Listen!$A$2:$D$45,4,FALSE),"-",D1791,"-",E1791)),"keine vollständige ID")</f>
        <v>keine vollständige ID</v>
      </c>
      <c r="B1791" s="301"/>
      <c r="C1791" s="287"/>
      <c r="D1791" s="34"/>
      <c r="E1791" s="306"/>
      <c r="F1791" s="116"/>
      <c r="G1791" s="17"/>
      <c r="H1791" s="17"/>
      <c r="I1791" s="17"/>
      <c r="J1791" s="17"/>
      <c r="K1791" s="17"/>
      <c r="L1791" s="17"/>
      <c r="M1791" s="17"/>
      <c r="N1791" s="17"/>
      <c r="O1791" s="116"/>
      <c r="P1791" s="117">
        <f>IF(D1791&gt;A_Stammdaten!$B$12,0,SUM(G1791,H1791,J1791,L1791:M1791)-SUM(I1791,K1791,N1791:O1791))</f>
        <v>0</v>
      </c>
      <c r="Q1791" s="17"/>
      <c r="R1791" s="17"/>
      <c r="S1791" s="17"/>
      <c r="T1791" s="17"/>
      <c r="U1791" s="62">
        <f t="shared" si="569"/>
        <v>0</v>
      </c>
      <c r="V1791" s="34"/>
      <c r="W1791" s="34"/>
      <c r="X1791" s="34"/>
      <c r="Y1791" s="34"/>
      <c r="Z1791" s="34"/>
      <c r="AA1791" s="63" t="str">
        <f t="shared" si="570"/>
        <v>-</v>
      </c>
      <c r="AB1791" s="63" t="str">
        <f t="shared" si="571"/>
        <v>-</v>
      </c>
      <c r="AC1791" s="63">
        <f>IF(ISBLANK($C1791),0,VLOOKUP($C1791,Listen!$A$2:$C$45,2,FALSE))</f>
        <v>0</v>
      </c>
      <c r="AD1791" s="63">
        <f>IF(ISBLANK($C1791),0,VLOOKUP($C1791,Listen!$A$2:$C$45,3,FALSE))</f>
        <v>0</v>
      </c>
      <c r="AE1791" s="49">
        <f t="shared" si="572"/>
        <v>0</v>
      </c>
      <c r="AF1791" s="49">
        <f t="shared" si="572"/>
        <v>0</v>
      </c>
      <c r="AG1791" s="49">
        <f>IFERROR(IF(OR($V1791&lt;&gt;"Ja",VLOOKUP($C1791,Listen!$A$2:$F$45,5,0)="Nein",D1791&lt;IF(C1791="LNG Anbindungsanlagen gemäß separater Festlegung",2022,2023)),$AC1791,$AA1791),0)</f>
        <v>0</v>
      </c>
      <c r="AH1791" s="49">
        <f>IFERROR(IF(OR($V1791&lt;&gt;"Ja",VLOOKUP($C1791,Listen!$A$2:$F$45,5,0)="Nein",D1791&lt;IF(C1791="LNG Anbindungsanlagen gemäß separater Festlegung",2022,2023)),$AC1791,$AA1791),0)</f>
        <v>0</v>
      </c>
      <c r="AI1791" s="49">
        <f>IFERROR(IF(OR($W1791&lt;&gt;"Ja",VLOOKUP($C1791,Listen!$A$2:$F$45,6,0)="Nein"),$AC1791,$AB1791),0)</f>
        <v>0</v>
      </c>
      <c r="AJ1791" s="49">
        <f>IFERROR(IF(OR($W1791&lt;&gt;"Ja",VLOOKUP($C1791,Listen!$A$2:$F$45,6,0)="Nein"),$AC1791,$AB1791),0)</f>
        <v>0</v>
      </c>
      <c r="AK1791" s="49">
        <f>IFERROR(IF(OR($W1791&lt;&gt;"Ja",VLOOKUP($C1791,Listen!$A$2:$F$45,6,0)="Nein"),$AC1791,$AB1791),0)</f>
        <v>0</v>
      </c>
      <c r="AL1791" s="51">
        <f t="shared" si="573"/>
        <v>0</v>
      </c>
      <c r="AM1791" s="296">
        <f>IFERROR(IF(VLOOKUP($C1791,Listen!$A$2:$F$45,6,0)="Ja",MAX(BC1791:BD1791),D_SAV!$BC1791),0)</f>
        <v>0</v>
      </c>
      <c r="AN1791" s="51">
        <f t="shared" si="574"/>
        <v>0</v>
      </c>
      <c r="AP1791" s="304">
        <f t="shared" si="575"/>
        <v>0</v>
      </c>
      <c r="AQ1791" s="304">
        <f t="shared" si="576"/>
        <v>0</v>
      </c>
      <c r="AR1791" s="304">
        <f t="shared" si="577"/>
        <v>0</v>
      </c>
      <c r="AS1791" s="304">
        <f t="shared" si="578"/>
        <v>0</v>
      </c>
      <c r="AT1791" s="304">
        <f t="shared" si="579"/>
        <v>0</v>
      </c>
      <c r="AU1791" s="304">
        <f t="shared" si="580"/>
        <v>0</v>
      </c>
      <c r="AV1791" s="304">
        <f t="shared" si="581"/>
        <v>0</v>
      </c>
      <c r="AW1791" s="304">
        <f t="shared" si="582"/>
        <v>0</v>
      </c>
      <c r="AX1791" s="304">
        <f t="shared" si="583"/>
        <v>0</v>
      </c>
      <c r="AY1791" s="304">
        <f t="shared" si="584"/>
        <v>0</v>
      </c>
      <c r="AZ1791" s="304">
        <f t="shared" si="585"/>
        <v>0</v>
      </c>
      <c r="BA1791" s="304">
        <f t="shared" si="586"/>
        <v>0</v>
      </c>
      <c r="BB1791" s="304">
        <f t="shared" si="587"/>
        <v>0</v>
      </c>
      <c r="BC1791" s="304">
        <f t="shared" si="588"/>
        <v>0</v>
      </c>
      <c r="BD1791" s="304">
        <f t="shared" si="589"/>
        <v>0</v>
      </c>
      <c r="BE1791" s="304">
        <f>IFERROR(IF(VLOOKUP($C1791,Listen!$A$2:$F$45,6,0)="Ja",BB1791-MAX(BC1791:BD1791),BB1791-BC1791),0)</f>
        <v>0</v>
      </c>
    </row>
    <row r="1792" spans="1:57" x14ac:dyDescent="0.25">
      <c r="A1792" s="320" t="str">
        <f>IF(AND(D1792&lt;&gt;0,C1792&lt;&gt;0,E1792&lt;&gt;0),IF(B1792&lt;&gt;0,CONCATENATE(B1792,"-AGr",VLOOKUP(C1792,Listen!$A$2:$D$45,4,FALSE),"-",D1792,"-",E1792,),CONCATENATE("AGr",VLOOKUP(C1792,Listen!$A$2:$D$45,4,FALSE),"-",D1792,"-",E1792)),"keine vollständige ID")</f>
        <v>keine vollständige ID</v>
      </c>
      <c r="B1792" s="301"/>
      <c r="C1792" s="287"/>
      <c r="D1792" s="34"/>
      <c r="E1792" s="306"/>
      <c r="F1792" s="116"/>
      <c r="G1792" s="17"/>
      <c r="H1792" s="17"/>
      <c r="I1792" s="17"/>
      <c r="J1792" s="17"/>
      <c r="K1792" s="17"/>
      <c r="L1792" s="17"/>
      <c r="M1792" s="17"/>
      <c r="N1792" s="17"/>
      <c r="O1792" s="116"/>
      <c r="P1792" s="117">
        <f>IF(D1792&gt;A_Stammdaten!$B$12,0,SUM(G1792,H1792,J1792,L1792:M1792)-SUM(I1792,K1792,N1792:O1792))</f>
        <v>0</v>
      </c>
      <c r="Q1792" s="17"/>
      <c r="R1792" s="17"/>
      <c r="S1792" s="17"/>
      <c r="T1792" s="17"/>
      <c r="U1792" s="62">
        <f t="shared" si="569"/>
        <v>0</v>
      </c>
      <c r="V1792" s="34"/>
      <c r="W1792" s="34"/>
      <c r="X1792" s="34"/>
      <c r="Y1792" s="34"/>
      <c r="Z1792" s="34"/>
      <c r="AA1792" s="63" t="str">
        <f t="shared" si="570"/>
        <v>-</v>
      </c>
      <c r="AB1792" s="63" t="str">
        <f t="shared" si="571"/>
        <v>-</v>
      </c>
      <c r="AC1792" s="63">
        <f>IF(ISBLANK($C1792),0,VLOOKUP($C1792,Listen!$A$2:$C$45,2,FALSE))</f>
        <v>0</v>
      </c>
      <c r="AD1792" s="63">
        <f>IF(ISBLANK($C1792),0,VLOOKUP($C1792,Listen!$A$2:$C$45,3,FALSE))</f>
        <v>0</v>
      </c>
      <c r="AE1792" s="49">
        <f t="shared" si="572"/>
        <v>0</v>
      </c>
      <c r="AF1792" s="49">
        <f t="shared" si="572"/>
        <v>0</v>
      </c>
      <c r="AG1792" s="49">
        <f>IFERROR(IF(OR($V1792&lt;&gt;"Ja",VLOOKUP($C1792,Listen!$A$2:$F$45,5,0)="Nein",D1792&lt;IF(C1792="LNG Anbindungsanlagen gemäß separater Festlegung",2022,2023)),$AC1792,$AA1792),0)</f>
        <v>0</v>
      </c>
      <c r="AH1792" s="49">
        <f>IFERROR(IF(OR($V1792&lt;&gt;"Ja",VLOOKUP($C1792,Listen!$A$2:$F$45,5,0)="Nein",D1792&lt;IF(C1792="LNG Anbindungsanlagen gemäß separater Festlegung",2022,2023)),$AC1792,$AA1792),0)</f>
        <v>0</v>
      </c>
      <c r="AI1792" s="49">
        <f>IFERROR(IF(OR($W1792&lt;&gt;"Ja",VLOOKUP($C1792,Listen!$A$2:$F$45,6,0)="Nein"),$AC1792,$AB1792),0)</f>
        <v>0</v>
      </c>
      <c r="AJ1792" s="49">
        <f>IFERROR(IF(OR($W1792&lt;&gt;"Ja",VLOOKUP($C1792,Listen!$A$2:$F$45,6,0)="Nein"),$AC1792,$AB1792),0)</f>
        <v>0</v>
      </c>
      <c r="AK1792" s="49">
        <f>IFERROR(IF(OR($W1792&lt;&gt;"Ja",VLOOKUP($C1792,Listen!$A$2:$F$45,6,0)="Nein"),$AC1792,$AB1792),0)</f>
        <v>0</v>
      </c>
      <c r="AL1792" s="51">
        <f t="shared" si="573"/>
        <v>0</v>
      </c>
      <c r="AM1792" s="296">
        <f>IFERROR(IF(VLOOKUP($C1792,Listen!$A$2:$F$45,6,0)="Ja",MAX(BC1792:BD1792),D_SAV!$BC1792),0)</f>
        <v>0</v>
      </c>
      <c r="AN1792" s="51">
        <f t="shared" si="574"/>
        <v>0</v>
      </c>
      <c r="AP1792" s="304">
        <f t="shared" si="575"/>
        <v>0</v>
      </c>
      <c r="AQ1792" s="304">
        <f t="shared" si="576"/>
        <v>0</v>
      </c>
      <c r="AR1792" s="304">
        <f t="shared" si="577"/>
        <v>0</v>
      </c>
      <c r="AS1792" s="304">
        <f t="shared" si="578"/>
        <v>0</v>
      </c>
      <c r="AT1792" s="304">
        <f t="shared" si="579"/>
        <v>0</v>
      </c>
      <c r="AU1792" s="304">
        <f t="shared" si="580"/>
        <v>0</v>
      </c>
      <c r="AV1792" s="304">
        <f t="shared" si="581"/>
        <v>0</v>
      </c>
      <c r="AW1792" s="304">
        <f t="shared" si="582"/>
        <v>0</v>
      </c>
      <c r="AX1792" s="304">
        <f t="shared" si="583"/>
        <v>0</v>
      </c>
      <c r="AY1792" s="304">
        <f t="shared" si="584"/>
        <v>0</v>
      </c>
      <c r="AZ1792" s="304">
        <f t="shared" si="585"/>
        <v>0</v>
      </c>
      <c r="BA1792" s="304">
        <f t="shared" si="586"/>
        <v>0</v>
      </c>
      <c r="BB1792" s="304">
        <f t="shared" si="587"/>
        <v>0</v>
      </c>
      <c r="BC1792" s="304">
        <f t="shared" si="588"/>
        <v>0</v>
      </c>
      <c r="BD1792" s="304">
        <f t="shared" si="589"/>
        <v>0</v>
      </c>
      <c r="BE1792" s="304">
        <f>IFERROR(IF(VLOOKUP($C1792,Listen!$A$2:$F$45,6,0)="Ja",BB1792-MAX(BC1792:BD1792),BB1792-BC1792),0)</f>
        <v>0</v>
      </c>
    </row>
    <row r="1793" spans="1:57" x14ac:dyDescent="0.25">
      <c r="A1793" s="320" t="str">
        <f>IF(AND(D1793&lt;&gt;0,C1793&lt;&gt;0,E1793&lt;&gt;0),IF(B1793&lt;&gt;0,CONCATENATE(B1793,"-AGr",VLOOKUP(C1793,Listen!$A$2:$D$45,4,FALSE),"-",D1793,"-",E1793,),CONCATENATE("AGr",VLOOKUP(C1793,Listen!$A$2:$D$45,4,FALSE),"-",D1793,"-",E1793)),"keine vollständige ID")</f>
        <v>keine vollständige ID</v>
      </c>
      <c r="B1793" s="301"/>
      <c r="C1793" s="287"/>
      <c r="D1793" s="34"/>
      <c r="E1793" s="306"/>
      <c r="F1793" s="116"/>
      <c r="G1793" s="17"/>
      <c r="H1793" s="17"/>
      <c r="I1793" s="17"/>
      <c r="J1793" s="17"/>
      <c r="K1793" s="17"/>
      <c r="L1793" s="17"/>
      <c r="M1793" s="17"/>
      <c r="N1793" s="17"/>
      <c r="O1793" s="116"/>
      <c r="P1793" s="117">
        <f>IF(D1793&gt;A_Stammdaten!$B$12,0,SUM(G1793,H1793,J1793,L1793:M1793)-SUM(I1793,K1793,N1793:O1793))</f>
        <v>0</v>
      </c>
      <c r="Q1793" s="17"/>
      <c r="R1793" s="17"/>
      <c r="S1793" s="17"/>
      <c r="T1793" s="17"/>
      <c r="U1793" s="62">
        <f t="shared" si="569"/>
        <v>0</v>
      </c>
      <c r="V1793" s="34"/>
      <c r="W1793" s="34"/>
      <c r="X1793" s="34"/>
      <c r="Y1793" s="34"/>
      <c r="Z1793" s="34"/>
      <c r="AA1793" s="63" t="str">
        <f t="shared" si="570"/>
        <v>-</v>
      </c>
      <c r="AB1793" s="63" t="str">
        <f t="shared" si="571"/>
        <v>-</v>
      </c>
      <c r="AC1793" s="63">
        <f>IF(ISBLANK($C1793),0,VLOOKUP($C1793,Listen!$A$2:$C$45,2,FALSE))</f>
        <v>0</v>
      </c>
      <c r="AD1793" s="63">
        <f>IF(ISBLANK($C1793),0,VLOOKUP($C1793,Listen!$A$2:$C$45,3,FALSE))</f>
        <v>0</v>
      </c>
      <c r="AE1793" s="49">
        <f t="shared" si="572"/>
        <v>0</v>
      </c>
      <c r="AF1793" s="49">
        <f t="shared" si="572"/>
        <v>0</v>
      </c>
      <c r="AG1793" s="49">
        <f>IFERROR(IF(OR($V1793&lt;&gt;"Ja",VLOOKUP($C1793,Listen!$A$2:$F$45,5,0)="Nein",D1793&lt;IF(C1793="LNG Anbindungsanlagen gemäß separater Festlegung",2022,2023)),$AC1793,$AA1793),0)</f>
        <v>0</v>
      </c>
      <c r="AH1793" s="49">
        <f>IFERROR(IF(OR($V1793&lt;&gt;"Ja",VLOOKUP($C1793,Listen!$A$2:$F$45,5,0)="Nein",D1793&lt;IF(C1793="LNG Anbindungsanlagen gemäß separater Festlegung",2022,2023)),$AC1793,$AA1793),0)</f>
        <v>0</v>
      </c>
      <c r="AI1793" s="49">
        <f>IFERROR(IF(OR($W1793&lt;&gt;"Ja",VLOOKUP($C1793,Listen!$A$2:$F$45,6,0)="Nein"),$AC1793,$AB1793),0)</f>
        <v>0</v>
      </c>
      <c r="AJ1793" s="49">
        <f>IFERROR(IF(OR($W1793&lt;&gt;"Ja",VLOOKUP($C1793,Listen!$A$2:$F$45,6,0)="Nein"),$AC1793,$AB1793),0)</f>
        <v>0</v>
      </c>
      <c r="AK1793" s="49">
        <f>IFERROR(IF(OR($W1793&lt;&gt;"Ja",VLOOKUP($C1793,Listen!$A$2:$F$45,6,0)="Nein"),$AC1793,$AB1793),0)</f>
        <v>0</v>
      </c>
      <c r="AL1793" s="51">
        <f t="shared" si="573"/>
        <v>0</v>
      </c>
      <c r="AM1793" s="296">
        <f>IFERROR(IF(VLOOKUP($C1793,Listen!$A$2:$F$45,6,0)="Ja",MAX(BC1793:BD1793),D_SAV!$BC1793),0)</f>
        <v>0</v>
      </c>
      <c r="AN1793" s="51">
        <f t="shared" si="574"/>
        <v>0</v>
      </c>
      <c r="AP1793" s="304">
        <f t="shared" si="575"/>
        <v>0</v>
      </c>
      <c r="AQ1793" s="304">
        <f t="shared" si="576"/>
        <v>0</v>
      </c>
      <c r="AR1793" s="304">
        <f t="shared" si="577"/>
        <v>0</v>
      </c>
      <c r="AS1793" s="304">
        <f t="shared" si="578"/>
        <v>0</v>
      </c>
      <c r="AT1793" s="304">
        <f t="shared" si="579"/>
        <v>0</v>
      </c>
      <c r="AU1793" s="304">
        <f t="shared" si="580"/>
        <v>0</v>
      </c>
      <c r="AV1793" s="304">
        <f t="shared" si="581"/>
        <v>0</v>
      </c>
      <c r="AW1793" s="304">
        <f t="shared" si="582"/>
        <v>0</v>
      </c>
      <c r="AX1793" s="304">
        <f t="shared" si="583"/>
        <v>0</v>
      </c>
      <c r="AY1793" s="304">
        <f t="shared" si="584"/>
        <v>0</v>
      </c>
      <c r="AZ1793" s="304">
        <f t="shared" si="585"/>
        <v>0</v>
      </c>
      <c r="BA1793" s="304">
        <f t="shared" si="586"/>
        <v>0</v>
      </c>
      <c r="BB1793" s="304">
        <f t="shared" si="587"/>
        <v>0</v>
      </c>
      <c r="BC1793" s="304">
        <f t="shared" si="588"/>
        <v>0</v>
      </c>
      <c r="BD1793" s="304">
        <f t="shared" si="589"/>
        <v>0</v>
      </c>
      <c r="BE1793" s="304">
        <f>IFERROR(IF(VLOOKUP($C1793,Listen!$A$2:$F$45,6,0)="Ja",BB1793-MAX(BC1793:BD1793),BB1793-BC1793),0)</f>
        <v>0</v>
      </c>
    </row>
    <row r="1794" spans="1:57" x14ac:dyDescent="0.25">
      <c r="A1794" s="320" t="str">
        <f>IF(AND(D1794&lt;&gt;0,C1794&lt;&gt;0,E1794&lt;&gt;0),IF(B1794&lt;&gt;0,CONCATENATE(B1794,"-AGr",VLOOKUP(C1794,Listen!$A$2:$D$45,4,FALSE),"-",D1794,"-",E1794,),CONCATENATE("AGr",VLOOKUP(C1794,Listen!$A$2:$D$45,4,FALSE),"-",D1794,"-",E1794)),"keine vollständige ID")</f>
        <v>keine vollständige ID</v>
      </c>
      <c r="B1794" s="301"/>
      <c r="C1794" s="287"/>
      <c r="D1794" s="34"/>
      <c r="E1794" s="306"/>
      <c r="F1794" s="116"/>
      <c r="G1794" s="17"/>
      <c r="H1794" s="17"/>
      <c r="I1794" s="17"/>
      <c r="J1794" s="17"/>
      <c r="K1794" s="17"/>
      <c r="L1794" s="17"/>
      <c r="M1794" s="17"/>
      <c r="N1794" s="17"/>
      <c r="O1794" s="116"/>
      <c r="P1794" s="117">
        <f>IF(D1794&gt;A_Stammdaten!$B$12,0,SUM(G1794,H1794,J1794,L1794:M1794)-SUM(I1794,K1794,N1794:O1794))</f>
        <v>0</v>
      </c>
      <c r="Q1794" s="17"/>
      <c r="R1794" s="17"/>
      <c r="S1794" s="17"/>
      <c r="T1794" s="17"/>
      <c r="U1794" s="62">
        <f t="shared" si="569"/>
        <v>0</v>
      </c>
      <c r="V1794" s="34"/>
      <c r="W1794" s="34"/>
      <c r="X1794" s="34"/>
      <c r="Y1794" s="34"/>
      <c r="Z1794" s="34"/>
      <c r="AA1794" s="63" t="str">
        <f t="shared" si="570"/>
        <v>-</v>
      </c>
      <c r="AB1794" s="63" t="str">
        <f t="shared" si="571"/>
        <v>-</v>
      </c>
      <c r="AC1794" s="63">
        <f>IF(ISBLANK($C1794),0,VLOOKUP($C1794,Listen!$A$2:$C$45,2,FALSE))</f>
        <v>0</v>
      </c>
      <c r="AD1794" s="63">
        <f>IF(ISBLANK($C1794),0,VLOOKUP($C1794,Listen!$A$2:$C$45,3,FALSE))</f>
        <v>0</v>
      </c>
      <c r="AE1794" s="49">
        <f t="shared" si="572"/>
        <v>0</v>
      </c>
      <c r="AF1794" s="49">
        <f t="shared" si="572"/>
        <v>0</v>
      </c>
      <c r="AG1794" s="49">
        <f>IFERROR(IF(OR($V1794&lt;&gt;"Ja",VLOOKUP($C1794,Listen!$A$2:$F$45,5,0)="Nein",D1794&lt;IF(C1794="LNG Anbindungsanlagen gemäß separater Festlegung",2022,2023)),$AC1794,$AA1794),0)</f>
        <v>0</v>
      </c>
      <c r="AH1794" s="49">
        <f>IFERROR(IF(OR($V1794&lt;&gt;"Ja",VLOOKUP($C1794,Listen!$A$2:$F$45,5,0)="Nein",D1794&lt;IF(C1794="LNG Anbindungsanlagen gemäß separater Festlegung",2022,2023)),$AC1794,$AA1794),0)</f>
        <v>0</v>
      </c>
      <c r="AI1794" s="49">
        <f>IFERROR(IF(OR($W1794&lt;&gt;"Ja",VLOOKUP($C1794,Listen!$A$2:$F$45,6,0)="Nein"),$AC1794,$AB1794),0)</f>
        <v>0</v>
      </c>
      <c r="AJ1794" s="49">
        <f>IFERROR(IF(OR($W1794&lt;&gt;"Ja",VLOOKUP($C1794,Listen!$A$2:$F$45,6,0)="Nein"),$AC1794,$AB1794),0)</f>
        <v>0</v>
      </c>
      <c r="AK1794" s="49">
        <f>IFERROR(IF(OR($W1794&lt;&gt;"Ja",VLOOKUP($C1794,Listen!$A$2:$F$45,6,0)="Nein"),$AC1794,$AB1794),0)</f>
        <v>0</v>
      </c>
      <c r="AL1794" s="51">
        <f t="shared" si="573"/>
        <v>0</v>
      </c>
      <c r="AM1794" s="296">
        <f>IFERROR(IF(VLOOKUP($C1794,Listen!$A$2:$F$45,6,0)="Ja",MAX(BC1794:BD1794),D_SAV!$BC1794),0)</f>
        <v>0</v>
      </c>
      <c r="AN1794" s="51">
        <f t="shared" si="574"/>
        <v>0</v>
      </c>
      <c r="AP1794" s="304">
        <f t="shared" si="575"/>
        <v>0</v>
      </c>
      <c r="AQ1794" s="304">
        <f t="shared" si="576"/>
        <v>0</v>
      </c>
      <c r="AR1794" s="304">
        <f t="shared" si="577"/>
        <v>0</v>
      </c>
      <c r="AS1794" s="304">
        <f t="shared" si="578"/>
        <v>0</v>
      </c>
      <c r="AT1794" s="304">
        <f t="shared" si="579"/>
        <v>0</v>
      </c>
      <c r="AU1794" s="304">
        <f t="shared" si="580"/>
        <v>0</v>
      </c>
      <c r="AV1794" s="304">
        <f t="shared" si="581"/>
        <v>0</v>
      </c>
      <c r="AW1794" s="304">
        <f t="shared" si="582"/>
        <v>0</v>
      </c>
      <c r="AX1794" s="304">
        <f t="shared" si="583"/>
        <v>0</v>
      </c>
      <c r="AY1794" s="304">
        <f t="shared" si="584"/>
        <v>0</v>
      </c>
      <c r="AZ1794" s="304">
        <f t="shared" si="585"/>
        <v>0</v>
      </c>
      <c r="BA1794" s="304">
        <f t="shared" si="586"/>
        <v>0</v>
      </c>
      <c r="BB1794" s="304">
        <f t="shared" si="587"/>
        <v>0</v>
      </c>
      <c r="BC1794" s="304">
        <f t="shared" si="588"/>
        <v>0</v>
      </c>
      <c r="BD1794" s="304">
        <f t="shared" si="589"/>
        <v>0</v>
      </c>
      <c r="BE1794" s="304">
        <f>IFERROR(IF(VLOOKUP($C1794,Listen!$A$2:$F$45,6,0)="Ja",BB1794-MAX(BC1794:BD1794),BB1794-BC1794),0)</f>
        <v>0</v>
      </c>
    </row>
    <row r="1795" spans="1:57" x14ac:dyDescent="0.25">
      <c r="A1795" s="320" t="str">
        <f>IF(AND(D1795&lt;&gt;0,C1795&lt;&gt;0,E1795&lt;&gt;0),IF(B1795&lt;&gt;0,CONCATENATE(B1795,"-AGr",VLOOKUP(C1795,Listen!$A$2:$D$45,4,FALSE),"-",D1795,"-",E1795,),CONCATENATE("AGr",VLOOKUP(C1795,Listen!$A$2:$D$45,4,FALSE),"-",D1795,"-",E1795)),"keine vollständige ID")</f>
        <v>keine vollständige ID</v>
      </c>
      <c r="B1795" s="301"/>
      <c r="C1795" s="287"/>
      <c r="D1795" s="34"/>
      <c r="E1795" s="306"/>
      <c r="F1795" s="116"/>
      <c r="G1795" s="17"/>
      <c r="H1795" s="17"/>
      <c r="I1795" s="17"/>
      <c r="J1795" s="17"/>
      <c r="K1795" s="17"/>
      <c r="L1795" s="17"/>
      <c r="M1795" s="17"/>
      <c r="N1795" s="17"/>
      <c r="O1795" s="116"/>
      <c r="P1795" s="117">
        <f>IF(D1795&gt;A_Stammdaten!$B$12,0,SUM(G1795,H1795,J1795,L1795:M1795)-SUM(I1795,K1795,N1795:O1795))</f>
        <v>0</v>
      </c>
      <c r="Q1795" s="17"/>
      <c r="R1795" s="17"/>
      <c r="S1795" s="17"/>
      <c r="T1795" s="17"/>
      <c r="U1795" s="62">
        <f t="shared" si="569"/>
        <v>0</v>
      </c>
      <c r="V1795" s="34"/>
      <c r="W1795" s="34"/>
      <c r="X1795" s="34"/>
      <c r="Y1795" s="34"/>
      <c r="Z1795" s="34"/>
      <c r="AA1795" s="63" t="str">
        <f t="shared" si="570"/>
        <v>-</v>
      </c>
      <c r="AB1795" s="63" t="str">
        <f t="shared" si="571"/>
        <v>-</v>
      </c>
      <c r="AC1795" s="63">
        <f>IF(ISBLANK($C1795),0,VLOOKUP($C1795,Listen!$A$2:$C$45,2,FALSE))</f>
        <v>0</v>
      </c>
      <c r="AD1795" s="63">
        <f>IF(ISBLANK($C1795),0,VLOOKUP($C1795,Listen!$A$2:$C$45,3,FALSE))</f>
        <v>0</v>
      </c>
      <c r="AE1795" s="49">
        <f t="shared" si="572"/>
        <v>0</v>
      </c>
      <c r="AF1795" s="49">
        <f t="shared" si="572"/>
        <v>0</v>
      </c>
      <c r="AG1795" s="49">
        <f>IFERROR(IF(OR($V1795&lt;&gt;"Ja",VLOOKUP($C1795,Listen!$A$2:$F$45,5,0)="Nein",D1795&lt;IF(C1795="LNG Anbindungsanlagen gemäß separater Festlegung",2022,2023)),$AC1795,$AA1795),0)</f>
        <v>0</v>
      </c>
      <c r="AH1795" s="49">
        <f>IFERROR(IF(OR($V1795&lt;&gt;"Ja",VLOOKUP($C1795,Listen!$A$2:$F$45,5,0)="Nein",D1795&lt;IF(C1795="LNG Anbindungsanlagen gemäß separater Festlegung",2022,2023)),$AC1795,$AA1795),0)</f>
        <v>0</v>
      </c>
      <c r="AI1795" s="49">
        <f>IFERROR(IF(OR($W1795&lt;&gt;"Ja",VLOOKUP($C1795,Listen!$A$2:$F$45,6,0)="Nein"),$AC1795,$AB1795),0)</f>
        <v>0</v>
      </c>
      <c r="AJ1795" s="49">
        <f>IFERROR(IF(OR($W1795&lt;&gt;"Ja",VLOOKUP($C1795,Listen!$A$2:$F$45,6,0)="Nein"),$AC1795,$AB1795),0)</f>
        <v>0</v>
      </c>
      <c r="AK1795" s="49">
        <f>IFERROR(IF(OR($W1795&lt;&gt;"Ja",VLOOKUP($C1795,Listen!$A$2:$F$45,6,0)="Nein"),$AC1795,$AB1795),0)</f>
        <v>0</v>
      </c>
      <c r="AL1795" s="51">
        <f t="shared" si="573"/>
        <v>0</v>
      </c>
      <c r="AM1795" s="296">
        <f>IFERROR(IF(VLOOKUP($C1795,Listen!$A$2:$F$45,6,0)="Ja",MAX(BC1795:BD1795),D_SAV!$BC1795),0)</f>
        <v>0</v>
      </c>
      <c r="AN1795" s="51">
        <f t="shared" si="574"/>
        <v>0</v>
      </c>
      <c r="AP1795" s="304">
        <f t="shared" si="575"/>
        <v>0</v>
      </c>
      <c r="AQ1795" s="304">
        <f t="shared" si="576"/>
        <v>0</v>
      </c>
      <c r="AR1795" s="304">
        <f t="shared" si="577"/>
        <v>0</v>
      </c>
      <c r="AS1795" s="304">
        <f t="shared" si="578"/>
        <v>0</v>
      </c>
      <c r="AT1795" s="304">
        <f t="shared" si="579"/>
        <v>0</v>
      </c>
      <c r="AU1795" s="304">
        <f t="shared" si="580"/>
        <v>0</v>
      </c>
      <c r="AV1795" s="304">
        <f t="shared" si="581"/>
        <v>0</v>
      </c>
      <c r="AW1795" s="304">
        <f t="shared" si="582"/>
        <v>0</v>
      </c>
      <c r="AX1795" s="304">
        <f t="shared" si="583"/>
        <v>0</v>
      </c>
      <c r="AY1795" s="304">
        <f t="shared" si="584"/>
        <v>0</v>
      </c>
      <c r="AZ1795" s="304">
        <f t="shared" si="585"/>
        <v>0</v>
      </c>
      <c r="BA1795" s="304">
        <f t="shared" si="586"/>
        <v>0</v>
      </c>
      <c r="BB1795" s="304">
        <f t="shared" si="587"/>
        <v>0</v>
      </c>
      <c r="BC1795" s="304">
        <f t="shared" si="588"/>
        <v>0</v>
      </c>
      <c r="BD1795" s="304">
        <f t="shared" si="589"/>
        <v>0</v>
      </c>
      <c r="BE1795" s="304">
        <f>IFERROR(IF(VLOOKUP($C1795,Listen!$A$2:$F$45,6,0)="Ja",BB1795-MAX(BC1795:BD1795),BB1795-BC1795),0)</f>
        <v>0</v>
      </c>
    </row>
    <row r="1796" spans="1:57" x14ac:dyDescent="0.25">
      <c r="A1796" s="320" t="str">
        <f>IF(AND(D1796&lt;&gt;0,C1796&lt;&gt;0,E1796&lt;&gt;0),IF(B1796&lt;&gt;0,CONCATENATE(B1796,"-AGr",VLOOKUP(C1796,Listen!$A$2:$D$45,4,FALSE),"-",D1796,"-",E1796,),CONCATENATE("AGr",VLOOKUP(C1796,Listen!$A$2:$D$45,4,FALSE),"-",D1796,"-",E1796)),"keine vollständige ID")</f>
        <v>keine vollständige ID</v>
      </c>
      <c r="B1796" s="301"/>
      <c r="C1796" s="287"/>
      <c r="D1796" s="34"/>
      <c r="E1796" s="306"/>
      <c r="F1796" s="116"/>
      <c r="G1796" s="17"/>
      <c r="H1796" s="17"/>
      <c r="I1796" s="17"/>
      <c r="J1796" s="17"/>
      <c r="K1796" s="17"/>
      <c r="L1796" s="17"/>
      <c r="M1796" s="17"/>
      <c r="N1796" s="17"/>
      <c r="O1796" s="116"/>
      <c r="P1796" s="117">
        <f>IF(D1796&gt;A_Stammdaten!$B$12,0,SUM(G1796,H1796,J1796,L1796:M1796)-SUM(I1796,K1796,N1796:O1796))</f>
        <v>0</v>
      </c>
      <c r="Q1796" s="17"/>
      <c r="R1796" s="17"/>
      <c r="S1796" s="17"/>
      <c r="T1796" s="17"/>
      <c r="U1796" s="62">
        <f t="shared" si="569"/>
        <v>0</v>
      </c>
      <c r="V1796" s="34"/>
      <c r="W1796" s="34"/>
      <c r="X1796" s="34"/>
      <c r="Y1796" s="34"/>
      <c r="Z1796" s="34"/>
      <c r="AA1796" s="63" t="str">
        <f t="shared" si="570"/>
        <v>-</v>
      </c>
      <c r="AB1796" s="63" t="str">
        <f t="shared" si="571"/>
        <v>-</v>
      </c>
      <c r="AC1796" s="63">
        <f>IF(ISBLANK($C1796),0,VLOOKUP($C1796,Listen!$A$2:$C$45,2,FALSE))</f>
        <v>0</v>
      </c>
      <c r="AD1796" s="63">
        <f>IF(ISBLANK($C1796),0,VLOOKUP($C1796,Listen!$A$2:$C$45,3,FALSE))</f>
        <v>0</v>
      </c>
      <c r="AE1796" s="49">
        <f t="shared" si="572"/>
        <v>0</v>
      </c>
      <c r="AF1796" s="49">
        <f t="shared" si="572"/>
        <v>0</v>
      </c>
      <c r="AG1796" s="49">
        <f>IFERROR(IF(OR($V1796&lt;&gt;"Ja",VLOOKUP($C1796,Listen!$A$2:$F$45,5,0)="Nein",D1796&lt;IF(C1796="LNG Anbindungsanlagen gemäß separater Festlegung",2022,2023)),$AC1796,$AA1796),0)</f>
        <v>0</v>
      </c>
      <c r="AH1796" s="49">
        <f>IFERROR(IF(OR($V1796&lt;&gt;"Ja",VLOOKUP($C1796,Listen!$A$2:$F$45,5,0)="Nein",D1796&lt;IF(C1796="LNG Anbindungsanlagen gemäß separater Festlegung",2022,2023)),$AC1796,$AA1796),0)</f>
        <v>0</v>
      </c>
      <c r="AI1796" s="49">
        <f>IFERROR(IF(OR($W1796&lt;&gt;"Ja",VLOOKUP($C1796,Listen!$A$2:$F$45,6,0)="Nein"),$AC1796,$AB1796),0)</f>
        <v>0</v>
      </c>
      <c r="AJ1796" s="49">
        <f>IFERROR(IF(OR($W1796&lt;&gt;"Ja",VLOOKUP($C1796,Listen!$A$2:$F$45,6,0)="Nein"),$AC1796,$AB1796),0)</f>
        <v>0</v>
      </c>
      <c r="AK1796" s="49">
        <f>IFERROR(IF(OR($W1796&lt;&gt;"Ja",VLOOKUP($C1796,Listen!$A$2:$F$45,6,0)="Nein"),$AC1796,$AB1796),0)</f>
        <v>0</v>
      </c>
      <c r="AL1796" s="51">
        <f t="shared" si="573"/>
        <v>0</v>
      </c>
      <c r="AM1796" s="296">
        <f>IFERROR(IF(VLOOKUP($C1796,Listen!$A$2:$F$45,6,0)="Ja",MAX(BC1796:BD1796),D_SAV!$BC1796),0)</f>
        <v>0</v>
      </c>
      <c r="AN1796" s="51">
        <f t="shared" si="574"/>
        <v>0</v>
      </c>
      <c r="AP1796" s="304">
        <f t="shared" si="575"/>
        <v>0</v>
      </c>
      <c r="AQ1796" s="304">
        <f t="shared" si="576"/>
        <v>0</v>
      </c>
      <c r="AR1796" s="304">
        <f t="shared" si="577"/>
        <v>0</v>
      </c>
      <c r="AS1796" s="304">
        <f t="shared" si="578"/>
        <v>0</v>
      </c>
      <c r="AT1796" s="304">
        <f t="shared" si="579"/>
        <v>0</v>
      </c>
      <c r="AU1796" s="304">
        <f t="shared" si="580"/>
        <v>0</v>
      </c>
      <c r="AV1796" s="304">
        <f t="shared" si="581"/>
        <v>0</v>
      </c>
      <c r="AW1796" s="304">
        <f t="shared" si="582"/>
        <v>0</v>
      </c>
      <c r="AX1796" s="304">
        <f t="shared" si="583"/>
        <v>0</v>
      </c>
      <c r="AY1796" s="304">
        <f t="shared" si="584"/>
        <v>0</v>
      </c>
      <c r="AZ1796" s="304">
        <f t="shared" si="585"/>
        <v>0</v>
      </c>
      <c r="BA1796" s="304">
        <f t="shared" si="586"/>
        <v>0</v>
      </c>
      <c r="BB1796" s="304">
        <f t="shared" si="587"/>
        <v>0</v>
      </c>
      <c r="BC1796" s="304">
        <f t="shared" si="588"/>
        <v>0</v>
      </c>
      <c r="BD1796" s="304">
        <f t="shared" si="589"/>
        <v>0</v>
      </c>
      <c r="BE1796" s="304">
        <f>IFERROR(IF(VLOOKUP($C1796,Listen!$A$2:$F$45,6,0)="Ja",BB1796-MAX(BC1796:BD1796),BB1796-BC1796),0)</f>
        <v>0</v>
      </c>
    </row>
    <row r="1797" spans="1:57" x14ac:dyDescent="0.25">
      <c r="A1797" s="320" t="str">
        <f>IF(AND(D1797&lt;&gt;0,C1797&lt;&gt;0,E1797&lt;&gt;0),IF(B1797&lt;&gt;0,CONCATENATE(B1797,"-AGr",VLOOKUP(C1797,Listen!$A$2:$D$45,4,FALSE),"-",D1797,"-",E1797,),CONCATENATE("AGr",VLOOKUP(C1797,Listen!$A$2:$D$45,4,FALSE),"-",D1797,"-",E1797)),"keine vollständige ID")</f>
        <v>keine vollständige ID</v>
      </c>
      <c r="B1797" s="301"/>
      <c r="C1797" s="287"/>
      <c r="D1797" s="34"/>
      <c r="E1797" s="306"/>
      <c r="F1797" s="116"/>
      <c r="G1797" s="17"/>
      <c r="H1797" s="17"/>
      <c r="I1797" s="17"/>
      <c r="J1797" s="17"/>
      <c r="K1797" s="17"/>
      <c r="L1797" s="17"/>
      <c r="M1797" s="17"/>
      <c r="N1797" s="17"/>
      <c r="O1797" s="116"/>
      <c r="P1797" s="117">
        <f>IF(D1797&gt;A_Stammdaten!$B$12,0,SUM(G1797,H1797,J1797,L1797:M1797)-SUM(I1797,K1797,N1797:O1797))</f>
        <v>0</v>
      </c>
      <c r="Q1797" s="17"/>
      <c r="R1797" s="17"/>
      <c r="S1797" s="17"/>
      <c r="T1797" s="17"/>
      <c r="U1797" s="62">
        <f t="shared" si="569"/>
        <v>0</v>
      </c>
      <c r="V1797" s="34"/>
      <c r="W1797" s="34"/>
      <c r="X1797" s="34"/>
      <c r="Y1797" s="34"/>
      <c r="Z1797" s="34"/>
      <c r="AA1797" s="63" t="str">
        <f t="shared" si="570"/>
        <v>-</v>
      </c>
      <c r="AB1797" s="63" t="str">
        <f t="shared" si="571"/>
        <v>-</v>
      </c>
      <c r="AC1797" s="63">
        <f>IF(ISBLANK($C1797),0,VLOOKUP($C1797,Listen!$A$2:$C$45,2,FALSE))</f>
        <v>0</v>
      </c>
      <c r="AD1797" s="63">
        <f>IF(ISBLANK($C1797),0,VLOOKUP($C1797,Listen!$A$2:$C$45,3,FALSE))</f>
        <v>0</v>
      </c>
      <c r="AE1797" s="49">
        <f t="shared" si="572"/>
        <v>0</v>
      </c>
      <c r="AF1797" s="49">
        <f t="shared" si="572"/>
        <v>0</v>
      </c>
      <c r="AG1797" s="49">
        <f>IFERROR(IF(OR($V1797&lt;&gt;"Ja",VLOOKUP($C1797,Listen!$A$2:$F$45,5,0)="Nein",D1797&lt;IF(C1797="LNG Anbindungsanlagen gemäß separater Festlegung",2022,2023)),$AC1797,$AA1797),0)</f>
        <v>0</v>
      </c>
      <c r="AH1797" s="49">
        <f>IFERROR(IF(OR($V1797&lt;&gt;"Ja",VLOOKUP($C1797,Listen!$A$2:$F$45,5,0)="Nein",D1797&lt;IF(C1797="LNG Anbindungsanlagen gemäß separater Festlegung",2022,2023)),$AC1797,$AA1797),0)</f>
        <v>0</v>
      </c>
      <c r="AI1797" s="49">
        <f>IFERROR(IF(OR($W1797&lt;&gt;"Ja",VLOOKUP($C1797,Listen!$A$2:$F$45,6,0)="Nein"),$AC1797,$AB1797),0)</f>
        <v>0</v>
      </c>
      <c r="AJ1797" s="49">
        <f>IFERROR(IF(OR($W1797&lt;&gt;"Ja",VLOOKUP($C1797,Listen!$A$2:$F$45,6,0)="Nein"),$AC1797,$AB1797),0)</f>
        <v>0</v>
      </c>
      <c r="AK1797" s="49">
        <f>IFERROR(IF(OR($W1797&lt;&gt;"Ja",VLOOKUP($C1797,Listen!$A$2:$F$45,6,0)="Nein"),$AC1797,$AB1797),0)</f>
        <v>0</v>
      </c>
      <c r="AL1797" s="51">
        <f t="shared" si="573"/>
        <v>0</v>
      </c>
      <c r="AM1797" s="296">
        <f>IFERROR(IF(VLOOKUP($C1797,Listen!$A$2:$F$45,6,0)="Ja",MAX(BC1797:BD1797),D_SAV!$BC1797),0)</f>
        <v>0</v>
      </c>
      <c r="AN1797" s="51">
        <f t="shared" si="574"/>
        <v>0</v>
      </c>
      <c r="AP1797" s="304">
        <f t="shared" si="575"/>
        <v>0</v>
      </c>
      <c r="AQ1797" s="304">
        <f t="shared" si="576"/>
        <v>0</v>
      </c>
      <c r="AR1797" s="304">
        <f t="shared" si="577"/>
        <v>0</v>
      </c>
      <c r="AS1797" s="304">
        <f t="shared" si="578"/>
        <v>0</v>
      </c>
      <c r="AT1797" s="304">
        <f t="shared" si="579"/>
        <v>0</v>
      </c>
      <c r="AU1797" s="304">
        <f t="shared" si="580"/>
        <v>0</v>
      </c>
      <c r="AV1797" s="304">
        <f t="shared" si="581"/>
        <v>0</v>
      </c>
      <c r="AW1797" s="304">
        <f t="shared" si="582"/>
        <v>0</v>
      </c>
      <c r="AX1797" s="304">
        <f t="shared" si="583"/>
        <v>0</v>
      </c>
      <c r="AY1797" s="304">
        <f t="shared" si="584"/>
        <v>0</v>
      </c>
      <c r="AZ1797" s="304">
        <f t="shared" si="585"/>
        <v>0</v>
      </c>
      <c r="BA1797" s="304">
        <f t="shared" si="586"/>
        <v>0</v>
      </c>
      <c r="BB1797" s="304">
        <f t="shared" si="587"/>
        <v>0</v>
      </c>
      <c r="BC1797" s="304">
        <f t="shared" si="588"/>
        <v>0</v>
      </c>
      <c r="BD1797" s="304">
        <f t="shared" si="589"/>
        <v>0</v>
      </c>
      <c r="BE1797" s="304">
        <f>IFERROR(IF(VLOOKUP($C1797,Listen!$A$2:$F$45,6,0)="Ja",BB1797-MAX(BC1797:BD1797),BB1797-BC1797),0)</f>
        <v>0</v>
      </c>
    </row>
    <row r="1798" spans="1:57" x14ac:dyDescent="0.25">
      <c r="A1798" s="320" t="str">
        <f>IF(AND(D1798&lt;&gt;0,C1798&lt;&gt;0,E1798&lt;&gt;0),IF(B1798&lt;&gt;0,CONCATENATE(B1798,"-AGr",VLOOKUP(C1798,Listen!$A$2:$D$45,4,FALSE),"-",D1798,"-",E1798,),CONCATENATE("AGr",VLOOKUP(C1798,Listen!$A$2:$D$45,4,FALSE),"-",D1798,"-",E1798)),"keine vollständige ID")</f>
        <v>keine vollständige ID</v>
      </c>
      <c r="B1798" s="301"/>
      <c r="C1798" s="287"/>
      <c r="D1798" s="34"/>
      <c r="E1798" s="306"/>
      <c r="F1798" s="116"/>
      <c r="G1798" s="17"/>
      <c r="H1798" s="17"/>
      <c r="I1798" s="17"/>
      <c r="J1798" s="17"/>
      <c r="K1798" s="17"/>
      <c r="L1798" s="17"/>
      <c r="M1798" s="17"/>
      <c r="N1798" s="17"/>
      <c r="O1798" s="116"/>
      <c r="P1798" s="117">
        <f>IF(D1798&gt;A_Stammdaten!$B$12,0,SUM(G1798,H1798,J1798,L1798:M1798)-SUM(I1798,K1798,N1798:O1798))</f>
        <v>0</v>
      </c>
      <c r="Q1798" s="17"/>
      <c r="R1798" s="17"/>
      <c r="S1798" s="17"/>
      <c r="T1798" s="17"/>
      <c r="U1798" s="62">
        <f t="shared" ref="U1798:U1861" si="590">P1798-SUM(Q1798:T1798)</f>
        <v>0</v>
      </c>
      <c r="V1798" s="34"/>
      <c r="W1798" s="34"/>
      <c r="X1798" s="34"/>
      <c r="Y1798" s="34"/>
      <c r="Z1798" s="34"/>
      <c r="AA1798" s="63" t="str">
        <f t="shared" ref="AA1798:AA1861" si="591">IF($V1798="Ja",MIN(2044-$D1798+1,AC1798),"-")</f>
        <v>-</v>
      </c>
      <c r="AB1798" s="63" t="str">
        <f t="shared" ref="AB1798:AB1861" si="592">IF($Z1798="","-",MIN($Z1798-$D1798+1,AC1798))</f>
        <v>-</v>
      </c>
      <c r="AC1798" s="63">
        <f>IF(ISBLANK($C1798),0,VLOOKUP($C1798,Listen!$A$2:$C$45,2,FALSE))</f>
        <v>0</v>
      </c>
      <c r="AD1798" s="63">
        <f>IF(ISBLANK($C1798),0,VLOOKUP($C1798,Listen!$A$2:$C$45,3,FALSE))</f>
        <v>0</v>
      </c>
      <c r="AE1798" s="49">
        <f t="shared" ref="AE1798:AF1861" si="593">IFERROR($AC1798,0)</f>
        <v>0</v>
      </c>
      <c r="AF1798" s="49">
        <f t="shared" si="593"/>
        <v>0</v>
      </c>
      <c r="AG1798" s="49">
        <f>IFERROR(IF(OR($V1798&lt;&gt;"Ja",VLOOKUP($C1798,Listen!$A$2:$F$45,5,0)="Nein",D1798&lt;IF(C1798="LNG Anbindungsanlagen gemäß separater Festlegung",2022,2023)),$AC1798,$AA1798),0)</f>
        <v>0</v>
      </c>
      <c r="AH1798" s="49">
        <f>IFERROR(IF(OR($V1798&lt;&gt;"Ja",VLOOKUP($C1798,Listen!$A$2:$F$45,5,0)="Nein",D1798&lt;IF(C1798="LNG Anbindungsanlagen gemäß separater Festlegung",2022,2023)),$AC1798,$AA1798),0)</f>
        <v>0</v>
      </c>
      <c r="AI1798" s="49">
        <f>IFERROR(IF(OR($W1798&lt;&gt;"Ja",VLOOKUP($C1798,Listen!$A$2:$F$45,6,0)="Nein"),$AC1798,$AB1798),0)</f>
        <v>0</v>
      </c>
      <c r="AJ1798" s="49">
        <f>IFERROR(IF(OR($W1798&lt;&gt;"Ja",VLOOKUP($C1798,Listen!$A$2:$F$45,6,0)="Nein"),$AC1798,$AB1798),0)</f>
        <v>0</v>
      </c>
      <c r="AK1798" s="49">
        <f>IFERROR(IF(OR($W1798&lt;&gt;"Ja",VLOOKUP($C1798,Listen!$A$2:$F$45,6,0)="Nein"),$AC1798,$AB1798),0)</f>
        <v>0</v>
      </c>
      <c r="AL1798" s="51">
        <f t="shared" ref="AL1798:AL1861" si="594">BB1798</f>
        <v>0</v>
      </c>
      <c r="AM1798" s="296">
        <f>IFERROR(IF(VLOOKUP($C1798,Listen!$A$2:$F$45,6,0)="Ja",MAX(BC1798:BD1798),D_SAV!$BC1798),0)</f>
        <v>0</v>
      </c>
      <c r="AN1798" s="51">
        <f t="shared" ref="AN1798:AN1861" si="595">BE1798</f>
        <v>0</v>
      </c>
      <c r="AP1798" s="304">
        <f t="shared" ref="AP1798:AP1861" si="596">AO1798+IF($D1798=AP$3,$U1798,0)</f>
        <v>0</v>
      </c>
      <c r="AQ1798" s="304">
        <f t="shared" ref="AQ1798:AQ1861" si="597">IF(AP1798=0,0,IF($AE1798-(AP$3-$D1798)&lt;=0,AP1798,AP1798/($AE1798-(AP$3-$D1798))))</f>
        <v>0</v>
      </c>
      <c r="AR1798" s="304">
        <f t="shared" ref="AR1798:AR1861" si="598">AP1798-AQ1798</f>
        <v>0</v>
      </c>
      <c r="AS1798" s="304">
        <f t="shared" ref="AS1798:AS1861" si="599">AR1798+IF($D1798=AS$3,$U1798,0)</f>
        <v>0</v>
      </c>
      <c r="AT1798" s="304">
        <f t="shared" ref="AT1798:AT1861" si="600">IF(AS1798=0,0,IF($AF1798-(AS$3-$D1798)&lt;=0,AS1798,AS1798/($AF1798-(AS$3-$D1798))))</f>
        <v>0</v>
      </c>
      <c r="AU1798" s="304">
        <f t="shared" ref="AU1798:AU1861" si="601">AS1798-AT1798</f>
        <v>0</v>
      </c>
      <c r="AV1798" s="304">
        <f t="shared" ref="AV1798:AV1861" si="602">AU1798+IF($D1798=AV$3,$U1798,0)</f>
        <v>0</v>
      </c>
      <c r="AW1798" s="304">
        <f t="shared" ref="AW1798:AW1861" si="603">IF(AV1798=0,0,IF($AG1798-(AV$3-$D1798)&lt;=0,AV1798,AV1798/($AG1798-(AV$3-$D1798))))</f>
        <v>0</v>
      </c>
      <c r="AX1798" s="304">
        <f t="shared" ref="AX1798:AX1861" si="604">AV1798-AW1798</f>
        <v>0</v>
      </c>
      <c r="AY1798" s="304">
        <f t="shared" ref="AY1798:AY1861" si="605">AX1798+IF($D1798=AY$3,$U1798,0)</f>
        <v>0</v>
      </c>
      <c r="AZ1798" s="304">
        <f t="shared" ref="AZ1798:AZ1861" si="606">IF(AY1798=0,0,IF($AH1798-(AY$3-$D1798)&lt;=0,AY1798,AY1798/($AH1798-(AY$3-$D1798))))</f>
        <v>0</v>
      </c>
      <c r="BA1798" s="304">
        <f t="shared" ref="BA1798:BA1861" si="607">AY1798-AZ1798</f>
        <v>0</v>
      </c>
      <c r="BB1798" s="304">
        <f t="shared" ref="BB1798:BB1861" si="608">BA1798+IF($D1798=BB$3,$U1798,0)</f>
        <v>0</v>
      </c>
      <c r="BC1798" s="304">
        <f t="shared" ref="BC1798:BC1861" si="609">IF(BB1798=0,0,IF($AI1798-(BB$3-$D1798)&lt;=0,BB1798,BB1798/($AI1798-(BB$3-$D1798))))</f>
        <v>0</v>
      </c>
      <c r="BD1798" s="304">
        <f t="shared" ref="BD1798:BD1861" si="610">BB1798*Y1798/100</f>
        <v>0</v>
      </c>
      <c r="BE1798" s="304">
        <f>IFERROR(IF(VLOOKUP($C1798,Listen!$A$2:$F$45,6,0)="Ja",BB1798-MAX(BC1798:BD1798),BB1798-BC1798),0)</f>
        <v>0</v>
      </c>
    </row>
    <row r="1799" spans="1:57" x14ac:dyDescent="0.25">
      <c r="A1799" s="320" t="str">
        <f>IF(AND(D1799&lt;&gt;0,C1799&lt;&gt;0,E1799&lt;&gt;0),IF(B1799&lt;&gt;0,CONCATENATE(B1799,"-AGr",VLOOKUP(C1799,Listen!$A$2:$D$45,4,FALSE),"-",D1799,"-",E1799,),CONCATENATE("AGr",VLOOKUP(C1799,Listen!$A$2:$D$45,4,FALSE),"-",D1799,"-",E1799)),"keine vollständige ID")</f>
        <v>keine vollständige ID</v>
      </c>
      <c r="B1799" s="301"/>
      <c r="C1799" s="287"/>
      <c r="D1799" s="34"/>
      <c r="E1799" s="306"/>
      <c r="F1799" s="116"/>
      <c r="G1799" s="17"/>
      <c r="H1799" s="17"/>
      <c r="I1799" s="17"/>
      <c r="J1799" s="17"/>
      <c r="K1799" s="17"/>
      <c r="L1799" s="17"/>
      <c r="M1799" s="17"/>
      <c r="N1799" s="17"/>
      <c r="O1799" s="116"/>
      <c r="P1799" s="117">
        <f>IF(D1799&gt;A_Stammdaten!$B$12,0,SUM(G1799,H1799,J1799,L1799:M1799)-SUM(I1799,K1799,N1799:O1799))</f>
        <v>0</v>
      </c>
      <c r="Q1799" s="17"/>
      <c r="R1799" s="17"/>
      <c r="S1799" s="17"/>
      <c r="T1799" s="17"/>
      <c r="U1799" s="62">
        <f t="shared" si="590"/>
        <v>0</v>
      </c>
      <c r="V1799" s="34"/>
      <c r="W1799" s="34"/>
      <c r="X1799" s="34"/>
      <c r="Y1799" s="34"/>
      <c r="Z1799" s="34"/>
      <c r="AA1799" s="63" t="str">
        <f t="shared" si="591"/>
        <v>-</v>
      </c>
      <c r="AB1799" s="63" t="str">
        <f t="shared" si="592"/>
        <v>-</v>
      </c>
      <c r="AC1799" s="63">
        <f>IF(ISBLANK($C1799),0,VLOOKUP($C1799,Listen!$A$2:$C$45,2,FALSE))</f>
        <v>0</v>
      </c>
      <c r="AD1799" s="63">
        <f>IF(ISBLANK($C1799),0,VLOOKUP($C1799,Listen!$A$2:$C$45,3,FALSE))</f>
        <v>0</v>
      </c>
      <c r="AE1799" s="49">
        <f t="shared" si="593"/>
        <v>0</v>
      </c>
      <c r="AF1799" s="49">
        <f t="shared" si="593"/>
        <v>0</v>
      </c>
      <c r="AG1799" s="49">
        <f>IFERROR(IF(OR($V1799&lt;&gt;"Ja",VLOOKUP($C1799,Listen!$A$2:$F$45,5,0)="Nein",D1799&lt;IF(C1799="LNG Anbindungsanlagen gemäß separater Festlegung",2022,2023)),$AC1799,$AA1799),0)</f>
        <v>0</v>
      </c>
      <c r="AH1799" s="49">
        <f>IFERROR(IF(OR($V1799&lt;&gt;"Ja",VLOOKUP($C1799,Listen!$A$2:$F$45,5,0)="Nein",D1799&lt;IF(C1799="LNG Anbindungsanlagen gemäß separater Festlegung",2022,2023)),$AC1799,$AA1799),0)</f>
        <v>0</v>
      </c>
      <c r="AI1799" s="49">
        <f>IFERROR(IF(OR($W1799&lt;&gt;"Ja",VLOOKUP($C1799,Listen!$A$2:$F$45,6,0)="Nein"),$AC1799,$AB1799),0)</f>
        <v>0</v>
      </c>
      <c r="AJ1799" s="49">
        <f>IFERROR(IF(OR($W1799&lt;&gt;"Ja",VLOOKUP($C1799,Listen!$A$2:$F$45,6,0)="Nein"),$AC1799,$AB1799),0)</f>
        <v>0</v>
      </c>
      <c r="AK1799" s="49">
        <f>IFERROR(IF(OR($W1799&lt;&gt;"Ja",VLOOKUP($C1799,Listen!$A$2:$F$45,6,0)="Nein"),$AC1799,$AB1799),0)</f>
        <v>0</v>
      </c>
      <c r="AL1799" s="51">
        <f t="shared" si="594"/>
        <v>0</v>
      </c>
      <c r="AM1799" s="296">
        <f>IFERROR(IF(VLOOKUP($C1799,Listen!$A$2:$F$45,6,0)="Ja",MAX(BC1799:BD1799),D_SAV!$BC1799),0)</f>
        <v>0</v>
      </c>
      <c r="AN1799" s="51">
        <f t="shared" si="595"/>
        <v>0</v>
      </c>
      <c r="AP1799" s="304">
        <f t="shared" si="596"/>
        <v>0</v>
      </c>
      <c r="AQ1799" s="304">
        <f t="shared" si="597"/>
        <v>0</v>
      </c>
      <c r="AR1799" s="304">
        <f t="shared" si="598"/>
        <v>0</v>
      </c>
      <c r="AS1799" s="304">
        <f t="shared" si="599"/>
        <v>0</v>
      </c>
      <c r="AT1799" s="304">
        <f t="shared" si="600"/>
        <v>0</v>
      </c>
      <c r="AU1799" s="304">
        <f t="shared" si="601"/>
        <v>0</v>
      </c>
      <c r="AV1799" s="304">
        <f t="shared" si="602"/>
        <v>0</v>
      </c>
      <c r="AW1799" s="304">
        <f t="shared" si="603"/>
        <v>0</v>
      </c>
      <c r="AX1799" s="304">
        <f t="shared" si="604"/>
        <v>0</v>
      </c>
      <c r="AY1799" s="304">
        <f t="shared" si="605"/>
        <v>0</v>
      </c>
      <c r="AZ1799" s="304">
        <f t="shared" si="606"/>
        <v>0</v>
      </c>
      <c r="BA1799" s="304">
        <f t="shared" si="607"/>
        <v>0</v>
      </c>
      <c r="BB1799" s="304">
        <f t="shared" si="608"/>
        <v>0</v>
      </c>
      <c r="BC1799" s="304">
        <f t="shared" si="609"/>
        <v>0</v>
      </c>
      <c r="BD1799" s="304">
        <f t="shared" si="610"/>
        <v>0</v>
      </c>
      <c r="BE1799" s="304">
        <f>IFERROR(IF(VLOOKUP($C1799,Listen!$A$2:$F$45,6,0)="Ja",BB1799-MAX(BC1799:BD1799),BB1799-BC1799),0)</f>
        <v>0</v>
      </c>
    </row>
    <row r="1800" spans="1:57" x14ac:dyDescent="0.25">
      <c r="A1800" s="320" t="str">
        <f>IF(AND(D1800&lt;&gt;0,C1800&lt;&gt;0,E1800&lt;&gt;0),IF(B1800&lt;&gt;0,CONCATENATE(B1800,"-AGr",VLOOKUP(C1800,Listen!$A$2:$D$45,4,FALSE),"-",D1800,"-",E1800,),CONCATENATE("AGr",VLOOKUP(C1800,Listen!$A$2:$D$45,4,FALSE),"-",D1800,"-",E1800)),"keine vollständige ID")</f>
        <v>keine vollständige ID</v>
      </c>
      <c r="B1800" s="301"/>
      <c r="C1800" s="287"/>
      <c r="D1800" s="34"/>
      <c r="E1800" s="306"/>
      <c r="F1800" s="116"/>
      <c r="G1800" s="17"/>
      <c r="H1800" s="17"/>
      <c r="I1800" s="17"/>
      <c r="J1800" s="17"/>
      <c r="K1800" s="17"/>
      <c r="L1800" s="17"/>
      <c r="M1800" s="17"/>
      <c r="N1800" s="17"/>
      <c r="O1800" s="116"/>
      <c r="P1800" s="117">
        <f>IF(D1800&gt;A_Stammdaten!$B$12,0,SUM(G1800,H1800,J1800,L1800:M1800)-SUM(I1800,K1800,N1800:O1800))</f>
        <v>0</v>
      </c>
      <c r="Q1800" s="17"/>
      <c r="R1800" s="17"/>
      <c r="S1800" s="17"/>
      <c r="T1800" s="17"/>
      <c r="U1800" s="62">
        <f t="shared" si="590"/>
        <v>0</v>
      </c>
      <c r="V1800" s="34"/>
      <c r="W1800" s="34"/>
      <c r="X1800" s="34"/>
      <c r="Y1800" s="34"/>
      <c r="Z1800" s="34"/>
      <c r="AA1800" s="63" t="str">
        <f t="shared" si="591"/>
        <v>-</v>
      </c>
      <c r="AB1800" s="63" t="str">
        <f t="shared" si="592"/>
        <v>-</v>
      </c>
      <c r="AC1800" s="63">
        <f>IF(ISBLANK($C1800),0,VLOOKUP($C1800,Listen!$A$2:$C$45,2,FALSE))</f>
        <v>0</v>
      </c>
      <c r="AD1800" s="63">
        <f>IF(ISBLANK($C1800),0,VLOOKUP($C1800,Listen!$A$2:$C$45,3,FALSE))</f>
        <v>0</v>
      </c>
      <c r="AE1800" s="49">
        <f t="shared" si="593"/>
        <v>0</v>
      </c>
      <c r="AF1800" s="49">
        <f t="shared" si="593"/>
        <v>0</v>
      </c>
      <c r="AG1800" s="49">
        <f>IFERROR(IF(OR($V1800&lt;&gt;"Ja",VLOOKUP($C1800,Listen!$A$2:$F$45,5,0)="Nein",D1800&lt;IF(C1800="LNG Anbindungsanlagen gemäß separater Festlegung",2022,2023)),$AC1800,$AA1800),0)</f>
        <v>0</v>
      </c>
      <c r="AH1800" s="49">
        <f>IFERROR(IF(OR($V1800&lt;&gt;"Ja",VLOOKUP($C1800,Listen!$A$2:$F$45,5,0)="Nein",D1800&lt;IF(C1800="LNG Anbindungsanlagen gemäß separater Festlegung",2022,2023)),$AC1800,$AA1800),0)</f>
        <v>0</v>
      </c>
      <c r="AI1800" s="49">
        <f>IFERROR(IF(OR($W1800&lt;&gt;"Ja",VLOOKUP($C1800,Listen!$A$2:$F$45,6,0)="Nein"),$AC1800,$AB1800),0)</f>
        <v>0</v>
      </c>
      <c r="AJ1800" s="49">
        <f>IFERROR(IF(OR($W1800&lt;&gt;"Ja",VLOOKUP($C1800,Listen!$A$2:$F$45,6,0)="Nein"),$AC1800,$AB1800),0)</f>
        <v>0</v>
      </c>
      <c r="AK1800" s="49">
        <f>IFERROR(IF(OR($W1800&lt;&gt;"Ja",VLOOKUP($C1800,Listen!$A$2:$F$45,6,0)="Nein"),$AC1800,$AB1800),0)</f>
        <v>0</v>
      </c>
      <c r="AL1800" s="51">
        <f t="shared" si="594"/>
        <v>0</v>
      </c>
      <c r="AM1800" s="296">
        <f>IFERROR(IF(VLOOKUP($C1800,Listen!$A$2:$F$45,6,0)="Ja",MAX(BC1800:BD1800),D_SAV!$BC1800),0)</f>
        <v>0</v>
      </c>
      <c r="AN1800" s="51">
        <f t="shared" si="595"/>
        <v>0</v>
      </c>
      <c r="AP1800" s="304">
        <f t="shared" si="596"/>
        <v>0</v>
      </c>
      <c r="AQ1800" s="304">
        <f t="shared" si="597"/>
        <v>0</v>
      </c>
      <c r="AR1800" s="304">
        <f t="shared" si="598"/>
        <v>0</v>
      </c>
      <c r="AS1800" s="304">
        <f t="shared" si="599"/>
        <v>0</v>
      </c>
      <c r="AT1800" s="304">
        <f t="shared" si="600"/>
        <v>0</v>
      </c>
      <c r="AU1800" s="304">
        <f t="shared" si="601"/>
        <v>0</v>
      </c>
      <c r="AV1800" s="304">
        <f t="shared" si="602"/>
        <v>0</v>
      </c>
      <c r="AW1800" s="304">
        <f t="shared" si="603"/>
        <v>0</v>
      </c>
      <c r="AX1800" s="304">
        <f t="shared" si="604"/>
        <v>0</v>
      </c>
      <c r="AY1800" s="304">
        <f t="shared" si="605"/>
        <v>0</v>
      </c>
      <c r="AZ1800" s="304">
        <f t="shared" si="606"/>
        <v>0</v>
      </c>
      <c r="BA1800" s="304">
        <f t="shared" si="607"/>
        <v>0</v>
      </c>
      <c r="BB1800" s="304">
        <f t="shared" si="608"/>
        <v>0</v>
      </c>
      <c r="BC1800" s="304">
        <f t="shared" si="609"/>
        <v>0</v>
      </c>
      <c r="BD1800" s="304">
        <f t="shared" si="610"/>
        <v>0</v>
      </c>
      <c r="BE1800" s="304">
        <f>IFERROR(IF(VLOOKUP($C1800,Listen!$A$2:$F$45,6,0)="Ja",BB1800-MAX(BC1800:BD1800),BB1800-BC1800),0)</f>
        <v>0</v>
      </c>
    </row>
    <row r="1801" spans="1:57" x14ac:dyDescent="0.25">
      <c r="A1801" s="320" t="str">
        <f>IF(AND(D1801&lt;&gt;0,C1801&lt;&gt;0,E1801&lt;&gt;0),IF(B1801&lt;&gt;0,CONCATENATE(B1801,"-AGr",VLOOKUP(C1801,Listen!$A$2:$D$45,4,FALSE),"-",D1801,"-",E1801,),CONCATENATE("AGr",VLOOKUP(C1801,Listen!$A$2:$D$45,4,FALSE),"-",D1801,"-",E1801)),"keine vollständige ID")</f>
        <v>keine vollständige ID</v>
      </c>
      <c r="B1801" s="301"/>
      <c r="C1801" s="287"/>
      <c r="D1801" s="34"/>
      <c r="E1801" s="306"/>
      <c r="F1801" s="116"/>
      <c r="G1801" s="17"/>
      <c r="H1801" s="17"/>
      <c r="I1801" s="17"/>
      <c r="J1801" s="17"/>
      <c r="K1801" s="17"/>
      <c r="L1801" s="17"/>
      <c r="M1801" s="17"/>
      <c r="N1801" s="17"/>
      <c r="O1801" s="116"/>
      <c r="P1801" s="117">
        <f>IF(D1801&gt;A_Stammdaten!$B$12,0,SUM(G1801,H1801,J1801,L1801:M1801)-SUM(I1801,K1801,N1801:O1801))</f>
        <v>0</v>
      </c>
      <c r="Q1801" s="17"/>
      <c r="R1801" s="17"/>
      <c r="S1801" s="17"/>
      <c r="T1801" s="17"/>
      <c r="U1801" s="62">
        <f t="shared" si="590"/>
        <v>0</v>
      </c>
      <c r="V1801" s="34"/>
      <c r="W1801" s="34"/>
      <c r="X1801" s="34"/>
      <c r="Y1801" s="34"/>
      <c r="Z1801" s="34"/>
      <c r="AA1801" s="63" t="str">
        <f t="shared" si="591"/>
        <v>-</v>
      </c>
      <c r="AB1801" s="63" t="str">
        <f t="shared" si="592"/>
        <v>-</v>
      </c>
      <c r="AC1801" s="63">
        <f>IF(ISBLANK($C1801),0,VLOOKUP($C1801,Listen!$A$2:$C$45,2,FALSE))</f>
        <v>0</v>
      </c>
      <c r="AD1801" s="63">
        <f>IF(ISBLANK($C1801),0,VLOOKUP($C1801,Listen!$A$2:$C$45,3,FALSE))</f>
        <v>0</v>
      </c>
      <c r="AE1801" s="49">
        <f t="shared" si="593"/>
        <v>0</v>
      </c>
      <c r="AF1801" s="49">
        <f t="shared" si="593"/>
        <v>0</v>
      </c>
      <c r="AG1801" s="49">
        <f>IFERROR(IF(OR($V1801&lt;&gt;"Ja",VLOOKUP($C1801,Listen!$A$2:$F$45,5,0)="Nein",D1801&lt;IF(C1801="LNG Anbindungsanlagen gemäß separater Festlegung",2022,2023)),$AC1801,$AA1801),0)</f>
        <v>0</v>
      </c>
      <c r="AH1801" s="49">
        <f>IFERROR(IF(OR($V1801&lt;&gt;"Ja",VLOOKUP($C1801,Listen!$A$2:$F$45,5,0)="Nein",D1801&lt;IF(C1801="LNG Anbindungsanlagen gemäß separater Festlegung",2022,2023)),$AC1801,$AA1801),0)</f>
        <v>0</v>
      </c>
      <c r="AI1801" s="49">
        <f>IFERROR(IF(OR($W1801&lt;&gt;"Ja",VLOOKUP($C1801,Listen!$A$2:$F$45,6,0)="Nein"),$AC1801,$AB1801),0)</f>
        <v>0</v>
      </c>
      <c r="AJ1801" s="49">
        <f>IFERROR(IF(OR($W1801&lt;&gt;"Ja",VLOOKUP($C1801,Listen!$A$2:$F$45,6,0)="Nein"),$AC1801,$AB1801),0)</f>
        <v>0</v>
      </c>
      <c r="AK1801" s="49">
        <f>IFERROR(IF(OR($W1801&lt;&gt;"Ja",VLOOKUP($C1801,Listen!$A$2:$F$45,6,0)="Nein"),$AC1801,$AB1801),0)</f>
        <v>0</v>
      </c>
      <c r="AL1801" s="51">
        <f t="shared" si="594"/>
        <v>0</v>
      </c>
      <c r="AM1801" s="296">
        <f>IFERROR(IF(VLOOKUP($C1801,Listen!$A$2:$F$45,6,0)="Ja",MAX(BC1801:BD1801),D_SAV!$BC1801),0)</f>
        <v>0</v>
      </c>
      <c r="AN1801" s="51">
        <f t="shared" si="595"/>
        <v>0</v>
      </c>
      <c r="AP1801" s="304">
        <f t="shared" si="596"/>
        <v>0</v>
      </c>
      <c r="AQ1801" s="304">
        <f t="shared" si="597"/>
        <v>0</v>
      </c>
      <c r="AR1801" s="304">
        <f t="shared" si="598"/>
        <v>0</v>
      </c>
      <c r="AS1801" s="304">
        <f t="shared" si="599"/>
        <v>0</v>
      </c>
      <c r="AT1801" s="304">
        <f t="shared" si="600"/>
        <v>0</v>
      </c>
      <c r="AU1801" s="304">
        <f t="shared" si="601"/>
        <v>0</v>
      </c>
      <c r="AV1801" s="304">
        <f t="shared" si="602"/>
        <v>0</v>
      </c>
      <c r="AW1801" s="304">
        <f t="shared" si="603"/>
        <v>0</v>
      </c>
      <c r="AX1801" s="304">
        <f t="shared" si="604"/>
        <v>0</v>
      </c>
      <c r="AY1801" s="304">
        <f t="shared" si="605"/>
        <v>0</v>
      </c>
      <c r="AZ1801" s="304">
        <f t="shared" si="606"/>
        <v>0</v>
      </c>
      <c r="BA1801" s="304">
        <f t="shared" si="607"/>
        <v>0</v>
      </c>
      <c r="BB1801" s="304">
        <f t="shared" si="608"/>
        <v>0</v>
      </c>
      <c r="BC1801" s="304">
        <f t="shared" si="609"/>
        <v>0</v>
      </c>
      <c r="BD1801" s="304">
        <f t="shared" si="610"/>
        <v>0</v>
      </c>
      <c r="BE1801" s="304">
        <f>IFERROR(IF(VLOOKUP($C1801,Listen!$A$2:$F$45,6,0)="Ja",BB1801-MAX(BC1801:BD1801),BB1801-BC1801),0)</f>
        <v>0</v>
      </c>
    </row>
    <row r="1802" spans="1:57" x14ac:dyDescent="0.25">
      <c r="A1802" s="320" t="str">
        <f>IF(AND(D1802&lt;&gt;0,C1802&lt;&gt;0,E1802&lt;&gt;0),IF(B1802&lt;&gt;0,CONCATENATE(B1802,"-AGr",VLOOKUP(C1802,Listen!$A$2:$D$45,4,FALSE),"-",D1802,"-",E1802,),CONCATENATE("AGr",VLOOKUP(C1802,Listen!$A$2:$D$45,4,FALSE),"-",D1802,"-",E1802)),"keine vollständige ID")</f>
        <v>keine vollständige ID</v>
      </c>
      <c r="B1802" s="301"/>
      <c r="C1802" s="287"/>
      <c r="D1802" s="34"/>
      <c r="E1802" s="306"/>
      <c r="F1802" s="116"/>
      <c r="G1802" s="17"/>
      <c r="H1802" s="17"/>
      <c r="I1802" s="17"/>
      <c r="J1802" s="17"/>
      <c r="K1802" s="17"/>
      <c r="L1802" s="17"/>
      <c r="M1802" s="17"/>
      <c r="N1802" s="17"/>
      <c r="O1802" s="116"/>
      <c r="P1802" s="117">
        <f>IF(D1802&gt;A_Stammdaten!$B$12,0,SUM(G1802,H1802,J1802,L1802:M1802)-SUM(I1802,K1802,N1802:O1802))</f>
        <v>0</v>
      </c>
      <c r="Q1802" s="17"/>
      <c r="R1802" s="17"/>
      <c r="S1802" s="17"/>
      <c r="T1802" s="17"/>
      <c r="U1802" s="62">
        <f t="shared" si="590"/>
        <v>0</v>
      </c>
      <c r="V1802" s="34"/>
      <c r="W1802" s="34"/>
      <c r="X1802" s="34"/>
      <c r="Y1802" s="34"/>
      <c r="Z1802" s="34"/>
      <c r="AA1802" s="63" t="str">
        <f t="shared" si="591"/>
        <v>-</v>
      </c>
      <c r="AB1802" s="63" t="str">
        <f t="shared" si="592"/>
        <v>-</v>
      </c>
      <c r="AC1802" s="63">
        <f>IF(ISBLANK($C1802),0,VLOOKUP($C1802,Listen!$A$2:$C$45,2,FALSE))</f>
        <v>0</v>
      </c>
      <c r="AD1802" s="63">
        <f>IF(ISBLANK($C1802),0,VLOOKUP($C1802,Listen!$A$2:$C$45,3,FALSE))</f>
        <v>0</v>
      </c>
      <c r="AE1802" s="49">
        <f t="shared" si="593"/>
        <v>0</v>
      </c>
      <c r="AF1802" s="49">
        <f t="shared" si="593"/>
        <v>0</v>
      </c>
      <c r="AG1802" s="49">
        <f>IFERROR(IF(OR($V1802&lt;&gt;"Ja",VLOOKUP($C1802,Listen!$A$2:$F$45,5,0)="Nein",D1802&lt;IF(C1802="LNG Anbindungsanlagen gemäß separater Festlegung",2022,2023)),$AC1802,$AA1802),0)</f>
        <v>0</v>
      </c>
      <c r="AH1802" s="49">
        <f>IFERROR(IF(OR($V1802&lt;&gt;"Ja",VLOOKUP($C1802,Listen!$A$2:$F$45,5,0)="Nein",D1802&lt;IF(C1802="LNG Anbindungsanlagen gemäß separater Festlegung",2022,2023)),$AC1802,$AA1802),0)</f>
        <v>0</v>
      </c>
      <c r="AI1802" s="49">
        <f>IFERROR(IF(OR($W1802&lt;&gt;"Ja",VLOOKUP($C1802,Listen!$A$2:$F$45,6,0)="Nein"),$AC1802,$AB1802),0)</f>
        <v>0</v>
      </c>
      <c r="AJ1802" s="49">
        <f>IFERROR(IF(OR($W1802&lt;&gt;"Ja",VLOOKUP($C1802,Listen!$A$2:$F$45,6,0)="Nein"),$AC1802,$AB1802),0)</f>
        <v>0</v>
      </c>
      <c r="AK1802" s="49">
        <f>IFERROR(IF(OR($W1802&lt;&gt;"Ja",VLOOKUP($C1802,Listen!$A$2:$F$45,6,0)="Nein"),$AC1802,$AB1802),0)</f>
        <v>0</v>
      </c>
      <c r="AL1802" s="51">
        <f t="shared" si="594"/>
        <v>0</v>
      </c>
      <c r="AM1802" s="296">
        <f>IFERROR(IF(VLOOKUP($C1802,Listen!$A$2:$F$45,6,0)="Ja",MAX(BC1802:BD1802),D_SAV!$BC1802),0)</f>
        <v>0</v>
      </c>
      <c r="AN1802" s="51">
        <f t="shared" si="595"/>
        <v>0</v>
      </c>
      <c r="AP1802" s="304">
        <f t="shared" si="596"/>
        <v>0</v>
      </c>
      <c r="AQ1802" s="304">
        <f t="shared" si="597"/>
        <v>0</v>
      </c>
      <c r="AR1802" s="304">
        <f t="shared" si="598"/>
        <v>0</v>
      </c>
      <c r="AS1802" s="304">
        <f t="shared" si="599"/>
        <v>0</v>
      </c>
      <c r="AT1802" s="304">
        <f t="shared" si="600"/>
        <v>0</v>
      </c>
      <c r="AU1802" s="304">
        <f t="shared" si="601"/>
        <v>0</v>
      </c>
      <c r="AV1802" s="304">
        <f t="shared" si="602"/>
        <v>0</v>
      </c>
      <c r="AW1802" s="304">
        <f t="shared" si="603"/>
        <v>0</v>
      </c>
      <c r="AX1802" s="304">
        <f t="shared" si="604"/>
        <v>0</v>
      </c>
      <c r="AY1802" s="304">
        <f t="shared" si="605"/>
        <v>0</v>
      </c>
      <c r="AZ1802" s="304">
        <f t="shared" si="606"/>
        <v>0</v>
      </c>
      <c r="BA1802" s="304">
        <f t="shared" si="607"/>
        <v>0</v>
      </c>
      <c r="BB1802" s="304">
        <f t="shared" si="608"/>
        <v>0</v>
      </c>
      <c r="BC1802" s="304">
        <f t="shared" si="609"/>
        <v>0</v>
      </c>
      <c r="BD1802" s="304">
        <f t="shared" si="610"/>
        <v>0</v>
      </c>
      <c r="BE1802" s="304">
        <f>IFERROR(IF(VLOOKUP($C1802,Listen!$A$2:$F$45,6,0)="Ja",BB1802-MAX(BC1802:BD1802),BB1802-BC1802),0)</f>
        <v>0</v>
      </c>
    </row>
    <row r="1803" spans="1:57" x14ac:dyDescent="0.25">
      <c r="A1803" s="320" t="str">
        <f>IF(AND(D1803&lt;&gt;0,C1803&lt;&gt;0,E1803&lt;&gt;0),IF(B1803&lt;&gt;0,CONCATENATE(B1803,"-AGr",VLOOKUP(C1803,Listen!$A$2:$D$45,4,FALSE),"-",D1803,"-",E1803,),CONCATENATE("AGr",VLOOKUP(C1803,Listen!$A$2:$D$45,4,FALSE),"-",D1803,"-",E1803)),"keine vollständige ID")</f>
        <v>keine vollständige ID</v>
      </c>
      <c r="B1803" s="301"/>
      <c r="C1803" s="287"/>
      <c r="D1803" s="34"/>
      <c r="E1803" s="306"/>
      <c r="F1803" s="116"/>
      <c r="G1803" s="17"/>
      <c r="H1803" s="17"/>
      <c r="I1803" s="17"/>
      <c r="J1803" s="17"/>
      <c r="K1803" s="17"/>
      <c r="L1803" s="17"/>
      <c r="M1803" s="17"/>
      <c r="N1803" s="17"/>
      <c r="O1803" s="116"/>
      <c r="P1803" s="117">
        <f>IF(D1803&gt;A_Stammdaten!$B$12,0,SUM(G1803,H1803,J1803,L1803:M1803)-SUM(I1803,K1803,N1803:O1803))</f>
        <v>0</v>
      </c>
      <c r="Q1803" s="17"/>
      <c r="R1803" s="17"/>
      <c r="S1803" s="17"/>
      <c r="T1803" s="17"/>
      <c r="U1803" s="62">
        <f t="shared" si="590"/>
        <v>0</v>
      </c>
      <c r="V1803" s="34"/>
      <c r="W1803" s="34"/>
      <c r="X1803" s="34"/>
      <c r="Y1803" s="34"/>
      <c r="Z1803" s="34"/>
      <c r="AA1803" s="63" t="str">
        <f t="shared" si="591"/>
        <v>-</v>
      </c>
      <c r="AB1803" s="63" t="str">
        <f t="shared" si="592"/>
        <v>-</v>
      </c>
      <c r="AC1803" s="63">
        <f>IF(ISBLANK($C1803),0,VLOOKUP($C1803,Listen!$A$2:$C$45,2,FALSE))</f>
        <v>0</v>
      </c>
      <c r="AD1803" s="63">
        <f>IF(ISBLANK($C1803),0,VLOOKUP($C1803,Listen!$A$2:$C$45,3,FALSE))</f>
        <v>0</v>
      </c>
      <c r="AE1803" s="49">
        <f t="shared" si="593"/>
        <v>0</v>
      </c>
      <c r="AF1803" s="49">
        <f t="shared" si="593"/>
        <v>0</v>
      </c>
      <c r="AG1803" s="49">
        <f>IFERROR(IF(OR($V1803&lt;&gt;"Ja",VLOOKUP($C1803,Listen!$A$2:$F$45,5,0)="Nein",D1803&lt;IF(C1803="LNG Anbindungsanlagen gemäß separater Festlegung",2022,2023)),$AC1803,$AA1803),0)</f>
        <v>0</v>
      </c>
      <c r="AH1803" s="49">
        <f>IFERROR(IF(OR($V1803&lt;&gt;"Ja",VLOOKUP($C1803,Listen!$A$2:$F$45,5,0)="Nein",D1803&lt;IF(C1803="LNG Anbindungsanlagen gemäß separater Festlegung",2022,2023)),$AC1803,$AA1803),0)</f>
        <v>0</v>
      </c>
      <c r="AI1803" s="49">
        <f>IFERROR(IF(OR($W1803&lt;&gt;"Ja",VLOOKUP($C1803,Listen!$A$2:$F$45,6,0)="Nein"),$AC1803,$AB1803),0)</f>
        <v>0</v>
      </c>
      <c r="AJ1803" s="49">
        <f>IFERROR(IF(OR($W1803&lt;&gt;"Ja",VLOOKUP($C1803,Listen!$A$2:$F$45,6,0)="Nein"),$AC1803,$AB1803),0)</f>
        <v>0</v>
      </c>
      <c r="AK1803" s="49">
        <f>IFERROR(IF(OR($W1803&lt;&gt;"Ja",VLOOKUP($C1803,Listen!$A$2:$F$45,6,0)="Nein"),$AC1803,$AB1803),0)</f>
        <v>0</v>
      </c>
      <c r="AL1803" s="51">
        <f t="shared" si="594"/>
        <v>0</v>
      </c>
      <c r="AM1803" s="296">
        <f>IFERROR(IF(VLOOKUP($C1803,Listen!$A$2:$F$45,6,0)="Ja",MAX(BC1803:BD1803),D_SAV!$BC1803),0)</f>
        <v>0</v>
      </c>
      <c r="AN1803" s="51">
        <f t="shared" si="595"/>
        <v>0</v>
      </c>
      <c r="AP1803" s="304">
        <f t="shared" si="596"/>
        <v>0</v>
      </c>
      <c r="AQ1803" s="304">
        <f t="shared" si="597"/>
        <v>0</v>
      </c>
      <c r="AR1803" s="304">
        <f t="shared" si="598"/>
        <v>0</v>
      </c>
      <c r="AS1803" s="304">
        <f t="shared" si="599"/>
        <v>0</v>
      </c>
      <c r="AT1803" s="304">
        <f t="shared" si="600"/>
        <v>0</v>
      </c>
      <c r="AU1803" s="304">
        <f t="shared" si="601"/>
        <v>0</v>
      </c>
      <c r="AV1803" s="304">
        <f t="shared" si="602"/>
        <v>0</v>
      </c>
      <c r="AW1803" s="304">
        <f t="shared" si="603"/>
        <v>0</v>
      </c>
      <c r="AX1803" s="304">
        <f t="shared" si="604"/>
        <v>0</v>
      </c>
      <c r="AY1803" s="304">
        <f t="shared" si="605"/>
        <v>0</v>
      </c>
      <c r="AZ1803" s="304">
        <f t="shared" si="606"/>
        <v>0</v>
      </c>
      <c r="BA1803" s="304">
        <f t="shared" si="607"/>
        <v>0</v>
      </c>
      <c r="BB1803" s="304">
        <f t="shared" si="608"/>
        <v>0</v>
      </c>
      <c r="BC1803" s="304">
        <f t="shared" si="609"/>
        <v>0</v>
      </c>
      <c r="BD1803" s="304">
        <f t="shared" si="610"/>
        <v>0</v>
      </c>
      <c r="BE1803" s="304">
        <f>IFERROR(IF(VLOOKUP($C1803,Listen!$A$2:$F$45,6,0)="Ja",BB1803-MAX(BC1803:BD1803),BB1803-BC1803),0)</f>
        <v>0</v>
      </c>
    </row>
    <row r="1804" spans="1:57" x14ac:dyDescent="0.25">
      <c r="A1804" s="320" t="str">
        <f>IF(AND(D1804&lt;&gt;0,C1804&lt;&gt;0,E1804&lt;&gt;0),IF(B1804&lt;&gt;0,CONCATENATE(B1804,"-AGr",VLOOKUP(C1804,Listen!$A$2:$D$45,4,FALSE),"-",D1804,"-",E1804,),CONCATENATE("AGr",VLOOKUP(C1804,Listen!$A$2:$D$45,4,FALSE),"-",D1804,"-",E1804)),"keine vollständige ID")</f>
        <v>keine vollständige ID</v>
      </c>
      <c r="B1804" s="301"/>
      <c r="C1804" s="287"/>
      <c r="D1804" s="34"/>
      <c r="E1804" s="306"/>
      <c r="F1804" s="116"/>
      <c r="G1804" s="17"/>
      <c r="H1804" s="17"/>
      <c r="I1804" s="17"/>
      <c r="J1804" s="17"/>
      <c r="K1804" s="17"/>
      <c r="L1804" s="17"/>
      <c r="M1804" s="17"/>
      <c r="N1804" s="17"/>
      <c r="O1804" s="116"/>
      <c r="P1804" s="117">
        <f>IF(D1804&gt;A_Stammdaten!$B$12,0,SUM(G1804,H1804,J1804,L1804:M1804)-SUM(I1804,K1804,N1804:O1804))</f>
        <v>0</v>
      </c>
      <c r="Q1804" s="17"/>
      <c r="R1804" s="17"/>
      <c r="S1804" s="17"/>
      <c r="T1804" s="17"/>
      <c r="U1804" s="62">
        <f t="shared" si="590"/>
        <v>0</v>
      </c>
      <c r="V1804" s="34"/>
      <c r="W1804" s="34"/>
      <c r="X1804" s="34"/>
      <c r="Y1804" s="34"/>
      <c r="Z1804" s="34"/>
      <c r="AA1804" s="63" t="str">
        <f t="shared" si="591"/>
        <v>-</v>
      </c>
      <c r="AB1804" s="63" t="str">
        <f t="shared" si="592"/>
        <v>-</v>
      </c>
      <c r="AC1804" s="63">
        <f>IF(ISBLANK($C1804),0,VLOOKUP($C1804,Listen!$A$2:$C$45,2,FALSE))</f>
        <v>0</v>
      </c>
      <c r="AD1804" s="63">
        <f>IF(ISBLANK($C1804),0,VLOOKUP($C1804,Listen!$A$2:$C$45,3,FALSE))</f>
        <v>0</v>
      </c>
      <c r="AE1804" s="49">
        <f t="shared" si="593"/>
        <v>0</v>
      </c>
      <c r="AF1804" s="49">
        <f t="shared" si="593"/>
        <v>0</v>
      </c>
      <c r="AG1804" s="49">
        <f>IFERROR(IF(OR($V1804&lt;&gt;"Ja",VLOOKUP($C1804,Listen!$A$2:$F$45,5,0)="Nein",D1804&lt;IF(C1804="LNG Anbindungsanlagen gemäß separater Festlegung",2022,2023)),$AC1804,$AA1804),0)</f>
        <v>0</v>
      </c>
      <c r="AH1804" s="49">
        <f>IFERROR(IF(OR($V1804&lt;&gt;"Ja",VLOOKUP($C1804,Listen!$A$2:$F$45,5,0)="Nein",D1804&lt;IF(C1804="LNG Anbindungsanlagen gemäß separater Festlegung",2022,2023)),$AC1804,$AA1804),0)</f>
        <v>0</v>
      </c>
      <c r="AI1804" s="49">
        <f>IFERROR(IF(OR($W1804&lt;&gt;"Ja",VLOOKUP($C1804,Listen!$A$2:$F$45,6,0)="Nein"),$AC1804,$AB1804),0)</f>
        <v>0</v>
      </c>
      <c r="AJ1804" s="49">
        <f>IFERROR(IF(OR($W1804&lt;&gt;"Ja",VLOOKUP($C1804,Listen!$A$2:$F$45,6,0)="Nein"),$AC1804,$AB1804),0)</f>
        <v>0</v>
      </c>
      <c r="AK1804" s="49">
        <f>IFERROR(IF(OR($W1804&lt;&gt;"Ja",VLOOKUP($C1804,Listen!$A$2:$F$45,6,0)="Nein"),$AC1804,$AB1804),0)</f>
        <v>0</v>
      </c>
      <c r="AL1804" s="51">
        <f t="shared" si="594"/>
        <v>0</v>
      </c>
      <c r="AM1804" s="296">
        <f>IFERROR(IF(VLOOKUP($C1804,Listen!$A$2:$F$45,6,0)="Ja",MAX(BC1804:BD1804),D_SAV!$BC1804),0)</f>
        <v>0</v>
      </c>
      <c r="AN1804" s="51">
        <f t="shared" si="595"/>
        <v>0</v>
      </c>
      <c r="AP1804" s="304">
        <f t="shared" si="596"/>
        <v>0</v>
      </c>
      <c r="AQ1804" s="304">
        <f t="shared" si="597"/>
        <v>0</v>
      </c>
      <c r="AR1804" s="304">
        <f t="shared" si="598"/>
        <v>0</v>
      </c>
      <c r="AS1804" s="304">
        <f t="shared" si="599"/>
        <v>0</v>
      </c>
      <c r="AT1804" s="304">
        <f t="shared" si="600"/>
        <v>0</v>
      </c>
      <c r="AU1804" s="304">
        <f t="shared" si="601"/>
        <v>0</v>
      </c>
      <c r="AV1804" s="304">
        <f t="shared" si="602"/>
        <v>0</v>
      </c>
      <c r="AW1804" s="304">
        <f t="shared" si="603"/>
        <v>0</v>
      </c>
      <c r="AX1804" s="304">
        <f t="shared" si="604"/>
        <v>0</v>
      </c>
      <c r="AY1804" s="304">
        <f t="shared" si="605"/>
        <v>0</v>
      </c>
      <c r="AZ1804" s="304">
        <f t="shared" si="606"/>
        <v>0</v>
      </c>
      <c r="BA1804" s="304">
        <f t="shared" si="607"/>
        <v>0</v>
      </c>
      <c r="BB1804" s="304">
        <f t="shared" si="608"/>
        <v>0</v>
      </c>
      <c r="BC1804" s="304">
        <f t="shared" si="609"/>
        <v>0</v>
      </c>
      <c r="BD1804" s="304">
        <f t="shared" si="610"/>
        <v>0</v>
      </c>
      <c r="BE1804" s="304">
        <f>IFERROR(IF(VLOOKUP($C1804,Listen!$A$2:$F$45,6,0)="Ja",BB1804-MAX(BC1804:BD1804),BB1804-BC1804),0)</f>
        <v>0</v>
      </c>
    </row>
    <row r="1805" spans="1:57" x14ac:dyDescent="0.25">
      <c r="A1805" s="320" t="str">
        <f>IF(AND(D1805&lt;&gt;0,C1805&lt;&gt;0,E1805&lt;&gt;0),IF(B1805&lt;&gt;0,CONCATENATE(B1805,"-AGr",VLOOKUP(C1805,Listen!$A$2:$D$45,4,FALSE),"-",D1805,"-",E1805,),CONCATENATE("AGr",VLOOKUP(C1805,Listen!$A$2:$D$45,4,FALSE),"-",D1805,"-",E1805)),"keine vollständige ID")</f>
        <v>keine vollständige ID</v>
      </c>
      <c r="B1805" s="301"/>
      <c r="C1805" s="287"/>
      <c r="D1805" s="34"/>
      <c r="E1805" s="306"/>
      <c r="F1805" s="116"/>
      <c r="G1805" s="17"/>
      <c r="H1805" s="17"/>
      <c r="I1805" s="17"/>
      <c r="J1805" s="17"/>
      <c r="K1805" s="17"/>
      <c r="L1805" s="17"/>
      <c r="M1805" s="17"/>
      <c r="N1805" s="17"/>
      <c r="O1805" s="116"/>
      <c r="P1805" s="117">
        <f>IF(D1805&gt;A_Stammdaten!$B$12,0,SUM(G1805,H1805,J1805,L1805:M1805)-SUM(I1805,K1805,N1805:O1805))</f>
        <v>0</v>
      </c>
      <c r="Q1805" s="17"/>
      <c r="R1805" s="17"/>
      <c r="S1805" s="17"/>
      <c r="T1805" s="17"/>
      <c r="U1805" s="62">
        <f t="shared" si="590"/>
        <v>0</v>
      </c>
      <c r="V1805" s="34"/>
      <c r="W1805" s="34"/>
      <c r="X1805" s="34"/>
      <c r="Y1805" s="34"/>
      <c r="Z1805" s="34"/>
      <c r="AA1805" s="63" t="str">
        <f t="shared" si="591"/>
        <v>-</v>
      </c>
      <c r="AB1805" s="63" t="str">
        <f t="shared" si="592"/>
        <v>-</v>
      </c>
      <c r="AC1805" s="63">
        <f>IF(ISBLANK($C1805),0,VLOOKUP($C1805,Listen!$A$2:$C$45,2,FALSE))</f>
        <v>0</v>
      </c>
      <c r="AD1805" s="63">
        <f>IF(ISBLANK($C1805),0,VLOOKUP($C1805,Listen!$A$2:$C$45,3,FALSE))</f>
        <v>0</v>
      </c>
      <c r="AE1805" s="49">
        <f t="shared" si="593"/>
        <v>0</v>
      </c>
      <c r="AF1805" s="49">
        <f t="shared" si="593"/>
        <v>0</v>
      </c>
      <c r="AG1805" s="49">
        <f>IFERROR(IF(OR($V1805&lt;&gt;"Ja",VLOOKUP($C1805,Listen!$A$2:$F$45,5,0)="Nein",D1805&lt;IF(C1805="LNG Anbindungsanlagen gemäß separater Festlegung",2022,2023)),$AC1805,$AA1805),0)</f>
        <v>0</v>
      </c>
      <c r="AH1805" s="49">
        <f>IFERROR(IF(OR($V1805&lt;&gt;"Ja",VLOOKUP($C1805,Listen!$A$2:$F$45,5,0)="Nein",D1805&lt;IF(C1805="LNG Anbindungsanlagen gemäß separater Festlegung",2022,2023)),$AC1805,$AA1805),0)</f>
        <v>0</v>
      </c>
      <c r="AI1805" s="49">
        <f>IFERROR(IF(OR($W1805&lt;&gt;"Ja",VLOOKUP($C1805,Listen!$A$2:$F$45,6,0)="Nein"),$AC1805,$AB1805),0)</f>
        <v>0</v>
      </c>
      <c r="AJ1805" s="49">
        <f>IFERROR(IF(OR($W1805&lt;&gt;"Ja",VLOOKUP($C1805,Listen!$A$2:$F$45,6,0)="Nein"),$AC1805,$AB1805),0)</f>
        <v>0</v>
      </c>
      <c r="AK1805" s="49">
        <f>IFERROR(IF(OR($W1805&lt;&gt;"Ja",VLOOKUP($C1805,Listen!$A$2:$F$45,6,0)="Nein"),$AC1805,$AB1805),0)</f>
        <v>0</v>
      </c>
      <c r="AL1805" s="51">
        <f t="shared" si="594"/>
        <v>0</v>
      </c>
      <c r="AM1805" s="296">
        <f>IFERROR(IF(VLOOKUP($C1805,Listen!$A$2:$F$45,6,0)="Ja",MAX(BC1805:BD1805),D_SAV!$BC1805),0)</f>
        <v>0</v>
      </c>
      <c r="AN1805" s="51">
        <f t="shared" si="595"/>
        <v>0</v>
      </c>
      <c r="AP1805" s="304">
        <f t="shared" si="596"/>
        <v>0</v>
      </c>
      <c r="AQ1805" s="304">
        <f t="shared" si="597"/>
        <v>0</v>
      </c>
      <c r="AR1805" s="304">
        <f t="shared" si="598"/>
        <v>0</v>
      </c>
      <c r="AS1805" s="304">
        <f t="shared" si="599"/>
        <v>0</v>
      </c>
      <c r="AT1805" s="304">
        <f t="shared" si="600"/>
        <v>0</v>
      </c>
      <c r="AU1805" s="304">
        <f t="shared" si="601"/>
        <v>0</v>
      </c>
      <c r="AV1805" s="304">
        <f t="shared" si="602"/>
        <v>0</v>
      </c>
      <c r="AW1805" s="304">
        <f t="shared" si="603"/>
        <v>0</v>
      </c>
      <c r="AX1805" s="304">
        <f t="shared" si="604"/>
        <v>0</v>
      </c>
      <c r="AY1805" s="304">
        <f t="shared" si="605"/>
        <v>0</v>
      </c>
      <c r="AZ1805" s="304">
        <f t="shared" si="606"/>
        <v>0</v>
      </c>
      <c r="BA1805" s="304">
        <f t="shared" si="607"/>
        <v>0</v>
      </c>
      <c r="BB1805" s="304">
        <f t="shared" si="608"/>
        <v>0</v>
      </c>
      <c r="BC1805" s="304">
        <f t="shared" si="609"/>
        <v>0</v>
      </c>
      <c r="BD1805" s="304">
        <f t="shared" si="610"/>
        <v>0</v>
      </c>
      <c r="BE1805" s="304">
        <f>IFERROR(IF(VLOOKUP($C1805,Listen!$A$2:$F$45,6,0)="Ja",BB1805-MAX(BC1805:BD1805),BB1805-BC1805),0)</f>
        <v>0</v>
      </c>
    </row>
    <row r="1806" spans="1:57" x14ac:dyDescent="0.25">
      <c r="A1806" s="320" t="str">
        <f>IF(AND(D1806&lt;&gt;0,C1806&lt;&gt;0,E1806&lt;&gt;0),IF(B1806&lt;&gt;0,CONCATENATE(B1806,"-AGr",VLOOKUP(C1806,Listen!$A$2:$D$45,4,FALSE),"-",D1806,"-",E1806,),CONCATENATE("AGr",VLOOKUP(C1806,Listen!$A$2:$D$45,4,FALSE),"-",D1806,"-",E1806)),"keine vollständige ID")</f>
        <v>keine vollständige ID</v>
      </c>
      <c r="B1806" s="301"/>
      <c r="C1806" s="287"/>
      <c r="D1806" s="34"/>
      <c r="E1806" s="306"/>
      <c r="F1806" s="116"/>
      <c r="G1806" s="17"/>
      <c r="H1806" s="17"/>
      <c r="I1806" s="17"/>
      <c r="J1806" s="17"/>
      <c r="K1806" s="17"/>
      <c r="L1806" s="17"/>
      <c r="M1806" s="17"/>
      <c r="N1806" s="17"/>
      <c r="O1806" s="116"/>
      <c r="P1806" s="117">
        <f>IF(D1806&gt;A_Stammdaten!$B$12,0,SUM(G1806,H1806,J1806,L1806:M1806)-SUM(I1806,K1806,N1806:O1806))</f>
        <v>0</v>
      </c>
      <c r="Q1806" s="17"/>
      <c r="R1806" s="17"/>
      <c r="S1806" s="17"/>
      <c r="T1806" s="17"/>
      <c r="U1806" s="62">
        <f t="shared" si="590"/>
        <v>0</v>
      </c>
      <c r="V1806" s="34"/>
      <c r="W1806" s="34"/>
      <c r="X1806" s="34"/>
      <c r="Y1806" s="34"/>
      <c r="Z1806" s="34"/>
      <c r="AA1806" s="63" t="str">
        <f t="shared" si="591"/>
        <v>-</v>
      </c>
      <c r="AB1806" s="63" t="str">
        <f t="shared" si="592"/>
        <v>-</v>
      </c>
      <c r="AC1806" s="63">
        <f>IF(ISBLANK($C1806),0,VLOOKUP($C1806,Listen!$A$2:$C$45,2,FALSE))</f>
        <v>0</v>
      </c>
      <c r="AD1806" s="63">
        <f>IF(ISBLANK($C1806),0,VLOOKUP($C1806,Listen!$A$2:$C$45,3,FALSE))</f>
        <v>0</v>
      </c>
      <c r="AE1806" s="49">
        <f t="shared" si="593"/>
        <v>0</v>
      </c>
      <c r="AF1806" s="49">
        <f t="shared" si="593"/>
        <v>0</v>
      </c>
      <c r="AG1806" s="49">
        <f>IFERROR(IF(OR($V1806&lt;&gt;"Ja",VLOOKUP($C1806,Listen!$A$2:$F$45,5,0)="Nein",D1806&lt;IF(C1806="LNG Anbindungsanlagen gemäß separater Festlegung",2022,2023)),$AC1806,$AA1806),0)</f>
        <v>0</v>
      </c>
      <c r="AH1806" s="49">
        <f>IFERROR(IF(OR($V1806&lt;&gt;"Ja",VLOOKUP($C1806,Listen!$A$2:$F$45,5,0)="Nein",D1806&lt;IF(C1806="LNG Anbindungsanlagen gemäß separater Festlegung",2022,2023)),$AC1806,$AA1806),0)</f>
        <v>0</v>
      </c>
      <c r="AI1806" s="49">
        <f>IFERROR(IF(OR($W1806&lt;&gt;"Ja",VLOOKUP($C1806,Listen!$A$2:$F$45,6,0)="Nein"),$AC1806,$AB1806),0)</f>
        <v>0</v>
      </c>
      <c r="AJ1806" s="49">
        <f>IFERROR(IF(OR($W1806&lt;&gt;"Ja",VLOOKUP($C1806,Listen!$A$2:$F$45,6,0)="Nein"),$AC1806,$AB1806),0)</f>
        <v>0</v>
      </c>
      <c r="AK1806" s="49">
        <f>IFERROR(IF(OR($W1806&lt;&gt;"Ja",VLOOKUP($C1806,Listen!$A$2:$F$45,6,0)="Nein"),$AC1806,$AB1806),0)</f>
        <v>0</v>
      </c>
      <c r="AL1806" s="51">
        <f t="shared" si="594"/>
        <v>0</v>
      </c>
      <c r="AM1806" s="296">
        <f>IFERROR(IF(VLOOKUP($C1806,Listen!$A$2:$F$45,6,0)="Ja",MAX(BC1806:BD1806),D_SAV!$BC1806),0)</f>
        <v>0</v>
      </c>
      <c r="AN1806" s="51">
        <f t="shared" si="595"/>
        <v>0</v>
      </c>
      <c r="AP1806" s="304">
        <f t="shared" si="596"/>
        <v>0</v>
      </c>
      <c r="AQ1806" s="304">
        <f t="shared" si="597"/>
        <v>0</v>
      </c>
      <c r="AR1806" s="304">
        <f t="shared" si="598"/>
        <v>0</v>
      </c>
      <c r="AS1806" s="304">
        <f t="shared" si="599"/>
        <v>0</v>
      </c>
      <c r="AT1806" s="304">
        <f t="shared" si="600"/>
        <v>0</v>
      </c>
      <c r="AU1806" s="304">
        <f t="shared" si="601"/>
        <v>0</v>
      </c>
      <c r="AV1806" s="304">
        <f t="shared" si="602"/>
        <v>0</v>
      </c>
      <c r="AW1806" s="304">
        <f t="shared" si="603"/>
        <v>0</v>
      </c>
      <c r="AX1806" s="304">
        <f t="shared" si="604"/>
        <v>0</v>
      </c>
      <c r="AY1806" s="304">
        <f t="shared" si="605"/>
        <v>0</v>
      </c>
      <c r="AZ1806" s="304">
        <f t="shared" si="606"/>
        <v>0</v>
      </c>
      <c r="BA1806" s="304">
        <f t="shared" si="607"/>
        <v>0</v>
      </c>
      <c r="BB1806" s="304">
        <f t="shared" si="608"/>
        <v>0</v>
      </c>
      <c r="BC1806" s="304">
        <f t="shared" si="609"/>
        <v>0</v>
      </c>
      <c r="BD1806" s="304">
        <f t="shared" si="610"/>
        <v>0</v>
      </c>
      <c r="BE1806" s="304">
        <f>IFERROR(IF(VLOOKUP($C1806,Listen!$A$2:$F$45,6,0)="Ja",BB1806-MAX(BC1806:BD1806),BB1806-BC1806),0)</f>
        <v>0</v>
      </c>
    </row>
    <row r="1807" spans="1:57" x14ac:dyDescent="0.25">
      <c r="A1807" s="320" t="str">
        <f>IF(AND(D1807&lt;&gt;0,C1807&lt;&gt;0,E1807&lt;&gt;0),IF(B1807&lt;&gt;0,CONCATENATE(B1807,"-AGr",VLOOKUP(C1807,Listen!$A$2:$D$45,4,FALSE),"-",D1807,"-",E1807,),CONCATENATE("AGr",VLOOKUP(C1807,Listen!$A$2:$D$45,4,FALSE),"-",D1807,"-",E1807)),"keine vollständige ID")</f>
        <v>keine vollständige ID</v>
      </c>
      <c r="B1807" s="301"/>
      <c r="C1807" s="287"/>
      <c r="D1807" s="34"/>
      <c r="E1807" s="306"/>
      <c r="F1807" s="116"/>
      <c r="G1807" s="17"/>
      <c r="H1807" s="17"/>
      <c r="I1807" s="17"/>
      <c r="J1807" s="17"/>
      <c r="K1807" s="17"/>
      <c r="L1807" s="17"/>
      <c r="M1807" s="17"/>
      <c r="N1807" s="17"/>
      <c r="O1807" s="116"/>
      <c r="P1807" s="117">
        <f>IF(D1807&gt;A_Stammdaten!$B$12,0,SUM(G1807,H1807,J1807,L1807:M1807)-SUM(I1807,K1807,N1807:O1807))</f>
        <v>0</v>
      </c>
      <c r="Q1807" s="17"/>
      <c r="R1807" s="17"/>
      <c r="S1807" s="17"/>
      <c r="T1807" s="17"/>
      <c r="U1807" s="62">
        <f t="shared" si="590"/>
        <v>0</v>
      </c>
      <c r="V1807" s="34"/>
      <c r="W1807" s="34"/>
      <c r="X1807" s="34"/>
      <c r="Y1807" s="34"/>
      <c r="Z1807" s="34"/>
      <c r="AA1807" s="63" t="str">
        <f t="shared" si="591"/>
        <v>-</v>
      </c>
      <c r="AB1807" s="63" t="str">
        <f t="shared" si="592"/>
        <v>-</v>
      </c>
      <c r="AC1807" s="63">
        <f>IF(ISBLANK($C1807),0,VLOOKUP($C1807,Listen!$A$2:$C$45,2,FALSE))</f>
        <v>0</v>
      </c>
      <c r="AD1807" s="63">
        <f>IF(ISBLANK($C1807),0,VLOOKUP($C1807,Listen!$A$2:$C$45,3,FALSE))</f>
        <v>0</v>
      </c>
      <c r="AE1807" s="49">
        <f t="shared" si="593"/>
        <v>0</v>
      </c>
      <c r="AF1807" s="49">
        <f t="shared" si="593"/>
        <v>0</v>
      </c>
      <c r="AG1807" s="49">
        <f>IFERROR(IF(OR($V1807&lt;&gt;"Ja",VLOOKUP($C1807,Listen!$A$2:$F$45,5,0)="Nein",D1807&lt;IF(C1807="LNG Anbindungsanlagen gemäß separater Festlegung",2022,2023)),$AC1807,$AA1807),0)</f>
        <v>0</v>
      </c>
      <c r="AH1807" s="49">
        <f>IFERROR(IF(OR($V1807&lt;&gt;"Ja",VLOOKUP($C1807,Listen!$A$2:$F$45,5,0)="Nein",D1807&lt;IF(C1807="LNG Anbindungsanlagen gemäß separater Festlegung",2022,2023)),$AC1807,$AA1807),0)</f>
        <v>0</v>
      </c>
      <c r="AI1807" s="49">
        <f>IFERROR(IF(OR($W1807&lt;&gt;"Ja",VLOOKUP($C1807,Listen!$A$2:$F$45,6,0)="Nein"),$AC1807,$AB1807),0)</f>
        <v>0</v>
      </c>
      <c r="AJ1807" s="49">
        <f>IFERROR(IF(OR($W1807&lt;&gt;"Ja",VLOOKUP($C1807,Listen!$A$2:$F$45,6,0)="Nein"),$AC1807,$AB1807),0)</f>
        <v>0</v>
      </c>
      <c r="AK1807" s="49">
        <f>IFERROR(IF(OR($W1807&lt;&gt;"Ja",VLOOKUP($C1807,Listen!$A$2:$F$45,6,0)="Nein"),$AC1807,$AB1807),0)</f>
        <v>0</v>
      </c>
      <c r="AL1807" s="51">
        <f t="shared" si="594"/>
        <v>0</v>
      </c>
      <c r="AM1807" s="296">
        <f>IFERROR(IF(VLOOKUP($C1807,Listen!$A$2:$F$45,6,0)="Ja",MAX(BC1807:BD1807),D_SAV!$BC1807),0)</f>
        <v>0</v>
      </c>
      <c r="AN1807" s="51">
        <f t="shared" si="595"/>
        <v>0</v>
      </c>
      <c r="AP1807" s="304">
        <f t="shared" si="596"/>
        <v>0</v>
      </c>
      <c r="AQ1807" s="304">
        <f t="shared" si="597"/>
        <v>0</v>
      </c>
      <c r="AR1807" s="304">
        <f t="shared" si="598"/>
        <v>0</v>
      </c>
      <c r="AS1807" s="304">
        <f t="shared" si="599"/>
        <v>0</v>
      </c>
      <c r="AT1807" s="304">
        <f t="shared" si="600"/>
        <v>0</v>
      </c>
      <c r="AU1807" s="304">
        <f t="shared" si="601"/>
        <v>0</v>
      </c>
      <c r="AV1807" s="304">
        <f t="shared" si="602"/>
        <v>0</v>
      </c>
      <c r="AW1807" s="304">
        <f t="shared" si="603"/>
        <v>0</v>
      </c>
      <c r="AX1807" s="304">
        <f t="shared" si="604"/>
        <v>0</v>
      </c>
      <c r="AY1807" s="304">
        <f t="shared" si="605"/>
        <v>0</v>
      </c>
      <c r="AZ1807" s="304">
        <f t="shared" si="606"/>
        <v>0</v>
      </c>
      <c r="BA1807" s="304">
        <f t="shared" si="607"/>
        <v>0</v>
      </c>
      <c r="BB1807" s="304">
        <f t="shared" si="608"/>
        <v>0</v>
      </c>
      <c r="BC1807" s="304">
        <f t="shared" si="609"/>
        <v>0</v>
      </c>
      <c r="BD1807" s="304">
        <f t="shared" si="610"/>
        <v>0</v>
      </c>
      <c r="BE1807" s="304">
        <f>IFERROR(IF(VLOOKUP($C1807,Listen!$A$2:$F$45,6,0)="Ja",BB1807-MAX(BC1807:BD1807),BB1807-BC1807),0)</f>
        <v>0</v>
      </c>
    </row>
    <row r="1808" spans="1:57" x14ac:dyDescent="0.25">
      <c r="A1808" s="320" t="str">
        <f>IF(AND(D1808&lt;&gt;0,C1808&lt;&gt;0,E1808&lt;&gt;0),IF(B1808&lt;&gt;0,CONCATENATE(B1808,"-AGr",VLOOKUP(C1808,Listen!$A$2:$D$45,4,FALSE),"-",D1808,"-",E1808,),CONCATENATE("AGr",VLOOKUP(C1808,Listen!$A$2:$D$45,4,FALSE),"-",D1808,"-",E1808)),"keine vollständige ID")</f>
        <v>keine vollständige ID</v>
      </c>
      <c r="B1808" s="301"/>
      <c r="C1808" s="287"/>
      <c r="D1808" s="34"/>
      <c r="E1808" s="306"/>
      <c r="F1808" s="116"/>
      <c r="G1808" s="17"/>
      <c r="H1808" s="17"/>
      <c r="I1808" s="17"/>
      <c r="J1808" s="17"/>
      <c r="K1808" s="17"/>
      <c r="L1808" s="17"/>
      <c r="M1808" s="17"/>
      <c r="N1808" s="17"/>
      <c r="O1808" s="116"/>
      <c r="P1808" s="117">
        <f>IF(D1808&gt;A_Stammdaten!$B$12,0,SUM(G1808,H1808,J1808,L1808:M1808)-SUM(I1808,K1808,N1808:O1808))</f>
        <v>0</v>
      </c>
      <c r="Q1808" s="17"/>
      <c r="R1808" s="17"/>
      <c r="S1808" s="17"/>
      <c r="T1808" s="17"/>
      <c r="U1808" s="62">
        <f t="shared" si="590"/>
        <v>0</v>
      </c>
      <c r="V1808" s="34"/>
      <c r="W1808" s="34"/>
      <c r="X1808" s="34"/>
      <c r="Y1808" s="34"/>
      <c r="Z1808" s="34"/>
      <c r="AA1808" s="63" t="str">
        <f t="shared" si="591"/>
        <v>-</v>
      </c>
      <c r="AB1808" s="63" t="str">
        <f t="shared" si="592"/>
        <v>-</v>
      </c>
      <c r="AC1808" s="63">
        <f>IF(ISBLANK($C1808),0,VLOOKUP($C1808,Listen!$A$2:$C$45,2,FALSE))</f>
        <v>0</v>
      </c>
      <c r="AD1808" s="63">
        <f>IF(ISBLANK($C1808),0,VLOOKUP($C1808,Listen!$A$2:$C$45,3,FALSE))</f>
        <v>0</v>
      </c>
      <c r="AE1808" s="49">
        <f t="shared" si="593"/>
        <v>0</v>
      </c>
      <c r="AF1808" s="49">
        <f t="shared" si="593"/>
        <v>0</v>
      </c>
      <c r="AG1808" s="49">
        <f>IFERROR(IF(OR($V1808&lt;&gt;"Ja",VLOOKUP($C1808,Listen!$A$2:$F$45,5,0)="Nein",D1808&lt;IF(C1808="LNG Anbindungsanlagen gemäß separater Festlegung",2022,2023)),$AC1808,$AA1808),0)</f>
        <v>0</v>
      </c>
      <c r="AH1808" s="49">
        <f>IFERROR(IF(OR($V1808&lt;&gt;"Ja",VLOOKUP($C1808,Listen!$A$2:$F$45,5,0)="Nein",D1808&lt;IF(C1808="LNG Anbindungsanlagen gemäß separater Festlegung",2022,2023)),$AC1808,$AA1808),0)</f>
        <v>0</v>
      </c>
      <c r="AI1808" s="49">
        <f>IFERROR(IF(OR($W1808&lt;&gt;"Ja",VLOOKUP($C1808,Listen!$A$2:$F$45,6,0)="Nein"),$AC1808,$AB1808),0)</f>
        <v>0</v>
      </c>
      <c r="AJ1808" s="49">
        <f>IFERROR(IF(OR($W1808&lt;&gt;"Ja",VLOOKUP($C1808,Listen!$A$2:$F$45,6,0)="Nein"),$AC1808,$AB1808),0)</f>
        <v>0</v>
      </c>
      <c r="AK1808" s="49">
        <f>IFERROR(IF(OR($W1808&lt;&gt;"Ja",VLOOKUP($C1808,Listen!$A$2:$F$45,6,0)="Nein"),$AC1808,$AB1808),0)</f>
        <v>0</v>
      </c>
      <c r="AL1808" s="51">
        <f t="shared" si="594"/>
        <v>0</v>
      </c>
      <c r="AM1808" s="296">
        <f>IFERROR(IF(VLOOKUP($C1808,Listen!$A$2:$F$45,6,0)="Ja",MAX(BC1808:BD1808),D_SAV!$BC1808),0)</f>
        <v>0</v>
      </c>
      <c r="AN1808" s="51">
        <f t="shared" si="595"/>
        <v>0</v>
      </c>
      <c r="AP1808" s="304">
        <f t="shared" si="596"/>
        <v>0</v>
      </c>
      <c r="AQ1808" s="304">
        <f t="shared" si="597"/>
        <v>0</v>
      </c>
      <c r="AR1808" s="304">
        <f t="shared" si="598"/>
        <v>0</v>
      </c>
      <c r="AS1808" s="304">
        <f t="shared" si="599"/>
        <v>0</v>
      </c>
      <c r="AT1808" s="304">
        <f t="shared" si="600"/>
        <v>0</v>
      </c>
      <c r="AU1808" s="304">
        <f t="shared" si="601"/>
        <v>0</v>
      </c>
      <c r="AV1808" s="304">
        <f t="shared" si="602"/>
        <v>0</v>
      </c>
      <c r="AW1808" s="304">
        <f t="shared" si="603"/>
        <v>0</v>
      </c>
      <c r="AX1808" s="304">
        <f t="shared" si="604"/>
        <v>0</v>
      </c>
      <c r="AY1808" s="304">
        <f t="shared" si="605"/>
        <v>0</v>
      </c>
      <c r="AZ1808" s="304">
        <f t="shared" si="606"/>
        <v>0</v>
      </c>
      <c r="BA1808" s="304">
        <f t="shared" si="607"/>
        <v>0</v>
      </c>
      <c r="BB1808" s="304">
        <f t="shared" si="608"/>
        <v>0</v>
      </c>
      <c r="BC1808" s="304">
        <f t="shared" si="609"/>
        <v>0</v>
      </c>
      <c r="BD1808" s="304">
        <f t="shared" si="610"/>
        <v>0</v>
      </c>
      <c r="BE1808" s="304">
        <f>IFERROR(IF(VLOOKUP($C1808,Listen!$A$2:$F$45,6,0)="Ja",BB1808-MAX(BC1808:BD1808),BB1808-BC1808),0)</f>
        <v>0</v>
      </c>
    </row>
    <row r="1809" spans="1:57" x14ac:dyDescent="0.25">
      <c r="A1809" s="320" t="str">
        <f>IF(AND(D1809&lt;&gt;0,C1809&lt;&gt;0,E1809&lt;&gt;0),IF(B1809&lt;&gt;0,CONCATENATE(B1809,"-AGr",VLOOKUP(C1809,Listen!$A$2:$D$45,4,FALSE),"-",D1809,"-",E1809,),CONCATENATE("AGr",VLOOKUP(C1809,Listen!$A$2:$D$45,4,FALSE),"-",D1809,"-",E1809)),"keine vollständige ID")</f>
        <v>keine vollständige ID</v>
      </c>
      <c r="B1809" s="301"/>
      <c r="C1809" s="287"/>
      <c r="D1809" s="34"/>
      <c r="E1809" s="306"/>
      <c r="F1809" s="116"/>
      <c r="G1809" s="17"/>
      <c r="H1809" s="17"/>
      <c r="I1809" s="17"/>
      <c r="J1809" s="17"/>
      <c r="K1809" s="17"/>
      <c r="L1809" s="17"/>
      <c r="M1809" s="17"/>
      <c r="N1809" s="17"/>
      <c r="O1809" s="116"/>
      <c r="P1809" s="117">
        <f>IF(D1809&gt;A_Stammdaten!$B$12,0,SUM(G1809,H1809,J1809,L1809:M1809)-SUM(I1809,K1809,N1809:O1809))</f>
        <v>0</v>
      </c>
      <c r="Q1809" s="17"/>
      <c r="R1809" s="17"/>
      <c r="S1809" s="17"/>
      <c r="T1809" s="17"/>
      <c r="U1809" s="62">
        <f t="shared" si="590"/>
        <v>0</v>
      </c>
      <c r="V1809" s="34"/>
      <c r="W1809" s="34"/>
      <c r="X1809" s="34"/>
      <c r="Y1809" s="34"/>
      <c r="Z1809" s="34"/>
      <c r="AA1809" s="63" t="str">
        <f t="shared" si="591"/>
        <v>-</v>
      </c>
      <c r="AB1809" s="63" t="str">
        <f t="shared" si="592"/>
        <v>-</v>
      </c>
      <c r="AC1809" s="63">
        <f>IF(ISBLANK($C1809),0,VLOOKUP($C1809,Listen!$A$2:$C$45,2,FALSE))</f>
        <v>0</v>
      </c>
      <c r="AD1809" s="63">
        <f>IF(ISBLANK($C1809),0,VLOOKUP($C1809,Listen!$A$2:$C$45,3,FALSE))</f>
        <v>0</v>
      </c>
      <c r="AE1809" s="49">
        <f t="shared" si="593"/>
        <v>0</v>
      </c>
      <c r="AF1809" s="49">
        <f t="shared" si="593"/>
        <v>0</v>
      </c>
      <c r="AG1809" s="49">
        <f>IFERROR(IF(OR($V1809&lt;&gt;"Ja",VLOOKUP($C1809,Listen!$A$2:$F$45,5,0)="Nein",D1809&lt;IF(C1809="LNG Anbindungsanlagen gemäß separater Festlegung",2022,2023)),$AC1809,$AA1809),0)</f>
        <v>0</v>
      </c>
      <c r="AH1809" s="49">
        <f>IFERROR(IF(OR($V1809&lt;&gt;"Ja",VLOOKUP($C1809,Listen!$A$2:$F$45,5,0)="Nein",D1809&lt;IF(C1809="LNG Anbindungsanlagen gemäß separater Festlegung",2022,2023)),$AC1809,$AA1809),0)</f>
        <v>0</v>
      </c>
      <c r="AI1809" s="49">
        <f>IFERROR(IF(OR($W1809&lt;&gt;"Ja",VLOOKUP($C1809,Listen!$A$2:$F$45,6,0)="Nein"),$AC1809,$AB1809),0)</f>
        <v>0</v>
      </c>
      <c r="AJ1809" s="49">
        <f>IFERROR(IF(OR($W1809&lt;&gt;"Ja",VLOOKUP($C1809,Listen!$A$2:$F$45,6,0)="Nein"),$AC1809,$AB1809),0)</f>
        <v>0</v>
      </c>
      <c r="AK1809" s="49">
        <f>IFERROR(IF(OR($W1809&lt;&gt;"Ja",VLOOKUP($C1809,Listen!$A$2:$F$45,6,0)="Nein"),$AC1809,$AB1809),0)</f>
        <v>0</v>
      </c>
      <c r="AL1809" s="51">
        <f t="shared" si="594"/>
        <v>0</v>
      </c>
      <c r="AM1809" s="296">
        <f>IFERROR(IF(VLOOKUP($C1809,Listen!$A$2:$F$45,6,0)="Ja",MAX(BC1809:BD1809),D_SAV!$BC1809),0)</f>
        <v>0</v>
      </c>
      <c r="AN1809" s="51">
        <f t="shared" si="595"/>
        <v>0</v>
      </c>
      <c r="AP1809" s="304">
        <f t="shared" si="596"/>
        <v>0</v>
      </c>
      <c r="AQ1809" s="304">
        <f t="shared" si="597"/>
        <v>0</v>
      </c>
      <c r="AR1809" s="304">
        <f t="shared" si="598"/>
        <v>0</v>
      </c>
      <c r="AS1809" s="304">
        <f t="shared" si="599"/>
        <v>0</v>
      </c>
      <c r="AT1809" s="304">
        <f t="shared" si="600"/>
        <v>0</v>
      </c>
      <c r="AU1809" s="304">
        <f t="shared" si="601"/>
        <v>0</v>
      </c>
      <c r="AV1809" s="304">
        <f t="shared" si="602"/>
        <v>0</v>
      </c>
      <c r="AW1809" s="304">
        <f t="shared" si="603"/>
        <v>0</v>
      </c>
      <c r="AX1809" s="304">
        <f t="shared" si="604"/>
        <v>0</v>
      </c>
      <c r="AY1809" s="304">
        <f t="shared" si="605"/>
        <v>0</v>
      </c>
      <c r="AZ1809" s="304">
        <f t="shared" si="606"/>
        <v>0</v>
      </c>
      <c r="BA1809" s="304">
        <f t="shared" si="607"/>
        <v>0</v>
      </c>
      <c r="BB1809" s="304">
        <f t="shared" si="608"/>
        <v>0</v>
      </c>
      <c r="BC1809" s="304">
        <f t="shared" si="609"/>
        <v>0</v>
      </c>
      <c r="BD1809" s="304">
        <f t="shared" si="610"/>
        <v>0</v>
      </c>
      <c r="BE1809" s="304">
        <f>IFERROR(IF(VLOOKUP($C1809,Listen!$A$2:$F$45,6,0)="Ja",BB1809-MAX(BC1809:BD1809),BB1809-BC1809),0)</f>
        <v>0</v>
      </c>
    </row>
    <row r="1810" spans="1:57" x14ac:dyDescent="0.25">
      <c r="A1810" s="320" t="str">
        <f>IF(AND(D1810&lt;&gt;0,C1810&lt;&gt;0,E1810&lt;&gt;0),IF(B1810&lt;&gt;0,CONCATENATE(B1810,"-AGr",VLOOKUP(C1810,Listen!$A$2:$D$45,4,FALSE),"-",D1810,"-",E1810,),CONCATENATE("AGr",VLOOKUP(C1810,Listen!$A$2:$D$45,4,FALSE),"-",D1810,"-",E1810)),"keine vollständige ID")</f>
        <v>keine vollständige ID</v>
      </c>
      <c r="B1810" s="301"/>
      <c r="C1810" s="287"/>
      <c r="D1810" s="34"/>
      <c r="E1810" s="306"/>
      <c r="F1810" s="116"/>
      <c r="G1810" s="17"/>
      <c r="H1810" s="17"/>
      <c r="I1810" s="17"/>
      <c r="J1810" s="17"/>
      <c r="K1810" s="17"/>
      <c r="L1810" s="17"/>
      <c r="M1810" s="17"/>
      <c r="N1810" s="17"/>
      <c r="O1810" s="116"/>
      <c r="P1810" s="117">
        <f>IF(D1810&gt;A_Stammdaten!$B$12,0,SUM(G1810,H1810,J1810,L1810:M1810)-SUM(I1810,K1810,N1810:O1810))</f>
        <v>0</v>
      </c>
      <c r="Q1810" s="17"/>
      <c r="R1810" s="17"/>
      <c r="S1810" s="17"/>
      <c r="T1810" s="17"/>
      <c r="U1810" s="62">
        <f t="shared" si="590"/>
        <v>0</v>
      </c>
      <c r="V1810" s="34"/>
      <c r="W1810" s="34"/>
      <c r="X1810" s="34"/>
      <c r="Y1810" s="34"/>
      <c r="Z1810" s="34"/>
      <c r="AA1810" s="63" t="str">
        <f t="shared" si="591"/>
        <v>-</v>
      </c>
      <c r="AB1810" s="63" t="str">
        <f t="shared" si="592"/>
        <v>-</v>
      </c>
      <c r="AC1810" s="63">
        <f>IF(ISBLANK($C1810),0,VLOOKUP($C1810,Listen!$A$2:$C$45,2,FALSE))</f>
        <v>0</v>
      </c>
      <c r="AD1810" s="63">
        <f>IF(ISBLANK($C1810),0,VLOOKUP($C1810,Listen!$A$2:$C$45,3,FALSE))</f>
        <v>0</v>
      </c>
      <c r="AE1810" s="49">
        <f t="shared" si="593"/>
        <v>0</v>
      </c>
      <c r="AF1810" s="49">
        <f t="shared" si="593"/>
        <v>0</v>
      </c>
      <c r="AG1810" s="49">
        <f>IFERROR(IF(OR($V1810&lt;&gt;"Ja",VLOOKUP($C1810,Listen!$A$2:$F$45,5,0)="Nein",D1810&lt;IF(C1810="LNG Anbindungsanlagen gemäß separater Festlegung",2022,2023)),$AC1810,$AA1810),0)</f>
        <v>0</v>
      </c>
      <c r="AH1810" s="49">
        <f>IFERROR(IF(OR($V1810&lt;&gt;"Ja",VLOOKUP($C1810,Listen!$A$2:$F$45,5,0)="Nein",D1810&lt;IF(C1810="LNG Anbindungsanlagen gemäß separater Festlegung",2022,2023)),$AC1810,$AA1810),0)</f>
        <v>0</v>
      </c>
      <c r="AI1810" s="49">
        <f>IFERROR(IF(OR($W1810&lt;&gt;"Ja",VLOOKUP($C1810,Listen!$A$2:$F$45,6,0)="Nein"),$AC1810,$AB1810),0)</f>
        <v>0</v>
      </c>
      <c r="AJ1810" s="49">
        <f>IFERROR(IF(OR($W1810&lt;&gt;"Ja",VLOOKUP($C1810,Listen!$A$2:$F$45,6,0)="Nein"),$AC1810,$AB1810),0)</f>
        <v>0</v>
      </c>
      <c r="AK1810" s="49">
        <f>IFERROR(IF(OR($W1810&lt;&gt;"Ja",VLOOKUP($C1810,Listen!$A$2:$F$45,6,0)="Nein"),$AC1810,$AB1810),0)</f>
        <v>0</v>
      </c>
      <c r="AL1810" s="51">
        <f t="shared" si="594"/>
        <v>0</v>
      </c>
      <c r="AM1810" s="296">
        <f>IFERROR(IF(VLOOKUP($C1810,Listen!$A$2:$F$45,6,0)="Ja",MAX(BC1810:BD1810),D_SAV!$BC1810),0)</f>
        <v>0</v>
      </c>
      <c r="AN1810" s="51">
        <f t="shared" si="595"/>
        <v>0</v>
      </c>
      <c r="AP1810" s="304">
        <f t="shared" si="596"/>
        <v>0</v>
      </c>
      <c r="AQ1810" s="304">
        <f t="shared" si="597"/>
        <v>0</v>
      </c>
      <c r="AR1810" s="304">
        <f t="shared" si="598"/>
        <v>0</v>
      </c>
      <c r="AS1810" s="304">
        <f t="shared" si="599"/>
        <v>0</v>
      </c>
      <c r="AT1810" s="304">
        <f t="shared" si="600"/>
        <v>0</v>
      </c>
      <c r="AU1810" s="304">
        <f t="shared" si="601"/>
        <v>0</v>
      </c>
      <c r="AV1810" s="304">
        <f t="shared" si="602"/>
        <v>0</v>
      </c>
      <c r="AW1810" s="304">
        <f t="shared" si="603"/>
        <v>0</v>
      </c>
      <c r="AX1810" s="304">
        <f t="shared" si="604"/>
        <v>0</v>
      </c>
      <c r="AY1810" s="304">
        <f t="shared" si="605"/>
        <v>0</v>
      </c>
      <c r="AZ1810" s="304">
        <f t="shared" si="606"/>
        <v>0</v>
      </c>
      <c r="BA1810" s="304">
        <f t="shared" si="607"/>
        <v>0</v>
      </c>
      <c r="BB1810" s="304">
        <f t="shared" si="608"/>
        <v>0</v>
      </c>
      <c r="BC1810" s="304">
        <f t="shared" si="609"/>
        <v>0</v>
      </c>
      <c r="BD1810" s="304">
        <f t="shared" si="610"/>
        <v>0</v>
      </c>
      <c r="BE1810" s="304">
        <f>IFERROR(IF(VLOOKUP($C1810,Listen!$A$2:$F$45,6,0)="Ja",BB1810-MAX(BC1810:BD1810),BB1810-BC1810),0)</f>
        <v>0</v>
      </c>
    </row>
    <row r="1811" spans="1:57" x14ac:dyDescent="0.25">
      <c r="A1811" s="320" t="str">
        <f>IF(AND(D1811&lt;&gt;0,C1811&lt;&gt;0,E1811&lt;&gt;0),IF(B1811&lt;&gt;0,CONCATENATE(B1811,"-AGr",VLOOKUP(C1811,Listen!$A$2:$D$45,4,FALSE),"-",D1811,"-",E1811,),CONCATENATE("AGr",VLOOKUP(C1811,Listen!$A$2:$D$45,4,FALSE),"-",D1811,"-",E1811)),"keine vollständige ID")</f>
        <v>keine vollständige ID</v>
      </c>
      <c r="B1811" s="301"/>
      <c r="C1811" s="287"/>
      <c r="D1811" s="34"/>
      <c r="E1811" s="306"/>
      <c r="F1811" s="116"/>
      <c r="G1811" s="17"/>
      <c r="H1811" s="17"/>
      <c r="I1811" s="17"/>
      <c r="J1811" s="17"/>
      <c r="K1811" s="17"/>
      <c r="L1811" s="17"/>
      <c r="M1811" s="17"/>
      <c r="N1811" s="17"/>
      <c r="O1811" s="116"/>
      <c r="P1811" s="117">
        <f>IF(D1811&gt;A_Stammdaten!$B$12,0,SUM(G1811,H1811,J1811,L1811:M1811)-SUM(I1811,K1811,N1811:O1811))</f>
        <v>0</v>
      </c>
      <c r="Q1811" s="17"/>
      <c r="R1811" s="17"/>
      <c r="S1811" s="17"/>
      <c r="T1811" s="17"/>
      <c r="U1811" s="62">
        <f t="shared" si="590"/>
        <v>0</v>
      </c>
      <c r="V1811" s="34"/>
      <c r="W1811" s="34"/>
      <c r="X1811" s="34"/>
      <c r="Y1811" s="34"/>
      <c r="Z1811" s="34"/>
      <c r="AA1811" s="63" t="str">
        <f t="shared" si="591"/>
        <v>-</v>
      </c>
      <c r="AB1811" s="63" t="str">
        <f t="shared" si="592"/>
        <v>-</v>
      </c>
      <c r="AC1811" s="63">
        <f>IF(ISBLANK($C1811),0,VLOOKUP($C1811,Listen!$A$2:$C$45,2,FALSE))</f>
        <v>0</v>
      </c>
      <c r="AD1811" s="63">
        <f>IF(ISBLANK($C1811),0,VLOOKUP($C1811,Listen!$A$2:$C$45,3,FALSE))</f>
        <v>0</v>
      </c>
      <c r="AE1811" s="49">
        <f t="shared" si="593"/>
        <v>0</v>
      </c>
      <c r="AF1811" s="49">
        <f t="shared" si="593"/>
        <v>0</v>
      </c>
      <c r="AG1811" s="49">
        <f>IFERROR(IF(OR($V1811&lt;&gt;"Ja",VLOOKUP($C1811,Listen!$A$2:$F$45,5,0)="Nein",D1811&lt;IF(C1811="LNG Anbindungsanlagen gemäß separater Festlegung",2022,2023)),$AC1811,$AA1811),0)</f>
        <v>0</v>
      </c>
      <c r="AH1811" s="49">
        <f>IFERROR(IF(OR($V1811&lt;&gt;"Ja",VLOOKUP($C1811,Listen!$A$2:$F$45,5,0)="Nein",D1811&lt;IF(C1811="LNG Anbindungsanlagen gemäß separater Festlegung",2022,2023)),$AC1811,$AA1811),0)</f>
        <v>0</v>
      </c>
      <c r="AI1811" s="49">
        <f>IFERROR(IF(OR($W1811&lt;&gt;"Ja",VLOOKUP($C1811,Listen!$A$2:$F$45,6,0)="Nein"),$AC1811,$AB1811),0)</f>
        <v>0</v>
      </c>
      <c r="AJ1811" s="49">
        <f>IFERROR(IF(OR($W1811&lt;&gt;"Ja",VLOOKUP($C1811,Listen!$A$2:$F$45,6,0)="Nein"),$AC1811,$AB1811),0)</f>
        <v>0</v>
      </c>
      <c r="AK1811" s="49">
        <f>IFERROR(IF(OR($W1811&lt;&gt;"Ja",VLOOKUP($C1811,Listen!$A$2:$F$45,6,0)="Nein"),$AC1811,$AB1811),0)</f>
        <v>0</v>
      </c>
      <c r="AL1811" s="51">
        <f t="shared" si="594"/>
        <v>0</v>
      </c>
      <c r="AM1811" s="296">
        <f>IFERROR(IF(VLOOKUP($C1811,Listen!$A$2:$F$45,6,0)="Ja",MAX(BC1811:BD1811),D_SAV!$BC1811),0)</f>
        <v>0</v>
      </c>
      <c r="AN1811" s="51">
        <f t="shared" si="595"/>
        <v>0</v>
      </c>
      <c r="AP1811" s="304">
        <f t="shared" si="596"/>
        <v>0</v>
      </c>
      <c r="AQ1811" s="304">
        <f t="shared" si="597"/>
        <v>0</v>
      </c>
      <c r="AR1811" s="304">
        <f t="shared" si="598"/>
        <v>0</v>
      </c>
      <c r="AS1811" s="304">
        <f t="shared" si="599"/>
        <v>0</v>
      </c>
      <c r="AT1811" s="304">
        <f t="shared" si="600"/>
        <v>0</v>
      </c>
      <c r="AU1811" s="304">
        <f t="shared" si="601"/>
        <v>0</v>
      </c>
      <c r="AV1811" s="304">
        <f t="shared" si="602"/>
        <v>0</v>
      </c>
      <c r="AW1811" s="304">
        <f t="shared" si="603"/>
        <v>0</v>
      </c>
      <c r="AX1811" s="304">
        <f t="shared" si="604"/>
        <v>0</v>
      </c>
      <c r="AY1811" s="304">
        <f t="shared" si="605"/>
        <v>0</v>
      </c>
      <c r="AZ1811" s="304">
        <f t="shared" si="606"/>
        <v>0</v>
      </c>
      <c r="BA1811" s="304">
        <f t="shared" si="607"/>
        <v>0</v>
      </c>
      <c r="BB1811" s="304">
        <f t="shared" si="608"/>
        <v>0</v>
      </c>
      <c r="BC1811" s="304">
        <f t="shared" si="609"/>
        <v>0</v>
      </c>
      <c r="BD1811" s="304">
        <f t="shared" si="610"/>
        <v>0</v>
      </c>
      <c r="BE1811" s="304">
        <f>IFERROR(IF(VLOOKUP($C1811,Listen!$A$2:$F$45,6,0)="Ja",BB1811-MAX(BC1811:BD1811),BB1811-BC1811),0)</f>
        <v>0</v>
      </c>
    </row>
    <row r="1812" spans="1:57" x14ac:dyDescent="0.25">
      <c r="A1812" s="320" t="str">
        <f>IF(AND(D1812&lt;&gt;0,C1812&lt;&gt;0,E1812&lt;&gt;0),IF(B1812&lt;&gt;0,CONCATENATE(B1812,"-AGr",VLOOKUP(C1812,Listen!$A$2:$D$45,4,FALSE),"-",D1812,"-",E1812,),CONCATENATE("AGr",VLOOKUP(C1812,Listen!$A$2:$D$45,4,FALSE),"-",D1812,"-",E1812)),"keine vollständige ID")</f>
        <v>keine vollständige ID</v>
      </c>
      <c r="B1812" s="301"/>
      <c r="C1812" s="287"/>
      <c r="D1812" s="34"/>
      <c r="E1812" s="306"/>
      <c r="F1812" s="116"/>
      <c r="G1812" s="17"/>
      <c r="H1812" s="17"/>
      <c r="I1812" s="17"/>
      <c r="J1812" s="17"/>
      <c r="K1812" s="17"/>
      <c r="L1812" s="17"/>
      <c r="M1812" s="17"/>
      <c r="N1812" s="17"/>
      <c r="O1812" s="116"/>
      <c r="P1812" s="117">
        <f>IF(D1812&gt;A_Stammdaten!$B$12,0,SUM(G1812,H1812,J1812,L1812:M1812)-SUM(I1812,K1812,N1812:O1812))</f>
        <v>0</v>
      </c>
      <c r="Q1812" s="17"/>
      <c r="R1812" s="17"/>
      <c r="S1812" s="17"/>
      <c r="T1812" s="17"/>
      <c r="U1812" s="62">
        <f t="shared" si="590"/>
        <v>0</v>
      </c>
      <c r="V1812" s="34"/>
      <c r="W1812" s="34"/>
      <c r="X1812" s="34"/>
      <c r="Y1812" s="34"/>
      <c r="Z1812" s="34"/>
      <c r="AA1812" s="63" t="str">
        <f t="shared" si="591"/>
        <v>-</v>
      </c>
      <c r="AB1812" s="63" t="str">
        <f t="shared" si="592"/>
        <v>-</v>
      </c>
      <c r="AC1812" s="63">
        <f>IF(ISBLANK($C1812),0,VLOOKUP($C1812,Listen!$A$2:$C$45,2,FALSE))</f>
        <v>0</v>
      </c>
      <c r="AD1812" s="63">
        <f>IF(ISBLANK($C1812),0,VLOOKUP($C1812,Listen!$A$2:$C$45,3,FALSE))</f>
        <v>0</v>
      </c>
      <c r="AE1812" s="49">
        <f t="shared" si="593"/>
        <v>0</v>
      </c>
      <c r="AF1812" s="49">
        <f t="shared" si="593"/>
        <v>0</v>
      </c>
      <c r="AG1812" s="49">
        <f>IFERROR(IF(OR($V1812&lt;&gt;"Ja",VLOOKUP($C1812,Listen!$A$2:$F$45,5,0)="Nein",D1812&lt;IF(C1812="LNG Anbindungsanlagen gemäß separater Festlegung",2022,2023)),$AC1812,$AA1812),0)</f>
        <v>0</v>
      </c>
      <c r="AH1812" s="49">
        <f>IFERROR(IF(OR($V1812&lt;&gt;"Ja",VLOOKUP($C1812,Listen!$A$2:$F$45,5,0)="Nein",D1812&lt;IF(C1812="LNG Anbindungsanlagen gemäß separater Festlegung",2022,2023)),$AC1812,$AA1812),0)</f>
        <v>0</v>
      </c>
      <c r="AI1812" s="49">
        <f>IFERROR(IF(OR($W1812&lt;&gt;"Ja",VLOOKUP($C1812,Listen!$A$2:$F$45,6,0)="Nein"),$AC1812,$AB1812),0)</f>
        <v>0</v>
      </c>
      <c r="AJ1812" s="49">
        <f>IFERROR(IF(OR($W1812&lt;&gt;"Ja",VLOOKUP($C1812,Listen!$A$2:$F$45,6,0)="Nein"),$AC1812,$AB1812),0)</f>
        <v>0</v>
      </c>
      <c r="AK1812" s="49">
        <f>IFERROR(IF(OR($W1812&lt;&gt;"Ja",VLOOKUP($C1812,Listen!$A$2:$F$45,6,0)="Nein"),$AC1812,$AB1812),0)</f>
        <v>0</v>
      </c>
      <c r="AL1812" s="51">
        <f t="shared" si="594"/>
        <v>0</v>
      </c>
      <c r="AM1812" s="296">
        <f>IFERROR(IF(VLOOKUP($C1812,Listen!$A$2:$F$45,6,0)="Ja",MAX(BC1812:BD1812),D_SAV!$BC1812),0)</f>
        <v>0</v>
      </c>
      <c r="AN1812" s="51">
        <f t="shared" si="595"/>
        <v>0</v>
      </c>
      <c r="AP1812" s="304">
        <f t="shared" si="596"/>
        <v>0</v>
      </c>
      <c r="AQ1812" s="304">
        <f t="shared" si="597"/>
        <v>0</v>
      </c>
      <c r="AR1812" s="304">
        <f t="shared" si="598"/>
        <v>0</v>
      </c>
      <c r="AS1812" s="304">
        <f t="shared" si="599"/>
        <v>0</v>
      </c>
      <c r="AT1812" s="304">
        <f t="shared" si="600"/>
        <v>0</v>
      </c>
      <c r="AU1812" s="304">
        <f t="shared" si="601"/>
        <v>0</v>
      </c>
      <c r="AV1812" s="304">
        <f t="shared" si="602"/>
        <v>0</v>
      </c>
      <c r="AW1812" s="304">
        <f t="shared" si="603"/>
        <v>0</v>
      </c>
      <c r="AX1812" s="304">
        <f t="shared" si="604"/>
        <v>0</v>
      </c>
      <c r="AY1812" s="304">
        <f t="shared" si="605"/>
        <v>0</v>
      </c>
      <c r="AZ1812" s="304">
        <f t="shared" si="606"/>
        <v>0</v>
      </c>
      <c r="BA1812" s="304">
        <f t="shared" si="607"/>
        <v>0</v>
      </c>
      <c r="BB1812" s="304">
        <f t="shared" si="608"/>
        <v>0</v>
      </c>
      <c r="BC1812" s="304">
        <f t="shared" si="609"/>
        <v>0</v>
      </c>
      <c r="BD1812" s="304">
        <f t="shared" si="610"/>
        <v>0</v>
      </c>
      <c r="BE1812" s="304">
        <f>IFERROR(IF(VLOOKUP($C1812,Listen!$A$2:$F$45,6,0)="Ja",BB1812-MAX(BC1812:BD1812),BB1812-BC1812),0)</f>
        <v>0</v>
      </c>
    </row>
    <row r="1813" spans="1:57" x14ac:dyDescent="0.25">
      <c r="A1813" s="320" t="str">
        <f>IF(AND(D1813&lt;&gt;0,C1813&lt;&gt;0,E1813&lt;&gt;0),IF(B1813&lt;&gt;0,CONCATENATE(B1813,"-AGr",VLOOKUP(C1813,Listen!$A$2:$D$45,4,FALSE),"-",D1813,"-",E1813,),CONCATENATE("AGr",VLOOKUP(C1813,Listen!$A$2:$D$45,4,FALSE),"-",D1813,"-",E1813)),"keine vollständige ID")</f>
        <v>keine vollständige ID</v>
      </c>
      <c r="B1813" s="301"/>
      <c r="C1813" s="287"/>
      <c r="D1813" s="34"/>
      <c r="E1813" s="306"/>
      <c r="F1813" s="116"/>
      <c r="G1813" s="17"/>
      <c r="H1813" s="17"/>
      <c r="I1813" s="17"/>
      <c r="J1813" s="17"/>
      <c r="K1813" s="17"/>
      <c r="L1813" s="17"/>
      <c r="M1813" s="17"/>
      <c r="N1813" s="17"/>
      <c r="O1813" s="116"/>
      <c r="P1813" s="117">
        <f>IF(D1813&gt;A_Stammdaten!$B$12,0,SUM(G1813,H1813,J1813,L1813:M1813)-SUM(I1813,K1813,N1813:O1813))</f>
        <v>0</v>
      </c>
      <c r="Q1813" s="17"/>
      <c r="R1813" s="17"/>
      <c r="S1813" s="17"/>
      <c r="T1813" s="17"/>
      <c r="U1813" s="62">
        <f t="shared" si="590"/>
        <v>0</v>
      </c>
      <c r="V1813" s="34"/>
      <c r="W1813" s="34"/>
      <c r="X1813" s="34"/>
      <c r="Y1813" s="34"/>
      <c r="Z1813" s="34"/>
      <c r="AA1813" s="63" t="str">
        <f t="shared" si="591"/>
        <v>-</v>
      </c>
      <c r="AB1813" s="63" t="str">
        <f t="shared" si="592"/>
        <v>-</v>
      </c>
      <c r="AC1813" s="63">
        <f>IF(ISBLANK($C1813),0,VLOOKUP($C1813,Listen!$A$2:$C$45,2,FALSE))</f>
        <v>0</v>
      </c>
      <c r="AD1813" s="63">
        <f>IF(ISBLANK($C1813),0,VLOOKUP($C1813,Listen!$A$2:$C$45,3,FALSE))</f>
        <v>0</v>
      </c>
      <c r="AE1813" s="49">
        <f t="shared" si="593"/>
        <v>0</v>
      </c>
      <c r="AF1813" s="49">
        <f t="shared" si="593"/>
        <v>0</v>
      </c>
      <c r="AG1813" s="49">
        <f>IFERROR(IF(OR($V1813&lt;&gt;"Ja",VLOOKUP($C1813,Listen!$A$2:$F$45,5,0)="Nein",D1813&lt;IF(C1813="LNG Anbindungsanlagen gemäß separater Festlegung",2022,2023)),$AC1813,$AA1813),0)</f>
        <v>0</v>
      </c>
      <c r="AH1813" s="49">
        <f>IFERROR(IF(OR($V1813&lt;&gt;"Ja",VLOOKUP($C1813,Listen!$A$2:$F$45,5,0)="Nein",D1813&lt;IF(C1813="LNG Anbindungsanlagen gemäß separater Festlegung",2022,2023)),$AC1813,$AA1813),0)</f>
        <v>0</v>
      </c>
      <c r="AI1813" s="49">
        <f>IFERROR(IF(OR($W1813&lt;&gt;"Ja",VLOOKUP($C1813,Listen!$A$2:$F$45,6,0)="Nein"),$AC1813,$AB1813),0)</f>
        <v>0</v>
      </c>
      <c r="AJ1813" s="49">
        <f>IFERROR(IF(OR($W1813&lt;&gt;"Ja",VLOOKUP($C1813,Listen!$A$2:$F$45,6,0)="Nein"),$AC1813,$AB1813),0)</f>
        <v>0</v>
      </c>
      <c r="AK1813" s="49">
        <f>IFERROR(IF(OR($W1813&lt;&gt;"Ja",VLOOKUP($C1813,Listen!$A$2:$F$45,6,0)="Nein"),$AC1813,$AB1813),0)</f>
        <v>0</v>
      </c>
      <c r="AL1813" s="51">
        <f t="shared" si="594"/>
        <v>0</v>
      </c>
      <c r="AM1813" s="296">
        <f>IFERROR(IF(VLOOKUP($C1813,Listen!$A$2:$F$45,6,0)="Ja",MAX(BC1813:BD1813),D_SAV!$BC1813),0)</f>
        <v>0</v>
      </c>
      <c r="AN1813" s="51">
        <f t="shared" si="595"/>
        <v>0</v>
      </c>
      <c r="AP1813" s="304">
        <f t="shared" si="596"/>
        <v>0</v>
      </c>
      <c r="AQ1813" s="304">
        <f t="shared" si="597"/>
        <v>0</v>
      </c>
      <c r="AR1813" s="304">
        <f t="shared" si="598"/>
        <v>0</v>
      </c>
      <c r="AS1813" s="304">
        <f t="shared" si="599"/>
        <v>0</v>
      </c>
      <c r="AT1813" s="304">
        <f t="shared" si="600"/>
        <v>0</v>
      </c>
      <c r="AU1813" s="304">
        <f t="shared" si="601"/>
        <v>0</v>
      </c>
      <c r="AV1813" s="304">
        <f t="shared" si="602"/>
        <v>0</v>
      </c>
      <c r="AW1813" s="304">
        <f t="shared" si="603"/>
        <v>0</v>
      </c>
      <c r="AX1813" s="304">
        <f t="shared" si="604"/>
        <v>0</v>
      </c>
      <c r="AY1813" s="304">
        <f t="shared" si="605"/>
        <v>0</v>
      </c>
      <c r="AZ1813" s="304">
        <f t="shared" si="606"/>
        <v>0</v>
      </c>
      <c r="BA1813" s="304">
        <f t="shared" si="607"/>
        <v>0</v>
      </c>
      <c r="BB1813" s="304">
        <f t="shared" si="608"/>
        <v>0</v>
      </c>
      <c r="BC1813" s="304">
        <f t="shared" si="609"/>
        <v>0</v>
      </c>
      <c r="BD1813" s="304">
        <f t="shared" si="610"/>
        <v>0</v>
      </c>
      <c r="BE1813" s="304">
        <f>IFERROR(IF(VLOOKUP($C1813,Listen!$A$2:$F$45,6,0)="Ja",BB1813-MAX(BC1813:BD1813),BB1813-BC1813),0)</f>
        <v>0</v>
      </c>
    </row>
    <row r="1814" spans="1:57" x14ac:dyDescent="0.25">
      <c r="A1814" s="320" t="str">
        <f>IF(AND(D1814&lt;&gt;0,C1814&lt;&gt;0,E1814&lt;&gt;0),IF(B1814&lt;&gt;0,CONCATENATE(B1814,"-AGr",VLOOKUP(C1814,Listen!$A$2:$D$45,4,FALSE),"-",D1814,"-",E1814,),CONCATENATE("AGr",VLOOKUP(C1814,Listen!$A$2:$D$45,4,FALSE),"-",D1814,"-",E1814)),"keine vollständige ID")</f>
        <v>keine vollständige ID</v>
      </c>
      <c r="B1814" s="301"/>
      <c r="C1814" s="287"/>
      <c r="D1814" s="34"/>
      <c r="E1814" s="306"/>
      <c r="F1814" s="116"/>
      <c r="G1814" s="17"/>
      <c r="H1814" s="17"/>
      <c r="I1814" s="17"/>
      <c r="J1814" s="17"/>
      <c r="K1814" s="17"/>
      <c r="L1814" s="17"/>
      <c r="M1814" s="17"/>
      <c r="N1814" s="17"/>
      <c r="O1814" s="116"/>
      <c r="P1814" s="117">
        <f>IF(D1814&gt;A_Stammdaten!$B$12,0,SUM(G1814,H1814,J1814,L1814:M1814)-SUM(I1814,K1814,N1814:O1814))</f>
        <v>0</v>
      </c>
      <c r="Q1814" s="17"/>
      <c r="R1814" s="17"/>
      <c r="S1814" s="17"/>
      <c r="T1814" s="17"/>
      <c r="U1814" s="62">
        <f t="shared" si="590"/>
        <v>0</v>
      </c>
      <c r="V1814" s="34"/>
      <c r="W1814" s="34"/>
      <c r="X1814" s="34"/>
      <c r="Y1814" s="34"/>
      <c r="Z1814" s="34"/>
      <c r="AA1814" s="63" t="str">
        <f t="shared" si="591"/>
        <v>-</v>
      </c>
      <c r="AB1814" s="63" t="str">
        <f t="shared" si="592"/>
        <v>-</v>
      </c>
      <c r="AC1814" s="63">
        <f>IF(ISBLANK($C1814),0,VLOOKUP($C1814,Listen!$A$2:$C$45,2,FALSE))</f>
        <v>0</v>
      </c>
      <c r="AD1814" s="63">
        <f>IF(ISBLANK($C1814),0,VLOOKUP($C1814,Listen!$A$2:$C$45,3,FALSE))</f>
        <v>0</v>
      </c>
      <c r="AE1814" s="49">
        <f t="shared" si="593"/>
        <v>0</v>
      </c>
      <c r="AF1814" s="49">
        <f t="shared" si="593"/>
        <v>0</v>
      </c>
      <c r="AG1814" s="49">
        <f>IFERROR(IF(OR($V1814&lt;&gt;"Ja",VLOOKUP($C1814,Listen!$A$2:$F$45,5,0)="Nein",D1814&lt;IF(C1814="LNG Anbindungsanlagen gemäß separater Festlegung",2022,2023)),$AC1814,$AA1814),0)</f>
        <v>0</v>
      </c>
      <c r="AH1814" s="49">
        <f>IFERROR(IF(OR($V1814&lt;&gt;"Ja",VLOOKUP($C1814,Listen!$A$2:$F$45,5,0)="Nein",D1814&lt;IF(C1814="LNG Anbindungsanlagen gemäß separater Festlegung",2022,2023)),$AC1814,$AA1814),0)</f>
        <v>0</v>
      </c>
      <c r="AI1814" s="49">
        <f>IFERROR(IF(OR($W1814&lt;&gt;"Ja",VLOOKUP($C1814,Listen!$A$2:$F$45,6,0)="Nein"),$AC1814,$AB1814),0)</f>
        <v>0</v>
      </c>
      <c r="AJ1814" s="49">
        <f>IFERROR(IF(OR($W1814&lt;&gt;"Ja",VLOOKUP($C1814,Listen!$A$2:$F$45,6,0)="Nein"),$AC1814,$AB1814),0)</f>
        <v>0</v>
      </c>
      <c r="AK1814" s="49">
        <f>IFERROR(IF(OR($W1814&lt;&gt;"Ja",VLOOKUP($C1814,Listen!$A$2:$F$45,6,0)="Nein"),$AC1814,$AB1814),0)</f>
        <v>0</v>
      </c>
      <c r="AL1814" s="51">
        <f t="shared" si="594"/>
        <v>0</v>
      </c>
      <c r="AM1814" s="296">
        <f>IFERROR(IF(VLOOKUP($C1814,Listen!$A$2:$F$45,6,0)="Ja",MAX(BC1814:BD1814),D_SAV!$BC1814),0)</f>
        <v>0</v>
      </c>
      <c r="AN1814" s="51">
        <f t="shared" si="595"/>
        <v>0</v>
      </c>
      <c r="AP1814" s="304">
        <f t="shared" si="596"/>
        <v>0</v>
      </c>
      <c r="AQ1814" s="304">
        <f t="shared" si="597"/>
        <v>0</v>
      </c>
      <c r="AR1814" s="304">
        <f t="shared" si="598"/>
        <v>0</v>
      </c>
      <c r="AS1814" s="304">
        <f t="shared" si="599"/>
        <v>0</v>
      </c>
      <c r="AT1814" s="304">
        <f t="shared" si="600"/>
        <v>0</v>
      </c>
      <c r="AU1814" s="304">
        <f t="shared" si="601"/>
        <v>0</v>
      </c>
      <c r="AV1814" s="304">
        <f t="shared" si="602"/>
        <v>0</v>
      </c>
      <c r="AW1814" s="304">
        <f t="shared" si="603"/>
        <v>0</v>
      </c>
      <c r="AX1814" s="304">
        <f t="shared" si="604"/>
        <v>0</v>
      </c>
      <c r="AY1814" s="304">
        <f t="shared" si="605"/>
        <v>0</v>
      </c>
      <c r="AZ1814" s="304">
        <f t="shared" si="606"/>
        <v>0</v>
      </c>
      <c r="BA1814" s="304">
        <f t="shared" si="607"/>
        <v>0</v>
      </c>
      <c r="BB1814" s="304">
        <f t="shared" si="608"/>
        <v>0</v>
      </c>
      <c r="BC1814" s="304">
        <f t="shared" si="609"/>
        <v>0</v>
      </c>
      <c r="BD1814" s="304">
        <f t="shared" si="610"/>
        <v>0</v>
      </c>
      <c r="BE1814" s="304">
        <f>IFERROR(IF(VLOOKUP($C1814,Listen!$A$2:$F$45,6,0)="Ja",BB1814-MAX(BC1814:BD1814),BB1814-BC1814),0)</f>
        <v>0</v>
      </c>
    </row>
    <row r="1815" spans="1:57" x14ac:dyDescent="0.25">
      <c r="A1815" s="320" t="str">
        <f>IF(AND(D1815&lt;&gt;0,C1815&lt;&gt;0,E1815&lt;&gt;0),IF(B1815&lt;&gt;0,CONCATENATE(B1815,"-AGr",VLOOKUP(C1815,Listen!$A$2:$D$45,4,FALSE),"-",D1815,"-",E1815,),CONCATENATE("AGr",VLOOKUP(C1815,Listen!$A$2:$D$45,4,FALSE),"-",D1815,"-",E1815)),"keine vollständige ID")</f>
        <v>keine vollständige ID</v>
      </c>
      <c r="B1815" s="301"/>
      <c r="C1815" s="287"/>
      <c r="D1815" s="34"/>
      <c r="E1815" s="306"/>
      <c r="F1815" s="116"/>
      <c r="G1815" s="17"/>
      <c r="H1815" s="17"/>
      <c r="I1815" s="17"/>
      <c r="J1815" s="17"/>
      <c r="K1815" s="17"/>
      <c r="L1815" s="17"/>
      <c r="M1815" s="17"/>
      <c r="N1815" s="17"/>
      <c r="O1815" s="116"/>
      <c r="P1815" s="117">
        <f>IF(D1815&gt;A_Stammdaten!$B$12,0,SUM(G1815,H1815,J1815,L1815:M1815)-SUM(I1815,K1815,N1815:O1815))</f>
        <v>0</v>
      </c>
      <c r="Q1815" s="17"/>
      <c r="R1815" s="17"/>
      <c r="S1815" s="17"/>
      <c r="T1815" s="17"/>
      <c r="U1815" s="62">
        <f t="shared" si="590"/>
        <v>0</v>
      </c>
      <c r="V1815" s="34"/>
      <c r="W1815" s="34"/>
      <c r="X1815" s="34"/>
      <c r="Y1815" s="34"/>
      <c r="Z1815" s="34"/>
      <c r="AA1815" s="63" t="str">
        <f t="shared" si="591"/>
        <v>-</v>
      </c>
      <c r="AB1815" s="63" t="str">
        <f t="shared" si="592"/>
        <v>-</v>
      </c>
      <c r="AC1815" s="63">
        <f>IF(ISBLANK($C1815),0,VLOOKUP($C1815,Listen!$A$2:$C$45,2,FALSE))</f>
        <v>0</v>
      </c>
      <c r="AD1815" s="63">
        <f>IF(ISBLANK($C1815),0,VLOOKUP($C1815,Listen!$A$2:$C$45,3,FALSE))</f>
        <v>0</v>
      </c>
      <c r="AE1815" s="49">
        <f t="shared" si="593"/>
        <v>0</v>
      </c>
      <c r="AF1815" s="49">
        <f t="shared" si="593"/>
        <v>0</v>
      </c>
      <c r="AG1815" s="49">
        <f>IFERROR(IF(OR($V1815&lt;&gt;"Ja",VLOOKUP($C1815,Listen!$A$2:$F$45,5,0)="Nein",D1815&lt;IF(C1815="LNG Anbindungsanlagen gemäß separater Festlegung",2022,2023)),$AC1815,$AA1815),0)</f>
        <v>0</v>
      </c>
      <c r="AH1815" s="49">
        <f>IFERROR(IF(OR($V1815&lt;&gt;"Ja",VLOOKUP($C1815,Listen!$A$2:$F$45,5,0)="Nein",D1815&lt;IF(C1815="LNG Anbindungsanlagen gemäß separater Festlegung",2022,2023)),$AC1815,$AA1815),0)</f>
        <v>0</v>
      </c>
      <c r="AI1815" s="49">
        <f>IFERROR(IF(OR($W1815&lt;&gt;"Ja",VLOOKUP($C1815,Listen!$A$2:$F$45,6,0)="Nein"),$AC1815,$AB1815),0)</f>
        <v>0</v>
      </c>
      <c r="AJ1815" s="49">
        <f>IFERROR(IF(OR($W1815&lt;&gt;"Ja",VLOOKUP($C1815,Listen!$A$2:$F$45,6,0)="Nein"),$AC1815,$AB1815),0)</f>
        <v>0</v>
      </c>
      <c r="AK1815" s="49">
        <f>IFERROR(IF(OR($W1815&lt;&gt;"Ja",VLOOKUP($C1815,Listen!$A$2:$F$45,6,0)="Nein"),$AC1815,$AB1815),0)</f>
        <v>0</v>
      </c>
      <c r="AL1815" s="51">
        <f t="shared" si="594"/>
        <v>0</v>
      </c>
      <c r="AM1815" s="296">
        <f>IFERROR(IF(VLOOKUP($C1815,Listen!$A$2:$F$45,6,0)="Ja",MAX(BC1815:BD1815),D_SAV!$BC1815),0)</f>
        <v>0</v>
      </c>
      <c r="AN1815" s="51">
        <f t="shared" si="595"/>
        <v>0</v>
      </c>
      <c r="AP1815" s="304">
        <f t="shared" si="596"/>
        <v>0</v>
      </c>
      <c r="AQ1815" s="304">
        <f t="shared" si="597"/>
        <v>0</v>
      </c>
      <c r="AR1815" s="304">
        <f t="shared" si="598"/>
        <v>0</v>
      </c>
      <c r="AS1815" s="304">
        <f t="shared" si="599"/>
        <v>0</v>
      </c>
      <c r="AT1815" s="304">
        <f t="shared" si="600"/>
        <v>0</v>
      </c>
      <c r="AU1815" s="304">
        <f t="shared" si="601"/>
        <v>0</v>
      </c>
      <c r="AV1815" s="304">
        <f t="shared" si="602"/>
        <v>0</v>
      </c>
      <c r="AW1815" s="304">
        <f t="shared" si="603"/>
        <v>0</v>
      </c>
      <c r="AX1815" s="304">
        <f t="shared" si="604"/>
        <v>0</v>
      </c>
      <c r="AY1815" s="304">
        <f t="shared" si="605"/>
        <v>0</v>
      </c>
      <c r="AZ1815" s="304">
        <f t="shared" si="606"/>
        <v>0</v>
      </c>
      <c r="BA1815" s="304">
        <f t="shared" si="607"/>
        <v>0</v>
      </c>
      <c r="BB1815" s="304">
        <f t="shared" si="608"/>
        <v>0</v>
      </c>
      <c r="BC1815" s="304">
        <f t="shared" si="609"/>
        <v>0</v>
      </c>
      <c r="BD1815" s="304">
        <f t="shared" si="610"/>
        <v>0</v>
      </c>
      <c r="BE1815" s="304">
        <f>IFERROR(IF(VLOOKUP($C1815,Listen!$A$2:$F$45,6,0)="Ja",BB1815-MAX(BC1815:BD1815),BB1815-BC1815),0)</f>
        <v>0</v>
      </c>
    </row>
    <row r="1816" spans="1:57" x14ac:dyDescent="0.25">
      <c r="A1816" s="320" t="str">
        <f>IF(AND(D1816&lt;&gt;0,C1816&lt;&gt;0,E1816&lt;&gt;0),IF(B1816&lt;&gt;0,CONCATENATE(B1816,"-AGr",VLOOKUP(C1816,Listen!$A$2:$D$45,4,FALSE),"-",D1816,"-",E1816,),CONCATENATE("AGr",VLOOKUP(C1816,Listen!$A$2:$D$45,4,FALSE),"-",D1816,"-",E1816)),"keine vollständige ID")</f>
        <v>keine vollständige ID</v>
      </c>
      <c r="B1816" s="301"/>
      <c r="C1816" s="287"/>
      <c r="D1816" s="34"/>
      <c r="E1816" s="306"/>
      <c r="F1816" s="116"/>
      <c r="G1816" s="17"/>
      <c r="H1816" s="17"/>
      <c r="I1816" s="17"/>
      <c r="J1816" s="17"/>
      <c r="K1816" s="17"/>
      <c r="L1816" s="17"/>
      <c r="M1816" s="17"/>
      <c r="N1816" s="17"/>
      <c r="O1816" s="116"/>
      <c r="P1816" s="117">
        <f>IF(D1816&gt;A_Stammdaten!$B$12,0,SUM(G1816,H1816,J1816,L1816:M1816)-SUM(I1816,K1816,N1816:O1816))</f>
        <v>0</v>
      </c>
      <c r="Q1816" s="17"/>
      <c r="R1816" s="17"/>
      <c r="S1816" s="17"/>
      <c r="T1816" s="17"/>
      <c r="U1816" s="62">
        <f t="shared" si="590"/>
        <v>0</v>
      </c>
      <c r="V1816" s="34"/>
      <c r="W1816" s="34"/>
      <c r="X1816" s="34"/>
      <c r="Y1816" s="34"/>
      <c r="Z1816" s="34"/>
      <c r="AA1816" s="63" t="str">
        <f t="shared" si="591"/>
        <v>-</v>
      </c>
      <c r="AB1816" s="63" t="str">
        <f t="shared" si="592"/>
        <v>-</v>
      </c>
      <c r="AC1816" s="63">
        <f>IF(ISBLANK($C1816),0,VLOOKUP($C1816,Listen!$A$2:$C$45,2,FALSE))</f>
        <v>0</v>
      </c>
      <c r="AD1816" s="63">
        <f>IF(ISBLANK($C1816),0,VLOOKUP($C1816,Listen!$A$2:$C$45,3,FALSE))</f>
        <v>0</v>
      </c>
      <c r="AE1816" s="49">
        <f t="shared" si="593"/>
        <v>0</v>
      </c>
      <c r="AF1816" s="49">
        <f t="shared" si="593"/>
        <v>0</v>
      </c>
      <c r="AG1816" s="49">
        <f>IFERROR(IF(OR($V1816&lt;&gt;"Ja",VLOOKUP($C1816,Listen!$A$2:$F$45,5,0)="Nein",D1816&lt;IF(C1816="LNG Anbindungsanlagen gemäß separater Festlegung",2022,2023)),$AC1816,$AA1816),0)</f>
        <v>0</v>
      </c>
      <c r="AH1816" s="49">
        <f>IFERROR(IF(OR($V1816&lt;&gt;"Ja",VLOOKUP($C1816,Listen!$A$2:$F$45,5,0)="Nein",D1816&lt;IF(C1816="LNG Anbindungsanlagen gemäß separater Festlegung",2022,2023)),$AC1816,$AA1816),0)</f>
        <v>0</v>
      </c>
      <c r="AI1816" s="49">
        <f>IFERROR(IF(OR($W1816&lt;&gt;"Ja",VLOOKUP($C1816,Listen!$A$2:$F$45,6,0)="Nein"),$AC1816,$AB1816),0)</f>
        <v>0</v>
      </c>
      <c r="AJ1816" s="49">
        <f>IFERROR(IF(OR($W1816&lt;&gt;"Ja",VLOOKUP($C1816,Listen!$A$2:$F$45,6,0)="Nein"),$AC1816,$AB1816),0)</f>
        <v>0</v>
      </c>
      <c r="AK1816" s="49">
        <f>IFERROR(IF(OR($W1816&lt;&gt;"Ja",VLOOKUP($C1816,Listen!$A$2:$F$45,6,0)="Nein"),$AC1816,$AB1816),0)</f>
        <v>0</v>
      </c>
      <c r="AL1816" s="51">
        <f t="shared" si="594"/>
        <v>0</v>
      </c>
      <c r="AM1816" s="296">
        <f>IFERROR(IF(VLOOKUP($C1816,Listen!$A$2:$F$45,6,0)="Ja",MAX(BC1816:BD1816),D_SAV!$BC1816),0)</f>
        <v>0</v>
      </c>
      <c r="AN1816" s="51">
        <f t="shared" si="595"/>
        <v>0</v>
      </c>
      <c r="AP1816" s="304">
        <f t="shared" si="596"/>
        <v>0</v>
      </c>
      <c r="AQ1816" s="304">
        <f t="shared" si="597"/>
        <v>0</v>
      </c>
      <c r="AR1816" s="304">
        <f t="shared" si="598"/>
        <v>0</v>
      </c>
      <c r="AS1816" s="304">
        <f t="shared" si="599"/>
        <v>0</v>
      </c>
      <c r="AT1816" s="304">
        <f t="shared" si="600"/>
        <v>0</v>
      </c>
      <c r="AU1816" s="304">
        <f t="shared" si="601"/>
        <v>0</v>
      </c>
      <c r="AV1816" s="304">
        <f t="shared" si="602"/>
        <v>0</v>
      </c>
      <c r="AW1816" s="304">
        <f t="shared" si="603"/>
        <v>0</v>
      </c>
      <c r="AX1816" s="304">
        <f t="shared" si="604"/>
        <v>0</v>
      </c>
      <c r="AY1816" s="304">
        <f t="shared" si="605"/>
        <v>0</v>
      </c>
      <c r="AZ1816" s="304">
        <f t="shared" si="606"/>
        <v>0</v>
      </c>
      <c r="BA1816" s="304">
        <f t="shared" si="607"/>
        <v>0</v>
      </c>
      <c r="BB1816" s="304">
        <f t="shared" si="608"/>
        <v>0</v>
      </c>
      <c r="BC1816" s="304">
        <f t="shared" si="609"/>
        <v>0</v>
      </c>
      <c r="BD1816" s="304">
        <f t="shared" si="610"/>
        <v>0</v>
      </c>
      <c r="BE1816" s="304">
        <f>IFERROR(IF(VLOOKUP($C1816,Listen!$A$2:$F$45,6,0)="Ja",BB1816-MAX(BC1816:BD1816),BB1816-BC1816),0)</f>
        <v>0</v>
      </c>
    </row>
    <row r="1817" spans="1:57" x14ac:dyDescent="0.25">
      <c r="A1817" s="320" t="str">
        <f>IF(AND(D1817&lt;&gt;0,C1817&lt;&gt;0,E1817&lt;&gt;0),IF(B1817&lt;&gt;0,CONCATENATE(B1817,"-AGr",VLOOKUP(C1817,Listen!$A$2:$D$45,4,FALSE),"-",D1817,"-",E1817,),CONCATENATE("AGr",VLOOKUP(C1817,Listen!$A$2:$D$45,4,FALSE),"-",D1817,"-",E1817)),"keine vollständige ID")</f>
        <v>keine vollständige ID</v>
      </c>
      <c r="B1817" s="301"/>
      <c r="C1817" s="287"/>
      <c r="D1817" s="34"/>
      <c r="E1817" s="306"/>
      <c r="F1817" s="116"/>
      <c r="G1817" s="17"/>
      <c r="H1817" s="17"/>
      <c r="I1817" s="17"/>
      <c r="J1817" s="17"/>
      <c r="K1817" s="17"/>
      <c r="L1817" s="17"/>
      <c r="M1817" s="17"/>
      <c r="N1817" s="17"/>
      <c r="O1817" s="116"/>
      <c r="P1817" s="117">
        <f>IF(D1817&gt;A_Stammdaten!$B$12,0,SUM(G1817,H1817,J1817,L1817:M1817)-SUM(I1817,K1817,N1817:O1817))</f>
        <v>0</v>
      </c>
      <c r="Q1817" s="17"/>
      <c r="R1817" s="17"/>
      <c r="S1817" s="17"/>
      <c r="T1817" s="17"/>
      <c r="U1817" s="62">
        <f t="shared" si="590"/>
        <v>0</v>
      </c>
      <c r="V1817" s="34"/>
      <c r="W1817" s="34"/>
      <c r="X1817" s="34"/>
      <c r="Y1817" s="34"/>
      <c r="Z1817" s="34"/>
      <c r="AA1817" s="63" t="str">
        <f t="shared" si="591"/>
        <v>-</v>
      </c>
      <c r="AB1817" s="63" t="str">
        <f t="shared" si="592"/>
        <v>-</v>
      </c>
      <c r="AC1817" s="63">
        <f>IF(ISBLANK($C1817),0,VLOOKUP($C1817,Listen!$A$2:$C$45,2,FALSE))</f>
        <v>0</v>
      </c>
      <c r="AD1817" s="63">
        <f>IF(ISBLANK($C1817),0,VLOOKUP($C1817,Listen!$A$2:$C$45,3,FALSE))</f>
        <v>0</v>
      </c>
      <c r="AE1817" s="49">
        <f t="shared" si="593"/>
        <v>0</v>
      </c>
      <c r="AF1817" s="49">
        <f t="shared" si="593"/>
        <v>0</v>
      </c>
      <c r="AG1817" s="49">
        <f>IFERROR(IF(OR($V1817&lt;&gt;"Ja",VLOOKUP($C1817,Listen!$A$2:$F$45,5,0)="Nein",D1817&lt;IF(C1817="LNG Anbindungsanlagen gemäß separater Festlegung",2022,2023)),$AC1817,$AA1817),0)</f>
        <v>0</v>
      </c>
      <c r="AH1817" s="49">
        <f>IFERROR(IF(OR($V1817&lt;&gt;"Ja",VLOOKUP($C1817,Listen!$A$2:$F$45,5,0)="Nein",D1817&lt;IF(C1817="LNG Anbindungsanlagen gemäß separater Festlegung",2022,2023)),$AC1817,$AA1817),0)</f>
        <v>0</v>
      </c>
      <c r="AI1817" s="49">
        <f>IFERROR(IF(OR($W1817&lt;&gt;"Ja",VLOOKUP($C1817,Listen!$A$2:$F$45,6,0)="Nein"),$AC1817,$AB1817),0)</f>
        <v>0</v>
      </c>
      <c r="AJ1817" s="49">
        <f>IFERROR(IF(OR($W1817&lt;&gt;"Ja",VLOOKUP($C1817,Listen!$A$2:$F$45,6,0)="Nein"),$AC1817,$AB1817),0)</f>
        <v>0</v>
      </c>
      <c r="AK1817" s="49">
        <f>IFERROR(IF(OR($W1817&lt;&gt;"Ja",VLOOKUP($C1817,Listen!$A$2:$F$45,6,0)="Nein"),$AC1817,$AB1817),0)</f>
        <v>0</v>
      </c>
      <c r="AL1817" s="51">
        <f t="shared" si="594"/>
        <v>0</v>
      </c>
      <c r="AM1817" s="296">
        <f>IFERROR(IF(VLOOKUP($C1817,Listen!$A$2:$F$45,6,0)="Ja",MAX(BC1817:BD1817),D_SAV!$BC1817),0)</f>
        <v>0</v>
      </c>
      <c r="AN1817" s="51">
        <f t="shared" si="595"/>
        <v>0</v>
      </c>
      <c r="AP1817" s="304">
        <f t="shared" si="596"/>
        <v>0</v>
      </c>
      <c r="AQ1817" s="304">
        <f t="shared" si="597"/>
        <v>0</v>
      </c>
      <c r="AR1817" s="304">
        <f t="shared" si="598"/>
        <v>0</v>
      </c>
      <c r="AS1817" s="304">
        <f t="shared" si="599"/>
        <v>0</v>
      </c>
      <c r="AT1817" s="304">
        <f t="shared" si="600"/>
        <v>0</v>
      </c>
      <c r="AU1817" s="304">
        <f t="shared" si="601"/>
        <v>0</v>
      </c>
      <c r="AV1817" s="304">
        <f t="shared" si="602"/>
        <v>0</v>
      </c>
      <c r="AW1817" s="304">
        <f t="shared" si="603"/>
        <v>0</v>
      </c>
      <c r="AX1817" s="304">
        <f t="shared" si="604"/>
        <v>0</v>
      </c>
      <c r="AY1817" s="304">
        <f t="shared" si="605"/>
        <v>0</v>
      </c>
      <c r="AZ1817" s="304">
        <f t="shared" si="606"/>
        <v>0</v>
      </c>
      <c r="BA1817" s="304">
        <f t="shared" si="607"/>
        <v>0</v>
      </c>
      <c r="BB1817" s="304">
        <f t="shared" si="608"/>
        <v>0</v>
      </c>
      <c r="BC1817" s="304">
        <f t="shared" si="609"/>
        <v>0</v>
      </c>
      <c r="BD1817" s="304">
        <f t="shared" si="610"/>
        <v>0</v>
      </c>
      <c r="BE1817" s="304">
        <f>IFERROR(IF(VLOOKUP($C1817,Listen!$A$2:$F$45,6,0)="Ja",BB1817-MAX(BC1817:BD1817),BB1817-BC1817),0)</f>
        <v>0</v>
      </c>
    </row>
    <row r="1818" spans="1:57" x14ac:dyDescent="0.25">
      <c r="A1818" s="320" t="str">
        <f>IF(AND(D1818&lt;&gt;0,C1818&lt;&gt;0,E1818&lt;&gt;0),IF(B1818&lt;&gt;0,CONCATENATE(B1818,"-AGr",VLOOKUP(C1818,Listen!$A$2:$D$45,4,FALSE),"-",D1818,"-",E1818,),CONCATENATE("AGr",VLOOKUP(C1818,Listen!$A$2:$D$45,4,FALSE),"-",D1818,"-",E1818)),"keine vollständige ID")</f>
        <v>keine vollständige ID</v>
      </c>
      <c r="B1818" s="301"/>
      <c r="C1818" s="287"/>
      <c r="D1818" s="34"/>
      <c r="E1818" s="306"/>
      <c r="F1818" s="116"/>
      <c r="G1818" s="17"/>
      <c r="H1818" s="17"/>
      <c r="I1818" s="17"/>
      <c r="J1818" s="17"/>
      <c r="K1818" s="17"/>
      <c r="L1818" s="17"/>
      <c r="M1818" s="17"/>
      <c r="N1818" s="17"/>
      <c r="O1818" s="116"/>
      <c r="P1818" s="117">
        <f>IF(D1818&gt;A_Stammdaten!$B$12,0,SUM(G1818,H1818,J1818,L1818:M1818)-SUM(I1818,K1818,N1818:O1818))</f>
        <v>0</v>
      </c>
      <c r="Q1818" s="17"/>
      <c r="R1818" s="17"/>
      <c r="S1818" s="17"/>
      <c r="T1818" s="17"/>
      <c r="U1818" s="62">
        <f t="shared" si="590"/>
        <v>0</v>
      </c>
      <c r="V1818" s="34"/>
      <c r="W1818" s="34"/>
      <c r="X1818" s="34"/>
      <c r="Y1818" s="34"/>
      <c r="Z1818" s="34"/>
      <c r="AA1818" s="63" t="str">
        <f t="shared" si="591"/>
        <v>-</v>
      </c>
      <c r="AB1818" s="63" t="str">
        <f t="shared" si="592"/>
        <v>-</v>
      </c>
      <c r="AC1818" s="63">
        <f>IF(ISBLANK($C1818),0,VLOOKUP($C1818,Listen!$A$2:$C$45,2,FALSE))</f>
        <v>0</v>
      </c>
      <c r="AD1818" s="63">
        <f>IF(ISBLANK($C1818),0,VLOOKUP($C1818,Listen!$A$2:$C$45,3,FALSE))</f>
        <v>0</v>
      </c>
      <c r="AE1818" s="49">
        <f t="shared" si="593"/>
        <v>0</v>
      </c>
      <c r="AF1818" s="49">
        <f t="shared" si="593"/>
        <v>0</v>
      </c>
      <c r="AG1818" s="49">
        <f>IFERROR(IF(OR($V1818&lt;&gt;"Ja",VLOOKUP($C1818,Listen!$A$2:$F$45,5,0)="Nein",D1818&lt;IF(C1818="LNG Anbindungsanlagen gemäß separater Festlegung",2022,2023)),$AC1818,$AA1818),0)</f>
        <v>0</v>
      </c>
      <c r="AH1818" s="49">
        <f>IFERROR(IF(OR($V1818&lt;&gt;"Ja",VLOOKUP($C1818,Listen!$A$2:$F$45,5,0)="Nein",D1818&lt;IF(C1818="LNG Anbindungsanlagen gemäß separater Festlegung",2022,2023)),$AC1818,$AA1818),0)</f>
        <v>0</v>
      </c>
      <c r="AI1818" s="49">
        <f>IFERROR(IF(OR($W1818&lt;&gt;"Ja",VLOOKUP($C1818,Listen!$A$2:$F$45,6,0)="Nein"),$AC1818,$AB1818),0)</f>
        <v>0</v>
      </c>
      <c r="AJ1818" s="49">
        <f>IFERROR(IF(OR($W1818&lt;&gt;"Ja",VLOOKUP($C1818,Listen!$A$2:$F$45,6,0)="Nein"),$AC1818,$AB1818),0)</f>
        <v>0</v>
      </c>
      <c r="AK1818" s="49">
        <f>IFERROR(IF(OR($W1818&lt;&gt;"Ja",VLOOKUP($C1818,Listen!$A$2:$F$45,6,0)="Nein"),$AC1818,$AB1818),0)</f>
        <v>0</v>
      </c>
      <c r="AL1818" s="51">
        <f t="shared" si="594"/>
        <v>0</v>
      </c>
      <c r="AM1818" s="296">
        <f>IFERROR(IF(VLOOKUP($C1818,Listen!$A$2:$F$45,6,0)="Ja",MAX(BC1818:BD1818),D_SAV!$BC1818),0)</f>
        <v>0</v>
      </c>
      <c r="AN1818" s="51">
        <f t="shared" si="595"/>
        <v>0</v>
      </c>
      <c r="AP1818" s="304">
        <f t="shared" si="596"/>
        <v>0</v>
      </c>
      <c r="AQ1818" s="304">
        <f t="shared" si="597"/>
        <v>0</v>
      </c>
      <c r="AR1818" s="304">
        <f t="shared" si="598"/>
        <v>0</v>
      </c>
      <c r="AS1818" s="304">
        <f t="shared" si="599"/>
        <v>0</v>
      </c>
      <c r="AT1818" s="304">
        <f t="shared" si="600"/>
        <v>0</v>
      </c>
      <c r="AU1818" s="304">
        <f t="shared" si="601"/>
        <v>0</v>
      </c>
      <c r="AV1818" s="304">
        <f t="shared" si="602"/>
        <v>0</v>
      </c>
      <c r="AW1818" s="304">
        <f t="shared" si="603"/>
        <v>0</v>
      </c>
      <c r="AX1818" s="304">
        <f t="shared" si="604"/>
        <v>0</v>
      </c>
      <c r="AY1818" s="304">
        <f t="shared" si="605"/>
        <v>0</v>
      </c>
      <c r="AZ1818" s="304">
        <f t="shared" si="606"/>
        <v>0</v>
      </c>
      <c r="BA1818" s="304">
        <f t="shared" si="607"/>
        <v>0</v>
      </c>
      <c r="BB1818" s="304">
        <f t="shared" si="608"/>
        <v>0</v>
      </c>
      <c r="BC1818" s="304">
        <f t="shared" si="609"/>
        <v>0</v>
      </c>
      <c r="BD1818" s="304">
        <f t="shared" si="610"/>
        <v>0</v>
      </c>
      <c r="BE1818" s="304">
        <f>IFERROR(IF(VLOOKUP($C1818,Listen!$A$2:$F$45,6,0)="Ja",BB1818-MAX(BC1818:BD1818),BB1818-BC1818),0)</f>
        <v>0</v>
      </c>
    </row>
    <row r="1819" spans="1:57" x14ac:dyDescent="0.25">
      <c r="A1819" s="320" t="str">
        <f>IF(AND(D1819&lt;&gt;0,C1819&lt;&gt;0,E1819&lt;&gt;0),IF(B1819&lt;&gt;0,CONCATENATE(B1819,"-AGr",VLOOKUP(C1819,Listen!$A$2:$D$45,4,FALSE),"-",D1819,"-",E1819,),CONCATENATE("AGr",VLOOKUP(C1819,Listen!$A$2:$D$45,4,FALSE),"-",D1819,"-",E1819)),"keine vollständige ID")</f>
        <v>keine vollständige ID</v>
      </c>
      <c r="B1819" s="301"/>
      <c r="C1819" s="287"/>
      <c r="D1819" s="34"/>
      <c r="E1819" s="306"/>
      <c r="F1819" s="116"/>
      <c r="G1819" s="17"/>
      <c r="H1819" s="17"/>
      <c r="I1819" s="17"/>
      <c r="J1819" s="17"/>
      <c r="K1819" s="17"/>
      <c r="L1819" s="17"/>
      <c r="M1819" s="17"/>
      <c r="N1819" s="17"/>
      <c r="O1819" s="116"/>
      <c r="P1819" s="117">
        <f>IF(D1819&gt;A_Stammdaten!$B$12,0,SUM(G1819,H1819,J1819,L1819:M1819)-SUM(I1819,K1819,N1819:O1819))</f>
        <v>0</v>
      </c>
      <c r="Q1819" s="17"/>
      <c r="R1819" s="17"/>
      <c r="S1819" s="17"/>
      <c r="T1819" s="17"/>
      <c r="U1819" s="62">
        <f t="shared" si="590"/>
        <v>0</v>
      </c>
      <c r="V1819" s="34"/>
      <c r="W1819" s="34"/>
      <c r="X1819" s="34"/>
      <c r="Y1819" s="34"/>
      <c r="Z1819" s="34"/>
      <c r="AA1819" s="63" t="str">
        <f t="shared" si="591"/>
        <v>-</v>
      </c>
      <c r="AB1819" s="63" t="str">
        <f t="shared" si="592"/>
        <v>-</v>
      </c>
      <c r="AC1819" s="63">
        <f>IF(ISBLANK($C1819),0,VLOOKUP($C1819,Listen!$A$2:$C$45,2,FALSE))</f>
        <v>0</v>
      </c>
      <c r="AD1819" s="63">
        <f>IF(ISBLANK($C1819),0,VLOOKUP($C1819,Listen!$A$2:$C$45,3,FALSE))</f>
        <v>0</v>
      </c>
      <c r="AE1819" s="49">
        <f t="shared" si="593"/>
        <v>0</v>
      </c>
      <c r="AF1819" s="49">
        <f t="shared" si="593"/>
        <v>0</v>
      </c>
      <c r="AG1819" s="49">
        <f>IFERROR(IF(OR($V1819&lt;&gt;"Ja",VLOOKUP($C1819,Listen!$A$2:$F$45,5,0)="Nein",D1819&lt;IF(C1819="LNG Anbindungsanlagen gemäß separater Festlegung",2022,2023)),$AC1819,$AA1819),0)</f>
        <v>0</v>
      </c>
      <c r="AH1819" s="49">
        <f>IFERROR(IF(OR($V1819&lt;&gt;"Ja",VLOOKUP($C1819,Listen!$A$2:$F$45,5,0)="Nein",D1819&lt;IF(C1819="LNG Anbindungsanlagen gemäß separater Festlegung",2022,2023)),$AC1819,$AA1819),0)</f>
        <v>0</v>
      </c>
      <c r="AI1819" s="49">
        <f>IFERROR(IF(OR($W1819&lt;&gt;"Ja",VLOOKUP($C1819,Listen!$A$2:$F$45,6,0)="Nein"),$AC1819,$AB1819),0)</f>
        <v>0</v>
      </c>
      <c r="AJ1819" s="49">
        <f>IFERROR(IF(OR($W1819&lt;&gt;"Ja",VLOOKUP($C1819,Listen!$A$2:$F$45,6,0)="Nein"),$AC1819,$AB1819),0)</f>
        <v>0</v>
      </c>
      <c r="AK1819" s="49">
        <f>IFERROR(IF(OR($W1819&lt;&gt;"Ja",VLOOKUP($C1819,Listen!$A$2:$F$45,6,0)="Nein"),$AC1819,$AB1819),0)</f>
        <v>0</v>
      </c>
      <c r="AL1819" s="51">
        <f t="shared" si="594"/>
        <v>0</v>
      </c>
      <c r="AM1819" s="296">
        <f>IFERROR(IF(VLOOKUP($C1819,Listen!$A$2:$F$45,6,0)="Ja",MAX(BC1819:BD1819),D_SAV!$BC1819),0)</f>
        <v>0</v>
      </c>
      <c r="AN1819" s="51">
        <f t="shared" si="595"/>
        <v>0</v>
      </c>
      <c r="AP1819" s="304">
        <f t="shared" si="596"/>
        <v>0</v>
      </c>
      <c r="AQ1819" s="304">
        <f t="shared" si="597"/>
        <v>0</v>
      </c>
      <c r="AR1819" s="304">
        <f t="shared" si="598"/>
        <v>0</v>
      </c>
      <c r="AS1819" s="304">
        <f t="shared" si="599"/>
        <v>0</v>
      </c>
      <c r="AT1819" s="304">
        <f t="shared" si="600"/>
        <v>0</v>
      </c>
      <c r="AU1819" s="304">
        <f t="shared" si="601"/>
        <v>0</v>
      </c>
      <c r="AV1819" s="304">
        <f t="shared" si="602"/>
        <v>0</v>
      </c>
      <c r="AW1819" s="304">
        <f t="shared" si="603"/>
        <v>0</v>
      </c>
      <c r="AX1819" s="304">
        <f t="shared" si="604"/>
        <v>0</v>
      </c>
      <c r="AY1819" s="304">
        <f t="shared" si="605"/>
        <v>0</v>
      </c>
      <c r="AZ1819" s="304">
        <f t="shared" si="606"/>
        <v>0</v>
      </c>
      <c r="BA1819" s="304">
        <f t="shared" si="607"/>
        <v>0</v>
      </c>
      <c r="BB1819" s="304">
        <f t="shared" si="608"/>
        <v>0</v>
      </c>
      <c r="BC1819" s="304">
        <f t="shared" si="609"/>
        <v>0</v>
      </c>
      <c r="BD1819" s="304">
        <f t="shared" si="610"/>
        <v>0</v>
      </c>
      <c r="BE1819" s="304">
        <f>IFERROR(IF(VLOOKUP($C1819,Listen!$A$2:$F$45,6,0)="Ja",BB1819-MAX(BC1819:BD1819),BB1819-BC1819),0)</f>
        <v>0</v>
      </c>
    </row>
    <row r="1820" spans="1:57" x14ac:dyDescent="0.25">
      <c r="A1820" s="320" t="str">
        <f>IF(AND(D1820&lt;&gt;0,C1820&lt;&gt;0,E1820&lt;&gt;0),IF(B1820&lt;&gt;0,CONCATENATE(B1820,"-AGr",VLOOKUP(C1820,Listen!$A$2:$D$45,4,FALSE),"-",D1820,"-",E1820,),CONCATENATE("AGr",VLOOKUP(C1820,Listen!$A$2:$D$45,4,FALSE),"-",D1820,"-",E1820)),"keine vollständige ID")</f>
        <v>keine vollständige ID</v>
      </c>
      <c r="B1820" s="301"/>
      <c r="C1820" s="287"/>
      <c r="D1820" s="34"/>
      <c r="E1820" s="306"/>
      <c r="F1820" s="116"/>
      <c r="G1820" s="17"/>
      <c r="H1820" s="17"/>
      <c r="I1820" s="17"/>
      <c r="J1820" s="17"/>
      <c r="K1820" s="17"/>
      <c r="L1820" s="17"/>
      <c r="M1820" s="17"/>
      <c r="N1820" s="17"/>
      <c r="O1820" s="116"/>
      <c r="P1820" s="117">
        <f>IF(D1820&gt;A_Stammdaten!$B$12,0,SUM(G1820,H1820,J1820,L1820:M1820)-SUM(I1820,K1820,N1820:O1820))</f>
        <v>0</v>
      </c>
      <c r="Q1820" s="17"/>
      <c r="R1820" s="17"/>
      <c r="S1820" s="17"/>
      <c r="T1820" s="17"/>
      <c r="U1820" s="62">
        <f t="shared" si="590"/>
        <v>0</v>
      </c>
      <c r="V1820" s="34"/>
      <c r="W1820" s="34"/>
      <c r="X1820" s="34"/>
      <c r="Y1820" s="34"/>
      <c r="Z1820" s="34"/>
      <c r="AA1820" s="63" t="str">
        <f t="shared" si="591"/>
        <v>-</v>
      </c>
      <c r="AB1820" s="63" t="str">
        <f t="shared" si="592"/>
        <v>-</v>
      </c>
      <c r="AC1820" s="63">
        <f>IF(ISBLANK($C1820),0,VLOOKUP($C1820,Listen!$A$2:$C$45,2,FALSE))</f>
        <v>0</v>
      </c>
      <c r="AD1820" s="63">
        <f>IF(ISBLANK($C1820),0,VLOOKUP($C1820,Listen!$A$2:$C$45,3,FALSE))</f>
        <v>0</v>
      </c>
      <c r="AE1820" s="49">
        <f t="shared" si="593"/>
        <v>0</v>
      </c>
      <c r="AF1820" s="49">
        <f t="shared" si="593"/>
        <v>0</v>
      </c>
      <c r="AG1820" s="49">
        <f>IFERROR(IF(OR($V1820&lt;&gt;"Ja",VLOOKUP($C1820,Listen!$A$2:$F$45,5,0)="Nein",D1820&lt;IF(C1820="LNG Anbindungsanlagen gemäß separater Festlegung",2022,2023)),$AC1820,$AA1820),0)</f>
        <v>0</v>
      </c>
      <c r="AH1820" s="49">
        <f>IFERROR(IF(OR($V1820&lt;&gt;"Ja",VLOOKUP($C1820,Listen!$A$2:$F$45,5,0)="Nein",D1820&lt;IF(C1820="LNG Anbindungsanlagen gemäß separater Festlegung",2022,2023)),$AC1820,$AA1820),0)</f>
        <v>0</v>
      </c>
      <c r="AI1820" s="49">
        <f>IFERROR(IF(OR($W1820&lt;&gt;"Ja",VLOOKUP($C1820,Listen!$A$2:$F$45,6,0)="Nein"),$AC1820,$AB1820),0)</f>
        <v>0</v>
      </c>
      <c r="AJ1820" s="49">
        <f>IFERROR(IF(OR($W1820&lt;&gt;"Ja",VLOOKUP($C1820,Listen!$A$2:$F$45,6,0)="Nein"),$AC1820,$AB1820),0)</f>
        <v>0</v>
      </c>
      <c r="AK1820" s="49">
        <f>IFERROR(IF(OR($W1820&lt;&gt;"Ja",VLOOKUP($C1820,Listen!$A$2:$F$45,6,0)="Nein"),$AC1820,$AB1820),0)</f>
        <v>0</v>
      </c>
      <c r="AL1820" s="51">
        <f t="shared" si="594"/>
        <v>0</v>
      </c>
      <c r="AM1820" s="296">
        <f>IFERROR(IF(VLOOKUP($C1820,Listen!$A$2:$F$45,6,0)="Ja",MAX(BC1820:BD1820),D_SAV!$BC1820),0)</f>
        <v>0</v>
      </c>
      <c r="AN1820" s="51">
        <f t="shared" si="595"/>
        <v>0</v>
      </c>
      <c r="AP1820" s="304">
        <f t="shared" si="596"/>
        <v>0</v>
      </c>
      <c r="AQ1820" s="304">
        <f t="shared" si="597"/>
        <v>0</v>
      </c>
      <c r="AR1820" s="304">
        <f t="shared" si="598"/>
        <v>0</v>
      </c>
      <c r="AS1820" s="304">
        <f t="shared" si="599"/>
        <v>0</v>
      </c>
      <c r="AT1820" s="304">
        <f t="shared" si="600"/>
        <v>0</v>
      </c>
      <c r="AU1820" s="304">
        <f t="shared" si="601"/>
        <v>0</v>
      </c>
      <c r="AV1820" s="304">
        <f t="shared" si="602"/>
        <v>0</v>
      </c>
      <c r="AW1820" s="304">
        <f t="shared" si="603"/>
        <v>0</v>
      </c>
      <c r="AX1820" s="304">
        <f t="shared" si="604"/>
        <v>0</v>
      </c>
      <c r="AY1820" s="304">
        <f t="shared" si="605"/>
        <v>0</v>
      </c>
      <c r="AZ1820" s="304">
        <f t="shared" si="606"/>
        <v>0</v>
      </c>
      <c r="BA1820" s="304">
        <f t="shared" si="607"/>
        <v>0</v>
      </c>
      <c r="BB1820" s="304">
        <f t="shared" si="608"/>
        <v>0</v>
      </c>
      <c r="BC1820" s="304">
        <f t="shared" si="609"/>
        <v>0</v>
      </c>
      <c r="BD1820" s="304">
        <f t="shared" si="610"/>
        <v>0</v>
      </c>
      <c r="BE1820" s="304">
        <f>IFERROR(IF(VLOOKUP($C1820,Listen!$A$2:$F$45,6,0)="Ja",BB1820-MAX(BC1820:BD1820),BB1820-BC1820),0)</f>
        <v>0</v>
      </c>
    </row>
    <row r="1821" spans="1:57" x14ac:dyDescent="0.25">
      <c r="A1821" s="320" t="str">
        <f>IF(AND(D1821&lt;&gt;0,C1821&lt;&gt;0,E1821&lt;&gt;0),IF(B1821&lt;&gt;0,CONCATENATE(B1821,"-AGr",VLOOKUP(C1821,Listen!$A$2:$D$45,4,FALSE),"-",D1821,"-",E1821,),CONCATENATE("AGr",VLOOKUP(C1821,Listen!$A$2:$D$45,4,FALSE),"-",D1821,"-",E1821)),"keine vollständige ID")</f>
        <v>keine vollständige ID</v>
      </c>
      <c r="B1821" s="301"/>
      <c r="C1821" s="287"/>
      <c r="D1821" s="34"/>
      <c r="E1821" s="306"/>
      <c r="F1821" s="116"/>
      <c r="G1821" s="17"/>
      <c r="H1821" s="17"/>
      <c r="I1821" s="17"/>
      <c r="J1821" s="17"/>
      <c r="K1821" s="17"/>
      <c r="L1821" s="17"/>
      <c r="M1821" s="17"/>
      <c r="N1821" s="17"/>
      <c r="O1821" s="116"/>
      <c r="P1821" s="117">
        <f>IF(D1821&gt;A_Stammdaten!$B$12,0,SUM(G1821,H1821,J1821,L1821:M1821)-SUM(I1821,K1821,N1821:O1821))</f>
        <v>0</v>
      </c>
      <c r="Q1821" s="17"/>
      <c r="R1821" s="17"/>
      <c r="S1821" s="17"/>
      <c r="T1821" s="17"/>
      <c r="U1821" s="62">
        <f t="shared" si="590"/>
        <v>0</v>
      </c>
      <c r="V1821" s="34"/>
      <c r="W1821" s="34"/>
      <c r="X1821" s="34"/>
      <c r="Y1821" s="34"/>
      <c r="Z1821" s="34"/>
      <c r="AA1821" s="63" t="str">
        <f t="shared" si="591"/>
        <v>-</v>
      </c>
      <c r="AB1821" s="63" t="str">
        <f t="shared" si="592"/>
        <v>-</v>
      </c>
      <c r="AC1821" s="63">
        <f>IF(ISBLANK($C1821),0,VLOOKUP($C1821,Listen!$A$2:$C$45,2,FALSE))</f>
        <v>0</v>
      </c>
      <c r="AD1821" s="63">
        <f>IF(ISBLANK($C1821),0,VLOOKUP($C1821,Listen!$A$2:$C$45,3,FALSE))</f>
        <v>0</v>
      </c>
      <c r="AE1821" s="49">
        <f t="shared" si="593"/>
        <v>0</v>
      </c>
      <c r="AF1821" s="49">
        <f t="shared" si="593"/>
        <v>0</v>
      </c>
      <c r="AG1821" s="49">
        <f>IFERROR(IF(OR($V1821&lt;&gt;"Ja",VLOOKUP($C1821,Listen!$A$2:$F$45,5,0)="Nein",D1821&lt;IF(C1821="LNG Anbindungsanlagen gemäß separater Festlegung",2022,2023)),$AC1821,$AA1821),0)</f>
        <v>0</v>
      </c>
      <c r="AH1821" s="49">
        <f>IFERROR(IF(OR($V1821&lt;&gt;"Ja",VLOOKUP($C1821,Listen!$A$2:$F$45,5,0)="Nein",D1821&lt;IF(C1821="LNG Anbindungsanlagen gemäß separater Festlegung",2022,2023)),$AC1821,$AA1821),0)</f>
        <v>0</v>
      </c>
      <c r="AI1821" s="49">
        <f>IFERROR(IF(OR($W1821&lt;&gt;"Ja",VLOOKUP($C1821,Listen!$A$2:$F$45,6,0)="Nein"),$AC1821,$AB1821),0)</f>
        <v>0</v>
      </c>
      <c r="AJ1821" s="49">
        <f>IFERROR(IF(OR($W1821&lt;&gt;"Ja",VLOOKUP($C1821,Listen!$A$2:$F$45,6,0)="Nein"),$AC1821,$AB1821),0)</f>
        <v>0</v>
      </c>
      <c r="AK1821" s="49">
        <f>IFERROR(IF(OR($W1821&lt;&gt;"Ja",VLOOKUP($C1821,Listen!$A$2:$F$45,6,0)="Nein"),$AC1821,$AB1821),0)</f>
        <v>0</v>
      </c>
      <c r="AL1821" s="51">
        <f t="shared" si="594"/>
        <v>0</v>
      </c>
      <c r="AM1821" s="296">
        <f>IFERROR(IF(VLOOKUP($C1821,Listen!$A$2:$F$45,6,0)="Ja",MAX(BC1821:BD1821),D_SAV!$BC1821),0)</f>
        <v>0</v>
      </c>
      <c r="AN1821" s="51">
        <f t="shared" si="595"/>
        <v>0</v>
      </c>
      <c r="AP1821" s="304">
        <f t="shared" si="596"/>
        <v>0</v>
      </c>
      <c r="AQ1821" s="304">
        <f t="shared" si="597"/>
        <v>0</v>
      </c>
      <c r="AR1821" s="304">
        <f t="shared" si="598"/>
        <v>0</v>
      </c>
      <c r="AS1821" s="304">
        <f t="shared" si="599"/>
        <v>0</v>
      </c>
      <c r="AT1821" s="304">
        <f t="shared" si="600"/>
        <v>0</v>
      </c>
      <c r="AU1821" s="304">
        <f t="shared" si="601"/>
        <v>0</v>
      </c>
      <c r="AV1821" s="304">
        <f t="shared" si="602"/>
        <v>0</v>
      </c>
      <c r="AW1821" s="304">
        <f t="shared" si="603"/>
        <v>0</v>
      </c>
      <c r="AX1821" s="304">
        <f t="shared" si="604"/>
        <v>0</v>
      </c>
      <c r="AY1821" s="304">
        <f t="shared" si="605"/>
        <v>0</v>
      </c>
      <c r="AZ1821" s="304">
        <f t="shared" si="606"/>
        <v>0</v>
      </c>
      <c r="BA1821" s="304">
        <f t="shared" si="607"/>
        <v>0</v>
      </c>
      <c r="BB1821" s="304">
        <f t="shared" si="608"/>
        <v>0</v>
      </c>
      <c r="BC1821" s="304">
        <f t="shared" si="609"/>
        <v>0</v>
      </c>
      <c r="BD1821" s="304">
        <f t="shared" si="610"/>
        <v>0</v>
      </c>
      <c r="BE1821" s="304">
        <f>IFERROR(IF(VLOOKUP($C1821,Listen!$A$2:$F$45,6,0)="Ja",BB1821-MAX(BC1821:BD1821),BB1821-BC1821),0)</f>
        <v>0</v>
      </c>
    </row>
    <row r="1822" spans="1:57" x14ac:dyDescent="0.25">
      <c r="A1822" s="320" t="str">
        <f>IF(AND(D1822&lt;&gt;0,C1822&lt;&gt;0,E1822&lt;&gt;0),IF(B1822&lt;&gt;0,CONCATENATE(B1822,"-AGr",VLOOKUP(C1822,Listen!$A$2:$D$45,4,FALSE),"-",D1822,"-",E1822,),CONCATENATE("AGr",VLOOKUP(C1822,Listen!$A$2:$D$45,4,FALSE),"-",D1822,"-",E1822)),"keine vollständige ID")</f>
        <v>keine vollständige ID</v>
      </c>
      <c r="B1822" s="301"/>
      <c r="C1822" s="287"/>
      <c r="D1822" s="34"/>
      <c r="E1822" s="306"/>
      <c r="F1822" s="116"/>
      <c r="G1822" s="17"/>
      <c r="H1822" s="17"/>
      <c r="I1822" s="17"/>
      <c r="J1822" s="17"/>
      <c r="K1822" s="17"/>
      <c r="L1822" s="17"/>
      <c r="M1822" s="17"/>
      <c r="N1822" s="17"/>
      <c r="O1822" s="116"/>
      <c r="P1822" s="117">
        <f>IF(D1822&gt;A_Stammdaten!$B$12,0,SUM(G1822,H1822,J1822,L1822:M1822)-SUM(I1822,K1822,N1822:O1822))</f>
        <v>0</v>
      </c>
      <c r="Q1822" s="17"/>
      <c r="R1822" s="17"/>
      <c r="S1822" s="17"/>
      <c r="T1822" s="17"/>
      <c r="U1822" s="62">
        <f t="shared" si="590"/>
        <v>0</v>
      </c>
      <c r="V1822" s="34"/>
      <c r="W1822" s="34"/>
      <c r="X1822" s="34"/>
      <c r="Y1822" s="34"/>
      <c r="Z1822" s="34"/>
      <c r="AA1822" s="63" t="str">
        <f t="shared" si="591"/>
        <v>-</v>
      </c>
      <c r="AB1822" s="63" t="str">
        <f t="shared" si="592"/>
        <v>-</v>
      </c>
      <c r="AC1822" s="63">
        <f>IF(ISBLANK($C1822),0,VLOOKUP($C1822,Listen!$A$2:$C$45,2,FALSE))</f>
        <v>0</v>
      </c>
      <c r="AD1822" s="63">
        <f>IF(ISBLANK($C1822),0,VLOOKUP($C1822,Listen!$A$2:$C$45,3,FALSE))</f>
        <v>0</v>
      </c>
      <c r="AE1822" s="49">
        <f t="shared" si="593"/>
        <v>0</v>
      </c>
      <c r="AF1822" s="49">
        <f t="shared" si="593"/>
        <v>0</v>
      </c>
      <c r="AG1822" s="49">
        <f>IFERROR(IF(OR($V1822&lt;&gt;"Ja",VLOOKUP($C1822,Listen!$A$2:$F$45,5,0)="Nein",D1822&lt;IF(C1822="LNG Anbindungsanlagen gemäß separater Festlegung",2022,2023)),$AC1822,$AA1822),0)</f>
        <v>0</v>
      </c>
      <c r="AH1822" s="49">
        <f>IFERROR(IF(OR($V1822&lt;&gt;"Ja",VLOOKUP($C1822,Listen!$A$2:$F$45,5,0)="Nein",D1822&lt;IF(C1822="LNG Anbindungsanlagen gemäß separater Festlegung",2022,2023)),$AC1822,$AA1822),0)</f>
        <v>0</v>
      </c>
      <c r="AI1822" s="49">
        <f>IFERROR(IF(OR($W1822&lt;&gt;"Ja",VLOOKUP($C1822,Listen!$A$2:$F$45,6,0)="Nein"),$AC1822,$AB1822),0)</f>
        <v>0</v>
      </c>
      <c r="AJ1822" s="49">
        <f>IFERROR(IF(OR($W1822&lt;&gt;"Ja",VLOOKUP($C1822,Listen!$A$2:$F$45,6,0)="Nein"),$AC1822,$AB1822),0)</f>
        <v>0</v>
      </c>
      <c r="AK1822" s="49">
        <f>IFERROR(IF(OR($W1822&lt;&gt;"Ja",VLOOKUP($C1822,Listen!$A$2:$F$45,6,0)="Nein"),$AC1822,$AB1822),0)</f>
        <v>0</v>
      </c>
      <c r="AL1822" s="51">
        <f t="shared" si="594"/>
        <v>0</v>
      </c>
      <c r="AM1822" s="296">
        <f>IFERROR(IF(VLOOKUP($C1822,Listen!$A$2:$F$45,6,0)="Ja",MAX(BC1822:BD1822),D_SAV!$BC1822),0)</f>
        <v>0</v>
      </c>
      <c r="AN1822" s="51">
        <f t="shared" si="595"/>
        <v>0</v>
      </c>
      <c r="AP1822" s="304">
        <f t="shared" si="596"/>
        <v>0</v>
      </c>
      <c r="AQ1822" s="304">
        <f t="shared" si="597"/>
        <v>0</v>
      </c>
      <c r="AR1822" s="304">
        <f t="shared" si="598"/>
        <v>0</v>
      </c>
      <c r="AS1822" s="304">
        <f t="shared" si="599"/>
        <v>0</v>
      </c>
      <c r="AT1822" s="304">
        <f t="shared" si="600"/>
        <v>0</v>
      </c>
      <c r="AU1822" s="304">
        <f t="shared" si="601"/>
        <v>0</v>
      </c>
      <c r="AV1822" s="304">
        <f t="shared" si="602"/>
        <v>0</v>
      </c>
      <c r="AW1822" s="304">
        <f t="shared" si="603"/>
        <v>0</v>
      </c>
      <c r="AX1822" s="304">
        <f t="shared" si="604"/>
        <v>0</v>
      </c>
      <c r="AY1822" s="304">
        <f t="shared" si="605"/>
        <v>0</v>
      </c>
      <c r="AZ1822" s="304">
        <f t="shared" si="606"/>
        <v>0</v>
      </c>
      <c r="BA1822" s="304">
        <f t="shared" si="607"/>
        <v>0</v>
      </c>
      <c r="BB1822" s="304">
        <f t="shared" si="608"/>
        <v>0</v>
      </c>
      <c r="BC1822" s="304">
        <f t="shared" si="609"/>
        <v>0</v>
      </c>
      <c r="BD1822" s="304">
        <f t="shared" si="610"/>
        <v>0</v>
      </c>
      <c r="BE1822" s="304">
        <f>IFERROR(IF(VLOOKUP($C1822,Listen!$A$2:$F$45,6,0)="Ja",BB1822-MAX(BC1822:BD1822),BB1822-BC1822),0)</f>
        <v>0</v>
      </c>
    </row>
    <row r="1823" spans="1:57" x14ac:dyDescent="0.25">
      <c r="A1823" s="320" t="str">
        <f>IF(AND(D1823&lt;&gt;0,C1823&lt;&gt;0,E1823&lt;&gt;0),IF(B1823&lt;&gt;0,CONCATENATE(B1823,"-AGr",VLOOKUP(C1823,Listen!$A$2:$D$45,4,FALSE),"-",D1823,"-",E1823,),CONCATENATE("AGr",VLOOKUP(C1823,Listen!$A$2:$D$45,4,FALSE),"-",D1823,"-",E1823)),"keine vollständige ID")</f>
        <v>keine vollständige ID</v>
      </c>
      <c r="B1823" s="301"/>
      <c r="C1823" s="287"/>
      <c r="D1823" s="34"/>
      <c r="E1823" s="306"/>
      <c r="F1823" s="116"/>
      <c r="G1823" s="17"/>
      <c r="H1823" s="17"/>
      <c r="I1823" s="17"/>
      <c r="J1823" s="17"/>
      <c r="K1823" s="17"/>
      <c r="L1823" s="17"/>
      <c r="M1823" s="17"/>
      <c r="N1823" s="17"/>
      <c r="O1823" s="116"/>
      <c r="P1823" s="117">
        <f>IF(D1823&gt;A_Stammdaten!$B$12,0,SUM(G1823,H1823,J1823,L1823:M1823)-SUM(I1823,K1823,N1823:O1823))</f>
        <v>0</v>
      </c>
      <c r="Q1823" s="17"/>
      <c r="R1823" s="17"/>
      <c r="S1823" s="17"/>
      <c r="T1823" s="17"/>
      <c r="U1823" s="62">
        <f t="shared" si="590"/>
        <v>0</v>
      </c>
      <c r="V1823" s="34"/>
      <c r="W1823" s="34"/>
      <c r="X1823" s="34"/>
      <c r="Y1823" s="34"/>
      <c r="Z1823" s="34"/>
      <c r="AA1823" s="63" t="str">
        <f t="shared" si="591"/>
        <v>-</v>
      </c>
      <c r="AB1823" s="63" t="str">
        <f t="shared" si="592"/>
        <v>-</v>
      </c>
      <c r="AC1823" s="63">
        <f>IF(ISBLANK($C1823),0,VLOOKUP($C1823,Listen!$A$2:$C$45,2,FALSE))</f>
        <v>0</v>
      </c>
      <c r="AD1823" s="63">
        <f>IF(ISBLANK($C1823),0,VLOOKUP($C1823,Listen!$A$2:$C$45,3,FALSE))</f>
        <v>0</v>
      </c>
      <c r="AE1823" s="49">
        <f t="shared" si="593"/>
        <v>0</v>
      </c>
      <c r="AF1823" s="49">
        <f t="shared" si="593"/>
        <v>0</v>
      </c>
      <c r="AG1823" s="49">
        <f>IFERROR(IF(OR($V1823&lt;&gt;"Ja",VLOOKUP($C1823,Listen!$A$2:$F$45,5,0)="Nein",D1823&lt;IF(C1823="LNG Anbindungsanlagen gemäß separater Festlegung",2022,2023)),$AC1823,$AA1823),0)</f>
        <v>0</v>
      </c>
      <c r="AH1823" s="49">
        <f>IFERROR(IF(OR($V1823&lt;&gt;"Ja",VLOOKUP($C1823,Listen!$A$2:$F$45,5,0)="Nein",D1823&lt;IF(C1823="LNG Anbindungsanlagen gemäß separater Festlegung",2022,2023)),$AC1823,$AA1823),0)</f>
        <v>0</v>
      </c>
      <c r="AI1823" s="49">
        <f>IFERROR(IF(OR($W1823&lt;&gt;"Ja",VLOOKUP($C1823,Listen!$A$2:$F$45,6,0)="Nein"),$AC1823,$AB1823),0)</f>
        <v>0</v>
      </c>
      <c r="AJ1823" s="49">
        <f>IFERROR(IF(OR($W1823&lt;&gt;"Ja",VLOOKUP($C1823,Listen!$A$2:$F$45,6,0)="Nein"),$AC1823,$AB1823),0)</f>
        <v>0</v>
      </c>
      <c r="AK1823" s="49">
        <f>IFERROR(IF(OR($W1823&lt;&gt;"Ja",VLOOKUP($C1823,Listen!$A$2:$F$45,6,0)="Nein"),$AC1823,$AB1823),0)</f>
        <v>0</v>
      </c>
      <c r="AL1823" s="51">
        <f t="shared" si="594"/>
        <v>0</v>
      </c>
      <c r="AM1823" s="296">
        <f>IFERROR(IF(VLOOKUP($C1823,Listen!$A$2:$F$45,6,0)="Ja",MAX(BC1823:BD1823),D_SAV!$BC1823),0)</f>
        <v>0</v>
      </c>
      <c r="AN1823" s="51">
        <f t="shared" si="595"/>
        <v>0</v>
      </c>
      <c r="AP1823" s="304">
        <f t="shared" si="596"/>
        <v>0</v>
      </c>
      <c r="AQ1823" s="304">
        <f t="shared" si="597"/>
        <v>0</v>
      </c>
      <c r="AR1823" s="304">
        <f t="shared" si="598"/>
        <v>0</v>
      </c>
      <c r="AS1823" s="304">
        <f t="shared" si="599"/>
        <v>0</v>
      </c>
      <c r="AT1823" s="304">
        <f t="shared" si="600"/>
        <v>0</v>
      </c>
      <c r="AU1823" s="304">
        <f t="shared" si="601"/>
        <v>0</v>
      </c>
      <c r="AV1823" s="304">
        <f t="shared" si="602"/>
        <v>0</v>
      </c>
      <c r="AW1823" s="304">
        <f t="shared" si="603"/>
        <v>0</v>
      </c>
      <c r="AX1823" s="304">
        <f t="shared" si="604"/>
        <v>0</v>
      </c>
      <c r="AY1823" s="304">
        <f t="shared" si="605"/>
        <v>0</v>
      </c>
      <c r="AZ1823" s="304">
        <f t="shared" si="606"/>
        <v>0</v>
      </c>
      <c r="BA1823" s="304">
        <f t="shared" si="607"/>
        <v>0</v>
      </c>
      <c r="BB1823" s="304">
        <f t="shared" si="608"/>
        <v>0</v>
      </c>
      <c r="BC1823" s="304">
        <f t="shared" si="609"/>
        <v>0</v>
      </c>
      <c r="BD1823" s="304">
        <f t="shared" si="610"/>
        <v>0</v>
      </c>
      <c r="BE1823" s="304">
        <f>IFERROR(IF(VLOOKUP($C1823,Listen!$A$2:$F$45,6,0)="Ja",BB1823-MAX(BC1823:BD1823),BB1823-BC1823),0)</f>
        <v>0</v>
      </c>
    </row>
    <row r="1824" spans="1:57" x14ac:dyDescent="0.25">
      <c r="A1824" s="320" t="str">
        <f>IF(AND(D1824&lt;&gt;0,C1824&lt;&gt;0,E1824&lt;&gt;0),IF(B1824&lt;&gt;0,CONCATENATE(B1824,"-AGr",VLOOKUP(C1824,Listen!$A$2:$D$45,4,FALSE),"-",D1824,"-",E1824,),CONCATENATE("AGr",VLOOKUP(C1824,Listen!$A$2:$D$45,4,FALSE),"-",D1824,"-",E1824)),"keine vollständige ID")</f>
        <v>keine vollständige ID</v>
      </c>
      <c r="B1824" s="301"/>
      <c r="C1824" s="287"/>
      <c r="D1824" s="34"/>
      <c r="E1824" s="306"/>
      <c r="F1824" s="116"/>
      <c r="G1824" s="17"/>
      <c r="H1824" s="17"/>
      <c r="I1824" s="17"/>
      <c r="J1824" s="17"/>
      <c r="K1824" s="17"/>
      <c r="L1824" s="17"/>
      <c r="M1824" s="17"/>
      <c r="N1824" s="17"/>
      <c r="O1824" s="116"/>
      <c r="P1824" s="117">
        <f>IF(D1824&gt;A_Stammdaten!$B$12,0,SUM(G1824,H1824,J1824,L1824:M1824)-SUM(I1824,K1824,N1824:O1824))</f>
        <v>0</v>
      </c>
      <c r="Q1824" s="17"/>
      <c r="R1824" s="17"/>
      <c r="S1824" s="17"/>
      <c r="T1824" s="17"/>
      <c r="U1824" s="62">
        <f t="shared" si="590"/>
        <v>0</v>
      </c>
      <c r="V1824" s="34"/>
      <c r="W1824" s="34"/>
      <c r="X1824" s="34"/>
      <c r="Y1824" s="34"/>
      <c r="Z1824" s="34"/>
      <c r="AA1824" s="63" t="str">
        <f t="shared" si="591"/>
        <v>-</v>
      </c>
      <c r="AB1824" s="63" t="str">
        <f t="shared" si="592"/>
        <v>-</v>
      </c>
      <c r="AC1824" s="63">
        <f>IF(ISBLANK($C1824),0,VLOOKUP($C1824,Listen!$A$2:$C$45,2,FALSE))</f>
        <v>0</v>
      </c>
      <c r="AD1824" s="63">
        <f>IF(ISBLANK($C1824),0,VLOOKUP($C1824,Listen!$A$2:$C$45,3,FALSE))</f>
        <v>0</v>
      </c>
      <c r="AE1824" s="49">
        <f t="shared" si="593"/>
        <v>0</v>
      </c>
      <c r="AF1824" s="49">
        <f t="shared" si="593"/>
        <v>0</v>
      </c>
      <c r="AG1824" s="49">
        <f>IFERROR(IF(OR($V1824&lt;&gt;"Ja",VLOOKUP($C1824,Listen!$A$2:$F$45,5,0)="Nein",D1824&lt;IF(C1824="LNG Anbindungsanlagen gemäß separater Festlegung",2022,2023)),$AC1824,$AA1824),0)</f>
        <v>0</v>
      </c>
      <c r="AH1824" s="49">
        <f>IFERROR(IF(OR($V1824&lt;&gt;"Ja",VLOOKUP($C1824,Listen!$A$2:$F$45,5,0)="Nein",D1824&lt;IF(C1824="LNG Anbindungsanlagen gemäß separater Festlegung",2022,2023)),$AC1824,$AA1824),0)</f>
        <v>0</v>
      </c>
      <c r="AI1824" s="49">
        <f>IFERROR(IF(OR($W1824&lt;&gt;"Ja",VLOOKUP($C1824,Listen!$A$2:$F$45,6,0)="Nein"),$AC1824,$AB1824),0)</f>
        <v>0</v>
      </c>
      <c r="AJ1824" s="49">
        <f>IFERROR(IF(OR($W1824&lt;&gt;"Ja",VLOOKUP($C1824,Listen!$A$2:$F$45,6,0)="Nein"),$AC1824,$AB1824),0)</f>
        <v>0</v>
      </c>
      <c r="AK1824" s="49">
        <f>IFERROR(IF(OR($W1824&lt;&gt;"Ja",VLOOKUP($C1824,Listen!$A$2:$F$45,6,0)="Nein"),$AC1824,$AB1824),0)</f>
        <v>0</v>
      </c>
      <c r="AL1824" s="51">
        <f t="shared" si="594"/>
        <v>0</v>
      </c>
      <c r="AM1824" s="296">
        <f>IFERROR(IF(VLOOKUP($C1824,Listen!$A$2:$F$45,6,0)="Ja",MAX(BC1824:BD1824),D_SAV!$BC1824),0)</f>
        <v>0</v>
      </c>
      <c r="AN1824" s="51">
        <f t="shared" si="595"/>
        <v>0</v>
      </c>
      <c r="AP1824" s="304">
        <f t="shared" si="596"/>
        <v>0</v>
      </c>
      <c r="AQ1824" s="304">
        <f t="shared" si="597"/>
        <v>0</v>
      </c>
      <c r="AR1824" s="304">
        <f t="shared" si="598"/>
        <v>0</v>
      </c>
      <c r="AS1824" s="304">
        <f t="shared" si="599"/>
        <v>0</v>
      </c>
      <c r="AT1824" s="304">
        <f t="shared" si="600"/>
        <v>0</v>
      </c>
      <c r="AU1824" s="304">
        <f t="shared" si="601"/>
        <v>0</v>
      </c>
      <c r="AV1824" s="304">
        <f t="shared" si="602"/>
        <v>0</v>
      </c>
      <c r="AW1824" s="304">
        <f t="shared" si="603"/>
        <v>0</v>
      </c>
      <c r="AX1824" s="304">
        <f t="shared" si="604"/>
        <v>0</v>
      </c>
      <c r="AY1824" s="304">
        <f t="shared" si="605"/>
        <v>0</v>
      </c>
      <c r="AZ1824" s="304">
        <f t="shared" si="606"/>
        <v>0</v>
      </c>
      <c r="BA1824" s="304">
        <f t="shared" si="607"/>
        <v>0</v>
      </c>
      <c r="BB1824" s="304">
        <f t="shared" si="608"/>
        <v>0</v>
      </c>
      <c r="BC1824" s="304">
        <f t="shared" si="609"/>
        <v>0</v>
      </c>
      <c r="BD1824" s="304">
        <f t="shared" si="610"/>
        <v>0</v>
      </c>
      <c r="BE1824" s="304">
        <f>IFERROR(IF(VLOOKUP($C1824,Listen!$A$2:$F$45,6,0)="Ja",BB1824-MAX(BC1824:BD1824),BB1824-BC1824),0)</f>
        <v>0</v>
      </c>
    </row>
    <row r="1825" spans="1:57" x14ac:dyDescent="0.25">
      <c r="A1825" s="320" t="str">
        <f>IF(AND(D1825&lt;&gt;0,C1825&lt;&gt;0,E1825&lt;&gt;0),IF(B1825&lt;&gt;0,CONCATENATE(B1825,"-AGr",VLOOKUP(C1825,Listen!$A$2:$D$45,4,FALSE),"-",D1825,"-",E1825,),CONCATENATE("AGr",VLOOKUP(C1825,Listen!$A$2:$D$45,4,FALSE),"-",D1825,"-",E1825)),"keine vollständige ID")</f>
        <v>keine vollständige ID</v>
      </c>
      <c r="B1825" s="301"/>
      <c r="C1825" s="287"/>
      <c r="D1825" s="34"/>
      <c r="E1825" s="306"/>
      <c r="F1825" s="116"/>
      <c r="G1825" s="17"/>
      <c r="H1825" s="17"/>
      <c r="I1825" s="17"/>
      <c r="J1825" s="17"/>
      <c r="K1825" s="17"/>
      <c r="L1825" s="17"/>
      <c r="M1825" s="17"/>
      <c r="N1825" s="17"/>
      <c r="O1825" s="116"/>
      <c r="P1825" s="117">
        <f>IF(D1825&gt;A_Stammdaten!$B$12,0,SUM(G1825,H1825,J1825,L1825:M1825)-SUM(I1825,K1825,N1825:O1825))</f>
        <v>0</v>
      </c>
      <c r="Q1825" s="17"/>
      <c r="R1825" s="17"/>
      <c r="S1825" s="17"/>
      <c r="T1825" s="17"/>
      <c r="U1825" s="62">
        <f t="shared" si="590"/>
        <v>0</v>
      </c>
      <c r="V1825" s="34"/>
      <c r="W1825" s="34"/>
      <c r="X1825" s="34"/>
      <c r="Y1825" s="34"/>
      <c r="Z1825" s="34"/>
      <c r="AA1825" s="63" t="str">
        <f t="shared" si="591"/>
        <v>-</v>
      </c>
      <c r="AB1825" s="63" t="str">
        <f t="shared" si="592"/>
        <v>-</v>
      </c>
      <c r="AC1825" s="63">
        <f>IF(ISBLANK($C1825),0,VLOOKUP($C1825,Listen!$A$2:$C$45,2,FALSE))</f>
        <v>0</v>
      </c>
      <c r="AD1825" s="63">
        <f>IF(ISBLANK($C1825),0,VLOOKUP($C1825,Listen!$A$2:$C$45,3,FALSE))</f>
        <v>0</v>
      </c>
      <c r="AE1825" s="49">
        <f t="shared" si="593"/>
        <v>0</v>
      </c>
      <c r="AF1825" s="49">
        <f t="shared" si="593"/>
        <v>0</v>
      </c>
      <c r="AG1825" s="49">
        <f>IFERROR(IF(OR($V1825&lt;&gt;"Ja",VLOOKUP($C1825,Listen!$A$2:$F$45,5,0)="Nein",D1825&lt;IF(C1825="LNG Anbindungsanlagen gemäß separater Festlegung",2022,2023)),$AC1825,$AA1825),0)</f>
        <v>0</v>
      </c>
      <c r="AH1825" s="49">
        <f>IFERROR(IF(OR($V1825&lt;&gt;"Ja",VLOOKUP($C1825,Listen!$A$2:$F$45,5,0)="Nein",D1825&lt;IF(C1825="LNG Anbindungsanlagen gemäß separater Festlegung",2022,2023)),$AC1825,$AA1825),0)</f>
        <v>0</v>
      </c>
      <c r="AI1825" s="49">
        <f>IFERROR(IF(OR($W1825&lt;&gt;"Ja",VLOOKUP($C1825,Listen!$A$2:$F$45,6,0)="Nein"),$AC1825,$AB1825),0)</f>
        <v>0</v>
      </c>
      <c r="AJ1825" s="49">
        <f>IFERROR(IF(OR($W1825&lt;&gt;"Ja",VLOOKUP($C1825,Listen!$A$2:$F$45,6,0)="Nein"),$AC1825,$AB1825),0)</f>
        <v>0</v>
      </c>
      <c r="AK1825" s="49">
        <f>IFERROR(IF(OR($W1825&lt;&gt;"Ja",VLOOKUP($C1825,Listen!$A$2:$F$45,6,0)="Nein"),$AC1825,$AB1825),0)</f>
        <v>0</v>
      </c>
      <c r="AL1825" s="51">
        <f t="shared" si="594"/>
        <v>0</v>
      </c>
      <c r="AM1825" s="296">
        <f>IFERROR(IF(VLOOKUP($C1825,Listen!$A$2:$F$45,6,0)="Ja",MAX(BC1825:BD1825),D_SAV!$BC1825),0)</f>
        <v>0</v>
      </c>
      <c r="AN1825" s="51">
        <f t="shared" si="595"/>
        <v>0</v>
      </c>
      <c r="AP1825" s="304">
        <f t="shared" si="596"/>
        <v>0</v>
      </c>
      <c r="AQ1825" s="304">
        <f t="shared" si="597"/>
        <v>0</v>
      </c>
      <c r="AR1825" s="304">
        <f t="shared" si="598"/>
        <v>0</v>
      </c>
      <c r="AS1825" s="304">
        <f t="shared" si="599"/>
        <v>0</v>
      </c>
      <c r="AT1825" s="304">
        <f t="shared" si="600"/>
        <v>0</v>
      </c>
      <c r="AU1825" s="304">
        <f t="shared" si="601"/>
        <v>0</v>
      </c>
      <c r="AV1825" s="304">
        <f t="shared" si="602"/>
        <v>0</v>
      </c>
      <c r="AW1825" s="304">
        <f t="shared" si="603"/>
        <v>0</v>
      </c>
      <c r="AX1825" s="304">
        <f t="shared" si="604"/>
        <v>0</v>
      </c>
      <c r="AY1825" s="304">
        <f t="shared" si="605"/>
        <v>0</v>
      </c>
      <c r="AZ1825" s="304">
        <f t="shared" si="606"/>
        <v>0</v>
      </c>
      <c r="BA1825" s="304">
        <f t="shared" si="607"/>
        <v>0</v>
      </c>
      <c r="BB1825" s="304">
        <f t="shared" si="608"/>
        <v>0</v>
      </c>
      <c r="BC1825" s="304">
        <f t="shared" si="609"/>
        <v>0</v>
      </c>
      <c r="BD1825" s="304">
        <f t="shared" si="610"/>
        <v>0</v>
      </c>
      <c r="BE1825" s="304">
        <f>IFERROR(IF(VLOOKUP($C1825,Listen!$A$2:$F$45,6,0)="Ja",BB1825-MAX(BC1825:BD1825),BB1825-BC1825),0)</f>
        <v>0</v>
      </c>
    </row>
    <row r="1826" spans="1:57" x14ac:dyDescent="0.25">
      <c r="A1826" s="320" t="str">
        <f>IF(AND(D1826&lt;&gt;0,C1826&lt;&gt;0,E1826&lt;&gt;0),IF(B1826&lt;&gt;0,CONCATENATE(B1826,"-AGr",VLOOKUP(C1826,Listen!$A$2:$D$45,4,FALSE),"-",D1826,"-",E1826,),CONCATENATE("AGr",VLOOKUP(C1826,Listen!$A$2:$D$45,4,FALSE),"-",D1826,"-",E1826)),"keine vollständige ID")</f>
        <v>keine vollständige ID</v>
      </c>
      <c r="B1826" s="301"/>
      <c r="C1826" s="287"/>
      <c r="D1826" s="34"/>
      <c r="E1826" s="306"/>
      <c r="F1826" s="116"/>
      <c r="G1826" s="17"/>
      <c r="H1826" s="17"/>
      <c r="I1826" s="17"/>
      <c r="J1826" s="17"/>
      <c r="K1826" s="17"/>
      <c r="L1826" s="17"/>
      <c r="M1826" s="17"/>
      <c r="N1826" s="17"/>
      <c r="O1826" s="116"/>
      <c r="P1826" s="117">
        <f>IF(D1826&gt;A_Stammdaten!$B$12,0,SUM(G1826,H1826,J1826,L1826:M1826)-SUM(I1826,K1826,N1826:O1826))</f>
        <v>0</v>
      </c>
      <c r="Q1826" s="17"/>
      <c r="R1826" s="17"/>
      <c r="S1826" s="17"/>
      <c r="T1826" s="17"/>
      <c r="U1826" s="62">
        <f t="shared" si="590"/>
        <v>0</v>
      </c>
      <c r="V1826" s="34"/>
      <c r="W1826" s="34"/>
      <c r="X1826" s="34"/>
      <c r="Y1826" s="34"/>
      <c r="Z1826" s="34"/>
      <c r="AA1826" s="63" t="str">
        <f t="shared" si="591"/>
        <v>-</v>
      </c>
      <c r="AB1826" s="63" t="str">
        <f t="shared" si="592"/>
        <v>-</v>
      </c>
      <c r="AC1826" s="63">
        <f>IF(ISBLANK($C1826),0,VLOOKUP($C1826,Listen!$A$2:$C$45,2,FALSE))</f>
        <v>0</v>
      </c>
      <c r="AD1826" s="63">
        <f>IF(ISBLANK($C1826),0,VLOOKUP($C1826,Listen!$A$2:$C$45,3,FALSE))</f>
        <v>0</v>
      </c>
      <c r="AE1826" s="49">
        <f t="shared" si="593"/>
        <v>0</v>
      </c>
      <c r="AF1826" s="49">
        <f t="shared" si="593"/>
        <v>0</v>
      </c>
      <c r="AG1826" s="49">
        <f>IFERROR(IF(OR($V1826&lt;&gt;"Ja",VLOOKUP($C1826,Listen!$A$2:$F$45,5,0)="Nein",D1826&lt;IF(C1826="LNG Anbindungsanlagen gemäß separater Festlegung",2022,2023)),$AC1826,$AA1826),0)</f>
        <v>0</v>
      </c>
      <c r="AH1826" s="49">
        <f>IFERROR(IF(OR($V1826&lt;&gt;"Ja",VLOOKUP($C1826,Listen!$A$2:$F$45,5,0)="Nein",D1826&lt;IF(C1826="LNG Anbindungsanlagen gemäß separater Festlegung",2022,2023)),$AC1826,$AA1826),0)</f>
        <v>0</v>
      </c>
      <c r="AI1826" s="49">
        <f>IFERROR(IF(OR($W1826&lt;&gt;"Ja",VLOOKUP($C1826,Listen!$A$2:$F$45,6,0)="Nein"),$AC1826,$AB1826),0)</f>
        <v>0</v>
      </c>
      <c r="AJ1826" s="49">
        <f>IFERROR(IF(OR($W1826&lt;&gt;"Ja",VLOOKUP($C1826,Listen!$A$2:$F$45,6,0)="Nein"),$AC1826,$AB1826),0)</f>
        <v>0</v>
      </c>
      <c r="AK1826" s="49">
        <f>IFERROR(IF(OR($W1826&lt;&gt;"Ja",VLOOKUP($C1826,Listen!$A$2:$F$45,6,0)="Nein"),$AC1826,$AB1826),0)</f>
        <v>0</v>
      </c>
      <c r="AL1826" s="51">
        <f t="shared" si="594"/>
        <v>0</v>
      </c>
      <c r="AM1826" s="296">
        <f>IFERROR(IF(VLOOKUP($C1826,Listen!$A$2:$F$45,6,0)="Ja",MAX(BC1826:BD1826),D_SAV!$BC1826),0)</f>
        <v>0</v>
      </c>
      <c r="AN1826" s="51">
        <f t="shared" si="595"/>
        <v>0</v>
      </c>
      <c r="AP1826" s="304">
        <f t="shared" si="596"/>
        <v>0</v>
      </c>
      <c r="AQ1826" s="304">
        <f t="shared" si="597"/>
        <v>0</v>
      </c>
      <c r="AR1826" s="304">
        <f t="shared" si="598"/>
        <v>0</v>
      </c>
      <c r="AS1826" s="304">
        <f t="shared" si="599"/>
        <v>0</v>
      </c>
      <c r="AT1826" s="304">
        <f t="shared" si="600"/>
        <v>0</v>
      </c>
      <c r="AU1826" s="304">
        <f t="shared" si="601"/>
        <v>0</v>
      </c>
      <c r="AV1826" s="304">
        <f t="shared" si="602"/>
        <v>0</v>
      </c>
      <c r="AW1826" s="304">
        <f t="shared" si="603"/>
        <v>0</v>
      </c>
      <c r="AX1826" s="304">
        <f t="shared" si="604"/>
        <v>0</v>
      </c>
      <c r="AY1826" s="304">
        <f t="shared" si="605"/>
        <v>0</v>
      </c>
      <c r="AZ1826" s="304">
        <f t="shared" si="606"/>
        <v>0</v>
      </c>
      <c r="BA1826" s="304">
        <f t="shared" si="607"/>
        <v>0</v>
      </c>
      <c r="BB1826" s="304">
        <f t="shared" si="608"/>
        <v>0</v>
      </c>
      <c r="BC1826" s="304">
        <f t="shared" si="609"/>
        <v>0</v>
      </c>
      <c r="BD1826" s="304">
        <f t="shared" si="610"/>
        <v>0</v>
      </c>
      <c r="BE1826" s="304">
        <f>IFERROR(IF(VLOOKUP($C1826,Listen!$A$2:$F$45,6,0)="Ja",BB1826-MAX(BC1826:BD1826),BB1826-BC1826),0)</f>
        <v>0</v>
      </c>
    </row>
    <row r="1827" spans="1:57" x14ac:dyDescent="0.25">
      <c r="A1827" s="320" t="str">
        <f>IF(AND(D1827&lt;&gt;0,C1827&lt;&gt;0,E1827&lt;&gt;0),IF(B1827&lt;&gt;0,CONCATENATE(B1827,"-AGr",VLOOKUP(C1827,Listen!$A$2:$D$45,4,FALSE),"-",D1827,"-",E1827,),CONCATENATE("AGr",VLOOKUP(C1827,Listen!$A$2:$D$45,4,FALSE),"-",D1827,"-",E1827)),"keine vollständige ID")</f>
        <v>keine vollständige ID</v>
      </c>
      <c r="B1827" s="301"/>
      <c r="C1827" s="287"/>
      <c r="D1827" s="34"/>
      <c r="E1827" s="306"/>
      <c r="F1827" s="116"/>
      <c r="G1827" s="17"/>
      <c r="H1827" s="17"/>
      <c r="I1827" s="17"/>
      <c r="J1827" s="17"/>
      <c r="K1827" s="17"/>
      <c r="L1827" s="17"/>
      <c r="M1827" s="17"/>
      <c r="N1827" s="17"/>
      <c r="O1827" s="116"/>
      <c r="P1827" s="117">
        <f>IF(D1827&gt;A_Stammdaten!$B$12,0,SUM(G1827,H1827,J1827,L1827:M1827)-SUM(I1827,K1827,N1827:O1827))</f>
        <v>0</v>
      </c>
      <c r="Q1827" s="17"/>
      <c r="R1827" s="17"/>
      <c r="S1827" s="17"/>
      <c r="T1827" s="17"/>
      <c r="U1827" s="62">
        <f t="shared" si="590"/>
        <v>0</v>
      </c>
      <c r="V1827" s="34"/>
      <c r="W1827" s="34"/>
      <c r="X1827" s="34"/>
      <c r="Y1827" s="34"/>
      <c r="Z1827" s="34"/>
      <c r="AA1827" s="63" t="str">
        <f t="shared" si="591"/>
        <v>-</v>
      </c>
      <c r="AB1827" s="63" t="str">
        <f t="shared" si="592"/>
        <v>-</v>
      </c>
      <c r="AC1827" s="63">
        <f>IF(ISBLANK($C1827),0,VLOOKUP($C1827,Listen!$A$2:$C$45,2,FALSE))</f>
        <v>0</v>
      </c>
      <c r="AD1827" s="63">
        <f>IF(ISBLANK($C1827),0,VLOOKUP($C1827,Listen!$A$2:$C$45,3,FALSE))</f>
        <v>0</v>
      </c>
      <c r="AE1827" s="49">
        <f t="shared" si="593"/>
        <v>0</v>
      </c>
      <c r="AF1827" s="49">
        <f t="shared" si="593"/>
        <v>0</v>
      </c>
      <c r="AG1827" s="49">
        <f>IFERROR(IF(OR($V1827&lt;&gt;"Ja",VLOOKUP($C1827,Listen!$A$2:$F$45,5,0)="Nein",D1827&lt;IF(C1827="LNG Anbindungsanlagen gemäß separater Festlegung",2022,2023)),$AC1827,$AA1827),0)</f>
        <v>0</v>
      </c>
      <c r="AH1827" s="49">
        <f>IFERROR(IF(OR($V1827&lt;&gt;"Ja",VLOOKUP($C1827,Listen!$A$2:$F$45,5,0)="Nein",D1827&lt;IF(C1827="LNG Anbindungsanlagen gemäß separater Festlegung",2022,2023)),$AC1827,$AA1827),0)</f>
        <v>0</v>
      </c>
      <c r="AI1827" s="49">
        <f>IFERROR(IF(OR($W1827&lt;&gt;"Ja",VLOOKUP($C1827,Listen!$A$2:$F$45,6,0)="Nein"),$AC1827,$AB1827),0)</f>
        <v>0</v>
      </c>
      <c r="AJ1827" s="49">
        <f>IFERROR(IF(OR($W1827&lt;&gt;"Ja",VLOOKUP($C1827,Listen!$A$2:$F$45,6,0)="Nein"),$AC1827,$AB1827),0)</f>
        <v>0</v>
      </c>
      <c r="AK1827" s="49">
        <f>IFERROR(IF(OR($W1827&lt;&gt;"Ja",VLOOKUP($C1827,Listen!$A$2:$F$45,6,0)="Nein"),$AC1827,$AB1827),0)</f>
        <v>0</v>
      </c>
      <c r="AL1827" s="51">
        <f t="shared" si="594"/>
        <v>0</v>
      </c>
      <c r="AM1827" s="296">
        <f>IFERROR(IF(VLOOKUP($C1827,Listen!$A$2:$F$45,6,0)="Ja",MAX(BC1827:BD1827),D_SAV!$BC1827),0)</f>
        <v>0</v>
      </c>
      <c r="AN1827" s="51">
        <f t="shared" si="595"/>
        <v>0</v>
      </c>
      <c r="AP1827" s="304">
        <f t="shared" si="596"/>
        <v>0</v>
      </c>
      <c r="AQ1827" s="304">
        <f t="shared" si="597"/>
        <v>0</v>
      </c>
      <c r="AR1827" s="304">
        <f t="shared" si="598"/>
        <v>0</v>
      </c>
      <c r="AS1827" s="304">
        <f t="shared" si="599"/>
        <v>0</v>
      </c>
      <c r="AT1827" s="304">
        <f t="shared" si="600"/>
        <v>0</v>
      </c>
      <c r="AU1827" s="304">
        <f t="shared" si="601"/>
        <v>0</v>
      </c>
      <c r="AV1827" s="304">
        <f t="shared" si="602"/>
        <v>0</v>
      </c>
      <c r="AW1827" s="304">
        <f t="shared" si="603"/>
        <v>0</v>
      </c>
      <c r="AX1827" s="304">
        <f t="shared" si="604"/>
        <v>0</v>
      </c>
      <c r="AY1827" s="304">
        <f t="shared" si="605"/>
        <v>0</v>
      </c>
      <c r="AZ1827" s="304">
        <f t="shared" si="606"/>
        <v>0</v>
      </c>
      <c r="BA1827" s="304">
        <f t="shared" si="607"/>
        <v>0</v>
      </c>
      <c r="BB1827" s="304">
        <f t="shared" si="608"/>
        <v>0</v>
      </c>
      <c r="BC1827" s="304">
        <f t="shared" si="609"/>
        <v>0</v>
      </c>
      <c r="BD1827" s="304">
        <f t="shared" si="610"/>
        <v>0</v>
      </c>
      <c r="BE1827" s="304">
        <f>IFERROR(IF(VLOOKUP($C1827,Listen!$A$2:$F$45,6,0)="Ja",BB1827-MAX(BC1827:BD1827),BB1827-BC1827),0)</f>
        <v>0</v>
      </c>
    </row>
    <row r="1828" spans="1:57" x14ac:dyDescent="0.25">
      <c r="A1828" s="320" t="str">
        <f>IF(AND(D1828&lt;&gt;0,C1828&lt;&gt;0,E1828&lt;&gt;0),IF(B1828&lt;&gt;0,CONCATENATE(B1828,"-AGr",VLOOKUP(C1828,Listen!$A$2:$D$45,4,FALSE),"-",D1828,"-",E1828,),CONCATENATE("AGr",VLOOKUP(C1828,Listen!$A$2:$D$45,4,FALSE),"-",D1828,"-",E1828)),"keine vollständige ID")</f>
        <v>keine vollständige ID</v>
      </c>
      <c r="B1828" s="301"/>
      <c r="C1828" s="287"/>
      <c r="D1828" s="34"/>
      <c r="E1828" s="306"/>
      <c r="F1828" s="116"/>
      <c r="G1828" s="17"/>
      <c r="H1828" s="17"/>
      <c r="I1828" s="17"/>
      <c r="J1828" s="17"/>
      <c r="K1828" s="17"/>
      <c r="L1828" s="17"/>
      <c r="M1828" s="17"/>
      <c r="N1828" s="17"/>
      <c r="O1828" s="116"/>
      <c r="P1828" s="117">
        <f>IF(D1828&gt;A_Stammdaten!$B$12,0,SUM(G1828,H1828,J1828,L1828:M1828)-SUM(I1828,K1828,N1828:O1828))</f>
        <v>0</v>
      </c>
      <c r="Q1828" s="17"/>
      <c r="R1828" s="17"/>
      <c r="S1828" s="17"/>
      <c r="T1828" s="17"/>
      <c r="U1828" s="62">
        <f t="shared" si="590"/>
        <v>0</v>
      </c>
      <c r="V1828" s="34"/>
      <c r="W1828" s="34"/>
      <c r="X1828" s="34"/>
      <c r="Y1828" s="34"/>
      <c r="Z1828" s="34"/>
      <c r="AA1828" s="63" t="str">
        <f t="shared" si="591"/>
        <v>-</v>
      </c>
      <c r="AB1828" s="63" t="str">
        <f t="shared" si="592"/>
        <v>-</v>
      </c>
      <c r="AC1828" s="63">
        <f>IF(ISBLANK($C1828),0,VLOOKUP($C1828,Listen!$A$2:$C$45,2,FALSE))</f>
        <v>0</v>
      </c>
      <c r="AD1828" s="63">
        <f>IF(ISBLANK($C1828),0,VLOOKUP($C1828,Listen!$A$2:$C$45,3,FALSE))</f>
        <v>0</v>
      </c>
      <c r="AE1828" s="49">
        <f t="shared" si="593"/>
        <v>0</v>
      </c>
      <c r="AF1828" s="49">
        <f t="shared" si="593"/>
        <v>0</v>
      </c>
      <c r="AG1828" s="49">
        <f>IFERROR(IF(OR($V1828&lt;&gt;"Ja",VLOOKUP($C1828,Listen!$A$2:$F$45,5,0)="Nein",D1828&lt;IF(C1828="LNG Anbindungsanlagen gemäß separater Festlegung",2022,2023)),$AC1828,$AA1828),0)</f>
        <v>0</v>
      </c>
      <c r="AH1828" s="49">
        <f>IFERROR(IF(OR($V1828&lt;&gt;"Ja",VLOOKUP($C1828,Listen!$A$2:$F$45,5,0)="Nein",D1828&lt;IF(C1828="LNG Anbindungsanlagen gemäß separater Festlegung",2022,2023)),$AC1828,$AA1828),0)</f>
        <v>0</v>
      </c>
      <c r="AI1828" s="49">
        <f>IFERROR(IF(OR($W1828&lt;&gt;"Ja",VLOOKUP($C1828,Listen!$A$2:$F$45,6,0)="Nein"),$AC1828,$AB1828),0)</f>
        <v>0</v>
      </c>
      <c r="AJ1828" s="49">
        <f>IFERROR(IF(OR($W1828&lt;&gt;"Ja",VLOOKUP($C1828,Listen!$A$2:$F$45,6,0)="Nein"),$AC1828,$AB1828),0)</f>
        <v>0</v>
      </c>
      <c r="AK1828" s="49">
        <f>IFERROR(IF(OR($W1828&lt;&gt;"Ja",VLOOKUP($C1828,Listen!$A$2:$F$45,6,0)="Nein"),$AC1828,$AB1828),0)</f>
        <v>0</v>
      </c>
      <c r="AL1828" s="51">
        <f t="shared" si="594"/>
        <v>0</v>
      </c>
      <c r="AM1828" s="296">
        <f>IFERROR(IF(VLOOKUP($C1828,Listen!$A$2:$F$45,6,0)="Ja",MAX(BC1828:BD1828),D_SAV!$BC1828),0)</f>
        <v>0</v>
      </c>
      <c r="AN1828" s="51">
        <f t="shared" si="595"/>
        <v>0</v>
      </c>
      <c r="AP1828" s="304">
        <f t="shared" si="596"/>
        <v>0</v>
      </c>
      <c r="AQ1828" s="304">
        <f t="shared" si="597"/>
        <v>0</v>
      </c>
      <c r="AR1828" s="304">
        <f t="shared" si="598"/>
        <v>0</v>
      </c>
      <c r="AS1828" s="304">
        <f t="shared" si="599"/>
        <v>0</v>
      </c>
      <c r="AT1828" s="304">
        <f t="shared" si="600"/>
        <v>0</v>
      </c>
      <c r="AU1828" s="304">
        <f t="shared" si="601"/>
        <v>0</v>
      </c>
      <c r="AV1828" s="304">
        <f t="shared" si="602"/>
        <v>0</v>
      </c>
      <c r="AW1828" s="304">
        <f t="shared" si="603"/>
        <v>0</v>
      </c>
      <c r="AX1828" s="304">
        <f t="shared" si="604"/>
        <v>0</v>
      </c>
      <c r="AY1828" s="304">
        <f t="shared" si="605"/>
        <v>0</v>
      </c>
      <c r="AZ1828" s="304">
        <f t="shared" si="606"/>
        <v>0</v>
      </c>
      <c r="BA1828" s="304">
        <f t="shared" si="607"/>
        <v>0</v>
      </c>
      <c r="BB1828" s="304">
        <f t="shared" si="608"/>
        <v>0</v>
      </c>
      <c r="BC1828" s="304">
        <f t="shared" si="609"/>
        <v>0</v>
      </c>
      <c r="BD1828" s="304">
        <f t="shared" si="610"/>
        <v>0</v>
      </c>
      <c r="BE1828" s="304">
        <f>IFERROR(IF(VLOOKUP($C1828,Listen!$A$2:$F$45,6,0)="Ja",BB1828-MAX(BC1828:BD1828),BB1828-BC1828),0)</f>
        <v>0</v>
      </c>
    </row>
    <row r="1829" spans="1:57" x14ac:dyDescent="0.25">
      <c r="A1829" s="320" t="str">
        <f>IF(AND(D1829&lt;&gt;0,C1829&lt;&gt;0,E1829&lt;&gt;0),IF(B1829&lt;&gt;0,CONCATENATE(B1829,"-AGr",VLOOKUP(C1829,Listen!$A$2:$D$45,4,FALSE),"-",D1829,"-",E1829,),CONCATENATE("AGr",VLOOKUP(C1829,Listen!$A$2:$D$45,4,FALSE),"-",D1829,"-",E1829)),"keine vollständige ID")</f>
        <v>keine vollständige ID</v>
      </c>
      <c r="B1829" s="301"/>
      <c r="C1829" s="287"/>
      <c r="D1829" s="34"/>
      <c r="E1829" s="306"/>
      <c r="F1829" s="116"/>
      <c r="G1829" s="17"/>
      <c r="H1829" s="17"/>
      <c r="I1829" s="17"/>
      <c r="J1829" s="17"/>
      <c r="K1829" s="17"/>
      <c r="L1829" s="17"/>
      <c r="M1829" s="17"/>
      <c r="N1829" s="17"/>
      <c r="O1829" s="116"/>
      <c r="P1829" s="117">
        <f>IF(D1829&gt;A_Stammdaten!$B$12,0,SUM(G1829,H1829,J1829,L1829:M1829)-SUM(I1829,K1829,N1829:O1829))</f>
        <v>0</v>
      </c>
      <c r="Q1829" s="17"/>
      <c r="R1829" s="17"/>
      <c r="S1829" s="17"/>
      <c r="T1829" s="17"/>
      <c r="U1829" s="62">
        <f t="shared" si="590"/>
        <v>0</v>
      </c>
      <c r="V1829" s="34"/>
      <c r="W1829" s="34"/>
      <c r="X1829" s="34"/>
      <c r="Y1829" s="34"/>
      <c r="Z1829" s="34"/>
      <c r="AA1829" s="63" t="str">
        <f t="shared" si="591"/>
        <v>-</v>
      </c>
      <c r="AB1829" s="63" t="str">
        <f t="shared" si="592"/>
        <v>-</v>
      </c>
      <c r="AC1829" s="63">
        <f>IF(ISBLANK($C1829),0,VLOOKUP($C1829,Listen!$A$2:$C$45,2,FALSE))</f>
        <v>0</v>
      </c>
      <c r="AD1829" s="63">
        <f>IF(ISBLANK($C1829),0,VLOOKUP($C1829,Listen!$A$2:$C$45,3,FALSE))</f>
        <v>0</v>
      </c>
      <c r="AE1829" s="49">
        <f t="shared" si="593"/>
        <v>0</v>
      </c>
      <c r="AF1829" s="49">
        <f t="shared" si="593"/>
        <v>0</v>
      </c>
      <c r="AG1829" s="49">
        <f>IFERROR(IF(OR($V1829&lt;&gt;"Ja",VLOOKUP($C1829,Listen!$A$2:$F$45,5,0)="Nein",D1829&lt;IF(C1829="LNG Anbindungsanlagen gemäß separater Festlegung",2022,2023)),$AC1829,$AA1829),0)</f>
        <v>0</v>
      </c>
      <c r="AH1829" s="49">
        <f>IFERROR(IF(OR($V1829&lt;&gt;"Ja",VLOOKUP($C1829,Listen!$A$2:$F$45,5,0)="Nein",D1829&lt;IF(C1829="LNG Anbindungsanlagen gemäß separater Festlegung",2022,2023)),$AC1829,$AA1829),0)</f>
        <v>0</v>
      </c>
      <c r="AI1829" s="49">
        <f>IFERROR(IF(OR($W1829&lt;&gt;"Ja",VLOOKUP($C1829,Listen!$A$2:$F$45,6,0)="Nein"),$AC1829,$AB1829),0)</f>
        <v>0</v>
      </c>
      <c r="AJ1829" s="49">
        <f>IFERROR(IF(OR($W1829&lt;&gt;"Ja",VLOOKUP($C1829,Listen!$A$2:$F$45,6,0)="Nein"),$AC1829,$AB1829),0)</f>
        <v>0</v>
      </c>
      <c r="AK1829" s="49">
        <f>IFERROR(IF(OR($W1829&lt;&gt;"Ja",VLOOKUP($C1829,Listen!$A$2:$F$45,6,0)="Nein"),$AC1829,$AB1829),0)</f>
        <v>0</v>
      </c>
      <c r="AL1829" s="51">
        <f t="shared" si="594"/>
        <v>0</v>
      </c>
      <c r="AM1829" s="296">
        <f>IFERROR(IF(VLOOKUP($C1829,Listen!$A$2:$F$45,6,0)="Ja",MAX(BC1829:BD1829),D_SAV!$BC1829),0)</f>
        <v>0</v>
      </c>
      <c r="AN1829" s="51">
        <f t="shared" si="595"/>
        <v>0</v>
      </c>
      <c r="AP1829" s="304">
        <f t="shared" si="596"/>
        <v>0</v>
      </c>
      <c r="AQ1829" s="304">
        <f t="shared" si="597"/>
        <v>0</v>
      </c>
      <c r="AR1829" s="304">
        <f t="shared" si="598"/>
        <v>0</v>
      </c>
      <c r="AS1829" s="304">
        <f t="shared" si="599"/>
        <v>0</v>
      </c>
      <c r="AT1829" s="304">
        <f t="shared" si="600"/>
        <v>0</v>
      </c>
      <c r="AU1829" s="304">
        <f t="shared" si="601"/>
        <v>0</v>
      </c>
      <c r="AV1829" s="304">
        <f t="shared" si="602"/>
        <v>0</v>
      </c>
      <c r="AW1829" s="304">
        <f t="shared" si="603"/>
        <v>0</v>
      </c>
      <c r="AX1829" s="304">
        <f t="shared" si="604"/>
        <v>0</v>
      </c>
      <c r="AY1829" s="304">
        <f t="shared" si="605"/>
        <v>0</v>
      </c>
      <c r="AZ1829" s="304">
        <f t="shared" si="606"/>
        <v>0</v>
      </c>
      <c r="BA1829" s="304">
        <f t="shared" si="607"/>
        <v>0</v>
      </c>
      <c r="BB1829" s="304">
        <f t="shared" si="608"/>
        <v>0</v>
      </c>
      <c r="BC1829" s="304">
        <f t="shared" si="609"/>
        <v>0</v>
      </c>
      <c r="BD1829" s="304">
        <f t="shared" si="610"/>
        <v>0</v>
      </c>
      <c r="BE1829" s="304">
        <f>IFERROR(IF(VLOOKUP($C1829,Listen!$A$2:$F$45,6,0)="Ja",BB1829-MAX(BC1829:BD1829),BB1829-BC1829),0)</f>
        <v>0</v>
      </c>
    </row>
    <row r="1830" spans="1:57" x14ac:dyDescent="0.25">
      <c r="A1830" s="320" t="str">
        <f>IF(AND(D1830&lt;&gt;0,C1830&lt;&gt;0,E1830&lt;&gt;0),IF(B1830&lt;&gt;0,CONCATENATE(B1830,"-AGr",VLOOKUP(C1830,Listen!$A$2:$D$45,4,FALSE),"-",D1830,"-",E1830,),CONCATENATE("AGr",VLOOKUP(C1830,Listen!$A$2:$D$45,4,FALSE),"-",D1830,"-",E1830)),"keine vollständige ID")</f>
        <v>keine vollständige ID</v>
      </c>
      <c r="B1830" s="301"/>
      <c r="C1830" s="287"/>
      <c r="D1830" s="34"/>
      <c r="E1830" s="306"/>
      <c r="F1830" s="116"/>
      <c r="G1830" s="17"/>
      <c r="H1830" s="17"/>
      <c r="I1830" s="17"/>
      <c r="J1830" s="17"/>
      <c r="K1830" s="17"/>
      <c r="L1830" s="17"/>
      <c r="M1830" s="17"/>
      <c r="N1830" s="17"/>
      <c r="O1830" s="116"/>
      <c r="P1830" s="117">
        <f>IF(D1830&gt;A_Stammdaten!$B$12,0,SUM(G1830,H1830,J1830,L1830:M1830)-SUM(I1830,K1830,N1830:O1830))</f>
        <v>0</v>
      </c>
      <c r="Q1830" s="17"/>
      <c r="R1830" s="17"/>
      <c r="S1830" s="17"/>
      <c r="T1830" s="17"/>
      <c r="U1830" s="62">
        <f t="shared" si="590"/>
        <v>0</v>
      </c>
      <c r="V1830" s="34"/>
      <c r="W1830" s="34"/>
      <c r="X1830" s="34"/>
      <c r="Y1830" s="34"/>
      <c r="Z1830" s="34"/>
      <c r="AA1830" s="63" t="str">
        <f t="shared" si="591"/>
        <v>-</v>
      </c>
      <c r="AB1830" s="63" t="str">
        <f t="shared" si="592"/>
        <v>-</v>
      </c>
      <c r="AC1830" s="63">
        <f>IF(ISBLANK($C1830),0,VLOOKUP($C1830,Listen!$A$2:$C$45,2,FALSE))</f>
        <v>0</v>
      </c>
      <c r="AD1830" s="63">
        <f>IF(ISBLANK($C1830),0,VLOOKUP($C1830,Listen!$A$2:$C$45,3,FALSE))</f>
        <v>0</v>
      </c>
      <c r="AE1830" s="49">
        <f t="shared" si="593"/>
        <v>0</v>
      </c>
      <c r="AF1830" s="49">
        <f t="shared" si="593"/>
        <v>0</v>
      </c>
      <c r="AG1830" s="49">
        <f>IFERROR(IF(OR($V1830&lt;&gt;"Ja",VLOOKUP($C1830,Listen!$A$2:$F$45,5,0)="Nein",D1830&lt;IF(C1830="LNG Anbindungsanlagen gemäß separater Festlegung",2022,2023)),$AC1830,$AA1830),0)</f>
        <v>0</v>
      </c>
      <c r="AH1830" s="49">
        <f>IFERROR(IF(OR($V1830&lt;&gt;"Ja",VLOOKUP($C1830,Listen!$A$2:$F$45,5,0)="Nein",D1830&lt;IF(C1830="LNG Anbindungsanlagen gemäß separater Festlegung",2022,2023)),$AC1830,$AA1830),0)</f>
        <v>0</v>
      </c>
      <c r="AI1830" s="49">
        <f>IFERROR(IF(OR($W1830&lt;&gt;"Ja",VLOOKUP($C1830,Listen!$A$2:$F$45,6,0)="Nein"),$AC1830,$AB1830),0)</f>
        <v>0</v>
      </c>
      <c r="AJ1830" s="49">
        <f>IFERROR(IF(OR($W1830&lt;&gt;"Ja",VLOOKUP($C1830,Listen!$A$2:$F$45,6,0)="Nein"),$AC1830,$AB1830),0)</f>
        <v>0</v>
      </c>
      <c r="AK1830" s="49">
        <f>IFERROR(IF(OR($W1830&lt;&gt;"Ja",VLOOKUP($C1830,Listen!$A$2:$F$45,6,0)="Nein"),$AC1830,$AB1830),0)</f>
        <v>0</v>
      </c>
      <c r="AL1830" s="51">
        <f t="shared" si="594"/>
        <v>0</v>
      </c>
      <c r="AM1830" s="296">
        <f>IFERROR(IF(VLOOKUP($C1830,Listen!$A$2:$F$45,6,0)="Ja",MAX(BC1830:BD1830),D_SAV!$BC1830),0)</f>
        <v>0</v>
      </c>
      <c r="AN1830" s="51">
        <f t="shared" si="595"/>
        <v>0</v>
      </c>
      <c r="AP1830" s="304">
        <f t="shared" si="596"/>
        <v>0</v>
      </c>
      <c r="AQ1830" s="304">
        <f t="shared" si="597"/>
        <v>0</v>
      </c>
      <c r="AR1830" s="304">
        <f t="shared" si="598"/>
        <v>0</v>
      </c>
      <c r="AS1830" s="304">
        <f t="shared" si="599"/>
        <v>0</v>
      </c>
      <c r="AT1830" s="304">
        <f t="shared" si="600"/>
        <v>0</v>
      </c>
      <c r="AU1830" s="304">
        <f t="shared" si="601"/>
        <v>0</v>
      </c>
      <c r="AV1830" s="304">
        <f t="shared" si="602"/>
        <v>0</v>
      </c>
      <c r="AW1830" s="304">
        <f t="shared" si="603"/>
        <v>0</v>
      </c>
      <c r="AX1830" s="304">
        <f t="shared" si="604"/>
        <v>0</v>
      </c>
      <c r="AY1830" s="304">
        <f t="shared" si="605"/>
        <v>0</v>
      </c>
      <c r="AZ1830" s="304">
        <f t="shared" si="606"/>
        <v>0</v>
      </c>
      <c r="BA1830" s="304">
        <f t="shared" si="607"/>
        <v>0</v>
      </c>
      <c r="BB1830" s="304">
        <f t="shared" si="608"/>
        <v>0</v>
      </c>
      <c r="BC1830" s="304">
        <f t="shared" si="609"/>
        <v>0</v>
      </c>
      <c r="BD1830" s="304">
        <f t="shared" si="610"/>
        <v>0</v>
      </c>
      <c r="BE1830" s="304">
        <f>IFERROR(IF(VLOOKUP($C1830,Listen!$A$2:$F$45,6,0)="Ja",BB1830-MAX(BC1830:BD1830),BB1830-BC1830),0)</f>
        <v>0</v>
      </c>
    </row>
    <row r="1831" spans="1:57" x14ac:dyDescent="0.25">
      <c r="A1831" s="320" t="str">
        <f>IF(AND(D1831&lt;&gt;0,C1831&lt;&gt;0,E1831&lt;&gt;0),IF(B1831&lt;&gt;0,CONCATENATE(B1831,"-AGr",VLOOKUP(C1831,Listen!$A$2:$D$45,4,FALSE),"-",D1831,"-",E1831,),CONCATENATE("AGr",VLOOKUP(C1831,Listen!$A$2:$D$45,4,FALSE),"-",D1831,"-",E1831)),"keine vollständige ID")</f>
        <v>keine vollständige ID</v>
      </c>
      <c r="B1831" s="301"/>
      <c r="C1831" s="287"/>
      <c r="D1831" s="34"/>
      <c r="E1831" s="306"/>
      <c r="F1831" s="116"/>
      <c r="G1831" s="17"/>
      <c r="H1831" s="17"/>
      <c r="I1831" s="17"/>
      <c r="J1831" s="17"/>
      <c r="K1831" s="17"/>
      <c r="L1831" s="17"/>
      <c r="M1831" s="17"/>
      <c r="N1831" s="17"/>
      <c r="O1831" s="116"/>
      <c r="P1831" s="117">
        <f>IF(D1831&gt;A_Stammdaten!$B$12,0,SUM(G1831,H1831,J1831,L1831:M1831)-SUM(I1831,K1831,N1831:O1831))</f>
        <v>0</v>
      </c>
      <c r="Q1831" s="17"/>
      <c r="R1831" s="17"/>
      <c r="S1831" s="17"/>
      <c r="T1831" s="17"/>
      <c r="U1831" s="62">
        <f t="shared" si="590"/>
        <v>0</v>
      </c>
      <c r="V1831" s="34"/>
      <c r="W1831" s="34"/>
      <c r="X1831" s="34"/>
      <c r="Y1831" s="34"/>
      <c r="Z1831" s="34"/>
      <c r="AA1831" s="63" t="str">
        <f t="shared" si="591"/>
        <v>-</v>
      </c>
      <c r="AB1831" s="63" t="str">
        <f t="shared" si="592"/>
        <v>-</v>
      </c>
      <c r="AC1831" s="63">
        <f>IF(ISBLANK($C1831),0,VLOOKUP($C1831,Listen!$A$2:$C$45,2,FALSE))</f>
        <v>0</v>
      </c>
      <c r="AD1831" s="63">
        <f>IF(ISBLANK($C1831),0,VLOOKUP($C1831,Listen!$A$2:$C$45,3,FALSE))</f>
        <v>0</v>
      </c>
      <c r="AE1831" s="49">
        <f t="shared" si="593"/>
        <v>0</v>
      </c>
      <c r="AF1831" s="49">
        <f t="shared" si="593"/>
        <v>0</v>
      </c>
      <c r="AG1831" s="49">
        <f>IFERROR(IF(OR($V1831&lt;&gt;"Ja",VLOOKUP($C1831,Listen!$A$2:$F$45,5,0)="Nein",D1831&lt;IF(C1831="LNG Anbindungsanlagen gemäß separater Festlegung",2022,2023)),$AC1831,$AA1831),0)</f>
        <v>0</v>
      </c>
      <c r="AH1831" s="49">
        <f>IFERROR(IF(OR($V1831&lt;&gt;"Ja",VLOOKUP($C1831,Listen!$A$2:$F$45,5,0)="Nein",D1831&lt;IF(C1831="LNG Anbindungsanlagen gemäß separater Festlegung",2022,2023)),$AC1831,$AA1831),0)</f>
        <v>0</v>
      </c>
      <c r="AI1831" s="49">
        <f>IFERROR(IF(OR($W1831&lt;&gt;"Ja",VLOOKUP($C1831,Listen!$A$2:$F$45,6,0)="Nein"),$AC1831,$AB1831),0)</f>
        <v>0</v>
      </c>
      <c r="AJ1831" s="49">
        <f>IFERROR(IF(OR($W1831&lt;&gt;"Ja",VLOOKUP($C1831,Listen!$A$2:$F$45,6,0)="Nein"),$AC1831,$AB1831),0)</f>
        <v>0</v>
      </c>
      <c r="AK1831" s="49">
        <f>IFERROR(IF(OR($W1831&lt;&gt;"Ja",VLOOKUP($C1831,Listen!$A$2:$F$45,6,0)="Nein"),$AC1831,$AB1831),0)</f>
        <v>0</v>
      </c>
      <c r="AL1831" s="51">
        <f t="shared" si="594"/>
        <v>0</v>
      </c>
      <c r="AM1831" s="296">
        <f>IFERROR(IF(VLOOKUP($C1831,Listen!$A$2:$F$45,6,0)="Ja",MAX(BC1831:BD1831),D_SAV!$BC1831),0)</f>
        <v>0</v>
      </c>
      <c r="AN1831" s="51">
        <f t="shared" si="595"/>
        <v>0</v>
      </c>
      <c r="AP1831" s="304">
        <f t="shared" si="596"/>
        <v>0</v>
      </c>
      <c r="AQ1831" s="304">
        <f t="shared" si="597"/>
        <v>0</v>
      </c>
      <c r="AR1831" s="304">
        <f t="shared" si="598"/>
        <v>0</v>
      </c>
      <c r="AS1831" s="304">
        <f t="shared" si="599"/>
        <v>0</v>
      </c>
      <c r="AT1831" s="304">
        <f t="shared" si="600"/>
        <v>0</v>
      </c>
      <c r="AU1831" s="304">
        <f t="shared" si="601"/>
        <v>0</v>
      </c>
      <c r="AV1831" s="304">
        <f t="shared" si="602"/>
        <v>0</v>
      </c>
      <c r="AW1831" s="304">
        <f t="shared" si="603"/>
        <v>0</v>
      </c>
      <c r="AX1831" s="304">
        <f t="shared" si="604"/>
        <v>0</v>
      </c>
      <c r="AY1831" s="304">
        <f t="shared" si="605"/>
        <v>0</v>
      </c>
      <c r="AZ1831" s="304">
        <f t="shared" si="606"/>
        <v>0</v>
      </c>
      <c r="BA1831" s="304">
        <f t="shared" si="607"/>
        <v>0</v>
      </c>
      <c r="BB1831" s="304">
        <f t="shared" si="608"/>
        <v>0</v>
      </c>
      <c r="BC1831" s="304">
        <f t="shared" si="609"/>
        <v>0</v>
      </c>
      <c r="BD1831" s="304">
        <f t="shared" si="610"/>
        <v>0</v>
      </c>
      <c r="BE1831" s="304">
        <f>IFERROR(IF(VLOOKUP($C1831,Listen!$A$2:$F$45,6,0)="Ja",BB1831-MAX(BC1831:BD1831),BB1831-BC1831),0)</f>
        <v>0</v>
      </c>
    </row>
    <row r="1832" spans="1:57" x14ac:dyDescent="0.25">
      <c r="A1832" s="320" t="str">
        <f>IF(AND(D1832&lt;&gt;0,C1832&lt;&gt;0,E1832&lt;&gt;0),IF(B1832&lt;&gt;0,CONCATENATE(B1832,"-AGr",VLOOKUP(C1832,Listen!$A$2:$D$45,4,FALSE),"-",D1832,"-",E1832,),CONCATENATE("AGr",VLOOKUP(C1832,Listen!$A$2:$D$45,4,FALSE),"-",D1832,"-",E1832)),"keine vollständige ID")</f>
        <v>keine vollständige ID</v>
      </c>
      <c r="B1832" s="301"/>
      <c r="C1832" s="287"/>
      <c r="D1832" s="34"/>
      <c r="E1832" s="306"/>
      <c r="F1832" s="116"/>
      <c r="G1832" s="17"/>
      <c r="H1832" s="17"/>
      <c r="I1832" s="17"/>
      <c r="J1832" s="17"/>
      <c r="K1832" s="17"/>
      <c r="L1832" s="17"/>
      <c r="M1832" s="17"/>
      <c r="N1832" s="17"/>
      <c r="O1832" s="116"/>
      <c r="P1832" s="117">
        <f>IF(D1832&gt;A_Stammdaten!$B$12,0,SUM(G1832,H1832,J1832,L1832:M1832)-SUM(I1832,K1832,N1832:O1832))</f>
        <v>0</v>
      </c>
      <c r="Q1832" s="17"/>
      <c r="R1832" s="17"/>
      <c r="S1832" s="17"/>
      <c r="T1832" s="17"/>
      <c r="U1832" s="62">
        <f t="shared" si="590"/>
        <v>0</v>
      </c>
      <c r="V1832" s="34"/>
      <c r="W1832" s="34"/>
      <c r="X1832" s="34"/>
      <c r="Y1832" s="34"/>
      <c r="Z1832" s="34"/>
      <c r="AA1832" s="63" t="str">
        <f t="shared" si="591"/>
        <v>-</v>
      </c>
      <c r="AB1832" s="63" t="str">
        <f t="shared" si="592"/>
        <v>-</v>
      </c>
      <c r="AC1832" s="63">
        <f>IF(ISBLANK($C1832),0,VLOOKUP($C1832,Listen!$A$2:$C$45,2,FALSE))</f>
        <v>0</v>
      </c>
      <c r="AD1832" s="63">
        <f>IF(ISBLANK($C1832),0,VLOOKUP($C1832,Listen!$A$2:$C$45,3,FALSE))</f>
        <v>0</v>
      </c>
      <c r="AE1832" s="49">
        <f t="shared" si="593"/>
        <v>0</v>
      </c>
      <c r="AF1832" s="49">
        <f t="shared" si="593"/>
        <v>0</v>
      </c>
      <c r="AG1832" s="49">
        <f>IFERROR(IF(OR($V1832&lt;&gt;"Ja",VLOOKUP($C1832,Listen!$A$2:$F$45,5,0)="Nein",D1832&lt;IF(C1832="LNG Anbindungsanlagen gemäß separater Festlegung",2022,2023)),$AC1832,$AA1832),0)</f>
        <v>0</v>
      </c>
      <c r="AH1832" s="49">
        <f>IFERROR(IF(OR($V1832&lt;&gt;"Ja",VLOOKUP($C1832,Listen!$A$2:$F$45,5,0)="Nein",D1832&lt;IF(C1832="LNG Anbindungsanlagen gemäß separater Festlegung",2022,2023)),$AC1832,$AA1832),0)</f>
        <v>0</v>
      </c>
      <c r="AI1832" s="49">
        <f>IFERROR(IF(OR($W1832&lt;&gt;"Ja",VLOOKUP($C1832,Listen!$A$2:$F$45,6,0)="Nein"),$AC1832,$AB1832),0)</f>
        <v>0</v>
      </c>
      <c r="AJ1832" s="49">
        <f>IFERROR(IF(OR($W1832&lt;&gt;"Ja",VLOOKUP($C1832,Listen!$A$2:$F$45,6,0)="Nein"),$AC1832,$AB1832),0)</f>
        <v>0</v>
      </c>
      <c r="AK1832" s="49">
        <f>IFERROR(IF(OR($W1832&lt;&gt;"Ja",VLOOKUP($C1832,Listen!$A$2:$F$45,6,0)="Nein"),$AC1832,$AB1832),0)</f>
        <v>0</v>
      </c>
      <c r="AL1832" s="51">
        <f t="shared" si="594"/>
        <v>0</v>
      </c>
      <c r="AM1832" s="296">
        <f>IFERROR(IF(VLOOKUP($C1832,Listen!$A$2:$F$45,6,0)="Ja",MAX(BC1832:BD1832),D_SAV!$BC1832),0)</f>
        <v>0</v>
      </c>
      <c r="AN1832" s="51">
        <f t="shared" si="595"/>
        <v>0</v>
      </c>
      <c r="AP1832" s="304">
        <f t="shared" si="596"/>
        <v>0</v>
      </c>
      <c r="AQ1832" s="304">
        <f t="shared" si="597"/>
        <v>0</v>
      </c>
      <c r="AR1832" s="304">
        <f t="shared" si="598"/>
        <v>0</v>
      </c>
      <c r="AS1832" s="304">
        <f t="shared" si="599"/>
        <v>0</v>
      </c>
      <c r="AT1832" s="304">
        <f t="shared" si="600"/>
        <v>0</v>
      </c>
      <c r="AU1832" s="304">
        <f t="shared" si="601"/>
        <v>0</v>
      </c>
      <c r="AV1832" s="304">
        <f t="shared" si="602"/>
        <v>0</v>
      </c>
      <c r="AW1832" s="304">
        <f t="shared" si="603"/>
        <v>0</v>
      </c>
      <c r="AX1832" s="304">
        <f t="shared" si="604"/>
        <v>0</v>
      </c>
      <c r="AY1832" s="304">
        <f t="shared" si="605"/>
        <v>0</v>
      </c>
      <c r="AZ1832" s="304">
        <f t="shared" si="606"/>
        <v>0</v>
      </c>
      <c r="BA1832" s="304">
        <f t="shared" si="607"/>
        <v>0</v>
      </c>
      <c r="BB1832" s="304">
        <f t="shared" si="608"/>
        <v>0</v>
      </c>
      <c r="BC1832" s="304">
        <f t="shared" si="609"/>
        <v>0</v>
      </c>
      <c r="BD1832" s="304">
        <f t="shared" si="610"/>
        <v>0</v>
      </c>
      <c r="BE1832" s="304">
        <f>IFERROR(IF(VLOOKUP($C1832,Listen!$A$2:$F$45,6,0)="Ja",BB1832-MAX(BC1832:BD1832),BB1832-BC1832),0)</f>
        <v>0</v>
      </c>
    </row>
    <row r="1833" spans="1:57" x14ac:dyDescent="0.25">
      <c r="A1833" s="320" t="str">
        <f>IF(AND(D1833&lt;&gt;0,C1833&lt;&gt;0,E1833&lt;&gt;0),IF(B1833&lt;&gt;0,CONCATENATE(B1833,"-AGr",VLOOKUP(C1833,Listen!$A$2:$D$45,4,FALSE),"-",D1833,"-",E1833,),CONCATENATE("AGr",VLOOKUP(C1833,Listen!$A$2:$D$45,4,FALSE),"-",D1833,"-",E1833)),"keine vollständige ID")</f>
        <v>keine vollständige ID</v>
      </c>
      <c r="B1833" s="301"/>
      <c r="C1833" s="287"/>
      <c r="D1833" s="34"/>
      <c r="E1833" s="306"/>
      <c r="F1833" s="116"/>
      <c r="G1833" s="17"/>
      <c r="H1833" s="17"/>
      <c r="I1833" s="17"/>
      <c r="J1833" s="17"/>
      <c r="K1833" s="17"/>
      <c r="L1833" s="17"/>
      <c r="M1833" s="17"/>
      <c r="N1833" s="17"/>
      <c r="O1833" s="116"/>
      <c r="P1833" s="117">
        <f>IF(D1833&gt;A_Stammdaten!$B$12,0,SUM(G1833,H1833,J1833,L1833:M1833)-SUM(I1833,K1833,N1833:O1833))</f>
        <v>0</v>
      </c>
      <c r="Q1833" s="17"/>
      <c r="R1833" s="17"/>
      <c r="S1833" s="17"/>
      <c r="T1833" s="17"/>
      <c r="U1833" s="62">
        <f t="shared" si="590"/>
        <v>0</v>
      </c>
      <c r="V1833" s="34"/>
      <c r="W1833" s="34"/>
      <c r="X1833" s="34"/>
      <c r="Y1833" s="34"/>
      <c r="Z1833" s="34"/>
      <c r="AA1833" s="63" t="str">
        <f t="shared" si="591"/>
        <v>-</v>
      </c>
      <c r="AB1833" s="63" t="str">
        <f t="shared" si="592"/>
        <v>-</v>
      </c>
      <c r="AC1833" s="63">
        <f>IF(ISBLANK($C1833),0,VLOOKUP($C1833,Listen!$A$2:$C$45,2,FALSE))</f>
        <v>0</v>
      </c>
      <c r="AD1833" s="63">
        <f>IF(ISBLANK($C1833),0,VLOOKUP($C1833,Listen!$A$2:$C$45,3,FALSE))</f>
        <v>0</v>
      </c>
      <c r="AE1833" s="49">
        <f t="shared" si="593"/>
        <v>0</v>
      </c>
      <c r="AF1833" s="49">
        <f t="shared" si="593"/>
        <v>0</v>
      </c>
      <c r="AG1833" s="49">
        <f>IFERROR(IF(OR($V1833&lt;&gt;"Ja",VLOOKUP($C1833,Listen!$A$2:$F$45,5,0)="Nein",D1833&lt;IF(C1833="LNG Anbindungsanlagen gemäß separater Festlegung",2022,2023)),$AC1833,$AA1833),0)</f>
        <v>0</v>
      </c>
      <c r="AH1833" s="49">
        <f>IFERROR(IF(OR($V1833&lt;&gt;"Ja",VLOOKUP($C1833,Listen!$A$2:$F$45,5,0)="Nein",D1833&lt;IF(C1833="LNG Anbindungsanlagen gemäß separater Festlegung",2022,2023)),$AC1833,$AA1833),0)</f>
        <v>0</v>
      </c>
      <c r="AI1833" s="49">
        <f>IFERROR(IF(OR($W1833&lt;&gt;"Ja",VLOOKUP($C1833,Listen!$A$2:$F$45,6,0)="Nein"),$AC1833,$AB1833),0)</f>
        <v>0</v>
      </c>
      <c r="AJ1833" s="49">
        <f>IFERROR(IF(OR($W1833&lt;&gt;"Ja",VLOOKUP($C1833,Listen!$A$2:$F$45,6,0)="Nein"),$AC1833,$AB1833),0)</f>
        <v>0</v>
      </c>
      <c r="AK1833" s="49">
        <f>IFERROR(IF(OR($W1833&lt;&gt;"Ja",VLOOKUP($C1833,Listen!$A$2:$F$45,6,0)="Nein"),$AC1833,$AB1833),0)</f>
        <v>0</v>
      </c>
      <c r="AL1833" s="51">
        <f t="shared" si="594"/>
        <v>0</v>
      </c>
      <c r="AM1833" s="296">
        <f>IFERROR(IF(VLOOKUP($C1833,Listen!$A$2:$F$45,6,0)="Ja",MAX(BC1833:BD1833),D_SAV!$BC1833),0)</f>
        <v>0</v>
      </c>
      <c r="AN1833" s="51">
        <f t="shared" si="595"/>
        <v>0</v>
      </c>
      <c r="AP1833" s="304">
        <f t="shared" si="596"/>
        <v>0</v>
      </c>
      <c r="AQ1833" s="304">
        <f t="shared" si="597"/>
        <v>0</v>
      </c>
      <c r="AR1833" s="304">
        <f t="shared" si="598"/>
        <v>0</v>
      </c>
      <c r="AS1833" s="304">
        <f t="shared" si="599"/>
        <v>0</v>
      </c>
      <c r="AT1833" s="304">
        <f t="shared" si="600"/>
        <v>0</v>
      </c>
      <c r="AU1833" s="304">
        <f t="shared" si="601"/>
        <v>0</v>
      </c>
      <c r="AV1833" s="304">
        <f t="shared" si="602"/>
        <v>0</v>
      </c>
      <c r="AW1833" s="304">
        <f t="shared" si="603"/>
        <v>0</v>
      </c>
      <c r="AX1833" s="304">
        <f t="shared" si="604"/>
        <v>0</v>
      </c>
      <c r="AY1833" s="304">
        <f t="shared" si="605"/>
        <v>0</v>
      </c>
      <c r="AZ1833" s="304">
        <f t="shared" si="606"/>
        <v>0</v>
      </c>
      <c r="BA1833" s="304">
        <f t="shared" si="607"/>
        <v>0</v>
      </c>
      <c r="BB1833" s="304">
        <f t="shared" si="608"/>
        <v>0</v>
      </c>
      <c r="BC1833" s="304">
        <f t="shared" si="609"/>
        <v>0</v>
      </c>
      <c r="BD1833" s="304">
        <f t="shared" si="610"/>
        <v>0</v>
      </c>
      <c r="BE1833" s="304">
        <f>IFERROR(IF(VLOOKUP($C1833,Listen!$A$2:$F$45,6,0)="Ja",BB1833-MAX(BC1833:BD1833),BB1833-BC1833),0)</f>
        <v>0</v>
      </c>
    </row>
    <row r="1834" spans="1:57" x14ac:dyDescent="0.25">
      <c r="A1834" s="320" t="str">
        <f>IF(AND(D1834&lt;&gt;0,C1834&lt;&gt;0,E1834&lt;&gt;0),IF(B1834&lt;&gt;0,CONCATENATE(B1834,"-AGr",VLOOKUP(C1834,Listen!$A$2:$D$45,4,FALSE),"-",D1834,"-",E1834,),CONCATENATE("AGr",VLOOKUP(C1834,Listen!$A$2:$D$45,4,FALSE),"-",D1834,"-",E1834)),"keine vollständige ID")</f>
        <v>keine vollständige ID</v>
      </c>
      <c r="B1834" s="301"/>
      <c r="C1834" s="287"/>
      <c r="D1834" s="34"/>
      <c r="E1834" s="306"/>
      <c r="F1834" s="116"/>
      <c r="G1834" s="17"/>
      <c r="H1834" s="17"/>
      <c r="I1834" s="17"/>
      <c r="J1834" s="17"/>
      <c r="K1834" s="17"/>
      <c r="L1834" s="17"/>
      <c r="M1834" s="17"/>
      <c r="N1834" s="17"/>
      <c r="O1834" s="116"/>
      <c r="P1834" s="117">
        <f>IF(D1834&gt;A_Stammdaten!$B$12,0,SUM(G1834,H1834,J1834,L1834:M1834)-SUM(I1834,K1834,N1834:O1834))</f>
        <v>0</v>
      </c>
      <c r="Q1834" s="17"/>
      <c r="R1834" s="17"/>
      <c r="S1834" s="17"/>
      <c r="T1834" s="17"/>
      <c r="U1834" s="62">
        <f t="shared" si="590"/>
        <v>0</v>
      </c>
      <c r="V1834" s="34"/>
      <c r="W1834" s="34"/>
      <c r="X1834" s="34"/>
      <c r="Y1834" s="34"/>
      <c r="Z1834" s="34"/>
      <c r="AA1834" s="63" t="str">
        <f t="shared" si="591"/>
        <v>-</v>
      </c>
      <c r="AB1834" s="63" t="str">
        <f t="shared" si="592"/>
        <v>-</v>
      </c>
      <c r="AC1834" s="63">
        <f>IF(ISBLANK($C1834),0,VLOOKUP($C1834,Listen!$A$2:$C$45,2,FALSE))</f>
        <v>0</v>
      </c>
      <c r="AD1834" s="63">
        <f>IF(ISBLANK($C1834),0,VLOOKUP($C1834,Listen!$A$2:$C$45,3,FALSE))</f>
        <v>0</v>
      </c>
      <c r="AE1834" s="49">
        <f t="shared" si="593"/>
        <v>0</v>
      </c>
      <c r="AF1834" s="49">
        <f t="shared" si="593"/>
        <v>0</v>
      </c>
      <c r="AG1834" s="49">
        <f>IFERROR(IF(OR($V1834&lt;&gt;"Ja",VLOOKUP($C1834,Listen!$A$2:$F$45,5,0)="Nein",D1834&lt;IF(C1834="LNG Anbindungsanlagen gemäß separater Festlegung",2022,2023)),$AC1834,$AA1834),0)</f>
        <v>0</v>
      </c>
      <c r="AH1834" s="49">
        <f>IFERROR(IF(OR($V1834&lt;&gt;"Ja",VLOOKUP($C1834,Listen!$A$2:$F$45,5,0)="Nein",D1834&lt;IF(C1834="LNG Anbindungsanlagen gemäß separater Festlegung",2022,2023)),$AC1834,$AA1834),0)</f>
        <v>0</v>
      </c>
      <c r="AI1834" s="49">
        <f>IFERROR(IF(OR($W1834&lt;&gt;"Ja",VLOOKUP($C1834,Listen!$A$2:$F$45,6,0)="Nein"),$AC1834,$AB1834),0)</f>
        <v>0</v>
      </c>
      <c r="AJ1834" s="49">
        <f>IFERROR(IF(OR($W1834&lt;&gt;"Ja",VLOOKUP($C1834,Listen!$A$2:$F$45,6,0)="Nein"),$AC1834,$AB1834),0)</f>
        <v>0</v>
      </c>
      <c r="AK1834" s="49">
        <f>IFERROR(IF(OR($W1834&lt;&gt;"Ja",VLOOKUP($C1834,Listen!$A$2:$F$45,6,0)="Nein"),$AC1834,$AB1834),0)</f>
        <v>0</v>
      </c>
      <c r="AL1834" s="51">
        <f t="shared" si="594"/>
        <v>0</v>
      </c>
      <c r="AM1834" s="296">
        <f>IFERROR(IF(VLOOKUP($C1834,Listen!$A$2:$F$45,6,0)="Ja",MAX(BC1834:BD1834),D_SAV!$BC1834),0)</f>
        <v>0</v>
      </c>
      <c r="AN1834" s="51">
        <f t="shared" si="595"/>
        <v>0</v>
      </c>
      <c r="AP1834" s="304">
        <f t="shared" si="596"/>
        <v>0</v>
      </c>
      <c r="AQ1834" s="304">
        <f t="shared" si="597"/>
        <v>0</v>
      </c>
      <c r="AR1834" s="304">
        <f t="shared" si="598"/>
        <v>0</v>
      </c>
      <c r="AS1834" s="304">
        <f t="shared" si="599"/>
        <v>0</v>
      </c>
      <c r="AT1834" s="304">
        <f t="shared" si="600"/>
        <v>0</v>
      </c>
      <c r="AU1834" s="304">
        <f t="shared" si="601"/>
        <v>0</v>
      </c>
      <c r="AV1834" s="304">
        <f t="shared" si="602"/>
        <v>0</v>
      </c>
      <c r="AW1834" s="304">
        <f t="shared" si="603"/>
        <v>0</v>
      </c>
      <c r="AX1834" s="304">
        <f t="shared" si="604"/>
        <v>0</v>
      </c>
      <c r="AY1834" s="304">
        <f t="shared" si="605"/>
        <v>0</v>
      </c>
      <c r="AZ1834" s="304">
        <f t="shared" si="606"/>
        <v>0</v>
      </c>
      <c r="BA1834" s="304">
        <f t="shared" si="607"/>
        <v>0</v>
      </c>
      <c r="BB1834" s="304">
        <f t="shared" si="608"/>
        <v>0</v>
      </c>
      <c r="BC1834" s="304">
        <f t="shared" si="609"/>
        <v>0</v>
      </c>
      <c r="BD1834" s="304">
        <f t="shared" si="610"/>
        <v>0</v>
      </c>
      <c r="BE1834" s="304">
        <f>IFERROR(IF(VLOOKUP($C1834,Listen!$A$2:$F$45,6,0)="Ja",BB1834-MAX(BC1834:BD1834),BB1834-BC1834),0)</f>
        <v>0</v>
      </c>
    </row>
    <row r="1835" spans="1:57" x14ac:dyDescent="0.25">
      <c r="A1835" s="320" t="str">
        <f>IF(AND(D1835&lt;&gt;0,C1835&lt;&gt;0,E1835&lt;&gt;0),IF(B1835&lt;&gt;0,CONCATENATE(B1835,"-AGr",VLOOKUP(C1835,Listen!$A$2:$D$45,4,FALSE),"-",D1835,"-",E1835,),CONCATENATE("AGr",VLOOKUP(C1835,Listen!$A$2:$D$45,4,FALSE),"-",D1835,"-",E1835)),"keine vollständige ID")</f>
        <v>keine vollständige ID</v>
      </c>
      <c r="B1835" s="301"/>
      <c r="C1835" s="287"/>
      <c r="D1835" s="34"/>
      <c r="E1835" s="306"/>
      <c r="F1835" s="116"/>
      <c r="G1835" s="17"/>
      <c r="H1835" s="17"/>
      <c r="I1835" s="17"/>
      <c r="J1835" s="17"/>
      <c r="K1835" s="17"/>
      <c r="L1835" s="17"/>
      <c r="M1835" s="17"/>
      <c r="N1835" s="17"/>
      <c r="O1835" s="116"/>
      <c r="P1835" s="117">
        <f>IF(D1835&gt;A_Stammdaten!$B$12,0,SUM(G1835,H1835,J1835,L1835:M1835)-SUM(I1835,K1835,N1835:O1835))</f>
        <v>0</v>
      </c>
      <c r="Q1835" s="17"/>
      <c r="R1835" s="17"/>
      <c r="S1835" s="17"/>
      <c r="T1835" s="17"/>
      <c r="U1835" s="62">
        <f t="shared" si="590"/>
        <v>0</v>
      </c>
      <c r="V1835" s="34"/>
      <c r="W1835" s="34"/>
      <c r="X1835" s="34"/>
      <c r="Y1835" s="34"/>
      <c r="Z1835" s="34"/>
      <c r="AA1835" s="63" t="str">
        <f t="shared" si="591"/>
        <v>-</v>
      </c>
      <c r="AB1835" s="63" t="str">
        <f t="shared" si="592"/>
        <v>-</v>
      </c>
      <c r="AC1835" s="63">
        <f>IF(ISBLANK($C1835),0,VLOOKUP($C1835,Listen!$A$2:$C$45,2,FALSE))</f>
        <v>0</v>
      </c>
      <c r="AD1835" s="63">
        <f>IF(ISBLANK($C1835),0,VLOOKUP($C1835,Listen!$A$2:$C$45,3,FALSE))</f>
        <v>0</v>
      </c>
      <c r="AE1835" s="49">
        <f t="shared" si="593"/>
        <v>0</v>
      </c>
      <c r="AF1835" s="49">
        <f t="shared" si="593"/>
        <v>0</v>
      </c>
      <c r="AG1835" s="49">
        <f>IFERROR(IF(OR($V1835&lt;&gt;"Ja",VLOOKUP($C1835,Listen!$A$2:$F$45,5,0)="Nein",D1835&lt;IF(C1835="LNG Anbindungsanlagen gemäß separater Festlegung",2022,2023)),$AC1835,$AA1835),0)</f>
        <v>0</v>
      </c>
      <c r="AH1835" s="49">
        <f>IFERROR(IF(OR($V1835&lt;&gt;"Ja",VLOOKUP($C1835,Listen!$A$2:$F$45,5,0)="Nein",D1835&lt;IF(C1835="LNG Anbindungsanlagen gemäß separater Festlegung",2022,2023)),$AC1835,$AA1835),0)</f>
        <v>0</v>
      </c>
      <c r="AI1835" s="49">
        <f>IFERROR(IF(OR($W1835&lt;&gt;"Ja",VLOOKUP($C1835,Listen!$A$2:$F$45,6,0)="Nein"),$AC1835,$AB1835),0)</f>
        <v>0</v>
      </c>
      <c r="AJ1835" s="49">
        <f>IFERROR(IF(OR($W1835&lt;&gt;"Ja",VLOOKUP($C1835,Listen!$A$2:$F$45,6,0)="Nein"),$AC1835,$AB1835),0)</f>
        <v>0</v>
      </c>
      <c r="AK1835" s="49">
        <f>IFERROR(IF(OR($W1835&lt;&gt;"Ja",VLOOKUP($C1835,Listen!$A$2:$F$45,6,0)="Nein"),$AC1835,$AB1835),0)</f>
        <v>0</v>
      </c>
      <c r="AL1835" s="51">
        <f t="shared" si="594"/>
        <v>0</v>
      </c>
      <c r="AM1835" s="296">
        <f>IFERROR(IF(VLOOKUP($C1835,Listen!$A$2:$F$45,6,0)="Ja",MAX(BC1835:BD1835),D_SAV!$BC1835),0)</f>
        <v>0</v>
      </c>
      <c r="AN1835" s="51">
        <f t="shared" si="595"/>
        <v>0</v>
      </c>
      <c r="AP1835" s="304">
        <f t="shared" si="596"/>
        <v>0</v>
      </c>
      <c r="AQ1835" s="304">
        <f t="shared" si="597"/>
        <v>0</v>
      </c>
      <c r="AR1835" s="304">
        <f t="shared" si="598"/>
        <v>0</v>
      </c>
      <c r="AS1835" s="304">
        <f t="shared" si="599"/>
        <v>0</v>
      </c>
      <c r="AT1835" s="304">
        <f t="shared" si="600"/>
        <v>0</v>
      </c>
      <c r="AU1835" s="304">
        <f t="shared" si="601"/>
        <v>0</v>
      </c>
      <c r="AV1835" s="304">
        <f t="shared" si="602"/>
        <v>0</v>
      </c>
      <c r="AW1835" s="304">
        <f t="shared" si="603"/>
        <v>0</v>
      </c>
      <c r="AX1835" s="304">
        <f t="shared" si="604"/>
        <v>0</v>
      </c>
      <c r="AY1835" s="304">
        <f t="shared" si="605"/>
        <v>0</v>
      </c>
      <c r="AZ1835" s="304">
        <f t="shared" si="606"/>
        <v>0</v>
      </c>
      <c r="BA1835" s="304">
        <f t="shared" si="607"/>
        <v>0</v>
      </c>
      <c r="BB1835" s="304">
        <f t="shared" si="608"/>
        <v>0</v>
      </c>
      <c r="BC1835" s="304">
        <f t="shared" si="609"/>
        <v>0</v>
      </c>
      <c r="BD1835" s="304">
        <f t="shared" si="610"/>
        <v>0</v>
      </c>
      <c r="BE1835" s="304">
        <f>IFERROR(IF(VLOOKUP($C1835,Listen!$A$2:$F$45,6,0)="Ja",BB1835-MAX(BC1835:BD1835),BB1835-BC1835),0)</f>
        <v>0</v>
      </c>
    </row>
    <row r="1836" spans="1:57" x14ac:dyDescent="0.25">
      <c r="A1836" s="320" t="str">
        <f>IF(AND(D1836&lt;&gt;0,C1836&lt;&gt;0,E1836&lt;&gt;0),IF(B1836&lt;&gt;0,CONCATENATE(B1836,"-AGr",VLOOKUP(C1836,Listen!$A$2:$D$45,4,FALSE),"-",D1836,"-",E1836,),CONCATENATE("AGr",VLOOKUP(C1836,Listen!$A$2:$D$45,4,FALSE),"-",D1836,"-",E1836)),"keine vollständige ID")</f>
        <v>keine vollständige ID</v>
      </c>
      <c r="B1836" s="301"/>
      <c r="C1836" s="287"/>
      <c r="D1836" s="34"/>
      <c r="E1836" s="306"/>
      <c r="F1836" s="116"/>
      <c r="G1836" s="17"/>
      <c r="H1836" s="17"/>
      <c r="I1836" s="17"/>
      <c r="J1836" s="17"/>
      <c r="K1836" s="17"/>
      <c r="L1836" s="17"/>
      <c r="M1836" s="17"/>
      <c r="N1836" s="17"/>
      <c r="O1836" s="116"/>
      <c r="P1836" s="117">
        <f>IF(D1836&gt;A_Stammdaten!$B$12,0,SUM(G1836,H1836,J1836,L1836:M1836)-SUM(I1836,K1836,N1836:O1836))</f>
        <v>0</v>
      </c>
      <c r="Q1836" s="17"/>
      <c r="R1836" s="17"/>
      <c r="S1836" s="17"/>
      <c r="T1836" s="17"/>
      <c r="U1836" s="62">
        <f t="shared" si="590"/>
        <v>0</v>
      </c>
      <c r="V1836" s="34"/>
      <c r="W1836" s="34"/>
      <c r="X1836" s="34"/>
      <c r="Y1836" s="34"/>
      <c r="Z1836" s="34"/>
      <c r="AA1836" s="63" t="str">
        <f t="shared" si="591"/>
        <v>-</v>
      </c>
      <c r="AB1836" s="63" t="str">
        <f t="shared" si="592"/>
        <v>-</v>
      </c>
      <c r="AC1836" s="63">
        <f>IF(ISBLANK($C1836),0,VLOOKUP($C1836,Listen!$A$2:$C$45,2,FALSE))</f>
        <v>0</v>
      </c>
      <c r="AD1836" s="63">
        <f>IF(ISBLANK($C1836),0,VLOOKUP($C1836,Listen!$A$2:$C$45,3,FALSE))</f>
        <v>0</v>
      </c>
      <c r="AE1836" s="49">
        <f t="shared" si="593"/>
        <v>0</v>
      </c>
      <c r="AF1836" s="49">
        <f t="shared" si="593"/>
        <v>0</v>
      </c>
      <c r="AG1836" s="49">
        <f>IFERROR(IF(OR($V1836&lt;&gt;"Ja",VLOOKUP($C1836,Listen!$A$2:$F$45,5,0)="Nein",D1836&lt;IF(C1836="LNG Anbindungsanlagen gemäß separater Festlegung",2022,2023)),$AC1836,$AA1836),0)</f>
        <v>0</v>
      </c>
      <c r="AH1836" s="49">
        <f>IFERROR(IF(OR($V1836&lt;&gt;"Ja",VLOOKUP($C1836,Listen!$A$2:$F$45,5,0)="Nein",D1836&lt;IF(C1836="LNG Anbindungsanlagen gemäß separater Festlegung",2022,2023)),$AC1836,$AA1836),0)</f>
        <v>0</v>
      </c>
      <c r="AI1836" s="49">
        <f>IFERROR(IF(OR($W1836&lt;&gt;"Ja",VLOOKUP($C1836,Listen!$A$2:$F$45,6,0)="Nein"),$AC1836,$AB1836),0)</f>
        <v>0</v>
      </c>
      <c r="AJ1836" s="49">
        <f>IFERROR(IF(OR($W1836&lt;&gt;"Ja",VLOOKUP($C1836,Listen!$A$2:$F$45,6,0)="Nein"),$AC1836,$AB1836),0)</f>
        <v>0</v>
      </c>
      <c r="AK1836" s="49">
        <f>IFERROR(IF(OR($W1836&lt;&gt;"Ja",VLOOKUP($C1836,Listen!$A$2:$F$45,6,0)="Nein"),$AC1836,$AB1836),0)</f>
        <v>0</v>
      </c>
      <c r="AL1836" s="51">
        <f t="shared" si="594"/>
        <v>0</v>
      </c>
      <c r="AM1836" s="296">
        <f>IFERROR(IF(VLOOKUP($C1836,Listen!$A$2:$F$45,6,0)="Ja",MAX(BC1836:BD1836),D_SAV!$BC1836),0)</f>
        <v>0</v>
      </c>
      <c r="AN1836" s="51">
        <f t="shared" si="595"/>
        <v>0</v>
      </c>
      <c r="AP1836" s="304">
        <f t="shared" si="596"/>
        <v>0</v>
      </c>
      <c r="AQ1836" s="304">
        <f t="shared" si="597"/>
        <v>0</v>
      </c>
      <c r="AR1836" s="304">
        <f t="shared" si="598"/>
        <v>0</v>
      </c>
      <c r="AS1836" s="304">
        <f t="shared" si="599"/>
        <v>0</v>
      </c>
      <c r="AT1836" s="304">
        <f t="shared" si="600"/>
        <v>0</v>
      </c>
      <c r="AU1836" s="304">
        <f t="shared" si="601"/>
        <v>0</v>
      </c>
      <c r="AV1836" s="304">
        <f t="shared" si="602"/>
        <v>0</v>
      </c>
      <c r="AW1836" s="304">
        <f t="shared" si="603"/>
        <v>0</v>
      </c>
      <c r="AX1836" s="304">
        <f t="shared" si="604"/>
        <v>0</v>
      </c>
      <c r="AY1836" s="304">
        <f t="shared" si="605"/>
        <v>0</v>
      </c>
      <c r="AZ1836" s="304">
        <f t="shared" si="606"/>
        <v>0</v>
      </c>
      <c r="BA1836" s="304">
        <f t="shared" si="607"/>
        <v>0</v>
      </c>
      <c r="BB1836" s="304">
        <f t="shared" si="608"/>
        <v>0</v>
      </c>
      <c r="BC1836" s="304">
        <f t="shared" si="609"/>
        <v>0</v>
      </c>
      <c r="BD1836" s="304">
        <f t="shared" si="610"/>
        <v>0</v>
      </c>
      <c r="BE1836" s="304">
        <f>IFERROR(IF(VLOOKUP($C1836,Listen!$A$2:$F$45,6,0)="Ja",BB1836-MAX(BC1836:BD1836),BB1836-BC1836),0)</f>
        <v>0</v>
      </c>
    </row>
    <row r="1837" spans="1:57" x14ac:dyDescent="0.25">
      <c r="A1837" s="320" t="str">
        <f>IF(AND(D1837&lt;&gt;0,C1837&lt;&gt;0,E1837&lt;&gt;0),IF(B1837&lt;&gt;0,CONCATENATE(B1837,"-AGr",VLOOKUP(C1837,Listen!$A$2:$D$45,4,FALSE),"-",D1837,"-",E1837,),CONCATENATE("AGr",VLOOKUP(C1837,Listen!$A$2:$D$45,4,FALSE),"-",D1837,"-",E1837)),"keine vollständige ID")</f>
        <v>keine vollständige ID</v>
      </c>
      <c r="B1837" s="301"/>
      <c r="C1837" s="287"/>
      <c r="D1837" s="34"/>
      <c r="E1837" s="306"/>
      <c r="F1837" s="116"/>
      <c r="G1837" s="17"/>
      <c r="H1837" s="17"/>
      <c r="I1837" s="17"/>
      <c r="J1837" s="17"/>
      <c r="K1837" s="17"/>
      <c r="L1837" s="17"/>
      <c r="M1837" s="17"/>
      <c r="N1837" s="17"/>
      <c r="O1837" s="116"/>
      <c r="P1837" s="117">
        <f>IF(D1837&gt;A_Stammdaten!$B$12,0,SUM(G1837,H1837,J1837,L1837:M1837)-SUM(I1837,K1837,N1837:O1837))</f>
        <v>0</v>
      </c>
      <c r="Q1837" s="17"/>
      <c r="R1837" s="17"/>
      <c r="S1837" s="17"/>
      <c r="T1837" s="17"/>
      <c r="U1837" s="62">
        <f t="shared" si="590"/>
        <v>0</v>
      </c>
      <c r="V1837" s="34"/>
      <c r="W1837" s="34"/>
      <c r="X1837" s="34"/>
      <c r="Y1837" s="34"/>
      <c r="Z1837" s="34"/>
      <c r="AA1837" s="63" t="str">
        <f t="shared" si="591"/>
        <v>-</v>
      </c>
      <c r="AB1837" s="63" t="str">
        <f t="shared" si="592"/>
        <v>-</v>
      </c>
      <c r="AC1837" s="63">
        <f>IF(ISBLANK($C1837),0,VLOOKUP($C1837,Listen!$A$2:$C$45,2,FALSE))</f>
        <v>0</v>
      </c>
      <c r="AD1837" s="63">
        <f>IF(ISBLANK($C1837),0,VLOOKUP($C1837,Listen!$A$2:$C$45,3,FALSE))</f>
        <v>0</v>
      </c>
      <c r="AE1837" s="49">
        <f t="shared" si="593"/>
        <v>0</v>
      </c>
      <c r="AF1837" s="49">
        <f t="shared" si="593"/>
        <v>0</v>
      </c>
      <c r="AG1837" s="49">
        <f>IFERROR(IF(OR($V1837&lt;&gt;"Ja",VLOOKUP($C1837,Listen!$A$2:$F$45,5,0)="Nein",D1837&lt;IF(C1837="LNG Anbindungsanlagen gemäß separater Festlegung",2022,2023)),$AC1837,$AA1837),0)</f>
        <v>0</v>
      </c>
      <c r="AH1837" s="49">
        <f>IFERROR(IF(OR($V1837&lt;&gt;"Ja",VLOOKUP($C1837,Listen!$A$2:$F$45,5,0)="Nein",D1837&lt;IF(C1837="LNG Anbindungsanlagen gemäß separater Festlegung",2022,2023)),$AC1837,$AA1837),0)</f>
        <v>0</v>
      </c>
      <c r="AI1837" s="49">
        <f>IFERROR(IF(OR($W1837&lt;&gt;"Ja",VLOOKUP($C1837,Listen!$A$2:$F$45,6,0)="Nein"),$AC1837,$AB1837),0)</f>
        <v>0</v>
      </c>
      <c r="AJ1837" s="49">
        <f>IFERROR(IF(OR($W1837&lt;&gt;"Ja",VLOOKUP($C1837,Listen!$A$2:$F$45,6,0)="Nein"),$AC1837,$AB1837),0)</f>
        <v>0</v>
      </c>
      <c r="AK1837" s="49">
        <f>IFERROR(IF(OR($W1837&lt;&gt;"Ja",VLOOKUP($C1837,Listen!$A$2:$F$45,6,0)="Nein"),$AC1837,$AB1837),0)</f>
        <v>0</v>
      </c>
      <c r="AL1837" s="51">
        <f t="shared" si="594"/>
        <v>0</v>
      </c>
      <c r="AM1837" s="296">
        <f>IFERROR(IF(VLOOKUP($C1837,Listen!$A$2:$F$45,6,0)="Ja",MAX(BC1837:BD1837),D_SAV!$BC1837),0)</f>
        <v>0</v>
      </c>
      <c r="AN1837" s="51">
        <f t="shared" si="595"/>
        <v>0</v>
      </c>
      <c r="AP1837" s="304">
        <f t="shared" si="596"/>
        <v>0</v>
      </c>
      <c r="AQ1837" s="304">
        <f t="shared" si="597"/>
        <v>0</v>
      </c>
      <c r="AR1837" s="304">
        <f t="shared" si="598"/>
        <v>0</v>
      </c>
      <c r="AS1837" s="304">
        <f t="shared" si="599"/>
        <v>0</v>
      </c>
      <c r="AT1837" s="304">
        <f t="shared" si="600"/>
        <v>0</v>
      </c>
      <c r="AU1837" s="304">
        <f t="shared" si="601"/>
        <v>0</v>
      </c>
      <c r="AV1837" s="304">
        <f t="shared" si="602"/>
        <v>0</v>
      </c>
      <c r="AW1837" s="304">
        <f t="shared" si="603"/>
        <v>0</v>
      </c>
      <c r="AX1837" s="304">
        <f t="shared" si="604"/>
        <v>0</v>
      </c>
      <c r="AY1837" s="304">
        <f t="shared" si="605"/>
        <v>0</v>
      </c>
      <c r="AZ1837" s="304">
        <f t="shared" si="606"/>
        <v>0</v>
      </c>
      <c r="BA1837" s="304">
        <f t="shared" si="607"/>
        <v>0</v>
      </c>
      <c r="BB1837" s="304">
        <f t="shared" si="608"/>
        <v>0</v>
      </c>
      <c r="BC1837" s="304">
        <f t="shared" si="609"/>
        <v>0</v>
      </c>
      <c r="BD1837" s="304">
        <f t="shared" si="610"/>
        <v>0</v>
      </c>
      <c r="BE1837" s="304">
        <f>IFERROR(IF(VLOOKUP($C1837,Listen!$A$2:$F$45,6,0)="Ja",BB1837-MAX(BC1837:BD1837),BB1837-BC1837),0)</f>
        <v>0</v>
      </c>
    </row>
    <row r="1838" spans="1:57" x14ac:dyDescent="0.25">
      <c r="A1838" s="320" t="str">
        <f>IF(AND(D1838&lt;&gt;0,C1838&lt;&gt;0,E1838&lt;&gt;0),IF(B1838&lt;&gt;0,CONCATENATE(B1838,"-AGr",VLOOKUP(C1838,Listen!$A$2:$D$45,4,FALSE),"-",D1838,"-",E1838,),CONCATENATE("AGr",VLOOKUP(C1838,Listen!$A$2:$D$45,4,FALSE),"-",D1838,"-",E1838)),"keine vollständige ID")</f>
        <v>keine vollständige ID</v>
      </c>
      <c r="B1838" s="301"/>
      <c r="C1838" s="287"/>
      <c r="D1838" s="34"/>
      <c r="E1838" s="306"/>
      <c r="F1838" s="116"/>
      <c r="G1838" s="17"/>
      <c r="H1838" s="17"/>
      <c r="I1838" s="17"/>
      <c r="J1838" s="17"/>
      <c r="K1838" s="17"/>
      <c r="L1838" s="17"/>
      <c r="M1838" s="17"/>
      <c r="N1838" s="17"/>
      <c r="O1838" s="116"/>
      <c r="P1838" s="117">
        <f>IF(D1838&gt;A_Stammdaten!$B$12,0,SUM(G1838,H1838,J1838,L1838:M1838)-SUM(I1838,K1838,N1838:O1838))</f>
        <v>0</v>
      </c>
      <c r="Q1838" s="17"/>
      <c r="R1838" s="17"/>
      <c r="S1838" s="17"/>
      <c r="T1838" s="17"/>
      <c r="U1838" s="62">
        <f t="shared" si="590"/>
        <v>0</v>
      </c>
      <c r="V1838" s="34"/>
      <c r="W1838" s="34"/>
      <c r="X1838" s="34"/>
      <c r="Y1838" s="34"/>
      <c r="Z1838" s="34"/>
      <c r="AA1838" s="63" t="str">
        <f t="shared" si="591"/>
        <v>-</v>
      </c>
      <c r="AB1838" s="63" t="str">
        <f t="shared" si="592"/>
        <v>-</v>
      </c>
      <c r="AC1838" s="63">
        <f>IF(ISBLANK($C1838),0,VLOOKUP($C1838,Listen!$A$2:$C$45,2,FALSE))</f>
        <v>0</v>
      </c>
      <c r="AD1838" s="63">
        <f>IF(ISBLANK($C1838),0,VLOOKUP($C1838,Listen!$A$2:$C$45,3,FALSE))</f>
        <v>0</v>
      </c>
      <c r="AE1838" s="49">
        <f t="shared" si="593"/>
        <v>0</v>
      </c>
      <c r="AF1838" s="49">
        <f t="shared" si="593"/>
        <v>0</v>
      </c>
      <c r="AG1838" s="49">
        <f>IFERROR(IF(OR($V1838&lt;&gt;"Ja",VLOOKUP($C1838,Listen!$A$2:$F$45,5,0)="Nein",D1838&lt;IF(C1838="LNG Anbindungsanlagen gemäß separater Festlegung",2022,2023)),$AC1838,$AA1838),0)</f>
        <v>0</v>
      </c>
      <c r="AH1838" s="49">
        <f>IFERROR(IF(OR($V1838&lt;&gt;"Ja",VLOOKUP($C1838,Listen!$A$2:$F$45,5,0)="Nein",D1838&lt;IF(C1838="LNG Anbindungsanlagen gemäß separater Festlegung",2022,2023)),$AC1838,$AA1838),0)</f>
        <v>0</v>
      </c>
      <c r="AI1838" s="49">
        <f>IFERROR(IF(OR($W1838&lt;&gt;"Ja",VLOOKUP($C1838,Listen!$A$2:$F$45,6,0)="Nein"),$AC1838,$AB1838),0)</f>
        <v>0</v>
      </c>
      <c r="AJ1838" s="49">
        <f>IFERROR(IF(OR($W1838&lt;&gt;"Ja",VLOOKUP($C1838,Listen!$A$2:$F$45,6,0)="Nein"),$AC1838,$AB1838),0)</f>
        <v>0</v>
      </c>
      <c r="AK1838" s="49">
        <f>IFERROR(IF(OR($W1838&lt;&gt;"Ja",VLOOKUP($C1838,Listen!$A$2:$F$45,6,0)="Nein"),$AC1838,$AB1838),0)</f>
        <v>0</v>
      </c>
      <c r="AL1838" s="51">
        <f t="shared" si="594"/>
        <v>0</v>
      </c>
      <c r="AM1838" s="296">
        <f>IFERROR(IF(VLOOKUP($C1838,Listen!$A$2:$F$45,6,0)="Ja",MAX(BC1838:BD1838),D_SAV!$BC1838),0)</f>
        <v>0</v>
      </c>
      <c r="AN1838" s="51">
        <f t="shared" si="595"/>
        <v>0</v>
      </c>
      <c r="AP1838" s="304">
        <f t="shared" si="596"/>
        <v>0</v>
      </c>
      <c r="AQ1838" s="304">
        <f t="shared" si="597"/>
        <v>0</v>
      </c>
      <c r="AR1838" s="304">
        <f t="shared" si="598"/>
        <v>0</v>
      </c>
      <c r="AS1838" s="304">
        <f t="shared" si="599"/>
        <v>0</v>
      </c>
      <c r="AT1838" s="304">
        <f t="shared" si="600"/>
        <v>0</v>
      </c>
      <c r="AU1838" s="304">
        <f t="shared" si="601"/>
        <v>0</v>
      </c>
      <c r="AV1838" s="304">
        <f t="shared" si="602"/>
        <v>0</v>
      </c>
      <c r="AW1838" s="304">
        <f t="shared" si="603"/>
        <v>0</v>
      </c>
      <c r="AX1838" s="304">
        <f t="shared" si="604"/>
        <v>0</v>
      </c>
      <c r="AY1838" s="304">
        <f t="shared" si="605"/>
        <v>0</v>
      </c>
      <c r="AZ1838" s="304">
        <f t="shared" si="606"/>
        <v>0</v>
      </c>
      <c r="BA1838" s="304">
        <f t="shared" si="607"/>
        <v>0</v>
      </c>
      <c r="BB1838" s="304">
        <f t="shared" si="608"/>
        <v>0</v>
      </c>
      <c r="BC1838" s="304">
        <f t="shared" si="609"/>
        <v>0</v>
      </c>
      <c r="BD1838" s="304">
        <f t="shared" si="610"/>
        <v>0</v>
      </c>
      <c r="BE1838" s="304">
        <f>IFERROR(IF(VLOOKUP($C1838,Listen!$A$2:$F$45,6,0)="Ja",BB1838-MAX(BC1838:BD1838),BB1838-BC1838),0)</f>
        <v>0</v>
      </c>
    </row>
    <row r="1839" spans="1:57" x14ac:dyDescent="0.25">
      <c r="A1839" s="320" t="str">
        <f>IF(AND(D1839&lt;&gt;0,C1839&lt;&gt;0,E1839&lt;&gt;0),IF(B1839&lt;&gt;0,CONCATENATE(B1839,"-AGr",VLOOKUP(C1839,Listen!$A$2:$D$45,4,FALSE),"-",D1839,"-",E1839,),CONCATENATE("AGr",VLOOKUP(C1839,Listen!$A$2:$D$45,4,FALSE),"-",D1839,"-",E1839)),"keine vollständige ID")</f>
        <v>keine vollständige ID</v>
      </c>
      <c r="B1839" s="301"/>
      <c r="C1839" s="287"/>
      <c r="D1839" s="34"/>
      <c r="E1839" s="306"/>
      <c r="F1839" s="116"/>
      <c r="G1839" s="17"/>
      <c r="H1839" s="17"/>
      <c r="I1839" s="17"/>
      <c r="J1839" s="17"/>
      <c r="K1839" s="17"/>
      <c r="L1839" s="17"/>
      <c r="M1839" s="17"/>
      <c r="N1839" s="17"/>
      <c r="O1839" s="116"/>
      <c r="P1839" s="117">
        <f>IF(D1839&gt;A_Stammdaten!$B$12,0,SUM(G1839,H1839,J1839,L1839:M1839)-SUM(I1839,K1839,N1839:O1839))</f>
        <v>0</v>
      </c>
      <c r="Q1839" s="17"/>
      <c r="R1839" s="17"/>
      <c r="S1839" s="17"/>
      <c r="T1839" s="17"/>
      <c r="U1839" s="62">
        <f t="shared" si="590"/>
        <v>0</v>
      </c>
      <c r="V1839" s="34"/>
      <c r="W1839" s="34"/>
      <c r="X1839" s="34"/>
      <c r="Y1839" s="34"/>
      <c r="Z1839" s="34"/>
      <c r="AA1839" s="63" t="str">
        <f t="shared" si="591"/>
        <v>-</v>
      </c>
      <c r="AB1839" s="63" t="str">
        <f t="shared" si="592"/>
        <v>-</v>
      </c>
      <c r="AC1839" s="63">
        <f>IF(ISBLANK($C1839),0,VLOOKUP($C1839,Listen!$A$2:$C$45,2,FALSE))</f>
        <v>0</v>
      </c>
      <c r="AD1839" s="63">
        <f>IF(ISBLANK($C1839),0,VLOOKUP($C1839,Listen!$A$2:$C$45,3,FALSE))</f>
        <v>0</v>
      </c>
      <c r="AE1839" s="49">
        <f t="shared" si="593"/>
        <v>0</v>
      </c>
      <c r="AF1839" s="49">
        <f t="shared" si="593"/>
        <v>0</v>
      </c>
      <c r="AG1839" s="49">
        <f>IFERROR(IF(OR($V1839&lt;&gt;"Ja",VLOOKUP($C1839,Listen!$A$2:$F$45,5,0)="Nein",D1839&lt;IF(C1839="LNG Anbindungsanlagen gemäß separater Festlegung",2022,2023)),$AC1839,$AA1839),0)</f>
        <v>0</v>
      </c>
      <c r="AH1839" s="49">
        <f>IFERROR(IF(OR($V1839&lt;&gt;"Ja",VLOOKUP($C1839,Listen!$A$2:$F$45,5,0)="Nein",D1839&lt;IF(C1839="LNG Anbindungsanlagen gemäß separater Festlegung",2022,2023)),$AC1839,$AA1839),0)</f>
        <v>0</v>
      </c>
      <c r="AI1839" s="49">
        <f>IFERROR(IF(OR($W1839&lt;&gt;"Ja",VLOOKUP($C1839,Listen!$A$2:$F$45,6,0)="Nein"),$AC1839,$AB1839),0)</f>
        <v>0</v>
      </c>
      <c r="AJ1839" s="49">
        <f>IFERROR(IF(OR($W1839&lt;&gt;"Ja",VLOOKUP($C1839,Listen!$A$2:$F$45,6,0)="Nein"),$AC1839,$AB1839),0)</f>
        <v>0</v>
      </c>
      <c r="AK1839" s="49">
        <f>IFERROR(IF(OR($W1839&lt;&gt;"Ja",VLOOKUP($C1839,Listen!$A$2:$F$45,6,0)="Nein"),$AC1839,$AB1839),0)</f>
        <v>0</v>
      </c>
      <c r="AL1839" s="51">
        <f t="shared" si="594"/>
        <v>0</v>
      </c>
      <c r="AM1839" s="296">
        <f>IFERROR(IF(VLOOKUP($C1839,Listen!$A$2:$F$45,6,0)="Ja",MAX(BC1839:BD1839),D_SAV!$BC1839),0)</f>
        <v>0</v>
      </c>
      <c r="AN1839" s="51">
        <f t="shared" si="595"/>
        <v>0</v>
      </c>
      <c r="AP1839" s="304">
        <f t="shared" si="596"/>
        <v>0</v>
      </c>
      <c r="AQ1839" s="304">
        <f t="shared" si="597"/>
        <v>0</v>
      </c>
      <c r="AR1839" s="304">
        <f t="shared" si="598"/>
        <v>0</v>
      </c>
      <c r="AS1839" s="304">
        <f t="shared" si="599"/>
        <v>0</v>
      </c>
      <c r="AT1839" s="304">
        <f t="shared" si="600"/>
        <v>0</v>
      </c>
      <c r="AU1839" s="304">
        <f t="shared" si="601"/>
        <v>0</v>
      </c>
      <c r="AV1839" s="304">
        <f t="shared" si="602"/>
        <v>0</v>
      </c>
      <c r="AW1839" s="304">
        <f t="shared" si="603"/>
        <v>0</v>
      </c>
      <c r="AX1839" s="304">
        <f t="shared" si="604"/>
        <v>0</v>
      </c>
      <c r="AY1839" s="304">
        <f t="shared" si="605"/>
        <v>0</v>
      </c>
      <c r="AZ1839" s="304">
        <f t="shared" si="606"/>
        <v>0</v>
      </c>
      <c r="BA1839" s="304">
        <f t="shared" si="607"/>
        <v>0</v>
      </c>
      <c r="BB1839" s="304">
        <f t="shared" si="608"/>
        <v>0</v>
      </c>
      <c r="BC1839" s="304">
        <f t="shared" si="609"/>
        <v>0</v>
      </c>
      <c r="BD1839" s="304">
        <f t="shared" si="610"/>
        <v>0</v>
      </c>
      <c r="BE1839" s="304">
        <f>IFERROR(IF(VLOOKUP($C1839,Listen!$A$2:$F$45,6,0)="Ja",BB1839-MAX(BC1839:BD1839),BB1839-BC1839),0)</f>
        <v>0</v>
      </c>
    </row>
    <row r="1840" spans="1:57" x14ac:dyDescent="0.25">
      <c r="A1840" s="320" t="str">
        <f>IF(AND(D1840&lt;&gt;0,C1840&lt;&gt;0,E1840&lt;&gt;0),IF(B1840&lt;&gt;0,CONCATENATE(B1840,"-AGr",VLOOKUP(C1840,Listen!$A$2:$D$45,4,FALSE),"-",D1840,"-",E1840,),CONCATENATE("AGr",VLOOKUP(C1840,Listen!$A$2:$D$45,4,FALSE),"-",D1840,"-",E1840)),"keine vollständige ID")</f>
        <v>keine vollständige ID</v>
      </c>
      <c r="B1840" s="301"/>
      <c r="C1840" s="287"/>
      <c r="D1840" s="34"/>
      <c r="E1840" s="306"/>
      <c r="F1840" s="116"/>
      <c r="G1840" s="17"/>
      <c r="H1840" s="17"/>
      <c r="I1840" s="17"/>
      <c r="J1840" s="17"/>
      <c r="K1840" s="17"/>
      <c r="L1840" s="17"/>
      <c r="M1840" s="17"/>
      <c r="N1840" s="17"/>
      <c r="O1840" s="116"/>
      <c r="P1840" s="117">
        <f>IF(D1840&gt;A_Stammdaten!$B$12,0,SUM(G1840,H1840,J1840,L1840:M1840)-SUM(I1840,K1840,N1840:O1840))</f>
        <v>0</v>
      </c>
      <c r="Q1840" s="17"/>
      <c r="R1840" s="17"/>
      <c r="S1840" s="17"/>
      <c r="T1840" s="17"/>
      <c r="U1840" s="62">
        <f t="shared" si="590"/>
        <v>0</v>
      </c>
      <c r="V1840" s="34"/>
      <c r="W1840" s="34"/>
      <c r="X1840" s="34"/>
      <c r="Y1840" s="34"/>
      <c r="Z1840" s="34"/>
      <c r="AA1840" s="63" t="str">
        <f t="shared" si="591"/>
        <v>-</v>
      </c>
      <c r="AB1840" s="63" t="str">
        <f t="shared" si="592"/>
        <v>-</v>
      </c>
      <c r="AC1840" s="63">
        <f>IF(ISBLANK($C1840),0,VLOOKUP($C1840,Listen!$A$2:$C$45,2,FALSE))</f>
        <v>0</v>
      </c>
      <c r="AD1840" s="63">
        <f>IF(ISBLANK($C1840),0,VLOOKUP($C1840,Listen!$A$2:$C$45,3,FALSE))</f>
        <v>0</v>
      </c>
      <c r="AE1840" s="49">
        <f t="shared" si="593"/>
        <v>0</v>
      </c>
      <c r="AF1840" s="49">
        <f t="shared" si="593"/>
        <v>0</v>
      </c>
      <c r="AG1840" s="49">
        <f>IFERROR(IF(OR($V1840&lt;&gt;"Ja",VLOOKUP($C1840,Listen!$A$2:$F$45,5,0)="Nein",D1840&lt;IF(C1840="LNG Anbindungsanlagen gemäß separater Festlegung",2022,2023)),$AC1840,$AA1840),0)</f>
        <v>0</v>
      </c>
      <c r="AH1840" s="49">
        <f>IFERROR(IF(OR($V1840&lt;&gt;"Ja",VLOOKUP($C1840,Listen!$A$2:$F$45,5,0)="Nein",D1840&lt;IF(C1840="LNG Anbindungsanlagen gemäß separater Festlegung",2022,2023)),$AC1840,$AA1840),0)</f>
        <v>0</v>
      </c>
      <c r="AI1840" s="49">
        <f>IFERROR(IF(OR($W1840&lt;&gt;"Ja",VLOOKUP($C1840,Listen!$A$2:$F$45,6,0)="Nein"),$AC1840,$AB1840),0)</f>
        <v>0</v>
      </c>
      <c r="AJ1840" s="49">
        <f>IFERROR(IF(OR($W1840&lt;&gt;"Ja",VLOOKUP($C1840,Listen!$A$2:$F$45,6,0)="Nein"),$AC1840,$AB1840),0)</f>
        <v>0</v>
      </c>
      <c r="AK1840" s="49">
        <f>IFERROR(IF(OR($W1840&lt;&gt;"Ja",VLOOKUP($C1840,Listen!$A$2:$F$45,6,0)="Nein"),$AC1840,$AB1840),0)</f>
        <v>0</v>
      </c>
      <c r="AL1840" s="51">
        <f t="shared" si="594"/>
        <v>0</v>
      </c>
      <c r="AM1840" s="296">
        <f>IFERROR(IF(VLOOKUP($C1840,Listen!$A$2:$F$45,6,0)="Ja",MAX(BC1840:BD1840),D_SAV!$BC1840),0)</f>
        <v>0</v>
      </c>
      <c r="AN1840" s="51">
        <f t="shared" si="595"/>
        <v>0</v>
      </c>
      <c r="AP1840" s="304">
        <f t="shared" si="596"/>
        <v>0</v>
      </c>
      <c r="AQ1840" s="304">
        <f t="shared" si="597"/>
        <v>0</v>
      </c>
      <c r="AR1840" s="304">
        <f t="shared" si="598"/>
        <v>0</v>
      </c>
      <c r="AS1840" s="304">
        <f t="shared" si="599"/>
        <v>0</v>
      </c>
      <c r="AT1840" s="304">
        <f t="shared" si="600"/>
        <v>0</v>
      </c>
      <c r="AU1840" s="304">
        <f t="shared" si="601"/>
        <v>0</v>
      </c>
      <c r="AV1840" s="304">
        <f t="shared" si="602"/>
        <v>0</v>
      </c>
      <c r="AW1840" s="304">
        <f t="shared" si="603"/>
        <v>0</v>
      </c>
      <c r="AX1840" s="304">
        <f t="shared" si="604"/>
        <v>0</v>
      </c>
      <c r="AY1840" s="304">
        <f t="shared" si="605"/>
        <v>0</v>
      </c>
      <c r="AZ1840" s="304">
        <f t="shared" si="606"/>
        <v>0</v>
      </c>
      <c r="BA1840" s="304">
        <f t="shared" si="607"/>
        <v>0</v>
      </c>
      <c r="BB1840" s="304">
        <f t="shared" si="608"/>
        <v>0</v>
      </c>
      <c r="BC1840" s="304">
        <f t="shared" si="609"/>
        <v>0</v>
      </c>
      <c r="BD1840" s="304">
        <f t="shared" si="610"/>
        <v>0</v>
      </c>
      <c r="BE1840" s="304">
        <f>IFERROR(IF(VLOOKUP($C1840,Listen!$A$2:$F$45,6,0)="Ja",BB1840-MAX(BC1840:BD1840),BB1840-BC1840),0)</f>
        <v>0</v>
      </c>
    </row>
    <row r="1841" spans="1:57" x14ac:dyDescent="0.25">
      <c r="A1841" s="320" t="str">
        <f>IF(AND(D1841&lt;&gt;0,C1841&lt;&gt;0,E1841&lt;&gt;0),IF(B1841&lt;&gt;0,CONCATENATE(B1841,"-AGr",VLOOKUP(C1841,Listen!$A$2:$D$45,4,FALSE),"-",D1841,"-",E1841,),CONCATENATE("AGr",VLOOKUP(C1841,Listen!$A$2:$D$45,4,FALSE),"-",D1841,"-",E1841)),"keine vollständige ID")</f>
        <v>keine vollständige ID</v>
      </c>
      <c r="B1841" s="301"/>
      <c r="C1841" s="287"/>
      <c r="D1841" s="34"/>
      <c r="E1841" s="306"/>
      <c r="F1841" s="116"/>
      <c r="G1841" s="17"/>
      <c r="H1841" s="17"/>
      <c r="I1841" s="17"/>
      <c r="J1841" s="17"/>
      <c r="K1841" s="17"/>
      <c r="L1841" s="17"/>
      <c r="M1841" s="17"/>
      <c r="N1841" s="17"/>
      <c r="O1841" s="116"/>
      <c r="P1841" s="117">
        <f>IF(D1841&gt;A_Stammdaten!$B$12,0,SUM(G1841,H1841,J1841,L1841:M1841)-SUM(I1841,K1841,N1841:O1841))</f>
        <v>0</v>
      </c>
      <c r="Q1841" s="17"/>
      <c r="R1841" s="17"/>
      <c r="S1841" s="17"/>
      <c r="T1841" s="17"/>
      <c r="U1841" s="62">
        <f t="shared" si="590"/>
        <v>0</v>
      </c>
      <c r="V1841" s="34"/>
      <c r="W1841" s="34"/>
      <c r="X1841" s="34"/>
      <c r="Y1841" s="34"/>
      <c r="Z1841" s="34"/>
      <c r="AA1841" s="63" t="str">
        <f t="shared" si="591"/>
        <v>-</v>
      </c>
      <c r="AB1841" s="63" t="str">
        <f t="shared" si="592"/>
        <v>-</v>
      </c>
      <c r="AC1841" s="63">
        <f>IF(ISBLANK($C1841),0,VLOOKUP($C1841,Listen!$A$2:$C$45,2,FALSE))</f>
        <v>0</v>
      </c>
      <c r="AD1841" s="63">
        <f>IF(ISBLANK($C1841),0,VLOOKUP($C1841,Listen!$A$2:$C$45,3,FALSE))</f>
        <v>0</v>
      </c>
      <c r="AE1841" s="49">
        <f t="shared" si="593"/>
        <v>0</v>
      </c>
      <c r="AF1841" s="49">
        <f t="shared" si="593"/>
        <v>0</v>
      </c>
      <c r="AG1841" s="49">
        <f>IFERROR(IF(OR($V1841&lt;&gt;"Ja",VLOOKUP($C1841,Listen!$A$2:$F$45,5,0)="Nein",D1841&lt;IF(C1841="LNG Anbindungsanlagen gemäß separater Festlegung",2022,2023)),$AC1841,$AA1841),0)</f>
        <v>0</v>
      </c>
      <c r="AH1841" s="49">
        <f>IFERROR(IF(OR($V1841&lt;&gt;"Ja",VLOOKUP($C1841,Listen!$A$2:$F$45,5,0)="Nein",D1841&lt;IF(C1841="LNG Anbindungsanlagen gemäß separater Festlegung",2022,2023)),$AC1841,$AA1841),0)</f>
        <v>0</v>
      </c>
      <c r="AI1841" s="49">
        <f>IFERROR(IF(OR($W1841&lt;&gt;"Ja",VLOOKUP($C1841,Listen!$A$2:$F$45,6,0)="Nein"),$AC1841,$AB1841),0)</f>
        <v>0</v>
      </c>
      <c r="AJ1841" s="49">
        <f>IFERROR(IF(OR($W1841&lt;&gt;"Ja",VLOOKUP($C1841,Listen!$A$2:$F$45,6,0)="Nein"),$AC1841,$AB1841),0)</f>
        <v>0</v>
      </c>
      <c r="AK1841" s="49">
        <f>IFERROR(IF(OR($W1841&lt;&gt;"Ja",VLOOKUP($C1841,Listen!$A$2:$F$45,6,0)="Nein"),$AC1841,$AB1841),0)</f>
        <v>0</v>
      </c>
      <c r="AL1841" s="51">
        <f t="shared" si="594"/>
        <v>0</v>
      </c>
      <c r="AM1841" s="296">
        <f>IFERROR(IF(VLOOKUP($C1841,Listen!$A$2:$F$45,6,0)="Ja",MAX(BC1841:BD1841),D_SAV!$BC1841),0)</f>
        <v>0</v>
      </c>
      <c r="AN1841" s="51">
        <f t="shared" si="595"/>
        <v>0</v>
      </c>
      <c r="AP1841" s="304">
        <f t="shared" si="596"/>
        <v>0</v>
      </c>
      <c r="AQ1841" s="304">
        <f t="shared" si="597"/>
        <v>0</v>
      </c>
      <c r="AR1841" s="304">
        <f t="shared" si="598"/>
        <v>0</v>
      </c>
      <c r="AS1841" s="304">
        <f t="shared" si="599"/>
        <v>0</v>
      </c>
      <c r="AT1841" s="304">
        <f t="shared" si="600"/>
        <v>0</v>
      </c>
      <c r="AU1841" s="304">
        <f t="shared" si="601"/>
        <v>0</v>
      </c>
      <c r="AV1841" s="304">
        <f t="shared" si="602"/>
        <v>0</v>
      </c>
      <c r="AW1841" s="304">
        <f t="shared" si="603"/>
        <v>0</v>
      </c>
      <c r="AX1841" s="304">
        <f t="shared" si="604"/>
        <v>0</v>
      </c>
      <c r="AY1841" s="304">
        <f t="shared" si="605"/>
        <v>0</v>
      </c>
      <c r="AZ1841" s="304">
        <f t="shared" si="606"/>
        <v>0</v>
      </c>
      <c r="BA1841" s="304">
        <f t="shared" si="607"/>
        <v>0</v>
      </c>
      <c r="BB1841" s="304">
        <f t="shared" si="608"/>
        <v>0</v>
      </c>
      <c r="BC1841" s="304">
        <f t="shared" si="609"/>
        <v>0</v>
      </c>
      <c r="BD1841" s="304">
        <f t="shared" si="610"/>
        <v>0</v>
      </c>
      <c r="BE1841" s="304">
        <f>IFERROR(IF(VLOOKUP($C1841,Listen!$A$2:$F$45,6,0)="Ja",BB1841-MAX(BC1841:BD1841),BB1841-BC1841),0)</f>
        <v>0</v>
      </c>
    </row>
    <row r="1842" spans="1:57" x14ac:dyDescent="0.25">
      <c r="A1842" s="320" t="str">
        <f>IF(AND(D1842&lt;&gt;0,C1842&lt;&gt;0,E1842&lt;&gt;0),IF(B1842&lt;&gt;0,CONCATENATE(B1842,"-AGr",VLOOKUP(C1842,Listen!$A$2:$D$45,4,FALSE),"-",D1842,"-",E1842,),CONCATENATE("AGr",VLOOKUP(C1842,Listen!$A$2:$D$45,4,FALSE),"-",D1842,"-",E1842)),"keine vollständige ID")</f>
        <v>keine vollständige ID</v>
      </c>
      <c r="B1842" s="301"/>
      <c r="C1842" s="287"/>
      <c r="D1842" s="34"/>
      <c r="E1842" s="306"/>
      <c r="F1842" s="116"/>
      <c r="G1842" s="17"/>
      <c r="H1842" s="17"/>
      <c r="I1842" s="17"/>
      <c r="J1842" s="17"/>
      <c r="K1842" s="17"/>
      <c r="L1842" s="17"/>
      <c r="M1842" s="17"/>
      <c r="N1842" s="17"/>
      <c r="O1842" s="116"/>
      <c r="P1842" s="117">
        <f>IF(D1842&gt;A_Stammdaten!$B$12,0,SUM(G1842,H1842,J1842,L1842:M1842)-SUM(I1842,K1842,N1842:O1842))</f>
        <v>0</v>
      </c>
      <c r="Q1842" s="17"/>
      <c r="R1842" s="17"/>
      <c r="S1842" s="17"/>
      <c r="T1842" s="17"/>
      <c r="U1842" s="62">
        <f t="shared" si="590"/>
        <v>0</v>
      </c>
      <c r="V1842" s="34"/>
      <c r="W1842" s="34"/>
      <c r="X1842" s="34"/>
      <c r="Y1842" s="34"/>
      <c r="Z1842" s="34"/>
      <c r="AA1842" s="63" t="str">
        <f t="shared" si="591"/>
        <v>-</v>
      </c>
      <c r="AB1842" s="63" t="str">
        <f t="shared" si="592"/>
        <v>-</v>
      </c>
      <c r="AC1842" s="63">
        <f>IF(ISBLANK($C1842),0,VLOOKUP($C1842,Listen!$A$2:$C$45,2,FALSE))</f>
        <v>0</v>
      </c>
      <c r="AD1842" s="63">
        <f>IF(ISBLANK($C1842),0,VLOOKUP($C1842,Listen!$A$2:$C$45,3,FALSE))</f>
        <v>0</v>
      </c>
      <c r="AE1842" s="49">
        <f t="shared" si="593"/>
        <v>0</v>
      </c>
      <c r="AF1842" s="49">
        <f t="shared" si="593"/>
        <v>0</v>
      </c>
      <c r="AG1842" s="49">
        <f>IFERROR(IF(OR($V1842&lt;&gt;"Ja",VLOOKUP($C1842,Listen!$A$2:$F$45,5,0)="Nein",D1842&lt;IF(C1842="LNG Anbindungsanlagen gemäß separater Festlegung",2022,2023)),$AC1842,$AA1842),0)</f>
        <v>0</v>
      </c>
      <c r="AH1842" s="49">
        <f>IFERROR(IF(OR($V1842&lt;&gt;"Ja",VLOOKUP($C1842,Listen!$A$2:$F$45,5,0)="Nein",D1842&lt;IF(C1842="LNG Anbindungsanlagen gemäß separater Festlegung",2022,2023)),$AC1842,$AA1842),0)</f>
        <v>0</v>
      </c>
      <c r="AI1842" s="49">
        <f>IFERROR(IF(OR($W1842&lt;&gt;"Ja",VLOOKUP($C1842,Listen!$A$2:$F$45,6,0)="Nein"),$AC1842,$AB1842),0)</f>
        <v>0</v>
      </c>
      <c r="AJ1842" s="49">
        <f>IFERROR(IF(OR($W1842&lt;&gt;"Ja",VLOOKUP($C1842,Listen!$A$2:$F$45,6,0)="Nein"),$AC1842,$AB1842),0)</f>
        <v>0</v>
      </c>
      <c r="AK1842" s="49">
        <f>IFERROR(IF(OR($W1842&lt;&gt;"Ja",VLOOKUP($C1842,Listen!$A$2:$F$45,6,0)="Nein"),$AC1842,$AB1842),0)</f>
        <v>0</v>
      </c>
      <c r="AL1842" s="51">
        <f t="shared" si="594"/>
        <v>0</v>
      </c>
      <c r="AM1842" s="296">
        <f>IFERROR(IF(VLOOKUP($C1842,Listen!$A$2:$F$45,6,0)="Ja",MAX(BC1842:BD1842),D_SAV!$BC1842),0)</f>
        <v>0</v>
      </c>
      <c r="AN1842" s="51">
        <f t="shared" si="595"/>
        <v>0</v>
      </c>
      <c r="AP1842" s="304">
        <f t="shared" si="596"/>
        <v>0</v>
      </c>
      <c r="AQ1842" s="304">
        <f t="shared" si="597"/>
        <v>0</v>
      </c>
      <c r="AR1842" s="304">
        <f t="shared" si="598"/>
        <v>0</v>
      </c>
      <c r="AS1842" s="304">
        <f t="shared" si="599"/>
        <v>0</v>
      </c>
      <c r="AT1842" s="304">
        <f t="shared" si="600"/>
        <v>0</v>
      </c>
      <c r="AU1842" s="304">
        <f t="shared" si="601"/>
        <v>0</v>
      </c>
      <c r="AV1842" s="304">
        <f t="shared" si="602"/>
        <v>0</v>
      </c>
      <c r="AW1842" s="304">
        <f t="shared" si="603"/>
        <v>0</v>
      </c>
      <c r="AX1842" s="304">
        <f t="shared" si="604"/>
        <v>0</v>
      </c>
      <c r="AY1842" s="304">
        <f t="shared" si="605"/>
        <v>0</v>
      </c>
      <c r="AZ1842" s="304">
        <f t="shared" si="606"/>
        <v>0</v>
      </c>
      <c r="BA1842" s="304">
        <f t="shared" si="607"/>
        <v>0</v>
      </c>
      <c r="BB1842" s="304">
        <f t="shared" si="608"/>
        <v>0</v>
      </c>
      <c r="BC1842" s="304">
        <f t="shared" si="609"/>
        <v>0</v>
      </c>
      <c r="BD1842" s="304">
        <f t="shared" si="610"/>
        <v>0</v>
      </c>
      <c r="BE1842" s="304">
        <f>IFERROR(IF(VLOOKUP($C1842,Listen!$A$2:$F$45,6,0)="Ja",BB1842-MAX(BC1842:BD1842),BB1842-BC1842),0)</f>
        <v>0</v>
      </c>
    </row>
    <row r="1843" spans="1:57" x14ac:dyDescent="0.25">
      <c r="A1843" s="320" t="str">
        <f>IF(AND(D1843&lt;&gt;0,C1843&lt;&gt;0,E1843&lt;&gt;0),IF(B1843&lt;&gt;0,CONCATENATE(B1843,"-AGr",VLOOKUP(C1843,Listen!$A$2:$D$45,4,FALSE),"-",D1843,"-",E1843,),CONCATENATE("AGr",VLOOKUP(C1843,Listen!$A$2:$D$45,4,FALSE),"-",D1843,"-",E1843)),"keine vollständige ID")</f>
        <v>keine vollständige ID</v>
      </c>
      <c r="B1843" s="301"/>
      <c r="C1843" s="287"/>
      <c r="D1843" s="34"/>
      <c r="E1843" s="306"/>
      <c r="F1843" s="116"/>
      <c r="G1843" s="17"/>
      <c r="H1843" s="17"/>
      <c r="I1843" s="17"/>
      <c r="J1843" s="17"/>
      <c r="K1843" s="17"/>
      <c r="L1843" s="17"/>
      <c r="M1843" s="17"/>
      <c r="N1843" s="17"/>
      <c r="O1843" s="116"/>
      <c r="P1843" s="117">
        <f>IF(D1843&gt;A_Stammdaten!$B$12,0,SUM(G1843,H1843,J1843,L1843:M1843)-SUM(I1843,K1843,N1843:O1843))</f>
        <v>0</v>
      </c>
      <c r="Q1843" s="17"/>
      <c r="R1843" s="17"/>
      <c r="S1843" s="17"/>
      <c r="T1843" s="17"/>
      <c r="U1843" s="62">
        <f t="shared" si="590"/>
        <v>0</v>
      </c>
      <c r="V1843" s="34"/>
      <c r="W1843" s="34"/>
      <c r="X1843" s="34"/>
      <c r="Y1843" s="34"/>
      <c r="Z1843" s="34"/>
      <c r="AA1843" s="63" t="str">
        <f t="shared" si="591"/>
        <v>-</v>
      </c>
      <c r="AB1843" s="63" t="str">
        <f t="shared" si="592"/>
        <v>-</v>
      </c>
      <c r="AC1843" s="63">
        <f>IF(ISBLANK($C1843),0,VLOOKUP($C1843,Listen!$A$2:$C$45,2,FALSE))</f>
        <v>0</v>
      </c>
      <c r="AD1843" s="63">
        <f>IF(ISBLANK($C1843),0,VLOOKUP($C1843,Listen!$A$2:$C$45,3,FALSE))</f>
        <v>0</v>
      </c>
      <c r="AE1843" s="49">
        <f t="shared" si="593"/>
        <v>0</v>
      </c>
      <c r="AF1843" s="49">
        <f t="shared" si="593"/>
        <v>0</v>
      </c>
      <c r="AG1843" s="49">
        <f>IFERROR(IF(OR($V1843&lt;&gt;"Ja",VLOOKUP($C1843,Listen!$A$2:$F$45,5,0)="Nein",D1843&lt;IF(C1843="LNG Anbindungsanlagen gemäß separater Festlegung",2022,2023)),$AC1843,$AA1843),0)</f>
        <v>0</v>
      </c>
      <c r="AH1843" s="49">
        <f>IFERROR(IF(OR($V1843&lt;&gt;"Ja",VLOOKUP($C1843,Listen!$A$2:$F$45,5,0)="Nein",D1843&lt;IF(C1843="LNG Anbindungsanlagen gemäß separater Festlegung",2022,2023)),$AC1843,$AA1843),0)</f>
        <v>0</v>
      </c>
      <c r="AI1843" s="49">
        <f>IFERROR(IF(OR($W1843&lt;&gt;"Ja",VLOOKUP($C1843,Listen!$A$2:$F$45,6,0)="Nein"),$AC1843,$AB1843),0)</f>
        <v>0</v>
      </c>
      <c r="AJ1843" s="49">
        <f>IFERROR(IF(OR($W1843&lt;&gt;"Ja",VLOOKUP($C1843,Listen!$A$2:$F$45,6,0)="Nein"),$AC1843,$AB1843),0)</f>
        <v>0</v>
      </c>
      <c r="AK1843" s="49">
        <f>IFERROR(IF(OR($W1843&lt;&gt;"Ja",VLOOKUP($C1843,Listen!$A$2:$F$45,6,0)="Nein"),$AC1843,$AB1843),0)</f>
        <v>0</v>
      </c>
      <c r="AL1843" s="51">
        <f t="shared" si="594"/>
        <v>0</v>
      </c>
      <c r="AM1843" s="296">
        <f>IFERROR(IF(VLOOKUP($C1843,Listen!$A$2:$F$45,6,0)="Ja",MAX(BC1843:BD1843),D_SAV!$BC1843),0)</f>
        <v>0</v>
      </c>
      <c r="AN1843" s="51">
        <f t="shared" si="595"/>
        <v>0</v>
      </c>
      <c r="AP1843" s="304">
        <f t="shared" si="596"/>
        <v>0</v>
      </c>
      <c r="AQ1843" s="304">
        <f t="shared" si="597"/>
        <v>0</v>
      </c>
      <c r="AR1843" s="304">
        <f t="shared" si="598"/>
        <v>0</v>
      </c>
      <c r="AS1843" s="304">
        <f t="shared" si="599"/>
        <v>0</v>
      </c>
      <c r="AT1843" s="304">
        <f t="shared" si="600"/>
        <v>0</v>
      </c>
      <c r="AU1843" s="304">
        <f t="shared" si="601"/>
        <v>0</v>
      </c>
      <c r="AV1843" s="304">
        <f t="shared" si="602"/>
        <v>0</v>
      </c>
      <c r="AW1843" s="304">
        <f t="shared" si="603"/>
        <v>0</v>
      </c>
      <c r="AX1843" s="304">
        <f t="shared" si="604"/>
        <v>0</v>
      </c>
      <c r="AY1843" s="304">
        <f t="shared" si="605"/>
        <v>0</v>
      </c>
      <c r="AZ1843" s="304">
        <f t="shared" si="606"/>
        <v>0</v>
      </c>
      <c r="BA1843" s="304">
        <f t="shared" si="607"/>
        <v>0</v>
      </c>
      <c r="BB1843" s="304">
        <f t="shared" si="608"/>
        <v>0</v>
      </c>
      <c r="BC1843" s="304">
        <f t="shared" si="609"/>
        <v>0</v>
      </c>
      <c r="BD1843" s="304">
        <f t="shared" si="610"/>
        <v>0</v>
      </c>
      <c r="BE1843" s="304">
        <f>IFERROR(IF(VLOOKUP($C1843,Listen!$A$2:$F$45,6,0)="Ja",BB1843-MAX(BC1843:BD1843),BB1843-BC1843),0)</f>
        <v>0</v>
      </c>
    </row>
    <row r="1844" spans="1:57" x14ac:dyDescent="0.25">
      <c r="A1844" s="320" t="str">
        <f>IF(AND(D1844&lt;&gt;0,C1844&lt;&gt;0,E1844&lt;&gt;0),IF(B1844&lt;&gt;0,CONCATENATE(B1844,"-AGr",VLOOKUP(C1844,Listen!$A$2:$D$45,4,FALSE),"-",D1844,"-",E1844,),CONCATENATE("AGr",VLOOKUP(C1844,Listen!$A$2:$D$45,4,FALSE),"-",D1844,"-",E1844)),"keine vollständige ID")</f>
        <v>keine vollständige ID</v>
      </c>
      <c r="B1844" s="301"/>
      <c r="C1844" s="287"/>
      <c r="D1844" s="34"/>
      <c r="E1844" s="306"/>
      <c r="F1844" s="116"/>
      <c r="G1844" s="17"/>
      <c r="H1844" s="17"/>
      <c r="I1844" s="17"/>
      <c r="J1844" s="17"/>
      <c r="K1844" s="17"/>
      <c r="L1844" s="17"/>
      <c r="M1844" s="17"/>
      <c r="N1844" s="17"/>
      <c r="O1844" s="116"/>
      <c r="P1844" s="117">
        <f>IF(D1844&gt;A_Stammdaten!$B$12,0,SUM(G1844,H1844,J1844,L1844:M1844)-SUM(I1844,K1844,N1844:O1844))</f>
        <v>0</v>
      </c>
      <c r="Q1844" s="17"/>
      <c r="R1844" s="17"/>
      <c r="S1844" s="17"/>
      <c r="T1844" s="17"/>
      <c r="U1844" s="62">
        <f t="shared" si="590"/>
        <v>0</v>
      </c>
      <c r="V1844" s="34"/>
      <c r="W1844" s="34"/>
      <c r="X1844" s="34"/>
      <c r="Y1844" s="34"/>
      <c r="Z1844" s="34"/>
      <c r="AA1844" s="63" t="str">
        <f t="shared" si="591"/>
        <v>-</v>
      </c>
      <c r="AB1844" s="63" t="str">
        <f t="shared" si="592"/>
        <v>-</v>
      </c>
      <c r="AC1844" s="63">
        <f>IF(ISBLANK($C1844),0,VLOOKUP($C1844,Listen!$A$2:$C$45,2,FALSE))</f>
        <v>0</v>
      </c>
      <c r="AD1844" s="63">
        <f>IF(ISBLANK($C1844),0,VLOOKUP($C1844,Listen!$A$2:$C$45,3,FALSE))</f>
        <v>0</v>
      </c>
      <c r="AE1844" s="49">
        <f t="shared" si="593"/>
        <v>0</v>
      </c>
      <c r="AF1844" s="49">
        <f t="shared" si="593"/>
        <v>0</v>
      </c>
      <c r="AG1844" s="49">
        <f>IFERROR(IF(OR($V1844&lt;&gt;"Ja",VLOOKUP($C1844,Listen!$A$2:$F$45,5,0)="Nein",D1844&lt;IF(C1844="LNG Anbindungsanlagen gemäß separater Festlegung",2022,2023)),$AC1844,$AA1844),0)</f>
        <v>0</v>
      </c>
      <c r="AH1844" s="49">
        <f>IFERROR(IF(OR($V1844&lt;&gt;"Ja",VLOOKUP($C1844,Listen!$A$2:$F$45,5,0)="Nein",D1844&lt;IF(C1844="LNG Anbindungsanlagen gemäß separater Festlegung",2022,2023)),$AC1844,$AA1844),0)</f>
        <v>0</v>
      </c>
      <c r="AI1844" s="49">
        <f>IFERROR(IF(OR($W1844&lt;&gt;"Ja",VLOOKUP($C1844,Listen!$A$2:$F$45,6,0)="Nein"),$AC1844,$AB1844),0)</f>
        <v>0</v>
      </c>
      <c r="AJ1844" s="49">
        <f>IFERROR(IF(OR($W1844&lt;&gt;"Ja",VLOOKUP($C1844,Listen!$A$2:$F$45,6,0)="Nein"),$AC1844,$AB1844),0)</f>
        <v>0</v>
      </c>
      <c r="AK1844" s="49">
        <f>IFERROR(IF(OR($W1844&lt;&gt;"Ja",VLOOKUP($C1844,Listen!$A$2:$F$45,6,0)="Nein"),$AC1844,$AB1844),0)</f>
        <v>0</v>
      </c>
      <c r="AL1844" s="51">
        <f t="shared" si="594"/>
        <v>0</v>
      </c>
      <c r="AM1844" s="296">
        <f>IFERROR(IF(VLOOKUP($C1844,Listen!$A$2:$F$45,6,0)="Ja",MAX(BC1844:BD1844),D_SAV!$BC1844),0)</f>
        <v>0</v>
      </c>
      <c r="AN1844" s="51">
        <f t="shared" si="595"/>
        <v>0</v>
      </c>
      <c r="AP1844" s="304">
        <f t="shared" si="596"/>
        <v>0</v>
      </c>
      <c r="AQ1844" s="304">
        <f t="shared" si="597"/>
        <v>0</v>
      </c>
      <c r="AR1844" s="304">
        <f t="shared" si="598"/>
        <v>0</v>
      </c>
      <c r="AS1844" s="304">
        <f t="shared" si="599"/>
        <v>0</v>
      </c>
      <c r="AT1844" s="304">
        <f t="shared" si="600"/>
        <v>0</v>
      </c>
      <c r="AU1844" s="304">
        <f t="shared" si="601"/>
        <v>0</v>
      </c>
      <c r="AV1844" s="304">
        <f t="shared" si="602"/>
        <v>0</v>
      </c>
      <c r="AW1844" s="304">
        <f t="shared" si="603"/>
        <v>0</v>
      </c>
      <c r="AX1844" s="304">
        <f t="shared" si="604"/>
        <v>0</v>
      </c>
      <c r="AY1844" s="304">
        <f t="shared" si="605"/>
        <v>0</v>
      </c>
      <c r="AZ1844" s="304">
        <f t="shared" si="606"/>
        <v>0</v>
      </c>
      <c r="BA1844" s="304">
        <f t="shared" si="607"/>
        <v>0</v>
      </c>
      <c r="BB1844" s="304">
        <f t="shared" si="608"/>
        <v>0</v>
      </c>
      <c r="BC1844" s="304">
        <f t="shared" si="609"/>
        <v>0</v>
      </c>
      <c r="BD1844" s="304">
        <f t="shared" si="610"/>
        <v>0</v>
      </c>
      <c r="BE1844" s="304">
        <f>IFERROR(IF(VLOOKUP($C1844,Listen!$A$2:$F$45,6,0)="Ja",BB1844-MAX(BC1844:BD1844),BB1844-BC1844),0)</f>
        <v>0</v>
      </c>
    </row>
    <row r="1845" spans="1:57" x14ac:dyDescent="0.25">
      <c r="A1845" s="320" t="str">
        <f>IF(AND(D1845&lt;&gt;0,C1845&lt;&gt;0,E1845&lt;&gt;0),IF(B1845&lt;&gt;0,CONCATENATE(B1845,"-AGr",VLOOKUP(C1845,Listen!$A$2:$D$45,4,FALSE),"-",D1845,"-",E1845,),CONCATENATE("AGr",VLOOKUP(C1845,Listen!$A$2:$D$45,4,FALSE),"-",D1845,"-",E1845)),"keine vollständige ID")</f>
        <v>keine vollständige ID</v>
      </c>
      <c r="B1845" s="301"/>
      <c r="C1845" s="287"/>
      <c r="D1845" s="34"/>
      <c r="E1845" s="306"/>
      <c r="F1845" s="116"/>
      <c r="G1845" s="17"/>
      <c r="H1845" s="17"/>
      <c r="I1845" s="17"/>
      <c r="J1845" s="17"/>
      <c r="K1845" s="17"/>
      <c r="L1845" s="17"/>
      <c r="M1845" s="17"/>
      <c r="N1845" s="17"/>
      <c r="O1845" s="116"/>
      <c r="P1845" s="117">
        <f>IF(D1845&gt;A_Stammdaten!$B$12,0,SUM(G1845,H1845,J1845,L1845:M1845)-SUM(I1845,K1845,N1845:O1845))</f>
        <v>0</v>
      </c>
      <c r="Q1845" s="17"/>
      <c r="R1845" s="17"/>
      <c r="S1845" s="17"/>
      <c r="T1845" s="17"/>
      <c r="U1845" s="62">
        <f t="shared" si="590"/>
        <v>0</v>
      </c>
      <c r="V1845" s="34"/>
      <c r="W1845" s="34"/>
      <c r="X1845" s="34"/>
      <c r="Y1845" s="34"/>
      <c r="Z1845" s="34"/>
      <c r="AA1845" s="63" t="str">
        <f t="shared" si="591"/>
        <v>-</v>
      </c>
      <c r="AB1845" s="63" t="str">
        <f t="shared" si="592"/>
        <v>-</v>
      </c>
      <c r="AC1845" s="63">
        <f>IF(ISBLANK($C1845),0,VLOOKUP($C1845,Listen!$A$2:$C$45,2,FALSE))</f>
        <v>0</v>
      </c>
      <c r="AD1845" s="63">
        <f>IF(ISBLANK($C1845),0,VLOOKUP($C1845,Listen!$A$2:$C$45,3,FALSE))</f>
        <v>0</v>
      </c>
      <c r="AE1845" s="49">
        <f t="shared" si="593"/>
        <v>0</v>
      </c>
      <c r="AF1845" s="49">
        <f t="shared" si="593"/>
        <v>0</v>
      </c>
      <c r="AG1845" s="49">
        <f>IFERROR(IF(OR($V1845&lt;&gt;"Ja",VLOOKUP($C1845,Listen!$A$2:$F$45,5,0)="Nein",D1845&lt;IF(C1845="LNG Anbindungsanlagen gemäß separater Festlegung",2022,2023)),$AC1845,$AA1845),0)</f>
        <v>0</v>
      </c>
      <c r="AH1845" s="49">
        <f>IFERROR(IF(OR($V1845&lt;&gt;"Ja",VLOOKUP($C1845,Listen!$A$2:$F$45,5,0)="Nein",D1845&lt;IF(C1845="LNG Anbindungsanlagen gemäß separater Festlegung",2022,2023)),$AC1845,$AA1845),0)</f>
        <v>0</v>
      </c>
      <c r="AI1845" s="49">
        <f>IFERROR(IF(OR($W1845&lt;&gt;"Ja",VLOOKUP($C1845,Listen!$A$2:$F$45,6,0)="Nein"),$AC1845,$AB1845),0)</f>
        <v>0</v>
      </c>
      <c r="AJ1845" s="49">
        <f>IFERROR(IF(OR($W1845&lt;&gt;"Ja",VLOOKUP($C1845,Listen!$A$2:$F$45,6,0)="Nein"),$AC1845,$AB1845),0)</f>
        <v>0</v>
      </c>
      <c r="AK1845" s="49">
        <f>IFERROR(IF(OR($W1845&lt;&gt;"Ja",VLOOKUP($C1845,Listen!$A$2:$F$45,6,0)="Nein"),$AC1845,$AB1845),0)</f>
        <v>0</v>
      </c>
      <c r="AL1845" s="51">
        <f t="shared" si="594"/>
        <v>0</v>
      </c>
      <c r="AM1845" s="296">
        <f>IFERROR(IF(VLOOKUP($C1845,Listen!$A$2:$F$45,6,0)="Ja",MAX(BC1845:BD1845),D_SAV!$BC1845),0)</f>
        <v>0</v>
      </c>
      <c r="AN1845" s="51">
        <f t="shared" si="595"/>
        <v>0</v>
      </c>
      <c r="AP1845" s="304">
        <f t="shared" si="596"/>
        <v>0</v>
      </c>
      <c r="AQ1845" s="304">
        <f t="shared" si="597"/>
        <v>0</v>
      </c>
      <c r="AR1845" s="304">
        <f t="shared" si="598"/>
        <v>0</v>
      </c>
      <c r="AS1845" s="304">
        <f t="shared" si="599"/>
        <v>0</v>
      </c>
      <c r="AT1845" s="304">
        <f t="shared" si="600"/>
        <v>0</v>
      </c>
      <c r="AU1845" s="304">
        <f t="shared" si="601"/>
        <v>0</v>
      </c>
      <c r="AV1845" s="304">
        <f t="shared" si="602"/>
        <v>0</v>
      </c>
      <c r="AW1845" s="304">
        <f t="shared" si="603"/>
        <v>0</v>
      </c>
      <c r="AX1845" s="304">
        <f t="shared" si="604"/>
        <v>0</v>
      </c>
      <c r="AY1845" s="304">
        <f t="shared" si="605"/>
        <v>0</v>
      </c>
      <c r="AZ1845" s="304">
        <f t="shared" si="606"/>
        <v>0</v>
      </c>
      <c r="BA1845" s="304">
        <f t="shared" si="607"/>
        <v>0</v>
      </c>
      <c r="BB1845" s="304">
        <f t="shared" si="608"/>
        <v>0</v>
      </c>
      <c r="BC1845" s="304">
        <f t="shared" si="609"/>
        <v>0</v>
      </c>
      <c r="BD1845" s="304">
        <f t="shared" si="610"/>
        <v>0</v>
      </c>
      <c r="BE1845" s="304">
        <f>IFERROR(IF(VLOOKUP($C1845,Listen!$A$2:$F$45,6,0)="Ja",BB1845-MAX(BC1845:BD1845),BB1845-BC1845),0)</f>
        <v>0</v>
      </c>
    </row>
    <row r="1846" spans="1:57" x14ac:dyDescent="0.25">
      <c r="A1846" s="320" t="str">
        <f>IF(AND(D1846&lt;&gt;0,C1846&lt;&gt;0,E1846&lt;&gt;0),IF(B1846&lt;&gt;0,CONCATENATE(B1846,"-AGr",VLOOKUP(C1846,Listen!$A$2:$D$45,4,FALSE),"-",D1846,"-",E1846,),CONCATENATE("AGr",VLOOKUP(C1846,Listen!$A$2:$D$45,4,FALSE),"-",D1846,"-",E1846)),"keine vollständige ID")</f>
        <v>keine vollständige ID</v>
      </c>
      <c r="B1846" s="301"/>
      <c r="C1846" s="287"/>
      <c r="D1846" s="34"/>
      <c r="E1846" s="306"/>
      <c r="F1846" s="116"/>
      <c r="G1846" s="17"/>
      <c r="H1846" s="17"/>
      <c r="I1846" s="17"/>
      <c r="J1846" s="17"/>
      <c r="K1846" s="17"/>
      <c r="L1846" s="17"/>
      <c r="M1846" s="17"/>
      <c r="N1846" s="17"/>
      <c r="O1846" s="116"/>
      <c r="P1846" s="117">
        <f>IF(D1846&gt;A_Stammdaten!$B$12,0,SUM(G1846,H1846,J1846,L1846:M1846)-SUM(I1846,K1846,N1846:O1846))</f>
        <v>0</v>
      </c>
      <c r="Q1846" s="17"/>
      <c r="R1846" s="17"/>
      <c r="S1846" s="17"/>
      <c r="T1846" s="17"/>
      <c r="U1846" s="62">
        <f t="shared" si="590"/>
        <v>0</v>
      </c>
      <c r="V1846" s="34"/>
      <c r="W1846" s="34"/>
      <c r="X1846" s="34"/>
      <c r="Y1846" s="34"/>
      <c r="Z1846" s="34"/>
      <c r="AA1846" s="63" t="str">
        <f t="shared" si="591"/>
        <v>-</v>
      </c>
      <c r="AB1846" s="63" t="str">
        <f t="shared" si="592"/>
        <v>-</v>
      </c>
      <c r="AC1846" s="63">
        <f>IF(ISBLANK($C1846),0,VLOOKUP($C1846,Listen!$A$2:$C$45,2,FALSE))</f>
        <v>0</v>
      </c>
      <c r="AD1846" s="63">
        <f>IF(ISBLANK($C1846),0,VLOOKUP($C1846,Listen!$A$2:$C$45,3,FALSE))</f>
        <v>0</v>
      </c>
      <c r="AE1846" s="49">
        <f t="shared" si="593"/>
        <v>0</v>
      </c>
      <c r="AF1846" s="49">
        <f t="shared" si="593"/>
        <v>0</v>
      </c>
      <c r="AG1846" s="49">
        <f>IFERROR(IF(OR($V1846&lt;&gt;"Ja",VLOOKUP($C1846,Listen!$A$2:$F$45,5,0)="Nein",D1846&lt;IF(C1846="LNG Anbindungsanlagen gemäß separater Festlegung",2022,2023)),$AC1846,$AA1846),0)</f>
        <v>0</v>
      </c>
      <c r="AH1846" s="49">
        <f>IFERROR(IF(OR($V1846&lt;&gt;"Ja",VLOOKUP($C1846,Listen!$A$2:$F$45,5,0)="Nein",D1846&lt;IF(C1846="LNG Anbindungsanlagen gemäß separater Festlegung",2022,2023)),$AC1846,$AA1846),0)</f>
        <v>0</v>
      </c>
      <c r="AI1846" s="49">
        <f>IFERROR(IF(OR($W1846&lt;&gt;"Ja",VLOOKUP($C1846,Listen!$A$2:$F$45,6,0)="Nein"),$AC1846,$AB1846),0)</f>
        <v>0</v>
      </c>
      <c r="AJ1846" s="49">
        <f>IFERROR(IF(OR($W1846&lt;&gt;"Ja",VLOOKUP($C1846,Listen!$A$2:$F$45,6,0)="Nein"),$AC1846,$AB1846),0)</f>
        <v>0</v>
      </c>
      <c r="AK1846" s="49">
        <f>IFERROR(IF(OR($W1846&lt;&gt;"Ja",VLOOKUP($C1846,Listen!$A$2:$F$45,6,0)="Nein"),$AC1846,$AB1846),0)</f>
        <v>0</v>
      </c>
      <c r="AL1846" s="51">
        <f t="shared" si="594"/>
        <v>0</v>
      </c>
      <c r="AM1846" s="296">
        <f>IFERROR(IF(VLOOKUP($C1846,Listen!$A$2:$F$45,6,0)="Ja",MAX(BC1846:BD1846),D_SAV!$BC1846),0)</f>
        <v>0</v>
      </c>
      <c r="AN1846" s="51">
        <f t="shared" si="595"/>
        <v>0</v>
      </c>
      <c r="AP1846" s="304">
        <f t="shared" si="596"/>
        <v>0</v>
      </c>
      <c r="AQ1846" s="304">
        <f t="shared" si="597"/>
        <v>0</v>
      </c>
      <c r="AR1846" s="304">
        <f t="shared" si="598"/>
        <v>0</v>
      </c>
      <c r="AS1846" s="304">
        <f t="shared" si="599"/>
        <v>0</v>
      </c>
      <c r="AT1846" s="304">
        <f t="shared" si="600"/>
        <v>0</v>
      </c>
      <c r="AU1846" s="304">
        <f t="shared" si="601"/>
        <v>0</v>
      </c>
      <c r="AV1846" s="304">
        <f t="shared" si="602"/>
        <v>0</v>
      </c>
      <c r="AW1846" s="304">
        <f t="shared" si="603"/>
        <v>0</v>
      </c>
      <c r="AX1846" s="304">
        <f t="shared" si="604"/>
        <v>0</v>
      </c>
      <c r="AY1846" s="304">
        <f t="shared" si="605"/>
        <v>0</v>
      </c>
      <c r="AZ1846" s="304">
        <f t="shared" si="606"/>
        <v>0</v>
      </c>
      <c r="BA1846" s="304">
        <f t="shared" si="607"/>
        <v>0</v>
      </c>
      <c r="BB1846" s="304">
        <f t="shared" si="608"/>
        <v>0</v>
      </c>
      <c r="BC1846" s="304">
        <f t="shared" si="609"/>
        <v>0</v>
      </c>
      <c r="BD1846" s="304">
        <f t="shared" si="610"/>
        <v>0</v>
      </c>
      <c r="BE1846" s="304">
        <f>IFERROR(IF(VLOOKUP($C1846,Listen!$A$2:$F$45,6,0)="Ja",BB1846-MAX(BC1846:BD1846),BB1846-BC1846),0)</f>
        <v>0</v>
      </c>
    </row>
    <row r="1847" spans="1:57" x14ac:dyDescent="0.25">
      <c r="A1847" s="320" t="str">
        <f>IF(AND(D1847&lt;&gt;0,C1847&lt;&gt;0,E1847&lt;&gt;0),IF(B1847&lt;&gt;0,CONCATENATE(B1847,"-AGr",VLOOKUP(C1847,Listen!$A$2:$D$45,4,FALSE),"-",D1847,"-",E1847,),CONCATENATE("AGr",VLOOKUP(C1847,Listen!$A$2:$D$45,4,FALSE),"-",D1847,"-",E1847)),"keine vollständige ID")</f>
        <v>keine vollständige ID</v>
      </c>
      <c r="B1847" s="301"/>
      <c r="C1847" s="287"/>
      <c r="D1847" s="34"/>
      <c r="E1847" s="306"/>
      <c r="F1847" s="116"/>
      <c r="G1847" s="17"/>
      <c r="H1847" s="17"/>
      <c r="I1847" s="17"/>
      <c r="J1847" s="17"/>
      <c r="K1847" s="17"/>
      <c r="L1847" s="17"/>
      <c r="M1847" s="17"/>
      <c r="N1847" s="17"/>
      <c r="O1847" s="116"/>
      <c r="P1847" s="117">
        <f>IF(D1847&gt;A_Stammdaten!$B$12,0,SUM(G1847,H1847,J1847,L1847:M1847)-SUM(I1847,K1847,N1847:O1847))</f>
        <v>0</v>
      </c>
      <c r="Q1847" s="17"/>
      <c r="R1847" s="17"/>
      <c r="S1847" s="17"/>
      <c r="T1847" s="17"/>
      <c r="U1847" s="62">
        <f t="shared" si="590"/>
        <v>0</v>
      </c>
      <c r="V1847" s="34"/>
      <c r="W1847" s="34"/>
      <c r="X1847" s="34"/>
      <c r="Y1847" s="34"/>
      <c r="Z1847" s="34"/>
      <c r="AA1847" s="63" t="str">
        <f t="shared" si="591"/>
        <v>-</v>
      </c>
      <c r="AB1847" s="63" t="str">
        <f t="shared" si="592"/>
        <v>-</v>
      </c>
      <c r="AC1847" s="63">
        <f>IF(ISBLANK($C1847),0,VLOOKUP($C1847,Listen!$A$2:$C$45,2,FALSE))</f>
        <v>0</v>
      </c>
      <c r="AD1847" s="63">
        <f>IF(ISBLANK($C1847),0,VLOOKUP($C1847,Listen!$A$2:$C$45,3,FALSE))</f>
        <v>0</v>
      </c>
      <c r="AE1847" s="49">
        <f t="shared" si="593"/>
        <v>0</v>
      </c>
      <c r="AF1847" s="49">
        <f t="shared" si="593"/>
        <v>0</v>
      </c>
      <c r="AG1847" s="49">
        <f>IFERROR(IF(OR($V1847&lt;&gt;"Ja",VLOOKUP($C1847,Listen!$A$2:$F$45,5,0)="Nein",D1847&lt;IF(C1847="LNG Anbindungsanlagen gemäß separater Festlegung",2022,2023)),$AC1847,$AA1847),0)</f>
        <v>0</v>
      </c>
      <c r="AH1847" s="49">
        <f>IFERROR(IF(OR($V1847&lt;&gt;"Ja",VLOOKUP($C1847,Listen!$A$2:$F$45,5,0)="Nein",D1847&lt;IF(C1847="LNG Anbindungsanlagen gemäß separater Festlegung",2022,2023)),$AC1847,$AA1847),0)</f>
        <v>0</v>
      </c>
      <c r="AI1847" s="49">
        <f>IFERROR(IF(OR($W1847&lt;&gt;"Ja",VLOOKUP($C1847,Listen!$A$2:$F$45,6,0)="Nein"),$AC1847,$AB1847),0)</f>
        <v>0</v>
      </c>
      <c r="AJ1847" s="49">
        <f>IFERROR(IF(OR($W1847&lt;&gt;"Ja",VLOOKUP($C1847,Listen!$A$2:$F$45,6,0)="Nein"),$AC1847,$AB1847),0)</f>
        <v>0</v>
      </c>
      <c r="AK1847" s="49">
        <f>IFERROR(IF(OR($W1847&lt;&gt;"Ja",VLOOKUP($C1847,Listen!$A$2:$F$45,6,0)="Nein"),$AC1847,$AB1847),0)</f>
        <v>0</v>
      </c>
      <c r="AL1847" s="51">
        <f t="shared" si="594"/>
        <v>0</v>
      </c>
      <c r="AM1847" s="296">
        <f>IFERROR(IF(VLOOKUP($C1847,Listen!$A$2:$F$45,6,0)="Ja",MAX(BC1847:BD1847),D_SAV!$BC1847),0)</f>
        <v>0</v>
      </c>
      <c r="AN1847" s="51">
        <f t="shared" si="595"/>
        <v>0</v>
      </c>
      <c r="AP1847" s="304">
        <f t="shared" si="596"/>
        <v>0</v>
      </c>
      <c r="AQ1847" s="304">
        <f t="shared" si="597"/>
        <v>0</v>
      </c>
      <c r="AR1847" s="304">
        <f t="shared" si="598"/>
        <v>0</v>
      </c>
      <c r="AS1847" s="304">
        <f t="shared" si="599"/>
        <v>0</v>
      </c>
      <c r="AT1847" s="304">
        <f t="shared" si="600"/>
        <v>0</v>
      </c>
      <c r="AU1847" s="304">
        <f t="shared" si="601"/>
        <v>0</v>
      </c>
      <c r="AV1847" s="304">
        <f t="shared" si="602"/>
        <v>0</v>
      </c>
      <c r="AW1847" s="304">
        <f t="shared" si="603"/>
        <v>0</v>
      </c>
      <c r="AX1847" s="304">
        <f t="shared" si="604"/>
        <v>0</v>
      </c>
      <c r="AY1847" s="304">
        <f t="shared" si="605"/>
        <v>0</v>
      </c>
      <c r="AZ1847" s="304">
        <f t="shared" si="606"/>
        <v>0</v>
      </c>
      <c r="BA1847" s="304">
        <f t="shared" si="607"/>
        <v>0</v>
      </c>
      <c r="BB1847" s="304">
        <f t="shared" si="608"/>
        <v>0</v>
      </c>
      <c r="BC1847" s="304">
        <f t="shared" si="609"/>
        <v>0</v>
      </c>
      <c r="BD1847" s="304">
        <f t="shared" si="610"/>
        <v>0</v>
      </c>
      <c r="BE1847" s="304">
        <f>IFERROR(IF(VLOOKUP($C1847,Listen!$A$2:$F$45,6,0)="Ja",BB1847-MAX(BC1847:BD1847),BB1847-BC1847),0)</f>
        <v>0</v>
      </c>
    </row>
    <row r="1848" spans="1:57" x14ac:dyDescent="0.25">
      <c r="A1848" s="320" t="str">
        <f>IF(AND(D1848&lt;&gt;0,C1848&lt;&gt;0,E1848&lt;&gt;0),IF(B1848&lt;&gt;0,CONCATENATE(B1848,"-AGr",VLOOKUP(C1848,Listen!$A$2:$D$45,4,FALSE),"-",D1848,"-",E1848,),CONCATENATE("AGr",VLOOKUP(C1848,Listen!$A$2:$D$45,4,FALSE),"-",D1848,"-",E1848)),"keine vollständige ID")</f>
        <v>keine vollständige ID</v>
      </c>
      <c r="B1848" s="301"/>
      <c r="C1848" s="287"/>
      <c r="D1848" s="34"/>
      <c r="E1848" s="306"/>
      <c r="F1848" s="116"/>
      <c r="G1848" s="17"/>
      <c r="H1848" s="17"/>
      <c r="I1848" s="17"/>
      <c r="J1848" s="17"/>
      <c r="K1848" s="17"/>
      <c r="L1848" s="17"/>
      <c r="M1848" s="17"/>
      <c r="N1848" s="17"/>
      <c r="O1848" s="116"/>
      <c r="P1848" s="117">
        <f>IF(D1848&gt;A_Stammdaten!$B$12,0,SUM(G1848,H1848,J1848,L1848:M1848)-SUM(I1848,K1848,N1848:O1848))</f>
        <v>0</v>
      </c>
      <c r="Q1848" s="17"/>
      <c r="R1848" s="17"/>
      <c r="S1848" s="17"/>
      <c r="T1848" s="17"/>
      <c r="U1848" s="62">
        <f t="shared" si="590"/>
        <v>0</v>
      </c>
      <c r="V1848" s="34"/>
      <c r="W1848" s="34"/>
      <c r="X1848" s="34"/>
      <c r="Y1848" s="34"/>
      <c r="Z1848" s="34"/>
      <c r="AA1848" s="63" t="str">
        <f t="shared" si="591"/>
        <v>-</v>
      </c>
      <c r="AB1848" s="63" t="str">
        <f t="shared" si="592"/>
        <v>-</v>
      </c>
      <c r="AC1848" s="63">
        <f>IF(ISBLANK($C1848),0,VLOOKUP($C1848,Listen!$A$2:$C$45,2,FALSE))</f>
        <v>0</v>
      </c>
      <c r="AD1848" s="63">
        <f>IF(ISBLANK($C1848),0,VLOOKUP($C1848,Listen!$A$2:$C$45,3,FALSE))</f>
        <v>0</v>
      </c>
      <c r="AE1848" s="49">
        <f t="shared" si="593"/>
        <v>0</v>
      </c>
      <c r="AF1848" s="49">
        <f t="shared" si="593"/>
        <v>0</v>
      </c>
      <c r="AG1848" s="49">
        <f>IFERROR(IF(OR($V1848&lt;&gt;"Ja",VLOOKUP($C1848,Listen!$A$2:$F$45,5,0)="Nein",D1848&lt;IF(C1848="LNG Anbindungsanlagen gemäß separater Festlegung",2022,2023)),$AC1848,$AA1848),0)</f>
        <v>0</v>
      </c>
      <c r="AH1848" s="49">
        <f>IFERROR(IF(OR($V1848&lt;&gt;"Ja",VLOOKUP($C1848,Listen!$A$2:$F$45,5,0)="Nein",D1848&lt;IF(C1848="LNG Anbindungsanlagen gemäß separater Festlegung",2022,2023)),$AC1848,$AA1848),0)</f>
        <v>0</v>
      </c>
      <c r="AI1848" s="49">
        <f>IFERROR(IF(OR($W1848&lt;&gt;"Ja",VLOOKUP($C1848,Listen!$A$2:$F$45,6,0)="Nein"),$AC1848,$AB1848),0)</f>
        <v>0</v>
      </c>
      <c r="AJ1848" s="49">
        <f>IFERROR(IF(OR($W1848&lt;&gt;"Ja",VLOOKUP($C1848,Listen!$A$2:$F$45,6,0)="Nein"),$AC1848,$AB1848),0)</f>
        <v>0</v>
      </c>
      <c r="AK1848" s="49">
        <f>IFERROR(IF(OR($W1848&lt;&gt;"Ja",VLOOKUP($C1848,Listen!$A$2:$F$45,6,0)="Nein"),$AC1848,$AB1848),0)</f>
        <v>0</v>
      </c>
      <c r="AL1848" s="51">
        <f t="shared" si="594"/>
        <v>0</v>
      </c>
      <c r="AM1848" s="296">
        <f>IFERROR(IF(VLOOKUP($C1848,Listen!$A$2:$F$45,6,0)="Ja",MAX(BC1848:BD1848),D_SAV!$BC1848),0)</f>
        <v>0</v>
      </c>
      <c r="AN1848" s="51">
        <f t="shared" si="595"/>
        <v>0</v>
      </c>
      <c r="AP1848" s="304">
        <f t="shared" si="596"/>
        <v>0</v>
      </c>
      <c r="AQ1848" s="304">
        <f t="shared" si="597"/>
        <v>0</v>
      </c>
      <c r="AR1848" s="304">
        <f t="shared" si="598"/>
        <v>0</v>
      </c>
      <c r="AS1848" s="304">
        <f t="shared" si="599"/>
        <v>0</v>
      </c>
      <c r="AT1848" s="304">
        <f t="shared" si="600"/>
        <v>0</v>
      </c>
      <c r="AU1848" s="304">
        <f t="shared" si="601"/>
        <v>0</v>
      </c>
      <c r="AV1848" s="304">
        <f t="shared" si="602"/>
        <v>0</v>
      </c>
      <c r="AW1848" s="304">
        <f t="shared" si="603"/>
        <v>0</v>
      </c>
      <c r="AX1848" s="304">
        <f t="shared" si="604"/>
        <v>0</v>
      </c>
      <c r="AY1848" s="304">
        <f t="shared" si="605"/>
        <v>0</v>
      </c>
      <c r="AZ1848" s="304">
        <f t="shared" si="606"/>
        <v>0</v>
      </c>
      <c r="BA1848" s="304">
        <f t="shared" si="607"/>
        <v>0</v>
      </c>
      <c r="BB1848" s="304">
        <f t="shared" si="608"/>
        <v>0</v>
      </c>
      <c r="BC1848" s="304">
        <f t="shared" si="609"/>
        <v>0</v>
      </c>
      <c r="BD1848" s="304">
        <f t="shared" si="610"/>
        <v>0</v>
      </c>
      <c r="BE1848" s="304">
        <f>IFERROR(IF(VLOOKUP($C1848,Listen!$A$2:$F$45,6,0)="Ja",BB1848-MAX(BC1848:BD1848),BB1848-BC1848),0)</f>
        <v>0</v>
      </c>
    </row>
    <row r="1849" spans="1:57" x14ac:dyDescent="0.25">
      <c r="A1849" s="320" t="str">
        <f>IF(AND(D1849&lt;&gt;0,C1849&lt;&gt;0,E1849&lt;&gt;0),IF(B1849&lt;&gt;0,CONCATENATE(B1849,"-AGr",VLOOKUP(C1849,Listen!$A$2:$D$45,4,FALSE),"-",D1849,"-",E1849,),CONCATENATE("AGr",VLOOKUP(C1849,Listen!$A$2:$D$45,4,FALSE),"-",D1849,"-",E1849)),"keine vollständige ID")</f>
        <v>keine vollständige ID</v>
      </c>
      <c r="B1849" s="301"/>
      <c r="C1849" s="287"/>
      <c r="D1849" s="34"/>
      <c r="E1849" s="306"/>
      <c r="F1849" s="116"/>
      <c r="G1849" s="17"/>
      <c r="H1849" s="17"/>
      <c r="I1849" s="17"/>
      <c r="J1849" s="17"/>
      <c r="K1849" s="17"/>
      <c r="L1849" s="17"/>
      <c r="M1849" s="17"/>
      <c r="N1849" s="17"/>
      <c r="O1849" s="116"/>
      <c r="P1849" s="117">
        <f>IF(D1849&gt;A_Stammdaten!$B$12,0,SUM(G1849,H1849,J1849,L1849:M1849)-SUM(I1849,K1849,N1849:O1849))</f>
        <v>0</v>
      </c>
      <c r="Q1849" s="17"/>
      <c r="R1849" s="17"/>
      <c r="S1849" s="17"/>
      <c r="T1849" s="17"/>
      <c r="U1849" s="62">
        <f t="shared" si="590"/>
        <v>0</v>
      </c>
      <c r="V1849" s="34"/>
      <c r="W1849" s="34"/>
      <c r="X1849" s="34"/>
      <c r="Y1849" s="34"/>
      <c r="Z1849" s="34"/>
      <c r="AA1849" s="63" t="str">
        <f t="shared" si="591"/>
        <v>-</v>
      </c>
      <c r="AB1849" s="63" t="str">
        <f t="shared" si="592"/>
        <v>-</v>
      </c>
      <c r="AC1849" s="63">
        <f>IF(ISBLANK($C1849),0,VLOOKUP($C1849,Listen!$A$2:$C$45,2,FALSE))</f>
        <v>0</v>
      </c>
      <c r="AD1849" s="63">
        <f>IF(ISBLANK($C1849),0,VLOOKUP($C1849,Listen!$A$2:$C$45,3,FALSE))</f>
        <v>0</v>
      </c>
      <c r="AE1849" s="49">
        <f t="shared" si="593"/>
        <v>0</v>
      </c>
      <c r="AF1849" s="49">
        <f t="shared" si="593"/>
        <v>0</v>
      </c>
      <c r="AG1849" s="49">
        <f>IFERROR(IF(OR($V1849&lt;&gt;"Ja",VLOOKUP($C1849,Listen!$A$2:$F$45,5,0)="Nein",D1849&lt;IF(C1849="LNG Anbindungsanlagen gemäß separater Festlegung",2022,2023)),$AC1849,$AA1849),0)</f>
        <v>0</v>
      </c>
      <c r="AH1849" s="49">
        <f>IFERROR(IF(OR($V1849&lt;&gt;"Ja",VLOOKUP($C1849,Listen!$A$2:$F$45,5,0)="Nein",D1849&lt;IF(C1849="LNG Anbindungsanlagen gemäß separater Festlegung",2022,2023)),$AC1849,$AA1849),0)</f>
        <v>0</v>
      </c>
      <c r="AI1849" s="49">
        <f>IFERROR(IF(OR($W1849&lt;&gt;"Ja",VLOOKUP($C1849,Listen!$A$2:$F$45,6,0)="Nein"),$AC1849,$AB1849),0)</f>
        <v>0</v>
      </c>
      <c r="AJ1849" s="49">
        <f>IFERROR(IF(OR($W1849&lt;&gt;"Ja",VLOOKUP($C1849,Listen!$A$2:$F$45,6,0)="Nein"),$AC1849,$AB1849),0)</f>
        <v>0</v>
      </c>
      <c r="AK1849" s="49">
        <f>IFERROR(IF(OR($W1849&lt;&gt;"Ja",VLOOKUP($C1849,Listen!$A$2:$F$45,6,0)="Nein"),$AC1849,$AB1849),0)</f>
        <v>0</v>
      </c>
      <c r="AL1849" s="51">
        <f t="shared" si="594"/>
        <v>0</v>
      </c>
      <c r="AM1849" s="296">
        <f>IFERROR(IF(VLOOKUP($C1849,Listen!$A$2:$F$45,6,0)="Ja",MAX(BC1849:BD1849),D_SAV!$BC1849),0)</f>
        <v>0</v>
      </c>
      <c r="AN1849" s="51">
        <f t="shared" si="595"/>
        <v>0</v>
      </c>
      <c r="AP1849" s="304">
        <f t="shared" si="596"/>
        <v>0</v>
      </c>
      <c r="AQ1849" s="304">
        <f t="shared" si="597"/>
        <v>0</v>
      </c>
      <c r="AR1849" s="304">
        <f t="shared" si="598"/>
        <v>0</v>
      </c>
      <c r="AS1849" s="304">
        <f t="shared" si="599"/>
        <v>0</v>
      </c>
      <c r="AT1849" s="304">
        <f t="shared" si="600"/>
        <v>0</v>
      </c>
      <c r="AU1849" s="304">
        <f t="shared" si="601"/>
        <v>0</v>
      </c>
      <c r="AV1849" s="304">
        <f t="shared" si="602"/>
        <v>0</v>
      </c>
      <c r="AW1849" s="304">
        <f t="shared" si="603"/>
        <v>0</v>
      </c>
      <c r="AX1849" s="304">
        <f t="shared" si="604"/>
        <v>0</v>
      </c>
      <c r="AY1849" s="304">
        <f t="shared" si="605"/>
        <v>0</v>
      </c>
      <c r="AZ1849" s="304">
        <f t="shared" si="606"/>
        <v>0</v>
      </c>
      <c r="BA1849" s="304">
        <f t="shared" si="607"/>
        <v>0</v>
      </c>
      <c r="BB1849" s="304">
        <f t="shared" si="608"/>
        <v>0</v>
      </c>
      <c r="BC1849" s="304">
        <f t="shared" si="609"/>
        <v>0</v>
      </c>
      <c r="BD1849" s="304">
        <f t="shared" si="610"/>
        <v>0</v>
      </c>
      <c r="BE1849" s="304">
        <f>IFERROR(IF(VLOOKUP($C1849,Listen!$A$2:$F$45,6,0)="Ja",BB1849-MAX(BC1849:BD1849),BB1849-BC1849),0)</f>
        <v>0</v>
      </c>
    </row>
    <row r="1850" spans="1:57" x14ac:dyDescent="0.25">
      <c r="A1850" s="320" t="str">
        <f>IF(AND(D1850&lt;&gt;0,C1850&lt;&gt;0,E1850&lt;&gt;0),IF(B1850&lt;&gt;0,CONCATENATE(B1850,"-AGr",VLOOKUP(C1850,Listen!$A$2:$D$45,4,FALSE),"-",D1850,"-",E1850,),CONCATENATE("AGr",VLOOKUP(C1850,Listen!$A$2:$D$45,4,FALSE),"-",D1850,"-",E1850)),"keine vollständige ID")</f>
        <v>keine vollständige ID</v>
      </c>
      <c r="B1850" s="301"/>
      <c r="C1850" s="287"/>
      <c r="D1850" s="34"/>
      <c r="E1850" s="306"/>
      <c r="F1850" s="116"/>
      <c r="G1850" s="17"/>
      <c r="H1850" s="17"/>
      <c r="I1850" s="17"/>
      <c r="J1850" s="17"/>
      <c r="K1850" s="17"/>
      <c r="L1850" s="17"/>
      <c r="M1850" s="17"/>
      <c r="N1850" s="17"/>
      <c r="O1850" s="116"/>
      <c r="P1850" s="117">
        <f>IF(D1850&gt;A_Stammdaten!$B$12,0,SUM(G1850,H1850,J1850,L1850:M1850)-SUM(I1850,K1850,N1850:O1850))</f>
        <v>0</v>
      </c>
      <c r="Q1850" s="17"/>
      <c r="R1850" s="17"/>
      <c r="S1850" s="17"/>
      <c r="T1850" s="17"/>
      <c r="U1850" s="62">
        <f t="shared" si="590"/>
        <v>0</v>
      </c>
      <c r="V1850" s="34"/>
      <c r="W1850" s="34"/>
      <c r="X1850" s="34"/>
      <c r="Y1850" s="34"/>
      <c r="Z1850" s="34"/>
      <c r="AA1850" s="63" t="str">
        <f t="shared" si="591"/>
        <v>-</v>
      </c>
      <c r="AB1850" s="63" t="str">
        <f t="shared" si="592"/>
        <v>-</v>
      </c>
      <c r="AC1850" s="63">
        <f>IF(ISBLANK($C1850),0,VLOOKUP($C1850,Listen!$A$2:$C$45,2,FALSE))</f>
        <v>0</v>
      </c>
      <c r="AD1850" s="63">
        <f>IF(ISBLANK($C1850),0,VLOOKUP($C1850,Listen!$A$2:$C$45,3,FALSE))</f>
        <v>0</v>
      </c>
      <c r="AE1850" s="49">
        <f t="shared" si="593"/>
        <v>0</v>
      </c>
      <c r="AF1850" s="49">
        <f t="shared" si="593"/>
        <v>0</v>
      </c>
      <c r="AG1850" s="49">
        <f>IFERROR(IF(OR($V1850&lt;&gt;"Ja",VLOOKUP($C1850,Listen!$A$2:$F$45,5,0)="Nein",D1850&lt;IF(C1850="LNG Anbindungsanlagen gemäß separater Festlegung",2022,2023)),$AC1850,$AA1850),0)</f>
        <v>0</v>
      </c>
      <c r="AH1850" s="49">
        <f>IFERROR(IF(OR($V1850&lt;&gt;"Ja",VLOOKUP($C1850,Listen!$A$2:$F$45,5,0)="Nein",D1850&lt;IF(C1850="LNG Anbindungsanlagen gemäß separater Festlegung",2022,2023)),$AC1850,$AA1850),0)</f>
        <v>0</v>
      </c>
      <c r="AI1850" s="49">
        <f>IFERROR(IF(OR($W1850&lt;&gt;"Ja",VLOOKUP($C1850,Listen!$A$2:$F$45,6,0)="Nein"),$AC1850,$AB1850),0)</f>
        <v>0</v>
      </c>
      <c r="AJ1850" s="49">
        <f>IFERROR(IF(OR($W1850&lt;&gt;"Ja",VLOOKUP($C1850,Listen!$A$2:$F$45,6,0)="Nein"),$AC1850,$AB1850),0)</f>
        <v>0</v>
      </c>
      <c r="AK1850" s="49">
        <f>IFERROR(IF(OR($W1850&lt;&gt;"Ja",VLOOKUP($C1850,Listen!$A$2:$F$45,6,0)="Nein"),$AC1850,$AB1850),0)</f>
        <v>0</v>
      </c>
      <c r="AL1850" s="51">
        <f t="shared" si="594"/>
        <v>0</v>
      </c>
      <c r="AM1850" s="296">
        <f>IFERROR(IF(VLOOKUP($C1850,Listen!$A$2:$F$45,6,0)="Ja",MAX(BC1850:BD1850),D_SAV!$BC1850),0)</f>
        <v>0</v>
      </c>
      <c r="AN1850" s="51">
        <f t="shared" si="595"/>
        <v>0</v>
      </c>
      <c r="AP1850" s="304">
        <f t="shared" si="596"/>
        <v>0</v>
      </c>
      <c r="AQ1850" s="304">
        <f t="shared" si="597"/>
        <v>0</v>
      </c>
      <c r="AR1850" s="304">
        <f t="shared" si="598"/>
        <v>0</v>
      </c>
      <c r="AS1850" s="304">
        <f t="shared" si="599"/>
        <v>0</v>
      </c>
      <c r="AT1850" s="304">
        <f t="shared" si="600"/>
        <v>0</v>
      </c>
      <c r="AU1850" s="304">
        <f t="shared" si="601"/>
        <v>0</v>
      </c>
      <c r="AV1850" s="304">
        <f t="shared" si="602"/>
        <v>0</v>
      </c>
      <c r="AW1850" s="304">
        <f t="shared" si="603"/>
        <v>0</v>
      </c>
      <c r="AX1850" s="304">
        <f t="shared" si="604"/>
        <v>0</v>
      </c>
      <c r="AY1850" s="304">
        <f t="shared" si="605"/>
        <v>0</v>
      </c>
      <c r="AZ1850" s="304">
        <f t="shared" si="606"/>
        <v>0</v>
      </c>
      <c r="BA1850" s="304">
        <f t="shared" si="607"/>
        <v>0</v>
      </c>
      <c r="BB1850" s="304">
        <f t="shared" si="608"/>
        <v>0</v>
      </c>
      <c r="BC1850" s="304">
        <f t="shared" si="609"/>
        <v>0</v>
      </c>
      <c r="BD1850" s="304">
        <f t="shared" si="610"/>
        <v>0</v>
      </c>
      <c r="BE1850" s="304">
        <f>IFERROR(IF(VLOOKUP($C1850,Listen!$A$2:$F$45,6,0)="Ja",BB1850-MAX(BC1850:BD1850),BB1850-BC1850),0)</f>
        <v>0</v>
      </c>
    </row>
    <row r="1851" spans="1:57" x14ac:dyDescent="0.25">
      <c r="A1851" s="320" t="str">
        <f>IF(AND(D1851&lt;&gt;0,C1851&lt;&gt;0,E1851&lt;&gt;0),IF(B1851&lt;&gt;0,CONCATENATE(B1851,"-AGr",VLOOKUP(C1851,Listen!$A$2:$D$45,4,FALSE),"-",D1851,"-",E1851,),CONCATENATE("AGr",VLOOKUP(C1851,Listen!$A$2:$D$45,4,FALSE),"-",D1851,"-",E1851)),"keine vollständige ID")</f>
        <v>keine vollständige ID</v>
      </c>
      <c r="B1851" s="301"/>
      <c r="C1851" s="287"/>
      <c r="D1851" s="34"/>
      <c r="E1851" s="306"/>
      <c r="F1851" s="116"/>
      <c r="G1851" s="17"/>
      <c r="H1851" s="17"/>
      <c r="I1851" s="17"/>
      <c r="J1851" s="17"/>
      <c r="K1851" s="17"/>
      <c r="L1851" s="17"/>
      <c r="M1851" s="17"/>
      <c r="N1851" s="17"/>
      <c r="O1851" s="116"/>
      <c r="P1851" s="117">
        <f>IF(D1851&gt;A_Stammdaten!$B$12,0,SUM(G1851,H1851,J1851,L1851:M1851)-SUM(I1851,K1851,N1851:O1851))</f>
        <v>0</v>
      </c>
      <c r="Q1851" s="17"/>
      <c r="R1851" s="17"/>
      <c r="S1851" s="17"/>
      <c r="T1851" s="17"/>
      <c r="U1851" s="62">
        <f t="shared" si="590"/>
        <v>0</v>
      </c>
      <c r="V1851" s="34"/>
      <c r="W1851" s="34"/>
      <c r="X1851" s="34"/>
      <c r="Y1851" s="34"/>
      <c r="Z1851" s="34"/>
      <c r="AA1851" s="63" t="str">
        <f t="shared" si="591"/>
        <v>-</v>
      </c>
      <c r="AB1851" s="63" t="str">
        <f t="shared" si="592"/>
        <v>-</v>
      </c>
      <c r="AC1851" s="63">
        <f>IF(ISBLANK($C1851),0,VLOOKUP($C1851,Listen!$A$2:$C$45,2,FALSE))</f>
        <v>0</v>
      </c>
      <c r="AD1851" s="63">
        <f>IF(ISBLANK($C1851),0,VLOOKUP($C1851,Listen!$A$2:$C$45,3,FALSE))</f>
        <v>0</v>
      </c>
      <c r="AE1851" s="49">
        <f t="shared" si="593"/>
        <v>0</v>
      </c>
      <c r="AF1851" s="49">
        <f t="shared" si="593"/>
        <v>0</v>
      </c>
      <c r="AG1851" s="49">
        <f>IFERROR(IF(OR($V1851&lt;&gt;"Ja",VLOOKUP($C1851,Listen!$A$2:$F$45,5,0)="Nein",D1851&lt;IF(C1851="LNG Anbindungsanlagen gemäß separater Festlegung",2022,2023)),$AC1851,$AA1851),0)</f>
        <v>0</v>
      </c>
      <c r="AH1851" s="49">
        <f>IFERROR(IF(OR($V1851&lt;&gt;"Ja",VLOOKUP($C1851,Listen!$A$2:$F$45,5,0)="Nein",D1851&lt;IF(C1851="LNG Anbindungsanlagen gemäß separater Festlegung",2022,2023)),$AC1851,$AA1851),0)</f>
        <v>0</v>
      </c>
      <c r="AI1851" s="49">
        <f>IFERROR(IF(OR($W1851&lt;&gt;"Ja",VLOOKUP($C1851,Listen!$A$2:$F$45,6,0)="Nein"),$AC1851,$AB1851),0)</f>
        <v>0</v>
      </c>
      <c r="AJ1851" s="49">
        <f>IFERROR(IF(OR($W1851&lt;&gt;"Ja",VLOOKUP($C1851,Listen!$A$2:$F$45,6,0)="Nein"),$AC1851,$AB1851),0)</f>
        <v>0</v>
      </c>
      <c r="AK1851" s="49">
        <f>IFERROR(IF(OR($W1851&lt;&gt;"Ja",VLOOKUP($C1851,Listen!$A$2:$F$45,6,0)="Nein"),$AC1851,$AB1851),0)</f>
        <v>0</v>
      </c>
      <c r="AL1851" s="51">
        <f t="shared" si="594"/>
        <v>0</v>
      </c>
      <c r="AM1851" s="296">
        <f>IFERROR(IF(VLOOKUP($C1851,Listen!$A$2:$F$45,6,0)="Ja",MAX(BC1851:BD1851),D_SAV!$BC1851),0)</f>
        <v>0</v>
      </c>
      <c r="AN1851" s="51">
        <f t="shared" si="595"/>
        <v>0</v>
      </c>
      <c r="AP1851" s="304">
        <f t="shared" si="596"/>
        <v>0</v>
      </c>
      <c r="AQ1851" s="304">
        <f t="shared" si="597"/>
        <v>0</v>
      </c>
      <c r="AR1851" s="304">
        <f t="shared" si="598"/>
        <v>0</v>
      </c>
      <c r="AS1851" s="304">
        <f t="shared" si="599"/>
        <v>0</v>
      </c>
      <c r="AT1851" s="304">
        <f t="shared" si="600"/>
        <v>0</v>
      </c>
      <c r="AU1851" s="304">
        <f t="shared" si="601"/>
        <v>0</v>
      </c>
      <c r="AV1851" s="304">
        <f t="shared" si="602"/>
        <v>0</v>
      </c>
      <c r="AW1851" s="304">
        <f t="shared" si="603"/>
        <v>0</v>
      </c>
      <c r="AX1851" s="304">
        <f t="shared" si="604"/>
        <v>0</v>
      </c>
      <c r="AY1851" s="304">
        <f t="shared" si="605"/>
        <v>0</v>
      </c>
      <c r="AZ1851" s="304">
        <f t="shared" si="606"/>
        <v>0</v>
      </c>
      <c r="BA1851" s="304">
        <f t="shared" si="607"/>
        <v>0</v>
      </c>
      <c r="BB1851" s="304">
        <f t="shared" si="608"/>
        <v>0</v>
      </c>
      <c r="BC1851" s="304">
        <f t="shared" si="609"/>
        <v>0</v>
      </c>
      <c r="BD1851" s="304">
        <f t="shared" si="610"/>
        <v>0</v>
      </c>
      <c r="BE1851" s="304">
        <f>IFERROR(IF(VLOOKUP($C1851,Listen!$A$2:$F$45,6,0)="Ja",BB1851-MAX(BC1851:BD1851),BB1851-BC1851),0)</f>
        <v>0</v>
      </c>
    </row>
    <row r="1852" spans="1:57" x14ac:dyDescent="0.25">
      <c r="A1852" s="320" t="str">
        <f>IF(AND(D1852&lt;&gt;0,C1852&lt;&gt;0,E1852&lt;&gt;0),IF(B1852&lt;&gt;0,CONCATENATE(B1852,"-AGr",VLOOKUP(C1852,Listen!$A$2:$D$45,4,FALSE),"-",D1852,"-",E1852,),CONCATENATE("AGr",VLOOKUP(C1852,Listen!$A$2:$D$45,4,FALSE),"-",D1852,"-",E1852)),"keine vollständige ID")</f>
        <v>keine vollständige ID</v>
      </c>
      <c r="B1852" s="301"/>
      <c r="C1852" s="287"/>
      <c r="D1852" s="34"/>
      <c r="E1852" s="306"/>
      <c r="F1852" s="116"/>
      <c r="G1852" s="17"/>
      <c r="H1852" s="17"/>
      <c r="I1852" s="17"/>
      <c r="J1852" s="17"/>
      <c r="K1852" s="17"/>
      <c r="L1852" s="17"/>
      <c r="M1852" s="17"/>
      <c r="N1852" s="17"/>
      <c r="O1852" s="116"/>
      <c r="P1852" s="117">
        <f>IF(D1852&gt;A_Stammdaten!$B$12,0,SUM(G1852,H1852,J1852,L1852:M1852)-SUM(I1852,K1852,N1852:O1852))</f>
        <v>0</v>
      </c>
      <c r="Q1852" s="17"/>
      <c r="R1852" s="17"/>
      <c r="S1852" s="17"/>
      <c r="T1852" s="17"/>
      <c r="U1852" s="62">
        <f t="shared" si="590"/>
        <v>0</v>
      </c>
      <c r="V1852" s="34"/>
      <c r="W1852" s="34"/>
      <c r="X1852" s="34"/>
      <c r="Y1852" s="34"/>
      <c r="Z1852" s="34"/>
      <c r="AA1852" s="63" t="str">
        <f t="shared" si="591"/>
        <v>-</v>
      </c>
      <c r="AB1852" s="63" t="str">
        <f t="shared" si="592"/>
        <v>-</v>
      </c>
      <c r="AC1852" s="63">
        <f>IF(ISBLANK($C1852),0,VLOOKUP($C1852,Listen!$A$2:$C$45,2,FALSE))</f>
        <v>0</v>
      </c>
      <c r="AD1852" s="63">
        <f>IF(ISBLANK($C1852),0,VLOOKUP($C1852,Listen!$A$2:$C$45,3,FALSE))</f>
        <v>0</v>
      </c>
      <c r="AE1852" s="49">
        <f t="shared" si="593"/>
        <v>0</v>
      </c>
      <c r="AF1852" s="49">
        <f t="shared" si="593"/>
        <v>0</v>
      </c>
      <c r="AG1852" s="49">
        <f>IFERROR(IF(OR($V1852&lt;&gt;"Ja",VLOOKUP($C1852,Listen!$A$2:$F$45,5,0)="Nein",D1852&lt;IF(C1852="LNG Anbindungsanlagen gemäß separater Festlegung",2022,2023)),$AC1852,$AA1852),0)</f>
        <v>0</v>
      </c>
      <c r="AH1852" s="49">
        <f>IFERROR(IF(OR($V1852&lt;&gt;"Ja",VLOOKUP($C1852,Listen!$A$2:$F$45,5,0)="Nein",D1852&lt;IF(C1852="LNG Anbindungsanlagen gemäß separater Festlegung",2022,2023)),$AC1852,$AA1852),0)</f>
        <v>0</v>
      </c>
      <c r="AI1852" s="49">
        <f>IFERROR(IF(OR($W1852&lt;&gt;"Ja",VLOOKUP($C1852,Listen!$A$2:$F$45,6,0)="Nein"),$AC1852,$AB1852),0)</f>
        <v>0</v>
      </c>
      <c r="AJ1852" s="49">
        <f>IFERROR(IF(OR($W1852&lt;&gt;"Ja",VLOOKUP($C1852,Listen!$A$2:$F$45,6,0)="Nein"),$AC1852,$AB1852),0)</f>
        <v>0</v>
      </c>
      <c r="AK1852" s="49">
        <f>IFERROR(IF(OR($W1852&lt;&gt;"Ja",VLOOKUP($C1852,Listen!$A$2:$F$45,6,0)="Nein"),$AC1852,$AB1852),0)</f>
        <v>0</v>
      </c>
      <c r="AL1852" s="51">
        <f t="shared" si="594"/>
        <v>0</v>
      </c>
      <c r="AM1852" s="296">
        <f>IFERROR(IF(VLOOKUP($C1852,Listen!$A$2:$F$45,6,0)="Ja",MAX(BC1852:BD1852),D_SAV!$BC1852),0)</f>
        <v>0</v>
      </c>
      <c r="AN1852" s="51">
        <f t="shared" si="595"/>
        <v>0</v>
      </c>
      <c r="AP1852" s="304">
        <f t="shared" si="596"/>
        <v>0</v>
      </c>
      <c r="AQ1852" s="304">
        <f t="shared" si="597"/>
        <v>0</v>
      </c>
      <c r="AR1852" s="304">
        <f t="shared" si="598"/>
        <v>0</v>
      </c>
      <c r="AS1852" s="304">
        <f t="shared" si="599"/>
        <v>0</v>
      </c>
      <c r="AT1852" s="304">
        <f t="shared" si="600"/>
        <v>0</v>
      </c>
      <c r="AU1852" s="304">
        <f t="shared" si="601"/>
        <v>0</v>
      </c>
      <c r="AV1852" s="304">
        <f t="shared" si="602"/>
        <v>0</v>
      </c>
      <c r="AW1852" s="304">
        <f t="shared" si="603"/>
        <v>0</v>
      </c>
      <c r="AX1852" s="304">
        <f t="shared" si="604"/>
        <v>0</v>
      </c>
      <c r="AY1852" s="304">
        <f t="shared" si="605"/>
        <v>0</v>
      </c>
      <c r="AZ1852" s="304">
        <f t="shared" si="606"/>
        <v>0</v>
      </c>
      <c r="BA1852" s="304">
        <f t="shared" si="607"/>
        <v>0</v>
      </c>
      <c r="BB1852" s="304">
        <f t="shared" si="608"/>
        <v>0</v>
      </c>
      <c r="BC1852" s="304">
        <f t="shared" si="609"/>
        <v>0</v>
      </c>
      <c r="BD1852" s="304">
        <f t="shared" si="610"/>
        <v>0</v>
      </c>
      <c r="BE1852" s="304">
        <f>IFERROR(IF(VLOOKUP($C1852,Listen!$A$2:$F$45,6,0)="Ja",BB1852-MAX(BC1852:BD1852),BB1852-BC1852),0)</f>
        <v>0</v>
      </c>
    </row>
    <row r="1853" spans="1:57" x14ac:dyDescent="0.25">
      <c r="A1853" s="320" t="str">
        <f>IF(AND(D1853&lt;&gt;0,C1853&lt;&gt;0,E1853&lt;&gt;0),IF(B1853&lt;&gt;0,CONCATENATE(B1853,"-AGr",VLOOKUP(C1853,Listen!$A$2:$D$45,4,FALSE),"-",D1853,"-",E1853,),CONCATENATE("AGr",VLOOKUP(C1853,Listen!$A$2:$D$45,4,FALSE),"-",D1853,"-",E1853)),"keine vollständige ID")</f>
        <v>keine vollständige ID</v>
      </c>
      <c r="B1853" s="301"/>
      <c r="C1853" s="287"/>
      <c r="D1853" s="34"/>
      <c r="E1853" s="306"/>
      <c r="F1853" s="116"/>
      <c r="G1853" s="17"/>
      <c r="H1853" s="17"/>
      <c r="I1853" s="17"/>
      <c r="J1853" s="17"/>
      <c r="K1853" s="17"/>
      <c r="L1853" s="17"/>
      <c r="M1853" s="17"/>
      <c r="N1853" s="17"/>
      <c r="O1853" s="116"/>
      <c r="P1853" s="117">
        <f>IF(D1853&gt;A_Stammdaten!$B$12,0,SUM(G1853,H1853,J1853,L1853:M1853)-SUM(I1853,K1853,N1853:O1853))</f>
        <v>0</v>
      </c>
      <c r="Q1853" s="17"/>
      <c r="R1853" s="17"/>
      <c r="S1853" s="17"/>
      <c r="T1853" s="17"/>
      <c r="U1853" s="62">
        <f t="shared" si="590"/>
        <v>0</v>
      </c>
      <c r="V1853" s="34"/>
      <c r="W1853" s="34"/>
      <c r="X1853" s="34"/>
      <c r="Y1853" s="34"/>
      <c r="Z1853" s="34"/>
      <c r="AA1853" s="63" t="str">
        <f t="shared" si="591"/>
        <v>-</v>
      </c>
      <c r="AB1853" s="63" t="str">
        <f t="shared" si="592"/>
        <v>-</v>
      </c>
      <c r="AC1853" s="63">
        <f>IF(ISBLANK($C1853),0,VLOOKUP($C1853,Listen!$A$2:$C$45,2,FALSE))</f>
        <v>0</v>
      </c>
      <c r="AD1853" s="63">
        <f>IF(ISBLANK($C1853),0,VLOOKUP($C1853,Listen!$A$2:$C$45,3,FALSE))</f>
        <v>0</v>
      </c>
      <c r="AE1853" s="49">
        <f t="shared" si="593"/>
        <v>0</v>
      </c>
      <c r="AF1853" s="49">
        <f t="shared" si="593"/>
        <v>0</v>
      </c>
      <c r="AG1853" s="49">
        <f>IFERROR(IF(OR($V1853&lt;&gt;"Ja",VLOOKUP($C1853,Listen!$A$2:$F$45,5,0)="Nein",D1853&lt;IF(C1853="LNG Anbindungsanlagen gemäß separater Festlegung",2022,2023)),$AC1853,$AA1853),0)</f>
        <v>0</v>
      </c>
      <c r="AH1853" s="49">
        <f>IFERROR(IF(OR($V1853&lt;&gt;"Ja",VLOOKUP($C1853,Listen!$A$2:$F$45,5,0)="Nein",D1853&lt;IF(C1853="LNG Anbindungsanlagen gemäß separater Festlegung",2022,2023)),$AC1853,$AA1853),0)</f>
        <v>0</v>
      </c>
      <c r="AI1853" s="49">
        <f>IFERROR(IF(OR($W1853&lt;&gt;"Ja",VLOOKUP($C1853,Listen!$A$2:$F$45,6,0)="Nein"),$AC1853,$AB1853),0)</f>
        <v>0</v>
      </c>
      <c r="AJ1853" s="49">
        <f>IFERROR(IF(OR($W1853&lt;&gt;"Ja",VLOOKUP($C1853,Listen!$A$2:$F$45,6,0)="Nein"),$AC1853,$AB1853),0)</f>
        <v>0</v>
      </c>
      <c r="AK1853" s="49">
        <f>IFERROR(IF(OR($W1853&lt;&gt;"Ja",VLOOKUP($C1853,Listen!$A$2:$F$45,6,0)="Nein"),$AC1853,$AB1853),0)</f>
        <v>0</v>
      </c>
      <c r="AL1853" s="51">
        <f t="shared" si="594"/>
        <v>0</v>
      </c>
      <c r="AM1853" s="296">
        <f>IFERROR(IF(VLOOKUP($C1853,Listen!$A$2:$F$45,6,0)="Ja",MAX(BC1853:BD1853),D_SAV!$BC1853),0)</f>
        <v>0</v>
      </c>
      <c r="AN1853" s="51">
        <f t="shared" si="595"/>
        <v>0</v>
      </c>
      <c r="AP1853" s="304">
        <f t="shared" si="596"/>
        <v>0</v>
      </c>
      <c r="AQ1853" s="304">
        <f t="shared" si="597"/>
        <v>0</v>
      </c>
      <c r="AR1853" s="304">
        <f t="shared" si="598"/>
        <v>0</v>
      </c>
      <c r="AS1853" s="304">
        <f t="shared" si="599"/>
        <v>0</v>
      </c>
      <c r="AT1853" s="304">
        <f t="shared" si="600"/>
        <v>0</v>
      </c>
      <c r="AU1853" s="304">
        <f t="shared" si="601"/>
        <v>0</v>
      </c>
      <c r="AV1853" s="304">
        <f t="shared" si="602"/>
        <v>0</v>
      </c>
      <c r="AW1853" s="304">
        <f t="shared" si="603"/>
        <v>0</v>
      </c>
      <c r="AX1853" s="304">
        <f t="shared" si="604"/>
        <v>0</v>
      </c>
      <c r="AY1853" s="304">
        <f t="shared" si="605"/>
        <v>0</v>
      </c>
      <c r="AZ1853" s="304">
        <f t="shared" si="606"/>
        <v>0</v>
      </c>
      <c r="BA1853" s="304">
        <f t="shared" si="607"/>
        <v>0</v>
      </c>
      <c r="BB1853" s="304">
        <f t="shared" si="608"/>
        <v>0</v>
      </c>
      <c r="BC1853" s="304">
        <f t="shared" si="609"/>
        <v>0</v>
      </c>
      <c r="BD1853" s="304">
        <f t="shared" si="610"/>
        <v>0</v>
      </c>
      <c r="BE1853" s="304">
        <f>IFERROR(IF(VLOOKUP($C1853,Listen!$A$2:$F$45,6,0)="Ja",BB1853-MAX(BC1853:BD1853),BB1853-BC1853),0)</f>
        <v>0</v>
      </c>
    </row>
    <row r="1854" spans="1:57" x14ac:dyDescent="0.25">
      <c r="A1854" s="320" t="str">
        <f>IF(AND(D1854&lt;&gt;0,C1854&lt;&gt;0,E1854&lt;&gt;0),IF(B1854&lt;&gt;0,CONCATENATE(B1854,"-AGr",VLOOKUP(C1854,Listen!$A$2:$D$45,4,FALSE),"-",D1854,"-",E1854,),CONCATENATE("AGr",VLOOKUP(C1854,Listen!$A$2:$D$45,4,FALSE),"-",D1854,"-",E1854)),"keine vollständige ID")</f>
        <v>keine vollständige ID</v>
      </c>
      <c r="B1854" s="301"/>
      <c r="C1854" s="287"/>
      <c r="D1854" s="34"/>
      <c r="E1854" s="306"/>
      <c r="F1854" s="116"/>
      <c r="G1854" s="17"/>
      <c r="H1854" s="17"/>
      <c r="I1854" s="17"/>
      <c r="J1854" s="17"/>
      <c r="K1854" s="17"/>
      <c r="L1854" s="17"/>
      <c r="M1854" s="17"/>
      <c r="N1854" s="17"/>
      <c r="O1854" s="116"/>
      <c r="P1854" s="117">
        <f>IF(D1854&gt;A_Stammdaten!$B$12,0,SUM(G1854,H1854,J1854,L1854:M1854)-SUM(I1854,K1854,N1854:O1854))</f>
        <v>0</v>
      </c>
      <c r="Q1854" s="17"/>
      <c r="R1854" s="17"/>
      <c r="S1854" s="17"/>
      <c r="T1854" s="17"/>
      <c r="U1854" s="62">
        <f t="shared" si="590"/>
        <v>0</v>
      </c>
      <c r="V1854" s="34"/>
      <c r="W1854" s="34"/>
      <c r="X1854" s="34"/>
      <c r="Y1854" s="34"/>
      <c r="Z1854" s="34"/>
      <c r="AA1854" s="63" t="str">
        <f t="shared" si="591"/>
        <v>-</v>
      </c>
      <c r="AB1854" s="63" t="str">
        <f t="shared" si="592"/>
        <v>-</v>
      </c>
      <c r="AC1854" s="63">
        <f>IF(ISBLANK($C1854),0,VLOOKUP($C1854,Listen!$A$2:$C$45,2,FALSE))</f>
        <v>0</v>
      </c>
      <c r="AD1854" s="63">
        <f>IF(ISBLANK($C1854),0,VLOOKUP($C1854,Listen!$A$2:$C$45,3,FALSE))</f>
        <v>0</v>
      </c>
      <c r="AE1854" s="49">
        <f t="shared" si="593"/>
        <v>0</v>
      </c>
      <c r="AF1854" s="49">
        <f t="shared" si="593"/>
        <v>0</v>
      </c>
      <c r="AG1854" s="49">
        <f>IFERROR(IF(OR($V1854&lt;&gt;"Ja",VLOOKUP($C1854,Listen!$A$2:$F$45,5,0)="Nein",D1854&lt;IF(C1854="LNG Anbindungsanlagen gemäß separater Festlegung",2022,2023)),$AC1854,$AA1854),0)</f>
        <v>0</v>
      </c>
      <c r="AH1854" s="49">
        <f>IFERROR(IF(OR($V1854&lt;&gt;"Ja",VLOOKUP($C1854,Listen!$A$2:$F$45,5,0)="Nein",D1854&lt;IF(C1854="LNG Anbindungsanlagen gemäß separater Festlegung",2022,2023)),$AC1854,$AA1854),0)</f>
        <v>0</v>
      </c>
      <c r="AI1854" s="49">
        <f>IFERROR(IF(OR($W1854&lt;&gt;"Ja",VLOOKUP($C1854,Listen!$A$2:$F$45,6,0)="Nein"),$AC1854,$AB1854),0)</f>
        <v>0</v>
      </c>
      <c r="AJ1854" s="49">
        <f>IFERROR(IF(OR($W1854&lt;&gt;"Ja",VLOOKUP($C1854,Listen!$A$2:$F$45,6,0)="Nein"),$AC1854,$AB1854),0)</f>
        <v>0</v>
      </c>
      <c r="AK1854" s="49">
        <f>IFERROR(IF(OR($W1854&lt;&gt;"Ja",VLOOKUP($C1854,Listen!$A$2:$F$45,6,0)="Nein"),$AC1854,$AB1854),0)</f>
        <v>0</v>
      </c>
      <c r="AL1854" s="51">
        <f t="shared" si="594"/>
        <v>0</v>
      </c>
      <c r="AM1854" s="296">
        <f>IFERROR(IF(VLOOKUP($C1854,Listen!$A$2:$F$45,6,0)="Ja",MAX(BC1854:BD1854),D_SAV!$BC1854),0)</f>
        <v>0</v>
      </c>
      <c r="AN1854" s="51">
        <f t="shared" si="595"/>
        <v>0</v>
      </c>
      <c r="AP1854" s="304">
        <f t="shared" si="596"/>
        <v>0</v>
      </c>
      <c r="AQ1854" s="304">
        <f t="shared" si="597"/>
        <v>0</v>
      </c>
      <c r="AR1854" s="304">
        <f t="shared" si="598"/>
        <v>0</v>
      </c>
      <c r="AS1854" s="304">
        <f t="shared" si="599"/>
        <v>0</v>
      </c>
      <c r="AT1854" s="304">
        <f t="shared" si="600"/>
        <v>0</v>
      </c>
      <c r="AU1854" s="304">
        <f t="shared" si="601"/>
        <v>0</v>
      </c>
      <c r="AV1854" s="304">
        <f t="shared" si="602"/>
        <v>0</v>
      </c>
      <c r="AW1854" s="304">
        <f t="shared" si="603"/>
        <v>0</v>
      </c>
      <c r="AX1854" s="304">
        <f t="shared" si="604"/>
        <v>0</v>
      </c>
      <c r="AY1854" s="304">
        <f t="shared" si="605"/>
        <v>0</v>
      </c>
      <c r="AZ1854" s="304">
        <f t="shared" si="606"/>
        <v>0</v>
      </c>
      <c r="BA1854" s="304">
        <f t="shared" si="607"/>
        <v>0</v>
      </c>
      <c r="BB1854" s="304">
        <f t="shared" si="608"/>
        <v>0</v>
      </c>
      <c r="BC1854" s="304">
        <f t="shared" si="609"/>
        <v>0</v>
      </c>
      <c r="BD1854" s="304">
        <f t="shared" si="610"/>
        <v>0</v>
      </c>
      <c r="BE1854" s="304">
        <f>IFERROR(IF(VLOOKUP($C1854,Listen!$A$2:$F$45,6,0)="Ja",BB1854-MAX(BC1854:BD1854),BB1854-BC1854),0)</f>
        <v>0</v>
      </c>
    </row>
    <row r="1855" spans="1:57" x14ac:dyDescent="0.25">
      <c r="A1855" s="320" t="str">
        <f>IF(AND(D1855&lt;&gt;0,C1855&lt;&gt;0,E1855&lt;&gt;0),IF(B1855&lt;&gt;0,CONCATENATE(B1855,"-AGr",VLOOKUP(C1855,Listen!$A$2:$D$45,4,FALSE),"-",D1855,"-",E1855,),CONCATENATE("AGr",VLOOKUP(C1855,Listen!$A$2:$D$45,4,FALSE),"-",D1855,"-",E1855)),"keine vollständige ID")</f>
        <v>keine vollständige ID</v>
      </c>
      <c r="B1855" s="301"/>
      <c r="C1855" s="287"/>
      <c r="D1855" s="34"/>
      <c r="E1855" s="306"/>
      <c r="F1855" s="116"/>
      <c r="G1855" s="17"/>
      <c r="H1855" s="17"/>
      <c r="I1855" s="17"/>
      <c r="J1855" s="17"/>
      <c r="K1855" s="17"/>
      <c r="L1855" s="17"/>
      <c r="M1855" s="17"/>
      <c r="N1855" s="17"/>
      <c r="O1855" s="116"/>
      <c r="P1855" s="117">
        <f>IF(D1855&gt;A_Stammdaten!$B$12,0,SUM(G1855,H1855,J1855,L1855:M1855)-SUM(I1855,K1855,N1855:O1855))</f>
        <v>0</v>
      </c>
      <c r="Q1855" s="17"/>
      <c r="R1855" s="17"/>
      <c r="S1855" s="17"/>
      <c r="T1855" s="17"/>
      <c r="U1855" s="62">
        <f t="shared" si="590"/>
        <v>0</v>
      </c>
      <c r="V1855" s="34"/>
      <c r="W1855" s="34"/>
      <c r="X1855" s="34"/>
      <c r="Y1855" s="34"/>
      <c r="Z1855" s="34"/>
      <c r="AA1855" s="63" t="str">
        <f t="shared" si="591"/>
        <v>-</v>
      </c>
      <c r="AB1855" s="63" t="str">
        <f t="shared" si="592"/>
        <v>-</v>
      </c>
      <c r="AC1855" s="63">
        <f>IF(ISBLANK($C1855),0,VLOOKUP($C1855,Listen!$A$2:$C$45,2,FALSE))</f>
        <v>0</v>
      </c>
      <c r="AD1855" s="63">
        <f>IF(ISBLANK($C1855),0,VLOOKUP($C1855,Listen!$A$2:$C$45,3,FALSE))</f>
        <v>0</v>
      </c>
      <c r="AE1855" s="49">
        <f t="shared" si="593"/>
        <v>0</v>
      </c>
      <c r="AF1855" s="49">
        <f t="shared" si="593"/>
        <v>0</v>
      </c>
      <c r="AG1855" s="49">
        <f>IFERROR(IF(OR($V1855&lt;&gt;"Ja",VLOOKUP($C1855,Listen!$A$2:$F$45,5,0)="Nein",D1855&lt;IF(C1855="LNG Anbindungsanlagen gemäß separater Festlegung",2022,2023)),$AC1855,$AA1855),0)</f>
        <v>0</v>
      </c>
      <c r="AH1855" s="49">
        <f>IFERROR(IF(OR($V1855&lt;&gt;"Ja",VLOOKUP($C1855,Listen!$A$2:$F$45,5,0)="Nein",D1855&lt;IF(C1855="LNG Anbindungsanlagen gemäß separater Festlegung",2022,2023)),$AC1855,$AA1855),0)</f>
        <v>0</v>
      </c>
      <c r="AI1855" s="49">
        <f>IFERROR(IF(OR($W1855&lt;&gt;"Ja",VLOOKUP($C1855,Listen!$A$2:$F$45,6,0)="Nein"),$AC1855,$AB1855),0)</f>
        <v>0</v>
      </c>
      <c r="AJ1855" s="49">
        <f>IFERROR(IF(OR($W1855&lt;&gt;"Ja",VLOOKUP($C1855,Listen!$A$2:$F$45,6,0)="Nein"),$AC1855,$AB1855),0)</f>
        <v>0</v>
      </c>
      <c r="AK1855" s="49">
        <f>IFERROR(IF(OR($W1855&lt;&gt;"Ja",VLOOKUP($C1855,Listen!$A$2:$F$45,6,0)="Nein"),$AC1855,$AB1855),0)</f>
        <v>0</v>
      </c>
      <c r="AL1855" s="51">
        <f t="shared" si="594"/>
        <v>0</v>
      </c>
      <c r="AM1855" s="296">
        <f>IFERROR(IF(VLOOKUP($C1855,Listen!$A$2:$F$45,6,0)="Ja",MAX(BC1855:BD1855),D_SAV!$BC1855),0)</f>
        <v>0</v>
      </c>
      <c r="AN1855" s="51">
        <f t="shared" si="595"/>
        <v>0</v>
      </c>
      <c r="AP1855" s="304">
        <f t="shared" si="596"/>
        <v>0</v>
      </c>
      <c r="AQ1855" s="304">
        <f t="shared" si="597"/>
        <v>0</v>
      </c>
      <c r="AR1855" s="304">
        <f t="shared" si="598"/>
        <v>0</v>
      </c>
      <c r="AS1855" s="304">
        <f t="shared" si="599"/>
        <v>0</v>
      </c>
      <c r="AT1855" s="304">
        <f t="shared" si="600"/>
        <v>0</v>
      </c>
      <c r="AU1855" s="304">
        <f t="shared" si="601"/>
        <v>0</v>
      </c>
      <c r="AV1855" s="304">
        <f t="shared" si="602"/>
        <v>0</v>
      </c>
      <c r="AW1855" s="304">
        <f t="shared" si="603"/>
        <v>0</v>
      </c>
      <c r="AX1855" s="304">
        <f t="shared" si="604"/>
        <v>0</v>
      </c>
      <c r="AY1855" s="304">
        <f t="shared" si="605"/>
        <v>0</v>
      </c>
      <c r="AZ1855" s="304">
        <f t="shared" si="606"/>
        <v>0</v>
      </c>
      <c r="BA1855" s="304">
        <f t="shared" si="607"/>
        <v>0</v>
      </c>
      <c r="BB1855" s="304">
        <f t="shared" si="608"/>
        <v>0</v>
      </c>
      <c r="BC1855" s="304">
        <f t="shared" si="609"/>
        <v>0</v>
      </c>
      <c r="BD1855" s="304">
        <f t="shared" si="610"/>
        <v>0</v>
      </c>
      <c r="BE1855" s="304">
        <f>IFERROR(IF(VLOOKUP($C1855,Listen!$A$2:$F$45,6,0)="Ja",BB1855-MAX(BC1855:BD1855),BB1855-BC1855),0)</f>
        <v>0</v>
      </c>
    </row>
    <row r="1856" spans="1:57" x14ac:dyDescent="0.25">
      <c r="A1856" s="320" t="str">
        <f>IF(AND(D1856&lt;&gt;0,C1856&lt;&gt;0,E1856&lt;&gt;0),IF(B1856&lt;&gt;0,CONCATENATE(B1856,"-AGr",VLOOKUP(C1856,Listen!$A$2:$D$45,4,FALSE),"-",D1856,"-",E1856,),CONCATENATE("AGr",VLOOKUP(C1856,Listen!$A$2:$D$45,4,FALSE),"-",D1856,"-",E1856)),"keine vollständige ID")</f>
        <v>keine vollständige ID</v>
      </c>
      <c r="B1856" s="301"/>
      <c r="C1856" s="287"/>
      <c r="D1856" s="34"/>
      <c r="E1856" s="306"/>
      <c r="F1856" s="116"/>
      <c r="G1856" s="17"/>
      <c r="H1856" s="17"/>
      <c r="I1856" s="17"/>
      <c r="J1856" s="17"/>
      <c r="K1856" s="17"/>
      <c r="L1856" s="17"/>
      <c r="M1856" s="17"/>
      <c r="N1856" s="17"/>
      <c r="O1856" s="116"/>
      <c r="P1856" s="117">
        <f>IF(D1856&gt;A_Stammdaten!$B$12,0,SUM(G1856,H1856,J1856,L1856:M1856)-SUM(I1856,K1856,N1856:O1856))</f>
        <v>0</v>
      </c>
      <c r="Q1856" s="17"/>
      <c r="R1856" s="17"/>
      <c r="S1856" s="17"/>
      <c r="T1856" s="17"/>
      <c r="U1856" s="62">
        <f t="shared" si="590"/>
        <v>0</v>
      </c>
      <c r="V1856" s="34"/>
      <c r="W1856" s="34"/>
      <c r="X1856" s="34"/>
      <c r="Y1856" s="34"/>
      <c r="Z1856" s="34"/>
      <c r="AA1856" s="63" t="str">
        <f t="shared" si="591"/>
        <v>-</v>
      </c>
      <c r="AB1856" s="63" t="str">
        <f t="shared" si="592"/>
        <v>-</v>
      </c>
      <c r="AC1856" s="63">
        <f>IF(ISBLANK($C1856),0,VLOOKUP($C1856,Listen!$A$2:$C$45,2,FALSE))</f>
        <v>0</v>
      </c>
      <c r="AD1856" s="63">
        <f>IF(ISBLANK($C1856),0,VLOOKUP($C1856,Listen!$A$2:$C$45,3,FALSE))</f>
        <v>0</v>
      </c>
      <c r="AE1856" s="49">
        <f t="shared" si="593"/>
        <v>0</v>
      </c>
      <c r="AF1856" s="49">
        <f t="shared" si="593"/>
        <v>0</v>
      </c>
      <c r="AG1856" s="49">
        <f>IFERROR(IF(OR($V1856&lt;&gt;"Ja",VLOOKUP($C1856,Listen!$A$2:$F$45,5,0)="Nein",D1856&lt;IF(C1856="LNG Anbindungsanlagen gemäß separater Festlegung",2022,2023)),$AC1856,$AA1856),0)</f>
        <v>0</v>
      </c>
      <c r="AH1856" s="49">
        <f>IFERROR(IF(OR($V1856&lt;&gt;"Ja",VLOOKUP($C1856,Listen!$A$2:$F$45,5,0)="Nein",D1856&lt;IF(C1856="LNG Anbindungsanlagen gemäß separater Festlegung",2022,2023)),$AC1856,$AA1856),0)</f>
        <v>0</v>
      </c>
      <c r="AI1856" s="49">
        <f>IFERROR(IF(OR($W1856&lt;&gt;"Ja",VLOOKUP($C1856,Listen!$A$2:$F$45,6,0)="Nein"),$AC1856,$AB1856),0)</f>
        <v>0</v>
      </c>
      <c r="AJ1856" s="49">
        <f>IFERROR(IF(OR($W1856&lt;&gt;"Ja",VLOOKUP($C1856,Listen!$A$2:$F$45,6,0)="Nein"),$AC1856,$AB1856),0)</f>
        <v>0</v>
      </c>
      <c r="AK1856" s="49">
        <f>IFERROR(IF(OR($W1856&lt;&gt;"Ja",VLOOKUP($C1856,Listen!$A$2:$F$45,6,0)="Nein"),$AC1856,$AB1856),0)</f>
        <v>0</v>
      </c>
      <c r="AL1856" s="51">
        <f t="shared" si="594"/>
        <v>0</v>
      </c>
      <c r="AM1856" s="296">
        <f>IFERROR(IF(VLOOKUP($C1856,Listen!$A$2:$F$45,6,0)="Ja",MAX(BC1856:BD1856),D_SAV!$BC1856),0)</f>
        <v>0</v>
      </c>
      <c r="AN1856" s="51">
        <f t="shared" si="595"/>
        <v>0</v>
      </c>
      <c r="AP1856" s="304">
        <f t="shared" si="596"/>
        <v>0</v>
      </c>
      <c r="AQ1856" s="304">
        <f t="shared" si="597"/>
        <v>0</v>
      </c>
      <c r="AR1856" s="304">
        <f t="shared" si="598"/>
        <v>0</v>
      </c>
      <c r="AS1856" s="304">
        <f t="shared" si="599"/>
        <v>0</v>
      </c>
      <c r="AT1856" s="304">
        <f t="shared" si="600"/>
        <v>0</v>
      </c>
      <c r="AU1856" s="304">
        <f t="shared" si="601"/>
        <v>0</v>
      </c>
      <c r="AV1856" s="304">
        <f t="shared" si="602"/>
        <v>0</v>
      </c>
      <c r="AW1856" s="304">
        <f t="shared" si="603"/>
        <v>0</v>
      </c>
      <c r="AX1856" s="304">
        <f t="shared" si="604"/>
        <v>0</v>
      </c>
      <c r="AY1856" s="304">
        <f t="shared" si="605"/>
        <v>0</v>
      </c>
      <c r="AZ1856" s="304">
        <f t="shared" si="606"/>
        <v>0</v>
      </c>
      <c r="BA1856" s="304">
        <f t="shared" si="607"/>
        <v>0</v>
      </c>
      <c r="BB1856" s="304">
        <f t="shared" si="608"/>
        <v>0</v>
      </c>
      <c r="BC1856" s="304">
        <f t="shared" si="609"/>
        <v>0</v>
      </c>
      <c r="BD1856" s="304">
        <f t="shared" si="610"/>
        <v>0</v>
      </c>
      <c r="BE1856" s="304">
        <f>IFERROR(IF(VLOOKUP($C1856,Listen!$A$2:$F$45,6,0)="Ja",BB1856-MAX(BC1856:BD1856),BB1856-BC1856),0)</f>
        <v>0</v>
      </c>
    </row>
    <row r="1857" spans="1:57" x14ac:dyDescent="0.25">
      <c r="A1857" s="320" t="str">
        <f>IF(AND(D1857&lt;&gt;0,C1857&lt;&gt;0,E1857&lt;&gt;0),IF(B1857&lt;&gt;0,CONCATENATE(B1857,"-AGr",VLOOKUP(C1857,Listen!$A$2:$D$45,4,FALSE),"-",D1857,"-",E1857,),CONCATENATE("AGr",VLOOKUP(C1857,Listen!$A$2:$D$45,4,FALSE),"-",D1857,"-",E1857)),"keine vollständige ID")</f>
        <v>keine vollständige ID</v>
      </c>
      <c r="B1857" s="301"/>
      <c r="C1857" s="287"/>
      <c r="D1857" s="34"/>
      <c r="E1857" s="306"/>
      <c r="F1857" s="116"/>
      <c r="G1857" s="17"/>
      <c r="H1857" s="17"/>
      <c r="I1857" s="17"/>
      <c r="J1857" s="17"/>
      <c r="K1857" s="17"/>
      <c r="L1857" s="17"/>
      <c r="M1857" s="17"/>
      <c r="N1857" s="17"/>
      <c r="O1857" s="116"/>
      <c r="P1857" s="117">
        <f>IF(D1857&gt;A_Stammdaten!$B$12,0,SUM(G1857,H1857,J1857,L1857:M1857)-SUM(I1857,K1857,N1857:O1857))</f>
        <v>0</v>
      </c>
      <c r="Q1857" s="17"/>
      <c r="R1857" s="17"/>
      <c r="S1857" s="17"/>
      <c r="T1857" s="17"/>
      <c r="U1857" s="62">
        <f t="shared" si="590"/>
        <v>0</v>
      </c>
      <c r="V1857" s="34"/>
      <c r="W1857" s="34"/>
      <c r="X1857" s="34"/>
      <c r="Y1857" s="34"/>
      <c r="Z1857" s="34"/>
      <c r="AA1857" s="63" t="str">
        <f t="shared" si="591"/>
        <v>-</v>
      </c>
      <c r="AB1857" s="63" t="str">
        <f t="shared" si="592"/>
        <v>-</v>
      </c>
      <c r="AC1857" s="63">
        <f>IF(ISBLANK($C1857),0,VLOOKUP($C1857,Listen!$A$2:$C$45,2,FALSE))</f>
        <v>0</v>
      </c>
      <c r="AD1857" s="63">
        <f>IF(ISBLANK($C1857),0,VLOOKUP($C1857,Listen!$A$2:$C$45,3,FALSE))</f>
        <v>0</v>
      </c>
      <c r="AE1857" s="49">
        <f t="shared" si="593"/>
        <v>0</v>
      </c>
      <c r="AF1857" s="49">
        <f t="shared" si="593"/>
        <v>0</v>
      </c>
      <c r="AG1857" s="49">
        <f>IFERROR(IF(OR($V1857&lt;&gt;"Ja",VLOOKUP($C1857,Listen!$A$2:$F$45,5,0)="Nein",D1857&lt;IF(C1857="LNG Anbindungsanlagen gemäß separater Festlegung",2022,2023)),$AC1857,$AA1857),0)</f>
        <v>0</v>
      </c>
      <c r="AH1857" s="49">
        <f>IFERROR(IF(OR($V1857&lt;&gt;"Ja",VLOOKUP($C1857,Listen!$A$2:$F$45,5,0)="Nein",D1857&lt;IF(C1857="LNG Anbindungsanlagen gemäß separater Festlegung",2022,2023)),$AC1857,$AA1857),0)</f>
        <v>0</v>
      </c>
      <c r="AI1857" s="49">
        <f>IFERROR(IF(OR($W1857&lt;&gt;"Ja",VLOOKUP($C1857,Listen!$A$2:$F$45,6,0)="Nein"),$AC1857,$AB1857),0)</f>
        <v>0</v>
      </c>
      <c r="AJ1857" s="49">
        <f>IFERROR(IF(OR($W1857&lt;&gt;"Ja",VLOOKUP($C1857,Listen!$A$2:$F$45,6,0)="Nein"),$AC1857,$AB1857),0)</f>
        <v>0</v>
      </c>
      <c r="AK1857" s="49">
        <f>IFERROR(IF(OR($W1857&lt;&gt;"Ja",VLOOKUP($C1857,Listen!$A$2:$F$45,6,0)="Nein"),$AC1857,$AB1857),0)</f>
        <v>0</v>
      </c>
      <c r="AL1857" s="51">
        <f t="shared" si="594"/>
        <v>0</v>
      </c>
      <c r="AM1857" s="296">
        <f>IFERROR(IF(VLOOKUP($C1857,Listen!$A$2:$F$45,6,0)="Ja",MAX(BC1857:BD1857),D_SAV!$BC1857),0)</f>
        <v>0</v>
      </c>
      <c r="AN1857" s="51">
        <f t="shared" si="595"/>
        <v>0</v>
      </c>
      <c r="AP1857" s="304">
        <f t="shared" si="596"/>
        <v>0</v>
      </c>
      <c r="AQ1857" s="304">
        <f t="shared" si="597"/>
        <v>0</v>
      </c>
      <c r="AR1857" s="304">
        <f t="shared" si="598"/>
        <v>0</v>
      </c>
      <c r="AS1857" s="304">
        <f t="shared" si="599"/>
        <v>0</v>
      </c>
      <c r="AT1857" s="304">
        <f t="shared" si="600"/>
        <v>0</v>
      </c>
      <c r="AU1857" s="304">
        <f t="shared" si="601"/>
        <v>0</v>
      </c>
      <c r="AV1857" s="304">
        <f t="shared" si="602"/>
        <v>0</v>
      </c>
      <c r="AW1857" s="304">
        <f t="shared" si="603"/>
        <v>0</v>
      </c>
      <c r="AX1857" s="304">
        <f t="shared" si="604"/>
        <v>0</v>
      </c>
      <c r="AY1857" s="304">
        <f t="shared" si="605"/>
        <v>0</v>
      </c>
      <c r="AZ1857" s="304">
        <f t="shared" si="606"/>
        <v>0</v>
      </c>
      <c r="BA1857" s="304">
        <f t="shared" si="607"/>
        <v>0</v>
      </c>
      <c r="BB1857" s="304">
        <f t="shared" si="608"/>
        <v>0</v>
      </c>
      <c r="BC1857" s="304">
        <f t="shared" si="609"/>
        <v>0</v>
      </c>
      <c r="BD1857" s="304">
        <f t="shared" si="610"/>
        <v>0</v>
      </c>
      <c r="BE1857" s="304">
        <f>IFERROR(IF(VLOOKUP($C1857,Listen!$A$2:$F$45,6,0)="Ja",BB1857-MAX(BC1857:BD1857),BB1857-BC1857),0)</f>
        <v>0</v>
      </c>
    </row>
    <row r="1858" spans="1:57" x14ac:dyDescent="0.25">
      <c r="A1858" s="320" t="str">
        <f>IF(AND(D1858&lt;&gt;0,C1858&lt;&gt;0,E1858&lt;&gt;0),IF(B1858&lt;&gt;0,CONCATENATE(B1858,"-AGr",VLOOKUP(C1858,Listen!$A$2:$D$45,4,FALSE),"-",D1858,"-",E1858,),CONCATENATE("AGr",VLOOKUP(C1858,Listen!$A$2:$D$45,4,FALSE),"-",D1858,"-",E1858)),"keine vollständige ID")</f>
        <v>keine vollständige ID</v>
      </c>
      <c r="B1858" s="301"/>
      <c r="C1858" s="287"/>
      <c r="D1858" s="34"/>
      <c r="E1858" s="306"/>
      <c r="F1858" s="116"/>
      <c r="G1858" s="17"/>
      <c r="H1858" s="17"/>
      <c r="I1858" s="17"/>
      <c r="J1858" s="17"/>
      <c r="K1858" s="17"/>
      <c r="L1858" s="17"/>
      <c r="M1858" s="17"/>
      <c r="N1858" s="17"/>
      <c r="O1858" s="116"/>
      <c r="P1858" s="117">
        <f>IF(D1858&gt;A_Stammdaten!$B$12,0,SUM(G1858,H1858,J1858,L1858:M1858)-SUM(I1858,K1858,N1858:O1858))</f>
        <v>0</v>
      </c>
      <c r="Q1858" s="17"/>
      <c r="R1858" s="17"/>
      <c r="S1858" s="17"/>
      <c r="T1858" s="17"/>
      <c r="U1858" s="62">
        <f t="shared" si="590"/>
        <v>0</v>
      </c>
      <c r="V1858" s="34"/>
      <c r="W1858" s="34"/>
      <c r="X1858" s="34"/>
      <c r="Y1858" s="34"/>
      <c r="Z1858" s="34"/>
      <c r="AA1858" s="63" t="str">
        <f t="shared" si="591"/>
        <v>-</v>
      </c>
      <c r="AB1858" s="63" t="str">
        <f t="shared" si="592"/>
        <v>-</v>
      </c>
      <c r="AC1858" s="63">
        <f>IF(ISBLANK($C1858),0,VLOOKUP($C1858,Listen!$A$2:$C$45,2,FALSE))</f>
        <v>0</v>
      </c>
      <c r="AD1858" s="63">
        <f>IF(ISBLANK($C1858),0,VLOOKUP($C1858,Listen!$A$2:$C$45,3,FALSE))</f>
        <v>0</v>
      </c>
      <c r="AE1858" s="49">
        <f t="shared" si="593"/>
        <v>0</v>
      </c>
      <c r="AF1858" s="49">
        <f t="shared" si="593"/>
        <v>0</v>
      </c>
      <c r="AG1858" s="49">
        <f>IFERROR(IF(OR($V1858&lt;&gt;"Ja",VLOOKUP($C1858,Listen!$A$2:$F$45,5,0)="Nein",D1858&lt;IF(C1858="LNG Anbindungsanlagen gemäß separater Festlegung",2022,2023)),$AC1858,$AA1858),0)</f>
        <v>0</v>
      </c>
      <c r="AH1858" s="49">
        <f>IFERROR(IF(OR($V1858&lt;&gt;"Ja",VLOOKUP($C1858,Listen!$A$2:$F$45,5,0)="Nein",D1858&lt;IF(C1858="LNG Anbindungsanlagen gemäß separater Festlegung",2022,2023)),$AC1858,$AA1858),0)</f>
        <v>0</v>
      </c>
      <c r="AI1858" s="49">
        <f>IFERROR(IF(OR($W1858&lt;&gt;"Ja",VLOOKUP($C1858,Listen!$A$2:$F$45,6,0)="Nein"),$AC1858,$AB1858),0)</f>
        <v>0</v>
      </c>
      <c r="AJ1858" s="49">
        <f>IFERROR(IF(OR($W1858&lt;&gt;"Ja",VLOOKUP($C1858,Listen!$A$2:$F$45,6,0)="Nein"),$AC1858,$AB1858),0)</f>
        <v>0</v>
      </c>
      <c r="AK1858" s="49">
        <f>IFERROR(IF(OR($W1858&lt;&gt;"Ja",VLOOKUP($C1858,Listen!$A$2:$F$45,6,0)="Nein"),$AC1858,$AB1858),0)</f>
        <v>0</v>
      </c>
      <c r="AL1858" s="51">
        <f t="shared" si="594"/>
        <v>0</v>
      </c>
      <c r="AM1858" s="296">
        <f>IFERROR(IF(VLOOKUP($C1858,Listen!$A$2:$F$45,6,0)="Ja",MAX(BC1858:BD1858),D_SAV!$BC1858),0)</f>
        <v>0</v>
      </c>
      <c r="AN1858" s="51">
        <f t="shared" si="595"/>
        <v>0</v>
      </c>
      <c r="AP1858" s="304">
        <f t="shared" si="596"/>
        <v>0</v>
      </c>
      <c r="AQ1858" s="304">
        <f t="shared" si="597"/>
        <v>0</v>
      </c>
      <c r="AR1858" s="304">
        <f t="shared" si="598"/>
        <v>0</v>
      </c>
      <c r="AS1858" s="304">
        <f t="shared" si="599"/>
        <v>0</v>
      </c>
      <c r="AT1858" s="304">
        <f t="shared" si="600"/>
        <v>0</v>
      </c>
      <c r="AU1858" s="304">
        <f t="shared" si="601"/>
        <v>0</v>
      </c>
      <c r="AV1858" s="304">
        <f t="shared" si="602"/>
        <v>0</v>
      </c>
      <c r="AW1858" s="304">
        <f t="shared" si="603"/>
        <v>0</v>
      </c>
      <c r="AX1858" s="304">
        <f t="shared" si="604"/>
        <v>0</v>
      </c>
      <c r="AY1858" s="304">
        <f t="shared" si="605"/>
        <v>0</v>
      </c>
      <c r="AZ1858" s="304">
        <f t="shared" si="606"/>
        <v>0</v>
      </c>
      <c r="BA1858" s="304">
        <f t="shared" si="607"/>
        <v>0</v>
      </c>
      <c r="BB1858" s="304">
        <f t="shared" si="608"/>
        <v>0</v>
      </c>
      <c r="BC1858" s="304">
        <f t="shared" si="609"/>
        <v>0</v>
      </c>
      <c r="BD1858" s="304">
        <f t="shared" si="610"/>
        <v>0</v>
      </c>
      <c r="BE1858" s="304">
        <f>IFERROR(IF(VLOOKUP($C1858,Listen!$A$2:$F$45,6,0)="Ja",BB1858-MAX(BC1858:BD1858),BB1858-BC1858),0)</f>
        <v>0</v>
      </c>
    </row>
    <row r="1859" spans="1:57" x14ac:dyDescent="0.25">
      <c r="A1859" s="320" t="str">
        <f>IF(AND(D1859&lt;&gt;0,C1859&lt;&gt;0,E1859&lt;&gt;0),IF(B1859&lt;&gt;0,CONCATENATE(B1859,"-AGr",VLOOKUP(C1859,Listen!$A$2:$D$45,4,FALSE),"-",D1859,"-",E1859,),CONCATENATE("AGr",VLOOKUP(C1859,Listen!$A$2:$D$45,4,FALSE),"-",D1859,"-",E1859)),"keine vollständige ID")</f>
        <v>keine vollständige ID</v>
      </c>
      <c r="B1859" s="301"/>
      <c r="C1859" s="287"/>
      <c r="D1859" s="34"/>
      <c r="E1859" s="306"/>
      <c r="F1859" s="116"/>
      <c r="G1859" s="17"/>
      <c r="H1859" s="17"/>
      <c r="I1859" s="17"/>
      <c r="J1859" s="17"/>
      <c r="K1859" s="17"/>
      <c r="L1859" s="17"/>
      <c r="M1859" s="17"/>
      <c r="N1859" s="17"/>
      <c r="O1859" s="116"/>
      <c r="P1859" s="117">
        <f>IF(D1859&gt;A_Stammdaten!$B$12,0,SUM(G1859,H1859,J1859,L1859:M1859)-SUM(I1859,K1859,N1859:O1859))</f>
        <v>0</v>
      </c>
      <c r="Q1859" s="17"/>
      <c r="R1859" s="17"/>
      <c r="S1859" s="17"/>
      <c r="T1859" s="17"/>
      <c r="U1859" s="62">
        <f t="shared" si="590"/>
        <v>0</v>
      </c>
      <c r="V1859" s="34"/>
      <c r="W1859" s="34"/>
      <c r="X1859" s="34"/>
      <c r="Y1859" s="34"/>
      <c r="Z1859" s="34"/>
      <c r="AA1859" s="63" t="str">
        <f t="shared" si="591"/>
        <v>-</v>
      </c>
      <c r="AB1859" s="63" t="str">
        <f t="shared" si="592"/>
        <v>-</v>
      </c>
      <c r="AC1859" s="63">
        <f>IF(ISBLANK($C1859),0,VLOOKUP($C1859,Listen!$A$2:$C$45,2,FALSE))</f>
        <v>0</v>
      </c>
      <c r="AD1859" s="63">
        <f>IF(ISBLANK($C1859),0,VLOOKUP($C1859,Listen!$A$2:$C$45,3,FALSE))</f>
        <v>0</v>
      </c>
      <c r="AE1859" s="49">
        <f t="shared" si="593"/>
        <v>0</v>
      </c>
      <c r="AF1859" s="49">
        <f t="shared" si="593"/>
        <v>0</v>
      </c>
      <c r="AG1859" s="49">
        <f>IFERROR(IF(OR($V1859&lt;&gt;"Ja",VLOOKUP($C1859,Listen!$A$2:$F$45,5,0)="Nein",D1859&lt;IF(C1859="LNG Anbindungsanlagen gemäß separater Festlegung",2022,2023)),$AC1859,$AA1859),0)</f>
        <v>0</v>
      </c>
      <c r="AH1859" s="49">
        <f>IFERROR(IF(OR($V1859&lt;&gt;"Ja",VLOOKUP($C1859,Listen!$A$2:$F$45,5,0)="Nein",D1859&lt;IF(C1859="LNG Anbindungsanlagen gemäß separater Festlegung",2022,2023)),$AC1859,$AA1859),0)</f>
        <v>0</v>
      </c>
      <c r="AI1859" s="49">
        <f>IFERROR(IF(OR($W1859&lt;&gt;"Ja",VLOOKUP($C1859,Listen!$A$2:$F$45,6,0)="Nein"),$AC1859,$AB1859),0)</f>
        <v>0</v>
      </c>
      <c r="AJ1859" s="49">
        <f>IFERROR(IF(OR($W1859&lt;&gt;"Ja",VLOOKUP($C1859,Listen!$A$2:$F$45,6,0)="Nein"),$AC1859,$AB1859),0)</f>
        <v>0</v>
      </c>
      <c r="AK1859" s="49">
        <f>IFERROR(IF(OR($W1859&lt;&gt;"Ja",VLOOKUP($C1859,Listen!$A$2:$F$45,6,0)="Nein"),$AC1859,$AB1859),0)</f>
        <v>0</v>
      </c>
      <c r="AL1859" s="51">
        <f t="shared" si="594"/>
        <v>0</v>
      </c>
      <c r="AM1859" s="296">
        <f>IFERROR(IF(VLOOKUP($C1859,Listen!$A$2:$F$45,6,0)="Ja",MAX(BC1859:BD1859),D_SAV!$BC1859),0)</f>
        <v>0</v>
      </c>
      <c r="AN1859" s="51">
        <f t="shared" si="595"/>
        <v>0</v>
      </c>
      <c r="AP1859" s="304">
        <f t="shared" si="596"/>
        <v>0</v>
      </c>
      <c r="AQ1859" s="304">
        <f t="shared" si="597"/>
        <v>0</v>
      </c>
      <c r="AR1859" s="304">
        <f t="shared" si="598"/>
        <v>0</v>
      </c>
      <c r="AS1859" s="304">
        <f t="shared" si="599"/>
        <v>0</v>
      </c>
      <c r="AT1859" s="304">
        <f t="shared" si="600"/>
        <v>0</v>
      </c>
      <c r="AU1859" s="304">
        <f t="shared" si="601"/>
        <v>0</v>
      </c>
      <c r="AV1859" s="304">
        <f t="shared" si="602"/>
        <v>0</v>
      </c>
      <c r="AW1859" s="304">
        <f t="shared" si="603"/>
        <v>0</v>
      </c>
      <c r="AX1859" s="304">
        <f t="shared" si="604"/>
        <v>0</v>
      </c>
      <c r="AY1859" s="304">
        <f t="shared" si="605"/>
        <v>0</v>
      </c>
      <c r="AZ1859" s="304">
        <f t="shared" si="606"/>
        <v>0</v>
      </c>
      <c r="BA1859" s="304">
        <f t="shared" si="607"/>
        <v>0</v>
      </c>
      <c r="BB1859" s="304">
        <f t="shared" si="608"/>
        <v>0</v>
      </c>
      <c r="BC1859" s="304">
        <f t="shared" si="609"/>
        <v>0</v>
      </c>
      <c r="BD1859" s="304">
        <f t="shared" si="610"/>
        <v>0</v>
      </c>
      <c r="BE1859" s="304">
        <f>IFERROR(IF(VLOOKUP($C1859,Listen!$A$2:$F$45,6,0)="Ja",BB1859-MAX(BC1859:BD1859),BB1859-BC1859),0)</f>
        <v>0</v>
      </c>
    </row>
    <row r="1860" spans="1:57" x14ac:dyDescent="0.25">
      <c r="A1860" s="320" t="str">
        <f>IF(AND(D1860&lt;&gt;0,C1860&lt;&gt;0,E1860&lt;&gt;0),IF(B1860&lt;&gt;0,CONCATENATE(B1860,"-AGr",VLOOKUP(C1860,Listen!$A$2:$D$45,4,FALSE),"-",D1860,"-",E1860,),CONCATENATE("AGr",VLOOKUP(C1860,Listen!$A$2:$D$45,4,FALSE),"-",D1860,"-",E1860)),"keine vollständige ID")</f>
        <v>keine vollständige ID</v>
      </c>
      <c r="B1860" s="301"/>
      <c r="C1860" s="287"/>
      <c r="D1860" s="34"/>
      <c r="E1860" s="306"/>
      <c r="F1860" s="116"/>
      <c r="G1860" s="17"/>
      <c r="H1860" s="17"/>
      <c r="I1860" s="17"/>
      <c r="J1860" s="17"/>
      <c r="K1860" s="17"/>
      <c r="L1860" s="17"/>
      <c r="M1860" s="17"/>
      <c r="N1860" s="17"/>
      <c r="O1860" s="116"/>
      <c r="P1860" s="117">
        <f>IF(D1860&gt;A_Stammdaten!$B$12,0,SUM(G1860,H1860,J1860,L1860:M1860)-SUM(I1860,K1860,N1860:O1860))</f>
        <v>0</v>
      </c>
      <c r="Q1860" s="17"/>
      <c r="R1860" s="17"/>
      <c r="S1860" s="17"/>
      <c r="T1860" s="17"/>
      <c r="U1860" s="62">
        <f t="shared" si="590"/>
        <v>0</v>
      </c>
      <c r="V1860" s="34"/>
      <c r="W1860" s="34"/>
      <c r="X1860" s="34"/>
      <c r="Y1860" s="34"/>
      <c r="Z1860" s="34"/>
      <c r="AA1860" s="63" t="str">
        <f t="shared" si="591"/>
        <v>-</v>
      </c>
      <c r="AB1860" s="63" t="str">
        <f t="shared" si="592"/>
        <v>-</v>
      </c>
      <c r="AC1860" s="63">
        <f>IF(ISBLANK($C1860),0,VLOOKUP($C1860,Listen!$A$2:$C$45,2,FALSE))</f>
        <v>0</v>
      </c>
      <c r="AD1860" s="63">
        <f>IF(ISBLANK($C1860),0,VLOOKUP($C1860,Listen!$A$2:$C$45,3,FALSE))</f>
        <v>0</v>
      </c>
      <c r="AE1860" s="49">
        <f t="shared" si="593"/>
        <v>0</v>
      </c>
      <c r="AF1860" s="49">
        <f t="shared" si="593"/>
        <v>0</v>
      </c>
      <c r="AG1860" s="49">
        <f>IFERROR(IF(OR($V1860&lt;&gt;"Ja",VLOOKUP($C1860,Listen!$A$2:$F$45,5,0)="Nein",D1860&lt;IF(C1860="LNG Anbindungsanlagen gemäß separater Festlegung",2022,2023)),$AC1860,$AA1860),0)</f>
        <v>0</v>
      </c>
      <c r="AH1860" s="49">
        <f>IFERROR(IF(OR($V1860&lt;&gt;"Ja",VLOOKUP($C1860,Listen!$A$2:$F$45,5,0)="Nein",D1860&lt;IF(C1860="LNG Anbindungsanlagen gemäß separater Festlegung",2022,2023)),$AC1860,$AA1860),0)</f>
        <v>0</v>
      </c>
      <c r="AI1860" s="49">
        <f>IFERROR(IF(OR($W1860&lt;&gt;"Ja",VLOOKUP($C1860,Listen!$A$2:$F$45,6,0)="Nein"),$AC1860,$AB1860),0)</f>
        <v>0</v>
      </c>
      <c r="AJ1860" s="49">
        <f>IFERROR(IF(OR($W1860&lt;&gt;"Ja",VLOOKUP($C1860,Listen!$A$2:$F$45,6,0)="Nein"),$AC1860,$AB1860),0)</f>
        <v>0</v>
      </c>
      <c r="AK1860" s="49">
        <f>IFERROR(IF(OR($W1860&lt;&gt;"Ja",VLOOKUP($C1860,Listen!$A$2:$F$45,6,0)="Nein"),$AC1860,$AB1860),0)</f>
        <v>0</v>
      </c>
      <c r="AL1860" s="51">
        <f t="shared" si="594"/>
        <v>0</v>
      </c>
      <c r="AM1860" s="296">
        <f>IFERROR(IF(VLOOKUP($C1860,Listen!$A$2:$F$45,6,0)="Ja",MAX(BC1860:BD1860),D_SAV!$BC1860),0)</f>
        <v>0</v>
      </c>
      <c r="AN1860" s="51">
        <f t="shared" si="595"/>
        <v>0</v>
      </c>
      <c r="AP1860" s="304">
        <f t="shared" si="596"/>
        <v>0</v>
      </c>
      <c r="AQ1860" s="304">
        <f t="shared" si="597"/>
        <v>0</v>
      </c>
      <c r="AR1860" s="304">
        <f t="shared" si="598"/>
        <v>0</v>
      </c>
      <c r="AS1860" s="304">
        <f t="shared" si="599"/>
        <v>0</v>
      </c>
      <c r="AT1860" s="304">
        <f t="shared" si="600"/>
        <v>0</v>
      </c>
      <c r="AU1860" s="304">
        <f t="shared" si="601"/>
        <v>0</v>
      </c>
      <c r="AV1860" s="304">
        <f t="shared" si="602"/>
        <v>0</v>
      </c>
      <c r="AW1860" s="304">
        <f t="shared" si="603"/>
        <v>0</v>
      </c>
      <c r="AX1860" s="304">
        <f t="shared" si="604"/>
        <v>0</v>
      </c>
      <c r="AY1860" s="304">
        <f t="shared" si="605"/>
        <v>0</v>
      </c>
      <c r="AZ1860" s="304">
        <f t="shared" si="606"/>
        <v>0</v>
      </c>
      <c r="BA1860" s="304">
        <f t="shared" si="607"/>
        <v>0</v>
      </c>
      <c r="BB1860" s="304">
        <f t="shared" si="608"/>
        <v>0</v>
      </c>
      <c r="BC1860" s="304">
        <f t="shared" si="609"/>
        <v>0</v>
      </c>
      <c r="BD1860" s="304">
        <f t="shared" si="610"/>
        <v>0</v>
      </c>
      <c r="BE1860" s="304">
        <f>IFERROR(IF(VLOOKUP($C1860,Listen!$A$2:$F$45,6,0)="Ja",BB1860-MAX(BC1860:BD1860),BB1860-BC1860),0)</f>
        <v>0</v>
      </c>
    </row>
    <row r="1861" spans="1:57" x14ac:dyDescent="0.25">
      <c r="A1861" s="320" t="str">
        <f>IF(AND(D1861&lt;&gt;0,C1861&lt;&gt;0,E1861&lt;&gt;0),IF(B1861&lt;&gt;0,CONCATENATE(B1861,"-AGr",VLOOKUP(C1861,Listen!$A$2:$D$45,4,FALSE),"-",D1861,"-",E1861,),CONCATENATE("AGr",VLOOKUP(C1861,Listen!$A$2:$D$45,4,FALSE),"-",D1861,"-",E1861)),"keine vollständige ID")</f>
        <v>keine vollständige ID</v>
      </c>
      <c r="B1861" s="301"/>
      <c r="C1861" s="287"/>
      <c r="D1861" s="34"/>
      <c r="E1861" s="306"/>
      <c r="F1861" s="116"/>
      <c r="G1861" s="17"/>
      <c r="H1861" s="17"/>
      <c r="I1861" s="17"/>
      <c r="J1861" s="17"/>
      <c r="K1861" s="17"/>
      <c r="L1861" s="17"/>
      <c r="M1861" s="17"/>
      <c r="N1861" s="17"/>
      <c r="O1861" s="116"/>
      <c r="P1861" s="117">
        <f>IF(D1861&gt;A_Stammdaten!$B$12,0,SUM(G1861,H1861,J1861,L1861:M1861)-SUM(I1861,K1861,N1861:O1861))</f>
        <v>0</v>
      </c>
      <c r="Q1861" s="17"/>
      <c r="R1861" s="17"/>
      <c r="S1861" s="17"/>
      <c r="T1861" s="17"/>
      <c r="U1861" s="62">
        <f t="shared" si="590"/>
        <v>0</v>
      </c>
      <c r="V1861" s="34"/>
      <c r="W1861" s="34"/>
      <c r="X1861" s="34"/>
      <c r="Y1861" s="34"/>
      <c r="Z1861" s="34"/>
      <c r="AA1861" s="63" t="str">
        <f t="shared" si="591"/>
        <v>-</v>
      </c>
      <c r="AB1861" s="63" t="str">
        <f t="shared" si="592"/>
        <v>-</v>
      </c>
      <c r="AC1861" s="63">
        <f>IF(ISBLANK($C1861),0,VLOOKUP($C1861,Listen!$A$2:$C$45,2,FALSE))</f>
        <v>0</v>
      </c>
      <c r="AD1861" s="63">
        <f>IF(ISBLANK($C1861),0,VLOOKUP($C1861,Listen!$A$2:$C$45,3,FALSE))</f>
        <v>0</v>
      </c>
      <c r="AE1861" s="49">
        <f t="shared" si="593"/>
        <v>0</v>
      </c>
      <c r="AF1861" s="49">
        <f t="shared" si="593"/>
        <v>0</v>
      </c>
      <c r="AG1861" s="49">
        <f>IFERROR(IF(OR($V1861&lt;&gt;"Ja",VLOOKUP($C1861,Listen!$A$2:$F$45,5,0)="Nein",D1861&lt;IF(C1861="LNG Anbindungsanlagen gemäß separater Festlegung",2022,2023)),$AC1861,$AA1861),0)</f>
        <v>0</v>
      </c>
      <c r="AH1861" s="49">
        <f>IFERROR(IF(OR($V1861&lt;&gt;"Ja",VLOOKUP($C1861,Listen!$A$2:$F$45,5,0)="Nein",D1861&lt;IF(C1861="LNG Anbindungsanlagen gemäß separater Festlegung",2022,2023)),$AC1861,$AA1861),0)</f>
        <v>0</v>
      </c>
      <c r="AI1861" s="49">
        <f>IFERROR(IF(OR($W1861&lt;&gt;"Ja",VLOOKUP($C1861,Listen!$A$2:$F$45,6,0)="Nein"),$AC1861,$AB1861),0)</f>
        <v>0</v>
      </c>
      <c r="AJ1861" s="49">
        <f>IFERROR(IF(OR($W1861&lt;&gt;"Ja",VLOOKUP($C1861,Listen!$A$2:$F$45,6,0)="Nein"),$AC1861,$AB1861),0)</f>
        <v>0</v>
      </c>
      <c r="AK1861" s="49">
        <f>IFERROR(IF(OR($W1861&lt;&gt;"Ja",VLOOKUP($C1861,Listen!$A$2:$F$45,6,0)="Nein"),$AC1861,$AB1861),0)</f>
        <v>0</v>
      </c>
      <c r="AL1861" s="51">
        <f t="shared" si="594"/>
        <v>0</v>
      </c>
      <c r="AM1861" s="296">
        <f>IFERROR(IF(VLOOKUP($C1861,Listen!$A$2:$F$45,6,0)="Ja",MAX(BC1861:BD1861),D_SAV!$BC1861),0)</f>
        <v>0</v>
      </c>
      <c r="AN1861" s="51">
        <f t="shared" si="595"/>
        <v>0</v>
      </c>
      <c r="AP1861" s="304">
        <f t="shared" si="596"/>
        <v>0</v>
      </c>
      <c r="AQ1861" s="304">
        <f t="shared" si="597"/>
        <v>0</v>
      </c>
      <c r="AR1861" s="304">
        <f t="shared" si="598"/>
        <v>0</v>
      </c>
      <c r="AS1861" s="304">
        <f t="shared" si="599"/>
        <v>0</v>
      </c>
      <c r="AT1861" s="304">
        <f t="shared" si="600"/>
        <v>0</v>
      </c>
      <c r="AU1861" s="304">
        <f t="shared" si="601"/>
        <v>0</v>
      </c>
      <c r="AV1861" s="304">
        <f t="shared" si="602"/>
        <v>0</v>
      </c>
      <c r="AW1861" s="304">
        <f t="shared" si="603"/>
        <v>0</v>
      </c>
      <c r="AX1861" s="304">
        <f t="shared" si="604"/>
        <v>0</v>
      </c>
      <c r="AY1861" s="304">
        <f t="shared" si="605"/>
        <v>0</v>
      </c>
      <c r="AZ1861" s="304">
        <f t="shared" si="606"/>
        <v>0</v>
      </c>
      <c r="BA1861" s="304">
        <f t="shared" si="607"/>
        <v>0</v>
      </c>
      <c r="BB1861" s="304">
        <f t="shared" si="608"/>
        <v>0</v>
      </c>
      <c r="BC1861" s="304">
        <f t="shared" si="609"/>
        <v>0</v>
      </c>
      <c r="BD1861" s="304">
        <f t="shared" si="610"/>
        <v>0</v>
      </c>
      <c r="BE1861" s="304">
        <f>IFERROR(IF(VLOOKUP($C1861,Listen!$A$2:$F$45,6,0)="Ja",BB1861-MAX(BC1861:BD1861),BB1861-BC1861),0)</f>
        <v>0</v>
      </c>
    </row>
    <row r="1862" spans="1:57" x14ac:dyDescent="0.25">
      <c r="A1862" s="320" t="str">
        <f>IF(AND(D1862&lt;&gt;0,C1862&lt;&gt;0,E1862&lt;&gt;0),IF(B1862&lt;&gt;0,CONCATENATE(B1862,"-AGr",VLOOKUP(C1862,Listen!$A$2:$D$45,4,FALSE),"-",D1862,"-",E1862,),CONCATENATE("AGr",VLOOKUP(C1862,Listen!$A$2:$D$45,4,FALSE),"-",D1862,"-",E1862)),"keine vollständige ID")</f>
        <v>keine vollständige ID</v>
      </c>
      <c r="B1862" s="301"/>
      <c r="C1862" s="287"/>
      <c r="D1862" s="34"/>
      <c r="E1862" s="306"/>
      <c r="F1862" s="116"/>
      <c r="G1862" s="17"/>
      <c r="H1862" s="17"/>
      <c r="I1862" s="17"/>
      <c r="J1862" s="17"/>
      <c r="K1862" s="17"/>
      <c r="L1862" s="17"/>
      <c r="M1862" s="17"/>
      <c r="N1862" s="17"/>
      <c r="O1862" s="116"/>
      <c r="P1862" s="117">
        <f>IF(D1862&gt;A_Stammdaten!$B$12,0,SUM(G1862,H1862,J1862,L1862:M1862)-SUM(I1862,K1862,N1862:O1862))</f>
        <v>0</v>
      </c>
      <c r="Q1862" s="17"/>
      <c r="R1862" s="17"/>
      <c r="S1862" s="17"/>
      <c r="T1862" s="17"/>
      <c r="U1862" s="62">
        <f t="shared" ref="U1862:U1925" si="611">P1862-SUM(Q1862:T1862)</f>
        <v>0</v>
      </c>
      <c r="V1862" s="34"/>
      <c r="W1862" s="34"/>
      <c r="X1862" s="34"/>
      <c r="Y1862" s="34"/>
      <c r="Z1862" s="34"/>
      <c r="AA1862" s="63" t="str">
        <f t="shared" ref="AA1862:AA1925" si="612">IF($V1862="Ja",MIN(2044-$D1862+1,AC1862),"-")</f>
        <v>-</v>
      </c>
      <c r="AB1862" s="63" t="str">
        <f t="shared" ref="AB1862:AB1925" si="613">IF($Z1862="","-",MIN($Z1862-$D1862+1,AC1862))</f>
        <v>-</v>
      </c>
      <c r="AC1862" s="63">
        <f>IF(ISBLANK($C1862),0,VLOOKUP($C1862,Listen!$A$2:$C$45,2,FALSE))</f>
        <v>0</v>
      </c>
      <c r="AD1862" s="63">
        <f>IF(ISBLANK($C1862),0,VLOOKUP($C1862,Listen!$A$2:$C$45,3,FALSE))</f>
        <v>0</v>
      </c>
      <c r="AE1862" s="49">
        <f t="shared" ref="AE1862:AF1925" si="614">IFERROR($AC1862,0)</f>
        <v>0</v>
      </c>
      <c r="AF1862" s="49">
        <f t="shared" si="614"/>
        <v>0</v>
      </c>
      <c r="AG1862" s="49">
        <f>IFERROR(IF(OR($V1862&lt;&gt;"Ja",VLOOKUP($C1862,Listen!$A$2:$F$45,5,0)="Nein",D1862&lt;IF(C1862="LNG Anbindungsanlagen gemäß separater Festlegung",2022,2023)),$AC1862,$AA1862),0)</f>
        <v>0</v>
      </c>
      <c r="AH1862" s="49">
        <f>IFERROR(IF(OR($V1862&lt;&gt;"Ja",VLOOKUP($C1862,Listen!$A$2:$F$45,5,0)="Nein",D1862&lt;IF(C1862="LNG Anbindungsanlagen gemäß separater Festlegung",2022,2023)),$AC1862,$AA1862),0)</f>
        <v>0</v>
      </c>
      <c r="AI1862" s="49">
        <f>IFERROR(IF(OR($W1862&lt;&gt;"Ja",VLOOKUP($C1862,Listen!$A$2:$F$45,6,0)="Nein"),$AC1862,$AB1862),0)</f>
        <v>0</v>
      </c>
      <c r="AJ1862" s="49">
        <f>IFERROR(IF(OR($W1862&lt;&gt;"Ja",VLOOKUP($C1862,Listen!$A$2:$F$45,6,0)="Nein"),$AC1862,$AB1862),0)</f>
        <v>0</v>
      </c>
      <c r="AK1862" s="49">
        <f>IFERROR(IF(OR($W1862&lt;&gt;"Ja",VLOOKUP($C1862,Listen!$A$2:$F$45,6,0)="Nein"),$AC1862,$AB1862),0)</f>
        <v>0</v>
      </c>
      <c r="AL1862" s="51">
        <f t="shared" ref="AL1862:AL1925" si="615">BB1862</f>
        <v>0</v>
      </c>
      <c r="AM1862" s="296">
        <f>IFERROR(IF(VLOOKUP($C1862,Listen!$A$2:$F$45,6,0)="Ja",MAX(BC1862:BD1862),D_SAV!$BC1862),0)</f>
        <v>0</v>
      </c>
      <c r="AN1862" s="51">
        <f t="shared" ref="AN1862:AN1925" si="616">BE1862</f>
        <v>0</v>
      </c>
      <c r="AP1862" s="304">
        <f t="shared" ref="AP1862:AP1925" si="617">AO1862+IF($D1862=AP$3,$U1862,0)</f>
        <v>0</v>
      </c>
      <c r="AQ1862" s="304">
        <f t="shared" ref="AQ1862:AQ1925" si="618">IF(AP1862=0,0,IF($AE1862-(AP$3-$D1862)&lt;=0,AP1862,AP1862/($AE1862-(AP$3-$D1862))))</f>
        <v>0</v>
      </c>
      <c r="AR1862" s="304">
        <f t="shared" ref="AR1862:AR1925" si="619">AP1862-AQ1862</f>
        <v>0</v>
      </c>
      <c r="AS1862" s="304">
        <f t="shared" ref="AS1862:AS1925" si="620">AR1862+IF($D1862=AS$3,$U1862,0)</f>
        <v>0</v>
      </c>
      <c r="AT1862" s="304">
        <f t="shared" ref="AT1862:AT1925" si="621">IF(AS1862=0,0,IF($AF1862-(AS$3-$D1862)&lt;=0,AS1862,AS1862/($AF1862-(AS$3-$D1862))))</f>
        <v>0</v>
      </c>
      <c r="AU1862" s="304">
        <f t="shared" ref="AU1862:AU1925" si="622">AS1862-AT1862</f>
        <v>0</v>
      </c>
      <c r="AV1862" s="304">
        <f t="shared" ref="AV1862:AV1925" si="623">AU1862+IF($D1862=AV$3,$U1862,0)</f>
        <v>0</v>
      </c>
      <c r="AW1862" s="304">
        <f t="shared" ref="AW1862:AW1925" si="624">IF(AV1862=0,0,IF($AG1862-(AV$3-$D1862)&lt;=0,AV1862,AV1862/($AG1862-(AV$3-$D1862))))</f>
        <v>0</v>
      </c>
      <c r="AX1862" s="304">
        <f t="shared" ref="AX1862:AX1925" si="625">AV1862-AW1862</f>
        <v>0</v>
      </c>
      <c r="AY1862" s="304">
        <f t="shared" ref="AY1862:AY1925" si="626">AX1862+IF($D1862=AY$3,$U1862,0)</f>
        <v>0</v>
      </c>
      <c r="AZ1862" s="304">
        <f t="shared" ref="AZ1862:AZ1925" si="627">IF(AY1862=0,0,IF($AH1862-(AY$3-$D1862)&lt;=0,AY1862,AY1862/($AH1862-(AY$3-$D1862))))</f>
        <v>0</v>
      </c>
      <c r="BA1862" s="304">
        <f t="shared" ref="BA1862:BA1925" si="628">AY1862-AZ1862</f>
        <v>0</v>
      </c>
      <c r="BB1862" s="304">
        <f t="shared" ref="BB1862:BB1925" si="629">BA1862+IF($D1862=BB$3,$U1862,0)</f>
        <v>0</v>
      </c>
      <c r="BC1862" s="304">
        <f t="shared" ref="BC1862:BC1925" si="630">IF(BB1862=0,0,IF($AI1862-(BB$3-$D1862)&lt;=0,BB1862,BB1862/($AI1862-(BB$3-$D1862))))</f>
        <v>0</v>
      </c>
      <c r="BD1862" s="304">
        <f t="shared" ref="BD1862:BD1925" si="631">BB1862*Y1862/100</f>
        <v>0</v>
      </c>
      <c r="BE1862" s="304">
        <f>IFERROR(IF(VLOOKUP($C1862,Listen!$A$2:$F$45,6,0)="Ja",BB1862-MAX(BC1862:BD1862),BB1862-BC1862),0)</f>
        <v>0</v>
      </c>
    </row>
    <row r="1863" spans="1:57" x14ac:dyDescent="0.25">
      <c r="A1863" s="320" t="str">
        <f>IF(AND(D1863&lt;&gt;0,C1863&lt;&gt;0,E1863&lt;&gt;0),IF(B1863&lt;&gt;0,CONCATENATE(B1863,"-AGr",VLOOKUP(C1863,Listen!$A$2:$D$45,4,FALSE),"-",D1863,"-",E1863,),CONCATENATE("AGr",VLOOKUP(C1863,Listen!$A$2:$D$45,4,FALSE),"-",D1863,"-",E1863)),"keine vollständige ID")</f>
        <v>keine vollständige ID</v>
      </c>
      <c r="B1863" s="301"/>
      <c r="C1863" s="287"/>
      <c r="D1863" s="34"/>
      <c r="E1863" s="306"/>
      <c r="F1863" s="116"/>
      <c r="G1863" s="17"/>
      <c r="H1863" s="17"/>
      <c r="I1863" s="17"/>
      <c r="J1863" s="17"/>
      <c r="K1863" s="17"/>
      <c r="L1863" s="17"/>
      <c r="M1863" s="17"/>
      <c r="N1863" s="17"/>
      <c r="O1863" s="116"/>
      <c r="P1863" s="117">
        <f>IF(D1863&gt;A_Stammdaten!$B$12,0,SUM(G1863,H1863,J1863,L1863:M1863)-SUM(I1863,K1863,N1863:O1863))</f>
        <v>0</v>
      </c>
      <c r="Q1863" s="17"/>
      <c r="R1863" s="17"/>
      <c r="S1863" s="17"/>
      <c r="T1863" s="17"/>
      <c r="U1863" s="62">
        <f t="shared" si="611"/>
        <v>0</v>
      </c>
      <c r="V1863" s="34"/>
      <c r="W1863" s="34"/>
      <c r="X1863" s="34"/>
      <c r="Y1863" s="34"/>
      <c r="Z1863" s="34"/>
      <c r="AA1863" s="63" t="str">
        <f t="shared" si="612"/>
        <v>-</v>
      </c>
      <c r="AB1863" s="63" t="str">
        <f t="shared" si="613"/>
        <v>-</v>
      </c>
      <c r="AC1863" s="63">
        <f>IF(ISBLANK($C1863),0,VLOOKUP($C1863,Listen!$A$2:$C$45,2,FALSE))</f>
        <v>0</v>
      </c>
      <c r="AD1863" s="63">
        <f>IF(ISBLANK($C1863),0,VLOOKUP($C1863,Listen!$A$2:$C$45,3,FALSE))</f>
        <v>0</v>
      </c>
      <c r="AE1863" s="49">
        <f t="shared" si="614"/>
        <v>0</v>
      </c>
      <c r="AF1863" s="49">
        <f t="shared" si="614"/>
        <v>0</v>
      </c>
      <c r="AG1863" s="49">
        <f>IFERROR(IF(OR($V1863&lt;&gt;"Ja",VLOOKUP($C1863,Listen!$A$2:$F$45,5,0)="Nein",D1863&lt;IF(C1863="LNG Anbindungsanlagen gemäß separater Festlegung",2022,2023)),$AC1863,$AA1863),0)</f>
        <v>0</v>
      </c>
      <c r="AH1863" s="49">
        <f>IFERROR(IF(OR($V1863&lt;&gt;"Ja",VLOOKUP($C1863,Listen!$A$2:$F$45,5,0)="Nein",D1863&lt;IF(C1863="LNG Anbindungsanlagen gemäß separater Festlegung",2022,2023)),$AC1863,$AA1863),0)</f>
        <v>0</v>
      </c>
      <c r="AI1863" s="49">
        <f>IFERROR(IF(OR($W1863&lt;&gt;"Ja",VLOOKUP($C1863,Listen!$A$2:$F$45,6,0)="Nein"),$AC1863,$AB1863),0)</f>
        <v>0</v>
      </c>
      <c r="AJ1863" s="49">
        <f>IFERROR(IF(OR($W1863&lt;&gt;"Ja",VLOOKUP($C1863,Listen!$A$2:$F$45,6,0)="Nein"),$AC1863,$AB1863),0)</f>
        <v>0</v>
      </c>
      <c r="AK1863" s="49">
        <f>IFERROR(IF(OR($W1863&lt;&gt;"Ja",VLOOKUP($C1863,Listen!$A$2:$F$45,6,0)="Nein"),$AC1863,$AB1863),0)</f>
        <v>0</v>
      </c>
      <c r="AL1863" s="51">
        <f t="shared" si="615"/>
        <v>0</v>
      </c>
      <c r="AM1863" s="296">
        <f>IFERROR(IF(VLOOKUP($C1863,Listen!$A$2:$F$45,6,0)="Ja",MAX(BC1863:BD1863),D_SAV!$BC1863),0)</f>
        <v>0</v>
      </c>
      <c r="AN1863" s="51">
        <f t="shared" si="616"/>
        <v>0</v>
      </c>
      <c r="AP1863" s="304">
        <f t="shared" si="617"/>
        <v>0</v>
      </c>
      <c r="AQ1863" s="304">
        <f t="shared" si="618"/>
        <v>0</v>
      </c>
      <c r="AR1863" s="304">
        <f t="shared" si="619"/>
        <v>0</v>
      </c>
      <c r="AS1863" s="304">
        <f t="shared" si="620"/>
        <v>0</v>
      </c>
      <c r="AT1863" s="304">
        <f t="shared" si="621"/>
        <v>0</v>
      </c>
      <c r="AU1863" s="304">
        <f t="shared" si="622"/>
        <v>0</v>
      </c>
      <c r="AV1863" s="304">
        <f t="shared" si="623"/>
        <v>0</v>
      </c>
      <c r="AW1863" s="304">
        <f t="shared" si="624"/>
        <v>0</v>
      </c>
      <c r="AX1863" s="304">
        <f t="shared" si="625"/>
        <v>0</v>
      </c>
      <c r="AY1863" s="304">
        <f t="shared" si="626"/>
        <v>0</v>
      </c>
      <c r="AZ1863" s="304">
        <f t="shared" si="627"/>
        <v>0</v>
      </c>
      <c r="BA1863" s="304">
        <f t="shared" si="628"/>
        <v>0</v>
      </c>
      <c r="BB1863" s="304">
        <f t="shared" si="629"/>
        <v>0</v>
      </c>
      <c r="BC1863" s="304">
        <f t="shared" si="630"/>
        <v>0</v>
      </c>
      <c r="BD1863" s="304">
        <f t="shared" si="631"/>
        <v>0</v>
      </c>
      <c r="BE1863" s="304">
        <f>IFERROR(IF(VLOOKUP($C1863,Listen!$A$2:$F$45,6,0)="Ja",BB1863-MAX(BC1863:BD1863),BB1863-BC1863),0)</f>
        <v>0</v>
      </c>
    </row>
    <row r="1864" spans="1:57" x14ac:dyDescent="0.25">
      <c r="A1864" s="320" t="str">
        <f>IF(AND(D1864&lt;&gt;0,C1864&lt;&gt;0,E1864&lt;&gt;0),IF(B1864&lt;&gt;0,CONCATENATE(B1864,"-AGr",VLOOKUP(C1864,Listen!$A$2:$D$45,4,FALSE),"-",D1864,"-",E1864,),CONCATENATE("AGr",VLOOKUP(C1864,Listen!$A$2:$D$45,4,FALSE),"-",D1864,"-",E1864)),"keine vollständige ID")</f>
        <v>keine vollständige ID</v>
      </c>
      <c r="B1864" s="301"/>
      <c r="C1864" s="287"/>
      <c r="D1864" s="34"/>
      <c r="E1864" s="306"/>
      <c r="F1864" s="116"/>
      <c r="G1864" s="17"/>
      <c r="H1864" s="17"/>
      <c r="I1864" s="17"/>
      <c r="J1864" s="17"/>
      <c r="K1864" s="17"/>
      <c r="L1864" s="17"/>
      <c r="M1864" s="17"/>
      <c r="N1864" s="17"/>
      <c r="O1864" s="116"/>
      <c r="P1864" s="117">
        <f>IF(D1864&gt;A_Stammdaten!$B$12,0,SUM(G1864,H1864,J1864,L1864:M1864)-SUM(I1864,K1864,N1864:O1864))</f>
        <v>0</v>
      </c>
      <c r="Q1864" s="17"/>
      <c r="R1864" s="17"/>
      <c r="S1864" s="17"/>
      <c r="T1864" s="17"/>
      <c r="U1864" s="62">
        <f t="shared" si="611"/>
        <v>0</v>
      </c>
      <c r="V1864" s="34"/>
      <c r="W1864" s="34"/>
      <c r="X1864" s="34"/>
      <c r="Y1864" s="34"/>
      <c r="Z1864" s="34"/>
      <c r="AA1864" s="63" t="str">
        <f t="shared" si="612"/>
        <v>-</v>
      </c>
      <c r="AB1864" s="63" t="str">
        <f t="shared" si="613"/>
        <v>-</v>
      </c>
      <c r="AC1864" s="63">
        <f>IF(ISBLANK($C1864),0,VLOOKUP($C1864,Listen!$A$2:$C$45,2,FALSE))</f>
        <v>0</v>
      </c>
      <c r="AD1864" s="63">
        <f>IF(ISBLANK($C1864),0,VLOOKUP($C1864,Listen!$A$2:$C$45,3,FALSE))</f>
        <v>0</v>
      </c>
      <c r="AE1864" s="49">
        <f t="shared" si="614"/>
        <v>0</v>
      </c>
      <c r="AF1864" s="49">
        <f t="shared" si="614"/>
        <v>0</v>
      </c>
      <c r="AG1864" s="49">
        <f>IFERROR(IF(OR($V1864&lt;&gt;"Ja",VLOOKUP($C1864,Listen!$A$2:$F$45,5,0)="Nein",D1864&lt;IF(C1864="LNG Anbindungsanlagen gemäß separater Festlegung",2022,2023)),$AC1864,$AA1864),0)</f>
        <v>0</v>
      </c>
      <c r="AH1864" s="49">
        <f>IFERROR(IF(OR($V1864&lt;&gt;"Ja",VLOOKUP($C1864,Listen!$A$2:$F$45,5,0)="Nein",D1864&lt;IF(C1864="LNG Anbindungsanlagen gemäß separater Festlegung",2022,2023)),$AC1864,$AA1864),0)</f>
        <v>0</v>
      </c>
      <c r="AI1864" s="49">
        <f>IFERROR(IF(OR($W1864&lt;&gt;"Ja",VLOOKUP($C1864,Listen!$A$2:$F$45,6,0)="Nein"),$AC1864,$AB1864),0)</f>
        <v>0</v>
      </c>
      <c r="AJ1864" s="49">
        <f>IFERROR(IF(OR($W1864&lt;&gt;"Ja",VLOOKUP($C1864,Listen!$A$2:$F$45,6,0)="Nein"),$AC1864,$AB1864),0)</f>
        <v>0</v>
      </c>
      <c r="AK1864" s="49">
        <f>IFERROR(IF(OR($W1864&lt;&gt;"Ja",VLOOKUP($C1864,Listen!$A$2:$F$45,6,0)="Nein"),$AC1864,$AB1864),0)</f>
        <v>0</v>
      </c>
      <c r="AL1864" s="51">
        <f t="shared" si="615"/>
        <v>0</v>
      </c>
      <c r="AM1864" s="296">
        <f>IFERROR(IF(VLOOKUP($C1864,Listen!$A$2:$F$45,6,0)="Ja",MAX(BC1864:BD1864),D_SAV!$BC1864),0)</f>
        <v>0</v>
      </c>
      <c r="AN1864" s="51">
        <f t="shared" si="616"/>
        <v>0</v>
      </c>
      <c r="AP1864" s="304">
        <f t="shared" si="617"/>
        <v>0</v>
      </c>
      <c r="AQ1864" s="304">
        <f t="shared" si="618"/>
        <v>0</v>
      </c>
      <c r="AR1864" s="304">
        <f t="shared" si="619"/>
        <v>0</v>
      </c>
      <c r="AS1864" s="304">
        <f t="shared" si="620"/>
        <v>0</v>
      </c>
      <c r="AT1864" s="304">
        <f t="shared" si="621"/>
        <v>0</v>
      </c>
      <c r="AU1864" s="304">
        <f t="shared" si="622"/>
        <v>0</v>
      </c>
      <c r="AV1864" s="304">
        <f t="shared" si="623"/>
        <v>0</v>
      </c>
      <c r="AW1864" s="304">
        <f t="shared" si="624"/>
        <v>0</v>
      </c>
      <c r="AX1864" s="304">
        <f t="shared" si="625"/>
        <v>0</v>
      </c>
      <c r="AY1864" s="304">
        <f t="shared" si="626"/>
        <v>0</v>
      </c>
      <c r="AZ1864" s="304">
        <f t="shared" si="627"/>
        <v>0</v>
      </c>
      <c r="BA1864" s="304">
        <f t="shared" si="628"/>
        <v>0</v>
      </c>
      <c r="BB1864" s="304">
        <f t="shared" si="629"/>
        <v>0</v>
      </c>
      <c r="BC1864" s="304">
        <f t="shared" si="630"/>
        <v>0</v>
      </c>
      <c r="BD1864" s="304">
        <f t="shared" si="631"/>
        <v>0</v>
      </c>
      <c r="BE1864" s="304">
        <f>IFERROR(IF(VLOOKUP($C1864,Listen!$A$2:$F$45,6,0)="Ja",BB1864-MAX(BC1864:BD1864),BB1864-BC1864),0)</f>
        <v>0</v>
      </c>
    </row>
    <row r="1865" spans="1:57" x14ac:dyDescent="0.25">
      <c r="A1865" s="320" t="str">
        <f>IF(AND(D1865&lt;&gt;0,C1865&lt;&gt;0,E1865&lt;&gt;0),IF(B1865&lt;&gt;0,CONCATENATE(B1865,"-AGr",VLOOKUP(C1865,Listen!$A$2:$D$45,4,FALSE),"-",D1865,"-",E1865,),CONCATENATE("AGr",VLOOKUP(C1865,Listen!$A$2:$D$45,4,FALSE),"-",D1865,"-",E1865)),"keine vollständige ID")</f>
        <v>keine vollständige ID</v>
      </c>
      <c r="B1865" s="301"/>
      <c r="C1865" s="287"/>
      <c r="D1865" s="34"/>
      <c r="E1865" s="306"/>
      <c r="F1865" s="116"/>
      <c r="G1865" s="17"/>
      <c r="H1865" s="17"/>
      <c r="I1865" s="17"/>
      <c r="J1865" s="17"/>
      <c r="K1865" s="17"/>
      <c r="L1865" s="17"/>
      <c r="M1865" s="17"/>
      <c r="N1865" s="17"/>
      <c r="O1865" s="116"/>
      <c r="P1865" s="117">
        <f>IF(D1865&gt;A_Stammdaten!$B$12,0,SUM(G1865,H1865,J1865,L1865:M1865)-SUM(I1865,K1865,N1865:O1865))</f>
        <v>0</v>
      </c>
      <c r="Q1865" s="17"/>
      <c r="R1865" s="17"/>
      <c r="S1865" s="17"/>
      <c r="T1865" s="17"/>
      <c r="U1865" s="62">
        <f t="shared" si="611"/>
        <v>0</v>
      </c>
      <c r="V1865" s="34"/>
      <c r="W1865" s="34"/>
      <c r="X1865" s="34"/>
      <c r="Y1865" s="34"/>
      <c r="Z1865" s="34"/>
      <c r="AA1865" s="63" t="str">
        <f t="shared" si="612"/>
        <v>-</v>
      </c>
      <c r="AB1865" s="63" t="str">
        <f t="shared" si="613"/>
        <v>-</v>
      </c>
      <c r="AC1865" s="63">
        <f>IF(ISBLANK($C1865),0,VLOOKUP($C1865,Listen!$A$2:$C$45,2,FALSE))</f>
        <v>0</v>
      </c>
      <c r="AD1865" s="63">
        <f>IF(ISBLANK($C1865),0,VLOOKUP($C1865,Listen!$A$2:$C$45,3,FALSE))</f>
        <v>0</v>
      </c>
      <c r="AE1865" s="49">
        <f t="shared" si="614"/>
        <v>0</v>
      </c>
      <c r="AF1865" s="49">
        <f t="shared" si="614"/>
        <v>0</v>
      </c>
      <c r="AG1865" s="49">
        <f>IFERROR(IF(OR($V1865&lt;&gt;"Ja",VLOOKUP($C1865,Listen!$A$2:$F$45,5,0)="Nein",D1865&lt;IF(C1865="LNG Anbindungsanlagen gemäß separater Festlegung",2022,2023)),$AC1865,$AA1865),0)</f>
        <v>0</v>
      </c>
      <c r="AH1865" s="49">
        <f>IFERROR(IF(OR($V1865&lt;&gt;"Ja",VLOOKUP($C1865,Listen!$A$2:$F$45,5,0)="Nein",D1865&lt;IF(C1865="LNG Anbindungsanlagen gemäß separater Festlegung",2022,2023)),$AC1865,$AA1865),0)</f>
        <v>0</v>
      </c>
      <c r="AI1865" s="49">
        <f>IFERROR(IF(OR($W1865&lt;&gt;"Ja",VLOOKUP($C1865,Listen!$A$2:$F$45,6,0)="Nein"),$AC1865,$AB1865),0)</f>
        <v>0</v>
      </c>
      <c r="AJ1865" s="49">
        <f>IFERROR(IF(OR($W1865&lt;&gt;"Ja",VLOOKUP($C1865,Listen!$A$2:$F$45,6,0)="Nein"),$AC1865,$AB1865),0)</f>
        <v>0</v>
      </c>
      <c r="AK1865" s="49">
        <f>IFERROR(IF(OR($W1865&lt;&gt;"Ja",VLOOKUP($C1865,Listen!$A$2:$F$45,6,0)="Nein"),$AC1865,$AB1865),0)</f>
        <v>0</v>
      </c>
      <c r="AL1865" s="51">
        <f t="shared" si="615"/>
        <v>0</v>
      </c>
      <c r="AM1865" s="296">
        <f>IFERROR(IF(VLOOKUP($C1865,Listen!$A$2:$F$45,6,0)="Ja",MAX(BC1865:BD1865),D_SAV!$BC1865),0)</f>
        <v>0</v>
      </c>
      <c r="AN1865" s="51">
        <f t="shared" si="616"/>
        <v>0</v>
      </c>
      <c r="AP1865" s="304">
        <f t="shared" si="617"/>
        <v>0</v>
      </c>
      <c r="AQ1865" s="304">
        <f t="shared" si="618"/>
        <v>0</v>
      </c>
      <c r="AR1865" s="304">
        <f t="shared" si="619"/>
        <v>0</v>
      </c>
      <c r="AS1865" s="304">
        <f t="shared" si="620"/>
        <v>0</v>
      </c>
      <c r="AT1865" s="304">
        <f t="shared" si="621"/>
        <v>0</v>
      </c>
      <c r="AU1865" s="304">
        <f t="shared" si="622"/>
        <v>0</v>
      </c>
      <c r="AV1865" s="304">
        <f t="shared" si="623"/>
        <v>0</v>
      </c>
      <c r="AW1865" s="304">
        <f t="shared" si="624"/>
        <v>0</v>
      </c>
      <c r="AX1865" s="304">
        <f t="shared" si="625"/>
        <v>0</v>
      </c>
      <c r="AY1865" s="304">
        <f t="shared" si="626"/>
        <v>0</v>
      </c>
      <c r="AZ1865" s="304">
        <f t="shared" si="627"/>
        <v>0</v>
      </c>
      <c r="BA1865" s="304">
        <f t="shared" si="628"/>
        <v>0</v>
      </c>
      <c r="BB1865" s="304">
        <f t="shared" si="629"/>
        <v>0</v>
      </c>
      <c r="BC1865" s="304">
        <f t="shared" si="630"/>
        <v>0</v>
      </c>
      <c r="BD1865" s="304">
        <f t="shared" si="631"/>
        <v>0</v>
      </c>
      <c r="BE1865" s="304">
        <f>IFERROR(IF(VLOOKUP($C1865,Listen!$A$2:$F$45,6,0)="Ja",BB1865-MAX(BC1865:BD1865),BB1865-BC1865),0)</f>
        <v>0</v>
      </c>
    </row>
    <row r="1866" spans="1:57" x14ac:dyDescent="0.25">
      <c r="A1866" s="320" t="str">
        <f>IF(AND(D1866&lt;&gt;0,C1866&lt;&gt;0,E1866&lt;&gt;0),IF(B1866&lt;&gt;0,CONCATENATE(B1866,"-AGr",VLOOKUP(C1866,Listen!$A$2:$D$45,4,FALSE),"-",D1866,"-",E1866,),CONCATENATE("AGr",VLOOKUP(C1866,Listen!$A$2:$D$45,4,FALSE),"-",D1866,"-",E1866)),"keine vollständige ID")</f>
        <v>keine vollständige ID</v>
      </c>
      <c r="B1866" s="301"/>
      <c r="C1866" s="287"/>
      <c r="D1866" s="34"/>
      <c r="E1866" s="306"/>
      <c r="F1866" s="116"/>
      <c r="G1866" s="17"/>
      <c r="H1866" s="17"/>
      <c r="I1866" s="17"/>
      <c r="J1866" s="17"/>
      <c r="K1866" s="17"/>
      <c r="L1866" s="17"/>
      <c r="M1866" s="17"/>
      <c r="N1866" s="17"/>
      <c r="O1866" s="116"/>
      <c r="P1866" s="117">
        <f>IF(D1866&gt;A_Stammdaten!$B$12,0,SUM(G1866,H1866,J1866,L1866:M1866)-SUM(I1866,K1866,N1866:O1866))</f>
        <v>0</v>
      </c>
      <c r="Q1866" s="17"/>
      <c r="R1866" s="17"/>
      <c r="S1866" s="17"/>
      <c r="T1866" s="17"/>
      <c r="U1866" s="62">
        <f t="shared" si="611"/>
        <v>0</v>
      </c>
      <c r="V1866" s="34"/>
      <c r="W1866" s="34"/>
      <c r="X1866" s="34"/>
      <c r="Y1866" s="34"/>
      <c r="Z1866" s="34"/>
      <c r="AA1866" s="63" t="str">
        <f t="shared" si="612"/>
        <v>-</v>
      </c>
      <c r="AB1866" s="63" t="str">
        <f t="shared" si="613"/>
        <v>-</v>
      </c>
      <c r="AC1866" s="63">
        <f>IF(ISBLANK($C1866),0,VLOOKUP($C1866,Listen!$A$2:$C$45,2,FALSE))</f>
        <v>0</v>
      </c>
      <c r="AD1866" s="63">
        <f>IF(ISBLANK($C1866),0,VLOOKUP($C1866,Listen!$A$2:$C$45,3,FALSE))</f>
        <v>0</v>
      </c>
      <c r="AE1866" s="49">
        <f t="shared" si="614"/>
        <v>0</v>
      </c>
      <c r="AF1866" s="49">
        <f t="shared" si="614"/>
        <v>0</v>
      </c>
      <c r="AG1866" s="49">
        <f>IFERROR(IF(OR($V1866&lt;&gt;"Ja",VLOOKUP($C1866,Listen!$A$2:$F$45,5,0)="Nein",D1866&lt;IF(C1866="LNG Anbindungsanlagen gemäß separater Festlegung",2022,2023)),$AC1866,$AA1866),0)</f>
        <v>0</v>
      </c>
      <c r="AH1866" s="49">
        <f>IFERROR(IF(OR($V1866&lt;&gt;"Ja",VLOOKUP($C1866,Listen!$A$2:$F$45,5,0)="Nein",D1866&lt;IF(C1866="LNG Anbindungsanlagen gemäß separater Festlegung",2022,2023)),$AC1866,$AA1866),0)</f>
        <v>0</v>
      </c>
      <c r="AI1866" s="49">
        <f>IFERROR(IF(OR($W1866&lt;&gt;"Ja",VLOOKUP($C1866,Listen!$A$2:$F$45,6,0)="Nein"),$AC1866,$AB1866),0)</f>
        <v>0</v>
      </c>
      <c r="AJ1866" s="49">
        <f>IFERROR(IF(OR($W1866&lt;&gt;"Ja",VLOOKUP($C1866,Listen!$A$2:$F$45,6,0)="Nein"),$AC1866,$AB1866),0)</f>
        <v>0</v>
      </c>
      <c r="AK1866" s="49">
        <f>IFERROR(IF(OR($W1866&lt;&gt;"Ja",VLOOKUP($C1866,Listen!$A$2:$F$45,6,0)="Nein"),$AC1866,$AB1866),0)</f>
        <v>0</v>
      </c>
      <c r="AL1866" s="51">
        <f t="shared" si="615"/>
        <v>0</v>
      </c>
      <c r="AM1866" s="296">
        <f>IFERROR(IF(VLOOKUP($C1866,Listen!$A$2:$F$45,6,0)="Ja",MAX(BC1866:BD1866),D_SAV!$BC1866),0)</f>
        <v>0</v>
      </c>
      <c r="AN1866" s="51">
        <f t="shared" si="616"/>
        <v>0</v>
      </c>
      <c r="AP1866" s="304">
        <f t="shared" si="617"/>
        <v>0</v>
      </c>
      <c r="AQ1866" s="304">
        <f t="shared" si="618"/>
        <v>0</v>
      </c>
      <c r="AR1866" s="304">
        <f t="shared" si="619"/>
        <v>0</v>
      </c>
      <c r="AS1866" s="304">
        <f t="shared" si="620"/>
        <v>0</v>
      </c>
      <c r="AT1866" s="304">
        <f t="shared" si="621"/>
        <v>0</v>
      </c>
      <c r="AU1866" s="304">
        <f t="shared" si="622"/>
        <v>0</v>
      </c>
      <c r="AV1866" s="304">
        <f t="shared" si="623"/>
        <v>0</v>
      </c>
      <c r="AW1866" s="304">
        <f t="shared" si="624"/>
        <v>0</v>
      </c>
      <c r="AX1866" s="304">
        <f t="shared" si="625"/>
        <v>0</v>
      </c>
      <c r="AY1866" s="304">
        <f t="shared" si="626"/>
        <v>0</v>
      </c>
      <c r="AZ1866" s="304">
        <f t="shared" si="627"/>
        <v>0</v>
      </c>
      <c r="BA1866" s="304">
        <f t="shared" si="628"/>
        <v>0</v>
      </c>
      <c r="BB1866" s="304">
        <f t="shared" si="629"/>
        <v>0</v>
      </c>
      <c r="BC1866" s="304">
        <f t="shared" si="630"/>
        <v>0</v>
      </c>
      <c r="BD1866" s="304">
        <f t="shared" si="631"/>
        <v>0</v>
      </c>
      <c r="BE1866" s="304">
        <f>IFERROR(IF(VLOOKUP($C1866,Listen!$A$2:$F$45,6,0)="Ja",BB1866-MAX(BC1866:BD1866),BB1866-BC1866),0)</f>
        <v>0</v>
      </c>
    </row>
    <row r="1867" spans="1:57" x14ac:dyDescent="0.25">
      <c r="A1867" s="320" t="str">
        <f>IF(AND(D1867&lt;&gt;0,C1867&lt;&gt;0,E1867&lt;&gt;0),IF(B1867&lt;&gt;0,CONCATENATE(B1867,"-AGr",VLOOKUP(C1867,Listen!$A$2:$D$45,4,FALSE),"-",D1867,"-",E1867,),CONCATENATE("AGr",VLOOKUP(C1867,Listen!$A$2:$D$45,4,FALSE),"-",D1867,"-",E1867)),"keine vollständige ID")</f>
        <v>keine vollständige ID</v>
      </c>
      <c r="B1867" s="301"/>
      <c r="C1867" s="287"/>
      <c r="D1867" s="34"/>
      <c r="E1867" s="306"/>
      <c r="F1867" s="116"/>
      <c r="G1867" s="17"/>
      <c r="H1867" s="17"/>
      <c r="I1867" s="17"/>
      <c r="J1867" s="17"/>
      <c r="K1867" s="17"/>
      <c r="L1867" s="17"/>
      <c r="M1867" s="17"/>
      <c r="N1867" s="17"/>
      <c r="O1867" s="116"/>
      <c r="P1867" s="117">
        <f>IF(D1867&gt;A_Stammdaten!$B$12,0,SUM(G1867,H1867,J1867,L1867:M1867)-SUM(I1867,K1867,N1867:O1867))</f>
        <v>0</v>
      </c>
      <c r="Q1867" s="17"/>
      <c r="R1867" s="17"/>
      <c r="S1867" s="17"/>
      <c r="T1867" s="17"/>
      <c r="U1867" s="62">
        <f t="shared" si="611"/>
        <v>0</v>
      </c>
      <c r="V1867" s="34"/>
      <c r="W1867" s="34"/>
      <c r="X1867" s="34"/>
      <c r="Y1867" s="34"/>
      <c r="Z1867" s="34"/>
      <c r="AA1867" s="63" t="str">
        <f t="shared" si="612"/>
        <v>-</v>
      </c>
      <c r="AB1867" s="63" t="str">
        <f t="shared" si="613"/>
        <v>-</v>
      </c>
      <c r="AC1867" s="63">
        <f>IF(ISBLANK($C1867),0,VLOOKUP($C1867,Listen!$A$2:$C$45,2,FALSE))</f>
        <v>0</v>
      </c>
      <c r="AD1867" s="63">
        <f>IF(ISBLANK($C1867),0,VLOOKUP($C1867,Listen!$A$2:$C$45,3,FALSE))</f>
        <v>0</v>
      </c>
      <c r="AE1867" s="49">
        <f t="shared" si="614"/>
        <v>0</v>
      </c>
      <c r="AF1867" s="49">
        <f t="shared" si="614"/>
        <v>0</v>
      </c>
      <c r="AG1867" s="49">
        <f>IFERROR(IF(OR($V1867&lt;&gt;"Ja",VLOOKUP($C1867,Listen!$A$2:$F$45,5,0)="Nein",D1867&lt;IF(C1867="LNG Anbindungsanlagen gemäß separater Festlegung",2022,2023)),$AC1867,$AA1867),0)</f>
        <v>0</v>
      </c>
      <c r="AH1867" s="49">
        <f>IFERROR(IF(OR($V1867&lt;&gt;"Ja",VLOOKUP($C1867,Listen!$A$2:$F$45,5,0)="Nein",D1867&lt;IF(C1867="LNG Anbindungsanlagen gemäß separater Festlegung",2022,2023)),$AC1867,$AA1867),0)</f>
        <v>0</v>
      </c>
      <c r="AI1867" s="49">
        <f>IFERROR(IF(OR($W1867&lt;&gt;"Ja",VLOOKUP($C1867,Listen!$A$2:$F$45,6,0)="Nein"),$AC1867,$AB1867),0)</f>
        <v>0</v>
      </c>
      <c r="AJ1867" s="49">
        <f>IFERROR(IF(OR($W1867&lt;&gt;"Ja",VLOOKUP($C1867,Listen!$A$2:$F$45,6,0)="Nein"),$AC1867,$AB1867),0)</f>
        <v>0</v>
      </c>
      <c r="AK1867" s="49">
        <f>IFERROR(IF(OR($W1867&lt;&gt;"Ja",VLOOKUP($C1867,Listen!$A$2:$F$45,6,0)="Nein"),$AC1867,$AB1867),0)</f>
        <v>0</v>
      </c>
      <c r="AL1867" s="51">
        <f t="shared" si="615"/>
        <v>0</v>
      </c>
      <c r="AM1867" s="296">
        <f>IFERROR(IF(VLOOKUP($C1867,Listen!$A$2:$F$45,6,0)="Ja",MAX(BC1867:BD1867),D_SAV!$BC1867),0)</f>
        <v>0</v>
      </c>
      <c r="AN1867" s="51">
        <f t="shared" si="616"/>
        <v>0</v>
      </c>
      <c r="AP1867" s="304">
        <f t="shared" si="617"/>
        <v>0</v>
      </c>
      <c r="AQ1867" s="304">
        <f t="shared" si="618"/>
        <v>0</v>
      </c>
      <c r="AR1867" s="304">
        <f t="shared" si="619"/>
        <v>0</v>
      </c>
      <c r="AS1867" s="304">
        <f t="shared" si="620"/>
        <v>0</v>
      </c>
      <c r="AT1867" s="304">
        <f t="shared" si="621"/>
        <v>0</v>
      </c>
      <c r="AU1867" s="304">
        <f t="shared" si="622"/>
        <v>0</v>
      </c>
      <c r="AV1867" s="304">
        <f t="shared" si="623"/>
        <v>0</v>
      </c>
      <c r="AW1867" s="304">
        <f t="shared" si="624"/>
        <v>0</v>
      </c>
      <c r="AX1867" s="304">
        <f t="shared" si="625"/>
        <v>0</v>
      </c>
      <c r="AY1867" s="304">
        <f t="shared" si="626"/>
        <v>0</v>
      </c>
      <c r="AZ1867" s="304">
        <f t="shared" si="627"/>
        <v>0</v>
      </c>
      <c r="BA1867" s="304">
        <f t="shared" si="628"/>
        <v>0</v>
      </c>
      <c r="BB1867" s="304">
        <f t="shared" si="629"/>
        <v>0</v>
      </c>
      <c r="BC1867" s="304">
        <f t="shared" si="630"/>
        <v>0</v>
      </c>
      <c r="BD1867" s="304">
        <f t="shared" si="631"/>
        <v>0</v>
      </c>
      <c r="BE1867" s="304">
        <f>IFERROR(IF(VLOOKUP($C1867,Listen!$A$2:$F$45,6,0)="Ja",BB1867-MAX(BC1867:BD1867),BB1867-BC1867),0)</f>
        <v>0</v>
      </c>
    </row>
    <row r="1868" spans="1:57" x14ac:dyDescent="0.25">
      <c r="A1868" s="320" t="str">
        <f>IF(AND(D1868&lt;&gt;0,C1868&lt;&gt;0,E1868&lt;&gt;0),IF(B1868&lt;&gt;0,CONCATENATE(B1868,"-AGr",VLOOKUP(C1868,Listen!$A$2:$D$45,4,FALSE),"-",D1868,"-",E1868,),CONCATENATE("AGr",VLOOKUP(C1868,Listen!$A$2:$D$45,4,FALSE),"-",D1868,"-",E1868)),"keine vollständige ID")</f>
        <v>keine vollständige ID</v>
      </c>
      <c r="B1868" s="301"/>
      <c r="C1868" s="287"/>
      <c r="D1868" s="34"/>
      <c r="E1868" s="306"/>
      <c r="F1868" s="116"/>
      <c r="G1868" s="17"/>
      <c r="H1868" s="17"/>
      <c r="I1868" s="17"/>
      <c r="J1868" s="17"/>
      <c r="K1868" s="17"/>
      <c r="L1868" s="17"/>
      <c r="M1868" s="17"/>
      <c r="N1868" s="17"/>
      <c r="O1868" s="116"/>
      <c r="P1868" s="117">
        <f>IF(D1868&gt;A_Stammdaten!$B$12,0,SUM(G1868,H1868,J1868,L1868:M1868)-SUM(I1868,K1868,N1868:O1868))</f>
        <v>0</v>
      </c>
      <c r="Q1868" s="17"/>
      <c r="R1868" s="17"/>
      <c r="S1868" s="17"/>
      <c r="T1868" s="17"/>
      <c r="U1868" s="62">
        <f t="shared" si="611"/>
        <v>0</v>
      </c>
      <c r="V1868" s="34"/>
      <c r="W1868" s="34"/>
      <c r="X1868" s="34"/>
      <c r="Y1868" s="34"/>
      <c r="Z1868" s="34"/>
      <c r="AA1868" s="63" t="str">
        <f t="shared" si="612"/>
        <v>-</v>
      </c>
      <c r="AB1868" s="63" t="str">
        <f t="shared" si="613"/>
        <v>-</v>
      </c>
      <c r="AC1868" s="63">
        <f>IF(ISBLANK($C1868),0,VLOOKUP($C1868,Listen!$A$2:$C$45,2,FALSE))</f>
        <v>0</v>
      </c>
      <c r="AD1868" s="63">
        <f>IF(ISBLANK($C1868),0,VLOOKUP($C1868,Listen!$A$2:$C$45,3,FALSE))</f>
        <v>0</v>
      </c>
      <c r="AE1868" s="49">
        <f t="shared" si="614"/>
        <v>0</v>
      </c>
      <c r="AF1868" s="49">
        <f t="shared" si="614"/>
        <v>0</v>
      </c>
      <c r="AG1868" s="49">
        <f>IFERROR(IF(OR($V1868&lt;&gt;"Ja",VLOOKUP($C1868,Listen!$A$2:$F$45,5,0)="Nein",D1868&lt;IF(C1868="LNG Anbindungsanlagen gemäß separater Festlegung",2022,2023)),$AC1868,$AA1868),0)</f>
        <v>0</v>
      </c>
      <c r="AH1868" s="49">
        <f>IFERROR(IF(OR($V1868&lt;&gt;"Ja",VLOOKUP($C1868,Listen!$A$2:$F$45,5,0)="Nein",D1868&lt;IF(C1868="LNG Anbindungsanlagen gemäß separater Festlegung",2022,2023)),$AC1868,$AA1868),0)</f>
        <v>0</v>
      </c>
      <c r="AI1868" s="49">
        <f>IFERROR(IF(OR($W1868&lt;&gt;"Ja",VLOOKUP($C1868,Listen!$A$2:$F$45,6,0)="Nein"),$AC1868,$AB1868),0)</f>
        <v>0</v>
      </c>
      <c r="AJ1868" s="49">
        <f>IFERROR(IF(OR($W1868&lt;&gt;"Ja",VLOOKUP($C1868,Listen!$A$2:$F$45,6,0)="Nein"),$AC1868,$AB1868),0)</f>
        <v>0</v>
      </c>
      <c r="AK1868" s="49">
        <f>IFERROR(IF(OR($W1868&lt;&gt;"Ja",VLOOKUP($C1868,Listen!$A$2:$F$45,6,0)="Nein"),$AC1868,$AB1868),0)</f>
        <v>0</v>
      </c>
      <c r="AL1868" s="51">
        <f t="shared" si="615"/>
        <v>0</v>
      </c>
      <c r="AM1868" s="296">
        <f>IFERROR(IF(VLOOKUP($C1868,Listen!$A$2:$F$45,6,0)="Ja",MAX(BC1868:BD1868),D_SAV!$BC1868),0)</f>
        <v>0</v>
      </c>
      <c r="AN1868" s="51">
        <f t="shared" si="616"/>
        <v>0</v>
      </c>
      <c r="AP1868" s="304">
        <f t="shared" si="617"/>
        <v>0</v>
      </c>
      <c r="AQ1868" s="304">
        <f t="shared" si="618"/>
        <v>0</v>
      </c>
      <c r="AR1868" s="304">
        <f t="shared" si="619"/>
        <v>0</v>
      </c>
      <c r="AS1868" s="304">
        <f t="shared" si="620"/>
        <v>0</v>
      </c>
      <c r="AT1868" s="304">
        <f t="shared" si="621"/>
        <v>0</v>
      </c>
      <c r="AU1868" s="304">
        <f t="shared" si="622"/>
        <v>0</v>
      </c>
      <c r="AV1868" s="304">
        <f t="shared" si="623"/>
        <v>0</v>
      </c>
      <c r="AW1868" s="304">
        <f t="shared" si="624"/>
        <v>0</v>
      </c>
      <c r="AX1868" s="304">
        <f t="shared" si="625"/>
        <v>0</v>
      </c>
      <c r="AY1868" s="304">
        <f t="shared" si="626"/>
        <v>0</v>
      </c>
      <c r="AZ1868" s="304">
        <f t="shared" si="627"/>
        <v>0</v>
      </c>
      <c r="BA1868" s="304">
        <f t="shared" si="628"/>
        <v>0</v>
      </c>
      <c r="BB1868" s="304">
        <f t="shared" si="629"/>
        <v>0</v>
      </c>
      <c r="BC1868" s="304">
        <f t="shared" si="630"/>
        <v>0</v>
      </c>
      <c r="BD1868" s="304">
        <f t="shared" si="631"/>
        <v>0</v>
      </c>
      <c r="BE1868" s="304">
        <f>IFERROR(IF(VLOOKUP($C1868,Listen!$A$2:$F$45,6,0)="Ja",BB1868-MAX(BC1868:BD1868),BB1868-BC1868),0)</f>
        <v>0</v>
      </c>
    </row>
    <row r="1869" spans="1:57" x14ac:dyDescent="0.25">
      <c r="A1869" s="320" t="str">
        <f>IF(AND(D1869&lt;&gt;0,C1869&lt;&gt;0,E1869&lt;&gt;0),IF(B1869&lt;&gt;0,CONCATENATE(B1869,"-AGr",VLOOKUP(C1869,Listen!$A$2:$D$45,4,FALSE),"-",D1869,"-",E1869,),CONCATENATE("AGr",VLOOKUP(C1869,Listen!$A$2:$D$45,4,FALSE),"-",D1869,"-",E1869)),"keine vollständige ID")</f>
        <v>keine vollständige ID</v>
      </c>
      <c r="B1869" s="301"/>
      <c r="C1869" s="287"/>
      <c r="D1869" s="34"/>
      <c r="E1869" s="306"/>
      <c r="F1869" s="116"/>
      <c r="G1869" s="17"/>
      <c r="H1869" s="17"/>
      <c r="I1869" s="17"/>
      <c r="J1869" s="17"/>
      <c r="K1869" s="17"/>
      <c r="L1869" s="17"/>
      <c r="M1869" s="17"/>
      <c r="N1869" s="17"/>
      <c r="O1869" s="116"/>
      <c r="P1869" s="117">
        <f>IF(D1869&gt;A_Stammdaten!$B$12,0,SUM(G1869,H1869,J1869,L1869:M1869)-SUM(I1869,K1869,N1869:O1869))</f>
        <v>0</v>
      </c>
      <c r="Q1869" s="17"/>
      <c r="R1869" s="17"/>
      <c r="S1869" s="17"/>
      <c r="T1869" s="17"/>
      <c r="U1869" s="62">
        <f t="shared" si="611"/>
        <v>0</v>
      </c>
      <c r="V1869" s="34"/>
      <c r="W1869" s="34"/>
      <c r="X1869" s="34"/>
      <c r="Y1869" s="34"/>
      <c r="Z1869" s="34"/>
      <c r="AA1869" s="63" t="str">
        <f t="shared" si="612"/>
        <v>-</v>
      </c>
      <c r="AB1869" s="63" t="str">
        <f t="shared" si="613"/>
        <v>-</v>
      </c>
      <c r="AC1869" s="63">
        <f>IF(ISBLANK($C1869),0,VLOOKUP($C1869,Listen!$A$2:$C$45,2,FALSE))</f>
        <v>0</v>
      </c>
      <c r="AD1869" s="63">
        <f>IF(ISBLANK($C1869),0,VLOOKUP($C1869,Listen!$A$2:$C$45,3,FALSE))</f>
        <v>0</v>
      </c>
      <c r="AE1869" s="49">
        <f t="shared" si="614"/>
        <v>0</v>
      </c>
      <c r="AF1869" s="49">
        <f t="shared" si="614"/>
        <v>0</v>
      </c>
      <c r="AG1869" s="49">
        <f>IFERROR(IF(OR($V1869&lt;&gt;"Ja",VLOOKUP($C1869,Listen!$A$2:$F$45,5,0)="Nein",D1869&lt;IF(C1869="LNG Anbindungsanlagen gemäß separater Festlegung",2022,2023)),$AC1869,$AA1869),0)</f>
        <v>0</v>
      </c>
      <c r="AH1869" s="49">
        <f>IFERROR(IF(OR($V1869&lt;&gt;"Ja",VLOOKUP($C1869,Listen!$A$2:$F$45,5,0)="Nein",D1869&lt;IF(C1869="LNG Anbindungsanlagen gemäß separater Festlegung",2022,2023)),$AC1869,$AA1869),0)</f>
        <v>0</v>
      </c>
      <c r="AI1869" s="49">
        <f>IFERROR(IF(OR($W1869&lt;&gt;"Ja",VLOOKUP($C1869,Listen!$A$2:$F$45,6,0)="Nein"),$AC1869,$AB1869),0)</f>
        <v>0</v>
      </c>
      <c r="AJ1869" s="49">
        <f>IFERROR(IF(OR($W1869&lt;&gt;"Ja",VLOOKUP($C1869,Listen!$A$2:$F$45,6,0)="Nein"),$AC1869,$AB1869),0)</f>
        <v>0</v>
      </c>
      <c r="AK1869" s="49">
        <f>IFERROR(IF(OR($W1869&lt;&gt;"Ja",VLOOKUP($C1869,Listen!$A$2:$F$45,6,0)="Nein"),$AC1869,$AB1869),0)</f>
        <v>0</v>
      </c>
      <c r="AL1869" s="51">
        <f t="shared" si="615"/>
        <v>0</v>
      </c>
      <c r="AM1869" s="296">
        <f>IFERROR(IF(VLOOKUP($C1869,Listen!$A$2:$F$45,6,0)="Ja",MAX(BC1869:BD1869),D_SAV!$BC1869),0)</f>
        <v>0</v>
      </c>
      <c r="AN1869" s="51">
        <f t="shared" si="616"/>
        <v>0</v>
      </c>
      <c r="AP1869" s="304">
        <f t="shared" si="617"/>
        <v>0</v>
      </c>
      <c r="AQ1869" s="304">
        <f t="shared" si="618"/>
        <v>0</v>
      </c>
      <c r="AR1869" s="304">
        <f t="shared" si="619"/>
        <v>0</v>
      </c>
      <c r="AS1869" s="304">
        <f t="shared" si="620"/>
        <v>0</v>
      </c>
      <c r="AT1869" s="304">
        <f t="shared" si="621"/>
        <v>0</v>
      </c>
      <c r="AU1869" s="304">
        <f t="shared" si="622"/>
        <v>0</v>
      </c>
      <c r="AV1869" s="304">
        <f t="shared" si="623"/>
        <v>0</v>
      </c>
      <c r="AW1869" s="304">
        <f t="shared" si="624"/>
        <v>0</v>
      </c>
      <c r="AX1869" s="304">
        <f t="shared" si="625"/>
        <v>0</v>
      </c>
      <c r="AY1869" s="304">
        <f t="shared" si="626"/>
        <v>0</v>
      </c>
      <c r="AZ1869" s="304">
        <f t="shared" si="627"/>
        <v>0</v>
      </c>
      <c r="BA1869" s="304">
        <f t="shared" si="628"/>
        <v>0</v>
      </c>
      <c r="BB1869" s="304">
        <f t="shared" si="629"/>
        <v>0</v>
      </c>
      <c r="BC1869" s="304">
        <f t="shared" si="630"/>
        <v>0</v>
      </c>
      <c r="BD1869" s="304">
        <f t="shared" si="631"/>
        <v>0</v>
      </c>
      <c r="BE1869" s="304">
        <f>IFERROR(IF(VLOOKUP($C1869,Listen!$A$2:$F$45,6,0)="Ja",BB1869-MAX(BC1869:BD1869),BB1869-BC1869),0)</f>
        <v>0</v>
      </c>
    </row>
    <row r="1870" spans="1:57" x14ac:dyDescent="0.25">
      <c r="A1870" s="320" t="str">
        <f>IF(AND(D1870&lt;&gt;0,C1870&lt;&gt;0,E1870&lt;&gt;0),IF(B1870&lt;&gt;0,CONCATENATE(B1870,"-AGr",VLOOKUP(C1870,Listen!$A$2:$D$45,4,FALSE),"-",D1870,"-",E1870,),CONCATENATE("AGr",VLOOKUP(C1870,Listen!$A$2:$D$45,4,FALSE),"-",D1870,"-",E1870)),"keine vollständige ID")</f>
        <v>keine vollständige ID</v>
      </c>
      <c r="B1870" s="301"/>
      <c r="C1870" s="287"/>
      <c r="D1870" s="34"/>
      <c r="E1870" s="306"/>
      <c r="F1870" s="116"/>
      <c r="G1870" s="17"/>
      <c r="H1870" s="17"/>
      <c r="I1870" s="17"/>
      <c r="J1870" s="17"/>
      <c r="K1870" s="17"/>
      <c r="L1870" s="17"/>
      <c r="M1870" s="17"/>
      <c r="N1870" s="17"/>
      <c r="O1870" s="116"/>
      <c r="P1870" s="117">
        <f>IF(D1870&gt;A_Stammdaten!$B$12,0,SUM(G1870,H1870,J1870,L1870:M1870)-SUM(I1870,K1870,N1870:O1870))</f>
        <v>0</v>
      </c>
      <c r="Q1870" s="17"/>
      <c r="R1870" s="17"/>
      <c r="S1870" s="17"/>
      <c r="T1870" s="17"/>
      <c r="U1870" s="62">
        <f t="shared" si="611"/>
        <v>0</v>
      </c>
      <c r="V1870" s="34"/>
      <c r="W1870" s="34"/>
      <c r="X1870" s="34"/>
      <c r="Y1870" s="34"/>
      <c r="Z1870" s="34"/>
      <c r="AA1870" s="63" t="str">
        <f t="shared" si="612"/>
        <v>-</v>
      </c>
      <c r="AB1870" s="63" t="str">
        <f t="shared" si="613"/>
        <v>-</v>
      </c>
      <c r="AC1870" s="63">
        <f>IF(ISBLANK($C1870),0,VLOOKUP($C1870,Listen!$A$2:$C$45,2,FALSE))</f>
        <v>0</v>
      </c>
      <c r="AD1870" s="63">
        <f>IF(ISBLANK($C1870),0,VLOOKUP($C1870,Listen!$A$2:$C$45,3,FALSE))</f>
        <v>0</v>
      </c>
      <c r="AE1870" s="49">
        <f t="shared" si="614"/>
        <v>0</v>
      </c>
      <c r="AF1870" s="49">
        <f t="shared" si="614"/>
        <v>0</v>
      </c>
      <c r="AG1870" s="49">
        <f>IFERROR(IF(OR($V1870&lt;&gt;"Ja",VLOOKUP($C1870,Listen!$A$2:$F$45,5,0)="Nein",D1870&lt;IF(C1870="LNG Anbindungsanlagen gemäß separater Festlegung",2022,2023)),$AC1870,$AA1870),0)</f>
        <v>0</v>
      </c>
      <c r="AH1870" s="49">
        <f>IFERROR(IF(OR($V1870&lt;&gt;"Ja",VLOOKUP($C1870,Listen!$A$2:$F$45,5,0)="Nein",D1870&lt;IF(C1870="LNG Anbindungsanlagen gemäß separater Festlegung",2022,2023)),$AC1870,$AA1870),0)</f>
        <v>0</v>
      </c>
      <c r="AI1870" s="49">
        <f>IFERROR(IF(OR($W1870&lt;&gt;"Ja",VLOOKUP($C1870,Listen!$A$2:$F$45,6,0)="Nein"),$AC1870,$AB1870),0)</f>
        <v>0</v>
      </c>
      <c r="AJ1870" s="49">
        <f>IFERROR(IF(OR($W1870&lt;&gt;"Ja",VLOOKUP($C1870,Listen!$A$2:$F$45,6,0)="Nein"),$AC1870,$AB1870),0)</f>
        <v>0</v>
      </c>
      <c r="AK1870" s="49">
        <f>IFERROR(IF(OR($W1870&lt;&gt;"Ja",VLOOKUP($C1870,Listen!$A$2:$F$45,6,0)="Nein"),$AC1870,$AB1870),0)</f>
        <v>0</v>
      </c>
      <c r="AL1870" s="51">
        <f t="shared" si="615"/>
        <v>0</v>
      </c>
      <c r="AM1870" s="296">
        <f>IFERROR(IF(VLOOKUP($C1870,Listen!$A$2:$F$45,6,0)="Ja",MAX(BC1870:BD1870),D_SAV!$BC1870),0)</f>
        <v>0</v>
      </c>
      <c r="AN1870" s="51">
        <f t="shared" si="616"/>
        <v>0</v>
      </c>
      <c r="AP1870" s="304">
        <f t="shared" si="617"/>
        <v>0</v>
      </c>
      <c r="AQ1870" s="304">
        <f t="shared" si="618"/>
        <v>0</v>
      </c>
      <c r="AR1870" s="304">
        <f t="shared" si="619"/>
        <v>0</v>
      </c>
      <c r="AS1870" s="304">
        <f t="shared" si="620"/>
        <v>0</v>
      </c>
      <c r="AT1870" s="304">
        <f t="shared" si="621"/>
        <v>0</v>
      </c>
      <c r="AU1870" s="304">
        <f t="shared" si="622"/>
        <v>0</v>
      </c>
      <c r="AV1870" s="304">
        <f t="shared" si="623"/>
        <v>0</v>
      </c>
      <c r="AW1870" s="304">
        <f t="shared" si="624"/>
        <v>0</v>
      </c>
      <c r="AX1870" s="304">
        <f t="shared" si="625"/>
        <v>0</v>
      </c>
      <c r="AY1870" s="304">
        <f t="shared" si="626"/>
        <v>0</v>
      </c>
      <c r="AZ1870" s="304">
        <f t="shared" si="627"/>
        <v>0</v>
      </c>
      <c r="BA1870" s="304">
        <f t="shared" si="628"/>
        <v>0</v>
      </c>
      <c r="BB1870" s="304">
        <f t="shared" si="629"/>
        <v>0</v>
      </c>
      <c r="BC1870" s="304">
        <f t="shared" si="630"/>
        <v>0</v>
      </c>
      <c r="BD1870" s="304">
        <f t="shared" si="631"/>
        <v>0</v>
      </c>
      <c r="BE1870" s="304">
        <f>IFERROR(IF(VLOOKUP($C1870,Listen!$A$2:$F$45,6,0)="Ja",BB1870-MAX(BC1870:BD1870),BB1870-BC1870),0)</f>
        <v>0</v>
      </c>
    </row>
    <row r="1871" spans="1:57" x14ac:dyDescent="0.25">
      <c r="A1871" s="320" t="str">
        <f>IF(AND(D1871&lt;&gt;0,C1871&lt;&gt;0,E1871&lt;&gt;0),IF(B1871&lt;&gt;0,CONCATENATE(B1871,"-AGr",VLOOKUP(C1871,Listen!$A$2:$D$45,4,FALSE),"-",D1871,"-",E1871,),CONCATENATE("AGr",VLOOKUP(C1871,Listen!$A$2:$D$45,4,FALSE),"-",D1871,"-",E1871)),"keine vollständige ID")</f>
        <v>keine vollständige ID</v>
      </c>
      <c r="B1871" s="301"/>
      <c r="C1871" s="287"/>
      <c r="D1871" s="34"/>
      <c r="E1871" s="306"/>
      <c r="F1871" s="116"/>
      <c r="G1871" s="17"/>
      <c r="H1871" s="17"/>
      <c r="I1871" s="17"/>
      <c r="J1871" s="17"/>
      <c r="K1871" s="17"/>
      <c r="L1871" s="17"/>
      <c r="M1871" s="17"/>
      <c r="N1871" s="17"/>
      <c r="O1871" s="116"/>
      <c r="P1871" s="117">
        <f>IF(D1871&gt;A_Stammdaten!$B$12,0,SUM(G1871,H1871,J1871,L1871:M1871)-SUM(I1871,K1871,N1871:O1871))</f>
        <v>0</v>
      </c>
      <c r="Q1871" s="17"/>
      <c r="R1871" s="17"/>
      <c r="S1871" s="17"/>
      <c r="T1871" s="17"/>
      <c r="U1871" s="62">
        <f t="shared" si="611"/>
        <v>0</v>
      </c>
      <c r="V1871" s="34"/>
      <c r="W1871" s="34"/>
      <c r="X1871" s="34"/>
      <c r="Y1871" s="34"/>
      <c r="Z1871" s="34"/>
      <c r="AA1871" s="63" t="str">
        <f t="shared" si="612"/>
        <v>-</v>
      </c>
      <c r="AB1871" s="63" t="str">
        <f t="shared" si="613"/>
        <v>-</v>
      </c>
      <c r="AC1871" s="63">
        <f>IF(ISBLANK($C1871),0,VLOOKUP($C1871,Listen!$A$2:$C$45,2,FALSE))</f>
        <v>0</v>
      </c>
      <c r="AD1871" s="63">
        <f>IF(ISBLANK($C1871),0,VLOOKUP($C1871,Listen!$A$2:$C$45,3,FALSE))</f>
        <v>0</v>
      </c>
      <c r="AE1871" s="49">
        <f t="shared" si="614"/>
        <v>0</v>
      </c>
      <c r="AF1871" s="49">
        <f t="shared" si="614"/>
        <v>0</v>
      </c>
      <c r="AG1871" s="49">
        <f>IFERROR(IF(OR($V1871&lt;&gt;"Ja",VLOOKUP($C1871,Listen!$A$2:$F$45,5,0)="Nein",D1871&lt;IF(C1871="LNG Anbindungsanlagen gemäß separater Festlegung",2022,2023)),$AC1871,$AA1871),0)</f>
        <v>0</v>
      </c>
      <c r="AH1871" s="49">
        <f>IFERROR(IF(OR($V1871&lt;&gt;"Ja",VLOOKUP($C1871,Listen!$A$2:$F$45,5,0)="Nein",D1871&lt;IF(C1871="LNG Anbindungsanlagen gemäß separater Festlegung",2022,2023)),$AC1871,$AA1871),0)</f>
        <v>0</v>
      </c>
      <c r="AI1871" s="49">
        <f>IFERROR(IF(OR($W1871&lt;&gt;"Ja",VLOOKUP($C1871,Listen!$A$2:$F$45,6,0)="Nein"),$AC1871,$AB1871),0)</f>
        <v>0</v>
      </c>
      <c r="AJ1871" s="49">
        <f>IFERROR(IF(OR($W1871&lt;&gt;"Ja",VLOOKUP($C1871,Listen!$A$2:$F$45,6,0)="Nein"),$AC1871,$AB1871),0)</f>
        <v>0</v>
      </c>
      <c r="AK1871" s="49">
        <f>IFERROR(IF(OR($W1871&lt;&gt;"Ja",VLOOKUP($C1871,Listen!$A$2:$F$45,6,0)="Nein"),$AC1871,$AB1871),0)</f>
        <v>0</v>
      </c>
      <c r="AL1871" s="51">
        <f t="shared" si="615"/>
        <v>0</v>
      </c>
      <c r="AM1871" s="296">
        <f>IFERROR(IF(VLOOKUP($C1871,Listen!$A$2:$F$45,6,0)="Ja",MAX(BC1871:BD1871),D_SAV!$BC1871),0)</f>
        <v>0</v>
      </c>
      <c r="AN1871" s="51">
        <f t="shared" si="616"/>
        <v>0</v>
      </c>
      <c r="AP1871" s="304">
        <f t="shared" si="617"/>
        <v>0</v>
      </c>
      <c r="AQ1871" s="304">
        <f t="shared" si="618"/>
        <v>0</v>
      </c>
      <c r="AR1871" s="304">
        <f t="shared" si="619"/>
        <v>0</v>
      </c>
      <c r="AS1871" s="304">
        <f t="shared" si="620"/>
        <v>0</v>
      </c>
      <c r="AT1871" s="304">
        <f t="shared" si="621"/>
        <v>0</v>
      </c>
      <c r="AU1871" s="304">
        <f t="shared" si="622"/>
        <v>0</v>
      </c>
      <c r="AV1871" s="304">
        <f t="shared" si="623"/>
        <v>0</v>
      </c>
      <c r="AW1871" s="304">
        <f t="shared" si="624"/>
        <v>0</v>
      </c>
      <c r="AX1871" s="304">
        <f t="shared" si="625"/>
        <v>0</v>
      </c>
      <c r="AY1871" s="304">
        <f t="shared" si="626"/>
        <v>0</v>
      </c>
      <c r="AZ1871" s="304">
        <f t="shared" si="627"/>
        <v>0</v>
      </c>
      <c r="BA1871" s="304">
        <f t="shared" si="628"/>
        <v>0</v>
      </c>
      <c r="BB1871" s="304">
        <f t="shared" si="629"/>
        <v>0</v>
      </c>
      <c r="BC1871" s="304">
        <f t="shared" si="630"/>
        <v>0</v>
      </c>
      <c r="BD1871" s="304">
        <f t="shared" si="631"/>
        <v>0</v>
      </c>
      <c r="BE1871" s="304">
        <f>IFERROR(IF(VLOOKUP($C1871,Listen!$A$2:$F$45,6,0)="Ja",BB1871-MAX(BC1871:BD1871),BB1871-BC1871),0)</f>
        <v>0</v>
      </c>
    </row>
    <row r="1872" spans="1:57" x14ac:dyDescent="0.25">
      <c r="A1872" s="320" t="str">
        <f>IF(AND(D1872&lt;&gt;0,C1872&lt;&gt;0,E1872&lt;&gt;0),IF(B1872&lt;&gt;0,CONCATENATE(B1872,"-AGr",VLOOKUP(C1872,Listen!$A$2:$D$45,4,FALSE),"-",D1872,"-",E1872,),CONCATENATE("AGr",VLOOKUP(C1872,Listen!$A$2:$D$45,4,FALSE),"-",D1872,"-",E1872)),"keine vollständige ID")</f>
        <v>keine vollständige ID</v>
      </c>
      <c r="B1872" s="301"/>
      <c r="C1872" s="287"/>
      <c r="D1872" s="34"/>
      <c r="E1872" s="306"/>
      <c r="F1872" s="116"/>
      <c r="G1872" s="17"/>
      <c r="H1872" s="17"/>
      <c r="I1872" s="17"/>
      <c r="J1872" s="17"/>
      <c r="K1872" s="17"/>
      <c r="L1872" s="17"/>
      <c r="M1872" s="17"/>
      <c r="N1872" s="17"/>
      <c r="O1872" s="116"/>
      <c r="P1872" s="117">
        <f>IF(D1872&gt;A_Stammdaten!$B$12,0,SUM(G1872,H1872,J1872,L1872:M1872)-SUM(I1872,K1872,N1872:O1872))</f>
        <v>0</v>
      </c>
      <c r="Q1872" s="17"/>
      <c r="R1872" s="17"/>
      <c r="S1872" s="17"/>
      <c r="T1872" s="17"/>
      <c r="U1872" s="62">
        <f t="shared" si="611"/>
        <v>0</v>
      </c>
      <c r="V1872" s="34"/>
      <c r="W1872" s="34"/>
      <c r="X1872" s="34"/>
      <c r="Y1872" s="34"/>
      <c r="Z1872" s="34"/>
      <c r="AA1872" s="63" t="str">
        <f t="shared" si="612"/>
        <v>-</v>
      </c>
      <c r="AB1872" s="63" t="str">
        <f t="shared" si="613"/>
        <v>-</v>
      </c>
      <c r="AC1872" s="63">
        <f>IF(ISBLANK($C1872),0,VLOOKUP($C1872,Listen!$A$2:$C$45,2,FALSE))</f>
        <v>0</v>
      </c>
      <c r="AD1872" s="63">
        <f>IF(ISBLANK($C1872),0,VLOOKUP($C1872,Listen!$A$2:$C$45,3,FALSE))</f>
        <v>0</v>
      </c>
      <c r="AE1872" s="49">
        <f t="shared" si="614"/>
        <v>0</v>
      </c>
      <c r="AF1872" s="49">
        <f t="shared" si="614"/>
        <v>0</v>
      </c>
      <c r="AG1872" s="49">
        <f>IFERROR(IF(OR($V1872&lt;&gt;"Ja",VLOOKUP($C1872,Listen!$A$2:$F$45,5,0)="Nein",D1872&lt;IF(C1872="LNG Anbindungsanlagen gemäß separater Festlegung",2022,2023)),$AC1872,$AA1872),0)</f>
        <v>0</v>
      </c>
      <c r="AH1872" s="49">
        <f>IFERROR(IF(OR($V1872&lt;&gt;"Ja",VLOOKUP($C1872,Listen!$A$2:$F$45,5,0)="Nein",D1872&lt;IF(C1872="LNG Anbindungsanlagen gemäß separater Festlegung",2022,2023)),$AC1872,$AA1872),0)</f>
        <v>0</v>
      </c>
      <c r="AI1872" s="49">
        <f>IFERROR(IF(OR($W1872&lt;&gt;"Ja",VLOOKUP($C1872,Listen!$A$2:$F$45,6,0)="Nein"),$AC1872,$AB1872),0)</f>
        <v>0</v>
      </c>
      <c r="AJ1872" s="49">
        <f>IFERROR(IF(OR($W1872&lt;&gt;"Ja",VLOOKUP($C1872,Listen!$A$2:$F$45,6,0)="Nein"),$AC1872,$AB1872),0)</f>
        <v>0</v>
      </c>
      <c r="AK1872" s="49">
        <f>IFERROR(IF(OR($W1872&lt;&gt;"Ja",VLOOKUP($C1872,Listen!$A$2:$F$45,6,0)="Nein"),$AC1872,$AB1872),0)</f>
        <v>0</v>
      </c>
      <c r="AL1872" s="51">
        <f t="shared" si="615"/>
        <v>0</v>
      </c>
      <c r="AM1872" s="296">
        <f>IFERROR(IF(VLOOKUP($C1872,Listen!$A$2:$F$45,6,0)="Ja",MAX(BC1872:BD1872),D_SAV!$BC1872),0)</f>
        <v>0</v>
      </c>
      <c r="AN1872" s="51">
        <f t="shared" si="616"/>
        <v>0</v>
      </c>
      <c r="AP1872" s="304">
        <f t="shared" si="617"/>
        <v>0</v>
      </c>
      <c r="AQ1872" s="304">
        <f t="shared" si="618"/>
        <v>0</v>
      </c>
      <c r="AR1872" s="304">
        <f t="shared" si="619"/>
        <v>0</v>
      </c>
      <c r="AS1872" s="304">
        <f t="shared" si="620"/>
        <v>0</v>
      </c>
      <c r="AT1872" s="304">
        <f t="shared" si="621"/>
        <v>0</v>
      </c>
      <c r="AU1872" s="304">
        <f t="shared" si="622"/>
        <v>0</v>
      </c>
      <c r="AV1872" s="304">
        <f t="shared" si="623"/>
        <v>0</v>
      </c>
      <c r="AW1872" s="304">
        <f t="shared" si="624"/>
        <v>0</v>
      </c>
      <c r="AX1872" s="304">
        <f t="shared" si="625"/>
        <v>0</v>
      </c>
      <c r="AY1872" s="304">
        <f t="shared" si="626"/>
        <v>0</v>
      </c>
      <c r="AZ1872" s="304">
        <f t="shared" si="627"/>
        <v>0</v>
      </c>
      <c r="BA1872" s="304">
        <f t="shared" si="628"/>
        <v>0</v>
      </c>
      <c r="BB1872" s="304">
        <f t="shared" si="629"/>
        <v>0</v>
      </c>
      <c r="BC1872" s="304">
        <f t="shared" si="630"/>
        <v>0</v>
      </c>
      <c r="BD1872" s="304">
        <f t="shared" si="631"/>
        <v>0</v>
      </c>
      <c r="BE1872" s="304">
        <f>IFERROR(IF(VLOOKUP($C1872,Listen!$A$2:$F$45,6,0)="Ja",BB1872-MAX(BC1872:BD1872),BB1872-BC1872),0)</f>
        <v>0</v>
      </c>
    </row>
    <row r="1873" spans="1:57" x14ac:dyDescent="0.25">
      <c r="A1873" s="320" t="str">
        <f>IF(AND(D1873&lt;&gt;0,C1873&lt;&gt;0,E1873&lt;&gt;0),IF(B1873&lt;&gt;0,CONCATENATE(B1873,"-AGr",VLOOKUP(C1873,Listen!$A$2:$D$45,4,FALSE),"-",D1873,"-",E1873,),CONCATENATE("AGr",VLOOKUP(C1873,Listen!$A$2:$D$45,4,FALSE),"-",D1873,"-",E1873)),"keine vollständige ID")</f>
        <v>keine vollständige ID</v>
      </c>
      <c r="B1873" s="301"/>
      <c r="C1873" s="287"/>
      <c r="D1873" s="34"/>
      <c r="E1873" s="306"/>
      <c r="F1873" s="116"/>
      <c r="G1873" s="17"/>
      <c r="H1873" s="17"/>
      <c r="I1873" s="17"/>
      <c r="J1873" s="17"/>
      <c r="K1873" s="17"/>
      <c r="L1873" s="17"/>
      <c r="M1873" s="17"/>
      <c r="N1873" s="17"/>
      <c r="O1873" s="116"/>
      <c r="P1873" s="117">
        <f>IF(D1873&gt;A_Stammdaten!$B$12,0,SUM(G1873,H1873,J1873,L1873:M1873)-SUM(I1873,K1873,N1873:O1873))</f>
        <v>0</v>
      </c>
      <c r="Q1873" s="17"/>
      <c r="R1873" s="17"/>
      <c r="S1873" s="17"/>
      <c r="T1873" s="17"/>
      <c r="U1873" s="62">
        <f t="shared" si="611"/>
        <v>0</v>
      </c>
      <c r="V1873" s="34"/>
      <c r="W1873" s="34"/>
      <c r="X1873" s="34"/>
      <c r="Y1873" s="34"/>
      <c r="Z1873" s="34"/>
      <c r="AA1873" s="63" t="str">
        <f t="shared" si="612"/>
        <v>-</v>
      </c>
      <c r="AB1873" s="63" t="str">
        <f t="shared" si="613"/>
        <v>-</v>
      </c>
      <c r="AC1873" s="63">
        <f>IF(ISBLANK($C1873),0,VLOOKUP($C1873,Listen!$A$2:$C$45,2,FALSE))</f>
        <v>0</v>
      </c>
      <c r="AD1873" s="63">
        <f>IF(ISBLANK($C1873),0,VLOOKUP($C1873,Listen!$A$2:$C$45,3,FALSE))</f>
        <v>0</v>
      </c>
      <c r="AE1873" s="49">
        <f t="shared" si="614"/>
        <v>0</v>
      </c>
      <c r="AF1873" s="49">
        <f t="shared" si="614"/>
        <v>0</v>
      </c>
      <c r="AG1873" s="49">
        <f>IFERROR(IF(OR($V1873&lt;&gt;"Ja",VLOOKUP($C1873,Listen!$A$2:$F$45,5,0)="Nein",D1873&lt;IF(C1873="LNG Anbindungsanlagen gemäß separater Festlegung",2022,2023)),$AC1873,$AA1873),0)</f>
        <v>0</v>
      </c>
      <c r="AH1873" s="49">
        <f>IFERROR(IF(OR($V1873&lt;&gt;"Ja",VLOOKUP($C1873,Listen!$A$2:$F$45,5,0)="Nein",D1873&lt;IF(C1873="LNG Anbindungsanlagen gemäß separater Festlegung",2022,2023)),$AC1873,$AA1873),0)</f>
        <v>0</v>
      </c>
      <c r="AI1873" s="49">
        <f>IFERROR(IF(OR($W1873&lt;&gt;"Ja",VLOOKUP($C1873,Listen!$A$2:$F$45,6,0)="Nein"),$AC1873,$AB1873),0)</f>
        <v>0</v>
      </c>
      <c r="AJ1873" s="49">
        <f>IFERROR(IF(OR($W1873&lt;&gt;"Ja",VLOOKUP($C1873,Listen!$A$2:$F$45,6,0)="Nein"),$AC1873,$AB1873),0)</f>
        <v>0</v>
      </c>
      <c r="AK1873" s="49">
        <f>IFERROR(IF(OR($W1873&lt;&gt;"Ja",VLOOKUP($C1873,Listen!$A$2:$F$45,6,0)="Nein"),$AC1873,$AB1873),0)</f>
        <v>0</v>
      </c>
      <c r="AL1873" s="51">
        <f t="shared" si="615"/>
        <v>0</v>
      </c>
      <c r="AM1873" s="296">
        <f>IFERROR(IF(VLOOKUP($C1873,Listen!$A$2:$F$45,6,0)="Ja",MAX(BC1873:BD1873),D_SAV!$BC1873),0)</f>
        <v>0</v>
      </c>
      <c r="AN1873" s="51">
        <f t="shared" si="616"/>
        <v>0</v>
      </c>
      <c r="AP1873" s="304">
        <f t="shared" si="617"/>
        <v>0</v>
      </c>
      <c r="AQ1873" s="304">
        <f t="shared" si="618"/>
        <v>0</v>
      </c>
      <c r="AR1873" s="304">
        <f t="shared" si="619"/>
        <v>0</v>
      </c>
      <c r="AS1873" s="304">
        <f t="shared" si="620"/>
        <v>0</v>
      </c>
      <c r="AT1873" s="304">
        <f t="shared" si="621"/>
        <v>0</v>
      </c>
      <c r="AU1873" s="304">
        <f t="shared" si="622"/>
        <v>0</v>
      </c>
      <c r="AV1873" s="304">
        <f t="shared" si="623"/>
        <v>0</v>
      </c>
      <c r="AW1873" s="304">
        <f t="shared" si="624"/>
        <v>0</v>
      </c>
      <c r="AX1873" s="304">
        <f t="shared" si="625"/>
        <v>0</v>
      </c>
      <c r="AY1873" s="304">
        <f t="shared" si="626"/>
        <v>0</v>
      </c>
      <c r="AZ1873" s="304">
        <f t="shared" si="627"/>
        <v>0</v>
      </c>
      <c r="BA1873" s="304">
        <f t="shared" si="628"/>
        <v>0</v>
      </c>
      <c r="BB1873" s="304">
        <f t="shared" si="629"/>
        <v>0</v>
      </c>
      <c r="BC1873" s="304">
        <f t="shared" si="630"/>
        <v>0</v>
      </c>
      <c r="BD1873" s="304">
        <f t="shared" si="631"/>
        <v>0</v>
      </c>
      <c r="BE1873" s="304">
        <f>IFERROR(IF(VLOOKUP($C1873,Listen!$A$2:$F$45,6,0)="Ja",BB1873-MAX(BC1873:BD1873),BB1873-BC1873),0)</f>
        <v>0</v>
      </c>
    </row>
    <row r="1874" spans="1:57" x14ac:dyDescent="0.25">
      <c r="A1874" s="320" t="str">
        <f>IF(AND(D1874&lt;&gt;0,C1874&lt;&gt;0,E1874&lt;&gt;0),IF(B1874&lt;&gt;0,CONCATENATE(B1874,"-AGr",VLOOKUP(C1874,Listen!$A$2:$D$45,4,FALSE),"-",D1874,"-",E1874,),CONCATENATE("AGr",VLOOKUP(C1874,Listen!$A$2:$D$45,4,FALSE),"-",D1874,"-",E1874)),"keine vollständige ID")</f>
        <v>keine vollständige ID</v>
      </c>
      <c r="B1874" s="301"/>
      <c r="C1874" s="287"/>
      <c r="D1874" s="34"/>
      <c r="E1874" s="306"/>
      <c r="F1874" s="116"/>
      <c r="G1874" s="17"/>
      <c r="H1874" s="17"/>
      <c r="I1874" s="17"/>
      <c r="J1874" s="17"/>
      <c r="K1874" s="17"/>
      <c r="L1874" s="17"/>
      <c r="M1874" s="17"/>
      <c r="N1874" s="17"/>
      <c r="O1874" s="116"/>
      <c r="P1874" s="117">
        <f>IF(D1874&gt;A_Stammdaten!$B$12,0,SUM(G1874,H1874,J1874,L1874:M1874)-SUM(I1874,K1874,N1874:O1874))</f>
        <v>0</v>
      </c>
      <c r="Q1874" s="17"/>
      <c r="R1874" s="17"/>
      <c r="S1874" s="17"/>
      <c r="T1874" s="17"/>
      <c r="U1874" s="62">
        <f t="shared" si="611"/>
        <v>0</v>
      </c>
      <c r="V1874" s="34"/>
      <c r="W1874" s="34"/>
      <c r="X1874" s="34"/>
      <c r="Y1874" s="34"/>
      <c r="Z1874" s="34"/>
      <c r="AA1874" s="63" t="str">
        <f t="shared" si="612"/>
        <v>-</v>
      </c>
      <c r="AB1874" s="63" t="str">
        <f t="shared" si="613"/>
        <v>-</v>
      </c>
      <c r="AC1874" s="63">
        <f>IF(ISBLANK($C1874),0,VLOOKUP($C1874,Listen!$A$2:$C$45,2,FALSE))</f>
        <v>0</v>
      </c>
      <c r="AD1874" s="63">
        <f>IF(ISBLANK($C1874),0,VLOOKUP($C1874,Listen!$A$2:$C$45,3,FALSE))</f>
        <v>0</v>
      </c>
      <c r="AE1874" s="49">
        <f t="shared" si="614"/>
        <v>0</v>
      </c>
      <c r="AF1874" s="49">
        <f t="shared" si="614"/>
        <v>0</v>
      </c>
      <c r="AG1874" s="49">
        <f>IFERROR(IF(OR($V1874&lt;&gt;"Ja",VLOOKUP($C1874,Listen!$A$2:$F$45,5,0)="Nein",D1874&lt;IF(C1874="LNG Anbindungsanlagen gemäß separater Festlegung",2022,2023)),$AC1874,$AA1874),0)</f>
        <v>0</v>
      </c>
      <c r="AH1874" s="49">
        <f>IFERROR(IF(OR($V1874&lt;&gt;"Ja",VLOOKUP($C1874,Listen!$A$2:$F$45,5,0)="Nein",D1874&lt;IF(C1874="LNG Anbindungsanlagen gemäß separater Festlegung",2022,2023)),$AC1874,$AA1874),0)</f>
        <v>0</v>
      </c>
      <c r="AI1874" s="49">
        <f>IFERROR(IF(OR($W1874&lt;&gt;"Ja",VLOOKUP($C1874,Listen!$A$2:$F$45,6,0)="Nein"),$AC1874,$AB1874),0)</f>
        <v>0</v>
      </c>
      <c r="AJ1874" s="49">
        <f>IFERROR(IF(OR($W1874&lt;&gt;"Ja",VLOOKUP($C1874,Listen!$A$2:$F$45,6,0)="Nein"),$AC1874,$AB1874),0)</f>
        <v>0</v>
      </c>
      <c r="AK1874" s="49">
        <f>IFERROR(IF(OR($W1874&lt;&gt;"Ja",VLOOKUP($C1874,Listen!$A$2:$F$45,6,0)="Nein"),$AC1874,$AB1874),0)</f>
        <v>0</v>
      </c>
      <c r="AL1874" s="51">
        <f t="shared" si="615"/>
        <v>0</v>
      </c>
      <c r="AM1874" s="296">
        <f>IFERROR(IF(VLOOKUP($C1874,Listen!$A$2:$F$45,6,0)="Ja",MAX(BC1874:BD1874),D_SAV!$BC1874),0)</f>
        <v>0</v>
      </c>
      <c r="AN1874" s="51">
        <f t="shared" si="616"/>
        <v>0</v>
      </c>
      <c r="AP1874" s="304">
        <f t="shared" si="617"/>
        <v>0</v>
      </c>
      <c r="AQ1874" s="304">
        <f t="shared" si="618"/>
        <v>0</v>
      </c>
      <c r="AR1874" s="304">
        <f t="shared" si="619"/>
        <v>0</v>
      </c>
      <c r="AS1874" s="304">
        <f t="shared" si="620"/>
        <v>0</v>
      </c>
      <c r="AT1874" s="304">
        <f t="shared" si="621"/>
        <v>0</v>
      </c>
      <c r="AU1874" s="304">
        <f t="shared" si="622"/>
        <v>0</v>
      </c>
      <c r="AV1874" s="304">
        <f t="shared" si="623"/>
        <v>0</v>
      </c>
      <c r="AW1874" s="304">
        <f t="shared" si="624"/>
        <v>0</v>
      </c>
      <c r="AX1874" s="304">
        <f t="shared" si="625"/>
        <v>0</v>
      </c>
      <c r="AY1874" s="304">
        <f t="shared" si="626"/>
        <v>0</v>
      </c>
      <c r="AZ1874" s="304">
        <f t="shared" si="627"/>
        <v>0</v>
      </c>
      <c r="BA1874" s="304">
        <f t="shared" si="628"/>
        <v>0</v>
      </c>
      <c r="BB1874" s="304">
        <f t="shared" si="629"/>
        <v>0</v>
      </c>
      <c r="BC1874" s="304">
        <f t="shared" si="630"/>
        <v>0</v>
      </c>
      <c r="BD1874" s="304">
        <f t="shared" si="631"/>
        <v>0</v>
      </c>
      <c r="BE1874" s="304">
        <f>IFERROR(IF(VLOOKUP($C1874,Listen!$A$2:$F$45,6,0)="Ja",BB1874-MAX(BC1874:BD1874),BB1874-BC1874),0)</f>
        <v>0</v>
      </c>
    </row>
    <row r="1875" spans="1:57" x14ac:dyDescent="0.25">
      <c r="A1875" s="320" t="str">
        <f>IF(AND(D1875&lt;&gt;0,C1875&lt;&gt;0,E1875&lt;&gt;0),IF(B1875&lt;&gt;0,CONCATENATE(B1875,"-AGr",VLOOKUP(C1875,Listen!$A$2:$D$45,4,FALSE),"-",D1875,"-",E1875,),CONCATENATE("AGr",VLOOKUP(C1875,Listen!$A$2:$D$45,4,FALSE),"-",D1875,"-",E1875)),"keine vollständige ID")</f>
        <v>keine vollständige ID</v>
      </c>
      <c r="B1875" s="301"/>
      <c r="C1875" s="287"/>
      <c r="D1875" s="34"/>
      <c r="E1875" s="306"/>
      <c r="F1875" s="116"/>
      <c r="G1875" s="17"/>
      <c r="H1875" s="17"/>
      <c r="I1875" s="17"/>
      <c r="J1875" s="17"/>
      <c r="K1875" s="17"/>
      <c r="L1875" s="17"/>
      <c r="M1875" s="17"/>
      <c r="N1875" s="17"/>
      <c r="O1875" s="116"/>
      <c r="P1875" s="117">
        <f>IF(D1875&gt;A_Stammdaten!$B$12,0,SUM(G1875,H1875,J1875,L1875:M1875)-SUM(I1875,K1875,N1875:O1875))</f>
        <v>0</v>
      </c>
      <c r="Q1875" s="17"/>
      <c r="R1875" s="17"/>
      <c r="S1875" s="17"/>
      <c r="T1875" s="17"/>
      <c r="U1875" s="62">
        <f t="shared" si="611"/>
        <v>0</v>
      </c>
      <c r="V1875" s="34"/>
      <c r="W1875" s="34"/>
      <c r="X1875" s="34"/>
      <c r="Y1875" s="34"/>
      <c r="Z1875" s="34"/>
      <c r="AA1875" s="63" t="str">
        <f t="shared" si="612"/>
        <v>-</v>
      </c>
      <c r="AB1875" s="63" t="str">
        <f t="shared" si="613"/>
        <v>-</v>
      </c>
      <c r="AC1875" s="63">
        <f>IF(ISBLANK($C1875),0,VLOOKUP($C1875,Listen!$A$2:$C$45,2,FALSE))</f>
        <v>0</v>
      </c>
      <c r="AD1875" s="63">
        <f>IF(ISBLANK($C1875),0,VLOOKUP($C1875,Listen!$A$2:$C$45,3,FALSE))</f>
        <v>0</v>
      </c>
      <c r="AE1875" s="49">
        <f t="shared" si="614"/>
        <v>0</v>
      </c>
      <c r="AF1875" s="49">
        <f t="shared" si="614"/>
        <v>0</v>
      </c>
      <c r="AG1875" s="49">
        <f>IFERROR(IF(OR($V1875&lt;&gt;"Ja",VLOOKUP($C1875,Listen!$A$2:$F$45,5,0)="Nein",D1875&lt;IF(C1875="LNG Anbindungsanlagen gemäß separater Festlegung",2022,2023)),$AC1875,$AA1875),0)</f>
        <v>0</v>
      </c>
      <c r="AH1875" s="49">
        <f>IFERROR(IF(OR($V1875&lt;&gt;"Ja",VLOOKUP($C1875,Listen!$A$2:$F$45,5,0)="Nein",D1875&lt;IF(C1875="LNG Anbindungsanlagen gemäß separater Festlegung",2022,2023)),$AC1875,$AA1875),0)</f>
        <v>0</v>
      </c>
      <c r="AI1875" s="49">
        <f>IFERROR(IF(OR($W1875&lt;&gt;"Ja",VLOOKUP($C1875,Listen!$A$2:$F$45,6,0)="Nein"),$AC1875,$AB1875),0)</f>
        <v>0</v>
      </c>
      <c r="AJ1875" s="49">
        <f>IFERROR(IF(OR($W1875&lt;&gt;"Ja",VLOOKUP($C1875,Listen!$A$2:$F$45,6,0)="Nein"),$AC1875,$AB1875),0)</f>
        <v>0</v>
      </c>
      <c r="AK1875" s="49">
        <f>IFERROR(IF(OR($W1875&lt;&gt;"Ja",VLOOKUP($C1875,Listen!$A$2:$F$45,6,0)="Nein"),$AC1875,$AB1875),0)</f>
        <v>0</v>
      </c>
      <c r="AL1875" s="51">
        <f t="shared" si="615"/>
        <v>0</v>
      </c>
      <c r="AM1875" s="296">
        <f>IFERROR(IF(VLOOKUP($C1875,Listen!$A$2:$F$45,6,0)="Ja",MAX(BC1875:BD1875),D_SAV!$BC1875),0)</f>
        <v>0</v>
      </c>
      <c r="AN1875" s="51">
        <f t="shared" si="616"/>
        <v>0</v>
      </c>
      <c r="AP1875" s="304">
        <f t="shared" si="617"/>
        <v>0</v>
      </c>
      <c r="AQ1875" s="304">
        <f t="shared" si="618"/>
        <v>0</v>
      </c>
      <c r="AR1875" s="304">
        <f t="shared" si="619"/>
        <v>0</v>
      </c>
      <c r="AS1875" s="304">
        <f t="shared" si="620"/>
        <v>0</v>
      </c>
      <c r="AT1875" s="304">
        <f t="shared" si="621"/>
        <v>0</v>
      </c>
      <c r="AU1875" s="304">
        <f t="shared" si="622"/>
        <v>0</v>
      </c>
      <c r="AV1875" s="304">
        <f t="shared" si="623"/>
        <v>0</v>
      </c>
      <c r="AW1875" s="304">
        <f t="shared" si="624"/>
        <v>0</v>
      </c>
      <c r="AX1875" s="304">
        <f t="shared" si="625"/>
        <v>0</v>
      </c>
      <c r="AY1875" s="304">
        <f t="shared" si="626"/>
        <v>0</v>
      </c>
      <c r="AZ1875" s="304">
        <f t="shared" si="627"/>
        <v>0</v>
      </c>
      <c r="BA1875" s="304">
        <f t="shared" si="628"/>
        <v>0</v>
      </c>
      <c r="BB1875" s="304">
        <f t="shared" si="629"/>
        <v>0</v>
      </c>
      <c r="BC1875" s="304">
        <f t="shared" si="630"/>
        <v>0</v>
      </c>
      <c r="BD1875" s="304">
        <f t="shared" si="631"/>
        <v>0</v>
      </c>
      <c r="BE1875" s="304">
        <f>IFERROR(IF(VLOOKUP($C1875,Listen!$A$2:$F$45,6,0)="Ja",BB1875-MAX(BC1875:BD1875),BB1875-BC1875),0)</f>
        <v>0</v>
      </c>
    </row>
    <row r="1876" spans="1:57" x14ac:dyDescent="0.25">
      <c r="A1876" s="320" t="str">
        <f>IF(AND(D1876&lt;&gt;0,C1876&lt;&gt;0,E1876&lt;&gt;0),IF(B1876&lt;&gt;0,CONCATENATE(B1876,"-AGr",VLOOKUP(C1876,Listen!$A$2:$D$45,4,FALSE),"-",D1876,"-",E1876,),CONCATENATE("AGr",VLOOKUP(C1876,Listen!$A$2:$D$45,4,FALSE),"-",D1876,"-",E1876)),"keine vollständige ID")</f>
        <v>keine vollständige ID</v>
      </c>
      <c r="B1876" s="301"/>
      <c r="C1876" s="287"/>
      <c r="D1876" s="34"/>
      <c r="E1876" s="306"/>
      <c r="F1876" s="116"/>
      <c r="G1876" s="17"/>
      <c r="H1876" s="17"/>
      <c r="I1876" s="17"/>
      <c r="J1876" s="17"/>
      <c r="K1876" s="17"/>
      <c r="L1876" s="17"/>
      <c r="M1876" s="17"/>
      <c r="N1876" s="17"/>
      <c r="O1876" s="116"/>
      <c r="P1876" s="117">
        <f>IF(D1876&gt;A_Stammdaten!$B$12,0,SUM(G1876,H1876,J1876,L1876:M1876)-SUM(I1876,K1876,N1876:O1876))</f>
        <v>0</v>
      </c>
      <c r="Q1876" s="17"/>
      <c r="R1876" s="17"/>
      <c r="S1876" s="17"/>
      <c r="T1876" s="17"/>
      <c r="U1876" s="62">
        <f t="shared" si="611"/>
        <v>0</v>
      </c>
      <c r="V1876" s="34"/>
      <c r="W1876" s="34"/>
      <c r="X1876" s="34"/>
      <c r="Y1876" s="34"/>
      <c r="Z1876" s="34"/>
      <c r="AA1876" s="63" t="str">
        <f t="shared" si="612"/>
        <v>-</v>
      </c>
      <c r="AB1876" s="63" t="str">
        <f t="shared" si="613"/>
        <v>-</v>
      </c>
      <c r="AC1876" s="63">
        <f>IF(ISBLANK($C1876),0,VLOOKUP($C1876,Listen!$A$2:$C$45,2,FALSE))</f>
        <v>0</v>
      </c>
      <c r="AD1876" s="63">
        <f>IF(ISBLANK($C1876),0,VLOOKUP($C1876,Listen!$A$2:$C$45,3,FALSE))</f>
        <v>0</v>
      </c>
      <c r="AE1876" s="49">
        <f t="shared" si="614"/>
        <v>0</v>
      </c>
      <c r="AF1876" s="49">
        <f t="shared" si="614"/>
        <v>0</v>
      </c>
      <c r="AG1876" s="49">
        <f>IFERROR(IF(OR($V1876&lt;&gt;"Ja",VLOOKUP($C1876,Listen!$A$2:$F$45,5,0)="Nein",D1876&lt;IF(C1876="LNG Anbindungsanlagen gemäß separater Festlegung",2022,2023)),$AC1876,$AA1876),0)</f>
        <v>0</v>
      </c>
      <c r="AH1876" s="49">
        <f>IFERROR(IF(OR($V1876&lt;&gt;"Ja",VLOOKUP($C1876,Listen!$A$2:$F$45,5,0)="Nein",D1876&lt;IF(C1876="LNG Anbindungsanlagen gemäß separater Festlegung",2022,2023)),$AC1876,$AA1876),0)</f>
        <v>0</v>
      </c>
      <c r="AI1876" s="49">
        <f>IFERROR(IF(OR($W1876&lt;&gt;"Ja",VLOOKUP($C1876,Listen!$A$2:$F$45,6,0)="Nein"),$AC1876,$AB1876),0)</f>
        <v>0</v>
      </c>
      <c r="AJ1876" s="49">
        <f>IFERROR(IF(OR($W1876&lt;&gt;"Ja",VLOOKUP($C1876,Listen!$A$2:$F$45,6,0)="Nein"),$AC1876,$AB1876),0)</f>
        <v>0</v>
      </c>
      <c r="AK1876" s="49">
        <f>IFERROR(IF(OR($W1876&lt;&gt;"Ja",VLOOKUP($C1876,Listen!$A$2:$F$45,6,0)="Nein"),$AC1876,$AB1876),0)</f>
        <v>0</v>
      </c>
      <c r="AL1876" s="51">
        <f t="shared" si="615"/>
        <v>0</v>
      </c>
      <c r="AM1876" s="296">
        <f>IFERROR(IF(VLOOKUP($C1876,Listen!$A$2:$F$45,6,0)="Ja",MAX(BC1876:BD1876),D_SAV!$BC1876),0)</f>
        <v>0</v>
      </c>
      <c r="AN1876" s="51">
        <f t="shared" si="616"/>
        <v>0</v>
      </c>
      <c r="AP1876" s="304">
        <f t="shared" si="617"/>
        <v>0</v>
      </c>
      <c r="AQ1876" s="304">
        <f t="shared" si="618"/>
        <v>0</v>
      </c>
      <c r="AR1876" s="304">
        <f t="shared" si="619"/>
        <v>0</v>
      </c>
      <c r="AS1876" s="304">
        <f t="shared" si="620"/>
        <v>0</v>
      </c>
      <c r="AT1876" s="304">
        <f t="shared" si="621"/>
        <v>0</v>
      </c>
      <c r="AU1876" s="304">
        <f t="shared" si="622"/>
        <v>0</v>
      </c>
      <c r="AV1876" s="304">
        <f t="shared" si="623"/>
        <v>0</v>
      </c>
      <c r="AW1876" s="304">
        <f t="shared" si="624"/>
        <v>0</v>
      </c>
      <c r="AX1876" s="304">
        <f t="shared" si="625"/>
        <v>0</v>
      </c>
      <c r="AY1876" s="304">
        <f t="shared" si="626"/>
        <v>0</v>
      </c>
      <c r="AZ1876" s="304">
        <f t="shared" si="627"/>
        <v>0</v>
      </c>
      <c r="BA1876" s="304">
        <f t="shared" si="628"/>
        <v>0</v>
      </c>
      <c r="BB1876" s="304">
        <f t="shared" si="629"/>
        <v>0</v>
      </c>
      <c r="BC1876" s="304">
        <f t="shared" si="630"/>
        <v>0</v>
      </c>
      <c r="BD1876" s="304">
        <f t="shared" si="631"/>
        <v>0</v>
      </c>
      <c r="BE1876" s="304">
        <f>IFERROR(IF(VLOOKUP($C1876,Listen!$A$2:$F$45,6,0)="Ja",BB1876-MAX(BC1876:BD1876),BB1876-BC1876),0)</f>
        <v>0</v>
      </c>
    </row>
    <row r="1877" spans="1:57" x14ac:dyDescent="0.25">
      <c r="A1877" s="320" t="str">
        <f>IF(AND(D1877&lt;&gt;0,C1877&lt;&gt;0,E1877&lt;&gt;0),IF(B1877&lt;&gt;0,CONCATENATE(B1877,"-AGr",VLOOKUP(C1877,Listen!$A$2:$D$45,4,FALSE),"-",D1877,"-",E1877,),CONCATENATE("AGr",VLOOKUP(C1877,Listen!$A$2:$D$45,4,FALSE),"-",D1877,"-",E1877)),"keine vollständige ID")</f>
        <v>keine vollständige ID</v>
      </c>
      <c r="B1877" s="301"/>
      <c r="C1877" s="287"/>
      <c r="D1877" s="34"/>
      <c r="E1877" s="306"/>
      <c r="F1877" s="116"/>
      <c r="G1877" s="17"/>
      <c r="H1877" s="17"/>
      <c r="I1877" s="17"/>
      <c r="J1877" s="17"/>
      <c r="K1877" s="17"/>
      <c r="L1877" s="17"/>
      <c r="M1877" s="17"/>
      <c r="N1877" s="17"/>
      <c r="O1877" s="116"/>
      <c r="P1877" s="117">
        <f>IF(D1877&gt;A_Stammdaten!$B$12,0,SUM(G1877,H1877,J1877,L1877:M1877)-SUM(I1877,K1877,N1877:O1877))</f>
        <v>0</v>
      </c>
      <c r="Q1877" s="17"/>
      <c r="R1877" s="17"/>
      <c r="S1877" s="17"/>
      <c r="T1877" s="17"/>
      <c r="U1877" s="62">
        <f t="shared" si="611"/>
        <v>0</v>
      </c>
      <c r="V1877" s="34"/>
      <c r="W1877" s="34"/>
      <c r="X1877" s="34"/>
      <c r="Y1877" s="34"/>
      <c r="Z1877" s="34"/>
      <c r="AA1877" s="63" t="str">
        <f t="shared" si="612"/>
        <v>-</v>
      </c>
      <c r="AB1877" s="63" t="str">
        <f t="shared" si="613"/>
        <v>-</v>
      </c>
      <c r="AC1877" s="63">
        <f>IF(ISBLANK($C1877),0,VLOOKUP($C1877,Listen!$A$2:$C$45,2,FALSE))</f>
        <v>0</v>
      </c>
      <c r="AD1877" s="63">
        <f>IF(ISBLANK($C1877),0,VLOOKUP($C1877,Listen!$A$2:$C$45,3,FALSE))</f>
        <v>0</v>
      </c>
      <c r="AE1877" s="49">
        <f t="shared" si="614"/>
        <v>0</v>
      </c>
      <c r="AF1877" s="49">
        <f t="shared" si="614"/>
        <v>0</v>
      </c>
      <c r="AG1877" s="49">
        <f>IFERROR(IF(OR($V1877&lt;&gt;"Ja",VLOOKUP($C1877,Listen!$A$2:$F$45,5,0)="Nein",D1877&lt;IF(C1877="LNG Anbindungsanlagen gemäß separater Festlegung",2022,2023)),$AC1877,$AA1877),0)</f>
        <v>0</v>
      </c>
      <c r="AH1877" s="49">
        <f>IFERROR(IF(OR($V1877&lt;&gt;"Ja",VLOOKUP($C1877,Listen!$A$2:$F$45,5,0)="Nein",D1877&lt;IF(C1877="LNG Anbindungsanlagen gemäß separater Festlegung",2022,2023)),$AC1877,$AA1877),0)</f>
        <v>0</v>
      </c>
      <c r="AI1877" s="49">
        <f>IFERROR(IF(OR($W1877&lt;&gt;"Ja",VLOOKUP($C1877,Listen!$A$2:$F$45,6,0)="Nein"),$AC1877,$AB1877),0)</f>
        <v>0</v>
      </c>
      <c r="AJ1877" s="49">
        <f>IFERROR(IF(OR($W1877&lt;&gt;"Ja",VLOOKUP($C1877,Listen!$A$2:$F$45,6,0)="Nein"),$AC1877,$AB1877),0)</f>
        <v>0</v>
      </c>
      <c r="AK1877" s="49">
        <f>IFERROR(IF(OR($W1877&lt;&gt;"Ja",VLOOKUP($C1877,Listen!$A$2:$F$45,6,0)="Nein"),$AC1877,$AB1877),0)</f>
        <v>0</v>
      </c>
      <c r="AL1877" s="51">
        <f t="shared" si="615"/>
        <v>0</v>
      </c>
      <c r="AM1877" s="296">
        <f>IFERROR(IF(VLOOKUP($C1877,Listen!$A$2:$F$45,6,0)="Ja",MAX(BC1877:BD1877),D_SAV!$BC1877),0)</f>
        <v>0</v>
      </c>
      <c r="AN1877" s="51">
        <f t="shared" si="616"/>
        <v>0</v>
      </c>
      <c r="AP1877" s="304">
        <f t="shared" si="617"/>
        <v>0</v>
      </c>
      <c r="AQ1877" s="304">
        <f t="shared" si="618"/>
        <v>0</v>
      </c>
      <c r="AR1877" s="304">
        <f t="shared" si="619"/>
        <v>0</v>
      </c>
      <c r="AS1877" s="304">
        <f t="shared" si="620"/>
        <v>0</v>
      </c>
      <c r="AT1877" s="304">
        <f t="shared" si="621"/>
        <v>0</v>
      </c>
      <c r="AU1877" s="304">
        <f t="shared" si="622"/>
        <v>0</v>
      </c>
      <c r="AV1877" s="304">
        <f t="shared" si="623"/>
        <v>0</v>
      </c>
      <c r="AW1877" s="304">
        <f t="shared" si="624"/>
        <v>0</v>
      </c>
      <c r="AX1877" s="304">
        <f t="shared" si="625"/>
        <v>0</v>
      </c>
      <c r="AY1877" s="304">
        <f t="shared" si="626"/>
        <v>0</v>
      </c>
      <c r="AZ1877" s="304">
        <f t="shared" si="627"/>
        <v>0</v>
      </c>
      <c r="BA1877" s="304">
        <f t="shared" si="628"/>
        <v>0</v>
      </c>
      <c r="BB1877" s="304">
        <f t="shared" si="629"/>
        <v>0</v>
      </c>
      <c r="BC1877" s="304">
        <f t="shared" si="630"/>
        <v>0</v>
      </c>
      <c r="BD1877" s="304">
        <f t="shared" si="631"/>
        <v>0</v>
      </c>
      <c r="BE1877" s="304">
        <f>IFERROR(IF(VLOOKUP($C1877,Listen!$A$2:$F$45,6,0)="Ja",BB1877-MAX(BC1877:BD1877),BB1877-BC1877),0)</f>
        <v>0</v>
      </c>
    </row>
    <row r="1878" spans="1:57" x14ac:dyDescent="0.25">
      <c r="A1878" s="320" t="str">
        <f>IF(AND(D1878&lt;&gt;0,C1878&lt;&gt;0,E1878&lt;&gt;0),IF(B1878&lt;&gt;0,CONCATENATE(B1878,"-AGr",VLOOKUP(C1878,Listen!$A$2:$D$45,4,FALSE),"-",D1878,"-",E1878,),CONCATENATE("AGr",VLOOKUP(C1878,Listen!$A$2:$D$45,4,FALSE),"-",D1878,"-",E1878)),"keine vollständige ID")</f>
        <v>keine vollständige ID</v>
      </c>
      <c r="B1878" s="301"/>
      <c r="C1878" s="287"/>
      <c r="D1878" s="34"/>
      <c r="E1878" s="306"/>
      <c r="F1878" s="116"/>
      <c r="G1878" s="17"/>
      <c r="H1878" s="17"/>
      <c r="I1878" s="17"/>
      <c r="J1878" s="17"/>
      <c r="K1878" s="17"/>
      <c r="L1878" s="17"/>
      <c r="M1878" s="17"/>
      <c r="N1878" s="17"/>
      <c r="O1878" s="116"/>
      <c r="P1878" s="117">
        <f>IF(D1878&gt;A_Stammdaten!$B$12,0,SUM(G1878,H1878,J1878,L1878:M1878)-SUM(I1878,K1878,N1878:O1878))</f>
        <v>0</v>
      </c>
      <c r="Q1878" s="17"/>
      <c r="R1878" s="17"/>
      <c r="S1878" s="17"/>
      <c r="T1878" s="17"/>
      <c r="U1878" s="62">
        <f t="shared" si="611"/>
        <v>0</v>
      </c>
      <c r="V1878" s="34"/>
      <c r="W1878" s="34"/>
      <c r="X1878" s="34"/>
      <c r="Y1878" s="34"/>
      <c r="Z1878" s="34"/>
      <c r="AA1878" s="63" t="str">
        <f t="shared" si="612"/>
        <v>-</v>
      </c>
      <c r="AB1878" s="63" t="str">
        <f t="shared" si="613"/>
        <v>-</v>
      </c>
      <c r="AC1878" s="63">
        <f>IF(ISBLANK($C1878),0,VLOOKUP($C1878,Listen!$A$2:$C$45,2,FALSE))</f>
        <v>0</v>
      </c>
      <c r="AD1878" s="63">
        <f>IF(ISBLANK($C1878),0,VLOOKUP($C1878,Listen!$A$2:$C$45,3,FALSE))</f>
        <v>0</v>
      </c>
      <c r="AE1878" s="49">
        <f t="shared" si="614"/>
        <v>0</v>
      </c>
      <c r="AF1878" s="49">
        <f t="shared" si="614"/>
        <v>0</v>
      </c>
      <c r="AG1878" s="49">
        <f>IFERROR(IF(OR($V1878&lt;&gt;"Ja",VLOOKUP($C1878,Listen!$A$2:$F$45,5,0)="Nein",D1878&lt;IF(C1878="LNG Anbindungsanlagen gemäß separater Festlegung",2022,2023)),$AC1878,$AA1878),0)</f>
        <v>0</v>
      </c>
      <c r="AH1878" s="49">
        <f>IFERROR(IF(OR($V1878&lt;&gt;"Ja",VLOOKUP($C1878,Listen!$A$2:$F$45,5,0)="Nein",D1878&lt;IF(C1878="LNG Anbindungsanlagen gemäß separater Festlegung",2022,2023)),$AC1878,$AA1878),0)</f>
        <v>0</v>
      </c>
      <c r="AI1878" s="49">
        <f>IFERROR(IF(OR($W1878&lt;&gt;"Ja",VLOOKUP($C1878,Listen!$A$2:$F$45,6,0)="Nein"),$AC1878,$AB1878),0)</f>
        <v>0</v>
      </c>
      <c r="AJ1878" s="49">
        <f>IFERROR(IF(OR($W1878&lt;&gt;"Ja",VLOOKUP($C1878,Listen!$A$2:$F$45,6,0)="Nein"),$AC1878,$AB1878),0)</f>
        <v>0</v>
      </c>
      <c r="AK1878" s="49">
        <f>IFERROR(IF(OR($W1878&lt;&gt;"Ja",VLOOKUP($C1878,Listen!$A$2:$F$45,6,0)="Nein"),$AC1878,$AB1878),0)</f>
        <v>0</v>
      </c>
      <c r="AL1878" s="51">
        <f t="shared" si="615"/>
        <v>0</v>
      </c>
      <c r="AM1878" s="296">
        <f>IFERROR(IF(VLOOKUP($C1878,Listen!$A$2:$F$45,6,0)="Ja",MAX(BC1878:BD1878),D_SAV!$BC1878),0)</f>
        <v>0</v>
      </c>
      <c r="AN1878" s="51">
        <f t="shared" si="616"/>
        <v>0</v>
      </c>
      <c r="AP1878" s="304">
        <f t="shared" si="617"/>
        <v>0</v>
      </c>
      <c r="AQ1878" s="304">
        <f t="shared" si="618"/>
        <v>0</v>
      </c>
      <c r="AR1878" s="304">
        <f t="shared" si="619"/>
        <v>0</v>
      </c>
      <c r="AS1878" s="304">
        <f t="shared" si="620"/>
        <v>0</v>
      </c>
      <c r="AT1878" s="304">
        <f t="shared" si="621"/>
        <v>0</v>
      </c>
      <c r="AU1878" s="304">
        <f t="shared" si="622"/>
        <v>0</v>
      </c>
      <c r="AV1878" s="304">
        <f t="shared" si="623"/>
        <v>0</v>
      </c>
      <c r="AW1878" s="304">
        <f t="shared" si="624"/>
        <v>0</v>
      </c>
      <c r="AX1878" s="304">
        <f t="shared" si="625"/>
        <v>0</v>
      </c>
      <c r="AY1878" s="304">
        <f t="shared" si="626"/>
        <v>0</v>
      </c>
      <c r="AZ1878" s="304">
        <f t="shared" si="627"/>
        <v>0</v>
      </c>
      <c r="BA1878" s="304">
        <f t="shared" si="628"/>
        <v>0</v>
      </c>
      <c r="BB1878" s="304">
        <f t="shared" si="629"/>
        <v>0</v>
      </c>
      <c r="BC1878" s="304">
        <f t="shared" si="630"/>
        <v>0</v>
      </c>
      <c r="BD1878" s="304">
        <f t="shared" si="631"/>
        <v>0</v>
      </c>
      <c r="BE1878" s="304">
        <f>IFERROR(IF(VLOOKUP($C1878,Listen!$A$2:$F$45,6,0)="Ja",BB1878-MAX(BC1878:BD1878),BB1878-BC1878),0)</f>
        <v>0</v>
      </c>
    </row>
    <row r="1879" spans="1:57" x14ac:dyDescent="0.25">
      <c r="A1879" s="320" t="str">
        <f>IF(AND(D1879&lt;&gt;0,C1879&lt;&gt;0,E1879&lt;&gt;0),IF(B1879&lt;&gt;0,CONCATENATE(B1879,"-AGr",VLOOKUP(C1879,Listen!$A$2:$D$45,4,FALSE),"-",D1879,"-",E1879,),CONCATENATE("AGr",VLOOKUP(C1879,Listen!$A$2:$D$45,4,FALSE),"-",D1879,"-",E1879)),"keine vollständige ID")</f>
        <v>keine vollständige ID</v>
      </c>
      <c r="B1879" s="301"/>
      <c r="C1879" s="287"/>
      <c r="D1879" s="34"/>
      <c r="E1879" s="306"/>
      <c r="F1879" s="116"/>
      <c r="G1879" s="17"/>
      <c r="H1879" s="17"/>
      <c r="I1879" s="17"/>
      <c r="J1879" s="17"/>
      <c r="K1879" s="17"/>
      <c r="L1879" s="17"/>
      <c r="M1879" s="17"/>
      <c r="N1879" s="17"/>
      <c r="O1879" s="116"/>
      <c r="P1879" s="117">
        <f>IF(D1879&gt;A_Stammdaten!$B$12,0,SUM(G1879,H1879,J1879,L1879:M1879)-SUM(I1879,K1879,N1879:O1879))</f>
        <v>0</v>
      </c>
      <c r="Q1879" s="17"/>
      <c r="R1879" s="17"/>
      <c r="S1879" s="17"/>
      <c r="T1879" s="17"/>
      <c r="U1879" s="62">
        <f t="shared" si="611"/>
        <v>0</v>
      </c>
      <c r="V1879" s="34"/>
      <c r="W1879" s="34"/>
      <c r="X1879" s="34"/>
      <c r="Y1879" s="34"/>
      <c r="Z1879" s="34"/>
      <c r="AA1879" s="63" t="str">
        <f t="shared" si="612"/>
        <v>-</v>
      </c>
      <c r="AB1879" s="63" t="str">
        <f t="shared" si="613"/>
        <v>-</v>
      </c>
      <c r="AC1879" s="63">
        <f>IF(ISBLANK($C1879),0,VLOOKUP($C1879,Listen!$A$2:$C$45,2,FALSE))</f>
        <v>0</v>
      </c>
      <c r="AD1879" s="63">
        <f>IF(ISBLANK($C1879),0,VLOOKUP($C1879,Listen!$A$2:$C$45,3,FALSE))</f>
        <v>0</v>
      </c>
      <c r="AE1879" s="49">
        <f t="shared" si="614"/>
        <v>0</v>
      </c>
      <c r="AF1879" s="49">
        <f t="shared" si="614"/>
        <v>0</v>
      </c>
      <c r="AG1879" s="49">
        <f>IFERROR(IF(OR($V1879&lt;&gt;"Ja",VLOOKUP($C1879,Listen!$A$2:$F$45,5,0)="Nein",D1879&lt;IF(C1879="LNG Anbindungsanlagen gemäß separater Festlegung",2022,2023)),$AC1879,$AA1879),0)</f>
        <v>0</v>
      </c>
      <c r="AH1879" s="49">
        <f>IFERROR(IF(OR($V1879&lt;&gt;"Ja",VLOOKUP($C1879,Listen!$A$2:$F$45,5,0)="Nein",D1879&lt;IF(C1879="LNG Anbindungsanlagen gemäß separater Festlegung",2022,2023)),$AC1879,$AA1879),0)</f>
        <v>0</v>
      </c>
      <c r="AI1879" s="49">
        <f>IFERROR(IF(OR($W1879&lt;&gt;"Ja",VLOOKUP($C1879,Listen!$A$2:$F$45,6,0)="Nein"),$AC1879,$AB1879),0)</f>
        <v>0</v>
      </c>
      <c r="AJ1879" s="49">
        <f>IFERROR(IF(OR($W1879&lt;&gt;"Ja",VLOOKUP($C1879,Listen!$A$2:$F$45,6,0)="Nein"),$AC1879,$AB1879),0)</f>
        <v>0</v>
      </c>
      <c r="AK1879" s="49">
        <f>IFERROR(IF(OR($W1879&lt;&gt;"Ja",VLOOKUP($C1879,Listen!$A$2:$F$45,6,0)="Nein"),$AC1879,$AB1879),0)</f>
        <v>0</v>
      </c>
      <c r="AL1879" s="51">
        <f t="shared" si="615"/>
        <v>0</v>
      </c>
      <c r="AM1879" s="296">
        <f>IFERROR(IF(VLOOKUP($C1879,Listen!$A$2:$F$45,6,0)="Ja",MAX(BC1879:BD1879),D_SAV!$BC1879),0)</f>
        <v>0</v>
      </c>
      <c r="AN1879" s="51">
        <f t="shared" si="616"/>
        <v>0</v>
      </c>
      <c r="AP1879" s="304">
        <f t="shared" si="617"/>
        <v>0</v>
      </c>
      <c r="AQ1879" s="304">
        <f t="shared" si="618"/>
        <v>0</v>
      </c>
      <c r="AR1879" s="304">
        <f t="shared" si="619"/>
        <v>0</v>
      </c>
      <c r="AS1879" s="304">
        <f t="shared" si="620"/>
        <v>0</v>
      </c>
      <c r="AT1879" s="304">
        <f t="shared" si="621"/>
        <v>0</v>
      </c>
      <c r="AU1879" s="304">
        <f t="shared" si="622"/>
        <v>0</v>
      </c>
      <c r="AV1879" s="304">
        <f t="shared" si="623"/>
        <v>0</v>
      </c>
      <c r="AW1879" s="304">
        <f t="shared" si="624"/>
        <v>0</v>
      </c>
      <c r="AX1879" s="304">
        <f t="shared" si="625"/>
        <v>0</v>
      </c>
      <c r="AY1879" s="304">
        <f t="shared" si="626"/>
        <v>0</v>
      </c>
      <c r="AZ1879" s="304">
        <f t="shared" si="627"/>
        <v>0</v>
      </c>
      <c r="BA1879" s="304">
        <f t="shared" si="628"/>
        <v>0</v>
      </c>
      <c r="BB1879" s="304">
        <f t="shared" si="629"/>
        <v>0</v>
      </c>
      <c r="BC1879" s="304">
        <f t="shared" si="630"/>
        <v>0</v>
      </c>
      <c r="BD1879" s="304">
        <f t="shared" si="631"/>
        <v>0</v>
      </c>
      <c r="BE1879" s="304">
        <f>IFERROR(IF(VLOOKUP($C1879,Listen!$A$2:$F$45,6,0)="Ja",BB1879-MAX(BC1879:BD1879),BB1879-BC1879),0)</f>
        <v>0</v>
      </c>
    </row>
    <row r="1880" spans="1:57" x14ac:dyDescent="0.25">
      <c r="A1880" s="320" t="str">
        <f>IF(AND(D1880&lt;&gt;0,C1880&lt;&gt;0,E1880&lt;&gt;0),IF(B1880&lt;&gt;0,CONCATENATE(B1880,"-AGr",VLOOKUP(C1880,Listen!$A$2:$D$45,4,FALSE),"-",D1880,"-",E1880,),CONCATENATE("AGr",VLOOKUP(C1880,Listen!$A$2:$D$45,4,FALSE),"-",D1880,"-",E1880)),"keine vollständige ID")</f>
        <v>keine vollständige ID</v>
      </c>
      <c r="B1880" s="301"/>
      <c r="C1880" s="287"/>
      <c r="D1880" s="34"/>
      <c r="E1880" s="306"/>
      <c r="F1880" s="116"/>
      <c r="G1880" s="17"/>
      <c r="H1880" s="17"/>
      <c r="I1880" s="17"/>
      <c r="J1880" s="17"/>
      <c r="K1880" s="17"/>
      <c r="L1880" s="17"/>
      <c r="M1880" s="17"/>
      <c r="N1880" s="17"/>
      <c r="O1880" s="116"/>
      <c r="P1880" s="117">
        <f>IF(D1880&gt;A_Stammdaten!$B$12,0,SUM(G1880,H1880,J1880,L1880:M1880)-SUM(I1880,K1880,N1880:O1880))</f>
        <v>0</v>
      </c>
      <c r="Q1880" s="17"/>
      <c r="R1880" s="17"/>
      <c r="S1880" s="17"/>
      <c r="T1880" s="17"/>
      <c r="U1880" s="62">
        <f t="shared" si="611"/>
        <v>0</v>
      </c>
      <c r="V1880" s="34"/>
      <c r="W1880" s="34"/>
      <c r="X1880" s="34"/>
      <c r="Y1880" s="34"/>
      <c r="Z1880" s="34"/>
      <c r="AA1880" s="63" t="str">
        <f t="shared" si="612"/>
        <v>-</v>
      </c>
      <c r="AB1880" s="63" t="str">
        <f t="shared" si="613"/>
        <v>-</v>
      </c>
      <c r="AC1880" s="63">
        <f>IF(ISBLANK($C1880),0,VLOOKUP($C1880,Listen!$A$2:$C$45,2,FALSE))</f>
        <v>0</v>
      </c>
      <c r="AD1880" s="63">
        <f>IF(ISBLANK($C1880),0,VLOOKUP($C1880,Listen!$A$2:$C$45,3,FALSE))</f>
        <v>0</v>
      </c>
      <c r="AE1880" s="49">
        <f t="shared" si="614"/>
        <v>0</v>
      </c>
      <c r="AF1880" s="49">
        <f t="shared" si="614"/>
        <v>0</v>
      </c>
      <c r="AG1880" s="49">
        <f>IFERROR(IF(OR($V1880&lt;&gt;"Ja",VLOOKUP($C1880,Listen!$A$2:$F$45,5,0)="Nein",D1880&lt;IF(C1880="LNG Anbindungsanlagen gemäß separater Festlegung",2022,2023)),$AC1880,$AA1880),0)</f>
        <v>0</v>
      </c>
      <c r="AH1880" s="49">
        <f>IFERROR(IF(OR($V1880&lt;&gt;"Ja",VLOOKUP($C1880,Listen!$A$2:$F$45,5,0)="Nein",D1880&lt;IF(C1880="LNG Anbindungsanlagen gemäß separater Festlegung",2022,2023)),$AC1880,$AA1880),0)</f>
        <v>0</v>
      </c>
      <c r="AI1880" s="49">
        <f>IFERROR(IF(OR($W1880&lt;&gt;"Ja",VLOOKUP($C1880,Listen!$A$2:$F$45,6,0)="Nein"),$AC1880,$AB1880),0)</f>
        <v>0</v>
      </c>
      <c r="AJ1880" s="49">
        <f>IFERROR(IF(OR($W1880&lt;&gt;"Ja",VLOOKUP($C1880,Listen!$A$2:$F$45,6,0)="Nein"),$AC1880,$AB1880),0)</f>
        <v>0</v>
      </c>
      <c r="AK1880" s="49">
        <f>IFERROR(IF(OR($W1880&lt;&gt;"Ja",VLOOKUP($C1880,Listen!$A$2:$F$45,6,0)="Nein"),$AC1880,$AB1880),0)</f>
        <v>0</v>
      </c>
      <c r="AL1880" s="51">
        <f t="shared" si="615"/>
        <v>0</v>
      </c>
      <c r="AM1880" s="296">
        <f>IFERROR(IF(VLOOKUP($C1880,Listen!$A$2:$F$45,6,0)="Ja",MAX(BC1880:BD1880),D_SAV!$BC1880),0)</f>
        <v>0</v>
      </c>
      <c r="AN1880" s="51">
        <f t="shared" si="616"/>
        <v>0</v>
      </c>
      <c r="AP1880" s="304">
        <f t="shared" si="617"/>
        <v>0</v>
      </c>
      <c r="AQ1880" s="304">
        <f t="shared" si="618"/>
        <v>0</v>
      </c>
      <c r="AR1880" s="304">
        <f t="shared" si="619"/>
        <v>0</v>
      </c>
      <c r="AS1880" s="304">
        <f t="shared" si="620"/>
        <v>0</v>
      </c>
      <c r="AT1880" s="304">
        <f t="shared" si="621"/>
        <v>0</v>
      </c>
      <c r="AU1880" s="304">
        <f t="shared" si="622"/>
        <v>0</v>
      </c>
      <c r="AV1880" s="304">
        <f t="shared" si="623"/>
        <v>0</v>
      </c>
      <c r="AW1880" s="304">
        <f t="shared" si="624"/>
        <v>0</v>
      </c>
      <c r="AX1880" s="304">
        <f t="shared" si="625"/>
        <v>0</v>
      </c>
      <c r="AY1880" s="304">
        <f t="shared" si="626"/>
        <v>0</v>
      </c>
      <c r="AZ1880" s="304">
        <f t="shared" si="627"/>
        <v>0</v>
      </c>
      <c r="BA1880" s="304">
        <f t="shared" si="628"/>
        <v>0</v>
      </c>
      <c r="BB1880" s="304">
        <f t="shared" si="629"/>
        <v>0</v>
      </c>
      <c r="BC1880" s="304">
        <f t="shared" si="630"/>
        <v>0</v>
      </c>
      <c r="BD1880" s="304">
        <f t="shared" si="631"/>
        <v>0</v>
      </c>
      <c r="BE1880" s="304">
        <f>IFERROR(IF(VLOOKUP($C1880,Listen!$A$2:$F$45,6,0)="Ja",BB1880-MAX(BC1880:BD1880),BB1880-BC1880),0)</f>
        <v>0</v>
      </c>
    </row>
    <row r="1881" spans="1:57" x14ac:dyDescent="0.25">
      <c r="A1881" s="320" t="str">
        <f>IF(AND(D1881&lt;&gt;0,C1881&lt;&gt;0,E1881&lt;&gt;0),IF(B1881&lt;&gt;0,CONCATENATE(B1881,"-AGr",VLOOKUP(C1881,Listen!$A$2:$D$45,4,FALSE),"-",D1881,"-",E1881,),CONCATENATE("AGr",VLOOKUP(C1881,Listen!$A$2:$D$45,4,FALSE),"-",D1881,"-",E1881)),"keine vollständige ID")</f>
        <v>keine vollständige ID</v>
      </c>
      <c r="B1881" s="301"/>
      <c r="C1881" s="287"/>
      <c r="D1881" s="34"/>
      <c r="E1881" s="306"/>
      <c r="F1881" s="116"/>
      <c r="G1881" s="17"/>
      <c r="H1881" s="17"/>
      <c r="I1881" s="17"/>
      <c r="J1881" s="17"/>
      <c r="K1881" s="17"/>
      <c r="L1881" s="17"/>
      <c r="M1881" s="17"/>
      <c r="N1881" s="17"/>
      <c r="O1881" s="116"/>
      <c r="P1881" s="117">
        <f>IF(D1881&gt;A_Stammdaten!$B$12,0,SUM(G1881,H1881,J1881,L1881:M1881)-SUM(I1881,K1881,N1881:O1881))</f>
        <v>0</v>
      </c>
      <c r="Q1881" s="17"/>
      <c r="R1881" s="17"/>
      <c r="S1881" s="17"/>
      <c r="T1881" s="17"/>
      <c r="U1881" s="62">
        <f t="shared" si="611"/>
        <v>0</v>
      </c>
      <c r="V1881" s="34"/>
      <c r="W1881" s="34"/>
      <c r="X1881" s="34"/>
      <c r="Y1881" s="34"/>
      <c r="Z1881" s="34"/>
      <c r="AA1881" s="63" t="str">
        <f t="shared" si="612"/>
        <v>-</v>
      </c>
      <c r="AB1881" s="63" t="str">
        <f t="shared" si="613"/>
        <v>-</v>
      </c>
      <c r="AC1881" s="63">
        <f>IF(ISBLANK($C1881),0,VLOOKUP($C1881,Listen!$A$2:$C$45,2,FALSE))</f>
        <v>0</v>
      </c>
      <c r="AD1881" s="63">
        <f>IF(ISBLANK($C1881),0,VLOOKUP($C1881,Listen!$A$2:$C$45,3,FALSE))</f>
        <v>0</v>
      </c>
      <c r="AE1881" s="49">
        <f t="shared" si="614"/>
        <v>0</v>
      </c>
      <c r="AF1881" s="49">
        <f t="shared" si="614"/>
        <v>0</v>
      </c>
      <c r="AG1881" s="49">
        <f>IFERROR(IF(OR($V1881&lt;&gt;"Ja",VLOOKUP($C1881,Listen!$A$2:$F$45,5,0)="Nein",D1881&lt;IF(C1881="LNG Anbindungsanlagen gemäß separater Festlegung",2022,2023)),$AC1881,$AA1881),0)</f>
        <v>0</v>
      </c>
      <c r="AH1881" s="49">
        <f>IFERROR(IF(OR($V1881&lt;&gt;"Ja",VLOOKUP($C1881,Listen!$A$2:$F$45,5,0)="Nein",D1881&lt;IF(C1881="LNG Anbindungsanlagen gemäß separater Festlegung",2022,2023)),$AC1881,$AA1881),0)</f>
        <v>0</v>
      </c>
      <c r="AI1881" s="49">
        <f>IFERROR(IF(OR($W1881&lt;&gt;"Ja",VLOOKUP($C1881,Listen!$A$2:$F$45,6,0)="Nein"),$AC1881,$AB1881),0)</f>
        <v>0</v>
      </c>
      <c r="AJ1881" s="49">
        <f>IFERROR(IF(OR($W1881&lt;&gt;"Ja",VLOOKUP($C1881,Listen!$A$2:$F$45,6,0)="Nein"),$AC1881,$AB1881),0)</f>
        <v>0</v>
      </c>
      <c r="AK1881" s="49">
        <f>IFERROR(IF(OR($W1881&lt;&gt;"Ja",VLOOKUP($C1881,Listen!$A$2:$F$45,6,0)="Nein"),$AC1881,$AB1881),0)</f>
        <v>0</v>
      </c>
      <c r="AL1881" s="51">
        <f t="shared" si="615"/>
        <v>0</v>
      </c>
      <c r="AM1881" s="296">
        <f>IFERROR(IF(VLOOKUP($C1881,Listen!$A$2:$F$45,6,0)="Ja",MAX(BC1881:BD1881),D_SAV!$BC1881),0)</f>
        <v>0</v>
      </c>
      <c r="AN1881" s="51">
        <f t="shared" si="616"/>
        <v>0</v>
      </c>
      <c r="AP1881" s="304">
        <f t="shared" si="617"/>
        <v>0</v>
      </c>
      <c r="AQ1881" s="304">
        <f t="shared" si="618"/>
        <v>0</v>
      </c>
      <c r="AR1881" s="304">
        <f t="shared" si="619"/>
        <v>0</v>
      </c>
      <c r="AS1881" s="304">
        <f t="shared" si="620"/>
        <v>0</v>
      </c>
      <c r="AT1881" s="304">
        <f t="shared" si="621"/>
        <v>0</v>
      </c>
      <c r="AU1881" s="304">
        <f t="shared" si="622"/>
        <v>0</v>
      </c>
      <c r="AV1881" s="304">
        <f t="shared" si="623"/>
        <v>0</v>
      </c>
      <c r="AW1881" s="304">
        <f t="shared" si="624"/>
        <v>0</v>
      </c>
      <c r="AX1881" s="304">
        <f t="shared" si="625"/>
        <v>0</v>
      </c>
      <c r="AY1881" s="304">
        <f t="shared" si="626"/>
        <v>0</v>
      </c>
      <c r="AZ1881" s="304">
        <f t="shared" si="627"/>
        <v>0</v>
      </c>
      <c r="BA1881" s="304">
        <f t="shared" si="628"/>
        <v>0</v>
      </c>
      <c r="BB1881" s="304">
        <f t="shared" si="629"/>
        <v>0</v>
      </c>
      <c r="BC1881" s="304">
        <f t="shared" si="630"/>
        <v>0</v>
      </c>
      <c r="BD1881" s="304">
        <f t="shared" si="631"/>
        <v>0</v>
      </c>
      <c r="BE1881" s="304">
        <f>IFERROR(IF(VLOOKUP($C1881,Listen!$A$2:$F$45,6,0)="Ja",BB1881-MAX(BC1881:BD1881),BB1881-BC1881),0)</f>
        <v>0</v>
      </c>
    </row>
    <row r="1882" spans="1:57" x14ac:dyDescent="0.25">
      <c r="A1882" s="320" t="str">
        <f>IF(AND(D1882&lt;&gt;0,C1882&lt;&gt;0,E1882&lt;&gt;0),IF(B1882&lt;&gt;0,CONCATENATE(B1882,"-AGr",VLOOKUP(C1882,Listen!$A$2:$D$45,4,FALSE),"-",D1882,"-",E1882,),CONCATENATE("AGr",VLOOKUP(C1882,Listen!$A$2:$D$45,4,FALSE),"-",D1882,"-",E1882)),"keine vollständige ID")</f>
        <v>keine vollständige ID</v>
      </c>
      <c r="B1882" s="301"/>
      <c r="C1882" s="287"/>
      <c r="D1882" s="34"/>
      <c r="E1882" s="306"/>
      <c r="F1882" s="116"/>
      <c r="G1882" s="17"/>
      <c r="H1882" s="17"/>
      <c r="I1882" s="17"/>
      <c r="J1882" s="17"/>
      <c r="K1882" s="17"/>
      <c r="L1882" s="17"/>
      <c r="M1882" s="17"/>
      <c r="N1882" s="17"/>
      <c r="O1882" s="116"/>
      <c r="P1882" s="117">
        <f>IF(D1882&gt;A_Stammdaten!$B$12,0,SUM(G1882,H1882,J1882,L1882:M1882)-SUM(I1882,K1882,N1882:O1882))</f>
        <v>0</v>
      </c>
      <c r="Q1882" s="17"/>
      <c r="R1882" s="17"/>
      <c r="S1882" s="17"/>
      <c r="T1882" s="17"/>
      <c r="U1882" s="62">
        <f t="shared" si="611"/>
        <v>0</v>
      </c>
      <c r="V1882" s="34"/>
      <c r="W1882" s="34"/>
      <c r="X1882" s="34"/>
      <c r="Y1882" s="34"/>
      <c r="Z1882" s="34"/>
      <c r="AA1882" s="63" t="str">
        <f t="shared" si="612"/>
        <v>-</v>
      </c>
      <c r="AB1882" s="63" t="str">
        <f t="shared" si="613"/>
        <v>-</v>
      </c>
      <c r="AC1882" s="63">
        <f>IF(ISBLANK($C1882),0,VLOOKUP($C1882,Listen!$A$2:$C$45,2,FALSE))</f>
        <v>0</v>
      </c>
      <c r="AD1882" s="63">
        <f>IF(ISBLANK($C1882),0,VLOOKUP($C1882,Listen!$A$2:$C$45,3,FALSE))</f>
        <v>0</v>
      </c>
      <c r="AE1882" s="49">
        <f t="shared" si="614"/>
        <v>0</v>
      </c>
      <c r="AF1882" s="49">
        <f t="shared" si="614"/>
        <v>0</v>
      </c>
      <c r="AG1882" s="49">
        <f>IFERROR(IF(OR($V1882&lt;&gt;"Ja",VLOOKUP($C1882,Listen!$A$2:$F$45,5,0)="Nein",D1882&lt;IF(C1882="LNG Anbindungsanlagen gemäß separater Festlegung",2022,2023)),$AC1882,$AA1882),0)</f>
        <v>0</v>
      </c>
      <c r="AH1882" s="49">
        <f>IFERROR(IF(OR($V1882&lt;&gt;"Ja",VLOOKUP($C1882,Listen!$A$2:$F$45,5,0)="Nein",D1882&lt;IF(C1882="LNG Anbindungsanlagen gemäß separater Festlegung",2022,2023)),$AC1882,$AA1882),0)</f>
        <v>0</v>
      </c>
      <c r="AI1882" s="49">
        <f>IFERROR(IF(OR($W1882&lt;&gt;"Ja",VLOOKUP($C1882,Listen!$A$2:$F$45,6,0)="Nein"),$AC1882,$AB1882),0)</f>
        <v>0</v>
      </c>
      <c r="AJ1882" s="49">
        <f>IFERROR(IF(OR($W1882&lt;&gt;"Ja",VLOOKUP($C1882,Listen!$A$2:$F$45,6,0)="Nein"),$AC1882,$AB1882),0)</f>
        <v>0</v>
      </c>
      <c r="AK1882" s="49">
        <f>IFERROR(IF(OR($W1882&lt;&gt;"Ja",VLOOKUP($C1882,Listen!$A$2:$F$45,6,0)="Nein"),$AC1882,$AB1882),0)</f>
        <v>0</v>
      </c>
      <c r="AL1882" s="51">
        <f t="shared" si="615"/>
        <v>0</v>
      </c>
      <c r="AM1882" s="296">
        <f>IFERROR(IF(VLOOKUP($C1882,Listen!$A$2:$F$45,6,0)="Ja",MAX(BC1882:BD1882),D_SAV!$BC1882),0)</f>
        <v>0</v>
      </c>
      <c r="AN1882" s="51">
        <f t="shared" si="616"/>
        <v>0</v>
      </c>
      <c r="AP1882" s="304">
        <f t="shared" si="617"/>
        <v>0</v>
      </c>
      <c r="AQ1882" s="304">
        <f t="shared" si="618"/>
        <v>0</v>
      </c>
      <c r="AR1882" s="304">
        <f t="shared" si="619"/>
        <v>0</v>
      </c>
      <c r="AS1882" s="304">
        <f t="shared" si="620"/>
        <v>0</v>
      </c>
      <c r="AT1882" s="304">
        <f t="shared" si="621"/>
        <v>0</v>
      </c>
      <c r="AU1882" s="304">
        <f t="shared" si="622"/>
        <v>0</v>
      </c>
      <c r="AV1882" s="304">
        <f t="shared" si="623"/>
        <v>0</v>
      </c>
      <c r="AW1882" s="304">
        <f t="shared" si="624"/>
        <v>0</v>
      </c>
      <c r="AX1882" s="304">
        <f t="shared" si="625"/>
        <v>0</v>
      </c>
      <c r="AY1882" s="304">
        <f t="shared" si="626"/>
        <v>0</v>
      </c>
      <c r="AZ1882" s="304">
        <f t="shared" si="627"/>
        <v>0</v>
      </c>
      <c r="BA1882" s="304">
        <f t="shared" si="628"/>
        <v>0</v>
      </c>
      <c r="BB1882" s="304">
        <f t="shared" si="629"/>
        <v>0</v>
      </c>
      <c r="BC1882" s="304">
        <f t="shared" si="630"/>
        <v>0</v>
      </c>
      <c r="BD1882" s="304">
        <f t="shared" si="631"/>
        <v>0</v>
      </c>
      <c r="BE1882" s="304">
        <f>IFERROR(IF(VLOOKUP($C1882,Listen!$A$2:$F$45,6,0)="Ja",BB1882-MAX(BC1882:BD1882),BB1882-BC1882),0)</f>
        <v>0</v>
      </c>
    </row>
    <row r="1883" spans="1:57" x14ac:dyDescent="0.25">
      <c r="A1883" s="320" t="str">
        <f>IF(AND(D1883&lt;&gt;0,C1883&lt;&gt;0,E1883&lt;&gt;0),IF(B1883&lt;&gt;0,CONCATENATE(B1883,"-AGr",VLOOKUP(C1883,Listen!$A$2:$D$45,4,FALSE),"-",D1883,"-",E1883,),CONCATENATE("AGr",VLOOKUP(C1883,Listen!$A$2:$D$45,4,FALSE),"-",D1883,"-",E1883)),"keine vollständige ID")</f>
        <v>keine vollständige ID</v>
      </c>
      <c r="B1883" s="301"/>
      <c r="C1883" s="287"/>
      <c r="D1883" s="34"/>
      <c r="E1883" s="306"/>
      <c r="F1883" s="116"/>
      <c r="G1883" s="17"/>
      <c r="H1883" s="17"/>
      <c r="I1883" s="17"/>
      <c r="J1883" s="17"/>
      <c r="K1883" s="17"/>
      <c r="L1883" s="17"/>
      <c r="M1883" s="17"/>
      <c r="N1883" s="17"/>
      <c r="O1883" s="116"/>
      <c r="P1883" s="117">
        <f>IF(D1883&gt;A_Stammdaten!$B$12,0,SUM(G1883,H1883,J1883,L1883:M1883)-SUM(I1883,K1883,N1883:O1883))</f>
        <v>0</v>
      </c>
      <c r="Q1883" s="17"/>
      <c r="R1883" s="17"/>
      <c r="S1883" s="17"/>
      <c r="T1883" s="17"/>
      <c r="U1883" s="62">
        <f t="shared" si="611"/>
        <v>0</v>
      </c>
      <c r="V1883" s="34"/>
      <c r="W1883" s="34"/>
      <c r="X1883" s="34"/>
      <c r="Y1883" s="34"/>
      <c r="Z1883" s="34"/>
      <c r="AA1883" s="63" t="str">
        <f t="shared" si="612"/>
        <v>-</v>
      </c>
      <c r="AB1883" s="63" t="str">
        <f t="shared" si="613"/>
        <v>-</v>
      </c>
      <c r="AC1883" s="63">
        <f>IF(ISBLANK($C1883),0,VLOOKUP($C1883,Listen!$A$2:$C$45,2,FALSE))</f>
        <v>0</v>
      </c>
      <c r="AD1883" s="63">
        <f>IF(ISBLANK($C1883),0,VLOOKUP($C1883,Listen!$A$2:$C$45,3,FALSE))</f>
        <v>0</v>
      </c>
      <c r="AE1883" s="49">
        <f t="shared" si="614"/>
        <v>0</v>
      </c>
      <c r="AF1883" s="49">
        <f t="shared" si="614"/>
        <v>0</v>
      </c>
      <c r="AG1883" s="49">
        <f>IFERROR(IF(OR($V1883&lt;&gt;"Ja",VLOOKUP($C1883,Listen!$A$2:$F$45,5,0)="Nein",D1883&lt;IF(C1883="LNG Anbindungsanlagen gemäß separater Festlegung",2022,2023)),$AC1883,$AA1883),0)</f>
        <v>0</v>
      </c>
      <c r="AH1883" s="49">
        <f>IFERROR(IF(OR($V1883&lt;&gt;"Ja",VLOOKUP($C1883,Listen!$A$2:$F$45,5,0)="Nein",D1883&lt;IF(C1883="LNG Anbindungsanlagen gemäß separater Festlegung",2022,2023)),$AC1883,$AA1883),0)</f>
        <v>0</v>
      </c>
      <c r="AI1883" s="49">
        <f>IFERROR(IF(OR($W1883&lt;&gt;"Ja",VLOOKUP($C1883,Listen!$A$2:$F$45,6,0)="Nein"),$AC1883,$AB1883),0)</f>
        <v>0</v>
      </c>
      <c r="AJ1883" s="49">
        <f>IFERROR(IF(OR($W1883&lt;&gt;"Ja",VLOOKUP($C1883,Listen!$A$2:$F$45,6,0)="Nein"),$AC1883,$AB1883),0)</f>
        <v>0</v>
      </c>
      <c r="AK1883" s="49">
        <f>IFERROR(IF(OR($W1883&lt;&gt;"Ja",VLOOKUP($C1883,Listen!$A$2:$F$45,6,0)="Nein"),$AC1883,$AB1883),0)</f>
        <v>0</v>
      </c>
      <c r="AL1883" s="51">
        <f t="shared" si="615"/>
        <v>0</v>
      </c>
      <c r="AM1883" s="296">
        <f>IFERROR(IF(VLOOKUP($C1883,Listen!$A$2:$F$45,6,0)="Ja",MAX(BC1883:BD1883),D_SAV!$BC1883),0)</f>
        <v>0</v>
      </c>
      <c r="AN1883" s="51">
        <f t="shared" si="616"/>
        <v>0</v>
      </c>
      <c r="AP1883" s="304">
        <f t="shared" si="617"/>
        <v>0</v>
      </c>
      <c r="AQ1883" s="304">
        <f t="shared" si="618"/>
        <v>0</v>
      </c>
      <c r="AR1883" s="304">
        <f t="shared" si="619"/>
        <v>0</v>
      </c>
      <c r="AS1883" s="304">
        <f t="shared" si="620"/>
        <v>0</v>
      </c>
      <c r="AT1883" s="304">
        <f t="shared" si="621"/>
        <v>0</v>
      </c>
      <c r="AU1883" s="304">
        <f t="shared" si="622"/>
        <v>0</v>
      </c>
      <c r="AV1883" s="304">
        <f t="shared" si="623"/>
        <v>0</v>
      </c>
      <c r="AW1883" s="304">
        <f t="shared" si="624"/>
        <v>0</v>
      </c>
      <c r="AX1883" s="304">
        <f t="shared" si="625"/>
        <v>0</v>
      </c>
      <c r="AY1883" s="304">
        <f t="shared" si="626"/>
        <v>0</v>
      </c>
      <c r="AZ1883" s="304">
        <f t="shared" si="627"/>
        <v>0</v>
      </c>
      <c r="BA1883" s="304">
        <f t="shared" si="628"/>
        <v>0</v>
      </c>
      <c r="BB1883" s="304">
        <f t="shared" si="629"/>
        <v>0</v>
      </c>
      <c r="BC1883" s="304">
        <f t="shared" si="630"/>
        <v>0</v>
      </c>
      <c r="BD1883" s="304">
        <f t="shared" si="631"/>
        <v>0</v>
      </c>
      <c r="BE1883" s="304">
        <f>IFERROR(IF(VLOOKUP($C1883,Listen!$A$2:$F$45,6,0)="Ja",BB1883-MAX(BC1883:BD1883),BB1883-BC1883),0)</f>
        <v>0</v>
      </c>
    </row>
    <row r="1884" spans="1:57" x14ac:dyDescent="0.25">
      <c r="A1884" s="320" t="str">
        <f>IF(AND(D1884&lt;&gt;0,C1884&lt;&gt;0,E1884&lt;&gt;0),IF(B1884&lt;&gt;0,CONCATENATE(B1884,"-AGr",VLOOKUP(C1884,Listen!$A$2:$D$45,4,FALSE),"-",D1884,"-",E1884,),CONCATENATE("AGr",VLOOKUP(C1884,Listen!$A$2:$D$45,4,FALSE),"-",D1884,"-",E1884)),"keine vollständige ID")</f>
        <v>keine vollständige ID</v>
      </c>
      <c r="B1884" s="301"/>
      <c r="C1884" s="287"/>
      <c r="D1884" s="34"/>
      <c r="E1884" s="306"/>
      <c r="F1884" s="116"/>
      <c r="G1884" s="17"/>
      <c r="H1884" s="17"/>
      <c r="I1884" s="17"/>
      <c r="J1884" s="17"/>
      <c r="K1884" s="17"/>
      <c r="L1884" s="17"/>
      <c r="M1884" s="17"/>
      <c r="N1884" s="17"/>
      <c r="O1884" s="116"/>
      <c r="P1884" s="117">
        <f>IF(D1884&gt;A_Stammdaten!$B$12,0,SUM(G1884,H1884,J1884,L1884:M1884)-SUM(I1884,K1884,N1884:O1884))</f>
        <v>0</v>
      </c>
      <c r="Q1884" s="17"/>
      <c r="R1884" s="17"/>
      <c r="S1884" s="17"/>
      <c r="T1884" s="17"/>
      <c r="U1884" s="62">
        <f t="shared" si="611"/>
        <v>0</v>
      </c>
      <c r="V1884" s="34"/>
      <c r="W1884" s="34"/>
      <c r="X1884" s="34"/>
      <c r="Y1884" s="34"/>
      <c r="Z1884" s="34"/>
      <c r="AA1884" s="63" t="str">
        <f t="shared" si="612"/>
        <v>-</v>
      </c>
      <c r="AB1884" s="63" t="str">
        <f t="shared" si="613"/>
        <v>-</v>
      </c>
      <c r="AC1884" s="63">
        <f>IF(ISBLANK($C1884),0,VLOOKUP($C1884,Listen!$A$2:$C$45,2,FALSE))</f>
        <v>0</v>
      </c>
      <c r="AD1884" s="63">
        <f>IF(ISBLANK($C1884),0,VLOOKUP($C1884,Listen!$A$2:$C$45,3,FALSE))</f>
        <v>0</v>
      </c>
      <c r="AE1884" s="49">
        <f t="shared" si="614"/>
        <v>0</v>
      </c>
      <c r="AF1884" s="49">
        <f t="shared" si="614"/>
        <v>0</v>
      </c>
      <c r="AG1884" s="49">
        <f>IFERROR(IF(OR($V1884&lt;&gt;"Ja",VLOOKUP($C1884,Listen!$A$2:$F$45,5,0)="Nein",D1884&lt;IF(C1884="LNG Anbindungsanlagen gemäß separater Festlegung",2022,2023)),$AC1884,$AA1884),0)</f>
        <v>0</v>
      </c>
      <c r="AH1884" s="49">
        <f>IFERROR(IF(OR($V1884&lt;&gt;"Ja",VLOOKUP($C1884,Listen!$A$2:$F$45,5,0)="Nein",D1884&lt;IF(C1884="LNG Anbindungsanlagen gemäß separater Festlegung",2022,2023)),$AC1884,$AA1884),0)</f>
        <v>0</v>
      </c>
      <c r="AI1884" s="49">
        <f>IFERROR(IF(OR($W1884&lt;&gt;"Ja",VLOOKUP($C1884,Listen!$A$2:$F$45,6,0)="Nein"),$AC1884,$AB1884),0)</f>
        <v>0</v>
      </c>
      <c r="AJ1884" s="49">
        <f>IFERROR(IF(OR($W1884&lt;&gt;"Ja",VLOOKUP($C1884,Listen!$A$2:$F$45,6,0)="Nein"),$AC1884,$AB1884),0)</f>
        <v>0</v>
      </c>
      <c r="AK1884" s="49">
        <f>IFERROR(IF(OR($W1884&lt;&gt;"Ja",VLOOKUP($C1884,Listen!$A$2:$F$45,6,0)="Nein"),$AC1884,$AB1884),0)</f>
        <v>0</v>
      </c>
      <c r="AL1884" s="51">
        <f t="shared" si="615"/>
        <v>0</v>
      </c>
      <c r="AM1884" s="296">
        <f>IFERROR(IF(VLOOKUP($C1884,Listen!$A$2:$F$45,6,0)="Ja",MAX(BC1884:BD1884),D_SAV!$BC1884),0)</f>
        <v>0</v>
      </c>
      <c r="AN1884" s="51">
        <f t="shared" si="616"/>
        <v>0</v>
      </c>
      <c r="AP1884" s="304">
        <f t="shared" si="617"/>
        <v>0</v>
      </c>
      <c r="AQ1884" s="304">
        <f t="shared" si="618"/>
        <v>0</v>
      </c>
      <c r="AR1884" s="304">
        <f t="shared" si="619"/>
        <v>0</v>
      </c>
      <c r="AS1884" s="304">
        <f t="shared" si="620"/>
        <v>0</v>
      </c>
      <c r="AT1884" s="304">
        <f t="shared" si="621"/>
        <v>0</v>
      </c>
      <c r="AU1884" s="304">
        <f t="shared" si="622"/>
        <v>0</v>
      </c>
      <c r="AV1884" s="304">
        <f t="shared" si="623"/>
        <v>0</v>
      </c>
      <c r="AW1884" s="304">
        <f t="shared" si="624"/>
        <v>0</v>
      </c>
      <c r="AX1884" s="304">
        <f t="shared" si="625"/>
        <v>0</v>
      </c>
      <c r="AY1884" s="304">
        <f t="shared" si="626"/>
        <v>0</v>
      </c>
      <c r="AZ1884" s="304">
        <f t="shared" si="627"/>
        <v>0</v>
      </c>
      <c r="BA1884" s="304">
        <f t="shared" si="628"/>
        <v>0</v>
      </c>
      <c r="BB1884" s="304">
        <f t="shared" si="629"/>
        <v>0</v>
      </c>
      <c r="BC1884" s="304">
        <f t="shared" si="630"/>
        <v>0</v>
      </c>
      <c r="BD1884" s="304">
        <f t="shared" si="631"/>
        <v>0</v>
      </c>
      <c r="BE1884" s="304">
        <f>IFERROR(IF(VLOOKUP($C1884,Listen!$A$2:$F$45,6,0)="Ja",BB1884-MAX(BC1884:BD1884),BB1884-BC1884),0)</f>
        <v>0</v>
      </c>
    </row>
    <row r="1885" spans="1:57" x14ac:dyDescent="0.25">
      <c r="A1885" s="320" t="str">
        <f>IF(AND(D1885&lt;&gt;0,C1885&lt;&gt;0,E1885&lt;&gt;0),IF(B1885&lt;&gt;0,CONCATENATE(B1885,"-AGr",VLOOKUP(C1885,Listen!$A$2:$D$45,4,FALSE),"-",D1885,"-",E1885,),CONCATENATE("AGr",VLOOKUP(C1885,Listen!$A$2:$D$45,4,FALSE),"-",D1885,"-",E1885)),"keine vollständige ID")</f>
        <v>keine vollständige ID</v>
      </c>
      <c r="B1885" s="301"/>
      <c r="C1885" s="287"/>
      <c r="D1885" s="34"/>
      <c r="E1885" s="306"/>
      <c r="F1885" s="116"/>
      <c r="G1885" s="17"/>
      <c r="H1885" s="17"/>
      <c r="I1885" s="17"/>
      <c r="J1885" s="17"/>
      <c r="K1885" s="17"/>
      <c r="L1885" s="17"/>
      <c r="M1885" s="17"/>
      <c r="N1885" s="17"/>
      <c r="O1885" s="116"/>
      <c r="P1885" s="117">
        <f>IF(D1885&gt;A_Stammdaten!$B$12,0,SUM(G1885,H1885,J1885,L1885:M1885)-SUM(I1885,K1885,N1885:O1885))</f>
        <v>0</v>
      </c>
      <c r="Q1885" s="17"/>
      <c r="R1885" s="17"/>
      <c r="S1885" s="17"/>
      <c r="T1885" s="17"/>
      <c r="U1885" s="62">
        <f t="shared" si="611"/>
        <v>0</v>
      </c>
      <c r="V1885" s="34"/>
      <c r="W1885" s="34"/>
      <c r="X1885" s="34"/>
      <c r="Y1885" s="34"/>
      <c r="Z1885" s="34"/>
      <c r="AA1885" s="63" t="str">
        <f t="shared" si="612"/>
        <v>-</v>
      </c>
      <c r="AB1885" s="63" t="str">
        <f t="shared" si="613"/>
        <v>-</v>
      </c>
      <c r="AC1885" s="63">
        <f>IF(ISBLANK($C1885),0,VLOOKUP($C1885,Listen!$A$2:$C$45,2,FALSE))</f>
        <v>0</v>
      </c>
      <c r="AD1885" s="63">
        <f>IF(ISBLANK($C1885),0,VLOOKUP($C1885,Listen!$A$2:$C$45,3,FALSE))</f>
        <v>0</v>
      </c>
      <c r="AE1885" s="49">
        <f t="shared" si="614"/>
        <v>0</v>
      </c>
      <c r="AF1885" s="49">
        <f t="shared" si="614"/>
        <v>0</v>
      </c>
      <c r="AG1885" s="49">
        <f>IFERROR(IF(OR($V1885&lt;&gt;"Ja",VLOOKUP($C1885,Listen!$A$2:$F$45,5,0)="Nein",D1885&lt;IF(C1885="LNG Anbindungsanlagen gemäß separater Festlegung",2022,2023)),$AC1885,$AA1885),0)</f>
        <v>0</v>
      </c>
      <c r="AH1885" s="49">
        <f>IFERROR(IF(OR($V1885&lt;&gt;"Ja",VLOOKUP($C1885,Listen!$A$2:$F$45,5,0)="Nein",D1885&lt;IF(C1885="LNG Anbindungsanlagen gemäß separater Festlegung",2022,2023)),$AC1885,$AA1885),0)</f>
        <v>0</v>
      </c>
      <c r="AI1885" s="49">
        <f>IFERROR(IF(OR($W1885&lt;&gt;"Ja",VLOOKUP($C1885,Listen!$A$2:$F$45,6,0)="Nein"),$AC1885,$AB1885),0)</f>
        <v>0</v>
      </c>
      <c r="AJ1885" s="49">
        <f>IFERROR(IF(OR($W1885&lt;&gt;"Ja",VLOOKUP($C1885,Listen!$A$2:$F$45,6,0)="Nein"),$AC1885,$AB1885),0)</f>
        <v>0</v>
      </c>
      <c r="AK1885" s="49">
        <f>IFERROR(IF(OR($W1885&lt;&gt;"Ja",VLOOKUP($C1885,Listen!$A$2:$F$45,6,0)="Nein"),$AC1885,$AB1885),0)</f>
        <v>0</v>
      </c>
      <c r="AL1885" s="51">
        <f t="shared" si="615"/>
        <v>0</v>
      </c>
      <c r="AM1885" s="296">
        <f>IFERROR(IF(VLOOKUP($C1885,Listen!$A$2:$F$45,6,0)="Ja",MAX(BC1885:BD1885),D_SAV!$BC1885),0)</f>
        <v>0</v>
      </c>
      <c r="AN1885" s="51">
        <f t="shared" si="616"/>
        <v>0</v>
      </c>
      <c r="AP1885" s="304">
        <f t="shared" si="617"/>
        <v>0</v>
      </c>
      <c r="AQ1885" s="304">
        <f t="shared" si="618"/>
        <v>0</v>
      </c>
      <c r="AR1885" s="304">
        <f t="shared" si="619"/>
        <v>0</v>
      </c>
      <c r="AS1885" s="304">
        <f t="shared" si="620"/>
        <v>0</v>
      </c>
      <c r="AT1885" s="304">
        <f t="shared" si="621"/>
        <v>0</v>
      </c>
      <c r="AU1885" s="304">
        <f t="shared" si="622"/>
        <v>0</v>
      </c>
      <c r="AV1885" s="304">
        <f t="shared" si="623"/>
        <v>0</v>
      </c>
      <c r="AW1885" s="304">
        <f t="shared" si="624"/>
        <v>0</v>
      </c>
      <c r="AX1885" s="304">
        <f t="shared" si="625"/>
        <v>0</v>
      </c>
      <c r="AY1885" s="304">
        <f t="shared" si="626"/>
        <v>0</v>
      </c>
      <c r="AZ1885" s="304">
        <f t="shared" si="627"/>
        <v>0</v>
      </c>
      <c r="BA1885" s="304">
        <f t="shared" si="628"/>
        <v>0</v>
      </c>
      <c r="BB1885" s="304">
        <f t="shared" si="629"/>
        <v>0</v>
      </c>
      <c r="BC1885" s="304">
        <f t="shared" si="630"/>
        <v>0</v>
      </c>
      <c r="BD1885" s="304">
        <f t="shared" si="631"/>
        <v>0</v>
      </c>
      <c r="BE1885" s="304">
        <f>IFERROR(IF(VLOOKUP($C1885,Listen!$A$2:$F$45,6,0)="Ja",BB1885-MAX(BC1885:BD1885),BB1885-BC1885),0)</f>
        <v>0</v>
      </c>
    </row>
    <row r="1886" spans="1:57" x14ac:dyDescent="0.25">
      <c r="A1886" s="320" t="str">
        <f>IF(AND(D1886&lt;&gt;0,C1886&lt;&gt;0,E1886&lt;&gt;0),IF(B1886&lt;&gt;0,CONCATENATE(B1886,"-AGr",VLOOKUP(C1886,Listen!$A$2:$D$45,4,FALSE),"-",D1886,"-",E1886,),CONCATENATE("AGr",VLOOKUP(C1886,Listen!$A$2:$D$45,4,FALSE),"-",D1886,"-",E1886)),"keine vollständige ID")</f>
        <v>keine vollständige ID</v>
      </c>
      <c r="B1886" s="301"/>
      <c r="C1886" s="287"/>
      <c r="D1886" s="34"/>
      <c r="E1886" s="306"/>
      <c r="F1886" s="116"/>
      <c r="G1886" s="17"/>
      <c r="H1886" s="17"/>
      <c r="I1886" s="17"/>
      <c r="J1886" s="17"/>
      <c r="K1886" s="17"/>
      <c r="L1886" s="17"/>
      <c r="M1886" s="17"/>
      <c r="N1886" s="17"/>
      <c r="O1886" s="116"/>
      <c r="P1886" s="117">
        <f>IF(D1886&gt;A_Stammdaten!$B$12,0,SUM(G1886,H1886,J1886,L1886:M1886)-SUM(I1886,K1886,N1886:O1886))</f>
        <v>0</v>
      </c>
      <c r="Q1886" s="17"/>
      <c r="R1886" s="17"/>
      <c r="S1886" s="17"/>
      <c r="T1886" s="17"/>
      <c r="U1886" s="62">
        <f t="shared" si="611"/>
        <v>0</v>
      </c>
      <c r="V1886" s="34"/>
      <c r="W1886" s="34"/>
      <c r="X1886" s="34"/>
      <c r="Y1886" s="34"/>
      <c r="Z1886" s="34"/>
      <c r="AA1886" s="63" t="str">
        <f t="shared" si="612"/>
        <v>-</v>
      </c>
      <c r="AB1886" s="63" t="str">
        <f t="shared" si="613"/>
        <v>-</v>
      </c>
      <c r="AC1886" s="63">
        <f>IF(ISBLANK($C1886),0,VLOOKUP($C1886,Listen!$A$2:$C$45,2,FALSE))</f>
        <v>0</v>
      </c>
      <c r="AD1886" s="63">
        <f>IF(ISBLANK($C1886),0,VLOOKUP($C1886,Listen!$A$2:$C$45,3,FALSE))</f>
        <v>0</v>
      </c>
      <c r="AE1886" s="49">
        <f t="shared" si="614"/>
        <v>0</v>
      </c>
      <c r="AF1886" s="49">
        <f t="shared" si="614"/>
        <v>0</v>
      </c>
      <c r="AG1886" s="49">
        <f>IFERROR(IF(OR($V1886&lt;&gt;"Ja",VLOOKUP($C1886,Listen!$A$2:$F$45,5,0)="Nein",D1886&lt;IF(C1886="LNG Anbindungsanlagen gemäß separater Festlegung",2022,2023)),$AC1886,$AA1886),0)</f>
        <v>0</v>
      </c>
      <c r="AH1886" s="49">
        <f>IFERROR(IF(OR($V1886&lt;&gt;"Ja",VLOOKUP($C1886,Listen!$A$2:$F$45,5,0)="Nein",D1886&lt;IF(C1886="LNG Anbindungsanlagen gemäß separater Festlegung",2022,2023)),$AC1886,$AA1886),0)</f>
        <v>0</v>
      </c>
      <c r="AI1886" s="49">
        <f>IFERROR(IF(OR($W1886&lt;&gt;"Ja",VLOOKUP($C1886,Listen!$A$2:$F$45,6,0)="Nein"),$AC1886,$AB1886),0)</f>
        <v>0</v>
      </c>
      <c r="AJ1886" s="49">
        <f>IFERROR(IF(OR($W1886&lt;&gt;"Ja",VLOOKUP($C1886,Listen!$A$2:$F$45,6,0)="Nein"),$AC1886,$AB1886),0)</f>
        <v>0</v>
      </c>
      <c r="AK1886" s="49">
        <f>IFERROR(IF(OR($W1886&lt;&gt;"Ja",VLOOKUP($C1886,Listen!$A$2:$F$45,6,0)="Nein"),$AC1886,$AB1886),0)</f>
        <v>0</v>
      </c>
      <c r="AL1886" s="51">
        <f t="shared" si="615"/>
        <v>0</v>
      </c>
      <c r="AM1886" s="296">
        <f>IFERROR(IF(VLOOKUP($C1886,Listen!$A$2:$F$45,6,0)="Ja",MAX(BC1886:BD1886),D_SAV!$BC1886),0)</f>
        <v>0</v>
      </c>
      <c r="AN1886" s="51">
        <f t="shared" si="616"/>
        <v>0</v>
      </c>
      <c r="AP1886" s="304">
        <f t="shared" si="617"/>
        <v>0</v>
      </c>
      <c r="AQ1886" s="304">
        <f t="shared" si="618"/>
        <v>0</v>
      </c>
      <c r="AR1886" s="304">
        <f t="shared" si="619"/>
        <v>0</v>
      </c>
      <c r="AS1886" s="304">
        <f t="shared" si="620"/>
        <v>0</v>
      </c>
      <c r="AT1886" s="304">
        <f t="shared" si="621"/>
        <v>0</v>
      </c>
      <c r="AU1886" s="304">
        <f t="shared" si="622"/>
        <v>0</v>
      </c>
      <c r="AV1886" s="304">
        <f t="shared" si="623"/>
        <v>0</v>
      </c>
      <c r="AW1886" s="304">
        <f t="shared" si="624"/>
        <v>0</v>
      </c>
      <c r="AX1886" s="304">
        <f t="shared" si="625"/>
        <v>0</v>
      </c>
      <c r="AY1886" s="304">
        <f t="shared" si="626"/>
        <v>0</v>
      </c>
      <c r="AZ1886" s="304">
        <f t="shared" si="627"/>
        <v>0</v>
      </c>
      <c r="BA1886" s="304">
        <f t="shared" si="628"/>
        <v>0</v>
      </c>
      <c r="BB1886" s="304">
        <f t="shared" si="629"/>
        <v>0</v>
      </c>
      <c r="BC1886" s="304">
        <f t="shared" si="630"/>
        <v>0</v>
      </c>
      <c r="BD1886" s="304">
        <f t="shared" si="631"/>
        <v>0</v>
      </c>
      <c r="BE1886" s="304">
        <f>IFERROR(IF(VLOOKUP($C1886,Listen!$A$2:$F$45,6,0)="Ja",BB1886-MAX(BC1886:BD1886),BB1886-BC1886),0)</f>
        <v>0</v>
      </c>
    </row>
    <row r="1887" spans="1:57" x14ac:dyDescent="0.25">
      <c r="A1887" s="320" t="str">
        <f>IF(AND(D1887&lt;&gt;0,C1887&lt;&gt;0,E1887&lt;&gt;0),IF(B1887&lt;&gt;0,CONCATENATE(B1887,"-AGr",VLOOKUP(C1887,Listen!$A$2:$D$45,4,FALSE),"-",D1887,"-",E1887,),CONCATENATE("AGr",VLOOKUP(C1887,Listen!$A$2:$D$45,4,FALSE),"-",D1887,"-",E1887)),"keine vollständige ID")</f>
        <v>keine vollständige ID</v>
      </c>
      <c r="B1887" s="301"/>
      <c r="C1887" s="287"/>
      <c r="D1887" s="34"/>
      <c r="E1887" s="306"/>
      <c r="F1887" s="116"/>
      <c r="G1887" s="17"/>
      <c r="H1887" s="17"/>
      <c r="I1887" s="17"/>
      <c r="J1887" s="17"/>
      <c r="K1887" s="17"/>
      <c r="L1887" s="17"/>
      <c r="M1887" s="17"/>
      <c r="N1887" s="17"/>
      <c r="O1887" s="116"/>
      <c r="P1887" s="117">
        <f>IF(D1887&gt;A_Stammdaten!$B$12,0,SUM(G1887,H1887,J1887,L1887:M1887)-SUM(I1887,K1887,N1887:O1887))</f>
        <v>0</v>
      </c>
      <c r="Q1887" s="17"/>
      <c r="R1887" s="17"/>
      <c r="S1887" s="17"/>
      <c r="T1887" s="17"/>
      <c r="U1887" s="62">
        <f t="shared" si="611"/>
        <v>0</v>
      </c>
      <c r="V1887" s="34"/>
      <c r="W1887" s="34"/>
      <c r="X1887" s="34"/>
      <c r="Y1887" s="34"/>
      <c r="Z1887" s="34"/>
      <c r="AA1887" s="63" t="str">
        <f t="shared" si="612"/>
        <v>-</v>
      </c>
      <c r="AB1887" s="63" t="str">
        <f t="shared" si="613"/>
        <v>-</v>
      </c>
      <c r="AC1887" s="63">
        <f>IF(ISBLANK($C1887),0,VLOOKUP($C1887,Listen!$A$2:$C$45,2,FALSE))</f>
        <v>0</v>
      </c>
      <c r="AD1887" s="63">
        <f>IF(ISBLANK($C1887),0,VLOOKUP($C1887,Listen!$A$2:$C$45,3,FALSE))</f>
        <v>0</v>
      </c>
      <c r="AE1887" s="49">
        <f t="shared" si="614"/>
        <v>0</v>
      </c>
      <c r="AF1887" s="49">
        <f t="shared" si="614"/>
        <v>0</v>
      </c>
      <c r="AG1887" s="49">
        <f>IFERROR(IF(OR($V1887&lt;&gt;"Ja",VLOOKUP($C1887,Listen!$A$2:$F$45,5,0)="Nein",D1887&lt;IF(C1887="LNG Anbindungsanlagen gemäß separater Festlegung",2022,2023)),$AC1887,$AA1887),0)</f>
        <v>0</v>
      </c>
      <c r="AH1887" s="49">
        <f>IFERROR(IF(OR($V1887&lt;&gt;"Ja",VLOOKUP($C1887,Listen!$A$2:$F$45,5,0)="Nein",D1887&lt;IF(C1887="LNG Anbindungsanlagen gemäß separater Festlegung",2022,2023)),$AC1887,$AA1887),0)</f>
        <v>0</v>
      </c>
      <c r="AI1887" s="49">
        <f>IFERROR(IF(OR($W1887&lt;&gt;"Ja",VLOOKUP($C1887,Listen!$A$2:$F$45,6,0)="Nein"),$AC1887,$AB1887),0)</f>
        <v>0</v>
      </c>
      <c r="AJ1887" s="49">
        <f>IFERROR(IF(OR($W1887&lt;&gt;"Ja",VLOOKUP($C1887,Listen!$A$2:$F$45,6,0)="Nein"),$AC1887,$AB1887),0)</f>
        <v>0</v>
      </c>
      <c r="AK1887" s="49">
        <f>IFERROR(IF(OR($W1887&lt;&gt;"Ja",VLOOKUP($C1887,Listen!$A$2:$F$45,6,0)="Nein"),$AC1887,$AB1887),0)</f>
        <v>0</v>
      </c>
      <c r="AL1887" s="51">
        <f t="shared" si="615"/>
        <v>0</v>
      </c>
      <c r="AM1887" s="296">
        <f>IFERROR(IF(VLOOKUP($C1887,Listen!$A$2:$F$45,6,0)="Ja",MAX(BC1887:BD1887),D_SAV!$BC1887),0)</f>
        <v>0</v>
      </c>
      <c r="AN1887" s="51">
        <f t="shared" si="616"/>
        <v>0</v>
      </c>
      <c r="AP1887" s="304">
        <f t="shared" si="617"/>
        <v>0</v>
      </c>
      <c r="AQ1887" s="304">
        <f t="shared" si="618"/>
        <v>0</v>
      </c>
      <c r="AR1887" s="304">
        <f t="shared" si="619"/>
        <v>0</v>
      </c>
      <c r="AS1887" s="304">
        <f t="shared" si="620"/>
        <v>0</v>
      </c>
      <c r="AT1887" s="304">
        <f t="shared" si="621"/>
        <v>0</v>
      </c>
      <c r="AU1887" s="304">
        <f t="shared" si="622"/>
        <v>0</v>
      </c>
      <c r="AV1887" s="304">
        <f t="shared" si="623"/>
        <v>0</v>
      </c>
      <c r="AW1887" s="304">
        <f t="shared" si="624"/>
        <v>0</v>
      </c>
      <c r="AX1887" s="304">
        <f t="shared" si="625"/>
        <v>0</v>
      </c>
      <c r="AY1887" s="304">
        <f t="shared" si="626"/>
        <v>0</v>
      </c>
      <c r="AZ1887" s="304">
        <f t="shared" si="627"/>
        <v>0</v>
      </c>
      <c r="BA1887" s="304">
        <f t="shared" si="628"/>
        <v>0</v>
      </c>
      <c r="BB1887" s="304">
        <f t="shared" si="629"/>
        <v>0</v>
      </c>
      <c r="BC1887" s="304">
        <f t="shared" si="630"/>
        <v>0</v>
      </c>
      <c r="BD1887" s="304">
        <f t="shared" si="631"/>
        <v>0</v>
      </c>
      <c r="BE1887" s="304">
        <f>IFERROR(IF(VLOOKUP($C1887,Listen!$A$2:$F$45,6,0)="Ja",BB1887-MAX(BC1887:BD1887),BB1887-BC1887),0)</f>
        <v>0</v>
      </c>
    </row>
    <row r="1888" spans="1:57" x14ac:dyDescent="0.25">
      <c r="A1888" s="320" t="str">
        <f>IF(AND(D1888&lt;&gt;0,C1888&lt;&gt;0,E1888&lt;&gt;0),IF(B1888&lt;&gt;0,CONCATENATE(B1888,"-AGr",VLOOKUP(C1888,Listen!$A$2:$D$45,4,FALSE),"-",D1888,"-",E1888,),CONCATENATE("AGr",VLOOKUP(C1888,Listen!$A$2:$D$45,4,FALSE),"-",D1888,"-",E1888)),"keine vollständige ID")</f>
        <v>keine vollständige ID</v>
      </c>
      <c r="B1888" s="301"/>
      <c r="C1888" s="287"/>
      <c r="D1888" s="34"/>
      <c r="E1888" s="306"/>
      <c r="F1888" s="116"/>
      <c r="G1888" s="17"/>
      <c r="H1888" s="17"/>
      <c r="I1888" s="17"/>
      <c r="J1888" s="17"/>
      <c r="K1888" s="17"/>
      <c r="L1888" s="17"/>
      <c r="M1888" s="17"/>
      <c r="N1888" s="17"/>
      <c r="O1888" s="116"/>
      <c r="P1888" s="117">
        <f>IF(D1888&gt;A_Stammdaten!$B$12,0,SUM(G1888,H1888,J1888,L1888:M1888)-SUM(I1888,K1888,N1888:O1888))</f>
        <v>0</v>
      </c>
      <c r="Q1888" s="17"/>
      <c r="R1888" s="17"/>
      <c r="S1888" s="17"/>
      <c r="T1888" s="17"/>
      <c r="U1888" s="62">
        <f t="shared" si="611"/>
        <v>0</v>
      </c>
      <c r="V1888" s="34"/>
      <c r="W1888" s="34"/>
      <c r="X1888" s="34"/>
      <c r="Y1888" s="34"/>
      <c r="Z1888" s="34"/>
      <c r="AA1888" s="63" t="str">
        <f t="shared" si="612"/>
        <v>-</v>
      </c>
      <c r="AB1888" s="63" t="str">
        <f t="shared" si="613"/>
        <v>-</v>
      </c>
      <c r="AC1888" s="63">
        <f>IF(ISBLANK($C1888),0,VLOOKUP($C1888,Listen!$A$2:$C$45,2,FALSE))</f>
        <v>0</v>
      </c>
      <c r="AD1888" s="63">
        <f>IF(ISBLANK($C1888),0,VLOOKUP($C1888,Listen!$A$2:$C$45,3,FALSE))</f>
        <v>0</v>
      </c>
      <c r="AE1888" s="49">
        <f t="shared" si="614"/>
        <v>0</v>
      </c>
      <c r="AF1888" s="49">
        <f t="shared" si="614"/>
        <v>0</v>
      </c>
      <c r="AG1888" s="49">
        <f>IFERROR(IF(OR($V1888&lt;&gt;"Ja",VLOOKUP($C1888,Listen!$A$2:$F$45,5,0)="Nein",D1888&lt;IF(C1888="LNG Anbindungsanlagen gemäß separater Festlegung",2022,2023)),$AC1888,$AA1888),0)</f>
        <v>0</v>
      </c>
      <c r="AH1888" s="49">
        <f>IFERROR(IF(OR($V1888&lt;&gt;"Ja",VLOOKUP($C1888,Listen!$A$2:$F$45,5,0)="Nein",D1888&lt;IF(C1888="LNG Anbindungsanlagen gemäß separater Festlegung",2022,2023)),$AC1888,$AA1888),0)</f>
        <v>0</v>
      </c>
      <c r="AI1888" s="49">
        <f>IFERROR(IF(OR($W1888&lt;&gt;"Ja",VLOOKUP($C1888,Listen!$A$2:$F$45,6,0)="Nein"),$AC1888,$AB1888),0)</f>
        <v>0</v>
      </c>
      <c r="AJ1888" s="49">
        <f>IFERROR(IF(OR($W1888&lt;&gt;"Ja",VLOOKUP($C1888,Listen!$A$2:$F$45,6,0)="Nein"),$AC1888,$AB1888),0)</f>
        <v>0</v>
      </c>
      <c r="AK1888" s="49">
        <f>IFERROR(IF(OR($W1888&lt;&gt;"Ja",VLOOKUP($C1888,Listen!$A$2:$F$45,6,0)="Nein"),$AC1888,$AB1888),0)</f>
        <v>0</v>
      </c>
      <c r="AL1888" s="51">
        <f t="shared" si="615"/>
        <v>0</v>
      </c>
      <c r="AM1888" s="296">
        <f>IFERROR(IF(VLOOKUP($C1888,Listen!$A$2:$F$45,6,0)="Ja",MAX(BC1888:BD1888),D_SAV!$BC1888),0)</f>
        <v>0</v>
      </c>
      <c r="AN1888" s="51">
        <f t="shared" si="616"/>
        <v>0</v>
      </c>
      <c r="AP1888" s="304">
        <f t="shared" si="617"/>
        <v>0</v>
      </c>
      <c r="AQ1888" s="304">
        <f t="shared" si="618"/>
        <v>0</v>
      </c>
      <c r="AR1888" s="304">
        <f t="shared" si="619"/>
        <v>0</v>
      </c>
      <c r="AS1888" s="304">
        <f t="shared" si="620"/>
        <v>0</v>
      </c>
      <c r="AT1888" s="304">
        <f t="shared" si="621"/>
        <v>0</v>
      </c>
      <c r="AU1888" s="304">
        <f t="shared" si="622"/>
        <v>0</v>
      </c>
      <c r="AV1888" s="304">
        <f t="shared" si="623"/>
        <v>0</v>
      </c>
      <c r="AW1888" s="304">
        <f t="shared" si="624"/>
        <v>0</v>
      </c>
      <c r="AX1888" s="304">
        <f t="shared" si="625"/>
        <v>0</v>
      </c>
      <c r="AY1888" s="304">
        <f t="shared" si="626"/>
        <v>0</v>
      </c>
      <c r="AZ1888" s="304">
        <f t="shared" si="627"/>
        <v>0</v>
      </c>
      <c r="BA1888" s="304">
        <f t="shared" si="628"/>
        <v>0</v>
      </c>
      <c r="BB1888" s="304">
        <f t="shared" si="629"/>
        <v>0</v>
      </c>
      <c r="BC1888" s="304">
        <f t="shared" si="630"/>
        <v>0</v>
      </c>
      <c r="BD1888" s="304">
        <f t="shared" si="631"/>
        <v>0</v>
      </c>
      <c r="BE1888" s="304">
        <f>IFERROR(IF(VLOOKUP($C1888,Listen!$A$2:$F$45,6,0)="Ja",BB1888-MAX(BC1888:BD1888),BB1888-BC1888),0)</f>
        <v>0</v>
      </c>
    </row>
    <row r="1889" spans="1:57" x14ac:dyDescent="0.25">
      <c r="A1889" s="320" t="str">
        <f>IF(AND(D1889&lt;&gt;0,C1889&lt;&gt;0,E1889&lt;&gt;0),IF(B1889&lt;&gt;0,CONCATENATE(B1889,"-AGr",VLOOKUP(C1889,Listen!$A$2:$D$45,4,FALSE),"-",D1889,"-",E1889,),CONCATENATE("AGr",VLOOKUP(C1889,Listen!$A$2:$D$45,4,FALSE),"-",D1889,"-",E1889)),"keine vollständige ID")</f>
        <v>keine vollständige ID</v>
      </c>
      <c r="B1889" s="301"/>
      <c r="C1889" s="287"/>
      <c r="D1889" s="34"/>
      <c r="E1889" s="306"/>
      <c r="F1889" s="116"/>
      <c r="G1889" s="17"/>
      <c r="H1889" s="17"/>
      <c r="I1889" s="17"/>
      <c r="J1889" s="17"/>
      <c r="K1889" s="17"/>
      <c r="L1889" s="17"/>
      <c r="M1889" s="17"/>
      <c r="N1889" s="17"/>
      <c r="O1889" s="116"/>
      <c r="P1889" s="117">
        <f>IF(D1889&gt;A_Stammdaten!$B$12,0,SUM(G1889,H1889,J1889,L1889:M1889)-SUM(I1889,K1889,N1889:O1889))</f>
        <v>0</v>
      </c>
      <c r="Q1889" s="17"/>
      <c r="R1889" s="17"/>
      <c r="S1889" s="17"/>
      <c r="T1889" s="17"/>
      <c r="U1889" s="62">
        <f t="shared" si="611"/>
        <v>0</v>
      </c>
      <c r="V1889" s="34"/>
      <c r="W1889" s="34"/>
      <c r="X1889" s="34"/>
      <c r="Y1889" s="34"/>
      <c r="Z1889" s="34"/>
      <c r="AA1889" s="63" t="str">
        <f t="shared" si="612"/>
        <v>-</v>
      </c>
      <c r="AB1889" s="63" t="str">
        <f t="shared" si="613"/>
        <v>-</v>
      </c>
      <c r="AC1889" s="63">
        <f>IF(ISBLANK($C1889),0,VLOOKUP($C1889,Listen!$A$2:$C$45,2,FALSE))</f>
        <v>0</v>
      </c>
      <c r="AD1889" s="63">
        <f>IF(ISBLANK($C1889),0,VLOOKUP($C1889,Listen!$A$2:$C$45,3,FALSE))</f>
        <v>0</v>
      </c>
      <c r="AE1889" s="49">
        <f t="shared" si="614"/>
        <v>0</v>
      </c>
      <c r="AF1889" s="49">
        <f t="shared" si="614"/>
        <v>0</v>
      </c>
      <c r="AG1889" s="49">
        <f>IFERROR(IF(OR($V1889&lt;&gt;"Ja",VLOOKUP($C1889,Listen!$A$2:$F$45,5,0)="Nein",D1889&lt;IF(C1889="LNG Anbindungsanlagen gemäß separater Festlegung",2022,2023)),$AC1889,$AA1889),0)</f>
        <v>0</v>
      </c>
      <c r="AH1889" s="49">
        <f>IFERROR(IF(OR($V1889&lt;&gt;"Ja",VLOOKUP($C1889,Listen!$A$2:$F$45,5,0)="Nein",D1889&lt;IF(C1889="LNG Anbindungsanlagen gemäß separater Festlegung",2022,2023)),$AC1889,$AA1889),0)</f>
        <v>0</v>
      </c>
      <c r="AI1889" s="49">
        <f>IFERROR(IF(OR($W1889&lt;&gt;"Ja",VLOOKUP($C1889,Listen!$A$2:$F$45,6,0)="Nein"),$AC1889,$AB1889),0)</f>
        <v>0</v>
      </c>
      <c r="AJ1889" s="49">
        <f>IFERROR(IF(OR($W1889&lt;&gt;"Ja",VLOOKUP($C1889,Listen!$A$2:$F$45,6,0)="Nein"),$AC1889,$AB1889),0)</f>
        <v>0</v>
      </c>
      <c r="AK1889" s="49">
        <f>IFERROR(IF(OR($W1889&lt;&gt;"Ja",VLOOKUP($C1889,Listen!$A$2:$F$45,6,0)="Nein"),$AC1889,$AB1889),0)</f>
        <v>0</v>
      </c>
      <c r="AL1889" s="51">
        <f t="shared" si="615"/>
        <v>0</v>
      </c>
      <c r="AM1889" s="296">
        <f>IFERROR(IF(VLOOKUP($C1889,Listen!$A$2:$F$45,6,0)="Ja",MAX(BC1889:BD1889),D_SAV!$BC1889),0)</f>
        <v>0</v>
      </c>
      <c r="AN1889" s="51">
        <f t="shared" si="616"/>
        <v>0</v>
      </c>
      <c r="AP1889" s="304">
        <f t="shared" si="617"/>
        <v>0</v>
      </c>
      <c r="AQ1889" s="304">
        <f t="shared" si="618"/>
        <v>0</v>
      </c>
      <c r="AR1889" s="304">
        <f t="shared" si="619"/>
        <v>0</v>
      </c>
      <c r="AS1889" s="304">
        <f t="shared" si="620"/>
        <v>0</v>
      </c>
      <c r="AT1889" s="304">
        <f t="shared" si="621"/>
        <v>0</v>
      </c>
      <c r="AU1889" s="304">
        <f t="shared" si="622"/>
        <v>0</v>
      </c>
      <c r="AV1889" s="304">
        <f t="shared" si="623"/>
        <v>0</v>
      </c>
      <c r="AW1889" s="304">
        <f t="shared" si="624"/>
        <v>0</v>
      </c>
      <c r="AX1889" s="304">
        <f t="shared" si="625"/>
        <v>0</v>
      </c>
      <c r="AY1889" s="304">
        <f t="shared" si="626"/>
        <v>0</v>
      </c>
      <c r="AZ1889" s="304">
        <f t="shared" si="627"/>
        <v>0</v>
      </c>
      <c r="BA1889" s="304">
        <f t="shared" si="628"/>
        <v>0</v>
      </c>
      <c r="BB1889" s="304">
        <f t="shared" si="629"/>
        <v>0</v>
      </c>
      <c r="BC1889" s="304">
        <f t="shared" si="630"/>
        <v>0</v>
      </c>
      <c r="BD1889" s="304">
        <f t="shared" si="631"/>
        <v>0</v>
      </c>
      <c r="BE1889" s="304">
        <f>IFERROR(IF(VLOOKUP($C1889,Listen!$A$2:$F$45,6,0)="Ja",BB1889-MAX(BC1889:BD1889),BB1889-BC1889),0)</f>
        <v>0</v>
      </c>
    </row>
    <row r="1890" spans="1:57" x14ac:dyDescent="0.25">
      <c r="A1890" s="320" t="str">
        <f>IF(AND(D1890&lt;&gt;0,C1890&lt;&gt;0,E1890&lt;&gt;0),IF(B1890&lt;&gt;0,CONCATENATE(B1890,"-AGr",VLOOKUP(C1890,Listen!$A$2:$D$45,4,FALSE),"-",D1890,"-",E1890,),CONCATENATE("AGr",VLOOKUP(C1890,Listen!$A$2:$D$45,4,FALSE),"-",D1890,"-",E1890)),"keine vollständige ID")</f>
        <v>keine vollständige ID</v>
      </c>
      <c r="B1890" s="301"/>
      <c r="C1890" s="287"/>
      <c r="D1890" s="34"/>
      <c r="E1890" s="306"/>
      <c r="F1890" s="116"/>
      <c r="G1890" s="17"/>
      <c r="H1890" s="17"/>
      <c r="I1890" s="17"/>
      <c r="J1890" s="17"/>
      <c r="K1890" s="17"/>
      <c r="L1890" s="17"/>
      <c r="M1890" s="17"/>
      <c r="N1890" s="17"/>
      <c r="O1890" s="116"/>
      <c r="P1890" s="117">
        <f>IF(D1890&gt;A_Stammdaten!$B$12,0,SUM(G1890,H1890,J1890,L1890:M1890)-SUM(I1890,K1890,N1890:O1890))</f>
        <v>0</v>
      </c>
      <c r="Q1890" s="17"/>
      <c r="R1890" s="17"/>
      <c r="S1890" s="17"/>
      <c r="T1890" s="17"/>
      <c r="U1890" s="62">
        <f t="shared" si="611"/>
        <v>0</v>
      </c>
      <c r="V1890" s="34"/>
      <c r="W1890" s="34"/>
      <c r="X1890" s="34"/>
      <c r="Y1890" s="34"/>
      <c r="Z1890" s="34"/>
      <c r="AA1890" s="63" t="str">
        <f t="shared" si="612"/>
        <v>-</v>
      </c>
      <c r="AB1890" s="63" t="str">
        <f t="shared" si="613"/>
        <v>-</v>
      </c>
      <c r="AC1890" s="63">
        <f>IF(ISBLANK($C1890),0,VLOOKUP($C1890,Listen!$A$2:$C$45,2,FALSE))</f>
        <v>0</v>
      </c>
      <c r="AD1890" s="63">
        <f>IF(ISBLANK($C1890),0,VLOOKUP($C1890,Listen!$A$2:$C$45,3,FALSE))</f>
        <v>0</v>
      </c>
      <c r="AE1890" s="49">
        <f t="shared" si="614"/>
        <v>0</v>
      </c>
      <c r="AF1890" s="49">
        <f t="shared" si="614"/>
        <v>0</v>
      </c>
      <c r="AG1890" s="49">
        <f>IFERROR(IF(OR($V1890&lt;&gt;"Ja",VLOOKUP($C1890,Listen!$A$2:$F$45,5,0)="Nein",D1890&lt;IF(C1890="LNG Anbindungsanlagen gemäß separater Festlegung",2022,2023)),$AC1890,$AA1890),0)</f>
        <v>0</v>
      </c>
      <c r="AH1890" s="49">
        <f>IFERROR(IF(OR($V1890&lt;&gt;"Ja",VLOOKUP($C1890,Listen!$A$2:$F$45,5,0)="Nein",D1890&lt;IF(C1890="LNG Anbindungsanlagen gemäß separater Festlegung",2022,2023)),$AC1890,$AA1890),0)</f>
        <v>0</v>
      </c>
      <c r="AI1890" s="49">
        <f>IFERROR(IF(OR($W1890&lt;&gt;"Ja",VLOOKUP($C1890,Listen!$A$2:$F$45,6,0)="Nein"),$AC1890,$AB1890),0)</f>
        <v>0</v>
      </c>
      <c r="AJ1890" s="49">
        <f>IFERROR(IF(OR($W1890&lt;&gt;"Ja",VLOOKUP($C1890,Listen!$A$2:$F$45,6,0)="Nein"),$AC1890,$AB1890),0)</f>
        <v>0</v>
      </c>
      <c r="AK1890" s="49">
        <f>IFERROR(IF(OR($W1890&lt;&gt;"Ja",VLOOKUP($C1890,Listen!$A$2:$F$45,6,0)="Nein"),$AC1890,$AB1890),0)</f>
        <v>0</v>
      </c>
      <c r="AL1890" s="51">
        <f t="shared" si="615"/>
        <v>0</v>
      </c>
      <c r="AM1890" s="296">
        <f>IFERROR(IF(VLOOKUP($C1890,Listen!$A$2:$F$45,6,0)="Ja",MAX(BC1890:BD1890),D_SAV!$BC1890),0)</f>
        <v>0</v>
      </c>
      <c r="AN1890" s="51">
        <f t="shared" si="616"/>
        <v>0</v>
      </c>
      <c r="AP1890" s="304">
        <f t="shared" si="617"/>
        <v>0</v>
      </c>
      <c r="AQ1890" s="304">
        <f t="shared" si="618"/>
        <v>0</v>
      </c>
      <c r="AR1890" s="304">
        <f t="shared" si="619"/>
        <v>0</v>
      </c>
      <c r="AS1890" s="304">
        <f t="shared" si="620"/>
        <v>0</v>
      </c>
      <c r="AT1890" s="304">
        <f t="shared" si="621"/>
        <v>0</v>
      </c>
      <c r="AU1890" s="304">
        <f t="shared" si="622"/>
        <v>0</v>
      </c>
      <c r="AV1890" s="304">
        <f t="shared" si="623"/>
        <v>0</v>
      </c>
      <c r="AW1890" s="304">
        <f t="shared" si="624"/>
        <v>0</v>
      </c>
      <c r="AX1890" s="304">
        <f t="shared" si="625"/>
        <v>0</v>
      </c>
      <c r="AY1890" s="304">
        <f t="shared" si="626"/>
        <v>0</v>
      </c>
      <c r="AZ1890" s="304">
        <f t="shared" si="627"/>
        <v>0</v>
      </c>
      <c r="BA1890" s="304">
        <f t="shared" si="628"/>
        <v>0</v>
      </c>
      <c r="BB1890" s="304">
        <f t="shared" si="629"/>
        <v>0</v>
      </c>
      <c r="BC1890" s="304">
        <f t="shared" si="630"/>
        <v>0</v>
      </c>
      <c r="BD1890" s="304">
        <f t="shared" si="631"/>
        <v>0</v>
      </c>
      <c r="BE1890" s="304">
        <f>IFERROR(IF(VLOOKUP($C1890,Listen!$A$2:$F$45,6,0)="Ja",BB1890-MAX(BC1890:BD1890),BB1890-BC1890),0)</f>
        <v>0</v>
      </c>
    </row>
    <row r="1891" spans="1:57" x14ac:dyDescent="0.25">
      <c r="A1891" s="320" t="str">
        <f>IF(AND(D1891&lt;&gt;0,C1891&lt;&gt;0,E1891&lt;&gt;0),IF(B1891&lt;&gt;0,CONCATENATE(B1891,"-AGr",VLOOKUP(C1891,Listen!$A$2:$D$45,4,FALSE),"-",D1891,"-",E1891,),CONCATENATE("AGr",VLOOKUP(C1891,Listen!$A$2:$D$45,4,FALSE),"-",D1891,"-",E1891)),"keine vollständige ID")</f>
        <v>keine vollständige ID</v>
      </c>
      <c r="B1891" s="301"/>
      <c r="C1891" s="287"/>
      <c r="D1891" s="34"/>
      <c r="E1891" s="306"/>
      <c r="F1891" s="116"/>
      <c r="G1891" s="17"/>
      <c r="H1891" s="17"/>
      <c r="I1891" s="17"/>
      <c r="J1891" s="17"/>
      <c r="K1891" s="17"/>
      <c r="L1891" s="17"/>
      <c r="M1891" s="17"/>
      <c r="N1891" s="17"/>
      <c r="O1891" s="116"/>
      <c r="P1891" s="117">
        <f>IF(D1891&gt;A_Stammdaten!$B$12,0,SUM(G1891,H1891,J1891,L1891:M1891)-SUM(I1891,K1891,N1891:O1891))</f>
        <v>0</v>
      </c>
      <c r="Q1891" s="17"/>
      <c r="R1891" s="17"/>
      <c r="S1891" s="17"/>
      <c r="T1891" s="17"/>
      <c r="U1891" s="62">
        <f t="shared" si="611"/>
        <v>0</v>
      </c>
      <c r="V1891" s="34"/>
      <c r="W1891" s="34"/>
      <c r="X1891" s="34"/>
      <c r="Y1891" s="34"/>
      <c r="Z1891" s="34"/>
      <c r="AA1891" s="63" t="str">
        <f t="shared" si="612"/>
        <v>-</v>
      </c>
      <c r="AB1891" s="63" t="str">
        <f t="shared" si="613"/>
        <v>-</v>
      </c>
      <c r="AC1891" s="63">
        <f>IF(ISBLANK($C1891),0,VLOOKUP($C1891,Listen!$A$2:$C$45,2,FALSE))</f>
        <v>0</v>
      </c>
      <c r="AD1891" s="63">
        <f>IF(ISBLANK($C1891),0,VLOOKUP($C1891,Listen!$A$2:$C$45,3,FALSE))</f>
        <v>0</v>
      </c>
      <c r="AE1891" s="49">
        <f t="shared" si="614"/>
        <v>0</v>
      </c>
      <c r="AF1891" s="49">
        <f t="shared" si="614"/>
        <v>0</v>
      </c>
      <c r="AG1891" s="49">
        <f>IFERROR(IF(OR($V1891&lt;&gt;"Ja",VLOOKUP($C1891,Listen!$A$2:$F$45,5,0)="Nein",D1891&lt;IF(C1891="LNG Anbindungsanlagen gemäß separater Festlegung",2022,2023)),$AC1891,$AA1891),0)</f>
        <v>0</v>
      </c>
      <c r="AH1891" s="49">
        <f>IFERROR(IF(OR($V1891&lt;&gt;"Ja",VLOOKUP($C1891,Listen!$A$2:$F$45,5,0)="Nein",D1891&lt;IF(C1891="LNG Anbindungsanlagen gemäß separater Festlegung",2022,2023)),$AC1891,$AA1891),0)</f>
        <v>0</v>
      </c>
      <c r="AI1891" s="49">
        <f>IFERROR(IF(OR($W1891&lt;&gt;"Ja",VLOOKUP($C1891,Listen!$A$2:$F$45,6,0)="Nein"),$AC1891,$AB1891),0)</f>
        <v>0</v>
      </c>
      <c r="AJ1891" s="49">
        <f>IFERROR(IF(OR($W1891&lt;&gt;"Ja",VLOOKUP($C1891,Listen!$A$2:$F$45,6,0)="Nein"),$AC1891,$AB1891),0)</f>
        <v>0</v>
      </c>
      <c r="AK1891" s="49">
        <f>IFERROR(IF(OR($W1891&lt;&gt;"Ja",VLOOKUP($C1891,Listen!$A$2:$F$45,6,0)="Nein"),$AC1891,$AB1891),0)</f>
        <v>0</v>
      </c>
      <c r="AL1891" s="51">
        <f t="shared" si="615"/>
        <v>0</v>
      </c>
      <c r="AM1891" s="296">
        <f>IFERROR(IF(VLOOKUP($C1891,Listen!$A$2:$F$45,6,0)="Ja",MAX(BC1891:BD1891),D_SAV!$BC1891),0)</f>
        <v>0</v>
      </c>
      <c r="AN1891" s="51">
        <f t="shared" si="616"/>
        <v>0</v>
      </c>
      <c r="AP1891" s="304">
        <f t="shared" si="617"/>
        <v>0</v>
      </c>
      <c r="AQ1891" s="304">
        <f t="shared" si="618"/>
        <v>0</v>
      </c>
      <c r="AR1891" s="304">
        <f t="shared" si="619"/>
        <v>0</v>
      </c>
      <c r="AS1891" s="304">
        <f t="shared" si="620"/>
        <v>0</v>
      </c>
      <c r="AT1891" s="304">
        <f t="shared" si="621"/>
        <v>0</v>
      </c>
      <c r="AU1891" s="304">
        <f t="shared" si="622"/>
        <v>0</v>
      </c>
      <c r="AV1891" s="304">
        <f t="shared" si="623"/>
        <v>0</v>
      </c>
      <c r="AW1891" s="304">
        <f t="shared" si="624"/>
        <v>0</v>
      </c>
      <c r="AX1891" s="304">
        <f t="shared" si="625"/>
        <v>0</v>
      </c>
      <c r="AY1891" s="304">
        <f t="shared" si="626"/>
        <v>0</v>
      </c>
      <c r="AZ1891" s="304">
        <f t="shared" si="627"/>
        <v>0</v>
      </c>
      <c r="BA1891" s="304">
        <f t="shared" si="628"/>
        <v>0</v>
      </c>
      <c r="BB1891" s="304">
        <f t="shared" si="629"/>
        <v>0</v>
      </c>
      <c r="BC1891" s="304">
        <f t="shared" si="630"/>
        <v>0</v>
      </c>
      <c r="BD1891" s="304">
        <f t="shared" si="631"/>
        <v>0</v>
      </c>
      <c r="BE1891" s="304">
        <f>IFERROR(IF(VLOOKUP($C1891,Listen!$A$2:$F$45,6,0)="Ja",BB1891-MAX(BC1891:BD1891),BB1891-BC1891),0)</f>
        <v>0</v>
      </c>
    </row>
    <row r="1892" spans="1:57" x14ac:dyDescent="0.25">
      <c r="A1892" s="320" t="str">
        <f>IF(AND(D1892&lt;&gt;0,C1892&lt;&gt;0,E1892&lt;&gt;0),IF(B1892&lt;&gt;0,CONCATENATE(B1892,"-AGr",VLOOKUP(C1892,Listen!$A$2:$D$45,4,FALSE),"-",D1892,"-",E1892,),CONCATENATE("AGr",VLOOKUP(C1892,Listen!$A$2:$D$45,4,FALSE),"-",D1892,"-",E1892)),"keine vollständige ID")</f>
        <v>keine vollständige ID</v>
      </c>
      <c r="B1892" s="301"/>
      <c r="C1892" s="287"/>
      <c r="D1892" s="34"/>
      <c r="E1892" s="306"/>
      <c r="F1892" s="116"/>
      <c r="G1892" s="17"/>
      <c r="H1892" s="17"/>
      <c r="I1892" s="17"/>
      <c r="J1892" s="17"/>
      <c r="K1892" s="17"/>
      <c r="L1892" s="17"/>
      <c r="M1892" s="17"/>
      <c r="N1892" s="17"/>
      <c r="O1892" s="116"/>
      <c r="P1892" s="117">
        <f>IF(D1892&gt;A_Stammdaten!$B$12,0,SUM(G1892,H1892,J1892,L1892:M1892)-SUM(I1892,K1892,N1892:O1892))</f>
        <v>0</v>
      </c>
      <c r="Q1892" s="17"/>
      <c r="R1892" s="17"/>
      <c r="S1892" s="17"/>
      <c r="T1892" s="17"/>
      <c r="U1892" s="62">
        <f t="shared" si="611"/>
        <v>0</v>
      </c>
      <c r="V1892" s="34"/>
      <c r="W1892" s="34"/>
      <c r="X1892" s="34"/>
      <c r="Y1892" s="34"/>
      <c r="Z1892" s="34"/>
      <c r="AA1892" s="63" t="str">
        <f t="shared" si="612"/>
        <v>-</v>
      </c>
      <c r="AB1892" s="63" t="str">
        <f t="shared" si="613"/>
        <v>-</v>
      </c>
      <c r="AC1892" s="63">
        <f>IF(ISBLANK($C1892),0,VLOOKUP($C1892,Listen!$A$2:$C$45,2,FALSE))</f>
        <v>0</v>
      </c>
      <c r="AD1892" s="63">
        <f>IF(ISBLANK($C1892),0,VLOOKUP($C1892,Listen!$A$2:$C$45,3,FALSE))</f>
        <v>0</v>
      </c>
      <c r="AE1892" s="49">
        <f t="shared" si="614"/>
        <v>0</v>
      </c>
      <c r="AF1892" s="49">
        <f t="shared" si="614"/>
        <v>0</v>
      </c>
      <c r="AG1892" s="49">
        <f>IFERROR(IF(OR($V1892&lt;&gt;"Ja",VLOOKUP($C1892,Listen!$A$2:$F$45,5,0)="Nein",D1892&lt;IF(C1892="LNG Anbindungsanlagen gemäß separater Festlegung",2022,2023)),$AC1892,$AA1892),0)</f>
        <v>0</v>
      </c>
      <c r="AH1892" s="49">
        <f>IFERROR(IF(OR($V1892&lt;&gt;"Ja",VLOOKUP($C1892,Listen!$A$2:$F$45,5,0)="Nein",D1892&lt;IF(C1892="LNG Anbindungsanlagen gemäß separater Festlegung",2022,2023)),$AC1892,$AA1892),0)</f>
        <v>0</v>
      </c>
      <c r="AI1892" s="49">
        <f>IFERROR(IF(OR($W1892&lt;&gt;"Ja",VLOOKUP($C1892,Listen!$A$2:$F$45,6,0)="Nein"),$AC1892,$AB1892),0)</f>
        <v>0</v>
      </c>
      <c r="AJ1892" s="49">
        <f>IFERROR(IF(OR($W1892&lt;&gt;"Ja",VLOOKUP($C1892,Listen!$A$2:$F$45,6,0)="Nein"),$AC1892,$AB1892),0)</f>
        <v>0</v>
      </c>
      <c r="AK1892" s="49">
        <f>IFERROR(IF(OR($W1892&lt;&gt;"Ja",VLOOKUP($C1892,Listen!$A$2:$F$45,6,0)="Nein"),$AC1892,$AB1892),0)</f>
        <v>0</v>
      </c>
      <c r="AL1892" s="51">
        <f t="shared" si="615"/>
        <v>0</v>
      </c>
      <c r="AM1892" s="296">
        <f>IFERROR(IF(VLOOKUP($C1892,Listen!$A$2:$F$45,6,0)="Ja",MAX(BC1892:BD1892),D_SAV!$BC1892),0)</f>
        <v>0</v>
      </c>
      <c r="AN1892" s="51">
        <f t="shared" si="616"/>
        <v>0</v>
      </c>
      <c r="AP1892" s="304">
        <f t="shared" si="617"/>
        <v>0</v>
      </c>
      <c r="AQ1892" s="304">
        <f t="shared" si="618"/>
        <v>0</v>
      </c>
      <c r="AR1892" s="304">
        <f t="shared" si="619"/>
        <v>0</v>
      </c>
      <c r="AS1892" s="304">
        <f t="shared" si="620"/>
        <v>0</v>
      </c>
      <c r="AT1892" s="304">
        <f t="shared" si="621"/>
        <v>0</v>
      </c>
      <c r="AU1892" s="304">
        <f t="shared" si="622"/>
        <v>0</v>
      </c>
      <c r="AV1892" s="304">
        <f t="shared" si="623"/>
        <v>0</v>
      </c>
      <c r="AW1892" s="304">
        <f t="shared" si="624"/>
        <v>0</v>
      </c>
      <c r="AX1892" s="304">
        <f t="shared" si="625"/>
        <v>0</v>
      </c>
      <c r="AY1892" s="304">
        <f t="shared" si="626"/>
        <v>0</v>
      </c>
      <c r="AZ1892" s="304">
        <f t="shared" si="627"/>
        <v>0</v>
      </c>
      <c r="BA1892" s="304">
        <f t="shared" si="628"/>
        <v>0</v>
      </c>
      <c r="BB1892" s="304">
        <f t="shared" si="629"/>
        <v>0</v>
      </c>
      <c r="BC1892" s="304">
        <f t="shared" si="630"/>
        <v>0</v>
      </c>
      <c r="BD1892" s="304">
        <f t="shared" si="631"/>
        <v>0</v>
      </c>
      <c r="BE1892" s="304">
        <f>IFERROR(IF(VLOOKUP($C1892,Listen!$A$2:$F$45,6,0)="Ja",BB1892-MAX(BC1892:BD1892),BB1892-BC1892),0)</f>
        <v>0</v>
      </c>
    </row>
    <row r="1893" spans="1:57" x14ac:dyDescent="0.25">
      <c r="A1893" s="320" t="str">
        <f>IF(AND(D1893&lt;&gt;0,C1893&lt;&gt;0,E1893&lt;&gt;0),IF(B1893&lt;&gt;0,CONCATENATE(B1893,"-AGr",VLOOKUP(C1893,Listen!$A$2:$D$45,4,FALSE),"-",D1893,"-",E1893,),CONCATENATE("AGr",VLOOKUP(C1893,Listen!$A$2:$D$45,4,FALSE),"-",D1893,"-",E1893)),"keine vollständige ID")</f>
        <v>keine vollständige ID</v>
      </c>
      <c r="B1893" s="301"/>
      <c r="C1893" s="287"/>
      <c r="D1893" s="34"/>
      <c r="E1893" s="306"/>
      <c r="F1893" s="116"/>
      <c r="G1893" s="17"/>
      <c r="H1893" s="17"/>
      <c r="I1893" s="17"/>
      <c r="J1893" s="17"/>
      <c r="K1893" s="17"/>
      <c r="L1893" s="17"/>
      <c r="M1893" s="17"/>
      <c r="N1893" s="17"/>
      <c r="O1893" s="116"/>
      <c r="P1893" s="117">
        <f>IF(D1893&gt;A_Stammdaten!$B$12,0,SUM(G1893,H1893,J1893,L1893:M1893)-SUM(I1893,K1893,N1893:O1893))</f>
        <v>0</v>
      </c>
      <c r="Q1893" s="17"/>
      <c r="R1893" s="17"/>
      <c r="S1893" s="17"/>
      <c r="T1893" s="17"/>
      <c r="U1893" s="62">
        <f t="shared" si="611"/>
        <v>0</v>
      </c>
      <c r="V1893" s="34"/>
      <c r="W1893" s="34"/>
      <c r="X1893" s="34"/>
      <c r="Y1893" s="34"/>
      <c r="Z1893" s="34"/>
      <c r="AA1893" s="63" t="str">
        <f t="shared" si="612"/>
        <v>-</v>
      </c>
      <c r="AB1893" s="63" t="str">
        <f t="shared" si="613"/>
        <v>-</v>
      </c>
      <c r="AC1893" s="63">
        <f>IF(ISBLANK($C1893),0,VLOOKUP($C1893,Listen!$A$2:$C$45,2,FALSE))</f>
        <v>0</v>
      </c>
      <c r="AD1893" s="63">
        <f>IF(ISBLANK($C1893),0,VLOOKUP($C1893,Listen!$A$2:$C$45,3,FALSE))</f>
        <v>0</v>
      </c>
      <c r="AE1893" s="49">
        <f t="shared" si="614"/>
        <v>0</v>
      </c>
      <c r="AF1893" s="49">
        <f t="shared" si="614"/>
        <v>0</v>
      </c>
      <c r="AG1893" s="49">
        <f>IFERROR(IF(OR($V1893&lt;&gt;"Ja",VLOOKUP($C1893,Listen!$A$2:$F$45,5,0)="Nein",D1893&lt;IF(C1893="LNG Anbindungsanlagen gemäß separater Festlegung",2022,2023)),$AC1893,$AA1893),0)</f>
        <v>0</v>
      </c>
      <c r="AH1893" s="49">
        <f>IFERROR(IF(OR($V1893&lt;&gt;"Ja",VLOOKUP($C1893,Listen!$A$2:$F$45,5,0)="Nein",D1893&lt;IF(C1893="LNG Anbindungsanlagen gemäß separater Festlegung",2022,2023)),$AC1893,$AA1893),0)</f>
        <v>0</v>
      </c>
      <c r="AI1893" s="49">
        <f>IFERROR(IF(OR($W1893&lt;&gt;"Ja",VLOOKUP($C1893,Listen!$A$2:$F$45,6,0)="Nein"),$AC1893,$AB1893),0)</f>
        <v>0</v>
      </c>
      <c r="AJ1893" s="49">
        <f>IFERROR(IF(OR($W1893&lt;&gt;"Ja",VLOOKUP($C1893,Listen!$A$2:$F$45,6,0)="Nein"),$AC1893,$AB1893),0)</f>
        <v>0</v>
      </c>
      <c r="AK1893" s="49">
        <f>IFERROR(IF(OR($W1893&lt;&gt;"Ja",VLOOKUP($C1893,Listen!$A$2:$F$45,6,0)="Nein"),$AC1893,$AB1893),0)</f>
        <v>0</v>
      </c>
      <c r="AL1893" s="51">
        <f t="shared" si="615"/>
        <v>0</v>
      </c>
      <c r="AM1893" s="296">
        <f>IFERROR(IF(VLOOKUP($C1893,Listen!$A$2:$F$45,6,0)="Ja",MAX(BC1893:BD1893),D_SAV!$BC1893),0)</f>
        <v>0</v>
      </c>
      <c r="AN1893" s="51">
        <f t="shared" si="616"/>
        <v>0</v>
      </c>
      <c r="AP1893" s="304">
        <f t="shared" si="617"/>
        <v>0</v>
      </c>
      <c r="AQ1893" s="304">
        <f t="shared" si="618"/>
        <v>0</v>
      </c>
      <c r="AR1893" s="304">
        <f t="shared" si="619"/>
        <v>0</v>
      </c>
      <c r="AS1893" s="304">
        <f t="shared" si="620"/>
        <v>0</v>
      </c>
      <c r="AT1893" s="304">
        <f t="shared" si="621"/>
        <v>0</v>
      </c>
      <c r="AU1893" s="304">
        <f t="shared" si="622"/>
        <v>0</v>
      </c>
      <c r="AV1893" s="304">
        <f t="shared" si="623"/>
        <v>0</v>
      </c>
      <c r="AW1893" s="304">
        <f t="shared" si="624"/>
        <v>0</v>
      </c>
      <c r="AX1893" s="304">
        <f t="shared" si="625"/>
        <v>0</v>
      </c>
      <c r="AY1893" s="304">
        <f t="shared" si="626"/>
        <v>0</v>
      </c>
      <c r="AZ1893" s="304">
        <f t="shared" si="627"/>
        <v>0</v>
      </c>
      <c r="BA1893" s="304">
        <f t="shared" si="628"/>
        <v>0</v>
      </c>
      <c r="BB1893" s="304">
        <f t="shared" si="629"/>
        <v>0</v>
      </c>
      <c r="BC1893" s="304">
        <f t="shared" si="630"/>
        <v>0</v>
      </c>
      <c r="BD1893" s="304">
        <f t="shared" si="631"/>
        <v>0</v>
      </c>
      <c r="BE1893" s="304">
        <f>IFERROR(IF(VLOOKUP($C1893,Listen!$A$2:$F$45,6,0)="Ja",BB1893-MAX(BC1893:BD1893),BB1893-BC1893),0)</f>
        <v>0</v>
      </c>
    </row>
    <row r="1894" spans="1:57" x14ac:dyDescent="0.25">
      <c r="A1894" s="320" t="str">
        <f>IF(AND(D1894&lt;&gt;0,C1894&lt;&gt;0,E1894&lt;&gt;0),IF(B1894&lt;&gt;0,CONCATENATE(B1894,"-AGr",VLOOKUP(C1894,Listen!$A$2:$D$45,4,FALSE),"-",D1894,"-",E1894,),CONCATENATE("AGr",VLOOKUP(C1894,Listen!$A$2:$D$45,4,FALSE),"-",D1894,"-",E1894)),"keine vollständige ID")</f>
        <v>keine vollständige ID</v>
      </c>
      <c r="B1894" s="301"/>
      <c r="C1894" s="287"/>
      <c r="D1894" s="34"/>
      <c r="E1894" s="306"/>
      <c r="F1894" s="116"/>
      <c r="G1894" s="17"/>
      <c r="H1894" s="17"/>
      <c r="I1894" s="17"/>
      <c r="J1894" s="17"/>
      <c r="K1894" s="17"/>
      <c r="L1894" s="17"/>
      <c r="M1894" s="17"/>
      <c r="N1894" s="17"/>
      <c r="O1894" s="116"/>
      <c r="P1894" s="117">
        <f>IF(D1894&gt;A_Stammdaten!$B$12,0,SUM(G1894,H1894,J1894,L1894:M1894)-SUM(I1894,K1894,N1894:O1894))</f>
        <v>0</v>
      </c>
      <c r="Q1894" s="17"/>
      <c r="R1894" s="17"/>
      <c r="S1894" s="17"/>
      <c r="T1894" s="17"/>
      <c r="U1894" s="62">
        <f t="shared" si="611"/>
        <v>0</v>
      </c>
      <c r="V1894" s="34"/>
      <c r="W1894" s="34"/>
      <c r="X1894" s="34"/>
      <c r="Y1894" s="34"/>
      <c r="Z1894" s="34"/>
      <c r="AA1894" s="63" t="str">
        <f t="shared" si="612"/>
        <v>-</v>
      </c>
      <c r="AB1894" s="63" t="str">
        <f t="shared" si="613"/>
        <v>-</v>
      </c>
      <c r="AC1894" s="63">
        <f>IF(ISBLANK($C1894),0,VLOOKUP($C1894,Listen!$A$2:$C$45,2,FALSE))</f>
        <v>0</v>
      </c>
      <c r="AD1894" s="63">
        <f>IF(ISBLANK($C1894),0,VLOOKUP($C1894,Listen!$A$2:$C$45,3,FALSE))</f>
        <v>0</v>
      </c>
      <c r="AE1894" s="49">
        <f t="shared" si="614"/>
        <v>0</v>
      </c>
      <c r="AF1894" s="49">
        <f t="shared" si="614"/>
        <v>0</v>
      </c>
      <c r="AG1894" s="49">
        <f>IFERROR(IF(OR($V1894&lt;&gt;"Ja",VLOOKUP($C1894,Listen!$A$2:$F$45,5,0)="Nein",D1894&lt;IF(C1894="LNG Anbindungsanlagen gemäß separater Festlegung",2022,2023)),$AC1894,$AA1894),0)</f>
        <v>0</v>
      </c>
      <c r="AH1894" s="49">
        <f>IFERROR(IF(OR($V1894&lt;&gt;"Ja",VLOOKUP($C1894,Listen!$A$2:$F$45,5,0)="Nein",D1894&lt;IF(C1894="LNG Anbindungsanlagen gemäß separater Festlegung",2022,2023)),$AC1894,$AA1894),0)</f>
        <v>0</v>
      </c>
      <c r="AI1894" s="49">
        <f>IFERROR(IF(OR($W1894&lt;&gt;"Ja",VLOOKUP($C1894,Listen!$A$2:$F$45,6,0)="Nein"),$AC1894,$AB1894),0)</f>
        <v>0</v>
      </c>
      <c r="AJ1894" s="49">
        <f>IFERROR(IF(OR($W1894&lt;&gt;"Ja",VLOOKUP($C1894,Listen!$A$2:$F$45,6,0)="Nein"),$AC1894,$AB1894),0)</f>
        <v>0</v>
      </c>
      <c r="AK1894" s="49">
        <f>IFERROR(IF(OR($W1894&lt;&gt;"Ja",VLOOKUP($C1894,Listen!$A$2:$F$45,6,0)="Nein"),$AC1894,$AB1894),0)</f>
        <v>0</v>
      </c>
      <c r="AL1894" s="51">
        <f t="shared" si="615"/>
        <v>0</v>
      </c>
      <c r="AM1894" s="296">
        <f>IFERROR(IF(VLOOKUP($C1894,Listen!$A$2:$F$45,6,0)="Ja",MAX(BC1894:BD1894),D_SAV!$BC1894),0)</f>
        <v>0</v>
      </c>
      <c r="AN1894" s="51">
        <f t="shared" si="616"/>
        <v>0</v>
      </c>
      <c r="AP1894" s="304">
        <f t="shared" si="617"/>
        <v>0</v>
      </c>
      <c r="AQ1894" s="304">
        <f t="shared" si="618"/>
        <v>0</v>
      </c>
      <c r="AR1894" s="304">
        <f t="shared" si="619"/>
        <v>0</v>
      </c>
      <c r="AS1894" s="304">
        <f t="shared" si="620"/>
        <v>0</v>
      </c>
      <c r="AT1894" s="304">
        <f t="shared" si="621"/>
        <v>0</v>
      </c>
      <c r="AU1894" s="304">
        <f t="shared" si="622"/>
        <v>0</v>
      </c>
      <c r="AV1894" s="304">
        <f t="shared" si="623"/>
        <v>0</v>
      </c>
      <c r="AW1894" s="304">
        <f t="shared" si="624"/>
        <v>0</v>
      </c>
      <c r="AX1894" s="304">
        <f t="shared" si="625"/>
        <v>0</v>
      </c>
      <c r="AY1894" s="304">
        <f t="shared" si="626"/>
        <v>0</v>
      </c>
      <c r="AZ1894" s="304">
        <f t="shared" si="627"/>
        <v>0</v>
      </c>
      <c r="BA1894" s="304">
        <f t="shared" si="628"/>
        <v>0</v>
      </c>
      <c r="BB1894" s="304">
        <f t="shared" si="629"/>
        <v>0</v>
      </c>
      <c r="BC1894" s="304">
        <f t="shared" si="630"/>
        <v>0</v>
      </c>
      <c r="BD1894" s="304">
        <f t="shared" si="631"/>
        <v>0</v>
      </c>
      <c r="BE1894" s="304">
        <f>IFERROR(IF(VLOOKUP($C1894,Listen!$A$2:$F$45,6,0)="Ja",BB1894-MAX(BC1894:BD1894),BB1894-BC1894),0)</f>
        <v>0</v>
      </c>
    </row>
    <row r="1895" spans="1:57" x14ac:dyDescent="0.25">
      <c r="A1895" s="320" t="str">
        <f>IF(AND(D1895&lt;&gt;0,C1895&lt;&gt;0,E1895&lt;&gt;0),IF(B1895&lt;&gt;0,CONCATENATE(B1895,"-AGr",VLOOKUP(C1895,Listen!$A$2:$D$45,4,FALSE),"-",D1895,"-",E1895,),CONCATENATE("AGr",VLOOKUP(C1895,Listen!$A$2:$D$45,4,FALSE),"-",D1895,"-",E1895)),"keine vollständige ID")</f>
        <v>keine vollständige ID</v>
      </c>
      <c r="B1895" s="301"/>
      <c r="C1895" s="287"/>
      <c r="D1895" s="34"/>
      <c r="E1895" s="306"/>
      <c r="F1895" s="116"/>
      <c r="G1895" s="17"/>
      <c r="H1895" s="17"/>
      <c r="I1895" s="17"/>
      <c r="J1895" s="17"/>
      <c r="K1895" s="17"/>
      <c r="L1895" s="17"/>
      <c r="M1895" s="17"/>
      <c r="N1895" s="17"/>
      <c r="O1895" s="116"/>
      <c r="P1895" s="117">
        <f>IF(D1895&gt;A_Stammdaten!$B$12,0,SUM(G1895,H1895,J1895,L1895:M1895)-SUM(I1895,K1895,N1895:O1895))</f>
        <v>0</v>
      </c>
      <c r="Q1895" s="17"/>
      <c r="R1895" s="17"/>
      <c r="S1895" s="17"/>
      <c r="T1895" s="17"/>
      <c r="U1895" s="62">
        <f t="shared" si="611"/>
        <v>0</v>
      </c>
      <c r="V1895" s="34"/>
      <c r="W1895" s="34"/>
      <c r="X1895" s="34"/>
      <c r="Y1895" s="34"/>
      <c r="Z1895" s="34"/>
      <c r="AA1895" s="63" t="str">
        <f t="shared" si="612"/>
        <v>-</v>
      </c>
      <c r="AB1895" s="63" t="str">
        <f t="shared" si="613"/>
        <v>-</v>
      </c>
      <c r="AC1895" s="63">
        <f>IF(ISBLANK($C1895),0,VLOOKUP($C1895,Listen!$A$2:$C$45,2,FALSE))</f>
        <v>0</v>
      </c>
      <c r="AD1895" s="63">
        <f>IF(ISBLANK($C1895),0,VLOOKUP($C1895,Listen!$A$2:$C$45,3,FALSE))</f>
        <v>0</v>
      </c>
      <c r="AE1895" s="49">
        <f t="shared" si="614"/>
        <v>0</v>
      </c>
      <c r="AF1895" s="49">
        <f t="shared" si="614"/>
        <v>0</v>
      </c>
      <c r="AG1895" s="49">
        <f>IFERROR(IF(OR($V1895&lt;&gt;"Ja",VLOOKUP($C1895,Listen!$A$2:$F$45,5,0)="Nein",D1895&lt;IF(C1895="LNG Anbindungsanlagen gemäß separater Festlegung",2022,2023)),$AC1895,$AA1895),0)</f>
        <v>0</v>
      </c>
      <c r="AH1895" s="49">
        <f>IFERROR(IF(OR($V1895&lt;&gt;"Ja",VLOOKUP($C1895,Listen!$A$2:$F$45,5,0)="Nein",D1895&lt;IF(C1895="LNG Anbindungsanlagen gemäß separater Festlegung",2022,2023)),$AC1895,$AA1895),0)</f>
        <v>0</v>
      </c>
      <c r="AI1895" s="49">
        <f>IFERROR(IF(OR($W1895&lt;&gt;"Ja",VLOOKUP($C1895,Listen!$A$2:$F$45,6,0)="Nein"),$AC1895,$AB1895),0)</f>
        <v>0</v>
      </c>
      <c r="AJ1895" s="49">
        <f>IFERROR(IF(OR($W1895&lt;&gt;"Ja",VLOOKUP($C1895,Listen!$A$2:$F$45,6,0)="Nein"),$AC1895,$AB1895),0)</f>
        <v>0</v>
      </c>
      <c r="AK1895" s="49">
        <f>IFERROR(IF(OR($W1895&lt;&gt;"Ja",VLOOKUP($C1895,Listen!$A$2:$F$45,6,0)="Nein"),$AC1895,$AB1895),0)</f>
        <v>0</v>
      </c>
      <c r="AL1895" s="51">
        <f t="shared" si="615"/>
        <v>0</v>
      </c>
      <c r="AM1895" s="296">
        <f>IFERROR(IF(VLOOKUP($C1895,Listen!$A$2:$F$45,6,0)="Ja",MAX(BC1895:BD1895),D_SAV!$BC1895),0)</f>
        <v>0</v>
      </c>
      <c r="AN1895" s="51">
        <f t="shared" si="616"/>
        <v>0</v>
      </c>
      <c r="AP1895" s="304">
        <f t="shared" si="617"/>
        <v>0</v>
      </c>
      <c r="AQ1895" s="304">
        <f t="shared" si="618"/>
        <v>0</v>
      </c>
      <c r="AR1895" s="304">
        <f t="shared" si="619"/>
        <v>0</v>
      </c>
      <c r="AS1895" s="304">
        <f t="shared" si="620"/>
        <v>0</v>
      </c>
      <c r="AT1895" s="304">
        <f t="shared" si="621"/>
        <v>0</v>
      </c>
      <c r="AU1895" s="304">
        <f t="shared" si="622"/>
        <v>0</v>
      </c>
      <c r="AV1895" s="304">
        <f t="shared" si="623"/>
        <v>0</v>
      </c>
      <c r="AW1895" s="304">
        <f t="shared" si="624"/>
        <v>0</v>
      </c>
      <c r="AX1895" s="304">
        <f t="shared" si="625"/>
        <v>0</v>
      </c>
      <c r="AY1895" s="304">
        <f t="shared" si="626"/>
        <v>0</v>
      </c>
      <c r="AZ1895" s="304">
        <f t="shared" si="627"/>
        <v>0</v>
      </c>
      <c r="BA1895" s="304">
        <f t="shared" si="628"/>
        <v>0</v>
      </c>
      <c r="BB1895" s="304">
        <f t="shared" si="629"/>
        <v>0</v>
      </c>
      <c r="BC1895" s="304">
        <f t="shared" si="630"/>
        <v>0</v>
      </c>
      <c r="BD1895" s="304">
        <f t="shared" si="631"/>
        <v>0</v>
      </c>
      <c r="BE1895" s="304">
        <f>IFERROR(IF(VLOOKUP($C1895,Listen!$A$2:$F$45,6,0)="Ja",BB1895-MAX(BC1895:BD1895),BB1895-BC1895),0)</f>
        <v>0</v>
      </c>
    </row>
    <row r="1896" spans="1:57" x14ac:dyDescent="0.25">
      <c r="A1896" s="320" t="str">
        <f>IF(AND(D1896&lt;&gt;0,C1896&lt;&gt;0,E1896&lt;&gt;0),IF(B1896&lt;&gt;0,CONCATENATE(B1896,"-AGr",VLOOKUP(C1896,Listen!$A$2:$D$45,4,FALSE),"-",D1896,"-",E1896,),CONCATENATE("AGr",VLOOKUP(C1896,Listen!$A$2:$D$45,4,FALSE),"-",D1896,"-",E1896)),"keine vollständige ID")</f>
        <v>keine vollständige ID</v>
      </c>
      <c r="B1896" s="301"/>
      <c r="C1896" s="287"/>
      <c r="D1896" s="34"/>
      <c r="E1896" s="306"/>
      <c r="F1896" s="116"/>
      <c r="G1896" s="17"/>
      <c r="H1896" s="17"/>
      <c r="I1896" s="17"/>
      <c r="J1896" s="17"/>
      <c r="K1896" s="17"/>
      <c r="L1896" s="17"/>
      <c r="M1896" s="17"/>
      <c r="N1896" s="17"/>
      <c r="O1896" s="116"/>
      <c r="P1896" s="117">
        <f>IF(D1896&gt;A_Stammdaten!$B$12,0,SUM(G1896,H1896,J1896,L1896:M1896)-SUM(I1896,K1896,N1896:O1896))</f>
        <v>0</v>
      </c>
      <c r="Q1896" s="17"/>
      <c r="R1896" s="17"/>
      <c r="S1896" s="17"/>
      <c r="T1896" s="17"/>
      <c r="U1896" s="62">
        <f t="shared" si="611"/>
        <v>0</v>
      </c>
      <c r="V1896" s="34"/>
      <c r="W1896" s="34"/>
      <c r="X1896" s="34"/>
      <c r="Y1896" s="34"/>
      <c r="Z1896" s="34"/>
      <c r="AA1896" s="63" t="str">
        <f t="shared" si="612"/>
        <v>-</v>
      </c>
      <c r="AB1896" s="63" t="str">
        <f t="shared" si="613"/>
        <v>-</v>
      </c>
      <c r="AC1896" s="63">
        <f>IF(ISBLANK($C1896),0,VLOOKUP($C1896,Listen!$A$2:$C$45,2,FALSE))</f>
        <v>0</v>
      </c>
      <c r="AD1896" s="63">
        <f>IF(ISBLANK($C1896),0,VLOOKUP($C1896,Listen!$A$2:$C$45,3,FALSE))</f>
        <v>0</v>
      </c>
      <c r="AE1896" s="49">
        <f t="shared" si="614"/>
        <v>0</v>
      </c>
      <c r="AF1896" s="49">
        <f t="shared" si="614"/>
        <v>0</v>
      </c>
      <c r="AG1896" s="49">
        <f>IFERROR(IF(OR($V1896&lt;&gt;"Ja",VLOOKUP($C1896,Listen!$A$2:$F$45,5,0)="Nein",D1896&lt;IF(C1896="LNG Anbindungsanlagen gemäß separater Festlegung",2022,2023)),$AC1896,$AA1896),0)</f>
        <v>0</v>
      </c>
      <c r="AH1896" s="49">
        <f>IFERROR(IF(OR($V1896&lt;&gt;"Ja",VLOOKUP($C1896,Listen!$A$2:$F$45,5,0)="Nein",D1896&lt;IF(C1896="LNG Anbindungsanlagen gemäß separater Festlegung",2022,2023)),$AC1896,$AA1896),0)</f>
        <v>0</v>
      </c>
      <c r="AI1896" s="49">
        <f>IFERROR(IF(OR($W1896&lt;&gt;"Ja",VLOOKUP($C1896,Listen!$A$2:$F$45,6,0)="Nein"),$AC1896,$AB1896),0)</f>
        <v>0</v>
      </c>
      <c r="AJ1896" s="49">
        <f>IFERROR(IF(OR($W1896&lt;&gt;"Ja",VLOOKUP($C1896,Listen!$A$2:$F$45,6,0)="Nein"),$AC1896,$AB1896),0)</f>
        <v>0</v>
      </c>
      <c r="AK1896" s="49">
        <f>IFERROR(IF(OR($W1896&lt;&gt;"Ja",VLOOKUP($C1896,Listen!$A$2:$F$45,6,0)="Nein"),$AC1896,$AB1896),0)</f>
        <v>0</v>
      </c>
      <c r="AL1896" s="51">
        <f t="shared" si="615"/>
        <v>0</v>
      </c>
      <c r="AM1896" s="296">
        <f>IFERROR(IF(VLOOKUP($C1896,Listen!$A$2:$F$45,6,0)="Ja",MAX(BC1896:BD1896),D_SAV!$BC1896),0)</f>
        <v>0</v>
      </c>
      <c r="AN1896" s="51">
        <f t="shared" si="616"/>
        <v>0</v>
      </c>
      <c r="AP1896" s="304">
        <f t="shared" si="617"/>
        <v>0</v>
      </c>
      <c r="AQ1896" s="304">
        <f t="shared" si="618"/>
        <v>0</v>
      </c>
      <c r="AR1896" s="304">
        <f t="shared" si="619"/>
        <v>0</v>
      </c>
      <c r="AS1896" s="304">
        <f t="shared" si="620"/>
        <v>0</v>
      </c>
      <c r="AT1896" s="304">
        <f t="shared" si="621"/>
        <v>0</v>
      </c>
      <c r="AU1896" s="304">
        <f t="shared" si="622"/>
        <v>0</v>
      </c>
      <c r="AV1896" s="304">
        <f t="shared" si="623"/>
        <v>0</v>
      </c>
      <c r="AW1896" s="304">
        <f t="shared" si="624"/>
        <v>0</v>
      </c>
      <c r="AX1896" s="304">
        <f t="shared" si="625"/>
        <v>0</v>
      </c>
      <c r="AY1896" s="304">
        <f t="shared" si="626"/>
        <v>0</v>
      </c>
      <c r="AZ1896" s="304">
        <f t="shared" si="627"/>
        <v>0</v>
      </c>
      <c r="BA1896" s="304">
        <f t="shared" si="628"/>
        <v>0</v>
      </c>
      <c r="BB1896" s="304">
        <f t="shared" si="629"/>
        <v>0</v>
      </c>
      <c r="BC1896" s="304">
        <f t="shared" si="630"/>
        <v>0</v>
      </c>
      <c r="BD1896" s="304">
        <f t="shared" si="631"/>
        <v>0</v>
      </c>
      <c r="BE1896" s="304">
        <f>IFERROR(IF(VLOOKUP($C1896,Listen!$A$2:$F$45,6,0)="Ja",BB1896-MAX(BC1896:BD1896),BB1896-BC1896),0)</f>
        <v>0</v>
      </c>
    </row>
    <row r="1897" spans="1:57" x14ac:dyDescent="0.25">
      <c r="A1897" s="320" t="str">
        <f>IF(AND(D1897&lt;&gt;0,C1897&lt;&gt;0,E1897&lt;&gt;0),IF(B1897&lt;&gt;0,CONCATENATE(B1897,"-AGr",VLOOKUP(C1897,Listen!$A$2:$D$45,4,FALSE),"-",D1897,"-",E1897,),CONCATENATE("AGr",VLOOKUP(C1897,Listen!$A$2:$D$45,4,FALSE),"-",D1897,"-",E1897)),"keine vollständige ID")</f>
        <v>keine vollständige ID</v>
      </c>
      <c r="B1897" s="301"/>
      <c r="C1897" s="287"/>
      <c r="D1897" s="34"/>
      <c r="E1897" s="306"/>
      <c r="F1897" s="116"/>
      <c r="G1897" s="17"/>
      <c r="H1897" s="17"/>
      <c r="I1897" s="17"/>
      <c r="J1897" s="17"/>
      <c r="K1897" s="17"/>
      <c r="L1897" s="17"/>
      <c r="M1897" s="17"/>
      <c r="N1897" s="17"/>
      <c r="O1897" s="116"/>
      <c r="P1897" s="117">
        <f>IF(D1897&gt;A_Stammdaten!$B$12,0,SUM(G1897,H1897,J1897,L1897:M1897)-SUM(I1897,K1897,N1897:O1897))</f>
        <v>0</v>
      </c>
      <c r="Q1897" s="17"/>
      <c r="R1897" s="17"/>
      <c r="S1897" s="17"/>
      <c r="T1897" s="17"/>
      <c r="U1897" s="62">
        <f t="shared" si="611"/>
        <v>0</v>
      </c>
      <c r="V1897" s="34"/>
      <c r="W1897" s="34"/>
      <c r="X1897" s="34"/>
      <c r="Y1897" s="34"/>
      <c r="Z1897" s="34"/>
      <c r="AA1897" s="63" t="str">
        <f t="shared" si="612"/>
        <v>-</v>
      </c>
      <c r="AB1897" s="63" t="str">
        <f t="shared" si="613"/>
        <v>-</v>
      </c>
      <c r="AC1897" s="63">
        <f>IF(ISBLANK($C1897),0,VLOOKUP($C1897,Listen!$A$2:$C$45,2,FALSE))</f>
        <v>0</v>
      </c>
      <c r="AD1897" s="63">
        <f>IF(ISBLANK($C1897),0,VLOOKUP($C1897,Listen!$A$2:$C$45,3,FALSE))</f>
        <v>0</v>
      </c>
      <c r="AE1897" s="49">
        <f t="shared" si="614"/>
        <v>0</v>
      </c>
      <c r="AF1897" s="49">
        <f t="shared" si="614"/>
        <v>0</v>
      </c>
      <c r="AG1897" s="49">
        <f>IFERROR(IF(OR($V1897&lt;&gt;"Ja",VLOOKUP($C1897,Listen!$A$2:$F$45,5,0)="Nein",D1897&lt;IF(C1897="LNG Anbindungsanlagen gemäß separater Festlegung",2022,2023)),$AC1897,$AA1897),0)</f>
        <v>0</v>
      </c>
      <c r="AH1897" s="49">
        <f>IFERROR(IF(OR($V1897&lt;&gt;"Ja",VLOOKUP($C1897,Listen!$A$2:$F$45,5,0)="Nein",D1897&lt;IF(C1897="LNG Anbindungsanlagen gemäß separater Festlegung",2022,2023)),$AC1897,$AA1897),0)</f>
        <v>0</v>
      </c>
      <c r="AI1897" s="49">
        <f>IFERROR(IF(OR($W1897&lt;&gt;"Ja",VLOOKUP($C1897,Listen!$A$2:$F$45,6,0)="Nein"),$AC1897,$AB1897),0)</f>
        <v>0</v>
      </c>
      <c r="AJ1897" s="49">
        <f>IFERROR(IF(OR($W1897&lt;&gt;"Ja",VLOOKUP($C1897,Listen!$A$2:$F$45,6,0)="Nein"),$AC1897,$AB1897),0)</f>
        <v>0</v>
      </c>
      <c r="AK1897" s="49">
        <f>IFERROR(IF(OR($W1897&lt;&gt;"Ja",VLOOKUP($C1897,Listen!$A$2:$F$45,6,0)="Nein"),$AC1897,$AB1897),0)</f>
        <v>0</v>
      </c>
      <c r="AL1897" s="51">
        <f t="shared" si="615"/>
        <v>0</v>
      </c>
      <c r="AM1897" s="296">
        <f>IFERROR(IF(VLOOKUP($C1897,Listen!$A$2:$F$45,6,0)="Ja",MAX(BC1897:BD1897),D_SAV!$BC1897),0)</f>
        <v>0</v>
      </c>
      <c r="AN1897" s="51">
        <f t="shared" si="616"/>
        <v>0</v>
      </c>
      <c r="AP1897" s="304">
        <f t="shared" si="617"/>
        <v>0</v>
      </c>
      <c r="AQ1897" s="304">
        <f t="shared" si="618"/>
        <v>0</v>
      </c>
      <c r="AR1897" s="304">
        <f t="shared" si="619"/>
        <v>0</v>
      </c>
      <c r="AS1897" s="304">
        <f t="shared" si="620"/>
        <v>0</v>
      </c>
      <c r="AT1897" s="304">
        <f t="shared" si="621"/>
        <v>0</v>
      </c>
      <c r="AU1897" s="304">
        <f t="shared" si="622"/>
        <v>0</v>
      </c>
      <c r="AV1897" s="304">
        <f t="shared" si="623"/>
        <v>0</v>
      </c>
      <c r="AW1897" s="304">
        <f t="shared" si="624"/>
        <v>0</v>
      </c>
      <c r="AX1897" s="304">
        <f t="shared" si="625"/>
        <v>0</v>
      </c>
      <c r="AY1897" s="304">
        <f t="shared" si="626"/>
        <v>0</v>
      </c>
      <c r="AZ1897" s="304">
        <f t="shared" si="627"/>
        <v>0</v>
      </c>
      <c r="BA1897" s="304">
        <f t="shared" si="628"/>
        <v>0</v>
      </c>
      <c r="BB1897" s="304">
        <f t="shared" si="629"/>
        <v>0</v>
      </c>
      <c r="BC1897" s="304">
        <f t="shared" si="630"/>
        <v>0</v>
      </c>
      <c r="BD1897" s="304">
        <f t="shared" si="631"/>
        <v>0</v>
      </c>
      <c r="BE1897" s="304">
        <f>IFERROR(IF(VLOOKUP($C1897,Listen!$A$2:$F$45,6,0)="Ja",BB1897-MAX(BC1897:BD1897),BB1897-BC1897),0)</f>
        <v>0</v>
      </c>
    </row>
    <row r="1898" spans="1:57" x14ac:dyDescent="0.25">
      <c r="A1898" s="320" t="str">
        <f>IF(AND(D1898&lt;&gt;0,C1898&lt;&gt;0,E1898&lt;&gt;0),IF(B1898&lt;&gt;0,CONCATENATE(B1898,"-AGr",VLOOKUP(C1898,Listen!$A$2:$D$45,4,FALSE),"-",D1898,"-",E1898,),CONCATENATE("AGr",VLOOKUP(C1898,Listen!$A$2:$D$45,4,FALSE),"-",D1898,"-",E1898)),"keine vollständige ID")</f>
        <v>keine vollständige ID</v>
      </c>
      <c r="B1898" s="301"/>
      <c r="C1898" s="287"/>
      <c r="D1898" s="34"/>
      <c r="E1898" s="306"/>
      <c r="F1898" s="116"/>
      <c r="G1898" s="17"/>
      <c r="H1898" s="17"/>
      <c r="I1898" s="17"/>
      <c r="J1898" s="17"/>
      <c r="K1898" s="17"/>
      <c r="L1898" s="17"/>
      <c r="M1898" s="17"/>
      <c r="N1898" s="17"/>
      <c r="O1898" s="116"/>
      <c r="P1898" s="117">
        <f>IF(D1898&gt;A_Stammdaten!$B$12,0,SUM(G1898,H1898,J1898,L1898:M1898)-SUM(I1898,K1898,N1898:O1898))</f>
        <v>0</v>
      </c>
      <c r="Q1898" s="17"/>
      <c r="R1898" s="17"/>
      <c r="S1898" s="17"/>
      <c r="T1898" s="17"/>
      <c r="U1898" s="62">
        <f t="shared" si="611"/>
        <v>0</v>
      </c>
      <c r="V1898" s="34"/>
      <c r="W1898" s="34"/>
      <c r="X1898" s="34"/>
      <c r="Y1898" s="34"/>
      <c r="Z1898" s="34"/>
      <c r="AA1898" s="63" t="str">
        <f t="shared" si="612"/>
        <v>-</v>
      </c>
      <c r="AB1898" s="63" t="str">
        <f t="shared" si="613"/>
        <v>-</v>
      </c>
      <c r="AC1898" s="63">
        <f>IF(ISBLANK($C1898),0,VLOOKUP($C1898,Listen!$A$2:$C$45,2,FALSE))</f>
        <v>0</v>
      </c>
      <c r="AD1898" s="63">
        <f>IF(ISBLANK($C1898),0,VLOOKUP($C1898,Listen!$A$2:$C$45,3,FALSE))</f>
        <v>0</v>
      </c>
      <c r="AE1898" s="49">
        <f t="shared" si="614"/>
        <v>0</v>
      </c>
      <c r="AF1898" s="49">
        <f t="shared" si="614"/>
        <v>0</v>
      </c>
      <c r="AG1898" s="49">
        <f>IFERROR(IF(OR($V1898&lt;&gt;"Ja",VLOOKUP($C1898,Listen!$A$2:$F$45,5,0)="Nein",D1898&lt;IF(C1898="LNG Anbindungsanlagen gemäß separater Festlegung",2022,2023)),$AC1898,$AA1898),0)</f>
        <v>0</v>
      </c>
      <c r="AH1898" s="49">
        <f>IFERROR(IF(OR($V1898&lt;&gt;"Ja",VLOOKUP($C1898,Listen!$A$2:$F$45,5,0)="Nein",D1898&lt;IF(C1898="LNG Anbindungsanlagen gemäß separater Festlegung",2022,2023)),$AC1898,$AA1898),0)</f>
        <v>0</v>
      </c>
      <c r="AI1898" s="49">
        <f>IFERROR(IF(OR($W1898&lt;&gt;"Ja",VLOOKUP($C1898,Listen!$A$2:$F$45,6,0)="Nein"),$AC1898,$AB1898),0)</f>
        <v>0</v>
      </c>
      <c r="AJ1898" s="49">
        <f>IFERROR(IF(OR($W1898&lt;&gt;"Ja",VLOOKUP($C1898,Listen!$A$2:$F$45,6,0)="Nein"),$AC1898,$AB1898),0)</f>
        <v>0</v>
      </c>
      <c r="AK1898" s="49">
        <f>IFERROR(IF(OR($W1898&lt;&gt;"Ja",VLOOKUP($C1898,Listen!$A$2:$F$45,6,0)="Nein"),$AC1898,$AB1898),0)</f>
        <v>0</v>
      </c>
      <c r="AL1898" s="51">
        <f t="shared" si="615"/>
        <v>0</v>
      </c>
      <c r="AM1898" s="296">
        <f>IFERROR(IF(VLOOKUP($C1898,Listen!$A$2:$F$45,6,0)="Ja",MAX(BC1898:BD1898),D_SAV!$BC1898),0)</f>
        <v>0</v>
      </c>
      <c r="AN1898" s="51">
        <f t="shared" si="616"/>
        <v>0</v>
      </c>
      <c r="AP1898" s="304">
        <f t="shared" si="617"/>
        <v>0</v>
      </c>
      <c r="AQ1898" s="304">
        <f t="shared" si="618"/>
        <v>0</v>
      </c>
      <c r="AR1898" s="304">
        <f t="shared" si="619"/>
        <v>0</v>
      </c>
      <c r="AS1898" s="304">
        <f t="shared" si="620"/>
        <v>0</v>
      </c>
      <c r="AT1898" s="304">
        <f t="shared" si="621"/>
        <v>0</v>
      </c>
      <c r="AU1898" s="304">
        <f t="shared" si="622"/>
        <v>0</v>
      </c>
      <c r="AV1898" s="304">
        <f t="shared" si="623"/>
        <v>0</v>
      </c>
      <c r="AW1898" s="304">
        <f t="shared" si="624"/>
        <v>0</v>
      </c>
      <c r="AX1898" s="304">
        <f t="shared" si="625"/>
        <v>0</v>
      </c>
      <c r="AY1898" s="304">
        <f t="shared" si="626"/>
        <v>0</v>
      </c>
      <c r="AZ1898" s="304">
        <f t="shared" si="627"/>
        <v>0</v>
      </c>
      <c r="BA1898" s="304">
        <f t="shared" si="628"/>
        <v>0</v>
      </c>
      <c r="BB1898" s="304">
        <f t="shared" si="629"/>
        <v>0</v>
      </c>
      <c r="BC1898" s="304">
        <f t="shared" si="630"/>
        <v>0</v>
      </c>
      <c r="BD1898" s="304">
        <f t="shared" si="631"/>
        <v>0</v>
      </c>
      <c r="BE1898" s="304">
        <f>IFERROR(IF(VLOOKUP($C1898,Listen!$A$2:$F$45,6,0)="Ja",BB1898-MAX(BC1898:BD1898),BB1898-BC1898),0)</f>
        <v>0</v>
      </c>
    </row>
    <row r="1899" spans="1:57" x14ac:dyDescent="0.25">
      <c r="A1899" s="320" t="str">
        <f>IF(AND(D1899&lt;&gt;0,C1899&lt;&gt;0,E1899&lt;&gt;0),IF(B1899&lt;&gt;0,CONCATENATE(B1899,"-AGr",VLOOKUP(C1899,Listen!$A$2:$D$45,4,FALSE),"-",D1899,"-",E1899,),CONCATENATE("AGr",VLOOKUP(C1899,Listen!$A$2:$D$45,4,FALSE),"-",D1899,"-",E1899)),"keine vollständige ID")</f>
        <v>keine vollständige ID</v>
      </c>
      <c r="B1899" s="301"/>
      <c r="C1899" s="287"/>
      <c r="D1899" s="34"/>
      <c r="E1899" s="306"/>
      <c r="F1899" s="116"/>
      <c r="G1899" s="17"/>
      <c r="H1899" s="17"/>
      <c r="I1899" s="17"/>
      <c r="J1899" s="17"/>
      <c r="K1899" s="17"/>
      <c r="L1899" s="17"/>
      <c r="M1899" s="17"/>
      <c r="N1899" s="17"/>
      <c r="O1899" s="116"/>
      <c r="P1899" s="117">
        <f>IF(D1899&gt;A_Stammdaten!$B$12,0,SUM(G1899,H1899,J1899,L1899:M1899)-SUM(I1899,K1899,N1899:O1899))</f>
        <v>0</v>
      </c>
      <c r="Q1899" s="17"/>
      <c r="R1899" s="17"/>
      <c r="S1899" s="17"/>
      <c r="T1899" s="17"/>
      <c r="U1899" s="62">
        <f t="shared" si="611"/>
        <v>0</v>
      </c>
      <c r="V1899" s="34"/>
      <c r="W1899" s="34"/>
      <c r="X1899" s="34"/>
      <c r="Y1899" s="34"/>
      <c r="Z1899" s="34"/>
      <c r="AA1899" s="63" t="str">
        <f t="shared" si="612"/>
        <v>-</v>
      </c>
      <c r="AB1899" s="63" t="str">
        <f t="shared" si="613"/>
        <v>-</v>
      </c>
      <c r="AC1899" s="63">
        <f>IF(ISBLANK($C1899),0,VLOOKUP($C1899,Listen!$A$2:$C$45,2,FALSE))</f>
        <v>0</v>
      </c>
      <c r="AD1899" s="63">
        <f>IF(ISBLANK($C1899),0,VLOOKUP($C1899,Listen!$A$2:$C$45,3,FALSE))</f>
        <v>0</v>
      </c>
      <c r="AE1899" s="49">
        <f t="shared" si="614"/>
        <v>0</v>
      </c>
      <c r="AF1899" s="49">
        <f t="shared" si="614"/>
        <v>0</v>
      </c>
      <c r="AG1899" s="49">
        <f>IFERROR(IF(OR($V1899&lt;&gt;"Ja",VLOOKUP($C1899,Listen!$A$2:$F$45,5,0)="Nein",D1899&lt;IF(C1899="LNG Anbindungsanlagen gemäß separater Festlegung",2022,2023)),$AC1899,$AA1899),0)</f>
        <v>0</v>
      </c>
      <c r="AH1899" s="49">
        <f>IFERROR(IF(OR($V1899&lt;&gt;"Ja",VLOOKUP($C1899,Listen!$A$2:$F$45,5,0)="Nein",D1899&lt;IF(C1899="LNG Anbindungsanlagen gemäß separater Festlegung",2022,2023)),$AC1899,$AA1899),0)</f>
        <v>0</v>
      </c>
      <c r="AI1899" s="49">
        <f>IFERROR(IF(OR($W1899&lt;&gt;"Ja",VLOOKUP($C1899,Listen!$A$2:$F$45,6,0)="Nein"),$AC1899,$AB1899),0)</f>
        <v>0</v>
      </c>
      <c r="AJ1899" s="49">
        <f>IFERROR(IF(OR($W1899&lt;&gt;"Ja",VLOOKUP($C1899,Listen!$A$2:$F$45,6,0)="Nein"),$AC1899,$AB1899),0)</f>
        <v>0</v>
      </c>
      <c r="AK1899" s="49">
        <f>IFERROR(IF(OR($W1899&lt;&gt;"Ja",VLOOKUP($C1899,Listen!$A$2:$F$45,6,0)="Nein"),$AC1899,$AB1899),0)</f>
        <v>0</v>
      </c>
      <c r="AL1899" s="51">
        <f t="shared" si="615"/>
        <v>0</v>
      </c>
      <c r="AM1899" s="296">
        <f>IFERROR(IF(VLOOKUP($C1899,Listen!$A$2:$F$45,6,0)="Ja",MAX(BC1899:BD1899),D_SAV!$BC1899),0)</f>
        <v>0</v>
      </c>
      <c r="AN1899" s="51">
        <f t="shared" si="616"/>
        <v>0</v>
      </c>
      <c r="AP1899" s="304">
        <f t="shared" si="617"/>
        <v>0</v>
      </c>
      <c r="AQ1899" s="304">
        <f t="shared" si="618"/>
        <v>0</v>
      </c>
      <c r="AR1899" s="304">
        <f t="shared" si="619"/>
        <v>0</v>
      </c>
      <c r="AS1899" s="304">
        <f t="shared" si="620"/>
        <v>0</v>
      </c>
      <c r="AT1899" s="304">
        <f t="shared" si="621"/>
        <v>0</v>
      </c>
      <c r="AU1899" s="304">
        <f t="shared" si="622"/>
        <v>0</v>
      </c>
      <c r="AV1899" s="304">
        <f t="shared" si="623"/>
        <v>0</v>
      </c>
      <c r="AW1899" s="304">
        <f t="shared" si="624"/>
        <v>0</v>
      </c>
      <c r="AX1899" s="304">
        <f t="shared" si="625"/>
        <v>0</v>
      </c>
      <c r="AY1899" s="304">
        <f t="shared" si="626"/>
        <v>0</v>
      </c>
      <c r="AZ1899" s="304">
        <f t="shared" si="627"/>
        <v>0</v>
      </c>
      <c r="BA1899" s="304">
        <f t="shared" si="628"/>
        <v>0</v>
      </c>
      <c r="BB1899" s="304">
        <f t="shared" si="629"/>
        <v>0</v>
      </c>
      <c r="BC1899" s="304">
        <f t="shared" si="630"/>
        <v>0</v>
      </c>
      <c r="BD1899" s="304">
        <f t="shared" si="631"/>
        <v>0</v>
      </c>
      <c r="BE1899" s="304">
        <f>IFERROR(IF(VLOOKUP($C1899,Listen!$A$2:$F$45,6,0)="Ja",BB1899-MAX(BC1899:BD1899),BB1899-BC1899),0)</f>
        <v>0</v>
      </c>
    </row>
    <row r="1900" spans="1:57" x14ac:dyDescent="0.25">
      <c r="A1900" s="320" t="str">
        <f>IF(AND(D1900&lt;&gt;0,C1900&lt;&gt;0,E1900&lt;&gt;0),IF(B1900&lt;&gt;0,CONCATENATE(B1900,"-AGr",VLOOKUP(C1900,Listen!$A$2:$D$45,4,FALSE),"-",D1900,"-",E1900,),CONCATENATE("AGr",VLOOKUP(C1900,Listen!$A$2:$D$45,4,FALSE),"-",D1900,"-",E1900)),"keine vollständige ID")</f>
        <v>keine vollständige ID</v>
      </c>
      <c r="B1900" s="301"/>
      <c r="C1900" s="287"/>
      <c r="D1900" s="34"/>
      <c r="E1900" s="306"/>
      <c r="F1900" s="116"/>
      <c r="G1900" s="17"/>
      <c r="H1900" s="17"/>
      <c r="I1900" s="17"/>
      <c r="J1900" s="17"/>
      <c r="K1900" s="17"/>
      <c r="L1900" s="17"/>
      <c r="M1900" s="17"/>
      <c r="N1900" s="17"/>
      <c r="O1900" s="116"/>
      <c r="P1900" s="117">
        <f>IF(D1900&gt;A_Stammdaten!$B$12,0,SUM(G1900,H1900,J1900,L1900:M1900)-SUM(I1900,K1900,N1900:O1900))</f>
        <v>0</v>
      </c>
      <c r="Q1900" s="17"/>
      <c r="R1900" s="17"/>
      <c r="S1900" s="17"/>
      <c r="T1900" s="17"/>
      <c r="U1900" s="62">
        <f t="shared" si="611"/>
        <v>0</v>
      </c>
      <c r="V1900" s="34"/>
      <c r="W1900" s="34"/>
      <c r="X1900" s="34"/>
      <c r="Y1900" s="34"/>
      <c r="Z1900" s="34"/>
      <c r="AA1900" s="63" t="str">
        <f t="shared" si="612"/>
        <v>-</v>
      </c>
      <c r="AB1900" s="63" t="str">
        <f t="shared" si="613"/>
        <v>-</v>
      </c>
      <c r="AC1900" s="63">
        <f>IF(ISBLANK($C1900),0,VLOOKUP($C1900,Listen!$A$2:$C$45,2,FALSE))</f>
        <v>0</v>
      </c>
      <c r="AD1900" s="63">
        <f>IF(ISBLANK($C1900),0,VLOOKUP($C1900,Listen!$A$2:$C$45,3,FALSE))</f>
        <v>0</v>
      </c>
      <c r="AE1900" s="49">
        <f t="shared" si="614"/>
        <v>0</v>
      </c>
      <c r="AF1900" s="49">
        <f t="shared" si="614"/>
        <v>0</v>
      </c>
      <c r="AG1900" s="49">
        <f>IFERROR(IF(OR($V1900&lt;&gt;"Ja",VLOOKUP($C1900,Listen!$A$2:$F$45,5,0)="Nein",D1900&lt;IF(C1900="LNG Anbindungsanlagen gemäß separater Festlegung",2022,2023)),$AC1900,$AA1900),0)</f>
        <v>0</v>
      </c>
      <c r="AH1900" s="49">
        <f>IFERROR(IF(OR($V1900&lt;&gt;"Ja",VLOOKUP($C1900,Listen!$A$2:$F$45,5,0)="Nein",D1900&lt;IF(C1900="LNG Anbindungsanlagen gemäß separater Festlegung",2022,2023)),$AC1900,$AA1900),0)</f>
        <v>0</v>
      </c>
      <c r="AI1900" s="49">
        <f>IFERROR(IF(OR($W1900&lt;&gt;"Ja",VLOOKUP($C1900,Listen!$A$2:$F$45,6,0)="Nein"),$AC1900,$AB1900),0)</f>
        <v>0</v>
      </c>
      <c r="AJ1900" s="49">
        <f>IFERROR(IF(OR($W1900&lt;&gt;"Ja",VLOOKUP($C1900,Listen!$A$2:$F$45,6,0)="Nein"),$AC1900,$AB1900),0)</f>
        <v>0</v>
      </c>
      <c r="AK1900" s="49">
        <f>IFERROR(IF(OR($W1900&lt;&gt;"Ja",VLOOKUP($C1900,Listen!$A$2:$F$45,6,0)="Nein"),$AC1900,$AB1900),0)</f>
        <v>0</v>
      </c>
      <c r="AL1900" s="51">
        <f t="shared" si="615"/>
        <v>0</v>
      </c>
      <c r="AM1900" s="296">
        <f>IFERROR(IF(VLOOKUP($C1900,Listen!$A$2:$F$45,6,0)="Ja",MAX(BC1900:BD1900),D_SAV!$BC1900),0)</f>
        <v>0</v>
      </c>
      <c r="AN1900" s="51">
        <f t="shared" si="616"/>
        <v>0</v>
      </c>
      <c r="AP1900" s="304">
        <f t="shared" si="617"/>
        <v>0</v>
      </c>
      <c r="AQ1900" s="304">
        <f t="shared" si="618"/>
        <v>0</v>
      </c>
      <c r="AR1900" s="304">
        <f t="shared" si="619"/>
        <v>0</v>
      </c>
      <c r="AS1900" s="304">
        <f t="shared" si="620"/>
        <v>0</v>
      </c>
      <c r="AT1900" s="304">
        <f t="shared" si="621"/>
        <v>0</v>
      </c>
      <c r="AU1900" s="304">
        <f t="shared" si="622"/>
        <v>0</v>
      </c>
      <c r="AV1900" s="304">
        <f t="shared" si="623"/>
        <v>0</v>
      </c>
      <c r="AW1900" s="304">
        <f t="shared" si="624"/>
        <v>0</v>
      </c>
      <c r="AX1900" s="304">
        <f t="shared" si="625"/>
        <v>0</v>
      </c>
      <c r="AY1900" s="304">
        <f t="shared" si="626"/>
        <v>0</v>
      </c>
      <c r="AZ1900" s="304">
        <f t="shared" si="627"/>
        <v>0</v>
      </c>
      <c r="BA1900" s="304">
        <f t="shared" si="628"/>
        <v>0</v>
      </c>
      <c r="BB1900" s="304">
        <f t="shared" si="629"/>
        <v>0</v>
      </c>
      <c r="BC1900" s="304">
        <f t="shared" si="630"/>
        <v>0</v>
      </c>
      <c r="BD1900" s="304">
        <f t="shared" si="631"/>
        <v>0</v>
      </c>
      <c r="BE1900" s="304">
        <f>IFERROR(IF(VLOOKUP($C1900,Listen!$A$2:$F$45,6,0)="Ja",BB1900-MAX(BC1900:BD1900),BB1900-BC1900),0)</f>
        <v>0</v>
      </c>
    </row>
    <row r="1901" spans="1:57" x14ac:dyDescent="0.25">
      <c r="A1901" s="320" t="str">
        <f>IF(AND(D1901&lt;&gt;0,C1901&lt;&gt;0,E1901&lt;&gt;0),IF(B1901&lt;&gt;0,CONCATENATE(B1901,"-AGr",VLOOKUP(C1901,Listen!$A$2:$D$45,4,FALSE),"-",D1901,"-",E1901,),CONCATENATE("AGr",VLOOKUP(C1901,Listen!$A$2:$D$45,4,FALSE),"-",D1901,"-",E1901)),"keine vollständige ID")</f>
        <v>keine vollständige ID</v>
      </c>
      <c r="B1901" s="301"/>
      <c r="C1901" s="287"/>
      <c r="D1901" s="34"/>
      <c r="E1901" s="306"/>
      <c r="F1901" s="116"/>
      <c r="G1901" s="17"/>
      <c r="H1901" s="17"/>
      <c r="I1901" s="17"/>
      <c r="J1901" s="17"/>
      <c r="K1901" s="17"/>
      <c r="L1901" s="17"/>
      <c r="M1901" s="17"/>
      <c r="N1901" s="17"/>
      <c r="O1901" s="116"/>
      <c r="P1901" s="117">
        <f>IF(D1901&gt;A_Stammdaten!$B$12,0,SUM(G1901,H1901,J1901,L1901:M1901)-SUM(I1901,K1901,N1901:O1901))</f>
        <v>0</v>
      </c>
      <c r="Q1901" s="17"/>
      <c r="R1901" s="17"/>
      <c r="S1901" s="17"/>
      <c r="T1901" s="17"/>
      <c r="U1901" s="62">
        <f t="shared" si="611"/>
        <v>0</v>
      </c>
      <c r="V1901" s="34"/>
      <c r="W1901" s="34"/>
      <c r="X1901" s="34"/>
      <c r="Y1901" s="34"/>
      <c r="Z1901" s="34"/>
      <c r="AA1901" s="63" t="str">
        <f t="shared" si="612"/>
        <v>-</v>
      </c>
      <c r="AB1901" s="63" t="str">
        <f t="shared" si="613"/>
        <v>-</v>
      </c>
      <c r="AC1901" s="63">
        <f>IF(ISBLANK($C1901),0,VLOOKUP($C1901,Listen!$A$2:$C$45,2,FALSE))</f>
        <v>0</v>
      </c>
      <c r="AD1901" s="63">
        <f>IF(ISBLANK($C1901),0,VLOOKUP($C1901,Listen!$A$2:$C$45,3,FALSE))</f>
        <v>0</v>
      </c>
      <c r="AE1901" s="49">
        <f t="shared" si="614"/>
        <v>0</v>
      </c>
      <c r="AF1901" s="49">
        <f t="shared" si="614"/>
        <v>0</v>
      </c>
      <c r="AG1901" s="49">
        <f>IFERROR(IF(OR($V1901&lt;&gt;"Ja",VLOOKUP($C1901,Listen!$A$2:$F$45,5,0)="Nein",D1901&lt;IF(C1901="LNG Anbindungsanlagen gemäß separater Festlegung",2022,2023)),$AC1901,$AA1901),0)</f>
        <v>0</v>
      </c>
      <c r="AH1901" s="49">
        <f>IFERROR(IF(OR($V1901&lt;&gt;"Ja",VLOOKUP($C1901,Listen!$A$2:$F$45,5,0)="Nein",D1901&lt;IF(C1901="LNG Anbindungsanlagen gemäß separater Festlegung",2022,2023)),$AC1901,$AA1901),0)</f>
        <v>0</v>
      </c>
      <c r="AI1901" s="49">
        <f>IFERROR(IF(OR($W1901&lt;&gt;"Ja",VLOOKUP($C1901,Listen!$A$2:$F$45,6,0)="Nein"),$AC1901,$AB1901),0)</f>
        <v>0</v>
      </c>
      <c r="AJ1901" s="49">
        <f>IFERROR(IF(OR($W1901&lt;&gt;"Ja",VLOOKUP($C1901,Listen!$A$2:$F$45,6,0)="Nein"),$AC1901,$AB1901),0)</f>
        <v>0</v>
      </c>
      <c r="AK1901" s="49">
        <f>IFERROR(IF(OR($W1901&lt;&gt;"Ja",VLOOKUP($C1901,Listen!$A$2:$F$45,6,0)="Nein"),$AC1901,$AB1901),0)</f>
        <v>0</v>
      </c>
      <c r="AL1901" s="51">
        <f t="shared" si="615"/>
        <v>0</v>
      </c>
      <c r="AM1901" s="296">
        <f>IFERROR(IF(VLOOKUP($C1901,Listen!$A$2:$F$45,6,0)="Ja",MAX(BC1901:BD1901),D_SAV!$BC1901),0)</f>
        <v>0</v>
      </c>
      <c r="AN1901" s="51">
        <f t="shared" si="616"/>
        <v>0</v>
      </c>
      <c r="AP1901" s="304">
        <f t="shared" si="617"/>
        <v>0</v>
      </c>
      <c r="AQ1901" s="304">
        <f t="shared" si="618"/>
        <v>0</v>
      </c>
      <c r="AR1901" s="304">
        <f t="shared" si="619"/>
        <v>0</v>
      </c>
      <c r="AS1901" s="304">
        <f t="shared" si="620"/>
        <v>0</v>
      </c>
      <c r="AT1901" s="304">
        <f t="shared" si="621"/>
        <v>0</v>
      </c>
      <c r="AU1901" s="304">
        <f t="shared" si="622"/>
        <v>0</v>
      </c>
      <c r="AV1901" s="304">
        <f t="shared" si="623"/>
        <v>0</v>
      </c>
      <c r="AW1901" s="304">
        <f t="shared" si="624"/>
        <v>0</v>
      </c>
      <c r="AX1901" s="304">
        <f t="shared" si="625"/>
        <v>0</v>
      </c>
      <c r="AY1901" s="304">
        <f t="shared" si="626"/>
        <v>0</v>
      </c>
      <c r="AZ1901" s="304">
        <f t="shared" si="627"/>
        <v>0</v>
      </c>
      <c r="BA1901" s="304">
        <f t="shared" si="628"/>
        <v>0</v>
      </c>
      <c r="BB1901" s="304">
        <f t="shared" si="629"/>
        <v>0</v>
      </c>
      <c r="BC1901" s="304">
        <f t="shared" si="630"/>
        <v>0</v>
      </c>
      <c r="BD1901" s="304">
        <f t="shared" si="631"/>
        <v>0</v>
      </c>
      <c r="BE1901" s="304">
        <f>IFERROR(IF(VLOOKUP($C1901,Listen!$A$2:$F$45,6,0)="Ja",BB1901-MAX(BC1901:BD1901),BB1901-BC1901),0)</f>
        <v>0</v>
      </c>
    </row>
    <row r="1902" spans="1:57" x14ac:dyDescent="0.25">
      <c r="A1902" s="320" t="str">
        <f>IF(AND(D1902&lt;&gt;0,C1902&lt;&gt;0,E1902&lt;&gt;0),IF(B1902&lt;&gt;0,CONCATENATE(B1902,"-AGr",VLOOKUP(C1902,Listen!$A$2:$D$45,4,FALSE),"-",D1902,"-",E1902,),CONCATENATE("AGr",VLOOKUP(C1902,Listen!$A$2:$D$45,4,FALSE),"-",D1902,"-",E1902)),"keine vollständige ID")</f>
        <v>keine vollständige ID</v>
      </c>
      <c r="B1902" s="301"/>
      <c r="C1902" s="287"/>
      <c r="D1902" s="34"/>
      <c r="E1902" s="306"/>
      <c r="F1902" s="116"/>
      <c r="G1902" s="17"/>
      <c r="H1902" s="17"/>
      <c r="I1902" s="17"/>
      <c r="J1902" s="17"/>
      <c r="K1902" s="17"/>
      <c r="L1902" s="17"/>
      <c r="M1902" s="17"/>
      <c r="N1902" s="17"/>
      <c r="O1902" s="116"/>
      <c r="P1902" s="117">
        <f>IF(D1902&gt;A_Stammdaten!$B$12,0,SUM(G1902,H1902,J1902,L1902:M1902)-SUM(I1902,K1902,N1902:O1902))</f>
        <v>0</v>
      </c>
      <c r="Q1902" s="17"/>
      <c r="R1902" s="17"/>
      <c r="S1902" s="17"/>
      <c r="T1902" s="17"/>
      <c r="U1902" s="62">
        <f t="shared" si="611"/>
        <v>0</v>
      </c>
      <c r="V1902" s="34"/>
      <c r="W1902" s="34"/>
      <c r="X1902" s="34"/>
      <c r="Y1902" s="34"/>
      <c r="Z1902" s="34"/>
      <c r="AA1902" s="63" t="str">
        <f t="shared" si="612"/>
        <v>-</v>
      </c>
      <c r="AB1902" s="63" t="str">
        <f t="shared" si="613"/>
        <v>-</v>
      </c>
      <c r="AC1902" s="63">
        <f>IF(ISBLANK($C1902),0,VLOOKUP($C1902,Listen!$A$2:$C$45,2,FALSE))</f>
        <v>0</v>
      </c>
      <c r="AD1902" s="63">
        <f>IF(ISBLANK($C1902),0,VLOOKUP($C1902,Listen!$A$2:$C$45,3,FALSE))</f>
        <v>0</v>
      </c>
      <c r="AE1902" s="49">
        <f t="shared" si="614"/>
        <v>0</v>
      </c>
      <c r="AF1902" s="49">
        <f t="shared" si="614"/>
        <v>0</v>
      </c>
      <c r="AG1902" s="49">
        <f>IFERROR(IF(OR($V1902&lt;&gt;"Ja",VLOOKUP($C1902,Listen!$A$2:$F$45,5,0)="Nein",D1902&lt;IF(C1902="LNG Anbindungsanlagen gemäß separater Festlegung",2022,2023)),$AC1902,$AA1902),0)</f>
        <v>0</v>
      </c>
      <c r="AH1902" s="49">
        <f>IFERROR(IF(OR($V1902&lt;&gt;"Ja",VLOOKUP($C1902,Listen!$A$2:$F$45,5,0)="Nein",D1902&lt;IF(C1902="LNG Anbindungsanlagen gemäß separater Festlegung",2022,2023)),$AC1902,$AA1902),0)</f>
        <v>0</v>
      </c>
      <c r="AI1902" s="49">
        <f>IFERROR(IF(OR($W1902&lt;&gt;"Ja",VLOOKUP($C1902,Listen!$A$2:$F$45,6,0)="Nein"),$AC1902,$AB1902),0)</f>
        <v>0</v>
      </c>
      <c r="AJ1902" s="49">
        <f>IFERROR(IF(OR($W1902&lt;&gt;"Ja",VLOOKUP($C1902,Listen!$A$2:$F$45,6,0)="Nein"),$AC1902,$AB1902),0)</f>
        <v>0</v>
      </c>
      <c r="AK1902" s="49">
        <f>IFERROR(IF(OR($W1902&lt;&gt;"Ja",VLOOKUP($C1902,Listen!$A$2:$F$45,6,0)="Nein"),$AC1902,$AB1902),0)</f>
        <v>0</v>
      </c>
      <c r="AL1902" s="51">
        <f t="shared" si="615"/>
        <v>0</v>
      </c>
      <c r="AM1902" s="296">
        <f>IFERROR(IF(VLOOKUP($C1902,Listen!$A$2:$F$45,6,0)="Ja",MAX(BC1902:BD1902),D_SAV!$BC1902),0)</f>
        <v>0</v>
      </c>
      <c r="AN1902" s="51">
        <f t="shared" si="616"/>
        <v>0</v>
      </c>
      <c r="AP1902" s="304">
        <f t="shared" si="617"/>
        <v>0</v>
      </c>
      <c r="AQ1902" s="304">
        <f t="shared" si="618"/>
        <v>0</v>
      </c>
      <c r="AR1902" s="304">
        <f t="shared" si="619"/>
        <v>0</v>
      </c>
      <c r="AS1902" s="304">
        <f t="shared" si="620"/>
        <v>0</v>
      </c>
      <c r="AT1902" s="304">
        <f t="shared" si="621"/>
        <v>0</v>
      </c>
      <c r="AU1902" s="304">
        <f t="shared" si="622"/>
        <v>0</v>
      </c>
      <c r="AV1902" s="304">
        <f t="shared" si="623"/>
        <v>0</v>
      </c>
      <c r="AW1902" s="304">
        <f t="shared" si="624"/>
        <v>0</v>
      </c>
      <c r="AX1902" s="304">
        <f t="shared" si="625"/>
        <v>0</v>
      </c>
      <c r="AY1902" s="304">
        <f t="shared" si="626"/>
        <v>0</v>
      </c>
      <c r="AZ1902" s="304">
        <f t="shared" si="627"/>
        <v>0</v>
      </c>
      <c r="BA1902" s="304">
        <f t="shared" si="628"/>
        <v>0</v>
      </c>
      <c r="BB1902" s="304">
        <f t="shared" si="629"/>
        <v>0</v>
      </c>
      <c r="BC1902" s="304">
        <f t="shared" si="630"/>
        <v>0</v>
      </c>
      <c r="BD1902" s="304">
        <f t="shared" si="631"/>
        <v>0</v>
      </c>
      <c r="BE1902" s="304">
        <f>IFERROR(IF(VLOOKUP($C1902,Listen!$A$2:$F$45,6,0)="Ja",BB1902-MAX(BC1902:BD1902),BB1902-BC1902),0)</f>
        <v>0</v>
      </c>
    </row>
    <row r="1903" spans="1:57" x14ac:dyDescent="0.25">
      <c r="A1903" s="320" t="str">
        <f>IF(AND(D1903&lt;&gt;0,C1903&lt;&gt;0,E1903&lt;&gt;0),IF(B1903&lt;&gt;0,CONCATENATE(B1903,"-AGr",VLOOKUP(C1903,Listen!$A$2:$D$45,4,FALSE),"-",D1903,"-",E1903,),CONCATENATE("AGr",VLOOKUP(C1903,Listen!$A$2:$D$45,4,FALSE),"-",D1903,"-",E1903)),"keine vollständige ID")</f>
        <v>keine vollständige ID</v>
      </c>
      <c r="B1903" s="301"/>
      <c r="C1903" s="287"/>
      <c r="D1903" s="34"/>
      <c r="E1903" s="306"/>
      <c r="F1903" s="116"/>
      <c r="G1903" s="17"/>
      <c r="H1903" s="17"/>
      <c r="I1903" s="17"/>
      <c r="J1903" s="17"/>
      <c r="K1903" s="17"/>
      <c r="L1903" s="17"/>
      <c r="M1903" s="17"/>
      <c r="N1903" s="17"/>
      <c r="O1903" s="116"/>
      <c r="P1903" s="117">
        <f>IF(D1903&gt;A_Stammdaten!$B$12,0,SUM(G1903,H1903,J1903,L1903:M1903)-SUM(I1903,K1903,N1903:O1903))</f>
        <v>0</v>
      </c>
      <c r="Q1903" s="17"/>
      <c r="R1903" s="17"/>
      <c r="S1903" s="17"/>
      <c r="T1903" s="17"/>
      <c r="U1903" s="62">
        <f t="shared" si="611"/>
        <v>0</v>
      </c>
      <c r="V1903" s="34"/>
      <c r="W1903" s="34"/>
      <c r="X1903" s="34"/>
      <c r="Y1903" s="34"/>
      <c r="Z1903" s="34"/>
      <c r="AA1903" s="63" t="str">
        <f t="shared" si="612"/>
        <v>-</v>
      </c>
      <c r="AB1903" s="63" t="str">
        <f t="shared" si="613"/>
        <v>-</v>
      </c>
      <c r="AC1903" s="63">
        <f>IF(ISBLANK($C1903),0,VLOOKUP($C1903,Listen!$A$2:$C$45,2,FALSE))</f>
        <v>0</v>
      </c>
      <c r="AD1903" s="63">
        <f>IF(ISBLANK($C1903),0,VLOOKUP($C1903,Listen!$A$2:$C$45,3,FALSE))</f>
        <v>0</v>
      </c>
      <c r="AE1903" s="49">
        <f t="shared" si="614"/>
        <v>0</v>
      </c>
      <c r="AF1903" s="49">
        <f t="shared" si="614"/>
        <v>0</v>
      </c>
      <c r="AG1903" s="49">
        <f>IFERROR(IF(OR($V1903&lt;&gt;"Ja",VLOOKUP($C1903,Listen!$A$2:$F$45,5,0)="Nein",D1903&lt;IF(C1903="LNG Anbindungsanlagen gemäß separater Festlegung",2022,2023)),$AC1903,$AA1903),0)</f>
        <v>0</v>
      </c>
      <c r="AH1903" s="49">
        <f>IFERROR(IF(OR($V1903&lt;&gt;"Ja",VLOOKUP($C1903,Listen!$A$2:$F$45,5,0)="Nein",D1903&lt;IF(C1903="LNG Anbindungsanlagen gemäß separater Festlegung",2022,2023)),$AC1903,$AA1903),0)</f>
        <v>0</v>
      </c>
      <c r="AI1903" s="49">
        <f>IFERROR(IF(OR($W1903&lt;&gt;"Ja",VLOOKUP($C1903,Listen!$A$2:$F$45,6,0)="Nein"),$AC1903,$AB1903),0)</f>
        <v>0</v>
      </c>
      <c r="AJ1903" s="49">
        <f>IFERROR(IF(OR($W1903&lt;&gt;"Ja",VLOOKUP($C1903,Listen!$A$2:$F$45,6,0)="Nein"),$AC1903,$AB1903),0)</f>
        <v>0</v>
      </c>
      <c r="AK1903" s="49">
        <f>IFERROR(IF(OR($W1903&lt;&gt;"Ja",VLOOKUP($C1903,Listen!$A$2:$F$45,6,0)="Nein"),$AC1903,$AB1903),0)</f>
        <v>0</v>
      </c>
      <c r="AL1903" s="51">
        <f t="shared" si="615"/>
        <v>0</v>
      </c>
      <c r="AM1903" s="296">
        <f>IFERROR(IF(VLOOKUP($C1903,Listen!$A$2:$F$45,6,0)="Ja",MAX(BC1903:BD1903),D_SAV!$BC1903),0)</f>
        <v>0</v>
      </c>
      <c r="AN1903" s="51">
        <f t="shared" si="616"/>
        <v>0</v>
      </c>
      <c r="AP1903" s="304">
        <f t="shared" si="617"/>
        <v>0</v>
      </c>
      <c r="AQ1903" s="304">
        <f t="shared" si="618"/>
        <v>0</v>
      </c>
      <c r="AR1903" s="304">
        <f t="shared" si="619"/>
        <v>0</v>
      </c>
      <c r="AS1903" s="304">
        <f t="shared" si="620"/>
        <v>0</v>
      </c>
      <c r="AT1903" s="304">
        <f t="shared" si="621"/>
        <v>0</v>
      </c>
      <c r="AU1903" s="304">
        <f t="shared" si="622"/>
        <v>0</v>
      </c>
      <c r="AV1903" s="304">
        <f t="shared" si="623"/>
        <v>0</v>
      </c>
      <c r="AW1903" s="304">
        <f t="shared" si="624"/>
        <v>0</v>
      </c>
      <c r="AX1903" s="304">
        <f t="shared" si="625"/>
        <v>0</v>
      </c>
      <c r="AY1903" s="304">
        <f t="shared" si="626"/>
        <v>0</v>
      </c>
      <c r="AZ1903" s="304">
        <f t="shared" si="627"/>
        <v>0</v>
      </c>
      <c r="BA1903" s="304">
        <f t="shared" si="628"/>
        <v>0</v>
      </c>
      <c r="BB1903" s="304">
        <f t="shared" si="629"/>
        <v>0</v>
      </c>
      <c r="BC1903" s="304">
        <f t="shared" si="630"/>
        <v>0</v>
      </c>
      <c r="BD1903" s="304">
        <f t="shared" si="631"/>
        <v>0</v>
      </c>
      <c r="BE1903" s="304">
        <f>IFERROR(IF(VLOOKUP($C1903,Listen!$A$2:$F$45,6,0)="Ja",BB1903-MAX(BC1903:BD1903),BB1903-BC1903),0)</f>
        <v>0</v>
      </c>
    </row>
    <row r="1904" spans="1:57" x14ac:dyDescent="0.25">
      <c r="A1904" s="320" t="str">
        <f>IF(AND(D1904&lt;&gt;0,C1904&lt;&gt;0,E1904&lt;&gt;0),IF(B1904&lt;&gt;0,CONCATENATE(B1904,"-AGr",VLOOKUP(C1904,Listen!$A$2:$D$45,4,FALSE),"-",D1904,"-",E1904,),CONCATENATE("AGr",VLOOKUP(C1904,Listen!$A$2:$D$45,4,FALSE),"-",D1904,"-",E1904)),"keine vollständige ID")</f>
        <v>keine vollständige ID</v>
      </c>
      <c r="B1904" s="301"/>
      <c r="C1904" s="287"/>
      <c r="D1904" s="34"/>
      <c r="E1904" s="306"/>
      <c r="F1904" s="116"/>
      <c r="G1904" s="17"/>
      <c r="H1904" s="17"/>
      <c r="I1904" s="17"/>
      <c r="J1904" s="17"/>
      <c r="K1904" s="17"/>
      <c r="L1904" s="17"/>
      <c r="M1904" s="17"/>
      <c r="N1904" s="17"/>
      <c r="O1904" s="116"/>
      <c r="P1904" s="117">
        <f>IF(D1904&gt;A_Stammdaten!$B$12,0,SUM(G1904,H1904,J1904,L1904:M1904)-SUM(I1904,K1904,N1904:O1904))</f>
        <v>0</v>
      </c>
      <c r="Q1904" s="17"/>
      <c r="R1904" s="17"/>
      <c r="S1904" s="17"/>
      <c r="T1904" s="17"/>
      <c r="U1904" s="62">
        <f t="shared" si="611"/>
        <v>0</v>
      </c>
      <c r="V1904" s="34"/>
      <c r="W1904" s="34"/>
      <c r="X1904" s="34"/>
      <c r="Y1904" s="34"/>
      <c r="Z1904" s="34"/>
      <c r="AA1904" s="63" t="str">
        <f t="shared" si="612"/>
        <v>-</v>
      </c>
      <c r="AB1904" s="63" t="str">
        <f t="shared" si="613"/>
        <v>-</v>
      </c>
      <c r="AC1904" s="63">
        <f>IF(ISBLANK($C1904),0,VLOOKUP($C1904,Listen!$A$2:$C$45,2,FALSE))</f>
        <v>0</v>
      </c>
      <c r="AD1904" s="63">
        <f>IF(ISBLANK($C1904),0,VLOOKUP($C1904,Listen!$A$2:$C$45,3,FALSE))</f>
        <v>0</v>
      </c>
      <c r="AE1904" s="49">
        <f t="shared" si="614"/>
        <v>0</v>
      </c>
      <c r="AF1904" s="49">
        <f t="shared" si="614"/>
        <v>0</v>
      </c>
      <c r="AG1904" s="49">
        <f>IFERROR(IF(OR($V1904&lt;&gt;"Ja",VLOOKUP($C1904,Listen!$A$2:$F$45,5,0)="Nein",D1904&lt;IF(C1904="LNG Anbindungsanlagen gemäß separater Festlegung",2022,2023)),$AC1904,$AA1904),0)</f>
        <v>0</v>
      </c>
      <c r="AH1904" s="49">
        <f>IFERROR(IF(OR($V1904&lt;&gt;"Ja",VLOOKUP($C1904,Listen!$A$2:$F$45,5,0)="Nein",D1904&lt;IF(C1904="LNG Anbindungsanlagen gemäß separater Festlegung",2022,2023)),$AC1904,$AA1904),0)</f>
        <v>0</v>
      </c>
      <c r="AI1904" s="49">
        <f>IFERROR(IF(OR($W1904&lt;&gt;"Ja",VLOOKUP($C1904,Listen!$A$2:$F$45,6,0)="Nein"),$AC1904,$AB1904),0)</f>
        <v>0</v>
      </c>
      <c r="AJ1904" s="49">
        <f>IFERROR(IF(OR($W1904&lt;&gt;"Ja",VLOOKUP($C1904,Listen!$A$2:$F$45,6,0)="Nein"),$AC1904,$AB1904),0)</f>
        <v>0</v>
      </c>
      <c r="AK1904" s="49">
        <f>IFERROR(IF(OR($W1904&lt;&gt;"Ja",VLOOKUP($C1904,Listen!$A$2:$F$45,6,0)="Nein"),$AC1904,$AB1904),0)</f>
        <v>0</v>
      </c>
      <c r="AL1904" s="51">
        <f t="shared" si="615"/>
        <v>0</v>
      </c>
      <c r="AM1904" s="296">
        <f>IFERROR(IF(VLOOKUP($C1904,Listen!$A$2:$F$45,6,0)="Ja",MAX(BC1904:BD1904),D_SAV!$BC1904),0)</f>
        <v>0</v>
      </c>
      <c r="AN1904" s="51">
        <f t="shared" si="616"/>
        <v>0</v>
      </c>
      <c r="AP1904" s="304">
        <f t="shared" si="617"/>
        <v>0</v>
      </c>
      <c r="AQ1904" s="304">
        <f t="shared" si="618"/>
        <v>0</v>
      </c>
      <c r="AR1904" s="304">
        <f t="shared" si="619"/>
        <v>0</v>
      </c>
      <c r="AS1904" s="304">
        <f t="shared" si="620"/>
        <v>0</v>
      </c>
      <c r="AT1904" s="304">
        <f t="shared" si="621"/>
        <v>0</v>
      </c>
      <c r="AU1904" s="304">
        <f t="shared" si="622"/>
        <v>0</v>
      </c>
      <c r="AV1904" s="304">
        <f t="shared" si="623"/>
        <v>0</v>
      </c>
      <c r="AW1904" s="304">
        <f t="shared" si="624"/>
        <v>0</v>
      </c>
      <c r="AX1904" s="304">
        <f t="shared" si="625"/>
        <v>0</v>
      </c>
      <c r="AY1904" s="304">
        <f t="shared" si="626"/>
        <v>0</v>
      </c>
      <c r="AZ1904" s="304">
        <f t="shared" si="627"/>
        <v>0</v>
      </c>
      <c r="BA1904" s="304">
        <f t="shared" si="628"/>
        <v>0</v>
      </c>
      <c r="BB1904" s="304">
        <f t="shared" si="629"/>
        <v>0</v>
      </c>
      <c r="BC1904" s="304">
        <f t="shared" si="630"/>
        <v>0</v>
      </c>
      <c r="BD1904" s="304">
        <f t="shared" si="631"/>
        <v>0</v>
      </c>
      <c r="BE1904" s="304">
        <f>IFERROR(IF(VLOOKUP($C1904,Listen!$A$2:$F$45,6,0)="Ja",BB1904-MAX(BC1904:BD1904),BB1904-BC1904),0)</f>
        <v>0</v>
      </c>
    </row>
    <row r="1905" spans="1:57" x14ac:dyDescent="0.25">
      <c r="A1905" s="320" t="str">
        <f>IF(AND(D1905&lt;&gt;0,C1905&lt;&gt;0,E1905&lt;&gt;0),IF(B1905&lt;&gt;0,CONCATENATE(B1905,"-AGr",VLOOKUP(C1905,Listen!$A$2:$D$45,4,FALSE),"-",D1905,"-",E1905,),CONCATENATE("AGr",VLOOKUP(C1905,Listen!$A$2:$D$45,4,FALSE),"-",D1905,"-",E1905)),"keine vollständige ID")</f>
        <v>keine vollständige ID</v>
      </c>
      <c r="B1905" s="301"/>
      <c r="C1905" s="287"/>
      <c r="D1905" s="34"/>
      <c r="E1905" s="306"/>
      <c r="F1905" s="116"/>
      <c r="G1905" s="17"/>
      <c r="H1905" s="17"/>
      <c r="I1905" s="17"/>
      <c r="J1905" s="17"/>
      <c r="K1905" s="17"/>
      <c r="L1905" s="17"/>
      <c r="M1905" s="17"/>
      <c r="N1905" s="17"/>
      <c r="O1905" s="116"/>
      <c r="P1905" s="117">
        <f>IF(D1905&gt;A_Stammdaten!$B$12,0,SUM(G1905,H1905,J1905,L1905:M1905)-SUM(I1905,K1905,N1905:O1905))</f>
        <v>0</v>
      </c>
      <c r="Q1905" s="17"/>
      <c r="R1905" s="17"/>
      <c r="S1905" s="17"/>
      <c r="T1905" s="17"/>
      <c r="U1905" s="62">
        <f t="shared" si="611"/>
        <v>0</v>
      </c>
      <c r="V1905" s="34"/>
      <c r="W1905" s="34"/>
      <c r="X1905" s="34"/>
      <c r="Y1905" s="34"/>
      <c r="Z1905" s="34"/>
      <c r="AA1905" s="63" t="str">
        <f t="shared" si="612"/>
        <v>-</v>
      </c>
      <c r="AB1905" s="63" t="str">
        <f t="shared" si="613"/>
        <v>-</v>
      </c>
      <c r="AC1905" s="63">
        <f>IF(ISBLANK($C1905),0,VLOOKUP($C1905,Listen!$A$2:$C$45,2,FALSE))</f>
        <v>0</v>
      </c>
      <c r="AD1905" s="63">
        <f>IF(ISBLANK($C1905),0,VLOOKUP($C1905,Listen!$A$2:$C$45,3,FALSE))</f>
        <v>0</v>
      </c>
      <c r="AE1905" s="49">
        <f t="shared" si="614"/>
        <v>0</v>
      </c>
      <c r="AF1905" s="49">
        <f t="shared" si="614"/>
        <v>0</v>
      </c>
      <c r="AG1905" s="49">
        <f>IFERROR(IF(OR($V1905&lt;&gt;"Ja",VLOOKUP($C1905,Listen!$A$2:$F$45,5,0)="Nein",D1905&lt;IF(C1905="LNG Anbindungsanlagen gemäß separater Festlegung",2022,2023)),$AC1905,$AA1905),0)</f>
        <v>0</v>
      </c>
      <c r="AH1905" s="49">
        <f>IFERROR(IF(OR($V1905&lt;&gt;"Ja",VLOOKUP($C1905,Listen!$A$2:$F$45,5,0)="Nein",D1905&lt;IF(C1905="LNG Anbindungsanlagen gemäß separater Festlegung",2022,2023)),$AC1905,$AA1905),0)</f>
        <v>0</v>
      </c>
      <c r="AI1905" s="49">
        <f>IFERROR(IF(OR($W1905&lt;&gt;"Ja",VLOOKUP($C1905,Listen!$A$2:$F$45,6,0)="Nein"),$AC1905,$AB1905),0)</f>
        <v>0</v>
      </c>
      <c r="AJ1905" s="49">
        <f>IFERROR(IF(OR($W1905&lt;&gt;"Ja",VLOOKUP($C1905,Listen!$A$2:$F$45,6,0)="Nein"),$AC1905,$AB1905),0)</f>
        <v>0</v>
      </c>
      <c r="AK1905" s="49">
        <f>IFERROR(IF(OR($W1905&lt;&gt;"Ja",VLOOKUP($C1905,Listen!$A$2:$F$45,6,0)="Nein"),$AC1905,$AB1905),0)</f>
        <v>0</v>
      </c>
      <c r="AL1905" s="51">
        <f t="shared" si="615"/>
        <v>0</v>
      </c>
      <c r="AM1905" s="296">
        <f>IFERROR(IF(VLOOKUP($C1905,Listen!$A$2:$F$45,6,0)="Ja",MAX(BC1905:BD1905),D_SAV!$BC1905),0)</f>
        <v>0</v>
      </c>
      <c r="AN1905" s="51">
        <f t="shared" si="616"/>
        <v>0</v>
      </c>
      <c r="AP1905" s="304">
        <f t="shared" si="617"/>
        <v>0</v>
      </c>
      <c r="AQ1905" s="304">
        <f t="shared" si="618"/>
        <v>0</v>
      </c>
      <c r="AR1905" s="304">
        <f t="shared" si="619"/>
        <v>0</v>
      </c>
      <c r="AS1905" s="304">
        <f t="shared" si="620"/>
        <v>0</v>
      </c>
      <c r="AT1905" s="304">
        <f t="shared" si="621"/>
        <v>0</v>
      </c>
      <c r="AU1905" s="304">
        <f t="shared" si="622"/>
        <v>0</v>
      </c>
      <c r="AV1905" s="304">
        <f t="shared" si="623"/>
        <v>0</v>
      </c>
      <c r="AW1905" s="304">
        <f t="shared" si="624"/>
        <v>0</v>
      </c>
      <c r="AX1905" s="304">
        <f t="shared" si="625"/>
        <v>0</v>
      </c>
      <c r="AY1905" s="304">
        <f t="shared" si="626"/>
        <v>0</v>
      </c>
      <c r="AZ1905" s="304">
        <f t="shared" si="627"/>
        <v>0</v>
      </c>
      <c r="BA1905" s="304">
        <f t="shared" si="628"/>
        <v>0</v>
      </c>
      <c r="BB1905" s="304">
        <f t="shared" si="629"/>
        <v>0</v>
      </c>
      <c r="BC1905" s="304">
        <f t="shared" si="630"/>
        <v>0</v>
      </c>
      <c r="BD1905" s="304">
        <f t="shared" si="631"/>
        <v>0</v>
      </c>
      <c r="BE1905" s="304">
        <f>IFERROR(IF(VLOOKUP($C1905,Listen!$A$2:$F$45,6,0)="Ja",BB1905-MAX(BC1905:BD1905),BB1905-BC1905),0)</f>
        <v>0</v>
      </c>
    </row>
    <row r="1906" spans="1:57" x14ac:dyDescent="0.25">
      <c r="A1906" s="320" t="str">
        <f>IF(AND(D1906&lt;&gt;0,C1906&lt;&gt;0,E1906&lt;&gt;0),IF(B1906&lt;&gt;0,CONCATENATE(B1906,"-AGr",VLOOKUP(C1906,Listen!$A$2:$D$45,4,FALSE),"-",D1906,"-",E1906,),CONCATENATE("AGr",VLOOKUP(C1906,Listen!$A$2:$D$45,4,FALSE),"-",D1906,"-",E1906)),"keine vollständige ID")</f>
        <v>keine vollständige ID</v>
      </c>
      <c r="B1906" s="301"/>
      <c r="C1906" s="287"/>
      <c r="D1906" s="34"/>
      <c r="E1906" s="306"/>
      <c r="F1906" s="116"/>
      <c r="G1906" s="17"/>
      <c r="H1906" s="17"/>
      <c r="I1906" s="17"/>
      <c r="J1906" s="17"/>
      <c r="K1906" s="17"/>
      <c r="L1906" s="17"/>
      <c r="M1906" s="17"/>
      <c r="N1906" s="17"/>
      <c r="O1906" s="116"/>
      <c r="P1906" s="117">
        <f>IF(D1906&gt;A_Stammdaten!$B$12,0,SUM(G1906,H1906,J1906,L1906:M1906)-SUM(I1906,K1906,N1906:O1906))</f>
        <v>0</v>
      </c>
      <c r="Q1906" s="17"/>
      <c r="R1906" s="17"/>
      <c r="S1906" s="17"/>
      <c r="T1906" s="17"/>
      <c r="U1906" s="62">
        <f t="shared" si="611"/>
        <v>0</v>
      </c>
      <c r="V1906" s="34"/>
      <c r="W1906" s="34"/>
      <c r="X1906" s="34"/>
      <c r="Y1906" s="34"/>
      <c r="Z1906" s="34"/>
      <c r="AA1906" s="63" t="str">
        <f t="shared" si="612"/>
        <v>-</v>
      </c>
      <c r="AB1906" s="63" t="str">
        <f t="shared" si="613"/>
        <v>-</v>
      </c>
      <c r="AC1906" s="63">
        <f>IF(ISBLANK($C1906),0,VLOOKUP($C1906,Listen!$A$2:$C$45,2,FALSE))</f>
        <v>0</v>
      </c>
      <c r="AD1906" s="63">
        <f>IF(ISBLANK($C1906),0,VLOOKUP($C1906,Listen!$A$2:$C$45,3,FALSE))</f>
        <v>0</v>
      </c>
      <c r="AE1906" s="49">
        <f t="shared" si="614"/>
        <v>0</v>
      </c>
      <c r="AF1906" s="49">
        <f t="shared" si="614"/>
        <v>0</v>
      </c>
      <c r="AG1906" s="49">
        <f>IFERROR(IF(OR($V1906&lt;&gt;"Ja",VLOOKUP($C1906,Listen!$A$2:$F$45,5,0)="Nein",D1906&lt;IF(C1906="LNG Anbindungsanlagen gemäß separater Festlegung",2022,2023)),$AC1906,$AA1906),0)</f>
        <v>0</v>
      </c>
      <c r="AH1906" s="49">
        <f>IFERROR(IF(OR($V1906&lt;&gt;"Ja",VLOOKUP($C1906,Listen!$A$2:$F$45,5,0)="Nein",D1906&lt;IF(C1906="LNG Anbindungsanlagen gemäß separater Festlegung",2022,2023)),$AC1906,$AA1906),0)</f>
        <v>0</v>
      </c>
      <c r="AI1906" s="49">
        <f>IFERROR(IF(OR($W1906&lt;&gt;"Ja",VLOOKUP($C1906,Listen!$A$2:$F$45,6,0)="Nein"),$AC1906,$AB1906),0)</f>
        <v>0</v>
      </c>
      <c r="AJ1906" s="49">
        <f>IFERROR(IF(OR($W1906&lt;&gt;"Ja",VLOOKUP($C1906,Listen!$A$2:$F$45,6,0)="Nein"),$AC1906,$AB1906),0)</f>
        <v>0</v>
      </c>
      <c r="AK1906" s="49">
        <f>IFERROR(IF(OR($W1906&lt;&gt;"Ja",VLOOKUP($C1906,Listen!$A$2:$F$45,6,0)="Nein"),$AC1906,$AB1906),0)</f>
        <v>0</v>
      </c>
      <c r="AL1906" s="51">
        <f t="shared" si="615"/>
        <v>0</v>
      </c>
      <c r="AM1906" s="296">
        <f>IFERROR(IF(VLOOKUP($C1906,Listen!$A$2:$F$45,6,0)="Ja",MAX(BC1906:BD1906),D_SAV!$BC1906),0)</f>
        <v>0</v>
      </c>
      <c r="AN1906" s="51">
        <f t="shared" si="616"/>
        <v>0</v>
      </c>
      <c r="AP1906" s="304">
        <f t="shared" si="617"/>
        <v>0</v>
      </c>
      <c r="AQ1906" s="304">
        <f t="shared" si="618"/>
        <v>0</v>
      </c>
      <c r="AR1906" s="304">
        <f t="shared" si="619"/>
        <v>0</v>
      </c>
      <c r="AS1906" s="304">
        <f t="shared" si="620"/>
        <v>0</v>
      </c>
      <c r="AT1906" s="304">
        <f t="shared" si="621"/>
        <v>0</v>
      </c>
      <c r="AU1906" s="304">
        <f t="shared" si="622"/>
        <v>0</v>
      </c>
      <c r="AV1906" s="304">
        <f t="shared" si="623"/>
        <v>0</v>
      </c>
      <c r="AW1906" s="304">
        <f t="shared" si="624"/>
        <v>0</v>
      </c>
      <c r="AX1906" s="304">
        <f t="shared" si="625"/>
        <v>0</v>
      </c>
      <c r="AY1906" s="304">
        <f t="shared" si="626"/>
        <v>0</v>
      </c>
      <c r="AZ1906" s="304">
        <f t="shared" si="627"/>
        <v>0</v>
      </c>
      <c r="BA1906" s="304">
        <f t="shared" si="628"/>
        <v>0</v>
      </c>
      <c r="BB1906" s="304">
        <f t="shared" si="629"/>
        <v>0</v>
      </c>
      <c r="BC1906" s="304">
        <f t="shared" si="630"/>
        <v>0</v>
      </c>
      <c r="BD1906" s="304">
        <f t="shared" si="631"/>
        <v>0</v>
      </c>
      <c r="BE1906" s="304">
        <f>IFERROR(IF(VLOOKUP($C1906,Listen!$A$2:$F$45,6,0)="Ja",BB1906-MAX(BC1906:BD1906),BB1906-BC1906),0)</f>
        <v>0</v>
      </c>
    </row>
    <row r="1907" spans="1:57" x14ac:dyDescent="0.25">
      <c r="A1907" s="320" t="str">
        <f>IF(AND(D1907&lt;&gt;0,C1907&lt;&gt;0,E1907&lt;&gt;0),IF(B1907&lt;&gt;0,CONCATENATE(B1907,"-AGr",VLOOKUP(C1907,Listen!$A$2:$D$45,4,FALSE),"-",D1907,"-",E1907,),CONCATENATE("AGr",VLOOKUP(C1907,Listen!$A$2:$D$45,4,FALSE),"-",D1907,"-",E1907)),"keine vollständige ID")</f>
        <v>keine vollständige ID</v>
      </c>
      <c r="B1907" s="301"/>
      <c r="C1907" s="287"/>
      <c r="D1907" s="34"/>
      <c r="E1907" s="306"/>
      <c r="F1907" s="116"/>
      <c r="G1907" s="17"/>
      <c r="H1907" s="17"/>
      <c r="I1907" s="17"/>
      <c r="J1907" s="17"/>
      <c r="K1907" s="17"/>
      <c r="L1907" s="17"/>
      <c r="M1907" s="17"/>
      <c r="N1907" s="17"/>
      <c r="O1907" s="116"/>
      <c r="P1907" s="117">
        <f>IF(D1907&gt;A_Stammdaten!$B$12,0,SUM(G1907,H1907,J1907,L1907:M1907)-SUM(I1907,K1907,N1907:O1907))</f>
        <v>0</v>
      </c>
      <c r="Q1907" s="17"/>
      <c r="R1907" s="17"/>
      <c r="S1907" s="17"/>
      <c r="T1907" s="17"/>
      <c r="U1907" s="62">
        <f t="shared" si="611"/>
        <v>0</v>
      </c>
      <c r="V1907" s="34"/>
      <c r="W1907" s="34"/>
      <c r="X1907" s="34"/>
      <c r="Y1907" s="34"/>
      <c r="Z1907" s="34"/>
      <c r="AA1907" s="63" t="str">
        <f t="shared" si="612"/>
        <v>-</v>
      </c>
      <c r="AB1907" s="63" t="str">
        <f t="shared" si="613"/>
        <v>-</v>
      </c>
      <c r="AC1907" s="63">
        <f>IF(ISBLANK($C1907),0,VLOOKUP($C1907,Listen!$A$2:$C$45,2,FALSE))</f>
        <v>0</v>
      </c>
      <c r="AD1907" s="63">
        <f>IF(ISBLANK($C1907),0,VLOOKUP($C1907,Listen!$A$2:$C$45,3,FALSE))</f>
        <v>0</v>
      </c>
      <c r="AE1907" s="49">
        <f t="shared" si="614"/>
        <v>0</v>
      </c>
      <c r="AF1907" s="49">
        <f t="shared" si="614"/>
        <v>0</v>
      </c>
      <c r="AG1907" s="49">
        <f>IFERROR(IF(OR($V1907&lt;&gt;"Ja",VLOOKUP($C1907,Listen!$A$2:$F$45,5,0)="Nein",D1907&lt;IF(C1907="LNG Anbindungsanlagen gemäß separater Festlegung",2022,2023)),$AC1907,$AA1907),0)</f>
        <v>0</v>
      </c>
      <c r="AH1907" s="49">
        <f>IFERROR(IF(OR($V1907&lt;&gt;"Ja",VLOOKUP($C1907,Listen!$A$2:$F$45,5,0)="Nein",D1907&lt;IF(C1907="LNG Anbindungsanlagen gemäß separater Festlegung",2022,2023)),$AC1907,$AA1907),0)</f>
        <v>0</v>
      </c>
      <c r="AI1907" s="49">
        <f>IFERROR(IF(OR($W1907&lt;&gt;"Ja",VLOOKUP($C1907,Listen!$A$2:$F$45,6,0)="Nein"),$AC1907,$AB1907),0)</f>
        <v>0</v>
      </c>
      <c r="AJ1907" s="49">
        <f>IFERROR(IF(OR($W1907&lt;&gt;"Ja",VLOOKUP($C1907,Listen!$A$2:$F$45,6,0)="Nein"),$AC1907,$AB1907),0)</f>
        <v>0</v>
      </c>
      <c r="AK1907" s="49">
        <f>IFERROR(IF(OR($W1907&lt;&gt;"Ja",VLOOKUP($C1907,Listen!$A$2:$F$45,6,0)="Nein"),$AC1907,$AB1907),0)</f>
        <v>0</v>
      </c>
      <c r="AL1907" s="51">
        <f t="shared" si="615"/>
        <v>0</v>
      </c>
      <c r="AM1907" s="296">
        <f>IFERROR(IF(VLOOKUP($C1907,Listen!$A$2:$F$45,6,0)="Ja",MAX(BC1907:BD1907),D_SAV!$BC1907),0)</f>
        <v>0</v>
      </c>
      <c r="AN1907" s="51">
        <f t="shared" si="616"/>
        <v>0</v>
      </c>
      <c r="AP1907" s="304">
        <f t="shared" si="617"/>
        <v>0</v>
      </c>
      <c r="AQ1907" s="304">
        <f t="shared" si="618"/>
        <v>0</v>
      </c>
      <c r="AR1907" s="304">
        <f t="shared" si="619"/>
        <v>0</v>
      </c>
      <c r="AS1907" s="304">
        <f t="shared" si="620"/>
        <v>0</v>
      </c>
      <c r="AT1907" s="304">
        <f t="shared" si="621"/>
        <v>0</v>
      </c>
      <c r="AU1907" s="304">
        <f t="shared" si="622"/>
        <v>0</v>
      </c>
      <c r="AV1907" s="304">
        <f t="shared" si="623"/>
        <v>0</v>
      </c>
      <c r="AW1907" s="304">
        <f t="shared" si="624"/>
        <v>0</v>
      </c>
      <c r="AX1907" s="304">
        <f t="shared" si="625"/>
        <v>0</v>
      </c>
      <c r="AY1907" s="304">
        <f t="shared" si="626"/>
        <v>0</v>
      </c>
      <c r="AZ1907" s="304">
        <f t="shared" si="627"/>
        <v>0</v>
      </c>
      <c r="BA1907" s="304">
        <f t="shared" si="628"/>
        <v>0</v>
      </c>
      <c r="BB1907" s="304">
        <f t="shared" si="629"/>
        <v>0</v>
      </c>
      <c r="BC1907" s="304">
        <f t="shared" si="630"/>
        <v>0</v>
      </c>
      <c r="BD1907" s="304">
        <f t="shared" si="631"/>
        <v>0</v>
      </c>
      <c r="BE1907" s="304">
        <f>IFERROR(IF(VLOOKUP($C1907,Listen!$A$2:$F$45,6,0)="Ja",BB1907-MAX(BC1907:BD1907),BB1907-BC1907),0)</f>
        <v>0</v>
      </c>
    </row>
    <row r="1908" spans="1:57" x14ac:dyDescent="0.25">
      <c r="A1908" s="320" t="str">
        <f>IF(AND(D1908&lt;&gt;0,C1908&lt;&gt;0,E1908&lt;&gt;0),IF(B1908&lt;&gt;0,CONCATENATE(B1908,"-AGr",VLOOKUP(C1908,Listen!$A$2:$D$45,4,FALSE),"-",D1908,"-",E1908,),CONCATENATE("AGr",VLOOKUP(C1908,Listen!$A$2:$D$45,4,FALSE),"-",D1908,"-",E1908)),"keine vollständige ID")</f>
        <v>keine vollständige ID</v>
      </c>
      <c r="B1908" s="301"/>
      <c r="C1908" s="287"/>
      <c r="D1908" s="34"/>
      <c r="E1908" s="306"/>
      <c r="F1908" s="116"/>
      <c r="G1908" s="17"/>
      <c r="H1908" s="17"/>
      <c r="I1908" s="17"/>
      <c r="J1908" s="17"/>
      <c r="K1908" s="17"/>
      <c r="L1908" s="17"/>
      <c r="M1908" s="17"/>
      <c r="N1908" s="17"/>
      <c r="O1908" s="116"/>
      <c r="P1908" s="117">
        <f>IF(D1908&gt;A_Stammdaten!$B$12,0,SUM(G1908,H1908,J1908,L1908:M1908)-SUM(I1908,K1908,N1908:O1908))</f>
        <v>0</v>
      </c>
      <c r="Q1908" s="17"/>
      <c r="R1908" s="17"/>
      <c r="S1908" s="17"/>
      <c r="T1908" s="17"/>
      <c r="U1908" s="62">
        <f t="shared" si="611"/>
        <v>0</v>
      </c>
      <c r="V1908" s="34"/>
      <c r="W1908" s="34"/>
      <c r="X1908" s="34"/>
      <c r="Y1908" s="34"/>
      <c r="Z1908" s="34"/>
      <c r="AA1908" s="63" t="str">
        <f t="shared" si="612"/>
        <v>-</v>
      </c>
      <c r="AB1908" s="63" t="str">
        <f t="shared" si="613"/>
        <v>-</v>
      </c>
      <c r="AC1908" s="63">
        <f>IF(ISBLANK($C1908),0,VLOOKUP($C1908,Listen!$A$2:$C$45,2,FALSE))</f>
        <v>0</v>
      </c>
      <c r="AD1908" s="63">
        <f>IF(ISBLANK($C1908),0,VLOOKUP($C1908,Listen!$A$2:$C$45,3,FALSE))</f>
        <v>0</v>
      </c>
      <c r="AE1908" s="49">
        <f t="shared" si="614"/>
        <v>0</v>
      </c>
      <c r="AF1908" s="49">
        <f t="shared" si="614"/>
        <v>0</v>
      </c>
      <c r="AG1908" s="49">
        <f>IFERROR(IF(OR($V1908&lt;&gt;"Ja",VLOOKUP($C1908,Listen!$A$2:$F$45,5,0)="Nein",D1908&lt;IF(C1908="LNG Anbindungsanlagen gemäß separater Festlegung",2022,2023)),$AC1908,$AA1908),0)</f>
        <v>0</v>
      </c>
      <c r="AH1908" s="49">
        <f>IFERROR(IF(OR($V1908&lt;&gt;"Ja",VLOOKUP($C1908,Listen!$A$2:$F$45,5,0)="Nein",D1908&lt;IF(C1908="LNG Anbindungsanlagen gemäß separater Festlegung",2022,2023)),$AC1908,$AA1908),0)</f>
        <v>0</v>
      </c>
      <c r="AI1908" s="49">
        <f>IFERROR(IF(OR($W1908&lt;&gt;"Ja",VLOOKUP($C1908,Listen!$A$2:$F$45,6,0)="Nein"),$AC1908,$AB1908),0)</f>
        <v>0</v>
      </c>
      <c r="AJ1908" s="49">
        <f>IFERROR(IF(OR($W1908&lt;&gt;"Ja",VLOOKUP($C1908,Listen!$A$2:$F$45,6,0)="Nein"),$AC1908,$AB1908),0)</f>
        <v>0</v>
      </c>
      <c r="AK1908" s="49">
        <f>IFERROR(IF(OR($W1908&lt;&gt;"Ja",VLOOKUP($C1908,Listen!$A$2:$F$45,6,0)="Nein"),$AC1908,$AB1908),0)</f>
        <v>0</v>
      </c>
      <c r="AL1908" s="51">
        <f t="shared" si="615"/>
        <v>0</v>
      </c>
      <c r="AM1908" s="296">
        <f>IFERROR(IF(VLOOKUP($C1908,Listen!$A$2:$F$45,6,0)="Ja",MAX(BC1908:BD1908),D_SAV!$BC1908),0)</f>
        <v>0</v>
      </c>
      <c r="AN1908" s="51">
        <f t="shared" si="616"/>
        <v>0</v>
      </c>
      <c r="AP1908" s="304">
        <f t="shared" si="617"/>
        <v>0</v>
      </c>
      <c r="AQ1908" s="304">
        <f t="shared" si="618"/>
        <v>0</v>
      </c>
      <c r="AR1908" s="304">
        <f t="shared" si="619"/>
        <v>0</v>
      </c>
      <c r="AS1908" s="304">
        <f t="shared" si="620"/>
        <v>0</v>
      </c>
      <c r="AT1908" s="304">
        <f t="shared" si="621"/>
        <v>0</v>
      </c>
      <c r="AU1908" s="304">
        <f t="shared" si="622"/>
        <v>0</v>
      </c>
      <c r="AV1908" s="304">
        <f t="shared" si="623"/>
        <v>0</v>
      </c>
      <c r="AW1908" s="304">
        <f t="shared" si="624"/>
        <v>0</v>
      </c>
      <c r="AX1908" s="304">
        <f t="shared" si="625"/>
        <v>0</v>
      </c>
      <c r="AY1908" s="304">
        <f t="shared" si="626"/>
        <v>0</v>
      </c>
      <c r="AZ1908" s="304">
        <f t="shared" si="627"/>
        <v>0</v>
      </c>
      <c r="BA1908" s="304">
        <f t="shared" si="628"/>
        <v>0</v>
      </c>
      <c r="BB1908" s="304">
        <f t="shared" si="629"/>
        <v>0</v>
      </c>
      <c r="BC1908" s="304">
        <f t="shared" si="630"/>
        <v>0</v>
      </c>
      <c r="BD1908" s="304">
        <f t="shared" si="631"/>
        <v>0</v>
      </c>
      <c r="BE1908" s="304">
        <f>IFERROR(IF(VLOOKUP($C1908,Listen!$A$2:$F$45,6,0)="Ja",BB1908-MAX(BC1908:BD1908),BB1908-BC1908),0)</f>
        <v>0</v>
      </c>
    </row>
    <row r="1909" spans="1:57" x14ac:dyDescent="0.25">
      <c r="A1909" s="320" t="str">
        <f>IF(AND(D1909&lt;&gt;0,C1909&lt;&gt;0,E1909&lt;&gt;0),IF(B1909&lt;&gt;0,CONCATENATE(B1909,"-AGr",VLOOKUP(C1909,Listen!$A$2:$D$45,4,FALSE),"-",D1909,"-",E1909,),CONCATENATE("AGr",VLOOKUP(C1909,Listen!$A$2:$D$45,4,FALSE),"-",D1909,"-",E1909)),"keine vollständige ID")</f>
        <v>keine vollständige ID</v>
      </c>
      <c r="B1909" s="301"/>
      <c r="C1909" s="287"/>
      <c r="D1909" s="34"/>
      <c r="E1909" s="306"/>
      <c r="F1909" s="116"/>
      <c r="G1909" s="17"/>
      <c r="H1909" s="17"/>
      <c r="I1909" s="17"/>
      <c r="J1909" s="17"/>
      <c r="K1909" s="17"/>
      <c r="L1909" s="17"/>
      <c r="M1909" s="17"/>
      <c r="N1909" s="17"/>
      <c r="O1909" s="116"/>
      <c r="P1909" s="117">
        <f>IF(D1909&gt;A_Stammdaten!$B$12,0,SUM(G1909,H1909,J1909,L1909:M1909)-SUM(I1909,K1909,N1909:O1909))</f>
        <v>0</v>
      </c>
      <c r="Q1909" s="17"/>
      <c r="R1909" s="17"/>
      <c r="S1909" s="17"/>
      <c r="T1909" s="17"/>
      <c r="U1909" s="62">
        <f t="shared" si="611"/>
        <v>0</v>
      </c>
      <c r="V1909" s="34"/>
      <c r="W1909" s="34"/>
      <c r="X1909" s="34"/>
      <c r="Y1909" s="34"/>
      <c r="Z1909" s="34"/>
      <c r="AA1909" s="63" t="str">
        <f t="shared" si="612"/>
        <v>-</v>
      </c>
      <c r="AB1909" s="63" t="str">
        <f t="shared" si="613"/>
        <v>-</v>
      </c>
      <c r="AC1909" s="63">
        <f>IF(ISBLANK($C1909),0,VLOOKUP($C1909,Listen!$A$2:$C$45,2,FALSE))</f>
        <v>0</v>
      </c>
      <c r="AD1909" s="63">
        <f>IF(ISBLANK($C1909),0,VLOOKUP($C1909,Listen!$A$2:$C$45,3,FALSE))</f>
        <v>0</v>
      </c>
      <c r="AE1909" s="49">
        <f t="shared" si="614"/>
        <v>0</v>
      </c>
      <c r="AF1909" s="49">
        <f t="shared" si="614"/>
        <v>0</v>
      </c>
      <c r="AG1909" s="49">
        <f>IFERROR(IF(OR($V1909&lt;&gt;"Ja",VLOOKUP($C1909,Listen!$A$2:$F$45,5,0)="Nein",D1909&lt;IF(C1909="LNG Anbindungsanlagen gemäß separater Festlegung",2022,2023)),$AC1909,$AA1909),0)</f>
        <v>0</v>
      </c>
      <c r="AH1909" s="49">
        <f>IFERROR(IF(OR($V1909&lt;&gt;"Ja",VLOOKUP($C1909,Listen!$A$2:$F$45,5,0)="Nein",D1909&lt;IF(C1909="LNG Anbindungsanlagen gemäß separater Festlegung",2022,2023)),$AC1909,$AA1909),0)</f>
        <v>0</v>
      </c>
      <c r="AI1909" s="49">
        <f>IFERROR(IF(OR($W1909&lt;&gt;"Ja",VLOOKUP($C1909,Listen!$A$2:$F$45,6,0)="Nein"),$AC1909,$AB1909),0)</f>
        <v>0</v>
      </c>
      <c r="AJ1909" s="49">
        <f>IFERROR(IF(OR($W1909&lt;&gt;"Ja",VLOOKUP($C1909,Listen!$A$2:$F$45,6,0)="Nein"),$AC1909,$AB1909),0)</f>
        <v>0</v>
      </c>
      <c r="AK1909" s="49">
        <f>IFERROR(IF(OR($W1909&lt;&gt;"Ja",VLOOKUP($C1909,Listen!$A$2:$F$45,6,0)="Nein"),$AC1909,$AB1909),0)</f>
        <v>0</v>
      </c>
      <c r="AL1909" s="51">
        <f t="shared" si="615"/>
        <v>0</v>
      </c>
      <c r="AM1909" s="296">
        <f>IFERROR(IF(VLOOKUP($C1909,Listen!$A$2:$F$45,6,0)="Ja",MAX(BC1909:BD1909),D_SAV!$BC1909),0)</f>
        <v>0</v>
      </c>
      <c r="AN1909" s="51">
        <f t="shared" si="616"/>
        <v>0</v>
      </c>
      <c r="AP1909" s="304">
        <f t="shared" si="617"/>
        <v>0</v>
      </c>
      <c r="AQ1909" s="304">
        <f t="shared" si="618"/>
        <v>0</v>
      </c>
      <c r="AR1909" s="304">
        <f t="shared" si="619"/>
        <v>0</v>
      </c>
      <c r="AS1909" s="304">
        <f t="shared" si="620"/>
        <v>0</v>
      </c>
      <c r="AT1909" s="304">
        <f t="shared" si="621"/>
        <v>0</v>
      </c>
      <c r="AU1909" s="304">
        <f t="shared" si="622"/>
        <v>0</v>
      </c>
      <c r="AV1909" s="304">
        <f t="shared" si="623"/>
        <v>0</v>
      </c>
      <c r="AW1909" s="304">
        <f t="shared" si="624"/>
        <v>0</v>
      </c>
      <c r="AX1909" s="304">
        <f t="shared" si="625"/>
        <v>0</v>
      </c>
      <c r="AY1909" s="304">
        <f t="shared" si="626"/>
        <v>0</v>
      </c>
      <c r="AZ1909" s="304">
        <f t="shared" si="627"/>
        <v>0</v>
      </c>
      <c r="BA1909" s="304">
        <f t="shared" si="628"/>
        <v>0</v>
      </c>
      <c r="BB1909" s="304">
        <f t="shared" si="629"/>
        <v>0</v>
      </c>
      <c r="BC1909" s="304">
        <f t="shared" si="630"/>
        <v>0</v>
      </c>
      <c r="BD1909" s="304">
        <f t="shared" si="631"/>
        <v>0</v>
      </c>
      <c r="BE1909" s="304">
        <f>IFERROR(IF(VLOOKUP($C1909,Listen!$A$2:$F$45,6,0)="Ja",BB1909-MAX(BC1909:BD1909),BB1909-BC1909),0)</f>
        <v>0</v>
      </c>
    </row>
    <row r="1910" spans="1:57" x14ac:dyDescent="0.25">
      <c r="A1910" s="320" t="str">
        <f>IF(AND(D1910&lt;&gt;0,C1910&lt;&gt;0,E1910&lt;&gt;0),IF(B1910&lt;&gt;0,CONCATENATE(B1910,"-AGr",VLOOKUP(C1910,Listen!$A$2:$D$45,4,FALSE),"-",D1910,"-",E1910,),CONCATENATE("AGr",VLOOKUP(C1910,Listen!$A$2:$D$45,4,FALSE),"-",D1910,"-",E1910)),"keine vollständige ID")</f>
        <v>keine vollständige ID</v>
      </c>
      <c r="B1910" s="301"/>
      <c r="C1910" s="287"/>
      <c r="D1910" s="34"/>
      <c r="E1910" s="306"/>
      <c r="F1910" s="116"/>
      <c r="G1910" s="17"/>
      <c r="H1910" s="17"/>
      <c r="I1910" s="17"/>
      <c r="J1910" s="17"/>
      <c r="K1910" s="17"/>
      <c r="L1910" s="17"/>
      <c r="M1910" s="17"/>
      <c r="N1910" s="17"/>
      <c r="O1910" s="116"/>
      <c r="P1910" s="117">
        <f>IF(D1910&gt;A_Stammdaten!$B$12,0,SUM(G1910,H1910,J1910,L1910:M1910)-SUM(I1910,K1910,N1910:O1910))</f>
        <v>0</v>
      </c>
      <c r="Q1910" s="17"/>
      <c r="R1910" s="17"/>
      <c r="S1910" s="17"/>
      <c r="T1910" s="17"/>
      <c r="U1910" s="62">
        <f t="shared" si="611"/>
        <v>0</v>
      </c>
      <c r="V1910" s="34"/>
      <c r="W1910" s="34"/>
      <c r="X1910" s="34"/>
      <c r="Y1910" s="34"/>
      <c r="Z1910" s="34"/>
      <c r="AA1910" s="63" t="str">
        <f t="shared" si="612"/>
        <v>-</v>
      </c>
      <c r="AB1910" s="63" t="str">
        <f t="shared" si="613"/>
        <v>-</v>
      </c>
      <c r="AC1910" s="63">
        <f>IF(ISBLANK($C1910),0,VLOOKUP($C1910,Listen!$A$2:$C$45,2,FALSE))</f>
        <v>0</v>
      </c>
      <c r="AD1910" s="63">
        <f>IF(ISBLANK($C1910),0,VLOOKUP($C1910,Listen!$A$2:$C$45,3,FALSE))</f>
        <v>0</v>
      </c>
      <c r="AE1910" s="49">
        <f t="shared" si="614"/>
        <v>0</v>
      </c>
      <c r="AF1910" s="49">
        <f t="shared" si="614"/>
        <v>0</v>
      </c>
      <c r="AG1910" s="49">
        <f>IFERROR(IF(OR($V1910&lt;&gt;"Ja",VLOOKUP($C1910,Listen!$A$2:$F$45,5,0)="Nein",D1910&lt;IF(C1910="LNG Anbindungsanlagen gemäß separater Festlegung",2022,2023)),$AC1910,$AA1910),0)</f>
        <v>0</v>
      </c>
      <c r="AH1910" s="49">
        <f>IFERROR(IF(OR($V1910&lt;&gt;"Ja",VLOOKUP($C1910,Listen!$A$2:$F$45,5,0)="Nein",D1910&lt;IF(C1910="LNG Anbindungsanlagen gemäß separater Festlegung",2022,2023)),$AC1910,$AA1910),0)</f>
        <v>0</v>
      </c>
      <c r="AI1910" s="49">
        <f>IFERROR(IF(OR($W1910&lt;&gt;"Ja",VLOOKUP($C1910,Listen!$A$2:$F$45,6,0)="Nein"),$AC1910,$AB1910),0)</f>
        <v>0</v>
      </c>
      <c r="AJ1910" s="49">
        <f>IFERROR(IF(OR($W1910&lt;&gt;"Ja",VLOOKUP($C1910,Listen!$A$2:$F$45,6,0)="Nein"),$AC1910,$AB1910),0)</f>
        <v>0</v>
      </c>
      <c r="AK1910" s="49">
        <f>IFERROR(IF(OR($W1910&lt;&gt;"Ja",VLOOKUP($C1910,Listen!$A$2:$F$45,6,0)="Nein"),$AC1910,$AB1910),0)</f>
        <v>0</v>
      </c>
      <c r="AL1910" s="51">
        <f t="shared" si="615"/>
        <v>0</v>
      </c>
      <c r="AM1910" s="296">
        <f>IFERROR(IF(VLOOKUP($C1910,Listen!$A$2:$F$45,6,0)="Ja",MAX(BC1910:BD1910),D_SAV!$BC1910),0)</f>
        <v>0</v>
      </c>
      <c r="AN1910" s="51">
        <f t="shared" si="616"/>
        <v>0</v>
      </c>
      <c r="AP1910" s="304">
        <f t="shared" si="617"/>
        <v>0</v>
      </c>
      <c r="AQ1910" s="304">
        <f t="shared" si="618"/>
        <v>0</v>
      </c>
      <c r="AR1910" s="304">
        <f t="shared" si="619"/>
        <v>0</v>
      </c>
      <c r="AS1910" s="304">
        <f t="shared" si="620"/>
        <v>0</v>
      </c>
      <c r="AT1910" s="304">
        <f t="shared" si="621"/>
        <v>0</v>
      </c>
      <c r="AU1910" s="304">
        <f t="shared" si="622"/>
        <v>0</v>
      </c>
      <c r="AV1910" s="304">
        <f t="shared" si="623"/>
        <v>0</v>
      </c>
      <c r="AW1910" s="304">
        <f t="shared" si="624"/>
        <v>0</v>
      </c>
      <c r="AX1910" s="304">
        <f t="shared" si="625"/>
        <v>0</v>
      </c>
      <c r="AY1910" s="304">
        <f t="shared" si="626"/>
        <v>0</v>
      </c>
      <c r="AZ1910" s="304">
        <f t="shared" si="627"/>
        <v>0</v>
      </c>
      <c r="BA1910" s="304">
        <f t="shared" si="628"/>
        <v>0</v>
      </c>
      <c r="BB1910" s="304">
        <f t="shared" si="629"/>
        <v>0</v>
      </c>
      <c r="BC1910" s="304">
        <f t="shared" si="630"/>
        <v>0</v>
      </c>
      <c r="BD1910" s="304">
        <f t="shared" si="631"/>
        <v>0</v>
      </c>
      <c r="BE1910" s="304">
        <f>IFERROR(IF(VLOOKUP($C1910,Listen!$A$2:$F$45,6,0)="Ja",BB1910-MAX(BC1910:BD1910),BB1910-BC1910),0)</f>
        <v>0</v>
      </c>
    </row>
    <row r="1911" spans="1:57" x14ac:dyDescent="0.25">
      <c r="A1911" s="320" t="str">
        <f>IF(AND(D1911&lt;&gt;0,C1911&lt;&gt;0,E1911&lt;&gt;0),IF(B1911&lt;&gt;0,CONCATENATE(B1911,"-AGr",VLOOKUP(C1911,Listen!$A$2:$D$45,4,FALSE),"-",D1911,"-",E1911,),CONCATENATE("AGr",VLOOKUP(C1911,Listen!$A$2:$D$45,4,FALSE),"-",D1911,"-",E1911)),"keine vollständige ID")</f>
        <v>keine vollständige ID</v>
      </c>
      <c r="B1911" s="301"/>
      <c r="C1911" s="287"/>
      <c r="D1911" s="34"/>
      <c r="E1911" s="306"/>
      <c r="F1911" s="116"/>
      <c r="G1911" s="17"/>
      <c r="H1911" s="17"/>
      <c r="I1911" s="17"/>
      <c r="J1911" s="17"/>
      <c r="K1911" s="17"/>
      <c r="L1911" s="17"/>
      <c r="M1911" s="17"/>
      <c r="N1911" s="17"/>
      <c r="O1911" s="116"/>
      <c r="P1911" s="117">
        <f>IF(D1911&gt;A_Stammdaten!$B$12,0,SUM(G1911,H1911,J1911,L1911:M1911)-SUM(I1911,K1911,N1911:O1911))</f>
        <v>0</v>
      </c>
      <c r="Q1911" s="17"/>
      <c r="R1911" s="17"/>
      <c r="S1911" s="17"/>
      <c r="T1911" s="17"/>
      <c r="U1911" s="62">
        <f t="shared" si="611"/>
        <v>0</v>
      </c>
      <c r="V1911" s="34"/>
      <c r="W1911" s="34"/>
      <c r="X1911" s="34"/>
      <c r="Y1911" s="34"/>
      <c r="Z1911" s="34"/>
      <c r="AA1911" s="63" t="str">
        <f t="shared" si="612"/>
        <v>-</v>
      </c>
      <c r="AB1911" s="63" t="str">
        <f t="shared" si="613"/>
        <v>-</v>
      </c>
      <c r="AC1911" s="63">
        <f>IF(ISBLANK($C1911),0,VLOOKUP($C1911,Listen!$A$2:$C$45,2,FALSE))</f>
        <v>0</v>
      </c>
      <c r="AD1911" s="63">
        <f>IF(ISBLANK($C1911),0,VLOOKUP($C1911,Listen!$A$2:$C$45,3,FALSE))</f>
        <v>0</v>
      </c>
      <c r="AE1911" s="49">
        <f t="shared" si="614"/>
        <v>0</v>
      </c>
      <c r="AF1911" s="49">
        <f t="shared" si="614"/>
        <v>0</v>
      </c>
      <c r="AG1911" s="49">
        <f>IFERROR(IF(OR($V1911&lt;&gt;"Ja",VLOOKUP($C1911,Listen!$A$2:$F$45,5,0)="Nein",D1911&lt;IF(C1911="LNG Anbindungsanlagen gemäß separater Festlegung",2022,2023)),$AC1911,$AA1911),0)</f>
        <v>0</v>
      </c>
      <c r="AH1911" s="49">
        <f>IFERROR(IF(OR($V1911&lt;&gt;"Ja",VLOOKUP($C1911,Listen!$A$2:$F$45,5,0)="Nein",D1911&lt;IF(C1911="LNG Anbindungsanlagen gemäß separater Festlegung",2022,2023)),$AC1911,$AA1911),0)</f>
        <v>0</v>
      </c>
      <c r="AI1911" s="49">
        <f>IFERROR(IF(OR($W1911&lt;&gt;"Ja",VLOOKUP($C1911,Listen!$A$2:$F$45,6,0)="Nein"),$AC1911,$AB1911),0)</f>
        <v>0</v>
      </c>
      <c r="AJ1911" s="49">
        <f>IFERROR(IF(OR($W1911&lt;&gt;"Ja",VLOOKUP($C1911,Listen!$A$2:$F$45,6,0)="Nein"),$AC1911,$AB1911),0)</f>
        <v>0</v>
      </c>
      <c r="AK1911" s="49">
        <f>IFERROR(IF(OR($W1911&lt;&gt;"Ja",VLOOKUP($C1911,Listen!$A$2:$F$45,6,0)="Nein"),$AC1911,$AB1911),0)</f>
        <v>0</v>
      </c>
      <c r="AL1911" s="51">
        <f t="shared" si="615"/>
        <v>0</v>
      </c>
      <c r="AM1911" s="296">
        <f>IFERROR(IF(VLOOKUP($C1911,Listen!$A$2:$F$45,6,0)="Ja",MAX(BC1911:BD1911),D_SAV!$BC1911),0)</f>
        <v>0</v>
      </c>
      <c r="AN1911" s="51">
        <f t="shared" si="616"/>
        <v>0</v>
      </c>
      <c r="AP1911" s="304">
        <f t="shared" si="617"/>
        <v>0</v>
      </c>
      <c r="AQ1911" s="304">
        <f t="shared" si="618"/>
        <v>0</v>
      </c>
      <c r="AR1911" s="304">
        <f t="shared" si="619"/>
        <v>0</v>
      </c>
      <c r="AS1911" s="304">
        <f t="shared" si="620"/>
        <v>0</v>
      </c>
      <c r="AT1911" s="304">
        <f t="shared" si="621"/>
        <v>0</v>
      </c>
      <c r="AU1911" s="304">
        <f t="shared" si="622"/>
        <v>0</v>
      </c>
      <c r="AV1911" s="304">
        <f t="shared" si="623"/>
        <v>0</v>
      </c>
      <c r="AW1911" s="304">
        <f t="shared" si="624"/>
        <v>0</v>
      </c>
      <c r="AX1911" s="304">
        <f t="shared" si="625"/>
        <v>0</v>
      </c>
      <c r="AY1911" s="304">
        <f t="shared" si="626"/>
        <v>0</v>
      </c>
      <c r="AZ1911" s="304">
        <f t="shared" si="627"/>
        <v>0</v>
      </c>
      <c r="BA1911" s="304">
        <f t="shared" si="628"/>
        <v>0</v>
      </c>
      <c r="BB1911" s="304">
        <f t="shared" si="629"/>
        <v>0</v>
      </c>
      <c r="BC1911" s="304">
        <f t="shared" si="630"/>
        <v>0</v>
      </c>
      <c r="BD1911" s="304">
        <f t="shared" si="631"/>
        <v>0</v>
      </c>
      <c r="BE1911" s="304">
        <f>IFERROR(IF(VLOOKUP($C1911,Listen!$A$2:$F$45,6,0)="Ja",BB1911-MAX(BC1911:BD1911),BB1911-BC1911),0)</f>
        <v>0</v>
      </c>
    </row>
    <row r="1912" spans="1:57" x14ac:dyDescent="0.25">
      <c r="A1912" s="320" t="str">
        <f>IF(AND(D1912&lt;&gt;0,C1912&lt;&gt;0,E1912&lt;&gt;0),IF(B1912&lt;&gt;0,CONCATENATE(B1912,"-AGr",VLOOKUP(C1912,Listen!$A$2:$D$45,4,FALSE),"-",D1912,"-",E1912,),CONCATENATE("AGr",VLOOKUP(C1912,Listen!$A$2:$D$45,4,FALSE),"-",D1912,"-",E1912)),"keine vollständige ID")</f>
        <v>keine vollständige ID</v>
      </c>
      <c r="B1912" s="301"/>
      <c r="C1912" s="287"/>
      <c r="D1912" s="34"/>
      <c r="E1912" s="306"/>
      <c r="F1912" s="116"/>
      <c r="G1912" s="17"/>
      <c r="H1912" s="17"/>
      <c r="I1912" s="17"/>
      <c r="J1912" s="17"/>
      <c r="K1912" s="17"/>
      <c r="L1912" s="17"/>
      <c r="M1912" s="17"/>
      <c r="N1912" s="17"/>
      <c r="O1912" s="116"/>
      <c r="P1912" s="117">
        <f>IF(D1912&gt;A_Stammdaten!$B$12,0,SUM(G1912,H1912,J1912,L1912:M1912)-SUM(I1912,K1912,N1912:O1912))</f>
        <v>0</v>
      </c>
      <c r="Q1912" s="17"/>
      <c r="R1912" s="17"/>
      <c r="S1912" s="17"/>
      <c r="T1912" s="17"/>
      <c r="U1912" s="62">
        <f t="shared" si="611"/>
        <v>0</v>
      </c>
      <c r="V1912" s="34"/>
      <c r="W1912" s="34"/>
      <c r="X1912" s="34"/>
      <c r="Y1912" s="34"/>
      <c r="Z1912" s="34"/>
      <c r="AA1912" s="63" t="str">
        <f t="shared" si="612"/>
        <v>-</v>
      </c>
      <c r="AB1912" s="63" t="str">
        <f t="shared" si="613"/>
        <v>-</v>
      </c>
      <c r="AC1912" s="63">
        <f>IF(ISBLANK($C1912),0,VLOOKUP($C1912,Listen!$A$2:$C$45,2,FALSE))</f>
        <v>0</v>
      </c>
      <c r="AD1912" s="63">
        <f>IF(ISBLANK($C1912),0,VLOOKUP($C1912,Listen!$A$2:$C$45,3,FALSE))</f>
        <v>0</v>
      </c>
      <c r="AE1912" s="49">
        <f t="shared" si="614"/>
        <v>0</v>
      </c>
      <c r="AF1912" s="49">
        <f t="shared" si="614"/>
        <v>0</v>
      </c>
      <c r="AG1912" s="49">
        <f>IFERROR(IF(OR($V1912&lt;&gt;"Ja",VLOOKUP($C1912,Listen!$A$2:$F$45,5,0)="Nein",D1912&lt;IF(C1912="LNG Anbindungsanlagen gemäß separater Festlegung",2022,2023)),$AC1912,$AA1912),0)</f>
        <v>0</v>
      </c>
      <c r="AH1912" s="49">
        <f>IFERROR(IF(OR($V1912&lt;&gt;"Ja",VLOOKUP($C1912,Listen!$A$2:$F$45,5,0)="Nein",D1912&lt;IF(C1912="LNG Anbindungsanlagen gemäß separater Festlegung",2022,2023)),$AC1912,$AA1912),0)</f>
        <v>0</v>
      </c>
      <c r="AI1912" s="49">
        <f>IFERROR(IF(OR($W1912&lt;&gt;"Ja",VLOOKUP($C1912,Listen!$A$2:$F$45,6,0)="Nein"),$AC1912,$AB1912),0)</f>
        <v>0</v>
      </c>
      <c r="AJ1912" s="49">
        <f>IFERROR(IF(OR($W1912&lt;&gt;"Ja",VLOOKUP($C1912,Listen!$A$2:$F$45,6,0)="Nein"),$AC1912,$AB1912),0)</f>
        <v>0</v>
      </c>
      <c r="AK1912" s="49">
        <f>IFERROR(IF(OR($W1912&lt;&gt;"Ja",VLOOKUP($C1912,Listen!$A$2:$F$45,6,0)="Nein"),$AC1912,$AB1912),0)</f>
        <v>0</v>
      </c>
      <c r="AL1912" s="51">
        <f t="shared" si="615"/>
        <v>0</v>
      </c>
      <c r="AM1912" s="296">
        <f>IFERROR(IF(VLOOKUP($C1912,Listen!$A$2:$F$45,6,0)="Ja",MAX(BC1912:BD1912),D_SAV!$BC1912),0)</f>
        <v>0</v>
      </c>
      <c r="AN1912" s="51">
        <f t="shared" si="616"/>
        <v>0</v>
      </c>
      <c r="AP1912" s="304">
        <f t="shared" si="617"/>
        <v>0</v>
      </c>
      <c r="AQ1912" s="304">
        <f t="shared" si="618"/>
        <v>0</v>
      </c>
      <c r="AR1912" s="304">
        <f t="shared" si="619"/>
        <v>0</v>
      </c>
      <c r="AS1912" s="304">
        <f t="shared" si="620"/>
        <v>0</v>
      </c>
      <c r="AT1912" s="304">
        <f t="shared" si="621"/>
        <v>0</v>
      </c>
      <c r="AU1912" s="304">
        <f t="shared" si="622"/>
        <v>0</v>
      </c>
      <c r="AV1912" s="304">
        <f t="shared" si="623"/>
        <v>0</v>
      </c>
      <c r="AW1912" s="304">
        <f t="shared" si="624"/>
        <v>0</v>
      </c>
      <c r="AX1912" s="304">
        <f t="shared" si="625"/>
        <v>0</v>
      </c>
      <c r="AY1912" s="304">
        <f t="shared" si="626"/>
        <v>0</v>
      </c>
      <c r="AZ1912" s="304">
        <f t="shared" si="627"/>
        <v>0</v>
      </c>
      <c r="BA1912" s="304">
        <f t="shared" si="628"/>
        <v>0</v>
      </c>
      <c r="BB1912" s="304">
        <f t="shared" si="629"/>
        <v>0</v>
      </c>
      <c r="BC1912" s="304">
        <f t="shared" si="630"/>
        <v>0</v>
      </c>
      <c r="BD1912" s="304">
        <f t="shared" si="631"/>
        <v>0</v>
      </c>
      <c r="BE1912" s="304">
        <f>IFERROR(IF(VLOOKUP($C1912,Listen!$A$2:$F$45,6,0)="Ja",BB1912-MAX(BC1912:BD1912),BB1912-BC1912),0)</f>
        <v>0</v>
      </c>
    </row>
    <row r="1913" spans="1:57" x14ac:dyDescent="0.25">
      <c r="A1913" s="320" t="str">
        <f>IF(AND(D1913&lt;&gt;0,C1913&lt;&gt;0,E1913&lt;&gt;0),IF(B1913&lt;&gt;0,CONCATENATE(B1913,"-AGr",VLOOKUP(C1913,Listen!$A$2:$D$45,4,FALSE),"-",D1913,"-",E1913,),CONCATENATE("AGr",VLOOKUP(C1913,Listen!$A$2:$D$45,4,FALSE),"-",D1913,"-",E1913)),"keine vollständige ID")</f>
        <v>keine vollständige ID</v>
      </c>
      <c r="B1913" s="301"/>
      <c r="C1913" s="287"/>
      <c r="D1913" s="34"/>
      <c r="E1913" s="306"/>
      <c r="F1913" s="116"/>
      <c r="G1913" s="17"/>
      <c r="H1913" s="17"/>
      <c r="I1913" s="17"/>
      <c r="J1913" s="17"/>
      <c r="K1913" s="17"/>
      <c r="L1913" s="17"/>
      <c r="M1913" s="17"/>
      <c r="N1913" s="17"/>
      <c r="O1913" s="116"/>
      <c r="P1913" s="117">
        <f>IF(D1913&gt;A_Stammdaten!$B$12,0,SUM(G1913,H1913,J1913,L1913:M1913)-SUM(I1913,K1913,N1913:O1913))</f>
        <v>0</v>
      </c>
      <c r="Q1913" s="17"/>
      <c r="R1913" s="17"/>
      <c r="S1913" s="17"/>
      <c r="T1913" s="17"/>
      <c r="U1913" s="62">
        <f t="shared" si="611"/>
        <v>0</v>
      </c>
      <c r="V1913" s="34"/>
      <c r="W1913" s="34"/>
      <c r="X1913" s="34"/>
      <c r="Y1913" s="34"/>
      <c r="Z1913" s="34"/>
      <c r="AA1913" s="63" t="str">
        <f t="shared" si="612"/>
        <v>-</v>
      </c>
      <c r="AB1913" s="63" t="str">
        <f t="shared" si="613"/>
        <v>-</v>
      </c>
      <c r="AC1913" s="63">
        <f>IF(ISBLANK($C1913),0,VLOOKUP($C1913,Listen!$A$2:$C$45,2,FALSE))</f>
        <v>0</v>
      </c>
      <c r="AD1913" s="63">
        <f>IF(ISBLANK($C1913),0,VLOOKUP($C1913,Listen!$A$2:$C$45,3,FALSE))</f>
        <v>0</v>
      </c>
      <c r="AE1913" s="49">
        <f t="shared" si="614"/>
        <v>0</v>
      </c>
      <c r="AF1913" s="49">
        <f t="shared" si="614"/>
        <v>0</v>
      </c>
      <c r="AG1913" s="49">
        <f>IFERROR(IF(OR($V1913&lt;&gt;"Ja",VLOOKUP($C1913,Listen!$A$2:$F$45,5,0)="Nein",D1913&lt;IF(C1913="LNG Anbindungsanlagen gemäß separater Festlegung",2022,2023)),$AC1913,$AA1913),0)</f>
        <v>0</v>
      </c>
      <c r="AH1913" s="49">
        <f>IFERROR(IF(OR($V1913&lt;&gt;"Ja",VLOOKUP($C1913,Listen!$A$2:$F$45,5,0)="Nein",D1913&lt;IF(C1913="LNG Anbindungsanlagen gemäß separater Festlegung",2022,2023)),$AC1913,$AA1913),0)</f>
        <v>0</v>
      </c>
      <c r="AI1913" s="49">
        <f>IFERROR(IF(OR($W1913&lt;&gt;"Ja",VLOOKUP($C1913,Listen!$A$2:$F$45,6,0)="Nein"),$AC1913,$AB1913),0)</f>
        <v>0</v>
      </c>
      <c r="AJ1913" s="49">
        <f>IFERROR(IF(OR($W1913&lt;&gt;"Ja",VLOOKUP($C1913,Listen!$A$2:$F$45,6,0)="Nein"),$AC1913,$AB1913),0)</f>
        <v>0</v>
      </c>
      <c r="AK1913" s="49">
        <f>IFERROR(IF(OR($W1913&lt;&gt;"Ja",VLOOKUP($C1913,Listen!$A$2:$F$45,6,0)="Nein"),$AC1913,$AB1913),0)</f>
        <v>0</v>
      </c>
      <c r="AL1913" s="51">
        <f t="shared" si="615"/>
        <v>0</v>
      </c>
      <c r="AM1913" s="296">
        <f>IFERROR(IF(VLOOKUP($C1913,Listen!$A$2:$F$45,6,0)="Ja",MAX(BC1913:BD1913),D_SAV!$BC1913),0)</f>
        <v>0</v>
      </c>
      <c r="AN1913" s="51">
        <f t="shared" si="616"/>
        <v>0</v>
      </c>
      <c r="AP1913" s="304">
        <f t="shared" si="617"/>
        <v>0</v>
      </c>
      <c r="AQ1913" s="304">
        <f t="shared" si="618"/>
        <v>0</v>
      </c>
      <c r="AR1913" s="304">
        <f t="shared" si="619"/>
        <v>0</v>
      </c>
      <c r="AS1913" s="304">
        <f t="shared" si="620"/>
        <v>0</v>
      </c>
      <c r="AT1913" s="304">
        <f t="shared" si="621"/>
        <v>0</v>
      </c>
      <c r="AU1913" s="304">
        <f t="shared" si="622"/>
        <v>0</v>
      </c>
      <c r="AV1913" s="304">
        <f t="shared" si="623"/>
        <v>0</v>
      </c>
      <c r="AW1913" s="304">
        <f t="shared" si="624"/>
        <v>0</v>
      </c>
      <c r="AX1913" s="304">
        <f t="shared" si="625"/>
        <v>0</v>
      </c>
      <c r="AY1913" s="304">
        <f t="shared" si="626"/>
        <v>0</v>
      </c>
      <c r="AZ1913" s="304">
        <f t="shared" si="627"/>
        <v>0</v>
      </c>
      <c r="BA1913" s="304">
        <f t="shared" si="628"/>
        <v>0</v>
      </c>
      <c r="BB1913" s="304">
        <f t="shared" si="629"/>
        <v>0</v>
      </c>
      <c r="BC1913" s="304">
        <f t="shared" si="630"/>
        <v>0</v>
      </c>
      <c r="BD1913" s="304">
        <f t="shared" si="631"/>
        <v>0</v>
      </c>
      <c r="BE1913" s="304">
        <f>IFERROR(IF(VLOOKUP($C1913,Listen!$A$2:$F$45,6,0)="Ja",BB1913-MAX(BC1913:BD1913),BB1913-BC1913),0)</f>
        <v>0</v>
      </c>
    </row>
    <row r="1914" spans="1:57" x14ac:dyDescent="0.25">
      <c r="A1914" s="320" t="str">
        <f>IF(AND(D1914&lt;&gt;0,C1914&lt;&gt;0,E1914&lt;&gt;0),IF(B1914&lt;&gt;0,CONCATENATE(B1914,"-AGr",VLOOKUP(C1914,Listen!$A$2:$D$45,4,FALSE),"-",D1914,"-",E1914,),CONCATENATE("AGr",VLOOKUP(C1914,Listen!$A$2:$D$45,4,FALSE),"-",D1914,"-",E1914)),"keine vollständige ID")</f>
        <v>keine vollständige ID</v>
      </c>
      <c r="B1914" s="301"/>
      <c r="C1914" s="287"/>
      <c r="D1914" s="34"/>
      <c r="E1914" s="306"/>
      <c r="F1914" s="116"/>
      <c r="G1914" s="17"/>
      <c r="H1914" s="17"/>
      <c r="I1914" s="17"/>
      <c r="J1914" s="17"/>
      <c r="K1914" s="17"/>
      <c r="L1914" s="17"/>
      <c r="M1914" s="17"/>
      <c r="N1914" s="17"/>
      <c r="O1914" s="116"/>
      <c r="P1914" s="117">
        <f>IF(D1914&gt;A_Stammdaten!$B$12,0,SUM(G1914,H1914,J1914,L1914:M1914)-SUM(I1914,K1914,N1914:O1914))</f>
        <v>0</v>
      </c>
      <c r="Q1914" s="17"/>
      <c r="R1914" s="17"/>
      <c r="S1914" s="17"/>
      <c r="T1914" s="17"/>
      <c r="U1914" s="62">
        <f t="shared" si="611"/>
        <v>0</v>
      </c>
      <c r="V1914" s="34"/>
      <c r="W1914" s="34"/>
      <c r="X1914" s="34"/>
      <c r="Y1914" s="34"/>
      <c r="Z1914" s="34"/>
      <c r="AA1914" s="63" t="str">
        <f t="shared" si="612"/>
        <v>-</v>
      </c>
      <c r="AB1914" s="63" t="str">
        <f t="shared" si="613"/>
        <v>-</v>
      </c>
      <c r="AC1914" s="63">
        <f>IF(ISBLANK($C1914),0,VLOOKUP($C1914,Listen!$A$2:$C$45,2,FALSE))</f>
        <v>0</v>
      </c>
      <c r="AD1914" s="63">
        <f>IF(ISBLANK($C1914),0,VLOOKUP($C1914,Listen!$A$2:$C$45,3,FALSE))</f>
        <v>0</v>
      </c>
      <c r="AE1914" s="49">
        <f t="shared" si="614"/>
        <v>0</v>
      </c>
      <c r="AF1914" s="49">
        <f t="shared" si="614"/>
        <v>0</v>
      </c>
      <c r="AG1914" s="49">
        <f>IFERROR(IF(OR($V1914&lt;&gt;"Ja",VLOOKUP($C1914,Listen!$A$2:$F$45,5,0)="Nein",D1914&lt;IF(C1914="LNG Anbindungsanlagen gemäß separater Festlegung",2022,2023)),$AC1914,$AA1914),0)</f>
        <v>0</v>
      </c>
      <c r="AH1914" s="49">
        <f>IFERROR(IF(OR($V1914&lt;&gt;"Ja",VLOOKUP($C1914,Listen!$A$2:$F$45,5,0)="Nein",D1914&lt;IF(C1914="LNG Anbindungsanlagen gemäß separater Festlegung",2022,2023)),$AC1914,$AA1914),0)</f>
        <v>0</v>
      </c>
      <c r="AI1914" s="49">
        <f>IFERROR(IF(OR($W1914&lt;&gt;"Ja",VLOOKUP($C1914,Listen!$A$2:$F$45,6,0)="Nein"),$AC1914,$AB1914),0)</f>
        <v>0</v>
      </c>
      <c r="AJ1914" s="49">
        <f>IFERROR(IF(OR($W1914&lt;&gt;"Ja",VLOOKUP($C1914,Listen!$A$2:$F$45,6,0)="Nein"),$AC1914,$AB1914),0)</f>
        <v>0</v>
      </c>
      <c r="AK1914" s="49">
        <f>IFERROR(IF(OR($W1914&lt;&gt;"Ja",VLOOKUP($C1914,Listen!$A$2:$F$45,6,0)="Nein"),$AC1914,$AB1914),0)</f>
        <v>0</v>
      </c>
      <c r="AL1914" s="51">
        <f t="shared" si="615"/>
        <v>0</v>
      </c>
      <c r="AM1914" s="296">
        <f>IFERROR(IF(VLOOKUP($C1914,Listen!$A$2:$F$45,6,0)="Ja",MAX(BC1914:BD1914),D_SAV!$BC1914),0)</f>
        <v>0</v>
      </c>
      <c r="AN1914" s="51">
        <f t="shared" si="616"/>
        <v>0</v>
      </c>
      <c r="AP1914" s="304">
        <f t="shared" si="617"/>
        <v>0</v>
      </c>
      <c r="AQ1914" s="304">
        <f t="shared" si="618"/>
        <v>0</v>
      </c>
      <c r="AR1914" s="304">
        <f t="shared" si="619"/>
        <v>0</v>
      </c>
      <c r="AS1914" s="304">
        <f t="shared" si="620"/>
        <v>0</v>
      </c>
      <c r="AT1914" s="304">
        <f t="shared" si="621"/>
        <v>0</v>
      </c>
      <c r="AU1914" s="304">
        <f t="shared" si="622"/>
        <v>0</v>
      </c>
      <c r="AV1914" s="304">
        <f t="shared" si="623"/>
        <v>0</v>
      </c>
      <c r="AW1914" s="304">
        <f t="shared" si="624"/>
        <v>0</v>
      </c>
      <c r="AX1914" s="304">
        <f t="shared" si="625"/>
        <v>0</v>
      </c>
      <c r="AY1914" s="304">
        <f t="shared" si="626"/>
        <v>0</v>
      </c>
      <c r="AZ1914" s="304">
        <f t="shared" si="627"/>
        <v>0</v>
      </c>
      <c r="BA1914" s="304">
        <f t="shared" si="628"/>
        <v>0</v>
      </c>
      <c r="BB1914" s="304">
        <f t="shared" si="629"/>
        <v>0</v>
      </c>
      <c r="BC1914" s="304">
        <f t="shared" si="630"/>
        <v>0</v>
      </c>
      <c r="BD1914" s="304">
        <f t="shared" si="631"/>
        <v>0</v>
      </c>
      <c r="BE1914" s="304">
        <f>IFERROR(IF(VLOOKUP($C1914,Listen!$A$2:$F$45,6,0)="Ja",BB1914-MAX(BC1914:BD1914),BB1914-BC1914),0)</f>
        <v>0</v>
      </c>
    </row>
    <row r="1915" spans="1:57" x14ac:dyDescent="0.25">
      <c r="A1915" s="320" t="str">
        <f>IF(AND(D1915&lt;&gt;0,C1915&lt;&gt;0,E1915&lt;&gt;0),IF(B1915&lt;&gt;0,CONCATENATE(B1915,"-AGr",VLOOKUP(C1915,Listen!$A$2:$D$45,4,FALSE),"-",D1915,"-",E1915,),CONCATENATE("AGr",VLOOKUP(C1915,Listen!$A$2:$D$45,4,FALSE),"-",D1915,"-",E1915)),"keine vollständige ID")</f>
        <v>keine vollständige ID</v>
      </c>
      <c r="B1915" s="301"/>
      <c r="C1915" s="287"/>
      <c r="D1915" s="34"/>
      <c r="E1915" s="306"/>
      <c r="F1915" s="116"/>
      <c r="G1915" s="17"/>
      <c r="H1915" s="17"/>
      <c r="I1915" s="17"/>
      <c r="J1915" s="17"/>
      <c r="K1915" s="17"/>
      <c r="L1915" s="17"/>
      <c r="M1915" s="17"/>
      <c r="N1915" s="17"/>
      <c r="O1915" s="116"/>
      <c r="P1915" s="117">
        <f>IF(D1915&gt;A_Stammdaten!$B$12,0,SUM(G1915,H1915,J1915,L1915:M1915)-SUM(I1915,K1915,N1915:O1915))</f>
        <v>0</v>
      </c>
      <c r="Q1915" s="17"/>
      <c r="R1915" s="17"/>
      <c r="S1915" s="17"/>
      <c r="T1915" s="17"/>
      <c r="U1915" s="62">
        <f t="shared" si="611"/>
        <v>0</v>
      </c>
      <c r="V1915" s="34"/>
      <c r="W1915" s="34"/>
      <c r="X1915" s="34"/>
      <c r="Y1915" s="34"/>
      <c r="Z1915" s="34"/>
      <c r="AA1915" s="63" t="str">
        <f t="shared" si="612"/>
        <v>-</v>
      </c>
      <c r="AB1915" s="63" t="str">
        <f t="shared" si="613"/>
        <v>-</v>
      </c>
      <c r="AC1915" s="63">
        <f>IF(ISBLANK($C1915),0,VLOOKUP($C1915,Listen!$A$2:$C$45,2,FALSE))</f>
        <v>0</v>
      </c>
      <c r="AD1915" s="63">
        <f>IF(ISBLANK($C1915),0,VLOOKUP($C1915,Listen!$A$2:$C$45,3,FALSE))</f>
        <v>0</v>
      </c>
      <c r="AE1915" s="49">
        <f t="shared" si="614"/>
        <v>0</v>
      </c>
      <c r="AF1915" s="49">
        <f t="shared" si="614"/>
        <v>0</v>
      </c>
      <c r="AG1915" s="49">
        <f>IFERROR(IF(OR($V1915&lt;&gt;"Ja",VLOOKUP($C1915,Listen!$A$2:$F$45,5,0)="Nein",D1915&lt;IF(C1915="LNG Anbindungsanlagen gemäß separater Festlegung",2022,2023)),$AC1915,$AA1915),0)</f>
        <v>0</v>
      </c>
      <c r="AH1915" s="49">
        <f>IFERROR(IF(OR($V1915&lt;&gt;"Ja",VLOOKUP($C1915,Listen!$A$2:$F$45,5,0)="Nein",D1915&lt;IF(C1915="LNG Anbindungsanlagen gemäß separater Festlegung",2022,2023)),$AC1915,$AA1915),0)</f>
        <v>0</v>
      </c>
      <c r="AI1915" s="49">
        <f>IFERROR(IF(OR($W1915&lt;&gt;"Ja",VLOOKUP($C1915,Listen!$A$2:$F$45,6,0)="Nein"),$AC1915,$AB1915),0)</f>
        <v>0</v>
      </c>
      <c r="AJ1915" s="49">
        <f>IFERROR(IF(OR($W1915&lt;&gt;"Ja",VLOOKUP($C1915,Listen!$A$2:$F$45,6,0)="Nein"),$AC1915,$AB1915),0)</f>
        <v>0</v>
      </c>
      <c r="AK1915" s="49">
        <f>IFERROR(IF(OR($W1915&lt;&gt;"Ja",VLOOKUP($C1915,Listen!$A$2:$F$45,6,0)="Nein"),$AC1915,$AB1915),0)</f>
        <v>0</v>
      </c>
      <c r="AL1915" s="51">
        <f t="shared" si="615"/>
        <v>0</v>
      </c>
      <c r="AM1915" s="296">
        <f>IFERROR(IF(VLOOKUP($C1915,Listen!$A$2:$F$45,6,0)="Ja",MAX(BC1915:BD1915),D_SAV!$BC1915),0)</f>
        <v>0</v>
      </c>
      <c r="AN1915" s="51">
        <f t="shared" si="616"/>
        <v>0</v>
      </c>
      <c r="AP1915" s="304">
        <f t="shared" si="617"/>
        <v>0</v>
      </c>
      <c r="AQ1915" s="304">
        <f t="shared" si="618"/>
        <v>0</v>
      </c>
      <c r="AR1915" s="304">
        <f t="shared" si="619"/>
        <v>0</v>
      </c>
      <c r="AS1915" s="304">
        <f t="shared" si="620"/>
        <v>0</v>
      </c>
      <c r="AT1915" s="304">
        <f t="shared" si="621"/>
        <v>0</v>
      </c>
      <c r="AU1915" s="304">
        <f t="shared" si="622"/>
        <v>0</v>
      </c>
      <c r="AV1915" s="304">
        <f t="shared" si="623"/>
        <v>0</v>
      </c>
      <c r="AW1915" s="304">
        <f t="shared" si="624"/>
        <v>0</v>
      </c>
      <c r="AX1915" s="304">
        <f t="shared" si="625"/>
        <v>0</v>
      </c>
      <c r="AY1915" s="304">
        <f t="shared" si="626"/>
        <v>0</v>
      </c>
      <c r="AZ1915" s="304">
        <f t="shared" si="627"/>
        <v>0</v>
      </c>
      <c r="BA1915" s="304">
        <f t="shared" si="628"/>
        <v>0</v>
      </c>
      <c r="BB1915" s="304">
        <f t="shared" si="629"/>
        <v>0</v>
      </c>
      <c r="BC1915" s="304">
        <f t="shared" si="630"/>
        <v>0</v>
      </c>
      <c r="BD1915" s="304">
        <f t="shared" si="631"/>
        <v>0</v>
      </c>
      <c r="BE1915" s="304">
        <f>IFERROR(IF(VLOOKUP($C1915,Listen!$A$2:$F$45,6,0)="Ja",BB1915-MAX(BC1915:BD1915),BB1915-BC1915),0)</f>
        <v>0</v>
      </c>
    </row>
    <row r="1916" spans="1:57" x14ac:dyDescent="0.25">
      <c r="A1916" s="320" t="str">
        <f>IF(AND(D1916&lt;&gt;0,C1916&lt;&gt;0,E1916&lt;&gt;0),IF(B1916&lt;&gt;0,CONCATENATE(B1916,"-AGr",VLOOKUP(C1916,Listen!$A$2:$D$45,4,FALSE),"-",D1916,"-",E1916,),CONCATENATE("AGr",VLOOKUP(C1916,Listen!$A$2:$D$45,4,FALSE),"-",D1916,"-",E1916)),"keine vollständige ID")</f>
        <v>keine vollständige ID</v>
      </c>
      <c r="B1916" s="301"/>
      <c r="C1916" s="287"/>
      <c r="D1916" s="34"/>
      <c r="E1916" s="306"/>
      <c r="F1916" s="116"/>
      <c r="G1916" s="17"/>
      <c r="H1916" s="17"/>
      <c r="I1916" s="17"/>
      <c r="J1916" s="17"/>
      <c r="K1916" s="17"/>
      <c r="L1916" s="17"/>
      <c r="M1916" s="17"/>
      <c r="N1916" s="17"/>
      <c r="O1916" s="116"/>
      <c r="P1916" s="117">
        <f>IF(D1916&gt;A_Stammdaten!$B$12,0,SUM(G1916,H1916,J1916,L1916:M1916)-SUM(I1916,K1916,N1916:O1916))</f>
        <v>0</v>
      </c>
      <c r="Q1916" s="17"/>
      <c r="R1916" s="17"/>
      <c r="S1916" s="17"/>
      <c r="T1916" s="17"/>
      <c r="U1916" s="62">
        <f t="shared" si="611"/>
        <v>0</v>
      </c>
      <c r="V1916" s="34"/>
      <c r="W1916" s="34"/>
      <c r="X1916" s="34"/>
      <c r="Y1916" s="34"/>
      <c r="Z1916" s="34"/>
      <c r="AA1916" s="63" t="str">
        <f t="shared" si="612"/>
        <v>-</v>
      </c>
      <c r="AB1916" s="63" t="str">
        <f t="shared" si="613"/>
        <v>-</v>
      </c>
      <c r="AC1916" s="63">
        <f>IF(ISBLANK($C1916),0,VLOOKUP($C1916,Listen!$A$2:$C$45,2,FALSE))</f>
        <v>0</v>
      </c>
      <c r="AD1916" s="63">
        <f>IF(ISBLANK($C1916),0,VLOOKUP($C1916,Listen!$A$2:$C$45,3,FALSE))</f>
        <v>0</v>
      </c>
      <c r="AE1916" s="49">
        <f t="shared" si="614"/>
        <v>0</v>
      </c>
      <c r="AF1916" s="49">
        <f t="shared" si="614"/>
        <v>0</v>
      </c>
      <c r="AG1916" s="49">
        <f>IFERROR(IF(OR($V1916&lt;&gt;"Ja",VLOOKUP($C1916,Listen!$A$2:$F$45,5,0)="Nein",D1916&lt;IF(C1916="LNG Anbindungsanlagen gemäß separater Festlegung",2022,2023)),$AC1916,$AA1916),0)</f>
        <v>0</v>
      </c>
      <c r="AH1916" s="49">
        <f>IFERROR(IF(OR($V1916&lt;&gt;"Ja",VLOOKUP($C1916,Listen!$A$2:$F$45,5,0)="Nein",D1916&lt;IF(C1916="LNG Anbindungsanlagen gemäß separater Festlegung",2022,2023)),$AC1916,$AA1916),0)</f>
        <v>0</v>
      </c>
      <c r="AI1916" s="49">
        <f>IFERROR(IF(OR($W1916&lt;&gt;"Ja",VLOOKUP($C1916,Listen!$A$2:$F$45,6,0)="Nein"),$AC1916,$AB1916),0)</f>
        <v>0</v>
      </c>
      <c r="AJ1916" s="49">
        <f>IFERROR(IF(OR($W1916&lt;&gt;"Ja",VLOOKUP($C1916,Listen!$A$2:$F$45,6,0)="Nein"),$AC1916,$AB1916),0)</f>
        <v>0</v>
      </c>
      <c r="AK1916" s="49">
        <f>IFERROR(IF(OR($W1916&lt;&gt;"Ja",VLOOKUP($C1916,Listen!$A$2:$F$45,6,0)="Nein"),$AC1916,$AB1916),0)</f>
        <v>0</v>
      </c>
      <c r="AL1916" s="51">
        <f t="shared" si="615"/>
        <v>0</v>
      </c>
      <c r="AM1916" s="296">
        <f>IFERROR(IF(VLOOKUP($C1916,Listen!$A$2:$F$45,6,0)="Ja",MAX(BC1916:BD1916),D_SAV!$BC1916),0)</f>
        <v>0</v>
      </c>
      <c r="AN1916" s="51">
        <f t="shared" si="616"/>
        <v>0</v>
      </c>
      <c r="AP1916" s="304">
        <f t="shared" si="617"/>
        <v>0</v>
      </c>
      <c r="AQ1916" s="304">
        <f t="shared" si="618"/>
        <v>0</v>
      </c>
      <c r="AR1916" s="304">
        <f t="shared" si="619"/>
        <v>0</v>
      </c>
      <c r="AS1916" s="304">
        <f t="shared" si="620"/>
        <v>0</v>
      </c>
      <c r="AT1916" s="304">
        <f t="shared" si="621"/>
        <v>0</v>
      </c>
      <c r="AU1916" s="304">
        <f t="shared" si="622"/>
        <v>0</v>
      </c>
      <c r="AV1916" s="304">
        <f t="shared" si="623"/>
        <v>0</v>
      </c>
      <c r="AW1916" s="304">
        <f t="shared" si="624"/>
        <v>0</v>
      </c>
      <c r="AX1916" s="304">
        <f t="shared" si="625"/>
        <v>0</v>
      </c>
      <c r="AY1916" s="304">
        <f t="shared" si="626"/>
        <v>0</v>
      </c>
      <c r="AZ1916" s="304">
        <f t="shared" si="627"/>
        <v>0</v>
      </c>
      <c r="BA1916" s="304">
        <f t="shared" si="628"/>
        <v>0</v>
      </c>
      <c r="BB1916" s="304">
        <f t="shared" si="629"/>
        <v>0</v>
      </c>
      <c r="BC1916" s="304">
        <f t="shared" si="630"/>
        <v>0</v>
      </c>
      <c r="BD1916" s="304">
        <f t="shared" si="631"/>
        <v>0</v>
      </c>
      <c r="BE1916" s="304">
        <f>IFERROR(IF(VLOOKUP($C1916,Listen!$A$2:$F$45,6,0)="Ja",BB1916-MAX(BC1916:BD1916),BB1916-BC1916),0)</f>
        <v>0</v>
      </c>
    </row>
    <row r="1917" spans="1:57" x14ac:dyDescent="0.25">
      <c r="A1917" s="320" t="str">
        <f>IF(AND(D1917&lt;&gt;0,C1917&lt;&gt;0,E1917&lt;&gt;0),IF(B1917&lt;&gt;0,CONCATENATE(B1917,"-AGr",VLOOKUP(C1917,Listen!$A$2:$D$45,4,FALSE),"-",D1917,"-",E1917,),CONCATENATE("AGr",VLOOKUP(C1917,Listen!$A$2:$D$45,4,FALSE),"-",D1917,"-",E1917)),"keine vollständige ID")</f>
        <v>keine vollständige ID</v>
      </c>
      <c r="B1917" s="301"/>
      <c r="C1917" s="287"/>
      <c r="D1917" s="34"/>
      <c r="E1917" s="306"/>
      <c r="F1917" s="116"/>
      <c r="G1917" s="17"/>
      <c r="H1917" s="17"/>
      <c r="I1917" s="17"/>
      <c r="J1917" s="17"/>
      <c r="K1917" s="17"/>
      <c r="L1917" s="17"/>
      <c r="M1917" s="17"/>
      <c r="N1917" s="17"/>
      <c r="O1917" s="116"/>
      <c r="P1917" s="117">
        <f>IF(D1917&gt;A_Stammdaten!$B$12,0,SUM(G1917,H1917,J1917,L1917:M1917)-SUM(I1917,K1917,N1917:O1917))</f>
        <v>0</v>
      </c>
      <c r="Q1917" s="17"/>
      <c r="R1917" s="17"/>
      <c r="S1917" s="17"/>
      <c r="T1917" s="17"/>
      <c r="U1917" s="62">
        <f t="shared" si="611"/>
        <v>0</v>
      </c>
      <c r="V1917" s="34"/>
      <c r="W1917" s="34"/>
      <c r="X1917" s="34"/>
      <c r="Y1917" s="34"/>
      <c r="Z1917" s="34"/>
      <c r="AA1917" s="63" t="str">
        <f t="shared" si="612"/>
        <v>-</v>
      </c>
      <c r="AB1917" s="63" t="str">
        <f t="shared" si="613"/>
        <v>-</v>
      </c>
      <c r="AC1917" s="63">
        <f>IF(ISBLANK($C1917),0,VLOOKUP($C1917,Listen!$A$2:$C$45,2,FALSE))</f>
        <v>0</v>
      </c>
      <c r="AD1917" s="63">
        <f>IF(ISBLANK($C1917),0,VLOOKUP($C1917,Listen!$A$2:$C$45,3,FALSE))</f>
        <v>0</v>
      </c>
      <c r="AE1917" s="49">
        <f t="shared" si="614"/>
        <v>0</v>
      </c>
      <c r="AF1917" s="49">
        <f t="shared" si="614"/>
        <v>0</v>
      </c>
      <c r="AG1917" s="49">
        <f>IFERROR(IF(OR($V1917&lt;&gt;"Ja",VLOOKUP($C1917,Listen!$A$2:$F$45,5,0)="Nein",D1917&lt;IF(C1917="LNG Anbindungsanlagen gemäß separater Festlegung",2022,2023)),$AC1917,$AA1917),0)</f>
        <v>0</v>
      </c>
      <c r="AH1917" s="49">
        <f>IFERROR(IF(OR($V1917&lt;&gt;"Ja",VLOOKUP($C1917,Listen!$A$2:$F$45,5,0)="Nein",D1917&lt;IF(C1917="LNG Anbindungsanlagen gemäß separater Festlegung",2022,2023)),$AC1917,$AA1917),0)</f>
        <v>0</v>
      </c>
      <c r="AI1917" s="49">
        <f>IFERROR(IF(OR($W1917&lt;&gt;"Ja",VLOOKUP($C1917,Listen!$A$2:$F$45,6,0)="Nein"),$AC1917,$AB1917),0)</f>
        <v>0</v>
      </c>
      <c r="AJ1917" s="49">
        <f>IFERROR(IF(OR($W1917&lt;&gt;"Ja",VLOOKUP($C1917,Listen!$A$2:$F$45,6,0)="Nein"),$AC1917,$AB1917),0)</f>
        <v>0</v>
      </c>
      <c r="AK1917" s="49">
        <f>IFERROR(IF(OR($W1917&lt;&gt;"Ja",VLOOKUP($C1917,Listen!$A$2:$F$45,6,0)="Nein"),$AC1917,$AB1917),0)</f>
        <v>0</v>
      </c>
      <c r="AL1917" s="51">
        <f t="shared" si="615"/>
        <v>0</v>
      </c>
      <c r="AM1917" s="296">
        <f>IFERROR(IF(VLOOKUP($C1917,Listen!$A$2:$F$45,6,0)="Ja",MAX(BC1917:BD1917),D_SAV!$BC1917),0)</f>
        <v>0</v>
      </c>
      <c r="AN1917" s="51">
        <f t="shared" si="616"/>
        <v>0</v>
      </c>
      <c r="AP1917" s="304">
        <f t="shared" si="617"/>
        <v>0</v>
      </c>
      <c r="AQ1917" s="304">
        <f t="shared" si="618"/>
        <v>0</v>
      </c>
      <c r="AR1917" s="304">
        <f t="shared" si="619"/>
        <v>0</v>
      </c>
      <c r="AS1917" s="304">
        <f t="shared" si="620"/>
        <v>0</v>
      </c>
      <c r="AT1917" s="304">
        <f t="shared" si="621"/>
        <v>0</v>
      </c>
      <c r="AU1917" s="304">
        <f t="shared" si="622"/>
        <v>0</v>
      </c>
      <c r="AV1917" s="304">
        <f t="shared" si="623"/>
        <v>0</v>
      </c>
      <c r="AW1917" s="304">
        <f t="shared" si="624"/>
        <v>0</v>
      </c>
      <c r="AX1917" s="304">
        <f t="shared" si="625"/>
        <v>0</v>
      </c>
      <c r="AY1917" s="304">
        <f t="shared" si="626"/>
        <v>0</v>
      </c>
      <c r="AZ1917" s="304">
        <f t="shared" si="627"/>
        <v>0</v>
      </c>
      <c r="BA1917" s="304">
        <f t="shared" si="628"/>
        <v>0</v>
      </c>
      <c r="BB1917" s="304">
        <f t="shared" si="629"/>
        <v>0</v>
      </c>
      <c r="BC1917" s="304">
        <f t="shared" si="630"/>
        <v>0</v>
      </c>
      <c r="BD1917" s="304">
        <f t="shared" si="631"/>
        <v>0</v>
      </c>
      <c r="BE1917" s="304">
        <f>IFERROR(IF(VLOOKUP($C1917,Listen!$A$2:$F$45,6,0)="Ja",BB1917-MAX(BC1917:BD1917),BB1917-BC1917),0)</f>
        <v>0</v>
      </c>
    </row>
    <row r="1918" spans="1:57" x14ac:dyDescent="0.25">
      <c r="A1918" s="320" t="str">
        <f>IF(AND(D1918&lt;&gt;0,C1918&lt;&gt;0,E1918&lt;&gt;0),IF(B1918&lt;&gt;0,CONCATENATE(B1918,"-AGr",VLOOKUP(C1918,Listen!$A$2:$D$45,4,FALSE),"-",D1918,"-",E1918,),CONCATENATE("AGr",VLOOKUP(C1918,Listen!$A$2:$D$45,4,FALSE),"-",D1918,"-",E1918)),"keine vollständige ID")</f>
        <v>keine vollständige ID</v>
      </c>
      <c r="B1918" s="301"/>
      <c r="C1918" s="287"/>
      <c r="D1918" s="34"/>
      <c r="E1918" s="306"/>
      <c r="F1918" s="116"/>
      <c r="G1918" s="17"/>
      <c r="H1918" s="17"/>
      <c r="I1918" s="17"/>
      <c r="J1918" s="17"/>
      <c r="K1918" s="17"/>
      <c r="L1918" s="17"/>
      <c r="M1918" s="17"/>
      <c r="N1918" s="17"/>
      <c r="O1918" s="116"/>
      <c r="P1918" s="117">
        <f>IF(D1918&gt;A_Stammdaten!$B$12,0,SUM(G1918,H1918,J1918,L1918:M1918)-SUM(I1918,K1918,N1918:O1918))</f>
        <v>0</v>
      </c>
      <c r="Q1918" s="17"/>
      <c r="R1918" s="17"/>
      <c r="S1918" s="17"/>
      <c r="T1918" s="17"/>
      <c r="U1918" s="62">
        <f t="shared" si="611"/>
        <v>0</v>
      </c>
      <c r="V1918" s="34"/>
      <c r="W1918" s="34"/>
      <c r="X1918" s="34"/>
      <c r="Y1918" s="34"/>
      <c r="Z1918" s="34"/>
      <c r="AA1918" s="63" t="str">
        <f t="shared" si="612"/>
        <v>-</v>
      </c>
      <c r="AB1918" s="63" t="str">
        <f t="shared" si="613"/>
        <v>-</v>
      </c>
      <c r="AC1918" s="63">
        <f>IF(ISBLANK($C1918),0,VLOOKUP($C1918,Listen!$A$2:$C$45,2,FALSE))</f>
        <v>0</v>
      </c>
      <c r="AD1918" s="63">
        <f>IF(ISBLANK($C1918),0,VLOOKUP($C1918,Listen!$A$2:$C$45,3,FALSE))</f>
        <v>0</v>
      </c>
      <c r="AE1918" s="49">
        <f t="shared" si="614"/>
        <v>0</v>
      </c>
      <c r="AF1918" s="49">
        <f t="shared" si="614"/>
        <v>0</v>
      </c>
      <c r="AG1918" s="49">
        <f>IFERROR(IF(OR($V1918&lt;&gt;"Ja",VLOOKUP($C1918,Listen!$A$2:$F$45,5,0)="Nein",D1918&lt;IF(C1918="LNG Anbindungsanlagen gemäß separater Festlegung",2022,2023)),$AC1918,$AA1918),0)</f>
        <v>0</v>
      </c>
      <c r="AH1918" s="49">
        <f>IFERROR(IF(OR($V1918&lt;&gt;"Ja",VLOOKUP($C1918,Listen!$A$2:$F$45,5,0)="Nein",D1918&lt;IF(C1918="LNG Anbindungsanlagen gemäß separater Festlegung",2022,2023)),$AC1918,$AA1918),0)</f>
        <v>0</v>
      </c>
      <c r="AI1918" s="49">
        <f>IFERROR(IF(OR($W1918&lt;&gt;"Ja",VLOOKUP($C1918,Listen!$A$2:$F$45,6,0)="Nein"),$AC1918,$AB1918),0)</f>
        <v>0</v>
      </c>
      <c r="AJ1918" s="49">
        <f>IFERROR(IF(OR($W1918&lt;&gt;"Ja",VLOOKUP($C1918,Listen!$A$2:$F$45,6,0)="Nein"),$AC1918,$AB1918),0)</f>
        <v>0</v>
      </c>
      <c r="AK1918" s="49">
        <f>IFERROR(IF(OR($W1918&lt;&gt;"Ja",VLOOKUP($C1918,Listen!$A$2:$F$45,6,0)="Nein"),$AC1918,$AB1918),0)</f>
        <v>0</v>
      </c>
      <c r="AL1918" s="51">
        <f t="shared" si="615"/>
        <v>0</v>
      </c>
      <c r="AM1918" s="296">
        <f>IFERROR(IF(VLOOKUP($C1918,Listen!$A$2:$F$45,6,0)="Ja",MAX(BC1918:BD1918),D_SAV!$BC1918),0)</f>
        <v>0</v>
      </c>
      <c r="AN1918" s="51">
        <f t="shared" si="616"/>
        <v>0</v>
      </c>
      <c r="AP1918" s="304">
        <f t="shared" si="617"/>
        <v>0</v>
      </c>
      <c r="AQ1918" s="304">
        <f t="shared" si="618"/>
        <v>0</v>
      </c>
      <c r="AR1918" s="304">
        <f t="shared" si="619"/>
        <v>0</v>
      </c>
      <c r="AS1918" s="304">
        <f t="shared" si="620"/>
        <v>0</v>
      </c>
      <c r="AT1918" s="304">
        <f t="shared" si="621"/>
        <v>0</v>
      </c>
      <c r="AU1918" s="304">
        <f t="shared" si="622"/>
        <v>0</v>
      </c>
      <c r="AV1918" s="304">
        <f t="shared" si="623"/>
        <v>0</v>
      </c>
      <c r="AW1918" s="304">
        <f t="shared" si="624"/>
        <v>0</v>
      </c>
      <c r="AX1918" s="304">
        <f t="shared" si="625"/>
        <v>0</v>
      </c>
      <c r="AY1918" s="304">
        <f t="shared" si="626"/>
        <v>0</v>
      </c>
      <c r="AZ1918" s="304">
        <f t="shared" si="627"/>
        <v>0</v>
      </c>
      <c r="BA1918" s="304">
        <f t="shared" si="628"/>
        <v>0</v>
      </c>
      <c r="BB1918" s="304">
        <f t="shared" si="629"/>
        <v>0</v>
      </c>
      <c r="BC1918" s="304">
        <f t="shared" si="630"/>
        <v>0</v>
      </c>
      <c r="BD1918" s="304">
        <f t="shared" si="631"/>
        <v>0</v>
      </c>
      <c r="BE1918" s="304">
        <f>IFERROR(IF(VLOOKUP($C1918,Listen!$A$2:$F$45,6,0)="Ja",BB1918-MAX(BC1918:BD1918),BB1918-BC1918),0)</f>
        <v>0</v>
      </c>
    </row>
    <row r="1919" spans="1:57" x14ac:dyDescent="0.25">
      <c r="A1919" s="320" t="str">
        <f>IF(AND(D1919&lt;&gt;0,C1919&lt;&gt;0,E1919&lt;&gt;0),IF(B1919&lt;&gt;0,CONCATENATE(B1919,"-AGr",VLOOKUP(C1919,Listen!$A$2:$D$45,4,FALSE),"-",D1919,"-",E1919,),CONCATENATE("AGr",VLOOKUP(C1919,Listen!$A$2:$D$45,4,FALSE),"-",D1919,"-",E1919)),"keine vollständige ID")</f>
        <v>keine vollständige ID</v>
      </c>
      <c r="B1919" s="301"/>
      <c r="C1919" s="287"/>
      <c r="D1919" s="34"/>
      <c r="E1919" s="306"/>
      <c r="F1919" s="116"/>
      <c r="G1919" s="17"/>
      <c r="H1919" s="17"/>
      <c r="I1919" s="17"/>
      <c r="J1919" s="17"/>
      <c r="K1919" s="17"/>
      <c r="L1919" s="17"/>
      <c r="M1919" s="17"/>
      <c r="N1919" s="17"/>
      <c r="O1919" s="116"/>
      <c r="P1919" s="117">
        <f>IF(D1919&gt;A_Stammdaten!$B$12,0,SUM(G1919,H1919,J1919,L1919:M1919)-SUM(I1919,K1919,N1919:O1919))</f>
        <v>0</v>
      </c>
      <c r="Q1919" s="17"/>
      <c r="R1919" s="17"/>
      <c r="S1919" s="17"/>
      <c r="T1919" s="17"/>
      <c r="U1919" s="62">
        <f t="shared" si="611"/>
        <v>0</v>
      </c>
      <c r="V1919" s="34"/>
      <c r="W1919" s="34"/>
      <c r="X1919" s="34"/>
      <c r="Y1919" s="34"/>
      <c r="Z1919" s="34"/>
      <c r="AA1919" s="63" t="str">
        <f t="shared" si="612"/>
        <v>-</v>
      </c>
      <c r="AB1919" s="63" t="str">
        <f t="shared" si="613"/>
        <v>-</v>
      </c>
      <c r="AC1919" s="63">
        <f>IF(ISBLANK($C1919),0,VLOOKUP($C1919,Listen!$A$2:$C$45,2,FALSE))</f>
        <v>0</v>
      </c>
      <c r="AD1919" s="63">
        <f>IF(ISBLANK($C1919),0,VLOOKUP($C1919,Listen!$A$2:$C$45,3,FALSE))</f>
        <v>0</v>
      </c>
      <c r="AE1919" s="49">
        <f t="shared" si="614"/>
        <v>0</v>
      </c>
      <c r="AF1919" s="49">
        <f t="shared" si="614"/>
        <v>0</v>
      </c>
      <c r="AG1919" s="49">
        <f>IFERROR(IF(OR($V1919&lt;&gt;"Ja",VLOOKUP($C1919,Listen!$A$2:$F$45,5,0)="Nein",D1919&lt;IF(C1919="LNG Anbindungsanlagen gemäß separater Festlegung",2022,2023)),$AC1919,$AA1919),0)</f>
        <v>0</v>
      </c>
      <c r="AH1919" s="49">
        <f>IFERROR(IF(OR($V1919&lt;&gt;"Ja",VLOOKUP($C1919,Listen!$A$2:$F$45,5,0)="Nein",D1919&lt;IF(C1919="LNG Anbindungsanlagen gemäß separater Festlegung",2022,2023)),$AC1919,$AA1919),0)</f>
        <v>0</v>
      </c>
      <c r="AI1919" s="49">
        <f>IFERROR(IF(OR($W1919&lt;&gt;"Ja",VLOOKUP($C1919,Listen!$A$2:$F$45,6,0)="Nein"),$AC1919,$AB1919),0)</f>
        <v>0</v>
      </c>
      <c r="AJ1919" s="49">
        <f>IFERROR(IF(OR($W1919&lt;&gt;"Ja",VLOOKUP($C1919,Listen!$A$2:$F$45,6,0)="Nein"),$AC1919,$AB1919),0)</f>
        <v>0</v>
      </c>
      <c r="AK1919" s="49">
        <f>IFERROR(IF(OR($W1919&lt;&gt;"Ja",VLOOKUP($C1919,Listen!$A$2:$F$45,6,0)="Nein"),$AC1919,$AB1919),0)</f>
        <v>0</v>
      </c>
      <c r="AL1919" s="51">
        <f t="shared" si="615"/>
        <v>0</v>
      </c>
      <c r="AM1919" s="296">
        <f>IFERROR(IF(VLOOKUP($C1919,Listen!$A$2:$F$45,6,0)="Ja",MAX(BC1919:BD1919),D_SAV!$BC1919),0)</f>
        <v>0</v>
      </c>
      <c r="AN1919" s="51">
        <f t="shared" si="616"/>
        <v>0</v>
      </c>
      <c r="AP1919" s="304">
        <f t="shared" si="617"/>
        <v>0</v>
      </c>
      <c r="AQ1919" s="304">
        <f t="shared" si="618"/>
        <v>0</v>
      </c>
      <c r="AR1919" s="304">
        <f t="shared" si="619"/>
        <v>0</v>
      </c>
      <c r="AS1919" s="304">
        <f t="shared" si="620"/>
        <v>0</v>
      </c>
      <c r="AT1919" s="304">
        <f t="shared" si="621"/>
        <v>0</v>
      </c>
      <c r="AU1919" s="304">
        <f t="shared" si="622"/>
        <v>0</v>
      </c>
      <c r="AV1919" s="304">
        <f t="shared" si="623"/>
        <v>0</v>
      </c>
      <c r="AW1919" s="304">
        <f t="shared" si="624"/>
        <v>0</v>
      </c>
      <c r="AX1919" s="304">
        <f t="shared" si="625"/>
        <v>0</v>
      </c>
      <c r="AY1919" s="304">
        <f t="shared" si="626"/>
        <v>0</v>
      </c>
      <c r="AZ1919" s="304">
        <f t="shared" si="627"/>
        <v>0</v>
      </c>
      <c r="BA1919" s="304">
        <f t="shared" si="628"/>
        <v>0</v>
      </c>
      <c r="BB1919" s="304">
        <f t="shared" si="629"/>
        <v>0</v>
      </c>
      <c r="BC1919" s="304">
        <f t="shared" si="630"/>
        <v>0</v>
      </c>
      <c r="BD1919" s="304">
        <f t="shared" si="631"/>
        <v>0</v>
      </c>
      <c r="BE1919" s="304">
        <f>IFERROR(IF(VLOOKUP($C1919,Listen!$A$2:$F$45,6,0)="Ja",BB1919-MAX(BC1919:BD1919),BB1919-BC1919),0)</f>
        <v>0</v>
      </c>
    </row>
    <row r="1920" spans="1:57" x14ac:dyDescent="0.25">
      <c r="A1920" s="320" t="str">
        <f>IF(AND(D1920&lt;&gt;0,C1920&lt;&gt;0,E1920&lt;&gt;0),IF(B1920&lt;&gt;0,CONCATENATE(B1920,"-AGr",VLOOKUP(C1920,Listen!$A$2:$D$45,4,FALSE),"-",D1920,"-",E1920,),CONCATENATE("AGr",VLOOKUP(C1920,Listen!$A$2:$D$45,4,FALSE),"-",D1920,"-",E1920)),"keine vollständige ID")</f>
        <v>keine vollständige ID</v>
      </c>
      <c r="B1920" s="301"/>
      <c r="C1920" s="287"/>
      <c r="D1920" s="34"/>
      <c r="E1920" s="306"/>
      <c r="F1920" s="116"/>
      <c r="G1920" s="17"/>
      <c r="H1920" s="17"/>
      <c r="I1920" s="17"/>
      <c r="J1920" s="17"/>
      <c r="K1920" s="17"/>
      <c r="L1920" s="17"/>
      <c r="M1920" s="17"/>
      <c r="N1920" s="17"/>
      <c r="O1920" s="116"/>
      <c r="P1920" s="117">
        <f>IF(D1920&gt;A_Stammdaten!$B$12,0,SUM(G1920,H1920,J1920,L1920:M1920)-SUM(I1920,K1920,N1920:O1920))</f>
        <v>0</v>
      </c>
      <c r="Q1920" s="17"/>
      <c r="R1920" s="17"/>
      <c r="S1920" s="17"/>
      <c r="T1920" s="17"/>
      <c r="U1920" s="62">
        <f t="shared" si="611"/>
        <v>0</v>
      </c>
      <c r="V1920" s="34"/>
      <c r="W1920" s="34"/>
      <c r="X1920" s="34"/>
      <c r="Y1920" s="34"/>
      <c r="Z1920" s="34"/>
      <c r="AA1920" s="63" t="str">
        <f t="shared" si="612"/>
        <v>-</v>
      </c>
      <c r="AB1920" s="63" t="str">
        <f t="shared" si="613"/>
        <v>-</v>
      </c>
      <c r="AC1920" s="63">
        <f>IF(ISBLANK($C1920),0,VLOOKUP($C1920,Listen!$A$2:$C$45,2,FALSE))</f>
        <v>0</v>
      </c>
      <c r="AD1920" s="63">
        <f>IF(ISBLANK($C1920),0,VLOOKUP($C1920,Listen!$A$2:$C$45,3,FALSE))</f>
        <v>0</v>
      </c>
      <c r="AE1920" s="49">
        <f t="shared" si="614"/>
        <v>0</v>
      </c>
      <c r="AF1920" s="49">
        <f t="shared" si="614"/>
        <v>0</v>
      </c>
      <c r="AG1920" s="49">
        <f>IFERROR(IF(OR($V1920&lt;&gt;"Ja",VLOOKUP($C1920,Listen!$A$2:$F$45,5,0)="Nein",D1920&lt;IF(C1920="LNG Anbindungsanlagen gemäß separater Festlegung",2022,2023)),$AC1920,$AA1920),0)</f>
        <v>0</v>
      </c>
      <c r="AH1920" s="49">
        <f>IFERROR(IF(OR($V1920&lt;&gt;"Ja",VLOOKUP($C1920,Listen!$A$2:$F$45,5,0)="Nein",D1920&lt;IF(C1920="LNG Anbindungsanlagen gemäß separater Festlegung",2022,2023)),$AC1920,$AA1920),0)</f>
        <v>0</v>
      </c>
      <c r="AI1920" s="49">
        <f>IFERROR(IF(OR($W1920&lt;&gt;"Ja",VLOOKUP($C1920,Listen!$A$2:$F$45,6,0)="Nein"),$AC1920,$AB1920),0)</f>
        <v>0</v>
      </c>
      <c r="AJ1920" s="49">
        <f>IFERROR(IF(OR($W1920&lt;&gt;"Ja",VLOOKUP($C1920,Listen!$A$2:$F$45,6,0)="Nein"),$AC1920,$AB1920),0)</f>
        <v>0</v>
      </c>
      <c r="AK1920" s="49">
        <f>IFERROR(IF(OR($W1920&lt;&gt;"Ja",VLOOKUP($C1920,Listen!$A$2:$F$45,6,0)="Nein"),$AC1920,$AB1920),0)</f>
        <v>0</v>
      </c>
      <c r="AL1920" s="51">
        <f t="shared" si="615"/>
        <v>0</v>
      </c>
      <c r="AM1920" s="296">
        <f>IFERROR(IF(VLOOKUP($C1920,Listen!$A$2:$F$45,6,0)="Ja",MAX(BC1920:BD1920),D_SAV!$BC1920),0)</f>
        <v>0</v>
      </c>
      <c r="AN1920" s="51">
        <f t="shared" si="616"/>
        <v>0</v>
      </c>
      <c r="AP1920" s="304">
        <f t="shared" si="617"/>
        <v>0</v>
      </c>
      <c r="AQ1920" s="304">
        <f t="shared" si="618"/>
        <v>0</v>
      </c>
      <c r="AR1920" s="304">
        <f t="shared" si="619"/>
        <v>0</v>
      </c>
      <c r="AS1920" s="304">
        <f t="shared" si="620"/>
        <v>0</v>
      </c>
      <c r="AT1920" s="304">
        <f t="shared" si="621"/>
        <v>0</v>
      </c>
      <c r="AU1920" s="304">
        <f t="shared" si="622"/>
        <v>0</v>
      </c>
      <c r="AV1920" s="304">
        <f t="shared" si="623"/>
        <v>0</v>
      </c>
      <c r="AW1920" s="304">
        <f t="shared" si="624"/>
        <v>0</v>
      </c>
      <c r="AX1920" s="304">
        <f t="shared" si="625"/>
        <v>0</v>
      </c>
      <c r="AY1920" s="304">
        <f t="shared" si="626"/>
        <v>0</v>
      </c>
      <c r="AZ1920" s="304">
        <f t="shared" si="627"/>
        <v>0</v>
      </c>
      <c r="BA1920" s="304">
        <f t="shared" si="628"/>
        <v>0</v>
      </c>
      <c r="BB1920" s="304">
        <f t="shared" si="629"/>
        <v>0</v>
      </c>
      <c r="BC1920" s="304">
        <f t="shared" si="630"/>
        <v>0</v>
      </c>
      <c r="BD1920" s="304">
        <f t="shared" si="631"/>
        <v>0</v>
      </c>
      <c r="BE1920" s="304">
        <f>IFERROR(IF(VLOOKUP($C1920,Listen!$A$2:$F$45,6,0)="Ja",BB1920-MAX(BC1920:BD1920),BB1920-BC1920),0)</f>
        <v>0</v>
      </c>
    </row>
    <row r="1921" spans="1:57" x14ac:dyDescent="0.25">
      <c r="A1921" s="320" t="str">
        <f>IF(AND(D1921&lt;&gt;0,C1921&lt;&gt;0,E1921&lt;&gt;0),IF(B1921&lt;&gt;0,CONCATENATE(B1921,"-AGr",VLOOKUP(C1921,Listen!$A$2:$D$45,4,FALSE),"-",D1921,"-",E1921,),CONCATENATE("AGr",VLOOKUP(C1921,Listen!$A$2:$D$45,4,FALSE),"-",D1921,"-",E1921)),"keine vollständige ID")</f>
        <v>keine vollständige ID</v>
      </c>
      <c r="B1921" s="301"/>
      <c r="C1921" s="287"/>
      <c r="D1921" s="34"/>
      <c r="E1921" s="306"/>
      <c r="F1921" s="116"/>
      <c r="G1921" s="17"/>
      <c r="H1921" s="17"/>
      <c r="I1921" s="17"/>
      <c r="J1921" s="17"/>
      <c r="K1921" s="17"/>
      <c r="L1921" s="17"/>
      <c r="M1921" s="17"/>
      <c r="N1921" s="17"/>
      <c r="O1921" s="116"/>
      <c r="P1921" s="117">
        <f>IF(D1921&gt;A_Stammdaten!$B$12,0,SUM(G1921,H1921,J1921,L1921:M1921)-SUM(I1921,K1921,N1921:O1921))</f>
        <v>0</v>
      </c>
      <c r="Q1921" s="17"/>
      <c r="R1921" s="17"/>
      <c r="S1921" s="17"/>
      <c r="T1921" s="17"/>
      <c r="U1921" s="62">
        <f t="shared" si="611"/>
        <v>0</v>
      </c>
      <c r="V1921" s="34"/>
      <c r="W1921" s="34"/>
      <c r="X1921" s="34"/>
      <c r="Y1921" s="34"/>
      <c r="Z1921" s="34"/>
      <c r="AA1921" s="63" t="str">
        <f t="shared" si="612"/>
        <v>-</v>
      </c>
      <c r="AB1921" s="63" t="str">
        <f t="shared" si="613"/>
        <v>-</v>
      </c>
      <c r="AC1921" s="63">
        <f>IF(ISBLANK($C1921),0,VLOOKUP($C1921,Listen!$A$2:$C$45,2,FALSE))</f>
        <v>0</v>
      </c>
      <c r="AD1921" s="63">
        <f>IF(ISBLANK($C1921),0,VLOOKUP($C1921,Listen!$A$2:$C$45,3,FALSE))</f>
        <v>0</v>
      </c>
      <c r="AE1921" s="49">
        <f t="shared" si="614"/>
        <v>0</v>
      </c>
      <c r="AF1921" s="49">
        <f t="shared" si="614"/>
        <v>0</v>
      </c>
      <c r="AG1921" s="49">
        <f>IFERROR(IF(OR($V1921&lt;&gt;"Ja",VLOOKUP($C1921,Listen!$A$2:$F$45,5,0)="Nein",D1921&lt;IF(C1921="LNG Anbindungsanlagen gemäß separater Festlegung",2022,2023)),$AC1921,$AA1921),0)</f>
        <v>0</v>
      </c>
      <c r="AH1921" s="49">
        <f>IFERROR(IF(OR($V1921&lt;&gt;"Ja",VLOOKUP($C1921,Listen!$A$2:$F$45,5,0)="Nein",D1921&lt;IF(C1921="LNG Anbindungsanlagen gemäß separater Festlegung",2022,2023)),$AC1921,$AA1921),0)</f>
        <v>0</v>
      </c>
      <c r="AI1921" s="49">
        <f>IFERROR(IF(OR($W1921&lt;&gt;"Ja",VLOOKUP($C1921,Listen!$A$2:$F$45,6,0)="Nein"),$AC1921,$AB1921),0)</f>
        <v>0</v>
      </c>
      <c r="AJ1921" s="49">
        <f>IFERROR(IF(OR($W1921&lt;&gt;"Ja",VLOOKUP($C1921,Listen!$A$2:$F$45,6,0)="Nein"),$AC1921,$AB1921),0)</f>
        <v>0</v>
      </c>
      <c r="AK1921" s="49">
        <f>IFERROR(IF(OR($W1921&lt;&gt;"Ja",VLOOKUP($C1921,Listen!$A$2:$F$45,6,0)="Nein"),$AC1921,$AB1921),0)</f>
        <v>0</v>
      </c>
      <c r="AL1921" s="51">
        <f t="shared" si="615"/>
        <v>0</v>
      </c>
      <c r="AM1921" s="296">
        <f>IFERROR(IF(VLOOKUP($C1921,Listen!$A$2:$F$45,6,0)="Ja",MAX(BC1921:BD1921),D_SAV!$BC1921),0)</f>
        <v>0</v>
      </c>
      <c r="AN1921" s="51">
        <f t="shared" si="616"/>
        <v>0</v>
      </c>
      <c r="AP1921" s="304">
        <f t="shared" si="617"/>
        <v>0</v>
      </c>
      <c r="AQ1921" s="304">
        <f t="shared" si="618"/>
        <v>0</v>
      </c>
      <c r="AR1921" s="304">
        <f t="shared" si="619"/>
        <v>0</v>
      </c>
      <c r="AS1921" s="304">
        <f t="shared" si="620"/>
        <v>0</v>
      </c>
      <c r="AT1921" s="304">
        <f t="shared" si="621"/>
        <v>0</v>
      </c>
      <c r="AU1921" s="304">
        <f t="shared" si="622"/>
        <v>0</v>
      </c>
      <c r="AV1921" s="304">
        <f t="shared" si="623"/>
        <v>0</v>
      </c>
      <c r="AW1921" s="304">
        <f t="shared" si="624"/>
        <v>0</v>
      </c>
      <c r="AX1921" s="304">
        <f t="shared" si="625"/>
        <v>0</v>
      </c>
      <c r="AY1921" s="304">
        <f t="shared" si="626"/>
        <v>0</v>
      </c>
      <c r="AZ1921" s="304">
        <f t="shared" si="627"/>
        <v>0</v>
      </c>
      <c r="BA1921" s="304">
        <f t="shared" si="628"/>
        <v>0</v>
      </c>
      <c r="BB1921" s="304">
        <f t="shared" si="629"/>
        <v>0</v>
      </c>
      <c r="BC1921" s="304">
        <f t="shared" si="630"/>
        <v>0</v>
      </c>
      <c r="BD1921" s="304">
        <f t="shared" si="631"/>
        <v>0</v>
      </c>
      <c r="BE1921" s="304">
        <f>IFERROR(IF(VLOOKUP($C1921,Listen!$A$2:$F$45,6,0)="Ja",BB1921-MAX(BC1921:BD1921),BB1921-BC1921),0)</f>
        <v>0</v>
      </c>
    </row>
    <row r="1922" spans="1:57" x14ac:dyDescent="0.25">
      <c r="A1922" s="320" t="str">
        <f>IF(AND(D1922&lt;&gt;0,C1922&lt;&gt;0,E1922&lt;&gt;0),IF(B1922&lt;&gt;0,CONCATENATE(B1922,"-AGr",VLOOKUP(C1922,Listen!$A$2:$D$45,4,FALSE),"-",D1922,"-",E1922,),CONCATENATE("AGr",VLOOKUP(C1922,Listen!$A$2:$D$45,4,FALSE),"-",D1922,"-",E1922)),"keine vollständige ID")</f>
        <v>keine vollständige ID</v>
      </c>
      <c r="B1922" s="301"/>
      <c r="C1922" s="287"/>
      <c r="D1922" s="34"/>
      <c r="E1922" s="306"/>
      <c r="F1922" s="116"/>
      <c r="G1922" s="17"/>
      <c r="H1922" s="17"/>
      <c r="I1922" s="17"/>
      <c r="J1922" s="17"/>
      <c r="K1922" s="17"/>
      <c r="L1922" s="17"/>
      <c r="M1922" s="17"/>
      <c r="N1922" s="17"/>
      <c r="O1922" s="116"/>
      <c r="P1922" s="117">
        <f>IF(D1922&gt;A_Stammdaten!$B$12,0,SUM(G1922,H1922,J1922,L1922:M1922)-SUM(I1922,K1922,N1922:O1922))</f>
        <v>0</v>
      </c>
      <c r="Q1922" s="17"/>
      <c r="R1922" s="17"/>
      <c r="S1922" s="17"/>
      <c r="T1922" s="17"/>
      <c r="U1922" s="62">
        <f t="shared" si="611"/>
        <v>0</v>
      </c>
      <c r="V1922" s="34"/>
      <c r="W1922" s="34"/>
      <c r="X1922" s="34"/>
      <c r="Y1922" s="34"/>
      <c r="Z1922" s="34"/>
      <c r="AA1922" s="63" t="str">
        <f t="shared" si="612"/>
        <v>-</v>
      </c>
      <c r="AB1922" s="63" t="str">
        <f t="shared" si="613"/>
        <v>-</v>
      </c>
      <c r="AC1922" s="63">
        <f>IF(ISBLANK($C1922),0,VLOOKUP($C1922,Listen!$A$2:$C$45,2,FALSE))</f>
        <v>0</v>
      </c>
      <c r="AD1922" s="63">
        <f>IF(ISBLANK($C1922),0,VLOOKUP($C1922,Listen!$A$2:$C$45,3,FALSE))</f>
        <v>0</v>
      </c>
      <c r="AE1922" s="49">
        <f t="shared" si="614"/>
        <v>0</v>
      </c>
      <c r="AF1922" s="49">
        <f t="shared" si="614"/>
        <v>0</v>
      </c>
      <c r="AG1922" s="49">
        <f>IFERROR(IF(OR($V1922&lt;&gt;"Ja",VLOOKUP($C1922,Listen!$A$2:$F$45,5,0)="Nein",D1922&lt;IF(C1922="LNG Anbindungsanlagen gemäß separater Festlegung",2022,2023)),$AC1922,$AA1922),0)</f>
        <v>0</v>
      </c>
      <c r="AH1922" s="49">
        <f>IFERROR(IF(OR($V1922&lt;&gt;"Ja",VLOOKUP($C1922,Listen!$A$2:$F$45,5,0)="Nein",D1922&lt;IF(C1922="LNG Anbindungsanlagen gemäß separater Festlegung",2022,2023)),$AC1922,$AA1922),0)</f>
        <v>0</v>
      </c>
      <c r="AI1922" s="49">
        <f>IFERROR(IF(OR($W1922&lt;&gt;"Ja",VLOOKUP($C1922,Listen!$A$2:$F$45,6,0)="Nein"),$AC1922,$AB1922),0)</f>
        <v>0</v>
      </c>
      <c r="AJ1922" s="49">
        <f>IFERROR(IF(OR($W1922&lt;&gt;"Ja",VLOOKUP($C1922,Listen!$A$2:$F$45,6,0)="Nein"),$AC1922,$AB1922),0)</f>
        <v>0</v>
      </c>
      <c r="AK1922" s="49">
        <f>IFERROR(IF(OR($W1922&lt;&gt;"Ja",VLOOKUP($C1922,Listen!$A$2:$F$45,6,0)="Nein"),$AC1922,$AB1922),0)</f>
        <v>0</v>
      </c>
      <c r="AL1922" s="51">
        <f t="shared" si="615"/>
        <v>0</v>
      </c>
      <c r="AM1922" s="296">
        <f>IFERROR(IF(VLOOKUP($C1922,Listen!$A$2:$F$45,6,0)="Ja",MAX(BC1922:BD1922),D_SAV!$BC1922),0)</f>
        <v>0</v>
      </c>
      <c r="AN1922" s="51">
        <f t="shared" si="616"/>
        <v>0</v>
      </c>
      <c r="AP1922" s="304">
        <f t="shared" si="617"/>
        <v>0</v>
      </c>
      <c r="AQ1922" s="304">
        <f t="shared" si="618"/>
        <v>0</v>
      </c>
      <c r="AR1922" s="304">
        <f t="shared" si="619"/>
        <v>0</v>
      </c>
      <c r="AS1922" s="304">
        <f t="shared" si="620"/>
        <v>0</v>
      </c>
      <c r="AT1922" s="304">
        <f t="shared" si="621"/>
        <v>0</v>
      </c>
      <c r="AU1922" s="304">
        <f t="shared" si="622"/>
        <v>0</v>
      </c>
      <c r="AV1922" s="304">
        <f t="shared" si="623"/>
        <v>0</v>
      </c>
      <c r="AW1922" s="304">
        <f t="shared" si="624"/>
        <v>0</v>
      </c>
      <c r="AX1922" s="304">
        <f t="shared" si="625"/>
        <v>0</v>
      </c>
      <c r="AY1922" s="304">
        <f t="shared" si="626"/>
        <v>0</v>
      </c>
      <c r="AZ1922" s="304">
        <f t="shared" si="627"/>
        <v>0</v>
      </c>
      <c r="BA1922" s="304">
        <f t="shared" si="628"/>
        <v>0</v>
      </c>
      <c r="BB1922" s="304">
        <f t="shared" si="629"/>
        <v>0</v>
      </c>
      <c r="BC1922" s="304">
        <f t="shared" si="630"/>
        <v>0</v>
      </c>
      <c r="BD1922" s="304">
        <f t="shared" si="631"/>
        <v>0</v>
      </c>
      <c r="BE1922" s="304">
        <f>IFERROR(IF(VLOOKUP($C1922,Listen!$A$2:$F$45,6,0)="Ja",BB1922-MAX(BC1922:BD1922),BB1922-BC1922),0)</f>
        <v>0</v>
      </c>
    </row>
    <row r="1923" spans="1:57" x14ac:dyDescent="0.25">
      <c r="A1923" s="320" t="str">
        <f>IF(AND(D1923&lt;&gt;0,C1923&lt;&gt;0,E1923&lt;&gt;0),IF(B1923&lt;&gt;0,CONCATENATE(B1923,"-AGr",VLOOKUP(C1923,Listen!$A$2:$D$45,4,FALSE),"-",D1923,"-",E1923,),CONCATENATE("AGr",VLOOKUP(C1923,Listen!$A$2:$D$45,4,FALSE),"-",D1923,"-",E1923)),"keine vollständige ID")</f>
        <v>keine vollständige ID</v>
      </c>
      <c r="B1923" s="301"/>
      <c r="C1923" s="287"/>
      <c r="D1923" s="34"/>
      <c r="E1923" s="306"/>
      <c r="F1923" s="116"/>
      <c r="G1923" s="17"/>
      <c r="H1923" s="17"/>
      <c r="I1923" s="17"/>
      <c r="J1923" s="17"/>
      <c r="K1923" s="17"/>
      <c r="L1923" s="17"/>
      <c r="M1923" s="17"/>
      <c r="N1923" s="17"/>
      <c r="O1923" s="116"/>
      <c r="P1923" s="117">
        <f>IF(D1923&gt;A_Stammdaten!$B$12,0,SUM(G1923,H1923,J1923,L1923:M1923)-SUM(I1923,K1923,N1923:O1923))</f>
        <v>0</v>
      </c>
      <c r="Q1923" s="17"/>
      <c r="R1923" s="17"/>
      <c r="S1923" s="17"/>
      <c r="T1923" s="17"/>
      <c r="U1923" s="62">
        <f t="shared" si="611"/>
        <v>0</v>
      </c>
      <c r="V1923" s="34"/>
      <c r="W1923" s="34"/>
      <c r="X1923" s="34"/>
      <c r="Y1923" s="34"/>
      <c r="Z1923" s="34"/>
      <c r="AA1923" s="63" t="str">
        <f t="shared" si="612"/>
        <v>-</v>
      </c>
      <c r="AB1923" s="63" t="str">
        <f t="shared" si="613"/>
        <v>-</v>
      </c>
      <c r="AC1923" s="63">
        <f>IF(ISBLANK($C1923),0,VLOOKUP($C1923,Listen!$A$2:$C$45,2,FALSE))</f>
        <v>0</v>
      </c>
      <c r="AD1923" s="63">
        <f>IF(ISBLANK($C1923),0,VLOOKUP($C1923,Listen!$A$2:$C$45,3,FALSE))</f>
        <v>0</v>
      </c>
      <c r="AE1923" s="49">
        <f t="shared" si="614"/>
        <v>0</v>
      </c>
      <c r="AF1923" s="49">
        <f t="shared" si="614"/>
        <v>0</v>
      </c>
      <c r="AG1923" s="49">
        <f>IFERROR(IF(OR($V1923&lt;&gt;"Ja",VLOOKUP($C1923,Listen!$A$2:$F$45,5,0)="Nein",D1923&lt;IF(C1923="LNG Anbindungsanlagen gemäß separater Festlegung",2022,2023)),$AC1923,$AA1923),0)</f>
        <v>0</v>
      </c>
      <c r="AH1923" s="49">
        <f>IFERROR(IF(OR($V1923&lt;&gt;"Ja",VLOOKUP($C1923,Listen!$A$2:$F$45,5,0)="Nein",D1923&lt;IF(C1923="LNG Anbindungsanlagen gemäß separater Festlegung",2022,2023)),$AC1923,$AA1923),0)</f>
        <v>0</v>
      </c>
      <c r="AI1923" s="49">
        <f>IFERROR(IF(OR($W1923&lt;&gt;"Ja",VLOOKUP($C1923,Listen!$A$2:$F$45,6,0)="Nein"),$AC1923,$AB1923),0)</f>
        <v>0</v>
      </c>
      <c r="AJ1923" s="49">
        <f>IFERROR(IF(OR($W1923&lt;&gt;"Ja",VLOOKUP($C1923,Listen!$A$2:$F$45,6,0)="Nein"),$AC1923,$AB1923),0)</f>
        <v>0</v>
      </c>
      <c r="AK1923" s="49">
        <f>IFERROR(IF(OR($W1923&lt;&gt;"Ja",VLOOKUP($C1923,Listen!$A$2:$F$45,6,0)="Nein"),$AC1923,$AB1923),0)</f>
        <v>0</v>
      </c>
      <c r="AL1923" s="51">
        <f t="shared" si="615"/>
        <v>0</v>
      </c>
      <c r="AM1923" s="296">
        <f>IFERROR(IF(VLOOKUP($C1923,Listen!$A$2:$F$45,6,0)="Ja",MAX(BC1923:BD1923),D_SAV!$BC1923),0)</f>
        <v>0</v>
      </c>
      <c r="AN1923" s="51">
        <f t="shared" si="616"/>
        <v>0</v>
      </c>
      <c r="AP1923" s="304">
        <f t="shared" si="617"/>
        <v>0</v>
      </c>
      <c r="AQ1923" s="304">
        <f t="shared" si="618"/>
        <v>0</v>
      </c>
      <c r="AR1923" s="304">
        <f t="shared" si="619"/>
        <v>0</v>
      </c>
      <c r="AS1923" s="304">
        <f t="shared" si="620"/>
        <v>0</v>
      </c>
      <c r="AT1923" s="304">
        <f t="shared" si="621"/>
        <v>0</v>
      </c>
      <c r="AU1923" s="304">
        <f t="shared" si="622"/>
        <v>0</v>
      </c>
      <c r="AV1923" s="304">
        <f t="shared" si="623"/>
        <v>0</v>
      </c>
      <c r="AW1923" s="304">
        <f t="shared" si="624"/>
        <v>0</v>
      </c>
      <c r="AX1923" s="304">
        <f t="shared" si="625"/>
        <v>0</v>
      </c>
      <c r="AY1923" s="304">
        <f t="shared" si="626"/>
        <v>0</v>
      </c>
      <c r="AZ1923" s="304">
        <f t="shared" si="627"/>
        <v>0</v>
      </c>
      <c r="BA1923" s="304">
        <f t="shared" si="628"/>
        <v>0</v>
      </c>
      <c r="BB1923" s="304">
        <f t="shared" si="629"/>
        <v>0</v>
      </c>
      <c r="BC1923" s="304">
        <f t="shared" si="630"/>
        <v>0</v>
      </c>
      <c r="BD1923" s="304">
        <f t="shared" si="631"/>
        <v>0</v>
      </c>
      <c r="BE1923" s="304">
        <f>IFERROR(IF(VLOOKUP($C1923,Listen!$A$2:$F$45,6,0)="Ja",BB1923-MAX(BC1923:BD1923),BB1923-BC1923),0)</f>
        <v>0</v>
      </c>
    </row>
    <row r="1924" spans="1:57" x14ac:dyDescent="0.25">
      <c r="A1924" s="320" t="str">
        <f>IF(AND(D1924&lt;&gt;0,C1924&lt;&gt;0,E1924&lt;&gt;0),IF(B1924&lt;&gt;0,CONCATENATE(B1924,"-AGr",VLOOKUP(C1924,Listen!$A$2:$D$45,4,FALSE),"-",D1924,"-",E1924,),CONCATENATE("AGr",VLOOKUP(C1924,Listen!$A$2:$D$45,4,FALSE),"-",D1924,"-",E1924)),"keine vollständige ID")</f>
        <v>keine vollständige ID</v>
      </c>
      <c r="B1924" s="301"/>
      <c r="C1924" s="287"/>
      <c r="D1924" s="34"/>
      <c r="E1924" s="306"/>
      <c r="F1924" s="116"/>
      <c r="G1924" s="17"/>
      <c r="H1924" s="17"/>
      <c r="I1924" s="17"/>
      <c r="J1924" s="17"/>
      <c r="K1924" s="17"/>
      <c r="L1924" s="17"/>
      <c r="M1924" s="17"/>
      <c r="N1924" s="17"/>
      <c r="O1924" s="116"/>
      <c r="P1924" s="117">
        <f>IF(D1924&gt;A_Stammdaten!$B$12,0,SUM(G1924,H1924,J1924,L1924:M1924)-SUM(I1924,K1924,N1924:O1924))</f>
        <v>0</v>
      </c>
      <c r="Q1924" s="17"/>
      <c r="R1924" s="17"/>
      <c r="S1924" s="17"/>
      <c r="T1924" s="17"/>
      <c r="U1924" s="62">
        <f t="shared" si="611"/>
        <v>0</v>
      </c>
      <c r="V1924" s="34"/>
      <c r="W1924" s="34"/>
      <c r="X1924" s="34"/>
      <c r="Y1924" s="34"/>
      <c r="Z1924" s="34"/>
      <c r="AA1924" s="63" t="str">
        <f t="shared" si="612"/>
        <v>-</v>
      </c>
      <c r="AB1924" s="63" t="str">
        <f t="shared" si="613"/>
        <v>-</v>
      </c>
      <c r="AC1924" s="63">
        <f>IF(ISBLANK($C1924),0,VLOOKUP($C1924,Listen!$A$2:$C$45,2,FALSE))</f>
        <v>0</v>
      </c>
      <c r="AD1924" s="63">
        <f>IF(ISBLANK($C1924),0,VLOOKUP($C1924,Listen!$A$2:$C$45,3,FALSE))</f>
        <v>0</v>
      </c>
      <c r="AE1924" s="49">
        <f t="shared" si="614"/>
        <v>0</v>
      </c>
      <c r="AF1924" s="49">
        <f t="shared" si="614"/>
        <v>0</v>
      </c>
      <c r="AG1924" s="49">
        <f>IFERROR(IF(OR($V1924&lt;&gt;"Ja",VLOOKUP($C1924,Listen!$A$2:$F$45,5,0)="Nein",D1924&lt;IF(C1924="LNG Anbindungsanlagen gemäß separater Festlegung",2022,2023)),$AC1924,$AA1924),0)</f>
        <v>0</v>
      </c>
      <c r="AH1924" s="49">
        <f>IFERROR(IF(OR($V1924&lt;&gt;"Ja",VLOOKUP($C1924,Listen!$A$2:$F$45,5,0)="Nein",D1924&lt;IF(C1924="LNG Anbindungsanlagen gemäß separater Festlegung",2022,2023)),$AC1924,$AA1924),0)</f>
        <v>0</v>
      </c>
      <c r="AI1924" s="49">
        <f>IFERROR(IF(OR($W1924&lt;&gt;"Ja",VLOOKUP($C1924,Listen!$A$2:$F$45,6,0)="Nein"),$AC1924,$AB1924),0)</f>
        <v>0</v>
      </c>
      <c r="AJ1924" s="49">
        <f>IFERROR(IF(OR($W1924&lt;&gt;"Ja",VLOOKUP($C1924,Listen!$A$2:$F$45,6,0)="Nein"),$AC1924,$AB1924),0)</f>
        <v>0</v>
      </c>
      <c r="AK1924" s="49">
        <f>IFERROR(IF(OR($W1924&lt;&gt;"Ja",VLOOKUP($C1924,Listen!$A$2:$F$45,6,0)="Nein"),$AC1924,$AB1924),0)</f>
        <v>0</v>
      </c>
      <c r="AL1924" s="51">
        <f t="shared" si="615"/>
        <v>0</v>
      </c>
      <c r="AM1924" s="296">
        <f>IFERROR(IF(VLOOKUP($C1924,Listen!$A$2:$F$45,6,0)="Ja",MAX(BC1924:BD1924),D_SAV!$BC1924),0)</f>
        <v>0</v>
      </c>
      <c r="AN1924" s="51">
        <f t="shared" si="616"/>
        <v>0</v>
      </c>
      <c r="AP1924" s="304">
        <f t="shared" si="617"/>
        <v>0</v>
      </c>
      <c r="AQ1924" s="304">
        <f t="shared" si="618"/>
        <v>0</v>
      </c>
      <c r="AR1924" s="304">
        <f t="shared" si="619"/>
        <v>0</v>
      </c>
      <c r="AS1924" s="304">
        <f t="shared" si="620"/>
        <v>0</v>
      </c>
      <c r="AT1924" s="304">
        <f t="shared" si="621"/>
        <v>0</v>
      </c>
      <c r="AU1924" s="304">
        <f t="shared" si="622"/>
        <v>0</v>
      </c>
      <c r="AV1924" s="304">
        <f t="shared" si="623"/>
        <v>0</v>
      </c>
      <c r="AW1924" s="304">
        <f t="shared" si="624"/>
        <v>0</v>
      </c>
      <c r="AX1924" s="304">
        <f t="shared" si="625"/>
        <v>0</v>
      </c>
      <c r="AY1924" s="304">
        <f t="shared" si="626"/>
        <v>0</v>
      </c>
      <c r="AZ1924" s="304">
        <f t="shared" si="627"/>
        <v>0</v>
      </c>
      <c r="BA1924" s="304">
        <f t="shared" si="628"/>
        <v>0</v>
      </c>
      <c r="BB1924" s="304">
        <f t="shared" si="629"/>
        <v>0</v>
      </c>
      <c r="BC1924" s="304">
        <f t="shared" si="630"/>
        <v>0</v>
      </c>
      <c r="BD1924" s="304">
        <f t="shared" si="631"/>
        <v>0</v>
      </c>
      <c r="BE1924" s="304">
        <f>IFERROR(IF(VLOOKUP($C1924,Listen!$A$2:$F$45,6,0)="Ja",BB1924-MAX(BC1924:BD1924),BB1924-BC1924),0)</f>
        <v>0</v>
      </c>
    </row>
    <row r="1925" spans="1:57" x14ac:dyDescent="0.25">
      <c r="A1925" s="320" t="str">
        <f>IF(AND(D1925&lt;&gt;0,C1925&lt;&gt;0,E1925&lt;&gt;0),IF(B1925&lt;&gt;0,CONCATENATE(B1925,"-AGr",VLOOKUP(C1925,Listen!$A$2:$D$45,4,FALSE),"-",D1925,"-",E1925,),CONCATENATE("AGr",VLOOKUP(C1925,Listen!$A$2:$D$45,4,FALSE),"-",D1925,"-",E1925)),"keine vollständige ID")</f>
        <v>keine vollständige ID</v>
      </c>
      <c r="B1925" s="301"/>
      <c r="C1925" s="287"/>
      <c r="D1925" s="34"/>
      <c r="E1925" s="306"/>
      <c r="F1925" s="116"/>
      <c r="G1925" s="17"/>
      <c r="H1925" s="17"/>
      <c r="I1925" s="17"/>
      <c r="J1925" s="17"/>
      <c r="K1925" s="17"/>
      <c r="L1925" s="17"/>
      <c r="M1925" s="17"/>
      <c r="N1925" s="17"/>
      <c r="O1925" s="116"/>
      <c r="P1925" s="117">
        <f>IF(D1925&gt;A_Stammdaten!$B$12,0,SUM(G1925,H1925,J1925,L1925:M1925)-SUM(I1925,K1925,N1925:O1925))</f>
        <v>0</v>
      </c>
      <c r="Q1925" s="17"/>
      <c r="R1925" s="17"/>
      <c r="S1925" s="17"/>
      <c r="T1925" s="17"/>
      <c r="U1925" s="62">
        <f t="shared" si="611"/>
        <v>0</v>
      </c>
      <c r="V1925" s="34"/>
      <c r="W1925" s="34"/>
      <c r="X1925" s="34"/>
      <c r="Y1925" s="34"/>
      <c r="Z1925" s="34"/>
      <c r="AA1925" s="63" t="str">
        <f t="shared" si="612"/>
        <v>-</v>
      </c>
      <c r="AB1925" s="63" t="str">
        <f t="shared" si="613"/>
        <v>-</v>
      </c>
      <c r="AC1925" s="63">
        <f>IF(ISBLANK($C1925),0,VLOOKUP($C1925,Listen!$A$2:$C$45,2,FALSE))</f>
        <v>0</v>
      </c>
      <c r="AD1925" s="63">
        <f>IF(ISBLANK($C1925),0,VLOOKUP($C1925,Listen!$A$2:$C$45,3,FALSE))</f>
        <v>0</v>
      </c>
      <c r="AE1925" s="49">
        <f t="shared" si="614"/>
        <v>0</v>
      </c>
      <c r="AF1925" s="49">
        <f t="shared" si="614"/>
        <v>0</v>
      </c>
      <c r="AG1925" s="49">
        <f>IFERROR(IF(OR($V1925&lt;&gt;"Ja",VLOOKUP($C1925,Listen!$A$2:$F$45,5,0)="Nein",D1925&lt;IF(C1925="LNG Anbindungsanlagen gemäß separater Festlegung",2022,2023)),$AC1925,$AA1925),0)</f>
        <v>0</v>
      </c>
      <c r="AH1925" s="49">
        <f>IFERROR(IF(OR($V1925&lt;&gt;"Ja",VLOOKUP($C1925,Listen!$A$2:$F$45,5,0)="Nein",D1925&lt;IF(C1925="LNG Anbindungsanlagen gemäß separater Festlegung",2022,2023)),$AC1925,$AA1925),0)</f>
        <v>0</v>
      </c>
      <c r="AI1925" s="49">
        <f>IFERROR(IF(OR($W1925&lt;&gt;"Ja",VLOOKUP($C1925,Listen!$A$2:$F$45,6,0)="Nein"),$AC1925,$AB1925),0)</f>
        <v>0</v>
      </c>
      <c r="AJ1925" s="49">
        <f>IFERROR(IF(OR($W1925&lt;&gt;"Ja",VLOOKUP($C1925,Listen!$A$2:$F$45,6,0)="Nein"),$AC1925,$AB1925),0)</f>
        <v>0</v>
      </c>
      <c r="AK1925" s="49">
        <f>IFERROR(IF(OR($W1925&lt;&gt;"Ja",VLOOKUP($C1925,Listen!$A$2:$F$45,6,0)="Nein"),$AC1925,$AB1925),0)</f>
        <v>0</v>
      </c>
      <c r="AL1925" s="51">
        <f t="shared" si="615"/>
        <v>0</v>
      </c>
      <c r="AM1925" s="296">
        <f>IFERROR(IF(VLOOKUP($C1925,Listen!$A$2:$F$45,6,0)="Ja",MAX(BC1925:BD1925),D_SAV!$BC1925),0)</f>
        <v>0</v>
      </c>
      <c r="AN1925" s="51">
        <f t="shared" si="616"/>
        <v>0</v>
      </c>
      <c r="AP1925" s="304">
        <f t="shared" si="617"/>
        <v>0</v>
      </c>
      <c r="AQ1925" s="304">
        <f t="shared" si="618"/>
        <v>0</v>
      </c>
      <c r="AR1925" s="304">
        <f t="shared" si="619"/>
        <v>0</v>
      </c>
      <c r="AS1925" s="304">
        <f t="shared" si="620"/>
        <v>0</v>
      </c>
      <c r="AT1925" s="304">
        <f t="shared" si="621"/>
        <v>0</v>
      </c>
      <c r="AU1925" s="304">
        <f t="shared" si="622"/>
        <v>0</v>
      </c>
      <c r="AV1925" s="304">
        <f t="shared" si="623"/>
        <v>0</v>
      </c>
      <c r="AW1925" s="304">
        <f t="shared" si="624"/>
        <v>0</v>
      </c>
      <c r="AX1925" s="304">
        <f t="shared" si="625"/>
        <v>0</v>
      </c>
      <c r="AY1925" s="304">
        <f t="shared" si="626"/>
        <v>0</v>
      </c>
      <c r="AZ1925" s="304">
        <f t="shared" si="627"/>
        <v>0</v>
      </c>
      <c r="BA1925" s="304">
        <f t="shared" si="628"/>
        <v>0</v>
      </c>
      <c r="BB1925" s="304">
        <f t="shared" si="629"/>
        <v>0</v>
      </c>
      <c r="BC1925" s="304">
        <f t="shared" si="630"/>
        <v>0</v>
      </c>
      <c r="BD1925" s="304">
        <f t="shared" si="631"/>
        <v>0</v>
      </c>
      <c r="BE1925" s="304">
        <f>IFERROR(IF(VLOOKUP($C1925,Listen!$A$2:$F$45,6,0)="Ja",BB1925-MAX(BC1925:BD1925),BB1925-BC1925),0)</f>
        <v>0</v>
      </c>
    </row>
    <row r="1926" spans="1:57" x14ac:dyDescent="0.25">
      <c r="A1926" s="320" t="str">
        <f>IF(AND(D1926&lt;&gt;0,C1926&lt;&gt;0,E1926&lt;&gt;0),IF(B1926&lt;&gt;0,CONCATENATE(B1926,"-AGr",VLOOKUP(C1926,Listen!$A$2:$D$45,4,FALSE),"-",D1926,"-",E1926,),CONCATENATE("AGr",VLOOKUP(C1926,Listen!$A$2:$D$45,4,FALSE),"-",D1926,"-",E1926)),"keine vollständige ID")</f>
        <v>keine vollständige ID</v>
      </c>
      <c r="B1926" s="301"/>
      <c r="C1926" s="287"/>
      <c r="D1926" s="34"/>
      <c r="E1926" s="306"/>
      <c r="F1926" s="116"/>
      <c r="G1926" s="17"/>
      <c r="H1926" s="17"/>
      <c r="I1926" s="17"/>
      <c r="J1926" s="17"/>
      <c r="K1926" s="17"/>
      <c r="L1926" s="17"/>
      <c r="M1926" s="17"/>
      <c r="N1926" s="17"/>
      <c r="O1926" s="116"/>
      <c r="P1926" s="117">
        <f>IF(D1926&gt;A_Stammdaten!$B$12,0,SUM(G1926,H1926,J1926,L1926:M1926)-SUM(I1926,K1926,N1926:O1926))</f>
        <v>0</v>
      </c>
      <c r="Q1926" s="17"/>
      <c r="R1926" s="17"/>
      <c r="S1926" s="17"/>
      <c r="T1926" s="17"/>
      <c r="U1926" s="62">
        <f t="shared" ref="U1926:U1989" si="632">P1926-SUM(Q1926:T1926)</f>
        <v>0</v>
      </c>
      <c r="V1926" s="34"/>
      <c r="W1926" s="34"/>
      <c r="X1926" s="34"/>
      <c r="Y1926" s="34"/>
      <c r="Z1926" s="34"/>
      <c r="AA1926" s="63" t="str">
        <f t="shared" ref="AA1926:AA1989" si="633">IF($V1926="Ja",MIN(2044-$D1926+1,AC1926),"-")</f>
        <v>-</v>
      </c>
      <c r="AB1926" s="63" t="str">
        <f t="shared" ref="AB1926:AB1989" si="634">IF($Z1926="","-",MIN($Z1926-$D1926+1,AC1926))</f>
        <v>-</v>
      </c>
      <c r="AC1926" s="63">
        <f>IF(ISBLANK($C1926),0,VLOOKUP($C1926,Listen!$A$2:$C$45,2,FALSE))</f>
        <v>0</v>
      </c>
      <c r="AD1926" s="63">
        <f>IF(ISBLANK($C1926),0,VLOOKUP($C1926,Listen!$A$2:$C$45,3,FALSE))</f>
        <v>0</v>
      </c>
      <c r="AE1926" s="49">
        <f t="shared" ref="AE1926:AF1989" si="635">IFERROR($AC1926,0)</f>
        <v>0</v>
      </c>
      <c r="AF1926" s="49">
        <f t="shared" si="635"/>
        <v>0</v>
      </c>
      <c r="AG1926" s="49">
        <f>IFERROR(IF(OR($V1926&lt;&gt;"Ja",VLOOKUP($C1926,Listen!$A$2:$F$45,5,0)="Nein",D1926&lt;IF(C1926="LNG Anbindungsanlagen gemäß separater Festlegung",2022,2023)),$AC1926,$AA1926),0)</f>
        <v>0</v>
      </c>
      <c r="AH1926" s="49">
        <f>IFERROR(IF(OR($V1926&lt;&gt;"Ja",VLOOKUP($C1926,Listen!$A$2:$F$45,5,0)="Nein",D1926&lt;IF(C1926="LNG Anbindungsanlagen gemäß separater Festlegung",2022,2023)),$AC1926,$AA1926),0)</f>
        <v>0</v>
      </c>
      <c r="AI1926" s="49">
        <f>IFERROR(IF(OR($W1926&lt;&gt;"Ja",VLOOKUP($C1926,Listen!$A$2:$F$45,6,0)="Nein"),$AC1926,$AB1926),0)</f>
        <v>0</v>
      </c>
      <c r="AJ1926" s="49">
        <f>IFERROR(IF(OR($W1926&lt;&gt;"Ja",VLOOKUP($C1926,Listen!$A$2:$F$45,6,0)="Nein"),$AC1926,$AB1926),0)</f>
        <v>0</v>
      </c>
      <c r="AK1926" s="49">
        <f>IFERROR(IF(OR($W1926&lt;&gt;"Ja",VLOOKUP($C1926,Listen!$A$2:$F$45,6,0)="Nein"),$AC1926,$AB1926),0)</f>
        <v>0</v>
      </c>
      <c r="AL1926" s="51">
        <f t="shared" ref="AL1926:AL1989" si="636">BB1926</f>
        <v>0</v>
      </c>
      <c r="AM1926" s="296">
        <f>IFERROR(IF(VLOOKUP($C1926,Listen!$A$2:$F$45,6,0)="Ja",MAX(BC1926:BD1926),D_SAV!$BC1926),0)</f>
        <v>0</v>
      </c>
      <c r="AN1926" s="51">
        <f t="shared" ref="AN1926:AN1989" si="637">BE1926</f>
        <v>0</v>
      </c>
      <c r="AP1926" s="304">
        <f t="shared" ref="AP1926:AP1989" si="638">AO1926+IF($D1926=AP$3,$U1926,0)</f>
        <v>0</v>
      </c>
      <c r="AQ1926" s="304">
        <f t="shared" ref="AQ1926:AQ1989" si="639">IF(AP1926=0,0,IF($AE1926-(AP$3-$D1926)&lt;=0,AP1926,AP1926/($AE1926-(AP$3-$D1926))))</f>
        <v>0</v>
      </c>
      <c r="AR1926" s="304">
        <f t="shared" ref="AR1926:AR1989" si="640">AP1926-AQ1926</f>
        <v>0</v>
      </c>
      <c r="AS1926" s="304">
        <f t="shared" ref="AS1926:AS1989" si="641">AR1926+IF($D1926=AS$3,$U1926,0)</f>
        <v>0</v>
      </c>
      <c r="AT1926" s="304">
        <f t="shared" ref="AT1926:AT1989" si="642">IF(AS1926=0,0,IF($AF1926-(AS$3-$D1926)&lt;=0,AS1926,AS1926/($AF1926-(AS$3-$D1926))))</f>
        <v>0</v>
      </c>
      <c r="AU1926" s="304">
        <f t="shared" ref="AU1926:AU1989" si="643">AS1926-AT1926</f>
        <v>0</v>
      </c>
      <c r="AV1926" s="304">
        <f t="shared" ref="AV1926:AV1989" si="644">AU1926+IF($D1926=AV$3,$U1926,0)</f>
        <v>0</v>
      </c>
      <c r="AW1926" s="304">
        <f t="shared" ref="AW1926:AW1989" si="645">IF(AV1926=0,0,IF($AG1926-(AV$3-$D1926)&lt;=0,AV1926,AV1926/($AG1926-(AV$3-$D1926))))</f>
        <v>0</v>
      </c>
      <c r="AX1926" s="304">
        <f t="shared" ref="AX1926:AX1989" si="646">AV1926-AW1926</f>
        <v>0</v>
      </c>
      <c r="AY1926" s="304">
        <f t="shared" ref="AY1926:AY1989" si="647">AX1926+IF($D1926=AY$3,$U1926,0)</f>
        <v>0</v>
      </c>
      <c r="AZ1926" s="304">
        <f t="shared" ref="AZ1926:AZ1989" si="648">IF(AY1926=0,0,IF($AH1926-(AY$3-$D1926)&lt;=0,AY1926,AY1926/($AH1926-(AY$3-$D1926))))</f>
        <v>0</v>
      </c>
      <c r="BA1926" s="304">
        <f t="shared" ref="BA1926:BA1989" si="649">AY1926-AZ1926</f>
        <v>0</v>
      </c>
      <c r="BB1926" s="304">
        <f t="shared" ref="BB1926:BB1989" si="650">BA1926+IF($D1926=BB$3,$U1926,0)</f>
        <v>0</v>
      </c>
      <c r="BC1926" s="304">
        <f t="shared" ref="BC1926:BC1989" si="651">IF(BB1926=0,0,IF($AI1926-(BB$3-$D1926)&lt;=0,BB1926,BB1926/($AI1926-(BB$3-$D1926))))</f>
        <v>0</v>
      </c>
      <c r="BD1926" s="304">
        <f t="shared" ref="BD1926:BD1989" si="652">BB1926*Y1926/100</f>
        <v>0</v>
      </c>
      <c r="BE1926" s="304">
        <f>IFERROR(IF(VLOOKUP($C1926,Listen!$A$2:$F$45,6,0)="Ja",BB1926-MAX(BC1926:BD1926),BB1926-BC1926),0)</f>
        <v>0</v>
      </c>
    </row>
    <row r="1927" spans="1:57" x14ac:dyDescent="0.25">
      <c r="A1927" s="320" t="str">
        <f>IF(AND(D1927&lt;&gt;0,C1927&lt;&gt;0,E1927&lt;&gt;0),IF(B1927&lt;&gt;0,CONCATENATE(B1927,"-AGr",VLOOKUP(C1927,Listen!$A$2:$D$45,4,FALSE),"-",D1927,"-",E1927,),CONCATENATE("AGr",VLOOKUP(C1927,Listen!$A$2:$D$45,4,FALSE),"-",D1927,"-",E1927)),"keine vollständige ID")</f>
        <v>keine vollständige ID</v>
      </c>
      <c r="B1927" s="301"/>
      <c r="C1927" s="287"/>
      <c r="D1927" s="34"/>
      <c r="E1927" s="306"/>
      <c r="F1927" s="116"/>
      <c r="G1927" s="17"/>
      <c r="H1927" s="17"/>
      <c r="I1927" s="17"/>
      <c r="J1927" s="17"/>
      <c r="K1927" s="17"/>
      <c r="L1927" s="17"/>
      <c r="M1927" s="17"/>
      <c r="N1927" s="17"/>
      <c r="O1927" s="116"/>
      <c r="P1927" s="117">
        <f>IF(D1927&gt;A_Stammdaten!$B$12,0,SUM(G1927,H1927,J1927,L1927:M1927)-SUM(I1927,K1927,N1927:O1927))</f>
        <v>0</v>
      </c>
      <c r="Q1927" s="17"/>
      <c r="R1927" s="17"/>
      <c r="S1927" s="17"/>
      <c r="T1927" s="17"/>
      <c r="U1927" s="62">
        <f t="shared" si="632"/>
        <v>0</v>
      </c>
      <c r="V1927" s="34"/>
      <c r="W1927" s="34"/>
      <c r="X1927" s="34"/>
      <c r="Y1927" s="34"/>
      <c r="Z1927" s="34"/>
      <c r="AA1927" s="63" t="str">
        <f t="shared" si="633"/>
        <v>-</v>
      </c>
      <c r="AB1927" s="63" t="str">
        <f t="shared" si="634"/>
        <v>-</v>
      </c>
      <c r="AC1927" s="63">
        <f>IF(ISBLANK($C1927),0,VLOOKUP($C1927,Listen!$A$2:$C$45,2,FALSE))</f>
        <v>0</v>
      </c>
      <c r="AD1927" s="63">
        <f>IF(ISBLANK($C1927),0,VLOOKUP($C1927,Listen!$A$2:$C$45,3,FALSE))</f>
        <v>0</v>
      </c>
      <c r="AE1927" s="49">
        <f t="shared" si="635"/>
        <v>0</v>
      </c>
      <c r="AF1927" s="49">
        <f t="shared" si="635"/>
        <v>0</v>
      </c>
      <c r="AG1927" s="49">
        <f>IFERROR(IF(OR($V1927&lt;&gt;"Ja",VLOOKUP($C1927,Listen!$A$2:$F$45,5,0)="Nein",D1927&lt;IF(C1927="LNG Anbindungsanlagen gemäß separater Festlegung",2022,2023)),$AC1927,$AA1927),0)</f>
        <v>0</v>
      </c>
      <c r="AH1927" s="49">
        <f>IFERROR(IF(OR($V1927&lt;&gt;"Ja",VLOOKUP($C1927,Listen!$A$2:$F$45,5,0)="Nein",D1927&lt;IF(C1927="LNG Anbindungsanlagen gemäß separater Festlegung",2022,2023)),$AC1927,$AA1927),0)</f>
        <v>0</v>
      </c>
      <c r="AI1927" s="49">
        <f>IFERROR(IF(OR($W1927&lt;&gt;"Ja",VLOOKUP($C1927,Listen!$A$2:$F$45,6,0)="Nein"),$AC1927,$AB1927),0)</f>
        <v>0</v>
      </c>
      <c r="AJ1927" s="49">
        <f>IFERROR(IF(OR($W1927&lt;&gt;"Ja",VLOOKUP($C1927,Listen!$A$2:$F$45,6,0)="Nein"),$AC1927,$AB1927),0)</f>
        <v>0</v>
      </c>
      <c r="AK1927" s="49">
        <f>IFERROR(IF(OR($W1927&lt;&gt;"Ja",VLOOKUP($C1927,Listen!$A$2:$F$45,6,0)="Nein"),$AC1927,$AB1927),0)</f>
        <v>0</v>
      </c>
      <c r="AL1927" s="51">
        <f t="shared" si="636"/>
        <v>0</v>
      </c>
      <c r="AM1927" s="296">
        <f>IFERROR(IF(VLOOKUP($C1927,Listen!$A$2:$F$45,6,0)="Ja",MAX(BC1927:BD1927),D_SAV!$BC1927),0)</f>
        <v>0</v>
      </c>
      <c r="AN1927" s="51">
        <f t="shared" si="637"/>
        <v>0</v>
      </c>
      <c r="AP1927" s="304">
        <f t="shared" si="638"/>
        <v>0</v>
      </c>
      <c r="AQ1927" s="304">
        <f t="shared" si="639"/>
        <v>0</v>
      </c>
      <c r="AR1927" s="304">
        <f t="shared" si="640"/>
        <v>0</v>
      </c>
      <c r="AS1927" s="304">
        <f t="shared" si="641"/>
        <v>0</v>
      </c>
      <c r="AT1927" s="304">
        <f t="shared" si="642"/>
        <v>0</v>
      </c>
      <c r="AU1927" s="304">
        <f t="shared" si="643"/>
        <v>0</v>
      </c>
      <c r="AV1927" s="304">
        <f t="shared" si="644"/>
        <v>0</v>
      </c>
      <c r="AW1927" s="304">
        <f t="shared" si="645"/>
        <v>0</v>
      </c>
      <c r="AX1927" s="304">
        <f t="shared" si="646"/>
        <v>0</v>
      </c>
      <c r="AY1927" s="304">
        <f t="shared" si="647"/>
        <v>0</v>
      </c>
      <c r="AZ1927" s="304">
        <f t="shared" si="648"/>
        <v>0</v>
      </c>
      <c r="BA1927" s="304">
        <f t="shared" si="649"/>
        <v>0</v>
      </c>
      <c r="BB1927" s="304">
        <f t="shared" si="650"/>
        <v>0</v>
      </c>
      <c r="BC1927" s="304">
        <f t="shared" si="651"/>
        <v>0</v>
      </c>
      <c r="BD1927" s="304">
        <f t="shared" si="652"/>
        <v>0</v>
      </c>
      <c r="BE1927" s="304">
        <f>IFERROR(IF(VLOOKUP($C1927,Listen!$A$2:$F$45,6,0)="Ja",BB1927-MAX(BC1927:BD1927),BB1927-BC1927),0)</f>
        <v>0</v>
      </c>
    </row>
    <row r="1928" spans="1:57" x14ac:dyDescent="0.25">
      <c r="A1928" s="320" t="str">
        <f>IF(AND(D1928&lt;&gt;0,C1928&lt;&gt;0,E1928&lt;&gt;0),IF(B1928&lt;&gt;0,CONCATENATE(B1928,"-AGr",VLOOKUP(C1928,Listen!$A$2:$D$45,4,FALSE),"-",D1928,"-",E1928,),CONCATENATE("AGr",VLOOKUP(C1928,Listen!$A$2:$D$45,4,FALSE),"-",D1928,"-",E1928)),"keine vollständige ID")</f>
        <v>keine vollständige ID</v>
      </c>
      <c r="B1928" s="301"/>
      <c r="C1928" s="287"/>
      <c r="D1928" s="34"/>
      <c r="E1928" s="306"/>
      <c r="F1928" s="116"/>
      <c r="G1928" s="17"/>
      <c r="H1928" s="17"/>
      <c r="I1928" s="17"/>
      <c r="J1928" s="17"/>
      <c r="K1928" s="17"/>
      <c r="L1928" s="17"/>
      <c r="M1928" s="17"/>
      <c r="N1928" s="17"/>
      <c r="O1928" s="116"/>
      <c r="P1928" s="117">
        <f>IF(D1928&gt;A_Stammdaten!$B$12,0,SUM(G1928,H1928,J1928,L1928:M1928)-SUM(I1928,K1928,N1928:O1928))</f>
        <v>0</v>
      </c>
      <c r="Q1928" s="17"/>
      <c r="R1928" s="17"/>
      <c r="S1928" s="17"/>
      <c r="T1928" s="17"/>
      <c r="U1928" s="62">
        <f t="shared" si="632"/>
        <v>0</v>
      </c>
      <c r="V1928" s="34"/>
      <c r="W1928" s="34"/>
      <c r="X1928" s="34"/>
      <c r="Y1928" s="34"/>
      <c r="Z1928" s="34"/>
      <c r="AA1928" s="63" t="str">
        <f t="shared" si="633"/>
        <v>-</v>
      </c>
      <c r="AB1928" s="63" t="str">
        <f t="shared" si="634"/>
        <v>-</v>
      </c>
      <c r="AC1928" s="63">
        <f>IF(ISBLANK($C1928),0,VLOOKUP($C1928,Listen!$A$2:$C$45,2,FALSE))</f>
        <v>0</v>
      </c>
      <c r="AD1928" s="63">
        <f>IF(ISBLANK($C1928),0,VLOOKUP($C1928,Listen!$A$2:$C$45,3,FALSE))</f>
        <v>0</v>
      </c>
      <c r="AE1928" s="49">
        <f t="shared" si="635"/>
        <v>0</v>
      </c>
      <c r="AF1928" s="49">
        <f t="shared" si="635"/>
        <v>0</v>
      </c>
      <c r="AG1928" s="49">
        <f>IFERROR(IF(OR($V1928&lt;&gt;"Ja",VLOOKUP($C1928,Listen!$A$2:$F$45,5,0)="Nein",D1928&lt;IF(C1928="LNG Anbindungsanlagen gemäß separater Festlegung",2022,2023)),$AC1928,$AA1928),0)</f>
        <v>0</v>
      </c>
      <c r="AH1928" s="49">
        <f>IFERROR(IF(OR($V1928&lt;&gt;"Ja",VLOOKUP($C1928,Listen!$A$2:$F$45,5,0)="Nein",D1928&lt;IF(C1928="LNG Anbindungsanlagen gemäß separater Festlegung",2022,2023)),$AC1928,$AA1928),0)</f>
        <v>0</v>
      </c>
      <c r="AI1928" s="49">
        <f>IFERROR(IF(OR($W1928&lt;&gt;"Ja",VLOOKUP($C1928,Listen!$A$2:$F$45,6,0)="Nein"),$AC1928,$AB1928),0)</f>
        <v>0</v>
      </c>
      <c r="AJ1928" s="49">
        <f>IFERROR(IF(OR($W1928&lt;&gt;"Ja",VLOOKUP($C1928,Listen!$A$2:$F$45,6,0)="Nein"),$AC1928,$AB1928),0)</f>
        <v>0</v>
      </c>
      <c r="AK1928" s="49">
        <f>IFERROR(IF(OR($W1928&lt;&gt;"Ja",VLOOKUP($C1928,Listen!$A$2:$F$45,6,0)="Nein"),$AC1928,$AB1928),0)</f>
        <v>0</v>
      </c>
      <c r="AL1928" s="51">
        <f t="shared" si="636"/>
        <v>0</v>
      </c>
      <c r="AM1928" s="296">
        <f>IFERROR(IF(VLOOKUP($C1928,Listen!$A$2:$F$45,6,0)="Ja",MAX(BC1928:BD1928),D_SAV!$BC1928),0)</f>
        <v>0</v>
      </c>
      <c r="AN1928" s="51">
        <f t="shared" si="637"/>
        <v>0</v>
      </c>
      <c r="AP1928" s="304">
        <f t="shared" si="638"/>
        <v>0</v>
      </c>
      <c r="AQ1928" s="304">
        <f t="shared" si="639"/>
        <v>0</v>
      </c>
      <c r="AR1928" s="304">
        <f t="shared" si="640"/>
        <v>0</v>
      </c>
      <c r="AS1928" s="304">
        <f t="shared" si="641"/>
        <v>0</v>
      </c>
      <c r="AT1928" s="304">
        <f t="shared" si="642"/>
        <v>0</v>
      </c>
      <c r="AU1928" s="304">
        <f t="shared" si="643"/>
        <v>0</v>
      </c>
      <c r="AV1928" s="304">
        <f t="shared" si="644"/>
        <v>0</v>
      </c>
      <c r="AW1928" s="304">
        <f t="shared" si="645"/>
        <v>0</v>
      </c>
      <c r="AX1928" s="304">
        <f t="shared" si="646"/>
        <v>0</v>
      </c>
      <c r="AY1928" s="304">
        <f t="shared" si="647"/>
        <v>0</v>
      </c>
      <c r="AZ1928" s="304">
        <f t="shared" si="648"/>
        <v>0</v>
      </c>
      <c r="BA1928" s="304">
        <f t="shared" si="649"/>
        <v>0</v>
      </c>
      <c r="BB1928" s="304">
        <f t="shared" si="650"/>
        <v>0</v>
      </c>
      <c r="BC1928" s="304">
        <f t="shared" si="651"/>
        <v>0</v>
      </c>
      <c r="BD1928" s="304">
        <f t="shared" si="652"/>
        <v>0</v>
      </c>
      <c r="BE1928" s="304">
        <f>IFERROR(IF(VLOOKUP($C1928,Listen!$A$2:$F$45,6,0)="Ja",BB1928-MAX(BC1928:BD1928),BB1928-BC1928),0)</f>
        <v>0</v>
      </c>
    </row>
    <row r="1929" spans="1:57" x14ac:dyDescent="0.25">
      <c r="A1929" s="320" t="str">
        <f>IF(AND(D1929&lt;&gt;0,C1929&lt;&gt;0,E1929&lt;&gt;0),IF(B1929&lt;&gt;0,CONCATENATE(B1929,"-AGr",VLOOKUP(C1929,Listen!$A$2:$D$45,4,FALSE),"-",D1929,"-",E1929,),CONCATENATE("AGr",VLOOKUP(C1929,Listen!$A$2:$D$45,4,FALSE),"-",D1929,"-",E1929)),"keine vollständige ID")</f>
        <v>keine vollständige ID</v>
      </c>
      <c r="B1929" s="301"/>
      <c r="C1929" s="287"/>
      <c r="D1929" s="34"/>
      <c r="E1929" s="306"/>
      <c r="F1929" s="116"/>
      <c r="G1929" s="17"/>
      <c r="H1929" s="17"/>
      <c r="I1929" s="17"/>
      <c r="J1929" s="17"/>
      <c r="K1929" s="17"/>
      <c r="L1929" s="17"/>
      <c r="M1929" s="17"/>
      <c r="N1929" s="17"/>
      <c r="O1929" s="116"/>
      <c r="P1929" s="117">
        <f>IF(D1929&gt;A_Stammdaten!$B$12,0,SUM(G1929,H1929,J1929,L1929:M1929)-SUM(I1929,K1929,N1929:O1929))</f>
        <v>0</v>
      </c>
      <c r="Q1929" s="17"/>
      <c r="R1929" s="17"/>
      <c r="S1929" s="17"/>
      <c r="T1929" s="17"/>
      <c r="U1929" s="62">
        <f t="shared" si="632"/>
        <v>0</v>
      </c>
      <c r="V1929" s="34"/>
      <c r="W1929" s="34"/>
      <c r="X1929" s="34"/>
      <c r="Y1929" s="34"/>
      <c r="Z1929" s="34"/>
      <c r="AA1929" s="63" t="str">
        <f t="shared" si="633"/>
        <v>-</v>
      </c>
      <c r="AB1929" s="63" t="str">
        <f t="shared" si="634"/>
        <v>-</v>
      </c>
      <c r="AC1929" s="63">
        <f>IF(ISBLANK($C1929),0,VLOOKUP($C1929,Listen!$A$2:$C$45,2,FALSE))</f>
        <v>0</v>
      </c>
      <c r="AD1929" s="63">
        <f>IF(ISBLANK($C1929),0,VLOOKUP($C1929,Listen!$A$2:$C$45,3,FALSE))</f>
        <v>0</v>
      </c>
      <c r="AE1929" s="49">
        <f t="shared" si="635"/>
        <v>0</v>
      </c>
      <c r="AF1929" s="49">
        <f t="shared" si="635"/>
        <v>0</v>
      </c>
      <c r="AG1929" s="49">
        <f>IFERROR(IF(OR($V1929&lt;&gt;"Ja",VLOOKUP($C1929,Listen!$A$2:$F$45,5,0)="Nein",D1929&lt;IF(C1929="LNG Anbindungsanlagen gemäß separater Festlegung",2022,2023)),$AC1929,$AA1929),0)</f>
        <v>0</v>
      </c>
      <c r="AH1929" s="49">
        <f>IFERROR(IF(OR($V1929&lt;&gt;"Ja",VLOOKUP($C1929,Listen!$A$2:$F$45,5,0)="Nein",D1929&lt;IF(C1929="LNG Anbindungsanlagen gemäß separater Festlegung",2022,2023)),$AC1929,$AA1929),0)</f>
        <v>0</v>
      </c>
      <c r="AI1929" s="49">
        <f>IFERROR(IF(OR($W1929&lt;&gt;"Ja",VLOOKUP($C1929,Listen!$A$2:$F$45,6,0)="Nein"),$AC1929,$AB1929),0)</f>
        <v>0</v>
      </c>
      <c r="AJ1929" s="49">
        <f>IFERROR(IF(OR($W1929&lt;&gt;"Ja",VLOOKUP($C1929,Listen!$A$2:$F$45,6,0)="Nein"),$AC1929,$AB1929),0)</f>
        <v>0</v>
      </c>
      <c r="AK1929" s="49">
        <f>IFERROR(IF(OR($W1929&lt;&gt;"Ja",VLOOKUP($C1929,Listen!$A$2:$F$45,6,0)="Nein"),$AC1929,$AB1929),0)</f>
        <v>0</v>
      </c>
      <c r="AL1929" s="51">
        <f t="shared" si="636"/>
        <v>0</v>
      </c>
      <c r="AM1929" s="296">
        <f>IFERROR(IF(VLOOKUP($C1929,Listen!$A$2:$F$45,6,0)="Ja",MAX(BC1929:BD1929),D_SAV!$BC1929),0)</f>
        <v>0</v>
      </c>
      <c r="AN1929" s="51">
        <f t="shared" si="637"/>
        <v>0</v>
      </c>
      <c r="AP1929" s="304">
        <f t="shared" si="638"/>
        <v>0</v>
      </c>
      <c r="AQ1929" s="304">
        <f t="shared" si="639"/>
        <v>0</v>
      </c>
      <c r="AR1929" s="304">
        <f t="shared" si="640"/>
        <v>0</v>
      </c>
      <c r="AS1929" s="304">
        <f t="shared" si="641"/>
        <v>0</v>
      </c>
      <c r="AT1929" s="304">
        <f t="shared" si="642"/>
        <v>0</v>
      </c>
      <c r="AU1929" s="304">
        <f t="shared" si="643"/>
        <v>0</v>
      </c>
      <c r="AV1929" s="304">
        <f t="shared" si="644"/>
        <v>0</v>
      </c>
      <c r="AW1929" s="304">
        <f t="shared" si="645"/>
        <v>0</v>
      </c>
      <c r="AX1929" s="304">
        <f t="shared" si="646"/>
        <v>0</v>
      </c>
      <c r="AY1929" s="304">
        <f t="shared" si="647"/>
        <v>0</v>
      </c>
      <c r="AZ1929" s="304">
        <f t="shared" si="648"/>
        <v>0</v>
      </c>
      <c r="BA1929" s="304">
        <f t="shared" si="649"/>
        <v>0</v>
      </c>
      <c r="BB1929" s="304">
        <f t="shared" si="650"/>
        <v>0</v>
      </c>
      <c r="BC1929" s="304">
        <f t="shared" si="651"/>
        <v>0</v>
      </c>
      <c r="BD1929" s="304">
        <f t="shared" si="652"/>
        <v>0</v>
      </c>
      <c r="BE1929" s="304">
        <f>IFERROR(IF(VLOOKUP($C1929,Listen!$A$2:$F$45,6,0)="Ja",BB1929-MAX(BC1929:BD1929),BB1929-BC1929),0)</f>
        <v>0</v>
      </c>
    </row>
    <row r="1930" spans="1:57" x14ac:dyDescent="0.25">
      <c r="A1930" s="320" t="str">
        <f>IF(AND(D1930&lt;&gt;0,C1930&lt;&gt;0,E1930&lt;&gt;0),IF(B1930&lt;&gt;0,CONCATENATE(B1930,"-AGr",VLOOKUP(C1930,Listen!$A$2:$D$45,4,FALSE),"-",D1930,"-",E1930,),CONCATENATE("AGr",VLOOKUP(C1930,Listen!$A$2:$D$45,4,FALSE),"-",D1930,"-",E1930)),"keine vollständige ID")</f>
        <v>keine vollständige ID</v>
      </c>
      <c r="B1930" s="301"/>
      <c r="C1930" s="287"/>
      <c r="D1930" s="34"/>
      <c r="E1930" s="306"/>
      <c r="F1930" s="116"/>
      <c r="G1930" s="17"/>
      <c r="H1930" s="17"/>
      <c r="I1930" s="17"/>
      <c r="J1930" s="17"/>
      <c r="K1930" s="17"/>
      <c r="L1930" s="17"/>
      <c r="M1930" s="17"/>
      <c r="N1930" s="17"/>
      <c r="O1930" s="116"/>
      <c r="P1930" s="117">
        <f>IF(D1930&gt;A_Stammdaten!$B$12,0,SUM(G1930,H1930,J1930,L1930:M1930)-SUM(I1930,K1930,N1930:O1930))</f>
        <v>0</v>
      </c>
      <c r="Q1930" s="17"/>
      <c r="R1930" s="17"/>
      <c r="S1930" s="17"/>
      <c r="T1930" s="17"/>
      <c r="U1930" s="62">
        <f t="shared" si="632"/>
        <v>0</v>
      </c>
      <c r="V1930" s="34"/>
      <c r="W1930" s="34"/>
      <c r="X1930" s="34"/>
      <c r="Y1930" s="34"/>
      <c r="Z1930" s="34"/>
      <c r="AA1930" s="63" t="str">
        <f t="shared" si="633"/>
        <v>-</v>
      </c>
      <c r="AB1930" s="63" t="str">
        <f t="shared" si="634"/>
        <v>-</v>
      </c>
      <c r="AC1930" s="63">
        <f>IF(ISBLANK($C1930),0,VLOOKUP($C1930,Listen!$A$2:$C$45,2,FALSE))</f>
        <v>0</v>
      </c>
      <c r="AD1930" s="63">
        <f>IF(ISBLANK($C1930),0,VLOOKUP($C1930,Listen!$A$2:$C$45,3,FALSE))</f>
        <v>0</v>
      </c>
      <c r="AE1930" s="49">
        <f t="shared" si="635"/>
        <v>0</v>
      </c>
      <c r="AF1930" s="49">
        <f t="shared" si="635"/>
        <v>0</v>
      </c>
      <c r="AG1930" s="49">
        <f>IFERROR(IF(OR($V1930&lt;&gt;"Ja",VLOOKUP($C1930,Listen!$A$2:$F$45,5,0)="Nein",D1930&lt;IF(C1930="LNG Anbindungsanlagen gemäß separater Festlegung",2022,2023)),$AC1930,$AA1930),0)</f>
        <v>0</v>
      </c>
      <c r="AH1930" s="49">
        <f>IFERROR(IF(OR($V1930&lt;&gt;"Ja",VLOOKUP($C1930,Listen!$A$2:$F$45,5,0)="Nein",D1930&lt;IF(C1930="LNG Anbindungsanlagen gemäß separater Festlegung",2022,2023)),$AC1930,$AA1930),0)</f>
        <v>0</v>
      </c>
      <c r="AI1930" s="49">
        <f>IFERROR(IF(OR($W1930&lt;&gt;"Ja",VLOOKUP($C1930,Listen!$A$2:$F$45,6,0)="Nein"),$AC1930,$AB1930),0)</f>
        <v>0</v>
      </c>
      <c r="AJ1930" s="49">
        <f>IFERROR(IF(OR($W1930&lt;&gt;"Ja",VLOOKUP($C1930,Listen!$A$2:$F$45,6,0)="Nein"),$AC1930,$AB1930),0)</f>
        <v>0</v>
      </c>
      <c r="AK1930" s="49">
        <f>IFERROR(IF(OR($W1930&lt;&gt;"Ja",VLOOKUP($C1930,Listen!$A$2:$F$45,6,0)="Nein"),$AC1930,$AB1930),0)</f>
        <v>0</v>
      </c>
      <c r="AL1930" s="51">
        <f t="shared" si="636"/>
        <v>0</v>
      </c>
      <c r="AM1930" s="296">
        <f>IFERROR(IF(VLOOKUP($C1930,Listen!$A$2:$F$45,6,0)="Ja",MAX(BC1930:BD1930),D_SAV!$BC1930),0)</f>
        <v>0</v>
      </c>
      <c r="AN1930" s="51">
        <f t="shared" si="637"/>
        <v>0</v>
      </c>
      <c r="AP1930" s="304">
        <f t="shared" si="638"/>
        <v>0</v>
      </c>
      <c r="AQ1930" s="304">
        <f t="shared" si="639"/>
        <v>0</v>
      </c>
      <c r="AR1930" s="304">
        <f t="shared" si="640"/>
        <v>0</v>
      </c>
      <c r="AS1930" s="304">
        <f t="shared" si="641"/>
        <v>0</v>
      </c>
      <c r="AT1930" s="304">
        <f t="shared" si="642"/>
        <v>0</v>
      </c>
      <c r="AU1930" s="304">
        <f t="shared" si="643"/>
        <v>0</v>
      </c>
      <c r="AV1930" s="304">
        <f t="shared" si="644"/>
        <v>0</v>
      </c>
      <c r="AW1930" s="304">
        <f t="shared" si="645"/>
        <v>0</v>
      </c>
      <c r="AX1930" s="304">
        <f t="shared" si="646"/>
        <v>0</v>
      </c>
      <c r="AY1930" s="304">
        <f t="shared" si="647"/>
        <v>0</v>
      </c>
      <c r="AZ1930" s="304">
        <f t="shared" si="648"/>
        <v>0</v>
      </c>
      <c r="BA1930" s="304">
        <f t="shared" si="649"/>
        <v>0</v>
      </c>
      <c r="BB1930" s="304">
        <f t="shared" si="650"/>
        <v>0</v>
      </c>
      <c r="BC1930" s="304">
        <f t="shared" si="651"/>
        <v>0</v>
      </c>
      <c r="BD1930" s="304">
        <f t="shared" si="652"/>
        <v>0</v>
      </c>
      <c r="BE1930" s="304">
        <f>IFERROR(IF(VLOOKUP($C1930,Listen!$A$2:$F$45,6,0)="Ja",BB1930-MAX(BC1930:BD1930),BB1930-BC1930),0)</f>
        <v>0</v>
      </c>
    </row>
    <row r="1931" spans="1:57" x14ac:dyDescent="0.25">
      <c r="A1931" s="320" t="str">
        <f>IF(AND(D1931&lt;&gt;0,C1931&lt;&gt;0,E1931&lt;&gt;0),IF(B1931&lt;&gt;0,CONCATENATE(B1931,"-AGr",VLOOKUP(C1931,Listen!$A$2:$D$45,4,FALSE),"-",D1931,"-",E1931,),CONCATENATE("AGr",VLOOKUP(C1931,Listen!$A$2:$D$45,4,FALSE),"-",D1931,"-",E1931)),"keine vollständige ID")</f>
        <v>keine vollständige ID</v>
      </c>
      <c r="B1931" s="301"/>
      <c r="C1931" s="287"/>
      <c r="D1931" s="34"/>
      <c r="E1931" s="306"/>
      <c r="F1931" s="116"/>
      <c r="G1931" s="17"/>
      <c r="H1931" s="17"/>
      <c r="I1931" s="17"/>
      <c r="J1931" s="17"/>
      <c r="K1931" s="17"/>
      <c r="L1931" s="17"/>
      <c r="M1931" s="17"/>
      <c r="N1931" s="17"/>
      <c r="O1931" s="116"/>
      <c r="P1931" s="117">
        <f>IF(D1931&gt;A_Stammdaten!$B$12,0,SUM(G1931,H1931,J1931,L1931:M1931)-SUM(I1931,K1931,N1931:O1931))</f>
        <v>0</v>
      </c>
      <c r="Q1931" s="17"/>
      <c r="R1931" s="17"/>
      <c r="S1931" s="17"/>
      <c r="T1931" s="17"/>
      <c r="U1931" s="62">
        <f t="shared" si="632"/>
        <v>0</v>
      </c>
      <c r="V1931" s="34"/>
      <c r="W1931" s="34"/>
      <c r="X1931" s="34"/>
      <c r="Y1931" s="34"/>
      <c r="Z1931" s="34"/>
      <c r="AA1931" s="63" t="str">
        <f t="shared" si="633"/>
        <v>-</v>
      </c>
      <c r="AB1931" s="63" t="str">
        <f t="shared" si="634"/>
        <v>-</v>
      </c>
      <c r="AC1931" s="63">
        <f>IF(ISBLANK($C1931),0,VLOOKUP($C1931,Listen!$A$2:$C$45,2,FALSE))</f>
        <v>0</v>
      </c>
      <c r="AD1931" s="63">
        <f>IF(ISBLANK($C1931),0,VLOOKUP($C1931,Listen!$A$2:$C$45,3,FALSE))</f>
        <v>0</v>
      </c>
      <c r="AE1931" s="49">
        <f t="shared" si="635"/>
        <v>0</v>
      </c>
      <c r="AF1931" s="49">
        <f t="shared" si="635"/>
        <v>0</v>
      </c>
      <c r="AG1931" s="49">
        <f>IFERROR(IF(OR($V1931&lt;&gt;"Ja",VLOOKUP($C1931,Listen!$A$2:$F$45,5,0)="Nein",D1931&lt;IF(C1931="LNG Anbindungsanlagen gemäß separater Festlegung",2022,2023)),$AC1931,$AA1931),0)</f>
        <v>0</v>
      </c>
      <c r="AH1931" s="49">
        <f>IFERROR(IF(OR($V1931&lt;&gt;"Ja",VLOOKUP($C1931,Listen!$A$2:$F$45,5,0)="Nein",D1931&lt;IF(C1931="LNG Anbindungsanlagen gemäß separater Festlegung",2022,2023)),$AC1931,$AA1931),0)</f>
        <v>0</v>
      </c>
      <c r="AI1931" s="49">
        <f>IFERROR(IF(OR($W1931&lt;&gt;"Ja",VLOOKUP($C1931,Listen!$A$2:$F$45,6,0)="Nein"),$AC1931,$AB1931),0)</f>
        <v>0</v>
      </c>
      <c r="AJ1931" s="49">
        <f>IFERROR(IF(OR($W1931&lt;&gt;"Ja",VLOOKUP($C1931,Listen!$A$2:$F$45,6,0)="Nein"),$AC1931,$AB1931),0)</f>
        <v>0</v>
      </c>
      <c r="AK1931" s="49">
        <f>IFERROR(IF(OR($W1931&lt;&gt;"Ja",VLOOKUP($C1931,Listen!$A$2:$F$45,6,0)="Nein"),$AC1931,$AB1931),0)</f>
        <v>0</v>
      </c>
      <c r="AL1931" s="51">
        <f t="shared" si="636"/>
        <v>0</v>
      </c>
      <c r="AM1931" s="296">
        <f>IFERROR(IF(VLOOKUP($C1931,Listen!$A$2:$F$45,6,0)="Ja",MAX(BC1931:BD1931),D_SAV!$BC1931),0)</f>
        <v>0</v>
      </c>
      <c r="AN1931" s="51">
        <f t="shared" si="637"/>
        <v>0</v>
      </c>
      <c r="AP1931" s="304">
        <f t="shared" si="638"/>
        <v>0</v>
      </c>
      <c r="AQ1931" s="304">
        <f t="shared" si="639"/>
        <v>0</v>
      </c>
      <c r="AR1931" s="304">
        <f t="shared" si="640"/>
        <v>0</v>
      </c>
      <c r="AS1931" s="304">
        <f t="shared" si="641"/>
        <v>0</v>
      </c>
      <c r="AT1931" s="304">
        <f t="shared" si="642"/>
        <v>0</v>
      </c>
      <c r="AU1931" s="304">
        <f t="shared" si="643"/>
        <v>0</v>
      </c>
      <c r="AV1931" s="304">
        <f t="shared" si="644"/>
        <v>0</v>
      </c>
      <c r="AW1931" s="304">
        <f t="shared" si="645"/>
        <v>0</v>
      </c>
      <c r="AX1931" s="304">
        <f t="shared" si="646"/>
        <v>0</v>
      </c>
      <c r="AY1931" s="304">
        <f t="shared" si="647"/>
        <v>0</v>
      </c>
      <c r="AZ1931" s="304">
        <f t="shared" si="648"/>
        <v>0</v>
      </c>
      <c r="BA1931" s="304">
        <f t="shared" si="649"/>
        <v>0</v>
      </c>
      <c r="BB1931" s="304">
        <f t="shared" si="650"/>
        <v>0</v>
      </c>
      <c r="BC1931" s="304">
        <f t="shared" si="651"/>
        <v>0</v>
      </c>
      <c r="BD1931" s="304">
        <f t="shared" si="652"/>
        <v>0</v>
      </c>
      <c r="BE1931" s="304">
        <f>IFERROR(IF(VLOOKUP($C1931,Listen!$A$2:$F$45,6,0)="Ja",BB1931-MAX(BC1931:BD1931),BB1931-BC1931),0)</f>
        <v>0</v>
      </c>
    </row>
    <row r="1932" spans="1:57" x14ac:dyDescent="0.25">
      <c r="A1932" s="320" t="str">
        <f>IF(AND(D1932&lt;&gt;0,C1932&lt;&gt;0,E1932&lt;&gt;0),IF(B1932&lt;&gt;0,CONCATENATE(B1932,"-AGr",VLOOKUP(C1932,Listen!$A$2:$D$45,4,FALSE),"-",D1932,"-",E1932,),CONCATENATE("AGr",VLOOKUP(C1932,Listen!$A$2:$D$45,4,FALSE),"-",D1932,"-",E1932)),"keine vollständige ID")</f>
        <v>keine vollständige ID</v>
      </c>
      <c r="B1932" s="301"/>
      <c r="C1932" s="287"/>
      <c r="D1932" s="34"/>
      <c r="E1932" s="306"/>
      <c r="F1932" s="116"/>
      <c r="G1932" s="17"/>
      <c r="H1932" s="17"/>
      <c r="I1932" s="17"/>
      <c r="J1932" s="17"/>
      <c r="K1932" s="17"/>
      <c r="L1932" s="17"/>
      <c r="M1932" s="17"/>
      <c r="N1932" s="17"/>
      <c r="O1932" s="116"/>
      <c r="P1932" s="117">
        <f>IF(D1932&gt;A_Stammdaten!$B$12,0,SUM(G1932,H1932,J1932,L1932:M1932)-SUM(I1932,K1932,N1932:O1932))</f>
        <v>0</v>
      </c>
      <c r="Q1932" s="17"/>
      <c r="R1932" s="17"/>
      <c r="S1932" s="17"/>
      <c r="T1932" s="17"/>
      <c r="U1932" s="62">
        <f t="shared" si="632"/>
        <v>0</v>
      </c>
      <c r="V1932" s="34"/>
      <c r="W1932" s="34"/>
      <c r="X1932" s="34"/>
      <c r="Y1932" s="34"/>
      <c r="Z1932" s="34"/>
      <c r="AA1932" s="63" t="str">
        <f t="shared" si="633"/>
        <v>-</v>
      </c>
      <c r="AB1932" s="63" t="str">
        <f t="shared" si="634"/>
        <v>-</v>
      </c>
      <c r="AC1932" s="63">
        <f>IF(ISBLANK($C1932),0,VLOOKUP($C1932,Listen!$A$2:$C$45,2,FALSE))</f>
        <v>0</v>
      </c>
      <c r="AD1932" s="63">
        <f>IF(ISBLANK($C1932),0,VLOOKUP($C1932,Listen!$A$2:$C$45,3,FALSE))</f>
        <v>0</v>
      </c>
      <c r="AE1932" s="49">
        <f t="shared" si="635"/>
        <v>0</v>
      </c>
      <c r="AF1932" s="49">
        <f t="shared" si="635"/>
        <v>0</v>
      </c>
      <c r="AG1932" s="49">
        <f>IFERROR(IF(OR($V1932&lt;&gt;"Ja",VLOOKUP($C1932,Listen!$A$2:$F$45,5,0)="Nein",D1932&lt;IF(C1932="LNG Anbindungsanlagen gemäß separater Festlegung",2022,2023)),$AC1932,$AA1932),0)</f>
        <v>0</v>
      </c>
      <c r="AH1932" s="49">
        <f>IFERROR(IF(OR($V1932&lt;&gt;"Ja",VLOOKUP($C1932,Listen!$A$2:$F$45,5,0)="Nein",D1932&lt;IF(C1932="LNG Anbindungsanlagen gemäß separater Festlegung",2022,2023)),$AC1932,$AA1932),0)</f>
        <v>0</v>
      </c>
      <c r="AI1932" s="49">
        <f>IFERROR(IF(OR($W1932&lt;&gt;"Ja",VLOOKUP($C1932,Listen!$A$2:$F$45,6,0)="Nein"),$AC1932,$AB1932),0)</f>
        <v>0</v>
      </c>
      <c r="AJ1932" s="49">
        <f>IFERROR(IF(OR($W1932&lt;&gt;"Ja",VLOOKUP($C1932,Listen!$A$2:$F$45,6,0)="Nein"),$AC1932,$AB1932),0)</f>
        <v>0</v>
      </c>
      <c r="AK1932" s="49">
        <f>IFERROR(IF(OR($W1932&lt;&gt;"Ja",VLOOKUP($C1932,Listen!$A$2:$F$45,6,0)="Nein"),$AC1932,$AB1932),0)</f>
        <v>0</v>
      </c>
      <c r="AL1932" s="51">
        <f t="shared" si="636"/>
        <v>0</v>
      </c>
      <c r="AM1932" s="296">
        <f>IFERROR(IF(VLOOKUP($C1932,Listen!$A$2:$F$45,6,0)="Ja",MAX(BC1932:BD1932),D_SAV!$BC1932),0)</f>
        <v>0</v>
      </c>
      <c r="AN1932" s="51">
        <f t="shared" si="637"/>
        <v>0</v>
      </c>
      <c r="AP1932" s="304">
        <f t="shared" si="638"/>
        <v>0</v>
      </c>
      <c r="AQ1932" s="304">
        <f t="shared" si="639"/>
        <v>0</v>
      </c>
      <c r="AR1932" s="304">
        <f t="shared" si="640"/>
        <v>0</v>
      </c>
      <c r="AS1932" s="304">
        <f t="shared" si="641"/>
        <v>0</v>
      </c>
      <c r="AT1932" s="304">
        <f t="shared" si="642"/>
        <v>0</v>
      </c>
      <c r="AU1932" s="304">
        <f t="shared" si="643"/>
        <v>0</v>
      </c>
      <c r="AV1932" s="304">
        <f t="shared" si="644"/>
        <v>0</v>
      </c>
      <c r="AW1932" s="304">
        <f t="shared" si="645"/>
        <v>0</v>
      </c>
      <c r="AX1932" s="304">
        <f t="shared" si="646"/>
        <v>0</v>
      </c>
      <c r="AY1932" s="304">
        <f t="shared" si="647"/>
        <v>0</v>
      </c>
      <c r="AZ1932" s="304">
        <f t="shared" si="648"/>
        <v>0</v>
      </c>
      <c r="BA1932" s="304">
        <f t="shared" si="649"/>
        <v>0</v>
      </c>
      <c r="BB1932" s="304">
        <f t="shared" si="650"/>
        <v>0</v>
      </c>
      <c r="BC1932" s="304">
        <f t="shared" si="651"/>
        <v>0</v>
      </c>
      <c r="BD1932" s="304">
        <f t="shared" si="652"/>
        <v>0</v>
      </c>
      <c r="BE1932" s="304">
        <f>IFERROR(IF(VLOOKUP($C1932,Listen!$A$2:$F$45,6,0)="Ja",BB1932-MAX(BC1932:BD1932),BB1932-BC1932),0)</f>
        <v>0</v>
      </c>
    </row>
    <row r="1933" spans="1:57" x14ac:dyDescent="0.25">
      <c r="A1933" s="320" t="str">
        <f>IF(AND(D1933&lt;&gt;0,C1933&lt;&gt;0,E1933&lt;&gt;0),IF(B1933&lt;&gt;0,CONCATENATE(B1933,"-AGr",VLOOKUP(C1933,Listen!$A$2:$D$45,4,FALSE),"-",D1933,"-",E1933,),CONCATENATE("AGr",VLOOKUP(C1933,Listen!$A$2:$D$45,4,FALSE),"-",D1933,"-",E1933)),"keine vollständige ID")</f>
        <v>keine vollständige ID</v>
      </c>
      <c r="B1933" s="301"/>
      <c r="C1933" s="287"/>
      <c r="D1933" s="34"/>
      <c r="E1933" s="306"/>
      <c r="F1933" s="116"/>
      <c r="G1933" s="17"/>
      <c r="H1933" s="17"/>
      <c r="I1933" s="17"/>
      <c r="J1933" s="17"/>
      <c r="K1933" s="17"/>
      <c r="L1933" s="17"/>
      <c r="M1933" s="17"/>
      <c r="N1933" s="17"/>
      <c r="O1933" s="116"/>
      <c r="P1933" s="117">
        <f>IF(D1933&gt;A_Stammdaten!$B$12,0,SUM(G1933,H1933,J1933,L1933:M1933)-SUM(I1933,K1933,N1933:O1933))</f>
        <v>0</v>
      </c>
      <c r="Q1933" s="17"/>
      <c r="R1933" s="17"/>
      <c r="S1933" s="17"/>
      <c r="T1933" s="17"/>
      <c r="U1933" s="62">
        <f t="shared" si="632"/>
        <v>0</v>
      </c>
      <c r="V1933" s="34"/>
      <c r="W1933" s="34"/>
      <c r="X1933" s="34"/>
      <c r="Y1933" s="34"/>
      <c r="Z1933" s="34"/>
      <c r="AA1933" s="63" t="str">
        <f t="shared" si="633"/>
        <v>-</v>
      </c>
      <c r="AB1933" s="63" t="str">
        <f t="shared" si="634"/>
        <v>-</v>
      </c>
      <c r="AC1933" s="63">
        <f>IF(ISBLANK($C1933),0,VLOOKUP($C1933,Listen!$A$2:$C$45,2,FALSE))</f>
        <v>0</v>
      </c>
      <c r="AD1933" s="63">
        <f>IF(ISBLANK($C1933),0,VLOOKUP($C1933,Listen!$A$2:$C$45,3,FALSE))</f>
        <v>0</v>
      </c>
      <c r="AE1933" s="49">
        <f t="shared" si="635"/>
        <v>0</v>
      </c>
      <c r="AF1933" s="49">
        <f t="shared" si="635"/>
        <v>0</v>
      </c>
      <c r="AG1933" s="49">
        <f>IFERROR(IF(OR($V1933&lt;&gt;"Ja",VLOOKUP($C1933,Listen!$A$2:$F$45,5,0)="Nein",D1933&lt;IF(C1933="LNG Anbindungsanlagen gemäß separater Festlegung",2022,2023)),$AC1933,$AA1933),0)</f>
        <v>0</v>
      </c>
      <c r="AH1933" s="49">
        <f>IFERROR(IF(OR($V1933&lt;&gt;"Ja",VLOOKUP($C1933,Listen!$A$2:$F$45,5,0)="Nein",D1933&lt;IF(C1933="LNG Anbindungsanlagen gemäß separater Festlegung",2022,2023)),$AC1933,$AA1933),0)</f>
        <v>0</v>
      </c>
      <c r="AI1933" s="49">
        <f>IFERROR(IF(OR($W1933&lt;&gt;"Ja",VLOOKUP($C1933,Listen!$A$2:$F$45,6,0)="Nein"),$AC1933,$AB1933),0)</f>
        <v>0</v>
      </c>
      <c r="AJ1933" s="49">
        <f>IFERROR(IF(OR($W1933&lt;&gt;"Ja",VLOOKUP($C1933,Listen!$A$2:$F$45,6,0)="Nein"),$AC1933,$AB1933),0)</f>
        <v>0</v>
      </c>
      <c r="AK1933" s="49">
        <f>IFERROR(IF(OR($W1933&lt;&gt;"Ja",VLOOKUP($C1933,Listen!$A$2:$F$45,6,0)="Nein"),$AC1933,$AB1933),0)</f>
        <v>0</v>
      </c>
      <c r="AL1933" s="51">
        <f t="shared" si="636"/>
        <v>0</v>
      </c>
      <c r="AM1933" s="296">
        <f>IFERROR(IF(VLOOKUP($C1933,Listen!$A$2:$F$45,6,0)="Ja",MAX(BC1933:BD1933),D_SAV!$BC1933),0)</f>
        <v>0</v>
      </c>
      <c r="AN1933" s="51">
        <f t="shared" si="637"/>
        <v>0</v>
      </c>
      <c r="AP1933" s="304">
        <f t="shared" si="638"/>
        <v>0</v>
      </c>
      <c r="AQ1933" s="304">
        <f t="shared" si="639"/>
        <v>0</v>
      </c>
      <c r="AR1933" s="304">
        <f t="shared" si="640"/>
        <v>0</v>
      </c>
      <c r="AS1933" s="304">
        <f t="shared" si="641"/>
        <v>0</v>
      </c>
      <c r="AT1933" s="304">
        <f t="shared" si="642"/>
        <v>0</v>
      </c>
      <c r="AU1933" s="304">
        <f t="shared" si="643"/>
        <v>0</v>
      </c>
      <c r="AV1933" s="304">
        <f t="shared" si="644"/>
        <v>0</v>
      </c>
      <c r="AW1933" s="304">
        <f t="shared" si="645"/>
        <v>0</v>
      </c>
      <c r="AX1933" s="304">
        <f t="shared" si="646"/>
        <v>0</v>
      </c>
      <c r="AY1933" s="304">
        <f t="shared" si="647"/>
        <v>0</v>
      </c>
      <c r="AZ1933" s="304">
        <f t="shared" si="648"/>
        <v>0</v>
      </c>
      <c r="BA1933" s="304">
        <f t="shared" si="649"/>
        <v>0</v>
      </c>
      <c r="BB1933" s="304">
        <f t="shared" si="650"/>
        <v>0</v>
      </c>
      <c r="BC1933" s="304">
        <f t="shared" si="651"/>
        <v>0</v>
      </c>
      <c r="BD1933" s="304">
        <f t="shared" si="652"/>
        <v>0</v>
      </c>
      <c r="BE1933" s="304">
        <f>IFERROR(IF(VLOOKUP($C1933,Listen!$A$2:$F$45,6,0)="Ja",BB1933-MAX(BC1933:BD1933),BB1933-BC1933),0)</f>
        <v>0</v>
      </c>
    </row>
    <row r="1934" spans="1:57" x14ac:dyDescent="0.25">
      <c r="A1934" s="320" t="str">
        <f>IF(AND(D1934&lt;&gt;0,C1934&lt;&gt;0,E1934&lt;&gt;0),IF(B1934&lt;&gt;0,CONCATENATE(B1934,"-AGr",VLOOKUP(C1934,Listen!$A$2:$D$45,4,FALSE),"-",D1934,"-",E1934,),CONCATENATE("AGr",VLOOKUP(C1934,Listen!$A$2:$D$45,4,FALSE),"-",D1934,"-",E1934)),"keine vollständige ID")</f>
        <v>keine vollständige ID</v>
      </c>
      <c r="B1934" s="301"/>
      <c r="C1934" s="287"/>
      <c r="D1934" s="34"/>
      <c r="E1934" s="306"/>
      <c r="F1934" s="116"/>
      <c r="G1934" s="17"/>
      <c r="H1934" s="17"/>
      <c r="I1934" s="17"/>
      <c r="J1934" s="17"/>
      <c r="K1934" s="17"/>
      <c r="L1934" s="17"/>
      <c r="M1934" s="17"/>
      <c r="N1934" s="17"/>
      <c r="O1934" s="116"/>
      <c r="P1934" s="117">
        <f>IF(D1934&gt;A_Stammdaten!$B$12,0,SUM(G1934,H1934,J1934,L1934:M1934)-SUM(I1934,K1934,N1934:O1934))</f>
        <v>0</v>
      </c>
      <c r="Q1934" s="17"/>
      <c r="R1934" s="17"/>
      <c r="S1934" s="17"/>
      <c r="T1934" s="17"/>
      <c r="U1934" s="62">
        <f t="shared" si="632"/>
        <v>0</v>
      </c>
      <c r="V1934" s="34"/>
      <c r="W1934" s="34"/>
      <c r="X1934" s="34"/>
      <c r="Y1934" s="34"/>
      <c r="Z1934" s="34"/>
      <c r="AA1934" s="63" t="str">
        <f t="shared" si="633"/>
        <v>-</v>
      </c>
      <c r="AB1934" s="63" t="str">
        <f t="shared" si="634"/>
        <v>-</v>
      </c>
      <c r="AC1934" s="63">
        <f>IF(ISBLANK($C1934),0,VLOOKUP($C1934,Listen!$A$2:$C$45,2,FALSE))</f>
        <v>0</v>
      </c>
      <c r="AD1934" s="63">
        <f>IF(ISBLANK($C1934),0,VLOOKUP($C1934,Listen!$A$2:$C$45,3,FALSE))</f>
        <v>0</v>
      </c>
      <c r="AE1934" s="49">
        <f t="shared" si="635"/>
        <v>0</v>
      </c>
      <c r="AF1934" s="49">
        <f t="shared" si="635"/>
        <v>0</v>
      </c>
      <c r="AG1934" s="49">
        <f>IFERROR(IF(OR($V1934&lt;&gt;"Ja",VLOOKUP($C1934,Listen!$A$2:$F$45,5,0)="Nein",D1934&lt;IF(C1934="LNG Anbindungsanlagen gemäß separater Festlegung",2022,2023)),$AC1934,$AA1934),0)</f>
        <v>0</v>
      </c>
      <c r="AH1934" s="49">
        <f>IFERROR(IF(OR($V1934&lt;&gt;"Ja",VLOOKUP($C1934,Listen!$A$2:$F$45,5,0)="Nein",D1934&lt;IF(C1934="LNG Anbindungsanlagen gemäß separater Festlegung",2022,2023)),$AC1934,$AA1934),0)</f>
        <v>0</v>
      </c>
      <c r="AI1934" s="49">
        <f>IFERROR(IF(OR($W1934&lt;&gt;"Ja",VLOOKUP($C1934,Listen!$A$2:$F$45,6,0)="Nein"),$AC1934,$AB1934),0)</f>
        <v>0</v>
      </c>
      <c r="AJ1934" s="49">
        <f>IFERROR(IF(OR($W1934&lt;&gt;"Ja",VLOOKUP($C1934,Listen!$A$2:$F$45,6,0)="Nein"),$AC1934,$AB1934),0)</f>
        <v>0</v>
      </c>
      <c r="AK1934" s="49">
        <f>IFERROR(IF(OR($W1934&lt;&gt;"Ja",VLOOKUP($C1934,Listen!$A$2:$F$45,6,0)="Nein"),$AC1934,$AB1934),0)</f>
        <v>0</v>
      </c>
      <c r="AL1934" s="51">
        <f t="shared" si="636"/>
        <v>0</v>
      </c>
      <c r="AM1934" s="296">
        <f>IFERROR(IF(VLOOKUP($C1934,Listen!$A$2:$F$45,6,0)="Ja",MAX(BC1934:BD1934),D_SAV!$BC1934),0)</f>
        <v>0</v>
      </c>
      <c r="AN1934" s="51">
        <f t="shared" si="637"/>
        <v>0</v>
      </c>
      <c r="AP1934" s="304">
        <f t="shared" si="638"/>
        <v>0</v>
      </c>
      <c r="AQ1934" s="304">
        <f t="shared" si="639"/>
        <v>0</v>
      </c>
      <c r="AR1934" s="304">
        <f t="shared" si="640"/>
        <v>0</v>
      </c>
      <c r="AS1934" s="304">
        <f t="shared" si="641"/>
        <v>0</v>
      </c>
      <c r="AT1934" s="304">
        <f t="shared" si="642"/>
        <v>0</v>
      </c>
      <c r="AU1934" s="304">
        <f t="shared" si="643"/>
        <v>0</v>
      </c>
      <c r="AV1934" s="304">
        <f t="shared" si="644"/>
        <v>0</v>
      </c>
      <c r="AW1934" s="304">
        <f t="shared" si="645"/>
        <v>0</v>
      </c>
      <c r="AX1934" s="304">
        <f t="shared" si="646"/>
        <v>0</v>
      </c>
      <c r="AY1934" s="304">
        <f t="shared" si="647"/>
        <v>0</v>
      </c>
      <c r="AZ1934" s="304">
        <f t="shared" si="648"/>
        <v>0</v>
      </c>
      <c r="BA1934" s="304">
        <f t="shared" si="649"/>
        <v>0</v>
      </c>
      <c r="BB1934" s="304">
        <f t="shared" si="650"/>
        <v>0</v>
      </c>
      <c r="BC1934" s="304">
        <f t="shared" si="651"/>
        <v>0</v>
      </c>
      <c r="BD1934" s="304">
        <f t="shared" si="652"/>
        <v>0</v>
      </c>
      <c r="BE1934" s="304">
        <f>IFERROR(IF(VLOOKUP($C1934,Listen!$A$2:$F$45,6,0)="Ja",BB1934-MAX(BC1934:BD1934),BB1934-BC1934),0)</f>
        <v>0</v>
      </c>
    </row>
    <row r="1935" spans="1:57" x14ac:dyDescent="0.25">
      <c r="A1935" s="320" t="str">
        <f>IF(AND(D1935&lt;&gt;0,C1935&lt;&gt;0,E1935&lt;&gt;0),IF(B1935&lt;&gt;0,CONCATENATE(B1935,"-AGr",VLOOKUP(C1935,Listen!$A$2:$D$45,4,FALSE),"-",D1935,"-",E1935,),CONCATENATE("AGr",VLOOKUP(C1935,Listen!$A$2:$D$45,4,FALSE),"-",D1935,"-",E1935)),"keine vollständige ID")</f>
        <v>keine vollständige ID</v>
      </c>
      <c r="B1935" s="301"/>
      <c r="C1935" s="287"/>
      <c r="D1935" s="34"/>
      <c r="E1935" s="306"/>
      <c r="F1935" s="116"/>
      <c r="G1935" s="17"/>
      <c r="H1935" s="17"/>
      <c r="I1935" s="17"/>
      <c r="J1935" s="17"/>
      <c r="K1935" s="17"/>
      <c r="L1935" s="17"/>
      <c r="M1935" s="17"/>
      <c r="N1935" s="17"/>
      <c r="O1935" s="116"/>
      <c r="P1935" s="117">
        <f>IF(D1935&gt;A_Stammdaten!$B$12,0,SUM(G1935,H1935,J1935,L1935:M1935)-SUM(I1935,K1935,N1935:O1935))</f>
        <v>0</v>
      </c>
      <c r="Q1935" s="17"/>
      <c r="R1935" s="17"/>
      <c r="S1935" s="17"/>
      <c r="T1935" s="17"/>
      <c r="U1935" s="62">
        <f t="shared" si="632"/>
        <v>0</v>
      </c>
      <c r="V1935" s="34"/>
      <c r="W1935" s="34"/>
      <c r="X1935" s="34"/>
      <c r="Y1935" s="34"/>
      <c r="Z1935" s="34"/>
      <c r="AA1935" s="63" t="str">
        <f t="shared" si="633"/>
        <v>-</v>
      </c>
      <c r="AB1935" s="63" t="str">
        <f t="shared" si="634"/>
        <v>-</v>
      </c>
      <c r="AC1935" s="63">
        <f>IF(ISBLANK($C1935),0,VLOOKUP($C1935,Listen!$A$2:$C$45,2,FALSE))</f>
        <v>0</v>
      </c>
      <c r="AD1935" s="63">
        <f>IF(ISBLANK($C1935),0,VLOOKUP($C1935,Listen!$A$2:$C$45,3,FALSE))</f>
        <v>0</v>
      </c>
      <c r="AE1935" s="49">
        <f t="shared" si="635"/>
        <v>0</v>
      </c>
      <c r="AF1935" s="49">
        <f t="shared" si="635"/>
        <v>0</v>
      </c>
      <c r="AG1935" s="49">
        <f>IFERROR(IF(OR($V1935&lt;&gt;"Ja",VLOOKUP($C1935,Listen!$A$2:$F$45,5,0)="Nein",D1935&lt;IF(C1935="LNG Anbindungsanlagen gemäß separater Festlegung",2022,2023)),$AC1935,$AA1935),0)</f>
        <v>0</v>
      </c>
      <c r="AH1935" s="49">
        <f>IFERROR(IF(OR($V1935&lt;&gt;"Ja",VLOOKUP($C1935,Listen!$A$2:$F$45,5,0)="Nein",D1935&lt;IF(C1935="LNG Anbindungsanlagen gemäß separater Festlegung",2022,2023)),$AC1935,$AA1935),0)</f>
        <v>0</v>
      </c>
      <c r="AI1935" s="49">
        <f>IFERROR(IF(OR($W1935&lt;&gt;"Ja",VLOOKUP($C1935,Listen!$A$2:$F$45,6,0)="Nein"),$AC1935,$AB1935),0)</f>
        <v>0</v>
      </c>
      <c r="AJ1935" s="49">
        <f>IFERROR(IF(OR($W1935&lt;&gt;"Ja",VLOOKUP($C1935,Listen!$A$2:$F$45,6,0)="Nein"),$AC1935,$AB1935),0)</f>
        <v>0</v>
      </c>
      <c r="AK1935" s="49">
        <f>IFERROR(IF(OR($W1935&lt;&gt;"Ja",VLOOKUP($C1935,Listen!$A$2:$F$45,6,0)="Nein"),$AC1935,$AB1935),0)</f>
        <v>0</v>
      </c>
      <c r="AL1935" s="51">
        <f t="shared" si="636"/>
        <v>0</v>
      </c>
      <c r="AM1935" s="296">
        <f>IFERROR(IF(VLOOKUP($C1935,Listen!$A$2:$F$45,6,0)="Ja",MAX(BC1935:BD1935),D_SAV!$BC1935),0)</f>
        <v>0</v>
      </c>
      <c r="AN1935" s="51">
        <f t="shared" si="637"/>
        <v>0</v>
      </c>
      <c r="AP1935" s="304">
        <f t="shared" si="638"/>
        <v>0</v>
      </c>
      <c r="AQ1935" s="304">
        <f t="shared" si="639"/>
        <v>0</v>
      </c>
      <c r="AR1935" s="304">
        <f t="shared" si="640"/>
        <v>0</v>
      </c>
      <c r="AS1935" s="304">
        <f t="shared" si="641"/>
        <v>0</v>
      </c>
      <c r="AT1935" s="304">
        <f t="shared" si="642"/>
        <v>0</v>
      </c>
      <c r="AU1935" s="304">
        <f t="shared" si="643"/>
        <v>0</v>
      </c>
      <c r="AV1935" s="304">
        <f t="shared" si="644"/>
        <v>0</v>
      </c>
      <c r="AW1935" s="304">
        <f t="shared" si="645"/>
        <v>0</v>
      </c>
      <c r="AX1935" s="304">
        <f t="shared" si="646"/>
        <v>0</v>
      </c>
      <c r="AY1935" s="304">
        <f t="shared" si="647"/>
        <v>0</v>
      </c>
      <c r="AZ1935" s="304">
        <f t="shared" si="648"/>
        <v>0</v>
      </c>
      <c r="BA1935" s="304">
        <f t="shared" si="649"/>
        <v>0</v>
      </c>
      <c r="BB1935" s="304">
        <f t="shared" si="650"/>
        <v>0</v>
      </c>
      <c r="BC1935" s="304">
        <f t="shared" si="651"/>
        <v>0</v>
      </c>
      <c r="BD1935" s="304">
        <f t="shared" si="652"/>
        <v>0</v>
      </c>
      <c r="BE1935" s="304">
        <f>IFERROR(IF(VLOOKUP($C1935,Listen!$A$2:$F$45,6,0)="Ja",BB1935-MAX(BC1935:BD1935),BB1935-BC1935),0)</f>
        <v>0</v>
      </c>
    </row>
    <row r="1936" spans="1:57" x14ac:dyDescent="0.25">
      <c r="A1936" s="320" t="str">
        <f>IF(AND(D1936&lt;&gt;0,C1936&lt;&gt;0,E1936&lt;&gt;0),IF(B1936&lt;&gt;0,CONCATENATE(B1936,"-AGr",VLOOKUP(C1936,Listen!$A$2:$D$45,4,FALSE),"-",D1936,"-",E1936,),CONCATENATE("AGr",VLOOKUP(C1936,Listen!$A$2:$D$45,4,FALSE),"-",D1936,"-",E1936)),"keine vollständige ID")</f>
        <v>keine vollständige ID</v>
      </c>
      <c r="B1936" s="301"/>
      <c r="C1936" s="287"/>
      <c r="D1936" s="34"/>
      <c r="E1936" s="306"/>
      <c r="F1936" s="116"/>
      <c r="G1936" s="17"/>
      <c r="H1936" s="17"/>
      <c r="I1936" s="17"/>
      <c r="J1936" s="17"/>
      <c r="K1936" s="17"/>
      <c r="L1936" s="17"/>
      <c r="M1936" s="17"/>
      <c r="N1936" s="17"/>
      <c r="O1936" s="116"/>
      <c r="P1936" s="117">
        <f>IF(D1936&gt;A_Stammdaten!$B$12,0,SUM(G1936,H1936,J1936,L1936:M1936)-SUM(I1936,K1936,N1936:O1936))</f>
        <v>0</v>
      </c>
      <c r="Q1936" s="17"/>
      <c r="R1936" s="17"/>
      <c r="S1936" s="17"/>
      <c r="T1936" s="17"/>
      <c r="U1936" s="62">
        <f t="shared" si="632"/>
        <v>0</v>
      </c>
      <c r="V1936" s="34"/>
      <c r="W1936" s="34"/>
      <c r="X1936" s="34"/>
      <c r="Y1936" s="34"/>
      <c r="Z1936" s="34"/>
      <c r="AA1936" s="63" t="str">
        <f t="shared" si="633"/>
        <v>-</v>
      </c>
      <c r="AB1936" s="63" t="str">
        <f t="shared" si="634"/>
        <v>-</v>
      </c>
      <c r="AC1936" s="63">
        <f>IF(ISBLANK($C1936),0,VLOOKUP($C1936,Listen!$A$2:$C$45,2,FALSE))</f>
        <v>0</v>
      </c>
      <c r="AD1936" s="63">
        <f>IF(ISBLANK($C1936),0,VLOOKUP($C1936,Listen!$A$2:$C$45,3,FALSE))</f>
        <v>0</v>
      </c>
      <c r="AE1936" s="49">
        <f t="shared" si="635"/>
        <v>0</v>
      </c>
      <c r="AF1936" s="49">
        <f t="shared" si="635"/>
        <v>0</v>
      </c>
      <c r="AG1936" s="49">
        <f>IFERROR(IF(OR($V1936&lt;&gt;"Ja",VLOOKUP($C1936,Listen!$A$2:$F$45,5,0)="Nein",D1936&lt;IF(C1936="LNG Anbindungsanlagen gemäß separater Festlegung",2022,2023)),$AC1936,$AA1936),0)</f>
        <v>0</v>
      </c>
      <c r="AH1936" s="49">
        <f>IFERROR(IF(OR($V1936&lt;&gt;"Ja",VLOOKUP($C1936,Listen!$A$2:$F$45,5,0)="Nein",D1936&lt;IF(C1936="LNG Anbindungsanlagen gemäß separater Festlegung",2022,2023)),$AC1936,$AA1936),0)</f>
        <v>0</v>
      </c>
      <c r="AI1936" s="49">
        <f>IFERROR(IF(OR($W1936&lt;&gt;"Ja",VLOOKUP($C1936,Listen!$A$2:$F$45,6,0)="Nein"),$AC1936,$AB1936),0)</f>
        <v>0</v>
      </c>
      <c r="AJ1936" s="49">
        <f>IFERROR(IF(OR($W1936&lt;&gt;"Ja",VLOOKUP($C1936,Listen!$A$2:$F$45,6,0)="Nein"),$AC1936,$AB1936),0)</f>
        <v>0</v>
      </c>
      <c r="AK1936" s="49">
        <f>IFERROR(IF(OR($W1936&lt;&gt;"Ja",VLOOKUP($C1936,Listen!$A$2:$F$45,6,0)="Nein"),$AC1936,$AB1936),0)</f>
        <v>0</v>
      </c>
      <c r="AL1936" s="51">
        <f t="shared" si="636"/>
        <v>0</v>
      </c>
      <c r="AM1936" s="296">
        <f>IFERROR(IF(VLOOKUP($C1936,Listen!$A$2:$F$45,6,0)="Ja",MAX(BC1936:BD1936),D_SAV!$BC1936),0)</f>
        <v>0</v>
      </c>
      <c r="AN1936" s="51">
        <f t="shared" si="637"/>
        <v>0</v>
      </c>
      <c r="AP1936" s="304">
        <f t="shared" si="638"/>
        <v>0</v>
      </c>
      <c r="AQ1936" s="304">
        <f t="shared" si="639"/>
        <v>0</v>
      </c>
      <c r="AR1936" s="304">
        <f t="shared" si="640"/>
        <v>0</v>
      </c>
      <c r="AS1936" s="304">
        <f t="shared" si="641"/>
        <v>0</v>
      </c>
      <c r="AT1936" s="304">
        <f t="shared" si="642"/>
        <v>0</v>
      </c>
      <c r="AU1936" s="304">
        <f t="shared" si="643"/>
        <v>0</v>
      </c>
      <c r="AV1936" s="304">
        <f t="shared" si="644"/>
        <v>0</v>
      </c>
      <c r="AW1936" s="304">
        <f t="shared" si="645"/>
        <v>0</v>
      </c>
      <c r="AX1936" s="304">
        <f t="shared" si="646"/>
        <v>0</v>
      </c>
      <c r="AY1936" s="304">
        <f t="shared" si="647"/>
        <v>0</v>
      </c>
      <c r="AZ1936" s="304">
        <f t="shared" si="648"/>
        <v>0</v>
      </c>
      <c r="BA1936" s="304">
        <f t="shared" si="649"/>
        <v>0</v>
      </c>
      <c r="BB1936" s="304">
        <f t="shared" si="650"/>
        <v>0</v>
      </c>
      <c r="BC1936" s="304">
        <f t="shared" si="651"/>
        <v>0</v>
      </c>
      <c r="BD1936" s="304">
        <f t="shared" si="652"/>
        <v>0</v>
      </c>
      <c r="BE1936" s="304">
        <f>IFERROR(IF(VLOOKUP($C1936,Listen!$A$2:$F$45,6,0)="Ja",BB1936-MAX(BC1936:BD1936),BB1936-BC1936),0)</f>
        <v>0</v>
      </c>
    </row>
    <row r="1937" spans="1:57" x14ac:dyDescent="0.25">
      <c r="A1937" s="320" t="str">
        <f>IF(AND(D1937&lt;&gt;0,C1937&lt;&gt;0,E1937&lt;&gt;0),IF(B1937&lt;&gt;0,CONCATENATE(B1937,"-AGr",VLOOKUP(C1937,Listen!$A$2:$D$45,4,FALSE),"-",D1937,"-",E1937,),CONCATENATE("AGr",VLOOKUP(C1937,Listen!$A$2:$D$45,4,FALSE),"-",D1937,"-",E1937)),"keine vollständige ID")</f>
        <v>keine vollständige ID</v>
      </c>
      <c r="B1937" s="301"/>
      <c r="C1937" s="287"/>
      <c r="D1937" s="34"/>
      <c r="E1937" s="306"/>
      <c r="F1937" s="116"/>
      <c r="G1937" s="17"/>
      <c r="H1937" s="17"/>
      <c r="I1937" s="17"/>
      <c r="J1937" s="17"/>
      <c r="K1937" s="17"/>
      <c r="L1937" s="17"/>
      <c r="M1937" s="17"/>
      <c r="N1937" s="17"/>
      <c r="O1937" s="116"/>
      <c r="P1937" s="117">
        <f>IF(D1937&gt;A_Stammdaten!$B$12,0,SUM(G1937,H1937,J1937,L1937:M1937)-SUM(I1937,K1937,N1937:O1937))</f>
        <v>0</v>
      </c>
      <c r="Q1937" s="17"/>
      <c r="R1937" s="17"/>
      <c r="S1937" s="17"/>
      <c r="T1937" s="17"/>
      <c r="U1937" s="62">
        <f t="shared" si="632"/>
        <v>0</v>
      </c>
      <c r="V1937" s="34"/>
      <c r="W1937" s="34"/>
      <c r="X1937" s="34"/>
      <c r="Y1937" s="34"/>
      <c r="Z1937" s="34"/>
      <c r="AA1937" s="63" t="str">
        <f t="shared" si="633"/>
        <v>-</v>
      </c>
      <c r="AB1937" s="63" t="str">
        <f t="shared" si="634"/>
        <v>-</v>
      </c>
      <c r="AC1937" s="63">
        <f>IF(ISBLANK($C1937),0,VLOOKUP($C1937,Listen!$A$2:$C$45,2,FALSE))</f>
        <v>0</v>
      </c>
      <c r="AD1937" s="63">
        <f>IF(ISBLANK($C1937),0,VLOOKUP($C1937,Listen!$A$2:$C$45,3,FALSE))</f>
        <v>0</v>
      </c>
      <c r="AE1937" s="49">
        <f t="shared" si="635"/>
        <v>0</v>
      </c>
      <c r="AF1937" s="49">
        <f t="shared" si="635"/>
        <v>0</v>
      </c>
      <c r="AG1937" s="49">
        <f>IFERROR(IF(OR($V1937&lt;&gt;"Ja",VLOOKUP($C1937,Listen!$A$2:$F$45,5,0)="Nein",D1937&lt;IF(C1937="LNG Anbindungsanlagen gemäß separater Festlegung",2022,2023)),$AC1937,$AA1937),0)</f>
        <v>0</v>
      </c>
      <c r="AH1937" s="49">
        <f>IFERROR(IF(OR($V1937&lt;&gt;"Ja",VLOOKUP($C1937,Listen!$A$2:$F$45,5,0)="Nein",D1937&lt;IF(C1937="LNG Anbindungsanlagen gemäß separater Festlegung",2022,2023)),$AC1937,$AA1937),0)</f>
        <v>0</v>
      </c>
      <c r="AI1937" s="49">
        <f>IFERROR(IF(OR($W1937&lt;&gt;"Ja",VLOOKUP($C1937,Listen!$A$2:$F$45,6,0)="Nein"),$AC1937,$AB1937),0)</f>
        <v>0</v>
      </c>
      <c r="AJ1937" s="49">
        <f>IFERROR(IF(OR($W1937&lt;&gt;"Ja",VLOOKUP($C1937,Listen!$A$2:$F$45,6,0)="Nein"),$AC1937,$AB1937),0)</f>
        <v>0</v>
      </c>
      <c r="AK1937" s="49">
        <f>IFERROR(IF(OR($W1937&lt;&gt;"Ja",VLOOKUP($C1937,Listen!$A$2:$F$45,6,0)="Nein"),$AC1937,$AB1937),0)</f>
        <v>0</v>
      </c>
      <c r="AL1937" s="51">
        <f t="shared" si="636"/>
        <v>0</v>
      </c>
      <c r="AM1937" s="296">
        <f>IFERROR(IF(VLOOKUP($C1937,Listen!$A$2:$F$45,6,0)="Ja",MAX(BC1937:BD1937),D_SAV!$BC1937),0)</f>
        <v>0</v>
      </c>
      <c r="AN1937" s="51">
        <f t="shared" si="637"/>
        <v>0</v>
      </c>
      <c r="AP1937" s="304">
        <f t="shared" si="638"/>
        <v>0</v>
      </c>
      <c r="AQ1937" s="304">
        <f t="shared" si="639"/>
        <v>0</v>
      </c>
      <c r="AR1937" s="304">
        <f t="shared" si="640"/>
        <v>0</v>
      </c>
      <c r="AS1937" s="304">
        <f t="shared" si="641"/>
        <v>0</v>
      </c>
      <c r="AT1937" s="304">
        <f t="shared" si="642"/>
        <v>0</v>
      </c>
      <c r="AU1937" s="304">
        <f t="shared" si="643"/>
        <v>0</v>
      </c>
      <c r="AV1937" s="304">
        <f t="shared" si="644"/>
        <v>0</v>
      </c>
      <c r="AW1937" s="304">
        <f t="shared" si="645"/>
        <v>0</v>
      </c>
      <c r="AX1937" s="304">
        <f t="shared" si="646"/>
        <v>0</v>
      </c>
      <c r="AY1937" s="304">
        <f t="shared" si="647"/>
        <v>0</v>
      </c>
      <c r="AZ1937" s="304">
        <f t="shared" si="648"/>
        <v>0</v>
      </c>
      <c r="BA1937" s="304">
        <f t="shared" si="649"/>
        <v>0</v>
      </c>
      <c r="BB1937" s="304">
        <f t="shared" si="650"/>
        <v>0</v>
      </c>
      <c r="BC1937" s="304">
        <f t="shared" si="651"/>
        <v>0</v>
      </c>
      <c r="BD1937" s="304">
        <f t="shared" si="652"/>
        <v>0</v>
      </c>
      <c r="BE1937" s="304">
        <f>IFERROR(IF(VLOOKUP($C1937,Listen!$A$2:$F$45,6,0)="Ja",BB1937-MAX(BC1937:BD1937),BB1937-BC1937),0)</f>
        <v>0</v>
      </c>
    </row>
    <row r="1938" spans="1:57" x14ac:dyDescent="0.25">
      <c r="A1938" s="320" t="str">
        <f>IF(AND(D1938&lt;&gt;0,C1938&lt;&gt;0,E1938&lt;&gt;0),IF(B1938&lt;&gt;0,CONCATENATE(B1938,"-AGr",VLOOKUP(C1938,Listen!$A$2:$D$45,4,FALSE),"-",D1938,"-",E1938,),CONCATENATE("AGr",VLOOKUP(C1938,Listen!$A$2:$D$45,4,FALSE),"-",D1938,"-",E1938)),"keine vollständige ID")</f>
        <v>keine vollständige ID</v>
      </c>
      <c r="B1938" s="301"/>
      <c r="C1938" s="287"/>
      <c r="D1938" s="34"/>
      <c r="E1938" s="306"/>
      <c r="F1938" s="116"/>
      <c r="G1938" s="17"/>
      <c r="H1938" s="17"/>
      <c r="I1938" s="17"/>
      <c r="J1938" s="17"/>
      <c r="K1938" s="17"/>
      <c r="L1938" s="17"/>
      <c r="M1938" s="17"/>
      <c r="N1938" s="17"/>
      <c r="O1938" s="116"/>
      <c r="P1938" s="117">
        <f>IF(D1938&gt;A_Stammdaten!$B$12,0,SUM(G1938,H1938,J1938,L1938:M1938)-SUM(I1938,K1938,N1938:O1938))</f>
        <v>0</v>
      </c>
      <c r="Q1938" s="17"/>
      <c r="R1938" s="17"/>
      <c r="S1938" s="17"/>
      <c r="T1938" s="17"/>
      <c r="U1938" s="62">
        <f t="shared" si="632"/>
        <v>0</v>
      </c>
      <c r="V1938" s="34"/>
      <c r="W1938" s="34"/>
      <c r="X1938" s="34"/>
      <c r="Y1938" s="34"/>
      <c r="Z1938" s="34"/>
      <c r="AA1938" s="63" t="str">
        <f t="shared" si="633"/>
        <v>-</v>
      </c>
      <c r="AB1938" s="63" t="str">
        <f t="shared" si="634"/>
        <v>-</v>
      </c>
      <c r="AC1938" s="63">
        <f>IF(ISBLANK($C1938),0,VLOOKUP($C1938,Listen!$A$2:$C$45,2,FALSE))</f>
        <v>0</v>
      </c>
      <c r="AD1938" s="63">
        <f>IF(ISBLANK($C1938),0,VLOOKUP($C1938,Listen!$A$2:$C$45,3,FALSE))</f>
        <v>0</v>
      </c>
      <c r="AE1938" s="49">
        <f t="shared" si="635"/>
        <v>0</v>
      </c>
      <c r="AF1938" s="49">
        <f t="shared" si="635"/>
        <v>0</v>
      </c>
      <c r="AG1938" s="49">
        <f>IFERROR(IF(OR($V1938&lt;&gt;"Ja",VLOOKUP($C1938,Listen!$A$2:$F$45,5,0)="Nein",D1938&lt;IF(C1938="LNG Anbindungsanlagen gemäß separater Festlegung",2022,2023)),$AC1938,$AA1938),0)</f>
        <v>0</v>
      </c>
      <c r="AH1938" s="49">
        <f>IFERROR(IF(OR($V1938&lt;&gt;"Ja",VLOOKUP($C1938,Listen!$A$2:$F$45,5,0)="Nein",D1938&lt;IF(C1938="LNG Anbindungsanlagen gemäß separater Festlegung",2022,2023)),$AC1938,$AA1938),0)</f>
        <v>0</v>
      </c>
      <c r="AI1938" s="49">
        <f>IFERROR(IF(OR($W1938&lt;&gt;"Ja",VLOOKUP($C1938,Listen!$A$2:$F$45,6,0)="Nein"),$AC1938,$AB1938),0)</f>
        <v>0</v>
      </c>
      <c r="AJ1938" s="49">
        <f>IFERROR(IF(OR($W1938&lt;&gt;"Ja",VLOOKUP($C1938,Listen!$A$2:$F$45,6,0)="Nein"),$AC1938,$AB1938),0)</f>
        <v>0</v>
      </c>
      <c r="AK1938" s="49">
        <f>IFERROR(IF(OR($W1938&lt;&gt;"Ja",VLOOKUP($C1938,Listen!$A$2:$F$45,6,0)="Nein"),$AC1938,$AB1938),0)</f>
        <v>0</v>
      </c>
      <c r="AL1938" s="51">
        <f t="shared" si="636"/>
        <v>0</v>
      </c>
      <c r="AM1938" s="296">
        <f>IFERROR(IF(VLOOKUP($C1938,Listen!$A$2:$F$45,6,0)="Ja",MAX(BC1938:BD1938),D_SAV!$BC1938),0)</f>
        <v>0</v>
      </c>
      <c r="AN1938" s="51">
        <f t="shared" si="637"/>
        <v>0</v>
      </c>
      <c r="AP1938" s="304">
        <f t="shared" si="638"/>
        <v>0</v>
      </c>
      <c r="AQ1938" s="304">
        <f t="shared" si="639"/>
        <v>0</v>
      </c>
      <c r="AR1938" s="304">
        <f t="shared" si="640"/>
        <v>0</v>
      </c>
      <c r="AS1938" s="304">
        <f t="shared" si="641"/>
        <v>0</v>
      </c>
      <c r="AT1938" s="304">
        <f t="shared" si="642"/>
        <v>0</v>
      </c>
      <c r="AU1938" s="304">
        <f t="shared" si="643"/>
        <v>0</v>
      </c>
      <c r="AV1938" s="304">
        <f t="shared" si="644"/>
        <v>0</v>
      </c>
      <c r="AW1938" s="304">
        <f t="shared" si="645"/>
        <v>0</v>
      </c>
      <c r="AX1938" s="304">
        <f t="shared" si="646"/>
        <v>0</v>
      </c>
      <c r="AY1938" s="304">
        <f t="shared" si="647"/>
        <v>0</v>
      </c>
      <c r="AZ1938" s="304">
        <f t="shared" si="648"/>
        <v>0</v>
      </c>
      <c r="BA1938" s="304">
        <f t="shared" si="649"/>
        <v>0</v>
      </c>
      <c r="BB1938" s="304">
        <f t="shared" si="650"/>
        <v>0</v>
      </c>
      <c r="BC1938" s="304">
        <f t="shared" si="651"/>
        <v>0</v>
      </c>
      <c r="BD1938" s="304">
        <f t="shared" si="652"/>
        <v>0</v>
      </c>
      <c r="BE1938" s="304">
        <f>IFERROR(IF(VLOOKUP($C1938,Listen!$A$2:$F$45,6,0)="Ja",BB1938-MAX(BC1938:BD1938),BB1938-BC1938),0)</f>
        <v>0</v>
      </c>
    </row>
    <row r="1939" spans="1:57" x14ac:dyDescent="0.25">
      <c r="A1939" s="320" t="str">
        <f>IF(AND(D1939&lt;&gt;0,C1939&lt;&gt;0,E1939&lt;&gt;0),IF(B1939&lt;&gt;0,CONCATENATE(B1939,"-AGr",VLOOKUP(C1939,Listen!$A$2:$D$45,4,FALSE),"-",D1939,"-",E1939,),CONCATENATE("AGr",VLOOKUP(C1939,Listen!$A$2:$D$45,4,FALSE),"-",D1939,"-",E1939)),"keine vollständige ID")</f>
        <v>keine vollständige ID</v>
      </c>
      <c r="B1939" s="301"/>
      <c r="C1939" s="287"/>
      <c r="D1939" s="34"/>
      <c r="E1939" s="306"/>
      <c r="F1939" s="116"/>
      <c r="G1939" s="17"/>
      <c r="H1939" s="17"/>
      <c r="I1939" s="17"/>
      <c r="J1939" s="17"/>
      <c r="K1939" s="17"/>
      <c r="L1939" s="17"/>
      <c r="M1939" s="17"/>
      <c r="N1939" s="17"/>
      <c r="O1939" s="116"/>
      <c r="P1939" s="117">
        <f>IF(D1939&gt;A_Stammdaten!$B$12,0,SUM(G1939,H1939,J1939,L1939:M1939)-SUM(I1939,K1939,N1939:O1939))</f>
        <v>0</v>
      </c>
      <c r="Q1939" s="17"/>
      <c r="R1939" s="17"/>
      <c r="S1939" s="17"/>
      <c r="T1939" s="17"/>
      <c r="U1939" s="62">
        <f t="shared" si="632"/>
        <v>0</v>
      </c>
      <c r="V1939" s="34"/>
      <c r="W1939" s="34"/>
      <c r="X1939" s="34"/>
      <c r="Y1939" s="34"/>
      <c r="Z1939" s="34"/>
      <c r="AA1939" s="63" t="str">
        <f t="shared" si="633"/>
        <v>-</v>
      </c>
      <c r="AB1939" s="63" t="str">
        <f t="shared" si="634"/>
        <v>-</v>
      </c>
      <c r="AC1939" s="63">
        <f>IF(ISBLANK($C1939),0,VLOOKUP($C1939,Listen!$A$2:$C$45,2,FALSE))</f>
        <v>0</v>
      </c>
      <c r="AD1939" s="63">
        <f>IF(ISBLANK($C1939),0,VLOOKUP($C1939,Listen!$A$2:$C$45,3,FALSE))</f>
        <v>0</v>
      </c>
      <c r="AE1939" s="49">
        <f t="shared" si="635"/>
        <v>0</v>
      </c>
      <c r="AF1939" s="49">
        <f t="shared" si="635"/>
        <v>0</v>
      </c>
      <c r="AG1939" s="49">
        <f>IFERROR(IF(OR($V1939&lt;&gt;"Ja",VLOOKUP($C1939,Listen!$A$2:$F$45,5,0)="Nein",D1939&lt;IF(C1939="LNG Anbindungsanlagen gemäß separater Festlegung",2022,2023)),$AC1939,$AA1939),0)</f>
        <v>0</v>
      </c>
      <c r="AH1939" s="49">
        <f>IFERROR(IF(OR($V1939&lt;&gt;"Ja",VLOOKUP($C1939,Listen!$A$2:$F$45,5,0)="Nein",D1939&lt;IF(C1939="LNG Anbindungsanlagen gemäß separater Festlegung",2022,2023)),$AC1939,$AA1939),0)</f>
        <v>0</v>
      </c>
      <c r="AI1939" s="49">
        <f>IFERROR(IF(OR($W1939&lt;&gt;"Ja",VLOOKUP($C1939,Listen!$A$2:$F$45,6,0)="Nein"),$AC1939,$AB1939),0)</f>
        <v>0</v>
      </c>
      <c r="AJ1939" s="49">
        <f>IFERROR(IF(OR($W1939&lt;&gt;"Ja",VLOOKUP($C1939,Listen!$A$2:$F$45,6,0)="Nein"),$AC1939,$AB1939),0)</f>
        <v>0</v>
      </c>
      <c r="AK1939" s="49">
        <f>IFERROR(IF(OR($W1939&lt;&gt;"Ja",VLOOKUP($C1939,Listen!$A$2:$F$45,6,0)="Nein"),$AC1939,$AB1939),0)</f>
        <v>0</v>
      </c>
      <c r="AL1939" s="51">
        <f t="shared" si="636"/>
        <v>0</v>
      </c>
      <c r="AM1939" s="296">
        <f>IFERROR(IF(VLOOKUP($C1939,Listen!$A$2:$F$45,6,0)="Ja",MAX(BC1939:BD1939),D_SAV!$BC1939),0)</f>
        <v>0</v>
      </c>
      <c r="AN1939" s="51">
        <f t="shared" si="637"/>
        <v>0</v>
      </c>
      <c r="AP1939" s="304">
        <f t="shared" si="638"/>
        <v>0</v>
      </c>
      <c r="AQ1939" s="304">
        <f t="shared" si="639"/>
        <v>0</v>
      </c>
      <c r="AR1939" s="304">
        <f t="shared" si="640"/>
        <v>0</v>
      </c>
      <c r="AS1939" s="304">
        <f t="shared" si="641"/>
        <v>0</v>
      </c>
      <c r="AT1939" s="304">
        <f t="shared" si="642"/>
        <v>0</v>
      </c>
      <c r="AU1939" s="304">
        <f t="shared" si="643"/>
        <v>0</v>
      </c>
      <c r="AV1939" s="304">
        <f t="shared" si="644"/>
        <v>0</v>
      </c>
      <c r="AW1939" s="304">
        <f t="shared" si="645"/>
        <v>0</v>
      </c>
      <c r="AX1939" s="304">
        <f t="shared" si="646"/>
        <v>0</v>
      </c>
      <c r="AY1939" s="304">
        <f t="shared" si="647"/>
        <v>0</v>
      </c>
      <c r="AZ1939" s="304">
        <f t="shared" si="648"/>
        <v>0</v>
      </c>
      <c r="BA1939" s="304">
        <f t="shared" si="649"/>
        <v>0</v>
      </c>
      <c r="BB1939" s="304">
        <f t="shared" si="650"/>
        <v>0</v>
      </c>
      <c r="BC1939" s="304">
        <f t="shared" si="651"/>
        <v>0</v>
      </c>
      <c r="BD1939" s="304">
        <f t="shared" si="652"/>
        <v>0</v>
      </c>
      <c r="BE1939" s="304">
        <f>IFERROR(IF(VLOOKUP($C1939,Listen!$A$2:$F$45,6,0)="Ja",BB1939-MAX(BC1939:BD1939),BB1939-BC1939),0)</f>
        <v>0</v>
      </c>
    </row>
    <row r="1940" spans="1:57" x14ac:dyDescent="0.25">
      <c r="A1940" s="320" t="str">
        <f>IF(AND(D1940&lt;&gt;0,C1940&lt;&gt;0,E1940&lt;&gt;0),IF(B1940&lt;&gt;0,CONCATENATE(B1940,"-AGr",VLOOKUP(C1940,Listen!$A$2:$D$45,4,FALSE),"-",D1940,"-",E1940,),CONCATENATE("AGr",VLOOKUP(C1940,Listen!$A$2:$D$45,4,FALSE),"-",D1940,"-",E1940)),"keine vollständige ID")</f>
        <v>keine vollständige ID</v>
      </c>
      <c r="B1940" s="301"/>
      <c r="C1940" s="287"/>
      <c r="D1940" s="34"/>
      <c r="E1940" s="306"/>
      <c r="F1940" s="116"/>
      <c r="G1940" s="17"/>
      <c r="H1940" s="17"/>
      <c r="I1940" s="17"/>
      <c r="J1940" s="17"/>
      <c r="K1940" s="17"/>
      <c r="L1940" s="17"/>
      <c r="M1940" s="17"/>
      <c r="N1940" s="17"/>
      <c r="O1940" s="116"/>
      <c r="P1940" s="117">
        <f>IF(D1940&gt;A_Stammdaten!$B$12,0,SUM(G1940,H1940,J1940,L1940:M1940)-SUM(I1940,K1940,N1940:O1940))</f>
        <v>0</v>
      </c>
      <c r="Q1940" s="17"/>
      <c r="R1940" s="17"/>
      <c r="S1940" s="17"/>
      <c r="T1940" s="17"/>
      <c r="U1940" s="62">
        <f t="shared" si="632"/>
        <v>0</v>
      </c>
      <c r="V1940" s="34"/>
      <c r="W1940" s="34"/>
      <c r="X1940" s="34"/>
      <c r="Y1940" s="34"/>
      <c r="Z1940" s="34"/>
      <c r="AA1940" s="63" t="str">
        <f t="shared" si="633"/>
        <v>-</v>
      </c>
      <c r="AB1940" s="63" t="str">
        <f t="shared" si="634"/>
        <v>-</v>
      </c>
      <c r="AC1940" s="63">
        <f>IF(ISBLANK($C1940),0,VLOOKUP($C1940,Listen!$A$2:$C$45,2,FALSE))</f>
        <v>0</v>
      </c>
      <c r="AD1940" s="63">
        <f>IF(ISBLANK($C1940),0,VLOOKUP($C1940,Listen!$A$2:$C$45,3,FALSE))</f>
        <v>0</v>
      </c>
      <c r="AE1940" s="49">
        <f t="shared" si="635"/>
        <v>0</v>
      </c>
      <c r="AF1940" s="49">
        <f t="shared" si="635"/>
        <v>0</v>
      </c>
      <c r="AG1940" s="49">
        <f>IFERROR(IF(OR($V1940&lt;&gt;"Ja",VLOOKUP($C1940,Listen!$A$2:$F$45,5,0)="Nein",D1940&lt;IF(C1940="LNG Anbindungsanlagen gemäß separater Festlegung",2022,2023)),$AC1940,$AA1940),0)</f>
        <v>0</v>
      </c>
      <c r="AH1940" s="49">
        <f>IFERROR(IF(OR($V1940&lt;&gt;"Ja",VLOOKUP($C1940,Listen!$A$2:$F$45,5,0)="Nein",D1940&lt;IF(C1940="LNG Anbindungsanlagen gemäß separater Festlegung",2022,2023)),$AC1940,$AA1940),0)</f>
        <v>0</v>
      </c>
      <c r="AI1940" s="49">
        <f>IFERROR(IF(OR($W1940&lt;&gt;"Ja",VLOOKUP($C1940,Listen!$A$2:$F$45,6,0)="Nein"),$AC1940,$AB1940),0)</f>
        <v>0</v>
      </c>
      <c r="AJ1940" s="49">
        <f>IFERROR(IF(OR($W1940&lt;&gt;"Ja",VLOOKUP($C1940,Listen!$A$2:$F$45,6,0)="Nein"),$AC1940,$AB1940),0)</f>
        <v>0</v>
      </c>
      <c r="AK1940" s="49">
        <f>IFERROR(IF(OR($W1940&lt;&gt;"Ja",VLOOKUP($C1940,Listen!$A$2:$F$45,6,0)="Nein"),$AC1940,$AB1940),0)</f>
        <v>0</v>
      </c>
      <c r="AL1940" s="51">
        <f t="shared" si="636"/>
        <v>0</v>
      </c>
      <c r="AM1940" s="296">
        <f>IFERROR(IF(VLOOKUP($C1940,Listen!$A$2:$F$45,6,0)="Ja",MAX(BC1940:BD1940),D_SAV!$BC1940),0)</f>
        <v>0</v>
      </c>
      <c r="AN1940" s="51">
        <f t="shared" si="637"/>
        <v>0</v>
      </c>
      <c r="AP1940" s="304">
        <f t="shared" si="638"/>
        <v>0</v>
      </c>
      <c r="AQ1940" s="304">
        <f t="shared" si="639"/>
        <v>0</v>
      </c>
      <c r="AR1940" s="304">
        <f t="shared" si="640"/>
        <v>0</v>
      </c>
      <c r="AS1940" s="304">
        <f t="shared" si="641"/>
        <v>0</v>
      </c>
      <c r="AT1940" s="304">
        <f t="shared" si="642"/>
        <v>0</v>
      </c>
      <c r="AU1940" s="304">
        <f t="shared" si="643"/>
        <v>0</v>
      </c>
      <c r="AV1940" s="304">
        <f t="shared" si="644"/>
        <v>0</v>
      </c>
      <c r="AW1940" s="304">
        <f t="shared" si="645"/>
        <v>0</v>
      </c>
      <c r="AX1940" s="304">
        <f t="shared" si="646"/>
        <v>0</v>
      </c>
      <c r="AY1940" s="304">
        <f t="shared" si="647"/>
        <v>0</v>
      </c>
      <c r="AZ1940" s="304">
        <f t="shared" si="648"/>
        <v>0</v>
      </c>
      <c r="BA1940" s="304">
        <f t="shared" si="649"/>
        <v>0</v>
      </c>
      <c r="BB1940" s="304">
        <f t="shared" si="650"/>
        <v>0</v>
      </c>
      <c r="BC1940" s="304">
        <f t="shared" si="651"/>
        <v>0</v>
      </c>
      <c r="BD1940" s="304">
        <f t="shared" si="652"/>
        <v>0</v>
      </c>
      <c r="BE1940" s="304">
        <f>IFERROR(IF(VLOOKUP($C1940,Listen!$A$2:$F$45,6,0)="Ja",BB1940-MAX(BC1940:BD1940),BB1940-BC1940),0)</f>
        <v>0</v>
      </c>
    </row>
    <row r="1941" spans="1:57" x14ac:dyDescent="0.25">
      <c r="A1941" s="320" t="str">
        <f>IF(AND(D1941&lt;&gt;0,C1941&lt;&gt;0,E1941&lt;&gt;0),IF(B1941&lt;&gt;0,CONCATENATE(B1941,"-AGr",VLOOKUP(C1941,Listen!$A$2:$D$45,4,FALSE),"-",D1941,"-",E1941,),CONCATENATE("AGr",VLOOKUP(C1941,Listen!$A$2:$D$45,4,FALSE),"-",D1941,"-",E1941)),"keine vollständige ID")</f>
        <v>keine vollständige ID</v>
      </c>
      <c r="B1941" s="301"/>
      <c r="C1941" s="287"/>
      <c r="D1941" s="34"/>
      <c r="E1941" s="306"/>
      <c r="F1941" s="116"/>
      <c r="G1941" s="17"/>
      <c r="H1941" s="17"/>
      <c r="I1941" s="17"/>
      <c r="J1941" s="17"/>
      <c r="K1941" s="17"/>
      <c r="L1941" s="17"/>
      <c r="M1941" s="17"/>
      <c r="N1941" s="17"/>
      <c r="O1941" s="116"/>
      <c r="P1941" s="117">
        <f>IF(D1941&gt;A_Stammdaten!$B$12,0,SUM(G1941,H1941,J1941,L1941:M1941)-SUM(I1941,K1941,N1941:O1941))</f>
        <v>0</v>
      </c>
      <c r="Q1941" s="17"/>
      <c r="R1941" s="17"/>
      <c r="S1941" s="17"/>
      <c r="T1941" s="17"/>
      <c r="U1941" s="62">
        <f t="shared" si="632"/>
        <v>0</v>
      </c>
      <c r="V1941" s="34"/>
      <c r="W1941" s="34"/>
      <c r="X1941" s="34"/>
      <c r="Y1941" s="34"/>
      <c r="Z1941" s="34"/>
      <c r="AA1941" s="63" t="str">
        <f t="shared" si="633"/>
        <v>-</v>
      </c>
      <c r="AB1941" s="63" t="str">
        <f t="shared" si="634"/>
        <v>-</v>
      </c>
      <c r="AC1941" s="63">
        <f>IF(ISBLANK($C1941),0,VLOOKUP($C1941,Listen!$A$2:$C$45,2,FALSE))</f>
        <v>0</v>
      </c>
      <c r="AD1941" s="63">
        <f>IF(ISBLANK($C1941),0,VLOOKUP($C1941,Listen!$A$2:$C$45,3,FALSE))</f>
        <v>0</v>
      </c>
      <c r="AE1941" s="49">
        <f t="shared" si="635"/>
        <v>0</v>
      </c>
      <c r="AF1941" s="49">
        <f t="shared" si="635"/>
        <v>0</v>
      </c>
      <c r="AG1941" s="49">
        <f>IFERROR(IF(OR($V1941&lt;&gt;"Ja",VLOOKUP($C1941,Listen!$A$2:$F$45,5,0)="Nein",D1941&lt;IF(C1941="LNG Anbindungsanlagen gemäß separater Festlegung",2022,2023)),$AC1941,$AA1941),0)</f>
        <v>0</v>
      </c>
      <c r="AH1941" s="49">
        <f>IFERROR(IF(OR($V1941&lt;&gt;"Ja",VLOOKUP($C1941,Listen!$A$2:$F$45,5,0)="Nein",D1941&lt;IF(C1941="LNG Anbindungsanlagen gemäß separater Festlegung",2022,2023)),$AC1941,$AA1941),0)</f>
        <v>0</v>
      </c>
      <c r="AI1941" s="49">
        <f>IFERROR(IF(OR($W1941&lt;&gt;"Ja",VLOOKUP($C1941,Listen!$A$2:$F$45,6,0)="Nein"),$AC1941,$AB1941),0)</f>
        <v>0</v>
      </c>
      <c r="AJ1941" s="49">
        <f>IFERROR(IF(OR($W1941&lt;&gt;"Ja",VLOOKUP($C1941,Listen!$A$2:$F$45,6,0)="Nein"),$AC1941,$AB1941),0)</f>
        <v>0</v>
      </c>
      <c r="AK1941" s="49">
        <f>IFERROR(IF(OR($W1941&lt;&gt;"Ja",VLOOKUP($C1941,Listen!$A$2:$F$45,6,0)="Nein"),$AC1941,$AB1941),0)</f>
        <v>0</v>
      </c>
      <c r="AL1941" s="51">
        <f t="shared" si="636"/>
        <v>0</v>
      </c>
      <c r="AM1941" s="296">
        <f>IFERROR(IF(VLOOKUP($C1941,Listen!$A$2:$F$45,6,0)="Ja",MAX(BC1941:BD1941),D_SAV!$BC1941),0)</f>
        <v>0</v>
      </c>
      <c r="AN1941" s="51">
        <f t="shared" si="637"/>
        <v>0</v>
      </c>
      <c r="AP1941" s="304">
        <f t="shared" si="638"/>
        <v>0</v>
      </c>
      <c r="AQ1941" s="304">
        <f t="shared" si="639"/>
        <v>0</v>
      </c>
      <c r="AR1941" s="304">
        <f t="shared" si="640"/>
        <v>0</v>
      </c>
      <c r="AS1941" s="304">
        <f t="shared" si="641"/>
        <v>0</v>
      </c>
      <c r="AT1941" s="304">
        <f t="shared" si="642"/>
        <v>0</v>
      </c>
      <c r="AU1941" s="304">
        <f t="shared" si="643"/>
        <v>0</v>
      </c>
      <c r="AV1941" s="304">
        <f t="shared" si="644"/>
        <v>0</v>
      </c>
      <c r="AW1941" s="304">
        <f t="shared" si="645"/>
        <v>0</v>
      </c>
      <c r="AX1941" s="304">
        <f t="shared" si="646"/>
        <v>0</v>
      </c>
      <c r="AY1941" s="304">
        <f t="shared" si="647"/>
        <v>0</v>
      </c>
      <c r="AZ1941" s="304">
        <f t="shared" si="648"/>
        <v>0</v>
      </c>
      <c r="BA1941" s="304">
        <f t="shared" si="649"/>
        <v>0</v>
      </c>
      <c r="BB1941" s="304">
        <f t="shared" si="650"/>
        <v>0</v>
      </c>
      <c r="BC1941" s="304">
        <f t="shared" si="651"/>
        <v>0</v>
      </c>
      <c r="BD1941" s="304">
        <f t="shared" si="652"/>
        <v>0</v>
      </c>
      <c r="BE1941" s="304">
        <f>IFERROR(IF(VLOOKUP($C1941,Listen!$A$2:$F$45,6,0)="Ja",BB1941-MAX(BC1941:BD1941),BB1941-BC1941),0)</f>
        <v>0</v>
      </c>
    </row>
    <row r="1942" spans="1:57" x14ac:dyDescent="0.25">
      <c r="A1942" s="320" t="str">
        <f>IF(AND(D1942&lt;&gt;0,C1942&lt;&gt;0,E1942&lt;&gt;0),IF(B1942&lt;&gt;0,CONCATENATE(B1942,"-AGr",VLOOKUP(C1942,Listen!$A$2:$D$45,4,FALSE),"-",D1942,"-",E1942,),CONCATENATE("AGr",VLOOKUP(C1942,Listen!$A$2:$D$45,4,FALSE),"-",D1942,"-",E1942)),"keine vollständige ID")</f>
        <v>keine vollständige ID</v>
      </c>
      <c r="B1942" s="301"/>
      <c r="C1942" s="287"/>
      <c r="D1942" s="34"/>
      <c r="E1942" s="306"/>
      <c r="F1942" s="116"/>
      <c r="G1942" s="17"/>
      <c r="H1942" s="17"/>
      <c r="I1942" s="17"/>
      <c r="J1942" s="17"/>
      <c r="K1942" s="17"/>
      <c r="L1942" s="17"/>
      <c r="M1942" s="17"/>
      <c r="N1942" s="17"/>
      <c r="O1942" s="116"/>
      <c r="P1942" s="117">
        <f>IF(D1942&gt;A_Stammdaten!$B$12,0,SUM(G1942,H1942,J1942,L1942:M1942)-SUM(I1942,K1942,N1942:O1942))</f>
        <v>0</v>
      </c>
      <c r="Q1942" s="17"/>
      <c r="R1942" s="17"/>
      <c r="S1942" s="17"/>
      <c r="T1942" s="17"/>
      <c r="U1942" s="62">
        <f t="shared" si="632"/>
        <v>0</v>
      </c>
      <c r="V1942" s="34"/>
      <c r="W1942" s="34"/>
      <c r="X1942" s="34"/>
      <c r="Y1942" s="34"/>
      <c r="Z1942" s="34"/>
      <c r="AA1942" s="63" t="str">
        <f t="shared" si="633"/>
        <v>-</v>
      </c>
      <c r="AB1942" s="63" t="str">
        <f t="shared" si="634"/>
        <v>-</v>
      </c>
      <c r="AC1942" s="63">
        <f>IF(ISBLANK($C1942),0,VLOOKUP($C1942,Listen!$A$2:$C$45,2,FALSE))</f>
        <v>0</v>
      </c>
      <c r="AD1942" s="63">
        <f>IF(ISBLANK($C1942),0,VLOOKUP($C1942,Listen!$A$2:$C$45,3,FALSE))</f>
        <v>0</v>
      </c>
      <c r="AE1942" s="49">
        <f t="shared" si="635"/>
        <v>0</v>
      </c>
      <c r="AF1942" s="49">
        <f t="shared" si="635"/>
        <v>0</v>
      </c>
      <c r="AG1942" s="49">
        <f>IFERROR(IF(OR($V1942&lt;&gt;"Ja",VLOOKUP($C1942,Listen!$A$2:$F$45,5,0)="Nein",D1942&lt;IF(C1942="LNG Anbindungsanlagen gemäß separater Festlegung",2022,2023)),$AC1942,$AA1942),0)</f>
        <v>0</v>
      </c>
      <c r="AH1942" s="49">
        <f>IFERROR(IF(OR($V1942&lt;&gt;"Ja",VLOOKUP($C1942,Listen!$A$2:$F$45,5,0)="Nein",D1942&lt;IF(C1942="LNG Anbindungsanlagen gemäß separater Festlegung",2022,2023)),$AC1942,$AA1942),0)</f>
        <v>0</v>
      </c>
      <c r="AI1942" s="49">
        <f>IFERROR(IF(OR($W1942&lt;&gt;"Ja",VLOOKUP($C1942,Listen!$A$2:$F$45,6,0)="Nein"),$AC1942,$AB1942),0)</f>
        <v>0</v>
      </c>
      <c r="AJ1942" s="49">
        <f>IFERROR(IF(OR($W1942&lt;&gt;"Ja",VLOOKUP($C1942,Listen!$A$2:$F$45,6,0)="Nein"),$AC1942,$AB1942),0)</f>
        <v>0</v>
      </c>
      <c r="AK1942" s="49">
        <f>IFERROR(IF(OR($W1942&lt;&gt;"Ja",VLOOKUP($C1942,Listen!$A$2:$F$45,6,0)="Nein"),$AC1942,$AB1942),0)</f>
        <v>0</v>
      </c>
      <c r="AL1942" s="51">
        <f t="shared" si="636"/>
        <v>0</v>
      </c>
      <c r="AM1942" s="296">
        <f>IFERROR(IF(VLOOKUP($C1942,Listen!$A$2:$F$45,6,0)="Ja",MAX(BC1942:BD1942),D_SAV!$BC1942),0)</f>
        <v>0</v>
      </c>
      <c r="AN1942" s="51">
        <f t="shared" si="637"/>
        <v>0</v>
      </c>
      <c r="AP1942" s="304">
        <f t="shared" si="638"/>
        <v>0</v>
      </c>
      <c r="AQ1942" s="304">
        <f t="shared" si="639"/>
        <v>0</v>
      </c>
      <c r="AR1942" s="304">
        <f t="shared" si="640"/>
        <v>0</v>
      </c>
      <c r="AS1942" s="304">
        <f t="shared" si="641"/>
        <v>0</v>
      </c>
      <c r="AT1942" s="304">
        <f t="shared" si="642"/>
        <v>0</v>
      </c>
      <c r="AU1942" s="304">
        <f t="shared" si="643"/>
        <v>0</v>
      </c>
      <c r="AV1942" s="304">
        <f t="shared" si="644"/>
        <v>0</v>
      </c>
      <c r="AW1942" s="304">
        <f t="shared" si="645"/>
        <v>0</v>
      </c>
      <c r="AX1942" s="304">
        <f t="shared" si="646"/>
        <v>0</v>
      </c>
      <c r="AY1942" s="304">
        <f t="shared" si="647"/>
        <v>0</v>
      </c>
      <c r="AZ1942" s="304">
        <f t="shared" si="648"/>
        <v>0</v>
      </c>
      <c r="BA1942" s="304">
        <f t="shared" si="649"/>
        <v>0</v>
      </c>
      <c r="BB1942" s="304">
        <f t="shared" si="650"/>
        <v>0</v>
      </c>
      <c r="BC1942" s="304">
        <f t="shared" si="651"/>
        <v>0</v>
      </c>
      <c r="BD1942" s="304">
        <f t="shared" si="652"/>
        <v>0</v>
      </c>
      <c r="BE1942" s="304">
        <f>IFERROR(IF(VLOOKUP($C1942,Listen!$A$2:$F$45,6,0)="Ja",BB1942-MAX(BC1942:BD1942),BB1942-BC1942),0)</f>
        <v>0</v>
      </c>
    </row>
    <row r="1943" spans="1:57" x14ac:dyDescent="0.25">
      <c r="A1943" s="320" t="str">
        <f>IF(AND(D1943&lt;&gt;0,C1943&lt;&gt;0,E1943&lt;&gt;0),IF(B1943&lt;&gt;0,CONCATENATE(B1943,"-AGr",VLOOKUP(C1943,Listen!$A$2:$D$45,4,FALSE),"-",D1943,"-",E1943,),CONCATENATE("AGr",VLOOKUP(C1943,Listen!$A$2:$D$45,4,FALSE),"-",D1943,"-",E1943)),"keine vollständige ID")</f>
        <v>keine vollständige ID</v>
      </c>
      <c r="B1943" s="301"/>
      <c r="C1943" s="287"/>
      <c r="D1943" s="34"/>
      <c r="E1943" s="306"/>
      <c r="F1943" s="116"/>
      <c r="G1943" s="17"/>
      <c r="H1943" s="17"/>
      <c r="I1943" s="17"/>
      <c r="J1943" s="17"/>
      <c r="K1943" s="17"/>
      <c r="L1943" s="17"/>
      <c r="M1943" s="17"/>
      <c r="N1943" s="17"/>
      <c r="O1943" s="116"/>
      <c r="P1943" s="117">
        <f>IF(D1943&gt;A_Stammdaten!$B$12,0,SUM(G1943,H1943,J1943,L1943:M1943)-SUM(I1943,K1943,N1943:O1943))</f>
        <v>0</v>
      </c>
      <c r="Q1943" s="17"/>
      <c r="R1943" s="17"/>
      <c r="S1943" s="17"/>
      <c r="T1943" s="17"/>
      <c r="U1943" s="62">
        <f t="shared" si="632"/>
        <v>0</v>
      </c>
      <c r="V1943" s="34"/>
      <c r="W1943" s="34"/>
      <c r="X1943" s="34"/>
      <c r="Y1943" s="34"/>
      <c r="Z1943" s="34"/>
      <c r="AA1943" s="63" t="str">
        <f t="shared" si="633"/>
        <v>-</v>
      </c>
      <c r="AB1943" s="63" t="str">
        <f t="shared" si="634"/>
        <v>-</v>
      </c>
      <c r="AC1943" s="63">
        <f>IF(ISBLANK($C1943),0,VLOOKUP($C1943,Listen!$A$2:$C$45,2,FALSE))</f>
        <v>0</v>
      </c>
      <c r="AD1943" s="63">
        <f>IF(ISBLANK($C1943),0,VLOOKUP($C1943,Listen!$A$2:$C$45,3,FALSE))</f>
        <v>0</v>
      </c>
      <c r="AE1943" s="49">
        <f t="shared" si="635"/>
        <v>0</v>
      </c>
      <c r="AF1943" s="49">
        <f t="shared" si="635"/>
        <v>0</v>
      </c>
      <c r="AG1943" s="49">
        <f>IFERROR(IF(OR($V1943&lt;&gt;"Ja",VLOOKUP($C1943,Listen!$A$2:$F$45,5,0)="Nein",D1943&lt;IF(C1943="LNG Anbindungsanlagen gemäß separater Festlegung",2022,2023)),$AC1943,$AA1943),0)</f>
        <v>0</v>
      </c>
      <c r="AH1943" s="49">
        <f>IFERROR(IF(OR($V1943&lt;&gt;"Ja",VLOOKUP($C1943,Listen!$A$2:$F$45,5,0)="Nein",D1943&lt;IF(C1943="LNG Anbindungsanlagen gemäß separater Festlegung",2022,2023)),$AC1943,$AA1943),0)</f>
        <v>0</v>
      </c>
      <c r="AI1943" s="49">
        <f>IFERROR(IF(OR($W1943&lt;&gt;"Ja",VLOOKUP($C1943,Listen!$A$2:$F$45,6,0)="Nein"),$AC1943,$AB1943),0)</f>
        <v>0</v>
      </c>
      <c r="AJ1943" s="49">
        <f>IFERROR(IF(OR($W1943&lt;&gt;"Ja",VLOOKUP($C1943,Listen!$A$2:$F$45,6,0)="Nein"),$AC1943,$AB1943),0)</f>
        <v>0</v>
      </c>
      <c r="AK1943" s="49">
        <f>IFERROR(IF(OR($W1943&lt;&gt;"Ja",VLOOKUP($C1943,Listen!$A$2:$F$45,6,0)="Nein"),$AC1943,$AB1943),0)</f>
        <v>0</v>
      </c>
      <c r="AL1943" s="51">
        <f t="shared" si="636"/>
        <v>0</v>
      </c>
      <c r="AM1943" s="296">
        <f>IFERROR(IF(VLOOKUP($C1943,Listen!$A$2:$F$45,6,0)="Ja",MAX(BC1943:BD1943),D_SAV!$BC1943),0)</f>
        <v>0</v>
      </c>
      <c r="AN1943" s="51">
        <f t="shared" si="637"/>
        <v>0</v>
      </c>
      <c r="AP1943" s="304">
        <f t="shared" si="638"/>
        <v>0</v>
      </c>
      <c r="AQ1943" s="304">
        <f t="shared" si="639"/>
        <v>0</v>
      </c>
      <c r="AR1943" s="304">
        <f t="shared" si="640"/>
        <v>0</v>
      </c>
      <c r="AS1943" s="304">
        <f t="shared" si="641"/>
        <v>0</v>
      </c>
      <c r="AT1943" s="304">
        <f t="shared" si="642"/>
        <v>0</v>
      </c>
      <c r="AU1943" s="304">
        <f t="shared" si="643"/>
        <v>0</v>
      </c>
      <c r="AV1943" s="304">
        <f t="shared" si="644"/>
        <v>0</v>
      </c>
      <c r="AW1943" s="304">
        <f t="shared" si="645"/>
        <v>0</v>
      </c>
      <c r="AX1943" s="304">
        <f t="shared" si="646"/>
        <v>0</v>
      </c>
      <c r="AY1943" s="304">
        <f t="shared" si="647"/>
        <v>0</v>
      </c>
      <c r="AZ1943" s="304">
        <f t="shared" si="648"/>
        <v>0</v>
      </c>
      <c r="BA1943" s="304">
        <f t="shared" si="649"/>
        <v>0</v>
      </c>
      <c r="BB1943" s="304">
        <f t="shared" si="650"/>
        <v>0</v>
      </c>
      <c r="BC1943" s="304">
        <f t="shared" si="651"/>
        <v>0</v>
      </c>
      <c r="BD1943" s="304">
        <f t="shared" si="652"/>
        <v>0</v>
      </c>
      <c r="BE1943" s="304">
        <f>IFERROR(IF(VLOOKUP($C1943,Listen!$A$2:$F$45,6,0)="Ja",BB1943-MAX(BC1943:BD1943),BB1943-BC1943),0)</f>
        <v>0</v>
      </c>
    </row>
    <row r="1944" spans="1:57" x14ac:dyDescent="0.25">
      <c r="A1944" s="320" t="str">
        <f>IF(AND(D1944&lt;&gt;0,C1944&lt;&gt;0,E1944&lt;&gt;0),IF(B1944&lt;&gt;0,CONCATENATE(B1944,"-AGr",VLOOKUP(C1944,Listen!$A$2:$D$45,4,FALSE),"-",D1944,"-",E1944,),CONCATENATE("AGr",VLOOKUP(C1944,Listen!$A$2:$D$45,4,FALSE),"-",D1944,"-",E1944)),"keine vollständige ID")</f>
        <v>keine vollständige ID</v>
      </c>
      <c r="B1944" s="301"/>
      <c r="C1944" s="287"/>
      <c r="D1944" s="34"/>
      <c r="E1944" s="306"/>
      <c r="F1944" s="116"/>
      <c r="G1944" s="17"/>
      <c r="H1944" s="17"/>
      <c r="I1944" s="17"/>
      <c r="J1944" s="17"/>
      <c r="K1944" s="17"/>
      <c r="L1944" s="17"/>
      <c r="M1944" s="17"/>
      <c r="N1944" s="17"/>
      <c r="O1944" s="116"/>
      <c r="P1944" s="117">
        <f>IF(D1944&gt;A_Stammdaten!$B$12,0,SUM(G1944,H1944,J1944,L1944:M1944)-SUM(I1944,K1944,N1944:O1944))</f>
        <v>0</v>
      </c>
      <c r="Q1944" s="17"/>
      <c r="R1944" s="17"/>
      <c r="S1944" s="17"/>
      <c r="T1944" s="17"/>
      <c r="U1944" s="62">
        <f t="shared" si="632"/>
        <v>0</v>
      </c>
      <c r="V1944" s="34"/>
      <c r="W1944" s="34"/>
      <c r="X1944" s="34"/>
      <c r="Y1944" s="34"/>
      <c r="Z1944" s="34"/>
      <c r="AA1944" s="63" t="str">
        <f t="shared" si="633"/>
        <v>-</v>
      </c>
      <c r="AB1944" s="63" t="str">
        <f t="shared" si="634"/>
        <v>-</v>
      </c>
      <c r="AC1944" s="63">
        <f>IF(ISBLANK($C1944),0,VLOOKUP($C1944,Listen!$A$2:$C$45,2,FALSE))</f>
        <v>0</v>
      </c>
      <c r="AD1944" s="63">
        <f>IF(ISBLANK($C1944),0,VLOOKUP($C1944,Listen!$A$2:$C$45,3,FALSE))</f>
        <v>0</v>
      </c>
      <c r="AE1944" s="49">
        <f t="shared" si="635"/>
        <v>0</v>
      </c>
      <c r="AF1944" s="49">
        <f t="shared" si="635"/>
        <v>0</v>
      </c>
      <c r="AG1944" s="49">
        <f>IFERROR(IF(OR($V1944&lt;&gt;"Ja",VLOOKUP($C1944,Listen!$A$2:$F$45,5,0)="Nein",D1944&lt;IF(C1944="LNG Anbindungsanlagen gemäß separater Festlegung",2022,2023)),$AC1944,$AA1944),0)</f>
        <v>0</v>
      </c>
      <c r="AH1944" s="49">
        <f>IFERROR(IF(OR($V1944&lt;&gt;"Ja",VLOOKUP($C1944,Listen!$A$2:$F$45,5,0)="Nein",D1944&lt;IF(C1944="LNG Anbindungsanlagen gemäß separater Festlegung",2022,2023)),$AC1944,$AA1944),0)</f>
        <v>0</v>
      </c>
      <c r="AI1944" s="49">
        <f>IFERROR(IF(OR($W1944&lt;&gt;"Ja",VLOOKUP($C1944,Listen!$A$2:$F$45,6,0)="Nein"),$AC1944,$AB1944),0)</f>
        <v>0</v>
      </c>
      <c r="AJ1944" s="49">
        <f>IFERROR(IF(OR($W1944&lt;&gt;"Ja",VLOOKUP($C1944,Listen!$A$2:$F$45,6,0)="Nein"),$AC1944,$AB1944),0)</f>
        <v>0</v>
      </c>
      <c r="AK1944" s="49">
        <f>IFERROR(IF(OR($W1944&lt;&gt;"Ja",VLOOKUP($C1944,Listen!$A$2:$F$45,6,0)="Nein"),$AC1944,$AB1944),0)</f>
        <v>0</v>
      </c>
      <c r="AL1944" s="51">
        <f t="shared" si="636"/>
        <v>0</v>
      </c>
      <c r="AM1944" s="296">
        <f>IFERROR(IF(VLOOKUP($C1944,Listen!$A$2:$F$45,6,0)="Ja",MAX(BC1944:BD1944),D_SAV!$BC1944),0)</f>
        <v>0</v>
      </c>
      <c r="AN1944" s="51">
        <f t="shared" si="637"/>
        <v>0</v>
      </c>
      <c r="AP1944" s="304">
        <f t="shared" si="638"/>
        <v>0</v>
      </c>
      <c r="AQ1944" s="304">
        <f t="shared" si="639"/>
        <v>0</v>
      </c>
      <c r="AR1944" s="304">
        <f t="shared" si="640"/>
        <v>0</v>
      </c>
      <c r="AS1944" s="304">
        <f t="shared" si="641"/>
        <v>0</v>
      </c>
      <c r="AT1944" s="304">
        <f t="shared" si="642"/>
        <v>0</v>
      </c>
      <c r="AU1944" s="304">
        <f t="shared" si="643"/>
        <v>0</v>
      </c>
      <c r="AV1944" s="304">
        <f t="shared" si="644"/>
        <v>0</v>
      </c>
      <c r="AW1944" s="304">
        <f t="shared" si="645"/>
        <v>0</v>
      </c>
      <c r="AX1944" s="304">
        <f t="shared" si="646"/>
        <v>0</v>
      </c>
      <c r="AY1944" s="304">
        <f t="shared" si="647"/>
        <v>0</v>
      </c>
      <c r="AZ1944" s="304">
        <f t="shared" si="648"/>
        <v>0</v>
      </c>
      <c r="BA1944" s="304">
        <f t="shared" si="649"/>
        <v>0</v>
      </c>
      <c r="BB1944" s="304">
        <f t="shared" si="650"/>
        <v>0</v>
      </c>
      <c r="BC1944" s="304">
        <f t="shared" si="651"/>
        <v>0</v>
      </c>
      <c r="BD1944" s="304">
        <f t="shared" si="652"/>
        <v>0</v>
      </c>
      <c r="BE1944" s="304">
        <f>IFERROR(IF(VLOOKUP($C1944,Listen!$A$2:$F$45,6,0)="Ja",BB1944-MAX(BC1944:BD1944),BB1944-BC1944),0)</f>
        <v>0</v>
      </c>
    </row>
    <row r="1945" spans="1:57" x14ac:dyDescent="0.25">
      <c r="A1945" s="320" t="str">
        <f>IF(AND(D1945&lt;&gt;0,C1945&lt;&gt;0,E1945&lt;&gt;0),IF(B1945&lt;&gt;0,CONCATENATE(B1945,"-AGr",VLOOKUP(C1945,Listen!$A$2:$D$45,4,FALSE),"-",D1945,"-",E1945,),CONCATENATE("AGr",VLOOKUP(C1945,Listen!$A$2:$D$45,4,FALSE),"-",D1945,"-",E1945)),"keine vollständige ID")</f>
        <v>keine vollständige ID</v>
      </c>
      <c r="B1945" s="301"/>
      <c r="C1945" s="287"/>
      <c r="D1945" s="34"/>
      <c r="E1945" s="306"/>
      <c r="F1945" s="116"/>
      <c r="G1945" s="17"/>
      <c r="H1945" s="17"/>
      <c r="I1945" s="17"/>
      <c r="J1945" s="17"/>
      <c r="K1945" s="17"/>
      <c r="L1945" s="17"/>
      <c r="M1945" s="17"/>
      <c r="N1945" s="17"/>
      <c r="O1945" s="116"/>
      <c r="P1945" s="117">
        <f>IF(D1945&gt;A_Stammdaten!$B$12,0,SUM(G1945,H1945,J1945,L1945:M1945)-SUM(I1945,K1945,N1945:O1945))</f>
        <v>0</v>
      </c>
      <c r="Q1945" s="17"/>
      <c r="R1945" s="17"/>
      <c r="S1945" s="17"/>
      <c r="T1945" s="17"/>
      <c r="U1945" s="62">
        <f t="shared" si="632"/>
        <v>0</v>
      </c>
      <c r="V1945" s="34"/>
      <c r="W1945" s="34"/>
      <c r="X1945" s="34"/>
      <c r="Y1945" s="34"/>
      <c r="Z1945" s="34"/>
      <c r="AA1945" s="63" t="str">
        <f t="shared" si="633"/>
        <v>-</v>
      </c>
      <c r="AB1945" s="63" t="str">
        <f t="shared" si="634"/>
        <v>-</v>
      </c>
      <c r="AC1945" s="63">
        <f>IF(ISBLANK($C1945),0,VLOOKUP($C1945,Listen!$A$2:$C$45,2,FALSE))</f>
        <v>0</v>
      </c>
      <c r="AD1945" s="63">
        <f>IF(ISBLANK($C1945),0,VLOOKUP($C1945,Listen!$A$2:$C$45,3,FALSE))</f>
        <v>0</v>
      </c>
      <c r="AE1945" s="49">
        <f t="shared" si="635"/>
        <v>0</v>
      </c>
      <c r="AF1945" s="49">
        <f t="shared" si="635"/>
        <v>0</v>
      </c>
      <c r="AG1945" s="49">
        <f>IFERROR(IF(OR($V1945&lt;&gt;"Ja",VLOOKUP($C1945,Listen!$A$2:$F$45,5,0)="Nein",D1945&lt;IF(C1945="LNG Anbindungsanlagen gemäß separater Festlegung",2022,2023)),$AC1945,$AA1945),0)</f>
        <v>0</v>
      </c>
      <c r="AH1945" s="49">
        <f>IFERROR(IF(OR($V1945&lt;&gt;"Ja",VLOOKUP($C1945,Listen!$A$2:$F$45,5,0)="Nein",D1945&lt;IF(C1945="LNG Anbindungsanlagen gemäß separater Festlegung",2022,2023)),$AC1945,$AA1945),0)</f>
        <v>0</v>
      </c>
      <c r="AI1945" s="49">
        <f>IFERROR(IF(OR($W1945&lt;&gt;"Ja",VLOOKUP($C1945,Listen!$A$2:$F$45,6,0)="Nein"),$AC1945,$AB1945),0)</f>
        <v>0</v>
      </c>
      <c r="AJ1945" s="49">
        <f>IFERROR(IF(OR($W1945&lt;&gt;"Ja",VLOOKUP($C1945,Listen!$A$2:$F$45,6,0)="Nein"),$AC1945,$AB1945),0)</f>
        <v>0</v>
      </c>
      <c r="AK1945" s="49">
        <f>IFERROR(IF(OR($W1945&lt;&gt;"Ja",VLOOKUP($C1945,Listen!$A$2:$F$45,6,0)="Nein"),$AC1945,$AB1945),0)</f>
        <v>0</v>
      </c>
      <c r="AL1945" s="51">
        <f t="shared" si="636"/>
        <v>0</v>
      </c>
      <c r="AM1945" s="296">
        <f>IFERROR(IF(VLOOKUP($C1945,Listen!$A$2:$F$45,6,0)="Ja",MAX(BC1945:BD1945),D_SAV!$BC1945),0)</f>
        <v>0</v>
      </c>
      <c r="AN1945" s="51">
        <f t="shared" si="637"/>
        <v>0</v>
      </c>
      <c r="AP1945" s="304">
        <f t="shared" si="638"/>
        <v>0</v>
      </c>
      <c r="AQ1945" s="304">
        <f t="shared" si="639"/>
        <v>0</v>
      </c>
      <c r="AR1945" s="304">
        <f t="shared" si="640"/>
        <v>0</v>
      </c>
      <c r="AS1945" s="304">
        <f t="shared" si="641"/>
        <v>0</v>
      </c>
      <c r="AT1945" s="304">
        <f t="shared" si="642"/>
        <v>0</v>
      </c>
      <c r="AU1945" s="304">
        <f t="shared" si="643"/>
        <v>0</v>
      </c>
      <c r="AV1945" s="304">
        <f t="shared" si="644"/>
        <v>0</v>
      </c>
      <c r="AW1945" s="304">
        <f t="shared" si="645"/>
        <v>0</v>
      </c>
      <c r="AX1945" s="304">
        <f t="shared" si="646"/>
        <v>0</v>
      </c>
      <c r="AY1945" s="304">
        <f t="shared" si="647"/>
        <v>0</v>
      </c>
      <c r="AZ1945" s="304">
        <f t="shared" si="648"/>
        <v>0</v>
      </c>
      <c r="BA1945" s="304">
        <f t="shared" si="649"/>
        <v>0</v>
      </c>
      <c r="BB1945" s="304">
        <f t="shared" si="650"/>
        <v>0</v>
      </c>
      <c r="BC1945" s="304">
        <f t="shared" si="651"/>
        <v>0</v>
      </c>
      <c r="BD1945" s="304">
        <f t="shared" si="652"/>
        <v>0</v>
      </c>
      <c r="BE1945" s="304">
        <f>IFERROR(IF(VLOOKUP($C1945,Listen!$A$2:$F$45,6,0)="Ja",BB1945-MAX(BC1945:BD1945),BB1945-BC1945),0)</f>
        <v>0</v>
      </c>
    </row>
    <row r="1946" spans="1:57" x14ac:dyDescent="0.25">
      <c r="A1946" s="320" t="str">
        <f>IF(AND(D1946&lt;&gt;0,C1946&lt;&gt;0,E1946&lt;&gt;0),IF(B1946&lt;&gt;0,CONCATENATE(B1946,"-AGr",VLOOKUP(C1946,Listen!$A$2:$D$45,4,FALSE),"-",D1946,"-",E1946,),CONCATENATE("AGr",VLOOKUP(C1946,Listen!$A$2:$D$45,4,FALSE),"-",D1946,"-",E1946)),"keine vollständige ID")</f>
        <v>keine vollständige ID</v>
      </c>
      <c r="B1946" s="301"/>
      <c r="C1946" s="287"/>
      <c r="D1946" s="34"/>
      <c r="E1946" s="306"/>
      <c r="F1946" s="116"/>
      <c r="G1946" s="17"/>
      <c r="H1946" s="17"/>
      <c r="I1946" s="17"/>
      <c r="J1946" s="17"/>
      <c r="K1946" s="17"/>
      <c r="L1946" s="17"/>
      <c r="M1946" s="17"/>
      <c r="N1946" s="17"/>
      <c r="O1946" s="116"/>
      <c r="P1946" s="117">
        <f>IF(D1946&gt;A_Stammdaten!$B$12,0,SUM(G1946,H1946,J1946,L1946:M1946)-SUM(I1946,K1946,N1946:O1946))</f>
        <v>0</v>
      </c>
      <c r="Q1946" s="17"/>
      <c r="R1946" s="17"/>
      <c r="S1946" s="17"/>
      <c r="T1946" s="17"/>
      <c r="U1946" s="62">
        <f t="shared" si="632"/>
        <v>0</v>
      </c>
      <c r="V1946" s="34"/>
      <c r="W1946" s="34"/>
      <c r="X1946" s="34"/>
      <c r="Y1946" s="34"/>
      <c r="Z1946" s="34"/>
      <c r="AA1946" s="63" t="str">
        <f t="shared" si="633"/>
        <v>-</v>
      </c>
      <c r="AB1946" s="63" t="str">
        <f t="shared" si="634"/>
        <v>-</v>
      </c>
      <c r="AC1946" s="63">
        <f>IF(ISBLANK($C1946),0,VLOOKUP($C1946,Listen!$A$2:$C$45,2,FALSE))</f>
        <v>0</v>
      </c>
      <c r="AD1946" s="63">
        <f>IF(ISBLANK($C1946),0,VLOOKUP($C1946,Listen!$A$2:$C$45,3,FALSE))</f>
        <v>0</v>
      </c>
      <c r="AE1946" s="49">
        <f t="shared" si="635"/>
        <v>0</v>
      </c>
      <c r="AF1946" s="49">
        <f t="shared" si="635"/>
        <v>0</v>
      </c>
      <c r="AG1946" s="49">
        <f>IFERROR(IF(OR($V1946&lt;&gt;"Ja",VLOOKUP($C1946,Listen!$A$2:$F$45,5,0)="Nein",D1946&lt;IF(C1946="LNG Anbindungsanlagen gemäß separater Festlegung",2022,2023)),$AC1946,$AA1946),0)</f>
        <v>0</v>
      </c>
      <c r="AH1946" s="49">
        <f>IFERROR(IF(OR($V1946&lt;&gt;"Ja",VLOOKUP($C1946,Listen!$A$2:$F$45,5,0)="Nein",D1946&lt;IF(C1946="LNG Anbindungsanlagen gemäß separater Festlegung",2022,2023)),$AC1946,$AA1946),0)</f>
        <v>0</v>
      </c>
      <c r="AI1946" s="49">
        <f>IFERROR(IF(OR($W1946&lt;&gt;"Ja",VLOOKUP($C1946,Listen!$A$2:$F$45,6,0)="Nein"),$AC1946,$AB1946),0)</f>
        <v>0</v>
      </c>
      <c r="AJ1946" s="49">
        <f>IFERROR(IF(OR($W1946&lt;&gt;"Ja",VLOOKUP($C1946,Listen!$A$2:$F$45,6,0)="Nein"),$AC1946,$AB1946),0)</f>
        <v>0</v>
      </c>
      <c r="AK1946" s="49">
        <f>IFERROR(IF(OR($W1946&lt;&gt;"Ja",VLOOKUP($C1946,Listen!$A$2:$F$45,6,0)="Nein"),$AC1946,$AB1946),0)</f>
        <v>0</v>
      </c>
      <c r="AL1946" s="51">
        <f t="shared" si="636"/>
        <v>0</v>
      </c>
      <c r="AM1946" s="296">
        <f>IFERROR(IF(VLOOKUP($C1946,Listen!$A$2:$F$45,6,0)="Ja",MAX(BC1946:BD1946),D_SAV!$BC1946),0)</f>
        <v>0</v>
      </c>
      <c r="AN1946" s="51">
        <f t="shared" si="637"/>
        <v>0</v>
      </c>
      <c r="AP1946" s="304">
        <f t="shared" si="638"/>
        <v>0</v>
      </c>
      <c r="AQ1946" s="304">
        <f t="shared" si="639"/>
        <v>0</v>
      </c>
      <c r="AR1946" s="304">
        <f t="shared" si="640"/>
        <v>0</v>
      </c>
      <c r="AS1946" s="304">
        <f t="shared" si="641"/>
        <v>0</v>
      </c>
      <c r="AT1946" s="304">
        <f t="shared" si="642"/>
        <v>0</v>
      </c>
      <c r="AU1946" s="304">
        <f t="shared" si="643"/>
        <v>0</v>
      </c>
      <c r="AV1946" s="304">
        <f t="shared" si="644"/>
        <v>0</v>
      </c>
      <c r="AW1946" s="304">
        <f t="shared" si="645"/>
        <v>0</v>
      </c>
      <c r="AX1946" s="304">
        <f t="shared" si="646"/>
        <v>0</v>
      </c>
      <c r="AY1946" s="304">
        <f t="shared" si="647"/>
        <v>0</v>
      </c>
      <c r="AZ1946" s="304">
        <f t="shared" si="648"/>
        <v>0</v>
      </c>
      <c r="BA1946" s="304">
        <f t="shared" si="649"/>
        <v>0</v>
      </c>
      <c r="BB1946" s="304">
        <f t="shared" si="650"/>
        <v>0</v>
      </c>
      <c r="BC1946" s="304">
        <f t="shared" si="651"/>
        <v>0</v>
      </c>
      <c r="BD1946" s="304">
        <f t="shared" si="652"/>
        <v>0</v>
      </c>
      <c r="BE1946" s="304">
        <f>IFERROR(IF(VLOOKUP($C1946,Listen!$A$2:$F$45,6,0)="Ja",BB1946-MAX(BC1946:BD1946),BB1946-BC1946),0)</f>
        <v>0</v>
      </c>
    </row>
    <row r="1947" spans="1:57" x14ac:dyDescent="0.25">
      <c r="A1947" s="320" t="str">
        <f>IF(AND(D1947&lt;&gt;0,C1947&lt;&gt;0,E1947&lt;&gt;0),IF(B1947&lt;&gt;0,CONCATENATE(B1947,"-AGr",VLOOKUP(C1947,Listen!$A$2:$D$45,4,FALSE),"-",D1947,"-",E1947,),CONCATENATE("AGr",VLOOKUP(C1947,Listen!$A$2:$D$45,4,FALSE),"-",D1947,"-",E1947)),"keine vollständige ID")</f>
        <v>keine vollständige ID</v>
      </c>
      <c r="B1947" s="301"/>
      <c r="C1947" s="287"/>
      <c r="D1947" s="34"/>
      <c r="E1947" s="306"/>
      <c r="F1947" s="116"/>
      <c r="G1947" s="17"/>
      <c r="H1947" s="17"/>
      <c r="I1947" s="17"/>
      <c r="J1947" s="17"/>
      <c r="K1947" s="17"/>
      <c r="L1947" s="17"/>
      <c r="M1947" s="17"/>
      <c r="N1947" s="17"/>
      <c r="O1947" s="116"/>
      <c r="P1947" s="117">
        <f>IF(D1947&gt;A_Stammdaten!$B$12,0,SUM(G1947,H1947,J1947,L1947:M1947)-SUM(I1947,K1947,N1947:O1947))</f>
        <v>0</v>
      </c>
      <c r="Q1947" s="17"/>
      <c r="R1947" s="17"/>
      <c r="S1947" s="17"/>
      <c r="T1947" s="17"/>
      <c r="U1947" s="62">
        <f t="shared" si="632"/>
        <v>0</v>
      </c>
      <c r="V1947" s="34"/>
      <c r="W1947" s="34"/>
      <c r="X1947" s="34"/>
      <c r="Y1947" s="34"/>
      <c r="Z1947" s="34"/>
      <c r="AA1947" s="63" t="str">
        <f t="shared" si="633"/>
        <v>-</v>
      </c>
      <c r="AB1947" s="63" t="str">
        <f t="shared" si="634"/>
        <v>-</v>
      </c>
      <c r="AC1947" s="63">
        <f>IF(ISBLANK($C1947),0,VLOOKUP($C1947,Listen!$A$2:$C$45,2,FALSE))</f>
        <v>0</v>
      </c>
      <c r="AD1947" s="63">
        <f>IF(ISBLANK($C1947),0,VLOOKUP($C1947,Listen!$A$2:$C$45,3,FALSE))</f>
        <v>0</v>
      </c>
      <c r="AE1947" s="49">
        <f t="shared" si="635"/>
        <v>0</v>
      </c>
      <c r="AF1947" s="49">
        <f t="shared" si="635"/>
        <v>0</v>
      </c>
      <c r="AG1947" s="49">
        <f>IFERROR(IF(OR($V1947&lt;&gt;"Ja",VLOOKUP($C1947,Listen!$A$2:$F$45,5,0)="Nein",D1947&lt;IF(C1947="LNG Anbindungsanlagen gemäß separater Festlegung",2022,2023)),$AC1947,$AA1947),0)</f>
        <v>0</v>
      </c>
      <c r="AH1947" s="49">
        <f>IFERROR(IF(OR($V1947&lt;&gt;"Ja",VLOOKUP($C1947,Listen!$A$2:$F$45,5,0)="Nein",D1947&lt;IF(C1947="LNG Anbindungsanlagen gemäß separater Festlegung",2022,2023)),$AC1947,$AA1947),0)</f>
        <v>0</v>
      </c>
      <c r="AI1947" s="49">
        <f>IFERROR(IF(OR($W1947&lt;&gt;"Ja",VLOOKUP($C1947,Listen!$A$2:$F$45,6,0)="Nein"),$AC1947,$AB1947),0)</f>
        <v>0</v>
      </c>
      <c r="AJ1947" s="49">
        <f>IFERROR(IF(OR($W1947&lt;&gt;"Ja",VLOOKUP($C1947,Listen!$A$2:$F$45,6,0)="Nein"),$AC1947,$AB1947),0)</f>
        <v>0</v>
      </c>
      <c r="AK1947" s="49">
        <f>IFERROR(IF(OR($W1947&lt;&gt;"Ja",VLOOKUP($C1947,Listen!$A$2:$F$45,6,0)="Nein"),$AC1947,$AB1947),0)</f>
        <v>0</v>
      </c>
      <c r="AL1947" s="51">
        <f t="shared" si="636"/>
        <v>0</v>
      </c>
      <c r="AM1947" s="296">
        <f>IFERROR(IF(VLOOKUP($C1947,Listen!$A$2:$F$45,6,0)="Ja",MAX(BC1947:BD1947),D_SAV!$BC1947),0)</f>
        <v>0</v>
      </c>
      <c r="AN1947" s="51">
        <f t="shared" si="637"/>
        <v>0</v>
      </c>
      <c r="AP1947" s="304">
        <f t="shared" si="638"/>
        <v>0</v>
      </c>
      <c r="AQ1947" s="304">
        <f t="shared" si="639"/>
        <v>0</v>
      </c>
      <c r="AR1947" s="304">
        <f t="shared" si="640"/>
        <v>0</v>
      </c>
      <c r="AS1947" s="304">
        <f t="shared" si="641"/>
        <v>0</v>
      </c>
      <c r="AT1947" s="304">
        <f t="shared" si="642"/>
        <v>0</v>
      </c>
      <c r="AU1947" s="304">
        <f t="shared" si="643"/>
        <v>0</v>
      </c>
      <c r="AV1947" s="304">
        <f t="shared" si="644"/>
        <v>0</v>
      </c>
      <c r="AW1947" s="304">
        <f t="shared" si="645"/>
        <v>0</v>
      </c>
      <c r="AX1947" s="304">
        <f t="shared" si="646"/>
        <v>0</v>
      </c>
      <c r="AY1947" s="304">
        <f t="shared" si="647"/>
        <v>0</v>
      </c>
      <c r="AZ1947" s="304">
        <f t="shared" si="648"/>
        <v>0</v>
      </c>
      <c r="BA1947" s="304">
        <f t="shared" si="649"/>
        <v>0</v>
      </c>
      <c r="BB1947" s="304">
        <f t="shared" si="650"/>
        <v>0</v>
      </c>
      <c r="BC1947" s="304">
        <f t="shared" si="651"/>
        <v>0</v>
      </c>
      <c r="BD1947" s="304">
        <f t="shared" si="652"/>
        <v>0</v>
      </c>
      <c r="BE1947" s="304">
        <f>IFERROR(IF(VLOOKUP($C1947,Listen!$A$2:$F$45,6,0)="Ja",BB1947-MAX(BC1947:BD1947),BB1947-BC1947),0)</f>
        <v>0</v>
      </c>
    </row>
    <row r="1948" spans="1:57" x14ac:dyDescent="0.25">
      <c r="A1948" s="320" t="str">
        <f>IF(AND(D1948&lt;&gt;0,C1948&lt;&gt;0,E1948&lt;&gt;0),IF(B1948&lt;&gt;0,CONCATENATE(B1948,"-AGr",VLOOKUP(C1948,Listen!$A$2:$D$45,4,FALSE),"-",D1948,"-",E1948,),CONCATENATE("AGr",VLOOKUP(C1948,Listen!$A$2:$D$45,4,FALSE),"-",D1948,"-",E1948)),"keine vollständige ID")</f>
        <v>keine vollständige ID</v>
      </c>
      <c r="B1948" s="301"/>
      <c r="C1948" s="287"/>
      <c r="D1948" s="34"/>
      <c r="E1948" s="306"/>
      <c r="F1948" s="116"/>
      <c r="G1948" s="17"/>
      <c r="H1948" s="17"/>
      <c r="I1948" s="17"/>
      <c r="J1948" s="17"/>
      <c r="K1948" s="17"/>
      <c r="L1948" s="17"/>
      <c r="M1948" s="17"/>
      <c r="N1948" s="17"/>
      <c r="O1948" s="116"/>
      <c r="P1948" s="117">
        <f>IF(D1948&gt;A_Stammdaten!$B$12,0,SUM(G1948,H1948,J1948,L1948:M1948)-SUM(I1948,K1948,N1948:O1948))</f>
        <v>0</v>
      </c>
      <c r="Q1948" s="17"/>
      <c r="R1948" s="17"/>
      <c r="S1948" s="17"/>
      <c r="T1948" s="17"/>
      <c r="U1948" s="62">
        <f t="shared" si="632"/>
        <v>0</v>
      </c>
      <c r="V1948" s="34"/>
      <c r="W1948" s="34"/>
      <c r="X1948" s="34"/>
      <c r="Y1948" s="34"/>
      <c r="Z1948" s="34"/>
      <c r="AA1948" s="63" t="str">
        <f t="shared" si="633"/>
        <v>-</v>
      </c>
      <c r="AB1948" s="63" t="str">
        <f t="shared" si="634"/>
        <v>-</v>
      </c>
      <c r="AC1948" s="63">
        <f>IF(ISBLANK($C1948),0,VLOOKUP($C1948,Listen!$A$2:$C$45,2,FALSE))</f>
        <v>0</v>
      </c>
      <c r="AD1948" s="63">
        <f>IF(ISBLANK($C1948),0,VLOOKUP($C1948,Listen!$A$2:$C$45,3,FALSE))</f>
        <v>0</v>
      </c>
      <c r="AE1948" s="49">
        <f t="shared" si="635"/>
        <v>0</v>
      </c>
      <c r="AF1948" s="49">
        <f t="shared" si="635"/>
        <v>0</v>
      </c>
      <c r="AG1948" s="49">
        <f>IFERROR(IF(OR($V1948&lt;&gt;"Ja",VLOOKUP($C1948,Listen!$A$2:$F$45,5,0)="Nein",D1948&lt;IF(C1948="LNG Anbindungsanlagen gemäß separater Festlegung",2022,2023)),$AC1948,$AA1948),0)</f>
        <v>0</v>
      </c>
      <c r="AH1948" s="49">
        <f>IFERROR(IF(OR($V1948&lt;&gt;"Ja",VLOOKUP($C1948,Listen!$A$2:$F$45,5,0)="Nein",D1948&lt;IF(C1948="LNG Anbindungsanlagen gemäß separater Festlegung",2022,2023)),$AC1948,$AA1948),0)</f>
        <v>0</v>
      </c>
      <c r="AI1948" s="49">
        <f>IFERROR(IF(OR($W1948&lt;&gt;"Ja",VLOOKUP($C1948,Listen!$A$2:$F$45,6,0)="Nein"),$AC1948,$AB1948),0)</f>
        <v>0</v>
      </c>
      <c r="AJ1948" s="49">
        <f>IFERROR(IF(OR($W1948&lt;&gt;"Ja",VLOOKUP($C1948,Listen!$A$2:$F$45,6,0)="Nein"),$AC1948,$AB1948),0)</f>
        <v>0</v>
      </c>
      <c r="AK1948" s="49">
        <f>IFERROR(IF(OR($W1948&lt;&gt;"Ja",VLOOKUP($C1948,Listen!$A$2:$F$45,6,0)="Nein"),$AC1948,$AB1948),0)</f>
        <v>0</v>
      </c>
      <c r="AL1948" s="51">
        <f t="shared" si="636"/>
        <v>0</v>
      </c>
      <c r="AM1948" s="296">
        <f>IFERROR(IF(VLOOKUP($C1948,Listen!$A$2:$F$45,6,0)="Ja",MAX(BC1948:BD1948),D_SAV!$BC1948),0)</f>
        <v>0</v>
      </c>
      <c r="AN1948" s="51">
        <f t="shared" si="637"/>
        <v>0</v>
      </c>
      <c r="AP1948" s="304">
        <f t="shared" si="638"/>
        <v>0</v>
      </c>
      <c r="AQ1948" s="304">
        <f t="shared" si="639"/>
        <v>0</v>
      </c>
      <c r="AR1948" s="304">
        <f t="shared" si="640"/>
        <v>0</v>
      </c>
      <c r="AS1948" s="304">
        <f t="shared" si="641"/>
        <v>0</v>
      </c>
      <c r="AT1948" s="304">
        <f t="shared" si="642"/>
        <v>0</v>
      </c>
      <c r="AU1948" s="304">
        <f t="shared" si="643"/>
        <v>0</v>
      </c>
      <c r="AV1948" s="304">
        <f t="shared" si="644"/>
        <v>0</v>
      </c>
      <c r="AW1948" s="304">
        <f t="shared" si="645"/>
        <v>0</v>
      </c>
      <c r="AX1948" s="304">
        <f t="shared" si="646"/>
        <v>0</v>
      </c>
      <c r="AY1948" s="304">
        <f t="shared" si="647"/>
        <v>0</v>
      </c>
      <c r="AZ1948" s="304">
        <f t="shared" si="648"/>
        <v>0</v>
      </c>
      <c r="BA1948" s="304">
        <f t="shared" si="649"/>
        <v>0</v>
      </c>
      <c r="BB1948" s="304">
        <f t="shared" si="650"/>
        <v>0</v>
      </c>
      <c r="BC1948" s="304">
        <f t="shared" si="651"/>
        <v>0</v>
      </c>
      <c r="BD1948" s="304">
        <f t="shared" si="652"/>
        <v>0</v>
      </c>
      <c r="BE1948" s="304">
        <f>IFERROR(IF(VLOOKUP($C1948,Listen!$A$2:$F$45,6,0)="Ja",BB1948-MAX(BC1948:BD1948),BB1948-BC1948),0)</f>
        <v>0</v>
      </c>
    </row>
    <row r="1949" spans="1:57" x14ac:dyDescent="0.25">
      <c r="A1949" s="320" t="str">
        <f>IF(AND(D1949&lt;&gt;0,C1949&lt;&gt;0,E1949&lt;&gt;0),IF(B1949&lt;&gt;0,CONCATENATE(B1949,"-AGr",VLOOKUP(C1949,Listen!$A$2:$D$45,4,FALSE),"-",D1949,"-",E1949,),CONCATENATE("AGr",VLOOKUP(C1949,Listen!$A$2:$D$45,4,FALSE),"-",D1949,"-",E1949)),"keine vollständige ID")</f>
        <v>keine vollständige ID</v>
      </c>
      <c r="B1949" s="301"/>
      <c r="C1949" s="287"/>
      <c r="D1949" s="34"/>
      <c r="E1949" s="306"/>
      <c r="F1949" s="116"/>
      <c r="G1949" s="17"/>
      <c r="H1949" s="17"/>
      <c r="I1949" s="17"/>
      <c r="J1949" s="17"/>
      <c r="K1949" s="17"/>
      <c r="L1949" s="17"/>
      <c r="M1949" s="17"/>
      <c r="N1949" s="17"/>
      <c r="O1949" s="116"/>
      <c r="P1949" s="117">
        <f>IF(D1949&gt;A_Stammdaten!$B$12,0,SUM(G1949,H1949,J1949,L1949:M1949)-SUM(I1949,K1949,N1949:O1949))</f>
        <v>0</v>
      </c>
      <c r="Q1949" s="17"/>
      <c r="R1949" s="17"/>
      <c r="S1949" s="17"/>
      <c r="T1949" s="17"/>
      <c r="U1949" s="62">
        <f t="shared" si="632"/>
        <v>0</v>
      </c>
      <c r="V1949" s="34"/>
      <c r="W1949" s="34"/>
      <c r="X1949" s="34"/>
      <c r="Y1949" s="34"/>
      <c r="Z1949" s="34"/>
      <c r="AA1949" s="63" t="str">
        <f t="shared" si="633"/>
        <v>-</v>
      </c>
      <c r="AB1949" s="63" t="str">
        <f t="shared" si="634"/>
        <v>-</v>
      </c>
      <c r="AC1949" s="63">
        <f>IF(ISBLANK($C1949),0,VLOOKUP($C1949,Listen!$A$2:$C$45,2,FALSE))</f>
        <v>0</v>
      </c>
      <c r="AD1949" s="63">
        <f>IF(ISBLANK($C1949),0,VLOOKUP($C1949,Listen!$A$2:$C$45,3,FALSE))</f>
        <v>0</v>
      </c>
      <c r="AE1949" s="49">
        <f t="shared" si="635"/>
        <v>0</v>
      </c>
      <c r="AF1949" s="49">
        <f t="shared" si="635"/>
        <v>0</v>
      </c>
      <c r="AG1949" s="49">
        <f>IFERROR(IF(OR($V1949&lt;&gt;"Ja",VLOOKUP($C1949,Listen!$A$2:$F$45,5,0)="Nein",D1949&lt;IF(C1949="LNG Anbindungsanlagen gemäß separater Festlegung",2022,2023)),$AC1949,$AA1949),0)</f>
        <v>0</v>
      </c>
      <c r="AH1949" s="49">
        <f>IFERROR(IF(OR($V1949&lt;&gt;"Ja",VLOOKUP($C1949,Listen!$A$2:$F$45,5,0)="Nein",D1949&lt;IF(C1949="LNG Anbindungsanlagen gemäß separater Festlegung",2022,2023)),$AC1949,$AA1949),0)</f>
        <v>0</v>
      </c>
      <c r="AI1949" s="49">
        <f>IFERROR(IF(OR($W1949&lt;&gt;"Ja",VLOOKUP($C1949,Listen!$A$2:$F$45,6,0)="Nein"),$AC1949,$AB1949),0)</f>
        <v>0</v>
      </c>
      <c r="AJ1949" s="49">
        <f>IFERROR(IF(OR($W1949&lt;&gt;"Ja",VLOOKUP($C1949,Listen!$A$2:$F$45,6,0)="Nein"),$AC1949,$AB1949),0)</f>
        <v>0</v>
      </c>
      <c r="AK1949" s="49">
        <f>IFERROR(IF(OR($W1949&lt;&gt;"Ja",VLOOKUP($C1949,Listen!$A$2:$F$45,6,0)="Nein"),$AC1949,$AB1949),0)</f>
        <v>0</v>
      </c>
      <c r="AL1949" s="51">
        <f t="shared" si="636"/>
        <v>0</v>
      </c>
      <c r="AM1949" s="296">
        <f>IFERROR(IF(VLOOKUP($C1949,Listen!$A$2:$F$45,6,0)="Ja",MAX(BC1949:BD1949),D_SAV!$BC1949),0)</f>
        <v>0</v>
      </c>
      <c r="AN1949" s="51">
        <f t="shared" si="637"/>
        <v>0</v>
      </c>
      <c r="AP1949" s="304">
        <f t="shared" si="638"/>
        <v>0</v>
      </c>
      <c r="AQ1949" s="304">
        <f t="shared" si="639"/>
        <v>0</v>
      </c>
      <c r="AR1949" s="304">
        <f t="shared" si="640"/>
        <v>0</v>
      </c>
      <c r="AS1949" s="304">
        <f t="shared" si="641"/>
        <v>0</v>
      </c>
      <c r="AT1949" s="304">
        <f t="shared" si="642"/>
        <v>0</v>
      </c>
      <c r="AU1949" s="304">
        <f t="shared" si="643"/>
        <v>0</v>
      </c>
      <c r="AV1949" s="304">
        <f t="shared" si="644"/>
        <v>0</v>
      </c>
      <c r="AW1949" s="304">
        <f t="shared" si="645"/>
        <v>0</v>
      </c>
      <c r="AX1949" s="304">
        <f t="shared" si="646"/>
        <v>0</v>
      </c>
      <c r="AY1949" s="304">
        <f t="shared" si="647"/>
        <v>0</v>
      </c>
      <c r="AZ1949" s="304">
        <f t="shared" si="648"/>
        <v>0</v>
      </c>
      <c r="BA1949" s="304">
        <f t="shared" si="649"/>
        <v>0</v>
      </c>
      <c r="BB1949" s="304">
        <f t="shared" si="650"/>
        <v>0</v>
      </c>
      <c r="BC1949" s="304">
        <f t="shared" si="651"/>
        <v>0</v>
      </c>
      <c r="BD1949" s="304">
        <f t="shared" si="652"/>
        <v>0</v>
      </c>
      <c r="BE1949" s="304">
        <f>IFERROR(IF(VLOOKUP($C1949,Listen!$A$2:$F$45,6,0)="Ja",BB1949-MAX(BC1949:BD1949),BB1949-BC1949),0)</f>
        <v>0</v>
      </c>
    </row>
    <row r="1950" spans="1:57" x14ac:dyDescent="0.25">
      <c r="A1950" s="320" t="str">
        <f>IF(AND(D1950&lt;&gt;0,C1950&lt;&gt;0,E1950&lt;&gt;0),IF(B1950&lt;&gt;0,CONCATENATE(B1950,"-AGr",VLOOKUP(C1950,Listen!$A$2:$D$45,4,FALSE),"-",D1950,"-",E1950,),CONCATENATE("AGr",VLOOKUP(C1950,Listen!$A$2:$D$45,4,FALSE),"-",D1950,"-",E1950)),"keine vollständige ID")</f>
        <v>keine vollständige ID</v>
      </c>
      <c r="B1950" s="301"/>
      <c r="C1950" s="287"/>
      <c r="D1950" s="34"/>
      <c r="E1950" s="306"/>
      <c r="F1950" s="116"/>
      <c r="G1950" s="17"/>
      <c r="H1950" s="17"/>
      <c r="I1950" s="17"/>
      <c r="J1950" s="17"/>
      <c r="K1950" s="17"/>
      <c r="L1950" s="17"/>
      <c r="M1950" s="17"/>
      <c r="N1950" s="17"/>
      <c r="O1950" s="116"/>
      <c r="P1950" s="117">
        <f>IF(D1950&gt;A_Stammdaten!$B$12,0,SUM(G1950,H1950,J1950,L1950:M1950)-SUM(I1950,K1950,N1950:O1950))</f>
        <v>0</v>
      </c>
      <c r="Q1950" s="17"/>
      <c r="R1950" s="17"/>
      <c r="S1950" s="17"/>
      <c r="T1950" s="17"/>
      <c r="U1950" s="62">
        <f t="shared" si="632"/>
        <v>0</v>
      </c>
      <c r="V1950" s="34"/>
      <c r="W1950" s="34"/>
      <c r="X1950" s="34"/>
      <c r="Y1950" s="34"/>
      <c r="Z1950" s="34"/>
      <c r="AA1950" s="63" t="str">
        <f t="shared" si="633"/>
        <v>-</v>
      </c>
      <c r="AB1950" s="63" t="str">
        <f t="shared" si="634"/>
        <v>-</v>
      </c>
      <c r="AC1950" s="63">
        <f>IF(ISBLANK($C1950),0,VLOOKUP($C1950,Listen!$A$2:$C$45,2,FALSE))</f>
        <v>0</v>
      </c>
      <c r="AD1950" s="63">
        <f>IF(ISBLANK($C1950),0,VLOOKUP($C1950,Listen!$A$2:$C$45,3,FALSE))</f>
        <v>0</v>
      </c>
      <c r="AE1950" s="49">
        <f t="shared" si="635"/>
        <v>0</v>
      </c>
      <c r="AF1950" s="49">
        <f t="shared" si="635"/>
        <v>0</v>
      </c>
      <c r="AG1950" s="49">
        <f>IFERROR(IF(OR($V1950&lt;&gt;"Ja",VLOOKUP($C1950,Listen!$A$2:$F$45,5,0)="Nein",D1950&lt;IF(C1950="LNG Anbindungsanlagen gemäß separater Festlegung",2022,2023)),$AC1950,$AA1950),0)</f>
        <v>0</v>
      </c>
      <c r="AH1950" s="49">
        <f>IFERROR(IF(OR($V1950&lt;&gt;"Ja",VLOOKUP($C1950,Listen!$A$2:$F$45,5,0)="Nein",D1950&lt;IF(C1950="LNG Anbindungsanlagen gemäß separater Festlegung",2022,2023)),$AC1950,$AA1950),0)</f>
        <v>0</v>
      </c>
      <c r="AI1950" s="49">
        <f>IFERROR(IF(OR($W1950&lt;&gt;"Ja",VLOOKUP($C1950,Listen!$A$2:$F$45,6,0)="Nein"),$AC1950,$AB1950),0)</f>
        <v>0</v>
      </c>
      <c r="AJ1950" s="49">
        <f>IFERROR(IF(OR($W1950&lt;&gt;"Ja",VLOOKUP($C1950,Listen!$A$2:$F$45,6,0)="Nein"),$AC1950,$AB1950),0)</f>
        <v>0</v>
      </c>
      <c r="AK1950" s="49">
        <f>IFERROR(IF(OR($W1950&lt;&gt;"Ja",VLOOKUP($C1950,Listen!$A$2:$F$45,6,0)="Nein"),$AC1950,$AB1950),0)</f>
        <v>0</v>
      </c>
      <c r="AL1950" s="51">
        <f t="shared" si="636"/>
        <v>0</v>
      </c>
      <c r="AM1950" s="296">
        <f>IFERROR(IF(VLOOKUP($C1950,Listen!$A$2:$F$45,6,0)="Ja",MAX(BC1950:BD1950),D_SAV!$BC1950),0)</f>
        <v>0</v>
      </c>
      <c r="AN1950" s="51">
        <f t="shared" si="637"/>
        <v>0</v>
      </c>
      <c r="AP1950" s="304">
        <f t="shared" si="638"/>
        <v>0</v>
      </c>
      <c r="AQ1950" s="304">
        <f t="shared" si="639"/>
        <v>0</v>
      </c>
      <c r="AR1950" s="304">
        <f t="shared" si="640"/>
        <v>0</v>
      </c>
      <c r="AS1950" s="304">
        <f t="shared" si="641"/>
        <v>0</v>
      </c>
      <c r="AT1950" s="304">
        <f t="shared" si="642"/>
        <v>0</v>
      </c>
      <c r="AU1950" s="304">
        <f t="shared" si="643"/>
        <v>0</v>
      </c>
      <c r="AV1950" s="304">
        <f t="shared" si="644"/>
        <v>0</v>
      </c>
      <c r="AW1950" s="304">
        <f t="shared" si="645"/>
        <v>0</v>
      </c>
      <c r="AX1950" s="304">
        <f t="shared" si="646"/>
        <v>0</v>
      </c>
      <c r="AY1950" s="304">
        <f t="shared" si="647"/>
        <v>0</v>
      </c>
      <c r="AZ1950" s="304">
        <f t="shared" si="648"/>
        <v>0</v>
      </c>
      <c r="BA1950" s="304">
        <f t="shared" si="649"/>
        <v>0</v>
      </c>
      <c r="BB1950" s="304">
        <f t="shared" si="650"/>
        <v>0</v>
      </c>
      <c r="BC1950" s="304">
        <f t="shared" si="651"/>
        <v>0</v>
      </c>
      <c r="BD1950" s="304">
        <f t="shared" si="652"/>
        <v>0</v>
      </c>
      <c r="BE1950" s="304">
        <f>IFERROR(IF(VLOOKUP($C1950,Listen!$A$2:$F$45,6,0)="Ja",BB1950-MAX(BC1950:BD1950),BB1950-BC1950),0)</f>
        <v>0</v>
      </c>
    </row>
    <row r="1951" spans="1:57" x14ac:dyDescent="0.25">
      <c r="A1951" s="320" t="str">
        <f>IF(AND(D1951&lt;&gt;0,C1951&lt;&gt;0,E1951&lt;&gt;0),IF(B1951&lt;&gt;0,CONCATENATE(B1951,"-AGr",VLOOKUP(C1951,Listen!$A$2:$D$45,4,FALSE),"-",D1951,"-",E1951,),CONCATENATE("AGr",VLOOKUP(C1951,Listen!$A$2:$D$45,4,FALSE),"-",D1951,"-",E1951)),"keine vollständige ID")</f>
        <v>keine vollständige ID</v>
      </c>
      <c r="B1951" s="301"/>
      <c r="C1951" s="287"/>
      <c r="D1951" s="34"/>
      <c r="E1951" s="306"/>
      <c r="F1951" s="116"/>
      <c r="G1951" s="17"/>
      <c r="H1951" s="17"/>
      <c r="I1951" s="17"/>
      <c r="J1951" s="17"/>
      <c r="K1951" s="17"/>
      <c r="L1951" s="17"/>
      <c r="M1951" s="17"/>
      <c r="N1951" s="17"/>
      <c r="O1951" s="116"/>
      <c r="P1951" s="117">
        <f>IF(D1951&gt;A_Stammdaten!$B$12,0,SUM(G1951,H1951,J1951,L1951:M1951)-SUM(I1951,K1951,N1951:O1951))</f>
        <v>0</v>
      </c>
      <c r="Q1951" s="17"/>
      <c r="R1951" s="17"/>
      <c r="S1951" s="17"/>
      <c r="T1951" s="17"/>
      <c r="U1951" s="62">
        <f t="shared" si="632"/>
        <v>0</v>
      </c>
      <c r="V1951" s="34"/>
      <c r="W1951" s="34"/>
      <c r="X1951" s="34"/>
      <c r="Y1951" s="34"/>
      <c r="Z1951" s="34"/>
      <c r="AA1951" s="63" t="str">
        <f t="shared" si="633"/>
        <v>-</v>
      </c>
      <c r="AB1951" s="63" t="str">
        <f t="shared" si="634"/>
        <v>-</v>
      </c>
      <c r="AC1951" s="63">
        <f>IF(ISBLANK($C1951),0,VLOOKUP($C1951,Listen!$A$2:$C$45,2,FALSE))</f>
        <v>0</v>
      </c>
      <c r="AD1951" s="63">
        <f>IF(ISBLANK($C1951),0,VLOOKUP($C1951,Listen!$A$2:$C$45,3,FALSE))</f>
        <v>0</v>
      </c>
      <c r="AE1951" s="49">
        <f t="shared" si="635"/>
        <v>0</v>
      </c>
      <c r="AF1951" s="49">
        <f t="shared" si="635"/>
        <v>0</v>
      </c>
      <c r="AG1951" s="49">
        <f>IFERROR(IF(OR($V1951&lt;&gt;"Ja",VLOOKUP($C1951,Listen!$A$2:$F$45,5,0)="Nein",D1951&lt;IF(C1951="LNG Anbindungsanlagen gemäß separater Festlegung",2022,2023)),$AC1951,$AA1951),0)</f>
        <v>0</v>
      </c>
      <c r="AH1951" s="49">
        <f>IFERROR(IF(OR($V1951&lt;&gt;"Ja",VLOOKUP($C1951,Listen!$A$2:$F$45,5,0)="Nein",D1951&lt;IF(C1951="LNG Anbindungsanlagen gemäß separater Festlegung",2022,2023)),$AC1951,$AA1951),0)</f>
        <v>0</v>
      </c>
      <c r="AI1951" s="49">
        <f>IFERROR(IF(OR($W1951&lt;&gt;"Ja",VLOOKUP($C1951,Listen!$A$2:$F$45,6,0)="Nein"),$AC1951,$AB1951),0)</f>
        <v>0</v>
      </c>
      <c r="AJ1951" s="49">
        <f>IFERROR(IF(OR($W1951&lt;&gt;"Ja",VLOOKUP($C1951,Listen!$A$2:$F$45,6,0)="Nein"),$AC1951,$AB1951),0)</f>
        <v>0</v>
      </c>
      <c r="AK1951" s="49">
        <f>IFERROR(IF(OR($W1951&lt;&gt;"Ja",VLOOKUP($C1951,Listen!$A$2:$F$45,6,0)="Nein"),$AC1951,$AB1951),0)</f>
        <v>0</v>
      </c>
      <c r="AL1951" s="51">
        <f t="shared" si="636"/>
        <v>0</v>
      </c>
      <c r="AM1951" s="296">
        <f>IFERROR(IF(VLOOKUP($C1951,Listen!$A$2:$F$45,6,0)="Ja",MAX(BC1951:BD1951),D_SAV!$BC1951),0)</f>
        <v>0</v>
      </c>
      <c r="AN1951" s="51">
        <f t="shared" si="637"/>
        <v>0</v>
      </c>
      <c r="AP1951" s="304">
        <f t="shared" si="638"/>
        <v>0</v>
      </c>
      <c r="AQ1951" s="304">
        <f t="shared" si="639"/>
        <v>0</v>
      </c>
      <c r="AR1951" s="304">
        <f t="shared" si="640"/>
        <v>0</v>
      </c>
      <c r="AS1951" s="304">
        <f t="shared" si="641"/>
        <v>0</v>
      </c>
      <c r="AT1951" s="304">
        <f t="shared" si="642"/>
        <v>0</v>
      </c>
      <c r="AU1951" s="304">
        <f t="shared" si="643"/>
        <v>0</v>
      </c>
      <c r="AV1951" s="304">
        <f t="shared" si="644"/>
        <v>0</v>
      </c>
      <c r="AW1951" s="304">
        <f t="shared" si="645"/>
        <v>0</v>
      </c>
      <c r="AX1951" s="304">
        <f t="shared" si="646"/>
        <v>0</v>
      </c>
      <c r="AY1951" s="304">
        <f t="shared" si="647"/>
        <v>0</v>
      </c>
      <c r="AZ1951" s="304">
        <f t="shared" si="648"/>
        <v>0</v>
      </c>
      <c r="BA1951" s="304">
        <f t="shared" si="649"/>
        <v>0</v>
      </c>
      <c r="BB1951" s="304">
        <f t="shared" si="650"/>
        <v>0</v>
      </c>
      <c r="BC1951" s="304">
        <f t="shared" si="651"/>
        <v>0</v>
      </c>
      <c r="BD1951" s="304">
        <f t="shared" si="652"/>
        <v>0</v>
      </c>
      <c r="BE1951" s="304">
        <f>IFERROR(IF(VLOOKUP($C1951,Listen!$A$2:$F$45,6,0)="Ja",BB1951-MAX(BC1951:BD1951),BB1951-BC1951),0)</f>
        <v>0</v>
      </c>
    </row>
    <row r="1952" spans="1:57" x14ac:dyDescent="0.25">
      <c r="A1952" s="320" t="str">
        <f>IF(AND(D1952&lt;&gt;0,C1952&lt;&gt;0,E1952&lt;&gt;0),IF(B1952&lt;&gt;0,CONCATENATE(B1952,"-AGr",VLOOKUP(C1952,Listen!$A$2:$D$45,4,FALSE),"-",D1952,"-",E1952,),CONCATENATE("AGr",VLOOKUP(C1952,Listen!$A$2:$D$45,4,FALSE),"-",D1952,"-",E1952)),"keine vollständige ID")</f>
        <v>keine vollständige ID</v>
      </c>
      <c r="B1952" s="301"/>
      <c r="C1952" s="287"/>
      <c r="D1952" s="34"/>
      <c r="E1952" s="306"/>
      <c r="F1952" s="116"/>
      <c r="G1952" s="17"/>
      <c r="H1952" s="17"/>
      <c r="I1952" s="17"/>
      <c r="J1952" s="17"/>
      <c r="K1952" s="17"/>
      <c r="L1952" s="17"/>
      <c r="M1952" s="17"/>
      <c r="N1952" s="17"/>
      <c r="O1952" s="116"/>
      <c r="P1952" s="117">
        <f>IF(D1952&gt;A_Stammdaten!$B$12,0,SUM(G1952,H1952,J1952,L1952:M1952)-SUM(I1952,K1952,N1952:O1952))</f>
        <v>0</v>
      </c>
      <c r="Q1952" s="17"/>
      <c r="R1952" s="17"/>
      <c r="S1952" s="17"/>
      <c r="T1952" s="17"/>
      <c r="U1952" s="62">
        <f t="shared" si="632"/>
        <v>0</v>
      </c>
      <c r="V1952" s="34"/>
      <c r="W1952" s="34"/>
      <c r="X1952" s="34"/>
      <c r="Y1952" s="34"/>
      <c r="Z1952" s="34"/>
      <c r="AA1952" s="63" t="str">
        <f t="shared" si="633"/>
        <v>-</v>
      </c>
      <c r="AB1952" s="63" t="str">
        <f t="shared" si="634"/>
        <v>-</v>
      </c>
      <c r="AC1952" s="63">
        <f>IF(ISBLANK($C1952),0,VLOOKUP($C1952,Listen!$A$2:$C$45,2,FALSE))</f>
        <v>0</v>
      </c>
      <c r="AD1952" s="63">
        <f>IF(ISBLANK($C1952),0,VLOOKUP($C1952,Listen!$A$2:$C$45,3,FALSE))</f>
        <v>0</v>
      </c>
      <c r="AE1952" s="49">
        <f t="shared" si="635"/>
        <v>0</v>
      </c>
      <c r="AF1952" s="49">
        <f t="shared" si="635"/>
        <v>0</v>
      </c>
      <c r="AG1952" s="49">
        <f>IFERROR(IF(OR($V1952&lt;&gt;"Ja",VLOOKUP($C1952,Listen!$A$2:$F$45,5,0)="Nein",D1952&lt;IF(C1952="LNG Anbindungsanlagen gemäß separater Festlegung",2022,2023)),$AC1952,$AA1952),0)</f>
        <v>0</v>
      </c>
      <c r="AH1952" s="49">
        <f>IFERROR(IF(OR($V1952&lt;&gt;"Ja",VLOOKUP($C1952,Listen!$A$2:$F$45,5,0)="Nein",D1952&lt;IF(C1952="LNG Anbindungsanlagen gemäß separater Festlegung",2022,2023)),$AC1952,$AA1952),0)</f>
        <v>0</v>
      </c>
      <c r="AI1952" s="49">
        <f>IFERROR(IF(OR($W1952&lt;&gt;"Ja",VLOOKUP($C1952,Listen!$A$2:$F$45,6,0)="Nein"),$AC1952,$AB1952),0)</f>
        <v>0</v>
      </c>
      <c r="AJ1952" s="49">
        <f>IFERROR(IF(OR($W1952&lt;&gt;"Ja",VLOOKUP($C1952,Listen!$A$2:$F$45,6,0)="Nein"),$AC1952,$AB1952),0)</f>
        <v>0</v>
      </c>
      <c r="AK1952" s="49">
        <f>IFERROR(IF(OR($W1952&lt;&gt;"Ja",VLOOKUP($C1952,Listen!$A$2:$F$45,6,0)="Nein"),$AC1952,$AB1952),0)</f>
        <v>0</v>
      </c>
      <c r="AL1952" s="51">
        <f t="shared" si="636"/>
        <v>0</v>
      </c>
      <c r="AM1952" s="296">
        <f>IFERROR(IF(VLOOKUP($C1952,Listen!$A$2:$F$45,6,0)="Ja",MAX(BC1952:BD1952),D_SAV!$BC1952),0)</f>
        <v>0</v>
      </c>
      <c r="AN1952" s="51">
        <f t="shared" si="637"/>
        <v>0</v>
      </c>
      <c r="AP1952" s="304">
        <f t="shared" si="638"/>
        <v>0</v>
      </c>
      <c r="AQ1952" s="304">
        <f t="shared" si="639"/>
        <v>0</v>
      </c>
      <c r="AR1952" s="304">
        <f t="shared" si="640"/>
        <v>0</v>
      </c>
      <c r="AS1952" s="304">
        <f t="shared" si="641"/>
        <v>0</v>
      </c>
      <c r="AT1952" s="304">
        <f t="shared" si="642"/>
        <v>0</v>
      </c>
      <c r="AU1952" s="304">
        <f t="shared" si="643"/>
        <v>0</v>
      </c>
      <c r="AV1952" s="304">
        <f t="shared" si="644"/>
        <v>0</v>
      </c>
      <c r="AW1952" s="304">
        <f t="shared" si="645"/>
        <v>0</v>
      </c>
      <c r="AX1952" s="304">
        <f t="shared" si="646"/>
        <v>0</v>
      </c>
      <c r="AY1952" s="304">
        <f t="shared" si="647"/>
        <v>0</v>
      </c>
      <c r="AZ1952" s="304">
        <f t="shared" si="648"/>
        <v>0</v>
      </c>
      <c r="BA1952" s="304">
        <f t="shared" si="649"/>
        <v>0</v>
      </c>
      <c r="BB1952" s="304">
        <f t="shared" si="650"/>
        <v>0</v>
      </c>
      <c r="BC1952" s="304">
        <f t="shared" si="651"/>
        <v>0</v>
      </c>
      <c r="BD1952" s="304">
        <f t="shared" si="652"/>
        <v>0</v>
      </c>
      <c r="BE1952" s="304">
        <f>IFERROR(IF(VLOOKUP($C1952,Listen!$A$2:$F$45,6,0)="Ja",BB1952-MAX(BC1952:BD1952),BB1952-BC1952),0)</f>
        <v>0</v>
      </c>
    </row>
    <row r="1953" spans="1:57" x14ac:dyDescent="0.25">
      <c r="A1953" s="320" t="str">
        <f>IF(AND(D1953&lt;&gt;0,C1953&lt;&gt;0,E1953&lt;&gt;0),IF(B1953&lt;&gt;0,CONCATENATE(B1953,"-AGr",VLOOKUP(C1953,Listen!$A$2:$D$45,4,FALSE),"-",D1953,"-",E1953,),CONCATENATE("AGr",VLOOKUP(C1953,Listen!$A$2:$D$45,4,FALSE),"-",D1953,"-",E1953)),"keine vollständige ID")</f>
        <v>keine vollständige ID</v>
      </c>
      <c r="B1953" s="301"/>
      <c r="C1953" s="287"/>
      <c r="D1953" s="34"/>
      <c r="E1953" s="306"/>
      <c r="F1953" s="116"/>
      <c r="G1953" s="17"/>
      <c r="H1953" s="17"/>
      <c r="I1953" s="17"/>
      <c r="J1953" s="17"/>
      <c r="K1953" s="17"/>
      <c r="L1953" s="17"/>
      <c r="M1953" s="17"/>
      <c r="N1953" s="17"/>
      <c r="O1953" s="116"/>
      <c r="P1953" s="117">
        <f>IF(D1953&gt;A_Stammdaten!$B$12,0,SUM(G1953,H1953,J1953,L1953:M1953)-SUM(I1953,K1953,N1953:O1953))</f>
        <v>0</v>
      </c>
      <c r="Q1953" s="17"/>
      <c r="R1953" s="17"/>
      <c r="S1953" s="17"/>
      <c r="T1953" s="17"/>
      <c r="U1953" s="62">
        <f t="shared" si="632"/>
        <v>0</v>
      </c>
      <c r="V1953" s="34"/>
      <c r="W1953" s="34"/>
      <c r="X1953" s="34"/>
      <c r="Y1953" s="34"/>
      <c r="Z1953" s="34"/>
      <c r="AA1953" s="63" t="str">
        <f t="shared" si="633"/>
        <v>-</v>
      </c>
      <c r="AB1953" s="63" t="str">
        <f t="shared" si="634"/>
        <v>-</v>
      </c>
      <c r="AC1953" s="63">
        <f>IF(ISBLANK($C1953),0,VLOOKUP($C1953,Listen!$A$2:$C$45,2,FALSE))</f>
        <v>0</v>
      </c>
      <c r="AD1953" s="63">
        <f>IF(ISBLANK($C1953),0,VLOOKUP($C1953,Listen!$A$2:$C$45,3,FALSE))</f>
        <v>0</v>
      </c>
      <c r="AE1953" s="49">
        <f t="shared" si="635"/>
        <v>0</v>
      </c>
      <c r="AF1953" s="49">
        <f t="shared" si="635"/>
        <v>0</v>
      </c>
      <c r="AG1953" s="49">
        <f>IFERROR(IF(OR($V1953&lt;&gt;"Ja",VLOOKUP($C1953,Listen!$A$2:$F$45,5,0)="Nein",D1953&lt;IF(C1953="LNG Anbindungsanlagen gemäß separater Festlegung",2022,2023)),$AC1953,$AA1953),0)</f>
        <v>0</v>
      </c>
      <c r="AH1953" s="49">
        <f>IFERROR(IF(OR($V1953&lt;&gt;"Ja",VLOOKUP($C1953,Listen!$A$2:$F$45,5,0)="Nein",D1953&lt;IF(C1953="LNG Anbindungsanlagen gemäß separater Festlegung",2022,2023)),$AC1953,$AA1953),0)</f>
        <v>0</v>
      </c>
      <c r="AI1953" s="49">
        <f>IFERROR(IF(OR($W1953&lt;&gt;"Ja",VLOOKUP($C1953,Listen!$A$2:$F$45,6,0)="Nein"),$AC1953,$AB1953),0)</f>
        <v>0</v>
      </c>
      <c r="AJ1953" s="49">
        <f>IFERROR(IF(OR($W1953&lt;&gt;"Ja",VLOOKUP($C1953,Listen!$A$2:$F$45,6,0)="Nein"),$AC1953,$AB1953),0)</f>
        <v>0</v>
      </c>
      <c r="AK1953" s="49">
        <f>IFERROR(IF(OR($W1953&lt;&gt;"Ja",VLOOKUP($C1953,Listen!$A$2:$F$45,6,0)="Nein"),$AC1953,$AB1953),0)</f>
        <v>0</v>
      </c>
      <c r="AL1953" s="51">
        <f t="shared" si="636"/>
        <v>0</v>
      </c>
      <c r="AM1953" s="296">
        <f>IFERROR(IF(VLOOKUP($C1953,Listen!$A$2:$F$45,6,0)="Ja",MAX(BC1953:BD1953),D_SAV!$BC1953),0)</f>
        <v>0</v>
      </c>
      <c r="AN1953" s="51">
        <f t="shared" si="637"/>
        <v>0</v>
      </c>
      <c r="AP1953" s="304">
        <f t="shared" si="638"/>
        <v>0</v>
      </c>
      <c r="AQ1953" s="304">
        <f t="shared" si="639"/>
        <v>0</v>
      </c>
      <c r="AR1953" s="304">
        <f t="shared" si="640"/>
        <v>0</v>
      </c>
      <c r="AS1953" s="304">
        <f t="shared" si="641"/>
        <v>0</v>
      </c>
      <c r="AT1953" s="304">
        <f t="shared" si="642"/>
        <v>0</v>
      </c>
      <c r="AU1953" s="304">
        <f t="shared" si="643"/>
        <v>0</v>
      </c>
      <c r="AV1953" s="304">
        <f t="shared" si="644"/>
        <v>0</v>
      </c>
      <c r="AW1953" s="304">
        <f t="shared" si="645"/>
        <v>0</v>
      </c>
      <c r="AX1953" s="304">
        <f t="shared" si="646"/>
        <v>0</v>
      </c>
      <c r="AY1953" s="304">
        <f t="shared" si="647"/>
        <v>0</v>
      </c>
      <c r="AZ1953" s="304">
        <f t="shared" si="648"/>
        <v>0</v>
      </c>
      <c r="BA1953" s="304">
        <f t="shared" si="649"/>
        <v>0</v>
      </c>
      <c r="BB1953" s="304">
        <f t="shared" si="650"/>
        <v>0</v>
      </c>
      <c r="BC1953" s="304">
        <f t="shared" si="651"/>
        <v>0</v>
      </c>
      <c r="BD1953" s="304">
        <f t="shared" si="652"/>
        <v>0</v>
      </c>
      <c r="BE1953" s="304">
        <f>IFERROR(IF(VLOOKUP($C1953,Listen!$A$2:$F$45,6,0)="Ja",BB1953-MAX(BC1953:BD1953),BB1953-BC1953),0)</f>
        <v>0</v>
      </c>
    </row>
    <row r="1954" spans="1:57" x14ac:dyDescent="0.25">
      <c r="A1954" s="320" t="str">
        <f>IF(AND(D1954&lt;&gt;0,C1954&lt;&gt;0,E1954&lt;&gt;0),IF(B1954&lt;&gt;0,CONCATENATE(B1954,"-AGr",VLOOKUP(C1954,Listen!$A$2:$D$45,4,FALSE),"-",D1954,"-",E1954,),CONCATENATE("AGr",VLOOKUP(C1954,Listen!$A$2:$D$45,4,FALSE),"-",D1954,"-",E1954)),"keine vollständige ID")</f>
        <v>keine vollständige ID</v>
      </c>
      <c r="B1954" s="301"/>
      <c r="C1954" s="287"/>
      <c r="D1954" s="34"/>
      <c r="E1954" s="306"/>
      <c r="F1954" s="116"/>
      <c r="G1954" s="17"/>
      <c r="H1954" s="17"/>
      <c r="I1954" s="17"/>
      <c r="J1954" s="17"/>
      <c r="K1954" s="17"/>
      <c r="L1954" s="17"/>
      <c r="M1954" s="17"/>
      <c r="N1954" s="17"/>
      <c r="O1954" s="116"/>
      <c r="P1954" s="117">
        <f>IF(D1954&gt;A_Stammdaten!$B$12,0,SUM(G1954,H1954,J1954,L1954:M1954)-SUM(I1954,K1954,N1954:O1954))</f>
        <v>0</v>
      </c>
      <c r="Q1954" s="17"/>
      <c r="R1954" s="17"/>
      <c r="S1954" s="17"/>
      <c r="T1954" s="17"/>
      <c r="U1954" s="62">
        <f t="shared" si="632"/>
        <v>0</v>
      </c>
      <c r="V1954" s="34"/>
      <c r="W1954" s="34"/>
      <c r="X1954" s="34"/>
      <c r="Y1954" s="34"/>
      <c r="Z1954" s="34"/>
      <c r="AA1954" s="63" t="str">
        <f t="shared" si="633"/>
        <v>-</v>
      </c>
      <c r="AB1954" s="63" t="str">
        <f t="shared" si="634"/>
        <v>-</v>
      </c>
      <c r="AC1954" s="63">
        <f>IF(ISBLANK($C1954),0,VLOOKUP($C1954,Listen!$A$2:$C$45,2,FALSE))</f>
        <v>0</v>
      </c>
      <c r="AD1954" s="63">
        <f>IF(ISBLANK($C1954),0,VLOOKUP($C1954,Listen!$A$2:$C$45,3,FALSE))</f>
        <v>0</v>
      </c>
      <c r="AE1954" s="49">
        <f t="shared" si="635"/>
        <v>0</v>
      </c>
      <c r="AF1954" s="49">
        <f t="shared" si="635"/>
        <v>0</v>
      </c>
      <c r="AG1954" s="49">
        <f>IFERROR(IF(OR($V1954&lt;&gt;"Ja",VLOOKUP($C1954,Listen!$A$2:$F$45,5,0)="Nein",D1954&lt;IF(C1954="LNG Anbindungsanlagen gemäß separater Festlegung",2022,2023)),$AC1954,$AA1954),0)</f>
        <v>0</v>
      </c>
      <c r="AH1954" s="49">
        <f>IFERROR(IF(OR($V1954&lt;&gt;"Ja",VLOOKUP($C1954,Listen!$A$2:$F$45,5,0)="Nein",D1954&lt;IF(C1954="LNG Anbindungsanlagen gemäß separater Festlegung",2022,2023)),$AC1954,$AA1954),0)</f>
        <v>0</v>
      </c>
      <c r="AI1954" s="49">
        <f>IFERROR(IF(OR($W1954&lt;&gt;"Ja",VLOOKUP($C1954,Listen!$A$2:$F$45,6,0)="Nein"),$AC1954,$AB1954),0)</f>
        <v>0</v>
      </c>
      <c r="AJ1954" s="49">
        <f>IFERROR(IF(OR($W1954&lt;&gt;"Ja",VLOOKUP($C1954,Listen!$A$2:$F$45,6,0)="Nein"),$AC1954,$AB1954),0)</f>
        <v>0</v>
      </c>
      <c r="AK1954" s="49">
        <f>IFERROR(IF(OR($W1954&lt;&gt;"Ja",VLOOKUP($C1954,Listen!$A$2:$F$45,6,0)="Nein"),$AC1954,$AB1954),0)</f>
        <v>0</v>
      </c>
      <c r="AL1954" s="51">
        <f t="shared" si="636"/>
        <v>0</v>
      </c>
      <c r="AM1954" s="296">
        <f>IFERROR(IF(VLOOKUP($C1954,Listen!$A$2:$F$45,6,0)="Ja",MAX(BC1954:BD1954),D_SAV!$BC1954),0)</f>
        <v>0</v>
      </c>
      <c r="AN1954" s="51">
        <f t="shared" si="637"/>
        <v>0</v>
      </c>
      <c r="AP1954" s="304">
        <f t="shared" si="638"/>
        <v>0</v>
      </c>
      <c r="AQ1954" s="304">
        <f t="shared" si="639"/>
        <v>0</v>
      </c>
      <c r="AR1954" s="304">
        <f t="shared" si="640"/>
        <v>0</v>
      </c>
      <c r="AS1954" s="304">
        <f t="shared" si="641"/>
        <v>0</v>
      </c>
      <c r="AT1954" s="304">
        <f t="shared" si="642"/>
        <v>0</v>
      </c>
      <c r="AU1954" s="304">
        <f t="shared" si="643"/>
        <v>0</v>
      </c>
      <c r="AV1954" s="304">
        <f t="shared" si="644"/>
        <v>0</v>
      </c>
      <c r="AW1954" s="304">
        <f t="shared" si="645"/>
        <v>0</v>
      </c>
      <c r="AX1954" s="304">
        <f t="shared" si="646"/>
        <v>0</v>
      </c>
      <c r="AY1954" s="304">
        <f t="shared" si="647"/>
        <v>0</v>
      </c>
      <c r="AZ1954" s="304">
        <f t="shared" si="648"/>
        <v>0</v>
      </c>
      <c r="BA1954" s="304">
        <f t="shared" si="649"/>
        <v>0</v>
      </c>
      <c r="BB1954" s="304">
        <f t="shared" si="650"/>
        <v>0</v>
      </c>
      <c r="BC1954" s="304">
        <f t="shared" si="651"/>
        <v>0</v>
      </c>
      <c r="BD1954" s="304">
        <f t="shared" si="652"/>
        <v>0</v>
      </c>
      <c r="BE1954" s="304">
        <f>IFERROR(IF(VLOOKUP($C1954,Listen!$A$2:$F$45,6,0)="Ja",BB1954-MAX(BC1954:BD1954),BB1954-BC1954),0)</f>
        <v>0</v>
      </c>
    </row>
    <row r="1955" spans="1:57" x14ac:dyDescent="0.25">
      <c r="A1955" s="320" t="str">
        <f>IF(AND(D1955&lt;&gt;0,C1955&lt;&gt;0,E1955&lt;&gt;0),IF(B1955&lt;&gt;0,CONCATENATE(B1955,"-AGr",VLOOKUP(C1955,Listen!$A$2:$D$45,4,FALSE),"-",D1955,"-",E1955,),CONCATENATE("AGr",VLOOKUP(C1955,Listen!$A$2:$D$45,4,FALSE),"-",D1955,"-",E1955)),"keine vollständige ID")</f>
        <v>keine vollständige ID</v>
      </c>
      <c r="B1955" s="301"/>
      <c r="C1955" s="287"/>
      <c r="D1955" s="34"/>
      <c r="E1955" s="306"/>
      <c r="F1955" s="116"/>
      <c r="G1955" s="17"/>
      <c r="H1955" s="17"/>
      <c r="I1955" s="17"/>
      <c r="J1955" s="17"/>
      <c r="K1955" s="17"/>
      <c r="L1955" s="17"/>
      <c r="M1955" s="17"/>
      <c r="N1955" s="17"/>
      <c r="O1955" s="116"/>
      <c r="P1955" s="117">
        <f>IF(D1955&gt;A_Stammdaten!$B$12,0,SUM(G1955,H1955,J1955,L1955:M1955)-SUM(I1955,K1955,N1955:O1955))</f>
        <v>0</v>
      </c>
      <c r="Q1955" s="17"/>
      <c r="R1955" s="17"/>
      <c r="S1955" s="17"/>
      <c r="T1955" s="17"/>
      <c r="U1955" s="62">
        <f t="shared" si="632"/>
        <v>0</v>
      </c>
      <c r="V1955" s="34"/>
      <c r="W1955" s="34"/>
      <c r="X1955" s="34"/>
      <c r="Y1955" s="34"/>
      <c r="Z1955" s="34"/>
      <c r="AA1955" s="63" t="str">
        <f t="shared" si="633"/>
        <v>-</v>
      </c>
      <c r="AB1955" s="63" t="str">
        <f t="shared" si="634"/>
        <v>-</v>
      </c>
      <c r="AC1955" s="63">
        <f>IF(ISBLANK($C1955),0,VLOOKUP($C1955,Listen!$A$2:$C$45,2,FALSE))</f>
        <v>0</v>
      </c>
      <c r="AD1955" s="63">
        <f>IF(ISBLANK($C1955),0,VLOOKUP($C1955,Listen!$A$2:$C$45,3,FALSE))</f>
        <v>0</v>
      </c>
      <c r="AE1955" s="49">
        <f t="shared" si="635"/>
        <v>0</v>
      </c>
      <c r="AF1955" s="49">
        <f t="shared" si="635"/>
        <v>0</v>
      </c>
      <c r="AG1955" s="49">
        <f>IFERROR(IF(OR($V1955&lt;&gt;"Ja",VLOOKUP($C1955,Listen!$A$2:$F$45,5,0)="Nein",D1955&lt;IF(C1955="LNG Anbindungsanlagen gemäß separater Festlegung",2022,2023)),$AC1955,$AA1955),0)</f>
        <v>0</v>
      </c>
      <c r="AH1955" s="49">
        <f>IFERROR(IF(OR($V1955&lt;&gt;"Ja",VLOOKUP($C1955,Listen!$A$2:$F$45,5,0)="Nein",D1955&lt;IF(C1955="LNG Anbindungsanlagen gemäß separater Festlegung",2022,2023)),$AC1955,$AA1955),0)</f>
        <v>0</v>
      </c>
      <c r="AI1955" s="49">
        <f>IFERROR(IF(OR($W1955&lt;&gt;"Ja",VLOOKUP($C1955,Listen!$A$2:$F$45,6,0)="Nein"),$AC1955,$AB1955),0)</f>
        <v>0</v>
      </c>
      <c r="AJ1955" s="49">
        <f>IFERROR(IF(OR($W1955&lt;&gt;"Ja",VLOOKUP($C1955,Listen!$A$2:$F$45,6,0)="Nein"),$AC1955,$AB1955),0)</f>
        <v>0</v>
      </c>
      <c r="AK1955" s="49">
        <f>IFERROR(IF(OR($W1955&lt;&gt;"Ja",VLOOKUP($C1955,Listen!$A$2:$F$45,6,0)="Nein"),$AC1955,$AB1955),0)</f>
        <v>0</v>
      </c>
      <c r="AL1955" s="51">
        <f t="shared" si="636"/>
        <v>0</v>
      </c>
      <c r="AM1955" s="296">
        <f>IFERROR(IF(VLOOKUP($C1955,Listen!$A$2:$F$45,6,0)="Ja",MAX(BC1955:BD1955),D_SAV!$BC1955),0)</f>
        <v>0</v>
      </c>
      <c r="AN1955" s="51">
        <f t="shared" si="637"/>
        <v>0</v>
      </c>
      <c r="AP1955" s="304">
        <f t="shared" si="638"/>
        <v>0</v>
      </c>
      <c r="AQ1955" s="304">
        <f t="shared" si="639"/>
        <v>0</v>
      </c>
      <c r="AR1955" s="304">
        <f t="shared" si="640"/>
        <v>0</v>
      </c>
      <c r="AS1955" s="304">
        <f t="shared" si="641"/>
        <v>0</v>
      </c>
      <c r="AT1955" s="304">
        <f t="shared" si="642"/>
        <v>0</v>
      </c>
      <c r="AU1955" s="304">
        <f t="shared" si="643"/>
        <v>0</v>
      </c>
      <c r="AV1955" s="304">
        <f t="shared" si="644"/>
        <v>0</v>
      </c>
      <c r="AW1955" s="304">
        <f t="shared" si="645"/>
        <v>0</v>
      </c>
      <c r="AX1955" s="304">
        <f t="shared" si="646"/>
        <v>0</v>
      </c>
      <c r="AY1955" s="304">
        <f t="shared" si="647"/>
        <v>0</v>
      </c>
      <c r="AZ1955" s="304">
        <f t="shared" si="648"/>
        <v>0</v>
      </c>
      <c r="BA1955" s="304">
        <f t="shared" si="649"/>
        <v>0</v>
      </c>
      <c r="BB1955" s="304">
        <f t="shared" si="650"/>
        <v>0</v>
      </c>
      <c r="BC1955" s="304">
        <f t="shared" si="651"/>
        <v>0</v>
      </c>
      <c r="BD1955" s="304">
        <f t="shared" si="652"/>
        <v>0</v>
      </c>
      <c r="BE1955" s="304">
        <f>IFERROR(IF(VLOOKUP($C1955,Listen!$A$2:$F$45,6,0)="Ja",BB1955-MAX(BC1955:BD1955),BB1955-BC1955),0)</f>
        <v>0</v>
      </c>
    </row>
    <row r="1956" spans="1:57" x14ac:dyDescent="0.25">
      <c r="A1956" s="320" t="str">
        <f>IF(AND(D1956&lt;&gt;0,C1956&lt;&gt;0,E1956&lt;&gt;0),IF(B1956&lt;&gt;0,CONCATENATE(B1956,"-AGr",VLOOKUP(C1956,Listen!$A$2:$D$45,4,FALSE),"-",D1956,"-",E1956,),CONCATENATE("AGr",VLOOKUP(C1956,Listen!$A$2:$D$45,4,FALSE),"-",D1956,"-",E1956)),"keine vollständige ID")</f>
        <v>keine vollständige ID</v>
      </c>
      <c r="B1956" s="301"/>
      <c r="C1956" s="287"/>
      <c r="D1956" s="34"/>
      <c r="E1956" s="306"/>
      <c r="F1956" s="116"/>
      <c r="G1956" s="17"/>
      <c r="H1956" s="17"/>
      <c r="I1956" s="17"/>
      <c r="J1956" s="17"/>
      <c r="K1956" s="17"/>
      <c r="L1956" s="17"/>
      <c r="M1956" s="17"/>
      <c r="N1956" s="17"/>
      <c r="O1956" s="116"/>
      <c r="P1956" s="117">
        <f>IF(D1956&gt;A_Stammdaten!$B$12,0,SUM(G1956,H1956,J1956,L1956:M1956)-SUM(I1956,K1956,N1956:O1956))</f>
        <v>0</v>
      </c>
      <c r="Q1956" s="17"/>
      <c r="R1956" s="17"/>
      <c r="S1956" s="17"/>
      <c r="T1956" s="17"/>
      <c r="U1956" s="62">
        <f t="shared" si="632"/>
        <v>0</v>
      </c>
      <c r="V1956" s="34"/>
      <c r="W1956" s="34"/>
      <c r="X1956" s="34"/>
      <c r="Y1956" s="34"/>
      <c r="Z1956" s="34"/>
      <c r="AA1956" s="63" t="str">
        <f t="shared" si="633"/>
        <v>-</v>
      </c>
      <c r="AB1956" s="63" t="str">
        <f t="shared" si="634"/>
        <v>-</v>
      </c>
      <c r="AC1956" s="63">
        <f>IF(ISBLANK($C1956),0,VLOOKUP($C1956,Listen!$A$2:$C$45,2,FALSE))</f>
        <v>0</v>
      </c>
      <c r="AD1956" s="63">
        <f>IF(ISBLANK($C1956),0,VLOOKUP($C1956,Listen!$A$2:$C$45,3,FALSE))</f>
        <v>0</v>
      </c>
      <c r="AE1956" s="49">
        <f t="shared" si="635"/>
        <v>0</v>
      </c>
      <c r="AF1956" s="49">
        <f t="shared" si="635"/>
        <v>0</v>
      </c>
      <c r="AG1956" s="49">
        <f>IFERROR(IF(OR($V1956&lt;&gt;"Ja",VLOOKUP($C1956,Listen!$A$2:$F$45,5,0)="Nein",D1956&lt;IF(C1956="LNG Anbindungsanlagen gemäß separater Festlegung",2022,2023)),$AC1956,$AA1956),0)</f>
        <v>0</v>
      </c>
      <c r="AH1956" s="49">
        <f>IFERROR(IF(OR($V1956&lt;&gt;"Ja",VLOOKUP($C1956,Listen!$A$2:$F$45,5,0)="Nein",D1956&lt;IF(C1956="LNG Anbindungsanlagen gemäß separater Festlegung",2022,2023)),$AC1956,$AA1956),0)</f>
        <v>0</v>
      </c>
      <c r="AI1956" s="49">
        <f>IFERROR(IF(OR($W1956&lt;&gt;"Ja",VLOOKUP($C1956,Listen!$A$2:$F$45,6,0)="Nein"),$AC1956,$AB1956),0)</f>
        <v>0</v>
      </c>
      <c r="AJ1956" s="49">
        <f>IFERROR(IF(OR($W1956&lt;&gt;"Ja",VLOOKUP($C1956,Listen!$A$2:$F$45,6,0)="Nein"),$AC1956,$AB1956),0)</f>
        <v>0</v>
      </c>
      <c r="AK1956" s="49">
        <f>IFERROR(IF(OR($W1956&lt;&gt;"Ja",VLOOKUP($C1956,Listen!$A$2:$F$45,6,0)="Nein"),$AC1956,$AB1956),0)</f>
        <v>0</v>
      </c>
      <c r="AL1956" s="51">
        <f t="shared" si="636"/>
        <v>0</v>
      </c>
      <c r="AM1956" s="296">
        <f>IFERROR(IF(VLOOKUP($C1956,Listen!$A$2:$F$45,6,0)="Ja",MAX(BC1956:BD1956),D_SAV!$BC1956),0)</f>
        <v>0</v>
      </c>
      <c r="AN1956" s="51">
        <f t="shared" si="637"/>
        <v>0</v>
      </c>
      <c r="AP1956" s="304">
        <f t="shared" si="638"/>
        <v>0</v>
      </c>
      <c r="AQ1956" s="304">
        <f t="shared" si="639"/>
        <v>0</v>
      </c>
      <c r="AR1956" s="304">
        <f t="shared" si="640"/>
        <v>0</v>
      </c>
      <c r="AS1956" s="304">
        <f t="shared" si="641"/>
        <v>0</v>
      </c>
      <c r="AT1956" s="304">
        <f t="shared" si="642"/>
        <v>0</v>
      </c>
      <c r="AU1956" s="304">
        <f t="shared" si="643"/>
        <v>0</v>
      </c>
      <c r="AV1956" s="304">
        <f t="shared" si="644"/>
        <v>0</v>
      </c>
      <c r="AW1956" s="304">
        <f t="shared" si="645"/>
        <v>0</v>
      </c>
      <c r="AX1956" s="304">
        <f t="shared" si="646"/>
        <v>0</v>
      </c>
      <c r="AY1956" s="304">
        <f t="shared" si="647"/>
        <v>0</v>
      </c>
      <c r="AZ1956" s="304">
        <f t="shared" si="648"/>
        <v>0</v>
      </c>
      <c r="BA1956" s="304">
        <f t="shared" si="649"/>
        <v>0</v>
      </c>
      <c r="BB1956" s="304">
        <f t="shared" si="650"/>
        <v>0</v>
      </c>
      <c r="BC1956" s="304">
        <f t="shared" si="651"/>
        <v>0</v>
      </c>
      <c r="BD1956" s="304">
        <f t="shared" si="652"/>
        <v>0</v>
      </c>
      <c r="BE1956" s="304">
        <f>IFERROR(IF(VLOOKUP($C1956,Listen!$A$2:$F$45,6,0)="Ja",BB1956-MAX(BC1956:BD1956),BB1956-BC1956),0)</f>
        <v>0</v>
      </c>
    </row>
    <row r="1957" spans="1:57" x14ac:dyDescent="0.25">
      <c r="A1957" s="320" t="str">
        <f>IF(AND(D1957&lt;&gt;0,C1957&lt;&gt;0,E1957&lt;&gt;0),IF(B1957&lt;&gt;0,CONCATENATE(B1957,"-AGr",VLOOKUP(C1957,Listen!$A$2:$D$45,4,FALSE),"-",D1957,"-",E1957,),CONCATENATE("AGr",VLOOKUP(C1957,Listen!$A$2:$D$45,4,FALSE),"-",D1957,"-",E1957)),"keine vollständige ID")</f>
        <v>keine vollständige ID</v>
      </c>
      <c r="B1957" s="301"/>
      <c r="C1957" s="287"/>
      <c r="D1957" s="34"/>
      <c r="E1957" s="306"/>
      <c r="F1957" s="116"/>
      <c r="G1957" s="17"/>
      <c r="H1957" s="17"/>
      <c r="I1957" s="17"/>
      <c r="J1957" s="17"/>
      <c r="K1957" s="17"/>
      <c r="L1957" s="17"/>
      <c r="M1957" s="17"/>
      <c r="N1957" s="17"/>
      <c r="O1957" s="116"/>
      <c r="P1957" s="117">
        <f>IF(D1957&gt;A_Stammdaten!$B$12,0,SUM(G1957,H1957,J1957,L1957:M1957)-SUM(I1957,K1957,N1957:O1957))</f>
        <v>0</v>
      </c>
      <c r="Q1957" s="17"/>
      <c r="R1957" s="17"/>
      <c r="S1957" s="17"/>
      <c r="T1957" s="17"/>
      <c r="U1957" s="62">
        <f t="shared" si="632"/>
        <v>0</v>
      </c>
      <c r="V1957" s="34"/>
      <c r="W1957" s="34"/>
      <c r="X1957" s="34"/>
      <c r="Y1957" s="34"/>
      <c r="Z1957" s="34"/>
      <c r="AA1957" s="63" t="str">
        <f t="shared" si="633"/>
        <v>-</v>
      </c>
      <c r="AB1957" s="63" t="str">
        <f t="shared" si="634"/>
        <v>-</v>
      </c>
      <c r="AC1957" s="63">
        <f>IF(ISBLANK($C1957),0,VLOOKUP($C1957,Listen!$A$2:$C$45,2,FALSE))</f>
        <v>0</v>
      </c>
      <c r="AD1957" s="63">
        <f>IF(ISBLANK($C1957),0,VLOOKUP($C1957,Listen!$A$2:$C$45,3,FALSE))</f>
        <v>0</v>
      </c>
      <c r="AE1957" s="49">
        <f t="shared" si="635"/>
        <v>0</v>
      </c>
      <c r="AF1957" s="49">
        <f t="shared" si="635"/>
        <v>0</v>
      </c>
      <c r="AG1957" s="49">
        <f>IFERROR(IF(OR($V1957&lt;&gt;"Ja",VLOOKUP($C1957,Listen!$A$2:$F$45,5,0)="Nein",D1957&lt;IF(C1957="LNG Anbindungsanlagen gemäß separater Festlegung",2022,2023)),$AC1957,$AA1957),0)</f>
        <v>0</v>
      </c>
      <c r="AH1957" s="49">
        <f>IFERROR(IF(OR($V1957&lt;&gt;"Ja",VLOOKUP($C1957,Listen!$A$2:$F$45,5,0)="Nein",D1957&lt;IF(C1957="LNG Anbindungsanlagen gemäß separater Festlegung",2022,2023)),$AC1957,$AA1957),0)</f>
        <v>0</v>
      </c>
      <c r="AI1957" s="49">
        <f>IFERROR(IF(OR($W1957&lt;&gt;"Ja",VLOOKUP($C1957,Listen!$A$2:$F$45,6,0)="Nein"),$AC1957,$AB1957),0)</f>
        <v>0</v>
      </c>
      <c r="AJ1957" s="49">
        <f>IFERROR(IF(OR($W1957&lt;&gt;"Ja",VLOOKUP($C1957,Listen!$A$2:$F$45,6,0)="Nein"),$AC1957,$AB1957),0)</f>
        <v>0</v>
      </c>
      <c r="AK1957" s="49">
        <f>IFERROR(IF(OR($W1957&lt;&gt;"Ja",VLOOKUP($C1957,Listen!$A$2:$F$45,6,0)="Nein"),$AC1957,$AB1957),0)</f>
        <v>0</v>
      </c>
      <c r="AL1957" s="51">
        <f t="shared" si="636"/>
        <v>0</v>
      </c>
      <c r="AM1957" s="296">
        <f>IFERROR(IF(VLOOKUP($C1957,Listen!$A$2:$F$45,6,0)="Ja",MAX(BC1957:BD1957),D_SAV!$BC1957),0)</f>
        <v>0</v>
      </c>
      <c r="AN1957" s="51">
        <f t="shared" si="637"/>
        <v>0</v>
      </c>
      <c r="AP1957" s="304">
        <f t="shared" si="638"/>
        <v>0</v>
      </c>
      <c r="AQ1957" s="304">
        <f t="shared" si="639"/>
        <v>0</v>
      </c>
      <c r="AR1957" s="304">
        <f t="shared" si="640"/>
        <v>0</v>
      </c>
      <c r="AS1957" s="304">
        <f t="shared" si="641"/>
        <v>0</v>
      </c>
      <c r="AT1957" s="304">
        <f t="shared" si="642"/>
        <v>0</v>
      </c>
      <c r="AU1957" s="304">
        <f t="shared" si="643"/>
        <v>0</v>
      </c>
      <c r="AV1957" s="304">
        <f t="shared" si="644"/>
        <v>0</v>
      </c>
      <c r="AW1957" s="304">
        <f t="shared" si="645"/>
        <v>0</v>
      </c>
      <c r="AX1957" s="304">
        <f t="shared" si="646"/>
        <v>0</v>
      </c>
      <c r="AY1957" s="304">
        <f t="shared" si="647"/>
        <v>0</v>
      </c>
      <c r="AZ1957" s="304">
        <f t="shared" si="648"/>
        <v>0</v>
      </c>
      <c r="BA1957" s="304">
        <f t="shared" si="649"/>
        <v>0</v>
      </c>
      <c r="BB1957" s="304">
        <f t="shared" si="650"/>
        <v>0</v>
      </c>
      <c r="BC1957" s="304">
        <f t="shared" si="651"/>
        <v>0</v>
      </c>
      <c r="BD1957" s="304">
        <f t="shared" si="652"/>
        <v>0</v>
      </c>
      <c r="BE1957" s="304">
        <f>IFERROR(IF(VLOOKUP($C1957,Listen!$A$2:$F$45,6,0)="Ja",BB1957-MAX(BC1957:BD1957),BB1957-BC1957),0)</f>
        <v>0</v>
      </c>
    </row>
    <row r="1958" spans="1:57" x14ac:dyDescent="0.25">
      <c r="A1958" s="320" t="str">
        <f>IF(AND(D1958&lt;&gt;0,C1958&lt;&gt;0,E1958&lt;&gt;0),IF(B1958&lt;&gt;0,CONCATENATE(B1958,"-AGr",VLOOKUP(C1958,Listen!$A$2:$D$45,4,FALSE),"-",D1958,"-",E1958,),CONCATENATE("AGr",VLOOKUP(C1958,Listen!$A$2:$D$45,4,FALSE),"-",D1958,"-",E1958)),"keine vollständige ID")</f>
        <v>keine vollständige ID</v>
      </c>
      <c r="B1958" s="301"/>
      <c r="C1958" s="287"/>
      <c r="D1958" s="34"/>
      <c r="E1958" s="306"/>
      <c r="F1958" s="116"/>
      <c r="G1958" s="17"/>
      <c r="H1958" s="17"/>
      <c r="I1958" s="17"/>
      <c r="J1958" s="17"/>
      <c r="K1958" s="17"/>
      <c r="L1958" s="17"/>
      <c r="M1958" s="17"/>
      <c r="N1958" s="17"/>
      <c r="O1958" s="116"/>
      <c r="P1958" s="117">
        <f>IF(D1958&gt;A_Stammdaten!$B$12,0,SUM(G1958,H1958,J1958,L1958:M1958)-SUM(I1958,K1958,N1958:O1958))</f>
        <v>0</v>
      </c>
      <c r="Q1958" s="17"/>
      <c r="R1958" s="17"/>
      <c r="S1958" s="17"/>
      <c r="T1958" s="17"/>
      <c r="U1958" s="62">
        <f t="shared" si="632"/>
        <v>0</v>
      </c>
      <c r="V1958" s="34"/>
      <c r="W1958" s="34"/>
      <c r="X1958" s="34"/>
      <c r="Y1958" s="34"/>
      <c r="Z1958" s="34"/>
      <c r="AA1958" s="63" t="str">
        <f t="shared" si="633"/>
        <v>-</v>
      </c>
      <c r="AB1958" s="63" t="str">
        <f t="shared" si="634"/>
        <v>-</v>
      </c>
      <c r="AC1958" s="63">
        <f>IF(ISBLANK($C1958),0,VLOOKUP($C1958,Listen!$A$2:$C$45,2,FALSE))</f>
        <v>0</v>
      </c>
      <c r="AD1958" s="63">
        <f>IF(ISBLANK($C1958),0,VLOOKUP($C1958,Listen!$A$2:$C$45,3,FALSE))</f>
        <v>0</v>
      </c>
      <c r="AE1958" s="49">
        <f t="shared" si="635"/>
        <v>0</v>
      </c>
      <c r="AF1958" s="49">
        <f t="shared" si="635"/>
        <v>0</v>
      </c>
      <c r="AG1958" s="49">
        <f>IFERROR(IF(OR($V1958&lt;&gt;"Ja",VLOOKUP($C1958,Listen!$A$2:$F$45,5,0)="Nein",D1958&lt;IF(C1958="LNG Anbindungsanlagen gemäß separater Festlegung",2022,2023)),$AC1958,$AA1958),0)</f>
        <v>0</v>
      </c>
      <c r="AH1958" s="49">
        <f>IFERROR(IF(OR($V1958&lt;&gt;"Ja",VLOOKUP($C1958,Listen!$A$2:$F$45,5,0)="Nein",D1958&lt;IF(C1958="LNG Anbindungsanlagen gemäß separater Festlegung",2022,2023)),$AC1958,$AA1958),0)</f>
        <v>0</v>
      </c>
      <c r="AI1958" s="49">
        <f>IFERROR(IF(OR($W1958&lt;&gt;"Ja",VLOOKUP($C1958,Listen!$A$2:$F$45,6,0)="Nein"),$AC1958,$AB1958),0)</f>
        <v>0</v>
      </c>
      <c r="AJ1958" s="49">
        <f>IFERROR(IF(OR($W1958&lt;&gt;"Ja",VLOOKUP($C1958,Listen!$A$2:$F$45,6,0)="Nein"),$AC1958,$AB1958),0)</f>
        <v>0</v>
      </c>
      <c r="AK1958" s="49">
        <f>IFERROR(IF(OR($W1958&lt;&gt;"Ja",VLOOKUP($C1958,Listen!$A$2:$F$45,6,0)="Nein"),$AC1958,$AB1958),0)</f>
        <v>0</v>
      </c>
      <c r="AL1958" s="51">
        <f t="shared" si="636"/>
        <v>0</v>
      </c>
      <c r="AM1958" s="296">
        <f>IFERROR(IF(VLOOKUP($C1958,Listen!$A$2:$F$45,6,0)="Ja",MAX(BC1958:BD1958),D_SAV!$BC1958),0)</f>
        <v>0</v>
      </c>
      <c r="AN1958" s="51">
        <f t="shared" si="637"/>
        <v>0</v>
      </c>
      <c r="AP1958" s="304">
        <f t="shared" si="638"/>
        <v>0</v>
      </c>
      <c r="AQ1958" s="304">
        <f t="shared" si="639"/>
        <v>0</v>
      </c>
      <c r="AR1958" s="304">
        <f t="shared" si="640"/>
        <v>0</v>
      </c>
      <c r="AS1958" s="304">
        <f t="shared" si="641"/>
        <v>0</v>
      </c>
      <c r="AT1958" s="304">
        <f t="shared" si="642"/>
        <v>0</v>
      </c>
      <c r="AU1958" s="304">
        <f t="shared" si="643"/>
        <v>0</v>
      </c>
      <c r="AV1958" s="304">
        <f t="shared" si="644"/>
        <v>0</v>
      </c>
      <c r="AW1958" s="304">
        <f t="shared" si="645"/>
        <v>0</v>
      </c>
      <c r="AX1958" s="304">
        <f t="shared" si="646"/>
        <v>0</v>
      </c>
      <c r="AY1958" s="304">
        <f t="shared" si="647"/>
        <v>0</v>
      </c>
      <c r="AZ1958" s="304">
        <f t="shared" si="648"/>
        <v>0</v>
      </c>
      <c r="BA1958" s="304">
        <f t="shared" si="649"/>
        <v>0</v>
      </c>
      <c r="BB1958" s="304">
        <f t="shared" si="650"/>
        <v>0</v>
      </c>
      <c r="BC1958" s="304">
        <f t="shared" si="651"/>
        <v>0</v>
      </c>
      <c r="BD1958" s="304">
        <f t="shared" si="652"/>
        <v>0</v>
      </c>
      <c r="BE1958" s="304">
        <f>IFERROR(IF(VLOOKUP($C1958,Listen!$A$2:$F$45,6,0)="Ja",BB1958-MAX(BC1958:BD1958),BB1958-BC1958),0)</f>
        <v>0</v>
      </c>
    </row>
    <row r="1959" spans="1:57" x14ac:dyDescent="0.25">
      <c r="A1959" s="320" t="str">
        <f>IF(AND(D1959&lt;&gt;0,C1959&lt;&gt;0,E1959&lt;&gt;0),IF(B1959&lt;&gt;0,CONCATENATE(B1959,"-AGr",VLOOKUP(C1959,Listen!$A$2:$D$45,4,FALSE),"-",D1959,"-",E1959,),CONCATENATE("AGr",VLOOKUP(C1959,Listen!$A$2:$D$45,4,FALSE),"-",D1959,"-",E1959)),"keine vollständige ID")</f>
        <v>keine vollständige ID</v>
      </c>
      <c r="B1959" s="301"/>
      <c r="C1959" s="287"/>
      <c r="D1959" s="34"/>
      <c r="E1959" s="306"/>
      <c r="F1959" s="116"/>
      <c r="G1959" s="17"/>
      <c r="H1959" s="17"/>
      <c r="I1959" s="17"/>
      <c r="J1959" s="17"/>
      <c r="K1959" s="17"/>
      <c r="L1959" s="17"/>
      <c r="M1959" s="17"/>
      <c r="N1959" s="17"/>
      <c r="O1959" s="116"/>
      <c r="P1959" s="117">
        <f>IF(D1959&gt;A_Stammdaten!$B$12,0,SUM(G1959,H1959,J1959,L1959:M1959)-SUM(I1959,K1959,N1959:O1959))</f>
        <v>0</v>
      </c>
      <c r="Q1959" s="17"/>
      <c r="R1959" s="17"/>
      <c r="S1959" s="17"/>
      <c r="T1959" s="17"/>
      <c r="U1959" s="62">
        <f t="shared" si="632"/>
        <v>0</v>
      </c>
      <c r="V1959" s="34"/>
      <c r="W1959" s="34"/>
      <c r="X1959" s="34"/>
      <c r="Y1959" s="34"/>
      <c r="Z1959" s="34"/>
      <c r="AA1959" s="63" t="str">
        <f t="shared" si="633"/>
        <v>-</v>
      </c>
      <c r="AB1959" s="63" t="str">
        <f t="shared" si="634"/>
        <v>-</v>
      </c>
      <c r="AC1959" s="63">
        <f>IF(ISBLANK($C1959),0,VLOOKUP($C1959,Listen!$A$2:$C$45,2,FALSE))</f>
        <v>0</v>
      </c>
      <c r="AD1959" s="63">
        <f>IF(ISBLANK($C1959),0,VLOOKUP($C1959,Listen!$A$2:$C$45,3,FALSE))</f>
        <v>0</v>
      </c>
      <c r="AE1959" s="49">
        <f t="shared" si="635"/>
        <v>0</v>
      </c>
      <c r="AF1959" s="49">
        <f t="shared" si="635"/>
        <v>0</v>
      </c>
      <c r="AG1959" s="49">
        <f>IFERROR(IF(OR($V1959&lt;&gt;"Ja",VLOOKUP($C1959,Listen!$A$2:$F$45,5,0)="Nein",D1959&lt;IF(C1959="LNG Anbindungsanlagen gemäß separater Festlegung",2022,2023)),$AC1959,$AA1959),0)</f>
        <v>0</v>
      </c>
      <c r="AH1959" s="49">
        <f>IFERROR(IF(OR($V1959&lt;&gt;"Ja",VLOOKUP($C1959,Listen!$A$2:$F$45,5,0)="Nein",D1959&lt;IF(C1959="LNG Anbindungsanlagen gemäß separater Festlegung",2022,2023)),$AC1959,$AA1959),0)</f>
        <v>0</v>
      </c>
      <c r="AI1959" s="49">
        <f>IFERROR(IF(OR($W1959&lt;&gt;"Ja",VLOOKUP($C1959,Listen!$A$2:$F$45,6,0)="Nein"),$AC1959,$AB1959),0)</f>
        <v>0</v>
      </c>
      <c r="AJ1959" s="49">
        <f>IFERROR(IF(OR($W1959&lt;&gt;"Ja",VLOOKUP($C1959,Listen!$A$2:$F$45,6,0)="Nein"),$AC1959,$AB1959),0)</f>
        <v>0</v>
      </c>
      <c r="AK1959" s="49">
        <f>IFERROR(IF(OR($W1959&lt;&gt;"Ja",VLOOKUP($C1959,Listen!$A$2:$F$45,6,0)="Nein"),$AC1959,$AB1959),0)</f>
        <v>0</v>
      </c>
      <c r="AL1959" s="51">
        <f t="shared" si="636"/>
        <v>0</v>
      </c>
      <c r="AM1959" s="296">
        <f>IFERROR(IF(VLOOKUP($C1959,Listen!$A$2:$F$45,6,0)="Ja",MAX(BC1959:BD1959),D_SAV!$BC1959),0)</f>
        <v>0</v>
      </c>
      <c r="AN1959" s="51">
        <f t="shared" si="637"/>
        <v>0</v>
      </c>
      <c r="AP1959" s="304">
        <f t="shared" si="638"/>
        <v>0</v>
      </c>
      <c r="AQ1959" s="304">
        <f t="shared" si="639"/>
        <v>0</v>
      </c>
      <c r="AR1959" s="304">
        <f t="shared" si="640"/>
        <v>0</v>
      </c>
      <c r="AS1959" s="304">
        <f t="shared" si="641"/>
        <v>0</v>
      </c>
      <c r="AT1959" s="304">
        <f t="shared" si="642"/>
        <v>0</v>
      </c>
      <c r="AU1959" s="304">
        <f t="shared" si="643"/>
        <v>0</v>
      </c>
      <c r="AV1959" s="304">
        <f t="shared" si="644"/>
        <v>0</v>
      </c>
      <c r="AW1959" s="304">
        <f t="shared" si="645"/>
        <v>0</v>
      </c>
      <c r="AX1959" s="304">
        <f t="shared" si="646"/>
        <v>0</v>
      </c>
      <c r="AY1959" s="304">
        <f t="shared" si="647"/>
        <v>0</v>
      </c>
      <c r="AZ1959" s="304">
        <f t="shared" si="648"/>
        <v>0</v>
      </c>
      <c r="BA1959" s="304">
        <f t="shared" si="649"/>
        <v>0</v>
      </c>
      <c r="BB1959" s="304">
        <f t="shared" si="650"/>
        <v>0</v>
      </c>
      <c r="BC1959" s="304">
        <f t="shared" si="651"/>
        <v>0</v>
      </c>
      <c r="BD1959" s="304">
        <f t="shared" si="652"/>
        <v>0</v>
      </c>
      <c r="BE1959" s="304">
        <f>IFERROR(IF(VLOOKUP($C1959,Listen!$A$2:$F$45,6,0)="Ja",BB1959-MAX(BC1959:BD1959),BB1959-BC1959),0)</f>
        <v>0</v>
      </c>
    </row>
    <row r="1960" spans="1:57" x14ac:dyDescent="0.25">
      <c r="A1960" s="320" t="str">
        <f>IF(AND(D1960&lt;&gt;0,C1960&lt;&gt;0,E1960&lt;&gt;0),IF(B1960&lt;&gt;0,CONCATENATE(B1960,"-AGr",VLOOKUP(C1960,Listen!$A$2:$D$45,4,FALSE),"-",D1960,"-",E1960,),CONCATENATE("AGr",VLOOKUP(C1960,Listen!$A$2:$D$45,4,FALSE),"-",D1960,"-",E1960)),"keine vollständige ID")</f>
        <v>keine vollständige ID</v>
      </c>
      <c r="B1960" s="301"/>
      <c r="C1960" s="287"/>
      <c r="D1960" s="34"/>
      <c r="E1960" s="306"/>
      <c r="F1960" s="116"/>
      <c r="G1960" s="17"/>
      <c r="H1960" s="17"/>
      <c r="I1960" s="17"/>
      <c r="J1960" s="17"/>
      <c r="K1960" s="17"/>
      <c r="L1960" s="17"/>
      <c r="M1960" s="17"/>
      <c r="N1960" s="17"/>
      <c r="O1960" s="116"/>
      <c r="P1960" s="117">
        <f>IF(D1960&gt;A_Stammdaten!$B$12,0,SUM(G1960,H1960,J1960,L1960:M1960)-SUM(I1960,K1960,N1960:O1960))</f>
        <v>0</v>
      </c>
      <c r="Q1960" s="17"/>
      <c r="R1960" s="17"/>
      <c r="S1960" s="17"/>
      <c r="T1960" s="17"/>
      <c r="U1960" s="62">
        <f t="shared" si="632"/>
        <v>0</v>
      </c>
      <c r="V1960" s="34"/>
      <c r="W1960" s="34"/>
      <c r="X1960" s="34"/>
      <c r="Y1960" s="34"/>
      <c r="Z1960" s="34"/>
      <c r="AA1960" s="63" t="str">
        <f t="shared" si="633"/>
        <v>-</v>
      </c>
      <c r="AB1960" s="63" t="str">
        <f t="shared" si="634"/>
        <v>-</v>
      </c>
      <c r="AC1960" s="63">
        <f>IF(ISBLANK($C1960),0,VLOOKUP($C1960,Listen!$A$2:$C$45,2,FALSE))</f>
        <v>0</v>
      </c>
      <c r="AD1960" s="63">
        <f>IF(ISBLANK($C1960),0,VLOOKUP($C1960,Listen!$A$2:$C$45,3,FALSE))</f>
        <v>0</v>
      </c>
      <c r="AE1960" s="49">
        <f t="shared" si="635"/>
        <v>0</v>
      </c>
      <c r="AF1960" s="49">
        <f t="shared" si="635"/>
        <v>0</v>
      </c>
      <c r="AG1960" s="49">
        <f>IFERROR(IF(OR($V1960&lt;&gt;"Ja",VLOOKUP($C1960,Listen!$A$2:$F$45,5,0)="Nein",D1960&lt;IF(C1960="LNG Anbindungsanlagen gemäß separater Festlegung",2022,2023)),$AC1960,$AA1960),0)</f>
        <v>0</v>
      </c>
      <c r="AH1960" s="49">
        <f>IFERROR(IF(OR($V1960&lt;&gt;"Ja",VLOOKUP($C1960,Listen!$A$2:$F$45,5,0)="Nein",D1960&lt;IF(C1960="LNG Anbindungsanlagen gemäß separater Festlegung",2022,2023)),$AC1960,$AA1960),0)</f>
        <v>0</v>
      </c>
      <c r="AI1960" s="49">
        <f>IFERROR(IF(OR($W1960&lt;&gt;"Ja",VLOOKUP($C1960,Listen!$A$2:$F$45,6,0)="Nein"),$AC1960,$AB1960),0)</f>
        <v>0</v>
      </c>
      <c r="AJ1960" s="49">
        <f>IFERROR(IF(OR($W1960&lt;&gt;"Ja",VLOOKUP($C1960,Listen!$A$2:$F$45,6,0)="Nein"),$AC1960,$AB1960),0)</f>
        <v>0</v>
      </c>
      <c r="AK1960" s="49">
        <f>IFERROR(IF(OR($W1960&lt;&gt;"Ja",VLOOKUP($C1960,Listen!$A$2:$F$45,6,0)="Nein"),$AC1960,$AB1960),0)</f>
        <v>0</v>
      </c>
      <c r="AL1960" s="51">
        <f t="shared" si="636"/>
        <v>0</v>
      </c>
      <c r="AM1960" s="296">
        <f>IFERROR(IF(VLOOKUP($C1960,Listen!$A$2:$F$45,6,0)="Ja",MAX(BC1960:BD1960),D_SAV!$BC1960),0)</f>
        <v>0</v>
      </c>
      <c r="AN1960" s="51">
        <f t="shared" si="637"/>
        <v>0</v>
      </c>
      <c r="AP1960" s="304">
        <f t="shared" si="638"/>
        <v>0</v>
      </c>
      <c r="AQ1960" s="304">
        <f t="shared" si="639"/>
        <v>0</v>
      </c>
      <c r="AR1960" s="304">
        <f t="shared" si="640"/>
        <v>0</v>
      </c>
      <c r="AS1960" s="304">
        <f t="shared" si="641"/>
        <v>0</v>
      </c>
      <c r="AT1960" s="304">
        <f t="shared" si="642"/>
        <v>0</v>
      </c>
      <c r="AU1960" s="304">
        <f t="shared" si="643"/>
        <v>0</v>
      </c>
      <c r="AV1960" s="304">
        <f t="shared" si="644"/>
        <v>0</v>
      </c>
      <c r="AW1960" s="304">
        <f t="shared" si="645"/>
        <v>0</v>
      </c>
      <c r="AX1960" s="304">
        <f t="shared" si="646"/>
        <v>0</v>
      </c>
      <c r="AY1960" s="304">
        <f t="shared" si="647"/>
        <v>0</v>
      </c>
      <c r="AZ1960" s="304">
        <f t="shared" si="648"/>
        <v>0</v>
      </c>
      <c r="BA1960" s="304">
        <f t="shared" si="649"/>
        <v>0</v>
      </c>
      <c r="BB1960" s="304">
        <f t="shared" si="650"/>
        <v>0</v>
      </c>
      <c r="BC1960" s="304">
        <f t="shared" si="651"/>
        <v>0</v>
      </c>
      <c r="BD1960" s="304">
        <f t="shared" si="652"/>
        <v>0</v>
      </c>
      <c r="BE1960" s="304">
        <f>IFERROR(IF(VLOOKUP($C1960,Listen!$A$2:$F$45,6,0)="Ja",BB1960-MAX(BC1960:BD1960),BB1960-BC1960),0)</f>
        <v>0</v>
      </c>
    </row>
    <row r="1961" spans="1:57" x14ac:dyDescent="0.25">
      <c r="A1961" s="320" t="str">
        <f>IF(AND(D1961&lt;&gt;0,C1961&lt;&gt;0,E1961&lt;&gt;0),IF(B1961&lt;&gt;0,CONCATENATE(B1961,"-AGr",VLOOKUP(C1961,Listen!$A$2:$D$45,4,FALSE),"-",D1961,"-",E1961,),CONCATENATE("AGr",VLOOKUP(C1961,Listen!$A$2:$D$45,4,FALSE),"-",D1961,"-",E1961)),"keine vollständige ID")</f>
        <v>keine vollständige ID</v>
      </c>
      <c r="B1961" s="301"/>
      <c r="C1961" s="287"/>
      <c r="D1961" s="34"/>
      <c r="E1961" s="306"/>
      <c r="F1961" s="116"/>
      <c r="G1961" s="17"/>
      <c r="H1961" s="17"/>
      <c r="I1961" s="17"/>
      <c r="J1961" s="17"/>
      <c r="K1961" s="17"/>
      <c r="L1961" s="17"/>
      <c r="M1961" s="17"/>
      <c r="N1961" s="17"/>
      <c r="O1961" s="116"/>
      <c r="P1961" s="117">
        <f>IF(D1961&gt;A_Stammdaten!$B$12,0,SUM(G1961,H1961,J1961,L1961:M1961)-SUM(I1961,K1961,N1961:O1961))</f>
        <v>0</v>
      </c>
      <c r="Q1961" s="17"/>
      <c r="R1961" s="17"/>
      <c r="S1961" s="17"/>
      <c r="T1961" s="17"/>
      <c r="U1961" s="62">
        <f t="shared" si="632"/>
        <v>0</v>
      </c>
      <c r="V1961" s="34"/>
      <c r="W1961" s="34"/>
      <c r="X1961" s="34"/>
      <c r="Y1961" s="34"/>
      <c r="Z1961" s="34"/>
      <c r="AA1961" s="63" t="str">
        <f t="shared" si="633"/>
        <v>-</v>
      </c>
      <c r="AB1961" s="63" t="str">
        <f t="shared" si="634"/>
        <v>-</v>
      </c>
      <c r="AC1961" s="63">
        <f>IF(ISBLANK($C1961),0,VLOOKUP($C1961,Listen!$A$2:$C$45,2,FALSE))</f>
        <v>0</v>
      </c>
      <c r="AD1961" s="63">
        <f>IF(ISBLANK($C1961),0,VLOOKUP($C1961,Listen!$A$2:$C$45,3,FALSE))</f>
        <v>0</v>
      </c>
      <c r="AE1961" s="49">
        <f t="shared" si="635"/>
        <v>0</v>
      </c>
      <c r="AF1961" s="49">
        <f t="shared" si="635"/>
        <v>0</v>
      </c>
      <c r="AG1961" s="49">
        <f>IFERROR(IF(OR($V1961&lt;&gt;"Ja",VLOOKUP($C1961,Listen!$A$2:$F$45,5,0)="Nein",D1961&lt;IF(C1961="LNG Anbindungsanlagen gemäß separater Festlegung",2022,2023)),$AC1961,$AA1961),0)</f>
        <v>0</v>
      </c>
      <c r="AH1961" s="49">
        <f>IFERROR(IF(OR($V1961&lt;&gt;"Ja",VLOOKUP($C1961,Listen!$A$2:$F$45,5,0)="Nein",D1961&lt;IF(C1961="LNG Anbindungsanlagen gemäß separater Festlegung",2022,2023)),$AC1961,$AA1961),0)</f>
        <v>0</v>
      </c>
      <c r="AI1961" s="49">
        <f>IFERROR(IF(OR($W1961&lt;&gt;"Ja",VLOOKUP($C1961,Listen!$A$2:$F$45,6,0)="Nein"),$AC1961,$AB1961),0)</f>
        <v>0</v>
      </c>
      <c r="AJ1961" s="49">
        <f>IFERROR(IF(OR($W1961&lt;&gt;"Ja",VLOOKUP($C1961,Listen!$A$2:$F$45,6,0)="Nein"),$AC1961,$AB1961),0)</f>
        <v>0</v>
      </c>
      <c r="AK1961" s="49">
        <f>IFERROR(IF(OR($W1961&lt;&gt;"Ja",VLOOKUP($C1961,Listen!$A$2:$F$45,6,0)="Nein"),$AC1961,$AB1961),0)</f>
        <v>0</v>
      </c>
      <c r="AL1961" s="51">
        <f t="shared" si="636"/>
        <v>0</v>
      </c>
      <c r="AM1961" s="296">
        <f>IFERROR(IF(VLOOKUP($C1961,Listen!$A$2:$F$45,6,0)="Ja",MAX(BC1961:BD1961),D_SAV!$BC1961),0)</f>
        <v>0</v>
      </c>
      <c r="AN1961" s="51">
        <f t="shared" si="637"/>
        <v>0</v>
      </c>
      <c r="AP1961" s="304">
        <f t="shared" si="638"/>
        <v>0</v>
      </c>
      <c r="AQ1961" s="304">
        <f t="shared" si="639"/>
        <v>0</v>
      </c>
      <c r="AR1961" s="304">
        <f t="shared" si="640"/>
        <v>0</v>
      </c>
      <c r="AS1961" s="304">
        <f t="shared" si="641"/>
        <v>0</v>
      </c>
      <c r="AT1961" s="304">
        <f t="shared" si="642"/>
        <v>0</v>
      </c>
      <c r="AU1961" s="304">
        <f t="shared" si="643"/>
        <v>0</v>
      </c>
      <c r="AV1961" s="304">
        <f t="shared" si="644"/>
        <v>0</v>
      </c>
      <c r="AW1961" s="304">
        <f t="shared" si="645"/>
        <v>0</v>
      </c>
      <c r="AX1961" s="304">
        <f t="shared" si="646"/>
        <v>0</v>
      </c>
      <c r="AY1961" s="304">
        <f t="shared" si="647"/>
        <v>0</v>
      </c>
      <c r="AZ1961" s="304">
        <f t="shared" si="648"/>
        <v>0</v>
      </c>
      <c r="BA1961" s="304">
        <f t="shared" si="649"/>
        <v>0</v>
      </c>
      <c r="BB1961" s="304">
        <f t="shared" si="650"/>
        <v>0</v>
      </c>
      <c r="BC1961" s="304">
        <f t="shared" si="651"/>
        <v>0</v>
      </c>
      <c r="BD1961" s="304">
        <f t="shared" si="652"/>
        <v>0</v>
      </c>
      <c r="BE1961" s="304">
        <f>IFERROR(IF(VLOOKUP($C1961,Listen!$A$2:$F$45,6,0)="Ja",BB1961-MAX(BC1961:BD1961),BB1961-BC1961),0)</f>
        <v>0</v>
      </c>
    </row>
    <row r="1962" spans="1:57" x14ac:dyDescent="0.25">
      <c r="A1962" s="320" t="str">
        <f>IF(AND(D1962&lt;&gt;0,C1962&lt;&gt;0,E1962&lt;&gt;0),IF(B1962&lt;&gt;0,CONCATENATE(B1962,"-AGr",VLOOKUP(C1962,Listen!$A$2:$D$45,4,FALSE),"-",D1962,"-",E1962,),CONCATENATE("AGr",VLOOKUP(C1962,Listen!$A$2:$D$45,4,FALSE),"-",D1962,"-",E1962)),"keine vollständige ID")</f>
        <v>keine vollständige ID</v>
      </c>
      <c r="B1962" s="301"/>
      <c r="C1962" s="287"/>
      <c r="D1962" s="34"/>
      <c r="E1962" s="306"/>
      <c r="F1962" s="116"/>
      <c r="G1962" s="17"/>
      <c r="H1962" s="17"/>
      <c r="I1962" s="17"/>
      <c r="J1962" s="17"/>
      <c r="K1962" s="17"/>
      <c r="L1962" s="17"/>
      <c r="M1962" s="17"/>
      <c r="N1962" s="17"/>
      <c r="O1962" s="116"/>
      <c r="P1962" s="117">
        <f>IF(D1962&gt;A_Stammdaten!$B$12,0,SUM(G1962,H1962,J1962,L1962:M1962)-SUM(I1962,K1962,N1962:O1962))</f>
        <v>0</v>
      </c>
      <c r="Q1962" s="17"/>
      <c r="R1962" s="17"/>
      <c r="S1962" s="17"/>
      <c r="T1962" s="17"/>
      <c r="U1962" s="62">
        <f t="shared" si="632"/>
        <v>0</v>
      </c>
      <c r="V1962" s="34"/>
      <c r="W1962" s="34"/>
      <c r="X1962" s="34"/>
      <c r="Y1962" s="34"/>
      <c r="Z1962" s="34"/>
      <c r="AA1962" s="63" t="str">
        <f t="shared" si="633"/>
        <v>-</v>
      </c>
      <c r="AB1962" s="63" t="str">
        <f t="shared" si="634"/>
        <v>-</v>
      </c>
      <c r="AC1962" s="63">
        <f>IF(ISBLANK($C1962),0,VLOOKUP($C1962,Listen!$A$2:$C$45,2,FALSE))</f>
        <v>0</v>
      </c>
      <c r="AD1962" s="63">
        <f>IF(ISBLANK($C1962),0,VLOOKUP($C1962,Listen!$A$2:$C$45,3,FALSE))</f>
        <v>0</v>
      </c>
      <c r="AE1962" s="49">
        <f t="shared" si="635"/>
        <v>0</v>
      </c>
      <c r="AF1962" s="49">
        <f t="shared" si="635"/>
        <v>0</v>
      </c>
      <c r="AG1962" s="49">
        <f>IFERROR(IF(OR($V1962&lt;&gt;"Ja",VLOOKUP($C1962,Listen!$A$2:$F$45,5,0)="Nein",D1962&lt;IF(C1962="LNG Anbindungsanlagen gemäß separater Festlegung",2022,2023)),$AC1962,$AA1962),0)</f>
        <v>0</v>
      </c>
      <c r="AH1962" s="49">
        <f>IFERROR(IF(OR($V1962&lt;&gt;"Ja",VLOOKUP($C1962,Listen!$A$2:$F$45,5,0)="Nein",D1962&lt;IF(C1962="LNG Anbindungsanlagen gemäß separater Festlegung",2022,2023)),$AC1962,$AA1962),0)</f>
        <v>0</v>
      </c>
      <c r="AI1962" s="49">
        <f>IFERROR(IF(OR($W1962&lt;&gt;"Ja",VLOOKUP($C1962,Listen!$A$2:$F$45,6,0)="Nein"),$AC1962,$AB1962),0)</f>
        <v>0</v>
      </c>
      <c r="AJ1962" s="49">
        <f>IFERROR(IF(OR($W1962&lt;&gt;"Ja",VLOOKUP($C1962,Listen!$A$2:$F$45,6,0)="Nein"),$AC1962,$AB1962),0)</f>
        <v>0</v>
      </c>
      <c r="AK1962" s="49">
        <f>IFERROR(IF(OR($W1962&lt;&gt;"Ja",VLOOKUP($C1962,Listen!$A$2:$F$45,6,0)="Nein"),$AC1962,$AB1962),0)</f>
        <v>0</v>
      </c>
      <c r="AL1962" s="51">
        <f t="shared" si="636"/>
        <v>0</v>
      </c>
      <c r="AM1962" s="296">
        <f>IFERROR(IF(VLOOKUP($C1962,Listen!$A$2:$F$45,6,0)="Ja",MAX(BC1962:BD1962),D_SAV!$BC1962),0)</f>
        <v>0</v>
      </c>
      <c r="AN1962" s="51">
        <f t="shared" si="637"/>
        <v>0</v>
      </c>
      <c r="AP1962" s="304">
        <f t="shared" si="638"/>
        <v>0</v>
      </c>
      <c r="AQ1962" s="304">
        <f t="shared" si="639"/>
        <v>0</v>
      </c>
      <c r="AR1962" s="304">
        <f t="shared" si="640"/>
        <v>0</v>
      </c>
      <c r="AS1962" s="304">
        <f t="shared" si="641"/>
        <v>0</v>
      </c>
      <c r="AT1962" s="304">
        <f t="shared" si="642"/>
        <v>0</v>
      </c>
      <c r="AU1962" s="304">
        <f t="shared" si="643"/>
        <v>0</v>
      </c>
      <c r="AV1962" s="304">
        <f t="shared" si="644"/>
        <v>0</v>
      </c>
      <c r="AW1962" s="304">
        <f t="shared" si="645"/>
        <v>0</v>
      </c>
      <c r="AX1962" s="304">
        <f t="shared" si="646"/>
        <v>0</v>
      </c>
      <c r="AY1962" s="304">
        <f t="shared" si="647"/>
        <v>0</v>
      </c>
      <c r="AZ1962" s="304">
        <f t="shared" si="648"/>
        <v>0</v>
      </c>
      <c r="BA1962" s="304">
        <f t="shared" si="649"/>
        <v>0</v>
      </c>
      <c r="BB1962" s="304">
        <f t="shared" si="650"/>
        <v>0</v>
      </c>
      <c r="BC1962" s="304">
        <f t="shared" si="651"/>
        <v>0</v>
      </c>
      <c r="BD1962" s="304">
        <f t="shared" si="652"/>
        <v>0</v>
      </c>
      <c r="BE1962" s="304">
        <f>IFERROR(IF(VLOOKUP($C1962,Listen!$A$2:$F$45,6,0)="Ja",BB1962-MAX(BC1962:BD1962),BB1962-BC1962),0)</f>
        <v>0</v>
      </c>
    </row>
    <row r="1963" spans="1:57" x14ac:dyDescent="0.25">
      <c r="A1963" s="320" t="str">
        <f>IF(AND(D1963&lt;&gt;0,C1963&lt;&gt;0,E1963&lt;&gt;0),IF(B1963&lt;&gt;0,CONCATENATE(B1963,"-AGr",VLOOKUP(C1963,Listen!$A$2:$D$45,4,FALSE),"-",D1963,"-",E1963,),CONCATENATE("AGr",VLOOKUP(C1963,Listen!$A$2:$D$45,4,FALSE),"-",D1963,"-",E1963)),"keine vollständige ID")</f>
        <v>keine vollständige ID</v>
      </c>
      <c r="B1963" s="301"/>
      <c r="C1963" s="287"/>
      <c r="D1963" s="34"/>
      <c r="E1963" s="306"/>
      <c r="F1963" s="116"/>
      <c r="G1963" s="17"/>
      <c r="H1963" s="17"/>
      <c r="I1963" s="17"/>
      <c r="J1963" s="17"/>
      <c r="K1963" s="17"/>
      <c r="L1963" s="17"/>
      <c r="M1963" s="17"/>
      <c r="N1963" s="17"/>
      <c r="O1963" s="116"/>
      <c r="P1963" s="117">
        <f>IF(D1963&gt;A_Stammdaten!$B$12,0,SUM(G1963,H1963,J1963,L1963:M1963)-SUM(I1963,K1963,N1963:O1963))</f>
        <v>0</v>
      </c>
      <c r="Q1963" s="17"/>
      <c r="R1963" s="17"/>
      <c r="S1963" s="17"/>
      <c r="T1963" s="17"/>
      <c r="U1963" s="62">
        <f t="shared" si="632"/>
        <v>0</v>
      </c>
      <c r="V1963" s="34"/>
      <c r="W1963" s="34"/>
      <c r="X1963" s="34"/>
      <c r="Y1963" s="34"/>
      <c r="Z1963" s="34"/>
      <c r="AA1963" s="63" t="str">
        <f t="shared" si="633"/>
        <v>-</v>
      </c>
      <c r="AB1963" s="63" t="str">
        <f t="shared" si="634"/>
        <v>-</v>
      </c>
      <c r="AC1963" s="63">
        <f>IF(ISBLANK($C1963),0,VLOOKUP($C1963,Listen!$A$2:$C$45,2,FALSE))</f>
        <v>0</v>
      </c>
      <c r="AD1963" s="63">
        <f>IF(ISBLANK($C1963),0,VLOOKUP($C1963,Listen!$A$2:$C$45,3,FALSE))</f>
        <v>0</v>
      </c>
      <c r="AE1963" s="49">
        <f t="shared" si="635"/>
        <v>0</v>
      </c>
      <c r="AF1963" s="49">
        <f t="shared" si="635"/>
        <v>0</v>
      </c>
      <c r="AG1963" s="49">
        <f>IFERROR(IF(OR($V1963&lt;&gt;"Ja",VLOOKUP($C1963,Listen!$A$2:$F$45,5,0)="Nein",D1963&lt;IF(C1963="LNG Anbindungsanlagen gemäß separater Festlegung",2022,2023)),$AC1963,$AA1963),0)</f>
        <v>0</v>
      </c>
      <c r="AH1963" s="49">
        <f>IFERROR(IF(OR($V1963&lt;&gt;"Ja",VLOOKUP($C1963,Listen!$A$2:$F$45,5,0)="Nein",D1963&lt;IF(C1963="LNG Anbindungsanlagen gemäß separater Festlegung",2022,2023)),$AC1963,$AA1963),0)</f>
        <v>0</v>
      </c>
      <c r="AI1963" s="49">
        <f>IFERROR(IF(OR($W1963&lt;&gt;"Ja",VLOOKUP($C1963,Listen!$A$2:$F$45,6,0)="Nein"),$AC1963,$AB1963),0)</f>
        <v>0</v>
      </c>
      <c r="AJ1963" s="49">
        <f>IFERROR(IF(OR($W1963&lt;&gt;"Ja",VLOOKUP($C1963,Listen!$A$2:$F$45,6,0)="Nein"),$AC1963,$AB1963),0)</f>
        <v>0</v>
      </c>
      <c r="AK1963" s="49">
        <f>IFERROR(IF(OR($W1963&lt;&gt;"Ja",VLOOKUP($C1963,Listen!$A$2:$F$45,6,0)="Nein"),$AC1963,$AB1963),0)</f>
        <v>0</v>
      </c>
      <c r="AL1963" s="51">
        <f t="shared" si="636"/>
        <v>0</v>
      </c>
      <c r="AM1963" s="296">
        <f>IFERROR(IF(VLOOKUP($C1963,Listen!$A$2:$F$45,6,0)="Ja",MAX(BC1963:BD1963),D_SAV!$BC1963),0)</f>
        <v>0</v>
      </c>
      <c r="AN1963" s="51">
        <f t="shared" si="637"/>
        <v>0</v>
      </c>
      <c r="AP1963" s="304">
        <f t="shared" si="638"/>
        <v>0</v>
      </c>
      <c r="AQ1963" s="304">
        <f t="shared" si="639"/>
        <v>0</v>
      </c>
      <c r="AR1963" s="304">
        <f t="shared" si="640"/>
        <v>0</v>
      </c>
      <c r="AS1963" s="304">
        <f t="shared" si="641"/>
        <v>0</v>
      </c>
      <c r="AT1963" s="304">
        <f t="shared" si="642"/>
        <v>0</v>
      </c>
      <c r="AU1963" s="304">
        <f t="shared" si="643"/>
        <v>0</v>
      </c>
      <c r="AV1963" s="304">
        <f t="shared" si="644"/>
        <v>0</v>
      </c>
      <c r="AW1963" s="304">
        <f t="shared" si="645"/>
        <v>0</v>
      </c>
      <c r="AX1963" s="304">
        <f t="shared" si="646"/>
        <v>0</v>
      </c>
      <c r="AY1963" s="304">
        <f t="shared" si="647"/>
        <v>0</v>
      </c>
      <c r="AZ1963" s="304">
        <f t="shared" si="648"/>
        <v>0</v>
      </c>
      <c r="BA1963" s="304">
        <f t="shared" si="649"/>
        <v>0</v>
      </c>
      <c r="BB1963" s="304">
        <f t="shared" si="650"/>
        <v>0</v>
      </c>
      <c r="BC1963" s="304">
        <f t="shared" si="651"/>
        <v>0</v>
      </c>
      <c r="BD1963" s="304">
        <f t="shared" si="652"/>
        <v>0</v>
      </c>
      <c r="BE1963" s="304">
        <f>IFERROR(IF(VLOOKUP($C1963,Listen!$A$2:$F$45,6,0)="Ja",BB1963-MAX(BC1963:BD1963),BB1963-BC1963),0)</f>
        <v>0</v>
      </c>
    </row>
    <row r="1964" spans="1:57" x14ac:dyDescent="0.25">
      <c r="A1964" s="320" t="str">
        <f>IF(AND(D1964&lt;&gt;0,C1964&lt;&gt;0,E1964&lt;&gt;0),IF(B1964&lt;&gt;0,CONCATENATE(B1964,"-AGr",VLOOKUP(C1964,Listen!$A$2:$D$45,4,FALSE),"-",D1964,"-",E1964,),CONCATENATE("AGr",VLOOKUP(C1964,Listen!$A$2:$D$45,4,FALSE),"-",D1964,"-",E1964)),"keine vollständige ID")</f>
        <v>keine vollständige ID</v>
      </c>
      <c r="B1964" s="301"/>
      <c r="C1964" s="287"/>
      <c r="D1964" s="34"/>
      <c r="E1964" s="306"/>
      <c r="F1964" s="116"/>
      <c r="G1964" s="17"/>
      <c r="H1964" s="17"/>
      <c r="I1964" s="17"/>
      <c r="J1964" s="17"/>
      <c r="K1964" s="17"/>
      <c r="L1964" s="17"/>
      <c r="M1964" s="17"/>
      <c r="N1964" s="17"/>
      <c r="O1964" s="116"/>
      <c r="P1964" s="117">
        <f>IF(D1964&gt;A_Stammdaten!$B$12,0,SUM(G1964,H1964,J1964,L1964:M1964)-SUM(I1964,K1964,N1964:O1964))</f>
        <v>0</v>
      </c>
      <c r="Q1964" s="17"/>
      <c r="R1964" s="17"/>
      <c r="S1964" s="17"/>
      <c r="T1964" s="17"/>
      <c r="U1964" s="62">
        <f t="shared" si="632"/>
        <v>0</v>
      </c>
      <c r="V1964" s="34"/>
      <c r="W1964" s="34"/>
      <c r="X1964" s="34"/>
      <c r="Y1964" s="34"/>
      <c r="Z1964" s="34"/>
      <c r="AA1964" s="63" t="str">
        <f t="shared" si="633"/>
        <v>-</v>
      </c>
      <c r="AB1964" s="63" t="str">
        <f t="shared" si="634"/>
        <v>-</v>
      </c>
      <c r="AC1964" s="63">
        <f>IF(ISBLANK($C1964),0,VLOOKUP($C1964,Listen!$A$2:$C$45,2,FALSE))</f>
        <v>0</v>
      </c>
      <c r="AD1964" s="63">
        <f>IF(ISBLANK($C1964),0,VLOOKUP($C1964,Listen!$A$2:$C$45,3,FALSE))</f>
        <v>0</v>
      </c>
      <c r="AE1964" s="49">
        <f t="shared" si="635"/>
        <v>0</v>
      </c>
      <c r="AF1964" s="49">
        <f t="shared" si="635"/>
        <v>0</v>
      </c>
      <c r="AG1964" s="49">
        <f>IFERROR(IF(OR($V1964&lt;&gt;"Ja",VLOOKUP($C1964,Listen!$A$2:$F$45,5,0)="Nein",D1964&lt;IF(C1964="LNG Anbindungsanlagen gemäß separater Festlegung",2022,2023)),$AC1964,$AA1964),0)</f>
        <v>0</v>
      </c>
      <c r="AH1964" s="49">
        <f>IFERROR(IF(OR($V1964&lt;&gt;"Ja",VLOOKUP($C1964,Listen!$A$2:$F$45,5,0)="Nein",D1964&lt;IF(C1964="LNG Anbindungsanlagen gemäß separater Festlegung",2022,2023)),$AC1964,$AA1964),0)</f>
        <v>0</v>
      </c>
      <c r="AI1964" s="49">
        <f>IFERROR(IF(OR($W1964&lt;&gt;"Ja",VLOOKUP($C1964,Listen!$A$2:$F$45,6,0)="Nein"),$AC1964,$AB1964),0)</f>
        <v>0</v>
      </c>
      <c r="AJ1964" s="49">
        <f>IFERROR(IF(OR($W1964&lt;&gt;"Ja",VLOOKUP($C1964,Listen!$A$2:$F$45,6,0)="Nein"),$AC1964,$AB1964),0)</f>
        <v>0</v>
      </c>
      <c r="AK1964" s="49">
        <f>IFERROR(IF(OR($W1964&lt;&gt;"Ja",VLOOKUP($C1964,Listen!$A$2:$F$45,6,0)="Nein"),$AC1964,$AB1964),0)</f>
        <v>0</v>
      </c>
      <c r="AL1964" s="51">
        <f t="shared" si="636"/>
        <v>0</v>
      </c>
      <c r="AM1964" s="296">
        <f>IFERROR(IF(VLOOKUP($C1964,Listen!$A$2:$F$45,6,0)="Ja",MAX(BC1964:BD1964),D_SAV!$BC1964),0)</f>
        <v>0</v>
      </c>
      <c r="AN1964" s="51">
        <f t="shared" si="637"/>
        <v>0</v>
      </c>
      <c r="AP1964" s="304">
        <f t="shared" si="638"/>
        <v>0</v>
      </c>
      <c r="AQ1964" s="304">
        <f t="shared" si="639"/>
        <v>0</v>
      </c>
      <c r="AR1964" s="304">
        <f t="shared" si="640"/>
        <v>0</v>
      </c>
      <c r="AS1964" s="304">
        <f t="shared" si="641"/>
        <v>0</v>
      </c>
      <c r="AT1964" s="304">
        <f t="shared" si="642"/>
        <v>0</v>
      </c>
      <c r="AU1964" s="304">
        <f t="shared" si="643"/>
        <v>0</v>
      </c>
      <c r="AV1964" s="304">
        <f t="shared" si="644"/>
        <v>0</v>
      </c>
      <c r="AW1964" s="304">
        <f t="shared" si="645"/>
        <v>0</v>
      </c>
      <c r="AX1964" s="304">
        <f t="shared" si="646"/>
        <v>0</v>
      </c>
      <c r="AY1964" s="304">
        <f t="shared" si="647"/>
        <v>0</v>
      </c>
      <c r="AZ1964" s="304">
        <f t="shared" si="648"/>
        <v>0</v>
      </c>
      <c r="BA1964" s="304">
        <f t="shared" si="649"/>
        <v>0</v>
      </c>
      <c r="BB1964" s="304">
        <f t="shared" si="650"/>
        <v>0</v>
      </c>
      <c r="BC1964" s="304">
        <f t="shared" si="651"/>
        <v>0</v>
      </c>
      <c r="BD1964" s="304">
        <f t="shared" si="652"/>
        <v>0</v>
      </c>
      <c r="BE1964" s="304">
        <f>IFERROR(IF(VLOOKUP($C1964,Listen!$A$2:$F$45,6,0)="Ja",BB1964-MAX(BC1964:BD1964),BB1964-BC1964),0)</f>
        <v>0</v>
      </c>
    </row>
    <row r="1965" spans="1:57" x14ac:dyDescent="0.25">
      <c r="A1965" s="320" t="str">
        <f>IF(AND(D1965&lt;&gt;0,C1965&lt;&gt;0,E1965&lt;&gt;0),IF(B1965&lt;&gt;0,CONCATENATE(B1965,"-AGr",VLOOKUP(C1965,Listen!$A$2:$D$45,4,FALSE),"-",D1965,"-",E1965,),CONCATENATE("AGr",VLOOKUP(C1965,Listen!$A$2:$D$45,4,FALSE),"-",D1965,"-",E1965)),"keine vollständige ID")</f>
        <v>keine vollständige ID</v>
      </c>
      <c r="B1965" s="301"/>
      <c r="C1965" s="287"/>
      <c r="D1965" s="34"/>
      <c r="E1965" s="306"/>
      <c r="F1965" s="116"/>
      <c r="G1965" s="17"/>
      <c r="H1965" s="17"/>
      <c r="I1965" s="17"/>
      <c r="J1965" s="17"/>
      <c r="K1965" s="17"/>
      <c r="L1965" s="17"/>
      <c r="M1965" s="17"/>
      <c r="N1965" s="17"/>
      <c r="O1965" s="116"/>
      <c r="P1965" s="117">
        <f>IF(D1965&gt;A_Stammdaten!$B$12,0,SUM(G1965,H1965,J1965,L1965:M1965)-SUM(I1965,K1965,N1965:O1965))</f>
        <v>0</v>
      </c>
      <c r="Q1965" s="17"/>
      <c r="R1965" s="17"/>
      <c r="S1965" s="17"/>
      <c r="T1965" s="17"/>
      <c r="U1965" s="62">
        <f t="shared" si="632"/>
        <v>0</v>
      </c>
      <c r="V1965" s="34"/>
      <c r="W1965" s="34"/>
      <c r="X1965" s="34"/>
      <c r="Y1965" s="34"/>
      <c r="Z1965" s="34"/>
      <c r="AA1965" s="63" t="str">
        <f t="shared" si="633"/>
        <v>-</v>
      </c>
      <c r="AB1965" s="63" t="str">
        <f t="shared" si="634"/>
        <v>-</v>
      </c>
      <c r="AC1965" s="63">
        <f>IF(ISBLANK($C1965),0,VLOOKUP($C1965,Listen!$A$2:$C$45,2,FALSE))</f>
        <v>0</v>
      </c>
      <c r="AD1965" s="63">
        <f>IF(ISBLANK($C1965),0,VLOOKUP($C1965,Listen!$A$2:$C$45,3,FALSE))</f>
        <v>0</v>
      </c>
      <c r="AE1965" s="49">
        <f t="shared" si="635"/>
        <v>0</v>
      </c>
      <c r="AF1965" s="49">
        <f t="shared" si="635"/>
        <v>0</v>
      </c>
      <c r="AG1965" s="49">
        <f>IFERROR(IF(OR($V1965&lt;&gt;"Ja",VLOOKUP($C1965,Listen!$A$2:$F$45,5,0)="Nein",D1965&lt;IF(C1965="LNG Anbindungsanlagen gemäß separater Festlegung",2022,2023)),$AC1965,$AA1965),0)</f>
        <v>0</v>
      </c>
      <c r="AH1965" s="49">
        <f>IFERROR(IF(OR($V1965&lt;&gt;"Ja",VLOOKUP($C1965,Listen!$A$2:$F$45,5,0)="Nein",D1965&lt;IF(C1965="LNG Anbindungsanlagen gemäß separater Festlegung",2022,2023)),$AC1965,$AA1965),0)</f>
        <v>0</v>
      </c>
      <c r="AI1965" s="49">
        <f>IFERROR(IF(OR($W1965&lt;&gt;"Ja",VLOOKUP($C1965,Listen!$A$2:$F$45,6,0)="Nein"),$AC1965,$AB1965),0)</f>
        <v>0</v>
      </c>
      <c r="AJ1965" s="49">
        <f>IFERROR(IF(OR($W1965&lt;&gt;"Ja",VLOOKUP($C1965,Listen!$A$2:$F$45,6,0)="Nein"),$AC1965,$AB1965),0)</f>
        <v>0</v>
      </c>
      <c r="AK1965" s="49">
        <f>IFERROR(IF(OR($W1965&lt;&gt;"Ja",VLOOKUP($C1965,Listen!$A$2:$F$45,6,0)="Nein"),$AC1965,$AB1965),0)</f>
        <v>0</v>
      </c>
      <c r="AL1965" s="51">
        <f t="shared" si="636"/>
        <v>0</v>
      </c>
      <c r="AM1965" s="296">
        <f>IFERROR(IF(VLOOKUP($C1965,Listen!$A$2:$F$45,6,0)="Ja",MAX(BC1965:BD1965),D_SAV!$BC1965),0)</f>
        <v>0</v>
      </c>
      <c r="AN1965" s="51">
        <f t="shared" si="637"/>
        <v>0</v>
      </c>
      <c r="AP1965" s="304">
        <f t="shared" si="638"/>
        <v>0</v>
      </c>
      <c r="AQ1965" s="304">
        <f t="shared" si="639"/>
        <v>0</v>
      </c>
      <c r="AR1965" s="304">
        <f t="shared" si="640"/>
        <v>0</v>
      </c>
      <c r="AS1965" s="304">
        <f t="shared" si="641"/>
        <v>0</v>
      </c>
      <c r="AT1965" s="304">
        <f t="shared" si="642"/>
        <v>0</v>
      </c>
      <c r="AU1965" s="304">
        <f t="shared" si="643"/>
        <v>0</v>
      </c>
      <c r="AV1965" s="304">
        <f t="shared" si="644"/>
        <v>0</v>
      </c>
      <c r="AW1965" s="304">
        <f t="shared" si="645"/>
        <v>0</v>
      </c>
      <c r="AX1965" s="304">
        <f t="shared" si="646"/>
        <v>0</v>
      </c>
      <c r="AY1965" s="304">
        <f t="shared" si="647"/>
        <v>0</v>
      </c>
      <c r="AZ1965" s="304">
        <f t="shared" si="648"/>
        <v>0</v>
      </c>
      <c r="BA1965" s="304">
        <f t="shared" si="649"/>
        <v>0</v>
      </c>
      <c r="BB1965" s="304">
        <f t="shared" si="650"/>
        <v>0</v>
      </c>
      <c r="BC1965" s="304">
        <f t="shared" si="651"/>
        <v>0</v>
      </c>
      <c r="BD1965" s="304">
        <f t="shared" si="652"/>
        <v>0</v>
      </c>
      <c r="BE1965" s="304">
        <f>IFERROR(IF(VLOOKUP($C1965,Listen!$A$2:$F$45,6,0)="Ja",BB1965-MAX(BC1965:BD1965),BB1965-BC1965),0)</f>
        <v>0</v>
      </c>
    </row>
    <row r="1966" spans="1:57" x14ac:dyDescent="0.25">
      <c r="A1966" s="320" t="str">
        <f>IF(AND(D1966&lt;&gt;0,C1966&lt;&gt;0,E1966&lt;&gt;0),IF(B1966&lt;&gt;0,CONCATENATE(B1966,"-AGr",VLOOKUP(C1966,Listen!$A$2:$D$45,4,FALSE),"-",D1966,"-",E1966,),CONCATENATE("AGr",VLOOKUP(C1966,Listen!$A$2:$D$45,4,FALSE),"-",D1966,"-",E1966)),"keine vollständige ID")</f>
        <v>keine vollständige ID</v>
      </c>
      <c r="B1966" s="301"/>
      <c r="C1966" s="287"/>
      <c r="D1966" s="34"/>
      <c r="E1966" s="306"/>
      <c r="F1966" s="116"/>
      <c r="G1966" s="17"/>
      <c r="H1966" s="17"/>
      <c r="I1966" s="17"/>
      <c r="J1966" s="17"/>
      <c r="K1966" s="17"/>
      <c r="L1966" s="17"/>
      <c r="M1966" s="17"/>
      <c r="N1966" s="17"/>
      <c r="O1966" s="116"/>
      <c r="P1966" s="117">
        <f>IF(D1966&gt;A_Stammdaten!$B$12,0,SUM(G1966,H1966,J1966,L1966:M1966)-SUM(I1966,K1966,N1966:O1966))</f>
        <v>0</v>
      </c>
      <c r="Q1966" s="17"/>
      <c r="R1966" s="17"/>
      <c r="S1966" s="17"/>
      <c r="T1966" s="17"/>
      <c r="U1966" s="62">
        <f t="shared" si="632"/>
        <v>0</v>
      </c>
      <c r="V1966" s="34"/>
      <c r="W1966" s="34"/>
      <c r="X1966" s="34"/>
      <c r="Y1966" s="34"/>
      <c r="Z1966" s="34"/>
      <c r="AA1966" s="63" t="str">
        <f t="shared" si="633"/>
        <v>-</v>
      </c>
      <c r="AB1966" s="63" t="str">
        <f t="shared" si="634"/>
        <v>-</v>
      </c>
      <c r="AC1966" s="63">
        <f>IF(ISBLANK($C1966),0,VLOOKUP($C1966,Listen!$A$2:$C$45,2,FALSE))</f>
        <v>0</v>
      </c>
      <c r="AD1966" s="63">
        <f>IF(ISBLANK($C1966),0,VLOOKUP($C1966,Listen!$A$2:$C$45,3,FALSE))</f>
        <v>0</v>
      </c>
      <c r="AE1966" s="49">
        <f t="shared" si="635"/>
        <v>0</v>
      </c>
      <c r="AF1966" s="49">
        <f t="shared" si="635"/>
        <v>0</v>
      </c>
      <c r="AG1966" s="49">
        <f>IFERROR(IF(OR($V1966&lt;&gt;"Ja",VLOOKUP($C1966,Listen!$A$2:$F$45,5,0)="Nein",D1966&lt;IF(C1966="LNG Anbindungsanlagen gemäß separater Festlegung",2022,2023)),$AC1966,$AA1966),0)</f>
        <v>0</v>
      </c>
      <c r="AH1966" s="49">
        <f>IFERROR(IF(OR($V1966&lt;&gt;"Ja",VLOOKUP($C1966,Listen!$A$2:$F$45,5,0)="Nein",D1966&lt;IF(C1966="LNG Anbindungsanlagen gemäß separater Festlegung",2022,2023)),$AC1966,$AA1966),0)</f>
        <v>0</v>
      </c>
      <c r="AI1966" s="49">
        <f>IFERROR(IF(OR($W1966&lt;&gt;"Ja",VLOOKUP($C1966,Listen!$A$2:$F$45,6,0)="Nein"),$AC1966,$AB1966),0)</f>
        <v>0</v>
      </c>
      <c r="AJ1966" s="49">
        <f>IFERROR(IF(OR($W1966&lt;&gt;"Ja",VLOOKUP($C1966,Listen!$A$2:$F$45,6,0)="Nein"),$AC1966,$AB1966),0)</f>
        <v>0</v>
      </c>
      <c r="AK1966" s="49">
        <f>IFERROR(IF(OR($W1966&lt;&gt;"Ja",VLOOKUP($C1966,Listen!$A$2:$F$45,6,0)="Nein"),$AC1966,$AB1966),0)</f>
        <v>0</v>
      </c>
      <c r="AL1966" s="51">
        <f t="shared" si="636"/>
        <v>0</v>
      </c>
      <c r="AM1966" s="296">
        <f>IFERROR(IF(VLOOKUP($C1966,Listen!$A$2:$F$45,6,0)="Ja",MAX(BC1966:BD1966),D_SAV!$BC1966),0)</f>
        <v>0</v>
      </c>
      <c r="AN1966" s="51">
        <f t="shared" si="637"/>
        <v>0</v>
      </c>
      <c r="AP1966" s="304">
        <f t="shared" si="638"/>
        <v>0</v>
      </c>
      <c r="AQ1966" s="304">
        <f t="shared" si="639"/>
        <v>0</v>
      </c>
      <c r="AR1966" s="304">
        <f t="shared" si="640"/>
        <v>0</v>
      </c>
      <c r="AS1966" s="304">
        <f t="shared" si="641"/>
        <v>0</v>
      </c>
      <c r="AT1966" s="304">
        <f t="shared" si="642"/>
        <v>0</v>
      </c>
      <c r="AU1966" s="304">
        <f t="shared" si="643"/>
        <v>0</v>
      </c>
      <c r="AV1966" s="304">
        <f t="shared" si="644"/>
        <v>0</v>
      </c>
      <c r="AW1966" s="304">
        <f t="shared" si="645"/>
        <v>0</v>
      </c>
      <c r="AX1966" s="304">
        <f t="shared" si="646"/>
        <v>0</v>
      </c>
      <c r="AY1966" s="304">
        <f t="shared" si="647"/>
        <v>0</v>
      </c>
      <c r="AZ1966" s="304">
        <f t="shared" si="648"/>
        <v>0</v>
      </c>
      <c r="BA1966" s="304">
        <f t="shared" si="649"/>
        <v>0</v>
      </c>
      <c r="BB1966" s="304">
        <f t="shared" si="650"/>
        <v>0</v>
      </c>
      <c r="BC1966" s="304">
        <f t="shared" si="651"/>
        <v>0</v>
      </c>
      <c r="BD1966" s="304">
        <f t="shared" si="652"/>
        <v>0</v>
      </c>
      <c r="BE1966" s="304">
        <f>IFERROR(IF(VLOOKUP($C1966,Listen!$A$2:$F$45,6,0)="Ja",BB1966-MAX(BC1966:BD1966),BB1966-BC1966),0)</f>
        <v>0</v>
      </c>
    </row>
    <row r="1967" spans="1:57" x14ac:dyDescent="0.25">
      <c r="A1967" s="320" t="str">
        <f>IF(AND(D1967&lt;&gt;0,C1967&lt;&gt;0,E1967&lt;&gt;0),IF(B1967&lt;&gt;0,CONCATENATE(B1967,"-AGr",VLOOKUP(C1967,Listen!$A$2:$D$45,4,FALSE),"-",D1967,"-",E1967,),CONCATENATE("AGr",VLOOKUP(C1967,Listen!$A$2:$D$45,4,FALSE),"-",D1967,"-",E1967)),"keine vollständige ID")</f>
        <v>keine vollständige ID</v>
      </c>
      <c r="B1967" s="301"/>
      <c r="C1967" s="287"/>
      <c r="D1967" s="34"/>
      <c r="E1967" s="306"/>
      <c r="F1967" s="116"/>
      <c r="G1967" s="17"/>
      <c r="H1967" s="17"/>
      <c r="I1967" s="17"/>
      <c r="J1967" s="17"/>
      <c r="K1967" s="17"/>
      <c r="L1967" s="17"/>
      <c r="M1967" s="17"/>
      <c r="N1967" s="17"/>
      <c r="O1967" s="116"/>
      <c r="P1967" s="117">
        <f>IF(D1967&gt;A_Stammdaten!$B$12,0,SUM(G1967,H1967,J1967,L1967:M1967)-SUM(I1967,K1967,N1967:O1967))</f>
        <v>0</v>
      </c>
      <c r="Q1967" s="17"/>
      <c r="R1967" s="17"/>
      <c r="S1967" s="17"/>
      <c r="T1967" s="17"/>
      <c r="U1967" s="62">
        <f t="shared" si="632"/>
        <v>0</v>
      </c>
      <c r="V1967" s="34"/>
      <c r="W1967" s="34"/>
      <c r="X1967" s="34"/>
      <c r="Y1967" s="34"/>
      <c r="Z1967" s="34"/>
      <c r="AA1967" s="63" t="str">
        <f t="shared" si="633"/>
        <v>-</v>
      </c>
      <c r="AB1967" s="63" t="str">
        <f t="shared" si="634"/>
        <v>-</v>
      </c>
      <c r="AC1967" s="63">
        <f>IF(ISBLANK($C1967),0,VLOOKUP($C1967,Listen!$A$2:$C$45,2,FALSE))</f>
        <v>0</v>
      </c>
      <c r="AD1967" s="63">
        <f>IF(ISBLANK($C1967),0,VLOOKUP($C1967,Listen!$A$2:$C$45,3,FALSE))</f>
        <v>0</v>
      </c>
      <c r="AE1967" s="49">
        <f t="shared" si="635"/>
        <v>0</v>
      </c>
      <c r="AF1967" s="49">
        <f t="shared" si="635"/>
        <v>0</v>
      </c>
      <c r="AG1967" s="49">
        <f>IFERROR(IF(OR($V1967&lt;&gt;"Ja",VLOOKUP($C1967,Listen!$A$2:$F$45,5,0)="Nein",D1967&lt;IF(C1967="LNG Anbindungsanlagen gemäß separater Festlegung",2022,2023)),$AC1967,$AA1967),0)</f>
        <v>0</v>
      </c>
      <c r="AH1967" s="49">
        <f>IFERROR(IF(OR($V1967&lt;&gt;"Ja",VLOOKUP($C1967,Listen!$A$2:$F$45,5,0)="Nein",D1967&lt;IF(C1967="LNG Anbindungsanlagen gemäß separater Festlegung",2022,2023)),$AC1967,$AA1967),0)</f>
        <v>0</v>
      </c>
      <c r="AI1967" s="49">
        <f>IFERROR(IF(OR($W1967&lt;&gt;"Ja",VLOOKUP($C1967,Listen!$A$2:$F$45,6,0)="Nein"),$AC1967,$AB1967),0)</f>
        <v>0</v>
      </c>
      <c r="AJ1967" s="49">
        <f>IFERROR(IF(OR($W1967&lt;&gt;"Ja",VLOOKUP($C1967,Listen!$A$2:$F$45,6,0)="Nein"),$AC1967,$AB1967),0)</f>
        <v>0</v>
      </c>
      <c r="AK1967" s="49">
        <f>IFERROR(IF(OR($W1967&lt;&gt;"Ja",VLOOKUP($C1967,Listen!$A$2:$F$45,6,0)="Nein"),$AC1967,$AB1967),0)</f>
        <v>0</v>
      </c>
      <c r="AL1967" s="51">
        <f t="shared" si="636"/>
        <v>0</v>
      </c>
      <c r="AM1967" s="296">
        <f>IFERROR(IF(VLOOKUP($C1967,Listen!$A$2:$F$45,6,0)="Ja",MAX(BC1967:BD1967),D_SAV!$BC1967),0)</f>
        <v>0</v>
      </c>
      <c r="AN1967" s="51">
        <f t="shared" si="637"/>
        <v>0</v>
      </c>
      <c r="AP1967" s="304">
        <f t="shared" si="638"/>
        <v>0</v>
      </c>
      <c r="AQ1967" s="304">
        <f t="shared" si="639"/>
        <v>0</v>
      </c>
      <c r="AR1967" s="304">
        <f t="shared" si="640"/>
        <v>0</v>
      </c>
      <c r="AS1967" s="304">
        <f t="shared" si="641"/>
        <v>0</v>
      </c>
      <c r="AT1967" s="304">
        <f t="shared" si="642"/>
        <v>0</v>
      </c>
      <c r="AU1967" s="304">
        <f t="shared" si="643"/>
        <v>0</v>
      </c>
      <c r="AV1967" s="304">
        <f t="shared" si="644"/>
        <v>0</v>
      </c>
      <c r="AW1967" s="304">
        <f t="shared" si="645"/>
        <v>0</v>
      </c>
      <c r="AX1967" s="304">
        <f t="shared" si="646"/>
        <v>0</v>
      </c>
      <c r="AY1967" s="304">
        <f t="shared" si="647"/>
        <v>0</v>
      </c>
      <c r="AZ1967" s="304">
        <f t="shared" si="648"/>
        <v>0</v>
      </c>
      <c r="BA1967" s="304">
        <f t="shared" si="649"/>
        <v>0</v>
      </c>
      <c r="BB1967" s="304">
        <f t="shared" si="650"/>
        <v>0</v>
      </c>
      <c r="BC1967" s="304">
        <f t="shared" si="651"/>
        <v>0</v>
      </c>
      <c r="BD1967" s="304">
        <f t="shared" si="652"/>
        <v>0</v>
      </c>
      <c r="BE1967" s="304">
        <f>IFERROR(IF(VLOOKUP($C1967,Listen!$A$2:$F$45,6,0)="Ja",BB1967-MAX(BC1967:BD1967),BB1967-BC1967),0)</f>
        <v>0</v>
      </c>
    </row>
    <row r="1968" spans="1:57" x14ac:dyDescent="0.25">
      <c r="A1968" s="320" t="str">
        <f>IF(AND(D1968&lt;&gt;0,C1968&lt;&gt;0,E1968&lt;&gt;0),IF(B1968&lt;&gt;0,CONCATENATE(B1968,"-AGr",VLOOKUP(C1968,Listen!$A$2:$D$45,4,FALSE),"-",D1968,"-",E1968,),CONCATENATE("AGr",VLOOKUP(C1968,Listen!$A$2:$D$45,4,FALSE),"-",D1968,"-",E1968)),"keine vollständige ID")</f>
        <v>keine vollständige ID</v>
      </c>
      <c r="B1968" s="301"/>
      <c r="C1968" s="287"/>
      <c r="D1968" s="34"/>
      <c r="E1968" s="306"/>
      <c r="F1968" s="116"/>
      <c r="G1968" s="17"/>
      <c r="H1968" s="17"/>
      <c r="I1968" s="17"/>
      <c r="J1968" s="17"/>
      <c r="K1968" s="17"/>
      <c r="L1968" s="17"/>
      <c r="M1968" s="17"/>
      <c r="N1968" s="17"/>
      <c r="O1968" s="116"/>
      <c r="P1968" s="117">
        <f>IF(D1968&gt;A_Stammdaten!$B$12,0,SUM(G1968,H1968,J1968,L1968:M1968)-SUM(I1968,K1968,N1968:O1968))</f>
        <v>0</v>
      </c>
      <c r="Q1968" s="17"/>
      <c r="R1968" s="17"/>
      <c r="S1968" s="17"/>
      <c r="T1968" s="17"/>
      <c r="U1968" s="62">
        <f t="shared" si="632"/>
        <v>0</v>
      </c>
      <c r="V1968" s="34"/>
      <c r="W1968" s="34"/>
      <c r="X1968" s="34"/>
      <c r="Y1968" s="34"/>
      <c r="Z1968" s="34"/>
      <c r="AA1968" s="63" t="str">
        <f t="shared" si="633"/>
        <v>-</v>
      </c>
      <c r="AB1968" s="63" t="str">
        <f t="shared" si="634"/>
        <v>-</v>
      </c>
      <c r="AC1968" s="63">
        <f>IF(ISBLANK($C1968),0,VLOOKUP($C1968,Listen!$A$2:$C$45,2,FALSE))</f>
        <v>0</v>
      </c>
      <c r="AD1968" s="63">
        <f>IF(ISBLANK($C1968),0,VLOOKUP($C1968,Listen!$A$2:$C$45,3,FALSE))</f>
        <v>0</v>
      </c>
      <c r="AE1968" s="49">
        <f t="shared" si="635"/>
        <v>0</v>
      </c>
      <c r="AF1968" s="49">
        <f t="shared" si="635"/>
        <v>0</v>
      </c>
      <c r="AG1968" s="49">
        <f>IFERROR(IF(OR($V1968&lt;&gt;"Ja",VLOOKUP($C1968,Listen!$A$2:$F$45,5,0)="Nein",D1968&lt;IF(C1968="LNG Anbindungsanlagen gemäß separater Festlegung",2022,2023)),$AC1968,$AA1968),0)</f>
        <v>0</v>
      </c>
      <c r="AH1968" s="49">
        <f>IFERROR(IF(OR($V1968&lt;&gt;"Ja",VLOOKUP($C1968,Listen!$A$2:$F$45,5,0)="Nein",D1968&lt;IF(C1968="LNG Anbindungsanlagen gemäß separater Festlegung",2022,2023)),$AC1968,$AA1968),0)</f>
        <v>0</v>
      </c>
      <c r="AI1968" s="49">
        <f>IFERROR(IF(OR($W1968&lt;&gt;"Ja",VLOOKUP($C1968,Listen!$A$2:$F$45,6,0)="Nein"),$AC1968,$AB1968),0)</f>
        <v>0</v>
      </c>
      <c r="AJ1968" s="49">
        <f>IFERROR(IF(OR($W1968&lt;&gt;"Ja",VLOOKUP($C1968,Listen!$A$2:$F$45,6,0)="Nein"),$AC1968,$AB1968),0)</f>
        <v>0</v>
      </c>
      <c r="AK1968" s="49">
        <f>IFERROR(IF(OR($W1968&lt;&gt;"Ja",VLOOKUP($C1968,Listen!$A$2:$F$45,6,0)="Nein"),$AC1968,$AB1968),0)</f>
        <v>0</v>
      </c>
      <c r="AL1968" s="51">
        <f t="shared" si="636"/>
        <v>0</v>
      </c>
      <c r="AM1968" s="296">
        <f>IFERROR(IF(VLOOKUP($C1968,Listen!$A$2:$F$45,6,0)="Ja",MAX(BC1968:BD1968),D_SAV!$BC1968),0)</f>
        <v>0</v>
      </c>
      <c r="AN1968" s="51">
        <f t="shared" si="637"/>
        <v>0</v>
      </c>
      <c r="AP1968" s="304">
        <f t="shared" si="638"/>
        <v>0</v>
      </c>
      <c r="AQ1968" s="304">
        <f t="shared" si="639"/>
        <v>0</v>
      </c>
      <c r="AR1968" s="304">
        <f t="shared" si="640"/>
        <v>0</v>
      </c>
      <c r="AS1968" s="304">
        <f t="shared" si="641"/>
        <v>0</v>
      </c>
      <c r="AT1968" s="304">
        <f t="shared" si="642"/>
        <v>0</v>
      </c>
      <c r="AU1968" s="304">
        <f t="shared" si="643"/>
        <v>0</v>
      </c>
      <c r="AV1968" s="304">
        <f t="shared" si="644"/>
        <v>0</v>
      </c>
      <c r="AW1968" s="304">
        <f t="shared" si="645"/>
        <v>0</v>
      </c>
      <c r="AX1968" s="304">
        <f t="shared" si="646"/>
        <v>0</v>
      </c>
      <c r="AY1968" s="304">
        <f t="shared" si="647"/>
        <v>0</v>
      </c>
      <c r="AZ1968" s="304">
        <f t="shared" si="648"/>
        <v>0</v>
      </c>
      <c r="BA1968" s="304">
        <f t="shared" si="649"/>
        <v>0</v>
      </c>
      <c r="BB1968" s="304">
        <f t="shared" si="650"/>
        <v>0</v>
      </c>
      <c r="BC1968" s="304">
        <f t="shared" si="651"/>
        <v>0</v>
      </c>
      <c r="BD1968" s="304">
        <f t="shared" si="652"/>
        <v>0</v>
      </c>
      <c r="BE1968" s="304">
        <f>IFERROR(IF(VLOOKUP($C1968,Listen!$A$2:$F$45,6,0)="Ja",BB1968-MAX(BC1968:BD1968),BB1968-BC1968),0)</f>
        <v>0</v>
      </c>
    </row>
    <row r="1969" spans="1:57" x14ac:dyDescent="0.25">
      <c r="A1969" s="320" t="str">
        <f>IF(AND(D1969&lt;&gt;0,C1969&lt;&gt;0,E1969&lt;&gt;0),IF(B1969&lt;&gt;0,CONCATENATE(B1969,"-AGr",VLOOKUP(C1969,Listen!$A$2:$D$45,4,FALSE),"-",D1969,"-",E1969,),CONCATENATE("AGr",VLOOKUP(C1969,Listen!$A$2:$D$45,4,FALSE),"-",D1969,"-",E1969)),"keine vollständige ID")</f>
        <v>keine vollständige ID</v>
      </c>
      <c r="B1969" s="301"/>
      <c r="C1969" s="287"/>
      <c r="D1969" s="34"/>
      <c r="E1969" s="306"/>
      <c r="F1969" s="116"/>
      <c r="G1969" s="17"/>
      <c r="H1969" s="17"/>
      <c r="I1969" s="17"/>
      <c r="J1969" s="17"/>
      <c r="K1969" s="17"/>
      <c r="L1969" s="17"/>
      <c r="M1969" s="17"/>
      <c r="N1969" s="17"/>
      <c r="O1969" s="116"/>
      <c r="P1969" s="117">
        <f>IF(D1969&gt;A_Stammdaten!$B$12,0,SUM(G1969,H1969,J1969,L1969:M1969)-SUM(I1969,K1969,N1969:O1969))</f>
        <v>0</v>
      </c>
      <c r="Q1969" s="17"/>
      <c r="R1969" s="17"/>
      <c r="S1969" s="17"/>
      <c r="T1969" s="17"/>
      <c r="U1969" s="62">
        <f t="shared" si="632"/>
        <v>0</v>
      </c>
      <c r="V1969" s="34"/>
      <c r="W1969" s="34"/>
      <c r="X1969" s="34"/>
      <c r="Y1969" s="34"/>
      <c r="Z1969" s="34"/>
      <c r="AA1969" s="63" t="str">
        <f t="shared" si="633"/>
        <v>-</v>
      </c>
      <c r="AB1969" s="63" t="str">
        <f t="shared" si="634"/>
        <v>-</v>
      </c>
      <c r="AC1969" s="63">
        <f>IF(ISBLANK($C1969),0,VLOOKUP($C1969,Listen!$A$2:$C$45,2,FALSE))</f>
        <v>0</v>
      </c>
      <c r="AD1969" s="63">
        <f>IF(ISBLANK($C1969),0,VLOOKUP($C1969,Listen!$A$2:$C$45,3,FALSE))</f>
        <v>0</v>
      </c>
      <c r="AE1969" s="49">
        <f t="shared" si="635"/>
        <v>0</v>
      </c>
      <c r="AF1969" s="49">
        <f t="shared" si="635"/>
        <v>0</v>
      </c>
      <c r="AG1969" s="49">
        <f>IFERROR(IF(OR($V1969&lt;&gt;"Ja",VLOOKUP($C1969,Listen!$A$2:$F$45,5,0)="Nein",D1969&lt;IF(C1969="LNG Anbindungsanlagen gemäß separater Festlegung",2022,2023)),$AC1969,$AA1969),0)</f>
        <v>0</v>
      </c>
      <c r="AH1969" s="49">
        <f>IFERROR(IF(OR($V1969&lt;&gt;"Ja",VLOOKUP($C1969,Listen!$A$2:$F$45,5,0)="Nein",D1969&lt;IF(C1969="LNG Anbindungsanlagen gemäß separater Festlegung",2022,2023)),$AC1969,$AA1969),0)</f>
        <v>0</v>
      </c>
      <c r="AI1969" s="49">
        <f>IFERROR(IF(OR($W1969&lt;&gt;"Ja",VLOOKUP($C1969,Listen!$A$2:$F$45,6,0)="Nein"),$AC1969,$AB1969),0)</f>
        <v>0</v>
      </c>
      <c r="AJ1969" s="49">
        <f>IFERROR(IF(OR($W1969&lt;&gt;"Ja",VLOOKUP($C1969,Listen!$A$2:$F$45,6,0)="Nein"),$AC1969,$AB1969),0)</f>
        <v>0</v>
      </c>
      <c r="AK1969" s="49">
        <f>IFERROR(IF(OR($W1969&lt;&gt;"Ja",VLOOKUP($C1969,Listen!$A$2:$F$45,6,0)="Nein"),$AC1969,$AB1969),0)</f>
        <v>0</v>
      </c>
      <c r="AL1969" s="51">
        <f t="shared" si="636"/>
        <v>0</v>
      </c>
      <c r="AM1969" s="296">
        <f>IFERROR(IF(VLOOKUP($C1969,Listen!$A$2:$F$45,6,0)="Ja",MAX(BC1969:BD1969),D_SAV!$BC1969),0)</f>
        <v>0</v>
      </c>
      <c r="AN1969" s="51">
        <f t="shared" si="637"/>
        <v>0</v>
      </c>
      <c r="AP1969" s="304">
        <f t="shared" si="638"/>
        <v>0</v>
      </c>
      <c r="AQ1969" s="304">
        <f t="shared" si="639"/>
        <v>0</v>
      </c>
      <c r="AR1969" s="304">
        <f t="shared" si="640"/>
        <v>0</v>
      </c>
      <c r="AS1969" s="304">
        <f t="shared" si="641"/>
        <v>0</v>
      </c>
      <c r="AT1969" s="304">
        <f t="shared" si="642"/>
        <v>0</v>
      </c>
      <c r="AU1969" s="304">
        <f t="shared" si="643"/>
        <v>0</v>
      </c>
      <c r="AV1969" s="304">
        <f t="shared" si="644"/>
        <v>0</v>
      </c>
      <c r="AW1969" s="304">
        <f t="shared" si="645"/>
        <v>0</v>
      </c>
      <c r="AX1969" s="304">
        <f t="shared" si="646"/>
        <v>0</v>
      </c>
      <c r="AY1969" s="304">
        <f t="shared" si="647"/>
        <v>0</v>
      </c>
      <c r="AZ1969" s="304">
        <f t="shared" si="648"/>
        <v>0</v>
      </c>
      <c r="BA1969" s="304">
        <f t="shared" si="649"/>
        <v>0</v>
      </c>
      <c r="BB1969" s="304">
        <f t="shared" si="650"/>
        <v>0</v>
      </c>
      <c r="BC1969" s="304">
        <f t="shared" si="651"/>
        <v>0</v>
      </c>
      <c r="BD1969" s="304">
        <f t="shared" si="652"/>
        <v>0</v>
      </c>
      <c r="BE1969" s="304">
        <f>IFERROR(IF(VLOOKUP($C1969,Listen!$A$2:$F$45,6,0)="Ja",BB1969-MAX(BC1969:BD1969),BB1969-BC1969),0)</f>
        <v>0</v>
      </c>
    </row>
    <row r="1970" spans="1:57" x14ac:dyDescent="0.25">
      <c r="A1970" s="320" t="str">
        <f>IF(AND(D1970&lt;&gt;0,C1970&lt;&gt;0,E1970&lt;&gt;0),IF(B1970&lt;&gt;0,CONCATENATE(B1970,"-AGr",VLOOKUP(C1970,Listen!$A$2:$D$45,4,FALSE),"-",D1970,"-",E1970,),CONCATENATE("AGr",VLOOKUP(C1970,Listen!$A$2:$D$45,4,FALSE),"-",D1970,"-",E1970)),"keine vollständige ID")</f>
        <v>keine vollständige ID</v>
      </c>
      <c r="B1970" s="301"/>
      <c r="C1970" s="287"/>
      <c r="D1970" s="34"/>
      <c r="E1970" s="306"/>
      <c r="F1970" s="116"/>
      <c r="G1970" s="17"/>
      <c r="H1970" s="17"/>
      <c r="I1970" s="17"/>
      <c r="J1970" s="17"/>
      <c r="K1970" s="17"/>
      <c r="L1970" s="17"/>
      <c r="M1970" s="17"/>
      <c r="N1970" s="17"/>
      <c r="O1970" s="116"/>
      <c r="P1970" s="117">
        <f>IF(D1970&gt;A_Stammdaten!$B$12,0,SUM(G1970,H1970,J1970,L1970:M1970)-SUM(I1970,K1970,N1970:O1970))</f>
        <v>0</v>
      </c>
      <c r="Q1970" s="17"/>
      <c r="R1970" s="17"/>
      <c r="S1970" s="17"/>
      <c r="T1970" s="17"/>
      <c r="U1970" s="62">
        <f t="shared" si="632"/>
        <v>0</v>
      </c>
      <c r="V1970" s="34"/>
      <c r="W1970" s="34"/>
      <c r="X1970" s="34"/>
      <c r="Y1970" s="34"/>
      <c r="Z1970" s="34"/>
      <c r="AA1970" s="63" t="str">
        <f t="shared" si="633"/>
        <v>-</v>
      </c>
      <c r="AB1970" s="63" t="str">
        <f t="shared" si="634"/>
        <v>-</v>
      </c>
      <c r="AC1970" s="63">
        <f>IF(ISBLANK($C1970),0,VLOOKUP($C1970,Listen!$A$2:$C$45,2,FALSE))</f>
        <v>0</v>
      </c>
      <c r="AD1970" s="63">
        <f>IF(ISBLANK($C1970),0,VLOOKUP($C1970,Listen!$A$2:$C$45,3,FALSE))</f>
        <v>0</v>
      </c>
      <c r="AE1970" s="49">
        <f t="shared" si="635"/>
        <v>0</v>
      </c>
      <c r="AF1970" s="49">
        <f t="shared" si="635"/>
        <v>0</v>
      </c>
      <c r="AG1970" s="49">
        <f>IFERROR(IF(OR($V1970&lt;&gt;"Ja",VLOOKUP($C1970,Listen!$A$2:$F$45,5,0)="Nein",D1970&lt;IF(C1970="LNG Anbindungsanlagen gemäß separater Festlegung",2022,2023)),$AC1970,$AA1970),0)</f>
        <v>0</v>
      </c>
      <c r="AH1970" s="49">
        <f>IFERROR(IF(OR($V1970&lt;&gt;"Ja",VLOOKUP($C1970,Listen!$A$2:$F$45,5,0)="Nein",D1970&lt;IF(C1970="LNG Anbindungsanlagen gemäß separater Festlegung",2022,2023)),$AC1970,$AA1970),0)</f>
        <v>0</v>
      </c>
      <c r="AI1970" s="49">
        <f>IFERROR(IF(OR($W1970&lt;&gt;"Ja",VLOOKUP($C1970,Listen!$A$2:$F$45,6,0)="Nein"),$AC1970,$AB1970),0)</f>
        <v>0</v>
      </c>
      <c r="AJ1970" s="49">
        <f>IFERROR(IF(OR($W1970&lt;&gt;"Ja",VLOOKUP($C1970,Listen!$A$2:$F$45,6,0)="Nein"),$AC1970,$AB1970),0)</f>
        <v>0</v>
      </c>
      <c r="AK1970" s="49">
        <f>IFERROR(IF(OR($W1970&lt;&gt;"Ja",VLOOKUP($C1970,Listen!$A$2:$F$45,6,0)="Nein"),$AC1970,$AB1970),0)</f>
        <v>0</v>
      </c>
      <c r="AL1970" s="51">
        <f t="shared" si="636"/>
        <v>0</v>
      </c>
      <c r="AM1970" s="296">
        <f>IFERROR(IF(VLOOKUP($C1970,Listen!$A$2:$F$45,6,0)="Ja",MAX(BC1970:BD1970),D_SAV!$BC1970),0)</f>
        <v>0</v>
      </c>
      <c r="AN1970" s="51">
        <f t="shared" si="637"/>
        <v>0</v>
      </c>
      <c r="AP1970" s="304">
        <f t="shared" si="638"/>
        <v>0</v>
      </c>
      <c r="AQ1970" s="304">
        <f t="shared" si="639"/>
        <v>0</v>
      </c>
      <c r="AR1970" s="304">
        <f t="shared" si="640"/>
        <v>0</v>
      </c>
      <c r="AS1970" s="304">
        <f t="shared" si="641"/>
        <v>0</v>
      </c>
      <c r="AT1970" s="304">
        <f t="shared" si="642"/>
        <v>0</v>
      </c>
      <c r="AU1970" s="304">
        <f t="shared" si="643"/>
        <v>0</v>
      </c>
      <c r="AV1970" s="304">
        <f t="shared" si="644"/>
        <v>0</v>
      </c>
      <c r="AW1970" s="304">
        <f t="shared" si="645"/>
        <v>0</v>
      </c>
      <c r="AX1970" s="304">
        <f t="shared" si="646"/>
        <v>0</v>
      </c>
      <c r="AY1970" s="304">
        <f t="shared" si="647"/>
        <v>0</v>
      </c>
      <c r="AZ1970" s="304">
        <f t="shared" si="648"/>
        <v>0</v>
      </c>
      <c r="BA1970" s="304">
        <f t="shared" si="649"/>
        <v>0</v>
      </c>
      <c r="BB1970" s="304">
        <f t="shared" si="650"/>
        <v>0</v>
      </c>
      <c r="BC1970" s="304">
        <f t="shared" si="651"/>
        <v>0</v>
      </c>
      <c r="BD1970" s="304">
        <f t="shared" si="652"/>
        <v>0</v>
      </c>
      <c r="BE1970" s="304">
        <f>IFERROR(IF(VLOOKUP($C1970,Listen!$A$2:$F$45,6,0)="Ja",BB1970-MAX(BC1970:BD1970),BB1970-BC1970),0)</f>
        <v>0</v>
      </c>
    </row>
    <row r="1971" spans="1:57" x14ac:dyDescent="0.25">
      <c r="A1971" s="320" t="str">
        <f>IF(AND(D1971&lt;&gt;0,C1971&lt;&gt;0,E1971&lt;&gt;0),IF(B1971&lt;&gt;0,CONCATENATE(B1971,"-AGr",VLOOKUP(C1971,Listen!$A$2:$D$45,4,FALSE),"-",D1971,"-",E1971,),CONCATENATE("AGr",VLOOKUP(C1971,Listen!$A$2:$D$45,4,FALSE),"-",D1971,"-",E1971)),"keine vollständige ID")</f>
        <v>keine vollständige ID</v>
      </c>
      <c r="B1971" s="301"/>
      <c r="C1971" s="287"/>
      <c r="D1971" s="34"/>
      <c r="E1971" s="306"/>
      <c r="F1971" s="116"/>
      <c r="G1971" s="17"/>
      <c r="H1971" s="17"/>
      <c r="I1971" s="17"/>
      <c r="J1971" s="17"/>
      <c r="K1971" s="17"/>
      <c r="L1971" s="17"/>
      <c r="M1971" s="17"/>
      <c r="N1971" s="17"/>
      <c r="O1971" s="116"/>
      <c r="P1971" s="117">
        <f>IF(D1971&gt;A_Stammdaten!$B$12,0,SUM(G1971,H1971,J1971,L1971:M1971)-SUM(I1971,K1971,N1971:O1971))</f>
        <v>0</v>
      </c>
      <c r="Q1971" s="17"/>
      <c r="R1971" s="17"/>
      <c r="S1971" s="17"/>
      <c r="T1971" s="17"/>
      <c r="U1971" s="62">
        <f t="shared" si="632"/>
        <v>0</v>
      </c>
      <c r="V1971" s="34"/>
      <c r="W1971" s="34"/>
      <c r="X1971" s="34"/>
      <c r="Y1971" s="34"/>
      <c r="Z1971" s="34"/>
      <c r="AA1971" s="63" t="str">
        <f t="shared" si="633"/>
        <v>-</v>
      </c>
      <c r="AB1971" s="63" t="str">
        <f t="shared" si="634"/>
        <v>-</v>
      </c>
      <c r="AC1971" s="63">
        <f>IF(ISBLANK($C1971),0,VLOOKUP($C1971,Listen!$A$2:$C$45,2,FALSE))</f>
        <v>0</v>
      </c>
      <c r="AD1971" s="63">
        <f>IF(ISBLANK($C1971),0,VLOOKUP($C1971,Listen!$A$2:$C$45,3,FALSE))</f>
        <v>0</v>
      </c>
      <c r="AE1971" s="49">
        <f t="shared" si="635"/>
        <v>0</v>
      </c>
      <c r="AF1971" s="49">
        <f t="shared" si="635"/>
        <v>0</v>
      </c>
      <c r="AG1971" s="49">
        <f>IFERROR(IF(OR($V1971&lt;&gt;"Ja",VLOOKUP($C1971,Listen!$A$2:$F$45,5,0)="Nein",D1971&lt;IF(C1971="LNG Anbindungsanlagen gemäß separater Festlegung",2022,2023)),$AC1971,$AA1971),0)</f>
        <v>0</v>
      </c>
      <c r="AH1971" s="49">
        <f>IFERROR(IF(OR($V1971&lt;&gt;"Ja",VLOOKUP($C1971,Listen!$A$2:$F$45,5,0)="Nein",D1971&lt;IF(C1971="LNG Anbindungsanlagen gemäß separater Festlegung",2022,2023)),$AC1971,$AA1971),0)</f>
        <v>0</v>
      </c>
      <c r="AI1971" s="49">
        <f>IFERROR(IF(OR($W1971&lt;&gt;"Ja",VLOOKUP($C1971,Listen!$A$2:$F$45,6,0)="Nein"),$AC1971,$AB1971),0)</f>
        <v>0</v>
      </c>
      <c r="AJ1971" s="49">
        <f>IFERROR(IF(OR($W1971&lt;&gt;"Ja",VLOOKUP($C1971,Listen!$A$2:$F$45,6,0)="Nein"),$AC1971,$AB1971),0)</f>
        <v>0</v>
      </c>
      <c r="AK1971" s="49">
        <f>IFERROR(IF(OR($W1971&lt;&gt;"Ja",VLOOKUP($C1971,Listen!$A$2:$F$45,6,0)="Nein"),$AC1971,$AB1971),0)</f>
        <v>0</v>
      </c>
      <c r="AL1971" s="51">
        <f t="shared" si="636"/>
        <v>0</v>
      </c>
      <c r="AM1971" s="296">
        <f>IFERROR(IF(VLOOKUP($C1971,Listen!$A$2:$F$45,6,0)="Ja",MAX(BC1971:BD1971),D_SAV!$BC1971),0)</f>
        <v>0</v>
      </c>
      <c r="AN1971" s="51">
        <f t="shared" si="637"/>
        <v>0</v>
      </c>
      <c r="AP1971" s="304">
        <f t="shared" si="638"/>
        <v>0</v>
      </c>
      <c r="AQ1971" s="304">
        <f t="shared" si="639"/>
        <v>0</v>
      </c>
      <c r="AR1971" s="304">
        <f t="shared" si="640"/>
        <v>0</v>
      </c>
      <c r="AS1971" s="304">
        <f t="shared" si="641"/>
        <v>0</v>
      </c>
      <c r="AT1971" s="304">
        <f t="shared" si="642"/>
        <v>0</v>
      </c>
      <c r="AU1971" s="304">
        <f t="shared" si="643"/>
        <v>0</v>
      </c>
      <c r="AV1971" s="304">
        <f t="shared" si="644"/>
        <v>0</v>
      </c>
      <c r="AW1971" s="304">
        <f t="shared" si="645"/>
        <v>0</v>
      </c>
      <c r="AX1971" s="304">
        <f t="shared" si="646"/>
        <v>0</v>
      </c>
      <c r="AY1971" s="304">
        <f t="shared" si="647"/>
        <v>0</v>
      </c>
      <c r="AZ1971" s="304">
        <f t="shared" si="648"/>
        <v>0</v>
      </c>
      <c r="BA1971" s="304">
        <f t="shared" si="649"/>
        <v>0</v>
      </c>
      <c r="BB1971" s="304">
        <f t="shared" si="650"/>
        <v>0</v>
      </c>
      <c r="BC1971" s="304">
        <f t="shared" si="651"/>
        <v>0</v>
      </c>
      <c r="BD1971" s="304">
        <f t="shared" si="652"/>
        <v>0</v>
      </c>
      <c r="BE1971" s="304">
        <f>IFERROR(IF(VLOOKUP($C1971,Listen!$A$2:$F$45,6,0)="Ja",BB1971-MAX(BC1971:BD1971),BB1971-BC1971),0)</f>
        <v>0</v>
      </c>
    </row>
    <row r="1972" spans="1:57" x14ac:dyDescent="0.25">
      <c r="A1972" s="320" t="str">
        <f>IF(AND(D1972&lt;&gt;0,C1972&lt;&gt;0,E1972&lt;&gt;0),IF(B1972&lt;&gt;0,CONCATENATE(B1972,"-AGr",VLOOKUP(C1972,Listen!$A$2:$D$45,4,FALSE),"-",D1972,"-",E1972,),CONCATENATE("AGr",VLOOKUP(C1972,Listen!$A$2:$D$45,4,FALSE),"-",D1972,"-",E1972)),"keine vollständige ID")</f>
        <v>keine vollständige ID</v>
      </c>
      <c r="B1972" s="301"/>
      <c r="C1972" s="287"/>
      <c r="D1972" s="34"/>
      <c r="E1972" s="306"/>
      <c r="F1972" s="116"/>
      <c r="G1972" s="17"/>
      <c r="H1972" s="17"/>
      <c r="I1972" s="17"/>
      <c r="J1972" s="17"/>
      <c r="K1972" s="17"/>
      <c r="L1972" s="17"/>
      <c r="M1972" s="17"/>
      <c r="N1972" s="17"/>
      <c r="O1972" s="116"/>
      <c r="P1972" s="117">
        <f>IF(D1972&gt;A_Stammdaten!$B$12,0,SUM(G1972,H1972,J1972,L1972:M1972)-SUM(I1972,K1972,N1972:O1972))</f>
        <v>0</v>
      </c>
      <c r="Q1972" s="17"/>
      <c r="R1972" s="17"/>
      <c r="S1972" s="17"/>
      <c r="T1972" s="17"/>
      <c r="U1972" s="62">
        <f t="shared" si="632"/>
        <v>0</v>
      </c>
      <c r="V1972" s="34"/>
      <c r="W1972" s="34"/>
      <c r="X1972" s="34"/>
      <c r="Y1972" s="34"/>
      <c r="Z1972" s="34"/>
      <c r="AA1972" s="63" t="str">
        <f t="shared" si="633"/>
        <v>-</v>
      </c>
      <c r="AB1972" s="63" t="str">
        <f t="shared" si="634"/>
        <v>-</v>
      </c>
      <c r="AC1972" s="63">
        <f>IF(ISBLANK($C1972),0,VLOOKUP($C1972,Listen!$A$2:$C$45,2,FALSE))</f>
        <v>0</v>
      </c>
      <c r="AD1972" s="63">
        <f>IF(ISBLANK($C1972),0,VLOOKUP($C1972,Listen!$A$2:$C$45,3,FALSE))</f>
        <v>0</v>
      </c>
      <c r="AE1972" s="49">
        <f t="shared" si="635"/>
        <v>0</v>
      </c>
      <c r="AF1972" s="49">
        <f t="shared" si="635"/>
        <v>0</v>
      </c>
      <c r="AG1972" s="49">
        <f>IFERROR(IF(OR($V1972&lt;&gt;"Ja",VLOOKUP($C1972,Listen!$A$2:$F$45,5,0)="Nein",D1972&lt;IF(C1972="LNG Anbindungsanlagen gemäß separater Festlegung",2022,2023)),$AC1972,$AA1972),0)</f>
        <v>0</v>
      </c>
      <c r="AH1972" s="49">
        <f>IFERROR(IF(OR($V1972&lt;&gt;"Ja",VLOOKUP($C1972,Listen!$A$2:$F$45,5,0)="Nein",D1972&lt;IF(C1972="LNG Anbindungsanlagen gemäß separater Festlegung",2022,2023)),$AC1972,$AA1972),0)</f>
        <v>0</v>
      </c>
      <c r="AI1972" s="49">
        <f>IFERROR(IF(OR($W1972&lt;&gt;"Ja",VLOOKUP($C1972,Listen!$A$2:$F$45,6,0)="Nein"),$AC1972,$AB1972),0)</f>
        <v>0</v>
      </c>
      <c r="AJ1972" s="49">
        <f>IFERROR(IF(OR($W1972&lt;&gt;"Ja",VLOOKUP($C1972,Listen!$A$2:$F$45,6,0)="Nein"),$AC1972,$AB1972),0)</f>
        <v>0</v>
      </c>
      <c r="AK1972" s="49">
        <f>IFERROR(IF(OR($W1972&lt;&gt;"Ja",VLOOKUP($C1972,Listen!$A$2:$F$45,6,0)="Nein"),$AC1972,$AB1972),0)</f>
        <v>0</v>
      </c>
      <c r="AL1972" s="51">
        <f t="shared" si="636"/>
        <v>0</v>
      </c>
      <c r="AM1972" s="296">
        <f>IFERROR(IF(VLOOKUP($C1972,Listen!$A$2:$F$45,6,0)="Ja",MAX(BC1972:BD1972),D_SAV!$BC1972),0)</f>
        <v>0</v>
      </c>
      <c r="AN1972" s="51">
        <f t="shared" si="637"/>
        <v>0</v>
      </c>
      <c r="AP1972" s="304">
        <f t="shared" si="638"/>
        <v>0</v>
      </c>
      <c r="AQ1972" s="304">
        <f t="shared" si="639"/>
        <v>0</v>
      </c>
      <c r="AR1972" s="304">
        <f t="shared" si="640"/>
        <v>0</v>
      </c>
      <c r="AS1972" s="304">
        <f t="shared" si="641"/>
        <v>0</v>
      </c>
      <c r="AT1972" s="304">
        <f t="shared" si="642"/>
        <v>0</v>
      </c>
      <c r="AU1972" s="304">
        <f t="shared" si="643"/>
        <v>0</v>
      </c>
      <c r="AV1972" s="304">
        <f t="shared" si="644"/>
        <v>0</v>
      </c>
      <c r="AW1972" s="304">
        <f t="shared" si="645"/>
        <v>0</v>
      </c>
      <c r="AX1972" s="304">
        <f t="shared" si="646"/>
        <v>0</v>
      </c>
      <c r="AY1972" s="304">
        <f t="shared" si="647"/>
        <v>0</v>
      </c>
      <c r="AZ1972" s="304">
        <f t="shared" si="648"/>
        <v>0</v>
      </c>
      <c r="BA1972" s="304">
        <f t="shared" si="649"/>
        <v>0</v>
      </c>
      <c r="BB1972" s="304">
        <f t="shared" si="650"/>
        <v>0</v>
      </c>
      <c r="BC1972" s="304">
        <f t="shared" si="651"/>
        <v>0</v>
      </c>
      <c r="BD1972" s="304">
        <f t="shared" si="652"/>
        <v>0</v>
      </c>
      <c r="BE1972" s="304">
        <f>IFERROR(IF(VLOOKUP($C1972,Listen!$A$2:$F$45,6,0)="Ja",BB1972-MAX(BC1972:BD1972),BB1972-BC1972),0)</f>
        <v>0</v>
      </c>
    </row>
    <row r="1973" spans="1:57" x14ac:dyDescent="0.25">
      <c r="A1973" s="320" t="str">
        <f>IF(AND(D1973&lt;&gt;0,C1973&lt;&gt;0,E1973&lt;&gt;0),IF(B1973&lt;&gt;0,CONCATENATE(B1973,"-AGr",VLOOKUP(C1973,Listen!$A$2:$D$45,4,FALSE),"-",D1973,"-",E1973,),CONCATENATE("AGr",VLOOKUP(C1973,Listen!$A$2:$D$45,4,FALSE),"-",D1973,"-",E1973)),"keine vollständige ID")</f>
        <v>keine vollständige ID</v>
      </c>
      <c r="B1973" s="301"/>
      <c r="C1973" s="287"/>
      <c r="D1973" s="34"/>
      <c r="E1973" s="306"/>
      <c r="F1973" s="116"/>
      <c r="G1973" s="17"/>
      <c r="H1973" s="17"/>
      <c r="I1973" s="17"/>
      <c r="J1973" s="17"/>
      <c r="K1973" s="17"/>
      <c r="L1973" s="17"/>
      <c r="M1973" s="17"/>
      <c r="N1973" s="17"/>
      <c r="O1973" s="116"/>
      <c r="P1973" s="117">
        <f>IF(D1973&gt;A_Stammdaten!$B$12,0,SUM(G1973,H1973,J1973,L1973:M1973)-SUM(I1973,K1973,N1973:O1973))</f>
        <v>0</v>
      </c>
      <c r="Q1973" s="17"/>
      <c r="R1973" s="17"/>
      <c r="S1973" s="17"/>
      <c r="T1973" s="17"/>
      <c r="U1973" s="62">
        <f t="shared" si="632"/>
        <v>0</v>
      </c>
      <c r="V1973" s="34"/>
      <c r="W1973" s="34"/>
      <c r="X1973" s="34"/>
      <c r="Y1973" s="34"/>
      <c r="Z1973" s="34"/>
      <c r="AA1973" s="63" t="str">
        <f t="shared" si="633"/>
        <v>-</v>
      </c>
      <c r="AB1973" s="63" t="str">
        <f t="shared" si="634"/>
        <v>-</v>
      </c>
      <c r="AC1973" s="63">
        <f>IF(ISBLANK($C1973),0,VLOOKUP($C1973,Listen!$A$2:$C$45,2,FALSE))</f>
        <v>0</v>
      </c>
      <c r="AD1973" s="63">
        <f>IF(ISBLANK($C1973),0,VLOOKUP($C1973,Listen!$A$2:$C$45,3,FALSE))</f>
        <v>0</v>
      </c>
      <c r="AE1973" s="49">
        <f t="shared" si="635"/>
        <v>0</v>
      </c>
      <c r="AF1973" s="49">
        <f t="shared" si="635"/>
        <v>0</v>
      </c>
      <c r="AG1973" s="49">
        <f>IFERROR(IF(OR($V1973&lt;&gt;"Ja",VLOOKUP($C1973,Listen!$A$2:$F$45,5,0)="Nein",D1973&lt;IF(C1973="LNG Anbindungsanlagen gemäß separater Festlegung",2022,2023)),$AC1973,$AA1973),0)</f>
        <v>0</v>
      </c>
      <c r="AH1973" s="49">
        <f>IFERROR(IF(OR($V1973&lt;&gt;"Ja",VLOOKUP($C1973,Listen!$A$2:$F$45,5,0)="Nein",D1973&lt;IF(C1973="LNG Anbindungsanlagen gemäß separater Festlegung",2022,2023)),$AC1973,$AA1973),0)</f>
        <v>0</v>
      </c>
      <c r="AI1973" s="49">
        <f>IFERROR(IF(OR($W1973&lt;&gt;"Ja",VLOOKUP($C1973,Listen!$A$2:$F$45,6,0)="Nein"),$AC1973,$AB1973),0)</f>
        <v>0</v>
      </c>
      <c r="AJ1973" s="49">
        <f>IFERROR(IF(OR($W1973&lt;&gt;"Ja",VLOOKUP($C1973,Listen!$A$2:$F$45,6,0)="Nein"),$AC1973,$AB1973),0)</f>
        <v>0</v>
      </c>
      <c r="AK1973" s="49">
        <f>IFERROR(IF(OR($W1973&lt;&gt;"Ja",VLOOKUP($C1973,Listen!$A$2:$F$45,6,0)="Nein"),$AC1973,$AB1973),0)</f>
        <v>0</v>
      </c>
      <c r="AL1973" s="51">
        <f t="shared" si="636"/>
        <v>0</v>
      </c>
      <c r="AM1973" s="296">
        <f>IFERROR(IF(VLOOKUP($C1973,Listen!$A$2:$F$45,6,0)="Ja",MAX(BC1973:BD1973),D_SAV!$BC1973),0)</f>
        <v>0</v>
      </c>
      <c r="AN1973" s="51">
        <f t="shared" si="637"/>
        <v>0</v>
      </c>
      <c r="AP1973" s="304">
        <f t="shared" si="638"/>
        <v>0</v>
      </c>
      <c r="AQ1973" s="304">
        <f t="shared" si="639"/>
        <v>0</v>
      </c>
      <c r="AR1973" s="304">
        <f t="shared" si="640"/>
        <v>0</v>
      </c>
      <c r="AS1973" s="304">
        <f t="shared" si="641"/>
        <v>0</v>
      </c>
      <c r="AT1973" s="304">
        <f t="shared" si="642"/>
        <v>0</v>
      </c>
      <c r="AU1973" s="304">
        <f t="shared" si="643"/>
        <v>0</v>
      </c>
      <c r="AV1973" s="304">
        <f t="shared" si="644"/>
        <v>0</v>
      </c>
      <c r="AW1973" s="304">
        <f t="shared" si="645"/>
        <v>0</v>
      </c>
      <c r="AX1973" s="304">
        <f t="shared" si="646"/>
        <v>0</v>
      </c>
      <c r="AY1973" s="304">
        <f t="shared" si="647"/>
        <v>0</v>
      </c>
      <c r="AZ1973" s="304">
        <f t="shared" si="648"/>
        <v>0</v>
      </c>
      <c r="BA1973" s="304">
        <f t="shared" si="649"/>
        <v>0</v>
      </c>
      <c r="BB1973" s="304">
        <f t="shared" si="650"/>
        <v>0</v>
      </c>
      <c r="BC1973" s="304">
        <f t="shared" si="651"/>
        <v>0</v>
      </c>
      <c r="BD1973" s="304">
        <f t="shared" si="652"/>
        <v>0</v>
      </c>
      <c r="BE1973" s="304">
        <f>IFERROR(IF(VLOOKUP($C1973,Listen!$A$2:$F$45,6,0)="Ja",BB1973-MAX(BC1973:BD1973),BB1973-BC1973),0)</f>
        <v>0</v>
      </c>
    </row>
    <row r="1974" spans="1:57" x14ac:dyDescent="0.25">
      <c r="A1974" s="320" t="str">
        <f>IF(AND(D1974&lt;&gt;0,C1974&lt;&gt;0,E1974&lt;&gt;0),IF(B1974&lt;&gt;0,CONCATENATE(B1974,"-AGr",VLOOKUP(C1974,Listen!$A$2:$D$45,4,FALSE),"-",D1974,"-",E1974,),CONCATENATE("AGr",VLOOKUP(C1974,Listen!$A$2:$D$45,4,FALSE),"-",D1974,"-",E1974)),"keine vollständige ID")</f>
        <v>keine vollständige ID</v>
      </c>
      <c r="B1974" s="301"/>
      <c r="C1974" s="287"/>
      <c r="D1974" s="34"/>
      <c r="E1974" s="306"/>
      <c r="F1974" s="116"/>
      <c r="G1974" s="17"/>
      <c r="H1974" s="17"/>
      <c r="I1974" s="17"/>
      <c r="J1974" s="17"/>
      <c r="K1974" s="17"/>
      <c r="L1974" s="17"/>
      <c r="M1974" s="17"/>
      <c r="N1974" s="17"/>
      <c r="O1974" s="116"/>
      <c r="P1974" s="117">
        <f>IF(D1974&gt;A_Stammdaten!$B$12,0,SUM(G1974,H1974,J1974,L1974:M1974)-SUM(I1974,K1974,N1974:O1974))</f>
        <v>0</v>
      </c>
      <c r="Q1974" s="17"/>
      <c r="R1974" s="17"/>
      <c r="S1974" s="17"/>
      <c r="T1974" s="17"/>
      <c r="U1974" s="62">
        <f t="shared" si="632"/>
        <v>0</v>
      </c>
      <c r="V1974" s="34"/>
      <c r="W1974" s="34"/>
      <c r="X1974" s="34"/>
      <c r="Y1974" s="34"/>
      <c r="Z1974" s="34"/>
      <c r="AA1974" s="63" t="str">
        <f t="shared" si="633"/>
        <v>-</v>
      </c>
      <c r="AB1974" s="63" t="str">
        <f t="shared" si="634"/>
        <v>-</v>
      </c>
      <c r="AC1974" s="63">
        <f>IF(ISBLANK($C1974),0,VLOOKUP($C1974,Listen!$A$2:$C$45,2,FALSE))</f>
        <v>0</v>
      </c>
      <c r="AD1974" s="63">
        <f>IF(ISBLANK($C1974),0,VLOOKUP($C1974,Listen!$A$2:$C$45,3,FALSE))</f>
        <v>0</v>
      </c>
      <c r="AE1974" s="49">
        <f t="shared" si="635"/>
        <v>0</v>
      </c>
      <c r="AF1974" s="49">
        <f t="shared" si="635"/>
        <v>0</v>
      </c>
      <c r="AG1974" s="49">
        <f>IFERROR(IF(OR($V1974&lt;&gt;"Ja",VLOOKUP($C1974,Listen!$A$2:$F$45,5,0)="Nein",D1974&lt;IF(C1974="LNG Anbindungsanlagen gemäß separater Festlegung",2022,2023)),$AC1974,$AA1974),0)</f>
        <v>0</v>
      </c>
      <c r="AH1974" s="49">
        <f>IFERROR(IF(OR($V1974&lt;&gt;"Ja",VLOOKUP($C1974,Listen!$A$2:$F$45,5,0)="Nein",D1974&lt;IF(C1974="LNG Anbindungsanlagen gemäß separater Festlegung",2022,2023)),$AC1974,$AA1974),0)</f>
        <v>0</v>
      </c>
      <c r="AI1974" s="49">
        <f>IFERROR(IF(OR($W1974&lt;&gt;"Ja",VLOOKUP($C1974,Listen!$A$2:$F$45,6,0)="Nein"),$AC1974,$AB1974),0)</f>
        <v>0</v>
      </c>
      <c r="AJ1974" s="49">
        <f>IFERROR(IF(OR($W1974&lt;&gt;"Ja",VLOOKUP($C1974,Listen!$A$2:$F$45,6,0)="Nein"),$AC1974,$AB1974),0)</f>
        <v>0</v>
      </c>
      <c r="AK1974" s="49">
        <f>IFERROR(IF(OR($W1974&lt;&gt;"Ja",VLOOKUP($C1974,Listen!$A$2:$F$45,6,0)="Nein"),$AC1974,$AB1974),0)</f>
        <v>0</v>
      </c>
      <c r="AL1974" s="51">
        <f t="shared" si="636"/>
        <v>0</v>
      </c>
      <c r="AM1974" s="296">
        <f>IFERROR(IF(VLOOKUP($C1974,Listen!$A$2:$F$45,6,0)="Ja",MAX(BC1974:BD1974),D_SAV!$BC1974),0)</f>
        <v>0</v>
      </c>
      <c r="AN1974" s="51">
        <f t="shared" si="637"/>
        <v>0</v>
      </c>
      <c r="AP1974" s="304">
        <f t="shared" si="638"/>
        <v>0</v>
      </c>
      <c r="AQ1974" s="304">
        <f t="shared" si="639"/>
        <v>0</v>
      </c>
      <c r="AR1974" s="304">
        <f t="shared" si="640"/>
        <v>0</v>
      </c>
      <c r="AS1974" s="304">
        <f t="shared" si="641"/>
        <v>0</v>
      </c>
      <c r="AT1974" s="304">
        <f t="shared" si="642"/>
        <v>0</v>
      </c>
      <c r="AU1974" s="304">
        <f t="shared" si="643"/>
        <v>0</v>
      </c>
      <c r="AV1974" s="304">
        <f t="shared" si="644"/>
        <v>0</v>
      </c>
      <c r="AW1974" s="304">
        <f t="shared" si="645"/>
        <v>0</v>
      </c>
      <c r="AX1974" s="304">
        <f t="shared" si="646"/>
        <v>0</v>
      </c>
      <c r="AY1974" s="304">
        <f t="shared" si="647"/>
        <v>0</v>
      </c>
      <c r="AZ1974" s="304">
        <f t="shared" si="648"/>
        <v>0</v>
      </c>
      <c r="BA1974" s="304">
        <f t="shared" si="649"/>
        <v>0</v>
      </c>
      <c r="BB1974" s="304">
        <f t="shared" si="650"/>
        <v>0</v>
      </c>
      <c r="BC1974" s="304">
        <f t="shared" si="651"/>
        <v>0</v>
      </c>
      <c r="BD1974" s="304">
        <f t="shared" si="652"/>
        <v>0</v>
      </c>
      <c r="BE1974" s="304">
        <f>IFERROR(IF(VLOOKUP($C1974,Listen!$A$2:$F$45,6,0)="Ja",BB1974-MAX(BC1974:BD1974),BB1974-BC1974),0)</f>
        <v>0</v>
      </c>
    </row>
    <row r="1975" spans="1:57" x14ac:dyDescent="0.25">
      <c r="A1975" s="320" t="str">
        <f>IF(AND(D1975&lt;&gt;0,C1975&lt;&gt;0,E1975&lt;&gt;0),IF(B1975&lt;&gt;0,CONCATENATE(B1975,"-AGr",VLOOKUP(C1975,Listen!$A$2:$D$45,4,FALSE),"-",D1975,"-",E1975,),CONCATENATE("AGr",VLOOKUP(C1975,Listen!$A$2:$D$45,4,FALSE),"-",D1975,"-",E1975)),"keine vollständige ID")</f>
        <v>keine vollständige ID</v>
      </c>
      <c r="B1975" s="301"/>
      <c r="C1975" s="287"/>
      <c r="D1975" s="34"/>
      <c r="E1975" s="306"/>
      <c r="F1975" s="116"/>
      <c r="G1975" s="17"/>
      <c r="H1975" s="17"/>
      <c r="I1975" s="17"/>
      <c r="J1975" s="17"/>
      <c r="K1975" s="17"/>
      <c r="L1975" s="17"/>
      <c r="M1975" s="17"/>
      <c r="N1975" s="17"/>
      <c r="O1975" s="116"/>
      <c r="P1975" s="117">
        <f>IF(D1975&gt;A_Stammdaten!$B$12,0,SUM(G1975,H1975,J1975,L1975:M1975)-SUM(I1975,K1975,N1975:O1975))</f>
        <v>0</v>
      </c>
      <c r="Q1975" s="17"/>
      <c r="R1975" s="17"/>
      <c r="S1975" s="17"/>
      <c r="T1975" s="17"/>
      <c r="U1975" s="62">
        <f t="shared" si="632"/>
        <v>0</v>
      </c>
      <c r="V1975" s="34"/>
      <c r="W1975" s="34"/>
      <c r="X1975" s="34"/>
      <c r="Y1975" s="34"/>
      <c r="Z1975" s="34"/>
      <c r="AA1975" s="63" t="str">
        <f t="shared" si="633"/>
        <v>-</v>
      </c>
      <c r="AB1975" s="63" t="str">
        <f t="shared" si="634"/>
        <v>-</v>
      </c>
      <c r="AC1975" s="63">
        <f>IF(ISBLANK($C1975),0,VLOOKUP($C1975,Listen!$A$2:$C$45,2,FALSE))</f>
        <v>0</v>
      </c>
      <c r="AD1975" s="63">
        <f>IF(ISBLANK($C1975),0,VLOOKUP($C1975,Listen!$A$2:$C$45,3,FALSE))</f>
        <v>0</v>
      </c>
      <c r="AE1975" s="49">
        <f t="shared" si="635"/>
        <v>0</v>
      </c>
      <c r="AF1975" s="49">
        <f t="shared" si="635"/>
        <v>0</v>
      </c>
      <c r="AG1975" s="49">
        <f>IFERROR(IF(OR($V1975&lt;&gt;"Ja",VLOOKUP($C1975,Listen!$A$2:$F$45,5,0)="Nein",D1975&lt;IF(C1975="LNG Anbindungsanlagen gemäß separater Festlegung",2022,2023)),$AC1975,$AA1975),0)</f>
        <v>0</v>
      </c>
      <c r="AH1975" s="49">
        <f>IFERROR(IF(OR($V1975&lt;&gt;"Ja",VLOOKUP($C1975,Listen!$A$2:$F$45,5,0)="Nein",D1975&lt;IF(C1975="LNG Anbindungsanlagen gemäß separater Festlegung",2022,2023)),$AC1975,$AA1975),0)</f>
        <v>0</v>
      </c>
      <c r="AI1975" s="49">
        <f>IFERROR(IF(OR($W1975&lt;&gt;"Ja",VLOOKUP($C1975,Listen!$A$2:$F$45,6,0)="Nein"),$AC1975,$AB1975),0)</f>
        <v>0</v>
      </c>
      <c r="AJ1975" s="49">
        <f>IFERROR(IF(OR($W1975&lt;&gt;"Ja",VLOOKUP($C1975,Listen!$A$2:$F$45,6,0)="Nein"),$AC1975,$AB1975),0)</f>
        <v>0</v>
      </c>
      <c r="AK1975" s="49">
        <f>IFERROR(IF(OR($W1975&lt;&gt;"Ja",VLOOKUP($C1975,Listen!$A$2:$F$45,6,0)="Nein"),$AC1975,$AB1975),0)</f>
        <v>0</v>
      </c>
      <c r="AL1975" s="51">
        <f t="shared" si="636"/>
        <v>0</v>
      </c>
      <c r="AM1975" s="296">
        <f>IFERROR(IF(VLOOKUP($C1975,Listen!$A$2:$F$45,6,0)="Ja",MAX(BC1975:BD1975),D_SAV!$BC1975),0)</f>
        <v>0</v>
      </c>
      <c r="AN1975" s="51">
        <f t="shared" si="637"/>
        <v>0</v>
      </c>
      <c r="AP1975" s="304">
        <f t="shared" si="638"/>
        <v>0</v>
      </c>
      <c r="AQ1975" s="304">
        <f t="shared" si="639"/>
        <v>0</v>
      </c>
      <c r="AR1975" s="304">
        <f t="shared" si="640"/>
        <v>0</v>
      </c>
      <c r="AS1975" s="304">
        <f t="shared" si="641"/>
        <v>0</v>
      </c>
      <c r="AT1975" s="304">
        <f t="shared" si="642"/>
        <v>0</v>
      </c>
      <c r="AU1975" s="304">
        <f t="shared" si="643"/>
        <v>0</v>
      </c>
      <c r="AV1975" s="304">
        <f t="shared" si="644"/>
        <v>0</v>
      </c>
      <c r="AW1975" s="304">
        <f t="shared" si="645"/>
        <v>0</v>
      </c>
      <c r="AX1975" s="304">
        <f t="shared" si="646"/>
        <v>0</v>
      </c>
      <c r="AY1975" s="304">
        <f t="shared" si="647"/>
        <v>0</v>
      </c>
      <c r="AZ1975" s="304">
        <f t="shared" si="648"/>
        <v>0</v>
      </c>
      <c r="BA1975" s="304">
        <f t="shared" si="649"/>
        <v>0</v>
      </c>
      <c r="BB1975" s="304">
        <f t="shared" si="650"/>
        <v>0</v>
      </c>
      <c r="BC1975" s="304">
        <f t="shared" si="651"/>
        <v>0</v>
      </c>
      <c r="BD1975" s="304">
        <f t="shared" si="652"/>
        <v>0</v>
      </c>
      <c r="BE1975" s="304">
        <f>IFERROR(IF(VLOOKUP($C1975,Listen!$A$2:$F$45,6,0)="Ja",BB1975-MAX(BC1975:BD1975),BB1975-BC1975),0)</f>
        <v>0</v>
      </c>
    </row>
    <row r="1976" spans="1:57" x14ac:dyDescent="0.25">
      <c r="A1976" s="320" t="str">
        <f>IF(AND(D1976&lt;&gt;0,C1976&lt;&gt;0,E1976&lt;&gt;0),IF(B1976&lt;&gt;0,CONCATENATE(B1976,"-AGr",VLOOKUP(C1976,Listen!$A$2:$D$45,4,FALSE),"-",D1976,"-",E1976,),CONCATENATE("AGr",VLOOKUP(C1976,Listen!$A$2:$D$45,4,FALSE),"-",D1976,"-",E1976)),"keine vollständige ID")</f>
        <v>keine vollständige ID</v>
      </c>
      <c r="B1976" s="301"/>
      <c r="C1976" s="287"/>
      <c r="D1976" s="34"/>
      <c r="E1976" s="306"/>
      <c r="F1976" s="116"/>
      <c r="G1976" s="17"/>
      <c r="H1976" s="17"/>
      <c r="I1976" s="17"/>
      <c r="J1976" s="17"/>
      <c r="K1976" s="17"/>
      <c r="L1976" s="17"/>
      <c r="M1976" s="17"/>
      <c r="N1976" s="17"/>
      <c r="O1976" s="116"/>
      <c r="P1976" s="117">
        <f>IF(D1976&gt;A_Stammdaten!$B$12,0,SUM(G1976,H1976,J1976,L1976:M1976)-SUM(I1976,K1976,N1976:O1976))</f>
        <v>0</v>
      </c>
      <c r="Q1976" s="17"/>
      <c r="R1976" s="17"/>
      <c r="S1976" s="17"/>
      <c r="T1976" s="17"/>
      <c r="U1976" s="62">
        <f t="shared" si="632"/>
        <v>0</v>
      </c>
      <c r="V1976" s="34"/>
      <c r="W1976" s="34"/>
      <c r="X1976" s="34"/>
      <c r="Y1976" s="34"/>
      <c r="Z1976" s="34"/>
      <c r="AA1976" s="63" t="str">
        <f t="shared" si="633"/>
        <v>-</v>
      </c>
      <c r="AB1976" s="63" t="str">
        <f t="shared" si="634"/>
        <v>-</v>
      </c>
      <c r="AC1976" s="63">
        <f>IF(ISBLANK($C1976),0,VLOOKUP($C1976,Listen!$A$2:$C$45,2,FALSE))</f>
        <v>0</v>
      </c>
      <c r="AD1976" s="63">
        <f>IF(ISBLANK($C1976),0,VLOOKUP($C1976,Listen!$A$2:$C$45,3,FALSE))</f>
        <v>0</v>
      </c>
      <c r="AE1976" s="49">
        <f t="shared" si="635"/>
        <v>0</v>
      </c>
      <c r="AF1976" s="49">
        <f t="shared" si="635"/>
        <v>0</v>
      </c>
      <c r="AG1976" s="49">
        <f>IFERROR(IF(OR($V1976&lt;&gt;"Ja",VLOOKUP($C1976,Listen!$A$2:$F$45,5,0)="Nein",D1976&lt;IF(C1976="LNG Anbindungsanlagen gemäß separater Festlegung",2022,2023)),$AC1976,$AA1976),0)</f>
        <v>0</v>
      </c>
      <c r="AH1976" s="49">
        <f>IFERROR(IF(OR($V1976&lt;&gt;"Ja",VLOOKUP($C1976,Listen!$A$2:$F$45,5,0)="Nein",D1976&lt;IF(C1976="LNG Anbindungsanlagen gemäß separater Festlegung",2022,2023)),$AC1976,$AA1976),0)</f>
        <v>0</v>
      </c>
      <c r="AI1976" s="49">
        <f>IFERROR(IF(OR($W1976&lt;&gt;"Ja",VLOOKUP($C1976,Listen!$A$2:$F$45,6,0)="Nein"),$AC1976,$AB1976),0)</f>
        <v>0</v>
      </c>
      <c r="AJ1976" s="49">
        <f>IFERROR(IF(OR($W1976&lt;&gt;"Ja",VLOOKUP($C1976,Listen!$A$2:$F$45,6,0)="Nein"),$AC1976,$AB1976),0)</f>
        <v>0</v>
      </c>
      <c r="AK1976" s="49">
        <f>IFERROR(IF(OR($W1976&lt;&gt;"Ja",VLOOKUP($C1976,Listen!$A$2:$F$45,6,0)="Nein"),$AC1976,$AB1976),0)</f>
        <v>0</v>
      </c>
      <c r="AL1976" s="51">
        <f t="shared" si="636"/>
        <v>0</v>
      </c>
      <c r="AM1976" s="296">
        <f>IFERROR(IF(VLOOKUP($C1976,Listen!$A$2:$F$45,6,0)="Ja",MAX(BC1976:BD1976),D_SAV!$BC1976),0)</f>
        <v>0</v>
      </c>
      <c r="AN1976" s="51">
        <f t="shared" si="637"/>
        <v>0</v>
      </c>
      <c r="AP1976" s="304">
        <f t="shared" si="638"/>
        <v>0</v>
      </c>
      <c r="AQ1976" s="304">
        <f t="shared" si="639"/>
        <v>0</v>
      </c>
      <c r="AR1976" s="304">
        <f t="shared" si="640"/>
        <v>0</v>
      </c>
      <c r="AS1976" s="304">
        <f t="shared" si="641"/>
        <v>0</v>
      </c>
      <c r="AT1976" s="304">
        <f t="shared" si="642"/>
        <v>0</v>
      </c>
      <c r="AU1976" s="304">
        <f t="shared" si="643"/>
        <v>0</v>
      </c>
      <c r="AV1976" s="304">
        <f t="shared" si="644"/>
        <v>0</v>
      </c>
      <c r="AW1976" s="304">
        <f t="shared" si="645"/>
        <v>0</v>
      </c>
      <c r="AX1976" s="304">
        <f t="shared" si="646"/>
        <v>0</v>
      </c>
      <c r="AY1976" s="304">
        <f t="shared" si="647"/>
        <v>0</v>
      </c>
      <c r="AZ1976" s="304">
        <f t="shared" si="648"/>
        <v>0</v>
      </c>
      <c r="BA1976" s="304">
        <f t="shared" si="649"/>
        <v>0</v>
      </c>
      <c r="BB1976" s="304">
        <f t="shared" si="650"/>
        <v>0</v>
      </c>
      <c r="BC1976" s="304">
        <f t="shared" si="651"/>
        <v>0</v>
      </c>
      <c r="BD1976" s="304">
        <f t="shared" si="652"/>
        <v>0</v>
      </c>
      <c r="BE1976" s="304">
        <f>IFERROR(IF(VLOOKUP($C1976,Listen!$A$2:$F$45,6,0)="Ja",BB1976-MAX(BC1976:BD1976),BB1976-BC1976),0)</f>
        <v>0</v>
      </c>
    </row>
    <row r="1977" spans="1:57" x14ac:dyDescent="0.25">
      <c r="A1977" s="320" t="str">
        <f>IF(AND(D1977&lt;&gt;0,C1977&lt;&gt;0,E1977&lt;&gt;0),IF(B1977&lt;&gt;0,CONCATENATE(B1977,"-AGr",VLOOKUP(C1977,Listen!$A$2:$D$45,4,FALSE),"-",D1977,"-",E1977,),CONCATENATE("AGr",VLOOKUP(C1977,Listen!$A$2:$D$45,4,FALSE),"-",D1977,"-",E1977)),"keine vollständige ID")</f>
        <v>keine vollständige ID</v>
      </c>
      <c r="B1977" s="301"/>
      <c r="C1977" s="287"/>
      <c r="D1977" s="34"/>
      <c r="E1977" s="306"/>
      <c r="F1977" s="116"/>
      <c r="G1977" s="17"/>
      <c r="H1977" s="17"/>
      <c r="I1977" s="17"/>
      <c r="J1977" s="17"/>
      <c r="K1977" s="17"/>
      <c r="L1977" s="17"/>
      <c r="M1977" s="17"/>
      <c r="N1977" s="17"/>
      <c r="O1977" s="116"/>
      <c r="P1977" s="117">
        <f>IF(D1977&gt;A_Stammdaten!$B$12,0,SUM(G1977,H1977,J1977,L1977:M1977)-SUM(I1977,K1977,N1977:O1977))</f>
        <v>0</v>
      </c>
      <c r="Q1977" s="17"/>
      <c r="R1977" s="17"/>
      <c r="S1977" s="17"/>
      <c r="T1977" s="17"/>
      <c r="U1977" s="62">
        <f t="shared" si="632"/>
        <v>0</v>
      </c>
      <c r="V1977" s="34"/>
      <c r="W1977" s="34"/>
      <c r="X1977" s="34"/>
      <c r="Y1977" s="34"/>
      <c r="Z1977" s="34"/>
      <c r="AA1977" s="63" t="str">
        <f t="shared" si="633"/>
        <v>-</v>
      </c>
      <c r="AB1977" s="63" t="str">
        <f t="shared" si="634"/>
        <v>-</v>
      </c>
      <c r="AC1977" s="63">
        <f>IF(ISBLANK($C1977),0,VLOOKUP($C1977,Listen!$A$2:$C$45,2,FALSE))</f>
        <v>0</v>
      </c>
      <c r="AD1977" s="63">
        <f>IF(ISBLANK($C1977),0,VLOOKUP($C1977,Listen!$A$2:$C$45,3,FALSE))</f>
        <v>0</v>
      </c>
      <c r="AE1977" s="49">
        <f t="shared" si="635"/>
        <v>0</v>
      </c>
      <c r="AF1977" s="49">
        <f t="shared" si="635"/>
        <v>0</v>
      </c>
      <c r="AG1977" s="49">
        <f>IFERROR(IF(OR($V1977&lt;&gt;"Ja",VLOOKUP($C1977,Listen!$A$2:$F$45,5,0)="Nein",D1977&lt;IF(C1977="LNG Anbindungsanlagen gemäß separater Festlegung",2022,2023)),$AC1977,$AA1977),0)</f>
        <v>0</v>
      </c>
      <c r="AH1977" s="49">
        <f>IFERROR(IF(OR($V1977&lt;&gt;"Ja",VLOOKUP($C1977,Listen!$A$2:$F$45,5,0)="Nein",D1977&lt;IF(C1977="LNG Anbindungsanlagen gemäß separater Festlegung",2022,2023)),$AC1977,$AA1977),0)</f>
        <v>0</v>
      </c>
      <c r="AI1977" s="49">
        <f>IFERROR(IF(OR($W1977&lt;&gt;"Ja",VLOOKUP($C1977,Listen!$A$2:$F$45,6,0)="Nein"),$AC1977,$AB1977),0)</f>
        <v>0</v>
      </c>
      <c r="AJ1977" s="49">
        <f>IFERROR(IF(OR($W1977&lt;&gt;"Ja",VLOOKUP($C1977,Listen!$A$2:$F$45,6,0)="Nein"),$AC1977,$AB1977),0)</f>
        <v>0</v>
      </c>
      <c r="AK1977" s="49">
        <f>IFERROR(IF(OR($W1977&lt;&gt;"Ja",VLOOKUP($C1977,Listen!$A$2:$F$45,6,0)="Nein"),$AC1977,$AB1977),0)</f>
        <v>0</v>
      </c>
      <c r="AL1977" s="51">
        <f t="shared" si="636"/>
        <v>0</v>
      </c>
      <c r="AM1977" s="296">
        <f>IFERROR(IF(VLOOKUP($C1977,Listen!$A$2:$F$45,6,0)="Ja",MAX(BC1977:BD1977),D_SAV!$BC1977),0)</f>
        <v>0</v>
      </c>
      <c r="AN1977" s="51">
        <f t="shared" si="637"/>
        <v>0</v>
      </c>
      <c r="AP1977" s="304">
        <f t="shared" si="638"/>
        <v>0</v>
      </c>
      <c r="AQ1977" s="304">
        <f t="shared" si="639"/>
        <v>0</v>
      </c>
      <c r="AR1977" s="304">
        <f t="shared" si="640"/>
        <v>0</v>
      </c>
      <c r="AS1977" s="304">
        <f t="shared" si="641"/>
        <v>0</v>
      </c>
      <c r="AT1977" s="304">
        <f t="shared" si="642"/>
        <v>0</v>
      </c>
      <c r="AU1977" s="304">
        <f t="shared" si="643"/>
        <v>0</v>
      </c>
      <c r="AV1977" s="304">
        <f t="shared" si="644"/>
        <v>0</v>
      </c>
      <c r="AW1977" s="304">
        <f t="shared" si="645"/>
        <v>0</v>
      </c>
      <c r="AX1977" s="304">
        <f t="shared" si="646"/>
        <v>0</v>
      </c>
      <c r="AY1977" s="304">
        <f t="shared" si="647"/>
        <v>0</v>
      </c>
      <c r="AZ1977" s="304">
        <f t="shared" si="648"/>
        <v>0</v>
      </c>
      <c r="BA1977" s="304">
        <f t="shared" si="649"/>
        <v>0</v>
      </c>
      <c r="BB1977" s="304">
        <f t="shared" si="650"/>
        <v>0</v>
      </c>
      <c r="BC1977" s="304">
        <f t="shared" si="651"/>
        <v>0</v>
      </c>
      <c r="BD1977" s="304">
        <f t="shared" si="652"/>
        <v>0</v>
      </c>
      <c r="BE1977" s="304">
        <f>IFERROR(IF(VLOOKUP($C1977,Listen!$A$2:$F$45,6,0)="Ja",BB1977-MAX(BC1977:BD1977),BB1977-BC1977),0)</f>
        <v>0</v>
      </c>
    </row>
    <row r="1978" spans="1:57" x14ac:dyDescent="0.25">
      <c r="A1978" s="320" t="str">
        <f>IF(AND(D1978&lt;&gt;0,C1978&lt;&gt;0,E1978&lt;&gt;0),IF(B1978&lt;&gt;0,CONCATENATE(B1978,"-AGr",VLOOKUP(C1978,Listen!$A$2:$D$45,4,FALSE),"-",D1978,"-",E1978,),CONCATENATE("AGr",VLOOKUP(C1978,Listen!$A$2:$D$45,4,FALSE),"-",D1978,"-",E1978)),"keine vollständige ID")</f>
        <v>keine vollständige ID</v>
      </c>
      <c r="B1978" s="301"/>
      <c r="C1978" s="287"/>
      <c r="D1978" s="34"/>
      <c r="E1978" s="306"/>
      <c r="F1978" s="116"/>
      <c r="G1978" s="17"/>
      <c r="H1978" s="17"/>
      <c r="I1978" s="17"/>
      <c r="J1978" s="17"/>
      <c r="K1978" s="17"/>
      <c r="L1978" s="17"/>
      <c r="M1978" s="17"/>
      <c r="N1978" s="17"/>
      <c r="O1978" s="116"/>
      <c r="P1978" s="117">
        <f>IF(D1978&gt;A_Stammdaten!$B$12,0,SUM(G1978,H1978,J1978,L1978:M1978)-SUM(I1978,K1978,N1978:O1978))</f>
        <v>0</v>
      </c>
      <c r="Q1978" s="17"/>
      <c r="R1978" s="17"/>
      <c r="S1978" s="17"/>
      <c r="T1978" s="17"/>
      <c r="U1978" s="62">
        <f t="shared" si="632"/>
        <v>0</v>
      </c>
      <c r="V1978" s="34"/>
      <c r="W1978" s="34"/>
      <c r="X1978" s="34"/>
      <c r="Y1978" s="34"/>
      <c r="Z1978" s="34"/>
      <c r="AA1978" s="63" t="str">
        <f t="shared" si="633"/>
        <v>-</v>
      </c>
      <c r="AB1978" s="63" t="str">
        <f t="shared" si="634"/>
        <v>-</v>
      </c>
      <c r="AC1978" s="63">
        <f>IF(ISBLANK($C1978),0,VLOOKUP($C1978,Listen!$A$2:$C$45,2,FALSE))</f>
        <v>0</v>
      </c>
      <c r="AD1978" s="63">
        <f>IF(ISBLANK($C1978),0,VLOOKUP($C1978,Listen!$A$2:$C$45,3,FALSE))</f>
        <v>0</v>
      </c>
      <c r="AE1978" s="49">
        <f t="shared" si="635"/>
        <v>0</v>
      </c>
      <c r="AF1978" s="49">
        <f t="shared" si="635"/>
        <v>0</v>
      </c>
      <c r="AG1978" s="49">
        <f>IFERROR(IF(OR($V1978&lt;&gt;"Ja",VLOOKUP($C1978,Listen!$A$2:$F$45,5,0)="Nein",D1978&lt;IF(C1978="LNG Anbindungsanlagen gemäß separater Festlegung",2022,2023)),$AC1978,$AA1978),0)</f>
        <v>0</v>
      </c>
      <c r="AH1978" s="49">
        <f>IFERROR(IF(OR($V1978&lt;&gt;"Ja",VLOOKUP($C1978,Listen!$A$2:$F$45,5,0)="Nein",D1978&lt;IF(C1978="LNG Anbindungsanlagen gemäß separater Festlegung",2022,2023)),$AC1978,$AA1978),0)</f>
        <v>0</v>
      </c>
      <c r="AI1978" s="49">
        <f>IFERROR(IF(OR($W1978&lt;&gt;"Ja",VLOOKUP($C1978,Listen!$A$2:$F$45,6,0)="Nein"),$AC1978,$AB1978),0)</f>
        <v>0</v>
      </c>
      <c r="AJ1978" s="49">
        <f>IFERROR(IF(OR($W1978&lt;&gt;"Ja",VLOOKUP($C1978,Listen!$A$2:$F$45,6,0)="Nein"),$AC1978,$AB1978),0)</f>
        <v>0</v>
      </c>
      <c r="AK1978" s="49">
        <f>IFERROR(IF(OR($W1978&lt;&gt;"Ja",VLOOKUP($C1978,Listen!$A$2:$F$45,6,0)="Nein"),$AC1978,$AB1978),0)</f>
        <v>0</v>
      </c>
      <c r="AL1978" s="51">
        <f t="shared" si="636"/>
        <v>0</v>
      </c>
      <c r="AM1978" s="296">
        <f>IFERROR(IF(VLOOKUP($C1978,Listen!$A$2:$F$45,6,0)="Ja",MAX(BC1978:BD1978),D_SAV!$BC1978),0)</f>
        <v>0</v>
      </c>
      <c r="AN1978" s="51">
        <f t="shared" si="637"/>
        <v>0</v>
      </c>
      <c r="AP1978" s="304">
        <f t="shared" si="638"/>
        <v>0</v>
      </c>
      <c r="AQ1978" s="304">
        <f t="shared" si="639"/>
        <v>0</v>
      </c>
      <c r="AR1978" s="304">
        <f t="shared" si="640"/>
        <v>0</v>
      </c>
      <c r="AS1978" s="304">
        <f t="shared" si="641"/>
        <v>0</v>
      </c>
      <c r="AT1978" s="304">
        <f t="shared" si="642"/>
        <v>0</v>
      </c>
      <c r="AU1978" s="304">
        <f t="shared" si="643"/>
        <v>0</v>
      </c>
      <c r="AV1978" s="304">
        <f t="shared" si="644"/>
        <v>0</v>
      </c>
      <c r="AW1978" s="304">
        <f t="shared" si="645"/>
        <v>0</v>
      </c>
      <c r="AX1978" s="304">
        <f t="shared" si="646"/>
        <v>0</v>
      </c>
      <c r="AY1978" s="304">
        <f t="shared" si="647"/>
        <v>0</v>
      </c>
      <c r="AZ1978" s="304">
        <f t="shared" si="648"/>
        <v>0</v>
      </c>
      <c r="BA1978" s="304">
        <f t="shared" si="649"/>
        <v>0</v>
      </c>
      <c r="BB1978" s="304">
        <f t="shared" si="650"/>
        <v>0</v>
      </c>
      <c r="BC1978" s="304">
        <f t="shared" si="651"/>
        <v>0</v>
      </c>
      <c r="BD1978" s="304">
        <f t="shared" si="652"/>
        <v>0</v>
      </c>
      <c r="BE1978" s="304">
        <f>IFERROR(IF(VLOOKUP($C1978,Listen!$A$2:$F$45,6,0)="Ja",BB1978-MAX(BC1978:BD1978),BB1978-BC1978),0)</f>
        <v>0</v>
      </c>
    </row>
    <row r="1979" spans="1:57" x14ac:dyDescent="0.25">
      <c r="A1979" s="320" t="str">
        <f>IF(AND(D1979&lt;&gt;0,C1979&lt;&gt;0,E1979&lt;&gt;0),IF(B1979&lt;&gt;0,CONCATENATE(B1979,"-AGr",VLOOKUP(C1979,Listen!$A$2:$D$45,4,FALSE),"-",D1979,"-",E1979,),CONCATENATE("AGr",VLOOKUP(C1979,Listen!$A$2:$D$45,4,FALSE),"-",D1979,"-",E1979)),"keine vollständige ID")</f>
        <v>keine vollständige ID</v>
      </c>
      <c r="B1979" s="301"/>
      <c r="C1979" s="287"/>
      <c r="D1979" s="34"/>
      <c r="E1979" s="306"/>
      <c r="F1979" s="116"/>
      <c r="G1979" s="17"/>
      <c r="H1979" s="17"/>
      <c r="I1979" s="17"/>
      <c r="J1979" s="17"/>
      <c r="K1979" s="17"/>
      <c r="L1979" s="17"/>
      <c r="M1979" s="17"/>
      <c r="N1979" s="17"/>
      <c r="O1979" s="116"/>
      <c r="P1979" s="117">
        <f>IF(D1979&gt;A_Stammdaten!$B$12,0,SUM(G1979,H1979,J1979,L1979:M1979)-SUM(I1979,K1979,N1979:O1979))</f>
        <v>0</v>
      </c>
      <c r="Q1979" s="17"/>
      <c r="R1979" s="17"/>
      <c r="S1979" s="17"/>
      <c r="T1979" s="17"/>
      <c r="U1979" s="62">
        <f t="shared" si="632"/>
        <v>0</v>
      </c>
      <c r="V1979" s="34"/>
      <c r="W1979" s="34"/>
      <c r="X1979" s="34"/>
      <c r="Y1979" s="34"/>
      <c r="Z1979" s="34"/>
      <c r="AA1979" s="63" t="str">
        <f t="shared" si="633"/>
        <v>-</v>
      </c>
      <c r="AB1979" s="63" t="str">
        <f t="shared" si="634"/>
        <v>-</v>
      </c>
      <c r="AC1979" s="63">
        <f>IF(ISBLANK($C1979),0,VLOOKUP($C1979,Listen!$A$2:$C$45,2,FALSE))</f>
        <v>0</v>
      </c>
      <c r="AD1979" s="63">
        <f>IF(ISBLANK($C1979),0,VLOOKUP($C1979,Listen!$A$2:$C$45,3,FALSE))</f>
        <v>0</v>
      </c>
      <c r="AE1979" s="49">
        <f t="shared" si="635"/>
        <v>0</v>
      </c>
      <c r="AF1979" s="49">
        <f t="shared" si="635"/>
        <v>0</v>
      </c>
      <c r="AG1979" s="49">
        <f>IFERROR(IF(OR($V1979&lt;&gt;"Ja",VLOOKUP($C1979,Listen!$A$2:$F$45,5,0)="Nein",D1979&lt;IF(C1979="LNG Anbindungsanlagen gemäß separater Festlegung",2022,2023)),$AC1979,$AA1979),0)</f>
        <v>0</v>
      </c>
      <c r="AH1979" s="49">
        <f>IFERROR(IF(OR($V1979&lt;&gt;"Ja",VLOOKUP($C1979,Listen!$A$2:$F$45,5,0)="Nein",D1979&lt;IF(C1979="LNG Anbindungsanlagen gemäß separater Festlegung",2022,2023)),$AC1979,$AA1979),0)</f>
        <v>0</v>
      </c>
      <c r="AI1979" s="49">
        <f>IFERROR(IF(OR($W1979&lt;&gt;"Ja",VLOOKUP($C1979,Listen!$A$2:$F$45,6,0)="Nein"),$AC1979,$AB1979),0)</f>
        <v>0</v>
      </c>
      <c r="AJ1979" s="49">
        <f>IFERROR(IF(OR($W1979&lt;&gt;"Ja",VLOOKUP($C1979,Listen!$A$2:$F$45,6,0)="Nein"),$AC1979,$AB1979),0)</f>
        <v>0</v>
      </c>
      <c r="AK1979" s="49">
        <f>IFERROR(IF(OR($W1979&lt;&gt;"Ja",VLOOKUP($C1979,Listen!$A$2:$F$45,6,0)="Nein"),$AC1979,$AB1979),0)</f>
        <v>0</v>
      </c>
      <c r="AL1979" s="51">
        <f t="shared" si="636"/>
        <v>0</v>
      </c>
      <c r="AM1979" s="296">
        <f>IFERROR(IF(VLOOKUP($C1979,Listen!$A$2:$F$45,6,0)="Ja",MAX(BC1979:BD1979),D_SAV!$BC1979),0)</f>
        <v>0</v>
      </c>
      <c r="AN1979" s="51">
        <f t="shared" si="637"/>
        <v>0</v>
      </c>
      <c r="AP1979" s="304">
        <f t="shared" si="638"/>
        <v>0</v>
      </c>
      <c r="AQ1979" s="304">
        <f t="shared" si="639"/>
        <v>0</v>
      </c>
      <c r="AR1979" s="304">
        <f t="shared" si="640"/>
        <v>0</v>
      </c>
      <c r="AS1979" s="304">
        <f t="shared" si="641"/>
        <v>0</v>
      </c>
      <c r="AT1979" s="304">
        <f t="shared" si="642"/>
        <v>0</v>
      </c>
      <c r="AU1979" s="304">
        <f t="shared" si="643"/>
        <v>0</v>
      </c>
      <c r="AV1979" s="304">
        <f t="shared" si="644"/>
        <v>0</v>
      </c>
      <c r="AW1979" s="304">
        <f t="shared" si="645"/>
        <v>0</v>
      </c>
      <c r="AX1979" s="304">
        <f t="shared" si="646"/>
        <v>0</v>
      </c>
      <c r="AY1979" s="304">
        <f t="shared" si="647"/>
        <v>0</v>
      </c>
      <c r="AZ1979" s="304">
        <f t="shared" si="648"/>
        <v>0</v>
      </c>
      <c r="BA1979" s="304">
        <f t="shared" si="649"/>
        <v>0</v>
      </c>
      <c r="BB1979" s="304">
        <f t="shared" si="650"/>
        <v>0</v>
      </c>
      <c r="BC1979" s="304">
        <f t="shared" si="651"/>
        <v>0</v>
      </c>
      <c r="BD1979" s="304">
        <f t="shared" si="652"/>
        <v>0</v>
      </c>
      <c r="BE1979" s="304">
        <f>IFERROR(IF(VLOOKUP($C1979,Listen!$A$2:$F$45,6,0)="Ja",BB1979-MAX(BC1979:BD1979),BB1979-BC1979),0)</f>
        <v>0</v>
      </c>
    </row>
    <row r="1980" spans="1:57" x14ac:dyDescent="0.25">
      <c r="A1980" s="320" t="str">
        <f>IF(AND(D1980&lt;&gt;0,C1980&lt;&gt;0,E1980&lt;&gt;0),IF(B1980&lt;&gt;0,CONCATENATE(B1980,"-AGr",VLOOKUP(C1980,Listen!$A$2:$D$45,4,FALSE),"-",D1980,"-",E1980,),CONCATENATE("AGr",VLOOKUP(C1980,Listen!$A$2:$D$45,4,FALSE),"-",D1980,"-",E1980)),"keine vollständige ID")</f>
        <v>keine vollständige ID</v>
      </c>
      <c r="B1980" s="301"/>
      <c r="C1980" s="287"/>
      <c r="D1980" s="34"/>
      <c r="E1980" s="306"/>
      <c r="F1980" s="116"/>
      <c r="G1980" s="17"/>
      <c r="H1980" s="17"/>
      <c r="I1980" s="17"/>
      <c r="J1980" s="17"/>
      <c r="K1980" s="17"/>
      <c r="L1980" s="17"/>
      <c r="M1980" s="17"/>
      <c r="N1980" s="17"/>
      <c r="O1980" s="116"/>
      <c r="P1980" s="117">
        <f>IF(D1980&gt;A_Stammdaten!$B$12,0,SUM(G1980,H1980,J1980,L1980:M1980)-SUM(I1980,K1980,N1980:O1980))</f>
        <v>0</v>
      </c>
      <c r="Q1980" s="17"/>
      <c r="R1980" s="17"/>
      <c r="S1980" s="17"/>
      <c r="T1980" s="17"/>
      <c r="U1980" s="62">
        <f t="shared" si="632"/>
        <v>0</v>
      </c>
      <c r="V1980" s="34"/>
      <c r="W1980" s="34"/>
      <c r="X1980" s="34"/>
      <c r="Y1980" s="34"/>
      <c r="Z1980" s="34"/>
      <c r="AA1980" s="63" t="str">
        <f t="shared" si="633"/>
        <v>-</v>
      </c>
      <c r="AB1980" s="63" t="str">
        <f t="shared" si="634"/>
        <v>-</v>
      </c>
      <c r="AC1980" s="63">
        <f>IF(ISBLANK($C1980),0,VLOOKUP($C1980,Listen!$A$2:$C$45,2,FALSE))</f>
        <v>0</v>
      </c>
      <c r="AD1980" s="63">
        <f>IF(ISBLANK($C1980),0,VLOOKUP($C1980,Listen!$A$2:$C$45,3,FALSE))</f>
        <v>0</v>
      </c>
      <c r="AE1980" s="49">
        <f t="shared" si="635"/>
        <v>0</v>
      </c>
      <c r="AF1980" s="49">
        <f t="shared" si="635"/>
        <v>0</v>
      </c>
      <c r="AG1980" s="49">
        <f>IFERROR(IF(OR($V1980&lt;&gt;"Ja",VLOOKUP($C1980,Listen!$A$2:$F$45,5,0)="Nein",D1980&lt;IF(C1980="LNG Anbindungsanlagen gemäß separater Festlegung",2022,2023)),$AC1980,$AA1980),0)</f>
        <v>0</v>
      </c>
      <c r="AH1980" s="49">
        <f>IFERROR(IF(OR($V1980&lt;&gt;"Ja",VLOOKUP($C1980,Listen!$A$2:$F$45,5,0)="Nein",D1980&lt;IF(C1980="LNG Anbindungsanlagen gemäß separater Festlegung",2022,2023)),$AC1980,$AA1980),0)</f>
        <v>0</v>
      </c>
      <c r="AI1980" s="49">
        <f>IFERROR(IF(OR($W1980&lt;&gt;"Ja",VLOOKUP($C1980,Listen!$A$2:$F$45,6,0)="Nein"),$AC1980,$AB1980),0)</f>
        <v>0</v>
      </c>
      <c r="AJ1980" s="49">
        <f>IFERROR(IF(OR($W1980&lt;&gt;"Ja",VLOOKUP($C1980,Listen!$A$2:$F$45,6,0)="Nein"),$AC1980,$AB1980),0)</f>
        <v>0</v>
      </c>
      <c r="AK1980" s="49">
        <f>IFERROR(IF(OR($W1980&lt;&gt;"Ja",VLOOKUP($C1980,Listen!$A$2:$F$45,6,0)="Nein"),$AC1980,$AB1980),0)</f>
        <v>0</v>
      </c>
      <c r="AL1980" s="51">
        <f t="shared" si="636"/>
        <v>0</v>
      </c>
      <c r="AM1980" s="296">
        <f>IFERROR(IF(VLOOKUP($C1980,Listen!$A$2:$F$45,6,0)="Ja",MAX(BC1980:BD1980),D_SAV!$BC1980),0)</f>
        <v>0</v>
      </c>
      <c r="AN1980" s="51">
        <f t="shared" si="637"/>
        <v>0</v>
      </c>
      <c r="AP1980" s="304">
        <f t="shared" si="638"/>
        <v>0</v>
      </c>
      <c r="AQ1980" s="304">
        <f t="shared" si="639"/>
        <v>0</v>
      </c>
      <c r="AR1980" s="304">
        <f t="shared" si="640"/>
        <v>0</v>
      </c>
      <c r="AS1980" s="304">
        <f t="shared" si="641"/>
        <v>0</v>
      </c>
      <c r="AT1980" s="304">
        <f t="shared" si="642"/>
        <v>0</v>
      </c>
      <c r="AU1980" s="304">
        <f t="shared" si="643"/>
        <v>0</v>
      </c>
      <c r="AV1980" s="304">
        <f t="shared" si="644"/>
        <v>0</v>
      </c>
      <c r="AW1980" s="304">
        <f t="shared" si="645"/>
        <v>0</v>
      </c>
      <c r="AX1980" s="304">
        <f t="shared" si="646"/>
        <v>0</v>
      </c>
      <c r="AY1980" s="304">
        <f t="shared" si="647"/>
        <v>0</v>
      </c>
      <c r="AZ1980" s="304">
        <f t="shared" si="648"/>
        <v>0</v>
      </c>
      <c r="BA1980" s="304">
        <f t="shared" si="649"/>
        <v>0</v>
      </c>
      <c r="BB1980" s="304">
        <f t="shared" si="650"/>
        <v>0</v>
      </c>
      <c r="BC1980" s="304">
        <f t="shared" si="651"/>
        <v>0</v>
      </c>
      <c r="BD1980" s="304">
        <f t="shared" si="652"/>
        <v>0</v>
      </c>
      <c r="BE1980" s="304">
        <f>IFERROR(IF(VLOOKUP($C1980,Listen!$A$2:$F$45,6,0)="Ja",BB1980-MAX(BC1980:BD1980),BB1980-BC1980),0)</f>
        <v>0</v>
      </c>
    </row>
    <row r="1981" spans="1:57" x14ac:dyDescent="0.25">
      <c r="A1981" s="320" t="str">
        <f>IF(AND(D1981&lt;&gt;0,C1981&lt;&gt;0,E1981&lt;&gt;0),IF(B1981&lt;&gt;0,CONCATENATE(B1981,"-AGr",VLOOKUP(C1981,Listen!$A$2:$D$45,4,FALSE),"-",D1981,"-",E1981,),CONCATENATE("AGr",VLOOKUP(C1981,Listen!$A$2:$D$45,4,FALSE),"-",D1981,"-",E1981)),"keine vollständige ID")</f>
        <v>keine vollständige ID</v>
      </c>
      <c r="B1981" s="301"/>
      <c r="C1981" s="287"/>
      <c r="D1981" s="34"/>
      <c r="E1981" s="306"/>
      <c r="F1981" s="116"/>
      <c r="G1981" s="17"/>
      <c r="H1981" s="17"/>
      <c r="I1981" s="17"/>
      <c r="J1981" s="17"/>
      <c r="K1981" s="17"/>
      <c r="L1981" s="17"/>
      <c r="M1981" s="17"/>
      <c r="N1981" s="17"/>
      <c r="O1981" s="116"/>
      <c r="P1981" s="117">
        <f>IF(D1981&gt;A_Stammdaten!$B$12,0,SUM(G1981,H1981,J1981,L1981:M1981)-SUM(I1981,K1981,N1981:O1981))</f>
        <v>0</v>
      </c>
      <c r="Q1981" s="17"/>
      <c r="R1981" s="17"/>
      <c r="S1981" s="17"/>
      <c r="T1981" s="17"/>
      <c r="U1981" s="62">
        <f t="shared" si="632"/>
        <v>0</v>
      </c>
      <c r="V1981" s="34"/>
      <c r="W1981" s="34"/>
      <c r="X1981" s="34"/>
      <c r="Y1981" s="34"/>
      <c r="Z1981" s="34"/>
      <c r="AA1981" s="63" t="str">
        <f t="shared" si="633"/>
        <v>-</v>
      </c>
      <c r="AB1981" s="63" t="str">
        <f t="shared" si="634"/>
        <v>-</v>
      </c>
      <c r="AC1981" s="63">
        <f>IF(ISBLANK($C1981),0,VLOOKUP($C1981,Listen!$A$2:$C$45,2,FALSE))</f>
        <v>0</v>
      </c>
      <c r="AD1981" s="63">
        <f>IF(ISBLANK($C1981),0,VLOOKUP($C1981,Listen!$A$2:$C$45,3,FALSE))</f>
        <v>0</v>
      </c>
      <c r="AE1981" s="49">
        <f t="shared" si="635"/>
        <v>0</v>
      </c>
      <c r="AF1981" s="49">
        <f t="shared" si="635"/>
        <v>0</v>
      </c>
      <c r="AG1981" s="49">
        <f>IFERROR(IF(OR($V1981&lt;&gt;"Ja",VLOOKUP($C1981,Listen!$A$2:$F$45,5,0)="Nein",D1981&lt;IF(C1981="LNG Anbindungsanlagen gemäß separater Festlegung",2022,2023)),$AC1981,$AA1981),0)</f>
        <v>0</v>
      </c>
      <c r="AH1981" s="49">
        <f>IFERROR(IF(OR($V1981&lt;&gt;"Ja",VLOOKUP($C1981,Listen!$A$2:$F$45,5,0)="Nein",D1981&lt;IF(C1981="LNG Anbindungsanlagen gemäß separater Festlegung",2022,2023)),$AC1981,$AA1981),0)</f>
        <v>0</v>
      </c>
      <c r="AI1981" s="49">
        <f>IFERROR(IF(OR($W1981&lt;&gt;"Ja",VLOOKUP($C1981,Listen!$A$2:$F$45,6,0)="Nein"),$AC1981,$AB1981),0)</f>
        <v>0</v>
      </c>
      <c r="AJ1981" s="49">
        <f>IFERROR(IF(OR($W1981&lt;&gt;"Ja",VLOOKUP($C1981,Listen!$A$2:$F$45,6,0)="Nein"),$AC1981,$AB1981),0)</f>
        <v>0</v>
      </c>
      <c r="AK1981" s="49">
        <f>IFERROR(IF(OR($W1981&lt;&gt;"Ja",VLOOKUP($C1981,Listen!$A$2:$F$45,6,0)="Nein"),$AC1981,$AB1981),0)</f>
        <v>0</v>
      </c>
      <c r="AL1981" s="51">
        <f t="shared" si="636"/>
        <v>0</v>
      </c>
      <c r="AM1981" s="296">
        <f>IFERROR(IF(VLOOKUP($C1981,Listen!$A$2:$F$45,6,0)="Ja",MAX(BC1981:BD1981),D_SAV!$BC1981),0)</f>
        <v>0</v>
      </c>
      <c r="AN1981" s="51">
        <f t="shared" si="637"/>
        <v>0</v>
      </c>
      <c r="AP1981" s="304">
        <f t="shared" si="638"/>
        <v>0</v>
      </c>
      <c r="AQ1981" s="304">
        <f t="shared" si="639"/>
        <v>0</v>
      </c>
      <c r="AR1981" s="304">
        <f t="shared" si="640"/>
        <v>0</v>
      </c>
      <c r="AS1981" s="304">
        <f t="shared" si="641"/>
        <v>0</v>
      </c>
      <c r="AT1981" s="304">
        <f t="shared" si="642"/>
        <v>0</v>
      </c>
      <c r="AU1981" s="304">
        <f t="shared" si="643"/>
        <v>0</v>
      </c>
      <c r="AV1981" s="304">
        <f t="shared" si="644"/>
        <v>0</v>
      </c>
      <c r="AW1981" s="304">
        <f t="shared" si="645"/>
        <v>0</v>
      </c>
      <c r="AX1981" s="304">
        <f t="shared" si="646"/>
        <v>0</v>
      </c>
      <c r="AY1981" s="304">
        <f t="shared" si="647"/>
        <v>0</v>
      </c>
      <c r="AZ1981" s="304">
        <f t="shared" si="648"/>
        <v>0</v>
      </c>
      <c r="BA1981" s="304">
        <f t="shared" si="649"/>
        <v>0</v>
      </c>
      <c r="BB1981" s="304">
        <f t="shared" si="650"/>
        <v>0</v>
      </c>
      <c r="BC1981" s="304">
        <f t="shared" si="651"/>
        <v>0</v>
      </c>
      <c r="BD1981" s="304">
        <f t="shared" si="652"/>
        <v>0</v>
      </c>
      <c r="BE1981" s="304">
        <f>IFERROR(IF(VLOOKUP($C1981,Listen!$A$2:$F$45,6,0)="Ja",BB1981-MAX(BC1981:BD1981),BB1981-BC1981),0)</f>
        <v>0</v>
      </c>
    </row>
    <row r="1982" spans="1:57" x14ac:dyDescent="0.25">
      <c r="A1982" s="320" t="str">
        <f>IF(AND(D1982&lt;&gt;0,C1982&lt;&gt;0,E1982&lt;&gt;0),IF(B1982&lt;&gt;0,CONCATENATE(B1982,"-AGr",VLOOKUP(C1982,Listen!$A$2:$D$45,4,FALSE),"-",D1982,"-",E1982,),CONCATENATE("AGr",VLOOKUP(C1982,Listen!$A$2:$D$45,4,FALSE),"-",D1982,"-",E1982)),"keine vollständige ID")</f>
        <v>keine vollständige ID</v>
      </c>
      <c r="B1982" s="301"/>
      <c r="C1982" s="287"/>
      <c r="D1982" s="34"/>
      <c r="E1982" s="306"/>
      <c r="F1982" s="116"/>
      <c r="G1982" s="17"/>
      <c r="H1982" s="17"/>
      <c r="I1982" s="17"/>
      <c r="J1982" s="17"/>
      <c r="K1982" s="17"/>
      <c r="L1982" s="17"/>
      <c r="M1982" s="17"/>
      <c r="N1982" s="17"/>
      <c r="O1982" s="116"/>
      <c r="P1982" s="117">
        <f>IF(D1982&gt;A_Stammdaten!$B$12,0,SUM(G1982,H1982,J1982,L1982:M1982)-SUM(I1982,K1982,N1982:O1982))</f>
        <v>0</v>
      </c>
      <c r="Q1982" s="17"/>
      <c r="R1982" s="17"/>
      <c r="S1982" s="17"/>
      <c r="T1982" s="17"/>
      <c r="U1982" s="62">
        <f t="shared" si="632"/>
        <v>0</v>
      </c>
      <c r="V1982" s="34"/>
      <c r="W1982" s="34"/>
      <c r="X1982" s="34"/>
      <c r="Y1982" s="34"/>
      <c r="Z1982" s="34"/>
      <c r="AA1982" s="63" t="str">
        <f t="shared" si="633"/>
        <v>-</v>
      </c>
      <c r="AB1982" s="63" t="str">
        <f t="shared" si="634"/>
        <v>-</v>
      </c>
      <c r="AC1982" s="63">
        <f>IF(ISBLANK($C1982),0,VLOOKUP($C1982,Listen!$A$2:$C$45,2,FALSE))</f>
        <v>0</v>
      </c>
      <c r="AD1982" s="63">
        <f>IF(ISBLANK($C1982),0,VLOOKUP($C1982,Listen!$A$2:$C$45,3,FALSE))</f>
        <v>0</v>
      </c>
      <c r="AE1982" s="49">
        <f t="shared" si="635"/>
        <v>0</v>
      </c>
      <c r="AF1982" s="49">
        <f t="shared" si="635"/>
        <v>0</v>
      </c>
      <c r="AG1982" s="49">
        <f>IFERROR(IF(OR($V1982&lt;&gt;"Ja",VLOOKUP($C1982,Listen!$A$2:$F$45,5,0)="Nein",D1982&lt;IF(C1982="LNG Anbindungsanlagen gemäß separater Festlegung",2022,2023)),$AC1982,$AA1982),0)</f>
        <v>0</v>
      </c>
      <c r="AH1982" s="49">
        <f>IFERROR(IF(OR($V1982&lt;&gt;"Ja",VLOOKUP($C1982,Listen!$A$2:$F$45,5,0)="Nein",D1982&lt;IF(C1982="LNG Anbindungsanlagen gemäß separater Festlegung",2022,2023)),$AC1982,$AA1982),0)</f>
        <v>0</v>
      </c>
      <c r="AI1982" s="49">
        <f>IFERROR(IF(OR($W1982&lt;&gt;"Ja",VLOOKUP($C1982,Listen!$A$2:$F$45,6,0)="Nein"),$AC1982,$AB1982),0)</f>
        <v>0</v>
      </c>
      <c r="AJ1982" s="49">
        <f>IFERROR(IF(OR($W1982&lt;&gt;"Ja",VLOOKUP($C1982,Listen!$A$2:$F$45,6,0)="Nein"),$AC1982,$AB1982),0)</f>
        <v>0</v>
      </c>
      <c r="AK1982" s="49">
        <f>IFERROR(IF(OR($W1982&lt;&gt;"Ja",VLOOKUP($C1982,Listen!$A$2:$F$45,6,0)="Nein"),$AC1982,$AB1982),0)</f>
        <v>0</v>
      </c>
      <c r="AL1982" s="51">
        <f t="shared" si="636"/>
        <v>0</v>
      </c>
      <c r="AM1982" s="296">
        <f>IFERROR(IF(VLOOKUP($C1982,Listen!$A$2:$F$45,6,0)="Ja",MAX(BC1982:BD1982),D_SAV!$BC1982),0)</f>
        <v>0</v>
      </c>
      <c r="AN1982" s="51">
        <f t="shared" si="637"/>
        <v>0</v>
      </c>
      <c r="AP1982" s="304">
        <f t="shared" si="638"/>
        <v>0</v>
      </c>
      <c r="AQ1982" s="304">
        <f t="shared" si="639"/>
        <v>0</v>
      </c>
      <c r="AR1982" s="304">
        <f t="shared" si="640"/>
        <v>0</v>
      </c>
      <c r="AS1982" s="304">
        <f t="shared" si="641"/>
        <v>0</v>
      </c>
      <c r="AT1982" s="304">
        <f t="shared" si="642"/>
        <v>0</v>
      </c>
      <c r="AU1982" s="304">
        <f t="shared" si="643"/>
        <v>0</v>
      </c>
      <c r="AV1982" s="304">
        <f t="shared" si="644"/>
        <v>0</v>
      </c>
      <c r="AW1982" s="304">
        <f t="shared" si="645"/>
        <v>0</v>
      </c>
      <c r="AX1982" s="304">
        <f t="shared" si="646"/>
        <v>0</v>
      </c>
      <c r="AY1982" s="304">
        <f t="shared" si="647"/>
        <v>0</v>
      </c>
      <c r="AZ1982" s="304">
        <f t="shared" si="648"/>
        <v>0</v>
      </c>
      <c r="BA1982" s="304">
        <f t="shared" si="649"/>
        <v>0</v>
      </c>
      <c r="BB1982" s="304">
        <f t="shared" si="650"/>
        <v>0</v>
      </c>
      <c r="BC1982" s="304">
        <f t="shared" si="651"/>
        <v>0</v>
      </c>
      <c r="BD1982" s="304">
        <f t="shared" si="652"/>
        <v>0</v>
      </c>
      <c r="BE1982" s="304">
        <f>IFERROR(IF(VLOOKUP($C1982,Listen!$A$2:$F$45,6,0)="Ja",BB1982-MAX(BC1982:BD1982),BB1982-BC1982),0)</f>
        <v>0</v>
      </c>
    </row>
    <row r="1983" spans="1:57" x14ac:dyDescent="0.25">
      <c r="A1983" s="320" t="str">
        <f>IF(AND(D1983&lt;&gt;0,C1983&lt;&gt;0,E1983&lt;&gt;0),IF(B1983&lt;&gt;0,CONCATENATE(B1983,"-AGr",VLOOKUP(C1983,Listen!$A$2:$D$45,4,FALSE),"-",D1983,"-",E1983,),CONCATENATE("AGr",VLOOKUP(C1983,Listen!$A$2:$D$45,4,FALSE),"-",D1983,"-",E1983)),"keine vollständige ID")</f>
        <v>keine vollständige ID</v>
      </c>
      <c r="B1983" s="301"/>
      <c r="C1983" s="287"/>
      <c r="D1983" s="34"/>
      <c r="E1983" s="306"/>
      <c r="F1983" s="116"/>
      <c r="G1983" s="17"/>
      <c r="H1983" s="17"/>
      <c r="I1983" s="17"/>
      <c r="J1983" s="17"/>
      <c r="K1983" s="17"/>
      <c r="L1983" s="17"/>
      <c r="M1983" s="17"/>
      <c r="N1983" s="17"/>
      <c r="O1983" s="116"/>
      <c r="P1983" s="117">
        <f>IF(D1983&gt;A_Stammdaten!$B$12,0,SUM(G1983,H1983,J1983,L1983:M1983)-SUM(I1983,K1983,N1983:O1983))</f>
        <v>0</v>
      </c>
      <c r="Q1983" s="17"/>
      <c r="R1983" s="17"/>
      <c r="S1983" s="17"/>
      <c r="T1983" s="17"/>
      <c r="U1983" s="62">
        <f t="shared" si="632"/>
        <v>0</v>
      </c>
      <c r="V1983" s="34"/>
      <c r="W1983" s="34"/>
      <c r="X1983" s="34"/>
      <c r="Y1983" s="34"/>
      <c r="Z1983" s="34"/>
      <c r="AA1983" s="63" t="str">
        <f t="shared" si="633"/>
        <v>-</v>
      </c>
      <c r="AB1983" s="63" t="str">
        <f t="shared" si="634"/>
        <v>-</v>
      </c>
      <c r="AC1983" s="63">
        <f>IF(ISBLANK($C1983),0,VLOOKUP($C1983,Listen!$A$2:$C$45,2,FALSE))</f>
        <v>0</v>
      </c>
      <c r="AD1983" s="63">
        <f>IF(ISBLANK($C1983),0,VLOOKUP($C1983,Listen!$A$2:$C$45,3,FALSE))</f>
        <v>0</v>
      </c>
      <c r="AE1983" s="49">
        <f t="shared" si="635"/>
        <v>0</v>
      </c>
      <c r="AF1983" s="49">
        <f t="shared" si="635"/>
        <v>0</v>
      </c>
      <c r="AG1983" s="49">
        <f>IFERROR(IF(OR($V1983&lt;&gt;"Ja",VLOOKUP($C1983,Listen!$A$2:$F$45,5,0)="Nein",D1983&lt;IF(C1983="LNG Anbindungsanlagen gemäß separater Festlegung",2022,2023)),$AC1983,$AA1983),0)</f>
        <v>0</v>
      </c>
      <c r="AH1983" s="49">
        <f>IFERROR(IF(OR($V1983&lt;&gt;"Ja",VLOOKUP($C1983,Listen!$A$2:$F$45,5,0)="Nein",D1983&lt;IF(C1983="LNG Anbindungsanlagen gemäß separater Festlegung",2022,2023)),$AC1983,$AA1983),0)</f>
        <v>0</v>
      </c>
      <c r="AI1983" s="49">
        <f>IFERROR(IF(OR($W1983&lt;&gt;"Ja",VLOOKUP($C1983,Listen!$A$2:$F$45,6,0)="Nein"),$AC1983,$AB1983),0)</f>
        <v>0</v>
      </c>
      <c r="AJ1983" s="49">
        <f>IFERROR(IF(OR($W1983&lt;&gt;"Ja",VLOOKUP($C1983,Listen!$A$2:$F$45,6,0)="Nein"),$AC1983,$AB1983),0)</f>
        <v>0</v>
      </c>
      <c r="AK1983" s="49">
        <f>IFERROR(IF(OR($W1983&lt;&gt;"Ja",VLOOKUP($C1983,Listen!$A$2:$F$45,6,0)="Nein"),$AC1983,$AB1983),0)</f>
        <v>0</v>
      </c>
      <c r="AL1983" s="51">
        <f t="shared" si="636"/>
        <v>0</v>
      </c>
      <c r="AM1983" s="296">
        <f>IFERROR(IF(VLOOKUP($C1983,Listen!$A$2:$F$45,6,0)="Ja",MAX(BC1983:BD1983),D_SAV!$BC1983),0)</f>
        <v>0</v>
      </c>
      <c r="AN1983" s="51">
        <f t="shared" si="637"/>
        <v>0</v>
      </c>
      <c r="AP1983" s="304">
        <f t="shared" si="638"/>
        <v>0</v>
      </c>
      <c r="AQ1983" s="304">
        <f t="shared" si="639"/>
        <v>0</v>
      </c>
      <c r="AR1983" s="304">
        <f t="shared" si="640"/>
        <v>0</v>
      </c>
      <c r="AS1983" s="304">
        <f t="shared" si="641"/>
        <v>0</v>
      </c>
      <c r="AT1983" s="304">
        <f t="shared" si="642"/>
        <v>0</v>
      </c>
      <c r="AU1983" s="304">
        <f t="shared" si="643"/>
        <v>0</v>
      </c>
      <c r="AV1983" s="304">
        <f t="shared" si="644"/>
        <v>0</v>
      </c>
      <c r="AW1983" s="304">
        <f t="shared" si="645"/>
        <v>0</v>
      </c>
      <c r="AX1983" s="304">
        <f t="shared" si="646"/>
        <v>0</v>
      </c>
      <c r="AY1983" s="304">
        <f t="shared" si="647"/>
        <v>0</v>
      </c>
      <c r="AZ1983" s="304">
        <f t="shared" si="648"/>
        <v>0</v>
      </c>
      <c r="BA1983" s="304">
        <f t="shared" si="649"/>
        <v>0</v>
      </c>
      <c r="BB1983" s="304">
        <f t="shared" si="650"/>
        <v>0</v>
      </c>
      <c r="BC1983" s="304">
        <f t="shared" si="651"/>
        <v>0</v>
      </c>
      <c r="BD1983" s="304">
        <f t="shared" si="652"/>
        <v>0</v>
      </c>
      <c r="BE1983" s="304">
        <f>IFERROR(IF(VLOOKUP($C1983,Listen!$A$2:$F$45,6,0)="Ja",BB1983-MAX(BC1983:BD1983),BB1983-BC1983),0)</f>
        <v>0</v>
      </c>
    </row>
    <row r="1984" spans="1:57" x14ac:dyDescent="0.25">
      <c r="A1984" s="320" t="str">
        <f>IF(AND(D1984&lt;&gt;0,C1984&lt;&gt;0,E1984&lt;&gt;0),IF(B1984&lt;&gt;0,CONCATENATE(B1984,"-AGr",VLOOKUP(C1984,Listen!$A$2:$D$45,4,FALSE),"-",D1984,"-",E1984,),CONCATENATE("AGr",VLOOKUP(C1984,Listen!$A$2:$D$45,4,FALSE),"-",D1984,"-",E1984)),"keine vollständige ID")</f>
        <v>keine vollständige ID</v>
      </c>
      <c r="B1984" s="301"/>
      <c r="C1984" s="287"/>
      <c r="D1984" s="34"/>
      <c r="E1984" s="306"/>
      <c r="F1984" s="116"/>
      <c r="G1984" s="17"/>
      <c r="H1984" s="17"/>
      <c r="I1984" s="17"/>
      <c r="J1984" s="17"/>
      <c r="K1984" s="17"/>
      <c r="L1984" s="17"/>
      <c r="M1984" s="17"/>
      <c r="N1984" s="17"/>
      <c r="O1984" s="116"/>
      <c r="P1984" s="117">
        <f>IF(D1984&gt;A_Stammdaten!$B$12,0,SUM(G1984,H1984,J1984,L1984:M1984)-SUM(I1984,K1984,N1984:O1984))</f>
        <v>0</v>
      </c>
      <c r="Q1984" s="17"/>
      <c r="R1984" s="17"/>
      <c r="S1984" s="17"/>
      <c r="T1984" s="17"/>
      <c r="U1984" s="62">
        <f t="shared" si="632"/>
        <v>0</v>
      </c>
      <c r="V1984" s="34"/>
      <c r="W1984" s="34"/>
      <c r="X1984" s="34"/>
      <c r="Y1984" s="34"/>
      <c r="Z1984" s="34"/>
      <c r="AA1984" s="63" t="str">
        <f t="shared" si="633"/>
        <v>-</v>
      </c>
      <c r="AB1984" s="63" t="str">
        <f t="shared" si="634"/>
        <v>-</v>
      </c>
      <c r="AC1984" s="63">
        <f>IF(ISBLANK($C1984),0,VLOOKUP($C1984,Listen!$A$2:$C$45,2,FALSE))</f>
        <v>0</v>
      </c>
      <c r="AD1984" s="63">
        <f>IF(ISBLANK($C1984),0,VLOOKUP($C1984,Listen!$A$2:$C$45,3,FALSE))</f>
        <v>0</v>
      </c>
      <c r="AE1984" s="49">
        <f t="shared" si="635"/>
        <v>0</v>
      </c>
      <c r="AF1984" s="49">
        <f t="shared" si="635"/>
        <v>0</v>
      </c>
      <c r="AG1984" s="49">
        <f>IFERROR(IF(OR($V1984&lt;&gt;"Ja",VLOOKUP($C1984,Listen!$A$2:$F$45,5,0)="Nein",D1984&lt;IF(C1984="LNG Anbindungsanlagen gemäß separater Festlegung",2022,2023)),$AC1984,$AA1984),0)</f>
        <v>0</v>
      </c>
      <c r="AH1984" s="49">
        <f>IFERROR(IF(OR($V1984&lt;&gt;"Ja",VLOOKUP($C1984,Listen!$A$2:$F$45,5,0)="Nein",D1984&lt;IF(C1984="LNG Anbindungsanlagen gemäß separater Festlegung",2022,2023)),$AC1984,$AA1984),0)</f>
        <v>0</v>
      </c>
      <c r="AI1984" s="49">
        <f>IFERROR(IF(OR($W1984&lt;&gt;"Ja",VLOOKUP($C1984,Listen!$A$2:$F$45,6,0)="Nein"),$AC1984,$AB1984),0)</f>
        <v>0</v>
      </c>
      <c r="AJ1984" s="49">
        <f>IFERROR(IF(OR($W1984&lt;&gt;"Ja",VLOOKUP($C1984,Listen!$A$2:$F$45,6,0)="Nein"),$AC1984,$AB1984),0)</f>
        <v>0</v>
      </c>
      <c r="AK1984" s="49">
        <f>IFERROR(IF(OR($W1984&lt;&gt;"Ja",VLOOKUP($C1984,Listen!$A$2:$F$45,6,0)="Nein"),$AC1984,$AB1984),0)</f>
        <v>0</v>
      </c>
      <c r="AL1984" s="51">
        <f t="shared" si="636"/>
        <v>0</v>
      </c>
      <c r="AM1984" s="296">
        <f>IFERROR(IF(VLOOKUP($C1984,Listen!$A$2:$F$45,6,0)="Ja",MAX(BC1984:BD1984),D_SAV!$BC1984),0)</f>
        <v>0</v>
      </c>
      <c r="AN1984" s="51">
        <f t="shared" si="637"/>
        <v>0</v>
      </c>
      <c r="AP1984" s="304">
        <f t="shared" si="638"/>
        <v>0</v>
      </c>
      <c r="AQ1984" s="304">
        <f t="shared" si="639"/>
        <v>0</v>
      </c>
      <c r="AR1984" s="304">
        <f t="shared" si="640"/>
        <v>0</v>
      </c>
      <c r="AS1984" s="304">
        <f t="shared" si="641"/>
        <v>0</v>
      </c>
      <c r="AT1984" s="304">
        <f t="shared" si="642"/>
        <v>0</v>
      </c>
      <c r="AU1984" s="304">
        <f t="shared" si="643"/>
        <v>0</v>
      </c>
      <c r="AV1984" s="304">
        <f t="shared" si="644"/>
        <v>0</v>
      </c>
      <c r="AW1984" s="304">
        <f t="shared" si="645"/>
        <v>0</v>
      </c>
      <c r="AX1984" s="304">
        <f t="shared" si="646"/>
        <v>0</v>
      </c>
      <c r="AY1984" s="304">
        <f t="shared" si="647"/>
        <v>0</v>
      </c>
      <c r="AZ1984" s="304">
        <f t="shared" si="648"/>
        <v>0</v>
      </c>
      <c r="BA1984" s="304">
        <f t="shared" si="649"/>
        <v>0</v>
      </c>
      <c r="BB1984" s="304">
        <f t="shared" si="650"/>
        <v>0</v>
      </c>
      <c r="BC1984" s="304">
        <f t="shared" si="651"/>
        <v>0</v>
      </c>
      <c r="BD1984" s="304">
        <f t="shared" si="652"/>
        <v>0</v>
      </c>
      <c r="BE1984" s="304">
        <f>IFERROR(IF(VLOOKUP($C1984,Listen!$A$2:$F$45,6,0)="Ja",BB1984-MAX(BC1984:BD1984),BB1984-BC1984),0)</f>
        <v>0</v>
      </c>
    </row>
    <row r="1985" spans="1:57" x14ac:dyDescent="0.25">
      <c r="A1985" s="320" t="str">
        <f>IF(AND(D1985&lt;&gt;0,C1985&lt;&gt;0,E1985&lt;&gt;0),IF(B1985&lt;&gt;0,CONCATENATE(B1985,"-AGr",VLOOKUP(C1985,Listen!$A$2:$D$45,4,FALSE),"-",D1985,"-",E1985,),CONCATENATE("AGr",VLOOKUP(C1985,Listen!$A$2:$D$45,4,FALSE),"-",D1985,"-",E1985)),"keine vollständige ID")</f>
        <v>keine vollständige ID</v>
      </c>
      <c r="B1985" s="301"/>
      <c r="C1985" s="287"/>
      <c r="D1985" s="34"/>
      <c r="E1985" s="306"/>
      <c r="F1985" s="116"/>
      <c r="G1985" s="17"/>
      <c r="H1985" s="17"/>
      <c r="I1985" s="17"/>
      <c r="J1985" s="17"/>
      <c r="K1985" s="17"/>
      <c r="L1985" s="17"/>
      <c r="M1985" s="17"/>
      <c r="N1985" s="17"/>
      <c r="O1985" s="116"/>
      <c r="P1985" s="117">
        <f>IF(D1985&gt;A_Stammdaten!$B$12,0,SUM(G1985,H1985,J1985,L1985:M1985)-SUM(I1985,K1985,N1985:O1985))</f>
        <v>0</v>
      </c>
      <c r="Q1985" s="17"/>
      <c r="R1985" s="17"/>
      <c r="S1985" s="17"/>
      <c r="T1985" s="17"/>
      <c r="U1985" s="62">
        <f t="shared" si="632"/>
        <v>0</v>
      </c>
      <c r="V1985" s="34"/>
      <c r="W1985" s="34"/>
      <c r="X1985" s="34"/>
      <c r="Y1985" s="34"/>
      <c r="Z1985" s="34"/>
      <c r="AA1985" s="63" t="str">
        <f t="shared" si="633"/>
        <v>-</v>
      </c>
      <c r="AB1985" s="63" t="str">
        <f t="shared" si="634"/>
        <v>-</v>
      </c>
      <c r="AC1985" s="63">
        <f>IF(ISBLANK($C1985),0,VLOOKUP($C1985,Listen!$A$2:$C$45,2,FALSE))</f>
        <v>0</v>
      </c>
      <c r="AD1985" s="63">
        <f>IF(ISBLANK($C1985),0,VLOOKUP($C1985,Listen!$A$2:$C$45,3,FALSE))</f>
        <v>0</v>
      </c>
      <c r="AE1985" s="49">
        <f t="shared" si="635"/>
        <v>0</v>
      </c>
      <c r="AF1985" s="49">
        <f t="shared" si="635"/>
        <v>0</v>
      </c>
      <c r="AG1985" s="49">
        <f>IFERROR(IF(OR($V1985&lt;&gt;"Ja",VLOOKUP($C1985,Listen!$A$2:$F$45,5,0)="Nein",D1985&lt;IF(C1985="LNG Anbindungsanlagen gemäß separater Festlegung",2022,2023)),$AC1985,$AA1985),0)</f>
        <v>0</v>
      </c>
      <c r="AH1985" s="49">
        <f>IFERROR(IF(OR($V1985&lt;&gt;"Ja",VLOOKUP($C1985,Listen!$A$2:$F$45,5,0)="Nein",D1985&lt;IF(C1985="LNG Anbindungsanlagen gemäß separater Festlegung",2022,2023)),$AC1985,$AA1985),0)</f>
        <v>0</v>
      </c>
      <c r="AI1985" s="49">
        <f>IFERROR(IF(OR($W1985&lt;&gt;"Ja",VLOOKUP($C1985,Listen!$A$2:$F$45,6,0)="Nein"),$AC1985,$AB1985),0)</f>
        <v>0</v>
      </c>
      <c r="AJ1985" s="49">
        <f>IFERROR(IF(OR($W1985&lt;&gt;"Ja",VLOOKUP($C1985,Listen!$A$2:$F$45,6,0)="Nein"),$AC1985,$AB1985),0)</f>
        <v>0</v>
      </c>
      <c r="AK1985" s="49">
        <f>IFERROR(IF(OR($W1985&lt;&gt;"Ja",VLOOKUP($C1985,Listen!$A$2:$F$45,6,0)="Nein"),$AC1985,$AB1985),0)</f>
        <v>0</v>
      </c>
      <c r="AL1985" s="51">
        <f t="shared" si="636"/>
        <v>0</v>
      </c>
      <c r="AM1985" s="296">
        <f>IFERROR(IF(VLOOKUP($C1985,Listen!$A$2:$F$45,6,0)="Ja",MAX(BC1985:BD1985),D_SAV!$BC1985),0)</f>
        <v>0</v>
      </c>
      <c r="AN1985" s="51">
        <f t="shared" si="637"/>
        <v>0</v>
      </c>
      <c r="AP1985" s="304">
        <f t="shared" si="638"/>
        <v>0</v>
      </c>
      <c r="AQ1985" s="304">
        <f t="shared" si="639"/>
        <v>0</v>
      </c>
      <c r="AR1985" s="304">
        <f t="shared" si="640"/>
        <v>0</v>
      </c>
      <c r="AS1985" s="304">
        <f t="shared" si="641"/>
        <v>0</v>
      </c>
      <c r="AT1985" s="304">
        <f t="shared" si="642"/>
        <v>0</v>
      </c>
      <c r="AU1985" s="304">
        <f t="shared" si="643"/>
        <v>0</v>
      </c>
      <c r="AV1985" s="304">
        <f t="shared" si="644"/>
        <v>0</v>
      </c>
      <c r="AW1985" s="304">
        <f t="shared" si="645"/>
        <v>0</v>
      </c>
      <c r="AX1985" s="304">
        <f t="shared" si="646"/>
        <v>0</v>
      </c>
      <c r="AY1985" s="304">
        <f t="shared" si="647"/>
        <v>0</v>
      </c>
      <c r="AZ1985" s="304">
        <f t="shared" si="648"/>
        <v>0</v>
      </c>
      <c r="BA1985" s="304">
        <f t="shared" si="649"/>
        <v>0</v>
      </c>
      <c r="BB1985" s="304">
        <f t="shared" si="650"/>
        <v>0</v>
      </c>
      <c r="BC1985" s="304">
        <f t="shared" si="651"/>
        <v>0</v>
      </c>
      <c r="BD1985" s="304">
        <f t="shared" si="652"/>
        <v>0</v>
      </c>
      <c r="BE1985" s="304">
        <f>IFERROR(IF(VLOOKUP($C1985,Listen!$A$2:$F$45,6,0)="Ja",BB1985-MAX(BC1985:BD1985),BB1985-BC1985),0)</f>
        <v>0</v>
      </c>
    </row>
    <row r="1986" spans="1:57" x14ac:dyDescent="0.25">
      <c r="A1986" s="320" t="str">
        <f>IF(AND(D1986&lt;&gt;0,C1986&lt;&gt;0,E1986&lt;&gt;0),IF(B1986&lt;&gt;0,CONCATENATE(B1986,"-AGr",VLOOKUP(C1986,Listen!$A$2:$D$45,4,FALSE),"-",D1986,"-",E1986,),CONCATENATE("AGr",VLOOKUP(C1986,Listen!$A$2:$D$45,4,FALSE),"-",D1986,"-",E1986)),"keine vollständige ID")</f>
        <v>keine vollständige ID</v>
      </c>
      <c r="B1986" s="301"/>
      <c r="C1986" s="287"/>
      <c r="D1986" s="34"/>
      <c r="E1986" s="306"/>
      <c r="F1986" s="116"/>
      <c r="G1986" s="17"/>
      <c r="H1986" s="17"/>
      <c r="I1986" s="17"/>
      <c r="J1986" s="17"/>
      <c r="K1986" s="17"/>
      <c r="L1986" s="17"/>
      <c r="M1986" s="17"/>
      <c r="N1986" s="17"/>
      <c r="O1986" s="116"/>
      <c r="P1986" s="117">
        <f>IF(D1986&gt;A_Stammdaten!$B$12,0,SUM(G1986,H1986,J1986,L1986:M1986)-SUM(I1986,K1986,N1986:O1986))</f>
        <v>0</v>
      </c>
      <c r="Q1986" s="17"/>
      <c r="R1986" s="17"/>
      <c r="S1986" s="17"/>
      <c r="T1986" s="17"/>
      <c r="U1986" s="62">
        <f t="shared" si="632"/>
        <v>0</v>
      </c>
      <c r="V1986" s="34"/>
      <c r="W1986" s="34"/>
      <c r="X1986" s="34"/>
      <c r="Y1986" s="34"/>
      <c r="Z1986" s="34"/>
      <c r="AA1986" s="63" t="str">
        <f t="shared" si="633"/>
        <v>-</v>
      </c>
      <c r="AB1986" s="63" t="str">
        <f t="shared" si="634"/>
        <v>-</v>
      </c>
      <c r="AC1986" s="63">
        <f>IF(ISBLANK($C1986),0,VLOOKUP($C1986,Listen!$A$2:$C$45,2,FALSE))</f>
        <v>0</v>
      </c>
      <c r="AD1986" s="63">
        <f>IF(ISBLANK($C1986),0,VLOOKUP($C1986,Listen!$A$2:$C$45,3,FALSE))</f>
        <v>0</v>
      </c>
      <c r="AE1986" s="49">
        <f t="shared" si="635"/>
        <v>0</v>
      </c>
      <c r="AF1986" s="49">
        <f t="shared" si="635"/>
        <v>0</v>
      </c>
      <c r="AG1986" s="49">
        <f>IFERROR(IF(OR($V1986&lt;&gt;"Ja",VLOOKUP($C1986,Listen!$A$2:$F$45,5,0)="Nein",D1986&lt;IF(C1986="LNG Anbindungsanlagen gemäß separater Festlegung",2022,2023)),$AC1986,$AA1986),0)</f>
        <v>0</v>
      </c>
      <c r="AH1986" s="49">
        <f>IFERROR(IF(OR($V1986&lt;&gt;"Ja",VLOOKUP($C1986,Listen!$A$2:$F$45,5,0)="Nein",D1986&lt;IF(C1986="LNG Anbindungsanlagen gemäß separater Festlegung",2022,2023)),$AC1986,$AA1986),0)</f>
        <v>0</v>
      </c>
      <c r="AI1986" s="49">
        <f>IFERROR(IF(OR($W1986&lt;&gt;"Ja",VLOOKUP($C1986,Listen!$A$2:$F$45,6,0)="Nein"),$AC1986,$AB1986),0)</f>
        <v>0</v>
      </c>
      <c r="AJ1986" s="49">
        <f>IFERROR(IF(OR($W1986&lt;&gt;"Ja",VLOOKUP($C1986,Listen!$A$2:$F$45,6,0)="Nein"),$AC1986,$AB1986),0)</f>
        <v>0</v>
      </c>
      <c r="AK1986" s="49">
        <f>IFERROR(IF(OR($W1986&lt;&gt;"Ja",VLOOKUP($C1986,Listen!$A$2:$F$45,6,0)="Nein"),$AC1986,$AB1986),0)</f>
        <v>0</v>
      </c>
      <c r="AL1986" s="51">
        <f t="shared" si="636"/>
        <v>0</v>
      </c>
      <c r="AM1986" s="296">
        <f>IFERROR(IF(VLOOKUP($C1986,Listen!$A$2:$F$45,6,0)="Ja",MAX(BC1986:BD1986),D_SAV!$BC1986),0)</f>
        <v>0</v>
      </c>
      <c r="AN1986" s="51">
        <f t="shared" si="637"/>
        <v>0</v>
      </c>
      <c r="AP1986" s="304">
        <f t="shared" si="638"/>
        <v>0</v>
      </c>
      <c r="AQ1986" s="304">
        <f t="shared" si="639"/>
        <v>0</v>
      </c>
      <c r="AR1986" s="304">
        <f t="shared" si="640"/>
        <v>0</v>
      </c>
      <c r="AS1986" s="304">
        <f t="shared" si="641"/>
        <v>0</v>
      </c>
      <c r="AT1986" s="304">
        <f t="shared" si="642"/>
        <v>0</v>
      </c>
      <c r="AU1986" s="304">
        <f t="shared" si="643"/>
        <v>0</v>
      </c>
      <c r="AV1986" s="304">
        <f t="shared" si="644"/>
        <v>0</v>
      </c>
      <c r="AW1986" s="304">
        <f t="shared" si="645"/>
        <v>0</v>
      </c>
      <c r="AX1986" s="304">
        <f t="shared" si="646"/>
        <v>0</v>
      </c>
      <c r="AY1986" s="304">
        <f t="shared" si="647"/>
        <v>0</v>
      </c>
      <c r="AZ1986" s="304">
        <f t="shared" si="648"/>
        <v>0</v>
      </c>
      <c r="BA1986" s="304">
        <f t="shared" si="649"/>
        <v>0</v>
      </c>
      <c r="BB1986" s="304">
        <f t="shared" si="650"/>
        <v>0</v>
      </c>
      <c r="BC1986" s="304">
        <f t="shared" si="651"/>
        <v>0</v>
      </c>
      <c r="BD1986" s="304">
        <f t="shared" si="652"/>
        <v>0</v>
      </c>
      <c r="BE1986" s="304">
        <f>IFERROR(IF(VLOOKUP($C1986,Listen!$A$2:$F$45,6,0)="Ja",BB1986-MAX(BC1986:BD1986),BB1986-BC1986),0)</f>
        <v>0</v>
      </c>
    </row>
    <row r="1987" spans="1:57" x14ac:dyDescent="0.25">
      <c r="A1987" s="320" t="str">
        <f>IF(AND(D1987&lt;&gt;0,C1987&lt;&gt;0,E1987&lt;&gt;0),IF(B1987&lt;&gt;0,CONCATENATE(B1987,"-AGr",VLOOKUP(C1987,Listen!$A$2:$D$45,4,FALSE),"-",D1987,"-",E1987,),CONCATENATE("AGr",VLOOKUP(C1987,Listen!$A$2:$D$45,4,FALSE),"-",D1987,"-",E1987)),"keine vollständige ID")</f>
        <v>keine vollständige ID</v>
      </c>
      <c r="B1987" s="301"/>
      <c r="C1987" s="287"/>
      <c r="D1987" s="34"/>
      <c r="E1987" s="306"/>
      <c r="F1987" s="116"/>
      <c r="G1987" s="17"/>
      <c r="H1987" s="17"/>
      <c r="I1987" s="17"/>
      <c r="J1987" s="17"/>
      <c r="K1987" s="17"/>
      <c r="L1987" s="17"/>
      <c r="M1987" s="17"/>
      <c r="N1987" s="17"/>
      <c r="O1987" s="116"/>
      <c r="P1987" s="117">
        <f>IF(D1987&gt;A_Stammdaten!$B$12,0,SUM(G1987,H1987,J1987,L1987:M1987)-SUM(I1987,K1987,N1987:O1987))</f>
        <v>0</v>
      </c>
      <c r="Q1987" s="17"/>
      <c r="R1987" s="17"/>
      <c r="S1987" s="17"/>
      <c r="T1987" s="17"/>
      <c r="U1987" s="62">
        <f t="shared" si="632"/>
        <v>0</v>
      </c>
      <c r="V1987" s="34"/>
      <c r="W1987" s="34"/>
      <c r="X1987" s="34"/>
      <c r="Y1987" s="34"/>
      <c r="Z1987" s="34"/>
      <c r="AA1987" s="63" t="str">
        <f t="shared" si="633"/>
        <v>-</v>
      </c>
      <c r="AB1987" s="63" t="str">
        <f t="shared" si="634"/>
        <v>-</v>
      </c>
      <c r="AC1987" s="63">
        <f>IF(ISBLANK($C1987),0,VLOOKUP($C1987,Listen!$A$2:$C$45,2,FALSE))</f>
        <v>0</v>
      </c>
      <c r="AD1987" s="63">
        <f>IF(ISBLANK($C1987),0,VLOOKUP($C1987,Listen!$A$2:$C$45,3,FALSE))</f>
        <v>0</v>
      </c>
      <c r="AE1987" s="49">
        <f t="shared" si="635"/>
        <v>0</v>
      </c>
      <c r="AF1987" s="49">
        <f t="shared" si="635"/>
        <v>0</v>
      </c>
      <c r="AG1987" s="49">
        <f>IFERROR(IF(OR($V1987&lt;&gt;"Ja",VLOOKUP($C1987,Listen!$A$2:$F$45,5,0)="Nein",D1987&lt;IF(C1987="LNG Anbindungsanlagen gemäß separater Festlegung",2022,2023)),$AC1987,$AA1987),0)</f>
        <v>0</v>
      </c>
      <c r="AH1987" s="49">
        <f>IFERROR(IF(OR($V1987&lt;&gt;"Ja",VLOOKUP($C1987,Listen!$A$2:$F$45,5,0)="Nein",D1987&lt;IF(C1987="LNG Anbindungsanlagen gemäß separater Festlegung",2022,2023)),$AC1987,$AA1987),0)</f>
        <v>0</v>
      </c>
      <c r="AI1987" s="49">
        <f>IFERROR(IF(OR($W1987&lt;&gt;"Ja",VLOOKUP($C1987,Listen!$A$2:$F$45,6,0)="Nein"),$AC1987,$AB1987),0)</f>
        <v>0</v>
      </c>
      <c r="AJ1987" s="49">
        <f>IFERROR(IF(OR($W1987&lt;&gt;"Ja",VLOOKUP($C1987,Listen!$A$2:$F$45,6,0)="Nein"),$AC1987,$AB1987),0)</f>
        <v>0</v>
      </c>
      <c r="AK1987" s="49">
        <f>IFERROR(IF(OR($W1987&lt;&gt;"Ja",VLOOKUP($C1987,Listen!$A$2:$F$45,6,0)="Nein"),$AC1987,$AB1987),0)</f>
        <v>0</v>
      </c>
      <c r="AL1987" s="51">
        <f t="shared" si="636"/>
        <v>0</v>
      </c>
      <c r="AM1987" s="296">
        <f>IFERROR(IF(VLOOKUP($C1987,Listen!$A$2:$F$45,6,0)="Ja",MAX(BC1987:BD1987),D_SAV!$BC1987),0)</f>
        <v>0</v>
      </c>
      <c r="AN1987" s="51">
        <f t="shared" si="637"/>
        <v>0</v>
      </c>
      <c r="AP1987" s="304">
        <f t="shared" si="638"/>
        <v>0</v>
      </c>
      <c r="AQ1987" s="304">
        <f t="shared" si="639"/>
        <v>0</v>
      </c>
      <c r="AR1987" s="304">
        <f t="shared" si="640"/>
        <v>0</v>
      </c>
      <c r="AS1987" s="304">
        <f t="shared" si="641"/>
        <v>0</v>
      </c>
      <c r="AT1987" s="304">
        <f t="shared" si="642"/>
        <v>0</v>
      </c>
      <c r="AU1987" s="304">
        <f t="shared" si="643"/>
        <v>0</v>
      </c>
      <c r="AV1987" s="304">
        <f t="shared" si="644"/>
        <v>0</v>
      </c>
      <c r="AW1987" s="304">
        <f t="shared" si="645"/>
        <v>0</v>
      </c>
      <c r="AX1987" s="304">
        <f t="shared" si="646"/>
        <v>0</v>
      </c>
      <c r="AY1987" s="304">
        <f t="shared" si="647"/>
        <v>0</v>
      </c>
      <c r="AZ1987" s="304">
        <f t="shared" si="648"/>
        <v>0</v>
      </c>
      <c r="BA1987" s="304">
        <f t="shared" si="649"/>
        <v>0</v>
      </c>
      <c r="BB1987" s="304">
        <f t="shared" si="650"/>
        <v>0</v>
      </c>
      <c r="BC1987" s="304">
        <f t="shared" si="651"/>
        <v>0</v>
      </c>
      <c r="BD1987" s="304">
        <f t="shared" si="652"/>
        <v>0</v>
      </c>
      <c r="BE1987" s="304">
        <f>IFERROR(IF(VLOOKUP($C1987,Listen!$A$2:$F$45,6,0)="Ja",BB1987-MAX(BC1987:BD1987),BB1987-BC1987),0)</f>
        <v>0</v>
      </c>
    </row>
    <row r="1988" spans="1:57" x14ac:dyDescent="0.25">
      <c r="A1988" s="320" t="str">
        <f>IF(AND(D1988&lt;&gt;0,C1988&lt;&gt;0,E1988&lt;&gt;0),IF(B1988&lt;&gt;0,CONCATENATE(B1988,"-AGr",VLOOKUP(C1988,Listen!$A$2:$D$45,4,FALSE),"-",D1988,"-",E1988,),CONCATENATE("AGr",VLOOKUP(C1988,Listen!$A$2:$D$45,4,FALSE),"-",D1988,"-",E1988)),"keine vollständige ID")</f>
        <v>keine vollständige ID</v>
      </c>
      <c r="B1988" s="301"/>
      <c r="C1988" s="287"/>
      <c r="D1988" s="34"/>
      <c r="E1988" s="306"/>
      <c r="F1988" s="116"/>
      <c r="G1988" s="17"/>
      <c r="H1988" s="17"/>
      <c r="I1988" s="17"/>
      <c r="J1988" s="17"/>
      <c r="K1988" s="17"/>
      <c r="L1988" s="17"/>
      <c r="M1988" s="17"/>
      <c r="N1988" s="17"/>
      <c r="O1988" s="116"/>
      <c r="P1988" s="117">
        <f>IF(D1988&gt;A_Stammdaten!$B$12,0,SUM(G1988,H1988,J1988,L1988:M1988)-SUM(I1988,K1988,N1988:O1988))</f>
        <v>0</v>
      </c>
      <c r="Q1988" s="17"/>
      <c r="R1988" s="17"/>
      <c r="S1988" s="17"/>
      <c r="T1988" s="17"/>
      <c r="U1988" s="62">
        <f t="shared" si="632"/>
        <v>0</v>
      </c>
      <c r="V1988" s="34"/>
      <c r="W1988" s="34"/>
      <c r="X1988" s="34"/>
      <c r="Y1988" s="34"/>
      <c r="Z1988" s="34"/>
      <c r="AA1988" s="63" t="str">
        <f t="shared" si="633"/>
        <v>-</v>
      </c>
      <c r="AB1988" s="63" t="str">
        <f t="shared" si="634"/>
        <v>-</v>
      </c>
      <c r="AC1988" s="63">
        <f>IF(ISBLANK($C1988),0,VLOOKUP($C1988,Listen!$A$2:$C$45,2,FALSE))</f>
        <v>0</v>
      </c>
      <c r="AD1988" s="63">
        <f>IF(ISBLANK($C1988),0,VLOOKUP($C1988,Listen!$A$2:$C$45,3,FALSE))</f>
        <v>0</v>
      </c>
      <c r="AE1988" s="49">
        <f t="shared" si="635"/>
        <v>0</v>
      </c>
      <c r="AF1988" s="49">
        <f t="shared" si="635"/>
        <v>0</v>
      </c>
      <c r="AG1988" s="49">
        <f>IFERROR(IF(OR($V1988&lt;&gt;"Ja",VLOOKUP($C1988,Listen!$A$2:$F$45,5,0)="Nein",D1988&lt;IF(C1988="LNG Anbindungsanlagen gemäß separater Festlegung",2022,2023)),$AC1988,$AA1988),0)</f>
        <v>0</v>
      </c>
      <c r="AH1988" s="49">
        <f>IFERROR(IF(OR($V1988&lt;&gt;"Ja",VLOOKUP($C1988,Listen!$A$2:$F$45,5,0)="Nein",D1988&lt;IF(C1988="LNG Anbindungsanlagen gemäß separater Festlegung",2022,2023)),$AC1988,$AA1988),0)</f>
        <v>0</v>
      </c>
      <c r="AI1988" s="49">
        <f>IFERROR(IF(OR($W1988&lt;&gt;"Ja",VLOOKUP($C1988,Listen!$A$2:$F$45,6,0)="Nein"),$AC1988,$AB1988),0)</f>
        <v>0</v>
      </c>
      <c r="AJ1988" s="49">
        <f>IFERROR(IF(OR($W1988&lt;&gt;"Ja",VLOOKUP($C1988,Listen!$A$2:$F$45,6,0)="Nein"),$AC1988,$AB1988),0)</f>
        <v>0</v>
      </c>
      <c r="AK1988" s="49">
        <f>IFERROR(IF(OR($W1988&lt;&gt;"Ja",VLOOKUP($C1988,Listen!$A$2:$F$45,6,0)="Nein"),$AC1988,$AB1988),0)</f>
        <v>0</v>
      </c>
      <c r="AL1988" s="51">
        <f t="shared" si="636"/>
        <v>0</v>
      </c>
      <c r="AM1988" s="296">
        <f>IFERROR(IF(VLOOKUP($C1988,Listen!$A$2:$F$45,6,0)="Ja",MAX(BC1988:BD1988),D_SAV!$BC1988),0)</f>
        <v>0</v>
      </c>
      <c r="AN1988" s="51">
        <f t="shared" si="637"/>
        <v>0</v>
      </c>
      <c r="AP1988" s="304">
        <f t="shared" si="638"/>
        <v>0</v>
      </c>
      <c r="AQ1988" s="304">
        <f t="shared" si="639"/>
        <v>0</v>
      </c>
      <c r="AR1988" s="304">
        <f t="shared" si="640"/>
        <v>0</v>
      </c>
      <c r="AS1988" s="304">
        <f t="shared" si="641"/>
        <v>0</v>
      </c>
      <c r="AT1988" s="304">
        <f t="shared" si="642"/>
        <v>0</v>
      </c>
      <c r="AU1988" s="304">
        <f t="shared" si="643"/>
        <v>0</v>
      </c>
      <c r="AV1988" s="304">
        <f t="shared" si="644"/>
        <v>0</v>
      </c>
      <c r="AW1988" s="304">
        <f t="shared" si="645"/>
        <v>0</v>
      </c>
      <c r="AX1988" s="304">
        <f t="shared" si="646"/>
        <v>0</v>
      </c>
      <c r="AY1988" s="304">
        <f t="shared" si="647"/>
        <v>0</v>
      </c>
      <c r="AZ1988" s="304">
        <f t="shared" si="648"/>
        <v>0</v>
      </c>
      <c r="BA1988" s="304">
        <f t="shared" si="649"/>
        <v>0</v>
      </c>
      <c r="BB1988" s="304">
        <f t="shared" si="650"/>
        <v>0</v>
      </c>
      <c r="BC1988" s="304">
        <f t="shared" si="651"/>
        <v>0</v>
      </c>
      <c r="BD1988" s="304">
        <f t="shared" si="652"/>
        <v>0</v>
      </c>
      <c r="BE1988" s="304">
        <f>IFERROR(IF(VLOOKUP($C1988,Listen!$A$2:$F$45,6,0)="Ja",BB1988-MAX(BC1988:BD1988),BB1988-BC1988),0)</f>
        <v>0</v>
      </c>
    </row>
    <row r="1989" spans="1:57" x14ac:dyDescent="0.25">
      <c r="A1989" s="320" t="str">
        <f>IF(AND(D1989&lt;&gt;0,C1989&lt;&gt;0,E1989&lt;&gt;0),IF(B1989&lt;&gt;0,CONCATENATE(B1989,"-AGr",VLOOKUP(C1989,Listen!$A$2:$D$45,4,FALSE),"-",D1989,"-",E1989,),CONCATENATE("AGr",VLOOKUP(C1989,Listen!$A$2:$D$45,4,FALSE),"-",D1989,"-",E1989)),"keine vollständige ID")</f>
        <v>keine vollständige ID</v>
      </c>
      <c r="B1989" s="301"/>
      <c r="C1989" s="287"/>
      <c r="D1989" s="34"/>
      <c r="E1989" s="306"/>
      <c r="F1989" s="116"/>
      <c r="G1989" s="17"/>
      <c r="H1989" s="17"/>
      <c r="I1989" s="17"/>
      <c r="J1989" s="17"/>
      <c r="K1989" s="17"/>
      <c r="L1989" s="17"/>
      <c r="M1989" s="17"/>
      <c r="N1989" s="17"/>
      <c r="O1989" s="116"/>
      <c r="P1989" s="117">
        <f>IF(D1989&gt;A_Stammdaten!$B$12,0,SUM(G1989,H1989,J1989,L1989:M1989)-SUM(I1989,K1989,N1989:O1989))</f>
        <v>0</v>
      </c>
      <c r="Q1989" s="17"/>
      <c r="R1989" s="17"/>
      <c r="S1989" s="17"/>
      <c r="T1989" s="17"/>
      <c r="U1989" s="62">
        <f t="shared" si="632"/>
        <v>0</v>
      </c>
      <c r="V1989" s="34"/>
      <c r="W1989" s="34"/>
      <c r="X1989" s="34"/>
      <c r="Y1989" s="34"/>
      <c r="Z1989" s="34"/>
      <c r="AA1989" s="63" t="str">
        <f t="shared" si="633"/>
        <v>-</v>
      </c>
      <c r="AB1989" s="63" t="str">
        <f t="shared" si="634"/>
        <v>-</v>
      </c>
      <c r="AC1989" s="63">
        <f>IF(ISBLANK($C1989),0,VLOOKUP($C1989,Listen!$A$2:$C$45,2,FALSE))</f>
        <v>0</v>
      </c>
      <c r="AD1989" s="63">
        <f>IF(ISBLANK($C1989),0,VLOOKUP($C1989,Listen!$A$2:$C$45,3,FALSE))</f>
        <v>0</v>
      </c>
      <c r="AE1989" s="49">
        <f t="shared" si="635"/>
        <v>0</v>
      </c>
      <c r="AF1989" s="49">
        <f t="shared" si="635"/>
        <v>0</v>
      </c>
      <c r="AG1989" s="49">
        <f>IFERROR(IF(OR($V1989&lt;&gt;"Ja",VLOOKUP($C1989,Listen!$A$2:$F$45,5,0)="Nein",D1989&lt;IF(C1989="LNG Anbindungsanlagen gemäß separater Festlegung",2022,2023)),$AC1989,$AA1989),0)</f>
        <v>0</v>
      </c>
      <c r="AH1989" s="49">
        <f>IFERROR(IF(OR($V1989&lt;&gt;"Ja",VLOOKUP($C1989,Listen!$A$2:$F$45,5,0)="Nein",D1989&lt;IF(C1989="LNG Anbindungsanlagen gemäß separater Festlegung",2022,2023)),$AC1989,$AA1989),0)</f>
        <v>0</v>
      </c>
      <c r="AI1989" s="49">
        <f>IFERROR(IF(OR($W1989&lt;&gt;"Ja",VLOOKUP($C1989,Listen!$A$2:$F$45,6,0)="Nein"),$AC1989,$AB1989),0)</f>
        <v>0</v>
      </c>
      <c r="AJ1989" s="49">
        <f>IFERROR(IF(OR($W1989&lt;&gt;"Ja",VLOOKUP($C1989,Listen!$A$2:$F$45,6,0)="Nein"),$AC1989,$AB1989),0)</f>
        <v>0</v>
      </c>
      <c r="AK1989" s="49">
        <f>IFERROR(IF(OR($W1989&lt;&gt;"Ja",VLOOKUP($C1989,Listen!$A$2:$F$45,6,0)="Nein"),$AC1989,$AB1989),0)</f>
        <v>0</v>
      </c>
      <c r="AL1989" s="51">
        <f t="shared" si="636"/>
        <v>0</v>
      </c>
      <c r="AM1989" s="296">
        <f>IFERROR(IF(VLOOKUP($C1989,Listen!$A$2:$F$45,6,0)="Ja",MAX(BC1989:BD1989),D_SAV!$BC1989),0)</f>
        <v>0</v>
      </c>
      <c r="AN1989" s="51">
        <f t="shared" si="637"/>
        <v>0</v>
      </c>
      <c r="AP1989" s="304">
        <f t="shared" si="638"/>
        <v>0</v>
      </c>
      <c r="AQ1989" s="304">
        <f t="shared" si="639"/>
        <v>0</v>
      </c>
      <c r="AR1989" s="304">
        <f t="shared" si="640"/>
        <v>0</v>
      </c>
      <c r="AS1989" s="304">
        <f t="shared" si="641"/>
        <v>0</v>
      </c>
      <c r="AT1989" s="304">
        <f t="shared" si="642"/>
        <v>0</v>
      </c>
      <c r="AU1989" s="304">
        <f t="shared" si="643"/>
        <v>0</v>
      </c>
      <c r="AV1989" s="304">
        <f t="shared" si="644"/>
        <v>0</v>
      </c>
      <c r="AW1989" s="304">
        <f t="shared" si="645"/>
        <v>0</v>
      </c>
      <c r="AX1989" s="304">
        <f t="shared" si="646"/>
        <v>0</v>
      </c>
      <c r="AY1989" s="304">
        <f t="shared" si="647"/>
        <v>0</v>
      </c>
      <c r="AZ1989" s="304">
        <f t="shared" si="648"/>
        <v>0</v>
      </c>
      <c r="BA1989" s="304">
        <f t="shared" si="649"/>
        <v>0</v>
      </c>
      <c r="BB1989" s="304">
        <f t="shared" si="650"/>
        <v>0</v>
      </c>
      <c r="BC1989" s="304">
        <f t="shared" si="651"/>
        <v>0</v>
      </c>
      <c r="BD1989" s="304">
        <f t="shared" si="652"/>
        <v>0</v>
      </c>
      <c r="BE1989" s="304">
        <f>IFERROR(IF(VLOOKUP($C1989,Listen!$A$2:$F$45,6,0)="Ja",BB1989-MAX(BC1989:BD1989),BB1989-BC1989),0)</f>
        <v>0</v>
      </c>
    </row>
    <row r="1990" spans="1:57" x14ac:dyDescent="0.25">
      <c r="A1990" s="320" t="str">
        <f>IF(AND(D1990&lt;&gt;0,C1990&lt;&gt;0,E1990&lt;&gt;0),IF(B1990&lt;&gt;0,CONCATENATE(B1990,"-AGr",VLOOKUP(C1990,Listen!$A$2:$D$45,4,FALSE),"-",D1990,"-",E1990,),CONCATENATE("AGr",VLOOKUP(C1990,Listen!$A$2:$D$45,4,FALSE),"-",D1990,"-",E1990)),"keine vollständige ID")</f>
        <v>keine vollständige ID</v>
      </c>
      <c r="B1990" s="301"/>
      <c r="C1990" s="287"/>
      <c r="D1990" s="34"/>
      <c r="E1990" s="306"/>
      <c r="F1990" s="116"/>
      <c r="G1990" s="17"/>
      <c r="H1990" s="17"/>
      <c r="I1990" s="17"/>
      <c r="J1990" s="17"/>
      <c r="K1990" s="17"/>
      <c r="L1990" s="17"/>
      <c r="M1990" s="17"/>
      <c r="N1990" s="17"/>
      <c r="O1990" s="116"/>
      <c r="P1990" s="117">
        <f>IF(D1990&gt;A_Stammdaten!$B$12,0,SUM(G1990,H1990,J1990,L1990:M1990)-SUM(I1990,K1990,N1990:O1990))</f>
        <v>0</v>
      </c>
      <c r="Q1990" s="17"/>
      <c r="R1990" s="17"/>
      <c r="S1990" s="17"/>
      <c r="T1990" s="17"/>
      <c r="U1990" s="62">
        <f t="shared" ref="U1990:U2053" si="653">P1990-SUM(Q1990:T1990)</f>
        <v>0</v>
      </c>
      <c r="V1990" s="34"/>
      <c r="W1990" s="34"/>
      <c r="X1990" s="34"/>
      <c r="Y1990" s="34"/>
      <c r="Z1990" s="34"/>
      <c r="AA1990" s="63" t="str">
        <f t="shared" ref="AA1990:AA2053" si="654">IF($V1990="Ja",MIN(2044-$D1990+1,AC1990),"-")</f>
        <v>-</v>
      </c>
      <c r="AB1990" s="63" t="str">
        <f t="shared" ref="AB1990:AB2053" si="655">IF($Z1990="","-",MIN($Z1990-$D1990+1,AC1990))</f>
        <v>-</v>
      </c>
      <c r="AC1990" s="63">
        <f>IF(ISBLANK($C1990),0,VLOOKUP($C1990,Listen!$A$2:$C$45,2,FALSE))</f>
        <v>0</v>
      </c>
      <c r="AD1990" s="63">
        <f>IF(ISBLANK($C1990),0,VLOOKUP($C1990,Listen!$A$2:$C$45,3,FALSE))</f>
        <v>0</v>
      </c>
      <c r="AE1990" s="49">
        <f t="shared" ref="AE1990:AF2053" si="656">IFERROR($AC1990,0)</f>
        <v>0</v>
      </c>
      <c r="AF1990" s="49">
        <f t="shared" si="656"/>
        <v>0</v>
      </c>
      <c r="AG1990" s="49">
        <f>IFERROR(IF(OR($V1990&lt;&gt;"Ja",VLOOKUP($C1990,Listen!$A$2:$F$45,5,0)="Nein",D1990&lt;IF(C1990="LNG Anbindungsanlagen gemäß separater Festlegung",2022,2023)),$AC1990,$AA1990),0)</f>
        <v>0</v>
      </c>
      <c r="AH1990" s="49">
        <f>IFERROR(IF(OR($V1990&lt;&gt;"Ja",VLOOKUP($C1990,Listen!$A$2:$F$45,5,0)="Nein",D1990&lt;IF(C1990="LNG Anbindungsanlagen gemäß separater Festlegung",2022,2023)),$AC1990,$AA1990),0)</f>
        <v>0</v>
      </c>
      <c r="AI1990" s="49">
        <f>IFERROR(IF(OR($W1990&lt;&gt;"Ja",VLOOKUP($C1990,Listen!$A$2:$F$45,6,0)="Nein"),$AC1990,$AB1990),0)</f>
        <v>0</v>
      </c>
      <c r="AJ1990" s="49">
        <f>IFERROR(IF(OR($W1990&lt;&gt;"Ja",VLOOKUP($C1990,Listen!$A$2:$F$45,6,0)="Nein"),$AC1990,$AB1990),0)</f>
        <v>0</v>
      </c>
      <c r="AK1990" s="49">
        <f>IFERROR(IF(OR($W1990&lt;&gt;"Ja",VLOOKUP($C1990,Listen!$A$2:$F$45,6,0)="Nein"),$AC1990,$AB1990),0)</f>
        <v>0</v>
      </c>
      <c r="AL1990" s="51">
        <f t="shared" ref="AL1990:AL2053" si="657">BB1990</f>
        <v>0</v>
      </c>
      <c r="AM1990" s="296">
        <f>IFERROR(IF(VLOOKUP($C1990,Listen!$A$2:$F$45,6,0)="Ja",MAX(BC1990:BD1990),D_SAV!$BC1990),0)</f>
        <v>0</v>
      </c>
      <c r="AN1990" s="51">
        <f t="shared" ref="AN1990:AN2053" si="658">BE1990</f>
        <v>0</v>
      </c>
      <c r="AP1990" s="304">
        <f t="shared" ref="AP1990:AP2053" si="659">AO1990+IF($D1990=AP$3,$U1990,0)</f>
        <v>0</v>
      </c>
      <c r="AQ1990" s="304">
        <f t="shared" ref="AQ1990:AQ2053" si="660">IF(AP1990=0,0,IF($AE1990-(AP$3-$D1990)&lt;=0,AP1990,AP1990/($AE1990-(AP$3-$D1990))))</f>
        <v>0</v>
      </c>
      <c r="AR1990" s="304">
        <f t="shared" ref="AR1990:AR2053" si="661">AP1990-AQ1990</f>
        <v>0</v>
      </c>
      <c r="AS1990" s="304">
        <f t="shared" ref="AS1990:AS2053" si="662">AR1990+IF($D1990=AS$3,$U1990,0)</f>
        <v>0</v>
      </c>
      <c r="AT1990" s="304">
        <f t="shared" ref="AT1990:AT2053" si="663">IF(AS1990=0,0,IF($AF1990-(AS$3-$D1990)&lt;=0,AS1990,AS1990/($AF1990-(AS$3-$D1990))))</f>
        <v>0</v>
      </c>
      <c r="AU1990" s="304">
        <f t="shared" ref="AU1990:AU2053" si="664">AS1990-AT1990</f>
        <v>0</v>
      </c>
      <c r="AV1990" s="304">
        <f t="shared" ref="AV1990:AV2053" si="665">AU1990+IF($D1990=AV$3,$U1990,0)</f>
        <v>0</v>
      </c>
      <c r="AW1990" s="304">
        <f t="shared" ref="AW1990:AW2053" si="666">IF(AV1990=0,0,IF($AG1990-(AV$3-$D1990)&lt;=0,AV1990,AV1990/($AG1990-(AV$3-$D1990))))</f>
        <v>0</v>
      </c>
      <c r="AX1990" s="304">
        <f t="shared" ref="AX1990:AX2053" si="667">AV1990-AW1990</f>
        <v>0</v>
      </c>
      <c r="AY1990" s="304">
        <f t="shared" ref="AY1990:AY2053" si="668">AX1990+IF($D1990=AY$3,$U1990,0)</f>
        <v>0</v>
      </c>
      <c r="AZ1990" s="304">
        <f t="shared" ref="AZ1990:AZ2053" si="669">IF(AY1990=0,0,IF($AH1990-(AY$3-$D1990)&lt;=0,AY1990,AY1990/($AH1990-(AY$3-$D1990))))</f>
        <v>0</v>
      </c>
      <c r="BA1990" s="304">
        <f t="shared" ref="BA1990:BA2053" si="670">AY1990-AZ1990</f>
        <v>0</v>
      </c>
      <c r="BB1990" s="304">
        <f t="shared" ref="BB1990:BB2053" si="671">BA1990+IF($D1990=BB$3,$U1990,0)</f>
        <v>0</v>
      </c>
      <c r="BC1990" s="304">
        <f t="shared" ref="BC1990:BC2053" si="672">IF(BB1990=0,0,IF($AI1990-(BB$3-$D1990)&lt;=0,BB1990,BB1990/($AI1990-(BB$3-$D1990))))</f>
        <v>0</v>
      </c>
      <c r="BD1990" s="304">
        <f t="shared" ref="BD1990:BD2053" si="673">BB1990*Y1990/100</f>
        <v>0</v>
      </c>
      <c r="BE1990" s="304">
        <f>IFERROR(IF(VLOOKUP($C1990,Listen!$A$2:$F$45,6,0)="Ja",BB1990-MAX(BC1990:BD1990),BB1990-BC1990),0)</f>
        <v>0</v>
      </c>
    </row>
    <row r="1991" spans="1:57" x14ac:dyDescent="0.25">
      <c r="A1991" s="320" t="str">
        <f>IF(AND(D1991&lt;&gt;0,C1991&lt;&gt;0,E1991&lt;&gt;0),IF(B1991&lt;&gt;0,CONCATENATE(B1991,"-AGr",VLOOKUP(C1991,Listen!$A$2:$D$45,4,FALSE),"-",D1991,"-",E1991,),CONCATENATE("AGr",VLOOKUP(C1991,Listen!$A$2:$D$45,4,FALSE),"-",D1991,"-",E1991)),"keine vollständige ID")</f>
        <v>keine vollständige ID</v>
      </c>
      <c r="B1991" s="301"/>
      <c r="C1991" s="287"/>
      <c r="D1991" s="34"/>
      <c r="E1991" s="306"/>
      <c r="F1991" s="116"/>
      <c r="G1991" s="17"/>
      <c r="H1991" s="17"/>
      <c r="I1991" s="17"/>
      <c r="J1991" s="17"/>
      <c r="K1991" s="17"/>
      <c r="L1991" s="17"/>
      <c r="M1991" s="17"/>
      <c r="N1991" s="17"/>
      <c r="O1991" s="116"/>
      <c r="P1991" s="117">
        <f>IF(D1991&gt;A_Stammdaten!$B$12,0,SUM(G1991,H1991,J1991,L1991:M1991)-SUM(I1991,K1991,N1991:O1991))</f>
        <v>0</v>
      </c>
      <c r="Q1991" s="17"/>
      <c r="R1991" s="17"/>
      <c r="S1991" s="17"/>
      <c r="T1991" s="17"/>
      <c r="U1991" s="62">
        <f t="shared" si="653"/>
        <v>0</v>
      </c>
      <c r="V1991" s="34"/>
      <c r="W1991" s="34"/>
      <c r="X1991" s="34"/>
      <c r="Y1991" s="34"/>
      <c r="Z1991" s="34"/>
      <c r="AA1991" s="63" t="str">
        <f t="shared" si="654"/>
        <v>-</v>
      </c>
      <c r="AB1991" s="63" t="str">
        <f t="shared" si="655"/>
        <v>-</v>
      </c>
      <c r="AC1991" s="63">
        <f>IF(ISBLANK($C1991),0,VLOOKUP($C1991,Listen!$A$2:$C$45,2,FALSE))</f>
        <v>0</v>
      </c>
      <c r="AD1991" s="63">
        <f>IF(ISBLANK($C1991),0,VLOOKUP($C1991,Listen!$A$2:$C$45,3,FALSE))</f>
        <v>0</v>
      </c>
      <c r="AE1991" s="49">
        <f t="shared" si="656"/>
        <v>0</v>
      </c>
      <c r="AF1991" s="49">
        <f t="shared" si="656"/>
        <v>0</v>
      </c>
      <c r="AG1991" s="49">
        <f>IFERROR(IF(OR($V1991&lt;&gt;"Ja",VLOOKUP($C1991,Listen!$A$2:$F$45,5,0)="Nein",D1991&lt;IF(C1991="LNG Anbindungsanlagen gemäß separater Festlegung",2022,2023)),$AC1991,$AA1991),0)</f>
        <v>0</v>
      </c>
      <c r="AH1991" s="49">
        <f>IFERROR(IF(OR($V1991&lt;&gt;"Ja",VLOOKUP($C1991,Listen!$A$2:$F$45,5,0)="Nein",D1991&lt;IF(C1991="LNG Anbindungsanlagen gemäß separater Festlegung",2022,2023)),$AC1991,$AA1991),0)</f>
        <v>0</v>
      </c>
      <c r="AI1991" s="49">
        <f>IFERROR(IF(OR($W1991&lt;&gt;"Ja",VLOOKUP($C1991,Listen!$A$2:$F$45,6,0)="Nein"),$AC1991,$AB1991),0)</f>
        <v>0</v>
      </c>
      <c r="AJ1991" s="49">
        <f>IFERROR(IF(OR($W1991&lt;&gt;"Ja",VLOOKUP($C1991,Listen!$A$2:$F$45,6,0)="Nein"),$AC1991,$AB1991),0)</f>
        <v>0</v>
      </c>
      <c r="AK1991" s="49">
        <f>IFERROR(IF(OR($W1991&lt;&gt;"Ja",VLOOKUP($C1991,Listen!$A$2:$F$45,6,0)="Nein"),$AC1991,$AB1991),0)</f>
        <v>0</v>
      </c>
      <c r="AL1991" s="51">
        <f t="shared" si="657"/>
        <v>0</v>
      </c>
      <c r="AM1991" s="296">
        <f>IFERROR(IF(VLOOKUP($C1991,Listen!$A$2:$F$45,6,0)="Ja",MAX(BC1991:BD1991),D_SAV!$BC1991),0)</f>
        <v>0</v>
      </c>
      <c r="AN1991" s="51">
        <f t="shared" si="658"/>
        <v>0</v>
      </c>
      <c r="AP1991" s="304">
        <f t="shared" si="659"/>
        <v>0</v>
      </c>
      <c r="AQ1991" s="304">
        <f t="shared" si="660"/>
        <v>0</v>
      </c>
      <c r="AR1991" s="304">
        <f t="shared" si="661"/>
        <v>0</v>
      </c>
      <c r="AS1991" s="304">
        <f t="shared" si="662"/>
        <v>0</v>
      </c>
      <c r="AT1991" s="304">
        <f t="shared" si="663"/>
        <v>0</v>
      </c>
      <c r="AU1991" s="304">
        <f t="shared" si="664"/>
        <v>0</v>
      </c>
      <c r="AV1991" s="304">
        <f t="shared" si="665"/>
        <v>0</v>
      </c>
      <c r="AW1991" s="304">
        <f t="shared" si="666"/>
        <v>0</v>
      </c>
      <c r="AX1991" s="304">
        <f t="shared" si="667"/>
        <v>0</v>
      </c>
      <c r="AY1991" s="304">
        <f t="shared" si="668"/>
        <v>0</v>
      </c>
      <c r="AZ1991" s="304">
        <f t="shared" si="669"/>
        <v>0</v>
      </c>
      <c r="BA1991" s="304">
        <f t="shared" si="670"/>
        <v>0</v>
      </c>
      <c r="BB1991" s="304">
        <f t="shared" si="671"/>
        <v>0</v>
      </c>
      <c r="BC1991" s="304">
        <f t="shared" si="672"/>
        <v>0</v>
      </c>
      <c r="BD1991" s="304">
        <f t="shared" si="673"/>
        <v>0</v>
      </c>
      <c r="BE1991" s="304">
        <f>IFERROR(IF(VLOOKUP($C1991,Listen!$A$2:$F$45,6,0)="Ja",BB1991-MAX(BC1991:BD1991),BB1991-BC1991),0)</f>
        <v>0</v>
      </c>
    </row>
    <row r="1992" spans="1:57" x14ac:dyDescent="0.25">
      <c r="A1992" s="320" t="str">
        <f>IF(AND(D1992&lt;&gt;0,C1992&lt;&gt;0,E1992&lt;&gt;0),IF(B1992&lt;&gt;0,CONCATENATE(B1992,"-AGr",VLOOKUP(C1992,Listen!$A$2:$D$45,4,FALSE),"-",D1992,"-",E1992,),CONCATENATE("AGr",VLOOKUP(C1992,Listen!$A$2:$D$45,4,FALSE),"-",D1992,"-",E1992)),"keine vollständige ID")</f>
        <v>keine vollständige ID</v>
      </c>
      <c r="B1992" s="301"/>
      <c r="C1992" s="287"/>
      <c r="D1992" s="34"/>
      <c r="E1992" s="306"/>
      <c r="F1992" s="116"/>
      <c r="G1992" s="17"/>
      <c r="H1992" s="17"/>
      <c r="I1992" s="17"/>
      <c r="J1992" s="17"/>
      <c r="K1992" s="17"/>
      <c r="L1992" s="17"/>
      <c r="M1992" s="17"/>
      <c r="N1992" s="17"/>
      <c r="O1992" s="116"/>
      <c r="P1992" s="117">
        <f>IF(D1992&gt;A_Stammdaten!$B$12,0,SUM(G1992,H1992,J1992,L1992:M1992)-SUM(I1992,K1992,N1992:O1992))</f>
        <v>0</v>
      </c>
      <c r="Q1992" s="17"/>
      <c r="R1992" s="17"/>
      <c r="S1992" s="17"/>
      <c r="T1992" s="17"/>
      <c r="U1992" s="62">
        <f t="shared" si="653"/>
        <v>0</v>
      </c>
      <c r="V1992" s="34"/>
      <c r="W1992" s="34"/>
      <c r="X1992" s="34"/>
      <c r="Y1992" s="34"/>
      <c r="Z1992" s="34"/>
      <c r="AA1992" s="63" t="str">
        <f t="shared" si="654"/>
        <v>-</v>
      </c>
      <c r="AB1992" s="63" t="str">
        <f t="shared" si="655"/>
        <v>-</v>
      </c>
      <c r="AC1992" s="63">
        <f>IF(ISBLANK($C1992),0,VLOOKUP($C1992,Listen!$A$2:$C$45,2,FALSE))</f>
        <v>0</v>
      </c>
      <c r="AD1992" s="63">
        <f>IF(ISBLANK($C1992),0,VLOOKUP($C1992,Listen!$A$2:$C$45,3,FALSE))</f>
        <v>0</v>
      </c>
      <c r="AE1992" s="49">
        <f t="shared" si="656"/>
        <v>0</v>
      </c>
      <c r="AF1992" s="49">
        <f t="shared" si="656"/>
        <v>0</v>
      </c>
      <c r="AG1992" s="49">
        <f>IFERROR(IF(OR($V1992&lt;&gt;"Ja",VLOOKUP($C1992,Listen!$A$2:$F$45,5,0)="Nein",D1992&lt;IF(C1992="LNG Anbindungsanlagen gemäß separater Festlegung",2022,2023)),$AC1992,$AA1992),0)</f>
        <v>0</v>
      </c>
      <c r="AH1992" s="49">
        <f>IFERROR(IF(OR($V1992&lt;&gt;"Ja",VLOOKUP($C1992,Listen!$A$2:$F$45,5,0)="Nein",D1992&lt;IF(C1992="LNG Anbindungsanlagen gemäß separater Festlegung",2022,2023)),$AC1992,$AA1992),0)</f>
        <v>0</v>
      </c>
      <c r="AI1992" s="49">
        <f>IFERROR(IF(OR($W1992&lt;&gt;"Ja",VLOOKUP($C1992,Listen!$A$2:$F$45,6,0)="Nein"),$AC1992,$AB1992),0)</f>
        <v>0</v>
      </c>
      <c r="AJ1992" s="49">
        <f>IFERROR(IF(OR($W1992&lt;&gt;"Ja",VLOOKUP($C1992,Listen!$A$2:$F$45,6,0)="Nein"),$AC1992,$AB1992),0)</f>
        <v>0</v>
      </c>
      <c r="AK1992" s="49">
        <f>IFERROR(IF(OR($W1992&lt;&gt;"Ja",VLOOKUP($C1992,Listen!$A$2:$F$45,6,0)="Nein"),$AC1992,$AB1992),0)</f>
        <v>0</v>
      </c>
      <c r="AL1992" s="51">
        <f t="shared" si="657"/>
        <v>0</v>
      </c>
      <c r="AM1992" s="296">
        <f>IFERROR(IF(VLOOKUP($C1992,Listen!$A$2:$F$45,6,0)="Ja",MAX(BC1992:BD1992),D_SAV!$BC1992),0)</f>
        <v>0</v>
      </c>
      <c r="AN1992" s="51">
        <f t="shared" si="658"/>
        <v>0</v>
      </c>
      <c r="AP1992" s="304">
        <f t="shared" si="659"/>
        <v>0</v>
      </c>
      <c r="AQ1992" s="304">
        <f t="shared" si="660"/>
        <v>0</v>
      </c>
      <c r="AR1992" s="304">
        <f t="shared" si="661"/>
        <v>0</v>
      </c>
      <c r="AS1992" s="304">
        <f t="shared" si="662"/>
        <v>0</v>
      </c>
      <c r="AT1992" s="304">
        <f t="shared" si="663"/>
        <v>0</v>
      </c>
      <c r="AU1992" s="304">
        <f t="shared" si="664"/>
        <v>0</v>
      </c>
      <c r="AV1992" s="304">
        <f t="shared" si="665"/>
        <v>0</v>
      </c>
      <c r="AW1992" s="304">
        <f t="shared" si="666"/>
        <v>0</v>
      </c>
      <c r="AX1992" s="304">
        <f t="shared" si="667"/>
        <v>0</v>
      </c>
      <c r="AY1992" s="304">
        <f t="shared" si="668"/>
        <v>0</v>
      </c>
      <c r="AZ1992" s="304">
        <f t="shared" si="669"/>
        <v>0</v>
      </c>
      <c r="BA1992" s="304">
        <f t="shared" si="670"/>
        <v>0</v>
      </c>
      <c r="BB1992" s="304">
        <f t="shared" si="671"/>
        <v>0</v>
      </c>
      <c r="BC1992" s="304">
        <f t="shared" si="672"/>
        <v>0</v>
      </c>
      <c r="BD1992" s="304">
        <f t="shared" si="673"/>
        <v>0</v>
      </c>
      <c r="BE1992" s="304">
        <f>IFERROR(IF(VLOOKUP($C1992,Listen!$A$2:$F$45,6,0)="Ja",BB1992-MAX(BC1992:BD1992),BB1992-BC1992),0)</f>
        <v>0</v>
      </c>
    </row>
    <row r="1993" spans="1:57" x14ac:dyDescent="0.25">
      <c r="A1993" s="320" t="str">
        <f>IF(AND(D1993&lt;&gt;0,C1993&lt;&gt;0,E1993&lt;&gt;0),IF(B1993&lt;&gt;0,CONCATENATE(B1993,"-AGr",VLOOKUP(C1993,Listen!$A$2:$D$45,4,FALSE),"-",D1993,"-",E1993,),CONCATENATE("AGr",VLOOKUP(C1993,Listen!$A$2:$D$45,4,FALSE),"-",D1993,"-",E1993)),"keine vollständige ID")</f>
        <v>keine vollständige ID</v>
      </c>
      <c r="B1993" s="301"/>
      <c r="C1993" s="287"/>
      <c r="D1993" s="34"/>
      <c r="E1993" s="306"/>
      <c r="F1993" s="116"/>
      <c r="G1993" s="17"/>
      <c r="H1993" s="17"/>
      <c r="I1993" s="17"/>
      <c r="J1993" s="17"/>
      <c r="K1993" s="17"/>
      <c r="L1993" s="17"/>
      <c r="M1993" s="17"/>
      <c r="N1993" s="17"/>
      <c r="O1993" s="116"/>
      <c r="P1993" s="117">
        <f>IF(D1993&gt;A_Stammdaten!$B$12,0,SUM(G1993,H1993,J1993,L1993:M1993)-SUM(I1993,K1993,N1993:O1993))</f>
        <v>0</v>
      </c>
      <c r="Q1993" s="17"/>
      <c r="R1993" s="17"/>
      <c r="S1993" s="17"/>
      <c r="T1993" s="17"/>
      <c r="U1993" s="62">
        <f t="shared" si="653"/>
        <v>0</v>
      </c>
      <c r="V1993" s="34"/>
      <c r="W1993" s="34"/>
      <c r="X1993" s="34"/>
      <c r="Y1993" s="34"/>
      <c r="Z1993" s="34"/>
      <c r="AA1993" s="63" t="str">
        <f t="shared" si="654"/>
        <v>-</v>
      </c>
      <c r="AB1993" s="63" t="str">
        <f t="shared" si="655"/>
        <v>-</v>
      </c>
      <c r="AC1993" s="63">
        <f>IF(ISBLANK($C1993),0,VLOOKUP($C1993,Listen!$A$2:$C$45,2,FALSE))</f>
        <v>0</v>
      </c>
      <c r="AD1993" s="63">
        <f>IF(ISBLANK($C1993),0,VLOOKUP($C1993,Listen!$A$2:$C$45,3,FALSE))</f>
        <v>0</v>
      </c>
      <c r="AE1993" s="49">
        <f t="shared" si="656"/>
        <v>0</v>
      </c>
      <c r="AF1993" s="49">
        <f t="shared" si="656"/>
        <v>0</v>
      </c>
      <c r="AG1993" s="49">
        <f>IFERROR(IF(OR($V1993&lt;&gt;"Ja",VLOOKUP($C1993,Listen!$A$2:$F$45,5,0)="Nein",D1993&lt;IF(C1993="LNG Anbindungsanlagen gemäß separater Festlegung",2022,2023)),$AC1993,$AA1993),0)</f>
        <v>0</v>
      </c>
      <c r="AH1993" s="49">
        <f>IFERROR(IF(OR($V1993&lt;&gt;"Ja",VLOOKUP($C1993,Listen!$A$2:$F$45,5,0)="Nein",D1993&lt;IF(C1993="LNG Anbindungsanlagen gemäß separater Festlegung",2022,2023)),$AC1993,$AA1993),0)</f>
        <v>0</v>
      </c>
      <c r="AI1993" s="49">
        <f>IFERROR(IF(OR($W1993&lt;&gt;"Ja",VLOOKUP($C1993,Listen!$A$2:$F$45,6,0)="Nein"),$AC1993,$AB1993),0)</f>
        <v>0</v>
      </c>
      <c r="AJ1993" s="49">
        <f>IFERROR(IF(OR($W1993&lt;&gt;"Ja",VLOOKUP($C1993,Listen!$A$2:$F$45,6,0)="Nein"),$AC1993,$AB1993),0)</f>
        <v>0</v>
      </c>
      <c r="AK1993" s="49">
        <f>IFERROR(IF(OR($W1993&lt;&gt;"Ja",VLOOKUP($C1993,Listen!$A$2:$F$45,6,0)="Nein"),$AC1993,$AB1993),0)</f>
        <v>0</v>
      </c>
      <c r="AL1993" s="51">
        <f t="shared" si="657"/>
        <v>0</v>
      </c>
      <c r="AM1993" s="296">
        <f>IFERROR(IF(VLOOKUP($C1993,Listen!$A$2:$F$45,6,0)="Ja",MAX(BC1993:BD1993),D_SAV!$BC1993),0)</f>
        <v>0</v>
      </c>
      <c r="AN1993" s="51">
        <f t="shared" si="658"/>
        <v>0</v>
      </c>
      <c r="AP1993" s="304">
        <f t="shared" si="659"/>
        <v>0</v>
      </c>
      <c r="AQ1993" s="304">
        <f t="shared" si="660"/>
        <v>0</v>
      </c>
      <c r="AR1993" s="304">
        <f t="shared" si="661"/>
        <v>0</v>
      </c>
      <c r="AS1993" s="304">
        <f t="shared" si="662"/>
        <v>0</v>
      </c>
      <c r="AT1993" s="304">
        <f t="shared" si="663"/>
        <v>0</v>
      </c>
      <c r="AU1993" s="304">
        <f t="shared" si="664"/>
        <v>0</v>
      </c>
      <c r="AV1993" s="304">
        <f t="shared" si="665"/>
        <v>0</v>
      </c>
      <c r="AW1993" s="304">
        <f t="shared" si="666"/>
        <v>0</v>
      </c>
      <c r="AX1993" s="304">
        <f t="shared" si="667"/>
        <v>0</v>
      </c>
      <c r="AY1993" s="304">
        <f t="shared" si="668"/>
        <v>0</v>
      </c>
      <c r="AZ1993" s="304">
        <f t="shared" si="669"/>
        <v>0</v>
      </c>
      <c r="BA1993" s="304">
        <f t="shared" si="670"/>
        <v>0</v>
      </c>
      <c r="BB1993" s="304">
        <f t="shared" si="671"/>
        <v>0</v>
      </c>
      <c r="BC1993" s="304">
        <f t="shared" si="672"/>
        <v>0</v>
      </c>
      <c r="BD1993" s="304">
        <f t="shared" si="673"/>
        <v>0</v>
      </c>
      <c r="BE1993" s="304">
        <f>IFERROR(IF(VLOOKUP($C1993,Listen!$A$2:$F$45,6,0)="Ja",BB1993-MAX(BC1993:BD1993),BB1993-BC1993),0)</f>
        <v>0</v>
      </c>
    </row>
    <row r="1994" spans="1:57" x14ac:dyDescent="0.25">
      <c r="A1994" s="320" t="str">
        <f>IF(AND(D1994&lt;&gt;0,C1994&lt;&gt;0,E1994&lt;&gt;0),IF(B1994&lt;&gt;0,CONCATENATE(B1994,"-AGr",VLOOKUP(C1994,Listen!$A$2:$D$45,4,FALSE),"-",D1994,"-",E1994,),CONCATENATE("AGr",VLOOKUP(C1994,Listen!$A$2:$D$45,4,FALSE),"-",D1994,"-",E1994)),"keine vollständige ID")</f>
        <v>keine vollständige ID</v>
      </c>
      <c r="B1994" s="301"/>
      <c r="C1994" s="287"/>
      <c r="D1994" s="34"/>
      <c r="E1994" s="306"/>
      <c r="F1994" s="116"/>
      <c r="G1994" s="17"/>
      <c r="H1994" s="17"/>
      <c r="I1994" s="17"/>
      <c r="J1994" s="17"/>
      <c r="K1994" s="17"/>
      <c r="L1994" s="17"/>
      <c r="M1994" s="17"/>
      <c r="N1994" s="17"/>
      <c r="O1994" s="116"/>
      <c r="P1994" s="117">
        <f>IF(D1994&gt;A_Stammdaten!$B$12,0,SUM(G1994,H1994,J1994,L1994:M1994)-SUM(I1994,K1994,N1994:O1994))</f>
        <v>0</v>
      </c>
      <c r="Q1994" s="17"/>
      <c r="R1994" s="17"/>
      <c r="S1994" s="17"/>
      <c r="T1994" s="17"/>
      <c r="U1994" s="62">
        <f t="shared" si="653"/>
        <v>0</v>
      </c>
      <c r="V1994" s="34"/>
      <c r="W1994" s="34"/>
      <c r="X1994" s="34"/>
      <c r="Y1994" s="34"/>
      <c r="Z1994" s="34"/>
      <c r="AA1994" s="63" t="str">
        <f t="shared" si="654"/>
        <v>-</v>
      </c>
      <c r="AB1994" s="63" t="str">
        <f t="shared" si="655"/>
        <v>-</v>
      </c>
      <c r="AC1994" s="63">
        <f>IF(ISBLANK($C1994),0,VLOOKUP($C1994,Listen!$A$2:$C$45,2,FALSE))</f>
        <v>0</v>
      </c>
      <c r="AD1994" s="63">
        <f>IF(ISBLANK($C1994),0,VLOOKUP($C1994,Listen!$A$2:$C$45,3,FALSE))</f>
        <v>0</v>
      </c>
      <c r="AE1994" s="49">
        <f t="shared" si="656"/>
        <v>0</v>
      </c>
      <c r="AF1994" s="49">
        <f t="shared" si="656"/>
        <v>0</v>
      </c>
      <c r="AG1994" s="49">
        <f>IFERROR(IF(OR($V1994&lt;&gt;"Ja",VLOOKUP($C1994,Listen!$A$2:$F$45,5,0)="Nein",D1994&lt;IF(C1994="LNG Anbindungsanlagen gemäß separater Festlegung",2022,2023)),$AC1994,$AA1994),0)</f>
        <v>0</v>
      </c>
      <c r="AH1994" s="49">
        <f>IFERROR(IF(OR($V1994&lt;&gt;"Ja",VLOOKUP($C1994,Listen!$A$2:$F$45,5,0)="Nein",D1994&lt;IF(C1994="LNG Anbindungsanlagen gemäß separater Festlegung",2022,2023)),$AC1994,$AA1994),0)</f>
        <v>0</v>
      </c>
      <c r="AI1994" s="49">
        <f>IFERROR(IF(OR($W1994&lt;&gt;"Ja",VLOOKUP($C1994,Listen!$A$2:$F$45,6,0)="Nein"),$AC1994,$AB1994),0)</f>
        <v>0</v>
      </c>
      <c r="AJ1994" s="49">
        <f>IFERROR(IF(OR($W1994&lt;&gt;"Ja",VLOOKUP($C1994,Listen!$A$2:$F$45,6,0)="Nein"),$AC1994,$AB1994),0)</f>
        <v>0</v>
      </c>
      <c r="AK1994" s="49">
        <f>IFERROR(IF(OR($W1994&lt;&gt;"Ja",VLOOKUP($C1994,Listen!$A$2:$F$45,6,0)="Nein"),$AC1994,$AB1994),0)</f>
        <v>0</v>
      </c>
      <c r="AL1994" s="51">
        <f t="shared" si="657"/>
        <v>0</v>
      </c>
      <c r="AM1994" s="296">
        <f>IFERROR(IF(VLOOKUP($C1994,Listen!$A$2:$F$45,6,0)="Ja",MAX(BC1994:BD1994),D_SAV!$BC1994),0)</f>
        <v>0</v>
      </c>
      <c r="AN1994" s="51">
        <f t="shared" si="658"/>
        <v>0</v>
      </c>
      <c r="AP1994" s="304">
        <f t="shared" si="659"/>
        <v>0</v>
      </c>
      <c r="AQ1994" s="304">
        <f t="shared" si="660"/>
        <v>0</v>
      </c>
      <c r="AR1994" s="304">
        <f t="shared" si="661"/>
        <v>0</v>
      </c>
      <c r="AS1994" s="304">
        <f t="shared" si="662"/>
        <v>0</v>
      </c>
      <c r="AT1994" s="304">
        <f t="shared" si="663"/>
        <v>0</v>
      </c>
      <c r="AU1994" s="304">
        <f t="shared" si="664"/>
        <v>0</v>
      </c>
      <c r="AV1994" s="304">
        <f t="shared" si="665"/>
        <v>0</v>
      </c>
      <c r="AW1994" s="304">
        <f t="shared" si="666"/>
        <v>0</v>
      </c>
      <c r="AX1994" s="304">
        <f t="shared" si="667"/>
        <v>0</v>
      </c>
      <c r="AY1994" s="304">
        <f t="shared" si="668"/>
        <v>0</v>
      </c>
      <c r="AZ1994" s="304">
        <f t="shared" si="669"/>
        <v>0</v>
      </c>
      <c r="BA1994" s="304">
        <f t="shared" si="670"/>
        <v>0</v>
      </c>
      <c r="BB1994" s="304">
        <f t="shared" si="671"/>
        <v>0</v>
      </c>
      <c r="BC1994" s="304">
        <f t="shared" si="672"/>
        <v>0</v>
      </c>
      <c r="BD1994" s="304">
        <f t="shared" si="673"/>
        <v>0</v>
      </c>
      <c r="BE1994" s="304">
        <f>IFERROR(IF(VLOOKUP($C1994,Listen!$A$2:$F$45,6,0)="Ja",BB1994-MAX(BC1994:BD1994),BB1994-BC1994),0)</f>
        <v>0</v>
      </c>
    </row>
    <row r="1995" spans="1:57" x14ac:dyDescent="0.25">
      <c r="A1995" s="320" t="str">
        <f>IF(AND(D1995&lt;&gt;0,C1995&lt;&gt;0,E1995&lt;&gt;0),IF(B1995&lt;&gt;0,CONCATENATE(B1995,"-AGr",VLOOKUP(C1995,Listen!$A$2:$D$45,4,FALSE),"-",D1995,"-",E1995,),CONCATENATE("AGr",VLOOKUP(C1995,Listen!$A$2:$D$45,4,FALSE),"-",D1995,"-",E1995)),"keine vollständige ID")</f>
        <v>keine vollständige ID</v>
      </c>
      <c r="B1995" s="301"/>
      <c r="C1995" s="287"/>
      <c r="D1995" s="34"/>
      <c r="E1995" s="306"/>
      <c r="F1995" s="116"/>
      <c r="G1995" s="17"/>
      <c r="H1995" s="17"/>
      <c r="I1995" s="17"/>
      <c r="J1995" s="17"/>
      <c r="K1995" s="17"/>
      <c r="L1995" s="17"/>
      <c r="M1995" s="17"/>
      <c r="N1995" s="17"/>
      <c r="O1995" s="116"/>
      <c r="P1995" s="117">
        <f>IF(D1995&gt;A_Stammdaten!$B$12,0,SUM(G1995,H1995,J1995,L1995:M1995)-SUM(I1995,K1995,N1995:O1995))</f>
        <v>0</v>
      </c>
      <c r="Q1995" s="17"/>
      <c r="R1995" s="17"/>
      <c r="S1995" s="17"/>
      <c r="T1995" s="17"/>
      <c r="U1995" s="62">
        <f t="shared" si="653"/>
        <v>0</v>
      </c>
      <c r="V1995" s="34"/>
      <c r="W1995" s="34"/>
      <c r="X1995" s="34"/>
      <c r="Y1995" s="34"/>
      <c r="Z1995" s="34"/>
      <c r="AA1995" s="63" t="str">
        <f t="shared" si="654"/>
        <v>-</v>
      </c>
      <c r="AB1995" s="63" t="str">
        <f t="shared" si="655"/>
        <v>-</v>
      </c>
      <c r="AC1995" s="63">
        <f>IF(ISBLANK($C1995),0,VLOOKUP($C1995,Listen!$A$2:$C$45,2,FALSE))</f>
        <v>0</v>
      </c>
      <c r="AD1995" s="63">
        <f>IF(ISBLANK($C1995),0,VLOOKUP($C1995,Listen!$A$2:$C$45,3,FALSE))</f>
        <v>0</v>
      </c>
      <c r="AE1995" s="49">
        <f t="shared" si="656"/>
        <v>0</v>
      </c>
      <c r="AF1995" s="49">
        <f t="shared" si="656"/>
        <v>0</v>
      </c>
      <c r="AG1995" s="49">
        <f>IFERROR(IF(OR($V1995&lt;&gt;"Ja",VLOOKUP($C1995,Listen!$A$2:$F$45,5,0)="Nein",D1995&lt;IF(C1995="LNG Anbindungsanlagen gemäß separater Festlegung",2022,2023)),$AC1995,$AA1995),0)</f>
        <v>0</v>
      </c>
      <c r="AH1995" s="49">
        <f>IFERROR(IF(OR($V1995&lt;&gt;"Ja",VLOOKUP($C1995,Listen!$A$2:$F$45,5,0)="Nein",D1995&lt;IF(C1995="LNG Anbindungsanlagen gemäß separater Festlegung",2022,2023)),$AC1995,$AA1995),0)</f>
        <v>0</v>
      </c>
      <c r="AI1995" s="49">
        <f>IFERROR(IF(OR($W1995&lt;&gt;"Ja",VLOOKUP($C1995,Listen!$A$2:$F$45,6,0)="Nein"),$AC1995,$AB1995),0)</f>
        <v>0</v>
      </c>
      <c r="AJ1995" s="49">
        <f>IFERROR(IF(OR($W1995&lt;&gt;"Ja",VLOOKUP($C1995,Listen!$A$2:$F$45,6,0)="Nein"),$AC1995,$AB1995),0)</f>
        <v>0</v>
      </c>
      <c r="AK1995" s="49">
        <f>IFERROR(IF(OR($W1995&lt;&gt;"Ja",VLOOKUP($C1995,Listen!$A$2:$F$45,6,0)="Nein"),$AC1995,$AB1995),0)</f>
        <v>0</v>
      </c>
      <c r="AL1995" s="51">
        <f t="shared" si="657"/>
        <v>0</v>
      </c>
      <c r="AM1995" s="296">
        <f>IFERROR(IF(VLOOKUP($C1995,Listen!$A$2:$F$45,6,0)="Ja",MAX(BC1995:BD1995),D_SAV!$BC1995),0)</f>
        <v>0</v>
      </c>
      <c r="AN1995" s="51">
        <f t="shared" si="658"/>
        <v>0</v>
      </c>
      <c r="AP1995" s="304">
        <f t="shared" si="659"/>
        <v>0</v>
      </c>
      <c r="AQ1995" s="304">
        <f t="shared" si="660"/>
        <v>0</v>
      </c>
      <c r="AR1995" s="304">
        <f t="shared" si="661"/>
        <v>0</v>
      </c>
      <c r="AS1995" s="304">
        <f t="shared" si="662"/>
        <v>0</v>
      </c>
      <c r="AT1995" s="304">
        <f t="shared" si="663"/>
        <v>0</v>
      </c>
      <c r="AU1995" s="304">
        <f t="shared" si="664"/>
        <v>0</v>
      </c>
      <c r="AV1995" s="304">
        <f t="shared" si="665"/>
        <v>0</v>
      </c>
      <c r="AW1995" s="304">
        <f t="shared" si="666"/>
        <v>0</v>
      </c>
      <c r="AX1995" s="304">
        <f t="shared" si="667"/>
        <v>0</v>
      </c>
      <c r="AY1995" s="304">
        <f t="shared" si="668"/>
        <v>0</v>
      </c>
      <c r="AZ1995" s="304">
        <f t="shared" si="669"/>
        <v>0</v>
      </c>
      <c r="BA1995" s="304">
        <f t="shared" si="670"/>
        <v>0</v>
      </c>
      <c r="BB1995" s="304">
        <f t="shared" si="671"/>
        <v>0</v>
      </c>
      <c r="BC1995" s="304">
        <f t="shared" si="672"/>
        <v>0</v>
      </c>
      <c r="BD1995" s="304">
        <f t="shared" si="673"/>
        <v>0</v>
      </c>
      <c r="BE1995" s="304">
        <f>IFERROR(IF(VLOOKUP($C1995,Listen!$A$2:$F$45,6,0)="Ja",BB1995-MAX(BC1995:BD1995),BB1995-BC1995),0)</f>
        <v>0</v>
      </c>
    </row>
    <row r="1996" spans="1:57" x14ac:dyDescent="0.25">
      <c r="A1996" s="320" t="str">
        <f>IF(AND(D1996&lt;&gt;0,C1996&lt;&gt;0,E1996&lt;&gt;0),IF(B1996&lt;&gt;0,CONCATENATE(B1996,"-AGr",VLOOKUP(C1996,Listen!$A$2:$D$45,4,FALSE),"-",D1996,"-",E1996,),CONCATENATE("AGr",VLOOKUP(C1996,Listen!$A$2:$D$45,4,FALSE),"-",D1996,"-",E1996)),"keine vollständige ID")</f>
        <v>keine vollständige ID</v>
      </c>
      <c r="B1996" s="301"/>
      <c r="C1996" s="287"/>
      <c r="D1996" s="34"/>
      <c r="E1996" s="306"/>
      <c r="F1996" s="116"/>
      <c r="G1996" s="17"/>
      <c r="H1996" s="17"/>
      <c r="I1996" s="17"/>
      <c r="J1996" s="17"/>
      <c r="K1996" s="17"/>
      <c r="L1996" s="17"/>
      <c r="M1996" s="17"/>
      <c r="N1996" s="17"/>
      <c r="O1996" s="116"/>
      <c r="P1996" s="117">
        <f>IF(D1996&gt;A_Stammdaten!$B$12,0,SUM(G1996,H1996,J1996,L1996:M1996)-SUM(I1996,K1996,N1996:O1996))</f>
        <v>0</v>
      </c>
      <c r="Q1996" s="17"/>
      <c r="R1996" s="17"/>
      <c r="S1996" s="17"/>
      <c r="T1996" s="17"/>
      <c r="U1996" s="62">
        <f t="shared" si="653"/>
        <v>0</v>
      </c>
      <c r="V1996" s="34"/>
      <c r="W1996" s="34"/>
      <c r="X1996" s="34"/>
      <c r="Y1996" s="34"/>
      <c r="Z1996" s="34"/>
      <c r="AA1996" s="63" t="str">
        <f t="shared" si="654"/>
        <v>-</v>
      </c>
      <c r="AB1996" s="63" t="str">
        <f t="shared" si="655"/>
        <v>-</v>
      </c>
      <c r="AC1996" s="63">
        <f>IF(ISBLANK($C1996),0,VLOOKUP($C1996,Listen!$A$2:$C$45,2,FALSE))</f>
        <v>0</v>
      </c>
      <c r="AD1996" s="63">
        <f>IF(ISBLANK($C1996),0,VLOOKUP($C1996,Listen!$A$2:$C$45,3,FALSE))</f>
        <v>0</v>
      </c>
      <c r="AE1996" s="49">
        <f t="shared" si="656"/>
        <v>0</v>
      </c>
      <c r="AF1996" s="49">
        <f t="shared" si="656"/>
        <v>0</v>
      </c>
      <c r="AG1996" s="49">
        <f>IFERROR(IF(OR($V1996&lt;&gt;"Ja",VLOOKUP($C1996,Listen!$A$2:$F$45,5,0)="Nein",D1996&lt;IF(C1996="LNG Anbindungsanlagen gemäß separater Festlegung",2022,2023)),$AC1996,$AA1996),0)</f>
        <v>0</v>
      </c>
      <c r="AH1996" s="49">
        <f>IFERROR(IF(OR($V1996&lt;&gt;"Ja",VLOOKUP($C1996,Listen!$A$2:$F$45,5,0)="Nein",D1996&lt;IF(C1996="LNG Anbindungsanlagen gemäß separater Festlegung",2022,2023)),$AC1996,$AA1996),0)</f>
        <v>0</v>
      </c>
      <c r="AI1996" s="49">
        <f>IFERROR(IF(OR($W1996&lt;&gt;"Ja",VLOOKUP($C1996,Listen!$A$2:$F$45,6,0)="Nein"),$AC1996,$AB1996),0)</f>
        <v>0</v>
      </c>
      <c r="AJ1996" s="49">
        <f>IFERROR(IF(OR($W1996&lt;&gt;"Ja",VLOOKUP($C1996,Listen!$A$2:$F$45,6,0)="Nein"),$AC1996,$AB1996),0)</f>
        <v>0</v>
      </c>
      <c r="AK1996" s="49">
        <f>IFERROR(IF(OR($W1996&lt;&gt;"Ja",VLOOKUP($C1996,Listen!$A$2:$F$45,6,0)="Nein"),$AC1996,$AB1996),0)</f>
        <v>0</v>
      </c>
      <c r="AL1996" s="51">
        <f t="shared" si="657"/>
        <v>0</v>
      </c>
      <c r="AM1996" s="296">
        <f>IFERROR(IF(VLOOKUP($C1996,Listen!$A$2:$F$45,6,0)="Ja",MAX(BC1996:BD1996),D_SAV!$BC1996),0)</f>
        <v>0</v>
      </c>
      <c r="AN1996" s="51">
        <f t="shared" si="658"/>
        <v>0</v>
      </c>
      <c r="AP1996" s="304">
        <f t="shared" si="659"/>
        <v>0</v>
      </c>
      <c r="AQ1996" s="304">
        <f t="shared" si="660"/>
        <v>0</v>
      </c>
      <c r="AR1996" s="304">
        <f t="shared" si="661"/>
        <v>0</v>
      </c>
      <c r="AS1996" s="304">
        <f t="shared" si="662"/>
        <v>0</v>
      </c>
      <c r="AT1996" s="304">
        <f t="shared" si="663"/>
        <v>0</v>
      </c>
      <c r="AU1996" s="304">
        <f t="shared" si="664"/>
        <v>0</v>
      </c>
      <c r="AV1996" s="304">
        <f t="shared" si="665"/>
        <v>0</v>
      </c>
      <c r="AW1996" s="304">
        <f t="shared" si="666"/>
        <v>0</v>
      </c>
      <c r="AX1996" s="304">
        <f t="shared" si="667"/>
        <v>0</v>
      </c>
      <c r="AY1996" s="304">
        <f t="shared" si="668"/>
        <v>0</v>
      </c>
      <c r="AZ1996" s="304">
        <f t="shared" si="669"/>
        <v>0</v>
      </c>
      <c r="BA1996" s="304">
        <f t="shared" si="670"/>
        <v>0</v>
      </c>
      <c r="BB1996" s="304">
        <f t="shared" si="671"/>
        <v>0</v>
      </c>
      <c r="BC1996" s="304">
        <f t="shared" si="672"/>
        <v>0</v>
      </c>
      <c r="BD1996" s="304">
        <f t="shared" si="673"/>
        <v>0</v>
      </c>
      <c r="BE1996" s="304">
        <f>IFERROR(IF(VLOOKUP($C1996,Listen!$A$2:$F$45,6,0)="Ja",BB1996-MAX(BC1996:BD1996),BB1996-BC1996),0)</f>
        <v>0</v>
      </c>
    </row>
    <row r="1997" spans="1:57" x14ac:dyDescent="0.25">
      <c r="A1997" s="320" t="str">
        <f>IF(AND(D1997&lt;&gt;0,C1997&lt;&gt;0,E1997&lt;&gt;0),IF(B1997&lt;&gt;0,CONCATENATE(B1997,"-AGr",VLOOKUP(C1997,Listen!$A$2:$D$45,4,FALSE),"-",D1997,"-",E1997,),CONCATENATE("AGr",VLOOKUP(C1997,Listen!$A$2:$D$45,4,FALSE),"-",D1997,"-",E1997)),"keine vollständige ID")</f>
        <v>keine vollständige ID</v>
      </c>
      <c r="B1997" s="301"/>
      <c r="C1997" s="287"/>
      <c r="D1997" s="34"/>
      <c r="E1997" s="306"/>
      <c r="F1997" s="116"/>
      <c r="G1997" s="17"/>
      <c r="H1997" s="17"/>
      <c r="I1997" s="17"/>
      <c r="J1997" s="17"/>
      <c r="K1997" s="17"/>
      <c r="L1997" s="17"/>
      <c r="M1997" s="17"/>
      <c r="N1997" s="17"/>
      <c r="O1997" s="116"/>
      <c r="P1997" s="117">
        <f>IF(D1997&gt;A_Stammdaten!$B$12,0,SUM(G1997,H1997,J1997,L1997:M1997)-SUM(I1997,K1997,N1997:O1997))</f>
        <v>0</v>
      </c>
      <c r="Q1997" s="17"/>
      <c r="R1997" s="17"/>
      <c r="S1997" s="17"/>
      <c r="T1997" s="17"/>
      <c r="U1997" s="62">
        <f t="shared" si="653"/>
        <v>0</v>
      </c>
      <c r="V1997" s="34"/>
      <c r="W1997" s="34"/>
      <c r="X1997" s="34"/>
      <c r="Y1997" s="34"/>
      <c r="Z1997" s="34"/>
      <c r="AA1997" s="63" t="str">
        <f t="shared" si="654"/>
        <v>-</v>
      </c>
      <c r="AB1997" s="63" t="str">
        <f t="shared" si="655"/>
        <v>-</v>
      </c>
      <c r="AC1997" s="63">
        <f>IF(ISBLANK($C1997),0,VLOOKUP($C1997,Listen!$A$2:$C$45,2,FALSE))</f>
        <v>0</v>
      </c>
      <c r="AD1997" s="63">
        <f>IF(ISBLANK($C1997),0,VLOOKUP($C1997,Listen!$A$2:$C$45,3,FALSE))</f>
        <v>0</v>
      </c>
      <c r="AE1997" s="49">
        <f t="shared" si="656"/>
        <v>0</v>
      </c>
      <c r="AF1997" s="49">
        <f t="shared" si="656"/>
        <v>0</v>
      </c>
      <c r="AG1997" s="49">
        <f>IFERROR(IF(OR($V1997&lt;&gt;"Ja",VLOOKUP($C1997,Listen!$A$2:$F$45,5,0)="Nein",D1997&lt;IF(C1997="LNG Anbindungsanlagen gemäß separater Festlegung",2022,2023)),$AC1997,$AA1997),0)</f>
        <v>0</v>
      </c>
      <c r="AH1997" s="49">
        <f>IFERROR(IF(OR($V1997&lt;&gt;"Ja",VLOOKUP($C1997,Listen!$A$2:$F$45,5,0)="Nein",D1997&lt;IF(C1997="LNG Anbindungsanlagen gemäß separater Festlegung",2022,2023)),$AC1997,$AA1997),0)</f>
        <v>0</v>
      </c>
      <c r="AI1997" s="49">
        <f>IFERROR(IF(OR($W1997&lt;&gt;"Ja",VLOOKUP($C1997,Listen!$A$2:$F$45,6,0)="Nein"),$AC1997,$AB1997),0)</f>
        <v>0</v>
      </c>
      <c r="AJ1997" s="49">
        <f>IFERROR(IF(OR($W1997&lt;&gt;"Ja",VLOOKUP($C1997,Listen!$A$2:$F$45,6,0)="Nein"),$AC1997,$AB1997),0)</f>
        <v>0</v>
      </c>
      <c r="AK1997" s="49">
        <f>IFERROR(IF(OR($W1997&lt;&gt;"Ja",VLOOKUP($C1997,Listen!$A$2:$F$45,6,0)="Nein"),$AC1997,$AB1997),0)</f>
        <v>0</v>
      </c>
      <c r="AL1997" s="51">
        <f t="shared" si="657"/>
        <v>0</v>
      </c>
      <c r="AM1997" s="296">
        <f>IFERROR(IF(VLOOKUP($C1997,Listen!$A$2:$F$45,6,0)="Ja",MAX(BC1997:BD1997),D_SAV!$BC1997),0)</f>
        <v>0</v>
      </c>
      <c r="AN1997" s="51">
        <f t="shared" si="658"/>
        <v>0</v>
      </c>
      <c r="AP1997" s="304">
        <f t="shared" si="659"/>
        <v>0</v>
      </c>
      <c r="AQ1997" s="304">
        <f t="shared" si="660"/>
        <v>0</v>
      </c>
      <c r="AR1997" s="304">
        <f t="shared" si="661"/>
        <v>0</v>
      </c>
      <c r="AS1997" s="304">
        <f t="shared" si="662"/>
        <v>0</v>
      </c>
      <c r="AT1997" s="304">
        <f t="shared" si="663"/>
        <v>0</v>
      </c>
      <c r="AU1997" s="304">
        <f t="shared" si="664"/>
        <v>0</v>
      </c>
      <c r="AV1997" s="304">
        <f t="shared" si="665"/>
        <v>0</v>
      </c>
      <c r="AW1997" s="304">
        <f t="shared" si="666"/>
        <v>0</v>
      </c>
      <c r="AX1997" s="304">
        <f t="shared" si="667"/>
        <v>0</v>
      </c>
      <c r="AY1997" s="304">
        <f t="shared" si="668"/>
        <v>0</v>
      </c>
      <c r="AZ1997" s="304">
        <f t="shared" si="669"/>
        <v>0</v>
      </c>
      <c r="BA1997" s="304">
        <f t="shared" si="670"/>
        <v>0</v>
      </c>
      <c r="BB1997" s="304">
        <f t="shared" si="671"/>
        <v>0</v>
      </c>
      <c r="BC1997" s="304">
        <f t="shared" si="672"/>
        <v>0</v>
      </c>
      <c r="BD1997" s="304">
        <f t="shared" si="673"/>
        <v>0</v>
      </c>
      <c r="BE1997" s="304">
        <f>IFERROR(IF(VLOOKUP($C1997,Listen!$A$2:$F$45,6,0)="Ja",BB1997-MAX(BC1997:BD1997),BB1997-BC1997),0)</f>
        <v>0</v>
      </c>
    </row>
    <row r="1998" spans="1:57" x14ac:dyDescent="0.25">
      <c r="A1998" s="320" t="str">
        <f>IF(AND(D1998&lt;&gt;0,C1998&lt;&gt;0,E1998&lt;&gt;0),IF(B1998&lt;&gt;0,CONCATENATE(B1998,"-AGr",VLOOKUP(C1998,Listen!$A$2:$D$45,4,FALSE),"-",D1998,"-",E1998,),CONCATENATE("AGr",VLOOKUP(C1998,Listen!$A$2:$D$45,4,FALSE),"-",D1998,"-",E1998)),"keine vollständige ID")</f>
        <v>keine vollständige ID</v>
      </c>
      <c r="B1998" s="301"/>
      <c r="C1998" s="287"/>
      <c r="D1998" s="34"/>
      <c r="E1998" s="306"/>
      <c r="F1998" s="116"/>
      <c r="G1998" s="17"/>
      <c r="H1998" s="17"/>
      <c r="I1998" s="17"/>
      <c r="J1998" s="17"/>
      <c r="K1998" s="17"/>
      <c r="L1998" s="17"/>
      <c r="M1998" s="17"/>
      <c r="N1998" s="17"/>
      <c r="O1998" s="116"/>
      <c r="P1998" s="117">
        <f>IF(D1998&gt;A_Stammdaten!$B$12,0,SUM(G1998,H1998,J1998,L1998:M1998)-SUM(I1998,K1998,N1998:O1998))</f>
        <v>0</v>
      </c>
      <c r="Q1998" s="17"/>
      <c r="R1998" s="17"/>
      <c r="S1998" s="17"/>
      <c r="T1998" s="17"/>
      <c r="U1998" s="62">
        <f t="shared" si="653"/>
        <v>0</v>
      </c>
      <c r="V1998" s="34"/>
      <c r="W1998" s="34"/>
      <c r="X1998" s="34"/>
      <c r="Y1998" s="34"/>
      <c r="Z1998" s="34"/>
      <c r="AA1998" s="63" t="str">
        <f t="shared" si="654"/>
        <v>-</v>
      </c>
      <c r="AB1998" s="63" t="str">
        <f t="shared" si="655"/>
        <v>-</v>
      </c>
      <c r="AC1998" s="63">
        <f>IF(ISBLANK($C1998),0,VLOOKUP($C1998,Listen!$A$2:$C$45,2,FALSE))</f>
        <v>0</v>
      </c>
      <c r="AD1998" s="63">
        <f>IF(ISBLANK($C1998),0,VLOOKUP($C1998,Listen!$A$2:$C$45,3,FALSE))</f>
        <v>0</v>
      </c>
      <c r="AE1998" s="49">
        <f t="shared" si="656"/>
        <v>0</v>
      </c>
      <c r="AF1998" s="49">
        <f t="shared" si="656"/>
        <v>0</v>
      </c>
      <c r="AG1998" s="49">
        <f>IFERROR(IF(OR($V1998&lt;&gt;"Ja",VLOOKUP($C1998,Listen!$A$2:$F$45,5,0)="Nein",D1998&lt;IF(C1998="LNG Anbindungsanlagen gemäß separater Festlegung",2022,2023)),$AC1998,$AA1998),0)</f>
        <v>0</v>
      </c>
      <c r="AH1998" s="49">
        <f>IFERROR(IF(OR($V1998&lt;&gt;"Ja",VLOOKUP($C1998,Listen!$A$2:$F$45,5,0)="Nein",D1998&lt;IF(C1998="LNG Anbindungsanlagen gemäß separater Festlegung",2022,2023)),$AC1998,$AA1998),0)</f>
        <v>0</v>
      </c>
      <c r="AI1998" s="49">
        <f>IFERROR(IF(OR($W1998&lt;&gt;"Ja",VLOOKUP($C1998,Listen!$A$2:$F$45,6,0)="Nein"),$AC1998,$AB1998),0)</f>
        <v>0</v>
      </c>
      <c r="AJ1998" s="49">
        <f>IFERROR(IF(OR($W1998&lt;&gt;"Ja",VLOOKUP($C1998,Listen!$A$2:$F$45,6,0)="Nein"),$AC1998,$AB1998),0)</f>
        <v>0</v>
      </c>
      <c r="AK1998" s="49">
        <f>IFERROR(IF(OR($W1998&lt;&gt;"Ja",VLOOKUP($C1998,Listen!$A$2:$F$45,6,0)="Nein"),$AC1998,$AB1998),0)</f>
        <v>0</v>
      </c>
      <c r="AL1998" s="51">
        <f t="shared" si="657"/>
        <v>0</v>
      </c>
      <c r="AM1998" s="296">
        <f>IFERROR(IF(VLOOKUP($C1998,Listen!$A$2:$F$45,6,0)="Ja",MAX(BC1998:BD1998),D_SAV!$BC1998),0)</f>
        <v>0</v>
      </c>
      <c r="AN1998" s="51">
        <f t="shared" si="658"/>
        <v>0</v>
      </c>
      <c r="AP1998" s="304">
        <f t="shared" si="659"/>
        <v>0</v>
      </c>
      <c r="AQ1998" s="304">
        <f t="shared" si="660"/>
        <v>0</v>
      </c>
      <c r="AR1998" s="304">
        <f t="shared" si="661"/>
        <v>0</v>
      </c>
      <c r="AS1998" s="304">
        <f t="shared" si="662"/>
        <v>0</v>
      </c>
      <c r="AT1998" s="304">
        <f t="shared" si="663"/>
        <v>0</v>
      </c>
      <c r="AU1998" s="304">
        <f t="shared" si="664"/>
        <v>0</v>
      </c>
      <c r="AV1998" s="304">
        <f t="shared" si="665"/>
        <v>0</v>
      </c>
      <c r="AW1998" s="304">
        <f t="shared" si="666"/>
        <v>0</v>
      </c>
      <c r="AX1998" s="304">
        <f t="shared" si="667"/>
        <v>0</v>
      </c>
      <c r="AY1998" s="304">
        <f t="shared" si="668"/>
        <v>0</v>
      </c>
      <c r="AZ1998" s="304">
        <f t="shared" si="669"/>
        <v>0</v>
      </c>
      <c r="BA1998" s="304">
        <f t="shared" si="670"/>
        <v>0</v>
      </c>
      <c r="BB1998" s="304">
        <f t="shared" si="671"/>
        <v>0</v>
      </c>
      <c r="BC1998" s="304">
        <f t="shared" si="672"/>
        <v>0</v>
      </c>
      <c r="BD1998" s="304">
        <f t="shared" si="673"/>
        <v>0</v>
      </c>
      <c r="BE1998" s="304">
        <f>IFERROR(IF(VLOOKUP($C1998,Listen!$A$2:$F$45,6,0)="Ja",BB1998-MAX(BC1998:BD1998),BB1998-BC1998),0)</f>
        <v>0</v>
      </c>
    </row>
    <row r="1999" spans="1:57" x14ac:dyDescent="0.25">
      <c r="A1999" s="320" t="str">
        <f>IF(AND(D1999&lt;&gt;0,C1999&lt;&gt;0,E1999&lt;&gt;0),IF(B1999&lt;&gt;0,CONCATENATE(B1999,"-AGr",VLOOKUP(C1999,Listen!$A$2:$D$45,4,FALSE),"-",D1999,"-",E1999,),CONCATENATE("AGr",VLOOKUP(C1999,Listen!$A$2:$D$45,4,FALSE),"-",D1999,"-",E1999)),"keine vollständige ID")</f>
        <v>keine vollständige ID</v>
      </c>
      <c r="B1999" s="301"/>
      <c r="C1999" s="287"/>
      <c r="D1999" s="34"/>
      <c r="E1999" s="306"/>
      <c r="F1999" s="116"/>
      <c r="G1999" s="17"/>
      <c r="H1999" s="17"/>
      <c r="I1999" s="17"/>
      <c r="J1999" s="17"/>
      <c r="K1999" s="17"/>
      <c r="L1999" s="17"/>
      <c r="M1999" s="17"/>
      <c r="N1999" s="17"/>
      <c r="O1999" s="116"/>
      <c r="P1999" s="117">
        <f>IF(D1999&gt;A_Stammdaten!$B$12,0,SUM(G1999,H1999,J1999,L1999:M1999)-SUM(I1999,K1999,N1999:O1999))</f>
        <v>0</v>
      </c>
      <c r="Q1999" s="17"/>
      <c r="R1999" s="17"/>
      <c r="S1999" s="17"/>
      <c r="T1999" s="17"/>
      <c r="U1999" s="62">
        <f t="shared" si="653"/>
        <v>0</v>
      </c>
      <c r="V1999" s="34"/>
      <c r="W1999" s="34"/>
      <c r="X1999" s="34"/>
      <c r="Y1999" s="34"/>
      <c r="Z1999" s="34"/>
      <c r="AA1999" s="63" t="str">
        <f t="shared" si="654"/>
        <v>-</v>
      </c>
      <c r="AB1999" s="63" t="str">
        <f t="shared" si="655"/>
        <v>-</v>
      </c>
      <c r="AC1999" s="63">
        <f>IF(ISBLANK($C1999),0,VLOOKUP($C1999,Listen!$A$2:$C$45,2,FALSE))</f>
        <v>0</v>
      </c>
      <c r="AD1999" s="63">
        <f>IF(ISBLANK($C1999),0,VLOOKUP($C1999,Listen!$A$2:$C$45,3,FALSE))</f>
        <v>0</v>
      </c>
      <c r="AE1999" s="49">
        <f t="shared" si="656"/>
        <v>0</v>
      </c>
      <c r="AF1999" s="49">
        <f t="shared" si="656"/>
        <v>0</v>
      </c>
      <c r="AG1999" s="49">
        <f>IFERROR(IF(OR($V1999&lt;&gt;"Ja",VLOOKUP($C1999,Listen!$A$2:$F$45,5,0)="Nein",D1999&lt;IF(C1999="LNG Anbindungsanlagen gemäß separater Festlegung",2022,2023)),$AC1999,$AA1999),0)</f>
        <v>0</v>
      </c>
      <c r="AH1999" s="49">
        <f>IFERROR(IF(OR($V1999&lt;&gt;"Ja",VLOOKUP($C1999,Listen!$A$2:$F$45,5,0)="Nein",D1999&lt;IF(C1999="LNG Anbindungsanlagen gemäß separater Festlegung",2022,2023)),$AC1999,$AA1999),0)</f>
        <v>0</v>
      </c>
      <c r="AI1999" s="49">
        <f>IFERROR(IF(OR($W1999&lt;&gt;"Ja",VLOOKUP($C1999,Listen!$A$2:$F$45,6,0)="Nein"),$AC1999,$AB1999),0)</f>
        <v>0</v>
      </c>
      <c r="AJ1999" s="49">
        <f>IFERROR(IF(OR($W1999&lt;&gt;"Ja",VLOOKUP($C1999,Listen!$A$2:$F$45,6,0)="Nein"),$AC1999,$AB1999),0)</f>
        <v>0</v>
      </c>
      <c r="AK1999" s="49">
        <f>IFERROR(IF(OR($W1999&lt;&gt;"Ja",VLOOKUP($C1999,Listen!$A$2:$F$45,6,0)="Nein"),$AC1999,$AB1999),0)</f>
        <v>0</v>
      </c>
      <c r="AL1999" s="51">
        <f t="shared" si="657"/>
        <v>0</v>
      </c>
      <c r="AM1999" s="296">
        <f>IFERROR(IF(VLOOKUP($C1999,Listen!$A$2:$F$45,6,0)="Ja",MAX(BC1999:BD1999),D_SAV!$BC1999),0)</f>
        <v>0</v>
      </c>
      <c r="AN1999" s="51">
        <f t="shared" si="658"/>
        <v>0</v>
      </c>
      <c r="AP1999" s="304">
        <f t="shared" si="659"/>
        <v>0</v>
      </c>
      <c r="AQ1999" s="304">
        <f t="shared" si="660"/>
        <v>0</v>
      </c>
      <c r="AR1999" s="304">
        <f t="shared" si="661"/>
        <v>0</v>
      </c>
      <c r="AS1999" s="304">
        <f t="shared" si="662"/>
        <v>0</v>
      </c>
      <c r="AT1999" s="304">
        <f t="shared" si="663"/>
        <v>0</v>
      </c>
      <c r="AU1999" s="304">
        <f t="shared" si="664"/>
        <v>0</v>
      </c>
      <c r="AV1999" s="304">
        <f t="shared" si="665"/>
        <v>0</v>
      </c>
      <c r="AW1999" s="304">
        <f t="shared" si="666"/>
        <v>0</v>
      </c>
      <c r="AX1999" s="304">
        <f t="shared" si="667"/>
        <v>0</v>
      </c>
      <c r="AY1999" s="304">
        <f t="shared" si="668"/>
        <v>0</v>
      </c>
      <c r="AZ1999" s="304">
        <f t="shared" si="669"/>
        <v>0</v>
      </c>
      <c r="BA1999" s="304">
        <f t="shared" si="670"/>
        <v>0</v>
      </c>
      <c r="BB1999" s="304">
        <f t="shared" si="671"/>
        <v>0</v>
      </c>
      <c r="BC1999" s="304">
        <f t="shared" si="672"/>
        <v>0</v>
      </c>
      <c r="BD1999" s="304">
        <f t="shared" si="673"/>
        <v>0</v>
      </c>
      <c r="BE1999" s="304">
        <f>IFERROR(IF(VLOOKUP($C1999,Listen!$A$2:$F$45,6,0)="Ja",BB1999-MAX(BC1999:BD1999),BB1999-BC1999),0)</f>
        <v>0</v>
      </c>
    </row>
    <row r="2000" spans="1:57" x14ac:dyDescent="0.25">
      <c r="A2000" s="320" t="str">
        <f>IF(AND(D2000&lt;&gt;0,C2000&lt;&gt;0,E2000&lt;&gt;0),IF(B2000&lt;&gt;0,CONCATENATE(B2000,"-AGr",VLOOKUP(C2000,Listen!$A$2:$D$45,4,FALSE),"-",D2000,"-",E2000,),CONCATENATE("AGr",VLOOKUP(C2000,Listen!$A$2:$D$45,4,FALSE),"-",D2000,"-",E2000)),"keine vollständige ID")</f>
        <v>keine vollständige ID</v>
      </c>
      <c r="B2000" s="301"/>
      <c r="C2000" s="287"/>
      <c r="D2000" s="34"/>
      <c r="E2000" s="306"/>
      <c r="F2000" s="116"/>
      <c r="G2000" s="17"/>
      <c r="H2000" s="17"/>
      <c r="I2000" s="17"/>
      <c r="J2000" s="17"/>
      <c r="K2000" s="17"/>
      <c r="L2000" s="17"/>
      <c r="M2000" s="17"/>
      <c r="N2000" s="17"/>
      <c r="O2000" s="116"/>
      <c r="P2000" s="117">
        <f>IF(D2000&gt;A_Stammdaten!$B$12,0,SUM(G2000,H2000,J2000,L2000:M2000)-SUM(I2000,K2000,N2000:O2000))</f>
        <v>0</v>
      </c>
      <c r="Q2000" s="17"/>
      <c r="R2000" s="17"/>
      <c r="S2000" s="17"/>
      <c r="T2000" s="17"/>
      <c r="U2000" s="62">
        <f t="shared" si="653"/>
        <v>0</v>
      </c>
      <c r="V2000" s="34"/>
      <c r="W2000" s="34"/>
      <c r="X2000" s="34"/>
      <c r="Y2000" s="34"/>
      <c r="Z2000" s="34"/>
      <c r="AA2000" s="63" t="str">
        <f t="shared" si="654"/>
        <v>-</v>
      </c>
      <c r="AB2000" s="63" t="str">
        <f t="shared" si="655"/>
        <v>-</v>
      </c>
      <c r="AC2000" s="63">
        <f>IF(ISBLANK($C2000),0,VLOOKUP($C2000,Listen!$A$2:$C$45,2,FALSE))</f>
        <v>0</v>
      </c>
      <c r="AD2000" s="63">
        <f>IF(ISBLANK($C2000),0,VLOOKUP($C2000,Listen!$A$2:$C$45,3,FALSE))</f>
        <v>0</v>
      </c>
      <c r="AE2000" s="49">
        <f t="shared" si="656"/>
        <v>0</v>
      </c>
      <c r="AF2000" s="49">
        <f t="shared" si="656"/>
        <v>0</v>
      </c>
      <c r="AG2000" s="49">
        <f>IFERROR(IF(OR($V2000&lt;&gt;"Ja",VLOOKUP($C2000,Listen!$A$2:$F$45,5,0)="Nein",D2000&lt;IF(C2000="LNG Anbindungsanlagen gemäß separater Festlegung",2022,2023)),$AC2000,$AA2000),0)</f>
        <v>0</v>
      </c>
      <c r="AH2000" s="49">
        <f>IFERROR(IF(OR($V2000&lt;&gt;"Ja",VLOOKUP($C2000,Listen!$A$2:$F$45,5,0)="Nein",D2000&lt;IF(C2000="LNG Anbindungsanlagen gemäß separater Festlegung",2022,2023)),$AC2000,$AA2000),0)</f>
        <v>0</v>
      </c>
      <c r="AI2000" s="49">
        <f>IFERROR(IF(OR($W2000&lt;&gt;"Ja",VLOOKUP($C2000,Listen!$A$2:$F$45,6,0)="Nein"),$AC2000,$AB2000),0)</f>
        <v>0</v>
      </c>
      <c r="AJ2000" s="49">
        <f>IFERROR(IF(OR($W2000&lt;&gt;"Ja",VLOOKUP($C2000,Listen!$A$2:$F$45,6,0)="Nein"),$AC2000,$AB2000),0)</f>
        <v>0</v>
      </c>
      <c r="AK2000" s="49">
        <f>IFERROR(IF(OR($W2000&lt;&gt;"Ja",VLOOKUP($C2000,Listen!$A$2:$F$45,6,0)="Nein"),$AC2000,$AB2000),0)</f>
        <v>0</v>
      </c>
      <c r="AL2000" s="51">
        <f t="shared" si="657"/>
        <v>0</v>
      </c>
      <c r="AM2000" s="296">
        <f>IFERROR(IF(VLOOKUP($C2000,Listen!$A$2:$F$45,6,0)="Ja",MAX(BC2000:BD2000),D_SAV!$BC2000),0)</f>
        <v>0</v>
      </c>
      <c r="AN2000" s="51">
        <f t="shared" si="658"/>
        <v>0</v>
      </c>
      <c r="AP2000" s="304">
        <f t="shared" si="659"/>
        <v>0</v>
      </c>
      <c r="AQ2000" s="304">
        <f t="shared" si="660"/>
        <v>0</v>
      </c>
      <c r="AR2000" s="304">
        <f t="shared" si="661"/>
        <v>0</v>
      </c>
      <c r="AS2000" s="304">
        <f t="shared" si="662"/>
        <v>0</v>
      </c>
      <c r="AT2000" s="304">
        <f t="shared" si="663"/>
        <v>0</v>
      </c>
      <c r="AU2000" s="304">
        <f t="shared" si="664"/>
        <v>0</v>
      </c>
      <c r="AV2000" s="304">
        <f t="shared" si="665"/>
        <v>0</v>
      </c>
      <c r="AW2000" s="304">
        <f t="shared" si="666"/>
        <v>0</v>
      </c>
      <c r="AX2000" s="304">
        <f t="shared" si="667"/>
        <v>0</v>
      </c>
      <c r="AY2000" s="304">
        <f t="shared" si="668"/>
        <v>0</v>
      </c>
      <c r="AZ2000" s="304">
        <f t="shared" si="669"/>
        <v>0</v>
      </c>
      <c r="BA2000" s="304">
        <f t="shared" si="670"/>
        <v>0</v>
      </c>
      <c r="BB2000" s="304">
        <f t="shared" si="671"/>
        <v>0</v>
      </c>
      <c r="BC2000" s="304">
        <f t="shared" si="672"/>
        <v>0</v>
      </c>
      <c r="BD2000" s="304">
        <f t="shared" si="673"/>
        <v>0</v>
      </c>
      <c r="BE2000" s="304">
        <f>IFERROR(IF(VLOOKUP($C2000,Listen!$A$2:$F$45,6,0)="Ja",BB2000-MAX(BC2000:BD2000),BB2000-BC2000),0)</f>
        <v>0</v>
      </c>
    </row>
    <row r="2001" spans="1:57" x14ac:dyDescent="0.25">
      <c r="A2001" s="320" t="str">
        <f>IF(AND(D2001&lt;&gt;0,C2001&lt;&gt;0,E2001&lt;&gt;0),IF(B2001&lt;&gt;0,CONCATENATE(B2001,"-AGr",VLOOKUP(C2001,Listen!$A$2:$D$45,4,FALSE),"-",D2001,"-",E2001,),CONCATENATE("AGr",VLOOKUP(C2001,Listen!$A$2:$D$45,4,FALSE),"-",D2001,"-",E2001)),"keine vollständige ID")</f>
        <v>keine vollständige ID</v>
      </c>
      <c r="B2001" s="301"/>
      <c r="C2001" s="287"/>
      <c r="D2001" s="34"/>
      <c r="E2001" s="306"/>
      <c r="F2001" s="116"/>
      <c r="G2001" s="17"/>
      <c r="H2001" s="17"/>
      <c r="I2001" s="17"/>
      <c r="J2001" s="17"/>
      <c r="K2001" s="17"/>
      <c r="L2001" s="17"/>
      <c r="M2001" s="17"/>
      <c r="N2001" s="17"/>
      <c r="O2001" s="116"/>
      <c r="P2001" s="117">
        <f>IF(D2001&gt;A_Stammdaten!$B$12,0,SUM(G2001,H2001,J2001,L2001:M2001)-SUM(I2001,K2001,N2001:O2001))</f>
        <v>0</v>
      </c>
      <c r="Q2001" s="17"/>
      <c r="R2001" s="17"/>
      <c r="S2001" s="17"/>
      <c r="T2001" s="17"/>
      <c r="U2001" s="62">
        <f t="shared" si="653"/>
        <v>0</v>
      </c>
      <c r="V2001" s="34"/>
      <c r="W2001" s="34"/>
      <c r="X2001" s="34"/>
      <c r="Y2001" s="34"/>
      <c r="Z2001" s="34"/>
      <c r="AA2001" s="63" t="str">
        <f t="shared" si="654"/>
        <v>-</v>
      </c>
      <c r="AB2001" s="63" t="str">
        <f t="shared" si="655"/>
        <v>-</v>
      </c>
      <c r="AC2001" s="63">
        <f>IF(ISBLANK($C2001),0,VLOOKUP($C2001,Listen!$A$2:$C$45,2,FALSE))</f>
        <v>0</v>
      </c>
      <c r="AD2001" s="63">
        <f>IF(ISBLANK($C2001),0,VLOOKUP($C2001,Listen!$A$2:$C$45,3,FALSE))</f>
        <v>0</v>
      </c>
      <c r="AE2001" s="49">
        <f t="shared" si="656"/>
        <v>0</v>
      </c>
      <c r="AF2001" s="49">
        <f t="shared" si="656"/>
        <v>0</v>
      </c>
      <c r="AG2001" s="49">
        <f>IFERROR(IF(OR($V2001&lt;&gt;"Ja",VLOOKUP($C2001,Listen!$A$2:$F$45,5,0)="Nein",D2001&lt;IF(C2001="LNG Anbindungsanlagen gemäß separater Festlegung",2022,2023)),$AC2001,$AA2001),0)</f>
        <v>0</v>
      </c>
      <c r="AH2001" s="49">
        <f>IFERROR(IF(OR($V2001&lt;&gt;"Ja",VLOOKUP($C2001,Listen!$A$2:$F$45,5,0)="Nein",D2001&lt;IF(C2001="LNG Anbindungsanlagen gemäß separater Festlegung",2022,2023)),$AC2001,$AA2001),0)</f>
        <v>0</v>
      </c>
      <c r="AI2001" s="49">
        <f>IFERROR(IF(OR($W2001&lt;&gt;"Ja",VLOOKUP($C2001,Listen!$A$2:$F$45,6,0)="Nein"),$AC2001,$AB2001),0)</f>
        <v>0</v>
      </c>
      <c r="AJ2001" s="49">
        <f>IFERROR(IF(OR($W2001&lt;&gt;"Ja",VLOOKUP($C2001,Listen!$A$2:$F$45,6,0)="Nein"),$AC2001,$AB2001),0)</f>
        <v>0</v>
      </c>
      <c r="AK2001" s="49">
        <f>IFERROR(IF(OR($W2001&lt;&gt;"Ja",VLOOKUP($C2001,Listen!$A$2:$F$45,6,0)="Nein"),$AC2001,$AB2001),0)</f>
        <v>0</v>
      </c>
      <c r="AL2001" s="51">
        <f t="shared" si="657"/>
        <v>0</v>
      </c>
      <c r="AM2001" s="296">
        <f>IFERROR(IF(VLOOKUP($C2001,Listen!$A$2:$F$45,6,0)="Ja",MAX(BC2001:BD2001),D_SAV!$BC2001),0)</f>
        <v>0</v>
      </c>
      <c r="AN2001" s="51">
        <f t="shared" si="658"/>
        <v>0</v>
      </c>
      <c r="AP2001" s="304">
        <f t="shared" si="659"/>
        <v>0</v>
      </c>
      <c r="AQ2001" s="304">
        <f t="shared" si="660"/>
        <v>0</v>
      </c>
      <c r="AR2001" s="304">
        <f t="shared" si="661"/>
        <v>0</v>
      </c>
      <c r="AS2001" s="304">
        <f t="shared" si="662"/>
        <v>0</v>
      </c>
      <c r="AT2001" s="304">
        <f t="shared" si="663"/>
        <v>0</v>
      </c>
      <c r="AU2001" s="304">
        <f t="shared" si="664"/>
        <v>0</v>
      </c>
      <c r="AV2001" s="304">
        <f t="shared" si="665"/>
        <v>0</v>
      </c>
      <c r="AW2001" s="304">
        <f t="shared" si="666"/>
        <v>0</v>
      </c>
      <c r="AX2001" s="304">
        <f t="shared" si="667"/>
        <v>0</v>
      </c>
      <c r="AY2001" s="304">
        <f t="shared" si="668"/>
        <v>0</v>
      </c>
      <c r="AZ2001" s="304">
        <f t="shared" si="669"/>
        <v>0</v>
      </c>
      <c r="BA2001" s="304">
        <f t="shared" si="670"/>
        <v>0</v>
      </c>
      <c r="BB2001" s="304">
        <f t="shared" si="671"/>
        <v>0</v>
      </c>
      <c r="BC2001" s="304">
        <f t="shared" si="672"/>
        <v>0</v>
      </c>
      <c r="BD2001" s="304">
        <f t="shared" si="673"/>
        <v>0</v>
      </c>
      <c r="BE2001" s="304">
        <f>IFERROR(IF(VLOOKUP($C2001,Listen!$A$2:$F$45,6,0)="Ja",BB2001-MAX(BC2001:BD2001),BB2001-BC2001),0)</f>
        <v>0</v>
      </c>
    </row>
    <row r="2002" spans="1:57" x14ac:dyDescent="0.25">
      <c r="A2002" s="320" t="str">
        <f>IF(AND(D2002&lt;&gt;0,C2002&lt;&gt;0,E2002&lt;&gt;0),IF(B2002&lt;&gt;0,CONCATENATE(B2002,"-AGr",VLOOKUP(C2002,Listen!$A$2:$D$45,4,FALSE),"-",D2002,"-",E2002,),CONCATENATE("AGr",VLOOKUP(C2002,Listen!$A$2:$D$45,4,FALSE),"-",D2002,"-",E2002)),"keine vollständige ID")</f>
        <v>keine vollständige ID</v>
      </c>
      <c r="B2002" s="301"/>
      <c r="C2002" s="287"/>
      <c r="D2002" s="34"/>
      <c r="E2002" s="306"/>
      <c r="F2002" s="116"/>
      <c r="G2002" s="17"/>
      <c r="H2002" s="17"/>
      <c r="I2002" s="17"/>
      <c r="J2002" s="17"/>
      <c r="K2002" s="17"/>
      <c r="L2002" s="17"/>
      <c r="M2002" s="17"/>
      <c r="N2002" s="17"/>
      <c r="O2002" s="116"/>
      <c r="P2002" s="117">
        <f>IF(D2002&gt;A_Stammdaten!$B$12,0,SUM(G2002,H2002,J2002,L2002:M2002)-SUM(I2002,K2002,N2002:O2002))</f>
        <v>0</v>
      </c>
      <c r="Q2002" s="17"/>
      <c r="R2002" s="17"/>
      <c r="S2002" s="17"/>
      <c r="T2002" s="17"/>
      <c r="U2002" s="62">
        <f t="shared" si="653"/>
        <v>0</v>
      </c>
      <c r="V2002" s="34"/>
      <c r="W2002" s="34"/>
      <c r="X2002" s="34"/>
      <c r="Y2002" s="34"/>
      <c r="Z2002" s="34"/>
      <c r="AA2002" s="63" t="str">
        <f t="shared" si="654"/>
        <v>-</v>
      </c>
      <c r="AB2002" s="63" t="str">
        <f t="shared" si="655"/>
        <v>-</v>
      </c>
      <c r="AC2002" s="63">
        <f>IF(ISBLANK($C2002),0,VLOOKUP($C2002,Listen!$A$2:$C$45,2,FALSE))</f>
        <v>0</v>
      </c>
      <c r="AD2002" s="63">
        <f>IF(ISBLANK($C2002),0,VLOOKUP($C2002,Listen!$A$2:$C$45,3,FALSE))</f>
        <v>0</v>
      </c>
      <c r="AE2002" s="49">
        <f t="shared" si="656"/>
        <v>0</v>
      </c>
      <c r="AF2002" s="49">
        <f t="shared" si="656"/>
        <v>0</v>
      </c>
      <c r="AG2002" s="49">
        <f>IFERROR(IF(OR($V2002&lt;&gt;"Ja",VLOOKUP($C2002,Listen!$A$2:$F$45,5,0)="Nein",D2002&lt;IF(C2002="LNG Anbindungsanlagen gemäß separater Festlegung",2022,2023)),$AC2002,$AA2002),0)</f>
        <v>0</v>
      </c>
      <c r="AH2002" s="49">
        <f>IFERROR(IF(OR($V2002&lt;&gt;"Ja",VLOOKUP($C2002,Listen!$A$2:$F$45,5,0)="Nein",D2002&lt;IF(C2002="LNG Anbindungsanlagen gemäß separater Festlegung",2022,2023)),$AC2002,$AA2002),0)</f>
        <v>0</v>
      </c>
      <c r="AI2002" s="49">
        <f>IFERROR(IF(OR($W2002&lt;&gt;"Ja",VLOOKUP($C2002,Listen!$A$2:$F$45,6,0)="Nein"),$AC2002,$AB2002),0)</f>
        <v>0</v>
      </c>
      <c r="AJ2002" s="49">
        <f>IFERROR(IF(OR($W2002&lt;&gt;"Ja",VLOOKUP($C2002,Listen!$A$2:$F$45,6,0)="Nein"),$AC2002,$AB2002),0)</f>
        <v>0</v>
      </c>
      <c r="AK2002" s="49">
        <f>IFERROR(IF(OR($W2002&lt;&gt;"Ja",VLOOKUP($C2002,Listen!$A$2:$F$45,6,0)="Nein"),$AC2002,$AB2002),0)</f>
        <v>0</v>
      </c>
      <c r="AL2002" s="51">
        <f t="shared" si="657"/>
        <v>0</v>
      </c>
      <c r="AM2002" s="296">
        <f>IFERROR(IF(VLOOKUP($C2002,Listen!$A$2:$F$45,6,0)="Ja",MAX(BC2002:BD2002),D_SAV!$BC2002),0)</f>
        <v>0</v>
      </c>
      <c r="AN2002" s="51">
        <f t="shared" si="658"/>
        <v>0</v>
      </c>
      <c r="AP2002" s="304">
        <f t="shared" si="659"/>
        <v>0</v>
      </c>
      <c r="AQ2002" s="304">
        <f t="shared" si="660"/>
        <v>0</v>
      </c>
      <c r="AR2002" s="304">
        <f t="shared" si="661"/>
        <v>0</v>
      </c>
      <c r="AS2002" s="304">
        <f t="shared" si="662"/>
        <v>0</v>
      </c>
      <c r="AT2002" s="304">
        <f t="shared" si="663"/>
        <v>0</v>
      </c>
      <c r="AU2002" s="304">
        <f t="shared" si="664"/>
        <v>0</v>
      </c>
      <c r="AV2002" s="304">
        <f t="shared" si="665"/>
        <v>0</v>
      </c>
      <c r="AW2002" s="304">
        <f t="shared" si="666"/>
        <v>0</v>
      </c>
      <c r="AX2002" s="304">
        <f t="shared" si="667"/>
        <v>0</v>
      </c>
      <c r="AY2002" s="304">
        <f t="shared" si="668"/>
        <v>0</v>
      </c>
      <c r="AZ2002" s="304">
        <f t="shared" si="669"/>
        <v>0</v>
      </c>
      <c r="BA2002" s="304">
        <f t="shared" si="670"/>
        <v>0</v>
      </c>
      <c r="BB2002" s="304">
        <f t="shared" si="671"/>
        <v>0</v>
      </c>
      <c r="BC2002" s="304">
        <f t="shared" si="672"/>
        <v>0</v>
      </c>
      <c r="BD2002" s="304">
        <f t="shared" si="673"/>
        <v>0</v>
      </c>
      <c r="BE2002" s="304">
        <f>IFERROR(IF(VLOOKUP($C2002,Listen!$A$2:$F$45,6,0)="Ja",BB2002-MAX(BC2002:BD2002),BB2002-BC2002),0)</f>
        <v>0</v>
      </c>
    </row>
    <row r="2003" spans="1:57" x14ac:dyDescent="0.25">
      <c r="A2003" s="320" t="str">
        <f>IF(AND(D2003&lt;&gt;0,C2003&lt;&gt;0,E2003&lt;&gt;0),IF(B2003&lt;&gt;0,CONCATENATE(B2003,"-AGr",VLOOKUP(C2003,Listen!$A$2:$D$45,4,FALSE),"-",D2003,"-",E2003,),CONCATENATE("AGr",VLOOKUP(C2003,Listen!$A$2:$D$45,4,FALSE),"-",D2003,"-",E2003)),"keine vollständige ID")</f>
        <v>keine vollständige ID</v>
      </c>
      <c r="B2003" s="301"/>
      <c r="C2003" s="287"/>
      <c r="D2003" s="34"/>
      <c r="E2003" s="306"/>
      <c r="F2003" s="116"/>
      <c r="G2003" s="17"/>
      <c r="H2003" s="17"/>
      <c r="I2003" s="17"/>
      <c r="J2003" s="17"/>
      <c r="K2003" s="17"/>
      <c r="L2003" s="17"/>
      <c r="M2003" s="17"/>
      <c r="N2003" s="17"/>
      <c r="O2003" s="116"/>
      <c r="P2003" s="117">
        <f>IF(D2003&gt;A_Stammdaten!$B$12,0,SUM(G2003,H2003,J2003,L2003:M2003)-SUM(I2003,K2003,N2003:O2003))</f>
        <v>0</v>
      </c>
      <c r="Q2003" s="17"/>
      <c r="R2003" s="17"/>
      <c r="S2003" s="17"/>
      <c r="T2003" s="17"/>
      <c r="U2003" s="62">
        <f t="shared" si="653"/>
        <v>0</v>
      </c>
      <c r="V2003" s="34"/>
      <c r="W2003" s="34"/>
      <c r="X2003" s="34"/>
      <c r="Y2003" s="34"/>
      <c r="Z2003" s="34"/>
      <c r="AA2003" s="63" t="str">
        <f t="shared" si="654"/>
        <v>-</v>
      </c>
      <c r="AB2003" s="63" t="str">
        <f t="shared" si="655"/>
        <v>-</v>
      </c>
      <c r="AC2003" s="63">
        <f>IF(ISBLANK($C2003),0,VLOOKUP($C2003,Listen!$A$2:$C$45,2,FALSE))</f>
        <v>0</v>
      </c>
      <c r="AD2003" s="63">
        <f>IF(ISBLANK($C2003),0,VLOOKUP($C2003,Listen!$A$2:$C$45,3,FALSE))</f>
        <v>0</v>
      </c>
      <c r="AE2003" s="49">
        <f t="shared" si="656"/>
        <v>0</v>
      </c>
      <c r="AF2003" s="49">
        <f t="shared" si="656"/>
        <v>0</v>
      </c>
      <c r="AG2003" s="49">
        <f>IFERROR(IF(OR($V2003&lt;&gt;"Ja",VLOOKUP($C2003,Listen!$A$2:$F$45,5,0)="Nein",D2003&lt;IF(C2003="LNG Anbindungsanlagen gemäß separater Festlegung",2022,2023)),$AC2003,$AA2003),0)</f>
        <v>0</v>
      </c>
      <c r="AH2003" s="49">
        <f>IFERROR(IF(OR($V2003&lt;&gt;"Ja",VLOOKUP($C2003,Listen!$A$2:$F$45,5,0)="Nein",D2003&lt;IF(C2003="LNG Anbindungsanlagen gemäß separater Festlegung",2022,2023)),$AC2003,$AA2003),0)</f>
        <v>0</v>
      </c>
      <c r="AI2003" s="49">
        <f>IFERROR(IF(OR($W2003&lt;&gt;"Ja",VLOOKUP($C2003,Listen!$A$2:$F$45,6,0)="Nein"),$AC2003,$AB2003),0)</f>
        <v>0</v>
      </c>
      <c r="AJ2003" s="49">
        <f>IFERROR(IF(OR($W2003&lt;&gt;"Ja",VLOOKUP($C2003,Listen!$A$2:$F$45,6,0)="Nein"),$AC2003,$AB2003),0)</f>
        <v>0</v>
      </c>
      <c r="AK2003" s="49">
        <f>IFERROR(IF(OR($W2003&lt;&gt;"Ja",VLOOKUP($C2003,Listen!$A$2:$F$45,6,0)="Nein"),$AC2003,$AB2003),0)</f>
        <v>0</v>
      </c>
      <c r="AL2003" s="51">
        <f t="shared" si="657"/>
        <v>0</v>
      </c>
      <c r="AM2003" s="296">
        <f>IFERROR(IF(VLOOKUP($C2003,Listen!$A$2:$F$45,6,0)="Ja",MAX(BC2003:BD2003),D_SAV!$BC2003),0)</f>
        <v>0</v>
      </c>
      <c r="AN2003" s="51">
        <f t="shared" si="658"/>
        <v>0</v>
      </c>
      <c r="AP2003" s="304">
        <f t="shared" si="659"/>
        <v>0</v>
      </c>
      <c r="AQ2003" s="304">
        <f t="shared" si="660"/>
        <v>0</v>
      </c>
      <c r="AR2003" s="304">
        <f t="shared" si="661"/>
        <v>0</v>
      </c>
      <c r="AS2003" s="304">
        <f t="shared" si="662"/>
        <v>0</v>
      </c>
      <c r="AT2003" s="304">
        <f t="shared" si="663"/>
        <v>0</v>
      </c>
      <c r="AU2003" s="304">
        <f t="shared" si="664"/>
        <v>0</v>
      </c>
      <c r="AV2003" s="304">
        <f t="shared" si="665"/>
        <v>0</v>
      </c>
      <c r="AW2003" s="304">
        <f t="shared" si="666"/>
        <v>0</v>
      </c>
      <c r="AX2003" s="304">
        <f t="shared" si="667"/>
        <v>0</v>
      </c>
      <c r="AY2003" s="304">
        <f t="shared" si="668"/>
        <v>0</v>
      </c>
      <c r="AZ2003" s="304">
        <f t="shared" si="669"/>
        <v>0</v>
      </c>
      <c r="BA2003" s="304">
        <f t="shared" si="670"/>
        <v>0</v>
      </c>
      <c r="BB2003" s="304">
        <f t="shared" si="671"/>
        <v>0</v>
      </c>
      <c r="BC2003" s="304">
        <f t="shared" si="672"/>
        <v>0</v>
      </c>
      <c r="BD2003" s="304">
        <f t="shared" si="673"/>
        <v>0</v>
      </c>
      <c r="BE2003" s="304">
        <f>IFERROR(IF(VLOOKUP($C2003,Listen!$A$2:$F$45,6,0)="Ja",BB2003-MAX(BC2003:BD2003),BB2003-BC2003),0)</f>
        <v>0</v>
      </c>
    </row>
    <row r="2004" spans="1:57" x14ac:dyDescent="0.25">
      <c r="A2004" s="320" t="str">
        <f>IF(AND(D2004&lt;&gt;0,C2004&lt;&gt;0,E2004&lt;&gt;0),IF(B2004&lt;&gt;0,CONCATENATE(B2004,"-AGr",VLOOKUP(C2004,Listen!$A$2:$D$45,4,FALSE),"-",D2004,"-",E2004,),CONCATENATE("AGr",VLOOKUP(C2004,Listen!$A$2:$D$45,4,FALSE),"-",D2004,"-",E2004)),"keine vollständige ID")</f>
        <v>keine vollständige ID</v>
      </c>
      <c r="B2004" s="301"/>
      <c r="C2004" s="287"/>
      <c r="D2004" s="34"/>
      <c r="E2004" s="306"/>
      <c r="F2004" s="116"/>
      <c r="G2004" s="17"/>
      <c r="H2004" s="17"/>
      <c r="I2004" s="17"/>
      <c r="J2004" s="17"/>
      <c r="K2004" s="17"/>
      <c r="L2004" s="17"/>
      <c r="M2004" s="17"/>
      <c r="N2004" s="17"/>
      <c r="O2004" s="116"/>
      <c r="P2004" s="117">
        <f>IF(D2004&gt;A_Stammdaten!$B$12,0,SUM(G2004,H2004,J2004,L2004:M2004)-SUM(I2004,K2004,N2004:O2004))</f>
        <v>0</v>
      </c>
      <c r="Q2004" s="17"/>
      <c r="R2004" s="17"/>
      <c r="S2004" s="17"/>
      <c r="T2004" s="17"/>
      <c r="U2004" s="62">
        <f t="shared" si="653"/>
        <v>0</v>
      </c>
      <c r="V2004" s="34"/>
      <c r="W2004" s="34"/>
      <c r="X2004" s="34"/>
      <c r="Y2004" s="34"/>
      <c r="Z2004" s="34"/>
      <c r="AA2004" s="63" t="str">
        <f t="shared" si="654"/>
        <v>-</v>
      </c>
      <c r="AB2004" s="63" t="str">
        <f t="shared" si="655"/>
        <v>-</v>
      </c>
      <c r="AC2004" s="63">
        <f>IF(ISBLANK($C2004),0,VLOOKUP($C2004,Listen!$A$2:$C$45,2,FALSE))</f>
        <v>0</v>
      </c>
      <c r="AD2004" s="63">
        <f>IF(ISBLANK($C2004),0,VLOOKUP($C2004,Listen!$A$2:$C$45,3,FALSE))</f>
        <v>0</v>
      </c>
      <c r="AE2004" s="49">
        <f t="shared" si="656"/>
        <v>0</v>
      </c>
      <c r="AF2004" s="49">
        <f t="shared" si="656"/>
        <v>0</v>
      </c>
      <c r="AG2004" s="49">
        <f>IFERROR(IF(OR($V2004&lt;&gt;"Ja",VLOOKUP($C2004,Listen!$A$2:$F$45,5,0)="Nein",D2004&lt;IF(C2004="LNG Anbindungsanlagen gemäß separater Festlegung",2022,2023)),$AC2004,$AA2004),0)</f>
        <v>0</v>
      </c>
      <c r="AH2004" s="49">
        <f>IFERROR(IF(OR($V2004&lt;&gt;"Ja",VLOOKUP($C2004,Listen!$A$2:$F$45,5,0)="Nein",D2004&lt;IF(C2004="LNG Anbindungsanlagen gemäß separater Festlegung",2022,2023)),$AC2004,$AA2004),0)</f>
        <v>0</v>
      </c>
      <c r="AI2004" s="49">
        <f>IFERROR(IF(OR($W2004&lt;&gt;"Ja",VLOOKUP($C2004,Listen!$A$2:$F$45,6,0)="Nein"),$AC2004,$AB2004),0)</f>
        <v>0</v>
      </c>
      <c r="AJ2004" s="49">
        <f>IFERROR(IF(OR($W2004&lt;&gt;"Ja",VLOOKUP($C2004,Listen!$A$2:$F$45,6,0)="Nein"),$AC2004,$AB2004),0)</f>
        <v>0</v>
      </c>
      <c r="AK2004" s="49">
        <f>IFERROR(IF(OR($W2004&lt;&gt;"Ja",VLOOKUP($C2004,Listen!$A$2:$F$45,6,0)="Nein"),$AC2004,$AB2004),0)</f>
        <v>0</v>
      </c>
      <c r="AL2004" s="51">
        <f t="shared" si="657"/>
        <v>0</v>
      </c>
      <c r="AM2004" s="296">
        <f>IFERROR(IF(VLOOKUP($C2004,Listen!$A$2:$F$45,6,0)="Ja",MAX(BC2004:BD2004),D_SAV!$BC2004),0)</f>
        <v>0</v>
      </c>
      <c r="AN2004" s="51">
        <f t="shared" si="658"/>
        <v>0</v>
      </c>
      <c r="AP2004" s="304">
        <f t="shared" si="659"/>
        <v>0</v>
      </c>
      <c r="AQ2004" s="304">
        <f t="shared" si="660"/>
        <v>0</v>
      </c>
      <c r="AR2004" s="304">
        <f t="shared" si="661"/>
        <v>0</v>
      </c>
      <c r="AS2004" s="304">
        <f t="shared" si="662"/>
        <v>0</v>
      </c>
      <c r="AT2004" s="304">
        <f t="shared" si="663"/>
        <v>0</v>
      </c>
      <c r="AU2004" s="304">
        <f t="shared" si="664"/>
        <v>0</v>
      </c>
      <c r="AV2004" s="304">
        <f t="shared" si="665"/>
        <v>0</v>
      </c>
      <c r="AW2004" s="304">
        <f t="shared" si="666"/>
        <v>0</v>
      </c>
      <c r="AX2004" s="304">
        <f t="shared" si="667"/>
        <v>0</v>
      </c>
      <c r="AY2004" s="304">
        <f t="shared" si="668"/>
        <v>0</v>
      </c>
      <c r="AZ2004" s="304">
        <f t="shared" si="669"/>
        <v>0</v>
      </c>
      <c r="BA2004" s="304">
        <f t="shared" si="670"/>
        <v>0</v>
      </c>
      <c r="BB2004" s="304">
        <f t="shared" si="671"/>
        <v>0</v>
      </c>
      <c r="BC2004" s="304">
        <f t="shared" si="672"/>
        <v>0</v>
      </c>
      <c r="BD2004" s="304">
        <f t="shared" si="673"/>
        <v>0</v>
      </c>
      <c r="BE2004" s="304">
        <f>IFERROR(IF(VLOOKUP($C2004,Listen!$A$2:$F$45,6,0)="Ja",BB2004-MAX(BC2004:BD2004),BB2004-BC2004),0)</f>
        <v>0</v>
      </c>
    </row>
    <row r="2005" spans="1:57" x14ac:dyDescent="0.25">
      <c r="A2005" s="320" t="str">
        <f>IF(AND(D2005&lt;&gt;0,C2005&lt;&gt;0,E2005&lt;&gt;0),IF(B2005&lt;&gt;0,CONCATENATE(B2005,"-AGr",VLOOKUP(C2005,Listen!$A$2:$D$45,4,FALSE),"-",D2005,"-",E2005,),CONCATENATE("AGr",VLOOKUP(C2005,Listen!$A$2:$D$45,4,FALSE),"-",D2005,"-",E2005)),"keine vollständige ID")</f>
        <v>keine vollständige ID</v>
      </c>
      <c r="B2005" s="301"/>
      <c r="C2005" s="287"/>
      <c r="D2005" s="34"/>
      <c r="E2005" s="306"/>
      <c r="F2005" s="116"/>
      <c r="G2005" s="17"/>
      <c r="H2005" s="17"/>
      <c r="I2005" s="17"/>
      <c r="J2005" s="17"/>
      <c r="K2005" s="17"/>
      <c r="L2005" s="17"/>
      <c r="M2005" s="17"/>
      <c r="N2005" s="17"/>
      <c r="O2005" s="116"/>
      <c r="P2005" s="117">
        <f>IF(D2005&gt;A_Stammdaten!$B$12,0,SUM(G2005,H2005,J2005,L2005:M2005)-SUM(I2005,K2005,N2005:O2005))</f>
        <v>0</v>
      </c>
      <c r="Q2005" s="17"/>
      <c r="R2005" s="17"/>
      <c r="S2005" s="17"/>
      <c r="T2005" s="17"/>
      <c r="U2005" s="62">
        <f t="shared" si="653"/>
        <v>0</v>
      </c>
      <c r="V2005" s="34"/>
      <c r="W2005" s="34"/>
      <c r="X2005" s="34"/>
      <c r="Y2005" s="34"/>
      <c r="Z2005" s="34"/>
      <c r="AA2005" s="63" t="str">
        <f t="shared" si="654"/>
        <v>-</v>
      </c>
      <c r="AB2005" s="63" t="str">
        <f t="shared" si="655"/>
        <v>-</v>
      </c>
      <c r="AC2005" s="63">
        <f>IF(ISBLANK($C2005),0,VLOOKUP($C2005,Listen!$A$2:$C$45,2,FALSE))</f>
        <v>0</v>
      </c>
      <c r="AD2005" s="63">
        <f>IF(ISBLANK($C2005),0,VLOOKUP($C2005,Listen!$A$2:$C$45,3,FALSE))</f>
        <v>0</v>
      </c>
      <c r="AE2005" s="49">
        <f t="shared" si="656"/>
        <v>0</v>
      </c>
      <c r="AF2005" s="49">
        <f t="shared" si="656"/>
        <v>0</v>
      </c>
      <c r="AG2005" s="49">
        <f>IFERROR(IF(OR($V2005&lt;&gt;"Ja",VLOOKUP($C2005,Listen!$A$2:$F$45,5,0)="Nein",D2005&lt;IF(C2005="LNG Anbindungsanlagen gemäß separater Festlegung",2022,2023)),$AC2005,$AA2005),0)</f>
        <v>0</v>
      </c>
      <c r="AH2005" s="49">
        <f>IFERROR(IF(OR($V2005&lt;&gt;"Ja",VLOOKUP($C2005,Listen!$A$2:$F$45,5,0)="Nein",D2005&lt;IF(C2005="LNG Anbindungsanlagen gemäß separater Festlegung",2022,2023)),$AC2005,$AA2005),0)</f>
        <v>0</v>
      </c>
      <c r="AI2005" s="49">
        <f>IFERROR(IF(OR($W2005&lt;&gt;"Ja",VLOOKUP($C2005,Listen!$A$2:$F$45,6,0)="Nein"),$AC2005,$AB2005),0)</f>
        <v>0</v>
      </c>
      <c r="AJ2005" s="49">
        <f>IFERROR(IF(OR($W2005&lt;&gt;"Ja",VLOOKUP($C2005,Listen!$A$2:$F$45,6,0)="Nein"),$AC2005,$AB2005),0)</f>
        <v>0</v>
      </c>
      <c r="AK2005" s="49">
        <f>IFERROR(IF(OR($W2005&lt;&gt;"Ja",VLOOKUP($C2005,Listen!$A$2:$F$45,6,0)="Nein"),$AC2005,$AB2005),0)</f>
        <v>0</v>
      </c>
      <c r="AL2005" s="51">
        <f t="shared" si="657"/>
        <v>0</v>
      </c>
      <c r="AM2005" s="296">
        <f>IFERROR(IF(VLOOKUP($C2005,Listen!$A$2:$F$45,6,0)="Ja",MAX(BC2005:BD2005),D_SAV!$BC2005),0)</f>
        <v>0</v>
      </c>
      <c r="AN2005" s="51">
        <f t="shared" si="658"/>
        <v>0</v>
      </c>
      <c r="AP2005" s="304">
        <f t="shared" si="659"/>
        <v>0</v>
      </c>
      <c r="AQ2005" s="304">
        <f t="shared" si="660"/>
        <v>0</v>
      </c>
      <c r="AR2005" s="304">
        <f t="shared" si="661"/>
        <v>0</v>
      </c>
      <c r="AS2005" s="304">
        <f t="shared" si="662"/>
        <v>0</v>
      </c>
      <c r="AT2005" s="304">
        <f t="shared" si="663"/>
        <v>0</v>
      </c>
      <c r="AU2005" s="304">
        <f t="shared" si="664"/>
        <v>0</v>
      </c>
      <c r="AV2005" s="304">
        <f t="shared" si="665"/>
        <v>0</v>
      </c>
      <c r="AW2005" s="304">
        <f t="shared" si="666"/>
        <v>0</v>
      </c>
      <c r="AX2005" s="304">
        <f t="shared" si="667"/>
        <v>0</v>
      </c>
      <c r="AY2005" s="304">
        <f t="shared" si="668"/>
        <v>0</v>
      </c>
      <c r="AZ2005" s="304">
        <f t="shared" si="669"/>
        <v>0</v>
      </c>
      <c r="BA2005" s="304">
        <f t="shared" si="670"/>
        <v>0</v>
      </c>
      <c r="BB2005" s="304">
        <f t="shared" si="671"/>
        <v>0</v>
      </c>
      <c r="BC2005" s="304">
        <f t="shared" si="672"/>
        <v>0</v>
      </c>
      <c r="BD2005" s="304">
        <f t="shared" si="673"/>
        <v>0</v>
      </c>
      <c r="BE2005" s="304">
        <f>IFERROR(IF(VLOOKUP($C2005,Listen!$A$2:$F$45,6,0)="Ja",BB2005-MAX(BC2005:BD2005),BB2005-BC2005),0)</f>
        <v>0</v>
      </c>
    </row>
    <row r="2006" spans="1:57" x14ac:dyDescent="0.25">
      <c r="A2006" s="320" t="str">
        <f>IF(AND(D2006&lt;&gt;0,C2006&lt;&gt;0,E2006&lt;&gt;0),IF(B2006&lt;&gt;0,CONCATENATE(B2006,"-AGr",VLOOKUP(C2006,Listen!$A$2:$D$45,4,FALSE),"-",D2006,"-",E2006,),CONCATENATE("AGr",VLOOKUP(C2006,Listen!$A$2:$D$45,4,FALSE),"-",D2006,"-",E2006)),"keine vollständige ID")</f>
        <v>keine vollständige ID</v>
      </c>
      <c r="B2006" s="301"/>
      <c r="C2006" s="287"/>
      <c r="D2006" s="34"/>
      <c r="E2006" s="306"/>
      <c r="F2006" s="116"/>
      <c r="G2006" s="17"/>
      <c r="H2006" s="17"/>
      <c r="I2006" s="17"/>
      <c r="J2006" s="17"/>
      <c r="K2006" s="17"/>
      <c r="L2006" s="17"/>
      <c r="M2006" s="17"/>
      <c r="N2006" s="17"/>
      <c r="O2006" s="116"/>
      <c r="P2006" s="117">
        <f>IF(D2006&gt;A_Stammdaten!$B$12,0,SUM(G2006,H2006,J2006,L2006:M2006)-SUM(I2006,K2006,N2006:O2006))</f>
        <v>0</v>
      </c>
      <c r="Q2006" s="17"/>
      <c r="R2006" s="17"/>
      <c r="S2006" s="17"/>
      <c r="T2006" s="17"/>
      <c r="U2006" s="62">
        <f t="shared" si="653"/>
        <v>0</v>
      </c>
      <c r="V2006" s="34"/>
      <c r="W2006" s="34"/>
      <c r="X2006" s="34"/>
      <c r="Y2006" s="34"/>
      <c r="Z2006" s="34"/>
      <c r="AA2006" s="63" t="str">
        <f t="shared" si="654"/>
        <v>-</v>
      </c>
      <c r="AB2006" s="63" t="str">
        <f t="shared" si="655"/>
        <v>-</v>
      </c>
      <c r="AC2006" s="63">
        <f>IF(ISBLANK($C2006),0,VLOOKUP($C2006,Listen!$A$2:$C$45,2,FALSE))</f>
        <v>0</v>
      </c>
      <c r="AD2006" s="63">
        <f>IF(ISBLANK($C2006),0,VLOOKUP($C2006,Listen!$A$2:$C$45,3,FALSE))</f>
        <v>0</v>
      </c>
      <c r="AE2006" s="49">
        <f t="shared" si="656"/>
        <v>0</v>
      </c>
      <c r="AF2006" s="49">
        <f t="shared" si="656"/>
        <v>0</v>
      </c>
      <c r="AG2006" s="49">
        <f>IFERROR(IF(OR($V2006&lt;&gt;"Ja",VLOOKUP($C2006,Listen!$A$2:$F$45,5,0)="Nein",D2006&lt;IF(C2006="LNG Anbindungsanlagen gemäß separater Festlegung",2022,2023)),$AC2006,$AA2006),0)</f>
        <v>0</v>
      </c>
      <c r="AH2006" s="49">
        <f>IFERROR(IF(OR($V2006&lt;&gt;"Ja",VLOOKUP($C2006,Listen!$A$2:$F$45,5,0)="Nein",D2006&lt;IF(C2006="LNG Anbindungsanlagen gemäß separater Festlegung",2022,2023)),$AC2006,$AA2006),0)</f>
        <v>0</v>
      </c>
      <c r="AI2006" s="49">
        <f>IFERROR(IF(OR($W2006&lt;&gt;"Ja",VLOOKUP($C2006,Listen!$A$2:$F$45,6,0)="Nein"),$AC2006,$AB2006),0)</f>
        <v>0</v>
      </c>
      <c r="AJ2006" s="49">
        <f>IFERROR(IF(OR($W2006&lt;&gt;"Ja",VLOOKUP($C2006,Listen!$A$2:$F$45,6,0)="Nein"),$AC2006,$AB2006),0)</f>
        <v>0</v>
      </c>
      <c r="AK2006" s="49">
        <f>IFERROR(IF(OR($W2006&lt;&gt;"Ja",VLOOKUP($C2006,Listen!$A$2:$F$45,6,0)="Nein"),$AC2006,$AB2006),0)</f>
        <v>0</v>
      </c>
      <c r="AL2006" s="51">
        <f t="shared" si="657"/>
        <v>0</v>
      </c>
      <c r="AM2006" s="296">
        <f>IFERROR(IF(VLOOKUP($C2006,Listen!$A$2:$F$45,6,0)="Ja",MAX(BC2006:BD2006),D_SAV!$BC2006),0)</f>
        <v>0</v>
      </c>
      <c r="AN2006" s="51">
        <f t="shared" si="658"/>
        <v>0</v>
      </c>
      <c r="AP2006" s="304">
        <f t="shared" si="659"/>
        <v>0</v>
      </c>
      <c r="AQ2006" s="304">
        <f t="shared" si="660"/>
        <v>0</v>
      </c>
      <c r="AR2006" s="304">
        <f t="shared" si="661"/>
        <v>0</v>
      </c>
      <c r="AS2006" s="304">
        <f t="shared" si="662"/>
        <v>0</v>
      </c>
      <c r="AT2006" s="304">
        <f t="shared" si="663"/>
        <v>0</v>
      </c>
      <c r="AU2006" s="304">
        <f t="shared" si="664"/>
        <v>0</v>
      </c>
      <c r="AV2006" s="304">
        <f t="shared" si="665"/>
        <v>0</v>
      </c>
      <c r="AW2006" s="304">
        <f t="shared" si="666"/>
        <v>0</v>
      </c>
      <c r="AX2006" s="304">
        <f t="shared" si="667"/>
        <v>0</v>
      </c>
      <c r="AY2006" s="304">
        <f t="shared" si="668"/>
        <v>0</v>
      </c>
      <c r="AZ2006" s="304">
        <f t="shared" si="669"/>
        <v>0</v>
      </c>
      <c r="BA2006" s="304">
        <f t="shared" si="670"/>
        <v>0</v>
      </c>
      <c r="BB2006" s="304">
        <f t="shared" si="671"/>
        <v>0</v>
      </c>
      <c r="BC2006" s="304">
        <f t="shared" si="672"/>
        <v>0</v>
      </c>
      <c r="BD2006" s="304">
        <f t="shared" si="673"/>
        <v>0</v>
      </c>
      <c r="BE2006" s="304">
        <f>IFERROR(IF(VLOOKUP($C2006,Listen!$A$2:$F$45,6,0)="Ja",BB2006-MAX(BC2006:BD2006),BB2006-BC2006),0)</f>
        <v>0</v>
      </c>
    </row>
    <row r="2007" spans="1:57" x14ac:dyDescent="0.25">
      <c r="A2007" s="320" t="str">
        <f>IF(AND(D2007&lt;&gt;0,C2007&lt;&gt;0,E2007&lt;&gt;0),IF(B2007&lt;&gt;0,CONCATENATE(B2007,"-AGr",VLOOKUP(C2007,Listen!$A$2:$D$45,4,FALSE),"-",D2007,"-",E2007,),CONCATENATE("AGr",VLOOKUP(C2007,Listen!$A$2:$D$45,4,FALSE),"-",D2007,"-",E2007)),"keine vollständige ID")</f>
        <v>keine vollständige ID</v>
      </c>
      <c r="B2007" s="301"/>
      <c r="C2007" s="287"/>
      <c r="D2007" s="34"/>
      <c r="E2007" s="306"/>
      <c r="F2007" s="116"/>
      <c r="G2007" s="17"/>
      <c r="H2007" s="17"/>
      <c r="I2007" s="17"/>
      <c r="J2007" s="17"/>
      <c r="K2007" s="17"/>
      <c r="L2007" s="17"/>
      <c r="M2007" s="17"/>
      <c r="N2007" s="17"/>
      <c r="O2007" s="116"/>
      <c r="P2007" s="117">
        <f>IF(D2007&gt;A_Stammdaten!$B$12,0,SUM(G2007,H2007,J2007,L2007:M2007)-SUM(I2007,K2007,N2007:O2007))</f>
        <v>0</v>
      </c>
      <c r="Q2007" s="17"/>
      <c r="R2007" s="17"/>
      <c r="S2007" s="17"/>
      <c r="T2007" s="17"/>
      <c r="U2007" s="62">
        <f t="shared" si="653"/>
        <v>0</v>
      </c>
      <c r="V2007" s="34"/>
      <c r="W2007" s="34"/>
      <c r="X2007" s="34"/>
      <c r="Y2007" s="34"/>
      <c r="Z2007" s="34"/>
      <c r="AA2007" s="63" t="str">
        <f t="shared" si="654"/>
        <v>-</v>
      </c>
      <c r="AB2007" s="63" t="str">
        <f t="shared" si="655"/>
        <v>-</v>
      </c>
      <c r="AC2007" s="63">
        <f>IF(ISBLANK($C2007),0,VLOOKUP($C2007,Listen!$A$2:$C$45,2,FALSE))</f>
        <v>0</v>
      </c>
      <c r="AD2007" s="63">
        <f>IF(ISBLANK($C2007),0,VLOOKUP($C2007,Listen!$A$2:$C$45,3,FALSE))</f>
        <v>0</v>
      </c>
      <c r="AE2007" s="49">
        <f t="shared" si="656"/>
        <v>0</v>
      </c>
      <c r="AF2007" s="49">
        <f t="shared" si="656"/>
        <v>0</v>
      </c>
      <c r="AG2007" s="49">
        <f>IFERROR(IF(OR($V2007&lt;&gt;"Ja",VLOOKUP($C2007,Listen!$A$2:$F$45,5,0)="Nein",D2007&lt;IF(C2007="LNG Anbindungsanlagen gemäß separater Festlegung",2022,2023)),$AC2007,$AA2007),0)</f>
        <v>0</v>
      </c>
      <c r="AH2007" s="49">
        <f>IFERROR(IF(OR($V2007&lt;&gt;"Ja",VLOOKUP($C2007,Listen!$A$2:$F$45,5,0)="Nein",D2007&lt;IF(C2007="LNG Anbindungsanlagen gemäß separater Festlegung",2022,2023)),$AC2007,$AA2007),0)</f>
        <v>0</v>
      </c>
      <c r="AI2007" s="49">
        <f>IFERROR(IF(OR($W2007&lt;&gt;"Ja",VLOOKUP($C2007,Listen!$A$2:$F$45,6,0)="Nein"),$AC2007,$AB2007),0)</f>
        <v>0</v>
      </c>
      <c r="AJ2007" s="49">
        <f>IFERROR(IF(OR($W2007&lt;&gt;"Ja",VLOOKUP($C2007,Listen!$A$2:$F$45,6,0)="Nein"),$AC2007,$AB2007),0)</f>
        <v>0</v>
      </c>
      <c r="AK2007" s="49">
        <f>IFERROR(IF(OR($W2007&lt;&gt;"Ja",VLOOKUP($C2007,Listen!$A$2:$F$45,6,0)="Nein"),$AC2007,$AB2007),0)</f>
        <v>0</v>
      </c>
      <c r="AL2007" s="51">
        <f t="shared" si="657"/>
        <v>0</v>
      </c>
      <c r="AM2007" s="296">
        <f>IFERROR(IF(VLOOKUP($C2007,Listen!$A$2:$F$45,6,0)="Ja",MAX(BC2007:BD2007),D_SAV!$BC2007),0)</f>
        <v>0</v>
      </c>
      <c r="AN2007" s="51">
        <f t="shared" si="658"/>
        <v>0</v>
      </c>
      <c r="AP2007" s="304">
        <f t="shared" si="659"/>
        <v>0</v>
      </c>
      <c r="AQ2007" s="304">
        <f t="shared" si="660"/>
        <v>0</v>
      </c>
      <c r="AR2007" s="304">
        <f t="shared" si="661"/>
        <v>0</v>
      </c>
      <c r="AS2007" s="304">
        <f t="shared" si="662"/>
        <v>0</v>
      </c>
      <c r="AT2007" s="304">
        <f t="shared" si="663"/>
        <v>0</v>
      </c>
      <c r="AU2007" s="304">
        <f t="shared" si="664"/>
        <v>0</v>
      </c>
      <c r="AV2007" s="304">
        <f t="shared" si="665"/>
        <v>0</v>
      </c>
      <c r="AW2007" s="304">
        <f t="shared" si="666"/>
        <v>0</v>
      </c>
      <c r="AX2007" s="304">
        <f t="shared" si="667"/>
        <v>0</v>
      </c>
      <c r="AY2007" s="304">
        <f t="shared" si="668"/>
        <v>0</v>
      </c>
      <c r="AZ2007" s="304">
        <f t="shared" si="669"/>
        <v>0</v>
      </c>
      <c r="BA2007" s="304">
        <f t="shared" si="670"/>
        <v>0</v>
      </c>
      <c r="BB2007" s="304">
        <f t="shared" si="671"/>
        <v>0</v>
      </c>
      <c r="BC2007" s="304">
        <f t="shared" si="672"/>
        <v>0</v>
      </c>
      <c r="BD2007" s="304">
        <f t="shared" si="673"/>
        <v>0</v>
      </c>
      <c r="BE2007" s="304">
        <f>IFERROR(IF(VLOOKUP($C2007,Listen!$A$2:$F$45,6,0)="Ja",BB2007-MAX(BC2007:BD2007),BB2007-BC2007),0)</f>
        <v>0</v>
      </c>
    </row>
    <row r="2008" spans="1:57" x14ac:dyDescent="0.25">
      <c r="A2008" s="320" t="str">
        <f>IF(AND(D2008&lt;&gt;0,C2008&lt;&gt;0,E2008&lt;&gt;0),IF(B2008&lt;&gt;0,CONCATENATE(B2008,"-AGr",VLOOKUP(C2008,Listen!$A$2:$D$45,4,FALSE),"-",D2008,"-",E2008,),CONCATENATE("AGr",VLOOKUP(C2008,Listen!$A$2:$D$45,4,FALSE),"-",D2008,"-",E2008)),"keine vollständige ID")</f>
        <v>keine vollständige ID</v>
      </c>
      <c r="B2008" s="301"/>
      <c r="C2008" s="287"/>
      <c r="D2008" s="34"/>
      <c r="E2008" s="306"/>
      <c r="F2008" s="116"/>
      <c r="G2008" s="17"/>
      <c r="H2008" s="17"/>
      <c r="I2008" s="17"/>
      <c r="J2008" s="17"/>
      <c r="K2008" s="17"/>
      <c r="L2008" s="17"/>
      <c r="M2008" s="17"/>
      <c r="N2008" s="17"/>
      <c r="O2008" s="116"/>
      <c r="P2008" s="117">
        <f>IF(D2008&gt;A_Stammdaten!$B$12,0,SUM(G2008,H2008,J2008,L2008:M2008)-SUM(I2008,K2008,N2008:O2008))</f>
        <v>0</v>
      </c>
      <c r="Q2008" s="17"/>
      <c r="R2008" s="17"/>
      <c r="S2008" s="17"/>
      <c r="T2008" s="17"/>
      <c r="U2008" s="62">
        <f t="shared" si="653"/>
        <v>0</v>
      </c>
      <c r="V2008" s="34"/>
      <c r="W2008" s="34"/>
      <c r="X2008" s="34"/>
      <c r="Y2008" s="34"/>
      <c r="Z2008" s="34"/>
      <c r="AA2008" s="63" t="str">
        <f t="shared" si="654"/>
        <v>-</v>
      </c>
      <c r="AB2008" s="63" t="str">
        <f t="shared" si="655"/>
        <v>-</v>
      </c>
      <c r="AC2008" s="63">
        <f>IF(ISBLANK($C2008),0,VLOOKUP($C2008,Listen!$A$2:$C$45,2,FALSE))</f>
        <v>0</v>
      </c>
      <c r="AD2008" s="63">
        <f>IF(ISBLANK($C2008),0,VLOOKUP($C2008,Listen!$A$2:$C$45,3,FALSE))</f>
        <v>0</v>
      </c>
      <c r="AE2008" s="49">
        <f t="shared" si="656"/>
        <v>0</v>
      </c>
      <c r="AF2008" s="49">
        <f t="shared" si="656"/>
        <v>0</v>
      </c>
      <c r="AG2008" s="49">
        <f>IFERROR(IF(OR($V2008&lt;&gt;"Ja",VLOOKUP($C2008,Listen!$A$2:$F$45,5,0)="Nein",D2008&lt;IF(C2008="LNG Anbindungsanlagen gemäß separater Festlegung",2022,2023)),$AC2008,$AA2008),0)</f>
        <v>0</v>
      </c>
      <c r="AH2008" s="49">
        <f>IFERROR(IF(OR($V2008&lt;&gt;"Ja",VLOOKUP($C2008,Listen!$A$2:$F$45,5,0)="Nein",D2008&lt;IF(C2008="LNG Anbindungsanlagen gemäß separater Festlegung",2022,2023)),$AC2008,$AA2008),0)</f>
        <v>0</v>
      </c>
      <c r="AI2008" s="49">
        <f>IFERROR(IF(OR($W2008&lt;&gt;"Ja",VLOOKUP($C2008,Listen!$A$2:$F$45,6,0)="Nein"),$AC2008,$AB2008),0)</f>
        <v>0</v>
      </c>
      <c r="AJ2008" s="49">
        <f>IFERROR(IF(OR($W2008&lt;&gt;"Ja",VLOOKUP($C2008,Listen!$A$2:$F$45,6,0)="Nein"),$AC2008,$AB2008),0)</f>
        <v>0</v>
      </c>
      <c r="AK2008" s="49">
        <f>IFERROR(IF(OR($W2008&lt;&gt;"Ja",VLOOKUP($C2008,Listen!$A$2:$F$45,6,0)="Nein"),$AC2008,$AB2008),0)</f>
        <v>0</v>
      </c>
      <c r="AL2008" s="51">
        <f t="shared" si="657"/>
        <v>0</v>
      </c>
      <c r="AM2008" s="296">
        <f>IFERROR(IF(VLOOKUP($C2008,Listen!$A$2:$F$45,6,0)="Ja",MAX(BC2008:BD2008),D_SAV!$BC2008),0)</f>
        <v>0</v>
      </c>
      <c r="AN2008" s="51">
        <f t="shared" si="658"/>
        <v>0</v>
      </c>
      <c r="AP2008" s="304">
        <f t="shared" si="659"/>
        <v>0</v>
      </c>
      <c r="AQ2008" s="304">
        <f t="shared" si="660"/>
        <v>0</v>
      </c>
      <c r="AR2008" s="304">
        <f t="shared" si="661"/>
        <v>0</v>
      </c>
      <c r="AS2008" s="304">
        <f t="shared" si="662"/>
        <v>0</v>
      </c>
      <c r="AT2008" s="304">
        <f t="shared" si="663"/>
        <v>0</v>
      </c>
      <c r="AU2008" s="304">
        <f t="shared" si="664"/>
        <v>0</v>
      </c>
      <c r="AV2008" s="304">
        <f t="shared" si="665"/>
        <v>0</v>
      </c>
      <c r="AW2008" s="304">
        <f t="shared" si="666"/>
        <v>0</v>
      </c>
      <c r="AX2008" s="304">
        <f t="shared" si="667"/>
        <v>0</v>
      </c>
      <c r="AY2008" s="304">
        <f t="shared" si="668"/>
        <v>0</v>
      </c>
      <c r="AZ2008" s="304">
        <f t="shared" si="669"/>
        <v>0</v>
      </c>
      <c r="BA2008" s="304">
        <f t="shared" si="670"/>
        <v>0</v>
      </c>
      <c r="BB2008" s="304">
        <f t="shared" si="671"/>
        <v>0</v>
      </c>
      <c r="BC2008" s="304">
        <f t="shared" si="672"/>
        <v>0</v>
      </c>
      <c r="BD2008" s="304">
        <f t="shared" si="673"/>
        <v>0</v>
      </c>
      <c r="BE2008" s="304">
        <f>IFERROR(IF(VLOOKUP($C2008,Listen!$A$2:$F$45,6,0)="Ja",BB2008-MAX(BC2008:BD2008),BB2008-BC2008),0)</f>
        <v>0</v>
      </c>
    </row>
    <row r="2009" spans="1:57" x14ac:dyDescent="0.25">
      <c r="A2009" s="320" t="str">
        <f>IF(AND(D2009&lt;&gt;0,C2009&lt;&gt;0,E2009&lt;&gt;0),IF(B2009&lt;&gt;0,CONCATENATE(B2009,"-AGr",VLOOKUP(C2009,Listen!$A$2:$D$45,4,FALSE),"-",D2009,"-",E2009,),CONCATENATE("AGr",VLOOKUP(C2009,Listen!$A$2:$D$45,4,FALSE),"-",D2009,"-",E2009)),"keine vollständige ID")</f>
        <v>keine vollständige ID</v>
      </c>
      <c r="B2009" s="301"/>
      <c r="C2009" s="287"/>
      <c r="D2009" s="34"/>
      <c r="E2009" s="306"/>
      <c r="F2009" s="116"/>
      <c r="G2009" s="17"/>
      <c r="H2009" s="17"/>
      <c r="I2009" s="17"/>
      <c r="J2009" s="17"/>
      <c r="K2009" s="17"/>
      <c r="L2009" s="17"/>
      <c r="M2009" s="17"/>
      <c r="N2009" s="17"/>
      <c r="O2009" s="116"/>
      <c r="P2009" s="117">
        <f>IF(D2009&gt;A_Stammdaten!$B$12,0,SUM(G2009,H2009,J2009,L2009:M2009)-SUM(I2009,K2009,N2009:O2009))</f>
        <v>0</v>
      </c>
      <c r="Q2009" s="17"/>
      <c r="R2009" s="17"/>
      <c r="S2009" s="17"/>
      <c r="T2009" s="17"/>
      <c r="U2009" s="62">
        <f t="shared" si="653"/>
        <v>0</v>
      </c>
      <c r="V2009" s="34"/>
      <c r="W2009" s="34"/>
      <c r="X2009" s="34"/>
      <c r="Y2009" s="34"/>
      <c r="Z2009" s="34"/>
      <c r="AA2009" s="63" t="str">
        <f t="shared" si="654"/>
        <v>-</v>
      </c>
      <c r="AB2009" s="63" t="str">
        <f t="shared" si="655"/>
        <v>-</v>
      </c>
      <c r="AC2009" s="63">
        <f>IF(ISBLANK($C2009),0,VLOOKUP($C2009,Listen!$A$2:$C$45,2,FALSE))</f>
        <v>0</v>
      </c>
      <c r="AD2009" s="63">
        <f>IF(ISBLANK($C2009),0,VLOOKUP($C2009,Listen!$A$2:$C$45,3,FALSE))</f>
        <v>0</v>
      </c>
      <c r="AE2009" s="49">
        <f t="shared" si="656"/>
        <v>0</v>
      </c>
      <c r="AF2009" s="49">
        <f t="shared" si="656"/>
        <v>0</v>
      </c>
      <c r="AG2009" s="49">
        <f>IFERROR(IF(OR($V2009&lt;&gt;"Ja",VLOOKUP($C2009,Listen!$A$2:$F$45,5,0)="Nein",D2009&lt;IF(C2009="LNG Anbindungsanlagen gemäß separater Festlegung",2022,2023)),$AC2009,$AA2009),0)</f>
        <v>0</v>
      </c>
      <c r="AH2009" s="49">
        <f>IFERROR(IF(OR($V2009&lt;&gt;"Ja",VLOOKUP($C2009,Listen!$A$2:$F$45,5,0)="Nein",D2009&lt;IF(C2009="LNG Anbindungsanlagen gemäß separater Festlegung",2022,2023)),$AC2009,$AA2009),0)</f>
        <v>0</v>
      </c>
      <c r="AI2009" s="49">
        <f>IFERROR(IF(OR($W2009&lt;&gt;"Ja",VLOOKUP($C2009,Listen!$A$2:$F$45,6,0)="Nein"),$AC2009,$AB2009),0)</f>
        <v>0</v>
      </c>
      <c r="AJ2009" s="49">
        <f>IFERROR(IF(OR($W2009&lt;&gt;"Ja",VLOOKUP($C2009,Listen!$A$2:$F$45,6,0)="Nein"),$AC2009,$AB2009),0)</f>
        <v>0</v>
      </c>
      <c r="AK2009" s="49">
        <f>IFERROR(IF(OR($W2009&lt;&gt;"Ja",VLOOKUP($C2009,Listen!$A$2:$F$45,6,0)="Nein"),$AC2009,$AB2009),0)</f>
        <v>0</v>
      </c>
      <c r="AL2009" s="51">
        <f t="shared" si="657"/>
        <v>0</v>
      </c>
      <c r="AM2009" s="296">
        <f>IFERROR(IF(VLOOKUP($C2009,Listen!$A$2:$F$45,6,0)="Ja",MAX(BC2009:BD2009),D_SAV!$BC2009),0)</f>
        <v>0</v>
      </c>
      <c r="AN2009" s="51">
        <f t="shared" si="658"/>
        <v>0</v>
      </c>
      <c r="AP2009" s="304">
        <f t="shared" si="659"/>
        <v>0</v>
      </c>
      <c r="AQ2009" s="304">
        <f t="shared" si="660"/>
        <v>0</v>
      </c>
      <c r="AR2009" s="304">
        <f t="shared" si="661"/>
        <v>0</v>
      </c>
      <c r="AS2009" s="304">
        <f t="shared" si="662"/>
        <v>0</v>
      </c>
      <c r="AT2009" s="304">
        <f t="shared" si="663"/>
        <v>0</v>
      </c>
      <c r="AU2009" s="304">
        <f t="shared" si="664"/>
        <v>0</v>
      </c>
      <c r="AV2009" s="304">
        <f t="shared" si="665"/>
        <v>0</v>
      </c>
      <c r="AW2009" s="304">
        <f t="shared" si="666"/>
        <v>0</v>
      </c>
      <c r="AX2009" s="304">
        <f t="shared" si="667"/>
        <v>0</v>
      </c>
      <c r="AY2009" s="304">
        <f t="shared" si="668"/>
        <v>0</v>
      </c>
      <c r="AZ2009" s="304">
        <f t="shared" si="669"/>
        <v>0</v>
      </c>
      <c r="BA2009" s="304">
        <f t="shared" si="670"/>
        <v>0</v>
      </c>
      <c r="BB2009" s="304">
        <f t="shared" si="671"/>
        <v>0</v>
      </c>
      <c r="BC2009" s="304">
        <f t="shared" si="672"/>
        <v>0</v>
      </c>
      <c r="BD2009" s="304">
        <f t="shared" si="673"/>
        <v>0</v>
      </c>
      <c r="BE2009" s="304">
        <f>IFERROR(IF(VLOOKUP($C2009,Listen!$A$2:$F$45,6,0)="Ja",BB2009-MAX(BC2009:BD2009),BB2009-BC2009),0)</f>
        <v>0</v>
      </c>
    </row>
    <row r="2010" spans="1:57" x14ac:dyDescent="0.25">
      <c r="A2010" s="320" t="str">
        <f>IF(AND(D2010&lt;&gt;0,C2010&lt;&gt;0,E2010&lt;&gt;0),IF(B2010&lt;&gt;0,CONCATENATE(B2010,"-AGr",VLOOKUP(C2010,Listen!$A$2:$D$45,4,FALSE),"-",D2010,"-",E2010,),CONCATENATE("AGr",VLOOKUP(C2010,Listen!$A$2:$D$45,4,FALSE),"-",D2010,"-",E2010)),"keine vollständige ID")</f>
        <v>keine vollständige ID</v>
      </c>
      <c r="B2010" s="301"/>
      <c r="C2010" s="287"/>
      <c r="D2010" s="34"/>
      <c r="E2010" s="306"/>
      <c r="F2010" s="116"/>
      <c r="G2010" s="17"/>
      <c r="H2010" s="17"/>
      <c r="I2010" s="17"/>
      <c r="J2010" s="17"/>
      <c r="K2010" s="17"/>
      <c r="L2010" s="17"/>
      <c r="M2010" s="17"/>
      <c r="N2010" s="17"/>
      <c r="O2010" s="116"/>
      <c r="P2010" s="117">
        <f>IF(D2010&gt;A_Stammdaten!$B$12,0,SUM(G2010,H2010,J2010,L2010:M2010)-SUM(I2010,K2010,N2010:O2010))</f>
        <v>0</v>
      </c>
      <c r="Q2010" s="17"/>
      <c r="R2010" s="17"/>
      <c r="S2010" s="17"/>
      <c r="T2010" s="17"/>
      <c r="U2010" s="62">
        <f t="shared" si="653"/>
        <v>0</v>
      </c>
      <c r="V2010" s="34"/>
      <c r="W2010" s="34"/>
      <c r="X2010" s="34"/>
      <c r="Y2010" s="34"/>
      <c r="Z2010" s="34"/>
      <c r="AA2010" s="63" t="str">
        <f t="shared" si="654"/>
        <v>-</v>
      </c>
      <c r="AB2010" s="63" t="str">
        <f t="shared" si="655"/>
        <v>-</v>
      </c>
      <c r="AC2010" s="63">
        <f>IF(ISBLANK($C2010),0,VLOOKUP($C2010,Listen!$A$2:$C$45,2,FALSE))</f>
        <v>0</v>
      </c>
      <c r="AD2010" s="63">
        <f>IF(ISBLANK($C2010),0,VLOOKUP($C2010,Listen!$A$2:$C$45,3,FALSE))</f>
        <v>0</v>
      </c>
      <c r="AE2010" s="49">
        <f t="shared" si="656"/>
        <v>0</v>
      </c>
      <c r="AF2010" s="49">
        <f t="shared" si="656"/>
        <v>0</v>
      </c>
      <c r="AG2010" s="49">
        <f>IFERROR(IF(OR($V2010&lt;&gt;"Ja",VLOOKUP($C2010,Listen!$A$2:$F$45,5,0)="Nein",D2010&lt;IF(C2010="LNG Anbindungsanlagen gemäß separater Festlegung",2022,2023)),$AC2010,$AA2010),0)</f>
        <v>0</v>
      </c>
      <c r="AH2010" s="49">
        <f>IFERROR(IF(OR($V2010&lt;&gt;"Ja",VLOOKUP($C2010,Listen!$A$2:$F$45,5,0)="Nein",D2010&lt;IF(C2010="LNG Anbindungsanlagen gemäß separater Festlegung",2022,2023)),$AC2010,$AA2010),0)</f>
        <v>0</v>
      </c>
      <c r="AI2010" s="49">
        <f>IFERROR(IF(OR($W2010&lt;&gt;"Ja",VLOOKUP($C2010,Listen!$A$2:$F$45,6,0)="Nein"),$AC2010,$AB2010),0)</f>
        <v>0</v>
      </c>
      <c r="AJ2010" s="49">
        <f>IFERROR(IF(OR($W2010&lt;&gt;"Ja",VLOOKUP($C2010,Listen!$A$2:$F$45,6,0)="Nein"),$AC2010,$AB2010),0)</f>
        <v>0</v>
      </c>
      <c r="AK2010" s="49">
        <f>IFERROR(IF(OR($W2010&lt;&gt;"Ja",VLOOKUP($C2010,Listen!$A$2:$F$45,6,0)="Nein"),$AC2010,$AB2010),0)</f>
        <v>0</v>
      </c>
      <c r="AL2010" s="51">
        <f t="shared" si="657"/>
        <v>0</v>
      </c>
      <c r="AM2010" s="296">
        <f>IFERROR(IF(VLOOKUP($C2010,Listen!$A$2:$F$45,6,0)="Ja",MAX(BC2010:BD2010),D_SAV!$BC2010),0)</f>
        <v>0</v>
      </c>
      <c r="AN2010" s="51">
        <f t="shared" si="658"/>
        <v>0</v>
      </c>
      <c r="AP2010" s="304">
        <f t="shared" si="659"/>
        <v>0</v>
      </c>
      <c r="AQ2010" s="304">
        <f t="shared" si="660"/>
        <v>0</v>
      </c>
      <c r="AR2010" s="304">
        <f t="shared" si="661"/>
        <v>0</v>
      </c>
      <c r="AS2010" s="304">
        <f t="shared" si="662"/>
        <v>0</v>
      </c>
      <c r="AT2010" s="304">
        <f t="shared" si="663"/>
        <v>0</v>
      </c>
      <c r="AU2010" s="304">
        <f t="shared" si="664"/>
        <v>0</v>
      </c>
      <c r="AV2010" s="304">
        <f t="shared" si="665"/>
        <v>0</v>
      </c>
      <c r="AW2010" s="304">
        <f t="shared" si="666"/>
        <v>0</v>
      </c>
      <c r="AX2010" s="304">
        <f t="shared" si="667"/>
        <v>0</v>
      </c>
      <c r="AY2010" s="304">
        <f t="shared" si="668"/>
        <v>0</v>
      </c>
      <c r="AZ2010" s="304">
        <f t="shared" si="669"/>
        <v>0</v>
      </c>
      <c r="BA2010" s="304">
        <f t="shared" si="670"/>
        <v>0</v>
      </c>
      <c r="BB2010" s="304">
        <f t="shared" si="671"/>
        <v>0</v>
      </c>
      <c r="BC2010" s="304">
        <f t="shared" si="672"/>
        <v>0</v>
      </c>
      <c r="BD2010" s="304">
        <f t="shared" si="673"/>
        <v>0</v>
      </c>
      <c r="BE2010" s="304">
        <f>IFERROR(IF(VLOOKUP($C2010,Listen!$A$2:$F$45,6,0)="Ja",BB2010-MAX(BC2010:BD2010),BB2010-BC2010),0)</f>
        <v>0</v>
      </c>
    </row>
    <row r="2011" spans="1:57" x14ac:dyDescent="0.25">
      <c r="A2011" s="320" t="str">
        <f>IF(AND(D2011&lt;&gt;0,C2011&lt;&gt;0,E2011&lt;&gt;0),IF(B2011&lt;&gt;0,CONCATENATE(B2011,"-AGr",VLOOKUP(C2011,Listen!$A$2:$D$45,4,FALSE),"-",D2011,"-",E2011,),CONCATENATE("AGr",VLOOKUP(C2011,Listen!$A$2:$D$45,4,FALSE),"-",D2011,"-",E2011)),"keine vollständige ID")</f>
        <v>keine vollständige ID</v>
      </c>
      <c r="B2011" s="301"/>
      <c r="C2011" s="287"/>
      <c r="D2011" s="34"/>
      <c r="E2011" s="306"/>
      <c r="F2011" s="116"/>
      <c r="G2011" s="17"/>
      <c r="H2011" s="17"/>
      <c r="I2011" s="17"/>
      <c r="J2011" s="17"/>
      <c r="K2011" s="17"/>
      <c r="L2011" s="17"/>
      <c r="M2011" s="17"/>
      <c r="N2011" s="17"/>
      <c r="O2011" s="116"/>
      <c r="P2011" s="117">
        <f>IF(D2011&gt;A_Stammdaten!$B$12,0,SUM(G2011,H2011,J2011,L2011:M2011)-SUM(I2011,K2011,N2011:O2011))</f>
        <v>0</v>
      </c>
      <c r="Q2011" s="17"/>
      <c r="R2011" s="17"/>
      <c r="S2011" s="17"/>
      <c r="T2011" s="17"/>
      <c r="U2011" s="62">
        <f t="shared" si="653"/>
        <v>0</v>
      </c>
      <c r="V2011" s="34"/>
      <c r="W2011" s="34"/>
      <c r="X2011" s="34"/>
      <c r="Y2011" s="34"/>
      <c r="Z2011" s="34"/>
      <c r="AA2011" s="63" t="str">
        <f t="shared" si="654"/>
        <v>-</v>
      </c>
      <c r="AB2011" s="63" t="str">
        <f t="shared" si="655"/>
        <v>-</v>
      </c>
      <c r="AC2011" s="63">
        <f>IF(ISBLANK($C2011),0,VLOOKUP($C2011,Listen!$A$2:$C$45,2,FALSE))</f>
        <v>0</v>
      </c>
      <c r="AD2011" s="63">
        <f>IF(ISBLANK($C2011),0,VLOOKUP($C2011,Listen!$A$2:$C$45,3,FALSE))</f>
        <v>0</v>
      </c>
      <c r="AE2011" s="49">
        <f t="shared" si="656"/>
        <v>0</v>
      </c>
      <c r="AF2011" s="49">
        <f t="shared" si="656"/>
        <v>0</v>
      </c>
      <c r="AG2011" s="49">
        <f>IFERROR(IF(OR($V2011&lt;&gt;"Ja",VLOOKUP($C2011,Listen!$A$2:$F$45,5,0)="Nein",D2011&lt;IF(C2011="LNG Anbindungsanlagen gemäß separater Festlegung",2022,2023)),$AC2011,$AA2011),0)</f>
        <v>0</v>
      </c>
      <c r="AH2011" s="49">
        <f>IFERROR(IF(OR($V2011&lt;&gt;"Ja",VLOOKUP($C2011,Listen!$A$2:$F$45,5,0)="Nein",D2011&lt;IF(C2011="LNG Anbindungsanlagen gemäß separater Festlegung",2022,2023)),$AC2011,$AA2011),0)</f>
        <v>0</v>
      </c>
      <c r="AI2011" s="49">
        <f>IFERROR(IF(OR($W2011&lt;&gt;"Ja",VLOOKUP($C2011,Listen!$A$2:$F$45,6,0)="Nein"),$AC2011,$AB2011),0)</f>
        <v>0</v>
      </c>
      <c r="AJ2011" s="49">
        <f>IFERROR(IF(OR($W2011&lt;&gt;"Ja",VLOOKUP($C2011,Listen!$A$2:$F$45,6,0)="Nein"),$AC2011,$AB2011),0)</f>
        <v>0</v>
      </c>
      <c r="AK2011" s="49">
        <f>IFERROR(IF(OR($W2011&lt;&gt;"Ja",VLOOKUP($C2011,Listen!$A$2:$F$45,6,0)="Nein"),$AC2011,$AB2011),0)</f>
        <v>0</v>
      </c>
      <c r="AL2011" s="51">
        <f t="shared" si="657"/>
        <v>0</v>
      </c>
      <c r="AM2011" s="296">
        <f>IFERROR(IF(VLOOKUP($C2011,Listen!$A$2:$F$45,6,0)="Ja",MAX(BC2011:BD2011),D_SAV!$BC2011),0)</f>
        <v>0</v>
      </c>
      <c r="AN2011" s="51">
        <f t="shared" si="658"/>
        <v>0</v>
      </c>
      <c r="AP2011" s="304">
        <f t="shared" si="659"/>
        <v>0</v>
      </c>
      <c r="AQ2011" s="304">
        <f t="shared" si="660"/>
        <v>0</v>
      </c>
      <c r="AR2011" s="304">
        <f t="shared" si="661"/>
        <v>0</v>
      </c>
      <c r="AS2011" s="304">
        <f t="shared" si="662"/>
        <v>0</v>
      </c>
      <c r="AT2011" s="304">
        <f t="shared" si="663"/>
        <v>0</v>
      </c>
      <c r="AU2011" s="304">
        <f t="shared" si="664"/>
        <v>0</v>
      </c>
      <c r="AV2011" s="304">
        <f t="shared" si="665"/>
        <v>0</v>
      </c>
      <c r="AW2011" s="304">
        <f t="shared" si="666"/>
        <v>0</v>
      </c>
      <c r="AX2011" s="304">
        <f t="shared" si="667"/>
        <v>0</v>
      </c>
      <c r="AY2011" s="304">
        <f t="shared" si="668"/>
        <v>0</v>
      </c>
      <c r="AZ2011" s="304">
        <f t="shared" si="669"/>
        <v>0</v>
      </c>
      <c r="BA2011" s="304">
        <f t="shared" si="670"/>
        <v>0</v>
      </c>
      <c r="BB2011" s="304">
        <f t="shared" si="671"/>
        <v>0</v>
      </c>
      <c r="BC2011" s="304">
        <f t="shared" si="672"/>
        <v>0</v>
      </c>
      <c r="BD2011" s="304">
        <f t="shared" si="673"/>
        <v>0</v>
      </c>
      <c r="BE2011" s="304">
        <f>IFERROR(IF(VLOOKUP($C2011,Listen!$A$2:$F$45,6,0)="Ja",BB2011-MAX(BC2011:BD2011),BB2011-BC2011),0)</f>
        <v>0</v>
      </c>
    </row>
    <row r="2012" spans="1:57" x14ac:dyDescent="0.25">
      <c r="A2012" s="320" t="str">
        <f>IF(AND(D2012&lt;&gt;0,C2012&lt;&gt;0,E2012&lt;&gt;0),IF(B2012&lt;&gt;0,CONCATENATE(B2012,"-AGr",VLOOKUP(C2012,Listen!$A$2:$D$45,4,FALSE),"-",D2012,"-",E2012,),CONCATENATE("AGr",VLOOKUP(C2012,Listen!$A$2:$D$45,4,FALSE),"-",D2012,"-",E2012)),"keine vollständige ID")</f>
        <v>keine vollständige ID</v>
      </c>
      <c r="B2012" s="301"/>
      <c r="C2012" s="287"/>
      <c r="D2012" s="34"/>
      <c r="E2012" s="306"/>
      <c r="F2012" s="116"/>
      <c r="G2012" s="17"/>
      <c r="H2012" s="17"/>
      <c r="I2012" s="17"/>
      <c r="J2012" s="17"/>
      <c r="K2012" s="17"/>
      <c r="L2012" s="17"/>
      <c r="M2012" s="17"/>
      <c r="N2012" s="17"/>
      <c r="O2012" s="116"/>
      <c r="P2012" s="117">
        <f>IF(D2012&gt;A_Stammdaten!$B$12,0,SUM(G2012,H2012,J2012,L2012:M2012)-SUM(I2012,K2012,N2012:O2012))</f>
        <v>0</v>
      </c>
      <c r="Q2012" s="17"/>
      <c r="R2012" s="17"/>
      <c r="S2012" s="17"/>
      <c r="T2012" s="17"/>
      <c r="U2012" s="62">
        <f t="shared" si="653"/>
        <v>0</v>
      </c>
      <c r="V2012" s="34"/>
      <c r="W2012" s="34"/>
      <c r="X2012" s="34"/>
      <c r="Y2012" s="34"/>
      <c r="Z2012" s="34"/>
      <c r="AA2012" s="63" t="str">
        <f t="shared" si="654"/>
        <v>-</v>
      </c>
      <c r="AB2012" s="63" t="str">
        <f t="shared" si="655"/>
        <v>-</v>
      </c>
      <c r="AC2012" s="63">
        <f>IF(ISBLANK($C2012),0,VLOOKUP($C2012,Listen!$A$2:$C$45,2,FALSE))</f>
        <v>0</v>
      </c>
      <c r="AD2012" s="63">
        <f>IF(ISBLANK($C2012),0,VLOOKUP($C2012,Listen!$A$2:$C$45,3,FALSE))</f>
        <v>0</v>
      </c>
      <c r="AE2012" s="49">
        <f t="shared" si="656"/>
        <v>0</v>
      </c>
      <c r="AF2012" s="49">
        <f t="shared" si="656"/>
        <v>0</v>
      </c>
      <c r="AG2012" s="49">
        <f>IFERROR(IF(OR($V2012&lt;&gt;"Ja",VLOOKUP($C2012,Listen!$A$2:$F$45,5,0)="Nein",D2012&lt;IF(C2012="LNG Anbindungsanlagen gemäß separater Festlegung",2022,2023)),$AC2012,$AA2012),0)</f>
        <v>0</v>
      </c>
      <c r="AH2012" s="49">
        <f>IFERROR(IF(OR($V2012&lt;&gt;"Ja",VLOOKUP($C2012,Listen!$A$2:$F$45,5,0)="Nein",D2012&lt;IF(C2012="LNG Anbindungsanlagen gemäß separater Festlegung",2022,2023)),$AC2012,$AA2012),0)</f>
        <v>0</v>
      </c>
      <c r="AI2012" s="49">
        <f>IFERROR(IF(OR($W2012&lt;&gt;"Ja",VLOOKUP($C2012,Listen!$A$2:$F$45,6,0)="Nein"),$AC2012,$AB2012),0)</f>
        <v>0</v>
      </c>
      <c r="AJ2012" s="49">
        <f>IFERROR(IF(OR($W2012&lt;&gt;"Ja",VLOOKUP($C2012,Listen!$A$2:$F$45,6,0)="Nein"),$AC2012,$AB2012),0)</f>
        <v>0</v>
      </c>
      <c r="AK2012" s="49">
        <f>IFERROR(IF(OR($W2012&lt;&gt;"Ja",VLOOKUP($C2012,Listen!$A$2:$F$45,6,0)="Nein"),$AC2012,$AB2012),0)</f>
        <v>0</v>
      </c>
      <c r="AL2012" s="51">
        <f t="shared" si="657"/>
        <v>0</v>
      </c>
      <c r="AM2012" s="296">
        <f>IFERROR(IF(VLOOKUP($C2012,Listen!$A$2:$F$45,6,0)="Ja",MAX(BC2012:BD2012),D_SAV!$BC2012),0)</f>
        <v>0</v>
      </c>
      <c r="AN2012" s="51">
        <f t="shared" si="658"/>
        <v>0</v>
      </c>
      <c r="AP2012" s="304">
        <f t="shared" si="659"/>
        <v>0</v>
      </c>
      <c r="AQ2012" s="304">
        <f t="shared" si="660"/>
        <v>0</v>
      </c>
      <c r="AR2012" s="304">
        <f t="shared" si="661"/>
        <v>0</v>
      </c>
      <c r="AS2012" s="304">
        <f t="shared" si="662"/>
        <v>0</v>
      </c>
      <c r="AT2012" s="304">
        <f t="shared" si="663"/>
        <v>0</v>
      </c>
      <c r="AU2012" s="304">
        <f t="shared" si="664"/>
        <v>0</v>
      </c>
      <c r="AV2012" s="304">
        <f t="shared" si="665"/>
        <v>0</v>
      </c>
      <c r="AW2012" s="304">
        <f t="shared" si="666"/>
        <v>0</v>
      </c>
      <c r="AX2012" s="304">
        <f t="shared" si="667"/>
        <v>0</v>
      </c>
      <c r="AY2012" s="304">
        <f t="shared" si="668"/>
        <v>0</v>
      </c>
      <c r="AZ2012" s="304">
        <f t="shared" si="669"/>
        <v>0</v>
      </c>
      <c r="BA2012" s="304">
        <f t="shared" si="670"/>
        <v>0</v>
      </c>
      <c r="BB2012" s="304">
        <f t="shared" si="671"/>
        <v>0</v>
      </c>
      <c r="BC2012" s="304">
        <f t="shared" si="672"/>
        <v>0</v>
      </c>
      <c r="BD2012" s="304">
        <f t="shared" si="673"/>
        <v>0</v>
      </c>
      <c r="BE2012" s="304">
        <f>IFERROR(IF(VLOOKUP($C2012,Listen!$A$2:$F$45,6,0)="Ja",BB2012-MAX(BC2012:BD2012),BB2012-BC2012),0)</f>
        <v>0</v>
      </c>
    </row>
    <row r="2013" spans="1:57" x14ac:dyDescent="0.25">
      <c r="A2013" s="320" t="str">
        <f>IF(AND(D2013&lt;&gt;0,C2013&lt;&gt;0,E2013&lt;&gt;0),IF(B2013&lt;&gt;0,CONCATENATE(B2013,"-AGr",VLOOKUP(C2013,Listen!$A$2:$D$45,4,FALSE),"-",D2013,"-",E2013,),CONCATENATE("AGr",VLOOKUP(C2013,Listen!$A$2:$D$45,4,FALSE),"-",D2013,"-",E2013)),"keine vollständige ID")</f>
        <v>keine vollständige ID</v>
      </c>
      <c r="B2013" s="301"/>
      <c r="C2013" s="287"/>
      <c r="D2013" s="34"/>
      <c r="E2013" s="306"/>
      <c r="F2013" s="116"/>
      <c r="G2013" s="17"/>
      <c r="H2013" s="17"/>
      <c r="I2013" s="17"/>
      <c r="J2013" s="17"/>
      <c r="K2013" s="17"/>
      <c r="L2013" s="17"/>
      <c r="M2013" s="17"/>
      <c r="N2013" s="17"/>
      <c r="O2013" s="116"/>
      <c r="P2013" s="117">
        <f>IF(D2013&gt;A_Stammdaten!$B$12,0,SUM(G2013,H2013,J2013,L2013:M2013)-SUM(I2013,K2013,N2013:O2013))</f>
        <v>0</v>
      </c>
      <c r="Q2013" s="17"/>
      <c r="R2013" s="17"/>
      <c r="S2013" s="17"/>
      <c r="T2013" s="17"/>
      <c r="U2013" s="62">
        <f t="shared" si="653"/>
        <v>0</v>
      </c>
      <c r="V2013" s="34"/>
      <c r="W2013" s="34"/>
      <c r="X2013" s="34"/>
      <c r="Y2013" s="34"/>
      <c r="Z2013" s="34"/>
      <c r="AA2013" s="63" t="str">
        <f t="shared" si="654"/>
        <v>-</v>
      </c>
      <c r="AB2013" s="63" t="str">
        <f t="shared" si="655"/>
        <v>-</v>
      </c>
      <c r="AC2013" s="63">
        <f>IF(ISBLANK($C2013),0,VLOOKUP($C2013,Listen!$A$2:$C$45,2,FALSE))</f>
        <v>0</v>
      </c>
      <c r="AD2013" s="63">
        <f>IF(ISBLANK($C2013),0,VLOOKUP($C2013,Listen!$A$2:$C$45,3,FALSE))</f>
        <v>0</v>
      </c>
      <c r="AE2013" s="49">
        <f t="shared" si="656"/>
        <v>0</v>
      </c>
      <c r="AF2013" s="49">
        <f t="shared" si="656"/>
        <v>0</v>
      </c>
      <c r="AG2013" s="49">
        <f>IFERROR(IF(OR($V2013&lt;&gt;"Ja",VLOOKUP($C2013,Listen!$A$2:$F$45,5,0)="Nein",D2013&lt;IF(C2013="LNG Anbindungsanlagen gemäß separater Festlegung",2022,2023)),$AC2013,$AA2013),0)</f>
        <v>0</v>
      </c>
      <c r="AH2013" s="49">
        <f>IFERROR(IF(OR($V2013&lt;&gt;"Ja",VLOOKUP($C2013,Listen!$A$2:$F$45,5,0)="Nein",D2013&lt;IF(C2013="LNG Anbindungsanlagen gemäß separater Festlegung",2022,2023)),$AC2013,$AA2013),0)</f>
        <v>0</v>
      </c>
      <c r="AI2013" s="49">
        <f>IFERROR(IF(OR($W2013&lt;&gt;"Ja",VLOOKUP($C2013,Listen!$A$2:$F$45,6,0)="Nein"),$AC2013,$AB2013),0)</f>
        <v>0</v>
      </c>
      <c r="AJ2013" s="49">
        <f>IFERROR(IF(OR($W2013&lt;&gt;"Ja",VLOOKUP($C2013,Listen!$A$2:$F$45,6,0)="Nein"),$AC2013,$AB2013),0)</f>
        <v>0</v>
      </c>
      <c r="AK2013" s="49">
        <f>IFERROR(IF(OR($W2013&lt;&gt;"Ja",VLOOKUP($C2013,Listen!$A$2:$F$45,6,0)="Nein"),$AC2013,$AB2013),0)</f>
        <v>0</v>
      </c>
      <c r="AL2013" s="51">
        <f t="shared" si="657"/>
        <v>0</v>
      </c>
      <c r="AM2013" s="296">
        <f>IFERROR(IF(VLOOKUP($C2013,Listen!$A$2:$F$45,6,0)="Ja",MAX(BC2013:BD2013),D_SAV!$BC2013),0)</f>
        <v>0</v>
      </c>
      <c r="AN2013" s="51">
        <f t="shared" si="658"/>
        <v>0</v>
      </c>
      <c r="AP2013" s="304">
        <f t="shared" si="659"/>
        <v>0</v>
      </c>
      <c r="AQ2013" s="304">
        <f t="shared" si="660"/>
        <v>0</v>
      </c>
      <c r="AR2013" s="304">
        <f t="shared" si="661"/>
        <v>0</v>
      </c>
      <c r="AS2013" s="304">
        <f t="shared" si="662"/>
        <v>0</v>
      </c>
      <c r="AT2013" s="304">
        <f t="shared" si="663"/>
        <v>0</v>
      </c>
      <c r="AU2013" s="304">
        <f t="shared" si="664"/>
        <v>0</v>
      </c>
      <c r="AV2013" s="304">
        <f t="shared" si="665"/>
        <v>0</v>
      </c>
      <c r="AW2013" s="304">
        <f t="shared" si="666"/>
        <v>0</v>
      </c>
      <c r="AX2013" s="304">
        <f t="shared" si="667"/>
        <v>0</v>
      </c>
      <c r="AY2013" s="304">
        <f t="shared" si="668"/>
        <v>0</v>
      </c>
      <c r="AZ2013" s="304">
        <f t="shared" si="669"/>
        <v>0</v>
      </c>
      <c r="BA2013" s="304">
        <f t="shared" si="670"/>
        <v>0</v>
      </c>
      <c r="BB2013" s="304">
        <f t="shared" si="671"/>
        <v>0</v>
      </c>
      <c r="BC2013" s="304">
        <f t="shared" si="672"/>
        <v>0</v>
      </c>
      <c r="BD2013" s="304">
        <f t="shared" si="673"/>
        <v>0</v>
      </c>
      <c r="BE2013" s="304">
        <f>IFERROR(IF(VLOOKUP($C2013,Listen!$A$2:$F$45,6,0)="Ja",BB2013-MAX(BC2013:BD2013),BB2013-BC2013),0)</f>
        <v>0</v>
      </c>
    </row>
    <row r="2014" spans="1:57" x14ac:dyDescent="0.25">
      <c r="A2014" s="320" t="str">
        <f>IF(AND(D2014&lt;&gt;0,C2014&lt;&gt;0,E2014&lt;&gt;0),IF(B2014&lt;&gt;0,CONCATENATE(B2014,"-AGr",VLOOKUP(C2014,Listen!$A$2:$D$45,4,FALSE),"-",D2014,"-",E2014,),CONCATENATE("AGr",VLOOKUP(C2014,Listen!$A$2:$D$45,4,FALSE),"-",D2014,"-",E2014)),"keine vollständige ID")</f>
        <v>keine vollständige ID</v>
      </c>
      <c r="B2014" s="301"/>
      <c r="C2014" s="287"/>
      <c r="D2014" s="34"/>
      <c r="E2014" s="306"/>
      <c r="F2014" s="116"/>
      <c r="G2014" s="17"/>
      <c r="H2014" s="17"/>
      <c r="I2014" s="17"/>
      <c r="J2014" s="17"/>
      <c r="K2014" s="17"/>
      <c r="L2014" s="17"/>
      <c r="M2014" s="17"/>
      <c r="N2014" s="17"/>
      <c r="O2014" s="116"/>
      <c r="P2014" s="117">
        <f>IF(D2014&gt;A_Stammdaten!$B$12,0,SUM(G2014,H2014,J2014,L2014:M2014)-SUM(I2014,K2014,N2014:O2014))</f>
        <v>0</v>
      </c>
      <c r="Q2014" s="17"/>
      <c r="R2014" s="17"/>
      <c r="S2014" s="17"/>
      <c r="T2014" s="17"/>
      <c r="U2014" s="62">
        <f t="shared" si="653"/>
        <v>0</v>
      </c>
      <c r="V2014" s="34"/>
      <c r="W2014" s="34"/>
      <c r="X2014" s="34"/>
      <c r="Y2014" s="34"/>
      <c r="Z2014" s="34"/>
      <c r="AA2014" s="63" t="str">
        <f t="shared" si="654"/>
        <v>-</v>
      </c>
      <c r="AB2014" s="63" t="str">
        <f t="shared" si="655"/>
        <v>-</v>
      </c>
      <c r="AC2014" s="63">
        <f>IF(ISBLANK($C2014),0,VLOOKUP($C2014,Listen!$A$2:$C$45,2,FALSE))</f>
        <v>0</v>
      </c>
      <c r="AD2014" s="63">
        <f>IF(ISBLANK($C2014),0,VLOOKUP($C2014,Listen!$A$2:$C$45,3,FALSE))</f>
        <v>0</v>
      </c>
      <c r="AE2014" s="49">
        <f t="shared" si="656"/>
        <v>0</v>
      </c>
      <c r="AF2014" s="49">
        <f t="shared" si="656"/>
        <v>0</v>
      </c>
      <c r="AG2014" s="49">
        <f>IFERROR(IF(OR($V2014&lt;&gt;"Ja",VLOOKUP($C2014,Listen!$A$2:$F$45,5,0)="Nein",D2014&lt;IF(C2014="LNG Anbindungsanlagen gemäß separater Festlegung",2022,2023)),$AC2014,$AA2014),0)</f>
        <v>0</v>
      </c>
      <c r="AH2014" s="49">
        <f>IFERROR(IF(OR($V2014&lt;&gt;"Ja",VLOOKUP($C2014,Listen!$A$2:$F$45,5,0)="Nein",D2014&lt;IF(C2014="LNG Anbindungsanlagen gemäß separater Festlegung",2022,2023)),$AC2014,$AA2014),0)</f>
        <v>0</v>
      </c>
      <c r="AI2014" s="49">
        <f>IFERROR(IF(OR($W2014&lt;&gt;"Ja",VLOOKUP($C2014,Listen!$A$2:$F$45,6,0)="Nein"),$AC2014,$AB2014),0)</f>
        <v>0</v>
      </c>
      <c r="AJ2014" s="49">
        <f>IFERROR(IF(OR($W2014&lt;&gt;"Ja",VLOOKUP($C2014,Listen!$A$2:$F$45,6,0)="Nein"),$AC2014,$AB2014),0)</f>
        <v>0</v>
      </c>
      <c r="AK2014" s="49">
        <f>IFERROR(IF(OR($W2014&lt;&gt;"Ja",VLOOKUP($C2014,Listen!$A$2:$F$45,6,0)="Nein"),$AC2014,$AB2014),0)</f>
        <v>0</v>
      </c>
      <c r="AL2014" s="51">
        <f t="shared" si="657"/>
        <v>0</v>
      </c>
      <c r="AM2014" s="296">
        <f>IFERROR(IF(VLOOKUP($C2014,Listen!$A$2:$F$45,6,0)="Ja",MAX(BC2014:BD2014),D_SAV!$BC2014),0)</f>
        <v>0</v>
      </c>
      <c r="AN2014" s="51">
        <f t="shared" si="658"/>
        <v>0</v>
      </c>
      <c r="AP2014" s="304">
        <f t="shared" si="659"/>
        <v>0</v>
      </c>
      <c r="AQ2014" s="304">
        <f t="shared" si="660"/>
        <v>0</v>
      </c>
      <c r="AR2014" s="304">
        <f t="shared" si="661"/>
        <v>0</v>
      </c>
      <c r="AS2014" s="304">
        <f t="shared" si="662"/>
        <v>0</v>
      </c>
      <c r="AT2014" s="304">
        <f t="shared" si="663"/>
        <v>0</v>
      </c>
      <c r="AU2014" s="304">
        <f t="shared" si="664"/>
        <v>0</v>
      </c>
      <c r="AV2014" s="304">
        <f t="shared" si="665"/>
        <v>0</v>
      </c>
      <c r="AW2014" s="304">
        <f t="shared" si="666"/>
        <v>0</v>
      </c>
      <c r="AX2014" s="304">
        <f t="shared" si="667"/>
        <v>0</v>
      </c>
      <c r="AY2014" s="304">
        <f t="shared" si="668"/>
        <v>0</v>
      </c>
      <c r="AZ2014" s="304">
        <f t="shared" si="669"/>
        <v>0</v>
      </c>
      <c r="BA2014" s="304">
        <f t="shared" si="670"/>
        <v>0</v>
      </c>
      <c r="BB2014" s="304">
        <f t="shared" si="671"/>
        <v>0</v>
      </c>
      <c r="BC2014" s="304">
        <f t="shared" si="672"/>
        <v>0</v>
      </c>
      <c r="BD2014" s="304">
        <f t="shared" si="673"/>
        <v>0</v>
      </c>
      <c r="BE2014" s="304">
        <f>IFERROR(IF(VLOOKUP($C2014,Listen!$A$2:$F$45,6,0)="Ja",BB2014-MAX(BC2014:BD2014),BB2014-BC2014),0)</f>
        <v>0</v>
      </c>
    </row>
    <row r="2015" spans="1:57" x14ac:dyDescent="0.25">
      <c r="A2015" s="320" t="str">
        <f>IF(AND(D2015&lt;&gt;0,C2015&lt;&gt;0,E2015&lt;&gt;0),IF(B2015&lt;&gt;0,CONCATENATE(B2015,"-AGr",VLOOKUP(C2015,Listen!$A$2:$D$45,4,FALSE),"-",D2015,"-",E2015,),CONCATENATE("AGr",VLOOKUP(C2015,Listen!$A$2:$D$45,4,FALSE),"-",D2015,"-",E2015)),"keine vollständige ID")</f>
        <v>keine vollständige ID</v>
      </c>
      <c r="B2015" s="301"/>
      <c r="C2015" s="287"/>
      <c r="D2015" s="34"/>
      <c r="E2015" s="306"/>
      <c r="F2015" s="116"/>
      <c r="G2015" s="17"/>
      <c r="H2015" s="17"/>
      <c r="I2015" s="17"/>
      <c r="J2015" s="17"/>
      <c r="K2015" s="17"/>
      <c r="L2015" s="17"/>
      <c r="M2015" s="17"/>
      <c r="N2015" s="17"/>
      <c r="O2015" s="116"/>
      <c r="P2015" s="117">
        <f>IF(D2015&gt;A_Stammdaten!$B$12,0,SUM(G2015,H2015,J2015,L2015:M2015)-SUM(I2015,K2015,N2015:O2015))</f>
        <v>0</v>
      </c>
      <c r="Q2015" s="17"/>
      <c r="R2015" s="17"/>
      <c r="S2015" s="17"/>
      <c r="T2015" s="17"/>
      <c r="U2015" s="62">
        <f t="shared" si="653"/>
        <v>0</v>
      </c>
      <c r="V2015" s="34"/>
      <c r="W2015" s="34"/>
      <c r="X2015" s="34"/>
      <c r="Y2015" s="34"/>
      <c r="Z2015" s="34"/>
      <c r="AA2015" s="63" t="str">
        <f t="shared" si="654"/>
        <v>-</v>
      </c>
      <c r="AB2015" s="63" t="str">
        <f t="shared" si="655"/>
        <v>-</v>
      </c>
      <c r="AC2015" s="63">
        <f>IF(ISBLANK($C2015),0,VLOOKUP($C2015,Listen!$A$2:$C$45,2,FALSE))</f>
        <v>0</v>
      </c>
      <c r="AD2015" s="63">
        <f>IF(ISBLANK($C2015),0,VLOOKUP($C2015,Listen!$A$2:$C$45,3,FALSE))</f>
        <v>0</v>
      </c>
      <c r="AE2015" s="49">
        <f t="shared" si="656"/>
        <v>0</v>
      </c>
      <c r="AF2015" s="49">
        <f t="shared" si="656"/>
        <v>0</v>
      </c>
      <c r="AG2015" s="49">
        <f>IFERROR(IF(OR($V2015&lt;&gt;"Ja",VLOOKUP($C2015,Listen!$A$2:$F$45,5,0)="Nein",D2015&lt;IF(C2015="LNG Anbindungsanlagen gemäß separater Festlegung",2022,2023)),$AC2015,$AA2015),0)</f>
        <v>0</v>
      </c>
      <c r="AH2015" s="49">
        <f>IFERROR(IF(OR($V2015&lt;&gt;"Ja",VLOOKUP($C2015,Listen!$A$2:$F$45,5,0)="Nein",D2015&lt;IF(C2015="LNG Anbindungsanlagen gemäß separater Festlegung",2022,2023)),$AC2015,$AA2015),0)</f>
        <v>0</v>
      </c>
      <c r="AI2015" s="49">
        <f>IFERROR(IF(OR($W2015&lt;&gt;"Ja",VLOOKUP($C2015,Listen!$A$2:$F$45,6,0)="Nein"),$AC2015,$AB2015),0)</f>
        <v>0</v>
      </c>
      <c r="AJ2015" s="49">
        <f>IFERROR(IF(OR($W2015&lt;&gt;"Ja",VLOOKUP($C2015,Listen!$A$2:$F$45,6,0)="Nein"),$AC2015,$AB2015),0)</f>
        <v>0</v>
      </c>
      <c r="AK2015" s="49">
        <f>IFERROR(IF(OR($W2015&lt;&gt;"Ja",VLOOKUP($C2015,Listen!$A$2:$F$45,6,0)="Nein"),$AC2015,$AB2015),0)</f>
        <v>0</v>
      </c>
      <c r="AL2015" s="51">
        <f t="shared" si="657"/>
        <v>0</v>
      </c>
      <c r="AM2015" s="296">
        <f>IFERROR(IF(VLOOKUP($C2015,Listen!$A$2:$F$45,6,0)="Ja",MAX(BC2015:BD2015),D_SAV!$BC2015),0)</f>
        <v>0</v>
      </c>
      <c r="AN2015" s="51">
        <f t="shared" si="658"/>
        <v>0</v>
      </c>
      <c r="AP2015" s="304">
        <f t="shared" si="659"/>
        <v>0</v>
      </c>
      <c r="AQ2015" s="304">
        <f t="shared" si="660"/>
        <v>0</v>
      </c>
      <c r="AR2015" s="304">
        <f t="shared" si="661"/>
        <v>0</v>
      </c>
      <c r="AS2015" s="304">
        <f t="shared" si="662"/>
        <v>0</v>
      </c>
      <c r="AT2015" s="304">
        <f t="shared" si="663"/>
        <v>0</v>
      </c>
      <c r="AU2015" s="304">
        <f t="shared" si="664"/>
        <v>0</v>
      </c>
      <c r="AV2015" s="304">
        <f t="shared" si="665"/>
        <v>0</v>
      </c>
      <c r="AW2015" s="304">
        <f t="shared" si="666"/>
        <v>0</v>
      </c>
      <c r="AX2015" s="304">
        <f t="shared" si="667"/>
        <v>0</v>
      </c>
      <c r="AY2015" s="304">
        <f t="shared" si="668"/>
        <v>0</v>
      </c>
      <c r="AZ2015" s="304">
        <f t="shared" si="669"/>
        <v>0</v>
      </c>
      <c r="BA2015" s="304">
        <f t="shared" si="670"/>
        <v>0</v>
      </c>
      <c r="BB2015" s="304">
        <f t="shared" si="671"/>
        <v>0</v>
      </c>
      <c r="BC2015" s="304">
        <f t="shared" si="672"/>
        <v>0</v>
      </c>
      <c r="BD2015" s="304">
        <f t="shared" si="673"/>
        <v>0</v>
      </c>
      <c r="BE2015" s="304">
        <f>IFERROR(IF(VLOOKUP($C2015,Listen!$A$2:$F$45,6,0)="Ja",BB2015-MAX(BC2015:BD2015),BB2015-BC2015),0)</f>
        <v>0</v>
      </c>
    </row>
    <row r="2016" spans="1:57" x14ac:dyDescent="0.25">
      <c r="A2016" s="320" t="str">
        <f>IF(AND(D2016&lt;&gt;0,C2016&lt;&gt;0,E2016&lt;&gt;0),IF(B2016&lt;&gt;0,CONCATENATE(B2016,"-AGr",VLOOKUP(C2016,Listen!$A$2:$D$45,4,FALSE),"-",D2016,"-",E2016,),CONCATENATE("AGr",VLOOKUP(C2016,Listen!$A$2:$D$45,4,FALSE),"-",D2016,"-",E2016)),"keine vollständige ID")</f>
        <v>keine vollständige ID</v>
      </c>
      <c r="B2016" s="301"/>
      <c r="C2016" s="287"/>
      <c r="D2016" s="34"/>
      <c r="E2016" s="306"/>
      <c r="F2016" s="116"/>
      <c r="G2016" s="17"/>
      <c r="H2016" s="17"/>
      <c r="I2016" s="17"/>
      <c r="J2016" s="17"/>
      <c r="K2016" s="17"/>
      <c r="L2016" s="17"/>
      <c r="M2016" s="17"/>
      <c r="N2016" s="17"/>
      <c r="O2016" s="116"/>
      <c r="P2016" s="117">
        <f>IF(D2016&gt;A_Stammdaten!$B$12,0,SUM(G2016,H2016,J2016,L2016:M2016)-SUM(I2016,K2016,N2016:O2016))</f>
        <v>0</v>
      </c>
      <c r="Q2016" s="17"/>
      <c r="R2016" s="17"/>
      <c r="S2016" s="17"/>
      <c r="T2016" s="17"/>
      <c r="U2016" s="62">
        <f t="shared" si="653"/>
        <v>0</v>
      </c>
      <c r="V2016" s="34"/>
      <c r="W2016" s="34"/>
      <c r="X2016" s="34"/>
      <c r="Y2016" s="34"/>
      <c r="Z2016" s="34"/>
      <c r="AA2016" s="63" t="str">
        <f t="shared" si="654"/>
        <v>-</v>
      </c>
      <c r="AB2016" s="63" t="str">
        <f t="shared" si="655"/>
        <v>-</v>
      </c>
      <c r="AC2016" s="63">
        <f>IF(ISBLANK($C2016),0,VLOOKUP($C2016,Listen!$A$2:$C$45,2,FALSE))</f>
        <v>0</v>
      </c>
      <c r="AD2016" s="63">
        <f>IF(ISBLANK($C2016),0,VLOOKUP($C2016,Listen!$A$2:$C$45,3,FALSE))</f>
        <v>0</v>
      </c>
      <c r="AE2016" s="49">
        <f t="shared" si="656"/>
        <v>0</v>
      </c>
      <c r="AF2016" s="49">
        <f t="shared" si="656"/>
        <v>0</v>
      </c>
      <c r="AG2016" s="49">
        <f>IFERROR(IF(OR($V2016&lt;&gt;"Ja",VLOOKUP($C2016,Listen!$A$2:$F$45,5,0)="Nein",D2016&lt;IF(C2016="LNG Anbindungsanlagen gemäß separater Festlegung",2022,2023)),$AC2016,$AA2016),0)</f>
        <v>0</v>
      </c>
      <c r="AH2016" s="49">
        <f>IFERROR(IF(OR($V2016&lt;&gt;"Ja",VLOOKUP($C2016,Listen!$A$2:$F$45,5,0)="Nein",D2016&lt;IF(C2016="LNG Anbindungsanlagen gemäß separater Festlegung",2022,2023)),$AC2016,$AA2016),0)</f>
        <v>0</v>
      </c>
      <c r="AI2016" s="49">
        <f>IFERROR(IF(OR($W2016&lt;&gt;"Ja",VLOOKUP($C2016,Listen!$A$2:$F$45,6,0)="Nein"),$AC2016,$AB2016),0)</f>
        <v>0</v>
      </c>
      <c r="AJ2016" s="49">
        <f>IFERROR(IF(OR($W2016&lt;&gt;"Ja",VLOOKUP($C2016,Listen!$A$2:$F$45,6,0)="Nein"),$AC2016,$AB2016),0)</f>
        <v>0</v>
      </c>
      <c r="AK2016" s="49">
        <f>IFERROR(IF(OR($W2016&lt;&gt;"Ja",VLOOKUP($C2016,Listen!$A$2:$F$45,6,0)="Nein"),$AC2016,$AB2016),0)</f>
        <v>0</v>
      </c>
      <c r="AL2016" s="51">
        <f t="shared" si="657"/>
        <v>0</v>
      </c>
      <c r="AM2016" s="296">
        <f>IFERROR(IF(VLOOKUP($C2016,Listen!$A$2:$F$45,6,0)="Ja",MAX(BC2016:BD2016),D_SAV!$BC2016),0)</f>
        <v>0</v>
      </c>
      <c r="AN2016" s="51">
        <f t="shared" si="658"/>
        <v>0</v>
      </c>
      <c r="AP2016" s="304">
        <f t="shared" si="659"/>
        <v>0</v>
      </c>
      <c r="AQ2016" s="304">
        <f t="shared" si="660"/>
        <v>0</v>
      </c>
      <c r="AR2016" s="304">
        <f t="shared" si="661"/>
        <v>0</v>
      </c>
      <c r="AS2016" s="304">
        <f t="shared" si="662"/>
        <v>0</v>
      </c>
      <c r="AT2016" s="304">
        <f t="shared" si="663"/>
        <v>0</v>
      </c>
      <c r="AU2016" s="304">
        <f t="shared" si="664"/>
        <v>0</v>
      </c>
      <c r="AV2016" s="304">
        <f t="shared" si="665"/>
        <v>0</v>
      </c>
      <c r="AW2016" s="304">
        <f t="shared" si="666"/>
        <v>0</v>
      </c>
      <c r="AX2016" s="304">
        <f t="shared" si="667"/>
        <v>0</v>
      </c>
      <c r="AY2016" s="304">
        <f t="shared" si="668"/>
        <v>0</v>
      </c>
      <c r="AZ2016" s="304">
        <f t="shared" si="669"/>
        <v>0</v>
      </c>
      <c r="BA2016" s="304">
        <f t="shared" si="670"/>
        <v>0</v>
      </c>
      <c r="BB2016" s="304">
        <f t="shared" si="671"/>
        <v>0</v>
      </c>
      <c r="BC2016" s="304">
        <f t="shared" si="672"/>
        <v>0</v>
      </c>
      <c r="BD2016" s="304">
        <f t="shared" si="673"/>
        <v>0</v>
      </c>
      <c r="BE2016" s="304">
        <f>IFERROR(IF(VLOOKUP($C2016,Listen!$A$2:$F$45,6,0)="Ja",BB2016-MAX(BC2016:BD2016),BB2016-BC2016),0)</f>
        <v>0</v>
      </c>
    </row>
    <row r="2017" spans="1:57" x14ac:dyDescent="0.25">
      <c r="A2017" s="320" t="str">
        <f>IF(AND(D2017&lt;&gt;0,C2017&lt;&gt;0,E2017&lt;&gt;0),IF(B2017&lt;&gt;0,CONCATENATE(B2017,"-AGr",VLOOKUP(C2017,Listen!$A$2:$D$45,4,FALSE),"-",D2017,"-",E2017,),CONCATENATE("AGr",VLOOKUP(C2017,Listen!$A$2:$D$45,4,FALSE),"-",D2017,"-",E2017)),"keine vollständige ID")</f>
        <v>keine vollständige ID</v>
      </c>
      <c r="B2017" s="301"/>
      <c r="C2017" s="287"/>
      <c r="D2017" s="34"/>
      <c r="E2017" s="306"/>
      <c r="F2017" s="116"/>
      <c r="G2017" s="17"/>
      <c r="H2017" s="17"/>
      <c r="I2017" s="17"/>
      <c r="J2017" s="17"/>
      <c r="K2017" s="17"/>
      <c r="L2017" s="17"/>
      <c r="M2017" s="17"/>
      <c r="N2017" s="17"/>
      <c r="O2017" s="116"/>
      <c r="P2017" s="117">
        <f>IF(D2017&gt;A_Stammdaten!$B$12,0,SUM(G2017,H2017,J2017,L2017:M2017)-SUM(I2017,K2017,N2017:O2017))</f>
        <v>0</v>
      </c>
      <c r="Q2017" s="17"/>
      <c r="R2017" s="17"/>
      <c r="S2017" s="17"/>
      <c r="T2017" s="17"/>
      <c r="U2017" s="62">
        <f t="shared" si="653"/>
        <v>0</v>
      </c>
      <c r="V2017" s="34"/>
      <c r="W2017" s="34"/>
      <c r="X2017" s="34"/>
      <c r="Y2017" s="34"/>
      <c r="Z2017" s="34"/>
      <c r="AA2017" s="63" t="str">
        <f t="shared" si="654"/>
        <v>-</v>
      </c>
      <c r="AB2017" s="63" t="str">
        <f t="shared" si="655"/>
        <v>-</v>
      </c>
      <c r="AC2017" s="63">
        <f>IF(ISBLANK($C2017),0,VLOOKUP($C2017,Listen!$A$2:$C$45,2,FALSE))</f>
        <v>0</v>
      </c>
      <c r="AD2017" s="63">
        <f>IF(ISBLANK($C2017),0,VLOOKUP($C2017,Listen!$A$2:$C$45,3,FALSE))</f>
        <v>0</v>
      </c>
      <c r="AE2017" s="49">
        <f t="shared" si="656"/>
        <v>0</v>
      </c>
      <c r="AF2017" s="49">
        <f t="shared" si="656"/>
        <v>0</v>
      </c>
      <c r="AG2017" s="49">
        <f>IFERROR(IF(OR($V2017&lt;&gt;"Ja",VLOOKUP($C2017,Listen!$A$2:$F$45,5,0)="Nein",D2017&lt;IF(C2017="LNG Anbindungsanlagen gemäß separater Festlegung",2022,2023)),$AC2017,$AA2017),0)</f>
        <v>0</v>
      </c>
      <c r="AH2017" s="49">
        <f>IFERROR(IF(OR($V2017&lt;&gt;"Ja",VLOOKUP($C2017,Listen!$A$2:$F$45,5,0)="Nein",D2017&lt;IF(C2017="LNG Anbindungsanlagen gemäß separater Festlegung",2022,2023)),$AC2017,$AA2017),0)</f>
        <v>0</v>
      </c>
      <c r="AI2017" s="49">
        <f>IFERROR(IF(OR($W2017&lt;&gt;"Ja",VLOOKUP($C2017,Listen!$A$2:$F$45,6,0)="Nein"),$AC2017,$AB2017),0)</f>
        <v>0</v>
      </c>
      <c r="AJ2017" s="49">
        <f>IFERROR(IF(OR($W2017&lt;&gt;"Ja",VLOOKUP($C2017,Listen!$A$2:$F$45,6,0)="Nein"),$AC2017,$AB2017),0)</f>
        <v>0</v>
      </c>
      <c r="AK2017" s="49">
        <f>IFERROR(IF(OR($W2017&lt;&gt;"Ja",VLOOKUP($C2017,Listen!$A$2:$F$45,6,0)="Nein"),$AC2017,$AB2017),0)</f>
        <v>0</v>
      </c>
      <c r="AL2017" s="51">
        <f t="shared" si="657"/>
        <v>0</v>
      </c>
      <c r="AM2017" s="296">
        <f>IFERROR(IF(VLOOKUP($C2017,Listen!$A$2:$F$45,6,0)="Ja",MAX(BC2017:BD2017),D_SAV!$BC2017),0)</f>
        <v>0</v>
      </c>
      <c r="AN2017" s="51">
        <f t="shared" si="658"/>
        <v>0</v>
      </c>
      <c r="AP2017" s="304">
        <f t="shared" si="659"/>
        <v>0</v>
      </c>
      <c r="AQ2017" s="304">
        <f t="shared" si="660"/>
        <v>0</v>
      </c>
      <c r="AR2017" s="304">
        <f t="shared" si="661"/>
        <v>0</v>
      </c>
      <c r="AS2017" s="304">
        <f t="shared" si="662"/>
        <v>0</v>
      </c>
      <c r="AT2017" s="304">
        <f t="shared" si="663"/>
        <v>0</v>
      </c>
      <c r="AU2017" s="304">
        <f t="shared" si="664"/>
        <v>0</v>
      </c>
      <c r="AV2017" s="304">
        <f t="shared" si="665"/>
        <v>0</v>
      </c>
      <c r="AW2017" s="304">
        <f t="shared" si="666"/>
        <v>0</v>
      </c>
      <c r="AX2017" s="304">
        <f t="shared" si="667"/>
        <v>0</v>
      </c>
      <c r="AY2017" s="304">
        <f t="shared" si="668"/>
        <v>0</v>
      </c>
      <c r="AZ2017" s="304">
        <f t="shared" si="669"/>
        <v>0</v>
      </c>
      <c r="BA2017" s="304">
        <f t="shared" si="670"/>
        <v>0</v>
      </c>
      <c r="BB2017" s="304">
        <f t="shared" si="671"/>
        <v>0</v>
      </c>
      <c r="BC2017" s="304">
        <f t="shared" si="672"/>
        <v>0</v>
      </c>
      <c r="BD2017" s="304">
        <f t="shared" si="673"/>
        <v>0</v>
      </c>
      <c r="BE2017" s="304">
        <f>IFERROR(IF(VLOOKUP($C2017,Listen!$A$2:$F$45,6,0)="Ja",BB2017-MAX(BC2017:BD2017),BB2017-BC2017),0)</f>
        <v>0</v>
      </c>
    </row>
    <row r="2018" spans="1:57" x14ac:dyDescent="0.25">
      <c r="A2018" s="320" t="str">
        <f>IF(AND(D2018&lt;&gt;0,C2018&lt;&gt;0,E2018&lt;&gt;0),IF(B2018&lt;&gt;0,CONCATENATE(B2018,"-AGr",VLOOKUP(C2018,Listen!$A$2:$D$45,4,FALSE),"-",D2018,"-",E2018,),CONCATENATE("AGr",VLOOKUP(C2018,Listen!$A$2:$D$45,4,FALSE),"-",D2018,"-",E2018)),"keine vollständige ID")</f>
        <v>keine vollständige ID</v>
      </c>
      <c r="B2018" s="301"/>
      <c r="C2018" s="287"/>
      <c r="D2018" s="34"/>
      <c r="E2018" s="306"/>
      <c r="F2018" s="116"/>
      <c r="G2018" s="17"/>
      <c r="H2018" s="17"/>
      <c r="I2018" s="17"/>
      <c r="J2018" s="17"/>
      <c r="K2018" s="17"/>
      <c r="L2018" s="17"/>
      <c r="M2018" s="17"/>
      <c r="N2018" s="17"/>
      <c r="O2018" s="116"/>
      <c r="P2018" s="117">
        <f>IF(D2018&gt;A_Stammdaten!$B$12,0,SUM(G2018,H2018,J2018,L2018:M2018)-SUM(I2018,K2018,N2018:O2018))</f>
        <v>0</v>
      </c>
      <c r="Q2018" s="17"/>
      <c r="R2018" s="17"/>
      <c r="S2018" s="17"/>
      <c r="T2018" s="17"/>
      <c r="U2018" s="62">
        <f t="shared" si="653"/>
        <v>0</v>
      </c>
      <c r="V2018" s="34"/>
      <c r="W2018" s="34"/>
      <c r="X2018" s="34"/>
      <c r="Y2018" s="34"/>
      <c r="Z2018" s="34"/>
      <c r="AA2018" s="63" t="str">
        <f t="shared" si="654"/>
        <v>-</v>
      </c>
      <c r="AB2018" s="63" t="str">
        <f t="shared" si="655"/>
        <v>-</v>
      </c>
      <c r="AC2018" s="63">
        <f>IF(ISBLANK($C2018),0,VLOOKUP($C2018,Listen!$A$2:$C$45,2,FALSE))</f>
        <v>0</v>
      </c>
      <c r="AD2018" s="63">
        <f>IF(ISBLANK($C2018),0,VLOOKUP($C2018,Listen!$A$2:$C$45,3,FALSE))</f>
        <v>0</v>
      </c>
      <c r="AE2018" s="49">
        <f t="shared" si="656"/>
        <v>0</v>
      </c>
      <c r="AF2018" s="49">
        <f t="shared" si="656"/>
        <v>0</v>
      </c>
      <c r="AG2018" s="49">
        <f>IFERROR(IF(OR($V2018&lt;&gt;"Ja",VLOOKUP($C2018,Listen!$A$2:$F$45,5,0)="Nein",D2018&lt;IF(C2018="LNG Anbindungsanlagen gemäß separater Festlegung",2022,2023)),$AC2018,$AA2018),0)</f>
        <v>0</v>
      </c>
      <c r="AH2018" s="49">
        <f>IFERROR(IF(OR($V2018&lt;&gt;"Ja",VLOOKUP($C2018,Listen!$A$2:$F$45,5,0)="Nein",D2018&lt;IF(C2018="LNG Anbindungsanlagen gemäß separater Festlegung",2022,2023)),$AC2018,$AA2018),0)</f>
        <v>0</v>
      </c>
      <c r="AI2018" s="49">
        <f>IFERROR(IF(OR($W2018&lt;&gt;"Ja",VLOOKUP($C2018,Listen!$A$2:$F$45,6,0)="Nein"),$AC2018,$AB2018),0)</f>
        <v>0</v>
      </c>
      <c r="AJ2018" s="49">
        <f>IFERROR(IF(OR($W2018&lt;&gt;"Ja",VLOOKUP($C2018,Listen!$A$2:$F$45,6,0)="Nein"),$AC2018,$AB2018),0)</f>
        <v>0</v>
      </c>
      <c r="AK2018" s="49">
        <f>IFERROR(IF(OR($W2018&lt;&gt;"Ja",VLOOKUP($C2018,Listen!$A$2:$F$45,6,0)="Nein"),$AC2018,$AB2018),0)</f>
        <v>0</v>
      </c>
      <c r="AL2018" s="51">
        <f t="shared" si="657"/>
        <v>0</v>
      </c>
      <c r="AM2018" s="296">
        <f>IFERROR(IF(VLOOKUP($C2018,Listen!$A$2:$F$45,6,0)="Ja",MAX(BC2018:BD2018),D_SAV!$BC2018),0)</f>
        <v>0</v>
      </c>
      <c r="AN2018" s="51">
        <f t="shared" si="658"/>
        <v>0</v>
      </c>
      <c r="AP2018" s="304">
        <f t="shared" si="659"/>
        <v>0</v>
      </c>
      <c r="AQ2018" s="304">
        <f t="shared" si="660"/>
        <v>0</v>
      </c>
      <c r="AR2018" s="304">
        <f t="shared" si="661"/>
        <v>0</v>
      </c>
      <c r="AS2018" s="304">
        <f t="shared" si="662"/>
        <v>0</v>
      </c>
      <c r="AT2018" s="304">
        <f t="shared" si="663"/>
        <v>0</v>
      </c>
      <c r="AU2018" s="304">
        <f t="shared" si="664"/>
        <v>0</v>
      </c>
      <c r="AV2018" s="304">
        <f t="shared" si="665"/>
        <v>0</v>
      </c>
      <c r="AW2018" s="304">
        <f t="shared" si="666"/>
        <v>0</v>
      </c>
      <c r="AX2018" s="304">
        <f t="shared" si="667"/>
        <v>0</v>
      </c>
      <c r="AY2018" s="304">
        <f t="shared" si="668"/>
        <v>0</v>
      </c>
      <c r="AZ2018" s="304">
        <f t="shared" si="669"/>
        <v>0</v>
      </c>
      <c r="BA2018" s="304">
        <f t="shared" si="670"/>
        <v>0</v>
      </c>
      <c r="BB2018" s="304">
        <f t="shared" si="671"/>
        <v>0</v>
      </c>
      <c r="BC2018" s="304">
        <f t="shared" si="672"/>
        <v>0</v>
      </c>
      <c r="BD2018" s="304">
        <f t="shared" si="673"/>
        <v>0</v>
      </c>
      <c r="BE2018" s="304">
        <f>IFERROR(IF(VLOOKUP($C2018,Listen!$A$2:$F$45,6,0)="Ja",BB2018-MAX(BC2018:BD2018),BB2018-BC2018),0)</f>
        <v>0</v>
      </c>
    </row>
    <row r="2019" spans="1:57" x14ac:dyDescent="0.25">
      <c r="A2019" s="320" t="str">
        <f>IF(AND(D2019&lt;&gt;0,C2019&lt;&gt;0,E2019&lt;&gt;0),IF(B2019&lt;&gt;0,CONCATENATE(B2019,"-AGr",VLOOKUP(C2019,Listen!$A$2:$D$45,4,FALSE),"-",D2019,"-",E2019,),CONCATENATE("AGr",VLOOKUP(C2019,Listen!$A$2:$D$45,4,FALSE),"-",D2019,"-",E2019)),"keine vollständige ID")</f>
        <v>keine vollständige ID</v>
      </c>
      <c r="B2019" s="301"/>
      <c r="C2019" s="287"/>
      <c r="D2019" s="34"/>
      <c r="E2019" s="306"/>
      <c r="F2019" s="116"/>
      <c r="G2019" s="17"/>
      <c r="H2019" s="17"/>
      <c r="I2019" s="17"/>
      <c r="J2019" s="17"/>
      <c r="K2019" s="17"/>
      <c r="L2019" s="17"/>
      <c r="M2019" s="17"/>
      <c r="N2019" s="17"/>
      <c r="O2019" s="116"/>
      <c r="P2019" s="117">
        <f>IF(D2019&gt;A_Stammdaten!$B$12,0,SUM(G2019,H2019,J2019,L2019:M2019)-SUM(I2019,K2019,N2019:O2019))</f>
        <v>0</v>
      </c>
      <c r="Q2019" s="17"/>
      <c r="R2019" s="17"/>
      <c r="S2019" s="17"/>
      <c r="T2019" s="17"/>
      <c r="U2019" s="62">
        <f t="shared" si="653"/>
        <v>0</v>
      </c>
      <c r="V2019" s="34"/>
      <c r="W2019" s="34"/>
      <c r="X2019" s="34"/>
      <c r="Y2019" s="34"/>
      <c r="Z2019" s="34"/>
      <c r="AA2019" s="63" t="str">
        <f t="shared" si="654"/>
        <v>-</v>
      </c>
      <c r="AB2019" s="63" t="str">
        <f t="shared" si="655"/>
        <v>-</v>
      </c>
      <c r="AC2019" s="63">
        <f>IF(ISBLANK($C2019),0,VLOOKUP($C2019,Listen!$A$2:$C$45,2,FALSE))</f>
        <v>0</v>
      </c>
      <c r="AD2019" s="63">
        <f>IF(ISBLANK($C2019),0,VLOOKUP($C2019,Listen!$A$2:$C$45,3,FALSE))</f>
        <v>0</v>
      </c>
      <c r="AE2019" s="49">
        <f t="shared" si="656"/>
        <v>0</v>
      </c>
      <c r="AF2019" s="49">
        <f t="shared" si="656"/>
        <v>0</v>
      </c>
      <c r="AG2019" s="49">
        <f>IFERROR(IF(OR($V2019&lt;&gt;"Ja",VLOOKUP($C2019,Listen!$A$2:$F$45,5,0)="Nein",D2019&lt;IF(C2019="LNG Anbindungsanlagen gemäß separater Festlegung",2022,2023)),$AC2019,$AA2019),0)</f>
        <v>0</v>
      </c>
      <c r="AH2019" s="49">
        <f>IFERROR(IF(OR($V2019&lt;&gt;"Ja",VLOOKUP($C2019,Listen!$A$2:$F$45,5,0)="Nein",D2019&lt;IF(C2019="LNG Anbindungsanlagen gemäß separater Festlegung",2022,2023)),$AC2019,$AA2019),0)</f>
        <v>0</v>
      </c>
      <c r="AI2019" s="49">
        <f>IFERROR(IF(OR($W2019&lt;&gt;"Ja",VLOOKUP($C2019,Listen!$A$2:$F$45,6,0)="Nein"),$AC2019,$AB2019),0)</f>
        <v>0</v>
      </c>
      <c r="AJ2019" s="49">
        <f>IFERROR(IF(OR($W2019&lt;&gt;"Ja",VLOOKUP($C2019,Listen!$A$2:$F$45,6,0)="Nein"),$AC2019,$AB2019),0)</f>
        <v>0</v>
      </c>
      <c r="AK2019" s="49">
        <f>IFERROR(IF(OR($W2019&lt;&gt;"Ja",VLOOKUP($C2019,Listen!$A$2:$F$45,6,0)="Nein"),$AC2019,$AB2019),0)</f>
        <v>0</v>
      </c>
      <c r="AL2019" s="51">
        <f t="shared" si="657"/>
        <v>0</v>
      </c>
      <c r="AM2019" s="296">
        <f>IFERROR(IF(VLOOKUP($C2019,Listen!$A$2:$F$45,6,0)="Ja",MAX(BC2019:BD2019),D_SAV!$BC2019),0)</f>
        <v>0</v>
      </c>
      <c r="AN2019" s="51">
        <f t="shared" si="658"/>
        <v>0</v>
      </c>
      <c r="AP2019" s="304">
        <f t="shared" si="659"/>
        <v>0</v>
      </c>
      <c r="AQ2019" s="304">
        <f t="shared" si="660"/>
        <v>0</v>
      </c>
      <c r="AR2019" s="304">
        <f t="shared" si="661"/>
        <v>0</v>
      </c>
      <c r="AS2019" s="304">
        <f t="shared" si="662"/>
        <v>0</v>
      </c>
      <c r="AT2019" s="304">
        <f t="shared" si="663"/>
        <v>0</v>
      </c>
      <c r="AU2019" s="304">
        <f t="shared" si="664"/>
        <v>0</v>
      </c>
      <c r="AV2019" s="304">
        <f t="shared" si="665"/>
        <v>0</v>
      </c>
      <c r="AW2019" s="304">
        <f t="shared" si="666"/>
        <v>0</v>
      </c>
      <c r="AX2019" s="304">
        <f t="shared" si="667"/>
        <v>0</v>
      </c>
      <c r="AY2019" s="304">
        <f t="shared" si="668"/>
        <v>0</v>
      </c>
      <c r="AZ2019" s="304">
        <f t="shared" si="669"/>
        <v>0</v>
      </c>
      <c r="BA2019" s="304">
        <f t="shared" si="670"/>
        <v>0</v>
      </c>
      <c r="BB2019" s="304">
        <f t="shared" si="671"/>
        <v>0</v>
      </c>
      <c r="BC2019" s="304">
        <f t="shared" si="672"/>
        <v>0</v>
      </c>
      <c r="BD2019" s="304">
        <f t="shared" si="673"/>
        <v>0</v>
      </c>
      <c r="BE2019" s="304">
        <f>IFERROR(IF(VLOOKUP($C2019,Listen!$A$2:$F$45,6,0)="Ja",BB2019-MAX(BC2019:BD2019),BB2019-BC2019),0)</f>
        <v>0</v>
      </c>
    </row>
    <row r="2020" spans="1:57" x14ac:dyDescent="0.25">
      <c r="A2020" s="320" t="str">
        <f>IF(AND(D2020&lt;&gt;0,C2020&lt;&gt;0,E2020&lt;&gt;0),IF(B2020&lt;&gt;0,CONCATENATE(B2020,"-AGr",VLOOKUP(C2020,Listen!$A$2:$D$45,4,FALSE),"-",D2020,"-",E2020,),CONCATENATE("AGr",VLOOKUP(C2020,Listen!$A$2:$D$45,4,FALSE),"-",D2020,"-",E2020)),"keine vollständige ID")</f>
        <v>keine vollständige ID</v>
      </c>
      <c r="B2020" s="301"/>
      <c r="C2020" s="287"/>
      <c r="D2020" s="34"/>
      <c r="E2020" s="306"/>
      <c r="F2020" s="116"/>
      <c r="G2020" s="17"/>
      <c r="H2020" s="17"/>
      <c r="I2020" s="17"/>
      <c r="J2020" s="17"/>
      <c r="K2020" s="17"/>
      <c r="L2020" s="17"/>
      <c r="M2020" s="17"/>
      <c r="N2020" s="17"/>
      <c r="O2020" s="116"/>
      <c r="P2020" s="117">
        <f>IF(D2020&gt;A_Stammdaten!$B$12,0,SUM(G2020,H2020,J2020,L2020:M2020)-SUM(I2020,K2020,N2020:O2020))</f>
        <v>0</v>
      </c>
      <c r="Q2020" s="17"/>
      <c r="R2020" s="17"/>
      <c r="S2020" s="17"/>
      <c r="T2020" s="17"/>
      <c r="U2020" s="62">
        <f t="shared" si="653"/>
        <v>0</v>
      </c>
      <c r="V2020" s="34"/>
      <c r="W2020" s="34"/>
      <c r="X2020" s="34"/>
      <c r="Y2020" s="34"/>
      <c r="Z2020" s="34"/>
      <c r="AA2020" s="63" t="str">
        <f t="shared" si="654"/>
        <v>-</v>
      </c>
      <c r="AB2020" s="63" t="str">
        <f t="shared" si="655"/>
        <v>-</v>
      </c>
      <c r="AC2020" s="63">
        <f>IF(ISBLANK($C2020),0,VLOOKUP($C2020,Listen!$A$2:$C$45,2,FALSE))</f>
        <v>0</v>
      </c>
      <c r="AD2020" s="63">
        <f>IF(ISBLANK($C2020),0,VLOOKUP($C2020,Listen!$A$2:$C$45,3,FALSE))</f>
        <v>0</v>
      </c>
      <c r="AE2020" s="49">
        <f t="shared" si="656"/>
        <v>0</v>
      </c>
      <c r="AF2020" s="49">
        <f t="shared" si="656"/>
        <v>0</v>
      </c>
      <c r="AG2020" s="49">
        <f>IFERROR(IF(OR($V2020&lt;&gt;"Ja",VLOOKUP($C2020,Listen!$A$2:$F$45,5,0)="Nein",D2020&lt;IF(C2020="LNG Anbindungsanlagen gemäß separater Festlegung",2022,2023)),$AC2020,$AA2020),0)</f>
        <v>0</v>
      </c>
      <c r="AH2020" s="49">
        <f>IFERROR(IF(OR($V2020&lt;&gt;"Ja",VLOOKUP($C2020,Listen!$A$2:$F$45,5,0)="Nein",D2020&lt;IF(C2020="LNG Anbindungsanlagen gemäß separater Festlegung",2022,2023)),$AC2020,$AA2020),0)</f>
        <v>0</v>
      </c>
      <c r="AI2020" s="49">
        <f>IFERROR(IF(OR($W2020&lt;&gt;"Ja",VLOOKUP($C2020,Listen!$A$2:$F$45,6,0)="Nein"),$AC2020,$AB2020),0)</f>
        <v>0</v>
      </c>
      <c r="AJ2020" s="49">
        <f>IFERROR(IF(OR($W2020&lt;&gt;"Ja",VLOOKUP($C2020,Listen!$A$2:$F$45,6,0)="Nein"),$AC2020,$AB2020),0)</f>
        <v>0</v>
      </c>
      <c r="AK2020" s="49">
        <f>IFERROR(IF(OR($W2020&lt;&gt;"Ja",VLOOKUP($C2020,Listen!$A$2:$F$45,6,0)="Nein"),$AC2020,$AB2020),0)</f>
        <v>0</v>
      </c>
      <c r="AL2020" s="51">
        <f t="shared" si="657"/>
        <v>0</v>
      </c>
      <c r="AM2020" s="296">
        <f>IFERROR(IF(VLOOKUP($C2020,Listen!$A$2:$F$45,6,0)="Ja",MAX(BC2020:BD2020),D_SAV!$BC2020),0)</f>
        <v>0</v>
      </c>
      <c r="AN2020" s="51">
        <f t="shared" si="658"/>
        <v>0</v>
      </c>
      <c r="AP2020" s="304">
        <f t="shared" si="659"/>
        <v>0</v>
      </c>
      <c r="AQ2020" s="304">
        <f t="shared" si="660"/>
        <v>0</v>
      </c>
      <c r="AR2020" s="304">
        <f t="shared" si="661"/>
        <v>0</v>
      </c>
      <c r="AS2020" s="304">
        <f t="shared" si="662"/>
        <v>0</v>
      </c>
      <c r="AT2020" s="304">
        <f t="shared" si="663"/>
        <v>0</v>
      </c>
      <c r="AU2020" s="304">
        <f t="shared" si="664"/>
        <v>0</v>
      </c>
      <c r="AV2020" s="304">
        <f t="shared" si="665"/>
        <v>0</v>
      </c>
      <c r="AW2020" s="304">
        <f t="shared" si="666"/>
        <v>0</v>
      </c>
      <c r="AX2020" s="304">
        <f t="shared" si="667"/>
        <v>0</v>
      </c>
      <c r="AY2020" s="304">
        <f t="shared" si="668"/>
        <v>0</v>
      </c>
      <c r="AZ2020" s="304">
        <f t="shared" si="669"/>
        <v>0</v>
      </c>
      <c r="BA2020" s="304">
        <f t="shared" si="670"/>
        <v>0</v>
      </c>
      <c r="BB2020" s="304">
        <f t="shared" si="671"/>
        <v>0</v>
      </c>
      <c r="BC2020" s="304">
        <f t="shared" si="672"/>
        <v>0</v>
      </c>
      <c r="BD2020" s="304">
        <f t="shared" si="673"/>
        <v>0</v>
      </c>
      <c r="BE2020" s="304">
        <f>IFERROR(IF(VLOOKUP($C2020,Listen!$A$2:$F$45,6,0)="Ja",BB2020-MAX(BC2020:BD2020),BB2020-BC2020),0)</f>
        <v>0</v>
      </c>
    </row>
    <row r="2021" spans="1:57" x14ac:dyDescent="0.25">
      <c r="A2021" s="320" t="str">
        <f>IF(AND(D2021&lt;&gt;0,C2021&lt;&gt;0,E2021&lt;&gt;0),IF(B2021&lt;&gt;0,CONCATENATE(B2021,"-AGr",VLOOKUP(C2021,Listen!$A$2:$D$45,4,FALSE),"-",D2021,"-",E2021,),CONCATENATE("AGr",VLOOKUP(C2021,Listen!$A$2:$D$45,4,FALSE),"-",D2021,"-",E2021)),"keine vollständige ID")</f>
        <v>keine vollständige ID</v>
      </c>
      <c r="B2021" s="301"/>
      <c r="C2021" s="287"/>
      <c r="D2021" s="34"/>
      <c r="E2021" s="306"/>
      <c r="F2021" s="116"/>
      <c r="G2021" s="17"/>
      <c r="H2021" s="17"/>
      <c r="I2021" s="17"/>
      <c r="J2021" s="17"/>
      <c r="K2021" s="17"/>
      <c r="L2021" s="17"/>
      <c r="M2021" s="17"/>
      <c r="N2021" s="17"/>
      <c r="O2021" s="116"/>
      <c r="P2021" s="117">
        <f>IF(D2021&gt;A_Stammdaten!$B$12,0,SUM(G2021,H2021,J2021,L2021:M2021)-SUM(I2021,K2021,N2021:O2021))</f>
        <v>0</v>
      </c>
      <c r="Q2021" s="17"/>
      <c r="R2021" s="17"/>
      <c r="S2021" s="17"/>
      <c r="T2021" s="17"/>
      <c r="U2021" s="62">
        <f t="shared" si="653"/>
        <v>0</v>
      </c>
      <c r="V2021" s="34"/>
      <c r="W2021" s="34"/>
      <c r="X2021" s="34"/>
      <c r="Y2021" s="34"/>
      <c r="Z2021" s="34"/>
      <c r="AA2021" s="63" t="str">
        <f t="shared" si="654"/>
        <v>-</v>
      </c>
      <c r="AB2021" s="63" t="str">
        <f t="shared" si="655"/>
        <v>-</v>
      </c>
      <c r="AC2021" s="63">
        <f>IF(ISBLANK($C2021),0,VLOOKUP($C2021,Listen!$A$2:$C$45,2,FALSE))</f>
        <v>0</v>
      </c>
      <c r="AD2021" s="63">
        <f>IF(ISBLANK($C2021),0,VLOOKUP($C2021,Listen!$A$2:$C$45,3,FALSE))</f>
        <v>0</v>
      </c>
      <c r="AE2021" s="49">
        <f t="shared" si="656"/>
        <v>0</v>
      </c>
      <c r="AF2021" s="49">
        <f t="shared" si="656"/>
        <v>0</v>
      </c>
      <c r="AG2021" s="49">
        <f>IFERROR(IF(OR($V2021&lt;&gt;"Ja",VLOOKUP($C2021,Listen!$A$2:$F$45,5,0)="Nein",D2021&lt;IF(C2021="LNG Anbindungsanlagen gemäß separater Festlegung",2022,2023)),$AC2021,$AA2021),0)</f>
        <v>0</v>
      </c>
      <c r="AH2021" s="49">
        <f>IFERROR(IF(OR($V2021&lt;&gt;"Ja",VLOOKUP($C2021,Listen!$A$2:$F$45,5,0)="Nein",D2021&lt;IF(C2021="LNG Anbindungsanlagen gemäß separater Festlegung",2022,2023)),$AC2021,$AA2021),0)</f>
        <v>0</v>
      </c>
      <c r="AI2021" s="49">
        <f>IFERROR(IF(OR($W2021&lt;&gt;"Ja",VLOOKUP($C2021,Listen!$A$2:$F$45,6,0)="Nein"),$AC2021,$AB2021),0)</f>
        <v>0</v>
      </c>
      <c r="AJ2021" s="49">
        <f>IFERROR(IF(OR($W2021&lt;&gt;"Ja",VLOOKUP($C2021,Listen!$A$2:$F$45,6,0)="Nein"),$AC2021,$AB2021),0)</f>
        <v>0</v>
      </c>
      <c r="AK2021" s="49">
        <f>IFERROR(IF(OR($W2021&lt;&gt;"Ja",VLOOKUP($C2021,Listen!$A$2:$F$45,6,0)="Nein"),$AC2021,$AB2021),0)</f>
        <v>0</v>
      </c>
      <c r="AL2021" s="51">
        <f t="shared" si="657"/>
        <v>0</v>
      </c>
      <c r="AM2021" s="296">
        <f>IFERROR(IF(VLOOKUP($C2021,Listen!$A$2:$F$45,6,0)="Ja",MAX(BC2021:BD2021),D_SAV!$BC2021),0)</f>
        <v>0</v>
      </c>
      <c r="AN2021" s="51">
        <f t="shared" si="658"/>
        <v>0</v>
      </c>
      <c r="AP2021" s="304">
        <f t="shared" si="659"/>
        <v>0</v>
      </c>
      <c r="AQ2021" s="304">
        <f t="shared" si="660"/>
        <v>0</v>
      </c>
      <c r="AR2021" s="304">
        <f t="shared" si="661"/>
        <v>0</v>
      </c>
      <c r="AS2021" s="304">
        <f t="shared" si="662"/>
        <v>0</v>
      </c>
      <c r="AT2021" s="304">
        <f t="shared" si="663"/>
        <v>0</v>
      </c>
      <c r="AU2021" s="304">
        <f t="shared" si="664"/>
        <v>0</v>
      </c>
      <c r="AV2021" s="304">
        <f t="shared" si="665"/>
        <v>0</v>
      </c>
      <c r="AW2021" s="304">
        <f t="shared" si="666"/>
        <v>0</v>
      </c>
      <c r="AX2021" s="304">
        <f t="shared" si="667"/>
        <v>0</v>
      </c>
      <c r="AY2021" s="304">
        <f t="shared" si="668"/>
        <v>0</v>
      </c>
      <c r="AZ2021" s="304">
        <f t="shared" si="669"/>
        <v>0</v>
      </c>
      <c r="BA2021" s="304">
        <f t="shared" si="670"/>
        <v>0</v>
      </c>
      <c r="BB2021" s="304">
        <f t="shared" si="671"/>
        <v>0</v>
      </c>
      <c r="BC2021" s="304">
        <f t="shared" si="672"/>
        <v>0</v>
      </c>
      <c r="BD2021" s="304">
        <f t="shared" si="673"/>
        <v>0</v>
      </c>
      <c r="BE2021" s="304">
        <f>IFERROR(IF(VLOOKUP($C2021,Listen!$A$2:$F$45,6,0)="Ja",BB2021-MAX(BC2021:BD2021),BB2021-BC2021),0)</f>
        <v>0</v>
      </c>
    </row>
    <row r="2022" spans="1:57" x14ac:dyDescent="0.25">
      <c r="A2022" s="320" t="str">
        <f>IF(AND(D2022&lt;&gt;0,C2022&lt;&gt;0,E2022&lt;&gt;0),IF(B2022&lt;&gt;0,CONCATENATE(B2022,"-AGr",VLOOKUP(C2022,Listen!$A$2:$D$45,4,FALSE),"-",D2022,"-",E2022,),CONCATENATE("AGr",VLOOKUP(C2022,Listen!$A$2:$D$45,4,FALSE),"-",D2022,"-",E2022)),"keine vollständige ID")</f>
        <v>keine vollständige ID</v>
      </c>
      <c r="B2022" s="301"/>
      <c r="C2022" s="287"/>
      <c r="D2022" s="34"/>
      <c r="E2022" s="306"/>
      <c r="F2022" s="116"/>
      <c r="G2022" s="17"/>
      <c r="H2022" s="17"/>
      <c r="I2022" s="17"/>
      <c r="J2022" s="17"/>
      <c r="K2022" s="17"/>
      <c r="L2022" s="17"/>
      <c r="M2022" s="17"/>
      <c r="N2022" s="17"/>
      <c r="O2022" s="116"/>
      <c r="P2022" s="117">
        <f>IF(D2022&gt;A_Stammdaten!$B$12,0,SUM(G2022,H2022,J2022,L2022:M2022)-SUM(I2022,K2022,N2022:O2022))</f>
        <v>0</v>
      </c>
      <c r="Q2022" s="17"/>
      <c r="R2022" s="17"/>
      <c r="S2022" s="17"/>
      <c r="T2022" s="17"/>
      <c r="U2022" s="62">
        <f t="shared" si="653"/>
        <v>0</v>
      </c>
      <c r="V2022" s="34"/>
      <c r="W2022" s="34"/>
      <c r="X2022" s="34"/>
      <c r="Y2022" s="34"/>
      <c r="Z2022" s="34"/>
      <c r="AA2022" s="63" t="str">
        <f t="shared" si="654"/>
        <v>-</v>
      </c>
      <c r="AB2022" s="63" t="str">
        <f t="shared" si="655"/>
        <v>-</v>
      </c>
      <c r="AC2022" s="63">
        <f>IF(ISBLANK($C2022),0,VLOOKUP($C2022,Listen!$A$2:$C$45,2,FALSE))</f>
        <v>0</v>
      </c>
      <c r="AD2022" s="63">
        <f>IF(ISBLANK($C2022),0,VLOOKUP($C2022,Listen!$A$2:$C$45,3,FALSE))</f>
        <v>0</v>
      </c>
      <c r="AE2022" s="49">
        <f t="shared" si="656"/>
        <v>0</v>
      </c>
      <c r="AF2022" s="49">
        <f t="shared" si="656"/>
        <v>0</v>
      </c>
      <c r="AG2022" s="49">
        <f>IFERROR(IF(OR($V2022&lt;&gt;"Ja",VLOOKUP($C2022,Listen!$A$2:$F$45,5,0)="Nein",D2022&lt;IF(C2022="LNG Anbindungsanlagen gemäß separater Festlegung",2022,2023)),$AC2022,$AA2022),0)</f>
        <v>0</v>
      </c>
      <c r="AH2022" s="49">
        <f>IFERROR(IF(OR($V2022&lt;&gt;"Ja",VLOOKUP($C2022,Listen!$A$2:$F$45,5,0)="Nein",D2022&lt;IF(C2022="LNG Anbindungsanlagen gemäß separater Festlegung",2022,2023)),$AC2022,$AA2022),0)</f>
        <v>0</v>
      </c>
      <c r="AI2022" s="49">
        <f>IFERROR(IF(OR($W2022&lt;&gt;"Ja",VLOOKUP($C2022,Listen!$A$2:$F$45,6,0)="Nein"),$AC2022,$AB2022),0)</f>
        <v>0</v>
      </c>
      <c r="AJ2022" s="49">
        <f>IFERROR(IF(OR($W2022&lt;&gt;"Ja",VLOOKUP($C2022,Listen!$A$2:$F$45,6,0)="Nein"),$AC2022,$AB2022),0)</f>
        <v>0</v>
      </c>
      <c r="AK2022" s="49">
        <f>IFERROR(IF(OR($W2022&lt;&gt;"Ja",VLOOKUP($C2022,Listen!$A$2:$F$45,6,0)="Nein"),$AC2022,$AB2022),0)</f>
        <v>0</v>
      </c>
      <c r="AL2022" s="51">
        <f t="shared" si="657"/>
        <v>0</v>
      </c>
      <c r="AM2022" s="296">
        <f>IFERROR(IF(VLOOKUP($C2022,Listen!$A$2:$F$45,6,0)="Ja",MAX(BC2022:BD2022),D_SAV!$BC2022),0)</f>
        <v>0</v>
      </c>
      <c r="AN2022" s="51">
        <f t="shared" si="658"/>
        <v>0</v>
      </c>
      <c r="AP2022" s="304">
        <f t="shared" si="659"/>
        <v>0</v>
      </c>
      <c r="AQ2022" s="304">
        <f t="shared" si="660"/>
        <v>0</v>
      </c>
      <c r="AR2022" s="304">
        <f t="shared" si="661"/>
        <v>0</v>
      </c>
      <c r="AS2022" s="304">
        <f t="shared" si="662"/>
        <v>0</v>
      </c>
      <c r="AT2022" s="304">
        <f t="shared" si="663"/>
        <v>0</v>
      </c>
      <c r="AU2022" s="304">
        <f t="shared" si="664"/>
        <v>0</v>
      </c>
      <c r="AV2022" s="304">
        <f t="shared" si="665"/>
        <v>0</v>
      </c>
      <c r="AW2022" s="304">
        <f t="shared" si="666"/>
        <v>0</v>
      </c>
      <c r="AX2022" s="304">
        <f t="shared" si="667"/>
        <v>0</v>
      </c>
      <c r="AY2022" s="304">
        <f t="shared" si="668"/>
        <v>0</v>
      </c>
      <c r="AZ2022" s="304">
        <f t="shared" si="669"/>
        <v>0</v>
      </c>
      <c r="BA2022" s="304">
        <f t="shared" si="670"/>
        <v>0</v>
      </c>
      <c r="BB2022" s="304">
        <f t="shared" si="671"/>
        <v>0</v>
      </c>
      <c r="BC2022" s="304">
        <f t="shared" si="672"/>
        <v>0</v>
      </c>
      <c r="BD2022" s="304">
        <f t="shared" si="673"/>
        <v>0</v>
      </c>
      <c r="BE2022" s="304">
        <f>IFERROR(IF(VLOOKUP($C2022,Listen!$A$2:$F$45,6,0)="Ja",BB2022-MAX(BC2022:BD2022),BB2022-BC2022),0)</f>
        <v>0</v>
      </c>
    </row>
    <row r="2023" spans="1:57" x14ac:dyDescent="0.25">
      <c r="A2023" s="320" t="str">
        <f>IF(AND(D2023&lt;&gt;0,C2023&lt;&gt;0,E2023&lt;&gt;0),IF(B2023&lt;&gt;0,CONCATENATE(B2023,"-AGr",VLOOKUP(C2023,Listen!$A$2:$D$45,4,FALSE),"-",D2023,"-",E2023,),CONCATENATE("AGr",VLOOKUP(C2023,Listen!$A$2:$D$45,4,FALSE),"-",D2023,"-",E2023)),"keine vollständige ID")</f>
        <v>keine vollständige ID</v>
      </c>
      <c r="B2023" s="301"/>
      <c r="C2023" s="287"/>
      <c r="D2023" s="34"/>
      <c r="E2023" s="306"/>
      <c r="F2023" s="116"/>
      <c r="G2023" s="17"/>
      <c r="H2023" s="17"/>
      <c r="I2023" s="17"/>
      <c r="J2023" s="17"/>
      <c r="K2023" s="17"/>
      <c r="L2023" s="17"/>
      <c r="M2023" s="17"/>
      <c r="N2023" s="17"/>
      <c r="O2023" s="116"/>
      <c r="P2023" s="117">
        <f>IF(D2023&gt;A_Stammdaten!$B$12,0,SUM(G2023,H2023,J2023,L2023:M2023)-SUM(I2023,K2023,N2023:O2023))</f>
        <v>0</v>
      </c>
      <c r="Q2023" s="17"/>
      <c r="R2023" s="17"/>
      <c r="S2023" s="17"/>
      <c r="T2023" s="17"/>
      <c r="U2023" s="62">
        <f t="shared" si="653"/>
        <v>0</v>
      </c>
      <c r="V2023" s="34"/>
      <c r="W2023" s="34"/>
      <c r="X2023" s="34"/>
      <c r="Y2023" s="34"/>
      <c r="Z2023" s="34"/>
      <c r="AA2023" s="63" t="str">
        <f t="shared" si="654"/>
        <v>-</v>
      </c>
      <c r="AB2023" s="63" t="str">
        <f t="shared" si="655"/>
        <v>-</v>
      </c>
      <c r="AC2023" s="63">
        <f>IF(ISBLANK($C2023),0,VLOOKUP($C2023,Listen!$A$2:$C$45,2,FALSE))</f>
        <v>0</v>
      </c>
      <c r="AD2023" s="63">
        <f>IF(ISBLANK($C2023),0,VLOOKUP($C2023,Listen!$A$2:$C$45,3,FALSE))</f>
        <v>0</v>
      </c>
      <c r="AE2023" s="49">
        <f t="shared" si="656"/>
        <v>0</v>
      </c>
      <c r="AF2023" s="49">
        <f t="shared" si="656"/>
        <v>0</v>
      </c>
      <c r="AG2023" s="49">
        <f>IFERROR(IF(OR($V2023&lt;&gt;"Ja",VLOOKUP($C2023,Listen!$A$2:$F$45,5,0)="Nein",D2023&lt;IF(C2023="LNG Anbindungsanlagen gemäß separater Festlegung",2022,2023)),$AC2023,$AA2023),0)</f>
        <v>0</v>
      </c>
      <c r="AH2023" s="49">
        <f>IFERROR(IF(OR($V2023&lt;&gt;"Ja",VLOOKUP($C2023,Listen!$A$2:$F$45,5,0)="Nein",D2023&lt;IF(C2023="LNG Anbindungsanlagen gemäß separater Festlegung",2022,2023)),$AC2023,$AA2023),0)</f>
        <v>0</v>
      </c>
      <c r="AI2023" s="49">
        <f>IFERROR(IF(OR($W2023&lt;&gt;"Ja",VLOOKUP($C2023,Listen!$A$2:$F$45,6,0)="Nein"),$AC2023,$AB2023),0)</f>
        <v>0</v>
      </c>
      <c r="AJ2023" s="49">
        <f>IFERROR(IF(OR($W2023&lt;&gt;"Ja",VLOOKUP($C2023,Listen!$A$2:$F$45,6,0)="Nein"),$AC2023,$AB2023),0)</f>
        <v>0</v>
      </c>
      <c r="AK2023" s="49">
        <f>IFERROR(IF(OR($W2023&lt;&gt;"Ja",VLOOKUP($C2023,Listen!$A$2:$F$45,6,0)="Nein"),$AC2023,$AB2023),0)</f>
        <v>0</v>
      </c>
      <c r="AL2023" s="51">
        <f t="shared" si="657"/>
        <v>0</v>
      </c>
      <c r="AM2023" s="296">
        <f>IFERROR(IF(VLOOKUP($C2023,Listen!$A$2:$F$45,6,0)="Ja",MAX(BC2023:BD2023),D_SAV!$BC2023),0)</f>
        <v>0</v>
      </c>
      <c r="AN2023" s="51">
        <f t="shared" si="658"/>
        <v>0</v>
      </c>
      <c r="AP2023" s="304">
        <f t="shared" si="659"/>
        <v>0</v>
      </c>
      <c r="AQ2023" s="304">
        <f t="shared" si="660"/>
        <v>0</v>
      </c>
      <c r="AR2023" s="304">
        <f t="shared" si="661"/>
        <v>0</v>
      </c>
      <c r="AS2023" s="304">
        <f t="shared" si="662"/>
        <v>0</v>
      </c>
      <c r="AT2023" s="304">
        <f t="shared" si="663"/>
        <v>0</v>
      </c>
      <c r="AU2023" s="304">
        <f t="shared" si="664"/>
        <v>0</v>
      </c>
      <c r="AV2023" s="304">
        <f t="shared" si="665"/>
        <v>0</v>
      </c>
      <c r="AW2023" s="304">
        <f t="shared" si="666"/>
        <v>0</v>
      </c>
      <c r="AX2023" s="304">
        <f t="shared" si="667"/>
        <v>0</v>
      </c>
      <c r="AY2023" s="304">
        <f t="shared" si="668"/>
        <v>0</v>
      </c>
      <c r="AZ2023" s="304">
        <f t="shared" si="669"/>
        <v>0</v>
      </c>
      <c r="BA2023" s="304">
        <f t="shared" si="670"/>
        <v>0</v>
      </c>
      <c r="BB2023" s="304">
        <f t="shared" si="671"/>
        <v>0</v>
      </c>
      <c r="BC2023" s="304">
        <f t="shared" si="672"/>
        <v>0</v>
      </c>
      <c r="BD2023" s="304">
        <f t="shared" si="673"/>
        <v>0</v>
      </c>
      <c r="BE2023" s="304">
        <f>IFERROR(IF(VLOOKUP($C2023,Listen!$A$2:$F$45,6,0)="Ja",BB2023-MAX(BC2023:BD2023),BB2023-BC2023),0)</f>
        <v>0</v>
      </c>
    </row>
    <row r="2024" spans="1:57" x14ac:dyDescent="0.25">
      <c r="A2024" s="320" t="str">
        <f>IF(AND(D2024&lt;&gt;0,C2024&lt;&gt;0,E2024&lt;&gt;0),IF(B2024&lt;&gt;0,CONCATENATE(B2024,"-AGr",VLOOKUP(C2024,Listen!$A$2:$D$45,4,FALSE),"-",D2024,"-",E2024,),CONCATENATE("AGr",VLOOKUP(C2024,Listen!$A$2:$D$45,4,FALSE),"-",D2024,"-",E2024)),"keine vollständige ID")</f>
        <v>keine vollständige ID</v>
      </c>
      <c r="B2024" s="301"/>
      <c r="C2024" s="287"/>
      <c r="D2024" s="34"/>
      <c r="E2024" s="306"/>
      <c r="F2024" s="116"/>
      <c r="G2024" s="17"/>
      <c r="H2024" s="17"/>
      <c r="I2024" s="17"/>
      <c r="J2024" s="17"/>
      <c r="K2024" s="17"/>
      <c r="L2024" s="17"/>
      <c r="M2024" s="17"/>
      <c r="N2024" s="17"/>
      <c r="O2024" s="116"/>
      <c r="P2024" s="117">
        <f>IF(D2024&gt;A_Stammdaten!$B$12,0,SUM(G2024,H2024,J2024,L2024:M2024)-SUM(I2024,K2024,N2024:O2024))</f>
        <v>0</v>
      </c>
      <c r="Q2024" s="17"/>
      <c r="R2024" s="17"/>
      <c r="S2024" s="17"/>
      <c r="T2024" s="17"/>
      <c r="U2024" s="62">
        <f t="shared" si="653"/>
        <v>0</v>
      </c>
      <c r="V2024" s="34"/>
      <c r="W2024" s="34"/>
      <c r="X2024" s="34"/>
      <c r="Y2024" s="34"/>
      <c r="Z2024" s="34"/>
      <c r="AA2024" s="63" t="str">
        <f t="shared" si="654"/>
        <v>-</v>
      </c>
      <c r="AB2024" s="63" t="str">
        <f t="shared" si="655"/>
        <v>-</v>
      </c>
      <c r="AC2024" s="63">
        <f>IF(ISBLANK($C2024),0,VLOOKUP($C2024,Listen!$A$2:$C$45,2,FALSE))</f>
        <v>0</v>
      </c>
      <c r="AD2024" s="63">
        <f>IF(ISBLANK($C2024),0,VLOOKUP($C2024,Listen!$A$2:$C$45,3,FALSE))</f>
        <v>0</v>
      </c>
      <c r="AE2024" s="49">
        <f t="shared" si="656"/>
        <v>0</v>
      </c>
      <c r="AF2024" s="49">
        <f t="shared" si="656"/>
        <v>0</v>
      </c>
      <c r="AG2024" s="49">
        <f>IFERROR(IF(OR($V2024&lt;&gt;"Ja",VLOOKUP($C2024,Listen!$A$2:$F$45,5,0)="Nein",D2024&lt;IF(C2024="LNG Anbindungsanlagen gemäß separater Festlegung",2022,2023)),$AC2024,$AA2024),0)</f>
        <v>0</v>
      </c>
      <c r="AH2024" s="49">
        <f>IFERROR(IF(OR($V2024&lt;&gt;"Ja",VLOOKUP($C2024,Listen!$A$2:$F$45,5,0)="Nein",D2024&lt;IF(C2024="LNG Anbindungsanlagen gemäß separater Festlegung",2022,2023)),$AC2024,$AA2024),0)</f>
        <v>0</v>
      </c>
      <c r="AI2024" s="49">
        <f>IFERROR(IF(OR($W2024&lt;&gt;"Ja",VLOOKUP($C2024,Listen!$A$2:$F$45,6,0)="Nein"),$AC2024,$AB2024),0)</f>
        <v>0</v>
      </c>
      <c r="AJ2024" s="49">
        <f>IFERROR(IF(OR($W2024&lt;&gt;"Ja",VLOOKUP($C2024,Listen!$A$2:$F$45,6,0)="Nein"),$AC2024,$AB2024),0)</f>
        <v>0</v>
      </c>
      <c r="AK2024" s="49">
        <f>IFERROR(IF(OR($W2024&lt;&gt;"Ja",VLOOKUP($C2024,Listen!$A$2:$F$45,6,0)="Nein"),$AC2024,$AB2024),0)</f>
        <v>0</v>
      </c>
      <c r="AL2024" s="51">
        <f t="shared" si="657"/>
        <v>0</v>
      </c>
      <c r="AM2024" s="296">
        <f>IFERROR(IF(VLOOKUP($C2024,Listen!$A$2:$F$45,6,0)="Ja",MAX(BC2024:BD2024),D_SAV!$BC2024),0)</f>
        <v>0</v>
      </c>
      <c r="AN2024" s="51">
        <f t="shared" si="658"/>
        <v>0</v>
      </c>
      <c r="AP2024" s="304">
        <f t="shared" si="659"/>
        <v>0</v>
      </c>
      <c r="AQ2024" s="304">
        <f t="shared" si="660"/>
        <v>0</v>
      </c>
      <c r="AR2024" s="304">
        <f t="shared" si="661"/>
        <v>0</v>
      </c>
      <c r="AS2024" s="304">
        <f t="shared" si="662"/>
        <v>0</v>
      </c>
      <c r="AT2024" s="304">
        <f t="shared" si="663"/>
        <v>0</v>
      </c>
      <c r="AU2024" s="304">
        <f t="shared" si="664"/>
        <v>0</v>
      </c>
      <c r="AV2024" s="304">
        <f t="shared" si="665"/>
        <v>0</v>
      </c>
      <c r="AW2024" s="304">
        <f t="shared" si="666"/>
        <v>0</v>
      </c>
      <c r="AX2024" s="304">
        <f t="shared" si="667"/>
        <v>0</v>
      </c>
      <c r="AY2024" s="304">
        <f t="shared" si="668"/>
        <v>0</v>
      </c>
      <c r="AZ2024" s="304">
        <f t="shared" si="669"/>
        <v>0</v>
      </c>
      <c r="BA2024" s="304">
        <f t="shared" si="670"/>
        <v>0</v>
      </c>
      <c r="BB2024" s="304">
        <f t="shared" si="671"/>
        <v>0</v>
      </c>
      <c r="BC2024" s="304">
        <f t="shared" si="672"/>
        <v>0</v>
      </c>
      <c r="BD2024" s="304">
        <f t="shared" si="673"/>
        <v>0</v>
      </c>
      <c r="BE2024" s="304">
        <f>IFERROR(IF(VLOOKUP($C2024,Listen!$A$2:$F$45,6,0)="Ja",BB2024-MAX(BC2024:BD2024),BB2024-BC2024),0)</f>
        <v>0</v>
      </c>
    </row>
    <row r="2025" spans="1:57" x14ac:dyDescent="0.25">
      <c r="A2025" s="320" t="str">
        <f>IF(AND(D2025&lt;&gt;0,C2025&lt;&gt;0,E2025&lt;&gt;0),IF(B2025&lt;&gt;0,CONCATENATE(B2025,"-AGr",VLOOKUP(C2025,Listen!$A$2:$D$45,4,FALSE),"-",D2025,"-",E2025,),CONCATENATE("AGr",VLOOKUP(C2025,Listen!$A$2:$D$45,4,FALSE),"-",D2025,"-",E2025)),"keine vollständige ID")</f>
        <v>keine vollständige ID</v>
      </c>
      <c r="B2025" s="301"/>
      <c r="C2025" s="287"/>
      <c r="D2025" s="34"/>
      <c r="E2025" s="306"/>
      <c r="F2025" s="116"/>
      <c r="G2025" s="17"/>
      <c r="H2025" s="17"/>
      <c r="I2025" s="17"/>
      <c r="J2025" s="17"/>
      <c r="K2025" s="17"/>
      <c r="L2025" s="17"/>
      <c r="M2025" s="17"/>
      <c r="N2025" s="17"/>
      <c r="O2025" s="116"/>
      <c r="P2025" s="117">
        <f>IF(D2025&gt;A_Stammdaten!$B$12,0,SUM(G2025,H2025,J2025,L2025:M2025)-SUM(I2025,K2025,N2025:O2025))</f>
        <v>0</v>
      </c>
      <c r="Q2025" s="17"/>
      <c r="R2025" s="17"/>
      <c r="S2025" s="17"/>
      <c r="T2025" s="17"/>
      <c r="U2025" s="62">
        <f t="shared" si="653"/>
        <v>0</v>
      </c>
      <c r="V2025" s="34"/>
      <c r="W2025" s="34"/>
      <c r="X2025" s="34"/>
      <c r="Y2025" s="34"/>
      <c r="Z2025" s="34"/>
      <c r="AA2025" s="63" t="str">
        <f t="shared" si="654"/>
        <v>-</v>
      </c>
      <c r="AB2025" s="63" t="str">
        <f t="shared" si="655"/>
        <v>-</v>
      </c>
      <c r="AC2025" s="63">
        <f>IF(ISBLANK($C2025),0,VLOOKUP($C2025,Listen!$A$2:$C$45,2,FALSE))</f>
        <v>0</v>
      </c>
      <c r="AD2025" s="63">
        <f>IF(ISBLANK($C2025),0,VLOOKUP($C2025,Listen!$A$2:$C$45,3,FALSE))</f>
        <v>0</v>
      </c>
      <c r="AE2025" s="49">
        <f t="shared" si="656"/>
        <v>0</v>
      </c>
      <c r="AF2025" s="49">
        <f t="shared" si="656"/>
        <v>0</v>
      </c>
      <c r="AG2025" s="49">
        <f>IFERROR(IF(OR($V2025&lt;&gt;"Ja",VLOOKUP($C2025,Listen!$A$2:$F$45,5,0)="Nein",D2025&lt;IF(C2025="LNG Anbindungsanlagen gemäß separater Festlegung",2022,2023)),$AC2025,$AA2025),0)</f>
        <v>0</v>
      </c>
      <c r="AH2025" s="49">
        <f>IFERROR(IF(OR($V2025&lt;&gt;"Ja",VLOOKUP($C2025,Listen!$A$2:$F$45,5,0)="Nein",D2025&lt;IF(C2025="LNG Anbindungsanlagen gemäß separater Festlegung",2022,2023)),$AC2025,$AA2025),0)</f>
        <v>0</v>
      </c>
      <c r="AI2025" s="49">
        <f>IFERROR(IF(OR($W2025&lt;&gt;"Ja",VLOOKUP($C2025,Listen!$A$2:$F$45,6,0)="Nein"),$AC2025,$AB2025),0)</f>
        <v>0</v>
      </c>
      <c r="AJ2025" s="49">
        <f>IFERROR(IF(OR($W2025&lt;&gt;"Ja",VLOOKUP($C2025,Listen!$A$2:$F$45,6,0)="Nein"),$AC2025,$AB2025),0)</f>
        <v>0</v>
      </c>
      <c r="AK2025" s="49">
        <f>IFERROR(IF(OR($W2025&lt;&gt;"Ja",VLOOKUP($C2025,Listen!$A$2:$F$45,6,0)="Nein"),$AC2025,$AB2025),0)</f>
        <v>0</v>
      </c>
      <c r="AL2025" s="51">
        <f t="shared" si="657"/>
        <v>0</v>
      </c>
      <c r="AM2025" s="296">
        <f>IFERROR(IF(VLOOKUP($C2025,Listen!$A$2:$F$45,6,0)="Ja",MAX(BC2025:BD2025),D_SAV!$BC2025),0)</f>
        <v>0</v>
      </c>
      <c r="AN2025" s="51">
        <f t="shared" si="658"/>
        <v>0</v>
      </c>
      <c r="AP2025" s="304">
        <f t="shared" si="659"/>
        <v>0</v>
      </c>
      <c r="AQ2025" s="304">
        <f t="shared" si="660"/>
        <v>0</v>
      </c>
      <c r="AR2025" s="304">
        <f t="shared" si="661"/>
        <v>0</v>
      </c>
      <c r="AS2025" s="304">
        <f t="shared" si="662"/>
        <v>0</v>
      </c>
      <c r="AT2025" s="304">
        <f t="shared" si="663"/>
        <v>0</v>
      </c>
      <c r="AU2025" s="304">
        <f t="shared" si="664"/>
        <v>0</v>
      </c>
      <c r="AV2025" s="304">
        <f t="shared" si="665"/>
        <v>0</v>
      </c>
      <c r="AW2025" s="304">
        <f t="shared" si="666"/>
        <v>0</v>
      </c>
      <c r="AX2025" s="304">
        <f t="shared" si="667"/>
        <v>0</v>
      </c>
      <c r="AY2025" s="304">
        <f t="shared" si="668"/>
        <v>0</v>
      </c>
      <c r="AZ2025" s="304">
        <f t="shared" si="669"/>
        <v>0</v>
      </c>
      <c r="BA2025" s="304">
        <f t="shared" si="670"/>
        <v>0</v>
      </c>
      <c r="BB2025" s="304">
        <f t="shared" si="671"/>
        <v>0</v>
      </c>
      <c r="BC2025" s="304">
        <f t="shared" si="672"/>
        <v>0</v>
      </c>
      <c r="BD2025" s="304">
        <f t="shared" si="673"/>
        <v>0</v>
      </c>
      <c r="BE2025" s="304">
        <f>IFERROR(IF(VLOOKUP($C2025,Listen!$A$2:$F$45,6,0)="Ja",BB2025-MAX(BC2025:BD2025),BB2025-BC2025),0)</f>
        <v>0</v>
      </c>
    </row>
    <row r="2026" spans="1:57" x14ac:dyDescent="0.25">
      <c r="A2026" s="320" t="str">
        <f>IF(AND(D2026&lt;&gt;0,C2026&lt;&gt;0,E2026&lt;&gt;0),IF(B2026&lt;&gt;0,CONCATENATE(B2026,"-AGr",VLOOKUP(C2026,Listen!$A$2:$D$45,4,FALSE),"-",D2026,"-",E2026,),CONCATENATE("AGr",VLOOKUP(C2026,Listen!$A$2:$D$45,4,FALSE),"-",D2026,"-",E2026)),"keine vollständige ID")</f>
        <v>keine vollständige ID</v>
      </c>
      <c r="B2026" s="301"/>
      <c r="C2026" s="287"/>
      <c r="D2026" s="34"/>
      <c r="E2026" s="306"/>
      <c r="F2026" s="116"/>
      <c r="G2026" s="17"/>
      <c r="H2026" s="17"/>
      <c r="I2026" s="17"/>
      <c r="J2026" s="17"/>
      <c r="K2026" s="17"/>
      <c r="L2026" s="17"/>
      <c r="M2026" s="17"/>
      <c r="N2026" s="17"/>
      <c r="O2026" s="116"/>
      <c r="P2026" s="117">
        <f>IF(D2026&gt;A_Stammdaten!$B$12,0,SUM(G2026,H2026,J2026,L2026:M2026)-SUM(I2026,K2026,N2026:O2026))</f>
        <v>0</v>
      </c>
      <c r="Q2026" s="17"/>
      <c r="R2026" s="17"/>
      <c r="S2026" s="17"/>
      <c r="T2026" s="17"/>
      <c r="U2026" s="62">
        <f t="shared" si="653"/>
        <v>0</v>
      </c>
      <c r="V2026" s="34"/>
      <c r="W2026" s="34"/>
      <c r="X2026" s="34"/>
      <c r="Y2026" s="34"/>
      <c r="Z2026" s="34"/>
      <c r="AA2026" s="63" t="str">
        <f t="shared" si="654"/>
        <v>-</v>
      </c>
      <c r="AB2026" s="63" t="str">
        <f t="shared" si="655"/>
        <v>-</v>
      </c>
      <c r="AC2026" s="63">
        <f>IF(ISBLANK($C2026),0,VLOOKUP($C2026,Listen!$A$2:$C$45,2,FALSE))</f>
        <v>0</v>
      </c>
      <c r="AD2026" s="63">
        <f>IF(ISBLANK($C2026),0,VLOOKUP($C2026,Listen!$A$2:$C$45,3,FALSE))</f>
        <v>0</v>
      </c>
      <c r="AE2026" s="49">
        <f t="shared" si="656"/>
        <v>0</v>
      </c>
      <c r="AF2026" s="49">
        <f t="shared" si="656"/>
        <v>0</v>
      </c>
      <c r="AG2026" s="49">
        <f>IFERROR(IF(OR($V2026&lt;&gt;"Ja",VLOOKUP($C2026,Listen!$A$2:$F$45,5,0)="Nein",D2026&lt;IF(C2026="LNG Anbindungsanlagen gemäß separater Festlegung",2022,2023)),$AC2026,$AA2026),0)</f>
        <v>0</v>
      </c>
      <c r="AH2026" s="49">
        <f>IFERROR(IF(OR($V2026&lt;&gt;"Ja",VLOOKUP($C2026,Listen!$A$2:$F$45,5,0)="Nein",D2026&lt;IF(C2026="LNG Anbindungsanlagen gemäß separater Festlegung",2022,2023)),$AC2026,$AA2026),0)</f>
        <v>0</v>
      </c>
      <c r="AI2026" s="49">
        <f>IFERROR(IF(OR($W2026&lt;&gt;"Ja",VLOOKUP($C2026,Listen!$A$2:$F$45,6,0)="Nein"),$AC2026,$AB2026),0)</f>
        <v>0</v>
      </c>
      <c r="AJ2026" s="49">
        <f>IFERROR(IF(OR($W2026&lt;&gt;"Ja",VLOOKUP($C2026,Listen!$A$2:$F$45,6,0)="Nein"),$AC2026,$AB2026),0)</f>
        <v>0</v>
      </c>
      <c r="AK2026" s="49">
        <f>IFERROR(IF(OR($W2026&lt;&gt;"Ja",VLOOKUP($C2026,Listen!$A$2:$F$45,6,0)="Nein"),$AC2026,$AB2026),0)</f>
        <v>0</v>
      </c>
      <c r="AL2026" s="51">
        <f t="shared" si="657"/>
        <v>0</v>
      </c>
      <c r="AM2026" s="296">
        <f>IFERROR(IF(VLOOKUP($C2026,Listen!$A$2:$F$45,6,0)="Ja",MAX(BC2026:BD2026),D_SAV!$BC2026),0)</f>
        <v>0</v>
      </c>
      <c r="AN2026" s="51">
        <f t="shared" si="658"/>
        <v>0</v>
      </c>
      <c r="AP2026" s="304">
        <f t="shared" si="659"/>
        <v>0</v>
      </c>
      <c r="AQ2026" s="304">
        <f t="shared" si="660"/>
        <v>0</v>
      </c>
      <c r="AR2026" s="304">
        <f t="shared" si="661"/>
        <v>0</v>
      </c>
      <c r="AS2026" s="304">
        <f t="shared" si="662"/>
        <v>0</v>
      </c>
      <c r="AT2026" s="304">
        <f t="shared" si="663"/>
        <v>0</v>
      </c>
      <c r="AU2026" s="304">
        <f t="shared" si="664"/>
        <v>0</v>
      </c>
      <c r="AV2026" s="304">
        <f t="shared" si="665"/>
        <v>0</v>
      </c>
      <c r="AW2026" s="304">
        <f t="shared" si="666"/>
        <v>0</v>
      </c>
      <c r="AX2026" s="304">
        <f t="shared" si="667"/>
        <v>0</v>
      </c>
      <c r="AY2026" s="304">
        <f t="shared" si="668"/>
        <v>0</v>
      </c>
      <c r="AZ2026" s="304">
        <f t="shared" si="669"/>
        <v>0</v>
      </c>
      <c r="BA2026" s="304">
        <f t="shared" si="670"/>
        <v>0</v>
      </c>
      <c r="BB2026" s="304">
        <f t="shared" si="671"/>
        <v>0</v>
      </c>
      <c r="BC2026" s="304">
        <f t="shared" si="672"/>
        <v>0</v>
      </c>
      <c r="BD2026" s="304">
        <f t="shared" si="673"/>
        <v>0</v>
      </c>
      <c r="BE2026" s="304">
        <f>IFERROR(IF(VLOOKUP($C2026,Listen!$A$2:$F$45,6,0)="Ja",BB2026-MAX(BC2026:BD2026),BB2026-BC2026),0)</f>
        <v>0</v>
      </c>
    </row>
    <row r="2027" spans="1:57" x14ac:dyDescent="0.25">
      <c r="A2027" s="320" t="str">
        <f>IF(AND(D2027&lt;&gt;0,C2027&lt;&gt;0,E2027&lt;&gt;0),IF(B2027&lt;&gt;0,CONCATENATE(B2027,"-AGr",VLOOKUP(C2027,Listen!$A$2:$D$45,4,FALSE),"-",D2027,"-",E2027,),CONCATENATE("AGr",VLOOKUP(C2027,Listen!$A$2:$D$45,4,FALSE),"-",D2027,"-",E2027)),"keine vollständige ID")</f>
        <v>keine vollständige ID</v>
      </c>
      <c r="B2027" s="301"/>
      <c r="C2027" s="287"/>
      <c r="D2027" s="34"/>
      <c r="E2027" s="306"/>
      <c r="F2027" s="116"/>
      <c r="G2027" s="17"/>
      <c r="H2027" s="17"/>
      <c r="I2027" s="17"/>
      <c r="J2027" s="17"/>
      <c r="K2027" s="17"/>
      <c r="L2027" s="17"/>
      <c r="M2027" s="17"/>
      <c r="N2027" s="17"/>
      <c r="O2027" s="116"/>
      <c r="P2027" s="117">
        <f>IF(D2027&gt;A_Stammdaten!$B$12,0,SUM(G2027,H2027,J2027,L2027:M2027)-SUM(I2027,K2027,N2027:O2027))</f>
        <v>0</v>
      </c>
      <c r="Q2027" s="17"/>
      <c r="R2027" s="17"/>
      <c r="S2027" s="17"/>
      <c r="T2027" s="17"/>
      <c r="U2027" s="62">
        <f t="shared" si="653"/>
        <v>0</v>
      </c>
      <c r="V2027" s="34"/>
      <c r="W2027" s="34"/>
      <c r="X2027" s="34"/>
      <c r="Y2027" s="34"/>
      <c r="Z2027" s="34"/>
      <c r="AA2027" s="63" t="str">
        <f t="shared" si="654"/>
        <v>-</v>
      </c>
      <c r="AB2027" s="63" t="str">
        <f t="shared" si="655"/>
        <v>-</v>
      </c>
      <c r="AC2027" s="63">
        <f>IF(ISBLANK($C2027),0,VLOOKUP($C2027,Listen!$A$2:$C$45,2,FALSE))</f>
        <v>0</v>
      </c>
      <c r="AD2027" s="63">
        <f>IF(ISBLANK($C2027),0,VLOOKUP($C2027,Listen!$A$2:$C$45,3,FALSE))</f>
        <v>0</v>
      </c>
      <c r="AE2027" s="49">
        <f t="shared" si="656"/>
        <v>0</v>
      </c>
      <c r="AF2027" s="49">
        <f t="shared" si="656"/>
        <v>0</v>
      </c>
      <c r="AG2027" s="49">
        <f>IFERROR(IF(OR($V2027&lt;&gt;"Ja",VLOOKUP($C2027,Listen!$A$2:$F$45,5,0)="Nein",D2027&lt;IF(C2027="LNG Anbindungsanlagen gemäß separater Festlegung",2022,2023)),$AC2027,$AA2027),0)</f>
        <v>0</v>
      </c>
      <c r="AH2027" s="49">
        <f>IFERROR(IF(OR($V2027&lt;&gt;"Ja",VLOOKUP($C2027,Listen!$A$2:$F$45,5,0)="Nein",D2027&lt;IF(C2027="LNG Anbindungsanlagen gemäß separater Festlegung",2022,2023)),$AC2027,$AA2027),0)</f>
        <v>0</v>
      </c>
      <c r="AI2027" s="49">
        <f>IFERROR(IF(OR($W2027&lt;&gt;"Ja",VLOOKUP($C2027,Listen!$A$2:$F$45,6,0)="Nein"),$AC2027,$AB2027),0)</f>
        <v>0</v>
      </c>
      <c r="AJ2027" s="49">
        <f>IFERROR(IF(OR($W2027&lt;&gt;"Ja",VLOOKUP($C2027,Listen!$A$2:$F$45,6,0)="Nein"),$AC2027,$AB2027),0)</f>
        <v>0</v>
      </c>
      <c r="AK2027" s="49">
        <f>IFERROR(IF(OR($W2027&lt;&gt;"Ja",VLOOKUP($C2027,Listen!$A$2:$F$45,6,0)="Nein"),$AC2027,$AB2027),0)</f>
        <v>0</v>
      </c>
      <c r="AL2027" s="51">
        <f t="shared" si="657"/>
        <v>0</v>
      </c>
      <c r="AM2027" s="296">
        <f>IFERROR(IF(VLOOKUP($C2027,Listen!$A$2:$F$45,6,0)="Ja",MAX(BC2027:BD2027),D_SAV!$BC2027),0)</f>
        <v>0</v>
      </c>
      <c r="AN2027" s="51">
        <f t="shared" si="658"/>
        <v>0</v>
      </c>
      <c r="AP2027" s="304">
        <f t="shared" si="659"/>
        <v>0</v>
      </c>
      <c r="AQ2027" s="304">
        <f t="shared" si="660"/>
        <v>0</v>
      </c>
      <c r="AR2027" s="304">
        <f t="shared" si="661"/>
        <v>0</v>
      </c>
      <c r="AS2027" s="304">
        <f t="shared" si="662"/>
        <v>0</v>
      </c>
      <c r="AT2027" s="304">
        <f t="shared" si="663"/>
        <v>0</v>
      </c>
      <c r="AU2027" s="304">
        <f t="shared" si="664"/>
        <v>0</v>
      </c>
      <c r="AV2027" s="304">
        <f t="shared" si="665"/>
        <v>0</v>
      </c>
      <c r="AW2027" s="304">
        <f t="shared" si="666"/>
        <v>0</v>
      </c>
      <c r="AX2027" s="304">
        <f t="shared" si="667"/>
        <v>0</v>
      </c>
      <c r="AY2027" s="304">
        <f t="shared" si="668"/>
        <v>0</v>
      </c>
      <c r="AZ2027" s="304">
        <f t="shared" si="669"/>
        <v>0</v>
      </c>
      <c r="BA2027" s="304">
        <f t="shared" si="670"/>
        <v>0</v>
      </c>
      <c r="BB2027" s="304">
        <f t="shared" si="671"/>
        <v>0</v>
      </c>
      <c r="BC2027" s="304">
        <f t="shared" si="672"/>
        <v>0</v>
      </c>
      <c r="BD2027" s="304">
        <f t="shared" si="673"/>
        <v>0</v>
      </c>
      <c r="BE2027" s="304">
        <f>IFERROR(IF(VLOOKUP($C2027,Listen!$A$2:$F$45,6,0)="Ja",BB2027-MAX(BC2027:BD2027),BB2027-BC2027),0)</f>
        <v>0</v>
      </c>
    </row>
    <row r="2028" spans="1:57" x14ac:dyDescent="0.25">
      <c r="A2028" s="320" t="str">
        <f>IF(AND(D2028&lt;&gt;0,C2028&lt;&gt;0,E2028&lt;&gt;0),IF(B2028&lt;&gt;0,CONCATENATE(B2028,"-AGr",VLOOKUP(C2028,Listen!$A$2:$D$45,4,FALSE),"-",D2028,"-",E2028,),CONCATENATE("AGr",VLOOKUP(C2028,Listen!$A$2:$D$45,4,FALSE),"-",D2028,"-",E2028)),"keine vollständige ID")</f>
        <v>keine vollständige ID</v>
      </c>
      <c r="B2028" s="301"/>
      <c r="C2028" s="287"/>
      <c r="D2028" s="34"/>
      <c r="E2028" s="306"/>
      <c r="F2028" s="116"/>
      <c r="G2028" s="17"/>
      <c r="H2028" s="17"/>
      <c r="I2028" s="17"/>
      <c r="J2028" s="17"/>
      <c r="K2028" s="17"/>
      <c r="L2028" s="17"/>
      <c r="M2028" s="17"/>
      <c r="N2028" s="17"/>
      <c r="O2028" s="116"/>
      <c r="P2028" s="117">
        <f>IF(D2028&gt;A_Stammdaten!$B$12,0,SUM(G2028,H2028,J2028,L2028:M2028)-SUM(I2028,K2028,N2028:O2028))</f>
        <v>0</v>
      </c>
      <c r="Q2028" s="17"/>
      <c r="R2028" s="17"/>
      <c r="S2028" s="17"/>
      <c r="T2028" s="17"/>
      <c r="U2028" s="62">
        <f t="shared" si="653"/>
        <v>0</v>
      </c>
      <c r="V2028" s="34"/>
      <c r="W2028" s="34"/>
      <c r="X2028" s="34"/>
      <c r="Y2028" s="34"/>
      <c r="Z2028" s="34"/>
      <c r="AA2028" s="63" t="str">
        <f t="shared" si="654"/>
        <v>-</v>
      </c>
      <c r="AB2028" s="63" t="str">
        <f t="shared" si="655"/>
        <v>-</v>
      </c>
      <c r="AC2028" s="63">
        <f>IF(ISBLANK($C2028),0,VLOOKUP($C2028,Listen!$A$2:$C$45,2,FALSE))</f>
        <v>0</v>
      </c>
      <c r="AD2028" s="63">
        <f>IF(ISBLANK($C2028),0,VLOOKUP($C2028,Listen!$A$2:$C$45,3,FALSE))</f>
        <v>0</v>
      </c>
      <c r="AE2028" s="49">
        <f t="shared" si="656"/>
        <v>0</v>
      </c>
      <c r="AF2028" s="49">
        <f t="shared" si="656"/>
        <v>0</v>
      </c>
      <c r="AG2028" s="49">
        <f>IFERROR(IF(OR($V2028&lt;&gt;"Ja",VLOOKUP($C2028,Listen!$A$2:$F$45,5,0)="Nein",D2028&lt;IF(C2028="LNG Anbindungsanlagen gemäß separater Festlegung",2022,2023)),$AC2028,$AA2028),0)</f>
        <v>0</v>
      </c>
      <c r="AH2028" s="49">
        <f>IFERROR(IF(OR($V2028&lt;&gt;"Ja",VLOOKUP($C2028,Listen!$A$2:$F$45,5,0)="Nein",D2028&lt;IF(C2028="LNG Anbindungsanlagen gemäß separater Festlegung",2022,2023)),$AC2028,$AA2028),0)</f>
        <v>0</v>
      </c>
      <c r="AI2028" s="49">
        <f>IFERROR(IF(OR($W2028&lt;&gt;"Ja",VLOOKUP($C2028,Listen!$A$2:$F$45,6,0)="Nein"),$AC2028,$AB2028),0)</f>
        <v>0</v>
      </c>
      <c r="AJ2028" s="49">
        <f>IFERROR(IF(OR($W2028&lt;&gt;"Ja",VLOOKUP($C2028,Listen!$A$2:$F$45,6,0)="Nein"),$AC2028,$AB2028),0)</f>
        <v>0</v>
      </c>
      <c r="AK2028" s="49">
        <f>IFERROR(IF(OR($W2028&lt;&gt;"Ja",VLOOKUP($C2028,Listen!$A$2:$F$45,6,0)="Nein"),$AC2028,$AB2028),0)</f>
        <v>0</v>
      </c>
      <c r="AL2028" s="51">
        <f t="shared" si="657"/>
        <v>0</v>
      </c>
      <c r="AM2028" s="296">
        <f>IFERROR(IF(VLOOKUP($C2028,Listen!$A$2:$F$45,6,0)="Ja",MAX(BC2028:BD2028),D_SAV!$BC2028),0)</f>
        <v>0</v>
      </c>
      <c r="AN2028" s="51">
        <f t="shared" si="658"/>
        <v>0</v>
      </c>
      <c r="AP2028" s="304">
        <f t="shared" si="659"/>
        <v>0</v>
      </c>
      <c r="AQ2028" s="304">
        <f t="shared" si="660"/>
        <v>0</v>
      </c>
      <c r="AR2028" s="304">
        <f t="shared" si="661"/>
        <v>0</v>
      </c>
      <c r="AS2028" s="304">
        <f t="shared" si="662"/>
        <v>0</v>
      </c>
      <c r="AT2028" s="304">
        <f t="shared" si="663"/>
        <v>0</v>
      </c>
      <c r="AU2028" s="304">
        <f t="shared" si="664"/>
        <v>0</v>
      </c>
      <c r="AV2028" s="304">
        <f t="shared" si="665"/>
        <v>0</v>
      </c>
      <c r="AW2028" s="304">
        <f t="shared" si="666"/>
        <v>0</v>
      </c>
      <c r="AX2028" s="304">
        <f t="shared" si="667"/>
        <v>0</v>
      </c>
      <c r="AY2028" s="304">
        <f t="shared" si="668"/>
        <v>0</v>
      </c>
      <c r="AZ2028" s="304">
        <f t="shared" si="669"/>
        <v>0</v>
      </c>
      <c r="BA2028" s="304">
        <f t="shared" si="670"/>
        <v>0</v>
      </c>
      <c r="BB2028" s="304">
        <f t="shared" si="671"/>
        <v>0</v>
      </c>
      <c r="BC2028" s="304">
        <f t="shared" si="672"/>
        <v>0</v>
      </c>
      <c r="BD2028" s="304">
        <f t="shared" si="673"/>
        <v>0</v>
      </c>
      <c r="BE2028" s="304">
        <f>IFERROR(IF(VLOOKUP($C2028,Listen!$A$2:$F$45,6,0)="Ja",BB2028-MAX(BC2028:BD2028),BB2028-BC2028),0)</f>
        <v>0</v>
      </c>
    </row>
    <row r="2029" spans="1:57" x14ac:dyDescent="0.25">
      <c r="A2029" s="320" t="str">
        <f>IF(AND(D2029&lt;&gt;0,C2029&lt;&gt;0,E2029&lt;&gt;0),IF(B2029&lt;&gt;0,CONCATENATE(B2029,"-AGr",VLOOKUP(C2029,Listen!$A$2:$D$45,4,FALSE),"-",D2029,"-",E2029,),CONCATENATE("AGr",VLOOKUP(C2029,Listen!$A$2:$D$45,4,FALSE),"-",D2029,"-",E2029)),"keine vollständige ID")</f>
        <v>keine vollständige ID</v>
      </c>
      <c r="B2029" s="301"/>
      <c r="C2029" s="287"/>
      <c r="D2029" s="34"/>
      <c r="E2029" s="306"/>
      <c r="F2029" s="116"/>
      <c r="G2029" s="17"/>
      <c r="H2029" s="17"/>
      <c r="I2029" s="17"/>
      <c r="J2029" s="17"/>
      <c r="K2029" s="17"/>
      <c r="L2029" s="17"/>
      <c r="M2029" s="17"/>
      <c r="N2029" s="17"/>
      <c r="O2029" s="116"/>
      <c r="P2029" s="117">
        <f>IF(D2029&gt;A_Stammdaten!$B$12,0,SUM(G2029,H2029,J2029,L2029:M2029)-SUM(I2029,K2029,N2029:O2029))</f>
        <v>0</v>
      </c>
      <c r="Q2029" s="17"/>
      <c r="R2029" s="17"/>
      <c r="S2029" s="17"/>
      <c r="T2029" s="17"/>
      <c r="U2029" s="62">
        <f t="shared" si="653"/>
        <v>0</v>
      </c>
      <c r="V2029" s="34"/>
      <c r="W2029" s="34"/>
      <c r="X2029" s="34"/>
      <c r="Y2029" s="34"/>
      <c r="Z2029" s="34"/>
      <c r="AA2029" s="63" t="str">
        <f t="shared" si="654"/>
        <v>-</v>
      </c>
      <c r="AB2029" s="63" t="str">
        <f t="shared" si="655"/>
        <v>-</v>
      </c>
      <c r="AC2029" s="63">
        <f>IF(ISBLANK($C2029),0,VLOOKUP($C2029,Listen!$A$2:$C$45,2,FALSE))</f>
        <v>0</v>
      </c>
      <c r="AD2029" s="63">
        <f>IF(ISBLANK($C2029),0,VLOOKUP($C2029,Listen!$A$2:$C$45,3,FALSE))</f>
        <v>0</v>
      </c>
      <c r="AE2029" s="49">
        <f t="shared" si="656"/>
        <v>0</v>
      </c>
      <c r="AF2029" s="49">
        <f t="shared" si="656"/>
        <v>0</v>
      </c>
      <c r="AG2029" s="49">
        <f>IFERROR(IF(OR($V2029&lt;&gt;"Ja",VLOOKUP($C2029,Listen!$A$2:$F$45,5,0)="Nein",D2029&lt;IF(C2029="LNG Anbindungsanlagen gemäß separater Festlegung",2022,2023)),$AC2029,$AA2029),0)</f>
        <v>0</v>
      </c>
      <c r="AH2029" s="49">
        <f>IFERROR(IF(OR($V2029&lt;&gt;"Ja",VLOOKUP($C2029,Listen!$A$2:$F$45,5,0)="Nein",D2029&lt;IF(C2029="LNG Anbindungsanlagen gemäß separater Festlegung",2022,2023)),$AC2029,$AA2029),0)</f>
        <v>0</v>
      </c>
      <c r="AI2029" s="49">
        <f>IFERROR(IF(OR($W2029&lt;&gt;"Ja",VLOOKUP($C2029,Listen!$A$2:$F$45,6,0)="Nein"),$AC2029,$AB2029),0)</f>
        <v>0</v>
      </c>
      <c r="AJ2029" s="49">
        <f>IFERROR(IF(OR($W2029&lt;&gt;"Ja",VLOOKUP($C2029,Listen!$A$2:$F$45,6,0)="Nein"),$AC2029,$AB2029),0)</f>
        <v>0</v>
      </c>
      <c r="AK2029" s="49">
        <f>IFERROR(IF(OR($W2029&lt;&gt;"Ja",VLOOKUP($C2029,Listen!$A$2:$F$45,6,0)="Nein"),$AC2029,$AB2029),0)</f>
        <v>0</v>
      </c>
      <c r="AL2029" s="51">
        <f t="shared" si="657"/>
        <v>0</v>
      </c>
      <c r="AM2029" s="296">
        <f>IFERROR(IF(VLOOKUP($C2029,Listen!$A$2:$F$45,6,0)="Ja",MAX(BC2029:BD2029),D_SAV!$BC2029),0)</f>
        <v>0</v>
      </c>
      <c r="AN2029" s="51">
        <f t="shared" si="658"/>
        <v>0</v>
      </c>
      <c r="AP2029" s="304">
        <f t="shared" si="659"/>
        <v>0</v>
      </c>
      <c r="AQ2029" s="304">
        <f t="shared" si="660"/>
        <v>0</v>
      </c>
      <c r="AR2029" s="304">
        <f t="shared" si="661"/>
        <v>0</v>
      </c>
      <c r="AS2029" s="304">
        <f t="shared" si="662"/>
        <v>0</v>
      </c>
      <c r="AT2029" s="304">
        <f t="shared" si="663"/>
        <v>0</v>
      </c>
      <c r="AU2029" s="304">
        <f t="shared" si="664"/>
        <v>0</v>
      </c>
      <c r="AV2029" s="304">
        <f t="shared" si="665"/>
        <v>0</v>
      </c>
      <c r="AW2029" s="304">
        <f t="shared" si="666"/>
        <v>0</v>
      </c>
      <c r="AX2029" s="304">
        <f t="shared" si="667"/>
        <v>0</v>
      </c>
      <c r="AY2029" s="304">
        <f t="shared" si="668"/>
        <v>0</v>
      </c>
      <c r="AZ2029" s="304">
        <f t="shared" si="669"/>
        <v>0</v>
      </c>
      <c r="BA2029" s="304">
        <f t="shared" si="670"/>
        <v>0</v>
      </c>
      <c r="BB2029" s="304">
        <f t="shared" si="671"/>
        <v>0</v>
      </c>
      <c r="BC2029" s="304">
        <f t="shared" si="672"/>
        <v>0</v>
      </c>
      <c r="BD2029" s="304">
        <f t="shared" si="673"/>
        <v>0</v>
      </c>
      <c r="BE2029" s="304">
        <f>IFERROR(IF(VLOOKUP($C2029,Listen!$A$2:$F$45,6,0)="Ja",BB2029-MAX(BC2029:BD2029),BB2029-BC2029),0)</f>
        <v>0</v>
      </c>
    </row>
    <row r="2030" spans="1:57" x14ac:dyDescent="0.25">
      <c r="A2030" s="320" t="str">
        <f>IF(AND(D2030&lt;&gt;0,C2030&lt;&gt;0,E2030&lt;&gt;0),IF(B2030&lt;&gt;0,CONCATENATE(B2030,"-AGr",VLOOKUP(C2030,Listen!$A$2:$D$45,4,FALSE),"-",D2030,"-",E2030,),CONCATENATE("AGr",VLOOKUP(C2030,Listen!$A$2:$D$45,4,FALSE),"-",D2030,"-",E2030)),"keine vollständige ID")</f>
        <v>keine vollständige ID</v>
      </c>
      <c r="B2030" s="301"/>
      <c r="C2030" s="287"/>
      <c r="D2030" s="34"/>
      <c r="E2030" s="306"/>
      <c r="F2030" s="116"/>
      <c r="G2030" s="17"/>
      <c r="H2030" s="17"/>
      <c r="I2030" s="17"/>
      <c r="J2030" s="17"/>
      <c r="K2030" s="17"/>
      <c r="L2030" s="17"/>
      <c r="M2030" s="17"/>
      <c r="N2030" s="17"/>
      <c r="O2030" s="116"/>
      <c r="P2030" s="117">
        <f>IF(D2030&gt;A_Stammdaten!$B$12,0,SUM(G2030,H2030,J2030,L2030:M2030)-SUM(I2030,K2030,N2030:O2030))</f>
        <v>0</v>
      </c>
      <c r="Q2030" s="17"/>
      <c r="R2030" s="17"/>
      <c r="S2030" s="17"/>
      <c r="T2030" s="17"/>
      <c r="U2030" s="62">
        <f t="shared" si="653"/>
        <v>0</v>
      </c>
      <c r="V2030" s="34"/>
      <c r="W2030" s="34"/>
      <c r="X2030" s="34"/>
      <c r="Y2030" s="34"/>
      <c r="Z2030" s="34"/>
      <c r="AA2030" s="63" t="str">
        <f t="shared" si="654"/>
        <v>-</v>
      </c>
      <c r="AB2030" s="63" t="str">
        <f t="shared" si="655"/>
        <v>-</v>
      </c>
      <c r="AC2030" s="63">
        <f>IF(ISBLANK($C2030),0,VLOOKUP($C2030,Listen!$A$2:$C$45,2,FALSE))</f>
        <v>0</v>
      </c>
      <c r="AD2030" s="63">
        <f>IF(ISBLANK($C2030),0,VLOOKUP($C2030,Listen!$A$2:$C$45,3,FALSE))</f>
        <v>0</v>
      </c>
      <c r="AE2030" s="49">
        <f t="shared" si="656"/>
        <v>0</v>
      </c>
      <c r="AF2030" s="49">
        <f t="shared" si="656"/>
        <v>0</v>
      </c>
      <c r="AG2030" s="49">
        <f>IFERROR(IF(OR($V2030&lt;&gt;"Ja",VLOOKUP($C2030,Listen!$A$2:$F$45,5,0)="Nein",D2030&lt;IF(C2030="LNG Anbindungsanlagen gemäß separater Festlegung",2022,2023)),$AC2030,$AA2030),0)</f>
        <v>0</v>
      </c>
      <c r="AH2030" s="49">
        <f>IFERROR(IF(OR($V2030&lt;&gt;"Ja",VLOOKUP($C2030,Listen!$A$2:$F$45,5,0)="Nein",D2030&lt;IF(C2030="LNG Anbindungsanlagen gemäß separater Festlegung",2022,2023)),$AC2030,$AA2030),0)</f>
        <v>0</v>
      </c>
      <c r="AI2030" s="49">
        <f>IFERROR(IF(OR($W2030&lt;&gt;"Ja",VLOOKUP($C2030,Listen!$A$2:$F$45,6,0)="Nein"),$AC2030,$AB2030),0)</f>
        <v>0</v>
      </c>
      <c r="AJ2030" s="49">
        <f>IFERROR(IF(OR($W2030&lt;&gt;"Ja",VLOOKUP($C2030,Listen!$A$2:$F$45,6,0)="Nein"),$AC2030,$AB2030),0)</f>
        <v>0</v>
      </c>
      <c r="AK2030" s="49">
        <f>IFERROR(IF(OR($W2030&lt;&gt;"Ja",VLOOKUP($C2030,Listen!$A$2:$F$45,6,0)="Nein"),$AC2030,$AB2030),0)</f>
        <v>0</v>
      </c>
      <c r="AL2030" s="51">
        <f t="shared" si="657"/>
        <v>0</v>
      </c>
      <c r="AM2030" s="296">
        <f>IFERROR(IF(VLOOKUP($C2030,Listen!$A$2:$F$45,6,0)="Ja",MAX(BC2030:BD2030),D_SAV!$BC2030),0)</f>
        <v>0</v>
      </c>
      <c r="AN2030" s="51">
        <f t="shared" si="658"/>
        <v>0</v>
      </c>
      <c r="AP2030" s="304">
        <f t="shared" si="659"/>
        <v>0</v>
      </c>
      <c r="AQ2030" s="304">
        <f t="shared" si="660"/>
        <v>0</v>
      </c>
      <c r="AR2030" s="304">
        <f t="shared" si="661"/>
        <v>0</v>
      </c>
      <c r="AS2030" s="304">
        <f t="shared" si="662"/>
        <v>0</v>
      </c>
      <c r="AT2030" s="304">
        <f t="shared" si="663"/>
        <v>0</v>
      </c>
      <c r="AU2030" s="304">
        <f t="shared" si="664"/>
        <v>0</v>
      </c>
      <c r="AV2030" s="304">
        <f t="shared" si="665"/>
        <v>0</v>
      </c>
      <c r="AW2030" s="304">
        <f t="shared" si="666"/>
        <v>0</v>
      </c>
      <c r="AX2030" s="304">
        <f t="shared" si="667"/>
        <v>0</v>
      </c>
      <c r="AY2030" s="304">
        <f t="shared" si="668"/>
        <v>0</v>
      </c>
      <c r="AZ2030" s="304">
        <f t="shared" si="669"/>
        <v>0</v>
      </c>
      <c r="BA2030" s="304">
        <f t="shared" si="670"/>
        <v>0</v>
      </c>
      <c r="BB2030" s="304">
        <f t="shared" si="671"/>
        <v>0</v>
      </c>
      <c r="BC2030" s="304">
        <f t="shared" si="672"/>
        <v>0</v>
      </c>
      <c r="BD2030" s="304">
        <f t="shared" si="673"/>
        <v>0</v>
      </c>
      <c r="BE2030" s="304">
        <f>IFERROR(IF(VLOOKUP($C2030,Listen!$A$2:$F$45,6,0)="Ja",BB2030-MAX(BC2030:BD2030),BB2030-BC2030),0)</f>
        <v>0</v>
      </c>
    </row>
    <row r="2031" spans="1:57" x14ac:dyDescent="0.25">
      <c r="A2031" s="320" t="str">
        <f>IF(AND(D2031&lt;&gt;0,C2031&lt;&gt;0,E2031&lt;&gt;0),IF(B2031&lt;&gt;0,CONCATENATE(B2031,"-AGr",VLOOKUP(C2031,Listen!$A$2:$D$45,4,FALSE),"-",D2031,"-",E2031,),CONCATENATE("AGr",VLOOKUP(C2031,Listen!$A$2:$D$45,4,FALSE),"-",D2031,"-",E2031)),"keine vollständige ID")</f>
        <v>keine vollständige ID</v>
      </c>
      <c r="B2031" s="301"/>
      <c r="C2031" s="287"/>
      <c r="D2031" s="34"/>
      <c r="E2031" s="306"/>
      <c r="F2031" s="116"/>
      <c r="G2031" s="17"/>
      <c r="H2031" s="17"/>
      <c r="I2031" s="17"/>
      <c r="J2031" s="17"/>
      <c r="K2031" s="17"/>
      <c r="L2031" s="17"/>
      <c r="M2031" s="17"/>
      <c r="N2031" s="17"/>
      <c r="O2031" s="116"/>
      <c r="P2031" s="117">
        <f>IF(D2031&gt;A_Stammdaten!$B$12,0,SUM(G2031,H2031,J2031,L2031:M2031)-SUM(I2031,K2031,N2031:O2031))</f>
        <v>0</v>
      </c>
      <c r="Q2031" s="17"/>
      <c r="R2031" s="17"/>
      <c r="S2031" s="17"/>
      <c r="T2031" s="17"/>
      <c r="U2031" s="62">
        <f t="shared" si="653"/>
        <v>0</v>
      </c>
      <c r="V2031" s="34"/>
      <c r="W2031" s="34"/>
      <c r="X2031" s="34"/>
      <c r="Y2031" s="34"/>
      <c r="Z2031" s="34"/>
      <c r="AA2031" s="63" t="str">
        <f t="shared" si="654"/>
        <v>-</v>
      </c>
      <c r="AB2031" s="63" t="str">
        <f t="shared" si="655"/>
        <v>-</v>
      </c>
      <c r="AC2031" s="63">
        <f>IF(ISBLANK($C2031),0,VLOOKUP($C2031,Listen!$A$2:$C$45,2,FALSE))</f>
        <v>0</v>
      </c>
      <c r="AD2031" s="63">
        <f>IF(ISBLANK($C2031),0,VLOOKUP($C2031,Listen!$A$2:$C$45,3,FALSE))</f>
        <v>0</v>
      </c>
      <c r="AE2031" s="49">
        <f t="shared" si="656"/>
        <v>0</v>
      </c>
      <c r="AF2031" s="49">
        <f t="shared" si="656"/>
        <v>0</v>
      </c>
      <c r="AG2031" s="49">
        <f>IFERROR(IF(OR($V2031&lt;&gt;"Ja",VLOOKUP($C2031,Listen!$A$2:$F$45,5,0)="Nein",D2031&lt;IF(C2031="LNG Anbindungsanlagen gemäß separater Festlegung",2022,2023)),$AC2031,$AA2031),0)</f>
        <v>0</v>
      </c>
      <c r="AH2031" s="49">
        <f>IFERROR(IF(OR($V2031&lt;&gt;"Ja",VLOOKUP($C2031,Listen!$A$2:$F$45,5,0)="Nein",D2031&lt;IF(C2031="LNG Anbindungsanlagen gemäß separater Festlegung",2022,2023)),$AC2031,$AA2031),0)</f>
        <v>0</v>
      </c>
      <c r="AI2031" s="49">
        <f>IFERROR(IF(OR($W2031&lt;&gt;"Ja",VLOOKUP($C2031,Listen!$A$2:$F$45,6,0)="Nein"),$AC2031,$AB2031),0)</f>
        <v>0</v>
      </c>
      <c r="AJ2031" s="49">
        <f>IFERROR(IF(OR($W2031&lt;&gt;"Ja",VLOOKUP($C2031,Listen!$A$2:$F$45,6,0)="Nein"),$AC2031,$AB2031),0)</f>
        <v>0</v>
      </c>
      <c r="AK2031" s="49">
        <f>IFERROR(IF(OR($W2031&lt;&gt;"Ja",VLOOKUP($C2031,Listen!$A$2:$F$45,6,0)="Nein"),$AC2031,$AB2031),0)</f>
        <v>0</v>
      </c>
      <c r="AL2031" s="51">
        <f t="shared" si="657"/>
        <v>0</v>
      </c>
      <c r="AM2031" s="296">
        <f>IFERROR(IF(VLOOKUP($C2031,Listen!$A$2:$F$45,6,0)="Ja",MAX(BC2031:BD2031),D_SAV!$BC2031),0)</f>
        <v>0</v>
      </c>
      <c r="AN2031" s="51">
        <f t="shared" si="658"/>
        <v>0</v>
      </c>
      <c r="AP2031" s="304">
        <f t="shared" si="659"/>
        <v>0</v>
      </c>
      <c r="AQ2031" s="304">
        <f t="shared" si="660"/>
        <v>0</v>
      </c>
      <c r="AR2031" s="304">
        <f t="shared" si="661"/>
        <v>0</v>
      </c>
      <c r="AS2031" s="304">
        <f t="shared" si="662"/>
        <v>0</v>
      </c>
      <c r="AT2031" s="304">
        <f t="shared" si="663"/>
        <v>0</v>
      </c>
      <c r="AU2031" s="304">
        <f t="shared" si="664"/>
        <v>0</v>
      </c>
      <c r="AV2031" s="304">
        <f t="shared" si="665"/>
        <v>0</v>
      </c>
      <c r="AW2031" s="304">
        <f t="shared" si="666"/>
        <v>0</v>
      </c>
      <c r="AX2031" s="304">
        <f t="shared" si="667"/>
        <v>0</v>
      </c>
      <c r="AY2031" s="304">
        <f t="shared" si="668"/>
        <v>0</v>
      </c>
      <c r="AZ2031" s="304">
        <f t="shared" si="669"/>
        <v>0</v>
      </c>
      <c r="BA2031" s="304">
        <f t="shared" si="670"/>
        <v>0</v>
      </c>
      <c r="BB2031" s="304">
        <f t="shared" si="671"/>
        <v>0</v>
      </c>
      <c r="BC2031" s="304">
        <f t="shared" si="672"/>
        <v>0</v>
      </c>
      <c r="BD2031" s="304">
        <f t="shared" si="673"/>
        <v>0</v>
      </c>
      <c r="BE2031" s="304">
        <f>IFERROR(IF(VLOOKUP($C2031,Listen!$A$2:$F$45,6,0)="Ja",BB2031-MAX(BC2031:BD2031),BB2031-BC2031),0)</f>
        <v>0</v>
      </c>
    </row>
    <row r="2032" spans="1:57" x14ac:dyDescent="0.25">
      <c r="A2032" s="320" t="str">
        <f>IF(AND(D2032&lt;&gt;0,C2032&lt;&gt;0,E2032&lt;&gt;0),IF(B2032&lt;&gt;0,CONCATENATE(B2032,"-AGr",VLOOKUP(C2032,Listen!$A$2:$D$45,4,FALSE),"-",D2032,"-",E2032,),CONCATENATE("AGr",VLOOKUP(C2032,Listen!$A$2:$D$45,4,FALSE),"-",D2032,"-",E2032)),"keine vollständige ID")</f>
        <v>keine vollständige ID</v>
      </c>
      <c r="B2032" s="301"/>
      <c r="C2032" s="287"/>
      <c r="D2032" s="34"/>
      <c r="E2032" s="306"/>
      <c r="F2032" s="116"/>
      <c r="G2032" s="17"/>
      <c r="H2032" s="17"/>
      <c r="I2032" s="17"/>
      <c r="J2032" s="17"/>
      <c r="K2032" s="17"/>
      <c r="L2032" s="17"/>
      <c r="M2032" s="17"/>
      <c r="N2032" s="17"/>
      <c r="O2032" s="116"/>
      <c r="P2032" s="117">
        <f>IF(D2032&gt;A_Stammdaten!$B$12,0,SUM(G2032,H2032,J2032,L2032:M2032)-SUM(I2032,K2032,N2032:O2032))</f>
        <v>0</v>
      </c>
      <c r="Q2032" s="17"/>
      <c r="R2032" s="17"/>
      <c r="S2032" s="17"/>
      <c r="T2032" s="17"/>
      <c r="U2032" s="62">
        <f t="shared" si="653"/>
        <v>0</v>
      </c>
      <c r="V2032" s="34"/>
      <c r="W2032" s="34"/>
      <c r="X2032" s="34"/>
      <c r="Y2032" s="34"/>
      <c r="Z2032" s="34"/>
      <c r="AA2032" s="63" t="str">
        <f t="shared" si="654"/>
        <v>-</v>
      </c>
      <c r="AB2032" s="63" t="str">
        <f t="shared" si="655"/>
        <v>-</v>
      </c>
      <c r="AC2032" s="63">
        <f>IF(ISBLANK($C2032),0,VLOOKUP($C2032,Listen!$A$2:$C$45,2,FALSE))</f>
        <v>0</v>
      </c>
      <c r="AD2032" s="63">
        <f>IF(ISBLANK($C2032),0,VLOOKUP($C2032,Listen!$A$2:$C$45,3,FALSE))</f>
        <v>0</v>
      </c>
      <c r="AE2032" s="49">
        <f t="shared" si="656"/>
        <v>0</v>
      </c>
      <c r="AF2032" s="49">
        <f t="shared" si="656"/>
        <v>0</v>
      </c>
      <c r="AG2032" s="49">
        <f>IFERROR(IF(OR($V2032&lt;&gt;"Ja",VLOOKUP($C2032,Listen!$A$2:$F$45,5,0)="Nein",D2032&lt;IF(C2032="LNG Anbindungsanlagen gemäß separater Festlegung",2022,2023)),$AC2032,$AA2032),0)</f>
        <v>0</v>
      </c>
      <c r="AH2032" s="49">
        <f>IFERROR(IF(OR($V2032&lt;&gt;"Ja",VLOOKUP($C2032,Listen!$A$2:$F$45,5,0)="Nein",D2032&lt;IF(C2032="LNG Anbindungsanlagen gemäß separater Festlegung",2022,2023)),$AC2032,$AA2032),0)</f>
        <v>0</v>
      </c>
      <c r="AI2032" s="49">
        <f>IFERROR(IF(OR($W2032&lt;&gt;"Ja",VLOOKUP($C2032,Listen!$A$2:$F$45,6,0)="Nein"),$AC2032,$AB2032),0)</f>
        <v>0</v>
      </c>
      <c r="AJ2032" s="49">
        <f>IFERROR(IF(OR($W2032&lt;&gt;"Ja",VLOOKUP($C2032,Listen!$A$2:$F$45,6,0)="Nein"),$AC2032,$AB2032),0)</f>
        <v>0</v>
      </c>
      <c r="AK2032" s="49">
        <f>IFERROR(IF(OR($W2032&lt;&gt;"Ja",VLOOKUP($C2032,Listen!$A$2:$F$45,6,0)="Nein"),$AC2032,$AB2032),0)</f>
        <v>0</v>
      </c>
      <c r="AL2032" s="51">
        <f t="shared" si="657"/>
        <v>0</v>
      </c>
      <c r="AM2032" s="296">
        <f>IFERROR(IF(VLOOKUP($C2032,Listen!$A$2:$F$45,6,0)="Ja",MAX(BC2032:BD2032),D_SAV!$BC2032),0)</f>
        <v>0</v>
      </c>
      <c r="AN2032" s="51">
        <f t="shared" si="658"/>
        <v>0</v>
      </c>
      <c r="AP2032" s="304">
        <f t="shared" si="659"/>
        <v>0</v>
      </c>
      <c r="AQ2032" s="304">
        <f t="shared" si="660"/>
        <v>0</v>
      </c>
      <c r="AR2032" s="304">
        <f t="shared" si="661"/>
        <v>0</v>
      </c>
      <c r="AS2032" s="304">
        <f t="shared" si="662"/>
        <v>0</v>
      </c>
      <c r="AT2032" s="304">
        <f t="shared" si="663"/>
        <v>0</v>
      </c>
      <c r="AU2032" s="304">
        <f t="shared" si="664"/>
        <v>0</v>
      </c>
      <c r="AV2032" s="304">
        <f t="shared" si="665"/>
        <v>0</v>
      </c>
      <c r="AW2032" s="304">
        <f t="shared" si="666"/>
        <v>0</v>
      </c>
      <c r="AX2032" s="304">
        <f t="shared" si="667"/>
        <v>0</v>
      </c>
      <c r="AY2032" s="304">
        <f t="shared" si="668"/>
        <v>0</v>
      </c>
      <c r="AZ2032" s="304">
        <f t="shared" si="669"/>
        <v>0</v>
      </c>
      <c r="BA2032" s="304">
        <f t="shared" si="670"/>
        <v>0</v>
      </c>
      <c r="BB2032" s="304">
        <f t="shared" si="671"/>
        <v>0</v>
      </c>
      <c r="BC2032" s="304">
        <f t="shared" si="672"/>
        <v>0</v>
      </c>
      <c r="BD2032" s="304">
        <f t="shared" si="673"/>
        <v>0</v>
      </c>
      <c r="BE2032" s="304">
        <f>IFERROR(IF(VLOOKUP($C2032,Listen!$A$2:$F$45,6,0)="Ja",BB2032-MAX(BC2032:BD2032),BB2032-BC2032),0)</f>
        <v>0</v>
      </c>
    </row>
    <row r="2033" spans="1:57" x14ac:dyDescent="0.25">
      <c r="A2033" s="320" t="str">
        <f>IF(AND(D2033&lt;&gt;0,C2033&lt;&gt;0,E2033&lt;&gt;0),IF(B2033&lt;&gt;0,CONCATENATE(B2033,"-AGr",VLOOKUP(C2033,Listen!$A$2:$D$45,4,FALSE),"-",D2033,"-",E2033,),CONCATENATE("AGr",VLOOKUP(C2033,Listen!$A$2:$D$45,4,FALSE),"-",D2033,"-",E2033)),"keine vollständige ID")</f>
        <v>keine vollständige ID</v>
      </c>
      <c r="B2033" s="301"/>
      <c r="C2033" s="287"/>
      <c r="D2033" s="34"/>
      <c r="E2033" s="306"/>
      <c r="F2033" s="116"/>
      <c r="G2033" s="17"/>
      <c r="H2033" s="17"/>
      <c r="I2033" s="17"/>
      <c r="J2033" s="17"/>
      <c r="K2033" s="17"/>
      <c r="L2033" s="17"/>
      <c r="M2033" s="17"/>
      <c r="N2033" s="17"/>
      <c r="O2033" s="116"/>
      <c r="P2033" s="117">
        <f>IF(D2033&gt;A_Stammdaten!$B$12,0,SUM(G2033,H2033,J2033,L2033:M2033)-SUM(I2033,K2033,N2033:O2033))</f>
        <v>0</v>
      </c>
      <c r="Q2033" s="17"/>
      <c r="R2033" s="17"/>
      <c r="S2033" s="17"/>
      <c r="T2033" s="17"/>
      <c r="U2033" s="62">
        <f t="shared" si="653"/>
        <v>0</v>
      </c>
      <c r="V2033" s="34"/>
      <c r="W2033" s="34"/>
      <c r="X2033" s="34"/>
      <c r="Y2033" s="34"/>
      <c r="Z2033" s="34"/>
      <c r="AA2033" s="63" t="str">
        <f t="shared" si="654"/>
        <v>-</v>
      </c>
      <c r="AB2033" s="63" t="str">
        <f t="shared" si="655"/>
        <v>-</v>
      </c>
      <c r="AC2033" s="63">
        <f>IF(ISBLANK($C2033),0,VLOOKUP($C2033,Listen!$A$2:$C$45,2,FALSE))</f>
        <v>0</v>
      </c>
      <c r="AD2033" s="63">
        <f>IF(ISBLANK($C2033),0,VLOOKUP($C2033,Listen!$A$2:$C$45,3,FALSE))</f>
        <v>0</v>
      </c>
      <c r="AE2033" s="49">
        <f t="shared" si="656"/>
        <v>0</v>
      </c>
      <c r="AF2033" s="49">
        <f t="shared" si="656"/>
        <v>0</v>
      </c>
      <c r="AG2033" s="49">
        <f>IFERROR(IF(OR($V2033&lt;&gt;"Ja",VLOOKUP($C2033,Listen!$A$2:$F$45,5,0)="Nein",D2033&lt;IF(C2033="LNG Anbindungsanlagen gemäß separater Festlegung",2022,2023)),$AC2033,$AA2033),0)</f>
        <v>0</v>
      </c>
      <c r="AH2033" s="49">
        <f>IFERROR(IF(OR($V2033&lt;&gt;"Ja",VLOOKUP($C2033,Listen!$A$2:$F$45,5,0)="Nein",D2033&lt;IF(C2033="LNG Anbindungsanlagen gemäß separater Festlegung",2022,2023)),$AC2033,$AA2033),0)</f>
        <v>0</v>
      </c>
      <c r="AI2033" s="49">
        <f>IFERROR(IF(OR($W2033&lt;&gt;"Ja",VLOOKUP($C2033,Listen!$A$2:$F$45,6,0)="Nein"),$AC2033,$AB2033),0)</f>
        <v>0</v>
      </c>
      <c r="AJ2033" s="49">
        <f>IFERROR(IF(OR($W2033&lt;&gt;"Ja",VLOOKUP($C2033,Listen!$A$2:$F$45,6,0)="Nein"),$AC2033,$AB2033),0)</f>
        <v>0</v>
      </c>
      <c r="AK2033" s="49">
        <f>IFERROR(IF(OR($W2033&lt;&gt;"Ja",VLOOKUP($C2033,Listen!$A$2:$F$45,6,0)="Nein"),$AC2033,$AB2033),0)</f>
        <v>0</v>
      </c>
      <c r="AL2033" s="51">
        <f t="shared" si="657"/>
        <v>0</v>
      </c>
      <c r="AM2033" s="296">
        <f>IFERROR(IF(VLOOKUP($C2033,Listen!$A$2:$F$45,6,0)="Ja",MAX(BC2033:BD2033),D_SAV!$BC2033),0)</f>
        <v>0</v>
      </c>
      <c r="AN2033" s="51">
        <f t="shared" si="658"/>
        <v>0</v>
      </c>
      <c r="AP2033" s="304">
        <f t="shared" si="659"/>
        <v>0</v>
      </c>
      <c r="AQ2033" s="304">
        <f t="shared" si="660"/>
        <v>0</v>
      </c>
      <c r="AR2033" s="304">
        <f t="shared" si="661"/>
        <v>0</v>
      </c>
      <c r="AS2033" s="304">
        <f t="shared" si="662"/>
        <v>0</v>
      </c>
      <c r="AT2033" s="304">
        <f t="shared" si="663"/>
        <v>0</v>
      </c>
      <c r="AU2033" s="304">
        <f t="shared" si="664"/>
        <v>0</v>
      </c>
      <c r="AV2033" s="304">
        <f t="shared" si="665"/>
        <v>0</v>
      </c>
      <c r="AW2033" s="304">
        <f t="shared" si="666"/>
        <v>0</v>
      </c>
      <c r="AX2033" s="304">
        <f t="shared" si="667"/>
        <v>0</v>
      </c>
      <c r="AY2033" s="304">
        <f t="shared" si="668"/>
        <v>0</v>
      </c>
      <c r="AZ2033" s="304">
        <f t="shared" si="669"/>
        <v>0</v>
      </c>
      <c r="BA2033" s="304">
        <f t="shared" si="670"/>
        <v>0</v>
      </c>
      <c r="BB2033" s="304">
        <f t="shared" si="671"/>
        <v>0</v>
      </c>
      <c r="BC2033" s="304">
        <f t="shared" si="672"/>
        <v>0</v>
      </c>
      <c r="BD2033" s="304">
        <f t="shared" si="673"/>
        <v>0</v>
      </c>
      <c r="BE2033" s="304">
        <f>IFERROR(IF(VLOOKUP($C2033,Listen!$A$2:$F$45,6,0)="Ja",BB2033-MAX(BC2033:BD2033),BB2033-BC2033),0)</f>
        <v>0</v>
      </c>
    </row>
    <row r="2034" spans="1:57" x14ac:dyDescent="0.25">
      <c r="A2034" s="320" t="str">
        <f>IF(AND(D2034&lt;&gt;0,C2034&lt;&gt;0,E2034&lt;&gt;0),IF(B2034&lt;&gt;0,CONCATENATE(B2034,"-AGr",VLOOKUP(C2034,Listen!$A$2:$D$45,4,FALSE),"-",D2034,"-",E2034,),CONCATENATE("AGr",VLOOKUP(C2034,Listen!$A$2:$D$45,4,FALSE),"-",D2034,"-",E2034)),"keine vollständige ID")</f>
        <v>keine vollständige ID</v>
      </c>
      <c r="B2034" s="301"/>
      <c r="C2034" s="287"/>
      <c r="D2034" s="34"/>
      <c r="E2034" s="306"/>
      <c r="F2034" s="116"/>
      <c r="G2034" s="17"/>
      <c r="H2034" s="17"/>
      <c r="I2034" s="17"/>
      <c r="J2034" s="17"/>
      <c r="K2034" s="17"/>
      <c r="L2034" s="17"/>
      <c r="M2034" s="17"/>
      <c r="N2034" s="17"/>
      <c r="O2034" s="116"/>
      <c r="P2034" s="117">
        <f>IF(D2034&gt;A_Stammdaten!$B$12,0,SUM(G2034,H2034,J2034,L2034:M2034)-SUM(I2034,K2034,N2034:O2034))</f>
        <v>0</v>
      </c>
      <c r="Q2034" s="17"/>
      <c r="R2034" s="17"/>
      <c r="S2034" s="17"/>
      <c r="T2034" s="17"/>
      <c r="U2034" s="62">
        <f t="shared" si="653"/>
        <v>0</v>
      </c>
      <c r="V2034" s="34"/>
      <c r="W2034" s="34"/>
      <c r="X2034" s="34"/>
      <c r="Y2034" s="34"/>
      <c r="Z2034" s="34"/>
      <c r="AA2034" s="63" t="str">
        <f t="shared" si="654"/>
        <v>-</v>
      </c>
      <c r="AB2034" s="63" t="str">
        <f t="shared" si="655"/>
        <v>-</v>
      </c>
      <c r="AC2034" s="63">
        <f>IF(ISBLANK($C2034),0,VLOOKUP($C2034,Listen!$A$2:$C$45,2,FALSE))</f>
        <v>0</v>
      </c>
      <c r="AD2034" s="63">
        <f>IF(ISBLANK($C2034),0,VLOOKUP($C2034,Listen!$A$2:$C$45,3,FALSE))</f>
        <v>0</v>
      </c>
      <c r="AE2034" s="49">
        <f t="shared" si="656"/>
        <v>0</v>
      </c>
      <c r="AF2034" s="49">
        <f t="shared" si="656"/>
        <v>0</v>
      </c>
      <c r="AG2034" s="49">
        <f>IFERROR(IF(OR($V2034&lt;&gt;"Ja",VLOOKUP($C2034,Listen!$A$2:$F$45,5,0)="Nein",D2034&lt;IF(C2034="LNG Anbindungsanlagen gemäß separater Festlegung",2022,2023)),$AC2034,$AA2034),0)</f>
        <v>0</v>
      </c>
      <c r="AH2034" s="49">
        <f>IFERROR(IF(OR($V2034&lt;&gt;"Ja",VLOOKUP($C2034,Listen!$A$2:$F$45,5,0)="Nein",D2034&lt;IF(C2034="LNG Anbindungsanlagen gemäß separater Festlegung",2022,2023)),$AC2034,$AA2034),0)</f>
        <v>0</v>
      </c>
      <c r="AI2034" s="49">
        <f>IFERROR(IF(OR($W2034&lt;&gt;"Ja",VLOOKUP($C2034,Listen!$A$2:$F$45,6,0)="Nein"),$AC2034,$AB2034),0)</f>
        <v>0</v>
      </c>
      <c r="AJ2034" s="49">
        <f>IFERROR(IF(OR($W2034&lt;&gt;"Ja",VLOOKUP($C2034,Listen!$A$2:$F$45,6,0)="Nein"),$AC2034,$AB2034),0)</f>
        <v>0</v>
      </c>
      <c r="AK2034" s="49">
        <f>IFERROR(IF(OR($W2034&lt;&gt;"Ja",VLOOKUP($C2034,Listen!$A$2:$F$45,6,0)="Nein"),$AC2034,$AB2034),0)</f>
        <v>0</v>
      </c>
      <c r="AL2034" s="51">
        <f t="shared" si="657"/>
        <v>0</v>
      </c>
      <c r="AM2034" s="296">
        <f>IFERROR(IF(VLOOKUP($C2034,Listen!$A$2:$F$45,6,0)="Ja",MAX(BC2034:BD2034),D_SAV!$BC2034),0)</f>
        <v>0</v>
      </c>
      <c r="AN2034" s="51">
        <f t="shared" si="658"/>
        <v>0</v>
      </c>
      <c r="AP2034" s="304">
        <f t="shared" si="659"/>
        <v>0</v>
      </c>
      <c r="AQ2034" s="304">
        <f t="shared" si="660"/>
        <v>0</v>
      </c>
      <c r="AR2034" s="304">
        <f t="shared" si="661"/>
        <v>0</v>
      </c>
      <c r="AS2034" s="304">
        <f t="shared" si="662"/>
        <v>0</v>
      </c>
      <c r="AT2034" s="304">
        <f t="shared" si="663"/>
        <v>0</v>
      </c>
      <c r="AU2034" s="304">
        <f t="shared" si="664"/>
        <v>0</v>
      </c>
      <c r="AV2034" s="304">
        <f t="shared" si="665"/>
        <v>0</v>
      </c>
      <c r="AW2034" s="304">
        <f t="shared" si="666"/>
        <v>0</v>
      </c>
      <c r="AX2034" s="304">
        <f t="shared" si="667"/>
        <v>0</v>
      </c>
      <c r="AY2034" s="304">
        <f t="shared" si="668"/>
        <v>0</v>
      </c>
      <c r="AZ2034" s="304">
        <f t="shared" si="669"/>
        <v>0</v>
      </c>
      <c r="BA2034" s="304">
        <f t="shared" si="670"/>
        <v>0</v>
      </c>
      <c r="BB2034" s="304">
        <f t="shared" si="671"/>
        <v>0</v>
      </c>
      <c r="BC2034" s="304">
        <f t="shared" si="672"/>
        <v>0</v>
      </c>
      <c r="BD2034" s="304">
        <f t="shared" si="673"/>
        <v>0</v>
      </c>
      <c r="BE2034" s="304">
        <f>IFERROR(IF(VLOOKUP($C2034,Listen!$A$2:$F$45,6,0)="Ja",BB2034-MAX(BC2034:BD2034),BB2034-BC2034),0)</f>
        <v>0</v>
      </c>
    </row>
    <row r="2035" spans="1:57" x14ac:dyDescent="0.25">
      <c r="A2035" s="320" t="str">
        <f>IF(AND(D2035&lt;&gt;0,C2035&lt;&gt;0,E2035&lt;&gt;0),IF(B2035&lt;&gt;0,CONCATENATE(B2035,"-AGr",VLOOKUP(C2035,Listen!$A$2:$D$45,4,FALSE),"-",D2035,"-",E2035,),CONCATENATE("AGr",VLOOKUP(C2035,Listen!$A$2:$D$45,4,FALSE),"-",D2035,"-",E2035)),"keine vollständige ID")</f>
        <v>keine vollständige ID</v>
      </c>
      <c r="B2035" s="301"/>
      <c r="C2035" s="287"/>
      <c r="D2035" s="34"/>
      <c r="E2035" s="306"/>
      <c r="F2035" s="116"/>
      <c r="G2035" s="17"/>
      <c r="H2035" s="17"/>
      <c r="I2035" s="17"/>
      <c r="J2035" s="17"/>
      <c r="K2035" s="17"/>
      <c r="L2035" s="17"/>
      <c r="M2035" s="17"/>
      <c r="N2035" s="17"/>
      <c r="O2035" s="116"/>
      <c r="P2035" s="117">
        <f>IF(D2035&gt;A_Stammdaten!$B$12,0,SUM(G2035,H2035,J2035,L2035:M2035)-SUM(I2035,K2035,N2035:O2035))</f>
        <v>0</v>
      </c>
      <c r="Q2035" s="17"/>
      <c r="R2035" s="17"/>
      <c r="S2035" s="17"/>
      <c r="T2035" s="17"/>
      <c r="U2035" s="62">
        <f t="shared" si="653"/>
        <v>0</v>
      </c>
      <c r="V2035" s="34"/>
      <c r="W2035" s="34"/>
      <c r="X2035" s="34"/>
      <c r="Y2035" s="34"/>
      <c r="Z2035" s="34"/>
      <c r="AA2035" s="63" t="str">
        <f t="shared" si="654"/>
        <v>-</v>
      </c>
      <c r="AB2035" s="63" t="str">
        <f t="shared" si="655"/>
        <v>-</v>
      </c>
      <c r="AC2035" s="63">
        <f>IF(ISBLANK($C2035),0,VLOOKUP($C2035,Listen!$A$2:$C$45,2,FALSE))</f>
        <v>0</v>
      </c>
      <c r="AD2035" s="63">
        <f>IF(ISBLANK($C2035),0,VLOOKUP($C2035,Listen!$A$2:$C$45,3,FALSE))</f>
        <v>0</v>
      </c>
      <c r="AE2035" s="49">
        <f t="shared" si="656"/>
        <v>0</v>
      </c>
      <c r="AF2035" s="49">
        <f t="shared" si="656"/>
        <v>0</v>
      </c>
      <c r="AG2035" s="49">
        <f>IFERROR(IF(OR($V2035&lt;&gt;"Ja",VLOOKUP($C2035,Listen!$A$2:$F$45,5,0)="Nein",D2035&lt;IF(C2035="LNG Anbindungsanlagen gemäß separater Festlegung",2022,2023)),$AC2035,$AA2035),0)</f>
        <v>0</v>
      </c>
      <c r="AH2035" s="49">
        <f>IFERROR(IF(OR($V2035&lt;&gt;"Ja",VLOOKUP($C2035,Listen!$A$2:$F$45,5,0)="Nein",D2035&lt;IF(C2035="LNG Anbindungsanlagen gemäß separater Festlegung",2022,2023)),$AC2035,$AA2035),0)</f>
        <v>0</v>
      </c>
      <c r="AI2035" s="49">
        <f>IFERROR(IF(OR($W2035&lt;&gt;"Ja",VLOOKUP($C2035,Listen!$A$2:$F$45,6,0)="Nein"),$AC2035,$AB2035),0)</f>
        <v>0</v>
      </c>
      <c r="AJ2035" s="49">
        <f>IFERROR(IF(OR($W2035&lt;&gt;"Ja",VLOOKUP($C2035,Listen!$A$2:$F$45,6,0)="Nein"),$AC2035,$AB2035),0)</f>
        <v>0</v>
      </c>
      <c r="AK2035" s="49">
        <f>IFERROR(IF(OR($W2035&lt;&gt;"Ja",VLOOKUP($C2035,Listen!$A$2:$F$45,6,0)="Nein"),$AC2035,$AB2035),0)</f>
        <v>0</v>
      </c>
      <c r="AL2035" s="51">
        <f t="shared" si="657"/>
        <v>0</v>
      </c>
      <c r="AM2035" s="296">
        <f>IFERROR(IF(VLOOKUP($C2035,Listen!$A$2:$F$45,6,0)="Ja",MAX(BC2035:BD2035),D_SAV!$BC2035),0)</f>
        <v>0</v>
      </c>
      <c r="AN2035" s="51">
        <f t="shared" si="658"/>
        <v>0</v>
      </c>
      <c r="AP2035" s="304">
        <f t="shared" si="659"/>
        <v>0</v>
      </c>
      <c r="AQ2035" s="304">
        <f t="shared" si="660"/>
        <v>0</v>
      </c>
      <c r="AR2035" s="304">
        <f t="shared" si="661"/>
        <v>0</v>
      </c>
      <c r="AS2035" s="304">
        <f t="shared" si="662"/>
        <v>0</v>
      </c>
      <c r="AT2035" s="304">
        <f t="shared" si="663"/>
        <v>0</v>
      </c>
      <c r="AU2035" s="304">
        <f t="shared" si="664"/>
        <v>0</v>
      </c>
      <c r="AV2035" s="304">
        <f t="shared" si="665"/>
        <v>0</v>
      </c>
      <c r="AW2035" s="304">
        <f t="shared" si="666"/>
        <v>0</v>
      </c>
      <c r="AX2035" s="304">
        <f t="shared" si="667"/>
        <v>0</v>
      </c>
      <c r="AY2035" s="304">
        <f t="shared" si="668"/>
        <v>0</v>
      </c>
      <c r="AZ2035" s="304">
        <f t="shared" si="669"/>
        <v>0</v>
      </c>
      <c r="BA2035" s="304">
        <f t="shared" si="670"/>
        <v>0</v>
      </c>
      <c r="BB2035" s="304">
        <f t="shared" si="671"/>
        <v>0</v>
      </c>
      <c r="BC2035" s="304">
        <f t="shared" si="672"/>
        <v>0</v>
      </c>
      <c r="BD2035" s="304">
        <f t="shared" si="673"/>
        <v>0</v>
      </c>
      <c r="BE2035" s="304">
        <f>IFERROR(IF(VLOOKUP($C2035,Listen!$A$2:$F$45,6,0)="Ja",BB2035-MAX(BC2035:BD2035),BB2035-BC2035),0)</f>
        <v>0</v>
      </c>
    </row>
    <row r="2036" spans="1:57" x14ac:dyDescent="0.25">
      <c r="A2036" s="320" t="str">
        <f>IF(AND(D2036&lt;&gt;0,C2036&lt;&gt;0,E2036&lt;&gt;0),IF(B2036&lt;&gt;0,CONCATENATE(B2036,"-AGr",VLOOKUP(C2036,Listen!$A$2:$D$45,4,FALSE),"-",D2036,"-",E2036,),CONCATENATE("AGr",VLOOKUP(C2036,Listen!$A$2:$D$45,4,FALSE),"-",D2036,"-",E2036)),"keine vollständige ID")</f>
        <v>keine vollständige ID</v>
      </c>
      <c r="B2036" s="301"/>
      <c r="C2036" s="287"/>
      <c r="D2036" s="34"/>
      <c r="E2036" s="306"/>
      <c r="F2036" s="116"/>
      <c r="G2036" s="17"/>
      <c r="H2036" s="17"/>
      <c r="I2036" s="17"/>
      <c r="J2036" s="17"/>
      <c r="K2036" s="17"/>
      <c r="L2036" s="17"/>
      <c r="M2036" s="17"/>
      <c r="N2036" s="17"/>
      <c r="O2036" s="116"/>
      <c r="P2036" s="117">
        <f>IF(D2036&gt;A_Stammdaten!$B$12,0,SUM(G2036,H2036,J2036,L2036:M2036)-SUM(I2036,K2036,N2036:O2036))</f>
        <v>0</v>
      </c>
      <c r="Q2036" s="17"/>
      <c r="R2036" s="17"/>
      <c r="S2036" s="17"/>
      <c r="T2036" s="17"/>
      <c r="U2036" s="62">
        <f t="shared" si="653"/>
        <v>0</v>
      </c>
      <c r="V2036" s="34"/>
      <c r="W2036" s="34"/>
      <c r="X2036" s="34"/>
      <c r="Y2036" s="34"/>
      <c r="Z2036" s="34"/>
      <c r="AA2036" s="63" t="str">
        <f t="shared" si="654"/>
        <v>-</v>
      </c>
      <c r="AB2036" s="63" t="str">
        <f t="shared" si="655"/>
        <v>-</v>
      </c>
      <c r="AC2036" s="63">
        <f>IF(ISBLANK($C2036),0,VLOOKUP($C2036,Listen!$A$2:$C$45,2,FALSE))</f>
        <v>0</v>
      </c>
      <c r="AD2036" s="63">
        <f>IF(ISBLANK($C2036),0,VLOOKUP($C2036,Listen!$A$2:$C$45,3,FALSE))</f>
        <v>0</v>
      </c>
      <c r="AE2036" s="49">
        <f t="shared" si="656"/>
        <v>0</v>
      </c>
      <c r="AF2036" s="49">
        <f t="shared" si="656"/>
        <v>0</v>
      </c>
      <c r="AG2036" s="49">
        <f>IFERROR(IF(OR($V2036&lt;&gt;"Ja",VLOOKUP($C2036,Listen!$A$2:$F$45,5,0)="Nein",D2036&lt;IF(C2036="LNG Anbindungsanlagen gemäß separater Festlegung",2022,2023)),$AC2036,$AA2036),0)</f>
        <v>0</v>
      </c>
      <c r="AH2036" s="49">
        <f>IFERROR(IF(OR($V2036&lt;&gt;"Ja",VLOOKUP($C2036,Listen!$A$2:$F$45,5,0)="Nein",D2036&lt;IF(C2036="LNG Anbindungsanlagen gemäß separater Festlegung",2022,2023)),$AC2036,$AA2036),0)</f>
        <v>0</v>
      </c>
      <c r="AI2036" s="49">
        <f>IFERROR(IF(OR($W2036&lt;&gt;"Ja",VLOOKUP($C2036,Listen!$A$2:$F$45,6,0)="Nein"),$AC2036,$AB2036),0)</f>
        <v>0</v>
      </c>
      <c r="AJ2036" s="49">
        <f>IFERROR(IF(OR($W2036&lt;&gt;"Ja",VLOOKUP($C2036,Listen!$A$2:$F$45,6,0)="Nein"),$AC2036,$AB2036),0)</f>
        <v>0</v>
      </c>
      <c r="AK2036" s="49">
        <f>IFERROR(IF(OR($W2036&lt;&gt;"Ja",VLOOKUP($C2036,Listen!$A$2:$F$45,6,0)="Nein"),$AC2036,$AB2036),0)</f>
        <v>0</v>
      </c>
      <c r="AL2036" s="51">
        <f t="shared" si="657"/>
        <v>0</v>
      </c>
      <c r="AM2036" s="296">
        <f>IFERROR(IF(VLOOKUP($C2036,Listen!$A$2:$F$45,6,0)="Ja",MAX(BC2036:BD2036),D_SAV!$BC2036),0)</f>
        <v>0</v>
      </c>
      <c r="AN2036" s="51">
        <f t="shared" si="658"/>
        <v>0</v>
      </c>
      <c r="AP2036" s="304">
        <f t="shared" si="659"/>
        <v>0</v>
      </c>
      <c r="AQ2036" s="304">
        <f t="shared" si="660"/>
        <v>0</v>
      </c>
      <c r="AR2036" s="304">
        <f t="shared" si="661"/>
        <v>0</v>
      </c>
      <c r="AS2036" s="304">
        <f t="shared" si="662"/>
        <v>0</v>
      </c>
      <c r="AT2036" s="304">
        <f t="shared" si="663"/>
        <v>0</v>
      </c>
      <c r="AU2036" s="304">
        <f t="shared" si="664"/>
        <v>0</v>
      </c>
      <c r="AV2036" s="304">
        <f t="shared" si="665"/>
        <v>0</v>
      </c>
      <c r="AW2036" s="304">
        <f t="shared" si="666"/>
        <v>0</v>
      </c>
      <c r="AX2036" s="304">
        <f t="shared" si="667"/>
        <v>0</v>
      </c>
      <c r="AY2036" s="304">
        <f t="shared" si="668"/>
        <v>0</v>
      </c>
      <c r="AZ2036" s="304">
        <f t="shared" si="669"/>
        <v>0</v>
      </c>
      <c r="BA2036" s="304">
        <f t="shared" si="670"/>
        <v>0</v>
      </c>
      <c r="BB2036" s="304">
        <f t="shared" si="671"/>
        <v>0</v>
      </c>
      <c r="BC2036" s="304">
        <f t="shared" si="672"/>
        <v>0</v>
      </c>
      <c r="BD2036" s="304">
        <f t="shared" si="673"/>
        <v>0</v>
      </c>
      <c r="BE2036" s="304">
        <f>IFERROR(IF(VLOOKUP($C2036,Listen!$A$2:$F$45,6,0)="Ja",BB2036-MAX(BC2036:BD2036),BB2036-BC2036),0)</f>
        <v>0</v>
      </c>
    </row>
    <row r="2037" spans="1:57" x14ac:dyDescent="0.25">
      <c r="A2037" s="320" t="str">
        <f>IF(AND(D2037&lt;&gt;0,C2037&lt;&gt;0,E2037&lt;&gt;0),IF(B2037&lt;&gt;0,CONCATENATE(B2037,"-AGr",VLOOKUP(C2037,Listen!$A$2:$D$45,4,FALSE),"-",D2037,"-",E2037,),CONCATENATE("AGr",VLOOKUP(C2037,Listen!$A$2:$D$45,4,FALSE),"-",D2037,"-",E2037)),"keine vollständige ID")</f>
        <v>keine vollständige ID</v>
      </c>
      <c r="B2037" s="301"/>
      <c r="C2037" s="287"/>
      <c r="D2037" s="34"/>
      <c r="E2037" s="306"/>
      <c r="F2037" s="116"/>
      <c r="G2037" s="17"/>
      <c r="H2037" s="17"/>
      <c r="I2037" s="17"/>
      <c r="J2037" s="17"/>
      <c r="K2037" s="17"/>
      <c r="L2037" s="17"/>
      <c r="M2037" s="17"/>
      <c r="N2037" s="17"/>
      <c r="O2037" s="116"/>
      <c r="P2037" s="117">
        <f>IF(D2037&gt;A_Stammdaten!$B$12,0,SUM(G2037,H2037,J2037,L2037:M2037)-SUM(I2037,K2037,N2037:O2037))</f>
        <v>0</v>
      </c>
      <c r="Q2037" s="17"/>
      <c r="R2037" s="17"/>
      <c r="S2037" s="17"/>
      <c r="T2037" s="17"/>
      <c r="U2037" s="62">
        <f t="shared" si="653"/>
        <v>0</v>
      </c>
      <c r="V2037" s="34"/>
      <c r="W2037" s="34"/>
      <c r="X2037" s="34"/>
      <c r="Y2037" s="34"/>
      <c r="Z2037" s="34"/>
      <c r="AA2037" s="63" t="str">
        <f t="shared" si="654"/>
        <v>-</v>
      </c>
      <c r="AB2037" s="63" t="str">
        <f t="shared" si="655"/>
        <v>-</v>
      </c>
      <c r="AC2037" s="63">
        <f>IF(ISBLANK($C2037),0,VLOOKUP($C2037,Listen!$A$2:$C$45,2,FALSE))</f>
        <v>0</v>
      </c>
      <c r="AD2037" s="63">
        <f>IF(ISBLANK($C2037),0,VLOOKUP($C2037,Listen!$A$2:$C$45,3,FALSE))</f>
        <v>0</v>
      </c>
      <c r="AE2037" s="49">
        <f t="shared" si="656"/>
        <v>0</v>
      </c>
      <c r="AF2037" s="49">
        <f t="shared" si="656"/>
        <v>0</v>
      </c>
      <c r="AG2037" s="49">
        <f>IFERROR(IF(OR($V2037&lt;&gt;"Ja",VLOOKUP($C2037,Listen!$A$2:$F$45,5,0)="Nein",D2037&lt;IF(C2037="LNG Anbindungsanlagen gemäß separater Festlegung",2022,2023)),$AC2037,$AA2037),0)</f>
        <v>0</v>
      </c>
      <c r="AH2037" s="49">
        <f>IFERROR(IF(OR($V2037&lt;&gt;"Ja",VLOOKUP($C2037,Listen!$A$2:$F$45,5,0)="Nein",D2037&lt;IF(C2037="LNG Anbindungsanlagen gemäß separater Festlegung",2022,2023)),$AC2037,$AA2037),0)</f>
        <v>0</v>
      </c>
      <c r="AI2037" s="49">
        <f>IFERROR(IF(OR($W2037&lt;&gt;"Ja",VLOOKUP($C2037,Listen!$A$2:$F$45,6,0)="Nein"),$AC2037,$AB2037),0)</f>
        <v>0</v>
      </c>
      <c r="AJ2037" s="49">
        <f>IFERROR(IF(OR($W2037&lt;&gt;"Ja",VLOOKUP($C2037,Listen!$A$2:$F$45,6,0)="Nein"),$AC2037,$AB2037),0)</f>
        <v>0</v>
      </c>
      <c r="AK2037" s="49">
        <f>IFERROR(IF(OR($W2037&lt;&gt;"Ja",VLOOKUP($C2037,Listen!$A$2:$F$45,6,0)="Nein"),$AC2037,$AB2037),0)</f>
        <v>0</v>
      </c>
      <c r="AL2037" s="51">
        <f t="shared" si="657"/>
        <v>0</v>
      </c>
      <c r="AM2037" s="296">
        <f>IFERROR(IF(VLOOKUP($C2037,Listen!$A$2:$F$45,6,0)="Ja",MAX(BC2037:BD2037),D_SAV!$BC2037),0)</f>
        <v>0</v>
      </c>
      <c r="AN2037" s="51">
        <f t="shared" si="658"/>
        <v>0</v>
      </c>
      <c r="AP2037" s="304">
        <f t="shared" si="659"/>
        <v>0</v>
      </c>
      <c r="AQ2037" s="304">
        <f t="shared" si="660"/>
        <v>0</v>
      </c>
      <c r="AR2037" s="304">
        <f t="shared" si="661"/>
        <v>0</v>
      </c>
      <c r="AS2037" s="304">
        <f t="shared" si="662"/>
        <v>0</v>
      </c>
      <c r="AT2037" s="304">
        <f t="shared" si="663"/>
        <v>0</v>
      </c>
      <c r="AU2037" s="304">
        <f t="shared" si="664"/>
        <v>0</v>
      </c>
      <c r="AV2037" s="304">
        <f t="shared" si="665"/>
        <v>0</v>
      </c>
      <c r="AW2037" s="304">
        <f t="shared" si="666"/>
        <v>0</v>
      </c>
      <c r="AX2037" s="304">
        <f t="shared" si="667"/>
        <v>0</v>
      </c>
      <c r="AY2037" s="304">
        <f t="shared" si="668"/>
        <v>0</v>
      </c>
      <c r="AZ2037" s="304">
        <f t="shared" si="669"/>
        <v>0</v>
      </c>
      <c r="BA2037" s="304">
        <f t="shared" si="670"/>
        <v>0</v>
      </c>
      <c r="BB2037" s="304">
        <f t="shared" si="671"/>
        <v>0</v>
      </c>
      <c r="BC2037" s="304">
        <f t="shared" si="672"/>
        <v>0</v>
      </c>
      <c r="BD2037" s="304">
        <f t="shared" si="673"/>
        <v>0</v>
      </c>
      <c r="BE2037" s="304">
        <f>IFERROR(IF(VLOOKUP($C2037,Listen!$A$2:$F$45,6,0)="Ja",BB2037-MAX(BC2037:BD2037),BB2037-BC2037),0)</f>
        <v>0</v>
      </c>
    </row>
    <row r="2038" spans="1:57" x14ac:dyDescent="0.25">
      <c r="A2038" s="320" t="str">
        <f>IF(AND(D2038&lt;&gt;0,C2038&lt;&gt;0,E2038&lt;&gt;0),IF(B2038&lt;&gt;0,CONCATENATE(B2038,"-AGr",VLOOKUP(C2038,Listen!$A$2:$D$45,4,FALSE),"-",D2038,"-",E2038,),CONCATENATE("AGr",VLOOKUP(C2038,Listen!$A$2:$D$45,4,FALSE),"-",D2038,"-",E2038)),"keine vollständige ID")</f>
        <v>keine vollständige ID</v>
      </c>
      <c r="B2038" s="301"/>
      <c r="C2038" s="287"/>
      <c r="D2038" s="34"/>
      <c r="E2038" s="306"/>
      <c r="F2038" s="116"/>
      <c r="G2038" s="17"/>
      <c r="H2038" s="17"/>
      <c r="I2038" s="17"/>
      <c r="J2038" s="17"/>
      <c r="K2038" s="17"/>
      <c r="L2038" s="17"/>
      <c r="M2038" s="17"/>
      <c r="N2038" s="17"/>
      <c r="O2038" s="116"/>
      <c r="P2038" s="117">
        <f>IF(D2038&gt;A_Stammdaten!$B$12,0,SUM(G2038,H2038,J2038,L2038:M2038)-SUM(I2038,K2038,N2038:O2038))</f>
        <v>0</v>
      </c>
      <c r="Q2038" s="17"/>
      <c r="R2038" s="17"/>
      <c r="S2038" s="17"/>
      <c r="T2038" s="17"/>
      <c r="U2038" s="62">
        <f t="shared" si="653"/>
        <v>0</v>
      </c>
      <c r="V2038" s="34"/>
      <c r="W2038" s="34"/>
      <c r="X2038" s="34"/>
      <c r="Y2038" s="34"/>
      <c r="Z2038" s="34"/>
      <c r="AA2038" s="63" t="str">
        <f t="shared" si="654"/>
        <v>-</v>
      </c>
      <c r="AB2038" s="63" t="str">
        <f t="shared" si="655"/>
        <v>-</v>
      </c>
      <c r="AC2038" s="63">
        <f>IF(ISBLANK($C2038),0,VLOOKUP($C2038,Listen!$A$2:$C$45,2,FALSE))</f>
        <v>0</v>
      </c>
      <c r="AD2038" s="63">
        <f>IF(ISBLANK($C2038),0,VLOOKUP($C2038,Listen!$A$2:$C$45,3,FALSE))</f>
        <v>0</v>
      </c>
      <c r="AE2038" s="49">
        <f t="shared" si="656"/>
        <v>0</v>
      </c>
      <c r="AF2038" s="49">
        <f t="shared" si="656"/>
        <v>0</v>
      </c>
      <c r="AG2038" s="49">
        <f>IFERROR(IF(OR($V2038&lt;&gt;"Ja",VLOOKUP($C2038,Listen!$A$2:$F$45,5,0)="Nein",D2038&lt;IF(C2038="LNG Anbindungsanlagen gemäß separater Festlegung",2022,2023)),$AC2038,$AA2038),0)</f>
        <v>0</v>
      </c>
      <c r="AH2038" s="49">
        <f>IFERROR(IF(OR($V2038&lt;&gt;"Ja",VLOOKUP($C2038,Listen!$A$2:$F$45,5,0)="Nein",D2038&lt;IF(C2038="LNG Anbindungsanlagen gemäß separater Festlegung",2022,2023)),$AC2038,$AA2038),0)</f>
        <v>0</v>
      </c>
      <c r="AI2038" s="49">
        <f>IFERROR(IF(OR($W2038&lt;&gt;"Ja",VLOOKUP($C2038,Listen!$A$2:$F$45,6,0)="Nein"),$AC2038,$AB2038),0)</f>
        <v>0</v>
      </c>
      <c r="AJ2038" s="49">
        <f>IFERROR(IF(OR($W2038&lt;&gt;"Ja",VLOOKUP($C2038,Listen!$A$2:$F$45,6,0)="Nein"),$AC2038,$AB2038),0)</f>
        <v>0</v>
      </c>
      <c r="AK2038" s="49">
        <f>IFERROR(IF(OR($W2038&lt;&gt;"Ja",VLOOKUP($C2038,Listen!$A$2:$F$45,6,0)="Nein"),$AC2038,$AB2038),0)</f>
        <v>0</v>
      </c>
      <c r="AL2038" s="51">
        <f t="shared" si="657"/>
        <v>0</v>
      </c>
      <c r="AM2038" s="296">
        <f>IFERROR(IF(VLOOKUP($C2038,Listen!$A$2:$F$45,6,0)="Ja",MAX(BC2038:BD2038),D_SAV!$BC2038),0)</f>
        <v>0</v>
      </c>
      <c r="AN2038" s="51">
        <f t="shared" si="658"/>
        <v>0</v>
      </c>
      <c r="AP2038" s="304">
        <f t="shared" si="659"/>
        <v>0</v>
      </c>
      <c r="AQ2038" s="304">
        <f t="shared" si="660"/>
        <v>0</v>
      </c>
      <c r="AR2038" s="304">
        <f t="shared" si="661"/>
        <v>0</v>
      </c>
      <c r="AS2038" s="304">
        <f t="shared" si="662"/>
        <v>0</v>
      </c>
      <c r="AT2038" s="304">
        <f t="shared" si="663"/>
        <v>0</v>
      </c>
      <c r="AU2038" s="304">
        <f t="shared" si="664"/>
        <v>0</v>
      </c>
      <c r="AV2038" s="304">
        <f t="shared" si="665"/>
        <v>0</v>
      </c>
      <c r="AW2038" s="304">
        <f t="shared" si="666"/>
        <v>0</v>
      </c>
      <c r="AX2038" s="304">
        <f t="shared" si="667"/>
        <v>0</v>
      </c>
      <c r="AY2038" s="304">
        <f t="shared" si="668"/>
        <v>0</v>
      </c>
      <c r="AZ2038" s="304">
        <f t="shared" si="669"/>
        <v>0</v>
      </c>
      <c r="BA2038" s="304">
        <f t="shared" si="670"/>
        <v>0</v>
      </c>
      <c r="BB2038" s="304">
        <f t="shared" si="671"/>
        <v>0</v>
      </c>
      <c r="BC2038" s="304">
        <f t="shared" si="672"/>
        <v>0</v>
      </c>
      <c r="BD2038" s="304">
        <f t="shared" si="673"/>
        <v>0</v>
      </c>
      <c r="BE2038" s="304">
        <f>IFERROR(IF(VLOOKUP($C2038,Listen!$A$2:$F$45,6,0)="Ja",BB2038-MAX(BC2038:BD2038),BB2038-BC2038),0)</f>
        <v>0</v>
      </c>
    </row>
    <row r="2039" spans="1:57" x14ac:dyDescent="0.25">
      <c r="A2039" s="320" t="str">
        <f>IF(AND(D2039&lt;&gt;0,C2039&lt;&gt;0,E2039&lt;&gt;0),IF(B2039&lt;&gt;0,CONCATENATE(B2039,"-AGr",VLOOKUP(C2039,Listen!$A$2:$D$45,4,FALSE),"-",D2039,"-",E2039,),CONCATENATE("AGr",VLOOKUP(C2039,Listen!$A$2:$D$45,4,FALSE),"-",D2039,"-",E2039)),"keine vollständige ID")</f>
        <v>keine vollständige ID</v>
      </c>
      <c r="B2039" s="301"/>
      <c r="C2039" s="287"/>
      <c r="D2039" s="34"/>
      <c r="E2039" s="306"/>
      <c r="F2039" s="116"/>
      <c r="G2039" s="17"/>
      <c r="H2039" s="17"/>
      <c r="I2039" s="17"/>
      <c r="J2039" s="17"/>
      <c r="K2039" s="17"/>
      <c r="L2039" s="17"/>
      <c r="M2039" s="17"/>
      <c r="N2039" s="17"/>
      <c r="O2039" s="116"/>
      <c r="P2039" s="117">
        <f>IF(D2039&gt;A_Stammdaten!$B$12,0,SUM(G2039,H2039,J2039,L2039:M2039)-SUM(I2039,K2039,N2039:O2039))</f>
        <v>0</v>
      </c>
      <c r="Q2039" s="17"/>
      <c r="R2039" s="17"/>
      <c r="S2039" s="17"/>
      <c r="T2039" s="17"/>
      <c r="U2039" s="62">
        <f t="shared" si="653"/>
        <v>0</v>
      </c>
      <c r="V2039" s="34"/>
      <c r="W2039" s="34"/>
      <c r="X2039" s="34"/>
      <c r="Y2039" s="34"/>
      <c r="Z2039" s="34"/>
      <c r="AA2039" s="63" t="str">
        <f t="shared" si="654"/>
        <v>-</v>
      </c>
      <c r="AB2039" s="63" t="str">
        <f t="shared" si="655"/>
        <v>-</v>
      </c>
      <c r="AC2039" s="63">
        <f>IF(ISBLANK($C2039),0,VLOOKUP($C2039,Listen!$A$2:$C$45,2,FALSE))</f>
        <v>0</v>
      </c>
      <c r="AD2039" s="63">
        <f>IF(ISBLANK($C2039),0,VLOOKUP($C2039,Listen!$A$2:$C$45,3,FALSE))</f>
        <v>0</v>
      </c>
      <c r="AE2039" s="49">
        <f t="shared" si="656"/>
        <v>0</v>
      </c>
      <c r="AF2039" s="49">
        <f t="shared" si="656"/>
        <v>0</v>
      </c>
      <c r="AG2039" s="49">
        <f>IFERROR(IF(OR($V2039&lt;&gt;"Ja",VLOOKUP($C2039,Listen!$A$2:$F$45,5,0)="Nein",D2039&lt;IF(C2039="LNG Anbindungsanlagen gemäß separater Festlegung",2022,2023)),$AC2039,$AA2039),0)</f>
        <v>0</v>
      </c>
      <c r="AH2039" s="49">
        <f>IFERROR(IF(OR($V2039&lt;&gt;"Ja",VLOOKUP($C2039,Listen!$A$2:$F$45,5,0)="Nein",D2039&lt;IF(C2039="LNG Anbindungsanlagen gemäß separater Festlegung",2022,2023)),$AC2039,$AA2039),0)</f>
        <v>0</v>
      </c>
      <c r="AI2039" s="49">
        <f>IFERROR(IF(OR($W2039&lt;&gt;"Ja",VLOOKUP($C2039,Listen!$A$2:$F$45,6,0)="Nein"),$AC2039,$AB2039),0)</f>
        <v>0</v>
      </c>
      <c r="AJ2039" s="49">
        <f>IFERROR(IF(OR($W2039&lt;&gt;"Ja",VLOOKUP($C2039,Listen!$A$2:$F$45,6,0)="Nein"),$AC2039,$AB2039),0)</f>
        <v>0</v>
      </c>
      <c r="AK2039" s="49">
        <f>IFERROR(IF(OR($W2039&lt;&gt;"Ja",VLOOKUP($C2039,Listen!$A$2:$F$45,6,0)="Nein"),$AC2039,$AB2039),0)</f>
        <v>0</v>
      </c>
      <c r="AL2039" s="51">
        <f t="shared" si="657"/>
        <v>0</v>
      </c>
      <c r="AM2039" s="296">
        <f>IFERROR(IF(VLOOKUP($C2039,Listen!$A$2:$F$45,6,0)="Ja",MAX(BC2039:BD2039),D_SAV!$BC2039),0)</f>
        <v>0</v>
      </c>
      <c r="AN2039" s="51">
        <f t="shared" si="658"/>
        <v>0</v>
      </c>
      <c r="AP2039" s="304">
        <f t="shared" si="659"/>
        <v>0</v>
      </c>
      <c r="AQ2039" s="304">
        <f t="shared" si="660"/>
        <v>0</v>
      </c>
      <c r="AR2039" s="304">
        <f t="shared" si="661"/>
        <v>0</v>
      </c>
      <c r="AS2039" s="304">
        <f t="shared" si="662"/>
        <v>0</v>
      </c>
      <c r="AT2039" s="304">
        <f t="shared" si="663"/>
        <v>0</v>
      </c>
      <c r="AU2039" s="304">
        <f t="shared" si="664"/>
        <v>0</v>
      </c>
      <c r="AV2039" s="304">
        <f t="shared" si="665"/>
        <v>0</v>
      </c>
      <c r="AW2039" s="304">
        <f t="shared" si="666"/>
        <v>0</v>
      </c>
      <c r="AX2039" s="304">
        <f t="shared" si="667"/>
        <v>0</v>
      </c>
      <c r="AY2039" s="304">
        <f t="shared" si="668"/>
        <v>0</v>
      </c>
      <c r="AZ2039" s="304">
        <f t="shared" si="669"/>
        <v>0</v>
      </c>
      <c r="BA2039" s="304">
        <f t="shared" si="670"/>
        <v>0</v>
      </c>
      <c r="BB2039" s="304">
        <f t="shared" si="671"/>
        <v>0</v>
      </c>
      <c r="BC2039" s="304">
        <f t="shared" si="672"/>
        <v>0</v>
      </c>
      <c r="BD2039" s="304">
        <f t="shared" si="673"/>
        <v>0</v>
      </c>
      <c r="BE2039" s="304">
        <f>IFERROR(IF(VLOOKUP($C2039,Listen!$A$2:$F$45,6,0)="Ja",BB2039-MAX(BC2039:BD2039),BB2039-BC2039),0)</f>
        <v>0</v>
      </c>
    </row>
    <row r="2040" spans="1:57" x14ac:dyDescent="0.25">
      <c r="A2040" s="320" t="str">
        <f>IF(AND(D2040&lt;&gt;0,C2040&lt;&gt;0,E2040&lt;&gt;0),IF(B2040&lt;&gt;0,CONCATENATE(B2040,"-AGr",VLOOKUP(C2040,Listen!$A$2:$D$45,4,FALSE),"-",D2040,"-",E2040,),CONCATENATE("AGr",VLOOKUP(C2040,Listen!$A$2:$D$45,4,FALSE),"-",D2040,"-",E2040)),"keine vollständige ID")</f>
        <v>keine vollständige ID</v>
      </c>
      <c r="B2040" s="301"/>
      <c r="C2040" s="287"/>
      <c r="D2040" s="34"/>
      <c r="E2040" s="306"/>
      <c r="F2040" s="116"/>
      <c r="G2040" s="17"/>
      <c r="H2040" s="17"/>
      <c r="I2040" s="17"/>
      <c r="J2040" s="17"/>
      <c r="K2040" s="17"/>
      <c r="L2040" s="17"/>
      <c r="M2040" s="17"/>
      <c r="N2040" s="17"/>
      <c r="O2040" s="116"/>
      <c r="P2040" s="117">
        <f>IF(D2040&gt;A_Stammdaten!$B$12,0,SUM(G2040,H2040,J2040,L2040:M2040)-SUM(I2040,K2040,N2040:O2040))</f>
        <v>0</v>
      </c>
      <c r="Q2040" s="17"/>
      <c r="R2040" s="17"/>
      <c r="S2040" s="17"/>
      <c r="T2040" s="17"/>
      <c r="U2040" s="62">
        <f t="shared" si="653"/>
        <v>0</v>
      </c>
      <c r="V2040" s="34"/>
      <c r="W2040" s="34"/>
      <c r="X2040" s="34"/>
      <c r="Y2040" s="34"/>
      <c r="Z2040" s="34"/>
      <c r="AA2040" s="63" t="str">
        <f t="shared" si="654"/>
        <v>-</v>
      </c>
      <c r="AB2040" s="63" t="str">
        <f t="shared" si="655"/>
        <v>-</v>
      </c>
      <c r="AC2040" s="63">
        <f>IF(ISBLANK($C2040),0,VLOOKUP($C2040,Listen!$A$2:$C$45,2,FALSE))</f>
        <v>0</v>
      </c>
      <c r="AD2040" s="63">
        <f>IF(ISBLANK($C2040),0,VLOOKUP($C2040,Listen!$A$2:$C$45,3,FALSE))</f>
        <v>0</v>
      </c>
      <c r="AE2040" s="49">
        <f t="shared" si="656"/>
        <v>0</v>
      </c>
      <c r="AF2040" s="49">
        <f t="shared" si="656"/>
        <v>0</v>
      </c>
      <c r="AG2040" s="49">
        <f>IFERROR(IF(OR($V2040&lt;&gt;"Ja",VLOOKUP($C2040,Listen!$A$2:$F$45,5,0)="Nein",D2040&lt;IF(C2040="LNG Anbindungsanlagen gemäß separater Festlegung",2022,2023)),$AC2040,$AA2040),0)</f>
        <v>0</v>
      </c>
      <c r="AH2040" s="49">
        <f>IFERROR(IF(OR($V2040&lt;&gt;"Ja",VLOOKUP($C2040,Listen!$A$2:$F$45,5,0)="Nein",D2040&lt;IF(C2040="LNG Anbindungsanlagen gemäß separater Festlegung",2022,2023)),$AC2040,$AA2040),0)</f>
        <v>0</v>
      </c>
      <c r="AI2040" s="49">
        <f>IFERROR(IF(OR($W2040&lt;&gt;"Ja",VLOOKUP($C2040,Listen!$A$2:$F$45,6,0)="Nein"),$AC2040,$AB2040),0)</f>
        <v>0</v>
      </c>
      <c r="AJ2040" s="49">
        <f>IFERROR(IF(OR($W2040&lt;&gt;"Ja",VLOOKUP($C2040,Listen!$A$2:$F$45,6,0)="Nein"),$AC2040,$AB2040),0)</f>
        <v>0</v>
      </c>
      <c r="AK2040" s="49">
        <f>IFERROR(IF(OR($W2040&lt;&gt;"Ja",VLOOKUP($C2040,Listen!$A$2:$F$45,6,0)="Nein"),$AC2040,$AB2040),0)</f>
        <v>0</v>
      </c>
      <c r="AL2040" s="51">
        <f t="shared" si="657"/>
        <v>0</v>
      </c>
      <c r="AM2040" s="296">
        <f>IFERROR(IF(VLOOKUP($C2040,Listen!$A$2:$F$45,6,0)="Ja",MAX(BC2040:BD2040),D_SAV!$BC2040),0)</f>
        <v>0</v>
      </c>
      <c r="AN2040" s="51">
        <f t="shared" si="658"/>
        <v>0</v>
      </c>
      <c r="AP2040" s="304">
        <f t="shared" si="659"/>
        <v>0</v>
      </c>
      <c r="AQ2040" s="304">
        <f t="shared" si="660"/>
        <v>0</v>
      </c>
      <c r="AR2040" s="304">
        <f t="shared" si="661"/>
        <v>0</v>
      </c>
      <c r="AS2040" s="304">
        <f t="shared" si="662"/>
        <v>0</v>
      </c>
      <c r="AT2040" s="304">
        <f t="shared" si="663"/>
        <v>0</v>
      </c>
      <c r="AU2040" s="304">
        <f t="shared" si="664"/>
        <v>0</v>
      </c>
      <c r="AV2040" s="304">
        <f t="shared" si="665"/>
        <v>0</v>
      </c>
      <c r="AW2040" s="304">
        <f t="shared" si="666"/>
        <v>0</v>
      </c>
      <c r="AX2040" s="304">
        <f t="shared" si="667"/>
        <v>0</v>
      </c>
      <c r="AY2040" s="304">
        <f t="shared" si="668"/>
        <v>0</v>
      </c>
      <c r="AZ2040" s="304">
        <f t="shared" si="669"/>
        <v>0</v>
      </c>
      <c r="BA2040" s="304">
        <f t="shared" si="670"/>
        <v>0</v>
      </c>
      <c r="BB2040" s="304">
        <f t="shared" si="671"/>
        <v>0</v>
      </c>
      <c r="BC2040" s="304">
        <f t="shared" si="672"/>
        <v>0</v>
      </c>
      <c r="BD2040" s="304">
        <f t="shared" si="673"/>
        <v>0</v>
      </c>
      <c r="BE2040" s="304">
        <f>IFERROR(IF(VLOOKUP($C2040,Listen!$A$2:$F$45,6,0)="Ja",BB2040-MAX(BC2040:BD2040),BB2040-BC2040),0)</f>
        <v>0</v>
      </c>
    </row>
    <row r="2041" spans="1:57" x14ac:dyDescent="0.25">
      <c r="A2041" s="320" t="str">
        <f>IF(AND(D2041&lt;&gt;0,C2041&lt;&gt;0,E2041&lt;&gt;0),IF(B2041&lt;&gt;0,CONCATENATE(B2041,"-AGr",VLOOKUP(C2041,Listen!$A$2:$D$45,4,FALSE),"-",D2041,"-",E2041,),CONCATENATE("AGr",VLOOKUP(C2041,Listen!$A$2:$D$45,4,FALSE),"-",D2041,"-",E2041)),"keine vollständige ID")</f>
        <v>keine vollständige ID</v>
      </c>
      <c r="B2041" s="301"/>
      <c r="C2041" s="287"/>
      <c r="D2041" s="34"/>
      <c r="E2041" s="306"/>
      <c r="F2041" s="116"/>
      <c r="G2041" s="17"/>
      <c r="H2041" s="17"/>
      <c r="I2041" s="17"/>
      <c r="J2041" s="17"/>
      <c r="K2041" s="17"/>
      <c r="L2041" s="17"/>
      <c r="M2041" s="17"/>
      <c r="N2041" s="17"/>
      <c r="O2041" s="116"/>
      <c r="P2041" s="117">
        <f>IF(D2041&gt;A_Stammdaten!$B$12,0,SUM(G2041,H2041,J2041,L2041:M2041)-SUM(I2041,K2041,N2041:O2041))</f>
        <v>0</v>
      </c>
      <c r="Q2041" s="17"/>
      <c r="R2041" s="17"/>
      <c r="S2041" s="17"/>
      <c r="T2041" s="17"/>
      <c r="U2041" s="62">
        <f t="shared" si="653"/>
        <v>0</v>
      </c>
      <c r="V2041" s="34"/>
      <c r="W2041" s="34"/>
      <c r="X2041" s="34"/>
      <c r="Y2041" s="34"/>
      <c r="Z2041" s="34"/>
      <c r="AA2041" s="63" t="str">
        <f t="shared" si="654"/>
        <v>-</v>
      </c>
      <c r="AB2041" s="63" t="str">
        <f t="shared" si="655"/>
        <v>-</v>
      </c>
      <c r="AC2041" s="63">
        <f>IF(ISBLANK($C2041),0,VLOOKUP($C2041,Listen!$A$2:$C$45,2,FALSE))</f>
        <v>0</v>
      </c>
      <c r="AD2041" s="63">
        <f>IF(ISBLANK($C2041),0,VLOOKUP($C2041,Listen!$A$2:$C$45,3,FALSE))</f>
        <v>0</v>
      </c>
      <c r="AE2041" s="49">
        <f t="shared" si="656"/>
        <v>0</v>
      </c>
      <c r="AF2041" s="49">
        <f t="shared" si="656"/>
        <v>0</v>
      </c>
      <c r="AG2041" s="49">
        <f>IFERROR(IF(OR($V2041&lt;&gt;"Ja",VLOOKUP($C2041,Listen!$A$2:$F$45,5,0)="Nein",D2041&lt;IF(C2041="LNG Anbindungsanlagen gemäß separater Festlegung",2022,2023)),$AC2041,$AA2041),0)</f>
        <v>0</v>
      </c>
      <c r="AH2041" s="49">
        <f>IFERROR(IF(OR($V2041&lt;&gt;"Ja",VLOOKUP($C2041,Listen!$A$2:$F$45,5,0)="Nein",D2041&lt;IF(C2041="LNG Anbindungsanlagen gemäß separater Festlegung",2022,2023)),$AC2041,$AA2041),0)</f>
        <v>0</v>
      </c>
      <c r="AI2041" s="49">
        <f>IFERROR(IF(OR($W2041&lt;&gt;"Ja",VLOOKUP($C2041,Listen!$A$2:$F$45,6,0)="Nein"),$AC2041,$AB2041),0)</f>
        <v>0</v>
      </c>
      <c r="AJ2041" s="49">
        <f>IFERROR(IF(OR($W2041&lt;&gt;"Ja",VLOOKUP($C2041,Listen!$A$2:$F$45,6,0)="Nein"),$AC2041,$AB2041),0)</f>
        <v>0</v>
      </c>
      <c r="AK2041" s="49">
        <f>IFERROR(IF(OR($W2041&lt;&gt;"Ja",VLOOKUP($C2041,Listen!$A$2:$F$45,6,0)="Nein"),$AC2041,$AB2041),0)</f>
        <v>0</v>
      </c>
      <c r="AL2041" s="51">
        <f t="shared" si="657"/>
        <v>0</v>
      </c>
      <c r="AM2041" s="296">
        <f>IFERROR(IF(VLOOKUP($C2041,Listen!$A$2:$F$45,6,0)="Ja",MAX(BC2041:BD2041),D_SAV!$BC2041),0)</f>
        <v>0</v>
      </c>
      <c r="AN2041" s="51">
        <f t="shared" si="658"/>
        <v>0</v>
      </c>
      <c r="AP2041" s="304">
        <f t="shared" si="659"/>
        <v>0</v>
      </c>
      <c r="AQ2041" s="304">
        <f t="shared" si="660"/>
        <v>0</v>
      </c>
      <c r="AR2041" s="304">
        <f t="shared" si="661"/>
        <v>0</v>
      </c>
      <c r="AS2041" s="304">
        <f t="shared" si="662"/>
        <v>0</v>
      </c>
      <c r="AT2041" s="304">
        <f t="shared" si="663"/>
        <v>0</v>
      </c>
      <c r="AU2041" s="304">
        <f t="shared" si="664"/>
        <v>0</v>
      </c>
      <c r="AV2041" s="304">
        <f t="shared" si="665"/>
        <v>0</v>
      </c>
      <c r="AW2041" s="304">
        <f t="shared" si="666"/>
        <v>0</v>
      </c>
      <c r="AX2041" s="304">
        <f t="shared" si="667"/>
        <v>0</v>
      </c>
      <c r="AY2041" s="304">
        <f t="shared" si="668"/>
        <v>0</v>
      </c>
      <c r="AZ2041" s="304">
        <f t="shared" si="669"/>
        <v>0</v>
      </c>
      <c r="BA2041" s="304">
        <f t="shared" si="670"/>
        <v>0</v>
      </c>
      <c r="BB2041" s="304">
        <f t="shared" si="671"/>
        <v>0</v>
      </c>
      <c r="BC2041" s="304">
        <f t="shared" si="672"/>
        <v>0</v>
      </c>
      <c r="BD2041" s="304">
        <f t="shared" si="673"/>
        <v>0</v>
      </c>
      <c r="BE2041" s="304">
        <f>IFERROR(IF(VLOOKUP($C2041,Listen!$A$2:$F$45,6,0)="Ja",BB2041-MAX(BC2041:BD2041),BB2041-BC2041),0)</f>
        <v>0</v>
      </c>
    </row>
    <row r="2042" spans="1:57" x14ac:dyDescent="0.25">
      <c r="A2042" s="320" t="str">
        <f>IF(AND(D2042&lt;&gt;0,C2042&lt;&gt;0,E2042&lt;&gt;0),IF(B2042&lt;&gt;0,CONCATENATE(B2042,"-AGr",VLOOKUP(C2042,Listen!$A$2:$D$45,4,FALSE),"-",D2042,"-",E2042,),CONCATENATE("AGr",VLOOKUP(C2042,Listen!$A$2:$D$45,4,FALSE),"-",D2042,"-",E2042)),"keine vollständige ID")</f>
        <v>keine vollständige ID</v>
      </c>
      <c r="B2042" s="301"/>
      <c r="C2042" s="287"/>
      <c r="D2042" s="34"/>
      <c r="E2042" s="306"/>
      <c r="F2042" s="116"/>
      <c r="G2042" s="17"/>
      <c r="H2042" s="17"/>
      <c r="I2042" s="17"/>
      <c r="J2042" s="17"/>
      <c r="K2042" s="17"/>
      <c r="L2042" s="17"/>
      <c r="M2042" s="17"/>
      <c r="N2042" s="17"/>
      <c r="O2042" s="116"/>
      <c r="P2042" s="117">
        <f>IF(D2042&gt;A_Stammdaten!$B$12,0,SUM(G2042,H2042,J2042,L2042:M2042)-SUM(I2042,K2042,N2042:O2042))</f>
        <v>0</v>
      </c>
      <c r="Q2042" s="17"/>
      <c r="R2042" s="17"/>
      <c r="S2042" s="17"/>
      <c r="T2042" s="17"/>
      <c r="U2042" s="62">
        <f t="shared" si="653"/>
        <v>0</v>
      </c>
      <c r="V2042" s="34"/>
      <c r="W2042" s="34"/>
      <c r="X2042" s="34"/>
      <c r="Y2042" s="34"/>
      <c r="Z2042" s="34"/>
      <c r="AA2042" s="63" t="str">
        <f t="shared" si="654"/>
        <v>-</v>
      </c>
      <c r="AB2042" s="63" t="str">
        <f t="shared" si="655"/>
        <v>-</v>
      </c>
      <c r="AC2042" s="63">
        <f>IF(ISBLANK($C2042),0,VLOOKUP($C2042,Listen!$A$2:$C$45,2,FALSE))</f>
        <v>0</v>
      </c>
      <c r="AD2042" s="63">
        <f>IF(ISBLANK($C2042),0,VLOOKUP($C2042,Listen!$A$2:$C$45,3,FALSE))</f>
        <v>0</v>
      </c>
      <c r="AE2042" s="49">
        <f t="shared" si="656"/>
        <v>0</v>
      </c>
      <c r="AF2042" s="49">
        <f t="shared" si="656"/>
        <v>0</v>
      </c>
      <c r="AG2042" s="49">
        <f>IFERROR(IF(OR($V2042&lt;&gt;"Ja",VLOOKUP($C2042,Listen!$A$2:$F$45,5,0)="Nein",D2042&lt;IF(C2042="LNG Anbindungsanlagen gemäß separater Festlegung",2022,2023)),$AC2042,$AA2042),0)</f>
        <v>0</v>
      </c>
      <c r="AH2042" s="49">
        <f>IFERROR(IF(OR($V2042&lt;&gt;"Ja",VLOOKUP($C2042,Listen!$A$2:$F$45,5,0)="Nein",D2042&lt;IF(C2042="LNG Anbindungsanlagen gemäß separater Festlegung",2022,2023)),$AC2042,$AA2042),0)</f>
        <v>0</v>
      </c>
      <c r="AI2042" s="49">
        <f>IFERROR(IF(OR($W2042&lt;&gt;"Ja",VLOOKUP($C2042,Listen!$A$2:$F$45,6,0)="Nein"),$AC2042,$AB2042),0)</f>
        <v>0</v>
      </c>
      <c r="AJ2042" s="49">
        <f>IFERROR(IF(OR($W2042&lt;&gt;"Ja",VLOOKUP($C2042,Listen!$A$2:$F$45,6,0)="Nein"),$AC2042,$AB2042),0)</f>
        <v>0</v>
      </c>
      <c r="AK2042" s="49">
        <f>IFERROR(IF(OR($W2042&lt;&gt;"Ja",VLOOKUP($C2042,Listen!$A$2:$F$45,6,0)="Nein"),$AC2042,$AB2042),0)</f>
        <v>0</v>
      </c>
      <c r="AL2042" s="51">
        <f t="shared" si="657"/>
        <v>0</v>
      </c>
      <c r="AM2042" s="296">
        <f>IFERROR(IF(VLOOKUP($C2042,Listen!$A$2:$F$45,6,0)="Ja",MAX(BC2042:BD2042),D_SAV!$BC2042),0)</f>
        <v>0</v>
      </c>
      <c r="AN2042" s="51">
        <f t="shared" si="658"/>
        <v>0</v>
      </c>
      <c r="AP2042" s="304">
        <f t="shared" si="659"/>
        <v>0</v>
      </c>
      <c r="AQ2042" s="304">
        <f t="shared" si="660"/>
        <v>0</v>
      </c>
      <c r="AR2042" s="304">
        <f t="shared" si="661"/>
        <v>0</v>
      </c>
      <c r="AS2042" s="304">
        <f t="shared" si="662"/>
        <v>0</v>
      </c>
      <c r="AT2042" s="304">
        <f t="shared" si="663"/>
        <v>0</v>
      </c>
      <c r="AU2042" s="304">
        <f t="shared" si="664"/>
        <v>0</v>
      </c>
      <c r="AV2042" s="304">
        <f t="shared" si="665"/>
        <v>0</v>
      </c>
      <c r="AW2042" s="304">
        <f t="shared" si="666"/>
        <v>0</v>
      </c>
      <c r="AX2042" s="304">
        <f t="shared" si="667"/>
        <v>0</v>
      </c>
      <c r="AY2042" s="304">
        <f t="shared" si="668"/>
        <v>0</v>
      </c>
      <c r="AZ2042" s="304">
        <f t="shared" si="669"/>
        <v>0</v>
      </c>
      <c r="BA2042" s="304">
        <f t="shared" si="670"/>
        <v>0</v>
      </c>
      <c r="BB2042" s="304">
        <f t="shared" si="671"/>
        <v>0</v>
      </c>
      <c r="BC2042" s="304">
        <f t="shared" si="672"/>
        <v>0</v>
      </c>
      <c r="BD2042" s="304">
        <f t="shared" si="673"/>
        <v>0</v>
      </c>
      <c r="BE2042" s="304">
        <f>IFERROR(IF(VLOOKUP($C2042,Listen!$A$2:$F$45,6,0)="Ja",BB2042-MAX(BC2042:BD2042),BB2042-BC2042),0)</f>
        <v>0</v>
      </c>
    </row>
    <row r="2043" spans="1:57" x14ac:dyDescent="0.25">
      <c r="A2043" s="320" t="str">
        <f>IF(AND(D2043&lt;&gt;0,C2043&lt;&gt;0,E2043&lt;&gt;0),IF(B2043&lt;&gt;0,CONCATENATE(B2043,"-AGr",VLOOKUP(C2043,Listen!$A$2:$D$45,4,FALSE),"-",D2043,"-",E2043,),CONCATENATE("AGr",VLOOKUP(C2043,Listen!$A$2:$D$45,4,FALSE),"-",D2043,"-",E2043)),"keine vollständige ID")</f>
        <v>keine vollständige ID</v>
      </c>
      <c r="B2043" s="301"/>
      <c r="C2043" s="287"/>
      <c r="D2043" s="34"/>
      <c r="E2043" s="306"/>
      <c r="F2043" s="116"/>
      <c r="G2043" s="17"/>
      <c r="H2043" s="17"/>
      <c r="I2043" s="17"/>
      <c r="J2043" s="17"/>
      <c r="K2043" s="17"/>
      <c r="L2043" s="17"/>
      <c r="M2043" s="17"/>
      <c r="N2043" s="17"/>
      <c r="O2043" s="116"/>
      <c r="P2043" s="117">
        <f>IF(D2043&gt;A_Stammdaten!$B$12,0,SUM(G2043,H2043,J2043,L2043:M2043)-SUM(I2043,K2043,N2043:O2043))</f>
        <v>0</v>
      </c>
      <c r="Q2043" s="17"/>
      <c r="R2043" s="17"/>
      <c r="S2043" s="17"/>
      <c r="T2043" s="17"/>
      <c r="U2043" s="62">
        <f t="shared" si="653"/>
        <v>0</v>
      </c>
      <c r="V2043" s="34"/>
      <c r="W2043" s="34"/>
      <c r="X2043" s="34"/>
      <c r="Y2043" s="34"/>
      <c r="Z2043" s="34"/>
      <c r="AA2043" s="63" t="str">
        <f t="shared" si="654"/>
        <v>-</v>
      </c>
      <c r="AB2043" s="63" t="str">
        <f t="shared" si="655"/>
        <v>-</v>
      </c>
      <c r="AC2043" s="63">
        <f>IF(ISBLANK($C2043),0,VLOOKUP($C2043,Listen!$A$2:$C$45,2,FALSE))</f>
        <v>0</v>
      </c>
      <c r="AD2043" s="63">
        <f>IF(ISBLANK($C2043),0,VLOOKUP($C2043,Listen!$A$2:$C$45,3,FALSE))</f>
        <v>0</v>
      </c>
      <c r="AE2043" s="49">
        <f t="shared" si="656"/>
        <v>0</v>
      </c>
      <c r="AF2043" s="49">
        <f t="shared" si="656"/>
        <v>0</v>
      </c>
      <c r="AG2043" s="49">
        <f>IFERROR(IF(OR($V2043&lt;&gt;"Ja",VLOOKUP($C2043,Listen!$A$2:$F$45,5,0)="Nein",D2043&lt;IF(C2043="LNG Anbindungsanlagen gemäß separater Festlegung",2022,2023)),$AC2043,$AA2043),0)</f>
        <v>0</v>
      </c>
      <c r="AH2043" s="49">
        <f>IFERROR(IF(OR($V2043&lt;&gt;"Ja",VLOOKUP($C2043,Listen!$A$2:$F$45,5,0)="Nein",D2043&lt;IF(C2043="LNG Anbindungsanlagen gemäß separater Festlegung",2022,2023)),$AC2043,$AA2043),0)</f>
        <v>0</v>
      </c>
      <c r="AI2043" s="49">
        <f>IFERROR(IF(OR($W2043&lt;&gt;"Ja",VLOOKUP($C2043,Listen!$A$2:$F$45,6,0)="Nein"),$AC2043,$AB2043),0)</f>
        <v>0</v>
      </c>
      <c r="AJ2043" s="49">
        <f>IFERROR(IF(OR($W2043&lt;&gt;"Ja",VLOOKUP($C2043,Listen!$A$2:$F$45,6,0)="Nein"),$AC2043,$AB2043),0)</f>
        <v>0</v>
      </c>
      <c r="AK2043" s="49">
        <f>IFERROR(IF(OR($W2043&lt;&gt;"Ja",VLOOKUP($C2043,Listen!$A$2:$F$45,6,0)="Nein"),$AC2043,$AB2043),0)</f>
        <v>0</v>
      </c>
      <c r="AL2043" s="51">
        <f t="shared" si="657"/>
        <v>0</v>
      </c>
      <c r="AM2043" s="296">
        <f>IFERROR(IF(VLOOKUP($C2043,Listen!$A$2:$F$45,6,0)="Ja",MAX(BC2043:BD2043),D_SAV!$BC2043),0)</f>
        <v>0</v>
      </c>
      <c r="AN2043" s="51">
        <f t="shared" si="658"/>
        <v>0</v>
      </c>
      <c r="AP2043" s="304">
        <f t="shared" si="659"/>
        <v>0</v>
      </c>
      <c r="AQ2043" s="304">
        <f t="shared" si="660"/>
        <v>0</v>
      </c>
      <c r="AR2043" s="304">
        <f t="shared" si="661"/>
        <v>0</v>
      </c>
      <c r="AS2043" s="304">
        <f t="shared" si="662"/>
        <v>0</v>
      </c>
      <c r="AT2043" s="304">
        <f t="shared" si="663"/>
        <v>0</v>
      </c>
      <c r="AU2043" s="304">
        <f t="shared" si="664"/>
        <v>0</v>
      </c>
      <c r="AV2043" s="304">
        <f t="shared" si="665"/>
        <v>0</v>
      </c>
      <c r="AW2043" s="304">
        <f t="shared" si="666"/>
        <v>0</v>
      </c>
      <c r="AX2043" s="304">
        <f t="shared" si="667"/>
        <v>0</v>
      </c>
      <c r="AY2043" s="304">
        <f t="shared" si="668"/>
        <v>0</v>
      </c>
      <c r="AZ2043" s="304">
        <f t="shared" si="669"/>
        <v>0</v>
      </c>
      <c r="BA2043" s="304">
        <f t="shared" si="670"/>
        <v>0</v>
      </c>
      <c r="BB2043" s="304">
        <f t="shared" si="671"/>
        <v>0</v>
      </c>
      <c r="BC2043" s="304">
        <f t="shared" si="672"/>
        <v>0</v>
      </c>
      <c r="BD2043" s="304">
        <f t="shared" si="673"/>
        <v>0</v>
      </c>
      <c r="BE2043" s="304">
        <f>IFERROR(IF(VLOOKUP($C2043,Listen!$A$2:$F$45,6,0)="Ja",BB2043-MAX(BC2043:BD2043),BB2043-BC2043),0)</f>
        <v>0</v>
      </c>
    </row>
    <row r="2044" spans="1:57" x14ac:dyDescent="0.25">
      <c r="A2044" s="320" t="str">
        <f>IF(AND(D2044&lt;&gt;0,C2044&lt;&gt;0,E2044&lt;&gt;0),IF(B2044&lt;&gt;0,CONCATENATE(B2044,"-AGr",VLOOKUP(C2044,Listen!$A$2:$D$45,4,FALSE),"-",D2044,"-",E2044,),CONCATENATE("AGr",VLOOKUP(C2044,Listen!$A$2:$D$45,4,FALSE),"-",D2044,"-",E2044)),"keine vollständige ID")</f>
        <v>keine vollständige ID</v>
      </c>
      <c r="B2044" s="301"/>
      <c r="C2044" s="287"/>
      <c r="D2044" s="34"/>
      <c r="E2044" s="306"/>
      <c r="F2044" s="116"/>
      <c r="G2044" s="17"/>
      <c r="H2044" s="17"/>
      <c r="I2044" s="17"/>
      <c r="J2044" s="17"/>
      <c r="K2044" s="17"/>
      <c r="L2044" s="17"/>
      <c r="M2044" s="17"/>
      <c r="N2044" s="17"/>
      <c r="O2044" s="116"/>
      <c r="P2044" s="117">
        <f>IF(D2044&gt;A_Stammdaten!$B$12,0,SUM(G2044,H2044,J2044,L2044:M2044)-SUM(I2044,K2044,N2044:O2044))</f>
        <v>0</v>
      </c>
      <c r="Q2044" s="17"/>
      <c r="R2044" s="17"/>
      <c r="S2044" s="17"/>
      <c r="T2044" s="17"/>
      <c r="U2044" s="62">
        <f t="shared" si="653"/>
        <v>0</v>
      </c>
      <c r="V2044" s="34"/>
      <c r="W2044" s="34"/>
      <c r="X2044" s="34"/>
      <c r="Y2044" s="34"/>
      <c r="Z2044" s="34"/>
      <c r="AA2044" s="63" t="str">
        <f t="shared" si="654"/>
        <v>-</v>
      </c>
      <c r="AB2044" s="63" t="str">
        <f t="shared" si="655"/>
        <v>-</v>
      </c>
      <c r="AC2044" s="63">
        <f>IF(ISBLANK($C2044),0,VLOOKUP($C2044,Listen!$A$2:$C$45,2,FALSE))</f>
        <v>0</v>
      </c>
      <c r="AD2044" s="63">
        <f>IF(ISBLANK($C2044),0,VLOOKUP($C2044,Listen!$A$2:$C$45,3,FALSE))</f>
        <v>0</v>
      </c>
      <c r="AE2044" s="49">
        <f t="shared" si="656"/>
        <v>0</v>
      </c>
      <c r="AF2044" s="49">
        <f t="shared" si="656"/>
        <v>0</v>
      </c>
      <c r="AG2044" s="49">
        <f>IFERROR(IF(OR($V2044&lt;&gt;"Ja",VLOOKUP($C2044,Listen!$A$2:$F$45,5,0)="Nein",D2044&lt;IF(C2044="LNG Anbindungsanlagen gemäß separater Festlegung",2022,2023)),$AC2044,$AA2044),0)</f>
        <v>0</v>
      </c>
      <c r="AH2044" s="49">
        <f>IFERROR(IF(OR($V2044&lt;&gt;"Ja",VLOOKUP($C2044,Listen!$A$2:$F$45,5,0)="Nein",D2044&lt;IF(C2044="LNG Anbindungsanlagen gemäß separater Festlegung",2022,2023)),$AC2044,$AA2044),0)</f>
        <v>0</v>
      </c>
      <c r="AI2044" s="49">
        <f>IFERROR(IF(OR($W2044&lt;&gt;"Ja",VLOOKUP($C2044,Listen!$A$2:$F$45,6,0)="Nein"),$AC2044,$AB2044),0)</f>
        <v>0</v>
      </c>
      <c r="AJ2044" s="49">
        <f>IFERROR(IF(OR($W2044&lt;&gt;"Ja",VLOOKUP($C2044,Listen!$A$2:$F$45,6,0)="Nein"),$AC2044,$AB2044),0)</f>
        <v>0</v>
      </c>
      <c r="AK2044" s="49">
        <f>IFERROR(IF(OR($W2044&lt;&gt;"Ja",VLOOKUP($C2044,Listen!$A$2:$F$45,6,0)="Nein"),$AC2044,$AB2044),0)</f>
        <v>0</v>
      </c>
      <c r="AL2044" s="51">
        <f t="shared" si="657"/>
        <v>0</v>
      </c>
      <c r="AM2044" s="296">
        <f>IFERROR(IF(VLOOKUP($C2044,Listen!$A$2:$F$45,6,0)="Ja",MAX(BC2044:BD2044),D_SAV!$BC2044),0)</f>
        <v>0</v>
      </c>
      <c r="AN2044" s="51">
        <f t="shared" si="658"/>
        <v>0</v>
      </c>
      <c r="AP2044" s="304">
        <f t="shared" si="659"/>
        <v>0</v>
      </c>
      <c r="AQ2044" s="304">
        <f t="shared" si="660"/>
        <v>0</v>
      </c>
      <c r="AR2044" s="304">
        <f t="shared" si="661"/>
        <v>0</v>
      </c>
      <c r="AS2044" s="304">
        <f t="shared" si="662"/>
        <v>0</v>
      </c>
      <c r="AT2044" s="304">
        <f t="shared" si="663"/>
        <v>0</v>
      </c>
      <c r="AU2044" s="304">
        <f t="shared" si="664"/>
        <v>0</v>
      </c>
      <c r="AV2044" s="304">
        <f t="shared" si="665"/>
        <v>0</v>
      </c>
      <c r="AW2044" s="304">
        <f t="shared" si="666"/>
        <v>0</v>
      </c>
      <c r="AX2044" s="304">
        <f t="shared" si="667"/>
        <v>0</v>
      </c>
      <c r="AY2044" s="304">
        <f t="shared" si="668"/>
        <v>0</v>
      </c>
      <c r="AZ2044" s="304">
        <f t="shared" si="669"/>
        <v>0</v>
      </c>
      <c r="BA2044" s="304">
        <f t="shared" si="670"/>
        <v>0</v>
      </c>
      <c r="BB2044" s="304">
        <f t="shared" si="671"/>
        <v>0</v>
      </c>
      <c r="BC2044" s="304">
        <f t="shared" si="672"/>
        <v>0</v>
      </c>
      <c r="BD2044" s="304">
        <f t="shared" si="673"/>
        <v>0</v>
      </c>
      <c r="BE2044" s="304">
        <f>IFERROR(IF(VLOOKUP($C2044,Listen!$A$2:$F$45,6,0)="Ja",BB2044-MAX(BC2044:BD2044),BB2044-BC2044),0)</f>
        <v>0</v>
      </c>
    </row>
    <row r="2045" spans="1:57" x14ac:dyDescent="0.25">
      <c r="A2045" s="320" t="str">
        <f>IF(AND(D2045&lt;&gt;0,C2045&lt;&gt;0,E2045&lt;&gt;0),IF(B2045&lt;&gt;0,CONCATENATE(B2045,"-AGr",VLOOKUP(C2045,Listen!$A$2:$D$45,4,FALSE),"-",D2045,"-",E2045,),CONCATENATE("AGr",VLOOKUP(C2045,Listen!$A$2:$D$45,4,FALSE),"-",D2045,"-",E2045)),"keine vollständige ID")</f>
        <v>keine vollständige ID</v>
      </c>
      <c r="B2045" s="301"/>
      <c r="C2045" s="287"/>
      <c r="D2045" s="34"/>
      <c r="E2045" s="306"/>
      <c r="F2045" s="116"/>
      <c r="G2045" s="17"/>
      <c r="H2045" s="17"/>
      <c r="I2045" s="17"/>
      <c r="J2045" s="17"/>
      <c r="K2045" s="17"/>
      <c r="L2045" s="17"/>
      <c r="M2045" s="17"/>
      <c r="N2045" s="17"/>
      <c r="O2045" s="116"/>
      <c r="P2045" s="117">
        <f>IF(D2045&gt;A_Stammdaten!$B$12,0,SUM(G2045,H2045,J2045,L2045:M2045)-SUM(I2045,K2045,N2045:O2045))</f>
        <v>0</v>
      </c>
      <c r="Q2045" s="17"/>
      <c r="R2045" s="17"/>
      <c r="S2045" s="17"/>
      <c r="T2045" s="17"/>
      <c r="U2045" s="62">
        <f t="shared" si="653"/>
        <v>0</v>
      </c>
      <c r="V2045" s="34"/>
      <c r="W2045" s="34"/>
      <c r="X2045" s="34"/>
      <c r="Y2045" s="34"/>
      <c r="Z2045" s="34"/>
      <c r="AA2045" s="63" t="str">
        <f t="shared" si="654"/>
        <v>-</v>
      </c>
      <c r="AB2045" s="63" t="str">
        <f t="shared" si="655"/>
        <v>-</v>
      </c>
      <c r="AC2045" s="63">
        <f>IF(ISBLANK($C2045),0,VLOOKUP($C2045,Listen!$A$2:$C$45,2,FALSE))</f>
        <v>0</v>
      </c>
      <c r="AD2045" s="63">
        <f>IF(ISBLANK($C2045),0,VLOOKUP($C2045,Listen!$A$2:$C$45,3,FALSE))</f>
        <v>0</v>
      </c>
      <c r="AE2045" s="49">
        <f t="shared" si="656"/>
        <v>0</v>
      </c>
      <c r="AF2045" s="49">
        <f t="shared" si="656"/>
        <v>0</v>
      </c>
      <c r="AG2045" s="49">
        <f>IFERROR(IF(OR($V2045&lt;&gt;"Ja",VLOOKUP($C2045,Listen!$A$2:$F$45,5,0)="Nein",D2045&lt;IF(C2045="LNG Anbindungsanlagen gemäß separater Festlegung",2022,2023)),$AC2045,$AA2045),0)</f>
        <v>0</v>
      </c>
      <c r="AH2045" s="49">
        <f>IFERROR(IF(OR($V2045&lt;&gt;"Ja",VLOOKUP($C2045,Listen!$A$2:$F$45,5,0)="Nein",D2045&lt;IF(C2045="LNG Anbindungsanlagen gemäß separater Festlegung",2022,2023)),$AC2045,$AA2045),0)</f>
        <v>0</v>
      </c>
      <c r="AI2045" s="49">
        <f>IFERROR(IF(OR($W2045&lt;&gt;"Ja",VLOOKUP($C2045,Listen!$A$2:$F$45,6,0)="Nein"),$AC2045,$AB2045),0)</f>
        <v>0</v>
      </c>
      <c r="AJ2045" s="49">
        <f>IFERROR(IF(OR($W2045&lt;&gt;"Ja",VLOOKUP($C2045,Listen!$A$2:$F$45,6,0)="Nein"),$AC2045,$AB2045),0)</f>
        <v>0</v>
      </c>
      <c r="AK2045" s="49">
        <f>IFERROR(IF(OR($W2045&lt;&gt;"Ja",VLOOKUP($C2045,Listen!$A$2:$F$45,6,0)="Nein"),$AC2045,$AB2045),0)</f>
        <v>0</v>
      </c>
      <c r="AL2045" s="51">
        <f t="shared" si="657"/>
        <v>0</v>
      </c>
      <c r="AM2045" s="296">
        <f>IFERROR(IF(VLOOKUP($C2045,Listen!$A$2:$F$45,6,0)="Ja",MAX(BC2045:BD2045),D_SAV!$BC2045),0)</f>
        <v>0</v>
      </c>
      <c r="AN2045" s="51">
        <f t="shared" si="658"/>
        <v>0</v>
      </c>
      <c r="AP2045" s="304">
        <f t="shared" si="659"/>
        <v>0</v>
      </c>
      <c r="AQ2045" s="304">
        <f t="shared" si="660"/>
        <v>0</v>
      </c>
      <c r="AR2045" s="304">
        <f t="shared" si="661"/>
        <v>0</v>
      </c>
      <c r="AS2045" s="304">
        <f t="shared" si="662"/>
        <v>0</v>
      </c>
      <c r="AT2045" s="304">
        <f t="shared" si="663"/>
        <v>0</v>
      </c>
      <c r="AU2045" s="304">
        <f t="shared" si="664"/>
        <v>0</v>
      </c>
      <c r="AV2045" s="304">
        <f t="shared" si="665"/>
        <v>0</v>
      </c>
      <c r="AW2045" s="304">
        <f t="shared" si="666"/>
        <v>0</v>
      </c>
      <c r="AX2045" s="304">
        <f t="shared" si="667"/>
        <v>0</v>
      </c>
      <c r="AY2045" s="304">
        <f t="shared" si="668"/>
        <v>0</v>
      </c>
      <c r="AZ2045" s="304">
        <f t="shared" si="669"/>
        <v>0</v>
      </c>
      <c r="BA2045" s="304">
        <f t="shared" si="670"/>
        <v>0</v>
      </c>
      <c r="BB2045" s="304">
        <f t="shared" si="671"/>
        <v>0</v>
      </c>
      <c r="BC2045" s="304">
        <f t="shared" si="672"/>
        <v>0</v>
      </c>
      <c r="BD2045" s="304">
        <f t="shared" si="673"/>
        <v>0</v>
      </c>
      <c r="BE2045" s="304">
        <f>IFERROR(IF(VLOOKUP($C2045,Listen!$A$2:$F$45,6,0)="Ja",BB2045-MAX(BC2045:BD2045),BB2045-BC2045),0)</f>
        <v>0</v>
      </c>
    </row>
    <row r="2046" spans="1:57" x14ac:dyDescent="0.25">
      <c r="A2046" s="320" t="str">
        <f>IF(AND(D2046&lt;&gt;0,C2046&lt;&gt;0,E2046&lt;&gt;0),IF(B2046&lt;&gt;0,CONCATENATE(B2046,"-AGr",VLOOKUP(C2046,Listen!$A$2:$D$45,4,FALSE),"-",D2046,"-",E2046,),CONCATENATE("AGr",VLOOKUP(C2046,Listen!$A$2:$D$45,4,FALSE),"-",D2046,"-",E2046)),"keine vollständige ID")</f>
        <v>keine vollständige ID</v>
      </c>
      <c r="B2046" s="301"/>
      <c r="C2046" s="287"/>
      <c r="D2046" s="34"/>
      <c r="E2046" s="306"/>
      <c r="F2046" s="116"/>
      <c r="G2046" s="17"/>
      <c r="H2046" s="17"/>
      <c r="I2046" s="17"/>
      <c r="J2046" s="17"/>
      <c r="K2046" s="17"/>
      <c r="L2046" s="17"/>
      <c r="M2046" s="17"/>
      <c r="N2046" s="17"/>
      <c r="O2046" s="116"/>
      <c r="P2046" s="117">
        <f>IF(D2046&gt;A_Stammdaten!$B$12,0,SUM(G2046,H2046,J2046,L2046:M2046)-SUM(I2046,K2046,N2046:O2046))</f>
        <v>0</v>
      </c>
      <c r="Q2046" s="17"/>
      <c r="R2046" s="17"/>
      <c r="S2046" s="17"/>
      <c r="T2046" s="17"/>
      <c r="U2046" s="62">
        <f t="shared" si="653"/>
        <v>0</v>
      </c>
      <c r="V2046" s="34"/>
      <c r="W2046" s="34"/>
      <c r="X2046" s="34"/>
      <c r="Y2046" s="34"/>
      <c r="Z2046" s="34"/>
      <c r="AA2046" s="63" t="str">
        <f t="shared" si="654"/>
        <v>-</v>
      </c>
      <c r="AB2046" s="63" t="str">
        <f t="shared" si="655"/>
        <v>-</v>
      </c>
      <c r="AC2046" s="63">
        <f>IF(ISBLANK($C2046),0,VLOOKUP($C2046,Listen!$A$2:$C$45,2,FALSE))</f>
        <v>0</v>
      </c>
      <c r="AD2046" s="63">
        <f>IF(ISBLANK($C2046),0,VLOOKUP($C2046,Listen!$A$2:$C$45,3,FALSE))</f>
        <v>0</v>
      </c>
      <c r="AE2046" s="49">
        <f t="shared" si="656"/>
        <v>0</v>
      </c>
      <c r="AF2046" s="49">
        <f t="shared" si="656"/>
        <v>0</v>
      </c>
      <c r="AG2046" s="49">
        <f>IFERROR(IF(OR($V2046&lt;&gt;"Ja",VLOOKUP($C2046,Listen!$A$2:$F$45,5,0)="Nein",D2046&lt;IF(C2046="LNG Anbindungsanlagen gemäß separater Festlegung",2022,2023)),$AC2046,$AA2046),0)</f>
        <v>0</v>
      </c>
      <c r="AH2046" s="49">
        <f>IFERROR(IF(OR($V2046&lt;&gt;"Ja",VLOOKUP($C2046,Listen!$A$2:$F$45,5,0)="Nein",D2046&lt;IF(C2046="LNG Anbindungsanlagen gemäß separater Festlegung",2022,2023)),$AC2046,$AA2046),0)</f>
        <v>0</v>
      </c>
      <c r="AI2046" s="49">
        <f>IFERROR(IF(OR($W2046&lt;&gt;"Ja",VLOOKUP($C2046,Listen!$A$2:$F$45,6,0)="Nein"),$AC2046,$AB2046),0)</f>
        <v>0</v>
      </c>
      <c r="AJ2046" s="49">
        <f>IFERROR(IF(OR($W2046&lt;&gt;"Ja",VLOOKUP($C2046,Listen!$A$2:$F$45,6,0)="Nein"),$AC2046,$AB2046),0)</f>
        <v>0</v>
      </c>
      <c r="AK2046" s="49">
        <f>IFERROR(IF(OR($W2046&lt;&gt;"Ja",VLOOKUP($C2046,Listen!$A$2:$F$45,6,0)="Nein"),$AC2046,$AB2046),0)</f>
        <v>0</v>
      </c>
      <c r="AL2046" s="51">
        <f t="shared" si="657"/>
        <v>0</v>
      </c>
      <c r="AM2046" s="296">
        <f>IFERROR(IF(VLOOKUP($C2046,Listen!$A$2:$F$45,6,0)="Ja",MAX(BC2046:BD2046),D_SAV!$BC2046),0)</f>
        <v>0</v>
      </c>
      <c r="AN2046" s="51">
        <f t="shared" si="658"/>
        <v>0</v>
      </c>
      <c r="AP2046" s="304">
        <f t="shared" si="659"/>
        <v>0</v>
      </c>
      <c r="AQ2046" s="304">
        <f t="shared" si="660"/>
        <v>0</v>
      </c>
      <c r="AR2046" s="304">
        <f t="shared" si="661"/>
        <v>0</v>
      </c>
      <c r="AS2046" s="304">
        <f t="shared" si="662"/>
        <v>0</v>
      </c>
      <c r="AT2046" s="304">
        <f t="shared" si="663"/>
        <v>0</v>
      </c>
      <c r="AU2046" s="304">
        <f t="shared" si="664"/>
        <v>0</v>
      </c>
      <c r="AV2046" s="304">
        <f t="shared" si="665"/>
        <v>0</v>
      </c>
      <c r="AW2046" s="304">
        <f t="shared" si="666"/>
        <v>0</v>
      </c>
      <c r="AX2046" s="304">
        <f t="shared" si="667"/>
        <v>0</v>
      </c>
      <c r="AY2046" s="304">
        <f t="shared" si="668"/>
        <v>0</v>
      </c>
      <c r="AZ2046" s="304">
        <f t="shared" si="669"/>
        <v>0</v>
      </c>
      <c r="BA2046" s="304">
        <f t="shared" si="670"/>
        <v>0</v>
      </c>
      <c r="BB2046" s="304">
        <f t="shared" si="671"/>
        <v>0</v>
      </c>
      <c r="BC2046" s="304">
        <f t="shared" si="672"/>
        <v>0</v>
      </c>
      <c r="BD2046" s="304">
        <f t="shared" si="673"/>
        <v>0</v>
      </c>
      <c r="BE2046" s="304">
        <f>IFERROR(IF(VLOOKUP($C2046,Listen!$A$2:$F$45,6,0)="Ja",BB2046-MAX(BC2046:BD2046),BB2046-BC2046),0)</f>
        <v>0</v>
      </c>
    </row>
    <row r="2047" spans="1:57" x14ac:dyDescent="0.25">
      <c r="A2047" s="320" t="str">
        <f>IF(AND(D2047&lt;&gt;0,C2047&lt;&gt;0,E2047&lt;&gt;0),IF(B2047&lt;&gt;0,CONCATENATE(B2047,"-AGr",VLOOKUP(C2047,Listen!$A$2:$D$45,4,FALSE),"-",D2047,"-",E2047,),CONCATENATE("AGr",VLOOKUP(C2047,Listen!$A$2:$D$45,4,FALSE),"-",D2047,"-",E2047)),"keine vollständige ID")</f>
        <v>keine vollständige ID</v>
      </c>
      <c r="B2047" s="301"/>
      <c r="C2047" s="287"/>
      <c r="D2047" s="34"/>
      <c r="E2047" s="306"/>
      <c r="F2047" s="116"/>
      <c r="G2047" s="17"/>
      <c r="H2047" s="17"/>
      <c r="I2047" s="17"/>
      <c r="J2047" s="17"/>
      <c r="K2047" s="17"/>
      <c r="L2047" s="17"/>
      <c r="M2047" s="17"/>
      <c r="N2047" s="17"/>
      <c r="O2047" s="116"/>
      <c r="P2047" s="117">
        <f>IF(D2047&gt;A_Stammdaten!$B$12,0,SUM(G2047,H2047,J2047,L2047:M2047)-SUM(I2047,K2047,N2047:O2047))</f>
        <v>0</v>
      </c>
      <c r="Q2047" s="17"/>
      <c r="R2047" s="17"/>
      <c r="S2047" s="17"/>
      <c r="T2047" s="17"/>
      <c r="U2047" s="62">
        <f t="shared" si="653"/>
        <v>0</v>
      </c>
      <c r="V2047" s="34"/>
      <c r="W2047" s="34"/>
      <c r="X2047" s="34"/>
      <c r="Y2047" s="34"/>
      <c r="Z2047" s="34"/>
      <c r="AA2047" s="63" t="str">
        <f t="shared" si="654"/>
        <v>-</v>
      </c>
      <c r="AB2047" s="63" t="str">
        <f t="shared" si="655"/>
        <v>-</v>
      </c>
      <c r="AC2047" s="63">
        <f>IF(ISBLANK($C2047),0,VLOOKUP($C2047,Listen!$A$2:$C$45,2,FALSE))</f>
        <v>0</v>
      </c>
      <c r="AD2047" s="63">
        <f>IF(ISBLANK($C2047),0,VLOOKUP($C2047,Listen!$A$2:$C$45,3,FALSE))</f>
        <v>0</v>
      </c>
      <c r="AE2047" s="49">
        <f t="shared" si="656"/>
        <v>0</v>
      </c>
      <c r="AF2047" s="49">
        <f t="shared" si="656"/>
        <v>0</v>
      </c>
      <c r="AG2047" s="49">
        <f>IFERROR(IF(OR($V2047&lt;&gt;"Ja",VLOOKUP($C2047,Listen!$A$2:$F$45,5,0)="Nein",D2047&lt;IF(C2047="LNG Anbindungsanlagen gemäß separater Festlegung",2022,2023)),$AC2047,$AA2047),0)</f>
        <v>0</v>
      </c>
      <c r="AH2047" s="49">
        <f>IFERROR(IF(OR($V2047&lt;&gt;"Ja",VLOOKUP($C2047,Listen!$A$2:$F$45,5,0)="Nein",D2047&lt;IF(C2047="LNG Anbindungsanlagen gemäß separater Festlegung",2022,2023)),$AC2047,$AA2047),0)</f>
        <v>0</v>
      </c>
      <c r="AI2047" s="49">
        <f>IFERROR(IF(OR($W2047&lt;&gt;"Ja",VLOOKUP($C2047,Listen!$A$2:$F$45,6,0)="Nein"),$AC2047,$AB2047),0)</f>
        <v>0</v>
      </c>
      <c r="AJ2047" s="49">
        <f>IFERROR(IF(OR($W2047&lt;&gt;"Ja",VLOOKUP($C2047,Listen!$A$2:$F$45,6,0)="Nein"),$AC2047,$AB2047),0)</f>
        <v>0</v>
      </c>
      <c r="AK2047" s="49">
        <f>IFERROR(IF(OR($W2047&lt;&gt;"Ja",VLOOKUP($C2047,Listen!$A$2:$F$45,6,0)="Nein"),$AC2047,$AB2047),0)</f>
        <v>0</v>
      </c>
      <c r="AL2047" s="51">
        <f t="shared" si="657"/>
        <v>0</v>
      </c>
      <c r="AM2047" s="296">
        <f>IFERROR(IF(VLOOKUP($C2047,Listen!$A$2:$F$45,6,0)="Ja",MAX(BC2047:BD2047),D_SAV!$BC2047),0)</f>
        <v>0</v>
      </c>
      <c r="AN2047" s="51">
        <f t="shared" si="658"/>
        <v>0</v>
      </c>
      <c r="AP2047" s="304">
        <f t="shared" si="659"/>
        <v>0</v>
      </c>
      <c r="AQ2047" s="304">
        <f t="shared" si="660"/>
        <v>0</v>
      </c>
      <c r="AR2047" s="304">
        <f t="shared" si="661"/>
        <v>0</v>
      </c>
      <c r="AS2047" s="304">
        <f t="shared" si="662"/>
        <v>0</v>
      </c>
      <c r="AT2047" s="304">
        <f t="shared" si="663"/>
        <v>0</v>
      </c>
      <c r="AU2047" s="304">
        <f t="shared" si="664"/>
        <v>0</v>
      </c>
      <c r="AV2047" s="304">
        <f t="shared" si="665"/>
        <v>0</v>
      </c>
      <c r="AW2047" s="304">
        <f t="shared" si="666"/>
        <v>0</v>
      </c>
      <c r="AX2047" s="304">
        <f t="shared" si="667"/>
        <v>0</v>
      </c>
      <c r="AY2047" s="304">
        <f t="shared" si="668"/>
        <v>0</v>
      </c>
      <c r="AZ2047" s="304">
        <f t="shared" si="669"/>
        <v>0</v>
      </c>
      <c r="BA2047" s="304">
        <f t="shared" si="670"/>
        <v>0</v>
      </c>
      <c r="BB2047" s="304">
        <f t="shared" si="671"/>
        <v>0</v>
      </c>
      <c r="BC2047" s="304">
        <f t="shared" si="672"/>
        <v>0</v>
      </c>
      <c r="BD2047" s="304">
        <f t="shared" si="673"/>
        <v>0</v>
      </c>
      <c r="BE2047" s="304">
        <f>IFERROR(IF(VLOOKUP($C2047,Listen!$A$2:$F$45,6,0)="Ja",BB2047-MAX(BC2047:BD2047),BB2047-BC2047),0)</f>
        <v>0</v>
      </c>
    </row>
    <row r="2048" spans="1:57" x14ac:dyDescent="0.25">
      <c r="A2048" s="320" t="str">
        <f>IF(AND(D2048&lt;&gt;0,C2048&lt;&gt;0,E2048&lt;&gt;0),IF(B2048&lt;&gt;0,CONCATENATE(B2048,"-AGr",VLOOKUP(C2048,Listen!$A$2:$D$45,4,FALSE),"-",D2048,"-",E2048,),CONCATENATE("AGr",VLOOKUP(C2048,Listen!$A$2:$D$45,4,FALSE),"-",D2048,"-",E2048)),"keine vollständige ID")</f>
        <v>keine vollständige ID</v>
      </c>
      <c r="B2048" s="301"/>
      <c r="C2048" s="287"/>
      <c r="D2048" s="34"/>
      <c r="E2048" s="306"/>
      <c r="F2048" s="116"/>
      <c r="G2048" s="17"/>
      <c r="H2048" s="17"/>
      <c r="I2048" s="17"/>
      <c r="J2048" s="17"/>
      <c r="K2048" s="17"/>
      <c r="L2048" s="17"/>
      <c r="M2048" s="17"/>
      <c r="N2048" s="17"/>
      <c r="O2048" s="116"/>
      <c r="P2048" s="117">
        <f>IF(D2048&gt;A_Stammdaten!$B$12,0,SUM(G2048,H2048,J2048,L2048:M2048)-SUM(I2048,K2048,N2048:O2048))</f>
        <v>0</v>
      </c>
      <c r="Q2048" s="17"/>
      <c r="R2048" s="17"/>
      <c r="S2048" s="17"/>
      <c r="T2048" s="17"/>
      <c r="U2048" s="62">
        <f t="shared" si="653"/>
        <v>0</v>
      </c>
      <c r="V2048" s="34"/>
      <c r="W2048" s="34"/>
      <c r="X2048" s="34"/>
      <c r="Y2048" s="34"/>
      <c r="Z2048" s="34"/>
      <c r="AA2048" s="63" t="str">
        <f t="shared" si="654"/>
        <v>-</v>
      </c>
      <c r="AB2048" s="63" t="str">
        <f t="shared" si="655"/>
        <v>-</v>
      </c>
      <c r="AC2048" s="63">
        <f>IF(ISBLANK($C2048),0,VLOOKUP($C2048,Listen!$A$2:$C$45,2,FALSE))</f>
        <v>0</v>
      </c>
      <c r="AD2048" s="63">
        <f>IF(ISBLANK($C2048),0,VLOOKUP($C2048,Listen!$A$2:$C$45,3,FALSE))</f>
        <v>0</v>
      </c>
      <c r="AE2048" s="49">
        <f t="shared" si="656"/>
        <v>0</v>
      </c>
      <c r="AF2048" s="49">
        <f t="shared" si="656"/>
        <v>0</v>
      </c>
      <c r="AG2048" s="49">
        <f>IFERROR(IF(OR($V2048&lt;&gt;"Ja",VLOOKUP($C2048,Listen!$A$2:$F$45,5,0)="Nein",D2048&lt;IF(C2048="LNG Anbindungsanlagen gemäß separater Festlegung",2022,2023)),$AC2048,$AA2048),0)</f>
        <v>0</v>
      </c>
      <c r="AH2048" s="49">
        <f>IFERROR(IF(OR($V2048&lt;&gt;"Ja",VLOOKUP($C2048,Listen!$A$2:$F$45,5,0)="Nein",D2048&lt;IF(C2048="LNG Anbindungsanlagen gemäß separater Festlegung",2022,2023)),$AC2048,$AA2048),0)</f>
        <v>0</v>
      </c>
      <c r="AI2048" s="49">
        <f>IFERROR(IF(OR($W2048&lt;&gt;"Ja",VLOOKUP($C2048,Listen!$A$2:$F$45,6,0)="Nein"),$AC2048,$AB2048),0)</f>
        <v>0</v>
      </c>
      <c r="AJ2048" s="49">
        <f>IFERROR(IF(OR($W2048&lt;&gt;"Ja",VLOOKUP($C2048,Listen!$A$2:$F$45,6,0)="Nein"),$AC2048,$AB2048),0)</f>
        <v>0</v>
      </c>
      <c r="AK2048" s="49">
        <f>IFERROR(IF(OR($W2048&lt;&gt;"Ja",VLOOKUP($C2048,Listen!$A$2:$F$45,6,0)="Nein"),$AC2048,$AB2048),0)</f>
        <v>0</v>
      </c>
      <c r="AL2048" s="51">
        <f t="shared" si="657"/>
        <v>0</v>
      </c>
      <c r="AM2048" s="296">
        <f>IFERROR(IF(VLOOKUP($C2048,Listen!$A$2:$F$45,6,0)="Ja",MAX(BC2048:BD2048),D_SAV!$BC2048),0)</f>
        <v>0</v>
      </c>
      <c r="AN2048" s="51">
        <f t="shared" si="658"/>
        <v>0</v>
      </c>
      <c r="AP2048" s="304">
        <f t="shared" si="659"/>
        <v>0</v>
      </c>
      <c r="AQ2048" s="304">
        <f t="shared" si="660"/>
        <v>0</v>
      </c>
      <c r="AR2048" s="304">
        <f t="shared" si="661"/>
        <v>0</v>
      </c>
      <c r="AS2048" s="304">
        <f t="shared" si="662"/>
        <v>0</v>
      </c>
      <c r="AT2048" s="304">
        <f t="shared" si="663"/>
        <v>0</v>
      </c>
      <c r="AU2048" s="304">
        <f t="shared" si="664"/>
        <v>0</v>
      </c>
      <c r="AV2048" s="304">
        <f t="shared" si="665"/>
        <v>0</v>
      </c>
      <c r="AW2048" s="304">
        <f t="shared" si="666"/>
        <v>0</v>
      </c>
      <c r="AX2048" s="304">
        <f t="shared" si="667"/>
        <v>0</v>
      </c>
      <c r="AY2048" s="304">
        <f t="shared" si="668"/>
        <v>0</v>
      </c>
      <c r="AZ2048" s="304">
        <f t="shared" si="669"/>
        <v>0</v>
      </c>
      <c r="BA2048" s="304">
        <f t="shared" si="670"/>
        <v>0</v>
      </c>
      <c r="BB2048" s="304">
        <f t="shared" si="671"/>
        <v>0</v>
      </c>
      <c r="BC2048" s="304">
        <f t="shared" si="672"/>
        <v>0</v>
      </c>
      <c r="BD2048" s="304">
        <f t="shared" si="673"/>
        <v>0</v>
      </c>
      <c r="BE2048" s="304">
        <f>IFERROR(IF(VLOOKUP($C2048,Listen!$A$2:$F$45,6,0)="Ja",BB2048-MAX(BC2048:BD2048),BB2048-BC2048),0)</f>
        <v>0</v>
      </c>
    </row>
    <row r="2049" spans="1:57" x14ac:dyDescent="0.25">
      <c r="A2049" s="320" t="str">
        <f>IF(AND(D2049&lt;&gt;0,C2049&lt;&gt;0,E2049&lt;&gt;0),IF(B2049&lt;&gt;0,CONCATENATE(B2049,"-AGr",VLOOKUP(C2049,Listen!$A$2:$D$45,4,FALSE),"-",D2049,"-",E2049,),CONCATENATE("AGr",VLOOKUP(C2049,Listen!$A$2:$D$45,4,FALSE),"-",D2049,"-",E2049)),"keine vollständige ID")</f>
        <v>keine vollständige ID</v>
      </c>
      <c r="B2049" s="301"/>
      <c r="C2049" s="287"/>
      <c r="D2049" s="34"/>
      <c r="E2049" s="306"/>
      <c r="F2049" s="116"/>
      <c r="G2049" s="17"/>
      <c r="H2049" s="17"/>
      <c r="I2049" s="17"/>
      <c r="J2049" s="17"/>
      <c r="K2049" s="17"/>
      <c r="L2049" s="17"/>
      <c r="M2049" s="17"/>
      <c r="N2049" s="17"/>
      <c r="O2049" s="116"/>
      <c r="P2049" s="117">
        <f>IF(D2049&gt;A_Stammdaten!$B$12,0,SUM(G2049,H2049,J2049,L2049:M2049)-SUM(I2049,K2049,N2049:O2049))</f>
        <v>0</v>
      </c>
      <c r="Q2049" s="17"/>
      <c r="R2049" s="17"/>
      <c r="S2049" s="17"/>
      <c r="T2049" s="17"/>
      <c r="U2049" s="62">
        <f t="shared" si="653"/>
        <v>0</v>
      </c>
      <c r="V2049" s="34"/>
      <c r="W2049" s="34"/>
      <c r="X2049" s="34"/>
      <c r="Y2049" s="34"/>
      <c r="Z2049" s="34"/>
      <c r="AA2049" s="63" t="str">
        <f t="shared" si="654"/>
        <v>-</v>
      </c>
      <c r="AB2049" s="63" t="str">
        <f t="shared" si="655"/>
        <v>-</v>
      </c>
      <c r="AC2049" s="63">
        <f>IF(ISBLANK($C2049),0,VLOOKUP($C2049,Listen!$A$2:$C$45,2,FALSE))</f>
        <v>0</v>
      </c>
      <c r="AD2049" s="63">
        <f>IF(ISBLANK($C2049),0,VLOOKUP($C2049,Listen!$A$2:$C$45,3,FALSE))</f>
        <v>0</v>
      </c>
      <c r="AE2049" s="49">
        <f t="shared" si="656"/>
        <v>0</v>
      </c>
      <c r="AF2049" s="49">
        <f t="shared" si="656"/>
        <v>0</v>
      </c>
      <c r="AG2049" s="49">
        <f>IFERROR(IF(OR($V2049&lt;&gt;"Ja",VLOOKUP($C2049,Listen!$A$2:$F$45,5,0)="Nein",D2049&lt;IF(C2049="LNG Anbindungsanlagen gemäß separater Festlegung",2022,2023)),$AC2049,$AA2049),0)</f>
        <v>0</v>
      </c>
      <c r="AH2049" s="49">
        <f>IFERROR(IF(OR($V2049&lt;&gt;"Ja",VLOOKUP($C2049,Listen!$A$2:$F$45,5,0)="Nein",D2049&lt;IF(C2049="LNG Anbindungsanlagen gemäß separater Festlegung",2022,2023)),$AC2049,$AA2049),0)</f>
        <v>0</v>
      </c>
      <c r="AI2049" s="49">
        <f>IFERROR(IF(OR($W2049&lt;&gt;"Ja",VLOOKUP($C2049,Listen!$A$2:$F$45,6,0)="Nein"),$AC2049,$AB2049),0)</f>
        <v>0</v>
      </c>
      <c r="AJ2049" s="49">
        <f>IFERROR(IF(OR($W2049&lt;&gt;"Ja",VLOOKUP($C2049,Listen!$A$2:$F$45,6,0)="Nein"),$AC2049,$AB2049),0)</f>
        <v>0</v>
      </c>
      <c r="AK2049" s="49">
        <f>IFERROR(IF(OR($W2049&lt;&gt;"Ja",VLOOKUP($C2049,Listen!$A$2:$F$45,6,0)="Nein"),$AC2049,$AB2049),0)</f>
        <v>0</v>
      </c>
      <c r="AL2049" s="51">
        <f t="shared" si="657"/>
        <v>0</v>
      </c>
      <c r="AM2049" s="296">
        <f>IFERROR(IF(VLOOKUP($C2049,Listen!$A$2:$F$45,6,0)="Ja",MAX(BC2049:BD2049),D_SAV!$BC2049),0)</f>
        <v>0</v>
      </c>
      <c r="AN2049" s="51">
        <f t="shared" si="658"/>
        <v>0</v>
      </c>
      <c r="AP2049" s="304">
        <f t="shared" si="659"/>
        <v>0</v>
      </c>
      <c r="AQ2049" s="304">
        <f t="shared" si="660"/>
        <v>0</v>
      </c>
      <c r="AR2049" s="304">
        <f t="shared" si="661"/>
        <v>0</v>
      </c>
      <c r="AS2049" s="304">
        <f t="shared" si="662"/>
        <v>0</v>
      </c>
      <c r="AT2049" s="304">
        <f t="shared" si="663"/>
        <v>0</v>
      </c>
      <c r="AU2049" s="304">
        <f t="shared" si="664"/>
        <v>0</v>
      </c>
      <c r="AV2049" s="304">
        <f t="shared" si="665"/>
        <v>0</v>
      </c>
      <c r="AW2049" s="304">
        <f t="shared" si="666"/>
        <v>0</v>
      </c>
      <c r="AX2049" s="304">
        <f t="shared" si="667"/>
        <v>0</v>
      </c>
      <c r="AY2049" s="304">
        <f t="shared" si="668"/>
        <v>0</v>
      </c>
      <c r="AZ2049" s="304">
        <f t="shared" si="669"/>
        <v>0</v>
      </c>
      <c r="BA2049" s="304">
        <f t="shared" si="670"/>
        <v>0</v>
      </c>
      <c r="BB2049" s="304">
        <f t="shared" si="671"/>
        <v>0</v>
      </c>
      <c r="BC2049" s="304">
        <f t="shared" si="672"/>
        <v>0</v>
      </c>
      <c r="BD2049" s="304">
        <f t="shared" si="673"/>
        <v>0</v>
      </c>
      <c r="BE2049" s="304">
        <f>IFERROR(IF(VLOOKUP($C2049,Listen!$A$2:$F$45,6,0)="Ja",BB2049-MAX(BC2049:BD2049),BB2049-BC2049),0)</f>
        <v>0</v>
      </c>
    </row>
    <row r="2050" spans="1:57" x14ac:dyDescent="0.25">
      <c r="A2050" s="320" t="str">
        <f>IF(AND(D2050&lt;&gt;0,C2050&lt;&gt;0,E2050&lt;&gt;0),IF(B2050&lt;&gt;0,CONCATENATE(B2050,"-AGr",VLOOKUP(C2050,Listen!$A$2:$D$45,4,FALSE),"-",D2050,"-",E2050,),CONCATENATE("AGr",VLOOKUP(C2050,Listen!$A$2:$D$45,4,FALSE),"-",D2050,"-",E2050)),"keine vollständige ID")</f>
        <v>keine vollständige ID</v>
      </c>
      <c r="B2050" s="301"/>
      <c r="C2050" s="287"/>
      <c r="D2050" s="34"/>
      <c r="E2050" s="306"/>
      <c r="F2050" s="116"/>
      <c r="G2050" s="17"/>
      <c r="H2050" s="17"/>
      <c r="I2050" s="17"/>
      <c r="J2050" s="17"/>
      <c r="K2050" s="17"/>
      <c r="L2050" s="17"/>
      <c r="M2050" s="17"/>
      <c r="N2050" s="17"/>
      <c r="O2050" s="116"/>
      <c r="P2050" s="117">
        <f>IF(D2050&gt;A_Stammdaten!$B$12,0,SUM(G2050,H2050,J2050,L2050:M2050)-SUM(I2050,K2050,N2050:O2050))</f>
        <v>0</v>
      </c>
      <c r="Q2050" s="17"/>
      <c r="R2050" s="17"/>
      <c r="S2050" s="17"/>
      <c r="T2050" s="17"/>
      <c r="U2050" s="62">
        <f t="shared" si="653"/>
        <v>0</v>
      </c>
      <c r="V2050" s="34"/>
      <c r="W2050" s="34"/>
      <c r="X2050" s="34"/>
      <c r="Y2050" s="34"/>
      <c r="Z2050" s="34"/>
      <c r="AA2050" s="63" t="str">
        <f t="shared" si="654"/>
        <v>-</v>
      </c>
      <c r="AB2050" s="63" t="str">
        <f t="shared" si="655"/>
        <v>-</v>
      </c>
      <c r="AC2050" s="63">
        <f>IF(ISBLANK($C2050),0,VLOOKUP($C2050,Listen!$A$2:$C$45,2,FALSE))</f>
        <v>0</v>
      </c>
      <c r="AD2050" s="63">
        <f>IF(ISBLANK($C2050),0,VLOOKUP($C2050,Listen!$A$2:$C$45,3,FALSE))</f>
        <v>0</v>
      </c>
      <c r="AE2050" s="49">
        <f t="shared" si="656"/>
        <v>0</v>
      </c>
      <c r="AF2050" s="49">
        <f t="shared" si="656"/>
        <v>0</v>
      </c>
      <c r="AG2050" s="49">
        <f>IFERROR(IF(OR($V2050&lt;&gt;"Ja",VLOOKUP($C2050,Listen!$A$2:$F$45,5,0)="Nein",D2050&lt;IF(C2050="LNG Anbindungsanlagen gemäß separater Festlegung",2022,2023)),$AC2050,$AA2050),0)</f>
        <v>0</v>
      </c>
      <c r="AH2050" s="49">
        <f>IFERROR(IF(OR($V2050&lt;&gt;"Ja",VLOOKUP($C2050,Listen!$A$2:$F$45,5,0)="Nein",D2050&lt;IF(C2050="LNG Anbindungsanlagen gemäß separater Festlegung",2022,2023)),$AC2050,$AA2050),0)</f>
        <v>0</v>
      </c>
      <c r="AI2050" s="49">
        <f>IFERROR(IF(OR($W2050&lt;&gt;"Ja",VLOOKUP($C2050,Listen!$A$2:$F$45,6,0)="Nein"),$AC2050,$AB2050),0)</f>
        <v>0</v>
      </c>
      <c r="AJ2050" s="49">
        <f>IFERROR(IF(OR($W2050&lt;&gt;"Ja",VLOOKUP($C2050,Listen!$A$2:$F$45,6,0)="Nein"),$AC2050,$AB2050),0)</f>
        <v>0</v>
      </c>
      <c r="AK2050" s="49">
        <f>IFERROR(IF(OR($W2050&lt;&gt;"Ja",VLOOKUP($C2050,Listen!$A$2:$F$45,6,0)="Nein"),$AC2050,$AB2050),0)</f>
        <v>0</v>
      </c>
      <c r="AL2050" s="51">
        <f t="shared" si="657"/>
        <v>0</v>
      </c>
      <c r="AM2050" s="296">
        <f>IFERROR(IF(VLOOKUP($C2050,Listen!$A$2:$F$45,6,0)="Ja",MAX(BC2050:BD2050),D_SAV!$BC2050),0)</f>
        <v>0</v>
      </c>
      <c r="AN2050" s="51">
        <f t="shared" si="658"/>
        <v>0</v>
      </c>
      <c r="AP2050" s="304">
        <f t="shared" si="659"/>
        <v>0</v>
      </c>
      <c r="AQ2050" s="304">
        <f t="shared" si="660"/>
        <v>0</v>
      </c>
      <c r="AR2050" s="304">
        <f t="shared" si="661"/>
        <v>0</v>
      </c>
      <c r="AS2050" s="304">
        <f t="shared" si="662"/>
        <v>0</v>
      </c>
      <c r="AT2050" s="304">
        <f t="shared" si="663"/>
        <v>0</v>
      </c>
      <c r="AU2050" s="304">
        <f t="shared" si="664"/>
        <v>0</v>
      </c>
      <c r="AV2050" s="304">
        <f t="shared" si="665"/>
        <v>0</v>
      </c>
      <c r="AW2050" s="304">
        <f t="shared" si="666"/>
        <v>0</v>
      </c>
      <c r="AX2050" s="304">
        <f t="shared" si="667"/>
        <v>0</v>
      </c>
      <c r="AY2050" s="304">
        <f t="shared" si="668"/>
        <v>0</v>
      </c>
      <c r="AZ2050" s="304">
        <f t="shared" si="669"/>
        <v>0</v>
      </c>
      <c r="BA2050" s="304">
        <f t="shared" si="670"/>
        <v>0</v>
      </c>
      <c r="BB2050" s="304">
        <f t="shared" si="671"/>
        <v>0</v>
      </c>
      <c r="BC2050" s="304">
        <f t="shared" si="672"/>
        <v>0</v>
      </c>
      <c r="BD2050" s="304">
        <f t="shared" si="673"/>
        <v>0</v>
      </c>
      <c r="BE2050" s="304">
        <f>IFERROR(IF(VLOOKUP($C2050,Listen!$A$2:$F$45,6,0)="Ja",BB2050-MAX(BC2050:BD2050),BB2050-BC2050),0)</f>
        <v>0</v>
      </c>
    </row>
    <row r="2051" spans="1:57" x14ac:dyDescent="0.25">
      <c r="A2051" s="320" t="str">
        <f>IF(AND(D2051&lt;&gt;0,C2051&lt;&gt;0,E2051&lt;&gt;0),IF(B2051&lt;&gt;0,CONCATENATE(B2051,"-AGr",VLOOKUP(C2051,Listen!$A$2:$D$45,4,FALSE),"-",D2051,"-",E2051,),CONCATENATE("AGr",VLOOKUP(C2051,Listen!$A$2:$D$45,4,FALSE),"-",D2051,"-",E2051)),"keine vollständige ID")</f>
        <v>keine vollständige ID</v>
      </c>
      <c r="B2051" s="301"/>
      <c r="C2051" s="287"/>
      <c r="D2051" s="34"/>
      <c r="E2051" s="306"/>
      <c r="F2051" s="116"/>
      <c r="G2051" s="17"/>
      <c r="H2051" s="17"/>
      <c r="I2051" s="17"/>
      <c r="J2051" s="17"/>
      <c r="K2051" s="17"/>
      <c r="L2051" s="17"/>
      <c r="M2051" s="17"/>
      <c r="N2051" s="17"/>
      <c r="O2051" s="116"/>
      <c r="P2051" s="117">
        <f>IF(D2051&gt;A_Stammdaten!$B$12,0,SUM(G2051,H2051,J2051,L2051:M2051)-SUM(I2051,K2051,N2051:O2051))</f>
        <v>0</v>
      </c>
      <c r="Q2051" s="17"/>
      <c r="R2051" s="17"/>
      <c r="S2051" s="17"/>
      <c r="T2051" s="17"/>
      <c r="U2051" s="62">
        <f t="shared" si="653"/>
        <v>0</v>
      </c>
      <c r="V2051" s="34"/>
      <c r="W2051" s="34"/>
      <c r="X2051" s="34"/>
      <c r="Y2051" s="34"/>
      <c r="Z2051" s="34"/>
      <c r="AA2051" s="63" t="str">
        <f t="shared" si="654"/>
        <v>-</v>
      </c>
      <c r="AB2051" s="63" t="str">
        <f t="shared" si="655"/>
        <v>-</v>
      </c>
      <c r="AC2051" s="63">
        <f>IF(ISBLANK($C2051),0,VLOOKUP($C2051,Listen!$A$2:$C$45,2,FALSE))</f>
        <v>0</v>
      </c>
      <c r="AD2051" s="63">
        <f>IF(ISBLANK($C2051),0,VLOOKUP($C2051,Listen!$A$2:$C$45,3,FALSE))</f>
        <v>0</v>
      </c>
      <c r="AE2051" s="49">
        <f t="shared" si="656"/>
        <v>0</v>
      </c>
      <c r="AF2051" s="49">
        <f t="shared" si="656"/>
        <v>0</v>
      </c>
      <c r="AG2051" s="49">
        <f>IFERROR(IF(OR($V2051&lt;&gt;"Ja",VLOOKUP($C2051,Listen!$A$2:$F$45,5,0)="Nein",D2051&lt;IF(C2051="LNG Anbindungsanlagen gemäß separater Festlegung",2022,2023)),$AC2051,$AA2051),0)</f>
        <v>0</v>
      </c>
      <c r="AH2051" s="49">
        <f>IFERROR(IF(OR($V2051&lt;&gt;"Ja",VLOOKUP($C2051,Listen!$A$2:$F$45,5,0)="Nein",D2051&lt;IF(C2051="LNG Anbindungsanlagen gemäß separater Festlegung",2022,2023)),$AC2051,$AA2051),0)</f>
        <v>0</v>
      </c>
      <c r="AI2051" s="49">
        <f>IFERROR(IF(OR($W2051&lt;&gt;"Ja",VLOOKUP($C2051,Listen!$A$2:$F$45,6,0)="Nein"),$AC2051,$AB2051),0)</f>
        <v>0</v>
      </c>
      <c r="AJ2051" s="49">
        <f>IFERROR(IF(OR($W2051&lt;&gt;"Ja",VLOOKUP($C2051,Listen!$A$2:$F$45,6,0)="Nein"),$AC2051,$AB2051),0)</f>
        <v>0</v>
      </c>
      <c r="AK2051" s="49">
        <f>IFERROR(IF(OR($W2051&lt;&gt;"Ja",VLOOKUP($C2051,Listen!$A$2:$F$45,6,0)="Nein"),$AC2051,$AB2051),0)</f>
        <v>0</v>
      </c>
      <c r="AL2051" s="51">
        <f t="shared" si="657"/>
        <v>0</v>
      </c>
      <c r="AM2051" s="296">
        <f>IFERROR(IF(VLOOKUP($C2051,Listen!$A$2:$F$45,6,0)="Ja",MAX(BC2051:BD2051),D_SAV!$BC2051),0)</f>
        <v>0</v>
      </c>
      <c r="AN2051" s="51">
        <f t="shared" si="658"/>
        <v>0</v>
      </c>
      <c r="AP2051" s="304">
        <f t="shared" si="659"/>
        <v>0</v>
      </c>
      <c r="AQ2051" s="304">
        <f t="shared" si="660"/>
        <v>0</v>
      </c>
      <c r="AR2051" s="304">
        <f t="shared" si="661"/>
        <v>0</v>
      </c>
      <c r="AS2051" s="304">
        <f t="shared" si="662"/>
        <v>0</v>
      </c>
      <c r="AT2051" s="304">
        <f t="shared" si="663"/>
        <v>0</v>
      </c>
      <c r="AU2051" s="304">
        <f t="shared" si="664"/>
        <v>0</v>
      </c>
      <c r="AV2051" s="304">
        <f t="shared" si="665"/>
        <v>0</v>
      </c>
      <c r="AW2051" s="304">
        <f t="shared" si="666"/>
        <v>0</v>
      </c>
      <c r="AX2051" s="304">
        <f t="shared" si="667"/>
        <v>0</v>
      </c>
      <c r="AY2051" s="304">
        <f t="shared" si="668"/>
        <v>0</v>
      </c>
      <c r="AZ2051" s="304">
        <f t="shared" si="669"/>
        <v>0</v>
      </c>
      <c r="BA2051" s="304">
        <f t="shared" si="670"/>
        <v>0</v>
      </c>
      <c r="BB2051" s="304">
        <f t="shared" si="671"/>
        <v>0</v>
      </c>
      <c r="BC2051" s="304">
        <f t="shared" si="672"/>
        <v>0</v>
      </c>
      <c r="BD2051" s="304">
        <f t="shared" si="673"/>
        <v>0</v>
      </c>
      <c r="BE2051" s="304">
        <f>IFERROR(IF(VLOOKUP($C2051,Listen!$A$2:$F$45,6,0)="Ja",BB2051-MAX(BC2051:BD2051),BB2051-BC2051),0)</f>
        <v>0</v>
      </c>
    </row>
    <row r="2052" spans="1:57" x14ac:dyDescent="0.25">
      <c r="A2052" s="320" t="str">
        <f>IF(AND(D2052&lt;&gt;0,C2052&lt;&gt;0,E2052&lt;&gt;0),IF(B2052&lt;&gt;0,CONCATENATE(B2052,"-AGr",VLOOKUP(C2052,Listen!$A$2:$D$45,4,FALSE),"-",D2052,"-",E2052,),CONCATENATE("AGr",VLOOKUP(C2052,Listen!$A$2:$D$45,4,FALSE),"-",D2052,"-",E2052)),"keine vollständige ID")</f>
        <v>keine vollständige ID</v>
      </c>
      <c r="B2052" s="301"/>
      <c r="C2052" s="287"/>
      <c r="D2052" s="34"/>
      <c r="E2052" s="306"/>
      <c r="F2052" s="116"/>
      <c r="G2052" s="17"/>
      <c r="H2052" s="17"/>
      <c r="I2052" s="17"/>
      <c r="J2052" s="17"/>
      <c r="K2052" s="17"/>
      <c r="L2052" s="17"/>
      <c r="M2052" s="17"/>
      <c r="N2052" s="17"/>
      <c r="O2052" s="116"/>
      <c r="P2052" s="117">
        <f>IF(D2052&gt;A_Stammdaten!$B$12,0,SUM(G2052,H2052,J2052,L2052:M2052)-SUM(I2052,K2052,N2052:O2052))</f>
        <v>0</v>
      </c>
      <c r="Q2052" s="17"/>
      <c r="R2052" s="17"/>
      <c r="S2052" s="17"/>
      <c r="T2052" s="17"/>
      <c r="U2052" s="62">
        <f t="shared" si="653"/>
        <v>0</v>
      </c>
      <c r="V2052" s="34"/>
      <c r="W2052" s="34"/>
      <c r="X2052" s="34"/>
      <c r="Y2052" s="34"/>
      <c r="Z2052" s="34"/>
      <c r="AA2052" s="63" t="str">
        <f t="shared" si="654"/>
        <v>-</v>
      </c>
      <c r="AB2052" s="63" t="str">
        <f t="shared" si="655"/>
        <v>-</v>
      </c>
      <c r="AC2052" s="63">
        <f>IF(ISBLANK($C2052),0,VLOOKUP($C2052,Listen!$A$2:$C$45,2,FALSE))</f>
        <v>0</v>
      </c>
      <c r="AD2052" s="63">
        <f>IF(ISBLANK($C2052),0,VLOOKUP($C2052,Listen!$A$2:$C$45,3,FALSE))</f>
        <v>0</v>
      </c>
      <c r="AE2052" s="49">
        <f t="shared" si="656"/>
        <v>0</v>
      </c>
      <c r="AF2052" s="49">
        <f t="shared" si="656"/>
        <v>0</v>
      </c>
      <c r="AG2052" s="49">
        <f>IFERROR(IF(OR($V2052&lt;&gt;"Ja",VLOOKUP($C2052,Listen!$A$2:$F$45,5,0)="Nein",D2052&lt;IF(C2052="LNG Anbindungsanlagen gemäß separater Festlegung",2022,2023)),$AC2052,$AA2052),0)</f>
        <v>0</v>
      </c>
      <c r="AH2052" s="49">
        <f>IFERROR(IF(OR($V2052&lt;&gt;"Ja",VLOOKUP($C2052,Listen!$A$2:$F$45,5,0)="Nein",D2052&lt;IF(C2052="LNG Anbindungsanlagen gemäß separater Festlegung",2022,2023)),$AC2052,$AA2052),0)</f>
        <v>0</v>
      </c>
      <c r="AI2052" s="49">
        <f>IFERROR(IF(OR($W2052&lt;&gt;"Ja",VLOOKUP($C2052,Listen!$A$2:$F$45,6,0)="Nein"),$AC2052,$AB2052),0)</f>
        <v>0</v>
      </c>
      <c r="AJ2052" s="49">
        <f>IFERROR(IF(OR($W2052&lt;&gt;"Ja",VLOOKUP($C2052,Listen!$A$2:$F$45,6,0)="Nein"),$AC2052,$AB2052),0)</f>
        <v>0</v>
      </c>
      <c r="AK2052" s="49">
        <f>IFERROR(IF(OR($W2052&lt;&gt;"Ja",VLOOKUP($C2052,Listen!$A$2:$F$45,6,0)="Nein"),$AC2052,$AB2052),0)</f>
        <v>0</v>
      </c>
      <c r="AL2052" s="51">
        <f t="shared" si="657"/>
        <v>0</v>
      </c>
      <c r="AM2052" s="296">
        <f>IFERROR(IF(VLOOKUP($C2052,Listen!$A$2:$F$45,6,0)="Ja",MAX(BC2052:BD2052),D_SAV!$BC2052),0)</f>
        <v>0</v>
      </c>
      <c r="AN2052" s="51">
        <f t="shared" si="658"/>
        <v>0</v>
      </c>
      <c r="AP2052" s="304">
        <f t="shared" si="659"/>
        <v>0</v>
      </c>
      <c r="AQ2052" s="304">
        <f t="shared" si="660"/>
        <v>0</v>
      </c>
      <c r="AR2052" s="304">
        <f t="shared" si="661"/>
        <v>0</v>
      </c>
      <c r="AS2052" s="304">
        <f t="shared" si="662"/>
        <v>0</v>
      </c>
      <c r="AT2052" s="304">
        <f t="shared" si="663"/>
        <v>0</v>
      </c>
      <c r="AU2052" s="304">
        <f t="shared" si="664"/>
        <v>0</v>
      </c>
      <c r="AV2052" s="304">
        <f t="shared" si="665"/>
        <v>0</v>
      </c>
      <c r="AW2052" s="304">
        <f t="shared" si="666"/>
        <v>0</v>
      </c>
      <c r="AX2052" s="304">
        <f t="shared" si="667"/>
        <v>0</v>
      </c>
      <c r="AY2052" s="304">
        <f t="shared" si="668"/>
        <v>0</v>
      </c>
      <c r="AZ2052" s="304">
        <f t="shared" si="669"/>
        <v>0</v>
      </c>
      <c r="BA2052" s="304">
        <f t="shared" si="670"/>
        <v>0</v>
      </c>
      <c r="BB2052" s="304">
        <f t="shared" si="671"/>
        <v>0</v>
      </c>
      <c r="BC2052" s="304">
        <f t="shared" si="672"/>
        <v>0</v>
      </c>
      <c r="BD2052" s="304">
        <f t="shared" si="673"/>
        <v>0</v>
      </c>
      <c r="BE2052" s="304">
        <f>IFERROR(IF(VLOOKUP($C2052,Listen!$A$2:$F$45,6,0)="Ja",BB2052-MAX(BC2052:BD2052),BB2052-BC2052),0)</f>
        <v>0</v>
      </c>
    </row>
    <row r="2053" spans="1:57" x14ac:dyDescent="0.25">
      <c r="A2053" s="320" t="str">
        <f>IF(AND(D2053&lt;&gt;0,C2053&lt;&gt;0,E2053&lt;&gt;0),IF(B2053&lt;&gt;0,CONCATENATE(B2053,"-AGr",VLOOKUP(C2053,Listen!$A$2:$D$45,4,FALSE),"-",D2053,"-",E2053,),CONCATENATE("AGr",VLOOKUP(C2053,Listen!$A$2:$D$45,4,FALSE),"-",D2053,"-",E2053)),"keine vollständige ID")</f>
        <v>keine vollständige ID</v>
      </c>
      <c r="B2053" s="301"/>
      <c r="C2053" s="287"/>
      <c r="D2053" s="34"/>
      <c r="E2053" s="306"/>
      <c r="F2053" s="116"/>
      <c r="G2053" s="17"/>
      <c r="H2053" s="17"/>
      <c r="I2053" s="17"/>
      <c r="J2053" s="17"/>
      <c r="K2053" s="17"/>
      <c r="L2053" s="17"/>
      <c r="M2053" s="17"/>
      <c r="N2053" s="17"/>
      <c r="O2053" s="116"/>
      <c r="P2053" s="117">
        <f>IF(D2053&gt;A_Stammdaten!$B$12,0,SUM(G2053,H2053,J2053,L2053:M2053)-SUM(I2053,K2053,N2053:O2053))</f>
        <v>0</v>
      </c>
      <c r="Q2053" s="17"/>
      <c r="R2053" s="17"/>
      <c r="S2053" s="17"/>
      <c r="T2053" s="17"/>
      <c r="U2053" s="62">
        <f t="shared" si="653"/>
        <v>0</v>
      </c>
      <c r="V2053" s="34"/>
      <c r="W2053" s="34"/>
      <c r="X2053" s="34"/>
      <c r="Y2053" s="34"/>
      <c r="Z2053" s="34"/>
      <c r="AA2053" s="63" t="str">
        <f t="shared" si="654"/>
        <v>-</v>
      </c>
      <c r="AB2053" s="63" t="str">
        <f t="shared" si="655"/>
        <v>-</v>
      </c>
      <c r="AC2053" s="63">
        <f>IF(ISBLANK($C2053),0,VLOOKUP($C2053,Listen!$A$2:$C$45,2,FALSE))</f>
        <v>0</v>
      </c>
      <c r="AD2053" s="63">
        <f>IF(ISBLANK($C2053),0,VLOOKUP($C2053,Listen!$A$2:$C$45,3,FALSE))</f>
        <v>0</v>
      </c>
      <c r="AE2053" s="49">
        <f t="shared" si="656"/>
        <v>0</v>
      </c>
      <c r="AF2053" s="49">
        <f t="shared" si="656"/>
        <v>0</v>
      </c>
      <c r="AG2053" s="49">
        <f>IFERROR(IF(OR($V2053&lt;&gt;"Ja",VLOOKUP($C2053,Listen!$A$2:$F$45,5,0)="Nein",D2053&lt;IF(C2053="LNG Anbindungsanlagen gemäß separater Festlegung",2022,2023)),$AC2053,$AA2053),0)</f>
        <v>0</v>
      </c>
      <c r="AH2053" s="49">
        <f>IFERROR(IF(OR($V2053&lt;&gt;"Ja",VLOOKUP($C2053,Listen!$A$2:$F$45,5,0)="Nein",D2053&lt;IF(C2053="LNG Anbindungsanlagen gemäß separater Festlegung",2022,2023)),$AC2053,$AA2053),0)</f>
        <v>0</v>
      </c>
      <c r="AI2053" s="49">
        <f>IFERROR(IF(OR($W2053&lt;&gt;"Ja",VLOOKUP($C2053,Listen!$A$2:$F$45,6,0)="Nein"),$AC2053,$AB2053),0)</f>
        <v>0</v>
      </c>
      <c r="AJ2053" s="49">
        <f>IFERROR(IF(OR($W2053&lt;&gt;"Ja",VLOOKUP($C2053,Listen!$A$2:$F$45,6,0)="Nein"),$AC2053,$AB2053),0)</f>
        <v>0</v>
      </c>
      <c r="AK2053" s="49">
        <f>IFERROR(IF(OR($W2053&lt;&gt;"Ja",VLOOKUP($C2053,Listen!$A$2:$F$45,6,0)="Nein"),$AC2053,$AB2053),0)</f>
        <v>0</v>
      </c>
      <c r="AL2053" s="51">
        <f t="shared" si="657"/>
        <v>0</v>
      </c>
      <c r="AM2053" s="296">
        <f>IFERROR(IF(VLOOKUP($C2053,Listen!$A$2:$F$45,6,0)="Ja",MAX(BC2053:BD2053),D_SAV!$BC2053),0)</f>
        <v>0</v>
      </c>
      <c r="AN2053" s="51">
        <f t="shared" si="658"/>
        <v>0</v>
      </c>
      <c r="AP2053" s="304">
        <f t="shared" si="659"/>
        <v>0</v>
      </c>
      <c r="AQ2053" s="304">
        <f t="shared" si="660"/>
        <v>0</v>
      </c>
      <c r="AR2053" s="304">
        <f t="shared" si="661"/>
        <v>0</v>
      </c>
      <c r="AS2053" s="304">
        <f t="shared" si="662"/>
        <v>0</v>
      </c>
      <c r="AT2053" s="304">
        <f t="shared" si="663"/>
        <v>0</v>
      </c>
      <c r="AU2053" s="304">
        <f t="shared" si="664"/>
        <v>0</v>
      </c>
      <c r="AV2053" s="304">
        <f t="shared" si="665"/>
        <v>0</v>
      </c>
      <c r="AW2053" s="304">
        <f t="shared" si="666"/>
        <v>0</v>
      </c>
      <c r="AX2053" s="304">
        <f t="shared" si="667"/>
        <v>0</v>
      </c>
      <c r="AY2053" s="304">
        <f t="shared" si="668"/>
        <v>0</v>
      </c>
      <c r="AZ2053" s="304">
        <f t="shared" si="669"/>
        <v>0</v>
      </c>
      <c r="BA2053" s="304">
        <f t="shared" si="670"/>
        <v>0</v>
      </c>
      <c r="BB2053" s="304">
        <f t="shared" si="671"/>
        <v>0</v>
      </c>
      <c r="BC2053" s="304">
        <f t="shared" si="672"/>
        <v>0</v>
      </c>
      <c r="BD2053" s="304">
        <f t="shared" si="673"/>
        <v>0</v>
      </c>
      <c r="BE2053" s="304">
        <f>IFERROR(IF(VLOOKUP($C2053,Listen!$A$2:$F$45,6,0)="Ja",BB2053-MAX(BC2053:BD2053),BB2053-BC2053),0)</f>
        <v>0</v>
      </c>
    </row>
    <row r="2054" spans="1:57" x14ac:dyDescent="0.25">
      <c r="A2054" s="320" t="str">
        <f>IF(AND(D2054&lt;&gt;0,C2054&lt;&gt;0,E2054&lt;&gt;0),IF(B2054&lt;&gt;0,CONCATENATE(B2054,"-AGr",VLOOKUP(C2054,Listen!$A$2:$D$45,4,FALSE),"-",D2054,"-",E2054,),CONCATENATE("AGr",VLOOKUP(C2054,Listen!$A$2:$D$45,4,FALSE),"-",D2054,"-",E2054)),"keine vollständige ID")</f>
        <v>keine vollständige ID</v>
      </c>
      <c r="B2054" s="301"/>
      <c r="C2054" s="287"/>
      <c r="D2054" s="34"/>
      <c r="E2054" s="306"/>
      <c r="F2054" s="116"/>
      <c r="G2054" s="17"/>
      <c r="H2054" s="17"/>
      <c r="I2054" s="17"/>
      <c r="J2054" s="17"/>
      <c r="K2054" s="17"/>
      <c r="L2054" s="17"/>
      <c r="M2054" s="17"/>
      <c r="N2054" s="17"/>
      <c r="O2054" s="116"/>
      <c r="P2054" s="117">
        <f>IF(D2054&gt;A_Stammdaten!$B$12,0,SUM(G2054,H2054,J2054,L2054:M2054)-SUM(I2054,K2054,N2054:O2054))</f>
        <v>0</v>
      </c>
      <c r="Q2054" s="17"/>
      <c r="R2054" s="17"/>
      <c r="S2054" s="17"/>
      <c r="T2054" s="17"/>
      <c r="U2054" s="62">
        <f t="shared" ref="U2054:U2117" si="674">P2054-SUM(Q2054:T2054)</f>
        <v>0</v>
      </c>
      <c r="V2054" s="34"/>
      <c r="W2054" s="34"/>
      <c r="X2054" s="34"/>
      <c r="Y2054" s="34"/>
      <c r="Z2054" s="34"/>
      <c r="AA2054" s="63" t="str">
        <f t="shared" ref="AA2054:AA2117" si="675">IF($V2054="Ja",MIN(2044-$D2054+1,AC2054),"-")</f>
        <v>-</v>
      </c>
      <c r="AB2054" s="63" t="str">
        <f t="shared" ref="AB2054:AB2117" si="676">IF($Z2054="","-",MIN($Z2054-$D2054+1,AC2054))</f>
        <v>-</v>
      </c>
      <c r="AC2054" s="63">
        <f>IF(ISBLANK($C2054),0,VLOOKUP($C2054,Listen!$A$2:$C$45,2,FALSE))</f>
        <v>0</v>
      </c>
      <c r="AD2054" s="63">
        <f>IF(ISBLANK($C2054),0,VLOOKUP($C2054,Listen!$A$2:$C$45,3,FALSE))</f>
        <v>0</v>
      </c>
      <c r="AE2054" s="49">
        <f t="shared" ref="AE2054:AF2117" si="677">IFERROR($AC2054,0)</f>
        <v>0</v>
      </c>
      <c r="AF2054" s="49">
        <f t="shared" si="677"/>
        <v>0</v>
      </c>
      <c r="AG2054" s="49">
        <f>IFERROR(IF(OR($V2054&lt;&gt;"Ja",VLOOKUP($C2054,Listen!$A$2:$F$45,5,0)="Nein",D2054&lt;IF(C2054="LNG Anbindungsanlagen gemäß separater Festlegung",2022,2023)),$AC2054,$AA2054),0)</f>
        <v>0</v>
      </c>
      <c r="AH2054" s="49">
        <f>IFERROR(IF(OR($V2054&lt;&gt;"Ja",VLOOKUP($C2054,Listen!$A$2:$F$45,5,0)="Nein",D2054&lt;IF(C2054="LNG Anbindungsanlagen gemäß separater Festlegung",2022,2023)),$AC2054,$AA2054),0)</f>
        <v>0</v>
      </c>
      <c r="AI2054" s="49">
        <f>IFERROR(IF(OR($W2054&lt;&gt;"Ja",VLOOKUP($C2054,Listen!$A$2:$F$45,6,0)="Nein"),$AC2054,$AB2054),0)</f>
        <v>0</v>
      </c>
      <c r="AJ2054" s="49">
        <f>IFERROR(IF(OR($W2054&lt;&gt;"Ja",VLOOKUP($C2054,Listen!$A$2:$F$45,6,0)="Nein"),$AC2054,$AB2054),0)</f>
        <v>0</v>
      </c>
      <c r="AK2054" s="49">
        <f>IFERROR(IF(OR($W2054&lt;&gt;"Ja",VLOOKUP($C2054,Listen!$A$2:$F$45,6,0)="Nein"),$AC2054,$AB2054),0)</f>
        <v>0</v>
      </c>
      <c r="AL2054" s="51">
        <f t="shared" ref="AL2054:AL2117" si="678">BB2054</f>
        <v>0</v>
      </c>
      <c r="AM2054" s="296">
        <f>IFERROR(IF(VLOOKUP($C2054,Listen!$A$2:$F$45,6,0)="Ja",MAX(BC2054:BD2054),D_SAV!$BC2054),0)</f>
        <v>0</v>
      </c>
      <c r="AN2054" s="51">
        <f t="shared" ref="AN2054:AN2117" si="679">BE2054</f>
        <v>0</v>
      </c>
      <c r="AP2054" s="304">
        <f t="shared" ref="AP2054:AP2117" si="680">AO2054+IF($D2054=AP$3,$U2054,0)</f>
        <v>0</v>
      </c>
      <c r="AQ2054" s="304">
        <f t="shared" ref="AQ2054:AQ2117" si="681">IF(AP2054=0,0,IF($AE2054-(AP$3-$D2054)&lt;=0,AP2054,AP2054/($AE2054-(AP$3-$D2054))))</f>
        <v>0</v>
      </c>
      <c r="AR2054" s="304">
        <f t="shared" ref="AR2054:AR2117" si="682">AP2054-AQ2054</f>
        <v>0</v>
      </c>
      <c r="AS2054" s="304">
        <f t="shared" ref="AS2054:AS2117" si="683">AR2054+IF($D2054=AS$3,$U2054,0)</f>
        <v>0</v>
      </c>
      <c r="AT2054" s="304">
        <f t="shared" ref="AT2054:AT2117" si="684">IF(AS2054=0,0,IF($AF2054-(AS$3-$D2054)&lt;=0,AS2054,AS2054/($AF2054-(AS$3-$D2054))))</f>
        <v>0</v>
      </c>
      <c r="AU2054" s="304">
        <f t="shared" ref="AU2054:AU2117" si="685">AS2054-AT2054</f>
        <v>0</v>
      </c>
      <c r="AV2054" s="304">
        <f t="shared" ref="AV2054:AV2117" si="686">AU2054+IF($D2054=AV$3,$U2054,0)</f>
        <v>0</v>
      </c>
      <c r="AW2054" s="304">
        <f t="shared" ref="AW2054:AW2117" si="687">IF(AV2054=0,0,IF($AG2054-(AV$3-$D2054)&lt;=0,AV2054,AV2054/($AG2054-(AV$3-$D2054))))</f>
        <v>0</v>
      </c>
      <c r="AX2054" s="304">
        <f t="shared" ref="AX2054:AX2117" si="688">AV2054-AW2054</f>
        <v>0</v>
      </c>
      <c r="AY2054" s="304">
        <f t="shared" ref="AY2054:AY2117" si="689">AX2054+IF($D2054=AY$3,$U2054,0)</f>
        <v>0</v>
      </c>
      <c r="AZ2054" s="304">
        <f t="shared" ref="AZ2054:AZ2117" si="690">IF(AY2054=0,0,IF($AH2054-(AY$3-$D2054)&lt;=0,AY2054,AY2054/($AH2054-(AY$3-$D2054))))</f>
        <v>0</v>
      </c>
      <c r="BA2054" s="304">
        <f t="shared" ref="BA2054:BA2117" si="691">AY2054-AZ2054</f>
        <v>0</v>
      </c>
      <c r="BB2054" s="304">
        <f t="shared" ref="BB2054:BB2117" si="692">BA2054+IF($D2054=BB$3,$U2054,0)</f>
        <v>0</v>
      </c>
      <c r="BC2054" s="304">
        <f t="shared" ref="BC2054:BC2117" si="693">IF(BB2054=0,0,IF($AI2054-(BB$3-$D2054)&lt;=0,BB2054,BB2054/($AI2054-(BB$3-$D2054))))</f>
        <v>0</v>
      </c>
      <c r="BD2054" s="304">
        <f t="shared" ref="BD2054:BD2117" si="694">BB2054*Y2054/100</f>
        <v>0</v>
      </c>
      <c r="BE2054" s="304">
        <f>IFERROR(IF(VLOOKUP($C2054,Listen!$A$2:$F$45,6,0)="Ja",BB2054-MAX(BC2054:BD2054),BB2054-BC2054),0)</f>
        <v>0</v>
      </c>
    </row>
    <row r="2055" spans="1:57" x14ac:dyDescent="0.25">
      <c r="A2055" s="320" t="str">
        <f>IF(AND(D2055&lt;&gt;0,C2055&lt;&gt;0,E2055&lt;&gt;0),IF(B2055&lt;&gt;0,CONCATENATE(B2055,"-AGr",VLOOKUP(C2055,Listen!$A$2:$D$45,4,FALSE),"-",D2055,"-",E2055,),CONCATENATE("AGr",VLOOKUP(C2055,Listen!$A$2:$D$45,4,FALSE),"-",D2055,"-",E2055)),"keine vollständige ID")</f>
        <v>keine vollständige ID</v>
      </c>
      <c r="B2055" s="301"/>
      <c r="C2055" s="287"/>
      <c r="D2055" s="34"/>
      <c r="E2055" s="306"/>
      <c r="F2055" s="116"/>
      <c r="G2055" s="17"/>
      <c r="H2055" s="17"/>
      <c r="I2055" s="17"/>
      <c r="J2055" s="17"/>
      <c r="K2055" s="17"/>
      <c r="L2055" s="17"/>
      <c r="M2055" s="17"/>
      <c r="N2055" s="17"/>
      <c r="O2055" s="116"/>
      <c r="P2055" s="117">
        <f>IF(D2055&gt;A_Stammdaten!$B$12,0,SUM(G2055,H2055,J2055,L2055:M2055)-SUM(I2055,K2055,N2055:O2055))</f>
        <v>0</v>
      </c>
      <c r="Q2055" s="17"/>
      <c r="R2055" s="17"/>
      <c r="S2055" s="17"/>
      <c r="T2055" s="17"/>
      <c r="U2055" s="62">
        <f t="shared" si="674"/>
        <v>0</v>
      </c>
      <c r="V2055" s="34"/>
      <c r="W2055" s="34"/>
      <c r="X2055" s="34"/>
      <c r="Y2055" s="34"/>
      <c r="Z2055" s="34"/>
      <c r="AA2055" s="63" t="str">
        <f t="shared" si="675"/>
        <v>-</v>
      </c>
      <c r="AB2055" s="63" t="str">
        <f t="shared" si="676"/>
        <v>-</v>
      </c>
      <c r="AC2055" s="63">
        <f>IF(ISBLANK($C2055),0,VLOOKUP($C2055,Listen!$A$2:$C$45,2,FALSE))</f>
        <v>0</v>
      </c>
      <c r="AD2055" s="63">
        <f>IF(ISBLANK($C2055),0,VLOOKUP($C2055,Listen!$A$2:$C$45,3,FALSE))</f>
        <v>0</v>
      </c>
      <c r="AE2055" s="49">
        <f t="shared" si="677"/>
        <v>0</v>
      </c>
      <c r="AF2055" s="49">
        <f t="shared" si="677"/>
        <v>0</v>
      </c>
      <c r="AG2055" s="49">
        <f>IFERROR(IF(OR($V2055&lt;&gt;"Ja",VLOOKUP($C2055,Listen!$A$2:$F$45,5,0)="Nein",D2055&lt;IF(C2055="LNG Anbindungsanlagen gemäß separater Festlegung",2022,2023)),$AC2055,$AA2055),0)</f>
        <v>0</v>
      </c>
      <c r="AH2055" s="49">
        <f>IFERROR(IF(OR($V2055&lt;&gt;"Ja",VLOOKUP($C2055,Listen!$A$2:$F$45,5,0)="Nein",D2055&lt;IF(C2055="LNG Anbindungsanlagen gemäß separater Festlegung",2022,2023)),$AC2055,$AA2055),0)</f>
        <v>0</v>
      </c>
      <c r="AI2055" s="49">
        <f>IFERROR(IF(OR($W2055&lt;&gt;"Ja",VLOOKUP($C2055,Listen!$A$2:$F$45,6,0)="Nein"),$AC2055,$AB2055),0)</f>
        <v>0</v>
      </c>
      <c r="AJ2055" s="49">
        <f>IFERROR(IF(OR($W2055&lt;&gt;"Ja",VLOOKUP($C2055,Listen!$A$2:$F$45,6,0)="Nein"),$AC2055,$AB2055),0)</f>
        <v>0</v>
      </c>
      <c r="AK2055" s="49">
        <f>IFERROR(IF(OR($W2055&lt;&gt;"Ja",VLOOKUP($C2055,Listen!$A$2:$F$45,6,0)="Nein"),$AC2055,$AB2055),0)</f>
        <v>0</v>
      </c>
      <c r="AL2055" s="51">
        <f t="shared" si="678"/>
        <v>0</v>
      </c>
      <c r="AM2055" s="296">
        <f>IFERROR(IF(VLOOKUP($C2055,Listen!$A$2:$F$45,6,0)="Ja",MAX(BC2055:BD2055),D_SAV!$BC2055),0)</f>
        <v>0</v>
      </c>
      <c r="AN2055" s="51">
        <f t="shared" si="679"/>
        <v>0</v>
      </c>
      <c r="AP2055" s="304">
        <f t="shared" si="680"/>
        <v>0</v>
      </c>
      <c r="AQ2055" s="304">
        <f t="shared" si="681"/>
        <v>0</v>
      </c>
      <c r="AR2055" s="304">
        <f t="shared" si="682"/>
        <v>0</v>
      </c>
      <c r="AS2055" s="304">
        <f t="shared" si="683"/>
        <v>0</v>
      </c>
      <c r="AT2055" s="304">
        <f t="shared" si="684"/>
        <v>0</v>
      </c>
      <c r="AU2055" s="304">
        <f t="shared" si="685"/>
        <v>0</v>
      </c>
      <c r="AV2055" s="304">
        <f t="shared" si="686"/>
        <v>0</v>
      </c>
      <c r="AW2055" s="304">
        <f t="shared" si="687"/>
        <v>0</v>
      </c>
      <c r="AX2055" s="304">
        <f t="shared" si="688"/>
        <v>0</v>
      </c>
      <c r="AY2055" s="304">
        <f t="shared" si="689"/>
        <v>0</v>
      </c>
      <c r="AZ2055" s="304">
        <f t="shared" si="690"/>
        <v>0</v>
      </c>
      <c r="BA2055" s="304">
        <f t="shared" si="691"/>
        <v>0</v>
      </c>
      <c r="BB2055" s="304">
        <f t="shared" si="692"/>
        <v>0</v>
      </c>
      <c r="BC2055" s="304">
        <f t="shared" si="693"/>
        <v>0</v>
      </c>
      <c r="BD2055" s="304">
        <f t="shared" si="694"/>
        <v>0</v>
      </c>
      <c r="BE2055" s="304">
        <f>IFERROR(IF(VLOOKUP($C2055,Listen!$A$2:$F$45,6,0)="Ja",BB2055-MAX(BC2055:BD2055),BB2055-BC2055),0)</f>
        <v>0</v>
      </c>
    </row>
    <row r="2056" spans="1:57" x14ac:dyDescent="0.25">
      <c r="A2056" s="320" t="str">
        <f>IF(AND(D2056&lt;&gt;0,C2056&lt;&gt;0,E2056&lt;&gt;0),IF(B2056&lt;&gt;0,CONCATENATE(B2056,"-AGr",VLOOKUP(C2056,Listen!$A$2:$D$45,4,FALSE),"-",D2056,"-",E2056,),CONCATENATE("AGr",VLOOKUP(C2056,Listen!$A$2:$D$45,4,FALSE),"-",D2056,"-",E2056)),"keine vollständige ID")</f>
        <v>keine vollständige ID</v>
      </c>
      <c r="B2056" s="301"/>
      <c r="C2056" s="287"/>
      <c r="D2056" s="34"/>
      <c r="E2056" s="306"/>
      <c r="F2056" s="116"/>
      <c r="G2056" s="17"/>
      <c r="H2056" s="17"/>
      <c r="I2056" s="17"/>
      <c r="J2056" s="17"/>
      <c r="K2056" s="17"/>
      <c r="L2056" s="17"/>
      <c r="M2056" s="17"/>
      <c r="N2056" s="17"/>
      <c r="O2056" s="116"/>
      <c r="P2056" s="117">
        <f>IF(D2056&gt;A_Stammdaten!$B$12,0,SUM(G2056,H2056,J2056,L2056:M2056)-SUM(I2056,K2056,N2056:O2056))</f>
        <v>0</v>
      </c>
      <c r="Q2056" s="17"/>
      <c r="R2056" s="17"/>
      <c r="S2056" s="17"/>
      <c r="T2056" s="17"/>
      <c r="U2056" s="62">
        <f t="shared" si="674"/>
        <v>0</v>
      </c>
      <c r="V2056" s="34"/>
      <c r="W2056" s="34"/>
      <c r="X2056" s="34"/>
      <c r="Y2056" s="34"/>
      <c r="Z2056" s="34"/>
      <c r="AA2056" s="63" t="str">
        <f t="shared" si="675"/>
        <v>-</v>
      </c>
      <c r="AB2056" s="63" t="str">
        <f t="shared" si="676"/>
        <v>-</v>
      </c>
      <c r="AC2056" s="63">
        <f>IF(ISBLANK($C2056),0,VLOOKUP($C2056,Listen!$A$2:$C$45,2,FALSE))</f>
        <v>0</v>
      </c>
      <c r="AD2056" s="63">
        <f>IF(ISBLANK($C2056),0,VLOOKUP($C2056,Listen!$A$2:$C$45,3,FALSE))</f>
        <v>0</v>
      </c>
      <c r="AE2056" s="49">
        <f t="shared" si="677"/>
        <v>0</v>
      </c>
      <c r="AF2056" s="49">
        <f t="shared" si="677"/>
        <v>0</v>
      </c>
      <c r="AG2056" s="49">
        <f>IFERROR(IF(OR($V2056&lt;&gt;"Ja",VLOOKUP($C2056,Listen!$A$2:$F$45,5,0)="Nein",D2056&lt;IF(C2056="LNG Anbindungsanlagen gemäß separater Festlegung",2022,2023)),$AC2056,$AA2056),0)</f>
        <v>0</v>
      </c>
      <c r="AH2056" s="49">
        <f>IFERROR(IF(OR($V2056&lt;&gt;"Ja",VLOOKUP($C2056,Listen!$A$2:$F$45,5,0)="Nein",D2056&lt;IF(C2056="LNG Anbindungsanlagen gemäß separater Festlegung",2022,2023)),$AC2056,$AA2056),0)</f>
        <v>0</v>
      </c>
      <c r="AI2056" s="49">
        <f>IFERROR(IF(OR($W2056&lt;&gt;"Ja",VLOOKUP($C2056,Listen!$A$2:$F$45,6,0)="Nein"),$AC2056,$AB2056),0)</f>
        <v>0</v>
      </c>
      <c r="AJ2056" s="49">
        <f>IFERROR(IF(OR($W2056&lt;&gt;"Ja",VLOOKUP($C2056,Listen!$A$2:$F$45,6,0)="Nein"),$AC2056,$AB2056),0)</f>
        <v>0</v>
      </c>
      <c r="AK2056" s="49">
        <f>IFERROR(IF(OR($W2056&lt;&gt;"Ja",VLOOKUP($C2056,Listen!$A$2:$F$45,6,0)="Nein"),$AC2056,$AB2056),0)</f>
        <v>0</v>
      </c>
      <c r="AL2056" s="51">
        <f t="shared" si="678"/>
        <v>0</v>
      </c>
      <c r="AM2056" s="296">
        <f>IFERROR(IF(VLOOKUP($C2056,Listen!$A$2:$F$45,6,0)="Ja",MAX(BC2056:BD2056),D_SAV!$BC2056),0)</f>
        <v>0</v>
      </c>
      <c r="AN2056" s="51">
        <f t="shared" si="679"/>
        <v>0</v>
      </c>
      <c r="AP2056" s="304">
        <f t="shared" si="680"/>
        <v>0</v>
      </c>
      <c r="AQ2056" s="304">
        <f t="shared" si="681"/>
        <v>0</v>
      </c>
      <c r="AR2056" s="304">
        <f t="shared" si="682"/>
        <v>0</v>
      </c>
      <c r="AS2056" s="304">
        <f t="shared" si="683"/>
        <v>0</v>
      </c>
      <c r="AT2056" s="304">
        <f t="shared" si="684"/>
        <v>0</v>
      </c>
      <c r="AU2056" s="304">
        <f t="shared" si="685"/>
        <v>0</v>
      </c>
      <c r="AV2056" s="304">
        <f t="shared" si="686"/>
        <v>0</v>
      </c>
      <c r="AW2056" s="304">
        <f t="shared" si="687"/>
        <v>0</v>
      </c>
      <c r="AX2056" s="304">
        <f t="shared" si="688"/>
        <v>0</v>
      </c>
      <c r="AY2056" s="304">
        <f t="shared" si="689"/>
        <v>0</v>
      </c>
      <c r="AZ2056" s="304">
        <f t="shared" si="690"/>
        <v>0</v>
      </c>
      <c r="BA2056" s="304">
        <f t="shared" si="691"/>
        <v>0</v>
      </c>
      <c r="BB2056" s="304">
        <f t="shared" si="692"/>
        <v>0</v>
      </c>
      <c r="BC2056" s="304">
        <f t="shared" si="693"/>
        <v>0</v>
      </c>
      <c r="BD2056" s="304">
        <f t="shared" si="694"/>
        <v>0</v>
      </c>
      <c r="BE2056" s="304">
        <f>IFERROR(IF(VLOOKUP($C2056,Listen!$A$2:$F$45,6,0)="Ja",BB2056-MAX(BC2056:BD2056),BB2056-BC2056),0)</f>
        <v>0</v>
      </c>
    </row>
    <row r="2057" spans="1:57" x14ac:dyDescent="0.25">
      <c r="A2057" s="320" t="str">
        <f>IF(AND(D2057&lt;&gt;0,C2057&lt;&gt;0,E2057&lt;&gt;0),IF(B2057&lt;&gt;0,CONCATENATE(B2057,"-AGr",VLOOKUP(C2057,Listen!$A$2:$D$45,4,FALSE),"-",D2057,"-",E2057,),CONCATENATE("AGr",VLOOKUP(C2057,Listen!$A$2:$D$45,4,FALSE),"-",D2057,"-",E2057)),"keine vollständige ID")</f>
        <v>keine vollständige ID</v>
      </c>
      <c r="B2057" s="301"/>
      <c r="C2057" s="287"/>
      <c r="D2057" s="34"/>
      <c r="E2057" s="306"/>
      <c r="F2057" s="116"/>
      <c r="G2057" s="17"/>
      <c r="H2057" s="17"/>
      <c r="I2057" s="17"/>
      <c r="J2057" s="17"/>
      <c r="K2057" s="17"/>
      <c r="L2057" s="17"/>
      <c r="M2057" s="17"/>
      <c r="N2057" s="17"/>
      <c r="O2057" s="116"/>
      <c r="P2057" s="117">
        <f>IF(D2057&gt;A_Stammdaten!$B$12,0,SUM(G2057,H2057,J2057,L2057:M2057)-SUM(I2057,K2057,N2057:O2057))</f>
        <v>0</v>
      </c>
      <c r="Q2057" s="17"/>
      <c r="R2057" s="17"/>
      <c r="S2057" s="17"/>
      <c r="T2057" s="17"/>
      <c r="U2057" s="62">
        <f t="shared" si="674"/>
        <v>0</v>
      </c>
      <c r="V2057" s="34"/>
      <c r="W2057" s="34"/>
      <c r="X2057" s="34"/>
      <c r="Y2057" s="34"/>
      <c r="Z2057" s="34"/>
      <c r="AA2057" s="63" t="str">
        <f t="shared" si="675"/>
        <v>-</v>
      </c>
      <c r="AB2057" s="63" t="str">
        <f t="shared" si="676"/>
        <v>-</v>
      </c>
      <c r="AC2057" s="63">
        <f>IF(ISBLANK($C2057),0,VLOOKUP($C2057,Listen!$A$2:$C$45,2,FALSE))</f>
        <v>0</v>
      </c>
      <c r="AD2057" s="63">
        <f>IF(ISBLANK($C2057),0,VLOOKUP($C2057,Listen!$A$2:$C$45,3,FALSE))</f>
        <v>0</v>
      </c>
      <c r="AE2057" s="49">
        <f t="shared" si="677"/>
        <v>0</v>
      </c>
      <c r="AF2057" s="49">
        <f t="shared" si="677"/>
        <v>0</v>
      </c>
      <c r="AG2057" s="49">
        <f>IFERROR(IF(OR($V2057&lt;&gt;"Ja",VLOOKUP($C2057,Listen!$A$2:$F$45,5,0)="Nein",D2057&lt;IF(C2057="LNG Anbindungsanlagen gemäß separater Festlegung",2022,2023)),$AC2057,$AA2057),0)</f>
        <v>0</v>
      </c>
      <c r="AH2057" s="49">
        <f>IFERROR(IF(OR($V2057&lt;&gt;"Ja",VLOOKUP($C2057,Listen!$A$2:$F$45,5,0)="Nein",D2057&lt;IF(C2057="LNG Anbindungsanlagen gemäß separater Festlegung",2022,2023)),$AC2057,$AA2057),0)</f>
        <v>0</v>
      </c>
      <c r="AI2057" s="49">
        <f>IFERROR(IF(OR($W2057&lt;&gt;"Ja",VLOOKUP($C2057,Listen!$A$2:$F$45,6,0)="Nein"),$AC2057,$AB2057),0)</f>
        <v>0</v>
      </c>
      <c r="AJ2057" s="49">
        <f>IFERROR(IF(OR($W2057&lt;&gt;"Ja",VLOOKUP($C2057,Listen!$A$2:$F$45,6,0)="Nein"),$AC2057,$AB2057),0)</f>
        <v>0</v>
      </c>
      <c r="AK2057" s="49">
        <f>IFERROR(IF(OR($W2057&lt;&gt;"Ja",VLOOKUP($C2057,Listen!$A$2:$F$45,6,0)="Nein"),$AC2057,$AB2057),0)</f>
        <v>0</v>
      </c>
      <c r="AL2057" s="51">
        <f t="shared" si="678"/>
        <v>0</v>
      </c>
      <c r="AM2057" s="296">
        <f>IFERROR(IF(VLOOKUP($C2057,Listen!$A$2:$F$45,6,0)="Ja",MAX(BC2057:BD2057),D_SAV!$BC2057),0)</f>
        <v>0</v>
      </c>
      <c r="AN2057" s="51">
        <f t="shared" si="679"/>
        <v>0</v>
      </c>
      <c r="AP2057" s="304">
        <f t="shared" si="680"/>
        <v>0</v>
      </c>
      <c r="AQ2057" s="304">
        <f t="shared" si="681"/>
        <v>0</v>
      </c>
      <c r="AR2057" s="304">
        <f t="shared" si="682"/>
        <v>0</v>
      </c>
      <c r="AS2057" s="304">
        <f t="shared" si="683"/>
        <v>0</v>
      </c>
      <c r="AT2057" s="304">
        <f t="shared" si="684"/>
        <v>0</v>
      </c>
      <c r="AU2057" s="304">
        <f t="shared" si="685"/>
        <v>0</v>
      </c>
      <c r="AV2057" s="304">
        <f t="shared" si="686"/>
        <v>0</v>
      </c>
      <c r="AW2057" s="304">
        <f t="shared" si="687"/>
        <v>0</v>
      </c>
      <c r="AX2057" s="304">
        <f t="shared" si="688"/>
        <v>0</v>
      </c>
      <c r="AY2057" s="304">
        <f t="shared" si="689"/>
        <v>0</v>
      </c>
      <c r="AZ2057" s="304">
        <f t="shared" si="690"/>
        <v>0</v>
      </c>
      <c r="BA2057" s="304">
        <f t="shared" si="691"/>
        <v>0</v>
      </c>
      <c r="BB2057" s="304">
        <f t="shared" si="692"/>
        <v>0</v>
      </c>
      <c r="BC2057" s="304">
        <f t="shared" si="693"/>
        <v>0</v>
      </c>
      <c r="BD2057" s="304">
        <f t="shared" si="694"/>
        <v>0</v>
      </c>
      <c r="BE2057" s="304">
        <f>IFERROR(IF(VLOOKUP($C2057,Listen!$A$2:$F$45,6,0)="Ja",BB2057-MAX(BC2057:BD2057),BB2057-BC2057),0)</f>
        <v>0</v>
      </c>
    </row>
    <row r="2058" spans="1:57" x14ac:dyDescent="0.25">
      <c r="A2058" s="320" t="str">
        <f>IF(AND(D2058&lt;&gt;0,C2058&lt;&gt;0,E2058&lt;&gt;0),IF(B2058&lt;&gt;0,CONCATENATE(B2058,"-AGr",VLOOKUP(C2058,Listen!$A$2:$D$45,4,FALSE),"-",D2058,"-",E2058,),CONCATENATE("AGr",VLOOKUP(C2058,Listen!$A$2:$D$45,4,FALSE),"-",D2058,"-",E2058)),"keine vollständige ID")</f>
        <v>keine vollständige ID</v>
      </c>
      <c r="B2058" s="301"/>
      <c r="C2058" s="287"/>
      <c r="D2058" s="34"/>
      <c r="E2058" s="306"/>
      <c r="F2058" s="116"/>
      <c r="G2058" s="17"/>
      <c r="H2058" s="17"/>
      <c r="I2058" s="17"/>
      <c r="J2058" s="17"/>
      <c r="K2058" s="17"/>
      <c r="L2058" s="17"/>
      <c r="M2058" s="17"/>
      <c r="N2058" s="17"/>
      <c r="O2058" s="116"/>
      <c r="P2058" s="117">
        <f>IF(D2058&gt;A_Stammdaten!$B$12,0,SUM(G2058,H2058,J2058,L2058:M2058)-SUM(I2058,K2058,N2058:O2058))</f>
        <v>0</v>
      </c>
      <c r="Q2058" s="17"/>
      <c r="R2058" s="17"/>
      <c r="S2058" s="17"/>
      <c r="T2058" s="17"/>
      <c r="U2058" s="62">
        <f t="shared" si="674"/>
        <v>0</v>
      </c>
      <c r="V2058" s="34"/>
      <c r="W2058" s="34"/>
      <c r="X2058" s="34"/>
      <c r="Y2058" s="34"/>
      <c r="Z2058" s="34"/>
      <c r="AA2058" s="63" t="str">
        <f t="shared" si="675"/>
        <v>-</v>
      </c>
      <c r="AB2058" s="63" t="str">
        <f t="shared" si="676"/>
        <v>-</v>
      </c>
      <c r="AC2058" s="63">
        <f>IF(ISBLANK($C2058),0,VLOOKUP($C2058,Listen!$A$2:$C$45,2,FALSE))</f>
        <v>0</v>
      </c>
      <c r="AD2058" s="63">
        <f>IF(ISBLANK($C2058),0,VLOOKUP($C2058,Listen!$A$2:$C$45,3,FALSE))</f>
        <v>0</v>
      </c>
      <c r="AE2058" s="49">
        <f t="shared" si="677"/>
        <v>0</v>
      </c>
      <c r="AF2058" s="49">
        <f t="shared" si="677"/>
        <v>0</v>
      </c>
      <c r="AG2058" s="49">
        <f>IFERROR(IF(OR($V2058&lt;&gt;"Ja",VLOOKUP($C2058,Listen!$A$2:$F$45,5,0)="Nein",D2058&lt;IF(C2058="LNG Anbindungsanlagen gemäß separater Festlegung",2022,2023)),$AC2058,$AA2058),0)</f>
        <v>0</v>
      </c>
      <c r="AH2058" s="49">
        <f>IFERROR(IF(OR($V2058&lt;&gt;"Ja",VLOOKUP($C2058,Listen!$A$2:$F$45,5,0)="Nein",D2058&lt;IF(C2058="LNG Anbindungsanlagen gemäß separater Festlegung",2022,2023)),$AC2058,$AA2058),0)</f>
        <v>0</v>
      </c>
      <c r="AI2058" s="49">
        <f>IFERROR(IF(OR($W2058&lt;&gt;"Ja",VLOOKUP($C2058,Listen!$A$2:$F$45,6,0)="Nein"),$AC2058,$AB2058),0)</f>
        <v>0</v>
      </c>
      <c r="AJ2058" s="49">
        <f>IFERROR(IF(OR($W2058&lt;&gt;"Ja",VLOOKUP($C2058,Listen!$A$2:$F$45,6,0)="Nein"),$AC2058,$AB2058),0)</f>
        <v>0</v>
      </c>
      <c r="AK2058" s="49">
        <f>IFERROR(IF(OR($W2058&lt;&gt;"Ja",VLOOKUP($C2058,Listen!$A$2:$F$45,6,0)="Nein"),$AC2058,$AB2058),0)</f>
        <v>0</v>
      </c>
      <c r="AL2058" s="51">
        <f t="shared" si="678"/>
        <v>0</v>
      </c>
      <c r="AM2058" s="296">
        <f>IFERROR(IF(VLOOKUP($C2058,Listen!$A$2:$F$45,6,0)="Ja",MAX(BC2058:BD2058),D_SAV!$BC2058),0)</f>
        <v>0</v>
      </c>
      <c r="AN2058" s="51">
        <f t="shared" si="679"/>
        <v>0</v>
      </c>
      <c r="AP2058" s="304">
        <f t="shared" si="680"/>
        <v>0</v>
      </c>
      <c r="AQ2058" s="304">
        <f t="shared" si="681"/>
        <v>0</v>
      </c>
      <c r="AR2058" s="304">
        <f t="shared" si="682"/>
        <v>0</v>
      </c>
      <c r="AS2058" s="304">
        <f t="shared" si="683"/>
        <v>0</v>
      </c>
      <c r="AT2058" s="304">
        <f t="shared" si="684"/>
        <v>0</v>
      </c>
      <c r="AU2058" s="304">
        <f t="shared" si="685"/>
        <v>0</v>
      </c>
      <c r="AV2058" s="304">
        <f t="shared" si="686"/>
        <v>0</v>
      </c>
      <c r="AW2058" s="304">
        <f t="shared" si="687"/>
        <v>0</v>
      </c>
      <c r="AX2058" s="304">
        <f t="shared" si="688"/>
        <v>0</v>
      </c>
      <c r="AY2058" s="304">
        <f t="shared" si="689"/>
        <v>0</v>
      </c>
      <c r="AZ2058" s="304">
        <f t="shared" si="690"/>
        <v>0</v>
      </c>
      <c r="BA2058" s="304">
        <f t="shared" si="691"/>
        <v>0</v>
      </c>
      <c r="BB2058" s="304">
        <f t="shared" si="692"/>
        <v>0</v>
      </c>
      <c r="BC2058" s="304">
        <f t="shared" si="693"/>
        <v>0</v>
      </c>
      <c r="BD2058" s="304">
        <f t="shared" si="694"/>
        <v>0</v>
      </c>
      <c r="BE2058" s="304">
        <f>IFERROR(IF(VLOOKUP($C2058,Listen!$A$2:$F$45,6,0)="Ja",BB2058-MAX(BC2058:BD2058),BB2058-BC2058),0)</f>
        <v>0</v>
      </c>
    </row>
    <row r="2059" spans="1:57" x14ac:dyDescent="0.25">
      <c r="A2059" s="320" t="str">
        <f>IF(AND(D2059&lt;&gt;0,C2059&lt;&gt;0,E2059&lt;&gt;0),IF(B2059&lt;&gt;0,CONCATENATE(B2059,"-AGr",VLOOKUP(C2059,Listen!$A$2:$D$45,4,FALSE),"-",D2059,"-",E2059,),CONCATENATE("AGr",VLOOKUP(C2059,Listen!$A$2:$D$45,4,FALSE),"-",D2059,"-",E2059)),"keine vollständige ID")</f>
        <v>keine vollständige ID</v>
      </c>
      <c r="B2059" s="301"/>
      <c r="C2059" s="287"/>
      <c r="D2059" s="34"/>
      <c r="E2059" s="306"/>
      <c r="F2059" s="116"/>
      <c r="G2059" s="17"/>
      <c r="H2059" s="17"/>
      <c r="I2059" s="17"/>
      <c r="J2059" s="17"/>
      <c r="K2059" s="17"/>
      <c r="L2059" s="17"/>
      <c r="M2059" s="17"/>
      <c r="N2059" s="17"/>
      <c r="O2059" s="116"/>
      <c r="P2059" s="117">
        <f>IF(D2059&gt;A_Stammdaten!$B$12,0,SUM(G2059,H2059,J2059,L2059:M2059)-SUM(I2059,K2059,N2059:O2059))</f>
        <v>0</v>
      </c>
      <c r="Q2059" s="17"/>
      <c r="R2059" s="17"/>
      <c r="S2059" s="17"/>
      <c r="T2059" s="17"/>
      <c r="U2059" s="62">
        <f t="shared" si="674"/>
        <v>0</v>
      </c>
      <c r="V2059" s="34"/>
      <c r="W2059" s="34"/>
      <c r="X2059" s="34"/>
      <c r="Y2059" s="34"/>
      <c r="Z2059" s="34"/>
      <c r="AA2059" s="63" t="str">
        <f t="shared" si="675"/>
        <v>-</v>
      </c>
      <c r="AB2059" s="63" t="str">
        <f t="shared" si="676"/>
        <v>-</v>
      </c>
      <c r="AC2059" s="63">
        <f>IF(ISBLANK($C2059),0,VLOOKUP($C2059,Listen!$A$2:$C$45,2,FALSE))</f>
        <v>0</v>
      </c>
      <c r="AD2059" s="63">
        <f>IF(ISBLANK($C2059),0,VLOOKUP($C2059,Listen!$A$2:$C$45,3,FALSE))</f>
        <v>0</v>
      </c>
      <c r="AE2059" s="49">
        <f t="shared" si="677"/>
        <v>0</v>
      </c>
      <c r="AF2059" s="49">
        <f t="shared" si="677"/>
        <v>0</v>
      </c>
      <c r="AG2059" s="49">
        <f>IFERROR(IF(OR($V2059&lt;&gt;"Ja",VLOOKUP($C2059,Listen!$A$2:$F$45,5,0)="Nein",D2059&lt;IF(C2059="LNG Anbindungsanlagen gemäß separater Festlegung",2022,2023)),$AC2059,$AA2059),0)</f>
        <v>0</v>
      </c>
      <c r="AH2059" s="49">
        <f>IFERROR(IF(OR($V2059&lt;&gt;"Ja",VLOOKUP($C2059,Listen!$A$2:$F$45,5,0)="Nein",D2059&lt;IF(C2059="LNG Anbindungsanlagen gemäß separater Festlegung",2022,2023)),$AC2059,$AA2059),0)</f>
        <v>0</v>
      </c>
      <c r="AI2059" s="49">
        <f>IFERROR(IF(OR($W2059&lt;&gt;"Ja",VLOOKUP($C2059,Listen!$A$2:$F$45,6,0)="Nein"),$AC2059,$AB2059),0)</f>
        <v>0</v>
      </c>
      <c r="AJ2059" s="49">
        <f>IFERROR(IF(OR($W2059&lt;&gt;"Ja",VLOOKUP($C2059,Listen!$A$2:$F$45,6,0)="Nein"),$AC2059,$AB2059),0)</f>
        <v>0</v>
      </c>
      <c r="AK2059" s="49">
        <f>IFERROR(IF(OR($W2059&lt;&gt;"Ja",VLOOKUP($C2059,Listen!$A$2:$F$45,6,0)="Nein"),$AC2059,$AB2059),0)</f>
        <v>0</v>
      </c>
      <c r="AL2059" s="51">
        <f t="shared" si="678"/>
        <v>0</v>
      </c>
      <c r="AM2059" s="296">
        <f>IFERROR(IF(VLOOKUP($C2059,Listen!$A$2:$F$45,6,0)="Ja",MAX(BC2059:BD2059),D_SAV!$BC2059),0)</f>
        <v>0</v>
      </c>
      <c r="AN2059" s="51">
        <f t="shared" si="679"/>
        <v>0</v>
      </c>
      <c r="AP2059" s="304">
        <f t="shared" si="680"/>
        <v>0</v>
      </c>
      <c r="AQ2059" s="304">
        <f t="shared" si="681"/>
        <v>0</v>
      </c>
      <c r="AR2059" s="304">
        <f t="shared" si="682"/>
        <v>0</v>
      </c>
      <c r="AS2059" s="304">
        <f t="shared" si="683"/>
        <v>0</v>
      </c>
      <c r="AT2059" s="304">
        <f t="shared" si="684"/>
        <v>0</v>
      </c>
      <c r="AU2059" s="304">
        <f t="shared" si="685"/>
        <v>0</v>
      </c>
      <c r="AV2059" s="304">
        <f t="shared" si="686"/>
        <v>0</v>
      </c>
      <c r="AW2059" s="304">
        <f t="shared" si="687"/>
        <v>0</v>
      </c>
      <c r="AX2059" s="304">
        <f t="shared" si="688"/>
        <v>0</v>
      </c>
      <c r="AY2059" s="304">
        <f t="shared" si="689"/>
        <v>0</v>
      </c>
      <c r="AZ2059" s="304">
        <f t="shared" si="690"/>
        <v>0</v>
      </c>
      <c r="BA2059" s="304">
        <f t="shared" si="691"/>
        <v>0</v>
      </c>
      <c r="BB2059" s="304">
        <f t="shared" si="692"/>
        <v>0</v>
      </c>
      <c r="BC2059" s="304">
        <f t="shared" si="693"/>
        <v>0</v>
      </c>
      <c r="BD2059" s="304">
        <f t="shared" si="694"/>
        <v>0</v>
      </c>
      <c r="BE2059" s="304">
        <f>IFERROR(IF(VLOOKUP($C2059,Listen!$A$2:$F$45,6,0)="Ja",BB2059-MAX(BC2059:BD2059),BB2059-BC2059),0)</f>
        <v>0</v>
      </c>
    </row>
    <row r="2060" spans="1:57" x14ac:dyDescent="0.25">
      <c r="A2060" s="320" t="str">
        <f>IF(AND(D2060&lt;&gt;0,C2060&lt;&gt;0,E2060&lt;&gt;0),IF(B2060&lt;&gt;0,CONCATENATE(B2060,"-AGr",VLOOKUP(C2060,Listen!$A$2:$D$45,4,FALSE),"-",D2060,"-",E2060,),CONCATENATE("AGr",VLOOKUP(C2060,Listen!$A$2:$D$45,4,FALSE),"-",D2060,"-",E2060)),"keine vollständige ID")</f>
        <v>keine vollständige ID</v>
      </c>
      <c r="B2060" s="301"/>
      <c r="C2060" s="287"/>
      <c r="D2060" s="34"/>
      <c r="E2060" s="306"/>
      <c r="F2060" s="116"/>
      <c r="G2060" s="17"/>
      <c r="H2060" s="17"/>
      <c r="I2060" s="17"/>
      <c r="J2060" s="17"/>
      <c r="K2060" s="17"/>
      <c r="L2060" s="17"/>
      <c r="M2060" s="17"/>
      <c r="N2060" s="17"/>
      <c r="O2060" s="116"/>
      <c r="P2060" s="117">
        <f>IF(D2060&gt;A_Stammdaten!$B$12,0,SUM(G2060,H2060,J2060,L2060:M2060)-SUM(I2060,K2060,N2060:O2060))</f>
        <v>0</v>
      </c>
      <c r="Q2060" s="17"/>
      <c r="R2060" s="17"/>
      <c r="S2060" s="17"/>
      <c r="T2060" s="17"/>
      <c r="U2060" s="62">
        <f t="shared" si="674"/>
        <v>0</v>
      </c>
      <c r="V2060" s="34"/>
      <c r="W2060" s="34"/>
      <c r="X2060" s="34"/>
      <c r="Y2060" s="34"/>
      <c r="Z2060" s="34"/>
      <c r="AA2060" s="63" t="str">
        <f t="shared" si="675"/>
        <v>-</v>
      </c>
      <c r="AB2060" s="63" t="str">
        <f t="shared" si="676"/>
        <v>-</v>
      </c>
      <c r="AC2060" s="63">
        <f>IF(ISBLANK($C2060),0,VLOOKUP($C2060,Listen!$A$2:$C$45,2,FALSE))</f>
        <v>0</v>
      </c>
      <c r="AD2060" s="63">
        <f>IF(ISBLANK($C2060),0,VLOOKUP($C2060,Listen!$A$2:$C$45,3,FALSE))</f>
        <v>0</v>
      </c>
      <c r="AE2060" s="49">
        <f t="shared" si="677"/>
        <v>0</v>
      </c>
      <c r="AF2060" s="49">
        <f t="shared" si="677"/>
        <v>0</v>
      </c>
      <c r="AG2060" s="49">
        <f>IFERROR(IF(OR($V2060&lt;&gt;"Ja",VLOOKUP($C2060,Listen!$A$2:$F$45,5,0)="Nein",D2060&lt;IF(C2060="LNG Anbindungsanlagen gemäß separater Festlegung",2022,2023)),$AC2060,$AA2060),0)</f>
        <v>0</v>
      </c>
      <c r="AH2060" s="49">
        <f>IFERROR(IF(OR($V2060&lt;&gt;"Ja",VLOOKUP($C2060,Listen!$A$2:$F$45,5,0)="Nein",D2060&lt;IF(C2060="LNG Anbindungsanlagen gemäß separater Festlegung",2022,2023)),$AC2060,$AA2060),0)</f>
        <v>0</v>
      </c>
      <c r="AI2060" s="49">
        <f>IFERROR(IF(OR($W2060&lt;&gt;"Ja",VLOOKUP($C2060,Listen!$A$2:$F$45,6,0)="Nein"),$AC2060,$AB2060),0)</f>
        <v>0</v>
      </c>
      <c r="AJ2060" s="49">
        <f>IFERROR(IF(OR($W2060&lt;&gt;"Ja",VLOOKUP($C2060,Listen!$A$2:$F$45,6,0)="Nein"),$AC2060,$AB2060),0)</f>
        <v>0</v>
      </c>
      <c r="AK2060" s="49">
        <f>IFERROR(IF(OR($W2060&lt;&gt;"Ja",VLOOKUP($C2060,Listen!$A$2:$F$45,6,0)="Nein"),$AC2060,$AB2060),0)</f>
        <v>0</v>
      </c>
      <c r="AL2060" s="51">
        <f t="shared" si="678"/>
        <v>0</v>
      </c>
      <c r="AM2060" s="296">
        <f>IFERROR(IF(VLOOKUP($C2060,Listen!$A$2:$F$45,6,0)="Ja",MAX(BC2060:BD2060),D_SAV!$BC2060),0)</f>
        <v>0</v>
      </c>
      <c r="AN2060" s="51">
        <f t="shared" si="679"/>
        <v>0</v>
      </c>
      <c r="AP2060" s="304">
        <f t="shared" si="680"/>
        <v>0</v>
      </c>
      <c r="AQ2060" s="304">
        <f t="shared" si="681"/>
        <v>0</v>
      </c>
      <c r="AR2060" s="304">
        <f t="shared" si="682"/>
        <v>0</v>
      </c>
      <c r="AS2060" s="304">
        <f t="shared" si="683"/>
        <v>0</v>
      </c>
      <c r="AT2060" s="304">
        <f t="shared" si="684"/>
        <v>0</v>
      </c>
      <c r="AU2060" s="304">
        <f t="shared" si="685"/>
        <v>0</v>
      </c>
      <c r="AV2060" s="304">
        <f t="shared" si="686"/>
        <v>0</v>
      </c>
      <c r="AW2060" s="304">
        <f t="shared" si="687"/>
        <v>0</v>
      </c>
      <c r="AX2060" s="304">
        <f t="shared" si="688"/>
        <v>0</v>
      </c>
      <c r="AY2060" s="304">
        <f t="shared" si="689"/>
        <v>0</v>
      </c>
      <c r="AZ2060" s="304">
        <f t="shared" si="690"/>
        <v>0</v>
      </c>
      <c r="BA2060" s="304">
        <f t="shared" si="691"/>
        <v>0</v>
      </c>
      <c r="BB2060" s="304">
        <f t="shared" si="692"/>
        <v>0</v>
      </c>
      <c r="BC2060" s="304">
        <f t="shared" si="693"/>
        <v>0</v>
      </c>
      <c r="BD2060" s="304">
        <f t="shared" si="694"/>
        <v>0</v>
      </c>
      <c r="BE2060" s="304">
        <f>IFERROR(IF(VLOOKUP($C2060,Listen!$A$2:$F$45,6,0)="Ja",BB2060-MAX(BC2060:BD2060),BB2060-BC2060),0)</f>
        <v>0</v>
      </c>
    </row>
    <row r="2061" spans="1:57" x14ac:dyDescent="0.25">
      <c r="A2061" s="320" t="str">
        <f>IF(AND(D2061&lt;&gt;0,C2061&lt;&gt;0,E2061&lt;&gt;0),IF(B2061&lt;&gt;0,CONCATENATE(B2061,"-AGr",VLOOKUP(C2061,Listen!$A$2:$D$45,4,FALSE),"-",D2061,"-",E2061,),CONCATENATE("AGr",VLOOKUP(C2061,Listen!$A$2:$D$45,4,FALSE),"-",D2061,"-",E2061)),"keine vollständige ID")</f>
        <v>keine vollständige ID</v>
      </c>
      <c r="B2061" s="301"/>
      <c r="C2061" s="287"/>
      <c r="D2061" s="34"/>
      <c r="E2061" s="306"/>
      <c r="F2061" s="116"/>
      <c r="G2061" s="17"/>
      <c r="H2061" s="17"/>
      <c r="I2061" s="17"/>
      <c r="J2061" s="17"/>
      <c r="K2061" s="17"/>
      <c r="L2061" s="17"/>
      <c r="M2061" s="17"/>
      <c r="N2061" s="17"/>
      <c r="O2061" s="116"/>
      <c r="P2061" s="117">
        <f>IF(D2061&gt;A_Stammdaten!$B$12,0,SUM(G2061,H2061,J2061,L2061:M2061)-SUM(I2061,K2061,N2061:O2061))</f>
        <v>0</v>
      </c>
      <c r="Q2061" s="17"/>
      <c r="R2061" s="17"/>
      <c r="S2061" s="17"/>
      <c r="T2061" s="17"/>
      <c r="U2061" s="62">
        <f t="shared" si="674"/>
        <v>0</v>
      </c>
      <c r="V2061" s="34"/>
      <c r="W2061" s="34"/>
      <c r="X2061" s="34"/>
      <c r="Y2061" s="34"/>
      <c r="Z2061" s="34"/>
      <c r="AA2061" s="63" t="str">
        <f t="shared" si="675"/>
        <v>-</v>
      </c>
      <c r="AB2061" s="63" t="str">
        <f t="shared" si="676"/>
        <v>-</v>
      </c>
      <c r="AC2061" s="63">
        <f>IF(ISBLANK($C2061),0,VLOOKUP($C2061,Listen!$A$2:$C$45,2,FALSE))</f>
        <v>0</v>
      </c>
      <c r="AD2061" s="63">
        <f>IF(ISBLANK($C2061),0,VLOOKUP($C2061,Listen!$A$2:$C$45,3,FALSE))</f>
        <v>0</v>
      </c>
      <c r="AE2061" s="49">
        <f t="shared" si="677"/>
        <v>0</v>
      </c>
      <c r="AF2061" s="49">
        <f t="shared" si="677"/>
        <v>0</v>
      </c>
      <c r="AG2061" s="49">
        <f>IFERROR(IF(OR($V2061&lt;&gt;"Ja",VLOOKUP($C2061,Listen!$A$2:$F$45,5,0)="Nein",D2061&lt;IF(C2061="LNG Anbindungsanlagen gemäß separater Festlegung",2022,2023)),$AC2061,$AA2061),0)</f>
        <v>0</v>
      </c>
      <c r="AH2061" s="49">
        <f>IFERROR(IF(OR($V2061&lt;&gt;"Ja",VLOOKUP($C2061,Listen!$A$2:$F$45,5,0)="Nein",D2061&lt;IF(C2061="LNG Anbindungsanlagen gemäß separater Festlegung",2022,2023)),$AC2061,$AA2061),0)</f>
        <v>0</v>
      </c>
      <c r="AI2061" s="49">
        <f>IFERROR(IF(OR($W2061&lt;&gt;"Ja",VLOOKUP($C2061,Listen!$A$2:$F$45,6,0)="Nein"),$AC2061,$AB2061),0)</f>
        <v>0</v>
      </c>
      <c r="AJ2061" s="49">
        <f>IFERROR(IF(OR($W2061&lt;&gt;"Ja",VLOOKUP($C2061,Listen!$A$2:$F$45,6,0)="Nein"),$AC2061,$AB2061),0)</f>
        <v>0</v>
      </c>
      <c r="AK2061" s="49">
        <f>IFERROR(IF(OR($W2061&lt;&gt;"Ja",VLOOKUP($C2061,Listen!$A$2:$F$45,6,0)="Nein"),$AC2061,$AB2061),0)</f>
        <v>0</v>
      </c>
      <c r="AL2061" s="51">
        <f t="shared" si="678"/>
        <v>0</v>
      </c>
      <c r="AM2061" s="296">
        <f>IFERROR(IF(VLOOKUP($C2061,Listen!$A$2:$F$45,6,0)="Ja",MAX(BC2061:BD2061),D_SAV!$BC2061),0)</f>
        <v>0</v>
      </c>
      <c r="AN2061" s="51">
        <f t="shared" si="679"/>
        <v>0</v>
      </c>
      <c r="AP2061" s="304">
        <f t="shared" si="680"/>
        <v>0</v>
      </c>
      <c r="AQ2061" s="304">
        <f t="shared" si="681"/>
        <v>0</v>
      </c>
      <c r="AR2061" s="304">
        <f t="shared" si="682"/>
        <v>0</v>
      </c>
      <c r="AS2061" s="304">
        <f t="shared" si="683"/>
        <v>0</v>
      </c>
      <c r="AT2061" s="304">
        <f t="shared" si="684"/>
        <v>0</v>
      </c>
      <c r="AU2061" s="304">
        <f t="shared" si="685"/>
        <v>0</v>
      </c>
      <c r="AV2061" s="304">
        <f t="shared" si="686"/>
        <v>0</v>
      </c>
      <c r="AW2061" s="304">
        <f t="shared" si="687"/>
        <v>0</v>
      </c>
      <c r="AX2061" s="304">
        <f t="shared" si="688"/>
        <v>0</v>
      </c>
      <c r="AY2061" s="304">
        <f t="shared" si="689"/>
        <v>0</v>
      </c>
      <c r="AZ2061" s="304">
        <f t="shared" si="690"/>
        <v>0</v>
      </c>
      <c r="BA2061" s="304">
        <f t="shared" si="691"/>
        <v>0</v>
      </c>
      <c r="BB2061" s="304">
        <f t="shared" si="692"/>
        <v>0</v>
      </c>
      <c r="BC2061" s="304">
        <f t="shared" si="693"/>
        <v>0</v>
      </c>
      <c r="BD2061" s="304">
        <f t="shared" si="694"/>
        <v>0</v>
      </c>
      <c r="BE2061" s="304">
        <f>IFERROR(IF(VLOOKUP($C2061,Listen!$A$2:$F$45,6,0)="Ja",BB2061-MAX(BC2061:BD2061),BB2061-BC2061),0)</f>
        <v>0</v>
      </c>
    </row>
    <row r="2062" spans="1:57" x14ac:dyDescent="0.25">
      <c r="A2062" s="320" t="str">
        <f>IF(AND(D2062&lt;&gt;0,C2062&lt;&gt;0,E2062&lt;&gt;0),IF(B2062&lt;&gt;0,CONCATENATE(B2062,"-AGr",VLOOKUP(C2062,Listen!$A$2:$D$45,4,FALSE),"-",D2062,"-",E2062,),CONCATENATE("AGr",VLOOKUP(C2062,Listen!$A$2:$D$45,4,FALSE),"-",D2062,"-",E2062)),"keine vollständige ID")</f>
        <v>keine vollständige ID</v>
      </c>
      <c r="B2062" s="301"/>
      <c r="C2062" s="287"/>
      <c r="D2062" s="34"/>
      <c r="E2062" s="306"/>
      <c r="F2062" s="116"/>
      <c r="G2062" s="17"/>
      <c r="H2062" s="17"/>
      <c r="I2062" s="17"/>
      <c r="J2062" s="17"/>
      <c r="K2062" s="17"/>
      <c r="L2062" s="17"/>
      <c r="M2062" s="17"/>
      <c r="N2062" s="17"/>
      <c r="O2062" s="116"/>
      <c r="P2062" s="117">
        <f>IF(D2062&gt;A_Stammdaten!$B$12,0,SUM(G2062,H2062,J2062,L2062:M2062)-SUM(I2062,K2062,N2062:O2062))</f>
        <v>0</v>
      </c>
      <c r="Q2062" s="17"/>
      <c r="R2062" s="17"/>
      <c r="S2062" s="17"/>
      <c r="T2062" s="17"/>
      <c r="U2062" s="62">
        <f t="shared" si="674"/>
        <v>0</v>
      </c>
      <c r="V2062" s="34"/>
      <c r="W2062" s="34"/>
      <c r="X2062" s="34"/>
      <c r="Y2062" s="34"/>
      <c r="Z2062" s="34"/>
      <c r="AA2062" s="63" t="str">
        <f t="shared" si="675"/>
        <v>-</v>
      </c>
      <c r="AB2062" s="63" t="str">
        <f t="shared" si="676"/>
        <v>-</v>
      </c>
      <c r="AC2062" s="63">
        <f>IF(ISBLANK($C2062),0,VLOOKUP($C2062,Listen!$A$2:$C$45,2,FALSE))</f>
        <v>0</v>
      </c>
      <c r="AD2062" s="63">
        <f>IF(ISBLANK($C2062),0,VLOOKUP($C2062,Listen!$A$2:$C$45,3,FALSE))</f>
        <v>0</v>
      </c>
      <c r="AE2062" s="49">
        <f t="shared" si="677"/>
        <v>0</v>
      </c>
      <c r="AF2062" s="49">
        <f t="shared" si="677"/>
        <v>0</v>
      </c>
      <c r="AG2062" s="49">
        <f>IFERROR(IF(OR($V2062&lt;&gt;"Ja",VLOOKUP($C2062,Listen!$A$2:$F$45,5,0)="Nein",D2062&lt;IF(C2062="LNG Anbindungsanlagen gemäß separater Festlegung",2022,2023)),$AC2062,$AA2062),0)</f>
        <v>0</v>
      </c>
      <c r="AH2062" s="49">
        <f>IFERROR(IF(OR($V2062&lt;&gt;"Ja",VLOOKUP($C2062,Listen!$A$2:$F$45,5,0)="Nein",D2062&lt;IF(C2062="LNG Anbindungsanlagen gemäß separater Festlegung",2022,2023)),$AC2062,$AA2062),0)</f>
        <v>0</v>
      </c>
      <c r="AI2062" s="49">
        <f>IFERROR(IF(OR($W2062&lt;&gt;"Ja",VLOOKUP($C2062,Listen!$A$2:$F$45,6,0)="Nein"),$AC2062,$AB2062),0)</f>
        <v>0</v>
      </c>
      <c r="AJ2062" s="49">
        <f>IFERROR(IF(OR($W2062&lt;&gt;"Ja",VLOOKUP($C2062,Listen!$A$2:$F$45,6,0)="Nein"),$AC2062,$AB2062),0)</f>
        <v>0</v>
      </c>
      <c r="AK2062" s="49">
        <f>IFERROR(IF(OR($W2062&lt;&gt;"Ja",VLOOKUP($C2062,Listen!$A$2:$F$45,6,0)="Nein"),$AC2062,$AB2062),0)</f>
        <v>0</v>
      </c>
      <c r="AL2062" s="51">
        <f t="shared" si="678"/>
        <v>0</v>
      </c>
      <c r="AM2062" s="296">
        <f>IFERROR(IF(VLOOKUP($C2062,Listen!$A$2:$F$45,6,0)="Ja",MAX(BC2062:BD2062),D_SAV!$BC2062),0)</f>
        <v>0</v>
      </c>
      <c r="AN2062" s="51">
        <f t="shared" si="679"/>
        <v>0</v>
      </c>
      <c r="AP2062" s="304">
        <f t="shared" si="680"/>
        <v>0</v>
      </c>
      <c r="AQ2062" s="304">
        <f t="shared" si="681"/>
        <v>0</v>
      </c>
      <c r="AR2062" s="304">
        <f t="shared" si="682"/>
        <v>0</v>
      </c>
      <c r="AS2062" s="304">
        <f t="shared" si="683"/>
        <v>0</v>
      </c>
      <c r="AT2062" s="304">
        <f t="shared" si="684"/>
        <v>0</v>
      </c>
      <c r="AU2062" s="304">
        <f t="shared" si="685"/>
        <v>0</v>
      </c>
      <c r="AV2062" s="304">
        <f t="shared" si="686"/>
        <v>0</v>
      </c>
      <c r="AW2062" s="304">
        <f t="shared" si="687"/>
        <v>0</v>
      </c>
      <c r="AX2062" s="304">
        <f t="shared" si="688"/>
        <v>0</v>
      </c>
      <c r="AY2062" s="304">
        <f t="shared" si="689"/>
        <v>0</v>
      </c>
      <c r="AZ2062" s="304">
        <f t="shared" si="690"/>
        <v>0</v>
      </c>
      <c r="BA2062" s="304">
        <f t="shared" si="691"/>
        <v>0</v>
      </c>
      <c r="BB2062" s="304">
        <f t="shared" si="692"/>
        <v>0</v>
      </c>
      <c r="BC2062" s="304">
        <f t="shared" si="693"/>
        <v>0</v>
      </c>
      <c r="BD2062" s="304">
        <f t="shared" si="694"/>
        <v>0</v>
      </c>
      <c r="BE2062" s="304">
        <f>IFERROR(IF(VLOOKUP($C2062,Listen!$A$2:$F$45,6,0)="Ja",BB2062-MAX(BC2062:BD2062),BB2062-BC2062),0)</f>
        <v>0</v>
      </c>
    </row>
    <row r="2063" spans="1:57" x14ac:dyDescent="0.25">
      <c r="A2063" s="320" t="str">
        <f>IF(AND(D2063&lt;&gt;0,C2063&lt;&gt;0,E2063&lt;&gt;0),IF(B2063&lt;&gt;0,CONCATENATE(B2063,"-AGr",VLOOKUP(C2063,Listen!$A$2:$D$45,4,FALSE),"-",D2063,"-",E2063,),CONCATENATE("AGr",VLOOKUP(C2063,Listen!$A$2:$D$45,4,FALSE),"-",D2063,"-",E2063)),"keine vollständige ID")</f>
        <v>keine vollständige ID</v>
      </c>
      <c r="B2063" s="301"/>
      <c r="C2063" s="287"/>
      <c r="D2063" s="34"/>
      <c r="E2063" s="306"/>
      <c r="F2063" s="116"/>
      <c r="G2063" s="17"/>
      <c r="H2063" s="17"/>
      <c r="I2063" s="17"/>
      <c r="J2063" s="17"/>
      <c r="K2063" s="17"/>
      <c r="L2063" s="17"/>
      <c r="M2063" s="17"/>
      <c r="N2063" s="17"/>
      <c r="O2063" s="116"/>
      <c r="P2063" s="117">
        <f>IF(D2063&gt;A_Stammdaten!$B$12,0,SUM(G2063,H2063,J2063,L2063:M2063)-SUM(I2063,K2063,N2063:O2063))</f>
        <v>0</v>
      </c>
      <c r="Q2063" s="17"/>
      <c r="R2063" s="17"/>
      <c r="S2063" s="17"/>
      <c r="T2063" s="17"/>
      <c r="U2063" s="62">
        <f t="shared" si="674"/>
        <v>0</v>
      </c>
      <c r="V2063" s="34"/>
      <c r="W2063" s="34"/>
      <c r="X2063" s="34"/>
      <c r="Y2063" s="34"/>
      <c r="Z2063" s="34"/>
      <c r="AA2063" s="63" t="str">
        <f t="shared" si="675"/>
        <v>-</v>
      </c>
      <c r="AB2063" s="63" t="str">
        <f t="shared" si="676"/>
        <v>-</v>
      </c>
      <c r="AC2063" s="63">
        <f>IF(ISBLANK($C2063),0,VLOOKUP($C2063,Listen!$A$2:$C$45,2,FALSE))</f>
        <v>0</v>
      </c>
      <c r="AD2063" s="63">
        <f>IF(ISBLANK($C2063),0,VLOOKUP($C2063,Listen!$A$2:$C$45,3,FALSE))</f>
        <v>0</v>
      </c>
      <c r="AE2063" s="49">
        <f t="shared" si="677"/>
        <v>0</v>
      </c>
      <c r="AF2063" s="49">
        <f t="shared" si="677"/>
        <v>0</v>
      </c>
      <c r="AG2063" s="49">
        <f>IFERROR(IF(OR($V2063&lt;&gt;"Ja",VLOOKUP($C2063,Listen!$A$2:$F$45,5,0)="Nein",D2063&lt;IF(C2063="LNG Anbindungsanlagen gemäß separater Festlegung",2022,2023)),$AC2063,$AA2063),0)</f>
        <v>0</v>
      </c>
      <c r="AH2063" s="49">
        <f>IFERROR(IF(OR($V2063&lt;&gt;"Ja",VLOOKUP($C2063,Listen!$A$2:$F$45,5,0)="Nein",D2063&lt;IF(C2063="LNG Anbindungsanlagen gemäß separater Festlegung",2022,2023)),$AC2063,$AA2063),0)</f>
        <v>0</v>
      </c>
      <c r="AI2063" s="49">
        <f>IFERROR(IF(OR($W2063&lt;&gt;"Ja",VLOOKUP($C2063,Listen!$A$2:$F$45,6,0)="Nein"),$AC2063,$AB2063),0)</f>
        <v>0</v>
      </c>
      <c r="AJ2063" s="49">
        <f>IFERROR(IF(OR($W2063&lt;&gt;"Ja",VLOOKUP($C2063,Listen!$A$2:$F$45,6,0)="Nein"),$AC2063,$AB2063),0)</f>
        <v>0</v>
      </c>
      <c r="AK2063" s="49">
        <f>IFERROR(IF(OR($W2063&lt;&gt;"Ja",VLOOKUP($C2063,Listen!$A$2:$F$45,6,0)="Nein"),$AC2063,$AB2063),0)</f>
        <v>0</v>
      </c>
      <c r="AL2063" s="51">
        <f t="shared" si="678"/>
        <v>0</v>
      </c>
      <c r="AM2063" s="296">
        <f>IFERROR(IF(VLOOKUP($C2063,Listen!$A$2:$F$45,6,0)="Ja",MAX(BC2063:BD2063),D_SAV!$BC2063),0)</f>
        <v>0</v>
      </c>
      <c r="AN2063" s="51">
        <f t="shared" si="679"/>
        <v>0</v>
      </c>
      <c r="AP2063" s="304">
        <f t="shared" si="680"/>
        <v>0</v>
      </c>
      <c r="AQ2063" s="304">
        <f t="shared" si="681"/>
        <v>0</v>
      </c>
      <c r="AR2063" s="304">
        <f t="shared" si="682"/>
        <v>0</v>
      </c>
      <c r="AS2063" s="304">
        <f t="shared" si="683"/>
        <v>0</v>
      </c>
      <c r="AT2063" s="304">
        <f t="shared" si="684"/>
        <v>0</v>
      </c>
      <c r="AU2063" s="304">
        <f t="shared" si="685"/>
        <v>0</v>
      </c>
      <c r="AV2063" s="304">
        <f t="shared" si="686"/>
        <v>0</v>
      </c>
      <c r="AW2063" s="304">
        <f t="shared" si="687"/>
        <v>0</v>
      </c>
      <c r="AX2063" s="304">
        <f t="shared" si="688"/>
        <v>0</v>
      </c>
      <c r="AY2063" s="304">
        <f t="shared" si="689"/>
        <v>0</v>
      </c>
      <c r="AZ2063" s="304">
        <f t="shared" si="690"/>
        <v>0</v>
      </c>
      <c r="BA2063" s="304">
        <f t="shared" si="691"/>
        <v>0</v>
      </c>
      <c r="BB2063" s="304">
        <f t="shared" si="692"/>
        <v>0</v>
      </c>
      <c r="BC2063" s="304">
        <f t="shared" si="693"/>
        <v>0</v>
      </c>
      <c r="BD2063" s="304">
        <f t="shared" si="694"/>
        <v>0</v>
      </c>
      <c r="BE2063" s="304">
        <f>IFERROR(IF(VLOOKUP($C2063,Listen!$A$2:$F$45,6,0)="Ja",BB2063-MAX(BC2063:BD2063),BB2063-BC2063),0)</f>
        <v>0</v>
      </c>
    </row>
    <row r="2064" spans="1:57" x14ac:dyDescent="0.25">
      <c r="A2064" s="320" t="str">
        <f>IF(AND(D2064&lt;&gt;0,C2064&lt;&gt;0,E2064&lt;&gt;0),IF(B2064&lt;&gt;0,CONCATENATE(B2064,"-AGr",VLOOKUP(C2064,Listen!$A$2:$D$45,4,FALSE),"-",D2064,"-",E2064,),CONCATENATE("AGr",VLOOKUP(C2064,Listen!$A$2:$D$45,4,FALSE),"-",D2064,"-",E2064)),"keine vollständige ID")</f>
        <v>keine vollständige ID</v>
      </c>
      <c r="B2064" s="301"/>
      <c r="C2064" s="287"/>
      <c r="D2064" s="34"/>
      <c r="E2064" s="306"/>
      <c r="F2064" s="116"/>
      <c r="G2064" s="17"/>
      <c r="H2064" s="17"/>
      <c r="I2064" s="17"/>
      <c r="J2064" s="17"/>
      <c r="K2064" s="17"/>
      <c r="L2064" s="17"/>
      <c r="M2064" s="17"/>
      <c r="N2064" s="17"/>
      <c r="O2064" s="116"/>
      <c r="P2064" s="117">
        <f>IF(D2064&gt;A_Stammdaten!$B$12,0,SUM(G2064,H2064,J2064,L2064:M2064)-SUM(I2064,K2064,N2064:O2064))</f>
        <v>0</v>
      </c>
      <c r="Q2064" s="17"/>
      <c r="R2064" s="17"/>
      <c r="S2064" s="17"/>
      <c r="T2064" s="17"/>
      <c r="U2064" s="62">
        <f t="shared" si="674"/>
        <v>0</v>
      </c>
      <c r="V2064" s="34"/>
      <c r="W2064" s="34"/>
      <c r="X2064" s="34"/>
      <c r="Y2064" s="34"/>
      <c r="Z2064" s="34"/>
      <c r="AA2064" s="63" t="str">
        <f t="shared" si="675"/>
        <v>-</v>
      </c>
      <c r="AB2064" s="63" t="str">
        <f t="shared" si="676"/>
        <v>-</v>
      </c>
      <c r="AC2064" s="63">
        <f>IF(ISBLANK($C2064),0,VLOOKUP($C2064,Listen!$A$2:$C$45,2,FALSE))</f>
        <v>0</v>
      </c>
      <c r="AD2064" s="63">
        <f>IF(ISBLANK($C2064),0,VLOOKUP($C2064,Listen!$A$2:$C$45,3,FALSE))</f>
        <v>0</v>
      </c>
      <c r="AE2064" s="49">
        <f t="shared" si="677"/>
        <v>0</v>
      </c>
      <c r="AF2064" s="49">
        <f t="shared" si="677"/>
        <v>0</v>
      </c>
      <c r="AG2064" s="49">
        <f>IFERROR(IF(OR($V2064&lt;&gt;"Ja",VLOOKUP($C2064,Listen!$A$2:$F$45,5,0)="Nein",D2064&lt;IF(C2064="LNG Anbindungsanlagen gemäß separater Festlegung",2022,2023)),$AC2064,$AA2064),0)</f>
        <v>0</v>
      </c>
      <c r="AH2064" s="49">
        <f>IFERROR(IF(OR($V2064&lt;&gt;"Ja",VLOOKUP($C2064,Listen!$A$2:$F$45,5,0)="Nein",D2064&lt;IF(C2064="LNG Anbindungsanlagen gemäß separater Festlegung",2022,2023)),$AC2064,$AA2064),0)</f>
        <v>0</v>
      </c>
      <c r="AI2064" s="49">
        <f>IFERROR(IF(OR($W2064&lt;&gt;"Ja",VLOOKUP($C2064,Listen!$A$2:$F$45,6,0)="Nein"),$AC2064,$AB2064),0)</f>
        <v>0</v>
      </c>
      <c r="AJ2064" s="49">
        <f>IFERROR(IF(OR($W2064&lt;&gt;"Ja",VLOOKUP($C2064,Listen!$A$2:$F$45,6,0)="Nein"),$AC2064,$AB2064),0)</f>
        <v>0</v>
      </c>
      <c r="AK2064" s="49">
        <f>IFERROR(IF(OR($W2064&lt;&gt;"Ja",VLOOKUP($C2064,Listen!$A$2:$F$45,6,0)="Nein"),$AC2064,$AB2064),0)</f>
        <v>0</v>
      </c>
      <c r="AL2064" s="51">
        <f t="shared" si="678"/>
        <v>0</v>
      </c>
      <c r="AM2064" s="296">
        <f>IFERROR(IF(VLOOKUP($C2064,Listen!$A$2:$F$45,6,0)="Ja",MAX(BC2064:BD2064),D_SAV!$BC2064),0)</f>
        <v>0</v>
      </c>
      <c r="AN2064" s="51">
        <f t="shared" si="679"/>
        <v>0</v>
      </c>
      <c r="AP2064" s="304">
        <f t="shared" si="680"/>
        <v>0</v>
      </c>
      <c r="AQ2064" s="304">
        <f t="shared" si="681"/>
        <v>0</v>
      </c>
      <c r="AR2064" s="304">
        <f t="shared" si="682"/>
        <v>0</v>
      </c>
      <c r="AS2064" s="304">
        <f t="shared" si="683"/>
        <v>0</v>
      </c>
      <c r="AT2064" s="304">
        <f t="shared" si="684"/>
        <v>0</v>
      </c>
      <c r="AU2064" s="304">
        <f t="shared" si="685"/>
        <v>0</v>
      </c>
      <c r="AV2064" s="304">
        <f t="shared" si="686"/>
        <v>0</v>
      </c>
      <c r="AW2064" s="304">
        <f t="shared" si="687"/>
        <v>0</v>
      </c>
      <c r="AX2064" s="304">
        <f t="shared" si="688"/>
        <v>0</v>
      </c>
      <c r="AY2064" s="304">
        <f t="shared" si="689"/>
        <v>0</v>
      </c>
      <c r="AZ2064" s="304">
        <f t="shared" si="690"/>
        <v>0</v>
      </c>
      <c r="BA2064" s="304">
        <f t="shared" si="691"/>
        <v>0</v>
      </c>
      <c r="BB2064" s="304">
        <f t="shared" si="692"/>
        <v>0</v>
      </c>
      <c r="BC2064" s="304">
        <f t="shared" si="693"/>
        <v>0</v>
      </c>
      <c r="BD2064" s="304">
        <f t="shared" si="694"/>
        <v>0</v>
      </c>
      <c r="BE2064" s="304">
        <f>IFERROR(IF(VLOOKUP($C2064,Listen!$A$2:$F$45,6,0)="Ja",BB2064-MAX(BC2064:BD2064),BB2064-BC2064),0)</f>
        <v>0</v>
      </c>
    </row>
    <row r="2065" spans="1:57" x14ac:dyDescent="0.25">
      <c r="A2065" s="320" t="str">
        <f>IF(AND(D2065&lt;&gt;0,C2065&lt;&gt;0,E2065&lt;&gt;0),IF(B2065&lt;&gt;0,CONCATENATE(B2065,"-AGr",VLOOKUP(C2065,Listen!$A$2:$D$45,4,FALSE),"-",D2065,"-",E2065,),CONCATENATE("AGr",VLOOKUP(C2065,Listen!$A$2:$D$45,4,FALSE),"-",D2065,"-",E2065)),"keine vollständige ID")</f>
        <v>keine vollständige ID</v>
      </c>
      <c r="B2065" s="301"/>
      <c r="C2065" s="287"/>
      <c r="D2065" s="34"/>
      <c r="E2065" s="306"/>
      <c r="F2065" s="116"/>
      <c r="G2065" s="17"/>
      <c r="H2065" s="17"/>
      <c r="I2065" s="17"/>
      <c r="J2065" s="17"/>
      <c r="K2065" s="17"/>
      <c r="L2065" s="17"/>
      <c r="M2065" s="17"/>
      <c r="N2065" s="17"/>
      <c r="O2065" s="116"/>
      <c r="P2065" s="117">
        <f>IF(D2065&gt;A_Stammdaten!$B$12,0,SUM(G2065,H2065,J2065,L2065:M2065)-SUM(I2065,K2065,N2065:O2065))</f>
        <v>0</v>
      </c>
      <c r="Q2065" s="17"/>
      <c r="R2065" s="17"/>
      <c r="S2065" s="17"/>
      <c r="T2065" s="17"/>
      <c r="U2065" s="62">
        <f t="shared" si="674"/>
        <v>0</v>
      </c>
      <c r="V2065" s="34"/>
      <c r="W2065" s="34"/>
      <c r="X2065" s="34"/>
      <c r="Y2065" s="34"/>
      <c r="Z2065" s="34"/>
      <c r="AA2065" s="63" t="str">
        <f t="shared" si="675"/>
        <v>-</v>
      </c>
      <c r="AB2065" s="63" t="str">
        <f t="shared" si="676"/>
        <v>-</v>
      </c>
      <c r="AC2065" s="63">
        <f>IF(ISBLANK($C2065),0,VLOOKUP($C2065,Listen!$A$2:$C$45,2,FALSE))</f>
        <v>0</v>
      </c>
      <c r="AD2065" s="63">
        <f>IF(ISBLANK($C2065),0,VLOOKUP($C2065,Listen!$A$2:$C$45,3,FALSE))</f>
        <v>0</v>
      </c>
      <c r="AE2065" s="49">
        <f t="shared" si="677"/>
        <v>0</v>
      </c>
      <c r="AF2065" s="49">
        <f t="shared" si="677"/>
        <v>0</v>
      </c>
      <c r="AG2065" s="49">
        <f>IFERROR(IF(OR($V2065&lt;&gt;"Ja",VLOOKUP($C2065,Listen!$A$2:$F$45,5,0)="Nein",D2065&lt;IF(C2065="LNG Anbindungsanlagen gemäß separater Festlegung",2022,2023)),$AC2065,$AA2065),0)</f>
        <v>0</v>
      </c>
      <c r="AH2065" s="49">
        <f>IFERROR(IF(OR($V2065&lt;&gt;"Ja",VLOOKUP($C2065,Listen!$A$2:$F$45,5,0)="Nein",D2065&lt;IF(C2065="LNG Anbindungsanlagen gemäß separater Festlegung",2022,2023)),$AC2065,$AA2065),0)</f>
        <v>0</v>
      </c>
      <c r="AI2065" s="49">
        <f>IFERROR(IF(OR($W2065&lt;&gt;"Ja",VLOOKUP($C2065,Listen!$A$2:$F$45,6,0)="Nein"),$AC2065,$AB2065),0)</f>
        <v>0</v>
      </c>
      <c r="AJ2065" s="49">
        <f>IFERROR(IF(OR($W2065&lt;&gt;"Ja",VLOOKUP($C2065,Listen!$A$2:$F$45,6,0)="Nein"),$AC2065,$AB2065),0)</f>
        <v>0</v>
      </c>
      <c r="AK2065" s="49">
        <f>IFERROR(IF(OR($W2065&lt;&gt;"Ja",VLOOKUP($C2065,Listen!$A$2:$F$45,6,0)="Nein"),$AC2065,$AB2065),0)</f>
        <v>0</v>
      </c>
      <c r="AL2065" s="51">
        <f t="shared" si="678"/>
        <v>0</v>
      </c>
      <c r="AM2065" s="296">
        <f>IFERROR(IF(VLOOKUP($C2065,Listen!$A$2:$F$45,6,0)="Ja",MAX(BC2065:BD2065),D_SAV!$BC2065),0)</f>
        <v>0</v>
      </c>
      <c r="AN2065" s="51">
        <f t="shared" si="679"/>
        <v>0</v>
      </c>
      <c r="AP2065" s="304">
        <f t="shared" si="680"/>
        <v>0</v>
      </c>
      <c r="AQ2065" s="304">
        <f t="shared" si="681"/>
        <v>0</v>
      </c>
      <c r="AR2065" s="304">
        <f t="shared" si="682"/>
        <v>0</v>
      </c>
      <c r="AS2065" s="304">
        <f t="shared" si="683"/>
        <v>0</v>
      </c>
      <c r="AT2065" s="304">
        <f t="shared" si="684"/>
        <v>0</v>
      </c>
      <c r="AU2065" s="304">
        <f t="shared" si="685"/>
        <v>0</v>
      </c>
      <c r="AV2065" s="304">
        <f t="shared" si="686"/>
        <v>0</v>
      </c>
      <c r="AW2065" s="304">
        <f t="shared" si="687"/>
        <v>0</v>
      </c>
      <c r="AX2065" s="304">
        <f t="shared" si="688"/>
        <v>0</v>
      </c>
      <c r="AY2065" s="304">
        <f t="shared" si="689"/>
        <v>0</v>
      </c>
      <c r="AZ2065" s="304">
        <f t="shared" si="690"/>
        <v>0</v>
      </c>
      <c r="BA2065" s="304">
        <f t="shared" si="691"/>
        <v>0</v>
      </c>
      <c r="BB2065" s="304">
        <f t="shared" si="692"/>
        <v>0</v>
      </c>
      <c r="BC2065" s="304">
        <f t="shared" si="693"/>
        <v>0</v>
      </c>
      <c r="BD2065" s="304">
        <f t="shared" si="694"/>
        <v>0</v>
      </c>
      <c r="BE2065" s="304">
        <f>IFERROR(IF(VLOOKUP($C2065,Listen!$A$2:$F$45,6,0)="Ja",BB2065-MAX(BC2065:BD2065),BB2065-BC2065),0)</f>
        <v>0</v>
      </c>
    </row>
    <row r="2066" spans="1:57" x14ac:dyDescent="0.25">
      <c r="A2066" s="320" t="str">
        <f>IF(AND(D2066&lt;&gt;0,C2066&lt;&gt;0,E2066&lt;&gt;0),IF(B2066&lt;&gt;0,CONCATENATE(B2066,"-AGr",VLOOKUP(C2066,Listen!$A$2:$D$45,4,FALSE),"-",D2066,"-",E2066,),CONCATENATE("AGr",VLOOKUP(C2066,Listen!$A$2:$D$45,4,FALSE),"-",D2066,"-",E2066)),"keine vollständige ID")</f>
        <v>keine vollständige ID</v>
      </c>
      <c r="B2066" s="301"/>
      <c r="C2066" s="287"/>
      <c r="D2066" s="34"/>
      <c r="E2066" s="306"/>
      <c r="F2066" s="116"/>
      <c r="G2066" s="17"/>
      <c r="H2066" s="17"/>
      <c r="I2066" s="17"/>
      <c r="J2066" s="17"/>
      <c r="K2066" s="17"/>
      <c r="L2066" s="17"/>
      <c r="M2066" s="17"/>
      <c r="N2066" s="17"/>
      <c r="O2066" s="116"/>
      <c r="P2066" s="117">
        <f>IF(D2066&gt;A_Stammdaten!$B$12,0,SUM(G2066,H2066,J2066,L2066:M2066)-SUM(I2066,K2066,N2066:O2066))</f>
        <v>0</v>
      </c>
      <c r="Q2066" s="17"/>
      <c r="R2066" s="17"/>
      <c r="S2066" s="17"/>
      <c r="T2066" s="17"/>
      <c r="U2066" s="62">
        <f t="shared" si="674"/>
        <v>0</v>
      </c>
      <c r="V2066" s="34"/>
      <c r="W2066" s="34"/>
      <c r="X2066" s="34"/>
      <c r="Y2066" s="34"/>
      <c r="Z2066" s="34"/>
      <c r="AA2066" s="63" t="str">
        <f t="shared" si="675"/>
        <v>-</v>
      </c>
      <c r="AB2066" s="63" t="str">
        <f t="shared" si="676"/>
        <v>-</v>
      </c>
      <c r="AC2066" s="63">
        <f>IF(ISBLANK($C2066),0,VLOOKUP($C2066,Listen!$A$2:$C$45,2,FALSE))</f>
        <v>0</v>
      </c>
      <c r="AD2066" s="63">
        <f>IF(ISBLANK($C2066),0,VLOOKUP($C2066,Listen!$A$2:$C$45,3,FALSE))</f>
        <v>0</v>
      </c>
      <c r="AE2066" s="49">
        <f t="shared" si="677"/>
        <v>0</v>
      </c>
      <c r="AF2066" s="49">
        <f t="shared" si="677"/>
        <v>0</v>
      </c>
      <c r="AG2066" s="49">
        <f>IFERROR(IF(OR($V2066&lt;&gt;"Ja",VLOOKUP($C2066,Listen!$A$2:$F$45,5,0)="Nein",D2066&lt;IF(C2066="LNG Anbindungsanlagen gemäß separater Festlegung",2022,2023)),$AC2066,$AA2066),0)</f>
        <v>0</v>
      </c>
      <c r="AH2066" s="49">
        <f>IFERROR(IF(OR($V2066&lt;&gt;"Ja",VLOOKUP($C2066,Listen!$A$2:$F$45,5,0)="Nein",D2066&lt;IF(C2066="LNG Anbindungsanlagen gemäß separater Festlegung",2022,2023)),$AC2066,$AA2066),0)</f>
        <v>0</v>
      </c>
      <c r="AI2066" s="49">
        <f>IFERROR(IF(OR($W2066&lt;&gt;"Ja",VLOOKUP($C2066,Listen!$A$2:$F$45,6,0)="Nein"),$AC2066,$AB2066),0)</f>
        <v>0</v>
      </c>
      <c r="AJ2066" s="49">
        <f>IFERROR(IF(OR($W2066&lt;&gt;"Ja",VLOOKUP($C2066,Listen!$A$2:$F$45,6,0)="Nein"),$AC2066,$AB2066),0)</f>
        <v>0</v>
      </c>
      <c r="AK2066" s="49">
        <f>IFERROR(IF(OR($W2066&lt;&gt;"Ja",VLOOKUP($C2066,Listen!$A$2:$F$45,6,0)="Nein"),$AC2066,$AB2066),0)</f>
        <v>0</v>
      </c>
      <c r="AL2066" s="51">
        <f t="shared" si="678"/>
        <v>0</v>
      </c>
      <c r="AM2066" s="296">
        <f>IFERROR(IF(VLOOKUP($C2066,Listen!$A$2:$F$45,6,0)="Ja",MAX(BC2066:BD2066),D_SAV!$BC2066),0)</f>
        <v>0</v>
      </c>
      <c r="AN2066" s="51">
        <f t="shared" si="679"/>
        <v>0</v>
      </c>
      <c r="AP2066" s="304">
        <f t="shared" si="680"/>
        <v>0</v>
      </c>
      <c r="AQ2066" s="304">
        <f t="shared" si="681"/>
        <v>0</v>
      </c>
      <c r="AR2066" s="304">
        <f t="shared" si="682"/>
        <v>0</v>
      </c>
      <c r="AS2066" s="304">
        <f t="shared" si="683"/>
        <v>0</v>
      </c>
      <c r="AT2066" s="304">
        <f t="shared" si="684"/>
        <v>0</v>
      </c>
      <c r="AU2066" s="304">
        <f t="shared" si="685"/>
        <v>0</v>
      </c>
      <c r="AV2066" s="304">
        <f t="shared" si="686"/>
        <v>0</v>
      </c>
      <c r="AW2066" s="304">
        <f t="shared" si="687"/>
        <v>0</v>
      </c>
      <c r="AX2066" s="304">
        <f t="shared" si="688"/>
        <v>0</v>
      </c>
      <c r="AY2066" s="304">
        <f t="shared" si="689"/>
        <v>0</v>
      </c>
      <c r="AZ2066" s="304">
        <f t="shared" si="690"/>
        <v>0</v>
      </c>
      <c r="BA2066" s="304">
        <f t="shared" si="691"/>
        <v>0</v>
      </c>
      <c r="BB2066" s="304">
        <f t="shared" si="692"/>
        <v>0</v>
      </c>
      <c r="BC2066" s="304">
        <f t="shared" si="693"/>
        <v>0</v>
      </c>
      <c r="BD2066" s="304">
        <f t="shared" si="694"/>
        <v>0</v>
      </c>
      <c r="BE2066" s="304">
        <f>IFERROR(IF(VLOOKUP($C2066,Listen!$A$2:$F$45,6,0)="Ja",BB2066-MAX(BC2066:BD2066),BB2066-BC2066),0)</f>
        <v>0</v>
      </c>
    </row>
    <row r="2067" spans="1:57" x14ac:dyDescent="0.25">
      <c r="A2067" s="320" t="str">
        <f>IF(AND(D2067&lt;&gt;0,C2067&lt;&gt;0,E2067&lt;&gt;0),IF(B2067&lt;&gt;0,CONCATENATE(B2067,"-AGr",VLOOKUP(C2067,Listen!$A$2:$D$45,4,FALSE),"-",D2067,"-",E2067,),CONCATENATE("AGr",VLOOKUP(C2067,Listen!$A$2:$D$45,4,FALSE),"-",D2067,"-",E2067)),"keine vollständige ID")</f>
        <v>keine vollständige ID</v>
      </c>
      <c r="B2067" s="301"/>
      <c r="C2067" s="287"/>
      <c r="D2067" s="34"/>
      <c r="E2067" s="306"/>
      <c r="F2067" s="116"/>
      <c r="G2067" s="17"/>
      <c r="H2067" s="17"/>
      <c r="I2067" s="17"/>
      <c r="J2067" s="17"/>
      <c r="K2067" s="17"/>
      <c r="L2067" s="17"/>
      <c r="M2067" s="17"/>
      <c r="N2067" s="17"/>
      <c r="O2067" s="116"/>
      <c r="P2067" s="117">
        <f>IF(D2067&gt;A_Stammdaten!$B$12,0,SUM(G2067,H2067,J2067,L2067:M2067)-SUM(I2067,K2067,N2067:O2067))</f>
        <v>0</v>
      </c>
      <c r="Q2067" s="17"/>
      <c r="R2067" s="17"/>
      <c r="S2067" s="17"/>
      <c r="T2067" s="17"/>
      <c r="U2067" s="62">
        <f t="shared" si="674"/>
        <v>0</v>
      </c>
      <c r="V2067" s="34"/>
      <c r="W2067" s="34"/>
      <c r="X2067" s="34"/>
      <c r="Y2067" s="34"/>
      <c r="Z2067" s="34"/>
      <c r="AA2067" s="63" t="str">
        <f t="shared" si="675"/>
        <v>-</v>
      </c>
      <c r="AB2067" s="63" t="str">
        <f t="shared" si="676"/>
        <v>-</v>
      </c>
      <c r="AC2067" s="63">
        <f>IF(ISBLANK($C2067),0,VLOOKUP($C2067,Listen!$A$2:$C$45,2,FALSE))</f>
        <v>0</v>
      </c>
      <c r="AD2067" s="63">
        <f>IF(ISBLANK($C2067),0,VLOOKUP($C2067,Listen!$A$2:$C$45,3,FALSE))</f>
        <v>0</v>
      </c>
      <c r="AE2067" s="49">
        <f t="shared" si="677"/>
        <v>0</v>
      </c>
      <c r="AF2067" s="49">
        <f t="shared" si="677"/>
        <v>0</v>
      </c>
      <c r="AG2067" s="49">
        <f>IFERROR(IF(OR($V2067&lt;&gt;"Ja",VLOOKUP($C2067,Listen!$A$2:$F$45,5,0)="Nein",D2067&lt;IF(C2067="LNG Anbindungsanlagen gemäß separater Festlegung",2022,2023)),$AC2067,$AA2067),0)</f>
        <v>0</v>
      </c>
      <c r="AH2067" s="49">
        <f>IFERROR(IF(OR($V2067&lt;&gt;"Ja",VLOOKUP($C2067,Listen!$A$2:$F$45,5,0)="Nein",D2067&lt;IF(C2067="LNG Anbindungsanlagen gemäß separater Festlegung",2022,2023)),$AC2067,$AA2067),0)</f>
        <v>0</v>
      </c>
      <c r="AI2067" s="49">
        <f>IFERROR(IF(OR($W2067&lt;&gt;"Ja",VLOOKUP($C2067,Listen!$A$2:$F$45,6,0)="Nein"),$AC2067,$AB2067),0)</f>
        <v>0</v>
      </c>
      <c r="AJ2067" s="49">
        <f>IFERROR(IF(OR($W2067&lt;&gt;"Ja",VLOOKUP($C2067,Listen!$A$2:$F$45,6,0)="Nein"),$AC2067,$AB2067),0)</f>
        <v>0</v>
      </c>
      <c r="AK2067" s="49">
        <f>IFERROR(IF(OR($W2067&lt;&gt;"Ja",VLOOKUP($C2067,Listen!$A$2:$F$45,6,0)="Nein"),$AC2067,$AB2067),0)</f>
        <v>0</v>
      </c>
      <c r="AL2067" s="51">
        <f t="shared" si="678"/>
        <v>0</v>
      </c>
      <c r="AM2067" s="296">
        <f>IFERROR(IF(VLOOKUP($C2067,Listen!$A$2:$F$45,6,0)="Ja",MAX(BC2067:BD2067),D_SAV!$BC2067),0)</f>
        <v>0</v>
      </c>
      <c r="AN2067" s="51">
        <f t="shared" si="679"/>
        <v>0</v>
      </c>
      <c r="AP2067" s="304">
        <f t="shared" si="680"/>
        <v>0</v>
      </c>
      <c r="AQ2067" s="304">
        <f t="shared" si="681"/>
        <v>0</v>
      </c>
      <c r="AR2067" s="304">
        <f t="shared" si="682"/>
        <v>0</v>
      </c>
      <c r="AS2067" s="304">
        <f t="shared" si="683"/>
        <v>0</v>
      </c>
      <c r="AT2067" s="304">
        <f t="shared" si="684"/>
        <v>0</v>
      </c>
      <c r="AU2067" s="304">
        <f t="shared" si="685"/>
        <v>0</v>
      </c>
      <c r="AV2067" s="304">
        <f t="shared" si="686"/>
        <v>0</v>
      </c>
      <c r="AW2067" s="304">
        <f t="shared" si="687"/>
        <v>0</v>
      </c>
      <c r="AX2067" s="304">
        <f t="shared" si="688"/>
        <v>0</v>
      </c>
      <c r="AY2067" s="304">
        <f t="shared" si="689"/>
        <v>0</v>
      </c>
      <c r="AZ2067" s="304">
        <f t="shared" si="690"/>
        <v>0</v>
      </c>
      <c r="BA2067" s="304">
        <f t="shared" si="691"/>
        <v>0</v>
      </c>
      <c r="BB2067" s="304">
        <f t="shared" si="692"/>
        <v>0</v>
      </c>
      <c r="BC2067" s="304">
        <f t="shared" si="693"/>
        <v>0</v>
      </c>
      <c r="BD2067" s="304">
        <f t="shared" si="694"/>
        <v>0</v>
      </c>
      <c r="BE2067" s="304">
        <f>IFERROR(IF(VLOOKUP($C2067,Listen!$A$2:$F$45,6,0)="Ja",BB2067-MAX(BC2067:BD2067),BB2067-BC2067),0)</f>
        <v>0</v>
      </c>
    </row>
    <row r="2068" spans="1:57" x14ac:dyDescent="0.25">
      <c r="A2068" s="320" t="str">
        <f>IF(AND(D2068&lt;&gt;0,C2068&lt;&gt;0,E2068&lt;&gt;0),IF(B2068&lt;&gt;0,CONCATENATE(B2068,"-AGr",VLOOKUP(C2068,Listen!$A$2:$D$45,4,FALSE),"-",D2068,"-",E2068,),CONCATENATE("AGr",VLOOKUP(C2068,Listen!$A$2:$D$45,4,FALSE),"-",D2068,"-",E2068)),"keine vollständige ID")</f>
        <v>keine vollständige ID</v>
      </c>
      <c r="B2068" s="301"/>
      <c r="C2068" s="287"/>
      <c r="D2068" s="34"/>
      <c r="E2068" s="306"/>
      <c r="F2068" s="116"/>
      <c r="G2068" s="17"/>
      <c r="H2068" s="17"/>
      <c r="I2068" s="17"/>
      <c r="J2068" s="17"/>
      <c r="K2068" s="17"/>
      <c r="L2068" s="17"/>
      <c r="M2068" s="17"/>
      <c r="N2068" s="17"/>
      <c r="O2068" s="116"/>
      <c r="P2068" s="117">
        <f>IF(D2068&gt;A_Stammdaten!$B$12,0,SUM(G2068,H2068,J2068,L2068:M2068)-SUM(I2068,K2068,N2068:O2068))</f>
        <v>0</v>
      </c>
      <c r="Q2068" s="17"/>
      <c r="R2068" s="17"/>
      <c r="S2068" s="17"/>
      <c r="T2068" s="17"/>
      <c r="U2068" s="62">
        <f t="shared" si="674"/>
        <v>0</v>
      </c>
      <c r="V2068" s="34"/>
      <c r="W2068" s="34"/>
      <c r="X2068" s="34"/>
      <c r="Y2068" s="34"/>
      <c r="Z2068" s="34"/>
      <c r="AA2068" s="63" t="str">
        <f t="shared" si="675"/>
        <v>-</v>
      </c>
      <c r="AB2068" s="63" t="str">
        <f t="shared" si="676"/>
        <v>-</v>
      </c>
      <c r="AC2068" s="63">
        <f>IF(ISBLANK($C2068),0,VLOOKUP($C2068,Listen!$A$2:$C$45,2,FALSE))</f>
        <v>0</v>
      </c>
      <c r="AD2068" s="63">
        <f>IF(ISBLANK($C2068),0,VLOOKUP($C2068,Listen!$A$2:$C$45,3,FALSE))</f>
        <v>0</v>
      </c>
      <c r="AE2068" s="49">
        <f t="shared" si="677"/>
        <v>0</v>
      </c>
      <c r="AF2068" s="49">
        <f t="shared" si="677"/>
        <v>0</v>
      </c>
      <c r="AG2068" s="49">
        <f>IFERROR(IF(OR($V2068&lt;&gt;"Ja",VLOOKUP($C2068,Listen!$A$2:$F$45,5,0)="Nein",D2068&lt;IF(C2068="LNG Anbindungsanlagen gemäß separater Festlegung",2022,2023)),$AC2068,$AA2068),0)</f>
        <v>0</v>
      </c>
      <c r="AH2068" s="49">
        <f>IFERROR(IF(OR($V2068&lt;&gt;"Ja",VLOOKUP($C2068,Listen!$A$2:$F$45,5,0)="Nein",D2068&lt;IF(C2068="LNG Anbindungsanlagen gemäß separater Festlegung",2022,2023)),$AC2068,$AA2068),0)</f>
        <v>0</v>
      </c>
      <c r="AI2068" s="49">
        <f>IFERROR(IF(OR($W2068&lt;&gt;"Ja",VLOOKUP($C2068,Listen!$A$2:$F$45,6,0)="Nein"),$AC2068,$AB2068),0)</f>
        <v>0</v>
      </c>
      <c r="AJ2068" s="49">
        <f>IFERROR(IF(OR($W2068&lt;&gt;"Ja",VLOOKUP($C2068,Listen!$A$2:$F$45,6,0)="Nein"),$AC2068,$AB2068),0)</f>
        <v>0</v>
      </c>
      <c r="AK2068" s="49">
        <f>IFERROR(IF(OR($W2068&lt;&gt;"Ja",VLOOKUP($C2068,Listen!$A$2:$F$45,6,0)="Nein"),$AC2068,$AB2068),0)</f>
        <v>0</v>
      </c>
      <c r="AL2068" s="51">
        <f t="shared" si="678"/>
        <v>0</v>
      </c>
      <c r="AM2068" s="296">
        <f>IFERROR(IF(VLOOKUP($C2068,Listen!$A$2:$F$45,6,0)="Ja",MAX(BC2068:BD2068),D_SAV!$BC2068),0)</f>
        <v>0</v>
      </c>
      <c r="AN2068" s="51">
        <f t="shared" si="679"/>
        <v>0</v>
      </c>
      <c r="AP2068" s="304">
        <f t="shared" si="680"/>
        <v>0</v>
      </c>
      <c r="AQ2068" s="304">
        <f t="shared" si="681"/>
        <v>0</v>
      </c>
      <c r="AR2068" s="304">
        <f t="shared" si="682"/>
        <v>0</v>
      </c>
      <c r="AS2068" s="304">
        <f t="shared" si="683"/>
        <v>0</v>
      </c>
      <c r="AT2068" s="304">
        <f t="shared" si="684"/>
        <v>0</v>
      </c>
      <c r="AU2068" s="304">
        <f t="shared" si="685"/>
        <v>0</v>
      </c>
      <c r="AV2068" s="304">
        <f t="shared" si="686"/>
        <v>0</v>
      </c>
      <c r="AW2068" s="304">
        <f t="shared" si="687"/>
        <v>0</v>
      </c>
      <c r="AX2068" s="304">
        <f t="shared" si="688"/>
        <v>0</v>
      </c>
      <c r="AY2068" s="304">
        <f t="shared" si="689"/>
        <v>0</v>
      </c>
      <c r="AZ2068" s="304">
        <f t="shared" si="690"/>
        <v>0</v>
      </c>
      <c r="BA2068" s="304">
        <f t="shared" si="691"/>
        <v>0</v>
      </c>
      <c r="BB2068" s="304">
        <f t="shared" si="692"/>
        <v>0</v>
      </c>
      <c r="BC2068" s="304">
        <f t="shared" si="693"/>
        <v>0</v>
      </c>
      <c r="BD2068" s="304">
        <f t="shared" si="694"/>
        <v>0</v>
      </c>
      <c r="BE2068" s="304">
        <f>IFERROR(IF(VLOOKUP($C2068,Listen!$A$2:$F$45,6,0)="Ja",BB2068-MAX(BC2068:BD2068),BB2068-BC2068),0)</f>
        <v>0</v>
      </c>
    </row>
    <row r="2069" spans="1:57" x14ac:dyDescent="0.25">
      <c r="A2069" s="320" t="str">
        <f>IF(AND(D2069&lt;&gt;0,C2069&lt;&gt;0,E2069&lt;&gt;0),IF(B2069&lt;&gt;0,CONCATENATE(B2069,"-AGr",VLOOKUP(C2069,Listen!$A$2:$D$45,4,FALSE),"-",D2069,"-",E2069,),CONCATENATE("AGr",VLOOKUP(C2069,Listen!$A$2:$D$45,4,FALSE),"-",D2069,"-",E2069)),"keine vollständige ID")</f>
        <v>keine vollständige ID</v>
      </c>
      <c r="B2069" s="301"/>
      <c r="C2069" s="287"/>
      <c r="D2069" s="34"/>
      <c r="E2069" s="306"/>
      <c r="F2069" s="116"/>
      <c r="G2069" s="17"/>
      <c r="H2069" s="17"/>
      <c r="I2069" s="17"/>
      <c r="J2069" s="17"/>
      <c r="K2069" s="17"/>
      <c r="L2069" s="17"/>
      <c r="M2069" s="17"/>
      <c r="N2069" s="17"/>
      <c r="O2069" s="116"/>
      <c r="P2069" s="117">
        <f>IF(D2069&gt;A_Stammdaten!$B$12,0,SUM(G2069,H2069,J2069,L2069:M2069)-SUM(I2069,K2069,N2069:O2069))</f>
        <v>0</v>
      </c>
      <c r="Q2069" s="17"/>
      <c r="R2069" s="17"/>
      <c r="S2069" s="17"/>
      <c r="T2069" s="17"/>
      <c r="U2069" s="62">
        <f t="shared" si="674"/>
        <v>0</v>
      </c>
      <c r="V2069" s="34"/>
      <c r="W2069" s="34"/>
      <c r="X2069" s="34"/>
      <c r="Y2069" s="34"/>
      <c r="Z2069" s="34"/>
      <c r="AA2069" s="63" t="str">
        <f t="shared" si="675"/>
        <v>-</v>
      </c>
      <c r="AB2069" s="63" t="str">
        <f t="shared" si="676"/>
        <v>-</v>
      </c>
      <c r="AC2069" s="63">
        <f>IF(ISBLANK($C2069),0,VLOOKUP($C2069,Listen!$A$2:$C$45,2,FALSE))</f>
        <v>0</v>
      </c>
      <c r="AD2069" s="63">
        <f>IF(ISBLANK($C2069),0,VLOOKUP($C2069,Listen!$A$2:$C$45,3,FALSE))</f>
        <v>0</v>
      </c>
      <c r="AE2069" s="49">
        <f t="shared" si="677"/>
        <v>0</v>
      </c>
      <c r="AF2069" s="49">
        <f t="shared" si="677"/>
        <v>0</v>
      </c>
      <c r="AG2069" s="49">
        <f>IFERROR(IF(OR($V2069&lt;&gt;"Ja",VLOOKUP($C2069,Listen!$A$2:$F$45,5,0)="Nein",D2069&lt;IF(C2069="LNG Anbindungsanlagen gemäß separater Festlegung",2022,2023)),$AC2069,$AA2069),0)</f>
        <v>0</v>
      </c>
      <c r="AH2069" s="49">
        <f>IFERROR(IF(OR($V2069&lt;&gt;"Ja",VLOOKUP($C2069,Listen!$A$2:$F$45,5,0)="Nein",D2069&lt;IF(C2069="LNG Anbindungsanlagen gemäß separater Festlegung",2022,2023)),$AC2069,$AA2069),0)</f>
        <v>0</v>
      </c>
      <c r="AI2069" s="49">
        <f>IFERROR(IF(OR($W2069&lt;&gt;"Ja",VLOOKUP($C2069,Listen!$A$2:$F$45,6,0)="Nein"),$AC2069,$AB2069),0)</f>
        <v>0</v>
      </c>
      <c r="AJ2069" s="49">
        <f>IFERROR(IF(OR($W2069&lt;&gt;"Ja",VLOOKUP($C2069,Listen!$A$2:$F$45,6,0)="Nein"),$AC2069,$AB2069),0)</f>
        <v>0</v>
      </c>
      <c r="AK2069" s="49">
        <f>IFERROR(IF(OR($W2069&lt;&gt;"Ja",VLOOKUP($C2069,Listen!$A$2:$F$45,6,0)="Nein"),$AC2069,$AB2069),0)</f>
        <v>0</v>
      </c>
      <c r="AL2069" s="51">
        <f t="shared" si="678"/>
        <v>0</v>
      </c>
      <c r="AM2069" s="296">
        <f>IFERROR(IF(VLOOKUP($C2069,Listen!$A$2:$F$45,6,0)="Ja",MAX(BC2069:BD2069),D_SAV!$BC2069),0)</f>
        <v>0</v>
      </c>
      <c r="AN2069" s="51">
        <f t="shared" si="679"/>
        <v>0</v>
      </c>
      <c r="AP2069" s="304">
        <f t="shared" si="680"/>
        <v>0</v>
      </c>
      <c r="AQ2069" s="304">
        <f t="shared" si="681"/>
        <v>0</v>
      </c>
      <c r="AR2069" s="304">
        <f t="shared" si="682"/>
        <v>0</v>
      </c>
      <c r="AS2069" s="304">
        <f t="shared" si="683"/>
        <v>0</v>
      </c>
      <c r="AT2069" s="304">
        <f t="shared" si="684"/>
        <v>0</v>
      </c>
      <c r="AU2069" s="304">
        <f t="shared" si="685"/>
        <v>0</v>
      </c>
      <c r="AV2069" s="304">
        <f t="shared" si="686"/>
        <v>0</v>
      </c>
      <c r="AW2069" s="304">
        <f t="shared" si="687"/>
        <v>0</v>
      </c>
      <c r="AX2069" s="304">
        <f t="shared" si="688"/>
        <v>0</v>
      </c>
      <c r="AY2069" s="304">
        <f t="shared" si="689"/>
        <v>0</v>
      </c>
      <c r="AZ2069" s="304">
        <f t="shared" si="690"/>
        <v>0</v>
      </c>
      <c r="BA2069" s="304">
        <f t="shared" si="691"/>
        <v>0</v>
      </c>
      <c r="BB2069" s="304">
        <f t="shared" si="692"/>
        <v>0</v>
      </c>
      <c r="BC2069" s="304">
        <f t="shared" si="693"/>
        <v>0</v>
      </c>
      <c r="BD2069" s="304">
        <f t="shared" si="694"/>
        <v>0</v>
      </c>
      <c r="BE2069" s="304">
        <f>IFERROR(IF(VLOOKUP($C2069,Listen!$A$2:$F$45,6,0)="Ja",BB2069-MAX(BC2069:BD2069),BB2069-BC2069),0)</f>
        <v>0</v>
      </c>
    </row>
    <row r="2070" spans="1:57" x14ac:dyDescent="0.25">
      <c r="A2070" s="320" t="str">
        <f>IF(AND(D2070&lt;&gt;0,C2070&lt;&gt;0,E2070&lt;&gt;0),IF(B2070&lt;&gt;0,CONCATENATE(B2070,"-AGr",VLOOKUP(C2070,Listen!$A$2:$D$45,4,FALSE),"-",D2070,"-",E2070,),CONCATENATE("AGr",VLOOKUP(C2070,Listen!$A$2:$D$45,4,FALSE),"-",D2070,"-",E2070)),"keine vollständige ID")</f>
        <v>keine vollständige ID</v>
      </c>
      <c r="B2070" s="301"/>
      <c r="C2070" s="287"/>
      <c r="D2070" s="34"/>
      <c r="E2070" s="306"/>
      <c r="F2070" s="116"/>
      <c r="G2070" s="17"/>
      <c r="H2070" s="17"/>
      <c r="I2070" s="17"/>
      <c r="J2070" s="17"/>
      <c r="K2070" s="17"/>
      <c r="L2070" s="17"/>
      <c r="M2070" s="17"/>
      <c r="N2070" s="17"/>
      <c r="O2070" s="116"/>
      <c r="P2070" s="117">
        <f>IF(D2070&gt;A_Stammdaten!$B$12,0,SUM(G2070,H2070,J2070,L2070:M2070)-SUM(I2070,K2070,N2070:O2070))</f>
        <v>0</v>
      </c>
      <c r="Q2070" s="17"/>
      <c r="R2070" s="17"/>
      <c r="S2070" s="17"/>
      <c r="T2070" s="17"/>
      <c r="U2070" s="62">
        <f t="shared" si="674"/>
        <v>0</v>
      </c>
      <c r="V2070" s="34"/>
      <c r="W2070" s="34"/>
      <c r="X2070" s="34"/>
      <c r="Y2070" s="34"/>
      <c r="Z2070" s="34"/>
      <c r="AA2070" s="63" t="str">
        <f t="shared" si="675"/>
        <v>-</v>
      </c>
      <c r="AB2070" s="63" t="str">
        <f t="shared" si="676"/>
        <v>-</v>
      </c>
      <c r="AC2070" s="63">
        <f>IF(ISBLANK($C2070),0,VLOOKUP($C2070,Listen!$A$2:$C$45,2,FALSE))</f>
        <v>0</v>
      </c>
      <c r="AD2070" s="63">
        <f>IF(ISBLANK($C2070),0,VLOOKUP($C2070,Listen!$A$2:$C$45,3,FALSE))</f>
        <v>0</v>
      </c>
      <c r="AE2070" s="49">
        <f t="shared" si="677"/>
        <v>0</v>
      </c>
      <c r="AF2070" s="49">
        <f t="shared" si="677"/>
        <v>0</v>
      </c>
      <c r="AG2070" s="49">
        <f>IFERROR(IF(OR($V2070&lt;&gt;"Ja",VLOOKUP($C2070,Listen!$A$2:$F$45,5,0)="Nein",D2070&lt;IF(C2070="LNG Anbindungsanlagen gemäß separater Festlegung",2022,2023)),$AC2070,$AA2070),0)</f>
        <v>0</v>
      </c>
      <c r="AH2070" s="49">
        <f>IFERROR(IF(OR($V2070&lt;&gt;"Ja",VLOOKUP($C2070,Listen!$A$2:$F$45,5,0)="Nein",D2070&lt;IF(C2070="LNG Anbindungsanlagen gemäß separater Festlegung",2022,2023)),$AC2070,$AA2070),0)</f>
        <v>0</v>
      </c>
      <c r="AI2070" s="49">
        <f>IFERROR(IF(OR($W2070&lt;&gt;"Ja",VLOOKUP($C2070,Listen!$A$2:$F$45,6,0)="Nein"),$AC2070,$AB2070),0)</f>
        <v>0</v>
      </c>
      <c r="AJ2070" s="49">
        <f>IFERROR(IF(OR($W2070&lt;&gt;"Ja",VLOOKUP($C2070,Listen!$A$2:$F$45,6,0)="Nein"),$AC2070,$AB2070),0)</f>
        <v>0</v>
      </c>
      <c r="AK2070" s="49">
        <f>IFERROR(IF(OR($W2070&lt;&gt;"Ja",VLOOKUP($C2070,Listen!$A$2:$F$45,6,0)="Nein"),$AC2070,$AB2070),0)</f>
        <v>0</v>
      </c>
      <c r="AL2070" s="51">
        <f t="shared" si="678"/>
        <v>0</v>
      </c>
      <c r="AM2070" s="296">
        <f>IFERROR(IF(VLOOKUP($C2070,Listen!$A$2:$F$45,6,0)="Ja",MAX(BC2070:BD2070),D_SAV!$BC2070),0)</f>
        <v>0</v>
      </c>
      <c r="AN2070" s="51">
        <f t="shared" si="679"/>
        <v>0</v>
      </c>
      <c r="AP2070" s="304">
        <f t="shared" si="680"/>
        <v>0</v>
      </c>
      <c r="AQ2070" s="304">
        <f t="shared" si="681"/>
        <v>0</v>
      </c>
      <c r="AR2070" s="304">
        <f t="shared" si="682"/>
        <v>0</v>
      </c>
      <c r="AS2070" s="304">
        <f t="shared" si="683"/>
        <v>0</v>
      </c>
      <c r="AT2070" s="304">
        <f t="shared" si="684"/>
        <v>0</v>
      </c>
      <c r="AU2070" s="304">
        <f t="shared" si="685"/>
        <v>0</v>
      </c>
      <c r="AV2070" s="304">
        <f t="shared" si="686"/>
        <v>0</v>
      </c>
      <c r="AW2070" s="304">
        <f t="shared" si="687"/>
        <v>0</v>
      </c>
      <c r="AX2070" s="304">
        <f t="shared" si="688"/>
        <v>0</v>
      </c>
      <c r="AY2070" s="304">
        <f t="shared" si="689"/>
        <v>0</v>
      </c>
      <c r="AZ2070" s="304">
        <f t="shared" si="690"/>
        <v>0</v>
      </c>
      <c r="BA2070" s="304">
        <f t="shared" si="691"/>
        <v>0</v>
      </c>
      <c r="BB2070" s="304">
        <f t="shared" si="692"/>
        <v>0</v>
      </c>
      <c r="BC2070" s="304">
        <f t="shared" si="693"/>
        <v>0</v>
      </c>
      <c r="BD2070" s="304">
        <f t="shared" si="694"/>
        <v>0</v>
      </c>
      <c r="BE2070" s="304">
        <f>IFERROR(IF(VLOOKUP($C2070,Listen!$A$2:$F$45,6,0)="Ja",BB2070-MAX(BC2070:BD2070),BB2070-BC2070),0)</f>
        <v>0</v>
      </c>
    </row>
    <row r="2071" spans="1:57" x14ac:dyDescent="0.25">
      <c r="A2071" s="320" t="str">
        <f>IF(AND(D2071&lt;&gt;0,C2071&lt;&gt;0,E2071&lt;&gt;0),IF(B2071&lt;&gt;0,CONCATENATE(B2071,"-AGr",VLOOKUP(C2071,Listen!$A$2:$D$45,4,FALSE),"-",D2071,"-",E2071,),CONCATENATE("AGr",VLOOKUP(C2071,Listen!$A$2:$D$45,4,FALSE),"-",D2071,"-",E2071)),"keine vollständige ID")</f>
        <v>keine vollständige ID</v>
      </c>
      <c r="B2071" s="301"/>
      <c r="C2071" s="287"/>
      <c r="D2071" s="34"/>
      <c r="E2071" s="306"/>
      <c r="F2071" s="116"/>
      <c r="G2071" s="17"/>
      <c r="H2071" s="17"/>
      <c r="I2071" s="17"/>
      <c r="J2071" s="17"/>
      <c r="K2071" s="17"/>
      <c r="L2071" s="17"/>
      <c r="M2071" s="17"/>
      <c r="N2071" s="17"/>
      <c r="O2071" s="116"/>
      <c r="P2071" s="117">
        <f>IF(D2071&gt;A_Stammdaten!$B$12,0,SUM(G2071,H2071,J2071,L2071:M2071)-SUM(I2071,K2071,N2071:O2071))</f>
        <v>0</v>
      </c>
      <c r="Q2071" s="17"/>
      <c r="R2071" s="17"/>
      <c r="S2071" s="17"/>
      <c r="T2071" s="17"/>
      <c r="U2071" s="62">
        <f t="shared" si="674"/>
        <v>0</v>
      </c>
      <c r="V2071" s="34"/>
      <c r="W2071" s="34"/>
      <c r="X2071" s="34"/>
      <c r="Y2071" s="34"/>
      <c r="Z2071" s="34"/>
      <c r="AA2071" s="63" t="str">
        <f t="shared" si="675"/>
        <v>-</v>
      </c>
      <c r="AB2071" s="63" t="str">
        <f t="shared" si="676"/>
        <v>-</v>
      </c>
      <c r="AC2071" s="63">
        <f>IF(ISBLANK($C2071),0,VLOOKUP($C2071,Listen!$A$2:$C$45,2,FALSE))</f>
        <v>0</v>
      </c>
      <c r="AD2071" s="63">
        <f>IF(ISBLANK($C2071),0,VLOOKUP($C2071,Listen!$A$2:$C$45,3,FALSE))</f>
        <v>0</v>
      </c>
      <c r="AE2071" s="49">
        <f t="shared" si="677"/>
        <v>0</v>
      </c>
      <c r="AF2071" s="49">
        <f t="shared" si="677"/>
        <v>0</v>
      </c>
      <c r="AG2071" s="49">
        <f>IFERROR(IF(OR($V2071&lt;&gt;"Ja",VLOOKUP($C2071,Listen!$A$2:$F$45,5,0)="Nein",D2071&lt;IF(C2071="LNG Anbindungsanlagen gemäß separater Festlegung",2022,2023)),$AC2071,$AA2071),0)</f>
        <v>0</v>
      </c>
      <c r="AH2071" s="49">
        <f>IFERROR(IF(OR($V2071&lt;&gt;"Ja",VLOOKUP($C2071,Listen!$A$2:$F$45,5,0)="Nein",D2071&lt;IF(C2071="LNG Anbindungsanlagen gemäß separater Festlegung",2022,2023)),$AC2071,$AA2071),0)</f>
        <v>0</v>
      </c>
      <c r="AI2071" s="49">
        <f>IFERROR(IF(OR($W2071&lt;&gt;"Ja",VLOOKUP($C2071,Listen!$A$2:$F$45,6,0)="Nein"),$AC2071,$AB2071),0)</f>
        <v>0</v>
      </c>
      <c r="AJ2071" s="49">
        <f>IFERROR(IF(OR($W2071&lt;&gt;"Ja",VLOOKUP($C2071,Listen!$A$2:$F$45,6,0)="Nein"),$AC2071,$AB2071),0)</f>
        <v>0</v>
      </c>
      <c r="AK2071" s="49">
        <f>IFERROR(IF(OR($W2071&lt;&gt;"Ja",VLOOKUP($C2071,Listen!$A$2:$F$45,6,0)="Nein"),$AC2071,$AB2071),0)</f>
        <v>0</v>
      </c>
      <c r="AL2071" s="51">
        <f t="shared" si="678"/>
        <v>0</v>
      </c>
      <c r="AM2071" s="296">
        <f>IFERROR(IF(VLOOKUP($C2071,Listen!$A$2:$F$45,6,0)="Ja",MAX(BC2071:BD2071),D_SAV!$BC2071),0)</f>
        <v>0</v>
      </c>
      <c r="AN2071" s="51">
        <f t="shared" si="679"/>
        <v>0</v>
      </c>
      <c r="AP2071" s="304">
        <f t="shared" si="680"/>
        <v>0</v>
      </c>
      <c r="AQ2071" s="304">
        <f t="shared" si="681"/>
        <v>0</v>
      </c>
      <c r="AR2071" s="304">
        <f t="shared" si="682"/>
        <v>0</v>
      </c>
      <c r="AS2071" s="304">
        <f t="shared" si="683"/>
        <v>0</v>
      </c>
      <c r="AT2071" s="304">
        <f t="shared" si="684"/>
        <v>0</v>
      </c>
      <c r="AU2071" s="304">
        <f t="shared" si="685"/>
        <v>0</v>
      </c>
      <c r="AV2071" s="304">
        <f t="shared" si="686"/>
        <v>0</v>
      </c>
      <c r="AW2071" s="304">
        <f t="shared" si="687"/>
        <v>0</v>
      </c>
      <c r="AX2071" s="304">
        <f t="shared" si="688"/>
        <v>0</v>
      </c>
      <c r="AY2071" s="304">
        <f t="shared" si="689"/>
        <v>0</v>
      </c>
      <c r="AZ2071" s="304">
        <f t="shared" si="690"/>
        <v>0</v>
      </c>
      <c r="BA2071" s="304">
        <f t="shared" si="691"/>
        <v>0</v>
      </c>
      <c r="BB2071" s="304">
        <f t="shared" si="692"/>
        <v>0</v>
      </c>
      <c r="BC2071" s="304">
        <f t="shared" si="693"/>
        <v>0</v>
      </c>
      <c r="BD2071" s="304">
        <f t="shared" si="694"/>
        <v>0</v>
      </c>
      <c r="BE2071" s="304">
        <f>IFERROR(IF(VLOOKUP($C2071,Listen!$A$2:$F$45,6,0)="Ja",BB2071-MAX(BC2071:BD2071),BB2071-BC2071),0)</f>
        <v>0</v>
      </c>
    </row>
    <row r="2072" spans="1:57" x14ac:dyDescent="0.25">
      <c r="A2072" s="320" t="str">
        <f>IF(AND(D2072&lt;&gt;0,C2072&lt;&gt;0,E2072&lt;&gt;0),IF(B2072&lt;&gt;0,CONCATENATE(B2072,"-AGr",VLOOKUP(C2072,Listen!$A$2:$D$45,4,FALSE),"-",D2072,"-",E2072,),CONCATENATE("AGr",VLOOKUP(C2072,Listen!$A$2:$D$45,4,FALSE),"-",D2072,"-",E2072)),"keine vollständige ID")</f>
        <v>keine vollständige ID</v>
      </c>
      <c r="B2072" s="301"/>
      <c r="C2072" s="287"/>
      <c r="D2072" s="34"/>
      <c r="E2072" s="306"/>
      <c r="F2072" s="116"/>
      <c r="G2072" s="17"/>
      <c r="H2072" s="17"/>
      <c r="I2072" s="17"/>
      <c r="J2072" s="17"/>
      <c r="K2072" s="17"/>
      <c r="L2072" s="17"/>
      <c r="M2072" s="17"/>
      <c r="N2072" s="17"/>
      <c r="O2072" s="116"/>
      <c r="P2072" s="117">
        <f>IF(D2072&gt;A_Stammdaten!$B$12,0,SUM(G2072,H2072,J2072,L2072:M2072)-SUM(I2072,K2072,N2072:O2072))</f>
        <v>0</v>
      </c>
      <c r="Q2072" s="17"/>
      <c r="R2072" s="17"/>
      <c r="S2072" s="17"/>
      <c r="T2072" s="17"/>
      <c r="U2072" s="62">
        <f t="shared" si="674"/>
        <v>0</v>
      </c>
      <c r="V2072" s="34"/>
      <c r="W2072" s="34"/>
      <c r="X2072" s="34"/>
      <c r="Y2072" s="34"/>
      <c r="Z2072" s="34"/>
      <c r="AA2072" s="63" t="str">
        <f t="shared" si="675"/>
        <v>-</v>
      </c>
      <c r="AB2072" s="63" t="str">
        <f t="shared" si="676"/>
        <v>-</v>
      </c>
      <c r="AC2072" s="63">
        <f>IF(ISBLANK($C2072),0,VLOOKUP($C2072,Listen!$A$2:$C$45,2,FALSE))</f>
        <v>0</v>
      </c>
      <c r="AD2072" s="63">
        <f>IF(ISBLANK($C2072),0,VLOOKUP($C2072,Listen!$A$2:$C$45,3,FALSE))</f>
        <v>0</v>
      </c>
      <c r="AE2072" s="49">
        <f t="shared" si="677"/>
        <v>0</v>
      </c>
      <c r="AF2072" s="49">
        <f t="shared" si="677"/>
        <v>0</v>
      </c>
      <c r="AG2072" s="49">
        <f>IFERROR(IF(OR($V2072&lt;&gt;"Ja",VLOOKUP($C2072,Listen!$A$2:$F$45,5,0)="Nein",D2072&lt;IF(C2072="LNG Anbindungsanlagen gemäß separater Festlegung",2022,2023)),$AC2072,$AA2072),0)</f>
        <v>0</v>
      </c>
      <c r="AH2072" s="49">
        <f>IFERROR(IF(OR($V2072&lt;&gt;"Ja",VLOOKUP($C2072,Listen!$A$2:$F$45,5,0)="Nein",D2072&lt;IF(C2072="LNG Anbindungsanlagen gemäß separater Festlegung",2022,2023)),$AC2072,$AA2072),0)</f>
        <v>0</v>
      </c>
      <c r="AI2072" s="49">
        <f>IFERROR(IF(OR($W2072&lt;&gt;"Ja",VLOOKUP($C2072,Listen!$A$2:$F$45,6,0)="Nein"),$AC2072,$AB2072),0)</f>
        <v>0</v>
      </c>
      <c r="AJ2072" s="49">
        <f>IFERROR(IF(OR($W2072&lt;&gt;"Ja",VLOOKUP($C2072,Listen!$A$2:$F$45,6,0)="Nein"),$AC2072,$AB2072),0)</f>
        <v>0</v>
      </c>
      <c r="AK2072" s="49">
        <f>IFERROR(IF(OR($W2072&lt;&gt;"Ja",VLOOKUP($C2072,Listen!$A$2:$F$45,6,0)="Nein"),$AC2072,$AB2072),0)</f>
        <v>0</v>
      </c>
      <c r="AL2072" s="51">
        <f t="shared" si="678"/>
        <v>0</v>
      </c>
      <c r="AM2072" s="296">
        <f>IFERROR(IF(VLOOKUP($C2072,Listen!$A$2:$F$45,6,0)="Ja",MAX(BC2072:BD2072),D_SAV!$BC2072),0)</f>
        <v>0</v>
      </c>
      <c r="AN2072" s="51">
        <f t="shared" si="679"/>
        <v>0</v>
      </c>
      <c r="AP2072" s="304">
        <f t="shared" si="680"/>
        <v>0</v>
      </c>
      <c r="AQ2072" s="304">
        <f t="shared" si="681"/>
        <v>0</v>
      </c>
      <c r="AR2072" s="304">
        <f t="shared" si="682"/>
        <v>0</v>
      </c>
      <c r="AS2072" s="304">
        <f t="shared" si="683"/>
        <v>0</v>
      </c>
      <c r="AT2072" s="304">
        <f t="shared" si="684"/>
        <v>0</v>
      </c>
      <c r="AU2072" s="304">
        <f t="shared" si="685"/>
        <v>0</v>
      </c>
      <c r="AV2072" s="304">
        <f t="shared" si="686"/>
        <v>0</v>
      </c>
      <c r="AW2072" s="304">
        <f t="shared" si="687"/>
        <v>0</v>
      </c>
      <c r="AX2072" s="304">
        <f t="shared" si="688"/>
        <v>0</v>
      </c>
      <c r="AY2072" s="304">
        <f t="shared" si="689"/>
        <v>0</v>
      </c>
      <c r="AZ2072" s="304">
        <f t="shared" si="690"/>
        <v>0</v>
      </c>
      <c r="BA2072" s="304">
        <f t="shared" si="691"/>
        <v>0</v>
      </c>
      <c r="BB2072" s="304">
        <f t="shared" si="692"/>
        <v>0</v>
      </c>
      <c r="BC2072" s="304">
        <f t="shared" si="693"/>
        <v>0</v>
      </c>
      <c r="BD2072" s="304">
        <f t="shared" si="694"/>
        <v>0</v>
      </c>
      <c r="BE2072" s="304">
        <f>IFERROR(IF(VLOOKUP($C2072,Listen!$A$2:$F$45,6,0)="Ja",BB2072-MAX(BC2072:BD2072),BB2072-BC2072),0)</f>
        <v>0</v>
      </c>
    </row>
    <row r="2073" spans="1:57" x14ac:dyDescent="0.25">
      <c r="A2073" s="320" t="str">
        <f>IF(AND(D2073&lt;&gt;0,C2073&lt;&gt;0,E2073&lt;&gt;0),IF(B2073&lt;&gt;0,CONCATENATE(B2073,"-AGr",VLOOKUP(C2073,Listen!$A$2:$D$45,4,FALSE),"-",D2073,"-",E2073,),CONCATENATE("AGr",VLOOKUP(C2073,Listen!$A$2:$D$45,4,FALSE),"-",D2073,"-",E2073)),"keine vollständige ID")</f>
        <v>keine vollständige ID</v>
      </c>
      <c r="B2073" s="301"/>
      <c r="C2073" s="287"/>
      <c r="D2073" s="34"/>
      <c r="E2073" s="306"/>
      <c r="F2073" s="116"/>
      <c r="G2073" s="17"/>
      <c r="H2073" s="17"/>
      <c r="I2073" s="17"/>
      <c r="J2073" s="17"/>
      <c r="K2073" s="17"/>
      <c r="L2073" s="17"/>
      <c r="M2073" s="17"/>
      <c r="N2073" s="17"/>
      <c r="O2073" s="116"/>
      <c r="P2073" s="117">
        <f>IF(D2073&gt;A_Stammdaten!$B$12,0,SUM(G2073,H2073,J2073,L2073:M2073)-SUM(I2073,K2073,N2073:O2073))</f>
        <v>0</v>
      </c>
      <c r="Q2073" s="17"/>
      <c r="R2073" s="17"/>
      <c r="S2073" s="17"/>
      <c r="T2073" s="17"/>
      <c r="U2073" s="62">
        <f t="shared" si="674"/>
        <v>0</v>
      </c>
      <c r="V2073" s="34"/>
      <c r="W2073" s="34"/>
      <c r="X2073" s="34"/>
      <c r="Y2073" s="34"/>
      <c r="Z2073" s="34"/>
      <c r="AA2073" s="63" t="str">
        <f t="shared" si="675"/>
        <v>-</v>
      </c>
      <c r="AB2073" s="63" t="str">
        <f t="shared" si="676"/>
        <v>-</v>
      </c>
      <c r="AC2073" s="63">
        <f>IF(ISBLANK($C2073),0,VLOOKUP($C2073,Listen!$A$2:$C$45,2,FALSE))</f>
        <v>0</v>
      </c>
      <c r="AD2073" s="63">
        <f>IF(ISBLANK($C2073),0,VLOOKUP($C2073,Listen!$A$2:$C$45,3,FALSE))</f>
        <v>0</v>
      </c>
      <c r="AE2073" s="49">
        <f t="shared" si="677"/>
        <v>0</v>
      </c>
      <c r="AF2073" s="49">
        <f t="shared" si="677"/>
        <v>0</v>
      </c>
      <c r="AG2073" s="49">
        <f>IFERROR(IF(OR($V2073&lt;&gt;"Ja",VLOOKUP($C2073,Listen!$A$2:$F$45,5,0)="Nein",D2073&lt;IF(C2073="LNG Anbindungsanlagen gemäß separater Festlegung",2022,2023)),$AC2073,$AA2073),0)</f>
        <v>0</v>
      </c>
      <c r="AH2073" s="49">
        <f>IFERROR(IF(OR($V2073&lt;&gt;"Ja",VLOOKUP($C2073,Listen!$A$2:$F$45,5,0)="Nein",D2073&lt;IF(C2073="LNG Anbindungsanlagen gemäß separater Festlegung",2022,2023)),$AC2073,$AA2073),0)</f>
        <v>0</v>
      </c>
      <c r="AI2073" s="49">
        <f>IFERROR(IF(OR($W2073&lt;&gt;"Ja",VLOOKUP($C2073,Listen!$A$2:$F$45,6,0)="Nein"),$AC2073,$AB2073),0)</f>
        <v>0</v>
      </c>
      <c r="AJ2073" s="49">
        <f>IFERROR(IF(OR($W2073&lt;&gt;"Ja",VLOOKUP($C2073,Listen!$A$2:$F$45,6,0)="Nein"),$AC2073,$AB2073),0)</f>
        <v>0</v>
      </c>
      <c r="AK2073" s="49">
        <f>IFERROR(IF(OR($W2073&lt;&gt;"Ja",VLOOKUP($C2073,Listen!$A$2:$F$45,6,0)="Nein"),$AC2073,$AB2073),0)</f>
        <v>0</v>
      </c>
      <c r="AL2073" s="51">
        <f t="shared" si="678"/>
        <v>0</v>
      </c>
      <c r="AM2073" s="296">
        <f>IFERROR(IF(VLOOKUP($C2073,Listen!$A$2:$F$45,6,0)="Ja",MAX(BC2073:BD2073),D_SAV!$BC2073),0)</f>
        <v>0</v>
      </c>
      <c r="AN2073" s="51">
        <f t="shared" si="679"/>
        <v>0</v>
      </c>
      <c r="AP2073" s="304">
        <f t="shared" si="680"/>
        <v>0</v>
      </c>
      <c r="AQ2073" s="304">
        <f t="shared" si="681"/>
        <v>0</v>
      </c>
      <c r="AR2073" s="304">
        <f t="shared" si="682"/>
        <v>0</v>
      </c>
      <c r="AS2073" s="304">
        <f t="shared" si="683"/>
        <v>0</v>
      </c>
      <c r="AT2073" s="304">
        <f t="shared" si="684"/>
        <v>0</v>
      </c>
      <c r="AU2073" s="304">
        <f t="shared" si="685"/>
        <v>0</v>
      </c>
      <c r="AV2073" s="304">
        <f t="shared" si="686"/>
        <v>0</v>
      </c>
      <c r="AW2073" s="304">
        <f t="shared" si="687"/>
        <v>0</v>
      </c>
      <c r="AX2073" s="304">
        <f t="shared" si="688"/>
        <v>0</v>
      </c>
      <c r="AY2073" s="304">
        <f t="shared" si="689"/>
        <v>0</v>
      </c>
      <c r="AZ2073" s="304">
        <f t="shared" si="690"/>
        <v>0</v>
      </c>
      <c r="BA2073" s="304">
        <f t="shared" si="691"/>
        <v>0</v>
      </c>
      <c r="BB2073" s="304">
        <f t="shared" si="692"/>
        <v>0</v>
      </c>
      <c r="BC2073" s="304">
        <f t="shared" si="693"/>
        <v>0</v>
      </c>
      <c r="BD2073" s="304">
        <f t="shared" si="694"/>
        <v>0</v>
      </c>
      <c r="BE2073" s="304">
        <f>IFERROR(IF(VLOOKUP($C2073,Listen!$A$2:$F$45,6,0)="Ja",BB2073-MAX(BC2073:BD2073),BB2073-BC2073),0)</f>
        <v>0</v>
      </c>
    </row>
    <row r="2074" spans="1:57" x14ac:dyDescent="0.25">
      <c r="A2074" s="320" t="str">
        <f>IF(AND(D2074&lt;&gt;0,C2074&lt;&gt;0,E2074&lt;&gt;0),IF(B2074&lt;&gt;0,CONCATENATE(B2074,"-AGr",VLOOKUP(C2074,Listen!$A$2:$D$45,4,FALSE),"-",D2074,"-",E2074,),CONCATENATE("AGr",VLOOKUP(C2074,Listen!$A$2:$D$45,4,FALSE),"-",D2074,"-",E2074)),"keine vollständige ID")</f>
        <v>keine vollständige ID</v>
      </c>
      <c r="B2074" s="301"/>
      <c r="C2074" s="287"/>
      <c r="D2074" s="34"/>
      <c r="E2074" s="306"/>
      <c r="F2074" s="116"/>
      <c r="G2074" s="17"/>
      <c r="H2074" s="17"/>
      <c r="I2074" s="17"/>
      <c r="J2074" s="17"/>
      <c r="K2074" s="17"/>
      <c r="L2074" s="17"/>
      <c r="M2074" s="17"/>
      <c r="N2074" s="17"/>
      <c r="O2074" s="116"/>
      <c r="P2074" s="117">
        <f>IF(D2074&gt;A_Stammdaten!$B$12,0,SUM(G2074,H2074,J2074,L2074:M2074)-SUM(I2074,K2074,N2074:O2074))</f>
        <v>0</v>
      </c>
      <c r="Q2074" s="17"/>
      <c r="R2074" s="17"/>
      <c r="S2074" s="17"/>
      <c r="T2074" s="17"/>
      <c r="U2074" s="62">
        <f t="shared" si="674"/>
        <v>0</v>
      </c>
      <c r="V2074" s="34"/>
      <c r="W2074" s="34"/>
      <c r="X2074" s="34"/>
      <c r="Y2074" s="34"/>
      <c r="Z2074" s="34"/>
      <c r="AA2074" s="63" t="str">
        <f t="shared" si="675"/>
        <v>-</v>
      </c>
      <c r="AB2074" s="63" t="str">
        <f t="shared" si="676"/>
        <v>-</v>
      </c>
      <c r="AC2074" s="63">
        <f>IF(ISBLANK($C2074),0,VLOOKUP($C2074,Listen!$A$2:$C$45,2,FALSE))</f>
        <v>0</v>
      </c>
      <c r="AD2074" s="63">
        <f>IF(ISBLANK($C2074),0,VLOOKUP($C2074,Listen!$A$2:$C$45,3,FALSE))</f>
        <v>0</v>
      </c>
      <c r="AE2074" s="49">
        <f t="shared" si="677"/>
        <v>0</v>
      </c>
      <c r="AF2074" s="49">
        <f t="shared" si="677"/>
        <v>0</v>
      </c>
      <c r="AG2074" s="49">
        <f>IFERROR(IF(OR($V2074&lt;&gt;"Ja",VLOOKUP($C2074,Listen!$A$2:$F$45,5,0)="Nein",D2074&lt;IF(C2074="LNG Anbindungsanlagen gemäß separater Festlegung",2022,2023)),$AC2074,$AA2074),0)</f>
        <v>0</v>
      </c>
      <c r="AH2074" s="49">
        <f>IFERROR(IF(OR($V2074&lt;&gt;"Ja",VLOOKUP($C2074,Listen!$A$2:$F$45,5,0)="Nein",D2074&lt;IF(C2074="LNG Anbindungsanlagen gemäß separater Festlegung",2022,2023)),$AC2074,$AA2074),0)</f>
        <v>0</v>
      </c>
      <c r="AI2074" s="49">
        <f>IFERROR(IF(OR($W2074&lt;&gt;"Ja",VLOOKUP($C2074,Listen!$A$2:$F$45,6,0)="Nein"),$AC2074,$AB2074),0)</f>
        <v>0</v>
      </c>
      <c r="AJ2074" s="49">
        <f>IFERROR(IF(OR($W2074&lt;&gt;"Ja",VLOOKUP($C2074,Listen!$A$2:$F$45,6,0)="Nein"),$AC2074,$AB2074),0)</f>
        <v>0</v>
      </c>
      <c r="AK2074" s="49">
        <f>IFERROR(IF(OR($W2074&lt;&gt;"Ja",VLOOKUP($C2074,Listen!$A$2:$F$45,6,0)="Nein"),$AC2074,$AB2074),0)</f>
        <v>0</v>
      </c>
      <c r="AL2074" s="51">
        <f t="shared" si="678"/>
        <v>0</v>
      </c>
      <c r="AM2074" s="296">
        <f>IFERROR(IF(VLOOKUP($C2074,Listen!$A$2:$F$45,6,0)="Ja",MAX(BC2074:BD2074),D_SAV!$BC2074),0)</f>
        <v>0</v>
      </c>
      <c r="AN2074" s="51">
        <f t="shared" si="679"/>
        <v>0</v>
      </c>
      <c r="AP2074" s="304">
        <f t="shared" si="680"/>
        <v>0</v>
      </c>
      <c r="AQ2074" s="304">
        <f t="shared" si="681"/>
        <v>0</v>
      </c>
      <c r="AR2074" s="304">
        <f t="shared" si="682"/>
        <v>0</v>
      </c>
      <c r="AS2074" s="304">
        <f t="shared" si="683"/>
        <v>0</v>
      </c>
      <c r="AT2074" s="304">
        <f t="shared" si="684"/>
        <v>0</v>
      </c>
      <c r="AU2074" s="304">
        <f t="shared" si="685"/>
        <v>0</v>
      </c>
      <c r="AV2074" s="304">
        <f t="shared" si="686"/>
        <v>0</v>
      </c>
      <c r="AW2074" s="304">
        <f t="shared" si="687"/>
        <v>0</v>
      </c>
      <c r="AX2074" s="304">
        <f t="shared" si="688"/>
        <v>0</v>
      </c>
      <c r="AY2074" s="304">
        <f t="shared" si="689"/>
        <v>0</v>
      </c>
      <c r="AZ2074" s="304">
        <f t="shared" si="690"/>
        <v>0</v>
      </c>
      <c r="BA2074" s="304">
        <f t="shared" si="691"/>
        <v>0</v>
      </c>
      <c r="BB2074" s="304">
        <f t="shared" si="692"/>
        <v>0</v>
      </c>
      <c r="BC2074" s="304">
        <f t="shared" si="693"/>
        <v>0</v>
      </c>
      <c r="BD2074" s="304">
        <f t="shared" si="694"/>
        <v>0</v>
      </c>
      <c r="BE2074" s="304">
        <f>IFERROR(IF(VLOOKUP($C2074,Listen!$A$2:$F$45,6,0)="Ja",BB2074-MAX(BC2074:BD2074),BB2074-BC2074),0)</f>
        <v>0</v>
      </c>
    </row>
    <row r="2075" spans="1:57" x14ac:dyDescent="0.25">
      <c r="A2075" s="320" t="str">
        <f>IF(AND(D2075&lt;&gt;0,C2075&lt;&gt;0,E2075&lt;&gt;0),IF(B2075&lt;&gt;0,CONCATENATE(B2075,"-AGr",VLOOKUP(C2075,Listen!$A$2:$D$45,4,FALSE),"-",D2075,"-",E2075,),CONCATENATE("AGr",VLOOKUP(C2075,Listen!$A$2:$D$45,4,FALSE),"-",D2075,"-",E2075)),"keine vollständige ID")</f>
        <v>keine vollständige ID</v>
      </c>
      <c r="B2075" s="301"/>
      <c r="C2075" s="287"/>
      <c r="D2075" s="34"/>
      <c r="E2075" s="306"/>
      <c r="F2075" s="116"/>
      <c r="G2075" s="17"/>
      <c r="H2075" s="17"/>
      <c r="I2075" s="17"/>
      <c r="J2075" s="17"/>
      <c r="K2075" s="17"/>
      <c r="L2075" s="17"/>
      <c r="M2075" s="17"/>
      <c r="N2075" s="17"/>
      <c r="O2075" s="116"/>
      <c r="P2075" s="117">
        <f>IF(D2075&gt;A_Stammdaten!$B$12,0,SUM(G2075,H2075,J2075,L2075:M2075)-SUM(I2075,K2075,N2075:O2075))</f>
        <v>0</v>
      </c>
      <c r="Q2075" s="17"/>
      <c r="R2075" s="17"/>
      <c r="S2075" s="17"/>
      <c r="T2075" s="17"/>
      <c r="U2075" s="62">
        <f t="shared" si="674"/>
        <v>0</v>
      </c>
      <c r="V2075" s="34"/>
      <c r="W2075" s="34"/>
      <c r="X2075" s="34"/>
      <c r="Y2075" s="34"/>
      <c r="Z2075" s="34"/>
      <c r="AA2075" s="63" t="str">
        <f t="shared" si="675"/>
        <v>-</v>
      </c>
      <c r="AB2075" s="63" t="str">
        <f t="shared" si="676"/>
        <v>-</v>
      </c>
      <c r="AC2075" s="63">
        <f>IF(ISBLANK($C2075),0,VLOOKUP($C2075,Listen!$A$2:$C$45,2,FALSE))</f>
        <v>0</v>
      </c>
      <c r="AD2075" s="63">
        <f>IF(ISBLANK($C2075),0,VLOOKUP($C2075,Listen!$A$2:$C$45,3,FALSE))</f>
        <v>0</v>
      </c>
      <c r="AE2075" s="49">
        <f t="shared" si="677"/>
        <v>0</v>
      </c>
      <c r="AF2075" s="49">
        <f t="shared" si="677"/>
        <v>0</v>
      </c>
      <c r="AG2075" s="49">
        <f>IFERROR(IF(OR($V2075&lt;&gt;"Ja",VLOOKUP($C2075,Listen!$A$2:$F$45,5,0)="Nein",D2075&lt;IF(C2075="LNG Anbindungsanlagen gemäß separater Festlegung",2022,2023)),$AC2075,$AA2075),0)</f>
        <v>0</v>
      </c>
      <c r="AH2075" s="49">
        <f>IFERROR(IF(OR($V2075&lt;&gt;"Ja",VLOOKUP($C2075,Listen!$A$2:$F$45,5,0)="Nein",D2075&lt;IF(C2075="LNG Anbindungsanlagen gemäß separater Festlegung",2022,2023)),$AC2075,$AA2075),0)</f>
        <v>0</v>
      </c>
      <c r="AI2075" s="49">
        <f>IFERROR(IF(OR($W2075&lt;&gt;"Ja",VLOOKUP($C2075,Listen!$A$2:$F$45,6,0)="Nein"),$AC2075,$AB2075),0)</f>
        <v>0</v>
      </c>
      <c r="AJ2075" s="49">
        <f>IFERROR(IF(OR($W2075&lt;&gt;"Ja",VLOOKUP($C2075,Listen!$A$2:$F$45,6,0)="Nein"),$AC2075,$AB2075),0)</f>
        <v>0</v>
      </c>
      <c r="AK2075" s="49">
        <f>IFERROR(IF(OR($W2075&lt;&gt;"Ja",VLOOKUP($C2075,Listen!$A$2:$F$45,6,0)="Nein"),$AC2075,$AB2075),0)</f>
        <v>0</v>
      </c>
      <c r="AL2075" s="51">
        <f t="shared" si="678"/>
        <v>0</v>
      </c>
      <c r="AM2075" s="296">
        <f>IFERROR(IF(VLOOKUP($C2075,Listen!$A$2:$F$45,6,0)="Ja",MAX(BC2075:BD2075),D_SAV!$BC2075),0)</f>
        <v>0</v>
      </c>
      <c r="AN2075" s="51">
        <f t="shared" si="679"/>
        <v>0</v>
      </c>
      <c r="AP2075" s="304">
        <f t="shared" si="680"/>
        <v>0</v>
      </c>
      <c r="AQ2075" s="304">
        <f t="shared" si="681"/>
        <v>0</v>
      </c>
      <c r="AR2075" s="304">
        <f t="shared" si="682"/>
        <v>0</v>
      </c>
      <c r="AS2075" s="304">
        <f t="shared" si="683"/>
        <v>0</v>
      </c>
      <c r="AT2075" s="304">
        <f t="shared" si="684"/>
        <v>0</v>
      </c>
      <c r="AU2075" s="304">
        <f t="shared" si="685"/>
        <v>0</v>
      </c>
      <c r="AV2075" s="304">
        <f t="shared" si="686"/>
        <v>0</v>
      </c>
      <c r="AW2075" s="304">
        <f t="shared" si="687"/>
        <v>0</v>
      </c>
      <c r="AX2075" s="304">
        <f t="shared" si="688"/>
        <v>0</v>
      </c>
      <c r="AY2075" s="304">
        <f t="shared" si="689"/>
        <v>0</v>
      </c>
      <c r="AZ2075" s="304">
        <f t="shared" si="690"/>
        <v>0</v>
      </c>
      <c r="BA2075" s="304">
        <f t="shared" si="691"/>
        <v>0</v>
      </c>
      <c r="BB2075" s="304">
        <f t="shared" si="692"/>
        <v>0</v>
      </c>
      <c r="BC2075" s="304">
        <f t="shared" si="693"/>
        <v>0</v>
      </c>
      <c r="BD2075" s="304">
        <f t="shared" si="694"/>
        <v>0</v>
      </c>
      <c r="BE2075" s="304">
        <f>IFERROR(IF(VLOOKUP($C2075,Listen!$A$2:$F$45,6,0)="Ja",BB2075-MAX(BC2075:BD2075),BB2075-BC2075),0)</f>
        <v>0</v>
      </c>
    </row>
    <row r="2076" spans="1:57" x14ac:dyDescent="0.25">
      <c r="A2076" s="320" t="str">
        <f>IF(AND(D2076&lt;&gt;0,C2076&lt;&gt;0,E2076&lt;&gt;0),IF(B2076&lt;&gt;0,CONCATENATE(B2076,"-AGr",VLOOKUP(C2076,Listen!$A$2:$D$45,4,FALSE),"-",D2076,"-",E2076,),CONCATENATE("AGr",VLOOKUP(C2076,Listen!$A$2:$D$45,4,FALSE),"-",D2076,"-",E2076)),"keine vollständige ID")</f>
        <v>keine vollständige ID</v>
      </c>
      <c r="B2076" s="301"/>
      <c r="C2076" s="287"/>
      <c r="D2076" s="34"/>
      <c r="E2076" s="306"/>
      <c r="F2076" s="116"/>
      <c r="G2076" s="17"/>
      <c r="H2076" s="17"/>
      <c r="I2076" s="17"/>
      <c r="J2076" s="17"/>
      <c r="K2076" s="17"/>
      <c r="L2076" s="17"/>
      <c r="M2076" s="17"/>
      <c r="N2076" s="17"/>
      <c r="O2076" s="116"/>
      <c r="P2076" s="117">
        <f>IF(D2076&gt;A_Stammdaten!$B$12,0,SUM(G2076,H2076,J2076,L2076:M2076)-SUM(I2076,K2076,N2076:O2076))</f>
        <v>0</v>
      </c>
      <c r="Q2076" s="17"/>
      <c r="R2076" s="17"/>
      <c r="S2076" s="17"/>
      <c r="T2076" s="17"/>
      <c r="U2076" s="62">
        <f t="shared" si="674"/>
        <v>0</v>
      </c>
      <c r="V2076" s="34"/>
      <c r="W2076" s="34"/>
      <c r="X2076" s="34"/>
      <c r="Y2076" s="34"/>
      <c r="Z2076" s="34"/>
      <c r="AA2076" s="63" t="str">
        <f t="shared" si="675"/>
        <v>-</v>
      </c>
      <c r="AB2076" s="63" t="str">
        <f t="shared" si="676"/>
        <v>-</v>
      </c>
      <c r="AC2076" s="63">
        <f>IF(ISBLANK($C2076),0,VLOOKUP($C2076,Listen!$A$2:$C$45,2,FALSE))</f>
        <v>0</v>
      </c>
      <c r="AD2076" s="63">
        <f>IF(ISBLANK($C2076),0,VLOOKUP($C2076,Listen!$A$2:$C$45,3,FALSE))</f>
        <v>0</v>
      </c>
      <c r="AE2076" s="49">
        <f t="shared" si="677"/>
        <v>0</v>
      </c>
      <c r="AF2076" s="49">
        <f t="shared" si="677"/>
        <v>0</v>
      </c>
      <c r="AG2076" s="49">
        <f>IFERROR(IF(OR($V2076&lt;&gt;"Ja",VLOOKUP($C2076,Listen!$A$2:$F$45,5,0)="Nein",D2076&lt;IF(C2076="LNG Anbindungsanlagen gemäß separater Festlegung",2022,2023)),$AC2076,$AA2076),0)</f>
        <v>0</v>
      </c>
      <c r="AH2076" s="49">
        <f>IFERROR(IF(OR($V2076&lt;&gt;"Ja",VLOOKUP($C2076,Listen!$A$2:$F$45,5,0)="Nein",D2076&lt;IF(C2076="LNG Anbindungsanlagen gemäß separater Festlegung",2022,2023)),$AC2076,$AA2076),0)</f>
        <v>0</v>
      </c>
      <c r="AI2076" s="49">
        <f>IFERROR(IF(OR($W2076&lt;&gt;"Ja",VLOOKUP($C2076,Listen!$A$2:$F$45,6,0)="Nein"),$AC2076,$AB2076),0)</f>
        <v>0</v>
      </c>
      <c r="AJ2076" s="49">
        <f>IFERROR(IF(OR($W2076&lt;&gt;"Ja",VLOOKUP($C2076,Listen!$A$2:$F$45,6,0)="Nein"),$AC2076,$AB2076),0)</f>
        <v>0</v>
      </c>
      <c r="AK2076" s="49">
        <f>IFERROR(IF(OR($W2076&lt;&gt;"Ja",VLOOKUP($C2076,Listen!$A$2:$F$45,6,0)="Nein"),$AC2076,$AB2076),0)</f>
        <v>0</v>
      </c>
      <c r="AL2076" s="51">
        <f t="shared" si="678"/>
        <v>0</v>
      </c>
      <c r="AM2076" s="296">
        <f>IFERROR(IF(VLOOKUP($C2076,Listen!$A$2:$F$45,6,0)="Ja",MAX(BC2076:BD2076),D_SAV!$BC2076),0)</f>
        <v>0</v>
      </c>
      <c r="AN2076" s="51">
        <f t="shared" si="679"/>
        <v>0</v>
      </c>
      <c r="AP2076" s="304">
        <f t="shared" si="680"/>
        <v>0</v>
      </c>
      <c r="AQ2076" s="304">
        <f t="shared" si="681"/>
        <v>0</v>
      </c>
      <c r="AR2076" s="304">
        <f t="shared" si="682"/>
        <v>0</v>
      </c>
      <c r="AS2076" s="304">
        <f t="shared" si="683"/>
        <v>0</v>
      </c>
      <c r="AT2076" s="304">
        <f t="shared" si="684"/>
        <v>0</v>
      </c>
      <c r="AU2076" s="304">
        <f t="shared" si="685"/>
        <v>0</v>
      </c>
      <c r="AV2076" s="304">
        <f t="shared" si="686"/>
        <v>0</v>
      </c>
      <c r="AW2076" s="304">
        <f t="shared" si="687"/>
        <v>0</v>
      </c>
      <c r="AX2076" s="304">
        <f t="shared" si="688"/>
        <v>0</v>
      </c>
      <c r="AY2076" s="304">
        <f t="shared" si="689"/>
        <v>0</v>
      </c>
      <c r="AZ2076" s="304">
        <f t="shared" si="690"/>
        <v>0</v>
      </c>
      <c r="BA2076" s="304">
        <f t="shared" si="691"/>
        <v>0</v>
      </c>
      <c r="BB2076" s="304">
        <f t="shared" si="692"/>
        <v>0</v>
      </c>
      <c r="BC2076" s="304">
        <f t="shared" si="693"/>
        <v>0</v>
      </c>
      <c r="BD2076" s="304">
        <f t="shared" si="694"/>
        <v>0</v>
      </c>
      <c r="BE2076" s="304">
        <f>IFERROR(IF(VLOOKUP($C2076,Listen!$A$2:$F$45,6,0)="Ja",BB2076-MAX(BC2076:BD2076),BB2076-BC2076),0)</f>
        <v>0</v>
      </c>
    </row>
    <row r="2077" spans="1:57" x14ac:dyDescent="0.25">
      <c r="A2077" s="320" t="str">
        <f>IF(AND(D2077&lt;&gt;0,C2077&lt;&gt;0,E2077&lt;&gt;0),IF(B2077&lt;&gt;0,CONCATENATE(B2077,"-AGr",VLOOKUP(C2077,Listen!$A$2:$D$45,4,FALSE),"-",D2077,"-",E2077,),CONCATENATE("AGr",VLOOKUP(C2077,Listen!$A$2:$D$45,4,FALSE),"-",D2077,"-",E2077)),"keine vollständige ID")</f>
        <v>keine vollständige ID</v>
      </c>
      <c r="B2077" s="301"/>
      <c r="C2077" s="287"/>
      <c r="D2077" s="34"/>
      <c r="E2077" s="306"/>
      <c r="F2077" s="116"/>
      <c r="G2077" s="17"/>
      <c r="H2077" s="17"/>
      <c r="I2077" s="17"/>
      <c r="J2077" s="17"/>
      <c r="K2077" s="17"/>
      <c r="L2077" s="17"/>
      <c r="M2077" s="17"/>
      <c r="N2077" s="17"/>
      <c r="O2077" s="116"/>
      <c r="P2077" s="117">
        <f>IF(D2077&gt;A_Stammdaten!$B$12,0,SUM(G2077,H2077,J2077,L2077:M2077)-SUM(I2077,K2077,N2077:O2077))</f>
        <v>0</v>
      </c>
      <c r="Q2077" s="17"/>
      <c r="R2077" s="17"/>
      <c r="S2077" s="17"/>
      <c r="T2077" s="17"/>
      <c r="U2077" s="62">
        <f t="shared" si="674"/>
        <v>0</v>
      </c>
      <c r="V2077" s="34"/>
      <c r="W2077" s="34"/>
      <c r="X2077" s="34"/>
      <c r="Y2077" s="34"/>
      <c r="Z2077" s="34"/>
      <c r="AA2077" s="63" t="str">
        <f t="shared" si="675"/>
        <v>-</v>
      </c>
      <c r="AB2077" s="63" t="str">
        <f t="shared" si="676"/>
        <v>-</v>
      </c>
      <c r="AC2077" s="63">
        <f>IF(ISBLANK($C2077),0,VLOOKUP($C2077,Listen!$A$2:$C$45,2,FALSE))</f>
        <v>0</v>
      </c>
      <c r="AD2077" s="63">
        <f>IF(ISBLANK($C2077),0,VLOOKUP($C2077,Listen!$A$2:$C$45,3,FALSE))</f>
        <v>0</v>
      </c>
      <c r="AE2077" s="49">
        <f t="shared" si="677"/>
        <v>0</v>
      </c>
      <c r="AF2077" s="49">
        <f t="shared" si="677"/>
        <v>0</v>
      </c>
      <c r="AG2077" s="49">
        <f>IFERROR(IF(OR($V2077&lt;&gt;"Ja",VLOOKUP($C2077,Listen!$A$2:$F$45,5,0)="Nein",D2077&lt;IF(C2077="LNG Anbindungsanlagen gemäß separater Festlegung",2022,2023)),$AC2077,$AA2077),0)</f>
        <v>0</v>
      </c>
      <c r="AH2077" s="49">
        <f>IFERROR(IF(OR($V2077&lt;&gt;"Ja",VLOOKUP($C2077,Listen!$A$2:$F$45,5,0)="Nein",D2077&lt;IF(C2077="LNG Anbindungsanlagen gemäß separater Festlegung",2022,2023)),$AC2077,$AA2077),0)</f>
        <v>0</v>
      </c>
      <c r="AI2077" s="49">
        <f>IFERROR(IF(OR($W2077&lt;&gt;"Ja",VLOOKUP($C2077,Listen!$A$2:$F$45,6,0)="Nein"),$AC2077,$AB2077),0)</f>
        <v>0</v>
      </c>
      <c r="AJ2077" s="49">
        <f>IFERROR(IF(OR($W2077&lt;&gt;"Ja",VLOOKUP($C2077,Listen!$A$2:$F$45,6,0)="Nein"),$AC2077,$AB2077),0)</f>
        <v>0</v>
      </c>
      <c r="AK2077" s="49">
        <f>IFERROR(IF(OR($W2077&lt;&gt;"Ja",VLOOKUP($C2077,Listen!$A$2:$F$45,6,0)="Nein"),$AC2077,$AB2077),0)</f>
        <v>0</v>
      </c>
      <c r="AL2077" s="51">
        <f t="shared" si="678"/>
        <v>0</v>
      </c>
      <c r="AM2077" s="296">
        <f>IFERROR(IF(VLOOKUP($C2077,Listen!$A$2:$F$45,6,0)="Ja",MAX(BC2077:BD2077),D_SAV!$BC2077),0)</f>
        <v>0</v>
      </c>
      <c r="AN2077" s="51">
        <f t="shared" si="679"/>
        <v>0</v>
      </c>
      <c r="AP2077" s="304">
        <f t="shared" si="680"/>
        <v>0</v>
      </c>
      <c r="AQ2077" s="304">
        <f t="shared" si="681"/>
        <v>0</v>
      </c>
      <c r="AR2077" s="304">
        <f t="shared" si="682"/>
        <v>0</v>
      </c>
      <c r="AS2077" s="304">
        <f t="shared" si="683"/>
        <v>0</v>
      </c>
      <c r="AT2077" s="304">
        <f t="shared" si="684"/>
        <v>0</v>
      </c>
      <c r="AU2077" s="304">
        <f t="shared" si="685"/>
        <v>0</v>
      </c>
      <c r="AV2077" s="304">
        <f t="shared" si="686"/>
        <v>0</v>
      </c>
      <c r="AW2077" s="304">
        <f t="shared" si="687"/>
        <v>0</v>
      </c>
      <c r="AX2077" s="304">
        <f t="shared" si="688"/>
        <v>0</v>
      </c>
      <c r="AY2077" s="304">
        <f t="shared" si="689"/>
        <v>0</v>
      </c>
      <c r="AZ2077" s="304">
        <f t="shared" si="690"/>
        <v>0</v>
      </c>
      <c r="BA2077" s="304">
        <f t="shared" si="691"/>
        <v>0</v>
      </c>
      <c r="BB2077" s="304">
        <f t="shared" si="692"/>
        <v>0</v>
      </c>
      <c r="BC2077" s="304">
        <f t="shared" si="693"/>
        <v>0</v>
      </c>
      <c r="BD2077" s="304">
        <f t="shared" si="694"/>
        <v>0</v>
      </c>
      <c r="BE2077" s="304">
        <f>IFERROR(IF(VLOOKUP($C2077,Listen!$A$2:$F$45,6,0)="Ja",BB2077-MAX(BC2077:BD2077),BB2077-BC2077),0)</f>
        <v>0</v>
      </c>
    </row>
    <row r="2078" spans="1:57" x14ac:dyDescent="0.25">
      <c r="A2078" s="320" t="str">
        <f>IF(AND(D2078&lt;&gt;0,C2078&lt;&gt;0,E2078&lt;&gt;0),IF(B2078&lt;&gt;0,CONCATENATE(B2078,"-AGr",VLOOKUP(C2078,Listen!$A$2:$D$45,4,FALSE),"-",D2078,"-",E2078,),CONCATENATE("AGr",VLOOKUP(C2078,Listen!$A$2:$D$45,4,FALSE),"-",D2078,"-",E2078)),"keine vollständige ID")</f>
        <v>keine vollständige ID</v>
      </c>
      <c r="B2078" s="301"/>
      <c r="C2078" s="287"/>
      <c r="D2078" s="34"/>
      <c r="E2078" s="306"/>
      <c r="F2078" s="116"/>
      <c r="G2078" s="17"/>
      <c r="H2078" s="17"/>
      <c r="I2078" s="17"/>
      <c r="J2078" s="17"/>
      <c r="K2078" s="17"/>
      <c r="L2078" s="17"/>
      <c r="M2078" s="17"/>
      <c r="N2078" s="17"/>
      <c r="O2078" s="116"/>
      <c r="P2078" s="117">
        <f>IF(D2078&gt;A_Stammdaten!$B$12,0,SUM(G2078,H2078,J2078,L2078:M2078)-SUM(I2078,K2078,N2078:O2078))</f>
        <v>0</v>
      </c>
      <c r="Q2078" s="17"/>
      <c r="R2078" s="17"/>
      <c r="S2078" s="17"/>
      <c r="T2078" s="17"/>
      <c r="U2078" s="62">
        <f t="shared" si="674"/>
        <v>0</v>
      </c>
      <c r="V2078" s="34"/>
      <c r="W2078" s="34"/>
      <c r="X2078" s="34"/>
      <c r="Y2078" s="34"/>
      <c r="Z2078" s="34"/>
      <c r="AA2078" s="63" t="str">
        <f t="shared" si="675"/>
        <v>-</v>
      </c>
      <c r="AB2078" s="63" t="str">
        <f t="shared" si="676"/>
        <v>-</v>
      </c>
      <c r="AC2078" s="63">
        <f>IF(ISBLANK($C2078),0,VLOOKUP($C2078,Listen!$A$2:$C$45,2,FALSE))</f>
        <v>0</v>
      </c>
      <c r="AD2078" s="63">
        <f>IF(ISBLANK($C2078),0,VLOOKUP($C2078,Listen!$A$2:$C$45,3,FALSE))</f>
        <v>0</v>
      </c>
      <c r="AE2078" s="49">
        <f t="shared" si="677"/>
        <v>0</v>
      </c>
      <c r="AF2078" s="49">
        <f t="shared" si="677"/>
        <v>0</v>
      </c>
      <c r="AG2078" s="49">
        <f>IFERROR(IF(OR($V2078&lt;&gt;"Ja",VLOOKUP($C2078,Listen!$A$2:$F$45,5,0)="Nein",D2078&lt;IF(C2078="LNG Anbindungsanlagen gemäß separater Festlegung",2022,2023)),$AC2078,$AA2078),0)</f>
        <v>0</v>
      </c>
      <c r="AH2078" s="49">
        <f>IFERROR(IF(OR($V2078&lt;&gt;"Ja",VLOOKUP($C2078,Listen!$A$2:$F$45,5,0)="Nein",D2078&lt;IF(C2078="LNG Anbindungsanlagen gemäß separater Festlegung",2022,2023)),$AC2078,$AA2078),0)</f>
        <v>0</v>
      </c>
      <c r="AI2078" s="49">
        <f>IFERROR(IF(OR($W2078&lt;&gt;"Ja",VLOOKUP($C2078,Listen!$A$2:$F$45,6,0)="Nein"),$AC2078,$AB2078),0)</f>
        <v>0</v>
      </c>
      <c r="AJ2078" s="49">
        <f>IFERROR(IF(OR($W2078&lt;&gt;"Ja",VLOOKUP($C2078,Listen!$A$2:$F$45,6,0)="Nein"),$AC2078,$AB2078),0)</f>
        <v>0</v>
      </c>
      <c r="AK2078" s="49">
        <f>IFERROR(IF(OR($W2078&lt;&gt;"Ja",VLOOKUP($C2078,Listen!$A$2:$F$45,6,0)="Nein"),$AC2078,$AB2078),0)</f>
        <v>0</v>
      </c>
      <c r="AL2078" s="51">
        <f t="shared" si="678"/>
        <v>0</v>
      </c>
      <c r="AM2078" s="296">
        <f>IFERROR(IF(VLOOKUP($C2078,Listen!$A$2:$F$45,6,0)="Ja",MAX(BC2078:BD2078),D_SAV!$BC2078),0)</f>
        <v>0</v>
      </c>
      <c r="AN2078" s="51">
        <f t="shared" si="679"/>
        <v>0</v>
      </c>
      <c r="AP2078" s="304">
        <f t="shared" si="680"/>
        <v>0</v>
      </c>
      <c r="AQ2078" s="304">
        <f t="shared" si="681"/>
        <v>0</v>
      </c>
      <c r="AR2078" s="304">
        <f t="shared" si="682"/>
        <v>0</v>
      </c>
      <c r="AS2078" s="304">
        <f t="shared" si="683"/>
        <v>0</v>
      </c>
      <c r="AT2078" s="304">
        <f t="shared" si="684"/>
        <v>0</v>
      </c>
      <c r="AU2078" s="304">
        <f t="shared" si="685"/>
        <v>0</v>
      </c>
      <c r="AV2078" s="304">
        <f t="shared" si="686"/>
        <v>0</v>
      </c>
      <c r="AW2078" s="304">
        <f t="shared" si="687"/>
        <v>0</v>
      </c>
      <c r="AX2078" s="304">
        <f t="shared" si="688"/>
        <v>0</v>
      </c>
      <c r="AY2078" s="304">
        <f t="shared" si="689"/>
        <v>0</v>
      </c>
      <c r="AZ2078" s="304">
        <f t="shared" si="690"/>
        <v>0</v>
      </c>
      <c r="BA2078" s="304">
        <f t="shared" si="691"/>
        <v>0</v>
      </c>
      <c r="BB2078" s="304">
        <f t="shared" si="692"/>
        <v>0</v>
      </c>
      <c r="BC2078" s="304">
        <f t="shared" si="693"/>
        <v>0</v>
      </c>
      <c r="BD2078" s="304">
        <f t="shared" si="694"/>
        <v>0</v>
      </c>
      <c r="BE2078" s="304">
        <f>IFERROR(IF(VLOOKUP($C2078,Listen!$A$2:$F$45,6,0)="Ja",BB2078-MAX(BC2078:BD2078),BB2078-BC2078),0)</f>
        <v>0</v>
      </c>
    </row>
    <row r="2079" spans="1:57" x14ac:dyDescent="0.25">
      <c r="A2079" s="320" t="str">
        <f>IF(AND(D2079&lt;&gt;0,C2079&lt;&gt;0,E2079&lt;&gt;0),IF(B2079&lt;&gt;0,CONCATENATE(B2079,"-AGr",VLOOKUP(C2079,Listen!$A$2:$D$45,4,FALSE),"-",D2079,"-",E2079,),CONCATENATE("AGr",VLOOKUP(C2079,Listen!$A$2:$D$45,4,FALSE),"-",D2079,"-",E2079)),"keine vollständige ID")</f>
        <v>keine vollständige ID</v>
      </c>
      <c r="B2079" s="301"/>
      <c r="C2079" s="287"/>
      <c r="D2079" s="34"/>
      <c r="E2079" s="306"/>
      <c r="F2079" s="116"/>
      <c r="G2079" s="17"/>
      <c r="H2079" s="17"/>
      <c r="I2079" s="17"/>
      <c r="J2079" s="17"/>
      <c r="K2079" s="17"/>
      <c r="L2079" s="17"/>
      <c r="M2079" s="17"/>
      <c r="N2079" s="17"/>
      <c r="O2079" s="116"/>
      <c r="P2079" s="117">
        <f>IF(D2079&gt;A_Stammdaten!$B$12,0,SUM(G2079,H2079,J2079,L2079:M2079)-SUM(I2079,K2079,N2079:O2079))</f>
        <v>0</v>
      </c>
      <c r="Q2079" s="17"/>
      <c r="R2079" s="17"/>
      <c r="S2079" s="17"/>
      <c r="T2079" s="17"/>
      <c r="U2079" s="62">
        <f t="shared" si="674"/>
        <v>0</v>
      </c>
      <c r="V2079" s="34"/>
      <c r="W2079" s="34"/>
      <c r="X2079" s="34"/>
      <c r="Y2079" s="34"/>
      <c r="Z2079" s="34"/>
      <c r="AA2079" s="63" t="str">
        <f t="shared" si="675"/>
        <v>-</v>
      </c>
      <c r="AB2079" s="63" t="str">
        <f t="shared" si="676"/>
        <v>-</v>
      </c>
      <c r="AC2079" s="63">
        <f>IF(ISBLANK($C2079),0,VLOOKUP($C2079,Listen!$A$2:$C$45,2,FALSE))</f>
        <v>0</v>
      </c>
      <c r="AD2079" s="63">
        <f>IF(ISBLANK($C2079),0,VLOOKUP($C2079,Listen!$A$2:$C$45,3,FALSE))</f>
        <v>0</v>
      </c>
      <c r="AE2079" s="49">
        <f t="shared" si="677"/>
        <v>0</v>
      </c>
      <c r="AF2079" s="49">
        <f t="shared" si="677"/>
        <v>0</v>
      </c>
      <c r="AG2079" s="49">
        <f>IFERROR(IF(OR($V2079&lt;&gt;"Ja",VLOOKUP($C2079,Listen!$A$2:$F$45,5,0)="Nein",D2079&lt;IF(C2079="LNG Anbindungsanlagen gemäß separater Festlegung",2022,2023)),$AC2079,$AA2079),0)</f>
        <v>0</v>
      </c>
      <c r="AH2079" s="49">
        <f>IFERROR(IF(OR($V2079&lt;&gt;"Ja",VLOOKUP($C2079,Listen!$A$2:$F$45,5,0)="Nein",D2079&lt;IF(C2079="LNG Anbindungsanlagen gemäß separater Festlegung",2022,2023)),$AC2079,$AA2079),0)</f>
        <v>0</v>
      </c>
      <c r="AI2079" s="49">
        <f>IFERROR(IF(OR($W2079&lt;&gt;"Ja",VLOOKUP($C2079,Listen!$A$2:$F$45,6,0)="Nein"),$AC2079,$AB2079),0)</f>
        <v>0</v>
      </c>
      <c r="AJ2079" s="49">
        <f>IFERROR(IF(OR($W2079&lt;&gt;"Ja",VLOOKUP($C2079,Listen!$A$2:$F$45,6,0)="Nein"),$AC2079,$AB2079),0)</f>
        <v>0</v>
      </c>
      <c r="AK2079" s="49">
        <f>IFERROR(IF(OR($W2079&lt;&gt;"Ja",VLOOKUP($C2079,Listen!$A$2:$F$45,6,0)="Nein"),$AC2079,$AB2079),0)</f>
        <v>0</v>
      </c>
      <c r="AL2079" s="51">
        <f t="shared" si="678"/>
        <v>0</v>
      </c>
      <c r="AM2079" s="296">
        <f>IFERROR(IF(VLOOKUP($C2079,Listen!$A$2:$F$45,6,0)="Ja",MAX(BC2079:BD2079),D_SAV!$BC2079),0)</f>
        <v>0</v>
      </c>
      <c r="AN2079" s="51">
        <f t="shared" si="679"/>
        <v>0</v>
      </c>
      <c r="AP2079" s="304">
        <f t="shared" si="680"/>
        <v>0</v>
      </c>
      <c r="AQ2079" s="304">
        <f t="shared" si="681"/>
        <v>0</v>
      </c>
      <c r="AR2079" s="304">
        <f t="shared" si="682"/>
        <v>0</v>
      </c>
      <c r="AS2079" s="304">
        <f t="shared" si="683"/>
        <v>0</v>
      </c>
      <c r="AT2079" s="304">
        <f t="shared" si="684"/>
        <v>0</v>
      </c>
      <c r="AU2079" s="304">
        <f t="shared" si="685"/>
        <v>0</v>
      </c>
      <c r="AV2079" s="304">
        <f t="shared" si="686"/>
        <v>0</v>
      </c>
      <c r="AW2079" s="304">
        <f t="shared" si="687"/>
        <v>0</v>
      </c>
      <c r="AX2079" s="304">
        <f t="shared" si="688"/>
        <v>0</v>
      </c>
      <c r="AY2079" s="304">
        <f t="shared" si="689"/>
        <v>0</v>
      </c>
      <c r="AZ2079" s="304">
        <f t="shared" si="690"/>
        <v>0</v>
      </c>
      <c r="BA2079" s="304">
        <f t="shared" si="691"/>
        <v>0</v>
      </c>
      <c r="BB2079" s="304">
        <f t="shared" si="692"/>
        <v>0</v>
      </c>
      <c r="BC2079" s="304">
        <f t="shared" si="693"/>
        <v>0</v>
      </c>
      <c r="BD2079" s="304">
        <f t="shared" si="694"/>
        <v>0</v>
      </c>
      <c r="BE2079" s="304">
        <f>IFERROR(IF(VLOOKUP($C2079,Listen!$A$2:$F$45,6,0)="Ja",BB2079-MAX(BC2079:BD2079),BB2079-BC2079),0)</f>
        <v>0</v>
      </c>
    </row>
    <row r="2080" spans="1:57" x14ac:dyDescent="0.25">
      <c r="A2080" s="320" t="str">
        <f>IF(AND(D2080&lt;&gt;0,C2080&lt;&gt;0,E2080&lt;&gt;0),IF(B2080&lt;&gt;0,CONCATENATE(B2080,"-AGr",VLOOKUP(C2080,Listen!$A$2:$D$45,4,FALSE),"-",D2080,"-",E2080,),CONCATENATE("AGr",VLOOKUP(C2080,Listen!$A$2:$D$45,4,FALSE),"-",D2080,"-",E2080)),"keine vollständige ID")</f>
        <v>keine vollständige ID</v>
      </c>
      <c r="B2080" s="301"/>
      <c r="C2080" s="287"/>
      <c r="D2080" s="34"/>
      <c r="E2080" s="306"/>
      <c r="F2080" s="116"/>
      <c r="G2080" s="17"/>
      <c r="H2080" s="17"/>
      <c r="I2080" s="17"/>
      <c r="J2080" s="17"/>
      <c r="K2080" s="17"/>
      <c r="L2080" s="17"/>
      <c r="M2080" s="17"/>
      <c r="N2080" s="17"/>
      <c r="O2080" s="116"/>
      <c r="P2080" s="117">
        <f>IF(D2080&gt;A_Stammdaten!$B$12,0,SUM(G2080,H2080,J2080,L2080:M2080)-SUM(I2080,K2080,N2080:O2080))</f>
        <v>0</v>
      </c>
      <c r="Q2080" s="17"/>
      <c r="R2080" s="17"/>
      <c r="S2080" s="17"/>
      <c r="T2080" s="17"/>
      <c r="U2080" s="62">
        <f t="shared" si="674"/>
        <v>0</v>
      </c>
      <c r="V2080" s="34"/>
      <c r="W2080" s="34"/>
      <c r="X2080" s="34"/>
      <c r="Y2080" s="34"/>
      <c r="Z2080" s="34"/>
      <c r="AA2080" s="63" t="str">
        <f t="shared" si="675"/>
        <v>-</v>
      </c>
      <c r="AB2080" s="63" t="str">
        <f t="shared" si="676"/>
        <v>-</v>
      </c>
      <c r="AC2080" s="63">
        <f>IF(ISBLANK($C2080),0,VLOOKUP($C2080,Listen!$A$2:$C$45,2,FALSE))</f>
        <v>0</v>
      </c>
      <c r="AD2080" s="63">
        <f>IF(ISBLANK($C2080),0,VLOOKUP($C2080,Listen!$A$2:$C$45,3,FALSE))</f>
        <v>0</v>
      </c>
      <c r="AE2080" s="49">
        <f t="shared" si="677"/>
        <v>0</v>
      </c>
      <c r="AF2080" s="49">
        <f t="shared" si="677"/>
        <v>0</v>
      </c>
      <c r="AG2080" s="49">
        <f>IFERROR(IF(OR($V2080&lt;&gt;"Ja",VLOOKUP($C2080,Listen!$A$2:$F$45,5,0)="Nein",D2080&lt;IF(C2080="LNG Anbindungsanlagen gemäß separater Festlegung",2022,2023)),$AC2080,$AA2080),0)</f>
        <v>0</v>
      </c>
      <c r="AH2080" s="49">
        <f>IFERROR(IF(OR($V2080&lt;&gt;"Ja",VLOOKUP($C2080,Listen!$A$2:$F$45,5,0)="Nein",D2080&lt;IF(C2080="LNG Anbindungsanlagen gemäß separater Festlegung",2022,2023)),$AC2080,$AA2080),0)</f>
        <v>0</v>
      </c>
      <c r="AI2080" s="49">
        <f>IFERROR(IF(OR($W2080&lt;&gt;"Ja",VLOOKUP($C2080,Listen!$A$2:$F$45,6,0)="Nein"),$AC2080,$AB2080),0)</f>
        <v>0</v>
      </c>
      <c r="AJ2080" s="49">
        <f>IFERROR(IF(OR($W2080&lt;&gt;"Ja",VLOOKUP($C2080,Listen!$A$2:$F$45,6,0)="Nein"),$AC2080,$AB2080),0)</f>
        <v>0</v>
      </c>
      <c r="AK2080" s="49">
        <f>IFERROR(IF(OR($W2080&lt;&gt;"Ja",VLOOKUP($C2080,Listen!$A$2:$F$45,6,0)="Nein"),$AC2080,$AB2080),0)</f>
        <v>0</v>
      </c>
      <c r="AL2080" s="51">
        <f t="shared" si="678"/>
        <v>0</v>
      </c>
      <c r="AM2080" s="296">
        <f>IFERROR(IF(VLOOKUP($C2080,Listen!$A$2:$F$45,6,0)="Ja",MAX(BC2080:BD2080),D_SAV!$BC2080),0)</f>
        <v>0</v>
      </c>
      <c r="AN2080" s="51">
        <f t="shared" si="679"/>
        <v>0</v>
      </c>
      <c r="AP2080" s="304">
        <f t="shared" si="680"/>
        <v>0</v>
      </c>
      <c r="AQ2080" s="304">
        <f t="shared" si="681"/>
        <v>0</v>
      </c>
      <c r="AR2080" s="304">
        <f t="shared" si="682"/>
        <v>0</v>
      </c>
      <c r="AS2080" s="304">
        <f t="shared" si="683"/>
        <v>0</v>
      </c>
      <c r="AT2080" s="304">
        <f t="shared" si="684"/>
        <v>0</v>
      </c>
      <c r="AU2080" s="304">
        <f t="shared" si="685"/>
        <v>0</v>
      </c>
      <c r="AV2080" s="304">
        <f t="shared" si="686"/>
        <v>0</v>
      </c>
      <c r="AW2080" s="304">
        <f t="shared" si="687"/>
        <v>0</v>
      </c>
      <c r="AX2080" s="304">
        <f t="shared" si="688"/>
        <v>0</v>
      </c>
      <c r="AY2080" s="304">
        <f t="shared" si="689"/>
        <v>0</v>
      </c>
      <c r="AZ2080" s="304">
        <f t="shared" si="690"/>
        <v>0</v>
      </c>
      <c r="BA2080" s="304">
        <f t="shared" si="691"/>
        <v>0</v>
      </c>
      <c r="BB2080" s="304">
        <f t="shared" si="692"/>
        <v>0</v>
      </c>
      <c r="BC2080" s="304">
        <f t="shared" si="693"/>
        <v>0</v>
      </c>
      <c r="BD2080" s="304">
        <f t="shared" si="694"/>
        <v>0</v>
      </c>
      <c r="BE2080" s="304">
        <f>IFERROR(IF(VLOOKUP($C2080,Listen!$A$2:$F$45,6,0)="Ja",BB2080-MAX(BC2080:BD2080),BB2080-BC2080),0)</f>
        <v>0</v>
      </c>
    </row>
    <row r="2081" spans="1:57" x14ac:dyDescent="0.25">
      <c r="A2081" s="320" t="str">
        <f>IF(AND(D2081&lt;&gt;0,C2081&lt;&gt;0,E2081&lt;&gt;0),IF(B2081&lt;&gt;0,CONCATENATE(B2081,"-AGr",VLOOKUP(C2081,Listen!$A$2:$D$45,4,FALSE),"-",D2081,"-",E2081,),CONCATENATE("AGr",VLOOKUP(C2081,Listen!$A$2:$D$45,4,FALSE),"-",D2081,"-",E2081)),"keine vollständige ID")</f>
        <v>keine vollständige ID</v>
      </c>
      <c r="B2081" s="301"/>
      <c r="C2081" s="287"/>
      <c r="D2081" s="34"/>
      <c r="E2081" s="306"/>
      <c r="F2081" s="116"/>
      <c r="G2081" s="17"/>
      <c r="H2081" s="17"/>
      <c r="I2081" s="17"/>
      <c r="J2081" s="17"/>
      <c r="K2081" s="17"/>
      <c r="L2081" s="17"/>
      <c r="M2081" s="17"/>
      <c r="N2081" s="17"/>
      <c r="O2081" s="116"/>
      <c r="P2081" s="117">
        <f>IF(D2081&gt;A_Stammdaten!$B$12,0,SUM(G2081,H2081,J2081,L2081:M2081)-SUM(I2081,K2081,N2081:O2081))</f>
        <v>0</v>
      </c>
      <c r="Q2081" s="17"/>
      <c r="R2081" s="17"/>
      <c r="S2081" s="17"/>
      <c r="T2081" s="17"/>
      <c r="U2081" s="62">
        <f t="shared" si="674"/>
        <v>0</v>
      </c>
      <c r="V2081" s="34"/>
      <c r="W2081" s="34"/>
      <c r="X2081" s="34"/>
      <c r="Y2081" s="34"/>
      <c r="Z2081" s="34"/>
      <c r="AA2081" s="63" t="str">
        <f t="shared" si="675"/>
        <v>-</v>
      </c>
      <c r="AB2081" s="63" t="str">
        <f t="shared" si="676"/>
        <v>-</v>
      </c>
      <c r="AC2081" s="63">
        <f>IF(ISBLANK($C2081),0,VLOOKUP($C2081,Listen!$A$2:$C$45,2,FALSE))</f>
        <v>0</v>
      </c>
      <c r="AD2081" s="63">
        <f>IF(ISBLANK($C2081),0,VLOOKUP($C2081,Listen!$A$2:$C$45,3,FALSE))</f>
        <v>0</v>
      </c>
      <c r="AE2081" s="49">
        <f t="shared" si="677"/>
        <v>0</v>
      </c>
      <c r="AF2081" s="49">
        <f t="shared" si="677"/>
        <v>0</v>
      </c>
      <c r="AG2081" s="49">
        <f>IFERROR(IF(OR($V2081&lt;&gt;"Ja",VLOOKUP($C2081,Listen!$A$2:$F$45,5,0)="Nein",D2081&lt;IF(C2081="LNG Anbindungsanlagen gemäß separater Festlegung",2022,2023)),$AC2081,$AA2081),0)</f>
        <v>0</v>
      </c>
      <c r="AH2081" s="49">
        <f>IFERROR(IF(OR($V2081&lt;&gt;"Ja",VLOOKUP($C2081,Listen!$A$2:$F$45,5,0)="Nein",D2081&lt;IF(C2081="LNG Anbindungsanlagen gemäß separater Festlegung",2022,2023)),$AC2081,$AA2081),0)</f>
        <v>0</v>
      </c>
      <c r="AI2081" s="49">
        <f>IFERROR(IF(OR($W2081&lt;&gt;"Ja",VLOOKUP($C2081,Listen!$A$2:$F$45,6,0)="Nein"),$AC2081,$AB2081),0)</f>
        <v>0</v>
      </c>
      <c r="AJ2081" s="49">
        <f>IFERROR(IF(OR($W2081&lt;&gt;"Ja",VLOOKUP($C2081,Listen!$A$2:$F$45,6,0)="Nein"),$AC2081,$AB2081),0)</f>
        <v>0</v>
      </c>
      <c r="AK2081" s="49">
        <f>IFERROR(IF(OR($W2081&lt;&gt;"Ja",VLOOKUP($C2081,Listen!$A$2:$F$45,6,0)="Nein"),$AC2081,$AB2081),0)</f>
        <v>0</v>
      </c>
      <c r="AL2081" s="51">
        <f t="shared" si="678"/>
        <v>0</v>
      </c>
      <c r="AM2081" s="296">
        <f>IFERROR(IF(VLOOKUP($C2081,Listen!$A$2:$F$45,6,0)="Ja",MAX(BC2081:BD2081),D_SAV!$BC2081),0)</f>
        <v>0</v>
      </c>
      <c r="AN2081" s="51">
        <f t="shared" si="679"/>
        <v>0</v>
      </c>
      <c r="AP2081" s="304">
        <f t="shared" si="680"/>
        <v>0</v>
      </c>
      <c r="AQ2081" s="304">
        <f t="shared" si="681"/>
        <v>0</v>
      </c>
      <c r="AR2081" s="304">
        <f t="shared" si="682"/>
        <v>0</v>
      </c>
      <c r="AS2081" s="304">
        <f t="shared" si="683"/>
        <v>0</v>
      </c>
      <c r="AT2081" s="304">
        <f t="shared" si="684"/>
        <v>0</v>
      </c>
      <c r="AU2081" s="304">
        <f t="shared" si="685"/>
        <v>0</v>
      </c>
      <c r="AV2081" s="304">
        <f t="shared" si="686"/>
        <v>0</v>
      </c>
      <c r="AW2081" s="304">
        <f t="shared" si="687"/>
        <v>0</v>
      </c>
      <c r="AX2081" s="304">
        <f t="shared" si="688"/>
        <v>0</v>
      </c>
      <c r="AY2081" s="304">
        <f t="shared" si="689"/>
        <v>0</v>
      </c>
      <c r="AZ2081" s="304">
        <f t="shared" si="690"/>
        <v>0</v>
      </c>
      <c r="BA2081" s="304">
        <f t="shared" si="691"/>
        <v>0</v>
      </c>
      <c r="BB2081" s="304">
        <f t="shared" si="692"/>
        <v>0</v>
      </c>
      <c r="BC2081" s="304">
        <f t="shared" si="693"/>
        <v>0</v>
      </c>
      <c r="BD2081" s="304">
        <f t="shared" si="694"/>
        <v>0</v>
      </c>
      <c r="BE2081" s="304">
        <f>IFERROR(IF(VLOOKUP($C2081,Listen!$A$2:$F$45,6,0)="Ja",BB2081-MAX(BC2081:BD2081),BB2081-BC2081),0)</f>
        <v>0</v>
      </c>
    </row>
    <row r="2082" spans="1:57" x14ac:dyDescent="0.25">
      <c r="A2082" s="320" t="str">
        <f>IF(AND(D2082&lt;&gt;0,C2082&lt;&gt;0,E2082&lt;&gt;0),IF(B2082&lt;&gt;0,CONCATENATE(B2082,"-AGr",VLOOKUP(C2082,Listen!$A$2:$D$45,4,FALSE),"-",D2082,"-",E2082,),CONCATENATE("AGr",VLOOKUP(C2082,Listen!$A$2:$D$45,4,FALSE),"-",D2082,"-",E2082)),"keine vollständige ID")</f>
        <v>keine vollständige ID</v>
      </c>
      <c r="B2082" s="301"/>
      <c r="C2082" s="287"/>
      <c r="D2082" s="34"/>
      <c r="E2082" s="306"/>
      <c r="F2082" s="116"/>
      <c r="G2082" s="17"/>
      <c r="H2082" s="17"/>
      <c r="I2082" s="17"/>
      <c r="J2082" s="17"/>
      <c r="K2082" s="17"/>
      <c r="L2082" s="17"/>
      <c r="M2082" s="17"/>
      <c r="N2082" s="17"/>
      <c r="O2082" s="116"/>
      <c r="P2082" s="117">
        <f>IF(D2082&gt;A_Stammdaten!$B$12,0,SUM(G2082,H2082,J2082,L2082:M2082)-SUM(I2082,K2082,N2082:O2082))</f>
        <v>0</v>
      </c>
      <c r="Q2082" s="17"/>
      <c r="R2082" s="17"/>
      <c r="S2082" s="17"/>
      <c r="T2082" s="17"/>
      <c r="U2082" s="62">
        <f t="shared" si="674"/>
        <v>0</v>
      </c>
      <c r="V2082" s="34"/>
      <c r="W2082" s="34"/>
      <c r="X2082" s="34"/>
      <c r="Y2082" s="34"/>
      <c r="Z2082" s="34"/>
      <c r="AA2082" s="63" t="str">
        <f t="shared" si="675"/>
        <v>-</v>
      </c>
      <c r="AB2082" s="63" t="str">
        <f t="shared" si="676"/>
        <v>-</v>
      </c>
      <c r="AC2082" s="63">
        <f>IF(ISBLANK($C2082),0,VLOOKUP($C2082,Listen!$A$2:$C$45,2,FALSE))</f>
        <v>0</v>
      </c>
      <c r="AD2082" s="63">
        <f>IF(ISBLANK($C2082),0,VLOOKUP($C2082,Listen!$A$2:$C$45,3,FALSE))</f>
        <v>0</v>
      </c>
      <c r="AE2082" s="49">
        <f t="shared" si="677"/>
        <v>0</v>
      </c>
      <c r="AF2082" s="49">
        <f t="shared" si="677"/>
        <v>0</v>
      </c>
      <c r="AG2082" s="49">
        <f>IFERROR(IF(OR($V2082&lt;&gt;"Ja",VLOOKUP($C2082,Listen!$A$2:$F$45,5,0)="Nein",D2082&lt;IF(C2082="LNG Anbindungsanlagen gemäß separater Festlegung",2022,2023)),$AC2082,$AA2082),0)</f>
        <v>0</v>
      </c>
      <c r="AH2082" s="49">
        <f>IFERROR(IF(OR($V2082&lt;&gt;"Ja",VLOOKUP($C2082,Listen!$A$2:$F$45,5,0)="Nein",D2082&lt;IF(C2082="LNG Anbindungsanlagen gemäß separater Festlegung",2022,2023)),$AC2082,$AA2082),0)</f>
        <v>0</v>
      </c>
      <c r="AI2082" s="49">
        <f>IFERROR(IF(OR($W2082&lt;&gt;"Ja",VLOOKUP($C2082,Listen!$A$2:$F$45,6,0)="Nein"),$AC2082,$AB2082),0)</f>
        <v>0</v>
      </c>
      <c r="AJ2082" s="49">
        <f>IFERROR(IF(OR($W2082&lt;&gt;"Ja",VLOOKUP($C2082,Listen!$A$2:$F$45,6,0)="Nein"),$AC2082,$AB2082),0)</f>
        <v>0</v>
      </c>
      <c r="AK2082" s="49">
        <f>IFERROR(IF(OR($W2082&lt;&gt;"Ja",VLOOKUP($C2082,Listen!$A$2:$F$45,6,0)="Nein"),$AC2082,$AB2082),0)</f>
        <v>0</v>
      </c>
      <c r="AL2082" s="51">
        <f t="shared" si="678"/>
        <v>0</v>
      </c>
      <c r="AM2082" s="296">
        <f>IFERROR(IF(VLOOKUP($C2082,Listen!$A$2:$F$45,6,0)="Ja",MAX(BC2082:BD2082),D_SAV!$BC2082),0)</f>
        <v>0</v>
      </c>
      <c r="AN2082" s="51">
        <f t="shared" si="679"/>
        <v>0</v>
      </c>
      <c r="AP2082" s="304">
        <f t="shared" si="680"/>
        <v>0</v>
      </c>
      <c r="AQ2082" s="304">
        <f t="shared" si="681"/>
        <v>0</v>
      </c>
      <c r="AR2082" s="304">
        <f t="shared" si="682"/>
        <v>0</v>
      </c>
      <c r="AS2082" s="304">
        <f t="shared" si="683"/>
        <v>0</v>
      </c>
      <c r="AT2082" s="304">
        <f t="shared" si="684"/>
        <v>0</v>
      </c>
      <c r="AU2082" s="304">
        <f t="shared" si="685"/>
        <v>0</v>
      </c>
      <c r="AV2082" s="304">
        <f t="shared" si="686"/>
        <v>0</v>
      </c>
      <c r="AW2082" s="304">
        <f t="shared" si="687"/>
        <v>0</v>
      </c>
      <c r="AX2082" s="304">
        <f t="shared" si="688"/>
        <v>0</v>
      </c>
      <c r="AY2082" s="304">
        <f t="shared" si="689"/>
        <v>0</v>
      </c>
      <c r="AZ2082" s="304">
        <f t="shared" si="690"/>
        <v>0</v>
      </c>
      <c r="BA2082" s="304">
        <f t="shared" si="691"/>
        <v>0</v>
      </c>
      <c r="BB2082" s="304">
        <f t="shared" si="692"/>
        <v>0</v>
      </c>
      <c r="BC2082" s="304">
        <f t="shared" si="693"/>
        <v>0</v>
      </c>
      <c r="BD2082" s="304">
        <f t="shared" si="694"/>
        <v>0</v>
      </c>
      <c r="BE2082" s="304">
        <f>IFERROR(IF(VLOOKUP($C2082,Listen!$A$2:$F$45,6,0)="Ja",BB2082-MAX(BC2082:BD2082),BB2082-BC2082),0)</f>
        <v>0</v>
      </c>
    </row>
    <row r="2083" spans="1:57" x14ac:dyDescent="0.25">
      <c r="A2083" s="320" t="str">
        <f>IF(AND(D2083&lt;&gt;0,C2083&lt;&gt;0,E2083&lt;&gt;0),IF(B2083&lt;&gt;0,CONCATENATE(B2083,"-AGr",VLOOKUP(C2083,Listen!$A$2:$D$45,4,FALSE),"-",D2083,"-",E2083,),CONCATENATE("AGr",VLOOKUP(C2083,Listen!$A$2:$D$45,4,FALSE),"-",D2083,"-",E2083)),"keine vollständige ID")</f>
        <v>keine vollständige ID</v>
      </c>
      <c r="B2083" s="301"/>
      <c r="C2083" s="287"/>
      <c r="D2083" s="34"/>
      <c r="E2083" s="306"/>
      <c r="F2083" s="116"/>
      <c r="G2083" s="17"/>
      <c r="H2083" s="17"/>
      <c r="I2083" s="17"/>
      <c r="J2083" s="17"/>
      <c r="K2083" s="17"/>
      <c r="L2083" s="17"/>
      <c r="M2083" s="17"/>
      <c r="N2083" s="17"/>
      <c r="O2083" s="116"/>
      <c r="P2083" s="117">
        <f>IF(D2083&gt;A_Stammdaten!$B$12,0,SUM(G2083,H2083,J2083,L2083:M2083)-SUM(I2083,K2083,N2083:O2083))</f>
        <v>0</v>
      </c>
      <c r="Q2083" s="17"/>
      <c r="R2083" s="17"/>
      <c r="S2083" s="17"/>
      <c r="T2083" s="17"/>
      <c r="U2083" s="62">
        <f t="shared" si="674"/>
        <v>0</v>
      </c>
      <c r="V2083" s="34"/>
      <c r="W2083" s="34"/>
      <c r="X2083" s="34"/>
      <c r="Y2083" s="34"/>
      <c r="Z2083" s="34"/>
      <c r="AA2083" s="63" t="str">
        <f t="shared" si="675"/>
        <v>-</v>
      </c>
      <c r="AB2083" s="63" t="str">
        <f t="shared" si="676"/>
        <v>-</v>
      </c>
      <c r="AC2083" s="63">
        <f>IF(ISBLANK($C2083),0,VLOOKUP($C2083,Listen!$A$2:$C$45,2,FALSE))</f>
        <v>0</v>
      </c>
      <c r="AD2083" s="63">
        <f>IF(ISBLANK($C2083),0,VLOOKUP($C2083,Listen!$A$2:$C$45,3,FALSE))</f>
        <v>0</v>
      </c>
      <c r="AE2083" s="49">
        <f t="shared" si="677"/>
        <v>0</v>
      </c>
      <c r="AF2083" s="49">
        <f t="shared" si="677"/>
        <v>0</v>
      </c>
      <c r="AG2083" s="49">
        <f>IFERROR(IF(OR($V2083&lt;&gt;"Ja",VLOOKUP($C2083,Listen!$A$2:$F$45,5,0)="Nein",D2083&lt;IF(C2083="LNG Anbindungsanlagen gemäß separater Festlegung",2022,2023)),$AC2083,$AA2083),0)</f>
        <v>0</v>
      </c>
      <c r="AH2083" s="49">
        <f>IFERROR(IF(OR($V2083&lt;&gt;"Ja",VLOOKUP($C2083,Listen!$A$2:$F$45,5,0)="Nein",D2083&lt;IF(C2083="LNG Anbindungsanlagen gemäß separater Festlegung",2022,2023)),$AC2083,$AA2083),0)</f>
        <v>0</v>
      </c>
      <c r="AI2083" s="49">
        <f>IFERROR(IF(OR($W2083&lt;&gt;"Ja",VLOOKUP($C2083,Listen!$A$2:$F$45,6,0)="Nein"),$AC2083,$AB2083),0)</f>
        <v>0</v>
      </c>
      <c r="AJ2083" s="49">
        <f>IFERROR(IF(OR($W2083&lt;&gt;"Ja",VLOOKUP($C2083,Listen!$A$2:$F$45,6,0)="Nein"),$AC2083,$AB2083),0)</f>
        <v>0</v>
      </c>
      <c r="AK2083" s="49">
        <f>IFERROR(IF(OR($W2083&lt;&gt;"Ja",VLOOKUP($C2083,Listen!$A$2:$F$45,6,0)="Nein"),$AC2083,$AB2083),0)</f>
        <v>0</v>
      </c>
      <c r="AL2083" s="51">
        <f t="shared" si="678"/>
        <v>0</v>
      </c>
      <c r="AM2083" s="296">
        <f>IFERROR(IF(VLOOKUP($C2083,Listen!$A$2:$F$45,6,0)="Ja",MAX(BC2083:BD2083),D_SAV!$BC2083),0)</f>
        <v>0</v>
      </c>
      <c r="AN2083" s="51">
        <f t="shared" si="679"/>
        <v>0</v>
      </c>
      <c r="AP2083" s="304">
        <f t="shared" si="680"/>
        <v>0</v>
      </c>
      <c r="AQ2083" s="304">
        <f t="shared" si="681"/>
        <v>0</v>
      </c>
      <c r="AR2083" s="304">
        <f t="shared" si="682"/>
        <v>0</v>
      </c>
      <c r="AS2083" s="304">
        <f t="shared" si="683"/>
        <v>0</v>
      </c>
      <c r="AT2083" s="304">
        <f t="shared" si="684"/>
        <v>0</v>
      </c>
      <c r="AU2083" s="304">
        <f t="shared" si="685"/>
        <v>0</v>
      </c>
      <c r="AV2083" s="304">
        <f t="shared" si="686"/>
        <v>0</v>
      </c>
      <c r="AW2083" s="304">
        <f t="shared" si="687"/>
        <v>0</v>
      </c>
      <c r="AX2083" s="304">
        <f t="shared" si="688"/>
        <v>0</v>
      </c>
      <c r="AY2083" s="304">
        <f t="shared" si="689"/>
        <v>0</v>
      </c>
      <c r="AZ2083" s="304">
        <f t="shared" si="690"/>
        <v>0</v>
      </c>
      <c r="BA2083" s="304">
        <f t="shared" si="691"/>
        <v>0</v>
      </c>
      <c r="BB2083" s="304">
        <f t="shared" si="692"/>
        <v>0</v>
      </c>
      <c r="BC2083" s="304">
        <f t="shared" si="693"/>
        <v>0</v>
      </c>
      <c r="BD2083" s="304">
        <f t="shared" si="694"/>
        <v>0</v>
      </c>
      <c r="BE2083" s="304">
        <f>IFERROR(IF(VLOOKUP($C2083,Listen!$A$2:$F$45,6,0)="Ja",BB2083-MAX(BC2083:BD2083),BB2083-BC2083),0)</f>
        <v>0</v>
      </c>
    </row>
    <row r="2084" spans="1:57" x14ac:dyDescent="0.25">
      <c r="A2084" s="320" t="str">
        <f>IF(AND(D2084&lt;&gt;0,C2084&lt;&gt;0,E2084&lt;&gt;0),IF(B2084&lt;&gt;0,CONCATENATE(B2084,"-AGr",VLOOKUP(C2084,Listen!$A$2:$D$45,4,FALSE),"-",D2084,"-",E2084,),CONCATENATE("AGr",VLOOKUP(C2084,Listen!$A$2:$D$45,4,FALSE),"-",D2084,"-",E2084)),"keine vollständige ID")</f>
        <v>keine vollständige ID</v>
      </c>
      <c r="B2084" s="301"/>
      <c r="C2084" s="287"/>
      <c r="D2084" s="34"/>
      <c r="E2084" s="306"/>
      <c r="F2084" s="116"/>
      <c r="G2084" s="17"/>
      <c r="H2084" s="17"/>
      <c r="I2084" s="17"/>
      <c r="J2084" s="17"/>
      <c r="K2084" s="17"/>
      <c r="L2084" s="17"/>
      <c r="M2084" s="17"/>
      <c r="N2084" s="17"/>
      <c r="O2084" s="116"/>
      <c r="P2084" s="117">
        <f>IF(D2084&gt;A_Stammdaten!$B$12,0,SUM(G2084,H2084,J2084,L2084:M2084)-SUM(I2084,K2084,N2084:O2084))</f>
        <v>0</v>
      </c>
      <c r="Q2084" s="17"/>
      <c r="R2084" s="17"/>
      <c r="S2084" s="17"/>
      <c r="T2084" s="17"/>
      <c r="U2084" s="62">
        <f t="shared" si="674"/>
        <v>0</v>
      </c>
      <c r="V2084" s="34"/>
      <c r="W2084" s="34"/>
      <c r="X2084" s="34"/>
      <c r="Y2084" s="34"/>
      <c r="Z2084" s="34"/>
      <c r="AA2084" s="63" t="str">
        <f t="shared" si="675"/>
        <v>-</v>
      </c>
      <c r="AB2084" s="63" t="str">
        <f t="shared" si="676"/>
        <v>-</v>
      </c>
      <c r="AC2084" s="63">
        <f>IF(ISBLANK($C2084),0,VLOOKUP($C2084,Listen!$A$2:$C$45,2,FALSE))</f>
        <v>0</v>
      </c>
      <c r="AD2084" s="63">
        <f>IF(ISBLANK($C2084),0,VLOOKUP($C2084,Listen!$A$2:$C$45,3,FALSE))</f>
        <v>0</v>
      </c>
      <c r="AE2084" s="49">
        <f t="shared" si="677"/>
        <v>0</v>
      </c>
      <c r="AF2084" s="49">
        <f t="shared" si="677"/>
        <v>0</v>
      </c>
      <c r="AG2084" s="49">
        <f>IFERROR(IF(OR($V2084&lt;&gt;"Ja",VLOOKUP($C2084,Listen!$A$2:$F$45,5,0)="Nein",D2084&lt;IF(C2084="LNG Anbindungsanlagen gemäß separater Festlegung",2022,2023)),$AC2084,$AA2084),0)</f>
        <v>0</v>
      </c>
      <c r="AH2084" s="49">
        <f>IFERROR(IF(OR($V2084&lt;&gt;"Ja",VLOOKUP($C2084,Listen!$A$2:$F$45,5,0)="Nein",D2084&lt;IF(C2084="LNG Anbindungsanlagen gemäß separater Festlegung",2022,2023)),$AC2084,$AA2084),0)</f>
        <v>0</v>
      </c>
      <c r="AI2084" s="49">
        <f>IFERROR(IF(OR($W2084&lt;&gt;"Ja",VLOOKUP($C2084,Listen!$A$2:$F$45,6,0)="Nein"),$AC2084,$AB2084),0)</f>
        <v>0</v>
      </c>
      <c r="AJ2084" s="49">
        <f>IFERROR(IF(OR($W2084&lt;&gt;"Ja",VLOOKUP($C2084,Listen!$A$2:$F$45,6,0)="Nein"),$AC2084,$AB2084),0)</f>
        <v>0</v>
      </c>
      <c r="AK2084" s="49">
        <f>IFERROR(IF(OR($W2084&lt;&gt;"Ja",VLOOKUP($C2084,Listen!$A$2:$F$45,6,0)="Nein"),$AC2084,$AB2084),0)</f>
        <v>0</v>
      </c>
      <c r="AL2084" s="51">
        <f t="shared" si="678"/>
        <v>0</v>
      </c>
      <c r="AM2084" s="296">
        <f>IFERROR(IF(VLOOKUP($C2084,Listen!$A$2:$F$45,6,0)="Ja",MAX(BC2084:BD2084),D_SAV!$BC2084),0)</f>
        <v>0</v>
      </c>
      <c r="AN2084" s="51">
        <f t="shared" si="679"/>
        <v>0</v>
      </c>
      <c r="AP2084" s="304">
        <f t="shared" si="680"/>
        <v>0</v>
      </c>
      <c r="AQ2084" s="304">
        <f t="shared" si="681"/>
        <v>0</v>
      </c>
      <c r="AR2084" s="304">
        <f t="shared" si="682"/>
        <v>0</v>
      </c>
      <c r="AS2084" s="304">
        <f t="shared" si="683"/>
        <v>0</v>
      </c>
      <c r="AT2084" s="304">
        <f t="shared" si="684"/>
        <v>0</v>
      </c>
      <c r="AU2084" s="304">
        <f t="shared" si="685"/>
        <v>0</v>
      </c>
      <c r="AV2084" s="304">
        <f t="shared" si="686"/>
        <v>0</v>
      </c>
      <c r="AW2084" s="304">
        <f t="shared" si="687"/>
        <v>0</v>
      </c>
      <c r="AX2084" s="304">
        <f t="shared" si="688"/>
        <v>0</v>
      </c>
      <c r="AY2084" s="304">
        <f t="shared" si="689"/>
        <v>0</v>
      </c>
      <c r="AZ2084" s="304">
        <f t="shared" si="690"/>
        <v>0</v>
      </c>
      <c r="BA2084" s="304">
        <f t="shared" si="691"/>
        <v>0</v>
      </c>
      <c r="BB2084" s="304">
        <f t="shared" si="692"/>
        <v>0</v>
      </c>
      <c r="BC2084" s="304">
        <f t="shared" si="693"/>
        <v>0</v>
      </c>
      <c r="BD2084" s="304">
        <f t="shared" si="694"/>
        <v>0</v>
      </c>
      <c r="BE2084" s="304">
        <f>IFERROR(IF(VLOOKUP($C2084,Listen!$A$2:$F$45,6,0)="Ja",BB2084-MAX(BC2084:BD2084),BB2084-BC2084),0)</f>
        <v>0</v>
      </c>
    </row>
    <row r="2085" spans="1:57" x14ac:dyDescent="0.25">
      <c r="A2085" s="320" t="str">
        <f>IF(AND(D2085&lt;&gt;0,C2085&lt;&gt;0,E2085&lt;&gt;0),IF(B2085&lt;&gt;0,CONCATENATE(B2085,"-AGr",VLOOKUP(C2085,Listen!$A$2:$D$45,4,FALSE),"-",D2085,"-",E2085,),CONCATENATE("AGr",VLOOKUP(C2085,Listen!$A$2:$D$45,4,FALSE),"-",D2085,"-",E2085)),"keine vollständige ID")</f>
        <v>keine vollständige ID</v>
      </c>
      <c r="B2085" s="301"/>
      <c r="C2085" s="287"/>
      <c r="D2085" s="34"/>
      <c r="E2085" s="306"/>
      <c r="F2085" s="116"/>
      <c r="G2085" s="17"/>
      <c r="H2085" s="17"/>
      <c r="I2085" s="17"/>
      <c r="J2085" s="17"/>
      <c r="K2085" s="17"/>
      <c r="L2085" s="17"/>
      <c r="M2085" s="17"/>
      <c r="N2085" s="17"/>
      <c r="O2085" s="116"/>
      <c r="P2085" s="117">
        <f>IF(D2085&gt;A_Stammdaten!$B$12,0,SUM(G2085,H2085,J2085,L2085:M2085)-SUM(I2085,K2085,N2085:O2085))</f>
        <v>0</v>
      </c>
      <c r="Q2085" s="17"/>
      <c r="R2085" s="17"/>
      <c r="S2085" s="17"/>
      <c r="T2085" s="17"/>
      <c r="U2085" s="62">
        <f t="shared" si="674"/>
        <v>0</v>
      </c>
      <c r="V2085" s="34"/>
      <c r="W2085" s="34"/>
      <c r="X2085" s="34"/>
      <c r="Y2085" s="34"/>
      <c r="Z2085" s="34"/>
      <c r="AA2085" s="63" t="str">
        <f t="shared" si="675"/>
        <v>-</v>
      </c>
      <c r="AB2085" s="63" t="str">
        <f t="shared" si="676"/>
        <v>-</v>
      </c>
      <c r="AC2085" s="63">
        <f>IF(ISBLANK($C2085),0,VLOOKUP($C2085,Listen!$A$2:$C$45,2,FALSE))</f>
        <v>0</v>
      </c>
      <c r="AD2085" s="63">
        <f>IF(ISBLANK($C2085),0,VLOOKUP($C2085,Listen!$A$2:$C$45,3,FALSE))</f>
        <v>0</v>
      </c>
      <c r="AE2085" s="49">
        <f t="shared" si="677"/>
        <v>0</v>
      </c>
      <c r="AF2085" s="49">
        <f t="shared" si="677"/>
        <v>0</v>
      </c>
      <c r="AG2085" s="49">
        <f>IFERROR(IF(OR($V2085&lt;&gt;"Ja",VLOOKUP($C2085,Listen!$A$2:$F$45,5,0)="Nein",D2085&lt;IF(C2085="LNG Anbindungsanlagen gemäß separater Festlegung",2022,2023)),$AC2085,$AA2085),0)</f>
        <v>0</v>
      </c>
      <c r="AH2085" s="49">
        <f>IFERROR(IF(OR($V2085&lt;&gt;"Ja",VLOOKUP($C2085,Listen!$A$2:$F$45,5,0)="Nein",D2085&lt;IF(C2085="LNG Anbindungsanlagen gemäß separater Festlegung",2022,2023)),$AC2085,$AA2085),0)</f>
        <v>0</v>
      </c>
      <c r="AI2085" s="49">
        <f>IFERROR(IF(OR($W2085&lt;&gt;"Ja",VLOOKUP($C2085,Listen!$A$2:$F$45,6,0)="Nein"),$AC2085,$AB2085),0)</f>
        <v>0</v>
      </c>
      <c r="AJ2085" s="49">
        <f>IFERROR(IF(OR($W2085&lt;&gt;"Ja",VLOOKUP($C2085,Listen!$A$2:$F$45,6,0)="Nein"),$AC2085,$AB2085),0)</f>
        <v>0</v>
      </c>
      <c r="AK2085" s="49">
        <f>IFERROR(IF(OR($W2085&lt;&gt;"Ja",VLOOKUP($C2085,Listen!$A$2:$F$45,6,0)="Nein"),$AC2085,$AB2085),0)</f>
        <v>0</v>
      </c>
      <c r="AL2085" s="51">
        <f t="shared" si="678"/>
        <v>0</v>
      </c>
      <c r="AM2085" s="296">
        <f>IFERROR(IF(VLOOKUP($C2085,Listen!$A$2:$F$45,6,0)="Ja",MAX(BC2085:BD2085),D_SAV!$BC2085),0)</f>
        <v>0</v>
      </c>
      <c r="AN2085" s="51">
        <f t="shared" si="679"/>
        <v>0</v>
      </c>
      <c r="AP2085" s="304">
        <f t="shared" si="680"/>
        <v>0</v>
      </c>
      <c r="AQ2085" s="304">
        <f t="shared" si="681"/>
        <v>0</v>
      </c>
      <c r="AR2085" s="304">
        <f t="shared" si="682"/>
        <v>0</v>
      </c>
      <c r="AS2085" s="304">
        <f t="shared" si="683"/>
        <v>0</v>
      </c>
      <c r="AT2085" s="304">
        <f t="shared" si="684"/>
        <v>0</v>
      </c>
      <c r="AU2085" s="304">
        <f t="shared" si="685"/>
        <v>0</v>
      </c>
      <c r="AV2085" s="304">
        <f t="shared" si="686"/>
        <v>0</v>
      </c>
      <c r="AW2085" s="304">
        <f t="shared" si="687"/>
        <v>0</v>
      </c>
      <c r="AX2085" s="304">
        <f t="shared" si="688"/>
        <v>0</v>
      </c>
      <c r="AY2085" s="304">
        <f t="shared" si="689"/>
        <v>0</v>
      </c>
      <c r="AZ2085" s="304">
        <f t="shared" si="690"/>
        <v>0</v>
      </c>
      <c r="BA2085" s="304">
        <f t="shared" si="691"/>
        <v>0</v>
      </c>
      <c r="BB2085" s="304">
        <f t="shared" si="692"/>
        <v>0</v>
      </c>
      <c r="BC2085" s="304">
        <f t="shared" si="693"/>
        <v>0</v>
      </c>
      <c r="BD2085" s="304">
        <f t="shared" si="694"/>
        <v>0</v>
      </c>
      <c r="BE2085" s="304">
        <f>IFERROR(IF(VLOOKUP($C2085,Listen!$A$2:$F$45,6,0)="Ja",BB2085-MAX(BC2085:BD2085),BB2085-BC2085),0)</f>
        <v>0</v>
      </c>
    </row>
    <row r="2086" spans="1:57" x14ac:dyDescent="0.25">
      <c r="A2086" s="320" t="str">
        <f>IF(AND(D2086&lt;&gt;0,C2086&lt;&gt;0,E2086&lt;&gt;0),IF(B2086&lt;&gt;0,CONCATENATE(B2086,"-AGr",VLOOKUP(C2086,Listen!$A$2:$D$45,4,FALSE),"-",D2086,"-",E2086,),CONCATENATE("AGr",VLOOKUP(C2086,Listen!$A$2:$D$45,4,FALSE),"-",D2086,"-",E2086)),"keine vollständige ID")</f>
        <v>keine vollständige ID</v>
      </c>
      <c r="B2086" s="301"/>
      <c r="C2086" s="287"/>
      <c r="D2086" s="34"/>
      <c r="E2086" s="306"/>
      <c r="F2086" s="116"/>
      <c r="G2086" s="17"/>
      <c r="H2086" s="17"/>
      <c r="I2086" s="17"/>
      <c r="J2086" s="17"/>
      <c r="K2086" s="17"/>
      <c r="L2086" s="17"/>
      <c r="M2086" s="17"/>
      <c r="N2086" s="17"/>
      <c r="O2086" s="116"/>
      <c r="P2086" s="117">
        <f>IF(D2086&gt;A_Stammdaten!$B$12,0,SUM(G2086,H2086,J2086,L2086:M2086)-SUM(I2086,K2086,N2086:O2086))</f>
        <v>0</v>
      </c>
      <c r="Q2086" s="17"/>
      <c r="R2086" s="17"/>
      <c r="S2086" s="17"/>
      <c r="T2086" s="17"/>
      <c r="U2086" s="62">
        <f t="shared" si="674"/>
        <v>0</v>
      </c>
      <c r="V2086" s="34"/>
      <c r="W2086" s="34"/>
      <c r="X2086" s="34"/>
      <c r="Y2086" s="34"/>
      <c r="Z2086" s="34"/>
      <c r="AA2086" s="63" t="str">
        <f t="shared" si="675"/>
        <v>-</v>
      </c>
      <c r="AB2086" s="63" t="str">
        <f t="shared" si="676"/>
        <v>-</v>
      </c>
      <c r="AC2086" s="63">
        <f>IF(ISBLANK($C2086),0,VLOOKUP($C2086,Listen!$A$2:$C$45,2,FALSE))</f>
        <v>0</v>
      </c>
      <c r="AD2086" s="63">
        <f>IF(ISBLANK($C2086),0,VLOOKUP($C2086,Listen!$A$2:$C$45,3,FALSE))</f>
        <v>0</v>
      </c>
      <c r="AE2086" s="49">
        <f t="shared" si="677"/>
        <v>0</v>
      </c>
      <c r="AF2086" s="49">
        <f t="shared" si="677"/>
        <v>0</v>
      </c>
      <c r="AG2086" s="49">
        <f>IFERROR(IF(OR($V2086&lt;&gt;"Ja",VLOOKUP($C2086,Listen!$A$2:$F$45,5,0)="Nein",D2086&lt;IF(C2086="LNG Anbindungsanlagen gemäß separater Festlegung",2022,2023)),$AC2086,$AA2086),0)</f>
        <v>0</v>
      </c>
      <c r="AH2086" s="49">
        <f>IFERROR(IF(OR($V2086&lt;&gt;"Ja",VLOOKUP($C2086,Listen!$A$2:$F$45,5,0)="Nein",D2086&lt;IF(C2086="LNG Anbindungsanlagen gemäß separater Festlegung",2022,2023)),$AC2086,$AA2086),0)</f>
        <v>0</v>
      </c>
      <c r="AI2086" s="49">
        <f>IFERROR(IF(OR($W2086&lt;&gt;"Ja",VLOOKUP($C2086,Listen!$A$2:$F$45,6,0)="Nein"),$AC2086,$AB2086),0)</f>
        <v>0</v>
      </c>
      <c r="AJ2086" s="49">
        <f>IFERROR(IF(OR($W2086&lt;&gt;"Ja",VLOOKUP($C2086,Listen!$A$2:$F$45,6,0)="Nein"),$AC2086,$AB2086),0)</f>
        <v>0</v>
      </c>
      <c r="AK2086" s="49">
        <f>IFERROR(IF(OR($W2086&lt;&gt;"Ja",VLOOKUP($C2086,Listen!$A$2:$F$45,6,0)="Nein"),$AC2086,$AB2086),0)</f>
        <v>0</v>
      </c>
      <c r="AL2086" s="51">
        <f t="shared" si="678"/>
        <v>0</v>
      </c>
      <c r="AM2086" s="296">
        <f>IFERROR(IF(VLOOKUP($C2086,Listen!$A$2:$F$45,6,0)="Ja",MAX(BC2086:BD2086),D_SAV!$BC2086),0)</f>
        <v>0</v>
      </c>
      <c r="AN2086" s="51">
        <f t="shared" si="679"/>
        <v>0</v>
      </c>
      <c r="AP2086" s="304">
        <f t="shared" si="680"/>
        <v>0</v>
      </c>
      <c r="AQ2086" s="304">
        <f t="shared" si="681"/>
        <v>0</v>
      </c>
      <c r="AR2086" s="304">
        <f t="shared" si="682"/>
        <v>0</v>
      </c>
      <c r="AS2086" s="304">
        <f t="shared" si="683"/>
        <v>0</v>
      </c>
      <c r="AT2086" s="304">
        <f t="shared" si="684"/>
        <v>0</v>
      </c>
      <c r="AU2086" s="304">
        <f t="shared" si="685"/>
        <v>0</v>
      </c>
      <c r="AV2086" s="304">
        <f t="shared" si="686"/>
        <v>0</v>
      </c>
      <c r="AW2086" s="304">
        <f t="shared" si="687"/>
        <v>0</v>
      </c>
      <c r="AX2086" s="304">
        <f t="shared" si="688"/>
        <v>0</v>
      </c>
      <c r="AY2086" s="304">
        <f t="shared" si="689"/>
        <v>0</v>
      </c>
      <c r="AZ2086" s="304">
        <f t="shared" si="690"/>
        <v>0</v>
      </c>
      <c r="BA2086" s="304">
        <f t="shared" si="691"/>
        <v>0</v>
      </c>
      <c r="BB2086" s="304">
        <f t="shared" si="692"/>
        <v>0</v>
      </c>
      <c r="BC2086" s="304">
        <f t="shared" si="693"/>
        <v>0</v>
      </c>
      <c r="BD2086" s="304">
        <f t="shared" si="694"/>
        <v>0</v>
      </c>
      <c r="BE2086" s="304">
        <f>IFERROR(IF(VLOOKUP($C2086,Listen!$A$2:$F$45,6,0)="Ja",BB2086-MAX(BC2086:BD2086),BB2086-BC2086),0)</f>
        <v>0</v>
      </c>
    </row>
    <row r="2087" spans="1:57" x14ac:dyDescent="0.25">
      <c r="A2087" s="320" t="str">
        <f>IF(AND(D2087&lt;&gt;0,C2087&lt;&gt;0,E2087&lt;&gt;0),IF(B2087&lt;&gt;0,CONCATENATE(B2087,"-AGr",VLOOKUP(C2087,Listen!$A$2:$D$45,4,FALSE),"-",D2087,"-",E2087,),CONCATENATE("AGr",VLOOKUP(C2087,Listen!$A$2:$D$45,4,FALSE),"-",D2087,"-",E2087)),"keine vollständige ID")</f>
        <v>keine vollständige ID</v>
      </c>
      <c r="B2087" s="301"/>
      <c r="C2087" s="287"/>
      <c r="D2087" s="34"/>
      <c r="E2087" s="306"/>
      <c r="F2087" s="116"/>
      <c r="G2087" s="17"/>
      <c r="H2087" s="17"/>
      <c r="I2087" s="17"/>
      <c r="J2087" s="17"/>
      <c r="K2087" s="17"/>
      <c r="L2087" s="17"/>
      <c r="M2087" s="17"/>
      <c r="N2087" s="17"/>
      <c r="O2087" s="116"/>
      <c r="P2087" s="117">
        <f>IF(D2087&gt;A_Stammdaten!$B$12,0,SUM(G2087,H2087,J2087,L2087:M2087)-SUM(I2087,K2087,N2087:O2087))</f>
        <v>0</v>
      </c>
      <c r="Q2087" s="17"/>
      <c r="R2087" s="17"/>
      <c r="S2087" s="17"/>
      <c r="T2087" s="17"/>
      <c r="U2087" s="62">
        <f t="shared" si="674"/>
        <v>0</v>
      </c>
      <c r="V2087" s="34"/>
      <c r="W2087" s="34"/>
      <c r="X2087" s="34"/>
      <c r="Y2087" s="34"/>
      <c r="Z2087" s="34"/>
      <c r="AA2087" s="63" t="str">
        <f t="shared" si="675"/>
        <v>-</v>
      </c>
      <c r="AB2087" s="63" t="str">
        <f t="shared" si="676"/>
        <v>-</v>
      </c>
      <c r="AC2087" s="63">
        <f>IF(ISBLANK($C2087),0,VLOOKUP($C2087,Listen!$A$2:$C$45,2,FALSE))</f>
        <v>0</v>
      </c>
      <c r="AD2087" s="63">
        <f>IF(ISBLANK($C2087),0,VLOOKUP($C2087,Listen!$A$2:$C$45,3,FALSE))</f>
        <v>0</v>
      </c>
      <c r="AE2087" s="49">
        <f t="shared" si="677"/>
        <v>0</v>
      </c>
      <c r="AF2087" s="49">
        <f t="shared" si="677"/>
        <v>0</v>
      </c>
      <c r="AG2087" s="49">
        <f>IFERROR(IF(OR($V2087&lt;&gt;"Ja",VLOOKUP($C2087,Listen!$A$2:$F$45,5,0)="Nein",D2087&lt;IF(C2087="LNG Anbindungsanlagen gemäß separater Festlegung",2022,2023)),$AC2087,$AA2087),0)</f>
        <v>0</v>
      </c>
      <c r="AH2087" s="49">
        <f>IFERROR(IF(OR($V2087&lt;&gt;"Ja",VLOOKUP($C2087,Listen!$A$2:$F$45,5,0)="Nein",D2087&lt;IF(C2087="LNG Anbindungsanlagen gemäß separater Festlegung",2022,2023)),$AC2087,$AA2087),0)</f>
        <v>0</v>
      </c>
      <c r="AI2087" s="49">
        <f>IFERROR(IF(OR($W2087&lt;&gt;"Ja",VLOOKUP($C2087,Listen!$A$2:$F$45,6,0)="Nein"),$AC2087,$AB2087),0)</f>
        <v>0</v>
      </c>
      <c r="AJ2087" s="49">
        <f>IFERROR(IF(OR($W2087&lt;&gt;"Ja",VLOOKUP($C2087,Listen!$A$2:$F$45,6,0)="Nein"),$AC2087,$AB2087),0)</f>
        <v>0</v>
      </c>
      <c r="AK2087" s="49">
        <f>IFERROR(IF(OR($W2087&lt;&gt;"Ja",VLOOKUP($C2087,Listen!$A$2:$F$45,6,0)="Nein"),$AC2087,$AB2087),0)</f>
        <v>0</v>
      </c>
      <c r="AL2087" s="51">
        <f t="shared" si="678"/>
        <v>0</v>
      </c>
      <c r="AM2087" s="296">
        <f>IFERROR(IF(VLOOKUP($C2087,Listen!$A$2:$F$45,6,0)="Ja",MAX(BC2087:BD2087),D_SAV!$BC2087),0)</f>
        <v>0</v>
      </c>
      <c r="AN2087" s="51">
        <f t="shared" si="679"/>
        <v>0</v>
      </c>
      <c r="AP2087" s="304">
        <f t="shared" si="680"/>
        <v>0</v>
      </c>
      <c r="AQ2087" s="304">
        <f t="shared" si="681"/>
        <v>0</v>
      </c>
      <c r="AR2087" s="304">
        <f t="shared" si="682"/>
        <v>0</v>
      </c>
      <c r="AS2087" s="304">
        <f t="shared" si="683"/>
        <v>0</v>
      </c>
      <c r="AT2087" s="304">
        <f t="shared" si="684"/>
        <v>0</v>
      </c>
      <c r="AU2087" s="304">
        <f t="shared" si="685"/>
        <v>0</v>
      </c>
      <c r="AV2087" s="304">
        <f t="shared" si="686"/>
        <v>0</v>
      </c>
      <c r="AW2087" s="304">
        <f t="shared" si="687"/>
        <v>0</v>
      </c>
      <c r="AX2087" s="304">
        <f t="shared" si="688"/>
        <v>0</v>
      </c>
      <c r="AY2087" s="304">
        <f t="shared" si="689"/>
        <v>0</v>
      </c>
      <c r="AZ2087" s="304">
        <f t="shared" si="690"/>
        <v>0</v>
      </c>
      <c r="BA2087" s="304">
        <f t="shared" si="691"/>
        <v>0</v>
      </c>
      <c r="BB2087" s="304">
        <f t="shared" si="692"/>
        <v>0</v>
      </c>
      <c r="BC2087" s="304">
        <f t="shared" si="693"/>
        <v>0</v>
      </c>
      <c r="BD2087" s="304">
        <f t="shared" si="694"/>
        <v>0</v>
      </c>
      <c r="BE2087" s="304">
        <f>IFERROR(IF(VLOOKUP($C2087,Listen!$A$2:$F$45,6,0)="Ja",BB2087-MAX(BC2087:BD2087),BB2087-BC2087),0)</f>
        <v>0</v>
      </c>
    </row>
    <row r="2088" spans="1:57" x14ac:dyDescent="0.25">
      <c r="A2088" s="320" t="str">
        <f>IF(AND(D2088&lt;&gt;0,C2088&lt;&gt;0,E2088&lt;&gt;0),IF(B2088&lt;&gt;0,CONCATENATE(B2088,"-AGr",VLOOKUP(C2088,Listen!$A$2:$D$45,4,FALSE),"-",D2088,"-",E2088,),CONCATENATE("AGr",VLOOKUP(C2088,Listen!$A$2:$D$45,4,FALSE),"-",D2088,"-",E2088)),"keine vollständige ID")</f>
        <v>keine vollständige ID</v>
      </c>
      <c r="B2088" s="301"/>
      <c r="C2088" s="287"/>
      <c r="D2088" s="34"/>
      <c r="E2088" s="306"/>
      <c r="F2088" s="116"/>
      <c r="G2088" s="17"/>
      <c r="H2088" s="17"/>
      <c r="I2088" s="17"/>
      <c r="J2088" s="17"/>
      <c r="K2088" s="17"/>
      <c r="L2088" s="17"/>
      <c r="M2088" s="17"/>
      <c r="N2088" s="17"/>
      <c r="O2088" s="116"/>
      <c r="P2088" s="117">
        <f>IF(D2088&gt;A_Stammdaten!$B$12,0,SUM(G2088,H2088,J2088,L2088:M2088)-SUM(I2088,K2088,N2088:O2088))</f>
        <v>0</v>
      </c>
      <c r="Q2088" s="17"/>
      <c r="R2088" s="17"/>
      <c r="S2088" s="17"/>
      <c r="T2088" s="17"/>
      <c r="U2088" s="62">
        <f t="shared" si="674"/>
        <v>0</v>
      </c>
      <c r="V2088" s="34"/>
      <c r="W2088" s="34"/>
      <c r="X2088" s="34"/>
      <c r="Y2088" s="34"/>
      <c r="Z2088" s="34"/>
      <c r="AA2088" s="63" t="str">
        <f t="shared" si="675"/>
        <v>-</v>
      </c>
      <c r="AB2088" s="63" t="str">
        <f t="shared" si="676"/>
        <v>-</v>
      </c>
      <c r="AC2088" s="63">
        <f>IF(ISBLANK($C2088),0,VLOOKUP($C2088,Listen!$A$2:$C$45,2,FALSE))</f>
        <v>0</v>
      </c>
      <c r="AD2088" s="63">
        <f>IF(ISBLANK($C2088),0,VLOOKUP($C2088,Listen!$A$2:$C$45,3,FALSE))</f>
        <v>0</v>
      </c>
      <c r="AE2088" s="49">
        <f t="shared" si="677"/>
        <v>0</v>
      </c>
      <c r="AF2088" s="49">
        <f t="shared" si="677"/>
        <v>0</v>
      </c>
      <c r="AG2088" s="49">
        <f>IFERROR(IF(OR($V2088&lt;&gt;"Ja",VLOOKUP($C2088,Listen!$A$2:$F$45,5,0)="Nein",D2088&lt;IF(C2088="LNG Anbindungsanlagen gemäß separater Festlegung",2022,2023)),$AC2088,$AA2088),0)</f>
        <v>0</v>
      </c>
      <c r="AH2088" s="49">
        <f>IFERROR(IF(OR($V2088&lt;&gt;"Ja",VLOOKUP($C2088,Listen!$A$2:$F$45,5,0)="Nein",D2088&lt;IF(C2088="LNG Anbindungsanlagen gemäß separater Festlegung",2022,2023)),$AC2088,$AA2088),0)</f>
        <v>0</v>
      </c>
      <c r="AI2088" s="49">
        <f>IFERROR(IF(OR($W2088&lt;&gt;"Ja",VLOOKUP($C2088,Listen!$A$2:$F$45,6,0)="Nein"),$AC2088,$AB2088),0)</f>
        <v>0</v>
      </c>
      <c r="AJ2088" s="49">
        <f>IFERROR(IF(OR($W2088&lt;&gt;"Ja",VLOOKUP($C2088,Listen!$A$2:$F$45,6,0)="Nein"),$AC2088,$AB2088),0)</f>
        <v>0</v>
      </c>
      <c r="AK2088" s="49">
        <f>IFERROR(IF(OR($W2088&lt;&gt;"Ja",VLOOKUP($C2088,Listen!$A$2:$F$45,6,0)="Nein"),$AC2088,$AB2088),0)</f>
        <v>0</v>
      </c>
      <c r="AL2088" s="51">
        <f t="shared" si="678"/>
        <v>0</v>
      </c>
      <c r="AM2088" s="296">
        <f>IFERROR(IF(VLOOKUP($C2088,Listen!$A$2:$F$45,6,0)="Ja",MAX(BC2088:BD2088),D_SAV!$BC2088),0)</f>
        <v>0</v>
      </c>
      <c r="AN2088" s="51">
        <f t="shared" si="679"/>
        <v>0</v>
      </c>
      <c r="AP2088" s="304">
        <f t="shared" si="680"/>
        <v>0</v>
      </c>
      <c r="AQ2088" s="304">
        <f t="shared" si="681"/>
        <v>0</v>
      </c>
      <c r="AR2088" s="304">
        <f t="shared" si="682"/>
        <v>0</v>
      </c>
      <c r="AS2088" s="304">
        <f t="shared" si="683"/>
        <v>0</v>
      </c>
      <c r="AT2088" s="304">
        <f t="shared" si="684"/>
        <v>0</v>
      </c>
      <c r="AU2088" s="304">
        <f t="shared" si="685"/>
        <v>0</v>
      </c>
      <c r="AV2088" s="304">
        <f t="shared" si="686"/>
        <v>0</v>
      </c>
      <c r="AW2088" s="304">
        <f t="shared" si="687"/>
        <v>0</v>
      </c>
      <c r="AX2088" s="304">
        <f t="shared" si="688"/>
        <v>0</v>
      </c>
      <c r="AY2088" s="304">
        <f t="shared" si="689"/>
        <v>0</v>
      </c>
      <c r="AZ2088" s="304">
        <f t="shared" si="690"/>
        <v>0</v>
      </c>
      <c r="BA2088" s="304">
        <f t="shared" si="691"/>
        <v>0</v>
      </c>
      <c r="BB2088" s="304">
        <f t="shared" si="692"/>
        <v>0</v>
      </c>
      <c r="BC2088" s="304">
        <f t="shared" si="693"/>
        <v>0</v>
      </c>
      <c r="BD2088" s="304">
        <f t="shared" si="694"/>
        <v>0</v>
      </c>
      <c r="BE2088" s="304">
        <f>IFERROR(IF(VLOOKUP($C2088,Listen!$A$2:$F$45,6,0)="Ja",BB2088-MAX(BC2088:BD2088),BB2088-BC2088),0)</f>
        <v>0</v>
      </c>
    </row>
    <row r="2089" spans="1:57" x14ac:dyDescent="0.25">
      <c r="A2089" s="320" t="str">
        <f>IF(AND(D2089&lt;&gt;0,C2089&lt;&gt;0,E2089&lt;&gt;0),IF(B2089&lt;&gt;0,CONCATENATE(B2089,"-AGr",VLOOKUP(C2089,Listen!$A$2:$D$45,4,FALSE),"-",D2089,"-",E2089,),CONCATENATE("AGr",VLOOKUP(C2089,Listen!$A$2:$D$45,4,FALSE),"-",D2089,"-",E2089)),"keine vollständige ID")</f>
        <v>keine vollständige ID</v>
      </c>
      <c r="B2089" s="301"/>
      <c r="C2089" s="287"/>
      <c r="D2089" s="34"/>
      <c r="E2089" s="306"/>
      <c r="F2089" s="116"/>
      <c r="G2089" s="17"/>
      <c r="H2089" s="17"/>
      <c r="I2089" s="17"/>
      <c r="J2089" s="17"/>
      <c r="K2089" s="17"/>
      <c r="L2089" s="17"/>
      <c r="M2089" s="17"/>
      <c r="N2089" s="17"/>
      <c r="O2089" s="116"/>
      <c r="P2089" s="117">
        <f>IF(D2089&gt;A_Stammdaten!$B$12,0,SUM(G2089,H2089,J2089,L2089:M2089)-SUM(I2089,K2089,N2089:O2089))</f>
        <v>0</v>
      </c>
      <c r="Q2089" s="17"/>
      <c r="R2089" s="17"/>
      <c r="S2089" s="17"/>
      <c r="T2089" s="17"/>
      <c r="U2089" s="62">
        <f t="shared" si="674"/>
        <v>0</v>
      </c>
      <c r="V2089" s="34"/>
      <c r="W2089" s="34"/>
      <c r="X2089" s="34"/>
      <c r="Y2089" s="34"/>
      <c r="Z2089" s="34"/>
      <c r="AA2089" s="63" t="str">
        <f t="shared" si="675"/>
        <v>-</v>
      </c>
      <c r="AB2089" s="63" t="str">
        <f t="shared" si="676"/>
        <v>-</v>
      </c>
      <c r="AC2089" s="63">
        <f>IF(ISBLANK($C2089),0,VLOOKUP($C2089,Listen!$A$2:$C$45,2,FALSE))</f>
        <v>0</v>
      </c>
      <c r="AD2089" s="63">
        <f>IF(ISBLANK($C2089),0,VLOOKUP($C2089,Listen!$A$2:$C$45,3,FALSE))</f>
        <v>0</v>
      </c>
      <c r="AE2089" s="49">
        <f t="shared" si="677"/>
        <v>0</v>
      </c>
      <c r="AF2089" s="49">
        <f t="shared" si="677"/>
        <v>0</v>
      </c>
      <c r="AG2089" s="49">
        <f>IFERROR(IF(OR($V2089&lt;&gt;"Ja",VLOOKUP($C2089,Listen!$A$2:$F$45,5,0)="Nein",D2089&lt;IF(C2089="LNG Anbindungsanlagen gemäß separater Festlegung",2022,2023)),$AC2089,$AA2089),0)</f>
        <v>0</v>
      </c>
      <c r="AH2089" s="49">
        <f>IFERROR(IF(OR($V2089&lt;&gt;"Ja",VLOOKUP($C2089,Listen!$A$2:$F$45,5,0)="Nein",D2089&lt;IF(C2089="LNG Anbindungsanlagen gemäß separater Festlegung",2022,2023)),$AC2089,$AA2089),0)</f>
        <v>0</v>
      </c>
      <c r="AI2089" s="49">
        <f>IFERROR(IF(OR($W2089&lt;&gt;"Ja",VLOOKUP($C2089,Listen!$A$2:$F$45,6,0)="Nein"),$AC2089,$AB2089),0)</f>
        <v>0</v>
      </c>
      <c r="AJ2089" s="49">
        <f>IFERROR(IF(OR($W2089&lt;&gt;"Ja",VLOOKUP($C2089,Listen!$A$2:$F$45,6,0)="Nein"),$AC2089,$AB2089),0)</f>
        <v>0</v>
      </c>
      <c r="AK2089" s="49">
        <f>IFERROR(IF(OR($W2089&lt;&gt;"Ja",VLOOKUP($C2089,Listen!$A$2:$F$45,6,0)="Nein"),$AC2089,$AB2089),0)</f>
        <v>0</v>
      </c>
      <c r="AL2089" s="51">
        <f t="shared" si="678"/>
        <v>0</v>
      </c>
      <c r="AM2089" s="296">
        <f>IFERROR(IF(VLOOKUP($C2089,Listen!$A$2:$F$45,6,0)="Ja",MAX(BC2089:BD2089),D_SAV!$BC2089),0)</f>
        <v>0</v>
      </c>
      <c r="AN2089" s="51">
        <f t="shared" si="679"/>
        <v>0</v>
      </c>
      <c r="AP2089" s="304">
        <f t="shared" si="680"/>
        <v>0</v>
      </c>
      <c r="AQ2089" s="304">
        <f t="shared" si="681"/>
        <v>0</v>
      </c>
      <c r="AR2089" s="304">
        <f t="shared" si="682"/>
        <v>0</v>
      </c>
      <c r="AS2089" s="304">
        <f t="shared" si="683"/>
        <v>0</v>
      </c>
      <c r="AT2089" s="304">
        <f t="shared" si="684"/>
        <v>0</v>
      </c>
      <c r="AU2089" s="304">
        <f t="shared" si="685"/>
        <v>0</v>
      </c>
      <c r="AV2089" s="304">
        <f t="shared" si="686"/>
        <v>0</v>
      </c>
      <c r="AW2089" s="304">
        <f t="shared" si="687"/>
        <v>0</v>
      </c>
      <c r="AX2089" s="304">
        <f t="shared" si="688"/>
        <v>0</v>
      </c>
      <c r="AY2089" s="304">
        <f t="shared" si="689"/>
        <v>0</v>
      </c>
      <c r="AZ2089" s="304">
        <f t="shared" si="690"/>
        <v>0</v>
      </c>
      <c r="BA2089" s="304">
        <f t="shared" si="691"/>
        <v>0</v>
      </c>
      <c r="BB2089" s="304">
        <f t="shared" si="692"/>
        <v>0</v>
      </c>
      <c r="BC2089" s="304">
        <f t="shared" si="693"/>
        <v>0</v>
      </c>
      <c r="BD2089" s="304">
        <f t="shared" si="694"/>
        <v>0</v>
      </c>
      <c r="BE2089" s="304">
        <f>IFERROR(IF(VLOOKUP($C2089,Listen!$A$2:$F$45,6,0)="Ja",BB2089-MAX(BC2089:BD2089),BB2089-BC2089),0)</f>
        <v>0</v>
      </c>
    </row>
    <row r="2090" spans="1:57" x14ac:dyDescent="0.25">
      <c r="A2090" s="320" t="str">
        <f>IF(AND(D2090&lt;&gt;0,C2090&lt;&gt;0,E2090&lt;&gt;0),IF(B2090&lt;&gt;0,CONCATENATE(B2090,"-AGr",VLOOKUP(C2090,Listen!$A$2:$D$45,4,FALSE),"-",D2090,"-",E2090,),CONCATENATE("AGr",VLOOKUP(C2090,Listen!$A$2:$D$45,4,FALSE),"-",D2090,"-",E2090)),"keine vollständige ID")</f>
        <v>keine vollständige ID</v>
      </c>
      <c r="B2090" s="301"/>
      <c r="C2090" s="287"/>
      <c r="D2090" s="34"/>
      <c r="E2090" s="306"/>
      <c r="F2090" s="116"/>
      <c r="G2090" s="17"/>
      <c r="H2090" s="17"/>
      <c r="I2090" s="17"/>
      <c r="J2090" s="17"/>
      <c r="K2090" s="17"/>
      <c r="L2090" s="17"/>
      <c r="M2090" s="17"/>
      <c r="N2090" s="17"/>
      <c r="O2090" s="116"/>
      <c r="P2090" s="117">
        <f>IF(D2090&gt;A_Stammdaten!$B$12,0,SUM(G2090,H2090,J2090,L2090:M2090)-SUM(I2090,K2090,N2090:O2090))</f>
        <v>0</v>
      </c>
      <c r="Q2090" s="17"/>
      <c r="R2090" s="17"/>
      <c r="S2090" s="17"/>
      <c r="T2090" s="17"/>
      <c r="U2090" s="62">
        <f t="shared" si="674"/>
        <v>0</v>
      </c>
      <c r="V2090" s="34"/>
      <c r="W2090" s="34"/>
      <c r="X2090" s="34"/>
      <c r="Y2090" s="34"/>
      <c r="Z2090" s="34"/>
      <c r="AA2090" s="63" t="str">
        <f t="shared" si="675"/>
        <v>-</v>
      </c>
      <c r="AB2090" s="63" t="str">
        <f t="shared" si="676"/>
        <v>-</v>
      </c>
      <c r="AC2090" s="63">
        <f>IF(ISBLANK($C2090),0,VLOOKUP($C2090,Listen!$A$2:$C$45,2,FALSE))</f>
        <v>0</v>
      </c>
      <c r="AD2090" s="63">
        <f>IF(ISBLANK($C2090),0,VLOOKUP($C2090,Listen!$A$2:$C$45,3,FALSE))</f>
        <v>0</v>
      </c>
      <c r="AE2090" s="49">
        <f t="shared" si="677"/>
        <v>0</v>
      </c>
      <c r="AF2090" s="49">
        <f t="shared" si="677"/>
        <v>0</v>
      </c>
      <c r="AG2090" s="49">
        <f>IFERROR(IF(OR($V2090&lt;&gt;"Ja",VLOOKUP($C2090,Listen!$A$2:$F$45,5,0)="Nein",D2090&lt;IF(C2090="LNG Anbindungsanlagen gemäß separater Festlegung",2022,2023)),$AC2090,$AA2090),0)</f>
        <v>0</v>
      </c>
      <c r="AH2090" s="49">
        <f>IFERROR(IF(OR($V2090&lt;&gt;"Ja",VLOOKUP($C2090,Listen!$A$2:$F$45,5,0)="Nein",D2090&lt;IF(C2090="LNG Anbindungsanlagen gemäß separater Festlegung",2022,2023)),$AC2090,$AA2090),0)</f>
        <v>0</v>
      </c>
      <c r="AI2090" s="49">
        <f>IFERROR(IF(OR($W2090&lt;&gt;"Ja",VLOOKUP($C2090,Listen!$A$2:$F$45,6,0)="Nein"),$AC2090,$AB2090),0)</f>
        <v>0</v>
      </c>
      <c r="AJ2090" s="49">
        <f>IFERROR(IF(OR($W2090&lt;&gt;"Ja",VLOOKUP($C2090,Listen!$A$2:$F$45,6,0)="Nein"),$AC2090,$AB2090),0)</f>
        <v>0</v>
      </c>
      <c r="AK2090" s="49">
        <f>IFERROR(IF(OR($W2090&lt;&gt;"Ja",VLOOKUP($C2090,Listen!$A$2:$F$45,6,0)="Nein"),$AC2090,$AB2090),0)</f>
        <v>0</v>
      </c>
      <c r="AL2090" s="51">
        <f t="shared" si="678"/>
        <v>0</v>
      </c>
      <c r="AM2090" s="296">
        <f>IFERROR(IF(VLOOKUP($C2090,Listen!$A$2:$F$45,6,0)="Ja",MAX(BC2090:BD2090),D_SAV!$BC2090),0)</f>
        <v>0</v>
      </c>
      <c r="AN2090" s="51">
        <f t="shared" si="679"/>
        <v>0</v>
      </c>
      <c r="AP2090" s="304">
        <f t="shared" si="680"/>
        <v>0</v>
      </c>
      <c r="AQ2090" s="304">
        <f t="shared" si="681"/>
        <v>0</v>
      </c>
      <c r="AR2090" s="304">
        <f t="shared" si="682"/>
        <v>0</v>
      </c>
      <c r="AS2090" s="304">
        <f t="shared" si="683"/>
        <v>0</v>
      </c>
      <c r="AT2090" s="304">
        <f t="shared" si="684"/>
        <v>0</v>
      </c>
      <c r="AU2090" s="304">
        <f t="shared" si="685"/>
        <v>0</v>
      </c>
      <c r="AV2090" s="304">
        <f t="shared" si="686"/>
        <v>0</v>
      </c>
      <c r="AW2090" s="304">
        <f t="shared" si="687"/>
        <v>0</v>
      </c>
      <c r="AX2090" s="304">
        <f t="shared" si="688"/>
        <v>0</v>
      </c>
      <c r="AY2090" s="304">
        <f t="shared" si="689"/>
        <v>0</v>
      </c>
      <c r="AZ2090" s="304">
        <f t="shared" si="690"/>
        <v>0</v>
      </c>
      <c r="BA2090" s="304">
        <f t="shared" si="691"/>
        <v>0</v>
      </c>
      <c r="BB2090" s="304">
        <f t="shared" si="692"/>
        <v>0</v>
      </c>
      <c r="BC2090" s="304">
        <f t="shared" si="693"/>
        <v>0</v>
      </c>
      <c r="BD2090" s="304">
        <f t="shared" si="694"/>
        <v>0</v>
      </c>
      <c r="BE2090" s="304">
        <f>IFERROR(IF(VLOOKUP($C2090,Listen!$A$2:$F$45,6,0)="Ja",BB2090-MAX(BC2090:BD2090),BB2090-BC2090),0)</f>
        <v>0</v>
      </c>
    </row>
    <row r="2091" spans="1:57" x14ac:dyDescent="0.25">
      <c r="A2091" s="320" t="str">
        <f>IF(AND(D2091&lt;&gt;0,C2091&lt;&gt;0,E2091&lt;&gt;0),IF(B2091&lt;&gt;0,CONCATENATE(B2091,"-AGr",VLOOKUP(C2091,Listen!$A$2:$D$45,4,FALSE),"-",D2091,"-",E2091,),CONCATENATE("AGr",VLOOKUP(C2091,Listen!$A$2:$D$45,4,FALSE),"-",D2091,"-",E2091)),"keine vollständige ID")</f>
        <v>keine vollständige ID</v>
      </c>
      <c r="B2091" s="301"/>
      <c r="C2091" s="287"/>
      <c r="D2091" s="34"/>
      <c r="E2091" s="306"/>
      <c r="F2091" s="116"/>
      <c r="G2091" s="17"/>
      <c r="H2091" s="17"/>
      <c r="I2091" s="17"/>
      <c r="J2091" s="17"/>
      <c r="K2091" s="17"/>
      <c r="L2091" s="17"/>
      <c r="M2091" s="17"/>
      <c r="N2091" s="17"/>
      <c r="O2091" s="116"/>
      <c r="P2091" s="117">
        <f>IF(D2091&gt;A_Stammdaten!$B$12,0,SUM(G2091,H2091,J2091,L2091:M2091)-SUM(I2091,K2091,N2091:O2091))</f>
        <v>0</v>
      </c>
      <c r="Q2091" s="17"/>
      <c r="R2091" s="17"/>
      <c r="S2091" s="17"/>
      <c r="T2091" s="17"/>
      <c r="U2091" s="62">
        <f t="shared" si="674"/>
        <v>0</v>
      </c>
      <c r="V2091" s="34"/>
      <c r="W2091" s="34"/>
      <c r="X2091" s="34"/>
      <c r="Y2091" s="34"/>
      <c r="Z2091" s="34"/>
      <c r="AA2091" s="63" t="str">
        <f t="shared" si="675"/>
        <v>-</v>
      </c>
      <c r="AB2091" s="63" t="str">
        <f t="shared" si="676"/>
        <v>-</v>
      </c>
      <c r="AC2091" s="63">
        <f>IF(ISBLANK($C2091),0,VLOOKUP($C2091,Listen!$A$2:$C$45,2,FALSE))</f>
        <v>0</v>
      </c>
      <c r="AD2091" s="63">
        <f>IF(ISBLANK($C2091),0,VLOOKUP($C2091,Listen!$A$2:$C$45,3,FALSE))</f>
        <v>0</v>
      </c>
      <c r="AE2091" s="49">
        <f t="shared" si="677"/>
        <v>0</v>
      </c>
      <c r="AF2091" s="49">
        <f t="shared" si="677"/>
        <v>0</v>
      </c>
      <c r="AG2091" s="49">
        <f>IFERROR(IF(OR($V2091&lt;&gt;"Ja",VLOOKUP($C2091,Listen!$A$2:$F$45,5,0)="Nein",D2091&lt;IF(C2091="LNG Anbindungsanlagen gemäß separater Festlegung",2022,2023)),$AC2091,$AA2091),0)</f>
        <v>0</v>
      </c>
      <c r="AH2091" s="49">
        <f>IFERROR(IF(OR($V2091&lt;&gt;"Ja",VLOOKUP($C2091,Listen!$A$2:$F$45,5,0)="Nein",D2091&lt;IF(C2091="LNG Anbindungsanlagen gemäß separater Festlegung",2022,2023)),$AC2091,$AA2091),0)</f>
        <v>0</v>
      </c>
      <c r="AI2091" s="49">
        <f>IFERROR(IF(OR($W2091&lt;&gt;"Ja",VLOOKUP($C2091,Listen!$A$2:$F$45,6,0)="Nein"),$AC2091,$AB2091),0)</f>
        <v>0</v>
      </c>
      <c r="AJ2091" s="49">
        <f>IFERROR(IF(OR($W2091&lt;&gt;"Ja",VLOOKUP($C2091,Listen!$A$2:$F$45,6,0)="Nein"),$AC2091,$AB2091),0)</f>
        <v>0</v>
      </c>
      <c r="AK2091" s="49">
        <f>IFERROR(IF(OR($W2091&lt;&gt;"Ja",VLOOKUP($C2091,Listen!$A$2:$F$45,6,0)="Nein"),$AC2091,$AB2091),0)</f>
        <v>0</v>
      </c>
      <c r="AL2091" s="51">
        <f t="shared" si="678"/>
        <v>0</v>
      </c>
      <c r="AM2091" s="296">
        <f>IFERROR(IF(VLOOKUP($C2091,Listen!$A$2:$F$45,6,0)="Ja",MAX(BC2091:BD2091),D_SAV!$BC2091),0)</f>
        <v>0</v>
      </c>
      <c r="AN2091" s="51">
        <f t="shared" si="679"/>
        <v>0</v>
      </c>
      <c r="AP2091" s="304">
        <f t="shared" si="680"/>
        <v>0</v>
      </c>
      <c r="AQ2091" s="304">
        <f t="shared" si="681"/>
        <v>0</v>
      </c>
      <c r="AR2091" s="304">
        <f t="shared" si="682"/>
        <v>0</v>
      </c>
      <c r="AS2091" s="304">
        <f t="shared" si="683"/>
        <v>0</v>
      </c>
      <c r="AT2091" s="304">
        <f t="shared" si="684"/>
        <v>0</v>
      </c>
      <c r="AU2091" s="304">
        <f t="shared" si="685"/>
        <v>0</v>
      </c>
      <c r="AV2091" s="304">
        <f t="shared" si="686"/>
        <v>0</v>
      </c>
      <c r="AW2091" s="304">
        <f t="shared" si="687"/>
        <v>0</v>
      </c>
      <c r="AX2091" s="304">
        <f t="shared" si="688"/>
        <v>0</v>
      </c>
      <c r="AY2091" s="304">
        <f t="shared" si="689"/>
        <v>0</v>
      </c>
      <c r="AZ2091" s="304">
        <f t="shared" si="690"/>
        <v>0</v>
      </c>
      <c r="BA2091" s="304">
        <f t="shared" si="691"/>
        <v>0</v>
      </c>
      <c r="BB2091" s="304">
        <f t="shared" si="692"/>
        <v>0</v>
      </c>
      <c r="BC2091" s="304">
        <f t="shared" si="693"/>
        <v>0</v>
      </c>
      <c r="BD2091" s="304">
        <f t="shared" si="694"/>
        <v>0</v>
      </c>
      <c r="BE2091" s="304">
        <f>IFERROR(IF(VLOOKUP($C2091,Listen!$A$2:$F$45,6,0)="Ja",BB2091-MAX(BC2091:BD2091),BB2091-BC2091),0)</f>
        <v>0</v>
      </c>
    </row>
    <row r="2092" spans="1:57" x14ac:dyDescent="0.25">
      <c r="A2092" s="320" t="str">
        <f>IF(AND(D2092&lt;&gt;0,C2092&lt;&gt;0,E2092&lt;&gt;0),IF(B2092&lt;&gt;0,CONCATENATE(B2092,"-AGr",VLOOKUP(C2092,Listen!$A$2:$D$45,4,FALSE),"-",D2092,"-",E2092,),CONCATENATE("AGr",VLOOKUP(C2092,Listen!$A$2:$D$45,4,FALSE),"-",D2092,"-",E2092)),"keine vollständige ID")</f>
        <v>keine vollständige ID</v>
      </c>
      <c r="B2092" s="301"/>
      <c r="C2092" s="287"/>
      <c r="D2092" s="34"/>
      <c r="E2092" s="306"/>
      <c r="F2092" s="116"/>
      <c r="G2092" s="17"/>
      <c r="H2092" s="17"/>
      <c r="I2092" s="17"/>
      <c r="J2092" s="17"/>
      <c r="K2092" s="17"/>
      <c r="L2092" s="17"/>
      <c r="M2092" s="17"/>
      <c r="N2092" s="17"/>
      <c r="O2092" s="116"/>
      <c r="P2092" s="117">
        <f>IF(D2092&gt;A_Stammdaten!$B$12,0,SUM(G2092,H2092,J2092,L2092:M2092)-SUM(I2092,K2092,N2092:O2092))</f>
        <v>0</v>
      </c>
      <c r="Q2092" s="17"/>
      <c r="R2092" s="17"/>
      <c r="S2092" s="17"/>
      <c r="T2092" s="17"/>
      <c r="U2092" s="62">
        <f t="shared" si="674"/>
        <v>0</v>
      </c>
      <c r="V2092" s="34"/>
      <c r="W2092" s="34"/>
      <c r="X2092" s="34"/>
      <c r="Y2092" s="34"/>
      <c r="Z2092" s="34"/>
      <c r="AA2092" s="63" t="str">
        <f t="shared" si="675"/>
        <v>-</v>
      </c>
      <c r="AB2092" s="63" t="str">
        <f t="shared" si="676"/>
        <v>-</v>
      </c>
      <c r="AC2092" s="63">
        <f>IF(ISBLANK($C2092),0,VLOOKUP($C2092,Listen!$A$2:$C$45,2,FALSE))</f>
        <v>0</v>
      </c>
      <c r="AD2092" s="63">
        <f>IF(ISBLANK($C2092),0,VLOOKUP($C2092,Listen!$A$2:$C$45,3,FALSE))</f>
        <v>0</v>
      </c>
      <c r="AE2092" s="49">
        <f t="shared" si="677"/>
        <v>0</v>
      </c>
      <c r="AF2092" s="49">
        <f t="shared" si="677"/>
        <v>0</v>
      </c>
      <c r="AG2092" s="49">
        <f>IFERROR(IF(OR($V2092&lt;&gt;"Ja",VLOOKUP($C2092,Listen!$A$2:$F$45,5,0)="Nein",D2092&lt;IF(C2092="LNG Anbindungsanlagen gemäß separater Festlegung",2022,2023)),$AC2092,$AA2092),0)</f>
        <v>0</v>
      </c>
      <c r="AH2092" s="49">
        <f>IFERROR(IF(OR($V2092&lt;&gt;"Ja",VLOOKUP($C2092,Listen!$A$2:$F$45,5,0)="Nein",D2092&lt;IF(C2092="LNG Anbindungsanlagen gemäß separater Festlegung",2022,2023)),$AC2092,$AA2092),0)</f>
        <v>0</v>
      </c>
      <c r="AI2092" s="49">
        <f>IFERROR(IF(OR($W2092&lt;&gt;"Ja",VLOOKUP($C2092,Listen!$A$2:$F$45,6,0)="Nein"),$AC2092,$AB2092),0)</f>
        <v>0</v>
      </c>
      <c r="AJ2092" s="49">
        <f>IFERROR(IF(OR($W2092&lt;&gt;"Ja",VLOOKUP($C2092,Listen!$A$2:$F$45,6,0)="Nein"),$AC2092,$AB2092),0)</f>
        <v>0</v>
      </c>
      <c r="AK2092" s="49">
        <f>IFERROR(IF(OR($W2092&lt;&gt;"Ja",VLOOKUP($C2092,Listen!$A$2:$F$45,6,0)="Nein"),$AC2092,$AB2092),0)</f>
        <v>0</v>
      </c>
      <c r="AL2092" s="51">
        <f t="shared" si="678"/>
        <v>0</v>
      </c>
      <c r="AM2092" s="296">
        <f>IFERROR(IF(VLOOKUP($C2092,Listen!$A$2:$F$45,6,0)="Ja",MAX(BC2092:BD2092),D_SAV!$BC2092),0)</f>
        <v>0</v>
      </c>
      <c r="AN2092" s="51">
        <f t="shared" si="679"/>
        <v>0</v>
      </c>
      <c r="AP2092" s="304">
        <f t="shared" si="680"/>
        <v>0</v>
      </c>
      <c r="AQ2092" s="304">
        <f t="shared" si="681"/>
        <v>0</v>
      </c>
      <c r="AR2092" s="304">
        <f t="shared" si="682"/>
        <v>0</v>
      </c>
      <c r="AS2092" s="304">
        <f t="shared" si="683"/>
        <v>0</v>
      </c>
      <c r="AT2092" s="304">
        <f t="shared" si="684"/>
        <v>0</v>
      </c>
      <c r="AU2092" s="304">
        <f t="shared" si="685"/>
        <v>0</v>
      </c>
      <c r="AV2092" s="304">
        <f t="shared" si="686"/>
        <v>0</v>
      </c>
      <c r="AW2092" s="304">
        <f t="shared" si="687"/>
        <v>0</v>
      </c>
      <c r="AX2092" s="304">
        <f t="shared" si="688"/>
        <v>0</v>
      </c>
      <c r="AY2092" s="304">
        <f t="shared" si="689"/>
        <v>0</v>
      </c>
      <c r="AZ2092" s="304">
        <f t="shared" si="690"/>
        <v>0</v>
      </c>
      <c r="BA2092" s="304">
        <f t="shared" si="691"/>
        <v>0</v>
      </c>
      <c r="BB2092" s="304">
        <f t="shared" si="692"/>
        <v>0</v>
      </c>
      <c r="BC2092" s="304">
        <f t="shared" si="693"/>
        <v>0</v>
      </c>
      <c r="BD2092" s="304">
        <f t="shared" si="694"/>
        <v>0</v>
      </c>
      <c r="BE2092" s="304">
        <f>IFERROR(IF(VLOOKUP($C2092,Listen!$A$2:$F$45,6,0)="Ja",BB2092-MAX(BC2092:BD2092),BB2092-BC2092),0)</f>
        <v>0</v>
      </c>
    </row>
    <row r="2093" spans="1:57" x14ac:dyDescent="0.25">
      <c r="A2093" s="320" t="str">
        <f>IF(AND(D2093&lt;&gt;0,C2093&lt;&gt;0,E2093&lt;&gt;0),IF(B2093&lt;&gt;0,CONCATENATE(B2093,"-AGr",VLOOKUP(C2093,Listen!$A$2:$D$45,4,FALSE),"-",D2093,"-",E2093,),CONCATENATE("AGr",VLOOKUP(C2093,Listen!$A$2:$D$45,4,FALSE),"-",D2093,"-",E2093)),"keine vollständige ID")</f>
        <v>keine vollständige ID</v>
      </c>
      <c r="B2093" s="301"/>
      <c r="C2093" s="287"/>
      <c r="D2093" s="34"/>
      <c r="E2093" s="306"/>
      <c r="F2093" s="116"/>
      <c r="G2093" s="17"/>
      <c r="H2093" s="17"/>
      <c r="I2093" s="17"/>
      <c r="J2093" s="17"/>
      <c r="K2093" s="17"/>
      <c r="L2093" s="17"/>
      <c r="M2093" s="17"/>
      <c r="N2093" s="17"/>
      <c r="O2093" s="116"/>
      <c r="P2093" s="117">
        <f>IF(D2093&gt;A_Stammdaten!$B$12,0,SUM(G2093,H2093,J2093,L2093:M2093)-SUM(I2093,K2093,N2093:O2093))</f>
        <v>0</v>
      </c>
      <c r="Q2093" s="17"/>
      <c r="R2093" s="17"/>
      <c r="S2093" s="17"/>
      <c r="T2093" s="17"/>
      <c r="U2093" s="62">
        <f t="shared" si="674"/>
        <v>0</v>
      </c>
      <c r="V2093" s="34"/>
      <c r="W2093" s="34"/>
      <c r="X2093" s="34"/>
      <c r="Y2093" s="34"/>
      <c r="Z2093" s="34"/>
      <c r="AA2093" s="63" t="str">
        <f t="shared" si="675"/>
        <v>-</v>
      </c>
      <c r="AB2093" s="63" t="str">
        <f t="shared" si="676"/>
        <v>-</v>
      </c>
      <c r="AC2093" s="63">
        <f>IF(ISBLANK($C2093),0,VLOOKUP($C2093,Listen!$A$2:$C$45,2,FALSE))</f>
        <v>0</v>
      </c>
      <c r="AD2093" s="63">
        <f>IF(ISBLANK($C2093),0,VLOOKUP($C2093,Listen!$A$2:$C$45,3,FALSE))</f>
        <v>0</v>
      </c>
      <c r="AE2093" s="49">
        <f t="shared" si="677"/>
        <v>0</v>
      </c>
      <c r="AF2093" s="49">
        <f t="shared" si="677"/>
        <v>0</v>
      </c>
      <c r="AG2093" s="49">
        <f>IFERROR(IF(OR($V2093&lt;&gt;"Ja",VLOOKUP($C2093,Listen!$A$2:$F$45,5,0)="Nein",D2093&lt;IF(C2093="LNG Anbindungsanlagen gemäß separater Festlegung",2022,2023)),$AC2093,$AA2093),0)</f>
        <v>0</v>
      </c>
      <c r="AH2093" s="49">
        <f>IFERROR(IF(OR($V2093&lt;&gt;"Ja",VLOOKUP($C2093,Listen!$A$2:$F$45,5,0)="Nein",D2093&lt;IF(C2093="LNG Anbindungsanlagen gemäß separater Festlegung",2022,2023)),$AC2093,$AA2093),0)</f>
        <v>0</v>
      </c>
      <c r="AI2093" s="49">
        <f>IFERROR(IF(OR($W2093&lt;&gt;"Ja",VLOOKUP($C2093,Listen!$A$2:$F$45,6,0)="Nein"),$AC2093,$AB2093),0)</f>
        <v>0</v>
      </c>
      <c r="AJ2093" s="49">
        <f>IFERROR(IF(OR($W2093&lt;&gt;"Ja",VLOOKUP($C2093,Listen!$A$2:$F$45,6,0)="Nein"),$AC2093,$AB2093),0)</f>
        <v>0</v>
      </c>
      <c r="AK2093" s="49">
        <f>IFERROR(IF(OR($W2093&lt;&gt;"Ja",VLOOKUP($C2093,Listen!$A$2:$F$45,6,0)="Nein"),$AC2093,$AB2093),0)</f>
        <v>0</v>
      </c>
      <c r="AL2093" s="51">
        <f t="shared" si="678"/>
        <v>0</v>
      </c>
      <c r="AM2093" s="296">
        <f>IFERROR(IF(VLOOKUP($C2093,Listen!$A$2:$F$45,6,0)="Ja",MAX(BC2093:BD2093),D_SAV!$BC2093),0)</f>
        <v>0</v>
      </c>
      <c r="AN2093" s="51">
        <f t="shared" si="679"/>
        <v>0</v>
      </c>
      <c r="AP2093" s="304">
        <f t="shared" si="680"/>
        <v>0</v>
      </c>
      <c r="AQ2093" s="304">
        <f t="shared" si="681"/>
        <v>0</v>
      </c>
      <c r="AR2093" s="304">
        <f t="shared" si="682"/>
        <v>0</v>
      </c>
      <c r="AS2093" s="304">
        <f t="shared" si="683"/>
        <v>0</v>
      </c>
      <c r="AT2093" s="304">
        <f t="shared" si="684"/>
        <v>0</v>
      </c>
      <c r="AU2093" s="304">
        <f t="shared" si="685"/>
        <v>0</v>
      </c>
      <c r="AV2093" s="304">
        <f t="shared" si="686"/>
        <v>0</v>
      </c>
      <c r="AW2093" s="304">
        <f t="shared" si="687"/>
        <v>0</v>
      </c>
      <c r="AX2093" s="304">
        <f t="shared" si="688"/>
        <v>0</v>
      </c>
      <c r="AY2093" s="304">
        <f t="shared" si="689"/>
        <v>0</v>
      </c>
      <c r="AZ2093" s="304">
        <f t="shared" si="690"/>
        <v>0</v>
      </c>
      <c r="BA2093" s="304">
        <f t="shared" si="691"/>
        <v>0</v>
      </c>
      <c r="BB2093" s="304">
        <f t="shared" si="692"/>
        <v>0</v>
      </c>
      <c r="BC2093" s="304">
        <f t="shared" si="693"/>
        <v>0</v>
      </c>
      <c r="BD2093" s="304">
        <f t="shared" si="694"/>
        <v>0</v>
      </c>
      <c r="BE2093" s="304">
        <f>IFERROR(IF(VLOOKUP($C2093,Listen!$A$2:$F$45,6,0)="Ja",BB2093-MAX(BC2093:BD2093),BB2093-BC2093),0)</f>
        <v>0</v>
      </c>
    </row>
    <row r="2094" spans="1:57" x14ac:dyDescent="0.25">
      <c r="A2094" s="320" t="str">
        <f>IF(AND(D2094&lt;&gt;0,C2094&lt;&gt;0,E2094&lt;&gt;0),IF(B2094&lt;&gt;0,CONCATENATE(B2094,"-AGr",VLOOKUP(C2094,Listen!$A$2:$D$45,4,FALSE),"-",D2094,"-",E2094,),CONCATENATE("AGr",VLOOKUP(C2094,Listen!$A$2:$D$45,4,FALSE),"-",D2094,"-",E2094)),"keine vollständige ID")</f>
        <v>keine vollständige ID</v>
      </c>
      <c r="B2094" s="301"/>
      <c r="C2094" s="287"/>
      <c r="D2094" s="34"/>
      <c r="E2094" s="306"/>
      <c r="F2094" s="116"/>
      <c r="G2094" s="17"/>
      <c r="H2094" s="17"/>
      <c r="I2094" s="17"/>
      <c r="J2094" s="17"/>
      <c r="K2094" s="17"/>
      <c r="L2094" s="17"/>
      <c r="M2094" s="17"/>
      <c r="N2094" s="17"/>
      <c r="O2094" s="116"/>
      <c r="P2094" s="117">
        <f>IF(D2094&gt;A_Stammdaten!$B$12,0,SUM(G2094,H2094,J2094,L2094:M2094)-SUM(I2094,K2094,N2094:O2094))</f>
        <v>0</v>
      </c>
      <c r="Q2094" s="17"/>
      <c r="R2094" s="17"/>
      <c r="S2094" s="17"/>
      <c r="T2094" s="17"/>
      <c r="U2094" s="62">
        <f t="shared" si="674"/>
        <v>0</v>
      </c>
      <c r="V2094" s="34"/>
      <c r="W2094" s="34"/>
      <c r="X2094" s="34"/>
      <c r="Y2094" s="34"/>
      <c r="Z2094" s="34"/>
      <c r="AA2094" s="63" t="str">
        <f t="shared" si="675"/>
        <v>-</v>
      </c>
      <c r="AB2094" s="63" t="str">
        <f t="shared" si="676"/>
        <v>-</v>
      </c>
      <c r="AC2094" s="63">
        <f>IF(ISBLANK($C2094),0,VLOOKUP($C2094,Listen!$A$2:$C$45,2,FALSE))</f>
        <v>0</v>
      </c>
      <c r="AD2094" s="63">
        <f>IF(ISBLANK($C2094),0,VLOOKUP($C2094,Listen!$A$2:$C$45,3,FALSE))</f>
        <v>0</v>
      </c>
      <c r="AE2094" s="49">
        <f t="shared" si="677"/>
        <v>0</v>
      </c>
      <c r="AF2094" s="49">
        <f t="shared" si="677"/>
        <v>0</v>
      </c>
      <c r="AG2094" s="49">
        <f>IFERROR(IF(OR($V2094&lt;&gt;"Ja",VLOOKUP($C2094,Listen!$A$2:$F$45,5,0)="Nein",D2094&lt;IF(C2094="LNG Anbindungsanlagen gemäß separater Festlegung",2022,2023)),$AC2094,$AA2094),0)</f>
        <v>0</v>
      </c>
      <c r="AH2094" s="49">
        <f>IFERROR(IF(OR($V2094&lt;&gt;"Ja",VLOOKUP($C2094,Listen!$A$2:$F$45,5,0)="Nein",D2094&lt;IF(C2094="LNG Anbindungsanlagen gemäß separater Festlegung",2022,2023)),$AC2094,$AA2094),0)</f>
        <v>0</v>
      </c>
      <c r="AI2094" s="49">
        <f>IFERROR(IF(OR($W2094&lt;&gt;"Ja",VLOOKUP($C2094,Listen!$A$2:$F$45,6,0)="Nein"),$AC2094,$AB2094),0)</f>
        <v>0</v>
      </c>
      <c r="AJ2094" s="49">
        <f>IFERROR(IF(OR($W2094&lt;&gt;"Ja",VLOOKUP($C2094,Listen!$A$2:$F$45,6,0)="Nein"),$AC2094,$AB2094),0)</f>
        <v>0</v>
      </c>
      <c r="AK2094" s="49">
        <f>IFERROR(IF(OR($W2094&lt;&gt;"Ja",VLOOKUP($C2094,Listen!$A$2:$F$45,6,0)="Nein"),$AC2094,$AB2094),0)</f>
        <v>0</v>
      </c>
      <c r="AL2094" s="51">
        <f t="shared" si="678"/>
        <v>0</v>
      </c>
      <c r="AM2094" s="296">
        <f>IFERROR(IF(VLOOKUP($C2094,Listen!$A$2:$F$45,6,0)="Ja",MAX(BC2094:BD2094),D_SAV!$BC2094),0)</f>
        <v>0</v>
      </c>
      <c r="AN2094" s="51">
        <f t="shared" si="679"/>
        <v>0</v>
      </c>
      <c r="AP2094" s="304">
        <f t="shared" si="680"/>
        <v>0</v>
      </c>
      <c r="AQ2094" s="304">
        <f t="shared" si="681"/>
        <v>0</v>
      </c>
      <c r="AR2094" s="304">
        <f t="shared" si="682"/>
        <v>0</v>
      </c>
      <c r="AS2094" s="304">
        <f t="shared" si="683"/>
        <v>0</v>
      </c>
      <c r="AT2094" s="304">
        <f t="shared" si="684"/>
        <v>0</v>
      </c>
      <c r="AU2094" s="304">
        <f t="shared" si="685"/>
        <v>0</v>
      </c>
      <c r="AV2094" s="304">
        <f t="shared" si="686"/>
        <v>0</v>
      </c>
      <c r="AW2094" s="304">
        <f t="shared" si="687"/>
        <v>0</v>
      </c>
      <c r="AX2094" s="304">
        <f t="shared" si="688"/>
        <v>0</v>
      </c>
      <c r="AY2094" s="304">
        <f t="shared" si="689"/>
        <v>0</v>
      </c>
      <c r="AZ2094" s="304">
        <f t="shared" si="690"/>
        <v>0</v>
      </c>
      <c r="BA2094" s="304">
        <f t="shared" si="691"/>
        <v>0</v>
      </c>
      <c r="BB2094" s="304">
        <f t="shared" si="692"/>
        <v>0</v>
      </c>
      <c r="BC2094" s="304">
        <f t="shared" si="693"/>
        <v>0</v>
      </c>
      <c r="BD2094" s="304">
        <f t="shared" si="694"/>
        <v>0</v>
      </c>
      <c r="BE2094" s="304">
        <f>IFERROR(IF(VLOOKUP($C2094,Listen!$A$2:$F$45,6,0)="Ja",BB2094-MAX(BC2094:BD2094),BB2094-BC2094),0)</f>
        <v>0</v>
      </c>
    </row>
    <row r="2095" spans="1:57" x14ac:dyDescent="0.25">
      <c r="A2095" s="320" t="str">
        <f>IF(AND(D2095&lt;&gt;0,C2095&lt;&gt;0,E2095&lt;&gt;0),IF(B2095&lt;&gt;0,CONCATENATE(B2095,"-AGr",VLOOKUP(C2095,Listen!$A$2:$D$45,4,FALSE),"-",D2095,"-",E2095,),CONCATENATE("AGr",VLOOKUP(C2095,Listen!$A$2:$D$45,4,FALSE),"-",D2095,"-",E2095)),"keine vollständige ID")</f>
        <v>keine vollständige ID</v>
      </c>
      <c r="B2095" s="301"/>
      <c r="C2095" s="287"/>
      <c r="D2095" s="34"/>
      <c r="E2095" s="306"/>
      <c r="F2095" s="116"/>
      <c r="G2095" s="17"/>
      <c r="H2095" s="17"/>
      <c r="I2095" s="17"/>
      <c r="J2095" s="17"/>
      <c r="K2095" s="17"/>
      <c r="L2095" s="17"/>
      <c r="M2095" s="17"/>
      <c r="N2095" s="17"/>
      <c r="O2095" s="116"/>
      <c r="P2095" s="117">
        <f>IF(D2095&gt;A_Stammdaten!$B$12,0,SUM(G2095,H2095,J2095,L2095:M2095)-SUM(I2095,K2095,N2095:O2095))</f>
        <v>0</v>
      </c>
      <c r="Q2095" s="17"/>
      <c r="R2095" s="17"/>
      <c r="S2095" s="17"/>
      <c r="T2095" s="17"/>
      <c r="U2095" s="62">
        <f t="shared" si="674"/>
        <v>0</v>
      </c>
      <c r="V2095" s="34"/>
      <c r="W2095" s="34"/>
      <c r="X2095" s="34"/>
      <c r="Y2095" s="34"/>
      <c r="Z2095" s="34"/>
      <c r="AA2095" s="63" t="str">
        <f t="shared" si="675"/>
        <v>-</v>
      </c>
      <c r="AB2095" s="63" t="str">
        <f t="shared" si="676"/>
        <v>-</v>
      </c>
      <c r="AC2095" s="63">
        <f>IF(ISBLANK($C2095),0,VLOOKUP($C2095,Listen!$A$2:$C$45,2,FALSE))</f>
        <v>0</v>
      </c>
      <c r="AD2095" s="63">
        <f>IF(ISBLANK($C2095),0,VLOOKUP($C2095,Listen!$A$2:$C$45,3,FALSE))</f>
        <v>0</v>
      </c>
      <c r="AE2095" s="49">
        <f t="shared" si="677"/>
        <v>0</v>
      </c>
      <c r="AF2095" s="49">
        <f t="shared" si="677"/>
        <v>0</v>
      </c>
      <c r="AG2095" s="49">
        <f>IFERROR(IF(OR($V2095&lt;&gt;"Ja",VLOOKUP($C2095,Listen!$A$2:$F$45,5,0)="Nein",D2095&lt;IF(C2095="LNG Anbindungsanlagen gemäß separater Festlegung",2022,2023)),$AC2095,$AA2095),0)</f>
        <v>0</v>
      </c>
      <c r="AH2095" s="49">
        <f>IFERROR(IF(OR($V2095&lt;&gt;"Ja",VLOOKUP($C2095,Listen!$A$2:$F$45,5,0)="Nein",D2095&lt;IF(C2095="LNG Anbindungsanlagen gemäß separater Festlegung",2022,2023)),$AC2095,$AA2095),0)</f>
        <v>0</v>
      </c>
      <c r="AI2095" s="49">
        <f>IFERROR(IF(OR($W2095&lt;&gt;"Ja",VLOOKUP($C2095,Listen!$A$2:$F$45,6,0)="Nein"),$AC2095,$AB2095),0)</f>
        <v>0</v>
      </c>
      <c r="AJ2095" s="49">
        <f>IFERROR(IF(OR($W2095&lt;&gt;"Ja",VLOOKUP($C2095,Listen!$A$2:$F$45,6,0)="Nein"),$AC2095,$AB2095),0)</f>
        <v>0</v>
      </c>
      <c r="AK2095" s="49">
        <f>IFERROR(IF(OR($W2095&lt;&gt;"Ja",VLOOKUP($C2095,Listen!$A$2:$F$45,6,0)="Nein"),$AC2095,$AB2095),0)</f>
        <v>0</v>
      </c>
      <c r="AL2095" s="51">
        <f t="shared" si="678"/>
        <v>0</v>
      </c>
      <c r="AM2095" s="296">
        <f>IFERROR(IF(VLOOKUP($C2095,Listen!$A$2:$F$45,6,0)="Ja",MAX(BC2095:BD2095),D_SAV!$BC2095),0)</f>
        <v>0</v>
      </c>
      <c r="AN2095" s="51">
        <f t="shared" si="679"/>
        <v>0</v>
      </c>
      <c r="AP2095" s="304">
        <f t="shared" si="680"/>
        <v>0</v>
      </c>
      <c r="AQ2095" s="304">
        <f t="shared" si="681"/>
        <v>0</v>
      </c>
      <c r="AR2095" s="304">
        <f t="shared" si="682"/>
        <v>0</v>
      </c>
      <c r="AS2095" s="304">
        <f t="shared" si="683"/>
        <v>0</v>
      </c>
      <c r="AT2095" s="304">
        <f t="shared" si="684"/>
        <v>0</v>
      </c>
      <c r="AU2095" s="304">
        <f t="shared" si="685"/>
        <v>0</v>
      </c>
      <c r="AV2095" s="304">
        <f t="shared" si="686"/>
        <v>0</v>
      </c>
      <c r="AW2095" s="304">
        <f t="shared" si="687"/>
        <v>0</v>
      </c>
      <c r="AX2095" s="304">
        <f t="shared" si="688"/>
        <v>0</v>
      </c>
      <c r="AY2095" s="304">
        <f t="shared" si="689"/>
        <v>0</v>
      </c>
      <c r="AZ2095" s="304">
        <f t="shared" si="690"/>
        <v>0</v>
      </c>
      <c r="BA2095" s="304">
        <f t="shared" si="691"/>
        <v>0</v>
      </c>
      <c r="BB2095" s="304">
        <f t="shared" si="692"/>
        <v>0</v>
      </c>
      <c r="BC2095" s="304">
        <f t="shared" si="693"/>
        <v>0</v>
      </c>
      <c r="BD2095" s="304">
        <f t="shared" si="694"/>
        <v>0</v>
      </c>
      <c r="BE2095" s="304">
        <f>IFERROR(IF(VLOOKUP($C2095,Listen!$A$2:$F$45,6,0)="Ja",BB2095-MAX(BC2095:BD2095),BB2095-BC2095),0)</f>
        <v>0</v>
      </c>
    </row>
    <row r="2096" spans="1:57" x14ac:dyDescent="0.25">
      <c r="A2096" s="320" t="str">
        <f>IF(AND(D2096&lt;&gt;0,C2096&lt;&gt;0,E2096&lt;&gt;0),IF(B2096&lt;&gt;0,CONCATENATE(B2096,"-AGr",VLOOKUP(C2096,Listen!$A$2:$D$45,4,FALSE),"-",D2096,"-",E2096,),CONCATENATE("AGr",VLOOKUP(C2096,Listen!$A$2:$D$45,4,FALSE),"-",D2096,"-",E2096)),"keine vollständige ID")</f>
        <v>keine vollständige ID</v>
      </c>
      <c r="B2096" s="301"/>
      <c r="C2096" s="287"/>
      <c r="D2096" s="34"/>
      <c r="E2096" s="306"/>
      <c r="F2096" s="116"/>
      <c r="G2096" s="17"/>
      <c r="H2096" s="17"/>
      <c r="I2096" s="17"/>
      <c r="J2096" s="17"/>
      <c r="K2096" s="17"/>
      <c r="L2096" s="17"/>
      <c r="M2096" s="17"/>
      <c r="N2096" s="17"/>
      <c r="O2096" s="116"/>
      <c r="P2096" s="117">
        <f>IF(D2096&gt;A_Stammdaten!$B$12,0,SUM(G2096,H2096,J2096,L2096:M2096)-SUM(I2096,K2096,N2096:O2096))</f>
        <v>0</v>
      </c>
      <c r="Q2096" s="17"/>
      <c r="R2096" s="17"/>
      <c r="S2096" s="17"/>
      <c r="T2096" s="17"/>
      <c r="U2096" s="62">
        <f t="shared" si="674"/>
        <v>0</v>
      </c>
      <c r="V2096" s="34"/>
      <c r="W2096" s="34"/>
      <c r="X2096" s="34"/>
      <c r="Y2096" s="34"/>
      <c r="Z2096" s="34"/>
      <c r="AA2096" s="63" t="str">
        <f t="shared" si="675"/>
        <v>-</v>
      </c>
      <c r="AB2096" s="63" t="str">
        <f t="shared" si="676"/>
        <v>-</v>
      </c>
      <c r="AC2096" s="63">
        <f>IF(ISBLANK($C2096),0,VLOOKUP($C2096,Listen!$A$2:$C$45,2,FALSE))</f>
        <v>0</v>
      </c>
      <c r="AD2096" s="63">
        <f>IF(ISBLANK($C2096),0,VLOOKUP($C2096,Listen!$A$2:$C$45,3,FALSE))</f>
        <v>0</v>
      </c>
      <c r="AE2096" s="49">
        <f t="shared" si="677"/>
        <v>0</v>
      </c>
      <c r="AF2096" s="49">
        <f t="shared" si="677"/>
        <v>0</v>
      </c>
      <c r="AG2096" s="49">
        <f>IFERROR(IF(OR($V2096&lt;&gt;"Ja",VLOOKUP($C2096,Listen!$A$2:$F$45,5,0)="Nein",D2096&lt;IF(C2096="LNG Anbindungsanlagen gemäß separater Festlegung",2022,2023)),$AC2096,$AA2096),0)</f>
        <v>0</v>
      </c>
      <c r="AH2096" s="49">
        <f>IFERROR(IF(OR($V2096&lt;&gt;"Ja",VLOOKUP($C2096,Listen!$A$2:$F$45,5,0)="Nein",D2096&lt;IF(C2096="LNG Anbindungsanlagen gemäß separater Festlegung",2022,2023)),$AC2096,$AA2096),0)</f>
        <v>0</v>
      </c>
      <c r="AI2096" s="49">
        <f>IFERROR(IF(OR($W2096&lt;&gt;"Ja",VLOOKUP($C2096,Listen!$A$2:$F$45,6,0)="Nein"),$AC2096,$AB2096),0)</f>
        <v>0</v>
      </c>
      <c r="AJ2096" s="49">
        <f>IFERROR(IF(OR($W2096&lt;&gt;"Ja",VLOOKUP($C2096,Listen!$A$2:$F$45,6,0)="Nein"),$AC2096,$AB2096),0)</f>
        <v>0</v>
      </c>
      <c r="AK2096" s="49">
        <f>IFERROR(IF(OR($W2096&lt;&gt;"Ja",VLOOKUP($C2096,Listen!$A$2:$F$45,6,0)="Nein"),$AC2096,$AB2096),0)</f>
        <v>0</v>
      </c>
      <c r="AL2096" s="51">
        <f t="shared" si="678"/>
        <v>0</v>
      </c>
      <c r="AM2096" s="296">
        <f>IFERROR(IF(VLOOKUP($C2096,Listen!$A$2:$F$45,6,0)="Ja",MAX(BC2096:BD2096),D_SAV!$BC2096),0)</f>
        <v>0</v>
      </c>
      <c r="AN2096" s="51">
        <f t="shared" si="679"/>
        <v>0</v>
      </c>
      <c r="AP2096" s="304">
        <f t="shared" si="680"/>
        <v>0</v>
      </c>
      <c r="AQ2096" s="304">
        <f t="shared" si="681"/>
        <v>0</v>
      </c>
      <c r="AR2096" s="304">
        <f t="shared" si="682"/>
        <v>0</v>
      </c>
      <c r="AS2096" s="304">
        <f t="shared" si="683"/>
        <v>0</v>
      </c>
      <c r="AT2096" s="304">
        <f t="shared" si="684"/>
        <v>0</v>
      </c>
      <c r="AU2096" s="304">
        <f t="shared" si="685"/>
        <v>0</v>
      </c>
      <c r="AV2096" s="304">
        <f t="shared" si="686"/>
        <v>0</v>
      </c>
      <c r="AW2096" s="304">
        <f t="shared" si="687"/>
        <v>0</v>
      </c>
      <c r="AX2096" s="304">
        <f t="shared" si="688"/>
        <v>0</v>
      </c>
      <c r="AY2096" s="304">
        <f t="shared" si="689"/>
        <v>0</v>
      </c>
      <c r="AZ2096" s="304">
        <f t="shared" si="690"/>
        <v>0</v>
      </c>
      <c r="BA2096" s="304">
        <f t="shared" si="691"/>
        <v>0</v>
      </c>
      <c r="BB2096" s="304">
        <f t="shared" si="692"/>
        <v>0</v>
      </c>
      <c r="BC2096" s="304">
        <f t="shared" si="693"/>
        <v>0</v>
      </c>
      <c r="BD2096" s="304">
        <f t="shared" si="694"/>
        <v>0</v>
      </c>
      <c r="BE2096" s="304">
        <f>IFERROR(IF(VLOOKUP($C2096,Listen!$A$2:$F$45,6,0)="Ja",BB2096-MAX(BC2096:BD2096),BB2096-BC2096),0)</f>
        <v>0</v>
      </c>
    </row>
    <row r="2097" spans="1:57" x14ac:dyDescent="0.25">
      <c r="A2097" s="320" t="str">
        <f>IF(AND(D2097&lt;&gt;0,C2097&lt;&gt;0,E2097&lt;&gt;0),IF(B2097&lt;&gt;0,CONCATENATE(B2097,"-AGr",VLOOKUP(C2097,Listen!$A$2:$D$45,4,FALSE),"-",D2097,"-",E2097,),CONCATENATE("AGr",VLOOKUP(C2097,Listen!$A$2:$D$45,4,FALSE),"-",D2097,"-",E2097)),"keine vollständige ID")</f>
        <v>keine vollständige ID</v>
      </c>
      <c r="B2097" s="301"/>
      <c r="C2097" s="287"/>
      <c r="D2097" s="34"/>
      <c r="E2097" s="306"/>
      <c r="F2097" s="116"/>
      <c r="G2097" s="17"/>
      <c r="H2097" s="17"/>
      <c r="I2097" s="17"/>
      <c r="J2097" s="17"/>
      <c r="K2097" s="17"/>
      <c r="L2097" s="17"/>
      <c r="M2097" s="17"/>
      <c r="N2097" s="17"/>
      <c r="O2097" s="116"/>
      <c r="P2097" s="117">
        <f>IF(D2097&gt;A_Stammdaten!$B$12,0,SUM(G2097,H2097,J2097,L2097:M2097)-SUM(I2097,K2097,N2097:O2097))</f>
        <v>0</v>
      </c>
      <c r="Q2097" s="17"/>
      <c r="R2097" s="17"/>
      <c r="S2097" s="17"/>
      <c r="T2097" s="17"/>
      <c r="U2097" s="62">
        <f t="shared" si="674"/>
        <v>0</v>
      </c>
      <c r="V2097" s="34"/>
      <c r="W2097" s="34"/>
      <c r="X2097" s="34"/>
      <c r="Y2097" s="34"/>
      <c r="Z2097" s="34"/>
      <c r="AA2097" s="63" t="str">
        <f t="shared" si="675"/>
        <v>-</v>
      </c>
      <c r="AB2097" s="63" t="str">
        <f t="shared" si="676"/>
        <v>-</v>
      </c>
      <c r="AC2097" s="63">
        <f>IF(ISBLANK($C2097),0,VLOOKUP($C2097,Listen!$A$2:$C$45,2,FALSE))</f>
        <v>0</v>
      </c>
      <c r="AD2097" s="63">
        <f>IF(ISBLANK($C2097),0,VLOOKUP($C2097,Listen!$A$2:$C$45,3,FALSE))</f>
        <v>0</v>
      </c>
      <c r="AE2097" s="49">
        <f t="shared" si="677"/>
        <v>0</v>
      </c>
      <c r="AF2097" s="49">
        <f t="shared" si="677"/>
        <v>0</v>
      </c>
      <c r="AG2097" s="49">
        <f>IFERROR(IF(OR($V2097&lt;&gt;"Ja",VLOOKUP($C2097,Listen!$A$2:$F$45,5,0)="Nein",D2097&lt;IF(C2097="LNG Anbindungsanlagen gemäß separater Festlegung",2022,2023)),$AC2097,$AA2097),0)</f>
        <v>0</v>
      </c>
      <c r="AH2097" s="49">
        <f>IFERROR(IF(OR($V2097&lt;&gt;"Ja",VLOOKUP($C2097,Listen!$A$2:$F$45,5,0)="Nein",D2097&lt;IF(C2097="LNG Anbindungsanlagen gemäß separater Festlegung",2022,2023)),$AC2097,$AA2097),0)</f>
        <v>0</v>
      </c>
      <c r="AI2097" s="49">
        <f>IFERROR(IF(OR($W2097&lt;&gt;"Ja",VLOOKUP($C2097,Listen!$A$2:$F$45,6,0)="Nein"),$AC2097,$AB2097),0)</f>
        <v>0</v>
      </c>
      <c r="AJ2097" s="49">
        <f>IFERROR(IF(OR($W2097&lt;&gt;"Ja",VLOOKUP($C2097,Listen!$A$2:$F$45,6,0)="Nein"),$AC2097,$AB2097),0)</f>
        <v>0</v>
      </c>
      <c r="AK2097" s="49">
        <f>IFERROR(IF(OR($W2097&lt;&gt;"Ja",VLOOKUP($C2097,Listen!$A$2:$F$45,6,0)="Nein"),$AC2097,$AB2097),0)</f>
        <v>0</v>
      </c>
      <c r="AL2097" s="51">
        <f t="shared" si="678"/>
        <v>0</v>
      </c>
      <c r="AM2097" s="296">
        <f>IFERROR(IF(VLOOKUP($C2097,Listen!$A$2:$F$45,6,0)="Ja",MAX(BC2097:BD2097),D_SAV!$BC2097),0)</f>
        <v>0</v>
      </c>
      <c r="AN2097" s="51">
        <f t="shared" si="679"/>
        <v>0</v>
      </c>
      <c r="AP2097" s="304">
        <f t="shared" si="680"/>
        <v>0</v>
      </c>
      <c r="AQ2097" s="304">
        <f t="shared" si="681"/>
        <v>0</v>
      </c>
      <c r="AR2097" s="304">
        <f t="shared" si="682"/>
        <v>0</v>
      </c>
      <c r="AS2097" s="304">
        <f t="shared" si="683"/>
        <v>0</v>
      </c>
      <c r="AT2097" s="304">
        <f t="shared" si="684"/>
        <v>0</v>
      </c>
      <c r="AU2097" s="304">
        <f t="shared" si="685"/>
        <v>0</v>
      </c>
      <c r="AV2097" s="304">
        <f t="shared" si="686"/>
        <v>0</v>
      </c>
      <c r="AW2097" s="304">
        <f t="shared" si="687"/>
        <v>0</v>
      </c>
      <c r="AX2097" s="304">
        <f t="shared" si="688"/>
        <v>0</v>
      </c>
      <c r="AY2097" s="304">
        <f t="shared" si="689"/>
        <v>0</v>
      </c>
      <c r="AZ2097" s="304">
        <f t="shared" si="690"/>
        <v>0</v>
      </c>
      <c r="BA2097" s="304">
        <f t="shared" si="691"/>
        <v>0</v>
      </c>
      <c r="BB2097" s="304">
        <f t="shared" si="692"/>
        <v>0</v>
      </c>
      <c r="BC2097" s="304">
        <f t="shared" si="693"/>
        <v>0</v>
      </c>
      <c r="BD2097" s="304">
        <f t="shared" si="694"/>
        <v>0</v>
      </c>
      <c r="BE2097" s="304">
        <f>IFERROR(IF(VLOOKUP($C2097,Listen!$A$2:$F$45,6,0)="Ja",BB2097-MAX(BC2097:BD2097),BB2097-BC2097),0)</f>
        <v>0</v>
      </c>
    </row>
    <row r="2098" spans="1:57" x14ac:dyDescent="0.25">
      <c r="A2098" s="320" t="str">
        <f>IF(AND(D2098&lt;&gt;0,C2098&lt;&gt;0,E2098&lt;&gt;0),IF(B2098&lt;&gt;0,CONCATENATE(B2098,"-AGr",VLOOKUP(C2098,Listen!$A$2:$D$45,4,FALSE),"-",D2098,"-",E2098,),CONCATENATE("AGr",VLOOKUP(C2098,Listen!$A$2:$D$45,4,FALSE),"-",D2098,"-",E2098)),"keine vollständige ID")</f>
        <v>keine vollständige ID</v>
      </c>
      <c r="B2098" s="301"/>
      <c r="C2098" s="287"/>
      <c r="D2098" s="34"/>
      <c r="E2098" s="306"/>
      <c r="F2098" s="116"/>
      <c r="G2098" s="17"/>
      <c r="H2098" s="17"/>
      <c r="I2098" s="17"/>
      <c r="J2098" s="17"/>
      <c r="K2098" s="17"/>
      <c r="L2098" s="17"/>
      <c r="M2098" s="17"/>
      <c r="N2098" s="17"/>
      <c r="O2098" s="116"/>
      <c r="P2098" s="117">
        <f>IF(D2098&gt;A_Stammdaten!$B$12,0,SUM(G2098,H2098,J2098,L2098:M2098)-SUM(I2098,K2098,N2098:O2098))</f>
        <v>0</v>
      </c>
      <c r="Q2098" s="17"/>
      <c r="R2098" s="17"/>
      <c r="S2098" s="17"/>
      <c r="T2098" s="17"/>
      <c r="U2098" s="62">
        <f t="shared" si="674"/>
        <v>0</v>
      </c>
      <c r="V2098" s="34"/>
      <c r="W2098" s="34"/>
      <c r="X2098" s="34"/>
      <c r="Y2098" s="34"/>
      <c r="Z2098" s="34"/>
      <c r="AA2098" s="63" t="str">
        <f t="shared" si="675"/>
        <v>-</v>
      </c>
      <c r="AB2098" s="63" t="str">
        <f t="shared" si="676"/>
        <v>-</v>
      </c>
      <c r="AC2098" s="63">
        <f>IF(ISBLANK($C2098),0,VLOOKUP($C2098,Listen!$A$2:$C$45,2,FALSE))</f>
        <v>0</v>
      </c>
      <c r="AD2098" s="63">
        <f>IF(ISBLANK($C2098),0,VLOOKUP($C2098,Listen!$A$2:$C$45,3,FALSE))</f>
        <v>0</v>
      </c>
      <c r="AE2098" s="49">
        <f t="shared" si="677"/>
        <v>0</v>
      </c>
      <c r="AF2098" s="49">
        <f t="shared" si="677"/>
        <v>0</v>
      </c>
      <c r="AG2098" s="49">
        <f>IFERROR(IF(OR($V2098&lt;&gt;"Ja",VLOOKUP($C2098,Listen!$A$2:$F$45,5,0)="Nein",D2098&lt;IF(C2098="LNG Anbindungsanlagen gemäß separater Festlegung",2022,2023)),$AC2098,$AA2098),0)</f>
        <v>0</v>
      </c>
      <c r="AH2098" s="49">
        <f>IFERROR(IF(OR($V2098&lt;&gt;"Ja",VLOOKUP($C2098,Listen!$A$2:$F$45,5,0)="Nein",D2098&lt;IF(C2098="LNG Anbindungsanlagen gemäß separater Festlegung",2022,2023)),$AC2098,$AA2098),0)</f>
        <v>0</v>
      </c>
      <c r="AI2098" s="49">
        <f>IFERROR(IF(OR($W2098&lt;&gt;"Ja",VLOOKUP($C2098,Listen!$A$2:$F$45,6,0)="Nein"),$AC2098,$AB2098),0)</f>
        <v>0</v>
      </c>
      <c r="AJ2098" s="49">
        <f>IFERROR(IF(OR($W2098&lt;&gt;"Ja",VLOOKUP($C2098,Listen!$A$2:$F$45,6,0)="Nein"),$AC2098,$AB2098),0)</f>
        <v>0</v>
      </c>
      <c r="AK2098" s="49">
        <f>IFERROR(IF(OR($W2098&lt;&gt;"Ja",VLOOKUP($C2098,Listen!$A$2:$F$45,6,0)="Nein"),$AC2098,$AB2098),0)</f>
        <v>0</v>
      </c>
      <c r="AL2098" s="51">
        <f t="shared" si="678"/>
        <v>0</v>
      </c>
      <c r="AM2098" s="296">
        <f>IFERROR(IF(VLOOKUP($C2098,Listen!$A$2:$F$45,6,0)="Ja",MAX(BC2098:BD2098),D_SAV!$BC2098),0)</f>
        <v>0</v>
      </c>
      <c r="AN2098" s="51">
        <f t="shared" si="679"/>
        <v>0</v>
      </c>
      <c r="AP2098" s="304">
        <f t="shared" si="680"/>
        <v>0</v>
      </c>
      <c r="AQ2098" s="304">
        <f t="shared" si="681"/>
        <v>0</v>
      </c>
      <c r="AR2098" s="304">
        <f t="shared" si="682"/>
        <v>0</v>
      </c>
      <c r="AS2098" s="304">
        <f t="shared" si="683"/>
        <v>0</v>
      </c>
      <c r="AT2098" s="304">
        <f t="shared" si="684"/>
        <v>0</v>
      </c>
      <c r="AU2098" s="304">
        <f t="shared" si="685"/>
        <v>0</v>
      </c>
      <c r="AV2098" s="304">
        <f t="shared" si="686"/>
        <v>0</v>
      </c>
      <c r="AW2098" s="304">
        <f t="shared" si="687"/>
        <v>0</v>
      </c>
      <c r="AX2098" s="304">
        <f t="shared" si="688"/>
        <v>0</v>
      </c>
      <c r="AY2098" s="304">
        <f t="shared" si="689"/>
        <v>0</v>
      </c>
      <c r="AZ2098" s="304">
        <f t="shared" si="690"/>
        <v>0</v>
      </c>
      <c r="BA2098" s="304">
        <f t="shared" si="691"/>
        <v>0</v>
      </c>
      <c r="BB2098" s="304">
        <f t="shared" si="692"/>
        <v>0</v>
      </c>
      <c r="BC2098" s="304">
        <f t="shared" si="693"/>
        <v>0</v>
      </c>
      <c r="BD2098" s="304">
        <f t="shared" si="694"/>
        <v>0</v>
      </c>
      <c r="BE2098" s="304">
        <f>IFERROR(IF(VLOOKUP($C2098,Listen!$A$2:$F$45,6,0)="Ja",BB2098-MAX(BC2098:BD2098),BB2098-BC2098),0)</f>
        <v>0</v>
      </c>
    </row>
    <row r="2099" spans="1:57" x14ac:dyDescent="0.25">
      <c r="A2099" s="320" t="str">
        <f>IF(AND(D2099&lt;&gt;0,C2099&lt;&gt;0,E2099&lt;&gt;0),IF(B2099&lt;&gt;0,CONCATENATE(B2099,"-AGr",VLOOKUP(C2099,Listen!$A$2:$D$45,4,FALSE),"-",D2099,"-",E2099,),CONCATENATE("AGr",VLOOKUP(C2099,Listen!$A$2:$D$45,4,FALSE),"-",D2099,"-",E2099)),"keine vollständige ID")</f>
        <v>keine vollständige ID</v>
      </c>
      <c r="B2099" s="301"/>
      <c r="C2099" s="287"/>
      <c r="D2099" s="34"/>
      <c r="E2099" s="306"/>
      <c r="F2099" s="116"/>
      <c r="G2099" s="17"/>
      <c r="H2099" s="17"/>
      <c r="I2099" s="17"/>
      <c r="J2099" s="17"/>
      <c r="K2099" s="17"/>
      <c r="L2099" s="17"/>
      <c r="M2099" s="17"/>
      <c r="N2099" s="17"/>
      <c r="O2099" s="116"/>
      <c r="P2099" s="117">
        <f>IF(D2099&gt;A_Stammdaten!$B$12,0,SUM(G2099,H2099,J2099,L2099:M2099)-SUM(I2099,K2099,N2099:O2099))</f>
        <v>0</v>
      </c>
      <c r="Q2099" s="17"/>
      <c r="R2099" s="17"/>
      <c r="S2099" s="17"/>
      <c r="T2099" s="17"/>
      <c r="U2099" s="62">
        <f t="shared" si="674"/>
        <v>0</v>
      </c>
      <c r="V2099" s="34"/>
      <c r="W2099" s="34"/>
      <c r="X2099" s="34"/>
      <c r="Y2099" s="34"/>
      <c r="Z2099" s="34"/>
      <c r="AA2099" s="63" t="str">
        <f t="shared" si="675"/>
        <v>-</v>
      </c>
      <c r="AB2099" s="63" t="str">
        <f t="shared" si="676"/>
        <v>-</v>
      </c>
      <c r="AC2099" s="63">
        <f>IF(ISBLANK($C2099),0,VLOOKUP($C2099,Listen!$A$2:$C$45,2,FALSE))</f>
        <v>0</v>
      </c>
      <c r="AD2099" s="63">
        <f>IF(ISBLANK($C2099),0,VLOOKUP($C2099,Listen!$A$2:$C$45,3,FALSE))</f>
        <v>0</v>
      </c>
      <c r="AE2099" s="49">
        <f t="shared" si="677"/>
        <v>0</v>
      </c>
      <c r="AF2099" s="49">
        <f t="shared" si="677"/>
        <v>0</v>
      </c>
      <c r="AG2099" s="49">
        <f>IFERROR(IF(OR($V2099&lt;&gt;"Ja",VLOOKUP($C2099,Listen!$A$2:$F$45,5,0)="Nein",D2099&lt;IF(C2099="LNG Anbindungsanlagen gemäß separater Festlegung",2022,2023)),$AC2099,$AA2099),0)</f>
        <v>0</v>
      </c>
      <c r="AH2099" s="49">
        <f>IFERROR(IF(OR($V2099&lt;&gt;"Ja",VLOOKUP($C2099,Listen!$A$2:$F$45,5,0)="Nein",D2099&lt;IF(C2099="LNG Anbindungsanlagen gemäß separater Festlegung",2022,2023)),$AC2099,$AA2099),0)</f>
        <v>0</v>
      </c>
      <c r="AI2099" s="49">
        <f>IFERROR(IF(OR($W2099&lt;&gt;"Ja",VLOOKUP($C2099,Listen!$A$2:$F$45,6,0)="Nein"),$AC2099,$AB2099),0)</f>
        <v>0</v>
      </c>
      <c r="AJ2099" s="49">
        <f>IFERROR(IF(OR($W2099&lt;&gt;"Ja",VLOOKUP($C2099,Listen!$A$2:$F$45,6,0)="Nein"),$AC2099,$AB2099),0)</f>
        <v>0</v>
      </c>
      <c r="AK2099" s="49">
        <f>IFERROR(IF(OR($W2099&lt;&gt;"Ja",VLOOKUP($C2099,Listen!$A$2:$F$45,6,0)="Nein"),$AC2099,$AB2099),0)</f>
        <v>0</v>
      </c>
      <c r="AL2099" s="51">
        <f t="shared" si="678"/>
        <v>0</v>
      </c>
      <c r="AM2099" s="296">
        <f>IFERROR(IF(VLOOKUP($C2099,Listen!$A$2:$F$45,6,0)="Ja",MAX(BC2099:BD2099),D_SAV!$BC2099),0)</f>
        <v>0</v>
      </c>
      <c r="AN2099" s="51">
        <f t="shared" si="679"/>
        <v>0</v>
      </c>
      <c r="AP2099" s="304">
        <f t="shared" si="680"/>
        <v>0</v>
      </c>
      <c r="AQ2099" s="304">
        <f t="shared" si="681"/>
        <v>0</v>
      </c>
      <c r="AR2099" s="304">
        <f t="shared" si="682"/>
        <v>0</v>
      </c>
      <c r="AS2099" s="304">
        <f t="shared" si="683"/>
        <v>0</v>
      </c>
      <c r="AT2099" s="304">
        <f t="shared" si="684"/>
        <v>0</v>
      </c>
      <c r="AU2099" s="304">
        <f t="shared" si="685"/>
        <v>0</v>
      </c>
      <c r="AV2099" s="304">
        <f t="shared" si="686"/>
        <v>0</v>
      </c>
      <c r="AW2099" s="304">
        <f t="shared" si="687"/>
        <v>0</v>
      </c>
      <c r="AX2099" s="304">
        <f t="shared" si="688"/>
        <v>0</v>
      </c>
      <c r="AY2099" s="304">
        <f t="shared" si="689"/>
        <v>0</v>
      </c>
      <c r="AZ2099" s="304">
        <f t="shared" si="690"/>
        <v>0</v>
      </c>
      <c r="BA2099" s="304">
        <f t="shared" si="691"/>
        <v>0</v>
      </c>
      <c r="BB2099" s="304">
        <f t="shared" si="692"/>
        <v>0</v>
      </c>
      <c r="BC2099" s="304">
        <f t="shared" si="693"/>
        <v>0</v>
      </c>
      <c r="BD2099" s="304">
        <f t="shared" si="694"/>
        <v>0</v>
      </c>
      <c r="BE2099" s="304">
        <f>IFERROR(IF(VLOOKUP($C2099,Listen!$A$2:$F$45,6,0)="Ja",BB2099-MAX(BC2099:BD2099),BB2099-BC2099),0)</f>
        <v>0</v>
      </c>
    </row>
    <row r="2100" spans="1:57" x14ac:dyDescent="0.25">
      <c r="A2100" s="320" t="str">
        <f>IF(AND(D2100&lt;&gt;0,C2100&lt;&gt;0,E2100&lt;&gt;0),IF(B2100&lt;&gt;0,CONCATENATE(B2100,"-AGr",VLOOKUP(C2100,Listen!$A$2:$D$45,4,FALSE),"-",D2100,"-",E2100,),CONCATENATE("AGr",VLOOKUP(C2100,Listen!$A$2:$D$45,4,FALSE),"-",D2100,"-",E2100)),"keine vollständige ID")</f>
        <v>keine vollständige ID</v>
      </c>
      <c r="B2100" s="301"/>
      <c r="C2100" s="287"/>
      <c r="D2100" s="34"/>
      <c r="E2100" s="306"/>
      <c r="F2100" s="116"/>
      <c r="G2100" s="17"/>
      <c r="H2100" s="17"/>
      <c r="I2100" s="17"/>
      <c r="J2100" s="17"/>
      <c r="K2100" s="17"/>
      <c r="L2100" s="17"/>
      <c r="M2100" s="17"/>
      <c r="N2100" s="17"/>
      <c r="O2100" s="116"/>
      <c r="P2100" s="117">
        <f>IF(D2100&gt;A_Stammdaten!$B$12,0,SUM(G2100,H2100,J2100,L2100:M2100)-SUM(I2100,K2100,N2100:O2100))</f>
        <v>0</v>
      </c>
      <c r="Q2100" s="17"/>
      <c r="R2100" s="17"/>
      <c r="S2100" s="17"/>
      <c r="T2100" s="17"/>
      <c r="U2100" s="62">
        <f t="shared" si="674"/>
        <v>0</v>
      </c>
      <c r="V2100" s="34"/>
      <c r="W2100" s="34"/>
      <c r="X2100" s="34"/>
      <c r="Y2100" s="34"/>
      <c r="Z2100" s="34"/>
      <c r="AA2100" s="63" t="str">
        <f t="shared" si="675"/>
        <v>-</v>
      </c>
      <c r="AB2100" s="63" t="str">
        <f t="shared" si="676"/>
        <v>-</v>
      </c>
      <c r="AC2100" s="63">
        <f>IF(ISBLANK($C2100),0,VLOOKUP($C2100,Listen!$A$2:$C$45,2,FALSE))</f>
        <v>0</v>
      </c>
      <c r="AD2100" s="63">
        <f>IF(ISBLANK($C2100),0,VLOOKUP($C2100,Listen!$A$2:$C$45,3,FALSE))</f>
        <v>0</v>
      </c>
      <c r="AE2100" s="49">
        <f t="shared" si="677"/>
        <v>0</v>
      </c>
      <c r="AF2100" s="49">
        <f t="shared" si="677"/>
        <v>0</v>
      </c>
      <c r="AG2100" s="49">
        <f>IFERROR(IF(OR($V2100&lt;&gt;"Ja",VLOOKUP($C2100,Listen!$A$2:$F$45,5,0)="Nein",D2100&lt;IF(C2100="LNG Anbindungsanlagen gemäß separater Festlegung",2022,2023)),$AC2100,$AA2100),0)</f>
        <v>0</v>
      </c>
      <c r="AH2100" s="49">
        <f>IFERROR(IF(OR($V2100&lt;&gt;"Ja",VLOOKUP($C2100,Listen!$A$2:$F$45,5,0)="Nein",D2100&lt;IF(C2100="LNG Anbindungsanlagen gemäß separater Festlegung",2022,2023)),$AC2100,$AA2100),0)</f>
        <v>0</v>
      </c>
      <c r="AI2100" s="49">
        <f>IFERROR(IF(OR($W2100&lt;&gt;"Ja",VLOOKUP($C2100,Listen!$A$2:$F$45,6,0)="Nein"),$AC2100,$AB2100),0)</f>
        <v>0</v>
      </c>
      <c r="AJ2100" s="49">
        <f>IFERROR(IF(OR($W2100&lt;&gt;"Ja",VLOOKUP($C2100,Listen!$A$2:$F$45,6,0)="Nein"),$AC2100,$AB2100),0)</f>
        <v>0</v>
      </c>
      <c r="AK2100" s="49">
        <f>IFERROR(IF(OR($W2100&lt;&gt;"Ja",VLOOKUP($C2100,Listen!$A$2:$F$45,6,0)="Nein"),$AC2100,$AB2100),0)</f>
        <v>0</v>
      </c>
      <c r="AL2100" s="51">
        <f t="shared" si="678"/>
        <v>0</v>
      </c>
      <c r="AM2100" s="296">
        <f>IFERROR(IF(VLOOKUP($C2100,Listen!$A$2:$F$45,6,0)="Ja",MAX(BC2100:BD2100),D_SAV!$BC2100),0)</f>
        <v>0</v>
      </c>
      <c r="AN2100" s="51">
        <f t="shared" si="679"/>
        <v>0</v>
      </c>
      <c r="AP2100" s="304">
        <f t="shared" si="680"/>
        <v>0</v>
      </c>
      <c r="AQ2100" s="304">
        <f t="shared" si="681"/>
        <v>0</v>
      </c>
      <c r="AR2100" s="304">
        <f t="shared" si="682"/>
        <v>0</v>
      </c>
      <c r="AS2100" s="304">
        <f t="shared" si="683"/>
        <v>0</v>
      </c>
      <c r="AT2100" s="304">
        <f t="shared" si="684"/>
        <v>0</v>
      </c>
      <c r="AU2100" s="304">
        <f t="shared" si="685"/>
        <v>0</v>
      </c>
      <c r="AV2100" s="304">
        <f t="shared" si="686"/>
        <v>0</v>
      </c>
      <c r="AW2100" s="304">
        <f t="shared" si="687"/>
        <v>0</v>
      </c>
      <c r="AX2100" s="304">
        <f t="shared" si="688"/>
        <v>0</v>
      </c>
      <c r="AY2100" s="304">
        <f t="shared" si="689"/>
        <v>0</v>
      </c>
      <c r="AZ2100" s="304">
        <f t="shared" si="690"/>
        <v>0</v>
      </c>
      <c r="BA2100" s="304">
        <f t="shared" si="691"/>
        <v>0</v>
      </c>
      <c r="BB2100" s="304">
        <f t="shared" si="692"/>
        <v>0</v>
      </c>
      <c r="BC2100" s="304">
        <f t="shared" si="693"/>
        <v>0</v>
      </c>
      <c r="BD2100" s="304">
        <f t="shared" si="694"/>
        <v>0</v>
      </c>
      <c r="BE2100" s="304">
        <f>IFERROR(IF(VLOOKUP($C2100,Listen!$A$2:$F$45,6,0)="Ja",BB2100-MAX(BC2100:BD2100),BB2100-BC2100),0)</f>
        <v>0</v>
      </c>
    </row>
    <row r="2101" spans="1:57" x14ac:dyDescent="0.25">
      <c r="A2101" s="320" t="str">
        <f>IF(AND(D2101&lt;&gt;0,C2101&lt;&gt;0,E2101&lt;&gt;0),IF(B2101&lt;&gt;0,CONCATENATE(B2101,"-AGr",VLOOKUP(C2101,Listen!$A$2:$D$45,4,FALSE),"-",D2101,"-",E2101,),CONCATENATE("AGr",VLOOKUP(C2101,Listen!$A$2:$D$45,4,FALSE),"-",D2101,"-",E2101)),"keine vollständige ID")</f>
        <v>keine vollständige ID</v>
      </c>
      <c r="B2101" s="301"/>
      <c r="C2101" s="287"/>
      <c r="D2101" s="34"/>
      <c r="E2101" s="306"/>
      <c r="F2101" s="116"/>
      <c r="G2101" s="17"/>
      <c r="H2101" s="17"/>
      <c r="I2101" s="17"/>
      <c r="J2101" s="17"/>
      <c r="K2101" s="17"/>
      <c r="L2101" s="17"/>
      <c r="M2101" s="17"/>
      <c r="N2101" s="17"/>
      <c r="O2101" s="116"/>
      <c r="P2101" s="117">
        <f>IF(D2101&gt;A_Stammdaten!$B$12,0,SUM(G2101,H2101,J2101,L2101:M2101)-SUM(I2101,K2101,N2101:O2101))</f>
        <v>0</v>
      </c>
      <c r="Q2101" s="17"/>
      <c r="R2101" s="17"/>
      <c r="S2101" s="17"/>
      <c r="T2101" s="17"/>
      <c r="U2101" s="62">
        <f t="shared" si="674"/>
        <v>0</v>
      </c>
      <c r="V2101" s="34"/>
      <c r="W2101" s="34"/>
      <c r="X2101" s="34"/>
      <c r="Y2101" s="34"/>
      <c r="Z2101" s="34"/>
      <c r="AA2101" s="63" t="str">
        <f t="shared" si="675"/>
        <v>-</v>
      </c>
      <c r="AB2101" s="63" t="str">
        <f t="shared" si="676"/>
        <v>-</v>
      </c>
      <c r="AC2101" s="63">
        <f>IF(ISBLANK($C2101),0,VLOOKUP($C2101,Listen!$A$2:$C$45,2,FALSE))</f>
        <v>0</v>
      </c>
      <c r="AD2101" s="63">
        <f>IF(ISBLANK($C2101),0,VLOOKUP($C2101,Listen!$A$2:$C$45,3,FALSE))</f>
        <v>0</v>
      </c>
      <c r="AE2101" s="49">
        <f t="shared" si="677"/>
        <v>0</v>
      </c>
      <c r="AF2101" s="49">
        <f t="shared" si="677"/>
        <v>0</v>
      </c>
      <c r="AG2101" s="49">
        <f>IFERROR(IF(OR($V2101&lt;&gt;"Ja",VLOOKUP($C2101,Listen!$A$2:$F$45,5,0)="Nein",D2101&lt;IF(C2101="LNG Anbindungsanlagen gemäß separater Festlegung",2022,2023)),$AC2101,$AA2101),0)</f>
        <v>0</v>
      </c>
      <c r="AH2101" s="49">
        <f>IFERROR(IF(OR($V2101&lt;&gt;"Ja",VLOOKUP($C2101,Listen!$A$2:$F$45,5,0)="Nein",D2101&lt;IF(C2101="LNG Anbindungsanlagen gemäß separater Festlegung",2022,2023)),$AC2101,$AA2101),0)</f>
        <v>0</v>
      </c>
      <c r="AI2101" s="49">
        <f>IFERROR(IF(OR($W2101&lt;&gt;"Ja",VLOOKUP($C2101,Listen!$A$2:$F$45,6,0)="Nein"),$AC2101,$AB2101),0)</f>
        <v>0</v>
      </c>
      <c r="AJ2101" s="49">
        <f>IFERROR(IF(OR($W2101&lt;&gt;"Ja",VLOOKUP($C2101,Listen!$A$2:$F$45,6,0)="Nein"),$AC2101,$AB2101),0)</f>
        <v>0</v>
      </c>
      <c r="AK2101" s="49">
        <f>IFERROR(IF(OR($W2101&lt;&gt;"Ja",VLOOKUP($C2101,Listen!$A$2:$F$45,6,0)="Nein"),$AC2101,$AB2101),0)</f>
        <v>0</v>
      </c>
      <c r="AL2101" s="51">
        <f t="shared" si="678"/>
        <v>0</v>
      </c>
      <c r="AM2101" s="296">
        <f>IFERROR(IF(VLOOKUP($C2101,Listen!$A$2:$F$45,6,0)="Ja",MAX(BC2101:BD2101),D_SAV!$BC2101),0)</f>
        <v>0</v>
      </c>
      <c r="AN2101" s="51">
        <f t="shared" si="679"/>
        <v>0</v>
      </c>
      <c r="AP2101" s="304">
        <f t="shared" si="680"/>
        <v>0</v>
      </c>
      <c r="AQ2101" s="304">
        <f t="shared" si="681"/>
        <v>0</v>
      </c>
      <c r="AR2101" s="304">
        <f t="shared" si="682"/>
        <v>0</v>
      </c>
      <c r="AS2101" s="304">
        <f t="shared" si="683"/>
        <v>0</v>
      </c>
      <c r="AT2101" s="304">
        <f t="shared" si="684"/>
        <v>0</v>
      </c>
      <c r="AU2101" s="304">
        <f t="shared" si="685"/>
        <v>0</v>
      </c>
      <c r="AV2101" s="304">
        <f t="shared" si="686"/>
        <v>0</v>
      </c>
      <c r="AW2101" s="304">
        <f t="shared" si="687"/>
        <v>0</v>
      </c>
      <c r="AX2101" s="304">
        <f t="shared" si="688"/>
        <v>0</v>
      </c>
      <c r="AY2101" s="304">
        <f t="shared" si="689"/>
        <v>0</v>
      </c>
      <c r="AZ2101" s="304">
        <f t="shared" si="690"/>
        <v>0</v>
      </c>
      <c r="BA2101" s="304">
        <f t="shared" si="691"/>
        <v>0</v>
      </c>
      <c r="BB2101" s="304">
        <f t="shared" si="692"/>
        <v>0</v>
      </c>
      <c r="BC2101" s="304">
        <f t="shared" si="693"/>
        <v>0</v>
      </c>
      <c r="BD2101" s="304">
        <f t="shared" si="694"/>
        <v>0</v>
      </c>
      <c r="BE2101" s="304">
        <f>IFERROR(IF(VLOOKUP($C2101,Listen!$A$2:$F$45,6,0)="Ja",BB2101-MAX(BC2101:BD2101),BB2101-BC2101),0)</f>
        <v>0</v>
      </c>
    </row>
    <row r="2102" spans="1:57" x14ac:dyDescent="0.25">
      <c r="A2102" s="320" t="str">
        <f>IF(AND(D2102&lt;&gt;0,C2102&lt;&gt;0,E2102&lt;&gt;0),IF(B2102&lt;&gt;0,CONCATENATE(B2102,"-AGr",VLOOKUP(C2102,Listen!$A$2:$D$45,4,FALSE),"-",D2102,"-",E2102,),CONCATENATE("AGr",VLOOKUP(C2102,Listen!$A$2:$D$45,4,FALSE),"-",D2102,"-",E2102)),"keine vollständige ID")</f>
        <v>keine vollständige ID</v>
      </c>
      <c r="B2102" s="301"/>
      <c r="C2102" s="287"/>
      <c r="D2102" s="34"/>
      <c r="E2102" s="306"/>
      <c r="F2102" s="116"/>
      <c r="G2102" s="17"/>
      <c r="H2102" s="17"/>
      <c r="I2102" s="17"/>
      <c r="J2102" s="17"/>
      <c r="K2102" s="17"/>
      <c r="L2102" s="17"/>
      <c r="M2102" s="17"/>
      <c r="N2102" s="17"/>
      <c r="O2102" s="116"/>
      <c r="P2102" s="117">
        <f>IF(D2102&gt;A_Stammdaten!$B$12,0,SUM(G2102,H2102,J2102,L2102:M2102)-SUM(I2102,K2102,N2102:O2102))</f>
        <v>0</v>
      </c>
      <c r="Q2102" s="17"/>
      <c r="R2102" s="17"/>
      <c r="S2102" s="17"/>
      <c r="T2102" s="17"/>
      <c r="U2102" s="62">
        <f t="shared" si="674"/>
        <v>0</v>
      </c>
      <c r="V2102" s="34"/>
      <c r="W2102" s="34"/>
      <c r="X2102" s="34"/>
      <c r="Y2102" s="34"/>
      <c r="Z2102" s="34"/>
      <c r="AA2102" s="63" t="str">
        <f t="shared" si="675"/>
        <v>-</v>
      </c>
      <c r="AB2102" s="63" t="str">
        <f t="shared" si="676"/>
        <v>-</v>
      </c>
      <c r="AC2102" s="63">
        <f>IF(ISBLANK($C2102),0,VLOOKUP($C2102,Listen!$A$2:$C$45,2,FALSE))</f>
        <v>0</v>
      </c>
      <c r="AD2102" s="63">
        <f>IF(ISBLANK($C2102),0,VLOOKUP($C2102,Listen!$A$2:$C$45,3,FALSE))</f>
        <v>0</v>
      </c>
      <c r="AE2102" s="49">
        <f t="shared" si="677"/>
        <v>0</v>
      </c>
      <c r="AF2102" s="49">
        <f t="shared" si="677"/>
        <v>0</v>
      </c>
      <c r="AG2102" s="49">
        <f>IFERROR(IF(OR($V2102&lt;&gt;"Ja",VLOOKUP($C2102,Listen!$A$2:$F$45,5,0)="Nein",D2102&lt;IF(C2102="LNG Anbindungsanlagen gemäß separater Festlegung",2022,2023)),$AC2102,$AA2102),0)</f>
        <v>0</v>
      </c>
      <c r="AH2102" s="49">
        <f>IFERROR(IF(OR($V2102&lt;&gt;"Ja",VLOOKUP($C2102,Listen!$A$2:$F$45,5,0)="Nein",D2102&lt;IF(C2102="LNG Anbindungsanlagen gemäß separater Festlegung",2022,2023)),$AC2102,$AA2102),0)</f>
        <v>0</v>
      </c>
      <c r="AI2102" s="49">
        <f>IFERROR(IF(OR($W2102&lt;&gt;"Ja",VLOOKUP($C2102,Listen!$A$2:$F$45,6,0)="Nein"),$AC2102,$AB2102),0)</f>
        <v>0</v>
      </c>
      <c r="AJ2102" s="49">
        <f>IFERROR(IF(OR($W2102&lt;&gt;"Ja",VLOOKUP($C2102,Listen!$A$2:$F$45,6,0)="Nein"),$AC2102,$AB2102),0)</f>
        <v>0</v>
      </c>
      <c r="AK2102" s="49">
        <f>IFERROR(IF(OR($W2102&lt;&gt;"Ja",VLOOKUP($C2102,Listen!$A$2:$F$45,6,0)="Nein"),$AC2102,$AB2102),0)</f>
        <v>0</v>
      </c>
      <c r="AL2102" s="51">
        <f t="shared" si="678"/>
        <v>0</v>
      </c>
      <c r="AM2102" s="296">
        <f>IFERROR(IF(VLOOKUP($C2102,Listen!$A$2:$F$45,6,0)="Ja",MAX(BC2102:BD2102),D_SAV!$BC2102),0)</f>
        <v>0</v>
      </c>
      <c r="AN2102" s="51">
        <f t="shared" si="679"/>
        <v>0</v>
      </c>
      <c r="AP2102" s="304">
        <f t="shared" si="680"/>
        <v>0</v>
      </c>
      <c r="AQ2102" s="304">
        <f t="shared" si="681"/>
        <v>0</v>
      </c>
      <c r="AR2102" s="304">
        <f t="shared" si="682"/>
        <v>0</v>
      </c>
      <c r="AS2102" s="304">
        <f t="shared" si="683"/>
        <v>0</v>
      </c>
      <c r="AT2102" s="304">
        <f t="shared" si="684"/>
        <v>0</v>
      </c>
      <c r="AU2102" s="304">
        <f t="shared" si="685"/>
        <v>0</v>
      </c>
      <c r="AV2102" s="304">
        <f t="shared" si="686"/>
        <v>0</v>
      </c>
      <c r="AW2102" s="304">
        <f t="shared" si="687"/>
        <v>0</v>
      </c>
      <c r="AX2102" s="304">
        <f t="shared" si="688"/>
        <v>0</v>
      </c>
      <c r="AY2102" s="304">
        <f t="shared" si="689"/>
        <v>0</v>
      </c>
      <c r="AZ2102" s="304">
        <f t="shared" si="690"/>
        <v>0</v>
      </c>
      <c r="BA2102" s="304">
        <f t="shared" si="691"/>
        <v>0</v>
      </c>
      <c r="BB2102" s="304">
        <f t="shared" si="692"/>
        <v>0</v>
      </c>
      <c r="BC2102" s="304">
        <f t="shared" si="693"/>
        <v>0</v>
      </c>
      <c r="BD2102" s="304">
        <f t="shared" si="694"/>
        <v>0</v>
      </c>
      <c r="BE2102" s="304">
        <f>IFERROR(IF(VLOOKUP($C2102,Listen!$A$2:$F$45,6,0)="Ja",BB2102-MAX(BC2102:BD2102),BB2102-BC2102),0)</f>
        <v>0</v>
      </c>
    </row>
    <row r="2103" spans="1:57" x14ac:dyDescent="0.25">
      <c r="A2103" s="320" t="str">
        <f>IF(AND(D2103&lt;&gt;0,C2103&lt;&gt;0,E2103&lt;&gt;0),IF(B2103&lt;&gt;0,CONCATENATE(B2103,"-AGr",VLOOKUP(C2103,Listen!$A$2:$D$45,4,FALSE),"-",D2103,"-",E2103,),CONCATENATE("AGr",VLOOKUP(C2103,Listen!$A$2:$D$45,4,FALSE),"-",D2103,"-",E2103)),"keine vollständige ID")</f>
        <v>keine vollständige ID</v>
      </c>
      <c r="B2103" s="301"/>
      <c r="C2103" s="287"/>
      <c r="D2103" s="34"/>
      <c r="E2103" s="306"/>
      <c r="F2103" s="116"/>
      <c r="G2103" s="17"/>
      <c r="H2103" s="17"/>
      <c r="I2103" s="17"/>
      <c r="J2103" s="17"/>
      <c r="K2103" s="17"/>
      <c r="L2103" s="17"/>
      <c r="M2103" s="17"/>
      <c r="N2103" s="17"/>
      <c r="O2103" s="116"/>
      <c r="P2103" s="117">
        <f>IF(D2103&gt;A_Stammdaten!$B$12,0,SUM(G2103,H2103,J2103,L2103:M2103)-SUM(I2103,K2103,N2103:O2103))</f>
        <v>0</v>
      </c>
      <c r="Q2103" s="17"/>
      <c r="R2103" s="17"/>
      <c r="S2103" s="17"/>
      <c r="T2103" s="17"/>
      <c r="U2103" s="62">
        <f t="shared" si="674"/>
        <v>0</v>
      </c>
      <c r="V2103" s="34"/>
      <c r="W2103" s="34"/>
      <c r="X2103" s="34"/>
      <c r="Y2103" s="34"/>
      <c r="Z2103" s="34"/>
      <c r="AA2103" s="63" t="str">
        <f t="shared" si="675"/>
        <v>-</v>
      </c>
      <c r="AB2103" s="63" t="str">
        <f t="shared" si="676"/>
        <v>-</v>
      </c>
      <c r="AC2103" s="63">
        <f>IF(ISBLANK($C2103),0,VLOOKUP($C2103,Listen!$A$2:$C$45,2,FALSE))</f>
        <v>0</v>
      </c>
      <c r="AD2103" s="63">
        <f>IF(ISBLANK($C2103),0,VLOOKUP($C2103,Listen!$A$2:$C$45,3,FALSE))</f>
        <v>0</v>
      </c>
      <c r="AE2103" s="49">
        <f t="shared" si="677"/>
        <v>0</v>
      </c>
      <c r="AF2103" s="49">
        <f t="shared" si="677"/>
        <v>0</v>
      </c>
      <c r="AG2103" s="49">
        <f>IFERROR(IF(OR($V2103&lt;&gt;"Ja",VLOOKUP($C2103,Listen!$A$2:$F$45,5,0)="Nein",D2103&lt;IF(C2103="LNG Anbindungsanlagen gemäß separater Festlegung",2022,2023)),$AC2103,$AA2103),0)</f>
        <v>0</v>
      </c>
      <c r="AH2103" s="49">
        <f>IFERROR(IF(OR($V2103&lt;&gt;"Ja",VLOOKUP($C2103,Listen!$A$2:$F$45,5,0)="Nein",D2103&lt;IF(C2103="LNG Anbindungsanlagen gemäß separater Festlegung",2022,2023)),$AC2103,$AA2103),0)</f>
        <v>0</v>
      </c>
      <c r="AI2103" s="49">
        <f>IFERROR(IF(OR($W2103&lt;&gt;"Ja",VLOOKUP($C2103,Listen!$A$2:$F$45,6,0)="Nein"),$AC2103,$AB2103),0)</f>
        <v>0</v>
      </c>
      <c r="AJ2103" s="49">
        <f>IFERROR(IF(OR($W2103&lt;&gt;"Ja",VLOOKUP($C2103,Listen!$A$2:$F$45,6,0)="Nein"),$AC2103,$AB2103),0)</f>
        <v>0</v>
      </c>
      <c r="AK2103" s="49">
        <f>IFERROR(IF(OR($W2103&lt;&gt;"Ja",VLOOKUP($C2103,Listen!$A$2:$F$45,6,0)="Nein"),$AC2103,$AB2103),0)</f>
        <v>0</v>
      </c>
      <c r="AL2103" s="51">
        <f t="shared" si="678"/>
        <v>0</v>
      </c>
      <c r="AM2103" s="296">
        <f>IFERROR(IF(VLOOKUP($C2103,Listen!$A$2:$F$45,6,0)="Ja",MAX(BC2103:BD2103),D_SAV!$BC2103),0)</f>
        <v>0</v>
      </c>
      <c r="AN2103" s="51">
        <f t="shared" si="679"/>
        <v>0</v>
      </c>
      <c r="AP2103" s="304">
        <f t="shared" si="680"/>
        <v>0</v>
      </c>
      <c r="AQ2103" s="304">
        <f t="shared" si="681"/>
        <v>0</v>
      </c>
      <c r="AR2103" s="304">
        <f t="shared" si="682"/>
        <v>0</v>
      </c>
      <c r="AS2103" s="304">
        <f t="shared" si="683"/>
        <v>0</v>
      </c>
      <c r="AT2103" s="304">
        <f t="shared" si="684"/>
        <v>0</v>
      </c>
      <c r="AU2103" s="304">
        <f t="shared" si="685"/>
        <v>0</v>
      </c>
      <c r="AV2103" s="304">
        <f t="shared" si="686"/>
        <v>0</v>
      </c>
      <c r="AW2103" s="304">
        <f t="shared" si="687"/>
        <v>0</v>
      </c>
      <c r="AX2103" s="304">
        <f t="shared" si="688"/>
        <v>0</v>
      </c>
      <c r="AY2103" s="304">
        <f t="shared" si="689"/>
        <v>0</v>
      </c>
      <c r="AZ2103" s="304">
        <f t="shared" si="690"/>
        <v>0</v>
      </c>
      <c r="BA2103" s="304">
        <f t="shared" si="691"/>
        <v>0</v>
      </c>
      <c r="BB2103" s="304">
        <f t="shared" si="692"/>
        <v>0</v>
      </c>
      <c r="BC2103" s="304">
        <f t="shared" si="693"/>
        <v>0</v>
      </c>
      <c r="BD2103" s="304">
        <f t="shared" si="694"/>
        <v>0</v>
      </c>
      <c r="BE2103" s="304">
        <f>IFERROR(IF(VLOOKUP($C2103,Listen!$A$2:$F$45,6,0)="Ja",BB2103-MAX(BC2103:BD2103),BB2103-BC2103),0)</f>
        <v>0</v>
      </c>
    </row>
    <row r="2104" spans="1:57" x14ac:dyDescent="0.25">
      <c r="A2104" s="320" t="str">
        <f>IF(AND(D2104&lt;&gt;0,C2104&lt;&gt;0,E2104&lt;&gt;0),IF(B2104&lt;&gt;0,CONCATENATE(B2104,"-AGr",VLOOKUP(C2104,Listen!$A$2:$D$45,4,FALSE),"-",D2104,"-",E2104,),CONCATENATE("AGr",VLOOKUP(C2104,Listen!$A$2:$D$45,4,FALSE),"-",D2104,"-",E2104)),"keine vollständige ID")</f>
        <v>keine vollständige ID</v>
      </c>
      <c r="B2104" s="301"/>
      <c r="C2104" s="287"/>
      <c r="D2104" s="34"/>
      <c r="E2104" s="306"/>
      <c r="F2104" s="116"/>
      <c r="G2104" s="17"/>
      <c r="H2104" s="17"/>
      <c r="I2104" s="17"/>
      <c r="J2104" s="17"/>
      <c r="K2104" s="17"/>
      <c r="L2104" s="17"/>
      <c r="M2104" s="17"/>
      <c r="N2104" s="17"/>
      <c r="O2104" s="116"/>
      <c r="P2104" s="117">
        <f>IF(D2104&gt;A_Stammdaten!$B$12,0,SUM(G2104,H2104,J2104,L2104:M2104)-SUM(I2104,K2104,N2104:O2104))</f>
        <v>0</v>
      </c>
      <c r="Q2104" s="17"/>
      <c r="R2104" s="17"/>
      <c r="S2104" s="17"/>
      <c r="T2104" s="17"/>
      <c r="U2104" s="62">
        <f t="shared" si="674"/>
        <v>0</v>
      </c>
      <c r="V2104" s="34"/>
      <c r="W2104" s="34"/>
      <c r="X2104" s="34"/>
      <c r="Y2104" s="34"/>
      <c r="Z2104" s="34"/>
      <c r="AA2104" s="63" t="str">
        <f t="shared" si="675"/>
        <v>-</v>
      </c>
      <c r="AB2104" s="63" t="str">
        <f t="shared" si="676"/>
        <v>-</v>
      </c>
      <c r="AC2104" s="63">
        <f>IF(ISBLANK($C2104),0,VLOOKUP($C2104,Listen!$A$2:$C$45,2,FALSE))</f>
        <v>0</v>
      </c>
      <c r="AD2104" s="63">
        <f>IF(ISBLANK($C2104),0,VLOOKUP($C2104,Listen!$A$2:$C$45,3,FALSE))</f>
        <v>0</v>
      </c>
      <c r="AE2104" s="49">
        <f t="shared" si="677"/>
        <v>0</v>
      </c>
      <c r="AF2104" s="49">
        <f t="shared" si="677"/>
        <v>0</v>
      </c>
      <c r="AG2104" s="49">
        <f>IFERROR(IF(OR($V2104&lt;&gt;"Ja",VLOOKUP($C2104,Listen!$A$2:$F$45,5,0)="Nein",D2104&lt;IF(C2104="LNG Anbindungsanlagen gemäß separater Festlegung",2022,2023)),$AC2104,$AA2104),0)</f>
        <v>0</v>
      </c>
      <c r="AH2104" s="49">
        <f>IFERROR(IF(OR($V2104&lt;&gt;"Ja",VLOOKUP($C2104,Listen!$A$2:$F$45,5,0)="Nein",D2104&lt;IF(C2104="LNG Anbindungsanlagen gemäß separater Festlegung",2022,2023)),$AC2104,$AA2104),0)</f>
        <v>0</v>
      </c>
      <c r="AI2104" s="49">
        <f>IFERROR(IF(OR($W2104&lt;&gt;"Ja",VLOOKUP($C2104,Listen!$A$2:$F$45,6,0)="Nein"),$AC2104,$AB2104),0)</f>
        <v>0</v>
      </c>
      <c r="AJ2104" s="49">
        <f>IFERROR(IF(OR($W2104&lt;&gt;"Ja",VLOOKUP($C2104,Listen!$A$2:$F$45,6,0)="Nein"),$AC2104,$AB2104),0)</f>
        <v>0</v>
      </c>
      <c r="AK2104" s="49">
        <f>IFERROR(IF(OR($W2104&lt;&gt;"Ja",VLOOKUP($C2104,Listen!$A$2:$F$45,6,0)="Nein"),$AC2104,$AB2104),0)</f>
        <v>0</v>
      </c>
      <c r="AL2104" s="51">
        <f t="shared" si="678"/>
        <v>0</v>
      </c>
      <c r="AM2104" s="296">
        <f>IFERROR(IF(VLOOKUP($C2104,Listen!$A$2:$F$45,6,0)="Ja",MAX(BC2104:BD2104),D_SAV!$BC2104),0)</f>
        <v>0</v>
      </c>
      <c r="AN2104" s="51">
        <f t="shared" si="679"/>
        <v>0</v>
      </c>
      <c r="AP2104" s="304">
        <f t="shared" si="680"/>
        <v>0</v>
      </c>
      <c r="AQ2104" s="304">
        <f t="shared" si="681"/>
        <v>0</v>
      </c>
      <c r="AR2104" s="304">
        <f t="shared" si="682"/>
        <v>0</v>
      </c>
      <c r="AS2104" s="304">
        <f t="shared" si="683"/>
        <v>0</v>
      </c>
      <c r="AT2104" s="304">
        <f t="shared" si="684"/>
        <v>0</v>
      </c>
      <c r="AU2104" s="304">
        <f t="shared" si="685"/>
        <v>0</v>
      </c>
      <c r="AV2104" s="304">
        <f t="shared" si="686"/>
        <v>0</v>
      </c>
      <c r="AW2104" s="304">
        <f t="shared" si="687"/>
        <v>0</v>
      </c>
      <c r="AX2104" s="304">
        <f t="shared" si="688"/>
        <v>0</v>
      </c>
      <c r="AY2104" s="304">
        <f t="shared" si="689"/>
        <v>0</v>
      </c>
      <c r="AZ2104" s="304">
        <f t="shared" si="690"/>
        <v>0</v>
      </c>
      <c r="BA2104" s="304">
        <f t="shared" si="691"/>
        <v>0</v>
      </c>
      <c r="BB2104" s="304">
        <f t="shared" si="692"/>
        <v>0</v>
      </c>
      <c r="BC2104" s="304">
        <f t="shared" si="693"/>
        <v>0</v>
      </c>
      <c r="BD2104" s="304">
        <f t="shared" si="694"/>
        <v>0</v>
      </c>
      <c r="BE2104" s="304">
        <f>IFERROR(IF(VLOOKUP($C2104,Listen!$A$2:$F$45,6,0)="Ja",BB2104-MAX(BC2104:BD2104),BB2104-BC2104),0)</f>
        <v>0</v>
      </c>
    </row>
    <row r="2105" spans="1:57" x14ac:dyDescent="0.25">
      <c r="A2105" s="320" t="str">
        <f>IF(AND(D2105&lt;&gt;0,C2105&lt;&gt;0,E2105&lt;&gt;0),IF(B2105&lt;&gt;0,CONCATENATE(B2105,"-AGr",VLOOKUP(C2105,Listen!$A$2:$D$45,4,FALSE),"-",D2105,"-",E2105,),CONCATENATE("AGr",VLOOKUP(C2105,Listen!$A$2:$D$45,4,FALSE),"-",D2105,"-",E2105)),"keine vollständige ID")</f>
        <v>keine vollständige ID</v>
      </c>
      <c r="B2105" s="301"/>
      <c r="C2105" s="287"/>
      <c r="D2105" s="34"/>
      <c r="E2105" s="306"/>
      <c r="F2105" s="116"/>
      <c r="G2105" s="17"/>
      <c r="H2105" s="17"/>
      <c r="I2105" s="17"/>
      <c r="J2105" s="17"/>
      <c r="K2105" s="17"/>
      <c r="L2105" s="17"/>
      <c r="M2105" s="17"/>
      <c r="N2105" s="17"/>
      <c r="O2105" s="116"/>
      <c r="P2105" s="117">
        <f>IF(D2105&gt;A_Stammdaten!$B$12,0,SUM(G2105,H2105,J2105,L2105:M2105)-SUM(I2105,K2105,N2105:O2105))</f>
        <v>0</v>
      </c>
      <c r="Q2105" s="17"/>
      <c r="R2105" s="17"/>
      <c r="S2105" s="17"/>
      <c r="T2105" s="17"/>
      <c r="U2105" s="62">
        <f t="shared" si="674"/>
        <v>0</v>
      </c>
      <c r="V2105" s="34"/>
      <c r="W2105" s="34"/>
      <c r="X2105" s="34"/>
      <c r="Y2105" s="34"/>
      <c r="Z2105" s="34"/>
      <c r="AA2105" s="63" t="str">
        <f t="shared" si="675"/>
        <v>-</v>
      </c>
      <c r="AB2105" s="63" t="str">
        <f t="shared" si="676"/>
        <v>-</v>
      </c>
      <c r="AC2105" s="63">
        <f>IF(ISBLANK($C2105),0,VLOOKUP($C2105,Listen!$A$2:$C$45,2,FALSE))</f>
        <v>0</v>
      </c>
      <c r="AD2105" s="63">
        <f>IF(ISBLANK($C2105),0,VLOOKUP($C2105,Listen!$A$2:$C$45,3,FALSE))</f>
        <v>0</v>
      </c>
      <c r="AE2105" s="49">
        <f t="shared" si="677"/>
        <v>0</v>
      </c>
      <c r="AF2105" s="49">
        <f t="shared" si="677"/>
        <v>0</v>
      </c>
      <c r="AG2105" s="49">
        <f>IFERROR(IF(OR($V2105&lt;&gt;"Ja",VLOOKUP($C2105,Listen!$A$2:$F$45,5,0)="Nein",D2105&lt;IF(C2105="LNG Anbindungsanlagen gemäß separater Festlegung",2022,2023)),$AC2105,$AA2105),0)</f>
        <v>0</v>
      </c>
      <c r="AH2105" s="49">
        <f>IFERROR(IF(OR($V2105&lt;&gt;"Ja",VLOOKUP($C2105,Listen!$A$2:$F$45,5,0)="Nein",D2105&lt;IF(C2105="LNG Anbindungsanlagen gemäß separater Festlegung",2022,2023)),$AC2105,$AA2105),0)</f>
        <v>0</v>
      </c>
      <c r="AI2105" s="49">
        <f>IFERROR(IF(OR($W2105&lt;&gt;"Ja",VLOOKUP($C2105,Listen!$A$2:$F$45,6,0)="Nein"),$AC2105,$AB2105),0)</f>
        <v>0</v>
      </c>
      <c r="AJ2105" s="49">
        <f>IFERROR(IF(OR($W2105&lt;&gt;"Ja",VLOOKUP($C2105,Listen!$A$2:$F$45,6,0)="Nein"),$AC2105,$AB2105),0)</f>
        <v>0</v>
      </c>
      <c r="AK2105" s="49">
        <f>IFERROR(IF(OR($W2105&lt;&gt;"Ja",VLOOKUP($C2105,Listen!$A$2:$F$45,6,0)="Nein"),$AC2105,$AB2105),0)</f>
        <v>0</v>
      </c>
      <c r="AL2105" s="51">
        <f t="shared" si="678"/>
        <v>0</v>
      </c>
      <c r="AM2105" s="296">
        <f>IFERROR(IF(VLOOKUP($C2105,Listen!$A$2:$F$45,6,0)="Ja",MAX(BC2105:BD2105),D_SAV!$BC2105),0)</f>
        <v>0</v>
      </c>
      <c r="AN2105" s="51">
        <f t="shared" si="679"/>
        <v>0</v>
      </c>
      <c r="AP2105" s="304">
        <f t="shared" si="680"/>
        <v>0</v>
      </c>
      <c r="AQ2105" s="304">
        <f t="shared" si="681"/>
        <v>0</v>
      </c>
      <c r="AR2105" s="304">
        <f t="shared" si="682"/>
        <v>0</v>
      </c>
      <c r="AS2105" s="304">
        <f t="shared" si="683"/>
        <v>0</v>
      </c>
      <c r="AT2105" s="304">
        <f t="shared" si="684"/>
        <v>0</v>
      </c>
      <c r="AU2105" s="304">
        <f t="shared" si="685"/>
        <v>0</v>
      </c>
      <c r="AV2105" s="304">
        <f t="shared" si="686"/>
        <v>0</v>
      </c>
      <c r="AW2105" s="304">
        <f t="shared" si="687"/>
        <v>0</v>
      </c>
      <c r="AX2105" s="304">
        <f t="shared" si="688"/>
        <v>0</v>
      </c>
      <c r="AY2105" s="304">
        <f t="shared" si="689"/>
        <v>0</v>
      </c>
      <c r="AZ2105" s="304">
        <f t="shared" si="690"/>
        <v>0</v>
      </c>
      <c r="BA2105" s="304">
        <f t="shared" si="691"/>
        <v>0</v>
      </c>
      <c r="BB2105" s="304">
        <f t="shared" si="692"/>
        <v>0</v>
      </c>
      <c r="BC2105" s="304">
        <f t="shared" si="693"/>
        <v>0</v>
      </c>
      <c r="BD2105" s="304">
        <f t="shared" si="694"/>
        <v>0</v>
      </c>
      <c r="BE2105" s="304">
        <f>IFERROR(IF(VLOOKUP($C2105,Listen!$A$2:$F$45,6,0)="Ja",BB2105-MAX(BC2105:BD2105),BB2105-BC2105),0)</f>
        <v>0</v>
      </c>
    </row>
    <row r="2106" spans="1:57" x14ac:dyDescent="0.25">
      <c r="A2106" s="320" t="str">
        <f>IF(AND(D2106&lt;&gt;0,C2106&lt;&gt;0,E2106&lt;&gt;0),IF(B2106&lt;&gt;0,CONCATENATE(B2106,"-AGr",VLOOKUP(C2106,Listen!$A$2:$D$45,4,FALSE),"-",D2106,"-",E2106,),CONCATENATE("AGr",VLOOKUP(C2106,Listen!$A$2:$D$45,4,FALSE),"-",D2106,"-",E2106)),"keine vollständige ID")</f>
        <v>keine vollständige ID</v>
      </c>
      <c r="B2106" s="301"/>
      <c r="C2106" s="287"/>
      <c r="D2106" s="34"/>
      <c r="E2106" s="306"/>
      <c r="F2106" s="116"/>
      <c r="G2106" s="17"/>
      <c r="H2106" s="17"/>
      <c r="I2106" s="17"/>
      <c r="J2106" s="17"/>
      <c r="K2106" s="17"/>
      <c r="L2106" s="17"/>
      <c r="M2106" s="17"/>
      <c r="N2106" s="17"/>
      <c r="O2106" s="116"/>
      <c r="P2106" s="117">
        <f>IF(D2106&gt;A_Stammdaten!$B$12,0,SUM(G2106,H2106,J2106,L2106:M2106)-SUM(I2106,K2106,N2106:O2106))</f>
        <v>0</v>
      </c>
      <c r="Q2106" s="17"/>
      <c r="R2106" s="17"/>
      <c r="S2106" s="17"/>
      <c r="T2106" s="17"/>
      <c r="U2106" s="62">
        <f t="shared" si="674"/>
        <v>0</v>
      </c>
      <c r="V2106" s="34"/>
      <c r="W2106" s="34"/>
      <c r="X2106" s="34"/>
      <c r="Y2106" s="34"/>
      <c r="Z2106" s="34"/>
      <c r="AA2106" s="63" t="str">
        <f t="shared" si="675"/>
        <v>-</v>
      </c>
      <c r="AB2106" s="63" t="str">
        <f t="shared" si="676"/>
        <v>-</v>
      </c>
      <c r="AC2106" s="63">
        <f>IF(ISBLANK($C2106),0,VLOOKUP($C2106,Listen!$A$2:$C$45,2,FALSE))</f>
        <v>0</v>
      </c>
      <c r="AD2106" s="63">
        <f>IF(ISBLANK($C2106),0,VLOOKUP($C2106,Listen!$A$2:$C$45,3,FALSE))</f>
        <v>0</v>
      </c>
      <c r="AE2106" s="49">
        <f t="shared" si="677"/>
        <v>0</v>
      </c>
      <c r="AF2106" s="49">
        <f t="shared" si="677"/>
        <v>0</v>
      </c>
      <c r="AG2106" s="49">
        <f>IFERROR(IF(OR($V2106&lt;&gt;"Ja",VLOOKUP($C2106,Listen!$A$2:$F$45,5,0)="Nein",D2106&lt;IF(C2106="LNG Anbindungsanlagen gemäß separater Festlegung",2022,2023)),$AC2106,$AA2106),0)</f>
        <v>0</v>
      </c>
      <c r="AH2106" s="49">
        <f>IFERROR(IF(OR($V2106&lt;&gt;"Ja",VLOOKUP($C2106,Listen!$A$2:$F$45,5,0)="Nein",D2106&lt;IF(C2106="LNG Anbindungsanlagen gemäß separater Festlegung",2022,2023)),$AC2106,$AA2106),0)</f>
        <v>0</v>
      </c>
      <c r="AI2106" s="49">
        <f>IFERROR(IF(OR($W2106&lt;&gt;"Ja",VLOOKUP($C2106,Listen!$A$2:$F$45,6,0)="Nein"),$AC2106,$AB2106),0)</f>
        <v>0</v>
      </c>
      <c r="AJ2106" s="49">
        <f>IFERROR(IF(OR($W2106&lt;&gt;"Ja",VLOOKUP($C2106,Listen!$A$2:$F$45,6,0)="Nein"),$AC2106,$AB2106),0)</f>
        <v>0</v>
      </c>
      <c r="AK2106" s="49">
        <f>IFERROR(IF(OR($W2106&lt;&gt;"Ja",VLOOKUP($C2106,Listen!$A$2:$F$45,6,0)="Nein"),$AC2106,$AB2106),0)</f>
        <v>0</v>
      </c>
      <c r="AL2106" s="51">
        <f t="shared" si="678"/>
        <v>0</v>
      </c>
      <c r="AM2106" s="296">
        <f>IFERROR(IF(VLOOKUP($C2106,Listen!$A$2:$F$45,6,0)="Ja",MAX(BC2106:BD2106),D_SAV!$BC2106),0)</f>
        <v>0</v>
      </c>
      <c r="AN2106" s="51">
        <f t="shared" si="679"/>
        <v>0</v>
      </c>
      <c r="AP2106" s="304">
        <f t="shared" si="680"/>
        <v>0</v>
      </c>
      <c r="AQ2106" s="304">
        <f t="shared" si="681"/>
        <v>0</v>
      </c>
      <c r="AR2106" s="304">
        <f t="shared" si="682"/>
        <v>0</v>
      </c>
      <c r="AS2106" s="304">
        <f t="shared" si="683"/>
        <v>0</v>
      </c>
      <c r="AT2106" s="304">
        <f t="shared" si="684"/>
        <v>0</v>
      </c>
      <c r="AU2106" s="304">
        <f t="shared" si="685"/>
        <v>0</v>
      </c>
      <c r="AV2106" s="304">
        <f t="shared" si="686"/>
        <v>0</v>
      </c>
      <c r="AW2106" s="304">
        <f t="shared" si="687"/>
        <v>0</v>
      </c>
      <c r="AX2106" s="304">
        <f t="shared" si="688"/>
        <v>0</v>
      </c>
      <c r="AY2106" s="304">
        <f t="shared" si="689"/>
        <v>0</v>
      </c>
      <c r="AZ2106" s="304">
        <f t="shared" si="690"/>
        <v>0</v>
      </c>
      <c r="BA2106" s="304">
        <f t="shared" si="691"/>
        <v>0</v>
      </c>
      <c r="BB2106" s="304">
        <f t="shared" si="692"/>
        <v>0</v>
      </c>
      <c r="BC2106" s="304">
        <f t="shared" si="693"/>
        <v>0</v>
      </c>
      <c r="BD2106" s="304">
        <f t="shared" si="694"/>
        <v>0</v>
      </c>
      <c r="BE2106" s="304">
        <f>IFERROR(IF(VLOOKUP($C2106,Listen!$A$2:$F$45,6,0)="Ja",BB2106-MAX(BC2106:BD2106),BB2106-BC2106),0)</f>
        <v>0</v>
      </c>
    </row>
    <row r="2107" spans="1:57" x14ac:dyDescent="0.25">
      <c r="A2107" s="320" t="str">
        <f>IF(AND(D2107&lt;&gt;0,C2107&lt;&gt;0,E2107&lt;&gt;0),IF(B2107&lt;&gt;0,CONCATENATE(B2107,"-AGr",VLOOKUP(C2107,Listen!$A$2:$D$45,4,FALSE),"-",D2107,"-",E2107,),CONCATENATE("AGr",VLOOKUP(C2107,Listen!$A$2:$D$45,4,FALSE),"-",D2107,"-",E2107)),"keine vollständige ID")</f>
        <v>keine vollständige ID</v>
      </c>
      <c r="B2107" s="301"/>
      <c r="C2107" s="287"/>
      <c r="D2107" s="34"/>
      <c r="E2107" s="306"/>
      <c r="F2107" s="116"/>
      <c r="G2107" s="17"/>
      <c r="H2107" s="17"/>
      <c r="I2107" s="17"/>
      <c r="J2107" s="17"/>
      <c r="K2107" s="17"/>
      <c r="L2107" s="17"/>
      <c r="M2107" s="17"/>
      <c r="N2107" s="17"/>
      <c r="O2107" s="116"/>
      <c r="P2107" s="117">
        <f>IF(D2107&gt;A_Stammdaten!$B$12,0,SUM(G2107,H2107,J2107,L2107:M2107)-SUM(I2107,K2107,N2107:O2107))</f>
        <v>0</v>
      </c>
      <c r="Q2107" s="17"/>
      <c r="R2107" s="17"/>
      <c r="S2107" s="17"/>
      <c r="T2107" s="17"/>
      <c r="U2107" s="62">
        <f t="shared" si="674"/>
        <v>0</v>
      </c>
      <c r="V2107" s="34"/>
      <c r="W2107" s="34"/>
      <c r="X2107" s="34"/>
      <c r="Y2107" s="34"/>
      <c r="Z2107" s="34"/>
      <c r="AA2107" s="63" t="str">
        <f t="shared" si="675"/>
        <v>-</v>
      </c>
      <c r="AB2107" s="63" t="str">
        <f t="shared" si="676"/>
        <v>-</v>
      </c>
      <c r="AC2107" s="63">
        <f>IF(ISBLANK($C2107),0,VLOOKUP($C2107,Listen!$A$2:$C$45,2,FALSE))</f>
        <v>0</v>
      </c>
      <c r="AD2107" s="63">
        <f>IF(ISBLANK($C2107),0,VLOOKUP($C2107,Listen!$A$2:$C$45,3,FALSE))</f>
        <v>0</v>
      </c>
      <c r="AE2107" s="49">
        <f t="shared" si="677"/>
        <v>0</v>
      </c>
      <c r="AF2107" s="49">
        <f t="shared" si="677"/>
        <v>0</v>
      </c>
      <c r="AG2107" s="49">
        <f>IFERROR(IF(OR($V2107&lt;&gt;"Ja",VLOOKUP($C2107,Listen!$A$2:$F$45,5,0)="Nein",D2107&lt;IF(C2107="LNG Anbindungsanlagen gemäß separater Festlegung",2022,2023)),$AC2107,$AA2107),0)</f>
        <v>0</v>
      </c>
      <c r="AH2107" s="49">
        <f>IFERROR(IF(OR($V2107&lt;&gt;"Ja",VLOOKUP($C2107,Listen!$A$2:$F$45,5,0)="Nein",D2107&lt;IF(C2107="LNG Anbindungsanlagen gemäß separater Festlegung",2022,2023)),$AC2107,$AA2107),0)</f>
        <v>0</v>
      </c>
      <c r="AI2107" s="49">
        <f>IFERROR(IF(OR($W2107&lt;&gt;"Ja",VLOOKUP($C2107,Listen!$A$2:$F$45,6,0)="Nein"),$AC2107,$AB2107),0)</f>
        <v>0</v>
      </c>
      <c r="AJ2107" s="49">
        <f>IFERROR(IF(OR($W2107&lt;&gt;"Ja",VLOOKUP($C2107,Listen!$A$2:$F$45,6,0)="Nein"),$AC2107,$AB2107),0)</f>
        <v>0</v>
      </c>
      <c r="AK2107" s="49">
        <f>IFERROR(IF(OR($W2107&lt;&gt;"Ja",VLOOKUP($C2107,Listen!$A$2:$F$45,6,0)="Nein"),$AC2107,$AB2107),0)</f>
        <v>0</v>
      </c>
      <c r="AL2107" s="51">
        <f t="shared" si="678"/>
        <v>0</v>
      </c>
      <c r="AM2107" s="296">
        <f>IFERROR(IF(VLOOKUP($C2107,Listen!$A$2:$F$45,6,0)="Ja",MAX(BC2107:BD2107),D_SAV!$BC2107),0)</f>
        <v>0</v>
      </c>
      <c r="AN2107" s="51">
        <f t="shared" si="679"/>
        <v>0</v>
      </c>
      <c r="AP2107" s="304">
        <f t="shared" si="680"/>
        <v>0</v>
      </c>
      <c r="AQ2107" s="304">
        <f t="shared" si="681"/>
        <v>0</v>
      </c>
      <c r="AR2107" s="304">
        <f t="shared" si="682"/>
        <v>0</v>
      </c>
      <c r="AS2107" s="304">
        <f t="shared" si="683"/>
        <v>0</v>
      </c>
      <c r="AT2107" s="304">
        <f t="shared" si="684"/>
        <v>0</v>
      </c>
      <c r="AU2107" s="304">
        <f t="shared" si="685"/>
        <v>0</v>
      </c>
      <c r="AV2107" s="304">
        <f t="shared" si="686"/>
        <v>0</v>
      </c>
      <c r="AW2107" s="304">
        <f t="shared" si="687"/>
        <v>0</v>
      </c>
      <c r="AX2107" s="304">
        <f t="shared" si="688"/>
        <v>0</v>
      </c>
      <c r="AY2107" s="304">
        <f t="shared" si="689"/>
        <v>0</v>
      </c>
      <c r="AZ2107" s="304">
        <f t="shared" si="690"/>
        <v>0</v>
      </c>
      <c r="BA2107" s="304">
        <f t="shared" si="691"/>
        <v>0</v>
      </c>
      <c r="BB2107" s="304">
        <f t="shared" si="692"/>
        <v>0</v>
      </c>
      <c r="BC2107" s="304">
        <f t="shared" si="693"/>
        <v>0</v>
      </c>
      <c r="BD2107" s="304">
        <f t="shared" si="694"/>
        <v>0</v>
      </c>
      <c r="BE2107" s="304">
        <f>IFERROR(IF(VLOOKUP($C2107,Listen!$A$2:$F$45,6,0)="Ja",BB2107-MAX(BC2107:BD2107),BB2107-BC2107),0)</f>
        <v>0</v>
      </c>
    </row>
    <row r="2108" spans="1:57" x14ac:dyDescent="0.25">
      <c r="A2108" s="320" t="str">
        <f>IF(AND(D2108&lt;&gt;0,C2108&lt;&gt;0,E2108&lt;&gt;0),IF(B2108&lt;&gt;0,CONCATENATE(B2108,"-AGr",VLOOKUP(C2108,Listen!$A$2:$D$45,4,FALSE),"-",D2108,"-",E2108,),CONCATENATE("AGr",VLOOKUP(C2108,Listen!$A$2:$D$45,4,FALSE),"-",D2108,"-",E2108)),"keine vollständige ID")</f>
        <v>keine vollständige ID</v>
      </c>
      <c r="B2108" s="301"/>
      <c r="C2108" s="287"/>
      <c r="D2108" s="34"/>
      <c r="E2108" s="306"/>
      <c r="F2108" s="116"/>
      <c r="G2108" s="17"/>
      <c r="H2108" s="17"/>
      <c r="I2108" s="17"/>
      <c r="J2108" s="17"/>
      <c r="K2108" s="17"/>
      <c r="L2108" s="17"/>
      <c r="M2108" s="17"/>
      <c r="N2108" s="17"/>
      <c r="O2108" s="116"/>
      <c r="P2108" s="117">
        <f>IF(D2108&gt;A_Stammdaten!$B$12,0,SUM(G2108,H2108,J2108,L2108:M2108)-SUM(I2108,K2108,N2108:O2108))</f>
        <v>0</v>
      </c>
      <c r="Q2108" s="17"/>
      <c r="R2108" s="17"/>
      <c r="S2108" s="17"/>
      <c r="T2108" s="17"/>
      <c r="U2108" s="62">
        <f t="shared" si="674"/>
        <v>0</v>
      </c>
      <c r="V2108" s="34"/>
      <c r="W2108" s="34"/>
      <c r="X2108" s="34"/>
      <c r="Y2108" s="34"/>
      <c r="Z2108" s="34"/>
      <c r="AA2108" s="63" t="str">
        <f t="shared" si="675"/>
        <v>-</v>
      </c>
      <c r="AB2108" s="63" t="str">
        <f t="shared" si="676"/>
        <v>-</v>
      </c>
      <c r="AC2108" s="63">
        <f>IF(ISBLANK($C2108),0,VLOOKUP($C2108,Listen!$A$2:$C$45,2,FALSE))</f>
        <v>0</v>
      </c>
      <c r="AD2108" s="63">
        <f>IF(ISBLANK($C2108),0,VLOOKUP($C2108,Listen!$A$2:$C$45,3,FALSE))</f>
        <v>0</v>
      </c>
      <c r="AE2108" s="49">
        <f t="shared" si="677"/>
        <v>0</v>
      </c>
      <c r="AF2108" s="49">
        <f t="shared" si="677"/>
        <v>0</v>
      </c>
      <c r="AG2108" s="49">
        <f>IFERROR(IF(OR($V2108&lt;&gt;"Ja",VLOOKUP($C2108,Listen!$A$2:$F$45,5,0)="Nein",D2108&lt;IF(C2108="LNG Anbindungsanlagen gemäß separater Festlegung",2022,2023)),$AC2108,$AA2108),0)</f>
        <v>0</v>
      </c>
      <c r="AH2108" s="49">
        <f>IFERROR(IF(OR($V2108&lt;&gt;"Ja",VLOOKUP($C2108,Listen!$A$2:$F$45,5,0)="Nein",D2108&lt;IF(C2108="LNG Anbindungsanlagen gemäß separater Festlegung",2022,2023)),$AC2108,$AA2108),0)</f>
        <v>0</v>
      </c>
      <c r="AI2108" s="49">
        <f>IFERROR(IF(OR($W2108&lt;&gt;"Ja",VLOOKUP($C2108,Listen!$A$2:$F$45,6,0)="Nein"),$AC2108,$AB2108),0)</f>
        <v>0</v>
      </c>
      <c r="AJ2108" s="49">
        <f>IFERROR(IF(OR($W2108&lt;&gt;"Ja",VLOOKUP($C2108,Listen!$A$2:$F$45,6,0)="Nein"),$AC2108,$AB2108),0)</f>
        <v>0</v>
      </c>
      <c r="AK2108" s="49">
        <f>IFERROR(IF(OR($W2108&lt;&gt;"Ja",VLOOKUP($C2108,Listen!$A$2:$F$45,6,0)="Nein"),$AC2108,$AB2108),0)</f>
        <v>0</v>
      </c>
      <c r="AL2108" s="51">
        <f t="shared" si="678"/>
        <v>0</v>
      </c>
      <c r="AM2108" s="296">
        <f>IFERROR(IF(VLOOKUP($C2108,Listen!$A$2:$F$45,6,0)="Ja",MAX(BC2108:BD2108),D_SAV!$BC2108),0)</f>
        <v>0</v>
      </c>
      <c r="AN2108" s="51">
        <f t="shared" si="679"/>
        <v>0</v>
      </c>
      <c r="AP2108" s="304">
        <f t="shared" si="680"/>
        <v>0</v>
      </c>
      <c r="AQ2108" s="304">
        <f t="shared" si="681"/>
        <v>0</v>
      </c>
      <c r="AR2108" s="304">
        <f t="shared" si="682"/>
        <v>0</v>
      </c>
      <c r="AS2108" s="304">
        <f t="shared" si="683"/>
        <v>0</v>
      </c>
      <c r="AT2108" s="304">
        <f t="shared" si="684"/>
        <v>0</v>
      </c>
      <c r="AU2108" s="304">
        <f t="shared" si="685"/>
        <v>0</v>
      </c>
      <c r="AV2108" s="304">
        <f t="shared" si="686"/>
        <v>0</v>
      </c>
      <c r="AW2108" s="304">
        <f t="shared" si="687"/>
        <v>0</v>
      </c>
      <c r="AX2108" s="304">
        <f t="shared" si="688"/>
        <v>0</v>
      </c>
      <c r="AY2108" s="304">
        <f t="shared" si="689"/>
        <v>0</v>
      </c>
      <c r="AZ2108" s="304">
        <f t="shared" si="690"/>
        <v>0</v>
      </c>
      <c r="BA2108" s="304">
        <f t="shared" si="691"/>
        <v>0</v>
      </c>
      <c r="BB2108" s="304">
        <f t="shared" si="692"/>
        <v>0</v>
      </c>
      <c r="BC2108" s="304">
        <f t="shared" si="693"/>
        <v>0</v>
      </c>
      <c r="BD2108" s="304">
        <f t="shared" si="694"/>
        <v>0</v>
      </c>
      <c r="BE2108" s="304">
        <f>IFERROR(IF(VLOOKUP($C2108,Listen!$A$2:$F$45,6,0)="Ja",BB2108-MAX(BC2108:BD2108),BB2108-BC2108),0)</f>
        <v>0</v>
      </c>
    </row>
    <row r="2109" spans="1:57" x14ac:dyDescent="0.25">
      <c r="A2109" s="320" t="str">
        <f>IF(AND(D2109&lt;&gt;0,C2109&lt;&gt;0,E2109&lt;&gt;0),IF(B2109&lt;&gt;0,CONCATENATE(B2109,"-AGr",VLOOKUP(C2109,Listen!$A$2:$D$45,4,FALSE),"-",D2109,"-",E2109,),CONCATENATE("AGr",VLOOKUP(C2109,Listen!$A$2:$D$45,4,FALSE),"-",D2109,"-",E2109)),"keine vollständige ID")</f>
        <v>keine vollständige ID</v>
      </c>
      <c r="B2109" s="301"/>
      <c r="C2109" s="287"/>
      <c r="D2109" s="34"/>
      <c r="E2109" s="306"/>
      <c r="F2109" s="116"/>
      <c r="G2109" s="17"/>
      <c r="H2109" s="17"/>
      <c r="I2109" s="17"/>
      <c r="J2109" s="17"/>
      <c r="K2109" s="17"/>
      <c r="L2109" s="17"/>
      <c r="M2109" s="17"/>
      <c r="N2109" s="17"/>
      <c r="O2109" s="116"/>
      <c r="P2109" s="117">
        <f>IF(D2109&gt;A_Stammdaten!$B$12,0,SUM(G2109,H2109,J2109,L2109:M2109)-SUM(I2109,K2109,N2109:O2109))</f>
        <v>0</v>
      </c>
      <c r="Q2109" s="17"/>
      <c r="R2109" s="17"/>
      <c r="S2109" s="17"/>
      <c r="T2109" s="17"/>
      <c r="U2109" s="62">
        <f t="shared" si="674"/>
        <v>0</v>
      </c>
      <c r="V2109" s="34"/>
      <c r="W2109" s="34"/>
      <c r="X2109" s="34"/>
      <c r="Y2109" s="34"/>
      <c r="Z2109" s="34"/>
      <c r="AA2109" s="63" t="str">
        <f t="shared" si="675"/>
        <v>-</v>
      </c>
      <c r="AB2109" s="63" t="str">
        <f t="shared" si="676"/>
        <v>-</v>
      </c>
      <c r="AC2109" s="63">
        <f>IF(ISBLANK($C2109),0,VLOOKUP($C2109,Listen!$A$2:$C$45,2,FALSE))</f>
        <v>0</v>
      </c>
      <c r="AD2109" s="63">
        <f>IF(ISBLANK($C2109),0,VLOOKUP($C2109,Listen!$A$2:$C$45,3,FALSE))</f>
        <v>0</v>
      </c>
      <c r="AE2109" s="49">
        <f t="shared" si="677"/>
        <v>0</v>
      </c>
      <c r="AF2109" s="49">
        <f t="shared" si="677"/>
        <v>0</v>
      </c>
      <c r="AG2109" s="49">
        <f>IFERROR(IF(OR($V2109&lt;&gt;"Ja",VLOOKUP($C2109,Listen!$A$2:$F$45,5,0)="Nein",D2109&lt;IF(C2109="LNG Anbindungsanlagen gemäß separater Festlegung",2022,2023)),$AC2109,$AA2109),0)</f>
        <v>0</v>
      </c>
      <c r="AH2109" s="49">
        <f>IFERROR(IF(OR($V2109&lt;&gt;"Ja",VLOOKUP($C2109,Listen!$A$2:$F$45,5,0)="Nein",D2109&lt;IF(C2109="LNG Anbindungsanlagen gemäß separater Festlegung",2022,2023)),$AC2109,$AA2109),0)</f>
        <v>0</v>
      </c>
      <c r="AI2109" s="49">
        <f>IFERROR(IF(OR($W2109&lt;&gt;"Ja",VLOOKUP($C2109,Listen!$A$2:$F$45,6,0)="Nein"),$AC2109,$AB2109),0)</f>
        <v>0</v>
      </c>
      <c r="AJ2109" s="49">
        <f>IFERROR(IF(OR($W2109&lt;&gt;"Ja",VLOOKUP($C2109,Listen!$A$2:$F$45,6,0)="Nein"),$AC2109,$AB2109),0)</f>
        <v>0</v>
      </c>
      <c r="AK2109" s="49">
        <f>IFERROR(IF(OR($W2109&lt;&gt;"Ja",VLOOKUP($C2109,Listen!$A$2:$F$45,6,0)="Nein"),$AC2109,$AB2109),0)</f>
        <v>0</v>
      </c>
      <c r="AL2109" s="51">
        <f t="shared" si="678"/>
        <v>0</v>
      </c>
      <c r="AM2109" s="296">
        <f>IFERROR(IF(VLOOKUP($C2109,Listen!$A$2:$F$45,6,0)="Ja",MAX(BC2109:BD2109),D_SAV!$BC2109),0)</f>
        <v>0</v>
      </c>
      <c r="AN2109" s="51">
        <f t="shared" si="679"/>
        <v>0</v>
      </c>
      <c r="AP2109" s="304">
        <f t="shared" si="680"/>
        <v>0</v>
      </c>
      <c r="AQ2109" s="304">
        <f t="shared" si="681"/>
        <v>0</v>
      </c>
      <c r="AR2109" s="304">
        <f t="shared" si="682"/>
        <v>0</v>
      </c>
      <c r="AS2109" s="304">
        <f t="shared" si="683"/>
        <v>0</v>
      </c>
      <c r="AT2109" s="304">
        <f t="shared" si="684"/>
        <v>0</v>
      </c>
      <c r="AU2109" s="304">
        <f t="shared" si="685"/>
        <v>0</v>
      </c>
      <c r="AV2109" s="304">
        <f t="shared" si="686"/>
        <v>0</v>
      </c>
      <c r="AW2109" s="304">
        <f t="shared" si="687"/>
        <v>0</v>
      </c>
      <c r="AX2109" s="304">
        <f t="shared" si="688"/>
        <v>0</v>
      </c>
      <c r="AY2109" s="304">
        <f t="shared" si="689"/>
        <v>0</v>
      </c>
      <c r="AZ2109" s="304">
        <f t="shared" si="690"/>
        <v>0</v>
      </c>
      <c r="BA2109" s="304">
        <f t="shared" si="691"/>
        <v>0</v>
      </c>
      <c r="BB2109" s="304">
        <f t="shared" si="692"/>
        <v>0</v>
      </c>
      <c r="BC2109" s="304">
        <f t="shared" si="693"/>
        <v>0</v>
      </c>
      <c r="BD2109" s="304">
        <f t="shared" si="694"/>
        <v>0</v>
      </c>
      <c r="BE2109" s="304">
        <f>IFERROR(IF(VLOOKUP($C2109,Listen!$A$2:$F$45,6,0)="Ja",BB2109-MAX(BC2109:BD2109),BB2109-BC2109),0)</f>
        <v>0</v>
      </c>
    </row>
    <row r="2110" spans="1:57" x14ac:dyDescent="0.25">
      <c r="A2110" s="320" t="str">
        <f>IF(AND(D2110&lt;&gt;0,C2110&lt;&gt;0,E2110&lt;&gt;0),IF(B2110&lt;&gt;0,CONCATENATE(B2110,"-AGr",VLOOKUP(C2110,Listen!$A$2:$D$45,4,FALSE),"-",D2110,"-",E2110,),CONCATENATE("AGr",VLOOKUP(C2110,Listen!$A$2:$D$45,4,FALSE),"-",D2110,"-",E2110)),"keine vollständige ID")</f>
        <v>keine vollständige ID</v>
      </c>
      <c r="B2110" s="301"/>
      <c r="C2110" s="287"/>
      <c r="D2110" s="34"/>
      <c r="E2110" s="306"/>
      <c r="F2110" s="116"/>
      <c r="G2110" s="17"/>
      <c r="H2110" s="17"/>
      <c r="I2110" s="17"/>
      <c r="J2110" s="17"/>
      <c r="K2110" s="17"/>
      <c r="L2110" s="17"/>
      <c r="M2110" s="17"/>
      <c r="N2110" s="17"/>
      <c r="O2110" s="116"/>
      <c r="P2110" s="117">
        <f>IF(D2110&gt;A_Stammdaten!$B$12,0,SUM(G2110,H2110,J2110,L2110:M2110)-SUM(I2110,K2110,N2110:O2110))</f>
        <v>0</v>
      </c>
      <c r="Q2110" s="17"/>
      <c r="R2110" s="17"/>
      <c r="S2110" s="17"/>
      <c r="T2110" s="17"/>
      <c r="U2110" s="62">
        <f t="shared" si="674"/>
        <v>0</v>
      </c>
      <c r="V2110" s="34"/>
      <c r="W2110" s="34"/>
      <c r="X2110" s="34"/>
      <c r="Y2110" s="34"/>
      <c r="Z2110" s="34"/>
      <c r="AA2110" s="63" t="str">
        <f t="shared" si="675"/>
        <v>-</v>
      </c>
      <c r="AB2110" s="63" t="str">
        <f t="shared" si="676"/>
        <v>-</v>
      </c>
      <c r="AC2110" s="63">
        <f>IF(ISBLANK($C2110),0,VLOOKUP($C2110,Listen!$A$2:$C$45,2,FALSE))</f>
        <v>0</v>
      </c>
      <c r="AD2110" s="63">
        <f>IF(ISBLANK($C2110),0,VLOOKUP($C2110,Listen!$A$2:$C$45,3,FALSE))</f>
        <v>0</v>
      </c>
      <c r="AE2110" s="49">
        <f t="shared" si="677"/>
        <v>0</v>
      </c>
      <c r="AF2110" s="49">
        <f t="shared" si="677"/>
        <v>0</v>
      </c>
      <c r="AG2110" s="49">
        <f>IFERROR(IF(OR($V2110&lt;&gt;"Ja",VLOOKUP($C2110,Listen!$A$2:$F$45,5,0)="Nein",D2110&lt;IF(C2110="LNG Anbindungsanlagen gemäß separater Festlegung",2022,2023)),$AC2110,$AA2110),0)</f>
        <v>0</v>
      </c>
      <c r="AH2110" s="49">
        <f>IFERROR(IF(OR($V2110&lt;&gt;"Ja",VLOOKUP($C2110,Listen!$A$2:$F$45,5,0)="Nein",D2110&lt;IF(C2110="LNG Anbindungsanlagen gemäß separater Festlegung",2022,2023)),$AC2110,$AA2110),0)</f>
        <v>0</v>
      </c>
      <c r="AI2110" s="49">
        <f>IFERROR(IF(OR($W2110&lt;&gt;"Ja",VLOOKUP($C2110,Listen!$A$2:$F$45,6,0)="Nein"),$AC2110,$AB2110),0)</f>
        <v>0</v>
      </c>
      <c r="AJ2110" s="49">
        <f>IFERROR(IF(OR($W2110&lt;&gt;"Ja",VLOOKUP($C2110,Listen!$A$2:$F$45,6,0)="Nein"),$AC2110,$AB2110),0)</f>
        <v>0</v>
      </c>
      <c r="AK2110" s="49">
        <f>IFERROR(IF(OR($W2110&lt;&gt;"Ja",VLOOKUP($C2110,Listen!$A$2:$F$45,6,0)="Nein"),$AC2110,$AB2110),0)</f>
        <v>0</v>
      </c>
      <c r="AL2110" s="51">
        <f t="shared" si="678"/>
        <v>0</v>
      </c>
      <c r="AM2110" s="296">
        <f>IFERROR(IF(VLOOKUP($C2110,Listen!$A$2:$F$45,6,0)="Ja",MAX(BC2110:BD2110),D_SAV!$BC2110),0)</f>
        <v>0</v>
      </c>
      <c r="AN2110" s="51">
        <f t="shared" si="679"/>
        <v>0</v>
      </c>
      <c r="AP2110" s="304">
        <f t="shared" si="680"/>
        <v>0</v>
      </c>
      <c r="AQ2110" s="304">
        <f t="shared" si="681"/>
        <v>0</v>
      </c>
      <c r="AR2110" s="304">
        <f t="shared" si="682"/>
        <v>0</v>
      </c>
      <c r="AS2110" s="304">
        <f t="shared" si="683"/>
        <v>0</v>
      </c>
      <c r="AT2110" s="304">
        <f t="shared" si="684"/>
        <v>0</v>
      </c>
      <c r="AU2110" s="304">
        <f t="shared" si="685"/>
        <v>0</v>
      </c>
      <c r="AV2110" s="304">
        <f t="shared" si="686"/>
        <v>0</v>
      </c>
      <c r="AW2110" s="304">
        <f t="shared" si="687"/>
        <v>0</v>
      </c>
      <c r="AX2110" s="304">
        <f t="shared" si="688"/>
        <v>0</v>
      </c>
      <c r="AY2110" s="304">
        <f t="shared" si="689"/>
        <v>0</v>
      </c>
      <c r="AZ2110" s="304">
        <f t="shared" si="690"/>
        <v>0</v>
      </c>
      <c r="BA2110" s="304">
        <f t="shared" si="691"/>
        <v>0</v>
      </c>
      <c r="BB2110" s="304">
        <f t="shared" si="692"/>
        <v>0</v>
      </c>
      <c r="BC2110" s="304">
        <f t="shared" si="693"/>
        <v>0</v>
      </c>
      <c r="BD2110" s="304">
        <f t="shared" si="694"/>
        <v>0</v>
      </c>
      <c r="BE2110" s="304">
        <f>IFERROR(IF(VLOOKUP($C2110,Listen!$A$2:$F$45,6,0)="Ja",BB2110-MAX(BC2110:BD2110),BB2110-BC2110),0)</f>
        <v>0</v>
      </c>
    </row>
    <row r="2111" spans="1:57" x14ac:dyDescent="0.25">
      <c r="A2111" s="320" t="str">
        <f>IF(AND(D2111&lt;&gt;0,C2111&lt;&gt;0,E2111&lt;&gt;0),IF(B2111&lt;&gt;0,CONCATENATE(B2111,"-AGr",VLOOKUP(C2111,Listen!$A$2:$D$45,4,FALSE),"-",D2111,"-",E2111,),CONCATENATE("AGr",VLOOKUP(C2111,Listen!$A$2:$D$45,4,FALSE),"-",D2111,"-",E2111)),"keine vollständige ID")</f>
        <v>keine vollständige ID</v>
      </c>
      <c r="B2111" s="301"/>
      <c r="C2111" s="287"/>
      <c r="D2111" s="34"/>
      <c r="E2111" s="306"/>
      <c r="F2111" s="116"/>
      <c r="G2111" s="17"/>
      <c r="H2111" s="17"/>
      <c r="I2111" s="17"/>
      <c r="J2111" s="17"/>
      <c r="K2111" s="17"/>
      <c r="L2111" s="17"/>
      <c r="M2111" s="17"/>
      <c r="N2111" s="17"/>
      <c r="O2111" s="116"/>
      <c r="P2111" s="117">
        <f>IF(D2111&gt;A_Stammdaten!$B$12,0,SUM(G2111,H2111,J2111,L2111:M2111)-SUM(I2111,K2111,N2111:O2111))</f>
        <v>0</v>
      </c>
      <c r="Q2111" s="17"/>
      <c r="R2111" s="17"/>
      <c r="S2111" s="17"/>
      <c r="T2111" s="17"/>
      <c r="U2111" s="62">
        <f t="shared" si="674"/>
        <v>0</v>
      </c>
      <c r="V2111" s="34"/>
      <c r="W2111" s="34"/>
      <c r="X2111" s="34"/>
      <c r="Y2111" s="34"/>
      <c r="Z2111" s="34"/>
      <c r="AA2111" s="63" t="str">
        <f t="shared" si="675"/>
        <v>-</v>
      </c>
      <c r="AB2111" s="63" t="str">
        <f t="shared" si="676"/>
        <v>-</v>
      </c>
      <c r="AC2111" s="63">
        <f>IF(ISBLANK($C2111),0,VLOOKUP($C2111,Listen!$A$2:$C$45,2,FALSE))</f>
        <v>0</v>
      </c>
      <c r="AD2111" s="63">
        <f>IF(ISBLANK($C2111),0,VLOOKUP($C2111,Listen!$A$2:$C$45,3,FALSE))</f>
        <v>0</v>
      </c>
      <c r="AE2111" s="49">
        <f t="shared" si="677"/>
        <v>0</v>
      </c>
      <c r="AF2111" s="49">
        <f t="shared" si="677"/>
        <v>0</v>
      </c>
      <c r="AG2111" s="49">
        <f>IFERROR(IF(OR($V2111&lt;&gt;"Ja",VLOOKUP($C2111,Listen!$A$2:$F$45,5,0)="Nein",D2111&lt;IF(C2111="LNG Anbindungsanlagen gemäß separater Festlegung",2022,2023)),$AC2111,$AA2111),0)</f>
        <v>0</v>
      </c>
      <c r="AH2111" s="49">
        <f>IFERROR(IF(OR($V2111&lt;&gt;"Ja",VLOOKUP($C2111,Listen!$A$2:$F$45,5,0)="Nein",D2111&lt;IF(C2111="LNG Anbindungsanlagen gemäß separater Festlegung",2022,2023)),$AC2111,$AA2111),0)</f>
        <v>0</v>
      </c>
      <c r="AI2111" s="49">
        <f>IFERROR(IF(OR($W2111&lt;&gt;"Ja",VLOOKUP($C2111,Listen!$A$2:$F$45,6,0)="Nein"),$AC2111,$AB2111),0)</f>
        <v>0</v>
      </c>
      <c r="AJ2111" s="49">
        <f>IFERROR(IF(OR($W2111&lt;&gt;"Ja",VLOOKUP($C2111,Listen!$A$2:$F$45,6,0)="Nein"),$AC2111,$AB2111),0)</f>
        <v>0</v>
      </c>
      <c r="AK2111" s="49">
        <f>IFERROR(IF(OR($W2111&lt;&gt;"Ja",VLOOKUP($C2111,Listen!$A$2:$F$45,6,0)="Nein"),$AC2111,$AB2111),0)</f>
        <v>0</v>
      </c>
      <c r="AL2111" s="51">
        <f t="shared" si="678"/>
        <v>0</v>
      </c>
      <c r="AM2111" s="296">
        <f>IFERROR(IF(VLOOKUP($C2111,Listen!$A$2:$F$45,6,0)="Ja",MAX(BC2111:BD2111),D_SAV!$BC2111),0)</f>
        <v>0</v>
      </c>
      <c r="AN2111" s="51">
        <f t="shared" si="679"/>
        <v>0</v>
      </c>
      <c r="AP2111" s="304">
        <f t="shared" si="680"/>
        <v>0</v>
      </c>
      <c r="AQ2111" s="304">
        <f t="shared" si="681"/>
        <v>0</v>
      </c>
      <c r="AR2111" s="304">
        <f t="shared" si="682"/>
        <v>0</v>
      </c>
      <c r="AS2111" s="304">
        <f t="shared" si="683"/>
        <v>0</v>
      </c>
      <c r="AT2111" s="304">
        <f t="shared" si="684"/>
        <v>0</v>
      </c>
      <c r="AU2111" s="304">
        <f t="shared" si="685"/>
        <v>0</v>
      </c>
      <c r="AV2111" s="304">
        <f t="shared" si="686"/>
        <v>0</v>
      </c>
      <c r="AW2111" s="304">
        <f t="shared" si="687"/>
        <v>0</v>
      </c>
      <c r="AX2111" s="304">
        <f t="shared" si="688"/>
        <v>0</v>
      </c>
      <c r="AY2111" s="304">
        <f t="shared" si="689"/>
        <v>0</v>
      </c>
      <c r="AZ2111" s="304">
        <f t="shared" si="690"/>
        <v>0</v>
      </c>
      <c r="BA2111" s="304">
        <f t="shared" si="691"/>
        <v>0</v>
      </c>
      <c r="BB2111" s="304">
        <f t="shared" si="692"/>
        <v>0</v>
      </c>
      <c r="BC2111" s="304">
        <f t="shared" si="693"/>
        <v>0</v>
      </c>
      <c r="BD2111" s="304">
        <f t="shared" si="694"/>
        <v>0</v>
      </c>
      <c r="BE2111" s="304">
        <f>IFERROR(IF(VLOOKUP($C2111,Listen!$A$2:$F$45,6,0)="Ja",BB2111-MAX(BC2111:BD2111),BB2111-BC2111),0)</f>
        <v>0</v>
      </c>
    </row>
    <row r="2112" spans="1:57" x14ac:dyDescent="0.25">
      <c r="A2112" s="320" t="str">
        <f>IF(AND(D2112&lt;&gt;0,C2112&lt;&gt;0,E2112&lt;&gt;0),IF(B2112&lt;&gt;0,CONCATENATE(B2112,"-AGr",VLOOKUP(C2112,Listen!$A$2:$D$45,4,FALSE),"-",D2112,"-",E2112,),CONCATENATE("AGr",VLOOKUP(C2112,Listen!$A$2:$D$45,4,FALSE),"-",D2112,"-",E2112)),"keine vollständige ID")</f>
        <v>keine vollständige ID</v>
      </c>
      <c r="B2112" s="301"/>
      <c r="C2112" s="287"/>
      <c r="D2112" s="34"/>
      <c r="E2112" s="306"/>
      <c r="F2112" s="116"/>
      <c r="G2112" s="17"/>
      <c r="H2112" s="17"/>
      <c r="I2112" s="17"/>
      <c r="J2112" s="17"/>
      <c r="K2112" s="17"/>
      <c r="L2112" s="17"/>
      <c r="M2112" s="17"/>
      <c r="N2112" s="17"/>
      <c r="O2112" s="116"/>
      <c r="P2112" s="117">
        <f>IF(D2112&gt;A_Stammdaten!$B$12,0,SUM(G2112,H2112,J2112,L2112:M2112)-SUM(I2112,K2112,N2112:O2112))</f>
        <v>0</v>
      </c>
      <c r="Q2112" s="17"/>
      <c r="R2112" s="17"/>
      <c r="S2112" s="17"/>
      <c r="T2112" s="17"/>
      <c r="U2112" s="62">
        <f t="shared" si="674"/>
        <v>0</v>
      </c>
      <c r="V2112" s="34"/>
      <c r="W2112" s="34"/>
      <c r="X2112" s="34"/>
      <c r="Y2112" s="34"/>
      <c r="Z2112" s="34"/>
      <c r="AA2112" s="63" t="str">
        <f t="shared" si="675"/>
        <v>-</v>
      </c>
      <c r="AB2112" s="63" t="str">
        <f t="shared" si="676"/>
        <v>-</v>
      </c>
      <c r="AC2112" s="63">
        <f>IF(ISBLANK($C2112),0,VLOOKUP($C2112,Listen!$A$2:$C$45,2,FALSE))</f>
        <v>0</v>
      </c>
      <c r="AD2112" s="63">
        <f>IF(ISBLANK($C2112),0,VLOOKUP($C2112,Listen!$A$2:$C$45,3,FALSE))</f>
        <v>0</v>
      </c>
      <c r="AE2112" s="49">
        <f t="shared" si="677"/>
        <v>0</v>
      </c>
      <c r="AF2112" s="49">
        <f t="shared" si="677"/>
        <v>0</v>
      </c>
      <c r="AG2112" s="49">
        <f>IFERROR(IF(OR($V2112&lt;&gt;"Ja",VLOOKUP($C2112,Listen!$A$2:$F$45,5,0)="Nein",D2112&lt;IF(C2112="LNG Anbindungsanlagen gemäß separater Festlegung",2022,2023)),$AC2112,$AA2112),0)</f>
        <v>0</v>
      </c>
      <c r="AH2112" s="49">
        <f>IFERROR(IF(OR($V2112&lt;&gt;"Ja",VLOOKUP($C2112,Listen!$A$2:$F$45,5,0)="Nein",D2112&lt;IF(C2112="LNG Anbindungsanlagen gemäß separater Festlegung",2022,2023)),$AC2112,$AA2112),0)</f>
        <v>0</v>
      </c>
      <c r="AI2112" s="49">
        <f>IFERROR(IF(OR($W2112&lt;&gt;"Ja",VLOOKUP($C2112,Listen!$A$2:$F$45,6,0)="Nein"),$AC2112,$AB2112),0)</f>
        <v>0</v>
      </c>
      <c r="AJ2112" s="49">
        <f>IFERROR(IF(OR($W2112&lt;&gt;"Ja",VLOOKUP($C2112,Listen!$A$2:$F$45,6,0)="Nein"),$AC2112,$AB2112),0)</f>
        <v>0</v>
      </c>
      <c r="AK2112" s="49">
        <f>IFERROR(IF(OR($W2112&lt;&gt;"Ja",VLOOKUP($C2112,Listen!$A$2:$F$45,6,0)="Nein"),$AC2112,$AB2112),0)</f>
        <v>0</v>
      </c>
      <c r="AL2112" s="51">
        <f t="shared" si="678"/>
        <v>0</v>
      </c>
      <c r="AM2112" s="296">
        <f>IFERROR(IF(VLOOKUP($C2112,Listen!$A$2:$F$45,6,0)="Ja",MAX(BC2112:BD2112),D_SAV!$BC2112),0)</f>
        <v>0</v>
      </c>
      <c r="AN2112" s="51">
        <f t="shared" si="679"/>
        <v>0</v>
      </c>
      <c r="AP2112" s="304">
        <f t="shared" si="680"/>
        <v>0</v>
      </c>
      <c r="AQ2112" s="304">
        <f t="shared" si="681"/>
        <v>0</v>
      </c>
      <c r="AR2112" s="304">
        <f t="shared" si="682"/>
        <v>0</v>
      </c>
      <c r="AS2112" s="304">
        <f t="shared" si="683"/>
        <v>0</v>
      </c>
      <c r="AT2112" s="304">
        <f t="shared" si="684"/>
        <v>0</v>
      </c>
      <c r="AU2112" s="304">
        <f t="shared" si="685"/>
        <v>0</v>
      </c>
      <c r="AV2112" s="304">
        <f t="shared" si="686"/>
        <v>0</v>
      </c>
      <c r="AW2112" s="304">
        <f t="shared" si="687"/>
        <v>0</v>
      </c>
      <c r="AX2112" s="304">
        <f t="shared" si="688"/>
        <v>0</v>
      </c>
      <c r="AY2112" s="304">
        <f t="shared" si="689"/>
        <v>0</v>
      </c>
      <c r="AZ2112" s="304">
        <f t="shared" si="690"/>
        <v>0</v>
      </c>
      <c r="BA2112" s="304">
        <f t="shared" si="691"/>
        <v>0</v>
      </c>
      <c r="BB2112" s="304">
        <f t="shared" si="692"/>
        <v>0</v>
      </c>
      <c r="BC2112" s="304">
        <f t="shared" si="693"/>
        <v>0</v>
      </c>
      <c r="BD2112" s="304">
        <f t="shared" si="694"/>
        <v>0</v>
      </c>
      <c r="BE2112" s="304">
        <f>IFERROR(IF(VLOOKUP($C2112,Listen!$A$2:$F$45,6,0)="Ja",BB2112-MAX(BC2112:BD2112),BB2112-BC2112),0)</f>
        <v>0</v>
      </c>
    </row>
    <row r="2113" spans="1:57" x14ac:dyDescent="0.25">
      <c r="A2113" s="320" t="str">
        <f>IF(AND(D2113&lt;&gt;0,C2113&lt;&gt;0,E2113&lt;&gt;0),IF(B2113&lt;&gt;0,CONCATENATE(B2113,"-AGr",VLOOKUP(C2113,Listen!$A$2:$D$45,4,FALSE),"-",D2113,"-",E2113,),CONCATENATE("AGr",VLOOKUP(C2113,Listen!$A$2:$D$45,4,FALSE),"-",D2113,"-",E2113)),"keine vollständige ID")</f>
        <v>keine vollständige ID</v>
      </c>
      <c r="B2113" s="301"/>
      <c r="C2113" s="287"/>
      <c r="D2113" s="34"/>
      <c r="E2113" s="306"/>
      <c r="F2113" s="116"/>
      <c r="G2113" s="17"/>
      <c r="H2113" s="17"/>
      <c r="I2113" s="17"/>
      <c r="J2113" s="17"/>
      <c r="K2113" s="17"/>
      <c r="L2113" s="17"/>
      <c r="M2113" s="17"/>
      <c r="N2113" s="17"/>
      <c r="O2113" s="116"/>
      <c r="P2113" s="117">
        <f>IF(D2113&gt;A_Stammdaten!$B$12,0,SUM(G2113,H2113,J2113,L2113:M2113)-SUM(I2113,K2113,N2113:O2113))</f>
        <v>0</v>
      </c>
      <c r="Q2113" s="17"/>
      <c r="R2113" s="17"/>
      <c r="S2113" s="17"/>
      <c r="T2113" s="17"/>
      <c r="U2113" s="62">
        <f t="shared" si="674"/>
        <v>0</v>
      </c>
      <c r="V2113" s="34"/>
      <c r="W2113" s="34"/>
      <c r="X2113" s="34"/>
      <c r="Y2113" s="34"/>
      <c r="Z2113" s="34"/>
      <c r="AA2113" s="63" t="str">
        <f t="shared" si="675"/>
        <v>-</v>
      </c>
      <c r="AB2113" s="63" t="str">
        <f t="shared" si="676"/>
        <v>-</v>
      </c>
      <c r="AC2113" s="63">
        <f>IF(ISBLANK($C2113),0,VLOOKUP($C2113,Listen!$A$2:$C$45,2,FALSE))</f>
        <v>0</v>
      </c>
      <c r="AD2113" s="63">
        <f>IF(ISBLANK($C2113),0,VLOOKUP($C2113,Listen!$A$2:$C$45,3,FALSE))</f>
        <v>0</v>
      </c>
      <c r="AE2113" s="49">
        <f t="shared" si="677"/>
        <v>0</v>
      </c>
      <c r="AF2113" s="49">
        <f t="shared" si="677"/>
        <v>0</v>
      </c>
      <c r="AG2113" s="49">
        <f>IFERROR(IF(OR($V2113&lt;&gt;"Ja",VLOOKUP($C2113,Listen!$A$2:$F$45,5,0)="Nein",D2113&lt;IF(C2113="LNG Anbindungsanlagen gemäß separater Festlegung",2022,2023)),$AC2113,$AA2113),0)</f>
        <v>0</v>
      </c>
      <c r="AH2113" s="49">
        <f>IFERROR(IF(OR($V2113&lt;&gt;"Ja",VLOOKUP($C2113,Listen!$A$2:$F$45,5,0)="Nein",D2113&lt;IF(C2113="LNG Anbindungsanlagen gemäß separater Festlegung",2022,2023)),$AC2113,$AA2113),0)</f>
        <v>0</v>
      </c>
      <c r="AI2113" s="49">
        <f>IFERROR(IF(OR($W2113&lt;&gt;"Ja",VLOOKUP($C2113,Listen!$A$2:$F$45,6,0)="Nein"),$AC2113,$AB2113),0)</f>
        <v>0</v>
      </c>
      <c r="AJ2113" s="49">
        <f>IFERROR(IF(OR($W2113&lt;&gt;"Ja",VLOOKUP($C2113,Listen!$A$2:$F$45,6,0)="Nein"),$AC2113,$AB2113),0)</f>
        <v>0</v>
      </c>
      <c r="AK2113" s="49">
        <f>IFERROR(IF(OR($W2113&lt;&gt;"Ja",VLOOKUP($C2113,Listen!$A$2:$F$45,6,0)="Nein"),$AC2113,$AB2113),0)</f>
        <v>0</v>
      </c>
      <c r="AL2113" s="51">
        <f t="shared" si="678"/>
        <v>0</v>
      </c>
      <c r="AM2113" s="296">
        <f>IFERROR(IF(VLOOKUP($C2113,Listen!$A$2:$F$45,6,0)="Ja",MAX(BC2113:BD2113),D_SAV!$BC2113),0)</f>
        <v>0</v>
      </c>
      <c r="AN2113" s="51">
        <f t="shared" si="679"/>
        <v>0</v>
      </c>
      <c r="AP2113" s="304">
        <f t="shared" si="680"/>
        <v>0</v>
      </c>
      <c r="AQ2113" s="304">
        <f t="shared" si="681"/>
        <v>0</v>
      </c>
      <c r="AR2113" s="304">
        <f t="shared" si="682"/>
        <v>0</v>
      </c>
      <c r="AS2113" s="304">
        <f t="shared" si="683"/>
        <v>0</v>
      </c>
      <c r="AT2113" s="304">
        <f t="shared" si="684"/>
        <v>0</v>
      </c>
      <c r="AU2113" s="304">
        <f t="shared" si="685"/>
        <v>0</v>
      </c>
      <c r="AV2113" s="304">
        <f t="shared" si="686"/>
        <v>0</v>
      </c>
      <c r="AW2113" s="304">
        <f t="shared" si="687"/>
        <v>0</v>
      </c>
      <c r="AX2113" s="304">
        <f t="shared" si="688"/>
        <v>0</v>
      </c>
      <c r="AY2113" s="304">
        <f t="shared" si="689"/>
        <v>0</v>
      </c>
      <c r="AZ2113" s="304">
        <f t="shared" si="690"/>
        <v>0</v>
      </c>
      <c r="BA2113" s="304">
        <f t="shared" si="691"/>
        <v>0</v>
      </c>
      <c r="BB2113" s="304">
        <f t="shared" si="692"/>
        <v>0</v>
      </c>
      <c r="BC2113" s="304">
        <f t="shared" si="693"/>
        <v>0</v>
      </c>
      <c r="BD2113" s="304">
        <f t="shared" si="694"/>
        <v>0</v>
      </c>
      <c r="BE2113" s="304">
        <f>IFERROR(IF(VLOOKUP($C2113,Listen!$A$2:$F$45,6,0)="Ja",BB2113-MAX(BC2113:BD2113),BB2113-BC2113),0)</f>
        <v>0</v>
      </c>
    </row>
    <row r="2114" spans="1:57" x14ac:dyDescent="0.25">
      <c r="A2114" s="320" t="str">
        <f>IF(AND(D2114&lt;&gt;0,C2114&lt;&gt;0,E2114&lt;&gt;0),IF(B2114&lt;&gt;0,CONCATENATE(B2114,"-AGr",VLOOKUP(C2114,Listen!$A$2:$D$45,4,FALSE),"-",D2114,"-",E2114,),CONCATENATE("AGr",VLOOKUP(C2114,Listen!$A$2:$D$45,4,FALSE),"-",D2114,"-",E2114)),"keine vollständige ID")</f>
        <v>keine vollständige ID</v>
      </c>
      <c r="B2114" s="301"/>
      <c r="C2114" s="287"/>
      <c r="D2114" s="34"/>
      <c r="E2114" s="306"/>
      <c r="F2114" s="116"/>
      <c r="G2114" s="17"/>
      <c r="H2114" s="17"/>
      <c r="I2114" s="17"/>
      <c r="J2114" s="17"/>
      <c r="K2114" s="17"/>
      <c r="L2114" s="17"/>
      <c r="M2114" s="17"/>
      <c r="N2114" s="17"/>
      <c r="O2114" s="116"/>
      <c r="P2114" s="117">
        <f>IF(D2114&gt;A_Stammdaten!$B$12,0,SUM(G2114,H2114,J2114,L2114:M2114)-SUM(I2114,K2114,N2114:O2114))</f>
        <v>0</v>
      </c>
      <c r="Q2114" s="17"/>
      <c r="R2114" s="17"/>
      <c r="S2114" s="17"/>
      <c r="T2114" s="17"/>
      <c r="U2114" s="62">
        <f t="shared" si="674"/>
        <v>0</v>
      </c>
      <c r="V2114" s="34"/>
      <c r="W2114" s="34"/>
      <c r="X2114" s="34"/>
      <c r="Y2114" s="34"/>
      <c r="Z2114" s="34"/>
      <c r="AA2114" s="63" t="str">
        <f t="shared" si="675"/>
        <v>-</v>
      </c>
      <c r="AB2114" s="63" t="str">
        <f t="shared" si="676"/>
        <v>-</v>
      </c>
      <c r="AC2114" s="63">
        <f>IF(ISBLANK($C2114),0,VLOOKUP($C2114,Listen!$A$2:$C$45,2,FALSE))</f>
        <v>0</v>
      </c>
      <c r="AD2114" s="63">
        <f>IF(ISBLANK($C2114),0,VLOOKUP($C2114,Listen!$A$2:$C$45,3,FALSE))</f>
        <v>0</v>
      </c>
      <c r="AE2114" s="49">
        <f t="shared" si="677"/>
        <v>0</v>
      </c>
      <c r="AF2114" s="49">
        <f t="shared" si="677"/>
        <v>0</v>
      </c>
      <c r="AG2114" s="49">
        <f>IFERROR(IF(OR($V2114&lt;&gt;"Ja",VLOOKUP($C2114,Listen!$A$2:$F$45,5,0)="Nein",D2114&lt;IF(C2114="LNG Anbindungsanlagen gemäß separater Festlegung",2022,2023)),$AC2114,$AA2114),0)</f>
        <v>0</v>
      </c>
      <c r="AH2114" s="49">
        <f>IFERROR(IF(OR($V2114&lt;&gt;"Ja",VLOOKUP($C2114,Listen!$A$2:$F$45,5,0)="Nein",D2114&lt;IF(C2114="LNG Anbindungsanlagen gemäß separater Festlegung",2022,2023)),$AC2114,$AA2114),0)</f>
        <v>0</v>
      </c>
      <c r="AI2114" s="49">
        <f>IFERROR(IF(OR($W2114&lt;&gt;"Ja",VLOOKUP($C2114,Listen!$A$2:$F$45,6,0)="Nein"),$AC2114,$AB2114),0)</f>
        <v>0</v>
      </c>
      <c r="AJ2114" s="49">
        <f>IFERROR(IF(OR($W2114&lt;&gt;"Ja",VLOOKUP($C2114,Listen!$A$2:$F$45,6,0)="Nein"),$AC2114,$AB2114),0)</f>
        <v>0</v>
      </c>
      <c r="AK2114" s="49">
        <f>IFERROR(IF(OR($W2114&lt;&gt;"Ja",VLOOKUP($C2114,Listen!$A$2:$F$45,6,0)="Nein"),$AC2114,$AB2114),0)</f>
        <v>0</v>
      </c>
      <c r="AL2114" s="51">
        <f t="shared" si="678"/>
        <v>0</v>
      </c>
      <c r="AM2114" s="296">
        <f>IFERROR(IF(VLOOKUP($C2114,Listen!$A$2:$F$45,6,0)="Ja",MAX(BC2114:BD2114),D_SAV!$BC2114),0)</f>
        <v>0</v>
      </c>
      <c r="AN2114" s="51">
        <f t="shared" si="679"/>
        <v>0</v>
      </c>
      <c r="AP2114" s="304">
        <f t="shared" si="680"/>
        <v>0</v>
      </c>
      <c r="AQ2114" s="304">
        <f t="shared" si="681"/>
        <v>0</v>
      </c>
      <c r="AR2114" s="304">
        <f t="shared" si="682"/>
        <v>0</v>
      </c>
      <c r="AS2114" s="304">
        <f t="shared" si="683"/>
        <v>0</v>
      </c>
      <c r="AT2114" s="304">
        <f t="shared" si="684"/>
        <v>0</v>
      </c>
      <c r="AU2114" s="304">
        <f t="shared" si="685"/>
        <v>0</v>
      </c>
      <c r="AV2114" s="304">
        <f t="shared" si="686"/>
        <v>0</v>
      </c>
      <c r="AW2114" s="304">
        <f t="shared" si="687"/>
        <v>0</v>
      </c>
      <c r="AX2114" s="304">
        <f t="shared" si="688"/>
        <v>0</v>
      </c>
      <c r="AY2114" s="304">
        <f t="shared" si="689"/>
        <v>0</v>
      </c>
      <c r="AZ2114" s="304">
        <f t="shared" si="690"/>
        <v>0</v>
      </c>
      <c r="BA2114" s="304">
        <f t="shared" si="691"/>
        <v>0</v>
      </c>
      <c r="BB2114" s="304">
        <f t="shared" si="692"/>
        <v>0</v>
      </c>
      <c r="BC2114" s="304">
        <f t="shared" si="693"/>
        <v>0</v>
      </c>
      <c r="BD2114" s="304">
        <f t="shared" si="694"/>
        <v>0</v>
      </c>
      <c r="BE2114" s="304">
        <f>IFERROR(IF(VLOOKUP($C2114,Listen!$A$2:$F$45,6,0)="Ja",BB2114-MAX(BC2114:BD2114),BB2114-BC2114),0)</f>
        <v>0</v>
      </c>
    </row>
    <row r="2115" spans="1:57" x14ac:dyDescent="0.25">
      <c r="A2115" s="320" t="str">
        <f>IF(AND(D2115&lt;&gt;0,C2115&lt;&gt;0,E2115&lt;&gt;0),IF(B2115&lt;&gt;0,CONCATENATE(B2115,"-AGr",VLOOKUP(C2115,Listen!$A$2:$D$45,4,FALSE),"-",D2115,"-",E2115,),CONCATENATE("AGr",VLOOKUP(C2115,Listen!$A$2:$D$45,4,FALSE),"-",D2115,"-",E2115)),"keine vollständige ID")</f>
        <v>keine vollständige ID</v>
      </c>
      <c r="B2115" s="301"/>
      <c r="C2115" s="287"/>
      <c r="D2115" s="34"/>
      <c r="E2115" s="306"/>
      <c r="F2115" s="116"/>
      <c r="G2115" s="17"/>
      <c r="H2115" s="17"/>
      <c r="I2115" s="17"/>
      <c r="J2115" s="17"/>
      <c r="K2115" s="17"/>
      <c r="L2115" s="17"/>
      <c r="M2115" s="17"/>
      <c r="N2115" s="17"/>
      <c r="O2115" s="116"/>
      <c r="P2115" s="117">
        <f>IF(D2115&gt;A_Stammdaten!$B$12,0,SUM(G2115,H2115,J2115,L2115:M2115)-SUM(I2115,K2115,N2115:O2115))</f>
        <v>0</v>
      </c>
      <c r="Q2115" s="17"/>
      <c r="R2115" s="17"/>
      <c r="S2115" s="17"/>
      <c r="T2115" s="17"/>
      <c r="U2115" s="62">
        <f t="shared" si="674"/>
        <v>0</v>
      </c>
      <c r="V2115" s="34"/>
      <c r="W2115" s="34"/>
      <c r="X2115" s="34"/>
      <c r="Y2115" s="34"/>
      <c r="Z2115" s="34"/>
      <c r="AA2115" s="63" t="str">
        <f t="shared" si="675"/>
        <v>-</v>
      </c>
      <c r="AB2115" s="63" t="str">
        <f t="shared" si="676"/>
        <v>-</v>
      </c>
      <c r="AC2115" s="63">
        <f>IF(ISBLANK($C2115),0,VLOOKUP($C2115,Listen!$A$2:$C$45,2,FALSE))</f>
        <v>0</v>
      </c>
      <c r="AD2115" s="63">
        <f>IF(ISBLANK($C2115),0,VLOOKUP($C2115,Listen!$A$2:$C$45,3,FALSE))</f>
        <v>0</v>
      </c>
      <c r="AE2115" s="49">
        <f t="shared" si="677"/>
        <v>0</v>
      </c>
      <c r="AF2115" s="49">
        <f t="shared" si="677"/>
        <v>0</v>
      </c>
      <c r="AG2115" s="49">
        <f>IFERROR(IF(OR($V2115&lt;&gt;"Ja",VLOOKUP($C2115,Listen!$A$2:$F$45,5,0)="Nein",D2115&lt;IF(C2115="LNG Anbindungsanlagen gemäß separater Festlegung",2022,2023)),$AC2115,$AA2115),0)</f>
        <v>0</v>
      </c>
      <c r="AH2115" s="49">
        <f>IFERROR(IF(OR($V2115&lt;&gt;"Ja",VLOOKUP($C2115,Listen!$A$2:$F$45,5,0)="Nein",D2115&lt;IF(C2115="LNG Anbindungsanlagen gemäß separater Festlegung",2022,2023)),$AC2115,$AA2115),0)</f>
        <v>0</v>
      </c>
      <c r="AI2115" s="49">
        <f>IFERROR(IF(OR($W2115&lt;&gt;"Ja",VLOOKUP($C2115,Listen!$A$2:$F$45,6,0)="Nein"),$AC2115,$AB2115),0)</f>
        <v>0</v>
      </c>
      <c r="AJ2115" s="49">
        <f>IFERROR(IF(OR($W2115&lt;&gt;"Ja",VLOOKUP($C2115,Listen!$A$2:$F$45,6,0)="Nein"),$AC2115,$AB2115),0)</f>
        <v>0</v>
      </c>
      <c r="AK2115" s="49">
        <f>IFERROR(IF(OR($W2115&lt;&gt;"Ja",VLOOKUP($C2115,Listen!$A$2:$F$45,6,0)="Nein"),$AC2115,$AB2115),0)</f>
        <v>0</v>
      </c>
      <c r="AL2115" s="51">
        <f t="shared" si="678"/>
        <v>0</v>
      </c>
      <c r="AM2115" s="296">
        <f>IFERROR(IF(VLOOKUP($C2115,Listen!$A$2:$F$45,6,0)="Ja",MAX(BC2115:BD2115),D_SAV!$BC2115),0)</f>
        <v>0</v>
      </c>
      <c r="AN2115" s="51">
        <f t="shared" si="679"/>
        <v>0</v>
      </c>
      <c r="AP2115" s="304">
        <f t="shared" si="680"/>
        <v>0</v>
      </c>
      <c r="AQ2115" s="304">
        <f t="shared" si="681"/>
        <v>0</v>
      </c>
      <c r="AR2115" s="304">
        <f t="shared" si="682"/>
        <v>0</v>
      </c>
      <c r="AS2115" s="304">
        <f t="shared" si="683"/>
        <v>0</v>
      </c>
      <c r="AT2115" s="304">
        <f t="shared" si="684"/>
        <v>0</v>
      </c>
      <c r="AU2115" s="304">
        <f t="shared" si="685"/>
        <v>0</v>
      </c>
      <c r="AV2115" s="304">
        <f t="shared" si="686"/>
        <v>0</v>
      </c>
      <c r="AW2115" s="304">
        <f t="shared" si="687"/>
        <v>0</v>
      </c>
      <c r="AX2115" s="304">
        <f t="shared" si="688"/>
        <v>0</v>
      </c>
      <c r="AY2115" s="304">
        <f t="shared" si="689"/>
        <v>0</v>
      </c>
      <c r="AZ2115" s="304">
        <f t="shared" si="690"/>
        <v>0</v>
      </c>
      <c r="BA2115" s="304">
        <f t="shared" si="691"/>
        <v>0</v>
      </c>
      <c r="BB2115" s="304">
        <f t="shared" si="692"/>
        <v>0</v>
      </c>
      <c r="BC2115" s="304">
        <f t="shared" si="693"/>
        <v>0</v>
      </c>
      <c r="BD2115" s="304">
        <f t="shared" si="694"/>
        <v>0</v>
      </c>
      <c r="BE2115" s="304">
        <f>IFERROR(IF(VLOOKUP($C2115,Listen!$A$2:$F$45,6,0)="Ja",BB2115-MAX(BC2115:BD2115),BB2115-BC2115),0)</f>
        <v>0</v>
      </c>
    </row>
    <row r="2116" spans="1:57" x14ac:dyDescent="0.25">
      <c r="A2116" s="320" t="str">
        <f>IF(AND(D2116&lt;&gt;0,C2116&lt;&gt;0,E2116&lt;&gt;0),IF(B2116&lt;&gt;0,CONCATENATE(B2116,"-AGr",VLOOKUP(C2116,Listen!$A$2:$D$45,4,FALSE),"-",D2116,"-",E2116,),CONCATENATE("AGr",VLOOKUP(C2116,Listen!$A$2:$D$45,4,FALSE),"-",D2116,"-",E2116)),"keine vollständige ID")</f>
        <v>keine vollständige ID</v>
      </c>
      <c r="B2116" s="301"/>
      <c r="C2116" s="287"/>
      <c r="D2116" s="34"/>
      <c r="E2116" s="306"/>
      <c r="F2116" s="116"/>
      <c r="G2116" s="17"/>
      <c r="H2116" s="17"/>
      <c r="I2116" s="17"/>
      <c r="J2116" s="17"/>
      <c r="K2116" s="17"/>
      <c r="L2116" s="17"/>
      <c r="M2116" s="17"/>
      <c r="N2116" s="17"/>
      <c r="O2116" s="116"/>
      <c r="P2116" s="117">
        <f>IF(D2116&gt;A_Stammdaten!$B$12,0,SUM(G2116,H2116,J2116,L2116:M2116)-SUM(I2116,K2116,N2116:O2116))</f>
        <v>0</v>
      </c>
      <c r="Q2116" s="17"/>
      <c r="R2116" s="17"/>
      <c r="S2116" s="17"/>
      <c r="T2116" s="17"/>
      <c r="U2116" s="62">
        <f t="shared" si="674"/>
        <v>0</v>
      </c>
      <c r="V2116" s="34"/>
      <c r="W2116" s="34"/>
      <c r="X2116" s="34"/>
      <c r="Y2116" s="34"/>
      <c r="Z2116" s="34"/>
      <c r="AA2116" s="63" t="str">
        <f t="shared" si="675"/>
        <v>-</v>
      </c>
      <c r="AB2116" s="63" t="str">
        <f t="shared" si="676"/>
        <v>-</v>
      </c>
      <c r="AC2116" s="63">
        <f>IF(ISBLANK($C2116),0,VLOOKUP($C2116,Listen!$A$2:$C$45,2,FALSE))</f>
        <v>0</v>
      </c>
      <c r="AD2116" s="63">
        <f>IF(ISBLANK($C2116),0,VLOOKUP($C2116,Listen!$A$2:$C$45,3,FALSE))</f>
        <v>0</v>
      </c>
      <c r="AE2116" s="49">
        <f t="shared" si="677"/>
        <v>0</v>
      </c>
      <c r="AF2116" s="49">
        <f t="shared" si="677"/>
        <v>0</v>
      </c>
      <c r="AG2116" s="49">
        <f>IFERROR(IF(OR($V2116&lt;&gt;"Ja",VLOOKUP($C2116,Listen!$A$2:$F$45,5,0)="Nein",D2116&lt;IF(C2116="LNG Anbindungsanlagen gemäß separater Festlegung",2022,2023)),$AC2116,$AA2116),0)</f>
        <v>0</v>
      </c>
      <c r="AH2116" s="49">
        <f>IFERROR(IF(OR($V2116&lt;&gt;"Ja",VLOOKUP($C2116,Listen!$A$2:$F$45,5,0)="Nein",D2116&lt;IF(C2116="LNG Anbindungsanlagen gemäß separater Festlegung",2022,2023)),$AC2116,$AA2116),0)</f>
        <v>0</v>
      </c>
      <c r="AI2116" s="49">
        <f>IFERROR(IF(OR($W2116&lt;&gt;"Ja",VLOOKUP($C2116,Listen!$A$2:$F$45,6,0)="Nein"),$AC2116,$AB2116),0)</f>
        <v>0</v>
      </c>
      <c r="AJ2116" s="49">
        <f>IFERROR(IF(OR($W2116&lt;&gt;"Ja",VLOOKUP($C2116,Listen!$A$2:$F$45,6,0)="Nein"),$AC2116,$AB2116),0)</f>
        <v>0</v>
      </c>
      <c r="AK2116" s="49">
        <f>IFERROR(IF(OR($W2116&lt;&gt;"Ja",VLOOKUP($C2116,Listen!$A$2:$F$45,6,0)="Nein"),$AC2116,$AB2116),0)</f>
        <v>0</v>
      </c>
      <c r="AL2116" s="51">
        <f t="shared" si="678"/>
        <v>0</v>
      </c>
      <c r="AM2116" s="296">
        <f>IFERROR(IF(VLOOKUP($C2116,Listen!$A$2:$F$45,6,0)="Ja",MAX(BC2116:BD2116),D_SAV!$BC2116),0)</f>
        <v>0</v>
      </c>
      <c r="AN2116" s="51">
        <f t="shared" si="679"/>
        <v>0</v>
      </c>
      <c r="AP2116" s="304">
        <f t="shared" si="680"/>
        <v>0</v>
      </c>
      <c r="AQ2116" s="304">
        <f t="shared" si="681"/>
        <v>0</v>
      </c>
      <c r="AR2116" s="304">
        <f t="shared" si="682"/>
        <v>0</v>
      </c>
      <c r="AS2116" s="304">
        <f t="shared" si="683"/>
        <v>0</v>
      </c>
      <c r="AT2116" s="304">
        <f t="shared" si="684"/>
        <v>0</v>
      </c>
      <c r="AU2116" s="304">
        <f t="shared" si="685"/>
        <v>0</v>
      </c>
      <c r="AV2116" s="304">
        <f t="shared" si="686"/>
        <v>0</v>
      </c>
      <c r="AW2116" s="304">
        <f t="shared" si="687"/>
        <v>0</v>
      </c>
      <c r="AX2116" s="304">
        <f t="shared" si="688"/>
        <v>0</v>
      </c>
      <c r="AY2116" s="304">
        <f t="shared" si="689"/>
        <v>0</v>
      </c>
      <c r="AZ2116" s="304">
        <f t="shared" si="690"/>
        <v>0</v>
      </c>
      <c r="BA2116" s="304">
        <f t="shared" si="691"/>
        <v>0</v>
      </c>
      <c r="BB2116" s="304">
        <f t="shared" si="692"/>
        <v>0</v>
      </c>
      <c r="BC2116" s="304">
        <f t="shared" si="693"/>
        <v>0</v>
      </c>
      <c r="BD2116" s="304">
        <f t="shared" si="694"/>
        <v>0</v>
      </c>
      <c r="BE2116" s="304">
        <f>IFERROR(IF(VLOOKUP($C2116,Listen!$A$2:$F$45,6,0)="Ja",BB2116-MAX(BC2116:BD2116),BB2116-BC2116),0)</f>
        <v>0</v>
      </c>
    </row>
    <row r="2117" spans="1:57" x14ac:dyDescent="0.25">
      <c r="A2117" s="320" t="str">
        <f>IF(AND(D2117&lt;&gt;0,C2117&lt;&gt;0,E2117&lt;&gt;0),IF(B2117&lt;&gt;0,CONCATENATE(B2117,"-AGr",VLOOKUP(C2117,Listen!$A$2:$D$45,4,FALSE),"-",D2117,"-",E2117,),CONCATENATE("AGr",VLOOKUP(C2117,Listen!$A$2:$D$45,4,FALSE),"-",D2117,"-",E2117)),"keine vollständige ID")</f>
        <v>keine vollständige ID</v>
      </c>
      <c r="B2117" s="301"/>
      <c r="C2117" s="287"/>
      <c r="D2117" s="34"/>
      <c r="E2117" s="306"/>
      <c r="F2117" s="116"/>
      <c r="G2117" s="17"/>
      <c r="H2117" s="17"/>
      <c r="I2117" s="17"/>
      <c r="J2117" s="17"/>
      <c r="K2117" s="17"/>
      <c r="L2117" s="17"/>
      <c r="M2117" s="17"/>
      <c r="N2117" s="17"/>
      <c r="O2117" s="116"/>
      <c r="P2117" s="117">
        <f>IF(D2117&gt;A_Stammdaten!$B$12,0,SUM(G2117,H2117,J2117,L2117:M2117)-SUM(I2117,K2117,N2117:O2117))</f>
        <v>0</v>
      </c>
      <c r="Q2117" s="17"/>
      <c r="R2117" s="17"/>
      <c r="S2117" s="17"/>
      <c r="T2117" s="17"/>
      <c r="U2117" s="62">
        <f t="shared" si="674"/>
        <v>0</v>
      </c>
      <c r="V2117" s="34"/>
      <c r="W2117" s="34"/>
      <c r="X2117" s="34"/>
      <c r="Y2117" s="34"/>
      <c r="Z2117" s="34"/>
      <c r="AA2117" s="63" t="str">
        <f t="shared" si="675"/>
        <v>-</v>
      </c>
      <c r="AB2117" s="63" t="str">
        <f t="shared" si="676"/>
        <v>-</v>
      </c>
      <c r="AC2117" s="63">
        <f>IF(ISBLANK($C2117),0,VLOOKUP($C2117,Listen!$A$2:$C$45,2,FALSE))</f>
        <v>0</v>
      </c>
      <c r="AD2117" s="63">
        <f>IF(ISBLANK($C2117),0,VLOOKUP($C2117,Listen!$A$2:$C$45,3,FALSE))</f>
        <v>0</v>
      </c>
      <c r="AE2117" s="49">
        <f t="shared" si="677"/>
        <v>0</v>
      </c>
      <c r="AF2117" s="49">
        <f t="shared" si="677"/>
        <v>0</v>
      </c>
      <c r="AG2117" s="49">
        <f>IFERROR(IF(OR($V2117&lt;&gt;"Ja",VLOOKUP($C2117,Listen!$A$2:$F$45,5,0)="Nein",D2117&lt;IF(C2117="LNG Anbindungsanlagen gemäß separater Festlegung",2022,2023)),$AC2117,$AA2117),0)</f>
        <v>0</v>
      </c>
      <c r="AH2117" s="49">
        <f>IFERROR(IF(OR($V2117&lt;&gt;"Ja",VLOOKUP($C2117,Listen!$A$2:$F$45,5,0)="Nein",D2117&lt;IF(C2117="LNG Anbindungsanlagen gemäß separater Festlegung",2022,2023)),$AC2117,$AA2117),0)</f>
        <v>0</v>
      </c>
      <c r="AI2117" s="49">
        <f>IFERROR(IF(OR($W2117&lt;&gt;"Ja",VLOOKUP($C2117,Listen!$A$2:$F$45,6,0)="Nein"),$AC2117,$AB2117),0)</f>
        <v>0</v>
      </c>
      <c r="AJ2117" s="49">
        <f>IFERROR(IF(OR($W2117&lt;&gt;"Ja",VLOOKUP($C2117,Listen!$A$2:$F$45,6,0)="Nein"),$AC2117,$AB2117),0)</f>
        <v>0</v>
      </c>
      <c r="AK2117" s="49">
        <f>IFERROR(IF(OR($W2117&lt;&gt;"Ja",VLOOKUP($C2117,Listen!$A$2:$F$45,6,0)="Nein"),$AC2117,$AB2117),0)</f>
        <v>0</v>
      </c>
      <c r="AL2117" s="51">
        <f t="shared" si="678"/>
        <v>0</v>
      </c>
      <c r="AM2117" s="296">
        <f>IFERROR(IF(VLOOKUP($C2117,Listen!$A$2:$F$45,6,0)="Ja",MAX(BC2117:BD2117),D_SAV!$BC2117),0)</f>
        <v>0</v>
      </c>
      <c r="AN2117" s="51">
        <f t="shared" si="679"/>
        <v>0</v>
      </c>
      <c r="AP2117" s="304">
        <f t="shared" si="680"/>
        <v>0</v>
      </c>
      <c r="AQ2117" s="304">
        <f t="shared" si="681"/>
        <v>0</v>
      </c>
      <c r="AR2117" s="304">
        <f t="shared" si="682"/>
        <v>0</v>
      </c>
      <c r="AS2117" s="304">
        <f t="shared" si="683"/>
        <v>0</v>
      </c>
      <c r="AT2117" s="304">
        <f t="shared" si="684"/>
        <v>0</v>
      </c>
      <c r="AU2117" s="304">
        <f t="shared" si="685"/>
        <v>0</v>
      </c>
      <c r="AV2117" s="304">
        <f t="shared" si="686"/>
        <v>0</v>
      </c>
      <c r="AW2117" s="304">
        <f t="shared" si="687"/>
        <v>0</v>
      </c>
      <c r="AX2117" s="304">
        <f t="shared" si="688"/>
        <v>0</v>
      </c>
      <c r="AY2117" s="304">
        <f t="shared" si="689"/>
        <v>0</v>
      </c>
      <c r="AZ2117" s="304">
        <f t="shared" si="690"/>
        <v>0</v>
      </c>
      <c r="BA2117" s="304">
        <f t="shared" si="691"/>
        <v>0</v>
      </c>
      <c r="BB2117" s="304">
        <f t="shared" si="692"/>
        <v>0</v>
      </c>
      <c r="BC2117" s="304">
        <f t="shared" si="693"/>
        <v>0</v>
      </c>
      <c r="BD2117" s="304">
        <f t="shared" si="694"/>
        <v>0</v>
      </c>
      <c r="BE2117" s="304">
        <f>IFERROR(IF(VLOOKUP($C2117,Listen!$A$2:$F$45,6,0)="Ja",BB2117-MAX(BC2117:BD2117),BB2117-BC2117),0)</f>
        <v>0</v>
      </c>
    </row>
    <row r="2118" spans="1:57" x14ac:dyDescent="0.25">
      <c r="A2118" s="320" t="str">
        <f>IF(AND(D2118&lt;&gt;0,C2118&lt;&gt;0,E2118&lt;&gt;0),IF(B2118&lt;&gt;0,CONCATENATE(B2118,"-AGr",VLOOKUP(C2118,Listen!$A$2:$D$45,4,FALSE),"-",D2118,"-",E2118,),CONCATENATE("AGr",VLOOKUP(C2118,Listen!$A$2:$D$45,4,FALSE),"-",D2118,"-",E2118)),"keine vollständige ID")</f>
        <v>keine vollständige ID</v>
      </c>
      <c r="B2118" s="301"/>
      <c r="C2118" s="287"/>
      <c r="D2118" s="34"/>
      <c r="E2118" s="306"/>
      <c r="F2118" s="116"/>
      <c r="G2118" s="17"/>
      <c r="H2118" s="17"/>
      <c r="I2118" s="17"/>
      <c r="J2118" s="17"/>
      <c r="K2118" s="17"/>
      <c r="L2118" s="17"/>
      <c r="M2118" s="17"/>
      <c r="N2118" s="17"/>
      <c r="O2118" s="116"/>
      <c r="P2118" s="117">
        <f>IF(D2118&gt;A_Stammdaten!$B$12,0,SUM(G2118,H2118,J2118,L2118:M2118)-SUM(I2118,K2118,N2118:O2118))</f>
        <v>0</v>
      </c>
      <c r="Q2118" s="17"/>
      <c r="R2118" s="17"/>
      <c r="S2118" s="17"/>
      <c r="T2118" s="17"/>
      <c r="U2118" s="62">
        <f t="shared" ref="U2118:U2181" si="695">P2118-SUM(Q2118:T2118)</f>
        <v>0</v>
      </c>
      <c r="V2118" s="34"/>
      <c r="W2118" s="34"/>
      <c r="X2118" s="34"/>
      <c r="Y2118" s="34"/>
      <c r="Z2118" s="34"/>
      <c r="AA2118" s="63" t="str">
        <f t="shared" ref="AA2118:AA2181" si="696">IF($V2118="Ja",MIN(2044-$D2118+1,AC2118),"-")</f>
        <v>-</v>
      </c>
      <c r="AB2118" s="63" t="str">
        <f t="shared" ref="AB2118:AB2181" si="697">IF($Z2118="","-",MIN($Z2118-$D2118+1,AC2118))</f>
        <v>-</v>
      </c>
      <c r="AC2118" s="63">
        <f>IF(ISBLANK($C2118),0,VLOOKUP($C2118,Listen!$A$2:$C$45,2,FALSE))</f>
        <v>0</v>
      </c>
      <c r="AD2118" s="63">
        <f>IF(ISBLANK($C2118),0,VLOOKUP($C2118,Listen!$A$2:$C$45,3,FALSE))</f>
        <v>0</v>
      </c>
      <c r="AE2118" s="49">
        <f t="shared" ref="AE2118:AF2181" si="698">IFERROR($AC2118,0)</f>
        <v>0</v>
      </c>
      <c r="AF2118" s="49">
        <f t="shared" si="698"/>
        <v>0</v>
      </c>
      <c r="AG2118" s="49">
        <f>IFERROR(IF(OR($V2118&lt;&gt;"Ja",VLOOKUP($C2118,Listen!$A$2:$F$45,5,0)="Nein",D2118&lt;IF(C2118="LNG Anbindungsanlagen gemäß separater Festlegung",2022,2023)),$AC2118,$AA2118),0)</f>
        <v>0</v>
      </c>
      <c r="AH2118" s="49">
        <f>IFERROR(IF(OR($V2118&lt;&gt;"Ja",VLOOKUP($C2118,Listen!$A$2:$F$45,5,0)="Nein",D2118&lt;IF(C2118="LNG Anbindungsanlagen gemäß separater Festlegung",2022,2023)),$AC2118,$AA2118),0)</f>
        <v>0</v>
      </c>
      <c r="AI2118" s="49">
        <f>IFERROR(IF(OR($W2118&lt;&gt;"Ja",VLOOKUP($C2118,Listen!$A$2:$F$45,6,0)="Nein"),$AC2118,$AB2118),0)</f>
        <v>0</v>
      </c>
      <c r="AJ2118" s="49">
        <f>IFERROR(IF(OR($W2118&lt;&gt;"Ja",VLOOKUP($C2118,Listen!$A$2:$F$45,6,0)="Nein"),$AC2118,$AB2118),0)</f>
        <v>0</v>
      </c>
      <c r="AK2118" s="49">
        <f>IFERROR(IF(OR($W2118&lt;&gt;"Ja",VLOOKUP($C2118,Listen!$A$2:$F$45,6,0)="Nein"),$AC2118,$AB2118),0)</f>
        <v>0</v>
      </c>
      <c r="AL2118" s="51">
        <f t="shared" ref="AL2118:AL2181" si="699">BB2118</f>
        <v>0</v>
      </c>
      <c r="AM2118" s="296">
        <f>IFERROR(IF(VLOOKUP($C2118,Listen!$A$2:$F$45,6,0)="Ja",MAX(BC2118:BD2118),D_SAV!$BC2118),0)</f>
        <v>0</v>
      </c>
      <c r="AN2118" s="51">
        <f t="shared" ref="AN2118:AN2181" si="700">BE2118</f>
        <v>0</v>
      </c>
      <c r="AP2118" s="304">
        <f t="shared" ref="AP2118:AP2181" si="701">AO2118+IF($D2118=AP$3,$U2118,0)</f>
        <v>0</v>
      </c>
      <c r="AQ2118" s="304">
        <f t="shared" ref="AQ2118:AQ2181" si="702">IF(AP2118=0,0,IF($AE2118-(AP$3-$D2118)&lt;=0,AP2118,AP2118/($AE2118-(AP$3-$D2118))))</f>
        <v>0</v>
      </c>
      <c r="AR2118" s="304">
        <f t="shared" ref="AR2118:AR2181" si="703">AP2118-AQ2118</f>
        <v>0</v>
      </c>
      <c r="AS2118" s="304">
        <f t="shared" ref="AS2118:AS2181" si="704">AR2118+IF($D2118=AS$3,$U2118,0)</f>
        <v>0</v>
      </c>
      <c r="AT2118" s="304">
        <f t="shared" ref="AT2118:AT2181" si="705">IF(AS2118=0,0,IF($AF2118-(AS$3-$D2118)&lt;=0,AS2118,AS2118/($AF2118-(AS$3-$D2118))))</f>
        <v>0</v>
      </c>
      <c r="AU2118" s="304">
        <f t="shared" ref="AU2118:AU2181" si="706">AS2118-AT2118</f>
        <v>0</v>
      </c>
      <c r="AV2118" s="304">
        <f t="shared" ref="AV2118:AV2181" si="707">AU2118+IF($D2118=AV$3,$U2118,0)</f>
        <v>0</v>
      </c>
      <c r="AW2118" s="304">
        <f t="shared" ref="AW2118:AW2181" si="708">IF(AV2118=0,0,IF($AG2118-(AV$3-$D2118)&lt;=0,AV2118,AV2118/($AG2118-(AV$3-$D2118))))</f>
        <v>0</v>
      </c>
      <c r="AX2118" s="304">
        <f t="shared" ref="AX2118:AX2181" si="709">AV2118-AW2118</f>
        <v>0</v>
      </c>
      <c r="AY2118" s="304">
        <f t="shared" ref="AY2118:AY2181" si="710">AX2118+IF($D2118=AY$3,$U2118,0)</f>
        <v>0</v>
      </c>
      <c r="AZ2118" s="304">
        <f t="shared" ref="AZ2118:AZ2181" si="711">IF(AY2118=0,0,IF($AH2118-(AY$3-$D2118)&lt;=0,AY2118,AY2118/($AH2118-(AY$3-$D2118))))</f>
        <v>0</v>
      </c>
      <c r="BA2118" s="304">
        <f t="shared" ref="BA2118:BA2181" si="712">AY2118-AZ2118</f>
        <v>0</v>
      </c>
      <c r="BB2118" s="304">
        <f t="shared" ref="BB2118:BB2181" si="713">BA2118+IF($D2118=BB$3,$U2118,0)</f>
        <v>0</v>
      </c>
      <c r="BC2118" s="304">
        <f t="shared" ref="BC2118:BC2181" si="714">IF(BB2118=0,0,IF($AI2118-(BB$3-$D2118)&lt;=0,BB2118,BB2118/($AI2118-(BB$3-$D2118))))</f>
        <v>0</v>
      </c>
      <c r="BD2118" s="304">
        <f t="shared" ref="BD2118:BD2181" si="715">BB2118*Y2118/100</f>
        <v>0</v>
      </c>
      <c r="BE2118" s="304">
        <f>IFERROR(IF(VLOOKUP($C2118,Listen!$A$2:$F$45,6,0)="Ja",BB2118-MAX(BC2118:BD2118),BB2118-BC2118),0)</f>
        <v>0</v>
      </c>
    </row>
    <row r="2119" spans="1:57" x14ac:dyDescent="0.25">
      <c r="A2119" s="320" t="str">
        <f>IF(AND(D2119&lt;&gt;0,C2119&lt;&gt;0,E2119&lt;&gt;0),IF(B2119&lt;&gt;0,CONCATENATE(B2119,"-AGr",VLOOKUP(C2119,Listen!$A$2:$D$45,4,FALSE),"-",D2119,"-",E2119,),CONCATENATE("AGr",VLOOKUP(C2119,Listen!$A$2:$D$45,4,FALSE),"-",D2119,"-",E2119)),"keine vollständige ID")</f>
        <v>keine vollständige ID</v>
      </c>
      <c r="B2119" s="301"/>
      <c r="C2119" s="287"/>
      <c r="D2119" s="34"/>
      <c r="E2119" s="306"/>
      <c r="F2119" s="116"/>
      <c r="G2119" s="17"/>
      <c r="H2119" s="17"/>
      <c r="I2119" s="17"/>
      <c r="J2119" s="17"/>
      <c r="K2119" s="17"/>
      <c r="L2119" s="17"/>
      <c r="M2119" s="17"/>
      <c r="N2119" s="17"/>
      <c r="O2119" s="116"/>
      <c r="P2119" s="117">
        <f>IF(D2119&gt;A_Stammdaten!$B$12,0,SUM(G2119,H2119,J2119,L2119:M2119)-SUM(I2119,K2119,N2119:O2119))</f>
        <v>0</v>
      </c>
      <c r="Q2119" s="17"/>
      <c r="R2119" s="17"/>
      <c r="S2119" s="17"/>
      <c r="T2119" s="17"/>
      <c r="U2119" s="62">
        <f t="shared" si="695"/>
        <v>0</v>
      </c>
      <c r="V2119" s="34"/>
      <c r="W2119" s="34"/>
      <c r="X2119" s="34"/>
      <c r="Y2119" s="34"/>
      <c r="Z2119" s="34"/>
      <c r="AA2119" s="63" t="str">
        <f t="shared" si="696"/>
        <v>-</v>
      </c>
      <c r="AB2119" s="63" t="str">
        <f t="shared" si="697"/>
        <v>-</v>
      </c>
      <c r="AC2119" s="63">
        <f>IF(ISBLANK($C2119),0,VLOOKUP($C2119,Listen!$A$2:$C$45,2,FALSE))</f>
        <v>0</v>
      </c>
      <c r="AD2119" s="63">
        <f>IF(ISBLANK($C2119),0,VLOOKUP($C2119,Listen!$A$2:$C$45,3,FALSE))</f>
        <v>0</v>
      </c>
      <c r="AE2119" s="49">
        <f t="shared" si="698"/>
        <v>0</v>
      </c>
      <c r="AF2119" s="49">
        <f t="shared" si="698"/>
        <v>0</v>
      </c>
      <c r="AG2119" s="49">
        <f>IFERROR(IF(OR($V2119&lt;&gt;"Ja",VLOOKUP($C2119,Listen!$A$2:$F$45,5,0)="Nein",D2119&lt;IF(C2119="LNG Anbindungsanlagen gemäß separater Festlegung",2022,2023)),$AC2119,$AA2119),0)</f>
        <v>0</v>
      </c>
      <c r="AH2119" s="49">
        <f>IFERROR(IF(OR($V2119&lt;&gt;"Ja",VLOOKUP($C2119,Listen!$A$2:$F$45,5,0)="Nein",D2119&lt;IF(C2119="LNG Anbindungsanlagen gemäß separater Festlegung",2022,2023)),$AC2119,$AA2119),0)</f>
        <v>0</v>
      </c>
      <c r="AI2119" s="49">
        <f>IFERROR(IF(OR($W2119&lt;&gt;"Ja",VLOOKUP($C2119,Listen!$A$2:$F$45,6,0)="Nein"),$AC2119,$AB2119),0)</f>
        <v>0</v>
      </c>
      <c r="AJ2119" s="49">
        <f>IFERROR(IF(OR($W2119&lt;&gt;"Ja",VLOOKUP($C2119,Listen!$A$2:$F$45,6,0)="Nein"),$AC2119,$AB2119),0)</f>
        <v>0</v>
      </c>
      <c r="AK2119" s="49">
        <f>IFERROR(IF(OR($W2119&lt;&gt;"Ja",VLOOKUP($C2119,Listen!$A$2:$F$45,6,0)="Nein"),$AC2119,$AB2119),0)</f>
        <v>0</v>
      </c>
      <c r="AL2119" s="51">
        <f t="shared" si="699"/>
        <v>0</v>
      </c>
      <c r="AM2119" s="296">
        <f>IFERROR(IF(VLOOKUP($C2119,Listen!$A$2:$F$45,6,0)="Ja",MAX(BC2119:BD2119),D_SAV!$BC2119),0)</f>
        <v>0</v>
      </c>
      <c r="AN2119" s="51">
        <f t="shared" si="700"/>
        <v>0</v>
      </c>
      <c r="AP2119" s="304">
        <f t="shared" si="701"/>
        <v>0</v>
      </c>
      <c r="AQ2119" s="304">
        <f t="shared" si="702"/>
        <v>0</v>
      </c>
      <c r="AR2119" s="304">
        <f t="shared" si="703"/>
        <v>0</v>
      </c>
      <c r="AS2119" s="304">
        <f t="shared" si="704"/>
        <v>0</v>
      </c>
      <c r="AT2119" s="304">
        <f t="shared" si="705"/>
        <v>0</v>
      </c>
      <c r="AU2119" s="304">
        <f t="shared" si="706"/>
        <v>0</v>
      </c>
      <c r="AV2119" s="304">
        <f t="shared" si="707"/>
        <v>0</v>
      </c>
      <c r="AW2119" s="304">
        <f t="shared" si="708"/>
        <v>0</v>
      </c>
      <c r="AX2119" s="304">
        <f t="shared" si="709"/>
        <v>0</v>
      </c>
      <c r="AY2119" s="304">
        <f t="shared" si="710"/>
        <v>0</v>
      </c>
      <c r="AZ2119" s="304">
        <f t="shared" si="711"/>
        <v>0</v>
      </c>
      <c r="BA2119" s="304">
        <f t="shared" si="712"/>
        <v>0</v>
      </c>
      <c r="BB2119" s="304">
        <f t="shared" si="713"/>
        <v>0</v>
      </c>
      <c r="BC2119" s="304">
        <f t="shared" si="714"/>
        <v>0</v>
      </c>
      <c r="BD2119" s="304">
        <f t="shared" si="715"/>
        <v>0</v>
      </c>
      <c r="BE2119" s="304">
        <f>IFERROR(IF(VLOOKUP($C2119,Listen!$A$2:$F$45,6,0)="Ja",BB2119-MAX(BC2119:BD2119),BB2119-BC2119),0)</f>
        <v>0</v>
      </c>
    </row>
    <row r="2120" spans="1:57" x14ac:dyDescent="0.25">
      <c r="A2120" s="320" t="str">
        <f>IF(AND(D2120&lt;&gt;0,C2120&lt;&gt;0,E2120&lt;&gt;0),IF(B2120&lt;&gt;0,CONCATENATE(B2120,"-AGr",VLOOKUP(C2120,Listen!$A$2:$D$45,4,FALSE),"-",D2120,"-",E2120,),CONCATENATE("AGr",VLOOKUP(C2120,Listen!$A$2:$D$45,4,FALSE),"-",D2120,"-",E2120)),"keine vollständige ID")</f>
        <v>keine vollständige ID</v>
      </c>
      <c r="B2120" s="301"/>
      <c r="C2120" s="287"/>
      <c r="D2120" s="34"/>
      <c r="E2120" s="306"/>
      <c r="F2120" s="116"/>
      <c r="G2120" s="17"/>
      <c r="H2120" s="17"/>
      <c r="I2120" s="17"/>
      <c r="J2120" s="17"/>
      <c r="K2120" s="17"/>
      <c r="L2120" s="17"/>
      <c r="M2120" s="17"/>
      <c r="N2120" s="17"/>
      <c r="O2120" s="116"/>
      <c r="P2120" s="117">
        <f>IF(D2120&gt;A_Stammdaten!$B$12,0,SUM(G2120,H2120,J2120,L2120:M2120)-SUM(I2120,K2120,N2120:O2120))</f>
        <v>0</v>
      </c>
      <c r="Q2120" s="17"/>
      <c r="R2120" s="17"/>
      <c r="S2120" s="17"/>
      <c r="T2120" s="17"/>
      <c r="U2120" s="62">
        <f t="shared" si="695"/>
        <v>0</v>
      </c>
      <c r="V2120" s="34"/>
      <c r="W2120" s="34"/>
      <c r="X2120" s="34"/>
      <c r="Y2120" s="34"/>
      <c r="Z2120" s="34"/>
      <c r="AA2120" s="63" t="str">
        <f t="shared" si="696"/>
        <v>-</v>
      </c>
      <c r="AB2120" s="63" t="str">
        <f t="shared" si="697"/>
        <v>-</v>
      </c>
      <c r="AC2120" s="63">
        <f>IF(ISBLANK($C2120),0,VLOOKUP($C2120,Listen!$A$2:$C$45,2,FALSE))</f>
        <v>0</v>
      </c>
      <c r="AD2120" s="63">
        <f>IF(ISBLANK($C2120),0,VLOOKUP($C2120,Listen!$A$2:$C$45,3,FALSE))</f>
        <v>0</v>
      </c>
      <c r="AE2120" s="49">
        <f t="shared" si="698"/>
        <v>0</v>
      </c>
      <c r="AF2120" s="49">
        <f t="shared" si="698"/>
        <v>0</v>
      </c>
      <c r="AG2120" s="49">
        <f>IFERROR(IF(OR($V2120&lt;&gt;"Ja",VLOOKUP($C2120,Listen!$A$2:$F$45,5,0)="Nein",D2120&lt;IF(C2120="LNG Anbindungsanlagen gemäß separater Festlegung",2022,2023)),$AC2120,$AA2120),0)</f>
        <v>0</v>
      </c>
      <c r="AH2120" s="49">
        <f>IFERROR(IF(OR($V2120&lt;&gt;"Ja",VLOOKUP($C2120,Listen!$A$2:$F$45,5,0)="Nein",D2120&lt;IF(C2120="LNG Anbindungsanlagen gemäß separater Festlegung",2022,2023)),$AC2120,$AA2120),0)</f>
        <v>0</v>
      </c>
      <c r="AI2120" s="49">
        <f>IFERROR(IF(OR($W2120&lt;&gt;"Ja",VLOOKUP($C2120,Listen!$A$2:$F$45,6,0)="Nein"),$AC2120,$AB2120),0)</f>
        <v>0</v>
      </c>
      <c r="AJ2120" s="49">
        <f>IFERROR(IF(OR($W2120&lt;&gt;"Ja",VLOOKUP($C2120,Listen!$A$2:$F$45,6,0)="Nein"),$AC2120,$AB2120),0)</f>
        <v>0</v>
      </c>
      <c r="AK2120" s="49">
        <f>IFERROR(IF(OR($W2120&lt;&gt;"Ja",VLOOKUP($C2120,Listen!$A$2:$F$45,6,0)="Nein"),$AC2120,$AB2120),0)</f>
        <v>0</v>
      </c>
      <c r="AL2120" s="51">
        <f t="shared" si="699"/>
        <v>0</v>
      </c>
      <c r="AM2120" s="296">
        <f>IFERROR(IF(VLOOKUP($C2120,Listen!$A$2:$F$45,6,0)="Ja",MAX(BC2120:BD2120),D_SAV!$BC2120),0)</f>
        <v>0</v>
      </c>
      <c r="AN2120" s="51">
        <f t="shared" si="700"/>
        <v>0</v>
      </c>
      <c r="AP2120" s="304">
        <f t="shared" si="701"/>
        <v>0</v>
      </c>
      <c r="AQ2120" s="304">
        <f t="shared" si="702"/>
        <v>0</v>
      </c>
      <c r="AR2120" s="304">
        <f t="shared" si="703"/>
        <v>0</v>
      </c>
      <c r="AS2120" s="304">
        <f t="shared" si="704"/>
        <v>0</v>
      </c>
      <c r="AT2120" s="304">
        <f t="shared" si="705"/>
        <v>0</v>
      </c>
      <c r="AU2120" s="304">
        <f t="shared" si="706"/>
        <v>0</v>
      </c>
      <c r="AV2120" s="304">
        <f t="shared" si="707"/>
        <v>0</v>
      </c>
      <c r="AW2120" s="304">
        <f t="shared" si="708"/>
        <v>0</v>
      </c>
      <c r="AX2120" s="304">
        <f t="shared" si="709"/>
        <v>0</v>
      </c>
      <c r="AY2120" s="304">
        <f t="shared" si="710"/>
        <v>0</v>
      </c>
      <c r="AZ2120" s="304">
        <f t="shared" si="711"/>
        <v>0</v>
      </c>
      <c r="BA2120" s="304">
        <f t="shared" si="712"/>
        <v>0</v>
      </c>
      <c r="BB2120" s="304">
        <f t="shared" si="713"/>
        <v>0</v>
      </c>
      <c r="BC2120" s="304">
        <f t="shared" si="714"/>
        <v>0</v>
      </c>
      <c r="BD2120" s="304">
        <f t="shared" si="715"/>
        <v>0</v>
      </c>
      <c r="BE2120" s="304">
        <f>IFERROR(IF(VLOOKUP($C2120,Listen!$A$2:$F$45,6,0)="Ja",BB2120-MAX(BC2120:BD2120),BB2120-BC2120),0)</f>
        <v>0</v>
      </c>
    </row>
    <row r="2121" spans="1:57" x14ac:dyDescent="0.25">
      <c r="A2121" s="320" t="str">
        <f>IF(AND(D2121&lt;&gt;0,C2121&lt;&gt;0,E2121&lt;&gt;0),IF(B2121&lt;&gt;0,CONCATENATE(B2121,"-AGr",VLOOKUP(C2121,Listen!$A$2:$D$45,4,FALSE),"-",D2121,"-",E2121,),CONCATENATE("AGr",VLOOKUP(C2121,Listen!$A$2:$D$45,4,FALSE),"-",D2121,"-",E2121)),"keine vollständige ID")</f>
        <v>keine vollständige ID</v>
      </c>
      <c r="B2121" s="301"/>
      <c r="C2121" s="287"/>
      <c r="D2121" s="34"/>
      <c r="E2121" s="306"/>
      <c r="F2121" s="116"/>
      <c r="G2121" s="17"/>
      <c r="H2121" s="17"/>
      <c r="I2121" s="17"/>
      <c r="J2121" s="17"/>
      <c r="K2121" s="17"/>
      <c r="L2121" s="17"/>
      <c r="M2121" s="17"/>
      <c r="N2121" s="17"/>
      <c r="O2121" s="116"/>
      <c r="P2121" s="117">
        <f>IF(D2121&gt;A_Stammdaten!$B$12,0,SUM(G2121,H2121,J2121,L2121:M2121)-SUM(I2121,K2121,N2121:O2121))</f>
        <v>0</v>
      </c>
      <c r="Q2121" s="17"/>
      <c r="R2121" s="17"/>
      <c r="S2121" s="17"/>
      <c r="T2121" s="17"/>
      <c r="U2121" s="62">
        <f t="shared" si="695"/>
        <v>0</v>
      </c>
      <c r="V2121" s="34"/>
      <c r="W2121" s="34"/>
      <c r="X2121" s="34"/>
      <c r="Y2121" s="34"/>
      <c r="Z2121" s="34"/>
      <c r="AA2121" s="63" t="str">
        <f t="shared" si="696"/>
        <v>-</v>
      </c>
      <c r="AB2121" s="63" t="str">
        <f t="shared" si="697"/>
        <v>-</v>
      </c>
      <c r="AC2121" s="63">
        <f>IF(ISBLANK($C2121),0,VLOOKUP($C2121,Listen!$A$2:$C$45,2,FALSE))</f>
        <v>0</v>
      </c>
      <c r="AD2121" s="63">
        <f>IF(ISBLANK($C2121),0,VLOOKUP($C2121,Listen!$A$2:$C$45,3,FALSE))</f>
        <v>0</v>
      </c>
      <c r="AE2121" s="49">
        <f t="shared" si="698"/>
        <v>0</v>
      </c>
      <c r="AF2121" s="49">
        <f t="shared" si="698"/>
        <v>0</v>
      </c>
      <c r="AG2121" s="49">
        <f>IFERROR(IF(OR($V2121&lt;&gt;"Ja",VLOOKUP($C2121,Listen!$A$2:$F$45,5,0)="Nein",D2121&lt;IF(C2121="LNG Anbindungsanlagen gemäß separater Festlegung",2022,2023)),$AC2121,$AA2121),0)</f>
        <v>0</v>
      </c>
      <c r="AH2121" s="49">
        <f>IFERROR(IF(OR($V2121&lt;&gt;"Ja",VLOOKUP($C2121,Listen!$A$2:$F$45,5,0)="Nein",D2121&lt;IF(C2121="LNG Anbindungsanlagen gemäß separater Festlegung",2022,2023)),$AC2121,$AA2121),0)</f>
        <v>0</v>
      </c>
      <c r="AI2121" s="49">
        <f>IFERROR(IF(OR($W2121&lt;&gt;"Ja",VLOOKUP($C2121,Listen!$A$2:$F$45,6,0)="Nein"),$AC2121,$AB2121),0)</f>
        <v>0</v>
      </c>
      <c r="AJ2121" s="49">
        <f>IFERROR(IF(OR($W2121&lt;&gt;"Ja",VLOOKUP($C2121,Listen!$A$2:$F$45,6,0)="Nein"),$AC2121,$AB2121),0)</f>
        <v>0</v>
      </c>
      <c r="AK2121" s="49">
        <f>IFERROR(IF(OR($W2121&lt;&gt;"Ja",VLOOKUP($C2121,Listen!$A$2:$F$45,6,0)="Nein"),$AC2121,$AB2121),0)</f>
        <v>0</v>
      </c>
      <c r="AL2121" s="51">
        <f t="shared" si="699"/>
        <v>0</v>
      </c>
      <c r="AM2121" s="296">
        <f>IFERROR(IF(VLOOKUP($C2121,Listen!$A$2:$F$45,6,0)="Ja",MAX(BC2121:BD2121),D_SAV!$BC2121),0)</f>
        <v>0</v>
      </c>
      <c r="AN2121" s="51">
        <f t="shared" si="700"/>
        <v>0</v>
      </c>
      <c r="AP2121" s="304">
        <f t="shared" si="701"/>
        <v>0</v>
      </c>
      <c r="AQ2121" s="304">
        <f t="shared" si="702"/>
        <v>0</v>
      </c>
      <c r="AR2121" s="304">
        <f t="shared" si="703"/>
        <v>0</v>
      </c>
      <c r="AS2121" s="304">
        <f t="shared" si="704"/>
        <v>0</v>
      </c>
      <c r="AT2121" s="304">
        <f t="shared" si="705"/>
        <v>0</v>
      </c>
      <c r="AU2121" s="304">
        <f t="shared" si="706"/>
        <v>0</v>
      </c>
      <c r="AV2121" s="304">
        <f t="shared" si="707"/>
        <v>0</v>
      </c>
      <c r="AW2121" s="304">
        <f t="shared" si="708"/>
        <v>0</v>
      </c>
      <c r="AX2121" s="304">
        <f t="shared" si="709"/>
        <v>0</v>
      </c>
      <c r="AY2121" s="304">
        <f t="shared" si="710"/>
        <v>0</v>
      </c>
      <c r="AZ2121" s="304">
        <f t="shared" si="711"/>
        <v>0</v>
      </c>
      <c r="BA2121" s="304">
        <f t="shared" si="712"/>
        <v>0</v>
      </c>
      <c r="BB2121" s="304">
        <f t="shared" si="713"/>
        <v>0</v>
      </c>
      <c r="BC2121" s="304">
        <f t="shared" si="714"/>
        <v>0</v>
      </c>
      <c r="BD2121" s="304">
        <f t="shared" si="715"/>
        <v>0</v>
      </c>
      <c r="BE2121" s="304">
        <f>IFERROR(IF(VLOOKUP($C2121,Listen!$A$2:$F$45,6,0)="Ja",BB2121-MAX(BC2121:BD2121),BB2121-BC2121),0)</f>
        <v>0</v>
      </c>
    </row>
    <row r="2122" spans="1:57" x14ac:dyDescent="0.25">
      <c r="A2122" s="320" t="str">
        <f>IF(AND(D2122&lt;&gt;0,C2122&lt;&gt;0,E2122&lt;&gt;0),IF(B2122&lt;&gt;0,CONCATENATE(B2122,"-AGr",VLOOKUP(C2122,Listen!$A$2:$D$45,4,FALSE),"-",D2122,"-",E2122,),CONCATENATE("AGr",VLOOKUP(C2122,Listen!$A$2:$D$45,4,FALSE),"-",D2122,"-",E2122)),"keine vollständige ID")</f>
        <v>keine vollständige ID</v>
      </c>
      <c r="B2122" s="301"/>
      <c r="C2122" s="287"/>
      <c r="D2122" s="34"/>
      <c r="E2122" s="306"/>
      <c r="F2122" s="116"/>
      <c r="G2122" s="17"/>
      <c r="H2122" s="17"/>
      <c r="I2122" s="17"/>
      <c r="J2122" s="17"/>
      <c r="K2122" s="17"/>
      <c r="L2122" s="17"/>
      <c r="M2122" s="17"/>
      <c r="N2122" s="17"/>
      <c r="O2122" s="116"/>
      <c r="P2122" s="117">
        <f>IF(D2122&gt;A_Stammdaten!$B$12,0,SUM(G2122,H2122,J2122,L2122:M2122)-SUM(I2122,K2122,N2122:O2122))</f>
        <v>0</v>
      </c>
      <c r="Q2122" s="17"/>
      <c r="R2122" s="17"/>
      <c r="S2122" s="17"/>
      <c r="T2122" s="17"/>
      <c r="U2122" s="62">
        <f t="shared" si="695"/>
        <v>0</v>
      </c>
      <c r="V2122" s="34"/>
      <c r="W2122" s="34"/>
      <c r="X2122" s="34"/>
      <c r="Y2122" s="34"/>
      <c r="Z2122" s="34"/>
      <c r="AA2122" s="63" t="str">
        <f t="shared" si="696"/>
        <v>-</v>
      </c>
      <c r="AB2122" s="63" t="str">
        <f t="shared" si="697"/>
        <v>-</v>
      </c>
      <c r="AC2122" s="63">
        <f>IF(ISBLANK($C2122),0,VLOOKUP($C2122,Listen!$A$2:$C$45,2,FALSE))</f>
        <v>0</v>
      </c>
      <c r="AD2122" s="63">
        <f>IF(ISBLANK($C2122),0,VLOOKUP($C2122,Listen!$A$2:$C$45,3,FALSE))</f>
        <v>0</v>
      </c>
      <c r="AE2122" s="49">
        <f t="shared" si="698"/>
        <v>0</v>
      </c>
      <c r="AF2122" s="49">
        <f t="shared" si="698"/>
        <v>0</v>
      </c>
      <c r="AG2122" s="49">
        <f>IFERROR(IF(OR($V2122&lt;&gt;"Ja",VLOOKUP($C2122,Listen!$A$2:$F$45,5,0)="Nein",D2122&lt;IF(C2122="LNG Anbindungsanlagen gemäß separater Festlegung",2022,2023)),$AC2122,$AA2122),0)</f>
        <v>0</v>
      </c>
      <c r="AH2122" s="49">
        <f>IFERROR(IF(OR($V2122&lt;&gt;"Ja",VLOOKUP($C2122,Listen!$A$2:$F$45,5,0)="Nein",D2122&lt;IF(C2122="LNG Anbindungsanlagen gemäß separater Festlegung",2022,2023)),$AC2122,$AA2122),0)</f>
        <v>0</v>
      </c>
      <c r="AI2122" s="49">
        <f>IFERROR(IF(OR($W2122&lt;&gt;"Ja",VLOOKUP($C2122,Listen!$A$2:$F$45,6,0)="Nein"),$AC2122,$AB2122),0)</f>
        <v>0</v>
      </c>
      <c r="AJ2122" s="49">
        <f>IFERROR(IF(OR($W2122&lt;&gt;"Ja",VLOOKUP($C2122,Listen!$A$2:$F$45,6,0)="Nein"),$AC2122,$AB2122),0)</f>
        <v>0</v>
      </c>
      <c r="AK2122" s="49">
        <f>IFERROR(IF(OR($W2122&lt;&gt;"Ja",VLOOKUP($C2122,Listen!$A$2:$F$45,6,0)="Nein"),$AC2122,$AB2122),0)</f>
        <v>0</v>
      </c>
      <c r="AL2122" s="51">
        <f t="shared" si="699"/>
        <v>0</v>
      </c>
      <c r="AM2122" s="296">
        <f>IFERROR(IF(VLOOKUP($C2122,Listen!$A$2:$F$45,6,0)="Ja",MAX(BC2122:BD2122),D_SAV!$BC2122),0)</f>
        <v>0</v>
      </c>
      <c r="AN2122" s="51">
        <f t="shared" si="700"/>
        <v>0</v>
      </c>
      <c r="AP2122" s="304">
        <f t="shared" si="701"/>
        <v>0</v>
      </c>
      <c r="AQ2122" s="304">
        <f t="shared" si="702"/>
        <v>0</v>
      </c>
      <c r="AR2122" s="304">
        <f t="shared" si="703"/>
        <v>0</v>
      </c>
      <c r="AS2122" s="304">
        <f t="shared" si="704"/>
        <v>0</v>
      </c>
      <c r="AT2122" s="304">
        <f t="shared" si="705"/>
        <v>0</v>
      </c>
      <c r="AU2122" s="304">
        <f t="shared" si="706"/>
        <v>0</v>
      </c>
      <c r="AV2122" s="304">
        <f t="shared" si="707"/>
        <v>0</v>
      </c>
      <c r="AW2122" s="304">
        <f t="shared" si="708"/>
        <v>0</v>
      </c>
      <c r="AX2122" s="304">
        <f t="shared" si="709"/>
        <v>0</v>
      </c>
      <c r="AY2122" s="304">
        <f t="shared" si="710"/>
        <v>0</v>
      </c>
      <c r="AZ2122" s="304">
        <f t="shared" si="711"/>
        <v>0</v>
      </c>
      <c r="BA2122" s="304">
        <f t="shared" si="712"/>
        <v>0</v>
      </c>
      <c r="BB2122" s="304">
        <f t="shared" si="713"/>
        <v>0</v>
      </c>
      <c r="BC2122" s="304">
        <f t="shared" si="714"/>
        <v>0</v>
      </c>
      <c r="BD2122" s="304">
        <f t="shared" si="715"/>
        <v>0</v>
      </c>
      <c r="BE2122" s="304">
        <f>IFERROR(IF(VLOOKUP($C2122,Listen!$A$2:$F$45,6,0)="Ja",BB2122-MAX(BC2122:BD2122),BB2122-BC2122),0)</f>
        <v>0</v>
      </c>
    </row>
    <row r="2123" spans="1:57" x14ac:dyDescent="0.25">
      <c r="A2123" s="320" t="str">
        <f>IF(AND(D2123&lt;&gt;0,C2123&lt;&gt;0,E2123&lt;&gt;0),IF(B2123&lt;&gt;0,CONCATENATE(B2123,"-AGr",VLOOKUP(C2123,Listen!$A$2:$D$45,4,FALSE),"-",D2123,"-",E2123,),CONCATENATE("AGr",VLOOKUP(C2123,Listen!$A$2:$D$45,4,FALSE),"-",D2123,"-",E2123)),"keine vollständige ID")</f>
        <v>keine vollständige ID</v>
      </c>
      <c r="B2123" s="301"/>
      <c r="C2123" s="287"/>
      <c r="D2123" s="34"/>
      <c r="E2123" s="306"/>
      <c r="F2123" s="116"/>
      <c r="G2123" s="17"/>
      <c r="H2123" s="17"/>
      <c r="I2123" s="17"/>
      <c r="J2123" s="17"/>
      <c r="K2123" s="17"/>
      <c r="L2123" s="17"/>
      <c r="M2123" s="17"/>
      <c r="N2123" s="17"/>
      <c r="O2123" s="116"/>
      <c r="P2123" s="117">
        <f>IF(D2123&gt;A_Stammdaten!$B$12,0,SUM(G2123,H2123,J2123,L2123:M2123)-SUM(I2123,K2123,N2123:O2123))</f>
        <v>0</v>
      </c>
      <c r="Q2123" s="17"/>
      <c r="R2123" s="17"/>
      <c r="S2123" s="17"/>
      <c r="T2123" s="17"/>
      <c r="U2123" s="62">
        <f t="shared" si="695"/>
        <v>0</v>
      </c>
      <c r="V2123" s="34"/>
      <c r="W2123" s="34"/>
      <c r="X2123" s="34"/>
      <c r="Y2123" s="34"/>
      <c r="Z2123" s="34"/>
      <c r="AA2123" s="63" t="str">
        <f t="shared" si="696"/>
        <v>-</v>
      </c>
      <c r="AB2123" s="63" t="str">
        <f t="shared" si="697"/>
        <v>-</v>
      </c>
      <c r="AC2123" s="63">
        <f>IF(ISBLANK($C2123),0,VLOOKUP($C2123,Listen!$A$2:$C$45,2,FALSE))</f>
        <v>0</v>
      </c>
      <c r="AD2123" s="63">
        <f>IF(ISBLANK($C2123),0,VLOOKUP($C2123,Listen!$A$2:$C$45,3,FALSE))</f>
        <v>0</v>
      </c>
      <c r="AE2123" s="49">
        <f t="shared" si="698"/>
        <v>0</v>
      </c>
      <c r="AF2123" s="49">
        <f t="shared" si="698"/>
        <v>0</v>
      </c>
      <c r="AG2123" s="49">
        <f>IFERROR(IF(OR($V2123&lt;&gt;"Ja",VLOOKUP($C2123,Listen!$A$2:$F$45,5,0)="Nein",D2123&lt;IF(C2123="LNG Anbindungsanlagen gemäß separater Festlegung",2022,2023)),$AC2123,$AA2123),0)</f>
        <v>0</v>
      </c>
      <c r="AH2123" s="49">
        <f>IFERROR(IF(OR($V2123&lt;&gt;"Ja",VLOOKUP($C2123,Listen!$A$2:$F$45,5,0)="Nein",D2123&lt;IF(C2123="LNG Anbindungsanlagen gemäß separater Festlegung",2022,2023)),$AC2123,$AA2123),0)</f>
        <v>0</v>
      </c>
      <c r="AI2123" s="49">
        <f>IFERROR(IF(OR($W2123&lt;&gt;"Ja",VLOOKUP($C2123,Listen!$A$2:$F$45,6,0)="Nein"),$AC2123,$AB2123),0)</f>
        <v>0</v>
      </c>
      <c r="AJ2123" s="49">
        <f>IFERROR(IF(OR($W2123&lt;&gt;"Ja",VLOOKUP($C2123,Listen!$A$2:$F$45,6,0)="Nein"),$AC2123,$AB2123),0)</f>
        <v>0</v>
      </c>
      <c r="AK2123" s="49">
        <f>IFERROR(IF(OR($W2123&lt;&gt;"Ja",VLOOKUP($C2123,Listen!$A$2:$F$45,6,0)="Nein"),$AC2123,$AB2123),0)</f>
        <v>0</v>
      </c>
      <c r="AL2123" s="51">
        <f t="shared" si="699"/>
        <v>0</v>
      </c>
      <c r="AM2123" s="296">
        <f>IFERROR(IF(VLOOKUP($C2123,Listen!$A$2:$F$45,6,0)="Ja",MAX(BC2123:BD2123),D_SAV!$BC2123),0)</f>
        <v>0</v>
      </c>
      <c r="AN2123" s="51">
        <f t="shared" si="700"/>
        <v>0</v>
      </c>
      <c r="AP2123" s="304">
        <f t="shared" si="701"/>
        <v>0</v>
      </c>
      <c r="AQ2123" s="304">
        <f t="shared" si="702"/>
        <v>0</v>
      </c>
      <c r="AR2123" s="304">
        <f t="shared" si="703"/>
        <v>0</v>
      </c>
      <c r="AS2123" s="304">
        <f t="shared" si="704"/>
        <v>0</v>
      </c>
      <c r="AT2123" s="304">
        <f t="shared" si="705"/>
        <v>0</v>
      </c>
      <c r="AU2123" s="304">
        <f t="shared" si="706"/>
        <v>0</v>
      </c>
      <c r="AV2123" s="304">
        <f t="shared" si="707"/>
        <v>0</v>
      </c>
      <c r="AW2123" s="304">
        <f t="shared" si="708"/>
        <v>0</v>
      </c>
      <c r="AX2123" s="304">
        <f t="shared" si="709"/>
        <v>0</v>
      </c>
      <c r="AY2123" s="304">
        <f t="shared" si="710"/>
        <v>0</v>
      </c>
      <c r="AZ2123" s="304">
        <f t="shared" si="711"/>
        <v>0</v>
      </c>
      <c r="BA2123" s="304">
        <f t="shared" si="712"/>
        <v>0</v>
      </c>
      <c r="BB2123" s="304">
        <f t="shared" si="713"/>
        <v>0</v>
      </c>
      <c r="BC2123" s="304">
        <f t="shared" si="714"/>
        <v>0</v>
      </c>
      <c r="BD2123" s="304">
        <f t="shared" si="715"/>
        <v>0</v>
      </c>
      <c r="BE2123" s="304">
        <f>IFERROR(IF(VLOOKUP($C2123,Listen!$A$2:$F$45,6,0)="Ja",BB2123-MAX(BC2123:BD2123),BB2123-BC2123),0)</f>
        <v>0</v>
      </c>
    </row>
    <row r="2124" spans="1:57" x14ac:dyDescent="0.25">
      <c r="A2124" s="320" t="str">
        <f>IF(AND(D2124&lt;&gt;0,C2124&lt;&gt;0,E2124&lt;&gt;0),IF(B2124&lt;&gt;0,CONCATENATE(B2124,"-AGr",VLOOKUP(C2124,Listen!$A$2:$D$45,4,FALSE),"-",D2124,"-",E2124,),CONCATENATE("AGr",VLOOKUP(C2124,Listen!$A$2:$D$45,4,FALSE),"-",D2124,"-",E2124)),"keine vollständige ID")</f>
        <v>keine vollständige ID</v>
      </c>
      <c r="B2124" s="301"/>
      <c r="C2124" s="287"/>
      <c r="D2124" s="34"/>
      <c r="E2124" s="306"/>
      <c r="F2124" s="116"/>
      <c r="G2124" s="17"/>
      <c r="H2124" s="17"/>
      <c r="I2124" s="17"/>
      <c r="J2124" s="17"/>
      <c r="K2124" s="17"/>
      <c r="L2124" s="17"/>
      <c r="M2124" s="17"/>
      <c r="N2124" s="17"/>
      <c r="O2124" s="116"/>
      <c r="P2124" s="117">
        <f>IF(D2124&gt;A_Stammdaten!$B$12,0,SUM(G2124,H2124,J2124,L2124:M2124)-SUM(I2124,K2124,N2124:O2124))</f>
        <v>0</v>
      </c>
      <c r="Q2124" s="17"/>
      <c r="R2124" s="17"/>
      <c r="S2124" s="17"/>
      <c r="T2124" s="17"/>
      <c r="U2124" s="62">
        <f t="shared" si="695"/>
        <v>0</v>
      </c>
      <c r="V2124" s="34"/>
      <c r="W2124" s="34"/>
      <c r="X2124" s="34"/>
      <c r="Y2124" s="34"/>
      <c r="Z2124" s="34"/>
      <c r="AA2124" s="63" t="str">
        <f t="shared" si="696"/>
        <v>-</v>
      </c>
      <c r="AB2124" s="63" t="str">
        <f t="shared" si="697"/>
        <v>-</v>
      </c>
      <c r="AC2124" s="63">
        <f>IF(ISBLANK($C2124),0,VLOOKUP($C2124,Listen!$A$2:$C$45,2,FALSE))</f>
        <v>0</v>
      </c>
      <c r="AD2124" s="63">
        <f>IF(ISBLANK($C2124),0,VLOOKUP($C2124,Listen!$A$2:$C$45,3,FALSE))</f>
        <v>0</v>
      </c>
      <c r="AE2124" s="49">
        <f t="shared" si="698"/>
        <v>0</v>
      </c>
      <c r="AF2124" s="49">
        <f t="shared" si="698"/>
        <v>0</v>
      </c>
      <c r="AG2124" s="49">
        <f>IFERROR(IF(OR($V2124&lt;&gt;"Ja",VLOOKUP($C2124,Listen!$A$2:$F$45,5,0)="Nein",D2124&lt;IF(C2124="LNG Anbindungsanlagen gemäß separater Festlegung",2022,2023)),$AC2124,$AA2124),0)</f>
        <v>0</v>
      </c>
      <c r="AH2124" s="49">
        <f>IFERROR(IF(OR($V2124&lt;&gt;"Ja",VLOOKUP($C2124,Listen!$A$2:$F$45,5,0)="Nein",D2124&lt;IF(C2124="LNG Anbindungsanlagen gemäß separater Festlegung",2022,2023)),$AC2124,$AA2124),0)</f>
        <v>0</v>
      </c>
      <c r="AI2124" s="49">
        <f>IFERROR(IF(OR($W2124&lt;&gt;"Ja",VLOOKUP($C2124,Listen!$A$2:$F$45,6,0)="Nein"),$AC2124,$AB2124),0)</f>
        <v>0</v>
      </c>
      <c r="AJ2124" s="49">
        <f>IFERROR(IF(OR($W2124&lt;&gt;"Ja",VLOOKUP($C2124,Listen!$A$2:$F$45,6,0)="Nein"),$AC2124,$AB2124),0)</f>
        <v>0</v>
      </c>
      <c r="AK2124" s="49">
        <f>IFERROR(IF(OR($W2124&lt;&gt;"Ja",VLOOKUP($C2124,Listen!$A$2:$F$45,6,0)="Nein"),$AC2124,$AB2124),0)</f>
        <v>0</v>
      </c>
      <c r="AL2124" s="51">
        <f t="shared" si="699"/>
        <v>0</v>
      </c>
      <c r="AM2124" s="296">
        <f>IFERROR(IF(VLOOKUP($C2124,Listen!$A$2:$F$45,6,0)="Ja",MAX(BC2124:BD2124),D_SAV!$BC2124),0)</f>
        <v>0</v>
      </c>
      <c r="AN2124" s="51">
        <f t="shared" si="700"/>
        <v>0</v>
      </c>
      <c r="AP2124" s="304">
        <f t="shared" si="701"/>
        <v>0</v>
      </c>
      <c r="AQ2124" s="304">
        <f t="shared" si="702"/>
        <v>0</v>
      </c>
      <c r="AR2124" s="304">
        <f t="shared" si="703"/>
        <v>0</v>
      </c>
      <c r="AS2124" s="304">
        <f t="shared" si="704"/>
        <v>0</v>
      </c>
      <c r="AT2124" s="304">
        <f t="shared" si="705"/>
        <v>0</v>
      </c>
      <c r="AU2124" s="304">
        <f t="shared" si="706"/>
        <v>0</v>
      </c>
      <c r="AV2124" s="304">
        <f t="shared" si="707"/>
        <v>0</v>
      </c>
      <c r="AW2124" s="304">
        <f t="shared" si="708"/>
        <v>0</v>
      </c>
      <c r="AX2124" s="304">
        <f t="shared" si="709"/>
        <v>0</v>
      </c>
      <c r="AY2124" s="304">
        <f t="shared" si="710"/>
        <v>0</v>
      </c>
      <c r="AZ2124" s="304">
        <f t="shared" si="711"/>
        <v>0</v>
      </c>
      <c r="BA2124" s="304">
        <f t="shared" si="712"/>
        <v>0</v>
      </c>
      <c r="BB2124" s="304">
        <f t="shared" si="713"/>
        <v>0</v>
      </c>
      <c r="BC2124" s="304">
        <f t="shared" si="714"/>
        <v>0</v>
      </c>
      <c r="BD2124" s="304">
        <f t="shared" si="715"/>
        <v>0</v>
      </c>
      <c r="BE2124" s="304">
        <f>IFERROR(IF(VLOOKUP($C2124,Listen!$A$2:$F$45,6,0)="Ja",BB2124-MAX(BC2124:BD2124),BB2124-BC2124),0)</f>
        <v>0</v>
      </c>
    </row>
    <row r="2125" spans="1:57" x14ac:dyDescent="0.25">
      <c r="A2125" s="320" t="str">
        <f>IF(AND(D2125&lt;&gt;0,C2125&lt;&gt;0,E2125&lt;&gt;0),IF(B2125&lt;&gt;0,CONCATENATE(B2125,"-AGr",VLOOKUP(C2125,Listen!$A$2:$D$45,4,FALSE),"-",D2125,"-",E2125,),CONCATENATE("AGr",VLOOKUP(C2125,Listen!$A$2:$D$45,4,FALSE),"-",D2125,"-",E2125)),"keine vollständige ID")</f>
        <v>keine vollständige ID</v>
      </c>
      <c r="B2125" s="301"/>
      <c r="C2125" s="287"/>
      <c r="D2125" s="34"/>
      <c r="E2125" s="306"/>
      <c r="F2125" s="116"/>
      <c r="G2125" s="17"/>
      <c r="H2125" s="17"/>
      <c r="I2125" s="17"/>
      <c r="J2125" s="17"/>
      <c r="K2125" s="17"/>
      <c r="L2125" s="17"/>
      <c r="M2125" s="17"/>
      <c r="N2125" s="17"/>
      <c r="O2125" s="116"/>
      <c r="P2125" s="117">
        <f>IF(D2125&gt;A_Stammdaten!$B$12,0,SUM(G2125,H2125,J2125,L2125:M2125)-SUM(I2125,K2125,N2125:O2125))</f>
        <v>0</v>
      </c>
      <c r="Q2125" s="17"/>
      <c r="R2125" s="17"/>
      <c r="S2125" s="17"/>
      <c r="T2125" s="17"/>
      <c r="U2125" s="62">
        <f t="shared" si="695"/>
        <v>0</v>
      </c>
      <c r="V2125" s="34"/>
      <c r="W2125" s="34"/>
      <c r="X2125" s="34"/>
      <c r="Y2125" s="34"/>
      <c r="Z2125" s="34"/>
      <c r="AA2125" s="63" t="str">
        <f t="shared" si="696"/>
        <v>-</v>
      </c>
      <c r="AB2125" s="63" t="str">
        <f t="shared" si="697"/>
        <v>-</v>
      </c>
      <c r="AC2125" s="63">
        <f>IF(ISBLANK($C2125),0,VLOOKUP($C2125,Listen!$A$2:$C$45,2,FALSE))</f>
        <v>0</v>
      </c>
      <c r="AD2125" s="63">
        <f>IF(ISBLANK($C2125),0,VLOOKUP($C2125,Listen!$A$2:$C$45,3,FALSE))</f>
        <v>0</v>
      </c>
      <c r="AE2125" s="49">
        <f t="shared" si="698"/>
        <v>0</v>
      </c>
      <c r="AF2125" s="49">
        <f t="shared" si="698"/>
        <v>0</v>
      </c>
      <c r="AG2125" s="49">
        <f>IFERROR(IF(OR($V2125&lt;&gt;"Ja",VLOOKUP($C2125,Listen!$A$2:$F$45,5,0)="Nein",D2125&lt;IF(C2125="LNG Anbindungsanlagen gemäß separater Festlegung",2022,2023)),$AC2125,$AA2125),0)</f>
        <v>0</v>
      </c>
      <c r="AH2125" s="49">
        <f>IFERROR(IF(OR($V2125&lt;&gt;"Ja",VLOOKUP($C2125,Listen!$A$2:$F$45,5,0)="Nein",D2125&lt;IF(C2125="LNG Anbindungsanlagen gemäß separater Festlegung",2022,2023)),$AC2125,$AA2125),0)</f>
        <v>0</v>
      </c>
      <c r="AI2125" s="49">
        <f>IFERROR(IF(OR($W2125&lt;&gt;"Ja",VLOOKUP($C2125,Listen!$A$2:$F$45,6,0)="Nein"),$AC2125,$AB2125),0)</f>
        <v>0</v>
      </c>
      <c r="AJ2125" s="49">
        <f>IFERROR(IF(OR($W2125&lt;&gt;"Ja",VLOOKUP($C2125,Listen!$A$2:$F$45,6,0)="Nein"),$AC2125,$AB2125),0)</f>
        <v>0</v>
      </c>
      <c r="AK2125" s="49">
        <f>IFERROR(IF(OR($W2125&lt;&gt;"Ja",VLOOKUP($C2125,Listen!$A$2:$F$45,6,0)="Nein"),$AC2125,$AB2125),0)</f>
        <v>0</v>
      </c>
      <c r="AL2125" s="51">
        <f t="shared" si="699"/>
        <v>0</v>
      </c>
      <c r="AM2125" s="296">
        <f>IFERROR(IF(VLOOKUP($C2125,Listen!$A$2:$F$45,6,0)="Ja",MAX(BC2125:BD2125),D_SAV!$BC2125),0)</f>
        <v>0</v>
      </c>
      <c r="AN2125" s="51">
        <f t="shared" si="700"/>
        <v>0</v>
      </c>
      <c r="AP2125" s="304">
        <f t="shared" si="701"/>
        <v>0</v>
      </c>
      <c r="AQ2125" s="304">
        <f t="shared" si="702"/>
        <v>0</v>
      </c>
      <c r="AR2125" s="304">
        <f t="shared" si="703"/>
        <v>0</v>
      </c>
      <c r="AS2125" s="304">
        <f t="shared" si="704"/>
        <v>0</v>
      </c>
      <c r="AT2125" s="304">
        <f t="shared" si="705"/>
        <v>0</v>
      </c>
      <c r="AU2125" s="304">
        <f t="shared" si="706"/>
        <v>0</v>
      </c>
      <c r="AV2125" s="304">
        <f t="shared" si="707"/>
        <v>0</v>
      </c>
      <c r="AW2125" s="304">
        <f t="shared" si="708"/>
        <v>0</v>
      </c>
      <c r="AX2125" s="304">
        <f t="shared" si="709"/>
        <v>0</v>
      </c>
      <c r="AY2125" s="304">
        <f t="shared" si="710"/>
        <v>0</v>
      </c>
      <c r="AZ2125" s="304">
        <f t="shared" si="711"/>
        <v>0</v>
      </c>
      <c r="BA2125" s="304">
        <f t="shared" si="712"/>
        <v>0</v>
      </c>
      <c r="BB2125" s="304">
        <f t="shared" si="713"/>
        <v>0</v>
      </c>
      <c r="BC2125" s="304">
        <f t="shared" si="714"/>
        <v>0</v>
      </c>
      <c r="BD2125" s="304">
        <f t="shared" si="715"/>
        <v>0</v>
      </c>
      <c r="BE2125" s="304">
        <f>IFERROR(IF(VLOOKUP($C2125,Listen!$A$2:$F$45,6,0)="Ja",BB2125-MAX(BC2125:BD2125),BB2125-BC2125),0)</f>
        <v>0</v>
      </c>
    </row>
    <row r="2126" spans="1:57" x14ac:dyDescent="0.25">
      <c r="A2126" s="320" t="str">
        <f>IF(AND(D2126&lt;&gt;0,C2126&lt;&gt;0,E2126&lt;&gt;0),IF(B2126&lt;&gt;0,CONCATENATE(B2126,"-AGr",VLOOKUP(C2126,Listen!$A$2:$D$45,4,FALSE),"-",D2126,"-",E2126,),CONCATENATE("AGr",VLOOKUP(C2126,Listen!$A$2:$D$45,4,FALSE),"-",D2126,"-",E2126)),"keine vollständige ID")</f>
        <v>keine vollständige ID</v>
      </c>
      <c r="B2126" s="301"/>
      <c r="C2126" s="287"/>
      <c r="D2126" s="34"/>
      <c r="E2126" s="306"/>
      <c r="F2126" s="116"/>
      <c r="G2126" s="17"/>
      <c r="H2126" s="17"/>
      <c r="I2126" s="17"/>
      <c r="J2126" s="17"/>
      <c r="K2126" s="17"/>
      <c r="L2126" s="17"/>
      <c r="M2126" s="17"/>
      <c r="N2126" s="17"/>
      <c r="O2126" s="116"/>
      <c r="P2126" s="117">
        <f>IF(D2126&gt;A_Stammdaten!$B$12,0,SUM(G2126,H2126,J2126,L2126:M2126)-SUM(I2126,K2126,N2126:O2126))</f>
        <v>0</v>
      </c>
      <c r="Q2126" s="17"/>
      <c r="R2126" s="17"/>
      <c r="S2126" s="17"/>
      <c r="T2126" s="17"/>
      <c r="U2126" s="62">
        <f t="shared" si="695"/>
        <v>0</v>
      </c>
      <c r="V2126" s="34"/>
      <c r="W2126" s="34"/>
      <c r="X2126" s="34"/>
      <c r="Y2126" s="34"/>
      <c r="Z2126" s="34"/>
      <c r="AA2126" s="63" t="str">
        <f t="shared" si="696"/>
        <v>-</v>
      </c>
      <c r="AB2126" s="63" t="str">
        <f t="shared" si="697"/>
        <v>-</v>
      </c>
      <c r="AC2126" s="63">
        <f>IF(ISBLANK($C2126),0,VLOOKUP($C2126,Listen!$A$2:$C$45,2,FALSE))</f>
        <v>0</v>
      </c>
      <c r="AD2126" s="63">
        <f>IF(ISBLANK($C2126),0,VLOOKUP($C2126,Listen!$A$2:$C$45,3,FALSE))</f>
        <v>0</v>
      </c>
      <c r="AE2126" s="49">
        <f t="shared" si="698"/>
        <v>0</v>
      </c>
      <c r="AF2126" s="49">
        <f t="shared" si="698"/>
        <v>0</v>
      </c>
      <c r="AG2126" s="49">
        <f>IFERROR(IF(OR($V2126&lt;&gt;"Ja",VLOOKUP($C2126,Listen!$A$2:$F$45,5,0)="Nein",D2126&lt;IF(C2126="LNG Anbindungsanlagen gemäß separater Festlegung",2022,2023)),$AC2126,$AA2126),0)</f>
        <v>0</v>
      </c>
      <c r="AH2126" s="49">
        <f>IFERROR(IF(OR($V2126&lt;&gt;"Ja",VLOOKUP($C2126,Listen!$A$2:$F$45,5,0)="Nein",D2126&lt;IF(C2126="LNG Anbindungsanlagen gemäß separater Festlegung",2022,2023)),$AC2126,$AA2126),0)</f>
        <v>0</v>
      </c>
      <c r="AI2126" s="49">
        <f>IFERROR(IF(OR($W2126&lt;&gt;"Ja",VLOOKUP($C2126,Listen!$A$2:$F$45,6,0)="Nein"),$AC2126,$AB2126),0)</f>
        <v>0</v>
      </c>
      <c r="AJ2126" s="49">
        <f>IFERROR(IF(OR($W2126&lt;&gt;"Ja",VLOOKUP($C2126,Listen!$A$2:$F$45,6,0)="Nein"),$AC2126,$AB2126),0)</f>
        <v>0</v>
      </c>
      <c r="AK2126" s="49">
        <f>IFERROR(IF(OR($W2126&lt;&gt;"Ja",VLOOKUP($C2126,Listen!$A$2:$F$45,6,0)="Nein"),$AC2126,$AB2126),0)</f>
        <v>0</v>
      </c>
      <c r="AL2126" s="51">
        <f t="shared" si="699"/>
        <v>0</v>
      </c>
      <c r="AM2126" s="296">
        <f>IFERROR(IF(VLOOKUP($C2126,Listen!$A$2:$F$45,6,0)="Ja",MAX(BC2126:BD2126),D_SAV!$BC2126),0)</f>
        <v>0</v>
      </c>
      <c r="AN2126" s="51">
        <f t="shared" si="700"/>
        <v>0</v>
      </c>
      <c r="AP2126" s="304">
        <f t="shared" si="701"/>
        <v>0</v>
      </c>
      <c r="AQ2126" s="304">
        <f t="shared" si="702"/>
        <v>0</v>
      </c>
      <c r="AR2126" s="304">
        <f t="shared" si="703"/>
        <v>0</v>
      </c>
      <c r="AS2126" s="304">
        <f t="shared" si="704"/>
        <v>0</v>
      </c>
      <c r="AT2126" s="304">
        <f t="shared" si="705"/>
        <v>0</v>
      </c>
      <c r="AU2126" s="304">
        <f t="shared" si="706"/>
        <v>0</v>
      </c>
      <c r="AV2126" s="304">
        <f t="shared" si="707"/>
        <v>0</v>
      </c>
      <c r="AW2126" s="304">
        <f t="shared" si="708"/>
        <v>0</v>
      </c>
      <c r="AX2126" s="304">
        <f t="shared" si="709"/>
        <v>0</v>
      </c>
      <c r="AY2126" s="304">
        <f t="shared" si="710"/>
        <v>0</v>
      </c>
      <c r="AZ2126" s="304">
        <f t="shared" si="711"/>
        <v>0</v>
      </c>
      <c r="BA2126" s="304">
        <f t="shared" si="712"/>
        <v>0</v>
      </c>
      <c r="BB2126" s="304">
        <f t="shared" si="713"/>
        <v>0</v>
      </c>
      <c r="BC2126" s="304">
        <f t="shared" si="714"/>
        <v>0</v>
      </c>
      <c r="BD2126" s="304">
        <f t="shared" si="715"/>
        <v>0</v>
      </c>
      <c r="BE2126" s="304">
        <f>IFERROR(IF(VLOOKUP($C2126,Listen!$A$2:$F$45,6,0)="Ja",BB2126-MAX(BC2126:BD2126),BB2126-BC2126),0)</f>
        <v>0</v>
      </c>
    </row>
    <row r="2127" spans="1:57" x14ac:dyDescent="0.25">
      <c r="A2127" s="320" t="str">
        <f>IF(AND(D2127&lt;&gt;0,C2127&lt;&gt;0,E2127&lt;&gt;0),IF(B2127&lt;&gt;0,CONCATENATE(B2127,"-AGr",VLOOKUP(C2127,Listen!$A$2:$D$45,4,FALSE),"-",D2127,"-",E2127,),CONCATENATE("AGr",VLOOKUP(C2127,Listen!$A$2:$D$45,4,FALSE),"-",D2127,"-",E2127)),"keine vollständige ID")</f>
        <v>keine vollständige ID</v>
      </c>
      <c r="B2127" s="301"/>
      <c r="C2127" s="287"/>
      <c r="D2127" s="34"/>
      <c r="E2127" s="306"/>
      <c r="F2127" s="116"/>
      <c r="G2127" s="17"/>
      <c r="H2127" s="17"/>
      <c r="I2127" s="17"/>
      <c r="J2127" s="17"/>
      <c r="K2127" s="17"/>
      <c r="L2127" s="17"/>
      <c r="M2127" s="17"/>
      <c r="N2127" s="17"/>
      <c r="O2127" s="116"/>
      <c r="P2127" s="117">
        <f>IF(D2127&gt;A_Stammdaten!$B$12,0,SUM(G2127,H2127,J2127,L2127:M2127)-SUM(I2127,K2127,N2127:O2127))</f>
        <v>0</v>
      </c>
      <c r="Q2127" s="17"/>
      <c r="R2127" s="17"/>
      <c r="S2127" s="17"/>
      <c r="T2127" s="17"/>
      <c r="U2127" s="62">
        <f t="shared" si="695"/>
        <v>0</v>
      </c>
      <c r="V2127" s="34"/>
      <c r="W2127" s="34"/>
      <c r="X2127" s="34"/>
      <c r="Y2127" s="34"/>
      <c r="Z2127" s="34"/>
      <c r="AA2127" s="63" t="str">
        <f t="shared" si="696"/>
        <v>-</v>
      </c>
      <c r="AB2127" s="63" t="str">
        <f t="shared" si="697"/>
        <v>-</v>
      </c>
      <c r="AC2127" s="63">
        <f>IF(ISBLANK($C2127),0,VLOOKUP($C2127,Listen!$A$2:$C$45,2,FALSE))</f>
        <v>0</v>
      </c>
      <c r="AD2127" s="63">
        <f>IF(ISBLANK($C2127),0,VLOOKUP($C2127,Listen!$A$2:$C$45,3,FALSE))</f>
        <v>0</v>
      </c>
      <c r="AE2127" s="49">
        <f t="shared" si="698"/>
        <v>0</v>
      </c>
      <c r="AF2127" s="49">
        <f t="shared" si="698"/>
        <v>0</v>
      </c>
      <c r="AG2127" s="49">
        <f>IFERROR(IF(OR($V2127&lt;&gt;"Ja",VLOOKUP($C2127,Listen!$A$2:$F$45,5,0)="Nein",D2127&lt;IF(C2127="LNG Anbindungsanlagen gemäß separater Festlegung",2022,2023)),$AC2127,$AA2127),0)</f>
        <v>0</v>
      </c>
      <c r="AH2127" s="49">
        <f>IFERROR(IF(OR($V2127&lt;&gt;"Ja",VLOOKUP($C2127,Listen!$A$2:$F$45,5,0)="Nein",D2127&lt;IF(C2127="LNG Anbindungsanlagen gemäß separater Festlegung",2022,2023)),$AC2127,$AA2127),0)</f>
        <v>0</v>
      </c>
      <c r="AI2127" s="49">
        <f>IFERROR(IF(OR($W2127&lt;&gt;"Ja",VLOOKUP($C2127,Listen!$A$2:$F$45,6,0)="Nein"),$AC2127,$AB2127),0)</f>
        <v>0</v>
      </c>
      <c r="AJ2127" s="49">
        <f>IFERROR(IF(OR($W2127&lt;&gt;"Ja",VLOOKUP($C2127,Listen!$A$2:$F$45,6,0)="Nein"),$AC2127,$AB2127),0)</f>
        <v>0</v>
      </c>
      <c r="AK2127" s="49">
        <f>IFERROR(IF(OR($W2127&lt;&gt;"Ja",VLOOKUP($C2127,Listen!$A$2:$F$45,6,0)="Nein"),$AC2127,$AB2127),0)</f>
        <v>0</v>
      </c>
      <c r="AL2127" s="51">
        <f t="shared" si="699"/>
        <v>0</v>
      </c>
      <c r="AM2127" s="296">
        <f>IFERROR(IF(VLOOKUP($C2127,Listen!$A$2:$F$45,6,0)="Ja",MAX(BC2127:BD2127),D_SAV!$BC2127),0)</f>
        <v>0</v>
      </c>
      <c r="AN2127" s="51">
        <f t="shared" si="700"/>
        <v>0</v>
      </c>
      <c r="AP2127" s="304">
        <f t="shared" si="701"/>
        <v>0</v>
      </c>
      <c r="AQ2127" s="304">
        <f t="shared" si="702"/>
        <v>0</v>
      </c>
      <c r="AR2127" s="304">
        <f t="shared" si="703"/>
        <v>0</v>
      </c>
      <c r="AS2127" s="304">
        <f t="shared" si="704"/>
        <v>0</v>
      </c>
      <c r="AT2127" s="304">
        <f t="shared" si="705"/>
        <v>0</v>
      </c>
      <c r="AU2127" s="304">
        <f t="shared" si="706"/>
        <v>0</v>
      </c>
      <c r="AV2127" s="304">
        <f t="shared" si="707"/>
        <v>0</v>
      </c>
      <c r="AW2127" s="304">
        <f t="shared" si="708"/>
        <v>0</v>
      </c>
      <c r="AX2127" s="304">
        <f t="shared" si="709"/>
        <v>0</v>
      </c>
      <c r="AY2127" s="304">
        <f t="shared" si="710"/>
        <v>0</v>
      </c>
      <c r="AZ2127" s="304">
        <f t="shared" si="711"/>
        <v>0</v>
      </c>
      <c r="BA2127" s="304">
        <f t="shared" si="712"/>
        <v>0</v>
      </c>
      <c r="BB2127" s="304">
        <f t="shared" si="713"/>
        <v>0</v>
      </c>
      <c r="BC2127" s="304">
        <f t="shared" si="714"/>
        <v>0</v>
      </c>
      <c r="BD2127" s="304">
        <f t="shared" si="715"/>
        <v>0</v>
      </c>
      <c r="BE2127" s="304">
        <f>IFERROR(IF(VLOOKUP($C2127,Listen!$A$2:$F$45,6,0)="Ja",BB2127-MAX(BC2127:BD2127),BB2127-BC2127),0)</f>
        <v>0</v>
      </c>
    </row>
    <row r="2128" spans="1:57" x14ac:dyDescent="0.25">
      <c r="A2128" s="320" t="str">
        <f>IF(AND(D2128&lt;&gt;0,C2128&lt;&gt;0,E2128&lt;&gt;0),IF(B2128&lt;&gt;0,CONCATENATE(B2128,"-AGr",VLOOKUP(C2128,Listen!$A$2:$D$45,4,FALSE),"-",D2128,"-",E2128,),CONCATENATE("AGr",VLOOKUP(C2128,Listen!$A$2:$D$45,4,FALSE),"-",D2128,"-",E2128)),"keine vollständige ID")</f>
        <v>keine vollständige ID</v>
      </c>
      <c r="B2128" s="301"/>
      <c r="C2128" s="287"/>
      <c r="D2128" s="34"/>
      <c r="E2128" s="306"/>
      <c r="F2128" s="116"/>
      <c r="G2128" s="17"/>
      <c r="H2128" s="17"/>
      <c r="I2128" s="17"/>
      <c r="J2128" s="17"/>
      <c r="K2128" s="17"/>
      <c r="L2128" s="17"/>
      <c r="M2128" s="17"/>
      <c r="N2128" s="17"/>
      <c r="O2128" s="116"/>
      <c r="P2128" s="117">
        <f>IF(D2128&gt;A_Stammdaten!$B$12,0,SUM(G2128,H2128,J2128,L2128:M2128)-SUM(I2128,K2128,N2128:O2128))</f>
        <v>0</v>
      </c>
      <c r="Q2128" s="17"/>
      <c r="R2128" s="17"/>
      <c r="S2128" s="17"/>
      <c r="T2128" s="17"/>
      <c r="U2128" s="62">
        <f t="shared" si="695"/>
        <v>0</v>
      </c>
      <c r="V2128" s="34"/>
      <c r="W2128" s="34"/>
      <c r="X2128" s="34"/>
      <c r="Y2128" s="34"/>
      <c r="Z2128" s="34"/>
      <c r="AA2128" s="63" t="str">
        <f t="shared" si="696"/>
        <v>-</v>
      </c>
      <c r="AB2128" s="63" t="str">
        <f t="shared" si="697"/>
        <v>-</v>
      </c>
      <c r="AC2128" s="63">
        <f>IF(ISBLANK($C2128),0,VLOOKUP($C2128,Listen!$A$2:$C$45,2,FALSE))</f>
        <v>0</v>
      </c>
      <c r="AD2128" s="63">
        <f>IF(ISBLANK($C2128),0,VLOOKUP($C2128,Listen!$A$2:$C$45,3,FALSE))</f>
        <v>0</v>
      </c>
      <c r="AE2128" s="49">
        <f t="shared" si="698"/>
        <v>0</v>
      </c>
      <c r="AF2128" s="49">
        <f t="shared" si="698"/>
        <v>0</v>
      </c>
      <c r="AG2128" s="49">
        <f>IFERROR(IF(OR($V2128&lt;&gt;"Ja",VLOOKUP($C2128,Listen!$A$2:$F$45,5,0)="Nein",D2128&lt;IF(C2128="LNG Anbindungsanlagen gemäß separater Festlegung",2022,2023)),$AC2128,$AA2128),0)</f>
        <v>0</v>
      </c>
      <c r="AH2128" s="49">
        <f>IFERROR(IF(OR($V2128&lt;&gt;"Ja",VLOOKUP($C2128,Listen!$A$2:$F$45,5,0)="Nein",D2128&lt;IF(C2128="LNG Anbindungsanlagen gemäß separater Festlegung",2022,2023)),$AC2128,$AA2128),0)</f>
        <v>0</v>
      </c>
      <c r="AI2128" s="49">
        <f>IFERROR(IF(OR($W2128&lt;&gt;"Ja",VLOOKUP($C2128,Listen!$A$2:$F$45,6,0)="Nein"),$AC2128,$AB2128),0)</f>
        <v>0</v>
      </c>
      <c r="AJ2128" s="49">
        <f>IFERROR(IF(OR($W2128&lt;&gt;"Ja",VLOOKUP($C2128,Listen!$A$2:$F$45,6,0)="Nein"),$AC2128,$AB2128),0)</f>
        <v>0</v>
      </c>
      <c r="AK2128" s="49">
        <f>IFERROR(IF(OR($W2128&lt;&gt;"Ja",VLOOKUP($C2128,Listen!$A$2:$F$45,6,0)="Nein"),$AC2128,$AB2128),0)</f>
        <v>0</v>
      </c>
      <c r="AL2128" s="51">
        <f t="shared" si="699"/>
        <v>0</v>
      </c>
      <c r="AM2128" s="296">
        <f>IFERROR(IF(VLOOKUP($C2128,Listen!$A$2:$F$45,6,0)="Ja",MAX(BC2128:BD2128),D_SAV!$BC2128),0)</f>
        <v>0</v>
      </c>
      <c r="AN2128" s="51">
        <f t="shared" si="700"/>
        <v>0</v>
      </c>
      <c r="AP2128" s="304">
        <f t="shared" si="701"/>
        <v>0</v>
      </c>
      <c r="AQ2128" s="304">
        <f t="shared" si="702"/>
        <v>0</v>
      </c>
      <c r="AR2128" s="304">
        <f t="shared" si="703"/>
        <v>0</v>
      </c>
      <c r="AS2128" s="304">
        <f t="shared" si="704"/>
        <v>0</v>
      </c>
      <c r="AT2128" s="304">
        <f t="shared" si="705"/>
        <v>0</v>
      </c>
      <c r="AU2128" s="304">
        <f t="shared" si="706"/>
        <v>0</v>
      </c>
      <c r="AV2128" s="304">
        <f t="shared" si="707"/>
        <v>0</v>
      </c>
      <c r="AW2128" s="304">
        <f t="shared" si="708"/>
        <v>0</v>
      </c>
      <c r="AX2128" s="304">
        <f t="shared" si="709"/>
        <v>0</v>
      </c>
      <c r="AY2128" s="304">
        <f t="shared" si="710"/>
        <v>0</v>
      </c>
      <c r="AZ2128" s="304">
        <f t="shared" si="711"/>
        <v>0</v>
      </c>
      <c r="BA2128" s="304">
        <f t="shared" si="712"/>
        <v>0</v>
      </c>
      <c r="BB2128" s="304">
        <f t="shared" si="713"/>
        <v>0</v>
      </c>
      <c r="BC2128" s="304">
        <f t="shared" si="714"/>
        <v>0</v>
      </c>
      <c r="BD2128" s="304">
        <f t="shared" si="715"/>
        <v>0</v>
      </c>
      <c r="BE2128" s="304">
        <f>IFERROR(IF(VLOOKUP($C2128,Listen!$A$2:$F$45,6,0)="Ja",BB2128-MAX(BC2128:BD2128),BB2128-BC2128),0)</f>
        <v>0</v>
      </c>
    </row>
    <row r="2129" spans="1:57" x14ac:dyDescent="0.25">
      <c r="A2129" s="320" t="str">
        <f>IF(AND(D2129&lt;&gt;0,C2129&lt;&gt;0,E2129&lt;&gt;0),IF(B2129&lt;&gt;0,CONCATENATE(B2129,"-AGr",VLOOKUP(C2129,Listen!$A$2:$D$45,4,FALSE),"-",D2129,"-",E2129,),CONCATENATE("AGr",VLOOKUP(C2129,Listen!$A$2:$D$45,4,FALSE),"-",D2129,"-",E2129)),"keine vollständige ID")</f>
        <v>keine vollständige ID</v>
      </c>
      <c r="B2129" s="301"/>
      <c r="C2129" s="287"/>
      <c r="D2129" s="34"/>
      <c r="E2129" s="306"/>
      <c r="F2129" s="116"/>
      <c r="G2129" s="17"/>
      <c r="H2129" s="17"/>
      <c r="I2129" s="17"/>
      <c r="J2129" s="17"/>
      <c r="K2129" s="17"/>
      <c r="L2129" s="17"/>
      <c r="M2129" s="17"/>
      <c r="N2129" s="17"/>
      <c r="O2129" s="116"/>
      <c r="P2129" s="117">
        <f>IF(D2129&gt;A_Stammdaten!$B$12,0,SUM(G2129,H2129,J2129,L2129:M2129)-SUM(I2129,K2129,N2129:O2129))</f>
        <v>0</v>
      </c>
      <c r="Q2129" s="17"/>
      <c r="R2129" s="17"/>
      <c r="S2129" s="17"/>
      <c r="T2129" s="17"/>
      <c r="U2129" s="62">
        <f t="shared" si="695"/>
        <v>0</v>
      </c>
      <c r="V2129" s="34"/>
      <c r="W2129" s="34"/>
      <c r="X2129" s="34"/>
      <c r="Y2129" s="34"/>
      <c r="Z2129" s="34"/>
      <c r="AA2129" s="63" t="str">
        <f t="shared" si="696"/>
        <v>-</v>
      </c>
      <c r="AB2129" s="63" t="str">
        <f t="shared" si="697"/>
        <v>-</v>
      </c>
      <c r="AC2129" s="63">
        <f>IF(ISBLANK($C2129),0,VLOOKUP($C2129,Listen!$A$2:$C$45,2,FALSE))</f>
        <v>0</v>
      </c>
      <c r="AD2129" s="63">
        <f>IF(ISBLANK($C2129),0,VLOOKUP($C2129,Listen!$A$2:$C$45,3,FALSE))</f>
        <v>0</v>
      </c>
      <c r="AE2129" s="49">
        <f t="shared" si="698"/>
        <v>0</v>
      </c>
      <c r="AF2129" s="49">
        <f t="shared" si="698"/>
        <v>0</v>
      </c>
      <c r="AG2129" s="49">
        <f>IFERROR(IF(OR($V2129&lt;&gt;"Ja",VLOOKUP($C2129,Listen!$A$2:$F$45,5,0)="Nein",D2129&lt;IF(C2129="LNG Anbindungsanlagen gemäß separater Festlegung",2022,2023)),$AC2129,$AA2129),0)</f>
        <v>0</v>
      </c>
      <c r="AH2129" s="49">
        <f>IFERROR(IF(OR($V2129&lt;&gt;"Ja",VLOOKUP($C2129,Listen!$A$2:$F$45,5,0)="Nein",D2129&lt;IF(C2129="LNG Anbindungsanlagen gemäß separater Festlegung",2022,2023)),$AC2129,$AA2129),0)</f>
        <v>0</v>
      </c>
      <c r="AI2129" s="49">
        <f>IFERROR(IF(OR($W2129&lt;&gt;"Ja",VLOOKUP($C2129,Listen!$A$2:$F$45,6,0)="Nein"),$AC2129,$AB2129),0)</f>
        <v>0</v>
      </c>
      <c r="AJ2129" s="49">
        <f>IFERROR(IF(OR($W2129&lt;&gt;"Ja",VLOOKUP($C2129,Listen!$A$2:$F$45,6,0)="Nein"),$AC2129,$AB2129),0)</f>
        <v>0</v>
      </c>
      <c r="AK2129" s="49">
        <f>IFERROR(IF(OR($W2129&lt;&gt;"Ja",VLOOKUP($C2129,Listen!$A$2:$F$45,6,0)="Nein"),$AC2129,$AB2129),0)</f>
        <v>0</v>
      </c>
      <c r="AL2129" s="51">
        <f t="shared" si="699"/>
        <v>0</v>
      </c>
      <c r="AM2129" s="296">
        <f>IFERROR(IF(VLOOKUP($C2129,Listen!$A$2:$F$45,6,0)="Ja",MAX(BC2129:BD2129),D_SAV!$BC2129),0)</f>
        <v>0</v>
      </c>
      <c r="AN2129" s="51">
        <f t="shared" si="700"/>
        <v>0</v>
      </c>
      <c r="AP2129" s="304">
        <f t="shared" si="701"/>
        <v>0</v>
      </c>
      <c r="AQ2129" s="304">
        <f t="shared" si="702"/>
        <v>0</v>
      </c>
      <c r="AR2129" s="304">
        <f t="shared" si="703"/>
        <v>0</v>
      </c>
      <c r="AS2129" s="304">
        <f t="shared" si="704"/>
        <v>0</v>
      </c>
      <c r="AT2129" s="304">
        <f t="shared" si="705"/>
        <v>0</v>
      </c>
      <c r="AU2129" s="304">
        <f t="shared" si="706"/>
        <v>0</v>
      </c>
      <c r="AV2129" s="304">
        <f t="shared" si="707"/>
        <v>0</v>
      </c>
      <c r="AW2129" s="304">
        <f t="shared" si="708"/>
        <v>0</v>
      </c>
      <c r="AX2129" s="304">
        <f t="shared" si="709"/>
        <v>0</v>
      </c>
      <c r="AY2129" s="304">
        <f t="shared" si="710"/>
        <v>0</v>
      </c>
      <c r="AZ2129" s="304">
        <f t="shared" si="711"/>
        <v>0</v>
      </c>
      <c r="BA2129" s="304">
        <f t="shared" si="712"/>
        <v>0</v>
      </c>
      <c r="BB2129" s="304">
        <f t="shared" si="713"/>
        <v>0</v>
      </c>
      <c r="BC2129" s="304">
        <f t="shared" si="714"/>
        <v>0</v>
      </c>
      <c r="BD2129" s="304">
        <f t="shared" si="715"/>
        <v>0</v>
      </c>
      <c r="BE2129" s="304">
        <f>IFERROR(IF(VLOOKUP($C2129,Listen!$A$2:$F$45,6,0)="Ja",BB2129-MAX(BC2129:BD2129),BB2129-BC2129),0)</f>
        <v>0</v>
      </c>
    </row>
    <row r="2130" spans="1:57" x14ac:dyDescent="0.25">
      <c r="A2130" s="320" t="str">
        <f>IF(AND(D2130&lt;&gt;0,C2130&lt;&gt;0,E2130&lt;&gt;0),IF(B2130&lt;&gt;0,CONCATENATE(B2130,"-AGr",VLOOKUP(C2130,Listen!$A$2:$D$45,4,FALSE),"-",D2130,"-",E2130,),CONCATENATE("AGr",VLOOKUP(C2130,Listen!$A$2:$D$45,4,FALSE),"-",D2130,"-",E2130)),"keine vollständige ID")</f>
        <v>keine vollständige ID</v>
      </c>
      <c r="B2130" s="301"/>
      <c r="C2130" s="287"/>
      <c r="D2130" s="34"/>
      <c r="E2130" s="306"/>
      <c r="F2130" s="116"/>
      <c r="G2130" s="17"/>
      <c r="H2130" s="17"/>
      <c r="I2130" s="17"/>
      <c r="J2130" s="17"/>
      <c r="K2130" s="17"/>
      <c r="L2130" s="17"/>
      <c r="M2130" s="17"/>
      <c r="N2130" s="17"/>
      <c r="O2130" s="116"/>
      <c r="P2130" s="117">
        <f>IF(D2130&gt;A_Stammdaten!$B$12,0,SUM(G2130,H2130,J2130,L2130:M2130)-SUM(I2130,K2130,N2130:O2130))</f>
        <v>0</v>
      </c>
      <c r="Q2130" s="17"/>
      <c r="R2130" s="17"/>
      <c r="S2130" s="17"/>
      <c r="T2130" s="17"/>
      <c r="U2130" s="62">
        <f t="shared" si="695"/>
        <v>0</v>
      </c>
      <c r="V2130" s="34"/>
      <c r="W2130" s="34"/>
      <c r="X2130" s="34"/>
      <c r="Y2130" s="34"/>
      <c r="Z2130" s="34"/>
      <c r="AA2130" s="63" t="str">
        <f t="shared" si="696"/>
        <v>-</v>
      </c>
      <c r="AB2130" s="63" t="str">
        <f t="shared" si="697"/>
        <v>-</v>
      </c>
      <c r="AC2130" s="63">
        <f>IF(ISBLANK($C2130),0,VLOOKUP($C2130,Listen!$A$2:$C$45,2,FALSE))</f>
        <v>0</v>
      </c>
      <c r="AD2130" s="63">
        <f>IF(ISBLANK($C2130),0,VLOOKUP($C2130,Listen!$A$2:$C$45,3,FALSE))</f>
        <v>0</v>
      </c>
      <c r="AE2130" s="49">
        <f t="shared" si="698"/>
        <v>0</v>
      </c>
      <c r="AF2130" s="49">
        <f t="shared" si="698"/>
        <v>0</v>
      </c>
      <c r="AG2130" s="49">
        <f>IFERROR(IF(OR($V2130&lt;&gt;"Ja",VLOOKUP($C2130,Listen!$A$2:$F$45,5,0)="Nein",D2130&lt;IF(C2130="LNG Anbindungsanlagen gemäß separater Festlegung",2022,2023)),$AC2130,$AA2130),0)</f>
        <v>0</v>
      </c>
      <c r="AH2130" s="49">
        <f>IFERROR(IF(OR($V2130&lt;&gt;"Ja",VLOOKUP($C2130,Listen!$A$2:$F$45,5,0)="Nein",D2130&lt;IF(C2130="LNG Anbindungsanlagen gemäß separater Festlegung",2022,2023)),$AC2130,$AA2130),0)</f>
        <v>0</v>
      </c>
      <c r="AI2130" s="49">
        <f>IFERROR(IF(OR($W2130&lt;&gt;"Ja",VLOOKUP($C2130,Listen!$A$2:$F$45,6,0)="Nein"),$AC2130,$AB2130),0)</f>
        <v>0</v>
      </c>
      <c r="AJ2130" s="49">
        <f>IFERROR(IF(OR($W2130&lt;&gt;"Ja",VLOOKUP($C2130,Listen!$A$2:$F$45,6,0)="Nein"),$AC2130,$AB2130),0)</f>
        <v>0</v>
      </c>
      <c r="AK2130" s="49">
        <f>IFERROR(IF(OR($W2130&lt;&gt;"Ja",VLOOKUP($C2130,Listen!$A$2:$F$45,6,0)="Nein"),$AC2130,$AB2130),0)</f>
        <v>0</v>
      </c>
      <c r="AL2130" s="51">
        <f t="shared" si="699"/>
        <v>0</v>
      </c>
      <c r="AM2130" s="296">
        <f>IFERROR(IF(VLOOKUP($C2130,Listen!$A$2:$F$45,6,0)="Ja",MAX(BC2130:BD2130),D_SAV!$BC2130),0)</f>
        <v>0</v>
      </c>
      <c r="AN2130" s="51">
        <f t="shared" si="700"/>
        <v>0</v>
      </c>
      <c r="AP2130" s="304">
        <f t="shared" si="701"/>
        <v>0</v>
      </c>
      <c r="AQ2130" s="304">
        <f t="shared" si="702"/>
        <v>0</v>
      </c>
      <c r="AR2130" s="304">
        <f t="shared" si="703"/>
        <v>0</v>
      </c>
      <c r="AS2130" s="304">
        <f t="shared" si="704"/>
        <v>0</v>
      </c>
      <c r="AT2130" s="304">
        <f t="shared" si="705"/>
        <v>0</v>
      </c>
      <c r="AU2130" s="304">
        <f t="shared" si="706"/>
        <v>0</v>
      </c>
      <c r="AV2130" s="304">
        <f t="shared" si="707"/>
        <v>0</v>
      </c>
      <c r="AW2130" s="304">
        <f t="shared" si="708"/>
        <v>0</v>
      </c>
      <c r="AX2130" s="304">
        <f t="shared" si="709"/>
        <v>0</v>
      </c>
      <c r="AY2130" s="304">
        <f t="shared" si="710"/>
        <v>0</v>
      </c>
      <c r="AZ2130" s="304">
        <f t="shared" si="711"/>
        <v>0</v>
      </c>
      <c r="BA2130" s="304">
        <f t="shared" si="712"/>
        <v>0</v>
      </c>
      <c r="BB2130" s="304">
        <f t="shared" si="713"/>
        <v>0</v>
      </c>
      <c r="BC2130" s="304">
        <f t="shared" si="714"/>
        <v>0</v>
      </c>
      <c r="BD2130" s="304">
        <f t="shared" si="715"/>
        <v>0</v>
      </c>
      <c r="BE2130" s="304">
        <f>IFERROR(IF(VLOOKUP($C2130,Listen!$A$2:$F$45,6,0)="Ja",BB2130-MAX(BC2130:BD2130),BB2130-BC2130),0)</f>
        <v>0</v>
      </c>
    </row>
    <row r="2131" spans="1:57" x14ac:dyDescent="0.25">
      <c r="A2131" s="320" t="str">
        <f>IF(AND(D2131&lt;&gt;0,C2131&lt;&gt;0,E2131&lt;&gt;0),IF(B2131&lt;&gt;0,CONCATENATE(B2131,"-AGr",VLOOKUP(C2131,Listen!$A$2:$D$45,4,FALSE),"-",D2131,"-",E2131,),CONCATENATE("AGr",VLOOKUP(C2131,Listen!$A$2:$D$45,4,FALSE),"-",D2131,"-",E2131)),"keine vollständige ID")</f>
        <v>keine vollständige ID</v>
      </c>
      <c r="B2131" s="301"/>
      <c r="C2131" s="287"/>
      <c r="D2131" s="34"/>
      <c r="E2131" s="306"/>
      <c r="F2131" s="116"/>
      <c r="G2131" s="17"/>
      <c r="H2131" s="17"/>
      <c r="I2131" s="17"/>
      <c r="J2131" s="17"/>
      <c r="K2131" s="17"/>
      <c r="L2131" s="17"/>
      <c r="M2131" s="17"/>
      <c r="N2131" s="17"/>
      <c r="O2131" s="116"/>
      <c r="P2131" s="117">
        <f>IF(D2131&gt;A_Stammdaten!$B$12,0,SUM(G2131,H2131,J2131,L2131:M2131)-SUM(I2131,K2131,N2131:O2131))</f>
        <v>0</v>
      </c>
      <c r="Q2131" s="17"/>
      <c r="R2131" s="17"/>
      <c r="S2131" s="17"/>
      <c r="T2131" s="17"/>
      <c r="U2131" s="62">
        <f t="shared" si="695"/>
        <v>0</v>
      </c>
      <c r="V2131" s="34"/>
      <c r="W2131" s="34"/>
      <c r="X2131" s="34"/>
      <c r="Y2131" s="34"/>
      <c r="Z2131" s="34"/>
      <c r="AA2131" s="63" t="str">
        <f t="shared" si="696"/>
        <v>-</v>
      </c>
      <c r="AB2131" s="63" t="str">
        <f t="shared" si="697"/>
        <v>-</v>
      </c>
      <c r="AC2131" s="63">
        <f>IF(ISBLANK($C2131),0,VLOOKUP($C2131,Listen!$A$2:$C$45,2,FALSE))</f>
        <v>0</v>
      </c>
      <c r="AD2131" s="63">
        <f>IF(ISBLANK($C2131),0,VLOOKUP($C2131,Listen!$A$2:$C$45,3,FALSE))</f>
        <v>0</v>
      </c>
      <c r="AE2131" s="49">
        <f t="shared" si="698"/>
        <v>0</v>
      </c>
      <c r="AF2131" s="49">
        <f t="shared" si="698"/>
        <v>0</v>
      </c>
      <c r="AG2131" s="49">
        <f>IFERROR(IF(OR($V2131&lt;&gt;"Ja",VLOOKUP($C2131,Listen!$A$2:$F$45,5,0)="Nein",D2131&lt;IF(C2131="LNG Anbindungsanlagen gemäß separater Festlegung",2022,2023)),$AC2131,$AA2131),0)</f>
        <v>0</v>
      </c>
      <c r="AH2131" s="49">
        <f>IFERROR(IF(OR($V2131&lt;&gt;"Ja",VLOOKUP($C2131,Listen!$A$2:$F$45,5,0)="Nein",D2131&lt;IF(C2131="LNG Anbindungsanlagen gemäß separater Festlegung",2022,2023)),$AC2131,$AA2131),0)</f>
        <v>0</v>
      </c>
      <c r="AI2131" s="49">
        <f>IFERROR(IF(OR($W2131&lt;&gt;"Ja",VLOOKUP($C2131,Listen!$A$2:$F$45,6,0)="Nein"),$AC2131,$AB2131),0)</f>
        <v>0</v>
      </c>
      <c r="AJ2131" s="49">
        <f>IFERROR(IF(OR($W2131&lt;&gt;"Ja",VLOOKUP($C2131,Listen!$A$2:$F$45,6,0)="Nein"),$AC2131,$AB2131),0)</f>
        <v>0</v>
      </c>
      <c r="AK2131" s="49">
        <f>IFERROR(IF(OR($W2131&lt;&gt;"Ja",VLOOKUP($C2131,Listen!$A$2:$F$45,6,0)="Nein"),$AC2131,$AB2131),0)</f>
        <v>0</v>
      </c>
      <c r="AL2131" s="51">
        <f t="shared" si="699"/>
        <v>0</v>
      </c>
      <c r="AM2131" s="296">
        <f>IFERROR(IF(VLOOKUP($C2131,Listen!$A$2:$F$45,6,0)="Ja",MAX(BC2131:BD2131),D_SAV!$BC2131),0)</f>
        <v>0</v>
      </c>
      <c r="AN2131" s="51">
        <f t="shared" si="700"/>
        <v>0</v>
      </c>
      <c r="AP2131" s="304">
        <f t="shared" si="701"/>
        <v>0</v>
      </c>
      <c r="AQ2131" s="304">
        <f t="shared" si="702"/>
        <v>0</v>
      </c>
      <c r="AR2131" s="304">
        <f t="shared" si="703"/>
        <v>0</v>
      </c>
      <c r="AS2131" s="304">
        <f t="shared" si="704"/>
        <v>0</v>
      </c>
      <c r="AT2131" s="304">
        <f t="shared" si="705"/>
        <v>0</v>
      </c>
      <c r="AU2131" s="304">
        <f t="shared" si="706"/>
        <v>0</v>
      </c>
      <c r="AV2131" s="304">
        <f t="shared" si="707"/>
        <v>0</v>
      </c>
      <c r="AW2131" s="304">
        <f t="shared" si="708"/>
        <v>0</v>
      </c>
      <c r="AX2131" s="304">
        <f t="shared" si="709"/>
        <v>0</v>
      </c>
      <c r="AY2131" s="304">
        <f t="shared" si="710"/>
        <v>0</v>
      </c>
      <c r="AZ2131" s="304">
        <f t="shared" si="711"/>
        <v>0</v>
      </c>
      <c r="BA2131" s="304">
        <f t="shared" si="712"/>
        <v>0</v>
      </c>
      <c r="BB2131" s="304">
        <f t="shared" si="713"/>
        <v>0</v>
      </c>
      <c r="BC2131" s="304">
        <f t="shared" si="714"/>
        <v>0</v>
      </c>
      <c r="BD2131" s="304">
        <f t="shared" si="715"/>
        <v>0</v>
      </c>
      <c r="BE2131" s="304">
        <f>IFERROR(IF(VLOOKUP($C2131,Listen!$A$2:$F$45,6,0)="Ja",BB2131-MAX(BC2131:BD2131),BB2131-BC2131),0)</f>
        <v>0</v>
      </c>
    </row>
    <row r="2132" spans="1:57" x14ac:dyDescent="0.25">
      <c r="A2132" s="320" t="str">
        <f>IF(AND(D2132&lt;&gt;0,C2132&lt;&gt;0,E2132&lt;&gt;0),IF(B2132&lt;&gt;0,CONCATENATE(B2132,"-AGr",VLOOKUP(C2132,Listen!$A$2:$D$45,4,FALSE),"-",D2132,"-",E2132,),CONCATENATE("AGr",VLOOKUP(C2132,Listen!$A$2:$D$45,4,FALSE),"-",D2132,"-",E2132)),"keine vollständige ID")</f>
        <v>keine vollständige ID</v>
      </c>
      <c r="B2132" s="301"/>
      <c r="C2132" s="287"/>
      <c r="D2132" s="34"/>
      <c r="E2132" s="306"/>
      <c r="F2132" s="116"/>
      <c r="G2132" s="17"/>
      <c r="H2132" s="17"/>
      <c r="I2132" s="17"/>
      <c r="J2132" s="17"/>
      <c r="K2132" s="17"/>
      <c r="L2132" s="17"/>
      <c r="M2132" s="17"/>
      <c r="N2132" s="17"/>
      <c r="O2132" s="116"/>
      <c r="P2132" s="117">
        <f>IF(D2132&gt;A_Stammdaten!$B$12,0,SUM(G2132,H2132,J2132,L2132:M2132)-SUM(I2132,K2132,N2132:O2132))</f>
        <v>0</v>
      </c>
      <c r="Q2132" s="17"/>
      <c r="R2132" s="17"/>
      <c r="S2132" s="17"/>
      <c r="T2132" s="17"/>
      <c r="U2132" s="62">
        <f t="shared" si="695"/>
        <v>0</v>
      </c>
      <c r="V2132" s="34"/>
      <c r="W2132" s="34"/>
      <c r="X2132" s="34"/>
      <c r="Y2132" s="34"/>
      <c r="Z2132" s="34"/>
      <c r="AA2132" s="63" t="str">
        <f t="shared" si="696"/>
        <v>-</v>
      </c>
      <c r="AB2132" s="63" t="str">
        <f t="shared" si="697"/>
        <v>-</v>
      </c>
      <c r="AC2132" s="63">
        <f>IF(ISBLANK($C2132),0,VLOOKUP($C2132,Listen!$A$2:$C$45,2,FALSE))</f>
        <v>0</v>
      </c>
      <c r="AD2132" s="63">
        <f>IF(ISBLANK($C2132),0,VLOOKUP($C2132,Listen!$A$2:$C$45,3,FALSE))</f>
        <v>0</v>
      </c>
      <c r="AE2132" s="49">
        <f t="shared" si="698"/>
        <v>0</v>
      </c>
      <c r="AF2132" s="49">
        <f t="shared" si="698"/>
        <v>0</v>
      </c>
      <c r="AG2132" s="49">
        <f>IFERROR(IF(OR($V2132&lt;&gt;"Ja",VLOOKUP($C2132,Listen!$A$2:$F$45,5,0)="Nein",D2132&lt;IF(C2132="LNG Anbindungsanlagen gemäß separater Festlegung",2022,2023)),$AC2132,$AA2132),0)</f>
        <v>0</v>
      </c>
      <c r="AH2132" s="49">
        <f>IFERROR(IF(OR($V2132&lt;&gt;"Ja",VLOOKUP($C2132,Listen!$A$2:$F$45,5,0)="Nein",D2132&lt;IF(C2132="LNG Anbindungsanlagen gemäß separater Festlegung",2022,2023)),$AC2132,$AA2132),0)</f>
        <v>0</v>
      </c>
      <c r="AI2132" s="49">
        <f>IFERROR(IF(OR($W2132&lt;&gt;"Ja",VLOOKUP($C2132,Listen!$A$2:$F$45,6,0)="Nein"),$AC2132,$AB2132),0)</f>
        <v>0</v>
      </c>
      <c r="AJ2132" s="49">
        <f>IFERROR(IF(OR($W2132&lt;&gt;"Ja",VLOOKUP($C2132,Listen!$A$2:$F$45,6,0)="Nein"),$AC2132,$AB2132),0)</f>
        <v>0</v>
      </c>
      <c r="AK2132" s="49">
        <f>IFERROR(IF(OR($W2132&lt;&gt;"Ja",VLOOKUP($C2132,Listen!$A$2:$F$45,6,0)="Nein"),$AC2132,$AB2132),0)</f>
        <v>0</v>
      </c>
      <c r="AL2132" s="51">
        <f t="shared" si="699"/>
        <v>0</v>
      </c>
      <c r="AM2132" s="296">
        <f>IFERROR(IF(VLOOKUP($C2132,Listen!$A$2:$F$45,6,0)="Ja",MAX(BC2132:BD2132),D_SAV!$BC2132),0)</f>
        <v>0</v>
      </c>
      <c r="AN2132" s="51">
        <f t="shared" si="700"/>
        <v>0</v>
      </c>
      <c r="AP2132" s="304">
        <f t="shared" si="701"/>
        <v>0</v>
      </c>
      <c r="AQ2132" s="304">
        <f t="shared" si="702"/>
        <v>0</v>
      </c>
      <c r="AR2132" s="304">
        <f t="shared" si="703"/>
        <v>0</v>
      </c>
      <c r="AS2132" s="304">
        <f t="shared" si="704"/>
        <v>0</v>
      </c>
      <c r="AT2132" s="304">
        <f t="shared" si="705"/>
        <v>0</v>
      </c>
      <c r="AU2132" s="304">
        <f t="shared" si="706"/>
        <v>0</v>
      </c>
      <c r="AV2132" s="304">
        <f t="shared" si="707"/>
        <v>0</v>
      </c>
      <c r="AW2132" s="304">
        <f t="shared" si="708"/>
        <v>0</v>
      </c>
      <c r="AX2132" s="304">
        <f t="shared" si="709"/>
        <v>0</v>
      </c>
      <c r="AY2132" s="304">
        <f t="shared" si="710"/>
        <v>0</v>
      </c>
      <c r="AZ2132" s="304">
        <f t="shared" si="711"/>
        <v>0</v>
      </c>
      <c r="BA2132" s="304">
        <f t="shared" si="712"/>
        <v>0</v>
      </c>
      <c r="BB2132" s="304">
        <f t="shared" si="713"/>
        <v>0</v>
      </c>
      <c r="BC2132" s="304">
        <f t="shared" si="714"/>
        <v>0</v>
      </c>
      <c r="BD2132" s="304">
        <f t="shared" si="715"/>
        <v>0</v>
      </c>
      <c r="BE2132" s="304">
        <f>IFERROR(IF(VLOOKUP($C2132,Listen!$A$2:$F$45,6,0)="Ja",BB2132-MAX(BC2132:BD2132),BB2132-BC2132),0)</f>
        <v>0</v>
      </c>
    </row>
    <row r="2133" spans="1:57" x14ac:dyDescent="0.25">
      <c r="A2133" s="320" t="str">
        <f>IF(AND(D2133&lt;&gt;0,C2133&lt;&gt;0,E2133&lt;&gt;0),IF(B2133&lt;&gt;0,CONCATENATE(B2133,"-AGr",VLOOKUP(C2133,Listen!$A$2:$D$45,4,FALSE),"-",D2133,"-",E2133,),CONCATENATE("AGr",VLOOKUP(C2133,Listen!$A$2:$D$45,4,FALSE),"-",D2133,"-",E2133)),"keine vollständige ID")</f>
        <v>keine vollständige ID</v>
      </c>
      <c r="B2133" s="301"/>
      <c r="C2133" s="287"/>
      <c r="D2133" s="34"/>
      <c r="E2133" s="306"/>
      <c r="F2133" s="116"/>
      <c r="G2133" s="17"/>
      <c r="H2133" s="17"/>
      <c r="I2133" s="17"/>
      <c r="J2133" s="17"/>
      <c r="K2133" s="17"/>
      <c r="L2133" s="17"/>
      <c r="M2133" s="17"/>
      <c r="N2133" s="17"/>
      <c r="O2133" s="116"/>
      <c r="P2133" s="117">
        <f>IF(D2133&gt;A_Stammdaten!$B$12,0,SUM(G2133,H2133,J2133,L2133:M2133)-SUM(I2133,K2133,N2133:O2133))</f>
        <v>0</v>
      </c>
      <c r="Q2133" s="17"/>
      <c r="R2133" s="17"/>
      <c r="S2133" s="17"/>
      <c r="T2133" s="17"/>
      <c r="U2133" s="62">
        <f t="shared" si="695"/>
        <v>0</v>
      </c>
      <c r="V2133" s="34"/>
      <c r="W2133" s="34"/>
      <c r="X2133" s="34"/>
      <c r="Y2133" s="34"/>
      <c r="Z2133" s="34"/>
      <c r="AA2133" s="63" t="str">
        <f t="shared" si="696"/>
        <v>-</v>
      </c>
      <c r="AB2133" s="63" t="str">
        <f t="shared" si="697"/>
        <v>-</v>
      </c>
      <c r="AC2133" s="63">
        <f>IF(ISBLANK($C2133),0,VLOOKUP($C2133,Listen!$A$2:$C$45,2,FALSE))</f>
        <v>0</v>
      </c>
      <c r="AD2133" s="63">
        <f>IF(ISBLANK($C2133),0,VLOOKUP($C2133,Listen!$A$2:$C$45,3,FALSE))</f>
        <v>0</v>
      </c>
      <c r="AE2133" s="49">
        <f t="shared" si="698"/>
        <v>0</v>
      </c>
      <c r="AF2133" s="49">
        <f t="shared" si="698"/>
        <v>0</v>
      </c>
      <c r="AG2133" s="49">
        <f>IFERROR(IF(OR($V2133&lt;&gt;"Ja",VLOOKUP($C2133,Listen!$A$2:$F$45,5,0)="Nein",D2133&lt;IF(C2133="LNG Anbindungsanlagen gemäß separater Festlegung",2022,2023)),$AC2133,$AA2133),0)</f>
        <v>0</v>
      </c>
      <c r="AH2133" s="49">
        <f>IFERROR(IF(OR($V2133&lt;&gt;"Ja",VLOOKUP($C2133,Listen!$A$2:$F$45,5,0)="Nein",D2133&lt;IF(C2133="LNG Anbindungsanlagen gemäß separater Festlegung",2022,2023)),$AC2133,$AA2133),0)</f>
        <v>0</v>
      </c>
      <c r="AI2133" s="49">
        <f>IFERROR(IF(OR($W2133&lt;&gt;"Ja",VLOOKUP($C2133,Listen!$A$2:$F$45,6,0)="Nein"),$AC2133,$AB2133),0)</f>
        <v>0</v>
      </c>
      <c r="AJ2133" s="49">
        <f>IFERROR(IF(OR($W2133&lt;&gt;"Ja",VLOOKUP($C2133,Listen!$A$2:$F$45,6,0)="Nein"),$AC2133,$AB2133),0)</f>
        <v>0</v>
      </c>
      <c r="AK2133" s="49">
        <f>IFERROR(IF(OR($W2133&lt;&gt;"Ja",VLOOKUP($C2133,Listen!$A$2:$F$45,6,0)="Nein"),$AC2133,$AB2133),0)</f>
        <v>0</v>
      </c>
      <c r="AL2133" s="51">
        <f t="shared" si="699"/>
        <v>0</v>
      </c>
      <c r="AM2133" s="296">
        <f>IFERROR(IF(VLOOKUP($C2133,Listen!$A$2:$F$45,6,0)="Ja",MAX(BC2133:BD2133),D_SAV!$BC2133),0)</f>
        <v>0</v>
      </c>
      <c r="AN2133" s="51">
        <f t="shared" si="700"/>
        <v>0</v>
      </c>
      <c r="AP2133" s="304">
        <f t="shared" si="701"/>
        <v>0</v>
      </c>
      <c r="AQ2133" s="304">
        <f t="shared" si="702"/>
        <v>0</v>
      </c>
      <c r="AR2133" s="304">
        <f t="shared" si="703"/>
        <v>0</v>
      </c>
      <c r="AS2133" s="304">
        <f t="shared" si="704"/>
        <v>0</v>
      </c>
      <c r="AT2133" s="304">
        <f t="shared" si="705"/>
        <v>0</v>
      </c>
      <c r="AU2133" s="304">
        <f t="shared" si="706"/>
        <v>0</v>
      </c>
      <c r="AV2133" s="304">
        <f t="shared" si="707"/>
        <v>0</v>
      </c>
      <c r="AW2133" s="304">
        <f t="shared" si="708"/>
        <v>0</v>
      </c>
      <c r="AX2133" s="304">
        <f t="shared" si="709"/>
        <v>0</v>
      </c>
      <c r="AY2133" s="304">
        <f t="shared" si="710"/>
        <v>0</v>
      </c>
      <c r="AZ2133" s="304">
        <f t="shared" si="711"/>
        <v>0</v>
      </c>
      <c r="BA2133" s="304">
        <f t="shared" si="712"/>
        <v>0</v>
      </c>
      <c r="BB2133" s="304">
        <f t="shared" si="713"/>
        <v>0</v>
      </c>
      <c r="BC2133" s="304">
        <f t="shared" si="714"/>
        <v>0</v>
      </c>
      <c r="BD2133" s="304">
        <f t="shared" si="715"/>
        <v>0</v>
      </c>
      <c r="BE2133" s="304">
        <f>IFERROR(IF(VLOOKUP($C2133,Listen!$A$2:$F$45,6,0)="Ja",BB2133-MAX(BC2133:BD2133),BB2133-BC2133),0)</f>
        <v>0</v>
      </c>
    </row>
    <row r="2134" spans="1:57" x14ac:dyDescent="0.25">
      <c r="A2134" s="320" t="str">
        <f>IF(AND(D2134&lt;&gt;0,C2134&lt;&gt;0,E2134&lt;&gt;0),IF(B2134&lt;&gt;0,CONCATENATE(B2134,"-AGr",VLOOKUP(C2134,Listen!$A$2:$D$45,4,FALSE),"-",D2134,"-",E2134,),CONCATENATE("AGr",VLOOKUP(C2134,Listen!$A$2:$D$45,4,FALSE),"-",D2134,"-",E2134)),"keine vollständige ID")</f>
        <v>keine vollständige ID</v>
      </c>
      <c r="B2134" s="301"/>
      <c r="C2134" s="287"/>
      <c r="D2134" s="34"/>
      <c r="E2134" s="306"/>
      <c r="F2134" s="116"/>
      <c r="G2134" s="17"/>
      <c r="H2134" s="17"/>
      <c r="I2134" s="17"/>
      <c r="J2134" s="17"/>
      <c r="K2134" s="17"/>
      <c r="L2134" s="17"/>
      <c r="M2134" s="17"/>
      <c r="N2134" s="17"/>
      <c r="O2134" s="116"/>
      <c r="P2134" s="117">
        <f>IF(D2134&gt;A_Stammdaten!$B$12,0,SUM(G2134,H2134,J2134,L2134:M2134)-SUM(I2134,K2134,N2134:O2134))</f>
        <v>0</v>
      </c>
      <c r="Q2134" s="17"/>
      <c r="R2134" s="17"/>
      <c r="S2134" s="17"/>
      <c r="T2134" s="17"/>
      <c r="U2134" s="62">
        <f t="shared" si="695"/>
        <v>0</v>
      </c>
      <c r="V2134" s="34"/>
      <c r="W2134" s="34"/>
      <c r="X2134" s="34"/>
      <c r="Y2134" s="34"/>
      <c r="Z2134" s="34"/>
      <c r="AA2134" s="63" t="str">
        <f t="shared" si="696"/>
        <v>-</v>
      </c>
      <c r="AB2134" s="63" t="str">
        <f t="shared" si="697"/>
        <v>-</v>
      </c>
      <c r="AC2134" s="63">
        <f>IF(ISBLANK($C2134),0,VLOOKUP($C2134,Listen!$A$2:$C$45,2,FALSE))</f>
        <v>0</v>
      </c>
      <c r="AD2134" s="63">
        <f>IF(ISBLANK($C2134),0,VLOOKUP($C2134,Listen!$A$2:$C$45,3,FALSE))</f>
        <v>0</v>
      </c>
      <c r="AE2134" s="49">
        <f t="shared" si="698"/>
        <v>0</v>
      </c>
      <c r="AF2134" s="49">
        <f t="shared" si="698"/>
        <v>0</v>
      </c>
      <c r="AG2134" s="49">
        <f>IFERROR(IF(OR($V2134&lt;&gt;"Ja",VLOOKUP($C2134,Listen!$A$2:$F$45,5,0)="Nein",D2134&lt;IF(C2134="LNG Anbindungsanlagen gemäß separater Festlegung",2022,2023)),$AC2134,$AA2134),0)</f>
        <v>0</v>
      </c>
      <c r="AH2134" s="49">
        <f>IFERROR(IF(OR($V2134&lt;&gt;"Ja",VLOOKUP($C2134,Listen!$A$2:$F$45,5,0)="Nein",D2134&lt;IF(C2134="LNG Anbindungsanlagen gemäß separater Festlegung",2022,2023)),$AC2134,$AA2134),0)</f>
        <v>0</v>
      </c>
      <c r="AI2134" s="49">
        <f>IFERROR(IF(OR($W2134&lt;&gt;"Ja",VLOOKUP($C2134,Listen!$A$2:$F$45,6,0)="Nein"),$AC2134,$AB2134),0)</f>
        <v>0</v>
      </c>
      <c r="AJ2134" s="49">
        <f>IFERROR(IF(OR($W2134&lt;&gt;"Ja",VLOOKUP($C2134,Listen!$A$2:$F$45,6,0)="Nein"),$AC2134,$AB2134),0)</f>
        <v>0</v>
      </c>
      <c r="AK2134" s="49">
        <f>IFERROR(IF(OR($W2134&lt;&gt;"Ja",VLOOKUP($C2134,Listen!$A$2:$F$45,6,0)="Nein"),$AC2134,$AB2134),0)</f>
        <v>0</v>
      </c>
      <c r="AL2134" s="51">
        <f t="shared" si="699"/>
        <v>0</v>
      </c>
      <c r="AM2134" s="296">
        <f>IFERROR(IF(VLOOKUP($C2134,Listen!$A$2:$F$45,6,0)="Ja",MAX(BC2134:BD2134),D_SAV!$BC2134),0)</f>
        <v>0</v>
      </c>
      <c r="AN2134" s="51">
        <f t="shared" si="700"/>
        <v>0</v>
      </c>
      <c r="AP2134" s="304">
        <f t="shared" si="701"/>
        <v>0</v>
      </c>
      <c r="AQ2134" s="304">
        <f t="shared" si="702"/>
        <v>0</v>
      </c>
      <c r="AR2134" s="304">
        <f t="shared" si="703"/>
        <v>0</v>
      </c>
      <c r="AS2134" s="304">
        <f t="shared" si="704"/>
        <v>0</v>
      </c>
      <c r="AT2134" s="304">
        <f t="shared" si="705"/>
        <v>0</v>
      </c>
      <c r="AU2134" s="304">
        <f t="shared" si="706"/>
        <v>0</v>
      </c>
      <c r="AV2134" s="304">
        <f t="shared" si="707"/>
        <v>0</v>
      </c>
      <c r="AW2134" s="304">
        <f t="shared" si="708"/>
        <v>0</v>
      </c>
      <c r="AX2134" s="304">
        <f t="shared" si="709"/>
        <v>0</v>
      </c>
      <c r="AY2134" s="304">
        <f t="shared" si="710"/>
        <v>0</v>
      </c>
      <c r="AZ2134" s="304">
        <f t="shared" si="711"/>
        <v>0</v>
      </c>
      <c r="BA2134" s="304">
        <f t="shared" si="712"/>
        <v>0</v>
      </c>
      <c r="BB2134" s="304">
        <f t="shared" si="713"/>
        <v>0</v>
      </c>
      <c r="BC2134" s="304">
        <f t="shared" si="714"/>
        <v>0</v>
      </c>
      <c r="BD2134" s="304">
        <f t="shared" si="715"/>
        <v>0</v>
      </c>
      <c r="BE2134" s="304">
        <f>IFERROR(IF(VLOOKUP($C2134,Listen!$A$2:$F$45,6,0)="Ja",BB2134-MAX(BC2134:BD2134),BB2134-BC2134),0)</f>
        <v>0</v>
      </c>
    </row>
    <row r="2135" spans="1:57" x14ac:dyDescent="0.25">
      <c r="A2135" s="320" t="str">
        <f>IF(AND(D2135&lt;&gt;0,C2135&lt;&gt;0,E2135&lt;&gt;0),IF(B2135&lt;&gt;0,CONCATENATE(B2135,"-AGr",VLOOKUP(C2135,Listen!$A$2:$D$45,4,FALSE),"-",D2135,"-",E2135,),CONCATENATE("AGr",VLOOKUP(C2135,Listen!$A$2:$D$45,4,FALSE),"-",D2135,"-",E2135)),"keine vollständige ID")</f>
        <v>keine vollständige ID</v>
      </c>
      <c r="B2135" s="301"/>
      <c r="C2135" s="287"/>
      <c r="D2135" s="34"/>
      <c r="E2135" s="306"/>
      <c r="F2135" s="116"/>
      <c r="G2135" s="17"/>
      <c r="H2135" s="17"/>
      <c r="I2135" s="17"/>
      <c r="J2135" s="17"/>
      <c r="K2135" s="17"/>
      <c r="L2135" s="17"/>
      <c r="M2135" s="17"/>
      <c r="N2135" s="17"/>
      <c r="O2135" s="116"/>
      <c r="P2135" s="117">
        <f>IF(D2135&gt;A_Stammdaten!$B$12,0,SUM(G2135,H2135,J2135,L2135:M2135)-SUM(I2135,K2135,N2135:O2135))</f>
        <v>0</v>
      </c>
      <c r="Q2135" s="17"/>
      <c r="R2135" s="17"/>
      <c r="S2135" s="17"/>
      <c r="T2135" s="17"/>
      <c r="U2135" s="62">
        <f t="shared" si="695"/>
        <v>0</v>
      </c>
      <c r="V2135" s="34"/>
      <c r="W2135" s="34"/>
      <c r="X2135" s="34"/>
      <c r="Y2135" s="34"/>
      <c r="Z2135" s="34"/>
      <c r="AA2135" s="63" t="str">
        <f t="shared" si="696"/>
        <v>-</v>
      </c>
      <c r="AB2135" s="63" t="str">
        <f t="shared" si="697"/>
        <v>-</v>
      </c>
      <c r="AC2135" s="63">
        <f>IF(ISBLANK($C2135),0,VLOOKUP($C2135,Listen!$A$2:$C$45,2,FALSE))</f>
        <v>0</v>
      </c>
      <c r="AD2135" s="63">
        <f>IF(ISBLANK($C2135),0,VLOOKUP($C2135,Listen!$A$2:$C$45,3,FALSE))</f>
        <v>0</v>
      </c>
      <c r="AE2135" s="49">
        <f t="shared" si="698"/>
        <v>0</v>
      </c>
      <c r="AF2135" s="49">
        <f t="shared" si="698"/>
        <v>0</v>
      </c>
      <c r="AG2135" s="49">
        <f>IFERROR(IF(OR($V2135&lt;&gt;"Ja",VLOOKUP($C2135,Listen!$A$2:$F$45,5,0)="Nein",D2135&lt;IF(C2135="LNG Anbindungsanlagen gemäß separater Festlegung",2022,2023)),$AC2135,$AA2135),0)</f>
        <v>0</v>
      </c>
      <c r="AH2135" s="49">
        <f>IFERROR(IF(OR($V2135&lt;&gt;"Ja",VLOOKUP($C2135,Listen!$A$2:$F$45,5,0)="Nein",D2135&lt;IF(C2135="LNG Anbindungsanlagen gemäß separater Festlegung",2022,2023)),$AC2135,$AA2135),0)</f>
        <v>0</v>
      </c>
      <c r="AI2135" s="49">
        <f>IFERROR(IF(OR($W2135&lt;&gt;"Ja",VLOOKUP($C2135,Listen!$A$2:$F$45,6,0)="Nein"),$AC2135,$AB2135),0)</f>
        <v>0</v>
      </c>
      <c r="AJ2135" s="49">
        <f>IFERROR(IF(OR($W2135&lt;&gt;"Ja",VLOOKUP($C2135,Listen!$A$2:$F$45,6,0)="Nein"),$AC2135,$AB2135),0)</f>
        <v>0</v>
      </c>
      <c r="AK2135" s="49">
        <f>IFERROR(IF(OR($W2135&lt;&gt;"Ja",VLOOKUP($C2135,Listen!$A$2:$F$45,6,0)="Nein"),$AC2135,$AB2135),0)</f>
        <v>0</v>
      </c>
      <c r="AL2135" s="51">
        <f t="shared" si="699"/>
        <v>0</v>
      </c>
      <c r="AM2135" s="296">
        <f>IFERROR(IF(VLOOKUP($C2135,Listen!$A$2:$F$45,6,0)="Ja",MAX(BC2135:BD2135),D_SAV!$BC2135),0)</f>
        <v>0</v>
      </c>
      <c r="AN2135" s="51">
        <f t="shared" si="700"/>
        <v>0</v>
      </c>
      <c r="AP2135" s="304">
        <f t="shared" si="701"/>
        <v>0</v>
      </c>
      <c r="AQ2135" s="304">
        <f t="shared" si="702"/>
        <v>0</v>
      </c>
      <c r="AR2135" s="304">
        <f t="shared" si="703"/>
        <v>0</v>
      </c>
      <c r="AS2135" s="304">
        <f t="shared" si="704"/>
        <v>0</v>
      </c>
      <c r="AT2135" s="304">
        <f t="shared" si="705"/>
        <v>0</v>
      </c>
      <c r="AU2135" s="304">
        <f t="shared" si="706"/>
        <v>0</v>
      </c>
      <c r="AV2135" s="304">
        <f t="shared" si="707"/>
        <v>0</v>
      </c>
      <c r="AW2135" s="304">
        <f t="shared" si="708"/>
        <v>0</v>
      </c>
      <c r="AX2135" s="304">
        <f t="shared" si="709"/>
        <v>0</v>
      </c>
      <c r="AY2135" s="304">
        <f t="shared" si="710"/>
        <v>0</v>
      </c>
      <c r="AZ2135" s="304">
        <f t="shared" si="711"/>
        <v>0</v>
      </c>
      <c r="BA2135" s="304">
        <f t="shared" si="712"/>
        <v>0</v>
      </c>
      <c r="BB2135" s="304">
        <f t="shared" si="713"/>
        <v>0</v>
      </c>
      <c r="BC2135" s="304">
        <f t="shared" si="714"/>
        <v>0</v>
      </c>
      <c r="BD2135" s="304">
        <f t="shared" si="715"/>
        <v>0</v>
      </c>
      <c r="BE2135" s="304">
        <f>IFERROR(IF(VLOOKUP($C2135,Listen!$A$2:$F$45,6,0)="Ja",BB2135-MAX(BC2135:BD2135),BB2135-BC2135),0)</f>
        <v>0</v>
      </c>
    </row>
    <row r="2136" spans="1:57" x14ac:dyDescent="0.25">
      <c r="A2136" s="320" t="str">
        <f>IF(AND(D2136&lt;&gt;0,C2136&lt;&gt;0,E2136&lt;&gt;0),IF(B2136&lt;&gt;0,CONCATENATE(B2136,"-AGr",VLOOKUP(C2136,Listen!$A$2:$D$45,4,FALSE),"-",D2136,"-",E2136,),CONCATENATE("AGr",VLOOKUP(C2136,Listen!$A$2:$D$45,4,FALSE),"-",D2136,"-",E2136)),"keine vollständige ID")</f>
        <v>keine vollständige ID</v>
      </c>
      <c r="B2136" s="301"/>
      <c r="C2136" s="287"/>
      <c r="D2136" s="34"/>
      <c r="E2136" s="306"/>
      <c r="F2136" s="116"/>
      <c r="G2136" s="17"/>
      <c r="H2136" s="17"/>
      <c r="I2136" s="17"/>
      <c r="J2136" s="17"/>
      <c r="K2136" s="17"/>
      <c r="L2136" s="17"/>
      <c r="M2136" s="17"/>
      <c r="N2136" s="17"/>
      <c r="O2136" s="116"/>
      <c r="P2136" s="117">
        <f>IF(D2136&gt;A_Stammdaten!$B$12,0,SUM(G2136,H2136,J2136,L2136:M2136)-SUM(I2136,K2136,N2136:O2136))</f>
        <v>0</v>
      </c>
      <c r="Q2136" s="17"/>
      <c r="R2136" s="17"/>
      <c r="S2136" s="17"/>
      <c r="T2136" s="17"/>
      <c r="U2136" s="62">
        <f t="shared" si="695"/>
        <v>0</v>
      </c>
      <c r="V2136" s="34"/>
      <c r="W2136" s="34"/>
      <c r="X2136" s="34"/>
      <c r="Y2136" s="34"/>
      <c r="Z2136" s="34"/>
      <c r="AA2136" s="63" t="str">
        <f t="shared" si="696"/>
        <v>-</v>
      </c>
      <c r="AB2136" s="63" t="str">
        <f t="shared" si="697"/>
        <v>-</v>
      </c>
      <c r="AC2136" s="63">
        <f>IF(ISBLANK($C2136),0,VLOOKUP($C2136,Listen!$A$2:$C$45,2,FALSE))</f>
        <v>0</v>
      </c>
      <c r="AD2136" s="63">
        <f>IF(ISBLANK($C2136),0,VLOOKUP($C2136,Listen!$A$2:$C$45,3,FALSE))</f>
        <v>0</v>
      </c>
      <c r="AE2136" s="49">
        <f t="shared" si="698"/>
        <v>0</v>
      </c>
      <c r="AF2136" s="49">
        <f t="shared" si="698"/>
        <v>0</v>
      </c>
      <c r="AG2136" s="49">
        <f>IFERROR(IF(OR($V2136&lt;&gt;"Ja",VLOOKUP($C2136,Listen!$A$2:$F$45,5,0)="Nein",D2136&lt;IF(C2136="LNG Anbindungsanlagen gemäß separater Festlegung",2022,2023)),$AC2136,$AA2136),0)</f>
        <v>0</v>
      </c>
      <c r="AH2136" s="49">
        <f>IFERROR(IF(OR($V2136&lt;&gt;"Ja",VLOOKUP($C2136,Listen!$A$2:$F$45,5,0)="Nein",D2136&lt;IF(C2136="LNG Anbindungsanlagen gemäß separater Festlegung",2022,2023)),$AC2136,$AA2136),0)</f>
        <v>0</v>
      </c>
      <c r="AI2136" s="49">
        <f>IFERROR(IF(OR($W2136&lt;&gt;"Ja",VLOOKUP($C2136,Listen!$A$2:$F$45,6,0)="Nein"),$AC2136,$AB2136),0)</f>
        <v>0</v>
      </c>
      <c r="AJ2136" s="49">
        <f>IFERROR(IF(OR($W2136&lt;&gt;"Ja",VLOOKUP($C2136,Listen!$A$2:$F$45,6,0)="Nein"),$AC2136,$AB2136),0)</f>
        <v>0</v>
      </c>
      <c r="AK2136" s="49">
        <f>IFERROR(IF(OR($W2136&lt;&gt;"Ja",VLOOKUP($C2136,Listen!$A$2:$F$45,6,0)="Nein"),$AC2136,$AB2136),0)</f>
        <v>0</v>
      </c>
      <c r="AL2136" s="51">
        <f t="shared" si="699"/>
        <v>0</v>
      </c>
      <c r="AM2136" s="296">
        <f>IFERROR(IF(VLOOKUP($C2136,Listen!$A$2:$F$45,6,0)="Ja",MAX(BC2136:BD2136),D_SAV!$BC2136),0)</f>
        <v>0</v>
      </c>
      <c r="AN2136" s="51">
        <f t="shared" si="700"/>
        <v>0</v>
      </c>
      <c r="AP2136" s="304">
        <f t="shared" si="701"/>
        <v>0</v>
      </c>
      <c r="AQ2136" s="304">
        <f t="shared" si="702"/>
        <v>0</v>
      </c>
      <c r="AR2136" s="304">
        <f t="shared" si="703"/>
        <v>0</v>
      </c>
      <c r="AS2136" s="304">
        <f t="shared" si="704"/>
        <v>0</v>
      </c>
      <c r="AT2136" s="304">
        <f t="shared" si="705"/>
        <v>0</v>
      </c>
      <c r="AU2136" s="304">
        <f t="shared" si="706"/>
        <v>0</v>
      </c>
      <c r="AV2136" s="304">
        <f t="shared" si="707"/>
        <v>0</v>
      </c>
      <c r="AW2136" s="304">
        <f t="shared" si="708"/>
        <v>0</v>
      </c>
      <c r="AX2136" s="304">
        <f t="shared" si="709"/>
        <v>0</v>
      </c>
      <c r="AY2136" s="304">
        <f t="shared" si="710"/>
        <v>0</v>
      </c>
      <c r="AZ2136" s="304">
        <f t="shared" si="711"/>
        <v>0</v>
      </c>
      <c r="BA2136" s="304">
        <f t="shared" si="712"/>
        <v>0</v>
      </c>
      <c r="BB2136" s="304">
        <f t="shared" si="713"/>
        <v>0</v>
      </c>
      <c r="BC2136" s="304">
        <f t="shared" si="714"/>
        <v>0</v>
      </c>
      <c r="BD2136" s="304">
        <f t="shared" si="715"/>
        <v>0</v>
      </c>
      <c r="BE2136" s="304">
        <f>IFERROR(IF(VLOOKUP($C2136,Listen!$A$2:$F$45,6,0)="Ja",BB2136-MAX(BC2136:BD2136),BB2136-BC2136),0)</f>
        <v>0</v>
      </c>
    </row>
    <row r="2137" spans="1:57" x14ac:dyDescent="0.25">
      <c r="A2137" s="320" t="str">
        <f>IF(AND(D2137&lt;&gt;0,C2137&lt;&gt;0,E2137&lt;&gt;0),IF(B2137&lt;&gt;0,CONCATENATE(B2137,"-AGr",VLOOKUP(C2137,Listen!$A$2:$D$45,4,FALSE),"-",D2137,"-",E2137,),CONCATENATE("AGr",VLOOKUP(C2137,Listen!$A$2:$D$45,4,FALSE),"-",D2137,"-",E2137)),"keine vollständige ID")</f>
        <v>keine vollständige ID</v>
      </c>
      <c r="B2137" s="301"/>
      <c r="C2137" s="287"/>
      <c r="D2137" s="34"/>
      <c r="E2137" s="306"/>
      <c r="F2137" s="116"/>
      <c r="G2137" s="17"/>
      <c r="H2137" s="17"/>
      <c r="I2137" s="17"/>
      <c r="J2137" s="17"/>
      <c r="K2137" s="17"/>
      <c r="L2137" s="17"/>
      <c r="M2137" s="17"/>
      <c r="N2137" s="17"/>
      <c r="O2137" s="116"/>
      <c r="P2137" s="117">
        <f>IF(D2137&gt;A_Stammdaten!$B$12,0,SUM(G2137,H2137,J2137,L2137:M2137)-SUM(I2137,K2137,N2137:O2137))</f>
        <v>0</v>
      </c>
      <c r="Q2137" s="17"/>
      <c r="R2137" s="17"/>
      <c r="S2137" s="17"/>
      <c r="T2137" s="17"/>
      <c r="U2137" s="62">
        <f t="shared" si="695"/>
        <v>0</v>
      </c>
      <c r="V2137" s="34"/>
      <c r="W2137" s="34"/>
      <c r="X2137" s="34"/>
      <c r="Y2137" s="34"/>
      <c r="Z2137" s="34"/>
      <c r="AA2137" s="63" t="str">
        <f t="shared" si="696"/>
        <v>-</v>
      </c>
      <c r="AB2137" s="63" t="str">
        <f t="shared" si="697"/>
        <v>-</v>
      </c>
      <c r="AC2137" s="63">
        <f>IF(ISBLANK($C2137),0,VLOOKUP($C2137,Listen!$A$2:$C$45,2,FALSE))</f>
        <v>0</v>
      </c>
      <c r="AD2137" s="63">
        <f>IF(ISBLANK($C2137),0,VLOOKUP($C2137,Listen!$A$2:$C$45,3,FALSE))</f>
        <v>0</v>
      </c>
      <c r="AE2137" s="49">
        <f t="shared" si="698"/>
        <v>0</v>
      </c>
      <c r="AF2137" s="49">
        <f t="shared" si="698"/>
        <v>0</v>
      </c>
      <c r="AG2137" s="49">
        <f>IFERROR(IF(OR($V2137&lt;&gt;"Ja",VLOOKUP($C2137,Listen!$A$2:$F$45,5,0)="Nein",D2137&lt;IF(C2137="LNG Anbindungsanlagen gemäß separater Festlegung",2022,2023)),$AC2137,$AA2137),0)</f>
        <v>0</v>
      </c>
      <c r="AH2137" s="49">
        <f>IFERROR(IF(OR($V2137&lt;&gt;"Ja",VLOOKUP($C2137,Listen!$A$2:$F$45,5,0)="Nein",D2137&lt;IF(C2137="LNG Anbindungsanlagen gemäß separater Festlegung",2022,2023)),$AC2137,$AA2137),0)</f>
        <v>0</v>
      </c>
      <c r="AI2137" s="49">
        <f>IFERROR(IF(OR($W2137&lt;&gt;"Ja",VLOOKUP($C2137,Listen!$A$2:$F$45,6,0)="Nein"),$AC2137,$AB2137),0)</f>
        <v>0</v>
      </c>
      <c r="AJ2137" s="49">
        <f>IFERROR(IF(OR($W2137&lt;&gt;"Ja",VLOOKUP($C2137,Listen!$A$2:$F$45,6,0)="Nein"),$AC2137,$AB2137),0)</f>
        <v>0</v>
      </c>
      <c r="AK2137" s="49">
        <f>IFERROR(IF(OR($W2137&lt;&gt;"Ja",VLOOKUP($C2137,Listen!$A$2:$F$45,6,0)="Nein"),$AC2137,$AB2137),0)</f>
        <v>0</v>
      </c>
      <c r="AL2137" s="51">
        <f t="shared" si="699"/>
        <v>0</v>
      </c>
      <c r="AM2137" s="296">
        <f>IFERROR(IF(VLOOKUP($C2137,Listen!$A$2:$F$45,6,0)="Ja",MAX(BC2137:BD2137),D_SAV!$BC2137),0)</f>
        <v>0</v>
      </c>
      <c r="AN2137" s="51">
        <f t="shared" si="700"/>
        <v>0</v>
      </c>
      <c r="AP2137" s="304">
        <f t="shared" si="701"/>
        <v>0</v>
      </c>
      <c r="AQ2137" s="304">
        <f t="shared" si="702"/>
        <v>0</v>
      </c>
      <c r="AR2137" s="304">
        <f t="shared" si="703"/>
        <v>0</v>
      </c>
      <c r="AS2137" s="304">
        <f t="shared" si="704"/>
        <v>0</v>
      </c>
      <c r="AT2137" s="304">
        <f t="shared" si="705"/>
        <v>0</v>
      </c>
      <c r="AU2137" s="304">
        <f t="shared" si="706"/>
        <v>0</v>
      </c>
      <c r="AV2137" s="304">
        <f t="shared" si="707"/>
        <v>0</v>
      </c>
      <c r="AW2137" s="304">
        <f t="shared" si="708"/>
        <v>0</v>
      </c>
      <c r="AX2137" s="304">
        <f t="shared" si="709"/>
        <v>0</v>
      </c>
      <c r="AY2137" s="304">
        <f t="shared" si="710"/>
        <v>0</v>
      </c>
      <c r="AZ2137" s="304">
        <f t="shared" si="711"/>
        <v>0</v>
      </c>
      <c r="BA2137" s="304">
        <f t="shared" si="712"/>
        <v>0</v>
      </c>
      <c r="BB2137" s="304">
        <f t="shared" si="713"/>
        <v>0</v>
      </c>
      <c r="BC2137" s="304">
        <f t="shared" si="714"/>
        <v>0</v>
      </c>
      <c r="BD2137" s="304">
        <f t="shared" si="715"/>
        <v>0</v>
      </c>
      <c r="BE2137" s="304">
        <f>IFERROR(IF(VLOOKUP($C2137,Listen!$A$2:$F$45,6,0)="Ja",BB2137-MAX(BC2137:BD2137),BB2137-BC2137),0)</f>
        <v>0</v>
      </c>
    </row>
    <row r="2138" spans="1:57" x14ac:dyDescent="0.25">
      <c r="A2138" s="320" t="str">
        <f>IF(AND(D2138&lt;&gt;0,C2138&lt;&gt;0,E2138&lt;&gt;0),IF(B2138&lt;&gt;0,CONCATENATE(B2138,"-AGr",VLOOKUP(C2138,Listen!$A$2:$D$45,4,FALSE),"-",D2138,"-",E2138,),CONCATENATE("AGr",VLOOKUP(C2138,Listen!$A$2:$D$45,4,FALSE),"-",D2138,"-",E2138)),"keine vollständige ID")</f>
        <v>keine vollständige ID</v>
      </c>
      <c r="B2138" s="301"/>
      <c r="C2138" s="287"/>
      <c r="D2138" s="34"/>
      <c r="E2138" s="306"/>
      <c r="F2138" s="116"/>
      <c r="G2138" s="17"/>
      <c r="H2138" s="17"/>
      <c r="I2138" s="17"/>
      <c r="J2138" s="17"/>
      <c r="K2138" s="17"/>
      <c r="L2138" s="17"/>
      <c r="M2138" s="17"/>
      <c r="N2138" s="17"/>
      <c r="O2138" s="116"/>
      <c r="P2138" s="117">
        <f>IF(D2138&gt;A_Stammdaten!$B$12,0,SUM(G2138,H2138,J2138,L2138:M2138)-SUM(I2138,K2138,N2138:O2138))</f>
        <v>0</v>
      </c>
      <c r="Q2138" s="17"/>
      <c r="R2138" s="17"/>
      <c r="S2138" s="17"/>
      <c r="T2138" s="17"/>
      <c r="U2138" s="62">
        <f t="shared" si="695"/>
        <v>0</v>
      </c>
      <c r="V2138" s="34"/>
      <c r="W2138" s="34"/>
      <c r="X2138" s="34"/>
      <c r="Y2138" s="34"/>
      <c r="Z2138" s="34"/>
      <c r="AA2138" s="63" t="str">
        <f t="shared" si="696"/>
        <v>-</v>
      </c>
      <c r="AB2138" s="63" t="str">
        <f t="shared" si="697"/>
        <v>-</v>
      </c>
      <c r="AC2138" s="63">
        <f>IF(ISBLANK($C2138),0,VLOOKUP($C2138,Listen!$A$2:$C$45,2,FALSE))</f>
        <v>0</v>
      </c>
      <c r="AD2138" s="63">
        <f>IF(ISBLANK($C2138),0,VLOOKUP($C2138,Listen!$A$2:$C$45,3,FALSE))</f>
        <v>0</v>
      </c>
      <c r="AE2138" s="49">
        <f t="shared" si="698"/>
        <v>0</v>
      </c>
      <c r="AF2138" s="49">
        <f t="shared" si="698"/>
        <v>0</v>
      </c>
      <c r="AG2138" s="49">
        <f>IFERROR(IF(OR($V2138&lt;&gt;"Ja",VLOOKUP($C2138,Listen!$A$2:$F$45,5,0)="Nein",D2138&lt;IF(C2138="LNG Anbindungsanlagen gemäß separater Festlegung",2022,2023)),$AC2138,$AA2138),0)</f>
        <v>0</v>
      </c>
      <c r="AH2138" s="49">
        <f>IFERROR(IF(OR($V2138&lt;&gt;"Ja",VLOOKUP($C2138,Listen!$A$2:$F$45,5,0)="Nein",D2138&lt;IF(C2138="LNG Anbindungsanlagen gemäß separater Festlegung",2022,2023)),$AC2138,$AA2138),0)</f>
        <v>0</v>
      </c>
      <c r="AI2138" s="49">
        <f>IFERROR(IF(OR($W2138&lt;&gt;"Ja",VLOOKUP($C2138,Listen!$A$2:$F$45,6,0)="Nein"),$AC2138,$AB2138),0)</f>
        <v>0</v>
      </c>
      <c r="AJ2138" s="49">
        <f>IFERROR(IF(OR($W2138&lt;&gt;"Ja",VLOOKUP($C2138,Listen!$A$2:$F$45,6,0)="Nein"),$AC2138,$AB2138),0)</f>
        <v>0</v>
      </c>
      <c r="AK2138" s="49">
        <f>IFERROR(IF(OR($W2138&lt;&gt;"Ja",VLOOKUP($C2138,Listen!$A$2:$F$45,6,0)="Nein"),$AC2138,$AB2138),0)</f>
        <v>0</v>
      </c>
      <c r="AL2138" s="51">
        <f t="shared" si="699"/>
        <v>0</v>
      </c>
      <c r="AM2138" s="296">
        <f>IFERROR(IF(VLOOKUP($C2138,Listen!$A$2:$F$45,6,0)="Ja",MAX(BC2138:BD2138),D_SAV!$BC2138),0)</f>
        <v>0</v>
      </c>
      <c r="AN2138" s="51">
        <f t="shared" si="700"/>
        <v>0</v>
      </c>
      <c r="AP2138" s="304">
        <f t="shared" si="701"/>
        <v>0</v>
      </c>
      <c r="AQ2138" s="304">
        <f t="shared" si="702"/>
        <v>0</v>
      </c>
      <c r="AR2138" s="304">
        <f t="shared" si="703"/>
        <v>0</v>
      </c>
      <c r="AS2138" s="304">
        <f t="shared" si="704"/>
        <v>0</v>
      </c>
      <c r="AT2138" s="304">
        <f t="shared" si="705"/>
        <v>0</v>
      </c>
      <c r="AU2138" s="304">
        <f t="shared" si="706"/>
        <v>0</v>
      </c>
      <c r="AV2138" s="304">
        <f t="shared" si="707"/>
        <v>0</v>
      </c>
      <c r="AW2138" s="304">
        <f t="shared" si="708"/>
        <v>0</v>
      </c>
      <c r="AX2138" s="304">
        <f t="shared" si="709"/>
        <v>0</v>
      </c>
      <c r="AY2138" s="304">
        <f t="shared" si="710"/>
        <v>0</v>
      </c>
      <c r="AZ2138" s="304">
        <f t="shared" si="711"/>
        <v>0</v>
      </c>
      <c r="BA2138" s="304">
        <f t="shared" si="712"/>
        <v>0</v>
      </c>
      <c r="BB2138" s="304">
        <f t="shared" si="713"/>
        <v>0</v>
      </c>
      <c r="BC2138" s="304">
        <f t="shared" si="714"/>
        <v>0</v>
      </c>
      <c r="BD2138" s="304">
        <f t="shared" si="715"/>
        <v>0</v>
      </c>
      <c r="BE2138" s="304">
        <f>IFERROR(IF(VLOOKUP($C2138,Listen!$A$2:$F$45,6,0)="Ja",BB2138-MAX(BC2138:BD2138),BB2138-BC2138),0)</f>
        <v>0</v>
      </c>
    </row>
    <row r="2139" spans="1:57" x14ac:dyDescent="0.25">
      <c r="A2139" s="320" t="str">
        <f>IF(AND(D2139&lt;&gt;0,C2139&lt;&gt;0,E2139&lt;&gt;0),IF(B2139&lt;&gt;0,CONCATENATE(B2139,"-AGr",VLOOKUP(C2139,Listen!$A$2:$D$45,4,FALSE),"-",D2139,"-",E2139,),CONCATENATE("AGr",VLOOKUP(C2139,Listen!$A$2:$D$45,4,FALSE),"-",D2139,"-",E2139)),"keine vollständige ID")</f>
        <v>keine vollständige ID</v>
      </c>
      <c r="B2139" s="301"/>
      <c r="C2139" s="287"/>
      <c r="D2139" s="34"/>
      <c r="E2139" s="306"/>
      <c r="F2139" s="116"/>
      <c r="G2139" s="17"/>
      <c r="H2139" s="17"/>
      <c r="I2139" s="17"/>
      <c r="J2139" s="17"/>
      <c r="K2139" s="17"/>
      <c r="L2139" s="17"/>
      <c r="M2139" s="17"/>
      <c r="N2139" s="17"/>
      <c r="O2139" s="116"/>
      <c r="P2139" s="117">
        <f>IF(D2139&gt;A_Stammdaten!$B$12,0,SUM(G2139,H2139,J2139,L2139:M2139)-SUM(I2139,K2139,N2139:O2139))</f>
        <v>0</v>
      </c>
      <c r="Q2139" s="17"/>
      <c r="R2139" s="17"/>
      <c r="S2139" s="17"/>
      <c r="T2139" s="17"/>
      <c r="U2139" s="62">
        <f t="shared" si="695"/>
        <v>0</v>
      </c>
      <c r="V2139" s="34"/>
      <c r="W2139" s="34"/>
      <c r="X2139" s="34"/>
      <c r="Y2139" s="34"/>
      <c r="Z2139" s="34"/>
      <c r="AA2139" s="63" t="str">
        <f t="shared" si="696"/>
        <v>-</v>
      </c>
      <c r="AB2139" s="63" t="str">
        <f t="shared" si="697"/>
        <v>-</v>
      </c>
      <c r="AC2139" s="63">
        <f>IF(ISBLANK($C2139),0,VLOOKUP($C2139,Listen!$A$2:$C$45,2,FALSE))</f>
        <v>0</v>
      </c>
      <c r="AD2139" s="63">
        <f>IF(ISBLANK($C2139),0,VLOOKUP($C2139,Listen!$A$2:$C$45,3,FALSE))</f>
        <v>0</v>
      </c>
      <c r="AE2139" s="49">
        <f t="shared" si="698"/>
        <v>0</v>
      </c>
      <c r="AF2139" s="49">
        <f t="shared" si="698"/>
        <v>0</v>
      </c>
      <c r="AG2139" s="49">
        <f>IFERROR(IF(OR($V2139&lt;&gt;"Ja",VLOOKUP($C2139,Listen!$A$2:$F$45,5,0)="Nein",D2139&lt;IF(C2139="LNG Anbindungsanlagen gemäß separater Festlegung",2022,2023)),$AC2139,$AA2139),0)</f>
        <v>0</v>
      </c>
      <c r="AH2139" s="49">
        <f>IFERROR(IF(OR($V2139&lt;&gt;"Ja",VLOOKUP($C2139,Listen!$A$2:$F$45,5,0)="Nein",D2139&lt;IF(C2139="LNG Anbindungsanlagen gemäß separater Festlegung",2022,2023)),$AC2139,$AA2139),0)</f>
        <v>0</v>
      </c>
      <c r="AI2139" s="49">
        <f>IFERROR(IF(OR($W2139&lt;&gt;"Ja",VLOOKUP($C2139,Listen!$A$2:$F$45,6,0)="Nein"),$AC2139,$AB2139),0)</f>
        <v>0</v>
      </c>
      <c r="AJ2139" s="49">
        <f>IFERROR(IF(OR($W2139&lt;&gt;"Ja",VLOOKUP($C2139,Listen!$A$2:$F$45,6,0)="Nein"),$AC2139,$AB2139),0)</f>
        <v>0</v>
      </c>
      <c r="AK2139" s="49">
        <f>IFERROR(IF(OR($W2139&lt;&gt;"Ja",VLOOKUP($C2139,Listen!$A$2:$F$45,6,0)="Nein"),$AC2139,$AB2139),0)</f>
        <v>0</v>
      </c>
      <c r="AL2139" s="51">
        <f t="shared" si="699"/>
        <v>0</v>
      </c>
      <c r="AM2139" s="296">
        <f>IFERROR(IF(VLOOKUP($C2139,Listen!$A$2:$F$45,6,0)="Ja",MAX(BC2139:BD2139),D_SAV!$BC2139),0)</f>
        <v>0</v>
      </c>
      <c r="AN2139" s="51">
        <f t="shared" si="700"/>
        <v>0</v>
      </c>
      <c r="AP2139" s="304">
        <f t="shared" si="701"/>
        <v>0</v>
      </c>
      <c r="AQ2139" s="304">
        <f t="shared" si="702"/>
        <v>0</v>
      </c>
      <c r="AR2139" s="304">
        <f t="shared" si="703"/>
        <v>0</v>
      </c>
      <c r="AS2139" s="304">
        <f t="shared" si="704"/>
        <v>0</v>
      </c>
      <c r="AT2139" s="304">
        <f t="shared" si="705"/>
        <v>0</v>
      </c>
      <c r="AU2139" s="304">
        <f t="shared" si="706"/>
        <v>0</v>
      </c>
      <c r="AV2139" s="304">
        <f t="shared" si="707"/>
        <v>0</v>
      </c>
      <c r="AW2139" s="304">
        <f t="shared" si="708"/>
        <v>0</v>
      </c>
      <c r="AX2139" s="304">
        <f t="shared" si="709"/>
        <v>0</v>
      </c>
      <c r="AY2139" s="304">
        <f t="shared" si="710"/>
        <v>0</v>
      </c>
      <c r="AZ2139" s="304">
        <f t="shared" si="711"/>
        <v>0</v>
      </c>
      <c r="BA2139" s="304">
        <f t="shared" si="712"/>
        <v>0</v>
      </c>
      <c r="BB2139" s="304">
        <f t="shared" si="713"/>
        <v>0</v>
      </c>
      <c r="BC2139" s="304">
        <f t="shared" si="714"/>
        <v>0</v>
      </c>
      <c r="BD2139" s="304">
        <f t="shared" si="715"/>
        <v>0</v>
      </c>
      <c r="BE2139" s="304">
        <f>IFERROR(IF(VLOOKUP($C2139,Listen!$A$2:$F$45,6,0)="Ja",BB2139-MAX(BC2139:BD2139),BB2139-BC2139),0)</f>
        <v>0</v>
      </c>
    </row>
    <row r="2140" spans="1:57" x14ac:dyDescent="0.25">
      <c r="A2140" s="320" t="str">
        <f>IF(AND(D2140&lt;&gt;0,C2140&lt;&gt;0,E2140&lt;&gt;0),IF(B2140&lt;&gt;0,CONCATENATE(B2140,"-AGr",VLOOKUP(C2140,Listen!$A$2:$D$45,4,FALSE),"-",D2140,"-",E2140,),CONCATENATE("AGr",VLOOKUP(C2140,Listen!$A$2:$D$45,4,FALSE),"-",D2140,"-",E2140)),"keine vollständige ID")</f>
        <v>keine vollständige ID</v>
      </c>
      <c r="B2140" s="301"/>
      <c r="C2140" s="287"/>
      <c r="D2140" s="34"/>
      <c r="E2140" s="306"/>
      <c r="F2140" s="116"/>
      <c r="G2140" s="17"/>
      <c r="H2140" s="17"/>
      <c r="I2140" s="17"/>
      <c r="J2140" s="17"/>
      <c r="K2140" s="17"/>
      <c r="L2140" s="17"/>
      <c r="M2140" s="17"/>
      <c r="N2140" s="17"/>
      <c r="O2140" s="116"/>
      <c r="P2140" s="117">
        <f>IF(D2140&gt;A_Stammdaten!$B$12,0,SUM(G2140,H2140,J2140,L2140:M2140)-SUM(I2140,K2140,N2140:O2140))</f>
        <v>0</v>
      </c>
      <c r="Q2140" s="17"/>
      <c r="R2140" s="17"/>
      <c r="S2140" s="17"/>
      <c r="T2140" s="17"/>
      <c r="U2140" s="62">
        <f t="shared" si="695"/>
        <v>0</v>
      </c>
      <c r="V2140" s="34"/>
      <c r="W2140" s="34"/>
      <c r="X2140" s="34"/>
      <c r="Y2140" s="34"/>
      <c r="Z2140" s="34"/>
      <c r="AA2140" s="63" t="str">
        <f t="shared" si="696"/>
        <v>-</v>
      </c>
      <c r="AB2140" s="63" t="str">
        <f t="shared" si="697"/>
        <v>-</v>
      </c>
      <c r="AC2140" s="63">
        <f>IF(ISBLANK($C2140),0,VLOOKUP($C2140,Listen!$A$2:$C$45,2,FALSE))</f>
        <v>0</v>
      </c>
      <c r="AD2140" s="63">
        <f>IF(ISBLANK($C2140),0,VLOOKUP($C2140,Listen!$A$2:$C$45,3,FALSE))</f>
        <v>0</v>
      </c>
      <c r="AE2140" s="49">
        <f t="shared" si="698"/>
        <v>0</v>
      </c>
      <c r="AF2140" s="49">
        <f t="shared" si="698"/>
        <v>0</v>
      </c>
      <c r="AG2140" s="49">
        <f>IFERROR(IF(OR($V2140&lt;&gt;"Ja",VLOOKUP($C2140,Listen!$A$2:$F$45,5,0)="Nein",D2140&lt;IF(C2140="LNG Anbindungsanlagen gemäß separater Festlegung",2022,2023)),$AC2140,$AA2140),0)</f>
        <v>0</v>
      </c>
      <c r="AH2140" s="49">
        <f>IFERROR(IF(OR($V2140&lt;&gt;"Ja",VLOOKUP($C2140,Listen!$A$2:$F$45,5,0)="Nein",D2140&lt;IF(C2140="LNG Anbindungsanlagen gemäß separater Festlegung",2022,2023)),$AC2140,$AA2140),0)</f>
        <v>0</v>
      </c>
      <c r="AI2140" s="49">
        <f>IFERROR(IF(OR($W2140&lt;&gt;"Ja",VLOOKUP($C2140,Listen!$A$2:$F$45,6,0)="Nein"),$AC2140,$AB2140),0)</f>
        <v>0</v>
      </c>
      <c r="AJ2140" s="49">
        <f>IFERROR(IF(OR($W2140&lt;&gt;"Ja",VLOOKUP($C2140,Listen!$A$2:$F$45,6,0)="Nein"),$AC2140,$AB2140),0)</f>
        <v>0</v>
      </c>
      <c r="AK2140" s="49">
        <f>IFERROR(IF(OR($W2140&lt;&gt;"Ja",VLOOKUP($C2140,Listen!$A$2:$F$45,6,0)="Nein"),$AC2140,$AB2140),0)</f>
        <v>0</v>
      </c>
      <c r="AL2140" s="51">
        <f t="shared" si="699"/>
        <v>0</v>
      </c>
      <c r="AM2140" s="296">
        <f>IFERROR(IF(VLOOKUP($C2140,Listen!$A$2:$F$45,6,0)="Ja",MAX(BC2140:BD2140),D_SAV!$BC2140),0)</f>
        <v>0</v>
      </c>
      <c r="AN2140" s="51">
        <f t="shared" si="700"/>
        <v>0</v>
      </c>
      <c r="AP2140" s="304">
        <f t="shared" si="701"/>
        <v>0</v>
      </c>
      <c r="AQ2140" s="304">
        <f t="shared" si="702"/>
        <v>0</v>
      </c>
      <c r="AR2140" s="304">
        <f t="shared" si="703"/>
        <v>0</v>
      </c>
      <c r="AS2140" s="304">
        <f t="shared" si="704"/>
        <v>0</v>
      </c>
      <c r="AT2140" s="304">
        <f t="shared" si="705"/>
        <v>0</v>
      </c>
      <c r="AU2140" s="304">
        <f t="shared" si="706"/>
        <v>0</v>
      </c>
      <c r="AV2140" s="304">
        <f t="shared" si="707"/>
        <v>0</v>
      </c>
      <c r="AW2140" s="304">
        <f t="shared" si="708"/>
        <v>0</v>
      </c>
      <c r="AX2140" s="304">
        <f t="shared" si="709"/>
        <v>0</v>
      </c>
      <c r="AY2140" s="304">
        <f t="shared" si="710"/>
        <v>0</v>
      </c>
      <c r="AZ2140" s="304">
        <f t="shared" si="711"/>
        <v>0</v>
      </c>
      <c r="BA2140" s="304">
        <f t="shared" si="712"/>
        <v>0</v>
      </c>
      <c r="BB2140" s="304">
        <f t="shared" si="713"/>
        <v>0</v>
      </c>
      <c r="BC2140" s="304">
        <f t="shared" si="714"/>
        <v>0</v>
      </c>
      <c r="BD2140" s="304">
        <f t="shared" si="715"/>
        <v>0</v>
      </c>
      <c r="BE2140" s="304">
        <f>IFERROR(IF(VLOOKUP($C2140,Listen!$A$2:$F$45,6,0)="Ja",BB2140-MAX(BC2140:BD2140),BB2140-BC2140),0)</f>
        <v>0</v>
      </c>
    </row>
    <row r="2141" spans="1:57" x14ac:dyDescent="0.25">
      <c r="A2141" s="320" t="str">
        <f>IF(AND(D2141&lt;&gt;0,C2141&lt;&gt;0,E2141&lt;&gt;0),IF(B2141&lt;&gt;0,CONCATENATE(B2141,"-AGr",VLOOKUP(C2141,Listen!$A$2:$D$45,4,FALSE),"-",D2141,"-",E2141,),CONCATENATE("AGr",VLOOKUP(C2141,Listen!$A$2:$D$45,4,FALSE),"-",D2141,"-",E2141)),"keine vollständige ID")</f>
        <v>keine vollständige ID</v>
      </c>
      <c r="B2141" s="301"/>
      <c r="C2141" s="287"/>
      <c r="D2141" s="34"/>
      <c r="E2141" s="306"/>
      <c r="F2141" s="116"/>
      <c r="G2141" s="17"/>
      <c r="H2141" s="17"/>
      <c r="I2141" s="17"/>
      <c r="J2141" s="17"/>
      <c r="K2141" s="17"/>
      <c r="L2141" s="17"/>
      <c r="M2141" s="17"/>
      <c r="N2141" s="17"/>
      <c r="O2141" s="116"/>
      <c r="P2141" s="117">
        <f>IF(D2141&gt;A_Stammdaten!$B$12,0,SUM(G2141,H2141,J2141,L2141:M2141)-SUM(I2141,K2141,N2141:O2141))</f>
        <v>0</v>
      </c>
      <c r="Q2141" s="17"/>
      <c r="R2141" s="17"/>
      <c r="S2141" s="17"/>
      <c r="T2141" s="17"/>
      <c r="U2141" s="62">
        <f t="shared" si="695"/>
        <v>0</v>
      </c>
      <c r="V2141" s="34"/>
      <c r="W2141" s="34"/>
      <c r="X2141" s="34"/>
      <c r="Y2141" s="34"/>
      <c r="Z2141" s="34"/>
      <c r="AA2141" s="63" t="str">
        <f t="shared" si="696"/>
        <v>-</v>
      </c>
      <c r="AB2141" s="63" t="str">
        <f t="shared" si="697"/>
        <v>-</v>
      </c>
      <c r="AC2141" s="63">
        <f>IF(ISBLANK($C2141),0,VLOOKUP($C2141,Listen!$A$2:$C$45,2,FALSE))</f>
        <v>0</v>
      </c>
      <c r="AD2141" s="63">
        <f>IF(ISBLANK($C2141),0,VLOOKUP($C2141,Listen!$A$2:$C$45,3,FALSE))</f>
        <v>0</v>
      </c>
      <c r="AE2141" s="49">
        <f t="shared" si="698"/>
        <v>0</v>
      </c>
      <c r="AF2141" s="49">
        <f t="shared" si="698"/>
        <v>0</v>
      </c>
      <c r="AG2141" s="49">
        <f>IFERROR(IF(OR($V2141&lt;&gt;"Ja",VLOOKUP($C2141,Listen!$A$2:$F$45,5,0)="Nein",D2141&lt;IF(C2141="LNG Anbindungsanlagen gemäß separater Festlegung",2022,2023)),$AC2141,$AA2141),0)</f>
        <v>0</v>
      </c>
      <c r="AH2141" s="49">
        <f>IFERROR(IF(OR($V2141&lt;&gt;"Ja",VLOOKUP($C2141,Listen!$A$2:$F$45,5,0)="Nein",D2141&lt;IF(C2141="LNG Anbindungsanlagen gemäß separater Festlegung",2022,2023)),$AC2141,$AA2141),0)</f>
        <v>0</v>
      </c>
      <c r="AI2141" s="49">
        <f>IFERROR(IF(OR($W2141&lt;&gt;"Ja",VLOOKUP($C2141,Listen!$A$2:$F$45,6,0)="Nein"),$AC2141,$AB2141),0)</f>
        <v>0</v>
      </c>
      <c r="AJ2141" s="49">
        <f>IFERROR(IF(OR($W2141&lt;&gt;"Ja",VLOOKUP($C2141,Listen!$A$2:$F$45,6,0)="Nein"),$AC2141,$AB2141),0)</f>
        <v>0</v>
      </c>
      <c r="AK2141" s="49">
        <f>IFERROR(IF(OR($W2141&lt;&gt;"Ja",VLOOKUP($C2141,Listen!$A$2:$F$45,6,0)="Nein"),$AC2141,$AB2141),0)</f>
        <v>0</v>
      </c>
      <c r="AL2141" s="51">
        <f t="shared" si="699"/>
        <v>0</v>
      </c>
      <c r="AM2141" s="296">
        <f>IFERROR(IF(VLOOKUP($C2141,Listen!$A$2:$F$45,6,0)="Ja",MAX(BC2141:BD2141),D_SAV!$BC2141),0)</f>
        <v>0</v>
      </c>
      <c r="AN2141" s="51">
        <f t="shared" si="700"/>
        <v>0</v>
      </c>
      <c r="AP2141" s="304">
        <f t="shared" si="701"/>
        <v>0</v>
      </c>
      <c r="AQ2141" s="304">
        <f t="shared" si="702"/>
        <v>0</v>
      </c>
      <c r="AR2141" s="304">
        <f t="shared" si="703"/>
        <v>0</v>
      </c>
      <c r="AS2141" s="304">
        <f t="shared" si="704"/>
        <v>0</v>
      </c>
      <c r="AT2141" s="304">
        <f t="shared" si="705"/>
        <v>0</v>
      </c>
      <c r="AU2141" s="304">
        <f t="shared" si="706"/>
        <v>0</v>
      </c>
      <c r="AV2141" s="304">
        <f t="shared" si="707"/>
        <v>0</v>
      </c>
      <c r="AW2141" s="304">
        <f t="shared" si="708"/>
        <v>0</v>
      </c>
      <c r="AX2141" s="304">
        <f t="shared" si="709"/>
        <v>0</v>
      </c>
      <c r="AY2141" s="304">
        <f t="shared" si="710"/>
        <v>0</v>
      </c>
      <c r="AZ2141" s="304">
        <f t="shared" si="711"/>
        <v>0</v>
      </c>
      <c r="BA2141" s="304">
        <f t="shared" si="712"/>
        <v>0</v>
      </c>
      <c r="BB2141" s="304">
        <f t="shared" si="713"/>
        <v>0</v>
      </c>
      <c r="BC2141" s="304">
        <f t="shared" si="714"/>
        <v>0</v>
      </c>
      <c r="BD2141" s="304">
        <f t="shared" si="715"/>
        <v>0</v>
      </c>
      <c r="BE2141" s="304">
        <f>IFERROR(IF(VLOOKUP($C2141,Listen!$A$2:$F$45,6,0)="Ja",BB2141-MAX(BC2141:BD2141),BB2141-BC2141),0)</f>
        <v>0</v>
      </c>
    </row>
    <row r="2142" spans="1:57" x14ac:dyDescent="0.25">
      <c r="A2142" s="320" t="str">
        <f>IF(AND(D2142&lt;&gt;0,C2142&lt;&gt;0,E2142&lt;&gt;0),IF(B2142&lt;&gt;0,CONCATENATE(B2142,"-AGr",VLOOKUP(C2142,Listen!$A$2:$D$45,4,FALSE),"-",D2142,"-",E2142,),CONCATENATE("AGr",VLOOKUP(C2142,Listen!$A$2:$D$45,4,FALSE),"-",D2142,"-",E2142)),"keine vollständige ID")</f>
        <v>keine vollständige ID</v>
      </c>
      <c r="B2142" s="301"/>
      <c r="C2142" s="287"/>
      <c r="D2142" s="34"/>
      <c r="E2142" s="306"/>
      <c r="F2142" s="116"/>
      <c r="G2142" s="17"/>
      <c r="H2142" s="17"/>
      <c r="I2142" s="17"/>
      <c r="J2142" s="17"/>
      <c r="K2142" s="17"/>
      <c r="L2142" s="17"/>
      <c r="M2142" s="17"/>
      <c r="N2142" s="17"/>
      <c r="O2142" s="116"/>
      <c r="P2142" s="117">
        <f>IF(D2142&gt;A_Stammdaten!$B$12,0,SUM(G2142,H2142,J2142,L2142:M2142)-SUM(I2142,K2142,N2142:O2142))</f>
        <v>0</v>
      </c>
      <c r="Q2142" s="17"/>
      <c r="R2142" s="17"/>
      <c r="S2142" s="17"/>
      <c r="T2142" s="17"/>
      <c r="U2142" s="62">
        <f t="shared" si="695"/>
        <v>0</v>
      </c>
      <c r="V2142" s="34"/>
      <c r="W2142" s="34"/>
      <c r="X2142" s="34"/>
      <c r="Y2142" s="34"/>
      <c r="Z2142" s="34"/>
      <c r="AA2142" s="63" t="str">
        <f t="shared" si="696"/>
        <v>-</v>
      </c>
      <c r="AB2142" s="63" t="str">
        <f t="shared" si="697"/>
        <v>-</v>
      </c>
      <c r="AC2142" s="63">
        <f>IF(ISBLANK($C2142),0,VLOOKUP($C2142,Listen!$A$2:$C$45,2,FALSE))</f>
        <v>0</v>
      </c>
      <c r="AD2142" s="63">
        <f>IF(ISBLANK($C2142),0,VLOOKUP($C2142,Listen!$A$2:$C$45,3,FALSE))</f>
        <v>0</v>
      </c>
      <c r="AE2142" s="49">
        <f t="shared" si="698"/>
        <v>0</v>
      </c>
      <c r="AF2142" s="49">
        <f t="shared" si="698"/>
        <v>0</v>
      </c>
      <c r="AG2142" s="49">
        <f>IFERROR(IF(OR($V2142&lt;&gt;"Ja",VLOOKUP($C2142,Listen!$A$2:$F$45,5,0)="Nein",D2142&lt;IF(C2142="LNG Anbindungsanlagen gemäß separater Festlegung",2022,2023)),$AC2142,$AA2142),0)</f>
        <v>0</v>
      </c>
      <c r="AH2142" s="49">
        <f>IFERROR(IF(OR($V2142&lt;&gt;"Ja",VLOOKUP($C2142,Listen!$A$2:$F$45,5,0)="Nein",D2142&lt;IF(C2142="LNG Anbindungsanlagen gemäß separater Festlegung",2022,2023)),$AC2142,$AA2142),0)</f>
        <v>0</v>
      </c>
      <c r="AI2142" s="49">
        <f>IFERROR(IF(OR($W2142&lt;&gt;"Ja",VLOOKUP($C2142,Listen!$A$2:$F$45,6,0)="Nein"),$AC2142,$AB2142),0)</f>
        <v>0</v>
      </c>
      <c r="AJ2142" s="49">
        <f>IFERROR(IF(OR($W2142&lt;&gt;"Ja",VLOOKUP($C2142,Listen!$A$2:$F$45,6,0)="Nein"),$AC2142,$AB2142),0)</f>
        <v>0</v>
      </c>
      <c r="AK2142" s="49">
        <f>IFERROR(IF(OR($W2142&lt;&gt;"Ja",VLOOKUP($C2142,Listen!$A$2:$F$45,6,0)="Nein"),$AC2142,$AB2142),0)</f>
        <v>0</v>
      </c>
      <c r="AL2142" s="51">
        <f t="shared" si="699"/>
        <v>0</v>
      </c>
      <c r="AM2142" s="296">
        <f>IFERROR(IF(VLOOKUP($C2142,Listen!$A$2:$F$45,6,0)="Ja",MAX(BC2142:BD2142),D_SAV!$BC2142),0)</f>
        <v>0</v>
      </c>
      <c r="AN2142" s="51">
        <f t="shared" si="700"/>
        <v>0</v>
      </c>
      <c r="AP2142" s="304">
        <f t="shared" si="701"/>
        <v>0</v>
      </c>
      <c r="AQ2142" s="304">
        <f t="shared" si="702"/>
        <v>0</v>
      </c>
      <c r="AR2142" s="304">
        <f t="shared" si="703"/>
        <v>0</v>
      </c>
      <c r="AS2142" s="304">
        <f t="shared" si="704"/>
        <v>0</v>
      </c>
      <c r="AT2142" s="304">
        <f t="shared" si="705"/>
        <v>0</v>
      </c>
      <c r="AU2142" s="304">
        <f t="shared" si="706"/>
        <v>0</v>
      </c>
      <c r="AV2142" s="304">
        <f t="shared" si="707"/>
        <v>0</v>
      </c>
      <c r="AW2142" s="304">
        <f t="shared" si="708"/>
        <v>0</v>
      </c>
      <c r="AX2142" s="304">
        <f t="shared" si="709"/>
        <v>0</v>
      </c>
      <c r="AY2142" s="304">
        <f t="shared" si="710"/>
        <v>0</v>
      </c>
      <c r="AZ2142" s="304">
        <f t="shared" si="711"/>
        <v>0</v>
      </c>
      <c r="BA2142" s="304">
        <f t="shared" si="712"/>
        <v>0</v>
      </c>
      <c r="BB2142" s="304">
        <f t="shared" si="713"/>
        <v>0</v>
      </c>
      <c r="BC2142" s="304">
        <f t="shared" si="714"/>
        <v>0</v>
      </c>
      <c r="BD2142" s="304">
        <f t="shared" si="715"/>
        <v>0</v>
      </c>
      <c r="BE2142" s="304">
        <f>IFERROR(IF(VLOOKUP($C2142,Listen!$A$2:$F$45,6,0)="Ja",BB2142-MAX(BC2142:BD2142),BB2142-BC2142),0)</f>
        <v>0</v>
      </c>
    </row>
    <row r="2143" spans="1:57" x14ac:dyDescent="0.25">
      <c r="A2143" s="320" t="str">
        <f>IF(AND(D2143&lt;&gt;0,C2143&lt;&gt;0,E2143&lt;&gt;0),IF(B2143&lt;&gt;0,CONCATENATE(B2143,"-AGr",VLOOKUP(C2143,Listen!$A$2:$D$45,4,FALSE),"-",D2143,"-",E2143,),CONCATENATE("AGr",VLOOKUP(C2143,Listen!$A$2:$D$45,4,FALSE),"-",D2143,"-",E2143)),"keine vollständige ID")</f>
        <v>keine vollständige ID</v>
      </c>
      <c r="B2143" s="301"/>
      <c r="C2143" s="287"/>
      <c r="D2143" s="34"/>
      <c r="E2143" s="306"/>
      <c r="F2143" s="116"/>
      <c r="G2143" s="17"/>
      <c r="H2143" s="17"/>
      <c r="I2143" s="17"/>
      <c r="J2143" s="17"/>
      <c r="K2143" s="17"/>
      <c r="L2143" s="17"/>
      <c r="M2143" s="17"/>
      <c r="N2143" s="17"/>
      <c r="O2143" s="116"/>
      <c r="P2143" s="117">
        <f>IF(D2143&gt;A_Stammdaten!$B$12,0,SUM(G2143,H2143,J2143,L2143:M2143)-SUM(I2143,K2143,N2143:O2143))</f>
        <v>0</v>
      </c>
      <c r="Q2143" s="17"/>
      <c r="R2143" s="17"/>
      <c r="S2143" s="17"/>
      <c r="T2143" s="17"/>
      <c r="U2143" s="62">
        <f t="shared" si="695"/>
        <v>0</v>
      </c>
      <c r="V2143" s="34"/>
      <c r="W2143" s="34"/>
      <c r="X2143" s="34"/>
      <c r="Y2143" s="34"/>
      <c r="Z2143" s="34"/>
      <c r="AA2143" s="63" t="str">
        <f t="shared" si="696"/>
        <v>-</v>
      </c>
      <c r="AB2143" s="63" t="str">
        <f t="shared" si="697"/>
        <v>-</v>
      </c>
      <c r="AC2143" s="63">
        <f>IF(ISBLANK($C2143),0,VLOOKUP($C2143,Listen!$A$2:$C$45,2,FALSE))</f>
        <v>0</v>
      </c>
      <c r="AD2143" s="63">
        <f>IF(ISBLANK($C2143),0,VLOOKUP($C2143,Listen!$A$2:$C$45,3,FALSE))</f>
        <v>0</v>
      </c>
      <c r="AE2143" s="49">
        <f t="shared" si="698"/>
        <v>0</v>
      </c>
      <c r="AF2143" s="49">
        <f t="shared" si="698"/>
        <v>0</v>
      </c>
      <c r="AG2143" s="49">
        <f>IFERROR(IF(OR($V2143&lt;&gt;"Ja",VLOOKUP($C2143,Listen!$A$2:$F$45,5,0)="Nein",D2143&lt;IF(C2143="LNG Anbindungsanlagen gemäß separater Festlegung",2022,2023)),$AC2143,$AA2143),0)</f>
        <v>0</v>
      </c>
      <c r="AH2143" s="49">
        <f>IFERROR(IF(OR($V2143&lt;&gt;"Ja",VLOOKUP($C2143,Listen!$A$2:$F$45,5,0)="Nein",D2143&lt;IF(C2143="LNG Anbindungsanlagen gemäß separater Festlegung",2022,2023)),$AC2143,$AA2143),0)</f>
        <v>0</v>
      </c>
      <c r="AI2143" s="49">
        <f>IFERROR(IF(OR($W2143&lt;&gt;"Ja",VLOOKUP($C2143,Listen!$A$2:$F$45,6,0)="Nein"),$AC2143,$AB2143),0)</f>
        <v>0</v>
      </c>
      <c r="AJ2143" s="49">
        <f>IFERROR(IF(OR($W2143&lt;&gt;"Ja",VLOOKUP($C2143,Listen!$A$2:$F$45,6,0)="Nein"),$AC2143,$AB2143),0)</f>
        <v>0</v>
      </c>
      <c r="AK2143" s="49">
        <f>IFERROR(IF(OR($W2143&lt;&gt;"Ja",VLOOKUP($C2143,Listen!$A$2:$F$45,6,0)="Nein"),$AC2143,$AB2143),0)</f>
        <v>0</v>
      </c>
      <c r="AL2143" s="51">
        <f t="shared" si="699"/>
        <v>0</v>
      </c>
      <c r="AM2143" s="296">
        <f>IFERROR(IF(VLOOKUP($C2143,Listen!$A$2:$F$45,6,0)="Ja",MAX(BC2143:BD2143),D_SAV!$BC2143),0)</f>
        <v>0</v>
      </c>
      <c r="AN2143" s="51">
        <f t="shared" si="700"/>
        <v>0</v>
      </c>
      <c r="AP2143" s="304">
        <f t="shared" si="701"/>
        <v>0</v>
      </c>
      <c r="AQ2143" s="304">
        <f t="shared" si="702"/>
        <v>0</v>
      </c>
      <c r="AR2143" s="304">
        <f t="shared" si="703"/>
        <v>0</v>
      </c>
      <c r="AS2143" s="304">
        <f t="shared" si="704"/>
        <v>0</v>
      </c>
      <c r="AT2143" s="304">
        <f t="shared" si="705"/>
        <v>0</v>
      </c>
      <c r="AU2143" s="304">
        <f t="shared" si="706"/>
        <v>0</v>
      </c>
      <c r="AV2143" s="304">
        <f t="shared" si="707"/>
        <v>0</v>
      </c>
      <c r="AW2143" s="304">
        <f t="shared" si="708"/>
        <v>0</v>
      </c>
      <c r="AX2143" s="304">
        <f t="shared" si="709"/>
        <v>0</v>
      </c>
      <c r="AY2143" s="304">
        <f t="shared" si="710"/>
        <v>0</v>
      </c>
      <c r="AZ2143" s="304">
        <f t="shared" si="711"/>
        <v>0</v>
      </c>
      <c r="BA2143" s="304">
        <f t="shared" si="712"/>
        <v>0</v>
      </c>
      <c r="BB2143" s="304">
        <f t="shared" si="713"/>
        <v>0</v>
      </c>
      <c r="BC2143" s="304">
        <f t="shared" si="714"/>
        <v>0</v>
      </c>
      <c r="BD2143" s="304">
        <f t="shared" si="715"/>
        <v>0</v>
      </c>
      <c r="BE2143" s="304">
        <f>IFERROR(IF(VLOOKUP($C2143,Listen!$A$2:$F$45,6,0)="Ja",BB2143-MAX(BC2143:BD2143),BB2143-BC2143),0)</f>
        <v>0</v>
      </c>
    </row>
    <row r="2144" spans="1:57" x14ac:dyDescent="0.25">
      <c r="A2144" s="320" t="str">
        <f>IF(AND(D2144&lt;&gt;0,C2144&lt;&gt;0,E2144&lt;&gt;0),IF(B2144&lt;&gt;0,CONCATENATE(B2144,"-AGr",VLOOKUP(C2144,Listen!$A$2:$D$45,4,FALSE),"-",D2144,"-",E2144,),CONCATENATE("AGr",VLOOKUP(C2144,Listen!$A$2:$D$45,4,FALSE),"-",D2144,"-",E2144)),"keine vollständige ID")</f>
        <v>keine vollständige ID</v>
      </c>
      <c r="B2144" s="301"/>
      <c r="C2144" s="287"/>
      <c r="D2144" s="34"/>
      <c r="E2144" s="306"/>
      <c r="F2144" s="116"/>
      <c r="G2144" s="17"/>
      <c r="H2144" s="17"/>
      <c r="I2144" s="17"/>
      <c r="J2144" s="17"/>
      <c r="K2144" s="17"/>
      <c r="L2144" s="17"/>
      <c r="M2144" s="17"/>
      <c r="N2144" s="17"/>
      <c r="O2144" s="116"/>
      <c r="P2144" s="117">
        <f>IF(D2144&gt;A_Stammdaten!$B$12,0,SUM(G2144,H2144,J2144,L2144:M2144)-SUM(I2144,K2144,N2144:O2144))</f>
        <v>0</v>
      </c>
      <c r="Q2144" s="17"/>
      <c r="R2144" s="17"/>
      <c r="S2144" s="17"/>
      <c r="T2144" s="17"/>
      <c r="U2144" s="62">
        <f t="shared" si="695"/>
        <v>0</v>
      </c>
      <c r="V2144" s="34"/>
      <c r="W2144" s="34"/>
      <c r="X2144" s="34"/>
      <c r="Y2144" s="34"/>
      <c r="Z2144" s="34"/>
      <c r="AA2144" s="63" t="str">
        <f t="shared" si="696"/>
        <v>-</v>
      </c>
      <c r="AB2144" s="63" t="str">
        <f t="shared" si="697"/>
        <v>-</v>
      </c>
      <c r="AC2144" s="63">
        <f>IF(ISBLANK($C2144),0,VLOOKUP($C2144,Listen!$A$2:$C$45,2,FALSE))</f>
        <v>0</v>
      </c>
      <c r="AD2144" s="63">
        <f>IF(ISBLANK($C2144),0,VLOOKUP($C2144,Listen!$A$2:$C$45,3,FALSE))</f>
        <v>0</v>
      </c>
      <c r="AE2144" s="49">
        <f t="shared" si="698"/>
        <v>0</v>
      </c>
      <c r="AF2144" s="49">
        <f t="shared" si="698"/>
        <v>0</v>
      </c>
      <c r="AG2144" s="49">
        <f>IFERROR(IF(OR($V2144&lt;&gt;"Ja",VLOOKUP($C2144,Listen!$A$2:$F$45,5,0)="Nein",D2144&lt;IF(C2144="LNG Anbindungsanlagen gemäß separater Festlegung",2022,2023)),$AC2144,$AA2144),0)</f>
        <v>0</v>
      </c>
      <c r="AH2144" s="49">
        <f>IFERROR(IF(OR($V2144&lt;&gt;"Ja",VLOOKUP($C2144,Listen!$A$2:$F$45,5,0)="Nein",D2144&lt;IF(C2144="LNG Anbindungsanlagen gemäß separater Festlegung",2022,2023)),$AC2144,$AA2144),0)</f>
        <v>0</v>
      </c>
      <c r="AI2144" s="49">
        <f>IFERROR(IF(OR($W2144&lt;&gt;"Ja",VLOOKUP($C2144,Listen!$A$2:$F$45,6,0)="Nein"),$AC2144,$AB2144),0)</f>
        <v>0</v>
      </c>
      <c r="AJ2144" s="49">
        <f>IFERROR(IF(OR($W2144&lt;&gt;"Ja",VLOOKUP($C2144,Listen!$A$2:$F$45,6,0)="Nein"),$AC2144,$AB2144),0)</f>
        <v>0</v>
      </c>
      <c r="AK2144" s="49">
        <f>IFERROR(IF(OR($W2144&lt;&gt;"Ja",VLOOKUP($C2144,Listen!$A$2:$F$45,6,0)="Nein"),$AC2144,$AB2144),0)</f>
        <v>0</v>
      </c>
      <c r="AL2144" s="51">
        <f t="shared" si="699"/>
        <v>0</v>
      </c>
      <c r="AM2144" s="296">
        <f>IFERROR(IF(VLOOKUP($C2144,Listen!$A$2:$F$45,6,0)="Ja",MAX(BC2144:BD2144),D_SAV!$BC2144),0)</f>
        <v>0</v>
      </c>
      <c r="AN2144" s="51">
        <f t="shared" si="700"/>
        <v>0</v>
      </c>
      <c r="AP2144" s="304">
        <f t="shared" si="701"/>
        <v>0</v>
      </c>
      <c r="AQ2144" s="304">
        <f t="shared" si="702"/>
        <v>0</v>
      </c>
      <c r="AR2144" s="304">
        <f t="shared" si="703"/>
        <v>0</v>
      </c>
      <c r="AS2144" s="304">
        <f t="shared" si="704"/>
        <v>0</v>
      </c>
      <c r="AT2144" s="304">
        <f t="shared" si="705"/>
        <v>0</v>
      </c>
      <c r="AU2144" s="304">
        <f t="shared" si="706"/>
        <v>0</v>
      </c>
      <c r="AV2144" s="304">
        <f t="shared" si="707"/>
        <v>0</v>
      </c>
      <c r="AW2144" s="304">
        <f t="shared" si="708"/>
        <v>0</v>
      </c>
      <c r="AX2144" s="304">
        <f t="shared" si="709"/>
        <v>0</v>
      </c>
      <c r="AY2144" s="304">
        <f t="shared" si="710"/>
        <v>0</v>
      </c>
      <c r="AZ2144" s="304">
        <f t="shared" si="711"/>
        <v>0</v>
      </c>
      <c r="BA2144" s="304">
        <f t="shared" si="712"/>
        <v>0</v>
      </c>
      <c r="BB2144" s="304">
        <f t="shared" si="713"/>
        <v>0</v>
      </c>
      <c r="BC2144" s="304">
        <f t="shared" si="714"/>
        <v>0</v>
      </c>
      <c r="BD2144" s="304">
        <f t="shared" si="715"/>
        <v>0</v>
      </c>
      <c r="BE2144" s="304">
        <f>IFERROR(IF(VLOOKUP($C2144,Listen!$A$2:$F$45,6,0)="Ja",BB2144-MAX(BC2144:BD2144),BB2144-BC2144),0)</f>
        <v>0</v>
      </c>
    </row>
    <row r="2145" spans="1:57" x14ac:dyDescent="0.25">
      <c r="A2145" s="320" t="str">
        <f>IF(AND(D2145&lt;&gt;0,C2145&lt;&gt;0,E2145&lt;&gt;0),IF(B2145&lt;&gt;0,CONCATENATE(B2145,"-AGr",VLOOKUP(C2145,Listen!$A$2:$D$45,4,FALSE),"-",D2145,"-",E2145,),CONCATENATE("AGr",VLOOKUP(C2145,Listen!$A$2:$D$45,4,FALSE),"-",D2145,"-",E2145)),"keine vollständige ID")</f>
        <v>keine vollständige ID</v>
      </c>
      <c r="B2145" s="301"/>
      <c r="C2145" s="287"/>
      <c r="D2145" s="34"/>
      <c r="E2145" s="306"/>
      <c r="F2145" s="116"/>
      <c r="G2145" s="17"/>
      <c r="H2145" s="17"/>
      <c r="I2145" s="17"/>
      <c r="J2145" s="17"/>
      <c r="K2145" s="17"/>
      <c r="L2145" s="17"/>
      <c r="M2145" s="17"/>
      <c r="N2145" s="17"/>
      <c r="O2145" s="116"/>
      <c r="P2145" s="117">
        <f>IF(D2145&gt;A_Stammdaten!$B$12,0,SUM(G2145,H2145,J2145,L2145:M2145)-SUM(I2145,K2145,N2145:O2145))</f>
        <v>0</v>
      </c>
      <c r="Q2145" s="17"/>
      <c r="R2145" s="17"/>
      <c r="S2145" s="17"/>
      <c r="T2145" s="17"/>
      <c r="U2145" s="62">
        <f t="shared" si="695"/>
        <v>0</v>
      </c>
      <c r="V2145" s="34"/>
      <c r="W2145" s="34"/>
      <c r="X2145" s="34"/>
      <c r="Y2145" s="34"/>
      <c r="Z2145" s="34"/>
      <c r="AA2145" s="63" t="str">
        <f t="shared" si="696"/>
        <v>-</v>
      </c>
      <c r="AB2145" s="63" t="str">
        <f t="shared" si="697"/>
        <v>-</v>
      </c>
      <c r="AC2145" s="63">
        <f>IF(ISBLANK($C2145),0,VLOOKUP($C2145,Listen!$A$2:$C$45,2,FALSE))</f>
        <v>0</v>
      </c>
      <c r="AD2145" s="63">
        <f>IF(ISBLANK($C2145),0,VLOOKUP($C2145,Listen!$A$2:$C$45,3,FALSE))</f>
        <v>0</v>
      </c>
      <c r="AE2145" s="49">
        <f t="shared" si="698"/>
        <v>0</v>
      </c>
      <c r="AF2145" s="49">
        <f t="shared" si="698"/>
        <v>0</v>
      </c>
      <c r="AG2145" s="49">
        <f>IFERROR(IF(OR($V2145&lt;&gt;"Ja",VLOOKUP($C2145,Listen!$A$2:$F$45,5,0)="Nein",D2145&lt;IF(C2145="LNG Anbindungsanlagen gemäß separater Festlegung",2022,2023)),$AC2145,$AA2145),0)</f>
        <v>0</v>
      </c>
      <c r="AH2145" s="49">
        <f>IFERROR(IF(OR($V2145&lt;&gt;"Ja",VLOOKUP($C2145,Listen!$A$2:$F$45,5,0)="Nein",D2145&lt;IF(C2145="LNG Anbindungsanlagen gemäß separater Festlegung",2022,2023)),$AC2145,$AA2145),0)</f>
        <v>0</v>
      </c>
      <c r="AI2145" s="49">
        <f>IFERROR(IF(OR($W2145&lt;&gt;"Ja",VLOOKUP($C2145,Listen!$A$2:$F$45,6,0)="Nein"),$AC2145,$AB2145),0)</f>
        <v>0</v>
      </c>
      <c r="AJ2145" s="49">
        <f>IFERROR(IF(OR($W2145&lt;&gt;"Ja",VLOOKUP($C2145,Listen!$A$2:$F$45,6,0)="Nein"),$AC2145,$AB2145),0)</f>
        <v>0</v>
      </c>
      <c r="AK2145" s="49">
        <f>IFERROR(IF(OR($W2145&lt;&gt;"Ja",VLOOKUP($C2145,Listen!$A$2:$F$45,6,0)="Nein"),$AC2145,$AB2145),0)</f>
        <v>0</v>
      </c>
      <c r="AL2145" s="51">
        <f t="shared" si="699"/>
        <v>0</v>
      </c>
      <c r="AM2145" s="296">
        <f>IFERROR(IF(VLOOKUP($C2145,Listen!$A$2:$F$45,6,0)="Ja",MAX(BC2145:BD2145),D_SAV!$BC2145),0)</f>
        <v>0</v>
      </c>
      <c r="AN2145" s="51">
        <f t="shared" si="700"/>
        <v>0</v>
      </c>
      <c r="AP2145" s="304">
        <f t="shared" si="701"/>
        <v>0</v>
      </c>
      <c r="AQ2145" s="304">
        <f t="shared" si="702"/>
        <v>0</v>
      </c>
      <c r="AR2145" s="304">
        <f t="shared" si="703"/>
        <v>0</v>
      </c>
      <c r="AS2145" s="304">
        <f t="shared" si="704"/>
        <v>0</v>
      </c>
      <c r="AT2145" s="304">
        <f t="shared" si="705"/>
        <v>0</v>
      </c>
      <c r="AU2145" s="304">
        <f t="shared" si="706"/>
        <v>0</v>
      </c>
      <c r="AV2145" s="304">
        <f t="shared" si="707"/>
        <v>0</v>
      </c>
      <c r="AW2145" s="304">
        <f t="shared" si="708"/>
        <v>0</v>
      </c>
      <c r="AX2145" s="304">
        <f t="shared" si="709"/>
        <v>0</v>
      </c>
      <c r="AY2145" s="304">
        <f t="shared" si="710"/>
        <v>0</v>
      </c>
      <c r="AZ2145" s="304">
        <f t="shared" si="711"/>
        <v>0</v>
      </c>
      <c r="BA2145" s="304">
        <f t="shared" si="712"/>
        <v>0</v>
      </c>
      <c r="BB2145" s="304">
        <f t="shared" si="713"/>
        <v>0</v>
      </c>
      <c r="BC2145" s="304">
        <f t="shared" si="714"/>
        <v>0</v>
      </c>
      <c r="BD2145" s="304">
        <f t="shared" si="715"/>
        <v>0</v>
      </c>
      <c r="BE2145" s="304">
        <f>IFERROR(IF(VLOOKUP($C2145,Listen!$A$2:$F$45,6,0)="Ja",BB2145-MAX(BC2145:BD2145),BB2145-BC2145),0)</f>
        <v>0</v>
      </c>
    </row>
    <row r="2146" spans="1:57" x14ac:dyDescent="0.25">
      <c r="A2146" s="320" t="str">
        <f>IF(AND(D2146&lt;&gt;0,C2146&lt;&gt;0,E2146&lt;&gt;0),IF(B2146&lt;&gt;0,CONCATENATE(B2146,"-AGr",VLOOKUP(C2146,Listen!$A$2:$D$45,4,FALSE),"-",D2146,"-",E2146,),CONCATENATE("AGr",VLOOKUP(C2146,Listen!$A$2:$D$45,4,FALSE),"-",D2146,"-",E2146)),"keine vollständige ID")</f>
        <v>keine vollständige ID</v>
      </c>
      <c r="B2146" s="301"/>
      <c r="C2146" s="287"/>
      <c r="D2146" s="34"/>
      <c r="E2146" s="306"/>
      <c r="F2146" s="116"/>
      <c r="G2146" s="17"/>
      <c r="H2146" s="17"/>
      <c r="I2146" s="17"/>
      <c r="J2146" s="17"/>
      <c r="K2146" s="17"/>
      <c r="L2146" s="17"/>
      <c r="M2146" s="17"/>
      <c r="N2146" s="17"/>
      <c r="O2146" s="116"/>
      <c r="P2146" s="117">
        <f>IF(D2146&gt;A_Stammdaten!$B$12,0,SUM(G2146,H2146,J2146,L2146:M2146)-SUM(I2146,K2146,N2146:O2146))</f>
        <v>0</v>
      </c>
      <c r="Q2146" s="17"/>
      <c r="R2146" s="17"/>
      <c r="S2146" s="17"/>
      <c r="T2146" s="17"/>
      <c r="U2146" s="62">
        <f t="shared" si="695"/>
        <v>0</v>
      </c>
      <c r="V2146" s="34"/>
      <c r="W2146" s="34"/>
      <c r="X2146" s="34"/>
      <c r="Y2146" s="34"/>
      <c r="Z2146" s="34"/>
      <c r="AA2146" s="63" t="str">
        <f t="shared" si="696"/>
        <v>-</v>
      </c>
      <c r="AB2146" s="63" t="str">
        <f t="shared" si="697"/>
        <v>-</v>
      </c>
      <c r="AC2146" s="63">
        <f>IF(ISBLANK($C2146),0,VLOOKUP($C2146,Listen!$A$2:$C$45,2,FALSE))</f>
        <v>0</v>
      </c>
      <c r="AD2146" s="63">
        <f>IF(ISBLANK($C2146),0,VLOOKUP($C2146,Listen!$A$2:$C$45,3,FALSE))</f>
        <v>0</v>
      </c>
      <c r="AE2146" s="49">
        <f t="shared" si="698"/>
        <v>0</v>
      </c>
      <c r="AF2146" s="49">
        <f t="shared" si="698"/>
        <v>0</v>
      </c>
      <c r="AG2146" s="49">
        <f>IFERROR(IF(OR($V2146&lt;&gt;"Ja",VLOOKUP($C2146,Listen!$A$2:$F$45,5,0)="Nein",D2146&lt;IF(C2146="LNG Anbindungsanlagen gemäß separater Festlegung",2022,2023)),$AC2146,$AA2146),0)</f>
        <v>0</v>
      </c>
      <c r="AH2146" s="49">
        <f>IFERROR(IF(OR($V2146&lt;&gt;"Ja",VLOOKUP($C2146,Listen!$A$2:$F$45,5,0)="Nein",D2146&lt;IF(C2146="LNG Anbindungsanlagen gemäß separater Festlegung",2022,2023)),$AC2146,$AA2146),0)</f>
        <v>0</v>
      </c>
      <c r="AI2146" s="49">
        <f>IFERROR(IF(OR($W2146&lt;&gt;"Ja",VLOOKUP($C2146,Listen!$A$2:$F$45,6,0)="Nein"),$AC2146,$AB2146),0)</f>
        <v>0</v>
      </c>
      <c r="AJ2146" s="49">
        <f>IFERROR(IF(OR($W2146&lt;&gt;"Ja",VLOOKUP($C2146,Listen!$A$2:$F$45,6,0)="Nein"),$AC2146,$AB2146),0)</f>
        <v>0</v>
      </c>
      <c r="AK2146" s="49">
        <f>IFERROR(IF(OR($W2146&lt;&gt;"Ja",VLOOKUP($C2146,Listen!$A$2:$F$45,6,0)="Nein"),$AC2146,$AB2146),0)</f>
        <v>0</v>
      </c>
      <c r="AL2146" s="51">
        <f t="shared" si="699"/>
        <v>0</v>
      </c>
      <c r="AM2146" s="296">
        <f>IFERROR(IF(VLOOKUP($C2146,Listen!$A$2:$F$45,6,0)="Ja",MAX(BC2146:BD2146),D_SAV!$BC2146),0)</f>
        <v>0</v>
      </c>
      <c r="AN2146" s="51">
        <f t="shared" si="700"/>
        <v>0</v>
      </c>
      <c r="AP2146" s="304">
        <f t="shared" si="701"/>
        <v>0</v>
      </c>
      <c r="AQ2146" s="304">
        <f t="shared" si="702"/>
        <v>0</v>
      </c>
      <c r="AR2146" s="304">
        <f t="shared" si="703"/>
        <v>0</v>
      </c>
      <c r="AS2146" s="304">
        <f t="shared" si="704"/>
        <v>0</v>
      </c>
      <c r="AT2146" s="304">
        <f t="shared" si="705"/>
        <v>0</v>
      </c>
      <c r="AU2146" s="304">
        <f t="shared" si="706"/>
        <v>0</v>
      </c>
      <c r="AV2146" s="304">
        <f t="shared" si="707"/>
        <v>0</v>
      </c>
      <c r="AW2146" s="304">
        <f t="shared" si="708"/>
        <v>0</v>
      </c>
      <c r="AX2146" s="304">
        <f t="shared" si="709"/>
        <v>0</v>
      </c>
      <c r="AY2146" s="304">
        <f t="shared" si="710"/>
        <v>0</v>
      </c>
      <c r="AZ2146" s="304">
        <f t="shared" si="711"/>
        <v>0</v>
      </c>
      <c r="BA2146" s="304">
        <f t="shared" si="712"/>
        <v>0</v>
      </c>
      <c r="BB2146" s="304">
        <f t="shared" si="713"/>
        <v>0</v>
      </c>
      <c r="BC2146" s="304">
        <f t="shared" si="714"/>
        <v>0</v>
      </c>
      <c r="BD2146" s="304">
        <f t="shared" si="715"/>
        <v>0</v>
      </c>
      <c r="BE2146" s="304">
        <f>IFERROR(IF(VLOOKUP($C2146,Listen!$A$2:$F$45,6,0)="Ja",BB2146-MAX(BC2146:BD2146),BB2146-BC2146),0)</f>
        <v>0</v>
      </c>
    </row>
    <row r="2147" spans="1:57" x14ac:dyDescent="0.25">
      <c r="A2147" s="320" t="str">
        <f>IF(AND(D2147&lt;&gt;0,C2147&lt;&gt;0,E2147&lt;&gt;0),IF(B2147&lt;&gt;0,CONCATENATE(B2147,"-AGr",VLOOKUP(C2147,Listen!$A$2:$D$45,4,FALSE),"-",D2147,"-",E2147,),CONCATENATE("AGr",VLOOKUP(C2147,Listen!$A$2:$D$45,4,FALSE),"-",D2147,"-",E2147)),"keine vollständige ID")</f>
        <v>keine vollständige ID</v>
      </c>
      <c r="B2147" s="301"/>
      <c r="C2147" s="287"/>
      <c r="D2147" s="34"/>
      <c r="E2147" s="306"/>
      <c r="F2147" s="116"/>
      <c r="G2147" s="17"/>
      <c r="H2147" s="17"/>
      <c r="I2147" s="17"/>
      <c r="J2147" s="17"/>
      <c r="K2147" s="17"/>
      <c r="L2147" s="17"/>
      <c r="M2147" s="17"/>
      <c r="N2147" s="17"/>
      <c r="O2147" s="116"/>
      <c r="P2147" s="117">
        <f>IF(D2147&gt;A_Stammdaten!$B$12,0,SUM(G2147,H2147,J2147,L2147:M2147)-SUM(I2147,K2147,N2147:O2147))</f>
        <v>0</v>
      </c>
      <c r="Q2147" s="17"/>
      <c r="R2147" s="17"/>
      <c r="S2147" s="17"/>
      <c r="T2147" s="17"/>
      <c r="U2147" s="62">
        <f t="shared" si="695"/>
        <v>0</v>
      </c>
      <c r="V2147" s="34"/>
      <c r="W2147" s="34"/>
      <c r="X2147" s="34"/>
      <c r="Y2147" s="34"/>
      <c r="Z2147" s="34"/>
      <c r="AA2147" s="63" t="str">
        <f t="shared" si="696"/>
        <v>-</v>
      </c>
      <c r="AB2147" s="63" t="str">
        <f t="shared" si="697"/>
        <v>-</v>
      </c>
      <c r="AC2147" s="63">
        <f>IF(ISBLANK($C2147),0,VLOOKUP($C2147,Listen!$A$2:$C$45,2,FALSE))</f>
        <v>0</v>
      </c>
      <c r="AD2147" s="63">
        <f>IF(ISBLANK($C2147),0,VLOOKUP($C2147,Listen!$A$2:$C$45,3,FALSE))</f>
        <v>0</v>
      </c>
      <c r="AE2147" s="49">
        <f t="shared" si="698"/>
        <v>0</v>
      </c>
      <c r="AF2147" s="49">
        <f t="shared" si="698"/>
        <v>0</v>
      </c>
      <c r="AG2147" s="49">
        <f>IFERROR(IF(OR($V2147&lt;&gt;"Ja",VLOOKUP($C2147,Listen!$A$2:$F$45,5,0)="Nein",D2147&lt;IF(C2147="LNG Anbindungsanlagen gemäß separater Festlegung",2022,2023)),$AC2147,$AA2147),0)</f>
        <v>0</v>
      </c>
      <c r="AH2147" s="49">
        <f>IFERROR(IF(OR($V2147&lt;&gt;"Ja",VLOOKUP($C2147,Listen!$A$2:$F$45,5,0)="Nein",D2147&lt;IF(C2147="LNG Anbindungsanlagen gemäß separater Festlegung",2022,2023)),$AC2147,$AA2147),0)</f>
        <v>0</v>
      </c>
      <c r="AI2147" s="49">
        <f>IFERROR(IF(OR($W2147&lt;&gt;"Ja",VLOOKUP($C2147,Listen!$A$2:$F$45,6,0)="Nein"),$AC2147,$AB2147),0)</f>
        <v>0</v>
      </c>
      <c r="AJ2147" s="49">
        <f>IFERROR(IF(OR($W2147&lt;&gt;"Ja",VLOOKUP($C2147,Listen!$A$2:$F$45,6,0)="Nein"),$AC2147,$AB2147),0)</f>
        <v>0</v>
      </c>
      <c r="AK2147" s="49">
        <f>IFERROR(IF(OR($W2147&lt;&gt;"Ja",VLOOKUP($C2147,Listen!$A$2:$F$45,6,0)="Nein"),$AC2147,$AB2147),0)</f>
        <v>0</v>
      </c>
      <c r="AL2147" s="51">
        <f t="shared" si="699"/>
        <v>0</v>
      </c>
      <c r="AM2147" s="296">
        <f>IFERROR(IF(VLOOKUP($C2147,Listen!$A$2:$F$45,6,0)="Ja",MAX(BC2147:BD2147),D_SAV!$BC2147),0)</f>
        <v>0</v>
      </c>
      <c r="AN2147" s="51">
        <f t="shared" si="700"/>
        <v>0</v>
      </c>
      <c r="AP2147" s="304">
        <f t="shared" si="701"/>
        <v>0</v>
      </c>
      <c r="AQ2147" s="304">
        <f t="shared" si="702"/>
        <v>0</v>
      </c>
      <c r="AR2147" s="304">
        <f t="shared" si="703"/>
        <v>0</v>
      </c>
      <c r="AS2147" s="304">
        <f t="shared" si="704"/>
        <v>0</v>
      </c>
      <c r="AT2147" s="304">
        <f t="shared" si="705"/>
        <v>0</v>
      </c>
      <c r="AU2147" s="304">
        <f t="shared" si="706"/>
        <v>0</v>
      </c>
      <c r="AV2147" s="304">
        <f t="shared" si="707"/>
        <v>0</v>
      </c>
      <c r="AW2147" s="304">
        <f t="shared" si="708"/>
        <v>0</v>
      </c>
      <c r="AX2147" s="304">
        <f t="shared" si="709"/>
        <v>0</v>
      </c>
      <c r="AY2147" s="304">
        <f t="shared" si="710"/>
        <v>0</v>
      </c>
      <c r="AZ2147" s="304">
        <f t="shared" si="711"/>
        <v>0</v>
      </c>
      <c r="BA2147" s="304">
        <f t="shared" si="712"/>
        <v>0</v>
      </c>
      <c r="BB2147" s="304">
        <f t="shared" si="713"/>
        <v>0</v>
      </c>
      <c r="BC2147" s="304">
        <f t="shared" si="714"/>
        <v>0</v>
      </c>
      <c r="BD2147" s="304">
        <f t="shared" si="715"/>
        <v>0</v>
      </c>
      <c r="BE2147" s="304">
        <f>IFERROR(IF(VLOOKUP($C2147,Listen!$A$2:$F$45,6,0)="Ja",BB2147-MAX(BC2147:BD2147),BB2147-BC2147),0)</f>
        <v>0</v>
      </c>
    </row>
    <row r="2148" spans="1:57" x14ac:dyDescent="0.25">
      <c r="A2148" s="320" t="str">
        <f>IF(AND(D2148&lt;&gt;0,C2148&lt;&gt;0,E2148&lt;&gt;0),IF(B2148&lt;&gt;0,CONCATENATE(B2148,"-AGr",VLOOKUP(C2148,Listen!$A$2:$D$45,4,FALSE),"-",D2148,"-",E2148,),CONCATENATE("AGr",VLOOKUP(C2148,Listen!$A$2:$D$45,4,FALSE),"-",D2148,"-",E2148)),"keine vollständige ID")</f>
        <v>keine vollständige ID</v>
      </c>
      <c r="B2148" s="301"/>
      <c r="C2148" s="287"/>
      <c r="D2148" s="34"/>
      <c r="E2148" s="306"/>
      <c r="F2148" s="116"/>
      <c r="G2148" s="17"/>
      <c r="H2148" s="17"/>
      <c r="I2148" s="17"/>
      <c r="J2148" s="17"/>
      <c r="K2148" s="17"/>
      <c r="L2148" s="17"/>
      <c r="M2148" s="17"/>
      <c r="N2148" s="17"/>
      <c r="O2148" s="116"/>
      <c r="P2148" s="117">
        <f>IF(D2148&gt;A_Stammdaten!$B$12,0,SUM(G2148,H2148,J2148,L2148:M2148)-SUM(I2148,K2148,N2148:O2148))</f>
        <v>0</v>
      </c>
      <c r="Q2148" s="17"/>
      <c r="R2148" s="17"/>
      <c r="S2148" s="17"/>
      <c r="T2148" s="17"/>
      <c r="U2148" s="62">
        <f t="shared" si="695"/>
        <v>0</v>
      </c>
      <c r="V2148" s="34"/>
      <c r="W2148" s="34"/>
      <c r="X2148" s="34"/>
      <c r="Y2148" s="34"/>
      <c r="Z2148" s="34"/>
      <c r="AA2148" s="63" t="str">
        <f t="shared" si="696"/>
        <v>-</v>
      </c>
      <c r="AB2148" s="63" t="str">
        <f t="shared" si="697"/>
        <v>-</v>
      </c>
      <c r="AC2148" s="63">
        <f>IF(ISBLANK($C2148),0,VLOOKUP($C2148,Listen!$A$2:$C$45,2,FALSE))</f>
        <v>0</v>
      </c>
      <c r="AD2148" s="63">
        <f>IF(ISBLANK($C2148),0,VLOOKUP($C2148,Listen!$A$2:$C$45,3,FALSE))</f>
        <v>0</v>
      </c>
      <c r="AE2148" s="49">
        <f t="shared" si="698"/>
        <v>0</v>
      </c>
      <c r="AF2148" s="49">
        <f t="shared" si="698"/>
        <v>0</v>
      </c>
      <c r="AG2148" s="49">
        <f>IFERROR(IF(OR($V2148&lt;&gt;"Ja",VLOOKUP($C2148,Listen!$A$2:$F$45,5,0)="Nein",D2148&lt;IF(C2148="LNG Anbindungsanlagen gemäß separater Festlegung",2022,2023)),$AC2148,$AA2148),0)</f>
        <v>0</v>
      </c>
      <c r="AH2148" s="49">
        <f>IFERROR(IF(OR($V2148&lt;&gt;"Ja",VLOOKUP($C2148,Listen!$A$2:$F$45,5,0)="Nein",D2148&lt;IF(C2148="LNG Anbindungsanlagen gemäß separater Festlegung",2022,2023)),$AC2148,$AA2148),0)</f>
        <v>0</v>
      </c>
      <c r="AI2148" s="49">
        <f>IFERROR(IF(OR($W2148&lt;&gt;"Ja",VLOOKUP($C2148,Listen!$A$2:$F$45,6,0)="Nein"),$AC2148,$AB2148),0)</f>
        <v>0</v>
      </c>
      <c r="AJ2148" s="49">
        <f>IFERROR(IF(OR($W2148&lt;&gt;"Ja",VLOOKUP($C2148,Listen!$A$2:$F$45,6,0)="Nein"),$AC2148,$AB2148),0)</f>
        <v>0</v>
      </c>
      <c r="AK2148" s="49">
        <f>IFERROR(IF(OR($W2148&lt;&gt;"Ja",VLOOKUP($C2148,Listen!$A$2:$F$45,6,0)="Nein"),$AC2148,$AB2148),0)</f>
        <v>0</v>
      </c>
      <c r="AL2148" s="51">
        <f t="shared" si="699"/>
        <v>0</v>
      </c>
      <c r="AM2148" s="296">
        <f>IFERROR(IF(VLOOKUP($C2148,Listen!$A$2:$F$45,6,0)="Ja",MAX(BC2148:BD2148),D_SAV!$BC2148),0)</f>
        <v>0</v>
      </c>
      <c r="AN2148" s="51">
        <f t="shared" si="700"/>
        <v>0</v>
      </c>
      <c r="AP2148" s="304">
        <f t="shared" si="701"/>
        <v>0</v>
      </c>
      <c r="AQ2148" s="304">
        <f t="shared" si="702"/>
        <v>0</v>
      </c>
      <c r="AR2148" s="304">
        <f t="shared" si="703"/>
        <v>0</v>
      </c>
      <c r="AS2148" s="304">
        <f t="shared" si="704"/>
        <v>0</v>
      </c>
      <c r="AT2148" s="304">
        <f t="shared" si="705"/>
        <v>0</v>
      </c>
      <c r="AU2148" s="304">
        <f t="shared" si="706"/>
        <v>0</v>
      </c>
      <c r="AV2148" s="304">
        <f t="shared" si="707"/>
        <v>0</v>
      </c>
      <c r="AW2148" s="304">
        <f t="shared" si="708"/>
        <v>0</v>
      </c>
      <c r="AX2148" s="304">
        <f t="shared" si="709"/>
        <v>0</v>
      </c>
      <c r="AY2148" s="304">
        <f t="shared" si="710"/>
        <v>0</v>
      </c>
      <c r="AZ2148" s="304">
        <f t="shared" si="711"/>
        <v>0</v>
      </c>
      <c r="BA2148" s="304">
        <f t="shared" si="712"/>
        <v>0</v>
      </c>
      <c r="BB2148" s="304">
        <f t="shared" si="713"/>
        <v>0</v>
      </c>
      <c r="BC2148" s="304">
        <f t="shared" si="714"/>
        <v>0</v>
      </c>
      <c r="BD2148" s="304">
        <f t="shared" si="715"/>
        <v>0</v>
      </c>
      <c r="BE2148" s="304">
        <f>IFERROR(IF(VLOOKUP($C2148,Listen!$A$2:$F$45,6,0)="Ja",BB2148-MAX(BC2148:BD2148),BB2148-BC2148),0)</f>
        <v>0</v>
      </c>
    </row>
    <row r="2149" spans="1:57" x14ac:dyDescent="0.25">
      <c r="A2149" s="320" t="str">
        <f>IF(AND(D2149&lt;&gt;0,C2149&lt;&gt;0,E2149&lt;&gt;0),IF(B2149&lt;&gt;0,CONCATENATE(B2149,"-AGr",VLOOKUP(C2149,Listen!$A$2:$D$45,4,FALSE),"-",D2149,"-",E2149,),CONCATENATE("AGr",VLOOKUP(C2149,Listen!$A$2:$D$45,4,FALSE),"-",D2149,"-",E2149)),"keine vollständige ID")</f>
        <v>keine vollständige ID</v>
      </c>
      <c r="B2149" s="301"/>
      <c r="C2149" s="287"/>
      <c r="D2149" s="34"/>
      <c r="E2149" s="306"/>
      <c r="F2149" s="116"/>
      <c r="G2149" s="17"/>
      <c r="H2149" s="17"/>
      <c r="I2149" s="17"/>
      <c r="J2149" s="17"/>
      <c r="K2149" s="17"/>
      <c r="L2149" s="17"/>
      <c r="M2149" s="17"/>
      <c r="N2149" s="17"/>
      <c r="O2149" s="116"/>
      <c r="P2149" s="117">
        <f>IF(D2149&gt;A_Stammdaten!$B$12,0,SUM(G2149,H2149,J2149,L2149:M2149)-SUM(I2149,K2149,N2149:O2149))</f>
        <v>0</v>
      </c>
      <c r="Q2149" s="17"/>
      <c r="R2149" s="17"/>
      <c r="S2149" s="17"/>
      <c r="T2149" s="17"/>
      <c r="U2149" s="62">
        <f t="shared" si="695"/>
        <v>0</v>
      </c>
      <c r="V2149" s="34"/>
      <c r="W2149" s="34"/>
      <c r="X2149" s="34"/>
      <c r="Y2149" s="34"/>
      <c r="Z2149" s="34"/>
      <c r="AA2149" s="63" t="str">
        <f t="shared" si="696"/>
        <v>-</v>
      </c>
      <c r="AB2149" s="63" t="str">
        <f t="shared" si="697"/>
        <v>-</v>
      </c>
      <c r="AC2149" s="63">
        <f>IF(ISBLANK($C2149),0,VLOOKUP($C2149,Listen!$A$2:$C$45,2,FALSE))</f>
        <v>0</v>
      </c>
      <c r="AD2149" s="63">
        <f>IF(ISBLANK($C2149),0,VLOOKUP($C2149,Listen!$A$2:$C$45,3,FALSE))</f>
        <v>0</v>
      </c>
      <c r="AE2149" s="49">
        <f t="shared" si="698"/>
        <v>0</v>
      </c>
      <c r="AF2149" s="49">
        <f t="shared" si="698"/>
        <v>0</v>
      </c>
      <c r="AG2149" s="49">
        <f>IFERROR(IF(OR($V2149&lt;&gt;"Ja",VLOOKUP($C2149,Listen!$A$2:$F$45,5,0)="Nein",D2149&lt;IF(C2149="LNG Anbindungsanlagen gemäß separater Festlegung",2022,2023)),$AC2149,$AA2149),0)</f>
        <v>0</v>
      </c>
      <c r="AH2149" s="49">
        <f>IFERROR(IF(OR($V2149&lt;&gt;"Ja",VLOOKUP($C2149,Listen!$A$2:$F$45,5,0)="Nein",D2149&lt;IF(C2149="LNG Anbindungsanlagen gemäß separater Festlegung",2022,2023)),$AC2149,$AA2149),0)</f>
        <v>0</v>
      </c>
      <c r="AI2149" s="49">
        <f>IFERROR(IF(OR($W2149&lt;&gt;"Ja",VLOOKUP($C2149,Listen!$A$2:$F$45,6,0)="Nein"),$AC2149,$AB2149),0)</f>
        <v>0</v>
      </c>
      <c r="AJ2149" s="49">
        <f>IFERROR(IF(OR($W2149&lt;&gt;"Ja",VLOOKUP($C2149,Listen!$A$2:$F$45,6,0)="Nein"),$AC2149,$AB2149),0)</f>
        <v>0</v>
      </c>
      <c r="AK2149" s="49">
        <f>IFERROR(IF(OR($W2149&lt;&gt;"Ja",VLOOKUP($C2149,Listen!$A$2:$F$45,6,0)="Nein"),$AC2149,$AB2149),0)</f>
        <v>0</v>
      </c>
      <c r="AL2149" s="51">
        <f t="shared" si="699"/>
        <v>0</v>
      </c>
      <c r="AM2149" s="296">
        <f>IFERROR(IF(VLOOKUP($C2149,Listen!$A$2:$F$45,6,0)="Ja",MAX(BC2149:BD2149),D_SAV!$BC2149),0)</f>
        <v>0</v>
      </c>
      <c r="AN2149" s="51">
        <f t="shared" si="700"/>
        <v>0</v>
      </c>
      <c r="AP2149" s="304">
        <f t="shared" si="701"/>
        <v>0</v>
      </c>
      <c r="AQ2149" s="304">
        <f t="shared" si="702"/>
        <v>0</v>
      </c>
      <c r="AR2149" s="304">
        <f t="shared" si="703"/>
        <v>0</v>
      </c>
      <c r="AS2149" s="304">
        <f t="shared" si="704"/>
        <v>0</v>
      </c>
      <c r="AT2149" s="304">
        <f t="shared" si="705"/>
        <v>0</v>
      </c>
      <c r="AU2149" s="304">
        <f t="shared" si="706"/>
        <v>0</v>
      </c>
      <c r="AV2149" s="304">
        <f t="shared" si="707"/>
        <v>0</v>
      </c>
      <c r="AW2149" s="304">
        <f t="shared" si="708"/>
        <v>0</v>
      </c>
      <c r="AX2149" s="304">
        <f t="shared" si="709"/>
        <v>0</v>
      </c>
      <c r="AY2149" s="304">
        <f t="shared" si="710"/>
        <v>0</v>
      </c>
      <c r="AZ2149" s="304">
        <f t="shared" si="711"/>
        <v>0</v>
      </c>
      <c r="BA2149" s="304">
        <f t="shared" si="712"/>
        <v>0</v>
      </c>
      <c r="BB2149" s="304">
        <f t="shared" si="713"/>
        <v>0</v>
      </c>
      <c r="BC2149" s="304">
        <f t="shared" si="714"/>
        <v>0</v>
      </c>
      <c r="BD2149" s="304">
        <f t="shared" si="715"/>
        <v>0</v>
      </c>
      <c r="BE2149" s="304">
        <f>IFERROR(IF(VLOOKUP($C2149,Listen!$A$2:$F$45,6,0)="Ja",BB2149-MAX(BC2149:BD2149),BB2149-BC2149),0)</f>
        <v>0</v>
      </c>
    </row>
    <row r="2150" spans="1:57" x14ac:dyDescent="0.25">
      <c r="A2150" s="320" t="str">
        <f>IF(AND(D2150&lt;&gt;0,C2150&lt;&gt;0,E2150&lt;&gt;0),IF(B2150&lt;&gt;0,CONCATENATE(B2150,"-AGr",VLOOKUP(C2150,Listen!$A$2:$D$45,4,FALSE),"-",D2150,"-",E2150,),CONCATENATE("AGr",VLOOKUP(C2150,Listen!$A$2:$D$45,4,FALSE),"-",D2150,"-",E2150)),"keine vollständige ID")</f>
        <v>keine vollständige ID</v>
      </c>
      <c r="B2150" s="301"/>
      <c r="C2150" s="287"/>
      <c r="D2150" s="34"/>
      <c r="E2150" s="306"/>
      <c r="F2150" s="116"/>
      <c r="G2150" s="17"/>
      <c r="H2150" s="17"/>
      <c r="I2150" s="17"/>
      <c r="J2150" s="17"/>
      <c r="K2150" s="17"/>
      <c r="L2150" s="17"/>
      <c r="M2150" s="17"/>
      <c r="N2150" s="17"/>
      <c r="O2150" s="116"/>
      <c r="P2150" s="117">
        <f>IF(D2150&gt;A_Stammdaten!$B$12,0,SUM(G2150,H2150,J2150,L2150:M2150)-SUM(I2150,K2150,N2150:O2150))</f>
        <v>0</v>
      </c>
      <c r="Q2150" s="17"/>
      <c r="R2150" s="17"/>
      <c r="S2150" s="17"/>
      <c r="T2150" s="17"/>
      <c r="U2150" s="62">
        <f t="shared" si="695"/>
        <v>0</v>
      </c>
      <c r="V2150" s="34"/>
      <c r="W2150" s="34"/>
      <c r="X2150" s="34"/>
      <c r="Y2150" s="34"/>
      <c r="Z2150" s="34"/>
      <c r="AA2150" s="63" t="str">
        <f t="shared" si="696"/>
        <v>-</v>
      </c>
      <c r="AB2150" s="63" t="str">
        <f t="shared" si="697"/>
        <v>-</v>
      </c>
      <c r="AC2150" s="63">
        <f>IF(ISBLANK($C2150),0,VLOOKUP($C2150,Listen!$A$2:$C$45,2,FALSE))</f>
        <v>0</v>
      </c>
      <c r="AD2150" s="63">
        <f>IF(ISBLANK($C2150),0,VLOOKUP($C2150,Listen!$A$2:$C$45,3,FALSE))</f>
        <v>0</v>
      </c>
      <c r="AE2150" s="49">
        <f t="shared" si="698"/>
        <v>0</v>
      </c>
      <c r="AF2150" s="49">
        <f t="shared" si="698"/>
        <v>0</v>
      </c>
      <c r="AG2150" s="49">
        <f>IFERROR(IF(OR($V2150&lt;&gt;"Ja",VLOOKUP($C2150,Listen!$A$2:$F$45,5,0)="Nein",D2150&lt;IF(C2150="LNG Anbindungsanlagen gemäß separater Festlegung",2022,2023)),$AC2150,$AA2150),0)</f>
        <v>0</v>
      </c>
      <c r="AH2150" s="49">
        <f>IFERROR(IF(OR($V2150&lt;&gt;"Ja",VLOOKUP($C2150,Listen!$A$2:$F$45,5,0)="Nein",D2150&lt;IF(C2150="LNG Anbindungsanlagen gemäß separater Festlegung",2022,2023)),$AC2150,$AA2150),0)</f>
        <v>0</v>
      </c>
      <c r="AI2150" s="49">
        <f>IFERROR(IF(OR($W2150&lt;&gt;"Ja",VLOOKUP($C2150,Listen!$A$2:$F$45,6,0)="Nein"),$AC2150,$AB2150),0)</f>
        <v>0</v>
      </c>
      <c r="AJ2150" s="49">
        <f>IFERROR(IF(OR($W2150&lt;&gt;"Ja",VLOOKUP($C2150,Listen!$A$2:$F$45,6,0)="Nein"),$AC2150,$AB2150),0)</f>
        <v>0</v>
      </c>
      <c r="AK2150" s="49">
        <f>IFERROR(IF(OR($W2150&lt;&gt;"Ja",VLOOKUP($C2150,Listen!$A$2:$F$45,6,0)="Nein"),$AC2150,$AB2150),0)</f>
        <v>0</v>
      </c>
      <c r="AL2150" s="51">
        <f t="shared" si="699"/>
        <v>0</v>
      </c>
      <c r="AM2150" s="296">
        <f>IFERROR(IF(VLOOKUP($C2150,Listen!$A$2:$F$45,6,0)="Ja",MAX(BC2150:BD2150),D_SAV!$BC2150),0)</f>
        <v>0</v>
      </c>
      <c r="AN2150" s="51">
        <f t="shared" si="700"/>
        <v>0</v>
      </c>
      <c r="AP2150" s="304">
        <f t="shared" si="701"/>
        <v>0</v>
      </c>
      <c r="AQ2150" s="304">
        <f t="shared" si="702"/>
        <v>0</v>
      </c>
      <c r="AR2150" s="304">
        <f t="shared" si="703"/>
        <v>0</v>
      </c>
      <c r="AS2150" s="304">
        <f t="shared" si="704"/>
        <v>0</v>
      </c>
      <c r="AT2150" s="304">
        <f t="shared" si="705"/>
        <v>0</v>
      </c>
      <c r="AU2150" s="304">
        <f t="shared" si="706"/>
        <v>0</v>
      </c>
      <c r="AV2150" s="304">
        <f t="shared" si="707"/>
        <v>0</v>
      </c>
      <c r="AW2150" s="304">
        <f t="shared" si="708"/>
        <v>0</v>
      </c>
      <c r="AX2150" s="304">
        <f t="shared" si="709"/>
        <v>0</v>
      </c>
      <c r="AY2150" s="304">
        <f t="shared" si="710"/>
        <v>0</v>
      </c>
      <c r="AZ2150" s="304">
        <f t="shared" si="711"/>
        <v>0</v>
      </c>
      <c r="BA2150" s="304">
        <f t="shared" si="712"/>
        <v>0</v>
      </c>
      <c r="BB2150" s="304">
        <f t="shared" si="713"/>
        <v>0</v>
      </c>
      <c r="BC2150" s="304">
        <f t="shared" si="714"/>
        <v>0</v>
      </c>
      <c r="BD2150" s="304">
        <f t="shared" si="715"/>
        <v>0</v>
      </c>
      <c r="BE2150" s="304">
        <f>IFERROR(IF(VLOOKUP($C2150,Listen!$A$2:$F$45,6,0)="Ja",BB2150-MAX(BC2150:BD2150),BB2150-BC2150),0)</f>
        <v>0</v>
      </c>
    </row>
    <row r="2151" spans="1:57" x14ac:dyDescent="0.25">
      <c r="A2151" s="320" t="str">
        <f>IF(AND(D2151&lt;&gt;0,C2151&lt;&gt;0,E2151&lt;&gt;0),IF(B2151&lt;&gt;0,CONCATENATE(B2151,"-AGr",VLOOKUP(C2151,Listen!$A$2:$D$45,4,FALSE),"-",D2151,"-",E2151,),CONCATENATE("AGr",VLOOKUP(C2151,Listen!$A$2:$D$45,4,FALSE),"-",D2151,"-",E2151)),"keine vollständige ID")</f>
        <v>keine vollständige ID</v>
      </c>
      <c r="B2151" s="301"/>
      <c r="C2151" s="287"/>
      <c r="D2151" s="34"/>
      <c r="E2151" s="306"/>
      <c r="F2151" s="116"/>
      <c r="G2151" s="17"/>
      <c r="H2151" s="17"/>
      <c r="I2151" s="17"/>
      <c r="J2151" s="17"/>
      <c r="K2151" s="17"/>
      <c r="L2151" s="17"/>
      <c r="M2151" s="17"/>
      <c r="N2151" s="17"/>
      <c r="O2151" s="116"/>
      <c r="P2151" s="117">
        <f>IF(D2151&gt;A_Stammdaten!$B$12,0,SUM(G2151,H2151,J2151,L2151:M2151)-SUM(I2151,K2151,N2151:O2151))</f>
        <v>0</v>
      </c>
      <c r="Q2151" s="17"/>
      <c r="R2151" s="17"/>
      <c r="S2151" s="17"/>
      <c r="T2151" s="17"/>
      <c r="U2151" s="62">
        <f t="shared" si="695"/>
        <v>0</v>
      </c>
      <c r="V2151" s="34"/>
      <c r="W2151" s="34"/>
      <c r="X2151" s="34"/>
      <c r="Y2151" s="34"/>
      <c r="Z2151" s="34"/>
      <c r="AA2151" s="63" t="str">
        <f t="shared" si="696"/>
        <v>-</v>
      </c>
      <c r="AB2151" s="63" t="str">
        <f t="shared" si="697"/>
        <v>-</v>
      </c>
      <c r="AC2151" s="63">
        <f>IF(ISBLANK($C2151),0,VLOOKUP($C2151,Listen!$A$2:$C$45,2,FALSE))</f>
        <v>0</v>
      </c>
      <c r="AD2151" s="63">
        <f>IF(ISBLANK($C2151),0,VLOOKUP($C2151,Listen!$A$2:$C$45,3,FALSE))</f>
        <v>0</v>
      </c>
      <c r="AE2151" s="49">
        <f t="shared" si="698"/>
        <v>0</v>
      </c>
      <c r="AF2151" s="49">
        <f t="shared" si="698"/>
        <v>0</v>
      </c>
      <c r="AG2151" s="49">
        <f>IFERROR(IF(OR($V2151&lt;&gt;"Ja",VLOOKUP($C2151,Listen!$A$2:$F$45,5,0)="Nein",D2151&lt;IF(C2151="LNG Anbindungsanlagen gemäß separater Festlegung",2022,2023)),$AC2151,$AA2151),0)</f>
        <v>0</v>
      </c>
      <c r="AH2151" s="49">
        <f>IFERROR(IF(OR($V2151&lt;&gt;"Ja",VLOOKUP($C2151,Listen!$A$2:$F$45,5,0)="Nein",D2151&lt;IF(C2151="LNG Anbindungsanlagen gemäß separater Festlegung",2022,2023)),$AC2151,$AA2151),0)</f>
        <v>0</v>
      </c>
      <c r="AI2151" s="49">
        <f>IFERROR(IF(OR($W2151&lt;&gt;"Ja",VLOOKUP($C2151,Listen!$A$2:$F$45,6,0)="Nein"),$AC2151,$AB2151),0)</f>
        <v>0</v>
      </c>
      <c r="AJ2151" s="49">
        <f>IFERROR(IF(OR($W2151&lt;&gt;"Ja",VLOOKUP($C2151,Listen!$A$2:$F$45,6,0)="Nein"),$AC2151,$AB2151),0)</f>
        <v>0</v>
      </c>
      <c r="AK2151" s="49">
        <f>IFERROR(IF(OR($W2151&lt;&gt;"Ja",VLOOKUP($C2151,Listen!$A$2:$F$45,6,0)="Nein"),$AC2151,$AB2151),0)</f>
        <v>0</v>
      </c>
      <c r="AL2151" s="51">
        <f t="shared" si="699"/>
        <v>0</v>
      </c>
      <c r="AM2151" s="296">
        <f>IFERROR(IF(VLOOKUP($C2151,Listen!$A$2:$F$45,6,0)="Ja",MAX(BC2151:BD2151),D_SAV!$BC2151),0)</f>
        <v>0</v>
      </c>
      <c r="AN2151" s="51">
        <f t="shared" si="700"/>
        <v>0</v>
      </c>
      <c r="AP2151" s="304">
        <f t="shared" si="701"/>
        <v>0</v>
      </c>
      <c r="AQ2151" s="304">
        <f t="shared" si="702"/>
        <v>0</v>
      </c>
      <c r="AR2151" s="304">
        <f t="shared" si="703"/>
        <v>0</v>
      </c>
      <c r="AS2151" s="304">
        <f t="shared" si="704"/>
        <v>0</v>
      </c>
      <c r="AT2151" s="304">
        <f t="shared" si="705"/>
        <v>0</v>
      </c>
      <c r="AU2151" s="304">
        <f t="shared" si="706"/>
        <v>0</v>
      </c>
      <c r="AV2151" s="304">
        <f t="shared" si="707"/>
        <v>0</v>
      </c>
      <c r="AW2151" s="304">
        <f t="shared" si="708"/>
        <v>0</v>
      </c>
      <c r="AX2151" s="304">
        <f t="shared" si="709"/>
        <v>0</v>
      </c>
      <c r="AY2151" s="304">
        <f t="shared" si="710"/>
        <v>0</v>
      </c>
      <c r="AZ2151" s="304">
        <f t="shared" si="711"/>
        <v>0</v>
      </c>
      <c r="BA2151" s="304">
        <f t="shared" si="712"/>
        <v>0</v>
      </c>
      <c r="BB2151" s="304">
        <f t="shared" si="713"/>
        <v>0</v>
      </c>
      <c r="BC2151" s="304">
        <f t="shared" si="714"/>
        <v>0</v>
      </c>
      <c r="BD2151" s="304">
        <f t="shared" si="715"/>
        <v>0</v>
      </c>
      <c r="BE2151" s="304">
        <f>IFERROR(IF(VLOOKUP($C2151,Listen!$A$2:$F$45,6,0)="Ja",BB2151-MAX(BC2151:BD2151),BB2151-BC2151),0)</f>
        <v>0</v>
      </c>
    </row>
    <row r="2152" spans="1:57" x14ac:dyDescent="0.25">
      <c r="A2152" s="320" t="str">
        <f>IF(AND(D2152&lt;&gt;0,C2152&lt;&gt;0,E2152&lt;&gt;0),IF(B2152&lt;&gt;0,CONCATENATE(B2152,"-AGr",VLOOKUP(C2152,Listen!$A$2:$D$45,4,FALSE),"-",D2152,"-",E2152,),CONCATENATE("AGr",VLOOKUP(C2152,Listen!$A$2:$D$45,4,FALSE),"-",D2152,"-",E2152)),"keine vollständige ID")</f>
        <v>keine vollständige ID</v>
      </c>
      <c r="B2152" s="301"/>
      <c r="C2152" s="287"/>
      <c r="D2152" s="34"/>
      <c r="E2152" s="306"/>
      <c r="F2152" s="116"/>
      <c r="G2152" s="17"/>
      <c r="H2152" s="17"/>
      <c r="I2152" s="17"/>
      <c r="J2152" s="17"/>
      <c r="K2152" s="17"/>
      <c r="L2152" s="17"/>
      <c r="M2152" s="17"/>
      <c r="N2152" s="17"/>
      <c r="O2152" s="116"/>
      <c r="P2152" s="117">
        <f>IF(D2152&gt;A_Stammdaten!$B$12,0,SUM(G2152,H2152,J2152,L2152:M2152)-SUM(I2152,K2152,N2152:O2152))</f>
        <v>0</v>
      </c>
      <c r="Q2152" s="17"/>
      <c r="R2152" s="17"/>
      <c r="S2152" s="17"/>
      <c r="T2152" s="17"/>
      <c r="U2152" s="62">
        <f t="shared" si="695"/>
        <v>0</v>
      </c>
      <c r="V2152" s="34"/>
      <c r="W2152" s="34"/>
      <c r="X2152" s="34"/>
      <c r="Y2152" s="34"/>
      <c r="Z2152" s="34"/>
      <c r="AA2152" s="63" t="str">
        <f t="shared" si="696"/>
        <v>-</v>
      </c>
      <c r="AB2152" s="63" t="str">
        <f t="shared" si="697"/>
        <v>-</v>
      </c>
      <c r="AC2152" s="63">
        <f>IF(ISBLANK($C2152),0,VLOOKUP($C2152,Listen!$A$2:$C$45,2,FALSE))</f>
        <v>0</v>
      </c>
      <c r="AD2152" s="63">
        <f>IF(ISBLANK($C2152),0,VLOOKUP($C2152,Listen!$A$2:$C$45,3,FALSE))</f>
        <v>0</v>
      </c>
      <c r="AE2152" s="49">
        <f t="shared" si="698"/>
        <v>0</v>
      </c>
      <c r="AF2152" s="49">
        <f t="shared" si="698"/>
        <v>0</v>
      </c>
      <c r="AG2152" s="49">
        <f>IFERROR(IF(OR($V2152&lt;&gt;"Ja",VLOOKUP($C2152,Listen!$A$2:$F$45,5,0)="Nein",D2152&lt;IF(C2152="LNG Anbindungsanlagen gemäß separater Festlegung",2022,2023)),$AC2152,$AA2152),0)</f>
        <v>0</v>
      </c>
      <c r="AH2152" s="49">
        <f>IFERROR(IF(OR($V2152&lt;&gt;"Ja",VLOOKUP($C2152,Listen!$A$2:$F$45,5,0)="Nein",D2152&lt;IF(C2152="LNG Anbindungsanlagen gemäß separater Festlegung",2022,2023)),$AC2152,$AA2152),0)</f>
        <v>0</v>
      </c>
      <c r="AI2152" s="49">
        <f>IFERROR(IF(OR($W2152&lt;&gt;"Ja",VLOOKUP($C2152,Listen!$A$2:$F$45,6,0)="Nein"),$AC2152,$AB2152),0)</f>
        <v>0</v>
      </c>
      <c r="AJ2152" s="49">
        <f>IFERROR(IF(OR($W2152&lt;&gt;"Ja",VLOOKUP($C2152,Listen!$A$2:$F$45,6,0)="Nein"),$AC2152,$AB2152),0)</f>
        <v>0</v>
      </c>
      <c r="AK2152" s="49">
        <f>IFERROR(IF(OR($W2152&lt;&gt;"Ja",VLOOKUP($C2152,Listen!$A$2:$F$45,6,0)="Nein"),$AC2152,$AB2152),0)</f>
        <v>0</v>
      </c>
      <c r="AL2152" s="51">
        <f t="shared" si="699"/>
        <v>0</v>
      </c>
      <c r="AM2152" s="296">
        <f>IFERROR(IF(VLOOKUP($C2152,Listen!$A$2:$F$45,6,0)="Ja",MAX(BC2152:BD2152),D_SAV!$BC2152),0)</f>
        <v>0</v>
      </c>
      <c r="AN2152" s="51">
        <f t="shared" si="700"/>
        <v>0</v>
      </c>
      <c r="AP2152" s="304">
        <f t="shared" si="701"/>
        <v>0</v>
      </c>
      <c r="AQ2152" s="304">
        <f t="shared" si="702"/>
        <v>0</v>
      </c>
      <c r="AR2152" s="304">
        <f t="shared" si="703"/>
        <v>0</v>
      </c>
      <c r="AS2152" s="304">
        <f t="shared" si="704"/>
        <v>0</v>
      </c>
      <c r="AT2152" s="304">
        <f t="shared" si="705"/>
        <v>0</v>
      </c>
      <c r="AU2152" s="304">
        <f t="shared" si="706"/>
        <v>0</v>
      </c>
      <c r="AV2152" s="304">
        <f t="shared" si="707"/>
        <v>0</v>
      </c>
      <c r="AW2152" s="304">
        <f t="shared" si="708"/>
        <v>0</v>
      </c>
      <c r="AX2152" s="304">
        <f t="shared" si="709"/>
        <v>0</v>
      </c>
      <c r="AY2152" s="304">
        <f t="shared" si="710"/>
        <v>0</v>
      </c>
      <c r="AZ2152" s="304">
        <f t="shared" si="711"/>
        <v>0</v>
      </c>
      <c r="BA2152" s="304">
        <f t="shared" si="712"/>
        <v>0</v>
      </c>
      <c r="BB2152" s="304">
        <f t="shared" si="713"/>
        <v>0</v>
      </c>
      <c r="BC2152" s="304">
        <f t="shared" si="714"/>
        <v>0</v>
      </c>
      <c r="BD2152" s="304">
        <f t="shared" si="715"/>
        <v>0</v>
      </c>
      <c r="BE2152" s="304">
        <f>IFERROR(IF(VLOOKUP($C2152,Listen!$A$2:$F$45,6,0)="Ja",BB2152-MAX(BC2152:BD2152),BB2152-BC2152),0)</f>
        <v>0</v>
      </c>
    </row>
    <row r="2153" spans="1:57" x14ac:dyDescent="0.25">
      <c r="A2153" s="320" t="str">
        <f>IF(AND(D2153&lt;&gt;0,C2153&lt;&gt;0,E2153&lt;&gt;0),IF(B2153&lt;&gt;0,CONCATENATE(B2153,"-AGr",VLOOKUP(C2153,Listen!$A$2:$D$45,4,FALSE),"-",D2153,"-",E2153,),CONCATENATE("AGr",VLOOKUP(C2153,Listen!$A$2:$D$45,4,FALSE),"-",D2153,"-",E2153)),"keine vollständige ID")</f>
        <v>keine vollständige ID</v>
      </c>
      <c r="B2153" s="301"/>
      <c r="C2153" s="287"/>
      <c r="D2153" s="34"/>
      <c r="E2153" s="306"/>
      <c r="F2153" s="116"/>
      <c r="G2153" s="17"/>
      <c r="H2153" s="17"/>
      <c r="I2153" s="17"/>
      <c r="J2153" s="17"/>
      <c r="K2153" s="17"/>
      <c r="L2153" s="17"/>
      <c r="M2153" s="17"/>
      <c r="N2153" s="17"/>
      <c r="O2153" s="116"/>
      <c r="P2153" s="117">
        <f>IF(D2153&gt;A_Stammdaten!$B$12,0,SUM(G2153,H2153,J2153,L2153:M2153)-SUM(I2153,K2153,N2153:O2153))</f>
        <v>0</v>
      </c>
      <c r="Q2153" s="17"/>
      <c r="R2153" s="17"/>
      <c r="S2153" s="17"/>
      <c r="T2153" s="17"/>
      <c r="U2153" s="62">
        <f t="shared" si="695"/>
        <v>0</v>
      </c>
      <c r="V2153" s="34"/>
      <c r="W2153" s="34"/>
      <c r="X2153" s="34"/>
      <c r="Y2153" s="34"/>
      <c r="Z2153" s="34"/>
      <c r="AA2153" s="63" t="str">
        <f t="shared" si="696"/>
        <v>-</v>
      </c>
      <c r="AB2153" s="63" t="str">
        <f t="shared" si="697"/>
        <v>-</v>
      </c>
      <c r="AC2153" s="63">
        <f>IF(ISBLANK($C2153),0,VLOOKUP($C2153,Listen!$A$2:$C$45,2,FALSE))</f>
        <v>0</v>
      </c>
      <c r="AD2153" s="63">
        <f>IF(ISBLANK($C2153),0,VLOOKUP($C2153,Listen!$A$2:$C$45,3,FALSE))</f>
        <v>0</v>
      </c>
      <c r="AE2153" s="49">
        <f t="shared" si="698"/>
        <v>0</v>
      </c>
      <c r="AF2153" s="49">
        <f t="shared" si="698"/>
        <v>0</v>
      </c>
      <c r="AG2153" s="49">
        <f>IFERROR(IF(OR($V2153&lt;&gt;"Ja",VLOOKUP($C2153,Listen!$A$2:$F$45,5,0)="Nein",D2153&lt;IF(C2153="LNG Anbindungsanlagen gemäß separater Festlegung",2022,2023)),$AC2153,$AA2153),0)</f>
        <v>0</v>
      </c>
      <c r="AH2153" s="49">
        <f>IFERROR(IF(OR($V2153&lt;&gt;"Ja",VLOOKUP($C2153,Listen!$A$2:$F$45,5,0)="Nein",D2153&lt;IF(C2153="LNG Anbindungsanlagen gemäß separater Festlegung",2022,2023)),$AC2153,$AA2153),0)</f>
        <v>0</v>
      </c>
      <c r="AI2153" s="49">
        <f>IFERROR(IF(OR($W2153&lt;&gt;"Ja",VLOOKUP($C2153,Listen!$A$2:$F$45,6,0)="Nein"),$AC2153,$AB2153),0)</f>
        <v>0</v>
      </c>
      <c r="AJ2153" s="49">
        <f>IFERROR(IF(OR($W2153&lt;&gt;"Ja",VLOOKUP($C2153,Listen!$A$2:$F$45,6,0)="Nein"),$AC2153,$AB2153),0)</f>
        <v>0</v>
      </c>
      <c r="AK2153" s="49">
        <f>IFERROR(IF(OR($W2153&lt;&gt;"Ja",VLOOKUP($C2153,Listen!$A$2:$F$45,6,0)="Nein"),$AC2153,$AB2153),0)</f>
        <v>0</v>
      </c>
      <c r="AL2153" s="51">
        <f t="shared" si="699"/>
        <v>0</v>
      </c>
      <c r="AM2153" s="296">
        <f>IFERROR(IF(VLOOKUP($C2153,Listen!$A$2:$F$45,6,0)="Ja",MAX(BC2153:BD2153),D_SAV!$BC2153),0)</f>
        <v>0</v>
      </c>
      <c r="AN2153" s="51">
        <f t="shared" si="700"/>
        <v>0</v>
      </c>
      <c r="AP2153" s="304">
        <f t="shared" si="701"/>
        <v>0</v>
      </c>
      <c r="AQ2153" s="304">
        <f t="shared" si="702"/>
        <v>0</v>
      </c>
      <c r="AR2153" s="304">
        <f t="shared" si="703"/>
        <v>0</v>
      </c>
      <c r="AS2153" s="304">
        <f t="shared" si="704"/>
        <v>0</v>
      </c>
      <c r="AT2153" s="304">
        <f t="shared" si="705"/>
        <v>0</v>
      </c>
      <c r="AU2153" s="304">
        <f t="shared" si="706"/>
        <v>0</v>
      </c>
      <c r="AV2153" s="304">
        <f t="shared" si="707"/>
        <v>0</v>
      </c>
      <c r="AW2153" s="304">
        <f t="shared" si="708"/>
        <v>0</v>
      </c>
      <c r="AX2153" s="304">
        <f t="shared" si="709"/>
        <v>0</v>
      </c>
      <c r="AY2153" s="304">
        <f t="shared" si="710"/>
        <v>0</v>
      </c>
      <c r="AZ2153" s="304">
        <f t="shared" si="711"/>
        <v>0</v>
      </c>
      <c r="BA2153" s="304">
        <f t="shared" si="712"/>
        <v>0</v>
      </c>
      <c r="BB2153" s="304">
        <f t="shared" si="713"/>
        <v>0</v>
      </c>
      <c r="BC2153" s="304">
        <f t="shared" si="714"/>
        <v>0</v>
      </c>
      <c r="BD2153" s="304">
        <f t="shared" si="715"/>
        <v>0</v>
      </c>
      <c r="BE2153" s="304">
        <f>IFERROR(IF(VLOOKUP($C2153,Listen!$A$2:$F$45,6,0)="Ja",BB2153-MAX(BC2153:BD2153),BB2153-BC2153),0)</f>
        <v>0</v>
      </c>
    </row>
    <row r="2154" spans="1:57" x14ac:dyDescent="0.25">
      <c r="A2154" s="320" t="str">
        <f>IF(AND(D2154&lt;&gt;0,C2154&lt;&gt;0,E2154&lt;&gt;0),IF(B2154&lt;&gt;0,CONCATENATE(B2154,"-AGr",VLOOKUP(C2154,Listen!$A$2:$D$45,4,FALSE),"-",D2154,"-",E2154,),CONCATENATE("AGr",VLOOKUP(C2154,Listen!$A$2:$D$45,4,FALSE),"-",D2154,"-",E2154)),"keine vollständige ID")</f>
        <v>keine vollständige ID</v>
      </c>
      <c r="B2154" s="301"/>
      <c r="C2154" s="287"/>
      <c r="D2154" s="34"/>
      <c r="E2154" s="306"/>
      <c r="F2154" s="116"/>
      <c r="G2154" s="17"/>
      <c r="H2154" s="17"/>
      <c r="I2154" s="17"/>
      <c r="J2154" s="17"/>
      <c r="K2154" s="17"/>
      <c r="L2154" s="17"/>
      <c r="M2154" s="17"/>
      <c r="N2154" s="17"/>
      <c r="O2154" s="116"/>
      <c r="P2154" s="117">
        <f>IF(D2154&gt;A_Stammdaten!$B$12,0,SUM(G2154,H2154,J2154,L2154:M2154)-SUM(I2154,K2154,N2154:O2154))</f>
        <v>0</v>
      </c>
      <c r="Q2154" s="17"/>
      <c r="R2154" s="17"/>
      <c r="S2154" s="17"/>
      <c r="T2154" s="17"/>
      <c r="U2154" s="62">
        <f t="shared" si="695"/>
        <v>0</v>
      </c>
      <c r="V2154" s="34"/>
      <c r="W2154" s="34"/>
      <c r="X2154" s="34"/>
      <c r="Y2154" s="34"/>
      <c r="Z2154" s="34"/>
      <c r="AA2154" s="63" t="str">
        <f t="shared" si="696"/>
        <v>-</v>
      </c>
      <c r="AB2154" s="63" t="str">
        <f t="shared" si="697"/>
        <v>-</v>
      </c>
      <c r="AC2154" s="63">
        <f>IF(ISBLANK($C2154),0,VLOOKUP($C2154,Listen!$A$2:$C$45,2,FALSE))</f>
        <v>0</v>
      </c>
      <c r="AD2154" s="63">
        <f>IF(ISBLANK($C2154),0,VLOOKUP($C2154,Listen!$A$2:$C$45,3,FALSE))</f>
        <v>0</v>
      </c>
      <c r="AE2154" s="49">
        <f t="shared" si="698"/>
        <v>0</v>
      </c>
      <c r="AF2154" s="49">
        <f t="shared" si="698"/>
        <v>0</v>
      </c>
      <c r="AG2154" s="49">
        <f>IFERROR(IF(OR($V2154&lt;&gt;"Ja",VLOOKUP($C2154,Listen!$A$2:$F$45,5,0)="Nein",D2154&lt;IF(C2154="LNG Anbindungsanlagen gemäß separater Festlegung",2022,2023)),$AC2154,$AA2154),0)</f>
        <v>0</v>
      </c>
      <c r="AH2154" s="49">
        <f>IFERROR(IF(OR($V2154&lt;&gt;"Ja",VLOOKUP($C2154,Listen!$A$2:$F$45,5,0)="Nein",D2154&lt;IF(C2154="LNG Anbindungsanlagen gemäß separater Festlegung",2022,2023)),$AC2154,$AA2154),0)</f>
        <v>0</v>
      </c>
      <c r="AI2154" s="49">
        <f>IFERROR(IF(OR($W2154&lt;&gt;"Ja",VLOOKUP($C2154,Listen!$A$2:$F$45,6,0)="Nein"),$AC2154,$AB2154),0)</f>
        <v>0</v>
      </c>
      <c r="AJ2154" s="49">
        <f>IFERROR(IF(OR($W2154&lt;&gt;"Ja",VLOOKUP($C2154,Listen!$A$2:$F$45,6,0)="Nein"),$AC2154,$AB2154),0)</f>
        <v>0</v>
      </c>
      <c r="AK2154" s="49">
        <f>IFERROR(IF(OR($W2154&lt;&gt;"Ja",VLOOKUP($C2154,Listen!$A$2:$F$45,6,0)="Nein"),$AC2154,$AB2154),0)</f>
        <v>0</v>
      </c>
      <c r="AL2154" s="51">
        <f t="shared" si="699"/>
        <v>0</v>
      </c>
      <c r="AM2154" s="296">
        <f>IFERROR(IF(VLOOKUP($C2154,Listen!$A$2:$F$45,6,0)="Ja",MAX(BC2154:BD2154),D_SAV!$BC2154),0)</f>
        <v>0</v>
      </c>
      <c r="AN2154" s="51">
        <f t="shared" si="700"/>
        <v>0</v>
      </c>
      <c r="AP2154" s="304">
        <f t="shared" si="701"/>
        <v>0</v>
      </c>
      <c r="AQ2154" s="304">
        <f t="shared" si="702"/>
        <v>0</v>
      </c>
      <c r="AR2154" s="304">
        <f t="shared" si="703"/>
        <v>0</v>
      </c>
      <c r="AS2154" s="304">
        <f t="shared" si="704"/>
        <v>0</v>
      </c>
      <c r="AT2154" s="304">
        <f t="shared" si="705"/>
        <v>0</v>
      </c>
      <c r="AU2154" s="304">
        <f t="shared" si="706"/>
        <v>0</v>
      </c>
      <c r="AV2154" s="304">
        <f t="shared" si="707"/>
        <v>0</v>
      </c>
      <c r="AW2154" s="304">
        <f t="shared" si="708"/>
        <v>0</v>
      </c>
      <c r="AX2154" s="304">
        <f t="shared" si="709"/>
        <v>0</v>
      </c>
      <c r="AY2154" s="304">
        <f t="shared" si="710"/>
        <v>0</v>
      </c>
      <c r="AZ2154" s="304">
        <f t="shared" si="711"/>
        <v>0</v>
      </c>
      <c r="BA2154" s="304">
        <f t="shared" si="712"/>
        <v>0</v>
      </c>
      <c r="BB2154" s="304">
        <f t="shared" si="713"/>
        <v>0</v>
      </c>
      <c r="BC2154" s="304">
        <f t="shared" si="714"/>
        <v>0</v>
      </c>
      <c r="BD2154" s="304">
        <f t="shared" si="715"/>
        <v>0</v>
      </c>
      <c r="BE2154" s="304">
        <f>IFERROR(IF(VLOOKUP($C2154,Listen!$A$2:$F$45,6,0)="Ja",BB2154-MAX(BC2154:BD2154),BB2154-BC2154),0)</f>
        <v>0</v>
      </c>
    </row>
    <row r="2155" spans="1:57" x14ac:dyDescent="0.25">
      <c r="A2155" s="320" t="str">
        <f>IF(AND(D2155&lt;&gt;0,C2155&lt;&gt;0,E2155&lt;&gt;0),IF(B2155&lt;&gt;0,CONCATENATE(B2155,"-AGr",VLOOKUP(C2155,Listen!$A$2:$D$45,4,FALSE),"-",D2155,"-",E2155,),CONCATENATE("AGr",VLOOKUP(C2155,Listen!$A$2:$D$45,4,FALSE),"-",D2155,"-",E2155)),"keine vollständige ID")</f>
        <v>keine vollständige ID</v>
      </c>
      <c r="B2155" s="301"/>
      <c r="C2155" s="287"/>
      <c r="D2155" s="34"/>
      <c r="E2155" s="306"/>
      <c r="F2155" s="116"/>
      <c r="G2155" s="17"/>
      <c r="H2155" s="17"/>
      <c r="I2155" s="17"/>
      <c r="J2155" s="17"/>
      <c r="K2155" s="17"/>
      <c r="L2155" s="17"/>
      <c r="M2155" s="17"/>
      <c r="N2155" s="17"/>
      <c r="O2155" s="116"/>
      <c r="P2155" s="117">
        <f>IF(D2155&gt;A_Stammdaten!$B$12,0,SUM(G2155,H2155,J2155,L2155:M2155)-SUM(I2155,K2155,N2155:O2155))</f>
        <v>0</v>
      </c>
      <c r="Q2155" s="17"/>
      <c r="R2155" s="17"/>
      <c r="S2155" s="17"/>
      <c r="T2155" s="17"/>
      <c r="U2155" s="62">
        <f t="shared" si="695"/>
        <v>0</v>
      </c>
      <c r="V2155" s="34"/>
      <c r="W2155" s="34"/>
      <c r="X2155" s="34"/>
      <c r="Y2155" s="34"/>
      <c r="Z2155" s="34"/>
      <c r="AA2155" s="63" t="str">
        <f t="shared" si="696"/>
        <v>-</v>
      </c>
      <c r="AB2155" s="63" t="str">
        <f t="shared" si="697"/>
        <v>-</v>
      </c>
      <c r="AC2155" s="63">
        <f>IF(ISBLANK($C2155),0,VLOOKUP($C2155,Listen!$A$2:$C$45,2,FALSE))</f>
        <v>0</v>
      </c>
      <c r="AD2155" s="63">
        <f>IF(ISBLANK($C2155),0,VLOOKUP($C2155,Listen!$A$2:$C$45,3,FALSE))</f>
        <v>0</v>
      </c>
      <c r="AE2155" s="49">
        <f t="shared" si="698"/>
        <v>0</v>
      </c>
      <c r="AF2155" s="49">
        <f t="shared" si="698"/>
        <v>0</v>
      </c>
      <c r="AG2155" s="49">
        <f>IFERROR(IF(OR($V2155&lt;&gt;"Ja",VLOOKUP($C2155,Listen!$A$2:$F$45,5,0)="Nein",D2155&lt;IF(C2155="LNG Anbindungsanlagen gemäß separater Festlegung",2022,2023)),$AC2155,$AA2155),0)</f>
        <v>0</v>
      </c>
      <c r="AH2155" s="49">
        <f>IFERROR(IF(OR($V2155&lt;&gt;"Ja",VLOOKUP($C2155,Listen!$A$2:$F$45,5,0)="Nein",D2155&lt;IF(C2155="LNG Anbindungsanlagen gemäß separater Festlegung",2022,2023)),$AC2155,$AA2155),0)</f>
        <v>0</v>
      </c>
      <c r="AI2155" s="49">
        <f>IFERROR(IF(OR($W2155&lt;&gt;"Ja",VLOOKUP($C2155,Listen!$A$2:$F$45,6,0)="Nein"),$AC2155,$AB2155),0)</f>
        <v>0</v>
      </c>
      <c r="AJ2155" s="49">
        <f>IFERROR(IF(OR($W2155&lt;&gt;"Ja",VLOOKUP($C2155,Listen!$A$2:$F$45,6,0)="Nein"),$AC2155,$AB2155),0)</f>
        <v>0</v>
      </c>
      <c r="AK2155" s="49">
        <f>IFERROR(IF(OR($W2155&lt;&gt;"Ja",VLOOKUP($C2155,Listen!$A$2:$F$45,6,0)="Nein"),$AC2155,$AB2155),0)</f>
        <v>0</v>
      </c>
      <c r="AL2155" s="51">
        <f t="shared" si="699"/>
        <v>0</v>
      </c>
      <c r="AM2155" s="296">
        <f>IFERROR(IF(VLOOKUP($C2155,Listen!$A$2:$F$45,6,0)="Ja",MAX(BC2155:BD2155),D_SAV!$BC2155),0)</f>
        <v>0</v>
      </c>
      <c r="AN2155" s="51">
        <f t="shared" si="700"/>
        <v>0</v>
      </c>
      <c r="AP2155" s="304">
        <f t="shared" si="701"/>
        <v>0</v>
      </c>
      <c r="AQ2155" s="304">
        <f t="shared" si="702"/>
        <v>0</v>
      </c>
      <c r="AR2155" s="304">
        <f t="shared" si="703"/>
        <v>0</v>
      </c>
      <c r="AS2155" s="304">
        <f t="shared" si="704"/>
        <v>0</v>
      </c>
      <c r="AT2155" s="304">
        <f t="shared" si="705"/>
        <v>0</v>
      </c>
      <c r="AU2155" s="304">
        <f t="shared" si="706"/>
        <v>0</v>
      </c>
      <c r="AV2155" s="304">
        <f t="shared" si="707"/>
        <v>0</v>
      </c>
      <c r="AW2155" s="304">
        <f t="shared" si="708"/>
        <v>0</v>
      </c>
      <c r="AX2155" s="304">
        <f t="shared" si="709"/>
        <v>0</v>
      </c>
      <c r="AY2155" s="304">
        <f t="shared" si="710"/>
        <v>0</v>
      </c>
      <c r="AZ2155" s="304">
        <f t="shared" si="711"/>
        <v>0</v>
      </c>
      <c r="BA2155" s="304">
        <f t="shared" si="712"/>
        <v>0</v>
      </c>
      <c r="BB2155" s="304">
        <f t="shared" si="713"/>
        <v>0</v>
      </c>
      <c r="BC2155" s="304">
        <f t="shared" si="714"/>
        <v>0</v>
      </c>
      <c r="BD2155" s="304">
        <f t="shared" si="715"/>
        <v>0</v>
      </c>
      <c r="BE2155" s="304">
        <f>IFERROR(IF(VLOOKUP($C2155,Listen!$A$2:$F$45,6,0)="Ja",BB2155-MAX(BC2155:BD2155),BB2155-BC2155),0)</f>
        <v>0</v>
      </c>
    </row>
    <row r="2156" spans="1:57" x14ac:dyDescent="0.25">
      <c r="A2156" s="320" t="str">
        <f>IF(AND(D2156&lt;&gt;0,C2156&lt;&gt;0,E2156&lt;&gt;0),IF(B2156&lt;&gt;0,CONCATENATE(B2156,"-AGr",VLOOKUP(C2156,Listen!$A$2:$D$45,4,FALSE),"-",D2156,"-",E2156,),CONCATENATE("AGr",VLOOKUP(C2156,Listen!$A$2:$D$45,4,FALSE),"-",D2156,"-",E2156)),"keine vollständige ID")</f>
        <v>keine vollständige ID</v>
      </c>
      <c r="B2156" s="301"/>
      <c r="C2156" s="287"/>
      <c r="D2156" s="34"/>
      <c r="E2156" s="306"/>
      <c r="F2156" s="116"/>
      <c r="G2156" s="17"/>
      <c r="H2156" s="17"/>
      <c r="I2156" s="17"/>
      <c r="J2156" s="17"/>
      <c r="K2156" s="17"/>
      <c r="L2156" s="17"/>
      <c r="M2156" s="17"/>
      <c r="N2156" s="17"/>
      <c r="O2156" s="116"/>
      <c r="P2156" s="117">
        <f>IF(D2156&gt;A_Stammdaten!$B$12,0,SUM(G2156,H2156,J2156,L2156:M2156)-SUM(I2156,K2156,N2156:O2156))</f>
        <v>0</v>
      </c>
      <c r="Q2156" s="17"/>
      <c r="R2156" s="17"/>
      <c r="S2156" s="17"/>
      <c r="T2156" s="17"/>
      <c r="U2156" s="62">
        <f t="shared" si="695"/>
        <v>0</v>
      </c>
      <c r="V2156" s="34"/>
      <c r="W2156" s="34"/>
      <c r="X2156" s="34"/>
      <c r="Y2156" s="34"/>
      <c r="Z2156" s="34"/>
      <c r="AA2156" s="63" t="str">
        <f t="shared" si="696"/>
        <v>-</v>
      </c>
      <c r="AB2156" s="63" t="str">
        <f t="shared" si="697"/>
        <v>-</v>
      </c>
      <c r="AC2156" s="63">
        <f>IF(ISBLANK($C2156),0,VLOOKUP($C2156,Listen!$A$2:$C$45,2,FALSE))</f>
        <v>0</v>
      </c>
      <c r="AD2156" s="63">
        <f>IF(ISBLANK($C2156),0,VLOOKUP($C2156,Listen!$A$2:$C$45,3,FALSE))</f>
        <v>0</v>
      </c>
      <c r="AE2156" s="49">
        <f t="shared" si="698"/>
        <v>0</v>
      </c>
      <c r="AF2156" s="49">
        <f t="shared" si="698"/>
        <v>0</v>
      </c>
      <c r="AG2156" s="49">
        <f>IFERROR(IF(OR($V2156&lt;&gt;"Ja",VLOOKUP($C2156,Listen!$A$2:$F$45,5,0)="Nein",D2156&lt;IF(C2156="LNG Anbindungsanlagen gemäß separater Festlegung",2022,2023)),$AC2156,$AA2156),0)</f>
        <v>0</v>
      </c>
      <c r="AH2156" s="49">
        <f>IFERROR(IF(OR($V2156&lt;&gt;"Ja",VLOOKUP($C2156,Listen!$A$2:$F$45,5,0)="Nein",D2156&lt;IF(C2156="LNG Anbindungsanlagen gemäß separater Festlegung",2022,2023)),$AC2156,$AA2156),0)</f>
        <v>0</v>
      </c>
      <c r="AI2156" s="49">
        <f>IFERROR(IF(OR($W2156&lt;&gt;"Ja",VLOOKUP($C2156,Listen!$A$2:$F$45,6,0)="Nein"),$AC2156,$AB2156),0)</f>
        <v>0</v>
      </c>
      <c r="AJ2156" s="49">
        <f>IFERROR(IF(OR($W2156&lt;&gt;"Ja",VLOOKUP($C2156,Listen!$A$2:$F$45,6,0)="Nein"),$AC2156,$AB2156),0)</f>
        <v>0</v>
      </c>
      <c r="AK2156" s="49">
        <f>IFERROR(IF(OR($W2156&lt;&gt;"Ja",VLOOKUP($C2156,Listen!$A$2:$F$45,6,0)="Nein"),$AC2156,$AB2156),0)</f>
        <v>0</v>
      </c>
      <c r="AL2156" s="51">
        <f t="shared" si="699"/>
        <v>0</v>
      </c>
      <c r="AM2156" s="296">
        <f>IFERROR(IF(VLOOKUP($C2156,Listen!$A$2:$F$45,6,0)="Ja",MAX(BC2156:BD2156),D_SAV!$BC2156),0)</f>
        <v>0</v>
      </c>
      <c r="AN2156" s="51">
        <f t="shared" si="700"/>
        <v>0</v>
      </c>
      <c r="AP2156" s="304">
        <f t="shared" si="701"/>
        <v>0</v>
      </c>
      <c r="AQ2156" s="304">
        <f t="shared" si="702"/>
        <v>0</v>
      </c>
      <c r="AR2156" s="304">
        <f t="shared" si="703"/>
        <v>0</v>
      </c>
      <c r="AS2156" s="304">
        <f t="shared" si="704"/>
        <v>0</v>
      </c>
      <c r="AT2156" s="304">
        <f t="shared" si="705"/>
        <v>0</v>
      </c>
      <c r="AU2156" s="304">
        <f t="shared" si="706"/>
        <v>0</v>
      </c>
      <c r="AV2156" s="304">
        <f t="shared" si="707"/>
        <v>0</v>
      </c>
      <c r="AW2156" s="304">
        <f t="shared" si="708"/>
        <v>0</v>
      </c>
      <c r="AX2156" s="304">
        <f t="shared" si="709"/>
        <v>0</v>
      </c>
      <c r="AY2156" s="304">
        <f t="shared" si="710"/>
        <v>0</v>
      </c>
      <c r="AZ2156" s="304">
        <f t="shared" si="711"/>
        <v>0</v>
      </c>
      <c r="BA2156" s="304">
        <f t="shared" si="712"/>
        <v>0</v>
      </c>
      <c r="BB2156" s="304">
        <f t="shared" si="713"/>
        <v>0</v>
      </c>
      <c r="BC2156" s="304">
        <f t="shared" si="714"/>
        <v>0</v>
      </c>
      <c r="BD2156" s="304">
        <f t="shared" si="715"/>
        <v>0</v>
      </c>
      <c r="BE2156" s="304">
        <f>IFERROR(IF(VLOOKUP($C2156,Listen!$A$2:$F$45,6,0)="Ja",BB2156-MAX(BC2156:BD2156),BB2156-BC2156),0)</f>
        <v>0</v>
      </c>
    </row>
    <row r="2157" spans="1:57" x14ac:dyDescent="0.25">
      <c r="A2157" s="320" t="str">
        <f>IF(AND(D2157&lt;&gt;0,C2157&lt;&gt;0,E2157&lt;&gt;0),IF(B2157&lt;&gt;0,CONCATENATE(B2157,"-AGr",VLOOKUP(C2157,Listen!$A$2:$D$45,4,FALSE),"-",D2157,"-",E2157,),CONCATENATE("AGr",VLOOKUP(C2157,Listen!$A$2:$D$45,4,FALSE),"-",D2157,"-",E2157)),"keine vollständige ID")</f>
        <v>keine vollständige ID</v>
      </c>
      <c r="B2157" s="301"/>
      <c r="C2157" s="287"/>
      <c r="D2157" s="34"/>
      <c r="E2157" s="306"/>
      <c r="F2157" s="116"/>
      <c r="G2157" s="17"/>
      <c r="H2157" s="17"/>
      <c r="I2157" s="17"/>
      <c r="J2157" s="17"/>
      <c r="K2157" s="17"/>
      <c r="L2157" s="17"/>
      <c r="M2157" s="17"/>
      <c r="N2157" s="17"/>
      <c r="O2157" s="116"/>
      <c r="P2157" s="117">
        <f>IF(D2157&gt;A_Stammdaten!$B$12,0,SUM(G2157,H2157,J2157,L2157:M2157)-SUM(I2157,K2157,N2157:O2157))</f>
        <v>0</v>
      </c>
      <c r="Q2157" s="17"/>
      <c r="R2157" s="17"/>
      <c r="S2157" s="17"/>
      <c r="T2157" s="17"/>
      <c r="U2157" s="62">
        <f t="shared" si="695"/>
        <v>0</v>
      </c>
      <c r="V2157" s="34"/>
      <c r="W2157" s="34"/>
      <c r="X2157" s="34"/>
      <c r="Y2157" s="34"/>
      <c r="Z2157" s="34"/>
      <c r="AA2157" s="63" t="str">
        <f t="shared" si="696"/>
        <v>-</v>
      </c>
      <c r="AB2157" s="63" t="str">
        <f t="shared" si="697"/>
        <v>-</v>
      </c>
      <c r="AC2157" s="63">
        <f>IF(ISBLANK($C2157),0,VLOOKUP($C2157,Listen!$A$2:$C$45,2,FALSE))</f>
        <v>0</v>
      </c>
      <c r="AD2157" s="63">
        <f>IF(ISBLANK($C2157),0,VLOOKUP($C2157,Listen!$A$2:$C$45,3,FALSE))</f>
        <v>0</v>
      </c>
      <c r="AE2157" s="49">
        <f t="shared" si="698"/>
        <v>0</v>
      </c>
      <c r="AF2157" s="49">
        <f t="shared" si="698"/>
        <v>0</v>
      </c>
      <c r="AG2157" s="49">
        <f>IFERROR(IF(OR($V2157&lt;&gt;"Ja",VLOOKUP($C2157,Listen!$A$2:$F$45,5,0)="Nein",D2157&lt;IF(C2157="LNG Anbindungsanlagen gemäß separater Festlegung",2022,2023)),$AC2157,$AA2157),0)</f>
        <v>0</v>
      </c>
      <c r="AH2157" s="49">
        <f>IFERROR(IF(OR($V2157&lt;&gt;"Ja",VLOOKUP($C2157,Listen!$A$2:$F$45,5,0)="Nein",D2157&lt;IF(C2157="LNG Anbindungsanlagen gemäß separater Festlegung",2022,2023)),$AC2157,$AA2157),0)</f>
        <v>0</v>
      </c>
      <c r="AI2157" s="49">
        <f>IFERROR(IF(OR($W2157&lt;&gt;"Ja",VLOOKUP($C2157,Listen!$A$2:$F$45,6,0)="Nein"),$AC2157,$AB2157),0)</f>
        <v>0</v>
      </c>
      <c r="AJ2157" s="49">
        <f>IFERROR(IF(OR($W2157&lt;&gt;"Ja",VLOOKUP($C2157,Listen!$A$2:$F$45,6,0)="Nein"),$AC2157,$AB2157),0)</f>
        <v>0</v>
      </c>
      <c r="AK2157" s="49">
        <f>IFERROR(IF(OR($W2157&lt;&gt;"Ja",VLOOKUP($C2157,Listen!$A$2:$F$45,6,0)="Nein"),$AC2157,$AB2157),0)</f>
        <v>0</v>
      </c>
      <c r="AL2157" s="51">
        <f t="shared" si="699"/>
        <v>0</v>
      </c>
      <c r="AM2157" s="296">
        <f>IFERROR(IF(VLOOKUP($C2157,Listen!$A$2:$F$45,6,0)="Ja",MAX(BC2157:BD2157),D_SAV!$BC2157),0)</f>
        <v>0</v>
      </c>
      <c r="AN2157" s="51">
        <f t="shared" si="700"/>
        <v>0</v>
      </c>
      <c r="AP2157" s="304">
        <f t="shared" si="701"/>
        <v>0</v>
      </c>
      <c r="AQ2157" s="304">
        <f t="shared" si="702"/>
        <v>0</v>
      </c>
      <c r="AR2157" s="304">
        <f t="shared" si="703"/>
        <v>0</v>
      </c>
      <c r="AS2157" s="304">
        <f t="shared" si="704"/>
        <v>0</v>
      </c>
      <c r="AT2157" s="304">
        <f t="shared" si="705"/>
        <v>0</v>
      </c>
      <c r="AU2157" s="304">
        <f t="shared" si="706"/>
        <v>0</v>
      </c>
      <c r="AV2157" s="304">
        <f t="shared" si="707"/>
        <v>0</v>
      </c>
      <c r="AW2157" s="304">
        <f t="shared" si="708"/>
        <v>0</v>
      </c>
      <c r="AX2157" s="304">
        <f t="shared" si="709"/>
        <v>0</v>
      </c>
      <c r="AY2157" s="304">
        <f t="shared" si="710"/>
        <v>0</v>
      </c>
      <c r="AZ2157" s="304">
        <f t="shared" si="711"/>
        <v>0</v>
      </c>
      <c r="BA2157" s="304">
        <f t="shared" si="712"/>
        <v>0</v>
      </c>
      <c r="BB2157" s="304">
        <f t="shared" si="713"/>
        <v>0</v>
      </c>
      <c r="BC2157" s="304">
        <f t="shared" si="714"/>
        <v>0</v>
      </c>
      <c r="BD2157" s="304">
        <f t="shared" si="715"/>
        <v>0</v>
      </c>
      <c r="BE2157" s="304">
        <f>IFERROR(IF(VLOOKUP($C2157,Listen!$A$2:$F$45,6,0)="Ja",BB2157-MAX(BC2157:BD2157),BB2157-BC2157),0)</f>
        <v>0</v>
      </c>
    </row>
    <row r="2158" spans="1:57" x14ac:dyDescent="0.25">
      <c r="A2158" s="320" t="str">
        <f>IF(AND(D2158&lt;&gt;0,C2158&lt;&gt;0,E2158&lt;&gt;0),IF(B2158&lt;&gt;0,CONCATENATE(B2158,"-AGr",VLOOKUP(C2158,Listen!$A$2:$D$45,4,FALSE),"-",D2158,"-",E2158,),CONCATENATE("AGr",VLOOKUP(C2158,Listen!$A$2:$D$45,4,FALSE),"-",D2158,"-",E2158)),"keine vollständige ID")</f>
        <v>keine vollständige ID</v>
      </c>
      <c r="B2158" s="301"/>
      <c r="C2158" s="287"/>
      <c r="D2158" s="34"/>
      <c r="E2158" s="306"/>
      <c r="F2158" s="116"/>
      <c r="G2158" s="17"/>
      <c r="H2158" s="17"/>
      <c r="I2158" s="17"/>
      <c r="J2158" s="17"/>
      <c r="K2158" s="17"/>
      <c r="L2158" s="17"/>
      <c r="M2158" s="17"/>
      <c r="N2158" s="17"/>
      <c r="O2158" s="116"/>
      <c r="P2158" s="117">
        <f>IF(D2158&gt;A_Stammdaten!$B$12,0,SUM(G2158,H2158,J2158,L2158:M2158)-SUM(I2158,K2158,N2158:O2158))</f>
        <v>0</v>
      </c>
      <c r="Q2158" s="17"/>
      <c r="R2158" s="17"/>
      <c r="S2158" s="17"/>
      <c r="T2158" s="17"/>
      <c r="U2158" s="62">
        <f t="shared" si="695"/>
        <v>0</v>
      </c>
      <c r="V2158" s="34"/>
      <c r="W2158" s="34"/>
      <c r="X2158" s="34"/>
      <c r="Y2158" s="34"/>
      <c r="Z2158" s="34"/>
      <c r="AA2158" s="63" t="str">
        <f t="shared" si="696"/>
        <v>-</v>
      </c>
      <c r="AB2158" s="63" t="str">
        <f t="shared" si="697"/>
        <v>-</v>
      </c>
      <c r="AC2158" s="63">
        <f>IF(ISBLANK($C2158),0,VLOOKUP($C2158,Listen!$A$2:$C$45,2,FALSE))</f>
        <v>0</v>
      </c>
      <c r="AD2158" s="63">
        <f>IF(ISBLANK($C2158),0,VLOOKUP($C2158,Listen!$A$2:$C$45,3,FALSE))</f>
        <v>0</v>
      </c>
      <c r="AE2158" s="49">
        <f t="shared" si="698"/>
        <v>0</v>
      </c>
      <c r="AF2158" s="49">
        <f t="shared" si="698"/>
        <v>0</v>
      </c>
      <c r="AG2158" s="49">
        <f>IFERROR(IF(OR($V2158&lt;&gt;"Ja",VLOOKUP($C2158,Listen!$A$2:$F$45,5,0)="Nein",D2158&lt;IF(C2158="LNG Anbindungsanlagen gemäß separater Festlegung",2022,2023)),$AC2158,$AA2158),0)</f>
        <v>0</v>
      </c>
      <c r="AH2158" s="49">
        <f>IFERROR(IF(OR($V2158&lt;&gt;"Ja",VLOOKUP($C2158,Listen!$A$2:$F$45,5,0)="Nein",D2158&lt;IF(C2158="LNG Anbindungsanlagen gemäß separater Festlegung",2022,2023)),$AC2158,$AA2158),0)</f>
        <v>0</v>
      </c>
      <c r="AI2158" s="49">
        <f>IFERROR(IF(OR($W2158&lt;&gt;"Ja",VLOOKUP($C2158,Listen!$A$2:$F$45,6,0)="Nein"),$AC2158,$AB2158),0)</f>
        <v>0</v>
      </c>
      <c r="AJ2158" s="49">
        <f>IFERROR(IF(OR($W2158&lt;&gt;"Ja",VLOOKUP($C2158,Listen!$A$2:$F$45,6,0)="Nein"),$AC2158,$AB2158),0)</f>
        <v>0</v>
      </c>
      <c r="AK2158" s="49">
        <f>IFERROR(IF(OR($W2158&lt;&gt;"Ja",VLOOKUP($C2158,Listen!$A$2:$F$45,6,0)="Nein"),$AC2158,$AB2158),0)</f>
        <v>0</v>
      </c>
      <c r="AL2158" s="51">
        <f t="shared" si="699"/>
        <v>0</v>
      </c>
      <c r="AM2158" s="296">
        <f>IFERROR(IF(VLOOKUP($C2158,Listen!$A$2:$F$45,6,0)="Ja",MAX(BC2158:BD2158),D_SAV!$BC2158),0)</f>
        <v>0</v>
      </c>
      <c r="AN2158" s="51">
        <f t="shared" si="700"/>
        <v>0</v>
      </c>
      <c r="AP2158" s="304">
        <f t="shared" si="701"/>
        <v>0</v>
      </c>
      <c r="AQ2158" s="304">
        <f t="shared" si="702"/>
        <v>0</v>
      </c>
      <c r="AR2158" s="304">
        <f t="shared" si="703"/>
        <v>0</v>
      </c>
      <c r="AS2158" s="304">
        <f t="shared" si="704"/>
        <v>0</v>
      </c>
      <c r="AT2158" s="304">
        <f t="shared" si="705"/>
        <v>0</v>
      </c>
      <c r="AU2158" s="304">
        <f t="shared" si="706"/>
        <v>0</v>
      </c>
      <c r="AV2158" s="304">
        <f t="shared" si="707"/>
        <v>0</v>
      </c>
      <c r="AW2158" s="304">
        <f t="shared" si="708"/>
        <v>0</v>
      </c>
      <c r="AX2158" s="304">
        <f t="shared" si="709"/>
        <v>0</v>
      </c>
      <c r="AY2158" s="304">
        <f t="shared" si="710"/>
        <v>0</v>
      </c>
      <c r="AZ2158" s="304">
        <f t="shared" si="711"/>
        <v>0</v>
      </c>
      <c r="BA2158" s="304">
        <f t="shared" si="712"/>
        <v>0</v>
      </c>
      <c r="BB2158" s="304">
        <f t="shared" si="713"/>
        <v>0</v>
      </c>
      <c r="BC2158" s="304">
        <f t="shared" si="714"/>
        <v>0</v>
      </c>
      <c r="BD2158" s="304">
        <f t="shared" si="715"/>
        <v>0</v>
      </c>
      <c r="BE2158" s="304">
        <f>IFERROR(IF(VLOOKUP($C2158,Listen!$A$2:$F$45,6,0)="Ja",BB2158-MAX(BC2158:BD2158),BB2158-BC2158),0)</f>
        <v>0</v>
      </c>
    </row>
    <row r="2159" spans="1:57" x14ac:dyDescent="0.25">
      <c r="A2159" s="320" t="str">
        <f>IF(AND(D2159&lt;&gt;0,C2159&lt;&gt;0,E2159&lt;&gt;0),IF(B2159&lt;&gt;0,CONCATENATE(B2159,"-AGr",VLOOKUP(C2159,Listen!$A$2:$D$45,4,FALSE),"-",D2159,"-",E2159,),CONCATENATE("AGr",VLOOKUP(C2159,Listen!$A$2:$D$45,4,FALSE),"-",D2159,"-",E2159)),"keine vollständige ID")</f>
        <v>keine vollständige ID</v>
      </c>
      <c r="B2159" s="301"/>
      <c r="C2159" s="287"/>
      <c r="D2159" s="34"/>
      <c r="E2159" s="306"/>
      <c r="F2159" s="116"/>
      <c r="G2159" s="17"/>
      <c r="H2159" s="17"/>
      <c r="I2159" s="17"/>
      <c r="J2159" s="17"/>
      <c r="K2159" s="17"/>
      <c r="L2159" s="17"/>
      <c r="M2159" s="17"/>
      <c r="N2159" s="17"/>
      <c r="O2159" s="116"/>
      <c r="P2159" s="117">
        <f>IF(D2159&gt;A_Stammdaten!$B$12,0,SUM(G2159,H2159,J2159,L2159:M2159)-SUM(I2159,K2159,N2159:O2159))</f>
        <v>0</v>
      </c>
      <c r="Q2159" s="17"/>
      <c r="R2159" s="17"/>
      <c r="S2159" s="17"/>
      <c r="T2159" s="17"/>
      <c r="U2159" s="62">
        <f t="shared" si="695"/>
        <v>0</v>
      </c>
      <c r="V2159" s="34"/>
      <c r="W2159" s="34"/>
      <c r="X2159" s="34"/>
      <c r="Y2159" s="34"/>
      <c r="Z2159" s="34"/>
      <c r="AA2159" s="63" t="str">
        <f t="shared" si="696"/>
        <v>-</v>
      </c>
      <c r="AB2159" s="63" t="str">
        <f t="shared" si="697"/>
        <v>-</v>
      </c>
      <c r="AC2159" s="63">
        <f>IF(ISBLANK($C2159),0,VLOOKUP($C2159,Listen!$A$2:$C$45,2,FALSE))</f>
        <v>0</v>
      </c>
      <c r="AD2159" s="63">
        <f>IF(ISBLANK($C2159),0,VLOOKUP($C2159,Listen!$A$2:$C$45,3,FALSE))</f>
        <v>0</v>
      </c>
      <c r="AE2159" s="49">
        <f t="shared" si="698"/>
        <v>0</v>
      </c>
      <c r="AF2159" s="49">
        <f t="shared" si="698"/>
        <v>0</v>
      </c>
      <c r="AG2159" s="49">
        <f>IFERROR(IF(OR($V2159&lt;&gt;"Ja",VLOOKUP($C2159,Listen!$A$2:$F$45,5,0)="Nein",D2159&lt;IF(C2159="LNG Anbindungsanlagen gemäß separater Festlegung",2022,2023)),$AC2159,$AA2159),0)</f>
        <v>0</v>
      </c>
      <c r="AH2159" s="49">
        <f>IFERROR(IF(OR($V2159&lt;&gt;"Ja",VLOOKUP($C2159,Listen!$A$2:$F$45,5,0)="Nein",D2159&lt;IF(C2159="LNG Anbindungsanlagen gemäß separater Festlegung",2022,2023)),$AC2159,$AA2159),0)</f>
        <v>0</v>
      </c>
      <c r="AI2159" s="49">
        <f>IFERROR(IF(OR($W2159&lt;&gt;"Ja",VLOOKUP($C2159,Listen!$A$2:$F$45,6,0)="Nein"),$AC2159,$AB2159),0)</f>
        <v>0</v>
      </c>
      <c r="AJ2159" s="49">
        <f>IFERROR(IF(OR($W2159&lt;&gt;"Ja",VLOOKUP($C2159,Listen!$A$2:$F$45,6,0)="Nein"),$AC2159,$AB2159),0)</f>
        <v>0</v>
      </c>
      <c r="AK2159" s="49">
        <f>IFERROR(IF(OR($W2159&lt;&gt;"Ja",VLOOKUP($C2159,Listen!$A$2:$F$45,6,0)="Nein"),$AC2159,$AB2159),0)</f>
        <v>0</v>
      </c>
      <c r="AL2159" s="51">
        <f t="shared" si="699"/>
        <v>0</v>
      </c>
      <c r="AM2159" s="296">
        <f>IFERROR(IF(VLOOKUP($C2159,Listen!$A$2:$F$45,6,0)="Ja",MAX(BC2159:BD2159),D_SAV!$BC2159),0)</f>
        <v>0</v>
      </c>
      <c r="AN2159" s="51">
        <f t="shared" si="700"/>
        <v>0</v>
      </c>
      <c r="AP2159" s="304">
        <f t="shared" si="701"/>
        <v>0</v>
      </c>
      <c r="AQ2159" s="304">
        <f t="shared" si="702"/>
        <v>0</v>
      </c>
      <c r="AR2159" s="304">
        <f t="shared" si="703"/>
        <v>0</v>
      </c>
      <c r="AS2159" s="304">
        <f t="shared" si="704"/>
        <v>0</v>
      </c>
      <c r="AT2159" s="304">
        <f t="shared" si="705"/>
        <v>0</v>
      </c>
      <c r="AU2159" s="304">
        <f t="shared" si="706"/>
        <v>0</v>
      </c>
      <c r="AV2159" s="304">
        <f t="shared" si="707"/>
        <v>0</v>
      </c>
      <c r="AW2159" s="304">
        <f t="shared" si="708"/>
        <v>0</v>
      </c>
      <c r="AX2159" s="304">
        <f t="shared" si="709"/>
        <v>0</v>
      </c>
      <c r="AY2159" s="304">
        <f t="shared" si="710"/>
        <v>0</v>
      </c>
      <c r="AZ2159" s="304">
        <f t="shared" si="711"/>
        <v>0</v>
      </c>
      <c r="BA2159" s="304">
        <f t="shared" si="712"/>
        <v>0</v>
      </c>
      <c r="BB2159" s="304">
        <f t="shared" si="713"/>
        <v>0</v>
      </c>
      <c r="BC2159" s="304">
        <f t="shared" si="714"/>
        <v>0</v>
      </c>
      <c r="BD2159" s="304">
        <f t="shared" si="715"/>
        <v>0</v>
      </c>
      <c r="BE2159" s="304">
        <f>IFERROR(IF(VLOOKUP($C2159,Listen!$A$2:$F$45,6,0)="Ja",BB2159-MAX(BC2159:BD2159),BB2159-BC2159),0)</f>
        <v>0</v>
      </c>
    </row>
    <row r="2160" spans="1:57" x14ac:dyDescent="0.25">
      <c r="A2160" s="320" t="str">
        <f>IF(AND(D2160&lt;&gt;0,C2160&lt;&gt;0,E2160&lt;&gt;0),IF(B2160&lt;&gt;0,CONCATENATE(B2160,"-AGr",VLOOKUP(C2160,Listen!$A$2:$D$45,4,FALSE),"-",D2160,"-",E2160,),CONCATENATE("AGr",VLOOKUP(C2160,Listen!$A$2:$D$45,4,FALSE),"-",D2160,"-",E2160)),"keine vollständige ID")</f>
        <v>keine vollständige ID</v>
      </c>
      <c r="B2160" s="301"/>
      <c r="C2160" s="287"/>
      <c r="D2160" s="34"/>
      <c r="E2160" s="306"/>
      <c r="F2160" s="116"/>
      <c r="G2160" s="17"/>
      <c r="H2160" s="17"/>
      <c r="I2160" s="17"/>
      <c r="J2160" s="17"/>
      <c r="K2160" s="17"/>
      <c r="L2160" s="17"/>
      <c r="M2160" s="17"/>
      <c r="N2160" s="17"/>
      <c r="O2160" s="116"/>
      <c r="P2160" s="117">
        <f>IF(D2160&gt;A_Stammdaten!$B$12,0,SUM(G2160,H2160,J2160,L2160:M2160)-SUM(I2160,K2160,N2160:O2160))</f>
        <v>0</v>
      </c>
      <c r="Q2160" s="17"/>
      <c r="R2160" s="17"/>
      <c r="S2160" s="17"/>
      <c r="T2160" s="17"/>
      <c r="U2160" s="62">
        <f t="shared" si="695"/>
        <v>0</v>
      </c>
      <c r="V2160" s="34"/>
      <c r="W2160" s="34"/>
      <c r="X2160" s="34"/>
      <c r="Y2160" s="34"/>
      <c r="Z2160" s="34"/>
      <c r="AA2160" s="63" t="str">
        <f t="shared" si="696"/>
        <v>-</v>
      </c>
      <c r="AB2160" s="63" t="str">
        <f t="shared" si="697"/>
        <v>-</v>
      </c>
      <c r="AC2160" s="63">
        <f>IF(ISBLANK($C2160),0,VLOOKUP($C2160,Listen!$A$2:$C$45,2,FALSE))</f>
        <v>0</v>
      </c>
      <c r="AD2160" s="63">
        <f>IF(ISBLANK($C2160),0,VLOOKUP($C2160,Listen!$A$2:$C$45,3,FALSE))</f>
        <v>0</v>
      </c>
      <c r="AE2160" s="49">
        <f t="shared" si="698"/>
        <v>0</v>
      </c>
      <c r="AF2160" s="49">
        <f t="shared" si="698"/>
        <v>0</v>
      </c>
      <c r="AG2160" s="49">
        <f>IFERROR(IF(OR($V2160&lt;&gt;"Ja",VLOOKUP($C2160,Listen!$A$2:$F$45,5,0)="Nein",D2160&lt;IF(C2160="LNG Anbindungsanlagen gemäß separater Festlegung",2022,2023)),$AC2160,$AA2160),0)</f>
        <v>0</v>
      </c>
      <c r="AH2160" s="49">
        <f>IFERROR(IF(OR($V2160&lt;&gt;"Ja",VLOOKUP($C2160,Listen!$A$2:$F$45,5,0)="Nein",D2160&lt;IF(C2160="LNG Anbindungsanlagen gemäß separater Festlegung",2022,2023)),$AC2160,$AA2160),0)</f>
        <v>0</v>
      </c>
      <c r="AI2160" s="49">
        <f>IFERROR(IF(OR($W2160&lt;&gt;"Ja",VLOOKUP($C2160,Listen!$A$2:$F$45,6,0)="Nein"),$AC2160,$AB2160),0)</f>
        <v>0</v>
      </c>
      <c r="AJ2160" s="49">
        <f>IFERROR(IF(OR($W2160&lt;&gt;"Ja",VLOOKUP($C2160,Listen!$A$2:$F$45,6,0)="Nein"),$AC2160,$AB2160),0)</f>
        <v>0</v>
      </c>
      <c r="AK2160" s="49">
        <f>IFERROR(IF(OR($W2160&lt;&gt;"Ja",VLOOKUP($C2160,Listen!$A$2:$F$45,6,0)="Nein"),$AC2160,$AB2160),0)</f>
        <v>0</v>
      </c>
      <c r="AL2160" s="51">
        <f t="shared" si="699"/>
        <v>0</v>
      </c>
      <c r="AM2160" s="296">
        <f>IFERROR(IF(VLOOKUP($C2160,Listen!$A$2:$F$45,6,0)="Ja",MAX(BC2160:BD2160),D_SAV!$BC2160),0)</f>
        <v>0</v>
      </c>
      <c r="AN2160" s="51">
        <f t="shared" si="700"/>
        <v>0</v>
      </c>
      <c r="AP2160" s="304">
        <f t="shared" si="701"/>
        <v>0</v>
      </c>
      <c r="AQ2160" s="304">
        <f t="shared" si="702"/>
        <v>0</v>
      </c>
      <c r="AR2160" s="304">
        <f t="shared" si="703"/>
        <v>0</v>
      </c>
      <c r="AS2160" s="304">
        <f t="shared" si="704"/>
        <v>0</v>
      </c>
      <c r="AT2160" s="304">
        <f t="shared" si="705"/>
        <v>0</v>
      </c>
      <c r="AU2160" s="304">
        <f t="shared" si="706"/>
        <v>0</v>
      </c>
      <c r="AV2160" s="304">
        <f t="shared" si="707"/>
        <v>0</v>
      </c>
      <c r="AW2160" s="304">
        <f t="shared" si="708"/>
        <v>0</v>
      </c>
      <c r="AX2160" s="304">
        <f t="shared" si="709"/>
        <v>0</v>
      </c>
      <c r="AY2160" s="304">
        <f t="shared" si="710"/>
        <v>0</v>
      </c>
      <c r="AZ2160" s="304">
        <f t="shared" si="711"/>
        <v>0</v>
      </c>
      <c r="BA2160" s="304">
        <f t="shared" si="712"/>
        <v>0</v>
      </c>
      <c r="BB2160" s="304">
        <f t="shared" si="713"/>
        <v>0</v>
      </c>
      <c r="BC2160" s="304">
        <f t="shared" si="714"/>
        <v>0</v>
      </c>
      <c r="BD2160" s="304">
        <f t="shared" si="715"/>
        <v>0</v>
      </c>
      <c r="BE2160" s="304">
        <f>IFERROR(IF(VLOOKUP($C2160,Listen!$A$2:$F$45,6,0)="Ja",BB2160-MAX(BC2160:BD2160),BB2160-BC2160),0)</f>
        <v>0</v>
      </c>
    </row>
    <row r="2161" spans="1:57" x14ac:dyDescent="0.25">
      <c r="A2161" s="320" t="str">
        <f>IF(AND(D2161&lt;&gt;0,C2161&lt;&gt;0,E2161&lt;&gt;0),IF(B2161&lt;&gt;0,CONCATENATE(B2161,"-AGr",VLOOKUP(C2161,Listen!$A$2:$D$45,4,FALSE),"-",D2161,"-",E2161,),CONCATENATE("AGr",VLOOKUP(C2161,Listen!$A$2:$D$45,4,FALSE),"-",D2161,"-",E2161)),"keine vollständige ID")</f>
        <v>keine vollständige ID</v>
      </c>
      <c r="B2161" s="301"/>
      <c r="C2161" s="287"/>
      <c r="D2161" s="34"/>
      <c r="E2161" s="306"/>
      <c r="F2161" s="116"/>
      <c r="G2161" s="17"/>
      <c r="H2161" s="17"/>
      <c r="I2161" s="17"/>
      <c r="J2161" s="17"/>
      <c r="K2161" s="17"/>
      <c r="L2161" s="17"/>
      <c r="M2161" s="17"/>
      <c r="N2161" s="17"/>
      <c r="O2161" s="116"/>
      <c r="P2161" s="117">
        <f>IF(D2161&gt;A_Stammdaten!$B$12,0,SUM(G2161,H2161,J2161,L2161:M2161)-SUM(I2161,K2161,N2161:O2161))</f>
        <v>0</v>
      </c>
      <c r="Q2161" s="17"/>
      <c r="R2161" s="17"/>
      <c r="S2161" s="17"/>
      <c r="T2161" s="17"/>
      <c r="U2161" s="62">
        <f t="shared" si="695"/>
        <v>0</v>
      </c>
      <c r="V2161" s="34"/>
      <c r="W2161" s="34"/>
      <c r="X2161" s="34"/>
      <c r="Y2161" s="34"/>
      <c r="Z2161" s="34"/>
      <c r="AA2161" s="63" t="str">
        <f t="shared" si="696"/>
        <v>-</v>
      </c>
      <c r="AB2161" s="63" t="str">
        <f t="shared" si="697"/>
        <v>-</v>
      </c>
      <c r="AC2161" s="63">
        <f>IF(ISBLANK($C2161),0,VLOOKUP($C2161,Listen!$A$2:$C$45,2,FALSE))</f>
        <v>0</v>
      </c>
      <c r="AD2161" s="63">
        <f>IF(ISBLANK($C2161),0,VLOOKUP($C2161,Listen!$A$2:$C$45,3,FALSE))</f>
        <v>0</v>
      </c>
      <c r="AE2161" s="49">
        <f t="shared" si="698"/>
        <v>0</v>
      </c>
      <c r="AF2161" s="49">
        <f t="shared" si="698"/>
        <v>0</v>
      </c>
      <c r="AG2161" s="49">
        <f>IFERROR(IF(OR($V2161&lt;&gt;"Ja",VLOOKUP($C2161,Listen!$A$2:$F$45,5,0)="Nein",D2161&lt;IF(C2161="LNG Anbindungsanlagen gemäß separater Festlegung",2022,2023)),$AC2161,$AA2161),0)</f>
        <v>0</v>
      </c>
      <c r="AH2161" s="49">
        <f>IFERROR(IF(OR($V2161&lt;&gt;"Ja",VLOOKUP($C2161,Listen!$A$2:$F$45,5,0)="Nein",D2161&lt;IF(C2161="LNG Anbindungsanlagen gemäß separater Festlegung",2022,2023)),$AC2161,$AA2161),0)</f>
        <v>0</v>
      </c>
      <c r="AI2161" s="49">
        <f>IFERROR(IF(OR($W2161&lt;&gt;"Ja",VLOOKUP($C2161,Listen!$A$2:$F$45,6,0)="Nein"),$AC2161,$AB2161),0)</f>
        <v>0</v>
      </c>
      <c r="AJ2161" s="49">
        <f>IFERROR(IF(OR($W2161&lt;&gt;"Ja",VLOOKUP($C2161,Listen!$A$2:$F$45,6,0)="Nein"),$AC2161,$AB2161),0)</f>
        <v>0</v>
      </c>
      <c r="AK2161" s="49">
        <f>IFERROR(IF(OR($W2161&lt;&gt;"Ja",VLOOKUP($C2161,Listen!$A$2:$F$45,6,0)="Nein"),$AC2161,$AB2161),0)</f>
        <v>0</v>
      </c>
      <c r="AL2161" s="51">
        <f t="shared" si="699"/>
        <v>0</v>
      </c>
      <c r="AM2161" s="296">
        <f>IFERROR(IF(VLOOKUP($C2161,Listen!$A$2:$F$45,6,0)="Ja",MAX(BC2161:BD2161),D_SAV!$BC2161),0)</f>
        <v>0</v>
      </c>
      <c r="AN2161" s="51">
        <f t="shared" si="700"/>
        <v>0</v>
      </c>
      <c r="AP2161" s="304">
        <f t="shared" si="701"/>
        <v>0</v>
      </c>
      <c r="AQ2161" s="304">
        <f t="shared" si="702"/>
        <v>0</v>
      </c>
      <c r="AR2161" s="304">
        <f t="shared" si="703"/>
        <v>0</v>
      </c>
      <c r="AS2161" s="304">
        <f t="shared" si="704"/>
        <v>0</v>
      </c>
      <c r="AT2161" s="304">
        <f t="shared" si="705"/>
        <v>0</v>
      </c>
      <c r="AU2161" s="304">
        <f t="shared" si="706"/>
        <v>0</v>
      </c>
      <c r="AV2161" s="304">
        <f t="shared" si="707"/>
        <v>0</v>
      </c>
      <c r="AW2161" s="304">
        <f t="shared" si="708"/>
        <v>0</v>
      </c>
      <c r="AX2161" s="304">
        <f t="shared" si="709"/>
        <v>0</v>
      </c>
      <c r="AY2161" s="304">
        <f t="shared" si="710"/>
        <v>0</v>
      </c>
      <c r="AZ2161" s="304">
        <f t="shared" si="711"/>
        <v>0</v>
      </c>
      <c r="BA2161" s="304">
        <f t="shared" si="712"/>
        <v>0</v>
      </c>
      <c r="BB2161" s="304">
        <f t="shared" si="713"/>
        <v>0</v>
      </c>
      <c r="BC2161" s="304">
        <f t="shared" si="714"/>
        <v>0</v>
      </c>
      <c r="BD2161" s="304">
        <f t="shared" si="715"/>
        <v>0</v>
      </c>
      <c r="BE2161" s="304">
        <f>IFERROR(IF(VLOOKUP($C2161,Listen!$A$2:$F$45,6,0)="Ja",BB2161-MAX(BC2161:BD2161),BB2161-BC2161),0)</f>
        <v>0</v>
      </c>
    </row>
    <row r="2162" spans="1:57" x14ac:dyDescent="0.25">
      <c r="A2162" s="320" t="str">
        <f>IF(AND(D2162&lt;&gt;0,C2162&lt;&gt;0,E2162&lt;&gt;0),IF(B2162&lt;&gt;0,CONCATENATE(B2162,"-AGr",VLOOKUP(C2162,Listen!$A$2:$D$45,4,FALSE),"-",D2162,"-",E2162,),CONCATENATE("AGr",VLOOKUP(C2162,Listen!$A$2:$D$45,4,FALSE),"-",D2162,"-",E2162)),"keine vollständige ID")</f>
        <v>keine vollständige ID</v>
      </c>
      <c r="B2162" s="301"/>
      <c r="C2162" s="287"/>
      <c r="D2162" s="34"/>
      <c r="E2162" s="306"/>
      <c r="F2162" s="116"/>
      <c r="G2162" s="17"/>
      <c r="H2162" s="17"/>
      <c r="I2162" s="17"/>
      <c r="J2162" s="17"/>
      <c r="K2162" s="17"/>
      <c r="L2162" s="17"/>
      <c r="M2162" s="17"/>
      <c r="N2162" s="17"/>
      <c r="O2162" s="116"/>
      <c r="P2162" s="117">
        <f>IF(D2162&gt;A_Stammdaten!$B$12,0,SUM(G2162,H2162,J2162,L2162:M2162)-SUM(I2162,K2162,N2162:O2162))</f>
        <v>0</v>
      </c>
      <c r="Q2162" s="17"/>
      <c r="R2162" s="17"/>
      <c r="S2162" s="17"/>
      <c r="T2162" s="17"/>
      <c r="U2162" s="62">
        <f t="shared" si="695"/>
        <v>0</v>
      </c>
      <c r="V2162" s="34"/>
      <c r="W2162" s="34"/>
      <c r="X2162" s="34"/>
      <c r="Y2162" s="34"/>
      <c r="Z2162" s="34"/>
      <c r="AA2162" s="63" t="str">
        <f t="shared" si="696"/>
        <v>-</v>
      </c>
      <c r="AB2162" s="63" t="str">
        <f t="shared" si="697"/>
        <v>-</v>
      </c>
      <c r="AC2162" s="63">
        <f>IF(ISBLANK($C2162),0,VLOOKUP($C2162,Listen!$A$2:$C$45,2,FALSE))</f>
        <v>0</v>
      </c>
      <c r="AD2162" s="63">
        <f>IF(ISBLANK($C2162),0,VLOOKUP($C2162,Listen!$A$2:$C$45,3,FALSE))</f>
        <v>0</v>
      </c>
      <c r="AE2162" s="49">
        <f t="shared" si="698"/>
        <v>0</v>
      </c>
      <c r="AF2162" s="49">
        <f t="shared" si="698"/>
        <v>0</v>
      </c>
      <c r="AG2162" s="49">
        <f>IFERROR(IF(OR($V2162&lt;&gt;"Ja",VLOOKUP($C2162,Listen!$A$2:$F$45,5,0)="Nein",D2162&lt;IF(C2162="LNG Anbindungsanlagen gemäß separater Festlegung",2022,2023)),$AC2162,$AA2162),0)</f>
        <v>0</v>
      </c>
      <c r="AH2162" s="49">
        <f>IFERROR(IF(OR($V2162&lt;&gt;"Ja",VLOOKUP($C2162,Listen!$A$2:$F$45,5,0)="Nein",D2162&lt;IF(C2162="LNG Anbindungsanlagen gemäß separater Festlegung",2022,2023)),$AC2162,$AA2162),0)</f>
        <v>0</v>
      </c>
      <c r="AI2162" s="49">
        <f>IFERROR(IF(OR($W2162&lt;&gt;"Ja",VLOOKUP($C2162,Listen!$A$2:$F$45,6,0)="Nein"),$AC2162,$AB2162),0)</f>
        <v>0</v>
      </c>
      <c r="AJ2162" s="49">
        <f>IFERROR(IF(OR($W2162&lt;&gt;"Ja",VLOOKUP($C2162,Listen!$A$2:$F$45,6,0)="Nein"),$AC2162,$AB2162),0)</f>
        <v>0</v>
      </c>
      <c r="AK2162" s="49">
        <f>IFERROR(IF(OR($W2162&lt;&gt;"Ja",VLOOKUP($C2162,Listen!$A$2:$F$45,6,0)="Nein"),$AC2162,$AB2162),0)</f>
        <v>0</v>
      </c>
      <c r="AL2162" s="51">
        <f t="shared" si="699"/>
        <v>0</v>
      </c>
      <c r="AM2162" s="296">
        <f>IFERROR(IF(VLOOKUP($C2162,Listen!$A$2:$F$45,6,0)="Ja",MAX(BC2162:BD2162),D_SAV!$BC2162),0)</f>
        <v>0</v>
      </c>
      <c r="AN2162" s="51">
        <f t="shared" si="700"/>
        <v>0</v>
      </c>
      <c r="AP2162" s="304">
        <f t="shared" si="701"/>
        <v>0</v>
      </c>
      <c r="AQ2162" s="304">
        <f t="shared" si="702"/>
        <v>0</v>
      </c>
      <c r="AR2162" s="304">
        <f t="shared" si="703"/>
        <v>0</v>
      </c>
      <c r="AS2162" s="304">
        <f t="shared" si="704"/>
        <v>0</v>
      </c>
      <c r="AT2162" s="304">
        <f t="shared" si="705"/>
        <v>0</v>
      </c>
      <c r="AU2162" s="304">
        <f t="shared" si="706"/>
        <v>0</v>
      </c>
      <c r="AV2162" s="304">
        <f t="shared" si="707"/>
        <v>0</v>
      </c>
      <c r="AW2162" s="304">
        <f t="shared" si="708"/>
        <v>0</v>
      </c>
      <c r="AX2162" s="304">
        <f t="shared" si="709"/>
        <v>0</v>
      </c>
      <c r="AY2162" s="304">
        <f t="shared" si="710"/>
        <v>0</v>
      </c>
      <c r="AZ2162" s="304">
        <f t="shared" si="711"/>
        <v>0</v>
      </c>
      <c r="BA2162" s="304">
        <f t="shared" si="712"/>
        <v>0</v>
      </c>
      <c r="BB2162" s="304">
        <f t="shared" si="713"/>
        <v>0</v>
      </c>
      <c r="BC2162" s="304">
        <f t="shared" si="714"/>
        <v>0</v>
      </c>
      <c r="BD2162" s="304">
        <f t="shared" si="715"/>
        <v>0</v>
      </c>
      <c r="BE2162" s="304">
        <f>IFERROR(IF(VLOOKUP($C2162,Listen!$A$2:$F$45,6,0)="Ja",BB2162-MAX(BC2162:BD2162),BB2162-BC2162),0)</f>
        <v>0</v>
      </c>
    </row>
    <row r="2163" spans="1:57" x14ac:dyDescent="0.25">
      <c r="A2163" s="320" t="str">
        <f>IF(AND(D2163&lt;&gt;0,C2163&lt;&gt;0,E2163&lt;&gt;0),IF(B2163&lt;&gt;0,CONCATENATE(B2163,"-AGr",VLOOKUP(C2163,Listen!$A$2:$D$45,4,FALSE),"-",D2163,"-",E2163,),CONCATENATE("AGr",VLOOKUP(C2163,Listen!$A$2:$D$45,4,FALSE),"-",D2163,"-",E2163)),"keine vollständige ID")</f>
        <v>keine vollständige ID</v>
      </c>
      <c r="B2163" s="301"/>
      <c r="C2163" s="287"/>
      <c r="D2163" s="34"/>
      <c r="E2163" s="306"/>
      <c r="F2163" s="116"/>
      <c r="G2163" s="17"/>
      <c r="H2163" s="17"/>
      <c r="I2163" s="17"/>
      <c r="J2163" s="17"/>
      <c r="K2163" s="17"/>
      <c r="L2163" s="17"/>
      <c r="M2163" s="17"/>
      <c r="N2163" s="17"/>
      <c r="O2163" s="116"/>
      <c r="P2163" s="117">
        <f>IF(D2163&gt;A_Stammdaten!$B$12,0,SUM(G2163,H2163,J2163,L2163:M2163)-SUM(I2163,K2163,N2163:O2163))</f>
        <v>0</v>
      </c>
      <c r="Q2163" s="17"/>
      <c r="R2163" s="17"/>
      <c r="S2163" s="17"/>
      <c r="T2163" s="17"/>
      <c r="U2163" s="62">
        <f t="shared" si="695"/>
        <v>0</v>
      </c>
      <c r="V2163" s="34"/>
      <c r="W2163" s="34"/>
      <c r="X2163" s="34"/>
      <c r="Y2163" s="34"/>
      <c r="Z2163" s="34"/>
      <c r="AA2163" s="63" t="str">
        <f t="shared" si="696"/>
        <v>-</v>
      </c>
      <c r="AB2163" s="63" t="str">
        <f t="shared" si="697"/>
        <v>-</v>
      </c>
      <c r="AC2163" s="63">
        <f>IF(ISBLANK($C2163),0,VLOOKUP($C2163,Listen!$A$2:$C$45,2,FALSE))</f>
        <v>0</v>
      </c>
      <c r="AD2163" s="63">
        <f>IF(ISBLANK($C2163),0,VLOOKUP($C2163,Listen!$A$2:$C$45,3,FALSE))</f>
        <v>0</v>
      </c>
      <c r="AE2163" s="49">
        <f t="shared" si="698"/>
        <v>0</v>
      </c>
      <c r="AF2163" s="49">
        <f t="shared" si="698"/>
        <v>0</v>
      </c>
      <c r="AG2163" s="49">
        <f>IFERROR(IF(OR($V2163&lt;&gt;"Ja",VLOOKUP($C2163,Listen!$A$2:$F$45,5,0)="Nein",D2163&lt;IF(C2163="LNG Anbindungsanlagen gemäß separater Festlegung",2022,2023)),$AC2163,$AA2163),0)</f>
        <v>0</v>
      </c>
      <c r="AH2163" s="49">
        <f>IFERROR(IF(OR($V2163&lt;&gt;"Ja",VLOOKUP($C2163,Listen!$A$2:$F$45,5,0)="Nein",D2163&lt;IF(C2163="LNG Anbindungsanlagen gemäß separater Festlegung",2022,2023)),$AC2163,$AA2163),0)</f>
        <v>0</v>
      </c>
      <c r="AI2163" s="49">
        <f>IFERROR(IF(OR($W2163&lt;&gt;"Ja",VLOOKUP($C2163,Listen!$A$2:$F$45,6,0)="Nein"),$AC2163,$AB2163),0)</f>
        <v>0</v>
      </c>
      <c r="AJ2163" s="49">
        <f>IFERROR(IF(OR($W2163&lt;&gt;"Ja",VLOOKUP($C2163,Listen!$A$2:$F$45,6,0)="Nein"),$AC2163,$AB2163),0)</f>
        <v>0</v>
      </c>
      <c r="AK2163" s="49">
        <f>IFERROR(IF(OR($W2163&lt;&gt;"Ja",VLOOKUP($C2163,Listen!$A$2:$F$45,6,0)="Nein"),$AC2163,$AB2163),0)</f>
        <v>0</v>
      </c>
      <c r="AL2163" s="51">
        <f t="shared" si="699"/>
        <v>0</v>
      </c>
      <c r="AM2163" s="296">
        <f>IFERROR(IF(VLOOKUP($C2163,Listen!$A$2:$F$45,6,0)="Ja",MAX(BC2163:BD2163),D_SAV!$BC2163),0)</f>
        <v>0</v>
      </c>
      <c r="AN2163" s="51">
        <f t="shared" si="700"/>
        <v>0</v>
      </c>
      <c r="AP2163" s="304">
        <f t="shared" si="701"/>
        <v>0</v>
      </c>
      <c r="AQ2163" s="304">
        <f t="shared" si="702"/>
        <v>0</v>
      </c>
      <c r="AR2163" s="304">
        <f t="shared" si="703"/>
        <v>0</v>
      </c>
      <c r="AS2163" s="304">
        <f t="shared" si="704"/>
        <v>0</v>
      </c>
      <c r="AT2163" s="304">
        <f t="shared" si="705"/>
        <v>0</v>
      </c>
      <c r="AU2163" s="304">
        <f t="shared" si="706"/>
        <v>0</v>
      </c>
      <c r="AV2163" s="304">
        <f t="shared" si="707"/>
        <v>0</v>
      </c>
      <c r="AW2163" s="304">
        <f t="shared" si="708"/>
        <v>0</v>
      </c>
      <c r="AX2163" s="304">
        <f t="shared" si="709"/>
        <v>0</v>
      </c>
      <c r="AY2163" s="304">
        <f t="shared" si="710"/>
        <v>0</v>
      </c>
      <c r="AZ2163" s="304">
        <f t="shared" si="711"/>
        <v>0</v>
      </c>
      <c r="BA2163" s="304">
        <f t="shared" si="712"/>
        <v>0</v>
      </c>
      <c r="BB2163" s="304">
        <f t="shared" si="713"/>
        <v>0</v>
      </c>
      <c r="BC2163" s="304">
        <f t="shared" si="714"/>
        <v>0</v>
      </c>
      <c r="BD2163" s="304">
        <f t="shared" si="715"/>
        <v>0</v>
      </c>
      <c r="BE2163" s="304">
        <f>IFERROR(IF(VLOOKUP($C2163,Listen!$A$2:$F$45,6,0)="Ja",BB2163-MAX(BC2163:BD2163),BB2163-BC2163),0)</f>
        <v>0</v>
      </c>
    </row>
    <row r="2164" spans="1:57" x14ac:dyDescent="0.25">
      <c r="A2164" s="320" t="str">
        <f>IF(AND(D2164&lt;&gt;0,C2164&lt;&gt;0,E2164&lt;&gt;0),IF(B2164&lt;&gt;0,CONCATENATE(B2164,"-AGr",VLOOKUP(C2164,Listen!$A$2:$D$45,4,FALSE),"-",D2164,"-",E2164,),CONCATENATE("AGr",VLOOKUP(C2164,Listen!$A$2:$D$45,4,FALSE),"-",D2164,"-",E2164)),"keine vollständige ID")</f>
        <v>keine vollständige ID</v>
      </c>
      <c r="B2164" s="301"/>
      <c r="C2164" s="287"/>
      <c r="D2164" s="34"/>
      <c r="E2164" s="306"/>
      <c r="F2164" s="116"/>
      <c r="G2164" s="17"/>
      <c r="H2164" s="17"/>
      <c r="I2164" s="17"/>
      <c r="J2164" s="17"/>
      <c r="K2164" s="17"/>
      <c r="L2164" s="17"/>
      <c r="M2164" s="17"/>
      <c r="N2164" s="17"/>
      <c r="O2164" s="116"/>
      <c r="P2164" s="117">
        <f>IF(D2164&gt;A_Stammdaten!$B$12,0,SUM(G2164,H2164,J2164,L2164:M2164)-SUM(I2164,K2164,N2164:O2164))</f>
        <v>0</v>
      </c>
      <c r="Q2164" s="17"/>
      <c r="R2164" s="17"/>
      <c r="S2164" s="17"/>
      <c r="T2164" s="17"/>
      <c r="U2164" s="62">
        <f t="shared" si="695"/>
        <v>0</v>
      </c>
      <c r="V2164" s="34"/>
      <c r="W2164" s="34"/>
      <c r="X2164" s="34"/>
      <c r="Y2164" s="34"/>
      <c r="Z2164" s="34"/>
      <c r="AA2164" s="63" t="str">
        <f t="shared" si="696"/>
        <v>-</v>
      </c>
      <c r="AB2164" s="63" t="str">
        <f t="shared" si="697"/>
        <v>-</v>
      </c>
      <c r="AC2164" s="63">
        <f>IF(ISBLANK($C2164),0,VLOOKUP($C2164,Listen!$A$2:$C$45,2,FALSE))</f>
        <v>0</v>
      </c>
      <c r="AD2164" s="63">
        <f>IF(ISBLANK($C2164),0,VLOOKUP($C2164,Listen!$A$2:$C$45,3,FALSE))</f>
        <v>0</v>
      </c>
      <c r="AE2164" s="49">
        <f t="shared" si="698"/>
        <v>0</v>
      </c>
      <c r="AF2164" s="49">
        <f t="shared" si="698"/>
        <v>0</v>
      </c>
      <c r="AG2164" s="49">
        <f>IFERROR(IF(OR($V2164&lt;&gt;"Ja",VLOOKUP($C2164,Listen!$A$2:$F$45,5,0)="Nein",D2164&lt;IF(C2164="LNG Anbindungsanlagen gemäß separater Festlegung",2022,2023)),$AC2164,$AA2164),0)</f>
        <v>0</v>
      </c>
      <c r="AH2164" s="49">
        <f>IFERROR(IF(OR($V2164&lt;&gt;"Ja",VLOOKUP($C2164,Listen!$A$2:$F$45,5,0)="Nein",D2164&lt;IF(C2164="LNG Anbindungsanlagen gemäß separater Festlegung",2022,2023)),$AC2164,$AA2164),0)</f>
        <v>0</v>
      </c>
      <c r="AI2164" s="49">
        <f>IFERROR(IF(OR($W2164&lt;&gt;"Ja",VLOOKUP($C2164,Listen!$A$2:$F$45,6,0)="Nein"),$AC2164,$AB2164),0)</f>
        <v>0</v>
      </c>
      <c r="AJ2164" s="49">
        <f>IFERROR(IF(OR($W2164&lt;&gt;"Ja",VLOOKUP($C2164,Listen!$A$2:$F$45,6,0)="Nein"),$AC2164,$AB2164),0)</f>
        <v>0</v>
      </c>
      <c r="AK2164" s="49">
        <f>IFERROR(IF(OR($W2164&lt;&gt;"Ja",VLOOKUP($C2164,Listen!$A$2:$F$45,6,0)="Nein"),$AC2164,$AB2164),0)</f>
        <v>0</v>
      </c>
      <c r="AL2164" s="51">
        <f t="shared" si="699"/>
        <v>0</v>
      </c>
      <c r="AM2164" s="296">
        <f>IFERROR(IF(VLOOKUP($C2164,Listen!$A$2:$F$45,6,0)="Ja",MAX(BC2164:BD2164),D_SAV!$BC2164),0)</f>
        <v>0</v>
      </c>
      <c r="AN2164" s="51">
        <f t="shared" si="700"/>
        <v>0</v>
      </c>
      <c r="AP2164" s="304">
        <f t="shared" si="701"/>
        <v>0</v>
      </c>
      <c r="AQ2164" s="304">
        <f t="shared" si="702"/>
        <v>0</v>
      </c>
      <c r="AR2164" s="304">
        <f t="shared" si="703"/>
        <v>0</v>
      </c>
      <c r="AS2164" s="304">
        <f t="shared" si="704"/>
        <v>0</v>
      </c>
      <c r="AT2164" s="304">
        <f t="shared" si="705"/>
        <v>0</v>
      </c>
      <c r="AU2164" s="304">
        <f t="shared" si="706"/>
        <v>0</v>
      </c>
      <c r="AV2164" s="304">
        <f t="shared" si="707"/>
        <v>0</v>
      </c>
      <c r="AW2164" s="304">
        <f t="shared" si="708"/>
        <v>0</v>
      </c>
      <c r="AX2164" s="304">
        <f t="shared" si="709"/>
        <v>0</v>
      </c>
      <c r="AY2164" s="304">
        <f t="shared" si="710"/>
        <v>0</v>
      </c>
      <c r="AZ2164" s="304">
        <f t="shared" si="711"/>
        <v>0</v>
      </c>
      <c r="BA2164" s="304">
        <f t="shared" si="712"/>
        <v>0</v>
      </c>
      <c r="BB2164" s="304">
        <f t="shared" si="713"/>
        <v>0</v>
      </c>
      <c r="BC2164" s="304">
        <f t="shared" si="714"/>
        <v>0</v>
      </c>
      <c r="BD2164" s="304">
        <f t="shared" si="715"/>
        <v>0</v>
      </c>
      <c r="BE2164" s="304">
        <f>IFERROR(IF(VLOOKUP($C2164,Listen!$A$2:$F$45,6,0)="Ja",BB2164-MAX(BC2164:BD2164),BB2164-BC2164),0)</f>
        <v>0</v>
      </c>
    </row>
    <row r="2165" spans="1:57" x14ac:dyDescent="0.25">
      <c r="A2165" s="320" t="str">
        <f>IF(AND(D2165&lt;&gt;0,C2165&lt;&gt;0,E2165&lt;&gt;0),IF(B2165&lt;&gt;0,CONCATENATE(B2165,"-AGr",VLOOKUP(C2165,Listen!$A$2:$D$45,4,FALSE),"-",D2165,"-",E2165,),CONCATENATE("AGr",VLOOKUP(C2165,Listen!$A$2:$D$45,4,FALSE),"-",D2165,"-",E2165)),"keine vollständige ID")</f>
        <v>keine vollständige ID</v>
      </c>
      <c r="B2165" s="301"/>
      <c r="C2165" s="287"/>
      <c r="D2165" s="34"/>
      <c r="E2165" s="306"/>
      <c r="F2165" s="116"/>
      <c r="G2165" s="17"/>
      <c r="H2165" s="17"/>
      <c r="I2165" s="17"/>
      <c r="J2165" s="17"/>
      <c r="K2165" s="17"/>
      <c r="L2165" s="17"/>
      <c r="M2165" s="17"/>
      <c r="N2165" s="17"/>
      <c r="O2165" s="116"/>
      <c r="P2165" s="117">
        <f>IF(D2165&gt;A_Stammdaten!$B$12,0,SUM(G2165,H2165,J2165,L2165:M2165)-SUM(I2165,K2165,N2165:O2165))</f>
        <v>0</v>
      </c>
      <c r="Q2165" s="17"/>
      <c r="R2165" s="17"/>
      <c r="S2165" s="17"/>
      <c r="T2165" s="17"/>
      <c r="U2165" s="62">
        <f t="shared" si="695"/>
        <v>0</v>
      </c>
      <c r="V2165" s="34"/>
      <c r="W2165" s="34"/>
      <c r="X2165" s="34"/>
      <c r="Y2165" s="34"/>
      <c r="Z2165" s="34"/>
      <c r="AA2165" s="63" t="str">
        <f t="shared" si="696"/>
        <v>-</v>
      </c>
      <c r="AB2165" s="63" t="str">
        <f t="shared" si="697"/>
        <v>-</v>
      </c>
      <c r="AC2165" s="63">
        <f>IF(ISBLANK($C2165),0,VLOOKUP($C2165,Listen!$A$2:$C$45,2,FALSE))</f>
        <v>0</v>
      </c>
      <c r="AD2165" s="63">
        <f>IF(ISBLANK($C2165),0,VLOOKUP($C2165,Listen!$A$2:$C$45,3,FALSE))</f>
        <v>0</v>
      </c>
      <c r="AE2165" s="49">
        <f t="shared" si="698"/>
        <v>0</v>
      </c>
      <c r="AF2165" s="49">
        <f t="shared" si="698"/>
        <v>0</v>
      </c>
      <c r="AG2165" s="49">
        <f>IFERROR(IF(OR($V2165&lt;&gt;"Ja",VLOOKUP($C2165,Listen!$A$2:$F$45,5,0)="Nein",D2165&lt;IF(C2165="LNG Anbindungsanlagen gemäß separater Festlegung",2022,2023)),$AC2165,$AA2165),0)</f>
        <v>0</v>
      </c>
      <c r="AH2165" s="49">
        <f>IFERROR(IF(OR($V2165&lt;&gt;"Ja",VLOOKUP($C2165,Listen!$A$2:$F$45,5,0)="Nein",D2165&lt;IF(C2165="LNG Anbindungsanlagen gemäß separater Festlegung",2022,2023)),$AC2165,$AA2165),0)</f>
        <v>0</v>
      </c>
      <c r="AI2165" s="49">
        <f>IFERROR(IF(OR($W2165&lt;&gt;"Ja",VLOOKUP($C2165,Listen!$A$2:$F$45,6,0)="Nein"),$AC2165,$AB2165),0)</f>
        <v>0</v>
      </c>
      <c r="AJ2165" s="49">
        <f>IFERROR(IF(OR($W2165&lt;&gt;"Ja",VLOOKUP($C2165,Listen!$A$2:$F$45,6,0)="Nein"),$AC2165,$AB2165),0)</f>
        <v>0</v>
      </c>
      <c r="AK2165" s="49">
        <f>IFERROR(IF(OR($W2165&lt;&gt;"Ja",VLOOKUP($C2165,Listen!$A$2:$F$45,6,0)="Nein"),$AC2165,$AB2165),0)</f>
        <v>0</v>
      </c>
      <c r="AL2165" s="51">
        <f t="shared" si="699"/>
        <v>0</v>
      </c>
      <c r="AM2165" s="296">
        <f>IFERROR(IF(VLOOKUP($C2165,Listen!$A$2:$F$45,6,0)="Ja",MAX(BC2165:BD2165),D_SAV!$BC2165),0)</f>
        <v>0</v>
      </c>
      <c r="AN2165" s="51">
        <f t="shared" si="700"/>
        <v>0</v>
      </c>
      <c r="AP2165" s="304">
        <f t="shared" si="701"/>
        <v>0</v>
      </c>
      <c r="AQ2165" s="304">
        <f t="shared" si="702"/>
        <v>0</v>
      </c>
      <c r="AR2165" s="304">
        <f t="shared" si="703"/>
        <v>0</v>
      </c>
      <c r="AS2165" s="304">
        <f t="shared" si="704"/>
        <v>0</v>
      </c>
      <c r="AT2165" s="304">
        <f t="shared" si="705"/>
        <v>0</v>
      </c>
      <c r="AU2165" s="304">
        <f t="shared" si="706"/>
        <v>0</v>
      </c>
      <c r="AV2165" s="304">
        <f t="shared" si="707"/>
        <v>0</v>
      </c>
      <c r="AW2165" s="304">
        <f t="shared" si="708"/>
        <v>0</v>
      </c>
      <c r="AX2165" s="304">
        <f t="shared" si="709"/>
        <v>0</v>
      </c>
      <c r="AY2165" s="304">
        <f t="shared" si="710"/>
        <v>0</v>
      </c>
      <c r="AZ2165" s="304">
        <f t="shared" si="711"/>
        <v>0</v>
      </c>
      <c r="BA2165" s="304">
        <f t="shared" si="712"/>
        <v>0</v>
      </c>
      <c r="BB2165" s="304">
        <f t="shared" si="713"/>
        <v>0</v>
      </c>
      <c r="BC2165" s="304">
        <f t="shared" si="714"/>
        <v>0</v>
      </c>
      <c r="BD2165" s="304">
        <f t="shared" si="715"/>
        <v>0</v>
      </c>
      <c r="BE2165" s="304">
        <f>IFERROR(IF(VLOOKUP($C2165,Listen!$A$2:$F$45,6,0)="Ja",BB2165-MAX(BC2165:BD2165),BB2165-BC2165),0)</f>
        <v>0</v>
      </c>
    </row>
    <row r="2166" spans="1:57" x14ac:dyDescent="0.25">
      <c r="A2166" s="320" t="str">
        <f>IF(AND(D2166&lt;&gt;0,C2166&lt;&gt;0,E2166&lt;&gt;0),IF(B2166&lt;&gt;0,CONCATENATE(B2166,"-AGr",VLOOKUP(C2166,Listen!$A$2:$D$45,4,FALSE),"-",D2166,"-",E2166,),CONCATENATE("AGr",VLOOKUP(C2166,Listen!$A$2:$D$45,4,FALSE),"-",D2166,"-",E2166)),"keine vollständige ID")</f>
        <v>keine vollständige ID</v>
      </c>
      <c r="B2166" s="301"/>
      <c r="C2166" s="287"/>
      <c r="D2166" s="34"/>
      <c r="E2166" s="306"/>
      <c r="F2166" s="116"/>
      <c r="G2166" s="17"/>
      <c r="H2166" s="17"/>
      <c r="I2166" s="17"/>
      <c r="J2166" s="17"/>
      <c r="K2166" s="17"/>
      <c r="L2166" s="17"/>
      <c r="M2166" s="17"/>
      <c r="N2166" s="17"/>
      <c r="O2166" s="116"/>
      <c r="P2166" s="117">
        <f>IF(D2166&gt;A_Stammdaten!$B$12,0,SUM(G2166,H2166,J2166,L2166:M2166)-SUM(I2166,K2166,N2166:O2166))</f>
        <v>0</v>
      </c>
      <c r="Q2166" s="17"/>
      <c r="R2166" s="17"/>
      <c r="S2166" s="17"/>
      <c r="T2166" s="17"/>
      <c r="U2166" s="62">
        <f t="shared" si="695"/>
        <v>0</v>
      </c>
      <c r="V2166" s="34"/>
      <c r="W2166" s="34"/>
      <c r="X2166" s="34"/>
      <c r="Y2166" s="34"/>
      <c r="Z2166" s="34"/>
      <c r="AA2166" s="63" t="str">
        <f t="shared" si="696"/>
        <v>-</v>
      </c>
      <c r="AB2166" s="63" t="str">
        <f t="shared" si="697"/>
        <v>-</v>
      </c>
      <c r="AC2166" s="63">
        <f>IF(ISBLANK($C2166),0,VLOOKUP($C2166,Listen!$A$2:$C$45,2,FALSE))</f>
        <v>0</v>
      </c>
      <c r="AD2166" s="63">
        <f>IF(ISBLANK($C2166),0,VLOOKUP($C2166,Listen!$A$2:$C$45,3,FALSE))</f>
        <v>0</v>
      </c>
      <c r="AE2166" s="49">
        <f t="shared" si="698"/>
        <v>0</v>
      </c>
      <c r="AF2166" s="49">
        <f t="shared" si="698"/>
        <v>0</v>
      </c>
      <c r="AG2166" s="49">
        <f>IFERROR(IF(OR($V2166&lt;&gt;"Ja",VLOOKUP($C2166,Listen!$A$2:$F$45,5,0)="Nein",D2166&lt;IF(C2166="LNG Anbindungsanlagen gemäß separater Festlegung",2022,2023)),$AC2166,$AA2166),0)</f>
        <v>0</v>
      </c>
      <c r="AH2166" s="49">
        <f>IFERROR(IF(OR($V2166&lt;&gt;"Ja",VLOOKUP($C2166,Listen!$A$2:$F$45,5,0)="Nein",D2166&lt;IF(C2166="LNG Anbindungsanlagen gemäß separater Festlegung",2022,2023)),$AC2166,$AA2166),0)</f>
        <v>0</v>
      </c>
      <c r="AI2166" s="49">
        <f>IFERROR(IF(OR($W2166&lt;&gt;"Ja",VLOOKUP($C2166,Listen!$A$2:$F$45,6,0)="Nein"),$AC2166,$AB2166),0)</f>
        <v>0</v>
      </c>
      <c r="AJ2166" s="49">
        <f>IFERROR(IF(OR($W2166&lt;&gt;"Ja",VLOOKUP($C2166,Listen!$A$2:$F$45,6,0)="Nein"),$AC2166,$AB2166),0)</f>
        <v>0</v>
      </c>
      <c r="AK2166" s="49">
        <f>IFERROR(IF(OR($W2166&lt;&gt;"Ja",VLOOKUP($C2166,Listen!$A$2:$F$45,6,0)="Nein"),$AC2166,$AB2166),0)</f>
        <v>0</v>
      </c>
      <c r="AL2166" s="51">
        <f t="shared" si="699"/>
        <v>0</v>
      </c>
      <c r="AM2166" s="296">
        <f>IFERROR(IF(VLOOKUP($C2166,Listen!$A$2:$F$45,6,0)="Ja",MAX(BC2166:BD2166),D_SAV!$BC2166),0)</f>
        <v>0</v>
      </c>
      <c r="AN2166" s="51">
        <f t="shared" si="700"/>
        <v>0</v>
      </c>
      <c r="AP2166" s="304">
        <f t="shared" si="701"/>
        <v>0</v>
      </c>
      <c r="AQ2166" s="304">
        <f t="shared" si="702"/>
        <v>0</v>
      </c>
      <c r="AR2166" s="304">
        <f t="shared" si="703"/>
        <v>0</v>
      </c>
      <c r="AS2166" s="304">
        <f t="shared" si="704"/>
        <v>0</v>
      </c>
      <c r="AT2166" s="304">
        <f t="shared" si="705"/>
        <v>0</v>
      </c>
      <c r="AU2166" s="304">
        <f t="shared" si="706"/>
        <v>0</v>
      </c>
      <c r="AV2166" s="304">
        <f t="shared" si="707"/>
        <v>0</v>
      </c>
      <c r="AW2166" s="304">
        <f t="shared" si="708"/>
        <v>0</v>
      </c>
      <c r="AX2166" s="304">
        <f t="shared" si="709"/>
        <v>0</v>
      </c>
      <c r="AY2166" s="304">
        <f t="shared" si="710"/>
        <v>0</v>
      </c>
      <c r="AZ2166" s="304">
        <f t="shared" si="711"/>
        <v>0</v>
      </c>
      <c r="BA2166" s="304">
        <f t="shared" si="712"/>
        <v>0</v>
      </c>
      <c r="BB2166" s="304">
        <f t="shared" si="713"/>
        <v>0</v>
      </c>
      <c r="BC2166" s="304">
        <f t="shared" si="714"/>
        <v>0</v>
      </c>
      <c r="BD2166" s="304">
        <f t="shared" si="715"/>
        <v>0</v>
      </c>
      <c r="BE2166" s="304">
        <f>IFERROR(IF(VLOOKUP($C2166,Listen!$A$2:$F$45,6,0)="Ja",BB2166-MAX(BC2166:BD2166),BB2166-BC2166),0)</f>
        <v>0</v>
      </c>
    </row>
    <row r="2167" spans="1:57" x14ac:dyDescent="0.25">
      <c r="A2167" s="320" t="str">
        <f>IF(AND(D2167&lt;&gt;0,C2167&lt;&gt;0,E2167&lt;&gt;0),IF(B2167&lt;&gt;0,CONCATENATE(B2167,"-AGr",VLOOKUP(C2167,Listen!$A$2:$D$45,4,FALSE),"-",D2167,"-",E2167,),CONCATENATE("AGr",VLOOKUP(C2167,Listen!$A$2:$D$45,4,FALSE),"-",D2167,"-",E2167)),"keine vollständige ID")</f>
        <v>keine vollständige ID</v>
      </c>
      <c r="B2167" s="301"/>
      <c r="C2167" s="287"/>
      <c r="D2167" s="34"/>
      <c r="E2167" s="306"/>
      <c r="F2167" s="116"/>
      <c r="G2167" s="17"/>
      <c r="H2167" s="17"/>
      <c r="I2167" s="17"/>
      <c r="J2167" s="17"/>
      <c r="K2167" s="17"/>
      <c r="L2167" s="17"/>
      <c r="M2167" s="17"/>
      <c r="N2167" s="17"/>
      <c r="O2167" s="116"/>
      <c r="P2167" s="117">
        <f>IF(D2167&gt;A_Stammdaten!$B$12,0,SUM(G2167,H2167,J2167,L2167:M2167)-SUM(I2167,K2167,N2167:O2167))</f>
        <v>0</v>
      </c>
      <c r="Q2167" s="17"/>
      <c r="R2167" s="17"/>
      <c r="S2167" s="17"/>
      <c r="T2167" s="17"/>
      <c r="U2167" s="62">
        <f t="shared" si="695"/>
        <v>0</v>
      </c>
      <c r="V2167" s="34"/>
      <c r="W2167" s="34"/>
      <c r="X2167" s="34"/>
      <c r="Y2167" s="34"/>
      <c r="Z2167" s="34"/>
      <c r="AA2167" s="63" t="str">
        <f t="shared" si="696"/>
        <v>-</v>
      </c>
      <c r="AB2167" s="63" t="str">
        <f t="shared" si="697"/>
        <v>-</v>
      </c>
      <c r="AC2167" s="63">
        <f>IF(ISBLANK($C2167),0,VLOOKUP($C2167,Listen!$A$2:$C$45,2,FALSE))</f>
        <v>0</v>
      </c>
      <c r="AD2167" s="63">
        <f>IF(ISBLANK($C2167),0,VLOOKUP($C2167,Listen!$A$2:$C$45,3,FALSE))</f>
        <v>0</v>
      </c>
      <c r="AE2167" s="49">
        <f t="shared" si="698"/>
        <v>0</v>
      </c>
      <c r="AF2167" s="49">
        <f t="shared" si="698"/>
        <v>0</v>
      </c>
      <c r="AG2167" s="49">
        <f>IFERROR(IF(OR($V2167&lt;&gt;"Ja",VLOOKUP($C2167,Listen!$A$2:$F$45,5,0)="Nein",D2167&lt;IF(C2167="LNG Anbindungsanlagen gemäß separater Festlegung",2022,2023)),$AC2167,$AA2167),0)</f>
        <v>0</v>
      </c>
      <c r="AH2167" s="49">
        <f>IFERROR(IF(OR($V2167&lt;&gt;"Ja",VLOOKUP($C2167,Listen!$A$2:$F$45,5,0)="Nein",D2167&lt;IF(C2167="LNG Anbindungsanlagen gemäß separater Festlegung",2022,2023)),$AC2167,$AA2167),0)</f>
        <v>0</v>
      </c>
      <c r="AI2167" s="49">
        <f>IFERROR(IF(OR($W2167&lt;&gt;"Ja",VLOOKUP($C2167,Listen!$A$2:$F$45,6,0)="Nein"),$AC2167,$AB2167),0)</f>
        <v>0</v>
      </c>
      <c r="AJ2167" s="49">
        <f>IFERROR(IF(OR($W2167&lt;&gt;"Ja",VLOOKUP($C2167,Listen!$A$2:$F$45,6,0)="Nein"),$AC2167,$AB2167),0)</f>
        <v>0</v>
      </c>
      <c r="AK2167" s="49">
        <f>IFERROR(IF(OR($W2167&lt;&gt;"Ja",VLOOKUP($C2167,Listen!$A$2:$F$45,6,0)="Nein"),$AC2167,$AB2167),0)</f>
        <v>0</v>
      </c>
      <c r="AL2167" s="51">
        <f t="shared" si="699"/>
        <v>0</v>
      </c>
      <c r="AM2167" s="296">
        <f>IFERROR(IF(VLOOKUP($C2167,Listen!$A$2:$F$45,6,0)="Ja",MAX(BC2167:BD2167),D_SAV!$BC2167),0)</f>
        <v>0</v>
      </c>
      <c r="AN2167" s="51">
        <f t="shared" si="700"/>
        <v>0</v>
      </c>
      <c r="AP2167" s="304">
        <f t="shared" si="701"/>
        <v>0</v>
      </c>
      <c r="AQ2167" s="304">
        <f t="shared" si="702"/>
        <v>0</v>
      </c>
      <c r="AR2167" s="304">
        <f t="shared" si="703"/>
        <v>0</v>
      </c>
      <c r="AS2167" s="304">
        <f t="shared" si="704"/>
        <v>0</v>
      </c>
      <c r="AT2167" s="304">
        <f t="shared" si="705"/>
        <v>0</v>
      </c>
      <c r="AU2167" s="304">
        <f t="shared" si="706"/>
        <v>0</v>
      </c>
      <c r="AV2167" s="304">
        <f t="shared" si="707"/>
        <v>0</v>
      </c>
      <c r="AW2167" s="304">
        <f t="shared" si="708"/>
        <v>0</v>
      </c>
      <c r="AX2167" s="304">
        <f t="shared" si="709"/>
        <v>0</v>
      </c>
      <c r="AY2167" s="304">
        <f t="shared" si="710"/>
        <v>0</v>
      </c>
      <c r="AZ2167" s="304">
        <f t="shared" si="711"/>
        <v>0</v>
      </c>
      <c r="BA2167" s="304">
        <f t="shared" si="712"/>
        <v>0</v>
      </c>
      <c r="BB2167" s="304">
        <f t="shared" si="713"/>
        <v>0</v>
      </c>
      <c r="BC2167" s="304">
        <f t="shared" si="714"/>
        <v>0</v>
      </c>
      <c r="BD2167" s="304">
        <f t="shared" si="715"/>
        <v>0</v>
      </c>
      <c r="BE2167" s="304">
        <f>IFERROR(IF(VLOOKUP($C2167,Listen!$A$2:$F$45,6,0)="Ja",BB2167-MAX(BC2167:BD2167),BB2167-BC2167),0)</f>
        <v>0</v>
      </c>
    </row>
    <row r="2168" spans="1:57" x14ac:dyDescent="0.25">
      <c r="A2168" s="320" t="str">
        <f>IF(AND(D2168&lt;&gt;0,C2168&lt;&gt;0,E2168&lt;&gt;0),IF(B2168&lt;&gt;0,CONCATENATE(B2168,"-AGr",VLOOKUP(C2168,Listen!$A$2:$D$45,4,FALSE),"-",D2168,"-",E2168,),CONCATENATE("AGr",VLOOKUP(C2168,Listen!$A$2:$D$45,4,FALSE),"-",D2168,"-",E2168)),"keine vollständige ID")</f>
        <v>keine vollständige ID</v>
      </c>
      <c r="B2168" s="301"/>
      <c r="C2168" s="287"/>
      <c r="D2168" s="34"/>
      <c r="E2168" s="306"/>
      <c r="F2168" s="116"/>
      <c r="G2168" s="17"/>
      <c r="H2168" s="17"/>
      <c r="I2168" s="17"/>
      <c r="J2168" s="17"/>
      <c r="K2168" s="17"/>
      <c r="L2168" s="17"/>
      <c r="M2168" s="17"/>
      <c r="N2168" s="17"/>
      <c r="O2168" s="116"/>
      <c r="P2168" s="117">
        <f>IF(D2168&gt;A_Stammdaten!$B$12,0,SUM(G2168,H2168,J2168,L2168:M2168)-SUM(I2168,K2168,N2168:O2168))</f>
        <v>0</v>
      </c>
      <c r="Q2168" s="17"/>
      <c r="R2168" s="17"/>
      <c r="S2168" s="17"/>
      <c r="T2168" s="17"/>
      <c r="U2168" s="62">
        <f t="shared" si="695"/>
        <v>0</v>
      </c>
      <c r="V2168" s="34"/>
      <c r="W2168" s="34"/>
      <c r="X2168" s="34"/>
      <c r="Y2168" s="34"/>
      <c r="Z2168" s="34"/>
      <c r="AA2168" s="63" t="str">
        <f t="shared" si="696"/>
        <v>-</v>
      </c>
      <c r="AB2168" s="63" t="str">
        <f t="shared" si="697"/>
        <v>-</v>
      </c>
      <c r="AC2168" s="63">
        <f>IF(ISBLANK($C2168),0,VLOOKUP($C2168,Listen!$A$2:$C$45,2,FALSE))</f>
        <v>0</v>
      </c>
      <c r="AD2168" s="63">
        <f>IF(ISBLANK($C2168),0,VLOOKUP($C2168,Listen!$A$2:$C$45,3,FALSE))</f>
        <v>0</v>
      </c>
      <c r="AE2168" s="49">
        <f t="shared" si="698"/>
        <v>0</v>
      </c>
      <c r="AF2168" s="49">
        <f t="shared" si="698"/>
        <v>0</v>
      </c>
      <c r="AG2168" s="49">
        <f>IFERROR(IF(OR($V2168&lt;&gt;"Ja",VLOOKUP($C2168,Listen!$A$2:$F$45,5,0)="Nein",D2168&lt;IF(C2168="LNG Anbindungsanlagen gemäß separater Festlegung",2022,2023)),$AC2168,$AA2168),0)</f>
        <v>0</v>
      </c>
      <c r="AH2168" s="49">
        <f>IFERROR(IF(OR($V2168&lt;&gt;"Ja",VLOOKUP($C2168,Listen!$A$2:$F$45,5,0)="Nein",D2168&lt;IF(C2168="LNG Anbindungsanlagen gemäß separater Festlegung",2022,2023)),$AC2168,$AA2168),0)</f>
        <v>0</v>
      </c>
      <c r="AI2168" s="49">
        <f>IFERROR(IF(OR($W2168&lt;&gt;"Ja",VLOOKUP($C2168,Listen!$A$2:$F$45,6,0)="Nein"),$AC2168,$AB2168),0)</f>
        <v>0</v>
      </c>
      <c r="AJ2168" s="49">
        <f>IFERROR(IF(OR($W2168&lt;&gt;"Ja",VLOOKUP($C2168,Listen!$A$2:$F$45,6,0)="Nein"),$AC2168,$AB2168),0)</f>
        <v>0</v>
      </c>
      <c r="AK2168" s="49">
        <f>IFERROR(IF(OR($W2168&lt;&gt;"Ja",VLOOKUP($C2168,Listen!$A$2:$F$45,6,0)="Nein"),$AC2168,$AB2168),0)</f>
        <v>0</v>
      </c>
      <c r="AL2168" s="51">
        <f t="shared" si="699"/>
        <v>0</v>
      </c>
      <c r="AM2168" s="296">
        <f>IFERROR(IF(VLOOKUP($C2168,Listen!$A$2:$F$45,6,0)="Ja",MAX(BC2168:BD2168),D_SAV!$BC2168),0)</f>
        <v>0</v>
      </c>
      <c r="AN2168" s="51">
        <f t="shared" si="700"/>
        <v>0</v>
      </c>
      <c r="AP2168" s="304">
        <f t="shared" si="701"/>
        <v>0</v>
      </c>
      <c r="AQ2168" s="304">
        <f t="shared" si="702"/>
        <v>0</v>
      </c>
      <c r="AR2168" s="304">
        <f t="shared" si="703"/>
        <v>0</v>
      </c>
      <c r="AS2168" s="304">
        <f t="shared" si="704"/>
        <v>0</v>
      </c>
      <c r="AT2168" s="304">
        <f t="shared" si="705"/>
        <v>0</v>
      </c>
      <c r="AU2168" s="304">
        <f t="shared" si="706"/>
        <v>0</v>
      </c>
      <c r="AV2168" s="304">
        <f t="shared" si="707"/>
        <v>0</v>
      </c>
      <c r="AW2168" s="304">
        <f t="shared" si="708"/>
        <v>0</v>
      </c>
      <c r="AX2168" s="304">
        <f t="shared" si="709"/>
        <v>0</v>
      </c>
      <c r="AY2168" s="304">
        <f t="shared" si="710"/>
        <v>0</v>
      </c>
      <c r="AZ2168" s="304">
        <f t="shared" si="711"/>
        <v>0</v>
      </c>
      <c r="BA2168" s="304">
        <f t="shared" si="712"/>
        <v>0</v>
      </c>
      <c r="BB2168" s="304">
        <f t="shared" si="713"/>
        <v>0</v>
      </c>
      <c r="BC2168" s="304">
        <f t="shared" si="714"/>
        <v>0</v>
      </c>
      <c r="BD2168" s="304">
        <f t="shared" si="715"/>
        <v>0</v>
      </c>
      <c r="BE2168" s="304">
        <f>IFERROR(IF(VLOOKUP($C2168,Listen!$A$2:$F$45,6,0)="Ja",BB2168-MAX(BC2168:BD2168),BB2168-BC2168),0)</f>
        <v>0</v>
      </c>
    </row>
    <row r="2169" spans="1:57" x14ac:dyDescent="0.25">
      <c r="A2169" s="320" t="str">
        <f>IF(AND(D2169&lt;&gt;0,C2169&lt;&gt;0,E2169&lt;&gt;0),IF(B2169&lt;&gt;0,CONCATENATE(B2169,"-AGr",VLOOKUP(C2169,Listen!$A$2:$D$45,4,FALSE),"-",D2169,"-",E2169,),CONCATENATE("AGr",VLOOKUP(C2169,Listen!$A$2:$D$45,4,FALSE),"-",D2169,"-",E2169)),"keine vollständige ID")</f>
        <v>keine vollständige ID</v>
      </c>
      <c r="B2169" s="301"/>
      <c r="C2169" s="287"/>
      <c r="D2169" s="34"/>
      <c r="E2169" s="306"/>
      <c r="F2169" s="116"/>
      <c r="G2169" s="17"/>
      <c r="H2169" s="17"/>
      <c r="I2169" s="17"/>
      <c r="J2169" s="17"/>
      <c r="K2169" s="17"/>
      <c r="L2169" s="17"/>
      <c r="M2169" s="17"/>
      <c r="N2169" s="17"/>
      <c r="O2169" s="116"/>
      <c r="P2169" s="117">
        <f>IF(D2169&gt;A_Stammdaten!$B$12,0,SUM(G2169,H2169,J2169,L2169:M2169)-SUM(I2169,K2169,N2169:O2169))</f>
        <v>0</v>
      </c>
      <c r="Q2169" s="17"/>
      <c r="R2169" s="17"/>
      <c r="S2169" s="17"/>
      <c r="T2169" s="17"/>
      <c r="U2169" s="62">
        <f t="shared" si="695"/>
        <v>0</v>
      </c>
      <c r="V2169" s="34"/>
      <c r="W2169" s="34"/>
      <c r="X2169" s="34"/>
      <c r="Y2169" s="34"/>
      <c r="Z2169" s="34"/>
      <c r="AA2169" s="63" t="str">
        <f t="shared" si="696"/>
        <v>-</v>
      </c>
      <c r="AB2169" s="63" t="str">
        <f t="shared" si="697"/>
        <v>-</v>
      </c>
      <c r="AC2169" s="63">
        <f>IF(ISBLANK($C2169),0,VLOOKUP($C2169,Listen!$A$2:$C$45,2,FALSE))</f>
        <v>0</v>
      </c>
      <c r="AD2169" s="63">
        <f>IF(ISBLANK($C2169),0,VLOOKUP($C2169,Listen!$A$2:$C$45,3,FALSE))</f>
        <v>0</v>
      </c>
      <c r="AE2169" s="49">
        <f t="shared" si="698"/>
        <v>0</v>
      </c>
      <c r="AF2169" s="49">
        <f t="shared" si="698"/>
        <v>0</v>
      </c>
      <c r="AG2169" s="49">
        <f>IFERROR(IF(OR($V2169&lt;&gt;"Ja",VLOOKUP($C2169,Listen!$A$2:$F$45,5,0)="Nein",D2169&lt;IF(C2169="LNG Anbindungsanlagen gemäß separater Festlegung",2022,2023)),$AC2169,$AA2169),0)</f>
        <v>0</v>
      </c>
      <c r="AH2169" s="49">
        <f>IFERROR(IF(OR($V2169&lt;&gt;"Ja",VLOOKUP($C2169,Listen!$A$2:$F$45,5,0)="Nein",D2169&lt;IF(C2169="LNG Anbindungsanlagen gemäß separater Festlegung",2022,2023)),$AC2169,$AA2169),0)</f>
        <v>0</v>
      </c>
      <c r="AI2169" s="49">
        <f>IFERROR(IF(OR($W2169&lt;&gt;"Ja",VLOOKUP($C2169,Listen!$A$2:$F$45,6,0)="Nein"),$AC2169,$AB2169),0)</f>
        <v>0</v>
      </c>
      <c r="AJ2169" s="49">
        <f>IFERROR(IF(OR($W2169&lt;&gt;"Ja",VLOOKUP($C2169,Listen!$A$2:$F$45,6,0)="Nein"),$AC2169,$AB2169),0)</f>
        <v>0</v>
      </c>
      <c r="AK2169" s="49">
        <f>IFERROR(IF(OR($W2169&lt;&gt;"Ja",VLOOKUP($C2169,Listen!$A$2:$F$45,6,0)="Nein"),$AC2169,$AB2169),0)</f>
        <v>0</v>
      </c>
      <c r="AL2169" s="51">
        <f t="shared" si="699"/>
        <v>0</v>
      </c>
      <c r="AM2169" s="296">
        <f>IFERROR(IF(VLOOKUP($C2169,Listen!$A$2:$F$45,6,0)="Ja",MAX(BC2169:BD2169),D_SAV!$BC2169),0)</f>
        <v>0</v>
      </c>
      <c r="AN2169" s="51">
        <f t="shared" si="700"/>
        <v>0</v>
      </c>
      <c r="AP2169" s="304">
        <f t="shared" si="701"/>
        <v>0</v>
      </c>
      <c r="AQ2169" s="304">
        <f t="shared" si="702"/>
        <v>0</v>
      </c>
      <c r="AR2169" s="304">
        <f t="shared" si="703"/>
        <v>0</v>
      </c>
      <c r="AS2169" s="304">
        <f t="shared" si="704"/>
        <v>0</v>
      </c>
      <c r="AT2169" s="304">
        <f t="shared" si="705"/>
        <v>0</v>
      </c>
      <c r="AU2169" s="304">
        <f t="shared" si="706"/>
        <v>0</v>
      </c>
      <c r="AV2169" s="304">
        <f t="shared" si="707"/>
        <v>0</v>
      </c>
      <c r="AW2169" s="304">
        <f t="shared" si="708"/>
        <v>0</v>
      </c>
      <c r="AX2169" s="304">
        <f t="shared" si="709"/>
        <v>0</v>
      </c>
      <c r="AY2169" s="304">
        <f t="shared" si="710"/>
        <v>0</v>
      </c>
      <c r="AZ2169" s="304">
        <f t="shared" si="711"/>
        <v>0</v>
      </c>
      <c r="BA2169" s="304">
        <f t="shared" si="712"/>
        <v>0</v>
      </c>
      <c r="BB2169" s="304">
        <f t="shared" si="713"/>
        <v>0</v>
      </c>
      <c r="BC2169" s="304">
        <f t="shared" si="714"/>
        <v>0</v>
      </c>
      <c r="BD2169" s="304">
        <f t="shared" si="715"/>
        <v>0</v>
      </c>
      <c r="BE2169" s="304">
        <f>IFERROR(IF(VLOOKUP($C2169,Listen!$A$2:$F$45,6,0)="Ja",BB2169-MAX(BC2169:BD2169),BB2169-BC2169),0)</f>
        <v>0</v>
      </c>
    </row>
    <row r="2170" spans="1:57" x14ac:dyDescent="0.25">
      <c r="A2170" s="320" t="str">
        <f>IF(AND(D2170&lt;&gt;0,C2170&lt;&gt;0,E2170&lt;&gt;0),IF(B2170&lt;&gt;0,CONCATENATE(B2170,"-AGr",VLOOKUP(C2170,Listen!$A$2:$D$45,4,FALSE),"-",D2170,"-",E2170,),CONCATENATE("AGr",VLOOKUP(C2170,Listen!$A$2:$D$45,4,FALSE),"-",D2170,"-",E2170)),"keine vollständige ID")</f>
        <v>keine vollständige ID</v>
      </c>
      <c r="B2170" s="301"/>
      <c r="C2170" s="287"/>
      <c r="D2170" s="34"/>
      <c r="E2170" s="306"/>
      <c r="F2170" s="116"/>
      <c r="G2170" s="17"/>
      <c r="H2170" s="17"/>
      <c r="I2170" s="17"/>
      <c r="J2170" s="17"/>
      <c r="K2170" s="17"/>
      <c r="L2170" s="17"/>
      <c r="M2170" s="17"/>
      <c r="N2170" s="17"/>
      <c r="O2170" s="116"/>
      <c r="P2170" s="117">
        <f>IF(D2170&gt;A_Stammdaten!$B$12,0,SUM(G2170,H2170,J2170,L2170:M2170)-SUM(I2170,K2170,N2170:O2170))</f>
        <v>0</v>
      </c>
      <c r="Q2170" s="17"/>
      <c r="R2170" s="17"/>
      <c r="S2170" s="17"/>
      <c r="T2170" s="17"/>
      <c r="U2170" s="62">
        <f t="shared" si="695"/>
        <v>0</v>
      </c>
      <c r="V2170" s="34"/>
      <c r="W2170" s="34"/>
      <c r="X2170" s="34"/>
      <c r="Y2170" s="34"/>
      <c r="Z2170" s="34"/>
      <c r="AA2170" s="63" t="str">
        <f t="shared" si="696"/>
        <v>-</v>
      </c>
      <c r="AB2170" s="63" t="str">
        <f t="shared" si="697"/>
        <v>-</v>
      </c>
      <c r="AC2170" s="63">
        <f>IF(ISBLANK($C2170),0,VLOOKUP($C2170,Listen!$A$2:$C$45,2,FALSE))</f>
        <v>0</v>
      </c>
      <c r="AD2170" s="63">
        <f>IF(ISBLANK($C2170),0,VLOOKUP($C2170,Listen!$A$2:$C$45,3,FALSE))</f>
        <v>0</v>
      </c>
      <c r="AE2170" s="49">
        <f t="shared" si="698"/>
        <v>0</v>
      </c>
      <c r="AF2170" s="49">
        <f t="shared" si="698"/>
        <v>0</v>
      </c>
      <c r="AG2170" s="49">
        <f>IFERROR(IF(OR($V2170&lt;&gt;"Ja",VLOOKUP($C2170,Listen!$A$2:$F$45,5,0)="Nein",D2170&lt;IF(C2170="LNG Anbindungsanlagen gemäß separater Festlegung",2022,2023)),$AC2170,$AA2170),0)</f>
        <v>0</v>
      </c>
      <c r="AH2170" s="49">
        <f>IFERROR(IF(OR($V2170&lt;&gt;"Ja",VLOOKUP($C2170,Listen!$A$2:$F$45,5,0)="Nein",D2170&lt;IF(C2170="LNG Anbindungsanlagen gemäß separater Festlegung",2022,2023)),$AC2170,$AA2170),0)</f>
        <v>0</v>
      </c>
      <c r="AI2170" s="49">
        <f>IFERROR(IF(OR($W2170&lt;&gt;"Ja",VLOOKUP($C2170,Listen!$A$2:$F$45,6,0)="Nein"),$AC2170,$AB2170),0)</f>
        <v>0</v>
      </c>
      <c r="AJ2170" s="49">
        <f>IFERROR(IF(OR($W2170&lt;&gt;"Ja",VLOOKUP($C2170,Listen!$A$2:$F$45,6,0)="Nein"),$AC2170,$AB2170),0)</f>
        <v>0</v>
      </c>
      <c r="AK2170" s="49">
        <f>IFERROR(IF(OR($W2170&lt;&gt;"Ja",VLOOKUP($C2170,Listen!$A$2:$F$45,6,0)="Nein"),$AC2170,$AB2170),0)</f>
        <v>0</v>
      </c>
      <c r="AL2170" s="51">
        <f t="shared" si="699"/>
        <v>0</v>
      </c>
      <c r="AM2170" s="296">
        <f>IFERROR(IF(VLOOKUP($C2170,Listen!$A$2:$F$45,6,0)="Ja",MAX(BC2170:BD2170),D_SAV!$BC2170),0)</f>
        <v>0</v>
      </c>
      <c r="AN2170" s="51">
        <f t="shared" si="700"/>
        <v>0</v>
      </c>
      <c r="AP2170" s="304">
        <f t="shared" si="701"/>
        <v>0</v>
      </c>
      <c r="AQ2170" s="304">
        <f t="shared" si="702"/>
        <v>0</v>
      </c>
      <c r="AR2170" s="304">
        <f t="shared" si="703"/>
        <v>0</v>
      </c>
      <c r="AS2170" s="304">
        <f t="shared" si="704"/>
        <v>0</v>
      </c>
      <c r="AT2170" s="304">
        <f t="shared" si="705"/>
        <v>0</v>
      </c>
      <c r="AU2170" s="304">
        <f t="shared" si="706"/>
        <v>0</v>
      </c>
      <c r="AV2170" s="304">
        <f t="shared" si="707"/>
        <v>0</v>
      </c>
      <c r="AW2170" s="304">
        <f t="shared" si="708"/>
        <v>0</v>
      </c>
      <c r="AX2170" s="304">
        <f t="shared" si="709"/>
        <v>0</v>
      </c>
      <c r="AY2170" s="304">
        <f t="shared" si="710"/>
        <v>0</v>
      </c>
      <c r="AZ2170" s="304">
        <f t="shared" si="711"/>
        <v>0</v>
      </c>
      <c r="BA2170" s="304">
        <f t="shared" si="712"/>
        <v>0</v>
      </c>
      <c r="BB2170" s="304">
        <f t="shared" si="713"/>
        <v>0</v>
      </c>
      <c r="BC2170" s="304">
        <f t="shared" si="714"/>
        <v>0</v>
      </c>
      <c r="BD2170" s="304">
        <f t="shared" si="715"/>
        <v>0</v>
      </c>
      <c r="BE2170" s="304">
        <f>IFERROR(IF(VLOOKUP($C2170,Listen!$A$2:$F$45,6,0)="Ja",BB2170-MAX(BC2170:BD2170),BB2170-BC2170),0)</f>
        <v>0</v>
      </c>
    </row>
    <row r="2171" spans="1:57" x14ac:dyDescent="0.25">
      <c r="A2171" s="320" t="str">
        <f>IF(AND(D2171&lt;&gt;0,C2171&lt;&gt;0,E2171&lt;&gt;0),IF(B2171&lt;&gt;0,CONCATENATE(B2171,"-AGr",VLOOKUP(C2171,Listen!$A$2:$D$45,4,FALSE),"-",D2171,"-",E2171,),CONCATENATE("AGr",VLOOKUP(C2171,Listen!$A$2:$D$45,4,FALSE),"-",D2171,"-",E2171)),"keine vollständige ID")</f>
        <v>keine vollständige ID</v>
      </c>
      <c r="B2171" s="301"/>
      <c r="C2171" s="287"/>
      <c r="D2171" s="34"/>
      <c r="E2171" s="306"/>
      <c r="F2171" s="116"/>
      <c r="G2171" s="17"/>
      <c r="H2171" s="17"/>
      <c r="I2171" s="17"/>
      <c r="J2171" s="17"/>
      <c r="K2171" s="17"/>
      <c r="L2171" s="17"/>
      <c r="M2171" s="17"/>
      <c r="N2171" s="17"/>
      <c r="O2171" s="116"/>
      <c r="P2171" s="117">
        <f>IF(D2171&gt;A_Stammdaten!$B$12,0,SUM(G2171,H2171,J2171,L2171:M2171)-SUM(I2171,K2171,N2171:O2171))</f>
        <v>0</v>
      </c>
      <c r="Q2171" s="17"/>
      <c r="R2171" s="17"/>
      <c r="S2171" s="17"/>
      <c r="T2171" s="17"/>
      <c r="U2171" s="62">
        <f t="shared" si="695"/>
        <v>0</v>
      </c>
      <c r="V2171" s="34"/>
      <c r="W2171" s="34"/>
      <c r="X2171" s="34"/>
      <c r="Y2171" s="34"/>
      <c r="Z2171" s="34"/>
      <c r="AA2171" s="63" t="str">
        <f t="shared" si="696"/>
        <v>-</v>
      </c>
      <c r="AB2171" s="63" t="str">
        <f t="shared" si="697"/>
        <v>-</v>
      </c>
      <c r="AC2171" s="63">
        <f>IF(ISBLANK($C2171),0,VLOOKUP($C2171,Listen!$A$2:$C$45,2,FALSE))</f>
        <v>0</v>
      </c>
      <c r="AD2171" s="63">
        <f>IF(ISBLANK($C2171),0,VLOOKUP($C2171,Listen!$A$2:$C$45,3,FALSE))</f>
        <v>0</v>
      </c>
      <c r="AE2171" s="49">
        <f t="shared" si="698"/>
        <v>0</v>
      </c>
      <c r="AF2171" s="49">
        <f t="shared" si="698"/>
        <v>0</v>
      </c>
      <c r="AG2171" s="49">
        <f>IFERROR(IF(OR($V2171&lt;&gt;"Ja",VLOOKUP($C2171,Listen!$A$2:$F$45,5,0)="Nein",D2171&lt;IF(C2171="LNG Anbindungsanlagen gemäß separater Festlegung",2022,2023)),$AC2171,$AA2171),0)</f>
        <v>0</v>
      </c>
      <c r="AH2171" s="49">
        <f>IFERROR(IF(OR($V2171&lt;&gt;"Ja",VLOOKUP($C2171,Listen!$A$2:$F$45,5,0)="Nein",D2171&lt;IF(C2171="LNG Anbindungsanlagen gemäß separater Festlegung",2022,2023)),$AC2171,$AA2171),0)</f>
        <v>0</v>
      </c>
      <c r="AI2171" s="49">
        <f>IFERROR(IF(OR($W2171&lt;&gt;"Ja",VLOOKUP($C2171,Listen!$A$2:$F$45,6,0)="Nein"),$AC2171,$AB2171),0)</f>
        <v>0</v>
      </c>
      <c r="AJ2171" s="49">
        <f>IFERROR(IF(OR($W2171&lt;&gt;"Ja",VLOOKUP($C2171,Listen!$A$2:$F$45,6,0)="Nein"),$AC2171,$AB2171),0)</f>
        <v>0</v>
      </c>
      <c r="AK2171" s="49">
        <f>IFERROR(IF(OR($W2171&lt;&gt;"Ja",VLOOKUP($C2171,Listen!$A$2:$F$45,6,0)="Nein"),$AC2171,$AB2171),0)</f>
        <v>0</v>
      </c>
      <c r="AL2171" s="51">
        <f t="shared" si="699"/>
        <v>0</v>
      </c>
      <c r="AM2171" s="296">
        <f>IFERROR(IF(VLOOKUP($C2171,Listen!$A$2:$F$45,6,0)="Ja",MAX(BC2171:BD2171),D_SAV!$BC2171),0)</f>
        <v>0</v>
      </c>
      <c r="AN2171" s="51">
        <f t="shared" si="700"/>
        <v>0</v>
      </c>
      <c r="AP2171" s="304">
        <f t="shared" si="701"/>
        <v>0</v>
      </c>
      <c r="AQ2171" s="304">
        <f t="shared" si="702"/>
        <v>0</v>
      </c>
      <c r="AR2171" s="304">
        <f t="shared" si="703"/>
        <v>0</v>
      </c>
      <c r="AS2171" s="304">
        <f t="shared" si="704"/>
        <v>0</v>
      </c>
      <c r="AT2171" s="304">
        <f t="shared" si="705"/>
        <v>0</v>
      </c>
      <c r="AU2171" s="304">
        <f t="shared" si="706"/>
        <v>0</v>
      </c>
      <c r="AV2171" s="304">
        <f t="shared" si="707"/>
        <v>0</v>
      </c>
      <c r="AW2171" s="304">
        <f t="shared" si="708"/>
        <v>0</v>
      </c>
      <c r="AX2171" s="304">
        <f t="shared" si="709"/>
        <v>0</v>
      </c>
      <c r="AY2171" s="304">
        <f t="shared" si="710"/>
        <v>0</v>
      </c>
      <c r="AZ2171" s="304">
        <f t="shared" si="711"/>
        <v>0</v>
      </c>
      <c r="BA2171" s="304">
        <f t="shared" si="712"/>
        <v>0</v>
      </c>
      <c r="BB2171" s="304">
        <f t="shared" si="713"/>
        <v>0</v>
      </c>
      <c r="BC2171" s="304">
        <f t="shared" si="714"/>
        <v>0</v>
      </c>
      <c r="BD2171" s="304">
        <f t="shared" si="715"/>
        <v>0</v>
      </c>
      <c r="BE2171" s="304">
        <f>IFERROR(IF(VLOOKUP($C2171,Listen!$A$2:$F$45,6,0)="Ja",BB2171-MAX(BC2171:BD2171),BB2171-BC2171),0)</f>
        <v>0</v>
      </c>
    </row>
    <row r="2172" spans="1:57" x14ac:dyDescent="0.25">
      <c r="A2172" s="320" t="str">
        <f>IF(AND(D2172&lt;&gt;0,C2172&lt;&gt;0,E2172&lt;&gt;0),IF(B2172&lt;&gt;0,CONCATENATE(B2172,"-AGr",VLOOKUP(C2172,Listen!$A$2:$D$45,4,FALSE),"-",D2172,"-",E2172,),CONCATENATE("AGr",VLOOKUP(C2172,Listen!$A$2:$D$45,4,FALSE),"-",D2172,"-",E2172)),"keine vollständige ID")</f>
        <v>keine vollständige ID</v>
      </c>
      <c r="B2172" s="301"/>
      <c r="C2172" s="287"/>
      <c r="D2172" s="34"/>
      <c r="E2172" s="306"/>
      <c r="F2172" s="116"/>
      <c r="G2172" s="17"/>
      <c r="H2172" s="17"/>
      <c r="I2172" s="17"/>
      <c r="J2172" s="17"/>
      <c r="K2172" s="17"/>
      <c r="L2172" s="17"/>
      <c r="M2172" s="17"/>
      <c r="N2172" s="17"/>
      <c r="O2172" s="116"/>
      <c r="P2172" s="117">
        <f>IF(D2172&gt;A_Stammdaten!$B$12,0,SUM(G2172,H2172,J2172,L2172:M2172)-SUM(I2172,K2172,N2172:O2172))</f>
        <v>0</v>
      </c>
      <c r="Q2172" s="17"/>
      <c r="R2172" s="17"/>
      <c r="S2172" s="17"/>
      <c r="T2172" s="17"/>
      <c r="U2172" s="62">
        <f t="shared" si="695"/>
        <v>0</v>
      </c>
      <c r="V2172" s="34"/>
      <c r="W2172" s="34"/>
      <c r="X2172" s="34"/>
      <c r="Y2172" s="34"/>
      <c r="Z2172" s="34"/>
      <c r="AA2172" s="63" t="str">
        <f t="shared" si="696"/>
        <v>-</v>
      </c>
      <c r="AB2172" s="63" t="str">
        <f t="shared" si="697"/>
        <v>-</v>
      </c>
      <c r="AC2172" s="63">
        <f>IF(ISBLANK($C2172),0,VLOOKUP($C2172,Listen!$A$2:$C$45,2,FALSE))</f>
        <v>0</v>
      </c>
      <c r="AD2172" s="63">
        <f>IF(ISBLANK($C2172),0,VLOOKUP($C2172,Listen!$A$2:$C$45,3,FALSE))</f>
        <v>0</v>
      </c>
      <c r="AE2172" s="49">
        <f t="shared" si="698"/>
        <v>0</v>
      </c>
      <c r="AF2172" s="49">
        <f t="shared" si="698"/>
        <v>0</v>
      </c>
      <c r="AG2172" s="49">
        <f>IFERROR(IF(OR($V2172&lt;&gt;"Ja",VLOOKUP($C2172,Listen!$A$2:$F$45,5,0)="Nein",D2172&lt;IF(C2172="LNG Anbindungsanlagen gemäß separater Festlegung",2022,2023)),$AC2172,$AA2172),0)</f>
        <v>0</v>
      </c>
      <c r="AH2172" s="49">
        <f>IFERROR(IF(OR($V2172&lt;&gt;"Ja",VLOOKUP($C2172,Listen!$A$2:$F$45,5,0)="Nein",D2172&lt;IF(C2172="LNG Anbindungsanlagen gemäß separater Festlegung",2022,2023)),$AC2172,$AA2172),0)</f>
        <v>0</v>
      </c>
      <c r="AI2172" s="49">
        <f>IFERROR(IF(OR($W2172&lt;&gt;"Ja",VLOOKUP($C2172,Listen!$A$2:$F$45,6,0)="Nein"),$AC2172,$AB2172),0)</f>
        <v>0</v>
      </c>
      <c r="AJ2172" s="49">
        <f>IFERROR(IF(OR($W2172&lt;&gt;"Ja",VLOOKUP($C2172,Listen!$A$2:$F$45,6,0)="Nein"),$AC2172,$AB2172),0)</f>
        <v>0</v>
      </c>
      <c r="AK2172" s="49">
        <f>IFERROR(IF(OR($W2172&lt;&gt;"Ja",VLOOKUP($C2172,Listen!$A$2:$F$45,6,0)="Nein"),$AC2172,$AB2172),0)</f>
        <v>0</v>
      </c>
      <c r="AL2172" s="51">
        <f t="shared" si="699"/>
        <v>0</v>
      </c>
      <c r="AM2172" s="296">
        <f>IFERROR(IF(VLOOKUP($C2172,Listen!$A$2:$F$45,6,0)="Ja",MAX(BC2172:BD2172),D_SAV!$BC2172),0)</f>
        <v>0</v>
      </c>
      <c r="AN2172" s="51">
        <f t="shared" si="700"/>
        <v>0</v>
      </c>
      <c r="AP2172" s="304">
        <f t="shared" si="701"/>
        <v>0</v>
      </c>
      <c r="AQ2172" s="304">
        <f t="shared" si="702"/>
        <v>0</v>
      </c>
      <c r="AR2172" s="304">
        <f t="shared" si="703"/>
        <v>0</v>
      </c>
      <c r="AS2172" s="304">
        <f t="shared" si="704"/>
        <v>0</v>
      </c>
      <c r="AT2172" s="304">
        <f t="shared" si="705"/>
        <v>0</v>
      </c>
      <c r="AU2172" s="304">
        <f t="shared" si="706"/>
        <v>0</v>
      </c>
      <c r="AV2172" s="304">
        <f t="shared" si="707"/>
        <v>0</v>
      </c>
      <c r="AW2172" s="304">
        <f t="shared" si="708"/>
        <v>0</v>
      </c>
      <c r="AX2172" s="304">
        <f t="shared" si="709"/>
        <v>0</v>
      </c>
      <c r="AY2172" s="304">
        <f t="shared" si="710"/>
        <v>0</v>
      </c>
      <c r="AZ2172" s="304">
        <f t="shared" si="711"/>
        <v>0</v>
      </c>
      <c r="BA2172" s="304">
        <f t="shared" si="712"/>
        <v>0</v>
      </c>
      <c r="BB2172" s="304">
        <f t="shared" si="713"/>
        <v>0</v>
      </c>
      <c r="BC2172" s="304">
        <f t="shared" si="714"/>
        <v>0</v>
      </c>
      <c r="BD2172" s="304">
        <f t="shared" si="715"/>
        <v>0</v>
      </c>
      <c r="BE2172" s="304">
        <f>IFERROR(IF(VLOOKUP($C2172,Listen!$A$2:$F$45,6,0)="Ja",BB2172-MAX(BC2172:BD2172),BB2172-BC2172),0)</f>
        <v>0</v>
      </c>
    </row>
    <row r="2173" spans="1:57" x14ac:dyDescent="0.25">
      <c r="A2173" s="320" t="str">
        <f>IF(AND(D2173&lt;&gt;0,C2173&lt;&gt;0,E2173&lt;&gt;0),IF(B2173&lt;&gt;0,CONCATENATE(B2173,"-AGr",VLOOKUP(C2173,Listen!$A$2:$D$45,4,FALSE),"-",D2173,"-",E2173,),CONCATENATE("AGr",VLOOKUP(C2173,Listen!$A$2:$D$45,4,FALSE),"-",D2173,"-",E2173)),"keine vollständige ID")</f>
        <v>keine vollständige ID</v>
      </c>
      <c r="B2173" s="301"/>
      <c r="C2173" s="287"/>
      <c r="D2173" s="34"/>
      <c r="E2173" s="306"/>
      <c r="F2173" s="116"/>
      <c r="G2173" s="17"/>
      <c r="H2173" s="17"/>
      <c r="I2173" s="17"/>
      <c r="J2173" s="17"/>
      <c r="K2173" s="17"/>
      <c r="L2173" s="17"/>
      <c r="M2173" s="17"/>
      <c r="N2173" s="17"/>
      <c r="O2173" s="116"/>
      <c r="P2173" s="117">
        <f>IF(D2173&gt;A_Stammdaten!$B$12,0,SUM(G2173,H2173,J2173,L2173:M2173)-SUM(I2173,K2173,N2173:O2173))</f>
        <v>0</v>
      </c>
      <c r="Q2173" s="17"/>
      <c r="R2173" s="17"/>
      <c r="S2173" s="17"/>
      <c r="T2173" s="17"/>
      <c r="U2173" s="62">
        <f t="shared" si="695"/>
        <v>0</v>
      </c>
      <c r="V2173" s="34"/>
      <c r="W2173" s="34"/>
      <c r="X2173" s="34"/>
      <c r="Y2173" s="34"/>
      <c r="Z2173" s="34"/>
      <c r="AA2173" s="63" t="str">
        <f t="shared" si="696"/>
        <v>-</v>
      </c>
      <c r="AB2173" s="63" t="str">
        <f t="shared" si="697"/>
        <v>-</v>
      </c>
      <c r="AC2173" s="63">
        <f>IF(ISBLANK($C2173),0,VLOOKUP($C2173,Listen!$A$2:$C$45,2,FALSE))</f>
        <v>0</v>
      </c>
      <c r="AD2173" s="63">
        <f>IF(ISBLANK($C2173),0,VLOOKUP($C2173,Listen!$A$2:$C$45,3,FALSE))</f>
        <v>0</v>
      </c>
      <c r="AE2173" s="49">
        <f t="shared" si="698"/>
        <v>0</v>
      </c>
      <c r="AF2173" s="49">
        <f t="shared" si="698"/>
        <v>0</v>
      </c>
      <c r="AG2173" s="49">
        <f>IFERROR(IF(OR($V2173&lt;&gt;"Ja",VLOOKUP($C2173,Listen!$A$2:$F$45,5,0)="Nein",D2173&lt;IF(C2173="LNG Anbindungsanlagen gemäß separater Festlegung",2022,2023)),$AC2173,$AA2173),0)</f>
        <v>0</v>
      </c>
      <c r="AH2173" s="49">
        <f>IFERROR(IF(OR($V2173&lt;&gt;"Ja",VLOOKUP($C2173,Listen!$A$2:$F$45,5,0)="Nein",D2173&lt;IF(C2173="LNG Anbindungsanlagen gemäß separater Festlegung",2022,2023)),$AC2173,$AA2173),0)</f>
        <v>0</v>
      </c>
      <c r="AI2173" s="49">
        <f>IFERROR(IF(OR($W2173&lt;&gt;"Ja",VLOOKUP($C2173,Listen!$A$2:$F$45,6,0)="Nein"),$AC2173,$AB2173),0)</f>
        <v>0</v>
      </c>
      <c r="AJ2173" s="49">
        <f>IFERROR(IF(OR($W2173&lt;&gt;"Ja",VLOOKUP($C2173,Listen!$A$2:$F$45,6,0)="Nein"),$AC2173,$AB2173),0)</f>
        <v>0</v>
      </c>
      <c r="AK2173" s="49">
        <f>IFERROR(IF(OR($W2173&lt;&gt;"Ja",VLOOKUP($C2173,Listen!$A$2:$F$45,6,0)="Nein"),$AC2173,$AB2173),0)</f>
        <v>0</v>
      </c>
      <c r="AL2173" s="51">
        <f t="shared" si="699"/>
        <v>0</v>
      </c>
      <c r="AM2173" s="296">
        <f>IFERROR(IF(VLOOKUP($C2173,Listen!$A$2:$F$45,6,0)="Ja",MAX(BC2173:BD2173),D_SAV!$BC2173),0)</f>
        <v>0</v>
      </c>
      <c r="AN2173" s="51">
        <f t="shared" si="700"/>
        <v>0</v>
      </c>
      <c r="AP2173" s="304">
        <f t="shared" si="701"/>
        <v>0</v>
      </c>
      <c r="AQ2173" s="304">
        <f t="shared" si="702"/>
        <v>0</v>
      </c>
      <c r="AR2173" s="304">
        <f t="shared" si="703"/>
        <v>0</v>
      </c>
      <c r="AS2173" s="304">
        <f t="shared" si="704"/>
        <v>0</v>
      </c>
      <c r="AT2173" s="304">
        <f t="shared" si="705"/>
        <v>0</v>
      </c>
      <c r="AU2173" s="304">
        <f t="shared" si="706"/>
        <v>0</v>
      </c>
      <c r="AV2173" s="304">
        <f t="shared" si="707"/>
        <v>0</v>
      </c>
      <c r="AW2173" s="304">
        <f t="shared" si="708"/>
        <v>0</v>
      </c>
      <c r="AX2173" s="304">
        <f t="shared" si="709"/>
        <v>0</v>
      </c>
      <c r="AY2173" s="304">
        <f t="shared" si="710"/>
        <v>0</v>
      </c>
      <c r="AZ2173" s="304">
        <f t="shared" si="711"/>
        <v>0</v>
      </c>
      <c r="BA2173" s="304">
        <f t="shared" si="712"/>
        <v>0</v>
      </c>
      <c r="BB2173" s="304">
        <f t="shared" si="713"/>
        <v>0</v>
      </c>
      <c r="BC2173" s="304">
        <f t="shared" si="714"/>
        <v>0</v>
      </c>
      <c r="BD2173" s="304">
        <f t="shared" si="715"/>
        <v>0</v>
      </c>
      <c r="BE2173" s="304">
        <f>IFERROR(IF(VLOOKUP($C2173,Listen!$A$2:$F$45,6,0)="Ja",BB2173-MAX(BC2173:BD2173),BB2173-BC2173),0)</f>
        <v>0</v>
      </c>
    </row>
    <row r="2174" spans="1:57" x14ac:dyDescent="0.25">
      <c r="A2174" s="320" t="str">
        <f>IF(AND(D2174&lt;&gt;0,C2174&lt;&gt;0,E2174&lt;&gt;0),IF(B2174&lt;&gt;0,CONCATENATE(B2174,"-AGr",VLOOKUP(C2174,Listen!$A$2:$D$45,4,FALSE),"-",D2174,"-",E2174,),CONCATENATE("AGr",VLOOKUP(C2174,Listen!$A$2:$D$45,4,FALSE),"-",D2174,"-",E2174)),"keine vollständige ID")</f>
        <v>keine vollständige ID</v>
      </c>
      <c r="B2174" s="301"/>
      <c r="C2174" s="287"/>
      <c r="D2174" s="34"/>
      <c r="E2174" s="306"/>
      <c r="F2174" s="116"/>
      <c r="G2174" s="17"/>
      <c r="H2174" s="17"/>
      <c r="I2174" s="17"/>
      <c r="J2174" s="17"/>
      <c r="K2174" s="17"/>
      <c r="L2174" s="17"/>
      <c r="M2174" s="17"/>
      <c r="N2174" s="17"/>
      <c r="O2174" s="116"/>
      <c r="P2174" s="117">
        <f>IF(D2174&gt;A_Stammdaten!$B$12,0,SUM(G2174,H2174,J2174,L2174:M2174)-SUM(I2174,K2174,N2174:O2174))</f>
        <v>0</v>
      </c>
      <c r="Q2174" s="17"/>
      <c r="R2174" s="17"/>
      <c r="S2174" s="17"/>
      <c r="T2174" s="17"/>
      <c r="U2174" s="62">
        <f t="shared" si="695"/>
        <v>0</v>
      </c>
      <c r="V2174" s="34"/>
      <c r="W2174" s="34"/>
      <c r="X2174" s="34"/>
      <c r="Y2174" s="34"/>
      <c r="Z2174" s="34"/>
      <c r="AA2174" s="63" t="str">
        <f t="shared" si="696"/>
        <v>-</v>
      </c>
      <c r="AB2174" s="63" t="str">
        <f t="shared" si="697"/>
        <v>-</v>
      </c>
      <c r="AC2174" s="63">
        <f>IF(ISBLANK($C2174),0,VLOOKUP($C2174,Listen!$A$2:$C$45,2,FALSE))</f>
        <v>0</v>
      </c>
      <c r="AD2174" s="63">
        <f>IF(ISBLANK($C2174),0,VLOOKUP($C2174,Listen!$A$2:$C$45,3,FALSE))</f>
        <v>0</v>
      </c>
      <c r="AE2174" s="49">
        <f t="shared" si="698"/>
        <v>0</v>
      </c>
      <c r="AF2174" s="49">
        <f t="shared" si="698"/>
        <v>0</v>
      </c>
      <c r="AG2174" s="49">
        <f>IFERROR(IF(OR($V2174&lt;&gt;"Ja",VLOOKUP($C2174,Listen!$A$2:$F$45,5,0)="Nein",D2174&lt;IF(C2174="LNG Anbindungsanlagen gemäß separater Festlegung",2022,2023)),$AC2174,$AA2174),0)</f>
        <v>0</v>
      </c>
      <c r="AH2174" s="49">
        <f>IFERROR(IF(OR($V2174&lt;&gt;"Ja",VLOOKUP($C2174,Listen!$A$2:$F$45,5,0)="Nein",D2174&lt;IF(C2174="LNG Anbindungsanlagen gemäß separater Festlegung",2022,2023)),$AC2174,$AA2174),0)</f>
        <v>0</v>
      </c>
      <c r="AI2174" s="49">
        <f>IFERROR(IF(OR($W2174&lt;&gt;"Ja",VLOOKUP($C2174,Listen!$A$2:$F$45,6,0)="Nein"),$AC2174,$AB2174),0)</f>
        <v>0</v>
      </c>
      <c r="AJ2174" s="49">
        <f>IFERROR(IF(OR($W2174&lt;&gt;"Ja",VLOOKUP($C2174,Listen!$A$2:$F$45,6,0)="Nein"),$AC2174,$AB2174),0)</f>
        <v>0</v>
      </c>
      <c r="AK2174" s="49">
        <f>IFERROR(IF(OR($W2174&lt;&gt;"Ja",VLOOKUP($C2174,Listen!$A$2:$F$45,6,0)="Nein"),$AC2174,$AB2174),0)</f>
        <v>0</v>
      </c>
      <c r="AL2174" s="51">
        <f t="shared" si="699"/>
        <v>0</v>
      </c>
      <c r="AM2174" s="296">
        <f>IFERROR(IF(VLOOKUP($C2174,Listen!$A$2:$F$45,6,0)="Ja",MAX(BC2174:BD2174),D_SAV!$BC2174),0)</f>
        <v>0</v>
      </c>
      <c r="AN2174" s="51">
        <f t="shared" si="700"/>
        <v>0</v>
      </c>
      <c r="AP2174" s="304">
        <f t="shared" si="701"/>
        <v>0</v>
      </c>
      <c r="AQ2174" s="304">
        <f t="shared" si="702"/>
        <v>0</v>
      </c>
      <c r="AR2174" s="304">
        <f t="shared" si="703"/>
        <v>0</v>
      </c>
      <c r="AS2174" s="304">
        <f t="shared" si="704"/>
        <v>0</v>
      </c>
      <c r="AT2174" s="304">
        <f t="shared" si="705"/>
        <v>0</v>
      </c>
      <c r="AU2174" s="304">
        <f t="shared" si="706"/>
        <v>0</v>
      </c>
      <c r="AV2174" s="304">
        <f t="shared" si="707"/>
        <v>0</v>
      </c>
      <c r="AW2174" s="304">
        <f t="shared" si="708"/>
        <v>0</v>
      </c>
      <c r="AX2174" s="304">
        <f t="shared" si="709"/>
        <v>0</v>
      </c>
      <c r="AY2174" s="304">
        <f t="shared" si="710"/>
        <v>0</v>
      </c>
      <c r="AZ2174" s="304">
        <f t="shared" si="711"/>
        <v>0</v>
      </c>
      <c r="BA2174" s="304">
        <f t="shared" si="712"/>
        <v>0</v>
      </c>
      <c r="BB2174" s="304">
        <f t="shared" si="713"/>
        <v>0</v>
      </c>
      <c r="BC2174" s="304">
        <f t="shared" si="714"/>
        <v>0</v>
      </c>
      <c r="BD2174" s="304">
        <f t="shared" si="715"/>
        <v>0</v>
      </c>
      <c r="BE2174" s="304">
        <f>IFERROR(IF(VLOOKUP($C2174,Listen!$A$2:$F$45,6,0)="Ja",BB2174-MAX(BC2174:BD2174),BB2174-BC2174),0)</f>
        <v>0</v>
      </c>
    </row>
    <row r="2175" spans="1:57" x14ac:dyDescent="0.25">
      <c r="A2175" s="320" t="str">
        <f>IF(AND(D2175&lt;&gt;0,C2175&lt;&gt;0,E2175&lt;&gt;0),IF(B2175&lt;&gt;0,CONCATENATE(B2175,"-AGr",VLOOKUP(C2175,Listen!$A$2:$D$45,4,FALSE),"-",D2175,"-",E2175,),CONCATENATE("AGr",VLOOKUP(C2175,Listen!$A$2:$D$45,4,FALSE),"-",D2175,"-",E2175)),"keine vollständige ID")</f>
        <v>keine vollständige ID</v>
      </c>
      <c r="B2175" s="301"/>
      <c r="C2175" s="287"/>
      <c r="D2175" s="34"/>
      <c r="E2175" s="306"/>
      <c r="F2175" s="116"/>
      <c r="G2175" s="17"/>
      <c r="H2175" s="17"/>
      <c r="I2175" s="17"/>
      <c r="J2175" s="17"/>
      <c r="K2175" s="17"/>
      <c r="L2175" s="17"/>
      <c r="M2175" s="17"/>
      <c r="N2175" s="17"/>
      <c r="O2175" s="116"/>
      <c r="P2175" s="117">
        <f>IF(D2175&gt;A_Stammdaten!$B$12,0,SUM(G2175,H2175,J2175,L2175:M2175)-SUM(I2175,K2175,N2175:O2175))</f>
        <v>0</v>
      </c>
      <c r="Q2175" s="17"/>
      <c r="R2175" s="17"/>
      <c r="S2175" s="17"/>
      <c r="T2175" s="17"/>
      <c r="U2175" s="62">
        <f t="shared" si="695"/>
        <v>0</v>
      </c>
      <c r="V2175" s="34"/>
      <c r="W2175" s="34"/>
      <c r="X2175" s="34"/>
      <c r="Y2175" s="34"/>
      <c r="Z2175" s="34"/>
      <c r="AA2175" s="63" t="str">
        <f t="shared" si="696"/>
        <v>-</v>
      </c>
      <c r="AB2175" s="63" t="str">
        <f t="shared" si="697"/>
        <v>-</v>
      </c>
      <c r="AC2175" s="63">
        <f>IF(ISBLANK($C2175),0,VLOOKUP($C2175,Listen!$A$2:$C$45,2,FALSE))</f>
        <v>0</v>
      </c>
      <c r="AD2175" s="63">
        <f>IF(ISBLANK($C2175),0,VLOOKUP($C2175,Listen!$A$2:$C$45,3,FALSE))</f>
        <v>0</v>
      </c>
      <c r="AE2175" s="49">
        <f t="shared" si="698"/>
        <v>0</v>
      </c>
      <c r="AF2175" s="49">
        <f t="shared" si="698"/>
        <v>0</v>
      </c>
      <c r="AG2175" s="49">
        <f>IFERROR(IF(OR($V2175&lt;&gt;"Ja",VLOOKUP($C2175,Listen!$A$2:$F$45,5,0)="Nein",D2175&lt;IF(C2175="LNG Anbindungsanlagen gemäß separater Festlegung",2022,2023)),$AC2175,$AA2175),0)</f>
        <v>0</v>
      </c>
      <c r="AH2175" s="49">
        <f>IFERROR(IF(OR($V2175&lt;&gt;"Ja",VLOOKUP($C2175,Listen!$A$2:$F$45,5,0)="Nein",D2175&lt;IF(C2175="LNG Anbindungsanlagen gemäß separater Festlegung",2022,2023)),$AC2175,$AA2175),0)</f>
        <v>0</v>
      </c>
      <c r="AI2175" s="49">
        <f>IFERROR(IF(OR($W2175&lt;&gt;"Ja",VLOOKUP($C2175,Listen!$A$2:$F$45,6,0)="Nein"),$AC2175,$AB2175),0)</f>
        <v>0</v>
      </c>
      <c r="AJ2175" s="49">
        <f>IFERROR(IF(OR($W2175&lt;&gt;"Ja",VLOOKUP($C2175,Listen!$A$2:$F$45,6,0)="Nein"),$AC2175,$AB2175),0)</f>
        <v>0</v>
      </c>
      <c r="AK2175" s="49">
        <f>IFERROR(IF(OR($W2175&lt;&gt;"Ja",VLOOKUP($C2175,Listen!$A$2:$F$45,6,0)="Nein"),$AC2175,$AB2175),0)</f>
        <v>0</v>
      </c>
      <c r="AL2175" s="51">
        <f t="shared" si="699"/>
        <v>0</v>
      </c>
      <c r="AM2175" s="296">
        <f>IFERROR(IF(VLOOKUP($C2175,Listen!$A$2:$F$45,6,0)="Ja",MAX(BC2175:BD2175),D_SAV!$BC2175),0)</f>
        <v>0</v>
      </c>
      <c r="AN2175" s="51">
        <f t="shared" si="700"/>
        <v>0</v>
      </c>
      <c r="AP2175" s="304">
        <f t="shared" si="701"/>
        <v>0</v>
      </c>
      <c r="AQ2175" s="304">
        <f t="shared" si="702"/>
        <v>0</v>
      </c>
      <c r="AR2175" s="304">
        <f t="shared" si="703"/>
        <v>0</v>
      </c>
      <c r="AS2175" s="304">
        <f t="shared" si="704"/>
        <v>0</v>
      </c>
      <c r="AT2175" s="304">
        <f t="shared" si="705"/>
        <v>0</v>
      </c>
      <c r="AU2175" s="304">
        <f t="shared" si="706"/>
        <v>0</v>
      </c>
      <c r="AV2175" s="304">
        <f t="shared" si="707"/>
        <v>0</v>
      </c>
      <c r="AW2175" s="304">
        <f t="shared" si="708"/>
        <v>0</v>
      </c>
      <c r="AX2175" s="304">
        <f t="shared" si="709"/>
        <v>0</v>
      </c>
      <c r="AY2175" s="304">
        <f t="shared" si="710"/>
        <v>0</v>
      </c>
      <c r="AZ2175" s="304">
        <f t="shared" si="711"/>
        <v>0</v>
      </c>
      <c r="BA2175" s="304">
        <f t="shared" si="712"/>
        <v>0</v>
      </c>
      <c r="BB2175" s="304">
        <f t="shared" si="713"/>
        <v>0</v>
      </c>
      <c r="BC2175" s="304">
        <f t="shared" si="714"/>
        <v>0</v>
      </c>
      <c r="BD2175" s="304">
        <f t="shared" si="715"/>
        <v>0</v>
      </c>
      <c r="BE2175" s="304">
        <f>IFERROR(IF(VLOOKUP($C2175,Listen!$A$2:$F$45,6,0)="Ja",BB2175-MAX(BC2175:BD2175),BB2175-BC2175),0)</f>
        <v>0</v>
      </c>
    </row>
    <row r="2176" spans="1:57" x14ac:dyDescent="0.25">
      <c r="A2176" s="320" t="str">
        <f>IF(AND(D2176&lt;&gt;0,C2176&lt;&gt;0,E2176&lt;&gt;0),IF(B2176&lt;&gt;0,CONCATENATE(B2176,"-AGr",VLOOKUP(C2176,Listen!$A$2:$D$45,4,FALSE),"-",D2176,"-",E2176,),CONCATENATE("AGr",VLOOKUP(C2176,Listen!$A$2:$D$45,4,FALSE),"-",D2176,"-",E2176)),"keine vollständige ID")</f>
        <v>keine vollständige ID</v>
      </c>
      <c r="B2176" s="301"/>
      <c r="C2176" s="287"/>
      <c r="D2176" s="34"/>
      <c r="E2176" s="306"/>
      <c r="F2176" s="116"/>
      <c r="G2176" s="17"/>
      <c r="H2176" s="17"/>
      <c r="I2176" s="17"/>
      <c r="J2176" s="17"/>
      <c r="K2176" s="17"/>
      <c r="L2176" s="17"/>
      <c r="M2176" s="17"/>
      <c r="N2176" s="17"/>
      <c r="O2176" s="116"/>
      <c r="P2176" s="117">
        <f>IF(D2176&gt;A_Stammdaten!$B$12,0,SUM(G2176,H2176,J2176,L2176:M2176)-SUM(I2176,K2176,N2176:O2176))</f>
        <v>0</v>
      </c>
      <c r="Q2176" s="17"/>
      <c r="R2176" s="17"/>
      <c r="S2176" s="17"/>
      <c r="T2176" s="17"/>
      <c r="U2176" s="62">
        <f t="shared" si="695"/>
        <v>0</v>
      </c>
      <c r="V2176" s="34"/>
      <c r="W2176" s="34"/>
      <c r="X2176" s="34"/>
      <c r="Y2176" s="34"/>
      <c r="Z2176" s="34"/>
      <c r="AA2176" s="63" t="str">
        <f t="shared" si="696"/>
        <v>-</v>
      </c>
      <c r="AB2176" s="63" t="str">
        <f t="shared" si="697"/>
        <v>-</v>
      </c>
      <c r="AC2176" s="63">
        <f>IF(ISBLANK($C2176),0,VLOOKUP($C2176,Listen!$A$2:$C$45,2,FALSE))</f>
        <v>0</v>
      </c>
      <c r="AD2176" s="63">
        <f>IF(ISBLANK($C2176),0,VLOOKUP($C2176,Listen!$A$2:$C$45,3,FALSE))</f>
        <v>0</v>
      </c>
      <c r="AE2176" s="49">
        <f t="shared" si="698"/>
        <v>0</v>
      </c>
      <c r="AF2176" s="49">
        <f t="shared" si="698"/>
        <v>0</v>
      </c>
      <c r="AG2176" s="49">
        <f>IFERROR(IF(OR($V2176&lt;&gt;"Ja",VLOOKUP($C2176,Listen!$A$2:$F$45,5,0)="Nein",D2176&lt;IF(C2176="LNG Anbindungsanlagen gemäß separater Festlegung",2022,2023)),$AC2176,$AA2176),0)</f>
        <v>0</v>
      </c>
      <c r="AH2176" s="49">
        <f>IFERROR(IF(OR($V2176&lt;&gt;"Ja",VLOOKUP($C2176,Listen!$A$2:$F$45,5,0)="Nein",D2176&lt;IF(C2176="LNG Anbindungsanlagen gemäß separater Festlegung",2022,2023)),$AC2176,$AA2176),0)</f>
        <v>0</v>
      </c>
      <c r="AI2176" s="49">
        <f>IFERROR(IF(OR($W2176&lt;&gt;"Ja",VLOOKUP($C2176,Listen!$A$2:$F$45,6,0)="Nein"),$AC2176,$AB2176),0)</f>
        <v>0</v>
      </c>
      <c r="AJ2176" s="49">
        <f>IFERROR(IF(OR($W2176&lt;&gt;"Ja",VLOOKUP($C2176,Listen!$A$2:$F$45,6,0)="Nein"),$AC2176,$AB2176),0)</f>
        <v>0</v>
      </c>
      <c r="AK2176" s="49">
        <f>IFERROR(IF(OR($W2176&lt;&gt;"Ja",VLOOKUP($C2176,Listen!$A$2:$F$45,6,0)="Nein"),$AC2176,$AB2176),0)</f>
        <v>0</v>
      </c>
      <c r="AL2176" s="51">
        <f t="shared" si="699"/>
        <v>0</v>
      </c>
      <c r="AM2176" s="296">
        <f>IFERROR(IF(VLOOKUP($C2176,Listen!$A$2:$F$45,6,0)="Ja",MAX(BC2176:BD2176),D_SAV!$BC2176),0)</f>
        <v>0</v>
      </c>
      <c r="AN2176" s="51">
        <f t="shared" si="700"/>
        <v>0</v>
      </c>
      <c r="AP2176" s="304">
        <f t="shared" si="701"/>
        <v>0</v>
      </c>
      <c r="AQ2176" s="304">
        <f t="shared" si="702"/>
        <v>0</v>
      </c>
      <c r="AR2176" s="304">
        <f t="shared" si="703"/>
        <v>0</v>
      </c>
      <c r="AS2176" s="304">
        <f t="shared" si="704"/>
        <v>0</v>
      </c>
      <c r="AT2176" s="304">
        <f t="shared" si="705"/>
        <v>0</v>
      </c>
      <c r="AU2176" s="304">
        <f t="shared" si="706"/>
        <v>0</v>
      </c>
      <c r="AV2176" s="304">
        <f t="shared" si="707"/>
        <v>0</v>
      </c>
      <c r="AW2176" s="304">
        <f t="shared" si="708"/>
        <v>0</v>
      </c>
      <c r="AX2176" s="304">
        <f t="shared" si="709"/>
        <v>0</v>
      </c>
      <c r="AY2176" s="304">
        <f t="shared" si="710"/>
        <v>0</v>
      </c>
      <c r="AZ2176" s="304">
        <f t="shared" si="711"/>
        <v>0</v>
      </c>
      <c r="BA2176" s="304">
        <f t="shared" si="712"/>
        <v>0</v>
      </c>
      <c r="BB2176" s="304">
        <f t="shared" si="713"/>
        <v>0</v>
      </c>
      <c r="BC2176" s="304">
        <f t="shared" si="714"/>
        <v>0</v>
      </c>
      <c r="BD2176" s="304">
        <f t="shared" si="715"/>
        <v>0</v>
      </c>
      <c r="BE2176" s="304">
        <f>IFERROR(IF(VLOOKUP($C2176,Listen!$A$2:$F$45,6,0)="Ja",BB2176-MAX(BC2176:BD2176),BB2176-BC2176),0)</f>
        <v>0</v>
      </c>
    </row>
    <row r="2177" spans="1:57" x14ac:dyDescent="0.25">
      <c r="A2177" s="320" t="str">
        <f>IF(AND(D2177&lt;&gt;0,C2177&lt;&gt;0,E2177&lt;&gt;0),IF(B2177&lt;&gt;0,CONCATENATE(B2177,"-AGr",VLOOKUP(C2177,Listen!$A$2:$D$45,4,FALSE),"-",D2177,"-",E2177,),CONCATENATE("AGr",VLOOKUP(C2177,Listen!$A$2:$D$45,4,FALSE),"-",D2177,"-",E2177)),"keine vollständige ID")</f>
        <v>keine vollständige ID</v>
      </c>
      <c r="B2177" s="301"/>
      <c r="C2177" s="287"/>
      <c r="D2177" s="34"/>
      <c r="E2177" s="306"/>
      <c r="F2177" s="116"/>
      <c r="G2177" s="17"/>
      <c r="H2177" s="17"/>
      <c r="I2177" s="17"/>
      <c r="J2177" s="17"/>
      <c r="K2177" s="17"/>
      <c r="L2177" s="17"/>
      <c r="M2177" s="17"/>
      <c r="N2177" s="17"/>
      <c r="O2177" s="116"/>
      <c r="P2177" s="117">
        <f>IF(D2177&gt;A_Stammdaten!$B$12,0,SUM(G2177,H2177,J2177,L2177:M2177)-SUM(I2177,K2177,N2177:O2177))</f>
        <v>0</v>
      </c>
      <c r="Q2177" s="17"/>
      <c r="R2177" s="17"/>
      <c r="S2177" s="17"/>
      <c r="T2177" s="17"/>
      <c r="U2177" s="62">
        <f t="shared" si="695"/>
        <v>0</v>
      </c>
      <c r="V2177" s="34"/>
      <c r="W2177" s="34"/>
      <c r="X2177" s="34"/>
      <c r="Y2177" s="34"/>
      <c r="Z2177" s="34"/>
      <c r="AA2177" s="63" t="str">
        <f t="shared" si="696"/>
        <v>-</v>
      </c>
      <c r="AB2177" s="63" t="str">
        <f t="shared" si="697"/>
        <v>-</v>
      </c>
      <c r="AC2177" s="63">
        <f>IF(ISBLANK($C2177),0,VLOOKUP($C2177,Listen!$A$2:$C$45,2,FALSE))</f>
        <v>0</v>
      </c>
      <c r="AD2177" s="63">
        <f>IF(ISBLANK($C2177),0,VLOOKUP($C2177,Listen!$A$2:$C$45,3,FALSE))</f>
        <v>0</v>
      </c>
      <c r="AE2177" s="49">
        <f t="shared" si="698"/>
        <v>0</v>
      </c>
      <c r="AF2177" s="49">
        <f t="shared" si="698"/>
        <v>0</v>
      </c>
      <c r="AG2177" s="49">
        <f>IFERROR(IF(OR($V2177&lt;&gt;"Ja",VLOOKUP($C2177,Listen!$A$2:$F$45,5,0)="Nein",D2177&lt;IF(C2177="LNG Anbindungsanlagen gemäß separater Festlegung",2022,2023)),$AC2177,$AA2177),0)</f>
        <v>0</v>
      </c>
      <c r="AH2177" s="49">
        <f>IFERROR(IF(OR($V2177&lt;&gt;"Ja",VLOOKUP($C2177,Listen!$A$2:$F$45,5,0)="Nein",D2177&lt;IF(C2177="LNG Anbindungsanlagen gemäß separater Festlegung",2022,2023)),$AC2177,$AA2177),0)</f>
        <v>0</v>
      </c>
      <c r="AI2177" s="49">
        <f>IFERROR(IF(OR($W2177&lt;&gt;"Ja",VLOOKUP($C2177,Listen!$A$2:$F$45,6,0)="Nein"),$AC2177,$AB2177),0)</f>
        <v>0</v>
      </c>
      <c r="AJ2177" s="49">
        <f>IFERROR(IF(OR($W2177&lt;&gt;"Ja",VLOOKUP($C2177,Listen!$A$2:$F$45,6,0)="Nein"),$AC2177,$AB2177),0)</f>
        <v>0</v>
      </c>
      <c r="AK2177" s="49">
        <f>IFERROR(IF(OR($W2177&lt;&gt;"Ja",VLOOKUP($C2177,Listen!$A$2:$F$45,6,0)="Nein"),$AC2177,$AB2177),0)</f>
        <v>0</v>
      </c>
      <c r="AL2177" s="51">
        <f t="shared" si="699"/>
        <v>0</v>
      </c>
      <c r="AM2177" s="296">
        <f>IFERROR(IF(VLOOKUP($C2177,Listen!$A$2:$F$45,6,0)="Ja",MAX(BC2177:BD2177),D_SAV!$BC2177),0)</f>
        <v>0</v>
      </c>
      <c r="AN2177" s="51">
        <f t="shared" si="700"/>
        <v>0</v>
      </c>
      <c r="AP2177" s="304">
        <f t="shared" si="701"/>
        <v>0</v>
      </c>
      <c r="AQ2177" s="304">
        <f t="shared" si="702"/>
        <v>0</v>
      </c>
      <c r="AR2177" s="304">
        <f t="shared" si="703"/>
        <v>0</v>
      </c>
      <c r="AS2177" s="304">
        <f t="shared" si="704"/>
        <v>0</v>
      </c>
      <c r="AT2177" s="304">
        <f t="shared" si="705"/>
        <v>0</v>
      </c>
      <c r="AU2177" s="304">
        <f t="shared" si="706"/>
        <v>0</v>
      </c>
      <c r="AV2177" s="304">
        <f t="shared" si="707"/>
        <v>0</v>
      </c>
      <c r="AW2177" s="304">
        <f t="shared" si="708"/>
        <v>0</v>
      </c>
      <c r="AX2177" s="304">
        <f t="shared" si="709"/>
        <v>0</v>
      </c>
      <c r="AY2177" s="304">
        <f t="shared" si="710"/>
        <v>0</v>
      </c>
      <c r="AZ2177" s="304">
        <f t="shared" si="711"/>
        <v>0</v>
      </c>
      <c r="BA2177" s="304">
        <f t="shared" si="712"/>
        <v>0</v>
      </c>
      <c r="BB2177" s="304">
        <f t="shared" si="713"/>
        <v>0</v>
      </c>
      <c r="BC2177" s="304">
        <f t="shared" si="714"/>
        <v>0</v>
      </c>
      <c r="BD2177" s="304">
        <f t="shared" si="715"/>
        <v>0</v>
      </c>
      <c r="BE2177" s="304">
        <f>IFERROR(IF(VLOOKUP($C2177,Listen!$A$2:$F$45,6,0)="Ja",BB2177-MAX(BC2177:BD2177),BB2177-BC2177),0)</f>
        <v>0</v>
      </c>
    </row>
    <row r="2178" spans="1:57" x14ac:dyDescent="0.25">
      <c r="A2178" s="320" t="str">
        <f>IF(AND(D2178&lt;&gt;0,C2178&lt;&gt;0,E2178&lt;&gt;0),IF(B2178&lt;&gt;0,CONCATENATE(B2178,"-AGr",VLOOKUP(C2178,Listen!$A$2:$D$45,4,FALSE),"-",D2178,"-",E2178,),CONCATENATE("AGr",VLOOKUP(C2178,Listen!$A$2:$D$45,4,FALSE),"-",D2178,"-",E2178)),"keine vollständige ID")</f>
        <v>keine vollständige ID</v>
      </c>
      <c r="B2178" s="301"/>
      <c r="C2178" s="287"/>
      <c r="D2178" s="34"/>
      <c r="E2178" s="306"/>
      <c r="F2178" s="116"/>
      <c r="G2178" s="17"/>
      <c r="H2178" s="17"/>
      <c r="I2178" s="17"/>
      <c r="J2178" s="17"/>
      <c r="K2178" s="17"/>
      <c r="L2178" s="17"/>
      <c r="M2178" s="17"/>
      <c r="N2178" s="17"/>
      <c r="O2178" s="116"/>
      <c r="P2178" s="117">
        <f>IF(D2178&gt;A_Stammdaten!$B$12,0,SUM(G2178,H2178,J2178,L2178:M2178)-SUM(I2178,K2178,N2178:O2178))</f>
        <v>0</v>
      </c>
      <c r="Q2178" s="17"/>
      <c r="R2178" s="17"/>
      <c r="S2178" s="17"/>
      <c r="T2178" s="17"/>
      <c r="U2178" s="62">
        <f t="shared" si="695"/>
        <v>0</v>
      </c>
      <c r="V2178" s="34"/>
      <c r="W2178" s="34"/>
      <c r="X2178" s="34"/>
      <c r="Y2178" s="34"/>
      <c r="Z2178" s="34"/>
      <c r="AA2178" s="63" t="str">
        <f t="shared" si="696"/>
        <v>-</v>
      </c>
      <c r="AB2178" s="63" t="str">
        <f t="shared" si="697"/>
        <v>-</v>
      </c>
      <c r="AC2178" s="63">
        <f>IF(ISBLANK($C2178),0,VLOOKUP($C2178,Listen!$A$2:$C$45,2,FALSE))</f>
        <v>0</v>
      </c>
      <c r="AD2178" s="63">
        <f>IF(ISBLANK($C2178),0,VLOOKUP($C2178,Listen!$A$2:$C$45,3,FALSE))</f>
        <v>0</v>
      </c>
      <c r="AE2178" s="49">
        <f t="shared" si="698"/>
        <v>0</v>
      </c>
      <c r="AF2178" s="49">
        <f t="shared" si="698"/>
        <v>0</v>
      </c>
      <c r="AG2178" s="49">
        <f>IFERROR(IF(OR($V2178&lt;&gt;"Ja",VLOOKUP($C2178,Listen!$A$2:$F$45,5,0)="Nein",D2178&lt;IF(C2178="LNG Anbindungsanlagen gemäß separater Festlegung",2022,2023)),$AC2178,$AA2178),0)</f>
        <v>0</v>
      </c>
      <c r="AH2178" s="49">
        <f>IFERROR(IF(OR($V2178&lt;&gt;"Ja",VLOOKUP($C2178,Listen!$A$2:$F$45,5,0)="Nein",D2178&lt;IF(C2178="LNG Anbindungsanlagen gemäß separater Festlegung",2022,2023)),$AC2178,$AA2178),0)</f>
        <v>0</v>
      </c>
      <c r="AI2178" s="49">
        <f>IFERROR(IF(OR($W2178&lt;&gt;"Ja",VLOOKUP($C2178,Listen!$A$2:$F$45,6,0)="Nein"),$AC2178,$AB2178),0)</f>
        <v>0</v>
      </c>
      <c r="AJ2178" s="49">
        <f>IFERROR(IF(OR($W2178&lt;&gt;"Ja",VLOOKUP($C2178,Listen!$A$2:$F$45,6,0)="Nein"),$AC2178,$AB2178),0)</f>
        <v>0</v>
      </c>
      <c r="AK2178" s="49">
        <f>IFERROR(IF(OR($W2178&lt;&gt;"Ja",VLOOKUP($C2178,Listen!$A$2:$F$45,6,0)="Nein"),$AC2178,$AB2178),0)</f>
        <v>0</v>
      </c>
      <c r="AL2178" s="51">
        <f t="shared" si="699"/>
        <v>0</v>
      </c>
      <c r="AM2178" s="296">
        <f>IFERROR(IF(VLOOKUP($C2178,Listen!$A$2:$F$45,6,0)="Ja",MAX(BC2178:BD2178),D_SAV!$BC2178),0)</f>
        <v>0</v>
      </c>
      <c r="AN2178" s="51">
        <f t="shared" si="700"/>
        <v>0</v>
      </c>
      <c r="AP2178" s="304">
        <f t="shared" si="701"/>
        <v>0</v>
      </c>
      <c r="AQ2178" s="304">
        <f t="shared" si="702"/>
        <v>0</v>
      </c>
      <c r="AR2178" s="304">
        <f t="shared" si="703"/>
        <v>0</v>
      </c>
      <c r="AS2178" s="304">
        <f t="shared" si="704"/>
        <v>0</v>
      </c>
      <c r="AT2178" s="304">
        <f t="shared" si="705"/>
        <v>0</v>
      </c>
      <c r="AU2178" s="304">
        <f t="shared" si="706"/>
        <v>0</v>
      </c>
      <c r="AV2178" s="304">
        <f t="shared" si="707"/>
        <v>0</v>
      </c>
      <c r="AW2178" s="304">
        <f t="shared" si="708"/>
        <v>0</v>
      </c>
      <c r="AX2178" s="304">
        <f t="shared" si="709"/>
        <v>0</v>
      </c>
      <c r="AY2178" s="304">
        <f t="shared" si="710"/>
        <v>0</v>
      </c>
      <c r="AZ2178" s="304">
        <f t="shared" si="711"/>
        <v>0</v>
      </c>
      <c r="BA2178" s="304">
        <f t="shared" si="712"/>
        <v>0</v>
      </c>
      <c r="BB2178" s="304">
        <f t="shared" si="713"/>
        <v>0</v>
      </c>
      <c r="BC2178" s="304">
        <f t="shared" si="714"/>
        <v>0</v>
      </c>
      <c r="BD2178" s="304">
        <f t="shared" si="715"/>
        <v>0</v>
      </c>
      <c r="BE2178" s="304">
        <f>IFERROR(IF(VLOOKUP($C2178,Listen!$A$2:$F$45,6,0)="Ja",BB2178-MAX(BC2178:BD2178),BB2178-BC2178),0)</f>
        <v>0</v>
      </c>
    </row>
    <row r="2179" spans="1:57" x14ac:dyDescent="0.25">
      <c r="A2179" s="320" t="str">
        <f>IF(AND(D2179&lt;&gt;0,C2179&lt;&gt;0,E2179&lt;&gt;0),IF(B2179&lt;&gt;0,CONCATENATE(B2179,"-AGr",VLOOKUP(C2179,Listen!$A$2:$D$45,4,FALSE),"-",D2179,"-",E2179,),CONCATENATE("AGr",VLOOKUP(C2179,Listen!$A$2:$D$45,4,FALSE),"-",D2179,"-",E2179)),"keine vollständige ID")</f>
        <v>keine vollständige ID</v>
      </c>
      <c r="B2179" s="301"/>
      <c r="C2179" s="287"/>
      <c r="D2179" s="34"/>
      <c r="E2179" s="306"/>
      <c r="F2179" s="116"/>
      <c r="G2179" s="17"/>
      <c r="H2179" s="17"/>
      <c r="I2179" s="17"/>
      <c r="J2179" s="17"/>
      <c r="K2179" s="17"/>
      <c r="L2179" s="17"/>
      <c r="M2179" s="17"/>
      <c r="N2179" s="17"/>
      <c r="O2179" s="116"/>
      <c r="P2179" s="117">
        <f>IF(D2179&gt;A_Stammdaten!$B$12,0,SUM(G2179,H2179,J2179,L2179:M2179)-SUM(I2179,K2179,N2179:O2179))</f>
        <v>0</v>
      </c>
      <c r="Q2179" s="17"/>
      <c r="R2179" s="17"/>
      <c r="S2179" s="17"/>
      <c r="T2179" s="17"/>
      <c r="U2179" s="62">
        <f t="shared" si="695"/>
        <v>0</v>
      </c>
      <c r="V2179" s="34"/>
      <c r="W2179" s="34"/>
      <c r="X2179" s="34"/>
      <c r="Y2179" s="34"/>
      <c r="Z2179" s="34"/>
      <c r="AA2179" s="63" t="str">
        <f t="shared" si="696"/>
        <v>-</v>
      </c>
      <c r="AB2179" s="63" t="str">
        <f t="shared" si="697"/>
        <v>-</v>
      </c>
      <c r="AC2179" s="63">
        <f>IF(ISBLANK($C2179),0,VLOOKUP($C2179,Listen!$A$2:$C$45,2,FALSE))</f>
        <v>0</v>
      </c>
      <c r="AD2179" s="63">
        <f>IF(ISBLANK($C2179),0,VLOOKUP($C2179,Listen!$A$2:$C$45,3,FALSE))</f>
        <v>0</v>
      </c>
      <c r="AE2179" s="49">
        <f t="shared" si="698"/>
        <v>0</v>
      </c>
      <c r="AF2179" s="49">
        <f t="shared" si="698"/>
        <v>0</v>
      </c>
      <c r="AG2179" s="49">
        <f>IFERROR(IF(OR($V2179&lt;&gt;"Ja",VLOOKUP($C2179,Listen!$A$2:$F$45,5,0)="Nein",D2179&lt;IF(C2179="LNG Anbindungsanlagen gemäß separater Festlegung",2022,2023)),$AC2179,$AA2179),0)</f>
        <v>0</v>
      </c>
      <c r="AH2179" s="49">
        <f>IFERROR(IF(OR($V2179&lt;&gt;"Ja",VLOOKUP($C2179,Listen!$A$2:$F$45,5,0)="Nein",D2179&lt;IF(C2179="LNG Anbindungsanlagen gemäß separater Festlegung",2022,2023)),$AC2179,$AA2179),0)</f>
        <v>0</v>
      </c>
      <c r="AI2179" s="49">
        <f>IFERROR(IF(OR($W2179&lt;&gt;"Ja",VLOOKUP($C2179,Listen!$A$2:$F$45,6,0)="Nein"),$AC2179,$AB2179),0)</f>
        <v>0</v>
      </c>
      <c r="AJ2179" s="49">
        <f>IFERROR(IF(OR($W2179&lt;&gt;"Ja",VLOOKUP($C2179,Listen!$A$2:$F$45,6,0)="Nein"),$AC2179,$AB2179),0)</f>
        <v>0</v>
      </c>
      <c r="AK2179" s="49">
        <f>IFERROR(IF(OR($W2179&lt;&gt;"Ja",VLOOKUP($C2179,Listen!$A$2:$F$45,6,0)="Nein"),$AC2179,$AB2179),0)</f>
        <v>0</v>
      </c>
      <c r="AL2179" s="51">
        <f t="shared" si="699"/>
        <v>0</v>
      </c>
      <c r="AM2179" s="296">
        <f>IFERROR(IF(VLOOKUP($C2179,Listen!$A$2:$F$45,6,0)="Ja",MAX(BC2179:BD2179),D_SAV!$BC2179),0)</f>
        <v>0</v>
      </c>
      <c r="AN2179" s="51">
        <f t="shared" si="700"/>
        <v>0</v>
      </c>
      <c r="AP2179" s="304">
        <f t="shared" si="701"/>
        <v>0</v>
      </c>
      <c r="AQ2179" s="304">
        <f t="shared" si="702"/>
        <v>0</v>
      </c>
      <c r="AR2179" s="304">
        <f t="shared" si="703"/>
        <v>0</v>
      </c>
      <c r="AS2179" s="304">
        <f t="shared" si="704"/>
        <v>0</v>
      </c>
      <c r="AT2179" s="304">
        <f t="shared" si="705"/>
        <v>0</v>
      </c>
      <c r="AU2179" s="304">
        <f t="shared" si="706"/>
        <v>0</v>
      </c>
      <c r="AV2179" s="304">
        <f t="shared" si="707"/>
        <v>0</v>
      </c>
      <c r="AW2179" s="304">
        <f t="shared" si="708"/>
        <v>0</v>
      </c>
      <c r="AX2179" s="304">
        <f t="shared" si="709"/>
        <v>0</v>
      </c>
      <c r="AY2179" s="304">
        <f t="shared" si="710"/>
        <v>0</v>
      </c>
      <c r="AZ2179" s="304">
        <f t="shared" si="711"/>
        <v>0</v>
      </c>
      <c r="BA2179" s="304">
        <f t="shared" si="712"/>
        <v>0</v>
      </c>
      <c r="BB2179" s="304">
        <f t="shared" si="713"/>
        <v>0</v>
      </c>
      <c r="BC2179" s="304">
        <f t="shared" si="714"/>
        <v>0</v>
      </c>
      <c r="BD2179" s="304">
        <f t="shared" si="715"/>
        <v>0</v>
      </c>
      <c r="BE2179" s="304">
        <f>IFERROR(IF(VLOOKUP($C2179,Listen!$A$2:$F$45,6,0)="Ja",BB2179-MAX(BC2179:BD2179),BB2179-BC2179),0)</f>
        <v>0</v>
      </c>
    </row>
    <row r="2180" spans="1:57" x14ac:dyDescent="0.25">
      <c r="A2180" s="320" t="str">
        <f>IF(AND(D2180&lt;&gt;0,C2180&lt;&gt;0,E2180&lt;&gt;0),IF(B2180&lt;&gt;0,CONCATENATE(B2180,"-AGr",VLOOKUP(C2180,Listen!$A$2:$D$45,4,FALSE),"-",D2180,"-",E2180,),CONCATENATE("AGr",VLOOKUP(C2180,Listen!$A$2:$D$45,4,FALSE),"-",D2180,"-",E2180)),"keine vollständige ID")</f>
        <v>keine vollständige ID</v>
      </c>
      <c r="B2180" s="301"/>
      <c r="C2180" s="287"/>
      <c r="D2180" s="34"/>
      <c r="E2180" s="306"/>
      <c r="F2180" s="116"/>
      <c r="G2180" s="17"/>
      <c r="H2180" s="17"/>
      <c r="I2180" s="17"/>
      <c r="J2180" s="17"/>
      <c r="K2180" s="17"/>
      <c r="L2180" s="17"/>
      <c r="M2180" s="17"/>
      <c r="N2180" s="17"/>
      <c r="O2180" s="116"/>
      <c r="P2180" s="117">
        <f>IF(D2180&gt;A_Stammdaten!$B$12,0,SUM(G2180,H2180,J2180,L2180:M2180)-SUM(I2180,K2180,N2180:O2180))</f>
        <v>0</v>
      </c>
      <c r="Q2180" s="17"/>
      <c r="R2180" s="17"/>
      <c r="S2180" s="17"/>
      <c r="T2180" s="17"/>
      <c r="U2180" s="62">
        <f t="shared" si="695"/>
        <v>0</v>
      </c>
      <c r="V2180" s="34"/>
      <c r="W2180" s="34"/>
      <c r="X2180" s="34"/>
      <c r="Y2180" s="34"/>
      <c r="Z2180" s="34"/>
      <c r="AA2180" s="63" t="str">
        <f t="shared" si="696"/>
        <v>-</v>
      </c>
      <c r="AB2180" s="63" t="str">
        <f t="shared" si="697"/>
        <v>-</v>
      </c>
      <c r="AC2180" s="63">
        <f>IF(ISBLANK($C2180),0,VLOOKUP($C2180,Listen!$A$2:$C$45,2,FALSE))</f>
        <v>0</v>
      </c>
      <c r="AD2180" s="63">
        <f>IF(ISBLANK($C2180),0,VLOOKUP($C2180,Listen!$A$2:$C$45,3,FALSE))</f>
        <v>0</v>
      </c>
      <c r="AE2180" s="49">
        <f t="shared" si="698"/>
        <v>0</v>
      </c>
      <c r="AF2180" s="49">
        <f t="shared" si="698"/>
        <v>0</v>
      </c>
      <c r="AG2180" s="49">
        <f>IFERROR(IF(OR($V2180&lt;&gt;"Ja",VLOOKUP($C2180,Listen!$A$2:$F$45,5,0)="Nein",D2180&lt;IF(C2180="LNG Anbindungsanlagen gemäß separater Festlegung",2022,2023)),$AC2180,$AA2180),0)</f>
        <v>0</v>
      </c>
      <c r="AH2180" s="49">
        <f>IFERROR(IF(OR($V2180&lt;&gt;"Ja",VLOOKUP($C2180,Listen!$A$2:$F$45,5,0)="Nein",D2180&lt;IF(C2180="LNG Anbindungsanlagen gemäß separater Festlegung",2022,2023)),$AC2180,$AA2180),0)</f>
        <v>0</v>
      </c>
      <c r="AI2180" s="49">
        <f>IFERROR(IF(OR($W2180&lt;&gt;"Ja",VLOOKUP($C2180,Listen!$A$2:$F$45,6,0)="Nein"),$AC2180,$AB2180),0)</f>
        <v>0</v>
      </c>
      <c r="AJ2180" s="49">
        <f>IFERROR(IF(OR($W2180&lt;&gt;"Ja",VLOOKUP($C2180,Listen!$A$2:$F$45,6,0)="Nein"),$AC2180,$AB2180),0)</f>
        <v>0</v>
      </c>
      <c r="AK2180" s="49">
        <f>IFERROR(IF(OR($W2180&lt;&gt;"Ja",VLOOKUP($C2180,Listen!$A$2:$F$45,6,0)="Nein"),$AC2180,$AB2180),0)</f>
        <v>0</v>
      </c>
      <c r="AL2180" s="51">
        <f t="shared" si="699"/>
        <v>0</v>
      </c>
      <c r="AM2180" s="296">
        <f>IFERROR(IF(VLOOKUP($C2180,Listen!$A$2:$F$45,6,0)="Ja",MAX(BC2180:BD2180),D_SAV!$BC2180),0)</f>
        <v>0</v>
      </c>
      <c r="AN2180" s="51">
        <f t="shared" si="700"/>
        <v>0</v>
      </c>
      <c r="AP2180" s="304">
        <f t="shared" si="701"/>
        <v>0</v>
      </c>
      <c r="AQ2180" s="304">
        <f t="shared" si="702"/>
        <v>0</v>
      </c>
      <c r="AR2180" s="304">
        <f t="shared" si="703"/>
        <v>0</v>
      </c>
      <c r="AS2180" s="304">
        <f t="shared" si="704"/>
        <v>0</v>
      </c>
      <c r="AT2180" s="304">
        <f t="shared" si="705"/>
        <v>0</v>
      </c>
      <c r="AU2180" s="304">
        <f t="shared" si="706"/>
        <v>0</v>
      </c>
      <c r="AV2180" s="304">
        <f t="shared" si="707"/>
        <v>0</v>
      </c>
      <c r="AW2180" s="304">
        <f t="shared" si="708"/>
        <v>0</v>
      </c>
      <c r="AX2180" s="304">
        <f t="shared" si="709"/>
        <v>0</v>
      </c>
      <c r="AY2180" s="304">
        <f t="shared" si="710"/>
        <v>0</v>
      </c>
      <c r="AZ2180" s="304">
        <f t="shared" si="711"/>
        <v>0</v>
      </c>
      <c r="BA2180" s="304">
        <f t="shared" si="712"/>
        <v>0</v>
      </c>
      <c r="BB2180" s="304">
        <f t="shared" si="713"/>
        <v>0</v>
      </c>
      <c r="BC2180" s="304">
        <f t="shared" si="714"/>
        <v>0</v>
      </c>
      <c r="BD2180" s="304">
        <f t="shared" si="715"/>
        <v>0</v>
      </c>
      <c r="BE2180" s="304">
        <f>IFERROR(IF(VLOOKUP($C2180,Listen!$A$2:$F$45,6,0)="Ja",BB2180-MAX(BC2180:BD2180),BB2180-BC2180),0)</f>
        <v>0</v>
      </c>
    </row>
    <row r="2181" spans="1:57" x14ac:dyDescent="0.25">
      <c r="A2181" s="320" t="str">
        <f>IF(AND(D2181&lt;&gt;0,C2181&lt;&gt;0,E2181&lt;&gt;0),IF(B2181&lt;&gt;0,CONCATENATE(B2181,"-AGr",VLOOKUP(C2181,Listen!$A$2:$D$45,4,FALSE),"-",D2181,"-",E2181,),CONCATENATE("AGr",VLOOKUP(C2181,Listen!$A$2:$D$45,4,FALSE),"-",D2181,"-",E2181)),"keine vollständige ID")</f>
        <v>keine vollständige ID</v>
      </c>
      <c r="B2181" s="301"/>
      <c r="C2181" s="287"/>
      <c r="D2181" s="34"/>
      <c r="E2181" s="306"/>
      <c r="F2181" s="116"/>
      <c r="G2181" s="17"/>
      <c r="H2181" s="17"/>
      <c r="I2181" s="17"/>
      <c r="J2181" s="17"/>
      <c r="K2181" s="17"/>
      <c r="L2181" s="17"/>
      <c r="M2181" s="17"/>
      <c r="N2181" s="17"/>
      <c r="O2181" s="116"/>
      <c r="P2181" s="117">
        <f>IF(D2181&gt;A_Stammdaten!$B$12,0,SUM(G2181,H2181,J2181,L2181:M2181)-SUM(I2181,K2181,N2181:O2181))</f>
        <v>0</v>
      </c>
      <c r="Q2181" s="17"/>
      <c r="R2181" s="17"/>
      <c r="S2181" s="17"/>
      <c r="T2181" s="17"/>
      <c r="U2181" s="62">
        <f t="shared" si="695"/>
        <v>0</v>
      </c>
      <c r="V2181" s="34"/>
      <c r="W2181" s="34"/>
      <c r="X2181" s="34"/>
      <c r="Y2181" s="34"/>
      <c r="Z2181" s="34"/>
      <c r="AA2181" s="63" t="str">
        <f t="shared" si="696"/>
        <v>-</v>
      </c>
      <c r="AB2181" s="63" t="str">
        <f t="shared" si="697"/>
        <v>-</v>
      </c>
      <c r="AC2181" s="63">
        <f>IF(ISBLANK($C2181),0,VLOOKUP($C2181,Listen!$A$2:$C$45,2,FALSE))</f>
        <v>0</v>
      </c>
      <c r="AD2181" s="63">
        <f>IF(ISBLANK($C2181),0,VLOOKUP($C2181,Listen!$A$2:$C$45,3,FALSE))</f>
        <v>0</v>
      </c>
      <c r="AE2181" s="49">
        <f t="shared" si="698"/>
        <v>0</v>
      </c>
      <c r="AF2181" s="49">
        <f t="shared" si="698"/>
        <v>0</v>
      </c>
      <c r="AG2181" s="49">
        <f>IFERROR(IF(OR($V2181&lt;&gt;"Ja",VLOOKUP($C2181,Listen!$A$2:$F$45,5,0)="Nein",D2181&lt;IF(C2181="LNG Anbindungsanlagen gemäß separater Festlegung",2022,2023)),$AC2181,$AA2181),0)</f>
        <v>0</v>
      </c>
      <c r="AH2181" s="49">
        <f>IFERROR(IF(OR($V2181&lt;&gt;"Ja",VLOOKUP($C2181,Listen!$A$2:$F$45,5,0)="Nein",D2181&lt;IF(C2181="LNG Anbindungsanlagen gemäß separater Festlegung",2022,2023)),$AC2181,$AA2181),0)</f>
        <v>0</v>
      </c>
      <c r="AI2181" s="49">
        <f>IFERROR(IF(OR($W2181&lt;&gt;"Ja",VLOOKUP($C2181,Listen!$A$2:$F$45,6,0)="Nein"),$AC2181,$AB2181),0)</f>
        <v>0</v>
      </c>
      <c r="AJ2181" s="49">
        <f>IFERROR(IF(OR($W2181&lt;&gt;"Ja",VLOOKUP($C2181,Listen!$A$2:$F$45,6,0)="Nein"),$AC2181,$AB2181),0)</f>
        <v>0</v>
      </c>
      <c r="AK2181" s="49">
        <f>IFERROR(IF(OR($W2181&lt;&gt;"Ja",VLOOKUP($C2181,Listen!$A$2:$F$45,6,0)="Nein"),$AC2181,$AB2181),0)</f>
        <v>0</v>
      </c>
      <c r="AL2181" s="51">
        <f t="shared" si="699"/>
        <v>0</v>
      </c>
      <c r="AM2181" s="296">
        <f>IFERROR(IF(VLOOKUP($C2181,Listen!$A$2:$F$45,6,0)="Ja",MAX(BC2181:BD2181),D_SAV!$BC2181),0)</f>
        <v>0</v>
      </c>
      <c r="AN2181" s="51">
        <f t="shared" si="700"/>
        <v>0</v>
      </c>
      <c r="AP2181" s="304">
        <f t="shared" si="701"/>
        <v>0</v>
      </c>
      <c r="AQ2181" s="304">
        <f t="shared" si="702"/>
        <v>0</v>
      </c>
      <c r="AR2181" s="304">
        <f t="shared" si="703"/>
        <v>0</v>
      </c>
      <c r="AS2181" s="304">
        <f t="shared" si="704"/>
        <v>0</v>
      </c>
      <c r="AT2181" s="304">
        <f t="shared" si="705"/>
        <v>0</v>
      </c>
      <c r="AU2181" s="304">
        <f t="shared" si="706"/>
        <v>0</v>
      </c>
      <c r="AV2181" s="304">
        <f t="shared" si="707"/>
        <v>0</v>
      </c>
      <c r="AW2181" s="304">
        <f t="shared" si="708"/>
        <v>0</v>
      </c>
      <c r="AX2181" s="304">
        <f t="shared" si="709"/>
        <v>0</v>
      </c>
      <c r="AY2181" s="304">
        <f t="shared" si="710"/>
        <v>0</v>
      </c>
      <c r="AZ2181" s="304">
        <f t="shared" si="711"/>
        <v>0</v>
      </c>
      <c r="BA2181" s="304">
        <f t="shared" si="712"/>
        <v>0</v>
      </c>
      <c r="BB2181" s="304">
        <f t="shared" si="713"/>
        <v>0</v>
      </c>
      <c r="BC2181" s="304">
        <f t="shared" si="714"/>
        <v>0</v>
      </c>
      <c r="BD2181" s="304">
        <f t="shared" si="715"/>
        <v>0</v>
      </c>
      <c r="BE2181" s="304">
        <f>IFERROR(IF(VLOOKUP($C2181,Listen!$A$2:$F$45,6,0)="Ja",BB2181-MAX(BC2181:BD2181),BB2181-BC2181),0)</f>
        <v>0</v>
      </c>
    </row>
    <row r="2182" spans="1:57" x14ac:dyDescent="0.25">
      <c r="A2182" s="320" t="str">
        <f>IF(AND(D2182&lt;&gt;0,C2182&lt;&gt;0,E2182&lt;&gt;0),IF(B2182&lt;&gt;0,CONCATENATE(B2182,"-AGr",VLOOKUP(C2182,Listen!$A$2:$D$45,4,FALSE),"-",D2182,"-",E2182,),CONCATENATE("AGr",VLOOKUP(C2182,Listen!$A$2:$D$45,4,FALSE),"-",D2182,"-",E2182)),"keine vollständige ID")</f>
        <v>keine vollständige ID</v>
      </c>
      <c r="B2182" s="301"/>
      <c r="C2182" s="287"/>
      <c r="D2182" s="34"/>
      <c r="E2182" s="306"/>
      <c r="F2182" s="116"/>
      <c r="G2182" s="17"/>
      <c r="H2182" s="17"/>
      <c r="I2182" s="17"/>
      <c r="J2182" s="17"/>
      <c r="K2182" s="17"/>
      <c r="L2182" s="17"/>
      <c r="M2182" s="17"/>
      <c r="N2182" s="17"/>
      <c r="O2182" s="116"/>
      <c r="P2182" s="117">
        <f>IF(D2182&gt;A_Stammdaten!$B$12,0,SUM(G2182,H2182,J2182,L2182:M2182)-SUM(I2182,K2182,N2182:O2182))</f>
        <v>0</v>
      </c>
      <c r="Q2182" s="17"/>
      <c r="R2182" s="17"/>
      <c r="S2182" s="17"/>
      <c r="T2182" s="17"/>
      <c r="U2182" s="62">
        <f t="shared" ref="U2182:U2245" si="716">P2182-SUM(Q2182:T2182)</f>
        <v>0</v>
      </c>
      <c r="V2182" s="34"/>
      <c r="W2182" s="34"/>
      <c r="X2182" s="34"/>
      <c r="Y2182" s="34"/>
      <c r="Z2182" s="34"/>
      <c r="AA2182" s="63" t="str">
        <f t="shared" ref="AA2182:AA2245" si="717">IF($V2182="Ja",MIN(2044-$D2182+1,AC2182),"-")</f>
        <v>-</v>
      </c>
      <c r="AB2182" s="63" t="str">
        <f t="shared" ref="AB2182:AB2245" si="718">IF($Z2182="","-",MIN($Z2182-$D2182+1,AC2182))</f>
        <v>-</v>
      </c>
      <c r="AC2182" s="63">
        <f>IF(ISBLANK($C2182),0,VLOOKUP($C2182,Listen!$A$2:$C$45,2,FALSE))</f>
        <v>0</v>
      </c>
      <c r="AD2182" s="63">
        <f>IF(ISBLANK($C2182),0,VLOOKUP($C2182,Listen!$A$2:$C$45,3,FALSE))</f>
        <v>0</v>
      </c>
      <c r="AE2182" s="49">
        <f t="shared" ref="AE2182:AF2245" si="719">IFERROR($AC2182,0)</f>
        <v>0</v>
      </c>
      <c r="AF2182" s="49">
        <f t="shared" si="719"/>
        <v>0</v>
      </c>
      <c r="AG2182" s="49">
        <f>IFERROR(IF(OR($V2182&lt;&gt;"Ja",VLOOKUP($C2182,Listen!$A$2:$F$45,5,0)="Nein",D2182&lt;IF(C2182="LNG Anbindungsanlagen gemäß separater Festlegung",2022,2023)),$AC2182,$AA2182),0)</f>
        <v>0</v>
      </c>
      <c r="AH2182" s="49">
        <f>IFERROR(IF(OR($V2182&lt;&gt;"Ja",VLOOKUP($C2182,Listen!$A$2:$F$45,5,0)="Nein",D2182&lt;IF(C2182="LNG Anbindungsanlagen gemäß separater Festlegung",2022,2023)),$AC2182,$AA2182),0)</f>
        <v>0</v>
      </c>
      <c r="AI2182" s="49">
        <f>IFERROR(IF(OR($W2182&lt;&gt;"Ja",VLOOKUP($C2182,Listen!$A$2:$F$45,6,0)="Nein"),$AC2182,$AB2182),0)</f>
        <v>0</v>
      </c>
      <c r="AJ2182" s="49">
        <f>IFERROR(IF(OR($W2182&lt;&gt;"Ja",VLOOKUP($C2182,Listen!$A$2:$F$45,6,0)="Nein"),$AC2182,$AB2182),0)</f>
        <v>0</v>
      </c>
      <c r="AK2182" s="49">
        <f>IFERROR(IF(OR($W2182&lt;&gt;"Ja",VLOOKUP($C2182,Listen!$A$2:$F$45,6,0)="Nein"),$AC2182,$AB2182),0)</f>
        <v>0</v>
      </c>
      <c r="AL2182" s="51">
        <f t="shared" ref="AL2182:AL2245" si="720">BB2182</f>
        <v>0</v>
      </c>
      <c r="AM2182" s="296">
        <f>IFERROR(IF(VLOOKUP($C2182,Listen!$A$2:$F$45,6,0)="Ja",MAX(BC2182:BD2182),D_SAV!$BC2182),0)</f>
        <v>0</v>
      </c>
      <c r="AN2182" s="51">
        <f t="shared" ref="AN2182:AN2245" si="721">BE2182</f>
        <v>0</v>
      </c>
      <c r="AP2182" s="304">
        <f t="shared" ref="AP2182:AP2245" si="722">AO2182+IF($D2182=AP$3,$U2182,0)</f>
        <v>0</v>
      </c>
      <c r="AQ2182" s="304">
        <f t="shared" ref="AQ2182:AQ2245" si="723">IF(AP2182=0,0,IF($AE2182-(AP$3-$D2182)&lt;=0,AP2182,AP2182/($AE2182-(AP$3-$D2182))))</f>
        <v>0</v>
      </c>
      <c r="AR2182" s="304">
        <f t="shared" ref="AR2182:AR2245" si="724">AP2182-AQ2182</f>
        <v>0</v>
      </c>
      <c r="AS2182" s="304">
        <f t="shared" ref="AS2182:AS2245" si="725">AR2182+IF($D2182=AS$3,$U2182,0)</f>
        <v>0</v>
      </c>
      <c r="AT2182" s="304">
        <f t="shared" ref="AT2182:AT2245" si="726">IF(AS2182=0,0,IF($AF2182-(AS$3-$D2182)&lt;=0,AS2182,AS2182/($AF2182-(AS$3-$D2182))))</f>
        <v>0</v>
      </c>
      <c r="AU2182" s="304">
        <f t="shared" ref="AU2182:AU2245" si="727">AS2182-AT2182</f>
        <v>0</v>
      </c>
      <c r="AV2182" s="304">
        <f t="shared" ref="AV2182:AV2245" si="728">AU2182+IF($D2182=AV$3,$U2182,0)</f>
        <v>0</v>
      </c>
      <c r="AW2182" s="304">
        <f t="shared" ref="AW2182:AW2245" si="729">IF(AV2182=0,0,IF($AG2182-(AV$3-$D2182)&lt;=0,AV2182,AV2182/($AG2182-(AV$3-$D2182))))</f>
        <v>0</v>
      </c>
      <c r="AX2182" s="304">
        <f t="shared" ref="AX2182:AX2245" si="730">AV2182-AW2182</f>
        <v>0</v>
      </c>
      <c r="AY2182" s="304">
        <f t="shared" ref="AY2182:AY2245" si="731">AX2182+IF($D2182=AY$3,$U2182,0)</f>
        <v>0</v>
      </c>
      <c r="AZ2182" s="304">
        <f t="shared" ref="AZ2182:AZ2245" si="732">IF(AY2182=0,0,IF($AH2182-(AY$3-$D2182)&lt;=0,AY2182,AY2182/($AH2182-(AY$3-$D2182))))</f>
        <v>0</v>
      </c>
      <c r="BA2182" s="304">
        <f t="shared" ref="BA2182:BA2245" si="733">AY2182-AZ2182</f>
        <v>0</v>
      </c>
      <c r="BB2182" s="304">
        <f t="shared" ref="BB2182:BB2245" si="734">BA2182+IF($D2182=BB$3,$U2182,0)</f>
        <v>0</v>
      </c>
      <c r="BC2182" s="304">
        <f t="shared" ref="BC2182:BC2245" si="735">IF(BB2182=0,0,IF($AI2182-(BB$3-$D2182)&lt;=0,BB2182,BB2182/($AI2182-(BB$3-$D2182))))</f>
        <v>0</v>
      </c>
      <c r="BD2182" s="304">
        <f t="shared" ref="BD2182:BD2245" si="736">BB2182*Y2182/100</f>
        <v>0</v>
      </c>
      <c r="BE2182" s="304">
        <f>IFERROR(IF(VLOOKUP($C2182,Listen!$A$2:$F$45,6,0)="Ja",BB2182-MAX(BC2182:BD2182),BB2182-BC2182),0)</f>
        <v>0</v>
      </c>
    </row>
    <row r="2183" spans="1:57" x14ac:dyDescent="0.25">
      <c r="A2183" s="320" t="str">
        <f>IF(AND(D2183&lt;&gt;0,C2183&lt;&gt;0,E2183&lt;&gt;0),IF(B2183&lt;&gt;0,CONCATENATE(B2183,"-AGr",VLOOKUP(C2183,Listen!$A$2:$D$45,4,FALSE),"-",D2183,"-",E2183,),CONCATENATE("AGr",VLOOKUP(C2183,Listen!$A$2:$D$45,4,FALSE),"-",D2183,"-",E2183)),"keine vollständige ID")</f>
        <v>keine vollständige ID</v>
      </c>
      <c r="B2183" s="301"/>
      <c r="C2183" s="287"/>
      <c r="D2183" s="34"/>
      <c r="E2183" s="306"/>
      <c r="F2183" s="116"/>
      <c r="G2183" s="17"/>
      <c r="H2183" s="17"/>
      <c r="I2183" s="17"/>
      <c r="J2183" s="17"/>
      <c r="K2183" s="17"/>
      <c r="L2183" s="17"/>
      <c r="M2183" s="17"/>
      <c r="N2183" s="17"/>
      <c r="O2183" s="116"/>
      <c r="P2183" s="117">
        <f>IF(D2183&gt;A_Stammdaten!$B$12,0,SUM(G2183,H2183,J2183,L2183:M2183)-SUM(I2183,K2183,N2183:O2183))</f>
        <v>0</v>
      </c>
      <c r="Q2183" s="17"/>
      <c r="R2183" s="17"/>
      <c r="S2183" s="17"/>
      <c r="T2183" s="17"/>
      <c r="U2183" s="62">
        <f t="shared" si="716"/>
        <v>0</v>
      </c>
      <c r="V2183" s="34"/>
      <c r="W2183" s="34"/>
      <c r="X2183" s="34"/>
      <c r="Y2183" s="34"/>
      <c r="Z2183" s="34"/>
      <c r="AA2183" s="63" t="str">
        <f t="shared" si="717"/>
        <v>-</v>
      </c>
      <c r="AB2183" s="63" t="str">
        <f t="shared" si="718"/>
        <v>-</v>
      </c>
      <c r="AC2183" s="63">
        <f>IF(ISBLANK($C2183),0,VLOOKUP($C2183,Listen!$A$2:$C$45,2,FALSE))</f>
        <v>0</v>
      </c>
      <c r="AD2183" s="63">
        <f>IF(ISBLANK($C2183),0,VLOOKUP($C2183,Listen!$A$2:$C$45,3,FALSE))</f>
        <v>0</v>
      </c>
      <c r="AE2183" s="49">
        <f t="shared" si="719"/>
        <v>0</v>
      </c>
      <c r="AF2183" s="49">
        <f t="shared" si="719"/>
        <v>0</v>
      </c>
      <c r="AG2183" s="49">
        <f>IFERROR(IF(OR($V2183&lt;&gt;"Ja",VLOOKUP($C2183,Listen!$A$2:$F$45,5,0)="Nein",D2183&lt;IF(C2183="LNG Anbindungsanlagen gemäß separater Festlegung",2022,2023)),$AC2183,$AA2183),0)</f>
        <v>0</v>
      </c>
      <c r="AH2183" s="49">
        <f>IFERROR(IF(OR($V2183&lt;&gt;"Ja",VLOOKUP($C2183,Listen!$A$2:$F$45,5,0)="Nein",D2183&lt;IF(C2183="LNG Anbindungsanlagen gemäß separater Festlegung",2022,2023)),$AC2183,$AA2183),0)</f>
        <v>0</v>
      </c>
      <c r="AI2183" s="49">
        <f>IFERROR(IF(OR($W2183&lt;&gt;"Ja",VLOOKUP($C2183,Listen!$A$2:$F$45,6,0)="Nein"),$AC2183,$AB2183),0)</f>
        <v>0</v>
      </c>
      <c r="AJ2183" s="49">
        <f>IFERROR(IF(OR($W2183&lt;&gt;"Ja",VLOOKUP($C2183,Listen!$A$2:$F$45,6,0)="Nein"),$AC2183,$AB2183),0)</f>
        <v>0</v>
      </c>
      <c r="AK2183" s="49">
        <f>IFERROR(IF(OR($W2183&lt;&gt;"Ja",VLOOKUP($C2183,Listen!$A$2:$F$45,6,0)="Nein"),$AC2183,$AB2183),0)</f>
        <v>0</v>
      </c>
      <c r="AL2183" s="51">
        <f t="shared" si="720"/>
        <v>0</v>
      </c>
      <c r="AM2183" s="296">
        <f>IFERROR(IF(VLOOKUP($C2183,Listen!$A$2:$F$45,6,0)="Ja",MAX(BC2183:BD2183),D_SAV!$BC2183),0)</f>
        <v>0</v>
      </c>
      <c r="AN2183" s="51">
        <f t="shared" si="721"/>
        <v>0</v>
      </c>
      <c r="AP2183" s="304">
        <f t="shared" si="722"/>
        <v>0</v>
      </c>
      <c r="AQ2183" s="304">
        <f t="shared" si="723"/>
        <v>0</v>
      </c>
      <c r="AR2183" s="304">
        <f t="shared" si="724"/>
        <v>0</v>
      </c>
      <c r="AS2183" s="304">
        <f t="shared" si="725"/>
        <v>0</v>
      </c>
      <c r="AT2183" s="304">
        <f t="shared" si="726"/>
        <v>0</v>
      </c>
      <c r="AU2183" s="304">
        <f t="shared" si="727"/>
        <v>0</v>
      </c>
      <c r="AV2183" s="304">
        <f t="shared" si="728"/>
        <v>0</v>
      </c>
      <c r="AW2183" s="304">
        <f t="shared" si="729"/>
        <v>0</v>
      </c>
      <c r="AX2183" s="304">
        <f t="shared" si="730"/>
        <v>0</v>
      </c>
      <c r="AY2183" s="304">
        <f t="shared" si="731"/>
        <v>0</v>
      </c>
      <c r="AZ2183" s="304">
        <f t="shared" si="732"/>
        <v>0</v>
      </c>
      <c r="BA2183" s="304">
        <f t="shared" si="733"/>
        <v>0</v>
      </c>
      <c r="BB2183" s="304">
        <f t="shared" si="734"/>
        <v>0</v>
      </c>
      <c r="BC2183" s="304">
        <f t="shared" si="735"/>
        <v>0</v>
      </c>
      <c r="BD2183" s="304">
        <f t="shared" si="736"/>
        <v>0</v>
      </c>
      <c r="BE2183" s="304">
        <f>IFERROR(IF(VLOOKUP($C2183,Listen!$A$2:$F$45,6,0)="Ja",BB2183-MAX(BC2183:BD2183),BB2183-BC2183),0)</f>
        <v>0</v>
      </c>
    </row>
    <row r="2184" spans="1:57" x14ac:dyDescent="0.25">
      <c r="A2184" s="320" t="str">
        <f>IF(AND(D2184&lt;&gt;0,C2184&lt;&gt;0,E2184&lt;&gt;0),IF(B2184&lt;&gt;0,CONCATENATE(B2184,"-AGr",VLOOKUP(C2184,Listen!$A$2:$D$45,4,FALSE),"-",D2184,"-",E2184,),CONCATENATE("AGr",VLOOKUP(C2184,Listen!$A$2:$D$45,4,FALSE),"-",D2184,"-",E2184)),"keine vollständige ID")</f>
        <v>keine vollständige ID</v>
      </c>
      <c r="B2184" s="301"/>
      <c r="C2184" s="287"/>
      <c r="D2184" s="34"/>
      <c r="E2184" s="306"/>
      <c r="F2184" s="116"/>
      <c r="G2184" s="17"/>
      <c r="H2184" s="17"/>
      <c r="I2184" s="17"/>
      <c r="J2184" s="17"/>
      <c r="K2184" s="17"/>
      <c r="L2184" s="17"/>
      <c r="M2184" s="17"/>
      <c r="N2184" s="17"/>
      <c r="O2184" s="116"/>
      <c r="P2184" s="117">
        <f>IF(D2184&gt;A_Stammdaten!$B$12,0,SUM(G2184,H2184,J2184,L2184:M2184)-SUM(I2184,K2184,N2184:O2184))</f>
        <v>0</v>
      </c>
      <c r="Q2184" s="17"/>
      <c r="R2184" s="17"/>
      <c r="S2184" s="17"/>
      <c r="T2184" s="17"/>
      <c r="U2184" s="62">
        <f t="shared" si="716"/>
        <v>0</v>
      </c>
      <c r="V2184" s="34"/>
      <c r="W2184" s="34"/>
      <c r="X2184" s="34"/>
      <c r="Y2184" s="34"/>
      <c r="Z2184" s="34"/>
      <c r="AA2184" s="63" t="str">
        <f t="shared" si="717"/>
        <v>-</v>
      </c>
      <c r="AB2184" s="63" t="str">
        <f t="shared" si="718"/>
        <v>-</v>
      </c>
      <c r="AC2184" s="63">
        <f>IF(ISBLANK($C2184),0,VLOOKUP($C2184,Listen!$A$2:$C$45,2,FALSE))</f>
        <v>0</v>
      </c>
      <c r="AD2184" s="63">
        <f>IF(ISBLANK($C2184),0,VLOOKUP($C2184,Listen!$A$2:$C$45,3,FALSE))</f>
        <v>0</v>
      </c>
      <c r="AE2184" s="49">
        <f t="shared" si="719"/>
        <v>0</v>
      </c>
      <c r="AF2184" s="49">
        <f t="shared" si="719"/>
        <v>0</v>
      </c>
      <c r="AG2184" s="49">
        <f>IFERROR(IF(OR($V2184&lt;&gt;"Ja",VLOOKUP($C2184,Listen!$A$2:$F$45,5,0)="Nein",D2184&lt;IF(C2184="LNG Anbindungsanlagen gemäß separater Festlegung",2022,2023)),$AC2184,$AA2184),0)</f>
        <v>0</v>
      </c>
      <c r="AH2184" s="49">
        <f>IFERROR(IF(OR($V2184&lt;&gt;"Ja",VLOOKUP($C2184,Listen!$A$2:$F$45,5,0)="Nein",D2184&lt;IF(C2184="LNG Anbindungsanlagen gemäß separater Festlegung",2022,2023)),$AC2184,$AA2184),0)</f>
        <v>0</v>
      </c>
      <c r="AI2184" s="49">
        <f>IFERROR(IF(OR($W2184&lt;&gt;"Ja",VLOOKUP($C2184,Listen!$A$2:$F$45,6,0)="Nein"),$AC2184,$AB2184),0)</f>
        <v>0</v>
      </c>
      <c r="AJ2184" s="49">
        <f>IFERROR(IF(OR($W2184&lt;&gt;"Ja",VLOOKUP($C2184,Listen!$A$2:$F$45,6,0)="Nein"),$AC2184,$AB2184),0)</f>
        <v>0</v>
      </c>
      <c r="AK2184" s="49">
        <f>IFERROR(IF(OR($W2184&lt;&gt;"Ja",VLOOKUP($C2184,Listen!$A$2:$F$45,6,0)="Nein"),$AC2184,$AB2184),0)</f>
        <v>0</v>
      </c>
      <c r="AL2184" s="51">
        <f t="shared" si="720"/>
        <v>0</v>
      </c>
      <c r="AM2184" s="296">
        <f>IFERROR(IF(VLOOKUP($C2184,Listen!$A$2:$F$45,6,0)="Ja",MAX(BC2184:BD2184),D_SAV!$BC2184),0)</f>
        <v>0</v>
      </c>
      <c r="AN2184" s="51">
        <f t="shared" si="721"/>
        <v>0</v>
      </c>
      <c r="AP2184" s="304">
        <f t="shared" si="722"/>
        <v>0</v>
      </c>
      <c r="AQ2184" s="304">
        <f t="shared" si="723"/>
        <v>0</v>
      </c>
      <c r="AR2184" s="304">
        <f t="shared" si="724"/>
        <v>0</v>
      </c>
      <c r="AS2184" s="304">
        <f t="shared" si="725"/>
        <v>0</v>
      </c>
      <c r="AT2184" s="304">
        <f t="shared" si="726"/>
        <v>0</v>
      </c>
      <c r="AU2184" s="304">
        <f t="shared" si="727"/>
        <v>0</v>
      </c>
      <c r="AV2184" s="304">
        <f t="shared" si="728"/>
        <v>0</v>
      </c>
      <c r="AW2184" s="304">
        <f t="shared" si="729"/>
        <v>0</v>
      </c>
      <c r="AX2184" s="304">
        <f t="shared" si="730"/>
        <v>0</v>
      </c>
      <c r="AY2184" s="304">
        <f t="shared" si="731"/>
        <v>0</v>
      </c>
      <c r="AZ2184" s="304">
        <f t="shared" si="732"/>
        <v>0</v>
      </c>
      <c r="BA2184" s="304">
        <f t="shared" si="733"/>
        <v>0</v>
      </c>
      <c r="BB2184" s="304">
        <f t="shared" si="734"/>
        <v>0</v>
      </c>
      <c r="BC2184" s="304">
        <f t="shared" si="735"/>
        <v>0</v>
      </c>
      <c r="BD2184" s="304">
        <f t="shared" si="736"/>
        <v>0</v>
      </c>
      <c r="BE2184" s="304">
        <f>IFERROR(IF(VLOOKUP($C2184,Listen!$A$2:$F$45,6,0)="Ja",BB2184-MAX(BC2184:BD2184),BB2184-BC2184),0)</f>
        <v>0</v>
      </c>
    </row>
    <row r="2185" spans="1:57" x14ac:dyDescent="0.25">
      <c r="A2185" s="320" t="str">
        <f>IF(AND(D2185&lt;&gt;0,C2185&lt;&gt;0,E2185&lt;&gt;0),IF(B2185&lt;&gt;0,CONCATENATE(B2185,"-AGr",VLOOKUP(C2185,Listen!$A$2:$D$45,4,FALSE),"-",D2185,"-",E2185,),CONCATENATE("AGr",VLOOKUP(C2185,Listen!$A$2:$D$45,4,FALSE),"-",D2185,"-",E2185)),"keine vollständige ID")</f>
        <v>keine vollständige ID</v>
      </c>
      <c r="B2185" s="301"/>
      <c r="C2185" s="287"/>
      <c r="D2185" s="34"/>
      <c r="E2185" s="306"/>
      <c r="F2185" s="116"/>
      <c r="G2185" s="17"/>
      <c r="H2185" s="17"/>
      <c r="I2185" s="17"/>
      <c r="J2185" s="17"/>
      <c r="K2185" s="17"/>
      <c r="L2185" s="17"/>
      <c r="M2185" s="17"/>
      <c r="N2185" s="17"/>
      <c r="O2185" s="116"/>
      <c r="P2185" s="117">
        <f>IF(D2185&gt;A_Stammdaten!$B$12,0,SUM(G2185,H2185,J2185,L2185:M2185)-SUM(I2185,K2185,N2185:O2185))</f>
        <v>0</v>
      </c>
      <c r="Q2185" s="17"/>
      <c r="R2185" s="17"/>
      <c r="S2185" s="17"/>
      <c r="T2185" s="17"/>
      <c r="U2185" s="62">
        <f t="shared" si="716"/>
        <v>0</v>
      </c>
      <c r="V2185" s="34"/>
      <c r="W2185" s="34"/>
      <c r="X2185" s="34"/>
      <c r="Y2185" s="34"/>
      <c r="Z2185" s="34"/>
      <c r="AA2185" s="63" t="str">
        <f t="shared" si="717"/>
        <v>-</v>
      </c>
      <c r="AB2185" s="63" t="str">
        <f t="shared" si="718"/>
        <v>-</v>
      </c>
      <c r="AC2185" s="63">
        <f>IF(ISBLANK($C2185),0,VLOOKUP($C2185,Listen!$A$2:$C$45,2,FALSE))</f>
        <v>0</v>
      </c>
      <c r="AD2185" s="63">
        <f>IF(ISBLANK($C2185),0,VLOOKUP($C2185,Listen!$A$2:$C$45,3,FALSE))</f>
        <v>0</v>
      </c>
      <c r="AE2185" s="49">
        <f t="shared" si="719"/>
        <v>0</v>
      </c>
      <c r="AF2185" s="49">
        <f t="shared" si="719"/>
        <v>0</v>
      </c>
      <c r="AG2185" s="49">
        <f>IFERROR(IF(OR($V2185&lt;&gt;"Ja",VLOOKUP($C2185,Listen!$A$2:$F$45,5,0)="Nein",D2185&lt;IF(C2185="LNG Anbindungsanlagen gemäß separater Festlegung",2022,2023)),$AC2185,$AA2185),0)</f>
        <v>0</v>
      </c>
      <c r="AH2185" s="49">
        <f>IFERROR(IF(OR($V2185&lt;&gt;"Ja",VLOOKUP($C2185,Listen!$A$2:$F$45,5,0)="Nein",D2185&lt;IF(C2185="LNG Anbindungsanlagen gemäß separater Festlegung",2022,2023)),$AC2185,$AA2185),0)</f>
        <v>0</v>
      </c>
      <c r="AI2185" s="49">
        <f>IFERROR(IF(OR($W2185&lt;&gt;"Ja",VLOOKUP($C2185,Listen!$A$2:$F$45,6,0)="Nein"),$AC2185,$AB2185),0)</f>
        <v>0</v>
      </c>
      <c r="AJ2185" s="49">
        <f>IFERROR(IF(OR($W2185&lt;&gt;"Ja",VLOOKUP($C2185,Listen!$A$2:$F$45,6,0)="Nein"),$AC2185,$AB2185),0)</f>
        <v>0</v>
      </c>
      <c r="AK2185" s="49">
        <f>IFERROR(IF(OR($W2185&lt;&gt;"Ja",VLOOKUP($C2185,Listen!$A$2:$F$45,6,0)="Nein"),$AC2185,$AB2185),0)</f>
        <v>0</v>
      </c>
      <c r="AL2185" s="51">
        <f t="shared" si="720"/>
        <v>0</v>
      </c>
      <c r="AM2185" s="296">
        <f>IFERROR(IF(VLOOKUP($C2185,Listen!$A$2:$F$45,6,0)="Ja",MAX(BC2185:BD2185),D_SAV!$BC2185),0)</f>
        <v>0</v>
      </c>
      <c r="AN2185" s="51">
        <f t="shared" si="721"/>
        <v>0</v>
      </c>
      <c r="AP2185" s="304">
        <f t="shared" si="722"/>
        <v>0</v>
      </c>
      <c r="AQ2185" s="304">
        <f t="shared" si="723"/>
        <v>0</v>
      </c>
      <c r="AR2185" s="304">
        <f t="shared" si="724"/>
        <v>0</v>
      </c>
      <c r="AS2185" s="304">
        <f t="shared" si="725"/>
        <v>0</v>
      </c>
      <c r="AT2185" s="304">
        <f t="shared" si="726"/>
        <v>0</v>
      </c>
      <c r="AU2185" s="304">
        <f t="shared" si="727"/>
        <v>0</v>
      </c>
      <c r="AV2185" s="304">
        <f t="shared" si="728"/>
        <v>0</v>
      </c>
      <c r="AW2185" s="304">
        <f t="shared" si="729"/>
        <v>0</v>
      </c>
      <c r="AX2185" s="304">
        <f t="shared" si="730"/>
        <v>0</v>
      </c>
      <c r="AY2185" s="304">
        <f t="shared" si="731"/>
        <v>0</v>
      </c>
      <c r="AZ2185" s="304">
        <f t="shared" si="732"/>
        <v>0</v>
      </c>
      <c r="BA2185" s="304">
        <f t="shared" si="733"/>
        <v>0</v>
      </c>
      <c r="BB2185" s="304">
        <f t="shared" si="734"/>
        <v>0</v>
      </c>
      <c r="BC2185" s="304">
        <f t="shared" si="735"/>
        <v>0</v>
      </c>
      <c r="BD2185" s="304">
        <f t="shared" si="736"/>
        <v>0</v>
      </c>
      <c r="BE2185" s="304">
        <f>IFERROR(IF(VLOOKUP($C2185,Listen!$A$2:$F$45,6,0)="Ja",BB2185-MAX(BC2185:BD2185),BB2185-BC2185),0)</f>
        <v>0</v>
      </c>
    </row>
    <row r="2186" spans="1:57" x14ac:dyDescent="0.25">
      <c r="A2186" s="320" t="str">
        <f>IF(AND(D2186&lt;&gt;0,C2186&lt;&gt;0,E2186&lt;&gt;0),IF(B2186&lt;&gt;0,CONCATENATE(B2186,"-AGr",VLOOKUP(C2186,Listen!$A$2:$D$45,4,FALSE),"-",D2186,"-",E2186,),CONCATENATE("AGr",VLOOKUP(C2186,Listen!$A$2:$D$45,4,FALSE),"-",D2186,"-",E2186)),"keine vollständige ID")</f>
        <v>keine vollständige ID</v>
      </c>
      <c r="B2186" s="301"/>
      <c r="C2186" s="287"/>
      <c r="D2186" s="34"/>
      <c r="E2186" s="306"/>
      <c r="F2186" s="116"/>
      <c r="G2186" s="17"/>
      <c r="H2186" s="17"/>
      <c r="I2186" s="17"/>
      <c r="J2186" s="17"/>
      <c r="K2186" s="17"/>
      <c r="L2186" s="17"/>
      <c r="M2186" s="17"/>
      <c r="N2186" s="17"/>
      <c r="O2186" s="116"/>
      <c r="P2186" s="117">
        <f>IF(D2186&gt;A_Stammdaten!$B$12,0,SUM(G2186,H2186,J2186,L2186:M2186)-SUM(I2186,K2186,N2186:O2186))</f>
        <v>0</v>
      </c>
      <c r="Q2186" s="17"/>
      <c r="R2186" s="17"/>
      <c r="S2186" s="17"/>
      <c r="T2186" s="17"/>
      <c r="U2186" s="62">
        <f t="shared" si="716"/>
        <v>0</v>
      </c>
      <c r="V2186" s="34"/>
      <c r="W2186" s="34"/>
      <c r="X2186" s="34"/>
      <c r="Y2186" s="34"/>
      <c r="Z2186" s="34"/>
      <c r="AA2186" s="63" t="str">
        <f t="shared" si="717"/>
        <v>-</v>
      </c>
      <c r="AB2186" s="63" t="str">
        <f t="shared" si="718"/>
        <v>-</v>
      </c>
      <c r="AC2186" s="63">
        <f>IF(ISBLANK($C2186),0,VLOOKUP($C2186,Listen!$A$2:$C$45,2,FALSE))</f>
        <v>0</v>
      </c>
      <c r="AD2186" s="63">
        <f>IF(ISBLANK($C2186),0,VLOOKUP($C2186,Listen!$A$2:$C$45,3,FALSE))</f>
        <v>0</v>
      </c>
      <c r="AE2186" s="49">
        <f t="shared" si="719"/>
        <v>0</v>
      </c>
      <c r="AF2186" s="49">
        <f t="shared" si="719"/>
        <v>0</v>
      </c>
      <c r="AG2186" s="49">
        <f>IFERROR(IF(OR($V2186&lt;&gt;"Ja",VLOOKUP($C2186,Listen!$A$2:$F$45,5,0)="Nein",D2186&lt;IF(C2186="LNG Anbindungsanlagen gemäß separater Festlegung",2022,2023)),$AC2186,$AA2186),0)</f>
        <v>0</v>
      </c>
      <c r="AH2186" s="49">
        <f>IFERROR(IF(OR($V2186&lt;&gt;"Ja",VLOOKUP($C2186,Listen!$A$2:$F$45,5,0)="Nein",D2186&lt;IF(C2186="LNG Anbindungsanlagen gemäß separater Festlegung",2022,2023)),$AC2186,$AA2186),0)</f>
        <v>0</v>
      </c>
      <c r="AI2186" s="49">
        <f>IFERROR(IF(OR($W2186&lt;&gt;"Ja",VLOOKUP($C2186,Listen!$A$2:$F$45,6,0)="Nein"),$AC2186,$AB2186),0)</f>
        <v>0</v>
      </c>
      <c r="AJ2186" s="49">
        <f>IFERROR(IF(OR($W2186&lt;&gt;"Ja",VLOOKUP($C2186,Listen!$A$2:$F$45,6,0)="Nein"),$AC2186,$AB2186),0)</f>
        <v>0</v>
      </c>
      <c r="AK2186" s="49">
        <f>IFERROR(IF(OR($W2186&lt;&gt;"Ja",VLOOKUP($C2186,Listen!$A$2:$F$45,6,0)="Nein"),$AC2186,$AB2186),0)</f>
        <v>0</v>
      </c>
      <c r="AL2186" s="51">
        <f t="shared" si="720"/>
        <v>0</v>
      </c>
      <c r="AM2186" s="296">
        <f>IFERROR(IF(VLOOKUP($C2186,Listen!$A$2:$F$45,6,0)="Ja",MAX(BC2186:BD2186),D_SAV!$BC2186),0)</f>
        <v>0</v>
      </c>
      <c r="AN2186" s="51">
        <f t="shared" si="721"/>
        <v>0</v>
      </c>
      <c r="AP2186" s="304">
        <f t="shared" si="722"/>
        <v>0</v>
      </c>
      <c r="AQ2186" s="304">
        <f t="shared" si="723"/>
        <v>0</v>
      </c>
      <c r="AR2186" s="304">
        <f t="shared" si="724"/>
        <v>0</v>
      </c>
      <c r="AS2186" s="304">
        <f t="shared" si="725"/>
        <v>0</v>
      </c>
      <c r="AT2186" s="304">
        <f t="shared" si="726"/>
        <v>0</v>
      </c>
      <c r="AU2186" s="304">
        <f t="shared" si="727"/>
        <v>0</v>
      </c>
      <c r="AV2186" s="304">
        <f t="shared" si="728"/>
        <v>0</v>
      </c>
      <c r="AW2186" s="304">
        <f t="shared" si="729"/>
        <v>0</v>
      </c>
      <c r="AX2186" s="304">
        <f t="shared" si="730"/>
        <v>0</v>
      </c>
      <c r="AY2186" s="304">
        <f t="shared" si="731"/>
        <v>0</v>
      </c>
      <c r="AZ2186" s="304">
        <f t="shared" si="732"/>
        <v>0</v>
      </c>
      <c r="BA2186" s="304">
        <f t="shared" si="733"/>
        <v>0</v>
      </c>
      <c r="BB2186" s="304">
        <f t="shared" si="734"/>
        <v>0</v>
      </c>
      <c r="BC2186" s="304">
        <f t="shared" si="735"/>
        <v>0</v>
      </c>
      <c r="BD2186" s="304">
        <f t="shared" si="736"/>
        <v>0</v>
      </c>
      <c r="BE2186" s="304">
        <f>IFERROR(IF(VLOOKUP($C2186,Listen!$A$2:$F$45,6,0)="Ja",BB2186-MAX(BC2186:BD2186),BB2186-BC2186),0)</f>
        <v>0</v>
      </c>
    </row>
    <row r="2187" spans="1:57" x14ac:dyDescent="0.25">
      <c r="A2187" s="320" t="str">
        <f>IF(AND(D2187&lt;&gt;0,C2187&lt;&gt;0,E2187&lt;&gt;0),IF(B2187&lt;&gt;0,CONCATENATE(B2187,"-AGr",VLOOKUP(C2187,Listen!$A$2:$D$45,4,FALSE),"-",D2187,"-",E2187,),CONCATENATE("AGr",VLOOKUP(C2187,Listen!$A$2:$D$45,4,FALSE),"-",D2187,"-",E2187)),"keine vollständige ID")</f>
        <v>keine vollständige ID</v>
      </c>
      <c r="B2187" s="301"/>
      <c r="C2187" s="287"/>
      <c r="D2187" s="34"/>
      <c r="E2187" s="306"/>
      <c r="F2187" s="116"/>
      <c r="G2187" s="17"/>
      <c r="H2187" s="17"/>
      <c r="I2187" s="17"/>
      <c r="J2187" s="17"/>
      <c r="K2187" s="17"/>
      <c r="L2187" s="17"/>
      <c r="M2187" s="17"/>
      <c r="N2187" s="17"/>
      <c r="O2187" s="116"/>
      <c r="P2187" s="117">
        <f>IF(D2187&gt;A_Stammdaten!$B$12,0,SUM(G2187,H2187,J2187,L2187:M2187)-SUM(I2187,K2187,N2187:O2187))</f>
        <v>0</v>
      </c>
      <c r="Q2187" s="17"/>
      <c r="R2187" s="17"/>
      <c r="S2187" s="17"/>
      <c r="T2187" s="17"/>
      <c r="U2187" s="62">
        <f t="shared" si="716"/>
        <v>0</v>
      </c>
      <c r="V2187" s="34"/>
      <c r="W2187" s="34"/>
      <c r="X2187" s="34"/>
      <c r="Y2187" s="34"/>
      <c r="Z2187" s="34"/>
      <c r="AA2187" s="63" t="str">
        <f t="shared" si="717"/>
        <v>-</v>
      </c>
      <c r="AB2187" s="63" t="str">
        <f t="shared" si="718"/>
        <v>-</v>
      </c>
      <c r="AC2187" s="63">
        <f>IF(ISBLANK($C2187),0,VLOOKUP($C2187,Listen!$A$2:$C$45,2,FALSE))</f>
        <v>0</v>
      </c>
      <c r="AD2187" s="63">
        <f>IF(ISBLANK($C2187),0,VLOOKUP($C2187,Listen!$A$2:$C$45,3,FALSE))</f>
        <v>0</v>
      </c>
      <c r="AE2187" s="49">
        <f t="shared" si="719"/>
        <v>0</v>
      </c>
      <c r="AF2187" s="49">
        <f t="shared" si="719"/>
        <v>0</v>
      </c>
      <c r="AG2187" s="49">
        <f>IFERROR(IF(OR($V2187&lt;&gt;"Ja",VLOOKUP($C2187,Listen!$A$2:$F$45,5,0)="Nein",D2187&lt;IF(C2187="LNG Anbindungsanlagen gemäß separater Festlegung",2022,2023)),$AC2187,$AA2187),0)</f>
        <v>0</v>
      </c>
      <c r="AH2187" s="49">
        <f>IFERROR(IF(OR($V2187&lt;&gt;"Ja",VLOOKUP($C2187,Listen!$A$2:$F$45,5,0)="Nein",D2187&lt;IF(C2187="LNG Anbindungsanlagen gemäß separater Festlegung",2022,2023)),$AC2187,$AA2187),0)</f>
        <v>0</v>
      </c>
      <c r="AI2187" s="49">
        <f>IFERROR(IF(OR($W2187&lt;&gt;"Ja",VLOOKUP($C2187,Listen!$A$2:$F$45,6,0)="Nein"),$AC2187,$AB2187),0)</f>
        <v>0</v>
      </c>
      <c r="AJ2187" s="49">
        <f>IFERROR(IF(OR($W2187&lt;&gt;"Ja",VLOOKUP($C2187,Listen!$A$2:$F$45,6,0)="Nein"),$AC2187,$AB2187),0)</f>
        <v>0</v>
      </c>
      <c r="AK2187" s="49">
        <f>IFERROR(IF(OR($W2187&lt;&gt;"Ja",VLOOKUP($C2187,Listen!$A$2:$F$45,6,0)="Nein"),$AC2187,$AB2187),0)</f>
        <v>0</v>
      </c>
      <c r="AL2187" s="51">
        <f t="shared" si="720"/>
        <v>0</v>
      </c>
      <c r="AM2187" s="296">
        <f>IFERROR(IF(VLOOKUP($C2187,Listen!$A$2:$F$45,6,0)="Ja",MAX(BC2187:BD2187),D_SAV!$BC2187),0)</f>
        <v>0</v>
      </c>
      <c r="AN2187" s="51">
        <f t="shared" si="721"/>
        <v>0</v>
      </c>
      <c r="AP2187" s="304">
        <f t="shared" si="722"/>
        <v>0</v>
      </c>
      <c r="AQ2187" s="304">
        <f t="shared" si="723"/>
        <v>0</v>
      </c>
      <c r="AR2187" s="304">
        <f t="shared" si="724"/>
        <v>0</v>
      </c>
      <c r="AS2187" s="304">
        <f t="shared" si="725"/>
        <v>0</v>
      </c>
      <c r="AT2187" s="304">
        <f t="shared" si="726"/>
        <v>0</v>
      </c>
      <c r="AU2187" s="304">
        <f t="shared" si="727"/>
        <v>0</v>
      </c>
      <c r="AV2187" s="304">
        <f t="shared" si="728"/>
        <v>0</v>
      </c>
      <c r="AW2187" s="304">
        <f t="shared" si="729"/>
        <v>0</v>
      </c>
      <c r="AX2187" s="304">
        <f t="shared" si="730"/>
        <v>0</v>
      </c>
      <c r="AY2187" s="304">
        <f t="shared" si="731"/>
        <v>0</v>
      </c>
      <c r="AZ2187" s="304">
        <f t="shared" si="732"/>
        <v>0</v>
      </c>
      <c r="BA2187" s="304">
        <f t="shared" si="733"/>
        <v>0</v>
      </c>
      <c r="BB2187" s="304">
        <f t="shared" si="734"/>
        <v>0</v>
      </c>
      <c r="BC2187" s="304">
        <f t="shared" si="735"/>
        <v>0</v>
      </c>
      <c r="BD2187" s="304">
        <f t="shared" si="736"/>
        <v>0</v>
      </c>
      <c r="BE2187" s="304">
        <f>IFERROR(IF(VLOOKUP($C2187,Listen!$A$2:$F$45,6,0)="Ja",BB2187-MAX(BC2187:BD2187),BB2187-BC2187),0)</f>
        <v>0</v>
      </c>
    </row>
    <row r="2188" spans="1:57" x14ac:dyDescent="0.25">
      <c r="A2188" s="320" t="str">
        <f>IF(AND(D2188&lt;&gt;0,C2188&lt;&gt;0,E2188&lt;&gt;0),IF(B2188&lt;&gt;0,CONCATENATE(B2188,"-AGr",VLOOKUP(C2188,Listen!$A$2:$D$45,4,FALSE),"-",D2188,"-",E2188,),CONCATENATE("AGr",VLOOKUP(C2188,Listen!$A$2:$D$45,4,FALSE),"-",D2188,"-",E2188)),"keine vollständige ID")</f>
        <v>keine vollständige ID</v>
      </c>
      <c r="B2188" s="301"/>
      <c r="C2188" s="287"/>
      <c r="D2188" s="34"/>
      <c r="E2188" s="306"/>
      <c r="F2188" s="116"/>
      <c r="G2188" s="17"/>
      <c r="H2188" s="17"/>
      <c r="I2188" s="17"/>
      <c r="J2188" s="17"/>
      <c r="K2188" s="17"/>
      <c r="L2188" s="17"/>
      <c r="M2188" s="17"/>
      <c r="N2188" s="17"/>
      <c r="O2188" s="116"/>
      <c r="P2188" s="117">
        <f>IF(D2188&gt;A_Stammdaten!$B$12,0,SUM(G2188,H2188,J2188,L2188:M2188)-SUM(I2188,K2188,N2188:O2188))</f>
        <v>0</v>
      </c>
      <c r="Q2188" s="17"/>
      <c r="R2188" s="17"/>
      <c r="S2188" s="17"/>
      <c r="T2188" s="17"/>
      <c r="U2188" s="62">
        <f t="shared" si="716"/>
        <v>0</v>
      </c>
      <c r="V2188" s="34"/>
      <c r="W2188" s="34"/>
      <c r="X2188" s="34"/>
      <c r="Y2188" s="34"/>
      <c r="Z2188" s="34"/>
      <c r="AA2188" s="63" t="str">
        <f t="shared" si="717"/>
        <v>-</v>
      </c>
      <c r="AB2188" s="63" t="str">
        <f t="shared" si="718"/>
        <v>-</v>
      </c>
      <c r="AC2188" s="63">
        <f>IF(ISBLANK($C2188),0,VLOOKUP($C2188,Listen!$A$2:$C$45,2,FALSE))</f>
        <v>0</v>
      </c>
      <c r="AD2188" s="63">
        <f>IF(ISBLANK($C2188),0,VLOOKUP($C2188,Listen!$A$2:$C$45,3,FALSE))</f>
        <v>0</v>
      </c>
      <c r="AE2188" s="49">
        <f t="shared" si="719"/>
        <v>0</v>
      </c>
      <c r="AF2188" s="49">
        <f t="shared" si="719"/>
        <v>0</v>
      </c>
      <c r="AG2188" s="49">
        <f>IFERROR(IF(OR($V2188&lt;&gt;"Ja",VLOOKUP($C2188,Listen!$A$2:$F$45,5,0)="Nein",D2188&lt;IF(C2188="LNG Anbindungsanlagen gemäß separater Festlegung",2022,2023)),$AC2188,$AA2188),0)</f>
        <v>0</v>
      </c>
      <c r="AH2188" s="49">
        <f>IFERROR(IF(OR($V2188&lt;&gt;"Ja",VLOOKUP($C2188,Listen!$A$2:$F$45,5,0)="Nein",D2188&lt;IF(C2188="LNG Anbindungsanlagen gemäß separater Festlegung",2022,2023)),$AC2188,$AA2188),0)</f>
        <v>0</v>
      </c>
      <c r="AI2188" s="49">
        <f>IFERROR(IF(OR($W2188&lt;&gt;"Ja",VLOOKUP($C2188,Listen!$A$2:$F$45,6,0)="Nein"),$AC2188,$AB2188),0)</f>
        <v>0</v>
      </c>
      <c r="AJ2188" s="49">
        <f>IFERROR(IF(OR($W2188&lt;&gt;"Ja",VLOOKUP($C2188,Listen!$A$2:$F$45,6,0)="Nein"),$AC2188,$AB2188),0)</f>
        <v>0</v>
      </c>
      <c r="AK2188" s="49">
        <f>IFERROR(IF(OR($W2188&lt;&gt;"Ja",VLOOKUP($C2188,Listen!$A$2:$F$45,6,0)="Nein"),$AC2188,$AB2188),0)</f>
        <v>0</v>
      </c>
      <c r="AL2188" s="51">
        <f t="shared" si="720"/>
        <v>0</v>
      </c>
      <c r="AM2188" s="296">
        <f>IFERROR(IF(VLOOKUP($C2188,Listen!$A$2:$F$45,6,0)="Ja",MAX(BC2188:BD2188),D_SAV!$BC2188),0)</f>
        <v>0</v>
      </c>
      <c r="AN2188" s="51">
        <f t="shared" si="721"/>
        <v>0</v>
      </c>
      <c r="AP2188" s="304">
        <f t="shared" si="722"/>
        <v>0</v>
      </c>
      <c r="AQ2188" s="304">
        <f t="shared" si="723"/>
        <v>0</v>
      </c>
      <c r="AR2188" s="304">
        <f t="shared" si="724"/>
        <v>0</v>
      </c>
      <c r="AS2188" s="304">
        <f t="shared" si="725"/>
        <v>0</v>
      </c>
      <c r="AT2188" s="304">
        <f t="shared" si="726"/>
        <v>0</v>
      </c>
      <c r="AU2188" s="304">
        <f t="shared" si="727"/>
        <v>0</v>
      </c>
      <c r="AV2188" s="304">
        <f t="shared" si="728"/>
        <v>0</v>
      </c>
      <c r="AW2188" s="304">
        <f t="shared" si="729"/>
        <v>0</v>
      </c>
      <c r="AX2188" s="304">
        <f t="shared" si="730"/>
        <v>0</v>
      </c>
      <c r="AY2188" s="304">
        <f t="shared" si="731"/>
        <v>0</v>
      </c>
      <c r="AZ2188" s="304">
        <f t="shared" si="732"/>
        <v>0</v>
      </c>
      <c r="BA2188" s="304">
        <f t="shared" si="733"/>
        <v>0</v>
      </c>
      <c r="BB2188" s="304">
        <f t="shared" si="734"/>
        <v>0</v>
      </c>
      <c r="BC2188" s="304">
        <f t="shared" si="735"/>
        <v>0</v>
      </c>
      <c r="BD2188" s="304">
        <f t="shared" si="736"/>
        <v>0</v>
      </c>
      <c r="BE2188" s="304">
        <f>IFERROR(IF(VLOOKUP($C2188,Listen!$A$2:$F$45,6,0)="Ja",BB2188-MAX(BC2188:BD2188),BB2188-BC2188),0)</f>
        <v>0</v>
      </c>
    </row>
    <row r="2189" spans="1:57" x14ac:dyDescent="0.25">
      <c r="A2189" s="320" t="str">
        <f>IF(AND(D2189&lt;&gt;0,C2189&lt;&gt;0,E2189&lt;&gt;0),IF(B2189&lt;&gt;0,CONCATENATE(B2189,"-AGr",VLOOKUP(C2189,Listen!$A$2:$D$45,4,FALSE),"-",D2189,"-",E2189,),CONCATENATE("AGr",VLOOKUP(C2189,Listen!$A$2:$D$45,4,FALSE),"-",D2189,"-",E2189)),"keine vollständige ID")</f>
        <v>keine vollständige ID</v>
      </c>
      <c r="B2189" s="301"/>
      <c r="C2189" s="287"/>
      <c r="D2189" s="34"/>
      <c r="E2189" s="306"/>
      <c r="F2189" s="116"/>
      <c r="G2189" s="17"/>
      <c r="H2189" s="17"/>
      <c r="I2189" s="17"/>
      <c r="J2189" s="17"/>
      <c r="K2189" s="17"/>
      <c r="L2189" s="17"/>
      <c r="M2189" s="17"/>
      <c r="N2189" s="17"/>
      <c r="O2189" s="116"/>
      <c r="P2189" s="117">
        <f>IF(D2189&gt;A_Stammdaten!$B$12,0,SUM(G2189,H2189,J2189,L2189:M2189)-SUM(I2189,K2189,N2189:O2189))</f>
        <v>0</v>
      </c>
      <c r="Q2189" s="17"/>
      <c r="R2189" s="17"/>
      <c r="S2189" s="17"/>
      <c r="T2189" s="17"/>
      <c r="U2189" s="62">
        <f t="shared" si="716"/>
        <v>0</v>
      </c>
      <c r="V2189" s="34"/>
      <c r="W2189" s="34"/>
      <c r="X2189" s="34"/>
      <c r="Y2189" s="34"/>
      <c r="Z2189" s="34"/>
      <c r="AA2189" s="63" t="str">
        <f t="shared" si="717"/>
        <v>-</v>
      </c>
      <c r="AB2189" s="63" t="str">
        <f t="shared" si="718"/>
        <v>-</v>
      </c>
      <c r="AC2189" s="63">
        <f>IF(ISBLANK($C2189),0,VLOOKUP($C2189,Listen!$A$2:$C$45,2,FALSE))</f>
        <v>0</v>
      </c>
      <c r="AD2189" s="63">
        <f>IF(ISBLANK($C2189),0,VLOOKUP($C2189,Listen!$A$2:$C$45,3,FALSE))</f>
        <v>0</v>
      </c>
      <c r="AE2189" s="49">
        <f t="shared" si="719"/>
        <v>0</v>
      </c>
      <c r="AF2189" s="49">
        <f t="shared" si="719"/>
        <v>0</v>
      </c>
      <c r="AG2189" s="49">
        <f>IFERROR(IF(OR($V2189&lt;&gt;"Ja",VLOOKUP($C2189,Listen!$A$2:$F$45,5,0)="Nein",D2189&lt;IF(C2189="LNG Anbindungsanlagen gemäß separater Festlegung",2022,2023)),$AC2189,$AA2189),0)</f>
        <v>0</v>
      </c>
      <c r="AH2189" s="49">
        <f>IFERROR(IF(OR($V2189&lt;&gt;"Ja",VLOOKUP($C2189,Listen!$A$2:$F$45,5,0)="Nein",D2189&lt;IF(C2189="LNG Anbindungsanlagen gemäß separater Festlegung",2022,2023)),$AC2189,$AA2189),0)</f>
        <v>0</v>
      </c>
      <c r="AI2189" s="49">
        <f>IFERROR(IF(OR($W2189&lt;&gt;"Ja",VLOOKUP($C2189,Listen!$A$2:$F$45,6,0)="Nein"),$AC2189,$AB2189),0)</f>
        <v>0</v>
      </c>
      <c r="AJ2189" s="49">
        <f>IFERROR(IF(OR($W2189&lt;&gt;"Ja",VLOOKUP($C2189,Listen!$A$2:$F$45,6,0)="Nein"),$AC2189,$AB2189),0)</f>
        <v>0</v>
      </c>
      <c r="AK2189" s="49">
        <f>IFERROR(IF(OR($W2189&lt;&gt;"Ja",VLOOKUP($C2189,Listen!$A$2:$F$45,6,0)="Nein"),$AC2189,$AB2189),0)</f>
        <v>0</v>
      </c>
      <c r="AL2189" s="51">
        <f t="shared" si="720"/>
        <v>0</v>
      </c>
      <c r="AM2189" s="296">
        <f>IFERROR(IF(VLOOKUP($C2189,Listen!$A$2:$F$45,6,0)="Ja",MAX(BC2189:BD2189),D_SAV!$BC2189),0)</f>
        <v>0</v>
      </c>
      <c r="AN2189" s="51">
        <f t="shared" si="721"/>
        <v>0</v>
      </c>
      <c r="AP2189" s="304">
        <f t="shared" si="722"/>
        <v>0</v>
      </c>
      <c r="AQ2189" s="304">
        <f t="shared" si="723"/>
        <v>0</v>
      </c>
      <c r="AR2189" s="304">
        <f t="shared" si="724"/>
        <v>0</v>
      </c>
      <c r="AS2189" s="304">
        <f t="shared" si="725"/>
        <v>0</v>
      </c>
      <c r="AT2189" s="304">
        <f t="shared" si="726"/>
        <v>0</v>
      </c>
      <c r="AU2189" s="304">
        <f t="shared" si="727"/>
        <v>0</v>
      </c>
      <c r="AV2189" s="304">
        <f t="shared" si="728"/>
        <v>0</v>
      </c>
      <c r="AW2189" s="304">
        <f t="shared" si="729"/>
        <v>0</v>
      </c>
      <c r="AX2189" s="304">
        <f t="shared" si="730"/>
        <v>0</v>
      </c>
      <c r="AY2189" s="304">
        <f t="shared" si="731"/>
        <v>0</v>
      </c>
      <c r="AZ2189" s="304">
        <f t="shared" si="732"/>
        <v>0</v>
      </c>
      <c r="BA2189" s="304">
        <f t="shared" si="733"/>
        <v>0</v>
      </c>
      <c r="BB2189" s="304">
        <f t="shared" si="734"/>
        <v>0</v>
      </c>
      <c r="BC2189" s="304">
        <f t="shared" si="735"/>
        <v>0</v>
      </c>
      <c r="BD2189" s="304">
        <f t="shared" si="736"/>
        <v>0</v>
      </c>
      <c r="BE2189" s="304">
        <f>IFERROR(IF(VLOOKUP($C2189,Listen!$A$2:$F$45,6,0)="Ja",BB2189-MAX(BC2189:BD2189),BB2189-BC2189),0)</f>
        <v>0</v>
      </c>
    </row>
    <row r="2190" spans="1:57" x14ac:dyDescent="0.25">
      <c r="A2190" s="320" t="str">
        <f>IF(AND(D2190&lt;&gt;0,C2190&lt;&gt;0,E2190&lt;&gt;0),IF(B2190&lt;&gt;0,CONCATENATE(B2190,"-AGr",VLOOKUP(C2190,Listen!$A$2:$D$45,4,FALSE),"-",D2190,"-",E2190,),CONCATENATE("AGr",VLOOKUP(C2190,Listen!$A$2:$D$45,4,FALSE),"-",D2190,"-",E2190)),"keine vollständige ID")</f>
        <v>keine vollständige ID</v>
      </c>
      <c r="B2190" s="301"/>
      <c r="C2190" s="287"/>
      <c r="D2190" s="34"/>
      <c r="E2190" s="306"/>
      <c r="F2190" s="116"/>
      <c r="G2190" s="17"/>
      <c r="H2190" s="17"/>
      <c r="I2190" s="17"/>
      <c r="J2190" s="17"/>
      <c r="K2190" s="17"/>
      <c r="L2190" s="17"/>
      <c r="M2190" s="17"/>
      <c r="N2190" s="17"/>
      <c r="O2190" s="116"/>
      <c r="P2190" s="117">
        <f>IF(D2190&gt;A_Stammdaten!$B$12,0,SUM(G2190,H2190,J2190,L2190:M2190)-SUM(I2190,K2190,N2190:O2190))</f>
        <v>0</v>
      </c>
      <c r="Q2190" s="17"/>
      <c r="R2190" s="17"/>
      <c r="S2190" s="17"/>
      <c r="T2190" s="17"/>
      <c r="U2190" s="62">
        <f t="shared" si="716"/>
        <v>0</v>
      </c>
      <c r="V2190" s="34"/>
      <c r="W2190" s="34"/>
      <c r="X2190" s="34"/>
      <c r="Y2190" s="34"/>
      <c r="Z2190" s="34"/>
      <c r="AA2190" s="63" t="str">
        <f t="shared" si="717"/>
        <v>-</v>
      </c>
      <c r="AB2190" s="63" t="str">
        <f t="shared" si="718"/>
        <v>-</v>
      </c>
      <c r="AC2190" s="63">
        <f>IF(ISBLANK($C2190),0,VLOOKUP($C2190,Listen!$A$2:$C$45,2,FALSE))</f>
        <v>0</v>
      </c>
      <c r="AD2190" s="63">
        <f>IF(ISBLANK($C2190),0,VLOOKUP($C2190,Listen!$A$2:$C$45,3,FALSE))</f>
        <v>0</v>
      </c>
      <c r="AE2190" s="49">
        <f t="shared" si="719"/>
        <v>0</v>
      </c>
      <c r="AF2190" s="49">
        <f t="shared" si="719"/>
        <v>0</v>
      </c>
      <c r="AG2190" s="49">
        <f>IFERROR(IF(OR($V2190&lt;&gt;"Ja",VLOOKUP($C2190,Listen!$A$2:$F$45,5,0)="Nein",D2190&lt;IF(C2190="LNG Anbindungsanlagen gemäß separater Festlegung",2022,2023)),$AC2190,$AA2190),0)</f>
        <v>0</v>
      </c>
      <c r="AH2190" s="49">
        <f>IFERROR(IF(OR($V2190&lt;&gt;"Ja",VLOOKUP($C2190,Listen!$A$2:$F$45,5,0)="Nein",D2190&lt;IF(C2190="LNG Anbindungsanlagen gemäß separater Festlegung",2022,2023)),$AC2190,$AA2190),0)</f>
        <v>0</v>
      </c>
      <c r="AI2190" s="49">
        <f>IFERROR(IF(OR($W2190&lt;&gt;"Ja",VLOOKUP($C2190,Listen!$A$2:$F$45,6,0)="Nein"),$AC2190,$AB2190),0)</f>
        <v>0</v>
      </c>
      <c r="AJ2190" s="49">
        <f>IFERROR(IF(OR($W2190&lt;&gt;"Ja",VLOOKUP($C2190,Listen!$A$2:$F$45,6,0)="Nein"),$AC2190,$AB2190),0)</f>
        <v>0</v>
      </c>
      <c r="AK2190" s="49">
        <f>IFERROR(IF(OR($W2190&lt;&gt;"Ja",VLOOKUP($C2190,Listen!$A$2:$F$45,6,0)="Nein"),$AC2190,$AB2190),0)</f>
        <v>0</v>
      </c>
      <c r="AL2190" s="51">
        <f t="shared" si="720"/>
        <v>0</v>
      </c>
      <c r="AM2190" s="296">
        <f>IFERROR(IF(VLOOKUP($C2190,Listen!$A$2:$F$45,6,0)="Ja",MAX(BC2190:BD2190),D_SAV!$BC2190),0)</f>
        <v>0</v>
      </c>
      <c r="AN2190" s="51">
        <f t="shared" si="721"/>
        <v>0</v>
      </c>
      <c r="AP2190" s="304">
        <f t="shared" si="722"/>
        <v>0</v>
      </c>
      <c r="AQ2190" s="304">
        <f t="shared" si="723"/>
        <v>0</v>
      </c>
      <c r="AR2190" s="304">
        <f t="shared" si="724"/>
        <v>0</v>
      </c>
      <c r="AS2190" s="304">
        <f t="shared" si="725"/>
        <v>0</v>
      </c>
      <c r="AT2190" s="304">
        <f t="shared" si="726"/>
        <v>0</v>
      </c>
      <c r="AU2190" s="304">
        <f t="shared" si="727"/>
        <v>0</v>
      </c>
      <c r="AV2190" s="304">
        <f t="shared" si="728"/>
        <v>0</v>
      </c>
      <c r="AW2190" s="304">
        <f t="shared" si="729"/>
        <v>0</v>
      </c>
      <c r="AX2190" s="304">
        <f t="shared" si="730"/>
        <v>0</v>
      </c>
      <c r="AY2190" s="304">
        <f t="shared" si="731"/>
        <v>0</v>
      </c>
      <c r="AZ2190" s="304">
        <f t="shared" si="732"/>
        <v>0</v>
      </c>
      <c r="BA2190" s="304">
        <f t="shared" si="733"/>
        <v>0</v>
      </c>
      <c r="BB2190" s="304">
        <f t="shared" si="734"/>
        <v>0</v>
      </c>
      <c r="BC2190" s="304">
        <f t="shared" si="735"/>
        <v>0</v>
      </c>
      <c r="BD2190" s="304">
        <f t="shared" si="736"/>
        <v>0</v>
      </c>
      <c r="BE2190" s="304">
        <f>IFERROR(IF(VLOOKUP($C2190,Listen!$A$2:$F$45,6,0)="Ja",BB2190-MAX(BC2190:BD2190),BB2190-BC2190),0)</f>
        <v>0</v>
      </c>
    </row>
    <row r="2191" spans="1:57" x14ac:dyDescent="0.25">
      <c r="A2191" s="320" t="str">
        <f>IF(AND(D2191&lt;&gt;0,C2191&lt;&gt;0,E2191&lt;&gt;0),IF(B2191&lt;&gt;0,CONCATENATE(B2191,"-AGr",VLOOKUP(C2191,Listen!$A$2:$D$45,4,FALSE),"-",D2191,"-",E2191,),CONCATENATE("AGr",VLOOKUP(C2191,Listen!$A$2:$D$45,4,FALSE),"-",D2191,"-",E2191)),"keine vollständige ID")</f>
        <v>keine vollständige ID</v>
      </c>
      <c r="B2191" s="301"/>
      <c r="C2191" s="287"/>
      <c r="D2191" s="34"/>
      <c r="E2191" s="306"/>
      <c r="F2191" s="116"/>
      <c r="G2191" s="17"/>
      <c r="H2191" s="17"/>
      <c r="I2191" s="17"/>
      <c r="J2191" s="17"/>
      <c r="K2191" s="17"/>
      <c r="L2191" s="17"/>
      <c r="M2191" s="17"/>
      <c r="N2191" s="17"/>
      <c r="O2191" s="116"/>
      <c r="P2191" s="117">
        <f>IF(D2191&gt;A_Stammdaten!$B$12,0,SUM(G2191,H2191,J2191,L2191:M2191)-SUM(I2191,K2191,N2191:O2191))</f>
        <v>0</v>
      </c>
      <c r="Q2191" s="17"/>
      <c r="R2191" s="17"/>
      <c r="S2191" s="17"/>
      <c r="T2191" s="17"/>
      <c r="U2191" s="62">
        <f t="shared" si="716"/>
        <v>0</v>
      </c>
      <c r="V2191" s="34"/>
      <c r="W2191" s="34"/>
      <c r="X2191" s="34"/>
      <c r="Y2191" s="34"/>
      <c r="Z2191" s="34"/>
      <c r="AA2191" s="63" t="str">
        <f t="shared" si="717"/>
        <v>-</v>
      </c>
      <c r="AB2191" s="63" t="str">
        <f t="shared" si="718"/>
        <v>-</v>
      </c>
      <c r="AC2191" s="63">
        <f>IF(ISBLANK($C2191),0,VLOOKUP($C2191,Listen!$A$2:$C$45,2,FALSE))</f>
        <v>0</v>
      </c>
      <c r="AD2191" s="63">
        <f>IF(ISBLANK($C2191),0,VLOOKUP($C2191,Listen!$A$2:$C$45,3,FALSE))</f>
        <v>0</v>
      </c>
      <c r="AE2191" s="49">
        <f t="shared" si="719"/>
        <v>0</v>
      </c>
      <c r="AF2191" s="49">
        <f t="shared" si="719"/>
        <v>0</v>
      </c>
      <c r="AG2191" s="49">
        <f>IFERROR(IF(OR($V2191&lt;&gt;"Ja",VLOOKUP($C2191,Listen!$A$2:$F$45,5,0)="Nein",D2191&lt;IF(C2191="LNG Anbindungsanlagen gemäß separater Festlegung",2022,2023)),$AC2191,$AA2191),0)</f>
        <v>0</v>
      </c>
      <c r="AH2191" s="49">
        <f>IFERROR(IF(OR($V2191&lt;&gt;"Ja",VLOOKUP($C2191,Listen!$A$2:$F$45,5,0)="Nein",D2191&lt;IF(C2191="LNG Anbindungsanlagen gemäß separater Festlegung",2022,2023)),$AC2191,$AA2191),0)</f>
        <v>0</v>
      </c>
      <c r="AI2191" s="49">
        <f>IFERROR(IF(OR($W2191&lt;&gt;"Ja",VLOOKUP($C2191,Listen!$A$2:$F$45,6,0)="Nein"),$AC2191,$AB2191),0)</f>
        <v>0</v>
      </c>
      <c r="AJ2191" s="49">
        <f>IFERROR(IF(OR($W2191&lt;&gt;"Ja",VLOOKUP($C2191,Listen!$A$2:$F$45,6,0)="Nein"),$AC2191,$AB2191),0)</f>
        <v>0</v>
      </c>
      <c r="AK2191" s="49">
        <f>IFERROR(IF(OR($W2191&lt;&gt;"Ja",VLOOKUP($C2191,Listen!$A$2:$F$45,6,0)="Nein"),$AC2191,$AB2191),0)</f>
        <v>0</v>
      </c>
      <c r="AL2191" s="51">
        <f t="shared" si="720"/>
        <v>0</v>
      </c>
      <c r="AM2191" s="296">
        <f>IFERROR(IF(VLOOKUP($C2191,Listen!$A$2:$F$45,6,0)="Ja",MAX(BC2191:BD2191),D_SAV!$BC2191),0)</f>
        <v>0</v>
      </c>
      <c r="AN2191" s="51">
        <f t="shared" si="721"/>
        <v>0</v>
      </c>
      <c r="AP2191" s="304">
        <f t="shared" si="722"/>
        <v>0</v>
      </c>
      <c r="AQ2191" s="304">
        <f t="shared" si="723"/>
        <v>0</v>
      </c>
      <c r="AR2191" s="304">
        <f t="shared" si="724"/>
        <v>0</v>
      </c>
      <c r="AS2191" s="304">
        <f t="shared" si="725"/>
        <v>0</v>
      </c>
      <c r="AT2191" s="304">
        <f t="shared" si="726"/>
        <v>0</v>
      </c>
      <c r="AU2191" s="304">
        <f t="shared" si="727"/>
        <v>0</v>
      </c>
      <c r="AV2191" s="304">
        <f t="shared" si="728"/>
        <v>0</v>
      </c>
      <c r="AW2191" s="304">
        <f t="shared" si="729"/>
        <v>0</v>
      </c>
      <c r="AX2191" s="304">
        <f t="shared" si="730"/>
        <v>0</v>
      </c>
      <c r="AY2191" s="304">
        <f t="shared" si="731"/>
        <v>0</v>
      </c>
      <c r="AZ2191" s="304">
        <f t="shared" si="732"/>
        <v>0</v>
      </c>
      <c r="BA2191" s="304">
        <f t="shared" si="733"/>
        <v>0</v>
      </c>
      <c r="BB2191" s="304">
        <f t="shared" si="734"/>
        <v>0</v>
      </c>
      <c r="BC2191" s="304">
        <f t="shared" si="735"/>
        <v>0</v>
      </c>
      <c r="BD2191" s="304">
        <f t="shared" si="736"/>
        <v>0</v>
      </c>
      <c r="BE2191" s="304">
        <f>IFERROR(IF(VLOOKUP($C2191,Listen!$A$2:$F$45,6,0)="Ja",BB2191-MAX(BC2191:BD2191),BB2191-BC2191),0)</f>
        <v>0</v>
      </c>
    </row>
    <row r="2192" spans="1:57" x14ac:dyDescent="0.25">
      <c r="A2192" s="320" t="str">
        <f>IF(AND(D2192&lt;&gt;0,C2192&lt;&gt;0,E2192&lt;&gt;0),IF(B2192&lt;&gt;0,CONCATENATE(B2192,"-AGr",VLOOKUP(C2192,Listen!$A$2:$D$45,4,FALSE),"-",D2192,"-",E2192,),CONCATENATE("AGr",VLOOKUP(C2192,Listen!$A$2:$D$45,4,FALSE),"-",D2192,"-",E2192)),"keine vollständige ID")</f>
        <v>keine vollständige ID</v>
      </c>
      <c r="B2192" s="301"/>
      <c r="C2192" s="287"/>
      <c r="D2192" s="34"/>
      <c r="E2192" s="306"/>
      <c r="F2192" s="116"/>
      <c r="G2192" s="17"/>
      <c r="H2192" s="17"/>
      <c r="I2192" s="17"/>
      <c r="J2192" s="17"/>
      <c r="K2192" s="17"/>
      <c r="L2192" s="17"/>
      <c r="M2192" s="17"/>
      <c r="N2192" s="17"/>
      <c r="O2192" s="116"/>
      <c r="P2192" s="117">
        <f>IF(D2192&gt;A_Stammdaten!$B$12,0,SUM(G2192,H2192,J2192,L2192:M2192)-SUM(I2192,K2192,N2192:O2192))</f>
        <v>0</v>
      </c>
      <c r="Q2192" s="17"/>
      <c r="R2192" s="17"/>
      <c r="S2192" s="17"/>
      <c r="T2192" s="17"/>
      <c r="U2192" s="62">
        <f t="shared" si="716"/>
        <v>0</v>
      </c>
      <c r="V2192" s="34"/>
      <c r="W2192" s="34"/>
      <c r="X2192" s="34"/>
      <c r="Y2192" s="34"/>
      <c r="Z2192" s="34"/>
      <c r="AA2192" s="63" t="str">
        <f t="shared" si="717"/>
        <v>-</v>
      </c>
      <c r="AB2192" s="63" t="str">
        <f t="shared" si="718"/>
        <v>-</v>
      </c>
      <c r="AC2192" s="63">
        <f>IF(ISBLANK($C2192),0,VLOOKUP($C2192,Listen!$A$2:$C$45,2,FALSE))</f>
        <v>0</v>
      </c>
      <c r="AD2192" s="63">
        <f>IF(ISBLANK($C2192),0,VLOOKUP($C2192,Listen!$A$2:$C$45,3,FALSE))</f>
        <v>0</v>
      </c>
      <c r="AE2192" s="49">
        <f t="shared" si="719"/>
        <v>0</v>
      </c>
      <c r="AF2192" s="49">
        <f t="shared" si="719"/>
        <v>0</v>
      </c>
      <c r="AG2192" s="49">
        <f>IFERROR(IF(OR($V2192&lt;&gt;"Ja",VLOOKUP($C2192,Listen!$A$2:$F$45,5,0)="Nein",D2192&lt;IF(C2192="LNG Anbindungsanlagen gemäß separater Festlegung",2022,2023)),$AC2192,$AA2192),0)</f>
        <v>0</v>
      </c>
      <c r="AH2192" s="49">
        <f>IFERROR(IF(OR($V2192&lt;&gt;"Ja",VLOOKUP($C2192,Listen!$A$2:$F$45,5,0)="Nein",D2192&lt;IF(C2192="LNG Anbindungsanlagen gemäß separater Festlegung",2022,2023)),$AC2192,$AA2192),0)</f>
        <v>0</v>
      </c>
      <c r="AI2192" s="49">
        <f>IFERROR(IF(OR($W2192&lt;&gt;"Ja",VLOOKUP($C2192,Listen!$A$2:$F$45,6,0)="Nein"),$AC2192,$AB2192),0)</f>
        <v>0</v>
      </c>
      <c r="AJ2192" s="49">
        <f>IFERROR(IF(OR($W2192&lt;&gt;"Ja",VLOOKUP($C2192,Listen!$A$2:$F$45,6,0)="Nein"),$AC2192,$AB2192),0)</f>
        <v>0</v>
      </c>
      <c r="AK2192" s="49">
        <f>IFERROR(IF(OR($W2192&lt;&gt;"Ja",VLOOKUP($C2192,Listen!$A$2:$F$45,6,0)="Nein"),$AC2192,$AB2192),0)</f>
        <v>0</v>
      </c>
      <c r="AL2192" s="51">
        <f t="shared" si="720"/>
        <v>0</v>
      </c>
      <c r="AM2192" s="296">
        <f>IFERROR(IF(VLOOKUP($C2192,Listen!$A$2:$F$45,6,0)="Ja",MAX(BC2192:BD2192),D_SAV!$BC2192),0)</f>
        <v>0</v>
      </c>
      <c r="AN2192" s="51">
        <f t="shared" si="721"/>
        <v>0</v>
      </c>
      <c r="AP2192" s="304">
        <f t="shared" si="722"/>
        <v>0</v>
      </c>
      <c r="AQ2192" s="304">
        <f t="shared" si="723"/>
        <v>0</v>
      </c>
      <c r="AR2192" s="304">
        <f t="shared" si="724"/>
        <v>0</v>
      </c>
      <c r="AS2192" s="304">
        <f t="shared" si="725"/>
        <v>0</v>
      </c>
      <c r="AT2192" s="304">
        <f t="shared" si="726"/>
        <v>0</v>
      </c>
      <c r="AU2192" s="304">
        <f t="shared" si="727"/>
        <v>0</v>
      </c>
      <c r="AV2192" s="304">
        <f t="shared" si="728"/>
        <v>0</v>
      </c>
      <c r="AW2192" s="304">
        <f t="shared" si="729"/>
        <v>0</v>
      </c>
      <c r="AX2192" s="304">
        <f t="shared" si="730"/>
        <v>0</v>
      </c>
      <c r="AY2192" s="304">
        <f t="shared" si="731"/>
        <v>0</v>
      </c>
      <c r="AZ2192" s="304">
        <f t="shared" si="732"/>
        <v>0</v>
      </c>
      <c r="BA2192" s="304">
        <f t="shared" si="733"/>
        <v>0</v>
      </c>
      <c r="BB2192" s="304">
        <f t="shared" si="734"/>
        <v>0</v>
      </c>
      <c r="BC2192" s="304">
        <f t="shared" si="735"/>
        <v>0</v>
      </c>
      <c r="BD2192" s="304">
        <f t="shared" si="736"/>
        <v>0</v>
      </c>
      <c r="BE2192" s="304">
        <f>IFERROR(IF(VLOOKUP($C2192,Listen!$A$2:$F$45,6,0)="Ja",BB2192-MAX(BC2192:BD2192),BB2192-BC2192),0)</f>
        <v>0</v>
      </c>
    </row>
    <row r="2193" spans="1:57" x14ac:dyDescent="0.25">
      <c r="A2193" s="320" t="str">
        <f>IF(AND(D2193&lt;&gt;0,C2193&lt;&gt;0,E2193&lt;&gt;0),IF(B2193&lt;&gt;0,CONCATENATE(B2193,"-AGr",VLOOKUP(C2193,Listen!$A$2:$D$45,4,FALSE),"-",D2193,"-",E2193,),CONCATENATE("AGr",VLOOKUP(C2193,Listen!$A$2:$D$45,4,FALSE),"-",D2193,"-",E2193)),"keine vollständige ID")</f>
        <v>keine vollständige ID</v>
      </c>
      <c r="B2193" s="301"/>
      <c r="C2193" s="287"/>
      <c r="D2193" s="34"/>
      <c r="E2193" s="306"/>
      <c r="F2193" s="116"/>
      <c r="G2193" s="17"/>
      <c r="H2193" s="17"/>
      <c r="I2193" s="17"/>
      <c r="J2193" s="17"/>
      <c r="K2193" s="17"/>
      <c r="L2193" s="17"/>
      <c r="M2193" s="17"/>
      <c r="N2193" s="17"/>
      <c r="O2193" s="116"/>
      <c r="P2193" s="117">
        <f>IF(D2193&gt;A_Stammdaten!$B$12,0,SUM(G2193,H2193,J2193,L2193:M2193)-SUM(I2193,K2193,N2193:O2193))</f>
        <v>0</v>
      </c>
      <c r="Q2193" s="17"/>
      <c r="R2193" s="17"/>
      <c r="S2193" s="17"/>
      <c r="T2193" s="17"/>
      <c r="U2193" s="62">
        <f t="shared" si="716"/>
        <v>0</v>
      </c>
      <c r="V2193" s="34"/>
      <c r="W2193" s="34"/>
      <c r="X2193" s="34"/>
      <c r="Y2193" s="34"/>
      <c r="Z2193" s="34"/>
      <c r="AA2193" s="63" t="str">
        <f t="shared" si="717"/>
        <v>-</v>
      </c>
      <c r="AB2193" s="63" t="str">
        <f t="shared" si="718"/>
        <v>-</v>
      </c>
      <c r="AC2193" s="63">
        <f>IF(ISBLANK($C2193),0,VLOOKUP($C2193,Listen!$A$2:$C$45,2,FALSE))</f>
        <v>0</v>
      </c>
      <c r="AD2193" s="63">
        <f>IF(ISBLANK($C2193),0,VLOOKUP($C2193,Listen!$A$2:$C$45,3,FALSE))</f>
        <v>0</v>
      </c>
      <c r="AE2193" s="49">
        <f t="shared" si="719"/>
        <v>0</v>
      </c>
      <c r="AF2193" s="49">
        <f t="shared" si="719"/>
        <v>0</v>
      </c>
      <c r="AG2193" s="49">
        <f>IFERROR(IF(OR($V2193&lt;&gt;"Ja",VLOOKUP($C2193,Listen!$A$2:$F$45,5,0)="Nein",D2193&lt;IF(C2193="LNG Anbindungsanlagen gemäß separater Festlegung",2022,2023)),$AC2193,$AA2193),0)</f>
        <v>0</v>
      </c>
      <c r="AH2193" s="49">
        <f>IFERROR(IF(OR($V2193&lt;&gt;"Ja",VLOOKUP($C2193,Listen!$A$2:$F$45,5,0)="Nein",D2193&lt;IF(C2193="LNG Anbindungsanlagen gemäß separater Festlegung",2022,2023)),$AC2193,$AA2193),0)</f>
        <v>0</v>
      </c>
      <c r="AI2193" s="49">
        <f>IFERROR(IF(OR($W2193&lt;&gt;"Ja",VLOOKUP($C2193,Listen!$A$2:$F$45,6,0)="Nein"),$AC2193,$AB2193),0)</f>
        <v>0</v>
      </c>
      <c r="AJ2193" s="49">
        <f>IFERROR(IF(OR($W2193&lt;&gt;"Ja",VLOOKUP($C2193,Listen!$A$2:$F$45,6,0)="Nein"),$AC2193,$AB2193),0)</f>
        <v>0</v>
      </c>
      <c r="AK2193" s="49">
        <f>IFERROR(IF(OR($W2193&lt;&gt;"Ja",VLOOKUP($C2193,Listen!$A$2:$F$45,6,0)="Nein"),$AC2193,$AB2193),0)</f>
        <v>0</v>
      </c>
      <c r="AL2193" s="51">
        <f t="shared" si="720"/>
        <v>0</v>
      </c>
      <c r="AM2193" s="296">
        <f>IFERROR(IF(VLOOKUP($C2193,Listen!$A$2:$F$45,6,0)="Ja",MAX(BC2193:BD2193),D_SAV!$BC2193),0)</f>
        <v>0</v>
      </c>
      <c r="AN2193" s="51">
        <f t="shared" si="721"/>
        <v>0</v>
      </c>
      <c r="AP2193" s="304">
        <f t="shared" si="722"/>
        <v>0</v>
      </c>
      <c r="AQ2193" s="304">
        <f t="shared" si="723"/>
        <v>0</v>
      </c>
      <c r="AR2193" s="304">
        <f t="shared" si="724"/>
        <v>0</v>
      </c>
      <c r="AS2193" s="304">
        <f t="shared" si="725"/>
        <v>0</v>
      </c>
      <c r="AT2193" s="304">
        <f t="shared" si="726"/>
        <v>0</v>
      </c>
      <c r="AU2193" s="304">
        <f t="shared" si="727"/>
        <v>0</v>
      </c>
      <c r="AV2193" s="304">
        <f t="shared" si="728"/>
        <v>0</v>
      </c>
      <c r="AW2193" s="304">
        <f t="shared" si="729"/>
        <v>0</v>
      </c>
      <c r="AX2193" s="304">
        <f t="shared" si="730"/>
        <v>0</v>
      </c>
      <c r="AY2193" s="304">
        <f t="shared" si="731"/>
        <v>0</v>
      </c>
      <c r="AZ2193" s="304">
        <f t="shared" si="732"/>
        <v>0</v>
      </c>
      <c r="BA2193" s="304">
        <f t="shared" si="733"/>
        <v>0</v>
      </c>
      <c r="BB2193" s="304">
        <f t="shared" si="734"/>
        <v>0</v>
      </c>
      <c r="BC2193" s="304">
        <f t="shared" si="735"/>
        <v>0</v>
      </c>
      <c r="BD2193" s="304">
        <f t="shared" si="736"/>
        <v>0</v>
      </c>
      <c r="BE2193" s="304">
        <f>IFERROR(IF(VLOOKUP($C2193,Listen!$A$2:$F$45,6,0)="Ja",BB2193-MAX(BC2193:BD2193),BB2193-BC2193),0)</f>
        <v>0</v>
      </c>
    </row>
    <row r="2194" spans="1:57" x14ac:dyDescent="0.25">
      <c r="A2194" s="320" t="str">
        <f>IF(AND(D2194&lt;&gt;0,C2194&lt;&gt;0,E2194&lt;&gt;0),IF(B2194&lt;&gt;0,CONCATENATE(B2194,"-AGr",VLOOKUP(C2194,Listen!$A$2:$D$45,4,FALSE),"-",D2194,"-",E2194,),CONCATENATE("AGr",VLOOKUP(C2194,Listen!$A$2:$D$45,4,FALSE),"-",D2194,"-",E2194)),"keine vollständige ID")</f>
        <v>keine vollständige ID</v>
      </c>
      <c r="B2194" s="301"/>
      <c r="C2194" s="287"/>
      <c r="D2194" s="34"/>
      <c r="E2194" s="306"/>
      <c r="F2194" s="116"/>
      <c r="G2194" s="17"/>
      <c r="H2194" s="17"/>
      <c r="I2194" s="17"/>
      <c r="J2194" s="17"/>
      <c r="K2194" s="17"/>
      <c r="L2194" s="17"/>
      <c r="M2194" s="17"/>
      <c r="N2194" s="17"/>
      <c r="O2194" s="116"/>
      <c r="P2194" s="117">
        <f>IF(D2194&gt;A_Stammdaten!$B$12,0,SUM(G2194,H2194,J2194,L2194:M2194)-SUM(I2194,K2194,N2194:O2194))</f>
        <v>0</v>
      </c>
      <c r="Q2194" s="17"/>
      <c r="R2194" s="17"/>
      <c r="S2194" s="17"/>
      <c r="T2194" s="17"/>
      <c r="U2194" s="62">
        <f t="shared" si="716"/>
        <v>0</v>
      </c>
      <c r="V2194" s="34"/>
      <c r="W2194" s="34"/>
      <c r="X2194" s="34"/>
      <c r="Y2194" s="34"/>
      <c r="Z2194" s="34"/>
      <c r="AA2194" s="63" t="str">
        <f t="shared" si="717"/>
        <v>-</v>
      </c>
      <c r="AB2194" s="63" t="str">
        <f t="shared" si="718"/>
        <v>-</v>
      </c>
      <c r="AC2194" s="63">
        <f>IF(ISBLANK($C2194),0,VLOOKUP($C2194,Listen!$A$2:$C$45,2,FALSE))</f>
        <v>0</v>
      </c>
      <c r="AD2194" s="63">
        <f>IF(ISBLANK($C2194),0,VLOOKUP($C2194,Listen!$A$2:$C$45,3,FALSE))</f>
        <v>0</v>
      </c>
      <c r="AE2194" s="49">
        <f t="shared" si="719"/>
        <v>0</v>
      </c>
      <c r="AF2194" s="49">
        <f t="shared" si="719"/>
        <v>0</v>
      </c>
      <c r="AG2194" s="49">
        <f>IFERROR(IF(OR($V2194&lt;&gt;"Ja",VLOOKUP($C2194,Listen!$A$2:$F$45,5,0)="Nein",D2194&lt;IF(C2194="LNG Anbindungsanlagen gemäß separater Festlegung",2022,2023)),$AC2194,$AA2194),0)</f>
        <v>0</v>
      </c>
      <c r="AH2194" s="49">
        <f>IFERROR(IF(OR($V2194&lt;&gt;"Ja",VLOOKUP($C2194,Listen!$A$2:$F$45,5,0)="Nein",D2194&lt;IF(C2194="LNG Anbindungsanlagen gemäß separater Festlegung",2022,2023)),$AC2194,$AA2194),0)</f>
        <v>0</v>
      </c>
      <c r="AI2194" s="49">
        <f>IFERROR(IF(OR($W2194&lt;&gt;"Ja",VLOOKUP($C2194,Listen!$A$2:$F$45,6,0)="Nein"),$AC2194,$AB2194),0)</f>
        <v>0</v>
      </c>
      <c r="AJ2194" s="49">
        <f>IFERROR(IF(OR($W2194&lt;&gt;"Ja",VLOOKUP($C2194,Listen!$A$2:$F$45,6,0)="Nein"),$AC2194,$AB2194),0)</f>
        <v>0</v>
      </c>
      <c r="AK2194" s="49">
        <f>IFERROR(IF(OR($W2194&lt;&gt;"Ja",VLOOKUP($C2194,Listen!$A$2:$F$45,6,0)="Nein"),$AC2194,$AB2194),0)</f>
        <v>0</v>
      </c>
      <c r="AL2194" s="51">
        <f t="shared" si="720"/>
        <v>0</v>
      </c>
      <c r="AM2194" s="296">
        <f>IFERROR(IF(VLOOKUP($C2194,Listen!$A$2:$F$45,6,0)="Ja",MAX(BC2194:BD2194),D_SAV!$BC2194),0)</f>
        <v>0</v>
      </c>
      <c r="AN2194" s="51">
        <f t="shared" si="721"/>
        <v>0</v>
      </c>
      <c r="AP2194" s="304">
        <f t="shared" si="722"/>
        <v>0</v>
      </c>
      <c r="AQ2194" s="304">
        <f t="shared" si="723"/>
        <v>0</v>
      </c>
      <c r="AR2194" s="304">
        <f t="shared" si="724"/>
        <v>0</v>
      </c>
      <c r="AS2194" s="304">
        <f t="shared" si="725"/>
        <v>0</v>
      </c>
      <c r="AT2194" s="304">
        <f t="shared" si="726"/>
        <v>0</v>
      </c>
      <c r="AU2194" s="304">
        <f t="shared" si="727"/>
        <v>0</v>
      </c>
      <c r="AV2194" s="304">
        <f t="shared" si="728"/>
        <v>0</v>
      </c>
      <c r="AW2194" s="304">
        <f t="shared" si="729"/>
        <v>0</v>
      </c>
      <c r="AX2194" s="304">
        <f t="shared" si="730"/>
        <v>0</v>
      </c>
      <c r="AY2194" s="304">
        <f t="shared" si="731"/>
        <v>0</v>
      </c>
      <c r="AZ2194" s="304">
        <f t="shared" si="732"/>
        <v>0</v>
      </c>
      <c r="BA2194" s="304">
        <f t="shared" si="733"/>
        <v>0</v>
      </c>
      <c r="BB2194" s="304">
        <f t="shared" si="734"/>
        <v>0</v>
      </c>
      <c r="BC2194" s="304">
        <f t="shared" si="735"/>
        <v>0</v>
      </c>
      <c r="BD2194" s="304">
        <f t="shared" si="736"/>
        <v>0</v>
      </c>
      <c r="BE2194" s="304">
        <f>IFERROR(IF(VLOOKUP($C2194,Listen!$A$2:$F$45,6,0)="Ja",BB2194-MAX(BC2194:BD2194),BB2194-BC2194),0)</f>
        <v>0</v>
      </c>
    </row>
    <row r="2195" spans="1:57" x14ac:dyDescent="0.25">
      <c r="A2195" s="320" t="str">
        <f>IF(AND(D2195&lt;&gt;0,C2195&lt;&gt;0,E2195&lt;&gt;0),IF(B2195&lt;&gt;0,CONCATENATE(B2195,"-AGr",VLOOKUP(C2195,Listen!$A$2:$D$45,4,FALSE),"-",D2195,"-",E2195,),CONCATENATE("AGr",VLOOKUP(C2195,Listen!$A$2:$D$45,4,FALSE),"-",D2195,"-",E2195)),"keine vollständige ID")</f>
        <v>keine vollständige ID</v>
      </c>
      <c r="B2195" s="301"/>
      <c r="C2195" s="287"/>
      <c r="D2195" s="34"/>
      <c r="E2195" s="306"/>
      <c r="F2195" s="116"/>
      <c r="G2195" s="17"/>
      <c r="H2195" s="17"/>
      <c r="I2195" s="17"/>
      <c r="J2195" s="17"/>
      <c r="K2195" s="17"/>
      <c r="L2195" s="17"/>
      <c r="M2195" s="17"/>
      <c r="N2195" s="17"/>
      <c r="O2195" s="116"/>
      <c r="P2195" s="117">
        <f>IF(D2195&gt;A_Stammdaten!$B$12,0,SUM(G2195,H2195,J2195,L2195:M2195)-SUM(I2195,K2195,N2195:O2195))</f>
        <v>0</v>
      </c>
      <c r="Q2195" s="17"/>
      <c r="R2195" s="17"/>
      <c r="S2195" s="17"/>
      <c r="T2195" s="17"/>
      <c r="U2195" s="62">
        <f t="shared" si="716"/>
        <v>0</v>
      </c>
      <c r="V2195" s="34"/>
      <c r="W2195" s="34"/>
      <c r="X2195" s="34"/>
      <c r="Y2195" s="34"/>
      <c r="Z2195" s="34"/>
      <c r="AA2195" s="63" t="str">
        <f t="shared" si="717"/>
        <v>-</v>
      </c>
      <c r="AB2195" s="63" t="str">
        <f t="shared" si="718"/>
        <v>-</v>
      </c>
      <c r="AC2195" s="63">
        <f>IF(ISBLANK($C2195),0,VLOOKUP($C2195,Listen!$A$2:$C$45,2,FALSE))</f>
        <v>0</v>
      </c>
      <c r="AD2195" s="63">
        <f>IF(ISBLANK($C2195),0,VLOOKUP($C2195,Listen!$A$2:$C$45,3,FALSE))</f>
        <v>0</v>
      </c>
      <c r="AE2195" s="49">
        <f t="shared" si="719"/>
        <v>0</v>
      </c>
      <c r="AF2195" s="49">
        <f t="shared" si="719"/>
        <v>0</v>
      </c>
      <c r="AG2195" s="49">
        <f>IFERROR(IF(OR($V2195&lt;&gt;"Ja",VLOOKUP($C2195,Listen!$A$2:$F$45,5,0)="Nein",D2195&lt;IF(C2195="LNG Anbindungsanlagen gemäß separater Festlegung",2022,2023)),$AC2195,$AA2195),0)</f>
        <v>0</v>
      </c>
      <c r="AH2195" s="49">
        <f>IFERROR(IF(OR($V2195&lt;&gt;"Ja",VLOOKUP($C2195,Listen!$A$2:$F$45,5,0)="Nein",D2195&lt;IF(C2195="LNG Anbindungsanlagen gemäß separater Festlegung",2022,2023)),$AC2195,$AA2195),0)</f>
        <v>0</v>
      </c>
      <c r="AI2195" s="49">
        <f>IFERROR(IF(OR($W2195&lt;&gt;"Ja",VLOOKUP($C2195,Listen!$A$2:$F$45,6,0)="Nein"),$AC2195,$AB2195),0)</f>
        <v>0</v>
      </c>
      <c r="AJ2195" s="49">
        <f>IFERROR(IF(OR($W2195&lt;&gt;"Ja",VLOOKUP($C2195,Listen!$A$2:$F$45,6,0)="Nein"),$AC2195,$AB2195),0)</f>
        <v>0</v>
      </c>
      <c r="AK2195" s="49">
        <f>IFERROR(IF(OR($W2195&lt;&gt;"Ja",VLOOKUP($C2195,Listen!$A$2:$F$45,6,0)="Nein"),$AC2195,$AB2195),0)</f>
        <v>0</v>
      </c>
      <c r="AL2195" s="51">
        <f t="shared" si="720"/>
        <v>0</v>
      </c>
      <c r="AM2195" s="296">
        <f>IFERROR(IF(VLOOKUP($C2195,Listen!$A$2:$F$45,6,0)="Ja",MAX(BC2195:BD2195),D_SAV!$BC2195),0)</f>
        <v>0</v>
      </c>
      <c r="AN2195" s="51">
        <f t="shared" si="721"/>
        <v>0</v>
      </c>
      <c r="AP2195" s="304">
        <f t="shared" si="722"/>
        <v>0</v>
      </c>
      <c r="AQ2195" s="304">
        <f t="shared" si="723"/>
        <v>0</v>
      </c>
      <c r="AR2195" s="304">
        <f t="shared" si="724"/>
        <v>0</v>
      </c>
      <c r="AS2195" s="304">
        <f t="shared" si="725"/>
        <v>0</v>
      </c>
      <c r="AT2195" s="304">
        <f t="shared" si="726"/>
        <v>0</v>
      </c>
      <c r="AU2195" s="304">
        <f t="shared" si="727"/>
        <v>0</v>
      </c>
      <c r="AV2195" s="304">
        <f t="shared" si="728"/>
        <v>0</v>
      </c>
      <c r="AW2195" s="304">
        <f t="shared" si="729"/>
        <v>0</v>
      </c>
      <c r="AX2195" s="304">
        <f t="shared" si="730"/>
        <v>0</v>
      </c>
      <c r="AY2195" s="304">
        <f t="shared" si="731"/>
        <v>0</v>
      </c>
      <c r="AZ2195" s="304">
        <f t="shared" si="732"/>
        <v>0</v>
      </c>
      <c r="BA2195" s="304">
        <f t="shared" si="733"/>
        <v>0</v>
      </c>
      <c r="BB2195" s="304">
        <f t="shared" si="734"/>
        <v>0</v>
      </c>
      <c r="BC2195" s="304">
        <f t="shared" si="735"/>
        <v>0</v>
      </c>
      <c r="BD2195" s="304">
        <f t="shared" si="736"/>
        <v>0</v>
      </c>
      <c r="BE2195" s="304">
        <f>IFERROR(IF(VLOOKUP($C2195,Listen!$A$2:$F$45,6,0)="Ja",BB2195-MAX(BC2195:BD2195),BB2195-BC2195),0)</f>
        <v>0</v>
      </c>
    </row>
    <row r="2196" spans="1:57" x14ac:dyDescent="0.25">
      <c r="A2196" s="320" t="str">
        <f>IF(AND(D2196&lt;&gt;0,C2196&lt;&gt;0,E2196&lt;&gt;0),IF(B2196&lt;&gt;0,CONCATENATE(B2196,"-AGr",VLOOKUP(C2196,Listen!$A$2:$D$45,4,FALSE),"-",D2196,"-",E2196,),CONCATENATE("AGr",VLOOKUP(C2196,Listen!$A$2:$D$45,4,FALSE),"-",D2196,"-",E2196)),"keine vollständige ID")</f>
        <v>keine vollständige ID</v>
      </c>
      <c r="B2196" s="301"/>
      <c r="C2196" s="287"/>
      <c r="D2196" s="34"/>
      <c r="E2196" s="306"/>
      <c r="F2196" s="116"/>
      <c r="G2196" s="17"/>
      <c r="H2196" s="17"/>
      <c r="I2196" s="17"/>
      <c r="J2196" s="17"/>
      <c r="K2196" s="17"/>
      <c r="L2196" s="17"/>
      <c r="M2196" s="17"/>
      <c r="N2196" s="17"/>
      <c r="O2196" s="116"/>
      <c r="P2196" s="117">
        <f>IF(D2196&gt;A_Stammdaten!$B$12,0,SUM(G2196,H2196,J2196,L2196:M2196)-SUM(I2196,K2196,N2196:O2196))</f>
        <v>0</v>
      </c>
      <c r="Q2196" s="17"/>
      <c r="R2196" s="17"/>
      <c r="S2196" s="17"/>
      <c r="T2196" s="17"/>
      <c r="U2196" s="62">
        <f t="shared" si="716"/>
        <v>0</v>
      </c>
      <c r="V2196" s="34"/>
      <c r="W2196" s="34"/>
      <c r="X2196" s="34"/>
      <c r="Y2196" s="34"/>
      <c r="Z2196" s="34"/>
      <c r="AA2196" s="63" t="str">
        <f t="shared" si="717"/>
        <v>-</v>
      </c>
      <c r="AB2196" s="63" t="str">
        <f t="shared" si="718"/>
        <v>-</v>
      </c>
      <c r="AC2196" s="63">
        <f>IF(ISBLANK($C2196),0,VLOOKUP($C2196,Listen!$A$2:$C$45,2,FALSE))</f>
        <v>0</v>
      </c>
      <c r="AD2196" s="63">
        <f>IF(ISBLANK($C2196),0,VLOOKUP($C2196,Listen!$A$2:$C$45,3,FALSE))</f>
        <v>0</v>
      </c>
      <c r="AE2196" s="49">
        <f t="shared" si="719"/>
        <v>0</v>
      </c>
      <c r="AF2196" s="49">
        <f t="shared" si="719"/>
        <v>0</v>
      </c>
      <c r="AG2196" s="49">
        <f>IFERROR(IF(OR($V2196&lt;&gt;"Ja",VLOOKUP($C2196,Listen!$A$2:$F$45,5,0)="Nein",D2196&lt;IF(C2196="LNG Anbindungsanlagen gemäß separater Festlegung",2022,2023)),$AC2196,$AA2196),0)</f>
        <v>0</v>
      </c>
      <c r="AH2196" s="49">
        <f>IFERROR(IF(OR($V2196&lt;&gt;"Ja",VLOOKUP($C2196,Listen!$A$2:$F$45,5,0)="Nein",D2196&lt;IF(C2196="LNG Anbindungsanlagen gemäß separater Festlegung",2022,2023)),$AC2196,$AA2196),0)</f>
        <v>0</v>
      </c>
      <c r="AI2196" s="49">
        <f>IFERROR(IF(OR($W2196&lt;&gt;"Ja",VLOOKUP($C2196,Listen!$A$2:$F$45,6,0)="Nein"),$AC2196,$AB2196),0)</f>
        <v>0</v>
      </c>
      <c r="AJ2196" s="49">
        <f>IFERROR(IF(OR($W2196&lt;&gt;"Ja",VLOOKUP($C2196,Listen!$A$2:$F$45,6,0)="Nein"),$AC2196,$AB2196),0)</f>
        <v>0</v>
      </c>
      <c r="AK2196" s="49">
        <f>IFERROR(IF(OR($W2196&lt;&gt;"Ja",VLOOKUP($C2196,Listen!$A$2:$F$45,6,0)="Nein"),$AC2196,$AB2196),0)</f>
        <v>0</v>
      </c>
      <c r="AL2196" s="51">
        <f t="shared" si="720"/>
        <v>0</v>
      </c>
      <c r="AM2196" s="296">
        <f>IFERROR(IF(VLOOKUP($C2196,Listen!$A$2:$F$45,6,0)="Ja",MAX(BC2196:BD2196),D_SAV!$BC2196),0)</f>
        <v>0</v>
      </c>
      <c r="AN2196" s="51">
        <f t="shared" si="721"/>
        <v>0</v>
      </c>
      <c r="AP2196" s="304">
        <f t="shared" si="722"/>
        <v>0</v>
      </c>
      <c r="AQ2196" s="304">
        <f t="shared" si="723"/>
        <v>0</v>
      </c>
      <c r="AR2196" s="304">
        <f t="shared" si="724"/>
        <v>0</v>
      </c>
      <c r="AS2196" s="304">
        <f t="shared" si="725"/>
        <v>0</v>
      </c>
      <c r="AT2196" s="304">
        <f t="shared" si="726"/>
        <v>0</v>
      </c>
      <c r="AU2196" s="304">
        <f t="shared" si="727"/>
        <v>0</v>
      </c>
      <c r="AV2196" s="304">
        <f t="shared" si="728"/>
        <v>0</v>
      </c>
      <c r="AW2196" s="304">
        <f t="shared" si="729"/>
        <v>0</v>
      </c>
      <c r="AX2196" s="304">
        <f t="shared" si="730"/>
        <v>0</v>
      </c>
      <c r="AY2196" s="304">
        <f t="shared" si="731"/>
        <v>0</v>
      </c>
      <c r="AZ2196" s="304">
        <f t="shared" si="732"/>
        <v>0</v>
      </c>
      <c r="BA2196" s="304">
        <f t="shared" si="733"/>
        <v>0</v>
      </c>
      <c r="BB2196" s="304">
        <f t="shared" si="734"/>
        <v>0</v>
      </c>
      <c r="BC2196" s="304">
        <f t="shared" si="735"/>
        <v>0</v>
      </c>
      <c r="BD2196" s="304">
        <f t="shared" si="736"/>
        <v>0</v>
      </c>
      <c r="BE2196" s="304">
        <f>IFERROR(IF(VLOOKUP($C2196,Listen!$A$2:$F$45,6,0)="Ja",BB2196-MAX(BC2196:BD2196),BB2196-BC2196),0)</f>
        <v>0</v>
      </c>
    </row>
    <row r="2197" spans="1:57" x14ac:dyDescent="0.25">
      <c r="A2197" s="320" t="str">
        <f>IF(AND(D2197&lt;&gt;0,C2197&lt;&gt;0,E2197&lt;&gt;0),IF(B2197&lt;&gt;0,CONCATENATE(B2197,"-AGr",VLOOKUP(C2197,Listen!$A$2:$D$45,4,FALSE),"-",D2197,"-",E2197,),CONCATENATE("AGr",VLOOKUP(C2197,Listen!$A$2:$D$45,4,FALSE),"-",D2197,"-",E2197)),"keine vollständige ID")</f>
        <v>keine vollständige ID</v>
      </c>
      <c r="B2197" s="301"/>
      <c r="C2197" s="287"/>
      <c r="D2197" s="34"/>
      <c r="E2197" s="306"/>
      <c r="F2197" s="116"/>
      <c r="G2197" s="17"/>
      <c r="H2197" s="17"/>
      <c r="I2197" s="17"/>
      <c r="J2197" s="17"/>
      <c r="K2197" s="17"/>
      <c r="L2197" s="17"/>
      <c r="M2197" s="17"/>
      <c r="N2197" s="17"/>
      <c r="O2197" s="116"/>
      <c r="P2197" s="117">
        <f>IF(D2197&gt;A_Stammdaten!$B$12,0,SUM(G2197,H2197,J2197,L2197:M2197)-SUM(I2197,K2197,N2197:O2197))</f>
        <v>0</v>
      </c>
      <c r="Q2197" s="17"/>
      <c r="R2197" s="17"/>
      <c r="S2197" s="17"/>
      <c r="T2197" s="17"/>
      <c r="U2197" s="62">
        <f t="shared" si="716"/>
        <v>0</v>
      </c>
      <c r="V2197" s="34"/>
      <c r="W2197" s="34"/>
      <c r="X2197" s="34"/>
      <c r="Y2197" s="34"/>
      <c r="Z2197" s="34"/>
      <c r="AA2197" s="63" t="str">
        <f t="shared" si="717"/>
        <v>-</v>
      </c>
      <c r="AB2197" s="63" t="str">
        <f t="shared" si="718"/>
        <v>-</v>
      </c>
      <c r="AC2197" s="63">
        <f>IF(ISBLANK($C2197),0,VLOOKUP($C2197,Listen!$A$2:$C$45,2,FALSE))</f>
        <v>0</v>
      </c>
      <c r="AD2197" s="63">
        <f>IF(ISBLANK($C2197),0,VLOOKUP($C2197,Listen!$A$2:$C$45,3,FALSE))</f>
        <v>0</v>
      </c>
      <c r="AE2197" s="49">
        <f t="shared" si="719"/>
        <v>0</v>
      </c>
      <c r="AF2197" s="49">
        <f t="shared" si="719"/>
        <v>0</v>
      </c>
      <c r="AG2197" s="49">
        <f>IFERROR(IF(OR($V2197&lt;&gt;"Ja",VLOOKUP($C2197,Listen!$A$2:$F$45,5,0)="Nein",D2197&lt;IF(C2197="LNG Anbindungsanlagen gemäß separater Festlegung",2022,2023)),$AC2197,$AA2197),0)</f>
        <v>0</v>
      </c>
      <c r="AH2197" s="49">
        <f>IFERROR(IF(OR($V2197&lt;&gt;"Ja",VLOOKUP($C2197,Listen!$A$2:$F$45,5,0)="Nein",D2197&lt;IF(C2197="LNG Anbindungsanlagen gemäß separater Festlegung",2022,2023)),$AC2197,$AA2197),0)</f>
        <v>0</v>
      </c>
      <c r="AI2197" s="49">
        <f>IFERROR(IF(OR($W2197&lt;&gt;"Ja",VLOOKUP($C2197,Listen!$A$2:$F$45,6,0)="Nein"),$AC2197,$AB2197),0)</f>
        <v>0</v>
      </c>
      <c r="AJ2197" s="49">
        <f>IFERROR(IF(OR($W2197&lt;&gt;"Ja",VLOOKUP($C2197,Listen!$A$2:$F$45,6,0)="Nein"),$AC2197,$AB2197),0)</f>
        <v>0</v>
      </c>
      <c r="AK2197" s="49">
        <f>IFERROR(IF(OR($W2197&lt;&gt;"Ja",VLOOKUP($C2197,Listen!$A$2:$F$45,6,0)="Nein"),$AC2197,$AB2197),0)</f>
        <v>0</v>
      </c>
      <c r="AL2197" s="51">
        <f t="shared" si="720"/>
        <v>0</v>
      </c>
      <c r="AM2197" s="296">
        <f>IFERROR(IF(VLOOKUP($C2197,Listen!$A$2:$F$45,6,0)="Ja",MAX(BC2197:BD2197),D_SAV!$BC2197),0)</f>
        <v>0</v>
      </c>
      <c r="AN2197" s="51">
        <f t="shared" si="721"/>
        <v>0</v>
      </c>
      <c r="AP2197" s="304">
        <f t="shared" si="722"/>
        <v>0</v>
      </c>
      <c r="AQ2197" s="304">
        <f t="shared" si="723"/>
        <v>0</v>
      </c>
      <c r="AR2197" s="304">
        <f t="shared" si="724"/>
        <v>0</v>
      </c>
      <c r="AS2197" s="304">
        <f t="shared" si="725"/>
        <v>0</v>
      </c>
      <c r="AT2197" s="304">
        <f t="shared" si="726"/>
        <v>0</v>
      </c>
      <c r="AU2197" s="304">
        <f t="shared" si="727"/>
        <v>0</v>
      </c>
      <c r="AV2197" s="304">
        <f t="shared" si="728"/>
        <v>0</v>
      </c>
      <c r="AW2197" s="304">
        <f t="shared" si="729"/>
        <v>0</v>
      </c>
      <c r="AX2197" s="304">
        <f t="shared" si="730"/>
        <v>0</v>
      </c>
      <c r="AY2197" s="304">
        <f t="shared" si="731"/>
        <v>0</v>
      </c>
      <c r="AZ2197" s="304">
        <f t="shared" si="732"/>
        <v>0</v>
      </c>
      <c r="BA2197" s="304">
        <f t="shared" si="733"/>
        <v>0</v>
      </c>
      <c r="BB2197" s="304">
        <f t="shared" si="734"/>
        <v>0</v>
      </c>
      <c r="BC2197" s="304">
        <f t="shared" si="735"/>
        <v>0</v>
      </c>
      <c r="BD2197" s="304">
        <f t="shared" si="736"/>
        <v>0</v>
      </c>
      <c r="BE2197" s="304">
        <f>IFERROR(IF(VLOOKUP($C2197,Listen!$A$2:$F$45,6,0)="Ja",BB2197-MAX(BC2197:BD2197),BB2197-BC2197),0)</f>
        <v>0</v>
      </c>
    </row>
    <row r="2198" spans="1:57" x14ac:dyDescent="0.25">
      <c r="A2198" s="320" t="str">
        <f>IF(AND(D2198&lt;&gt;0,C2198&lt;&gt;0,E2198&lt;&gt;0),IF(B2198&lt;&gt;0,CONCATENATE(B2198,"-AGr",VLOOKUP(C2198,Listen!$A$2:$D$45,4,FALSE),"-",D2198,"-",E2198,),CONCATENATE("AGr",VLOOKUP(C2198,Listen!$A$2:$D$45,4,FALSE),"-",D2198,"-",E2198)),"keine vollständige ID")</f>
        <v>keine vollständige ID</v>
      </c>
      <c r="B2198" s="301"/>
      <c r="C2198" s="287"/>
      <c r="D2198" s="34"/>
      <c r="E2198" s="306"/>
      <c r="F2198" s="116"/>
      <c r="G2198" s="17"/>
      <c r="H2198" s="17"/>
      <c r="I2198" s="17"/>
      <c r="J2198" s="17"/>
      <c r="K2198" s="17"/>
      <c r="L2198" s="17"/>
      <c r="M2198" s="17"/>
      <c r="N2198" s="17"/>
      <c r="O2198" s="116"/>
      <c r="P2198" s="117">
        <f>IF(D2198&gt;A_Stammdaten!$B$12,0,SUM(G2198,H2198,J2198,L2198:M2198)-SUM(I2198,K2198,N2198:O2198))</f>
        <v>0</v>
      </c>
      <c r="Q2198" s="17"/>
      <c r="R2198" s="17"/>
      <c r="S2198" s="17"/>
      <c r="T2198" s="17"/>
      <c r="U2198" s="62">
        <f t="shared" si="716"/>
        <v>0</v>
      </c>
      <c r="V2198" s="34"/>
      <c r="W2198" s="34"/>
      <c r="X2198" s="34"/>
      <c r="Y2198" s="34"/>
      <c r="Z2198" s="34"/>
      <c r="AA2198" s="63" t="str">
        <f t="shared" si="717"/>
        <v>-</v>
      </c>
      <c r="AB2198" s="63" t="str">
        <f t="shared" si="718"/>
        <v>-</v>
      </c>
      <c r="AC2198" s="63">
        <f>IF(ISBLANK($C2198),0,VLOOKUP($C2198,Listen!$A$2:$C$45,2,FALSE))</f>
        <v>0</v>
      </c>
      <c r="AD2198" s="63">
        <f>IF(ISBLANK($C2198),0,VLOOKUP($C2198,Listen!$A$2:$C$45,3,FALSE))</f>
        <v>0</v>
      </c>
      <c r="AE2198" s="49">
        <f t="shared" si="719"/>
        <v>0</v>
      </c>
      <c r="AF2198" s="49">
        <f t="shared" si="719"/>
        <v>0</v>
      </c>
      <c r="AG2198" s="49">
        <f>IFERROR(IF(OR($V2198&lt;&gt;"Ja",VLOOKUP($C2198,Listen!$A$2:$F$45,5,0)="Nein",D2198&lt;IF(C2198="LNG Anbindungsanlagen gemäß separater Festlegung",2022,2023)),$AC2198,$AA2198),0)</f>
        <v>0</v>
      </c>
      <c r="AH2198" s="49">
        <f>IFERROR(IF(OR($V2198&lt;&gt;"Ja",VLOOKUP($C2198,Listen!$A$2:$F$45,5,0)="Nein",D2198&lt;IF(C2198="LNG Anbindungsanlagen gemäß separater Festlegung",2022,2023)),$AC2198,$AA2198),0)</f>
        <v>0</v>
      </c>
      <c r="AI2198" s="49">
        <f>IFERROR(IF(OR($W2198&lt;&gt;"Ja",VLOOKUP($C2198,Listen!$A$2:$F$45,6,0)="Nein"),$AC2198,$AB2198),0)</f>
        <v>0</v>
      </c>
      <c r="AJ2198" s="49">
        <f>IFERROR(IF(OR($W2198&lt;&gt;"Ja",VLOOKUP($C2198,Listen!$A$2:$F$45,6,0)="Nein"),$AC2198,$AB2198),0)</f>
        <v>0</v>
      </c>
      <c r="AK2198" s="49">
        <f>IFERROR(IF(OR($W2198&lt;&gt;"Ja",VLOOKUP($C2198,Listen!$A$2:$F$45,6,0)="Nein"),$AC2198,$AB2198),0)</f>
        <v>0</v>
      </c>
      <c r="AL2198" s="51">
        <f t="shared" si="720"/>
        <v>0</v>
      </c>
      <c r="AM2198" s="296">
        <f>IFERROR(IF(VLOOKUP($C2198,Listen!$A$2:$F$45,6,0)="Ja",MAX(BC2198:BD2198),D_SAV!$BC2198),0)</f>
        <v>0</v>
      </c>
      <c r="AN2198" s="51">
        <f t="shared" si="721"/>
        <v>0</v>
      </c>
      <c r="AP2198" s="304">
        <f t="shared" si="722"/>
        <v>0</v>
      </c>
      <c r="AQ2198" s="304">
        <f t="shared" si="723"/>
        <v>0</v>
      </c>
      <c r="AR2198" s="304">
        <f t="shared" si="724"/>
        <v>0</v>
      </c>
      <c r="AS2198" s="304">
        <f t="shared" si="725"/>
        <v>0</v>
      </c>
      <c r="AT2198" s="304">
        <f t="shared" si="726"/>
        <v>0</v>
      </c>
      <c r="AU2198" s="304">
        <f t="shared" si="727"/>
        <v>0</v>
      </c>
      <c r="AV2198" s="304">
        <f t="shared" si="728"/>
        <v>0</v>
      </c>
      <c r="AW2198" s="304">
        <f t="shared" si="729"/>
        <v>0</v>
      </c>
      <c r="AX2198" s="304">
        <f t="shared" si="730"/>
        <v>0</v>
      </c>
      <c r="AY2198" s="304">
        <f t="shared" si="731"/>
        <v>0</v>
      </c>
      <c r="AZ2198" s="304">
        <f t="shared" si="732"/>
        <v>0</v>
      </c>
      <c r="BA2198" s="304">
        <f t="shared" si="733"/>
        <v>0</v>
      </c>
      <c r="BB2198" s="304">
        <f t="shared" si="734"/>
        <v>0</v>
      </c>
      <c r="BC2198" s="304">
        <f t="shared" si="735"/>
        <v>0</v>
      </c>
      <c r="BD2198" s="304">
        <f t="shared" si="736"/>
        <v>0</v>
      </c>
      <c r="BE2198" s="304">
        <f>IFERROR(IF(VLOOKUP($C2198,Listen!$A$2:$F$45,6,0)="Ja",BB2198-MAX(BC2198:BD2198),BB2198-BC2198),0)</f>
        <v>0</v>
      </c>
    </row>
    <row r="2199" spans="1:57" x14ac:dyDescent="0.25">
      <c r="A2199" s="320" t="str">
        <f>IF(AND(D2199&lt;&gt;0,C2199&lt;&gt;0,E2199&lt;&gt;0),IF(B2199&lt;&gt;0,CONCATENATE(B2199,"-AGr",VLOOKUP(C2199,Listen!$A$2:$D$45,4,FALSE),"-",D2199,"-",E2199,),CONCATENATE("AGr",VLOOKUP(C2199,Listen!$A$2:$D$45,4,FALSE),"-",D2199,"-",E2199)),"keine vollständige ID")</f>
        <v>keine vollständige ID</v>
      </c>
      <c r="B2199" s="301"/>
      <c r="C2199" s="287"/>
      <c r="D2199" s="34"/>
      <c r="E2199" s="306"/>
      <c r="F2199" s="116"/>
      <c r="G2199" s="17"/>
      <c r="H2199" s="17"/>
      <c r="I2199" s="17"/>
      <c r="J2199" s="17"/>
      <c r="K2199" s="17"/>
      <c r="L2199" s="17"/>
      <c r="M2199" s="17"/>
      <c r="N2199" s="17"/>
      <c r="O2199" s="116"/>
      <c r="P2199" s="117">
        <f>IF(D2199&gt;A_Stammdaten!$B$12,0,SUM(G2199,H2199,J2199,L2199:M2199)-SUM(I2199,K2199,N2199:O2199))</f>
        <v>0</v>
      </c>
      <c r="Q2199" s="17"/>
      <c r="R2199" s="17"/>
      <c r="S2199" s="17"/>
      <c r="T2199" s="17"/>
      <c r="U2199" s="62">
        <f t="shared" si="716"/>
        <v>0</v>
      </c>
      <c r="V2199" s="34"/>
      <c r="W2199" s="34"/>
      <c r="X2199" s="34"/>
      <c r="Y2199" s="34"/>
      <c r="Z2199" s="34"/>
      <c r="AA2199" s="63" t="str">
        <f t="shared" si="717"/>
        <v>-</v>
      </c>
      <c r="AB2199" s="63" t="str">
        <f t="shared" si="718"/>
        <v>-</v>
      </c>
      <c r="AC2199" s="63">
        <f>IF(ISBLANK($C2199),0,VLOOKUP($C2199,Listen!$A$2:$C$45,2,FALSE))</f>
        <v>0</v>
      </c>
      <c r="AD2199" s="63">
        <f>IF(ISBLANK($C2199),0,VLOOKUP($C2199,Listen!$A$2:$C$45,3,FALSE))</f>
        <v>0</v>
      </c>
      <c r="AE2199" s="49">
        <f t="shared" si="719"/>
        <v>0</v>
      </c>
      <c r="AF2199" s="49">
        <f t="shared" si="719"/>
        <v>0</v>
      </c>
      <c r="AG2199" s="49">
        <f>IFERROR(IF(OR($V2199&lt;&gt;"Ja",VLOOKUP($C2199,Listen!$A$2:$F$45,5,0)="Nein",D2199&lt;IF(C2199="LNG Anbindungsanlagen gemäß separater Festlegung",2022,2023)),$AC2199,$AA2199),0)</f>
        <v>0</v>
      </c>
      <c r="AH2199" s="49">
        <f>IFERROR(IF(OR($V2199&lt;&gt;"Ja",VLOOKUP($C2199,Listen!$A$2:$F$45,5,0)="Nein",D2199&lt;IF(C2199="LNG Anbindungsanlagen gemäß separater Festlegung",2022,2023)),$AC2199,$AA2199),0)</f>
        <v>0</v>
      </c>
      <c r="AI2199" s="49">
        <f>IFERROR(IF(OR($W2199&lt;&gt;"Ja",VLOOKUP($C2199,Listen!$A$2:$F$45,6,0)="Nein"),$AC2199,$AB2199),0)</f>
        <v>0</v>
      </c>
      <c r="AJ2199" s="49">
        <f>IFERROR(IF(OR($W2199&lt;&gt;"Ja",VLOOKUP($C2199,Listen!$A$2:$F$45,6,0)="Nein"),$AC2199,$AB2199),0)</f>
        <v>0</v>
      </c>
      <c r="AK2199" s="49">
        <f>IFERROR(IF(OR($W2199&lt;&gt;"Ja",VLOOKUP($C2199,Listen!$A$2:$F$45,6,0)="Nein"),$AC2199,$AB2199),0)</f>
        <v>0</v>
      </c>
      <c r="AL2199" s="51">
        <f t="shared" si="720"/>
        <v>0</v>
      </c>
      <c r="AM2199" s="296">
        <f>IFERROR(IF(VLOOKUP($C2199,Listen!$A$2:$F$45,6,0)="Ja",MAX(BC2199:BD2199),D_SAV!$BC2199),0)</f>
        <v>0</v>
      </c>
      <c r="AN2199" s="51">
        <f t="shared" si="721"/>
        <v>0</v>
      </c>
      <c r="AP2199" s="304">
        <f t="shared" si="722"/>
        <v>0</v>
      </c>
      <c r="AQ2199" s="304">
        <f t="shared" si="723"/>
        <v>0</v>
      </c>
      <c r="AR2199" s="304">
        <f t="shared" si="724"/>
        <v>0</v>
      </c>
      <c r="AS2199" s="304">
        <f t="shared" si="725"/>
        <v>0</v>
      </c>
      <c r="AT2199" s="304">
        <f t="shared" si="726"/>
        <v>0</v>
      </c>
      <c r="AU2199" s="304">
        <f t="shared" si="727"/>
        <v>0</v>
      </c>
      <c r="AV2199" s="304">
        <f t="shared" si="728"/>
        <v>0</v>
      </c>
      <c r="AW2199" s="304">
        <f t="shared" si="729"/>
        <v>0</v>
      </c>
      <c r="AX2199" s="304">
        <f t="shared" si="730"/>
        <v>0</v>
      </c>
      <c r="AY2199" s="304">
        <f t="shared" si="731"/>
        <v>0</v>
      </c>
      <c r="AZ2199" s="304">
        <f t="shared" si="732"/>
        <v>0</v>
      </c>
      <c r="BA2199" s="304">
        <f t="shared" si="733"/>
        <v>0</v>
      </c>
      <c r="BB2199" s="304">
        <f t="shared" si="734"/>
        <v>0</v>
      </c>
      <c r="BC2199" s="304">
        <f t="shared" si="735"/>
        <v>0</v>
      </c>
      <c r="BD2199" s="304">
        <f t="shared" si="736"/>
        <v>0</v>
      </c>
      <c r="BE2199" s="304">
        <f>IFERROR(IF(VLOOKUP($C2199,Listen!$A$2:$F$45,6,0)="Ja",BB2199-MAX(BC2199:BD2199),BB2199-BC2199),0)</f>
        <v>0</v>
      </c>
    </row>
    <row r="2200" spans="1:57" x14ac:dyDescent="0.25">
      <c r="A2200" s="320" t="str">
        <f>IF(AND(D2200&lt;&gt;0,C2200&lt;&gt;0,E2200&lt;&gt;0),IF(B2200&lt;&gt;0,CONCATENATE(B2200,"-AGr",VLOOKUP(C2200,Listen!$A$2:$D$45,4,FALSE),"-",D2200,"-",E2200,),CONCATENATE("AGr",VLOOKUP(C2200,Listen!$A$2:$D$45,4,FALSE),"-",D2200,"-",E2200)),"keine vollständige ID")</f>
        <v>keine vollständige ID</v>
      </c>
      <c r="B2200" s="301"/>
      <c r="C2200" s="287"/>
      <c r="D2200" s="34"/>
      <c r="E2200" s="306"/>
      <c r="F2200" s="116"/>
      <c r="G2200" s="17"/>
      <c r="H2200" s="17"/>
      <c r="I2200" s="17"/>
      <c r="J2200" s="17"/>
      <c r="K2200" s="17"/>
      <c r="L2200" s="17"/>
      <c r="M2200" s="17"/>
      <c r="N2200" s="17"/>
      <c r="O2200" s="116"/>
      <c r="P2200" s="117">
        <f>IF(D2200&gt;A_Stammdaten!$B$12,0,SUM(G2200,H2200,J2200,L2200:M2200)-SUM(I2200,K2200,N2200:O2200))</f>
        <v>0</v>
      </c>
      <c r="Q2200" s="17"/>
      <c r="R2200" s="17"/>
      <c r="S2200" s="17"/>
      <c r="T2200" s="17"/>
      <c r="U2200" s="62">
        <f t="shared" si="716"/>
        <v>0</v>
      </c>
      <c r="V2200" s="34"/>
      <c r="W2200" s="34"/>
      <c r="X2200" s="34"/>
      <c r="Y2200" s="34"/>
      <c r="Z2200" s="34"/>
      <c r="AA2200" s="63" t="str">
        <f t="shared" si="717"/>
        <v>-</v>
      </c>
      <c r="AB2200" s="63" t="str">
        <f t="shared" si="718"/>
        <v>-</v>
      </c>
      <c r="AC2200" s="63">
        <f>IF(ISBLANK($C2200),0,VLOOKUP($C2200,Listen!$A$2:$C$45,2,FALSE))</f>
        <v>0</v>
      </c>
      <c r="AD2200" s="63">
        <f>IF(ISBLANK($C2200),0,VLOOKUP($C2200,Listen!$A$2:$C$45,3,FALSE))</f>
        <v>0</v>
      </c>
      <c r="AE2200" s="49">
        <f t="shared" si="719"/>
        <v>0</v>
      </c>
      <c r="AF2200" s="49">
        <f t="shared" si="719"/>
        <v>0</v>
      </c>
      <c r="AG2200" s="49">
        <f>IFERROR(IF(OR($V2200&lt;&gt;"Ja",VLOOKUP($C2200,Listen!$A$2:$F$45,5,0)="Nein",D2200&lt;IF(C2200="LNG Anbindungsanlagen gemäß separater Festlegung",2022,2023)),$AC2200,$AA2200),0)</f>
        <v>0</v>
      </c>
      <c r="AH2200" s="49">
        <f>IFERROR(IF(OR($V2200&lt;&gt;"Ja",VLOOKUP($C2200,Listen!$A$2:$F$45,5,0)="Nein",D2200&lt;IF(C2200="LNG Anbindungsanlagen gemäß separater Festlegung",2022,2023)),$AC2200,$AA2200),0)</f>
        <v>0</v>
      </c>
      <c r="AI2200" s="49">
        <f>IFERROR(IF(OR($W2200&lt;&gt;"Ja",VLOOKUP($C2200,Listen!$A$2:$F$45,6,0)="Nein"),$AC2200,$AB2200),0)</f>
        <v>0</v>
      </c>
      <c r="AJ2200" s="49">
        <f>IFERROR(IF(OR($W2200&lt;&gt;"Ja",VLOOKUP($C2200,Listen!$A$2:$F$45,6,0)="Nein"),$AC2200,$AB2200),0)</f>
        <v>0</v>
      </c>
      <c r="AK2200" s="49">
        <f>IFERROR(IF(OR($W2200&lt;&gt;"Ja",VLOOKUP($C2200,Listen!$A$2:$F$45,6,0)="Nein"),$AC2200,$AB2200),0)</f>
        <v>0</v>
      </c>
      <c r="AL2200" s="51">
        <f t="shared" si="720"/>
        <v>0</v>
      </c>
      <c r="AM2200" s="296">
        <f>IFERROR(IF(VLOOKUP($C2200,Listen!$A$2:$F$45,6,0)="Ja",MAX(BC2200:BD2200),D_SAV!$BC2200),0)</f>
        <v>0</v>
      </c>
      <c r="AN2200" s="51">
        <f t="shared" si="721"/>
        <v>0</v>
      </c>
      <c r="AP2200" s="304">
        <f t="shared" si="722"/>
        <v>0</v>
      </c>
      <c r="AQ2200" s="304">
        <f t="shared" si="723"/>
        <v>0</v>
      </c>
      <c r="AR2200" s="304">
        <f t="shared" si="724"/>
        <v>0</v>
      </c>
      <c r="AS2200" s="304">
        <f t="shared" si="725"/>
        <v>0</v>
      </c>
      <c r="AT2200" s="304">
        <f t="shared" si="726"/>
        <v>0</v>
      </c>
      <c r="AU2200" s="304">
        <f t="shared" si="727"/>
        <v>0</v>
      </c>
      <c r="AV2200" s="304">
        <f t="shared" si="728"/>
        <v>0</v>
      </c>
      <c r="AW2200" s="304">
        <f t="shared" si="729"/>
        <v>0</v>
      </c>
      <c r="AX2200" s="304">
        <f t="shared" si="730"/>
        <v>0</v>
      </c>
      <c r="AY2200" s="304">
        <f t="shared" si="731"/>
        <v>0</v>
      </c>
      <c r="AZ2200" s="304">
        <f t="shared" si="732"/>
        <v>0</v>
      </c>
      <c r="BA2200" s="304">
        <f t="shared" si="733"/>
        <v>0</v>
      </c>
      <c r="BB2200" s="304">
        <f t="shared" si="734"/>
        <v>0</v>
      </c>
      <c r="BC2200" s="304">
        <f t="shared" si="735"/>
        <v>0</v>
      </c>
      <c r="BD2200" s="304">
        <f t="shared" si="736"/>
        <v>0</v>
      </c>
      <c r="BE2200" s="304">
        <f>IFERROR(IF(VLOOKUP($C2200,Listen!$A$2:$F$45,6,0)="Ja",BB2200-MAX(BC2200:BD2200),BB2200-BC2200),0)</f>
        <v>0</v>
      </c>
    </row>
    <row r="2201" spans="1:57" x14ac:dyDescent="0.25">
      <c r="A2201" s="320" t="str">
        <f>IF(AND(D2201&lt;&gt;0,C2201&lt;&gt;0,E2201&lt;&gt;0),IF(B2201&lt;&gt;0,CONCATENATE(B2201,"-AGr",VLOOKUP(C2201,Listen!$A$2:$D$45,4,FALSE),"-",D2201,"-",E2201,),CONCATENATE("AGr",VLOOKUP(C2201,Listen!$A$2:$D$45,4,FALSE),"-",D2201,"-",E2201)),"keine vollständige ID")</f>
        <v>keine vollständige ID</v>
      </c>
      <c r="B2201" s="301"/>
      <c r="C2201" s="287"/>
      <c r="D2201" s="34"/>
      <c r="E2201" s="306"/>
      <c r="F2201" s="116"/>
      <c r="G2201" s="17"/>
      <c r="H2201" s="17"/>
      <c r="I2201" s="17"/>
      <c r="J2201" s="17"/>
      <c r="K2201" s="17"/>
      <c r="L2201" s="17"/>
      <c r="M2201" s="17"/>
      <c r="N2201" s="17"/>
      <c r="O2201" s="116"/>
      <c r="P2201" s="117">
        <f>IF(D2201&gt;A_Stammdaten!$B$12,0,SUM(G2201,H2201,J2201,L2201:M2201)-SUM(I2201,K2201,N2201:O2201))</f>
        <v>0</v>
      </c>
      <c r="Q2201" s="17"/>
      <c r="R2201" s="17"/>
      <c r="S2201" s="17"/>
      <c r="T2201" s="17"/>
      <c r="U2201" s="62">
        <f t="shared" si="716"/>
        <v>0</v>
      </c>
      <c r="V2201" s="34"/>
      <c r="W2201" s="34"/>
      <c r="X2201" s="34"/>
      <c r="Y2201" s="34"/>
      <c r="Z2201" s="34"/>
      <c r="AA2201" s="63" t="str">
        <f t="shared" si="717"/>
        <v>-</v>
      </c>
      <c r="AB2201" s="63" t="str">
        <f t="shared" si="718"/>
        <v>-</v>
      </c>
      <c r="AC2201" s="63">
        <f>IF(ISBLANK($C2201),0,VLOOKUP($C2201,Listen!$A$2:$C$45,2,FALSE))</f>
        <v>0</v>
      </c>
      <c r="AD2201" s="63">
        <f>IF(ISBLANK($C2201),0,VLOOKUP($C2201,Listen!$A$2:$C$45,3,FALSE))</f>
        <v>0</v>
      </c>
      <c r="AE2201" s="49">
        <f t="shared" si="719"/>
        <v>0</v>
      </c>
      <c r="AF2201" s="49">
        <f t="shared" si="719"/>
        <v>0</v>
      </c>
      <c r="AG2201" s="49">
        <f>IFERROR(IF(OR($V2201&lt;&gt;"Ja",VLOOKUP($C2201,Listen!$A$2:$F$45,5,0)="Nein",D2201&lt;IF(C2201="LNG Anbindungsanlagen gemäß separater Festlegung",2022,2023)),$AC2201,$AA2201),0)</f>
        <v>0</v>
      </c>
      <c r="AH2201" s="49">
        <f>IFERROR(IF(OR($V2201&lt;&gt;"Ja",VLOOKUP($C2201,Listen!$A$2:$F$45,5,0)="Nein",D2201&lt;IF(C2201="LNG Anbindungsanlagen gemäß separater Festlegung",2022,2023)),$AC2201,$AA2201),0)</f>
        <v>0</v>
      </c>
      <c r="AI2201" s="49">
        <f>IFERROR(IF(OR($W2201&lt;&gt;"Ja",VLOOKUP($C2201,Listen!$A$2:$F$45,6,0)="Nein"),$AC2201,$AB2201),0)</f>
        <v>0</v>
      </c>
      <c r="AJ2201" s="49">
        <f>IFERROR(IF(OR($W2201&lt;&gt;"Ja",VLOOKUP($C2201,Listen!$A$2:$F$45,6,0)="Nein"),$AC2201,$AB2201),0)</f>
        <v>0</v>
      </c>
      <c r="AK2201" s="49">
        <f>IFERROR(IF(OR($W2201&lt;&gt;"Ja",VLOOKUP($C2201,Listen!$A$2:$F$45,6,0)="Nein"),$AC2201,$AB2201),0)</f>
        <v>0</v>
      </c>
      <c r="AL2201" s="51">
        <f t="shared" si="720"/>
        <v>0</v>
      </c>
      <c r="AM2201" s="296">
        <f>IFERROR(IF(VLOOKUP($C2201,Listen!$A$2:$F$45,6,0)="Ja",MAX(BC2201:BD2201),D_SAV!$BC2201),0)</f>
        <v>0</v>
      </c>
      <c r="AN2201" s="51">
        <f t="shared" si="721"/>
        <v>0</v>
      </c>
      <c r="AP2201" s="304">
        <f t="shared" si="722"/>
        <v>0</v>
      </c>
      <c r="AQ2201" s="304">
        <f t="shared" si="723"/>
        <v>0</v>
      </c>
      <c r="AR2201" s="304">
        <f t="shared" si="724"/>
        <v>0</v>
      </c>
      <c r="AS2201" s="304">
        <f t="shared" si="725"/>
        <v>0</v>
      </c>
      <c r="AT2201" s="304">
        <f t="shared" si="726"/>
        <v>0</v>
      </c>
      <c r="AU2201" s="304">
        <f t="shared" si="727"/>
        <v>0</v>
      </c>
      <c r="AV2201" s="304">
        <f t="shared" si="728"/>
        <v>0</v>
      </c>
      <c r="AW2201" s="304">
        <f t="shared" si="729"/>
        <v>0</v>
      </c>
      <c r="AX2201" s="304">
        <f t="shared" si="730"/>
        <v>0</v>
      </c>
      <c r="AY2201" s="304">
        <f t="shared" si="731"/>
        <v>0</v>
      </c>
      <c r="AZ2201" s="304">
        <f t="shared" si="732"/>
        <v>0</v>
      </c>
      <c r="BA2201" s="304">
        <f t="shared" si="733"/>
        <v>0</v>
      </c>
      <c r="BB2201" s="304">
        <f t="shared" si="734"/>
        <v>0</v>
      </c>
      <c r="BC2201" s="304">
        <f t="shared" si="735"/>
        <v>0</v>
      </c>
      <c r="BD2201" s="304">
        <f t="shared" si="736"/>
        <v>0</v>
      </c>
      <c r="BE2201" s="304">
        <f>IFERROR(IF(VLOOKUP($C2201,Listen!$A$2:$F$45,6,0)="Ja",BB2201-MAX(BC2201:BD2201),BB2201-BC2201),0)</f>
        <v>0</v>
      </c>
    </row>
    <row r="2202" spans="1:57" x14ac:dyDescent="0.25">
      <c r="A2202" s="320" t="str">
        <f>IF(AND(D2202&lt;&gt;0,C2202&lt;&gt;0,E2202&lt;&gt;0),IF(B2202&lt;&gt;0,CONCATENATE(B2202,"-AGr",VLOOKUP(C2202,Listen!$A$2:$D$45,4,FALSE),"-",D2202,"-",E2202,),CONCATENATE("AGr",VLOOKUP(C2202,Listen!$A$2:$D$45,4,FALSE),"-",D2202,"-",E2202)),"keine vollständige ID")</f>
        <v>keine vollständige ID</v>
      </c>
      <c r="B2202" s="301"/>
      <c r="C2202" s="287"/>
      <c r="D2202" s="34"/>
      <c r="E2202" s="306"/>
      <c r="F2202" s="116"/>
      <c r="G2202" s="17"/>
      <c r="H2202" s="17"/>
      <c r="I2202" s="17"/>
      <c r="J2202" s="17"/>
      <c r="K2202" s="17"/>
      <c r="L2202" s="17"/>
      <c r="M2202" s="17"/>
      <c r="N2202" s="17"/>
      <c r="O2202" s="116"/>
      <c r="P2202" s="117">
        <f>IF(D2202&gt;A_Stammdaten!$B$12,0,SUM(G2202,H2202,J2202,L2202:M2202)-SUM(I2202,K2202,N2202:O2202))</f>
        <v>0</v>
      </c>
      <c r="Q2202" s="17"/>
      <c r="R2202" s="17"/>
      <c r="S2202" s="17"/>
      <c r="T2202" s="17"/>
      <c r="U2202" s="62">
        <f t="shared" si="716"/>
        <v>0</v>
      </c>
      <c r="V2202" s="34"/>
      <c r="W2202" s="34"/>
      <c r="X2202" s="34"/>
      <c r="Y2202" s="34"/>
      <c r="Z2202" s="34"/>
      <c r="AA2202" s="63" t="str">
        <f t="shared" si="717"/>
        <v>-</v>
      </c>
      <c r="AB2202" s="63" t="str">
        <f t="shared" si="718"/>
        <v>-</v>
      </c>
      <c r="AC2202" s="63">
        <f>IF(ISBLANK($C2202),0,VLOOKUP($C2202,Listen!$A$2:$C$45,2,FALSE))</f>
        <v>0</v>
      </c>
      <c r="AD2202" s="63">
        <f>IF(ISBLANK($C2202),0,VLOOKUP($C2202,Listen!$A$2:$C$45,3,FALSE))</f>
        <v>0</v>
      </c>
      <c r="AE2202" s="49">
        <f t="shared" si="719"/>
        <v>0</v>
      </c>
      <c r="AF2202" s="49">
        <f t="shared" si="719"/>
        <v>0</v>
      </c>
      <c r="AG2202" s="49">
        <f>IFERROR(IF(OR($V2202&lt;&gt;"Ja",VLOOKUP($C2202,Listen!$A$2:$F$45,5,0)="Nein",D2202&lt;IF(C2202="LNG Anbindungsanlagen gemäß separater Festlegung",2022,2023)),$AC2202,$AA2202),0)</f>
        <v>0</v>
      </c>
      <c r="AH2202" s="49">
        <f>IFERROR(IF(OR($V2202&lt;&gt;"Ja",VLOOKUP($C2202,Listen!$A$2:$F$45,5,0)="Nein",D2202&lt;IF(C2202="LNG Anbindungsanlagen gemäß separater Festlegung",2022,2023)),$AC2202,$AA2202),0)</f>
        <v>0</v>
      </c>
      <c r="AI2202" s="49">
        <f>IFERROR(IF(OR($W2202&lt;&gt;"Ja",VLOOKUP($C2202,Listen!$A$2:$F$45,6,0)="Nein"),$AC2202,$AB2202),0)</f>
        <v>0</v>
      </c>
      <c r="AJ2202" s="49">
        <f>IFERROR(IF(OR($W2202&lt;&gt;"Ja",VLOOKUP($C2202,Listen!$A$2:$F$45,6,0)="Nein"),$AC2202,$AB2202),0)</f>
        <v>0</v>
      </c>
      <c r="AK2202" s="49">
        <f>IFERROR(IF(OR($W2202&lt;&gt;"Ja",VLOOKUP($C2202,Listen!$A$2:$F$45,6,0)="Nein"),$AC2202,$AB2202),0)</f>
        <v>0</v>
      </c>
      <c r="AL2202" s="51">
        <f t="shared" si="720"/>
        <v>0</v>
      </c>
      <c r="AM2202" s="296">
        <f>IFERROR(IF(VLOOKUP($C2202,Listen!$A$2:$F$45,6,0)="Ja",MAX(BC2202:BD2202),D_SAV!$BC2202),0)</f>
        <v>0</v>
      </c>
      <c r="AN2202" s="51">
        <f t="shared" si="721"/>
        <v>0</v>
      </c>
      <c r="AP2202" s="304">
        <f t="shared" si="722"/>
        <v>0</v>
      </c>
      <c r="AQ2202" s="304">
        <f t="shared" si="723"/>
        <v>0</v>
      </c>
      <c r="AR2202" s="304">
        <f t="shared" si="724"/>
        <v>0</v>
      </c>
      <c r="AS2202" s="304">
        <f t="shared" si="725"/>
        <v>0</v>
      </c>
      <c r="AT2202" s="304">
        <f t="shared" si="726"/>
        <v>0</v>
      </c>
      <c r="AU2202" s="304">
        <f t="shared" si="727"/>
        <v>0</v>
      </c>
      <c r="AV2202" s="304">
        <f t="shared" si="728"/>
        <v>0</v>
      </c>
      <c r="AW2202" s="304">
        <f t="shared" si="729"/>
        <v>0</v>
      </c>
      <c r="AX2202" s="304">
        <f t="shared" si="730"/>
        <v>0</v>
      </c>
      <c r="AY2202" s="304">
        <f t="shared" si="731"/>
        <v>0</v>
      </c>
      <c r="AZ2202" s="304">
        <f t="shared" si="732"/>
        <v>0</v>
      </c>
      <c r="BA2202" s="304">
        <f t="shared" si="733"/>
        <v>0</v>
      </c>
      <c r="BB2202" s="304">
        <f t="shared" si="734"/>
        <v>0</v>
      </c>
      <c r="BC2202" s="304">
        <f t="shared" si="735"/>
        <v>0</v>
      </c>
      <c r="BD2202" s="304">
        <f t="shared" si="736"/>
        <v>0</v>
      </c>
      <c r="BE2202" s="304">
        <f>IFERROR(IF(VLOOKUP($C2202,Listen!$A$2:$F$45,6,0)="Ja",BB2202-MAX(BC2202:BD2202),BB2202-BC2202),0)</f>
        <v>0</v>
      </c>
    </row>
    <row r="2203" spans="1:57" x14ac:dyDescent="0.25">
      <c r="A2203" s="320" t="str">
        <f>IF(AND(D2203&lt;&gt;0,C2203&lt;&gt;0,E2203&lt;&gt;0),IF(B2203&lt;&gt;0,CONCATENATE(B2203,"-AGr",VLOOKUP(C2203,Listen!$A$2:$D$45,4,FALSE),"-",D2203,"-",E2203,),CONCATENATE("AGr",VLOOKUP(C2203,Listen!$A$2:$D$45,4,FALSE),"-",D2203,"-",E2203)),"keine vollständige ID")</f>
        <v>keine vollständige ID</v>
      </c>
      <c r="B2203" s="301"/>
      <c r="C2203" s="287"/>
      <c r="D2203" s="34"/>
      <c r="E2203" s="306"/>
      <c r="F2203" s="116"/>
      <c r="G2203" s="17"/>
      <c r="H2203" s="17"/>
      <c r="I2203" s="17"/>
      <c r="J2203" s="17"/>
      <c r="K2203" s="17"/>
      <c r="L2203" s="17"/>
      <c r="M2203" s="17"/>
      <c r="N2203" s="17"/>
      <c r="O2203" s="116"/>
      <c r="P2203" s="117">
        <f>IF(D2203&gt;A_Stammdaten!$B$12,0,SUM(G2203,H2203,J2203,L2203:M2203)-SUM(I2203,K2203,N2203:O2203))</f>
        <v>0</v>
      </c>
      <c r="Q2203" s="17"/>
      <c r="R2203" s="17"/>
      <c r="S2203" s="17"/>
      <c r="T2203" s="17"/>
      <c r="U2203" s="62">
        <f t="shared" si="716"/>
        <v>0</v>
      </c>
      <c r="V2203" s="34"/>
      <c r="W2203" s="34"/>
      <c r="X2203" s="34"/>
      <c r="Y2203" s="34"/>
      <c r="Z2203" s="34"/>
      <c r="AA2203" s="63" t="str">
        <f t="shared" si="717"/>
        <v>-</v>
      </c>
      <c r="AB2203" s="63" t="str">
        <f t="shared" si="718"/>
        <v>-</v>
      </c>
      <c r="AC2203" s="63">
        <f>IF(ISBLANK($C2203),0,VLOOKUP($C2203,Listen!$A$2:$C$45,2,FALSE))</f>
        <v>0</v>
      </c>
      <c r="AD2203" s="63">
        <f>IF(ISBLANK($C2203),0,VLOOKUP($C2203,Listen!$A$2:$C$45,3,FALSE))</f>
        <v>0</v>
      </c>
      <c r="AE2203" s="49">
        <f t="shared" si="719"/>
        <v>0</v>
      </c>
      <c r="AF2203" s="49">
        <f t="shared" si="719"/>
        <v>0</v>
      </c>
      <c r="AG2203" s="49">
        <f>IFERROR(IF(OR($V2203&lt;&gt;"Ja",VLOOKUP($C2203,Listen!$A$2:$F$45,5,0)="Nein",D2203&lt;IF(C2203="LNG Anbindungsanlagen gemäß separater Festlegung",2022,2023)),$AC2203,$AA2203),0)</f>
        <v>0</v>
      </c>
      <c r="AH2203" s="49">
        <f>IFERROR(IF(OR($V2203&lt;&gt;"Ja",VLOOKUP($C2203,Listen!$A$2:$F$45,5,0)="Nein",D2203&lt;IF(C2203="LNG Anbindungsanlagen gemäß separater Festlegung",2022,2023)),$AC2203,$AA2203),0)</f>
        <v>0</v>
      </c>
      <c r="AI2203" s="49">
        <f>IFERROR(IF(OR($W2203&lt;&gt;"Ja",VLOOKUP($C2203,Listen!$A$2:$F$45,6,0)="Nein"),$AC2203,$AB2203),0)</f>
        <v>0</v>
      </c>
      <c r="AJ2203" s="49">
        <f>IFERROR(IF(OR($W2203&lt;&gt;"Ja",VLOOKUP($C2203,Listen!$A$2:$F$45,6,0)="Nein"),$AC2203,$AB2203),0)</f>
        <v>0</v>
      </c>
      <c r="AK2203" s="49">
        <f>IFERROR(IF(OR($W2203&lt;&gt;"Ja",VLOOKUP($C2203,Listen!$A$2:$F$45,6,0)="Nein"),$AC2203,$AB2203),0)</f>
        <v>0</v>
      </c>
      <c r="AL2203" s="51">
        <f t="shared" si="720"/>
        <v>0</v>
      </c>
      <c r="AM2203" s="296">
        <f>IFERROR(IF(VLOOKUP($C2203,Listen!$A$2:$F$45,6,0)="Ja",MAX(BC2203:BD2203),D_SAV!$BC2203),0)</f>
        <v>0</v>
      </c>
      <c r="AN2203" s="51">
        <f t="shared" si="721"/>
        <v>0</v>
      </c>
      <c r="AP2203" s="304">
        <f t="shared" si="722"/>
        <v>0</v>
      </c>
      <c r="AQ2203" s="304">
        <f t="shared" si="723"/>
        <v>0</v>
      </c>
      <c r="AR2203" s="304">
        <f t="shared" si="724"/>
        <v>0</v>
      </c>
      <c r="AS2203" s="304">
        <f t="shared" si="725"/>
        <v>0</v>
      </c>
      <c r="AT2203" s="304">
        <f t="shared" si="726"/>
        <v>0</v>
      </c>
      <c r="AU2203" s="304">
        <f t="shared" si="727"/>
        <v>0</v>
      </c>
      <c r="AV2203" s="304">
        <f t="shared" si="728"/>
        <v>0</v>
      </c>
      <c r="AW2203" s="304">
        <f t="shared" si="729"/>
        <v>0</v>
      </c>
      <c r="AX2203" s="304">
        <f t="shared" si="730"/>
        <v>0</v>
      </c>
      <c r="AY2203" s="304">
        <f t="shared" si="731"/>
        <v>0</v>
      </c>
      <c r="AZ2203" s="304">
        <f t="shared" si="732"/>
        <v>0</v>
      </c>
      <c r="BA2203" s="304">
        <f t="shared" si="733"/>
        <v>0</v>
      </c>
      <c r="BB2203" s="304">
        <f t="shared" si="734"/>
        <v>0</v>
      </c>
      <c r="BC2203" s="304">
        <f t="shared" si="735"/>
        <v>0</v>
      </c>
      <c r="BD2203" s="304">
        <f t="shared" si="736"/>
        <v>0</v>
      </c>
      <c r="BE2203" s="304">
        <f>IFERROR(IF(VLOOKUP($C2203,Listen!$A$2:$F$45,6,0)="Ja",BB2203-MAX(BC2203:BD2203),BB2203-BC2203),0)</f>
        <v>0</v>
      </c>
    </row>
    <row r="2204" spans="1:57" x14ac:dyDescent="0.25">
      <c r="A2204" s="320" t="str">
        <f>IF(AND(D2204&lt;&gt;0,C2204&lt;&gt;0,E2204&lt;&gt;0),IF(B2204&lt;&gt;0,CONCATENATE(B2204,"-AGr",VLOOKUP(C2204,Listen!$A$2:$D$45,4,FALSE),"-",D2204,"-",E2204,),CONCATENATE("AGr",VLOOKUP(C2204,Listen!$A$2:$D$45,4,FALSE),"-",D2204,"-",E2204)),"keine vollständige ID")</f>
        <v>keine vollständige ID</v>
      </c>
      <c r="B2204" s="301"/>
      <c r="C2204" s="287"/>
      <c r="D2204" s="34"/>
      <c r="E2204" s="306"/>
      <c r="F2204" s="116"/>
      <c r="G2204" s="17"/>
      <c r="H2204" s="17"/>
      <c r="I2204" s="17"/>
      <c r="J2204" s="17"/>
      <c r="K2204" s="17"/>
      <c r="L2204" s="17"/>
      <c r="M2204" s="17"/>
      <c r="N2204" s="17"/>
      <c r="O2204" s="116"/>
      <c r="P2204" s="117">
        <f>IF(D2204&gt;A_Stammdaten!$B$12,0,SUM(G2204,H2204,J2204,L2204:M2204)-SUM(I2204,K2204,N2204:O2204))</f>
        <v>0</v>
      </c>
      <c r="Q2204" s="17"/>
      <c r="R2204" s="17"/>
      <c r="S2204" s="17"/>
      <c r="T2204" s="17"/>
      <c r="U2204" s="62">
        <f t="shared" si="716"/>
        <v>0</v>
      </c>
      <c r="V2204" s="34"/>
      <c r="W2204" s="34"/>
      <c r="X2204" s="34"/>
      <c r="Y2204" s="34"/>
      <c r="Z2204" s="34"/>
      <c r="AA2204" s="63" t="str">
        <f t="shared" si="717"/>
        <v>-</v>
      </c>
      <c r="AB2204" s="63" t="str">
        <f t="shared" si="718"/>
        <v>-</v>
      </c>
      <c r="AC2204" s="63">
        <f>IF(ISBLANK($C2204),0,VLOOKUP($C2204,Listen!$A$2:$C$45,2,FALSE))</f>
        <v>0</v>
      </c>
      <c r="AD2204" s="63">
        <f>IF(ISBLANK($C2204),0,VLOOKUP($C2204,Listen!$A$2:$C$45,3,FALSE))</f>
        <v>0</v>
      </c>
      <c r="AE2204" s="49">
        <f t="shared" si="719"/>
        <v>0</v>
      </c>
      <c r="AF2204" s="49">
        <f t="shared" si="719"/>
        <v>0</v>
      </c>
      <c r="AG2204" s="49">
        <f>IFERROR(IF(OR($V2204&lt;&gt;"Ja",VLOOKUP($C2204,Listen!$A$2:$F$45,5,0)="Nein",D2204&lt;IF(C2204="LNG Anbindungsanlagen gemäß separater Festlegung",2022,2023)),$AC2204,$AA2204),0)</f>
        <v>0</v>
      </c>
      <c r="AH2204" s="49">
        <f>IFERROR(IF(OR($V2204&lt;&gt;"Ja",VLOOKUP($C2204,Listen!$A$2:$F$45,5,0)="Nein",D2204&lt;IF(C2204="LNG Anbindungsanlagen gemäß separater Festlegung",2022,2023)),$AC2204,$AA2204),0)</f>
        <v>0</v>
      </c>
      <c r="AI2204" s="49">
        <f>IFERROR(IF(OR($W2204&lt;&gt;"Ja",VLOOKUP($C2204,Listen!$A$2:$F$45,6,0)="Nein"),$AC2204,$AB2204),0)</f>
        <v>0</v>
      </c>
      <c r="AJ2204" s="49">
        <f>IFERROR(IF(OR($W2204&lt;&gt;"Ja",VLOOKUP($C2204,Listen!$A$2:$F$45,6,0)="Nein"),$AC2204,$AB2204),0)</f>
        <v>0</v>
      </c>
      <c r="AK2204" s="49">
        <f>IFERROR(IF(OR($W2204&lt;&gt;"Ja",VLOOKUP($C2204,Listen!$A$2:$F$45,6,0)="Nein"),$AC2204,$AB2204),0)</f>
        <v>0</v>
      </c>
      <c r="AL2204" s="51">
        <f t="shared" si="720"/>
        <v>0</v>
      </c>
      <c r="AM2204" s="296">
        <f>IFERROR(IF(VLOOKUP($C2204,Listen!$A$2:$F$45,6,0)="Ja",MAX(BC2204:BD2204),D_SAV!$BC2204),0)</f>
        <v>0</v>
      </c>
      <c r="AN2204" s="51">
        <f t="shared" si="721"/>
        <v>0</v>
      </c>
      <c r="AP2204" s="304">
        <f t="shared" si="722"/>
        <v>0</v>
      </c>
      <c r="AQ2204" s="304">
        <f t="shared" si="723"/>
        <v>0</v>
      </c>
      <c r="AR2204" s="304">
        <f t="shared" si="724"/>
        <v>0</v>
      </c>
      <c r="AS2204" s="304">
        <f t="shared" si="725"/>
        <v>0</v>
      </c>
      <c r="AT2204" s="304">
        <f t="shared" si="726"/>
        <v>0</v>
      </c>
      <c r="AU2204" s="304">
        <f t="shared" si="727"/>
        <v>0</v>
      </c>
      <c r="AV2204" s="304">
        <f t="shared" si="728"/>
        <v>0</v>
      </c>
      <c r="AW2204" s="304">
        <f t="shared" si="729"/>
        <v>0</v>
      </c>
      <c r="AX2204" s="304">
        <f t="shared" si="730"/>
        <v>0</v>
      </c>
      <c r="AY2204" s="304">
        <f t="shared" si="731"/>
        <v>0</v>
      </c>
      <c r="AZ2204" s="304">
        <f t="shared" si="732"/>
        <v>0</v>
      </c>
      <c r="BA2204" s="304">
        <f t="shared" si="733"/>
        <v>0</v>
      </c>
      <c r="BB2204" s="304">
        <f t="shared" si="734"/>
        <v>0</v>
      </c>
      <c r="BC2204" s="304">
        <f t="shared" si="735"/>
        <v>0</v>
      </c>
      <c r="BD2204" s="304">
        <f t="shared" si="736"/>
        <v>0</v>
      </c>
      <c r="BE2204" s="304">
        <f>IFERROR(IF(VLOOKUP($C2204,Listen!$A$2:$F$45,6,0)="Ja",BB2204-MAX(BC2204:BD2204),BB2204-BC2204),0)</f>
        <v>0</v>
      </c>
    </row>
    <row r="2205" spans="1:57" x14ac:dyDescent="0.25">
      <c r="A2205" s="320" t="str">
        <f>IF(AND(D2205&lt;&gt;0,C2205&lt;&gt;0,E2205&lt;&gt;0),IF(B2205&lt;&gt;0,CONCATENATE(B2205,"-AGr",VLOOKUP(C2205,Listen!$A$2:$D$45,4,FALSE),"-",D2205,"-",E2205,),CONCATENATE("AGr",VLOOKUP(C2205,Listen!$A$2:$D$45,4,FALSE),"-",D2205,"-",E2205)),"keine vollständige ID")</f>
        <v>keine vollständige ID</v>
      </c>
      <c r="B2205" s="301"/>
      <c r="C2205" s="287"/>
      <c r="D2205" s="34"/>
      <c r="E2205" s="306"/>
      <c r="F2205" s="116"/>
      <c r="G2205" s="17"/>
      <c r="H2205" s="17"/>
      <c r="I2205" s="17"/>
      <c r="J2205" s="17"/>
      <c r="K2205" s="17"/>
      <c r="L2205" s="17"/>
      <c r="M2205" s="17"/>
      <c r="N2205" s="17"/>
      <c r="O2205" s="116"/>
      <c r="P2205" s="117">
        <f>IF(D2205&gt;A_Stammdaten!$B$12,0,SUM(G2205,H2205,J2205,L2205:M2205)-SUM(I2205,K2205,N2205:O2205))</f>
        <v>0</v>
      </c>
      <c r="Q2205" s="17"/>
      <c r="R2205" s="17"/>
      <c r="S2205" s="17"/>
      <c r="T2205" s="17"/>
      <c r="U2205" s="62">
        <f t="shared" si="716"/>
        <v>0</v>
      </c>
      <c r="V2205" s="34"/>
      <c r="W2205" s="34"/>
      <c r="X2205" s="34"/>
      <c r="Y2205" s="34"/>
      <c r="Z2205" s="34"/>
      <c r="AA2205" s="63" t="str">
        <f t="shared" si="717"/>
        <v>-</v>
      </c>
      <c r="AB2205" s="63" t="str">
        <f t="shared" si="718"/>
        <v>-</v>
      </c>
      <c r="AC2205" s="63">
        <f>IF(ISBLANK($C2205),0,VLOOKUP($C2205,Listen!$A$2:$C$45,2,FALSE))</f>
        <v>0</v>
      </c>
      <c r="AD2205" s="63">
        <f>IF(ISBLANK($C2205),0,VLOOKUP($C2205,Listen!$A$2:$C$45,3,FALSE))</f>
        <v>0</v>
      </c>
      <c r="AE2205" s="49">
        <f t="shared" si="719"/>
        <v>0</v>
      </c>
      <c r="AF2205" s="49">
        <f t="shared" si="719"/>
        <v>0</v>
      </c>
      <c r="AG2205" s="49">
        <f>IFERROR(IF(OR($V2205&lt;&gt;"Ja",VLOOKUP($C2205,Listen!$A$2:$F$45,5,0)="Nein",D2205&lt;IF(C2205="LNG Anbindungsanlagen gemäß separater Festlegung",2022,2023)),$AC2205,$AA2205),0)</f>
        <v>0</v>
      </c>
      <c r="AH2205" s="49">
        <f>IFERROR(IF(OR($V2205&lt;&gt;"Ja",VLOOKUP($C2205,Listen!$A$2:$F$45,5,0)="Nein",D2205&lt;IF(C2205="LNG Anbindungsanlagen gemäß separater Festlegung",2022,2023)),$AC2205,$AA2205),0)</f>
        <v>0</v>
      </c>
      <c r="AI2205" s="49">
        <f>IFERROR(IF(OR($W2205&lt;&gt;"Ja",VLOOKUP($C2205,Listen!$A$2:$F$45,6,0)="Nein"),$AC2205,$AB2205),0)</f>
        <v>0</v>
      </c>
      <c r="AJ2205" s="49">
        <f>IFERROR(IF(OR($W2205&lt;&gt;"Ja",VLOOKUP($C2205,Listen!$A$2:$F$45,6,0)="Nein"),$AC2205,$AB2205),0)</f>
        <v>0</v>
      </c>
      <c r="AK2205" s="49">
        <f>IFERROR(IF(OR($W2205&lt;&gt;"Ja",VLOOKUP($C2205,Listen!$A$2:$F$45,6,0)="Nein"),$AC2205,$AB2205),0)</f>
        <v>0</v>
      </c>
      <c r="AL2205" s="51">
        <f t="shared" si="720"/>
        <v>0</v>
      </c>
      <c r="AM2205" s="296">
        <f>IFERROR(IF(VLOOKUP($C2205,Listen!$A$2:$F$45,6,0)="Ja",MAX(BC2205:BD2205),D_SAV!$BC2205),0)</f>
        <v>0</v>
      </c>
      <c r="AN2205" s="51">
        <f t="shared" si="721"/>
        <v>0</v>
      </c>
      <c r="AP2205" s="304">
        <f t="shared" si="722"/>
        <v>0</v>
      </c>
      <c r="AQ2205" s="304">
        <f t="shared" si="723"/>
        <v>0</v>
      </c>
      <c r="AR2205" s="304">
        <f t="shared" si="724"/>
        <v>0</v>
      </c>
      <c r="AS2205" s="304">
        <f t="shared" si="725"/>
        <v>0</v>
      </c>
      <c r="AT2205" s="304">
        <f t="shared" si="726"/>
        <v>0</v>
      </c>
      <c r="AU2205" s="304">
        <f t="shared" si="727"/>
        <v>0</v>
      </c>
      <c r="AV2205" s="304">
        <f t="shared" si="728"/>
        <v>0</v>
      </c>
      <c r="AW2205" s="304">
        <f t="shared" si="729"/>
        <v>0</v>
      </c>
      <c r="AX2205" s="304">
        <f t="shared" si="730"/>
        <v>0</v>
      </c>
      <c r="AY2205" s="304">
        <f t="shared" si="731"/>
        <v>0</v>
      </c>
      <c r="AZ2205" s="304">
        <f t="shared" si="732"/>
        <v>0</v>
      </c>
      <c r="BA2205" s="304">
        <f t="shared" si="733"/>
        <v>0</v>
      </c>
      <c r="BB2205" s="304">
        <f t="shared" si="734"/>
        <v>0</v>
      </c>
      <c r="BC2205" s="304">
        <f t="shared" si="735"/>
        <v>0</v>
      </c>
      <c r="BD2205" s="304">
        <f t="shared" si="736"/>
        <v>0</v>
      </c>
      <c r="BE2205" s="304">
        <f>IFERROR(IF(VLOOKUP($C2205,Listen!$A$2:$F$45,6,0)="Ja",BB2205-MAX(BC2205:BD2205),BB2205-BC2205),0)</f>
        <v>0</v>
      </c>
    </row>
    <row r="2206" spans="1:57" x14ac:dyDescent="0.25">
      <c r="A2206" s="320" t="str">
        <f>IF(AND(D2206&lt;&gt;0,C2206&lt;&gt;0,E2206&lt;&gt;0),IF(B2206&lt;&gt;0,CONCATENATE(B2206,"-AGr",VLOOKUP(C2206,Listen!$A$2:$D$45,4,FALSE),"-",D2206,"-",E2206,),CONCATENATE("AGr",VLOOKUP(C2206,Listen!$A$2:$D$45,4,FALSE),"-",D2206,"-",E2206)),"keine vollständige ID")</f>
        <v>keine vollständige ID</v>
      </c>
      <c r="B2206" s="301"/>
      <c r="C2206" s="287"/>
      <c r="D2206" s="34"/>
      <c r="E2206" s="306"/>
      <c r="F2206" s="116"/>
      <c r="G2206" s="17"/>
      <c r="H2206" s="17"/>
      <c r="I2206" s="17"/>
      <c r="J2206" s="17"/>
      <c r="K2206" s="17"/>
      <c r="L2206" s="17"/>
      <c r="M2206" s="17"/>
      <c r="N2206" s="17"/>
      <c r="O2206" s="116"/>
      <c r="P2206" s="117">
        <f>IF(D2206&gt;A_Stammdaten!$B$12,0,SUM(G2206,H2206,J2206,L2206:M2206)-SUM(I2206,K2206,N2206:O2206))</f>
        <v>0</v>
      </c>
      <c r="Q2206" s="17"/>
      <c r="R2206" s="17"/>
      <c r="S2206" s="17"/>
      <c r="T2206" s="17"/>
      <c r="U2206" s="62">
        <f t="shared" si="716"/>
        <v>0</v>
      </c>
      <c r="V2206" s="34"/>
      <c r="W2206" s="34"/>
      <c r="X2206" s="34"/>
      <c r="Y2206" s="34"/>
      <c r="Z2206" s="34"/>
      <c r="AA2206" s="63" t="str">
        <f t="shared" si="717"/>
        <v>-</v>
      </c>
      <c r="AB2206" s="63" t="str">
        <f t="shared" si="718"/>
        <v>-</v>
      </c>
      <c r="AC2206" s="63">
        <f>IF(ISBLANK($C2206),0,VLOOKUP($C2206,Listen!$A$2:$C$45,2,FALSE))</f>
        <v>0</v>
      </c>
      <c r="AD2206" s="63">
        <f>IF(ISBLANK($C2206),0,VLOOKUP($C2206,Listen!$A$2:$C$45,3,FALSE))</f>
        <v>0</v>
      </c>
      <c r="AE2206" s="49">
        <f t="shared" si="719"/>
        <v>0</v>
      </c>
      <c r="AF2206" s="49">
        <f t="shared" si="719"/>
        <v>0</v>
      </c>
      <c r="AG2206" s="49">
        <f>IFERROR(IF(OR($V2206&lt;&gt;"Ja",VLOOKUP($C2206,Listen!$A$2:$F$45,5,0)="Nein",D2206&lt;IF(C2206="LNG Anbindungsanlagen gemäß separater Festlegung",2022,2023)),$AC2206,$AA2206),0)</f>
        <v>0</v>
      </c>
      <c r="AH2206" s="49">
        <f>IFERROR(IF(OR($V2206&lt;&gt;"Ja",VLOOKUP($C2206,Listen!$A$2:$F$45,5,0)="Nein",D2206&lt;IF(C2206="LNG Anbindungsanlagen gemäß separater Festlegung",2022,2023)),$AC2206,$AA2206),0)</f>
        <v>0</v>
      </c>
      <c r="AI2206" s="49">
        <f>IFERROR(IF(OR($W2206&lt;&gt;"Ja",VLOOKUP($C2206,Listen!$A$2:$F$45,6,0)="Nein"),$AC2206,$AB2206),0)</f>
        <v>0</v>
      </c>
      <c r="AJ2206" s="49">
        <f>IFERROR(IF(OR($W2206&lt;&gt;"Ja",VLOOKUP($C2206,Listen!$A$2:$F$45,6,0)="Nein"),$AC2206,$AB2206),0)</f>
        <v>0</v>
      </c>
      <c r="AK2206" s="49">
        <f>IFERROR(IF(OR($W2206&lt;&gt;"Ja",VLOOKUP($C2206,Listen!$A$2:$F$45,6,0)="Nein"),$AC2206,$AB2206),0)</f>
        <v>0</v>
      </c>
      <c r="AL2206" s="51">
        <f t="shared" si="720"/>
        <v>0</v>
      </c>
      <c r="AM2206" s="296">
        <f>IFERROR(IF(VLOOKUP($C2206,Listen!$A$2:$F$45,6,0)="Ja",MAX(BC2206:BD2206),D_SAV!$BC2206),0)</f>
        <v>0</v>
      </c>
      <c r="AN2206" s="51">
        <f t="shared" si="721"/>
        <v>0</v>
      </c>
      <c r="AP2206" s="304">
        <f t="shared" si="722"/>
        <v>0</v>
      </c>
      <c r="AQ2206" s="304">
        <f t="shared" si="723"/>
        <v>0</v>
      </c>
      <c r="AR2206" s="304">
        <f t="shared" si="724"/>
        <v>0</v>
      </c>
      <c r="AS2206" s="304">
        <f t="shared" si="725"/>
        <v>0</v>
      </c>
      <c r="AT2206" s="304">
        <f t="shared" si="726"/>
        <v>0</v>
      </c>
      <c r="AU2206" s="304">
        <f t="shared" si="727"/>
        <v>0</v>
      </c>
      <c r="AV2206" s="304">
        <f t="shared" si="728"/>
        <v>0</v>
      </c>
      <c r="AW2206" s="304">
        <f t="shared" si="729"/>
        <v>0</v>
      </c>
      <c r="AX2206" s="304">
        <f t="shared" si="730"/>
        <v>0</v>
      </c>
      <c r="AY2206" s="304">
        <f t="shared" si="731"/>
        <v>0</v>
      </c>
      <c r="AZ2206" s="304">
        <f t="shared" si="732"/>
        <v>0</v>
      </c>
      <c r="BA2206" s="304">
        <f t="shared" si="733"/>
        <v>0</v>
      </c>
      <c r="BB2206" s="304">
        <f t="shared" si="734"/>
        <v>0</v>
      </c>
      <c r="BC2206" s="304">
        <f t="shared" si="735"/>
        <v>0</v>
      </c>
      <c r="BD2206" s="304">
        <f t="shared" si="736"/>
        <v>0</v>
      </c>
      <c r="BE2206" s="304">
        <f>IFERROR(IF(VLOOKUP($C2206,Listen!$A$2:$F$45,6,0)="Ja",BB2206-MAX(BC2206:BD2206),BB2206-BC2206),0)</f>
        <v>0</v>
      </c>
    </row>
    <row r="2207" spans="1:57" x14ac:dyDescent="0.25">
      <c r="A2207" s="320" t="str">
        <f>IF(AND(D2207&lt;&gt;0,C2207&lt;&gt;0,E2207&lt;&gt;0),IF(B2207&lt;&gt;0,CONCATENATE(B2207,"-AGr",VLOOKUP(C2207,Listen!$A$2:$D$45,4,FALSE),"-",D2207,"-",E2207,),CONCATENATE("AGr",VLOOKUP(C2207,Listen!$A$2:$D$45,4,FALSE),"-",D2207,"-",E2207)),"keine vollständige ID")</f>
        <v>keine vollständige ID</v>
      </c>
      <c r="B2207" s="301"/>
      <c r="C2207" s="287"/>
      <c r="D2207" s="34"/>
      <c r="E2207" s="306"/>
      <c r="F2207" s="116"/>
      <c r="G2207" s="17"/>
      <c r="H2207" s="17"/>
      <c r="I2207" s="17"/>
      <c r="J2207" s="17"/>
      <c r="K2207" s="17"/>
      <c r="L2207" s="17"/>
      <c r="M2207" s="17"/>
      <c r="N2207" s="17"/>
      <c r="O2207" s="116"/>
      <c r="P2207" s="117">
        <f>IF(D2207&gt;A_Stammdaten!$B$12,0,SUM(G2207,H2207,J2207,L2207:M2207)-SUM(I2207,K2207,N2207:O2207))</f>
        <v>0</v>
      </c>
      <c r="Q2207" s="17"/>
      <c r="R2207" s="17"/>
      <c r="S2207" s="17"/>
      <c r="T2207" s="17"/>
      <c r="U2207" s="62">
        <f t="shared" si="716"/>
        <v>0</v>
      </c>
      <c r="V2207" s="34"/>
      <c r="W2207" s="34"/>
      <c r="X2207" s="34"/>
      <c r="Y2207" s="34"/>
      <c r="Z2207" s="34"/>
      <c r="AA2207" s="63" t="str">
        <f t="shared" si="717"/>
        <v>-</v>
      </c>
      <c r="AB2207" s="63" t="str">
        <f t="shared" si="718"/>
        <v>-</v>
      </c>
      <c r="AC2207" s="63">
        <f>IF(ISBLANK($C2207),0,VLOOKUP($C2207,Listen!$A$2:$C$45,2,FALSE))</f>
        <v>0</v>
      </c>
      <c r="AD2207" s="63">
        <f>IF(ISBLANK($C2207),0,VLOOKUP($C2207,Listen!$A$2:$C$45,3,FALSE))</f>
        <v>0</v>
      </c>
      <c r="AE2207" s="49">
        <f t="shared" si="719"/>
        <v>0</v>
      </c>
      <c r="AF2207" s="49">
        <f t="shared" si="719"/>
        <v>0</v>
      </c>
      <c r="AG2207" s="49">
        <f>IFERROR(IF(OR($V2207&lt;&gt;"Ja",VLOOKUP($C2207,Listen!$A$2:$F$45,5,0)="Nein",D2207&lt;IF(C2207="LNG Anbindungsanlagen gemäß separater Festlegung",2022,2023)),$AC2207,$AA2207),0)</f>
        <v>0</v>
      </c>
      <c r="AH2207" s="49">
        <f>IFERROR(IF(OR($V2207&lt;&gt;"Ja",VLOOKUP($C2207,Listen!$A$2:$F$45,5,0)="Nein",D2207&lt;IF(C2207="LNG Anbindungsanlagen gemäß separater Festlegung",2022,2023)),$AC2207,$AA2207),0)</f>
        <v>0</v>
      </c>
      <c r="AI2207" s="49">
        <f>IFERROR(IF(OR($W2207&lt;&gt;"Ja",VLOOKUP($C2207,Listen!$A$2:$F$45,6,0)="Nein"),$AC2207,$AB2207),0)</f>
        <v>0</v>
      </c>
      <c r="AJ2207" s="49">
        <f>IFERROR(IF(OR($W2207&lt;&gt;"Ja",VLOOKUP($C2207,Listen!$A$2:$F$45,6,0)="Nein"),$AC2207,$AB2207),0)</f>
        <v>0</v>
      </c>
      <c r="AK2207" s="49">
        <f>IFERROR(IF(OR($W2207&lt;&gt;"Ja",VLOOKUP($C2207,Listen!$A$2:$F$45,6,0)="Nein"),$AC2207,$AB2207),0)</f>
        <v>0</v>
      </c>
      <c r="AL2207" s="51">
        <f t="shared" si="720"/>
        <v>0</v>
      </c>
      <c r="AM2207" s="296">
        <f>IFERROR(IF(VLOOKUP($C2207,Listen!$A$2:$F$45,6,0)="Ja",MAX(BC2207:BD2207),D_SAV!$BC2207),0)</f>
        <v>0</v>
      </c>
      <c r="AN2207" s="51">
        <f t="shared" si="721"/>
        <v>0</v>
      </c>
      <c r="AP2207" s="304">
        <f t="shared" si="722"/>
        <v>0</v>
      </c>
      <c r="AQ2207" s="304">
        <f t="shared" si="723"/>
        <v>0</v>
      </c>
      <c r="AR2207" s="304">
        <f t="shared" si="724"/>
        <v>0</v>
      </c>
      <c r="AS2207" s="304">
        <f t="shared" si="725"/>
        <v>0</v>
      </c>
      <c r="AT2207" s="304">
        <f t="shared" si="726"/>
        <v>0</v>
      </c>
      <c r="AU2207" s="304">
        <f t="shared" si="727"/>
        <v>0</v>
      </c>
      <c r="AV2207" s="304">
        <f t="shared" si="728"/>
        <v>0</v>
      </c>
      <c r="AW2207" s="304">
        <f t="shared" si="729"/>
        <v>0</v>
      </c>
      <c r="AX2207" s="304">
        <f t="shared" si="730"/>
        <v>0</v>
      </c>
      <c r="AY2207" s="304">
        <f t="shared" si="731"/>
        <v>0</v>
      </c>
      <c r="AZ2207" s="304">
        <f t="shared" si="732"/>
        <v>0</v>
      </c>
      <c r="BA2207" s="304">
        <f t="shared" si="733"/>
        <v>0</v>
      </c>
      <c r="BB2207" s="304">
        <f t="shared" si="734"/>
        <v>0</v>
      </c>
      <c r="BC2207" s="304">
        <f t="shared" si="735"/>
        <v>0</v>
      </c>
      <c r="BD2207" s="304">
        <f t="shared" si="736"/>
        <v>0</v>
      </c>
      <c r="BE2207" s="304">
        <f>IFERROR(IF(VLOOKUP($C2207,Listen!$A$2:$F$45,6,0)="Ja",BB2207-MAX(BC2207:BD2207),BB2207-BC2207),0)</f>
        <v>0</v>
      </c>
    </row>
    <row r="2208" spans="1:57" x14ac:dyDescent="0.25">
      <c r="A2208" s="320" t="str">
        <f>IF(AND(D2208&lt;&gt;0,C2208&lt;&gt;0,E2208&lt;&gt;0),IF(B2208&lt;&gt;0,CONCATENATE(B2208,"-AGr",VLOOKUP(C2208,Listen!$A$2:$D$45,4,FALSE),"-",D2208,"-",E2208,),CONCATENATE("AGr",VLOOKUP(C2208,Listen!$A$2:$D$45,4,FALSE),"-",D2208,"-",E2208)),"keine vollständige ID")</f>
        <v>keine vollständige ID</v>
      </c>
      <c r="B2208" s="301"/>
      <c r="C2208" s="287"/>
      <c r="D2208" s="34"/>
      <c r="E2208" s="306"/>
      <c r="F2208" s="116"/>
      <c r="G2208" s="17"/>
      <c r="H2208" s="17"/>
      <c r="I2208" s="17"/>
      <c r="J2208" s="17"/>
      <c r="K2208" s="17"/>
      <c r="L2208" s="17"/>
      <c r="M2208" s="17"/>
      <c r="N2208" s="17"/>
      <c r="O2208" s="116"/>
      <c r="P2208" s="117">
        <f>IF(D2208&gt;A_Stammdaten!$B$12,0,SUM(G2208,H2208,J2208,L2208:M2208)-SUM(I2208,K2208,N2208:O2208))</f>
        <v>0</v>
      </c>
      <c r="Q2208" s="17"/>
      <c r="R2208" s="17"/>
      <c r="S2208" s="17"/>
      <c r="T2208" s="17"/>
      <c r="U2208" s="62">
        <f t="shared" si="716"/>
        <v>0</v>
      </c>
      <c r="V2208" s="34"/>
      <c r="W2208" s="34"/>
      <c r="X2208" s="34"/>
      <c r="Y2208" s="34"/>
      <c r="Z2208" s="34"/>
      <c r="AA2208" s="63" t="str">
        <f t="shared" si="717"/>
        <v>-</v>
      </c>
      <c r="AB2208" s="63" t="str">
        <f t="shared" si="718"/>
        <v>-</v>
      </c>
      <c r="AC2208" s="63">
        <f>IF(ISBLANK($C2208),0,VLOOKUP($C2208,Listen!$A$2:$C$45,2,FALSE))</f>
        <v>0</v>
      </c>
      <c r="AD2208" s="63">
        <f>IF(ISBLANK($C2208),0,VLOOKUP($C2208,Listen!$A$2:$C$45,3,FALSE))</f>
        <v>0</v>
      </c>
      <c r="AE2208" s="49">
        <f t="shared" si="719"/>
        <v>0</v>
      </c>
      <c r="AF2208" s="49">
        <f t="shared" si="719"/>
        <v>0</v>
      </c>
      <c r="AG2208" s="49">
        <f>IFERROR(IF(OR($V2208&lt;&gt;"Ja",VLOOKUP($C2208,Listen!$A$2:$F$45,5,0)="Nein",D2208&lt;IF(C2208="LNG Anbindungsanlagen gemäß separater Festlegung",2022,2023)),$AC2208,$AA2208),0)</f>
        <v>0</v>
      </c>
      <c r="AH2208" s="49">
        <f>IFERROR(IF(OR($V2208&lt;&gt;"Ja",VLOOKUP($C2208,Listen!$A$2:$F$45,5,0)="Nein",D2208&lt;IF(C2208="LNG Anbindungsanlagen gemäß separater Festlegung",2022,2023)),$AC2208,$AA2208),0)</f>
        <v>0</v>
      </c>
      <c r="AI2208" s="49">
        <f>IFERROR(IF(OR($W2208&lt;&gt;"Ja",VLOOKUP($C2208,Listen!$A$2:$F$45,6,0)="Nein"),$AC2208,$AB2208),0)</f>
        <v>0</v>
      </c>
      <c r="AJ2208" s="49">
        <f>IFERROR(IF(OR($W2208&lt;&gt;"Ja",VLOOKUP($C2208,Listen!$A$2:$F$45,6,0)="Nein"),$AC2208,$AB2208),0)</f>
        <v>0</v>
      </c>
      <c r="AK2208" s="49">
        <f>IFERROR(IF(OR($W2208&lt;&gt;"Ja",VLOOKUP($C2208,Listen!$A$2:$F$45,6,0)="Nein"),$AC2208,$AB2208),0)</f>
        <v>0</v>
      </c>
      <c r="AL2208" s="51">
        <f t="shared" si="720"/>
        <v>0</v>
      </c>
      <c r="AM2208" s="296">
        <f>IFERROR(IF(VLOOKUP($C2208,Listen!$A$2:$F$45,6,0)="Ja",MAX(BC2208:BD2208),D_SAV!$BC2208),0)</f>
        <v>0</v>
      </c>
      <c r="AN2208" s="51">
        <f t="shared" si="721"/>
        <v>0</v>
      </c>
      <c r="AP2208" s="304">
        <f t="shared" si="722"/>
        <v>0</v>
      </c>
      <c r="AQ2208" s="304">
        <f t="shared" si="723"/>
        <v>0</v>
      </c>
      <c r="AR2208" s="304">
        <f t="shared" si="724"/>
        <v>0</v>
      </c>
      <c r="AS2208" s="304">
        <f t="shared" si="725"/>
        <v>0</v>
      </c>
      <c r="AT2208" s="304">
        <f t="shared" si="726"/>
        <v>0</v>
      </c>
      <c r="AU2208" s="304">
        <f t="shared" si="727"/>
        <v>0</v>
      </c>
      <c r="AV2208" s="304">
        <f t="shared" si="728"/>
        <v>0</v>
      </c>
      <c r="AW2208" s="304">
        <f t="shared" si="729"/>
        <v>0</v>
      </c>
      <c r="AX2208" s="304">
        <f t="shared" si="730"/>
        <v>0</v>
      </c>
      <c r="AY2208" s="304">
        <f t="shared" si="731"/>
        <v>0</v>
      </c>
      <c r="AZ2208" s="304">
        <f t="shared" si="732"/>
        <v>0</v>
      </c>
      <c r="BA2208" s="304">
        <f t="shared" si="733"/>
        <v>0</v>
      </c>
      <c r="BB2208" s="304">
        <f t="shared" si="734"/>
        <v>0</v>
      </c>
      <c r="BC2208" s="304">
        <f t="shared" si="735"/>
        <v>0</v>
      </c>
      <c r="BD2208" s="304">
        <f t="shared" si="736"/>
        <v>0</v>
      </c>
      <c r="BE2208" s="304">
        <f>IFERROR(IF(VLOOKUP($C2208,Listen!$A$2:$F$45,6,0)="Ja",BB2208-MAX(BC2208:BD2208),BB2208-BC2208),0)</f>
        <v>0</v>
      </c>
    </row>
    <row r="2209" spans="1:57" x14ac:dyDescent="0.25">
      <c r="A2209" s="320" t="str">
        <f>IF(AND(D2209&lt;&gt;0,C2209&lt;&gt;0,E2209&lt;&gt;0),IF(B2209&lt;&gt;0,CONCATENATE(B2209,"-AGr",VLOOKUP(C2209,Listen!$A$2:$D$45,4,FALSE),"-",D2209,"-",E2209,),CONCATENATE("AGr",VLOOKUP(C2209,Listen!$A$2:$D$45,4,FALSE),"-",D2209,"-",E2209)),"keine vollständige ID")</f>
        <v>keine vollständige ID</v>
      </c>
      <c r="B2209" s="301"/>
      <c r="C2209" s="287"/>
      <c r="D2209" s="34"/>
      <c r="E2209" s="306"/>
      <c r="F2209" s="116"/>
      <c r="G2209" s="17"/>
      <c r="H2209" s="17"/>
      <c r="I2209" s="17"/>
      <c r="J2209" s="17"/>
      <c r="K2209" s="17"/>
      <c r="L2209" s="17"/>
      <c r="M2209" s="17"/>
      <c r="N2209" s="17"/>
      <c r="O2209" s="116"/>
      <c r="P2209" s="117">
        <f>IF(D2209&gt;A_Stammdaten!$B$12,0,SUM(G2209,H2209,J2209,L2209:M2209)-SUM(I2209,K2209,N2209:O2209))</f>
        <v>0</v>
      </c>
      <c r="Q2209" s="17"/>
      <c r="R2209" s="17"/>
      <c r="S2209" s="17"/>
      <c r="T2209" s="17"/>
      <c r="U2209" s="62">
        <f t="shared" si="716"/>
        <v>0</v>
      </c>
      <c r="V2209" s="34"/>
      <c r="W2209" s="34"/>
      <c r="X2209" s="34"/>
      <c r="Y2209" s="34"/>
      <c r="Z2209" s="34"/>
      <c r="AA2209" s="63" t="str">
        <f t="shared" si="717"/>
        <v>-</v>
      </c>
      <c r="AB2209" s="63" t="str">
        <f t="shared" si="718"/>
        <v>-</v>
      </c>
      <c r="AC2209" s="63">
        <f>IF(ISBLANK($C2209),0,VLOOKUP($C2209,Listen!$A$2:$C$45,2,FALSE))</f>
        <v>0</v>
      </c>
      <c r="AD2209" s="63">
        <f>IF(ISBLANK($C2209),0,VLOOKUP($C2209,Listen!$A$2:$C$45,3,FALSE))</f>
        <v>0</v>
      </c>
      <c r="AE2209" s="49">
        <f t="shared" si="719"/>
        <v>0</v>
      </c>
      <c r="AF2209" s="49">
        <f t="shared" si="719"/>
        <v>0</v>
      </c>
      <c r="AG2209" s="49">
        <f>IFERROR(IF(OR($V2209&lt;&gt;"Ja",VLOOKUP($C2209,Listen!$A$2:$F$45,5,0)="Nein",D2209&lt;IF(C2209="LNG Anbindungsanlagen gemäß separater Festlegung",2022,2023)),$AC2209,$AA2209),0)</f>
        <v>0</v>
      </c>
      <c r="AH2209" s="49">
        <f>IFERROR(IF(OR($V2209&lt;&gt;"Ja",VLOOKUP($C2209,Listen!$A$2:$F$45,5,0)="Nein",D2209&lt;IF(C2209="LNG Anbindungsanlagen gemäß separater Festlegung",2022,2023)),$AC2209,$AA2209),0)</f>
        <v>0</v>
      </c>
      <c r="AI2209" s="49">
        <f>IFERROR(IF(OR($W2209&lt;&gt;"Ja",VLOOKUP($C2209,Listen!$A$2:$F$45,6,0)="Nein"),$AC2209,$AB2209),0)</f>
        <v>0</v>
      </c>
      <c r="AJ2209" s="49">
        <f>IFERROR(IF(OR($W2209&lt;&gt;"Ja",VLOOKUP($C2209,Listen!$A$2:$F$45,6,0)="Nein"),$AC2209,$AB2209),0)</f>
        <v>0</v>
      </c>
      <c r="AK2209" s="49">
        <f>IFERROR(IF(OR($W2209&lt;&gt;"Ja",VLOOKUP($C2209,Listen!$A$2:$F$45,6,0)="Nein"),$AC2209,$AB2209),0)</f>
        <v>0</v>
      </c>
      <c r="AL2209" s="51">
        <f t="shared" si="720"/>
        <v>0</v>
      </c>
      <c r="AM2209" s="296">
        <f>IFERROR(IF(VLOOKUP($C2209,Listen!$A$2:$F$45,6,0)="Ja",MAX(BC2209:BD2209),D_SAV!$BC2209),0)</f>
        <v>0</v>
      </c>
      <c r="AN2209" s="51">
        <f t="shared" si="721"/>
        <v>0</v>
      </c>
      <c r="AP2209" s="304">
        <f t="shared" si="722"/>
        <v>0</v>
      </c>
      <c r="AQ2209" s="304">
        <f t="shared" si="723"/>
        <v>0</v>
      </c>
      <c r="AR2209" s="304">
        <f t="shared" si="724"/>
        <v>0</v>
      </c>
      <c r="AS2209" s="304">
        <f t="shared" si="725"/>
        <v>0</v>
      </c>
      <c r="AT2209" s="304">
        <f t="shared" si="726"/>
        <v>0</v>
      </c>
      <c r="AU2209" s="304">
        <f t="shared" si="727"/>
        <v>0</v>
      </c>
      <c r="AV2209" s="304">
        <f t="shared" si="728"/>
        <v>0</v>
      </c>
      <c r="AW2209" s="304">
        <f t="shared" si="729"/>
        <v>0</v>
      </c>
      <c r="AX2209" s="304">
        <f t="shared" si="730"/>
        <v>0</v>
      </c>
      <c r="AY2209" s="304">
        <f t="shared" si="731"/>
        <v>0</v>
      </c>
      <c r="AZ2209" s="304">
        <f t="shared" si="732"/>
        <v>0</v>
      </c>
      <c r="BA2209" s="304">
        <f t="shared" si="733"/>
        <v>0</v>
      </c>
      <c r="BB2209" s="304">
        <f t="shared" si="734"/>
        <v>0</v>
      </c>
      <c r="BC2209" s="304">
        <f t="shared" si="735"/>
        <v>0</v>
      </c>
      <c r="BD2209" s="304">
        <f t="shared" si="736"/>
        <v>0</v>
      </c>
      <c r="BE2209" s="304">
        <f>IFERROR(IF(VLOOKUP($C2209,Listen!$A$2:$F$45,6,0)="Ja",BB2209-MAX(BC2209:BD2209),BB2209-BC2209),0)</f>
        <v>0</v>
      </c>
    </row>
    <row r="2210" spans="1:57" x14ac:dyDescent="0.25">
      <c r="A2210" s="320" t="str">
        <f>IF(AND(D2210&lt;&gt;0,C2210&lt;&gt;0,E2210&lt;&gt;0),IF(B2210&lt;&gt;0,CONCATENATE(B2210,"-AGr",VLOOKUP(C2210,Listen!$A$2:$D$45,4,FALSE),"-",D2210,"-",E2210,),CONCATENATE("AGr",VLOOKUP(C2210,Listen!$A$2:$D$45,4,FALSE),"-",D2210,"-",E2210)),"keine vollständige ID")</f>
        <v>keine vollständige ID</v>
      </c>
      <c r="B2210" s="301"/>
      <c r="C2210" s="287"/>
      <c r="D2210" s="34"/>
      <c r="E2210" s="306"/>
      <c r="F2210" s="116"/>
      <c r="G2210" s="17"/>
      <c r="H2210" s="17"/>
      <c r="I2210" s="17"/>
      <c r="J2210" s="17"/>
      <c r="K2210" s="17"/>
      <c r="L2210" s="17"/>
      <c r="M2210" s="17"/>
      <c r="N2210" s="17"/>
      <c r="O2210" s="116"/>
      <c r="P2210" s="117">
        <f>IF(D2210&gt;A_Stammdaten!$B$12,0,SUM(G2210,H2210,J2210,L2210:M2210)-SUM(I2210,K2210,N2210:O2210))</f>
        <v>0</v>
      </c>
      <c r="Q2210" s="17"/>
      <c r="R2210" s="17"/>
      <c r="S2210" s="17"/>
      <c r="T2210" s="17"/>
      <c r="U2210" s="62">
        <f t="shared" si="716"/>
        <v>0</v>
      </c>
      <c r="V2210" s="34"/>
      <c r="W2210" s="34"/>
      <c r="X2210" s="34"/>
      <c r="Y2210" s="34"/>
      <c r="Z2210" s="34"/>
      <c r="AA2210" s="63" t="str">
        <f t="shared" si="717"/>
        <v>-</v>
      </c>
      <c r="AB2210" s="63" t="str">
        <f t="shared" si="718"/>
        <v>-</v>
      </c>
      <c r="AC2210" s="63">
        <f>IF(ISBLANK($C2210),0,VLOOKUP($C2210,Listen!$A$2:$C$45,2,FALSE))</f>
        <v>0</v>
      </c>
      <c r="AD2210" s="63">
        <f>IF(ISBLANK($C2210),0,VLOOKUP($C2210,Listen!$A$2:$C$45,3,FALSE))</f>
        <v>0</v>
      </c>
      <c r="AE2210" s="49">
        <f t="shared" si="719"/>
        <v>0</v>
      </c>
      <c r="AF2210" s="49">
        <f t="shared" si="719"/>
        <v>0</v>
      </c>
      <c r="AG2210" s="49">
        <f>IFERROR(IF(OR($V2210&lt;&gt;"Ja",VLOOKUP($C2210,Listen!$A$2:$F$45,5,0)="Nein",D2210&lt;IF(C2210="LNG Anbindungsanlagen gemäß separater Festlegung",2022,2023)),$AC2210,$AA2210),0)</f>
        <v>0</v>
      </c>
      <c r="AH2210" s="49">
        <f>IFERROR(IF(OR($V2210&lt;&gt;"Ja",VLOOKUP($C2210,Listen!$A$2:$F$45,5,0)="Nein",D2210&lt;IF(C2210="LNG Anbindungsanlagen gemäß separater Festlegung",2022,2023)),$AC2210,$AA2210),0)</f>
        <v>0</v>
      </c>
      <c r="AI2210" s="49">
        <f>IFERROR(IF(OR($W2210&lt;&gt;"Ja",VLOOKUP($C2210,Listen!$A$2:$F$45,6,0)="Nein"),$AC2210,$AB2210),0)</f>
        <v>0</v>
      </c>
      <c r="AJ2210" s="49">
        <f>IFERROR(IF(OR($W2210&lt;&gt;"Ja",VLOOKUP($C2210,Listen!$A$2:$F$45,6,0)="Nein"),$AC2210,$AB2210),0)</f>
        <v>0</v>
      </c>
      <c r="AK2210" s="49">
        <f>IFERROR(IF(OR($W2210&lt;&gt;"Ja",VLOOKUP($C2210,Listen!$A$2:$F$45,6,0)="Nein"),$AC2210,$AB2210),0)</f>
        <v>0</v>
      </c>
      <c r="AL2210" s="51">
        <f t="shared" si="720"/>
        <v>0</v>
      </c>
      <c r="AM2210" s="296">
        <f>IFERROR(IF(VLOOKUP($C2210,Listen!$A$2:$F$45,6,0)="Ja",MAX(BC2210:BD2210),D_SAV!$BC2210),0)</f>
        <v>0</v>
      </c>
      <c r="AN2210" s="51">
        <f t="shared" si="721"/>
        <v>0</v>
      </c>
      <c r="AP2210" s="304">
        <f t="shared" si="722"/>
        <v>0</v>
      </c>
      <c r="AQ2210" s="304">
        <f t="shared" si="723"/>
        <v>0</v>
      </c>
      <c r="AR2210" s="304">
        <f t="shared" si="724"/>
        <v>0</v>
      </c>
      <c r="AS2210" s="304">
        <f t="shared" si="725"/>
        <v>0</v>
      </c>
      <c r="AT2210" s="304">
        <f t="shared" si="726"/>
        <v>0</v>
      </c>
      <c r="AU2210" s="304">
        <f t="shared" si="727"/>
        <v>0</v>
      </c>
      <c r="AV2210" s="304">
        <f t="shared" si="728"/>
        <v>0</v>
      </c>
      <c r="AW2210" s="304">
        <f t="shared" si="729"/>
        <v>0</v>
      </c>
      <c r="AX2210" s="304">
        <f t="shared" si="730"/>
        <v>0</v>
      </c>
      <c r="AY2210" s="304">
        <f t="shared" si="731"/>
        <v>0</v>
      </c>
      <c r="AZ2210" s="304">
        <f t="shared" si="732"/>
        <v>0</v>
      </c>
      <c r="BA2210" s="304">
        <f t="shared" si="733"/>
        <v>0</v>
      </c>
      <c r="BB2210" s="304">
        <f t="shared" si="734"/>
        <v>0</v>
      </c>
      <c r="BC2210" s="304">
        <f t="shared" si="735"/>
        <v>0</v>
      </c>
      <c r="BD2210" s="304">
        <f t="shared" si="736"/>
        <v>0</v>
      </c>
      <c r="BE2210" s="304">
        <f>IFERROR(IF(VLOOKUP($C2210,Listen!$A$2:$F$45,6,0)="Ja",BB2210-MAX(BC2210:BD2210),BB2210-BC2210),0)</f>
        <v>0</v>
      </c>
    </row>
    <row r="2211" spans="1:57" x14ac:dyDescent="0.25">
      <c r="A2211" s="320" t="str">
        <f>IF(AND(D2211&lt;&gt;0,C2211&lt;&gt;0,E2211&lt;&gt;0),IF(B2211&lt;&gt;0,CONCATENATE(B2211,"-AGr",VLOOKUP(C2211,Listen!$A$2:$D$45,4,FALSE),"-",D2211,"-",E2211,),CONCATENATE("AGr",VLOOKUP(C2211,Listen!$A$2:$D$45,4,FALSE),"-",D2211,"-",E2211)),"keine vollständige ID")</f>
        <v>keine vollständige ID</v>
      </c>
      <c r="B2211" s="301"/>
      <c r="C2211" s="287"/>
      <c r="D2211" s="34"/>
      <c r="E2211" s="306"/>
      <c r="F2211" s="116"/>
      <c r="G2211" s="17"/>
      <c r="H2211" s="17"/>
      <c r="I2211" s="17"/>
      <c r="J2211" s="17"/>
      <c r="K2211" s="17"/>
      <c r="L2211" s="17"/>
      <c r="M2211" s="17"/>
      <c r="N2211" s="17"/>
      <c r="O2211" s="116"/>
      <c r="P2211" s="117">
        <f>IF(D2211&gt;A_Stammdaten!$B$12,0,SUM(G2211,H2211,J2211,L2211:M2211)-SUM(I2211,K2211,N2211:O2211))</f>
        <v>0</v>
      </c>
      <c r="Q2211" s="17"/>
      <c r="R2211" s="17"/>
      <c r="S2211" s="17"/>
      <c r="T2211" s="17"/>
      <c r="U2211" s="62">
        <f t="shared" si="716"/>
        <v>0</v>
      </c>
      <c r="V2211" s="34"/>
      <c r="W2211" s="34"/>
      <c r="X2211" s="34"/>
      <c r="Y2211" s="34"/>
      <c r="Z2211" s="34"/>
      <c r="AA2211" s="63" t="str">
        <f t="shared" si="717"/>
        <v>-</v>
      </c>
      <c r="AB2211" s="63" t="str">
        <f t="shared" si="718"/>
        <v>-</v>
      </c>
      <c r="AC2211" s="63">
        <f>IF(ISBLANK($C2211),0,VLOOKUP($C2211,Listen!$A$2:$C$45,2,FALSE))</f>
        <v>0</v>
      </c>
      <c r="AD2211" s="63">
        <f>IF(ISBLANK($C2211),0,VLOOKUP($C2211,Listen!$A$2:$C$45,3,FALSE))</f>
        <v>0</v>
      </c>
      <c r="AE2211" s="49">
        <f t="shared" si="719"/>
        <v>0</v>
      </c>
      <c r="AF2211" s="49">
        <f t="shared" si="719"/>
        <v>0</v>
      </c>
      <c r="AG2211" s="49">
        <f>IFERROR(IF(OR($V2211&lt;&gt;"Ja",VLOOKUP($C2211,Listen!$A$2:$F$45,5,0)="Nein",D2211&lt;IF(C2211="LNG Anbindungsanlagen gemäß separater Festlegung",2022,2023)),$AC2211,$AA2211),0)</f>
        <v>0</v>
      </c>
      <c r="AH2211" s="49">
        <f>IFERROR(IF(OR($V2211&lt;&gt;"Ja",VLOOKUP($C2211,Listen!$A$2:$F$45,5,0)="Nein",D2211&lt;IF(C2211="LNG Anbindungsanlagen gemäß separater Festlegung",2022,2023)),$AC2211,$AA2211),0)</f>
        <v>0</v>
      </c>
      <c r="AI2211" s="49">
        <f>IFERROR(IF(OR($W2211&lt;&gt;"Ja",VLOOKUP($C2211,Listen!$A$2:$F$45,6,0)="Nein"),$AC2211,$AB2211),0)</f>
        <v>0</v>
      </c>
      <c r="AJ2211" s="49">
        <f>IFERROR(IF(OR($W2211&lt;&gt;"Ja",VLOOKUP($C2211,Listen!$A$2:$F$45,6,0)="Nein"),$AC2211,$AB2211),0)</f>
        <v>0</v>
      </c>
      <c r="AK2211" s="49">
        <f>IFERROR(IF(OR($W2211&lt;&gt;"Ja",VLOOKUP($C2211,Listen!$A$2:$F$45,6,0)="Nein"),$AC2211,$AB2211),0)</f>
        <v>0</v>
      </c>
      <c r="AL2211" s="51">
        <f t="shared" si="720"/>
        <v>0</v>
      </c>
      <c r="AM2211" s="296">
        <f>IFERROR(IF(VLOOKUP($C2211,Listen!$A$2:$F$45,6,0)="Ja",MAX(BC2211:BD2211),D_SAV!$BC2211),0)</f>
        <v>0</v>
      </c>
      <c r="AN2211" s="51">
        <f t="shared" si="721"/>
        <v>0</v>
      </c>
      <c r="AP2211" s="304">
        <f t="shared" si="722"/>
        <v>0</v>
      </c>
      <c r="AQ2211" s="304">
        <f t="shared" si="723"/>
        <v>0</v>
      </c>
      <c r="AR2211" s="304">
        <f t="shared" si="724"/>
        <v>0</v>
      </c>
      <c r="AS2211" s="304">
        <f t="shared" si="725"/>
        <v>0</v>
      </c>
      <c r="AT2211" s="304">
        <f t="shared" si="726"/>
        <v>0</v>
      </c>
      <c r="AU2211" s="304">
        <f t="shared" si="727"/>
        <v>0</v>
      </c>
      <c r="AV2211" s="304">
        <f t="shared" si="728"/>
        <v>0</v>
      </c>
      <c r="AW2211" s="304">
        <f t="shared" si="729"/>
        <v>0</v>
      </c>
      <c r="AX2211" s="304">
        <f t="shared" si="730"/>
        <v>0</v>
      </c>
      <c r="AY2211" s="304">
        <f t="shared" si="731"/>
        <v>0</v>
      </c>
      <c r="AZ2211" s="304">
        <f t="shared" si="732"/>
        <v>0</v>
      </c>
      <c r="BA2211" s="304">
        <f t="shared" si="733"/>
        <v>0</v>
      </c>
      <c r="BB2211" s="304">
        <f t="shared" si="734"/>
        <v>0</v>
      </c>
      <c r="BC2211" s="304">
        <f t="shared" si="735"/>
        <v>0</v>
      </c>
      <c r="BD2211" s="304">
        <f t="shared" si="736"/>
        <v>0</v>
      </c>
      <c r="BE2211" s="304">
        <f>IFERROR(IF(VLOOKUP($C2211,Listen!$A$2:$F$45,6,0)="Ja",BB2211-MAX(BC2211:BD2211),BB2211-BC2211),0)</f>
        <v>0</v>
      </c>
    </row>
    <row r="2212" spans="1:57" x14ac:dyDescent="0.25">
      <c r="A2212" s="320" t="str">
        <f>IF(AND(D2212&lt;&gt;0,C2212&lt;&gt;0,E2212&lt;&gt;0),IF(B2212&lt;&gt;0,CONCATENATE(B2212,"-AGr",VLOOKUP(C2212,Listen!$A$2:$D$45,4,FALSE),"-",D2212,"-",E2212,),CONCATENATE("AGr",VLOOKUP(C2212,Listen!$A$2:$D$45,4,FALSE),"-",D2212,"-",E2212)),"keine vollständige ID")</f>
        <v>keine vollständige ID</v>
      </c>
      <c r="B2212" s="301"/>
      <c r="C2212" s="287"/>
      <c r="D2212" s="34"/>
      <c r="E2212" s="306"/>
      <c r="F2212" s="116"/>
      <c r="G2212" s="17"/>
      <c r="H2212" s="17"/>
      <c r="I2212" s="17"/>
      <c r="J2212" s="17"/>
      <c r="K2212" s="17"/>
      <c r="L2212" s="17"/>
      <c r="M2212" s="17"/>
      <c r="N2212" s="17"/>
      <c r="O2212" s="116"/>
      <c r="P2212" s="117">
        <f>IF(D2212&gt;A_Stammdaten!$B$12,0,SUM(G2212,H2212,J2212,L2212:M2212)-SUM(I2212,K2212,N2212:O2212))</f>
        <v>0</v>
      </c>
      <c r="Q2212" s="17"/>
      <c r="R2212" s="17"/>
      <c r="S2212" s="17"/>
      <c r="T2212" s="17"/>
      <c r="U2212" s="62">
        <f t="shared" si="716"/>
        <v>0</v>
      </c>
      <c r="V2212" s="34"/>
      <c r="W2212" s="34"/>
      <c r="X2212" s="34"/>
      <c r="Y2212" s="34"/>
      <c r="Z2212" s="34"/>
      <c r="AA2212" s="63" t="str">
        <f t="shared" si="717"/>
        <v>-</v>
      </c>
      <c r="AB2212" s="63" t="str">
        <f t="shared" si="718"/>
        <v>-</v>
      </c>
      <c r="AC2212" s="63">
        <f>IF(ISBLANK($C2212),0,VLOOKUP($C2212,Listen!$A$2:$C$45,2,FALSE))</f>
        <v>0</v>
      </c>
      <c r="AD2212" s="63">
        <f>IF(ISBLANK($C2212),0,VLOOKUP($C2212,Listen!$A$2:$C$45,3,FALSE))</f>
        <v>0</v>
      </c>
      <c r="AE2212" s="49">
        <f t="shared" si="719"/>
        <v>0</v>
      </c>
      <c r="AF2212" s="49">
        <f t="shared" si="719"/>
        <v>0</v>
      </c>
      <c r="AG2212" s="49">
        <f>IFERROR(IF(OR($V2212&lt;&gt;"Ja",VLOOKUP($C2212,Listen!$A$2:$F$45,5,0)="Nein",D2212&lt;IF(C2212="LNG Anbindungsanlagen gemäß separater Festlegung",2022,2023)),$AC2212,$AA2212),0)</f>
        <v>0</v>
      </c>
      <c r="AH2212" s="49">
        <f>IFERROR(IF(OR($V2212&lt;&gt;"Ja",VLOOKUP($C2212,Listen!$A$2:$F$45,5,0)="Nein",D2212&lt;IF(C2212="LNG Anbindungsanlagen gemäß separater Festlegung",2022,2023)),$AC2212,$AA2212),0)</f>
        <v>0</v>
      </c>
      <c r="AI2212" s="49">
        <f>IFERROR(IF(OR($W2212&lt;&gt;"Ja",VLOOKUP($C2212,Listen!$A$2:$F$45,6,0)="Nein"),$AC2212,$AB2212),0)</f>
        <v>0</v>
      </c>
      <c r="AJ2212" s="49">
        <f>IFERROR(IF(OR($W2212&lt;&gt;"Ja",VLOOKUP($C2212,Listen!$A$2:$F$45,6,0)="Nein"),$AC2212,$AB2212),0)</f>
        <v>0</v>
      </c>
      <c r="AK2212" s="49">
        <f>IFERROR(IF(OR($W2212&lt;&gt;"Ja",VLOOKUP($C2212,Listen!$A$2:$F$45,6,0)="Nein"),$AC2212,$AB2212),0)</f>
        <v>0</v>
      </c>
      <c r="AL2212" s="51">
        <f t="shared" si="720"/>
        <v>0</v>
      </c>
      <c r="AM2212" s="296">
        <f>IFERROR(IF(VLOOKUP($C2212,Listen!$A$2:$F$45,6,0)="Ja",MAX(BC2212:BD2212),D_SAV!$BC2212),0)</f>
        <v>0</v>
      </c>
      <c r="AN2212" s="51">
        <f t="shared" si="721"/>
        <v>0</v>
      </c>
      <c r="AP2212" s="304">
        <f t="shared" si="722"/>
        <v>0</v>
      </c>
      <c r="AQ2212" s="304">
        <f t="shared" si="723"/>
        <v>0</v>
      </c>
      <c r="AR2212" s="304">
        <f t="shared" si="724"/>
        <v>0</v>
      </c>
      <c r="AS2212" s="304">
        <f t="shared" si="725"/>
        <v>0</v>
      </c>
      <c r="AT2212" s="304">
        <f t="shared" si="726"/>
        <v>0</v>
      </c>
      <c r="AU2212" s="304">
        <f t="shared" si="727"/>
        <v>0</v>
      </c>
      <c r="AV2212" s="304">
        <f t="shared" si="728"/>
        <v>0</v>
      </c>
      <c r="AW2212" s="304">
        <f t="shared" si="729"/>
        <v>0</v>
      </c>
      <c r="AX2212" s="304">
        <f t="shared" si="730"/>
        <v>0</v>
      </c>
      <c r="AY2212" s="304">
        <f t="shared" si="731"/>
        <v>0</v>
      </c>
      <c r="AZ2212" s="304">
        <f t="shared" si="732"/>
        <v>0</v>
      </c>
      <c r="BA2212" s="304">
        <f t="shared" si="733"/>
        <v>0</v>
      </c>
      <c r="BB2212" s="304">
        <f t="shared" si="734"/>
        <v>0</v>
      </c>
      <c r="BC2212" s="304">
        <f t="shared" si="735"/>
        <v>0</v>
      </c>
      <c r="BD2212" s="304">
        <f t="shared" si="736"/>
        <v>0</v>
      </c>
      <c r="BE2212" s="304">
        <f>IFERROR(IF(VLOOKUP($C2212,Listen!$A$2:$F$45,6,0)="Ja",BB2212-MAX(BC2212:BD2212),BB2212-BC2212),0)</f>
        <v>0</v>
      </c>
    </row>
    <row r="2213" spans="1:57" x14ac:dyDescent="0.25">
      <c r="A2213" s="320" t="str">
        <f>IF(AND(D2213&lt;&gt;0,C2213&lt;&gt;0,E2213&lt;&gt;0),IF(B2213&lt;&gt;0,CONCATENATE(B2213,"-AGr",VLOOKUP(C2213,Listen!$A$2:$D$45,4,FALSE),"-",D2213,"-",E2213,),CONCATENATE("AGr",VLOOKUP(C2213,Listen!$A$2:$D$45,4,FALSE),"-",D2213,"-",E2213)),"keine vollständige ID")</f>
        <v>keine vollständige ID</v>
      </c>
      <c r="B2213" s="301"/>
      <c r="C2213" s="287"/>
      <c r="D2213" s="34"/>
      <c r="E2213" s="306"/>
      <c r="F2213" s="116"/>
      <c r="G2213" s="17"/>
      <c r="H2213" s="17"/>
      <c r="I2213" s="17"/>
      <c r="J2213" s="17"/>
      <c r="K2213" s="17"/>
      <c r="L2213" s="17"/>
      <c r="M2213" s="17"/>
      <c r="N2213" s="17"/>
      <c r="O2213" s="116"/>
      <c r="P2213" s="117">
        <f>IF(D2213&gt;A_Stammdaten!$B$12,0,SUM(G2213,H2213,J2213,L2213:M2213)-SUM(I2213,K2213,N2213:O2213))</f>
        <v>0</v>
      </c>
      <c r="Q2213" s="17"/>
      <c r="R2213" s="17"/>
      <c r="S2213" s="17"/>
      <c r="T2213" s="17"/>
      <c r="U2213" s="62">
        <f t="shared" si="716"/>
        <v>0</v>
      </c>
      <c r="V2213" s="34"/>
      <c r="W2213" s="34"/>
      <c r="X2213" s="34"/>
      <c r="Y2213" s="34"/>
      <c r="Z2213" s="34"/>
      <c r="AA2213" s="63" t="str">
        <f t="shared" si="717"/>
        <v>-</v>
      </c>
      <c r="AB2213" s="63" t="str">
        <f t="shared" si="718"/>
        <v>-</v>
      </c>
      <c r="AC2213" s="63">
        <f>IF(ISBLANK($C2213),0,VLOOKUP($C2213,Listen!$A$2:$C$45,2,FALSE))</f>
        <v>0</v>
      </c>
      <c r="AD2213" s="63">
        <f>IF(ISBLANK($C2213),0,VLOOKUP($C2213,Listen!$A$2:$C$45,3,FALSE))</f>
        <v>0</v>
      </c>
      <c r="AE2213" s="49">
        <f t="shared" si="719"/>
        <v>0</v>
      </c>
      <c r="AF2213" s="49">
        <f t="shared" si="719"/>
        <v>0</v>
      </c>
      <c r="AG2213" s="49">
        <f>IFERROR(IF(OR($V2213&lt;&gt;"Ja",VLOOKUP($C2213,Listen!$A$2:$F$45,5,0)="Nein",D2213&lt;IF(C2213="LNG Anbindungsanlagen gemäß separater Festlegung",2022,2023)),$AC2213,$AA2213),0)</f>
        <v>0</v>
      </c>
      <c r="AH2213" s="49">
        <f>IFERROR(IF(OR($V2213&lt;&gt;"Ja",VLOOKUP($C2213,Listen!$A$2:$F$45,5,0)="Nein",D2213&lt;IF(C2213="LNG Anbindungsanlagen gemäß separater Festlegung",2022,2023)),$AC2213,$AA2213),0)</f>
        <v>0</v>
      </c>
      <c r="AI2213" s="49">
        <f>IFERROR(IF(OR($W2213&lt;&gt;"Ja",VLOOKUP($C2213,Listen!$A$2:$F$45,6,0)="Nein"),$AC2213,$AB2213),0)</f>
        <v>0</v>
      </c>
      <c r="AJ2213" s="49">
        <f>IFERROR(IF(OR($W2213&lt;&gt;"Ja",VLOOKUP($C2213,Listen!$A$2:$F$45,6,0)="Nein"),$AC2213,$AB2213),0)</f>
        <v>0</v>
      </c>
      <c r="AK2213" s="49">
        <f>IFERROR(IF(OR($W2213&lt;&gt;"Ja",VLOOKUP($C2213,Listen!$A$2:$F$45,6,0)="Nein"),$AC2213,$AB2213),0)</f>
        <v>0</v>
      </c>
      <c r="AL2213" s="51">
        <f t="shared" si="720"/>
        <v>0</v>
      </c>
      <c r="AM2213" s="296">
        <f>IFERROR(IF(VLOOKUP($C2213,Listen!$A$2:$F$45,6,0)="Ja",MAX(BC2213:BD2213),D_SAV!$BC2213),0)</f>
        <v>0</v>
      </c>
      <c r="AN2213" s="51">
        <f t="shared" si="721"/>
        <v>0</v>
      </c>
      <c r="AP2213" s="304">
        <f t="shared" si="722"/>
        <v>0</v>
      </c>
      <c r="AQ2213" s="304">
        <f t="shared" si="723"/>
        <v>0</v>
      </c>
      <c r="AR2213" s="304">
        <f t="shared" si="724"/>
        <v>0</v>
      </c>
      <c r="AS2213" s="304">
        <f t="shared" si="725"/>
        <v>0</v>
      </c>
      <c r="AT2213" s="304">
        <f t="shared" si="726"/>
        <v>0</v>
      </c>
      <c r="AU2213" s="304">
        <f t="shared" si="727"/>
        <v>0</v>
      </c>
      <c r="AV2213" s="304">
        <f t="shared" si="728"/>
        <v>0</v>
      </c>
      <c r="AW2213" s="304">
        <f t="shared" si="729"/>
        <v>0</v>
      </c>
      <c r="AX2213" s="304">
        <f t="shared" si="730"/>
        <v>0</v>
      </c>
      <c r="AY2213" s="304">
        <f t="shared" si="731"/>
        <v>0</v>
      </c>
      <c r="AZ2213" s="304">
        <f t="shared" si="732"/>
        <v>0</v>
      </c>
      <c r="BA2213" s="304">
        <f t="shared" si="733"/>
        <v>0</v>
      </c>
      <c r="BB2213" s="304">
        <f t="shared" si="734"/>
        <v>0</v>
      </c>
      <c r="BC2213" s="304">
        <f t="shared" si="735"/>
        <v>0</v>
      </c>
      <c r="BD2213" s="304">
        <f t="shared" si="736"/>
        <v>0</v>
      </c>
      <c r="BE2213" s="304">
        <f>IFERROR(IF(VLOOKUP($C2213,Listen!$A$2:$F$45,6,0)="Ja",BB2213-MAX(BC2213:BD2213),BB2213-BC2213),0)</f>
        <v>0</v>
      </c>
    </row>
    <row r="2214" spans="1:57" x14ac:dyDescent="0.25">
      <c r="A2214" s="320" t="str">
        <f>IF(AND(D2214&lt;&gt;0,C2214&lt;&gt;0,E2214&lt;&gt;0),IF(B2214&lt;&gt;0,CONCATENATE(B2214,"-AGr",VLOOKUP(C2214,Listen!$A$2:$D$45,4,FALSE),"-",D2214,"-",E2214,),CONCATENATE("AGr",VLOOKUP(C2214,Listen!$A$2:$D$45,4,FALSE),"-",D2214,"-",E2214)),"keine vollständige ID")</f>
        <v>keine vollständige ID</v>
      </c>
      <c r="B2214" s="301"/>
      <c r="C2214" s="287"/>
      <c r="D2214" s="34"/>
      <c r="E2214" s="306"/>
      <c r="F2214" s="116"/>
      <c r="G2214" s="17"/>
      <c r="H2214" s="17"/>
      <c r="I2214" s="17"/>
      <c r="J2214" s="17"/>
      <c r="K2214" s="17"/>
      <c r="L2214" s="17"/>
      <c r="M2214" s="17"/>
      <c r="N2214" s="17"/>
      <c r="O2214" s="116"/>
      <c r="P2214" s="117">
        <f>IF(D2214&gt;A_Stammdaten!$B$12,0,SUM(G2214,H2214,J2214,L2214:M2214)-SUM(I2214,K2214,N2214:O2214))</f>
        <v>0</v>
      </c>
      <c r="Q2214" s="17"/>
      <c r="R2214" s="17"/>
      <c r="S2214" s="17"/>
      <c r="T2214" s="17"/>
      <c r="U2214" s="62">
        <f t="shared" si="716"/>
        <v>0</v>
      </c>
      <c r="V2214" s="34"/>
      <c r="W2214" s="34"/>
      <c r="X2214" s="34"/>
      <c r="Y2214" s="34"/>
      <c r="Z2214" s="34"/>
      <c r="AA2214" s="63" t="str">
        <f t="shared" si="717"/>
        <v>-</v>
      </c>
      <c r="AB2214" s="63" t="str">
        <f t="shared" si="718"/>
        <v>-</v>
      </c>
      <c r="AC2214" s="63">
        <f>IF(ISBLANK($C2214),0,VLOOKUP($C2214,Listen!$A$2:$C$45,2,FALSE))</f>
        <v>0</v>
      </c>
      <c r="AD2214" s="63">
        <f>IF(ISBLANK($C2214),0,VLOOKUP($C2214,Listen!$A$2:$C$45,3,FALSE))</f>
        <v>0</v>
      </c>
      <c r="AE2214" s="49">
        <f t="shared" si="719"/>
        <v>0</v>
      </c>
      <c r="AF2214" s="49">
        <f t="shared" si="719"/>
        <v>0</v>
      </c>
      <c r="AG2214" s="49">
        <f>IFERROR(IF(OR($V2214&lt;&gt;"Ja",VLOOKUP($C2214,Listen!$A$2:$F$45,5,0)="Nein",D2214&lt;IF(C2214="LNG Anbindungsanlagen gemäß separater Festlegung",2022,2023)),$AC2214,$AA2214),0)</f>
        <v>0</v>
      </c>
      <c r="AH2214" s="49">
        <f>IFERROR(IF(OR($V2214&lt;&gt;"Ja",VLOOKUP($C2214,Listen!$A$2:$F$45,5,0)="Nein",D2214&lt;IF(C2214="LNG Anbindungsanlagen gemäß separater Festlegung",2022,2023)),$AC2214,$AA2214),0)</f>
        <v>0</v>
      </c>
      <c r="AI2214" s="49">
        <f>IFERROR(IF(OR($W2214&lt;&gt;"Ja",VLOOKUP($C2214,Listen!$A$2:$F$45,6,0)="Nein"),$AC2214,$AB2214),0)</f>
        <v>0</v>
      </c>
      <c r="AJ2214" s="49">
        <f>IFERROR(IF(OR($W2214&lt;&gt;"Ja",VLOOKUP($C2214,Listen!$A$2:$F$45,6,0)="Nein"),$AC2214,$AB2214),0)</f>
        <v>0</v>
      </c>
      <c r="AK2214" s="49">
        <f>IFERROR(IF(OR($W2214&lt;&gt;"Ja",VLOOKUP($C2214,Listen!$A$2:$F$45,6,0)="Nein"),$AC2214,$AB2214),0)</f>
        <v>0</v>
      </c>
      <c r="AL2214" s="51">
        <f t="shared" si="720"/>
        <v>0</v>
      </c>
      <c r="AM2214" s="296">
        <f>IFERROR(IF(VLOOKUP($C2214,Listen!$A$2:$F$45,6,0)="Ja",MAX(BC2214:BD2214),D_SAV!$BC2214),0)</f>
        <v>0</v>
      </c>
      <c r="AN2214" s="51">
        <f t="shared" si="721"/>
        <v>0</v>
      </c>
      <c r="AP2214" s="304">
        <f t="shared" si="722"/>
        <v>0</v>
      </c>
      <c r="AQ2214" s="304">
        <f t="shared" si="723"/>
        <v>0</v>
      </c>
      <c r="AR2214" s="304">
        <f t="shared" si="724"/>
        <v>0</v>
      </c>
      <c r="AS2214" s="304">
        <f t="shared" si="725"/>
        <v>0</v>
      </c>
      <c r="AT2214" s="304">
        <f t="shared" si="726"/>
        <v>0</v>
      </c>
      <c r="AU2214" s="304">
        <f t="shared" si="727"/>
        <v>0</v>
      </c>
      <c r="AV2214" s="304">
        <f t="shared" si="728"/>
        <v>0</v>
      </c>
      <c r="AW2214" s="304">
        <f t="shared" si="729"/>
        <v>0</v>
      </c>
      <c r="AX2214" s="304">
        <f t="shared" si="730"/>
        <v>0</v>
      </c>
      <c r="AY2214" s="304">
        <f t="shared" si="731"/>
        <v>0</v>
      </c>
      <c r="AZ2214" s="304">
        <f t="shared" si="732"/>
        <v>0</v>
      </c>
      <c r="BA2214" s="304">
        <f t="shared" si="733"/>
        <v>0</v>
      </c>
      <c r="BB2214" s="304">
        <f t="shared" si="734"/>
        <v>0</v>
      </c>
      <c r="BC2214" s="304">
        <f t="shared" si="735"/>
        <v>0</v>
      </c>
      <c r="BD2214" s="304">
        <f t="shared" si="736"/>
        <v>0</v>
      </c>
      <c r="BE2214" s="304">
        <f>IFERROR(IF(VLOOKUP($C2214,Listen!$A$2:$F$45,6,0)="Ja",BB2214-MAX(BC2214:BD2214),BB2214-BC2214),0)</f>
        <v>0</v>
      </c>
    </row>
    <row r="2215" spans="1:57" x14ac:dyDescent="0.25">
      <c r="A2215" s="320" t="str">
        <f>IF(AND(D2215&lt;&gt;0,C2215&lt;&gt;0,E2215&lt;&gt;0),IF(B2215&lt;&gt;0,CONCATENATE(B2215,"-AGr",VLOOKUP(C2215,Listen!$A$2:$D$45,4,FALSE),"-",D2215,"-",E2215,),CONCATENATE("AGr",VLOOKUP(C2215,Listen!$A$2:$D$45,4,FALSE),"-",D2215,"-",E2215)),"keine vollständige ID")</f>
        <v>keine vollständige ID</v>
      </c>
      <c r="B2215" s="301"/>
      <c r="C2215" s="287"/>
      <c r="D2215" s="34"/>
      <c r="E2215" s="306"/>
      <c r="F2215" s="116"/>
      <c r="G2215" s="17"/>
      <c r="H2215" s="17"/>
      <c r="I2215" s="17"/>
      <c r="J2215" s="17"/>
      <c r="K2215" s="17"/>
      <c r="L2215" s="17"/>
      <c r="M2215" s="17"/>
      <c r="N2215" s="17"/>
      <c r="O2215" s="116"/>
      <c r="P2215" s="117">
        <f>IF(D2215&gt;A_Stammdaten!$B$12,0,SUM(G2215,H2215,J2215,L2215:M2215)-SUM(I2215,K2215,N2215:O2215))</f>
        <v>0</v>
      </c>
      <c r="Q2215" s="17"/>
      <c r="R2215" s="17"/>
      <c r="S2215" s="17"/>
      <c r="T2215" s="17"/>
      <c r="U2215" s="62">
        <f t="shared" si="716"/>
        <v>0</v>
      </c>
      <c r="V2215" s="34"/>
      <c r="W2215" s="34"/>
      <c r="X2215" s="34"/>
      <c r="Y2215" s="34"/>
      <c r="Z2215" s="34"/>
      <c r="AA2215" s="63" t="str">
        <f t="shared" si="717"/>
        <v>-</v>
      </c>
      <c r="AB2215" s="63" t="str">
        <f t="shared" si="718"/>
        <v>-</v>
      </c>
      <c r="AC2215" s="63">
        <f>IF(ISBLANK($C2215),0,VLOOKUP($C2215,Listen!$A$2:$C$45,2,FALSE))</f>
        <v>0</v>
      </c>
      <c r="AD2215" s="63">
        <f>IF(ISBLANK($C2215),0,VLOOKUP($C2215,Listen!$A$2:$C$45,3,FALSE))</f>
        <v>0</v>
      </c>
      <c r="AE2215" s="49">
        <f t="shared" si="719"/>
        <v>0</v>
      </c>
      <c r="AF2215" s="49">
        <f t="shared" si="719"/>
        <v>0</v>
      </c>
      <c r="AG2215" s="49">
        <f>IFERROR(IF(OR($V2215&lt;&gt;"Ja",VLOOKUP($C2215,Listen!$A$2:$F$45,5,0)="Nein",D2215&lt;IF(C2215="LNG Anbindungsanlagen gemäß separater Festlegung",2022,2023)),$AC2215,$AA2215),0)</f>
        <v>0</v>
      </c>
      <c r="AH2215" s="49">
        <f>IFERROR(IF(OR($V2215&lt;&gt;"Ja",VLOOKUP($C2215,Listen!$A$2:$F$45,5,0)="Nein",D2215&lt;IF(C2215="LNG Anbindungsanlagen gemäß separater Festlegung",2022,2023)),$AC2215,$AA2215),0)</f>
        <v>0</v>
      </c>
      <c r="AI2215" s="49">
        <f>IFERROR(IF(OR($W2215&lt;&gt;"Ja",VLOOKUP($C2215,Listen!$A$2:$F$45,6,0)="Nein"),$AC2215,$AB2215),0)</f>
        <v>0</v>
      </c>
      <c r="AJ2215" s="49">
        <f>IFERROR(IF(OR($W2215&lt;&gt;"Ja",VLOOKUP($C2215,Listen!$A$2:$F$45,6,0)="Nein"),$AC2215,$AB2215),0)</f>
        <v>0</v>
      </c>
      <c r="AK2215" s="49">
        <f>IFERROR(IF(OR($W2215&lt;&gt;"Ja",VLOOKUP($C2215,Listen!$A$2:$F$45,6,0)="Nein"),$AC2215,$AB2215),0)</f>
        <v>0</v>
      </c>
      <c r="AL2215" s="51">
        <f t="shared" si="720"/>
        <v>0</v>
      </c>
      <c r="AM2215" s="296">
        <f>IFERROR(IF(VLOOKUP($C2215,Listen!$A$2:$F$45,6,0)="Ja",MAX(BC2215:BD2215),D_SAV!$BC2215),0)</f>
        <v>0</v>
      </c>
      <c r="AN2215" s="51">
        <f t="shared" si="721"/>
        <v>0</v>
      </c>
      <c r="AP2215" s="304">
        <f t="shared" si="722"/>
        <v>0</v>
      </c>
      <c r="AQ2215" s="304">
        <f t="shared" si="723"/>
        <v>0</v>
      </c>
      <c r="AR2215" s="304">
        <f t="shared" si="724"/>
        <v>0</v>
      </c>
      <c r="AS2215" s="304">
        <f t="shared" si="725"/>
        <v>0</v>
      </c>
      <c r="AT2215" s="304">
        <f t="shared" si="726"/>
        <v>0</v>
      </c>
      <c r="AU2215" s="304">
        <f t="shared" si="727"/>
        <v>0</v>
      </c>
      <c r="AV2215" s="304">
        <f t="shared" si="728"/>
        <v>0</v>
      </c>
      <c r="AW2215" s="304">
        <f t="shared" si="729"/>
        <v>0</v>
      </c>
      <c r="AX2215" s="304">
        <f t="shared" si="730"/>
        <v>0</v>
      </c>
      <c r="AY2215" s="304">
        <f t="shared" si="731"/>
        <v>0</v>
      </c>
      <c r="AZ2215" s="304">
        <f t="shared" si="732"/>
        <v>0</v>
      </c>
      <c r="BA2215" s="304">
        <f t="shared" si="733"/>
        <v>0</v>
      </c>
      <c r="BB2215" s="304">
        <f t="shared" si="734"/>
        <v>0</v>
      </c>
      <c r="BC2215" s="304">
        <f t="shared" si="735"/>
        <v>0</v>
      </c>
      <c r="BD2215" s="304">
        <f t="shared" si="736"/>
        <v>0</v>
      </c>
      <c r="BE2215" s="304">
        <f>IFERROR(IF(VLOOKUP($C2215,Listen!$A$2:$F$45,6,0)="Ja",BB2215-MAX(BC2215:BD2215),BB2215-BC2215),0)</f>
        <v>0</v>
      </c>
    </row>
    <row r="2216" spans="1:57" x14ac:dyDescent="0.25">
      <c r="A2216" s="320" t="str">
        <f>IF(AND(D2216&lt;&gt;0,C2216&lt;&gt;0,E2216&lt;&gt;0),IF(B2216&lt;&gt;0,CONCATENATE(B2216,"-AGr",VLOOKUP(C2216,Listen!$A$2:$D$45,4,FALSE),"-",D2216,"-",E2216,),CONCATENATE("AGr",VLOOKUP(C2216,Listen!$A$2:$D$45,4,FALSE),"-",D2216,"-",E2216)),"keine vollständige ID")</f>
        <v>keine vollständige ID</v>
      </c>
      <c r="B2216" s="301"/>
      <c r="C2216" s="287"/>
      <c r="D2216" s="34"/>
      <c r="E2216" s="306"/>
      <c r="F2216" s="116"/>
      <c r="G2216" s="17"/>
      <c r="H2216" s="17"/>
      <c r="I2216" s="17"/>
      <c r="J2216" s="17"/>
      <c r="K2216" s="17"/>
      <c r="L2216" s="17"/>
      <c r="M2216" s="17"/>
      <c r="N2216" s="17"/>
      <c r="O2216" s="116"/>
      <c r="P2216" s="117">
        <f>IF(D2216&gt;A_Stammdaten!$B$12,0,SUM(G2216,H2216,J2216,L2216:M2216)-SUM(I2216,K2216,N2216:O2216))</f>
        <v>0</v>
      </c>
      <c r="Q2216" s="17"/>
      <c r="R2216" s="17"/>
      <c r="S2216" s="17"/>
      <c r="T2216" s="17"/>
      <c r="U2216" s="62">
        <f t="shared" si="716"/>
        <v>0</v>
      </c>
      <c r="V2216" s="34"/>
      <c r="W2216" s="34"/>
      <c r="X2216" s="34"/>
      <c r="Y2216" s="34"/>
      <c r="Z2216" s="34"/>
      <c r="AA2216" s="63" t="str">
        <f t="shared" si="717"/>
        <v>-</v>
      </c>
      <c r="AB2216" s="63" t="str">
        <f t="shared" si="718"/>
        <v>-</v>
      </c>
      <c r="AC2216" s="63">
        <f>IF(ISBLANK($C2216),0,VLOOKUP($C2216,Listen!$A$2:$C$45,2,FALSE))</f>
        <v>0</v>
      </c>
      <c r="AD2216" s="63">
        <f>IF(ISBLANK($C2216),0,VLOOKUP($C2216,Listen!$A$2:$C$45,3,FALSE))</f>
        <v>0</v>
      </c>
      <c r="AE2216" s="49">
        <f t="shared" si="719"/>
        <v>0</v>
      </c>
      <c r="AF2216" s="49">
        <f t="shared" si="719"/>
        <v>0</v>
      </c>
      <c r="AG2216" s="49">
        <f>IFERROR(IF(OR($V2216&lt;&gt;"Ja",VLOOKUP($C2216,Listen!$A$2:$F$45,5,0)="Nein",D2216&lt;IF(C2216="LNG Anbindungsanlagen gemäß separater Festlegung",2022,2023)),$AC2216,$AA2216),0)</f>
        <v>0</v>
      </c>
      <c r="AH2216" s="49">
        <f>IFERROR(IF(OR($V2216&lt;&gt;"Ja",VLOOKUP($C2216,Listen!$A$2:$F$45,5,0)="Nein",D2216&lt;IF(C2216="LNG Anbindungsanlagen gemäß separater Festlegung",2022,2023)),$AC2216,$AA2216),0)</f>
        <v>0</v>
      </c>
      <c r="AI2216" s="49">
        <f>IFERROR(IF(OR($W2216&lt;&gt;"Ja",VLOOKUP($C2216,Listen!$A$2:$F$45,6,0)="Nein"),$AC2216,$AB2216),0)</f>
        <v>0</v>
      </c>
      <c r="AJ2216" s="49">
        <f>IFERROR(IF(OR($W2216&lt;&gt;"Ja",VLOOKUP($C2216,Listen!$A$2:$F$45,6,0)="Nein"),$AC2216,$AB2216),0)</f>
        <v>0</v>
      </c>
      <c r="AK2216" s="49">
        <f>IFERROR(IF(OR($W2216&lt;&gt;"Ja",VLOOKUP($C2216,Listen!$A$2:$F$45,6,0)="Nein"),$AC2216,$AB2216),0)</f>
        <v>0</v>
      </c>
      <c r="AL2216" s="51">
        <f t="shared" si="720"/>
        <v>0</v>
      </c>
      <c r="AM2216" s="296">
        <f>IFERROR(IF(VLOOKUP($C2216,Listen!$A$2:$F$45,6,0)="Ja",MAX(BC2216:BD2216),D_SAV!$BC2216),0)</f>
        <v>0</v>
      </c>
      <c r="AN2216" s="51">
        <f t="shared" si="721"/>
        <v>0</v>
      </c>
      <c r="AP2216" s="304">
        <f t="shared" si="722"/>
        <v>0</v>
      </c>
      <c r="AQ2216" s="304">
        <f t="shared" si="723"/>
        <v>0</v>
      </c>
      <c r="AR2216" s="304">
        <f t="shared" si="724"/>
        <v>0</v>
      </c>
      <c r="AS2216" s="304">
        <f t="shared" si="725"/>
        <v>0</v>
      </c>
      <c r="AT2216" s="304">
        <f t="shared" si="726"/>
        <v>0</v>
      </c>
      <c r="AU2216" s="304">
        <f t="shared" si="727"/>
        <v>0</v>
      </c>
      <c r="AV2216" s="304">
        <f t="shared" si="728"/>
        <v>0</v>
      </c>
      <c r="AW2216" s="304">
        <f t="shared" si="729"/>
        <v>0</v>
      </c>
      <c r="AX2216" s="304">
        <f t="shared" si="730"/>
        <v>0</v>
      </c>
      <c r="AY2216" s="304">
        <f t="shared" si="731"/>
        <v>0</v>
      </c>
      <c r="AZ2216" s="304">
        <f t="shared" si="732"/>
        <v>0</v>
      </c>
      <c r="BA2216" s="304">
        <f t="shared" si="733"/>
        <v>0</v>
      </c>
      <c r="BB2216" s="304">
        <f t="shared" si="734"/>
        <v>0</v>
      </c>
      <c r="BC2216" s="304">
        <f t="shared" si="735"/>
        <v>0</v>
      </c>
      <c r="BD2216" s="304">
        <f t="shared" si="736"/>
        <v>0</v>
      </c>
      <c r="BE2216" s="304">
        <f>IFERROR(IF(VLOOKUP($C2216,Listen!$A$2:$F$45,6,0)="Ja",BB2216-MAX(BC2216:BD2216),BB2216-BC2216),0)</f>
        <v>0</v>
      </c>
    </row>
    <row r="2217" spans="1:57" x14ac:dyDescent="0.25">
      <c r="A2217" s="320" t="str">
        <f>IF(AND(D2217&lt;&gt;0,C2217&lt;&gt;0,E2217&lt;&gt;0),IF(B2217&lt;&gt;0,CONCATENATE(B2217,"-AGr",VLOOKUP(C2217,Listen!$A$2:$D$45,4,FALSE),"-",D2217,"-",E2217,),CONCATENATE("AGr",VLOOKUP(C2217,Listen!$A$2:$D$45,4,FALSE),"-",D2217,"-",E2217)),"keine vollständige ID")</f>
        <v>keine vollständige ID</v>
      </c>
      <c r="B2217" s="301"/>
      <c r="C2217" s="287"/>
      <c r="D2217" s="34"/>
      <c r="E2217" s="306"/>
      <c r="F2217" s="116"/>
      <c r="G2217" s="17"/>
      <c r="H2217" s="17"/>
      <c r="I2217" s="17"/>
      <c r="J2217" s="17"/>
      <c r="K2217" s="17"/>
      <c r="L2217" s="17"/>
      <c r="M2217" s="17"/>
      <c r="N2217" s="17"/>
      <c r="O2217" s="116"/>
      <c r="P2217" s="117">
        <f>IF(D2217&gt;A_Stammdaten!$B$12,0,SUM(G2217,H2217,J2217,L2217:M2217)-SUM(I2217,K2217,N2217:O2217))</f>
        <v>0</v>
      </c>
      <c r="Q2217" s="17"/>
      <c r="R2217" s="17"/>
      <c r="S2217" s="17"/>
      <c r="T2217" s="17"/>
      <c r="U2217" s="62">
        <f t="shared" si="716"/>
        <v>0</v>
      </c>
      <c r="V2217" s="34"/>
      <c r="W2217" s="34"/>
      <c r="X2217" s="34"/>
      <c r="Y2217" s="34"/>
      <c r="Z2217" s="34"/>
      <c r="AA2217" s="63" t="str">
        <f t="shared" si="717"/>
        <v>-</v>
      </c>
      <c r="AB2217" s="63" t="str">
        <f t="shared" si="718"/>
        <v>-</v>
      </c>
      <c r="AC2217" s="63">
        <f>IF(ISBLANK($C2217),0,VLOOKUP($C2217,Listen!$A$2:$C$45,2,FALSE))</f>
        <v>0</v>
      </c>
      <c r="AD2217" s="63">
        <f>IF(ISBLANK($C2217),0,VLOOKUP($C2217,Listen!$A$2:$C$45,3,FALSE))</f>
        <v>0</v>
      </c>
      <c r="AE2217" s="49">
        <f t="shared" si="719"/>
        <v>0</v>
      </c>
      <c r="AF2217" s="49">
        <f t="shared" si="719"/>
        <v>0</v>
      </c>
      <c r="AG2217" s="49">
        <f>IFERROR(IF(OR($V2217&lt;&gt;"Ja",VLOOKUP($C2217,Listen!$A$2:$F$45,5,0)="Nein",D2217&lt;IF(C2217="LNG Anbindungsanlagen gemäß separater Festlegung",2022,2023)),$AC2217,$AA2217),0)</f>
        <v>0</v>
      </c>
      <c r="AH2217" s="49">
        <f>IFERROR(IF(OR($V2217&lt;&gt;"Ja",VLOOKUP($C2217,Listen!$A$2:$F$45,5,0)="Nein",D2217&lt;IF(C2217="LNG Anbindungsanlagen gemäß separater Festlegung",2022,2023)),$AC2217,$AA2217),0)</f>
        <v>0</v>
      </c>
      <c r="AI2217" s="49">
        <f>IFERROR(IF(OR($W2217&lt;&gt;"Ja",VLOOKUP($C2217,Listen!$A$2:$F$45,6,0)="Nein"),$AC2217,$AB2217),0)</f>
        <v>0</v>
      </c>
      <c r="AJ2217" s="49">
        <f>IFERROR(IF(OR($W2217&lt;&gt;"Ja",VLOOKUP($C2217,Listen!$A$2:$F$45,6,0)="Nein"),$AC2217,$AB2217),0)</f>
        <v>0</v>
      </c>
      <c r="AK2217" s="49">
        <f>IFERROR(IF(OR($W2217&lt;&gt;"Ja",VLOOKUP($C2217,Listen!$A$2:$F$45,6,0)="Nein"),$AC2217,$AB2217),0)</f>
        <v>0</v>
      </c>
      <c r="AL2217" s="51">
        <f t="shared" si="720"/>
        <v>0</v>
      </c>
      <c r="AM2217" s="296">
        <f>IFERROR(IF(VLOOKUP($C2217,Listen!$A$2:$F$45,6,0)="Ja",MAX(BC2217:BD2217),D_SAV!$BC2217),0)</f>
        <v>0</v>
      </c>
      <c r="AN2217" s="51">
        <f t="shared" si="721"/>
        <v>0</v>
      </c>
      <c r="AP2217" s="304">
        <f t="shared" si="722"/>
        <v>0</v>
      </c>
      <c r="AQ2217" s="304">
        <f t="shared" si="723"/>
        <v>0</v>
      </c>
      <c r="AR2217" s="304">
        <f t="shared" si="724"/>
        <v>0</v>
      </c>
      <c r="AS2217" s="304">
        <f t="shared" si="725"/>
        <v>0</v>
      </c>
      <c r="AT2217" s="304">
        <f t="shared" si="726"/>
        <v>0</v>
      </c>
      <c r="AU2217" s="304">
        <f t="shared" si="727"/>
        <v>0</v>
      </c>
      <c r="AV2217" s="304">
        <f t="shared" si="728"/>
        <v>0</v>
      </c>
      <c r="AW2217" s="304">
        <f t="shared" si="729"/>
        <v>0</v>
      </c>
      <c r="AX2217" s="304">
        <f t="shared" si="730"/>
        <v>0</v>
      </c>
      <c r="AY2217" s="304">
        <f t="shared" si="731"/>
        <v>0</v>
      </c>
      <c r="AZ2217" s="304">
        <f t="shared" si="732"/>
        <v>0</v>
      </c>
      <c r="BA2217" s="304">
        <f t="shared" si="733"/>
        <v>0</v>
      </c>
      <c r="BB2217" s="304">
        <f t="shared" si="734"/>
        <v>0</v>
      </c>
      <c r="BC2217" s="304">
        <f t="shared" si="735"/>
        <v>0</v>
      </c>
      <c r="BD2217" s="304">
        <f t="shared" si="736"/>
        <v>0</v>
      </c>
      <c r="BE2217" s="304">
        <f>IFERROR(IF(VLOOKUP($C2217,Listen!$A$2:$F$45,6,0)="Ja",BB2217-MAX(BC2217:BD2217),BB2217-BC2217),0)</f>
        <v>0</v>
      </c>
    </row>
    <row r="2218" spans="1:57" x14ac:dyDescent="0.25">
      <c r="A2218" s="320" t="str">
        <f>IF(AND(D2218&lt;&gt;0,C2218&lt;&gt;0,E2218&lt;&gt;0),IF(B2218&lt;&gt;0,CONCATENATE(B2218,"-AGr",VLOOKUP(C2218,Listen!$A$2:$D$45,4,FALSE),"-",D2218,"-",E2218,),CONCATENATE("AGr",VLOOKUP(C2218,Listen!$A$2:$D$45,4,FALSE),"-",D2218,"-",E2218)),"keine vollständige ID")</f>
        <v>keine vollständige ID</v>
      </c>
      <c r="B2218" s="301"/>
      <c r="C2218" s="287"/>
      <c r="D2218" s="34"/>
      <c r="E2218" s="306"/>
      <c r="F2218" s="116"/>
      <c r="G2218" s="17"/>
      <c r="H2218" s="17"/>
      <c r="I2218" s="17"/>
      <c r="J2218" s="17"/>
      <c r="K2218" s="17"/>
      <c r="L2218" s="17"/>
      <c r="M2218" s="17"/>
      <c r="N2218" s="17"/>
      <c r="O2218" s="116"/>
      <c r="P2218" s="117">
        <f>IF(D2218&gt;A_Stammdaten!$B$12,0,SUM(G2218,H2218,J2218,L2218:M2218)-SUM(I2218,K2218,N2218:O2218))</f>
        <v>0</v>
      </c>
      <c r="Q2218" s="17"/>
      <c r="R2218" s="17"/>
      <c r="S2218" s="17"/>
      <c r="T2218" s="17"/>
      <c r="U2218" s="62">
        <f t="shared" si="716"/>
        <v>0</v>
      </c>
      <c r="V2218" s="34"/>
      <c r="W2218" s="34"/>
      <c r="X2218" s="34"/>
      <c r="Y2218" s="34"/>
      <c r="Z2218" s="34"/>
      <c r="AA2218" s="63" t="str">
        <f t="shared" si="717"/>
        <v>-</v>
      </c>
      <c r="AB2218" s="63" t="str">
        <f t="shared" si="718"/>
        <v>-</v>
      </c>
      <c r="AC2218" s="63">
        <f>IF(ISBLANK($C2218),0,VLOOKUP($C2218,Listen!$A$2:$C$45,2,FALSE))</f>
        <v>0</v>
      </c>
      <c r="AD2218" s="63">
        <f>IF(ISBLANK($C2218),0,VLOOKUP($C2218,Listen!$A$2:$C$45,3,FALSE))</f>
        <v>0</v>
      </c>
      <c r="AE2218" s="49">
        <f t="shared" si="719"/>
        <v>0</v>
      </c>
      <c r="AF2218" s="49">
        <f t="shared" si="719"/>
        <v>0</v>
      </c>
      <c r="AG2218" s="49">
        <f>IFERROR(IF(OR($V2218&lt;&gt;"Ja",VLOOKUP($C2218,Listen!$A$2:$F$45,5,0)="Nein",D2218&lt;IF(C2218="LNG Anbindungsanlagen gemäß separater Festlegung",2022,2023)),$AC2218,$AA2218),0)</f>
        <v>0</v>
      </c>
      <c r="AH2218" s="49">
        <f>IFERROR(IF(OR($V2218&lt;&gt;"Ja",VLOOKUP($C2218,Listen!$A$2:$F$45,5,0)="Nein",D2218&lt;IF(C2218="LNG Anbindungsanlagen gemäß separater Festlegung",2022,2023)),$AC2218,$AA2218),0)</f>
        <v>0</v>
      </c>
      <c r="AI2218" s="49">
        <f>IFERROR(IF(OR($W2218&lt;&gt;"Ja",VLOOKUP($C2218,Listen!$A$2:$F$45,6,0)="Nein"),$AC2218,$AB2218),0)</f>
        <v>0</v>
      </c>
      <c r="AJ2218" s="49">
        <f>IFERROR(IF(OR($W2218&lt;&gt;"Ja",VLOOKUP($C2218,Listen!$A$2:$F$45,6,0)="Nein"),$AC2218,$AB2218),0)</f>
        <v>0</v>
      </c>
      <c r="AK2218" s="49">
        <f>IFERROR(IF(OR($W2218&lt;&gt;"Ja",VLOOKUP($C2218,Listen!$A$2:$F$45,6,0)="Nein"),$AC2218,$AB2218),0)</f>
        <v>0</v>
      </c>
      <c r="AL2218" s="51">
        <f t="shared" si="720"/>
        <v>0</v>
      </c>
      <c r="AM2218" s="296">
        <f>IFERROR(IF(VLOOKUP($C2218,Listen!$A$2:$F$45,6,0)="Ja",MAX(BC2218:BD2218),D_SAV!$BC2218),0)</f>
        <v>0</v>
      </c>
      <c r="AN2218" s="51">
        <f t="shared" si="721"/>
        <v>0</v>
      </c>
      <c r="AP2218" s="304">
        <f t="shared" si="722"/>
        <v>0</v>
      </c>
      <c r="AQ2218" s="304">
        <f t="shared" si="723"/>
        <v>0</v>
      </c>
      <c r="AR2218" s="304">
        <f t="shared" si="724"/>
        <v>0</v>
      </c>
      <c r="AS2218" s="304">
        <f t="shared" si="725"/>
        <v>0</v>
      </c>
      <c r="AT2218" s="304">
        <f t="shared" si="726"/>
        <v>0</v>
      </c>
      <c r="AU2218" s="304">
        <f t="shared" si="727"/>
        <v>0</v>
      </c>
      <c r="AV2218" s="304">
        <f t="shared" si="728"/>
        <v>0</v>
      </c>
      <c r="AW2218" s="304">
        <f t="shared" si="729"/>
        <v>0</v>
      </c>
      <c r="AX2218" s="304">
        <f t="shared" si="730"/>
        <v>0</v>
      </c>
      <c r="AY2218" s="304">
        <f t="shared" si="731"/>
        <v>0</v>
      </c>
      <c r="AZ2218" s="304">
        <f t="shared" si="732"/>
        <v>0</v>
      </c>
      <c r="BA2218" s="304">
        <f t="shared" si="733"/>
        <v>0</v>
      </c>
      <c r="BB2218" s="304">
        <f t="shared" si="734"/>
        <v>0</v>
      </c>
      <c r="BC2218" s="304">
        <f t="shared" si="735"/>
        <v>0</v>
      </c>
      <c r="BD2218" s="304">
        <f t="shared" si="736"/>
        <v>0</v>
      </c>
      <c r="BE2218" s="304">
        <f>IFERROR(IF(VLOOKUP($C2218,Listen!$A$2:$F$45,6,0)="Ja",BB2218-MAX(BC2218:BD2218),BB2218-BC2218),0)</f>
        <v>0</v>
      </c>
    </row>
    <row r="2219" spans="1:57" x14ac:dyDescent="0.25">
      <c r="A2219" s="320" t="str">
        <f>IF(AND(D2219&lt;&gt;0,C2219&lt;&gt;0,E2219&lt;&gt;0),IF(B2219&lt;&gt;0,CONCATENATE(B2219,"-AGr",VLOOKUP(C2219,Listen!$A$2:$D$45,4,FALSE),"-",D2219,"-",E2219,),CONCATENATE("AGr",VLOOKUP(C2219,Listen!$A$2:$D$45,4,FALSE),"-",D2219,"-",E2219)),"keine vollständige ID")</f>
        <v>keine vollständige ID</v>
      </c>
      <c r="B2219" s="301"/>
      <c r="C2219" s="287"/>
      <c r="D2219" s="34"/>
      <c r="E2219" s="306"/>
      <c r="F2219" s="116"/>
      <c r="G2219" s="17"/>
      <c r="H2219" s="17"/>
      <c r="I2219" s="17"/>
      <c r="J2219" s="17"/>
      <c r="K2219" s="17"/>
      <c r="L2219" s="17"/>
      <c r="M2219" s="17"/>
      <c r="N2219" s="17"/>
      <c r="O2219" s="116"/>
      <c r="P2219" s="117">
        <f>IF(D2219&gt;A_Stammdaten!$B$12,0,SUM(G2219,H2219,J2219,L2219:M2219)-SUM(I2219,K2219,N2219:O2219))</f>
        <v>0</v>
      </c>
      <c r="Q2219" s="17"/>
      <c r="R2219" s="17"/>
      <c r="S2219" s="17"/>
      <c r="T2219" s="17"/>
      <c r="U2219" s="62">
        <f t="shared" si="716"/>
        <v>0</v>
      </c>
      <c r="V2219" s="34"/>
      <c r="W2219" s="34"/>
      <c r="X2219" s="34"/>
      <c r="Y2219" s="34"/>
      <c r="Z2219" s="34"/>
      <c r="AA2219" s="63" t="str">
        <f t="shared" si="717"/>
        <v>-</v>
      </c>
      <c r="AB2219" s="63" t="str">
        <f t="shared" si="718"/>
        <v>-</v>
      </c>
      <c r="AC2219" s="63">
        <f>IF(ISBLANK($C2219),0,VLOOKUP($C2219,Listen!$A$2:$C$45,2,FALSE))</f>
        <v>0</v>
      </c>
      <c r="AD2219" s="63">
        <f>IF(ISBLANK($C2219),0,VLOOKUP($C2219,Listen!$A$2:$C$45,3,FALSE))</f>
        <v>0</v>
      </c>
      <c r="AE2219" s="49">
        <f t="shared" si="719"/>
        <v>0</v>
      </c>
      <c r="AF2219" s="49">
        <f t="shared" si="719"/>
        <v>0</v>
      </c>
      <c r="AG2219" s="49">
        <f>IFERROR(IF(OR($V2219&lt;&gt;"Ja",VLOOKUP($C2219,Listen!$A$2:$F$45,5,0)="Nein",D2219&lt;IF(C2219="LNG Anbindungsanlagen gemäß separater Festlegung",2022,2023)),$AC2219,$AA2219),0)</f>
        <v>0</v>
      </c>
      <c r="AH2219" s="49">
        <f>IFERROR(IF(OR($V2219&lt;&gt;"Ja",VLOOKUP($C2219,Listen!$A$2:$F$45,5,0)="Nein",D2219&lt;IF(C2219="LNG Anbindungsanlagen gemäß separater Festlegung",2022,2023)),$AC2219,$AA2219),0)</f>
        <v>0</v>
      </c>
      <c r="AI2219" s="49">
        <f>IFERROR(IF(OR($W2219&lt;&gt;"Ja",VLOOKUP($C2219,Listen!$A$2:$F$45,6,0)="Nein"),$AC2219,$AB2219),0)</f>
        <v>0</v>
      </c>
      <c r="AJ2219" s="49">
        <f>IFERROR(IF(OR($W2219&lt;&gt;"Ja",VLOOKUP($C2219,Listen!$A$2:$F$45,6,0)="Nein"),$AC2219,$AB2219),0)</f>
        <v>0</v>
      </c>
      <c r="AK2219" s="49">
        <f>IFERROR(IF(OR($W2219&lt;&gt;"Ja",VLOOKUP($C2219,Listen!$A$2:$F$45,6,0)="Nein"),$AC2219,$AB2219),0)</f>
        <v>0</v>
      </c>
      <c r="AL2219" s="51">
        <f t="shared" si="720"/>
        <v>0</v>
      </c>
      <c r="AM2219" s="296">
        <f>IFERROR(IF(VLOOKUP($C2219,Listen!$A$2:$F$45,6,0)="Ja",MAX(BC2219:BD2219),D_SAV!$BC2219),0)</f>
        <v>0</v>
      </c>
      <c r="AN2219" s="51">
        <f t="shared" si="721"/>
        <v>0</v>
      </c>
      <c r="AP2219" s="304">
        <f t="shared" si="722"/>
        <v>0</v>
      </c>
      <c r="AQ2219" s="304">
        <f t="shared" si="723"/>
        <v>0</v>
      </c>
      <c r="AR2219" s="304">
        <f t="shared" si="724"/>
        <v>0</v>
      </c>
      <c r="AS2219" s="304">
        <f t="shared" si="725"/>
        <v>0</v>
      </c>
      <c r="AT2219" s="304">
        <f t="shared" si="726"/>
        <v>0</v>
      </c>
      <c r="AU2219" s="304">
        <f t="shared" si="727"/>
        <v>0</v>
      </c>
      <c r="AV2219" s="304">
        <f t="shared" si="728"/>
        <v>0</v>
      </c>
      <c r="AW2219" s="304">
        <f t="shared" si="729"/>
        <v>0</v>
      </c>
      <c r="AX2219" s="304">
        <f t="shared" si="730"/>
        <v>0</v>
      </c>
      <c r="AY2219" s="304">
        <f t="shared" si="731"/>
        <v>0</v>
      </c>
      <c r="AZ2219" s="304">
        <f t="shared" si="732"/>
        <v>0</v>
      </c>
      <c r="BA2219" s="304">
        <f t="shared" si="733"/>
        <v>0</v>
      </c>
      <c r="BB2219" s="304">
        <f t="shared" si="734"/>
        <v>0</v>
      </c>
      <c r="BC2219" s="304">
        <f t="shared" si="735"/>
        <v>0</v>
      </c>
      <c r="BD2219" s="304">
        <f t="shared" si="736"/>
        <v>0</v>
      </c>
      <c r="BE2219" s="304">
        <f>IFERROR(IF(VLOOKUP($C2219,Listen!$A$2:$F$45,6,0)="Ja",BB2219-MAX(BC2219:BD2219),BB2219-BC2219),0)</f>
        <v>0</v>
      </c>
    </row>
    <row r="2220" spans="1:57" x14ac:dyDescent="0.25">
      <c r="A2220" s="320" t="str">
        <f>IF(AND(D2220&lt;&gt;0,C2220&lt;&gt;0,E2220&lt;&gt;0),IF(B2220&lt;&gt;0,CONCATENATE(B2220,"-AGr",VLOOKUP(C2220,Listen!$A$2:$D$45,4,FALSE),"-",D2220,"-",E2220,),CONCATENATE("AGr",VLOOKUP(C2220,Listen!$A$2:$D$45,4,FALSE),"-",D2220,"-",E2220)),"keine vollständige ID")</f>
        <v>keine vollständige ID</v>
      </c>
      <c r="B2220" s="301"/>
      <c r="C2220" s="287"/>
      <c r="D2220" s="34"/>
      <c r="E2220" s="306"/>
      <c r="F2220" s="116"/>
      <c r="G2220" s="17"/>
      <c r="H2220" s="17"/>
      <c r="I2220" s="17"/>
      <c r="J2220" s="17"/>
      <c r="K2220" s="17"/>
      <c r="L2220" s="17"/>
      <c r="M2220" s="17"/>
      <c r="N2220" s="17"/>
      <c r="O2220" s="116"/>
      <c r="P2220" s="117">
        <f>IF(D2220&gt;A_Stammdaten!$B$12,0,SUM(G2220,H2220,J2220,L2220:M2220)-SUM(I2220,K2220,N2220:O2220))</f>
        <v>0</v>
      </c>
      <c r="Q2220" s="17"/>
      <c r="R2220" s="17"/>
      <c r="S2220" s="17"/>
      <c r="T2220" s="17"/>
      <c r="U2220" s="62">
        <f t="shared" si="716"/>
        <v>0</v>
      </c>
      <c r="V2220" s="34"/>
      <c r="W2220" s="34"/>
      <c r="X2220" s="34"/>
      <c r="Y2220" s="34"/>
      <c r="Z2220" s="34"/>
      <c r="AA2220" s="63" t="str">
        <f t="shared" si="717"/>
        <v>-</v>
      </c>
      <c r="AB2220" s="63" t="str">
        <f t="shared" si="718"/>
        <v>-</v>
      </c>
      <c r="AC2220" s="63">
        <f>IF(ISBLANK($C2220),0,VLOOKUP($C2220,Listen!$A$2:$C$45,2,FALSE))</f>
        <v>0</v>
      </c>
      <c r="AD2220" s="63">
        <f>IF(ISBLANK($C2220),0,VLOOKUP($C2220,Listen!$A$2:$C$45,3,FALSE))</f>
        <v>0</v>
      </c>
      <c r="AE2220" s="49">
        <f t="shared" si="719"/>
        <v>0</v>
      </c>
      <c r="AF2220" s="49">
        <f t="shared" si="719"/>
        <v>0</v>
      </c>
      <c r="AG2220" s="49">
        <f>IFERROR(IF(OR($V2220&lt;&gt;"Ja",VLOOKUP($C2220,Listen!$A$2:$F$45,5,0)="Nein",D2220&lt;IF(C2220="LNG Anbindungsanlagen gemäß separater Festlegung",2022,2023)),$AC2220,$AA2220),0)</f>
        <v>0</v>
      </c>
      <c r="AH2220" s="49">
        <f>IFERROR(IF(OR($V2220&lt;&gt;"Ja",VLOOKUP($C2220,Listen!$A$2:$F$45,5,0)="Nein",D2220&lt;IF(C2220="LNG Anbindungsanlagen gemäß separater Festlegung",2022,2023)),$AC2220,$AA2220),0)</f>
        <v>0</v>
      </c>
      <c r="AI2220" s="49">
        <f>IFERROR(IF(OR($W2220&lt;&gt;"Ja",VLOOKUP($C2220,Listen!$A$2:$F$45,6,0)="Nein"),$AC2220,$AB2220),0)</f>
        <v>0</v>
      </c>
      <c r="AJ2220" s="49">
        <f>IFERROR(IF(OR($W2220&lt;&gt;"Ja",VLOOKUP($C2220,Listen!$A$2:$F$45,6,0)="Nein"),$AC2220,$AB2220),0)</f>
        <v>0</v>
      </c>
      <c r="AK2220" s="49">
        <f>IFERROR(IF(OR($W2220&lt;&gt;"Ja",VLOOKUP($C2220,Listen!$A$2:$F$45,6,0)="Nein"),$AC2220,$AB2220),0)</f>
        <v>0</v>
      </c>
      <c r="AL2220" s="51">
        <f t="shared" si="720"/>
        <v>0</v>
      </c>
      <c r="AM2220" s="296">
        <f>IFERROR(IF(VLOOKUP($C2220,Listen!$A$2:$F$45,6,0)="Ja",MAX(BC2220:BD2220),D_SAV!$BC2220),0)</f>
        <v>0</v>
      </c>
      <c r="AN2220" s="51">
        <f t="shared" si="721"/>
        <v>0</v>
      </c>
      <c r="AP2220" s="304">
        <f t="shared" si="722"/>
        <v>0</v>
      </c>
      <c r="AQ2220" s="304">
        <f t="shared" si="723"/>
        <v>0</v>
      </c>
      <c r="AR2220" s="304">
        <f t="shared" si="724"/>
        <v>0</v>
      </c>
      <c r="AS2220" s="304">
        <f t="shared" si="725"/>
        <v>0</v>
      </c>
      <c r="AT2220" s="304">
        <f t="shared" si="726"/>
        <v>0</v>
      </c>
      <c r="AU2220" s="304">
        <f t="shared" si="727"/>
        <v>0</v>
      </c>
      <c r="AV2220" s="304">
        <f t="shared" si="728"/>
        <v>0</v>
      </c>
      <c r="AW2220" s="304">
        <f t="shared" si="729"/>
        <v>0</v>
      </c>
      <c r="AX2220" s="304">
        <f t="shared" si="730"/>
        <v>0</v>
      </c>
      <c r="AY2220" s="304">
        <f t="shared" si="731"/>
        <v>0</v>
      </c>
      <c r="AZ2220" s="304">
        <f t="shared" si="732"/>
        <v>0</v>
      </c>
      <c r="BA2220" s="304">
        <f t="shared" si="733"/>
        <v>0</v>
      </c>
      <c r="BB2220" s="304">
        <f t="shared" si="734"/>
        <v>0</v>
      </c>
      <c r="BC2220" s="304">
        <f t="shared" si="735"/>
        <v>0</v>
      </c>
      <c r="BD2220" s="304">
        <f t="shared" si="736"/>
        <v>0</v>
      </c>
      <c r="BE2220" s="304">
        <f>IFERROR(IF(VLOOKUP($C2220,Listen!$A$2:$F$45,6,0)="Ja",BB2220-MAX(BC2220:BD2220),BB2220-BC2220),0)</f>
        <v>0</v>
      </c>
    </row>
    <row r="2221" spans="1:57" x14ac:dyDescent="0.25">
      <c r="A2221" s="320" t="str">
        <f>IF(AND(D2221&lt;&gt;0,C2221&lt;&gt;0,E2221&lt;&gt;0),IF(B2221&lt;&gt;0,CONCATENATE(B2221,"-AGr",VLOOKUP(C2221,Listen!$A$2:$D$45,4,FALSE),"-",D2221,"-",E2221,),CONCATENATE("AGr",VLOOKUP(C2221,Listen!$A$2:$D$45,4,FALSE),"-",D2221,"-",E2221)),"keine vollständige ID")</f>
        <v>keine vollständige ID</v>
      </c>
      <c r="B2221" s="301"/>
      <c r="C2221" s="287"/>
      <c r="D2221" s="34"/>
      <c r="E2221" s="306"/>
      <c r="F2221" s="116"/>
      <c r="G2221" s="17"/>
      <c r="H2221" s="17"/>
      <c r="I2221" s="17"/>
      <c r="J2221" s="17"/>
      <c r="K2221" s="17"/>
      <c r="L2221" s="17"/>
      <c r="M2221" s="17"/>
      <c r="N2221" s="17"/>
      <c r="O2221" s="116"/>
      <c r="P2221" s="117">
        <f>IF(D2221&gt;A_Stammdaten!$B$12,0,SUM(G2221,H2221,J2221,L2221:M2221)-SUM(I2221,K2221,N2221:O2221))</f>
        <v>0</v>
      </c>
      <c r="Q2221" s="17"/>
      <c r="R2221" s="17"/>
      <c r="S2221" s="17"/>
      <c r="T2221" s="17"/>
      <c r="U2221" s="62">
        <f t="shared" si="716"/>
        <v>0</v>
      </c>
      <c r="V2221" s="34"/>
      <c r="W2221" s="34"/>
      <c r="X2221" s="34"/>
      <c r="Y2221" s="34"/>
      <c r="Z2221" s="34"/>
      <c r="AA2221" s="63" t="str">
        <f t="shared" si="717"/>
        <v>-</v>
      </c>
      <c r="AB2221" s="63" t="str">
        <f t="shared" si="718"/>
        <v>-</v>
      </c>
      <c r="AC2221" s="63">
        <f>IF(ISBLANK($C2221),0,VLOOKUP($C2221,Listen!$A$2:$C$45,2,FALSE))</f>
        <v>0</v>
      </c>
      <c r="AD2221" s="63">
        <f>IF(ISBLANK($C2221),0,VLOOKUP($C2221,Listen!$A$2:$C$45,3,FALSE))</f>
        <v>0</v>
      </c>
      <c r="AE2221" s="49">
        <f t="shared" si="719"/>
        <v>0</v>
      </c>
      <c r="AF2221" s="49">
        <f t="shared" si="719"/>
        <v>0</v>
      </c>
      <c r="AG2221" s="49">
        <f>IFERROR(IF(OR($V2221&lt;&gt;"Ja",VLOOKUP($C2221,Listen!$A$2:$F$45,5,0)="Nein",D2221&lt;IF(C2221="LNG Anbindungsanlagen gemäß separater Festlegung",2022,2023)),$AC2221,$AA2221),0)</f>
        <v>0</v>
      </c>
      <c r="AH2221" s="49">
        <f>IFERROR(IF(OR($V2221&lt;&gt;"Ja",VLOOKUP($C2221,Listen!$A$2:$F$45,5,0)="Nein",D2221&lt;IF(C2221="LNG Anbindungsanlagen gemäß separater Festlegung",2022,2023)),$AC2221,$AA2221),0)</f>
        <v>0</v>
      </c>
      <c r="AI2221" s="49">
        <f>IFERROR(IF(OR($W2221&lt;&gt;"Ja",VLOOKUP($C2221,Listen!$A$2:$F$45,6,0)="Nein"),$AC2221,$AB2221),0)</f>
        <v>0</v>
      </c>
      <c r="AJ2221" s="49">
        <f>IFERROR(IF(OR($W2221&lt;&gt;"Ja",VLOOKUP($C2221,Listen!$A$2:$F$45,6,0)="Nein"),$AC2221,$AB2221),0)</f>
        <v>0</v>
      </c>
      <c r="AK2221" s="49">
        <f>IFERROR(IF(OR($W2221&lt;&gt;"Ja",VLOOKUP($C2221,Listen!$A$2:$F$45,6,0)="Nein"),$AC2221,$AB2221),0)</f>
        <v>0</v>
      </c>
      <c r="AL2221" s="51">
        <f t="shared" si="720"/>
        <v>0</v>
      </c>
      <c r="AM2221" s="296">
        <f>IFERROR(IF(VLOOKUP($C2221,Listen!$A$2:$F$45,6,0)="Ja",MAX(BC2221:BD2221),D_SAV!$BC2221),0)</f>
        <v>0</v>
      </c>
      <c r="AN2221" s="51">
        <f t="shared" si="721"/>
        <v>0</v>
      </c>
      <c r="AP2221" s="304">
        <f t="shared" si="722"/>
        <v>0</v>
      </c>
      <c r="AQ2221" s="304">
        <f t="shared" si="723"/>
        <v>0</v>
      </c>
      <c r="AR2221" s="304">
        <f t="shared" si="724"/>
        <v>0</v>
      </c>
      <c r="AS2221" s="304">
        <f t="shared" si="725"/>
        <v>0</v>
      </c>
      <c r="AT2221" s="304">
        <f t="shared" si="726"/>
        <v>0</v>
      </c>
      <c r="AU2221" s="304">
        <f t="shared" si="727"/>
        <v>0</v>
      </c>
      <c r="AV2221" s="304">
        <f t="shared" si="728"/>
        <v>0</v>
      </c>
      <c r="AW2221" s="304">
        <f t="shared" si="729"/>
        <v>0</v>
      </c>
      <c r="AX2221" s="304">
        <f t="shared" si="730"/>
        <v>0</v>
      </c>
      <c r="AY2221" s="304">
        <f t="shared" si="731"/>
        <v>0</v>
      </c>
      <c r="AZ2221" s="304">
        <f t="shared" si="732"/>
        <v>0</v>
      </c>
      <c r="BA2221" s="304">
        <f t="shared" si="733"/>
        <v>0</v>
      </c>
      <c r="BB2221" s="304">
        <f t="shared" si="734"/>
        <v>0</v>
      </c>
      <c r="BC2221" s="304">
        <f t="shared" si="735"/>
        <v>0</v>
      </c>
      <c r="BD2221" s="304">
        <f t="shared" si="736"/>
        <v>0</v>
      </c>
      <c r="BE2221" s="304">
        <f>IFERROR(IF(VLOOKUP($C2221,Listen!$A$2:$F$45,6,0)="Ja",BB2221-MAX(BC2221:BD2221),BB2221-BC2221),0)</f>
        <v>0</v>
      </c>
    </row>
    <row r="2222" spans="1:57" x14ac:dyDescent="0.25">
      <c r="A2222" s="320" t="str">
        <f>IF(AND(D2222&lt;&gt;0,C2222&lt;&gt;0,E2222&lt;&gt;0),IF(B2222&lt;&gt;0,CONCATENATE(B2222,"-AGr",VLOOKUP(C2222,Listen!$A$2:$D$45,4,FALSE),"-",D2222,"-",E2222,),CONCATENATE("AGr",VLOOKUP(C2222,Listen!$A$2:$D$45,4,FALSE),"-",D2222,"-",E2222)),"keine vollständige ID")</f>
        <v>keine vollständige ID</v>
      </c>
      <c r="B2222" s="301"/>
      <c r="C2222" s="287"/>
      <c r="D2222" s="34"/>
      <c r="E2222" s="306"/>
      <c r="F2222" s="116"/>
      <c r="G2222" s="17"/>
      <c r="H2222" s="17"/>
      <c r="I2222" s="17"/>
      <c r="J2222" s="17"/>
      <c r="K2222" s="17"/>
      <c r="L2222" s="17"/>
      <c r="M2222" s="17"/>
      <c r="N2222" s="17"/>
      <c r="O2222" s="116"/>
      <c r="P2222" s="117">
        <f>IF(D2222&gt;A_Stammdaten!$B$12,0,SUM(G2222,H2222,J2222,L2222:M2222)-SUM(I2222,K2222,N2222:O2222))</f>
        <v>0</v>
      </c>
      <c r="Q2222" s="17"/>
      <c r="R2222" s="17"/>
      <c r="S2222" s="17"/>
      <c r="T2222" s="17"/>
      <c r="U2222" s="62">
        <f t="shared" si="716"/>
        <v>0</v>
      </c>
      <c r="V2222" s="34"/>
      <c r="W2222" s="34"/>
      <c r="X2222" s="34"/>
      <c r="Y2222" s="34"/>
      <c r="Z2222" s="34"/>
      <c r="AA2222" s="63" t="str">
        <f t="shared" si="717"/>
        <v>-</v>
      </c>
      <c r="AB2222" s="63" t="str">
        <f t="shared" si="718"/>
        <v>-</v>
      </c>
      <c r="AC2222" s="63">
        <f>IF(ISBLANK($C2222),0,VLOOKUP($C2222,Listen!$A$2:$C$45,2,FALSE))</f>
        <v>0</v>
      </c>
      <c r="AD2222" s="63">
        <f>IF(ISBLANK($C2222),0,VLOOKUP($C2222,Listen!$A$2:$C$45,3,FALSE))</f>
        <v>0</v>
      </c>
      <c r="AE2222" s="49">
        <f t="shared" si="719"/>
        <v>0</v>
      </c>
      <c r="AF2222" s="49">
        <f t="shared" si="719"/>
        <v>0</v>
      </c>
      <c r="AG2222" s="49">
        <f>IFERROR(IF(OR($V2222&lt;&gt;"Ja",VLOOKUP($C2222,Listen!$A$2:$F$45,5,0)="Nein",D2222&lt;IF(C2222="LNG Anbindungsanlagen gemäß separater Festlegung",2022,2023)),$AC2222,$AA2222),0)</f>
        <v>0</v>
      </c>
      <c r="AH2222" s="49">
        <f>IFERROR(IF(OR($V2222&lt;&gt;"Ja",VLOOKUP($C2222,Listen!$A$2:$F$45,5,0)="Nein",D2222&lt;IF(C2222="LNG Anbindungsanlagen gemäß separater Festlegung",2022,2023)),$AC2222,$AA2222),0)</f>
        <v>0</v>
      </c>
      <c r="AI2222" s="49">
        <f>IFERROR(IF(OR($W2222&lt;&gt;"Ja",VLOOKUP($C2222,Listen!$A$2:$F$45,6,0)="Nein"),$AC2222,$AB2222),0)</f>
        <v>0</v>
      </c>
      <c r="AJ2222" s="49">
        <f>IFERROR(IF(OR($W2222&lt;&gt;"Ja",VLOOKUP($C2222,Listen!$A$2:$F$45,6,0)="Nein"),$AC2222,$AB2222),0)</f>
        <v>0</v>
      </c>
      <c r="AK2222" s="49">
        <f>IFERROR(IF(OR($W2222&lt;&gt;"Ja",VLOOKUP($C2222,Listen!$A$2:$F$45,6,0)="Nein"),$AC2222,$AB2222),0)</f>
        <v>0</v>
      </c>
      <c r="AL2222" s="51">
        <f t="shared" si="720"/>
        <v>0</v>
      </c>
      <c r="AM2222" s="296">
        <f>IFERROR(IF(VLOOKUP($C2222,Listen!$A$2:$F$45,6,0)="Ja",MAX(BC2222:BD2222),D_SAV!$BC2222),0)</f>
        <v>0</v>
      </c>
      <c r="AN2222" s="51">
        <f t="shared" si="721"/>
        <v>0</v>
      </c>
      <c r="AP2222" s="304">
        <f t="shared" si="722"/>
        <v>0</v>
      </c>
      <c r="AQ2222" s="304">
        <f t="shared" si="723"/>
        <v>0</v>
      </c>
      <c r="AR2222" s="304">
        <f t="shared" si="724"/>
        <v>0</v>
      </c>
      <c r="AS2222" s="304">
        <f t="shared" si="725"/>
        <v>0</v>
      </c>
      <c r="AT2222" s="304">
        <f t="shared" si="726"/>
        <v>0</v>
      </c>
      <c r="AU2222" s="304">
        <f t="shared" si="727"/>
        <v>0</v>
      </c>
      <c r="AV2222" s="304">
        <f t="shared" si="728"/>
        <v>0</v>
      </c>
      <c r="AW2222" s="304">
        <f t="shared" si="729"/>
        <v>0</v>
      </c>
      <c r="AX2222" s="304">
        <f t="shared" si="730"/>
        <v>0</v>
      </c>
      <c r="AY2222" s="304">
        <f t="shared" si="731"/>
        <v>0</v>
      </c>
      <c r="AZ2222" s="304">
        <f t="shared" si="732"/>
        <v>0</v>
      </c>
      <c r="BA2222" s="304">
        <f t="shared" si="733"/>
        <v>0</v>
      </c>
      <c r="BB2222" s="304">
        <f t="shared" si="734"/>
        <v>0</v>
      </c>
      <c r="BC2222" s="304">
        <f t="shared" si="735"/>
        <v>0</v>
      </c>
      <c r="BD2222" s="304">
        <f t="shared" si="736"/>
        <v>0</v>
      </c>
      <c r="BE2222" s="304">
        <f>IFERROR(IF(VLOOKUP($C2222,Listen!$A$2:$F$45,6,0)="Ja",BB2222-MAX(BC2222:BD2222),BB2222-BC2222),0)</f>
        <v>0</v>
      </c>
    </row>
    <row r="2223" spans="1:57" x14ac:dyDescent="0.25">
      <c r="A2223" s="320" t="str">
        <f>IF(AND(D2223&lt;&gt;0,C2223&lt;&gt;0,E2223&lt;&gt;0),IF(B2223&lt;&gt;0,CONCATENATE(B2223,"-AGr",VLOOKUP(C2223,Listen!$A$2:$D$45,4,FALSE),"-",D2223,"-",E2223,),CONCATENATE("AGr",VLOOKUP(C2223,Listen!$A$2:$D$45,4,FALSE),"-",D2223,"-",E2223)),"keine vollständige ID")</f>
        <v>keine vollständige ID</v>
      </c>
      <c r="B2223" s="301"/>
      <c r="C2223" s="287"/>
      <c r="D2223" s="34"/>
      <c r="E2223" s="306"/>
      <c r="F2223" s="116"/>
      <c r="G2223" s="17"/>
      <c r="H2223" s="17"/>
      <c r="I2223" s="17"/>
      <c r="J2223" s="17"/>
      <c r="K2223" s="17"/>
      <c r="L2223" s="17"/>
      <c r="M2223" s="17"/>
      <c r="N2223" s="17"/>
      <c r="O2223" s="116"/>
      <c r="P2223" s="117">
        <f>IF(D2223&gt;A_Stammdaten!$B$12,0,SUM(G2223,H2223,J2223,L2223:M2223)-SUM(I2223,K2223,N2223:O2223))</f>
        <v>0</v>
      </c>
      <c r="Q2223" s="17"/>
      <c r="R2223" s="17"/>
      <c r="S2223" s="17"/>
      <c r="T2223" s="17"/>
      <c r="U2223" s="62">
        <f t="shared" si="716"/>
        <v>0</v>
      </c>
      <c r="V2223" s="34"/>
      <c r="W2223" s="34"/>
      <c r="X2223" s="34"/>
      <c r="Y2223" s="34"/>
      <c r="Z2223" s="34"/>
      <c r="AA2223" s="63" t="str">
        <f t="shared" si="717"/>
        <v>-</v>
      </c>
      <c r="AB2223" s="63" t="str">
        <f t="shared" si="718"/>
        <v>-</v>
      </c>
      <c r="AC2223" s="63">
        <f>IF(ISBLANK($C2223),0,VLOOKUP($C2223,Listen!$A$2:$C$45,2,FALSE))</f>
        <v>0</v>
      </c>
      <c r="AD2223" s="63">
        <f>IF(ISBLANK($C2223),0,VLOOKUP($C2223,Listen!$A$2:$C$45,3,FALSE))</f>
        <v>0</v>
      </c>
      <c r="AE2223" s="49">
        <f t="shared" si="719"/>
        <v>0</v>
      </c>
      <c r="AF2223" s="49">
        <f t="shared" si="719"/>
        <v>0</v>
      </c>
      <c r="AG2223" s="49">
        <f>IFERROR(IF(OR($V2223&lt;&gt;"Ja",VLOOKUP($C2223,Listen!$A$2:$F$45,5,0)="Nein",D2223&lt;IF(C2223="LNG Anbindungsanlagen gemäß separater Festlegung",2022,2023)),$AC2223,$AA2223),0)</f>
        <v>0</v>
      </c>
      <c r="AH2223" s="49">
        <f>IFERROR(IF(OR($V2223&lt;&gt;"Ja",VLOOKUP($C2223,Listen!$A$2:$F$45,5,0)="Nein",D2223&lt;IF(C2223="LNG Anbindungsanlagen gemäß separater Festlegung",2022,2023)),$AC2223,$AA2223),0)</f>
        <v>0</v>
      </c>
      <c r="AI2223" s="49">
        <f>IFERROR(IF(OR($W2223&lt;&gt;"Ja",VLOOKUP($C2223,Listen!$A$2:$F$45,6,0)="Nein"),$AC2223,$AB2223),0)</f>
        <v>0</v>
      </c>
      <c r="AJ2223" s="49">
        <f>IFERROR(IF(OR($W2223&lt;&gt;"Ja",VLOOKUP($C2223,Listen!$A$2:$F$45,6,0)="Nein"),$AC2223,$AB2223),0)</f>
        <v>0</v>
      </c>
      <c r="AK2223" s="49">
        <f>IFERROR(IF(OR($W2223&lt;&gt;"Ja",VLOOKUP($C2223,Listen!$A$2:$F$45,6,0)="Nein"),$AC2223,$AB2223),0)</f>
        <v>0</v>
      </c>
      <c r="AL2223" s="51">
        <f t="shared" si="720"/>
        <v>0</v>
      </c>
      <c r="AM2223" s="296">
        <f>IFERROR(IF(VLOOKUP($C2223,Listen!$A$2:$F$45,6,0)="Ja",MAX(BC2223:BD2223),D_SAV!$BC2223),0)</f>
        <v>0</v>
      </c>
      <c r="AN2223" s="51">
        <f t="shared" si="721"/>
        <v>0</v>
      </c>
      <c r="AP2223" s="304">
        <f t="shared" si="722"/>
        <v>0</v>
      </c>
      <c r="AQ2223" s="304">
        <f t="shared" si="723"/>
        <v>0</v>
      </c>
      <c r="AR2223" s="304">
        <f t="shared" si="724"/>
        <v>0</v>
      </c>
      <c r="AS2223" s="304">
        <f t="shared" si="725"/>
        <v>0</v>
      </c>
      <c r="AT2223" s="304">
        <f t="shared" si="726"/>
        <v>0</v>
      </c>
      <c r="AU2223" s="304">
        <f t="shared" si="727"/>
        <v>0</v>
      </c>
      <c r="AV2223" s="304">
        <f t="shared" si="728"/>
        <v>0</v>
      </c>
      <c r="AW2223" s="304">
        <f t="shared" si="729"/>
        <v>0</v>
      </c>
      <c r="AX2223" s="304">
        <f t="shared" si="730"/>
        <v>0</v>
      </c>
      <c r="AY2223" s="304">
        <f t="shared" si="731"/>
        <v>0</v>
      </c>
      <c r="AZ2223" s="304">
        <f t="shared" si="732"/>
        <v>0</v>
      </c>
      <c r="BA2223" s="304">
        <f t="shared" si="733"/>
        <v>0</v>
      </c>
      <c r="BB2223" s="304">
        <f t="shared" si="734"/>
        <v>0</v>
      </c>
      <c r="BC2223" s="304">
        <f t="shared" si="735"/>
        <v>0</v>
      </c>
      <c r="BD2223" s="304">
        <f t="shared" si="736"/>
        <v>0</v>
      </c>
      <c r="BE2223" s="304">
        <f>IFERROR(IF(VLOOKUP($C2223,Listen!$A$2:$F$45,6,0)="Ja",BB2223-MAX(BC2223:BD2223),BB2223-BC2223),0)</f>
        <v>0</v>
      </c>
    </row>
    <row r="2224" spans="1:57" x14ac:dyDescent="0.25">
      <c r="A2224" s="320" t="str">
        <f>IF(AND(D2224&lt;&gt;0,C2224&lt;&gt;0,E2224&lt;&gt;0),IF(B2224&lt;&gt;0,CONCATENATE(B2224,"-AGr",VLOOKUP(C2224,Listen!$A$2:$D$45,4,FALSE),"-",D2224,"-",E2224,),CONCATENATE("AGr",VLOOKUP(C2224,Listen!$A$2:$D$45,4,FALSE),"-",D2224,"-",E2224)),"keine vollständige ID")</f>
        <v>keine vollständige ID</v>
      </c>
      <c r="B2224" s="301"/>
      <c r="C2224" s="287"/>
      <c r="D2224" s="34"/>
      <c r="E2224" s="306"/>
      <c r="F2224" s="116"/>
      <c r="G2224" s="17"/>
      <c r="H2224" s="17"/>
      <c r="I2224" s="17"/>
      <c r="J2224" s="17"/>
      <c r="K2224" s="17"/>
      <c r="L2224" s="17"/>
      <c r="M2224" s="17"/>
      <c r="N2224" s="17"/>
      <c r="O2224" s="116"/>
      <c r="P2224" s="117">
        <f>IF(D2224&gt;A_Stammdaten!$B$12,0,SUM(G2224,H2224,J2224,L2224:M2224)-SUM(I2224,K2224,N2224:O2224))</f>
        <v>0</v>
      </c>
      <c r="Q2224" s="17"/>
      <c r="R2224" s="17"/>
      <c r="S2224" s="17"/>
      <c r="T2224" s="17"/>
      <c r="U2224" s="62">
        <f t="shared" si="716"/>
        <v>0</v>
      </c>
      <c r="V2224" s="34"/>
      <c r="W2224" s="34"/>
      <c r="X2224" s="34"/>
      <c r="Y2224" s="34"/>
      <c r="Z2224" s="34"/>
      <c r="AA2224" s="63" t="str">
        <f t="shared" si="717"/>
        <v>-</v>
      </c>
      <c r="AB2224" s="63" t="str">
        <f t="shared" si="718"/>
        <v>-</v>
      </c>
      <c r="AC2224" s="63">
        <f>IF(ISBLANK($C2224),0,VLOOKUP($C2224,Listen!$A$2:$C$45,2,FALSE))</f>
        <v>0</v>
      </c>
      <c r="AD2224" s="63">
        <f>IF(ISBLANK($C2224),0,VLOOKUP($C2224,Listen!$A$2:$C$45,3,FALSE))</f>
        <v>0</v>
      </c>
      <c r="AE2224" s="49">
        <f t="shared" si="719"/>
        <v>0</v>
      </c>
      <c r="AF2224" s="49">
        <f t="shared" si="719"/>
        <v>0</v>
      </c>
      <c r="AG2224" s="49">
        <f>IFERROR(IF(OR($V2224&lt;&gt;"Ja",VLOOKUP($C2224,Listen!$A$2:$F$45,5,0)="Nein",D2224&lt;IF(C2224="LNG Anbindungsanlagen gemäß separater Festlegung",2022,2023)),$AC2224,$AA2224),0)</f>
        <v>0</v>
      </c>
      <c r="AH2224" s="49">
        <f>IFERROR(IF(OR($V2224&lt;&gt;"Ja",VLOOKUP($C2224,Listen!$A$2:$F$45,5,0)="Nein",D2224&lt;IF(C2224="LNG Anbindungsanlagen gemäß separater Festlegung",2022,2023)),$AC2224,$AA2224),0)</f>
        <v>0</v>
      </c>
      <c r="AI2224" s="49">
        <f>IFERROR(IF(OR($W2224&lt;&gt;"Ja",VLOOKUP($C2224,Listen!$A$2:$F$45,6,0)="Nein"),$AC2224,$AB2224),0)</f>
        <v>0</v>
      </c>
      <c r="AJ2224" s="49">
        <f>IFERROR(IF(OR($W2224&lt;&gt;"Ja",VLOOKUP($C2224,Listen!$A$2:$F$45,6,0)="Nein"),$AC2224,$AB2224),0)</f>
        <v>0</v>
      </c>
      <c r="AK2224" s="49">
        <f>IFERROR(IF(OR($W2224&lt;&gt;"Ja",VLOOKUP($C2224,Listen!$A$2:$F$45,6,0)="Nein"),$AC2224,$AB2224),0)</f>
        <v>0</v>
      </c>
      <c r="AL2224" s="51">
        <f t="shared" si="720"/>
        <v>0</v>
      </c>
      <c r="AM2224" s="296">
        <f>IFERROR(IF(VLOOKUP($C2224,Listen!$A$2:$F$45,6,0)="Ja",MAX(BC2224:BD2224),D_SAV!$BC2224),0)</f>
        <v>0</v>
      </c>
      <c r="AN2224" s="51">
        <f t="shared" si="721"/>
        <v>0</v>
      </c>
      <c r="AP2224" s="304">
        <f t="shared" si="722"/>
        <v>0</v>
      </c>
      <c r="AQ2224" s="304">
        <f t="shared" si="723"/>
        <v>0</v>
      </c>
      <c r="AR2224" s="304">
        <f t="shared" si="724"/>
        <v>0</v>
      </c>
      <c r="AS2224" s="304">
        <f t="shared" si="725"/>
        <v>0</v>
      </c>
      <c r="AT2224" s="304">
        <f t="shared" si="726"/>
        <v>0</v>
      </c>
      <c r="AU2224" s="304">
        <f t="shared" si="727"/>
        <v>0</v>
      </c>
      <c r="AV2224" s="304">
        <f t="shared" si="728"/>
        <v>0</v>
      </c>
      <c r="AW2224" s="304">
        <f t="shared" si="729"/>
        <v>0</v>
      </c>
      <c r="AX2224" s="304">
        <f t="shared" si="730"/>
        <v>0</v>
      </c>
      <c r="AY2224" s="304">
        <f t="shared" si="731"/>
        <v>0</v>
      </c>
      <c r="AZ2224" s="304">
        <f t="shared" si="732"/>
        <v>0</v>
      </c>
      <c r="BA2224" s="304">
        <f t="shared" si="733"/>
        <v>0</v>
      </c>
      <c r="BB2224" s="304">
        <f t="shared" si="734"/>
        <v>0</v>
      </c>
      <c r="BC2224" s="304">
        <f t="shared" si="735"/>
        <v>0</v>
      </c>
      <c r="BD2224" s="304">
        <f t="shared" si="736"/>
        <v>0</v>
      </c>
      <c r="BE2224" s="304">
        <f>IFERROR(IF(VLOOKUP($C2224,Listen!$A$2:$F$45,6,0)="Ja",BB2224-MAX(BC2224:BD2224),BB2224-BC2224),0)</f>
        <v>0</v>
      </c>
    </row>
    <row r="2225" spans="1:57" x14ac:dyDescent="0.25">
      <c r="A2225" s="320" t="str">
        <f>IF(AND(D2225&lt;&gt;0,C2225&lt;&gt;0,E2225&lt;&gt;0),IF(B2225&lt;&gt;0,CONCATENATE(B2225,"-AGr",VLOOKUP(C2225,Listen!$A$2:$D$45,4,FALSE),"-",D2225,"-",E2225,),CONCATENATE("AGr",VLOOKUP(C2225,Listen!$A$2:$D$45,4,FALSE),"-",D2225,"-",E2225)),"keine vollständige ID")</f>
        <v>keine vollständige ID</v>
      </c>
      <c r="B2225" s="301"/>
      <c r="C2225" s="287"/>
      <c r="D2225" s="34"/>
      <c r="E2225" s="306"/>
      <c r="F2225" s="116"/>
      <c r="G2225" s="17"/>
      <c r="H2225" s="17"/>
      <c r="I2225" s="17"/>
      <c r="J2225" s="17"/>
      <c r="K2225" s="17"/>
      <c r="L2225" s="17"/>
      <c r="M2225" s="17"/>
      <c r="N2225" s="17"/>
      <c r="O2225" s="116"/>
      <c r="P2225" s="117">
        <f>IF(D2225&gt;A_Stammdaten!$B$12,0,SUM(G2225,H2225,J2225,L2225:M2225)-SUM(I2225,K2225,N2225:O2225))</f>
        <v>0</v>
      </c>
      <c r="Q2225" s="17"/>
      <c r="R2225" s="17"/>
      <c r="S2225" s="17"/>
      <c r="T2225" s="17"/>
      <c r="U2225" s="62">
        <f t="shared" si="716"/>
        <v>0</v>
      </c>
      <c r="V2225" s="34"/>
      <c r="W2225" s="34"/>
      <c r="X2225" s="34"/>
      <c r="Y2225" s="34"/>
      <c r="Z2225" s="34"/>
      <c r="AA2225" s="63" t="str">
        <f t="shared" si="717"/>
        <v>-</v>
      </c>
      <c r="AB2225" s="63" t="str">
        <f t="shared" si="718"/>
        <v>-</v>
      </c>
      <c r="AC2225" s="63">
        <f>IF(ISBLANK($C2225),0,VLOOKUP($C2225,Listen!$A$2:$C$45,2,FALSE))</f>
        <v>0</v>
      </c>
      <c r="AD2225" s="63">
        <f>IF(ISBLANK($C2225),0,VLOOKUP($C2225,Listen!$A$2:$C$45,3,FALSE))</f>
        <v>0</v>
      </c>
      <c r="AE2225" s="49">
        <f t="shared" si="719"/>
        <v>0</v>
      </c>
      <c r="AF2225" s="49">
        <f t="shared" si="719"/>
        <v>0</v>
      </c>
      <c r="AG2225" s="49">
        <f>IFERROR(IF(OR($V2225&lt;&gt;"Ja",VLOOKUP($C2225,Listen!$A$2:$F$45,5,0)="Nein",D2225&lt;IF(C2225="LNG Anbindungsanlagen gemäß separater Festlegung",2022,2023)),$AC2225,$AA2225),0)</f>
        <v>0</v>
      </c>
      <c r="AH2225" s="49">
        <f>IFERROR(IF(OR($V2225&lt;&gt;"Ja",VLOOKUP($C2225,Listen!$A$2:$F$45,5,0)="Nein",D2225&lt;IF(C2225="LNG Anbindungsanlagen gemäß separater Festlegung",2022,2023)),$AC2225,$AA2225),0)</f>
        <v>0</v>
      </c>
      <c r="AI2225" s="49">
        <f>IFERROR(IF(OR($W2225&lt;&gt;"Ja",VLOOKUP($C2225,Listen!$A$2:$F$45,6,0)="Nein"),$AC2225,$AB2225),0)</f>
        <v>0</v>
      </c>
      <c r="AJ2225" s="49">
        <f>IFERROR(IF(OR($W2225&lt;&gt;"Ja",VLOOKUP($C2225,Listen!$A$2:$F$45,6,0)="Nein"),$AC2225,$AB2225),0)</f>
        <v>0</v>
      </c>
      <c r="AK2225" s="49">
        <f>IFERROR(IF(OR($W2225&lt;&gt;"Ja",VLOOKUP($C2225,Listen!$A$2:$F$45,6,0)="Nein"),$AC2225,$AB2225),0)</f>
        <v>0</v>
      </c>
      <c r="AL2225" s="51">
        <f t="shared" si="720"/>
        <v>0</v>
      </c>
      <c r="AM2225" s="296">
        <f>IFERROR(IF(VLOOKUP($C2225,Listen!$A$2:$F$45,6,0)="Ja",MAX(BC2225:BD2225),D_SAV!$BC2225),0)</f>
        <v>0</v>
      </c>
      <c r="AN2225" s="51">
        <f t="shared" si="721"/>
        <v>0</v>
      </c>
      <c r="AP2225" s="304">
        <f t="shared" si="722"/>
        <v>0</v>
      </c>
      <c r="AQ2225" s="304">
        <f t="shared" si="723"/>
        <v>0</v>
      </c>
      <c r="AR2225" s="304">
        <f t="shared" si="724"/>
        <v>0</v>
      </c>
      <c r="AS2225" s="304">
        <f t="shared" si="725"/>
        <v>0</v>
      </c>
      <c r="AT2225" s="304">
        <f t="shared" si="726"/>
        <v>0</v>
      </c>
      <c r="AU2225" s="304">
        <f t="shared" si="727"/>
        <v>0</v>
      </c>
      <c r="AV2225" s="304">
        <f t="shared" si="728"/>
        <v>0</v>
      </c>
      <c r="AW2225" s="304">
        <f t="shared" si="729"/>
        <v>0</v>
      </c>
      <c r="AX2225" s="304">
        <f t="shared" si="730"/>
        <v>0</v>
      </c>
      <c r="AY2225" s="304">
        <f t="shared" si="731"/>
        <v>0</v>
      </c>
      <c r="AZ2225" s="304">
        <f t="shared" si="732"/>
        <v>0</v>
      </c>
      <c r="BA2225" s="304">
        <f t="shared" si="733"/>
        <v>0</v>
      </c>
      <c r="BB2225" s="304">
        <f t="shared" si="734"/>
        <v>0</v>
      </c>
      <c r="BC2225" s="304">
        <f t="shared" si="735"/>
        <v>0</v>
      </c>
      <c r="BD2225" s="304">
        <f t="shared" si="736"/>
        <v>0</v>
      </c>
      <c r="BE2225" s="304">
        <f>IFERROR(IF(VLOOKUP($C2225,Listen!$A$2:$F$45,6,0)="Ja",BB2225-MAX(BC2225:BD2225),BB2225-BC2225),0)</f>
        <v>0</v>
      </c>
    </row>
    <row r="2226" spans="1:57" x14ac:dyDescent="0.25">
      <c r="A2226" s="320" t="str">
        <f>IF(AND(D2226&lt;&gt;0,C2226&lt;&gt;0,E2226&lt;&gt;0),IF(B2226&lt;&gt;0,CONCATENATE(B2226,"-AGr",VLOOKUP(C2226,Listen!$A$2:$D$45,4,FALSE),"-",D2226,"-",E2226,),CONCATENATE("AGr",VLOOKUP(C2226,Listen!$A$2:$D$45,4,FALSE),"-",D2226,"-",E2226)),"keine vollständige ID")</f>
        <v>keine vollständige ID</v>
      </c>
      <c r="B2226" s="301"/>
      <c r="C2226" s="287"/>
      <c r="D2226" s="34"/>
      <c r="E2226" s="306"/>
      <c r="F2226" s="116"/>
      <c r="G2226" s="17"/>
      <c r="H2226" s="17"/>
      <c r="I2226" s="17"/>
      <c r="J2226" s="17"/>
      <c r="K2226" s="17"/>
      <c r="L2226" s="17"/>
      <c r="M2226" s="17"/>
      <c r="N2226" s="17"/>
      <c r="O2226" s="116"/>
      <c r="P2226" s="117">
        <f>IF(D2226&gt;A_Stammdaten!$B$12,0,SUM(G2226,H2226,J2226,L2226:M2226)-SUM(I2226,K2226,N2226:O2226))</f>
        <v>0</v>
      </c>
      <c r="Q2226" s="17"/>
      <c r="R2226" s="17"/>
      <c r="S2226" s="17"/>
      <c r="T2226" s="17"/>
      <c r="U2226" s="62">
        <f t="shared" si="716"/>
        <v>0</v>
      </c>
      <c r="V2226" s="34"/>
      <c r="W2226" s="34"/>
      <c r="X2226" s="34"/>
      <c r="Y2226" s="34"/>
      <c r="Z2226" s="34"/>
      <c r="AA2226" s="63" t="str">
        <f t="shared" si="717"/>
        <v>-</v>
      </c>
      <c r="AB2226" s="63" t="str">
        <f t="shared" si="718"/>
        <v>-</v>
      </c>
      <c r="AC2226" s="63">
        <f>IF(ISBLANK($C2226),0,VLOOKUP($C2226,Listen!$A$2:$C$45,2,FALSE))</f>
        <v>0</v>
      </c>
      <c r="AD2226" s="63">
        <f>IF(ISBLANK($C2226),0,VLOOKUP($C2226,Listen!$A$2:$C$45,3,FALSE))</f>
        <v>0</v>
      </c>
      <c r="AE2226" s="49">
        <f t="shared" si="719"/>
        <v>0</v>
      </c>
      <c r="AF2226" s="49">
        <f t="shared" si="719"/>
        <v>0</v>
      </c>
      <c r="AG2226" s="49">
        <f>IFERROR(IF(OR($V2226&lt;&gt;"Ja",VLOOKUP($C2226,Listen!$A$2:$F$45,5,0)="Nein",D2226&lt;IF(C2226="LNG Anbindungsanlagen gemäß separater Festlegung",2022,2023)),$AC2226,$AA2226),0)</f>
        <v>0</v>
      </c>
      <c r="AH2226" s="49">
        <f>IFERROR(IF(OR($V2226&lt;&gt;"Ja",VLOOKUP($C2226,Listen!$A$2:$F$45,5,0)="Nein",D2226&lt;IF(C2226="LNG Anbindungsanlagen gemäß separater Festlegung",2022,2023)),$AC2226,$AA2226),0)</f>
        <v>0</v>
      </c>
      <c r="AI2226" s="49">
        <f>IFERROR(IF(OR($W2226&lt;&gt;"Ja",VLOOKUP($C2226,Listen!$A$2:$F$45,6,0)="Nein"),$AC2226,$AB2226),0)</f>
        <v>0</v>
      </c>
      <c r="AJ2226" s="49">
        <f>IFERROR(IF(OR($W2226&lt;&gt;"Ja",VLOOKUP($C2226,Listen!$A$2:$F$45,6,0)="Nein"),$AC2226,$AB2226),0)</f>
        <v>0</v>
      </c>
      <c r="AK2226" s="49">
        <f>IFERROR(IF(OR($W2226&lt;&gt;"Ja",VLOOKUP($C2226,Listen!$A$2:$F$45,6,0)="Nein"),$AC2226,$AB2226),0)</f>
        <v>0</v>
      </c>
      <c r="AL2226" s="51">
        <f t="shared" si="720"/>
        <v>0</v>
      </c>
      <c r="AM2226" s="296">
        <f>IFERROR(IF(VLOOKUP($C2226,Listen!$A$2:$F$45,6,0)="Ja",MAX(BC2226:BD2226),D_SAV!$BC2226),0)</f>
        <v>0</v>
      </c>
      <c r="AN2226" s="51">
        <f t="shared" si="721"/>
        <v>0</v>
      </c>
      <c r="AP2226" s="304">
        <f t="shared" si="722"/>
        <v>0</v>
      </c>
      <c r="AQ2226" s="304">
        <f t="shared" si="723"/>
        <v>0</v>
      </c>
      <c r="AR2226" s="304">
        <f t="shared" si="724"/>
        <v>0</v>
      </c>
      <c r="AS2226" s="304">
        <f t="shared" si="725"/>
        <v>0</v>
      </c>
      <c r="AT2226" s="304">
        <f t="shared" si="726"/>
        <v>0</v>
      </c>
      <c r="AU2226" s="304">
        <f t="shared" si="727"/>
        <v>0</v>
      </c>
      <c r="AV2226" s="304">
        <f t="shared" si="728"/>
        <v>0</v>
      </c>
      <c r="AW2226" s="304">
        <f t="shared" si="729"/>
        <v>0</v>
      </c>
      <c r="AX2226" s="304">
        <f t="shared" si="730"/>
        <v>0</v>
      </c>
      <c r="AY2226" s="304">
        <f t="shared" si="731"/>
        <v>0</v>
      </c>
      <c r="AZ2226" s="304">
        <f t="shared" si="732"/>
        <v>0</v>
      </c>
      <c r="BA2226" s="304">
        <f t="shared" si="733"/>
        <v>0</v>
      </c>
      <c r="BB2226" s="304">
        <f t="shared" si="734"/>
        <v>0</v>
      </c>
      <c r="BC2226" s="304">
        <f t="shared" si="735"/>
        <v>0</v>
      </c>
      <c r="BD2226" s="304">
        <f t="shared" si="736"/>
        <v>0</v>
      </c>
      <c r="BE2226" s="304">
        <f>IFERROR(IF(VLOOKUP($C2226,Listen!$A$2:$F$45,6,0)="Ja",BB2226-MAX(BC2226:BD2226),BB2226-BC2226),0)</f>
        <v>0</v>
      </c>
    </row>
    <row r="2227" spans="1:57" x14ac:dyDescent="0.25">
      <c r="A2227" s="320" t="str">
        <f>IF(AND(D2227&lt;&gt;0,C2227&lt;&gt;0,E2227&lt;&gt;0),IF(B2227&lt;&gt;0,CONCATENATE(B2227,"-AGr",VLOOKUP(C2227,Listen!$A$2:$D$45,4,FALSE),"-",D2227,"-",E2227,),CONCATENATE("AGr",VLOOKUP(C2227,Listen!$A$2:$D$45,4,FALSE),"-",D2227,"-",E2227)),"keine vollständige ID")</f>
        <v>keine vollständige ID</v>
      </c>
      <c r="B2227" s="301"/>
      <c r="C2227" s="287"/>
      <c r="D2227" s="34"/>
      <c r="E2227" s="306"/>
      <c r="F2227" s="116"/>
      <c r="G2227" s="17"/>
      <c r="H2227" s="17"/>
      <c r="I2227" s="17"/>
      <c r="J2227" s="17"/>
      <c r="K2227" s="17"/>
      <c r="L2227" s="17"/>
      <c r="M2227" s="17"/>
      <c r="N2227" s="17"/>
      <c r="O2227" s="116"/>
      <c r="P2227" s="117">
        <f>IF(D2227&gt;A_Stammdaten!$B$12,0,SUM(G2227,H2227,J2227,L2227:M2227)-SUM(I2227,K2227,N2227:O2227))</f>
        <v>0</v>
      </c>
      <c r="Q2227" s="17"/>
      <c r="R2227" s="17"/>
      <c r="S2227" s="17"/>
      <c r="T2227" s="17"/>
      <c r="U2227" s="62">
        <f t="shared" si="716"/>
        <v>0</v>
      </c>
      <c r="V2227" s="34"/>
      <c r="W2227" s="34"/>
      <c r="X2227" s="34"/>
      <c r="Y2227" s="34"/>
      <c r="Z2227" s="34"/>
      <c r="AA2227" s="63" t="str">
        <f t="shared" si="717"/>
        <v>-</v>
      </c>
      <c r="AB2227" s="63" t="str">
        <f t="shared" si="718"/>
        <v>-</v>
      </c>
      <c r="AC2227" s="63">
        <f>IF(ISBLANK($C2227),0,VLOOKUP($C2227,Listen!$A$2:$C$45,2,FALSE))</f>
        <v>0</v>
      </c>
      <c r="AD2227" s="63">
        <f>IF(ISBLANK($C2227),0,VLOOKUP($C2227,Listen!$A$2:$C$45,3,FALSE))</f>
        <v>0</v>
      </c>
      <c r="AE2227" s="49">
        <f t="shared" si="719"/>
        <v>0</v>
      </c>
      <c r="AF2227" s="49">
        <f t="shared" si="719"/>
        <v>0</v>
      </c>
      <c r="AG2227" s="49">
        <f>IFERROR(IF(OR($V2227&lt;&gt;"Ja",VLOOKUP($C2227,Listen!$A$2:$F$45,5,0)="Nein",D2227&lt;IF(C2227="LNG Anbindungsanlagen gemäß separater Festlegung",2022,2023)),$AC2227,$AA2227),0)</f>
        <v>0</v>
      </c>
      <c r="AH2227" s="49">
        <f>IFERROR(IF(OR($V2227&lt;&gt;"Ja",VLOOKUP($C2227,Listen!$A$2:$F$45,5,0)="Nein",D2227&lt;IF(C2227="LNG Anbindungsanlagen gemäß separater Festlegung",2022,2023)),$AC2227,$AA2227),0)</f>
        <v>0</v>
      </c>
      <c r="AI2227" s="49">
        <f>IFERROR(IF(OR($W2227&lt;&gt;"Ja",VLOOKUP($C2227,Listen!$A$2:$F$45,6,0)="Nein"),$AC2227,$AB2227),0)</f>
        <v>0</v>
      </c>
      <c r="AJ2227" s="49">
        <f>IFERROR(IF(OR($W2227&lt;&gt;"Ja",VLOOKUP($C2227,Listen!$A$2:$F$45,6,0)="Nein"),$AC2227,$AB2227),0)</f>
        <v>0</v>
      </c>
      <c r="AK2227" s="49">
        <f>IFERROR(IF(OR($W2227&lt;&gt;"Ja",VLOOKUP($C2227,Listen!$A$2:$F$45,6,0)="Nein"),$AC2227,$AB2227),0)</f>
        <v>0</v>
      </c>
      <c r="AL2227" s="51">
        <f t="shared" si="720"/>
        <v>0</v>
      </c>
      <c r="AM2227" s="296">
        <f>IFERROR(IF(VLOOKUP($C2227,Listen!$A$2:$F$45,6,0)="Ja",MAX(BC2227:BD2227),D_SAV!$BC2227),0)</f>
        <v>0</v>
      </c>
      <c r="AN2227" s="51">
        <f t="shared" si="721"/>
        <v>0</v>
      </c>
      <c r="AP2227" s="304">
        <f t="shared" si="722"/>
        <v>0</v>
      </c>
      <c r="AQ2227" s="304">
        <f t="shared" si="723"/>
        <v>0</v>
      </c>
      <c r="AR2227" s="304">
        <f t="shared" si="724"/>
        <v>0</v>
      </c>
      <c r="AS2227" s="304">
        <f t="shared" si="725"/>
        <v>0</v>
      </c>
      <c r="AT2227" s="304">
        <f t="shared" si="726"/>
        <v>0</v>
      </c>
      <c r="AU2227" s="304">
        <f t="shared" si="727"/>
        <v>0</v>
      </c>
      <c r="AV2227" s="304">
        <f t="shared" si="728"/>
        <v>0</v>
      </c>
      <c r="AW2227" s="304">
        <f t="shared" si="729"/>
        <v>0</v>
      </c>
      <c r="AX2227" s="304">
        <f t="shared" si="730"/>
        <v>0</v>
      </c>
      <c r="AY2227" s="304">
        <f t="shared" si="731"/>
        <v>0</v>
      </c>
      <c r="AZ2227" s="304">
        <f t="shared" si="732"/>
        <v>0</v>
      </c>
      <c r="BA2227" s="304">
        <f t="shared" si="733"/>
        <v>0</v>
      </c>
      <c r="BB2227" s="304">
        <f t="shared" si="734"/>
        <v>0</v>
      </c>
      <c r="BC2227" s="304">
        <f t="shared" si="735"/>
        <v>0</v>
      </c>
      <c r="BD2227" s="304">
        <f t="shared" si="736"/>
        <v>0</v>
      </c>
      <c r="BE2227" s="304">
        <f>IFERROR(IF(VLOOKUP($C2227,Listen!$A$2:$F$45,6,0)="Ja",BB2227-MAX(BC2227:BD2227),BB2227-BC2227),0)</f>
        <v>0</v>
      </c>
    </row>
    <row r="2228" spans="1:57" x14ac:dyDescent="0.25">
      <c r="A2228" s="320" t="str">
        <f>IF(AND(D2228&lt;&gt;0,C2228&lt;&gt;0,E2228&lt;&gt;0),IF(B2228&lt;&gt;0,CONCATENATE(B2228,"-AGr",VLOOKUP(C2228,Listen!$A$2:$D$45,4,FALSE),"-",D2228,"-",E2228,),CONCATENATE("AGr",VLOOKUP(C2228,Listen!$A$2:$D$45,4,FALSE),"-",D2228,"-",E2228)),"keine vollständige ID")</f>
        <v>keine vollständige ID</v>
      </c>
      <c r="B2228" s="301"/>
      <c r="C2228" s="287"/>
      <c r="D2228" s="34"/>
      <c r="E2228" s="306"/>
      <c r="F2228" s="116"/>
      <c r="G2228" s="17"/>
      <c r="H2228" s="17"/>
      <c r="I2228" s="17"/>
      <c r="J2228" s="17"/>
      <c r="K2228" s="17"/>
      <c r="L2228" s="17"/>
      <c r="M2228" s="17"/>
      <c r="N2228" s="17"/>
      <c r="O2228" s="116"/>
      <c r="P2228" s="117">
        <f>IF(D2228&gt;A_Stammdaten!$B$12,0,SUM(G2228,H2228,J2228,L2228:M2228)-SUM(I2228,K2228,N2228:O2228))</f>
        <v>0</v>
      </c>
      <c r="Q2228" s="17"/>
      <c r="R2228" s="17"/>
      <c r="S2228" s="17"/>
      <c r="T2228" s="17"/>
      <c r="U2228" s="62">
        <f t="shared" si="716"/>
        <v>0</v>
      </c>
      <c r="V2228" s="34"/>
      <c r="W2228" s="34"/>
      <c r="X2228" s="34"/>
      <c r="Y2228" s="34"/>
      <c r="Z2228" s="34"/>
      <c r="AA2228" s="63" t="str">
        <f t="shared" si="717"/>
        <v>-</v>
      </c>
      <c r="AB2228" s="63" t="str">
        <f t="shared" si="718"/>
        <v>-</v>
      </c>
      <c r="AC2228" s="63">
        <f>IF(ISBLANK($C2228),0,VLOOKUP($C2228,Listen!$A$2:$C$45,2,FALSE))</f>
        <v>0</v>
      </c>
      <c r="AD2228" s="63">
        <f>IF(ISBLANK($C2228),0,VLOOKUP($C2228,Listen!$A$2:$C$45,3,FALSE))</f>
        <v>0</v>
      </c>
      <c r="AE2228" s="49">
        <f t="shared" si="719"/>
        <v>0</v>
      </c>
      <c r="AF2228" s="49">
        <f t="shared" si="719"/>
        <v>0</v>
      </c>
      <c r="AG2228" s="49">
        <f>IFERROR(IF(OR($V2228&lt;&gt;"Ja",VLOOKUP($C2228,Listen!$A$2:$F$45,5,0)="Nein",D2228&lt;IF(C2228="LNG Anbindungsanlagen gemäß separater Festlegung",2022,2023)),$AC2228,$AA2228),0)</f>
        <v>0</v>
      </c>
      <c r="AH2228" s="49">
        <f>IFERROR(IF(OR($V2228&lt;&gt;"Ja",VLOOKUP($C2228,Listen!$A$2:$F$45,5,0)="Nein",D2228&lt;IF(C2228="LNG Anbindungsanlagen gemäß separater Festlegung",2022,2023)),$AC2228,$AA2228),0)</f>
        <v>0</v>
      </c>
      <c r="AI2228" s="49">
        <f>IFERROR(IF(OR($W2228&lt;&gt;"Ja",VLOOKUP($C2228,Listen!$A$2:$F$45,6,0)="Nein"),$AC2228,$AB2228),0)</f>
        <v>0</v>
      </c>
      <c r="AJ2228" s="49">
        <f>IFERROR(IF(OR($W2228&lt;&gt;"Ja",VLOOKUP($C2228,Listen!$A$2:$F$45,6,0)="Nein"),$AC2228,$AB2228),0)</f>
        <v>0</v>
      </c>
      <c r="AK2228" s="49">
        <f>IFERROR(IF(OR($W2228&lt;&gt;"Ja",VLOOKUP($C2228,Listen!$A$2:$F$45,6,0)="Nein"),$AC2228,$AB2228),0)</f>
        <v>0</v>
      </c>
      <c r="AL2228" s="51">
        <f t="shared" si="720"/>
        <v>0</v>
      </c>
      <c r="AM2228" s="296">
        <f>IFERROR(IF(VLOOKUP($C2228,Listen!$A$2:$F$45,6,0)="Ja",MAX(BC2228:BD2228),D_SAV!$BC2228),0)</f>
        <v>0</v>
      </c>
      <c r="AN2228" s="51">
        <f t="shared" si="721"/>
        <v>0</v>
      </c>
      <c r="AP2228" s="304">
        <f t="shared" si="722"/>
        <v>0</v>
      </c>
      <c r="AQ2228" s="304">
        <f t="shared" si="723"/>
        <v>0</v>
      </c>
      <c r="AR2228" s="304">
        <f t="shared" si="724"/>
        <v>0</v>
      </c>
      <c r="AS2228" s="304">
        <f t="shared" si="725"/>
        <v>0</v>
      </c>
      <c r="AT2228" s="304">
        <f t="shared" si="726"/>
        <v>0</v>
      </c>
      <c r="AU2228" s="304">
        <f t="shared" si="727"/>
        <v>0</v>
      </c>
      <c r="AV2228" s="304">
        <f t="shared" si="728"/>
        <v>0</v>
      </c>
      <c r="AW2228" s="304">
        <f t="shared" si="729"/>
        <v>0</v>
      </c>
      <c r="AX2228" s="304">
        <f t="shared" si="730"/>
        <v>0</v>
      </c>
      <c r="AY2228" s="304">
        <f t="shared" si="731"/>
        <v>0</v>
      </c>
      <c r="AZ2228" s="304">
        <f t="shared" si="732"/>
        <v>0</v>
      </c>
      <c r="BA2228" s="304">
        <f t="shared" si="733"/>
        <v>0</v>
      </c>
      <c r="BB2228" s="304">
        <f t="shared" si="734"/>
        <v>0</v>
      </c>
      <c r="BC2228" s="304">
        <f t="shared" si="735"/>
        <v>0</v>
      </c>
      <c r="BD2228" s="304">
        <f t="shared" si="736"/>
        <v>0</v>
      </c>
      <c r="BE2228" s="304">
        <f>IFERROR(IF(VLOOKUP($C2228,Listen!$A$2:$F$45,6,0)="Ja",BB2228-MAX(BC2228:BD2228),BB2228-BC2228),0)</f>
        <v>0</v>
      </c>
    </row>
    <row r="2229" spans="1:57" x14ac:dyDescent="0.25">
      <c r="A2229" s="320" t="str">
        <f>IF(AND(D2229&lt;&gt;0,C2229&lt;&gt;0,E2229&lt;&gt;0),IF(B2229&lt;&gt;0,CONCATENATE(B2229,"-AGr",VLOOKUP(C2229,Listen!$A$2:$D$45,4,FALSE),"-",D2229,"-",E2229,),CONCATENATE("AGr",VLOOKUP(C2229,Listen!$A$2:$D$45,4,FALSE),"-",D2229,"-",E2229)),"keine vollständige ID")</f>
        <v>keine vollständige ID</v>
      </c>
      <c r="B2229" s="301"/>
      <c r="C2229" s="287"/>
      <c r="D2229" s="34"/>
      <c r="E2229" s="306"/>
      <c r="F2229" s="116"/>
      <c r="G2229" s="17"/>
      <c r="H2229" s="17"/>
      <c r="I2229" s="17"/>
      <c r="J2229" s="17"/>
      <c r="K2229" s="17"/>
      <c r="L2229" s="17"/>
      <c r="M2229" s="17"/>
      <c r="N2229" s="17"/>
      <c r="O2229" s="116"/>
      <c r="P2229" s="117">
        <f>IF(D2229&gt;A_Stammdaten!$B$12,0,SUM(G2229,H2229,J2229,L2229:M2229)-SUM(I2229,K2229,N2229:O2229))</f>
        <v>0</v>
      </c>
      <c r="Q2229" s="17"/>
      <c r="R2229" s="17"/>
      <c r="S2229" s="17"/>
      <c r="T2229" s="17"/>
      <c r="U2229" s="62">
        <f t="shared" si="716"/>
        <v>0</v>
      </c>
      <c r="V2229" s="34"/>
      <c r="W2229" s="34"/>
      <c r="X2229" s="34"/>
      <c r="Y2229" s="34"/>
      <c r="Z2229" s="34"/>
      <c r="AA2229" s="63" t="str">
        <f t="shared" si="717"/>
        <v>-</v>
      </c>
      <c r="AB2229" s="63" t="str">
        <f t="shared" si="718"/>
        <v>-</v>
      </c>
      <c r="AC2229" s="63">
        <f>IF(ISBLANK($C2229),0,VLOOKUP($C2229,Listen!$A$2:$C$45,2,FALSE))</f>
        <v>0</v>
      </c>
      <c r="AD2229" s="63">
        <f>IF(ISBLANK($C2229),0,VLOOKUP($C2229,Listen!$A$2:$C$45,3,FALSE))</f>
        <v>0</v>
      </c>
      <c r="AE2229" s="49">
        <f t="shared" si="719"/>
        <v>0</v>
      </c>
      <c r="AF2229" s="49">
        <f t="shared" si="719"/>
        <v>0</v>
      </c>
      <c r="AG2229" s="49">
        <f>IFERROR(IF(OR($V2229&lt;&gt;"Ja",VLOOKUP($C2229,Listen!$A$2:$F$45,5,0)="Nein",D2229&lt;IF(C2229="LNG Anbindungsanlagen gemäß separater Festlegung",2022,2023)),$AC2229,$AA2229),0)</f>
        <v>0</v>
      </c>
      <c r="AH2229" s="49">
        <f>IFERROR(IF(OR($V2229&lt;&gt;"Ja",VLOOKUP($C2229,Listen!$A$2:$F$45,5,0)="Nein",D2229&lt;IF(C2229="LNG Anbindungsanlagen gemäß separater Festlegung",2022,2023)),$AC2229,$AA2229),0)</f>
        <v>0</v>
      </c>
      <c r="AI2229" s="49">
        <f>IFERROR(IF(OR($W2229&lt;&gt;"Ja",VLOOKUP($C2229,Listen!$A$2:$F$45,6,0)="Nein"),$AC2229,$AB2229),0)</f>
        <v>0</v>
      </c>
      <c r="AJ2229" s="49">
        <f>IFERROR(IF(OR($W2229&lt;&gt;"Ja",VLOOKUP($C2229,Listen!$A$2:$F$45,6,0)="Nein"),$AC2229,$AB2229),0)</f>
        <v>0</v>
      </c>
      <c r="AK2229" s="49">
        <f>IFERROR(IF(OR($W2229&lt;&gt;"Ja",VLOOKUP($C2229,Listen!$A$2:$F$45,6,0)="Nein"),$AC2229,$AB2229),0)</f>
        <v>0</v>
      </c>
      <c r="AL2229" s="51">
        <f t="shared" si="720"/>
        <v>0</v>
      </c>
      <c r="AM2229" s="296">
        <f>IFERROR(IF(VLOOKUP($C2229,Listen!$A$2:$F$45,6,0)="Ja",MAX(BC2229:BD2229),D_SAV!$BC2229),0)</f>
        <v>0</v>
      </c>
      <c r="AN2229" s="51">
        <f t="shared" si="721"/>
        <v>0</v>
      </c>
      <c r="AP2229" s="304">
        <f t="shared" si="722"/>
        <v>0</v>
      </c>
      <c r="AQ2229" s="304">
        <f t="shared" si="723"/>
        <v>0</v>
      </c>
      <c r="AR2229" s="304">
        <f t="shared" si="724"/>
        <v>0</v>
      </c>
      <c r="AS2229" s="304">
        <f t="shared" si="725"/>
        <v>0</v>
      </c>
      <c r="AT2229" s="304">
        <f t="shared" si="726"/>
        <v>0</v>
      </c>
      <c r="AU2229" s="304">
        <f t="shared" si="727"/>
        <v>0</v>
      </c>
      <c r="AV2229" s="304">
        <f t="shared" si="728"/>
        <v>0</v>
      </c>
      <c r="AW2229" s="304">
        <f t="shared" si="729"/>
        <v>0</v>
      </c>
      <c r="AX2229" s="304">
        <f t="shared" si="730"/>
        <v>0</v>
      </c>
      <c r="AY2229" s="304">
        <f t="shared" si="731"/>
        <v>0</v>
      </c>
      <c r="AZ2229" s="304">
        <f t="shared" si="732"/>
        <v>0</v>
      </c>
      <c r="BA2229" s="304">
        <f t="shared" si="733"/>
        <v>0</v>
      </c>
      <c r="BB2229" s="304">
        <f t="shared" si="734"/>
        <v>0</v>
      </c>
      <c r="BC2229" s="304">
        <f t="shared" si="735"/>
        <v>0</v>
      </c>
      <c r="BD2229" s="304">
        <f t="shared" si="736"/>
        <v>0</v>
      </c>
      <c r="BE2229" s="304">
        <f>IFERROR(IF(VLOOKUP($C2229,Listen!$A$2:$F$45,6,0)="Ja",BB2229-MAX(BC2229:BD2229),BB2229-BC2229),0)</f>
        <v>0</v>
      </c>
    </row>
    <row r="2230" spans="1:57" x14ac:dyDescent="0.25">
      <c r="A2230" s="320" t="str">
        <f>IF(AND(D2230&lt;&gt;0,C2230&lt;&gt;0,E2230&lt;&gt;0),IF(B2230&lt;&gt;0,CONCATENATE(B2230,"-AGr",VLOOKUP(C2230,Listen!$A$2:$D$45,4,FALSE),"-",D2230,"-",E2230,),CONCATENATE("AGr",VLOOKUP(C2230,Listen!$A$2:$D$45,4,FALSE),"-",D2230,"-",E2230)),"keine vollständige ID")</f>
        <v>keine vollständige ID</v>
      </c>
      <c r="B2230" s="301"/>
      <c r="C2230" s="287"/>
      <c r="D2230" s="34"/>
      <c r="E2230" s="306"/>
      <c r="F2230" s="116"/>
      <c r="G2230" s="17"/>
      <c r="H2230" s="17"/>
      <c r="I2230" s="17"/>
      <c r="J2230" s="17"/>
      <c r="K2230" s="17"/>
      <c r="L2230" s="17"/>
      <c r="M2230" s="17"/>
      <c r="N2230" s="17"/>
      <c r="O2230" s="116"/>
      <c r="P2230" s="117">
        <f>IF(D2230&gt;A_Stammdaten!$B$12,0,SUM(G2230,H2230,J2230,L2230:M2230)-SUM(I2230,K2230,N2230:O2230))</f>
        <v>0</v>
      </c>
      <c r="Q2230" s="17"/>
      <c r="R2230" s="17"/>
      <c r="S2230" s="17"/>
      <c r="T2230" s="17"/>
      <c r="U2230" s="62">
        <f t="shared" si="716"/>
        <v>0</v>
      </c>
      <c r="V2230" s="34"/>
      <c r="W2230" s="34"/>
      <c r="X2230" s="34"/>
      <c r="Y2230" s="34"/>
      <c r="Z2230" s="34"/>
      <c r="AA2230" s="63" t="str">
        <f t="shared" si="717"/>
        <v>-</v>
      </c>
      <c r="AB2230" s="63" t="str">
        <f t="shared" si="718"/>
        <v>-</v>
      </c>
      <c r="AC2230" s="63">
        <f>IF(ISBLANK($C2230),0,VLOOKUP($C2230,Listen!$A$2:$C$45,2,FALSE))</f>
        <v>0</v>
      </c>
      <c r="AD2230" s="63">
        <f>IF(ISBLANK($C2230),0,VLOOKUP($C2230,Listen!$A$2:$C$45,3,FALSE))</f>
        <v>0</v>
      </c>
      <c r="AE2230" s="49">
        <f t="shared" si="719"/>
        <v>0</v>
      </c>
      <c r="AF2230" s="49">
        <f t="shared" si="719"/>
        <v>0</v>
      </c>
      <c r="AG2230" s="49">
        <f>IFERROR(IF(OR($V2230&lt;&gt;"Ja",VLOOKUP($C2230,Listen!$A$2:$F$45,5,0)="Nein",D2230&lt;IF(C2230="LNG Anbindungsanlagen gemäß separater Festlegung",2022,2023)),$AC2230,$AA2230),0)</f>
        <v>0</v>
      </c>
      <c r="AH2230" s="49">
        <f>IFERROR(IF(OR($V2230&lt;&gt;"Ja",VLOOKUP($C2230,Listen!$A$2:$F$45,5,0)="Nein",D2230&lt;IF(C2230="LNG Anbindungsanlagen gemäß separater Festlegung",2022,2023)),$AC2230,$AA2230),0)</f>
        <v>0</v>
      </c>
      <c r="AI2230" s="49">
        <f>IFERROR(IF(OR($W2230&lt;&gt;"Ja",VLOOKUP($C2230,Listen!$A$2:$F$45,6,0)="Nein"),$AC2230,$AB2230),0)</f>
        <v>0</v>
      </c>
      <c r="AJ2230" s="49">
        <f>IFERROR(IF(OR($W2230&lt;&gt;"Ja",VLOOKUP($C2230,Listen!$A$2:$F$45,6,0)="Nein"),$AC2230,$AB2230),0)</f>
        <v>0</v>
      </c>
      <c r="AK2230" s="49">
        <f>IFERROR(IF(OR($W2230&lt;&gt;"Ja",VLOOKUP($C2230,Listen!$A$2:$F$45,6,0)="Nein"),$AC2230,$AB2230),0)</f>
        <v>0</v>
      </c>
      <c r="AL2230" s="51">
        <f t="shared" si="720"/>
        <v>0</v>
      </c>
      <c r="AM2230" s="296">
        <f>IFERROR(IF(VLOOKUP($C2230,Listen!$A$2:$F$45,6,0)="Ja",MAX(BC2230:BD2230),D_SAV!$BC2230),0)</f>
        <v>0</v>
      </c>
      <c r="AN2230" s="51">
        <f t="shared" si="721"/>
        <v>0</v>
      </c>
      <c r="AP2230" s="304">
        <f t="shared" si="722"/>
        <v>0</v>
      </c>
      <c r="AQ2230" s="304">
        <f t="shared" si="723"/>
        <v>0</v>
      </c>
      <c r="AR2230" s="304">
        <f t="shared" si="724"/>
        <v>0</v>
      </c>
      <c r="AS2230" s="304">
        <f t="shared" si="725"/>
        <v>0</v>
      </c>
      <c r="AT2230" s="304">
        <f t="shared" si="726"/>
        <v>0</v>
      </c>
      <c r="AU2230" s="304">
        <f t="shared" si="727"/>
        <v>0</v>
      </c>
      <c r="AV2230" s="304">
        <f t="shared" si="728"/>
        <v>0</v>
      </c>
      <c r="AW2230" s="304">
        <f t="shared" si="729"/>
        <v>0</v>
      </c>
      <c r="AX2230" s="304">
        <f t="shared" si="730"/>
        <v>0</v>
      </c>
      <c r="AY2230" s="304">
        <f t="shared" si="731"/>
        <v>0</v>
      </c>
      <c r="AZ2230" s="304">
        <f t="shared" si="732"/>
        <v>0</v>
      </c>
      <c r="BA2230" s="304">
        <f t="shared" si="733"/>
        <v>0</v>
      </c>
      <c r="BB2230" s="304">
        <f t="shared" si="734"/>
        <v>0</v>
      </c>
      <c r="BC2230" s="304">
        <f t="shared" si="735"/>
        <v>0</v>
      </c>
      <c r="BD2230" s="304">
        <f t="shared" si="736"/>
        <v>0</v>
      </c>
      <c r="BE2230" s="304">
        <f>IFERROR(IF(VLOOKUP($C2230,Listen!$A$2:$F$45,6,0)="Ja",BB2230-MAX(BC2230:BD2230),BB2230-BC2230),0)</f>
        <v>0</v>
      </c>
    </row>
    <row r="2231" spans="1:57" x14ac:dyDescent="0.25">
      <c r="A2231" s="320" t="str">
        <f>IF(AND(D2231&lt;&gt;0,C2231&lt;&gt;0,E2231&lt;&gt;0),IF(B2231&lt;&gt;0,CONCATENATE(B2231,"-AGr",VLOOKUP(C2231,Listen!$A$2:$D$45,4,FALSE),"-",D2231,"-",E2231,),CONCATENATE("AGr",VLOOKUP(C2231,Listen!$A$2:$D$45,4,FALSE),"-",D2231,"-",E2231)),"keine vollständige ID")</f>
        <v>keine vollständige ID</v>
      </c>
      <c r="B2231" s="301"/>
      <c r="C2231" s="287"/>
      <c r="D2231" s="34"/>
      <c r="E2231" s="306"/>
      <c r="F2231" s="116"/>
      <c r="G2231" s="17"/>
      <c r="H2231" s="17"/>
      <c r="I2231" s="17"/>
      <c r="J2231" s="17"/>
      <c r="K2231" s="17"/>
      <c r="L2231" s="17"/>
      <c r="M2231" s="17"/>
      <c r="N2231" s="17"/>
      <c r="O2231" s="116"/>
      <c r="P2231" s="117">
        <f>IF(D2231&gt;A_Stammdaten!$B$12,0,SUM(G2231,H2231,J2231,L2231:M2231)-SUM(I2231,K2231,N2231:O2231))</f>
        <v>0</v>
      </c>
      <c r="Q2231" s="17"/>
      <c r="R2231" s="17"/>
      <c r="S2231" s="17"/>
      <c r="T2231" s="17"/>
      <c r="U2231" s="62">
        <f t="shared" si="716"/>
        <v>0</v>
      </c>
      <c r="V2231" s="34"/>
      <c r="W2231" s="34"/>
      <c r="X2231" s="34"/>
      <c r="Y2231" s="34"/>
      <c r="Z2231" s="34"/>
      <c r="AA2231" s="63" t="str">
        <f t="shared" si="717"/>
        <v>-</v>
      </c>
      <c r="AB2231" s="63" t="str">
        <f t="shared" si="718"/>
        <v>-</v>
      </c>
      <c r="AC2231" s="63">
        <f>IF(ISBLANK($C2231),0,VLOOKUP($C2231,Listen!$A$2:$C$45,2,FALSE))</f>
        <v>0</v>
      </c>
      <c r="AD2231" s="63">
        <f>IF(ISBLANK($C2231),0,VLOOKUP($C2231,Listen!$A$2:$C$45,3,FALSE))</f>
        <v>0</v>
      </c>
      <c r="AE2231" s="49">
        <f t="shared" si="719"/>
        <v>0</v>
      </c>
      <c r="AF2231" s="49">
        <f t="shared" si="719"/>
        <v>0</v>
      </c>
      <c r="AG2231" s="49">
        <f>IFERROR(IF(OR($V2231&lt;&gt;"Ja",VLOOKUP($C2231,Listen!$A$2:$F$45,5,0)="Nein",D2231&lt;IF(C2231="LNG Anbindungsanlagen gemäß separater Festlegung",2022,2023)),$AC2231,$AA2231),0)</f>
        <v>0</v>
      </c>
      <c r="AH2231" s="49">
        <f>IFERROR(IF(OR($V2231&lt;&gt;"Ja",VLOOKUP($C2231,Listen!$A$2:$F$45,5,0)="Nein",D2231&lt;IF(C2231="LNG Anbindungsanlagen gemäß separater Festlegung",2022,2023)),$AC2231,$AA2231),0)</f>
        <v>0</v>
      </c>
      <c r="AI2231" s="49">
        <f>IFERROR(IF(OR($W2231&lt;&gt;"Ja",VLOOKUP($C2231,Listen!$A$2:$F$45,6,0)="Nein"),$AC2231,$AB2231),0)</f>
        <v>0</v>
      </c>
      <c r="AJ2231" s="49">
        <f>IFERROR(IF(OR($W2231&lt;&gt;"Ja",VLOOKUP($C2231,Listen!$A$2:$F$45,6,0)="Nein"),$AC2231,$AB2231),0)</f>
        <v>0</v>
      </c>
      <c r="AK2231" s="49">
        <f>IFERROR(IF(OR($W2231&lt;&gt;"Ja",VLOOKUP($C2231,Listen!$A$2:$F$45,6,0)="Nein"),$AC2231,$AB2231),0)</f>
        <v>0</v>
      </c>
      <c r="AL2231" s="51">
        <f t="shared" si="720"/>
        <v>0</v>
      </c>
      <c r="AM2231" s="296">
        <f>IFERROR(IF(VLOOKUP($C2231,Listen!$A$2:$F$45,6,0)="Ja",MAX(BC2231:BD2231),D_SAV!$BC2231),0)</f>
        <v>0</v>
      </c>
      <c r="AN2231" s="51">
        <f t="shared" si="721"/>
        <v>0</v>
      </c>
      <c r="AP2231" s="304">
        <f t="shared" si="722"/>
        <v>0</v>
      </c>
      <c r="AQ2231" s="304">
        <f t="shared" si="723"/>
        <v>0</v>
      </c>
      <c r="AR2231" s="304">
        <f t="shared" si="724"/>
        <v>0</v>
      </c>
      <c r="AS2231" s="304">
        <f t="shared" si="725"/>
        <v>0</v>
      </c>
      <c r="AT2231" s="304">
        <f t="shared" si="726"/>
        <v>0</v>
      </c>
      <c r="AU2231" s="304">
        <f t="shared" si="727"/>
        <v>0</v>
      </c>
      <c r="AV2231" s="304">
        <f t="shared" si="728"/>
        <v>0</v>
      </c>
      <c r="AW2231" s="304">
        <f t="shared" si="729"/>
        <v>0</v>
      </c>
      <c r="AX2231" s="304">
        <f t="shared" si="730"/>
        <v>0</v>
      </c>
      <c r="AY2231" s="304">
        <f t="shared" si="731"/>
        <v>0</v>
      </c>
      <c r="AZ2231" s="304">
        <f t="shared" si="732"/>
        <v>0</v>
      </c>
      <c r="BA2231" s="304">
        <f t="shared" si="733"/>
        <v>0</v>
      </c>
      <c r="BB2231" s="304">
        <f t="shared" si="734"/>
        <v>0</v>
      </c>
      <c r="BC2231" s="304">
        <f t="shared" si="735"/>
        <v>0</v>
      </c>
      <c r="BD2231" s="304">
        <f t="shared" si="736"/>
        <v>0</v>
      </c>
      <c r="BE2231" s="304">
        <f>IFERROR(IF(VLOOKUP($C2231,Listen!$A$2:$F$45,6,0)="Ja",BB2231-MAX(BC2231:BD2231),BB2231-BC2231),0)</f>
        <v>0</v>
      </c>
    </row>
    <row r="2232" spans="1:57" x14ac:dyDescent="0.25">
      <c r="A2232" s="320" t="str">
        <f>IF(AND(D2232&lt;&gt;0,C2232&lt;&gt;0,E2232&lt;&gt;0),IF(B2232&lt;&gt;0,CONCATENATE(B2232,"-AGr",VLOOKUP(C2232,Listen!$A$2:$D$45,4,FALSE),"-",D2232,"-",E2232,),CONCATENATE("AGr",VLOOKUP(C2232,Listen!$A$2:$D$45,4,FALSE),"-",D2232,"-",E2232)),"keine vollständige ID")</f>
        <v>keine vollständige ID</v>
      </c>
      <c r="B2232" s="301"/>
      <c r="C2232" s="287"/>
      <c r="D2232" s="34"/>
      <c r="E2232" s="306"/>
      <c r="F2232" s="116"/>
      <c r="G2232" s="17"/>
      <c r="H2232" s="17"/>
      <c r="I2232" s="17"/>
      <c r="J2232" s="17"/>
      <c r="K2232" s="17"/>
      <c r="L2232" s="17"/>
      <c r="M2232" s="17"/>
      <c r="N2232" s="17"/>
      <c r="O2232" s="116"/>
      <c r="P2232" s="117">
        <f>IF(D2232&gt;A_Stammdaten!$B$12,0,SUM(G2232,H2232,J2232,L2232:M2232)-SUM(I2232,K2232,N2232:O2232))</f>
        <v>0</v>
      </c>
      <c r="Q2232" s="17"/>
      <c r="R2232" s="17"/>
      <c r="S2232" s="17"/>
      <c r="T2232" s="17"/>
      <c r="U2232" s="62">
        <f t="shared" si="716"/>
        <v>0</v>
      </c>
      <c r="V2232" s="34"/>
      <c r="W2232" s="34"/>
      <c r="X2232" s="34"/>
      <c r="Y2232" s="34"/>
      <c r="Z2232" s="34"/>
      <c r="AA2232" s="63" t="str">
        <f t="shared" si="717"/>
        <v>-</v>
      </c>
      <c r="AB2232" s="63" t="str">
        <f t="shared" si="718"/>
        <v>-</v>
      </c>
      <c r="AC2232" s="63">
        <f>IF(ISBLANK($C2232),0,VLOOKUP($C2232,Listen!$A$2:$C$45,2,FALSE))</f>
        <v>0</v>
      </c>
      <c r="AD2232" s="63">
        <f>IF(ISBLANK($C2232),0,VLOOKUP($C2232,Listen!$A$2:$C$45,3,FALSE))</f>
        <v>0</v>
      </c>
      <c r="AE2232" s="49">
        <f t="shared" si="719"/>
        <v>0</v>
      </c>
      <c r="AF2232" s="49">
        <f t="shared" si="719"/>
        <v>0</v>
      </c>
      <c r="AG2232" s="49">
        <f>IFERROR(IF(OR($V2232&lt;&gt;"Ja",VLOOKUP($C2232,Listen!$A$2:$F$45,5,0)="Nein",D2232&lt;IF(C2232="LNG Anbindungsanlagen gemäß separater Festlegung",2022,2023)),$AC2232,$AA2232),0)</f>
        <v>0</v>
      </c>
      <c r="AH2232" s="49">
        <f>IFERROR(IF(OR($V2232&lt;&gt;"Ja",VLOOKUP($C2232,Listen!$A$2:$F$45,5,0)="Nein",D2232&lt;IF(C2232="LNG Anbindungsanlagen gemäß separater Festlegung",2022,2023)),$AC2232,$AA2232),0)</f>
        <v>0</v>
      </c>
      <c r="AI2232" s="49">
        <f>IFERROR(IF(OR($W2232&lt;&gt;"Ja",VLOOKUP($C2232,Listen!$A$2:$F$45,6,0)="Nein"),$AC2232,$AB2232),0)</f>
        <v>0</v>
      </c>
      <c r="AJ2232" s="49">
        <f>IFERROR(IF(OR($W2232&lt;&gt;"Ja",VLOOKUP($C2232,Listen!$A$2:$F$45,6,0)="Nein"),$AC2232,$AB2232),0)</f>
        <v>0</v>
      </c>
      <c r="AK2232" s="49">
        <f>IFERROR(IF(OR($W2232&lt;&gt;"Ja",VLOOKUP($C2232,Listen!$A$2:$F$45,6,0)="Nein"),$AC2232,$AB2232),0)</f>
        <v>0</v>
      </c>
      <c r="AL2232" s="51">
        <f t="shared" si="720"/>
        <v>0</v>
      </c>
      <c r="AM2232" s="296">
        <f>IFERROR(IF(VLOOKUP($C2232,Listen!$A$2:$F$45,6,0)="Ja",MAX(BC2232:BD2232),D_SAV!$BC2232),0)</f>
        <v>0</v>
      </c>
      <c r="AN2232" s="51">
        <f t="shared" si="721"/>
        <v>0</v>
      </c>
      <c r="AP2232" s="304">
        <f t="shared" si="722"/>
        <v>0</v>
      </c>
      <c r="AQ2232" s="304">
        <f t="shared" si="723"/>
        <v>0</v>
      </c>
      <c r="AR2232" s="304">
        <f t="shared" si="724"/>
        <v>0</v>
      </c>
      <c r="AS2232" s="304">
        <f t="shared" si="725"/>
        <v>0</v>
      </c>
      <c r="AT2232" s="304">
        <f t="shared" si="726"/>
        <v>0</v>
      </c>
      <c r="AU2232" s="304">
        <f t="shared" si="727"/>
        <v>0</v>
      </c>
      <c r="AV2232" s="304">
        <f t="shared" si="728"/>
        <v>0</v>
      </c>
      <c r="AW2232" s="304">
        <f t="shared" si="729"/>
        <v>0</v>
      </c>
      <c r="AX2232" s="304">
        <f t="shared" si="730"/>
        <v>0</v>
      </c>
      <c r="AY2232" s="304">
        <f t="shared" si="731"/>
        <v>0</v>
      </c>
      <c r="AZ2232" s="304">
        <f t="shared" si="732"/>
        <v>0</v>
      </c>
      <c r="BA2232" s="304">
        <f t="shared" si="733"/>
        <v>0</v>
      </c>
      <c r="BB2232" s="304">
        <f t="shared" si="734"/>
        <v>0</v>
      </c>
      <c r="BC2232" s="304">
        <f t="shared" si="735"/>
        <v>0</v>
      </c>
      <c r="BD2232" s="304">
        <f t="shared" si="736"/>
        <v>0</v>
      </c>
      <c r="BE2232" s="304">
        <f>IFERROR(IF(VLOOKUP($C2232,Listen!$A$2:$F$45,6,0)="Ja",BB2232-MAX(BC2232:BD2232),BB2232-BC2232),0)</f>
        <v>0</v>
      </c>
    </row>
    <row r="2233" spans="1:57" x14ac:dyDescent="0.25">
      <c r="A2233" s="320" t="str">
        <f>IF(AND(D2233&lt;&gt;0,C2233&lt;&gt;0,E2233&lt;&gt;0),IF(B2233&lt;&gt;0,CONCATENATE(B2233,"-AGr",VLOOKUP(C2233,Listen!$A$2:$D$45,4,FALSE),"-",D2233,"-",E2233,),CONCATENATE("AGr",VLOOKUP(C2233,Listen!$A$2:$D$45,4,FALSE),"-",D2233,"-",E2233)),"keine vollständige ID")</f>
        <v>keine vollständige ID</v>
      </c>
      <c r="B2233" s="301"/>
      <c r="C2233" s="287"/>
      <c r="D2233" s="34"/>
      <c r="E2233" s="306"/>
      <c r="F2233" s="116"/>
      <c r="G2233" s="17"/>
      <c r="H2233" s="17"/>
      <c r="I2233" s="17"/>
      <c r="J2233" s="17"/>
      <c r="K2233" s="17"/>
      <c r="L2233" s="17"/>
      <c r="M2233" s="17"/>
      <c r="N2233" s="17"/>
      <c r="O2233" s="116"/>
      <c r="P2233" s="117">
        <f>IF(D2233&gt;A_Stammdaten!$B$12,0,SUM(G2233,H2233,J2233,L2233:M2233)-SUM(I2233,K2233,N2233:O2233))</f>
        <v>0</v>
      </c>
      <c r="Q2233" s="17"/>
      <c r="R2233" s="17"/>
      <c r="S2233" s="17"/>
      <c r="T2233" s="17"/>
      <c r="U2233" s="62">
        <f t="shared" si="716"/>
        <v>0</v>
      </c>
      <c r="V2233" s="34"/>
      <c r="W2233" s="34"/>
      <c r="X2233" s="34"/>
      <c r="Y2233" s="34"/>
      <c r="Z2233" s="34"/>
      <c r="AA2233" s="63" t="str">
        <f t="shared" si="717"/>
        <v>-</v>
      </c>
      <c r="AB2233" s="63" t="str">
        <f t="shared" si="718"/>
        <v>-</v>
      </c>
      <c r="AC2233" s="63">
        <f>IF(ISBLANK($C2233),0,VLOOKUP($C2233,Listen!$A$2:$C$45,2,FALSE))</f>
        <v>0</v>
      </c>
      <c r="AD2233" s="63">
        <f>IF(ISBLANK($C2233),0,VLOOKUP($C2233,Listen!$A$2:$C$45,3,FALSE))</f>
        <v>0</v>
      </c>
      <c r="AE2233" s="49">
        <f t="shared" si="719"/>
        <v>0</v>
      </c>
      <c r="AF2233" s="49">
        <f t="shared" si="719"/>
        <v>0</v>
      </c>
      <c r="AG2233" s="49">
        <f>IFERROR(IF(OR($V2233&lt;&gt;"Ja",VLOOKUP($C2233,Listen!$A$2:$F$45,5,0)="Nein",D2233&lt;IF(C2233="LNG Anbindungsanlagen gemäß separater Festlegung",2022,2023)),$AC2233,$AA2233),0)</f>
        <v>0</v>
      </c>
      <c r="AH2233" s="49">
        <f>IFERROR(IF(OR($V2233&lt;&gt;"Ja",VLOOKUP($C2233,Listen!$A$2:$F$45,5,0)="Nein",D2233&lt;IF(C2233="LNG Anbindungsanlagen gemäß separater Festlegung",2022,2023)),$AC2233,$AA2233),0)</f>
        <v>0</v>
      </c>
      <c r="AI2233" s="49">
        <f>IFERROR(IF(OR($W2233&lt;&gt;"Ja",VLOOKUP($C2233,Listen!$A$2:$F$45,6,0)="Nein"),$AC2233,$AB2233),0)</f>
        <v>0</v>
      </c>
      <c r="AJ2233" s="49">
        <f>IFERROR(IF(OR($W2233&lt;&gt;"Ja",VLOOKUP($C2233,Listen!$A$2:$F$45,6,0)="Nein"),$AC2233,$AB2233),0)</f>
        <v>0</v>
      </c>
      <c r="AK2233" s="49">
        <f>IFERROR(IF(OR($W2233&lt;&gt;"Ja",VLOOKUP($C2233,Listen!$A$2:$F$45,6,0)="Nein"),$AC2233,$AB2233),0)</f>
        <v>0</v>
      </c>
      <c r="AL2233" s="51">
        <f t="shared" si="720"/>
        <v>0</v>
      </c>
      <c r="AM2233" s="296">
        <f>IFERROR(IF(VLOOKUP($C2233,Listen!$A$2:$F$45,6,0)="Ja",MAX(BC2233:BD2233),D_SAV!$BC2233),0)</f>
        <v>0</v>
      </c>
      <c r="AN2233" s="51">
        <f t="shared" si="721"/>
        <v>0</v>
      </c>
      <c r="AP2233" s="304">
        <f t="shared" si="722"/>
        <v>0</v>
      </c>
      <c r="AQ2233" s="304">
        <f t="shared" si="723"/>
        <v>0</v>
      </c>
      <c r="AR2233" s="304">
        <f t="shared" si="724"/>
        <v>0</v>
      </c>
      <c r="AS2233" s="304">
        <f t="shared" si="725"/>
        <v>0</v>
      </c>
      <c r="AT2233" s="304">
        <f t="shared" si="726"/>
        <v>0</v>
      </c>
      <c r="AU2233" s="304">
        <f t="shared" si="727"/>
        <v>0</v>
      </c>
      <c r="AV2233" s="304">
        <f t="shared" si="728"/>
        <v>0</v>
      </c>
      <c r="AW2233" s="304">
        <f t="shared" si="729"/>
        <v>0</v>
      </c>
      <c r="AX2233" s="304">
        <f t="shared" si="730"/>
        <v>0</v>
      </c>
      <c r="AY2233" s="304">
        <f t="shared" si="731"/>
        <v>0</v>
      </c>
      <c r="AZ2233" s="304">
        <f t="shared" si="732"/>
        <v>0</v>
      </c>
      <c r="BA2233" s="304">
        <f t="shared" si="733"/>
        <v>0</v>
      </c>
      <c r="BB2233" s="304">
        <f t="shared" si="734"/>
        <v>0</v>
      </c>
      <c r="BC2233" s="304">
        <f t="shared" si="735"/>
        <v>0</v>
      </c>
      <c r="BD2233" s="304">
        <f t="shared" si="736"/>
        <v>0</v>
      </c>
      <c r="BE2233" s="304">
        <f>IFERROR(IF(VLOOKUP($C2233,Listen!$A$2:$F$45,6,0)="Ja",BB2233-MAX(BC2233:BD2233),BB2233-BC2233),0)</f>
        <v>0</v>
      </c>
    </row>
    <row r="2234" spans="1:57" x14ac:dyDescent="0.25">
      <c r="A2234" s="320" t="str">
        <f>IF(AND(D2234&lt;&gt;0,C2234&lt;&gt;0,E2234&lt;&gt;0),IF(B2234&lt;&gt;0,CONCATENATE(B2234,"-AGr",VLOOKUP(C2234,Listen!$A$2:$D$45,4,FALSE),"-",D2234,"-",E2234,),CONCATENATE("AGr",VLOOKUP(C2234,Listen!$A$2:$D$45,4,FALSE),"-",D2234,"-",E2234)),"keine vollständige ID")</f>
        <v>keine vollständige ID</v>
      </c>
      <c r="B2234" s="301"/>
      <c r="C2234" s="287"/>
      <c r="D2234" s="34"/>
      <c r="E2234" s="306"/>
      <c r="F2234" s="116"/>
      <c r="G2234" s="17"/>
      <c r="H2234" s="17"/>
      <c r="I2234" s="17"/>
      <c r="J2234" s="17"/>
      <c r="K2234" s="17"/>
      <c r="L2234" s="17"/>
      <c r="M2234" s="17"/>
      <c r="N2234" s="17"/>
      <c r="O2234" s="116"/>
      <c r="P2234" s="117">
        <f>IF(D2234&gt;A_Stammdaten!$B$12,0,SUM(G2234,H2234,J2234,L2234:M2234)-SUM(I2234,K2234,N2234:O2234))</f>
        <v>0</v>
      </c>
      <c r="Q2234" s="17"/>
      <c r="R2234" s="17"/>
      <c r="S2234" s="17"/>
      <c r="T2234" s="17"/>
      <c r="U2234" s="62">
        <f t="shared" si="716"/>
        <v>0</v>
      </c>
      <c r="V2234" s="34"/>
      <c r="W2234" s="34"/>
      <c r="X2234" s="34"/>
      <c r="Y2234" s="34"/>
      <c r="Z2234" s="34"/>
      <c r="AA2234" s="63" t="str">
        <f t="shared" si="717"/>
        <v>-</v>
      </c>
      <c r="AB2234" s="63" t="str">
        <f t="shared" si="718"/>
        <v>-</v>
      </c>
      <c r="AC2234" s="63">
        <f>IF(ISBLANK($C2234),0,VLOOKUP($C2234,Listen!$A$2:$C$45,2,FALSE))</f>
        <v>0</v>
      </c>
      <c r="AD2234" s="63">
        <f>IF(ISBLANK($C2234),0,VLOOKUP($C2234,Listen!$A$2:$C$45,3,FALSE))</f>
        <v>0</v>
      </c>
      <c r="AE2234" s="49">
        <f t="shared" si="719"/>
        <v>0</v>
      </c>
      <c r="AF2234" s="49">
        <f t="shared" si="719"/>
        <v>0</v>
      </c>
      <c r="AG2234" s="49">
        <f>IFERROR(IF(OR($V2234&lt;&gt;"Ja",VLOOKUP($C2234,Listen!$A$2:$F$45,5,0)="Nein",D2234&lt;IF(C2234="LNG Anbindungsanlagen gemäß separater Festlegung",2022,2023)),$AC2234,$AA2234),0)</f>
        <v>0</v>
      </c>
      <c r="AH2234" s="49">
        <f>IFERROR(IF(OR($V2234&lt;&gt;"Ja",VLOOKUP($C2234,Listen!$A$2:$F$45,5,0)="Nein",D2234&lt;IF(C2234="LNG Anbindungsanlagen gemäß separater Festlegung",2022,2023)),$AC2234,$AA2234),0)</f>
        <v>0</v>
      </c>
      <c r="AI2234" s="49">
        <f>IFERROR(IF(OR($W2234&lt;&gt;"Ja",VLOOKUP($C2234,Listen!$A$2:$F$45,6,0)="Nein"),$AC2234,$AB2234),0)</f>
        <v>0</v>
      </c>
      <c r="AJ2234" s="49">
        <f>IFERROR(IF(OR($W2234&lt;&gt;"Ja",VLOOKUP($C2234,Listen!$A$2:$F$45,6,0)="Nein"),$AC2234,$AB2234),0)</f>
        <v>0</v>
      </c>
      <c r="AK2234" s="49">
        <f>IFERROR(IF(OR($W2234&lt;&gt;"Ja",VLOOKUP($C2234,Listen!$A$2:$F$45,6,0)="Nein"),$AC2234,$AB2234),0)</f>
        <v>0</v>
      </c>
      <c r="AL2234" s="51">
        <f t="shared" si="720"/>
        <v>0</v>
      </c>
      <c r="AM2234" s="296">
        <f>IFERROR(IF(VLOOKUP($C2234,Listen!$A$2:$F$45,6,0)="Ja",MAX(BC2234:BD2234),D_SAV!$BC2234),0)</f>
        <v>0</v>
      </c>
      <c r="AN2234" s="51">
        <f t="shared" si="721"/>
        <v>0</v>
      </c>
      <c r="AP2234" s="304">
        <f t="shared" si="722"/>
        <v>0</v>
      </c>
      <c r="AQ2234" s="304">
        <f t="shared" si="723"/>
        <v>0</v>
      </c>
      <c r="AR2234" s="304">
        <f t="shared" si="724"/>
        <v>0</v>
      </c>
      <c r="AS2234" s="304">
        <f t="shared" si="725"/>
        <v>0</v>
      </c>
      <c r="AT2234" s="304">
        <f t="shared" si="726"/>
        <v>0</v>
      </c>
      <c r="AU2234" s="304">
        <f t="shared" si="727"/>
        <v>0</v>
      </c>
      <c r="AV2234" s="304">
        <f t="shared" si="728"/>
        <v>0</v>
      </c>
      <c r="AW2234" s="304">
        <f t="shared" si="729"/>
        <v>0</v>
      </c>
      <c r="AX2234" s="304">
        <f t="shared" si="730"/>
        <v>0</v>
      </c>
      <c r="AY2234" s="304">
        <f t="shared" si="731"/>
        <v>0</v>
      </c>
      <c r="AZ2234" s="304">
        <f t="shared" si="732"/>
        <v>0</v>
      </c>
      <c r="BA2234" s="304">
        <f t="shared" si="733"/>
        <v>0</v>
      </c>
      <c r="BB2234" s="304">
        <f t="shared" si="734"/>
        <v>0</v>
      </c>
      <c r="BC2234" s="304">
        <f t="shared" si="735"/>
        <v>0</v>
      </c>
      <c r="BD2234" s="304">
        <f t="shared" si="736"/>
        <v>0</v>
      </c>
      <c r="BE2234" s="304">
        <f>IFERROR(IF(VLOOKUP($C2234,Listen!$A$2:$F$45,6,0)="Ja",BB2234-MAX(BC2234:BD2234),BB2234-BC2234),0)</f>
        <v>0</v>
      </c>
    </row>
    <row r="2235" spans="1:57" x14ac:dyDescent="0.25">
      <c r="A2235" s="320" t="str">
        <f>IF(AND(D2235&lt;&gt;0,C2235&lt;&gt;0,E2235&lt;&gt;0),IF(B2235&lt;&gt;0,CONCATENATE(B2235,"-AGr",VLOOKUP(C2235,Listen!$A$2:$D$45,4,FALSE),"-",D2235,"-",E2235,),CONCATENATE("AGr",VLOOKUP(C2235,Listen!$A$2:$D$45,4,FALSE),"-",D2235,"-",E2235)),"keine vollständige ID")</f>
        <v>keine vollständige ID</v>
      </c>
      <c r="B2235" s="301"/>
      <c r="C2235" s="287"/>
      <c r="D2235" s="34"/>
      <c r="E2235" s="306"/>
      <c r="F2235" s="116"/>
      <c r="G2235" s="17"/>
      <c r="H2235" s="17"/>
      <c r="I2235" s="17"/>
      <c r="J2235" s="17"/>
      <c r="K2235" s="17"/>
      <c r="L2235" s="17"/>
      <c r="M2235" s="17"/>
      <c r="N2235" s="17"/>
      <c r="O2235" s="116"/>
      <c r="P2235" s="117">
        <f>IF(D2235&gt;A_Stammdaten!$B$12,0,SUM(G2235,H2235,J2235,L2235:M2235)-SUM(I2235,K2235,N2235:O2235))</f>
        <v>0</v>
      </c>
      <c r="Q2235" s="17"/>
      <c r="R2235" s="17"/>
      <c r="S2235" s="17"/>
      <c r="T2235" s="17"/>
      <c r="U2235" s="62">
        <f t="shared" si="716"/>
        <v>0</v>
      </c>
      <c r="V2235" s="34"/>
      <c r="W2235" s="34"/>
      <c r="X2235" s="34"/>
      <c r="Y2235" s="34"/>
      <c r="Z2235" s="34"/>
      <c r="AA2235" s="63" t="str">
        <f t="shared" si="717"/>
        <v>-</v>
      </c>
      <c r="AB2235" s="63" t="str">
        <f t="shared" si="718"/>
        <v>-</v>
      </c>
      <c r="AC2235" s="63">
        <f>IF(ISBLANK($C2235),0,VLOOKUP($C2235,Listen!$A$2:$C$45,2,FALSE))</f>
        <v>0</v>
      </c>
      <c r="AD2235" s="63">
        <f>IF(ISBLANK($C2235),0,VLOOKUP($C2235,Listen!$A$2:$C$45,3,FALSE))</f>
        <v>0</v>
      </c>
      <c r="AE2235" s="49">
        <f t="shared" si="719"/>
        <v>0</v>
      </c>
      <c r="AF2235" s="49">
        <f t="shared" si="719"/>
        <v>0</v>
      </c>
      <c r="AG2235" s="49">
        <f>IFERROR(IF(OR($V2235&lt;&gt;"Ja",VLOOKUP($C2235,Listen!$A$2:$F$45,5,0)="Nein",D2235&lt;IF(C2235="LNG Anbindungsanlagen gemäß separater Festlegung",2022,2023)),$AC2235,$AA2235),0)</f>
        <v>0</v>
      </c>
      <c r="AH2235" s="49">
        <f>IFERROR(IF(OR($V2235&lt;&gt;"Ja",VLOOKUP($C2235,Listen!$A$2:$F$45,5,0)="Nein",D2235&lt;IF(C2235="LNG Anbindungsanlagen gemäß separater Festlegung",2022,2023)),$AC2235,$AA2235),0)</f>
        <v>0</v>
      </c>
      <c r="AI2235" s="49">
        <f>IFERROR(IF(OR($W2235&lt;&gt;"Ja",VLOOKUP($C2235,Listen!$A$2:$F$45,6,0)="Nein"),$AC2235,$AB2235),0)</f>
        <v>0</v>
      </c>
      <c r="AJ2235" s="49">
        <f>IFERROR(IF(OR($W2235&lt;&gt;"Ja",VLOOKUP($C2235,Listen!$A$2:$F$45,6,0)="Nein"),$AC2235,$AB2235),0)</f>
        <v>0</v>
      </c>
      <c r="AK2235" s="49">
        <f>IFERROR(IF(OR($W2235&lt;&gt;"Ja",VLOOKUP($C2235,Listen!$A$2:$F$45,6,0)="Nein"),$AC2235,$AB2235),0)</f>
        <v>0</v>
      </c>
      <c r="AL2235" s="51">
        <f t="shared" si="720"/>
        <v>0</v>
      </c>
      <c r="AM2235" s="296">
        <f>IFERROR(IF(VLOOKUP($C2235,Listen!$A$2:$F$45,6,0)="Ja",MAX(BC2235:BD2235),D_SAV!$BC2235),0)</f>
        <v>0</v>
      </c>
      <c r="AN2235" s="51">
        <f t="shared" si="721"/>
        <v>0</v>
      </c>
      <c r="AP2235" s="304">
        <f t="shared" si="722"/>
        <v>0</v>
      </c>
      <c r="AQ2235" s="304">
        <f t="shared" si="723"/>
        <v>0</v>
      </c>
      <c r="AR2235" s="304">
        <f t="shared" si="724"/>
        <v>0</v>
      </c>
      <c r="AS2235" s="304">
        <f t="shared" si="725"/>
        <v>0</v>
      </c>
      <c r="AT2235" s="304">
        <f t="shared" si="726"/>
        <v>0</v>
      </c>
      <c r="AU2235" s="304">
        <f t="shared" si="727"/>
        <v>0</v>
      </c>
      <c r="AV2235" s="304">
        <f t="shared" si="728"/>
        <v>0</v>
      </c>
      <c r="AW2235" s="304">
        <f t="shared" si="729"/>
        <v>0</v>
      </c>
      <c r="AX2235" s="304">
        <f t="shared" si="730"/>
        <v>0</v>
      </c>
      <c r="AY2235" s="304">
        <f t="shared" si="731"/>
        <v>0</v>
      </c>
      <c r="AZ2235" s="304">
        <f t="shared" si="732"/>
        <v>0</v>
      </c>
      <c r="BA2235" s="304">
        <f t="shared" si="733"/>
        <v>0</v>
      </c>
      <c r="BB2235" s="304">
        <f t="shared" si="734"/>
        <v>0</v>
      </c>
      <c r="BC2235" s="304">
        <f t="shared" si="735"/>
        <v>0</v>
      </c>
      <c r="BD2235" s="304">
        <f t="shared" si="736"/>
        <v>0</v>
      </c>
      <c r="BE2235" s="304">
        <f>IFERROR(IF(VLOOKUP($C2235,Listen!$A$2:$F$45,6,0)="Ja",BB2235-MAX(BC2235:BD2235),BB2235-BC2235),0)</f>
        <v>0</v>
      </c>
    </row>
    <row r="2236" spans="1:57" x14ac:dyDescent="0.25">
      <c r="A2236" s="320" t="str">
        <f>IF(AND(D2236&lt;&gt;0,C2236&lt;&gt;0,E2236&lt;&gt;0),IF(B2236&lt;&gt;0,CONCATENATE(B2236,"-AGr",VLOOKUP(C2236,Listen!$A$2:$D$45,4,FALSE),"-",D2236,"-",E2236,),CONCATENATE("AGr",VLOOKUP(C2236,Listen!$A$2:$D$45,4,FALSE),"-",D2236,"-",E2236)),"keine vollständige ID")</f>
        <v>keine vollständige ID</v>
      </c>
      <c r="B2236" s="301"/>
      <c r="C2236" s="287"/>
      <c r="D2236" s="34"/>
      <c r="E2236" s="306"/>
      <c r="F2236" s="116"/>
      <c r="G2236" s="17"/>
      <c r="H2236" s="17"/>
      <c r="I2236" s="17"/>
      <c r="J2236" s="17"/>
      <c r="K2236" s="17"/>
      <c r="L2236" s="17"/>
      <c r="M2236" s="17"/>
      <c r="N2236" s="17"/>
      <c r="O2236" s="116"/>
      <c r="P2236" s="117">
        <f>IF(D2236&gt;A_Stammdaten!$B$12,0,SUM(G2236,H2236,J2236,L2236:M2236)-SUM(I2236,K2236,N2236:O2236))</f>
        <v>0</v>
      </c>
      <c r="Q2236" s="17"/>
      <c r="R2236" s="17"/>
      <c r="S2236" s="17"/>
      <c r="T2236" s="17"/>
      <c r="U2236" s="62">
        <f t="shared" si="716"/>
        <v>0</v>
      </c>
      <c r="V2236" s="34"/>
      <c r="W2236" s="34"/>
      <c r="X2236" s="34"/>
      <c r="Y2236" s="34"/>
      <c r="Z2236" s="34"/>
      <c r="AA2236" s="63" t="str">
        <f t="shared" si="717"/>
        <v>-</v>
      </c>
      <c r="AB2236" s="63" t="str">
        <f t="shared" si="718"/>
        <v>-</v>
      </c>
      <c r="AC2236" s="63">
        <f>IF(ISBLANK($C2236),0,VLOOKUP($C2236,Listen!$A$2:$C$45,2,FALSE))</f>
        <v>0</v>
      </c>
      <c r="AD2236" s="63">
        <f>IF(ISBLANK($C2236),0,VLOOKUP($C2236,Listen!$A$2:$C$45,3,FALSE))</f>
        <v>0</v>
      </c>
      <c r="AE2236" s="49">
        <f t="shared" si="719"/>
        <v>0</v>
      </c>
      <c r="AF2236" s="49">
        <f t="shared" si="719"/>
        <v>0</v>
      </c>
      <c r="AG2236" s="49">
        <f>IFERROR(IF(OR($V2236&lt;&gt;"Ja",VLOOKUP($C2236,Listen!$A$2:$F$45,5,0)="Nein",D2236&lt;IF(C2236="LNG Anbindungsanlagen gemäß separater Festlegung",2022,2023)),$AC2236,$AA2236),0)</f>
        <v>0</v>
      </c>
      <c r="AH2236" s="49">
        <f>IFERROR(IF(OR($V2236&lt;&gt;"Ja",VLOOKUP($C2236,Listen!$A$2:$F$45,5,0)="Nein",D2236&lt;IF(C2236="LNG Anbindungsanlagen gemäß separater Festlegung",2022,2023)),$AC2236,$AA2236),0)</f>
        <v>0</v>
      </c>
      <c r="AI2236" s="49">
        <f>IFERROR(IF(OR($W2236&lt;&gt;"Ja",VLOOKUP($C2236,Listen!$A$2:$F$45,6,0)="Nein"),$AC2236,$AB2236),0)</f>
        <v>0</v>
      </c>
      <c r="AJ2236" s="49">
        <f>IFERROR(IF(OR($W2236&lt;&gt;"Ja",VLOOKUP($C2236,Listen!$A$2:$F$45,6,0)="Nein"),$AC2236,$AB2236),0)</f>
        <v>0</v>
      </c>
      <c r="AK2236" s="49">
        <f>IFERROR(IF(OR($W2236&lt;&gt;"Ja",VLOOKUP($C2236,Listen!$A$2:$F$45,6,0)="Nein"),$AC2236,$AB2236),0)</f>
        <v>0</v>
      </c>
      <c r="AL2236" s="51">
        <f t="shared" si="720"/>
        <v>0</v>
      </c>
      <c r="AM2236" s="296">
        <f>IFERROR(IF(VLOOKUP($C2236,Listen!$A$2:$F$45,6,0)="Ja",MAX(BC2236:BD2236),D_SAV!$BC2236),0)</f>
        <v>0</v>
      </c>
      <c r="AN2236" s="51">
        <f t="shared" si="721"/>
        <v>0</v>
      </c>
      <c r="AP2236" s="304">
        <f t="shared" si="722"/>
        <v>0</v>
      </c>
      <c r="AQ2236" s="304">
        <f t="shared" si="723"/>
        <v>0</v>
      </c>
      <c r="AR2236" s="304">
        <f t="shared" si="724"/>
        <v>0</v>
      </c>
      <c r="AS2236" s="304">
        <f t="shared" si="725"/>
        <v>0</v>
      </c>
      <c r="AT2236" s="304">
        <f t="shared" si="726"/>
        <v>0</v>
      </c>
      <c r="AU2236" s="304">
        <f t="shared" si="727"/>
        <v>0</v>
      </c>
      <c r="AV2236" s="304">
        <f t="shared" si="728"/>
        <v>0</v>
      </c>
      <c r="AW2236" s="304">
        <f t="shared" si="729"/>
        <v>0</v>
      </c>
      <c r="AX2236" s="304">
        <f t="shared" si="730"/>
        <v>0</v>
      </c>
      <c r="AY2236" s="304">
        <f t="shared" si="731"/>
        <v>0</v>
      </c>
      <c r="AZ2236" s="304">
        <f t="shared" si="732"/>
        <v>0</v>
      </c>
      <c r="BA2236" s="304">
        <f t="shared" si="733"/>
        <v>0</v>
      </c>
      <c r="BB2236" s="304">
        <f t="shared" si="734"/>
        <v>0</v>
      </c>
      <c r="BC2236" s="304">
        <f t="shared" si="735"/>
        <v>0</v>
      </c>
      <c r="BD2236" s="304">
        <f t="shared" si="736"/>
        <v>0</v>
      </c>
      <c r="BE2236" s="304">
        <f>IFERROR(IF(VLOOKUP($C2236,Listen!$A$2:$F$45,6,0)="Ja",BB2236-MAX(BC2236:BD2236),BB2236-BC2236),0)</f>
        <v>0</v>
      </c>
    </row>
    <row r="2237" spans="1:57" x14ac:dyDescent="0.25">
      <c r="A2237" s="320" t="str">
        <f>IF(AND(D2237&lt;&gt;0,C2237&lt;&gt;0,E2237&lt;&gt;0),IF(B2237&lt;&gt;0,CONCATENATE(B2237,"-AGr",VLOOKUP(C2237,Listen!$A$2:$D$45,4,FALSE),"-",D2237,"-",E2237,),CONCATENATE("AGr",VLOOKUP(C2237,Listen!$A$2:$D$45,4,FALSE),"-",D2237,"-",E2237)),"keine vollständige ID")</f>
        <v>keine vollständige ID</v>
      </c>
      <c r="B2237" s="301"/>
      <c r="C2237" s="287"/>
      <c r="D2237" s="34"/>
      <c r="E2237" s="306"/>
      <c r="F2237" s="116"/>
      <c r="G2237" s="17"/>
      <c r="H2237" s="17"/>
      <c r="I2237" s="17"/>
      <c r="J2237" s="17"/>
      <c r="K2237" s="17"/>
      <c r="L2237" s="17"/>
      <c r="M2237" s="17"/>
      <c r="N2237" s="17"/>
      <c r="O2237" s="116"/>
      <c r="P2237" s="117">
        <f>IF(D2237&gt;A_Stammdaten!$B$12,0,SUM(G2237,H2237,J2237,L2237:M2237)-SUM(I2237,K2237,N2237:O2237))</f>
        <v>0</v>
      </c>
      <c r="Q2237" s="17"/>
      <c r="R2237" s="17"/>
      <c r="S2237" s="17"/>
      <c r="T2237" s="17"/>
      <c r="U2237" s="62">
        <f t="shared" si="716"/>
        <v>0</v>
      </c>
      <c r="V2237" s="34"/>
      <c r="W2237" s="34"/>
      <c r="X2237" s="34"/>
      <c r="Y2237" s="34"/>
      <c r="Z2237" s="34"/>
      <c r="AA2237" s="63" t="str">
        <f t="shared" si="717"/>
        <v>-</v>
      </c>
      <c r="AB2237" s="63" t="str">
        <f t="shared" si="718"/>
        <v>-</v>
      </c>
      <c r="AC2237" s="63">
        <f>IF(ISBLANK($C2237),0,VLOOKUP($C2237,Listen!$A$2:$C$45,2,FALSE))</f>
        <v>0</v>
      </c>
      <c r="AD2237" s="63">
        <f>IF(ISBLANK($C2237),0,VLOOKUP($C2237,Listen!$A$2:$C$45,3,FALSE))</f>
        <v>0</v>
      </c>
      <c r="AE2237" s="49">
        <f t="shared" si="719"/>
        <v>0</v>
      </c>
      <c r="AF2237" s="49">
        <f t="shared" si="719"/>
        <v>0</v>
      </c>
      <c r="AG2237" s="49">
        <f>IFERROR(IF(OR($V2237&lt;&gt;"Ja",VLOOKUP($C2237,Listen!$A$2:$F$45,5,0)="Nein",D2237&lt;IF(C2237="LNG Anbindungsanlagen gemäß separater Festlegung",2022,2023)),$AC2237,$AA2237),0)</f>
        <v>0</v>
      </c>
      <c r="AH2237" s="49">
        <f>IFERROR(IF(OR($V2237&lt;&gt;"Ja",VLOOKUP($C2237,Listen!$A$2:$F$45,5,0)="Nein",D2237&lt;IF(C2237="LNG Anbindungsanlagen gemäß separater Festlegung",2022,2023)),$AC2237,$AA2237),0)</f>
        <v>0</v>
      </c>
      <c r="AI2237" s="49">
        <f>IFERROR(IF(OR($W2237&lt;&gt;"Ja",VLOOKUP($C2237,Listen!$A$2:$F$45,6,0)="Nein"),$AC2237,$AB2237),0)</f>
        <v>0</v>
      </c>
      <c r="AJ2237" s="49">
        <f>IFERROR(IF(OR($W2237&lt;&gt;"Ja",VLOOKUP($C2237,Listen!$A$2:$F$45,6,0)="Nein"),$AC2237,$AB2237),0)</f>
        <v>0</v>
      </c>
      <c r="AK2237" s="49">
        <f>IFERROR(IF(OR($W2237&lt;&gt;"Ja",VLOOKUP($C2237,Listen!$A$2:$F$45,6,0)="Nein"),$AC2237,$AB2237),0)</f>
        <v>0</v>
      </c>
      <c r="AL2237" s="51">
        <f t="shared" si="720"/>
        <v>0</v>
      </c>
      <c r="AM2237" s="296">
        <f>IFERROR(IF(VLOOKUP($C2237,Listen!$A$2:$F$45,6,0)="Ja",MAX(BC2237:BD2237),D_SAV!$BC2237),0)</f>
        <v>0</v>
      </c>
      <c r="AN2237" s="51">
        <f t="shared" si="721"/>
        <v>0</v>
      </c>
      <c r="AP2237" s="304">
        <f t="shared" si="722"/>
        <v>0</v>
      </c>
      <c r="AQ2237" s="304">
        <f t="shared" si="723"/>
        <v>0</v>
      </c>
      <c r="AR2237" s="304">
        <f t="shared" si="724"/>
        <v>0</v>
      </c>
      <c r="AS2237" s="304">
        <f t="shared" si="725"/>
        <v>0</v>
      </c>
      <c r="AT2237" s="304">
        <f t="shared" si="726"/>
        <v>0</v>
      </c>
      <c r="AU2237" s="304">
        <f t="shared" si="727"/>
        <v>0</v>
      </c>
      <c r="AV2237" s="304">
        <f t="shared" si="728"/>
        <v>0</v>
      </c>
      <c r="AW2237" s="304">
        <f t="shared" si="729"/>
        <v>0</v>
      </c>
      <c r="AX2237" s="304">
        <f t="shared" si="730"/>
        <v>0</v>
      </c>
      <c r="AY2237" s="304">
        <f t="shared" si="731"/>
        <v>0</v>
      </c>
      <c r="AZ2237" s="304">
        <f t="shared" si="732"/>
        <v>0</v>
      </c>
      <c r="BA2237" s="304">
        <f t="shared" si="733"/>
        <v>0</v>
      </c>
      <c r="BB2237" s="304">
        <f t="shared" si="734"/>
        <v>0</v>
      </c>
      <c r="BC2237" s="304">
        <f t="shared" si="735"/>
        <v>0</v>
      </c>
      <c r="BD2237" s="304">
        <f t="shared" si="736"/>
        <v>0</v>
      </c>
      <c r="BE2237" s="304">
        <f>IFERROR(IF(VLOOKUP($C2237,Listen!$A$2:$F$45,6,0)="Ja",BB2237-MAX(BC2237:BD2237),BB2237-BC2237),0)</f>
        <v>0</v>
      </c>
    </row>
    <row r="2238" spans="1:57" x14ac:dyDescent="0.25">
      <c r="A2238" s="320" t="str">
        <f>IF(AND(D2238&lt;&gt;0,C2238&lt;&gt;0,E2238&lt;&gt;0),IF(B2238&lt;&gt;0,CONCATENATE(B2238,"-AGr",VLOOKUP(C2238,Listen!$A$2:$D$45,4,FALSE),"-",D2238,"-",E2238,),CONCATENATE("AGr",VLOOKUP(C2238,Listen!$A$2:$D$45,4,FALSE),"-",D2238,"-",E2238)),"keine vollständige ID")</f>
        <v>keine vollständige ID</v>
      </c>
      <c r="B2238" s="301"/>
      <c r="C2238" s="287"/>
      <c r="D2238" s="34"/>
      <c r="E2238" s="306"/>
      <c r="F2238" s="116"/>
      <c r="G2238" s="17"/>
      <c r="H2238" s="17"/>
      <c r="I2238" s="17"/>
      <c r="J2238" s="17"/>
      <c r="K2238" s="17"/>
      <c r="L2238" s="17"/>
      <c r="M2238" s="17"/>
      <c r="N2238" s="17"/>
      <c r="O2238" s="116"/>
      <c r="P2238" s="117">
        <f>IF(D2238&gt;A_Stammdaten!$B$12,0,SUM(G2238,H2238,J2238,L2238:M2238)-SUM(I2238,K2238,N2238:O2238))</f>
        <v>0</v>
      </c>
      <c r="Q2238" s="17"/>
      <c r="R2238" s="17"/>
      <c r="S2238" s="17"/>
      <c r="T2238" s="17"/>
      <c r="U2238" s="62">
        <f t="shared" si="716"/>
        <v>0</v>
      </c>
      <c r="V2238" s="34"/>
      <c r="W2238" s="34"/>
      <c r="X2238" s="34"/>
      <c r="Y2238" s="34"/>
      <c r="Z2238" s="34"/>
      <c r="AA2238" s="63" t="str">
        <f t="shared" si="717"/>
        <v>-</v>
      </c>
      <c r="AB2238" s="63" t="str">
        <f t="shared" si="718"/>
        <v>-</v>
      </c>
      <c r="AC2238" s="63">
        <f>IF(ISBLANK($C2238),0,VLOOKUP($C2238,Listen!$A$2:$C$45,2,FALSE))</f>
        <v>0</v>
      </c>
      <c r="AD2238" s="63">
        <f>IF(ISBLANK($C2238),0,VLOOKUP($C2238,Listen!$A$2:$C$45,3,FALSE))</f>
        <v>0</v>
      </c>
      <c r="AE2238" s="49">
        <f t="shared" si="719"/>
        <v>0</v>
      </c>
      <c r="AF2238" s="49">
        <f t="shared" si="719"/>
        <v>0</v>
      </c>
      <c r="AG2238" s="49">
        <f>IFERROR(IF(OR($V2238&lt;&gt;"Ja",VLOOKUP($C2238,Listen!$A$2:$F$45,5,0)="Nein",D2238&lt;IF(C2238="LNG Anbindungsanlagen gemäß separater Festlegung",2022,2023)),$AC2238,$AA2238),0)</f>
        <v>0</v>
      </c>
      <c r="AH2238" s="49">
        <f>IFERROR(IF(OR($V2238&lt;&gt;"Ja",VLOOKUP($C2238,Listen!$A$2:$F$45,5,0)="Nein",D2238&lt;IF(C2238="LNG Anbindungsanlagen gemäß separater Festlegung",2022,2023)),$AC2238,$AA2238),0)</f>
        <v>0</v>
      </c>
      <c r="AI2238" s="49">
        <f>IFERROR(IF(OR($W2238&lt;&gt;"Ja",VLOOKUP($C2238,Listen!$A$2:$F$45,6,0)="Nein"),$AC2238,$AB2238),0)</f>
        <v>0</v>
      </c>
      <c r="AJ2238" s="49">
        <f>IFERROR(IF(OR($W2238&lt;&gt;"Ja",VLOOKUP($C2238,Listen!$A$2:$F$45,6,0)="Nein"),$AC2238,$AB2238),0)</f>
        <v>0</v>
      </c>
      <c r="AK2238" s="49">
        <f>IFERROR(IF(OR($W2238&lt;&gt;"Ja",VLOOKUP($C2238,Listen!$A$2:$F$45,6,0)="Nein"),$AC2238,$AB2238),0)</f>
        <v>0</v>
      </c>
      <c r="AL2238" s="51">
        <f t="shared" si="720"/>
        <v>0</v>
      </c>
      <c r="AM2238" s="296">
        <f>IFERROR(IF(VLOOKUP($C2238,Listen!$A$2:$F$45,6,0)="Ja",MAX(BC2238:BD2238),D_SAV!$BC2238),0)</f>
        <v>0</v>
      </c>
      <c r="AN2238" s="51">
        <f t="shared" si="721"/>
        <v>0</v>
      </c>
      <c r="AP2238" s="304">
        <f t="shared" si="722"/>
        <v>0</v>
      </c>
      <c r="AQ2238" s="304">
        <f t="shared" si="723"/>
        <v>0</v>
      </c>
      <c r="AR2238" s="304">
        <f t="shared" si="724"/>
        <v>0</v>
      </c>
      <c r="AS2238" s="304">
        <f t="shared" si="725"/>
        <v>0</v>
      </c>
      <c r="AT2238" s="304">
        <f t="shared" si="726"/>
        <v>0</v>
      </c>
      <c r="AU2238" s="304">
        <f t="shared" si="727"/>
        <v>0</v>
      </c>
      <c r="AV2238" s="304">
        <f t="shared" si="728"/>
        <v>0</v>
      </c>
      <c r="AW2238" s="304">
        <f t="shared" si="729"/>
        <v>0</v>
      </c>
      <c r="AX2238" s="304">
        <f t="shared" si="730"/>
        <v>0</v>
      </c>
      <c r="AY2238" s="304">
        <f t="shared" si="731"/>
        <v>0</v>
      </c>
      <c r="AZ2238" s="304">
        <f t="shared" si="732"/>
        <v>0</v>
      </c>
      <c r="BA2238" s="304">
        <f t="shared" si="733"/>
        <v>0</v>
      </c>
      <c r="BB2238" s="304">
        <f t="shared" si="734"/>
        <v>0</v>
      </c>
      <c r="BC2238" s="304">
        <f t="shared" si="735"/>
        <v>0</v>
      </c>
      <c r="BD2238" s="304">
        <f t="shared" si="736"/>
        <v>0</v>
      </c>
      <c r="BE2238" s="304">
        <f>IFERROR(IF(VLOOKUP($C2238,Listen!$A$2:$F$45,6,0)="Ja",BB2238-MAX(BC2238:BD2238),BB2238-BC2238),0)</f>
        <v>0</v>
      </c>
    </row>
    <row r="2239" spans="1:57" x14ac:dyDescent="0.25">
      <c r="A2239" s="320" t="str">
        <f>IF(AND(D2239&lt;&gt;0,C2239&lt;&gt;0,E2239&lt;&gt;0),IF(B2239&lt;&gt;0,CONCATENATE(B2239,"-AGr",VLOOKUP(C2239,Listen!$A$2:$D$45,4,FALSE),"-",D2239,"-",E2239,),CONCATENATE("AGr",VLOOKUP(C2239,Listen!$A$2:$D$45,4,FALSE),"-",D2239,"-",E2239)),"keine vollständige ID")</f>
        <v>keine vollständige ID</v>
      </c>
      <c r="B2239" s="301"/>
      <c r="C2239" s="287"/>
      <c r="D2239" s="34"/>
      <c r="E2239" s="306"/>
      <c r="F2239" s="116"/>
      <c r="G2239" s="17"/>
      <c r="H2239" s="17"/>
      <c r="I2239" s="17"/>
      <c r="J2239" s="17"/>
      <c r="K2239" s="17"/>
      <c r="L2239" s="17"/>
      <c r="M2239" s="17"/>
      <c r="N2239" s="17"/>
      <c r="O2239" s="116"/>
      <c r="P2239" s="117">
        <f>IF(D2239&gt;A_Stammdaten!$B$12,0,SUM(G2239,H2239,J2239,L2239:M2239)-SUM(I2239,K2239,N2239:O2239))</f>
        <v>0</v>
      </c>
      <c r="Q2239" s="17"/>
      <c r="R2239" s="17"/>
      <c r="S2239" s="17"/>
      <c r="T2239" s="17"/>
      <c r="U2239" s="62">
        <f t="shared" si="716"/>
        <v>0</v>
      </c>
      <c r="V2239" s="34"/>
      <c r="W2239" s="34"/>
      <c r="X2239" s="34"/>
      <c r="Y2239" s="34"/>
      <c r="Z2239" s="34"/>
      <c r="AA2239" s="63" t="str">
        <f t="shared" si="717"/>
        <v>-</v>
      </c>
      <c r="AB2239" s="63" t="str">
        <f t="shared" si="718"/>
        <v>-</v>
      </c>
      <c r="AC2239" s="63">
        <f>IF(ISBLANK($C2239),0,VLOOKUP($C2239,Listen!$A$2:$C$45,2,FALSE))</f>
        <v>0</v>
      </c>
      <c r="AD2239" s="63">
        <f>IF(ISBLANK($C2239),0,VLOOKUP($C2239,Listen!$A$2:$C$45,3,FALSE))</f>
        <v>0</v>
      </c>
      <c r="AE2239" s="49">
        <f t="shared" si="719"/>
        <v>0</v>
      </c>
      <c r="AF2239" s="49">
        <f t="shared" si="719"/>
        <v>0</v>
      </c>
      <c r="AG2239" s="49">
        <f>IFERROR(IF(OR($V2239&lt;&gt;"Ja",VLOOKUP($C2239,Listen!$A$2:$F$45,5,0)="Nein",D2239&lt;IF(C2239="LNG Anbindungsanlagen gemäß separater Festlegung",2022,2023)),$AC2239,$AA2239),0)</f>
        <v>0</v>
      </c>
      <c r="AH2239" s="49">
        <f>IFERROR(IF(OR($V2239&lt;&gt;"Ja",VLOOKUP($C2239,Listen!$A$2:$F$45,5,0)="Nein",D2239&lt;IF(C2239="LNG Anbindungsanlagen gemäß separater Festlegung",2022,2023)),$AC2239,$AA2239),0)</f>
        <v>0</v>
      </c>
      <c r="AI2239" s="49">
        <f>IFERROR(IF(OR($W2239&lt;&gt;"Ja",VLOOKUP($C2239,Listen!$A$2:$F$45,6,0)="Nein"),$AC2239,$AB2239),0)</f>
        <v>0</v>
      </c>
      <c r="AJ2239" s="49">
        <f>IFERROR(IF(OR($W2239&lt;&gt;"Ja",VLOOKUP($C2239,Listen!$A$2:$F$45,6,0)="Nein"),$AC2239,$AB2239),0)</f>
        <v>0</v>
      </c>
      <c r="AK2239" s="49">
        <f>IFERROR(IF(OR($W2239&lt;&gt;"Ja",VLOOKUP($C2239,Listen!$A$2:$F$45,6,0)="Nein"),$AC2239,$AB2239),0)</f>
        <v>0</v>
      </c>
      <c r="AL2239" s="51">
        <f t="shared" si="720"/>
        <v>0</v>
      </c>
      <c r="AM2239" s="296">
        <f>IFERROR(IF(VLOOKUP($C2239,Listen!$A$2:$F$45,6,0)="Ja",MAX(BC2239:BD2239),D_SAV!$BC2239),0)</f>
        <v>0</v>
      </c>
      <c r="AN2239" s="51">
        <f t="shared" si="721"/>
        <v>0</v>
      </c>
      <c r="AP2239" s="304">
        <f t="shared" si="722"/>
        <v>0</v>
      </c>
      <c r="AQ2239" s="304">
        <f t="shared" si="723"/>
        <v>0</v>
      </c>
      <c r="AR2239" s="304">
        <f t="shared" si="724"/>
        <v>0</v>
      </c>
      <c r="AS2239" s="304">
        <f t="shared" si="725"/>
        <v>0</v>
      </c>
      <c r="AT2239" s="304">
        <f t="shared" si="726"/>
        <v>0</v>
      </c>
      <c r="AU2239" s="304">
        <f t="shared" si="727"/>
        <v>0</v>
      </c>
      <c r="AV2239" s="304">
        <f t="shared" si="728"/>
        <v>0</v>
      </c>
      <c r="AW2239" s="304">
        <f t="shared" si="729"/>
        <v>0</v>
      </c>
      <c r="AX2239" s="304">
        <f t="shared" si="730"/>
        <v>0</v>
      </c>
      <c r="AY2239" s="304">
        <f t="shared" si="731"/>
        <v>0</v>
      </c>
      <c r="AZ2239" s="304">
        <f t="shared" si="732"/>
        <v>0</v>
      </c>
      <c r="BA2239" s="304">
        <f t="shared" si="733"/>
        <v>0</v>
      </c>
      <c r="BB2239" s="304">
        <f t="shared" si="734"/>
        <v>0</v>
      </c>
      <c r="BC2239" s="304">
        <f t="shared" si="735"/>
        <v>0</v>
      </c>
      <c r="BD2239" s="304">
        <f t="shared" si="736"/>
        <v>0</v>
      </c>
      <c r="BE2239" s="304">
        <f>IFERROR(IF(VLOOKUP($C2239,Listen!$A$2:$F$45,6,0)="Ja",BB2239-MAX(BC2239:BD2239),BB2239-BC2239),0)</f>
        <v>0</v>
      </c>
    </row>
    <row r="2240" spans="1:57" x14ac:dyDescent="0.25">
      <c r="A2240" s="320" t="str">
        <f>IF(AND(D2240&lt;&gt;0,C2240&lt;&gt;0,E2240&lt;&gt;0),IF(B2240&lt;&gt;0,CONCATENATE(B2240,"-AGr",VLOOKUP(C2240,Listen!$A$2:$D$45,4,FALSE),"-",D2240,"-",E2240,),CONCATENATE("AGr",VLOOKUP(C2240,Listen!$A$2:$D$45,4,FALSE),"-",D2240,"-",E2240)),"keine vollständige ID")</f>
        <v>keine vollständige ID</v>
      </c>
      <c r="B2240" s="301"/>
      <c r="C2240" s="287"/>
      <c r="D2240" s="34"/>
      <c r="E2240" s="306"/>
      <c r="F2240" s="116"/>
      <c r="G2240" s="17"/>
      <c r="H2240" s="17"/>
      <c r="I2240" s="17"/>
      <c r="J2240" s="17"/>
      <c r="K2240" s="17"/>
      <c r="L2240" s="17"/>
      <c r="M2240" s="17"/>
      <c r="N2240" s="17"/>
      <c r="O2240" s="116"/>
      <c r="P2240" s="117">
        <f>IF(D2240&gt;A_Stammdaten!$B$12,0,SUM(G2240,H2240,J2240,L2240:M2240)-SUM(I2240,K2240,N2240:O2240))</f>
        <v>0</v>
      </c>
      <c r="Q2240" s="17"/>
      <c r="R2240" s="17"/>
      <c r="S2240" s="17"/>
      <c r="T2240" s="17"/>
      <c r="U2240" s="62">
        <f t="shared" si="716"/>
        <v>0</v>
      </c>
      <c r="V2240" s="34"/>
      <c r="W2240" s="34"/>
      <c r="X2240" s="34"/>
      <c r="Y2240" s="34"/>
      <c r="Z2240" s="34"/>
      <c r="AA2240" s="63" t="str">
        <f t="shared" si="717"/>
        <v>-</v>
      </c>
      <c r="AB2240" s="63" t="str">
        <f t="shared" si="718"/>
        <v>-</v>
      </c>
      <c r="AC2240" s="63">
        <f>IF(ISBLANK($C2240),0,VLOOKUP($C2240,Listen!$A$2:$C$45,2,FALSE))</f>
        <v>0</v>
      </c>
      <c r="AD2240" s="63">
        <f>IF(ISBLANK($C2240),0,VLOOKUP($C2240,Listen!$A$2:$C$45,3,FALSE))</f>
        <v>0</v>
      </c>
      <c r="AE2240" s="49">
        <f t="shared" si="719"/>
        <v>0</v>
      </c>
      <c r="AF2240" s="49">
        <f t="shared" si="719"/>
        <v>0</v>
      </c>
      <c r="AG2240" s="49">
        <f>IFERROR(IF(OR($V2240&lt;&gt;"Ja",VLOOKUP($C2240,Listen!$A$2:$F$45,5,0)="Nein",D2240&lt;IF(C2240="LNG Anbindungsanlagen gemäß separater Festlegung",2022,2023)),$AC2240,$AA2240),0)</f>
        <v>0</v>
      </c>
      <c r="AH2240" s="49">
        <f>IFERROR(IF(OR($V2240&lt;&gt;"Ja",VLOOKUP($C2240,Listen!$A$2:$F$45,5,0)="Nein",D2240&lt;IF(C2240="LNG Anbindungsanlagen gemäß separater Festlegung",2022,2023)),$AC2240,$AA2240),0)</f>
        <v>0</v>
      </c>
      <c r="AI2240" s="49">
        <f>IFERROR(IF(OR($W2240&lt;&gt;"Ja",VLOOKUP($C2240,Listen!$A$2:$F$45,6,0)="Nein"),$AC2240,$AB2240),0)</f>
        <v>0</v>
      </c>
      <c r="AJ2240" s="49">
        <f>IFERROR(IF(OR($W2240&lt;&gt;"Ja",VLOOKUP($C2240,Listen!$A$2:$F$45,6,0)="Nein"),$AC2240,$AB2240),0)</f>
        <v>0</v>
      </c>
      <c r="AK2240" s="49">
        <f>IFERROR(IF(OR($W2240&lt;&gt;"Ja",VLOOKUP($C2240,Listen!$A$2:$F$45,6,0)="Nein"),$AC2240,$AB2240),0)</f>
        <v>0</v>
      </c>
      <c r="AL2240" s="51">
        <f t="shared" si="720"/>
        <v>0</v>
      </c>
      <c r="AM2240" s="296">
        <f>IFERROR(IF(VLOOKUP($C2240,Listen!$A$2:$F$45,6,0)="Ja",MAX(BC2240:BD2240),D_SAV!$BC2240),0)</f>
        <v>0</v>
      </c>
      <c r="AN2240" s="51">
        <f t="shared" si="721"/>
        <v>0</v>
      </c>
      <c r="AP2240" s="304">
        <f t="shared" si="722"/>
        <v>0</v>
      </c>
      <c r="AQ2240" s="304">
        <f t="shared" si="723"/>
        <v>0</v>
      </c>
      <c r="AR2240" s="304">
        <f t="shared" si="724"/>
        <v>0</v>
      </c>
      <c r="AS2240" s="304">
        <f t="shared" si="725"/>
        <v>0</v>
      </c>
      <c r="AT2240" s="304">
        <f t="shared" si="726"/>
        <v>0</v>
      </c>
      <c r="AU2240" s="304">
        <f t="shared" si="727"/>
        <v>0</v>
      </c>
      <c r="AV2240" s="304">
        <f t="shared" si="728"/>
        <v>0</v>
      </c>
      <c r="AW2240" s="304">
        <f t="shared" si="729"/>
        <v>0</v>
      </c>
      <c r="AX2240" s="304">
        <f t="shared" si="730"/>
        <v>0</v>
      </c>
      <c r="AY2240" s="304">
        <f t="shared" si="731"/>
        <v>0</v>
      </c>
      <c r="AZ2240" s="304">
        <f t="shared" si="732"/>
        <v>0</v>
      </c>
      <c r="BA2240" s="304">
        <f t="shared" si="733"/>
        <v>0</v>
      </c>
      <c r="BB2240" s="304">
        <f t="shared" si="734"/>
        <v>0</v>
      </c>
      <c r="BC2240" s="304">
        <f t="shared" si="735"/>
        <v>0</v>
      </c>
      <c r="BD2240" s="304">
        <f t="shared" si="736"/>
        <v>0</v>
      </c>
      <c r="BE2240" s="304">
        <f>IFERROR(IF(VLOOKUP($C2240,Listen!$A$2:$F$45,6,0)="Ja",BB2240-MAX(BC2240:BD2240),BB2240-BC2240),0)</f>
        <v>0</v>
      </c>
    </row>
    <row r="2241" spans="1:57" x14ac:dyDescent="0.25">
      <c r="A2241" s="320" t="str">
        <f>IF(AND(D2241&lt;&gt;0,C2241&lt;&gt;0,E2241&lt;&gt;0),IF(B2241&lt;&gt;0,CONCATENATE(B2241,"-AGr",VLOOKUP(C2241,Listen!$A$2:$D$45,4,FALSE),"-",D2241,"-",E2241,),CONCATENATE("AGr",VLOOKUP(C2241,Listen!$A$2:$D$45,4,FALSE),"-",D2241,"-",E2241)),"keine vollständige ID")</f>
        <v>keine vollständige ID</v>
      </c>
      <c r="B2241" s="301"/>
      <c r="C2241" s="287"/>
      <c r="D2241" s="34"/>
      <c r="E2241" s="306"/>
      <c r="F2241" s="116"/>
      <c r="G2241" s="17"/>
      <c r="H2241" s="17"/>
      <c r="I2241" s="17"/>
      <c r="J2241" s="17"/>
      <c r="K2241" s="17"/>
      <c r="L2241" s="17"/>
      <c r="M2241" s="17"/>
      <c r="N2241" s="17"/>
      <c r="O2241" s="116"/>
      <c r="P2241" s="117">
        <f>IF(D2241&gt;A_Stammdaten!$B$12,0,SUM(G2241,H2241,J2241,L2241:M2241)-SUM(I2241,K2241,N2241:O2241))</f>
        <v>0</v>
      </c>
      <c r="Q2241" s="17"/>
      <c r="R2241" s="17"/>
      <c r="S2241" s="17"/>
      <c r="T2241" s="17"/>
      <c r="U2241" s="62">
        <f t="shared" si="716"/>
        <v>0</v>
      </c>
      <c r="V2241" s="34"/>
      <c r="W2241" s="34"/>
      <c r="X2241" s="34"/>
      <c r="Y2241" s="34"/>
      <c r="Z2241" s="34"/>
      <c r="AA2241" s="63" t="str">
        <f t="shared" si="717"/>
        <v>-</v>
      </c>
      <c r="AB2241" s="63" t="str">
        <f t="shared" si="718"/>
        <v>-</v>
      </c>
      <c r="AC2241" s="63">
        <f>IF(ISBLANK($C2241),0,VLOOKUP($C2241,Listen!$A$2:$C$45,2,FALSE))</f>
        <v>0</v>
      </c>
      <c r="AD2241" s="63">
        <f>IF(ISBLANK($C2241),0,VLOOKUP($C2241,Listen!$A$2:$C$45,3,FALSE))</f>
        <v>0</v>
      </c>
      <c r="AE2241" s="49">
        <f t="shared" si="719"/>
        <v>0</v>
      </c>
      <c r="AF2241" s="49">
        <f t="shared" si="719"/>
        <v>0</v>
      </c>
      <c r="AG2241" s="49">
        <f>IFERROR(IF(OR($V2241&lt;&gt;"Ja",VLOOKUP($C2241,Listen!$A$2:$F$45,5,0)="Nein",D2241&lt;IF(C2241="LNG Anbindungsanlagen gemäß separater Festlegung",2022,2023)),$AC2241,$AA2241),0)</f>
        <v>0</v>
      </c>
      <c r="AH2241" s="49">
        <f>IFERROR(IF(OR($V2241&lt;&gt;"Ja",VLOOKUP($C2241,Listen!$A$2:$F$45,5,0)="Nein",D2241&lt;IF(C2241="LNG Anbindungsanlagen gemäß separater Festlegung",2022,2023)),$AC2241,$AA2241),0)</f>
        <v>0</v>
      </c>
      <c r="AI2241" s="49">
        <f>IFERROR(IF(OR($W2241&lt;&gt;"Ja",VLOOKUP($C2241,Listen!$A$2:$F$45,6,0)="Nein"),$AC2241,$AB2241),0)</f>
        <v>0</v>
      </c>
      <c r="AJ2241" s="49">
        <f>IFERROR(IF(OR($W2241&lt;&gt;"Ja",VLOOKUP($C2241,Listen!$A$2:$F$45,6,0)="Nein"),$AC2241,$AB2241),0)</f>
        <v>0</v>
      </c>
      <c r="AK2241" s="49">
        <f>IFERROR(IF(OR($W2241&lt;&gt;"Ja",VLOOKUP($C2241,Listen!$A$2:$F$45,6,0)="Nein"),$AC2241,$AB2241),0)</f>
        <v>0</v>
      </c>
      <c r="AL2241" s="51">
        <f t="shared" si="720"/>
        <v>0</v>
      </c>
      <c r="AM2241" s="296">
        <f>IFERROR(IF(VLOOKUP($C2241,Listen!$A$2:$F$45,6,0)="Ja",MAX(BC2241:BD2241),D_SAV!$BC2241),0)</f>
        <v>0</v>
      </c>
      <c r="AN2241" s="51">
        <f t="shared" si="721"/>
        <v>0</v>
      </c>
      <c r="AP2241" s="304">
        <f t="shared" si="722"/>
        <v>0</v>
      </c>
      <c r="AQ2241" s="304">
        <f t="shared" si="723"/>
        <v>0</v>
      </c>
      <c r="AR2241" s="304">
        <f t="shared" si="724"/>
        <v>0</v>
      </c>
      <c r="AS2241" s="304">
        <f t="shared" si="725"/>
        <v>0</v>
      </c>
      <c r="AT2241" s="304">
        <f t="shared" si="726"/>
        <v>0</v>
      </c>
      <c r="AU2241" s="304">
        <f t="shared" si="727"/>
        <v>0</v>
      </c>
      <c r="AV2241" s="304">
        <f t="shared" si="728"/>
        <v>0</v>
      </c>
      <c r="AW2241" s="304">
        <f t="shared" si="729"/>
        <v>0</v>
      </c>
      <c r="AX2241" s="304">
        <f t="shared" si="730"/>
        <v>0</v>
      </c>
      <c r="AY2241" s="304">
        <f t="shared" si="731"/>
        <v>0</v>
      </c>
      <c r="AZ2241" s="304">
        <f t="shared" si="732"/>
        <v>0</v>
      </c>
      <c r="BA2241" s="304">
        <f t="shared" si="733"/>
        <v>0</v>
      </c>
      <c r="BB2241" s="304">
        <f t="shared" si="734"/>
        <v>0</v>
      </c>
      <c r="BC2241" s="304">
        <f t="shared" si="735"/>
        <v>0</v>
      </c>
      <c r="BD2241" s="304">
        <f t="shared" si="736"/>
        <v>0</v>
      </c>
      <c r="BE2241" s="304">
        <f>IFERROR(IF(VLOOKUP($C2241,Listen!$A$2:$F$45,6,0)="Ja",BB2241-MAX(BC2241:BD2241),BB2241-BC2241),0)</f>
        <v>0</v>
      </c>
    </row>
    <row r="2242" spans="1:57" x14ac:dyDescent="0.25">
      <c r="A2242" s="320" t="str">
        <f>IF(AND(D2242&lt;&gt;0,C2242&lt;&gt;0,E2242&lt;&gt;0),IF(B2242&lt;&gt;0,CONCATENATE(B2242,"-AGr",VLOOKUP(C2242,Listen!$A$2:$D$45,4,FALSE),"-",D2242,"-",E2242,),CONCATENATE("AGr",VLOOKUP(C2242,Listen!$A$2:$D$45,4,FALSE),"-",D2242,"-",E2242)),"keine vollständige ID")</f>
        <v>keine vollständige ID</v>
      </c>
      <c r="B2242" s="301"/>
      <c r="C2242" s="287"/>
      <c r="D2242" s="34"/>
      <c r="E2242" s="306"/>
      <c r="F2242" s="116"/>
      <c r="G2242" s="17"/>
      <c r="H2242" s="17"/>
      <c r="I2242" s="17"/>
      <c r="J2242" s="17"/>
      <c r="K2242" s="17"/>
      <c r="L2242" s="17"/>
      <c r="M2242" s="17"/>
      <c r="N2242" s="17"/>
      <c r="O2242" s="116"/>
      <c r="P2242" s="117">
        <f>IF(D2242&gt;A_Stammdaten!$B$12,0,SUM(G2242,H2242,J2242,L2242:M2242)-SUM(I2242,K2242,N2242:O2242))</f>
        <v>0</v>
      </c>
      <c r="Q2242" s="17"/>
      <c r="R2242" s="17"/>
      <c r="S2242" s="17"/>
      <c r="T2242" s="17"/>
      <c r="U2242" s="62">
        <f t="shared" si="716"/>
        <v>0</v>
      </c>
      <c r="V2242" s="34"/>
      <c r="W2242" s="34"/>
      <c r="X2242" s="34"/>
      <c r="Y2242" s="34"/>
      <c r="Z2242" s="34"/>
      <c r="AA2242" s="63" t="str">
        <f t="shared" si="717"/>
        <v>-</v>
      </c>
      <c r="AB2242" s="63" t="str">
        <f t="shared" si="718"/>
        <v>-</v>
      </c>
      <c r="AC2242" s="63">
        <f>IF(ISBLANK($C2242),0,VLOOKUP($C2242,Listen!$A$2:$C$45,2,FALSE))</f>
        <v>0</v>
      </c>
      <c r="AD2242" s="63">
        <f>IF(ISBLANK($C2242),0,VLOOKUP($C2242,Listen!$A$2:$C$45,3,FALSE))</f>
        <v>0</v>
      </c>
      <c r="AE2242" s="49">
        <f t="shared" si="719"/>
        <v>0</v>
      </c>
      <c r="AF2242" s="49">
        <f t="shared" si="719"/>
        <v>0</v>
      </c>
      <c r="AG2242" s="49">
        <f>IFERROR(IF(OR($V2242&lt;&gt;"Ja",VLOOKUP($C2242,Listen!$A$2:$F$45,5,0)="Nein",D2242&lt;IF(C2242="LNG Anbindungsanlagen gemäß separater Festlegung",2022,2023)),$AC2242,$AA2242),0)</f>
        <v>0</v>
      </c>
      <c r="AH2242" s="49">
        <f>IFERROR(IF(OR($V2242&lt;&gt;"Ja",VLOOKUP($C2242,Listen!$A$2:$F$45,5,0)="Nein",D2242&lt;IF(C2242="LNG Anbindungsanlagen gemäß separater Festlegung",2022,2023)),$AC2242,$AA2242),0)</f>
        <v>0</v>
      </c>
      <c r="AI2242" s="49">
        <f>IFERROR(IF(OR($W2242&lt;&gt;"Ja",VLOOKUP($C2242,Listen!$A$2:$F$45,6,0)="Nein"),$AC2242,$AB2242),0)</f>
        <v>0</v>
      </c>
      <c r="AJ2242" s="49">
        <f>IFERROR(IF(OR($W2242&lt;&gt;"Ja",VLOOKUP($C2242,Listen!$A$2:$F$45,6,0)="Nein"),$AC2242,$AB2242),0)</f>
        <v>0</v>
      </c>
      <c r="AK2242" s="49">
        <f>IFERROR(IF(OR($W2242&lt;&gt;"Ja",VLOOKUP($C2242,Listen!$A$2:$F$45,6,0)="Nein"),$AC2242,$AB2242),0)</f>
        <v>0</v>
      </c>
      <c r="AL2242" s="51">
        <f t="shared" si="720"/>
        <v>0</v>
      </c>
      <c r="AM2242" s="296">
        <f>IFERROR(IF(VLOOKUP($C2242,Listen!$A$2:$F$45,6,0)="Ja",MAX(BC2242:BD2242),D_SAV!$BC2242),0)</f>
        <v>0</v>
      </c>
      <c r="AN2242" s="51">
        <f t="shared" si="721"/>
        <v>0</v>
      </c>
      <c r="AP2242" s="304">
        <f t="shared" si="722"/>
        <v>0</v>
      </c>
      <c r="AQ2242" s="304">
        <f t="shared" si="723"/>
        <v>0</v>
      </c>
      <c r="AR2242" s="304">
        <f t="shared" si="724"/>
        <v>0</v>
      </c>
      <c r="AS2242" s="304">
        <f t="shared" si="725"/>
        <v>0</v>
      </c>
      <c r="AT2242" s="304">
        <f t="shared" si="726"/>
        <v>0</v>
      </c>
      <c r="AU2242" s="304">
        <f t="shared" si="727"/>
        <v>0</v>
      </c>
      <c r="AV2242" s="304">
        <f t="shared" si="728"/>
        <v>0</v>
      </c>
      <c r="AW2242" s="304">
        <f t="shared" si="729"/>
        <v>0</v>
      </c>
      <c r="AX2242" s="304">
        <f t="shared" si="730"/>
        <v>0</v>
      </c>
      <c r="AY2242" s="304">
        <f t="shared" si="731"/>
        <v>0</v>
      </c>
      <c r="AZ2242" s="304">
        <f t="shared" si="732"/>
        <v>0</v>
      </c>
      <c r="BA2242" s="304">
        <f t="shared" si="733"/>
        <v>0</v>
      </c>
      <c r="BB2242" s="304">
        <f t="shared" si="734"/>
        <v>0</v>
      </c>
      <c r="BC2242" s="304">
        <f t="shared" si="735"/>
        <v>0</v>
      </c>
      <c r="BD2242" s="304">
        <f t="shared" si="736"/>
        <v>0</v>
      </c>
      <c r="BE2242" s="304">
        <f>IFERROR(IF(VLOOKUP($C2242,Listen!$A$2:$F$45,6,0)="Ja",BB2242-MAX(BC2242:BD2242),BB2242-BC2242),0)</f>
        <v>0</v>
      </c>
    </row>
    <row r="2243" spans="1:57" x14ac:dyDescent="0.25">
      <c r="A2243" s="320" t="str">
        <f>IF(AND(D2243&lt;&gt;0,C2243&lt;&gt;0,E2243&lt;&gt;0),IF(B2243&lt;&gt;0,CONCATENATE(B2243,"-AGr",VLOOKUP(C2243,Listen!$A$2:$D$45,4,FALSE),"-",D2243,"-",E2243,),CONCATENATE("AGr",VLOOKUP(C2243,Listen!$A$2:$D$45,4,FALSE),"-",D2243,"-",E2243)),"keine vollständige ID")</f>
        <v>keine vollständige ID</v>
      </c>
      <c r="B2243" s="301"/>
      <c r="C2243" s="287"/>
      <c r="D2243" s="34"/>
      <c r="E2243" s="306"/>
      <c r="F2243" s="116"/>
      <c r="G2243" s="17"/>
      <c r="H2243" s="17"/>
      <c r="I2243" s="17"/>
      <c r="J2243" s="17"/>
      <c r="K2243" s="17"/>
      <c r="L2243" s="17"/>
      <c r="M2243" s="17"/>
      <c r="N2243" s="17"/>
      <c r="O2243" s="116"/>
      <c r="P2243" s="117">
        <f>IF(D2243&gt;A_Stammdaten!$B$12,0,SUM(G2243,H2243,J2243,L2243:M2243)-SUM(I2243,K2243,N2243:O2243))</f>
        <v>0</v>
      </c>
      <c r="Q2243" s="17"/>
      <c r="R2243" s="17"/>
      <c r="S2243" s="17"/>
      <c r="T2243" s="17"/>
      <c r="U2243" s="62">
        <f t="shared" si="716"/>
        <v>0</v>
      </c>
      <c r="V2243" s="34"/>
      <c r="W2243" s="34"/>
      <c r="X2243" s="34"/>
      <c r="Y2243" s="34"/>
      <c r="Z2243" s="34"/>
      <c r="AA2243" s="63" t="str">
        <f t="shared" si="717"/>
        <v>-</v>
      </c>
      <c r="AB2243" s="63" t="str">
        <f t="shared" si="718"/>
        <v>-</v>
      </c>
      <c r="AC2243" s="63">
        <f>IF(ISBLANK($C2243),0,VLOOKUP($C2243,Listen!$A$2:$C$45,2,FALSE))</f>
        <v>0</v>
      </c>
      <c r="AD2243" s="63">
        <f>IF(ISBLANK($C2243),0,VLOOKUP($C2243,Listen!$A$2:$C$45,3,FALSE))</f>
        <v>0</v>
      </c>
      <c r="AE2243" s="49">
        <f t="shared" si="719"/>
        <v>0</v>
      </c>
      <c r="AF2243" s="49">
        <f t="shared" si="719"/>
        <v>0</v>
      </c>
      <c r="AG2243" s="49">
        <f>IFERROR(IF(OR($V2243&lt;&gt;"Ja",VLOOKUP($C2243,Listen!$A$2:$F$45,5,0)="Nein",D2243&lt;IF(C2243="LNG Anbindungsanlagen gemäß separater Festlegung",2022,2023)),$AC2243,$AA2243),0)</f>
        <v>0</v>
      </c>
      <c r="AH2243" s="49">
        <f>IFERROR(IF(OR($V2243&lt;&gt;"Ja",VLOOKUP($C2243,Listen!$A$2:$F$45,5,0)="Nein",D2243&lt;IF(C2243="LNG Anbindungsanlagen gemäß separater Festlegung",2022,2023)),$AC2243,$AA2243),0)</f>
        <v>0</v>
      </c>
      <c r="AI2243" s="49">
        <f>IFERROR(IF(OR($W2243&lt;&gt;"Ja",VLOOKUP($C2243,Listen!$A$2:$F$45,6,0)="Nein"),$AC2243,$AB2243),0)</f>
        <v>0</v>
      </c>
      <c r="AJ2243" s="49">
        <f>IFERROR(IF(OR($W2243&lt;&gt;"Ja",VLOOKUP($C2243,Listen!$A$2:$F$45,6,0)="Nein"),$AC2243,$AB2243),0)</f>
        <v>0</v>
      </c>
      <c r="AK2243" s="49">
        <f>IFERROR(IF(OR($W2243&lt;&gt;"Ja",VLOOKUP($C2243,Listen!$A$2:$F$45,6,0)="Nein"),$AC2243,$AB2243),0)</f>
        <v>0</v>
      </c>
      <c r="AL2243" s="51">
        <f t="shared" si="720"/>
        <v>0</v>
      </c>
      <c r="AM2243" s="296">
        <f>IFERROR(IF(VLOOKUP($C2243,Listen!$A$2:$F$45,6,0)="Ja",MAX(BC2243:BD2243),D_SAV!$BC2243),0)</f>
        <v>0</v>
      </c>
      <c r="AN2243" s="51">
        <f t="shared" si="721"/>
        <v>0</v>
      </c>
      <c r="AP2243" s="304">
        <f t="shared" si="722"/>
        <v>0</v>
      </c>
      <c r="AQ2243" s="304">
        <f t="shared" si="723"/>
        <v>0</v>
      </c>
      <c r="AR2243" s="304">
        <f t="shared" si="724"/>
        <v>0</v>
      </c>
      <c r="AS2243" s="304">
        <f t="shared" si="725"/>
        <v>0</v>
      </c>
      <c r="AT2243" s="304">
        <f t="shared" si="726"/>
        <v>0</v>
      </c>
      <c r="AU2243" s="304">
        <f t="shared" si="727"/>
        <v>0</v>
      </c>
      <c r="AV2243" s="304">
        <f t="shared" si="728"/>
        <v>0</v>
      </c>
      <c r="AW2243" s="304">
        <f t="shared" si="729"/>
        <v>0</v>
      </c>
      <c r="AX2243" s="304">
        <f t="shared" si="730"/>
        <v>0</v>
      </c>
      <c r="AY2243" s="304">
        <f t="shared" si="731"/>
        <v>0</v>
      </c>
      <c r="AZ2243" s="304">
        <f t="shared" si="732"/>
        <v>0</v>
      </c>
      <c r="BA2243" s="304">
        <f t="shared" si="733"/>
        <v>0</v>
      </c>
      <c r="BB2243" s="304">
        <f t="shared" si="734"/>
        <v>0</v>
      </c>
      <c r="BC2243" s="304">
        <f t="shared" si="735"/>
        <v>0</v>
      </c>
      <c r="BD2243" s="304">
        <f t="shared" si="736"/>
        <v>0</v>
      </c>
      <c r="BE2243" s="304">
        <f>IFERROR(IF(VLOOKUP($C2243,Listen!$A$2:$F$45,6,0)="Ja",BB2243-MAX(BC2243:BD2243),BB2243-BC2243),0)</f>
        <v>0</v>
      </c>
    </row>
    <row r="2244" spans="1:57" x14ac:dyDescent="0.25">
      <c r="A2244" s="320" t="str">
        <f>IF(AND(D2244&lt;&gt;0,C2244&lt;&gt;0,E2244&lt;&gt;0),IF(B2244&lt;&gt;0,CONCATENATE(B2244,"-AGr",VLOOKUP(C2244,Listen!$A$2:$D$45,4,FALSE),"-",D2244,"-",E2244,),CONCATENATE("AGr",VLOOKUP(C2244,Listen!$A$2:$D$45,4,FALSE),"-",D2244,"-",E2244)),"keine vollständige ID")</f>
        <v>keine vollständige ID</v>
      </c>
      <c r="B2244" s="301"/>
      <c r="C2244" s="287"/>
      <c r="D2244" s="34"/>
      <c r="E2244" s="306"/>
      <c r="F2244" s="116"/>
      <c r="G2244" s="17"/>
      <c r="H2244" s="17"/>
      <c r="I2244" s="17"/>
      <c r="J2244" s="17"/>
      <c r="K2244" s="17"/>
      <c r="L2244" s="17"/>
      <c r="M2244" s="17"/>
      <c r="N2244" s="17"/>
      <c r="O2244" s="116"/>
      <c r="P2244" s="117">
        <f>IF(D2244&gt;A_Stammdaten!$B$12,0,SUM(G2244,H2244,J2244,L2244:M2244)-SUM(I2244,K2244,N2244:O2244))</f>
        <v>0</v>
      </c>
      <c r="Q2244" s="17"/>
      <c r="R2244" s="17"/>
      <c r="S2244" s="17"/>
      <c r="T2244" s="17"/>
      <c r="U2244" s="62">
        <f t="shared" si="716"/>
        <v>0</v>
      </c>
      <c r="V2244" s="34"/>
      <c r="W2244" s="34"/>
      <c r="X2244" s="34"/>
      <c r="Y2244" s="34"/>
      <c r="Z2244" s="34"/>
      <c r="AA2244" s="63" t="str">
        <f t="shared" si="717"/>
        <v>-</v>
      </c>
      <c r="AB2244" s="63" t="str">
        <f t="shared" si="718"/>
        <v>-</v>
      </c>
      <c r="AC2244" s="63">
        <f>IF(ISBLANK($C2244),0,VLOOKUP($C2244,Listen!$A$2:$C$45,2,FALSE))</f>
        <v>0</v>
      </c>
      <c r="AD2244" s="63">
        <f>IF(ISBLANK($C2244),0,VLOOKUP($C2244,Listen!$A$2:$C$45,3,FALSE))</f>
        <v>0</v>
      </c>
      <c r="AE2244" s="49">
        <f t="shared" si="719"/>
        <v>0</v>
      </c>
      <c r="AF2244" s="49">
        <f t="shared" si="719"/>
        <v>0</v>
      </c>
      <c r="AG2244" s="49">
        <f>IFERROR(IF(OR($V2244&lt;&gt;"Ja",VLOOKUP($C2244,Listen!$A$2:$F$45,5,0)="Nein",D2244&lt;IF(C2244="LNG Anbindungsanlagen gemäß separater Festlegung",2022,2023)),$AC2244,$AA2244),0)</f>
        <v>0</v>
      </c>
      <c r="AH2244" s="49">
        <f>IFERROR(IF(OR($V2244&lt;&gt;"Ja",VLOOKUP($C2244,Listen!$A$2:$F$45,5,0)="Nein",D2244&lt;IF(C2244="LNG Anbindungsanlagen gemäß separater Festlegung",2022,2023)),$AC2244,$AA2244),0)</f>
        <v>0</v>
      </c>
      <c r="AI2244" s="49">
        <f>IFERROR(IF(OR($W2244&lt;&gt;"Ja",VLOOKUP($C2244,Listen!$A$2:$F$45,6,0)="Nein"),$AC2244,$AB2244),0)</f>
        <v>0</v>
      </c>
      <c r="AJ2244" s="49">
        <f>IFERROR(IF(OR($W2244&lt;&gt;"Ja",VLOOKUP($C2244,Listen!$A$2:$F$45,6,0)="Nein"),$AC2244,$AB2244),0)</f>
        <v>0</v>
      </c>
      <c r="AK2244" s="49">
        <f>IFERROR(IF(OR($W2244&lt;&gt;"Ja",VLOOKUP($C2244,Listen!$A$2:$F$45,6,0)="Nein"),$AC2244,$AB2244),0)</f>
        <v>0</v>
      </c>
      <c r="AL2244" s="51">
        <f t="shared" si="720"/>
        <v>0</v>
      </c>
      <c r="AM2244" s="296">
        <f>IFERROR(IF(VLOOKUP($C2244,Listen!$A$2:$F$45,6,0)="Ja",MAX(BC2244:BD2244),D_SAV!$BC2244),0)</f>
        <v>0</v>
      </c>
      <c r="AN2244" s="51">
        <f t="shared" si="721"/>
        <v>0</v>
      </c>
      <c r="AP2244" s="304">
        <f t="shared" si="722"/>
        <v>0</v>
      </c>
      <c r="AQ2244" s="304">
        <f t="shared" si="723"/>
        <v>0</v>
      </c>
      <c r="AR2244" s="304">
        <f t="shared" si="724"/>
        <v>0</v>
      </c>
      <c r="AS2244" s="304">
        <f t="shared" si="725"/>
        <v>0</v>
      </c>
      <c r="AT2244" s="304">
        <f t="shared" si="726"/>
        <v>0</v>
      </c>
      <c r="AU2244" s="304">
        <f t="shared" si="727"/>
        <v>0</v>
      </c>
      <c r="AV2244" s="304">
        <f t="shared" si="728"/>
        <v>0</v>
      </c>
      <c r="AW2244" s="304">
        <f t="shared" si="729"/>
        <v>0</v>
      </c>
      <c r="AX2244" s="304">
        <f t="shared" si="730"/>
        <v>0</v>
      </c>
      <c r="AY2244" s="304">
        <f t="shared" si="731"/>
        <v>0</v>
      </c>
      <c r="AZ2244" s="304">
        <f t="shared" si="732"/>
        <v>0</v>
      </c>
      <c r="BA2244" s="304">
        <f t="shared" si="733"/>
        <v>0</v>
      </c>
      <c r="BB2244" s="304">
        <f t="shared" si="734"/>
        <v>0</v>
      </c>
      <c r="BC2244" s="304">
        <f t="shared" si="735"/>
        <v>0</v>
      </c>
      <c r="BD2244" s="304">
        <f t="shared" si="736"/>
        <v>0</v>
      </c>
      <c r="BE2244" s="304">
        <f>IFERROR(IF(VLOOKUP($C2244,Listen!$A$2:$F$45,6,0)="Ja",BB2244-MAX(BC2244:BD2244),BB2244-BC2244),0)</f>
        <v>0</v>
      </c>
    </row>
    <row r="2245" spans="1:57" x14ac:dyDescent="0.25">
      <c r="A2245" s="320" t="str">
        <f>IF(AND(D2245&lt;&gt;0,C2245&lt;&gt;0,E2245&lt;&gt;0),IF(B2245&lt;&gt;0,CONCATENATE(B2245,"-AGr",VLOOKUP(C2245,Listen!$A$2:$D$45,4,FALSE),"-",D2245,"-",E2245,),CONCATENATE("AGr",VLOOKUP(C2245,Listen!$A$2:$D$45,4,FALSE),"-",D2245,"-",E2245)),"keine vollständige ID")</f>
        <v>keine vollständige ID</v>
      </c>
      <c r="B2245" s="301"/>
      <c r="C2245" s="287"/>
      <c r="D2245" s="34"/>
      <c r="E2245" s="306"/>
      <c r="F2245" s="116"/>
      <c r="G2245" s="17"/>
      <c r="H2245" s="17"/>
      <c r="I2245" s="17"/>
      <c r="J2245" s="17"/>
      <c r="K2245" s="17"/>
      <c r="L2245" s="17"/>
      <c r="M2245" s="17"/>
      <c r="N2245" s="17"/>
      <c r="O2245" s="116"/>
      <c r="P2245" s="117">
        <f>IF(D2245&gt;A_Stammdaten!$B$12,0,SUM(G2245,H2245,J2245,L2245:M2245)-SUM(I2245,K2245,N2245:O2245))</f>
        <v>0</v>
      </c>
      <c r="Q2245" s="17"/>
      <c r="R2245" s="17"/>
      <c r="S2245" s="17"/>
      <c r="T2245" s="17"/>
      <c r="U2245" s="62">
        <f t="shared" si="716"/>
        <v>0</v>
      </c>
      <c r="V2245" s="34"/>
      <c r="W2245" s="34"/>
      <c r="X2245" s="34"/>
      <c r="Y2245" s="34"/>
      <c r="Z2245" s="34"/>
      <c r="AA2245" s="63" t="str">
        <f t="shared" si="717"/>
        <v>-</v>
      </c>
      <c r="AB2245" s="63" t="str">
        <f t="shared" si="718"/>
        <v>-</v>
      </c>
      <c r="AC2245" s="63">
        <f>IF(ISBLANK($C2245),0,VLOOKUP($C2245,Listen!$A$2:$C$45,2,FALSE))</f>
        <v>0</v>
      </c>
      <c r="AD2245" s="63">
        <f>IF(ISBLANK($C2245),0,VLOOKUP($C2245,Listen!$A$2:$C$45,3,FALSE))</f>
        <v>0</v>
      </c>
      <c r="AE2245" s="49">
        <f t="shared" si="719"/>
        <v>0</v>
      </c>
      <c r="AF2245" s="49">
        <f t="shared" si="719"/>
        <v>0</v>
      </c>
      <c r="AG2245" s="49">
        <f>IFERROR(IF(OR($V2245&lt;&gt;"Ja",VLOOKUP($C2245,Listen!$A$2:$F$45,5,0)="Nein",D2245&lt;IF(C2245="LNG Anbindungsanlagen gemäß separater Festlegung",2022,2023)),$AC2245,$AA2245),0)</f>
        <v>0</v>
      </c>
      <c r="AH2245" s="49">
        <f>IFERROR(IF(OR($V2245&lt;&gt;"Ja",VLOOKUP($C2245,Listen!$A$2:$F$45,5,0)="Nein",D2245&lt;IF(C2245="LNG Anbindungsanlagen gemäß separater Festlegung",2022,2023)),$AC2245,$AA2245),0)</f>
        <v>0</v>
      </c>
      <c r="AI2245" s="49">
        <f>IFERROR(IF(OR($W2245&lt;&gt;"Ja",VLOOKUP($C2245,Listen!$A$2:$F$45,6,0)="Nein"),$AC2245,$AB2245),0)</f>
        <v>0</v>
      </c>
      <c r="AJ2245" s="49">
        <f>IFERROR(IF(OR($W2245&lt;&gt;"Ja",VLOOKUP($C2245,Listen!$A$2:$F$45,6,0)="Nein"),$AC2245,$AB2245),0)</f>
        <v>0</v>
      </c>
      <c r="AK2245" s="49">
        <f>IFERROR(IF(OR($W2245&lt;&gt;"Ja",VLOOKUP($C2245,Listen!$A$2:$F$45,6,0)="Nein"),$AC2245,$AB2245),0)</f>
        <v>0</v>
      </c>
      <c r="AL2245" s="51">
        <f t="shared" si="720"/>
        <v>0</v>
      </c>
      <c r="AM2245" s="296">
        <f>IFERROR(IF(VLOOKUP($C2245,Listen!$A$2:$F$45,6,0)="Ja",MAX(BC2245:BD2245),D_SAV!$BC2245),0)</f>
        <v>0</v>
      </c>
      <c r="AN2245" s="51">
        <f t="shared" si="721"/>
        <v>0</v>
      </c>
      <c r="AP2245" s="304">
        <f t="shared" si="722"/>
        <v>0</v>
      </c>
      <c r="AQ2245" s="304">
        <f t="shared" si="723"/>
        <v>0</v>
      </c>
      <c r="AR2245" s="304">
        <f t="shared" si="724"/>
        <v>0</v>
      </c>
      <c r="AS2245" s="304">
        <f t="shared" si="725"/>
        <v>0</v>
      </c>
      <c r="AT2245" s="304">
        <f t="shared" si="726"/>
        <v>0</v>
      </c>
      <c r="AU2245" s="304">
        <f t="shared" si="727"/>
        <v>0</v>
      </c>
      <c r="AV2245" s="304">
        <f t="shared" si="728"/>
        <v>0</v>
      </c>
      <c r="AW2245" s="304">
        <f t="shared" si="729"/>
        <v>0</v>
      </c>
      <c r="AX2245" s="304">
        <f t="shared" si="730"/>
        <v>0</v>
      </c>
      <c r="AY2245" s="304">
        <f t="shared" si="731"/>
        <v>0</v>
      </c>
      <c r="AZ2245" s="304">
        <f t="shared" si="732"/>
        <v>0</v>
      </c>
      <c r="BA2245" s="304">
        <f t="shared" si="733"/>
        <v>0</v>
      </c>
      <c r="BB2245" s="304">
        <f t="shared" si="734"/>
        <v>0</v>
      </c>
      <c r="BC2245" s="304">
        <f t="shared" si="735"/>
        <v>0</v>
      </c>
      <c r="BD2245" s="304">
        <f t="shared" si="736"/>
        <v>0</v>
      </c>
      <c r="BE2245" s="304">
        <f>IFERROR(IF(VLOOKUP($C2245,Listen!$A$2:$F$45,6,0)="Ja",BB2245-MAX(BC2245:BD2245),BB2245-BC2245),0)</f>
        <v>0</v>
      </c>
    </row>
    <row r="2246" spans="1:57" x14ac:dyDescent="0.25">
      <c r="A2246" s="320" t="str">
        <f>IF(AND(D2246&lt;&gt;0,C2246&lt;&gt;0,E2246&lt;&gt;0),IF(B2246&lt;&gt;0,CONCATENATE(B2246,"-AGr",VLOOKUP(C2246,Listen!$A$2:$D$45,4,FALSE),"-",D2246,"-",E2246,),CONCATENATE("AGr",VLOOKUP(C2246,Listen!$A$2:$D$45,4,FALSE),"-",D2246,"-",E2246)),"keine vollständige ID")</f>
        <v>keine vollständige ID</v>
      </c>
      <c r="B2246" s="301"/>
      <c r="C2246" s="287"/>
      <c r="D2246" s="34"/>
      <c r="E2246" s="306"/>
      <c r="F2246" s="116"/>
      <c r="G2246" s="17"/>
      <c r="H2246" s="17"/>
      <c r="I2246" s="17"/>
      <c r="J2246" s="17"/>
      <c r="K2246" s="17"/>
      <c r="L2246" s="17"/>
      <c r="M2246" s="17"/>
      <c r="N2246" s="17"/>
      <c r="O2246" s="116"/>
      <c r="P2246" s="117">
        <f>IF(D2246&gt;A_Stammdaten!$B$12,0,SUM(G2246,H2246,J2246,L2246:M2246)-SUM(I2246,K2246,N2246:O2246))</f>
        <v>0</v>
      </c>
      <c r="Q2246" s="17"/>
      <c r="R2246" s="17"/>
      <c r="S2246" s="17"/>
      <c r="T2246" s="17"/>
      <c r="U2246" s="62">
        <f t="shared" ref="U2246:U2309" si="737">P2246-SUM(Q2246:T2246)</f>
        <v>0</v>
      </c>
      <c r="V2246" s="34"/>
      <c r="W2246" s="34"/>
      <c r="X2246" s="34"/>
      <c r="Y2246" s="34"/>
      <c r="Z2246" s="34"/>
      <c r="AA2246" s="63" t="str">
        <f t="shared" ref="AA2246:AA2309" si="738">IF($V2246="Ja",MIN(2044-$D2246+1,AC2246),"-")</f>
        <v>-</v>
      </c>
      <c r="AB2246" s="63" t="str">
        <f t="shared" ref="AB2246:AB2309" si="739">IF($Z2246="","-",MIN($Z2246-$D2246+1,AC2246))</f>
        <v>-</v>
      </c>
      <c r="AC2246" s="63">
        <f>IF(ISBLANK($C2246),0,VLOOKUP($C2246,Listen!$A$2:$C$45,2,FALSE))</f>
        <v>0</v>
      </c>
      <c r="AD2246" s="63">
        <f>IF(ISBLANK($C2246),0,VLOOKUP($C2246,Listen!$A$2:$C$45,3,FALSE))</f>
        <v>0</v>
      </c>
      <c r="AE2246" s="49">
        <f t="shared" ref="AE2246:AF2309" si="740">IFERROR($AC2246,0)</f>
        <v>0</v>
      </c>
      <c r="AF2246" s="49">
        <f t="shared" si="740"/>
        <v>0</v>
      </c>
      <c r="AG2246" s="49">
        <f>IFERROR(IF(OR($V2246&lt;&gt;"Ja",VLOOKUP($C2246,Listen!$A$2:$F$45,5,0)="Nein",D2246&lt;IF(C2246="LNG Anbindungsanlagen gemäß separater Festlegung",2022,2023)),$AC2246,$AA2246),0)</f>
        <v>0</v>
      </c>
      <c r="AH2246" s="49">
        <f>IFERROR(IF(OR($V2246&lt;&gt;"Ja",VLOOKUP($C2246,Listen!$A$2:$F$45,5,0)="Nein",D2246&lt;IF(C2246="LNG Anbindungsanlagen gemäß separater Festlegung",2022,2023)),$AC2246,$AA2246),0)</f>
        <v>0</v>
      </c>
      <c r="AI2246" s="49">
        <f>IFERROR(IF(OR($W2246&lt;&gt;"Ja",VLOOKUP($C2246,Listen!$A$2:$F$45,6,0)="Nein"),$AC2246,$AB2246),0)</f>
        <v>0</v>
      </c>
      <c r="AJ2246" s="49">
        <f>IFERROR(IF(OR($W2246&lt;&gt;"Ja",VLOOKUP($C2246,Listen!$A$2:$F$45,6,0)="Nein"),$AC2246,$AB2246),0)</f>
        <v>0</v>
      </c>
      <c r="AK2246" s="49">
        <f>IFERROR(IF(OR($W2246&lt;&gt;"Ja",VLOOKUP($C2246,Listen!$A$2:$F$45,6,0)="Nein"),$AC2246,$AB2246),0)</f>
        <v>0</v>
      </c>
      <c r="AL2246" s="51">
        <f t="shared" ref="AL2246:AL2309" si="741">BB2246</f>
        <v>0</v>
      </c>
      <c r="AM2246" s="296">
        <f>IFERROR(IF(VLOOKUP($C2246,Listen!$A$2:$F$45,6,0)="Ja",MAX(BC2246:BD2246),D_SAV!$BC2246),0)</f>
        <v>0</v>
      </c>
      <c r="AN2246" s="51">
        <f t="shared" ref="AN2246:AN2309" si="742">BE2246</f>
        <v>0</v>
      </c>
      <c r="AP2246" s="304">
        <f t="shared" ref="AP2246:AP2309" si="743">AO2246+IF($D2246=AP$3,$U2246,0)</f>
        <v>0</v>
      </c>
      <c r="AQ2246" s="304">
        <f t="shared" ref="AQ2246:AQ2309" si="744">IF(AP2246=0,0,IF($AE2246-(AP$3-$D2246)&lt;=0,AP2246,AP2246/($AE2246-(AP$3-$D2246))))</f>
        <v>0</v>
      </c>
      <c r="AR2246" s="304">
        <f t="shared" ref="AR2246:AR2309" si="745">AP2246-AQ2246</f>
        <v>0</v>
      </c>
      <c r="AS2246" s="304">
        <f t="shared" ref="AS2246:AS2309" si="746">AR2246+IF($D2246=AS$3,$U2246,0)</f>
        <v>0</v>
      </c>
      <c r="AT2246" s="304">
        <f t="shared" ref="AT2246:AT2309" si="747">IF(AS2246=0,0,IF($AF2246-(AS$3-$D2246)&lt;=0,AS2246,AS2246/($AF2246-(AS$3-$D2246))))</f>
        <v>0</v>
      </c>
      <c r="AU2246" s="304">
        <f t="shared" ref="AU2246:AU2309" si="748">AS2246-AT2246</f>
        <v>0</v>
      </c>
      <c r="AV2246" s="304">
        <f t="shared" ref="AV2246:AV2309" si="749">AU2246+IF($D2246=AV$3,$U2246,0)</f>
        <v>0</v>
      </c>
      <c r="AW2246" s="304">
        <f t="shared" ref="AW2246:AW2309" si="750">IF(AV2246=0,0,IF($AG2246-(AV$3-$D2246)&lt;=0,AV2246,AV2246/($AG2246-(AV$3-$D2246))))</f>
        <v>0</v>
      </c>
      <c r="AX2246" s="304">
        <f t="shared" ref="AX2246:AX2309" si="751">AV2246-AW2246</f>
        <v>0</v>
      </c>
      <c r="AY2246" s="304">
        <f t="shared" ref="AY2246:AY2309" si="752">AX2246+IF($D2246=AY$3,$U2246,0)</f>
        <v>0</v>
      </c>
      <c r="AZ2246" s="304">
        <f t="shared" ref="AZ2246:AZ2309" si="753">IF(AY2246=0,0,IF($AH2246-(AY$3-$D2246)&lt;=0,AY2246,AY2246/($AH2246-(AY$3-$D2246))))</f>
        <v>0</v>
      </c>
      <c r="BA2246" s="304">
        <f t="shared" ref="BA2246:BA2309" si="754">AY2246-AZ2246</f>
        <v>0</v>
      </c>
      <c r="BB2246" s="304">
        <f t="shared" ref="BB2246:BB2309" si="755">BA2246+IF($D2246=BB$3,$U2246,0)</f>
        <v>0</v>
      </c>
      <c r="BC2246" s="304">
        <f t="shared" ref="BC2246:BC2309" si="756">IF(BB2246=0,0,IF($AI2246-(BB$3-$D2246)&lt;=0,BB2246,BB2246/($AI2246-(BB$3-$D2246))))</f>
        <v>0</v>
      </c>
      <c r="BD2246" s="304">
        <f t="shared" ref="BD2246:BD2309" si="757">BB2246*Y2246/100</f>
        <v>0</v>
      </c>
      <c r="BE2246" s="304">
        <f>IFERROR(IF(VLOOKUP($C2246,Listen!$A$2:$F$45,6,0)="Ja",BB2246-MAX(BC2246:BD2246),BB2246-BC2246),0)</f>
        <v>0</v>
      </c>
    </row>
    <row r="2247" spans="1:57" x14ac:dyDescent="0.25">
      <c r="A2247" s="320" t="str">
        <f>IF(AND(D2247&lt;&gt;0,C2247&lt;&gt;0,E2247&lt;&gt;0),IF(B2247&lt;&gt;0,CONCATENATE(B2247,"-AGr",VLOOKUP(C2247,Listen!$A$2:$D$45,4,FALSE),"-",D2247,"-",E2247,),CONCATENATE("AGr",VLOOKUP(C2247,Listen!$A$2:$D$45,4,FALSE),"-",D2247,"-",E2247)),"keine vollständige ID")</f>
        <v>keine vollständige ID</v>
      </c>
      <c r="B2247" s="301"/>
      <c r="C2247" s="287"/>
      <c r="D2247" s="34"/>
      <c r="E2247" s="306"/>
      <c r="F2247" s="116"/>
      <c r="G2247" s="17"/>
      <c r="H2247" s="17"/>
      <c r="I2247" s="17"/>
      <c r="J2247" s="17"/>
      <c r="K2247" s="17"/>
      <c r="L2247" s="17"/>
      <c r="M2247" s="17"/>
      <c r="N2247" s="17"/>
      <c r="O2247" s="116"/>
      <c r="P2247" s="117">
        <f>IF(D2247&gt;A_Stammdaten!$B$12,0,SUM(G2247,H2247,J2247,L2247:M2247)-SUM(I2247,K2247,N2247:O2247))</f>
        <v>0</v>
      </c>
      <c r="Q2247" s="17"/>
      <c r="R2247" s="17"/>
      <c r="S2247" s="17"/>
      <c r="T2247" s="17"/>
      <c r="U2247" s="62">
        <f t="shared" si="737"/>
        <v>0</v>
      </c>
      <c r="V2247" s="34"/>
      <c r="W2247" s="34"/>
      <c r="X2247" s="34"/>
      <c r="Y2247" s="34"/>
      <c r="Z2247" s="34"/>
      <c r="AA2247" s="63" t="str">
        <f t="shared" si="738"/>
        <v>-</v>
      </c>
      <c r="AB2247" s="63" t="str">
        <f t="shared" si="739"/>
        <v>-</v>
      </c>
      <c r="AC2247" s="63">
        <f>IF(ISBLANK($C2247),0,VLOOKUP($C2247,Listen!$A$2:$C$45,2,FALSE))</f>
        <v>0</v>
      </c>
      <c r="AD2247" s="63">
        <f>IF(ISBLANK($C2247),0,VLOOKUP($C2247,Listen!$A$2:$C$45,3,FALSE))</f>
        <v>0</v>
      </c>
      <c r="AE2247" s="49">
        <f t="shared" si="740"/>
        <v>0</v>
      </c>
      <c r="AF2247" s="49">
        <f t="shared" si="740"/>
        <v>0</v>
      </c>
      <c r="AG2247" s="49">
        <f>IFERROR(IF(OR($V2247&lt;&gt;"Ja",VLOOKUP($C2247,Listen!$A$2:$F$45,5,0)="Nein",D2247&lt;IF(C2247="LNG Anbindungsanlagen gemäß separater Festlegung",2022,2023)),$AC2247,$AA2247),0)</f>
        <v>0</v>
      </c>
      <c r="AH2247" s="49">
        <f>IFERROR(IF(OR($V2247&lt;&gt;"Ja",VLOOKUP($C2247,Listen!$A$2:$F$45,5,0)="Nein",D2247&lt;IF(C2247="LNG Anbindungsanlagen gemäß separater Festlegung",2022,2023)),$AC2247,$AA2247),0)</f>
        <v>0</v>
      </c>
      <c r="AI2247" s="49">
        <f>IFERROR(IF(OR($W2247&lt;&gt;"Ja",VLOOKUP($C2247,Listen!$A$2:$F$45,6,0)="Nein"),$AC2247,$AB2247),0)</f>
        <v>0</v>
      </c>
      <c r="AJ2247" s="49">
        <f>IFERROR(IF(OR($W2247&lt;&gt;"Ja",VLOOKUP($C2247,Listen!$A$2:$F$45,6,0)="Nein"),$AC2247,$AB2247),0)</f>
        <v>0</v>
      </c>
      <c r="AK2247" s="49">
        <f>IFERROR(IF(OR($W2247&lt;&gt;"Ja",VLOOKUP($C2247,Listen!$A$2:$F$45,6,0)="Nein"),$AC2247,$AB2247),0)</f>
        <v>0</v>
      </c>
      <c r="AL2247" s="51">
        <f t="shared" si="741"/>
        <v>0</v>
      </c>
      <c r="AM2247" s="296">
        <f>IFERROR(IF(VLOOKUP($C2247,Listen!$A$2:$F$45,6,0)="Ja",MAX(BC2247:BD2247),D_SAV!$BC2247),0)</f>
        <v>0</v>
      </c>
      <c r="AN2247" s="51">
        <f t="shared" si="742"/>
        <v>0</v>
      </c>
      <c r="AP2247" s="304">
        <f t="shared" si="743"/>
        <v>0</v>
      </c>
      <c r="AQ2247" s="304">
        <f t="shared" si="744"/>
        <v>0</v>
      </c>
      <c r="AR2247" s="304">
        <f t="shared" si="745"/>
        <v>0</v>
      </c>
      <c r="AS2247" s="304">
        <f t="shared" si="746"/>
        <v>0</v>
      </c>
      <c r="AT2247" s="304">
        <f t="shared" si="747"/>
        <v>0</v>
      </c>
      <c r="AU2247" s="304">
        <f t="shared" si="748"/>
        <v>0</v>
      </c>
      <c r="AV2247" s="304">
        <f t="shared" si="749"/>
        <v>0</v>
      </c>
      <c r="AW2247" s="304">
        <f t="shared" si="750"/>
        <v>0</v>
      </c>
      <c r="AX2247" s="304">
        <f t="shared" si="751"/>
        <v>0</v>
      </c>
      <c r="AY2247" s="304">
        <f t="shared" si="752"/>
        <v>0</v>
      </c>
      <c r="AZ2247" s="304">
        <f t="shared" si="753"/>
        <v>0</v>
      </c>
      <c r="BA2247" s="304">
        <f t="shared" si="754"/>
        <v>0</v>
      </c>
      <c r="BB2247" s="304">
        <f t="shared" si="755"/>
        <v>0</v>
      </c>
      <c r="BC2247" s="304">
        <f t="shared" si="756"/>
        <v>0</v>
      </c>
      <c r="BD2247" s="304">
        <f t="shared" si="757"/>
        <v>0</v>
      </c>
      <c r="BE2247" s="304">
        <f>IFERROR(IF(VLOOKUP($C2247,Listen!$A$2:$F$45,6,0)="Ja",BB2247-MAX(BC2247:BD2247),BB2247-BC2247),0)</f>
        <v>0</v>
      </c>
    </row>
    <row r="2248" spans="1:57" x14ac:dyDescent="0.25">
      <c r="A2248" s="320" t="str">
        <f>IF(AND(D2248&lt;&gt;0,C2248&lt;&gt;0,E2248&lt;&gt;0),IF(B2248&lt;&gt;0,CONCATENATE(B2248,"-AGr",VLOOKUP(C2248,Listen!$A$2:$D$45,4,FALSE),"-",D2248,"-",E2248,),CONCATENATE("AGr",VLOOKUP(C2248,Listen!$A$2:$D$45,4,FALSE),"-",D2248,"-",E2248)),"keine vollständige ID")</f>
        <v>keine vollständige ID</v>
      </c>
      <c r="B2248" s="301"/>
      <c r="C2248" s="287"/>
      <c r="D2248" s="34"/>
      <c r="E2248" s="306"/>
      <c r="F2248" s="116"/>
      <c r="G2248" s="17"/>
      <c r="H2248" s="17"/>
      <c r="I2248" s="17"/>
      <c r="J2248" s="17"/>
      <c r="K2248" s="17"/>
      <c r="L2248" s="17"/>
      <c r="M2248" s="17"/>
      <c r="N2248" s="17"/>
      <c r="O2248" s="116"/>
      <c r="P2248" s="117">
        <f>IF(D2248&gt;A_Stammdaten!$B$12,0,SUM(G2248,H2248,J2248,L2248:M2248)-SUM(I2248,K2248,N2248:O2248))</f>
        <v>0</v>
      </c>
      <c r="Q2248" s="17"/>
      <c r="R2248" s="17"/>
      <c r="S2248" s="17"/>
      <c r="T2248" s="17"/>
      <c r="U2248" s="62">
        <f t="shared" si="737"/>
        <v>0</v>
      </c>
      <c r="V2248" s="34"/>
      <c r="W2248" s="34"/>
      <c r="X2248" s="34"/>
      <c r="Y2248" s="34"/>
      <c r="Z2248" s="34"/>
      <c r="AA2248" s="63" t="str">
        <f t="shared" si="738"/>
        <v>-</v>
      </c>
      <c r="AB2248" s="63" t="str">
        <f t="shared" si="739"/>
        <v>-</v>
      </c>
      <c r="AC2248" s="63">
        <f>IF(ISBLANK($C2248),0,VLOOKUP($C2248,Listen!$A$2:$C$45,2,FALSE))</f>
        <v>0</v>
      </c>
      <c r="AD2248" s="63">
        <f>IF(ISBLANK($C2248),0,VLOOKUP($C2248,Listen!$A$2:$C$45,3,FALSE))</f>
        <v>0</v>
      </c>
      <c r="AE2248" s="49">
        <f t="shared" si="740"/>
        <v>0</v>
      </c>
      <c r="AF2248" s="49">
        <f t="shared" si="740"/>
        <v>0</v>
      </c>
      <c r="AG2248" s="49">
        <f>IFERROR(IF(OR($V2248&lt;&gt;"Ja",VLOOKUP($C2248,Listen!$A$2:$F$45,5,0)="Nein",D2248&lt;IF(C2248="LNG Anbindungsanlagen gemäß separater Festlegung",2022,2023)),$AC2248,$AA2248),0)</f>
        <v>0</v>
      </c>
      <c r="AH2248" s="49">
        <f>IFERROR(IF(OR($V2248&lt;&gt;"Ja",VLOOKUP($C2248,Listen!$A$2:$F$45,5,0)="Nein",D2248&lt;IF(C2248="LNG Anbindungsanlagen gemäß separater Festlegung",2022,2023)),$AC2248,$AA2248),0)</f>
        <v>0</v>
      </c>
      <c r="AI2248" s="49">
        <f>IFERROR(IF(OR($W2248&lt;&gt;"Ja",VLOOKUP($C2248,Listen!$A$2:$F$45,6,0)="Nein"),$AC2248,$AB2248),0)</f>
        <v>0</v>
      </c>
      <c r="AJ2248" s="49">
        <f>IFERROR(IF(OR($W2248&lt;&gt;"Ja",VLOOKUP($C2248,Listen!$A$2:$F$45,6,0)="Nein"),$AC2248,$AB2248),0)</f>
        <v>0</v>
      </c>
      <c r="AK2248" s="49">
        <f>IFERROR(IF(OR($W2248&lt;&gt;"Ja",VLOOKUP($C2248,Listen!$A$2:$F$45,6,0)="Nein"),$AC2248,$AB2248),0)</f>
        <v>0</v>
      </c>
      <c r="AL2248" s="51">
        <f t="shared" si="741"/>
        <v>0</v>
      </c>
      <c r="AM2248" s="296">
        <f>IFERROR(IF(VLOOKUP($C2248,Listen!$A$2:$F$45,6,0)="Ja",MAX(BC2248:BD2248),D_SAV!$BC2248),0)</f>
        <v>0</v>
      </c>
      <c r="AN2248" s="51">
        <f t="shared" si="742"/>
        <v>0</v>
      </c>
      <c r="AP2248" s="304">
        <f t="shared" si="743"/>
        <v>0</v>
      </c>
      <c r="AQ2248" s="304">
        <f t="shared" si="744"/>
        <v>0</v>
      </c>
      <c r="AR2248" s="304">
        <f t="shared" si="745"/>
        <v>0</v>
      </c>
      <c r="AS2248" s="304">
        <f t="shared" si="746"/>
        <v>0</v>
      </c>
      <c r="AT2248" s="304">
        <f t="shared" si="747"/>
        <v>0</v>
      </c>
      <c r="AU2248" s="304">
        <f t="shared" si="748"/>
        <v>0</v>
      </c>
      <c r="AV2248" s="304">
        <f t="shared" si="749"/>
        <v>0</v>
      </c>
      <c r="AW2248" s="304">
        <f t="shared" si="750"/>
        <v>0</v>
      </c>
      <c r="AX2248" s="304">
        <f t="shared" si="751"/>
        <v>0</v>
      </c>
      <c r="AY2248" s="304">
        <f t="shared" si="752"/>
        <v>0</v>
      </c>
      <c r="AZ2248" s="304">
        <f t="shared" si="753"/>
        <v>0</v>
      </c>
      <c r="BA2248" s="304">
        <f t="shared" si="754"/>
        <v>0</v>
      </c>
      <c r="BB2248" s="304">
        <f t="shared" si="755"/>
        <v>0</v>
      </c>
      <c r="BC2248" s="304">
        <f t="shared" si="756"/>
        <v>0</v>
      </c>
      <c r="BD2248" s="304">
        <f t="shared" si="757"/>
        <v>0</v>
      </c>
      <c r="BE2248" s="304">
        <f>IFERROR(IF(VLOOKUP($C2248,Listen!$A$2:$F$45,6,0)="Ja",BB2248-MAX(BC2248:BD2248),BB2248-BC2248),0)</f>
        <v>0</v>
      </c>
    </row>
    <row r="2249" spans="1:57" x14ac:dyDescent="0.25">
      <c r="A2249" s="320" t="str">
        <f>IF(AND(D2249&lt;&gt;0,C2249&lt;&gt;0,E2249&lt;&gt;0),IF(B2249&lt;&gt;0,CONCATENATE(B2249,"-AGr",VLOOKUP(C2249,Listen!$A$2:$D$45,4,FALSE),"-",D2249,"-",E2249,),CONCATENATE("AGr",VLOOKUP(C2249,Listen!$A$2:$D$45,4,FALSE),"-",D2249,"-",E2249)),"keine vollständige ID")</f>
        <v>keine vollständige ID</v>
      </c>
      <c r="B2249" s="301"/>
      <c r="C2249" s="287"/>
      <c r="D2249" s="34"/>
      <c r="E2249" s="306"/>
      <c r="F2249" s="116"/>
      <c r="G2249" s="17"/>
      <c r="H2249" s="17"/>
      <c r="I2249" s="17"/>
      <c r="J2249" s="17"/>
      <c r="K2249" s="17"/>
      <c r="L2249" s="17"/>
      <c r="M2249" s="17"/>
      <c r="N2249" s="17"/>
      <c r="O2249" s="116"/>
      <c r="P2249" s="117">
        <f>IF(D2249&gt;A_Stammdaten!$B$12,0,SUM(G2249,H2249,J2249,L2249:M2249)-SUM(I2249,K2249,N2249:O2249))</f>
        <v>0</v>
      </c>
      <c r="Q2249" s="17"/>
      <c r="R2249" s="17"/>
      <c r="S2249" s="17"/>
      <c r="T2249" s="17"/>
      <c r="U2249" s="62">
        <f t="shared" si="737"/>
        <v>0</v>
      </c>
      <c r="V2249" s="34"/>
      <c r="W2249" s="34"/>
      <c r="X2249" s="34"/>
      <c r="Y2249" s="34"/>
      <c r="Z2249" s="34"/>
      <c r="AA2249" s="63" t="str">
        <f t="shared" si="738"/>
        <v>-</v>
      </c>
      <c r="AB2249" s="63" t="str">
        <f t="shared" si="739"/>
        <v>-</v>
      </c>
      <c r="AC2249" s="63">
        <f>IF(ISBLANK($C2249),0,VLOOKUP($C2249,Listen!$A$2:$C$45,2,FALSE))</f>
        <v>0</v>
      </c>
      <c r="AD2249" s="63">
        <f>IF(ISBLANK($C2249),0,VLOOKUP($C2249,Listen!$A$2:$C$45,3,FALSE))</f>
        <v>0</v>
      </c>
      <c r="AE2249" s="49">
        <f t="shared" si="740"/>
        <v>0</v>
      </c>
      <c r="AF2249" s="49">
        <f t="shared" si="740"/>
        <v>0</v>
      </c>
      <c r="AG2249" s="49">
        <f>IFERROR(IF(OR($V2249&lt;&gt;"Ja",VLOOKUP($C2249,Listen!$A$2:$F$45,5,0)="Nein",D2249&lt;IF(C2249="LNG Anbindungsanlagen gemäß separater Festlegung",2022,2023)),$AC2249,$AA2249),0)</f>
        <v>0</v>
      </c>
      <c r="AH2249" s="49">
        <f>IFERROR(IF(OR($V2249&lt;&gt;"Ja",VLOOKUP($C2249,Listen!$A$2:$F$45,5,0)="Nein",D2249&lt;IF(C2249="LNG Anbindungsanlagen gemäß separater Festlegung",2022,2023)),$AC2249,$AA2249),0)</f>
        <v>0</v>
      </c>
      <c r="AI2249" s="49">
        <f>IFERROR(IF(OR($W2249&lt;&gt;"Ja",VLOOKUP($C2249,Listen!$A$2:$F$45,6,0)="Nein"),$AC2249,$AB2249),0)</f>
        <v>0</v>
      </c>
      <c r="AJ2249" s="49">
        <f>IFERROR(IF(OR($W2249&lt;&gt;"Ja",VLOOKUP($C2249,Listen!$A$2:$F$45,6,0)="Nein"),$AC2249,$AB2249),0)</f>
        <v>0</v>
      </c>
      <c r="AK2249" s="49">
        <f>IFERROR(IF(OR($W2249&lt;&gt;"Ja",VLOOKUP($C2249,Listen!$A$2:$F$45,6,0)="Nein"),$AC2249,$AB2249),0)</f>
        <v>0</v>
      </c>
      <c r="AL2249" s="51">
        <f t="shared" si="741"/>
        <v>0</v>
      </c>
      <c r="AM2249" s="296">
        <f>IFERROR(IF(VLOOKUP($C2249,Listen!$A$2:$F$45,6,0)="Ja",MAX(BC2249:BD2249),D_SAV!$BC2249),0)</f>
        <v>0</v>
      </c>
      <c r="AN2249" s="51">
        <f t="shared" si="742"/>
        <v>0</v>
      </c>
      <c r="AP2249" s="304">
        <f t="shared" si="743"/>
        <v>0</v>
      </c>
      <c r="AQ2249" s="304">
        <f t="shared" si="744"/>
        <v>0</v>
      </c>
      <c r="AR2249" s="304">
        <f t="shared" si="745"/>
        <v>0</v>
      </c>
      <c r="AS2249" s="304">
        <f t="shared" si="746"/>
        <v>0</v>
      </c>
      <c r="AT2249" s="304">
        <f t="shared" si="747"/>
        <v>0</v>
      </c>
      <c r="AU2249" s="304">
        <f t="shared" si="748"/>
        <v>0</v>
      </c>
      <c r="AV2249" s="304">
        <f t="shared" si="749"/>
        <v>0</v>
      </c>
      <c r="AW2249" s="304">
        <f t="shared" si="750"/>
        <v>0</v>
      </c>
      <c r="AX2249" s="304">
        <f t="shared" si="751"/>
        <v>0</v>
      </c>
      <c r="AY2249" s="304">
        <f t="shared" si="752"/>
        <v>0</v>
      </c>
      <c r="AZ2249" s="304">
        <f t="shared" si="753"/>
        <v>0</v>
      </c>
      <c r="BA2249" s="304">
        <f t="shared" si="754"/>
        <v>0</v>
      </c>
      <c r="BB2249" s="304">
        <f t="shared" si="755"/>
        <v>0</v>
      </c>
      <c r="BC2249" s="304">
        <f t="shared" si="756"/>
        <v>0</v>
      </c>
      <c r="BD2249" s="304">
        <f t="shared" si="757"/>
        <v>0</v>
      </c>
      <c r="BE2249" s="304">
        <f>IFERROR(IF(VLOOKUP($C2249,Listen!$A$2:$F$45,6,0)="Ja",BB2249-MAX(BC2249:BD2249),BB2249-BC2249),0)</f>
        <v>0</v>
      </c>
    </row>
    <row r="2250" spans="1:57" x14ac:dyDescent="0.25">
      <c r="A2250" s="320" t="str">
        <f>IF(AND(D2250&lt;&gt;0,C2250&lt;&gt;0,E2250&lt;&gt;0),IF(B2250&lt;&gt;0,CONCATENATE(B2250,"-AGr",VLOOKUP(C2250,Listen!$A$2:$D$45,4,FALSE),"-",D2250,"-",E2250,),CONCATENATE("AGr",VLOOKUP(C2250,Listen!$A$2:$D$45,4,FALSE),"-",D2250,"-",E2250)),"keine vollständige ID")</f>
        <v>keine vollständige ID</v>
      </c>
      <c r="B2250" s="301"/>
      <c r="C2250" s="287"/>
      <c r="D2250" s="34"/>
      <c r="E2250" s="306"/>
      <c r="F2250" s="116"/>
      <c r="G2250" s="17"/>
      <c r="H2250" s="17"/>
      <c r="I2250" s="17"/>
      <c r="J2250" s="17"/>
      <c r="K2250" s="17"/>
      <c r="L2250" s="17"/>
      <c r="M2250" s="17"/>
      <c r="N2250" s="17"/>
      <c r="O2250" s="116"/>
      <c r="P2250" s="117">
        <f>IF(D2250&gt;A_Stammdaten!$B$12,0,SUM(G2250,H2250,J2250,L2250:M2250)-SUM(I2250,K2250,N2250:O2250))</f>
        <v>0</v>
      </c>
      <c r="Q2250" s="17"/>
      <c r="R2250" s="17"/>
      <c r="S2250" s="17"/>
      <c r="T2250" s="17"/>
      <c r="U2250" s="62">
        <f t="shared" si="737"/>
        <v>0</v>
      </c>
      <c r="V2250" s="34"/>
      <c r="W2250" s="34"/>
      <c r="X2250" s="34"/>
      <c r="Y2250" s="34"/>
      <c r="Z2250" s="34"/>
      <c r="AA2250" s="63" t="str">
        <f t="shared" si="738"/>
        <v>-</v>
      </c>
      <c r="AB2250" s="63" t="str">
        <f t="shared" si="739"/>
        <v>-</v>
      </c>
      <c r="AC2250" s="63">
        <f>IF(ISBLANK($C2250),0,VLOOKUP($C2250,Listen!$A$2:$C$45,2,FALSE))</f>
        <v>0</v>
      </c>
      <c r="AD2250" s="63">
        <f>IF(ISBLANK($C2250),0,VLOOKUP($C2250,Listen!$A$2:$C$45,3,FALSE))</f>
        <v>0</v>
      </c>
      <c r="AE2250" s="49">
        <f t="shared" si="740"/>
        <v>0</v>
      </c>
      <c r="AF2250" s="49">
        <f t="shared" si="740"/>
        <v>0</v>
      </c>
      <c r="AG2250" s="49">
        <f>IFERROR(IF(OR($V2250&lt;&gt;"Ja",VLOOKUP($C2250,Listen!$A$2:$F$45,5,0)="Nein",D2250&lt;IF(C2250="LNG Anbindungsanlagen gemäß separater Festlegung",2022,2023)),$AC2250,$AA2250),0)</f>
        <v>0</v>
      </c>
      <c r="AH2250" s="49">
        <f>IFERROR(IF(OR($V2250&lt;&gt;"Ja",VLOOKUP($C2250,Listen!$A$2:$F$45,5,0)="Nein",D2250&lt;IF(C2250="LNG Anbindungsanlagen gemäß separater Festlegung",2022,2023)),$AC2250,$AA2250),0)</f>
        <v>0</v>
      </c>
      <c r="AI2250" s="49">
        <f>IFERROR(IF(OR($W2250&lt;&gt;"Ja",VLOOKUP($C2250,Listen!$A$2:$F$45,6,0)="Nein"),$AC2250,$AB2250),0)</f>
        <v>0</v>
      </c>
      <c r="AJ2250" s="49">
        <f>IFERROR(IF(OR($W2250&lt;&gt;"Ja",VLOOKUP($C2250,Listen!$A$2:$F$45,6,0)="Nein"),$AC2250,$AB2250),0)</f>
        <v>0</v>
      </c>
      <c r="AK2250" s="49">
        <f>IFERROR(IF(OR($W2250&lt;&gt;"Ja",VLOOKUP($C2250,Listen!$A$2:$F$45,6,0)="Nein"),$AC2250,$AB2250),0)</f>
        <v>0</v>
      </c>
      <c r="AL2250" s="51">
        <f t="shared" si="741"/>
        <v>0</v>
      </c>
      <c r="AM2250" s="296">
        <f>IFERROR(IF(VLOOKUP($C2250,Listen!$A$2:$F$45,6,0)="Ja",MAX(BC2250:BD2250),D_SAV!$BC2250),0)</f>
        <v>0</v>
      </c>
      <c r="AN2250" s="51">
        <f t="shared" si="742"/>
        <v>0</v>
      </c>
      <c r="AP2250" s="304">
        <f t="shared" si="743"/>
        <v>0</v>
      </c>
      <c r="AQ2250" s="304">
        <f t="shared" si="744"/>
        <v>0</v>
      </c>
      <c r="AR2250" s="304">
        <f t="shared" si="745"/>
        <v>0</v>
      </c>
      <c r="AS2250" s="304">
        <f t="shared" si="746"/>
        <v>0</v>
      </c>
      <c r="AT2250" s="304">
        <f t="shared" si="747"/>
        <v>0</v>
      </c>
      <c r="AU2250" s="304">
        <f t="shared" si="748"/>
        <v>0</v>
      </c>
      <c r="AV2250" s="304">
        <f t="shared" si="749"/>
        <v>0</v>
      </c>
      <c r="AW2250" s="304">
        <f t="shared" si="750"/>
        <v>0</v>
      </c>
      <c r="AX2250" s="304">
        <f t="shared" si="751"/>
        <v>0</v>
      </c>
      <c r="AY2250" s="304">
        <f t="shared" si="752"/>
        <v>0</v>
      </c>
      <c r="AZ2250" s="304">
        <f t="shared" si="753"/>
        <v>0</v>
      </c>
      <c r="BA2250" s="304">
        <f t="shared" si="754"/>
        <v>0</v>
      </c>
      <c r="BB2250" s="304">
        <f t="shared" si="755"/>
        <v>0</v>
      </c>
      <c r="BC2250" s="304">
        <f t="shared" si="756"/>
        <v>0</v>
      </c>
      <c r="BD2250" s="304">
        <f t="shared" si="757"/>
        <v>0</v>
      </c>
      <c r="BE2250" s="304">
        <f>IFERROR(IF(VLOOKUP($C2250,Listen!$A$2:$F$45,6,0)="Ja",BB2250-MAX(BC2250:BD2250),BB2250-BC2250),0)</f>
        <v>0</v>
      </c>
    </row>
    <row r="2251" spans="1:57" x14ac:dyDescent="0.25">
      <c r="A2251" s="320" t="str">
        <f>IF(AND(D2251&lt;&gt;0,C2251&lt;&gt;0,E2251&lt;&gt;0),IF(B2251&lt;&gt;0,CONCATENATE(B2251,"-AGr",VLOOKUP(C2251,Listen!$A$2:$D$45,4,FALSE),"-",D2251,"-",E2251,),CONCATENATE("AGr",VLOOKUP(C2251,Listen!$A$2:$D$45,4,FALSE),"-",D2251,"-",E2251)),"keine vollständige ID")</f>
        <v>keine vollständige ID</v>
      </c>
      <c r="B2251" s="301"/>
      <c r="C2251" s="287"/>
      <c r="D2251" s="34"/>
      <c r="E2251" s="306"/>
      <c r="F2251" s="116"/>
      <c r="G2251" s="17"/>
      <c r="H2251" s="17"/>
      <c r="I2251" s="17"/>
      <c r="J2251" s="17"/>
      <c r="K2251" s="17"/>
      <c r="L2251" s="17"/>
      <c r="M2251" s="17"/>
      <c r="N2251" s="17"/>
      <c r="O2251" s="116"/>
      <c r="P2251" s="117">
        <f>IF(D2251&gt;A_Stammdaten!$B$12,0,SUM(G2251,H2251,J2251,L2251:M2251)-SUM(I2251,K2251,N2251:O2251))</f>
        <v>0</v>
      </c>
      <c r="Q2251" s="17"/>
      <c r="R2251" s="17"/>
      <c r="S2251" s="17"/>
      <c r="T2251" s="17"/>
      <c r="U2251" s="62">
        <f t="shared" si="737"/>
        <v>0</v>
      </c>
      <c r="V2251" s="34"/>
      <c r="W2251" s="34"/>
      <c r="X2251" s="34"/>
      <c r="Y2251" s="34"/>
      <c r="Z2251" s="34"/>
      <c r="AA2251" s="63" t="str">
        <f t="shared" si="738"/>
        <v>-</v>
      </c>
      <c r="AB2251" s="63" t="str">
        <f t="shared" si="739"/>
        <v>-</v>
      </c>
      <c r="AC2251" s="63">
        <f>IF(ISBLANK($C2251),0,VLOOKUP($C2251,Listen!$A$2:$C$45,2,FALSE))</f>
        <v>0</v>
      </c>
      <c r="AD2251" s="63">
        <f>IF(ISBLANK($C2251),0,VLOOKUP($C2251,Listen!$A$2:$C$45,3,FALSE))</f>
        <v>0</v>
      </c>
      <c r="AE2251" s="49">
        <f t="shared" si="740"/>
        <v>0</v>
      </c>
      <c r="AF2251" s="49">
        <f t="shared" si="740"/>
        <v>0</v>
      </c>
      <c r="AG2251" s="49">
        <f>IFERROR(IF(OR($V2251&lt;&gt;"Ja",VLOOKUP($C2251,Listen!$A$2:$F$45,5,0)="Nein",D2251&lt;IF(C2251="LNG Anbindungsanlagen gemäß separater Festlegung",2022,2023)),$AC2251,$AA2251),0)</f>
        <v>0</v>
      </c>
      <c r="AH2251" s="49">
        <f>IFERROR(IF(OR($V2251&lt;&gt;"Ja",VLOOKUP($C2251,Listen!$A$2:$F$45,5,0)="Nein",D2251&lt;IF(C2251="LNG Anbindungsanlagen gemäß separater Festlegung",2022,2023)),$AC2251,$AA2251),0)</f>
        <v>0</v>
      </c>
      <c r="AI2251" s="49">
        <f>IFERROR(IF(OR($W2251&lt;&gt;"Ja",VLOOKUP($C2251,Listen!$A$2:$F$45,6,0)="Nein"),$AC2251,$AB2251),0)</f>
        <v>0</v>
      </c>
      <c r="AJ2251" s="49">
        <f>IFERROR(IF(OR($W2251&lt;&gt;"Ja",VLOOKUP($C2251,Listen!$A$2:$F$45,6,0)="Nein"),$AC2251,$AB2251),0)</f>
        <v>0</v>
      </c>
      <c r="AK2251" s="49">
        <f>IFERROR(IF(OR($W2251&lt;&gt;"Ja",VLOOKUP($C2251,Listen!$A$2:$F$45,6,0)="Nein"),$AC2251,$AB2251),0)</f>
        <v>0</v>
      </c>
      <c r="AL2251" s="51">
        <f t="shared" si="741"/>
        <v>0</v>
      </c>
      <c r="AM2251" s="296">
        <f>IFERROR(IF(VLOOKUP($C2251,Listen!$A$2:$F$45,6,0)="Ja",MAX(BC2251:BD2251),D_SAV!$BC2251),0)</f>
        <v>0</v>
      </c>
      <c r="AN2251" s="51">
        <f t="shared" si="742"/>
        <v>0</v>
      </c>
      <c r="AP2251" s="304">
        <f t="shared" si="743"/>
        <v>0</v>
      </c>
      <c r="AQ2251" s="304">
        <f t="shared" si="744"/>
        <v>0</v>
      </c>
      <c r="AR2251" s="304">
        <f t="shared" si="745"/>
        <v>0</v>
      </c>
      <c r="AS2251" s="304">
        <f t="shared" si="746"/>
        <v>0</v>
      </c>
      <c r="AT2251" s="304">
        <f t="shared" si="747"/>
        <v>0</v>
      </c>
      <c r="AU2251" s="304">
        <f t="shared" si="748"/>
        <v>0</v>
      </c>
      <c r="AV2251" s="304">
        <f t="shared" si="749"/>
        <v>0</v>
      </c>
      <c r="AW2251" s="304">
        <f t="shared" si="750"/>
        <v>0</v>
      </c>
      <c r="AX2251" s="304">
        <f t="shared" si="751"/>
        <v>0</v>
      </c>
      <c r="AY2251" s="304">
        <f t="shared" si="752"/>
        <v>0</v>
      </c>
      <c r="AZ2251" s="304">
        <f t="shared" si="753"/>
        <v>0</v>
      </c>
      <c r="BA2251" s="304">
        <f t="shared" si="754"/>
        <v>0</v>
      </c>
      <c r="BB2251" s="304">
        <f t="shared" si="755"/>
        <v>0</v>
      </c>
      <c r="BC2251" s="304">
        <f t="shared" si="756"/>
        <v>0</v>
      </c>
      <c r="BD2251" s="304">
        <f t="shared" si="757"/>
        <v>0</v>
      </c>
      <c r="BE2251" s="304">
        <f>IFERROR(IF(VLOOKUP($C2251,Listen!$A$2:$F$45,6,0)="Ja",BB2251-MAX(BC2251:BD2251),BB2251-BC2251),0)</f>
        <v>0</v>
      </c>
    </row>
    <row r="2252" spans="1:57" x14ac:dyDescent="0.25">
      <c r="A2252" s="320" t="str">
        <f>IF(AND(D2252&lt;&gt;0,C2252&lt;&gt;0,E2252&lt;&gt;0),IF(B2252&lt;&gt;0,CONCATENATE(B2252,"-AGr",VLOOKUP(C2252,Listen!$A$2:$D$45,4,FALSE),"-",D2252,"-",E2252,),CONCATENATE("AGr",VLOOKUP(C2252,Listen!$A$2:$D$45,4,FALSE),"-",D2252,"-",E2252)),"keine vollständige ID")</f>
        <v>keine vollständige ID</v>
      </c>
      <c r="B2252" s="301"/>
      <c r="C2252" s="287"/>
      <c r="D2252" s="34"/>
      <c r="E2252" s="306"/>
      <c r="F2252" s="116"/>
      <c r="G2252" s="17"/>
      <c r="H2252" s="17"/>
      <c r="I2252" s="17"/>
      <c r="J2252" s="17"/>
      <c r="K2252" s="17"/>
      <c r="L2252" s="17"/>
      <c r="M2252" s="17"/>
      <c r="N2252" s="17"/>
      <c r="O2252" s="116"/>
      <c r="P2252" s="117">
        <f>IF(D2252&gt;A_Stammdaten!$B$12,0,SUM(G2252,H2252,J2252,L2252:M2252)-SUM(I2252,K2252,N2252:O2252))</f>
        <v>0</v>
      </c>
      <c r="Q2252" s="17"/>
      <c r="R2252" s="17"/>
      <c r="S2252" s="17"/>
      <c r="T2252" s="17"/>
      <c r="U2252" s="62">
        <f t="shared" si="737"/>
        <v>0</v>
      </c>
      <c r="V2252" s="34"/>
      <c r="W2252" s="34"/>
      <c r="X2252" s="34"/>
      <c r="Y2252" s="34"/>
      <c r="Z2252" s="34"/>
      <c r="AA2252" s="63" t="str">
        <f t="shared" si="738"/>
        <v>-</v>
      </c>
      <c r="AB2252" s="63" t="str">
        <f t="shared" si="739"/>
        <v>-</v>
      </c>
      <c r="AC2252" s="63">
        <f>IF(ISBLANK($C2252),0,VLOOKUP($C2252,Listen!$A$2:$C$45,2,FALSE))</f>
        <v>0</v>
      </c>
      <c r="AD2252" s="63">
        <f>IF(ISBLANK($C2252),0,VLOOKUP($C2252,Listen!$A$2:$C$45,3,FALSE))</f>
        <v>0</v>
      </c>
      <c r="AE2252" s="49">
        <f t="shared" si="740"/>
        <v>0</v>
      </c>
      <c r="AF2252" s="49">
        <f t="shared" si="740"/>
        <v>0</v>
      </c>
      <c r="AG2252" s="49">
        <f>IFERROR(IF(OR($V2252&lt;&gt;"Ja",VLOOKUP($C2252,Listen!$A$2:$F$45,5,0)="Nein",D2252&lt;IF(C2252="LNG Anbindungsanlagen gemäß separater Festlegung",2022,2023)),$AC2252,$AA2252),0)</f>
        <v>0</v>
      </c>
      <c r="AH2252" s="49">
        <f>IFERROR(IF(OR($V2252&lt;&gt;"Ja",VLOOKUP($C2252,Listen!$A$2:$F$45,5,0)="Nein",D2252&lt;IF(C2252="LNG Anbindungsanlagen gemäß separater Festlegung",2022,2023)),$AC2252,$AA2252),0)</f>
        <v>0</v>
      </c>
      <c r="AI2252" s="49">
        <f>IFERROR(IF(OR($W2252&lt;&gt;"Ja",VLOOKUP($C2252,Listen!$A$2:$F$45,6,0)="Nein"),$AC2252,$AB2252),0)</f>
        <v>0</v>
      </c>
      <c r="AJ2252" s="49">
        <f>IFERROR(IF(OR($W2252&lt;&gt;"Ja",VLOOKUP($C2252,Listen!$A$2:$F$45,6,0)="Nein"),$AC2252,$AB2252),0)</f>
        <v>0</v>
      </c>
      <c r="AK2252" s="49">
        <f>IFERROR(IF(OR($W2252&lt;&gt;"Ja",VLOOKUP($C2252,Listen!$A$2:$F$45,6,0)="Nein"),$AC2252,$AB2252),0)</f>
        <v>0</v>
      </c>
      <c r="AL2252" s="51">
        <f t="shared" si="741"/>
        <v>0</v>
      </c>
      <c r="AM2252" s="296">
        <f>IFERROR(IF(VLOOKUP($C2252,Listen!$A$2:$F$45,6,0)="Ja",MAX(BC2252:BD2252),D_SAV!$BC2252),0)</f>
        <v>0</v>
      </c>
      <c r="AN2252" s="51">
        <f t="shared" si="742"/>
        <v>0</v>
      </c>
      <c r="AP2252" s="304">
        <f t="shared" si="743"/>
        <v>0</v>
      </c>
      <c r="AQ2252" s="304">
        <f t="shared" si="744"/>
        <v>0</v>
      </c>
      <c r="AR2252" s="304">
        <f t="shared" si="745"/>
        <v>0</v>
      </c>
      <c r="AS2252" s="304">
        <f t="shared" si="746"/>
        <v>0</v>
      </c>
      <c r="AT2252" s="304">
        <f t="shared" si="747"/>
        <v>0</v>
      </c>
      <c r="AU2252" s="304">
        <f t="shared" si="748"/>
        <v>0</v>
      </c>
      <c r="AV2252" s="304">
        <f t="shared" si="749"/>
        <v>0</v>
      </c>
      <c r="AW2252" s="304">
        <f t="shared" si="750"/>
        <v>0</v>
      </c>
      <c r="AX2252" s="304">
        <f t="shared" si="751"/>
        <v>0</v>
      </c>
      <c r="AY2252" s="304">
        <f t="shared" si="752"/>
        <v>0</v>
      </c>
      <c r="AZ2252" s="304">
        <f t="shared" si="753"/>
        <v>0</v>
      </c>
      <c r="BA2252" s="304">
        <f t="shared" si="754"/>
        <v>0</v>
      </c>
      <c r="BB2252" s="304">
        <f t="shared" si="755"/>
        <v>0</v>
      </c>
      <c r="BC2252" s="304">
        <f t="shared" si="756"/>
        <v>0</v>
      </c>
      <c r="BD2252" s="304">
        <f t="shared" si="757"/>
        <v>0</v>
      </c>
      <c r="BE2252" s="304">
        <f>IFERROR(IF(VLOOKUP($C2252,Listen!$A$2:$F$45,6,0)="Ja",BB2252-MAX(BC2252:BD2252),BB2252-BC2252),0)</f>
        <v>0</v>
      </c>
    </row>
    <row r="2253" spans="1:57" x14ac:dyDescent="0.25">
      <c r="A2253" s="320" t="str">
        <f>IF(AND(D2253&lt;&gt;0,C2253&lt;&gt;0,E2253&lt;&gt;0),IF(B2253&lt;&gt;0,CONCATENATE(B2253,"-AGr",VLOOKUP(C2253,Listen!$A$2:$D$45,4,FALSE),"-",D2253,"-",E2253,),CONCATENATE("AGr",VLOOKUP(C2253,Listen!$A$2:$D$45,4,FALSE),"-",D2253,"-",E2253)),"keine vollständige ID")</f>
        <v>keine vollständige ID</v>
      </c>
      <c r="B2253" s="301"/>
      <c r="C2253" s="287"/>
      <c r="D2253" s="34"/>
      <c r="E2253" s="306"/>
      <c r="F2253" s="116"/>
      <c r="G2253" s="17"/>
      <c r="H2253" s="17"/>
      <c r="I2253" s="17"/>
      <c r="J2253" s="17"/>
      <c r="K2253" s="17"/>
      <c r="L2253" s="17"/>
      <c r="M2253" s="17"/>
      <c r="N2253" s="17"/>
      <c r="O2253" s="116"/>
      <c r="P2253" s="117">
        <f>IF(D2253&gt;A_Stammdaten!$B$12,0,SUM(G2253,H2253,J2253,L2253:M2253)-SUM(I2253,K2253,N2253:O2253))</f>
        <v>0</v>
      </c>
      <c r="Q2253" s="17"/>
      <c r="R2253" s="17"/>
      <c r="S2253" s="17"/>
      <c r="T2253" s="17"/>
      <c r="U2253" s="62">
        <f t="shared" si="737"/>
        <v>0</v>
      </c>
      <c r="V2253" s="34"/>
      <c r="W2253" s="34"/>
      <c r="X2253" s="34"/>
      <c r="Y2253" s="34"/>
      <c r="Z2253" s="34"/>
      <c r="AA2253" s="63" t="str">
        <f t="shared" si="738"/>
        <v>-</v>
      </c>
      <c r="AB2253" s="63" t="str">
        <f t="shared" si="739"/>
        <v>-</v>
      </c>
      <c r="AC2253" s="63">
        <f>IF(ISBLANK($C2253),0,VLOOKUP($C2253,Listen!$A$2:$C$45,2,FALSE))</f>
        <v>0</v>
      </c>
      <c r="AD2253" s="63">
        <f>IF(ISBLANK($C2253),0,VLOOKUP($C2253,Listen!$A$2:$C$45,3,FALSE))</f>
        <v>0</v>
      </c>
      <c r="AE2253" s="49">
        <f t="shared" si="740"/>
        <v>0</v>
      </c>
      <c r="AF2253" s="49">
        <f t="shared" si="740"/>
        <v>0</v>
      </c>
      <c r="AG2253" s="49">
        <f>IFERROR(IF(OR($V2253&lt;&gt;"Ja",VLOOKUP($C2253,Listen!$A$2:$F$45,5,0)="Nein",D2253&lt;IF(C2253="LNG Anbindungsanlagen gemäß separater Festlegung",2022,2023)),$AC2253,$AA2253),0)</f>
        <v>0</v>
      </c>
      <c r="AH2253" s="49">
        <f>IFERROR(IF(OR($V2253&lt;&gt;"Ja",VLOOKUP($C2253,Listen!$A$2:$F$45,5,0)="Nein",D2253&lt;IF(C2253="LNG Anbindungsanlagen gemäß separater Festlegung",2022,2023)),$AC2253,$AA2253),0)</f>
        <v>0</v>
      </c>
      <c r="AI2253" s="49">
        <f>IFERROR(IF(OR($W2253&lt;&gt;"Ja",VLOOKUP($C2253,Listen!$A$2:$F$45,6,0)="Nein"),$AC2253,$AB2253),0)</f>
        <v>0</v>
      </c>
      <c r="AJ2253" s="49">
        <f>IFERROR(IF(OR($W2253&lt;&gt;"Ja",VLOOKUP($C2253,Listen!$A$2:$F$45,6,0)="Nein"),$AC2253,$AB2253),0)</f>
        <v>0</v>
      </c>
      <c r="AK2253" s="49">
        <f>IFERROR(IF(OR($W2253&lt;&gt;"Ja",VLOOKUP($C2253,Listen!$A$2:$F$45,6,0)="Nein"),$AC2253,$AB2253),0)</f>
        <v>0</v>
      </c>
      <c r="AL2253" s="51">
        <f t="shared" si="741"/>
        <v>0</v>
      </c>
      <c r="AM2253" s="296">
        <f>IFERROR(IF(VLOOKUP($C2253,Listen!$A$2:$F$45,6,0)="Ja",MAX(BC2253:BD2253),D_SAV!$BC2253),0)</f>
        <v>0</v>
      </c>
      <c r="AN2253" s="51">
        <f t="shared" si="742"/>
        <v>0</v>
      </c>
      <c r="AP2253" s="304">
        <f t="shared" si="743"/>
        <v>0</v>
      </c>
      <c r="AQ2253" s="304">
        <f t="shared" si="744"/>
        <v>0</v>
      </c>
      <c r="AR2253" s="304">
        <f t="shared" si="745"/>
        <v>0</v>
      </c>
      <c r="AS2253" s="304">
        <f t="shared" si="746"/>
        <v>0</v>
      </c>
      <c r="AT2253" s="304">
        <f t="shared" si="747"/>
        <v>0</v>
      </c>
      <c r="AU2253" s="304">
        <f t="shared" si="748"/>
        <v>0</v>
      </c>
      <c r="AV2253" s="304">
        <f t="shared" si="749"/>
        <v>0</v>
      </c>
      <c r="AW2253" s="304">
        <f t="shared" si="750"/>
        <v>0</v>
      </c>
      <c r="AX2253" s="304">
        <f t="shared" si="751"/>
        <v>0</v>
      </c>
      <c r="AY2253" s="304">
        <f t="shared" si="752"/>
        <v>0</v>
      </c>
      <c r="AZ2253" s="304">
        <f t="shared" si="753"/>
        <v>0</v>
      </c>
      <c r="BA2253" s="304">
        <f t="shared" si="754"/>
        <v>0</v>
      </c>
      <c r="BB2253" s="304">
        <f t="shared" si="755"/>
        <v>0</v>
      </c>
      <c r="BC2253" s="304">
        <f t="shared" si="756"/>
        <v>0</v>
      </c>
      <c r="BD2253" s="304">
        <f t="shared" si="757"/>
        <v>0</v>
      </c>
      <c r="BE2253" s="304">
        <f>IFERROR(IF(VLOOKUP($C2253,Listen!$A$2:$F$45,6,0)="Ja",BB2253-MAX(BC2253:BD2253),BB2253-BC2253),0)</f>
        <v>0</v>
      </c>
    </row>
    <row r="2254" spans="1:57" x14ac:dyDescent="0.25">
      <c r="A2254" s="320" t="str">
        <f>IF(AND(D2254&lt;&gt;0,C2254&lt;&gt;0,E2254&lt;&gt;0),IF(B2254&lt;&gt;0,CONCATENATE(B2254,"-AGr",VLOOKUP(C2254,Listen!$A$2:$D$45,4,FALSE),"-",D2254,"-",E2254,),CONCATENATE("AGr",VLOOKUP(C2254,Listen!$A$2:$D$45,4,FALSE),"-",D2254,"-",E2254)),"keine vollständige ID")</f>
        <v>keine vollständige ID</v>
      </c>
      <c r="B2254" s="301"/>
      <c r="C2254" s="287"/>
      <c r="D2254" s="34"/>
      <c r="E2254" s="306"/>
      <c r="F2254" s="116"/>
      <c r="G2254" s="17"/>
      <c r="H2254" s="17"/>
      <c r="I2254" s="17"/>
      <c r="J2254" s="17"/>
      <c r="K2254" s="17"/>
      <c r="L2254" s="17"/>
      <c r="M2254" s="17"/>
      <c r="N2254" s="17"/>
      <c r="O2254" s="116"/>
      <c r="P2254" s="117">
        <f>IF(D2254&gt;A_Stammdaten!$B$12,0,SUM(G2254,H2254,J2254,L2254:M2254)-SUM(I2254,K2254,N2254:O2254))</f>
        <v>0</v>
      </c>
      <c r="Q2254" s="17"/>
      <c r="R2254" s="17"/>
      <c r="S2254" s="17"/>
      <c r="T2254" s="17"/>
      <c r="U2254" s="62">
        <f t="shared" si="737"/>
        <v>0</v>
      </c>
      <c r="V2254" s="34"/>
      <c r="W2254" s="34"/>
      <c r="X2254" s="34"/>
      <c r="Y2254" s="34"/>
      <c r="Z2254" s="34"/>
      <c r="AA2254" s="63" t="str">
        <f t="shared" si="738"/>
        <v>-</v>
      </c>
      <c r="AB2254" s="63" t="str">
        <f t="shared" si="739"/>
        <v>-</v>
      </c>
      <c r="AC2254" s="63">
        <f>IF(ISBLANK($C2254),0,VLOOKUP($C2254,Listen!$A$2:$C$45,2,FALSE))</f>
        <v>0</v>
      </c>
      <c r="AD2254" s="63">
        <f>IF(ISBLANK($C2254),0,VLOOKUP($C2254,Listen!$A$2:$C$45,3,FALSE))</f>
        <v>0</v>
      </c>
      <c r="AE2254" s="49">
        <f t="shared" si="740"/>
        <v>0</v>
      </c>
      <c r="AF2254" s="49">
        <f t="shared" si="740"/>
        <v>0</v>
      </c>
      <c r="AG2254" s="49">
        <f>IFERROR(IF(OR($V2254&lt;&gt;"Ja",VLOOKUP($C2254,Listen!$A$2:$F$45,5,0)="Nein",D2254&lt;IF(C2254="LNG Anbindungsanlagen gemäß separater Festlegung",2022,2023)),$AC2254,$AA2254),0)</f>
        <v>0</v>
      </c>
      <c r="AH2254" s="49">
        <f>IFERROR(IF(OR($V2254&lt;&gt;"Ja",VLOOKUP($C2254,Listen!$A$2:$F$45,5,0)="Nein",D2254&lt;IF(C2254="LNG Anbindungsanlagen gemäß separater Festlegung",2022,2023)),$AC2254,$AA2254),0)</f>
        <v>0</v>
      </c>
      <c r="AI2254" s="49">
        <f>IFERROR(IF(OR($W2254&lt;&gt;"Ja",VLOOKUP($C2254,Listen!$A$2:$F$45,6,0)="Nein"),$AC2254,$AB2254),0)</f>
        <v>0</v>
      </c>
      <c r="AJ2254" s="49">
        <f>IFERROR(IF(OR($W2254&lt;&gt;"Ja",VLOOKUP($C2254,Listen!$A$2:$F$45,6,0)="Nein"),$AC2254,$AB2254),0)</f>
        <v>0</v>
      </c>
      <c r="AK2254" s="49">
        <f>IFERROR(IF(OR($W2254&lt;&gt;"Ja",VLOOKUP($C2254,Listen!$A$2:$F$45,6,0)="Nein"),$AC2254,$AB2254),0)</f>
        <v>0</v>
      </c>
      <c r="AL2254" s="51">
        <f t="shared" si="741"/>
        <v>0</v>
      </c>
      <c r="AM2254" s="296">
        <f>IFERROR(IF(VLOOKUP($C2254,Listen!$A$2:$F$45,6,0)="Ja",MAX(BC2254:BD2254),D_SAV!$BC2254),0)</f>
        <v>0</v>
      </c>
      <c r="AN2254" s="51">
        <f t="shared" si="742"/>
        <v>0</v>
      </c>
      <c r="AP2254" s="304">
        <f t="shared" si="743"/>
        <v>0</v>
      </c>
      <c r="AQ2254" s="304">
        <f t="shared" si="744"/>
        <v>0</v>
      </c>
      <c r="AR2254" s="304">
        <f t="shared" si="745"/>
        <v>0</v>
      </c>
      <c r="AS2254" s="304">
        <f t="shared" si="746"/>
        <v>0</v>
      </c>
      <c r="AT2254" s="304">
        <f t="shared" si="747"/>
        <v>0</v>
      </c>
      <c r="AU2254" s="304">
        <f t="shared" si="748"/>
        <v>0</v>
      </c>
      <c r="AV2254" s="304">
        <f t="shared" si="749"/>
        <v>0</v>
      </c>
      <c r="AW2254" s="304">
        <f t="shared" si="750"/>
        <v>0</v>
      </c>
      <c r="AX2254" s="304">
        <f t="shared" si="751"/>
        <v>0</v>
      </c>
      <c r="AY2254" s="304">
        <f t="shared" si="752"/>
        <v>0</v>
      </c>
      <c r="AZ2254" s="304">
        <f t="shared" si="753"/>
        <v>0</v>
      </c>
      <c r="BA2254" s="304">
        <f t="shared" si="754"/>
        <v>0</v>
      </c>
      <c r="BB2254" s="304">
        <f t="shared" si="755"/>
        <v>0</v>
      </c>
      <c r="BC2254" s="304">
        <f t="shared" si="756"/>
        <v>0</v>
      </c>
      <c r="BD2254" s="304">
        <f t="shared" si="757"/>
        <v>0</v>
      </c>
      <c r="BE2254" s="304">
        <f>IFERROR(IF(VLOOKUP($C2254,Listen!$A$2:$F$45,6,0)="Ja",BB2254-MAX(BC2254:BD2254),BB2254-BC2254),0)</f>
        <v>0</v>
      </c>
    </row>
    <row r="2255" spans="1:57" x14ac:dyDescent="0.25">
      <c r="A2255" s="320" t="str">
        <f>IF(AND(D2255&lt;&gt;0,C2255&lt;&gt;0,E2255&lt;&gt;0),IF(B2255&lt;&gt;0,CONCATENATE(B2255,"-AGr",VLOOKUP(C2255,Listen!$A$2:$D$45,4,FALSE),"-",D2255,"-",E2255,),CONCATENATE("AGr",VLOOKUP(C2255,Listen!$A$2:$D$45,4,FALSE),"-",D2255,"-",E2255)),"keine vollständige ID")</f>
        <v>keine vollständige ID</v>
      </c>
      <c r="B2255" s="301"/>
      <c r="C2255" s="287"/>
      <c r="D2255" s="34"/>
      <c r="E2255" s="306"/>
      <c r="F2255" s="116"/>
      <c r="G2255" s="17"/>
      <c r="H2255" s="17"/>
      <c r="I2255" s="17"/>
      <c r="J2255" s="17"/>
      <c r="K2255" s="17"/>
      <c r="L2255" s="17"/>
      <c r="M2255" s="17"/>
      <c r="N2255" s="17"/>
      <c r="O2255" s="116"/>
      <c r="P2255" s="117">
        <f>IF(D2255&gt;A_Stammdaten!$B$12,0,SUM(G2255,H2255,J2255,L2255:M2255)-SUM(I2255,K2255,N2255:O2255))</f>
        <v>0</v>
      </c>
      <c r="Q2255" s="17"/>
      <c r="R2255" s="17"/>
      <c r="S2255" s="17"/>
      <c r="T2255" s="17"/>
      <c r="U2255" s="62">
        <f t="shared" si="737"/>
        <v>0</v>
      </c>
      <c r="V2255" s="34"/>
      <c r="W2255" s="34"/>
      <c r="X2255" s="34"/>
      <c r="Y2255" s="34"/>
      <c r="Z2255" s="34"/>
      <c r="AA2255" s="63" t="str">
        <f t="shared" si="738"/>
        <v>-</v>
      </c>
      <c r="AB2255" s="63" t="str">
        <f t="shared" si="739"/>
        <v>-</v>
      </c>
      <c r="AC2255" s="63">
        <f>IF(ISBLANK($C2255),0,VLOOKUP($C2255,Listen!$A$2:$C$45,2,FALSE))</f>
        <v>0</v>
      </c>
      <c r="AD2255" s="63">
        <f>IF(ISBLANK($C2255),0,VLOOKUP($C2255,Listen!$A$2:$C$45,3,FALSE))</f>
        <v>0</v>
      </c>
      <c r="AE2255" s="49">
        <f t="shared" si="740"/>
        <v>0</v>
      </c>
      <c r="AF2255" s="49">
        <f t="shared" si="740"/>
        <v>0</v>
      </c>
      <c r="AG2255" s="49">
        <f>IFERROR(IF(OR($V2255&lt;&gt;"Ja",VLOOKUP($C2255,Listen!$A$2:$F$45,5,0)="Nein",D2255&lt;IF(C2255="LNG Anbindungsanlagen gemäß separater Festlegung",2022,2023)),$AC2255,$AA2255),0)</f>
        <v>0</v>
      </c>
      <c r="AH2255" s="49">
        <f>IFERROR(IF(OR($V2255&lt;&gt;"Ja",VLOOKUP($C2255,Listen!$A$2:$F$45,5,0)="Nein",D2255&lt;IF(C2255="LNG Anbindungsanlagen gemäß separater Festlegung",2022,2023)),$AC2255,$AA2255),0)</f>
        <v>0</v>
      </c>
      <c r="AI2255" s="49">
        <f>IFERROR(IF(OR($W2255&lt;&gt;"Ja",VLOOKUP($C2255,Listen!$A$2:$F$45,6,0)="Nein"),$AC2255,$AB2255),0)</f>
        <v>0</v>
      </c>
      <c r="AJ2255" s="49">
        <f>IFERROR(IF(OR($W2255&lt;&gt;"Ja",VLOOKUP($C2255,Listen!$A$2:$F$45,6,0)="Nein"),$AC2255,$AB2255),0)</f>
        <v>0</v>
      </c>
      <c r="AK2255" s="49">
        <f>IFERROR(IF(OR($W2255&lt;&gt;"Ja",VLOOKUP($C2255,Listen!$A$2:$F$45,6,0)="Nein"),$AC2255,$AB2255),0)</f>
        <v>0</v>
      </c>
      <c r="AL2255" s="51">
        <f t="shared" si="741"/>
        <v>0</v>
      </c>
      <c r="AM2255" s="296">
        <f>IFERROR(IF(VLOOKUP($C2255,Listen!$A$2:$F$45,6,0)="Ja",MAX(BC2255:BD2255),D_SAV!$BC2255),0)</f>
        <v>0</v>
      </c>
      <c r="AN2255" s="51">
        <f t="shared" si="742"/>
        <v>0</v>
      </c>
      <c r="AP2255" s="304">
        <f t="shared" si="743"/>
        <v>0</v>
      </c>
      <c r="AQ2255" s="304">
        <f t="shared" si="744"/>
        <v>0</v>
      </c>
      <c r="AR2255" s="304">
        <f t="shared" si="745"/>
        <v>0</v>
      </c>
      <c r="AS2255" s="304">
        <f t="shared" si="746"/>
        <v>0</v>
      </c>
      <c r="AT2255" s="304">
        <f t="shared" si="747"/>
        <v>0</v>
      </c>
      <c r="AU2255" s="304">
        <f t="shared" si="748"/>
        <v>0</v>
      </c>
      <c r="AV2255" s="304">
        <f t="shared" si="749"/>
        <v>0</v>
      </c>
      <c r="AW2255" s="304">
        <f t="shared" si="750"/>
        <v>0</v>
      </c>
      <c r="AX2255" s="304">
        <f t="shared" si="751"/>
        <v>0</v>
      </c>
      <c r="AY2255" s="304">
        <f t="shared" si="752"/>
        <v>0</v>
      </c>
      <c r="AZ2255" s="304">
        <f t="shared" si="753"/>
        <v>0</v>
      </c>
      <c r="BA2255" s="304">
        <f t="shared" si="754"/>
        <v>0</v>
      </c>
      <c r="BB2255" s="304">
        <f t="shared" si="755"/>
        <v>0</v>
      </c>
      <c r="BC2255" s="304">
        <f t="shared" si="756"/>
        <v>0</v>
      </c>
      <c r="BD2255" s="304">
        <f t="shared" si="757"/>
        <v>0</v>
      </c>
      <c r="BE2255" s="304">
        <f>IFERROR(IF(VLOOKUP($C2255,Listen!$A$2:$F$45,6,0)="Ja",BB2255-MAX(BC2255:BD2255),BB2255-BC2255),0)</f>
        <v>0</v>
      </c>
    </row>
    <row r="2256" spans="1:57" x14ac:dyDescent="0.25">
      <c r="A2256" s="320" t="str">
        <f>IF(AND(D2256&lt;&gt;0,C2256&lt;&gt;0,E2256&lt;&gt;0),IF(B2256&lt;&gt;0,CONCATENATE(B2256,"-AGr",VLOOKUP(C2256,Listen!$A$2:$D$45,4,FALSE),"-",D2256,"-",E2256,),CONCATENATE("AGr",VLOOKUP(C2256,Listen!$A$2:$D$45,4,FALSE),"-",D2256,"-",E2256)),"keine vollständige ID")</f>
        <v>keine vollständige ID</v>
      </c>
      <c r="B2256" s="301"/>
      <c r="C2256" s="287"/>
      <c r="D2256" s="34"/>
      <c r="E2256" s="306"/>
      <c r="F2256" s="116"/>
      <c r="G2256" s="17"/>
      <c r="H2256" s="17"/>
      <c r="I2256" s="17"/>
      <c r="J2256" s="17"/>
      <c r="K2256" s="17"/>
      <c r="L2256" s="17"/>
      <c r="M2256" s="17"/>
      <c r="N2256" s="17"/>
      <c r="O2256" s="116"/>
      <c r="P2256" s="117">
        <f>IF(D2256&gt;A_Stammdaten!$B$12,0,SUM(G2256,H2256,J2256,L2256:M2256)-SUM(I2256,K2256,N2256:O2256))</f>
        <v>0</v>
      </c>
      <c r="Q2256" s="17"/>
      <c r="R2256" s="17"/>
      <c r="S2256" s="17"/>
      <c r="T2256" s="17"/>
      <c r="U2256" s="62">
        <f t="shared" si="737"/>
        <v>0</v>
      </c>
      <c r="V2256" s="34"/>
      <c r="W2256" s="34"/>
      <c r="X2256" s="34"/>
      <c r="Y2256" s="34"/>
      <c r="Z2256" s="34"/>
      <c r="AA2256" s="63" t="str">
        <f t="shared" si="738"/>
        <v>-</v>
      </c>
      <c r="AB2256" s="63" t="str">
        <f t="shared" si="739"/>
        <v>-</v>
      </c>
      <c r="AC2256" s="63">
        <f>IF(ISBLANK($C2256),0,VLOOKUP($C2256,Listen!$A$2:$C$45,2,FALSE))</f>
        <v>0</v>
      </c>
      <c r="AD2256" s="63">
        <f>IF(ISBLANK($C2256),0,VLOOKUP($C2256,Listen!$A$2:$C$45,3,FALSE))</f>
        <v>0</v>
      </c>
      <c r="AE2256" s="49">
        <f t="shared" si="740"/>
        <v>0</v>
      </c>
      <c r="AF2256" s="49">
        <f t="shared" si="740"/>
        <v>0</v>
      </c>
      <c r="AG2256" s="49">
        <f>IFERROR(IF(OR($V2256&lt;&gt;"Ja",VLOOKUP($C2256,Listen!$A$2:$F$45,5,0)="Nein",D2256&lt;IF(C2256="LNG Anbindungsanlagen gemäß separater Festlegung",2022,2023)),$AC2256,$AA2256),0)</f>
        <v>0</v>
      </c>
      <c r="AH2256" s="49">
        <f>IFERROR(IF(OR($V2256&lt;&gt;"Ja",VLOOKUP($C2256,Listen!$A$2:$F$45,5,0)="Nein",D2256&lt;IF(C2256="LNG Anbindungsanlagen gemäß separater Festlegung",2022,2023)),$AC2256,$AA2256),0)</f>
        <v>0</v>
      </c>
      <c r="AI2256" s="49">
        <f>IFERROR(IF(OR($W2256&lt;&gt;"Ja",VLOOKUP($C2256,Listen!$A$2:$F$45,6,0)="Nein"),$AC2256,$AB2256),0)</f>
        <v>0</v>
      </c>
      <c r="AJ2256" s="49">
        <f>IFERROR(IF(OR($W2256&lt;&gt;"Ja",VLOOKUP($C2256,Listen!$A$2:$F$45,6,0)="Nein"),$AC2256,$AB2256),0)</f>
        <v>0</v>
      </c>
      <c r="AK2256" s="49">
        <f>IFERROR(IF(OR($W2256&lt;&gt;"Ja",VLOOKUP($C2256,Listen!$A$2:$F$45,6,0)="Nein"),$AC2256,$AB2256),0)</f>
        <v>0</v>
      </c>
      <c r="AL2256" s="51">
        <f t="shared" si="741"/>
        <v>0</v>
      </c>
      <c r="AM2256" s="296">
        <f>IFERROR(IF(VLOOKUP($C2256,Listen!$A$2:$F$45,6,0)="Ja",MAX(BC2256:BD2256),D_SAV!$BC2256),0)</f>
        <v>0</v>
      </c>
      <c r="AN2256" s="51">
        <f t="shared" si="742"/>
        <v>0</v>
      </c>
      <c r="AP2256" s="304">
        <f t="shared" si="743"/>
        <v>0</v>
      </c>
      <c r="AQ2256" s="304">
        <f t="shared" si="744"/>
        <v>0</v>
      </c>
      <c r="AR2256" s="304">
        <f t="shared" si="745"/>
        <v>0</v>
      </c>
      <c r="AS2256" s="304">
        <f t="shared" si="746"/>
        <v>0</v>
      </c>
      <c r="AT2256" s="304">
        <f t="shared" si="747"/>
        <v>0</v>
      </c>
      <c r="AU2256" s="304">
        <f t="shared" si="748"/>
        <v>0</v>
      </c>
      <c r="AV2256" s="304">
        <f t="shared" si="749"/>
        <v>0</v>
      </c>
      <c r="AW2256" s="304">
        <f t="shared" si="750"/>
        <v>0</v>
      </c>
      <c r="AX2256" s="304">
        <f t="shared" si="751"/>
        <v>0</v>
      </c>
      <c r="AY2256" s="304">
        <f t="shared" si="752"/>
        <v>0</v>
      </c>
      <c r="AZ2256" s="304">
        <f t="shared" si="753"/>
        <v>0</v>
      </c>
      <c r="BA2256" s="304">
        <f t="shared" si="754"/>
        <v>0</v>
      </c>
      <c r="BB2256" s="304">
        <f t="shared" si="755"/>
        <v>0</v>
      </c>
      <c r="BC2256" s="304">
        <f t="shared" si="756"/>
        <v>0</v>
      </c>
      <c r="BD2256" s="304">
        <f t="shared" si="757"/>
        <v>0</v>
      </c>
      <c r="BE2256" s="304">
        <f>IFERROR(IF(VLOOKUP($C2256,Listen!$A$2:$F$45,6,0)="Ja",BB2256-MAX(BC2256:BD2256),BB2256-BC2256),0)</f>
        <v>0</v>
      </c>
    </row>
    <row r="2257" spans="1:57" x14ac:dyDescent="0.25">
      <c r="A2257" s="320" t="str">
        <f>IF(AND(D2257&lt;&gt;0,C2257&lt;&gt;0,E2257&lt;&gt;0),IF(B2257&lt;&gt;0,CONCATENATE(B2257,"-AGr",VLOOKUP(C2257,Listen!$A$2:$D$45,4,FALSE),"-",D2257,"-",E2257,),CONCATENATE("AGr",VLOOKUP(C2257,Listen!$A$2:$D$45,4,FALSE),"-",D2257,"-",E2257)),"keine vollständige ID")</f>
        <v>keine vollständige ID</v>
      </c>
      <c r="B2257" s="301"/>
      <c r="C2257" s="287"/>
      <c r="D2257" s="34"/>
      <c r="E2257" s="306"/>
      <c r="F2257" s="116"/>
      <c r="G2257" s="17"/>
      <c r="H2257" s="17"/>
      <c r="I2257" s="17"/>
      <c r="J2257" s="17"/>
      <c r="K2257" s="17"/>
      <c r="L2257" s="17"/>
      <c r="M2257" s="17"/>
      <c r="N2257" s="17"/>
      <c r="O2257" s="116"/>
      <c r="P2257" s="117">
        <f>IF(D2257&gt;A_Stammdaten!$B$12,0,SUM(G2257,H2257,J2257,L2257:M2257)-SUM(I2257,K2257,N2257:O2257))</f>
        <v>0</v>
      </c>
      <c r="Q2257" s="17"/>
      <c r="R2257" s="17"/>
      <c r="S2257" s="17"/>
      <c r="T2257" s="17"/>
      <c r="U2257" s="62">
        <f t="shared" si="737"/>
        <v>0</v>
      </c>
      <c r="V2257" s="34"/>
      <c r="W2257" s="34"/>
      <c r="X2257" s="34"/>
      <c r="Y2257" s="34"/>
      <c r="Z2257" s="34"/>
      <c r="AA2257" s="63" t="str">
        <f t="shared" si="738"/>
        <v>-</v>
      </c>
      <c r="AB2257" s="63" t="str">
        <f t="shared" si="739"/>
        <v>-</v>
      </c>
      <c r="AC2257" s="63">
        <f>IF(ISBLANK($C2257),0,VLOOKUP($C2257,Listen!$A$2:$C$45,2,FALSE))</f>
        <v>0</v>
      </c>
      <c r="AD2257" s="63">
        <f>IF(ISBLANK($C2257),0,VLOOKUP($C2257,Listen!$A$2:$C$45,3,FALSE))</f>
        <v>0</v>
      </c>
      <c r="AE2257" s="49">
        <f t="shared" si="740"/>
        <v>0</v>
      </c>
      <c r="AF2257" s="49">
        <f t="shared" si="740"/>
        <v>0</v>
      </c>
      <c r="AG2257" s="49">
        <f>IFERROR(IF(OR($V2257&lt;&gt;"Ja",VLOOKUP($C2257,Listen!$A$2:$F$45,5,0)="Nein",D2257&lt;IF(C2257="LNG Anbindungsanlagen gemäß separater Festlegung",2022,2023)),$AC2257,$AA2257),0)</f>
        <v>0</v>
      </c>
      <c r="AH2257" s="49">
        <f>IFERROR(IF(OR($V2257&lt;&gt;"Ja",VLOOKUP($C2257,Listen!$A$2:$F$45,5,0)="Nein",D2257&lt;IF(C2257="LNG Anbindungsanlagen gemäß separater Festlegung",2022,2023)),$AC2257,$AA2257),0)</f>
        <v>0</v>
      </c>
      <c r="AI2257" s="49">
        <f>IFERROR(IF(OR($W2257&lt;&gt;"Ja",VLOOKUP($C2257,Listen!$A$2:$F$45,6,0)="Nein"),$AC2257,$AB2257),0)</f>
        <v>0</v>
      </c>
      <c r="AJ2257" s="49">
        <f>IFERROR(IF(OR($W2257&lt;&gt;"Ja",VLOOKUP($C2257,Listen!$A$2:$F$45,6,0)="Nein"),$AC2257,$AB2257),0)</f>
        <v>0</v>
      </c>
      <c r="AK2257" s="49">
        <f>IFERROR(IF(OR($W2257&lt;&gt;"Ja",VLOOKUP($C2257,Listen!$A$2:$F$45,6,0)="Nein"),$AC2257,$AB2257),0)</f>
        <v>0</v>
      </c>
      <c r="AL2257" s="51">
        <f t="shared" si="741"/>
        <v>0</v>
      </c>
      <c r="AM2257" s="296">
        <f>IFERROR(IF(VLOOKUP($C2257,Listen!$A$2:$F$45,6,0)="Ja",MAX(BC2257:BD2257),D_SAV!$BC2257),0)</f>
        <v>0</v>
      </c>
      <c r="AN2257" s="51">
        <f t="shared" si="742"/>
        <v>0</v>
      </c>
      <c r="AP2257" s="304">
        <f t="shared" si="743"/>
        <v>0</v>
      </c>
      <c r="AQ2257" s="304">
        <f t="shared" si="744"/>
        <v>0</v>
      </c>
      <c r="AR2257" s="304">
        <f t="shared" si="745"/>
        <v>0</v>
      </c>
      <c r="AS2257" s="304">
        <f t="shared" si="746"/>
        <v>0</v>
      </c>
      <c r="AT2257" s="304">
        <f t="shared" si="747"/>
        <v>0</v>
      </c>
      <c r="AU2257" s="304">
        <f t="shared" si="748"/>
        <v>0</v>
      </c>
      <c r="AV2257" s="304">
        <f t="shared" si="749"/>
        <v>0</v>
      </c>
      <c r="AW2257" s="304">
        <f t="shared" si="750"/>
        <v>0</v>
      </c>
      <c r="AX2257" s="304">
        <f t="shared" si="751"/>
        <v>0</v>
      </c>
      <c r="AY2257" s="304">
        <f t="shared" si="752"/>
        <v>0</v>
      </c>
      <c r="AZ2257" s="304">
        <f t="shared" si="753"/>
        <v>0</v>
      </c>
      <c r="BA2257" s="304">
        <f t="shared" si="754"/>
        <v>0</v>
      </c>
      <c r="BB2257" s="304">
        <f t="shared" si="755"/>
        <v>0</v>
      </c>
      <c r="BC2257" s="304">
        <f t="shared" si="756"/>
        <v>0</v>
      </c>
      <c r="BD2257" s="304">
        <f t="shared" si="757"/>
        <v>0</v>
      </c>
      <c r="BE2257" s="304">
        <f>IFERROR(IF(VLOOKUP($C2257,Listen!$A$2:$F$45,6,0)="Ja",BB2257-MAX(BC2257:BD2257),BB2257-BC2257),0)</f>
        <v>0</v>
      </c>
    </row>
    <row r="2258" spans="1:57" x14ac:dyDescent="0.25">
      <c r="A2258" s="320" t="str">
        <f>IF(AND(D2258&lt;&gt;0,C2258&lt;&gt;0,E2258&lt;&gt;0),IF(B2258&lt;&gt;0,CONCATENATE(B2258,"-AGr",VLOOKUP(C2258,Listen!$A$2:$D$45,4,FALSE),"-",D2258,"-",E2258,),CONCATENATE("AGr",VLOOKUP(C2258,Listen!$A$2:$D$45,4,FALSE),"-",D2258,"-",E2258)),"keine vollständige ID")</f>
        <v>keine vollständige ID</v>
      </c>
      <c r="B2258" s="301"/>
      <c r="C2258" s="287"/>
      <c r="D2258" s="34"/>
      <c r="E2258" s="306"/>
      <c r="F2258" s="116"/>
      <c r="G2258" s="17"/>
      <c r="H2258" s="17"/>
      <c r="I2258" s="17"/>
      <c r="J2258" s="17"/>
      <c r="K2258" s="17"/>
      <c r="L2258" s="17"/>
      <c r="M2258" s="17"/>
      <c r="N2258" s="17"/>
      <c r="O2258" s="116"/>
      <c r="P2258" s="117">
        <f>IF(D2258&gt;A_Stammdaten!$B$12,0,SUM(G2258,H2258,J2258,L2258:M2258)-SUM(I2258,K2258,N2258:O2258))</f>
        <v>0</v>
      </c>
      <c r="Q2258" s="17"/>
      <c r="R2258" s="17"/>
      <c r="S2258" s="17"/>
      <c r="T2258" s="17"/>
      <c r="U2258" s="62">
        <f t="shared" si="737"/>
        <v>0</v>
      </c>
      <c r="V2258" s="34"/>
      <c r="W2258" s="34"/>
      <c r="X2258" s="34"/>
      <c r="Y2258" s="34"/>
      <c r="Z2258" s="34"/>
      <c r="AA2258" s="63" t="str">
        <f t="shared" si="738"/>
        <v>-</v>
      </c>
      <c r="AB2258" s="63" t="str">
        <f t="shared" si="739"/>
        <v>-</v>
      </c>
      <c r="AC2258" s="63">
        <f>IF(ISBLANK($C2258),0,VLOOKUP($C2258,Listen!$A$2:$C$45,2,FALSE))</f>
        <v>0</v>
      </c>
      <c r="AD2258" s="63">
        <f>IF(ISBLANK($C2258),0,VLOOKUP($C2258,Listen!$A$2:$C$45,3,FALSE))</f>
        <v>0</v>
      </c>
      <c r="AE2258" s="49">
        <f t="shared" si="740"/>
        <v>0</v>
      </c>
      <c r="AF2258" s="49">
        <f t="shared" si="740"/>
        <v>0</v>
      </c>
      <c r="AG2258" s="49">
        <f>IFERROR(IF(OR($V2258&lt;&gt;"Ja",VLOOKUP($C2258,Listen!$A$2:$F$45,5,0)="Nein",D2258&lt;IF(C2258="LNG Anbindungsanlagen gemäß separater Festlegung",2022,2023)),$AC2258,$AA2258),0)</f>
        <v>0</v>
      </c>
      <c r="AH2258" s="49">
        <f>IFERROR(IF(OR($V2258&lt;&gt;"Ja",VLOOKUP($C2258,Listen!$A$2:$F$45,5,0)="Nein",D2258&lt;IF(C2258="LNG Anbindungsanlagen gemäß separater Festlegung",2022,2023)),$AC2258,$AA2258),0)</f>
        <v>0</v>
      </c>
      <c r="AI2258" s="49">
        <f>IFERROR(IF(OR($W2258&lt;&gt;"Ja",VLOOKUP($C2258,Listen!$A$2:$F$45,6,0)="Nein"),$AC2258,$AB2258),0)</f>
        <v>0</v>
      </c>
      <c r="AJ2258" s="49">
        <f>IFERROR(IF(OR($W2258&lt;&gt;"Ja",VLOOKUP($C2258,Listen!$A$2:$F$45,6,0)="Nein"),$AC2258,$AB2258),0)</f>
        <v>0</v>
      </c>
      <c r="AK2258" s="49">
        <f>IFERROR(IF(OR($W2258&lt;&gt;"Ja",VLOOKUP($C2258,Listen!$A$2:$F$45,6,0)="Nein"),$AC2258,$AB2258),0)</f>
        <v>0</v>
      </c>
      <c r="AL2258" s="51">
        <f t="shared" si="741"/>
        <v>0</v>
      </c>
      <c r="AM2258" s="296">
        <f>IFERROR(IF(VLOOKUP($C2258,Listen!$A$2:$F$45,6,0)="Ja",MAX(BC2258:BD2258),D_SAV!$BC2258),0)</f>
        <v>0</v>
      </c>
      <c r="AN2258" s="51">
        <f t="shared" si="742"/>
        <v>0</v>
      </c>
      <c r="AP2258" s="304">
        <f t="shared" si="743"/>
        <v>0</v>
      </c>
      <c r="AQ2258" s="304">
        <f t="shared" si="744"/>
        <v>0</v>
      </c>
      <c r="AR2258" s="304">
        <f t="shared" si="745"/>
        <v>0</v>
      </c>
      <c r="AS2258" s="304">
        <f t="shared" si="746"/>
        <v>0</v>
      </c>
      <c r="AT2258" s="304">
        <f t="shared" si="747"/>
        <v>0</v>
      </c>
      <c r="AU2258" s="304">
        <f t="shared" si="748"/>
        <v>0</v>
      </c>
      <c r="AV2258" s="304">
        <f t="shared" si="749"/>
        <v>0</v>
      </c>
      <c r="AW2258" s="304">
        <f t="shared" si="750"/>
        <v>0</v>
      </c>
      <c r="AX2258" s="304">
        <f t="shared" si="751"/>
        <v>0</v>
      </c>
      <c r="AY2258" s="304">
        <f t="shared" si="752"/>
        <v>0</v>
      </c>
      <c r="AZ2258" s="304">
        <f t="shared" si="753"/>
        <v>0</v>
      </c>
      <c r="BA2258" s="304">
        <f t="shared" si="754"/>
        <v>0</v>
      </c>
      <c r="BB2258" s="304">
        <f t="shared" si="755"/>
        <v>0</v>
      </c>
      <c r="BC2258" s="304">
        <f t="shared" si="756"/>
        <v>0</v>
      </c>
      <c r="BD2258" s="304">
        <f t="shared" si="757"/>
        <v>0</v>
      </c>
      <c r="BE2258" s="304">
        <f>IFERROR(IF(VLOOKUP($C2258,Listen!$A$2:$F$45,6,0)="Ja",BB2258-MAX(BC2258:BD2258),BB2258-BC2258),0)</f>
        <v>0</v>
      </c>
    </row>
    <row r="2259" spans="1:57" x14ac:dyDescent="0.25">
      <c r="A2259" s="320" t="str">
        <f>IF(AND(D2259&lt;&gt;0,C2259&lt;&gt;0,E2259&lt;&gt;0),IF(B2259&lt;&gt;0,CONCATENATE(B2259,"-AGr",VLOOKUP(C2259,Listen!$A$2:$D$45,4,FALSE),"-",D2259,"-",E2259,),CONCATENATE("AGr",VLOOKUP(C2259,Listen!$A$2:$D$45,4,FALSE),"-",D2259,"-",E2259)),"keine vollständige ID")</f>
        <v>keine vollständige ID</v>
      </c>
      <c r="B2259" s="301"/>
      <c r="C2259" s="287"/>
      <c r="D2259" s="34"/>
      <c r="E2259" s="306"/>
      <c r="F2259" s="116"/>
      <c r="G2259" s="17"/>
      <c r="H2259" s="17"/>
      <c r="I2259" s="17"/>
      <c r="J2259" s="17"/>
      <c r="K2259" s="17"/>
      <c r="L2259" s="17"/>
      <c r="M2259" s="17"/>
      <c r="N2259" s="17"/>
      <c r="O2259" s="116"/>
      <c r="P2259" s="117">
        <f>IF(D2259&gt;A_Stammdaten!$B$12,0,SUM(G2259,H2259,J2259,L2259:M2259)-SUM(I2259,K2259,N2259:O2259))</f>
        <v>0</v>
      </c>
      <c r="Q2259" s="17"/>
      <c r="R2259" s="17"/>
      <c r="S2259" s="17"/>
      <c r="T2259" s="17"/>
      <c r="U2259" s="62">
        <f t="shared" si="737"/>
        <v>0</v>
      </c>
      <c r="V2259" s="34"/>
      <c r="W2259" s="34"/>
      <c r="X2259" s="34"/>
      <c r="Y2259" s="34"/>
      <c r="Z2259" s="34"/>
      <c r="AA2259" s="63" t="str">
        <f t="shared" si="738"/>
        <v>-</v>
      </c>
      <c r="AB2259" s="63" t="str">
        <f t="shared" si="739"/>
        <v>-</v>
      </c>
      <c r="AC2259" s="63">
        <f>IF(ISBLANK($C2259),0,VLOOKUP($C2259,Listen!$A$2:$C$45,2,FALSE))</f>
        <v>0</v>
      </c>
      <c r="AD2259" s="63">
        <f>IF(ISBLANK($C2259),0,VLOOKUP($C2259,Listen!$A$2:$C$45,3,FALSE))</f>
        <v>0</v>
      </c>
      <c r="AE2259" s="49">
        <f t="shared" si="740"/>
        <v>0</v>
      </c>
      <c r="AF2259" s="49">
        <f t="shared" si="740"/>
        <v>0</v>
      </c>
      <c r="AG2259" s="49">
        <f>IFERROR(IF(OR($V2259&lt;&gt;"Ja",VLOOKUP($C2259,Listen!$A$2:$F$45,5,0)="Nein",D2259&lt;IF(C2259="LNG Anbindungsanlagen gemäß separater Festlegung",2022,2023)),$AC2259,$AA2259),0)</f>
        <v>0</v>
      </c>
      <c r="AH2259" s="49">
        <f>IFERROR(IF(OR($V2259&lt;&gt;"Ja",VLOOKUP($C2259,Listen!$A$2:$F$45,5,0)="Nein",D2259&lt;IF(C2259="LNG Anbindungsanlagen gemäß separater Festlegung",2022,2023)),$AC2259,$AA2259),0)</f>
        <v>0</v>
      </c>
      <c r="AI2259" s="49">
        <f>IFERROR(IF(OR($W2259&lt;&gt;"Ja",VLOOKUP($C2259,Listen!$A$2:$F$45,6,0)="Nein"),$AC2259,$AB2259),0)</f>
        <v>0</v>
      </c>
      <c r="AJ2259" s="49">
        <f>IFERROR(IF(OR($W2259&lt;&gt;"Ja",VLOOKUP($C2259,Listen!$A$2:$F$45,6,0)="Nein"),$AC2259,$AB2259),0)</f>
        <v>0</v>
      </c>
      <c r="AK2259" s="49">
        <f>IFERROR(IF(OR($W2259&lt;&gt;"Ja",VLOOKUP($C2259,Listen!$A$2:$F$45,6,0)="Nein"),$AC2259,$AB2259),0)</f>
        <v>0</v>
      </c>
      <c r="AL2259" s="51">
        <f t="shared" si="741"/>
        <v>0</v>
      </c>
      <c r="AM2259" s="296">
        <f>IFERROR(IF(VLOOKUP($C2259,Listen!$A$2:$F$45,6,0)="Ja",MAX(BC2259:BD2259),D_SAV!$BC2259),0)</f>
        <v>0</v>
      </c>
      <c r="AN2259" s="51">
        <f t="shared" si="742"/>
        <v>0</v>
      </c>
      <c r="AP2259" s="304">
        <f t="shared" si="743"/>
        <v>0</v>
      </c>
      <c r="AQ2259" s="304">
        <f t="shared" si="744"/>
        <v>0</v>
      </c>
      <c r="AR2259" s="304">
        <f t="shared" si="745"/>
        <v>0</v>
      </c>
      <c r="AS2259" s="304">
        <f t="shared" si="746"/>
        <v>0</v>
      </c>
      <c r="AT2259" s="304">
        <f t="shared" si="747"/>
        <v>0</v>
      </c>
      <c r="AU2259" s="304">
        <f t="shared" si="748"/>
        <v>0</v>
      </c>
      <c r="AV2259" s="304">
        <f t="shared" si="749"/>
        <v>0</v>
      </c>
      <c r="AW2259" s="304">
        <f t="shared" si="750"/>
        <v>0</v>
      </c>
      <c r="AX2259" s="304">
        <f t="shared" si="751"/>
        <v>0</v>
      </c>
      <c r="AY2259" s="304">
        <f t="shared" si="752"/>
        <v>0</v>
      </c>
      <c r="AZ2259" s="304">
        <f t="shared" si="753"/>
        <v>0</v>
      </c>
      <c r="BA2259" s="304">
        <f t="shared" si="754"/>
        <v>0</v>
      </c>
      <c r="BB2259" s="304">
        <f t="shared" si="755"/>
        <v>0</v>
      </c>
      <c r="BC2259" s="304">
        <f t="shared" si="756"/>
        <v>0</v>
      </c>
      <c r="BD2259" s="304">
        <f t="shared" si="757"/>
        <v>0</v>
      </c>
      <c r="BE2259" s="304">
        <f>IFERROR(IF(VLOOKUP($C2259,Listen!$A$2:$F$45,6,0)="Ja",BB2259-MAX(BC2259:BD2259),BB2259-BC2259),0)</f>
        <v>0</v>
      </c>
    </row>
    <row r="2260" spans="1:57" x14ac:dyDescent="0.25">
      <c r="A2260" s="320" t="str">
        <f>IF(AND(D2260&lt;&gt;0,C2260&lt;&gt;0,E2260&lt;&gt;0),IF(B2260&lt;&gt;0,CONCATENATE(B2260,"-AGr",VLOOKUP(C2260,Listen!$A$2:$D$45,4,FALSE),"-",D2260,"-",E2260,),CONCATENATE("AGr",VLOOKUP(C2260,Listen!$A$2:$D$45,4,FALSE),"-",D2260,"-",E2260)),"keine vollständige ID")</f>
        <v>keine vollständige ID</v>
      </c>
      <c r="B2260" s="301"/>
      <c r="C2260" s="287"/>
      <c r="D2260" s="34"/>
      <c r="E2260" s="306"/>
      <c r="F2260" s="116"/>
      <c r="G2260" s="17"/>
      <c r="H2260" s="17"/>
      <c r="I2260" s="17"/>
      <c r="J2260" s="17"/>
      <c r="K2260" s="17"/>
      <c r="L2260" s="17"/>
      <c r="M2260" s="17"/>
      <c r="N2260" s="17"/>
      <c r="O2260" s="116"/>
      <c r="P2260" s="117">
        <f>IF(D2260&gt;A_Stammdaten!$B$12,0,SUM(G2260,H2260,J2260,L2260:M2260)-SUM(I2260,K2260,N2260:O2260))</f>
        <v>0</v>
      </c>
      <c r="Q2260" s="17"/>
      <c r="R2260" s="17"/>
      <c r="S2260" s="17"/>
      <c r="T2260" s="17"/>
      <c r="U2260" s="62">
        <f t="shared" si="737"/>
        <v>0</v>
      </c>
      <c r="V2260" s="34"/>
      <c r="W2260" s="34"/>
      <c r="X2260" s="34"/>
      <c r="Y2260" s="34"/>
      <c r="Z2260" s="34"/>
      <c r="AA2260" s="63" t="str">
        <f t="shared" si="738"/>
        <v>-</v>
      </c>
      <c r="AB2260" s="63" t="str">
        <f t="shared" si="739"/>
        <v>-</v>
      </c>
      <c r="AC2260" s="63">
        <f>IF(ISBLANK($C2260),0,VLOOKUP($C2260,Listen!$A$2:$C$45,2,FALSE))</f>
        <v>0</v>
      </c>
      <c r="AD2260" s="63">
        <f>IF(ISBLANK($C2260),0,VLOOKUP($C2260,Listen!$A$2:$C$45,3,FALSE))</f>
        <v>0</v>
      </c>
      <c r="AE2260" s="49">
        <f t="shared" si="740"/>
        <v>0</v>
      </c>
      <c r="AF2260" s="49">
        <f t="shared" si="740"/>
        <v>0</v>
      </c>
      <c r="AG2260" s="49">
        <f>IFERROR(IF(OR($V2260&lt;&gt;"Ja",VLOOKUP($C2260,Listen!$A$2:$F$45,5,0)="Nein",D2260&lt;IF(C2260="LNG Anbindungsanlagen gemäß separater Festlegung",2022,2023)),$AC2260,$AA2260),0)</f>
        <v>0</v>
      </c>
      <c r="AH2260" s="49">
        <f>IFERROR(IF(OR($V2260&lt;&gt;"Ja",VLOOKUP($C2260,Listen!$A$2:$F$45,5,0)="Nein",D2260&lt;IF(C2260="LNG Anbindungsanlagen gemäß separater Festlegung",2022,2023)),$AC2260,$AA2260),0)</f>
        <v>0</v>
      </c>
      <c r="AI2260" s="49">
        <f>IFERROR(IF(OR($W2260&lt;&gt;"Ja",VLOOKUP($C2260,Listen!$A$2:$F$45,6,0)="Nein"),$AC2260,$AB2260),0)</f>
        <v>0</v>
      </c>
      <c r="AJ2260" s="49">
        <f>IFERROR(IF(OR($W2260&lt;&gt;"Ja",VLOOKUP($C2260,Listen!$A$2:$F$45,6,0)="Nein"),$AC2260,$AB2260),0)</f>
        <v>0</v>
      </c>
      <c r="AK2260" s="49">
        <f>IFERROR(IF(OR($W2260&lt;&gt;"Ja",VLOOKUP($C2260,Listen!$A$2:$F$45,6,0)="Nein"),$AC2260,$AB2260),0)</f>
        <v>0</v>
      </c>
      <c r="AL2260" s="51">
        <f t="shared" si="741"/>
        <v>0</v>
      </c>
      <c r="AM2260" s="296">
        <f>IFERROR(IF(VLOOKUP($C2260,Listen!$A$2:$F$45,6,0)="Ja",MAX(BC2260:BD2260),D_SAV!$BC2260),0)</f>
        <v>0</v>
      </c>
      <c r="AN2260" s="51">
        <f t="shared" si="742"/>
        <v>0</v>
      </c>
      <c r="AP2260" s="304">
        <f t="shared" si="743"/>
        <v>0</v>
      </c>
      <c r="AQ2260" s="304">
        <f t="shared" si="744"/>
        <v>0</v>
      </c>
      <c r="AR2260" s="304">
        <f t="shared" si="745"/>
        <v>0</v>
      </c>
      <c r="AS2260" s="304">
        <f t="shared" si="746"/>
        <v>0</v>
      </c>
      <c r="AT2260" s="304">
        <f t="shared" si="747"/>
        <v>0</v>
      </c>
      <c r="AU2260" s="304">
        <f t="shared" si="748"/>
        <v>0</v>
      </c>
      <c r="AV2260" s="304">
        <f t="shared" si="749"/>
        <v>0</v>
      </c>
      <c r="AW2260" s="304">
        <f t="shared" si="750"/>
        <v>0</v>
      </c>
      <c r="AX2260" s="304">
        <f t="shared" si="751"/>
        <v>0</v>
      </c>
      <c r="AY2260" s="304">
        <f t="shared" si="752"/>
        <v>0</v>
      </c>
      <c r="AZ2260" s="304">
        <f t="shared" si="753"/>
        <v>0</v>
      </c>
      <c r="BA2260" s="304">
        <f t="shared" si="754"/>
        <v>0</v>
      </c>
      <c r="BB2260" s="304">
        <f t="shared" si="755"/>
        <v>0</v>
      </c>
      <c r="BC2260" s="304">
        <f t="shared" si="756"/>
        <v>0</v>
      </c>
      <c r="BD2260" s="304">
        <f t="shared" si="757"/>
        <v>0</v>
      </c>
      <c r="BE2260" s="304">
        <f>IFERROR(IF(VLOOKUP($C2260,Listen!$A$2:$F$45,6,0)="Ja",BB2260-MAX(BC2260:BD2260),BB2260-BC2260),0)</f>
        <v>0</v>
      </c>
    </row>
    <row r="2261" spans="1:57" x14ac:dyDescent="0.25">
      <c r="A2261" s="320" t="str">
        <f>IF(AND(D2261&lt;&gt;0,C2261&lt;&gt;0,E2261&lt;&gt;0),IF(B2261&lt;&gt;0,CONCATENATE(B2261,"-AGr",VLOOKUP(C2261,Listen!$A$2:$D$45,4,FALSE),"-",D2261,"-",E2261,),CONCATENATE("AGr",VLOOKUP(C2261,Listen!$A$2:$D$45,4,FALSE),"-",D2261,"-",E2261)),"keine vollständige ID")</f>
        <v>keine vollständige ID</v>
      </c>
      <c r="B2261" s="301"/>
      <c r="C2261" s="287"/>
      <c r="D2261" s="34"/>
      <c r="E2261" s="306"/>
      <c r="F2261" s="116"/>
      <c r="G2261" s="17"/>
      <c r="H2261" s="17"/>
      <c r="I2261" s="17"/>
      <c r="J2261" s="17"/>
      <c r="K2261" s="17"/>
      <c r="L2261" s="17"/>
      <c r="M2261" s="17"/>
      <c r="N2261" s="17"/>
      <c r="O2261" s="116"/>
      <c r="P2261" s="117">
        <f>IF(D2261&gt;A_Stammdaten!$B$12,0,SUM(G2261,H2261,J2261,L2261:M2261)-SUM(I2261,K2261,N2261:O2261))</f>
        <v>0</v>
      </c>
      <c r="Q2261" s="17"/>
      <c r="R2261" s="17"/>
      <c r="S2261" s="17"/>
      <c r="T2261" s="17"/>
      <c r="U2261" s="62">
        <f t="shared" si="737"/>
        <v>0</v>
      </c>
      <c r="V2261" s="34"/>
      <c r="W2261" s="34"/>
      <c r="X2261" s="34"/>
      <c r="Y2261" s="34"/>
      <c r="Z2261" s="34"/>
      <c r="AA2261" s="63" t="str">
        <f t="shared" si="738"/>
        <v>-</v>
      </c>
      <c r="AB2261" s="63" t="str">
        <f t="shared" si="739"/>
        <v>-</v>
      </c>
      <c r="AC2261" s="63">
        <f>IF(ISBLANK($C2261),0,VLOOKUP($C2261,Listen!$A$2:$C$45,2,FALSE))</f>
        <v>0</v>
      </c>
      <c r="AD2261" s="63">
        <f>IF(ISBLANK($C2261),0,VLOOKUP($C2261,Listen!$A$2:$C$45,3,FALSE))</f>
        <v>0</v>
      </c>
      <c r="AE2261" s="49">
        <f t="shared" si="740"/>
        <v>0</v>
      </c>
      <c r="AF2261" s="49">
        <f t="shared" si="740"/>
        <v>0</v>
      </c>
      <c r="AG2261" s="49">
        <f>IFERROR(IF(OR($V2261&lt;&gt;"Ja",VLOOKUP($C2261,Listen!$A$2:$F$45,5,0)="Nein",D2261&lt;IF(C2261="LNG Anbindungsanlagen gemäß separater Festlegung",2022,2023)),$AC2261,$AA2261),0)</f>
        <v>0</v>
      </c>
      <c r="AH2261" s="49">
        <f>IFERROR(IF(OR($V2261&lt;&gt;"Ja",VLOOKUP($C2261,Listen!$A$2:$F$45,5,0)="Nein",D2261&lt;IF(C2261="LNG Anbindungsanlagen gemäß separater Festlegung",2022,2023)),$AC2261,$AA2261),0)</f>
        <v>0</v>
      </c>
      <c r="AI2261" s="49">
        <f>IFERROR(IF(OR($W2261&lt;&gt;"Ja",VLOOKUP($C2261,Listen!$A$2:$F$45,6,0)="Nein"),$AC2261,$AB2261),0)</f>
        <v>0</v>
      </c>
      <c r="AJ2261" s="49">
        <f>IFERROR(IF(OR($W2261&lt;&gt;"Ja",VLOOKUP($C2261,Listen!$A$2:$F$45,6,0)="Nein"),$AC2261,$AB2261),0)</f>
        <v>0</v>
      </c>
      <c r="AK2261" s="49">
        <f>IFERROR(IF(OR($W2261&lt;&gt;"Ja",VLOOKUP($C2261,Listen!$A$2:$F$45,6,0)="Nein"),$AC2261,$AB2261),0)</f>
        <v>0</v>
      </c>
      <c r="AL2261" s="51">
        <f t="shared" si="741"/>
        <v>0</v>
      </c>
      <c r="AM2261" s="296">
        <f>IFERROR(IF(VLOOKUP($C2261,Listen!$A$2:$F$45,6,0)="Ja",MAX(BC2261:BD2261),D_SAV!$BC2261),0)</f>
        <v>0</v>
      </c>
      <c r="AN2261" s="51">
        <f t="shared" si="742"/>
        <v>0</v>
      </c>
      <c r="AP2261" s="304">
        <f t="shared" si="743"/>
        <v>0</v>
      </c>
      <c r="AQ2261" s="304">
        <f t="shared" si="744"/>
        <v>0</v>
      </c>
      <c r="AR2261" s="304">
        <f t="shared" si="745"/>
        <v>0</v>
      </c>
      <c r="AS2261" s="304">
        <f t="shared" si="746"/>
        <v>0</v>
      </c>
      <c r="AT2261" s="304">
        <f t="shared" si="747"/>
        <v>0</v>
      </c>
      <c r="AU2261" s="304">
        <f t="shared" si="748"/>
        <v>0</v>
      </c>
      <c r="AV2261" s="304">
        <f t="shared" si="749"/>
        <v>0</v>
      </c>
      <c r="AW2261" s="304">
        <f t="shared" si="750"/>
        <v>0</v>
      </c>
      <c r="AX2261" s="304">
        <f t="shared" si="751"/>
        <v>0</v>
      </c>
      <c r="AY2261" s="304">
        <f t="shared" si="752"/>
        <v>0</v>
      </c>
      <c r="AZ2261" s="304">
        <f t="shared" si="753"/>
        <v>0</v>
      </c>
      <c r="BA2261" s="304">
        <f t="shared" si="754"/>
        <v>0</v>
      </c>
      <c r="BB2261" s="304">
        <f t="shared" si="755"/>
        <v>0</v>
      </c>
      <c r="BC2261" s="304">
        <f t="shared" si="756"/>
        <v>0</v>
      </c>
      <c r="BD2261" s="304">
        <f t="shared" si="757"/>
        <v>0</v>
      </c>
      <c r="BE2261" s="304">
        <f>IFERROR(IF(VLOOKUP($C2261,Listen!$A$2:$F$45,6,0)="Ja",BB2261-MAX(BC2261:BD2261),BB2261-BC2261),0)</f>
        <v>0</v>
      </c>
    </row>
    <row r="2262" spans="1:57" x14ac:dyDescent="0.25">
      <c r="A2262" s="320" t="str">
        <f>IF(AND(D2262&lt;&gt;0,C2262&lt;&gt;0,E2262&lt;&gt;0),IF(B2262&lt;&gt;0,CONCATENATE(B2262,"-AGr",VLOOKUP(C2262,Listen!$A$2:$D$45,4,FALSE),"-",D2262,"-",E2262,),CONCATENATE("AGr",VLOOKUP(C2262,Listen!$A$2:$D$45,4,FALSE),"-",D2262,"-",E2262)),"keine vollständige ID")</f>
        <v>keine vollständige ID</v>
      </c>
      <c r="B2262" s="301"/>
      <c r="C2262" s="287"/>
      <c r="D2262" s="34"/>
      <c r="E2262" s="306"/>
      <c r="F2262" s="116"/>
      <c r="G2262" s="17"/>
      <c r="H2262" s="17"/>
      <c r="I2262" s="17"/>
      <c r="J2262" s="17"/>
      <c r="K2262" s="17"/>
      <c r="L2262" s="17"/>
      <c r="M2262" s="17"/>
      <c r="N2262" s="17"/>
      <c r="O2262" s="116"/>
      <c r="P2262" s="117">
        <f>IF(D2262&gt;A_Stammdaten!$B$12,0,SUM(G2262,H2262,J2262,L2262:M2262)-SUM(I2262,K2262,N2262:O2262))</f>
        <v>0</v>
      </c>
      <c r="Q2262" s="17"/>
      <c r="R2262" s="17"/>
      <c r="S2262" s="17"/>
      <c r="T2262" s="17"/>
      <c r="U2262" s="62">
        <f t="shared" si="737"/>
        <v>0</v>
      </c>
      <c r="V2262" s="34"/>
      <c r="W2262" s="34"/>
      <c r="X2262" s="34"/>
      <c r="Y2262" s="34"/>
      <c r="Z2262" s="34"/>
      <c r="AA2262" s="63" t="str">
        <f t="shared" si="738"/>
        <v>-</v>
      </c>
      <c r="AB2262" s="63" t="str">
        <f t="shared" si="739"/>
        <v>-</v>
      </c>
      <c r="AC2262" s="63">
        <f>IF(ISBLANK($C2262),0,VLOOKUP($C2262,Listen!$A$2:$C$45,2,FALSE))</f>
        <v>0</v>
      </c>
      <c r="AD2262" s="63">
        <f>IF(ISBLANK($C2262),0,VLOOKUP($C2262,Listen!$A$2:$C$45,3,FALSE))</f>
        <v>0</v>
      </c>
      <c r="AE2262" s="49">
        <f t="shared" si="740"/>
        <v>0</v>
      </c>
      <c r="AF2262" s="49">
        <f t="shared" si="740"/>
        <v>0</v>
      </c>
      <c r="AG2262" s="49">
        <f>IFERROR(IF(OR($V2262&lt;&gt;"Ja",VLOOKUP($C2262,Listen!$A$2:$F$45,5,0)="Nein",D2262&lt;IF(C2262="LNG Anbindungsanlagen gemäß separater Festlegung",2022,2023)),$AC2262,$AA2262),0)</f>
        <v>0</v>
      </c>
      <c r="AH2262" s="49">
        <f>IFERROR(IF(OR($V2262&lt;&gt;"Ja",VLOOKUP($C2262,Listen!$A$2:$F$45,5,0)="Nein",D2262&lt;IF(C2262="LNG Anbindungsanlagen gemäß separater Festlegung",2022,2023)),$AC2262,$AA2262),0)</f>
        <v>0</v>
      </c>
      <c r="AI2262" s="49">
        <f>IFERROR(IF(OR($W2262&lt;&gt;"Ja",VLOOKUP($C2262,Listen!$A$2:$F$45,6,0)="Nein"),$AC2262,$AB2262),0)</f>
        <v>0</v>
      </c>
      <c r="AJ2262" s="49">
        <f>IFERROR(IF(OR($W2262&lt;&gt;"Ja",VLOOKUP($C2262,Listen!$A$2:$F$45,6,0)="Nein"),$AC2262,$AB2262),0)</f>
        <v>0</v>
      </c>
      <c r="AK2262" s="49">
        <f>IFERROR(IF(OR($W2262&lt;&gt;"Ja",VLOOKUP($C2262,Listen!$A$2:$F$45,6,0)="Nein"),$AC2262,$AB2262),0)</f>
        <v>0</v>
      </c>
      <c r="AL2262" s="51">
        <f t="shared" si="741"/>
        <v>0</v>
      </c>
      <c r="AM2262" s="296">
        <f>IFERROR(IF(VLOOKUP($C2262,Listen!$A$2:$F$45,6,0)="Ja",MAX(BC2262:BD2262),D_SAV!$BC2262),0)</f>
        <v>0</v>
      </c>
      <c r="AN2262" s="51">
        <f t="shared" si="742"/>
        <v>0</v>
      </c>
      <c r="AP2262" s="304">
        <f t="shared" si="743"/>
        <v>0</v>
      </c>
      <c r="AQ2262" s="304">
        <f t="shared" si="744"/>
        <v>0</v>
      </c>
      <c r="AR2262" s="304">
        <f t="shared" si="745"/>
        <v>0</v>
      </c>
      <c r="AS2262" s="304">
        <f t="shared" si="746"/>
        <v>0</v>
      </c>
      <c r="AT2262" s="304">
        <f t="shared" si="747"/>
        <v>0</v>
      </c>
      <c r="AU2262" s="304">
        <f t="shared" si="748"/>
        <v>0</v>
      </c>
      <c r="AV2262" s="304">
        <f t="shared" si="749"/>
        <v>0</v>
      </c>
      <c r="AW2262" s="304">
        <f t="shared" si="750"/>
        <v>0</v>
      </c>
      <c r="AX2262" s="304">
        <f t="shared" si="751"/>
        <v>0</v>
      </c>
      <c r="AY2262" s="304">
        <f t="shared" si="752"/>
        <v>0</v>
      </c>
      <c r="AZ2262" s="304">
        <f t="shared" si="753"/>
        <v>0</v>
      </c>
      <c r="BA2262" s="304">
        <f t="shared" si="754"/>
        <v>0</v>
      </c>
      <c r="BB2262" s="304">
        <f t="shared" si="755"/>
        <v>0</v>
      </c>
      <c r="BC2262" s="304">
        <f t="shared" si="756"/>
        <v>0</v>
      </c>
      <c r="BD2262" s="304">
        <f t="shared" si="757"/>
        <v>0</v>
      </c>
      <c r="BE2262" s="304">
        <f>IFERROR(IF(VLOOKUP($C2262,Listen!$A$2:$F$45,6,0)="Ja",BB2262-MAX(BC2262:BD2262),BB2262-BC2262),0)</f>
        <v>0</v>
      </c>
    </row>
    <row r="2263" spans="1:57" x14ac:dyDescent="0.25">
      <c r="A2263" s="320" t="str">
        <f>IF(AND(D2263&lt;&gt;0,C2263&lt;&gt;0,E2263&lt;&gt;0),IF(B2263&lt;&gt;0,CONCATENATE(B2263,"-AGr",VLOOKUP(C2263,Listen!$A$2:$D$45,4,FALSE),"-",D2263,"-",E2263,),CONCATENATE("AGr",VLOOKUP(C2263,Listen!$A$2:$D$45,4,FALSE),"-",D2263,"-",E2263)),"keine vollständige ID")</f>
        <v>keine vollständige ID</v>
      </c>
      <c r="B2263" s="301"/>
      <c r="C2263" s="287"/>
      <c r="D2263" s="34"/>
      <c r="E2263" s="306"/>
      <c r="F2263" s="116"/>
      <c r="G2263" s="17"/>
      <c r="H2263" s="17"/>
      <c r="I2263" s="17"/>
      <c r="J2263" s="17"/>
      <c r="K2263" s="17"/>
      <c r="L2263" s="17"/>
      <c r="M2263" s="17"/>
      <c r="N2263" s="17"/>
      <c r="O2263" s="116"/>
      <c r="P2263" s="117">
        <f>IF(D2263&gt;A_Stammdaten!$B$12,0,SUM(G2263,H2263,J2263,L2263:M2263)-SUM(I2263,K2263,N2263:O2263))</f>
        <v>0</v>
      </c>
      <c r="Q2263" s="17"/>
      <c r="R2263" s="17"/>
      <c r="S2263" s="17"/>
      <c r="T2263" s="17"/>
      <c r="U2263" s="62">
        <f t="shared" si="737"/>
        <v>0</v>
      </c>
      <c r="V2263" s="34"/>
      <c r="W2263" s="34"/>
      <c r="X2263" s="34"/>
      <c r="Y2263" s="34"/>
      <c r="Z2263" s="34"/>
      <c r="AA2263" s="63" t="str">
        <f t="shared" si="738"/>
        <v>-</v>
      </c>
      <c r="AB2263" s="63" t="str">
        <f t="shared" si="739"/>
        <v>-</v>
      </c>
      <c r="AC2263" s="63">
        <f>IF(ISBLANK($C2263),0,VLOOKUP($C2263,Listen!$A$2:$C$45,2,FALSE))</f>
        <v>0</v>
      </c>
      <c r="AD2263" s="63">
        <f>IF(ISBLANK($C2263),0,VLOOKUP($C2263,Listen!$A$2:$C$45,3,FALSE))</f>
        <v>0</v>
      </c>
      <c r="AE2263" s="49">
        <f t="shared" si="740"/>
        <v>0</v>
      </c>
      <c r="AF2263" s="49">
        <f t="shared" si="740"/>
        <v>0</v>
      </c>
      <c r="AG2263" s="49">
        <f>IFERROR(IF(OR($V2263&lt;&gt;"Ja",VLOOKUP($C2263,Listen!$A$2:$F$45,5,0)="Nein",D2263&lt;IF(C2263="LNG Anbindungsanlagen gemäß separater Festlegung",2022,2023)),$AC2263,$AA2263),0)</f>
        <v>0</v>
      </c>
      <c r="AH2263" s="49">
        <f>IFERROR(IF(OR($V2263&lt;&gt;"Ja",VLOOKUP($C2263,Listen!$A$2:$F$45,5,0)="Nein",D2263&lt;IF(C2263="LNG Anbindungsanlagen gemäß separater Festlegung",2022,2023)),$AC2263,$AA2263),0)</f>
        <v>0</v>
      </c>
      <c r="AI2263" s="49">
        <f>IFERROR(IF(OR($W2263&lt;&gt;"Ja",VLOOKUP($C2263,Listen!$A$2:$F$45,6,0)="Nein"),$AC2263,$AB2263),0)</f>
        <v>0</v>
      </c>
      <c r="AJ2263" s="49">
        <f>IFERROR(IF(OR($W2263&lt;&gt;"Ja",VLOOKUP($C2263,Listen!$A$2:$F$45,6,0)="Nein"),$AC2263,$AB2263),0)</f>
        <v>0</v>
      </c>
      <c r="AK2263" s="49">
        <f>IFERROR(IF(OR($W2263&lt;&gt;"Ja",VLOOKUP($C2263,Listen!$A$2:$F$45,6,0)="Nein"),$AC2263,$AB2263),0)</f>
        <v>0</v>
      </c>
      <c r="AL2263" s="51">
        <f t="shared" si="741"/>
        <v>0</v>
      </c>
      <c r="AM2263" s="296">
        <f>IFERROR(IF(VLOOKUP($C2263,Listen!$A$2:$F$45,6,0)="Ja",MAX(BC2263:BD2263),D_SAV!$BC2263),0)</f>
        <v>0</v>
      </c>
      <c r="AN2263" s="51">
        <f t="shared" si="742"/>
        <v>0</v>
      </c>
      <c r="AP2263" s="304">
        <f t="shared" si="743"/>
        <v>0</v>
      </c>
      <c r="AQ2263" s="304">
        <f t="shared" si="744"/>
        <v>0</v>
      </c>
      <c r="AR2263" s="304">
        <f t="shared" si="745"/>
        <v>0</v>
      </c>
      <c r="AS2263" s="304">
        <f t="shared" si="746"/>
        <v>0</v>
      </c>
      <c r="AT2263" s="304">
        <f t="shared" si="747"/>
        <v>0</v>
      </c>
      <c r="AU2263" s="304">
        <f t="shared" si="748"/>
        <v>0</v>
      </c>
      <c r="AV2263" s="304">
        <f t="shared" si="749"/>
        <v>0</v>
      </c>
      <c r="AW2263" s="304">
        <f t="shared" si="750"/>
        <v>0</v>
      </c>
      <c r="AX2263" s="304">
        <f t="shared" si="751"/>
        <v>0</v>
      </c>
      <c r="AY2263" s="304">
        <f t="shared" si="752"/>
        <v>0</v>
      </c>
      <c r="AZ2263" s="304">
        <f t="shared" si="753"/>
        <v>0</v>
      </c>
      <c r="BA2263" s="304">
        <f t="shared" si="754"/>
        <v>0</v>
      </c>
      <c r="BB2263" s="304">
        <f t="shared" si="755"/>
        <v>0</v>
      </c>
      <c r="BC2263" s="304">
        <f t="shared" si="756"/>
        <v>0</v>
      </c>
      <c r="BD2263" s="304">
        <f t="shared" si="757"/>
        <v>0</v>
      </c>
      <c r="BE2263" s="304">
        <f>IFERROR(IF(VLOOKUP($C2263,Listen!$A$2:$F$45,6,0)="Ja",BB2263-MAX(BC2263:BD2263),BB2263-BC2263),0)</f>
        <v>0</v>
      </c>
    </row>
    <row r="2264" spans="1:57" x14ac:dyDescent="0.25">
      <c r="A2264" s="320" t="str">
        <f>IF(AND(D2264&lt;&gt;0,C2264&lt;&gt;0,E2264&lt;&gt;0),IF(B2264&lt;&gt;0,CONCATENATE(B2264,"-AGr",VLOOKUP(C2264,Listen!$A$2:$D$45,4,FALSE),"-",D2264,"-",E2264,),CONCATENATE("AGr",VLOOKUP(C2264,Listen!$A$2:$D$45,4,FALSE),"-",D2264,"-",E2264)),"keine vollständige ID")</f>
        <v>keine vollständige ID</v>
      </c>
      <c r="B2264" s="301"/>
      <c r="C2264" s="287"/>
      <c r="D2264" s="34"/>
      <c r="E2264" s="306"/>
      <c r="F2264" s="116"/>
      <c r="G2264" s="17"/>
      <c r="H2264" s="17"/>
      <c r="I2264" s="17"/>
      <c r="J2264" s="17"/>
      <c r="K2264" s="17"/>
      <c r="L2264" s="17"/>
      <c r="M2264" s="17"/>
      <c r="N2264" s="17"/>
      <c r="O2264" s="116"/>
      <c r="P2264" s="117">
        <f>IF(D2264&gt;A_Stammdaten!$B$12,0,SUM(G2264,H2264,J2264,L2264:M2264)-SUM(I2264,K2264,N2264:O2264))</f>
        <v>0</v>
      </c>
      <c r="Q2264" s="17"/>
      <c r="R2264" s="17"/>
      <c r="S2264" s="17"/>
      <c r="T2264" s="17"/>
      <c r="U2264" s="62">
        <f t="shared" si="737"/>
        <v>0</v>
      </c>
      <c r="V2264" s="34"/>
      <c r="W2264" s="34"/>
      <c r="X2264" s="34"/>
      <c r="Y2264" s="34"/>
      <c r="Z2264" s="34"/>
      <c r="AA2264" s="63" t="str">
        <f t="shared" si="738"/>
        <v>-</v>
      </c>
      <c r="AB2264" s="63" t="str">
        <f t="shared" si="739"/>
        <v>-</v>
      </c>
      <c r="AC2264" s="63">
        <f>IF(ISBLANK($C2264),0,VLOOKUP($C2264,Listen!$A$2:$C$45,2,FALSE))</f>
        <v>0</v>
      </c>
      <c r="AD2264" s="63">
        <f>IF(ISBLANK($C2264),0,VLOOKUP($C2264,Listen!$A$2:$C$45,3,FALSE))</f>
        <v>0</v>
      </c>
      <c r="AE2264" s="49">
        <f t="shared" si="740"/>
        <v>0</v>
      </c>
      <c r="AF2264" s="49">
        <f t="shared" si="740"/>
        <v>0</v>
      </c>
      <c r="AG2264" s="49">
        <f>IFERROR(IF(OR($V2264&lt;&gt;"Ja",VLOOKUP($C2264,Listen!$A$2:$F$45,5,0)="Nein",D2264&lt;IF(C2264="LNG Anbindungsanlagen gemäß separater Festlegung",2022,2023)),$AC2264,$AA2264),0)</f>
        <v>0</v>
      </c>
      <c r="AH2264" s="49">
        <f>IFERROR(IF(OR($V2264&lt;&gt;"Ja",VLOOKUP($C2264,Listen!$A$2:$F$45,5,0)="Nein",D2264&lt;IF(C2264="LNG Anbindungsanlagen gemäß separater Festlegung",2022,2023)),$AC2264,$AA2264),0)</f>
        <v>0</v>
      </c>
      <c r="AI2264" s="49">
        <f>IFERROR(IF(OR($W2264&lt;&gt;"Ja",VLOOKUP($C2264,Listen!$A$2:$F$45,6,0)="Nein"),$AC2264,$AB2264),0)</f>
        <v>0</v>
      </c>
      <c r="AJ2264" s="49">
        <f>IFERROR(IF(OR($W2264&lt;&gt;"Ja",VLOOKUP($C2264,Listen!$A$2:$F$45,6,0)="Nein"),$AC2264,$AB2264),0)</f>
        <v>0</v>
      </c>
      <c r="AK2264" s="49">
        <f>IFERROR(IF(OR($W2264&lt;&gt;"Ja",VLOOKUP($C2264,Listen!$A$2:$F$45,6,0)="Nein"),$AC2264,$AB2264),0)</f>
        <v>0</v>
      </c>
      <c r="AL2264" s="51">
        <f t="shared" si="741"/>
        <v>0</v>
      </c>
      <c r="AM2264" s="296">
        <f>IFERROR(IF(VLOOKUP($C2264,Listen!$A$2:$F$45,6,0)="Ja",MAX(BC2264:BD2264),D_SAV!$BC2264),0)</f>
        <v>0</v>
      </c>
      <c r="AN2264" s="51">
        <f t="shared" si="742"/>
        <v>0</v>
      </c>
      <c r="AP2264" s="304">
        <f t="shared" si="743"/>
        <v>0</v>
      </c>
      <c r="AQ2264" s="304">
        <f t="shared" si="744"/>
        <v>0</v>
      </c>
      <c r="AR2264" s="304">
        <f t="shared" si="745"/>
        <v>0</v>
      </c>
      <c r="AS2264" s="304">
        <f t="shared" si="746"/>
        <v>0</v>
      </c>
      <c r="AT2264" s="304">
        <f t="shared" si="747"/>
        <v>0</v>
      </c>
      <c r="AU2264" s="304">
        <f t="shared" si="748"/>
        <v>0</v>
      </c>
      <c r="AV2264" s="304">
        <f t="shared" si="749"/>
        <v>0</v>
      </c>
      <c r="AW2264" s="304">
        <f t="shared" si="750"/>
        <v>0</v>
      </c>
      <c r="AX2264" s="304">
        <f t="shared" si="751"/>
        <v>0</v>
      </c>
      <c r="AY2264" s="304">
        <f t="shared" si="752"/>
        <v>0</v>
      </c>
      <c r="AZ2264" s="304">
        <f t="shared" si="753"/>
        <v>0</v>
      </c>
      <c r="BA2264" s="304">
        <f t="shared" si="754"/>
        <v>0</v>
      </c>
      <c r="BB2264" s="304">
        <f t="shared" si="755"/>
        <v>0</v>
      </c>
      <c r="BC2264" s="304">
        <f t="shared" si="756"/>
        <v>0</v>
      </c>
      <c r="BD2264" s="304">
        <f t="shared" si="757"/>
        <v>0</v>
      </c>
      <c r="BE2264" s="304">
        <f>IFERROR(IF(VLOOKUP($C2264,Listen!$A$2:$F$45,6,0)="Ja",BB2264-MAX(BC2264:BD2264),BB2264-BC2264),0)</f>
        <v>0</v>
      </c>
    </row>
    <row r="2265" spans="1:57" x14ac:dyDescent="0.25">
      <c r="A2265" s="320" t="str">
        <f>IF(AND(D2265&lt;&gt;0,C2265&lt;&gt;0,E2265&lt;&gt;0),IF(B2265&lt;&gt;0,CONCATENATE(B2265,"-AGr",VLOOKUP(C2265,Listen!$A$2:$D$45,4,FALSE),"-",D2265,"-",E2265,),CONCATENATE("AGr",VLOOKUP(C2265,Listen!$A$2:$D$45,4,FALSE),"-",D2265,"-",E2265)),"keine vollständige ID")</f>
        <v>keine vollständige ID</v>
      </c>
      <c r="B2265" s="301"/>
      <c r="C2265" s="287"/>
      <c r="D2265" s="34"/>
      <c r="E2265" s="306"/>
      <c r="F2265" s="116"/>
      <c r="G2265" s="17"/>
      <c r="H2265" s="17"/>
      <c r="I2265" s="17"/>
      <c r="J2265" s="17"/>
      <c r="K2265" s="17"/>
      <c r="L2265" s="17"/>
      <c r="M2265" s="17"/>
      <c r="N2265" s="17"/>
      <c r="O2265" s="116"/>
      <c r="P2265" s="117">
        <f>IF(D2265&gt;A_Stammdaten!$B$12,0,SUM(G2265,H2265,J2265,L2265:M2265)-SUM(I2265,K2265,N2265:O2265))</f>
        <v>0</v>
      </c>
      <c r="Q2265" s="17"/>
      <c r="R2265" s="17"/>
      <c r="S2265" s="17"/>
      <c r="T2265" s="17"/>
      <c r="U2265" s="62">
        <f t="shared" si="737"/>
        <v>0</v>
      </c>
      <c r="V2265" s="34"/>
      <c r="W2265" s="34"/>
      <c r="X2265" s="34"/>
      <c r="Y2265" s="34"/>
      <c r="Z2265" s="34"/>
      <c r="AA2265" s="63" t="str">
        <f t="shared" si="738"/>
        <v>-</v>
      </c>
      <c r="AB2265" s="63" t="str">
        <f t="shared" si="739"/>
        <v>-</v>
      </c>
      <c r="AC2265" s="63">
        <f>IF(ISBLANK($C2265),0,VLOOKUP($C2265,Listen!$A$2:$C$45,2,FALSE))</f>
        <v>0</v>
      </c>
      <c r="AD2265" s="63">
        <f>IF(ISBLANK($C2265),0,VLOOKUP($C2265,Listen!$A$2:$C$45,3,FALSE))</f>
        <v>0</v>
      </c>
      <c r="AE2265" s="49">
        <f t="shared" si="740"/>
        <v>0</v>
      </c>
      <c r="AF2265" s="49">
        <f t="shared" si="740"/>
        <v>0</v>
      </c>
      <c r="AG2265" s="49">
        <f>IFERROR(IF(OR($V2265&lt;&gt;"Ja",VLOOKUP($C2265,Listen!$A$2:$F$45,5,0)="Nein",D2265&lt;IF(C2265="LNG Anbindungsanlagen gemäß separater Festlegung",2022,2023)),$AC2265,$AA2265),0)</f>
        <v>0</v>
      </c>
      <c r="AH2265" s="49">
        <f>IFERROR(IF(OR($V2265&lt;&gt;"Ja",VLOOKUP($C2265,Listen!$A$2:$F$45,5,0)="Nein",D2265&lt;IF(C2265="LNG Anbindungsanlagen gemäß separater Festlegung",2022,2023)),$AC2265,$AA2265),0)</f>
        <v>0</v>
      </c>
      <c r="AI2265" s="49">
        <f>IFERROR(IF(OR($W2265&lt;&gt;"Ja",VLOOKUP($C2265,Listen!$A$2:$F$45,6,0)="Nein"),$AC2265,$AB2265),0)</f>
        <v>0</v>
      </c>
      <c r="AJ2265" s="49">
        <f>IFERROR(IF(OR($W2265&lt;&gt;"Ja",VLOOKUP($C2265,Listen!$A$2:$F$45,6,0)="Nein"),$AC2265,$AB2265),0)</f>
        <v>0</v>
      </c>
      <c r="AK2265" s="49">
        <f>IFERROR(IF(OR($W2265&lt;&gt;"Ja",VLOOKUP($C2265,Listen!$A$2:$F$45,6,0)="Nein"),$AC2265,$AB2265),0)</f>
        <v>0</v>
      </c>
      <c r="AL2265" s="51">
        <f t="shared" si="741"/>
        <v>0</v>
      </c>
      <c r="AM2265" s="296">
        <f>IFERROR(IF(VLOOKUP($C2265,Listen!$A$2:$F$45,6,0)="Ja",MAX(BC2265:BD2265),D_SAV!$BC2265),0)</f>
        <v>0</v>
      </c>
      <c r="AN2265" s="51">
        <f t="shared" si="742"/>
        <v>0</v>
      </c>
      <c r="AP2265" s="304">
        <f t="shared" si="743"/>
        <v>0</v>
      </c>
      <c r="AQ2265" s="304">
        <f t="shared" si="744"/>
        <v>0</v>
      </c>
      <c r="AR2265" s="304">
        <f t="shared" si="745"/>
        <v>0</v>
      </c>
      <c r="AS2265" s="304">
        <f t="shared" si="746"/>
        <v>0</v>
      </c>
      <c r="AT2265" s="304">
        <f t="shared" si="747"/>
        <v>0</v>
      </c>
      <c r="AU2265" s="304">
        <f t="shared" si="748"/>
        <v>0</v>
      </c>
      <c r="AV2265" s="304">
        <f t="shared" si="749"/>
        <v>0</v>
      </c>
      <c r="AW2265" s="304">
        <f t="shared" si="750"/>
        <v>0</v>
      </c>
      <c r="AX2265" s="304">
        <f t="shared" si="751"/>
        <v>0</v>
      </c>
      <c r="AY2265" s="304">
        <f t="shared" si="752"/>
        <v>0</v>
      </c>
      <c r="AZ2265" s="304">
        <f t="shared" si="753"/>
        <v>0</v>
      </c>
      <c r="BA2265" s="304">
        <f t="shared" si="754"/>
        <v>0</v>
      </c>
      <c r="BB2265" s="304">
        <f t="shared" si="755"/>
        <v>0</v>
      </c>
      <c r="BC2265" s="304">
        <f t="shared" si="756"/>
        <v>0</v>
      </c>
      <c r="BD2265" s="304">
        <f t="shared" si="757"/>
        <v>0</v>
      </c>
      <c r="BE2265" s="304">
        <f>IFERROR(IF(VLOOKUP($C2265,Listen!$A$2:$F$45,6,0)="Ja",BB2265-MAX(BC2265:BD2265),BB2265-BC2265),0)</f>
        <v>0</v>
      </c>
    </row>
    <row r="2266" spans="1:57" x14ac:dyDescent="0.25">
      <c r="A2266" s="320" t="str">
        <f>IF(AND(D2266&lt;&gt;0,C2266&lt;&gt;0,E2266&lt;&gt;0),IF(B2266&lt;&gt;0,CONCATENATE(B2266,"-AGr",VLOOKUP(C2266,Listen!$A$2:$D$45,4,FALSE),"-",D2266,"-",E2266,),CONCATENATE("AGr",VLOOKUP(C2266,Listen!$A$2:$D$45,4,FALSE),"-",D2266,"-",E2266)),"keine vollständige ID")</f>
        <v>keine vollständige ID</v>
      </c>
      <c r="B2266" s="301"/>
      <c r="C2266" s="287"/>
      <c r="D2266" s="34"/>
      <c r="E2266" s="306"/>
      <c r="F2266" s="116"/>
      <c r="G2266" s="17"/>
      <c r="H2266" s="17"/>
      <c r="I2266" s="17"/>
      <c r="J2266" s="17"/>
      <c r="K2266" s="17"/>
      <c r="L2266" s="17"/>
      <c r="M2266" s="17"/>
      <c r="N2266" s="17"/>
      <c r="O2266" s="116"/>
      <c r="P2266" s="117">
        <f>IF(D2266&gt;A_Stammdaten!$B$12,0,SUM(G2266,H2266,J2266,L2266:M2266)-SUM(I2266,K2266,N2266:O2266))</f>
        <v>0</v>
      </c>
      <c r="Q2266" s="17"/>
      <c r="R2266" s="17"/>
      <c r="S2266" s="17"/>
      <c r="T2266" s="17"/>
      <c r="U2266" s="62">
        <f t="shared" si="737"/>
        <v>0</v>
      </c>
      <c r="V2266" s="34"/>
      <c r="W2266" s="34"/>
      <c r="X2266" s="34"/>
      <c r="Y2266" s="34"/>
      <c r="Z2266" s="34"/>
      <c r="AA2266" s="63" t="str">
        <f t="shared" si="738"/>
        <v>-</v>
      </c>
      <c r="AB2266" s="63" t="str">
        <f t="shared" si="739"/>
        <v>-</v>
      </c>
      <c r="AC2266" s="63">
        <f>IF(ISBLANK($C2266),0,VLOOKUP($C2266,Listen!$A$2:$C$45,2,FALSE))</f>
        <v>0</v>
      </c>
      <c r="AD2266" s="63">
        <f>IF(ISBLANK($C2266),0,VLOOKUP($C2266,Listen!$A$2:$C$45,3,FALSE))</f>
        <v>0</v>
      </c>
      <c r="AE2266" s="49">
        <f t="shared" si="740"/>
        <v>0</v>
      </c>
      <c r="AF2266" s="49">
        <f t="shared" si="740"/>
        <v>0</v>
      </c>
      <c r="AG2266" s="49">
        <f>IFERROR(IF(OR($V2266&lt;&gt;"Ja",VLOOKUP($C2266,Listen!$A$2:$F$45,5,0)="Nein",D2266&lt;IF(C2266="LNG Anbindungsanlagen gemäß separater Festlegung",2022,2023)),$AC2266,$AA2266),0)</f>
        <v>0</v>
      </c>
      <c r="AH2266" s="49">
        <f>IFERROR(IF(OR($V2266&lt;&gt;"Ja",VLOOKUP($C2266,Listen!$A$2:$F$45,5,0)="Nein",D2266&lt;IF(C2266="LNG Anbindungsanlagen gemäß separater Festlegung",2022,2023)),$AC2266,$AA2266),0)</f>
        <v>0</v>
      </c>
      <c r="AI2266" s="49">
        <f>IFERROR(IF(OR($W2266&lt;&gt;"Ja",VLOOKUP($C2266,Listen!$A$2:$F$45,6,0)="Nein"),$AC2266,$AB2266),0)</f>
        <v>0</v>
      </c>
      <c r="AJ2266" s="49">
        <f>IFERROR(IF(OR($W2266&lt;&gt;"Ja",VLOOKUP($C2266,Listen!$A$2:$F$45,6,0)="Nein"),$AC2266,$AB2266),0)</f>
        <v>0</v>
      </c>
      <c r="AK2266" s="49">
        <f>IFERROR(IF(OR($W2266&lt;&gt;"Ja",VLOOKUP($C2266,Listen!$A$2:$F$45,6,0)="Nein"),$AC2266,$AB2266),0)</f>
        <v>0</v>
      </c>
      <c r="AL2266" s="51">
        <f t="shared" si="741"/>
        <v>0</v>
      </c>
      <c r="AM2266" s="296">
        <f>IFERROR(IF(VLOOKUP($C2266,Listen!$A$2:$F$45,6,0)="Ja",MAX(BC2266:BD2266),D_SAV!$BC2266),0)</f>
        <v>0</v>
      </c>
      <c r="AN2266" s="51">
        <f t="shared" si="742"/>
        <v>0</v>
      </c>
      <c r="AP2266" s="304">
        <f t="shared" si="743"/>
        <v>0</v>
      </c>
      <c r="AQ2266" s="304">
        <f t="shared" si="744"/>
        <v>0</v>
      </c>
      <c r="AR2266" s="304">
        <f t="shared" si="745"/>
        <v>0</v>
      </c>
      <c r="AS2266" s="304">
        <f t="shared" si="746"/>
        <v>0</v>
      </c>
      <c r="AT2266" s="304">
        <f t="shared" si="747"/>
        <v>0</v>
      </c>
      <c r="AU2266" s="304">
        <f t="shared" si="748"/>
        <v>0</v>
      </c>
      <c r="AV2266" s="304">
        <f t="shared" si="749"/>
        <v>0</v>
      </c>
      <c r="AW2266" s="304">
        <f t="shared" si="750"/>
        <v>0</v>
      </c>
      <c r="AX2266" s="304">
        <f t="shared" si="751"/>
        <v>0</v>
      </c>
      <c r="AY2266" s="304">
        <f t="shared" si="752"/>
        <v>0</v>
      </c>
      <c r="AZ2266" s="304">
        <f t="shared" si="753"/>
        <v>0</v>
      </c>
      <c r="BA2266" s="304">
        <f t="shared" si="754"/>
        <v>0</v>
      </c>
      <c r="BB2266" s="304">
        <f t="shared" si="755"/>
        <v>0</v>
      </c>
      <c r="BC2266" s="304">
        <f t="shared" si="756"/>
        <v>0</v>
      </c>
      <c r="BD2266" s="304">
        <f t="shared" si="757"/>
        <v>0</v>
      </c>
      <c r="BE2266" s="304">
        <f>IFERROR(IF(VLOOKUP($C2266,Listen!$A$2:$F$45,6,0)="Ja",BB2266-MAX(BC2266:BD2266),BB2266-BC2266),0)</f>
        <v>0</v>
      </c>
    </row>
    <row r="2267" spans="1:57" x14ac:dyDescent="0.25">
      <c r="A2267" s="320" t="str">
        <f>IF(AND(D2267&lt;&gt;0,C2267&lt;&gt;0,E2267&lt;&gt;0),IF(B2267&lt;&gt;0,CONCATENATE(B2267,"-AGr",VLOOKUP(C2267,Listen!$A$2:$D$45,4,FALSE),"-",D2267,"-",E2267,),CONCATENATE("AGr",VLOOKUP(C2267,Listen!$A$2:$D$45,4,FALSE),"-",D2267,"-",E2267)),"keine vollständige ID")</f>
        <v>keine vollständige ID</v>
      </c>
      <c r="B2267" s="301"/>
      <c r="C2267" s="287"/>
      <c r="D2267" s="34"/>
      <c r="E2267" s="306"/>
      <c r="F2267" s="116"/>
      <c r="G2267" s="17"/>
      <c r="H2267" s="17"/>
      <c r="I2267" s="17"/>
      <c r="J2267" s="17"/>
      <c r="K2267" s="17"/>
      <c r="L2267" s="17"/>
      <c r="M2267" s="17"/>
      <c r="N2267" s="17"/>
      <c r="O2267" s="116"/>
      <c r="P2267" s="117">
        <f>IF(D2267&gt;A_Stammdaten!$B$12,0,SUM(G2267,H2267,J2267,L2267:M2267)-SUM(I2267,K2267,N2267:O2267))</f>
        <v>0</v>
      </c>
      <c r="Q2267" s="17"/>
      <c r="R2267" s="17"/>
      <c r="S2267" s="17"/>
      <c r="T2267" s="17"/>
      <c r="U2267" s="62">
        <f t="shared" si="737"/>
        <v>0</v>
      </c>
      <c r="V2267" s="34"/>
      <c r="W2267" s="34"/>
      <c r="X2267" s="34"/>
      <c r="Y2267" s="34"/>
      <c r="Z2267" s="34"/>
      <c r="AA2267" s="63" t="str">
        <f t="shared" si="738"/>
        <v>-</v>
      </c>
      <c r="AB2267" s="63" t="str">
        <f t="shared" si="739"/>
        <v>-</v>
      </c>
      <c r="AC2267" s="63">
        <f>IF(ISBLANK($C2267),0,VLOOKUP($C2267,Listen!$A$2:$C$45,2,FALSE))</f>
        <v>0</v>
      </c>
      <c r="AD2267" s="63">
        <f>IF(ISBLANK($C2267),0,VLOOKUP($C2267,Listen!$A$2:$C$45,3,FALSE))</f>
        <v>0</v>
      </c>
      <c r="AE2267" s="49">
        <f t="shared" si="740"/>
        <v>0</v>
      </c>
      <c r="AF2267" s="49">
        <f t="shared" si="740"/>
        <v>0</v>
      </c>
      <c r="AG2267" s="49">
        <f>IFERROR(IF(OR($V2267&lt;&gt;"Ja",VLOOKUP($C2267,Listen!$A$2:$F$45,5,0)="Nein",D2267&lt;IF(C2267="LNG Anbindungsanlagen gemäß separater Festlegung",2022,2023)),$AC2267,$AA2267),0)</f>
        <v>0</v>
      </c>
      <c r="AH2267" s="49">
        <f>IFERROR(IF(OR($V2267&lt;&gt;"Ja",VLOOKUP($C2267,Listen!$A$2:$F$45,5,0)="Nein",D2267&lt;IF(C2267="LNG Anbindungsanlagen gemäß separater Festlegung",2022,2023)),$AC2267,$AA2267),0)</f>
        <v>0</v>
      </c>
      <c r="AI2267" s="49">
        <f>IFERROR(IF(OR($W2267&lt;&gt;"Ja",VLOOKUP($C2267,Listen!$A$2:$F$45,6,0)="Nein"),$AC2267,$AB2267),0)</f>
        <v>0</v>
      </c>
      <c r="AJ2267" s="49">
        <f>IFERROR(IF(OR($W2267&lt;&gt;"Ja",VLOOKUP($C2267,Listen!$A$2:$F$45,6,0)="Nein"),$AC2267,$AB2267),0)</f>
        <v>0</v>
      </c>
      <c r="AK2267" s="49">
        <f>IFERROR(IF(OR($W2267&lt;&gt;"Ja",VLOOKUP($C2267,Listen!$A$2:$F$45,6,0)="Nein"),$AC2267,$AB2267),0)</f>
        <v>0</v>
      </c>
      <c r="AL2267" s="51">
        <f t="shared" si="741"/>
        <v>0</v>
      </c>
      <c r="AM2267" s="296">
        <f>IFERROR(IF(VLOOKUP($C2267,Listen!$A$2:$F$45,6,0)="Ja",MAX(BC2267:BD2267),D_SAV!$BC2267),0)</f>
        <v>0</v>
      </c>
      <c r="AN2267" s="51">
        <f t="shared" si="742"/>
        <v>0</v>
      </c>
      <c r="AP2267" s="304">
        <f t="shared" si="743"/>
        <v>0</v>
      </c>
      <c r="AQ2267" s="304">
        <f t="shared" si="744"/>
        <v>0</v>
      </c>
      <c r="AR2267" s="304">
        <f t="shared" si="745"/>
        <v>0</v>
      </c>
      <c r="AS2267" s="304">
        <f t="shared" si="746"/>
        <v>0</v>
      </c>
      <c r="AT2267" s="304">
        <f t="shared" si="747"/>
        <v>0</v>
      </c>
      <c r="AU2267" s="304">
        <f t="shared" si="748"/>
        <v>0</v>
      </c>
      <c r="AV2267" s="304">
        <f t="shared" si="749"/>
        <v>0</v>
      </c>
      <c r="AW2267" s="304">
        <f t="shared" si="750"/>
        <v>0</v>
      </c>
      <c r="AX2267" s="304">
        <f t="shared" si="751"/>
        <v>0</v>
      </c>
      <c r="AY2267" s="304">
        <f t="shared" si="752"/>
        <v>0</v>
      </c>
      <c r="AZ2267" s="304">
        <f t="shared" si="753"/>
        <v>0</v>
      </c>
      <c r="BA2267" s="304">
        <f t="shared" si="754"/>
        <v>0</v>
      </c>
      <c r="BB2267" s="304">
        <f t="shared" si="755"/>
        <v>0</v>
      </c>
      <c r="BC2267" s="304">
        <f t="shared" si="756"/>
        <v>0</v>
      </c>
      <c r="BD2267" s="304">
        <f t="shared" si="757"/>
        <v>0</v>
      </c>
      <c r="BE2267" s="304">
        <f>IFERROR(IF(VLOOKUP($C2267,Listen!$A$2:$F$45,6,0)="Ja",BB2267-MAX(BC2267:BD2267),BB2267-BC2267),0)</f>
        <v>0</v>
      </c>
    </row>
    <row r="2268" spans="1:57" x14ac:dyDescent="0.25">
      <c r="A2268" s="320" t="str">
        <f>IF(AND(D2268&lt;&gt;0,C2268&lt;&gt;0,E2268&lt;&gt;0),IF(B2268&lt;&gt;0,CONCATENATE(B2268,"-AGr",VLOOKUP(C2268,Listen!$A$2:$D$45,4,FALSE),"-",D2268,"-",E2268,),CONCATENATE("AGr",VLOOKUP(C2268,Listen!$A$2:$D$45,4,FALSE),"-",D2268,"-",E2268)),"keine vollständige ID")</f>
        <v>keine vollständige ID</v>
      </c>
      <c r="B2268" s="301"/>
      <c r="C2268" s="287"/>
      <c r="D2268" s="34"/>
      <c r="E2268" s="306"/>
      <c r="F2268" s="116"/>
      <c r="G2268" s="17"/>
      <c r="H2268" s="17"/>
      <c r="I2268" s="17"/>
      <c r="J2268" s="17"/>
      <c r="K2268" s="17"/>
      <c r="L2268" s="17"/>
      <c r="M2268" s="17"/>
      <c r="N2268" s="17"/>
      <c r="O2268" s="116"/>
      <c r="P2268" s="117">
        <f>IF(D2268&gt;A_Stammdaten!$B$12,0,SUM(G2268,H2268,J2268,L2268:M2268)-SUM(I2268,K2268,N2268:O2268))</f>
        <v>0</v>
      </c>
      <c r="Q2268" s="17"/>
      <c r="R2268" s="17"/>
      <c r="S2268" s="17"/>
      <c r="T2268" s="17"/>
      <c r="U2268" s="62">
        <f t="shared" si="737"/>
        <v>0</v>
      </c>
      <c r="V2268" s="34"/>
      <c r="W2268" s="34"/>
      <c r="X2268" s="34"/>
      <c r="Y2268" s="34"/>
      <c r="Z2268" s="34"/>
      <c r="AA2268" s="63" t="str">
        <f t="shared" si="738"/>
        <v>-</v>
      </c>
      <c r="AB2268" s="63" t="str">
        <f t="shared" si="739"/>
        <v>-</v>
      </c>
      <c r="AC2268" s="63">
        <f>IF(ISBLANK($C2268),0,VLOOKUP($C2268,Listen!$A$2:$C$45,2,FALSE))</f>
        <v>0</v>
      </c>
      <c r="AD2268" s="63">
        <f>IF(ISBLANK($C2268),0,VLOOKUP($C2268,Listen!$A$2:$C$45,3,FALSE))</f>
        <v>0</v>
      </c>
      <c r="AE2268" s="49">
        <f t="shared" si="740"/>
        <v>0</v>
      </c>
      <c r="AF2268" s="49">
        <f t="shared" si="740"/>
        <v>0</v>
      </c>
      <c r="AG2268" s="49">
        <f>IFERROR(IF(OR($V2268&lt;&gt;"Ja",VLOOKUP($C2268,Listen!$A$2:$F$45,5,0)="Nein",D2268&lt;IF(C2268="LNG Anbindungsanlagen gemäß separater Festlegung",2022,2023)),$AC2268,$AA2268),0)</f>
        <v>0</v>
      </c>
      <c r="AH2268" s="49">
        <f>IFERROR(IF(OR($V2268&lt;&gt;"Ja",VLOOKUP($C2268,Listen!$A$2:$F$45,5,0)="Nein",D2268&lt;IF(C2268="LNG Anbindungsanlagen gemäß separater Festlegung",2022,2023)),$AC2268,$AA2268),0)</f>
        <v>0</v>
      </c>
      <c r="AI2268" s="49">
        <f>IFERROR(IF(OR($W2268&lt;&gt;"Ja",VLOOKUP($C2268,Listen!$A$2:$F$45,6,0)="Nein"),$AC2268,$AB2268),0)</f>
        <v>0</v>
      </c>
      <c r="AJ2268" s="49">
        <f>IFERROR(IF(OR($W2268&lt;&gt;"Ja",VLOOKUP($C2268,Listen!$A$2:$F$45,6,0)="Nein"),$AC2268,$AB2268),0)</f>
        <v>0</v>
      </c>
      <c r="AK2268" s="49">
        <f>IFERROR(IF(OR($W2268&lt;&gt;"Ja",VLOOKUP($C2268,Listen!$A$2:$F$45,6,0)="Nein"),$AC2268,$AB2268),0)</f>
        <v>0</v>
      </c>
      <c r="AL2268" s="51">
        <f t="shared" si="741"/>
        <v>0</v>
      </c>
      <c r="AM2268" s="296">
        <f>IFERROR(IF(VLOOKUP($C2268,Listen!$A$2:$F$45,6,0)="Ja",MAX(BC2268:BD2268),D_SAV!$BC2268),0)</f>
        <v>0</v>
      </c>
      <c r="AN2268" s="51">
        <f t="shared" si="742"/>
        <v>0</v>
      </c>
      <c r="AP2268" s="304">
        <f t="shared" si="743"/>
        <v>0</v>
      </c>
      <c r="AQ2268" s="304">
        <f t="shared" si="744"/>
        <v>0</v>
      </c>
      <c r="AR2268" s="304">
        <f t="shared" si="745"/>
        <v>0</v>
      </c>
      <c r="AS2268" s="304">
        <f t="shared" si="746"/>
        <v>0</v>
      </c>
      <c r="AT2268" s="304">
        <f t="shared" si="747"/>
        <v>0</v>
      </c>
      <c r="AU2268" s="304">
        <f t="shared" si="748"/>
        <v>0</v>
      </c>
      <c r="AV2268" s="304">
        <f t="shared" si="749"/>
        <v>0</v>
      </c>
      <c r="AW2268" s="304">
        <f t="shared" si="750"/>
        <v>0</v>
      </c>
      <c r="AX2268" s="304">
        <f t="shared" si="751"/>
        <v>0</v>
      </c>
      <c r="AY2268" s="304">
        <f t="shared" si="752"/>
        <v>0</v>
      </c>
      <c r="AZ2268" s="304">
        <f t="shared" si="753"/>
        <v>0</v>
      </c>
      <c r="BA2268" s="304">
        <f t="shared" si="754"/>
        <v>0</v>
      </c>
      <c r="BB2268" s="304">
        <f t="shared" si="755"/>
        <v>0</v>
      </c>
      <c r="BC2268" s="304">
        <f t="shared" si="756"/>
        <v>0</v>
      </c>
      <c r="BD2268" s="304">
        <f t="shared" si="757"/>
        <v>0</v>
      </c>
      <c r="BE2268" s="304">
        <f>IFERROR(IF(VLOOKUP($C2268,Listen!$A$2:$F$45,6,0)="Ja",BB2268-MAX(BC2268:BD2268),BB2268-BC2268),0)</f>
        <v>0</v>
      </c>
    </row>
    <row r="2269" spans="1:57" x14ac:dyDescent="0.25">
      <c r="A2269" s="320" t="str">
        <f>IF(AND(D2269&lt;&gt;0,C2269&lt;&gt;0,E2269&lt;&gt;0),IF(B2269&lt;&gt;0,CONCATENATE(B2269,"-AGr",VLOOKUP(C2269,Listen!$A$2:$D$45,4,FALSE),"-",D2269,"-",E2269,),CONCATENATE("AGr",VLOOKUP(C2269,Listen!$A$2:$D$45,4,FALSE),"-",D2269,"-",E2269)),"keine vollständige ID")</f>
        <v>keine vollständige ID</v>
      </c>
      <c r="B2269" s="301"/>
      <c r="C2269" s="287"/>
      <c r="D2269" s="34"/>
      <c r="E2269" s="306"/>
      <c r="F2269" s="116"/>
      <c r="G2269" s="17"/>
      <c r="H2269" s="17"/>
      <c r="I2269" s="17"/>
      <c r="J2269" s="17"/>
      <c r="K2269" s="17"/>
      <c r="L2269" s="17"/>
      <c r="M2269" s="17"/>
      <c r="N2269" s="17"/>
      <c r="O2269" s="116"/>
      <c r="P2269" s="117">
        <f>IF(D2269&gt;A_Stammdaten!$B$12,0,SUM(G2269,H2269,J2269,L2269:M2269)-SUM(I2269,K2269,N2269:O2269))</f>
        <v>0</v>
      </c>
      <c r="Q2269" s="17"/>
      <c r="R2269" s="17"/>
      <c r="S2269" s="17"/>
      <c r="T2269" s="17"/>
      <c r="U2269" s="62">
        <f t="shared" si="737"/>
        <v>0</v>
      </c>
      <c r="V2269" s="34"/>
      <c r="W2269" s="34"/>
      <c r="X2269" s="34"/>
      <c r="Y2269" s="34"/>
      <c r="Z2269" s="34"/>
      <c r="AA2269" s="63" t="str">
        <f t="shared" si="738"/>
        <v>-</v>
      </c>
      <c r="AB2269" s="63" t="str">
        <f t="shared" si="739"/>
        <v>-</v>
      </c>
      <c r="AC2269" s="63">
        <f>IF(ISBLANK($C2269),0,VLOOKUP($C2269,Listen!$A$2:$C$45,2,FALSE))</f>
        <v>0</v>
      </c>
      <c r="AD2269" s="63">
        <f>IF(ISBLANK($C2269),0,VLOOKUP($C2269,Listen!$A$2:$C$45,3,FALSE))</f>
        <v>0</v>
      </c>
      <c r="AE2269" s="49">
        <f t="shared" si="740"/>
        <v>0</v>
      </c>
      <c r="AF2269" s="49">
        <f t="shared" si="740"/>
        <v>0</v>
      </c>
      <c r="AG2269" s="49">
        <f>IFERROR(IF(OR($V2269&lt;&gt;"Ja",VLOOKUP($C2269,Listen!$A$2:$F$45,5,0)="Nein",D2269&lt;IF(C2269="LNG Anbindungsanlagen gemäß separater Festlegung",2022,2023)),$AC2269,$AA2269),0)</f>
        <v>0</v>
      </c>
      <c r="AH2269" s="49">
        <f>IFERROR(IF(OR($V2269&lt;&gt;"Ja",VLOOKUP($C2269,Listen!$A$2:$F$45,5,0)="Nein",D2269&lt;IF(C2269="LNG Anbindungsanlagen gemäß separater Festlegung",2022,2023)),$AC2269,$AA2269),0)</f>
        <v>0</v>
      </c>
      <c r="AI2269" s="49">
        <f>IFERROR(IF(OR($W2269&lt;&gt;"Ja",VLOOKUP($C2269,Listen!$A$2:$F$45,6,0)="Nein"),$AC2269,$AB2269),0)</f>
        <v>0</v>
      </c>
      <c r="AJ2269" s="49">
        <f>IFERROR(IF(OR($W2269&lt;&gt;"Ja",VLOOKUP($C2269,Listen!$A$2:$F$45,6,0)="Nein"),$AC2269,$AB2269),0)</f>
        <v>0</v>
      </c>
      <c r="AK2269" s="49">
        <f>IFERROR(IF(OR($W2269&lt;&gt;"Ja",VLOOKUP($C2269,Listen!$A$2:$F$45,6,0)="Nein"),$AC2269,$AB2269),0)</f>
        <v>0</v>
      </c>
      <c r="AL2269" s="51">
        <f t="shared" si="741"/>
        <v>0</v>
      </c>
      <c r="AM2269" s="296">
        <f>IFERROR(IF(VLOOKUP($C2269,Listen!$A$2:$F$45,6,0)="Ja",MAX(BC2269:BD2269),D_SAV!$BC2269),0)</f>
        <v>0</v>
      </c>
      <c r="AN2269" s="51">
        <f t="shared" si="742"/>
        <v>0</v>
      </c>
      <c r="AP2269" s="304">
        <f t="shared" si="743"/>
        <v>0</v>
      </c>
      <c r="AQ2269" s="304">
        <f t="shared" si="744"/>
        <v>0</v>
      </c>
      <c r="AR2269" s="304">
        <f t="shared" si="745"/>
        <v>0</v>
      </c>
      <c r="AS2269" s="304">
        <f t="shared" si="746"/>
        <v>0</v>
      </c>
      <c r="AT2269" s="304">
        <f t="shared" si="747"/>
        <v>0</v>
      </c>
      <c r="AU2269" s="304">
        <f t="shared" si="748"/>
        <v>0</v>
      </c>
      <c r="AV2269" s="304">
        <f t="shared" si="749"/>
        <v>0</v>
      </c>
      <c r="AW2269" s="304">
        <f t="shared" si="750"/>
        <v>0</v>
      </c>
      <c r="AX2269" s="304">
        <f t="shared" si="751"/>
        <v>0</v>
      </c>
      <c r="AY2269" s="304">
        <f t="shared" si="752"/>
        <v>0</v>
      </c>
      <c r="AZ2269" s="304">
        <f t="shared" si="753"/>
        <v>0</v>
      </c>
      <c r="BA2269" s="304">
        <f t="shared" si="754"/>
        <v>0</v>
      </c>
      <c r="BB2269" s="304">
        <f t="shared" si="755"/>
        <v>0</v>
      </c>
      <c r="BC2269" s="304">
        <f t="shared" si="756"/>
        <v>0</v>
      </c>
      <c r="BD2269" s="304">
        <f t="shared" si="757"/>
        <v>0</v>
      </c>
      <c r="BE2269" s="304">
        <f>IFERROR(IF(VLOOKUP($C2269,Listen!$A$2:$F$45,6,0)="Ja",BB2269-MAX(BC2269:BD2269),BB2269-BC2269),0)</f>
        <v>0</v>
      </c>
    </row>
    <row r="2270" spans="1:57" x14ac:dyDescent="0.25">
      <c r="A2270" s="320" t="str">
        <f>IF(AND(D2270&lt;&gt;0,C2270&lt;&gt;0,E2270&lt;&gt;0),IF(B2270&lt;&gt;0,CONCATENATE(B2270,"-AGr",VLOOKUP(C2270,Listen!$A$2:$D$45,4,FALSE),"-",D2270,"-",E2270,),CONCATENATE("AGr",VLOOKUP(C2270,Listen!$A$2:$D$45,4,FALSE),"-",D2270,"-",E2270)),"keine vollständige ID")</f>
        <v>keine vollständige ID</v>
      </c>
      <c r="B2270" s="301"/>
      <c r="C2270" s="287"/>
      <c r="D2270" s="34"/>
      <c r="E2270" s="306"/>
      <c r="F2270" s="116"/>
      <c r="G2270" s="17"/>
      <c r="H2270" s="17"/>
      <c r="I2270" s="17"/>
      <c r="J2270" s="17"/>
      <c r="K2270" s="17"/>
      <c r="L2270" s="17"/>
      <c r="M2270" s="17"/>
      <c r="N2270" s="17"/>
      <c r="O2270" s="116"/>
      <c r="P2270" s="117">
        <f>IF(D2270&gt;A_Stammdaten!$B$12,0,SUM(G2270,H2270,J2270,L2270:M2270)-SUM(I2270,K2270,N2270:O2270))</f>
        <v>0</v>
      </c>
      <c r="Q2270" s="17"/>
      <c r="R2270" s="17"/>
      <c r="S2270" s="17"/>
      <c r="T2270" s="17"/>
      <c r="U2270" s="62">
        <f t="shared" si="737"/>
        <v>0</v>
      </c>
      <c r="V2270" s="34"/>
      <c r="W2270" s="34"/>
      <c r="X2270" s="34"/>
      <c r="Y2270" s="34"/>
      <c r="Z2270" s="34"/>
      <c r="AA2270" s="63" t="str">
        <f t="shared" si="738"/>
        <v>-</v>
      </c>
      <c r="AB2270" s="63" t="str">
        <f t="shared" si="739"/>
        <v>-</v>
      </c>
      <c r="AC2270" s="63">
        <f>IF(ISBLANK($C2270),0,VLOOKUP($C2270,Listen!$A$2:$C$45,2,FALSE))</f>
        <v>0</v>
      </c>
      <c r="AD2270" s="63">
        <f>IF(ISBLANK($C2270),0,VLOOKUP($C2270,Listen!$A$2:$C$45,3,FALSE))</f>
        <v>0</v>
      </c>
      <c r="AE2270" s="49">
        <f t="shared" si="740"/>
        <v>0</v>
      </c>
      <c r="AF2270" s="49">
        <f t="shared" si="740"/>
        <v>0</v>
      </c>
      <c r="AG2270" s="49">
        <f>IFERROR(IF(OR($V2270&lt;&gt;"Ja",VLOOKUP($C2270,Listen!$A$2:$F$45,5,0)="Nein",D2270&lt;IF(C2270="LNG Anbindungsanlagen gemäß separater Festlegung",2022,2023)),$AC2270,$AA2270),0)</f>
        <v>0</v>
      </c>
      <c r="AH2270" s="49">
        <f>IFERROR(IF(OR($V2270&lt;&gt;"Ja",VLOOKUP($C2270,Listen!$A$2:$F$45,5,0)="Nein",D2270&lt;IF(C2270="LNG Anbindungsanlagen gemäß separater Festlegung",2022,2023)),$AC2270,$AA2270),0)</f>
        <v>0</v>
      </c>
      <c r="AI2270" s="49">
        <f>IFERROR(IF(OR($W2270&lt;&gt;"Ja",VLOOKUP($C2270,Listen!$A$2:$F$45,6,0)="Nein"),$AC2270,$AB2270),0)</f>
        <v>0</v>
      </c>
      <c r="AJ2270" s="49">
        <f>IFERROR(IF(OR($W2270&lt;&gt;"Ja",VLOOKUP($C2270,Listen!$A$2:$F$45,6,0)="Nein"),$AC2270,$AB2270),0)</f>
        <v>0</v>
      </c>
      <c r="AK2270" s="49">
        <f>IFERROR(IF(OR($W2270&lt;&gt;"Ja",VLOOKUP($C2270,Listen!$A$2:$F$45,6,0)="Nein"),$AC2270,$AB2270),0)</f>
        <v>0</v>
      </c>
      <c r="AL2270" s="51">
        <f t="shared" si="741"/>
        <v>0</v>
      </c>
      <c r="AM2270" s="296">
        <f>IFERROR(IF(VLOOKUP($C2270,Listen!$A$2:$F$45,6,0)="Ja",MAX(BC2270:BD2270),D_SAV!$BC2270),0)</f>
        <v>0</v>
      </c>
      <c r="AN2270" s="51">
        <f t="shared" si="742"/>
        <v>0</v>
      </c>
      <c r="AP2270" s="304">
        <f t="shared" si="743"/>
        <v>0</v>
      </c>
      <c r="AQ2270" s="304">
        <f t="shared" si="744"/>
        <v>0</v>
      </c>
      <c r="AR2270" s="304">
        <f t="shared" si="745"/>
        <v>0</v>
      </c>
      <c r="AS2270" s="304">
        <f t="shared" si="746"/>
        <v>0</v>
      </c>
      <c r="AT2270" s="304">
        <f t="shared" si="747"/>
        <v>0</v>
      </c>
      <c r="AU2270" s="304">
        <f t="shared" si="748"/>
        <v>0</v>
      </c>
      <c r="AV2270" s="304">
        <f t="shared" si="749"/>
        <v>0</v>
      </c>
      <c r="AW2270" s="304">
        <f t="shared" si="750"/>
        <v>0</v>
      </c>
      <c r="AX2270" s="304">
        <f t="shared" si="751"/>
        <v>0</v>
      </c>
      <c r="AY2270" s="304">
        <f t="shared" si="752"/>
        <v>0</v>
      </c>
      <c r="AZ2270" s="304">
        <f t="shared" si="753"/>
        <v>0</v>
      </c>
      <c r="BA2270" s="304">
        <f t="shared" si="754"/>
        <v>0</v>
      </c>
      <c r="BB2270" s="304">
        <f t="shared" si="755"/>
        <v>0</v>
      </c>
      <c r="BC2270" s="304">
        <f t="shared" si="756"/>
        <v>0</v>
      </c>
      <c r="BD2270" s="304">
        <f t="shared" si="757"/>
        <v>0</v>
      </c>
      <c r="BE2270" s="304">
        <f>IFERROR(IF(VLOOKUP($C2270,Listen!$A$2:$F$45,6,0)="Ja",BB2270-MAX(BC2270:BD2270),BB2270-BC2270),0)</f>
        <v>0</v>
      </c>
    </row>
    <row r="2271" spans="1:57" x14ac:dyDescent="0.25">
      <c r="A2271" s="320" t="str">
        <f>IF(AND(D2271&lt;&gt;0,C2271&lt;&gt;0,E2271&lt;&gt;0),IF(B2271&lt;&gt;0,CONCATENATE(B2271,"-AGr",VLOOKUP(C2271,Listen!$A$2:$D$45,4,FALSE),"-",D2271,"-",E2271,),CONCATENATE("AGr",VLOOKUP(C2271,Listen!$A$2:$D$45,4,FALSE),"-",D2271,"-",E2271)),"keine vollständige ID")</f>
        <v>keine vollständige ID</v>
      </c>
      <c r="B2271" s="301"/>
      <c r="C2271" s="287"/>
      <c r="D2271" s="34"/>
      <c r="E2271" s="306"/>
      <c r="F2271" s="116"/>
      <c r="G2271" s="17"/>
      <c r="H2271" s="17"/>
      <c r="I2271" s="17"/>
      <c r="J2271" s="17"/>
      <c r="K2271" s="17"/>
      <c r="L2271" s="17"/>
      <c r="M2271" s="17"/>
      <c r="N2271" s="17"/>
      <c r="O2271" s="116"/>
      <c r="P2271" s="117">
        <f>IF(D2271&gt;A_Stammdaten!$B$12,0,SUM(G2271,H2271,J2271,L2271:M2271)-SUM(I2271,K2271,N2271:O2271))</f>
        <v>0</v>
      </c>
      <c r="Q2271" s="17"/>
      <c r="R2271" s="17"/>
      <c r="S2271" s="17"/>
      <c r="T2271" s="17"/>
      <c r="U2271" s="62">
        <f t="shared" si="737"/>
        <v>0</v>
      </c>
      <c r="V2271" s="34"/>
      <c r="W2271" s="34"/>
      <c r="X2271" s="34"/>
      <c r="Y2271" s="34"/>
      <c r="Z2271" s="34"/>
      <c r="AA2271" s="63" t="str">
        <f t="shared" si="738"/>
        <v>-</v>
      </c>
      <c r="AB2271" s="63" t="str">
        <f t="shared" si="739"/>
        <v>-</v>
      </c>
      <c r="AC2271" s="63">
        <f>IF(ISBLANK($C2271),0,VLOOKUP($C2271,Listen!$A$2:$C$45,2,FALSE))</f>
        <v>0</v>
      </c>
      <c r="AD2271" s="63">
        <f>IF(ISBLANK($C2271),0,VLOOKUP($C2271,Listen!$A$2:$C$45,3,FALSE))</f>
        <v>0</v>
      </c>
      <c r="AE2271" s="49">
        <f t="shared" si="740"/>
        <v>0</v>
      </c>
      <c r="AF2271" s="49">
        <f t="shared" si="740"/>
        <v>0</v>
      </c>
      <c r="AG2271" s="49">
        <f>IFERROR(IF(OR($V2271&lt;&gt;"Ja",VLOOKUP($C2271,Listen!$A$2:$F$45,5,0)="Nein",D2271&lt;IF(C2271="LNG Anbindungsanlagen gemäß separater Festlegung",2022,2023)),$AC2271,$AA2271),0)</f>
        <v>0</v>
      </c>
      <c r="AH2271" s="49">
        <f>IFERROR(IF(OR($V2271&lt;&gt;"Ja",VLOOKUP($C2271,Listen!$A$2:$F$45,5,0)="Nein",D2271&lt;IF(C2271="LNG Anbindungsanlagen gemäß separater Festlegung",2022,2023)),$AC2271,$AA2271),0)</f>
        <v>0</v>
      </c>
      <c r="AI2271" s="49">
        <f>IFERROR(IF(OR($W2271&lt;&gt;"Ja",VLOOKUP($C2271,Listen!$A$2:$F$45,6,0)="Nein"),$AC2271,$AB2271),0)</f>
        <v>0</v>
      </c>
      <c r="AJ2271" s="49">
        <f>IFERROR(IF(OR($W2271&lt;&gt;"Ja",VLOOKUP($C2271,Listen!$A$2:$F$45,6,0)="Nein"),$AC2271,$AB2271),0)</f>
        <v>0</v>
      </c>
      <c r="AK2271" s="49">
        <f>IFERROR(IF(OR($W2271&lt;&gt;"Ja",VLOOKUP($C2271,Listen!$A$2:$F$45,6,0)="Nein"),$AC2271,$AB2271),0)</f>
        <v>0</v>
      </c>
      <c r="AL2271" s="51">
        <f t="shared" si="741"/>
        <v>0</v>
      </c>
      <c r="AM2271" s="296">
        <f>IFERROR(IF(VLOOKUP($C2271,Listen!$A$2:$F$45,6,0)="Ja",MAX(BC2271:BD2271),D_SAV!$BC2271),0)</f>
        <v>0</v>
      </c>
      <c r="AN2271" s="51">
        <f t="shared" si="742"/>
        <v>0</v>
      </c>
      <c r="AP2271" s="304">
        <f t="shared" si="743"/>
        <v>0</v>
      </c>
      <c r="AQ2271" s="304">
        <f t="shared" si="744"/>
        <v>0</v>
      </c>
      <c r="AR2271" s="304">
        <f t="shared" si="745"/>
        <v>0</v>
      </c>
      <c r="AS2271" s="304">
        <f t="shared" si="746"/>
        <v>0</v>
      </c>
      <c r="AT2271" s="304">
        <f t="shared" si="747"/>
        <v>0</v>
      </c>
      <c r="AU2271" s="304">
        <f t="shared" si="748"/>
        <v>0</v>
      </c>
      <c r="AV2271" s="304">
        <f t="shared" si="749"/>
        <v>0</v>
      </c>
      <c r="AW2271" s="304">
        <f t="shared" si="750"/>
        <v>0</v>
      </c>
      <c r="AX2271" s="304">
        <f t="shared" si="751"/>
        <v>0</v>
      </c>
      <c r="AY2271" s="304">
        <f t="shared" si="752"/>
        <v>0</v>
      </c>
      <c r="AZ2271" s="304">
        <f t="shared" si="753"/>
        <v>0</v>
      </c>
      <c r="BA2271" s="304">
        <f t="shared" si="754"/>
        <v>0</v>
      </c>
      <c r="BB2271" s="304">
        <f t="shared" si="755"/>
        <v>0</v>
      </c>
      <c r="BC2271" s="304">
        <f t="shared" si="756"/>
        <v>0</v>
      </c>
      <c r="BD2271" s="304">
        <f t="shared" si="757"/>
        <v>0</v>
      </c>
      <c r="BE2271" s="304">
        <f>IFERROR(IF(VLOOKUP($C2271,Listen!$A$2:$F$45,6,0)="Ja",BB2271-MAX(BC2271:BD2271),BB2271-BC2271),0)</f>
        <v>0</v>
      </c>
    </row>
    <row r="2272" spans="1:57" x14ac:dyDescent="0.25">
      <c r="A2272" s="320" t="str">
        <f>IF(AND(D2272&lt;&gt;0,C2272&lt;&gt;0,E2272&lt;&gt;0),IF(B2272&lt;&gt;0,CONCATENATE(B2272,"-AGr",VLOOKUP(C2272,Listen!$A$2:$D$45,4,FALSE),"-",D2272,"-",E2272,),CONCATENATE("AGr",VLOOKUP(C2272,Listen!$A$2:$D$45,4,FALSE),"-",D2272,"-",E2272)),"keine vollständige ID")</f>
        <v>keine vollständige ID</v>
      </c>
      <c r="B2272" s="301"/>
      <c r="C2272" s="287"/>
      <c r="D2272" s="34"/>
      <c r="E2272" s="306"/>
      <c r="F2272" s="116"/>
      <c r="G2272" s="17"/>
      <c r="H2272" s="17"/>
      <c r="I2272" s="17"/>
      <c r="J2272" s="17"/>
      <c r="K2272" s="17"/>
      <c r="L2272" s="17"/>
      <c r="M2272" s="17"/>
      <c r="N2272" s="17"/>
      <c r="O2272" s="116"/>
      <c r="P2272" s="117">
        <f>IF(D2272&gt;A_Stammdaten!$B$12,0,SUM(G2272,H2272,J2272,L2272:M2272)-SUM(I2272,K2272,N2272:O2272))</f>
        <v>0</v>
      </c>
      <c r="Q2272" s="17"/>
      <c r="R2272" s="17"/>
      <c r="S2272" s="17"/>
      <c r="T2272" s="17"/>
      <c r="U2272" s="62">
        <f t="shared" si="737"/>
        <v>0</v>
      </c>
      <c r="V2272" s="34"/>
      <c r="W2272" s="34"/>
      <c r="X2272" s="34"/>
      <c r="Y2272" s="34"/>
      <c r="Z2272" s="34"/>
      <c r="AA2272" s="63" t="str">
        <f t="shared" si="738"/>
        <v>-</v>
      </c>
      <c r="AB2272" s="63" t="str">
        <f t="shared" si="739"/>
        <v>-</v>
      </c>
      <c r="AC2272" s="63">
        <f>IF(ISBLANK($C2272),0,VLOOKUP($C2272,Listen!$A$2:$C$45,2,FALSE))</f>
        <v>0</v>
      </c>
      <c r="AD2272" s="63">
        <f>IF(ISBLANK($C2272),0,VLOOKUP($C2272,Listen!$A$2:$C$45,3,FALSE))</f>
        <v>0</v>
      </c>
      <c r="AE2272" s="49">
        <f t="shared" si="740"/>
        <v>0</v>
      </c>
      <c r="AF2272" s="49">
        <f t="shared" si="740"/>
        <v>0</v>
      </c>
      <c r="AG2272" s="49">
        <f>IFERROR(IF(OR($V2272&lt;&gt;"Ja",VLOOKUP($C2272,Listen!$A$2:$F$45,5,0)="Nein",D2272&lt;IF(C2272="LNG Anbindungsanlagen gemäß separater Festlegung",2022,2023)),$AC2272,$AA2272),0)</f>
        <v>0</v>
      </c>
      <c r="AH2272" s="49">
        <f>IFERROR(IF(OR($V2272&lt;&gt;"Ja",VLOOKUP($C2272,Listen!$A$2:$F$45,5,0)="Nein",D2272&lt;IF(C2272="LNG Anbindungsanlagen gemäß separater Festlegung",2022,2023)),$AC2272,$AA2272),0)</f>
        <v>0</v>
      </c>
      <c r="AI2272" s="49">
        <f>IFERROR(IF(OR($W2272&lt;&gt;"Ja",VLOOKUP($C2272,Listen!$A$2:$F$45,6,0)="Nein"),$AC2272,$AB2272),0)</f>
        <v>0</v>
      </c>
      <c r="AJ2272" s="49">
        <f>IFERROR(IF(OR($W2272&lt;&gt;"Ja",VLOOKUP($C2272,Listen!$A$2:$F$45,6,0)="Nein"),$AC2272,$AB2272),0)</f>
        <v>0</v>
      </c>
      <c r="AK2272" s="49">
        <f>IFERROR(IF(OR($W2272&lt;&gt;"Ja",VLOOKUP($C2272,Listen!$A$2:$F$45,6,0)="Nein"),$AC2272,$AB2272),0)</f>
        <v>0</v>
      </c>
      <c r="AL2272" s="51">
        <f t="shared" si="741"/>
        <v>0</v>
      </c>
      <c r="AM2272" s="296">
        <f>IFERROR(IF(VLOOKUP($C2272,Listen!$A$2:$F$45,6,0)="Ja",MAX(BC2272:BD2272),D_SAV!$BC2272),0)</f>
        <v>0</v>
      </c>
      <c r="AN2272" s="51">
        <f t="shared" si="742"/>
        <v>0</v>
      </c>
      <c r="AP2272" s="304">
        <f t="shared" si="743"/>
        <v>0</v>
      </c>
      <c r="AQ2272" s="304">
        <f t="shared" si="744"/>
        <v>0</v>
      </c>
      <c r="AR2272" s="304">
        <f t="shared" si="745"/>
        <v>0</v>
      </c>
      <c r="AS2272" s="304">
        <f t="shared" si="746"/>
        <v>0</v>
      </c>
      <c r="AT2272" s="304">
        <f t="shared" si="747"/>
        <v>0</v>
      </c>
      <c r="AU2272" s="304">
        <f t="shared" si="748"/>
        <v>0</v>
      </c>
      <c r="AV2272" s="304">
        <f t="shared" si="749"/>
        <v>0</v>
      </c>
      <c r="AW2272" s="304">
        <f t="shared" si="750"/>
        <v>0</v>
      </c>
      <c r="AX2272" s="304">
        <f t="shared" si="751"/>
        <v>0</v>
      </c>
      <c r="AY2272" s="304">
        <f t="shared" si="752"/>
        <v>0</v>
      </c>
      <c r="AZ2272" s="304">
        <f t="shared" si="753"/>
        <v>0</v>
      </c>
      <c r="BA2272" s="304">
        <f t="shared" si="754"/>
        <v>0</v>
      </c>
      <c r="BB2272" s="304">
        <f t="shared" si="755"/>
        <v>0</v>
      </c>
      <c r="BC2272" s="304">
        <f t="shared" si="756"/>
        <v>0</v>
      </c>
      <c r="BD2272" s="304">
        <f t="shared" si="757"/>
        <v>0</v>
      </c>
      <c r="BE2272" s="304">
        <f>IFERROR(IF(VLOOKUP($C2272,Listen!$A$2:$F$45,6,0)="Ja",BB2272-MAX(BC2272:BD2272),BB2272-BC2272),0)</f>
        <v>0</v>
      </c>
    </row>
    <row r="2273" spans="1:57" x14ac:dyDescent="0.25">
      <c r="A2273" s="320" t="str">
        <f>IF(AND(D2273&lt;&gt;0,C2273&lt;&gt;0,E2273&lt;&gt;0),IF(B2273&lt;&gt;0,CONCATENATE(B2273,"-AGr",VLOOKUP(C2273,Listen!$A$2:$D$45,4,FALSE),"-",D2273,"-",E2273,),CONCATENATE("AGr",VLOOKUP(C2273,Listen!$A$2:$D$45,4,FALSE),"-",D2273,"-",E2273)),"keine vollständige ID")</f>
        <v>keine vollständige ID</v>
      </c>
      <c r="B2273" s="301"/>
      <c r="C2273" s="287"/>
      <c r="D2273" s="34"/>
      <c r="E2273" s="306"/>
      <c r="F2273" s="116"/>
      <c r="G2273" s="17"/>
      <c r="H2273" s="17"/>
      <c r="I2273" s="17"/>
      <c r="J2273" s="17"/>
      <c r="K2273" s="17"/>
      <c r="L2273" s="17"/>
      <c r="M2273" s="17"/>
      <c r="N2273" s="17"/>
      <c r="O2273" s="116"/>
      <c r="P2273" s="117">
        <f>IF(D2273&gt;A_Stammdaten!$B$12,0,SUM(G2273,H2273,J2273,L2273:M2273)-SUM(I2273,K2273,N2273:O2273))</f>
        <v>0</v>
      </c>
      <c r="Q2273" s="17"/>
      <c r="R2273" s="17"/>
      <c r="S2273" s="17"/>
      <c r="T2273" s="17"/>
      <c r="U2273" s="62">
        <f t="shared" si="737"/>
        <v>0</v>
      </c>
      <c r="V2273" s="34"/>
      <c r="W2273" s="34"/>
      <c r="X2273" s="34"/>
      <c r="Y2273" s="34"/>
      <c r="Z2273" s="34"/>
      <c r="AA2273" s="63" t="str">
        <f t="shared" si="738"/>
        <v>-</v>
      </c>
      <c r="AB2273" s="63" t="str">
        <f t="shared" si="739"/>
        <v>-</v>
      </c>
      <c r="AC2273" s="63">
        <f>IF(ISBLANK($C2273),0,VLOOKUP($C2273,Listen!$A$2:$C$45,2,FALSE))</f>
        <v>0</v>
      </c>
      <c r="AD2273" s="63">
        <f>IF(ISBLANK($C2273),0,VLOOKUP($C2273,Listen!$A$2:$C$45,3,FALSE))</f>
        <v>0</v>
      </c>
      <c r="AE2273" s="49">
        <f t="shared" si="740"/>
        <v>0</v>
      </c>
      <c r="AF2273" s="49">
        <f t="shared" si="740"/>
        <v>0</v>
      </c>
      <c r="AG2273" s="49">
        <f>IFERROR(IF(OR($V2273&lt;&gt;"Ja",VLOOKUP($C2273,Listen!$A$2:$F$45,5,0)="Nein",D2273&lt;IF(C2273="LNG Anbindungsanlagen gemäß separater Festlegung",2022,2023)),$AC2273,$AA2273),0)</f>
        <v>0</v>
      </c>
      <c r="AH2273" s="49">
        <f>IFERROR(IF(OR($V2273&lt;&gt;"Ja",VLOOKUP($C2273,Listen!$A$2:$F$45,5,0)="Nein",D2273&lt;IF(C2273="LNG Anbindungsanlagen gemäß separater Festlegung",2022,2023)),$AC2273,$AA2273),0)</f>
        <v>0</v>
      </c>
      <c r="AI2273" s="49">
        <f>IFERROR(IF(OR($W2273&lt;&gt;"Ja",VLOOKUP($C2273,Listen!$A$2:$F$45,6,0)="Nein"),$AC2273,$AB2273),0)</f>
        <v>0</v>
      </c>
      <c r="AJ2273" s="49">
        <f>IFERROR(IF(OR($W2273&lt;&gt;"Ja",VLOOKUP($C2273,Listen!$A$2:$F$45,6,0)="Nein"),$AC2273,$AB2273),0)</f>
        <v>0</v>
      </c>
      <c r="AK2273" s="49">
        <f>IFERROR(IF(OR($W2273&lt;&gt;"Ja",VLOOKUP($C2273,Listen!$A$2:$F$45,6,0)="Nein"),$AC2273,$AB2273),0)</f>
        <v>0</v>
      </c>
      <c r="AL2273" s="51">
        <f t="shared" si="741"/>
        <v>0</v>
      </c>
      <c r="AM2273" s="296">
        <f>IFERROR(IF(VLOOKUP($C2273,Listen!$A$2:$F$45,6,0)="Ja",MAX(BC2273:BD2273),D_SAV!$BC2273),0)</f>
        <v>0</v>
      </c>
      <c r="AN2273" s="51">
        <f t="shared" si="742"/>
        <v>0</v>
      </c>
      <c r="AP2273" s="304">
        <f t="shared" si="743"/>
        <v>0</v>
      </c>
      <c r="AQ2273" s="304">
        <f t="shared" si="744"/>
        <v>0</v>
      </c>
      <c r="AR2273" s="304">
        <f t="shared" si="745"/>
        <v>0</v>
      </c>
      <c r="AS2273" s="304">
        <f t="shared" si="746"/>
        <v>0</v>
      </c>
      <c r="AT2273" s="304">
        <f t="shared" si="747"/>
        <v>0</v>
      </c>
      <c r="AU2273" s="304">
        <f t="shared" si="748"/>
        <v>0</v>
      </c>
      <c r="AV2273" s="304">
        <f t="shared" si="749"/>
        <v>0</v>
      </c>
      <c r="AW2273" s="304">
        <f t="shared" si="750"/>
        <v>0</v>
      </c>
      <c r="AX2273" s="304">
        <f t="shared" si="751"/>
        <v>0</v>
      </c>
      <c r="AY2273" s="304">
        <f t="shared" si="752"/>
        <v>0</v>
      </c>
      <c r="AZ2273" s="304">
        <f t="shared" si="753"/>
        <v>0</v>
      </c>
      <c r="BA2273" s="304">
        <f t="shared" si="754"/>
        <v>0</v>
      </c>
      <c r="BB2273" s="304">
        <f t="shared" si="755"/>
        <v>0</v>
      </c>
      <c r="BC2273" s="304">
        <f t="shared" si="756"/>
        <v>0</v>
      </c>
      <c r="BD2273" s="304">
        <f t="shared" si="757"/>
        <v>0</v>
      </c>
      <c r="BE2273" s="304">
        <f>IFERROR(IF(VLOOKUP($C2273,Listen!$A$2:$F$45,6,0)="Ja",BB2273-MAX(BC2273:BD2273),BB2273-BC2273),0)</f>
        <v>0</v>
      </c>
    </row>
    <row r="2274" spans="1:57" x14ac:dyDescent="0.25">
      <c r="A2274" s="320" t="str">
        <f>IF(AND(D2274&lt;&gt;0,C2274&lt;&gt;0,E2274&lt;&gt;0),IF(B2274&lt;&gt;0,CONCATENATE(B2274,"-AGr",VLOOKUP(C2274,Listen!$A$2:$D$45,4,FALSE),"-",D2274,"-",E2274,),CONCATENATE("AGr",VLOOKUP(C2274,Listen!$A$2:$D$45,4,FALSE),"-",D2274,"-",E2274)),"keine vollständige ID")</f>
        <v>keine vollständige ID</v>
      </c>
      <c r="B2274" s="301"/>
      <c r="C2274" s="287"/>
      <c r="D2274" s="34"/>
      <c r="E2274" s="306"/>
      <c r="F2274" s="116"/>
      <c r="G2274" s="17"/>
      <c r="H2274" s="17"/>
      <c r="I2274" s="17"/>
      <c r="J2274" s="17"/>
      <c r="K2274" s="17"/>
      <c r="L2274" s="17"/>
      <c r="M2274" s="17"/>
      <c r="N2274" s="17"/>
      <c r="O2274" s="116"/>
      <c r="P2274" s="117">
        <f>IF(D2274&gt;A_Stammdaten!$B$12,0,SUM(G2274,H2274,J2274,L2274:M2274)-SUM(I2274,K2274,N2274:O2274))</f>
        <v>0</v>
      </c>
      <c r="Q2274" s="17"/>
      <c r="R2274" s="17"/>
      <c r="S2274" s="17"/>
      <c r="T2274" s="17"/>
      <c r="U2274" s="62">
        <f t="shared" si="737"/>
        <v>0</v>
      </c>
      <c r="V2274" s="34"/>
      <c r="W2274" s="34"/>
      <c r="X2274" s="34"/>
      <c r="Y2274" s="34"/>
      <c r="Z2274" s="34"/>
      <c r="AA2274" s="63" t="str">
        <f t="shared" si="738"/>
        <v>-</v>
      </c>
      <c r="AB2274" s="63" t="str">
        <f t="shared" si="739"/>
        <v>-</v>
      </c>
      <c r="AC2274" s="63">
        <f>IF(ISBLANK($C2274),0,VLOOKUP($C2274,Listen!$A$2:$C$45,2,FALSE))</f>
        <v>0</v>
      </c>
      <c r="AD2274" s="63">
        <f>IF(ISBLANK($C2274),0,VLOOKUP($C2274,Listen!$A$2:$C$45,3,FALSE))</f>
        <v>0</v>
      </c>
      <c r="AE2274" s="49">
        <f t="shared" si="740"/>
        <v>0</v>
      </c>
      <c r="AF2274" s="49">
        <f t="shared" si="740"/>
        <v>0</v>
      </c>
      <c r="AG2274" s="49">
        <f>IFERROR(IF(OR($V2274&lt;&gt;"Ja",VLOOKUP($C2274,Listen!$A$2:$F$45,5,0)="Nein",D2274&lt;IF(C2274="LNG Anbindungsanlagen gemäß separater Festlegung",2022,2023)),$AC2274,$AA2274),0)</f>
        <v>0</v>
      </c>
      <c r="AH2274" s="49">
        <f>IFERROR(IF(OR($V2274&lt;&gt;"Ja",VLOOKUP($C2274,Listen!$A$2:$F$45,5,0)="Nein",D2274&lt;IF(C2274="LNG Anbindungsanlagen gemäß separater Festlegung",2022,2023)),$AC2274,$AA2274),0)</f>
        <v>0</v>
      </c>
      <c r="AI2274" s="49">
        <f>IFERROR(IF(OR($W2274&lt;&gt;"Ja",VLOOKUP($C2274,Listen!$A$2:$F$45,6,0)="Nein"),$AC2274,$AB2274),0)</f>
        <v>0</v>
      </c>
      <c r="AJ2274" s="49">
        <f>IFERROR(IF(OR($W2274&lt;&gt;"Ja",VLOOKUP($C2274,Listen!$A$2:$F$45,6,0)="Nein"),$AC2274,$AB2274),0)</f>
        <v>0</v>
      </c>
      <c r="AK2274" s="49">
        <f>IFERROR(IF(OR($W2274&lt;&gt;"Ja",VLOOKUP($C2274,Listen!$A$2:$F$45,6,0)="Nein"),$AC2274,$AB2274),0)</f>
        <v>0</v>
      </c>
      <c r="AL2274" s="51">
        <f t="shared" si="741"/>
        <v>0</v>
      </c>
      <c r="AM2274" s="296">
        <f>IFERROR(IF(VLOOKUP($C2274,Listen!$A$2:$F$45,6,0)="Ja",MAX(BC2274:BD2274),D_SAV!$BC2274),0)</f>
        <v>0</v>
      </c>
      <c r="AN2274" s="51">
        <f t="shared" si="742"/>
        <v>0</v>
      </c>
      <c r="AP2274" s="304">
        <f t="shared" si="743"/>
        <v>0</v>
      </c>
      <c r="AQ2274" s="304">
        <f t="shared" si="744"/>
        <v>0</v>
      </c>
      <c r="AR2274" s="304">
        <f t="shared" si="745"/>
        <v>0</v>
      </c>
      <c r="AS2274" s="304">
        <f t="shared" si="746"/>
        <v>0</v>
      </c>
      <c r="AT2274" s="304">
        <f t="shared" si="747"/>
        <v>0</v>
      </c>
      <c r="AU2274" s="304">
        <f t="shared" si="748"/>
        <v>0</v>
      </c>
      <c r="AV2274" s="304">
        <f t="shared" si="749"/>
        <v>0</v>
      </c>
      <c r="AW2274" s="304">
        <f t="shared" si="750"/>
        <v>0</v>
      </c>
      <c r="AX2274" s="304">
        <f t="shared" si="751"/>
        <v>0</v>
      </c>
      <c r="AY2274" s="304">
        <f t="shared" si="752"/>
        <v>0</v>
      </c>
      <c r="AZ2274" s="304">
        <f t="shared" si="753"/>
        <v>0</v>
      </c>
      <c r="BA2274" s="304">
        <f t="shared" si="754"/>
        <v>0</v>
      </c>
      <c r="BB2274" s="304">
        <f t="shared" si="755"/>
        <v>0</v>
      </c>
      <c r="BC2274" s="304">
        <f t="shared" si="756"/>
        <v>0</v>
      </c>
      <c r="BD2274" s="304">
        <f t="shared" si="757"/>
        <v>0</v>
      </c>
      <c r="BE2274" s="304">
        <f>IFERROR(IF(VLOOKUP($C2274,Listen!$A$2:$F$45,6,0)="Ja",BB2274-MAX(BC2274:BD2274),BB2274-BC2274),0)</f>
        <v>0</v>
      </c>
    </row>
    <row r="2275" spans="1:57" x14ac:dyDescent="0.25">
      <c r="A2275" s="320" t="str">
        <f>IF(AND(D2275&lt;&gt;0,C2275&lt;&gt;0,E2275&lt;&gt;0),IF(B2275&lt;&gt;0,CONCATENATE(B2275,"-AGr",VLOOKUP(C2275,Listen!$A$2:$D$45,4,FALSE),"-",D2275,"-",E2275,),CONCATENATE("AGr",VLOOKUP(C2275,Listen!$A$2:$D$45,4,FALSE),"-",D2275,"-",E2275)),"keine vollständige ID")</f>
        <v>keine vollständige ID</v>
      </c>
      <c r="B2275" s="301"/>
      <c r="C2275" s="287"/>
      <c r="D2275" s="34"/>
      <c r="E2275" s="306"/>
      <c r="F2275" s="116"/>
      <c r="G2275" s="17"/>
      <c r="H2275" s="17"/>
      <c r="I2275" s="17"/>
      <c r="J2275" s="17"/>
      <c r="K2275" s="17"/>
      <c r="L2275" s="17"/>
      <c r="M2275" s="17"/>
      <c r="N2275" s="17"/>
      <c r="O2275" s="116"/>
      <c r="P2275" s="117">
        <f>IF(D2275&gt;A_Stammdaten!$B$12,0,SUM(G2275,H2275,J2275,L2275:M2275)-SUM(I2275,K2275,N2275:O2275))</f>
        <v>0</v>
      </c>
      <c r="Q2275" s="17"/>
      <c r="R2275" s="17"/>
      <c r="S2275" s="17"/>
      <c r="T2275" s="17"/>
      <c r="U2275" s="62">
        <f t="shared" si="737"/>
        <v>0</v>
      </c>
      <c r="V2275" s="34"/>
      <c r="W2275" s="34"/>
      <c r="X2275" s="34"/>
      <c r="Y2275" s="34"/>
      <c r="Z2275" s="34"/>
      <c r="AA2275" s="63" t="str">
        <f t="shared" si="738"/>
        <v>-</v>
      </c>
      <c r="AB2275" s="63" t="str">
        <f t="shared" si="739"/>
        <v>-</v>
      </c>
      <c r="AC2275" s="63">
        <f>IF(ISBLANK($C2275),0,VLOOKUP($C2275,Listen!$A$2:$C$45,2,FALSE))</f>
        <v>0</v>
      </c>
      <c r="AD2275" s="63">
        <f>IF(ISBLANK($C2275),0,VLOOKUP($C2275,Listen!$A$2:$C$45,3,FALSE))</f>
        <v>0</v>
      </c>
      <c r="AE2275" s="49">
        <f t="shared" si="740"/>
        <v>0</v>
      </c>
      <c r="AF2275" s="49">
        <f t="shared" si="740"/>
        <v>0</v>
      </c>
      <c r="AG2275" s="49">
        <f>IFERROR(IF(OR($V2275&lt;&gt;"Ja",VLOOKUP($C2275,Listen!$A$2:$F$45,5,0)="Nein",D2275&lt;IF(C2275="LNG Anbindungsanlagen gemäß separater Festlegung",2022,2023)),$AC2275,$AA2275),0)</f>
        <v>0</v>
      </c>
      <c r="AH2275" s="49">
        <f>IFERROR(IF(OR($V2275&lt;&gt;"Ja",VLOOKUP($C2275,Listen!$A$2:$F$45,5,0)="Nein",D2275&lt;IF(C2275="LNG Anbindungsanlagen gemäß separater Festlegung",2022,2023)),$AC2275,$AA2275),0)</f>
        <v>0</v>
      </c>
      <c r="AI2275" s="49">
        <f>IFERROR(IF(OR($W2275&lt;&gt;"Ja",VLOOKUP($C2275,Listen!$A$2:$F$45,6,0)="Nein"),$AC2275,$AB2275),0)</f>
        <v>0</v>
      </c>
      <c r="AJ2275" s="49">
        <f>IFERROR(IF(OR($W2275&lt;&gt;"Ja",VLOOKUP($C2275,Listen!$A$2:$F$45,6,0)="Nein"),$AC2275,$AB2275),0)</f>
        <v>0</v>
      </c>
      <c r="AK2275" s="49">
        <f>IFERROR(IF(OR($W2275&lt;&gt;"Ja",VLOOKUP($C2275,Listen!$A$2:$F$45,6,0)="Nein"),$AC2275,$AB2275),0)</f>
        <v>0</v>
      </c>
      <c r="AL2275" s="51">
        <f t="shared" si="741"/>
        <v>0</v>
      </c>
      <c r="AM2275" s="296">
        <f>IFERROR(IF(VLOOKUP($C2275,Listen!$A$2:$F$45,6,0)="Ja",MAX(BC2275:BD2275),D_SAV!$BC2275),0)</f>
        <v>0</v>
      </c>
      <c r="AN2275" s="51">
        <f t="shared" si="742"/>
        <v>0</v>
      </c>
      <c r="AP2275" s="304">
        <f t="shared" si="743"/>
        <v>0</v>
      </c>
      <c r="AQ2275" s="304">
        <f t="shared" si="744"/>
        <v>0</v>
      </c>
      <c r="AR2275" s="304">
        <f t="shared" si="745"/>
        <v>0</v>
      </c>
      <c r="AS2275" s="304">
        <f t="shared" si="746"/>
        <v>0</v>
      </c>
      <c r="AT2275" s="304">
        <f t="shared" si="747"/>
        <v>0</v>
      </c>
      <c r="AU2275" s="304">
        <f t="shared" si="748"/>
        <v>0</v>
      </c>
      <c r="AV2275" s="304">
        <f t="shared" si="749"/>
        <v>0</v>
      </c>
      <c r="AW2275" s="304">
        <f t="shared" si="750"/>
        <v>0</v>
      </c>
      <c r="AX2275" s="304">
        <f t="shared" si="751"/>
        <v>0</v>
      </c>
      <c r="AY2275" s="304">
        <f t="shared" si="752"/>
        <v>0</v>
      </c>
      <c r="AZ2275" s="304">
        <f t="shared" si="753"/>
        <v>0</v>
      </c>
      <c r="BA2275" s="304">
        <f t="shared" si="754"/>
        <v>0</v>
      </c>
      <c r="BB2275" s="304">
        <f t="shared" si="755"/>
        <v>0</v>
      </c>
      <c r="BC2275" s="304">
        <f t="shared" si="756"/>
        <v>0</v>
      </c>
      <c r="BD2275" s="304">
        <f t="shared" si="757"/>
        <v>0</v>
      </c>
      <c r="BE2275" s="304">
        <f>IFERROR(IF(VLOOKUP($C2275,Listen!$A$2:$F$45,6,0)="Ja",BB2275-MAX(BC2275:BD2275),BB2275-BC2275),0)</f>
        <v>0</v>
      </c>
    </row>
    <row r="2276" spans="1:57" x14ac:dyDescent="0.25">
      <c r="A2276" s="320" t="str">
        <f>IF(AND(D2276&lt;&gt;0,C2276&lt;&gt;0,E2276&lt;&gt;0),IF(B2276&lt;&gt;0,CONCATENATE(B2276,"-AGr",VLOOKUP(C2276,Listen!$A$2:$D$45,4,FALSE),"-",D2276,"-",E2276,),CONCATENATE("AGr",VLOOKUP(C2276,Listen!$A$2:$D$45,4,FALSE),"-",D2276,"-",E2276)),"keine vollständige ID")</f>
        <v>keine vollständige ID</v>
      </c>
      <c r="B2276" s="301"/>
      <c r="C2276" s="287"/>
      <c r="D2276" s="34"/>
      <c r="E2276" s="306"/>
      <c r="F2276" s="116"/>
      <c r="G2276" s="17"/>
      <c r="H2276" s="17"/>
      <c r="I2276" s="17"/>
      <c r="J2276" s="17"/>
      <c r="K2276" s="17"/>
      <c r="L2276" s="17"/>
      <c r="M2276" s="17"/>
      <c r="N2276" s="17"/>
      <c r="O2276" s="116"/>
      <c r="P2276" s="117">
        <f>IF(D2276&gt;A_Stammdaten!$B$12,0,SUM(G2276,H2276,J2276,L2276:M2276)-SUM(I2276,K2276,N2276:O2276))</f>
        <v>0</v>
      </c>
      <c r="Q2276" s="17"/>
      <c r="R2276" s="17"/>
      <c r="S2276" s="17"/>
      <c r="T2276" s="17"/>
      <c r="U2276" s="62">
        <f t="shared" si="737"/>
        <v>0</v>
      </c>
      <c r="V2276" s="34"/>
      <c r="W2276" s="34"/>
      <c r="X2276" s="34"/>
      <c r="Y2276" s="34"/>
      <c r="Z2276" s="34"/>
      <c r="AA2276" s="63" t="str">
        <f t="shared" si="738"/>
        <v>-</v>
      </c>
      <c r="AB2276" s="63" t="str">
        <f t="shared" si="739"/>
        <v>-</v>
      </c>
      <c r="AC2276" s="63">
        <f>IF(ISBLANK($C2276),0,VLOOKUP($C2276,Listen!$A$2:$C$45,2,FALSE))</f>
        <v>0</v>
      </c>
      <c r="AD2276" s="63">
        <f>IF(ISBLANK($C2276),0,VLOOKUP($C2276,Listen!$A$2:$C$45,3,FALSE))</f>
        <v>0</v>
      </c>
      <c r="AE2276" s="49">
        <f t="shared" si="740"/>
        <v>0</v>
      </c>
      <c r="AF2276" s="49">
        <f t="shared" si="740"/>
        <v>0</v>
      </c>
      <c r="AG2276" s="49">
        <f>IFERROR(IF(OR($V2276&lt;&gt;"Ja",VLOOKUP($C2276,Listen!$A$2:$F$45,5,0)="Nein",D2276&lt;IF(C2276="LNG Anbindungsanlagen gemäß separater Festlegung",2022,2023)),$AC2276,$AA2276),0)</f>
        <v>0</v>
      </c>
      <c r="AH2276" s="49">
        <f>IFERROR(IF(OR($V2276&lt;&gt;"Ja",VLOOKUP($C2276,Listen!$A$2:$F$45,5,0)="Nein",D2276&lt;IF(C2276="LNG Anbindungsanlagen gemäß separater Festlegung",2022,2023)),$AC2276,$AA2276),0)</f>
        <v>0</v>
      </c>
      <c r="AI2276" s="49">
        <f>IFERROR(IF(OR($W2276&lt;&gt;"Ja",VLOOKUP($C2276,Listen!$A$2:$F$45,6,0)="Nein"),$AC2276,$AB2276),0)</f>
        <v>0</v>
      </c>
      <c r="AJ2276" s="49">
        <f>IFERROR(IF(OR($W2276&lt;&gt;"Ja",VLOOKUP($C2276,Listen!$A$2:$F$45,6,0)="Nein"),$AC2276,$AB2276),0)</f>
        <v>0</v>
      </c>
      <c r="AK2276" s="49">
        <f>IFERROR(IF(OR($W2276&lt;&gt;"Ja",VLOOKUP($C2276,Listen!$A$2:$F$45,6,0)="Nein"),$AC2276,$AB2276),0)</f>
        <v>0</v>
      </c>
      <c r="AL2276" s="51">
        <f t="shared" si="741"/>
        <v>0</v>
      </c>
      <c r="AM2276" s="296">
        <f>IFERROR(IF(VLOOKUP($C2276,Listen!$A$2:$F$45,6,0)="Ja",MAX(BC2276:BD2276),D_SAV!$BC2276),0)</f>
        <v>0</v>
      </c>
      <c r="AN2276" s="51">
        <f t="shared" si="742"/>
        <v>0</v>
      </c>
      <c r="AP2276" s="304">
        <f t="shared" si="743"/>
        <v>0</v>
      </c>
      <c r="AQ2276" s="304">
        <f t="shared" si="744"/>
        <v>0</v>
      </c>
      <c r="AR2276" s="304">
        <f t="shared" si="745"/>
        <v>0</v>
      </c>
      <c r="AS2276" s="304">
        <f t="shared" si="746"/>
        <v>0</v>
      </c>
      <c r="AT2276" s="304">
        <f t="shared" si="747"/>
        <v>0</v>
      </c>
      <c r="AU2276" s="304">
        <f t="shared" si="748"/>
        <v>0</v>
      </c>
      <c r="AV2276" s="304">
        <f t="shared" si="749"/>
        <v>0</v>
      </c>
      <c r="AW2276" s="304">
        <f t="shared" si="750"/>
        <v>0</v>
      </c>
      <c r="AX2276" s="304">
        <f t="shared" si="751"/>
        <v>0</v>
      </c>
      <c r="AY2276" s="304">
        <f t="shared" si="752"/>
        <v>0</v>
      </c>
      <c r="AZ2276" s="304">
        <f t="shared" si="753"/>
        <v>0</v>
      </c>
      <c r="BA2276" s="304">
        <f t="shared" si="754"/>
        <v>0</v>
      </c>
      <c r="BB2276" s="304">
        <f t="shared" si="755"/>
        <v>0</v>
      </c>
      <c r="BC2276" s="304">
        <f t="shared" si="756"/>
        <v>0</v>
      </c>
      <c r="BD2276" s="304">
        <f t="shared" si="757"/>
        <v>0</v>
      </c>
      <c r="BE2276" s="304">
        <f>IFERROR(IF(VLOOKUP($C2276,Listen!$A$2:$F$45,6,0)="Ja",BB2276-MAX(BC2276:BD2276),BB2276-BC2276),0)</f>
        <v>0</v>
      </c>
    </row>
    <row r="2277" spans="1:57" x14ac:dyDescent="0.25">
      <c r="A2277" s="320" t="str">
        <f>IF(AND(D2277&lt;&gt;0,C2277&lt;&gt;0,E2277&lt;&gt;0),IF(B2277&lt;&gt;0,CONCATENATE(B2277,"-AGr",VLOOKUP(C2277,Listen!$A$2:$D$45,4,FALSE),"-",D2277,"-",E2277,),CONCATENATE("AGr",VLOOKUP(C2277,Listen!$A$2:$D$45,4,FALSE),"-",D2277,"-",E2277)),"keine vollständige ID")</f>
        <v>keine vollständige ID</v>
      </c>
      <c r="B2277" s="301"/>
      <c r="C2277" s="287"/>
      <c r="D2277" s="34"/>
      <c r="E2277" s="306"/>
      <c r="F2277" s="116"/>
      <c r="G2277" s="17"/>
      <c r="H2277" s="17"/>
      <c r="I2277" s="17"/>
      <c r="J2277" s="17"/>
      <c r="K2277" s="17"/>
      <c r="L2277" s="17"/>
      <c r="M2277" s="17"/>
      <c r="N2277" s="17"/>
      <c r="O2277" s="116"/>
      <c r="P2277" s="117">
        <f>IF(D2277&gt;A_Stammdaten!$B$12,0,SUM(G2277,H2277,J2277,L2277:M2277)-SUM(I2277,K2277,N2277:O2277))</f>
        <v>0</v>
      </c>
      <c r="Q2277" s="17"/>
      <c r="R2277" s="17"/>
      <c r="S2277" s="17"/>
      <c r="T2277" s="17"/>
      <c r="U2277" s="62">
        <f t="shared" si="737"/>
        <v>0</v>
      </c>
      <c r="V2277" s="34"/>
      <c r="W2277" s="34"/>
      <c r="X2277" s="34"/>
      <c r="Y2277" s="34"/>
      <c r="Z2277" s="34"/>
      <c r="AA2277" s="63" t="str">
        <f t="shared" si="738"/>
        <v>-</v>
      </c>
      <c r="AB2277" s="63" t="str">
        <f t="shared" si="739"/>
        <v>-</v>
      </c>
      <c r="AC2277" s="63">
        <f>IF(ISBLANK($C2277),0,VLOOKUP($C2277,Listen!$A$2:$C$45,2,FALSE))</f>
        <v>0</v>
      </c>
      <c r="AD2277" s="63">
        <f>IF(ISBLANK($C2277),0,VLOOKUP($C2277,Listen!$A$2:$C$45,3,FALSE))</f>
        <v>0</v>
      </c>
      <c r="AE2277" s="49">
        <f t="shared" si="740"/>
        <v>0</v>
      </c>
      <c r="AF2277" s="49">
        <f t="shared" si="740"/>
        <v>0</v>
      </c>
      <c r="AG2277" s="49">
        <f>IFERROR(IF(OR($V2277&lt;&gt;"Ja",VLOOKUP($C2277,Listen!$A$2:$F$45,5,0)="Nein",D2277&lt;IF(C2277="LNG Anbindungsanlagen gemäß separater Festlegung",2022,2023)),$AC2277,$AA2277),0)</f>
        <v>0</v>
      </c>
      <c r="AH2277" s="49">
        <f>IFERROR(IF(OR($V2277&lt;&gt;"Ja",VLOOKUP($C2277,Listen!$A$2:$F$45,5,0)="Nein",D2277&lt;IF(C2277="LNG Anbindungsanlagen gemäß separater Festlegung",2022,2023)),$AC2277,$AA2277),0)</f>
        <v>0</v>
      </c>
      <c r="AI2277" s="49">
        <f>IFERROR(IF(OR($W2277&lt;&gt;"Ja",VLOOKUP($C2277,Listen!$A$2:$F$45,6,0)="Nein"),$AC2277,$AB2277),0)</f>
        <v>0</v>
      </c>
      <c r="AJ2277" s="49">
        <f>IFERROR(IF(OR($W2277&lt;&gt;"Ja",VLOOKUP($C2277,Listen!$A$2:$F$45,6,0)="Nein"),$AC2277,$AB2277),0)</f>
        <v>0</v>
      </c>
      <c r="AK2277" s="49">
        <f>IFERROR(IF(OR($W2277&lt;&gt;"Ja",VLOOKUP($C2277,Listen!$A$2:$F$45,6,0)="Nein"),$AC2277,$AB2277),0)</f>
        <v>0</v>
      </c>
      <c r="AL2277" s="51">
        <f t="shared" si="741"/>
        <v>0</v>
      </c>
      <c r="AM2277" s="296">
        <f>IFERROR(IF(VLOOKUP($C2277,Listen!$A$2:$F$45,6,0)="Ja",MAX(BC2277:BD2277),D_SAV!$BC2277),0)</f>
        <v>0</v>
      </c>
      <c r="AN2277" s="51">
        <f t="shared" si="742"/>
        <v>0</v>
      </c>
      <c r="AP2277" s="304">
        <f t="shared" si="743"/>
        <v>0</v>
      </c>
      <c r="AQ2277" s="304">
        <f t="shared" si="744"/>
        <v>0</v>
      </c>
      <c r="AR2277" s="304">
        <f t="shared" si="745"/>
        <v>0</v>
      </c>
      <c r="AS2277" s="304">
        <f t="shared" si="746"/>
        <v>0</v>
      </c>
      <c r="AT2277" s="304">
        <f t="shared" si="747"/>
        <v>0</v>
      </c>
      <c r="AU2277" s="304">
        <f t="shared" si="748"/>
        <v>0</v>
      </c>
      <c r="AV2277" s="304">
        <f t="shared" si="749"/>
        <v>0</v>
      </c>
      <c r="AW2277" s="304">
        <f t="shared" si="750"/>
        <v>0</v>
      </c>
      <c r="AX2277" s="304">
        <f t="shared" si="751"/>
        <v>0</v>
      </c>
      <c r="AY2277" s="304">
        <f t="shared" si="752"/>
        <v>0</v>
      </c>
      <c r="AZ2277" s="304">
        <f t="shared" si="753"/>
        <v>0</v>
      </c>
      <c r="BA2277" s="304">
        <f t="shared" si="754"/>
        <v>0</v>
      </c>
      <c r="BB2277" s="304">
        <f t="shared" si="755"/>
        <v>0</v>
      </c>
      <c r="BC2277" s="304">
        <f t="shared" si="756"/>
        <v>0</v>
      </c>
      <c r="BD2277" s="304">
        <f t="shared" si="757"/>
        <v>0</v>
      </c>
      <c r="BE2277" s="304">
        <f>IFERROR(IF(VLOOKUP($C2277,Listen!$A$2:$F$45,6,0)="Ja",BB2277-MAX(BC2277:BD2277),BB2277-BC2277),0)</f>
        <v>0</v>
      </c>
    </row>
    <row r="2278" spans="1:57" x14ac:dyDescent="0.25">
      <c r="A2278" s="320" t="str">
        <f>IF(AND(D2278&lt;&gt;0,C2278&lt;&gt;0,E2278&lt;&gt;0),IF(B2278&lt;&gt;0,CONCATENATE(B2278,"-AGr",VLOOKUP(C2278,Listen!$A$2:$D$45,4,FALSE),"-",D2278,"-",E2278,),CONCATENATE("AGr",VLOOKUP(C2278,Listen!$A$2:$D$45,4,FALSE),"-",D2278,"-",E2278)),"keine vollständige ID")</f>
        <v>keine vollständige ID</v>
      </c>
      <c r="B2278" s="301"/>
      <c r="C2278" s="287"/>
      <c r="D2278" s="34"/>
      <c r="E2278" s="306"/>
      <c r="F2278" s="116"/>
      <c r="G2278" s="17"/>
      <c r="H2278" s="17"/>
      <c r="I2278" s="17"/>
      <c r="J2278" s="17"/>
      <c r="K2278" s="17"/>
      <c r="L2278" s="17"/>
      <c r="M2278" s="17"/>
      <c r="N2278" s="17"/>
      <c r="O2278" s="116"/>
      <c r="P2278" s="117">
        <f>IF(D2278&gt;A_Stammdaten!$B$12,0,SUM(G2278,H2278,J2278,L2278:M2278)-SUM(I2278,K2278,N2278:O2278))</f>
        <v>0</v>
      </c>
      <c r="Q2278" s="17"/>
      <c r="R2278" s="17"/>
      <c r="S2278" s="17"/>
      <c r="T2278" s="17"/>
      <c r="U2278" s="62">
        <f t="shared" si="737"/>
        <v>0</v>
      </c>
      <c r="V2278" s="34"/>
      <c r="W2278" s="34"/>
      <c r="X2278" s="34"/>
      <c r="Y2278" s="34"/>
      <c r="Z2278" s="34"/>
      <c r="AA2278" s="63" t="str">
        <f t="shared" si="738"/>
        <v>-</v>
      </c>
      <c r="AB2278" s="63" t="str">
        <f t="shared" si="739"/>
        <v>-</v>
      </c>
      <c r="AC2278" s="63">
        <f>IF(ISBLANK($C2278),0,VLOOKUP($C2278,Listen!$A$2:$C$45,2,FALSE))</f>
        <v>0</v>
      </c>
      <c r="AD2278" s="63">
        <f>IF(ISBLANK($C2278),0,VLOOKUP($C2278,Listen!$A$2:$C$45,3,FALSE))</f>
        <v>0</v>
      </c>
      <c r="AE2278" s="49">
        <f t="shared" si="740"/>
        <v>0</v>
      </c>
      <c r="AF2278" s="49">
        <f t="shared" si="740"/>
        <v>0</v>
      </c>
      <c r="AG2278" s="49">
        <f>IFERROR(IF(OR($V2278&lt;&gt;"Ja",VLOOKUP($C2278,Listen!$A$2:$F$45,5,0)="Nein",D2278&lt;IF(C2278="LNG Anbindungsanlagen gemäß separater Festlegung",2022,2023)),$AC2278,$AA2278),0)</f>
        <v>0</v>
      </c>
      <c r="AH2278" s="49">
        <f>IFERROR(IF(OR($V2278&lt;&gt;"Ja",VLOOKUP($C2278,Listen!$A$2:$F$45,5,0)="Nein",D2278&lt;IF(C2278="LNG Anbindungsanlagen gemäß separater Festlegung",2022,2023)),$AC2278,$AA2278),0)</f>
        <v>0</v>
      </c>
      <c r="AI2278" s="49">
        <f>IFERROR(IF(OR($W2278&lt;&gt;"Ja",VLOOKUP($C2278,Listen!$A$2:$F$45,6,0)="Nein"),$AC2278,$AB2278),0)</f>
        <v>0</v>
      </c>
      <c r="AJ2278" s="49">
        <f>IFERROR(IF(OR($W2278&lt;&gt;"Ja",VLOOKUP($C2278,Listen!$A$2:$F$45,6,0)="Nein"),$AC2278,$AB2278),0)</f>
        <v>0</v>
      </c>
      <c r="AK2278" s="49">
        <f>IFERROR(IF(OR($W2278&lt;&gt;"Ja",VLOOKUP($C2278,Listen!$A$2:$F$45,6,0)="Nein"),$AC2278,$AB2278),0)</f>
        <v>0</v>
      </c>
      <c r="AL2278" s="51">
        <f t="shared" si="741"/>
        <v>0</v>
      </c>
      <c r="AM2278" s="296">
        <f>IFERROR(IF(VLOOKUP($C2278,Listen!$A$2:$F$45,6,0)="Ja",MAX(BC2278:BD2278),D_SAV!$BC2278),0)</f>
        <v>0</v>
      </c>
      <c r="AN2278" s="51">
        <f t="shared" si="742"/>
        <v>0</v>
      </c>
      <c r="AP2278" s="304">
        <f t="shared" si="743"/>
        <v>0</v>
      </c>
      <c r="AQ2278" s="304">
        <f t="shared" si="744"/>
        <v>0</v>
      </c>
      <c r="AR2278" s="304">
        <f t="shared" si="745"/>
        <v>0</v>
      </c>
      <c r="AS2278" s="304">
        <f t="shared" si="746"/>
        <v>0</v>
      </c>
      <c r="AT2278" s="304">
        <f t="shared" si="747"/>
        <v>0</v>
      </c>
      <c r="AU2278" s="304">
        <f t="shared" si="748"/>
        <v>0</v>
      </c>
      <c r="AV2278" s="304">
        <f t="shared" si="749"/>
        <v>0</v>
      </c>
      <c r="AW2278" s="304">
        <f t="shared" si="750"/>
        <v>0</v>
      </c>
      <c r="AX2278" s="304">
        <f t="shared" si="751"/>
        <v>0</v>
      </c>
      <c r="AY2278" s="304">
        <f t="shared" si="752"/>
        <v>0</v>
      </c>
      <c r="AZ2278" s="304">
        <f t="shared" si="753"/>
        <v>0</v>
      </c>
      <c r="BA2278" s="304">
        <f t="shared" si="754"/>
        <v>0</v>
      </c>
      <c r="BB2278" s="304">
        <f t="shared" si="755"/>
        <v>0</v>
      </c>
      <c r="BC2278" s="304">
        <f t="shared" si="756"/>
        <v>0</v>
      </c>
      <c r="BD2278" s="304">
        <f t="shared" si="757"/>
        <v>0</v>
      </c>
      <c r="BE2278" s="304">
        <f>IFERROR(IF(VLOOKUP($C2278,Listen!$A$2:$F$45,6,0)="Ja",BB2278-MAX(BC2278:BD2278),BB2278-BC2278),0)</f>
        <v>0</v>
      </c>
    </row>
    <row r="2279" spans="1:57" x14ac:dyDescent="0.25">
      <c r="A2279" s="320" t="str">
        <f>IF(AND(D2279&lt;&gt;0,C2279&lt;&gt;0,E2279&lt;&gt;0),IF(B2279&lt;&gt;0,CONCATENATE(B2279,"-AGr",VLOOKUP(C2279,Listen!$A$2:$D$45,4,FALSE),"-",D2279,"-",E2279,),CONCATENATE("AGr",VLOOKUP(C2279,Listen!$A$2:$D$45,4,FALSE),"-",D2279,"-",E2279)),"keine vollständige ID")</f>
        <v>keine vollständige ID</v>
      </c>
      <c r="B2279" s="301"/>
      <c r="C2279" s="287"/>
      <c r="D2279" s="34"/>
      <c r="E2279" s="306"/>
      <c r="F2279" s="116"/>
      <c r="G2279" s="17"/>
      <c r="H2279" s="17"/>
      <c r="I2279" s="17"/>
      <c r="J2279" s="17"/>
      <c r="K2279" s="17"/>
      <c r="L2279" s="17"/>
      <c r="M2279" s="17"/>
      <c r="N2279" s="17"/>
      <c r="O2279" s="116"/>
      <c r="P2279" s="117">
        <f>IF(D2279&gt;A_Stammdaten!$B$12,0,SUM(G2279,H2279,J2279,L2279:M2279)-SUM(I2279,K2279,N2279:O2279))</f>
        <v>0</v>
      </c>
      <c r="Q2279" s="17"/>
      <c r="R2279" s="17"/>
      <c r="S2279" s="17"/>
      <c r="T2279" s="17"/>
      <c r="U2279" s="62">
        <f t="shared" si="737"/>
        <v>0</v>
      </c>
      <c r="V2279" s="34"/>
      <c r="W2279" s="34"/>
      <c r="X2279" s="34"/>
      <c r="Y2279" s="34"/>
      <c r="Z2279" s="34"/>
      <c r="AA2279" s="63" t="str">
        <f t="shared" si="738"/>
        <v>-</v>
      </c>
      <c r="AB2279" s="63" t="str">
        <f t="shared" si="739"/>
        <v>-</v>
      </c>
      <c r="AC2279" s="63">
        <f>IF(ISBLANK($C2279),0,VLOOKUP($C2279,Listen!$A$2:$C$45,2,FALSE))</f>
        <v>0</v>
      </c>
      <c r="AD2279" s="63">
        <f>IF(ISBLANK($C2279),0,VLOOKUP($C2279,Listen!$A$2:$C$45,3,FALSE))</f>
        <v>0</v>
      </c>
      <c r="AE2279" s="49">
        <f t="shared" si="740"/>
        <v>0</v>
      </c>
      <c r="AF2279" s="49">
        <f t="shared" si="740"/>
        <v>0</v>
      </c>
      <c r="AG2279" s="49">
        <f>IFERROR(IF(OR($V2279&lt;&gt;"Ja",VLOOKUP($C2279,Listen!$A$2:$F$45,5,0)="Nein",D2279&lt;IF(C2279="LNG Anbindungsanlagen gemäß separater Festlegung",2022,2023)),$AC2279,$AA2279),0)</f>
        <v>0</v>
      </c>
      <c r="AH2279" s="49">
        <f>IFERROR(IF(OR($V2279&lt;&gt;"Ja",VLOOKUP($C2279,Listen!$A$2:$F$45,5,0)="Nein",D2279&lt;IF(C2279="LNG Anbindungsanlagen gemäß separater Festlegung",2022,2023)),$AC2279,$AA2279),0)</f>
        <v>0</v>
      </c>
      <c r="AI2279" s="49">
        <f>IFERROR(IF(OR($W2279&lt;&gt;"Ja",VLOOKUP($C2279,Listen!$A$2:$F$45,6,0)="Nein"),$AC2279,$AB2279),0)</f>
        <v>0</v>
      </c>
      <c r="AJ2279" s="49">
        <f>IFERROR(IF(OR($W2279&lt;&gt;"Ja",VLOOKUP($C2279,Listen!$A$2:$F$45,6,0)="Nein"),$AC2279,$AB2279),0)</f>
        <v>0</v>
      </c>
      <c r="AK2279" s="49">
        <f>IFERROR(IF(OR($W2279&lt;&gt;"Ja",VLOOKUP($C2279,Listen!$A$2:$F$45,6,0)="Nein"),$AC2279,$AB2279),0)</f>
        <v>0</v>
      </c>
      <c r="AL2279" s="51">
        <f t="shared" si="741"/>
        <v>0</v>
      </c>
      <c r="AM2279" s="296">
        <f>IFERROR(IF(VLOOKUP($C2279,Listen!$A$2:$F$45,6,0)="Ja",MAX(BC2279:BD2279),D_SAV!$BC2279),0)</f>
        <v>0</v>
      </c>
      <c r="AN2279" s="51">
        <f t="shared" si="742"/>
        <v>0</v>
      </c>
      <c r="AP2279" s="304">
        <f t="shared" si="743"/>
        <v>0</v>
      </c>
      <c r="AQ2279" s="304">
        <f t="shared" si="744"/>
        <v>0</v>
      </c>
      <c r="AR2279" s="304">
        <f t="shared" si="745"/>
        <v>0</v>
      </c>
      <c r="AS2279" s="304">
        <f t="shared" si="746"/>
        <v>0</v>
      </c>
      <c r="AT2279" s="304">
        <f t="shared" si="747"/>
        <v>0</v>
      </c>
      <c r="AU2279" s="304">
        <f t="shared" si="748"/>
        <v>0</v>
      </c>
      <c r="AV2279" s="304">
        <f t="shared" si="749"/>
        <v>0</v>
      </c>
      <c r="AW2279" s="304">
        <f t="shared" si="750"/>
        <v>0</v>
      </c>
      <c r="AX2279" s="304">
        <f t="shared" si="751"/>
        <v>0</v>
      </c>
      <c r="AY2279" s="304">
        <f t="shared" si="752"/>
        <v>0</v>
      </c>
      <c r="AZ2279" s="304">
        <f t="shared" si="753"/>
        <v>0</v>
      </c>
      <c r="BA2279" s="304">
        <f t="shared" si="754"/>
        <v>0</v>
      </c>
      <c r="BB2279" s="304">
        <f t="shared" si="755"/>
        <v>0</v>
      </c>
      <c r="BC2279" s="304">
        <f t="shared" si="756"/>
        <v>0</v>
      </c>
      <c r="BD2279" s="304">
        <f t="shared" si="757"/>
        <v>0</v>
      </c>
      <c r="BE2279" s="304">
        <f>IFERROR(IF(VLOOKUP($C2279,Listen!$A$2:$F$45,6,0)="Ja",BB2279-MAX(BC2279:BD2279),BB2279-BC2279),0)</f>
        <v>0</v>
      </c>
    </row>
    <row r="2280" spans="1:57" x14ac:dyDescent="0.25">
      <c r="A2280" s="320" t="str">
        <f>IF(AND(D2280&lt;&gt;0,C2280&lt;&gt;0,E2280&lt;&gt;0),IF(B2280&lt;&gt;0,CONCATENATE(B2280,"-AGr",VLOOKUP(C2280,Listen!$A$2:$D$45,4,FALSE),"-",D2280,"-",E2280,),CONCATENATE("AGr",VLOOKUP(C2280,Listen!$A$2:$D$45,4,FALSE),"-",D2280,"-",E2280)),"keine vollständige ID")</f>
        <v>keine vollständige ID</v>
      </c>
      <c r="B2280" s="301"/>
      <c r="C2280" s="287"/>
      <c r="D2280" s="34"/>
      <c r="E2280" s="306"/>
      <c r="F2280" s="116"/>
      <c r="G2280" s="17"/>
      <c r="H2280" s="17"/>
      <c r="I2280" s="17"/>
      <c r="J2280" s="17"/>
      <c r="K2280" s="17"/>
      <c r="L2280" s="17"/>
      <c r="M2280" s="17"/>
      <c r="N2280" s="17"/>
      <c r="O2280" s="116"/>
      <c r="P2280" s="117">
        <f>IF(D2280&gt;A_Stammdaten!$B$12,0,SUM(G2280,H2280,J2280,L2280:M2280)-SUM(I2280,K2280,N2280:O2280))</f>
        <v>0</v>
      </c>
      <c r="Q2280" s="17"/>
      <c r="R2280" s="17"/>
      <c r="S2280" s="17"/>
      <c r="T2280" s="17"/>
      <c r="U2280" s="62">
        <f t="shared" si="737"/>
        <v>0</v>
      </c>
      <c r="V2280" s="34"/>
      <c r="W2280" s="34"/>
      <c r="X2280" s="34"/>
      <c r="Y2280" s="34"/>
      <c r="Z2280" s="34"/>
      <c r="AA2280" s="63" t="str">
        <f t="shared" si="738"/>
        <v>-</v>
      </c>
      <c r="AB2280" s="63" t="str">
        <f t="shared" si="739"/>
        <v>-</v>
      </c>
      <c r="AC2280" s="63">
        <f>IF(ISBLANK($C2280),0,VLOOKUP($C2280,Listen!$A$2:$C$45,2,FALSE))</f>
        <v>0</v>
      </c>
      <c r="AD2280" s="63">
        <f>IF(ISBLANK($C2280),0,VLOOKUP($C2280,Listen!$A$2:$C$45,3,FALSE))</f>
        <v>0</v>
      </c>
      <c r="AE2280" s="49">
        <f t="shared" si="740"/>
        <v>0</v>
      </c>
      <c r="AF2280" s="49">
        <f t="shared" si="740"/>
        <v>0</v>
      </c>
      <c r="AG2280" s="49">
        <f>IFERROR(IF(OR($V2280&lt;&gt;"Ja",VLOOKUP($C2280,Listen!$A$2:$F$45,5,0)="Nein",D2280&lt;IF(C2280="LNG Anbindungsanlagen gemäß separater Festlegung",2022,2023)),$AC2280,$AA2280),0)</f>
        <v>0</v>
      </c>
      <c r="AH2280" s="49">
        <f>IFERROR(IF(OR($V2280&lt;&gt;"Ja",VLOOKUP($C2280,Listen!$A$2:$F$45,5,0)="Nein",D2280&lt;IF(C2280="LNG Anbindungsanlagen gemäß separater Festlegung",2022,2023)),$AC2280,$AA2280),0)</f>
        <v>0</v>
      </c>
      <c r="AI2280" s="49">
        <f>IFERROR(IF(OR($W2280&lt;&gt;"Ja",VLOOKUP($C2280,Listen!$A$2:$F$45,6,0)="Nein"),$AC2280,$AB2280),0)</f>
        <v>0</v>
      </c>
      <c r="AJ2280" s="49">
        <f>IFERROR(IF(OR($W2280&lt;&gt;"Ja",VLOOKUP($C2280,Listen!$A$2:$F$45,6,0)="Nein"),$AC2280,$AB2280),0)</f>
        <v>0</v>
      </c>
      <c r="AK2280" s="49">
        <f>IFERROR(IF(OR($W2280&lt;&gt;"Ja",VLOOKUP($C2280,Listen!$A$2:$F$45,6,0)="Nein"),$AC2280,$AB2280),0)</f>
        <v>0</v>
      </c>
      <c r="AL2280" s="51">
        <f t="shared" si="741"/>
        <v>0</v>
      </c>
      <c r="AM2280" s="296">
        <f>IFERROR(IF(VLOOKUP($C2280,Listen!$A$2:$F$45,6,0)="Ja",MAX(BC2280:BD2280),D_SAV!$BC2280),0)</f>
        <v>0</v>
      </c>
      <c r="AN2280" s="51">
        <f t="shared" si="742"/>
        <v>0</v>
      </c>
      <c r="AP2280" s="304">
        <f t="shared" si="743"/>
        <v>0</v>
      </c>
      <c r="AQ2280" s="304">
        <f t="shared" si="744"/>
        <v>0</v>
      </c>
      <c r="AR2280" s="304">
        <f t="shared" si="745"/>
        <v>0</v>
      </c>
      <c r="AS2280" s="304">
        <f t="shared" si="746"/>
        <v>0</v>
      </c>
      <c r="AT2280" s="304">
        <f t="shared" si="747"/>
        <v>0</v>
      </c>
      <c r="AU2280" s="304">
        <f t="shared" si="748"/>
        <v>0</v>
      </c>
      <c r="AV2280" s="304">
        <f t="shared" si="749"/>
        <v>0</v>
      </c>
      <c r="AW2280" s="304">
        <f t="shared" si="750"/>
        <v>0</v>
      </c>
      <c r="AX2280" s="304">
        <f t="shared" si="751"/>
        <v>0</v>
      </c>
      <c r="AY2280" s="304">
        <f t="shared" si="752"/>
        <v>0</v>
      </c>
      <c r="AZ2280" s="304">
        <f t="shared" si="753"/>
        <v>0</v>
      </c>
      <c r="BA2280" s="304">
        <f t="shared" si="754"/>
        <v>0</v>
      </c>
      <c r="BB2280" s="304">
        <f t="shared" si="755"/>
        <v>0</v>
      </c>
      <c r="BC2280" s="304">
        <f t="shared" si="756"/>
        <v>0</v>
      </c>
      <c r="BD2280" s="304">
        <f t="shared" si="757"/>
        <v>0</v>
      </c>
      <c r="BE2280" s="304">
        <f>IFERROR(IF(VLOOKUP($C2280,Listen!$A$2:$F$45,6,0)="Ja",BB2280-MAX(BC2280:BD2280),BB2280-BC2280),0)</f>
        <v>0</v>
      </c>
    </row>
    <row r="2281" spans="1:57" x14ac:dyDescent="0.25">
      <c r="A2281" s="320" t="str">
        <f>IF(AND(D2281&lt;&gt;0,C2281&lt;&gt;0,E2281&lt;&gt;0),IF(B2281&lt;&gt;0,CONCATENATE(B2281,"-AGr",VLOOKUP(C2281,Listen!$A$2:$D$45,4,FALSE),"-",D2281,"-",E2281,),CONCATENATE("AGr",VLOOKUP(C2281,Listen!$A$2:$D$45,4,FALSE),"-",D2281,"-",E2281)),"keine vollständige ID")</f>
        <v>keine vollständige ID</v>
      </c>
      <c r="B2281" s="301"/>
      <c r="C2281" s="287"/>
      <c r="D2281" s="34"/>
      <c r="E2281" s="306"/>
      <c r="F2281" s="116"/>
      <c r="G2281" s="17"/>
      <c r="H2281" s="17"/>
      <c r="I2281" s="17"/>
      <c r="J2281" s="17"/>
      <c r="K2281" s="17"/>
      <c r="L2281" s="17"/>
      <c r="M2281" s="17"/>
      <c r="N2281" s="17"/>
      <c r="O2281" s="116"/>
      <c r="P2281" s="117">
        <f>IF(D2281&gt;A_Stammdaten!$B$12,0,SUM(G2281,H2281,J2281,L2281:M2281)-SUM(I2281,K2281,N2281:O2281))</f>
        <v>0</v>
      </c>
      <c r="Q2281" s="17"/>
      <c r="R2281" s="17"/>
      <c r="S2281" s="17"/>
      <c r="T2281" s="17"/>
      <c r="U2281" s="62">
        <f t="shared" si="737"/>
        <v>0</v>
      </c>
      <c r="V2281" s="34"/>
      <c r="W2281" s="34"/>
      <c r="X2281" s="34"/>
      <c r="Y2281" s="34"/>
      <c r="Z2281" s="34"/>
      <c r="AA2281" s="63" t="str">
        <f t="shared" si="738"/>
        <v>-</v>
      </c>
      <c r="AB2281" s="63" t="str">
        <f t="shared" si="739"/>
        <v>-</v>
      </c>
      <c r="AC2281" s="63">
        <f>IF(ISBLANK($C2281),0,VLOOKUP($C2281,Listen!$A$2:$C$45,2,FALSE))</f>
        <v>0</v>
      </c>
      <c r="AD2281" s="63">
        <f>IF(ISBLANK($C2281),0,VLOOKUP($C2281,Listen!$A$2:$C$45,3,FALSE))</f>
        <v>0</v>
      </c>
      <c r="AE2281" s="49">
        <f t="shared" si="740"/>
        <v>0</v>
      </c>
      <c r="AF2281" s="49">
        <f t="shared" si="740"/>
        <v>0</v>
      </c>
      <c r="AG2281" s="49">
        <f>IFERROR(IF(OR($V2281&lt;&gt;"Ja",VLOOKUP($C2281,Listen!$A$2:$F$45,5,0)="Nein",D2281&lt;IF(C2281="LNG Anbindungsanlagen gemäß separater Festlegung",2022,2023)),$AC2281,$AA2281),0)</f>
        <v>0</v>
      </c>
      <c r="AH2281" s="49">
        <f>IFERROR(IF(OR($V2281&lt;&gt;"Ja",VLOOKUP($C2281,Listen!$A$2:$F$45,5,0)="Nein",D2281&lt;IF(C2281="LNG Anbindungsanlagen gemäß separater Festlegung",2022,2023)),$AC2281,$AA2281),0)</f>
        <v>0</v>
      </c>
      <c r="AI2281" s="49">
        <f>IFERROR(IF(OR($W2281&lt;&gt;"Ja",VLOOKUP($C2281,Listen!$A$2:$F$45,6,0)="Nein"),$AC2281,$AB2281),0)</f>
        <v>0</v>
      </c>
      <c r="AJ2281" s="49">
        <f>IFERROR(IF(OR($W2281&lt;&gt;"Ja",VLOOKUP($C2281,Listen!$A$2:$F$45,6,0)="Nein"),$AC2281,$AB2281),0)</f>
        <v>0</v>
      </c>
      <c r="AK2281" s="49">
        <f>IFERROR(IF(OR($W2281&lt;&gt;"Ja",VLOOKUP($C2281,Listen!$A$2:$F$45,6,0)="Nein"),$AC2281,$AB2281),0)</f>
        <v>0</v>
      </c>
      <c r="AL2281" s="51">
        <f t="shared" si="741"/>
        <v>0</v>
      </c>
      <c r="AM2281" s="296">
        <f>IFERROR(IF(VLOOKUP($C2281,Listen!$A$2:$F$45,6,0)="Ja",MAX(BC2281:BD2281),D_SAV!$BC2281),0)</f>
        <v>0</v>
      </c>
      <c r="AN2281" s="51">
        <f t="shared" si="742"/>
        <v>0</v>
      </c>
      <c r="AP2281" s="304">
        <f t="shared" si="743"/>
        <v>0</v>
      </c>
      <c r="AQ2281" s="304">
        <f t="shared" si="744"/>
        <v>0</v>
      </c>
      <c r="AR2281" s="304">
        <f t="shared" si="745"/>
        <v>0</v>
      </c>
      <c r="AS2281" s="304">
        <f t="shared" si="746"/>
        <v>0</v>
      </c>
      <c r="AT2281" s="304">
        <f t="shared" si="747"/>
        <v>0</v>
      </c>
      <c r="AU2281" s="304">
        <f t="shared" si="748"/>
        <v>0</v>
      </c>
      <c r="AV2281" s="304">
        <f t="shared" si="749"/>
        <v>0</v>
      </c>
      <c r="AW2281" s="304">
        <f t="shared" si="750"/>
        <v>0</v>
      </c>
      <c r="AX2281" s="304">
        <f t="shared" si="751"/>
        <v>0</v>
      </c>
      <c r="AY2281" s="304">
        <f t="shared" si="752"/>
        <v>0</v>
      </c>
      <c r="AZ2281" s="304">
        <f t="shared" si="753"/>
        <v>0</v>
      </c>
      <c r="BA2281" s="304">
        <f t="shared" si="754"/>
        <v>0</v>
      </c>
      <c r="BB2281" s="304">
        <f t="shared" si="755"/>
        <v>0</v>
      </c>
      <c r="BC2281" s="304">
        <f t="shared" si="756"/>
        <v>0</v>
      </c>
      <c r="BD2281" s="304">
        <f t="shared" si="757"/>
        <v>0</v>
      </c>
      <c r="BE2281" s="304">
        <f>IFERROR(IF(VLOOKUP($C2281,Listen!$A$2:$F$45,6,0)="Ja",BB2281-MAX(BC2281:BD2281),BB2281-BC2281),0)</f>
        <v>0</v>
      </c>
    </row>
    <row r="2282" spans="1:57" x14ac:dyDescent="0.25">
      <c r="A2282" s="320" t="str">
        <f>IF(AND(D2282&lt;&gt;0,C2282&lt;&gt;0,E2282&lt;&gt;0),IF(B2282&lt;&gt;0,CONCATENATE(B2282,"-AGr",VLOOKUP(C2282,Listen!$A$2:$D$45,4,FALSE),"-",D2282,"-",E2282,),CONCATENATE("AGr",VLOOKUP(C2282,Listen!$A$2:$D$45,4,FALSE),"-",D2282,"-",E2282)),"keine vollständige ID")</f>
        <v>keine vollständige ID</v>
      </c>
      <c r="B2282" s="301"/>
      <c r="C2282" s="287"/>
      <c r="D2282" s="34"/>
      <c r="E2282" s="306"/>
      <c r="F2282" s="116"/>
      <c r="G2282" s="17"/>
      <c r="H2282" s="17"/>
      <c r="I2282" s="17"/>
      <c r="J2282" s="17"/>
      <c r="K2282" s="17"/>
      <c r="L2282" s="17"/>
      <c r="M2282" s="17"/>
      <c r="N2282" s="17"/>
      <c r="O2282" s="116"/>
      <c r="P2282" s="117">
        <f>IF(D2282&gt;A_Stammdaten!$B$12,0,SUM(G2282,H2282,J2282,L2282:M2282)-SUM(I2282,K2282,N2282:O2282))</f>
        <v>0</v>
      </c>
      <c r="Q2282" s="17"/>
      <c r="R2282" s="17"/>
      <c r="S2282" s="17"/>
      <c r="T2282" s="17"/>
      <c r="U2282" s="62">
        <f t="shared" si="737"/>
        <v>0</v>
      </c>
      <c r="V2282" s="34"/>
      <c r="W2282" s="34"/>
      <c r="X2282" s="34"/>
      <c r="Y2282" s="34"/>
      <c r="Z2282" s="34"/>
      <c r="AA2282" s="63" t="str">
        <f t="shared" si="738"/>
        <v>-</v>
      </c>
      <c r="AB2282" s="63" t="str">
        <f t="shared" si="739"/>
        <v>-</v>
      </c>
      <c r="AC2282" s="63">
        <f>IF(ISBLANK($C2282),0,VLOOKUP($C2282,Listen!$A$2:$C$45,2,FALSE))</f>
        <v>0</v>
      </c>
      <c r="AD2282" s="63">
        <f>IF(ISBLANK($C2282),0,VLOOKUP($C2282,Listen!$A$2:$C$45,3,FALSE))</f>
        <v>0</v>
      </c>
      <c r="AE2282" s="49">
        <f t="shared" si="740"/>
        <v>0</v>
      </c>
      <c r="AF2282" s="49">
        <f t="shared" si="740"/>
        <v>0</v>
      </c>
      <c r="AG2282" s="49">
        <f>IFERROR(IF(OR($V2282&lt;&gt;"Ja",VLOOKUP($C2282,Listen!$A$2:$F$45,5,0)="Nein",D2282&lt;IF(C2282="LNG Anbindungsanlagen gemäß separater Festlegung",2022,2023)),$AC2282,$AA2282),0)</f>
        <v>0</v>
      </c>
      <c r="AH2282" s="49">
        <f>IFERROR(IF(OR($V2282&lt;&gt;"Ja",VLOOKUP($C2282,Listen!$A$2:$F$45,5,0)="Nein",D2282&lt;IF(C2282="LNG Anbindungsanlagen gemäß separater Festlegung",2022,2023)),$AC2282,$AA2282),0)</f>
        <v>0</v>
      </c>
      <c r="AI2282" s="49">
        <f>IFERROR(IF(OR($W2282&lt;&gt;"Ja",VLOOKUP($C2282,Listen!$A$2:$F$45,6,0)="Nein"),$AC2282,$AB2282),0)</f>
        <v>0</v>
      </c>
      <c r="AJ2282" s="49">
        <f>IFERROR(IF(OR($W2282&lt;&gt;"Ja",VLOOKUP($C2282,Listen!$A$2:$F$45,6,0)="Nein"),$AC2282,$AB2282),0)</f>
        <v>0</v>
      </c>
      <c r="AK2282" s="49">
        <f>IFERROR(IF(OR($W2282&lt;&gt;"Ja",VLOOKUP($C2282,Listen!$A$2:$F$45,6,0)="Nein"),$AC2282,$AB2282),0)</f>
        <v>0</v>
      </c>
      <c r="AL2282" s="51">
        <f t="shared" si="741"/>
        <v>0</v>
      </c>
      <c r="AM2282" s="296">
        <f>IFERROR(IF(VLOOKUP($C2282,Listen!$A$2:$F$45,6,0)="Ja",MAX(BC2282:BD2282),D_SAV!$BC2282),0)</f>
        <v>0</v>
      </c>
      <c r="AN2282" s="51">
        <f t="shared" si="742"/>
        <v>0</v>
      </c>
      <c r="AP2282" s="304">
        <f t="shared" si="743"/>
        <v>0</v>
      </c>
      <c r="AQ2282" s="304">
        <f t="shared" si="744"/>
        <v>0</v>
      </c>
      <c r="AR2282" s="304">
        <f t="shared" si="745"/>
        <v>0</v>
      </c>
      <c r="AS2282" s="304">
        <f t="shared" si="746"/>
        <v>0</v>
      </c>
      <c r="AT2282" s="304">
        <f t="shared" si="747"/>
        <v>0</v>
      </c>
      <c r="AU2282" s="304">
        <f t="shared" si="748"/>
        <v>0</v>
      </c>
      <c r="AV2282" s="304">
        <f t="shared" si="749"/>
        <v>0</v>
      </c>
      <c r="AW2282" s="304">
        <f t="shared" si="750"/>
        <v>0</v>
      </c>
      <c r="AX2282" s="304">
        <f t="shared" si="751"/>
        <v>0</v>
      </c>
      <c r="AY2282" s="304">
        <f t="shared" si="752"/>
        <v>0</v>
      </c>
      <c r="AZ2282" s="304">
        <f t="shared" si="753"/>
        <v>0</v>
      </c>
      <c r="BA2282" s="304">
        <f t="shared" si="754"/>
        <v>0</v>
      </c>
      <c r="BB2282" s="304">
        <f t="shared" si="755"/>
        <v>0</v>
      </c>
      <c r="BC2282" s="304">
        <f t="shared" si="756"/>
        <v>0</v>
      </c>
      <c r="BD2282" s="304">
        <f t="shared" si="757"/>
        <v>0</v>
      </c>
      <c r="BE2282" s="304">
        <f>IFERROR(IF(VLOOKUP($C2282,Listen!$A$2:$F$45,6,0)="Ja",BB2282-MAX(BC2282:BD2282),BB2282-BC2282),0)</f>
        <v>0</v>
      </c>
    </row>
    <row r="2283" spans="1:57" x14ac:dyDescent="0.25">
      <c r="A2283" s="320" t="str">
        <f>IF(AND(D2283&lt;&gt;0,C2283&lt;&gt;0,E2283&lt;&gt;0),IF(B2283&lt;&gt;0,CONCATENATE(B2283,"-AGr",VLOOKUP(C2283,Listen!$A$2:$D$45,4,FALSE),"-",D2283,"-",E2283,),CONCATENATE("AGr",VLOOKUP(C2283,Listen!$A$2:$D$45,4,FALSE),"-",D2283,"-",E2283)),"keine vollständige ID")</f>
        <v>keine vollständige ID</v>
      </c>
      <c r="B2283" s="301"/>
      <c r="C2283" s="287"/>
      <c r="D2283" s="34"/>
      <c r="E2283" s="306"/>
      <c r="F2283" s="116"/>
      <c r="G2283" s="17"/>
      <c r="H2283" s="17"/>
      <c r="I2283" s="17"/>
      <c r="J2283" s="17"/>
      <c r="K2283" s="17"/>
      <c r="L2283" s="17"/>
      <c r="M2283" s="17"/>
      <c r="N2283" s="17"/>
      <c r="O2283" s="116"/>
      <c r="P2283" s="117">
        <f>IF(D2283&gt;A_Stammdaten!$B$12,0,SUM(G2283,H2283,J2283,L2283:M2283)-SUM(I2283,K2283,N2283:O2283))</f>
        <v>0</v>
      </c>
      <c r="Q2283" s="17"/>
      <c r="R2283" s="17"/>
      <c r="S2283" s="17"/>
      <c r="T2283" s="17"/>
      <c r="U2283" s="62">
        <f t="shared" si="737"/>
        <v>0</v>
      </c>
      <c r="V2283" s="34"/>
      <c r="W2283" s="34"/>
      <c r="X2283" s="34"/>
      <c r="Y2283" s="34"/>
      <c r="Z2283" s="34"/>
      <c r="AA2283" s="63" t="str">
        <f t="shared" si="738"/>
        <v>-</v>
      </c>
      <c r="AB2283" s="63" t="str">
        <f t="shared" si="739"/>
        <v>-</v>
      </c>
      <c r="AC2283" s="63">
        <f>IF(ISBLANK($C2283),0,VLOOKUP($C2283,Listen!$A$2:$C$45,2,FALSE))</f>
        <v>0</v>
      </c>
      <c r="AD2283" s="63">
        <f>IF(ISBLANK($C2283),0,VLOOKUP($C2283,Listen!$A$2:$C$45,3,FALSE))</f>
        <v>0</v>
      </c>
      <c r="AE2283" s="49">
        <f t="shared" si="740"/>
        <v>0</v>
      </c>
      <c r="AF2283" s="49">
        <f t="shared" si="740"/>
        <v>0</v>
      </c>
      <c r="AG2283" s="49">
        <f>IFERROR(IF(OR($V2283&lt;&gt;"Ja",VLOOKUP($C2283,Listen!$A$2:$F$45,5,0)="Nein",D2283&lt;IF(C2283="LNG Anbindungsanlagen gemäß separater Festlegung",2022,2023)),$AC2283,$AA2283),0)</f>
        <v>0</v>
      </c>
      <c r="AH2283" s="49">
        <f>IFERROR(IF(OR($V2283&lt;&gt;"Ja",VLOOKUP($C2283,Listen!$A$2:$F$45,5,0)="Nein",D2283&lt;IF(C2283="LNG Anbindungsanlagen gemäß separater Festlegung",2022,2023)),$AC2283,$AA2283),0)</f>
        <v>0</v>
      </c>
      <c r="AI2283" s="49">
        <f>IFERROR(IF(OR($W2283&lt;&gt;"Ja",VLOOKUP($C2283,Listen!$A$2:$F$45,6,0)="Nein"),$AC2283,$AB2283),0)</f>
        <v>0</v>
      </c>
      <c r="AJ2283" s="49">
        <f>IFERROR(IF(OR($W2283&lt;&gt;"Ja",VLOOKUP($C2283,Listen!$A$2:$F$45,6,0)="Nein"),$AC2283,$AB2283),0)</f>
        <v>0</v>
      </c>
      <c r="AK2283" s="49">
        <f>IFERROR(IF(OR($W2283&lt;&gt;"Ja",VLOOKUP($C2283,Listen!$A$2:$F$45,6,0)="Nein"),$AC2283,$AB2283),0)</f>
        <v>0</v>
      </c>
      <c r="AL2283" s="51">
        <f t="shared" si="741"/>
        <v>0</v>
      </c>
      <c r="AM2283" s="296">
        <f>IFERROR(IF(VLOOKUP($C2283,Listen!$A$2:$F$45,6,0)="Ja",MAX(BC2283:BD2283),D_SAV!$BC2283),0)</f>
        <v>0</v>
      </c>
      <c r="AN2283" s="51">
        <f t="shared" si="742"/>
        <v>0</v>
      </c>
      <c r="AP2283" s="304">
        <f t="shared" si="743"/>
        <v>0</v>
      </c>
      <c r="AQ2283" s="304">
        <f t="shared" si="744"/>
        <v>0</v>
      </c>
      <c r="AR2283" s="304">
        <f t="shared" si="745"/>
        <v>0</v>
      </c>
      <c r="AS2283" s="304">
        <f t="shared" si="746"/>
        <v>0</v>
      </c>
      <c r="AT2283" s="304">
        <f t="shared" si="747"/>
        <v>0</v>
      </c>
      <c r="AU2283" s="304">
        <f t="shared" si="748"/>
        <v>0</v>
      </c>
      <c r="AV2283" s="304">
        <f t="shared" si="749"/>
        <v>0</v>
      </c>
      <c r="AW2283" s="304">
        <f t="shared" si="750"/>
        <v>0</v>
      </c>
      <c r="AX2283" s="304">
        <f t="shared" si="751"/>
        <v>0</v>
      </c>
      <c r="AY2283" s="304">
        <f t="shared" si="752"/>
        <v>0</v>
      </c>
      <c r="AZ2283" s="304">
        <f t="shared" si="753"/>
        <v>0</v>
      </c>
      <c r="BA2283" s="304">
        <f t="shared" si="754"/>
        <v>0</v>
      </c>
      <c r="BB2283" s="304">
        <f t="shared" si="755"/>
        <v>0</v>
      </c>
      <c r="BC2283" s="304">
        <f t="shared" si="756"/>
        <v>0</v>
      </c>
      <c r="BD2283" s="304">
        <f t="shared" si="757"/>
        <v>0</v>
      </c>
      <c r="BE2283" s="304">
        <f>IFERROR(IF(VLOOKUP($C2283,Listen!$A$2:$F$45,6,0)="Ja",BB2283-MAX(BC2283:BD2283),BB2283-BC2283),0)</f>
        <v>0</v>
      </c>
    </row>
    <row r="2284" spans="1:57" x14ac:dyDescent="0.25">
      <c r="A2284" s="320" t="str">
        <f>IF(AND(D2284&lt;&gt;0,C2284&lt;&gt;0,E2284&lt;&gt;0),IF(B2284&lt;&gt;0,CONCATENATE(B2284,"-AGr",VLOOKUP(C2284,Listen!$A$2:$D$45,4,FALSE),"-",D2284,"-",E2284,),CONCATENATE("AGr",VLOOKUP(C2284,Listen!$A$2:$D$45,4,FALSE),"-",D2284,"-",E2284)),"keine vollständige ID")</f>
        <v>keine vollständige ID</v>
      </c>
      <c r="B2284" s="301"/>
      <c r="C2284" s="287"/>
      <c r="D2284" s="34"/>
      <c r="E2284" s="306"/>
      <c r="F2284" s="116"/>
      <c r="G2284" s="17"/>
      <c r="H2284" s="17"/>
      <c r="I2284" s="17"/>
      <c r="J2284" s="17"/>
      <c r="K2284" s="17"/>
      <c r="L2284" s="17"/>
      <c r="M2284" s="17"/>
      <c r="N2284" s="17"/>
      <c r="O2284" s="116"/>
      <c r="P2284" s="117">
        <f>IF(D2284&gt;A_Stammdaten!$B$12,0,SUM(G2284,H2284,J2284,L2284:M2284)-SUM(I2284,K2284,N2284:O2284))</f>
        <v>0</v>
      </c>
      <c r="Q2284" s="17"/>
      <c r="R2284" s="17"/>
      <c r="S2284" s="17"/>
      <c r="T2284" s="17"/>
      <c r="U2284" s="62">
        <f t="shared" si="737"/>
        <v>0</v>
      </c>
      <c r="V2284" s="34"/>
      <c r="W2284" s="34"/>
      <c r="X2284" s="34"/>
      <c r="Y2284" s="34"/>
      <c r="Z2284" s="34"/>
      <c r="AA2284" s="63" t="str">
        <f t="shared" si="738"/>
        <v>-</v>
      </c>
      <c r="AB2284" s="63" t="str">
        <f t="shared" si="739"/>
        <v>-</v>
      </c>
      <c r="AC2284" s="63">
        <f>IF(ISBLANK($C2284),0,VLOOKUP($C2284,Listen!$A$2:$C$45,2,FALSE))</f>
        <v>0</v>
      </c>
      <c r="AD2284" s="63">
        <f>IF(ISBLANK($C2284),0,VLOOKUP($C2284,Listen!$A$2:$C$45,3,FALSE))</f>
        <v>0</v>
      </c>
      <c r="AE2284" s="49">
        <f t="shared" si="740"/>
        <v>0</v>
      </c>
      <c r="AF2284" s="49">
        <f t="shared" si="740"/>
        <v>0</v>
      </c>
      <c r="AG2284" s="49">
        <f>IFERROR(IF(OR($V2284&lt;&gt;"Ja",VLOOKUP($C2284,Listen!$A$2:$F$45,5,0)="Nein",D2284&lt;IF(C2284="LNG Anbindungsanlagen gemäß separater Festlegung",2022,2023)),$AC2284,$AA2284),0)</f>
        <v>0</v>
      </c>
      <c r="AH2284" s="49">
        <f>IFERROR(IF(OR($V2284&lt;&gt;"Ja",VLOOKUP($C2284,Listen!$A$2:$F$45,5,0)="Nein",D2284&lt;IF(C2284="LNG Anbindungsanlagen gemäß separater Festlegung",2022,2023)),$AC2284,$AA2284),0)</f>
        <v>0</v>
      </c>
      <c r="AI2284" s="49">
        <f>IFERROR(IF(OR($W2284&lt;&gt;"Ja",VLOOKUP($C2284,Listen!$A$2:$F$45,6,0)="Nein"),$AC2284,$AB2284),0)</f>
        <v>0</v>
      </c>
      <c r="AJ2284" s="49">
        <f>IFERROR(IF(OR($W2284&lt;&gt;"Ja",VLOOKUP($C2284,Listen!$A$2:$F$45,6,0)="Nein"),$AC2284,$AB2284),0)</f>
        <v>0</v>
      </c>
      <c r="AK2284" s="49">
        <f>IFERROR(IF(OR($W2284&lt;&gt;"Ja",VLOOKUP($C2284,Listen!$A$2:$F$45,6,0)="Nein"),$AC2284,$AB2284),0)</f>
        <v>0</v>
      </c>
      <c r="AL2284" s="51">
        <f t="shared" si="741"/>
        <v>0</v>
      </c>
      <c r="AM2284" s="296">
        <f>IFERROR(IF(VLOOKUP($C2284,Listen!$A$2:$F$45,6,0)="Ja",MAX(BC2284:BD2284),D_SAV!$BC2284),0)</f>
        <v>0</v>
      </c>
      <c r="AN2284" s="51">
        <f t="shared" si="742"/>
        <v>0</v>
      </c>
      <c r="AP2284" s="304">
        <f t="shared" si="743"/>
        <v>0</v>
      </c>
      <c r="AQ2284" s="304">
        <f t="shared" si="744"/>
        <v>0</v>
      </c>
      <c r="AR2284" s="304">
        <f t="shared" si="745"/>
        <v>0</v>
      </c>
      <c r="AS2284" s="304">
        <f t="shared" si="746"/>
        <v>0</v>
      </c>
      <c r="AT2284" s="304">
        <f t="shared" si="747"/>
        <v>0</v>
      </c>
      <c r="AU2284" s="304">
        <f t="shared" si="748"/>
        <v>0</v>
      </c>
      <c r="AV2284" s="304">
        <f t="shared" si="749"/>
        <v>0</v>
      </c>
      <c r="AW2284" s="304">
        <f t="shared" si="750"/>
        <v>0</v>
      </c>
      <c r="AX2284" s="304">
        <f t="shared" si="751"/>
        <v>0</v>
      </c>
      <c r="AY2284" s="304">
        <f t="shared" si="752"/>
        <v>0</v>
      </c>
      <c r="AZ2284" s="304">
        <f t="shared" si="753"/>
        <v>0</v>
      </c>
      <c r="BA2284" s="304">
        <f t="shared" si="754"/>
        <v>0</v>
      </c>
      <c r="BB2284" s="304">
        <f t="shared" si="755"/>
        <v>0</v>
      </c>
      <c r="BC2284" s="304">
        <f t="shared" si="756"/>
        <v>0</v>
      </c>
      <c r="BD2284" s="304">
        <f t="shared" si="757"/>
        <v>0</v>
      </c>
      <c r="BE2284" s="304">
        <f>IFERROR(IF(VLOOKUP($C2284,Listen!$A$2:$F$45,6,0)="Ja",BB2284-MAX(BC2284:BD2284),BB2284-BC2284),0)</f>
        <v>0</v>
      </c>
    </row>
    <row r="2285" spans="1:57" x14ac:dyDescent="0.25">
      <c r="A2285" s="320" t="str">
        <f>IF(AND(D2285&lt;&gt;0,C2285&lt;&gt;0,E2285&lt;&gt;0),IF(B2285&lt;&gt;0,CONCATENATE(B2285,"-AGr",VLOOKUP(C2285,Listen!$A$2:$D$45,4,FALSE),"-",D2285,"-",E2285,),CONCATENATE("AGr",VLOOKUP(C2285,Listen!$A$2:$D$45,4,FALSE),"-",D2285,"-",E2285)),"keine vollständige ID")</f>
        <v>keine vollständige ID</v>
      </c>
      <c r="B2285" s="301"/>
      <c r="C2285" s="287"/>
      <c r="D2285" s="34"/>
      <c r="E2285" s="306"/>
      <c r="F2285" s="116"/>
      <c r="G2285" s="17"/>
      <c r="H2285" s="17"/>
      <c r="I2285" s="17"/>
      <c r="J2285" s="17"/>
      <c r="K2285" s="17"/>
      <c r="L2285" s="17"/>
      <c r="M2285" s="17"/>
      <c r="N2285" s="17"/>
      <c r="O2285" s="116"/>
      <c r="P2285" s="117">
        <f>IF(D2285&gt;A_Stammdaten!$B$12,0,SUM(G2285,H2285,J2285,L2285:M2285)-SUM(I2285,K2285,N2285:O2285))</f>
        <v>0</v>
      </c>
      <c r="Q2285" s="17"/>
      <c r="R2285" s="17"/>
      <c r="S2285" s="17"/>
      <c r="T2285" s="17"/>
      <c r="U2285" s="62">
        <f t="shared" si="737"/>
        <v>0</v>
      </c>
      <c r="V2285" s="34"/>
      <c r="W2285" s="34"/>
      <c r="X2285" s="34"/>
      <c r="Y2285" s="34"/>
      <c r="Z2285" s="34"/>
      <c r="AA2285" s="63" t="str">
        <f t="shared" si="738"/>
        <v>-</v>
      </c>
      <c r="AB2285" s="63" t="str">
        <f t="shared" si="739"/>
        <v>-</v>
      </c>
      <c r="AC2285" s="63">
        <f>IF(ISBLANK($C2285),0,VLOOKUP($C2285,Listen!$A$2:$C$45,2,FALSE))</f>
        <v>0</v>
      </c>
      <c r="AD2285" s="63">
        <f>IF(ISBLANK($C2285),0,VLOOKUP($C2285,Listen!$A$2:$C$45,3,FALSE))</f>
        <v>0</v>
      </c>
      <c r="AE2285" s="49">
        <f t="shared" si="740"/>
        <v>0</v>
      </c>
      <c r="AF2285" s="49">
        <f t="shared" si="740"/>
        <v>0</v>
      </c>
      <c r="AG2285" s="49">
        <f>IFERROR(IF(OR($V2285&lt;&gt;"Ja",VLOOKUP($C2285,Listen!$A$2:$F$45,5,0)="Nein",D2285&lt;IF(C2285="LNG Anbindungsanlagen gemäß separater Festlegung",2022,2023)),$AC2285,$AA2285),0)</f>
        <v>0</v>
      </c>
      <c r="AH2285" s="49">
        <f>IFERROR(IF(OR($V2285&lt;&gt;"Ja",VLOOKUP($C2285,Listen!$A$2:$F$45,5,0)="Nein",D2285&lt;IF(C2285="LNG Anbindungsanlagen gemäß separater Festlegung",2022,2023)),$AC2285,$AA2285),0)</f>
        <v>0</v>
      </c>
      <c r="AI2285" s="49">
        <f>IFERROR(IF(OR($W2285&lt;&gt;"Ja",VLOOKUP($C2285,Listen!$A$2:$F$45,6,0)="Nein"),$AC2285,$AB2285),0)</f>
        <v>0</v>
      </c>
      <c r="AJ2285" s="49">
        <f>IFERROR(IF(OR($W2285&lt;&gt;"Ja",VLOOKUP($C2285,Listen!$A$2:$F$45,6,0)="Nein"),$AC2285,$AB2285),0)</f>
        <v>0</v>
      </c>
      <c r="AK2285" s="49">
        <f>IFERROR(IF(OR($W2285&lt;&gt;"Ja",VLOOKUP($C2285,Listen!$A$2:$F$45,6,0)="Nein"),$AC2285,$AB2285),0)</f>
        <v>0</v>
      </c>
      <c r="AL2285" s="51">
        <f t="shared" si="741"/>
        <v>0</v>
      </c>
      <c r="AM2285" s="296">
        <f>IFERROR(IF(VLOOKUP($C2285,Listen!$A$2:$F$45,6,0)="Ja",MAX(BC2285:BD2285),D_SAV!$BC2285),0)</f>
        <v>0</v>
      </c>
      <c r="AN2285" s="51">
        <f t="shared" si="742"/>
        <v>0</v>
      </c>
      <c r="AP2285" s="304">
        <f t="shared" si="743"/>
        <v>0</v>
      </c>
      <c r="AQ2285" s="304">
        <f t="shared" si="744"/>
        <v>0</v>
      </c>
      <c r="AR2285" s="304">
        <f t="shared" si="745"/>
        <v>0</v>
      </c>
      <c r="AS2285" s="304">
        <f t="shared" si="746"/>
        <v>0</v>
      </c>
      <c r="AT2285" s="304">
        <f t="shared" si="747"/>
        <v>0</v>
      </c>
      <c r="AU2285" s="304">
        <f t="shared" si="748"/>
        <v>0</v>
      </c>
      <c r="AV2285" s="304">
        <f t="shared" si="749"/>
        <v>0</v>
      </c>
      <c r="AW2285" s="304">
        <f t="shared" si="750"/>
        <v>0</v>
      </c>
      <c r="AX2285" s="304">
        <f t="shared" si="751"/>
        <v>0</v>
      </c>
      <c r="AY2285" s="304">
        <f t="shared" si="752"/>
        <v>0</v>
      </c>
      <c r="AZ2285" s="304">
        <f t="shared" si="753"/>
        <v>0</v>
      </c>
      <c r="BA2285" s="304">
        <f t="shared" si="754"/>
        <v>0</v>
      </c>
      <c r="BB2285" s="304">
        <f t="shared" si="755"/>
        <v>0</v>
      </c>
      <c r="BC2285" s="304">
        <f t="shared" si="756"/>
        <v>0</v>
      </c>
      <c r="BD2285" s="304">
        <f t="shared" si="757"/>
        <v>0</v>
      </c>
      <c r="BE2285" s="304">
        <f>IFERROR(IF(VLOOKUP($C2285,Listen!$A$2:$F$45,6,0)="Ja",BB2285-MAX(BC2285:BD2285),BB2285-BC2285),0)</f>
        <v>0</v>
      </c>
    </row>
    <row r="2286" spans="1:57" x14ac:dyDescent="0.25">
      <c r="A2286" s="320" t="str">
        <f>IF(AND(D2286&lt;&gt;0,C2286&lt;&gt;0,E2286&lt;&gt;0),IF(B2286&lt;&gt;0,CONCATENATE(B2286,"-AGr",VLOOKUP(C2286,Listen!$A$2:$D$45,4,FALSE),"-",D2286,"-",E2286,),CONCATENATE("AGr",VLOOKUP(C2286,Listen!$A$2:$D$45,4,FALSE),"-",D2286,"-",E2286)),"keine vollständige ID")</f>
        <v>keine vollständige ID</v>
      </c>
      <c r="B2286" s="301"/>
      <c r="C2286" s="287"/>
      <c r="D2286" s="34"/>
      <c r="E2286" s="306"/>
      <c r="F2286" s="116"/>
      <c r="G2286" s="17"/>
      <c r="H2286" s="17"/>
      <c r="I2286" s="17"/>
      <c r="J2286" s="17"/>
      <c r="K2286" s="17"/>
      <c r="L2286" s="17"/>
      <c r="M2286" s="17"/>
      <c r="N2286" s="17"/>
      <c r="O2286" s="116"/>
      <c r="P2286" s="117">
        <f>IF(D2286&gt;A_Stammdaten!$B$12,0,SUM(G2286,H2286,J2286,L2286:M2286)-SUM(I2286,K2286,N2286:O2286))</f>
        <v>0</v>
      </c>
      <c r="Q2286" s="17"/>
      <c r="R2286" s="17"/>
      <c r="S2286" s="17"/>
      <c r="T2286" s="17"/>
      <c r="U2286" s="62">
        <f t="shared" si="737"/>
        <v>0</v>
      </c>
      <c r="V2286" s="34"/>
      <c r="W2286" s="34"/>
      <c r="X2286" s="34"/>
      <c r="Y2286" s="34"/>
      <c r="Z2286" s="34"/>
      <c r="AA2286" s="63" t="str">
        <f t="shared" si="738"/>
        <v>-</v>
      </c>
      <c r="AB2286" s="63" t="str">
        <f t="shared" si="739"/>
        <v>-</v>
      </c>
      <c r="AC2286" s="63">
        <f>IF(ISBLANK($C2286),0,VLOOKUP($C2286,Listen!$A$2:$C$45,2,FALSE))</f>
        <v>0</v>
      </c>
      <c r="AD2286" s="63">
        <f>IF(ISBLANK($C2286),0,VLOOKUP($C2286,Listen!$A$2:$C$45,3,FALSE))</f>
        <v>0</v>
      </c>
      <c r="AE2286" s="49">
        <f t="shared" si="740"/>
        <v>0</v>
      </c>
      <c r="AF2286" s="49">
        <f t="shared" si="740"/>
        <v>0</v>
      </c>
      <c r="AG2286" s="49">
        <f>IFERROR(IF(OR($V2286&lt;&gt;"Ja",VLOOKUP($C2286,Listen!$A$2:$F$45,5,0)="Nein",D2286&lt;IF(C2286="LNG Anbindungsanlagen gemäß separater Festlegung",2022,2023)),$AC2286,$AA2286),0)</f>
        <v>0</v>
      </c>
      <c r="AH2286" s="49">
        <f>IFERROR(IF(OR($V2286&lt;&gt;"Ja",VLOOKUP($C2286,Listen!$A$2:$F$45,5,0)="Nein",D2286&lt;IF(C2286="LNG Anbindungsanlagen gemäß separater Festlegung",2022,2023)),$AC2286,$AA2286),0)</f>
        <v>0</v>
      </c>
      <c r="AI2286" s="49">
        <f>IFERROR(IF(OR($W2286&lt;&gt;"Ja",VLOOKUP($C2286,Listen!$A$2:$F$45,6,0)="Nein"),$AC2286,$AB2286),0)</f>
        <v>0</v>
      </c>
      <c r="AJ2286" s="49">
        <f>IFERROR(IF(OR($W2286&lt;&gt;"Ja",VLOOKUP($C2286,Listen!$A$2:$F$45,6,0)="Nein"),$AC2286,$AB2286),0)</f>
        <v>0</v>
      </c>
      <c r="AK2286" s="49">
        <f>IFERROR(IF(OR($W2286&lt;&gt;"Ja",VLOOKUP($C2286,Listen!$A$2:$F$45,6,0)="Nein"),$AC2286,$AB2286),0)</f>
        <v>0</v>
      </c>
      <c r="AL2286" s="51">
        <f t="shared" si="741"/>
        <v>0</v>
      </c>
      <c r="AM2286" s="296">
        <f>IFERROR(IF(VLOOKUP($C2286,Listen!$A$2:$F$45,6,0)="Ja",MAX(BC2286:BD2286),D_SAV!$BC2286),0)</f>
        <v>0</v>
      </c>
      <c r="AN2286" s="51">
        <f t="shared" si="742"/>
        <v>0</v>
      </c>
      <c r="AP2286" s="304">
        <f t="shared" si="743"/>
        <v>0</v>
      </c>
      <c r="AQ2286" s="304">
        <f t="shared" si="744"/>
        <v>0</v>
      </c>
      <c r="AR2286" s="304">
        <f t="shared" si="745"/>
        <v>0</v>
      </c>
      <c r="AS2286" s="304">
        <f t="shared" si="746"/>
        <v>0</v>
      </c>
      <c r="AT2286" s="304">
        <f t="shared" si="747"/>
        <v>0</v>
      </c>
      <c r="AU2286" s="304">
        <f t="shared" si="748"/>
        <v>0</v>
      </c>
      <c r="AV2286" s="304">
        <f t="shared" si="749"/>
        <v>0</v>
      </c>
      <c r="AW2286" s="304">
        <f t="shared" si="750"/>
        <v>0</v>
      </c>
      <c r="AX2286" s="304">
        <f t="shared" si="751"/>
        <v>0</v>
      </c>
      <c r="AY2286" s="304">
        <f t="shared" si="752"/>
        <v>0</v>
      </c>
      <c r="AZ2286" s="304">
        <f t="shared" si="753"/>
        <v>0</v>
      </c>
      <c r="BA2286" s="304">
        <f t="shared" si="754"/>
        <v>0</v>
      </c>
      <c r="BB2286" s="304">
        <f t="shared" si="755"/>
        <v>0</v>
      </c>
      <c r="BC2286" s="304">
        <f t="shared" si="756"/>
        <v>0</v>
      </c>
      <c r="BD2286" s="304">
        <f t="shared" si="757"/>
        <v>0</v>
      </c>
      <c r="BE2286" s="304">
        <f>IFERROR(IF(VLOOKUP($C2286,Listen!$A$2:$F$45,6,0)="Ja",BB2286-MAX(BC2286:BD2286),BB2286-BC2286),0)</f>
        <v>0</v>
      </c>
    </row>
    <row r="2287" spans="1:57" x14ac:dyDescent="0.25">
      <c r="A2287" s="320" t="str">
        <f>IF(AND(D2287&lt;&gt;0,C2287&lt;&gt;0,E2287&lt;&gt;0),IF(B2287&lt;&gt;0,CONCATENATE(B2287,"-AGr",VLOOKUP(C2287,Listen!$A$2:$D$45,4,FALSE),"-",D2287,"-",E2287,),CONCATENATE("AGr",VLOOKUP(C2287,Listen!$A$2:$D$45,4,FALSE),"-",D2287,"-",E2287)),"keine vollständige ID")</f>
        <v>keine vollständige ID</v>
      </c>
      <c r="B2287" s="301"/>
      <c r="C2287" s="287"/>
      <c r="D2287" s="34"/>
      <c r="E2287" s="306"/>
      <c r="F2287" s="116"/>
      <c r="G2287" s="17"/>
      <c r="H2287" s="17"/>
      <c r="I2287" s="17"/>
      <c r="J2287" s="17"/>
      <c r="K2287" s="17"/>
      <c r="L2287" s="17"/>
      <c r="M2287" s="17"/>
      <c r="N2287" s="17"/>
      <c r="O2287" s="116"/>
      <c r="P2287" s="117">
        <f>IF(D2287&gt;A_Stammdaten!$B$12,0,SUM(G2287,H2287,J2287,L2287:M2287)-SUM(I2287,K2287,N2287:O2287))</f>
        <v>0</v>
      </c>
      <c r="Q2287" s="17"/>
      <c r="R2287" s="17"/>
      <c r="S2287" s="17"/>
      <c r="T2287" s="17"/>
      <c r="U2287" s="62">
        <f t="shared" si="737"/>
        <v>0</v>
      </c>
      <c r="V2287" s="34"/>
      <c r="W2287" s="34"/>
      <c r="X2287" s="34"/>
      <c r="Y2287" s="34"/>
      <c r="Z2287" s="34"/>
      <c r="AA2287" s="63" t="str">
        <f t="shared" si="738"/>
        <v>-</v>
      </c>
      <c r="AB2287" s="63" t="str">
        <f t="shared" si="739"/>
        <v>-</v>
      </c>
      <c r="AC2287" s="63">
        <f>IF(ISBLANK($C2287),0,VLOOKUP($C2287,Listen!$A$2:$C$45,2,FALSE))</f>
        <v>0</v>
      </c>
      <c r="AD2287" s="63">
        <f>IF(ISBLANK($C2287),0,VLOOKUP($C2287,Listen!$A$2:$C$45,3,FALSE))</f>
        <v>0</v>
      </c>
      <c r="AE2287" s="49">
        <f t="shared" si="740"/>
        <v>0</v>
      </c>
      <c r="AF2287" s="49">
        <f t="shared" si="740"/>
        <v>0</v>
      </c>
      <c r="AG2287" s="49">
        <f>IFERROR(IF(OR($V2287&lt;&gt;"Ja",VLOOKUP($C2287,Listen!$A$2:$F$45,5,0)="Nein",D2287&lt;IF(C2287="LNG Anbindungsanlagen gemäß separater Festlegung",2022,2023)),$AC2287,$AA2287),0)</f>
        <v>0</v>
      </c>
      <c r="AH2287" s="49">
        <f>IFERROR(IF(OR($V2287&lt;&gt;"Ja",VLOOKUP($C2287,Listen!$A$2:$F$45,5,0)="Nein",D2287&lt;IF(C2287="LNG Anbindungsanlagen gemäß separater Festlegung",2022,2023)),$AC2287,$AA2287),0)</f>
        <v>0</v>
      </c>
      <c r="AI2287" s="49">
        <f>IFERROR(IF(OR($W2287&lt;&gt;"Ja",VLOOKUP($C2287,Listen!$A$2:$F$45,6,0)="Nein"),$AC2287,$AB2287),0)</f>
        <v>0</v>
      </c>
      <c r="AJ2287" s="49">
        <f>IFERROR(IF(OR($W2287&lt;&gt;"Ja",VLOOKUP($C2287,Listen!$A$2:$F$45,6,0)="Nein"),$AC2287,$AB2287),0)</f>
        <v>0</v>
      </c>
      <c r="AK2287" s="49">
        <f>IFERROR(IF(OR($W2287&lt;&gt;"Ja",VLOOKUP($C2287,Listen!$A$2:$F$45,6,0)="Nein"),$AC2287,$AB2287),0)</f>
        <v>0</v>
      </c>
      <c r="AL2287" s="51">
        <f t="shared" si="741"/>
        <v>0</v>
      </c>
      <c r="AM2287" s="296">
        <f>IFERROR(IF(VLOOKUP($C2287,Listen!$A$2:$F$45,6,0)="Ja",MAX(BC2287:BD2287),D_SAV!$BC2287),0)</f>
        <v>0</v>
      </c>
      <c r="AN2287" s="51">
        <f t="shared" si="742"/>
        <v>0</v>
      </c>
      <c r="AP2287" s="304">
        <f t="shared" si="743"/>
        <v>0</v>
      </c>
      <c r="AQ2287" s="304">
        <f t="shared" si="744"/>
        <v>0</v>
      </c>
      <c r="AR2287" s="304">
        <f t="shared" si="745"/>
        <v>0</v>
      </c>
      <c r="AS2287" s="304">
        <f t="shared" si="746"/>
        <v>0</v>
      </c>
      <c r="AT2287" s="304">
        <f t="shared" si="747"/>
        <v>0</v>
      </c>
      <c r="AU2287" s="304">
        <f t="shared" si="748"/>
        <v>0</v>
      </c>
      <c r="AV2287" s="304">
        <f t="shared" si="749"/>
        <v>0</v>
      </c>
      <c r="AW2287" s="304">
        <f t="shared" si="750"/>
        <v>0</v>
      </c>
      <c r="AX2287" s="304">
        <f t="shared" si="751"/>
        <v>0</v>
      </c>
      <c r="AY2287" s="304">
        <f t="shared" si="752"/>
        <v>0</v>
      </c>
      <c r="AZ2287" s="304">
        <f t="shared" si="753"/>
        <v>0</v>
      </c>
      <c r="BA2287" s="304">
        <f t="shared" si="754"/>
        <v>0</v>
      </c>
      <c r="BB2287" s="304">
        <f t="shared" si="755"/>
        <v>0</v>
      </c>
      <c r="BC2287" s="304">
        <f t="shared" si="756"/>
        <v>0</v>
      </c>
      <c r="BD2287" s="304">
        <f t="shared" si="757"/>
        <v>0</v>
      </c>
      <c r="BE2287" s="304">
        <f>IFERROR(IF(VLOOKUP($C2287,Listen!$A$2:$F$45,6,0)="Ja",BB2287-MAX(BC2287:BD2287),BB2287-BC2287),0)</f>
        <v>0</v>
      </c>
    </row>
    <row r="2288" spans="1:57" x14ac:dyDescent="0.25">
      <c r="A2288" s="320" t="str">
        <f>IF(AND(D2288&lt;&gt;0,C2288&lt;&gt;0,E2288&lt;&gt;0),IF(B2288&lt;&gt;0,CONCATENATE(B2288,"-AGr",VLOOKUP(C2288,Listen!$A$2:$D$45,4,FALSE),"-",D2288,"-",E2288,),CONCATENATE("AGr",VLOOKUP(C2288,Listen!$A$2:$D$45,4,FALSE),"-",D2288,"-",E2288)),"keine vollständige ID")</f>
        <v>keine vollständige ID</v>
      </c>
      <c r="B2288" s="301"/>
      <c r="C2288" s="287"/>
      <c r="D2288" s="34"/>
      <c r="E2288" s="306"/>
      <c r="F2288" s="116"/>
      <c r="G2288" s="17"/>
      <c r="H2288" s="17"/>
      <c r="I2288" s="17"/>
      <c r="J2288" s="17"/>
      <c r="K2288" s="17"/>
      <c r="L2288" s="17"/>
      <c r="M2288" s="17"/>
      <c r="N2288" s="17"/>
      <c r="O2288" s="116"/>
      <c r="P2288" s="117">
        <f>IF(D2288&gt;A_Stammdaten!$B$12,0,SUM(G2288,H2288,J2288,L2288:M2288)-SUM(I2288,K2288,N2288:O2288))</f>
        <v>0</v>
      </c>
      <c r="Q2288" s="17"/>
      <c r="R2288" s="17"/>
      <c r="S2288" s="17"/>
      <c r="T2288" s="17"/>
      <c r="U2288" s="62">
        <f t="shared" si="737"/>
        <v>0</v>
      </c>
      <c r="V2288" s="34"/>
      <c r="W2288" s="34"/>
      <c r="X2288" s="34"/>
      <c r="Y2288" s="34"/>
      <c r="Z2288" s="34"/>
      <c r="AA2288" s="63" t="str">
        <f t="shared" si="738"/>
        <v>-</v>
      </c>
      <c r="AB2288" s="63" t="str">
        <f t="shared" si="739"/>
        <v>-</v>
      </c>
      <c r="AC2288" s="63">
        <f>IF(ISBLANK($C2288),0,VLOOKUP($C2288,Listen!$A$2:$C$45,2,FALSE))</f>
        <v>0</v>
      </c>
      <c r="AD2288" s="63">
        <f>IF(ISBLANK($C2288),0,VLOOKUP($C2288,Listen!$A$2:$C$45,3,FALSE))</f>
        <v>0</v>
      </c>
      <c r="AE2288" s="49">
        <f t="shared" si="740"/>
        <v>0</v>
      </c>
      <c r="AF2288" s="49">
        <f t="shared" si="740"/>
        <v>0</v>
      </c>
      <c r="AG2288" s="49">
        <f>IFERROR(IF(OR($V2288&lt;&gt;"Ja",VLOOKUP($C2288,Listen!$A$2:$F$45,5,0)="Nein",D2288&lt;IF(C2288="LNG Anbindungsanlagen gemäß separater Festlegung",2022,2023)),$AC2288,$AA2288),0)</f>
        <v>0</v>
      </c>
      <c r="AH2288" s="49">
        <f>IFERROR(IF(OR($V2288&lt;&gt;"Ja",VLOOKUP($C2288,Listen!$A$2:$F$45,5,0)="Nein",D2288&lt;IF(C2288="LNG Anbindungsanlagen gemäß separater Festlegung",2022,2023)),$AC2288,$AA2288),0)</f>
        <v>0</v>
      </c>
      <c r="AI2288" s="49">
        <f>IFERROR(IF(OR($W2288&lt;&gt;"Ja",VLOOKUP($C2288,Listen!$A$2:$F$45,6,0)="Nein"),$AC2288,$AB2288),0)</f>
        <v>0</v>
      </c>
      <c r="AJ2288" s="49">
        <f>IFERROR(IF(OR($W2288&lt;&gt;"Ja",VLOOKUP($C2288,Listen!$A$2:$F$45,6,0)="Nein"),$AC2288,$AB2288),0)</f>
        <v>0</v>
      </c>
      <c r="AK2288" s="49">
        <f>IFERROR(IF(OR($W2288&lt;&gt;"Ja",VLOOKUP($C2288,Listen!$A$2:$F$45,6,0)="Nein"),$AC2288,$AB2288),0)</f>
        <v>0</v>
      </c>
      <c r="AL2288" s="51">
        <f t="shared" si="741"/>
        <v>0</v>
      </c>
      <c r="AM2288" s="296">
        <f>IFERROR(IF(VLOOKUP($C2288,Listen!$A$2:$F$45,6,0)="Ja",MAX(BC2288:BD2288),D_SAV!$BC2288),0)</f>
        <v>0</v>
      </c>
      <c r="AN2288" s="51">
        <f t="shared" si="742"/>
        <v>0</v>
      </c>
      <c r="AP2288" s="304">
        <f t="shared" si="743"/>
        <v>0</v>
      </c>
      <c r="AQ2288" s="304">
        <f t="shared" si="744"/>
        <v>0</v>
      </c>
      <c r="AR2288" s="304">
        <f t="shared" si="745"/>
        <v>0</v>
      </c>
      <c r="AS2288" s="304">
        <f t="shared" si="746"/>
        <v>0</v>
      </c>
      <c r="AT2288" s="304">
        <f t="shared" si="747"/>
        <v>0</v>
      </c>
      <c r="AU2288" s="304">
        <f t="shared" si="748"/>
        <v>0</v>
      </c>
      <c r="AV2288" s="304">
        <f t="shared" si="749"/>
        <v>0</v>
      </c>
      <c r="AW2288" s="304">
        <f t="shared" si="750"/>
        <v>0</v>
      </c>
      <c r="AX2288" s="304">
        <f t="shared" si="751"/>
        <v>0</v>
      </c>
      <c r="AY2288" s="304">
        <f t="shared" si="752"/>
        <v>0</v>
      </c>
      <c r="AZ2288" s="304">
        <f t="shared" si="753"/>
        <v>0</v>
      </c>
      <c r="BA2288" s="304">
        <f t="shared" si="754"/>
        <v>0</v>
      </c>
      <c r="BB2288" s="304">
        <f t="shared" si="755"/>
        <v>0</v>
      </c>
      <c r="BC2288" s="304">
        <f t="shared" si="756"/>
        <v>0</v>
      </c>
      <c r="BD2288" s="304">
        <f t="shared" si="757"/>
        <v>0</v>
      </c>
      <c r="BE2288" s="304">
        <f>IFERROR(IF(VLOOKUP($C2288,Listen!$A$2:$F$45,6,0)="Ja",BB2288-MAX(BC2288:BD2288),BB2288-BC2288),0)</f>
        <v>0</v>
      </c>
    </row>
    <row r="2289" spans="1:57" x14ac:dyDescent="0.25">
      <c r="A2289" s="320" t="str">
        <f>IF(AND(D2289&lt;&gt;0,C2289&lt;&gt;0,E2289&lt;&gt;0),IF(B2289&lt;&gt;0,CONCATENATE(B2289,"-AGr",VLOOKUP(C2289,Listen!$A$2:$D$45,4,FALSE),"-",D2289,"-",E2289,),CONCATENATE("AGr",VLOOKUP(C2289,Listen!$A$2:$D$45,4,FALSE),"-",D2289,"-",E2289)),"keine vollständige ID")</f>
        <v>keine vollständige ID</v>
      </c>
      <c r="B2289" s="301"/>
      <c r="C2289" s="287"/>
      <c r="D2289" s="34"/>
      <c r="E2289" s="306"/>
      <c r="F2289" s="116"/>
      <c r="G2289" s="17"/>
      <c r="H2289" s="17"/>
      <c r="I2289" s="17"/>
      <c r="J2289" s="17"/>
      <c r="K2289" s="17"/>
      <c r="L2289" s="17"/>
      <c r="M2289" s="17"/>
      <c r="N2289" s="17"/>
      <c r="O2289" s="116"/>
      <c r="P2289" s="117">
        <f>IF(D2289&gt;A_Stammdaten!$B$12,0,SUM(G2289,H2289,J2289,L2289:M2289)-SUM(I2289,K2289,N2289:O2289))</f>
        <v>0</v>
      </c>
      <c r="Q2289" s="17"/>
      <c r="R2289" s="17"/>
      <c r="S2289" s="17"/>
      <c r="T2289" s="17"/>
      <c r="U2289" s="62">
        <f t="shared" si="737"/>
        <v>0</v>
      </c>
      <c r="V2289" s="34"/>
      <c r="W2289" s="34"/>
      <c r="X2289" s="34"/>
      <c r="Y2289" s="34"/>
      <c r="Z2289" s="34"/>
      <c r="AA2289" s="63" t="str">
        <f t="shared" si="738"/>
        <v>-</v>
      </c>
      <c r="AB2289" s="63" t="str">
        <f t="shared" si="739"/>
        <v>-</v>
      </c>
      <c r="AC2289" s="63">
        <f>IF(ISBLANK($C2289),0,VLOOKUP($C2289,Listen!$A$2:$C$45,2,FALSE))</f>
        <v>0</v>
      </c>
      <c r="AD2289" s="63">
        <f>IF(ISBLANK($C2289),0,VLOOKUP($C2289,Listen!$A$2:$C$45,3,FALSE))</f>
        <v>0</v>
      </c>
      <c r="AE2289" s="49">
        <f t="shared" si="740"/>
        <v>0</v>
      </c>
      <c r="AF2289" s="49">
        <f t="shared" si="740"/>
        <v>0</v>
      </c>
      <c r="AG2289" s="49">
        <f>IFERROR(IF(OR($V2289&lt;&gt;"Ja",VLOOKUP($C2289,Listen!$A$2:$F$45,5,0)="Nein",D2289&lt;IF(C2289="LNG Anbindungsanlagen gemäß separater Festlegung",2022,2023)),$AC2289,$AA2289),0)</f>
        <v>0</v>
      </c>
      <c r="AH2289" s="49">
        <f>IFERROR(IF(OR($V2289&lt;&gt;"Ja",VLOOKUP($C2289,Listen!$A$2:$F$45,5,0)="Nein",D2289&lt;IF(C2289="LNG Anbindungsanlagen gemäß separater Festlegung",2022,2023)),$AC2289,$AA2289),0)</f>
        <v>0</v>
      </c>
      <c r="AI2289" s="49">
        <f>IFERROR(IF(OR($W2289&lt;&gt;"Ja",VLOOKUP($C2289,Listen!$A$2:$F$45,6,0)="Nein"),$AC2289,$AB2289),0)</f>
        <v>0</v>
      </c>
      <c r="AJ2289" s="49">
        <f>IFERROR(IF(OR($W2289&lt;&gt;"Ja",VLOOKUP($C2289,Listen!$A$2:$F$45,6,0)="Nein"),$AC2289,$AB2289),0)</f>
        <v>0</v>
      </c>
      <c r="AK2289" s="49">
        <f>IFERROR(IF(OR($W2289&lt;&gt;"Ja",VLOOKUP($C2289,Listen!$A$2:$F$45,6,0)="Nein"),$AC2289,$AB2289),0)</f>
        <v>0</v>
      </c>
      <c r="AL2289" s="51">
        <f t="shared" si="741"/>
        <v>0</v>
      </c>
      <c r="AM2289" s="296">
        <f>IFERROR(IF(VLOOKUP($C2289,Listen!$A$2:$F$45,6,0)="Ja",MAX(BC2289:BD2289),D_SAV!$BC2289),0)</f>
        <v>0</v>
      </c>
      <c r="AN2289" s="51">
        <f t="shared" si="742"/>
        <v>0</v>
      </c>
      <c r="AP2289" s="304">
        <f t="shared" si="743"/>
        <v>0</v>
      </c>
      <c r="AQ2289" s="304">
        <f t="shared" si="744"/>
        <v>0</v>
      </c>
      <c r="AR2289" s="304">
        <f t="shared" si="745"/>
        <v>0</v>
      </c>
      <c r="AS2289" s="304">
        <f t="shared" si="746"/>
        <v>0</v>
      </c>
      <c r="AT2289" s="304">
        <f t="shared" si="747"/>
        <v>0</v>
      </c>
      <c r="AU2289" s="304">
        <f t="shared" si="748"/>
        <v>0</v>
      </c>
      <c r="AV2289" s="304">
        <f t="shared" si="749"/>
        <v>0</v>
      </c>
      <c r="AW2289" s="304">
        <f t="shared" si="750"/>
        <v>0</v>
      </c>
      <c r="AX2289" s="304">
        <f t="shared" si="751"/>
        <v>0</v>
      </c>
      <c r="AY2289" s="304">
        <f t="shared" si="752"/>
        <v>0</v>
      </c>
      <c r="AZ2289" s="304">
        <f t="shared" si="753"/>
        <v>0</v>
      </c>
      <c r="BA2289" s="304">
        <f t="shared" si="754"/>
        <v>0</v>
      </c>
      <c r="BB2289" s="304">
        <f t="shared" si="755"/>
        <v>0</v>
      </c>
      <c r="BC2289" s="304">
        <f t="shared" si="756"/>
        <v>0</v>
      </c>
      <c r="BD2289" s="304">
        <f t="shared" si="757"/>
        <v>0</v>
      </c>
      <c r="BE2289" s="304">
        <f>IFERROR(IF(VLOOKUP($C2289,Listen!$A$2:$F$45,6,0)="Ja",BB2289-MAX(BC2289:BD2289),BB2289-BC2289),0)</f>
        <v>0</v>
      </c>
    </row>
    <row r="2290" spans="1:57" x14ac:dyDescent="0.25">
      <c r="A2290" s="320" t="str">
        <f>IF(AND(D2290&lt;&gt;0,C2290&lt;&gt;0,E2290&lt;&gt;0),IF(B2290&lt;&gt;0,CONCATENATE(B2290,"-AGr",VLOOKUP(C2290,Listen!$A$2:$D$45,4,FALSE),"-",D2290,"-",E2290,),CONCATENATE("AGr",VLOOKUP(C2290,Listen!$A$2:$D$45,4,FALSE),"-",D2290,"-",E2290)),"keine vollständige ID")</f>
        <v>keine vollständige ID</v>
      </c>
      <c r="B2290" s="301"/>
      <c r="C2290" s="287"/>
      <c r="D2290" s="34"/>
      <c r="E2290" s="306"/>
      <c r="F2290" s="116"/>
      <c r="G2290" s="17"/>
      <c r="H2290" s="17"/>
      <c r="I2290" s="17"/>
      <c r="J2290" s="17"/>
      <c r="K2290" s="17"/>
      <c r="L2290" s="17"/>
      <c r="M2290" s="17"/>
      <c r="N2290" s="17"/>
      <c r="O2290" s="116"/>
      <c r="P2290" s="117">
        <f>IF(D2290&gt;A_Stammdaten!$B$12,0,SUM(G2290,H2290,J2290,L2290:M2290)-SUM(I2290,K2290,N2290:O2290))</f>
        <v>0</v>
      </c>
      <c r="Q2290" s="17"/>
      <c r="R2290" s="17"/>
      <c r="S2290" s="17"/>
      <c r="T2290" s="17"/>
      <c r="U2290" s="62">
        <f t="shared" si="737"/>
        <v>0</v>
      </c>
      <c r="V2290" s="34"/>
      <c r="W2290" s="34"/>
      <c r="X2290" s="34"/>
      <c r="Y2290" s="34"/>
      <c r="Z2290" s="34"/>
      <c r="AA2290" s="63" t="str">
        <f t="shared" si="738"/>
        <v>-</v>
      </c>
      <c r="AB2290" s="63" t="str">
        <f t="shared" si="739"/>
        <v>-</v>
      </c>
      <c r="AC2290" s="63">
        <f>IF(ISBLANK($C2290),0,VLOOKUP($C2290,Listen!$A$2:$C$45,2,FALSE))</f>
        <v>0</v>
      </c>
      <c r="AD2290" s="63">
        <f>IF(ISBLANK($C2290),0,VLOOKUP($C2290,Listen!$A$2:$C$45,3,FALSE))</f>
        <v>0</v>
      </c>
      <c r="AE2290" s="49">
        <f t="shared" si="740"/>
        <v>0</v>
      </c>
      <c r="AF2290" s="49">
        <f t="shared" si="740"/>
        <v>0</v>
      </c>
      <c r="AG2290" s="49">
        <f>IFERROR(IF(OR($V2290&lt;&gt;"Ja",VLOOKUP($C2290,Listen!$A$2:$F$45,5,0)="Nein",D2290&lt;IF(C2290="LNG Anbindungsanlagen gemäß separater Festlegung",2022,2023)),$AC2290,$AA2290),0)</f>
        <v>0</v>
      </c>
      <c r="AH2290" s="49">
        <f>IFERROR(IF(OR($V2290&lt;&gt;"Ja",VLOOKUP($C2290,Listen!$A$2:$F$45,5,0)="Nein",D2290&lt;IF(C2290="LNG Anbindungsanlagen gemäß separater Festlegung",2022,2023)),$AC2290,$AA2290),0)</f>
        <v>0</v>
      </c>
      <c r="AI2290" s="49">
        <f>IFERROR(IF(OR($W2290&lt;&gt;"Ja",VLOOKUP($C2290,Listen!$A$2:$F$45,6,0)="Nein"),$AC2290,$AB2290),0)</f>
        <v>0</v>
      </c>
      <c r="AJ2290" s="49">
        <f>IFERROR(IF(OR($W2290&lt;&gt;"Ja",VLOOKUP($C2290,Listen!$A$2:$F$45,6,0)="Nein"),$AC2290,$AB2290),0)</f>
        <v>0</v>
      </c>
      <c r="AK2290" s="49">
        <f>IFERROR(IF(OR($W2290&lt;&gt;"Ja",VLOOKUP($C2290,Listen!$A$2:$F$45,6,0)="Nein"),$AC2290,$AB2290),0)</f>
        <v>0</v>
      </c>
      <c r="AL2290" s="51">
        <f t="shared" si="741"/>
        <v>0</v>
      </c>
      <c r="AM2290" s="296">
        <f>IFERROR(IF(VLOOKUP($C2290,Listen!$A$2:$F$45,6,0)="Ja",MAX(BC2290:BD2290),D_SAV!$BC2290),0)</f>
        <v>0</v>
      </c>
      <c r="AN2290" s="51">
        <f t="shared" si="742"/>
        <v>0</v>
      </c>
      <c r="AP2290" s="304">
        <f t="shared" si="743"/>
        <v>0</v>
      </c>
      <c r="AQ2290" s="304">
        <f t="shared" si="744"/>
        <v>0</v>
      </c>
      <c r="AR2290" s="304">
        <f t="shared" si="745"/>
        <v>0</v>
      </c>
      <c r="AS2290" s="304">
        <f t="shared" si="746"/>
        <v>0</v>
      </c>
      <c r="AT2290" s="304">
        <f t="shared" si="747"/>
        <v>0</v>
      </c>
      <c r="AU2290" s="304">
        <f t="shared" si="748"/>
        <v>0</v>
      </c>
      <c r="AV2290" s="304">
        <f t="shared" si="749"/>
        <v>0</v>
      </c>
      <c r="AW2290" s="304">
        <f t="shared" si="750"/>
        <v>0</v>
      </c>
      <c r="AX2290" s="304">
        <f t="shared" si="751"/>
        <v>0</v>
      </c>
      <c r="AY2290" s="304">
        <f t="shared" si="752"/>
        <v>0</v>
      </c>
      <c r="AZ2290" s="304">
        <f t="shared" si="753"/>
        <v>0</v>
      </c>
      <c r="BA2290" s="304">
        <f t="shared" si="754"/>
        <v>0</v>
      </c>
      <c r="BB2290" s="304">
        <f t="shared" si="755"/>
        <v>0</v>
      </c>
      <c r="BC2290" s="304">
        <f t="shared" si="756"/>
        <v>0</v>
      </c>
      <c r="BD2290" s="304">
        <f t="shared" si="757"/>
        <v>0</v>
      </c>
      <c r="BE2290" s="304">
        <f>IFERROR(IF(VLOOKUP($C2290,Listen!$A$2:$F$45,6,0)="Ja",BB2290-MAX(BC2290:BD2290),BB2290-BC2290),0)</f>
        <v>0</v>
      </c>
    </row>
    <row r="2291" spans="1:57" x14ac:dyDescent="0.25">
      <c r="A2291" s="320" t="str">
        <f>IF(AND(D2291&lt;&gt;0,C2291&lt;&gt;0,E2291&lt;&gt;0),IF(B2291&lt;&gt;0,CONCATENATE(B2291,"-AGr",VLOOKUP(C2291,Listen!$A$2:$D$45,4,FALSE),"-",D2291,"-",E2291,),CONCATENATE("AGr",VLOOKUP(C2291,Listen!$A$2:$D$45,4,FALSE),"-",D2291,"-",E2291)),"keine vollständige ID")</f>
        <v>keine vollständige ID</v>
      </c>
      <c r="B2291" s="301"/>
      <c r="C2291" s="287"/>
      <c r="D2291" s="34"/>
      <c r="E2291" s="306"/>
      <c r="F2291" s="116"/>
      <c r="G2291" s="17"/>
      <c r="H2291" s="17"/>
      <c r="I2291" s="17"/>
      <c r="J2291" s="17"/>
      <c r="K2291" s="17"/>
      <c r="L2291" s="17"/>
      <c r="M2291" s="17"/>
      <c r="N2291" s="17"/>
      <c r="O2291" s="116"/>
      <c r="P2291" s="117">
        <f>IF(D2291&gt;A_Stammdaten!$B$12,0,SUM(G2291,H2291,J2291,L2291:M2291)-SUM(I2291,K2291,N2291:O2291))</f>
        <v>0</v>
      </c>
      <c r="Q2291" s="17"/>
      <c r="R2291" s="17"/>
      <c r="S2291" s="17"/>
      <c r="T2291" s="17"/>
      <c r="U2291" s="62">
        <f t="shared" si="737"/>
        <v>0</v>
      </c>
      <c r="V2291" s="34"/>
      <c r="W2291" s="34"/>
      <c r="X2291" s="34"/>
      <c r="Y2291" s="34"/>
      <c r="Z2291" s="34"/>
      <c r="AA2291" s="63" t="str">
        <f t="shared" si="738"/>
        <v>-</v>
      </c>
      <c r="AB2291" s="63" t="str">
        <f t="shared" si="739"/>
        <v>-</v>
      </c>
      <c r="AC2291" s="63">
        <f>IF(ISBLANK($C2291),0,VLOOKUP($C2291,Listen!$A$2:$C$45,2,FALSE))</f>
        <v>0</v>
      </c>
      <c r="AD2291" s="63">
        <f>IF(ISBLANK($C2291),0,VLOOKUP($C2291,Listen!$A$2:$C$45,3,FALSE))</f>
        <v>0</v>
      </c>
      <c r="AE2291" s="49">
        <f t="shared" si="740"/>
        <v>0</v>
      </c>
      <c r="AF2291" s="49">
        <f t="shared" si="740"/>
        <v>0</v>
      </c>
      <c r="AG2291" s="49">
        <f>IFERROR(IF(OR($V2291&lt;&gt;"Ja",VLOOKUP($C2291,Listen!$A$2:$F$45,5,0)="Nein",D2291&lt;IF(C2291="LNG Anbindungsanlagen gemäß separater Festlegung",2022,2023)),$AC2291,$AA2291),0)</f>
        <v>0</v>
      </c>
      <c r="AH2291" s="49">
        <f>IFERROR(IF(OR($V2291&lt;&gt;"Ja",VLOOKUP($C2291,Listen!$A$2:$F$45,5,0)="Nein",D2291&lt;IF(C2291="LNG Anbindungsanlagen gemäß separater Festlegung",2022,2023)),$AC2291,$AA2291),0)</f>
        <v>0</v>
      </c>
      <c r="AI2291" s="49">
        <f>IFERROR(IF(OR($W2291&lt;&gt;"Ja",VLOOKUP($C2291,Listen!$A$2:$F$45,6,0)="Nein"),$AC2291,$AB2291),0)</f>
        <v>0</v>
      </c>
      <c r="AJ2291" s="49">
        <f>IFERROR(IF(OR($W2291&lt;&gt;"Ja",VLOOKUP($C2291,Listen!$A$2:$F$45,6,0)="Nein"),$AC2291,$AB2291),0)</f>
        <v>0</v>
      </c>
      <c r="AK2291" s="49">
        <f>IFERROR(IF(OR($W2291&lt;&gt;"Ja",VLOOKUP($C2291,Listen!$A$2:$F$45,6,0)="Nein"),$AC2291,$AB2291),0)</f>
        <v>0</v>
      </c>
      <c r="AL2291" s="51">
        <f t="shared" si="741"/>
        <v>0</v>
      </c>
      <c r="AM2291" s="296">
        <f>IFERROR(IF(VLOOKUP($C2291,Listen!$A$2:$F$45,6,0)="Ja",MAX(BC2291:BD2291),D_SAV!$BC2291),0)</f>
        <v>0</v>
      </c>
      <c r="AN2291" s="51">
        <f t="shared" si="742"/>
        <v>0</v>
      </c>
      <c r="AP2291" s="304">
        <f t="shared" si="743"/>
        <v>0</v>
      </c>
      <c r="AQ2291" s="304">
        <f t="shared" si="744"/>
        <v>0</v>
      </c>
      <c r="AR2291" s="304">
        <f t="shared" si="745"/>
        <v>0</v>
      </c>
      <c r="AS2291" s="304">
        <f t="shared" si="746"/>
        <v>0</v>
      </c>
      <c r="AT2291" s="304">
        <f t="shared" si="747"/>
        <v>0</v>
      </c>
      <c r="AU2291" s="304">
        <f t="shared" si="748"/>
        <v>0</v>
      </c>
      <c r="AV2291" s="304">
        <f t="shared" si="749"/>
        <v>0</v>
      </c>
      <c r="AW2291" s="304">
        <f t="shared" si="750"/>
        <v>0</v>
      </c>
      <c r="AX2291" s="304">
        <f t="shared" si="751"/>
        <v>0</v>
      </c>
      <c r="AY2291" s="304">
        <f t="shared" si="752"/>
        <v>0</v>
      </c>
      <c r="AZ2291" s="304">
        <f t="shared" si="753"/>
        <v>0</v>
      </c>
      <c r="BA2291" s="304">
        <f t="shared" si="754"/>
        <v>0</v>
      </c>
      <c r="BB2291" s="304">
        <f t="shared" si="755"/>
        <v>0</v>
      </c>
      <c r="BC2291" s="304">
        <f t="shared" si="756"/>
        <v>0</v>
      </c>
      <c r="BD2291" s="304">
        <f t="shared" si="757"/>
        <v>0</v>
      </c>
      <c r="BE2291" s="304">
        <f>IFERROR(IF(VLOOKUP($C2291,Listen!$A$2:$F$45,6,0)="Ja",BB2291-MAX(BC2291:BD2291),BB2291-BC2291),0)</f>
        <v>0</v>
      </c>
    </row>
    <row r="2292" spans="1:57" x14ac:dyDescent="0.25">
      <c r="A2292" s="320" t="str">
        <f>IF(AND(D2292&lt;&gt;0,C2292&lt;&gt;0,E2292&lt;&gt;0),IF(B2292&lt;&gt;0,CONCATENATE(B2292,"-AGr",VLOOKUP(C2292,Listen!$A$2:$D$45,4,FALSE),"-",D2292,"-",E2292,),CONCATENATE("AGr",VLOOKUP(C2292,Listen!$A$2:$D$45,4,FALSE),"-",D2292,"-",E2292)),"keine vollständige ID")</f>
        <v>keine vollständige ID</v>
      </c>
      <c r="B2292" s="301"/>
      <c r="C2292" s="287"/>
      <c r="D2292" s="34"/>
      <c r="E2292" s="306"/>
      <c r="F2292" s="116"/>
      <c r="G2292" s="17"/>
      <c r="H2292" s="17"/>
      <c r="I2292" s="17"/>
      <c r="J2292" s="17"/>
      <c r="K2292" s="17"/>
      <c r="L2292" s="17"/>
      <c r="M2292" s="17"/>
      <c r="N2292" s="17"/>
      <c r="O2292" s="116"/>
      <c r="P2292" s="117">
        <f>IF(D2292&gt;A_Stammdaten!$B$12,0,SUM(G2292,H2292,J2292,L2292:M2292)-SUM(I2292,K2292,N2292:O2292))</f>
        <v>0</v>
      </c>
      <c r="Q2292" s="17"/>
      <c r="R2292" s="17"/>
      <c r="S2292" s="17"/>
      <c r="T2292" s="17"/>
      <c r="U2292" s="62">
        <f t="shared" si="737"/>
        <v>0</v>
      </c>
      <c r="V2292" s="34"/>
      <c r="W2292" s="34"/>
      <c r="X2292" s="34"/>
      <c r="Y2292" s="34"/>
      <c r="Z2292" s="34"/>
      <c r="AA2292" s="63" t="str">
        <f t="shared" si="738"/>
        <v>-</v>
      </c>
      <c r="AB2292" s="63" t="str">
        <f t="shared" si="739"/>
        <v>-</v>
      </c>
      <c r="AC2292" s="63">
        <f>IF(ISBLANK($C2292),0,VLOOKUP($C2292,Listen!$A$2:$C$45,2,FALSE))</f>
        <v>0</v>
      </c>
      <c r="AD2292" s="63">
        <f>IF(ISBLANK($C2292),0,VLOOKUP($C2292,Listen!$A$2:$C$45,3,FALSE))</f>
        <v>0</v>
      </c>
      <c r="AE2292" s="49">
        <f t="shared" si="740"/>
        <v>0</v>
      </c>
      <c r="AF2292" s="49">
        <f t="shared" si="740"/>
        <v>0</v>
      </c>
      <c r="AG2292" s="49">
        <f>IFERROR(IF(OR($V2292&lt;&gt;"Ja",VLOOKUP($C2292,Listen!$A$2:$F$45,5,0)="Nein",D2292&lt;IF(C2292="LNG Anbindungsanlagen gemäß separater Festlegung",2022,2023)),$AC2292,$AA2292),0)</f>
        <v>0</v>
      </c>
      <c r="AH2292" s="49">
        <f>IFERROR(IF(OR($V2292&lt;&gt;"Ja",VLOOKUP($C2292,Listen!$A$2:$F$45,5,0)="Nein",D2292&lt;IF(C2292="LNG Anbindungsanlagen gemäß separater Festlegung",2022,2023)),$AC2292,$AA2292),0)</f>
        <v>0</v>
      </c>
      <c r="AI2292" s="49">
        <f>IFERROR(IF(OR($W2292&lt;&gt;"Ja",VLOOKUP($C2292,Listen!$A$2:$F$45,6,0)="Nein"),$AC2292,$AB2292),0)</f>
        <v>0</v>
      </c>
      <c r="AJ2292" s="49">
        <f>IFERROR(IF(OR($W2292&lt;&gt;"Ja",VLOOKUP($C2292,Listen!$A$2:$F$45,6,0)="Nein"),$AC2292,$AB2292),0)</f>
        <v>0</v>
      </c>
      <c r="AK2292" s="49">
        <f>IFERROR(IF(OR($W2292&lt;&gt;"Ja",VLOOKUP($C2292,Listen!$A$2:$F$45,6,0)="Nein"),$AC2292,$AB2292),0)</f>
        <v>0</v>
      </c>
      <c r="AL2292" s="51">
        <f t="shared" si="741"/>
        <v>0</v>
      </c>
      <c r="AM2292" s="296">
        <f>IFERROR(IF(VLOOKUP($C2292,Listen!$A$2:$F$45,6,0)="Ja",MAX(BC2292:BD2292),D_SAV!$BC2292),0)</f>
        <v>0</v>
      </c>
      <c r="AN2292" s="51">
        <f t="shared" si="742"/>
        <v>0</v>
      </c>
      <c r="AP2292" s="304">
        <f t="shared" si="743"/>
        <v>0</v>
      </c>
      <c r="AQ2292" s="304">
        <f t="shared" si="744"/>
        <v>0</v>
      </c>
      <c r="AR2292" s="304">
        <f t="shared" si="745"/>
        <v>0</v>
      </c>
      <c r="AS2292" s="304">
        <f t="shared" si="746"/>
        <v>0</v>
      </c>
      <c r="AT2292" s="304">
        <f t="shared" si="747"/>
        <v>0</v>
      </c>
      <c r="AU2292" s="304">
        <f t="shared" si="748"/>
        <v>0</v>
      </c>
      <c r="AV2292" s="304">
        <f t="shared" si="749"/>
        <v>0</v>
      </c>
      <c r="AW2292" s="304">
        <f t="shared" si="750"/>
        <v>0</v>
      </c>
      <c r="AX2292" s="304">
        <f t="shared" si="751"/>
        <v>0</v>
      </c>
      <c r="AY2292" s="304">
        <f t="shared" si="752"/>
        <v>0</v>
      </c>
      <c r="AZ2292" s="304">
        <f t="shared" si="753"/>
        <v>0</v>
      </c>
      <c r="BA2292" s="304">
        <f t="shared" si="754"/>
        <v>0</v>
      </c>
      <c r="BB2292" s="304">
        <f t="shared" si="755"/>
        <v>0</v>
      </c>
      <c r="BC2292" s="304">
        <f t="shared" si="756"/>
        <v>0</v>
      </c>
      <c r="BD2292" s="304">
        <f t="shared" si="757"/>
        <v>0</v>
      </c>
      <c r="BE2292" s="304">
        <f>IFERROR(IF(VLOOKUP($C2292,Listen!$A$2:$F$45,6,0)="Ja",BB2292-MAX(BC2292:BD2292),BB2292-BC2292),0)</f>
        <v>0</v>
      </c>
    </row>
    <row r="2293" spans="1:57" x14ac:dyDescent="0.25">
      <c r="A2293" s="320" t="str">
        <f>IF(AND(D2293&lt;&gt;0,C2293&lt;&gt;0,E2293&lt;&gt;0),IF(B2293&lt;&gt;0,CONCATENATE(B2293,"-AGr",VLOOKUP(C2293,Listen!$A$2:$D$45,4,FALSE),"-",D2293,"-",E2293,),CONCATENATE("AGr",VLOOKUP(C2293,Listen!$A$2:$D$45,4,FALSE),"-",D2293,"-",E2293)),"keine vollständige ID")</f>
        <v>keine vollständige ID</v>
      </c>
      <c r="B2293" s="301"/>
      <c r="C2293" s="287"/>
      <c r="D2293" s="34"/>
      <c r="E2293" s="306"/>
      <c r="F2293" s="116"/>
      <c r="G2293" s="17"/>
      <c r="H2293" s="17"/>
      <c r="I2293" s="17"/>
      <c r="J2293" s="17"/>
      <c r="K2293" s="17"/>
      <c r="L2293" s="17"/>
      <c r="M2293" s="17"/>
      <c r="N2293" s="17"/>
      <c r="O2293" s="116"/>
      <c r="P2293" s="117">
        <f>IF(D2293&gt;A_Stammdaten!$B$12,0,SUM(G2293,H2293,J2293,L2293:M2293)-SUM(I2293,K2293,N2293:O2293))</f>
        <v>0</v>
      </c>
      <c r="Q2293" s="17"/>
      <c r="R2293" s="17"/>
      <c r="S2293" s="17"/>
      <c r="T2293" s="17"/>
      <c r="U2293" s="62">
        <f t="shared" si="737"/>
        <v>0</v>
      </c>
      <c r="V2293" s="34"/>
      <c r="W2293" s="34"/>
      <c r="X2293" s="34"/>
      <c r="Y2293" s="34"/>
      <c r="Z2293" s="34"/>
      <c r="AA2293" s="63" t="str">
        <f t="shared" si="738"/>
        <v>-</v>
      </c>
      <c r="AB2293" s="63" t="str">
        <f t="shared" si="739"/>
        <v>-</v>
      </c>
      <c r="AC2293" s="63">
        <f>IF(ISBLANK($C2293),0,VLOOKUP($C2293,Listen!$A$2:$C$45,2,FALSE))</f>
        <v>0</v>
      </c>
      <c r="AD2293" s="63">
        <f>IF(ISBLANK($C2293),0,VLOOKUP($C2293,Listen!$A$2:$C$45,3,FALSE))</f>
        <v>0</v>
      </c>
      <c r="AE2293" s="49">
        <f t="shared" si="740"/>
        <v>0</v>
      </c>
      <c r="AF2293" s="49">
        <f t="shared" si="740"/>
        <v>0</v>
      </c>
      <c r="AG2293" s="49">
        <f>IFERROR(IF(OR($V2293&lt;&gt;"Ja",VLOOKUP($C2293,Listen!$A$2:$F$45,5,0)="Nein",D2293&lt;IF(C2293="LNG Anbindungsanlagen gemäß separater Festlegung",2022,2023)),$AC2293,$AA2293),0)</f>
        <v>0</v>
      </c>
      <c r="AH2293" s="49">
        <f>IFERROR(IF(OR($V2293&lt;&gt;"Ja",VLOOKUP($C2293,Listen!$A$2:$F$45,5,0)="Nein",D2293&lt;IF(C2293="LNG Anbindungsanlagen gemäß separater Festlegung",2022,2023)),$AC2293,$AA2293),0)</f>
        <v>0</v>
      </c>
      <c r="AI2293" s="49">
        <f>IFERROR(IF(OR($W2293&lt;&gt;"Ja",VLOOKUP($C2293,Listen!$A$2:$F$45,6,0)="Nein"),$AC2293,$AB2293),0)</f>
        <v>0</v>
      </c>
      <c r="AJ2293" s="49">
        <f>IFERROR(IF(OR($W2293&lt;&gt;"Ja",VLOOKUP($C2293,Listen!$A$2:$F$45,6,0)="Nein"),$AC2293,$AB2293),0)</f>
        <v>0</v>
      </c>
      <c r="AK2293" s="49">
        <f>IFERROR(IF(OR($W2293&lt;&gt;"Ja",VLOOKUP($C2293,Listen!$A$2:$F$45,6,0)="Nein"),$AC2293,$AB2293),0)</f>
        <v>0</v>
      </c>
      <c r="AL2293" s="51">
        <f t="shared" si="741"/>
        <v>0</v>
      </c>
      <c r="AM2293" s="296">
        <f>IFERROR(IF(VLOOKUP($C2293,Listen!$A$2:$F$45,6,0)="Ja",MAX(BC2293:BD2293),D_SAV!$BC2293),0)</f>
        <v>0</v>
      </c>
      <c r="AN2293" s="51">
        <f t="shared" si="742"/>
        <v>0</v>
      </c>
      <c r="AP2293" s="304">
        <f t="shared" si="743"/>
        <v>0</v>
      </c>
      <c r="AQ2293" s="304">
        <f t="shared" si="744"/>
        <v>0</v>
      </c>
      <c r="AR2293" s="304">
        <f t="shared" si="745"/>
        <v>0</v>
      </c>
      <c r="AS2293" s="304">
        <f t="shared" si="746"/>
        <v>0</v>
      </c>
      <c r="AT2293" s="304">
        <f t="shared" si="747"/>
        <v>0</v>
      </c>
      <c r="AU2293" s="304">
        <f t="shared" si="748"/>
        <v>0</v>
      </c>
      <c r="AV2293" s="304">
        <f t="shared" si="749"/>
        <v>0</v>
      </c>
      <c r="AW2293" s="304">
        <f t="shared" si="750"/>
        <v>0</v>
      </c>
      <c r="AX2293" s="304">
        <f t="shared" si="751"/>
        <v>0</v>
      </c>
      <c r="AY2293" s="304">
        <f t="shared" si="752"/>
        <v>0</v>
      </c>
      <c r="AZ2293" s="304">
        <f t="shared" si="753"/>
        <v>0</v>
      </c>
      <c r="BA2293" s="304">
        <f t="shared" si="754"/>
        <v>0</v>
      </c>
      <c r="BB2293" s="304">
        <f t="shared" si="755"/>
        <v>0</v>
      </c>
      <c r="BC2293" s="304">
        <f t="shared" si="756"/>
        <v>0</v>
      </c>
      <c r="BD2293" s="304">
        <f t="shared" si="757"/>
        <v>0</v>
      </c>
      <c r="BE2293" s="304">
        <f>IFERROR(IF(VLOOKUP($C2293,Listen!$A$2:$F$45,6,0)="Ja",BB2293-MAX(BC2293:BD2293),BB2293-BC2293),0)</f>
        <v>0</v>
      </c>
    </row>
    <row r="2294" spans="1:57" x14ac:dyDescent="0.25">
      <c r="A2294" s="320" t="str">
        <f>IF(AND(D2294&lt;&gt;0,C2294&lt;&gt;0,E2294&lt;&gt;0),IF(B2294&lt;&gt;0,CONCATENATE(B2294,"-AGr",VLOOKUP(C2294,Listen!$A$2:$D$45,4,FALSE),"-",D2294,"-",E2294,),CONCATENATE("AGr",VLOOKUP(C2294,Listen!$A$2:$D$45,4,FALSE),"-",D2294,"-",E2294)),"keine vollständige ID")</f>
        <v>keine vollständige ID</v>
      </c>
      <c r="B2294" s="301"/>
      <c r="C2294" s="287"/>
      <c r="D2294" s="34"/>
      <c r="E2294" s="306"/>
      <c r="F2294" s="116"/>
      <c r="G2294" s="17"/>
      <c r="H2294" s="17"/>
      <c r="I2294" s="17"/>
      <c r="J2294" s="17"/>
      <c r="K2294" s="17"/>
      <c r="L2294" s="17"/>
      <c r="M2294" s="17"/>
      <c r="N2294" s="17"/>
      <c r="O2294" s="116"/>
      <c r="P2294" s="117">
        <f>IF(D2294&gt;A_Stammdaten!$B$12,0,SUM(G2294,H2294,J2294,L2294:M2294)-SUM(I2294,K2294,N2294:O2294))</f>
        <v>0</v>
      </c>
      <c r="Q2294" s="17"/>
      <c r="R2294" s="17"/>
      <c r="S2294" s="17"/>
      <c r="T2294" s="17"/>
      <c r="U2294" s="62">
        <f t="shared" si="737"/>
        <v>0</v>
      </c>
      <c r="V2294" s="34"/>
      <c r="W2294" s="34"/>
      <c r="X2294" s="34"/>
      <c r="Y2294" s="34"/>
      <c r="Z2294" s="34"/>
      <c r="AA2294" s="63" t="str">
        <f t="shared" si="738"/>
        <v>-</v>
      </c>
      <c r="AB2294" s="63" t="str">
        <f t="shared" si="739"/>
        <v>-</v>
      </c>
      <c r="AC2294" s="63">
        <f>IF(ISBLANK($C2294),0,VLOOKUP($C2294,Listen!$A$2:$C$45,2,FALSE))</f>
        <v>0</v>
      </c>
      <c r="AD2294" s="63">
        <f>IF(ISBLANK($C2294),0,VLOOKUP($C2294,Listen!$A$2:$C$45,3,FALSE))</f>
        <v>0</v>
      </c>
      <c r="AE2294" s="49">
        <f t="shared" si="740"/>
        <v>0</v>
      </c>
      <c r="AF2294" s="49">
        <f t="shared" si="740"/>
        <v>0</v>
      </c>
      <c r="AG2294" s="49">
        <f>IFERROR(IF(OR($V2294&lt;&gt;"Ja",VLOOKUP($C2294,Listen!$A$2:$F$45,5,0)="Nein",D2294&lt;IF(C2294="LNG Anbindungsanlagen gemäß separater Festlegung",2022,2023)),$AC2294,$AA2294),0)</f>
        <v>0</v>
      </c>
      <c r="AH2294" s="49">
        <f>IFERROR(IF(OR($V2294&lt;&gt;"Ja",VLOOKUP($C2294,Listen!$A$2:$F$45,5,0)="Nein",D2294&lt;IF(C2294="LNG Anbindungsanlagen gemäß separater Festlegung",2022,2023)),$AC2294,$AA2294),0)</f>
        <v>0</v>
      </c>
      <c r="AI2294" s="49">
        <f>IFERROR(IF(OR($W2294&lt;&gt;"Ja",VLOOKUP($C2294,Listen!$A$2:$F$45,6,0)="Nein"),$AC2294,$AB2294),0)</f>
        <v>0</v>
      </c>
      <c r="AJ2294" s="49">
        <f>IFERROR(IF(OR($W2294&lt;&gt;"Ja",VLOOKUP($C2294,Listen!$A$2:$F$45,6,0)="Nein"),$AC2294,$AB2294),0)</f>
        <v>0</v>
      </c>
      <c r="AK2294" s="49">
        <f>IFERROR(IF(OR($W2294&lt;&gt;"Ja",VLOOKUP($C2294,Listen!$A$2:$F$45,6,0)="Nein"),$AC2294,$AB2294),0)</f>
        <v>0</v>
      </c>
      <c r="AL2294" s="51">
        <f t="shared" si="741"/>
        <v>0</v>
      </c>
      <c r="AM2294" s="296">
        <f>IFERROR(IF(VLOOKUP($C2294,Listen!$A$2:$F$45,6,0)="Ja",MAX(BC2294:BD2294),D_SAV!$BC2294),0)</f>
        <v>0</v>
      </c>
      <c r="AN2294" s="51">
        <f t="shared" si="742"/>
        <v>0</v>
      </c>
      <c r="AP2294" s="304">
        <f t="shared" si="743"/>
        <v>0</v>
      </c>
      <c r="AQ2294" s="304">
        <f t="shared" si="744"/>
        <v>0</v>
      </c>
      <c r="AR2294" s="304">
        <f t="shared" si="745"/>
        <v>0</v>
      </c>
      <c r="AS2294" s="304">
        <f t="shared" si="746"/>
        <v>0</v>
      </c>
      <c r="AT2294" s="304">
        <f t="shared" si="747"/>
        <v>0</v>
      </c>
      <c r="AU2294" s="304">
        <f t="shared" si="748"/>
        <v>0</v>
      </c>
      <c r="AV2294" s="304">
        <f t="shared" si="749"/>
        <v>0</v>
      </c>
      <c r="AW2294" s="304">
        <f t="shared" si="750"/>
        <v>0</v>
      </c>
      <c r="AX2294" s="304">
        <f t="shared" si="751"/>
        <v>0</v>
      </c>
      <c r="AY2294" s="304">
        <f t="shared" si="752"/>
        <v>0</v>
      </c>
      <c r="AZ2294" s="304">
        <f t="shared" si="753"/>
        <v>0</v>
      </c>
      <c r="BA2294" s="304">
        <f t="shared" si="754"/>
        <v>0</v>
      </c>
      <c r="BB2294" s="304">
        <f t="shared" si="755"/>
        <v>0</v>
      </c>
      <c r="BC2294" s="304">
        <f t="shared" si="756"/>
        <v>0</v>
      </c>
      <c r="BD2294" s="304">
        <f t="shared" si="757"/>
        <v>0</v>
      </c>
      <c r="BE2294" s="304">
        <f>IFERROR(IF(VLOOKUP($C2294,Listen!$A$2:$F$45,6,0)="Ja",BB2294-MAX(BC2294:BD2294),BB2294-BC2294),0)</f>
        <v>0</v>
      </c>
    </row>
    <row r="2295" spans="1:57" x14ac:dyDescent="0.25">
      <c r="A2295" s="320" t="str">
        <f>IF(AND(D2295&lt;&gt;0,C2295&lt;&gt;0,E2295&lt;&gt;0),IF(B2295&lt;&gt;0,CONCATENATE(B2295,"-AGr",VLOOKUP(C2295,Listen!$A$2:$D$45,4,FALSE),"-",D2295,"-",E2295,),CONCATENATE("AGr",VLOOKUP(C2295,Listen!$A$2:$D$45,4,FALSE),"-",D2295,"-",E2295)),"keine vollständige ID")</f>
        <v>keine vollständige ID</v>
      </c>
      <c r="B2295" s="301"/>
      <c r="C2295" s="287"/>
      <c r="D2295" s="34"/>
      <c r="E2295" s="306"/>
      <c r="F2295" s="116"/>
      <c r="G2295" s="17"/>
      <c r="H2295" s="17"/>
      <c r="I2295" s="17"/>
      <c r="J2295" s="17"/>
      <c r="K2295" s="17"/>
      <c r="L2295" s="17"/>
      <c r="M2295" s="17"/>
      <c r="N2295" s="17"/>
      <c r="O2295" s="116"/>
      <c r="P2295" s="117">
        <f>IF(D2295&gt;A_Stammdaten!$B$12,0,SUM(G2295,H2295,J2295,L2295:M2295)-SUM(I2295,K2295,N2295:O2295))</f>
        <v>0</v>
      </c>
      <c r="Q2295" s="17"/>
      <c r="R2295" s="17"/>
      <c r="S2295" s="17"/>
      <c r="T2295" s="17"/>
      <c r="U2295" s="62">
        <f t="shared" si="737"/>
        <v>0</v>
      </c>
      <c r="V2295" s="34"/>
      <c r="W2295" s="34"/>
      <c r="X2295" s="34"/>
      <c r="Y2295" s="34"/>
      <c r="Z2295" s="34"/>
      <c r="AA2295" s="63" t="str">
        <f t="shared" si="738"/>
        <v>-</v>
      </c>
      <c r="AB2295" s="63" t="str">
        <f t="shared" si="739"/>
        <v>-</v>
      </c>
      <c r="AC2295" s="63">
        <f>IF(ISBLANK($C2295),0,VLOOKUP($C2295,Listen!$A$2:$C$45,2,FALSE))</f>
        <v>0</v>
      </c>
      <c r="AD2295" s="63">
        <f>IF(ISBLANK($C2295),0,VLOOKUP($C2295,Listen!$A$2:$C$45,3,FALSE))</f>
        <v>0</v>
      </c>
      <c r="AE2295" s="49">
        <f t="shared" si="740"/>
        <v>0</v>
      </c>
      <c r="AF2295" s="49">
        <f t="shared" si="740"/>
        <v>0</v>
      </c>
      <c r="AG2295" s="49">
        <f>IFERROR(IF(OR($V2295&lt;&gt;"Ja",VLOOKUP($C2295,Listen!$A$2:$F$45,5,0)="Nein",D2295&lt;IF(C2295="LNG Anbindungsanlagen gemäß separater Festlegung",2022,2023)),$AC2295,$AA2295),0)</f>
        <v>0</v>
      </c>
      <c r="AH2295" s="49">
        <f>IFERROR(IF(OR($V2295&lt;&gt;"Ja",VLOOKUP($C2295,Listen!$A$2:$F$45,5,0)="Nein",D2295&lt;IF(C2295="LNG Anbindungsanlagen gemäß separater Festlegung",2022,2023)),$AC2295,$AA2295),0)</f>
        <v>0</v>
      </c>
      <c r="AI2295" s="49">
        <f>IFERROR(IF(OR($W2295&lt;&gt;"Ja",VLOOKUP($C2295,Listen!$A$2:$F$45,6,0)="Nein"),$AC2295,$AB2295),0)</f>
        <v>0</v>
      </c>
      <c r="AJ2295" s="49">
        <f>IFERROR(IF(OR($W2295&lt;&gt;"Ja",VLOOKUP($C2295,Listen!$A$2:$F$45,6,0)="Nein"),$AC2295,$AB2295),0)</f>
        <v>0</v>
      </c>
      <c r="AK2295" s="49">
        <f>IFERROR(IF(OR($W2295&lt;&gt;"Ja",VLOOKUP($C2295,Listen!$A$2:$F$45,6,0)="Nein"),$AC2295,$AB2295),0)</f>
        <v>0</v>
      </c>
      <c r="AL2295" s="51">
        <f t="shared" si="741"/>
        <v>0</v>
      </c>
      <c r="AM2295" s="296">
        <f>IFERROR(IF(VLOOKUP($C2295,Listen!$A$2:$F$45,6,0)="Ja",MAX(BC2295:BD2295),D_SAV!$BC2295),0)</f>
        <v>0</v>
      </c>
      <c r="AN2295" s="51">
        <f t="shared" si="742"/>
        <v>0</v>
      </c>
      <c r="AP2295" s="304">
        <f t="shared" si="743"/>
        <v>0</v>
      </c>
      <c r="AQ2295" s="304">
        <f t="shared" si="744"/>
        <v>0</v>
      </c>
      <c r="AR2295" s="304">
        <f t="shared" si="745"/>
        <v>0</v>
      </c>
      <c r="AS2295" s="304">
        <f t="shared" si="746"/>
        <v>0</v>
      </c>
      <c r="AT2295" s="304">
        <f t="shared" si="747"/>
        <v>0</v>
      </c>
      <c r="AU2295" s="304">
        <f t="shared" si="748"/>
        <v>0</v>
      </c>
      <c r="AV2295" s="304">
        <f t="shared" si="749"/>
        <v>0</v>
      </c>
      <c r="AW2295" s="304">
        <f t="shared" si="750"/>
        <v>0</v>
      </c>
      <c r="AX2295" s="304">
        <f t="shared" si="751"/>
        <v>0</v>
      </c>
      <c r="AY2295" s="304">
        <f t="shared" si="752"/>
        <v>0</v>
      </c>
      <c r="AZ2295" s="304">
        <f t="shared" si="753"/>
        <v>0</v>
      </c>
      <c r="BA2295" s="304">
        <f t="shared" si="754"/>
        <v>0</v>
      </c>
      <c r="BB2295" s="304">
        <f t="shared" si="755"/>
        <v>0</v>
      </c>
      <c r="BC2295" s="304">
        <f t="shared" si="756"/>
        <v>0</v>
      </c>
      <c r="BD2295" s="304">
        <f t="shared" si="757"/>
        <v>0</v>
      </c>
      <c r="BE2295" s="304">
        <f>IFERROR(IF(VLOOKUP($C2295,Listen!$A$2:$F$45,6,0)="Ja",BB2295-MAX(BC2295:BD2295),BB2295-BC2295),0)</f>
        <v>0</v>
      </c>
    </row>
    <row r="2296" spans="1:57" x14ac:dyDescent="0.25">
      <c r="A2296" s="320" t="str">
        <f>IF(AND(D2296&lt;&gt;0,C2296&lt;&gt;0,E2296&lt;&gt;0),IF(B2296&lt;&gt;0,CONCATENATE(B2296,"-AGr",VLOOKUP(C2296,Listen!$A$2:$D$45,4,FALSE),"-",D2296,"-",E2296,),CONCATENATE("AGr",VLOOKUP(C2296,Listen!$A$2:$D$45,4,FALSE),"-",D2296,"-",E2296)),"keine vollständige ID")</f>
        <v>keine vollständige ID</v>
      </c>
      <c r="B2296" s="301"/>
      <c r="C2296" s="287"/>
      <c r="D2296" s="34"/>
      <c r="E2296" s="306"/>
      <c r="F2296" s="116"/>
      <c r="G2296" s="17"/>
      <c r="H2296" s="17"/>
      <c r="I2296" s="17"/>
      <c r="J2296" s="17"/>
      <c r="K2296" s="17"/>
      <c r="L2296" s="17"/>
      <c r="M2296" s="17"/>
      <c r="N2296" s="17"/>
      <c r="O2296" s="116"/>
      <c r="P2296" s="117">
        <f>IF(D2296&gt;A_Stammdaten!$B$12,0,SUM(G2296,H2296,J2296,L2296:M2296)-SUM(I2296,K2296,N2296:O2296))</f>
        <v>0</v>
      </c>
      <c r="Q2296" s="17"/>
      <c r="R2296" s="17"/>
      <c r="S2296" s="17"/>
      <c r="T2296" s="17"/>
      <c r="U2296" s="62">
        <f t="shared" si="737"/>
        <v>0</v>
      </c>
      <c r="V2296" s="34"/>
      <c r="W2296" s="34"/>
      <c r="X2296" s="34"/>
      <c r="Y2296" s="34"/>
      <c r="Z2296" s="34"/>
      <c r="AA2296" s="63" t="str">
        <f t="shared" si="738"/>
        <v>-</v>
      </c>
      <c r="AB2296" s="63" t="str">
        <f t="shared" si="739"/>
        <v>-</v>
      </c>
      <c r="AC2296" s="63">
        <f>IF(ISBLANK($C2296),0,VLOOKUP($C2296,Listen!$A$2:$C$45,2,FALSE))</f>
        <v>0</v>
      </c>
      <c r="AD2296" s="63">
        <f>IF(ISBLANK($C2296),0,VLOOKUP($C2296,Listen!$A$2:$C$45,3,FALSE))</f>
        <v>0</v>
      </c>
      <c r="AE2296" s="49">
        <f t="shared" si="740"/>
        <v>0</v>
      </c>
      <c r="AF2296" s="49">
        <f t="shared" si="740"/>
        <v>0</v>
      </c>
      <c r="AG2296" s="49">
        <f>IFERROR(IF(OR($V2296&lt;&gt;"Ja",VLOOKUP($C2296,Listen!$A$2:$F$45,5,0)="Nein",D2296&lt;IF(C2296="LNG Anbindungsanlagen gemäß separater Festlegung",2022,2023)),$AC2296,$AA2296),0)</f>
        <v>0</v>
      </c>
      <c r="AH2296" s="49">
        <f>IFERROR(IF(OR($V2296&lt;&gt;"Ja",VLOOKUP($C2296,Listen!$A$2:$F$45,5,0)="Nein",D2296&lt;IF(C2296="LNG Anbindungsanlagen gemäß separater Festlegung",2022,2023)),$AC2296,$AA2296),0)</f>
        <v>0</v>
      </c>
      <c r="AI2296" s="49">
        <f>IFERROR(IF(OR($W2296&lt;&gt;"Ja",VLOOKUP($C2296,Listen!$A$2:$F$45,6,0)="Nein"),$AC2296,$AB2296),0)</f>
        <v>0</v>
      </c>
      <c r="AJ2296" s="49">
        <f>IFERROR(IF(OR($W2296&lt;&gt;"Ja",VLOOKUP($C2296,Listen!$A$2:$F$45,6,0)="Nein"),$AC2296,$AB2296),0)</f>
        <v>0</v>
      </c>
      <c r="AK2296" s="49">
        <f>IFERROR(IF(OR($W2296&lt;&gt;"Ja",VLOOKUP($C2296,Listen!$A$2:$F$45,6,0)="Nein"),$AC2296,$AB2296),0)</f>
        <v>0</v>
      </c>
      <c r="AL2296" s="51">
        <f t="shared" si="741"/>
        <v>0</v>
      </c>
      <c r="AM2296" s="296">
        <f>IFERROR(IF(VLOOKUP($C2296,Listen!$A$2:$F$45,6,0)="Ja",MAX(BC2296:BD2296),D_SAV!$BC2296),0)</f>
        <v>0</v>
      </c>
      <c r="AN2296" s="51">
        <f t="shared" si="742"/>
        <v>0</v>
      </c>
      <c r="AP2296" s="304">
        <f t="shared" si="743"/>
        <v>0</v>
      </c>
      <c r="AQ2296" s="304">
        <f t="shared" si="744"/>
        <v>0</v>
      </c>
      <c r="AR2296" s="304">
        <f t="shared" si="745"/>
        <v>0</v>
      </c>
      <c r="AS2296" s="304">
        <f t="shared" si="746"/>
        <v>0</v>
      </c>
      <c r="AT2296" s="304">
        <f t="shared" si="747"/>
        <v>0</v>
      </c>
      <c r="AU2296" s="304">
        <f t="shared" si="748"/>
        <v>0</v>
      </c>
      <c r="AV2296" s="304">
        <f t="shared" si="749"/>
        <v>0</v>
      </c>
      <c r="AW2296" s="304">
        <f t="shared" si="750"/>
        <v>0</v>
      </c>
      <c r="AX2296" s="304">
        <f t="shared" si="751"/>
        <v>0</v>
      </c>
      <c r="AY2296" s="304">
        <f t="shared" si="752"/>
        <v>0</v>
      </c>
      <c r="AZ2296" s="304">
        <f t="shared" si="753"/>
        <v>0</v>
      </c>
      <c r="BA2296" s="304">
        <f t="shared" si="754"/>
        <v>0</v>
      </c>
      <c r="BB2296" s="304">
        <f t="shared" si="755"/>
        <v>0</v>
      </c>
      <c r="BC2296" s="304">
        <f t="shared" si="756"/>
        <v>0</v>
      </c>
      <c r="BD2296" s="304">
        <f t="shared" si="757"/>
        <v>0</v>
      </c>
      <c r="BE2296" s="304">
        <f>IFERROR(IF(VLOOKUP($C2296,Listen!$A$2:$F$45,6,0)="Ja",BB2296-MAX(BC2296:BD2296),BB2296-BC2296),0)</f>
        <v>0</v>
      </c>
    </row>
    <row r="2297" spans="1:57" x14ac:dyDescent="0.25">
      <c r="A2297" s="320" t="str">
        <f>IF(AND(D2297&lt;&gt;0,C2297&lt;&gt;0,E2297&lt;&gt;0),IF(B2297&lt;&gt;0,CONCATENATE(B2297,"-AGr",VLOOKUP(C2297,Listen!$A$2:$D$45,4,FALSE),"-",D2297,"-",E2297,),CONCATENATE("AGr",VLOOKUP(C2297,Listen!$A$2:$D$45,4,FALSE),"-",D2297,"-",E2297)),"keine vollständige ID")</f>
        <v>keine vollständige ID</v>
      </c>
      <c r="B2297" s="301"/>
      <c r="C2297" s="287"/>
      <c r="D2297" s="34"/>
      <c r="E2297" s="306"/>
      <c r="F2297" s="116"/>
      <c r="G2297" s="17"/>
      <c r="H2297" s="17"/>
      <c r="I2297" s="17"/>
      <c r="J2297" s="17"/>
      <c r="K2297" s="17"/>
      <c r="L2297" s="17"/>
      <c r="M2297" s="17"/>
      <c r="N2297" s="17"/>
      <c r="O2297" s="116"/>
      <c r="P2297" s="117">
        <f>IF(D2297&gt;A_Stammdaten!$B$12,0,SUM(G2297,H2297,J2297,L2297:M2297)-SUM(I2297,K2297,N2297:O2297))</f>
        <v>0</v>
      </c>
      <c r="Q2297" s="17"/>
      <c r="R2297" s="17"/>
      <c r="S2297" s="17"/>
      <c r="T2297" s="17"/>
      <c r="U2297" s="62">
        <f t="shared" si="737"/>
        <v>0</v>
      </c>
      <c r="V2297" s="34"/>
      <c r="W2297" s="34"/>
      <c r="X2297" s="34"/>
      <c r="Y2297" s="34"/>
      <c r="Z2297" s="34"/>
      <c r="AA2297" s="63" t="str">
        <f t="shared" si="738"/>
        <v>-</v>
      </c>
      <c r="AB2297" s="63" t="str">
        <f t="shared" si="739"/>
        <v>-</v>
      </c>
      <c r="AC2297" s="63">
        <f>IF(ISBLANK($C2297),0,VLOOKUP($C2297,Listen!$A$2:$C$45,2,FALSE))</f>
        <v>0</v>
      </c>
      <c r="AD2297" s="63">
        <f>IF(ISBLANK($C2297),0,VLOOKUP($C2297,Listen!$A$2:$C$45,3,FALSE))</f>
        <v>0</v>
      </c>
      <c r="AE2297" s="49">
        <f t="shared" si="740"/>
        <v>0</v>
      </c>
      <c r="AF2297" s="49">
        <f t="shared" si="740"/>
        <v>0</v>
      </c>
      <c r="AG2297" s="49">
        <f>IFERROR(IF(OR($V2297&lt;&gt;"Ja",VLOOKUP($C2297,Listen!$A$2:$F$45,5,0)="Nein",D2297&lt;IF(C2297="LNG Anbindungsanlagen gemäß separater Festlegung",2022,2023)),$AC2297,$AA2297),0)</f>
        <v>0</v>
      </c>
      <c r="AH2297" s="49">
        <f>IFERROR(IF(OR($V2297&lt;&gt;"Ja",VLOOKUP($C2297,Listen!$A$2:$F$45,5,0)="Nein",D2297&lt;IF(C2297="LNG Anbindungsanlagen gemäß separater Festlegung",2022,2023)),$AC2297,$AA2297),0)</f>
        <v>0</v>
      </c>
      <c r="AI2297" s="49">
        <f>IFERROR(IF(OR($W2297&lt;&gt;"Ja",VLOOKUP($C2297,Listen!$A$2:$F$45,6,0)="Nein"),$AC2297,$AB2297),0)</f>
        <v>0</v>
      </c>
      <c r="AJ2297" s="49">
        <f>IFERROR(IF(OR($W2297&lt;&gt;"Ja",VLOOKUP($C2297,Listen!$A$2:$F$45,6,0)="Nein"),$AC2297,$AB2297),0)</f>
        <v>0</v>
      </c>
      <c r="AK2297" s="49">
        <f>IFERROR(IF(OR($W2297&lt;&gt;"Ja",VLOOKUP($C2297,Listen!$A$2:$F$45,6,0)="Nein"),$AC2297,$AB2297),0)</f>
        <v>0</v>
      </c>
      <c r="AL2297" s="51">
        <f t="shared" si="741"/>
        <v>0</v>
      </c>
      <c r="AM2297" s="296">
        <f>IFERROR(IF(VLOOKUP($C2297,Listen!$A$2:$F$45,6,0)="Ja",MAX(BC2297:BD2297),D_SAV!$BC2297),0)</f>
        <v>0</v>
      </c>
      <c r="AN2297" s="51">
        <f t="shared" si="742"/>
        <v>0</v>
      </c>
      <c r="AP2297" s="304">
        <f t="shared" si="743"/>
        <v>0</v>
      </c>
      <c r="AQ2297" s="304">
        <f t="shared" si="744"/>
        <v>0</v>
      </c>
      <c r="AR2297" s="304">
        <f t="shared" si="745"/>
        <v>0</v>
      </c>
      <c r="AS2297" s="304">
        <f t="shared" si="746"/>
        <v>0</v>
      </c>
      <c r="AT2297" s="304">
        <f t="shared" si="747"/>
        <v>0</v>
      </c>
      <c r="AU2297" s="304">
        <f t="shared" si="748"/>
        <v>0</v>
      </c>
      <c r="AV2297" s="304">
        <f t="shared" si="749"/>
        <v>0</v>
      </c>
      <c r="AW2297" s="304">
        <f t="shared" si="750"/>
        <v>0</v>
      </c>
      <c r="AX2297" s="304">
        <f t="shared" si="751"/>
        <v>0</v>
      </c>
      <c r="AY2297" s="304">
        <f t="shared" si="752"/>
        <v>0</v>
      </c>
      <c r="AZ2297" s="304">
        <f t="shared" si="753"/>
        <v>0</v>
      </c>
      <c r="BA2297" s="304">
        <f t="shared" si="754"/>
        <v>0</v>
      </c>
      <c r="BB2297" s="304">
        <f t="shared" si="755"/>
        <v>0</v>
      </c>
      <c r="BC2297" s="304">
        <f t="shared" si="756"/>
        <v>0</v>
      </c>
      <c r="BD2297" s="304">
        <f t="shared" si="757"/>
        <v>0</v>
      </c>
      <c r="BE2297" s="304">
        <f>IFERROR(IF(VLOOKUP($C2297,Listen!$A$2:$F$45,6,0)="Ja",BB2297-MAX(BC2297:BD2297),BB2297-BC2297),0)</f>
        <v>0</v>
      </c>
    </row>
    <row r="2298" spans="1:57" x14ac:dyDescent="0.25">
      <c r="A2298" s="320" t="str">
        <f>IF(AND(D2298&lt;&gt;0,C2298&lt;&gt;0,E2298&lt;&gt;0),IF(B2298&lt;&gt;0,CONCATENATE(B2298,"-AGr",VLOOKUP(C2298,Listen!$A$2:$D$45,4,FALSE),"-",D2298,"-",E2298,),CONCATENATE("AGr",VLOOKUP(C2298,Listen!$A$2:$D$45,4,FALSE),"-",D2298,"-",E2298)),"keine vollständige ID")</f>
        <v>keine vollständige ID</v>
      </c>
      <c r="B2298" s="301"/>
      <c r="C2298" s="287"/>
      <c r="D2298" s="34"/>
      <c r="E2298" s="306"/>
      <c r="F2298" s="116"/>
      <c r="G2298" s="17"/>
      <c r="H2298" s="17"/>
      <c r="I2298" s="17"/>
      <c r="J2298" s="17"/>
      <c r="K2298" s="17"/>
      <c r="L2298" s="17"/>
      <c r="M2298" s="17"/>
      <c r="N2298" s="17"/>
      <c r="O2298" s="116"/>
      <c r="P2298" s="117">
        <f>IF(D2298&gt;A_Stammdaten!$B$12,0,SUM(G2298,H2298,J2298,L2298:M2298)-SUM(I2298,K2298,N2298:O2298))</f>
        <v>0</v>
      </c>
      <c r="Q2298" s="17"/>
      <c r="R2298" s="17"/>
      <c r="S2298" s="17"/>
      <c r="T2298" s="17"/>
      <c r="U2298" s="62">
        <f t="shared" si="737"/>
        <v>0</v>
      </c>
      <c r="V2298" s="34"/>
      <c r="W2298" s="34"/>
      <c r="X2298" s="34"/>
      <c r="Y2298" s="34"/>
      <c r="Z2298" s="34"/>
      <c r="AA2298" s="63" t="str">
        <f t="shared" si="738"/>
        <v>-</v>
      </c>
      <c r="AB2298" s="63" t="str">
        <f t="shared" si="739"/>
        <v>-</v>
      </c>
      <c r="AC2298" s="63">
        <f>IF(ISBLANK($C2298),0,VLOOKUP($C2298,Listen!$A$2:$C$45,2,FALSE))</f>
        <v>0</v>
      </c>
      <c r="AD2298" s="63">
        <f>IF(ISBLANK($C2298),0,VLOOKUP($C2298,Listen!$A$2:$C$45,3,FALSE))</f>
        <v>0</v>
      </c>
      <c r="AE2298" s="49">
        <f t="shared" si="740"/>
        <v>0</v>
      </c>
      <c r="AF2298" s="49">
        <f t="shared" si="740"/>
        <v>0</v>
      </c>
      <c r="AG2298" s="49">
        <f>IFERROR(IF(OR($V2298&lt;&gt;"Ja",VLOOKUP($C2298,Listen!$A$2:$F$45,5,0)="Nein",D2298&lt;IF(C2298="LNG Anbindungsanlagen gemäß separater Festlegung",2022,2023)),$AC2298,$AA2298),0)</f>
        <v>0</v>
      </c>
      <c r="AH2298" s="49">
        <f>IFERROR(IF(OR($V2298&lt;&gt;"Ja",VLOOKUP($C2298,Listen!$A$2:$F$45,5,0)="Nein",D2298&lt;IF(C2298="LNG Anbindungsanlagen gemäß separater Festlegung",2022,2023)),$AC2298,$AA2298),0)</f>
        <v>0</v>
      </c>
      <c r="AI2298" s="49">
        <f>IFERROR(IF(OR($W2298&lt;&gt;"Ja",VLOOKUP($C2298,Listen!$A$2:$F$45,6,0)="Nein"),$AC2298,$AB2298),0)</f>
        <v>0</v>
      </c>
      <c r="AJ2298" s="49">
        <f>IFERROR(IF(OR($W2298&lt;&gt;"Ja",VLOOKUP($C2298,Listen!$A$2:$F$45,6,0)="Nein"),$AC2298,$AB2298),0)</f>
        <v>0</v>
      </c>
      <c r="AK2298" s="49">
        <f>IFERROR(IF(OR($W2298&lt;&gt;"Ja",VLOOKUP($C2298,Listen!$A$2:$F$45,6,0)="Nein"),$AC2298,$AB2298),0)</f>
        <v>0</v>
      </c>
      <c r="AL2298" s="51">
        <f t="shared" si="741"/>
        <v>0</v>
      </c>
      <c r="AM2298" s="296">
        <f>IFERROR(IF(VLOOKUP($C2298,Listen!$A$2:$F$45,6,0)="Ja",MAX(BC2298:BD2298),D_SAV!$BC2298),0)</f>
        <v>0</v>
      </c>
      <c r="AN2298" s="51">
        <f t="shared" si="742"/>
        <v>0</v>
      </c>
      <c r="AP2298" s="304">
        <f t="shared" si="743"/>
        <v>0</v>
      </c>
      <c r="AQ2298" s="304">
        <f t="shared" si="744"/>
        <v>0</v>
      </c>
      <c r="AR2298" s="304">
        <f t="shared" si="745"/>
        <v>0</v>
      </c>
      <c r="AS2298" s="304">
        <f t="shared" si="746"/>
        <v>0</v>
      </c>
      <c r="AT2298" s="304">
        <f t="shared" si="747"/>
        <v>0</v>
      </c>
      <c r="AU2298" s="304">
        <f t="shared" si="748"/>
        <v>0</v>
      </c>
      <c r="AV2298" s="304">
        <f t="shared" si="749"/>
        <v>0</v>
      </c>
      <c r="AW2298" s="304">
        <f t="shared" si="750"/>
        <v>0</v>
      </c>
      <c r="AX2298" s="304">
        <f t="shared" si="751"/>
        <v>0</v>
      </c>
      <c r="AY2298" s="304">
        <f t="shared" si="752"/>
        <v>0</v>
      </c>
      <c r="AZ2298" s="304">
        <f t="shared" si="753"/>
        <v>0</v>
      </c>
      <c r="BA2298" s="304">
        <f t="shared" si="754"/>
        <v>0</v>
      </c>
      <c r="BB2298" s="304">
        <f t="shared" si="755"/>
        <v>0</v>
      </c>
      <c r="BC2298" s="304">
        <f t="shared" si="756"/>
        <v>0</v>
      </c>
      <c r="BD2298" s="304">
        <f t="shared" si="757"/>
        <v>0</v>
      </c>
      <c r="BE2298" s="304">
        <f>IFERROR(IF(VLOOKUP($C2298,Listen!$A$2:$F$45,6,0)="Ja",BB2298-MAX(BC2298:BD2298),BB2298-BC2298),0)</f>
        <v>0</v>
      </c>
    </row>
    <row r="2299" spans="1:57" x14ac:dyDescent="0.25">
      <c r="A2299" s="320" t="str">
        <f>IF(AND(D2299&lt;&gt;0,C2299&lt;&gt;0,E2299&lt;&gt;0),IF(B2299&lt;&gt;0,CONCATENATE(B2299,"-AGr",VLOOKUP(C2299,Listen!$A$2:$D$45,4,FALSE),"-",D2299,"-",E2299,),CONCATENATE("AGr",VLOOKUP(C2299,Listen!$A$2:$D$45,4,FALSE),"-",D2299,"-",E2299)),"keine vollständige ID")</f>
        <v>keine vollständige ID</v>
      </c>
      <c r="B2299" s="301"/>
      <c r="C2299" s="287"/>
      <c r="D2299" s="34"/>
      <c r="E2299" s="306"/>
      <c r="F2299" s="116"/>
      <c r="G2299" s="17"/>
      <c r="H2299" s="17"/>
      <c r="I2299" s="17"/>
      <c r="J2299" s="17"/>
      <c r="K2299" s="17"/>
      <c r="L2299" s="17"/>
      <c r="M2299" s="17"/>
      <c r="N2299" s="17"/>
      <c r="O2299" s="116"/>
      <c r="P2299" s="117">
        <f>IF(D2299&gt;A_Stammdaten!$B$12,0,SUM(G2299,H2299,J2299,L2299:M2299)-SUM(I2299,K2299,N2299:O2299))</f>
        <v>0</v>
      </c>
      <c r="Q2299" s="17"/>
      <c r="R2299" s="17"/>
      <c r="S2299" s="17"/>
      <c r="T2299" s="17"/>
      <c r="U2299" s="62">
        <f t="shared" si="737"/>
        <v>0</v>
      </c>
      <c r="V2299" s="34"/>
      <c r="W2299" s="34"/>
      <c r="X2299" s="34"/>
      <c r="Y2299" s="34"/>
      <c r="Z2299" s="34"/>
      <c r="AA2299" s="63" t="str">
        <f t="shared" si="738"/>
        <v>-</v>
      </c>
      <c r="AB2299" s="63" t="str">
        <f t="shared" si="739"/>
        <v>-</v>
      </c>
      <c r="AC2299" s="63">
        <f>IF(ISBLANK($C2299),0,VLOOKUP($C2299,Listen!$A$2:$C$45,2,FALSE))</f>
        <v>0</v>
      </c>
      <c r="AD2299" s="63">
        <f>IF(ISBLANK($C2299),0,VLOOKUP($C2299,Listen!$A$2:$C$45,3,FALSE))</f>
        <v>0</v>
      </c>
      <c r="AE2299" s="49">
        <f t="shared" si="740"/>
        <v>0</v>
      </c>
      <c r="AF2299" s="49">
        <f t="shared" si="740"/>
        <v>0</v>
      </c>
      <c r="AG2299" s="49">
        <f>IFERROR(IF(OR($V2299&lt;&gt;"Ja",VLOOKUP($C2299,Listen!$A$2:$F$45,5,0)="Nein",D2299&lt;IF(C2299="LNG Anbindungsanlagen gemäß separater Festlegung",2022,2023)),$AC2299,$AA2299),0)</f>
        <v>0</v>
      </c>
      <c r="AH2299" s="49">
        <f>IFERROR(IF(OR($V2299&lt;&gt;"Ja",VLOOKUP($C2299,Listen!$A$2:$F$45,5,0)="Nein",D2299&lt;IF(C2299="LNG Anbindungsanlagen gemäß separater Festlegung",2022,2023)),$AC2299,$AA2299),0)</f>
        <v>0</v>
      </c>
      <c r="AI2299" s="49">
        <f>IFERROR(IF(OR($W2299&lt;&gt;"Ja",VLOOKUP($C2299,Listen!$A$2:$F$45,6,0)="Nein"),$AC2299,$AB2299),0)</f>
        <v>0</v>
      </c>
      <c r="AJ2299" s="49">
        <f>IFERROR(IF(OR($W2299&lt;&gt;"Ja",VLOOKUP($C2299,Listen!$A$2:$F$45,6,0)="Nein"),$AC2299,$AB2299),0)</f>
        <v>0</v>
      </c>
      <c r="AK2299" s="49">
        <f>IFERROR(IF(OR($W2299&lt;&gt;"Ja",VLOOKUP($C2299,Listen!$A$2:$F$45,6,0)="Nein"),$AC2299,$AB2299),0)</f>
        <v>0</v>
      </c>
      <c r="AL2299" s="51">
        <f t="shared" si="741"/>
        <v>0</v>
      </c>
      <c r="AM2299" s="296">
        <f>IFERROR(IF(VLOOKUP($C2299,Listen!$A$2:$F$45,6,0)="Ja",MAX(BC2299:BD2299),D_SAV!$BC2299),0)</f>
        <v>0</v>
      </c>
      <c r="AN2299" s="51">
        <f t="shared" si="742"/>
        <v>0</v>
      </c>
      <c r="AP2299" s="304">
        <f t="shared" si="743"/>
        <v>0</v>
      </c>
      <c r="AQ2299" s="304">
        <f t="shared" si="744"/>
        <v>0</v>
      </c>
      <c r="AR2299" s="304">
        <f t="shared" si="745"/>
        <v>0</v>
      </c>
      <c r="AS2299" s="304">
        <f t="shared" si="746"/>
        <v>0</v>
      </c>
      <c r="AT2299" s="304">
        <f t="shared" si="747"/>
        <v>0</v>
      </c>
      <c r="AU2299" s="304">
        <f t="shared" si="748"/>
        <v>0</v>
      </c>
      <c r="AV2299" s="304">
        <f t="shared" si="749"/>
        <v>0</v>
      </c>
      <c r="AW2299" s="304">
        <f t="shared" si="750"/>
        <v>0</v>
      </c>
      <c r="AX2299" s="304">
        <f t="shared" si="751"/>
        <v>0</v>
      </c>
      <c r="AY2299" s="304">
        <f t="shared" si="752"/>
        <v>0</v>
      </c>
      <c r="AZ2299" s="304">
        <f t="shared" si="753"/>
        <v>0</v>
      </c>
      <c r="BA2299" s="304">
        <f t="shared" si="754"/>
        <v>0</v>
      </c>
      <c r="BB2299" s="304">
        <f t="shared" si="755"/>
        <v>0</v>
      </c>
      <c r="BC2299" s="304">
        <f t="shared" si="756"/>
        <v>0</v>
      </c>
      <c r="BD2299" s="304">
        <f t="shared" si="757"/>
        <v>0</v>
      </c>
      <c r="BE2299" s="304">
        <f>IFERROR(IF(VLOOKUP($C2299,Listen!$A$2:$F$45,6,0)="Ja",BB2299-MAX(BC2299:BD2299),BB2299-BC2299),0)</f>
        <v>0</v>
      </c>
    </row>
    <row r="2300" spans="1:57" x14ac:dyDescent="0.25">
      <c r="A2300" s="320" t="str">
        <f>IF(AND(D2300&lt;&gt;0,C2300&lt;&gt;0,E2300&lt;&gt;0),IF(B2300&lt;&gt;0,CONCATENATE(B2300,"-AGr",VLOOKUP(C2300,Listen!$A$2:$D$45,4,FALSE),"-",D2300,"-",E2300,),CONCATENATE("AGr",VLOOKUP(C2300,Listen!$A$2:$D$45,4,FALSE),"-",D2300,"-",E2300)),"keine vollständige ID")</f>
        <v>keine vollständige ID</v>
      </c>
      <c r="B2300" s="301"/>
      <c r="C2300" s="287"/>
      <c r="D2300" s="34"/>
      <c r="E2300" s="306"/>
      <c r="F2300" s="116"/>
      <c r="G2300" s="17"/>
      <c r="H2300" s="17"/>
      <c r="I2300" s="17"/>
      <c r="J2300" s="17"/>
      <c r="K2300" s="17"/>
      <c r="L2300" s="17"/>
      <c r="M2300" s="17"/>
      <c r="N2300" s="17"/>
      <c r="O2300" s="116"/>
      <c r="P2300" s="117">
        <f>IF(D2300&gt;A_Stammdaten!$B$12,0,SUM(G2300,H2300,J2300,L2300:M2300)-SUM(I2300,K2300,N2300:O2300))</f>
        <v>0</v>
      </c>
      <c r="Q2300" s="17"/>
      <c r="R2300" s="17"/>
      <c r="S2300" s="17"/>
      <c r="T2300" s="17"/>
      <c r="U2300" s="62">
        <f t="shared" si="737"/>
        <v>0</v>
      </c>
      <c r="V2300" s="34"/>
      <c r="W2300" s="34"/>
      <c r="X2300" s="34"/>
      <c r="Y2300" s="34"/>
      <c r="Z2300" s="34"/>
      <c r="AA2300" s="63" t="str">
        <f t="shared" si="738"/>
        <v>-</v>
      </c>
      <c r="AB2300" s="63" t="str">
        <f t="shared" si="739"/>
        <v>-</v>
      </c>
      <c r="AC2300" s="63">
        <f>IF(ISBLANK($C2300),0,VLOOKUP($C2300,Listen!$A$2:$C$45,2,FALSE))</f>
        <v>0</v>
      </c>
      <c r="AD2300" s="63">
        <f>IF(ISBLANK($C2300),0,VLOOKUP($C2300,Listen!$A$2:$C$45,3,FALSE))</f>
        <v>0</v>
      </c>
      <c r="AE2300" s="49">
        <f t="shared" si="740"/>
        <v>0</v>
      </c>
      <c r="AF2300" s="49">
        <f t="shared" si="740"/>
        <v>0</v>
      </c>
      <c r="AG2300" s="49">
        <f>IFERROR(IF(OR($V2300&lt;&gt;"Ja",VLOOKUP($C2300,Listen!$A$2:$F$45,5,0)="Nein",D2300&lt;IF(C2300="LNG Anbindungsanlagen gemäß separater Festlegung",2022,2023)),$AC2300,$AA2300),0)</f>
        <v>0</v>
      </c>
      <c r="AH2300" s="49">
        <f>IFERROR(IF(OR($V2300&lt;&gt;"Ja",VLOOKUP($C2300,Listen!$A$2:$F$45,5,0)="Nein",D2300&lt;IF(C2300="LNG Anbindungsanlagen gemäß separater Festlegung",2022,2023)),$AC2300,$AA2300),0)</f>
        <v>0</v>
      </c>
      <c r="AI2300" s="49">
        <f>IFERROR(IF(OR($W2300&lt;&gt;"Ja",VLOOKUP($C2300,Listen!$A$2:$F$45,6,0)="Nein"),$AC2300,$AB2300),0)</f>
        <v>0</v>
      </c>
      <c r="AJ2300" s="49">
        <f>IFERROR(IF(OR($W2300&lt;&gt;"Ja",VLOOKUP($C2300,Listen!$A$2:$F$45,6,0)="Nein"),$AC2300,$AB2300),0)</f>
        <v>0</v>
      </c>
      <c r="AK2300" s="49">
        <f>IFERROR(IF(OR($W2300&lt;&gt;"Ja",VLOOKUP($C2300,Listen!$A$2:$F$45,6,0)="Nein"),$AC2300,$AB2300),0)</f>
        <v>0</v>
      </c>
      <c r="AL2300" s="51">
        <f t="shared" si="741"/>
        <v>0</v>
      </c>
      <c r="AM2300" s="296">
        <f>IFERROR(IF(VLOOKUP($C2300,Listen!$A$2:$F$45,6,0)="Ja",MAX(BC2300:BD2300),D_SAV!$BC2300),0)</f>
        <v>0</v>
      </c>
      <c r="AN2300" s="51">
        <f t="shared" si="742"/>
        <v>0</v>
      </c>
      <c r="AP2300" s="304">
        <f t="shared" si="743"/>
        <v>0</v>
      </c>
      <c r="AQ2300" s="304">
        <f t="shared" si="744"/>
        <v>0</v>
      </c>
      <c r="AR2300" s="304">
        <f t="shared" si="745"/>
        <v>0</v>
      </c>
      <c r="AS2300" s="304">
        <f t="shared" si="746"/>
        <v>0</v>
      </c>
      <c r="AT2300" s="304">
        <f t="shared" si="747"/>
        <v>0</v>
      </c>
      <c r="AU2300" s="304">
        <f t="shared" si="748"/>
        <v>0</v>
      </c>
      <c r="AV2300" s="304">
        <f t="shared" si="749"/>
        <v>0</v>
      </c>
      <c r="AW2300" s="304">
        <f t="shared" si="750"/>
        <v>0</v>
      </c>
      <c r="AX2300" s="304">
        <f t="shared" si="751"/>
        <v>0</v>
      </c>
      <c r="AY2300" s="304">
        <f t="shared" si="752"/>
        <v>0</v>
      </c>
      <c r="AZ2300" s="304">
        <f t="shared" si="753"/>
        <v>0</v>
      </c>
      <c r="BA2300" s="304">
        <f t="shared" si="754"/>
        <v>0</v>
      </c>
      <c r="BB2300" s="304">
        <f t="shared" si="755"/>
        <v>0</v>
      </c>
      <c r="BC2300" s="304">
        <f t="shared" si="756"/>
        <v>0</v>
      </c>
      <c r="BD2300" s="304">
        <f t="shared" si="757"/>
        <v>0</v>
      </c>
      <c r="BE2300" s="304">
        <f>IFERROR(IF(VLOOKUP($C2300,Listen!$A$2:$F$45,6,0)="Ja",BB2300-MAX(BC2300:BD2300),BB2300-BC2300),0)</f>
        <v>0</v>
      </c>
    </row>
    <row r="2301" spans="1:57" x14ac:dyDescent="0.25">
      <c r="A2301" s="320" t="str">
        <f>IF(AND(D2301&lt;&gt;0,C2301&lt;&gt;0,E2301&lt;&gt;0),IF(B2301&lt;&gt;0,CONCATENATE(B2301,"-AGr",VLOOKUP(C2301,Listen!$A$2:$D$45,4,FALSE),"-",D2301,"-",E2301,),CONCATENATE("AGr",VLOOKUP(C2301,Listen!$A$2:$D$45,4,FALSE),"-",D2301,"-",E2301)),"keine vollständige ID")</f>
        <v>keine vollständige ID</v>
      </c>
      <c r="B2301" s="301"/>
      <c r="C2301" s="287"/>
      <c r="D2301" s="34"/>
      <c r="E2301" s="306"/>
      <c r="F2301" s="116"/>
      <c r="G2301" s="17"/>
      <c r="H2301" s="17"/>
      <c r="I2301" s="17"/>
      <c r="J2301" s="17"/>
      <c r="K2301" s="17"/>
      <c r="L2301" s="17"/>
      <c r="M2301" s="17"/>
      <c r="N2301" s="17"/>
      <c r="O2301" s="116"/>
      <c r="P2301" s="117">
        <f>IF(D2301&gt;A_Stammdaten!$B$12,0,SUM(G2301,H2301,J2301,L2301:M2301)-SUM(I2301,K2301,N2301:O2301))</f>
        <v>0</v>
      </c>
      <c r="Q2301" s="17"/>
      <c r="R2301" s="17"/>
      <c r="S2301" s="17"/>
      <c r="T2301" s="17"/>
      <c r="U2301" s="62">
        <f t="shared" si="737"/>
        <v>0</v>
      </c>
      <c r="V2301" s="34"/>
      <c r="W2301" s="34"/>
      <c r="X2301" s="34"/>
      <c r="Y2301" s="34"/>
      <c r="Z2301" s="34"/>
      <c r="AA2301" s="63" t="str">
        <f t="shared" si="738"/>
        <v>-</v>
      </c>
      <c r="AB2301" s="63" t="str">
        <f t="shared" si="739"/>
        <v>-</v>
      </c>
      <c r="AC2301" s="63">
        <f>IF(ISBLANK($C2301),0,VLOOKUP($C2301,Listen!$A$2:$C$45,2,FALSE))</f>
        <v>0</v>
      </c>
      <c r="AD2301" s="63">
        <f>IF(ISBLANK($C2301),0,VLOOKUP($C2301,Listen!$A$2:$C$45,3,FALSE))</f>
        <v>0</v>
      </c>
      <c r="AE2301" s="49">
        <f t="shared" si="740"/>
        <v>0</v>
      </c>
      <c r="AF2301" s="49">
        <f t="shared" si="740"/>
        <v>0</v>
      </c>
      <c r="AG2301" s="49">
        <f>IFERROR(IF(OR($V2301&lt;&gt;"Ja",VLOOKUP($C2301,Listen!$A$2:$F$45,5,0)="Nein",D2301&lt;IF(C2301="LNG Anbindungsanlagen gemäß separater Festlegung",2022,2023)),$AC2301,$AA2301),0)</f>
        <v>0</v>
      </c>
      <c r="AH2301" s="49">
        <f>IFERROR(IF(OR($V2301&lt;&gt;"Ja",VLOOKUP($C2301,Listen!$A$2:$F$45,5,0)="Nein",D2301&lt;IF(C2301="LNG Anbindungsanlagen gemäß separater Festlegung",2022,2023)),$AC2301,$AA2301),0)</f>
        <v>0</v>
      </c>
      <c r="AI2301" s="49">
        <f>IFERROR(IF(OR($W2301&lt;&gt;"Ja",VLOOKUP($C2301,Listen!$A$2:$F$45,6,0)="Nein"),$AC2301,$AB2301),0)</f>
        <v>0</v>
      </c>
      <c r="AJ2301" s="49">
        <f>IFERROR(IF(OR($W2301&lt;&gt;"Ja",VLOOKUP($C2301,Listen!$A$2:$F$45,6,0)="Nein"),$AC2301,$AB2301),0)</f>
        <v>0</v>
      </c>
      <c r="AK2301" s="49">
        <f>IFERROR(IF(OR($W2301&lt;&gt;"Ja",VLOOKUP($C2301,Listen!$A$2:$F$45,6,0)="Nein"),$AC2301,$AB2301),0)</f>
        <v>0</v>
      </c>
      <c r="AL2301" s="51">
        <f t="shared" si="741"/>
        <v>0</v>
      </c>
      <c r="AM2301" s="296">
        <f>IFERROR(IF(VLOOKUP($C2301,Listen!$A$2:$F$45,6,0)="Ja",MAX(BC2301:BD2301),D_SAV!$BC2301),0)</f>
        <v>0</v>
      </c>
      <c r="AN2301" s="51">
        <f t="shared" si="742"/>
        <v>0</v>
      </c>
      <c r="AP2301" s="304">
        <f t="shared" si="743"/>
        <v>0</v>
      </c>
      <c r="AQ2301" s="304">
        <f t="shared" si="744"/>
        <v>0</v>
      </c>
      <c r="AR2301" s="304">
        <f t="shared" si="745"/>
        <v>0</v>
      </c>
      <c r="AS2301" s="304">
        <f t="shared" si="746"/>
        <v>0</v>
      </c>
      <c r="AT2301" s="304">
        <f t="shared" si="747"/>
        <v>0</v>
      </c>
      <c r="AU2301" s="304">
        <f t="shared" si="748"/>
        <v>0</v>
      </c>
      <c r="AV2301" s="304">
        <f t="shared" si="749"/>
        <v>0</v>
      </c>
      <c r="AW2301" s="304">
        <f t="shared" si="750"/>
        <v>0</v>
      </c>
      <c r="AX2301" s="304">
        <f t="shared" si="751"/>
        <v>0</v>
      </c>
      <c r="AY2301" s="304">
        <f t="shared" si="752"/>
        <v>0</v>
      </c>
      <c r="AZ2301" s="304">
        <f t="shared" si="753"/>
        <v>0</v>
      </c>
      <c r="BA2301" s="304">
        <f t="shared" si="754"/>
        <v>0</v>
      </c>
      <c r="BB2301" s="304">
        <f t="shared" si="755"/>
        <v>0</v>
      </c>
      <c r="BC2301" s="304">
        <f t="shared" si="756"/>
        <v>0</v>
      </c>
      <c r="BD2301" s="304">
        <f t="shared" si="757"/>
        <v>0</v>
      </c>
      <c r="BE2301" s="304">
        <f>IFERROR(IF(VLOOKUP($C2301,Listen!$A$2:$F$45,6,0)="Ja",BB2301-MAX(BC2301:BD2301),BB2301-BC2301),0)</f>
        <v>0</v>
      </c>
    </row>
    <row r="2302" spans="1:57" x14ac:dyDescent="0.25">
      <c r="A2302" s="320" t="str">
        <f>IF(AND(D2302&lt;&gt;0,C2302&lt;&gt;0,E2302&lt;&gt;0),IF(B2302&lt;&gt;0,CONCATENATE(B2302,"-AGr",VLOOKUP(C2302,Listen!$A$2:$D$45,4,FALSE),"-",D2302,"-",E2302,),CONCATENATE("AGr",VLOOKUP(C2302,Listen!$A$2:$D$45,4,FALSE),"-",D2302,"-",E2302)),"keine vollständige ID")</f>
        <v>keine vollständige ID</v>
      </c>
      <c r="B2302" s="301"/>
      <c r="C2302" s="287"/>
      <c r="D2302" s="34"/>
      <c r="E2302" s="306"/>
      <c r="F2302" s="116"/>
      <c r="G2302" s="17"/>
      <c r="H2302" s="17"/>
      <c r="I2302" s="17"/>
      <c r="J2302" s="17"/>
      <c r="K2302" s="17"/>
      <c r="L2302" s="17"/>
      <c r="M2302" s="17"/>
      <c r="N2302" s="17"/>
      <c r="O2302" s="116"/>
      <c r="P2302" s="117">
        <f>IF(D2302&gt;A_Stammdaten!$B$12,0,SUM(G2302,H2302,J2302,L2302:M2302)-SUM(I2302,K2302,N2302:O2302))</f>
        <v>0</v>
      </c>
      <c r="Q2302" s="17"/>
      <c r="R2302" s="17"/>
      <c r="S2302" s="17"/>
      <c r="T2302" s="17"/>
      <c r="U2302" s="62">
        <f t="shared" si="737"/>
        <v>0</v>
      </c>
      <c r="V2302" s="34"/>
      <c r="W2302" s="34"/>
      <c r="X2302" s="34"/>
      <c r="Y2302" s="34"/>
      <c r="Z2302" s="34"/>
      <c r="AA2302" s="63" t="str">
        <f t="shared" si="738"/>
        <v>-</v>
      </c>
      <c r="AB2302" s="63" t="str">
        <f t="shared" si="739"/>
        <v>-</v>
      </c>
      <c r="AC2302" s="63">
        <f>IF(ISBLANK($C2302),0,VLOOKUP($C2302,Listen!$A$2:$C$45,2,FALSE))</f>
        <v>0</v>
      </c>
      <c r="AD2302" s="63">
        <f>IF(ISBLANK($C2302),0,VLOOKUP($C2302,Listen!$A$2:$C$45,3,FALSE))</f>
        <v>0</v>
      </c>
      <c r="AE2302" s="49">
        <f t="shared" si="740"/>
        <v>0</v>
      </c>
      <c r="AF2302" s="49">
        <f t="shared" si="740"/>
        <v>0</v>
      </c>
      <c r="AG2302" s="49">
        <f>IFERROR(IF(OR($V2302&lt;&gt;"Ja",VLOOKUP($C2302,Listen!$A$2:$F$45,5,0)="Nein",D2302&lt;IF(C2302="LNG Anbindungsanlagen gemäß separater Festlegung",2022,2023)),$AC2302,$AA2302),0)</f>
        <v>0</v>
      </c>
      <c r="AH2302" s="49">
        <f>IFERROR(IF(OR($V2302&lt;&gt;"Ja",VLOOKUP($C2302,Listen!$A$2:$F$45,5,0)="Nein",D2302&lt;IF(C2302="LNG Anbindungsanlagen gemäß separater Festlegung",2022,2023)),$AC2302,$AA2302),0)</f>
        <v>0</v>
      </c>
      <c r="AI2302" s="49">
        <f>IFERROR(IF(OR($W2302&lt;&gt;"Ja",VLOOKUP($C2302,Listen!$A$2:$F$45,6,0)="Nein"),$AC2302,$AB2302),0)</f>
        <v>0</v>
      </c>
      <c r="AJ2302" s="49">
        <f>IFERROR(IF(OR($W2302&lt;&gt;"Ja",VLOOKUP($C2302,Listen!$A$2:$F$45,6,0)="Nein"),$AC2302,$AB2302),0)</f>
        <v>0</v>
      </c>
      <c r="AK2302" s="49">
        <f>IFERROR(IF(OR($W2302&lt;&gt;"Ja",VLOOKUP($C2302,Listen!$A$2:$F$45,6,0)="Nein"),$AC2302,$AB2302),0)</f>
        <v>0</v>
      </c>
      <c r="AL2302" s="51">
        <f t="shared" si="741"/>
        <v>0</v>
      </c>
      <c r="AM2302" s="296">
        <f>IFERROR(IF(VLOOKUP($C2302,Listen!$A$2:$F$45,6,0)="Ja",MAX(BC2302:BD2302),D_SAV!$BC2302),0)</f>
        <v>0</v>
      </c>
      <c r="AN2302" s="51">
        <f t="shared" si="742"/>
        <v>0</v>
      </c>
      <c r="AP2302" s="304">
        <f t="shared" si="743"/>
        <v>0</v>
      </c>
      <c r="AQ2302" s="304">
        <f t="shared" si="744"/>
        <v>0</v>
      </c>
      <c r="AR2302" s="304">
        <f t="shared" si="745"/>
        <v>0</v>
      </c>
      <c r="AS2302" s="304">
        <f t="shared" si="746"/>
        <v>0</v>
      </c>
      <c r="AT2302" s="304">
        <f t="shared" si="747"/>
        <v>0</v>
      </c>
      <c r="AU2302" s="304">
        <f t="shared" si="748"/>
        <v>0</v>
      </c>
      <c r="AV2302" s="304">
        <f t="shared" si="749"/>
        <v>0</v>
      </c>
      <c r="AW2302" s="304">
        <f t="shared" si="750"/>
        <v>0</v>
      </c>
      <c r="AX2302" s="304">
        <f t="shared" si="751"/>
        <v>0</v>
      </c>
      <c r="AY2302" s="304">
        <f t="shared" si="752"/>
        <v>0</v>
      </c>
      <c r="AZ2302" s="304">
        <f t="shared" si="753"/>
        <v>0</v>
      </c>
      <c r="BA2302" s="304">
        <f t="shared" si="754"/>
        <v>0</v>
      </c>
      <c r="BB2302" s="304">
        <f t="shared" si="755"/>
        <v>0</v>
      </c>
      <c r="BC2302" s="304">
        <f t="shared" si="756"/>
        <v>0</v>
      </c>
      <c r="BD2302" s="304">
        <f t="shared" si="757"/>
        <v>0</v>
      </c>
      <c r="BE2302" s="304">
        <f>IFERROR(IF(VLOOKUP($C2302,Listen!$A$2:$F$45,6,0)="Ja",BB2302-MAX(BC2302:BD2302),BB2302-BC2302),0)</f>
        <v>0</v>
      </c>
    </row>
    <row r="2303" spans="1:57" x14ac:dyDescent="0.25">
      <c r="A2303" s="320" t="str">
        <f>IF(AND(D2303&lt;&gt;0,C2303&lt;&gt;0,E2303&lt;&gt;0),IF(B2303&lt;&gt;0,CONCATENATE(B2303,"-AGr",VLOOKUP(C2303,Listen!$A$2:$D$45,4,FALSE),"-",D2303,"-",E2303,),CONCATENATE("AGr",VLOOKUP(C2303,Listen!$A$2:$D$45,4,FALSE),"-",D2303,"-",E2303)),"keine vollständige ID")</f>
        <v>keine vollständige ID</v>
      </c>
      <c r="B2303" s="301"/>
      <c r="C2303" s="287"/>
      <c r="D2303" s="34"/>
      <c r="E2303" s="306"/>
      <c r="F2303" s="116"/>
      <c r="G2303" s="17"/>
      <c r="H2303" s="17"/>
      <c r="I2303" s="17"/>
      <c r="J2303" s="17"/>
      <c r="K2303" s="17"/>
      <c r="L2303" s="17"/>
      <c r="M2303" s="17"/>
      <c r="N2303" s="17"/>
      <c r="O2303" s="116"/>
      <c r="P2303" s="117">
        <f>IF(D2303&gt;A_Stammdaten!$B$12,0,SUM(G2303,H2303,J2303,L2303:M2303)-SUM(I2303,K2303,N2303:O2303))</f>
        <v>0</v>
      </c>
      <c r="Q2303" s="17"/>
      <c r="R2303" s="17"/>
      <c r="S2303" s="17"/>
      <c r="T2303" s="17"/>
      <c r="U2303" s="62">
        <f t="shared" si="737"/>
        <v>0</v>
      </c>
      <c r="V2303" s="34"/>
      <c r="W2303" s="34"/>
      <c r="X2303" s="34"/>
      <c r="Y2303" s="34"/>
      <c r="Z2303" s="34"/>
      <c r="AA2303" s="63" t="str">
        <f t="shared" si="738"/>
        <v>-</v>
      </c>
      <c r="AB2303" s="63" t="str">
        <f t="shared" si="739"/>
        <v>-</v>
      </c>
      <c r="AC2303" s="63">
        <f>IF(ISBLANK($C2303),0,VLOOKUP($C2303,Listen!$A$2:$C$45,2,FALSE))</f>
        <v>0</v>
      </c>
      <c r="AD2303" s="63">
        <f>IF(ISBLANK($C2303),0,VLOOKUP($C2303,Listen!$A$2:$C$45,3,FALSE))</f>
        <v>0</v>
      </c>
      <c r="AE2303" s="49">
        <f t="shared" si="740"/>
        <v>0</v>
      </c>
      <c r="AF2303" s="49">
        <f t="shared" si="740"/>
        <v>0</v>
      </c>
      <c r="AG2303" s="49">
        <f>IFERROR(IF(OR($V2303&lt;&gt;"Ja",VLOOKUP($C2303,Listen!$A$2:$F$45,5,0)="Nein",D2303&lt;IF(C2303="LNG Anbindungsanlagen gemäß separater Festlegung",2022,2023)),$AC2303,$AA2303),0)</f>
        <v>0</v>
      </c>
      <c r="AH2303" s="49">
        <f>IFERROR(IF(OR($V2303&lt;&gt;"Ja",VLOOKUP($C2303,Listen!$A$2:$F$45,5,0)="Nein",D2303&lt;IF(C2303="LNG Anbindungsanlagen gemäß separater Festlegung",2022,2023)),$AC2303,$AA2303),0)</f>
        <v>0</v>
      </c>
      <c r="AI2303" s="49">
        <f>IFERROR(IF(OR($W2303&lt;&gt;"Ja",VLOOKUP($C2303,Listen!$A$2:$F$45,6,0)="Nein"),$AC2303,$AB2303),0)</f>
        <v>0</v>
      </c>
      <c r="AJ2303" s="49">
        <f>IFERROR(IF(OR($W2303&lt;&gt;"Ja",VLOOKUP($C2303,Listen!$A$2:$F$45,6,0)="Nein"),$AC2303,$AB2303),0)</f>
        <v>0</v>
      </c>
      <c r="AK2303" s="49">
        <f>IFERROR(IF(OR($W2303&lt;&gt;"Ja",VLOOKUP($C2303,Listen!$A$2:$F$45,6,0)="Nein"),$AC2303,$AB2303),0)</f>
        <v>0</v>
      </c>
      <c r="AL2303" s="51">
        <f t="shared" si="741"/>
        <v>0</v>
      </c>
      <c r="AM2303" s="296">
        <f>IFERROR(IF(VLOOKUP($C2303,Listen!$A$2:$F$45,6,0)="Ja",MAX(BC2303:BD2303),D_SAV!$BC2303),0)</f>
        <v>0</v>
      </c>
      <c r="AN2303" s="51">
        <f t="shared" si="742"/>
        <v>0</v>
      </c>
      <c r="AP2303" s="304">
        <f t="shared" si="743"/>
        <v>0</v>
      </c>
      <c r="AQ2303" s="304">
        <f t="shared" si="744"/>
        <v>0</v>
      </c>
      <c r="AR2303" s="304">
        <f t="shared" si="745"/>
        <v>0</v>
      </c>
      <c r="AS2303" s="304">
        <f t="shared" si="746"/>
        <v>0</v>
      </c>
      <c r="AT2303" s="304">
        <f t="shared" si="747"/>
        <v>0</v>
      </c>
      <c r="AU2303" s="304">
        <f t="shared" si="748"/>
        <v>0</v>
      </c>
      <c r="AV2303" s="304">
        <f t="shared" si="749"/>
        <v>0</v>
      </c>
      <c r="AW2303" s="304">
        <f t="shared" si="750"/>
        <v>0</v>
      </c>
      <c r="AX2303" s="304">
        <f t="shared" si="751"/>
        <v>0</v>
      </c>
      <c r="AY2303" s="304">
        <f t="shared" si="752"/>
        <v>0</v>
      </c>
      <c r="AZ2303" s="304">
        <f t="shared" si="753"/>
        <v>0</v>
      </c>
      <c r="BA2303" s="304">
        <f t="shared" si="754"/>
        <v>0</v>
      </c>
      <c r="BB2303" s="304">
        <f t="shared" si="755"/>
        <v>0</v>
      </c>
      <c r="BC2303" s="304">
        <f t="shared" si="756"/>
        <v>0</v>
      </c>
      <c r="BD2303" s="304">
        <f t="shared" si="757"/>
        <v>0</v>
      </c>
      <c r="BE2303" s="304">
        <f>IFERROR(IF(VLOOKUP($C2303,Listen!$A$2:$F$45,6,0)="Ja",BB2303-MAX(BC2303:BD2303),BB2303-BC2303),0)</f>
        <v>0</v>
      </c>
    </row>
    <row r="2304" spans="1:57" x14ac:dyDescent="0.25">
      <c r="A2304" s="320" t="str">
        <f>IF(AND(D2304&lt;&gt;0,C2304&lt;&gt;0,E2304&lt;&gt;0),IF(B2304&lt;&gt;0,CONCATENATE(B2304,"-AGr",VLOOKUP(C2304,Listen!$A$2:$D$45,4,FALSE),"-",D2304,"-",E2304,),CONCATENATE("AGr",VLOOKUP(C2304,Listen!$A$2:$D$45,4,FALSE),"-",D2304,"-",E2304)),"keine vollständige ID")</f>
        <v>keine vollständige ID</v>
      </c>
      <c r="B2304" s="301"/>
      <c r="C2304" s="287"/>
      <c r="D2304" s="34"/>
      <c r="E2304" s="306"/>
      <c r="F2304" s="116"/>
      <c r="G2304" s="17"/>
      <c r="H2304" s="17"/>
      <c r="I2304" s="17"/>
      <c r="J2304" s="17"/>
      <c r="K2304" s="17"/>
      <c r="L2304" s="17"/>
      <c r="M2304" s="17"/>
      <c r="N2304" s="17"/>
      <c r="O2304" s="116"/>
      <c r="P2304" s="117">
        <f>IF(D2304&gt;A_Stammdaten!$B$12,0,SUM(G2304,H2304,J2304,L2304:M2304)-SUM(I2304,K2304,N2304:O2304))</f>
        <v>0</v>
      </c>
      <c r="Q2304" s="17"/>
      <c r="R2304" s="17"/>
      <c r="S2304" s="17"/>
      <c r="T2304" s="17"/>
      <c r="U2304" s="62">
        <f t="shared" si="737"/>
        <v>0</v>
      </c>
      <c r="V2304" s="34"/>
      <c r="W2304" s="34"/>
      <c r="X2304" s="34"/>
      <c r="Y2304" s="34"/>
      <c r="Z2304" s="34"/>
      <c r="AA2304" s="63" t="str">
        <f t="shared" si="738"/>
        <v>-</v>
      </c>
      <c r="AB2304" s="63" t="str">
        <f t="shared" si="739"/>
        <v>-</v>
      </c>
      <c r="AC2304" s="63">
        <f>IF(ISBLANK($C2304),0,VLOOKUP($C2304,Listen!$A$2:$C$45,2,FALSE))</f>
        <v>0</v>
      </c>
      <c r="AD2304" s="63">
        <f>IF(ISBLANK($C2304),0,VLOOKUP($C2304,Listen!$A$2:$C$45,3,FALSE))</f>
        <v>0</v>
      </c>
      <c r="AE2304" s="49">
        <f t="shared" si="740"/>
        <v>0</v>
      </c>
      <c r="AF2304" s="49">
        <f t="shared" si="740"/>
        <v>0</v>
      </c>
      <c r="AG2304" s="49">
        <f>IFERROR(IF(OR($V2304&lt;&gt;"Ja",VLOOKUP($C2304,Listen!$A$2:$F$45,5,0)="Nein",D2304&lt;IF(C2304="LNG Anbindungsanlagen gemäß separater Festlegung",2022,2023)),$AC2304,$AA2304),0)</f>
        <v>0</v>
      </c>
      <c r="AH2304" s="49">
        <f>IFERROR(IF(OR($V2304&lt;&gt;"Ja",VLOOKUP($C2304,Listen!$A$2:$F$45,5,0)="Nein",D2304&lt;IF(C2304="LNG Anbindungsanlagen gemäß separater Festlegung",2022,2023)),$AC2304,$AA2304),0)</f>
        <v>0</v>
      </c>
      <c r="AI2304" s="49">
        <f>IFERROR(IF(OR($W2304&lt;&gt;"Ja",VLOOKUP($C2304,Listen!$A$2:$F$45,6,0)="Nein"),$AC2304,$AB2304),0)</f>
        <v>0</v>
      </c>
      <c r="AJ2304" s="49">
        <f>IFERROR(IF(OR($W2304&lt;&gt;"Ja",VLOOKUP($C2304,Listen!$A$2:$F$45,6,0)="Nein"),$AC2304,$AB2304),0)</f>
        <v>0</v>
      </c>
      <c r="AK2304" s="49">
        <f>IFERROR(IF(OR($W2304&lt;&gt;"Ja",VLOOKUP($C2304,Listen!$A$2:$F$45,6,0)="Nein"),$AC2304,$AB2304),0)</f>
        <v>0</v>
      </c>
      <c r="AL2304" s="51">
        <f t="shared" si="741"/>
        <v>0</v>
      </c>
      <c r="AM2304" s="296">
        <f>IFERROR(IF(VLOOKUP($C2304,Listen!$A$2:$F$45,6,0)="Ja",MAX(BC2304:BD2304),D_SAV!$BC2304),0)</f>
        <v>0</v>
      </c>
      <c r="AN2304" s="51">
        <f t="shared" si="742"/>
        <v>0</v>
      </c>
      <c r="AP2304" s="304">
        <f t="shared" si="743"/>
        <v>0</v>
      </c>
      <c r="AQ2304" s="304">
        <f t="shared" si="744"/>
        <v>0</v>
      </c>
      <c r="AR2304" s="304">
        <f t="shared" si="745"/>
        <v>0</v>
      </c>
      <c r="AS2304" s="304">
        <f t="shared" si="746"/>
        <v>0</v>
      </c>
      <c r="AT2304" s="304">
        <f t="shared" si="747"/>
        <v>0</v>
      </c>
      <c r="AU2304" s="304">
        <f t="shared" si="748"/>
        <v>0</v>
      </c>
      <c r="AV2304" s="304">
        <f t="shared" si="749"/>
        <v>0</v>
      </c>
      <c r="AW2304" s="304">
        <f t="shared" si="750"/>
        <v>0</v>
      </c>
      <c r="AX2304" s="304">
        <f t="shared" si="751"/>
        <v>0</v>
      </c>
      <c r="AY2304" s="304">
        <f t="shared" si="752"/>
        <v>0</v>
      </c>
      <c r="AZ2304" s="304">
        <f t="shared" si="753"/>
        <v>0</v>
      </c>
      <c r="BA2304" s="304">
        <f t="shared" si="754"/>
        <v>0</v>
      </c>
      <c r="BB2304" s="304">
        <f t="shared" si="755"/>
        <v>0</v>
      </c>
      <c r="BC2304" s="304">
        <f t="shared" si="756"/>
        <v>0</v>
      </c>
      <c r="BD2304" s="304">
        <f t="shared" si="757"/>
        <v>0</v>
      </c>
      <c r="BE2304" s="304">
        <f>IFERROR(IF(VLOOKUP($C2304,Listen!$A$2:$F$45,6,0)="Ja",BB2304-MAX(BC2304:BD2304),BB2304-BC2304),0)</f>
        <v>0</v>
      </c>
    </row>
    <row r="2305" spans="1:57" x14ac:dyDescent="0.25">
      <c r="A2305" s="320" t="str">
        <f>IF(AND(D2305&lt;&gt;0,C2305&lt;&gt;0,E2305&lt;&gt;0),IF(B2305&lt;&gt;0,CONCATENATE(B2305,"-AGr",VLOOKUP(C2305,Listen!$A$2:$D$45,4,FALSE),"-",D2305,"-",E2305,),CONCATENATE("AGr",VLOOKUP(C2305,Listen!$A$2:$D$45,4,FALSE),"-",D2305,"-",E2305)),"keine vollständige ID")</f>
        <v>keine vollständige ID</v>
      </c>
      <c r="B2305" s="301"/>
      <c r="C2305" s="287"/>
      <c r="D2305" s="34"/>
      <c r="E2305" s="306"/>
      <c r="F2305" s="116"/>
      <c r="G2305" s="17"/>
      <c r="H2305" s="17"/>
      <c r="I2305" s="17"/>
      <c r="J2305" s="17"/>
      <c r="K2305" s="17"/>
      <c r="L2305" s="17"/>
      <c r="M2305" s="17"/>
      <c r="N2305" s="17"/>
      <c r="O2305" s="116"/>
      <c r="P2305" s="117">
        <f>IF(D2305&gt;A_Stammdaten!$B$12,0,SUM(G2305,H2305,J2305,L2305:M2305)-SUM(I2305,K2305,N2305:O2305))</f>
        <v>0</v>
      </c>
      <c r="Q2305" s="17"/>
      <c r="R2305" s="17"/>
      <c r="S2305" s="17"/>
      <c r="T2305" s="17"/>
      <c r="U2305" s="62">
        <f t="shared" si="737"/>
        <v>0</v>
      </c>
      <c r="V2305" s="34"/>
      <c r="W2305" s="34"/>
      <c r="X2305" s="34"/>
      <c r="Y2305" s="34"/>
      <c r="Z2305" s="34"/>
      <c r="AA2305" s="63" t="str">
        <f t="shared" si="738"/>
        <v>-</v>
      </c>
      <c r="AB2305" s="63" t="str">
        <f t="shared" si="739"/>
        <v>-</v>
      </c>
      <c r="AC2305" s="63">
        <f>IF(ISBLANK($C2305),0,VLOOKUP($C2305,Listen!$A$2:$C$45,2,FALSE))</f>
        <v>0</v>
      </c>
      <c r="AD2305" s="63">
        <f>IF(ISBLANK($C2305),0,VLOOKUP($C2305,Listen!$A$2:$C$45,3,FALSE))</f>
        <v>0</v>
      </c>
      <c r="AE2305" s="49">
        <f t="shared" si="740"/>
        <v>0</v>
      </c>
      <c r="AF2305" s="49">
        <f t="shared" si="740"/>
        <v>0</v>
      </c>
      <c r="AG2305" s="49">
        <f>IFERROR(IF(OR($V2305&lt;&gt;"Ja",VLOOKUP($C2305,Listen!$A$2:$F$45,5,0)="Nein",D2305&lt;IF(C2305="LNG Anbindungsanlagen gemäß separater Festlegung",2022,2023)),$AC2305,$AA2305),0)</f>
        <v>0</v>
      </c>
      <c r="AH2305" s="49">
        <f>IFERROR(IF(OR($V2305&lt;&gt;"Ja",VLOOKUP($C2305,Listen!$A$2:$F$45,5,0)="Nein",D2305&lt;IF(C2305="LNG Anbindungsanlagen gemäß separater Festlegung",2022,2023)),$AC2305,$AA2305),0)</f>
        <v>0</v>
      </c>
      <c r="AI2305" s="49">
        <f>IFERROR(IF(OR($W2305&lt;&gt;"Ja",VLOOKUP($C2305,Listen!$A$2:$F$45,6,0)="Nein"),$AC2305,$AB2305),0)</f>
        <v>0</v>
      </c>
      <c r="AJ2305" s="49">
        <f>IFERROR(IF(OR($W2305&lt;&gt;"Ja",VLOOKUP($C2305,Listen!$A$2:$F$45,6,0)="Nein"),$AC2305,$AB2305),0)</f>
        <v>0</v>
      </c>
      <c r="AK2305" s="49">
        <f>IFERROR(IF(OR($W2305&lt;&gt;"Ja",VLOOKUP($C2305,Listen!$A$2:$F$45,6,0)="Nein"),$AC2305,$AB2305),0)</f>
        <v>0</v>
      </c>
      <c r="AL2305" s="51">
        <f t="shared" si="741"/>
        <v>0</v>
      </c>
      <c r="AM2305" s="296">
        <f>IFERROR(IF(VLOOKUP($C2305,Listen!$A$2:$F$45,6,0)="Ja",MAX(BC2305:BD2305),D_SAV!$BC2305),0)</f>
        <v>0</v>
      </c>
      <c r="AN2305" s="51">
        <f t="shared" si="742"/>
        <v>0</v>
      </c>
      <c r="AP2305" s="304">
        <f t="shared" si="743"/>
        <v>0</v>
      </c>
      <c r="AQ2305" s="304">
        <f t="shared" si="744"/>
        <v>0</v>
      </c>
      <c r="AR2305" s="304">
        <f t="shared" si="745"/>
        <v>0</v>
      </c>
      <c r="AS2305" s="304">
        <f t="shared" si="746"/>
        <v>0</v>
      </c>
      <c r="AT2305" s="304">
        <f t="shared" si="747"/>
        <v>0</v>
      </c>
      <c r="AU2305" s="304">
        <f t="shared" si="748"/>
        <v>0</v>
      </c>
      <c r="AV2305" s="304">
        <f t="shared" si="749"/>
        <v>0</v>
      </c>
      <c r="AW2305" s="304">
        <f t="shared" si="750"/>
        <v>0</v>
      </c>
      <c r="AX2305" s="304">
        <f t="shared" si="751"/>
        <v>0</v>
      </c>
      <c r="AY2305" s="304">
        <f t="shared" si="752"/>
        <v>0</v>
      </c>
      <c r="AZ2305" s="304">
        <f t="shared" si="753"/>
        <v>0</v>
      </c>
      <c r="BA2305" s="304">
        <f t="shared" si="754"/>
        <v>0</v>
      </c>
      <c r="BB2305" s="304">
        <f t="shared" si="755"/>
        <v>0</v>
      </c>
      <c r="BC2305" s="304">
        <f t="shared" si="756"/>
        <v>0</v>
      </c>
      <c r="BD2305" s="304">
        <f t="shared" si="757"/>
        <v>0</v>
      </c>
      <c r="BE2305" s="304">
        <f>IFERROR(IF(VLOOKUP($C2305,Listen!$A$2:$F$45,6,0)="Ja",BB2305-MAX(BC2305:BD2305),BB2305-BC2305),0)</f>
        <v>0</v>
      </c>
    </row>
    <row r="2306" spans="1:57" x14ac:dyDescent="0.25">
      <c r="A2306" s="320" t="str">
        <f>IF(AND(D2306&lt;&gt;0,C2306&lt;&gt;0,E2306&lt;&gt;0),IF(B2306&lt;&gt;0,CONCATENATE(B2306,"-AGr",VLOOKUP(C2306,Listen!$A$2:$D$45,4,FALSE),"-",D2306,"-",E2306,),CONCATENATE("AGr",VLOOKUP(C2306,Listen!$A$2:$D$45,4,FALSE),"-",D2306,"-",E2306)),"keine vollständige ID")</f>
        <v>keine vollständige ID</v>
      </c>
      <c r="B2306" s="301"/>
      <c r="C2306" s="287"/>
      <c r="D2306" s="34"/>
      <c r="E2306" s="306"/>
      <c r="F2306" s="116"/>
      <c r="G2306" s="17"/>
      <c r="H2306" s="17"/>
      <c r="I2306" s="17"/>
      <c r="J2306" s="17"/>
      <c r="K2306" s="17"/>
      <c r="L2306" s="17"/>
      <c r="M2306" s="17"/>
      <c r="N2306" s="17"/>
      <c r="O2306" s="116"/>
      <c r="P2306" s="117">
        <f>IF(D2306&gt;A_Stammdaten!$B$12,0,SUM(G2306,H2306,J2306,L2306:M2306)-SUM(I2306,K2306,N2306:O2306))</f>
        <v>0</v>
      </c>
      <c r="Q2306" s="17"/>
      <c r="R2306" s="17"/>
      <c r="S2306" s="17"/>
      <c r="T2306" s="17"/>
      <c r="U2306" s="62">
        <f t="shared" si="737"/>
        <v>0</v>
      </c>
      <c r="V2306" s="34"/>
      <c r="W2306" s="34"/>
      <c r="X2306" s="34"/>
      <c r="Y2306" s="34"/>
      <c r="Z2306" s="34"/>
      <c r="AA2306" s="63" t="str">
        <f t="shared" si="738"/>
        <v>-</v>
      </c>
      <c r="AB2306" s="63" t="str">
        <f t="shared" si="739"/>
        <v>-</v>
      </c>
      <c r="AC2306" s="63">
        <f>IF(ISBLANK($C2306),0,VLOOKUP($C2306,Listen!$A$2:$C$45,2,FALSE))</f>
        <v>0</v>
      </c>
      <c r="AD2306" s="63">
        <f>IF(ISBLANK($C2306),0,VLOOKUP($C2306,Listen!$A$2:$C$45,3,FALSE))</f>
        <v>0</v>
      </c>
      <c r="AE2306" s="49">
        <f t="shared" si="740"/>
        <v>0</v>
      </c>
      <c r="AF2306" s="49">
        <f t="shared" si="740"/>
        <v>0</v>
      </c>
      <c r="AG2306" s="49">
        <f>IFERROR(IF(OR($V2306&lt;&gt;"Ja",VLOOKUP($C2306,Listen!$A$2:$F$45,5,0)="Nein",D2306&lt;IF(C2306="LNG Anbindungsanlagen gemäß separater Festlegung",2022,2023)),$AC2306,$AA2306),0)</f>
        <v>0</v>
      </c>
      <c r="AH2306" s="49">
        <f>IFERROR(IF(OR($V2306&lt;&gt;"Ja",VLOOKUP($C2306,Listen!$A$2:$F$45,5,0)="Nein",D2306&lt;IF(C2306="LNG Anbindungsanlagen gemäß separater Festlegung",2022,2023)),$AC2306,$AA2306),0)</f>
        <v>0</v>
      </c>
      <c r="AI2306" s="49">
        <f>IFERROR(IF(OR($W2306&lt;&gt;"Ja",VLOOKUP($C2306,Listen!$A$2:$F$45,6,0)="Nein"),$AC2306,$AB2306),0)</f>
        <v>0</v>
      </c>
      <c r="AJ2306" s="49">
        <f>IFERROR(IF(OR($W2306&lt;&gt;"Ja",VLOOKUP($C2306,Listen!$A$2:$F$45,6,0)="Nein"),$AC2306,$AB2306),0)</f>
        <v>0</v>
      </c>
      <c r="AK2306" s="49">
        <f>IFERROR(IF(OR($W2306&lt;&gt;"Ja",VLOOKUP($C2306,Listen!$A$2:$F$45,6,0)="Nein"),$AC2306,$AB2306),0)</f>
        <v>0</v>
      </c>
      <c r="AL2306" s="51">
        <f t="shared" si="741"/>
        <v>0</v>
      </c>
      <c r="AM2306" s="296">
        <f>IFERROR(IF(VLOOKUP($C2306,Listen!$A$2:$F$45,6,0)="Ja",MAX(BC2306:BD2306),D_SAV!$BC2306),0)</f>
        <v>0</v>
      </c>
      <c r="AN2306" s="51">
        <f t="shared" si="742"/>
        <v>0</v>
      </c>
      <c r="AP2306" s="304">
        <f t="shared" si="743"/>
        <v>0</v>
      </c>
      <c r="AQ2306" s="304">
        <f t="shared" si="744"/>
        <v>0</v>
      </c>
      <c r="AR2306" s="304">
        <f t="shared" si="745"/>
        <v>0</v>
      </c>
      <c r="AS2306" s="304">
        <f t="shared" si="746"/>
        <v>0</v>
      </c>
      <c r="AT2306" s="304">
        <f t="shared" si="747"/>
        <v>0</v>
      </c>
      <c r="AU2306" s="304">
        <f t="shared" si="748"/>
        <v>0</v>
      </c>
      <c r="AV2306" s="304">
        <f t="shared" si="749"/>
        <v>0</v>
      </c>
      <c r="AW2306" s="304">
        <f t="shared" si="750"/>
        <v>0</v>
      </c>
      <c r="AX2306" s="304">
        <f t="shared" si="751"/>
        <v>0</v>
      </c>
      <c r="AY2306" s="304">
        <f t="shared" si="752"/>
        <v>0</v>
      </c>
      <c r="AZ2306" s="304">
        <f t="shared" si="753"/>
        <v>0</v>
      </c>
      <c r="BA2306" s="304">
        <f t="shared" si="754"/>
        <v>0</v>
      </c>
      <c r="BB2306" s="304">
        <f t="shared" si="755"/>
        <v>0</v>
      </c>
      <c r="BC2306" s="304">
        <f t="shared" si="756"/>
        <v>0</v>
      </c>
      <c r="BD2306" s="304">
        <f t="shared" si="757"/>
        <v>0</v>
      </c>
      <c r="BE2306" s="304">
        <f>IFERROR(IF(VLOOKUP($C2306,Listen!$A$2:$F$45,6,0)="Ja",BB2306-MAX(BC2306:BD2306),BB2306-BC2306),0)</f>
        <v>0</v>
      </c>
    </row>
    <row r="2307" spans="1:57" x14ac:dyDescent="0.25">
      <c r="A2307" s="320" t="str">
        <f>IF(AND(D2307&lt;&gt;0,C2307&lt;&gt;0,E2307&lt;&gt;0),IF(B2307&lt;&gt;0,CONCATENATE(B2307,"-AGr",VLOOKUP(C2307,Listen!$A$2:$D$45,4,FALSE),"-",D2307,"-",E2307,),CONCATENATE("AGr",VLOOKUP(C2307,Listen!$A$2:$D$45,4,FALSE),"-",D2307,"-",E2307)),"keine vollständige ID")</f>
        <v>keine vollständige ID</v>
      </c>
      <c r="B2307" s="301"/>
      <c r="C2307" s="287"/>
      <c r="D2307" s="34"/>
      <c r="E2307" s="306"/>
      <c r="F2307" s="116"/>
      <c r="G2307" s="17"/>
      <c r="H2307" s="17"/>
      <c r="I2307" s="17"/>
      <c r="J2307" s="17"/>
      <c r="K2307" s="17"/>
      <c r="L2307" s="17"/>
      <c r="M2307" s="17"/>
      <c r="N2307" s="17"/>
      <c r="O2307" s="116"/>
      <c r="P2307" s="117">
        <f>IF(D2307&gt;A_Stammdaten!$B$12,0,SUM(G2307,H2307,J2307,L2307:M2307)-SUM(I2307,K2307,N2307:O2307))</f>
        <v>0</v>
      </c>
      <c r="Q2307" s="17"/>
      <c r="R2307" s="17"/>
      <c r="S2307" s="17"/>
      <c r="T2307" s="17"/>
      <c r="U2307" s="62">
        <f t="shared" si="737"/>
        <v>0</v>
      </c>
      <c r="V2307" s="34"/>
      <c r="W2307" s="34"/>
      <c r="X2307" s="34"/>
      <c r="Y2307" s="34"/>
      <c r="Z2307" s="34"/>
      <c r="AA2307" s="63" t="str">
        <f t="shared" si="738"/>
        <v>-</v>
      </c>
      <c r="AB2307" s="63" t="str">
        <f t="shared" si="739"/>
        <v>-</v>
      </c>
      <c r="AC2307" s="63">
        <f>IF(ISBLANK($C2307),0,VLOOKUP($C2307,Listen!$A$2:$C$45,2,FALSE))</f>
        <v>0</v>
      </c>
      <c r="AD2307" s="63">
        <f>IF(ISBLANK($C2307),0,VLOOKUP($C2307,Listen!$A$2:$C$45,3,FALSE))</f>
        <v>0</v>
      </c>
      <c r="AE2307" s="49">
        <f t="shared" si="740"/>
        <v>0</v>
      </c>
      <c r="AF2307" s="49">
        <f t="shared" si="740"/>
        <v>0</v>
      </c>
      <c r="AG2307" s="49">
        <f>IFERROR(IF(OR($V2307&lt;&gt;"Ja",VLOOKUP($C2307,Listen!$A$2:$F$45,5,0)="Nein",D2307&lt;IF(C2307="LNG Anbindungsanlagen gemäß separater Festlegung",2022,2023)),$AC2307,$AA2307),0)</f>
        <v>0</v>
      </c>
      <c r="AH2307" s="49">
        <f>IFERROR(IF(OR($V2307&lt;&gt;"Ja",VLOOKUP($C2307,Listen!$A$2:$F$45,5,0)="Nein",D2307&lt;IF(C2307="LNG Anbindungsanlagen gemäß separater Festlegung",2022,2023)),$AC2307,$AA2307),0)</f>
        <v>0</v>
      </c>
      <c r="AI2307" s="49">
        <f>IFERROR(IF(OR($W2307&lt;&gt;"Ja",VLOOKUP($C2307,Listen!$A$2:$F$45,6,0)="Nein"),$AC2307,$AB2307),0)</f>
        <v>0</v>
      </c>
      <c r="AJ2307" s="49">
        <f>IFERROR(IF(OR($W2307&lt;&gt;"Ja",VLOOKUP($C2307,Listen!$A$2:$F$45,6,0)="Nein"),$AC2307,$AB2307),0)</f>
        <v>0</v>
      </c>
      <c r="AK2307" s="49">
        <f>IFERROR(IF(OR($W2307&lt;&gt;"Ja",VLOOKUP($C2307,Listen!$A$2:$F$45,6,0)="Nein"),$AC2307,$AB2307),0)</f>
        <v>0</v>
      </c>
      <c r="AL2307" s="51">
        <f t="shared" si="741"/>
        <v>0</v>
      </c>
      <c r="AM2307" s="296">
        <f>IFERROR(IF(VLOOKUP($C2307,Listen!$A$2:$F$45,6,0)="Ja",MAX(BC2307:BD2307),D_SAV!$BC2307),0)</f>
        <v>0</v>
      </c>
      <c r="AN2307" s="51">
        <f t="shared" si="742"/>
        <v>0</v>
      </c>
      <c r="AP2307" s="304">
        <f t="shared" si="743"/>
        <v>0</v>
      </c>
      <c r="AQ2307" s="304">
        <f t="shared" si="744"/>
        <v>0</v>
      </c>
      <c r="AR2307" s="304">
        <f t="shared" si="745"/>
        <v>0</v>
      </c>
      <c r="AS2307" s="304">
        <f t="shared" si="746"/>
        <v>0</v>
      </c>
      <c r="AT2307" s="304">
        <f t="shared" si="747"/>
        <v>0</v>
      </c>
      <c r="AU2307" s="304">
        <f t="shared" si="748"/>
        <v>0</v>
      </c>
      <c r="AV2307" s="304">
        <f t="shared" si="749"/>
        <v>0</v>
      </c>
      <c r="AW2307" s="304">
        <f t="shared" si="750"/>
        <v>0</v>
      </c>
      <c r="AX2307" s="304">
        <f t="shared" si="751"/>
        <v>0</v>
      </c>
      <c r="AY2307" s="304">
        <f t="shared" si="752"/>
        <v>0</v>
      </c>
      <c r="AZ2307" s="304">
        <f t="shared" si="753"/>
        <v>0</v>
      </c>
      <c r="BA2307" s="304">
        <f t="shared" si="754"/>
        <v>0</v>
      </c>
      <c r="BB2307" s="304">
        <f t="shared" si="755"/>
        <v>0</v>
      </c>
      <c r="BC2307" s="304">
        <f t="shared" si="756"/>
        <v>0</v>
      </c>
      <c r="BD2307" s="304">
        <f t="shared" si="757"/>
        <v>0</v>
      </c>
      <c r="BE2307" s="304">
        <f>IFERROR(IF(VLOOKUP($C2307,Listen!$A$2:$F$45,6,0)="Ja",BB2307-MAX(BC2307:BD2307),BB2307-BC2307),0)</f>
        <v>0</v>
      </c>
    </row>
    <row r="2308" spans="1:57" x14ac:dyDescent="0.25">
      <c r="A2308" s="320" t="str">
        <f>IF(AND(D2308&lt;&gt;0,C2308&lt;&gt;0,E2308&lt;&gt;0),IF(B2308&lt;&gt;0,CONCATENATE(B2308,"-AGr",VLOOKUP(C2308,Listen!$A$2:$D$45,4,FALSE),"-",D2308,"-",E2308,),CONCATENATE("AGr",VLOOKUP(C2308,Listen!$A$2:$D$45,4,FALSE),"-",D2308,"-",E2308)),"keine vollständige ID")</f>
        <v>keine vollständige ID</v>
      </c>
      <c r="B2308" s="301"/>
      <c r="C2308" s="287"/>
      <c r="D2308" s="34"/>
      <c r="E2308" s="306"/>
      <c r="F2308" s="116"/>
      <c r="G2308" s="17"/>
      <c r="H2308" s="17"/>
      <c r="I2308" s="17"/>
      <c r="J2308" s="17"/>
      <c r="K2308" s="17"/>
      <c r="L2308" s="17"/>
      <c r="M2308" s="17"/>
      <c r="N2308" s="17"/>
      <c r="O2308" s="116"/>
      <c r="P2308" s="117">
        <f>IF(D2308&gt;A_Stammdaten!$B$12,0,SUM(G2308,H2308,J2308,L2308:M2308)-SUM(I2308,K2308,N2308:O2308))</f>
        <v>0</v>
      </c>
      <c r="Q2308" s="17"/>
      <c r="R2308" s="17"/>
      <c r="S2308" s="17"/>
      <c r="T2308" s="17"/>
      <c r="U2308" s="62">
        <f t="shared" si="737"/>
        <v>0</v>
      </c>
      <c r="V2308" s="34"/>
      <c r="W2308" s="34"/>
      <c r="X2308" s="34"/>
      <c r="Y2308" s="34"/>
      <c r="Z2308" s="34"/>
      <c r="AA2308" s="63" t="str">
        <f t="shared" si="738"/>
        <v>-</v>
      </c>
      <c r="AB2308" s="63" t="str">
        <f t="shared" si="739"/>
        <v>-</v>
      </c>
      <c r="AC2308" s="63">
        <f>IF(ISBLANK($C2308),0,VLOOKUP($C2308,Listen!$A$2:$C$45,2,FALSE))</f>
        <v>0</v>
      </c>
      <c r="AD2308" s="63">
        <f>IF(ISBLANK($C2308),0,VLOOKUP($C2308,Listen!$A$2:$C$45,3,FALSE))</f>
        <v>0</v>
      </c>
      <c r="AE2308" s="49">
        <f t="shared" si="740"/>
        <v>0</v>
      </c>
      <c r="AF2308" s="49">
        <f t="shared" si="740"/>
        <v>0</v>
      </c>
      <c r="AG2308" s="49">
        <f>IFERROR(IF(OR($V2308&lt;&gt;"Ja",VLOOKUP($C2308,Listen!$A$2:$F$45,5,0)="Nein",D2308&lt;IF(C2308="LNG Anbindungsanlagen gemäß separater Festlegung",2022,2023)),$AC2308,$AA2308),0)</f>
        <v>0</v>
      </c>
      <c r="AH2308" s="49">
        <f>IFERROR(IF(OR($V2308&lt;&gt;"Ja",VLOOKUP($C2308,Listen!$A$2:$F$45,5,0)="Nein",D2308&lt;IF(C2308="LNG Anbindungsanlagen gemäß separater Festlegung",2022,2023)),$AC2308,$AA2308),0)</f>
        <v>0</v>
      </c>
      <c r="AI2308" s="49">
        <f>IFERROR(IF(OR($W2308&lt;&gt;"Ja",VLOOKUP($C2308,Listen!$A$2:$F$45,6,0)="Nein"),$AC2308,$AB2308),0)</f>
        <v>0</v>
      </c>
      <c r="AJ2308" s="49">
        <f>IFERROR(IF(OR($W2308&lt;&gt;"Ja",VLOOKUP($C2308,Listen!$A$2:$F$45,6,0)="Nein"),$AC2308,$AB2308),0)</f>
        <v>0</v>
      </c>
      <c r="AK2308" s="49">
        <f>IFERROR(IF(OR($W2308&lt;&gt;"Ja",VLOOKUP($C2308,Listen!$A$2:$F$45,6,0)="Nein"),$AC2308,$AB2308),0)</f>
        <v>0</v>
      </c>
      <c r="AL2308" s="51">
        <f t="shared" si="741"/>
        <v>0</v>
      </c>
      <c r="AM2308" s="296">
        <f>IFERROR(IF(VLOOKUP($C2308,Listen!$A$2:$F$45,6,0)="Ja",MAX(BC2308:BD2308),D_SAV!$BC2308),0)</f>
        <v>0</v>
      </c>
      <c r="AN2308" s="51">
        <f t="shared" si="742"/>
        <v>0</v>
      </c>
      <c r="AP2308" s="304">
        <f t="shared" si="743"/>
        <v>0</v>
      </c>
      <c r="AQ2308" s="304">
        <f t="shared" si="744"/>
        <v>0</v>
      </c>
      <c r="AR2308" s="304">
        <f t="shared" si="745"/>
        <v>0</v>
      </c>
      <c r="AS2308" s="304">
        <f t="shared" si="746"/>
        <v>0</v>
      </c>
      <c r="AT2308" s="304">
        <f t="shared" si="747"/>
        <v>0</v>
      </c>
      <c r="AU2308" s="304">
        <f t="shared" si="748"/>
        <v>0</v>
      </c>
      <c r="AV2308" s="304">
        <f t="shared" si="749"/>
        <v>0</v>
      </c>
      <c r="AW2308" s="304">
        <f t="shared" si="750"/>
        <v>0</v>
      </c>
      <c r="AX2308" s="304">
        <f t="shared" si="751"/>
        <v>0</v>
      </c>
      <c r="AY2308" s="304">
        <f t="shared" si="752"/>
        <v>0</v>
      </c>
      <c r="AZ2308" s="304">
        <f t="shared" si="753"/>
        <v>0</v>
      </c>
      <c r="BA2308" s="304">
        <f t="shared" si="754"/>
        <v>0</v>
      </c>
      <c r="BB2308" s="304">
        <f t="shared" si="755"/>
        <v>0</v>
      </c>
      <c r="BC2308" s="304">
        <f t="shared" si="756"/>
        <v>0</v>
      </c>
      <c r="BD2308" s="304">
        <f t="shared" si="757"/>
        <v>0</v>
      </c>
      <c r="BE2308" s="304">
        <f>IFERROR(IF(VLOOKUP($C2308,Listen!$A$2:$F$45,6,0)="Ja",BB2308-MAX(BC2308:BD2308),BB2308-BC2308),0)</f>
        <v>0</v>
      </c>
    </row>
    <row r="2309" spans="1:57" x14ac:dyDescent="0.25">
      <c r="A2309" s="320" t="str">
        <f>IF(AND(D2309&lt;&gt;0,C2309&lt;&gt;0,E2309&lt;&gt;0),IF(B2309&lt;&gt;0,CONCATENATE(B2309,"-AGr",VLOOKUP(C2309,Listen!$A$2:$D$45,4,FALSE),"-",D2309,"-",E2309,),CONCATENATE("AGr",VLOOKUP(C2309,Listen!$A$2:$D$45,4,FALSE),"-",D2309,"-",E2309)),"keine vollständige ID")</f>
        <v>keine vollständige ID</v>
      </c>
      <c r="B2309" s="301"/>
      <c r="C2309" s="287"/>
      <c r="D2309" s="34"/>
      <c r="E2309" s="306"/>
      <c r="F2309" s="116"/>
      <c r="G2309" s="17"/>
      <c r="H2309" s="17"/>
      <c r="I2309" s="17"/>
      <c r="J2309" s="17"/>
      <c r="K2309" s="17"/>
      <c r="L2309" s="17"/>
      <c r="M2309" s="17"/>
      <c r="N2309" s="17"/>
      <c r="O2309" s="116"/>
      <c r="P2309" s="117">
        <f>IF(D2309&gt;A_Stammdaten!$B$12,0,SUM(G2309,H2309,J2309,L2309:M2309)-SUM(I2309,K2309,N2309:O2309))</f>
        <v>0</v>
      </c>
      <c r="Q2309" s="17"/>
      <c r="R2309" s="17"/>
      <c r="S2309" s="17"/>
      <c r="T2309" s="17"/>
      <c r="U2309" s="62">
        <f t="shared" si="737"/>
        <v>0</v>
      </c>
      <c r="V2309" s="34"/>
      <c r="W2309" s="34"/>
      <c r="X2309" s="34"/>
      <c r="Y2309" s="34"/>
      <c r="Z2309" s="34"/>
      <c r="AA2309" s="63" t="str">
        <f t="shared" si="738"/>
        <v>-</v>
      </c>
      <c r="AB2309" s="63" t="str">
        <f t="shared" si="739"/>
        <v>-</v>
      </c>
      <c r="AC2309" s="63">
        <f>IF(ISBLANK($C2309),0,VLOOKUP($C2309,Listen!$A$2:$C$45,2,FALSE))</f>
        <v>0</v>
      </c>
      <c r="AD2309" s="63">
        <f>IF(ISBLANK($C2309),0,VLOOKUP($C2309,Listen!$A$2:$C$45,3,FALSE))</f>
        <v>0</v>
      </c>
      <c r="AE2309" s="49">
        <f t="shared" si="740"/>
        <v>0</v>
      </c>
      <c r="AF2309" s="49">
        <f t="shared" si="740"/>
        <v>0</v>
      </c>
      <c r="AG2309" s="49">
        <f>IFERROR(IF(OR($V2309&lt;&gt;"Ja",VLOOKUP($C2309,Listen!$A$2:$F$45,5,0)="Nein",D2309&lt;IF(C2309="LNG Anbindungsanlagen gemäß separater Festlegung",2022,2023)),$AC2309,$AA2309),0)</f>
        <v>0</v>
      </c>
      <c r="AH2309" s="49">
        <f>IFERROR(IF(OR($V2309&lt;&gt;"Ja",VLOOKUP($C2309,Listen!$A$2:$F$45,5,0)="Nein",D2309&lt;IF(C2309="LNG Anbindungsanlagen gemäß separater Festlegung",2022,2023)),$AC2309,$AA2309),0)</f>
        <v>0</v>
      </c>
      <c r="AI2309" s="49">
        <f>IFERROR(IF(OR($W2309&lt;&gt;"Ja",VLOOKUP($C2309,Listen!$A$2:$F$45,6,0)="Nein"),$AC2309,$AB2309),0)</f>
        <v>0</v>
      </c>
      <c r="AJ2309" s="49">
        <f>IFERROR(IF(OR($W2309&lt;&gt;"Ja",VLOOKUP($C2309,Listen!$A$2:$F$45,6,0)="Nein"),$AC2309,$AB2309),0)</f>
        <v>0</v>
      </c>
      <c r="AK2309" s="49">
        <f>IFERROR(IF(OR($W2309&lt;&gt;"Ja",VLOOKUP($C2309,Listen!$A$2:$F$45,6,0)="Nein"),$AC2309,$AB2309),0)</f>
        <v>0</v>
      </c>
      <c r="AL2309" s="51">
        <f t="shared" si="741"/>
        <v>0</v>
      </c>
      <c r="AM2309" s="296">
        <f>IFERROR(IF(VLOOKUP($C2309,Listen!$A$2:$F$45,6,0)="Ja",MAX(BC2309:BD2309),D_SAV!$BC2309),0)</f>
        <v>0</v>
      </c>
      <c r="AN2309" s="51">
        <f t="shared" si="742"/>
        <v>0</v>
      </c>
      <c r="AP2309" s="304">
        <f t="shared" si="743"/>
        <v>0</v>
      </c>
      <c r="AQ2309" s="304">
        <f t="shared" si="744"/>
        <v>0</v>
      </c>
      <c r="AR2309" s="304">
        <f t="shared" si="745"/>
        <v>0</v>
      </c>
      <c r="AS2309" s="304">
        <f t="shared" si="746"/>
        <v>0</v>
      </c>
      <c r="AT2309" s="304">
        <f t="shared" si="747"/>
        <v>0</v>
      </c>
      <c r="AU2309" s="304">
        <f t="shared" si="748"/>
        <v>0</v>
      </c>
      <c r="AV2309" s="304">
        <f t="shared" si="749"/>
        <v>0</v>
      </c>
      <c r="AW2309" s="304">
        <f t="shared" si="750"/>
        <v>0</v>
      </c>
      <c r="AX2309" s="304">
        <f t="shared" si="751"/>
        <v>0</v>
      </c>
      <c r="AY2309" s="304">
        <f t="shared" si="752"/>
        <v>0</v>
      </c>
      <c r="AZ2309" s="304">
        <f t="shared" si="753"/>
        <v>0</v>
      </c>
      <c r="BA2309" s="304">
        <f t="shared" si="754"/>
        <v>0</v>
      </c>
      <c r="BB2309" s="304">
        <f t="shared" si="755"/>
        <v>0</v>
      </c>
      <c r="BC2309" s="304">
        <f t="shared" si="756"/>
        <v>0</v>
      </c>
      <c r="BD2309" s="304">
        <f t="shared" si="757"/>
        <v>0</v>
      </c>
      <c r="BE2309" s="304">
        <f>IFERROR(IF(VLOOKUP($C2309,Listen!$A$2:$F$45,6,0)="Ja",BB2309-MAX(BC2309:BD2309),BB2309-BC2309),0)</f>
        <v>0</v>
      </c>
    </row>
    <row r="2310" spans="1:57" x14ac:dyDescent="0.25">
      <c r="A2310" s="320" t="str">
        <f>IF(AND(D2310&lt;&gt;0,C2310&lt;&gt;0,E2310&lt;&gt;0),IF(B2310&lt;&gt;0,CONCATENATE(B2310,"-AGr",VLOOKUP(C2310,Listen!$A$2:$D$45,4,FALSE),"-",D2310,"-",E2310,),CONCATENATE("AGr",VLOOKUP(C2310,Listen!$A$2:$D$45,4,FALSE),"-",D2310,"-",E2310)),"keine vollständige ID")</f>
        <v>keine vollständige ID</v>
      </c>
      <c r="B2310" s="301"/>
      <c r="C2310" s="287"/>
      <c r="D2310" s="34"/>
      <c r="E2310" s="306"/>
      <c r="F2310" s="116"/>
      <c r="G2310" s="17"/>
      <c r="H2310" s="17"/>
      <c r="I2310" s="17"/>
      <c r="J2310" s="17"/>
      <c r="K2310" s="17"/>
      <c r="L2310" s="17"/>
      <c r="M2310" s="17"/>
      <c r="N2310" s="17"/>
      <c r="O2310" s="116"/>
      <c r="P2310" s="117">
        <f>IF(D2310&gt;A_Stammdaten!$B$12,0,SUM(G2310,H2310,J2310,L2310:M2310)-SUM(I2310,K2310,N2310:O2310))</f>
        <v>0</v>
      </c>
      <c r="Q2310" s="17"/>
      <c r="R2310" s="17"/>
      <c r="S2310" s="17"/>
      <c r="T2310" s="17"/>
      <c r="U2310" s="62">
        <f t="shared" ref="U2310:U2373" si="758">P2310-SUM(Q2310:T2310)</f>
        <v>0</v>
      </c>
      <c r="V2310" s="34"/>
      <c r="W2310" s="34"/>
      <c r="X2310" s="34"/>
      <c r="Y2310" s="34"/>
      <c r="Z2310" s="34"/>
      <c r="AA2310" s="63" t="str">
        <f t="shared" ref="AA2310:AA2373" si="759">IF($V2310="Ja",MIN(2044-$D2310+1,AC2310),"-")</f>
        <v>-</v>
      </c>
      <c r="AB2310" s="63" t="str">
        <f t="shared" ref="AB2310:AB2373" si="760">IF($Z2310="","-",MIN($Z2310-$D2310+1,AC2310))</f>
        <v>-</v>
      </c>
      <c r="AC2310" s="63">
        <f>IF(ISBLANK($C2310),0,VLOOKUP($C2310,Listen!$A$2:$C$45,2,FALSE))</f>
        <v>0</v>
      </c>
      <c r="AD2310" s="63">
        <f>IF(ISBLANK($C2310),0,VLOOKUP($C2310,Listen!$A$2:$C$45,3,FALSE))</f>
        <v>0</v>
      </c>
      <c r="AE2310" s="49">
        <f t="shared" ref="AE2310:AF2373" si="761">IFERROR($AC2310,0)</f>
        <v>0</v>
      </c>
      <c r="AF2310" s="49">
        <f t="shared" si="761"/>
        <v>0</v>
      </c>
      <c r="AG2310" s="49">
        <f>IFERROR(IF(OR($V2310&lt;&gt;"Ja",VLOOKUP($C2310,Listen!$A$2:$F$45,5,0)="Nein",D2310&lt;IF(C2310="LNG Anbindungsanlagen gemäß separater Festlegung",2022,2023)),$AC2310,$AA2310),0)</f>
        <v>0</v>
      </c>
      <c r="AH2310" s="49">
        <f>IFERROR(IF(OR($V2310&lt;&gt;"Ja",VLOOKUP($C2310,Listen!$A$2:$F$45,5,0)="Nein",D2310&lt;IF(C2310="LNG Anbindungsanlagen gemäß separater Festlegung",2022,2023)),$AC2310,$AA2310),0)</f>
        <v>0</v>
      </c>
      <c r="AI2310" s="49">
        <f>IFERROR(IF(OR($W2310&lt;&gt;"Ja",VLOOKUP($C2310,Listen!$A$2:$F$45,6,0)="Nein"),$AC2310,$AB2310),0)</f>
        <v>0</v>
      </c>
      <c r="AJ2310" s="49">
        <f>IFERROR(IF(OR($W2310&lt;&gt;"Ja",VLOOKUP($C2310,Listen!$A$2:$F$45,6,0)="Nein"),$AC2310,$AB2310),0)</f>
        <v>0</v>
      </c>
      <c r="AK2310" s="49">
        <f>IFERROR(IF(OR($W2310&lt;&gt;"Ja",VLOOKUP($C2310,Listen!$A$2:$F$45,6,0)="Nein"),$AC2310,$AB2310),0)</f>
        <v>0</v>
      </c>
      <c r="AL2310" s="51">
        <f t="shared" ref="AL2310:AL2373" si="762">BB2310</f>
        <v>0</v>
      </c>
      <c r="AM2310" s="296">
        <f>IFERROR(IF(VLOOKUP($C2310,Listen!$A$2:$F$45,6,0)="Ja",MAX(BC2310:BD2310),D_SAV!$BC2310),0)</f>
        <v>0</v>
      </c>
      <c r="AN2310" s="51">
        <f t="shared" ref="AN2310:AN2373" si="763">BE2310</f>
        <v>0</v>
      </c>
      <c r="AP2310" s="304">
        <f t="shared" ref="AP2310:AP2373" si="764">AO2310+IF($D2310=AP$3,$U2310,0)</f>
        <v>0</v>
      </c>
      <c r="AQ2310" s="304">
        <f t="shared" ref="AQ2310:AQ2373" si="765">IF(AP2310=0,0,IF($AE2310-(AP$3-$D2310)&lt;=0,AP2310,AP2310/($AE2310-(AP$3-$D2310))))</f>
        <v>0</v>
      </c>
      <c r="AR2310" s="304">
        <f t="shared" ref="AR2310:AR2373" si="766">AP2310-AQ2310</f>
        <v>0</v>
      </c>
      <c r="AS2310" s="304">
        <f t="shared" ref="AS2310:AS2373" si="767">AR2310+IF($D2310=AS$3,$U2310,0)</f>
        <v>0</v>
      </c>
      <c r="AT2310" s="304">
        <f t="shared" ref="AT2310:AT2373" si="768">IF(AS2310=0,0,IF($AF2310-(AS$3-$D2310)&lt;=0,AS2310,AS2310/($AF2310-(AS$3-$D2310))))</f>
        <v>0</v>
      </c>
      <c r="AU2310" s="304">
        <f t="shared" ref="AU2310:AU2373" si="769">AS2310-AT2310</f>
        <v>0</v>
      </c>
      <c r="AV2310" s="304">
        <f t="shared" ref="AV2310:AV2373" si="770">AU2310+IF($D2310=AV$3,$U2310,0)</f>
        <v>0</v>
      </c>
      <c r="AW2310" s="304">
        <f t="shared" ref="AW2310:AW2373" si="771">IF(AV2310=0,0,IF($AG2310-(AV$3-$D2310)&lt;=0,AV2310,AV2310/($AG2310-(AV$3-$D2310))))</f>
        <v>0</v>
      </c>
      <c r="AX2310" s="304">
        <f t="shared" ref="AX2310:AX2373" si="772">AV2310-AW2310</f>
        <v>0</v>
      </c>
      <c r="AY2310" s="304">
        <f t="shared" ref="AY2310:AY2373" si="773">AX2310+IF($D2310=AY$3,$U2310,0)</f>
        <v>0</v>
      </c>
      <c r="AZ2310" s="304">
        <f t="shared" ref="AZ2310:AZ2373" si="774">IF(AY2310=0,0,IF($AH2310-(AY$3-$D2310)&lt;=0,AY2310,AY2310/($AH2310-(AY$3-$D2310))))</f>
        <v>0</v>
      </c>
      <c r="BA2310" s="304">
        <f t="shared" ref="BA2310:BA2373" si="775">AY2310-AZ2310</f>
        <v>0</v>
      </c>
      <c r="BB2310" s="304">
        <f t="shared" ref="BB2310:BB2373" si="776">BA2310+IF($D2310=BB$3,$U2310,0)</f>
        <v>0</v>
      </c>
      <c r="BC2310" s="304">
        <f t="shared" ref="BC2310:BC2373" si="777">IF(BB2310=0,0,IF($AI2310-(BB$3-$D2310)&lt;=0,BB2310,BB2310/($AI2310-(BB$3-$D2310))))</f>
        <v>0</v>
      </c>
      <c r="BD2310" s="304">
        <f t="shared" ref="BD2310:BD2373" si="778">BB2310*Y2310/100</f>
        <v>0</v>
      </c>
      <c r="BE2310" s="304">
        <f>IFERROR(IF(VLOOKUP($C2310,Listen!$A$2:$F$45,6,0)="Ja",BB2310-MAX(BC2310:BD2310),BB2310-BC2310),0)</f>
        <v>0</v>
      </c>
    </row>
    <row r="2311" spans="1:57" x14ac:dyDescent="0.25">
      <c r="A2311" s="320" t="str">
        <f>IF(AND(D2311&lt;&gt;0,C2311&lt;&gt;0,E2311&lt;&gt;0),IF(B2311&lt;&gt;0,CONCATENATE(B2311,"-AGr",VLOOKUP(C2311,Listen!$A$2:$D$45,4,FALSE),"-",D2311,"-",E2311,),CONCATENATE("AGr",VLOOKUP(C2311,Listen!$A$2:$D$45,4,FALSE),"-",D2311,"-",E2311)),"keine vollständige ID")</f>
        <v>keine vollständige ID</v>
      </c>
      <c r="B2311" s="301"/>
      <c r="C2311" s="287"/>
      <c r="D2311" s="34"/>
      <c r="E2311" s="306"/>
      <c r="F2311" s="116"/>
      <c r="G2311" s="17"/>
      <c r="H2311" s="17"/>
      <c r="I2311" s="17"/>
      <c r="J2311" s="17"/>
      <c r="K2311" s="17"/>
      <c r="L2311" s="17"/>
      <c r="M2311" s="17"/>
      <c r="N2311" s="17"/>
      <c r="O2311" s="116"/>
      <c r="P2311" s="117">
        <f>IF(D2311&gt;A_Stammdaten!$B$12,0,SUM(G2311,H2311,J2311,L2311:M2311)-SUM(I2311,K2311,N2311:O2311))</f>
        <v>0</v>
      </c>
      <c r="Q2311" s="17"/>
      <c r="R2311" s="17"/>
      <c r="S2311" s="17"/>
      <c r="T2311" s="17"/>
      <c r="U2311" s="62">
        <f t="shared" si="758"/>
        <v>0</v>
      </c>
      <c r="V2311" s="34"/>
      <c r="W2311" s="34"/>
      <c r="X2311" s="34"/>
      <c r="Y2311" s="34"/>
      <c r="Z2311" s="34"/>
      <c r="AA2311" s="63" t="str">
        <f t="shared" si="759"/>
        <v>-</v>
      </c>
      <c r="AB2311" s="63" t="str">
        <f t="shared" si="760"/>
        <v>-</v>
      </c>
      <c r="AC2311" s="63">
        <f>IF(ISBLANK($C2311),0,VLOOKUP($C2311,Listen!$A$2:$C$45,2,FALSE))</f>
        <v>0</v>
      </c>
      <c r="AD2311" s="63">
        <f>IF(ISBLANK($C2311),0,VLOOKUP($C2311,Listen!$A$2:$C$45,3,FALSE))</f>
        <v>0</v>
      </c>
      <c r="AE2311" s="49">
        <f t="shared" si="761"/>
        <v>0</v>
      </c>
      <c r="AF2311" s="49">
        <f t="shared" si="761"/>
        <v>0</v>
      </c>
      <c r="AG2311" s="49">
        <f>IFERROR(IF(OR($V2311&lt;&gt;"Ja",VLOOKUP($C2311,Listen!$A$2:$F$45,5,0)="Nein",D2311&lt;IF(C2311="LNG Anbindungsanlagen gemäß separater Festlegung",2022,2023)),$AC2311,$AA2311),0)</f>
        <v>0</v>
      </c>
      <c r="AH2311" s="49">
        <f>IFERROR(IF(OR($V2311&lt;&gt;"Ja",VLOOKUP($C2311,Listen!$A$2:$F$45,5,0)="Nein",D2311&lt;IF(C2311="LNG Anbindungsanlagen gemäß separater Festlegung",2022,2023)),$AC2311,$AA2311),0)</f>
        <v>0</v>
      </c>
      <c r="AI2311" s="49">
        <f>IFERROR(IF(OR($W2311&lt;&gt;"Ja",VLOOKUP($C2311,Listen!$A$2:$F$45,6,0)="Nein"),$AC2311,$AB2311),0)</f>
        <v>0</v>
      </c>
      <c r="AJ2311" s="49">
        <f>IFERROR(IF(OR($W2311&lt;&gt;"Ja",VLOOKUP($C2311,Listen!$A$2:$F$45,6,0)="Nein"),$AC2311,$AB2311),0)</f>
        <v>0</v>
      </c>
      <c r="AK2311" s="49">
        <f>IFERROR(IF(OR($W2311&lt;&gt;"Ja",VLOOKUP($C2311,Listen!$A$2:$F$45,6,0)="Nein"),$AC2311,$AB2311),0)</f>
        <v>0</v>
      </c>
      <c r="AL2311" s="51">
        <f t="shared" si="762"/>
        <v>0</v>
      </c>
      <c r="AM2311" s="296">
        <f>IFERROR(IF(VLOOKUP($C2311,Listen!$A$2:$F$45,6,0)="Ja",MAX(BC2311:BD2311),D_SAV!$BC2311),0)</f>
        <v>0</v>
      </c>
      <c r="AN2311" s="51">
        <f t="shared" si="763"/>
        <v>0</v>
      </c>
      <c r="AP2311" s="304">
        <f t="shared" si="764"/>
        <v>0</v>
      </c>
      <c r="AQ2311" s="304">
        <f t="shared" si="765"/>
        <v>0</v>
      </c>
      <c r="AR2311" s="304">
        <f t="shared" si="766"/>
        <v>0</v>
      </c>
      <c r="AS2311" s="304">
        <f t="shared" si="767"/>
        <v>0</v>
      </c>
      <c r="AT2311" s="304">
        <f t="shared" si="768"/>
        <v>0</v>
      </c>
      <c r="AU2311" s="304">
        <f t="shared" si="769"/>
        <v>0</v>
      </c>
      <c r="AV2311" s="304">
        <f t="shared" si="770"/>
        <v>0</v>
      </c>
      <c r="AW2311" s="304">
        <f t="shared" si="771"/>
        <v>0</v>
      </c>
      <c r="AX2311" s="304">
        <f t="shared" si="772"/>
        <v>0</v>
      </c>
      <c r="AY2311" s="304">
        <f t="shared" si="773"/>
        <v>0</v>
      </c>
      <c r="AZ2311" s="304">
        <f t="shared" si="774"/>
        <v>0</v>
      </c>
      <c r="BA2311" s="304">
        <f t="shared" si="775"/>
        <v>0</v>
      </c>
      <c r="BB2311" s="304">
        <f t="shared" si="776"/>
        <v>0</v>
      </c>
      <c r="BC2311" s="304">
        <f t="shared" si="777"/>
        <v>0</v>
      </c>
      <c r="BD2311" s="304">
        <f t="shared" si="778"/>
        <v>0</v>
      </c>
      <c r="BE2311" s="304">
        <f>IFERROR(IF(VLOOKUP($C2311,Listen!$A$2:$F$45,6,0)="Ja",BB2311-MAX(BC2311:BD2311),BB2311-BC2311),0)</f>
        <v>0</v>
      </c>
    </row>
    <row r="2312" spans="1:57" x14ac:dyDescent="0.25">
      <c r="A2312" s="320" t="str">
        <f>IF(AND(D2312&lt;&gt;0,C2312&lt;&gt;0,E2312&lt;&gt;0),IF(B2312&lt;&gt;0,CONCATENATE(B2312,"-AGr",VLOOKUP(C2312,Listen!$A$2:$D$45,4,FALSE),"-",D2312,"-",E2312,),CONCATENATE("AGr",VLOOKUP(C2312,Listen!$A$2:$D$45,4,FALSE),"-",D2312,"-",E2312)),"keine vollständige ID")</f>
        <v>keine vollständige ID</v>
      </c>
      <c r="B2312" s="301"/>
      <c r="C2312" s="287"/>
      <c r="D2312" s="34"/>
      <c r="E2312" s="306"/>
      <c r="F2312" s="116"/>
      <c r="G2312" s="17"/>
      <c r="H2312" s="17"/>
      <c r="I2312" s="17"/>
      <c r="J2312" s="17"/>
      <c r="K2312" s="17"/>
      <c r="L2312" s="17"/>
      <c r="M2312" s="17"/>
      <c r="N2312" s="17"/>
      <c r="O2312" s="116"/>
      <c r="P2312" s="117">
        <f>IF(D2312&gt;A_Stammdaten!$B$12,0,SUM(G2312,H2312,J2312,L2312:M2312)-SUM(I2312,K2312,N2312:O2312))</f>
        <v>0</v>
      </c>
      <c r="Q2312" s="17"/>
      <c r="R2312" s="17"/>
      <c r="S2312" s="17"/>
      <c r="T2312" s="17"/>
      <c r="U2312" s="62">
        <f t="shared" si="758"/>
        <v>0</v>
      </c>
      <c r="V2312" s="34"/>
      <c r="W2312" s="34"/>
      <c r="X2312" s="34"/>
      <c r="Y2312" s="34"/>
      <c r="Z2312" s="34"/>
      <c r="AA2312" s="63" t="str">
        <f t="shared" si="759"/>
        <v>-</v>
      </c>
      <c r="AB2312" s="63" t="str">
        <f t="shared" si="760"/>
        <v>-</v>
      </c>
      <c r="AC2312" s="63">
        <f>IF(ISBLANK($C2312),0,VLOOKUP($C2312,Listen!$A$2:$C$45,2,FALSE))</f>
        <v>0</v>
      </c>
      <c r="AD2312" s="63">
        <f>IF(ISBLANK($C2312),0,VLOOKUP($C2312,Listen!$A$2:$C$45,3,FALSE))</f>
        <v>0</v>
      </c>
      <c r="AE2312" s="49">
        <f t="shared" si="761"/>
        <v>0</v>
      </c>
      <c r="AF2312" s="49">
        <f t="shared" si="761"/>
        <v>0</v>
      </c>
      <c r="AG2312" s="49">
        <f>IFERROR(IF(OR($V2312&lt;&gt;"Ja",VLOOKUP($C2312,Listen!$A$2:$F$45,5,0)="Nein",D2312&lt;IF(C2312="LNG Anbindungsanlagen gemäß separater Festlegung",2022,2023)),$AC2312,$AA2312),0)</f>
        <v>0</v>
      </c>
      <c r="AH2312" s="49">
        <f>IFERROR(IF(OR($V2312&lt;&gt;"Ja",VLOOKUP($C2312,Listen!$A$2:$F$45,5,0)="Nein",D2312&lt;IF(C2312="LNG Anbindungsanlagen gemäß separater Festlegung",2022,2023)),$AC2312,$AA2312),0)</f>
        <v>0</v>
      </c>
      <c r="AI2312" s="49">
        <f>IFERROR(IF(OR($W2312&lt;&gt;"Ja",VLOOKUP($C2312,Listen!$A$2:$F$45,6,0)="Nein"),$AC2312,$AB2312),0)</f>
        <v>0</v>
      </c>
      <c r="AJ2312" s="49">
        <f>IFERROR(IF(OR($W2312&lt;&gt;"Ja",VLOOKUP($C2312,Listen!$A$2:$F$45,6,0)="Nein"),$AC2312,$AB2312),0)</f>
        <v>0</v>
      </c>
      <c r="AK2312" s="49">
        <f>IFERROR(IF(OR($W2312&lt;&gt;"Ja",VLOOKUP($C2312,Listen!$A$2:$F$45,6,0)="Nein"),$AC2312,$AB2312),0)</f>
        <v>0</v>
      </c>
      <c r="AL2312" s="51">
        <f t="shared" si="762"/>
        <v>0</v>
      </c>
      <c r="AM2312" s="296">
        <f>IFERROR(IF(VLOOKUP($C2312,Listen!$A$2:$F$45,6,0)="Ja",MAX(BC2312:BD2312),D_SAV!$BC2312),0)</f>
        <v>0</v>
      </c>
      <c r="AN2312" s="51">
        <f t="shared" si="763"/>
        <v>0</v>
      </c>
      <c r="AP2312" s="304">
        <f t="shared" si="764"/>
        <v>0</v>
      </c>
      <c r="AQ2312" s="304">
        <f t="shared" si="765"/>
        <v>0</v>
      </c>
      <c r="AR2312" s="304">
        <f t="shared" si="766"/>
        <v>0</v>
      </c>
      <c r="AS2312" s="304">
        <f t="shared" si="767"/>
        <v>0</v>
      </c>
      <c r="AT2312" s="304">
        <f t="shared" si="768"/>
        <v>0</v>
      </c>
      <c r="AU2312" s="304">
        <f t="shared" si="769"/>
        <v>0</v>
      </c>
      <c r="AV2312" s="304">
        <f t="shared" si="770"/>
        <v>0</v>
      </c>
      <c r="AW2312" s="304">
        <f t="shared" si="771"/>
        <v>0</v>
      </c>
      <c r="AX2312" s="304">
        <f t="shared" si="772"/>
        <v>0</v>
      </c>
      <c r="AY2312" s="304">
        <f t="shared" si="773"/>
        <v>0</v>
      </c>
      <c r="AZ2312" s="304">
        <f t="shared" si="774"/>
        <v>0</v>
      </c>
      <c r="BA2312" s="304">
        <f t="shared" si="775"/>
        <v>0</v>
      </c>
      <c r="BB2312" s="304">
        <f t="shared" si="776"/>
        <v>0</v>
      </c>
      <c r="BC2312" s="304">
        <f t="shared" si="777"/>
        <v>0</v>
      </c>
      <c r="BD2312" s="304">
        <f t="shared" si="778"/>
        <v>0</v>
      </c>
      <c r="BE2312" s="304">
        <f>IFERROR(IF(VLOOKUP($C2312,Listen!$A$2:$F$45,6,0)="Ja",BB2312-MAX(BC2312:BD2312),BB2312-BC2312),0)</f>
        <v>0</v>
      </c>
    </row>
    <row r="2313" spans="1:57" x14ac:dyDescent="0.25">
      <c r="A2313" s="320" t="str">
        <f>IF(AND(D2313&lt;&gt;0,C2313&lt;&gt;0,E2313&lt;&gt;0),IF(B2313&lt;&gt;0,CONCATENATE(B2313,"-AGr",VLOOKUP(C2313,Listen!$A$2:$D$45,4,FALSE),"-",D2313,"-",E2313,),CONCATENATE("AGr",VLOOKUP(C2313,Listen!$A$2:$D$45,4,FALSE),"-",D2313,"-",E2313)),"keine vollständige ID")</f>
        <v>keine vollständige ID</v>
      </c>
      <c r="B2313" s="301"/>
      <c r="C2313" s="287"/>
      <c r="D2313" s="34"/>
      <c r="E2313" s="306"/>
      <c r="F2313" s="116"/>
      <c r="G2313" s="17"/>
      <c r="H2313" s="17"/>
      <c r="I2313" s="17"/>
      <c r="J2313" s="17"/>
      <c r="K2313" s="17"/>
      <c r="L2313" s="17"/>
      <c r="M2313" s="17"/>
      <c r="N2313" s="17"/>
      <c r="O2313" s="116"/>
      <c r="P2313" s="117">
        <f>IF(D2313&gt;A_Stammdaten!$B$12,0,SUM(G2313,H2313,J2313,L2313:M2313)-SUM(I2313,K2313,N2313:O2313))</f>
        <v>0</v>
      </c>
      <c r="Q2313" s="17"/>
      <c r="R2313" s="17"/>
      <c r="S2313" s="17"/>
      <c r="T2313" s="17"/>
      <c r="U2313" s="62">
        <f t="shared" si="758"/>
        <v>0</v>
      </c>
      <c r="V2313" s="34"/>
      <c r="W2313" s="34"/>
      <c r="X2313" s="34"/>
      <c r="Y2313" s="34"/>
      <c r="Z2313" s="34"/>
      <c r="AA2313" s="63" t="str">
        <f t="shared" si="759"/>
        <v>-</v>
      </c>
      <c r="AB2313" s="63" t="str">
        <f t="shared" si="760"/>
        <v>-</v>
      </c>
      <c r="AC2313" s="63">
        <f>IF(ISBLANK($C2313),0,VLOOKUP($C2313,Listen!$A$2:$C$45,2,FALSE))</f>
        <v>0</v>
      </c>
      <c r="AD2313" s="63">
        <f>IF(ISBLANK($C2313),0,VLOOKUP($C2313,Listen!$A$2:$C$45,3,FALSE))</f>
        <v>0</v>
      </c>
      <c r="AE2313" s="49">
        <f t="shared" si="761"/>
        <v>0</v>
      </c>
      <c r="AF2313" s="49">
        <f t="shared" si="761"/>
        <v>0</v>
      </c>
      <c r="AG2313" s="49">
        <f>IFERROR(IF(OR($V2313&lt;&gt;"Ja",VLOOKUP($C2313,Listen!$A$2:$F$45,5,0)="Nein",D2313&lt;IF(C2313="LNG Anbindungsanlagen gemäß separater Festlegung",2022,2023)),$AC2313,$AA2313),0)</f>
        <v>0</v>
      </c>
      <c r="AH2313" s="49">
        <f>IFERROR(IF(OR($V2313&lt;&gt;"Ja",VLOOKUP($C2313,Listen!$A$2:$F$45,5,0)="Nein",D2313&lt;IF(C2313="LNG Anbindungsanlagen gemäß separater Festlegung",2022,2023)),$AC2313,$AA2313),0)</f>
        <v>0</v>
      </c>
      <c r="AI2313" s="49">
        <f>IFERROR(IF(OR($W2313&lt;&gt;"Ja",VLOOKUP($C2313,Listen!$A$2:$F$45,6,0)="Nein"),$AC2313,$AB2313),0)</f>
        <v>0</v>
      </c>
      <c r="AJ2313" s="49">
        <f>IFERROR(IF(OR($W2313&lt;&gt;"Ja",VLOOKUP($C2313,Listen!$A$2:$F$45,6,0)="Nein"),$AC2313,$AB2313),0)</f>
        <v>0</v>
      </c>
      <c r="AK2313" s="49">
        <f>IFERROR(IF(OR($W2313&lt;&gt;"Ja",VLOOKUP($C2313,Listen!$A$2:$F$45,6,0)="Nein"),$AC2313,$AB2313),0)</f>
        <v>0</v>
      </c>
      <c r="AL2313" s="51">
        <f t="shared" si="762"/>
        <v>0</v>
      </c>
      <c r="AM2313" s="296">
        <f>IFERROR(IF(VLOOKUP($C2313,Listen!$A$2:$F$45,6,0)="Ja",MAX(BC2313:BD2313),D_SAV!$BC2313),0)</f>
        <v>0</v>
      </c>
      <c r="AN2313" s="51">
        <f t="shared" si="763"/>
        <v>0</v>
      </c>
      <c r="AP2313" s="304">
        <f t="shared" si="764"/>
        <v>0</v>
      </c>
      <c r="AQ2313" s="304">
        <f t="shared" si="765"/>
        <v>0</v>
      </c>
      <c r="AR2313" s="304">
        <f t="shared" si="766"/>
        <v>0</v>
      </c>
      <c r="AS2313" s="304">
        <f t="shared" si="767"/>
        <v>0</v>
      </c>
      <c r="AT2313" s="304">
        <f t="shared" si="768"/>
        <v>0</v>
      </c>
      <c r="AU2313" s="304">
        <f t="shared" si="769"/>
        <v>0</v>
      </c>
      <c r="AV2313" s="304">
        <f t="shared" si="770"/>
        <v>0</v>
      </c>
      <c r="AW2313" s="304">
        <f t="shared" si="771"/>
        <v>0</v>
      </c>
      <c r="AX2313" s="304">
        <f t="shared" si="772"/>
        <v>0</v>
      </c>
      <c r="AY2313" s="304">
        <f t="shared" si="773"/>
        <v>0</v>
      </c>
      <c r="AZ2313" s="304">
        <f t="shared" si="774"/>
        <v>0</v>
      </c>
      <c r="BA2313" s="304">
        <f t="shared" si="775"/>
        <v>0</v>
      </c>
      <c r="BB2313" s="304">
        <f t="shared" si="776"/>
        <v>0</v>
      </c>
      <c r="BC2313" s="304">
        <f t="shared" si="777"/>
        <v>0</v>
      </c>
      <c r="BD2313" s="304">
        <f t="shared" si="778"/>
        <v>0</v>
      </c>
      <c r="BE2313" s="304">
        <f>IFERROR(IF(VLOOKUP($C2313,Listen!$A$2:$F$45,6,0)="Ja",BB2313-MAX(BC2313:BD2313),BB2313-BC2313),0)</f>
        <v>0</v>
      </c>
    </row>
    <row r="2314" spans="1:57" x14ac:dyDescent="0.25">
      <c r="A2314" s="320" t="str">
        <f>IF(AND(D2314&lt;&gt;0,C2314&lt;&gt;0,E2314&lt;&gt;0),IF(B2314&lt;&gt;0,CONCATENATE(B2314,"-AGr",VLOOKUP(C2314,Listen!$A$2:$D$45,4,FALSE),"-",D2314,"-",E2314,),CONCATENATE("AGr",VLOOKUP(C2314,Listen!$A$2:$D$45,4,FALSE),"-",D2314,"-",E2314)),"keine vollständige ID")</f>
        <v>keine vollständige ID</v>
      </c>
      <c r="B2314" s="301"/>
      <c r="C2314" s="287"/>
      <c r="D2314" s="34"/>
      <c r="E2314" s="306"/>
      <c r="F2314" s="116"/>
      <c r="G2314" s="17"/>
      <c r="H2314" s="17"/>
      <c r="I2314" s="17"/>
      <c r="J2314" s="17"/>
      <c r="K2314" s="17"/>
      <c r="L2314" s="17"/>
      <c r="M2314" s="17"/>
      <c r="N2314" s="17"/>
      <c r="O2314" s="116"/>
      <c r="P2314" s="117">
        <f>IF(D2314&gt;A_Stammdaten!$B$12,0,SUM(G2314,H2314,J2314,L2314:M2314)-SUM(I2314,K2314,N2314:O2314))</f>
        <v>0</v>
      </c>
      <c r="Q2314" s="17"/>
      <c r="R2314" s="17"/>
      <c r="S2314" s="17"/>
      <c r="T2314" s="17"/>
      <c r="U2314" s="62">
        <f t="shared" si="758"/>
        <v>0</v>
      </c>
      <c r="V2314" s="34"/>
      <c r="W2314" s="34"/>
      <c r="X2314" s="34"/>
      <c r="Y2314" s="34"/>
      <c r="Z2314" s="34"/>
      <c r="AA2314" s="63" t="str">
        <f t="shared" si="759"/>
        <v>-</v>
      </c>
      <c r="AB2314" s="63" t="str">
        <f t="shared" si="760"/>
        <v>-</v>
      </c>
      <c r="AC2314" s="63">
        <f>IF(ISBLANK($C2314),0,VLOOKUP($C2314,Listen!$A$2:$C$45,2,FALSE))</f>
        <v>0</v>
      </c>
      <c r="AD2314" s="63">
        <f>IF(ISBLANK($C2314),0,VLOOKUP($C2314,Listen!$A$2:$C$45,3,FALSE))</f>
        <v>0</v>
      </c>
      <c r="AE2314" s="49">
        <f t="shared" si="761"/>
        <v>0</v>
      </c>
      <c r="AF2314" s="49">
        <f t="shared" si="761"/>
        <v>0</v>
      </c>
      <c r="AG2314" s="49">
        <f>IFERROR(IF(OR($V2314&lt;&gt;"Ja",VLOOKUP($C2314,Listen!$A$2:$F$45,5,0)="Nein",D2314&lt;IF(C2314="LNG Anbindungsanlagen gemäß separater Festlegung",2022,2023)),$AC2314,$AA2314),0)</f>
        <v>0</v>
      </c>
      <c r="AH2314" s="49">
        <f>IFERROR(IF(OR($V2314&lt;&gt;"Ja",VLOOKUP($C2314,Listen!$A$2:$F$45,5,0)="Nein",D2314&lt;IF(C2314="LNG Anbindungsanlagen gemäß separater Festlegung",2022,2023)),$AC2314,$AA2314),0)</f>
        <v>0</v>
      </c>
      <c r="AI2314" s="49">
        <f>IFERROR(IF(OR($W2314&lt;&gt;"Ja",VLOOKUP($C2314,Listen!$A$2:$F$45,6,0)="Nein"),$AC2314,$AB2314),0)</f>
        <v>0</v>
      </c>
      <c r="AJ2314" s="49">
        <f>IFERROR(IF(OR($W2314&lt;&gt;"Ja",VLOOKUP($C2314,Listen!$A$2:$F$45,6,0)="Nein"),$AC2314,$AB2314),0)</f>
        <v>0</v>
      </c>
      <c r="AK2314" s="49">
        <f>IFERROR(IF(OR($W2314&lt;&gt;"Ja",VLOOKUP($C2314,Listen!$A$2:$F$45,6,0)="Nein"),$AC2314,$AB2314),0)</f>
        <v>0</v>
      </c>
      <c r="AL2314" s="51">
        <f t="shared" si="762"/>
        <v>0</v>
      </c>
      <c r="AM2314" s="296">
        <f>IFERROR(IF(VLOOKUP($C2314,Listen!$A$2:$F$45,6,0)="Ja",MAX(BC2314:BD2314),D_SAV!$BC2314),0)</f>
        <v>0</v>
      </c>
      <c r="AN2314" s="51">
        <f t="shared" si="763"/>
        <v>0</v>
      </c>
      <c r="AP2314" s="304">
        <f t="shared" si="764"/>
        <v>0</v>
      </c>
      <c r="AQ2314" s="304">
        <f t="shared" si="765"/>
        <v>0</v>
      </c>
      <c r="AR2314" s="304">
        <f t="shared" si="766"/>
        <v>0</v>
      </c>
      <c r="AS2314" s="304">
        <f t="shared" si="767"/>
        <v>0</v>
      </c>
      <c r="AT2314" s="304">
        <f t="shared" si="768"/>
        <v>0</v>
      </c>
      <c r="AU2314" s="304">
        <f t="shared" si="769"/>
        <v>0</v>
      </c>
      <c r="AV2314" s="304">
        <f t="shared" si="770"/>
        <v>0</v>
      </c>
      <c r="AW2314" s="304">
        <f t="shared" si="771"/>
        <v>0</v>
      </c>
      <c r="AX2314" s="304">
        <f t="shared" si="772"/>
        <v>0</v>
      </c>
      <c r="AY2314" s="304">
        <f t="shared" si="773"/>
        <v>0</v>
      </c>
      <c r="AZ2314" s="304">
        <f t="shared" si="774"/>
        <v>0</v>
      </c>
      <c r="BA2314" s="304">
        <f t="shared" si="775"/>
        <v>0</v>
      </c>
      <c r="BB2314" s="304">
        <f t="shared" si="776"/>
        <v>0</v>
      </c>
      <c r="BC2314" s="304">
        <f t="shared" si="777"/>
        <v>0</v>
      </c>
      <c r="BD2314" s="304">
        <f t="shared" si="778"/>
        <v>0</v>
      </c>
      <c r="BE2314" s="304">
        <f>IFERROR(IF(VLOOKUP($C2314,Listen!$A$2:$F$45,6,0)="Ja",BB2314-MAX(BC2314:BD2314),BB2314-BC2314),0)</f>
        <v>0</v>
      </c>
    </row>
    <row r="2315" spans="1:57" x14ac:dyDescent="0.25">
      <c r="A2315" s="320" t="str">
        <f>IF(AND(D2315&lt;&gt;0,C2315&lt;&gt;0,E2315&lt;&gt;0),IF(B2315&lt;&gt;0,CONCATENATE(B2315,"-AGr",VLOOKUP(C2315,Listen!$A$2:$D$45,4,FALSE),"-",D2315,"-",E2315,),CONCATENATE("AGr",VLOOKUP(C2315,Listen!$A$2:$D$45,4,FALSE),"-",D2315,"-",E2315)),"keine vollständige ID")</f>
        <v>keine vollständige ID</v>
      </c>
      <c r="B2315" s="301"/>
      <c r="C2315" s="287"/>
      <c r="D2315" s="34"/>
      <c r="E2315" s="306"/>
      <c r="F2315" s="116"/>
      <c r="G2315" s="17"/>
      <c r="H2315" s="17"/>
      <c r="I2315" s="17"/>
      <c r="J2315" s="17"/>
      <c r="K2315" s="17"/>
      <c r="L2315" s="17"/>
      <c r="M2315" s="17"/>
      <c r="N2315" s="17"/>
      <c r="O2315" s="116"/>
      <c r="P2315" s="117">
        <f>IF(D2315&gt;A_Stammdaten!$B$12,0,SUM(G2315,H2315,J2315,L2315:M2315)-SUM(I2315,K2315,N2315:O2315))</f>
        <v>0</v>
      </c>
      <c r="Q2315" s="17"/>
      <c r="R2315" s="17"/>
      <c r="S2315" s="17"/>
      <c r="T2315" s="17"/>
      <c r="U2315" s="62">
        <f t="shared" si="758"/>
        <v>0</v>
      </c>
      <c r="V2315" s="34"/>
      <c r="W2315" s="34"/>
      <c r="X2315" s="34"/>
      <c r="Y2315" s="34"/>
      <c r="Z2315" s="34"/>
      <c r="AA2315" s="63" t="str">
        <f t="shared" si="759"/>
        <v>-</v>
      </c>
      <c r="AB2315" s="63" t="str">
        <f t="shared" si="760"/>
        <v>-</v>
      </c>
      <c r="AC2315" s="63">
        <f>IF(ISBLANK($C2315),0,VLOOKUP($C2315,Listen!$A$2:$C$45,2,FALSE))</f>
        <v>0</v>
      </c>
      <c r="AD2315" s="63">
        <f>IF(ISBLANK($C2315),0,VLOOKUP($C2315,Listen!$A$2:$C$45,3,FALSE))</f>
        <v>0</v>
      </c>
      <c r="AE2315" s="49">
        <f t="shared" si="761"/>
        <v>0</v>
      </c>
      <c r="AF2315" s="49">
        <f t="shared" si="761"/>
        <v>0</v>
      </c>
      <c r="AG2315" s="49">
        <f>IFERROR(IF(OR($V2315&lt;&gt;"Ja",VLOOKUP($C2315,Listen!$A$2:$F$45,5,0)="Nein",D2315&lt;IF(C2315="LNG Anbindungsanlagen gemäß separater Festlegung",2022,2023)),$AC2315,$AA2315),0)</f>
        <v>0</v>
      </c>
      <c r="AH2315" s="49">
        <f>IFERROR(IF(OR($V2315&lt;&gt;"Ja",VLOOKUP($C2315,Listen!$A$2:$F$45,5,0)="Nein",D2315&lt;IF(C2315="LNG Anbindungsanlagen gemäß separater Festlegung",2022,2023)),$AC2315,$AA2315),0)</f>
        <v>0</v>
      </c>
      <c r="AI2315" s="49">
        <f>IFERROR(IF(OR($W2315&lt;&gt;"Ja",VLOOKUP($C2315,Listen!$A$2:$F$45,6,0)="Nein"),$AC2315,$AB2315),0)</f>
        <v>0</v>
      </c>
      <c r="AJ2315" s="49">
        <f>IFERROR(IF(OR($W2315&lt;&gt;"Ja",VLOOKUP($C2315,Listen!$A$2:$F$45,6,0)="Nein"),$AC2315,$AB2315),0)</f>
        <v>0</v>
      </c>
      <c r="AK2315" s="49">
        <f>IFERROR(IF(OR($W2315&lt;&gt;"Ja",VLOOKUP($C2315,Listen!$A$2:$F$45,6,0)="Nein"),$AC2315,$AB2315),0)</f>
        <v>0</v>
      </c>
      <c r="AL2315" s="51">
        <f t="shared" si="762"/>
        <v>0</v>
      </c>
      <c r="AM2315" s="296">
        <f>IFERROR(IF(VLOOKUP($C2315,Listen!$A$2:$F$45,6,0)="Ja",MAX(BC2315:BD2315),D_SAV!$BC2315),0)</f>
        <v>0</v>
      </c>
      <c r="AN2315" s="51">
        <f t="shared" si="763"/>
        <v>0</v>
      </c>
      <c r="AP2315" s="304">
        <f t="shared" si="764"/>
        <v>0</v>
      </c>
      <c r="AQ2315" s="304">
        <f t="shared" si="765"/>
        <v>0</v>
      </c>
      <c r="AR2315" s="304">
        <f t="shared" si="766"/>
        <v>0</v>
      </c>
      <c r="AS2315" s="304">
        <f t="shared" si="767"/>
        <v>0</v>
      </c>
      <c r="AT2315" s="304">
        <f t="shared" si="768"/>
        <v>0</v>
      </c>
      <c r="AU2315" s="304">
        <f t="shared" si="769"/>
        <v>0</v>
      </c>
      <c r="AV2315" s="304">
        <f t="shared" si="770"/>
        <v>0</v>
      </c>
      <c r="AW2315" s="304">
        <f t="shared" si="771"/>
        <v>0</v>
      </c>
      <c r="AX2315" s="304">
        <f t="shared" si="772"/>
        <v>0</v>
      </c>
      <c r="AY2315" s="304">
        <f t="shared" si="773"/>
        <v>0</v>
      </c>
      <c r="AZ2315" s="304">
        <f t="shared" si="774"/>
        <v>0</v>
      </c>
      <c r="BA2315" s="304">
        <f t="shared" si="775"/>
        <v>0</v>
      </c>
      <c r="BB2315" s="304">
        <f t="shared" si="776"/>
        <v>0</v>
      </c>
      <c r="BC2315" s="304">
        <f t="shared" si="777"/>
        <v>0</v>
      </c>
      <c r="BD2315" s="304">
        <f t="shared" si="778"/>
        <v>0</v>
      </c>
      <c r="BE2315" s="304">
        <f>IFERROR(IF(VLOOKUP($C2315,Listen!$A$2:$F$45,6,0)="Ja",BB2315-MAX(BC2315:BD2315),BB2315-BC2315),0)</f>
        <v>0</v>
      </c>
    </row>
    <row r="2316" spans="1:57" x14ac:dyDescent="0.25">
      <c r="A2316" s="320" t="str">
        <f>IF(AND(D2316&lt;&gt;0,C2316&lt;&gt;0,E2316&lt;&gt;0),IF(B2316&lt;&gt;0,CONCATENATE(B2316,"-AGr",VLOOKUP(C2316,Listen!$A$2:$D$45,4,FALSE),"-",D2316,"-",E2316,),CONCATENATE("AGr",VLOOKUP(C2316,Listen!$A$2:$D$45,4,FALSE),"-",D2316,"-",E2316)),"keine vollständige ID")</f>
        <v>keine vollständige ID</v>
      </c>
      <c r="B2316" s="301"/>
      <c r="C2316" s="287"/>
      <c r="D2316" s="34"/>
      <c r="E2316" s="306"/>
      <c r="F2316" s="116"/>
      <c r="G2316" s="17"/>
      <c r="H2316" s="17"/>
      <c r="I2316" s="17"/>
      <c r="J2316" s="17"/>
      <c r="K2316" s="17"/>
      <c r="L2316" s="17"/>
      <c r="M2316" s="17"/>
      <c r="N2316" s="17"/>
      <c r="O2316" s="116"/>
      <c r="P2316" s="117">
        <f>IF(D2316&gt;A_Stammdaten!$B$12,0,SUM(G2316,H2316,J2316,L2316:M2316)-SUM(I2316,K2316,N2316:O2316))</f>
        <v>0</v>
      </c>
      <c r="Q2316" s="17"/>
      <c r="R2316" s="17"/>
      <c r="S2316" s="17"/>
      <c r="T2316" s="17"/>
      <c r="U2316" s="62">
        <f t="shared" si="758"/>
        <v>0</v>
      </c>
      <c r="V2316" s="34"/>
      <c r="W2316" s="34"/>
      <c r="X2316" s="34"/>
      <c r="Y2316" s="34"/>
      <c r="Z2316" s="34"/>
      <c r="AA2316" s="63" t="str">
        <f t="shared" si="759"/>
        <v>-</v>
      </c>
      <c r="AB2316" s="63" t="str">
        <f t="shared" si="760"/>
        <v>-</v>
      </c>
      <c r="AC2316" s="63">
        <f>IF(ISBLANK($C2316),0,VLOOKUP($C2316,Listen!$A$2:$C$45,2,FALSE))</f>
        <v>0</v>
      </c>
      <c r="AD2316" s="63">
        <f>IF(ISBLANK($C2316),0,VLOOKUP($C2316,Listen!$A$2:$C$45,3,FALSE))</f>
        <v>0</v>
      </c>
      <c r="AE2316" s="49">
        <f t="shared" si="761"/>
        <v>0</v>
      </c>
      <c r="AF2316" s="49">
        <f t="shared" si="761"/>
        <v>0</v>
      </c>
      <c r="AG2316" s="49">
        <f>IFERROR(IF(OR($V2316&lt;&gt;"Ja",VLOOKUP($C2316,Listen!$A$2:$F$45,5,0)="Nein",D2316&lt;IF(C2316="LNG Anbindungsanlagen gemäß separater Festlegung",2022,2023)),$AC2316,$AA2316),0)</f>
        <v>0</v>
      </c>
      <c r="AH2316" s="49">
        <f>IFERROR(IF(OR($V2316&lt;&gt;"Ja",VLOOKUP($C2316,Listen!$A$2:$F$45,5,0)="Nein",D2316&lt;IF(C2316="LNG Anbindungsanlagen gemäß separater Festlegung",2022,2023)),$AC2316,$AA2316),0)</f>
        <v>0</v>
      </c>
      <c r="AI2316" s="49">
        <f>IFERROR(IF(OR($W2316&lt;&gt;"Ja",VLOOKUP($C2316,Listen!$A$2:$F$45,6,0)="Nein"),$AC2316,$AB2316),0)</f>
        <v>0</v>
      </c>
      <c r="AJ2316" s="49">
        <f>IFERROR(IF(OR($W2316&lt;&gt;"Ja",VLOOKUP($C2316,Listen!$A$2:$F$45,6,0)="Nein"),$AC2316,$AB2316),0)</f>
        <v>0</v>
      </c>
      <c r="AK2316" s="49">
        <f>IFERROR(IF(OR($W2316&lt;&gt;"Ja",VLOOKUP($C2316,Listen!$A$2:$F$45,6,0)="Nein"),$AC2316,$AB2316),0)</f>
        <v>0</v>
      </c>
      <c r="AL2316" s="51">
        <f t="shared" si="762"/>
        <v>0</v>
      </c>
      <c r="AM2316" s="296">
        <f>IFERROR(IF(VLOOKUP($C2316,Listen!$A$2:$F$45,6,0)="Ja",MAX(BC2316:BD2316),D_SAV!$BC2316),0)</f>
        <v>0</v>
      </c>
      <c r="AN2316" s="51">
        <f t="shared" si="763"/>
        <v>0</v>
      </c>
      <c r="AP2316" s="304">
        <f t="shared" si="764"/>
        <v>0</v>
      </c>
      <c r="AQ2316" s="304">
        <f t="shared" si="765"/>
        <v>0</v>
      </c>
      <c r="AR2316" s="304">
        <f t="shared" si="766"/>
        <v>0</v>
      </c>
      <c r="AS2316" s="304">
        <f t="shared" si="767"/>
        <v>0</v>
      </c>
      <c r="AT2316" s="304">
        <f t="shared" si="768"/>
        <v>0</v>
      </c>
      <c r="AU2316" s="304">
        <f t="shared" si="769"/>
        <v>0</v>
      </c>
      <c r="AV2316" s="304">
        <f t="shared" si="770"/>
        <v>0</v>
      </c>
      <c r="AW2316" s="304">
        <f t="shared" si="771"/>
        <v>0</v>
      </c>
      <c r="AX2316" s="304">
        <f t="shared" si="772"/>
        <v>0</v>
      </c>
      <c r="AY2316" s="304">
        <f t="shared" si="773"/>
        <v>0</v>
      </c>
      <c r="AZ2316" s="304">
        <f t="shared" si="774"/>
        <v>0</v>
      </c>
      <c r="BA2316" s="304">
        <f t="shared" si="775"/>
        <v>0</v>
      </c>
      <c r="BB2316" s="304">
        <f t="shared" si="776"/>
        <v>0</v>
      </c>
      <c r="BC2316" s="304">
        <f t="shared" si="777"/>
        <v>0</v>
      </c>
      <c r="BD2316" s="304">
        <f t="shared" si="778"/>
        <v>0</v>
      </c>
      <c r="BE2316" s="304">
        <f>IFERROR(IF(VLOOKUP($C2316,Listen!$A$2:$F$45,6,0)="Ja",BB2316-MAX(BC2316:BD2316),BB2316-BC2316),0)</f>
        <v>0</v>
      </c>
    </row>
    <row r="2317" spans="1:57" x14ac:dyDescent="0.25">
      <c r="A2317" s="320" t="str">
        <f>IF(AND(D2317&lt;&gt;0,C2317&lt;&gt;0,E2317&lt;&gt;0),IF(B2317&lt;&gt;0,CONCATENATE(B2317,"-AGr",VLOOKUP(C2317,Listen!$A$2:$D$45,4,FALSE),"-",D2317,"-",E2317,),CONCATENATE("AGr",VLOOKUP(C2317,Listen!$A$2:$D$45,4,FALSE),"-",D2317,"-",E2317)),"keine vollständige ID")</f>
        <v>keine vollständige ID</v>
      </c>
      <c r="B2317" s="301"/>
      <c r="C2317" s="287"/>
      <c r="D2317" s="34"/>
      <c r="E2317" s="306"/>
      <c r="F2317" s="116"/>
      <c r="G2317" s="17"/>
      <c r="H2317" s="17"/>
      <c r="I2317" s="17"/>
      <c r="J2317" s="17"/>
      <c r="K2317" s="17"/>
      <c r="L2317" s="17"/>
      <c r="M2317" s="17"/>
      <c r="N2317" s="17"/>
      <c r="O2317" s="116"/>
      <c r="P2317" s="117">
        <f>IF(D2317&gt;A_Stammdaten!$B$12,0,SUM(G2317,H2317,J2317,L2317:M2317)-SUM(I2317,K2317,N2317:O2317))</f>
        <v>0</v>
      </c>
      <c r="Q2317" s="17"/>
      <c r="R2317" s="17"/>
      <c r="S2317" s="17"/>
      <c r="T2317" s="17"/>
      <c r="U2317" s="62">
        <f t="shared" si="758"/>
        <v>0</v>
      </c>
      <c r="V2317" s="34"/>
      <c r="W2317" s="34"/>
      <c r="X2317" s="34"/>
      <c r="Y2317" s="34"/>
      <c r="Z2317" s="34"/>
      <c r="AA2317" s="63" t="str">
        <f t="shared" si="759"/>
        <v>-</v>
      </c>
      <c r="AB2317" s="63" t="str">
        <f t="shared" si="760"/>
        <v>-</v>
      </c>
      <c r="AC2317" s="63">
        <f>IF(ISBLANK($C2317),0,VLOOKUP($C2317,Listen!$A$2:$C$45,2,FALSE))</f>
        <v>0</v>
      </c>
      <c r="AD2317" s="63">
        <f>IF(ISBLANK($C2317),0,VLOOKUP($C2317,Listen!$A$2:$C$45,3,FALSE))</f>
        <v>0</v>
      </c>
      <c r="AE2317" s="49">
        <f t="shared" si="761"/>
        <v>0</v>
      </c>
      <c r="AF2317" s="49">
        <f t="shared" si="761"/>
        <v>0</v>
      </c>
      <c r="AG2317" s="49">
        <f>IFERROR(IF(OR($V2317&lt;&gt;"Ja",VLOOKUP($C2317,Listen!$A$2:$F$45,5,0)="Nein",D2317&lt;IF(C2317="LNG Anbindungsanlagen gemäß separater Festlegung",2022,2023)),$AC2317,$AA2317),0)</f>
        <v>0</v>
      </c>
      <c r="AH2317" s="49">
        <f>IFERROR(IF(OR($V2317&lt;&gt;"Ja",VLOOKUP($C2317,Listen!$A$2:$F$45,5,0)="Nein",D2317&lt;IF(C2317="LNG Anbindungsanlagen gemäß separater Festlegung",2022,2023)),$AC2317,$AA2317),0)</f>
        <v>0</v>
      </c>
      <c r="AI2317" s="49">
        <f>IFERROR(IF(OR($W2317&lt;&gt;"Ja",VLOOKUP($C2317,Listen!$A$2:$F$45,6,0)="Nein"),$AC2317,$AB2317),0)</f>
        <v>0</v>
      </c>
      <c r="AJ2317" s="49">
        <f>IFERROR(IF(OR($W2317&lt;&gt;"Ja",VLOOKUP($C2317,Listen!$A$2:$F$45,6,0)="Nein"),$AC2317,$AB2317),0)</f>
        <v>0</v>
      </c>
      <c r="AK2317" s="49">
        <f>IFERROR(IF(OR($W2317&lt;&gt;"Ja",VLOOKUP($C2317,Listen!$A$2:$F$45,6,0)="Nein"),$AC2317,$AB2317),0)</f>
        <v>0</v>
      </c>
      <c r="AL2317" s="51">
        <f t="shared" si="762"/>
        <v>0</v>
      </c>
      <c r="AM2317" s="296">
        <f>IFERROR(IF(VLOOKUP($C2317,Listen!$A$2:$F$45,6,0)="Ja",MAX(BC2317:BD2317),D_SAV!$BC2317),0)</f>
        <v>0</v>
      </c>
      <c r="AN2317" s="51">
        <f t="shared" si="763"/>
        <v>0</v>
      </c>
      <c r="AP2317" s="304">
        <f t="shared" si="764"/>
        <v>0</v>
      </c>
      <c r="AQ2317" s="304">
        <f t="shared" si="765"/>
        <v>0</v>
      </c>
      <c r="AR2317" s="304">
        <f t="shared" si="766"/>
        <v>0</v>
      </c>
      <c r="AS2317" s="304">
        <f t="shared" si="767"/>
        <v>0</v>
      </c>
      <c r="AT2317" s="304">
        <f t="shared" si="768"/>
        <v>0</v>
      </c>
      <c r="AU2317" s="304">
        <f t="shared" si="769"/>
        <v>0</v>
      </c>
      <c r="AV2317" s="304">
        <f t="shared" si="770"/>
        <v>0</v>
      </c>
      <c r="AW2317" s="304">
        <f t="shared" si="771"/>
        <v>0</v>
      </c>
      <c r="AX2317" s="304">
        <f t="shared" si="772"/>
        <v>0</v>
      </c>
      <c r="AY2317" s="304">
        <f t="shared" si="773"/>
        <v>0</v>
      </c>
      <c r="AZ2317" s="304">
        <f t="shared" si="774"/>
        <v>0</v>
      </c>
      <c r="BA2317" s="304">
        <f t="shared" si="775"/>
        <v>0</v>
      </c>
      <c r="BB2317" s="304">
        <f t="shared" si="776"/>
        <v>0</v>
      </c>
      <c r="BC2317" s="304">
        <f t="shared" si="777"/>
        <v>0</v>
      </c>
      <c r="BD2317" s="304">
        <f t="shared" si="778"/>
        <v>0</v>
      </c>
      <c r="BE2317" s="304">
        <f>IFERROR(IF(VLOOKUP($C2317,Listen!$A$2:$F$45,6,0)="Ja",BB2317-MAX(BC2317:BD2317),BB2317-BC2317),0)</f>
        <v>0</v>
      </c>
    </row>
    <row r="2318" spans="1:57" x14ac:dyDescent="0.25">
      <c r="A2318" s="320" t="str">
        <f>IF(AND(D2318&lt;&gt;0,C2318&lt;&gt;0,E2318&lt;&gt;0),IF(B2318&lt;&gt;0,CONCATENATE(B2318,"-AGr",VLOOKUP(C2318,Listen!$A$2:$D$45,4,FALSE),"-",D2318,"-",E2318,),CONCATENATE("AGr",VLOOKUP(C2318,Listen!$A$2:$D$45,4,FALSE),"-",D2318,"-",E2318)),"keine vollständige ID")</f>
        <v>keine vollständige ID</v>
      </c>
      <c r="B2318" s="301"/>
      <c r="C2318" s="287"/>
      <c r="D2318" s="34"/>
      <c r="E2318" s="306"/>
      <c r="F2318" s="116"/>
      <c r="G2318" s="17"/>
      <c r="H2318" s="17"/>
      <c r="I2318" s="17"/>
      <c r="J2318" s="17"/>
      <c r="K2318" s="17"/>
      <c r="L2318" s="17"/>
      <c r="M2318" s="17"/>
      <c r="N2318" s="17"/>
      <c r="O2318" s="116"/>
      <c r="P2318" s="117">
        <f>IF(D2318&gt;A_Stammdaten!$B$12,0,SUM(G2318,H2318,J2318,L2318:M2318)-SUM(I2318,K2318,N2318:O2318))</f>
        <v>0</v>
      </c>
      <c r="Q2318" s="17"/>
      <c r="R2318" s="17"/>
      <c r="S2318" s="17"/>
      <c r="T2318" s="17"/>
      <c r="U2318" s="62">
        <f t="shared" si="758"/>
        <v>0</v>
      </c>
      <c r="V2318" s="34"/>
      <c r="W2318" s="34"/>
      <c r="X2318" s="34"/>
      <c r="Y2318" s="34"/>
      <c r="Z2318" s="34"/>
      <c r="AA2318" s="63" t="str">
        <f t="shared" si="759"/>
        <v>-</v>
      </c>
      <c r="AB2318" s="63" t="str">
        <f t="shared" si="760"/>
        <v>-</v>
      </c>
      <c r="AC2318" s="63">
        <f>IF(ISBLANK($C2318),0,VLOOKUP($C2318,Listen!$A$2:$C$45,2,FALSE))</f>
        <v>0</v>
      </c>
      <c r="AD2318" s="63">
        <f>IF(ISBLANK($C2318),0,VLOOKUP($C2318,Listen!$A$2:$C$45,3,FALSE))</f>
        <v>0</v>
      </c>
      <c r="AE2318" s="49">
        <f t="shared" si="761"/>
        <v>0</v>
      </c>
      <c r="AF2318" s="49">
        <f t="shared" si="761"/>
        <v>0</v>
      </c>
      <c r="AG2318" s="49">
        <f>IFERROR(IF(OR($V2318&lt;&gt;"Ja",VLOOKUP($C2318,Listen!$A$2:$F$45,5,0)="Nein",D2318&lt;IF(C2318="LNG Anbindungsanlagen gemäß separater Festlegung",2022,2023)),$AC2318,$AA2318),0)</f>
        <v>0</v>
      </c>
      <c r="AH2318" s="49">
        <f>IFERROR(IF(OR($V2318&lt;&gt;"Ja",VLOOKUP($C2318,Listen!$A$2:$F$45,5,0)="Nein",D2318&lt;IF(C2318="LNG Anbindungsanlagen gemäß separater Festlegung",2022,2023)),$AC2318,$AA2318),0)</f>
        <v>0</v>
      </c>
      <c r="AI2318" s="49">
        <f>IFERROR(IF(OR($W2318&lt;&gt;"Ja",VLOOKUP($C2318,Listen!$A$2:$F$45,6,0)="Nein"),$AC2318,$AB2318),0)</f>
        <v>0</v>
      </c>
      <c r="AJ2318" s="49">
        <f>IFERROR(IF(OR($W2318&lt;&gt;"Ja",VLOOKUP($C2318,Listen!$A$2:$F$45,6,0)="Nein"),$AC2318,$AB2318),0)</f>
        <v>0</v>
      </c>
      <c r="AK2318" s="49">
        <f>IFERROR(IF(OR($W2318&lt;&gt;"Ja",VLOOKUP($C2318,Listen!$A$2:$F$45,6,0)="Nein"),$AC2318,$AB2318),0)</f>
        <v>0</v>
      </c>
      <c r="AL2318" s="51">
        <f t="shared" si="762"/>
        <v>0</v>
      </c>
      <c r="AM2318" s="296">
        <f>IFERROR(IF(VLOOKUP($C2318,Listen!$A$2:$F$45,6,0)="Ja",MAX(BC2318:BD2318),D_SAV!$BC2318),0)</f>
        <v>0</v>
      </c>
      <c r="AN2318" s="51">
        <f t="shared" si="763"/>
        <v>0</v>
      </c>
      <c r="AP2318" s="304">
        <f t="shared" si="764"/>
        <v>0</v>
      </c>
      <c r="AQ2318" s="304">
        <f t="shared" si="765"/>
        <v>0</v>
      </c>
      <c r="AR2318" s="304">
        <f t="shared" si="766"/>
        <v>0</v>
      </c>
      <c r="AS2318" s="304">
        <f t="shared" si="767"/>
        <v>0</v>
      </c>
      <c r="AT2318" s="304">
        <f t="shared" si="768"/>
        <v>0</v>
      </c>
      <c r="AU2318" s="304">
        <f t="shared" si="769"/>
        <v>0</v>
      </c>
      <c r="AV2318" s="304">
        <f t="shared" si="770"/>
        <v>0</v>
      </c>
      <c r="AW2318" s="304">
        <f t="shared" si="771"/>
        <v>0</v>
      </c>
      <c r="AX2318" s="304">
        <f t="shared" si="772"/>
        <v>0</v>
      </c>
      <c r="AY2318" s="304">
        <f t="shared" si="773"/>
        <v>0</v>
      </c>
      <c r="AZ2318" s="304">
        <f t="shared" si="774"/>
        <v>0</v>
      </c>
      <c r="BA2318" s="304">
        <f t="shared" si="775"/>
        <v>0</v>
      </c>
      <c r="BB2318" s="304">
        <f t="shared" si="776"/>
        <v>0</v>
      </c>
      <c r="BC2318" s="304">
        <f t="shared" si="777"/>
        <v>0</v>
      </c>
      <c r="BD2318" s="304">
        <f t="shared" si="778"/>
        <v>0</v>
      </c>
      <c r="BE2318" s="304">
        <f>IFERROR(IF(VLOOKUP($C2318,Listen!$A$2:$F$45,6,0)="Ja",BB2318-MAX(BC2318:BD2318),BB2318-BC2318),0)</f>
        <v>0</v>
      </c>
    </row>
    <row r="2319" spans="1:57" x14ac:dyDescent="0.25">
      <c r="A2319" s="320" t="str">
        <f>IF(AND(D2319&lt;&gt;0,C2319&lt;&gt;0,E2319&lt;&gt;0),IF(B2319&lt;&gt;0,CONCATENATE(B2319,"-AGr",VLOOKUP(C2319,Listen!$A$2:$D$45,4,FALSE),"-",D2319,"-",E2319,),CONCATENATE("AGr",VLOOKUP(C2319,Listen!$A$2:$D$45,4,FALSE),"-",D2319,"-",E2319)),"keine vollständige ID")</f>
        <v>keine vollständige ID</v>
      </c>
      <c r="B2319" s="301"/>
      <c r="C2319" s="287"/>
      <c r="D2319" s="34"/>
      <c r="E2319" s="306"/>
      <c r="F2319" s="116"/>
      <c r="G2319" s="17"/>
      <c r="H2319" s="17"/>
      <c r="I2319" s="17"/>
      <c r="J2319" s="17"/>
      <c r="K2319" s="17"/>
      <c r="L2319" s="17"/>
      <c r="M2319" s="17"/>
      <c r="N2319" s="17"/>
      <c r="O2319" s="116"/>
      <c r="P2319" s="117">
        <f>IF(D2319&gt;A_Stammdaten!$B$12,0,SUM(G2319,H2319,J2319,L2319:M2319)-SUM(I2319,K2319,N2319:O2319))</f>
        <v>0</v>
      </c>
      <c r="Q2319" s="17"/>
      <c r="R2319" s="17"/>
      <c r="S2319" s="17"/>
      <c r="T2319" s="17"/>
      <c r="U2319" s="62">
        <f t="shared" si="758"/>
        <v>0</v>
      </c>
      <c r="V2319" s="34"/>
      <c r="W2319" s="34"/>
      <c r="X2319" s="34"/>
      <c r="Y2319" s="34"/>
      <c r="Z2319" s="34"/>
      <c r="AA2319" s="63" t="str">
        <f t="shared" si="759"/>
        <v>-</v>
      </c>
      <c r="AB2319" s="63" t="str">
        <f t="shared" si="760"/>
        <v>-</v>
      </c>
      <c r="AC2319" s="63">
        <f>IF(ISBLANK($C2319),0,VLOOKUP($C2319,Listen!$A$2:$C$45,2,FALSE))</f>
        <v>0</v>
      </c>
      <c r="AD2319" s="63">
        <f>IF(ISBLANK($C2319),0,VLOOKUP($C2319,Listen!$A$2:$C$45,3,FALSE))</f>
        <v>0</v>
      </c>
      <c r="AE2319" s="49">
        <f t="shared" si="761"/>
        <v>0</v>
      </c>
      <c r="AF2319" s="49">
        <f t="shared" si="761"/>
        <v>0</v>
      </c>
      <c r="AG2319" s="49">
        <f>IFERROR(IF(OR($V2319&lt;&gt;"Ja",VLOOKUP($C2319,Listen!$A$2:$F$45,5,0)="Nein",D2319&lt;IF(C2319="LNG Anbindungsanlagen gemäß separater Festlegung",2022,2023)),$AC2319,$AA2319),0)</f>
        <v>0</v>
      </c>
      <c r="AH2319" s="49">
        <f>IFERROR(IF(OR($V2319&lt;&gt;"Ja",VLOOKUP($C2319,Listen!$A$2:$F$45,5,0)="Nein",D2319&lt;IF(C2319="LNG Anbindungsanlagen gemäß separater Festlegung",2022,2023)),$AC2319,$AA2319),0)</f>
        <v>0</v>
      </c>
      <c r="AI2319" s="49">
        <f>IFERROR(IF(OR($W2319&lt;&gt;"Ja",VLOOKUP($C2319,Listen!$A$2:$F$45,6,0)="Nein"),$AC2319,$AB2319),0)</f>
        <v>0</v>
      </c>
      <c r="AJ2319" s="49">
        <f>IFERROR(IF(OR($W2319&lt;&gt;"Ja",VLOOKUP($C2319,Listen!$A$2:$F$45,6,0)="Nein"),$AC2319,$AB2319),0)</f>
        <v>0</v>
      </c>
      <c r="AK2319" s="49">
        <f>IFERROR(IF(OR($W2319&lt;&gt;"Ja",VLOOKUP($C2319,Listen!$A$2:$F$45,6,0)="Nein"),$AC2319,$AB2319),0)</f>
        <v>0</v>
      </c>
      <c r="AL2319" s="51">
        <f t="shared" si="762"/>
        <v>0</v>
      </c>
      <c r="AM2319" s="296">
        <f>IFERROR(IF(VLOOKUP($C2319,Listen!$A$2:$F$45,6,0)="Ja",MAX(BC2319:BD2319),D_SAV!$BC2319),0)</f>
        <v>0</v>
      </c>
      <c r="AN2319" s="51">
        <f t="shared" si="763"/>
        <v>0</v>
      </c>
      <c r="AP2319" s="304">
        <f t="shared" si="764"/>
        <v>0</v>
      </c>
      <c r="AQ2319" s="304">
        <f t="shared" si="765"/>
        <v>0</v>
      </c>
      <c r="AR2319" s="304">
        <f t="shared" si="766"/>
        <v>0</v>
      </c>
      <c r="AS2319" s="304">
        <f t="shared" si="767"/>
        <v>0</v>
      </c>
      <c r="AT2319" s="304">
        <f t="shared" si="768"/>
        <v>0</v>
      </c>
      <c r="AU2319" s="304">
        <f t="shared" si="769"/>
        <v>0</v>
      </c>
      <c r="AV2319" s="304">
        <f t="shared" si="770"/>
        <v>0</v>
      </c>
      <c r="AW2319" s="304">
        <f t="shared" si="771"/>
        <v>0</v>
      </c>
      <c r="AX2319" s="304">
        <f t="shared" si="772"/>
        <v>0</v>
      </c>
      <c r="AY2319" s="304">
        <f t="shared" si="773"/>
        <v>0</v>
      </c>
      <c r="AZ2319" s="304">
        <f t="shared" si="774"/>
        <v>0</v>
      </c>
      <c r="BA2319" s="304">
        <f t="shared" si="775"/>
        <v>0</v>
      </c>
      <c r="BB2319" s="304">
        <f t="shared" si="776"/>
        <v>0</v>
      </c>
      <c r="BC2319" s="304">
        <f t="shared" si="777"/>
        <v>0</v>
      </c>
      <c r="BD2319" s="304">
        <f t="shared" si="778"/>
        <v>0</v>
      </c>
      <c r="BE2319" s="304">
        <f>IFERROR(IF(VLOOKUP($C2319,Listen!$A$2:$F$45,6,0)="Ja",BB2319-MAX(BC2319:BD2319),BB2319-BC2319),0)</f>
        <v>0</v>
      </c>
    </row>
    <row r="2320" spans="1:57" x14ac:dyDescent="0.25">
      <c r="A2320" s="320" t="str">
        <f>IF(AND(D2320&lt;&gt;0,C2320&lt;&gt;0,E2320&lt;&gt;0),IF(B2320&lt;&gt;0,CONCATENATE(B2320,"-AGr",VLOOKUP(C2320,Listen!$A$2:$D$45,4,FALSE),"-",D2320,"-",E2320,),CONCATENATE("AGr",VLOOKUP(C2320,Listen!$A$2:$D$45,4,FALSE),"-",D2320,"-",E2320)),"keine vollständige ID")</f>
        <v>keine vollständige ID</v>
      </c>
      <c r="B2320" s="301"/>
      <c r="C2320" s="287"/>
      <c r="D2320" s="34"/>
      <c r="E2320" s="306"/>
      <c r="F2320" s="116"/>
      <c r="G2320" s="17"/>
      <c r="H2320" s="17"/>
      <c r="I2320" s="17"/>
      <c r="J2320" s="17"/>
      <c r="K2320" s="17"/>
      <c r="L2320" s="17"/>
      <c r="M2320" s="17"/>
      <c r="N2320" s="17"/>
      <c r="O2320" s="116"/>
      <c r="P2320" s="117">
        <f>IF(D2320&gt;A_Stammdaten!$B$12,0,SUM(G2320,H2320,J2320,L2320:M2320)-SUM(I2320,K2320,N2320:O2320))</f>
        <v>0</v>
      </c>
      <c r="Q2320" s="17"/>
      <c r="R2320" s="17"/>
      <c r="S2320" s="17"/>
      <c r="T2320" s="17"/>
      <c r="U2320" s="62">
        <f t="shared" si="758"/>
        <v>0</v>
      </c>
      <c r="V2320" s="34"/>
      <c r="W2320" s="34"/>
      <c r="X2320" s="34"/>
      <c r="Y2320" s="34"/>
      <c r="Z2320" s="34"/>
      <c r="AA2320" s="63" t="str">
        <f t="shared" si="759"/>
        <v>-</v>
      </c>
      <c r="AB2320" s="63" t="str">
        <f t="shared" si="760"/>
        <v>-</v>
      </c>
      <c r="AC2320" s="63">
        <f>IF(ISBLANK($C2320),0,VLOOKUP($C2320,Listen!$A$2:$C$45,2,FALSE))</f>
        <v>0</v>
      </c>
      <c r="AD2320" s="63">
        <f>IF(ISBLANK($C2320),0,VLOOKUP($C2320,Listen!$A$2:$C$45,3,FALSE))</f>
        <v>0</v>
      </c>
      <c r="AE2320" s="49">
        <f t="shared" si="761"/>
        <v>0</v>
      </c>
      <c r="AF2320" s="49">
        <f t="shared" si="761"/>
        <v>0</v>
      </c>
      <c r="AG2320" s="49">
        <f>IFERROR(IF(OR($V2320&lt;&gt;"Ja",VLOOKUP($C2320,Listen!$A$2:$F$45,5,0)="Nein",D2320&lt;IF(C2320="LNG Anbindungsanlagen gemäß separater Festlegung",2022,2023)),$AC2320,$AA2320),0)</f>
        <v>0</v>
      </c>
      <c r="AH2320" s="49">
        <f>IFERROR(IF(OR($V2320&lt;&gt;"Ja",VLOOKUP($C2320,Listen!$A$2:$F$45,5,0)="Nein",D2320&lt;IF(C2320="LNG Anbindungsanlagen gemäß separater Festlegung",2022,2023)),$AC2320,$AA2320),0)</f>
        <v>0</v>
      </c>
      <c r="AI2320" s="49">
        <f>IFERROR(IF(OR($W2320&lt;&gt;"Ja",VLOOKUP($C2320,Listen!$A$2:$F$45,6,0)="Nein"),$AC2320,$AB2320),0)</f>
        <v>0</v>
      </c>
      <c r="AJ2320" s="49">
        <f>IFERROR(IF(OR($W2320&lt;&gt;"Ja",VLOOKUP($C2320,Listen!$A$2:$F$45,6,0)="Nein"),$AC2320,$AB2320),0)</f>
        <v>0</v>
      </c>
      <c r="AK2320" s="49">
        <f>IFERROR(IF(OR($W2320&lt;&gt;"Ja",VLOOKUP($C2320,Listen!$A$2:$F$45,6,0)="Nein"),$AC2320,$AB2320),0)</f>
        <v>0</v>
      </c>
      <c r="AL2320" s="51">
        <f t="shared" si="762"/>
        <v>0</v>
      </c>
      <c r="AM2320" s="296">
        <f>IFERROR(IF(VLOOKUP($C2320,Listen!$A$2:$F$45,6,0)="Ja",MAX(BC2320:BD2320),D_SAV!$BC2320),0)</f>
        <v>0</v>
      </c>
      <c r="AN2320" s="51">
        <f t="shared" si="763"/>
        <v>0</v>
      </c>
      <c r="AP2320" s="304">
        <f t="shared" si="764"/>
        <v>0</v>
      </c>
      <c r="AQ2320" s="304">
        <f t="shared" si="765"/>
        <v>0</v>
      </c>
      <c r="AR2320" s="304">
        <f t="shared" si="766"/>
        <v>0</v>
      </c>
      <c r="AS2320" s="304">
        <f t="shared" si="767"/>
        <v>0</v>
      </c>
      <c r="AT2320" s="304">
        <f t="shared" si="768"/>
        <v>0</v>
      </c>
      <c r="AU2320" s="304">
        <f t="shared" si="769"/>
        <v>0</v>
      </c>
      <c r="AV2320" s="304">
        <f t="shared" si="770"/>
        <v>0</v>
      </c>
      <c r="AW2320" s="304">
        <f t="shared" si="771"/>
        <v>0</v>
      </c>
      <c r="AX2320" s="304">
        <f t="shared" si="772"/>
        <v>0</v>
      </c>
      <c r="AY2320" s="304">
        <f t="shared" si="773"/>
        <v>0</v>
      </c>
      <c r="AZ2320" s="304">
        <f t="shared" si="774"/>
        <v>0</v>
      </c>
      <c r="BA2320" s="304">
        <f t="shared" si="775"/>
        <v>0</v>
      </c>
      <c r="BB2320" s="304">
        <f t="shared" si="776"/>
        <v>0</v>
      </c>
      <c r="BC2320" s="304">
        <f t="shared" si="777"/>
        <v>0</v>
      </c>
      <c r="BD2320" s="304">
        <f t="shared" si="778"/>
        <v>0</v>
      </c>
      <c r="BE2320" s="304">
        <f>IFERROR(IF(VLOOKUP($C2320,Listen!$A$2:$F$45,6,0)="Ja",BB2320-MAX(BC2320:BD2320),BB2320-BC2320),0)</f>
        <v>0</v>
      </c>
    </row>
    <row r="2321" spans="1:57" x14ac:dyDescent="0.25">
      <c r="A2321" s="320" t="str">
        <f>IF(AND(D2321&lt;&gt;0,C2321&lt;&gt;0,E2321&lt;&gt;0),IF(B2321&lt;&gt;0,CONCATENATE(B2321,"-AGr",VLOOKUP(C2321,Listen!$A$2:$D$45,4,FALSE),"-",D2321,"-",E2321,),CONCATENATE("AGr",VLOOKUP(C2321,Listen!$A$2:$D$45,4,FALSE),"-",D2321,"-",E2321)),"keine vollständige ID")</f>
        <v>keine vollständige ID</v>
      </c>
      <c r="B2321" s="301"/>
      <c r="C2321" s="287"/>
      <c r="D2321" s="34"/>
      <c r="E2321" s="306"/>
      <c r="F2321" s="116"/>
      <c r="G2321" s="17"/>
      <c r="H2321" s="17"/>
      <c r="I2321" s="17"/>
      <c r="J2321" s="17"/>
      <c r="K2321" s="17"/>
      <c r="L2321" s="17"/>
      <c r="M2321" s="17"/>
      <c r="N2321" s="17"/>
      <c r="O2321" s="116"/>
      <c r="P2321" s="117">
        <f>IF(D2321&gt;A_Stammdaten!$B$12,0,SUM(G2321,H2321,J2321,L2321:M2321)-SUM(I2321,K2321,N2321:O2321))</f>
        <v>0</v>
      </c>
      <c r="Q2321" s="17"/>
      <c r="R2321" s="17"/>
      <c r="S2321" s="17"/>
      <c r="T2321" s="17"/>
      <c r="U2321" s="62">
        <f t="shared" si="758"/>
        <v>0</v>
      </c>
      <c r="V2321" s="34"/>
      <c r="W2321" s="34"/>
      <c r="X2321" s="34"/>
      <c r="Y2321" s="34"/>
      <c r="Z2321" s="34"/>
      <c r="AA2321" s="63" t="str">
        <f t="shared" si="759"/>
        <v>-</v>
      </c>
      <c r="AB2321" s="63" t="str">
        <f t="shared" si="760"/>
        <v>-</v>
      </c>
      <c r="AC2321" s="63">
        <f>IF(ISBLANK($C2321),0,VLOOKUP($C2321,Listen!$A$2:$C$45,2,FALSE))</f>
        <v>0</v>
      </c>
      <c r="AD2321" s="63">
        <f>IF(ISBLANK($C2321),0,VLOOKUP($C2321,Listen!$A$2:$C$45,3,FALSE))</f>
        <v>0</v>
      </c>
      <c r="AE2321" s="49">
        <f t="shared" si="761"/>
        <v>0</v>
      </c>
      <c r="AF2321" s="49">
        <f t="shared" si="761"/>
        <v>0</v>
      </c>
      <c r="AG2321" s="49">
        <f>IFERROR(IF(OR($V2321&lt;&gt;"Ja",VLOOKUP($C2321,Listen!$A$2:$F$45,5,0)="Nein",D2321&lt;IF(C2321="LNG Anbindungsanlagen gemäß separater Festlegung",2022,2023)),$AC2321,$AA2321),0)</f>
        <v>0</v>
      </c>
      <c r="AH2321" s="49">
        <f>IFERROR(IF(OR($V2321&lt;&gt;"Ja",VLOOKUP($C2321,Listen!$A$2:$F$45,5,0)="Nein",D2321&lt;IF(C2321="LNG Anbindungsanlagen gemäß separater Festlegung",2022,2023)),$AC2321,$AA2321),0)</f>
        <v>0</v>
      </c>
      <c r="AI2321" s="49">
        <f>IFERROR(IF(OR($W2321&lt;&gt;"Ja",VLOOKUP($C2321,Listen!$A$2:$F$45,6,0)="Nein"),$AC2321,$AB2321),0)</f>
        <v>0</v>
      </c>
      <c r="AJ2321" s="49">
        <f>IFERROR(IF(OR($W2321&lt;&gt;"Ja",VLOOKUP($C2321,Listen!$A$2:$F$45,6,0)="Nein"),$AC2321,$AB2321),0)</f>
        <v>0</v>
      </c>
      <c r="AK2321" s="49">
        <f>IFERROR(IF(OR($W2321&lt;&gt;"Ja",VLOOKUP($C2321,Listen!$A$2:$F$45,6,0)="Nein"),$AC2321,$AB2321),0)</f>
        <v>0</v>
      </c>
      <c r="AL2321" s="51">
        <f t="shared" si="762"/>
        <v>0</v>
      </c>
      <c r="AM2321" s="296">
        <f>IFERROR(IF(VLOOKUP($C2321,Listen!$A$2:$F$45,6,0)="Ja",MAX(BC2321:BD2321),D_SAV!$BC2321),0)</f>
        <v>0</v>
      </c>
      <c r="AN2321" s="51">
        <f t="shared" si="763"/>
        <v>0</v>
      </c>
      <c r="AP2321" s="304">
        <f t="shared" si="764"/>
        <v>0</v>
      </c>
      <c r="AQ2321" s="304">
        <f t="shared" si="765"/>
        <v>0</v>
      </c>
      <c r="AR2321" s="304">
        <f t="shared" si="766"/>
        <v>0</v>
      </c>
      <c r="AS2321" s="304">
        <f t="shared" si="767"/>
        <v>0</v>
      </c>
      <c r="AT2321" s="304">
        <f t="shared" si="768"/>
        <v>0</v>
      </c>
      <c r="AU2321" s="304">
        <f t="shared" si="769"/>
        <v>0</v>
      </c>
      <c r="AV2321" s="304">
        <f t="shared" si="770"/>
        <v>0</v>
      </c>
      <c r="AW2321" s="304">
        <f t="shared" si="771"/>
        <v>0</v>
      </c>
      <c r="AX2321" s="304">
        <f t="shared" si="772"/>
        <v>0</v>
      </c>
      <c r="AY2321" s="304">
        <f t="shared" si="773"/>
        <v>0</v>
      </c>
      <c r="AZ2321" s="304">
        <f t="shared" si="774"/>
        <v>0</v>
      </c>
      <c r="BA2321" s="304">
        <f t="shared" si="775"/>
        <v>0</v>
      </c>
      <c r="BB2321" s="304">
        <f t="shared" si="776"/>
        <v>0</v>
      </c>
      <c r="BC2321" s="304">
        <f t="shared" si="777"/>
        <v>0</v>
      </c>
      <c r="BD2321" s="304">
        <f t="shared" si="778"/>
        <v>0</v>
      </c>
      <c r="BE2321" s="304">
        <f>IFERROR(IF(VLOOKUP($C2321,Listen!$A$2:$F$45,6,0)="Ja",BB2321-MAX(BC2321:BD2321),BB2321-BC2321),0)</f>
        <v>0</v>
      </c>
    </row>
    <row r="2322" spans="1:57" x14ac:dyDescent="0.25">
      <c r="A2322" s="320" t="str">
        <f>IF(AND(D2322&lt;&gt;0,C2322&lt;&gt;0,E2322&lt;&gt;0),IF(B2322&lt;&gt;0,CONCATENATE(B2322,"-AGr",VLOOKUP(C2322,Listen!$A$2:$D$45,4,FALSE),"-",D2322,"-",E2322,),CONCATENATE("AGr",VLOOKUP(C2322,Listen!$A$2:$D$45,4,FALSE),"-",D2322,"-",E2322)),"keine vollständige ID")</f>
        <v>keine vollständige ID</v>
      </c>
      <c r="B2322" s="301"/>
      <c r="C2322" s="287"/>
      <c r="D2322" s="34"/>
      <c r="E2322" s="306"/>
      <c r="F2322" s="116"/>
      <c r="G2322" s="17"/>
      <c r="H2322" s="17"/>
      <c r="I2322" s="17"/>
      <c r="J2322" s="17"/>
      <c r="K2322" s="17"/>
      <c r="L2322" s="17"/>
      <c r="M2322" s="17"/>
      <c r="N2322" s="17"/>
      <c r="O2322" s="116"/>
      <c r="P2322" s="117">
        <f>IF(D2322&gt;A_Stammdaten!$B$12,0,SUM(G2322,H2322,J2322,L2322:M2322)-SUM(I2322,K2322,N2322:O2322))</f>
        <v>0</v>
      </c>
      <c r="Q2322" s="17"/>
      <c r="R2322" s="17"/>
      <c r="S2322" s="17"/>
      <c r="T2322" s="17"/>
      <c r="U2322" s="62">
        <f t="shared" si="758"/>
        <v>0</v>
      </c>
      <c r="V2322" s="34"/>
      <c r="W2322" s="34"/>
      <c r="X2322" s="34"/>
      <c r="Y2322" s="34"/>
      <c r="Z2322" s="34"/>
      <c r="AA2322" s="63" t="str">
        <f t="shared" si="759"/>
        <v>-</v>
      </c>
      <c r="AB2322" s="63" t="str">
        <f t="shared" si="760"/>
        <v>-</v>
      </c>
      <c r="AC2322" s="63">
        <f>IF(ISBLANK($C2322),0,VLOOKUP($C2322,Listen!$A$2:$C$45,2,FALSE))</f>
        <v>0</v>
      </c>
      <c r="AD2322" s="63">
        <f>IF(ISBLANK($C2322),0,VLOOKUP($C2322,Listen!$A$2:$C$45,3,FALSE))</f>
        <v>0</v>
      </c>
      <c r="AE2322" s="49">
        <f t="shared" si="761"/>
        <v>0</v>
      </c>
      <c r="AF2322" s="49">
        <f t="shared" si="761"/>
        <v>0</v>
      </c>
      <c r="AG2322" s="49">
        <f>IFERROR(IF(OR($V2322&lt;&gt;"Ja",VLOOKUP($C2322,Listen!$A$2:$F$45,5,0)="Nein",D2322&lt;IF(C2322="LNG Anbindungsanlagen gemäß separater Festlegung",2022,2023)),$AC2322,$AA2322),0)</f>
        <v>0</v>
      </c>
      <c r="AH2322" s="49">
        <f>IFERROR(IF(OR($V2322&lt;&gt;"Ja",VLOOKUP($C2322,Listen!$A$2:$F$45,5,0)="Nein",D2322&lt;IF(C2322="LNG Anbindungsanlagen gemäß separater Festlegung",2022,2023)),$AC2322,$AA2322),0)</f>
        <v>0</v>
      </c>
      <c r="AI2322" s="49">
        <f>IFERROR(IF(OR($W2322&lt;&gt;"Ja",VLOOKUP($C2322,Listen!$A$2:$F$45,6,0)="Nein"),$AC2322,$AB2322),0)</f>
        <v>0</v>
      </c>
      <c r="AJ2322" s="49">
        <f>IFERROR(IF(OR($W2322&lt;&gt;"Ja",VLOOKUP($C2322,Listen!$A$2:$F$45,6,0)="Nein"),$AC2322,$AB2322),0)</f>
        <v>0</v>
      </c>
      <c r="AK2322" s="49">
        <f>IFERROR(IF(OR($W2322&lt;&gt;"Ja",VLOOKUP($C2322,Listen!$A$2:$F$45,6,0)="Nein"),$AC2322,$AB2322),0)</f>
        <v>0</v>
      </c>
      <c r="AL2322" s="51">
        <f t="shared" si="762"/>
        <v>0</v>
      </c>
      <c r="AM2322" s="296">
        <f>IFERROR(IF(VLOOKUP($C2322,Listen!$A$2:$F$45,6,0)="Ja",MAX(BC2322:BD2322),D_SAV!$BC2322),0)</f>
        <v>0</v>
      </c>
      <c r="AN2322" s="51">
        <f t="shared" si="763"/>
        <v>0</v>
      </c>
      <c r="AP2322" s="304">
        <f t="shared" si="764"/>
        <v>0</v>
      </c>
      <c r="AQ2322" s="304">
        <f t="shared" si="765"/>
        <v>0</v>
      </c>
      <c r="AR2322" s="304">
        <f t="shared" si="766"/>
        <v>0</v>
      </c>
      <c r="AS2322" s="304">
        <f t="shared" si="767"/>
        <v>0</v>
      </c>
      <c r="AT2322" s="304">
        <f t="shared" si="768"/>
        <v>0</v>
      </c>
      <c r="AU2322" s="304">
        <f t="shared" si="769"/>
        <v>0</v>
      </c>
      <c r="AV2322" s="304">
        <f t="shared" si="770"/>
        <v>0</v>
      </c>
      <c r="AW2322" s="304">
        <f t="shared" si="771"/>
        <v>0</v>
      </c>
      <c r="AX2322" s="304">
        <f t="shared" si="772"/>
        <v>0</v>
      </c>
      <c r="AY2322" s="304">
        <f t="shared" si="773"/>
        <v>0</v>
      </c>
      <c r="AZ2322" s="304">
        <f t="shared" si="774"/>
        <v>0</v>
      </c>
      <c r="BA2322" s="304">
        <f t="shared" si="775"/>
        <v>0</v>
      </c>
      <c r="BB2322" s="304">
        <f t="shared" si="776"/>
        <v>0</v>
      </c>
      <c r="BC2322" s="304">
        <f t="shared" si="777"/>
        <v>0</v>
      </c>
      <c r="BD2322" s="304">
        <f t="shared" si="778"/>
        <v>0</v>
      </c>
      <c r="BE2322" s="304">
        <f>IFERROR(IF(VLOOKUP($C2322,Listen!$A$2:$F$45,6,0)="Ja",BB2322-MAX(BC2322:BD2322),BB2322-BC2322),0)</f>
        <v>0</v>
      </c>
    </row>
    <row r="2323" spans="1:57" x14ac:dyDescent="0.25">
      <c r="A2323" s="320" t="str">
        <f>IF(AND(D2323&lt;&gt;0,C2323&lt;&gt;0,E2323&lt;&gt;0),IF(B2323&lt;&gt;0,CONCATENATE(B2323,"-AGr",VLOOKUP(C2323,Listen!$A$2:$D$45,4,FALSE),"-",D2323,"-",E2323,),CONCATENATE("AGr",VLOOKUP(C2323,Listen!$A$2:$D$45,4,FALSE),"-",D2323,"-",E2323)),"keine vollständige ID")</f>
        <v>keine vollständige ID</v>
      </c>
      <c r="B2323" s="301"/>
      <c r="C2323" s="287"/>
      <c r="D2323" s="34"/>
      <c r="E2323" s="306"/>
      <c r="F2323" s="116"/>
      <c r="G2323" s="17"/>
      <c r="H2323" s="17"/>
      <c r="I2323" s="17"/>
      <c r="J2323" s="17"/>
      <c r="K2323" s="17"/>
      <c r="L2323" s="17"/>
      <c r="M2323" s="17"/>
      <c r="N2323" s="17"/>
      <c r="O2323" s="116"/>
      <c r="P2323" s="117">
        <f>IF(D2323&gt;A_Stammdaten!$B$12,0,SUM(G2323,H2323,J2323,L2323:M2323)-SUM(I2323,K2323,N2323:O2323))</f>
        <v>0</v>
      </c>
      <c r="Q2323" s="17"/>
      <c r="R2323" s="17"/>
      <c r="S2323" s="17"/>
      <c r="T2323" s="17"/>
      <c r="U2323" s="62">
        <f t="shared" si="758"/>
        <v>0</v>
      </c>
      <c r="V2323" s="34"/>
      <c r="W2323" s="34"/>
      <c r="X2323" s="34"/>
      <c r="Y2323" s="34"/>
      <c r="Z2323" s="34"/>
      <c r="AA2323" s="63" t="str">
        <f t="shared" si="759"/>
        <v>-</v>
      </c>
      <c r="AB2323" s="63" t="str">
        <f t="shared" si="760"/>
        <v>-</v>
      </c>
      <c r="AC2323" s="63">
        <f>IF(ISBLANK($C2323),0,VLOOKUP($C2323,Listen!$A$2:$C$45,2,FALSE))</f>
        <v>0</v>
      </c>
      <c r="AD2323" s="63">
        <f>IF(ISBLANK($C2323),0,VLOOKUP($C2323,Listen!$A$2:$C$45,3,FALSE))</f>
        <v>0</v>
      </c>
      <c r="AE2323" s="49">
        <f t="shared" si="761"/>
        <v>0</v>
      </c>
      <c r="AF2323" s="49">
        <f t="shared" si="761"/>
        <v>0</v>
      </c>
      <c r="AG2323" s="49">
        <f>IFERROR(IF(OR($V2323&lt;&gt;"Ja",VLOOKUP($C2323,Listen!$A$2:$F$45,5,0)="Nein",D2323&lt;IF(C2323="LNG Anbindungsanlagen gemäß separater Festlegung",2022,2023)),$AC2323,$AA2323),0)</f>
        <v>0</v>
      </c>
      <c r="AH2323" s="49">
        <f>IFERROR(IF(OR($V2323&lt;&gt;"Ja",VLOOKUP($C2323,Listen!$A$2:$F$45,5,0)="Nein",D2323&lt;IF(C2323="LNG Anbindungsanlagen gemäß separater Festlegung",2022,2023)),$AC2323,$AA2323),0)</f>
        <v>0</v>
      </c>
      <c r="AI2323" s="49">
        <f>IFERROR(IF(OR($W2323&lt;&gt;"Ja",VLOOKUP($C2323,Listen!$A$2:$F$45,6,0)="Nein"),$AC2323,$AB2323),0)</f>
        <v>0</v>
      </c>
      <c r="AJ2323" s="49">
        <f>IFERROR(IF(OR($W2323&lt;&gt;"Ja",VLOOKUP($C2323,Listen!$A$2:$F$45,6,0)="Nein"),$AC2323,$AB2323),0)</f>
        <v>0</v>
      </c>
      <c r="AK2323" s="49">
        <f>IFERROR(IF(OR($W2323&lt;&gt;"Ja",VLOOKUP($C2323,Listen!$A$2:$F$45,6,0)="Nein"),$AC2323,$AB2323),0)</f>
        <v>0</v>
      </c>
      <c r="AL2323" s="51">
        <f t="shared" si="762"/>
        <v>0</v>
      </c>
      <c r="AM2323" s="296">
        <f>IFERROR(IF(VLOOKUP($C2323,Listen!$A$2:$F$45,6,0)="Ja",MAX(BC2323:BD2323),D_SAV!$BC2323),0)</f>
        <v>0</v>
      </c>
      <c r="AN2323" s="51">
        <f t="shared" si="763"/>
        <v>0</v>
      </c>
      <c r="AP2323" s="304">
        <f t="shared" si="764"/>
        <v>0</v>
      </c>
      <c r="AQ2323" s="304">
        <f t="shared" si="765"/>
        <v>0</v>
      </c>
      <c r="AR2323" s="304">
        <f t="shared" si="766"/>
        <v>0</v>
      </c>
      <c r="AS2323" s="304">
        <f t="shared" si="767"/>
        <v>0</v>
      </c>
      <c r="AT2323" s="304">
        <f t="shared" si="768"/>
        <v>0</v>
      </c>
      <c r="AU2323" s="304">
        <f t="shared" si="769"/>
        <v>0</v>
      </c>
      <c r="AV2323" s="304">
        <f t="shared" si="770"/>
        <v>0</v>
      </c>
      <c r="AW2323" s="304">
        <f t="shared" si="771"/>
        <v>0</v>
      </c>
      <c r="AX2323" s="304">
        <f t="shared" si="772"/>
        <v>0</v>
      </c>
      <c r="AY2323" s="304">
        <f t="shared" si="773"/>
        <v>0</v>
      </c>
      <c r="AZ2323" s="304">
        <f t="shared" si="774"/>
        <v>0</v>
      </c>
      <c r="BA2323" s="304">
        <f t="shared" si="775"/>
        <v>0</v>
      </c>
      <c r="BB2323" s="304">
        <f t="shared" si="776"/>
        <v>0</v>
      </c>
      <c r="BC2323" s="304">
        <f t="shared" si="777"/>
        <v>0</v>
      </c>
      <c r="BD2323" s="304">
        <f t="shared" si="778"/>
        <v>0</v>
      </c>
      <c r="BE2323" s="304">
        <f>IFERROR(IF(VLOOKUP($C2323,Listen!$A$2:$F$45,6,0)="Ja",BB2323-MAX(BC2323:BD2323),BB2323-BC2323),0)</f>
        <v>0</v>
      </c>
    </row>
    <row r="2324" spans="1:57" x14ac:dyDescent="0.25">
      <c r="A2324" s="320" t="str">
        <f>IF(AND(D2324&lt;&gt;0,C2324&lt;&gt;0,E2324&lt;&gt;0),IF(B2324&lt;&gt;0,CONCATENATE(B2324,"-AGr",VLOOKUP(C2324,Listen!$A$2:$D$45,4,FALSE),"-",D2324,"-",E2324,),CONCATENATE("AGr",VLOOKUP(C2324,Listen!$A$2:$D$45,4,FALSE),"-",D2324,"-",E2324)),"keine vollständige ID")</f>
        <v>keine vollständige ID</v>
      </c>
      <c r="B2324" s="301"/>
      <c r="C2324" s="287"/>
      <c r="D2324" s="34"/>
      <c r="E2324" s="306"/>
      <c r="F2324" s="116"/>
      <c r="G2324" s="17"/>
      <c r="H2324" s="17"/>
      <c r="I2324" s="17"/>
      <c r="J2324" s="17"/>
      <c r="K2324" s="17"/>
      <c r="L2324" s="17"/>
      <c r="M2324" s="17"/>
      <c r="N2324" s="17"/>
      <c r="O2324" s="116"/>
      <c r="P2324" s="117">
        <f>IF(D2324&gt;A_Stammdaten!$B$12,0,SUM(G2324,H2324,J2324,L2324:M2324)-SUM(I2324,K2324,N2324:O2324))</f>
        <v>0</v>
      </c>
      <c r="Q2324" s="17"/>
      <c r="R2324" s="17"/>
      <c r="S2324" s="17"/>
      <c r="T2324" s="17"/>
      <c r="U2324" s="62">
        <f t="shared" si="758"/>
        <v>0</v>
      </c>
      <c r="V2324" s="34"/>
      <c r="W2324" s="34"/>
      <c r="X2324" s="34"/>
      <c r="Y2324" s="34"/>
      <c r="Z2324" s="34"/>
      <c r="AA2324" s="63" t="str">
        <f t="shared" si="759"/>
        <v>-</v>
      </c>
      <c r="AB2324" s="63" t="str">
        <f t="shared" si="760"/>
        <v>-</v>
      </c>
      <c r="AC2324" s="63">
        <f>IF(ISBLANK($C2324),0,VLOOKUP($C2324,Listen!$A$2:$C$45,2,FALSE))</f>
        <v>0</v>
      </c>
      <c r="AD2324" s="63">
        <f>IF(ISBLANK($C2324),0,VLOOKUP($C2324,Listen!$A$2:$C$45,3,FALSE))</f>
        <v>0</v>
      </c>
      <c r="AE2324" s="49">
        <f t="shared" si="761"/>
        <v>0</v>
      </c>
      <c r="AF2324" s="49">
        <f t="shared" si="761"/>
        <v>0</v>
      </c>
      <c r="AG2324" s="49">
        <f>IFERROR(IF(OR($V2324&lt;&gt;"Ja",VLOOKUP($C2324,Listen!$A$2:$F$45,5,0)="Nein",D2324&lt;IF(C2324="LNG Anbindungsanlagen gemäß separater Festlegung",2022,2023)),$AC2324,$AA2324),0)</f>
        <v>0</v>
      </c>
      <c r="AH2324" s="49">
        <f>IFERROR(IF(OR($V2324&lt;&gt;"Ja",VLOOKUP($C2324,Listen!$A$2:$F$45,5,0)="Nein",D2324&lt;IF(C2324="LNG Anbindungsanlagen gemäß separater Festlegung",2022,2023)),$AC2324,$AA2324),0)</f>
        <v>0</v>
      </c>
      <c r="AI2324" s="49">
        <f>IFERROR(IF(OR($W2324&lt;&gt;"Ja",VLOOKUP($C2324,Listen!$A$2:$F$45,6,0)="Nein"),$AC2324,$AB2324),0)</f>
        <v>0</v>
      </c>
      <c r="AJ2324" s="49">
        <f>IFERROR(IF(OR($W2324&lt;&gt;"Ja",VLOOKUP($C2324,Listen!$A$2:$F$45,6,0)="Nein"),$AC2324,$AB2324),0)</f>
        <v>0</v>
      </c>
      <c r="AK2324" s="49">
        <f>IFERROR(IF(OR($W2324&lt;&gt;"Ja",VLOOKUP($C2324,Listen!$A$2:$F$45,6,0)="Nein"),$AC2324,$AB2324),0)</f>
        <v>0</v>
      </c>
      <c r="AL2324" s="51">
        <f t="shared" si="762"/>
        <v>0</v>
      </c>
      <c r="AM2324" s="296">
        <f>IFERROR(IF(VLOOKUP($C2324,Listen!$A$2:$F$45,6,0)="Ja",MAX(BC2324:BD2324),D_SAV!$BC2324),0)</f>
        <v>0</v>
      </c>
      <c r="AN2324" s="51">
        <f t="shared" si="763"/>
        <v>0</v>
      </c>
      <c r="AP2324" s="304">
        <f t="shared" si="764"/>
        <v>0</v>
      </c>
      <c r="AQ2324" s="304">
        <f t="shared" si="765"/>
        <v>0</v>
      </c>
      <c r="AR2324" s="304">
        <f t="shared" si="766"/>
        <v>0</v>
      </c>
      <c r="AS2324" s="304">
        <f t="shared" si="767"/>
        <v>0</v>
      </c>
      <c r="AT2324" s="304">
        <f t="shared" si="768"/>
        <v>0</v>
      </c>
      <c r="AU2324" s="304">
        <f t="shared" si="769"/>
        <v>0</v>
      </c>
      <c r="AV2324" s="304">
        <f t="shared" si="770"/>
        <v>0</v>
      </c>
      <c r="AW2324" s="304">
        <f t="shared" si="771"/>
        <v>0</v>
      </c>
      <c r="AX2324" s="304">
        <f t="shared" si="772"/>
        <v>0</v>
      </c>
      <c r="AY2324" s="304">
        <f t="shared" si="773"/>
        <v>0</v>
      </c>
      <c r="AZ2324" s="304">
        <f t="shared" si="774"/>
        <v>0</v>
      </c>
      <c r="BA2324" s="304">
        <f t="shared" si="775"/>
        <v>0</v>
      </c>
      <c r="BB2324" s="304">
        <f t="shared" si="776"/>
        <v>0</v>
      </c>
      <c r="BC2324" s="304">
        <f t="shared" si="777"/>
        <v>0</v>
      </c>
      <c r="BD2324" s="304">
        <f t="shared" si="778"/>
        <v>0</v>
      </c>
      <c r="BE2324" s="304">
        <f>IFERROR(IF(VLOOKUP($C2324,Listen!$A$2:$F$45,6,0)="Ja",BB2324-MAX(BC2324:BD2324),BB2324-BC2324),0)</f>
        <v>0</v>
      </c>
    </row>
    <row r="2325" spans="1:57" x14ac:dyDescent="0.25">
      <c r="A2325" s="320" t="str">
        <f>IF(AND(D2325&lt;&gt;0,C2325&lt;&gt;0,E2325&lt;&gt;0),IF(B2325&lt;&gt;0,CONCATENATE(B2325,"-AGr",VLOOKUP(C2325,Listen!$A$2:$D$45,4,FALSE),"-",D2325,"-",E2325,),CONCATENATE("AGr",VLOOKUP(C2325,Listen!$A$2:$D$45,4,FALSE),"-",D2325,"-",E2325)),"keine vollständige ID")</f>
        <v>keine vollständige ID</v>
      </c>
      <c r="B2325" s="301"/>
      <c r="C2325" s="287"/>
      <c r="D2325" s="34"/>
      <c r="E2325" s="306"/>
      <c r="F2325" s="116"/>
      <c r="G2325" s="17"/>
      <c r="H2325" s="17"/>
      <c r="I2325" s="17"/>
      <c r="J2325" s="17"/>
      <c r="K2325" s="17"/>
      <c r="L2325" s="17"/>
      <c r="M2325" s="17"/>
      <c r="N2325" s="17"/>
      <c r="O2325" s="116"/>
      <c r="P2325" s="117">
        <f>IF(D2325&gt;A_Stammdaten!$B$12,0,SUM(G2325,H2325,J2325,L2325:M2325)-SUM(I2325,K2325,N2325:O2325))</f>
        <v>0</v>
      </c>
      <c r="Q2325" s="17"/>
      <c r="R2325" s="17"/>
      <c r="S2325" s="17"/>
      <c r="T2325" s="17"/>
      <c r="U2325" s="62">
        <f t="shared" si="758"/>
        <v>0</v>
      </c>
      <c r="V2325" s="34"/>
      <c r="W2325" s="34"/>
      <c r="X2325" s="34"/>
      <c r="Y2325" s="34"/>
      <c r="Z2325" s="34"/>
      <c r="AA2325" s="63" t="str">
        <f t="shared" si="759"/>
        <v>-</v>
      </c>
      <c r="AB2325" s="63" t="str">
        <f t="shared" si="760"/>
        <v>-</v>
      </c>
      <c r="AC2325" s="63">
        <f>IF(ISBLANK($C2325),0,VLOOKUP($C2325,Listen!$A$2:$C$45,2,FALSE))</f>
        <v>0</v>
      </c>
      <c r="AD2325" s="63">
        <f>IF(ISBLANK($C2325),0,VLOOKUP($C2325,Listen!$A$2:$C$45,3,FALSE))</f>
        <v>0</v>
      </c>
      <c r="AE2325" s="49">
        <f t="shared" si="761"/>
        <v>0</v>
      </c>
      <c r="AF2325" s="49">
        <f t="shared" si="761"/>
        <v>0</v>
      </c>
      <c r="AG2325" s="49">
        <f>IFERROR(IF(OR($V2325&lt;&gt;"Ja",VLOOKUP($C2325,Listen!$A$2:$F$45,5,0)="Nein",D2325&lt;IF(C2325="LNG Anbindungsanlagen gemäß separater Festlegung",2022,2023)),$AC2325,$AA2325),0)</f>
        <v>0</v>
      </c>
      <c r="AH2325" s="49">
        <f>IFERROR(IF(OR($V2325&lt;&gt;"Ja",VLOOKUP($C2325,Listen!$A$2:$F$45,5,0)="Nein",D2325&lt;IF(C2325="LNG Anbindungsanlagen gemäß separater Festlegung",2022,2023)),$AC2325,$AA2325),0)</f>
        <v>0</v>
      </c>
      <c r="AI2325" s="49">
        <f>IFERROR(IF(OR($W2325&lt;&gt;"Ja",VLOOKUP($C2325,Listen!$A$2:$F$45,6,0)="Nein"),$AC2325,$AB2325),0)</f>
        <v>0</v>
      </c>
      <c r="AJ2325" s="49">
        <f>IFERROR(IF(OR($W2325&lt;&gt;"Ja",VLOOKUP($C2325,Listen!$A$2:$F$45,6,0)="Nein"),$AC2325,$AB2325),0)</f>
        <v>0</v>
      </c>
      <c r="AK2325" s="49">
        <f>IFERROR(IF(OR($W2325&lt;&gt;"Ja",VLOOKUP($C2325,Listen!$A$2:$F$45,6,0)="Nein"),$AC2325,$AB2325),0)</f>
        <v>0</v>
      </c>
      <c r="AL2325" s="51">
        <f t="shared" si="762"/>
        <v>0</v>
      </c>
      <c r="AM2325" s="296">
        <f>IFERROR(IF(VLOOKUP($C2325,Listen!$A$2:$F$45,6,0)="Ja",MAX(BC2325:BD2325),D_SAV!$BC2325),0)</f>
        <v>0</v>
      </c>
      <c r="AN2325" s="51">
        <f t="shared" si="763"/>
        <v>0</v>
      </c>
      <c r="AP2325" s="304">
        <f t="shared" si="764"/>
        <v>0</v>
      </c>
      <c r="AQ2325" s="304">
        <f t="shared" si="765"/>
        <v>0</v>
      </c>
      <c r="AR2325" s="304">
        <f t="shared" si="766"/>
        <v>0</v>
      </c>
      <c r="AS2325" s="304">
        <f t="shared" si="767"/>
        <v>0</v>
      </c>
      <c r="AT2325" s="304">
        <f t="shared" si="768"/>
        <v>0</v>
      </c>
      <c r="AU2325" s="304">
        <f t="shared" si="769"/>
        <v>0</v>
      </c>
      <c r="AV2325" s="304">
        <f t="shared" si="770"/>
        <v>0</v>
      </c>
      <c r="AW2325" s="304">
        <f t="shared" si="771"/>
        <v>0</v>
      </c>
      <c r="AX2325" s="304">
        <f t="shared" si="772"/>
        <v>0</v>
      </c>
      <c r="AY2325" s="304">
        <f t="shared" si="773"/>
        <v>0</v>
      </c>
      <c r="AZ2325" s="304">
        <f t="shared" si="774"/>
        <v>0</v>
      </c>
      <c r="BA2325" s="304">
        <f t="shared" si="775"/>
        <v>0</v>
      </c>
      <c r="BB2325" s="304">
        <f t="shared" si="776"/>
        <v>0</v>
      </c>
      <c r="BC2325" s="304">
        <f t="shared" si="777"/>
        <v>0</v>
      </c>
      <c r="BD2325" s="304">
        <f t="shared" si="778"/>
        <v>0</v>
      </c>
      <c r="BE2325" s="304">
        <f>IFERROR(IF(VLOOKUP($C2325,Listen!$A$2:$F$45,6,0)="Ja",BB2325-MAX(BC2325:BD2325),BB2325-BC2325),0)</f>
        <v>0</v>
      </c>
    </row>
    <row r="2326" spans="1:57" x14ac:dyDescent="0.25">
      <c r="A2326" s="320" t="str">
        <f>IF(AND(D2326&lt;&gt;0,C2326&lt;&gt;0,E2326&lt;&gt;0),IF(B2326&lt;&gt;0,CONCATENATE(B2326,"-AGr",VLOOKUP(C2326,Listen!$A$2:$D$45,4,FALSE),"-",D2326,"-",E2326,),CONCATENATE("AGr",VLOOKUP(C2326,Listen!$A$2:$D$45,4,FALSE),"-",D2326,"-",E2326)),"keine vollständige ID")</f>
        <v>keine vollständige ID</v>
      </c>
      <c r="B2326" s="301"/>
      <c r="C2326" s="287"/>
      <c r="D2326" s="34"/>
      <c r="E2326" s="306"/>
      <c r="F2326" s="116"/>
      <c r="G2326" s="17"/>
      <c r="H2326" s="17"/>
      <c r="I2326" s="17"/>
      <c r="J2326" s="17"/>
      <c r="K2326" s="17"/>
      <c r="L2326" s="17"/>
      <c r="M2326" s="17"/>
      <c r="N2326" s="17"/>
      <c r="O2326" s="116"/>
      <c r="P2326" s="117">
        <f>IF(D2326&gt;A_Stammdaten!$B$12,0,SUM(G2326,H2326,J2326,L2326:M2326)-SUM(I2326,K2326,N2326:O2326))</f>
        <v>0</v>
      </c>
      <c r="Q2326" s="17"/>
      <c r="R2326" s="17"/>
      <c r="S2326" s="17"/>
      <c r="T2326" s="17"/>
      <c r="U2326" s="62">
        <f t="shared" si="758"/>
        <v>0</v>
      </c>
      <c r="V2326" s="34"/>
      <c r="W2326" s="34"/>
      <c r="X2326" s="34"/>
      <c r="Y2326" s="34"/>
      <c r="Z2326" s="34"/>
      <c r="AA2326" s="63" t="str">
        <f t="shared" si="759"/>
        <v>-</v>
      </c>
      <c r="AB2326" s="63" t="str">
        <f t="shared" si="760"/>
        <v>-</v>
      </c>
      <c r="AC2326" s="63">
        <f>IF(ISBLANK($C2326),0,VLOOKUP($C2326,Listen!$A$2:$C$45,2,FALSE))</f>
        <v>0</v>
      </c>
      <c r="AD2326" s="63">
        <f>IF(ISBLANK($C2326),0,VLOOKUP($C2326,Listen!$A$2:$C$45,3,FALSE))</f>
        <v>0</v>
      </c>
      <c r="AE2326" s="49">
        <f t="shared" si="761"/>
        <v>0</v>
      </c>
      <c r="AF2326" s="49">
        <f t="shared" si="761"/>
        <v>0</v>
      </c>
      <c r="AG2326" s="49">
        <f>IFERROR(IF(OR($V2326&lt;&gt;"Ja",VLOOKUP($C2326,Listen!$A$2:$F$45,5,0)="Nein",D2326&lt;IF(C2326="LNG Anbindungsanlagen gemäß separater Festlegung",2022,2023)),$AC2326,$AA2326),0)</f>
        <v>0</v>
      </c>
      <c r="AH2326" s="49">
        <f>IFERROR(IF(OR($V2326&lt;&gt;"Ja",VLOOKUP($C2326,Listen!$A$2:$F$45,5,0)="Nein",D2326&lt;IF(C2326="LNG Anbindungsanlagen gemäß separater Festlegung",2022,2023)),$AC2326,$AA2326),0)</f>
        <v>0</v>
      </c>
      <c r="AI2326" s="49">
        <f>IFERROR(IF(OR($W2326&lt;&gt;"Ja",VLOOKUP($C2326,Listen!$A$2:$F$45,6,0)="Nein"),$AC2326,$AB2326),0)</f>
        <v>0</v>
      </c>
      <c r="AJ2326" s="49">
        <f>IFERROR(IF(OR($W2326&lt;&gt;"Ja",VLOOKUP($C2326,Listen!$A$2:$F$45,6,0)="Nein"),$AC2326,$AB2326),0)</f>
        <v>0</v>
      </c>
      <c r="AK2326" s="49">
        <f>IFERROR(IF(OR($W2326&lt;&gt;"Ja",VLOOKUP($C2326,Listen!$A$2:$F$45,6,0)="Nein"),$AC2326,$AB2326),0)</f>
        <v>0</v>
      </c>
      <c r="AL2326" s="51">
        <f t="shared" si="762"/>
        <v>0</v>
      </c>
      <c r="AM2326" s="296">
        <f>IFERROR(IF(VLOOKUP($C2326,Listen!$A$2:$F$45,6,0)="Ja",MAX(BC2326:BD2326),D_SAV!$BC2326),0)</f>
        <v>0</v>
      </c>
      <c r="AN2326" s="51">
        <f t="shared" si="763"/>
        <v>0</v>
      </c>
      <c r="AP2326" s="304">
        <f t="shared" si="764"/>
        <v>0</v>
      </c>
      <c r="AQ2326" s="304">
        <f t="shared" si="765"/>
        <v>0</v>
      </c>
      <c r="AR2326" s="304">
        <f t="shared" si="766"/>
        <v>0</v>
      </c>
      <c r="AS2326" s="304">
        <f t="shared" si="767"/>
        <v>0</v>
      </c>
      <c r="AT2326" s="304">
        <f t="shared" si="768"/>
        <v>0</v>
      </c>
      <c r="AU2326" s="304">
        <f t="shared" si="769"/>
        <v>0</v>
      </c>
      <c r="AV2326" s="304">
        <f t="shared" si="770"/>
        <v>0</v>
      </c>
      <c r="AW2326" s="304">
        <f t="shared" si="771"/>
        <v>0</v>
      </c>
      <c r="AX2326" s="304">
        <f t="shared" si="772"/>
        <v>0</v>
      </c>
      <c r="AY2326" s="304">
        <f t="shared" si="773"/>
        <v>0</v>
      </c>
      <c r="AZ2326" s="304">
        <f t="shared" si="774"/>
        <v>0</v>
      </c>
      <c r="BA2326" s="304">
        <f t="shared" si="775"/>
        <v>0</v>
      </c>
      <c r="BB2326" s="304">
        <f t="shared" si="776"/>
        <v>0</v>
      </c>
      <c r="BC2326" s="304">
        <f t="shared" si="777"/>
        <v>0</v>
      </c>
      <c r="BD2326" s="304">
        <f t="shared" si="778"/>
        <v>0</v>
      </c>
      <c r="BE2326" s="304">
        <f>IFERROR(IF(VLOOKUP($C2326,Listen!$A$2:$F$45,6,0)="Ja",BB2326-MAX(BC2326:BD2326),BB2326-BC2326),0)</f>
        <v>0</v>
      </c>
    </row>
    <row r="2327" spans="1:57" x14ac:dyDescent="0.25">
      <c r="A2327" s="320" t="str">
        <f>IF(AND(D2327&lt;&gt;0,C2327&lt;&gt;0,E2327&lt;&gt;0),IF(B2327&lt;&gt;0,CONCATENATE(B2327,"-AGr",VLOOKUP(C2327,Listen!$A$2:$D$45,4,FALSE),"-",D2327,"-",E2327,),CONCATENATE("AGr",VLOOKUP(C2327,Listen!$A$2:$D$45,4,FALSE),"-",D2327,"-",E2327)),"keine vollständige ID")</f>
        <v>keine vollständige ID</v>
      </c>
      <c r="B2327" s="301"/>
      <c r="C2327" s="287"/>
      <c r="D2327" s="34"/>
      <c r="E2327" s="306"/>
      <c r="F2327" s="116"/>
      <c r="G2327" s="17"/>
      <c r="H2327" s="17"/>
      <c r="I2327" s="17"/>
      <c r="J2327" s="17"/>
      <c r="K2327" s="17"/>
      <c r="L2327" s="17"/>
      <c r="M2327" s="17"/>
      <c r="N2327" s="17"/>
      <c r="O2327" s="116"/>
      <c r="P2327" s="117">
        <f>IF(D2327&gt;A_Stammdaten!$B$12,0,SUM(G2327,H2327,J2327,L2327:M2327)-SUM(I2327,K2327,N2327:O2327))</f>
        <v>0</v>
      </c>
      <c r="Q2327" s="17"/>
      <c r="R2327" s="17"/>
      <c r="S2327" s="17"/>
      <c r="T2327" s="17"/>
      <c r="U2327" s="62">
        <f t="shared" si="758"/>
        <v>0</v>
      </c>
      <c r="V2327" s="34"/>
      <c r="W2327" s="34"/>
      <c r="X2327" s="34"/>
      <c r="Y2327" s="34"/>
      <c r="Z2327" s="34"/>
      <c r="AA2327" s="63" t="str">
        <f t="shared" si="759"/>
        <v>-</v>
      </c>
      <c r="AB2327" s="63" t="str">
        <f t="shared" si="760"/>
        <v>-</v>
      </c>
      <c r="AC2327" s="63">
        <f>IF(ISBLANK($C2327),0,VLOOKUP($C2327,Listen!$A$2:$C$45,2,FALSE))</f>
        <v>0</v>
      </c>
      <c r="AD2327" s="63">
        <f>IF(ISBLANK($C2327),0,VLOOKUP($C2327,Listen!$A$2:$C$45,3,FALSE))</f>
        <v>0</v>
      </c>
      <c r="AE2327" s="49">
        <f t="shared" si="761"/>
        <v>0</v>
      </c>
      <c r="AF2327" s="49">
        <f t="shared" si="761"/>
        <v>0</v>
      </c>
      <c r="AG2327" s="49">
        <f>IFERROR(IF(OR($V2327&lt;&gt;"Ja",VLOOKUP($C2327,Listen!$A$2:$F$45,5,0)="Nein",D2327&lt;IF(C2327="LNG Anbindungsanlagen gemäß separater Festlegung",2022,2023)),$AC2327,$AA2327),0)</f>
        <v>0</v>
      </c>
      <c r="AH2327" s="49">
        <f>IFERROR(IF(OR($V2327&lt;&gt;"Ja",VLOOKUP($C2327,Listen!$A$2:$F$45,5,0)="Nein",D2327&lt;IF(C2327="LNG Anbindungsanlagen gemäß separater Festlegung",2022,2023)),$AC2327,$AA2327),0)</f>
        <v>0</v>
      </c>
      <c r="AI2327" s="49">
        <f>IFERROR(IF(OR($W2327&lt;&gt;"Ja",VLOOKUP($C2327,Listen!$A$2:$F$45,6,0)="Nein"),$AC2327,$AB2327),0)</f>
        <v>0</v>
      </c>
      <c r="AJ2327" s="49">
        <f>IFERROR(IF(OR($W2327&lt;&gt;"Ja",VLOOKUP($C2327,Listen!$A$2:$F$45,6,0)="Nein"),$AC2327,$AB2327),0)</f>
        <v>0</v>
      </c>
      <c r="AK2327" s="49">
        <f>IFERROR(IF(OR($W2327&lt;&gt;"Ja",VLOOKUP($C2327,Listen!$A$2:$F$45,6,0)="Nein"),$AC2327,$AB2327),0)</f>
        <v>0</v>
      </c>
      <c r="AL2327" s="51">
        <f t="shared" si="762"/>
        <v>0</v>
      </c>
      <c r="AM2327" s="296">
        <f>IFERROR(IF(VLOOKUP($C2327,Listen!$A$2:$F$45,6,0)="Ja",MAX(BC2327:BD2327),D_SAV!$BC2327),0)</f>
        <v>0</v>
      </c>
      <c r="AN2327" s="51">
        <f t="shared" si="763"/>
        <v>0</v>
      </c>
      <c r="AP2327" s="304">
        <f t="shared" si="764"/>
        <v>0</v>
      </c>
      <c r="AQ2327" s="304">
        <f t="shared" si="765"/>
        <v>0</v>
      </c>
      <c r="AR2327" s="304">
        <f t="shared" si="766"/>
        <v>0</v>
      </c>
      <c r="AS2327" s="304">
        <f t="shared" si="767"/>
        <v>0</v>
      </c>
      <c r="AT2327" s="304">
        <f t="shared" si="768"/>
        <v>0</v>
      </c>
      <c r="AU2327" s="304">
        <f t="shared" si="769"/>
        <v>0</v>
      </c>
      <c r="AV2327" s="304">
        <f t="shared" si="770"/>
        <v>0</v>
      </c>
      <c r="AW2327" s="304">
        <f t="shared" si="771"/>
        <v>0</v>
      </c>
      <c r="AX2327" s="304">
        <f t="shared" si="772"/>
        <v>0</v>
      </c>
      <c r="AY2327" s="304">
        <f t="shared" si="773"/>
        <v>0</v>
      </c>
      <c r="AZ2327" s="304">
        <f t="shared" si="774"/>
        <v>0</v>
      </c>
      <c r="BA2327" s="304">
        <f t="shared" si="775"/>
        <v>0</v>
      </c>
      <c r="BB2327" s="304">
        <f t="shared" si="776"/>
        <v>0</v>
      </c>
      <c r="BC2327" s="304">
        <f t="shared" si="777"/>
        <v>0</v>
      </c>
      <c r="BD2327" s="304">
        <f t="shared" si="778"/>
        <v>0</v>
      </c>
      <c r="BE2327" s="304">
        <f>IFERROR(IF(VLOOKUP($C2327,Listen!$A$2:$F$45,6,0)="Ja",BB2327-MAX(BC2327:BD2327),BB2327-BC2327),0)</f>
        <v>0</v>
      </c>
    </row>
    <row r="2328" spans="1:57" x14ac:dyDescent="0.25">
      <c r="A2328" s="320" t="str">
        <f>IF(AND(D2328&lt;&gt;0,C2328&lt;&gt;0,E2328&lt;&gt;0),IF(B2328&lt;&gt;0,CONCATENATE(B2328,"-AGr",VLOOKUP(C2328,Listen!$A$2:$D$45,4,FALSE),"-",D2328,"-",E2328,),CONCATENATE("AGr",VLOOKUP(C2328,Listen!$A$2:$D$45,4,FALSE),"-",D2328,"-",E2328)),"keine vollständige ID")</f>
        <v>keine vollständige ID</v>
      </c>
      <c r="B2328" s="301"/>
      <c r="C2328" s="287"/>
      <c r="D2328" s="34"/>
      <c r="E2328" s="306"/>
      <c r="F2328" s="116"/>
      <c r="G2328" s="17"/>
      <c r="H2328" s="17"/>
      <c r="I2328" s="17"/>
      <c r="J2328" s="17"/>
      <c r="K2328" s="17"/>
      <c r="L2328" s="17"/>
      <c r="M2328" s="17"/>
      <c r="N2328" s="17"/>
      <c r="O2328" s="116"/>
      <c r="P2328" s="117">
        <f>IF(D2328&gt;A_Stammdaten!$B$12,0,SUM(G2328,H2328,J2328,L2328:M2328)-SUM(I2328,K2328,N2328:O2328))</f>
        <v>0</v>
      </c>
      <c r="Q2328" s="17"/>
      <c r="R2328" s="17"/>
      <c r="S2328" s="17"/>
      <c r="T2328" s="17"/>
      <c r="U2328" s="62">
        <f t="shared" si="758"/>
        <v>0</v>
      </c>
      <c r="V2328" s="34"/>
      <c r="W2328" s="34"/>
      <c r="X2328" s="34"/>
      <c r="Y2328" s="34"/>
      <c r="Z2328" s="34"/>
      <c r="AA2328" s="63" t="str">
        <f t="shared" si="759"/>
        <v>-</v>
      </c>
      <c r="AB2328" s="63" t="str">
        <f t="shared" si="760"/>
        <v>-</v>
      </c>
      <c r="AC2328" s="63">
        <f>IF(ISBLANK($C2328),0,VLOOKUP($C2328,Listen!$A$2:$C$45,2,FALSE))</f>
        <v>0</v>
      </c>
      <c r="AD2328" s="63">
        <f>IF(ISBLANK($C2328),0,VLOOKUP($C2328,Listen!$A$2:$C$45,3,FALSE))</f>
        <v>0</v>
      </c>
      <c r="AE2328" s="49">
        <f t="shared" si="761"/>
        <v>0</v>
      </c>
      <c r="AF2328" s="49">
        <f t="shared" si="761"/>
        <v>0</v>
      </c>
      <c r="AG2328" s="49">
        <f>IFERROR(IF(OR($V2328&lt;&gt;"Ja",VLOOKUP($C2328,Listen!$A$2:$F$45,5,0)="Nein",D2328&lt;IF(C2328="LNG Anbindungsanlagen gemäß separater Festlegung",2022,2023)),$AC2328,$AA2328),0)</f>
        <v>0</v>
      </c>
      <c r="AH2328" s="49">
        <f>IFERROR(IF(OR($V2328&lt;&gt;"Ja",VLOOKUP($C2328,Listen!$A$2:$F$45,5,0)="Nein",D2328&lt;IF(C2328="LNG Anbindungsanlagen gemäß separater Festlegung",2022,2023)),$AC2328,$AA2328),0)</f>
        <v>0</v>
      </c>
      <c r="AI2328" s="49">
        <f>IFERROR(IF(OR($W2328&lt;&gt;"Ja",VLOOKUP($C2328,Listen!$A$2:$F$45,6,0)="Nein"),$AC2328,$AB2328),0)</f>
        <v>0</v>
      </c>
      <c r="AJ2328" s="49">
        <f>IFERROR(IF(OR($W2328&lt;&gt;"Ja",VLOOKUP($C2328,Listen!$A$2:$F$45,6,0)="Nein"),$AC2328,$AB2328),0)</f>
        <v>0</v>
      </c>
      <c r="AK2328" s="49">
        <f>IFERROR(IF(OR($W2328&lt;&gt;"Ja",VLOOKUP($C2328,Listen!$A$2:$F$45,6,0)="Nein"),$AC2328,$AB2328),0)</f>
        <v>0</v>
      </c>
      <c r="AL2328" s="51">
        <f t="shared" si="762"/>
        <v>0</v>
      </c>
      <c r="AM2328" s="296">
        <f>IFERROR(IF(VLOOKUP($C2328,Listen!$A$2:$F$45,6,0)="Ja",MAX(BC2328:BD2328),D_SAV!$BC2328),0)</f>
        <v>0</v>
      </c>
      <c r="AN2328" s="51">
        <f t="shared" si="763"/>
        <v>0</v>
      </c>
      <c r="AP2328" s="304">
        <f t="shared" si="764"/>
        <v>0</v>
      </c>
      <c r="AQ2328" s="304">
        <f t="shared" si="765"/>
        <v>0</v>
      </c>
      <c r="AR2328" s="304">
        <f t="shared" si="766"/>
        <v>0</v>
      </c>
      <c r="AS2328" s="304">
        <f t="shared" si="767"/>
        <v>0</v>
      </c>
      <c r="AT2328" s="304">
        <f t="shared" si="768"/>
        <v>0</v>
      </c>
      <c r="AU2328" s="304">
        <f t="shared" si="769"/>
        <v>0</v>
      </c>
      <c r="AV2328" s="304">
        <f t="shared" si="770"/>
        <v>0</v>
      </c>
      <c r="AW2328" s="304">
        <f t="shared" si="771"/>
        <v>0</v>
      </c>
      <c r="AX2328" s="304">
        <f t="shared" si="772"/>
        <v>0</v>
      </c>
      <c r="AY2328" s="304">
        <f t="shared" si="773"/>
        <v>0</v>
      </c>
      <c r="AZ2328" s="304">
        <f t="shared" si="774"/>
        <v>0</v>
      </c>
      <c r="BA2328" s="304">
        <f t="shared" si="775"/>
        <v>0</v>
      </c>
      <c r="BB2328" s="304">
        <f t="shared" si="776"/>
        <v>0</v>
      </c>
      <c r="BC2328" s="304">
        <f t="shared" si="777"/>
        <v>0</v>
      </c>
      <c r="BD2328" s="304">
        <f t="shared" si="778"/>
        <v>0</v>
      </c>
      <c r="BE2328" s="304">
        <f>IFERROR(IF(VLOOKUP($C2328,Listen!$A$2:$F$45,6,0)="Ja",BB2328-MAX(BC2328:BD2328),BB2328-BC2328),0)</f>
        <v>0</v>
      </c>
    </row>
    <row r="2329" spans="1:57" x14ac:dyDescent="0.25">
      <c r="A2329" s="320" t="str">
        <f>IF(AND(D2329&lt;&gt;0,C2329&lt;&gt;0,E2329&lt;&gt;0),IF(B2329&lt;&gt;0,CONCATENATE(B2329,"-AGr",VLOOKUP(C2329,Listen!$A$2:$D$45,4,FALSE),"-",D2329,"-",E2329,),CONCATENATE("AGr",VLOOKUP(C2329,Listen!$A$2:$D$45,4,FALSE),"-",D2329,"-",E2329)),"keine vollständige ID")</f>
        <v>keine vollständige ID</v>
      </c>
      <c r="B2329" s="301"/>
      <c r="C2329" s="287"/>
      <c r="D2329" s="34"/>
      <c r="E2329" s="306"/>
      <c r="F2329" s="116"/>
      <c r="G2329" s="17"/>
      <c r="H2329" s="17"/>
      <c r="I2329" s="17"/>
      <c r="J2329" s="17"/>
      <c r="K2329" s="17"/>
      <c r="L2329" s="17"/>
      <c r="M2329" s="17"/>
      <c r="N2329" s="17"/>
      <c r="O2329" s="116"/>
      <c r="P2329" s="117">
        <f>IF(D2329&gt;A_Stammdaten!$B$12,0,SUM(G2329,H2329,J2329,L2329:M2329)-SUM(I2329,K2329,N2329:O2329))</f>
        <v>0</v>
      </c>
      <c r="Q2329" s="17"/>
      <c r="R2329" s="17"/>
      <c r="S2329" s="17"/>
      <c r="T2329" s="17"/>
      <c r="U2329" s="62">
        <f t="shared" si="758"/>
        <v>0</v>
      </c>
      <c r="V2329" s="34"/>
      <c r="W2329" s="34"/>
      <c r="X2329" s="34"/>
      <c r="Y2329" s="34"/>
      <c r="Z2329" s="34"/>
      <c r="AA2329" s="63" t="str">
        <f t="shared" si="759"/>
        <v>-</v>
      </c>
      <c r="AB2329" s="63" t="str">
        <f t="shared" si="760"/>
        <v>-</v>
      </c>
      <c r="AC2329" s="63">
        <f>IF(ISBLANK($C2329),0,VLOOKUP($C2329,Listen!$A$2:$C$45,2,FALSE))</f>
        <v>0</v>
      </c>
      <c r="AD2329" s="63">
        <f>IF(ISBLANK($C2329),0,VLOOKUP($C2329,Listen!$A$2:$C$45,3,FALSE))</f>
        <v>0</v>
      </c>
      <c r="AE2329" s="49">
        <f t="shared" si="761"/>
        <v>0</v>
      </c>
      <c r="AF2329" s="49">
        <f t="shared" si="761"/>
        <v>0</v>
      </c>
      <c r="AG2329" s="49">
        <f>IFERROR(IF(OR($V2329&lt;&gt;"Ja",VLOOKUP($C2329,Listen!$A$2:$F$45,5,0)="Nein",D2329&lt;IF(C2329="LNG Anbindungsanlagen gemäß separater Festlegung",2022,2023)),$AC2329,$AA2329),0)</f>
        <v>0</v>
      </c>
      <c r="AH2329" s="49">
        <f>IFERROR(IF(OR($V2329&lt;&gt;"Ja",VLOOKUP($C2329,Listen!$A$2:$F$45,5,0)="Nein",D2329&lt;IF(C2329="LNG Anbindungsanlagen gemäß separater Festlegung",2022,2023)),$AC2329,$AA2329),0)</f>
        <v>0</v>
      </c>
      <c r="AI2329" s="49">
        <f>IFERROR(IF(OR($W2329&lt;&gt;"Ja",VLOOKUP($C2329,Listen!$A$2:$F$45,6,0)="Nein"),$AC2329,$AB2329),0)</f>
        <v>0</v>
      </c>
      <c r="AJ2329" s="49">
        <f>IFERROR(IF(OR($W2329&lt;&gt;"Ja",VLOOKUP($C2329,Listen!$A$2:$F$45,6,0)="Nein"),$AC2329,$AB2329),0)</f>
        <v>0</v>
      </c>
      <c r="AK2329" s="49">
        <f>IFERROR(IF(OR($W2329&lt;&gt;"Ja",VLOOKUP($C2329,Listen!$A$2:$F$45,6,0)="Nein"),$AC2329,$AB2329),0)</f>
        <v>0</v>
      </c>
      <c r="AL2329" s="51">
        <f t="shared" si="762"/>
        <v>0</v>
      </c>
      <c r="AM2329" s="296">
        <f>IFERROR(IF(VLOOKUP($C2329,Listen!$A$2:$F$45,6,0)="Ja",MAX(BC2329:BD2329),D_SAV!$BC2329),0)</f>
        <v>0</v>
      </c>
      <c r="AN2329" s="51">
        <f t="shared" si="763"/>
        <v>0</v>
      </c>
      <c r="AP2329" s="304">
        <f t="shared" si="764"/>
        <v>0</v>
      </c>
      <c r="AQ2329" s="304">
        <f t="shared" si="765"/>
        <v>0</v>
      </c>
      <c r="AR2329" s="304">
        <f t="shared" si="766"/>
        <v>0</v>
      </c>
      <c r="AS2329" s="304">
        <f t="shared" si="767"/>
        <v>0</v>
      </c>
      <c r="AT2329" s="304">
        <f t="shared" si="768"/>
        <v>0</v>
      </c>
      <c r="AU2329" s="304">
        <f t="shared" si="769"/>
        <v>0</v>
      </c>
      <c r="AV2329" s="304">
        <f t="shared" si="770"/>
        <v>0</v>
      </c>
      <c r="AW2329" s="304">
        <f t="shared" si="771"/>
        <v>0</v>
      </c>
      <c r="AX2329" s="304">
        <f t="shared" si="772"/>
        <v>0</v>
      </c>
      <c r="AY2329" s="304">
        <f t="shared" si="773"/>
        <v>0</v>
      </c>
      <c r="AZ2329" s="304">
        <f t="shared" si="774"/>
        <v>0</v>
      </c>
      <c r="BA2329" s="304">
        <f t="shared" si="775"/>
        <v>0</v>
      </c>
      <c r="BB2329" s="304">
        <f t="shared" si="776"/>
        <v>0</v>
      </c>
      <c r="BC2329" s="304">
        <f t="shared" si="777"/>
        <v>0</v>
      </c>
      <c r="BD2329" s="304">
        <f t="shared" si="778"/>
        <v>0</v>
      </c>
      <c r="BE2329" s="304">
        <f>IFERROR(IF(VLOOKUP($C2329,Listen!$A$2:$F$45,6,0)="Ja",BB2329-MAX(BC2329:BD2329),BB2329-BC2329),0)</f>
        <v>0</v>
      </c>
    </row>
    <row r="2330" spans="1:57" x14ac:dyDescent="0.25">
      <c r="A2330" s="320" t="str">
        <f>IF(AND(D2330&lt;&gt;0,C2330&lt;&gt;0,E2330&lt;&gt;0),IF(B2330&lt;&gt;0,CONCATENATE(B2330,"-AGr",VLOOKUP(C2330,Listen!$A$2:$D$45,4,FALSE),"-",D2330,"-",E2330,),CONCATENATE("AGr",VLOOKUP(C2330,Listen!$A$2:$D$45,4,FALSE),"-",D2330,"-",E2330)),"keine vollständige ID")</f>
        <v>keine vollständige ID</v>
      </c>
      <c r="B2330" s="301"/>
      <c r="C2330" s="287"/>
      <c r="D2330" s="34"/>
      <c r="E2330" s="306"/>
      <c r="F2330" s="116"/>
      <c r="G2330" s="17"/>
      <c r="H2330" s="17"/>
      <c r="I2330" s="17"/>
      <c r="J2330" s="17"/>
      <c r="K2330" s="17"/>
      <c r="L2330" s="17"/>
      <c r="M2330" s="17"/>
      <c r="N2330" s="17"/>
      <c r="O2330" s="116"/>
      <c r="P2330" s="117">
        <f>IF(D2330&gt;A_Stammdaten!$B$12,0,SUM(G2330,H2330,J2330,L2330:M2330)-SUM(I2330,K2330,N2330:O2330))</f>
        <v>0</v>
      </c>
      <c r="Q2330" s="17"/>
      <c r="R2330" s="17"/>
      <c r="S2330" s="17"/>
      <c r="T2330" s="17"/>
      <c r="U2330" s="62">
        <f t="shared" si="758"/>
        <v>0</v>
      </c>
      <c r="V2330" s="34"/>
      <c r="W2330" s="34"/>
      <c r="X2330" s="34"/>
      <c r="Y2330" s="34"/>
      <c r="Z2330" s="34"/>
      <c r="AA2330" s="63" t="str">
        <f t="shared" si="759"/>
        <v>-</v>
      </c>
      <c r="AB2330" s="63" t="str">
        <f t="shared" si="760"/>
        <v>-</v>
      </c>
      <c r="AC2330" s="63">
        <f>IF(ISBLANK($C2330),0,VLOOKUP($C2330,Listen!$A$2:$C$45,2,FALSE))</f>
        <v>0</v>
      </c>
      <c r="AD2330" s="63">
        <f>IF(ISBLANK($C2330),0,VLOOKUP($C2330,Listen!$A$2:$C$45,3,FALSE))</f>
        <v>0</v>
      </c>
      <c r="AE2330" s="49">
        <f t="shared" si="761"/>
        <v>0</v>
      </c>
      <c r="AF2330" s="49">
        <f t="shared" si="761"/>
        <v>0</v>
      </c>
      <c r="AG2330" s="49">
        <f>IFERROR(IF(OR($V2330&lt;&gt;"Ja",VLOOKUP($C2330,Listen!$A$2:$F$45,5,0)="Nein",D2330&lt;IF(C2330="LNG Anbindungsanlagen gemäß separater Festlegung",2022,2023)),$AC2330,$AA2330),0)</f>
        <v>0</v>
      </c>
      <c r="AH2330" s="49">
        <f>IFERROR(IF(OR($V2330&lt;&gt;"Ja",VLOOKUP($C2330,Listen!$A$2:$F$45,5,0)="Nein",D2330&lt;IF(C2330="LNG Anbindungsanlagen gemäß separater Festlegung",2022,2023)),$AC2330,$AA2330),0)</f>
        <v>0</v>
      </c>
      <c r="AI2330" s="49">
        <f>IFERROR(IF(OR($W2330&lt;&gt;"Ja",VLOOKUP($C2330,Listen!$A$2:$F$45,6,0)="Nein"),$AC2330,$AB2330),0)</f>
        <v>0</v>
      </c>
      <c r="AJ2330" s="49">
        <f>IFERROR(IF(OR($W2330&lt;&gt;"Ja",VLOOKUP($C2330,Listen!$A$2:$F$45,6,0)="Nein"),$AC2330,$AB2330),0)</f>
        <v>0</v>
      </c>
      <c r="AK2330" s="49">
        <f>IFERROR(IF(OR($W2330&lt;&gt;"Ja",VLOOKUP($C2330,Listen!$A$2:$F$45,6,0)="Nein"),$AC2330,$AB2330),0)</f>
        <v>0</v>
      </c>
      <c r="AL2330" s="51">
        <f t="shared" si="762"/>
        <v>0</v>
      </c>
      <c r="AM2330" s="296">
        <f>IFERROR(IF(VLOOKUP($C2330,Listen!$A$2:$F$45,6,0)="Ja",MAX(BC2330:BD2330),D_SAV!$BC2330),0)</f>
        <v>0</v>
      </c>
      <c r="AN2330" s="51">
        <f t="shared" si="763"/>
        <v>0</v>
      </c>
      <c r="AP2330" s="304">
        <f t="shared" si="764"/>
        <v>0</v>
      </c>
      <c r="AQ2330" s="304">
        <f t="shared" si="765"/>
        <v>0</v>
      </c>
      <c r="AR2330" s="304">
        <f t="shared" si="766"/>
        <v>0</v>
      </c>
      <c r="AS2330" s="304">
        <f t="shared" si="767"/>
        <v>0</v>
      </c>
      <c r="AT2330" s="304">
        <f t="shared" si="768"/>
        <v>0</v>
      </c>
      <c r="AU2330" s="304">
        <f t="shared" si="769"/>
        <v>0</v>
      </c>
      <c r="AV2330" s="304">
        <f t="shared" si="770"/>
        <v>0</v>
      </c>
      <c r="AW2330" s="304">
        <f t="shared" si="771"/>
        <v>0</v>
      </c>
      <c r="AX2330" s="304">
        <f t="shared" si="772"/>
        <v>0</v>
      </c>
      <c r="AY2330" s="304">
        <f t="shared" si="773"/>
        <v>0</v>
      </c>
      <c r="AZ2330" s="304">
        <f t="shared" si="774"/>
        <v>0</v>
      </c>
      <c r="BA2330" s="304">
        <f t="shared" si="775"/>
        <v>0</v>
      </c>
      <c r="BB2330" s="304">
        <f t="shared" si="776"/>
        <v>0</v>
      </c>
      <c r="BC2330" s="304">
        <f t="shared" si="777"/>
        <v>0</v>
      </c>
      <c r="BD2330" s="304">
        <f t="shared" si="778"/>
        <v>0</v>
      </c>
      <c r="BE2330" s="304">
        <f>IFERROR(IF(VLOOKUP($C2330,Listen!$A$2:$F$45,6,0)="Ja",BB2330-MAX(BC2330:BD2330),BB2330-BC2330),0)</f>
        <v>0</v>
      </c>
    </row>
    <row r="2331" spans="1:57" x14ac:dyDescent="0.25">
      <c r="A2331" s="320" t="str">
        <f>IF(AND(D2331&lt;&gt;0,C2331&lt;&gt;0,E2331&lt;&gt;0),IF(B2331&lt;&gt;0,CONCATENATE(B2331,"-AGr",VLOOKUP(C2331,Listen!$A$2:$D$45,4,FALSE),"-",D2331,"-",E2331,),CONCATENATE("AGr",VLOOKUP(C2331,Listen!$A$2:$D$45,4,FALSE),"-",D2331,"-",E2331)),"keine vollständige ID")</f>
        <v>keine vollständige ID</v>
      </c>
      <c r="B2331" s="301"/>
      <c r="C2331" s="287"/>
      <c r="D2331" s="34"/>
      <c r="E2331" s="306"/>
      <c r="F2331" s="116"/>
      <c r="G2331" s="17"/>
      <c r="H2331" s="17"/>
      <c r="I2331" s="17"/>
      <c r="J2331" s="17"/>
      <c r="K2331" s="17"/>
      <c r="L2331" s="17"/>
      <c r="M2331" s="17"/>
      <c r="N2331" s="17"/>
      <c r="O2331" s="116"/>
      <c r="P2331" s="117">
        <f>IF(D2331&gt;A_Stammdaten!$B$12,0,SUM(G2331,H2331,J2331,L2331:M2331)-SUM(I2331,K2331,N2331:O2331))</f>
        <v>0</v>
      </c>
      <c r="Q2331" s="17"/>
      <c r="R2331" s="17"/>
      <c r="S2331" s="17"/>
      <c r="T2331" s="17"/>
      <c r="U2331" s="62">
        <f t="shared" si="758"/>
        <v>0</v>
      </c>
      <c r="V2331" s="34"/>
      <c r="W2331" s="34"/>
      <c r="X2331" s="34"/>
      <c r="Y2331" s="34"/>
      <c r="Z2331" s="34"/>
      <c r="AA2331" s="63" t="str">
        <f t="shared" si="759"/>
        <v>-</v>
      </c>
      <c r="AB2331" s="63" t="str">
        <f t="shared" si="760"/>
        <v>-</v>
      </c>
      <c r="AC2331" s="63">
        <f>IF(ISBLANK($C2331),0,VLOOKUP($C2331,Listen!$A$2:$C$45,2,FALSE))</f>
        <v>0</v>
      </c>
      <c r="AD2331" s="63">
        <f>IF(ISBLANK($C2331),0,VLOOKUP($C2331,Listen!$A$2:$C$45,3,FALSE))</f>
        <v>0</v>
      </c>
      <c r="AE2331" s="49">
        <f t="shared" si="761"/>
        <v>0</v>
      </c>
      <c r="AF2331" s="49">
        <f t="shared" si="761"/>
        <v>0</v>
      </c>
      <c r="AG2331" s="49">
        <f>IFERROR(IF(OR($V2331&lt;&gt;"Ja",VLOOKUP($C2331,Listen!$A$2:$F$45,5,0)="Nein",D2331&lt;IF(C2331="LNG Anbindungsanlagen gemäß separater Festlegung",2022,2023)),$AC2331,$AA2331),0)</f>
        <v>0</v>
      </c>
      <c r="AH2331" s="49">
        <f>IFERROR(IF(OR($V2331&lt;&gt;"Ja",VLOOKUP($C2331,Listen!$A$2:$F$45,5,0)="Nein",D2331&lt;IF(C2331="LNG Anbindungsanlagen gemäß separater Festlegung",2022,2023)),$AC2331,$AA2331),0)</f>
        <v>0</v>
      </c>
      <c r="AI2331" s="49">
        <f>IFERROR(IF(OR($W2331&lt;&gt;"Ja",VLOOKUP($C2331,Listen!$A$2:$F$45,6,0)="Nein"),$AC2331,$AB2331),0)</f>
        <v>0</v>
      </c>
      <c r="AJ2331" s="49">
        <f>IFERROR(IF(OR($W2331&lt;&gt;"Ja",VLOOKUP($C2331,Listen!$A$2:$F$45,6,0)="Nein"),$AC2331,$AB2331),0)</f>
        <v>0</v>
      </c>
      <c r="AK2331" s="49">
        <f>IFERROR(IF(OR($W2331&lt;&gt;"Ja",VLOOKUP($C2331,Listen!$A$2:$F$45,6,0)="Nein"),$AC2331,$AB2331),0)</f>
        <v>0</v>
      </c>
      <c r="AL2331" s="51">
        <f t="shared" si="762"/>
        <v>0</v>
      </c>
      <c r="AM2331" s="296">
        <f>IFERROR(IF(VLOOKUP($C2331,Listen!$A$2:$F$45,6,0)="Ja",MAX(BC2331:BD2331),D_SAV!$BC2331),0)</f>
        <v>0</v>
      </c>
      <c r="AN2331" s="51">
        <f t="shared" si="763"/>
        <v>0</v>
      </c>
      <c r="AP2331" s="304">
        <f t="shared" si="764"/>
        <v>0</v>
      </c>
      <c r="AQ2331" s="304">
        <f t="shared" si="765"/>
        <v>0</v>
      </c>
      <c r="AR2331" s="304">
        <f t="shared" si="766"/>
        <v>0</v>
      </c>
      <c r="AS2331" s="304">
        <f t="shared" si="767"/>
        <v>0</v>
      </c>
      <c r="AT2331" s="304">
        <f t="shared" si="768"/>
        <v>0</v>
      </c>
      <c r="AU2331" s="304">
        <f t="shared" si="769"/>
        <v>0</v>
      </c>
      <c r="AV2331" s="304">
        <f t="shared" si="770"/>
        <v>0</v>
      </c>
      <c r="AW2331" s="304">
        <f t="shared" si="771"/>
        <v>0</v>
      </c>
      <c r="AX2331" s="304">
        <f t="shared" si="772"/>
        <v>0</v>
      </c>
      <c r="AY2331" s="304">
        <f t="shared" si="773"/>
        <v>0</v>
      </c>
      <c r="AZ2331" s="304">
        <f t="shared" si="774"/>
        <v>0</v>
      </c>
      <c r="BA2331" s="304">
        <f t="shared" si="775"/>
        <v>0</v>
      </c>
      <c r="BB2331" s="304">
        <f t="shared" si="776"/>
        <v>0</v>
      </c>
      <c r="BC2331" s="304">
        <f t="shared" si="777"/>
        <v>0</v>
      </c>
      <c r="BD2331" s="304">
        <f t="shared" si="778"/>
        <v>0</v>
      </c>
      <c r="BE2331" s="304">
        <f>IFERROR(IF(VLOOKUP($C2331,Listen!$A$2:$F$45,6,0)="Ja",BB2331-MAX(BC2331:BD2331),BB2331-BC2331),0)</f>
        <v>0</v>
      </c>
    </row>
    <row r="2332" spans="1:57" x14ac:dyDescent="0.25">
      <c r="A2332" s="320" t="str">
        <f>IF(AND(D2332&lt;&gt;0,C2332&lt;&gt;0,E2332&lt;&gt;0),IF(B2332&lt;&gt;0,CONCATENATE(B2332,"-AGr",VLOOKUP(C2332,Listen!$A$2:$D$45,4,FALSE),"-",D2332,"-",E2332,),CONCATENATE("AGr",VLOOKUP(C2332,Listen!$A$2:$D$45,4,FALSE),"-",D2332,"-",E2332)),"keine vollständige ID")</f>
        <v>keine vollständige ID</v>
      </c>
      <c r="B2332" s="301"/>
      <c r="C2332" s="287"/>
      <c r="D2332" s="34"/>
      <c r="E2332" s="306"/>
      <c r="F2332" s="116"/>
      <c r="G2332" s="17"/>
      <c r="H2332" s="17"/>
      <c r="I2332" s="17"/>
      <c r="J2332" s="17"/>
      <c r="K2332" s="17"/>
      <c r="L2332" s="17"/>
      <c r="M2332" s="17"/>
      <c r="N2332" s="17"/>
      <c r="O2332" s="116"/>
      <c r="P2332" s="117">
        <f>IF(D2332&gt;A_Stammdaten!$B$12,0,SUM(G2332,H2332,J2332,L2332:M2332)-SUM(I2332,K2332,N2332:O2332))</f>
        <v>0</v>
      </c>
      <c r="Q2332" s="17"/>
      <c r="R2332" s="17"/>
      <c r="S2332" s="17"/>
      <c r="T2332" s="17"/>
      <c r="U2332" s="62">
        <f t="shared" si="758"/>
        <v>0</v>
      </c>
      <c r="V2332" s="34"/>
      <c r="W2332" s="34"/>
      <c r="X2332" s="34"/>
      <c r="Y2332" s="34"/>
      <c r="Z2332" s="34"/>
      <c r="AA2332" s="63" t="str">
        <f t="shared" si="759"/>
        <v>-</v>
      </c>
      <c r="AB2332" s="63" t="str">
        <f t="shared" si="760"/>
        <v>-</v>
      </c>
      <c r="AC2332" s="63">
        <f>IF(ISBLANK($C2332),0,VLOOKUP($C2332,Listen!$A$2:$C$45,2,FALSE))</f>
        <v>0</v>
      </c>
      <c r="AD2332" s="63">
        <f>IF(ISBLANK($C2332),0,VLOOKUP($C2332,Listen!$A$2:$C$45,3,FALSE))</f>
        <v>0</v>
      </c>
      <c r="AE2332" s="49">
        <f t="shared" si="761"/>
        <v>0</v>
      </c>
      <c r="AF2332" s="49">
        <f t="shared" si="761"/>
        <v>0</v>
      </c>
      <c r="AG2332" s="49">
        <f>IFERROR(IF(OR($V2332&lt;&gt;"Ja",VLOOKUP($C2332,Listen!$A$2:$F$45,5,0)="Nein",D2332&lt;IF(C2332="LNG Anbindungsanlagen gemäß separater Festlegung",2022,2023)),$AC2332,$AA2332),0)</f>
        <v>0</v>
      </c>
      <c r="AH2332" s="49">
        <f>IFERROR(IF(OR($V2332&lt;&gt;"Ja",VLOOKUP($C2332,Listen!$A$2:$F$45,5,0)="Nein",D2332&lt;IF(C2332="LNG Anbindungsanlagen gemäß separater Festlegung",2022,2023)),$AC2332,$AA2332),0)</f>
        <v>0</v>
      </c>
      <c r="AI2332" s="49">
        <f>IFERROR(IF(OR($W2332&lt;&gt;"Ja",VLOOKUP($C2332,Listen!$A$2:$F$45,6,0)="Nein"),$AC2332,$AB2332),0)</f>
        <v>0</v>
      </c>
      <c r="AJ2332" s="49">
        <f>IFERROR(IF(OR($W2332&lt;&gt;"Ja",VLOOKUP($C2332,Listen!$A$2:$F$45,6,0)="Nein"),$AC2332,$AB2332),0)</f>
        <v>0</v>
      </c>
      <c r="AK2332" s="49">
        <f>IFERROR(IF(OR($W2332&lt;&gt;"Ja",VLOOKUP($C2332,Listen!$A$2:$F$45,6,0)="Nein"),$AC2332,$AB2332),0)</f>
        <v>0</v>
      </c>
      <c r="AL2332" s="51">
        <f t="shared" si="762"/>
        <v>0</v>
      </c>
      <c r="AM2332" s="296">
        <f>IFERROR(IF(VLOOKUP($C2332,Listen!$A$2:$F$45,6,0)="Ja",MAX(BC2332:BD2332),D_SAV!$BC2332),0)</f>
        <v>0</v>
      </c>
      <c r="AN2332" s="51">
        <f t="shared" si="763"/>
        <v>0</v>
      </c>
      <c r="AP2332" s="304">
        <f t="shared" si="764"/>
        <v>0</v>
      </c>
      <c r="AQ2332" s="304">
        <f t="shared" si="765"/>
        <v>0</v>
      </c>
      <c r="AR2332" s="304">
        <f t="shared" si="766"/>
        <v>0</v>
      </c>
      <c r="AS2332" s="304">
        <f t="shared" si="767"/>
        <v>0</v>
      </c>
      <c r="AT2332" s="304">
        <f t="shared" si="768"/>
        <v>0</v>
      </c>
      <c r="AU2332" s="304">
        <f t="shared" si="769"/>
        <v>0</v>
      </c>
      <c r="AV2332" s="304">
        <f t="shared" si="770"/>
        <v>0</v>
      </c>
      <c r="AW2332" s="304">
        <f t="shared" si="771"/>
        <v>0</v>
      </c>
      <c r="AX2332" s="304">
        <f t="shared" si="772"/>
        <v>0</v>
      </c>
      <c r="AY2332" s="304">
        <f t="shared" si="773"/>
        <v>0</v>
      </c>
      <c r="AZ2332" s="304">
        <f t="shared" si="774"/>
        <v>0</v>
      </c>
      <c r="BA2332" s="304">
        <f t="shared" si="775"/>
        <v>0</v>
      </c>
      <c r="BB2332" s="304">
        <f t="shared" si="776"/>
        <v>0</v>
      </c>
      <c r="BC2332" s="304">
        <f t="shared" si="777"/>
        <v>0</v>
      </c>
      <c r="BD2332" s="304">
        <f t="shared" si="778"/>
        <v>0</v>
      </c>
      <c r="BE2332" s="304">
        <f>IFERROR(IF(VLOOKUP($C2332,Listen!$A$2:$F$45,6,0)="Ja",BB2332-MAX(BC2332:BD2332),BB2332-BC2332),0)</f>
        <v>0</v>
      </c>
    </row>
    <row r="2333" spans="1:57" x14ac:dyDescent="0.25">
      <c r="A2333" s="320" t="str">
        <f>IF(AND(D2333&lt;&gt;0,C2333&lt;&gt;0,E2333&lt;&gt;0),IF(B2333&lt;&gt;0,CONCATENATE(B2333,"-AGr",VLOOKUP(C2333,Listen!$A$2:$D$45,4,FALSE),"-",D2333,"-",E2333,),CONCATENATE("AGr",VLOOKUP(C2333,Listen!$A$2:$D$45,4,FALSE),"-",D2333,"-",E2333)),"keine vollständige ID")</f>
        <v>keine vollständige ID</v>
      </c>
      <c r="B2333" s="301"/>
      <c r="C2333" s="287"/>
      <c r="D2333" s="34"/>
      <c r="E2333" s="306"/>
      <c r="F2333" s="116"/>
      <c r="G2333" s="17"/>
      <c r="H2333" s="17"/>
      <c r="I2333" s="17"/>
      <c r="J2333" s="17"/>
      <c r="K2333" s="17"/>
      <c r="L2333" s="17"/>
      <c r="M2333" s="17"/>
      <c r="N2333" s="17"/>
      <c r="O2333" s="116"/>
      <c r="P2333" s="117">
        <f>IF(D2333&gt;A_Stammdaten!$B$12,0,SUM(G2333,H2333,J2333,L2333:M2333)-SUM(I2333,K2333,N2333:O2333))</f>
        <v>0</v>
      </c>
      <c r="Q2333" s="17"/>
      <c r="R2333" s="17"/>
      <c r="S2333" s="17"/>
      <c r="T2333" s="17"/>
      <c r="U2333" s="62">
        <f t="shared" si="758"/>
        <v>0</v>
      </c>
      <c r="V2333" s="34"/>
      <c r="W2333" s="34"/>
      <c r="X2333" s="34"/>
      <c r="Y2333" s="34"/>
      <c r="Z2333" s="34"/>
      <c r="AA2333" s="63" t="str">
        <f t="shared" si="759"/>
        <v>-</v>
      </c>
      <c r="AB2333" s="63" t="str">
        <f t="shared" si="760"/>
        <v>-</v>
      </c>
      <c r="AC2333" s="63">
        <f>IF(ISBLANK($C2333),0,VLOOKUP($C2333,Listen!$A$2:$C$45,2,FALSE))</f>
        <v>0</v>
      </c>
      <c r="AD2333" s="63">
        <f>IF(ISBLANK($C2333),0,VLOOKUP($C2333,Listen!$A$2:$C$45,3,FALSE))</f>
        <v>0</v>
      </c>
      <c r="AE2333" s="49">
        <f t="shared" si="761"/>
        <v>0</v>
      </c>
      <c r="AF2333" s="49">
        <f t="shared" si="761"/>
        <v>0</v>
      </c>
      <c r="AG2333" s="49">
        <f>IFERROR(IF(OR($V2333&lt;&gt;"Ja",VLOOKUP($C2333,Listen!$A$2:$F$45,5,0)="Nein",D2333&lt;IF(C2333="LNG Anbindungsanlagen gemäß separater Festlegung",2022,2023)),$AC2333,$AA2333),0)</f>
        <v>0</v>
      </c>
      <c r="AH2333" s="49">
        <f>IFERROR(IF(OR($V2333&lt;&gt;"Ja",VLOOKUP($C2333,Listen!$A$2:$F$45,5,0)="Nein",D2333&lt;IF(C2333="LNG Anbindungsanlagen gemäß separater Festlegung",2022,2023)),$AC2333,$AA2333),0)</f>
        <v>0</v>
      </c>
      <c r="AI2333" s="49">
        <f>IFERROR(IF(OR($W2333&lt;&gt;"Ja",VLOOKUP($C2333,Listen!$A$2:$F$45,6,0)="Nein"),$AC2333,$AB2333),0)</f>
        <v>0</v>
      </c>
      <c r="AJ2333" s="49">
        <f>IFERROR(IF(OR($W2333&lt;&gt;"Ja",VLOOKUP($C2333,Listen!$A$2:$F$45,6,0)="Nein"),$AC2333,$AB2333),0)</f>
        <v>0</v>
      </c>
      <c r="AK2333" s="49">
        <f>IFERROR(IF(OR($W2333&lt;&gt;"Ja",VLOOKUP($C2333,Listen!$A$2:$F$45,6,0)="Nein"),$AC2333,$AB2333),0)</f>
        <v>0</v>
      </c>
      <c r="AL2333" s="51">
        <f t="shared" si="762"/>
        <v>0</v>
      </c>
      <c r="AM2333" s="296">
        <f>IFERROR(IF(VLOOKUP($C2333,Listen!$A$2:$F$45,6,0)="Ja",MAX(BC2333:BD2333),D_SAV!$BC2333),0)</f>
        <v>0</v>
      </c>
      <c r="AN2333" s="51">
        <f t="shared" si="763"/>
        <v>0</v>
      </c>
      <c r="AP2333" s="304">
        <f t="shared" si="764"/>
        <v>0</v>
      </c>
      <c r="AQ2333" s="304">
        <f t="shared" si="765"/>
        <v>0</v>
      </c>
      <c r="AR2333" s="304">
        <f t="shared" si="766"/>
        <v>0</v>
      </c>
      <c r="AS2333" s="304">
        <f t="shared" si="767"/>
        <v>0</v>
      </c>
      <c r="AT2333" s="304">
        <f t="shared" si="768"/>
        <v>0</v>
      </c>
      <c r="AU2333" s="304">
        <f t="shared" si="769"/>
        <v>0</v>
      </c>
      <c r="AV2333" s="304">
        <f t="shared" si="770"/>
        <v>0</v>
      </c>
      <c r="AW2333" s="304">
        <f t="shared" si="771"/>
        <v>0</v>
      </c>
      <c r="AX2333" s="304">
        <f t="shared" si="772"/>
        <v>0</v>
      </c>
      <c r="AY2333" s="304">
        <f t="shared" si="773"/>
        <v>0</v>
      </c>
      <c r="AZ2333" s="304">
        <f t="shared" si="774"/>
        <v>0</v>
      </c>
      <c r="BA2333" s="304">
        <f t="shared" si="775"/>
        <v>0</v>
      </c>
      <c r="BB2333" s="304">
        <f t="shared" si="776"/>
        <v>0</v>
      </c>
      <c r="BC2333" s="304">
        <f t="shared" si="777"/>
        <v>0</v>
      </c>
      <c r="BD2333" s="304">
        <f t="shared" si="778"/>
        <v>0</v>
      </c>
      <c r="BE2333" s="304">
        <f>IFERROR(IF(VLOOKUP($C2333,Listen!$A$2:$F$45,6,0)="Ja",BB2333-MAX(BC2333:BD2333),BB2333-BC2333),0)</f>
        <v>0</v>
      </c>
    </row>
    <row r="2334" spans="1:57" x14ac:dyDescent="0.25">
      <c r="A2334" s="320" t="str">
        <f>IF(AND(D2334&lt;&gt;0,C2334&lt;&gt;0,E2334&lt;&gt;0),IF(B2334&lt;&gt;0,CONCATENATE(B2334,"-AGr",VLOOKUP(C2334,Listen!$A$2:$D$45,4,FALSE),"-",D2334,"-",E2334,),CONCATENATE("AGr",VLOOKUP(C2334,Listen!$A$2:$D$45,4,FALSE),"-",D2334,"-",E2334)),"keine vollständige ID")</f>
        <v>keine vollständige ID</v>
      </c>
      <c r="B2334" s="301"/>
      <c r="C2334" s="287"/>
      <c r="D2334" s="34"/>
      <c r="E2334" s="306"/>
      <c r="F2334" s="116"/>
      <c r="G2334" s="17"/>
      <c r="H2334" s="17"/>
      <c r="I2334" s="17"/>
      <c r="J2334" s="17"/>
      <c r="K2334" s="17"/>
      <c r="L2334" s="17"/>
      <c r="M2334" s="17"/>
      <c r="N2334" s="17"/>
      <c r="O2334" s="116"/>
      <c r="P2334" s="117">
        <f>IF(D2334&gt;A_Stammdaten!$B$12,0,SUM(G2334,H2334,J2334,L2334:M2334)-SUM(I2334,K2334,N2334:O2334))</f>
        <v>0</v>
      </c>
      <c r="Q2334" s="17"/>
      <c r="R2334" s="17"/>
      <c r="S2334" s="17"/>
      <c r="T2334" s="17"/>
      <c r="U2334" s="62">
        <f t="shared" si="758"/>
        <v>0</v>
      </c>
      <c r="V2334" s="34"/>
      <c r="W2334" s="34"/>
      <c r="X2334" s="34"/>
      <c r="Y2334" s="34"/>
      <c r="Z2334" s="34"/>
      <c r="AA2334" s="63" t="str">
        <f t="shared" si="759"/>
        <v>-</v>
      </c>
      <c r="AB2334" s="63" t="str">
        <f t="shared" si="760"/>
        <v>-</v>
      </c>
      <c r="AC2334" s="63">
        <f>IF(ISBLANK($C2334),0,VLOOKUP($C2334,Listen!$A$2:$C$45,2,FALSE))</f>
        <v>0</v>
      </c>
      <c r="AD2334" s="63">
        <f>IF(ISBLANK($C2334),0,VLOOKUP($C2334,Listen!$A$2:$C$45,3,FALSE))</f>
        <v>0</v>
      </c>
      <c r="AE2334" s="49">
        <f t="shared" si="761"/>
        <v>0</v>
      </c>
      <c r="AF2334" s="49">
        <f t="shared" si="761"/>
        <v>0</v>
      </c>
      <c r="AG2334" s="49">
        <f>IFERROR(IF(OR($V2334&lt;&gt;"Ja",VLOOKUP($C2334,Listen!$A$2:$F$45,5,0)="Nein",D2334&lt;IF(C2334="LNG Anbindungsanlagen gemäß separater Festlegung",2022,2023)),$AC2334,$AA2334),0)</f>
        <v>0</v>
      </c>
      <c r="AH2334" s="49">
        <f>IFERROR(IF(OR($V2334&lt;&gt;"Ja",VLOOKUP($C2334,Listen!$A$2:$F$45,5,0)="Nein",D2334&lt;IF(C2334="LNG Anbindungsanlagen gemäß separater Festlegung",2022,2023)),$AC2334,$AA2334),0)</f>
        <v>0</v>
      </c>
      <c r="AI2334" s="49">
        <f>IFERROR(IF(OR($W2334&lt;&gt;"Ja",VLOOKUP($C2334,Listen!$A$2:$F$45,6,0)="Nein"),$AC2334,$AB2334),0)</f>
        <v>0</v>
      </c>
      <c r="AJ2334" s="49">
        <f>IFERROR(IF(OR($W2334&lt;&gt;"Ja",VLOOKUP($C2334,Listen!$A$2:$F$45,6,0)="Nein"),$AC2334,$AB2334),0)</f>
        <v>0</v>
      </c>
      <c r="AK2334" s="49">
        <f>IFERROR(IF(OR($W2334&lt;&gt;"Ja",VLOOKUP($C2334,Listen!$A$2:$F$45,6,0)="Nein"),$AC2334,$AB2334),0)</f>
        <v>0</v>
      </c>
      <c r="AL2334" s="51">
        <f t="shared" si="762"/>
        <v>0</v>
      </c>
      <c r="AM2334" s="296">
        <f>IFERROR(IF(VLOOKUP($C2334,Listen!$A$2:$F$45,6,0)="Ja",MAX(BC2334:BD2334),D_SAV!$BC2334),0)</f>
        <v>0</v>
      </c>
      <c r="AN2334" s="51">
        <f t="shared" si="763"/>
        <v>0</v>
      </c>
      <c r="AP2334" s="304">
        <f t="shared" si="764"/>
        <v>0</v>
      </c>
      <c r="AQ2334" s="304">
        <f t="shared" si="765"/>
        <v>0</v>
      </c>
      <c r="AR2334" s="304">
        <f t="shared" si="766"/>
        <v>0</v>
      </c>
      <c r="AS2334" s="304">
        <f t="shared" si="767"/>
        <v>0</v>
      </c>
      <c r="AT2334" s="304">
        <f t="shared" si="768"/>
        <v>0</v>
      </c>
      <c r="AU2334" s="304">
        <f t="shared" si="769"/>
        <v>0</v>
      </c>
      <c r="AV2334" s="304">
        <f t="shared" si="770"/>
        <v>0</v>
      </c>
      <c r="AW2334" s="304">
        <f t="shared" si="771"/>
        <v>0</v>
      </c>
      <c r="AX2334" s="304">
        <f t="shared" si="772"/>
        <v>0</v>
      </c>
      <c r="AY2334" s="304">
        <f t="shared" si="773"/>
        <v>0</v>
      </c>
      <c r="AZ2334" s="304">
        <f t="shared" si="774"/>
        <v>0</v>
      </c>
      <c r="BA2334" s="304">
        <f t="shared" si="775"/>
        <v>0</v>
      </c>
      <c r="BB2334" s="304">
        <f t="shared" si="776"/>
        <v>0</v>
      </c>
      <c r="BC2334" s="304">
        <f t="shared" si="777"/>
        <v>0</v>
      </c>
      <c r="BD2334" s="304">
        <f t="shared" si="778"/>
        <v>0</v>
      </c>
      <c r="BE2334" s="304">
        <f>IFERROR(IF(VLOOKUP($C2334,Listen!$A$2:$F$45,6,0)="Ja",BB2334-MAX(BC2334:BD2334),BB2334-BC2334),0)</f>
        <v>0</v>
      </c>
    </row>
    <row r="2335" spans="1:57" x14ac:dyDescent="0.25">
      <c r="A2335" s="320" t="str">
        <f>IF(AND(D2335&lt;&gt;0,C2335&lt;&gt;0,E2335&lt;&gt;0),IF(B2335&lt;&gt;0,CONCATENATE(B2335,"-AGr",VLOOKUP(C2335,Listen!$A$2:$D$45,4,FALSE),"-",D2335,"-",E2335,),CONCATENATE("AGr",VLOOKUP(C2335,Listen!$A$2:$D$45,4,FALSE),"-",D2335,"-",E2335)),"keine vollständige ID")</f>
        <v>keine vollständige ID</v>
      </c>
      <c r="B2335" s="301"/>
      <c r="C2335" s="287"/>
      <c r="D2335" s="34"/>
      <c r="E2335" s="306"/>
      <c r="F2335" s="116"/>
      <c r="G2335" s="17"/>
      <c r="H2335" s="17"/>
      <c r="I2335" s="17"/>
      <c r="J2335" s="17"/>
      <c r="K2335" s="17"/>
      <c r="L2335" s="17"/>
      <c r="M2335" s="17"/>
      <c r="N2335" s="17"/>
      <c r="O2335" s="116"/>
      <c r="P2335" s="117">
        <f>IF(D2335&gt;A_Stammdaten!$B$12,0,SUM(G2335,H2335,J2335,L2335:M2335)-SUM(I2335,K2335,N2335:O2335))</f>
        <v>0</v>
      </c>
      <c r="Q2335" s="17"/>
      <c r="R2335" s="17"/>
      <c r="S2335" s="17"/>
      <c r="T2335" s="17"/>
      <c r="U2335" s="62">
        <f t="shared" si="758"/>
        <v>0</v>
      </c>
      <c r="V2335" s="34"/>
      <c r="W2335" s="34"/>
      <c r="X2335" s="34"/>
      <c r="Y2335" s="34"/>
      <c r="Z2335" s="34"/>
      <c r="AA2335" s="63" t="str">
        <f t="shared" si="759"/>
        <v>-</v>
      </c>
      <c r="AB2335" s="63" t="str">
        <f t="shared" si="760"/>
        <v>-</v>
      </c>
      <c r="AC2335" s="63">
        <f>IF(ISBLANK($C2335),0,VLOOKUP($C2335,Listen!$A$2:$C$45,2,FALSE))</f>
        <v>0</v>
      </c>
      <c r="AD2335" s="63">
        <f>IF(ISBLANK($C2335),0,VLOOKUP($C2335,Listen!$A$2:$C$45,3,FALSE))</f>
        <v>0</v>
      </c>
      <c r="AE2335" s="49">
        <f t="shared" si="761"/>
        <v>0</v>
      </c>
      <c r="AF2335" s="49">
        <f t="shared" si="761"/>
        <v>0</v>
      </c>
      <c r="AG2335" s="49">
        <f>IFERROR(IF(OR($V2335&lt;&gt;"Ja",VLOOKUP($C2335,Listen!$A$2:$F$45,5,0)="Nein",D2335&lt;IF(C2335="LNG Anbindungsanlagen gemäß separater Festlegung",2022,2023)),$AC2335,$AA2335),0)</f>
        <v>0</v>
      </c>
      <c r="AH2335" s="49">
        <f>IFERROR(IF(OR($V2335&lt;&gt;"Ja",VLOOKUP($C2335,Listen!$A$2:$F$45,5,0)="Nein",D2335&lt;IF(C2335="LNG Anbindungsanlagen gemäß separater Festlegung",2022,2023)),$AC2335,$AA2335),0)</f>
        <v>0</v>
      </c>
      <c r="AI2335" s="49">
        <f>IFERROR(IF(OR($W2335&lt;&gt;"Ja",VLOOKUP($C2335,Listen!$A$2:$F$45,6,0)="Nein"),$AC2335,$AB2335),0)</f>
        <v>0</v>
      </c>
      <c r="AJ2335" s="49">
        <f>IFERROR(IF(OR($W2335&lt;&gt;"Ja",VLOOKUP($C2335,Listen!$A$2:$F$45,6,0)="Nein"),$AC2335,$AB2335),0)</f>
        <v>0</v>
      </c>
      <c r="AK2335" s="49">
        <f>IFERROR(IF(OR($W2335&lt;&gt;"Ja",VLOOKUP($C2335,Listen!$A$2:$F$45,6,0)="Nein"),$AC2335,$AB2335),0)</f>
        <v>0</v>
      </c>
      <c r="AL2335" s="51">
        <f t="shared" si="762"/>
        <v>0</v>
      </c>
      <c r="AM2335" s="296">
        <f>IFERROR(IF(VLOOKUP($C2335,Listen!$A$2:$F$45,6,0)="Ja",MAX(BC2335:BD2335),D_SAV!$BC2335),0)</f>
        <v>0</v>
      </c>
      <c r="AN2335" s="51">
        <f t="shared" si="763"/>
        <v>0</v>
      </c>
      <c r="AP2335" s="304">
        <f t="shared" si="764"/>
        <v>0</v>
      </c>
      <c r="AQ2335" s="304">
        <f t="shared" si="765"/>
        <v>0</v>
      </c>
      <c r="AR2335" s="304">
        <f t="shared" si="766"/>
        <v>0</v>
      </c>
      <c r="AS2335" s="304">
        <f t="shared" si="767"/>
        <v>0</v>
      </c>
      <c r="AT2335" s="304">
        <f t="shared" si="768"/>
        <v>0</v>
      </c>
      <c r="AU2335" s="304">
        <f t="shared" si="769"/>
        <v>0</v>
      </c>
      <c r="AV2335" s="304">
        <f t="shared" si="770"/>
        <v>0</v>
      </c>
      <c r="AW2335" s="304">
        <f t="shared" si="771"/>
        <v>0</v>
      </c>
      <c r="AX2335" s="304">
        <f t="shared" si="772"/>
        <v>0</v>
      </c>
      <c r="AY2335" s="304">
        <f t="shared" si="773"/>
        <v>0</v>
      </c>
      <c r="AZ2335" s="304">
        <f t="shared" si="774"/>
        <v>0</v>
      </c>
      <c r="BA2335" s="304">
        <f t="shared" si="775"/>
        <v>0</v>
      </c>
      <c r="BB2335" s="304">
        <f t="shared" si="776"/>
        <v>0</v>
      </c>
      <c r="BC2335" s="304">
        <f t="shared" si="777"/>
        <v>0</v>
      </c>
      <c r="BD2335" s="304">
        <f t="shared" si="778"/>
        <v>0</v>
      </c>
      <c r="BE2335" s="304">
        <f>IFERROR(IF(VLOOKUP($C2335,Listen!$A$2:$F$45,6,0)="Ja",BB2335-MAX(BC2335:BD2335),BB2335-BC2335),0)</f>
        <v>0</v>
      </c>
    </row>
    <row r="2336" spans="1:57" x14ac:dyDescent="0.25">
      <c r="A2336" s="320" t="str">
        <f>IF(AND(D2336&lt;&gt;0,C2336&lt;&gt;0,E2336&lt;&gt;0),IF(B2336&lt;&gt;0,CONCATENATE(B2336,"-AGr",VLOOKUP(C2336,Listen!$A$2:$D$45,4,FALSE),"-",D2336,"-",E2336,),CONCATENATE("AGr",VLOOKUP(C2336,Listen!$A$2:$D$45,4,FALSE),"-",D2336,"-",E2336)),"keine vollständige ID")</f>
        <v>keine vollständige ID</v>
      </c>
      <c r="B2336" s="301"/>
      <c r="C2336" s="287"/>
      <c r="D2336" s="34"/>
      <c r="E2336" s="306"/>
      <c r="F2336" s="116"/>
      <c r="G2336" s="17"/>
      <c r="H2336" s="17"/>
      <c r="I2336" s="17"/>
      <c r="J2336" s="17"/>
      <c r="K2336" s="17"/>
      <c r="L2336" s="17"/>
      <c r="M2336" s="17"/>
      <c r="N2336" s="17"/>
      <c r="O2336" s="116"/>
      <c r="P2336" s="117">
        <f>IF(D2336&gt;A_Stammdaten!$B$12,0,SUM(G2336,H2336,J2336,L2336:M2336)-SUM(I2336,K2336,N2336:O2336))</f>
        <v>0</v>
      </c>
      <c r="Q2336" s="17"/>
      <c r="R2336" s="17"/>
      <c r="S2336" s="17"/>
      <c r="T2336" s="17"/>
      <c r="U2336" s="62">
        <f t="shared" si="758"/>
        <v>0</v>
      </c>
      <c r="V2336" s="34"/>
      <c r="W2336" s="34"/>
      <c r="X2336" s="34"/>
      <c r="Y2336" s="34"/>
      <c r="Z2336" s="34"/>
      <c r="AA2336" s="63" t="str">
        <f t="shared" si="759"/>
        <v>-</v>
      </c>
      <c r="AB2336" s="63" t="str">
        <f t="shared" si="760"/>
        <v>-</v>
      </c>
      <c r="AC2336" s="63">
        <f>IF(ISBLANK($C2336),0,VLOOKUP($C2336,Listen!$A$2:$C$45,2,FALSE))</f>
        <v>0</v>
      </c>
      <c r="AD2336" s="63">
        <f>IF(ISBLANK($C2336),0,VLOOKUP($C2336,Listen!$A$2:$C$45,3,FALSE))</f>
        <v>0</v>
      </c>
      <c r="AE2336" s="49">
        <f t="shared" si="761"/>
        <v>0</v>
      </c>
      <c r="AF2336" s="49">
        <f t="shared" si="761"/>
        <v>0</v>
      </c>
      <c r="AG2336" s="49">
        <f>IFERROR(IF(OR($V2336&lt;&gt;"Ja",VLOOKUP($C2336,Listen!$A$2:$F$45,5,0)="Nein",D2336&lt;IF(C2336="LNG Anbindungsanlagen gemäß separater Festlegung",2022,2023)),$AC2336,$AA2336),0)</f>
        <v>0</v>
      </c>
      <c r="AH2336" s="49">
        <f>IFERROR(IF(OR($V2336&lt;&gt;"Ja",VLOOKUP($C2336,Listen!$A$2:$F$45,5,0)="Nein",D2336&lt;IF(C2336="LNG Anbindungsanlagen gemäß separater Festlegung",2022,2023)),$AC2336,$AA2336),0)</f>
        <v>0</v>
      </c>
      <c r="AI2336" s="49">
        <f>IFERROR(IF(OR($W2336&lt;&gt;"Ja",VLOOKUP($C2336,Listen!$A$2:$F$45,6,0)="Nein"),$AC2336,$AB2336),0)</f>
        <v>0</v>
      </c>
      <c r="AJ2336" s="49">
        <f>IFERROR(IF(OR($W2336&lt;&gt;"Ja",VLOOKUP($C2336,Listen!$A$2:$F$45,6,0)="Nein"),$AC2336,$AB2336),0)</f>
        <v>0</v>
      </c>
      <c r="AK2336" s="49">
        <f>IFERROR(IF(OR($W2336&lt;&gt;"Ja",VLOOKUP($C2336,Listen!$A$2:$F$45,6,0)="Nein"),$AC2336,$AB2336),0)</f>
        <v>0</v>
      </c>
      <c r="AL2336" s="51">
        <f t="shared" si="762"/>
        <v>0</v>
      </c>
      <c r="AM2336" s="296">
        <f>IFERROR(IF(VLOOKUP($C2336,Listen!$A$2:$F$45,6,0)="Ja",MAX(BC2336:BD2336),D_SAV!$BC2336),0)</f>
        <v>0</v>
      </c>
      <c r="AN2336" s="51">
        <f t="shared" si="763"/>
        <v>0</v>
      </c>
      <c r="AP2336" s="304">
        <f t="shared" si="764"/>
        <v>0</v>
      </c>
      <c r="AQ2336" s="304">
        <f t="shared" si="765"/>
        <v>0</v>
      </c>
      <c r="AR2336" s="304">
        <f t="shared" si="766"/>
        <v>0</v>
      </c>
      <c r="AS2336" s="304">
        <f t="shared" si="767"/>
        <v>0</v>
      </c>
      <c r="AT2336" s="304">
        <f t="shared" si="768"/>
        <v>0</v>
      </c>
      <c r="AU2336" s="304">
        <f t="shared" si="769"/>
        <v>0</v>
      </c>
      <c r="AV2336" s="304">
        <f t="shared" si="770"/>
        <v>0</v>
      </c>
      <c r="AW2336" s="304">
        <f t="shared" si="771"/>
        <v>0</v>
      </c>
      <c r="AX2336" s="304">
        <f t="shared" si="772"/>
        <v>0</v>
      </c>
      <c r="AY2336" s="304">
        <f t="shared" si="773"/>
        <v>0</v>
      </c>
      <c r="AZ2336" s="304">
        <f t="shared" si="774"/>
        <v>0</v>
      </c>
      <c r="BA2336" s="304">
        <f t="shared" si="775"/>
        <v>0</v>
      </c>
      <c r="BB2336" s="304">
        <f t="shared" si="776"/>
        <v>0</v>
      </c>
      <c r="BC2336" s="304">
        <f t="shared" si="777"/>
        <v>0</v>
      </c>
      <c r="BD2336" s="304">
        <f t="shared" si="778"/>
        <v>0</v>
      </c>
      <c r="BE2336" s="304">
        <f>IFERROR(IF(VLOOKUP($C2336,Listen!$A$2:$F$45,6,0)="Ja",BB2336-MAX(BC2336:BD2336),BB2336-BC2336),0)</f>
        <v>0</v>
      </c>
    </row>
    <row r="2337" spans="1:57" x14ac:dyDescent="0.25">
      <c r="A2337" s="320" t="str">
        <f>IF(AND(D2337&lt;&gt;0,C2337&lt;&gt;0,E2337&lt;&gt;0),IF(B2337&lt;&gt;0,CONCATENATE(B2337,"-AGr",VLOOKUP(C2337,Listen!$A$2:$D$45,4,FALSE),"-",D2337,"-",E2337,),CONCATENATE("AGr",VLOOKUP(C2337,Listen!$A$2:$D$45,4,FALSE),"-",D2337,"-",E2337)),"keine vollständige ID")</f>
        <v>keine vollständige ID</v>
      </c>
      <c r="B2337" s="301"/>
      <c r="C2337" s="287"/>
      <c r="D2337" s="34"/>
      <c r="E2337" s="306"/>
      <c r="F2337" s="116"/>
      <c r="G2337" s="17"/>
      <c r="H2337" s="17"/>
      <c r="I2337" s="17"/>
      <c r="J2337" s="17"/>
      <c r="K2337" s="17"/>
      <c r="L2337" s="17"/>
      <c r="M2337" s="17"/>
      <c r="N2337" s="17"/>
      <c r="O2337" s="116"/>
      <c r="P2337" s="117">
        <f>IF(D2337&gt;A_Stammdaten!$B$12,0,SUM(G2337,H2337,J2337,L2337:M2337)-SUM(I2337,K2337,N2337:O2337))</f>
        <v>0</v>
      </c>
      <c r="Q2337" s="17"/>
      <c r="R2337" s="17"/>
      <c r="S2337" s="17"/>
      <c r="T2337" s="17"/>
      <c r="U2337" s="62">
        <f t="shared" si="758"/>
        <v>0</v>
      </c>
      <c r="V2337" s="34"/>
      <c r="W2337" s="34"/>
      <c r="X2337" s="34"/>
      <c r="Y2337" s="34"/>
      <c r="Z2337" s="34"/>
      <c r="AA2337" s="63" t="str">
        <f t="shared" si="759"/>
        <v>-</v>
      </c>
      <c r="AB2337" s="63" t="str">
        <f t="shared" si="760"/>
        <v>-</v>
      </c>
      <c r="AC2337" s="63">
        <f>IF(ISBLANK($C2337),0,VLOOKUP($C2337,Listen!$A$2:$C$45,2,FALSE))</f>
        <v>0</v>
      </c>
      <c r="AD2337" s="63">
        <f>IF(ISBLANK($C2337),0,VLOOKUP($C2337,Listen!$A$2:$C$45,3,FALSE))</f>
        <v>0</v>
      </c>
      <c r="AE2337" s="49">
        <f t="shared" si="761"/>
        <v>0</v>
      </c>
      <c r="AF2337" s="49">
        <f t="shared" si="761"/>
        <v>0</v>
      </c>
      <c r="AG2337" s="49">
        <f>IFERROR(IF(OR($V2337&lt;&gt;"Ja",VLOOKUP($C2337,Listen!$A$2:$F$45,5,0)="Nein",D2337&lt;IF(C2337="LNG Anbindungsanlagen gemäß separater Festlegung",2022,2023)),$AC2337,$AA2337),0)</f>
        <v>0</v>
      </c>
      <c r="AH2337" s="49">
        <f>IFERROR(IF(OR($V2337&lt;&gt;"Ja",VLOOKUP($C2337,Listen!$A$2:$F$45,5,0)="Nein",D2337&lt;IF(C2337="LNG Anbindungsanlagen gemäß separater Festlegung",2022,2023)),$AC2337,$AA2337),0)</f>
        <v>0</v>
      </c>
      <c r="AI2337" s="49">
        <f>IFERROR(IF(OR($W2337&lt;&gt;"Ja",VLOOKUP($C2337,Listen!$A$2:$F$45,6,0)="Nein"),$AC2337,$AB2337),0)</f>
        <v>0</v>
      </c>
      <c r="AJ2337" s="49">
        <f>IFERROR(IF(OR($W2337&lt;&gt;"Ja",VLOOKUP($C2337,Listen!$A$2:$F$45,6,0)="Nein"),$AC2337,$AB2337),0)</f>
        <v>0</v>
      </c>
      <c r="AK2337" s="49">
        <f>IFERROR(IF(OR($W2337&lt;&gt;"Ja",VLOOKUP($C2337,Listen!$A$2:$F$45,6,0)="Nein"),$AC2337,$AB2337),0)</f>
        <v>0</v>
      </c>
      <c r="AL2337" s="51">
        <f t="shared" si="762"/>
        <v>0</v>
      </c>
      <c r="AM2337" s="296">
        <f>IFERROR(IF(VLOOKUP($C2337,Listen!$A$2:$F$45,6,0)="Ja",MAX(BC2337:BD2337),D_SAV!$BC2337),0)</f>
        <v>0</v>
      </c>
      <c r="AN2337" s="51">
        <f t="shared" si="763"/>
        <v>0</v>
      </c>
      <c r="AP2337" s="304">
        <f t="shared" si="764"/>
        <v>0</v>
      </c>
      <c r="AQ2337" s="304">
        <f t="shared" si="765"/>
        <v>0</v>
      </c>
      <c r="AR2337" s="304">
        <f t="shared" si="766"/>
        <v>0</v>
      </c>
      <c r="AS2337" s="304">
        <f t="shared" si="767"/>
        <v>0</v>
      </c>
      <c r="AT2337" s="304">
        <f t="shared" si="768"/>
        <v>0</v>
      </c>
      <c r="AU2337" s="304">
        <f t="shared" si="769"/>
        <v>0</v>
      </c>
      <c r="AV2337" s="304">
        <f t="shared" si="770"/>
        <v>0</v>
      </c>
      <c r="AW2337" s="304">
        <f t="shared" si="771"/>
        <v>0</v>
      </c>
      <c r="AX2337" s="304">
        <f t="shared" si="772"/>
        <v>0</v>
      </c>
      <c r="AY2337" s="304">
        <f t="shared" si="773"/>
        <v>0</v>
      </c>
      <c r="AZ2337" s="304">
        <f t="shared" si="774"/>
        <v>0</v>
      </c>
      <c r="BA2337" s="304">
        <f t="shared" si="775"/>
        <v>0</v>
      </c>
      <c r="BB2337" s="304">
        <f t="shared" si="776"/>
        <v>0</v>
      </c>
      <c r="BC2337" s="304">
        <f t="shared" si="777"/>
        <v>0</v>
      </c>
      <c r="BD2337" s="304">
        <f t="shared" si="778"/>
        <v>0</v>
      </c>
      <c r="BE2337" s="304">
        <f>IFERROR(IF(VLOOKUP($C2337,Listen!$A$2:$F$45,6,0)="Ja",BB2337-MAX(BC2337:BD2337),BB2337-BC2337),0)</f>
        <v>0</v>
      </c>
    </row>
    <row r="2338" spans="1:57" x14ac:dyDescent="0.25">
      <c r="A2338" s="320" t="str">
        <f>IF(AND(D2338&lt;&gt;0,C2338&lt;&gt;0,E2338&lt;&gt;0),IF(B2338&lt;&gt;0,CONCATENATE(B2338,"-AGr",VLOOKUP(C2338,Listen!$A$2:$D$45,4,FALSE),"-",D2338,"-",E2338,),CONCATENATE("AGr",VLOOKUP(C2338,Listen!$A$2:$D$45,4,FALSE),"-",D2338,"-",E2338)),"keine vollständige ID")</f>
        <v>keine vollständige ID</v>
      </c>
      <c r="B2338" s="301"/>
      <c r="C2338" s="287"/>
      <c r="D2338" s="34"/>
      <c r="E2338" s="306"/>
      <c r="F2338" s="116"/>
      <c r="G2338" s="17"/>
      <c r="H2338" s="17"/>
      <c r="I2338" s="17"/>
      <c r="J2338" s="17"/>
      <c r="K2338" s="17"/>
      <c r="L2338" s="17"/>
      <c r="M2338" s="17"/>
      <c r="N2338" s="17"/>
      <c r="O2338" s="116"/>
      <c r="P2338" s="117">
        <f>IF(D2338&gt;A_Stammdaten!$B$12,0,SUM(G2338,H2338,J2338,L2338:M2338)-SUM(I2338,K2338,N2338:O2338))</f>
        <v>0</v>
      </c>
      <c r="Q2338" s="17"/>
      <c r="R2338" s="17"/>
      <c r="S2338" s="17"/>
      <c r="T2338" s="17"/>
      <c r="U2338" s="62">
        <f t="shared" si="758"/>
        <v>0</v>
      </c>
      <c r="V2338" s="34"/>
      <c r="W2338" s="34"/>
      <c r="X2338" s="34"/>
      <c r="Y2338" s="34"/>
      <c r="Z2338" s="34"/>
      <c r="AA2338" s="63" t="str">
        <f t="shared" si="759"/>
        <v>-</v>
      </c>
      <c r="AB2338" s="63" t="str">
        <f t="shared" si="760"/>
        <v>-</v>
      </c>
      <c r="AC2338" s="63">
        <f>IF(ISBLANK($C2338),0,VLOOKUP($C2338,Listen!$A$2:$C$45,2,FALSE))</f>
        <v>0</v>
      </c>
      <c r="AD2338" s="63">
        <f>IF(ISBLANK($C2338),0,VLOOKUP($C2338,Listen!$A$2:$C$45,3,FALSE))</f>
        <v>0</v>
      </c>
      <c r="AE2338" s="49">
        <f t="shared" si="761"/>
        <v>0</v>
      </c>
      <c r="AF2338" s="49">
        <f t="shared" si="761"/>
        <v>0</v>
      </c>
      <c r="AG2338" s="49">
        <f>IFERROR(IF(OR($V2338&lt;&gt;"Ja",VLOOKUP($C2338,Listen!$A$2:$F$45,5,0)="Nein",D2338&lt;IF(C2338="LNG Anbindungsanlagen gemäß separater Festlegung",2022,2023)),$AC2338,$AA2338),0)</f>
        <v>0</v>
      </c>
      <c r="AH2338" s="49">
        <f>IFERROR(IF(OR($V2338&lt;&gt;"Ja",VLOOKUP($C2338,Listen!$A$2:$F$45,5,0)="Nein",D2338&lt;IF(C2338="LNG Anbindungsanlagen gemäß separater Festlegung",2022,2023)),$AC2338,$AA2338),0)</f>
        <v>0</v>
      </c>
      <c r="AI2338" s="49">
        <f>IFERROR(IF(OR($W2338&lt;&gt;"Ja",VLOOKUP($C2338,Listen!$A$2:$F$45,6,0)="Nein"),$AC2338,$AB2338),0)</f>
        <v>0</v>
      </c>
      <c r="AJ2338" s="49">
        <f>IFERROR(IF(OR($W2338&lt;&gt;"Ja",VLOOKUP($C2338,Listen!$A$2:$F$45,6,0)="Nein"),$AC2338,$AB2338),0)</f>
        <v>0</v>
      </c>
      <c r="AK2338" s="49">
        <f>IFERROR(IF(OR($W2338&lt;&gt;"Ja",VLOOKUP($C2338,Listen!$A$2:$F$45,6,0)="Nein"),$AC2338,$AB2338),0)</f>
        <v>0</v>
      </c>
      <c r="AL2338" s="51">
        <f t="shared" si="762"/>
        <v>0</v>
      </c>
      <c r="AM2338" s="296">
        <f>IFERROR(IF(VLOOKUP($C2338,Listen!$A$2:$F$45,6,0)="Ja",MAX(BC2338:BD2338),D_SAV!$BC2338),0)</f>
        <v>0</v>
      </c>
      <c r="AN2338" s="51">
        <f t="shared" si="763"/>
        <v>0</v>
      </c>
      <c r="AP2338" s="304">
        <f t="shared" si="764"/>
        <v>0</v>
      </c>
      <c r="AQ2338" s="304">
        <f t="shared" si="765"/>
        <v>0</v>
      </c>
      <c r="AR2338" s="304">
        <f t="shared" si="766"/>
        <v>0</v>
      </c>
      <c r="AS2338" s="304">
        <f t="shared" si="767"/>
        <v>0</v>
      </c>
      <c r="AT2338" s="304">
        <f t="shared" si="768"/>
        <v>0</v>
      </c>
      <c r="AU2338" s="304">
        <f t="shared" si="769"/>
        <v>0</v>
      </c>
      <c r="AV2338" s="304">
        <f t="shared" si="770"/>
        <v>0</v>
      </c>
      <c r="AW2338" s="304">
        <f t="shared" si="771"/>
        <v>0</v>
      </c>
      <c r="AX2338" s="304">
        <f t="shared" si="772"/>
        <v>0</v>
      </c>
      <c r="AY2338" s="304">
        <f t="shared" si="773"/>
        <v>0</v>
      </c>
      <c r="AZ2338" s="304">
        <f t="shared" si="774"/>
        <v>0</v>
      </c>
      <c r="BA2338" s="304">
        <f t="shared" si="775"/>
        <v>0</v>
      </c>
      <c r="BB2338" s="304">
        <f t="shared" si="776"/>
        <v>0</v>
      </c>
      <c r="BC2338" s="304">
        <f t="shared" si="777"/>
        <v>0</v>
      </c>
      <c r="BD2338" s="304">
        <f t="shared" si="778"/>
        <v>0</v>
      </c>
      <c r="BE2338" s="304">
        <f>IFERROR(IF(VLOOKUP($C2338,Listen!$A$2:$F$45,6,0)="Ja",BB2338-MAX(BC2338:BD2338),BB2338-BC2338),0)</f>
        <v>0</v>
      </c>
    </row>
    <row r="2339" spans="1:57" x14ac:dyDescent="0.25">
      <c r="A2339" s="320" t="str">
        <f>IF(AND(D2339&lt;&gt;0,C2339&lt;&gt;0,E2339&lt;&gt;0),IF(B2339&lt;&gt;0,CONCATENATE(B2339,"-AGr",VLOOKUP(C2339,Listen!$A$2:$D$45,4,FALSE),"-",D2339,"-",E2339,),CONCATENATE("AGr",VLOOKUP(C2339,Listen!$A$2:$D$45,4,FALSE),"-",D2339,"-",E2339)),"keine vollständige ID")</f>
        <v>keine vollständige ID</v>
      </c>
      <c r="B2339" s="301"/>
      <c r="C2339" s="287"/>
      <c r="D2339" s="34"/>
      <c r="E2339" s="306"/>
      <c r="F2339" s="116"/>
      <c r="G2339" s="17"/>
      <c r="H2339" s="17"/>
      <c r="I2339" s="17"/>
      <c r="J2339" s="17"/>
      <c r="K2339" s="17"/>
      <c r="L2339" s="17"/>
      <c r="M2339" s="17"/>
      <c r="N2339" s="17"/>
      <c r="O2339" s="116"/>
      <c r="P2339" s="117">
        <f>IF(D2339&gt;A_Stammdaten!$B$12,0,SUM(G2339,H2339,J2339,L2339:M2339)-SUM(I2339,K2339,N2339:O2339))</f>
        <v>0</v>
      </c>
      <c r="Q2339" s="17"/>
      <c r="R2339" s="17"/>
      <c r="S2339" s="17"/>
      <c r="T2339" s="17"/>
      <c r="U2339" s="62">
        <f t="shared" si="758"/>
        <v>0</v>
      </c>
      <c r="V2339" s="34"/>
      <c r="W2339" s="34"/>
      <c r="X2339" s="34"/>
      <c r="Y2339" s="34"/>
      <c r="Z2339" s="34"/>
      <c r="AA2339" s="63" t="str">
        <f t="shared" si="759"/>
        <v>-</v>
      </c>
      <c r="AB2339" s="63" t="str">
        <f t="shared" si="760"/>
        <v>-</v>
      </c>
      <c r="AC2339" s="63">
        <f>IF(ISBLANK($C2339),0,VLOOKUP($C2339,Listen!$A$2:$C$45,2,FALSE))</f>
        <v>0</v>
      </c>
      <c r="AD2339" s="63">
        <f>IF(ISBLANK($C2339),0,VLOOKUP($C2339,Listen!$A$2:$C$45,3,FALSE))</f>
        <v>0</v>
      </c>
      <c r="AE2339" s="49">
        <f t="shared" si="761"/>
        <v>0</v>
      </c>
      <c r="AF2339" s="49">
        <f t="shared" si="761"/>
        <v>0</v>
      </c>
      <c r="AG2339" s="49">
        <f>IFERROR(IF(OR($V2339&lt;&gt;"Ja",VLOOKUP($C2339,Listen!$A$2:$F$45,5,0)="Nein",D2339&lt;IF(C2339="LNG Anbindungsanlagen gemäß separater Festlegung",2022,2023)),$AC2339,$AA2339),0)</f>
        <v>0</v>
      </c>
      <c r="AH2339" s="49">
        <f>IFERROR(IF(OR($V2339&lt;&gt;"Ja",VLOOKUP($C2339,Listen!$A$2:$F$45,5,0)="Nein",D2339&lt;IF(C2339="LNG Anbindungsanlagen gemäß separater Festlegung",2022,2023)),$AC2339,$AA2339),0)</f>
        <v>0</v>
      </c>
      <c r="AI2339" s="49">
        <f>IFERROR(IF(OR($W2339&lt;&gt;"Ja",VLOOKUP($C2339,Listen!$A$2:$F$45,6,0)="Nein"),$AC2339,$AB2339),0)</f>
        <v>0</v>
      </c>
      <c r="AJ2339" s="49">
        <f>IFERROR(IF(OR($W2339&lt;&gt;"Ja",VLOOKUP($C2339,Listen!$A$2:$F$45,6,0)="Nein"),$AC2339,$AB2339),0)</f>
        <v>0</v>
      </c>
      <c r="AK2339" s="49">
        <f>IFERROR(IF(OR($W2339&lt;&gt;"Ja",VLOOKUP($C2339,Listen!$A$2:$F$45,6,0)="Nein"),$AC2339,$AB2339),0)</f>
        <v>0</v>
      </c>
      <c r="AL2339" s="51">
        <f t="shared" si="762"/>
        <v>0</v>
      </c>
      <c r="AM2339" s="296">
        <f>IFERROR(IF(VLOOKUP($C2339,Listen!$A$2:$F$45,6,0)="Ja",MAX(BC2339:BD2339),D_SAV!$BC2339),0)</f>
        <v>0</v>
      </c>
      <c r="AN2339" s="51">
        <f t="shared" si="763"/>
        <v>0</v>
      </c>
      <c r="AP2339" s="304">
        <f t="shared" si="764"/>
        <v>0</v>
      </c>
      <c r="AQ2339" s="304">
        <f t="shared" si="765"/>
        <v>0</v>
      </c>
      <c r="AR2339" s="304">
        <f t="shared" si="766"/>
        <v>0</v>
      </c>
      <c r="AS2339" s="304">
        <f t="shared" si="767"/>
        <v>0</v>
      </c>
      <c r="AT2339" s="304">
        <f t="shared" si="768"/>
        <v>0</v>
      </c>
      <c r="AU2339" s="304">
        <f t="shared" si="769"/>
        <v>0</v>
      </c>
      <c r="AV2339" s="304">
        <f t="shared" si="770"/>
        <v>0</v>
      </c>
      <c r="AW2339" s="304">
        <f t="shared" si="771"/>
        <v>0</v>
      </c>
      <c r="AX2339" s="304">
        <f t="shared" si="772"/>
        <v>0</v>
      </c>
      <c r="AY2339" s="304">
        <f t="shared" si="773"/>
        <v>0</v>
      </c>
      <c r="AZ2339" s="304">
        <f t="shared" si="774"/>
        <v>0</v>
      </c>
      <c r="BA2339" s="304">
        <f t="shared" si="775"/>
        <v>0</v>
      </c>
      <c r="BB2339" s="304">
        <f t="shared" si="776"/>
        <v>0</v>
      </c>
      <c r="BC2339" s="304">
        <f t="shared" si="777"/>
        <v>0</v>
      </c>
      <c r="BD2339" s="304">
        <f t="shared" si="778"/>
        <v>0</v>
      </c>
      <c r="BE2339" s="304">
        <f>IFERROR(IF(VLOOKUP($C2339,Listen!$A$2:$F$45,6,0)="Ja",BB2339-MAX(BC2339:BD2339),BB2339-BC2339),0)</f>
        <v>0</v>
      </c>
    </row>
    <row r="2340" spans="1:57" x14ac:dyDescent="0.25">
      <c r="A2340" s="320" t="str">
        <f>IF(AND(D2340&lt;&gt;0,C2340&lt;&gt;0,E2340&lt;&gt;0),IF(B2340&lt;&gt;0,CONCATENATE(B2340,"-AGr",VLOOKUP(C2340,Listen!$A$2:$D$45,4,FALSE),"-",D2340,"-",E2340,),CONCATENATE("AGr",VLOOKUP(C2340,Listen!$A$2:$D$45,4,FALSE),"-",D2340,"-",E2340)),"keine vollständige ID")</f>
        <v>keine vollständige ID</v>
      </c>
      <c r="B2340" s="301"/>
      <c r="C2340" s="287"/>
      <c r="D2340" s="34"/>
      <c r="E2340" s="306"/>
      <c r="F2340" s="116"/>
      <c r="G2340" s="17"/>
      <c r="H2340" s="17"/>
      <c r="I2340" s="17"/>
      <c r="J2340" s="17"/>
      <c r="K2340" s="17"/>
      <c r="L2340" s="17"/>
      <c r="M2340" s="17"/>
      <c r="N2340" s="17"/>
      <c r="O2340" s="116"/>
      <c r="P2340" s="117">
        <f>IF(D2340&gt;A_Stammdaten!$B$12,0,SUM(G2340,H2340,J2340,L2340:M2340)-SUM(I2340,K2340,N2340:O2340))</f>
        <v>0</v>
      </c>
      <c r="Q2340" s="17"/>
      <c r="R2340" s="17"/>
      <c r="S2340" s="17"/>
      <c r="T2340" s="17"/>
      <c r="U2340" s="62">
        <f t="shared" si="758"/>
        <v>0</v>
      </c>
      <c r="V2340" s="34"/>
      <c r="W2340" s="34"/>
      <c r="X2340" s="34"/>
      <c r="Y2340" s="34"/>
      <c r="Z2340" s="34"/>
      <c r="AA2340" s="63" t="str">
        <f t="shared" si="759"/>
        <v>-</v>
      </c>
      <c r="AB2340" s="63" t="str">
        <f t="shared" si="760"/>
        <v>-</v>
      </c>
      <c r="AC2340" s="63">
        <f>IF(ISBLANK($C2340),0,VLOOKUP($C2340,Listen!$A$2:$C$45,2,FALSE))</f>
        <v>0</v>
      </c>
      <c r="AD2340" s="63">
        <f>IF(ISBLANK($C2340),0,VLOOKUP($C2340,Listen!$A$2:$C$45,3,FALSE))</f>
        <v>0</v>
      </c>
      <c r="AE2340" s="49">
        <f t="shared" si="761"/>
        <v>0</v>
      </c>
      <c r="AF2340" s="49">
        <f t="shared" si="761"/>
        <v>0</v>
      </c>
      <c r="AG2340" s="49">
        <f>IFERROR(IF(OR($V2340&lt;&gt;"Ja",VLOOKUP($C2340,Listen!$A$2:$F$45,5,0)="Nein",D2340&lt;IF(C2340="LNG Anbindungsanlagen gemäß separater Festlegung",2022,2023)),$AC2340,$AA2340),0)</f>
        <v>0</v>
      </c>
      <c r="AH2340" s="49">
        <f>IFERROR(IF(OR($V2340&lt;&gt;"Ja",VLOOKUP($C2340,Listen!$A$2:$F$45,5,0)="Nein",D2340&lt;IF(C2340="LNG Anbindungsanlagen gemäß separater Festlegung",2022,2023)),$AC2340,$AA2340),0)</f>
        <v>0</v>
      </c>
      <c r="AI2340" s="49">
        <f>IFERROR(IF(OR($W2340&lt;&gt;"Ja",VLOOKUP($C2340,Listen!$A$2:$F$45,6,0)="Nein"),$AC2340,$AB2340),0)</f>
        <v>0</v>
      </c>
      <c r="AJ2340" s="49">
        <f>IFERROR(IF(OR($W2340&lt;&gt;"Ja",VLOOKUP($C2340,Listen!$A$2:$F$45,6,0)="Nein"),$AC2340,$AB2340),0)</f>
        <v>0</v>
      </c>
      <c r="AK2340" s="49">
        <f>IFERROR(IF(OR($W2340&lt;&gt;"Ja",VLOOKUP($C2340,Listen!$A$2:$F$45,6,0)="Nein"),$AC2340,$AB2340),0)</f>
        <v>0</v>
      </c>
      <c r="AL2340" s="51">
        <f t="shared" si="762"/>
        <v>0</v>
      </c>
      <c r="AM2340" s="296">
        <f>IFERROR(IF(VLOOKUP($C2340,Listen!$A$2:$F$45,6,0)="Ja",MAX(BC2340:BD2340),D_SAV!$BC2340),0)</f>
        <v>0</v>
      </c>
      <c r="AN2340" s="51">
        <f t="shared" si="763"/>
        <v>0</v>
      </c>
      <c r="AP2340" s="304">
        <f t="shared" si="764"/>
        <v>0</v>
      </c>
      <c r="AQ2340" s="304">
        <f t="shared" si="765"/>
        <v>0</v>
      </c>
      <c r="AR2340" s="304">
        <f t="shared" si="766"/>
        <v>0</v>
      </c>
      <c r="AS2340" s="304">
        <f t="shared" si="767"/>
        <v>0</v>
      </c>
      <c r="AT2340" s="304">
        <f t="shared" si="768"/>
        <v>0</v>
      </c>
      <c r="AU2340" s="304">
        <f t="shared" si="769"/>
        <v>0</v>
      </c>
      <c r="AV2340" s="304">
        <f t="shared" si="770"/>
        <v>0</v>
      </c>
      <c r="AW2340" s="304">
        <f t="shared" si="771"/>
        <v>0</v>
      </c>
      <c r="AX2340" s="304">
        <f t="shared" si="772"/>
        <v>0</v>
      </c>
      <c r="AY2340" s="304">
        <f t="shared" si="773"/>
        <v>0</v>
      </c>
      <c r="AZ2340" s="304">
        <f t="shared" si="774"/>
        <v>0</v>
      </c>
      <c r="BA2340" s="304">
        <f t="shared" si="775"/>
        <v>0</v>
      </c>
      <c r="BB2340" s="304">
        <f t="shared" si="776"/>
        <v>0</v>
      </c>
      <c r="BC2340" s="304">
        <f t="shared" si="777"/>
        <v>0</v>
      </c>
      <c r="BD2340" s="304">
        <f t="shared" si="778"/>
        <v>0</v>
      </c>
      <c r="BE2340" s="304">
        <f>IFERROR(IF(VLOOKUP($C2340,Listen!$A$2:$F$45,6,0)="Ja",BB2340-MAX(BC2340:BD2340),BB2340-BC2340),0)</f>
        <v>0</v>
      </c>
    </row>
    <row r="2341" spans="1:57" x14ac:dyDescent="0.25">
      <c r="A2341" s="320" t="str">
        <f>IF(AND(D2341&lt;&gt;0,C2341&lt;&gt;0,E2341&lt;&gt;0),IF(B2341&lt;&gt;0,CONCATENATE(B2341,"-AGr",VLOOKUP(C2341,Listen!$A$2:$D$45,4,FALSE),"-",D2341,"-",E2341,),CONCATENATE("AGr",VLOOKUP(C2341,Listen!$A$2:$D$45,4,FALSE),"-",D2341,"-",E2341)),"keine vollständige ID")</f>
        <v>keine vollständige ID</v>
      </c>
      <c r="B2341" s="301"/>
      <c r="C2341" s="287"/>
      <c r="D2341" s="34"/>
      <c r="E2341" s="306"/>
      <c r="F2341" s="116"/>
      <c r="G2341" s="17"/>
      <c r="H2341" s="17"/>
      <c r="I2341" s="17"/>
      <c r="J2341" s="17"/>
      <c r="K2341" s="17"/>
      <c r="L2341" s="17"/>
      <c r="M2341" s="17"/>
      <c r="N2341" s="17"/>
      <c r="O2341" s="116"/>
      <c r="P2341" s="117">
        <f>IF(D2341&gt;A_Stammdaten!$B$12,0,SUM(G2341,H2341,J2341,L2341:M2341)-SUM(I2341,K2341,N2341:O2341))</f>
        <v>0</v>
      </c>
      <c r="Q2341" s="17"/>
      <c r="R2341" s="17"/>
      <c r="S2341" s="17"/>
      <c r="T2341" s="17"/>
      <c r="U2341" s="62">
        <f t="shared" si="758"/>
        <v>0</v>
      </c>
      <c r="V2341" s="34"/>
      <c r="W2341" s="34"/>
      <c r="X2341" s="34"/>
      <c r="Y2341" s="34"/>
      <c r="Z2341" s="34"/>
      <c r="AA2341" s="63" t="str">
        <f t="shared" si="759"/>
        <v>-</v>
      </c>
      <c r="AB2341" s="63" t="str">
        <f t="shared" si="760"/>
        <v>-</v>
      </c>
      <c r="AC2341" s="63">
        <f>IF(ISBLANK($C2341),0,VLOOKUP($C2341,Listen!$A$2:$C$45,2,FALSE))</f>
        <v>0</v>
      </c>
      <c r="AD2341" s="63">
        <f>IF(ISBLANK($C2341),0,VLOOKUP($C2341,Listen!$A$2:$C$45,3,FALSE))</f>
        <v>0</v>
      </c>
      <c r="AE2341" s="49">
        <f t="shared" si="761"/>
        <v>0</v>
      </c>
      <c r="AF2341" s="49">
        <f t="shared" si="761"/>
        <v>0</v>
      </c>
      <c r="AG2341" s="49">
        <f>IFERROR(IF(OR($V2341&lt;&gt;"Ja",VLOOKUP($C2341,Listen!$A$2:$F$45,5,0)="Nein",D2341&lt;IF(C2341="LNG Anbindungsanlagen gemäß separater Festlegung",2022,2023)),$AC2341,$AA2341),0)</f>
        <v>0</v>
      </c>
      <c r="AH2341" s="49">
        <f>IFERROR(IF(OR($V2341&lt;&gt;"Ja",VLOOKUP($C2341,Listen!$A$2:$F$45,5,0)="Nein",D2341&lt;IF(C2341="LNG Anbindungsanlagen gemäß separater Festlegung",2022,2023)),$AC2341,$AA2341),0)</f>
        <v>0</v>
      </c>
      <c r="AI2341" s="49">
        <f>IFERROR(IF(OR($W2341&lt;&gt;"Ja",VLOOKUP($C2341,Listen!$A$2:$F$45,6,0)="Nein"),$AC2341,$AB2341),0)</f>
        <v>0</v>
      </c>
      <c r="AJ2341" s="49">
        <f>IFERROR(IF(OR($W2341&lt;&gt;"Ja",VLOOKUP($C2341,Listen!$A$2:$F$45,6,0)="Nein"),$AC2341,$AB2341),0)</f>
        <v>0</v>
      </c>
      <c r="AK2341" s="49">
        <f>IFERROR(IF(OR($W2341&lt;&gt;"Ja",VLOOKUP($C2341,Listen!$A$2:$F$45,6,0)="Nein"),$AC2341,$AB2341),0)</f>
        <v>0</v>
      </c>
      <c r="AL2341" s="51">
        <f t="shared" si="762"/>
        <v>0</v>
      </c>
      <c r="AM2341" s="296">
        <f>IFERROR(IF(VLOOKUP($C2341,Listen!$A$2:$F$45,6,0)="Ja",MAX(BC2341:BD2341),D_SAV!$BC2341),0)</f>
        <v>0</v>
      </c>
      <c r="AN2341" s="51">
        <f t="shared" si="763"/>
        <v>0</v>
      </c>
      <c r="AP2341" s="304">
        <f t="shared" si="764"/>
        <v>0</v>
      </c>
      <c r="AQ2341" s="304">
        <f t="shared" si="765"/>
        <v>0</v>
      </c>
      <c r="AR2341" s="304">
        <f t="shared" si="766"/>
        <v>0</v>
      </c>
      <c r="AS2341" s="304">
        <f t="shared" si="767"/>
        <v>0</v>
      </c>
      <c r="AT2341" s="304">
        <f t="shared" si="768"/>
        <v>0</v>
      </c>
      <c r="AU2341" s="304">
        <f t="shared" si="769"/>
        <v>0</v>
      </c>
      <c r="AV2341" s="304">
        <f t="shared" si="770"/>
        <v>0</v>
      </c>
      <c r="AW2341" s="304">
        <f t="shared" si="771"/>
        <v>0</v>
      </c>
      <c r="AX2341" s="304">
        <f t="shared" si="772"/>
        <v>0</v>
      </c>
      <c r="AY2341" s="304">
        <f t="shared" si="773"/>
        <v>0</v>
      </c>
      <c r="AZ2341" s="304">
        <f t="shared" si="774"/>
        <v>0</v>
      </c>
      <c r="BA2341" s="304">
        <f t="shared" si="775"/>
        <v>0</v>
      </c>
      <c r="BB2341" s="304">
        <f t="shared" si="776"/>
        <v>0</v>
      </c>
      <c r="BC2341" s="304">
        <f t="shared" si="777"/>
        <v>0</v>
      </c>
      <c r="BD2341" s="304">
        <f t="shared" si="778"/>
        <v>0</v>
      </c>
      <c r="BE2341" s="304">
        <f>IFERROR(IF(VLOOKUP($C2341,Listen!$A$2:$F$45,6,0)="Ja",BB2341-MAX(BC2341:BD2341),BB2341-BC2341),0)</f>
        <v>0</v>
      </c>
    </row>
    <row r="2342" spans="1:57" x14ac:dyDescent="0.25">
      <c r="A2342" s="320" t="str">
        <f>IF(AND(D2342&lt;&gt;0,C2342&lt;&gt;0,E2342&lt;&gt;0),IF(B2342&lt;&gt;0,CONCATENATE(B2342,"-AGr",VLOOKUP(C2342,Listen!$A$2:$D$45,4,FALSE),"-",D2342,"-",E2342,),CONCATENATE("AGr",VLOOKUP(C2342,Listen!$A$2:$D$45,4,FALSE),"-",D2342,"-",E2342)),"keine vollständige ID")</f>
        <v>keine vollständige ID</v>
      </c>
      <c r="B2342" s="301"/>
      <c r="C2342" s="287"/>
      <c r="D2342" s="34"/>
      <c r="E2342" s="306"/>
      <c r="F2342" s="116"/>
      <c r="G2342" s="17"/>
      <c r="H2342" s="17"/>
      <c r="I2342" s="17"/>
      <c r="J2342" s="17"/>
      <c r="K2342" s="17"/>
      <c r="L2342" s="17"/>
      <c r="M2342" s="17"/>
      <c r="N2342" s="17"/>
      <c r="O2342" s="116"/>
      <c r="P2342" s="117">
        <f>IF(D2342&gt;A_Stammdaten!$B$12,0,SUM(G2342,H2342,J2342,L2342:M2342)-SUM(I2342,K2342,N2342:O2342))</f>
        <v>0</v>
      </c>
      <c r="Q2342" s="17"/>
      <c r="R2342" s="17"/>
      <c r="S2342" s="17"/>
      <c r="T2342" s="17"/>
      <c r="U2342" s="62">
        <f t="shared" si="758"/>
        <v>0</v>
      </c>
      <c r="V2342" s="34"/>
      <c r="W2342" s="34"/>
      <c r="X2342" s="34"/>
      <c r="Y2342" s="34"/>
      <c r="Z2342" s="34"/>
      <c r="AA2342" s="63" t="str">
        <f t="shared" si="759"/>
        <v>-</v>
      </c>
      <c r="AB2342" s="63" t="str">
        <f t="shared" si="760"/>
        <v>-</v>
      </c>
      <c r="AC2342" s="63">
        <f>IF(ISBLANK($C2342),0,VLOOKUP($C2342,Listen!$A$2:$C$45,2,FALSE))</f>
        <v>0</v>
      </c>
      <c r="AD2342" s="63">
        <f>IF(ISBLANK($C2342),0,VLOOKUP($C2342,Listen!$A$2:$C$45,3,FALSE))</f>
        <v>0</v>
      </c>
      <c r="AE2342" s="49">
        <f t="shared" si="761"/>
        <v>0</v>
      </c>
      <c r="AF2342" s="49">
        <f t="shared" si="761"/>
        <v>0</v>
      </c>
      <c r="AG2342" s="49">
        <f>IFERROR(IF(OR($V2342&lt;&gt;"Ja",VLOOKUP($C2342,Listen!$A$2:$F$45,5,0)="Nein",D2342&lt;IF(C2342="LNG Anbindungsanlagen gemäß separater Festlegung",2022,2023)),$AC2342,$AA2342),0)</f>
        <v>0</v>
      </c>
      <c r="AH2342" s="49">
        <f>IFERROR(IF(OR($V2342&lt;&gt;"Ja",VLOOKUP($C2342,Listen!$A$2:$F$45,5,0)="Nein",D2342&lt;IF(C2342="LNG Anbindungsanlagen gemäß separater Festlegung",2022,2023)),$AC2342,$AA2342),0)</f>
        <v>0</v>
      </c>
      <c r="AI2342" s="49">
        <f>IFERROR(IF(OR($W2342&lt;&gt;"Ja",VLOOKUP($C2342,Listen!$A$2:$F$45,6,0)="Nein"),$AC2342,$AB2342),0)</f>
        <v>0</v>
      </c>
      <c r="AJ2342" s="49">
        <f>IFERROR(IF(OR($W2342&lt;&gt;"Ja",VLOOKUP($C2342,Listen!$A$2:$F$45,6,0)="Nein"),$AC2342,$AB2342),0)</f>
        <v>0</v>
      </c>
      <c r="AK2342" s="49">
        <f>IFERROR(IF(OR($W2342&lt;&gt;"Ja",VLOOKUP($C2342,Listen!$A$2:$F$45,6,0)="Nein"),$AC2342,$AB2342),0)</f>
        <v>0</v>
      </c>
      <c r="AL2342" s="51">
        <f t="shared" si="762"/>
        <v>0</v>
      </c>
      <c r="AM2342" s="296">
        <f>IFERROR(IF(VLOOKUP($C2342,Listen!$A$2:$F$45,6,0)="Ja",MAX(BC2342:BD2342),D_SAV!$BC2342),0)</f>
        <v>0</v>
      </c>
      <c r="AN2342" s="51">
        <f t="shared" si="763"/>
        <v>0</v>
      </c>
      <c r="AP2342" s="304">
        <f t="shared" si="764"/>
        <v>0</v>
      </c>
      <c r="AQ2342" s="304">
        <f t="shared" si="765"/>
        <v>0</v>
      </c>
      <c r="AR2342" s="304">
        <f t="shared" si="766"/>
        <v>0</v>
      </c>
      <c r="AS2342" s="304">
        <f t="shared" si="767"/>
        <v>0</v>
      </c>
      <c r="AT2342" s="304">
        <f t="shared" si="768"/>
        <v>0</v>
      </c>
      <c r="AU2342" s="304">
        <f t="shared" si="769"/>
        <v>0</v>
      </c>
      <c r="AV2342" s="304">
        <f t="shared" si="770"/>
        <v>0</v>
      </c>
      <c r="AW2342" s="304">
        <f t="shared" si="771"/>
        <v>0</v>
      </c>
      <c r="AX2342" s="304">
        <f t="shared" si="772"/>
        <v>0</v>
      </c>
      <c r="AY2342" s="304">
        <f t="shared" si="773"/>
        <v>0</v>
      </c>
      <c r="AZ2342" s="304">
        <f t="shared" si="774"/>
        <v>0</v>
      </c>
      <c r="BA2342" s="304">
        <f t="shared" si="775"/>
        <v>0</v>
      </c>
      <c r="BB2342" s="304">
        <f t="shared" si="776"/>
        <v>0</v>
      </c>
      <c r="BC2342" s="304">
        <f t="shared" si="777"/>
        <v>0</v>
      </c>
      <c r="BD2342" s="304">
        <f t="shared" si="778"/>
        <v>0</v>
      </c>
      <c r="BE2342" s="304">
        <f>IFERROR(IF(VLOOKUP($C2342,Listen!$A$2:$F$45,6,0)="Ja",BB2342-MAX(BC2342:BD2342),BB2342-BC2342),0)</f>
        <v>0</v>
      </c>
    </row>
    <row r="2343" spans="1:57" x14ac:dyDescent="0.25">
      <c r="A2343" s="320" t="str">
        <f>IF(AND(D2343&lt;&gt;0,C2343&lt;&gt;0,E2343&lt;&gt;0),IF(B2343&lt;&gt;0,CONCATENATE(B2343,"-AGr",VLOOKUP(C2343,Listen!$A$2:$D$45,4,FALSE),"-",D2343,"-",E2343,),CONCATENATE("AGr",VLOOKUP(C2343,Listen!$A$2:$D$45,4,FALSE),"-",D2343,"-",E2343)),"keine vollständige ID")</f>
        <v>keine vollständige ID</v>
      </c>
      <c r="B2343" s="301"/>
      <c r="C2343" s="287"/>
      <c r="D2343" s="34"/>
      <c r="E2343" s="306"/>
      <c r="F2343" s="116"/>
      <c r="G2343" s="17"/>
      <c r="H2343" s="17"/>
      <c r="I2343" s="17"/>
      <c r="J2343" s="17"/>
      <c r="K2343" s="17"/>
      <c r="L2343" s="17"/>
      <c r="M2343" s="17"/>
      <c r="N2343" s="17"/>
      <c r="O2343" s="116"/>
      <c r="P2343" s="117">
        <f>IF(D2343&gt;A_Stammdaten!$B$12,0,SUM(G2343,H2343,J2343,L2343:M2343)-SUM(I2343,K2343,N2343:O2343))</f>
        <v>0</v>
      </c>
      <c r="Q2343" s="17"/>
      <c r="R2343" s="17"/>
      <c r="S2343" s="17"/>
      <c r="T2343" s="17"/>
      <c r="U2343" s="62">
        <f t="shared" si="758"/>
        <v>0</v>
      </c>
      <c r="V2343" s="34"/>
      <c r="W2343" s="34"/>
      <c r="X2343" s="34"/>
      <c r="Y2343" s="34"/>
      <c r="Z2343" s="34"/>
      <c r="AA2343" s="63" t="str">
        <f t="shared" si="759"/>
        <v>-</v>
      </c>
      <c r="AB2343" s="63" t="str">
        <f t="shared" si="760"/>
        <v>-</v>
      </c>
      <c r="AC2343" s="63">
        <f>IF(ISBLANK($C2343),0,VLOOKUP($C2343,Listen!$A$2:$C$45,2,FALSE))</f>
        <v>0</v>
      </c>
      <c r="AD2343" s="63">
        <f>IF(ISBLANK($C2343),0,VLOOKUP($C2343,Listen!$A$2:$C$45,3,FALSE))</f>
        <v>0</v>
      </c>
      <c r="AE2343" s="49">
        <f t="shared" si="761"/>
        <v>0</v>
      </c>
      <c r="AF2343" s="49">
        <f t="shared" si="761"/>
        <v>0</v>
      </c>
      <c r="AG2343" s="49">
        <f>IFERROR(IF(OR($V2343&lt;&gt;"Ja",VLOOKUP($C2343,Listen!$A$2:$F$45,5,0)="Nein",D2343&lt;IF(C2343="LNG Anbindungsanlagen gemäß separater Festlegung",2022,2023)),$AC2343,$AA2343),0)</f>
        <v>0</v>
      </c>
      <c r="AH2343" s="49">
        <f>IFERROR(IF(OR($V2343&lt;&gt;"Ja",VLOOKUP($C2343,Listen!$A$2:$F$45,5,0)="Nein",D2343&lt;IF(C2343="LNG Anbindungsanlagen gemäß separater Festlegung",2022,2023)),$AC2343,$AA2343),0)</f>
        <v>0</v>
      </c>
      <c r="AI2343" s="49">
        <f>IFERROR(IF(OR($W2343&lt;&gt;"Ja",VLOOKUP($C2343,Listen!$A$2:$F$45,6,0)="Nein"),$AC2343,$AB2343),0)</f>
        <v>0</v>
      </c>
      <c r="AJ2343" s="49">
        <f>IFERROR(IF(OR($W2343&lt;&gt;"Ja",VLOOKUP($C2343,Listen!$A$2:$F$45,6,0)="Nein"),$AC2343,$AB2343),0)</f>
        <v>0</v>
      </c>
      <c r="AK2343" s="49">
        <f>IFERROR(IF(OR($W2343&lt;&gt;"Ja",VLOOKUP($C2343,Listen!$A$2:$F$45,6,0)="Nein"),$AC2343,$AB2343),0)</f>
        <v>0</v>
      </c>
      <c r="AL2343" s="51">
        <f t="shared" si="762"/>
        <v>0</v>
      </c>
      <c r="AM2343" s="296">
        <f>IFERROR(IF(VLOOKUP($C2343,Listen!$A$2:$F$45,6,0)="Ja",MAX(BC2343:BD2343),D_SAV!$BC2343),0)</f>
        <v>0</v>
      </c>
      <c r="AN2343" s="51">
        <f t="shared" si="763"/>
        <v>0</v>
      </c>
      <c r="AP2343" s="304">
        <f t="shared" si="764"/>
        <v>0</v>
      </c>
      <c r="AQ2343" s="304">
        <f t="shared" si="765"/>
        <v>0</v>
      </c>
      <c r="AR2343" s="304">
        <f t="shared" si="766"/>
        <v>0</v>
      </c>
      <c r="AS2343" s="304">
        <f t="shared" si="767"/>
        <v>0</v>
      </c>
      <c r="AT2343" s="304">
        <f t="shared" si="768"/>
        <v>0</v>
      </c>
      <c r="AU2343" s="304">
        <f t="shared" si="769"/>
        <v>0</v>
      </c>
      <c r="AV2343" s="304">
        <f t="shared" si="770"/>
        <v>0</v>
      </c>
      <c r="AW2343" s="304">
        <f t="shared" si="771"/>
        <v>0</v>
      </c>
      <c r="AX2343" s="304">
        <f t="shared" si="772"/>
        <v>0</v>
      </c>
      <c r="AY2343" s="304">
        <f t="shared" si="773"/>
        <v>0</v>
      </c>
      <c r="AZ2343" s="304">
        <f t="shared" si="774"/>
        <v>0</v>
      </c>
      <c r="BA2343" s="304">
        <f t="shared" si="775"/>
        <v>0</v>
      </c>
      <c r="BB2343" s="304">
        <f t="shared" si="776"/>
        <v>0</v>
      </c>
      <c r="BC2343" s="304">
        <f t="shared" si="777"/>
        <v>0</v>
      </c>
      <c r="BD2343" s="304">
        <f t="shared" si="778"/>
        <v>0</v>
      </c>
      <c r="BE2343" s="304">
        <f>IFERROR(IF(VLOOKUP($C2343,Listen!$A$2:$F$45,6,0)="Ja",BB2343-MAX(BC2343:BD2343),BB2343-BC2343),0)</f>
        <v>0</v>
      </c>
    </row>
    <row r="2344" spans="1:57" x14ac:dyDescent="0.25">
      <c r="A2344" s="320" t="str">
        <f>IF(AND(D2344&lt;&gt;0,C2344&lt;&gt;0,E2344&lt;&gt;0),IF(B2344&lt;&gt;0,CONCATENATE(B2344,"-AGr",VLOOKUP(C2344,Listen!$A$2:$D$45,4,FALSE),"-",D2344,"-",E2344,),CONCATENATE("AGr",VLOOKUP(C2344,Listen!$A$2:$D$45,4,FALSE),"-",D2344,"-",E2344)),"keine vollständige ID")</f>
        <v>keine vollständige ID</v>
      </c>
      <c r="B2344" s="301"/>
      <c r="C2344" s="287"/>
      <c r="D2344" s="34"/>
      <c r="E2344" s="306"/>
      <c r="F2344" s="116"/>
      <c r="G2344" s="17"/>
      <c r="H2344" s="17"/>
      <c r="I2344" s="17"/>
      <c r="J2344" s="17"/>
      <c r="K2344" s="17"/>
      <c r="L2344" s="17"/>
      <c r="M2344" s="17"/>
      <c r="N2344" s="17"/>
      <c r="O2344" s="116"/>
      <c r="P2344" s="117">
        <f>IF(D2344&gt;A_Stammdaten!$B$12,0,SUM(G2344,H2344,J2344,L2344:M2344)-SUM(I2344,K2344,N2344:O2344))</f>
        <v>0</v>
      </c>
      <c r="Q2344" s="17"/>
      <c r="R2344" s="17"/>
      <c r="S2344" s="17"/>
      <c r="T2344" s="17"/>
      <c r="U2344" s="62">
        <f t="shared" si="758"/>
        <v>0</v>
      </c>
      <c r="V2344" s="34"/>
      <c r="W2344" s="34"/>
      <c r="X2344" s="34"/>
      <c r="Y2344" s="34"/>
      <c r="Z2344" s="34"/>
      <c r="AA2344" s="63" t="str">
        <f t="shared" si="759"/>
        <v>-</v>
      </c>
      <c r="AB2344" s="63" t="str">
        <f t="shared" si="760"/>
        <v>-</v>
      </c>
      <c r="AC2344" s="63">
        <f>IF(ISBLANK($C2344),0,VLOOKUP($C2344,Listen!$A$2:$C$45,2,FALSE))</f>
        <v>0</v>
      </c>
      <c r="AD2344" s="63">
        <f>IF(ISBLANK($C2344),0,VLOOKUP($C2344,Listen!$A$2:$C$45,3,FALSE))</f>
        <v>0</v>
      </c>
      <c r="AE2344" s="49">
        <f t="shared" si="761"/>
        <v>0</v>
      </c>
      <c r="AF2344" s="49">
        <f t="shared" si="761"/>
        <v>0</v>
      </c>
      <c r="AG2344" s="49">
        <f>IFERROR(IF(OR($V2344&lt;&gt;"Ja",VLOOKUP($C2344,Listen!$A$2:$F$45,5,0)="Nein",D2344&lt;IF(C2344="LNG Anbindungsanlagen gemäß separater Festlegung",2022,2023)),$AC2344,$AA2344),0)</f>
        <v>0</v>
      </c>
      <c r="AH2344" s="49">
        <f>IFERROR(IF(OR($V2344&lt;&gt;"Ja",VLOOKUP($C2344,Listen!$A$2:$F$45,5,0)="Nein",D2344&lt;IF(C2344="LNG Anbindungsanlagen gemäß separater Festlegung",2022,2023)),$AC2344,$AA2344),0)</f>
        <v>0</v>
      </c>
      <c r="AI2344" s="49">
        <f>IFERROR(IF(OR($W2344&lt;&gt;"Ja",VLOOKUP($C2344,Listen!$A$2:$F$45,6,0)="Nein"),$AC2344,$AB2344),0)</f>
        <v>0</v>
      </c>
      <c r="AJ2344" s="49">
        <f>IFERROR(IF(OR($W2344&lt;&gt;"Ja",VLOOKUP($C2344,Listen!$A$2:$F$45,6,0)="Nein"),$AC2344,$AB2344),0)</f>
        <v>0</v>
      </c>
      <c r="AK2344" s="49">
        <f>IFERROR(IF(OR($W2344&lt;&gt;"Ja",VLOOKUP($C2344,Listen!$A$2:$F$45,6,0)="Nein"),$AC2344,$AB2344),0)</f>
        <v>0</v>
      </c>
      <c r="AL2344" s="51">
        <f t="shared" si="762"/>
        <v>0</v>
      </c>
      <c r="AM2344" s="296">
        <f>IFERROR(IF(VLOOKUP($C2344,Listen!$A$2:$F$45,6,0)="Ja",MAX(BC2344:BD2344),D_SAV!$BC2344),0)</f>
        <v>0</v>
      </c>
      <c r="AN2344" s="51">
        <f t="shared" si="763"/>
        <v>0</v>
      </c>
      <c r="AP2344" s="304">
        <f t="shared" si="764"/>
        <v>0</v>
      </c>
      <c r="AQ2344" s="304">
        <f t="shared" si="765"/>
        <v>0</v>
      </c>
      <c r="AR2344" s="304">
        <f t="shared" si="766"/>
        <v>0</v>
      </c>
      <c r="AS2344" s="304">
        <f t="shared" si="767"/>
        <v>0</v>
      </c>
      <c r="AT2344" s="304">
        <f t="shared" si="768"/>
        <v>0</v>
      </c>
      <c r="AU2344" s="304">
        <f t="shared" si="769"/>
        <v>0</v>
      </c>
      <c r="AV2344" s="304">
        <f t="shared" si="770"/>
        <v>0</v>
      </c>
      <c r="AW2344" s="304">
        <f t="shared" si="771"/>
        <v>0</v>
      </c>
      <c r="AX2344" s="304">
        <f t="shared" si="772"/>
        <v>0</v>
      </c>
      <c r="AY2344" s="304">
        <f t="shared" si="773"/>
        <v>0</v>
      </c>
      <c r="AZ2344" s="304">
        <f t="shared" si="774"/>
        <v>0</v>
      </c>
      <c r="BA2344" s="304">
        <f t="shared" si="775"/>
        <v>0</v>
      </c>
      <c r="BB2344" s="304">
        <f t="shared" si="776"/>
        <v>0</v>
      </c>
      <c r="BC2344" s="304">
        <f t="shared" si="777"/>
        <v>0</v>
      </c>
      <c r="BD2344" s="304">
        <f t="shared" si="778"/>
        <v>0</v>
      </c>
      <c r="BE2344" s="304">
        <f>IFERROR(IF(VLOOKUP($C2344,Listen!$A$2:$F$45,6,0)="Ja",BB2344-MAX(BC2344:BD2344),BB2344-BC2344),0)</f>
        <v>0</v>
      </c>
    </row>
    <row r="2345" spans="1:57" x14ac:dyDescent="0.25">
      <c r="A2345" s="320" t="str">
        <f>IF(AND(D2345&lt;&gt;0,C2345&lt;&gt;0,E2345&lt;&gt;0),IF(B2345&lt;&gt;0,CONCATENATE(B2345,"-AGr",VLOOKUP(C2345,Listen!$A$2:$D$45,4,FALSE),"-",D2345,"-",E2345,),CONCATENATE("AGr",VLOOKUP(C2345,Listen!$A$2:$D$45,4,FALSE),"-",D2345,"-",E2345)),"keine vollständige ID")</f>
        <v>keine vollständige ID</v>
      </c>
      <c r="B2345" s="301"/>
      <c r="C2345" s="287"/>
      <c r="D2345" s="34"/>
      <c r="E2345" s="306"/>
      <c r="F2345" s="116"/>
      <c r="G2345" s="17"/>
      <c r="H2345" s="17"/>
      <c r="I2345" s="17"/>
      <c r="J2345" s="17"/>
      <c r="K2345" s="17"/>
      <c r="L2345" s="17"/>
      <c r="M2345" s="17"/>
      <c r="N2345" s="17"/>
      <c r="O2345" s="116"/>
      <c r="P2345" s="117">
        <f>IF(D2345&gt;A_Stammdaten!$B$12,0,SUM(G2345,H2345,J2345,L2345:M2345)-SUM(I2345,K2345,N2345:O2345))</f>
        <v>0</v>
      </c>
      <c r="Q2345" s="17"/>
      <c r="R2345" s="17"/>
      <c r="S2345" s="17"/>
      <c r="T2345" s="17"/>
      <c r="U2345" s="62">
        <f t="shared" si="758"/>
        <v>0</v>
      </c>
      <c r="V2345" s="34"/>
      <c r="W2345" s="34"/>
      <c r="X2345" s="34"/>
      <c r="Y2345" s="34"/>
      <c r="Z2345" s="34"/>
      <c r="AA2345" s="63" t="str">
        <f t="shared" si="759"/>
        <v>-</v>
      </c>
      <c r="AB2345" s="63" t="str">
        <f t="shared" si="760"/>
        <v>-</v>
      </c>
      <c r="AC2345" s="63">
        <f>IF(ISBLANK($C2345),0,VLOOKUP($C2345,Listen!$A$2:$C$45,2,FALSE))</f>
        <v>0</v>
      </c>
      <c r="AD2345" s="63">
        <f>IF(ISBLANK($C2345),0,VLOOKUP($C2345,Listen!$A$2:$C$45,3,FALSE))</f>
        <v>0</v>
      </c>
      <c r="AE2345" s="49">
        <f t="shared" si="761"/>
        <v>0</v>
      </c>
      <c r="AF2345" s="49">
        <f t="shared" si="761"/>
        <v>0</v>
      </c>
      <c r="AG2345" s="49">
        <f>IFERROR(IF(OR($V2345&lt;&gt;"Ja",VLOOKUP($C2345,Listen!$A$2:$F$45,5,0)="Nein",D2345&lt;IF(C2345="LNG Anbindungsanlagen gemäß separater Festlegung",2022,2023)),$AC2345,$AA2345),0)</f>
        <v>0</v>
      </c>
      <c r="AH2345" s="49">
        <f>IFERROR(IF(OR($V2345&lt;&gt;"Ja",VLOOKUP($C2345,Listen!$A$2:$F$45,5,0)="Nein",D2345&lt;IF(C2345="LNG Anbindungsanlagen gemäß separater Festlegung",2022,2023)),$AC2345,$AA2345),0)</f>
        <v>0</v>
      </c>
      <c r="AI2345" s="49">
        <f>IFERROR(IF(OR($W2345&lt;&gt;"Ja",VLOOKUP($C2345,Listen!$A$2:$F$45,6,0)="Nein"),$AC2345,$AB2345),0)</f>
        <v>0</v>
      </c>
      <c r="AJ2345" s="49">
        <f>IFERROR(IF(OR($W2345&lt;&gt;"Ja",VLOOKUP($C2345,Listen!$A$2:$F$45,6,0)="Nein"),$AC2345,$AB2345),0)</f>
        <v>0</v>
      </c>
      <c r="AK2345" s="49">
        <f>IFERROR(IF(OR($W2345&lt;&gt;"Ja",VLOOKUP($C2345,Listen!$A$2:$F$45,6,0)="Nein"),$AC2345,$AB2345),0)</f>
        <v>0</v>
      </c>
      <c r="AL2345" s="51">
        <f t="shared" si="762"/>
        <v>0</v>
      </c>
      <c r="AM2345" s="296">
        <f>IFERROR(IF(VLOOKUP($C2345,Listen!$A$2:$F$45,6,0)="Ja",MAX(BC2345:BD2345),D_SAV!$BC2345),0)</f>
        <v>0</v>
      </c>
      <c r="AN2345" s="51">
        <f t="shared" si="763"/>
        <v>0</v>
      </c>
      <c r="AP2345" s="304">
        <f t="shared" si="764"/>
        <v>0</v>
      </c>
      <c r="AQ2345" s="304">
        <f t="shared" si="765"/>
        <v>0</v>
      </c>
      <c r="AR2345" s="304">
        <f t="shared" si="766"/>
        <v>0</v>
      </c>
      <c r="AS2345" s="304">
        <f t="shared" si="767"/>
        <v>0</v>
      </c>
      <c r="AT2345" s="304">
        <f t="shared" si="768"/>
        <v>0</v>
      </c>
      <c r="AU2345" s="304">
        <f t="shared" si="769"/>
        <v>0</v>
      </c>
      <c r="AV2345" s="304">
        <f t="shared" si="770"/>
        <v>0</v>
      </c>
      <c r="AW2345" s="304">
        <f t="shared" si="771"/>
        <v>0</v>
      </c>
      <c r="AX2345" s="304">
        <f t="shared" si="772"/>
        <v>0</v>
      </c>
      <c r="AY2345" s="304">
        <f t="shared" si="773"/>
        <v>0</v>
      </c>
      <c r="AZ2345" s="304">
        <f t="shared" si="774"/>
        <v>0</v>
      </c>
      <c r="BA2345" s="304">
        <f t="shared" si="775"/>
        <v>0</v>
      </c>
      <c r="BB2345" s="304">
        <f t="shared" si="776"/>
        <v>0</v>
      </c>
      <c r="BC2345" s="304">
        <f t="shared" si="777"/>
        <v>0</v>
      </c>
      <c r="BD2345" s="304">
        <f t="shared" si="778"/>
        <v>0</v>
      </c>
      <c r="BE2345" s="304">
        <f>IFERROR(IF(VLOOKUP($C2345,Listen!$A$2:$F$45,6,0)="Ja",BB2345-MAX(BC2345:BD2345),BB2345-BC2345),0)</f>
        <v>0</v>
      </c>
    </row>
    <row r="2346" spans="1:57" x14ac:dyDescent="0.25">
      <c r="A2346" s="320" t="str">
        <f>IF(AND(D2346&lt;&gt;0,C2346&lt;&gt;0,E2346&lt;&gt;0),IF(B2346&lt;&gt;0,CONCATENATE(B2346,"-AGr",VLOOKUP(C2346,Listen!$A$2:$D$45,4,FALSE),"-",D2346,"-",E2346,),CONCATENATE("AGr",VLOOKUP(C2346,Listen!$A$2:$D$45,4,FALSE),"-",D2346,"-",E2346)),"keine vollständige ID")</f>
        <v>keine vollständige ID</v>
      </c>
      <c r="B2346" s="301"/>
      <c r="C2346" s="287"/>
      <c r="D2346" s="34"/>
      <c r="E2346" s="306"/>
      <c r="F2346" s="116"/>
      <c r="G2346" s="17"/>
      <c r="H2346" s="17"/>
      <c r="I2346" s="17"/>
      <c r="J2346" s="17"/>
      <c r="K2346" s="17"/>
      <c r="L2346" s="17"/>
      <c r="M2346" s="17"/>
      <c r="N2346" s="17"/>
      <c r="O2346" s="116"/>
      <c r="P2346" s="117">
        <f>IF(D2346&gt;A_Stammdaten!$B$12,0,SUM(G2346,H2346,J2346,L2346:M2346)-SUM(I2346,K2346,N2346:O2346))</f>
        <v>0</v>
      </c>
      <c r="Q2346" s="17"/>
      <c r="R2346" s="17"/>
      <c r="S2346" s="17"/>
      <c r="T2346" s="17"/>
      <c r="U2346" s="62">
        <f t="shared" si="758"/>
        <v>0</v>
      </c>
      <c r="V2346" s="34"/>
      <c r="W2346" s="34"/>
      <c r="X2346" s="34"/>
      <c r="Y2346" s="34"/>
      <c r="Z2346" s="34"/>
      <c r="AA2346" s="63" t="str">
        <f t="shared" si="759"/>
        <v>-</v>
      </c>
      <c r="AB2346" s="63" t="str">
        <f t="shared" si="760"/>
        <v>-</v>
      </c>
      <c r="AC2346" s="63">
        <f>IF(ISBLANK($C2346),0,VLOOKUP($C2346,Listen!$A$2:$C$45,2,FALSE))</f>
        <v>0</v>
      </c>
      <c r="AD2346" s="63">
        <f>IF(ISBLANK($C2346),0,VLOOKUP($C2346,Listen!$A$2:$C$45,3,FALSE))</f>
        <v>0</v>
      </c>
      <c r="AE2346" s="49">
        <f t="shared" si="761"/>
        <v>0</v>
      </c>
      <c r="AF2346" s="49">
        <f t="shared" si="761"/>
        <v>0</v>
      </c>
      <c r="AG2346" s="49">
        <f>IFERROR(IF(OR($V2346&lt;&gt;"Ja",VLOOKUP($C2346,Listen!$A$2:$F$45,5,0)="Nein",D2346&lt;IF(C2346="LNG Anbindungsanlagen gemäß separater Festlegung",2022,2023)),$AC2346,$AA2346),0)</f>
        <v>0</v>
      </c>
      <c r="AH2346" s="49">
        <f>IFERROR(IF(OR($V2346&lt;&gt;"Ja",VLOOKUP($C2346,Listen!$A$2:$F$45,5,0)="Nein",D2346&lt;IF(C2346="LNG Anbindungsanlagen gemäß separater Festlegung",2022,2023)),$AC2346,$AA2346),0)</f>
        <v>0</v>
      </c>
      <c r="AI2346" s="49">
        <f>IFERROR(IF(OR($W2346&lt;&gt;"Ja",VLOOKUP($C2346,Listen!$A$2:$F$45,6,0)="Nein"),$AC2346,$AB2346),0)</f>
        <v>0</v>
      </c>
      <c r="AJ2346" s="49">
        <f>IFERROR(IF(OR($W2346&lt;&gt;"Ja",VLOOKUP($C2346,Listen!$A$2:$F$45,6,0)="Nein"),$AC2346,$AB2346),0)</f>
        <v>0</v>
      </c>
      <c r="AK2346" s="49">
        <f>IFERROR(IF(OR($W2346&lt;&gt;"Ja",VLOOKUP($C2346,Listen!$A$2:$F$45,6,0)="Nein"),$AC2346,$AB2346),0)</f>
        <v>0</v>
      </c>
      <c r="AL2346" s="51">
        <f t="shared" si="762"/>
        <v>0</v>
      </c>
      <c r="AM2346" s="296">
        <f>IFERROR(IF(VLOOKUP($C2346,Listen!$A$2:$F$45,6,0)="Ja",MAX(BC2346:BD2346),D_SAV!$BC2346),0)</f>
        <v>0</v>
      </c>
      <c r="AN2346" s="51">
        <f t="shared" si="763"/>
        <v>0</v>
      </c>
      <c r="AP2346" s="304">
        <f t="shared" si="764"/>
        <v>0</v>
      </c>
      <c r="AQ2346" s="304">
        <f t="shared" si="765"/>
        <v>0</v>
      </c>
      <c r="AR2346" s="304">
        <f t="shared" si="766"/>
        <v>0</v>
      </c>
      <c r="AS2346" s="304">
        <f t="shared" si="767"/>
        <v>0</v>
      </c>
      <c r="AT2346" s="304">
        <f t="shared" si="768"/>
        <v>0</v>
      </c>
      <c r="AU2346" s="304">
        <f t="shared" si="769"/>
        <v>0</v>
      </c>
      <c r="AV2346" s="304">
        <f t="shared" si="770"/>
        <v>0</v>
      </c>
      <c r="AW2346" s="304">
        <f t="shared" si="771"/>
        <v>0</v>
      </c>
      <c r="AX2346" s="304">
        <f t="shared" si="772"/>
        <v>0</v>
      </c>
      <c r="AY2346" s="304">
        <f t="shared" si="773"/>
        <v>0</v>
      </c>
      <c r="AZ2346" s="304">
        <f t="shared" si="774"/>
        <v>0</v>
      </c>
      <c r="BA2346" s="304">
        <f t="shared" si="775"/>
        <v>0</v>
      </c>
      <c r="BB2346" s="304">
        <f t="shared" si="776"/>
        <v>0</v>
      </c>
      <c r="BC2346" s="304">
        <f t="shared" si="777"/>
        <v>0</v>
      </c>
      <c r="BD2346" s="304">
        <f t="shared" si="778"/>
        <v>0</v>
      </c>
      <c r="BE2346" s="304">
        <f>IFERROR(IF(VLOOKUP($C2346,Listen!$A$2:$F$45,6,0)="Ja",BB2346-MAX(BC2346:BD2346),BB2346-BC2346),0)</f>
        <v>0</v>
      </c>
    </row>
    <row r="2347" spans="1:57" x14ac:dyDescent="0.25">
      <c r="A2347" s="320" t="str">
        <f>IF(AND(D2347&lt;&gt;0,C2347&lt;&gt;0,E2347&lt;&gt;0),IF(B2347&lt;&gt;0,CONCATENATE(B2347,"-AGr",VLOOKUP(C2347,Listen!$A$2:$D$45,4,FALSE),"-",D2347,"-",E2347,),CONCATENATE("AGr",VLOOKUP(C2347,Listen!$A$2:$D$45,4,FALSE),"-",D2347,"-",E2347)),"keine vollständige ID")</f>
        <v>keine vollständige ID</v>
      </c>
      <c r="B2347" s="301"/>
      <c r="C2347" s="287"/>
      <c r="D2347" s="34"/>
      <c r="E2347" s="306"/>
      <c r="F2347" s="116"/>
      <c r="G2347" s="17"/>
      <c r="H2347" s="17"/>
      <c r="I2347" s="17"/>
      <c r="J2347" s="17"/>
      <c r="K2347" s="17"/>
      <c r="L2347" s="17"/>
      <c r="M2347" s="17"/>
      <c r="N2347" s="17"/>
      <c r="O2347" s="116"/>
      <c r="P2347" s="117">
        <f>IF(D2347&gt;A_Stammdaten!$B$12,0,SUM(G2347,H2347,J2347,L2347:M2347)-SUM(I2347,K2347,N2347:O2347))</f>
        <v>0</v>
      </c>
      <c r="Q2347" s="17"/>
      <c r="R2347" s="17"/>
      <c r="S2347" s="17"/>
      <c r="T2347" s="17"/>
      <c r="U2347" s="62">
        <f t="shared" si="758"/>
        <v>0</v>
      </c>
      <c r="V2347" s="34"/>
      <c r="W2347" s="34"/>
      <c r="X2347" s="34"/>
      <c r="Y2347" s="34"/>
      <c r="Z2347" s="34"/>
      <c r="AA2347" s="63" t="str">
        <f t="shared" si="759"/>
        <v>-</v>
      </c>
      <c r="AB2347" s="63" t="str">
        <f t="shared" si="760"/>
        <v>-</v>
      </c>
      <c r="AC2347" s="63">
        <f>IF(ISBLANK($C2347),0,VLOOKUP($C2347,Listen!$A$2:$C$45,2,FALSE))</f>
        <v>0</v>
      </c>
      <c r="AD2347" s="63">
        <f>IF(ISBLANK($C2347),0,VLOOKUP($C2347,Listen!$A$2:$C$45,3,FALSE))</f>
        <v>0</v>
      </c>
      <c r="AE2347" s="49">
        <f t="shared" si="761"/>
        <v>0</v>
      </c>
      <c r="AF2347" s="49">
        <f t="shared" si="761"/>
        <v>0</v>
      </c>
      <c r="AG2347" s="49">
        <f>IFERROR(IF(OR($V2347&lt;&gt;"Ja",VLOOKUP($C2347,Listen!$A$2:$F$45,5,0)="Nein",D2347&lt;IF(C2347="LNG Anbindungsanlagen gemäß separater Festlegung",2022,2023)),$AC2347,$AA2347),0)</f>
        <v>0</v>
      </c>
      <c r="AH2347" s="49">
        <f>IFERROR(IF(OR($V2347&lt;&gt;"Ja",VLOOKUP($C2347,Listen!$A$2:$F$45,5,0)="Nein",D2347&lt;IF(C2347="LNG Anbindungsanlagen gemäß separater Festlegung",2022,2023)),$AC2347,$AA2347),0)</f>
        <v>0</v>
      </c>
      <c r="AI2347" s="49">
        <f>IFERROR(IF(OR($W2347&lt;&gt;"Ja",VLOOKUP($C2347,Listen!$A$2:$F$45,6,0)="Nein"),$AC2347,$AB2347),0)</f>
        <v>0</v>
      </c>
      <c r="AJ2347" s="49">
        <f>IFERROR(IF(OR($W2347&lt;&gt;"Ja",VLOOKUP($C2347,Listen!$A$2:$F$45,6,0)="Nein"),$AC2347,$AB2347),0)</f>
        <v>0</v>
      </c>
      <c r="AK2347" s="49">
        <f>IFERROR(IF(OR($W2347&lt;&gt;"Ja",VLOOKUP($C2347,Listen!$A$2:$F$45,6,0)="Nein"),$AC2347,$AB2347),0)</f>
        <v>0</v>
      </c>
      <c r="AL2347" s="51">
        <f t="shared" si="762"/>
        <v>0</v>
      </c>
      <c r="AM2347" s="296">
        <f>IFERROR(IF(VLOOKUP($C2347,Listen!$A$2:$F$45,6,0)="Ja",MAX(BC2347:BD2347),D_SAV!$BC2347),0)</f>
        <v>0</v>
      </c>
      <c r="AN2347" s="51">
        <f t="shared" si="763"/>
        <v>0</v>
      </c>
      <c r="AP2347" s="304">
        <f t="shared" si="764"/>
        <v>0</v>
      </c>
      <c r="AQ2347" s="304">
        <f t="shared" si="765"/>
        <v>0</v>
      </c>
      <c r="AR2347" s="304">
        <f t="shared" si="766"/>
        <v>0</v>
      </c>
      <c r="AS2347" s="304">
        <f t="shared" si="767"/>
        <v>0</v>
      </c>
      <c r="AT2347" s="304">
        <f t="shared" si="768"/>
        <v>0</v>
      </c>
      <c r="AU2347" s="304">
        <f t="shared" si="769"/>
        <v>0</v>
      </c>
      <c r="AV2347" s="304">
        <f t="shared" si="770"/>
        <v>0</v>
      </c>
      <c r="AW2347" s="304">
        <f t="shared" si="771"/>
        <v>0</v>
      </c>
      <c r="AX2347" s="304">
        <f t="shared" si="772"/>
        <v>0</v>
      </c>
      <c r="AY2347" s="304">
        <f t="shared" si="773"/>
        <v>0</v>
      </c>
      <c r="AZ2347" s="304">
        <f t="shared" si="774"/>
        <v>0</v>
      </c>
      <c r="BA2347" s="304">
        <f t="shared" si="775"/>
        <v>0</v>
      </c>
      <c r="BB2347" s="304">
        <f t="shared" si="776"/>
        <v>0</v>
      </c>
      <c r="BC2347" s="304">
        <f t="shared" si="777"/>
        <v>0</v>
      </c>
      <c r="BD2347" s="304">
        <f t="shared" si="778"/>
        <v>0</v>
      </c>
      <c r="BE2347" s="304">
        <f>IFERROR(IF(VLOOKUP($C2347,Listen!$A$2:$F$45,6,0)="Ja",BB2347-MAX(BC2347:BD2347),BB2347-BC2347),0)</f>
        <v>0</v>
      </c>
    </row>
    <row r="2348" spans="1:57" x14ac:dyDescent="0.25">
      <c r="A2348" s="320" t="str">
        <f>IF(AND(D2348&lt;&gt;0,C2348&lt;&gt;0,E2348&lt;&gt;0),IF(B2348&lt;&gt;0,CONCATENATE(B2348,"-AGr",VLOOKUP(C2348,Listen!$A$2:$D$45,4,FALSE),"-",D2348,"-",E2348,),CONCATENATE("AGr",VLOOKUP(C2348,Listen!$A$2:$D$45,4,FALSE),"-",D2348,"-",E2348)),"keine vollständige ID")</f>
        <v>keine vollständige ID</v>
      </c>
      <c r="B2348" s="301"/>
      <c r="C2348" s="287"/>
      <c r="D2348" s="34"/>
      <c r="E2348" s="306"/>
      <c r="F2348" s="116"/>
      <c r="G2348" s="17"/>
      <c r="H2348" s="17"/>
      <c r="I2348" s="17"/>
      <c r="J2348" s="17"/>
      <c r="K2348" s="17"/>
      <c r="L2348" s="17"/>
      <c r="M2348" s="17"/>
      <c r="N2348" s="17"/>
      <c r="O2348" s="116"/>
      <c r="P2348" s="117">
        <f>IF(D2348&gt;A_Stammdaten!$B$12,0,SUM(G2348,H2348,J2348,L2348:M2348)-SUM(I2348,K2348,N2348:O2348))</f>
        <v>0</v>
      </c>
      <c r="Q2348" s="17"/>
      <c r="R2348" s="17"/>
      <c r="S2348" s="17"/>
      <c r="T2348" s="17"/>
      <c r="U2348" s="62">
        <f t="shared" si="758"/>
        <v>0</v>
      </c>
      <c r="V2348" s="34"/>
      <c r="W2348" s="34"/>
      <c r="X2348" s="34"/>
      <c r="Y2348" s="34"/>
      <c r="Z2348" s="34"/>
      <c r="AA2348" s="63" t="str">
        <f t="shared" si="759"/>
        <v>-</v>
      </c>
      <c r="AB2348" s="63" t="str">
        <f t="shared" si="760"/>
        <v>-</v>
      </c>
      <c r="AC2348" s="63">
        <f>IF(ISBLANK($C2348),0,VLOOKUP($C2348,Listen!$A$2:$C$45,2,FALSE))</f>
        <v>0</v>
      </c>
      <c r="AD2348" s="63">
        <f>IF(ISBLANK($C2348),0,VLOOKUP($C2348,Listen!$A$2:$C$45,3,FALSE))</f>
        <v>0</v>
      </c>
      <c r="AE2348" s="49">
        <f t="shared" si="761"/>
        <v>0</v>
      </c>
      <c r="AF2348" s="49">
        <f t="shared" si="761"/>
        <v>0</v>
      </c>
      <c r="AG2348" s="49">
        <f>IFERROR(IF(OR($V2348&lt;&gt;"Ja",VLOOKUP($C2348,Listen!$A$2:$F$45,5,0)="Nein",D2348&lt;IF(C2348="LNG Anbindungsanlagen gemäß separater Festlegung",2022,2023)),$AC2348,$AA2348),0)</f>
        <v>0</v>
      </c>
      <c r="AH2348" s="49">
        <f>IFERROR(IF(OR($V2348&lt;&gt;"Ja",VLOOKUP($C2348,Listen!$A$2:$F$45,5,0)="Nein",D2348&lt;IF(C2348="LNG Anbindungsanlagen gemäß separater Festlegung",2022,2023)),$AC2348,$AA2348),0)</f>
        <v>0</v>
      </c>
      <c r="AI2348" s="49">
        <f>IFERROR(IF(OR($W2348&lt;&gt;"Ja",VLOOKUP($C2348,Listen!$A$2:$F$45,6,0)="Nein"),$AC2348,$AB2348),0)</f>
        <v>0</v>
      </c>
      <c r="AJ2348" s="49">
        <f>IFERROR(IF(OR($W2348&lt;&gt;"Ja",VLOOKUP($C2348,Listen!$A$2:$F$45,6,0)="Nein"),$AC2348,$AB2348),0)</f>
        <v>0</v>
      </c>
      <c r="AK2348" s="49">
        <f>IFERROR(IF(OR($W2348&lt;&gt;"Ja",VLOOKUP($C2348,Listen!$A$2:$F$45,6,0)="Nein"),$AC2348,$AB2348),0)</f>
        <v>0</v>
      </c>
      <c r="AL2348" s="51">
        <f t="shared" si="762"/>
        <v>0</v>
      </c>
      <c r="AM2348" s="296">
        <f>IFERROR(IF(VLOOKUP($C2348,Listen!$A$2:$F$45,6,0)="Ja",MAX(BC2348:BD2348),D_SAV!$BC2348),0)</f>
        <v>0</v>
      </c>
      <c r="AN2348" s="51">
        <f t="shared" si="763"/>
        <v>0</v>
      </c>
      <c r="AP2348" s="304">
        <f t="shared" si="764"/>
        <v>0</v>
      </c>
      <c r="AQ2348" s="304">
        <f t="shared" si="765"/>
        <v>0</v>
      </c>
      <c r="AR2348" s="304">
        <f t="shared" si="766"/>
        <v>0</v>
      </c>
      <c r="AS2348" s="304">
        <f t="shared" si="767"/>
        <v>0</v>
      </c>
      <c r="AT2348" s="304">
        <f t="shared" si="768"/>
        <v>0</v>
      </c>
      <c r="AU2348" s="304">
        <f t="shared" si="769"/>
        <v>0</v>
      </c>
      <c r="AV2348" s="304">
        <f t="shared" si="770"/>
        <v>0</v>
      </c>
      <c r="AW2348" s="304">
        <f t="shared" si="771"/>
        <v>0</v>
      </c>
      <c r="AX2348" s="304">
        <f t="shared" si="772"/>
        <v>0</v>
      </c>
      <c r="AY2348" s="304">
        <f t="shared" si="773"/>
        <v>0</v>
      </c>
      <c r="AZ2348" s="304">
        <f t="shared" si="774"/>
        <v>0</v>
      </c>
      <c r="BA2348" s="304">
        <f t="shared" si="775"/>
        <v>0</v>
      </c>
      <c r="BB2348" s="304">
        <f t="shared" si="776"/>
        <v>0</v>
      </c>
      <c r="BC2348" s="304">
        <f t="shared" si="777"/>
        <v>0</v>
      </c>
      <c r="BD2348" s="304">
        <f t="shared" si="778"/>
        <v>0</v>
      </c>
      <c r="BE2348" s="304">
        <f>IFERROR(IF(VLOOKUP($C2348,Listen!$A$2:$F$45,6,0)="Ja",BB2348-MAX(BC2348:BD2348),BB2348-BC2348),0)</f>
        <v>0</v>
      </c>
    </row>
    <row r="2349" spans="1:57" x14ac:dyDescent="0.25">
      <c r="A2349" s="320" t="str">
        <f>IF(AND(D2349&lt;&gt;0,C2349&lt;&gt;0,E2349&lt;&gt;0),IF(B2349&lt;&gt;0,CONCATENATE(B2349,"-AGr",VLOOKUP(C2349,Listen!$A$2:$D$45,4,FALSE),"-",D2349,"-",E2349,),CONCATENATE("AGr",VLOOKUP(C2349,Listen!$A$2:$D$45,4,FALSE),"-",D2349,"-",E2349)),"keine vollständige ID")</f>
        <v>keine vollständige ID</v>
      </c>
      <c r="B2349" s="301"/>
      <c r="C2349" s="287"/>
      <c r="D2349" s="34"/>
      <c r="E2349" s="306"/>
      <c r="F2349" s="116"/>
      <c r="G2349" s="17"/>
      <c r="H2349" s="17"/>
      <c r="I2349" s="17"/>
      <c r="J2349" s="17"/>
      <c r="K2349" s="17"/>
      <c r="L2349" s="17"/>
      <c r="M2349" s="17"/>
      <c r="N2349" s="17"/>
      <c r="O2349" s="116"/>
      <c r="P2349" s="117">
        <f>IF(D2349&gt;A_Stammdaten!$B$12,0,SUM(G2349,H2349,J2349,L2349:M2349)-SUM(I2349,K2349,N2349:O2349))</f>
        <v>0</v>
      </c>
      <c r="Q2349" s="17"/>
      <c r="R2349" s="17"/>
      <c r="S2349" s="17"/>
      <c r="T2349" s="17"/>
      <c r="U2349" s="62">
        <f t="shared" si="758"/>
        <v>0</v>
      </c>
      <c r="V2349" s="34"/>
      <c r="W2349" s="34"/>
      <c r="X2349" s="34"/>
      <c r="Y2349" s="34"/>
      <c r="Z2349" s="34"/>
      <c r="AA2349" s="63" t="str">
        <f t="shared" si="759"/>
        <v>-</v>
      </c>
      <c r="AB2349" s="63" t="str">
        <f t="shared" si="760"/>
        <v>-</v>
      </c>
      <c r="AC2349" s="63">
        <f>IF(ISBLANK($C2349),0,VLOOKUP($C2349,Listen!$A$2:$C$45,2,FALSE))</f>
        <v>0</v>
      </c>
      <c r="AD2349" s="63">
        <f>IF(ISBLANK($C2349),0,VLOOKUP($C2349,Listen!$A$2:$C$45,3,FALSE))</f>
        <v>0</v>
      </c>
      <c r="AE2349" s="49">
        <f t="shared" si="761"/>
        <v>0</v>
      </c>
      <c r="AF2349" s="49">
        <f t="shared" si="761"/>
        <v>0</v>
      </c>
      <c r="AG2349" s="49">
        <f>IFERROR(IF(OR($V2349&lt;&gt;"Ja",VLOOKUP($C2349,Listen!$A$2:$F$45,5,0)="Nein",D2349&lt;IF(C2349="LNG Anbindungsanlagen gemäß separater Festlegung",2022,2023)),$AC2349,$AA2349),0)</f>
        <v>0</v>
      </c>
      <c r="AH2349" s="49">
        <f>IFERROR(IF(OR($V2349&lt;&gt;"Ja",VLOOKUP($C2349,Listen!$A$2:$F$45,5,0)="Nein",D2349&lt;IF(C2349="LNG Anbindungsanlagen gemäß separater Festlegung",2022,2023)),$AC2349,$AA2349),0)</f>
        <v>0</v>
      </c>
      <c r="AI2349" s="49">
        <f>IFERROR(IF(OR($W2349&lt;&gt;"Ja",VLOOKUP($C2349,Listen!$A$2:$F$45,6,0)="Nein"),$AC2349,$AB2349),0)</f>
        <v>0</v>
      </c>
      <c r="AJ2349" s="49">
        <f>IFERROR(IF(OR($W2349&lt;&gt;"Ja",VLOOKUP($C2349,Listen!$A$2:$F$45,6,0)="Nein"),$AC2349,$AB2349),0)</f>
        <v>0</v>
      </c>
      <c r="AK2349" s="49">
        <f>IFERROR(IF(OR($W2349&lt;&gt;"Ja",VLOOKUP($C2349,Listen!$A$2:$F$45,6,0)="Nein"),$AC2349,$AB2349),0)</f>
        <v>0</v>
      </c>
      <c r="AL2349" s="51">
        <f t="shared" si="762"/>
        <v>0</v>
      </c>
      <c r="AM2349" s="296">
        <f>IFERROR(IF(VLOOKUP($C2349,Listen!$A$2:$F$45,6,0)="Ja",MAX(BC2349:BD2349),D_SAV!$BC2349),0)</f>
        <v>0</v>
      </c>
      <c r="AN2349" s="51">
        <f t="shared" si="763"/>
        <v>0</v>
      </c>
      <c r="AP2349" s="304">
        <f t="shared" si="764"/>
        <v>0</v>
      </c>
      <c r="AQ2349" s="304">
        <f t="shared" si="765"/>
        <v>0</v>
      </c>
      <c r="AR2349" s="304">
        <f t="shared" si="766"/>
        <v>0</v>
      </c>
      <c r="AS2349" s="304">
        <f t="shared" si="767"/>
        <v>0</v>
      </c>
      <c r="AT2349" s="304">
        <f t="shared" si="768"/>
        <v>0</v>
      </c>
      <c r="AU2349" s="304">
        <f t="shared" si="769"/>
        <v>0</v>
      </c>
      <c r="AV2349" s="304">
        <f t="shared" si="770"/>
        <v>0</v>
      </c>
      <c r="AW2349" s="304">
        <f t="shared" si="771"/>
        <v>0</v>
      </c>
      <c r="AX2349" s="304">
        <f t="shared" si="772"/>
        <v>0</v>
      </c>
      <c r="AY2349" s="304">
        <f t="shared" si="773"/>
        <v>0</v>
      </c>
      <c r="AZ2349" s="304">
        <f t="shared" si="774"/>
        <v>0</v>
      </c>
      <c r="BA2349" s="304">
        <f t="shared" si="775"/>
        <v>0</v>
      </c>
      <c r="BB2349" s="304">
        <f t="shared" si="776"/>
        <v>0</v>
      </c>
      <c r="BC2349" s="304">
        <f t="shared" si="777"/>
        <v>0</v>
      </c>
      <c r="BD2349" s="304">
        <f t="shared" si="778"/>
        <v>0</v>
      </c>
      <c r="BE2349" s="304">
        <f>IFERROR(IF(VLOOKUP($C2349,Listen!$A$2:$F$45,6,0)="Ja",BB2349-MAX(BC2349:BD2349),BB2349-BC2349),0)</f>
        <v>0</v>
      </c>
    </row>
    <row r="2350" spans="1:57" x14ac:dyDescent="0.25">
      <c r="A2350" s="320" t="str">
        <f>IF(AND(D2350&lt;&gt;0,C2350&lt;&gt;0,E2350&lt;&gt;0),IF(B2350&lt;&gt;0,CONCATENATE(B2350,"-AGr",VLOOKUP(C2350,Listen!$A$2:$D$45,4,FALSE),"-",D2350,"-",E2350,),CONCATENATE("AGr",VLOOKUP(C2350,Listen!$A$2:$D$45,4,FALSE),"-",D2350,"-",E2350)),"keine vollständige ID")</f>
        <v>keine vollständige ID</v>
      </c>
      <c r="B2350" s="301"/>
      <c r="C2350" s="287"/>
      <c r="D2350" s="34"/>
      <c r="E2350" s="306"/>
      <c r="F2350" s="116"/>
      <c r="G2350" s="17"/>
      <c r="H2350" s="17"/>
      <c r="I2350" s="17"/>
      <c r="J2350" s="17"/>
      <c r="K2350" s="17"/>
      <c r="L2350" s="17"/>
      <c r="M2350" s="17"/>
      <c r="N2350" s="17"/>
      <c r="O2350" s="116"/>
      <c r="P2350" s="117">
        <f>IF(D2350&gt;A_Stammdaten!$B$12,0,SUM(G2350,H2350,J2350,L2350:M2350)-SUM(I2350,K2350,N2350:O2350))</f>
        <v>0</v>
      </c>
      <c r="Q2350" s="17"/>
      <c r="R2350" s="17"/>
      <c r="S2350" s="17"/>
      <c r="T2350" s="17"/>
      <c r="U2350" s="62">
        <f t="shared" si="758"/>
        <v>0</v>
      </c>
      <c r="V2350" s="34"/>
      <c r="W2350" s="34"/>
      <c r="X2350" s="34"/>
      <c r="Y2350" s="34"/>
      <c r="Z2350" s="34"/>
      <c r="AA2350" s="63" t="str">
        <f t="shared" si="759"/>
        <v>-</v>
      </c>
      <c r="AB2350" s="63" t="str">
        <f t="shared" si="760"/>
        <v>-</v>
      </c>
      <c r="AC2350" s="63">
        <f>IF(ISBLANK($C2350),0,VLOOKUP($C2350,Listen!$A$2:$C$45,2,FALSE))</f>
        <v>0</v>
      </c>
      <c r="AD2350" s="63">
        <f>IF(ISBLANK($C2350),0,VLOOKUP($C2350,Listen!$A$2:$C$45,3,FALSE))</f>
        <v>0</v>
      </c>
      <c r="AE2350" s="49">
        <f t="shared" si="761"/>
        <v>0</v>
      </c>
      <c r="AF2350" s="49">
        <f t="shared" si="761"/>
        <v>0</v>
      </c>
      <c r="AG2350" s="49">
        <f>IFERROR(IF(OR($V2350&lt;&gt;"Ja",VLOOKUP($C2350,Listen!$A$2:$F$45,5,0)="Nein",D2350&lt;IF(C2350="LNG Anbindungsanlagen gemäß separater Festlegung",2022,2023)),$AC2350,$AA2350),0)</f>
        <v>0</v>
      </c>
      <c r="AH2350" s="49">
        <f>IFERROR(IF(OR($V2350&lt;&gt;"Ja",VLOOKUP($C2350,Listen!$A$2:$F$45,5,0)="Nein",D2350&lt;IF(C2350="LNG Anbindungsanlagen gemäß separater Festlegung",2022,2023)),$AC2350,$AA2350),0)</f>
        <v>0</v>
      </c>
      <c r="AI2350" s="49">
        <f>IFERROR(IF(OR($W2350&lt;&gt;"Ja",VLOOKUP($C2350,Listen!$A$2:$F$45,6,0)="Nein"),$AC2350,$AB2350),0)</f>
        <v>0</v>
      </c>
      <c r="AJ2350" s="49">
        <f>IFERROR(IF(OR($W2350&lt;&gt;"Ja",VLOOKUP($C2350,Listen!$A$2:$F$45,6,0)="Nein"),$AC2350,$AB2350),0)</f>
        <v>0</v>
      </c>
      <c r="AK2350" s="49">
        <f>IFERROR(IF(OR($W2350&lt;&gt;"Ja",VLOOKUP($C2350,Listen!$A$2:$F$45,6,0)="Nein"),$AC2350,$AB2350),0)</f>
        <v>0</v>
      </c>
      <c r="AL2350" s="51">
        <f t="shared" si="762"/>
        <v>0</v>
      </c>
      <c r="AM2350" s="296">
        <f>IFERROR(IF(VLOOKUP($C2350,Listen!$A$2:$F$45,6,0)="Ja",MAX(BC2350:BD2350),D_SAV!$BC2350),0)</f>
        <v>0</v>
      </c>
      <c r="AN2350" s="51">
        <f t="shared" si="763"/>
        <v>0</v>
      </c>
      <c r="AP2350" s="304">
        <f t="shared" si="764"/>
        <v>0</v>
      </c>
      <c r="AQ2350" s="304">
        <f t="shared" si="765"/>
        <v>0</v>
      </c>
      <c r="AR2350" s="304">
        <f t="shared" si="766"/>
        <v>0</v>
      </c>
      <c r="AS2350" s="304">
        <f t="shared" si="767"/>
        <v>0</v>
      </c>
      <c r="AT2350" s="304">
        <f t="shared" si="768"/>
        <v>0</v>
      </c>
      <c r="AU2350" s="304">
        <f t="shared" si="769"/>
        <v>0</v>
      </c>
      <c r="AV2350" s="304">
        <f t="shared" si="770"/>
        <v>0</v>
      </c>
      <c r="AW2350" s="304">
        <f t="shared" si="771"/>
        <v>0</v>
      </c>
      <c r="AX2350" s="304">
        <f t="shared" si="772"/>
        <v>0</v>
      </c>
      <c r="AY2350" s="304">
        <f t="shared" si="773"/>
        <v>0</v>
      </c>
      <c r="AZ2350" s="304">
        <f t="shared" si="774"/>
        <v>0</v>
      </c>
      <c r="BA2350" s="304">
        <f t="shared" si="775"/>
        <v>0</v>
      </c>
      <c r="BB2350" s="304">
        <f t="shared" si="776"/>
        <v>0</v>
      </c>
      <c r="BC2350" s="304">
        <f t="shared" si="777"/>
        <v>0</v>
      </c>
      <c r="BD2350" s="304">
        <f t="shared" si="778"/>
        <v>0</v>
      </c>
      <c r="BE2350" s="304">
        <f>IFERROR(IF(VLOOKUP($C2350,Listen!$A$2:$F$45,6,0)="Ja",BB2350-MAX(BC2350:BD2350),BB2350-BC2350),0)</f>
        <v>0</v>
      </c>
    </row>
    <row r="2351" spans="1:57" x14ac:dyDescent="0.25">
      <c r="A2351" s="320" t="str">
        <f>IF(AND(D2351&lt;&gt;0,C2351&lt;&gt;0,E2351&lt;&gt;0),IF(B2351&lt;&gt;0,CONCATENATE(B2351,"-AGr",VLOOKUP(C2351,Listen!$A$2:$D$45,4,FALSE),"-",D2351,"-",E2351,),CONCATENATE("AGr",VLOOKUP(C2351,Listen!$A$2:$D$45,4,FALSE),"-",D2351,"-",E2351)),"keine vollständige ID")</f>
        <v>keine vollständige ID</v>
      </c>
      <c r="B2351" s="301"/>
      <c r="C2351" s="287"/>
      <c r="D2351" s="34"/>
      <c r="E2351" s="306"/>
      <c r="F2351" s="116"/>
      <c r="G2351" s="17"/>
      <c r="H2351" s="17"/>
      <c r="I2351" s="17"/>
      <c r="J2351" s="17"/>
      <c r="K2351" s="17"/>
      <c r="L2351" s="17"/>
      <c r="M2351" s="17"/>
      <c r="N2351" s="17"/>
      <c r="O2351" s="116"/>
      <c r="P2351" s="117">
        <f>IF(D2351&gt;A_Stammdaten!$B$12,0,SUM(G2351,H2351,J2351,L2351:M2351)-SUM(I2351,K2351,N2351:O2351))</f>
        <v>0</v>
      </c>
      <c r="Q2351" s="17"/>
      <c r="R2351" s="17"/>
      <c r="S2351" s="17"/>
      <c r="T2351" s="17"/>
      <c r="U2351" s="62">
        <f t="shared" si="758"/>
        <v>0</v>
      </c>
      <c r="V2351" s="34"/>
      <c r="W2351" s="34"/>
      <c r="X2351" s="34"/>
      <c r="Y2351" s="34"/>
      <c r="Z2351" s="34"/>
      <c r="AA2351" s="63" t="str">
        <f t="shared" si="759"/>
        <v>-</v>
      </c>
      <c r="AB2351" s="63" t="str">
        <f t="shared" si="760"/>
        <v>-</v>
      </c>
      <c r="AC2351" s="63">
        <f>IF(ISBLANK($C2351),0,VLOOKUP($C2351,Listen!$A$2:$C$45,2,FALSE))</f>
        <v>0</v>
      </c>
      <c r="AD2351" s="63">
        <f>IF(ISBLANK($C2351),0,VLOOKUP($C2351,Listen!$A$2:$C$45,3,FALSE))</f>
        <v>0</v>
      </c>
      <c r="AE2351" s="49">
        <f t="shared" si="761"/>
        <v>0</v>
      </c>
      <c r="AF2351" s="49">
        <f t="shared" si="761"/>
        <v>0</v>
      </c>
      <c r="AG2351" s="49">
        <f>IFERROR(IF(OR($V2351&lt;&gt;"Ja",VLOOKUP($C2351,Listen!$A$2:$F$45,5,0)="Nein",D2351&lt;IF(C2351="LNG Anbindungsanlagen gemäß separater Festlegung",2022,2023)),$AC2351,$AA2351),0)</f>
        <v>0</v>
      </c>
      <c r="AH2351" s="49">
        <f>IFERROR(IF(OR($V2351&lt;&gt;"Ja",VLOOKUP($C2351,Listen!$A$2:$F$45,5,0)="Nein",D2351&lt;IF(C2351="LNG Anbindungsanlagen gemäß separater Festlegung",2022,2023)),$AC2351,$AA2351),0)</f>
        <v>0</v>
      </c>
      <c r="AI2351" s="49">
        <f>IFERROR(IF(OR($W2351&lt;&gt;"Ja",VLOOKUP($C2351,Listen!$A$2:$F$45,6,0)="Nein"),$AC2351,$AB2351),0)</f>
        <v>0</v>
      </c>
      <c r="AJ2351" s="49">
        <f>IFERROR(IF(OR($W2351&lt;&gt;"Ja",VLOOKUP($C2351,Listen!$A$2:$F$45,6,0)="Nein"),$AC2351,$AB2351),0)</f>
        <v>0</v>
      </c>
      <c r="AK2351" s="49">
        <f>IFERROR(IF(OR($W2351&lt;&gt;"Ja",VLOOKUP($C2351,Listen!$A$2:$F$45,6,0)="Nein"),$AC2351,$AB2351),0)</f>
        <v>0</v>
      </c>
      <c r="AL2351" s="51">
        <f t="shared" si="762"/>
        <v>0</v>
      </c>
      <c r="AM2351" s="296">
        <f>IFERROR(IF(VLOOKUP($C2351,Listen!$A$2:$F$45,6,0)="Ja",MAX(BC2351:BD2351),D_SAV!$BC2351),0)</f>
        <v>0</v>
      </c>
      <c r="AN2351" s="51">
        <f t="shared" si="763"/>
        <v>0</v>
      </c>
      <c r="AP2351" s="304">
        <f t="shared" si="764"/>
        <v>0</v>
      </c>
      <c r="AQ2351" s="304">
        <f t="shared" si="765"/>
        <v>0</v>
      </c>
      <c r="AR2351" s="304">
        <f t="shared" si="766"/>
        <v>0</v>
      </c>
      <c r="AS2351" s="304">
        <f t="shared" si="767"/>
        <v>0</v>
      </c>
      <c r="AT2351" s="304">
        <f t="shared" si="768"/>
        <v>0</v>
      </c>
      <c r="AU2351" s="304">
        <f t="shared" si="769"/>
        <v>0</v>
      </c>
      <c r="AV2351" s="304">
        <f t="shared" si="770"/>
        <v>0</v>
      </c>
      <c r="AW2351" s="304">
        <f t="shared" si="771"/>
        <v>0</v>
      </c>
      <c r="AX2351" s="304">
        <f t="shared" si="772"/>
        <v>0</v>
      </c>
      <c r="AY2351" s="304">
        <f t="shared" si="773"/>
        <v>0</v>
      </c>
      <c r="AZ2351" s="304">
        <f t="shared" si="774"/>
        <v>0</v>
      </c>
      <c r="BA2351" s="304">
        <f t="shared" si="775"/>
        <v>0</v>
      </c>
      <c r="BB2351" s="304">
        <f t="shared" si="776"/>
        <v>0</v>
      </c>
      <c r="BC2351" s="304">
        <f t="shared" si="777"/>
        <v>0</v>
      </c>
      <c r="BD2351" s="304">
        <f t="shared" si="778"/>
        <v>0</v>
      </c>
      <c r="BE2351" s="304">
        <f>IFERROR(IF(VLOOKUP($C2351,Listen!$A$2:$F$45,6,0)="Ja",BB2351-MAX(BC2351:BD2351),BB2351-BC2351),0)</f>
        <v>0</v>
      </c>
    </row>
    <row r="2352" spans="1:57" x14ac:dyDescent="0.25">
      <c r="A2352" s="320" t="str">
        <f>IF(AND(D2352&lt;&gt;0,C2352&lt;&gt;0,E2352&lt;&gt;0),IF(B2352&lt;&gt;0,CONCATENATE(B2352,"-AGr",VLOOKUP(C2352,Listen!$A$2:$D$45,4,FALSE),"-",D2352,"-",E2352,),CONCATENATE("AGr",VLOOKUP(C2352,Listen!$A$2:$D$45,4,FALSE),"-",D2352,"-",E2352)),"keine vollständige ID")</f>
        <v>keine vollständige ID</v>
      </c>
      <c r="B2352" s="301"/>
      <c r="C2352" s="287"/>
      <c r="D2352" s="34"/>
      <c r="E2352" s="306"/>
      <c r="F2352" s="116"/>
      <c r="G2352" s="17"/>
      <c r="H2352" s="17"/>
      <c r="I2352" s="17"/>
      <c r="J2352" s="17"/>
      <c r="K2352" s="17"/>
      <c r="L2352" s="17"/>
      <c r="M2352" s="17"/>
      <c r="N2352" s="17"/>
      <c r="O2352" s="116"/>
      <c r="P2352" s="117">
        <f>IF(D2352&gt;A_Stammdaten!$B$12,0,SUM(G2352,H2352,J2352,L2352:M2352)-SUM(I2352,K2352,N2352:O2352))</f>
        <v>0</v>
      </c>
      <c r="Q2352" s="17"/>
      <c r="R2352" s="17"/>
      <c r="S2352" s="17"/>
      <c r="T2352" s="17"/>
      <c r="U2352" s="62">
        <f t="shared" si="758"/>
        <v>0</v>
      </c>
      <c r="V2352" s="34"/>
      <c r="W2352" s="34"/>
      <c r="X2352" s="34"/>
      <c r="Y2352" s="34"/>
      <c r="Z2352" s="34"/>
      <c r="AA2352" s="63" t="str">
        <f t="shared" si="759"/>
        <v>-</v>
      </c>
      <c r="AB2352" s="63" t="str">
        <f t="shared" si="760"/>
        <v>-</v>
      </c>
      <c r="AC2352" s="63">
        <f>IF(ISBLANK($C2352),0,VLOOKUP($C2352,Listen!$A$2:$C$45,2,FALSE))</f>
        <v>0</v>
      </c>
      <c r="AD2352" s="63">
        <f>IF(ISBLANK($C2352),0,VLOOKUP($C2352,Listen!$A$2:$C$45,3,FALSE))</f>
        <v>0</v>
      </c>
      <c r="AE2352" s="49">
        <f t="shared" si="761"/>
        <v>0</v>
      </c>
      <c r="AF2352" s="49">
        <f t="shared" si="761"/>
        <v>0</v>
      </c>
      <c r="AG2352" s="49">
        <f>IFERROR(IF(OR($V2352&lt;&gt;"Ja",VLOOKUP($C2352,Listen!$A$2:$F$45,5,0)="Nein",D2352&lt;IF(C2352="LNG Anbindungsanlagen gemäß separater Festlegung",2022,2023)),$AC2352,$AA2352),0)</f>
        <v>0</v>
      </c>
      <c r="AH2352" s="49">
        <f>IFERROR(IF(OR($V2352&lt;&gt;"Ja",VLOOKUP($C2352,Listen!$A$2:$F$45,5,0)="Nein",D2352&lt;IF(C2352="LNG Anbindungsanlagen gemäß separater Festlegung",2022,2023)),$AC2352,$AA2352),0)</f>
        <v>0</v>
      </c>
      <c r="AI2352" s="49">
        <f>IFERROR(IF(OR($W2352&lt;&gt;"Ja",VLOOKUP($C2352,Listen!$A$2:$F$45,6,0)="Nein"),$AC2352,$AB2352),0)</f>
        <v>0</v>
      </c>
      <c r="AJ2352" s="49">
        <f>IFERROR(IF(OR($W2352&lt;&gt;"Ja",VLOOKUP($C2352,Listen!$A$2:$F$45,6,0)="Nein"),$AC2352,$AB2352),0)</f>
        <v>0</v>
      </c>
      <c r="AK2352" s="49">
        <f>IFERROR(IF(OR($W2352&lt;&gt;"Ja",VLOOKUP($C2352,Listen!$A$2:$F$45,6,0)="Nein"),$AC2352,$AB2352),0)</f>
        <v>0</v>
      </c>
      <c r="AL2352" s="51">
        <f t="shared" si="762"/>
        <v>0</v>
      </c>
      <c r="AM2352" s="296">
        <f>IFERROR(IF(VLOOKUP($C2352,Listen!$A$2:$F$45,6,0)="Ja",MAX(BC2352:BD2352),D_SAV!$BC2352),0)</f>
        <v>0</v>
      </c>
      <c r="AN2352" s="51">
        <f t="shared" si="763"/>
        <v>0</v>
      </c>
      <c r="AP2352" s="304">
        <f t="shared" si="764"/>
        <v>0</v>
      </c>
      <c r="AQ2352" s="304">
        <f t="shared" si="765"/>
        <v>0</v>
      </c>
      <c r="AR2352" s="304">
        <f t="shared" si="766"/>
        <v>0</v>
      </c>
      <c r="AS2352" s="304">
        <f t="shared" si="767"/>
        <v>0</v>
      </c>
      <c r="AT2352" s="304">
        <f t="shared" si="768"/>
        <v>0</v>
      </c>
      <c r="AU2352" s="304">
        <f t="shared" si="769"/>
        <v>0</v>
      </c>
      <c r="AV2352" s="304">
        <f t="shared" si="770"/>
        <v>0</v>
      </c>
      <c r="AW2352" s="304">
        <f t="shared" si="771"/>
        <v>0</v>
      </c>
      <c r="AX2352" s="304">
        <f t="shared" si="772"/>
        <v>0</v>
      </c>
      <c r="AY2352" s="304">
        <f t="shared" si="773"/>
        <v>0</v>
      </c>
      <c r="AZ2352" s="304">
        <f t="shared" si="774"/>
        <v>0</v>
      </c>
      <c r="BA2352" s="304">
        <f t="shared" si="775"/>
        <v>0</v>
      </c>
      <c r="BB2352" s="304">
        <f t="shared" si="776"/>
        <v>0</v>
      </c>
      <c r="BC2352" s="304">
        <f t="shared" si="777"/>
        <v>0</v>
      </c>
      <c r="BD2352" s="304">
        <f t="shared" si="778"/>
        <v>0</v>
      </c>
      <c r="BE2352" s="304">
        <f>IFERROR(IF(VLOOKUP($C2352,Listen!$A$2:$F$45,6,0)="Ja",BB2352-MAX(BC2352:BD2352),BB2352-BC2352),0)</f>
        <v>0</v>
      </c>
    </row>
    <row r="2353" spans="1:57" x14ac:dyDescent="0.25">
      <c r="A2353" s="320" t="str">
        <f>IF(AND(D2353&lt;&gt;0,C2353&lt;&gt;0,E2353&lt;&gt;0),IF(B2353&lt;&gt;0,CONCATENATE(B2353,"-AGr",VLOOKUP(C2353,Listen!$A$2:$D$45,4,FALSE),"-",D2353,"-",E2353,),CONCATENATE("AGr",VLOOKUP(C2353,Listen!$A$2:$D$45,4,FALSE),"-",D2353,"-",E2353)),"keine vollständige ID")</f>
        <v>keine vollständige ID</v>
      </c>
      <c r="B2353" s="301"/>
      <c r="C2353" s="287"/>
      <c r="D2353" s="34"/>
      <c r="E2353" s="306"/>
      <c r="F2353" s="116"/>
      <c r="G2353" s="17"/>
      <c r="H2353" s="17"/>
      <c r="I2353" s="17"/>
      <c r="J2353" s="17"/>
      <c r="K2353" s="17"/>
      <c r="L2353" s="17"/>
      <c r="M2353" s="17"/>
      <c r="N2353" s="17"/>
      <c r="O2353" s="116"/>
      <c r="P2353" s="117">
        <f>IF(D2353&gt;A_Stammdaten!$B$12,0,SUM(G2353,H2353,J2353,L2353:M2353)-SUM(I2353,K2353,N2353:O2353))</f>
        <v>0</v>
      </c>
      <c r="Q2353" s="17"/>
      <c r="R2353" s="17"/>
      <c r="S2353" s="17"/>
      <c r="T2353" s="17"/>
      <c r="U2353" s="62">
        <f t="shared" si="758"/>
        <v>0</v>
      </c>
      <c r="V2353" s="34"/>
      <c r="W2353" s="34"/>
      <c r="X2353" s="34"/>
      <c r="Y2353" s="34"/>
      <c r="Z2353" s="34"/>
      <c r="AA2353" s="63" t="str">
        <f t="shared" si="759"/>
        <v>-</v>
      </c>
      <c r="AB2353" s="63" t="str">
        <f t="shared" si="760"/>
        <v>-</v>
      </c>
      <c r="AC2353" s="63">
        <f>IF(ISBLANK($C2353),0,VLOOKUP($C2353,Listen!$A$2:$C$45,2,FALSE))</f>
        <v>0</v>
      </c>
      <c r="AD2353" s="63">
        <f>IF(ISBLANK($C2353),0,VLOOKUP($C2353,Listen!$A$2:$C$45,3,FALSE))</f>
        <v>0</v>
      </c>
      <c r="AE2353" s="49">
        <f t="shared" si="761"/>
        <v>0</v>
      </c>
      <c r="AF2353" s="49">
        <f t="shared" si="761"/>
        <v>0</v>
      </c>
      <c r="AG2353" s="49">
        <f>IFERROR(IF(OR($V2353&lt;&gt;"Ja",VLOOKUP($C2353,Listen!$A$2:$F$45,5,0)="Nein",D2353&lt;IF(C2353="LNG Anbindungsanlagen gemäß separater Festlegung",2022,2023)),$AC2353,$AA2353),0)</f>
        <v>0</v>
      </c>
      <c r="AH2353" s="49">
        <f>IFERROR(IF(OR($V2353&lt;&gt;"Ja",VLOOKUP($C2353,Listen!$A$2:$F$45,5,0)="Nein",D2353&lt;IF(C2353="LNG Anbindungsanlagen gemäß separater Festlegung",2022,2023)),$AC2353,$AA2353),0)</f>
        <v>0</v>
      </c>
      <c r="AI2353" s="49">
        <f>IFERROR(IF(OR($W2353&lt;&gt;"Ja",VLOOKUP($C2353,Listen!$A$2:$F$45,6,0)="Nein"),$AC2353,$AB2353),0)</f>
        <v>0</v>
      </c>
      <c r="AJ2353" s="49">
        <f>IFERROR(IF(OR($W2353&lt;&gt;"Ja",VLOOKUP($C2353,Listen!$A$2:$F$45,6,0)="Nein"),$AC2353,$AB2353),0)</f>
        <v>0</v>
      </c>
      <c r="AK2353" s="49">
        <f>IFERROR(IF(OR($W2353&lt;&gt;"Ja",VLOOKUP($C2353,Listen!$A$2:$F$45,6,0)="Nein"),$AC2353,$AB2353),0)</f>
        <v>0</v>
      </c>
      <c r="AL2353" s="51">
        <f t="shared" si="762"/>
        <v>0</v>
      </c>
      <c r="AM2353" s="296">
        <f>IFERROR(IF(VLOOKUP($C2353,Listen!$A$2:$F$45,6,0)="Ja",MAX(BC2353:BD2353),D_SAV!$BC2353),0)</f>
        <v>0</v>
      </c>
      <c r="AN2353" s="51">
        <f t="shared" si="763"/>
        <v>0</v>
      </c>
      <c r="AP2353" s="304">
        <f t="shared" si="764"/>
        <v>0</v>
      </c>
      <c r="AQ2353" s="304">
        <f t="shared" si="765"/>
        <v>0</v>
      </c>
      <c r="AR2353" s="304">
        <f t="shared" si="766"/>
        <v>0</v>
      </c>
      <c r="AS2353" s="304">
        <f t="shared" si="767"/>
        <v>0</v>
      </c>
      <c r="AT2353" s="304">
        <f t="shared" si="768"/>
        <v>0</v>
      </c>
      <c r="AU2353" s="304">
        <f t="shared" si="769"/>
        <v>0</v>
      </c>
      <c r="AV2353" s="304">
        <f t="shared" si="770"/>
        <v>0</v>
      </c>
      <c r="AW2353" s="304">
        <f t="shared" si="771"/>
        <v>0</v>
      </c>
      <c r="AX2353" s="304">
        <f t="shared" si="772"/>
        <v>0</v>
      </c>
      <c r="AY2353" s="304">
        <f t="shared" si="773"/>
        <v>0</v>
      </c>
      <c r="AZ2353" s="304">
        <f t="shared" si="774"/>
        <v>0</v>
      </c>
      <c r="BA2353" s="304">
        <f t="shared" si="775"/>
        <v>0</v>
      </c>
      <c r="BB2353" s="304">
        <f t="shared" si="776"/>
        <v>0</v>
      </c>
      <c r="BC2353" s="304">
        <f t="shared" si="777"/>
        <v>0</v>
      </c>
      <c r="BD2353" s="304">
        <f t="shared" si="778"/>
        <v>0</v>
      </c>
      <c r="BE2353" s="304">
        <f>IFERROR(IF(VLOOKUP($C2353,Listen!$A$2:$F$45,6,0)="Ja",BB2353-MAX(BC2353:BD2353),BB2353-BC2353),0)</f>
        <v>0</v>
      </c>
    </row>
    <row r="2354" spans="1:57" x14ac:dyDescent="0.25">
      <c r="A2354" s="320" t="str">
        <f>IF(AND(D2354&lt;&gt;0,C2354&lt;&gt;0,E2354&lt;&gt;0),IF(B2354&lt;&gt;0,CONCATENATE(B2354,"-AGr",VLOOKUP(C2354,Listen!$A$2:$D$45,4,FALSE),"-",D2354,"-",E2354,),CONCATENATE("AGr",VLOOKUP(C2354,Listen!$A$2:$D$45,4,FALSE),"-",D2354,"-",E2354)),"keine vollständige ID")</f>
        <v>keine vollständige ID</v>
      </c>
      <c r="B2354" s="301"/>
      <c r="C2354" s="287"/>
      <c r="D2354" s="34"/>
      <c r="E2354" s="306"/>
      <c r="F2354" s="116"/>
      <c r="G2354" s="17"/>
      <c r="H2354" s="17"/>
      <c r="I2354" s="17"/>
      <c r="J2354" s="17"/>
      <c r="K2354" s="17"/>
      <c r="L2354" s="17"/>
      <c r="M2354" s="17"/>
      <c r="N2354" s="17"/>
      <c r="O2354" s="116"/>
      <c r="P2354" s="117">
        <f>IF(D2354&gt;A_Stammdaten!$B$12,0,SUM(G2354,H2354,J2354,L2354:M2354)-SUM(I2354,K2354,N2354:O2354))</f>
        <v>0</v>
      </c>
      <c r="Q2354" s="17"/>
      <c r="R2354" s="17"/>
      <c r="S2354" s="17"/>
      <c r="T2354" s="17"/>
      <c r="U2354" s="62">
        <f t="shared" si="758"/>
        <v>0</v>
      </c>
      <c r="V2354" s="34"/>
      <c r="W2354" s="34"/>
      <c r="X2354" s="34"/>
      <c r="Y2354" s="34"/>
      <c r="Z2354" s="34"/>
      <c r="AA2354" s="63" t="str">
        <f t="shared" si="759"/>
        <v>-</v>
      </c>
      <c r="AB2354" s="63" t="str">
        <f t="shared" si="760"/>
        <v>-</v>
      </c>
      <c r="AC2354" s="63">
        <f>IF(ISBLANK($C2354),0,VLOOKUP($C2354,Listen!$A$2:$C$45,2,FALSE))</f>
        <v>0</v>
      </c>
      <c r="AD2354" s="63">
        <f>IF(ISBLANK($C2354),0,VLOOKUP($C2354,Listen!$A$2:$C$45,3,FALSE))</f>
        <v>0</v>
      </c>
      <c r="AE2354" s="49">
        <f t="shared" si="761"/>
        <v>0</v>
      </c>
      <c r="AF2354" s="49">
        <f t="shared" si="761"/>
        <v>0</v>
      </c>
      <c r="AG2354" s="49">
        <f>IFERROR(IF(OR($V2354&lt;&gt;"Ja",VLOOKUP($C2354,Listen!$A$2:$F$45,5,0)="Nein",D2354&lt;IF(C2354="LNG Anbindungsanlagen gemäß separater Festlegung",2022,2023)),$AC2354,$AA2354),0)</f>
        <v>0</v>
      </c>
      <c r="AH2354" s="49">
        <f>IFERROR(IF(OR($V2354&lt;&gt;"Ja",VLOOKUP($C2354,Listen!$A$2:$F$45,5,0)="Nein",D2354&lt;IF(C2354="LNG Anbindungsanlagen gemäß separater Festlegung",2022,2023)),$AC2354,$AA2354),0)</f>
        <v>0</v>
      </c>
      <c r="AI2354" s="49">
        <f>IFERROR(IF(OR($W2354&lt;&gt;"Ja",VLOOKUP($C2354,Listen!$A$2:$F$45,6,0)="Nein"),$AC2354,$AB2354),0)</f>
        <v>0</v>
      </c>
      <c r="AJ2354" s="49">
        <f>IFERROR(IF(OR($W2354&lt;&gt;"Ja",VLOOKUP($C2354,Listen!$A$2:$F$45,6,0)="Nein"),$AC2354,$AB2354),0)</f>
        <v>0</v>
      </c>
      <c r="AK2354" s="49">
        <f>IFERROR(IF(OR($W2354&lt;&gt;"Ja",VLOOKUP($C2354,Listen!$A$2:$F$45,6,0)="Nein"),$AC2354,$AB2354),0)</f>
        <v>0</v>
      </c>
      <c r="AL2354" s="51">
        <f t="shared" si="762"/>
        <v>0</v>
      </c>
      <c r="AM2354" s="296">
        <f>IFERROR(IF(VLOOKUP($C2354,Listen!$A$2:$F$45,6,0)="Ja",MAX(BC2354:BD2354),D_SAV!$BC2354),0)</f>
        <v>0</v>
      </c>
      <c r="AN2354" s="51">
        <f t="shared" si="763"/>
        <v>0</v>
      </c>
      <c r="AP2354" s="304">
        <f t="shared" si="764"/>
        <v>0</v>
      </c>
      <c r="AQ2354" s="304">
        <f t="shared" si="765"/>
        <v>0</v>
      </c>
      <c r="AR2354" s="304">
        <f t="shared" si="766"/>
        <v>0</v>
      </c>
      <c r="AS2354" s="304">
        <f t="shared" si="767"/>
        <v>0</v>
      </c>
      <c r="AT2354" s="304">
        <f t="shared" si="768"/>
        <v>0</v>
      </c>
      <c r="AU2354" s="304">
        <f t="shared" si="769"/>
        <v>0</v>
      </c>
      <c r="AV2354" s="304">
        <f t="shared" si="770"/>
        <v>0</v>
      </c>
      <c r="AW2354" s="304">
        <f t="shared" si="771"/>
        <v>0</v>
      </c>
      <c r="AX2354" s="304">
        <f t="shared" si="772"/>
        <v>0</v>
      </c>
      <c r="AY2354" s="304">
        <f t="shared" si="773"/>
        <v>0</v>
      </c>
      <c r="AZ2354" s="304">
        <f t="shared" si="774"/>
        <v>0</v>
      </c>
      <c r="BA2354" s="304">
        <f t="shared" si="775"/>
        <v>0</v>
      </c>
      <c r="BB2354" s="304">
        <f t="shared" si="776"/>
        <v>0</v>
      </c>
      <c r="BC2354" s="304">
        <f t="shared" si="777"/>
        <v>0</v>
      </c>
      <c r="BD2354" s="304">
        <f t="shared" si="778"/>
        <v>0</v>
      </c>
      <c r="BE2354" s="304">
        <f>IFERROR(IF(VLOOKUP($C2354,Listen!$A$2:$F$45,6,0)="Ja",BB2354-MAX(BC2354:BD2354),BB2354-BC2354),0)</f>
        <v>0</v>
      </c>
    </row>
    <row r="2355" spans="1:57" x14ac:dyDescent="0.25">
      <c r="A2355" s="320" t="str">
        <f>IF(AND(D2355&lt;&gt;0,C2355&lt;&gt;0,E2355&lt;&gt;0),IF(B2355&lt;&gt;0,CONCATENATE(B2355,"-AGr",VLOOKUP(C2355,Listen!$A$2:$D$45,4,FALSE),"-",D2355,"-",E2355,),CONCATENATE("AGr",VLOOKUP(C2355,Listen!$A$2:$D$45,4,FALSE),"-",D2355,"-",E2355)),"keine vollständige ID")</f>
        <v>keine vollständige ID</v>
      </c>
      <c r="B2355" s="301"/>
      <c r="C2355" s="287"/>
      <c r="D2355" s="34"/>
      <c r="E2355" s="306"/>
      <c r="F2355" s="116"/>
      <c r="G2355" s="17"/>
      <c r="H2355" s="17"/>
      <c r="I2355" s="17"/>
      <c r="J2355" s="17"/>
      <c r="K2355" s="17"/>
      <c r="L2355" s="17"/>
      <c r="M2355" s="17"/>
      <c r="N2355" s="17"/>
      <c r="O2355" s="116"/>
      <c r="P2355" s="117">
        <f>IF(D2355&gt;A_Stammdaten!$B$12,0,SUM(G2355,H2355,J2355,L2355:M2355)-SUM(I2355,K2355,N2355:O2355))</f>
        <v>0</v>
      </c>
      <c r="Q2355" s="17"/>
      <c r="R2355" s="17"/>
      <c r="S2355" s="17"/>
      <c r="T2355" s="17"/>
      <c r="U2355" s="62">
        <f t="shared" si="758"/>
        <v>0</v>
      </c>
      <c r="V2355" s="34"/>
      <c r="W2355" s="34"/>
      <c r="X2355" s="34"/>
      <c r="Y2355" s="34"/>
      <c r="Z2355" s="34"/>
      <c r="AA2355" s="63" t="str">
        <f t="shared" si="759"/>
        <v>-</v>
      </c>
      <c r="AB2355" s="63" t="str">
        <f t="shared" si="760"/>
        <v>-</v>
      </c>
      <c r="AC2355" s="63">
        <f>IF(ISBLANK($C2355),0,VLOOKUP($C2355,Listen!$A$2:$C$45,2,FALSE))</f>
        <v>0</v>
      </c>
      <c r="AD2355" s="63">
        <f>IF(ISBLANK($C2355),0,VLOOKUP($C2355,Listen!$A$2:$C$45,3,FALSE))</f>
        <v>0</v>
      </c>
      <c r="AE2355" s="49">
        <f t="shared" si="761"/>
        <v>0</v>
      </c>
      <c r="AF2355" s="49">
        <f t="shared" si="761"/>
        <v>0</v>
      </c>
      <c r="AG2355" s="49">
        <f>IFERROR(IF(OR($V2355&lt;&gt;"Ja",VLOOKUP($C2355,Listen!$A$2:$F$45,5,0)="Nein",D2355&lt;IF(C2355="LNG Anbindungsanlagen gemäß separater Festlegung",2022,2023)),$AC2355,$AA2355),0)</f>
        <v>0</v>
      </c>
      <c r="AH2355" s="49">
        <f>IFERROR(IF(OR($V2355&lt;&gt;"Ja",VLOOKUP($C2355,Listen!$A$2:$F$45,5,0)="Nein",D2355&lt;IF(C2355="LNG Anbindungsanlagen gemäß separater Festlegung",2022,2023)),$AC2355,$AA2355),0)</f>
        <v>0</v>
      </c>
      <c r="AI2355" s="49">
        <f>IFERROR(IF(OR($W2355&lt;&gt;"Ja",VLOOKUP($C2355,Listen!$A$2:$F$45,6,0)="Nein"),$AC2355,$AB2355),0)</f>
        <v>0</v>
      </c>
      <c r="AJ2355" s="49">
        <f>IFERROR(IF(OR($W2355&lt;&gt;"Ja",VLOOKUP($C2355,Listen!$A$2:$F$45,6,0)="Nein"),$AC2355,$AB2355),0)</f>
        <v>0</v>
      </c>
      <c r="AK2355" s="49">
        <f>IFERROR(IF(OR($W2355&lt;&gt;"Ja",VLOOKUP($C2355,Listen!$A$2:$F$45,6,0)="Nein"),$AC2355,$AB2355),0)</f>
        <v>0</v>
      </c>
      <c r="AL2355" s="51">
        <f t="shared" si="762"/>
        <v>0</v>
      </c>
      <c r="AM2355" s="296">
        <f>IFERROR(IF(VLOOKUP($C2355,Listen!$A$2:$F$45,6,0)="Ja",MAX(BC2355:BD2355),D_SAV!$BC2355),0)</f>
        <v>0</v>
      </c>
      <c r="AN2355" s="51">
        <f t="shared" si="763"/>
        <v>0</v>
      </c>
      <c r="AP2355" s="304">
        <f t="shared" si="764"/>
        <v>0</v>
      </c>
      <c r="AQ2355" s="304">
        <f t="shared" si="765"/>
        <v>0</v>
      </c>
      <c r="AR2355" s="304">
        <f t="shared" si="766"/>
        <v>0</v>
      </c>
      <c r="AS2355" s="304">
        <f t="shared" si="767"/>
        <v>0</v>
      </c>
      <c r="AT2355" s="304">
        <f t="shared" si="768"/>
        <v>0</v>
      </c>
      <c r="AU2355" s="304">
        <f t="shared" si="769"/>
        <v>0</v>
      </c>
      <c r="AV2355" s="304">
        <f t="shared" si="770"/>
        <v>0</v>
      </c>
      <c r="AW2355" s="304">
        <f t="shared" si="771"/>
        <v>0</v>
      </c>
      <c r="AX2355" s="304">
        <f t="shared" si="772"/>
        <v>0</v>
      </c>
      <c r="AY2355" s="304">
        <f t="shared" si="773"/>
        <v>0</v>
      </c>
      <c r="AZ2355" s="304">
        <f t="shared" si="774"/>
        <v>0</v>
      </c>
      <c r="BA2355" s="304">
        <f t="shared" si="775"/>
        <v>0</v>
      </c>
      <c r="BB2355" s="304">
        <f t="shared" si="776"/>
        <v>0</v>
      </c>
      <c r="BC2355" s="304">
        <f t="shared" si="777"/>
        <v>0</v>
      </c>
      <c r="BD2355" s="304">
        <f t="shared" si="778"/>
        <v>0</v>
      </c>
      <c r="BE2355" s="304">
        <f>IFERROR(IF(VLOOKUP($C2355,Listen!$A$2:$F$45,6,0)="Ja",BB2355-MAX(BC2355:BD2355),BB2355-BC2355),0)</f>
        <v>0</v>
      </c>
    </row>
    <row r="2356" spans="1:57" x14ac:dyDescent="0.25">
      <c r="A2356" s="320" t="str">
        <f>IF(AND(D2356&lt;&gt;0,C2356&lt;&gt;0,E2356&lt;&gt;0),IF(B2356&lt;&gt;0,CONCATENATE(B2356,"-AGr",VLOOKUP(C2356,Listen!$A$2:$D$45,4,FALSE),"-",D2356,"-",E2356,),CONCATENATE("AGr",VLOOKUP(C2356,Listen!$A$2:$D$45,4,FALSE),"-",D2356,"-",E2356)),"keine vollständige ID")</f>
        <v>keine vollständige ID</v>
      </c>
      <c r="B2356" s="301"/>
      <c r="C2356" s="287"/>
      <c r="D2356" s="34"/>
      <c r="E2356" s="306"/>
      <c r="F2356" s="116"/>
      <c r="G2356" s="17"/>
      <c r="H2356" s="17"/>
      <c r="I2356" s="17"/>
      <c r="J2356" s="17"/>
      <c r="K2356" s="17"/>
      <c r="L2356" s="17"/>
      <c r="M2356" s="17"/>
      <c r="N2356" s="17"/>
      <c r="O2356" s="116"/>
      <c r="P2356" s="117">
        <f>IF(D2356&gt;A_Stammdaten!$B$12,0,SUM(G2356,H2356,J2356,L2356:M2356)-SUM(I2356,K2356,N2356:O2356))</f>
        <v>0</v>
      </c>
      <c r="Q2356" s="17"/>
      <c r="R2356" s="17"/>
      <c r="S2356" s="17"/>
      <c r="T2356" s="17"/>
      <c r="U2356" s="62">
        <f t="shared" si="758"/>
        <v>0</v>
      </c>
      <c r="V2356" s="34"/>
      <c r="W2356" s="34"/>
      <c r="X2356" s="34"/>
      <c r="Y2356" s="34"/>
      <c r="Z2356" s="34"/>
      <c r="AA2356" s="63" t="str">
        <f t="shared" si="759"/>
        <v>-</v>
      </c>
      <c r="AB2356" s="63" t="str">
        <f t="shared" si="760"/>
        <v>-</v>
      </c>
      <c r="AC2356" s="63">
        <f>IF(ISBLANK($C2356),0,VLOOKUP($C2356,Listen!$A$2:$C$45,2,FALSE))</f>
        <v>0</v>
      </c>
      <c r="AD2356" s="63">
        <f>IF(ISBLANK($C2356),0,VLOOKUP($C2356,Listen!$A$2:$C$45,3,FALSE))</f>
        <v>0</v>
      </c>
      <c r="AE2356" s="49">
        <f t="shared" si="761"/>
        <v>0</v>
      </c>
      <c r="AF2356" s="49">
        <f t="shared" si="761"/>
        <v>0</v>
      </c>
      <c r="AG2356" s="49">
        <f>IFERROR(IF(OR($V2356&lt;&gt;"Ja",VLOOKUP($C2356,Listen!$A$2:$F$45,5,0)="Nein",D2356&lt;IF(C2356="LNG Anbindungsanlagen gemäß separater Festlegung",2022,2023)),$AC2356,$AA2356),0)</f>
        <v>0</v>
      </c>
      <c r="AH2356" s="49">
        <f>IFERROR(IF(OR($V2356&lt;&gt;"Ja",VLOOKUP($C2356,Listen!$A$2:$F$45,5,0)="Nein",D2356&lt;IF(C2356="LNG Anbindungsanlagen gemäß separater Festlegung",2022,2023)),$AC2356,$AA2356),0)</f>
        <v>0</v>
      </c>
      <c r="AI2356" s="49">
        <f>IFERROR(IF(OR($W2356&lt;&gt;"Ja",VLOOKUP($C2356,Listen!$A$2:$F$45,6,0)="Nein"),$AC2356,$AB2356),0)</f>
        <v>0</v>
      </c>
      <c r="AJ2356" s="49">
        <f>IFERROR(IF(OR($W2356&lt;&gt;"Ja",VLOOKUP($C2356,Listen!$A$2:$F$45,6,0)="Nein"),$AC2356,$AB2356),0)</f>
        <v>0</v>
      </c>
      <c r="AK2356" s="49">
        <f>IFERROR(IF(OR($W2356&lt;&gt;"Ja",VLOOKUP($C2356,Listen!$A$2:$F$45,6,0)="Nein"),$AC2356,$AB2356),0)</f>
        <v>0</v>
      </c>
      <c r="AL2356" s="51">
        <f t="shared" si="762"/>
        <v>0</v>
      </c>
      <c r="AM2356" s="296">
        <f>IFERROR(IF(VLOOKUP($C2356,Listen!$A$2:$F$45,6,0)="Ja",MAX(BC2356:BD2356),D_SAV!$BC2356),0)</f>
        <v>0</v>
      </c>
      <c r="AN2356" s="51">
        <f t="shared" si="763"/>
        <v>0</v>
      </c>
      <c r="AP2356" s="304">
        <f t="shared" si="764"/>
        <v>0</v>
      </c>
      <c r="AQ2356" s="304">
        <f t="shared" si="765"/>
        <v>0</v>
      </c>
      <c r="AR2356" s="304">
        <f t="shared" si="766"/>
        <v>0</v>
      </c>
      <c r="AS2356" s="304">
        <f t="shared" si="767"/>
        <v>0</v>
      </c>
      <c r="AT2356" s="304">
        <f t="shared" si="768"/>
        <v>0</v>
      </c>
      <c r="AU2356" s="304">
        <f t="shared" si="769"/>
        <v>0</v>
      </c>
      <c r="AV2356" s="304">
        <f t="shared" si="770"/>
        <v>0</v>
      </c>
      <c r="AW2356" s="304">
        <f t="shared" si="771"/>
        <v>0</v>
      </c>
      <c r="AX2356" s="304">
        <f t="shared" si="772"/>
        <v>0</v>
      </c>
      <c r="AY2356" s="304">
        <f t="shared" si="773"/>
        <v>0</v>
      </c>
      <c r="AZ2356" s="304">
        <f t="shared" si="774"/>
        <v>0</v>
      </c>
      <c r="BA2356" s="304">
        <f t="shared" si="775"/>
        <v>0</v>
      </c>
      <c r="BB2356" s="304">
        <f t="shared" si="776"/>
        <v>0</v>
      </c>
      <c r="BC2356" s="304">
        <f t="shared" si="777"/>
        <v>0</v>
      </c>
      <c r="BD2356" s="304">
        <f t="shared" si="778"/>
        <v>0</v>
      </c>
      <c r="BE2356" s="304">
        <f>IFERROR(IF(VLOOKUP($C2356,Listen!$A$2:$F$45,6,0)="Ja",BB2356-MAX(BC2356:BD2356),BB2356-BC2356),0)</f>
        <v>0</v>
      </c>
    </row>
    <row r="2357" spans="1:57" x14ac:dyDescent="0.25">
      <c r="A2357" s="320" t="str">
        <f>IF(AND(D2357&lt;&gt;0,C2357&lt;&gt;0,E2357&lt;&gt;0),IF(B2357&lt;&gt;0,CONCATENATE(B2357,"-AGr",VLOOKUP(C2357,Listen!$A$2:$D$45,4,FALSE),"-",D2357,"-",E2357,),CONCATENATE("AGr",VLOOKUP(C2357,Listen!$A$2:$D$45,4,FALSE),"-",D2357,"-",E2357)),"keine vollständige ID")</f>
        <v>keine vollständige ID</v>
      </c>
      <c r="B2357" s="301"/>
      <c r="C2357" s="287"/>
      <c r="D2357" s="34"/>
      <c r="E2357" s="306"/>
      <c r="F2357" s="116"/>
      <c r="G2357" s="17"/>
      <c r="H2357" s="17"/>
      <c r="I2357" s="17"/>
      <c r="J2357" s="17"/>
      <c r="K2357" s="17"/>
      <c r="L2357" s="17"/>
      <c r="M2357" s="17"/>
      <c r="N2357" s="17"/>
      <c r="O2357" s="116"/>
      <c r="P2357" s="117">
        <f>IF(D2357&gt;A_Stammdaten!$B$12,0,SUM(G2357,H2357,J2357,L2357:M2357)-SUM(I2357,K2357,N2357:O2357))</f>
        <v>0</v>
      </c>
      <c r="Q2357" s="17"/>
      <c r="R2357" s="17"/>
      <c r="S2357" s="17"/>
      <c r="T2357" s="17"/>
      <c r="U2357" s="62">
        <f t="shared" si="758"/>
        <v>0</v>
      </c>
      <c r="V2357" s="34"/>
      <c r="W2357" s="34"/>
      <c r="X2357" s="34"/>
      <c r="Y2357" s="34"/>
      <c r="Z2357" s="34"/>
      <c r="AA2357" s="63" t="str">
        <f t="shared" si="759"/>
        <v>-</v>
      </c>
      <c r="AB2357" s="63" t="str">
        <f t="shared" si="760"/>
        <v>-</v>
      </c>
      <c r="AC2357" s="63">
        <f>IF(ISBLANK($C2357),0,VLOOKUP($C2357,Listen!$A$2:$C$45,2,FALSE))</f>
        <v>0</v>
      </c>
      <c r="AD2357" s="63">
        <f>IF(ISBLANK($C2357),0,VLOOKUP($C2357,Listen!$A$2:$C$45,3,FALSE))</f>
        <v>0</v>
      </c>
      <c r="AE2357" s="49">
        <f t="shared" si="761"/>
        <v>0</v>
      </c>
      <c r="AF2357" s="49">
        <f t="shared" si="761"/>
        <v>0</v>
      </c>
      <c r="AG2357" s="49">
        <f>IFERROR(IF(OR($V2357&lt;&gt;"Ja",VLOOKUP($C2357,Listen!$A$2:$F$45,5,0)="Nein",D2357&lt;IF(C2357="LNG Anbindungsanlagen gemäß separater Festlegung",2022,2023)),$AC2357,$AA2357),0)</f>
        <v>0</v>
      </c>
      <c r="AH2357" s="49">
        <f>IFERROR(IF(OR($V2357&lt;&gt;"Ja",VLOOKUP($C2357,Listen!$A$2:$F$45,5,0)="Nein",D2357&lt;IF(C2357="LNG Anbindungsanlagen gemäß separater Festlegung",2022,2023)),$AC2357,$AA2357),0)</f>
        <v>0</v>
      </c>
      <c r="AI2357" s="49">
        <f>IFERROR(IF(OR($W2357&lt;&gt;"Ja",VLOOKUP($C2357,Listen!$A$2:$F$45,6,0)="Nein"),$AC2357,$AB2357),0)</f>
        <v>0</v>
      </c>
      <c r="AJ2357" s="49">
        <f>IFERROR(IF(OR($W2357&lt;&gt;"Ja",VLOOKUP($C2357,Listen!$A$2:$F$45,6,0)="Nein"),$AC2357,$AB2357),0)</f>
        <v>0</v>
      </c>
      <c r="AK2357" s="49">
        <f>IFERROR(IF(OR($W2357&lt;&gt;"Ja",VLOOKUP($C2357,Listen!$A$2:$F$45,6,0)="Nein"),$AC2357,$AB2357),0)</f>
        <v>0</v>
      </c>
      <c r="AL2357" s="51">
        <f t="shared" si="762"/>
        <v>0</v>
      </c>
      <c r="AM2357" s="296">
        <f>IFERROR(IF(VLOOKUP($C2357,Listen!$A$2:$F$45,6,0)="Ja",MAX(BC2357:BD2357),D_SAV!$BC2357),0)</f>
        <v>0</v>
      </c>
      <c r="AN2357" s="51">
        <f t="shared" si="763"/>
        <v>0</v>
      </c>
      <c r="AP2357" s="304">
        <f t="shared" si="764"/>
        <v>0</v>
      </c>
      <c r="AQ2357" s="304">
        <f t="shared" si="765"/>
        <v>0</v>
      </c>
      <c r="AR2357" s="304">
        <f t="shared" si="766"/>
        <v>0</v>
      </c>
      <c r="AS2357" s="304">
        <f t="shared" si="767"/>
        <v>0</v>
      </c>
      <c r="AT2357" s="304">
        <f t="shared" si="768"/>
        <v>0</v>
      </c>
      <c r="AU2357" s="304">
        <f t="shared" si="769"/>
        <v>0</v>
      </c>
      <c r="AV2357" s="304">
        <f t="shared" si="770"/>
        <v>0</v>
      </c>
      <c r="AW2357" s="304">
        <f t="shared" si="771"/>
        <v>0</v>
      </c>
      <c r="AX2357" s="304">
        <f t="shared" si="772"/>
        <v>0</v>
      </c>
      <c r="AY2357" s="304">
        <f t="shared" si="773"/>
        <v>0</v>
      </c>
      <c r="AZ2357" s="304">
        <f t="shared" si="774"/>
        <v>0</v>
      </c>
      <c r="BA2357" s="304">
        <f t="shared" si="775"/>
        <v>0</v>
      </c>
      <c r="BB2357" s="304">
        <f t="shared" si="776"/>
        <v>0</v>
      </c>
      <c r="BC2357" s="304">
        <f t="shared" si="777"/>
        <v>0</v>
      </c>
      <c r="BD2357" s="304">
        <f t="shared" si="778"/>
        <v>0</v>
      </c>
      <c r="BE2357" s="304">
        <f>IFERROR(IF(VLOOKUP($C2357,Listen!$A$2:$F$45,6,0)="Ja",BB2357-MAX(BC2357:BD2357),BB2357-BC2357),0)</f>
        <v>0</v>
      </c>
    </row>
    <row r="2358" spans="1:57" x14ac:dyDescent="0.25">
      <c r="A2358" s="320" t="str">
        <f>IF(AND(D2358&lt;&gt;0,C2358&lt;&gt;0,E2358&lt;&gt;0),IF(B2358&lt;&gt;0,CONCATENATE(B2358,"-AGr",VLOOKUP(C2358,Listen!$A$2:$D$45,4,FALSE),"-",D2358,"-",E2358,),CONCATENATE("AGr",VLOOKUP(C2358,Listen!$A$2:$D$45,4,FALSE),"-",D2358,"-",E2358)),"keine vollständige ID")</f>
        <v>keine vollständige ID</v>
      </c>
      <c r="B2358" s="301"/>
      <c r="C2358" s="287"/>
      <c r="D2358" s="34"/>
      <c r="E2358" s="306"/>
      <c r="F2358" s="116"/>
      <c r="G2358" s="17"/>
      <c r="H2358" s="17"/>
      <c r="I2358" s="17"/>
      <c r="J2358" s="17"/>
      <c r="K2358" s="17"/>
      <c r="L2358" s="17"/>
      <c r="M2358" s="17"/>
      <c r="N2358" s="17"/>
      <c r="O2358" s="116"/>
      <c r="P2358" s="117">
        <f>IF(D2358&gt;A_Stammdaten!$B$12,0,SUM(G2358,H2358,J2358,L2358:M2358)-SUM(I2358,K2358,N2358:O2358))</f>
        <v>0</v>
      </c>
      <c r="Q2358" s="17"/>
      <c r="R2358" s="17"/>
      <c r="S2358" s="17"/>
      <c r="T2358" s="17"/>
      <c r="U2358" s="62">
        <f t="shared" si="758"/>
        <v>0</v>
      </c>
      <c r="V2358" s="34"/>
      <c r="W2358" s="34"/>
      <c r="X2358" s="34"/>
      <c r="Y2358" s="34"/>
      <c r="Z2358" s="34"/>
      <c r="AA2358" s="63" t="str">
        <f t="shared" si="759"/>
        <v>-</v>
      </c>
      <c r="AB2358" s="63" t="str">
        <f t="shared" si="760"/>
        <v>-</v>
      </c>
      <c r="AC2358" s="63">
        <f>IF(ISBLANK($C2358),0,VLOOKUP($C2358,Listen!$A$2:$C$45,2,FALSE))</f>
        <v>0</v>
      </c>
      <c r="AD2358" s="63">
        <f>IF(ISBLANK($C2358),0,VLOOKUP($C2358,Listen!$A$2:$C$45,3,FALSE))</f>
        <v>0</v>
      </c>
      <c r="AE2358" s="49">
        <f t="shared" si="761"/>
        <v>0</v>
      </c>
      <c r="AF2358" s="49">
        <f t="shared" si="761"/>
        <v>0</v>
      </c>
      <c r="AG2358" s="49">
        <f>IFERROR(IF(OR($V2358&lt;&gt;"Ja",VLOOKUP($C2358,Listen!$A$2:$F$45,5,0)="Nein",D2358&lt;IF(C2358="LNG Anbindungsanlagen gemäß separater Festlegung",2022,2023)),$AC2358,$AA2358),0)</f>
        <v>0</v>
      </c>
      <c r="AH2358" s="49">
        <f>IFERROR(IF(OR($V2358&lt;&gt;"Ja",VLOOKUP($C2358,Listen!$A$2:$F$45,5,0)="Nein",D2358&lt;IF(C2358="LNG Anbindungsanlagen gemäß separater Festlegung",2022,2023)),$AC2358,$AA2358),0)</f>
        <v>0</v>
      </c>
      <c r="AI2358" s="49">
        <f>IFERROR(IF(OR($W2358&lt;&gt;"Ja",VLOOKUP($C2358,Listen!$A$2:$F$45,6,0)="Nein"),$AC2358,$AB2358),0)</f>
        <v>0</v>
      </c>
      <c r="AJ2358" s="49">
        <f>IFERROR(IF(OR($W2358&lt;&gt;"Ja",VLOOKUP($C2358,Listen!$A$2:$F$45,6,0)="Nein"),$AC2358,$AB2358),0)</f>
        <v>0</v>
      </c>
      <c r="AK2358" s="49">
        <f>IFERROR(IF(OR($W2358&lt;&gt;"Ja",VLOOKUP($C2358,Listen!$A$2:$F$45,6,0)="Nein"),$AC2358,$AB2358),0)</f>
        <v>0</v>
      </c>
      <c r="AL2358" s="51">
        <f t="shared" si="762"/>
        <v>0</v>
      </c>
      <c r="AM2358" s="296">
        <f>IFERROR(IF(VLOOKUP($C2358,Listen!$A$2:$F$45,6,0)="Ja",MAX(BC2358:BD2358),D_SAV!$BC2358),0)</f>
        <v>0</v>
      </c>
      <c r="AN2358" s="51">
        <f t="shared" si="763"/>
        <v>0</v>
      </c>
      <c r="AP2358" s="304">
        <f t="shared" si="764"/>
        <v>0</v>
      </c>
      <c r="AQ2358" s="304">
        <f t="shared" si="765"/>
        <v>0</v>
      </c>
      <c r="AR2358" s="304">
        <f t="shared" si="766"/>
        <v>0</v>
      </c>
      <c r="AS2358" s="304">
        <f t="shared" si="767"/>
        <v>0</v>
      </c>
      <c r="AT2358" s="304">
        <f t="shared" si="768"/>
        <v>0</v>
      </c>
      <c r="AU2358" s="304">
        <f t="shared" si="769"/>
        <v>0</v>
      </c>
      <c r="AV2358" s="304">
        <f t="shared" si="770"/>
        <v>0</v>
      </c>
      <c r="AW2358" s="304">
        <f t="shared" si="771"/>
        <v>0</v>
      </c>
      <c r="AX2358" s="304">
        <f t="shared" si="772"/>
        <v>0</v>
      </c>
      <c r="AY2358" s="304">
        <f t="shared" si="773"/>
        <v>0</v>
      </c>
      <c r="AZ2358" s="304">
        <f t="shared" si="774"/>
        <v>0</v>
      </c>
      <c r="BA2358" s="304">
        <f t="shared" si="775"/>
        <v>0</v>
      </c>
      <c r="BB2358" s="304">
        <f t="shared" si="776"/>
        <v>0</v>
      </c>
      <c r="BC2358" s="304">
        <f t="shared" si="777"/>
        <v>0</v>
      </c>
      <c r="BD2358" s="304">
        <f t="shared" si="778"/>
        <v>0</v>
      </c>
      <c r="BE2358" s="304">
        <f>IFERROR(IF(VLOOKUP($C2358,Listen!$A$2:$F$45,6,0)="Ja",BB2358-MAX(BC2358:BD2358),BB2358-BC2358),0)</f>
        <v>0</v>
      </c>
    </row>
    <row r="2359" spans="1:57" x14ac:dyDescent="0.25">
      <c r="A2359" s="320" t="str">
        <f>IF(AND(D2359&lt;&gt;0,C2359&lt;&gt;0,E2359&lt;&gt;0),IF(B2359&lt;&gt;0,CONCATENATE(B2359,"-AGr",VLOOKUP(C2359,Listen!$A$2:$D$45,4,FALSE),"-",D2359,"-",E2359,),CONCATENATE("AGr",VLOOKUP(C2359,Listen!$A$2:$D$45,4,FALSE),"-",D2359,"-",E2359)),"keine vollständige ID")</f>
        <v>keine vollständige ID</v>
      </c>
      <c r="B2359" s="301"/>
      <c r="C2359" s="287"/>
      <c r="D2359" s="34"/>
      <c r="E2359" s="306"/>
      <c r="F2359" s="116"/>
      <c r="G2359" s="17"/>
      <c r="H2359" s="17"/>
      <c r="I2359" s="17"/>
      <c r="J2359" s="17"/>
      <c r="K2359" s="17"/>
      <c r="L2359" s="17"/>
      <c r="M2359" s="17"/>
      <c r="N2359" s="17"/>
      <c r="O2359" s="116"/>
      <c r="P2359" s="117">
        <f>IF(D2359&gt;A_Stammdaten!$B$12,0,SUM(G2359,H2359,J2359,L2359:M2359)-SUM(I2359,K2359,N2359:O2359))</f>
        <v>0</v>
      </c>
      <c r="Q2359" s="17"/>
      <c r="R2359" s="17"/>
      <c r="S2359" s="17"/>
      <c r="T2359" s="17"/>
      <c r="U2359" s="62">
        <f t="shared" si="758"/>
        <v>0</v>
      </c>
      <c r="V2359" s="34"/>
      <c r="W2359" s="34"/>
      <c r="X2359" s="34"/>
      <c r="Y2359" s="34"/>
      <c r="Z2359" s="34"/>
      <c r="AA2359" s="63" t="str">
        <f t="shared" si="759"/>
        <v>-</v>
      </c>
      <c r="AB2359" s="63" t="str">
        <f t="shared" si="760"/>
        <v>-</v>
      </c>
      <c r="AC2359" s="63">
        <f>IF(ISBLANK($C2359),0,VLOOKUP($C2359,Listen!$A$2:$C$45,2,FALSE))</f>
        <v>0</v>
      </c>
      <c r="AD2359" s="63">
        <f>IF(ISBLANK($C2359),0,VLOOKUP($C2359,Listen!$A$2:$C$45,3,FALSE))</f>
        <v>0</v>
      </c>
      <c r="AE2359" s="49">
        <f t="shared" si="761"/>
        <v>0</v>
      </c>
      <c r="AF2359" s="49">
        <f t="shared" si="761"/>
        <v>0</v>
      </c>
      <c r="AG2359" s="49">
        <f>IFERROR(IF(OR($V2359&lt;&gt;"Ja",VLOOKUP($C2359,Listen!$A$2:$F$45,5,0)="Nein",D2359&lt;IF(C2359="LNG Anbindungsanlagen gemäß separater Festlegung",2022,2023)),$AC2359,$AA2359),0)</f>
        <v>0</v>
      </c>
      <c r="AH2359" s="49">
        <f>IFERROR(IF(OR($V2359&lt;&gt;"Ja",VLOOKUP($C2359,Listen!$A$2:$F$45,5,0)="Nein",D2359&lt;IF(C2359="LNG Anbindungsanlagen gemäß separater Festlegung",2022,2023)),$AC2359,$AA2359),0)</f>
        <v>0</v>
      </c>
      <c r="AI2359" s="49">
        <f>IFERROR(IF(OR($W2359&lt;&gt;"Ja",VLOOKUP($C2359,Listen!$A$2:$F$45,6,0)="Nein"),$AC2359,$AB2359),0)</f>
        <v>0</v>
      </c>
      <c r="AJ2359" s="49">
        <f>IFERROR(IF(OR($W2359&lt;&gt;"Ja",VLOOKUP($C2359,Listen!$A$2:$F$45,6,0)="Nein"),$AC2359,$AB2359),0)</f>
        <v>0</v>
      </c>
      <c r="AK2359" s="49">
        <f>IFERROR(IF(OR($W2359&lt;&gt;"Ja",VLOOKUP($C2359,Listen!$A$2:$F$45,6,0)="Nein"),$AC2359,$AB2359),0)</f>
        <v>0</v>
      </c>
      <c r="AL2359" s="51">
        <f t="shared" si="762"/>
        <v>0</v>
      </c>
      <c r="AM2359" s="296">
        <f>IFERROR(IF(VLOOKUP($C2359,Listen!$A$2:$F$45,6,0)="Ja",MAX(BC2359:BD2359),D_SAV!$BC2359),0)</f>
        <v>0</v>
      </c>
      <c r="AN2359" s="51">
        <f t="shared" si="763"/>
        <v>0</v>
      </c>
      <c r="AP2359" s="304">
        <f t="shared" si="764"/>
        <v>0</v>
      </c>
      <c r="AQ2359" s="304">
        <f t="shared" si="765"/>
        <v>0</v>
      </c>
      <c r="AR2359" s="304">
        <f t="shared" si="766"/>
        <v>0</v>
      </c>
      <c r="AS2359" s="304">
        <f t="shared" si="767"/>
        <v>0</v>
      </c>
      <c r="AT2359" s="304">
        <f t="shared" si="768"/>
        <v>0</v>
      </c>
      <c r="AU2359" s="304">
        <f t="shared" si="769"/>
        <v>0</v>
      </c>
      <c r="AV2359" s="304">
        <f t="shared" si="770"/>
        <v>0</v>
      </c>
      <c r="AW2359" s="304">
        <f t="shared" si="771"/>
        <v>0</v>
      </c>
      <c r="AX2359" s="304">
        <f t="shared" si="772"/>
        <v>0</v>
      </c>
      <c r="AY2359" s="304">
        <f t="shared" si="773"/>
        <v>0</v>
      </c>
      <c r="AZ2359" s="304">
        <f t="shared" si="774"/>
        <v>0</v>
      </c>
      <c r="BA2359" s="304">
        <f t="shared" si="775"/>
        <v>0</v>
      </c>
      <c r="BB2359" s="304">
        <f t="shared" si="776"/>
        <v>0</v>
      </c>
      <c r="BC2359" s="304">
        <f t="shared" si="777"/>
        <v>0</v>
      </c>
      <c r="BD2359" s="304">
        <f t="shared" si="778"/>
        <v>0</v>
      </c>
      <c r="BE2359" s="304">
        <f>IFERROR(IF(VLOOKUP($C2359,Listen!$A$2:$F$45,6,0)="Ja",BB2359-MAX(BC2359:BD2359),BB2359-BC2359),0)</f>
        <v>0</v>
      </c>
    </row>
    <row r="2360" spans="1:57" x14ac:dyDescent="0.25">
      <c r="A2360" s="320" t="str">
        <f>IF(AND(D2360&lt;&gt;0,C2360&lt;&gt;0,E2360&lt;&gt;0),IF(B2360&lt;&gt;0,CONCATENATE(B2360,"-AGr",VLOOKUP(C2360,Listen!$A$2:$D$45,4,FALSE),"-",D2360,"-",E2360,),CONCATENATE("AGr",VLOOKUP(C2360,Listen!$A$2:$D$45,4,FALSE),"-",D2360,"-",E2360)),"keine vollständige ID")</f>
        <v>keine vollständige ID</v>
      </c>
      <c r="B2360" s="301"/>
      <c r="C2360" s="287"/>
      <c r="D2360" s="34"/>
      <c r="E2360" s="306"/>
      <c r="F2360" s="116"/>
      <c r="G2360" s="17"/>
      <c r="H2360" s="17"/>
      <c r="I2360" s="17"/>
      <c r="J2360" s="17"/>
      <c r="K2360" s="17"/>
      <c r="L2360" s="17"/>
      <c r="M2360" s="17"/>
      <c r="N2360" s="17"/>
      <c r="O2360" s="116"/>
      <c r="P2360" s="117">
        <f>IF(D2360&gt;A_Stammdaten!$B$12,0,SUM(G2360,H2360,J2360,L2360:M2360)-SUM(I2360,K2360,N2360:O2360))</f>
        <v>0</v>
      </c>
      <c r="Q2360" s="17"/>
      <c r="R2360" s="17"/>
      <c r="S2360" s="17"/>
      <c r="T2360" s="17"/>
      <c r="U2360" s="62">
        <f t="shared" si="758"/>
        <v>0</v>
      </c>
      <c r="V2360" s="34"/>
      <c r="W2360" s="34"/>
      <c r="X2360" s="34"/>
      <c r="Y2360" s="34"/>
      <c r="Z2360" s="34"/>
      <c r="AA2360" s="63" t="str">
        <f t="shared" si="759"/>
        <v>-</v>
      </c>
      <c r="AB2360" s="63" t="str">
        <f t="shared" si="760"/>
        <v>-</v>
      </c>
      <c r="AC2360" s="63">
        <f>IF(ISBLANK($C2360),0,VLOOKUP($C2360,Listen!$A$2:$C$45,2,FALSE))</f>
        <v>0</v>
      </c>
      <c r="AD2360" s="63">
        <f>IF(ISBLANK($C2360),0,VLOOKUP($C2360,Listen!$A$2:$C$45,3,FALSE))</f>
        <v>0</v>
      </c>
      <c r="AE2360" s="49">
        <f t="shared" si="761"/>
        <v>0</v>
      </c>
      <c r="AF2360" s="49">
        <f t="shared" si="761"/>
        <v>0</v>
      </c>
      <c r="AG2360" s="49">
        <f>IFERROR(IF(OR($V2360&lt;&gt;"Ja",VLOOKUP($C2360,Listen!$A$2:$F$45,5,0)="Nein",D2360&lt;IF(C2360="LNG Anbindungsanlagen gemäß separater Festlegung",2022,2023)),$AC2360,$AA2360),0)</f>
        <v>0</v>
      </c>
      <c r="AH2360" s="49">
        <f>IFERROR(IF(OR($V2360&lt;&gt;"Ja",VLOOKUP($C2360,Listen!$A$2:$F$45,5,0)="Nein",D2360&lt;IF(C2360="LNG Anbindungsanlagen gemäß separater Festlegung",2022,2023)),$AC2360,$AA2360),0)</f>
        <v>0</v>
      </c>
      <c r="AI2360" s="49">
        <f>IFERROR(IF(OR($W2360&lt;&gt;"Ja",VLOOKUP($C2360,Listen!$A$2:$F$45,6,0)="Nein"),$AC2360,$AB2360),0)</f>
        <v>0</v>
      </c>
      <c r="AJ2360" s="49">
        <f>IFERROR(IF(OR($W2360&lt;&gt;"Ja",VLOOKUP($C2360,Listen!$A$2:$F$45,6,0)="Nein"),$AC2360,$AB2360),0)</f>
        <v>0</v>
      </c>
      <c r="AK2360" s="49">
        <f>IFERROR(IF(OR($W2360&lt;&gt;"Ja",VLOOKUP($C2360,Listen!$A$2:$F$45,6,0)="Nein"),$AC2360,$AB2360),0)</f>
        <v>0</v>
      </c>
      <c r="AL2360" s="51">
        <f t="shared" si="762"/>
        <v>0</v>
      </c>
      <c r="AM2360" s="296">
        <f>IFERROR(IF(VLOOKUP($C2360,Listen!$A$2:$F$45,6,0)="Ja",MAX(BC2360:BD2360),D_SAV!$BC2360),0)</f>
        <v>0</v>
      </c>
      <c r="AN2360" s="51">
        <f t="shared" si="763"/>
        <v>0</v>
      </c>
      <c r="AP2360" s="304">
        <f t="shared" si="764"/>
        <v>0</v>
      </c>
      <c r="AQ2360" s="304">
        <f t="shared" si="765"/>
        <v>0</v>
      </c>
      <c r="AR2360" s="304">
        <f t="shared" si="766"/>
        <v>0</v>
      </c>
      <c r="AS2360" s="304">
        <f t="shared" si="767"/>
        <v>0</v>
      </c>
      <c r="AT2360" s="304">
        <f t="shared" si="768"/>
        <v>0</v>
      </c>
      <c r="AU2360" s="304">
        <f t="shared" si="769"/>
        <v>0</v>
      </c>
      <c r="AV2360" s="304">
        <f t="shared" si="770"/>
        <v>0</v>
      </c>
      <c r="AW2360" s="304">
        <f t="shared" si="771"/>
        <v>0</v>
      </c>
      <c r="AX2360" s="304">
        <f t="shared" si="772"/>
        <v>0</v>
      </c>
      <c r="AY2360" s="304">
        <f t="shared" si="773"/>
        <v>0</v>
      </c>
      <c r="AZ2360" s="304">
        <f t="shared" si="774"/>
        <v>0</v>
      </c>
      <c r="BA2360" s="304">
        <f t="shared" si="775"/>
        <v>0</v>
      </c>
      <c r="BB2360" s="304">
        <f t="shared" si="776"/>
        <v>0</v>
      </c>
      <c r="BC2360" s="304">
        <f t="shared" si="777"/>
        <v>0</v>
      </c>
      <c r="BD2360" s="304">
        <f t="shared" si="778"/>
        <v>0</v>
      </c>
      <c r="BE2360" s="304">
        <f>IFERROR(IF(VLOOKUP($C2360,Listen!$A$2:$F$45,6,0)="Ja",BB2360-MAX(BC2360:BD2360),BB2360-BC2360),0)</f>
        <v>0</v>
      </c>
    </row>
    <row r="2361" spans="1:57" x14ac:dyDescent="0.25">
      <c r="A2361" s="320" t="str">
        <f>IF(AND(D2361&lt;&gt;0,C2361&lt;&gt;0,E2361&lt;&gt;0),IF(B2361&lt;&gt;0,CONCATENATE(B2361,"-AGr",VLOOKUP(C2361,Listen!$A$2:$D$45,4,FALSE),"-",D2361,"-",E2361,),CONCATENATE("AGr",VLOOKUP(C2361,Listen!$A$2:$D$45,4,FALSE),"-",D2361,"-",E2361)),"keine vollständige ID")</f>
        <v>keine vollständige ID</v>
      </c>
      <c r="B2361" s="301"/>
      <c r="C2361" s="287"/>
      <c r="D2361" s="34"/>
      <c r="E2361" s="306"/>
      <c r="F2361" s="116"/>
      <c r="G2361" s="17"/>
      <c r="H2361" s="17"/>
      <c r="I2361" s="17"/>
      <c r="J2361" s="17"/>
      <c r="K2361" s="17"/>
      <c r="L2361" s="17"/>
      <c r="M2361" s="17"/>
      <c r="N2361" s="17"/>
      <c r="O2361" s="116"/>
      <c r="P2361" s="117">
        <f>IF(D2361&gt;A_Stammdaten!$B$12,0,SUM(G2361,H2361,J2361,L2361:M2361)-SUM(I2361,K2361,N2361:O2361))</f>
        <v>0</v>
      </c>
      <c r="Q2361" s="17"/>
      <c r="R2361" s="17"/>
      <c r="S2361" s="17"/>
      <c r="T2361" s="17"/>
      <c r="U2361" s="62">
        <f t="shared" si="758"/>
        <v>0</v>
      </c>
      <c r="V2361" s="34"/>
      <c r="W2361" s="34"/>
      <c r="X2361" s="34"/>
      <c r="Y2361" s="34"/>
      <c r="Z2361" s="34"/>
      <c r="AA2361" s="63" t="str">
        <f t="shared" si="759"/>
        <v>-</v>
      </c>
      <c r="AB2361" s="63" t="str">
        <f t="shared" si="760"/>
        <v>-</v>
      </c>
      <c r="AC2361" s="63">
        <f>IF(ISBLANK($C2361),0,VLOOKUP($C2361,Listen!$A$2:$C$45,2,FALSE))</f>
        <v>0</v>
      </c>
      <c r="AD2361" s="63">
        <f>IF(ISBLANK($C2361),0,VLOOKUP($C2361,Listen!$A$2:$C$45,3,FALSE))</f>
        <v>0</v>
      </c>
      <c r="AE2361" s="49">
        <f t="shared" si="761"/>
        <v>0</v>
      </c>
      <c r="AF2361" s="49">
        <f t="shared" si="761"/>
        <v>0</v>
      </c>
      <c r="AG2361" s="49">
        <f>IFERROR(IF(OR($V2361&lt;&gt;"Ja",VLOOKUP($C2361,Listen!$A$2:$F$45,5,0)="Nein",D2361&lt;IF(C2361="LNG Anbindungsanlagen gemäß separater Festlegung",2022,2023)),$AC2361,$AA2361),0)</f>
        <v>0</v>
      </c>
      <c r="AH2361" s="49">
        <f>IFERROR(IF(OR($V2361&lt;&gt;"Ja",VLOOKUP($C2361,Listen!$A$2:$F$45,5,0)="Nein",D2361&lt;IF(C2361="LNG Anbindungsanlagen gemäß separater Festlegung",2022,2023)),$AC2361,$AA2361),0)</f>
        <v>0</v>
      </c>
      <c r="AI2361" s="49">
        <f>IFERROR(IF(OR($W2361&lt;&gt;"Ja",VLOOKUP($C2361,Listen!$A$2:$F$45,6,0)="Nein"),$AC2361,$AB2361),0)</f>
        <v>0</v>
      </c>
      <c r="AJ2361" s="49">
        <f>IFERROR(IF(OR($W2361&lt;&gt;"Ja",VLOOKUP($C2361,Listen!$A$2:$F$45,6,0)="Nein"),$AC2361,$AB2361),0)</f>
        <v>0</v>
      </c>
      <c r="AK2361" s="49">
        <f>IFERROR(IF(OR($W2361&lt;&gt;"Ja",VLOOKUP($C2361,Listen!$A$2:$F$45,6,0)="Nein"),$AC2361,$AB2361),0)</f>
        <v>0</v>
      </c>
      <c r="AL2361" s="51">
        <f t="shared" si="762"/>
        <v>0</v>
      </c>
      <c r="AM2361" s="296">
        <f>IFERROR(IF(VLOOKUP($C2361,Listen!$A$2:$F$45,6,0)="Ja",MAX(BC2361:BD2361),D_SAV!$BC2361),0)</f>
        <v>0</v>
      </c>
      <c r="AN2361" s="51">
        <f t="shared" si="763"/>
        <v>0</v>
      </c>
      <c r="AP2361" s="304">
        <f t="shared" si="764"/>
        <v>0</v>
      </c>
      <c r="AQ2361" s="304">
        <f t="shared" si="765"/>
        <v>0</v>
      </c>
      <c r="AR2361" s="304">
        <f t="shared" si="766"/>
        <v>0</v>
      </c>
      <c r="AS2361" s="304">
        <f t="shared" si="767"/>
        <v>0</v>
      </c>
      <c r="AT2361" s="304">
        <f t="shared" si="768"/>
        <v>0</v>
      </c>
      <c r="AU2361" s="304">
        <f t="shared" si="769"/>
        <v>0</v>
      </c>
      <c r="AV2361" s="304">
        <f t="shared" si="770"/>
        <v>0</v>
      </c>
      <c r="AW2361" s="304">
        <f t="shared" si="771"/>
        <v>0</v>
      </c>
      <c r="AX2361" s="304">
        <f t="shared" si="772"/>
        <v>0</v>
      </c>
      <c r="AY2361" s="304">
        <f t="shared" si="773"/>
        <v>0</v>
      </c>
      <c r="AZ2361" s="304">
        <f t="shared" si="774"/>
        <v>0</v>
      </c>
      <c r="BA2361" s="304">
        <f t="shared" si="775"/>
        <v>0</v>
      </c>
      <c r="BB2361" s="304">
        <f t="shared" si="776"/>
        <v>0</v>
      </c>
      <c r="BC2361" s="304">
        <f t="shared" si="777"/>
        <v>0</v>
      </c>
      <c r="BD2361" s="304">
        <f t="shared" si="778"/>
        <v>0</v>
      </c>
      <c r="BE2361" s="304">
        <f>IFERROR(IF(VLOOKUP($C2361,Listen!$A$2:$F$45,6,0)="Ja",BB2361-MAX(BC2361:BD2361),BB2361-BC2361),0)</f>
        <v>0</v>
      </c>
    </row>
    <row r="2362" spans="1:57" x14ac:dyDescent="0.25">
      <c r="A2362" s="320" t="str">
        <f>IF(AND(D2362&lt;&gt;0,C2362&lt;&gt;0,E2362&lt;&gt;0),IF(B2362&lt;&gt;0,CONCATENATE(B2362,"-AGr",VLOOKUP(C2362,Listen!$A$2:$D$45,4,FALSE),"-",D2362,"-",E2362,),CONCATENATE("AGr",VLOOKUP(C2362,Listen!$A$2:$D$45,4,FALSE),"-",D2362,"-",E2362)),"keine vollständige ID")</f>
        <v>keine vollständige ID</v>
      </c>
      <c r="B2362" s="301"/>
      <c r="C2362" s="287"/>
      <c r="D2362" s="34"/>
      <c r="E2362" s="306"/>
      <c r="F2362" s="116"/>
      <c r="G2362" s="17"/>
      <c r="H2362" s="17"/>
      <c r="I2362" s="17"/>
      <c r="J2362" s="17"/>
      <c r="K2362" s="17"/>
      <c r="L2362" s="17"/>
      <c r="M2362" s="17"/>
      <c r="N2362" s="17"/>
      <c r="O2362" s="116"/>
      <c r="P2362" s="117">
        <f>IF(D2362&gt;A_Stammdaten!$B$12,0,SUM(G2362,H2362,J2362,L2362:M2362)-SUM(I2362,K2362,N2362:O2362))</f>
        <v>0</v>
      </c>
      <c r="Q2362" s="17"/>
      <c r="R2362" s="17"/>
      <c r="S2362" s="17"/>
      <c r="T2362" s="17"/>
      <c r="U2362" s="62">
        <f t="shared" si="758"/>
        <v>0</v>
      </c>
      <c r="V2362" s="34"/>
      <c r="W2362" s="34"/>
      <c r="X2362" s="34"/>
      <c r="Y2362" s="34"/>
      <c r="Z2362" s="34"/>
      <c r="AA2362" s="63" t="str">
        <f t="shared" si="759"/>
        <v>-</v>
      </c>
      <c r="AB2362" s="63" t="str">
        <f t="shared" si="760"/>
        <v>-</v>
      </c>
      <c r="AC2362" s="63">
        <f>IF(ISBLANK($C2362),0,VLOOKUP($C2362,Listen!$A$2:$C$45,2,FALSE))</f>
        <v>0</v>
      </c>
      <c r="AD2362" s="63">
        <f>IF(ISBLANK($C2362),0,VLOOKUP($C2362,Listen!$A$2:$C$45,3,FALSE))</f>
        <v>0</v>
      </c>
      <c r="AE2362" s="49">
        <f t="shared" si="761"/>
        <v>0</v>
      </c>
      <c r="AF2362" s="49">
        <f t="shared" si="761"/>
        <v>0</v>
      </c>
      <c r="AG2362" s="49">
        <f>IFERROR(IF(OR($V2362&lt;&gt;"Ja",VLOOKUP($C2362,Listen!$A$2:$F$45,5,0)="Nein",D2362&lt;IF(C2362="LNG Anbindungsanlagen gemäß separater Festlegung",2022,2023)),$AC2362,$AA2362),0)</f>
        <v>0</v>
      </c>
      <c r="AH2362" s="49">
        <f>IFERROR(IF(OR($V2362&lt;&gt;"Ja",VLOOKUP($C2362,Listen!$A$2:$F$45,5,0)="Nein",D2362&lt;IF(C2362="LNG Anbindungsanlagen gemäß separater Festlegung",2022,2023)),$AC2362,$AA2362),0)</f>
        <v>0</v>
      </c>
      <c r="AI2362" s="49">
        <f>IFERROR(IF(OR($W2362&lt;&gt;"Ja",VLOOKUP($C2362,Listen!$A$2:$F$45,6,0)="Nein"),$AC2362,$AB2362),0)</f>
        <v>0</v>
      </c>
      <c r="AJ2362" s="49">
        <f>IFERROR(IF(OR($W2362&lt;&gt;"Ja",VLOOKUP($C2362,Listen!$A$2:$F$45,6,0)="Nein"),$AC2362,$AB2362),0)</f>
        <v>0</v>
      </c>
      <c r="AK2362" s="49">
        <f>IFERROR(IF(OR($W2362&lt;&gt;"Ja",VLOOKUP($C2362,Listen!$A$2:$F$45,6,0)="Nein"),$AC2362,$AB2362),0)</f>
        <v>0</v>
      </c>
      <c r="AL2362" s="51">
        <f t="shared" si="762"/>
        <v>0</v>
      </c>
      <c r="AM2362" s="296">
        <f>IFERROR(IF(VLOOKUP($C2362,Listen!$A$2:$F$45,6,0)="Ja",MAX(BC2362:BD2362),D_SAV!$BC2362),0)</f>
        <v>0</v>
      </c>
      <c r="AN2362" s="51">
        <f t="shared" si="763"/>
        <v>0</v>
      </c>
      <c r="AP2362" s="304">
        <f t="shared" si="764"/>
        <v>0</v>
      </c>
      <c r="AQ2362" s="304">
        <f t="shared" si="765"/>
        <v>0</v>
      </c>
      <c r="AR2362" s="304">
        <f t="shared" si="766"/>
        <v>0</v>
      </c>
      <c r="AS2362" s="304">
        <f t="shared" si="767"/>
        <v>0</v>
      </c>
      <c r="AT2362" s="304">
        <f t="shared" si="768"/>
        <v>0</v>
      </c>
      <c r="AU2362" s="304">
        <f t="shared" si="769"/>
        <v>0</v>
      </c>
      <c r="AV2362" s="304">
        <f t="shared" si="770"/>
        <v>0</v>
      </c>
      <c r="AW2362" s="304">
        <f t="shared" si="771"/>
        <v>0</v>
      </c>
      <c r="AX2362" s="304">
        <f t="shared" si="772"/>
        <v>0</v>
      </c>
      <c r="AY2362" s="304">
        <f t="shared" si="773"/>
        <v>0</v>
      </c>
      <c r="AZ2362" s="304">
        <f t="shared" si="774"/>
        <v>0</v>
      </c>
      <c r="BA2362" s="304">
        <f t="shared" si="775"/>
        <v>0</v>
      </c>
      <c r="BB2362" s="304">
        <f t="shared" si="776"/>
        <v>0</v>
      </c>
      <c r="BC2362" s="304">
        <f t="shared" si="777"/>
        <v>0</v>
      </c>
      <c r="BD2362" s="304">
        <f t="shared" si="778"/>
        <v>0</v>
      </c>
      <c r="BE2362" s="304">
        <f>IFERROR(IF(VLOOKUP($C2362,Listen!$A$2:$F$45,6,0)="Ja",BB2362-MAX(BC2362:BD2362),BB2362-BC2362),0)</f>
        <v>0</v>
      </c>
    </row>
    <row r="2363" spans="1:57" x14ac:dyDescent="0.25">
      <c r="A2363" s="320" t="str">
        <f>IF(AND(D2363&lt;&gt;0,C2363&lt;&gt;0,E2363&lt;&gt;0),IF(B2363&lt;&gt;0,CONCATENATE(B2363,"-AGr",VLOOKUP(C2363,Listen!$A$2:$D$45,4,FALSE),"-",D2363,"-",E2363,),CONCATENATE("AGr",VLOOKUP(C2363,Listen!$A$2:$D$45,4,FALSE),"-",D2363,"-",E2363)),"keine vollständige ID")</f>
        <v>keine vollständige ID</v>
      </c>
      <c r="B2363" s="301"/>
      <c r="C2363" s="287"/>
      <c r="D2363" s="34"/>
      <c r="E2363" s="306"/>
      <c r="F2363" s="116"/>
      <c r="G2363" s="17"/>
      <c r="H2363" s="17"/>
      <c r="I2363" s="17"/>
      <c r="J2363" s="17"/>
      <c r="K2363" s="17"/>
      <c r="L2363" s="17"/>
      <c r="M2363" s="17"/>
      <c r="N2363" s="17"/>
      <c r="O2363" s="116"/>
      <c r="P2363" s="117">
        <f>IF(D2363&gt;A_Stammdaten!$B$12,0,SUM(G2363,H2363,J2363,L2363:M2363)-SUM(I2363,K2363,N2363:O2363))</f>
        <v>0</v>
      </c>
      <c r="Q2363" s="17"/>
      <c r="R2363" s="17"/>
      <c r="S2363" s="17"/>
      <c r="T2363" s="17"/>
      <c r="U2363" s="62">
        <f t="shared" si="758"/>
        <v>0</v>
      </c>
      <c r="V2363" s="34"/>
      <c r="W2363" s="34"/>
      <c r="X2363" s="34"/>
      <c r="Y2363" s="34"/>
      <c r="Z2363" s="34"/>
      <c r="AA2363" s="63" t="str">
        <f t="shared" si="759"/>
        <v>-</v>
      </c>
      <c r="AB2363" s="63" t="str">
        <f t="shared" si="760"/>
        <v>-</v>
      </c>
      <c r="AC2363" s="63">
        <f>IF(ISBLANK($C2363),0,VLOOKUP($C2363,Listen!$A$2:$C$45,2,FALSE))</f>
        <v>0</v>
      </c>
      <c r="AD2363" s="63">
        <f>IF(ISBLANK($C2363),0,VLOOKUP($C2363,Listen!$A$2:$C$45,3,FALSE))</f>
        <v>0</v>
      </c>
      <c r="AE2363" s="49">
        <f t="shared" si="761"/>
        <v>0</v>
      </c>
      <c r="AF2363" s="49">
        <f t="shared" si="761"/>
        <v>0</v>
      </c>
      <c r="AG2363" s="49">
        <f>IFERROR(IF(OR($V2363&lt;&gt;"Ja",VLOOKUP($C2363,Listen!$A$2:$F$45,5,0)="Nein",D2363&lt;IF(C2363="LNG Anbindungsanlagen gemäß separater Festlegung",2022,2023)),$AC2363,$AA2363),0)</f>
        <v>0</v>
      </c>
      <c r="AH2363" s="49">
        <f>IFERROR(IF(OR($V2363&lt;&gt;"Ja",VLOOKUP($C2363,Listen!$A$2:$F$45,5,0)="Nein",D2363&lt;IF(C2363="LNG Anbindungsanlagen gemäß separater Festlegung",2022,2023)),$AC2363,$AA2363),0)</f>
        <v>0</v>
      </c>
      <c r="AI2363" s="49">
        <f>IFERROR(IF(OR($W2363&lt;&gt;"Ja",VLOOKUP($C2363,Listen!$A$2:$F$45,6,0)="Nein"),$AC2363,$AB2363),0)</f>
        <v>0</v>
      </c>
      <c r="AJ2363" s="49">
        <f>IFERROR(IF(OR($W2363&lt;&gt;"Ja",VLOOKUP($C2363,Listen!$A$2:$F$45,6,0)="Nein"),$AC2363,$AB2363),0)</f>
        <v>0</v>
      </c>
      <c r="AK2363" s="49">
        <f>IFERROR(IF(OR($W2363&lt;&gt;"Ja",VLOOKUP($C2363,Listen!$A$2:$F$45,6,0)="Nein"),$AC2363,$AB2363),0)</f>
        <v>0</v>
      </c>
      <c r="AL2363" s="51">
        <f t="shared" si="762"/>
        <v>0</v>
      </c>
      <c r="AM2363" s="296">
        <f>IFERROR(IF(VLOOKUP($C2363,Listen!$A$2:$F$45,6,0)="Ja",MAX(BC2363:BD2363),D_SAV!$BC2363),0)</f>
        <v>0</v>
      </c>
      <c r="AN2363" s="51">
        <f t="shared" si="763"/>
        <v>0</v>
      </c>
      <c r="AP2363" s="304">
        <f t="shared" si="764"/>
        <v>0</v>
      </c>
      <c r="AQ2363" s="304">
        <f t="shared" si="765"/>
        <v>0</v>
      </c>
      <c r="AR2363" s="304">
        <f t="shared" si="766"/>
        <v>0</v>
      </c>
      <c r="AS2363" s="304">
        <f t="shared" si="767"/>
        <v>0</v>
      </c>
      <c r="AT2363" s="304">
        <f t="shared" si="768"/>
        <v>0</v>
      </c>
      <c r="AU2363" s="304">
        <f t="shared" si="769"/>
        <v>0</v>
      </c>
      <c r="AV2363" s="304">
        <f t="shared" si="770"/>
        <v>0</v>
      </c>
      <c r="AW2363" s="304">
        <f t="shared" si="771"/>
        <v>0</v>
      </c>
      <c r="AX2363" s="304">
        <f t="shared" si="772"/>
        <v>0</v>
      </c>
      <c r="AY2363" s="304">
        <f t="shared" si="773"/>
        <v>0</v>
      </c>
      <c r="AZ2363" s="304">
        <f t="shared" si="774"/>
        <v>0</v>
      </c>
      <c r="BA2363" s="304">
        <f t="shared" si="775"/>
        <v>0</v>
      </c>
      <c r="BB2363" s="304">
        <f t="shared" si="776"/>
        <v>0</v>
      </c>
      <c r="BC2363" s="304">
        <f t="shared" si="777"/>
        <v>0</v>
      </c>
      <c r="BD2363" s="304">
        <f t="shared" si="778"/>
        <v>0</v>
      </c>
      <c r="BE2363" s="304">
        <f>IFERROR(IF(VLOOKUP($C2363,Listen!$A$2:$F$45,6,0)="Ja",BB2363-MAX(BC2363:BD2363),BB2363-BC2363),0)</f>
        <v>0</v>
      </c>
    </row>
    <row r="2364" spans="1:57" x14ac:dyDescent="0.25">
      <c r="A2364" s="320" t="str">
        <f>IF(AND(D2364&lt;&gt;0,C2364&lt;&gt;0,E2364&lt;&gt;0),IF(B2364&lt;&gt;0,CONCATENATE(B2364,"-AGr",VLOOKUP(C2364,Listen!$A$2:$D$45,4,FALSE),"-",D2364,"-",E2364,),CONCATENATE("AGr",VLOOKUP(C2364,Listen!$A$2:$D$45,4,FALSE),"-",D2364,"-",E2364)),"keine vollständige ID")</f>
        <v>keine vollständige ID</v>
      </c>
      <c r="B2364" s="301"/>
      <c r="C2364" s="287"/>
      <c r="D2364" s="34"/>
      <c r="E2364" s="306"/>
      <c r="F2364" s="116"/>
      <c r="G2364" s="17"/>
      <c r="H2364" s="17"/>
      <c r="I2364" s="17"/>
      <c r="J2364" s="17"/>
      <c r="K2364" s="17"/>
      <c r="L2364" s="17"/>
      <c r="M2364" s="17"/>
      <c r="N2364" s="17"/>
      <c r="O2364" s="116"/>
      <c r="P2364" s="117">
        <f>IF(D2364&gt;A_Stammdaten!$B$12,0,SUM(G2364,H2364,J2364,L2364:M2364)-SUM(I2364,K2364,N2364:O2364))</f>
        <v>0</v>
      </c>
      <c r="Q2364" s="17"/>
      <c r="R2364" s="17"/>
      <c r="S2364" s="17"/>
      <c r="T2364" s="17"/>
      <c r="U2364" s="62">
        <f t="shared" si="758"/>
        <v>0</v>
      </c>
      <c r="V2364" s="34"/>
      <c r="W2364" s="34"/>
      <c r="X2364" s="34"/>
      <c r="Y2364" s="34"/>
      <c r="Z2364" s="34"/>
      <c r="AA2364" s="63" t="str">
        <f t="shared" si="759"/>
        <v>-</v>
      </c>
      <c r="AB2364" s="63" t="str">
        <f t="shared" si="760"/>
        <v>-</v>
      </c>
      <c r="AC2364" s="63">
        <f>IF(ISBLANK($C2364),0,VLOOKUP($C2364,Listen!$A$2:$C$45,2,FALSE))</f>
        <v>0</v>
      </c>
      <c r="AD2364" s="63">
        <f>IF(ISBLANK($C2364),0,VLOOKUP($C2364,Listen!$A$2:$C$45,3,FALSE))</f>
        <v>0</v>
      </c>
      <c r="AE2364" s="49">
        <f t="shared" si="761"/>
        <v>0</v>
      </c>
      <c r="AF2364" s="49">
        <f t="shared" si="761"/>
        <v>0</v>
      </c>
      <c r="AG2364" s="49">
        <f>IFERROR(IF(OR($V2364&lt;&gt;"Ja",VLOOKUP($C2364,Listen!$A$2:$F$45,5,0)="Nein",D2364&lt;IF(C2364="LNG Anbindungsanlagen gemäß separater Festlegung",2022,2023)),$AC2364,$AA2364),0)</f>
        <v>0</v>
      </c>
      <c r="AH2364" s="49">
        <f>IFERROR(IF(OR($V2364&lt;&gt;"Ja",VLOOKUP($C2364,Listen!$A$2:$F$45,5,0)="Nein",D2364&lt;IF(C2364="LNG Anbindungsanlagen gemäß separater Festlegung",2022,2023)),$AC2364,$AA2364),0)</f>
        <v>0</v>
      </c>
      <c r="AI2364" s="49">
        <f>IFERROR(IF(OR($W2364&lt;&gt;"Ja",VLOOKUP($C2364,Listen!$A$2:$F$45,6,0)="Nein"),$AC2364,$AB2364),0)</f>
        <v>0</v>
      </c>
      <c r="AJ2364" s="49">
        <f>IFERROR(IF(OR($W2364&lt;&gt;"Ja",VLOOKUP($C2364,Listen!$A$2:$F$45,6,0)="Nein"),$AC2364,$AB2364),0)</f>
        <v>0</v>
      </c>
      <c r="AK2364" s="49">
        <f>IFERROR(IF(OR($W2364&lt;&gt;"Ja",VLOOKUP($C2364,Listen!$A$2:$F$45,6,0)="Nein"),$AC2364,$AB2364),0)</f>
        <v>0</v>
      </c>
      <c r="AL2364" s="51">
        <f t="shared" si="762"/>
        <v>0</v>
      </c>
      <c r="AM2364" s="296">
        <f>IFERROR(IF(VLOOKUP($C2364,Listen!$A$2:$F$45,6,0)="Ja",MAX(BC2364:BD2364),D_SAV!$BC2364),0)</f>
        <v>0</v>
      </c>
      <c r="AN2364" s="51">
        <f t="shared" si="763"/>
        <v>0</v>
      </c>
      <c r="AP2364" s="304">
        <f t="shared" si="764"/>
        <v>0</v>
      </c>
      <c r="AQ2364" s="304">
        <f t="shared" si="765"/>
        <v>0</v>
      </c>
      <c r="AR2364" s="304">
        <f t="shared" si="766"/>
        <v>0</v>
      </c>
      <c r="AS2364" s="304">
        <f t="shared" si="767"/>
        <v>0</v>
      </c>
      <c r="AT2364" s="304">
        <f t="shared" si="768"/>
        <v>0</v>
      </c>
      <c r="AU2364" s="304">
        <f t="shared" si="769"/>
        <v>0</v>
      </c>
      <c r="AV2364" s="304">
        <f t="shared" si="770"/>
        <v>0</v>
      </c>
      <c r="AW2364" s="304">
        <f t="shared" si="771"/>
        <v>0</v>
      </c>
      <c r="AX2364" s="304">
        <f t="shared" si="772"/>
        <v>0</v>
      </c>
      <c r="AY2364" s="304">
        <f t="shared" si="773"/>
        <v>0</v>
      </c>
      <c r="AZ2364" s="304">
        <f t="shared" si="774"/>
        <v>0</v>
      </c>
      <c r="BA2364" s="304">
        <f t="shared" si="775"/>
        <v>0</v>
      </c>
      <c r="BB2364" s="304">
        <f t="shared" si="776"/>
        <v>0</v>
      </c>
      <c r="BC2364" s="304">
        <f t="shared" si="777"/>
        <v>0</v>
      </c>
      <c r="BD2364" s="304">
        <f t="shared" si="778"/>
        <v>0</v>
      </c>
      <c r="BE2364" s="304">
        <f>IFERROR(IF(VLOOKUP($C2364,Listen!$A$2:$F$45,6,0)="Ja",BB2364-MAX(BC2364:BD2364),BB2364-BC2364),0)</f>
        <v>0</v>
      </c>
    </row>
    <row r="2365" spans="1:57" x14ac:dyDescent="0.25">
      <c r="A2365" s="320" t="str">
        <f>IF(AND(D2365&lt;&gt;0,C2365&lt;&gt;0,E2365&lt;&gt;0),IF(B2365&lt;&gt;0,CONCATENATE(B2365,"-AGr",VLOOKUP(C2365,Listen!$A$2:$D$45,4,FALSE),"-",D2365,"-",E2365,),CONCATENATE("AGr",VLOOKUP(C2365,Listen!$A$2:$D$45,4,FALSE),"-",D2365,"-",E2365)),"keine vollständige ID")</f>
        <v>keine vollständige ID</v>
      </c>
      <c r="B2365" s="301"/>
      <c r="C2365" s="287"/>
      <c r="D2365" s="34"/>
      <c r="E2365" s="306"/>
      <c r="F2365" s="116"/>
      <c r="G2365" s="17"/>
      <c r="H2365" s="17"/>
      <c r="I2365" s="17"/>
      <c r="J2365" s="17"/>
      <c r="K2365" s="17"/>
      <c r="L2365" s="17"/>
      <c r="M2365" s="17"/>
      <c r="N2365" s="17"/>
      <c r="O2365" s="116"/>
      <c r="P2365" s="117">
        <f>IF(D2365&gt;A_Stammdaten!$B$12,0,SUM(G2365,H2365,J2365,L2365:M2365)-SUM(I2365,K2365,N2365:O2365))</f>
        <v>0</v>
      </c>
      <c r="Q2365" s="17"/>
      <c r="R2365" s="17"/>
      <c r="S2365" s="17"/>
      <c r="T2365" s="17"/>
      <c r="U2365" s="62">
        <f t="shared" si="758"/>
        <v>0</v>
      </c>
      <c r="V2365" s="34"/>
      <c r="W2365" s="34"/>
      <c r="X2365" s="34"/>
      <c r="Y2365" s="34"/>
      <c r="Z2365" s="34"/>
      <c r="AA2365" s="63" t="str">
        <f t="shared" si="759"/>
        <v>-</v>
      </c>
      <c r="AB2365" s="63" t="str">
        <f t="shared" si="760"/>
        <v>-</v>
      </c>
      <c r="AC2365" s="63">
        <f>IF(ISBLANK($C2365),0,VLOOKUP($C2365,Listen!$A$2:$C$45,2,FALSE))</f>
        <v>0</v>
      </c>
      <c r="AD2365" s="63">
        <f>IF(ISBLANK($C2365),0,VLOOKUP($C2365,Listen!$A$2:$C$45,3,FALSE))</f>
        <v>0</v>
      </c>
      <c r="AE2365" s="49">
        <f t="shared" si="761"/>
        <v>0</v>
      </c>
      <c r="AF2365" s="49">
        <f t="shared" si="761"/>
        <v>0</v>
      </c>
      <c r="AG2365" s="49">
        <f>IFERROR(IF(OR($V2365&lt;&gt;"Ja",VLOOKUP($C2365,Listen!$A$2:$F$45,5,0)="Nein",D2365&lt;IF(C2365="LNG Anbindungsanlagen gemäß separater Festlegung",2022,2023)),$AC2365,$AA2365),0)</f>
        <v>0</v>
      </c>
      <c r="AH2365" s="49">
        <f>IFERROR(IF(OR($V2365&lt;&gt;"Ja",VLOOKUP($C2365,Listen!$A$2:$F$45,5,0)="Nein",D2365&lt;IF(C2365="LNG Anbindungsanlagen gemäß separater Festlegung",2022,2023)),$AC2365,$AA2365),0)</f>
        <v>0</v>
      </c>
      <c r="AI2365" s="49">
        <f>IFERROR(IF(OR($W2365&lt;&gt;"Ja",VLOOKUP($C2365,Listen!$A$2:$F$45,6,0)="Nein"),$AC2365,$AB2365),0)</f>
        <v>0</v>
      </c>
      <c r="AJ2365" s="49">
        <f>IFERROR(IF(OR($W2365&lt;&gt;"Ja",VLOOKUP($C2365,Listen!$A$2:$F$45,6,0)="Nein"),$AC2365,$AB2365),0)</f>
        <v>0</v>
      </c>
      <c r="AK2365" s="49">
        <f>IFERROR(IF(OR($W2365&lt;&gt;"Ja",VLOOKUP($C2365,Listen!$A$2:$F$45,6,0)="Nein"),$AC2365,$AB2365),0)</f>
        <v>0</v>
      </c>
      <c r="AL2365" s="51">
        <f t="shared" si="762"/>
        <v>0</v>
      </c>
      <c r="AM2365" s="296">
        <f>IFERROR(IF(VLOOKUP($C2365,Listen!$A$2:$F$45,6,0)="Ja",MAX(BC2365:BD2365),D_SAV!$BC2365),0)</f>
        <v>0</v>
      </c>
      <c r="AN2365" s="51">
        <f t="shared" si="763"/>
        <v>0</v>
      </c>
      <c r="AP2365" s="304">
        <f t="shared" si="764"/>
        <v>0</v>
      </c>
      <c r="AQ2365" s="304">
        <f t="shared" si="765"/>
        <v>0</v>
      </c>
      <c r="AR2365" s="304">
        <f t="shared" si="766"/>
        <v>0</v>
      </c>
      <c r="AS2365" s="304">
        <f t="shared" si="767"/>
        <v>0</v>
      </c>
      <c r="AT2365" s="304">
        <f t="shared" si="768"/>
        <v>0</v>
      </c>
      <c r="AU2365" s="304">
        <f t="shared" si="769"/>
        <v>0</v>
      </c>
      <c r="AV2365" s="304">
        <f t="shared" si="770"/>
        <v>0</v>
      </c>
      <c r="AW2365" s="304">
        <f t="shared" si="771"/>
        <v>0</v>
      </c>
      <c r="AX2365" s="304">
        <f t="shared" si="772"/>
        <v>0</v>
      </c>
      <c r="AY2365" s="304">
        <f t="shared" si="773"/>
        <v>0</v>
      </c>
      <c r="AZ2365" s="304">
        <f t="shared" si="774"/>
        <v>0</v>
      </c>
      <c r="BA2365" s="304">
        <f t="shared" si="775"/>
        <v>0</v>
      </c>
      <c r="BB2365" s="304">
        <f t="shared" si="776"/>
        <v>0</v>
      </c>
      <c r="BC2365" s="304">
        <f t="shared" si="777"/>
        <v>0</v>
      </c>
      <c r="BD2365" s="304">
        <f t="shared" si="778"/>
        <v>0</v>
      </c>
      <c r="BE2365" s="304">
        <f>IFERROR(IF(VLOOKUP($C2365,Listen!$A$2:$F$45,6,0)="Ja",BB2365-MAX(BC2365:BD2365),BB2365-BC2365),0)</f>
        <v>0</v>
      </c>
    </row>
    <row r="2366" spans="1:57" x14ac:dyDescent="0.25">
      <c r="A2366" s="320" t="str">
        <f>IF(AND(D2366&lt;&gt;0,C2366&lt;&gt;0,E2366&lt;&gt;0),IF(B2366&lt;&gt;0,CONCATENATE(B2366,"-AGr",VLOOKUP(C2366,Listen!$A$2:$D$45,4,FALSE),"-",D2366,"-",E2366,),CONCATENATE("AGr",VLOOKUP(C2366,Listen!$A$2:$D$45,4,FALSE),"-",D2366,"-",E2366)),"keine vollständige ID")</f>
        <v>keine vollständige ID</v>
      </c>
      <c r="B2366" s="301"/>
      <c r="C2366" s="287"/>
      <c r="D2366" s="34"/>
      <c r="E2366" s="306"/>
      <c r="F2366" s="116"/>
      <c r="G2366" s="17"/>
      <c r="H2366" s="17"/>
      <c r="I2366" s="17"/>
      <c r="J2366" s="17"/>
      <c r="K2366" s="17"/>
      <c r="L2366" s="17"/>
      <c r="M2366" s="17"/>
      <c r="N2366" s="17"/>
      <c r="O2366" s="116"/>
      <c r="P2366" s="117">
        <f>IF(D2366&gt;A_Stammdaten!$B$12,0,SUM(G2366,H2366,J2366,L2366:M2366)-SUM(I2366,K2366,N2366:O2366))</f>
        <v>0</v>
      </c>
      <c r="Q2366" s="17"/>
      <c r="R2366" s="17"/>
      <c r="S2366" s="17"/>
      <c r="T2366" s="17"/>
      <c r="U2366" s="62">
        <f t="shared" si="758"/>
        <v>0</v>
      </c>
      <c r="V2366" s="34"/>
      <c r="W2366" s="34"/>
      <c r="X2366" s="34"/>
      <c r="Y2366" s="34"/>
      <c r="Z2366" s="34"/>
      <c r="AA2366" s="63" t="str">
        <f t="shared" si="759"/>
        <v>-</v>
      </c>
      <c r="AB2366" s="63" t="str">
        <f t="shared" si="760"/>
        <v>-</v>
      </c>
      <c r="AC2366" s="63">
        <f>IF(ISBLANK($C2366),0,VLOOKUP($C2366,Listen!$A$2:$C$45,2,FALSE))</f>
        <v>0</v>
      </c>
      <c r="AD2366" s="63">
        <f>IF(ISBLANK($C2366),0,VLOOKUP($C2366,Listen!$A$2:$C$45,3,FALSE))</f>
        <v>0</v>
      </c>
      <c r="AE2366" s="49">
        <f t="shared" si="761"/>
        <v>0</v>
      </c>
      <c r="AF2366" s="49">
        <f t="shared" si="761"/>
        <v>0</v>
      </c>
      <c r="AG2366" s="49">
        <f>IFERROR(IF(OR($V2366&lt;&gt;"Ja",VLOOKUP($C2366,Listen!$A$2:$F$45,5,0)="Nein",D2366&lt;IF(C2366="LNG Anbindungsanlagen gemäß separater Festlegung",2022,2023)),$AC2366,$AA2366),0)</f>
        <v>0</v>
      </c>
      <c r="AH2366" s="49">
        <f>IFERROR(IF(OR($V2366&lt;&gt;"Ja",VLOOKUP($C2366,Listen!$A$2:$F$45,5,0)="Nein",D2366&lt;IF(C2366="LNG Anbindungsanlagen gemäß separater Festlegung",2022,2023)),$AC2366,$AA2366),0)</f>
        <v>0</v>
      </c>
      <c r="AI2366" s="49">
        <f>IFERROR(IF(OR($W2366&lt;&gt;"Ja",VLOOKUP($C2366,Listen!$A$2:$F$45,6,0)="Nein"),$AC2366,$AB2366),0)</f>
        <v>0</v>
      </c>
      <c r="AJ2366" s="49">
        <f>IFERROR(IF(OR($W2366&lt;&gt;"Ja",VLOOKUP($C2366,Listen!$A$2:$F$45,6,0)="Nein"),$AC2366,$AB2366),0)</f>
        <v>0</v>
      </c>
      <c r="AK2366" s="49">
        <f>IFERROR(IF(OR($W2366&lt;&gt;"Ja",VLOOKUP($C2366,Listen!$A$2:$F$45,6,0)="Nein"),$AC2366,$AB2366),0)</f>
        <v>0</v>
      </c>
      <c r="AL2366" s="51">
        <f t="shared" si="762"/>
        <v>0</v>
      </c>
      <c r="AM2366" s="296">
        <f>IFERROR(IF(VLOOKUP($C2366,Listen!$A$2:$F$45,6,0)="Ja",MAX(BC2366:BD2366),D_SAV!$BC2366),0)</f>
        <v>0</v>
      </c>
      <c r="AN2366" s="51">
        <f t="shared" si="763"/>
        <v>0</v>
      </c>
      <c r="AP2366" s="304">
        <f t="shared" si="764"/>
        <v>0</v>
      </c>
      <c r="AQ2366" s="304">
        <f t="shared" si="765"/>
        <v>0</v>
      </c>
      <c r="AR2366" s="304">
        <f t="shared" si="766"/>
        <v>0</v>
      </c>
      <c r="AS2366" s="304">
        <f t="shared" si="767"/>
        <v>0</v>
      </c>
      <c r="AT2366" s="304">
        <f t="shared" si="768"/>
        <v>0</v>
      </c>
      <c r="AU2366" s="304">
        <f t="shared" si="769"/>
        <v>0</v>
      </c>
      <c r="AV2366" s="304">
        <f t="shared" si="770"/>
        <v>0</v>
      </c>
      <c r="AW2366" s="304">
        <f t="shared" si="771"/>
        <v>0</v>
      </c>
      <c r="AX2366" s="304">
        <f t="shared" si="772"/>
        <v>0</v>
      </c>
      <c r="AY2366" s="304">
        <f t="shared" si="773"/>
        <v>0</v>
      </c>
      <c r="AZ2366" s="304">
        <f t="shared" si="774"/>
        <v>0</v>
      </c>
      <c r="BA2366" s="304">
        <f t="shared" si="775"/>
        <v>0</v>
      </c>
      <c r="BB2366" s="304">
        <f t="shared" si="776"/>
        <v>0</v>
      </c>
      <c r="BC2366" s="304">
        <f t="shared" si="777"/>
        <v>0</v>
      </c>
      <c r="BD2366" s="304">
        <f t="shared" si="778"/>
        <v>0</v>
      </c>
      <c r="BE2366" s="304">
        <f>IFERROR(IF(VLOOKUP($C2366,Listen!$A$2:$F$45,6,0)="Ja",BB2366-MAX(BC2366:BD2366),BB2366-BC2366),0)</f>
        <v>0</v>
      </c>
    </row>
    <row r="2367" spans="1:57" x14ac:dyDescent="0.25">
      <c r="A2367" s="320" t="str">
        <f>IF(AND(D2367&lt;&gt;0,C2367&lt;&gt;0,E2367&lt;&gt;0),IF(B2367&lt;&gt;0,CONCATENATE(B2367,"-AGr",VLOOKUP(C2367,Listen!$A$2:$D$45,4,FALSE),"-",D2367,"-",E2367,),CONCATENATE("AGr",VLOOKUP(C2367,Listen!$A$2:$D$45,4,FALSE),"-",D2367,"-",E2367)),"keine vollständige ID")</f>
        <v>keine vollständige ID</v>
      </c>
      <c r="B2367" s="301"/>
      <c r="C2367" s="287"/>
      <c r="D2367" s="34"/>
      <c r="E2367" s="306"/>
      <c r="F2367" s="116"/>
      <c r="G2367" s="17"/>
      <c r="H2367" s="17"/>
      <c r="I2367" s="17"/>
      <c r="J2367" s="17"/>
      <c r="K2367" s="17"/>
      <c r="L2367" s="17"/>
      <c r="M2367" s="17"/>
      <c r="N2367" s="17"/>
      <c r="O2367" s="116"/>
      <c r="P2367" s="117">
        <f>IF(D2367&gt;A_Stammdaten!$B$12,0,SUM(G2367,H2367,J2367,L2367:M2367)-SUM(I2367,K2367,N2367:O2367))</f>
        <v>0</v>
      </c>
      <c r="Q2367" s="17"/>
      <c r="R2367" s="17"/>
      <c r="S2367" s="17"/>
      <c r="T2367" s="17"/>
      <c r="U2367" s="62">
        <f t="shared" si="758"/>
        <v>0</v>
      </c>
      <c r="V2367" s="34"/>
      <c r="W2367" s="34"/>
      <c r="X2367" s="34"/>
      <c r="Y2367" s="34"/>
      <c r="Z2367" s="34"/>
      <c r="AA2367" s="63" t="str">
        <f t="shared" si="759"/>
        <v>-</v>
      </c>
      <c r="AB2367" s="63" t="str">
        <f t="shared" si="760"/>
        <v>-</v>
      </c>
      <c r="AC2367" s="63">
        <f>IF(ISBLANK($C2367),0,VLOOKUP($C2367,Listen!$A$2:$C$45,2,FALSE))</f>
        <v>0</v>
      </c>
      <c r="AD2367" s="63">
        <f>IF(ISBLANK($C2367),0,VLOOKUP($C2367,Listen!$A$2:$C$45,3,FALSE))</f>
        <v>0</v>
      </c>
      <c r="AE2367" s="49">
        <f t="shared" si="761"/>
        <v>0</v>
      </c>
      <c r="AF2367" s="49">
        <f t="shared" si="761"/>
        <v>0</v>
      </c>
      <c r="AG2367" s="49">
        <f>IFERROR(IF(OR($V2367&lt;&gt;"Ja",VLOOKUP($C2367,Listen!$A$2:$F$45,5,0)="Nein",D2367&lt;IF(C2367="LNG Anbindungsanlagen gemäß separater Festlegung",2022,2023)),$AC2367,$AA2367),0)</f>
        <v>0</v>
      </c>
      <c r="AH2367" s="49">
        <f>IFERROR(IF(OR($V2367&lt;&gt;"Ja",VLOOKUP($C2367,Listen!$A$2:$F$45,5,0)="Nein",D2367&lt;IF(C2367="LNG Anbindungsanlagen gemäß separater Festlegung",2022,2023)),$AC2367,$AA2367),0)</f>
        <v>0</v>
      </c>
      <c r="AI2367" s="49">
        <f>IFERROR(IF(OR($W2367&lt;&gt;"Ja",VLOOKUP($C2367,Listen!$A$2:$F$45,6,0)="Nein"),$AC2367,$AB2367),0)</f>
        <v>0</v>
      </c>
      <c r="AJ2367" s="49">
        <f>IFERROR(IF(OR($W2367&lt;&gt;"Ja",VLOOKUP($C2367,Listen!$A$2:$F$45,6,0)="Nein"),$AC2367,$AB2367),0)</f>
        <v>0</v>
      </c>
      <c r="AK2367" s="49">
        <f>IFERROR(IF(OR($W2367&lt;&gt;"Ja",VLOOKUP($C2367,Listen!$A$2:$F$45,6,0)="Nein"),$AC2367,$AB2367),0)</f>
        <v>0</v>
      </c>
      <c r="AL2367" s="51">
        <f t="shared" si="762"/>
        <v>0</v>
      </c>
      <c r="AM2367" s="296">
        <f>IFERROR(IF(VLOOKUP($C2367,Listen!$A$2:$F$45,6,0)="Ja",MAX(BC2367:BD2367),D_SAV!$BC2367),0)</f>
        <v>0</v>
      </c>
      <c r="AN2367" s="51">
        <f t="shared" si="763"/>
        <v>0</v>
      </c>
      <c r="AP2367" s="304">
        <f t="shared" si="764"/>
        <v>0</v>
      </c>
      <c r="AQ2367" s="304">
        <f t="shared" si="765"/>
        <v>0</v>
      </c>
      <c r="AR2367" s="304">
        <f t="shared" si="766"/>
        <v>0</v>
      </c>
      <c r="AS2367" s="304">
        <f t="shared" si="767"/>
        <v>0</v>
      </c>
      <c r="AT2367" s="304">
        <f t="shared" si="768"/>
        <v>0</v>
      </c>
      <c r="AU2367" s="304">
        <f t="shared" si="769"/>
        <v>0</v>
      </c>
      <c r="AV2367" s="304">
        <f t="shared" si="770"/>
        <v>0</v>
      </c>
      <c r="AW2367" s="304">
        <f t="shared" si="771"/>
        <v>0</v>
      </c>
      <c r="AX2367" s="304">
        <f t="shared" si="772"/>
        <v>0</v>
      </c>
      <c r="AY2367" s="304">
        <f t="shared" si="773"/>
        <v>0</v>
      </c>
      <c r="AZ2367" s="304">
        <f t="shared" si="774"/>
        <v>0</v>
      </c>
      <c r="BA2367" s="304">
        <f t="shared" si="775"/>
        <v>0</v>
      </c>
      <c r="BB2367" s="304">
        <f t="shared" si="776"/>
        <v>0</v>
      </c>
      <c r="BC2367" s="304">
        <f t="shared" si="777"/>
        <v>0</v>
      </c>
      <c r="BD2367" s="304">
        <f t="shared" si="778"/>
        <v>0</v>
      </c>
      <c r="BE2367" s="304">
        <f>IFERROR(IF(VLOOKUP($C2367,Listen!$A$2:$F$45,6,0)="Ja",BB2367-MAX(BC2367:BD2367),BB2367-BC2367),0)</f>
        <v>0</v>
      </c>
    </row>
    <row r="2368" spans="1:57" x14ac:dyDescent="0.25">
      <c r="A2368" s="320" t="str">
        <f>IF(AND(D2368&lt;&gt;0,C2368&lt;&gt;0,E2368&lt;&gt;0),IF(B2368&lt;&gt;0,CONCATENATE(B2368,"-AGr",VLOOKUP(C2368,Listen!$A$2:$D$45,4,FALSE),"-",D2368,"-",E2368,),CONCATENATE("AGr",VLOOKUP(C2368,Listen!$A$2:$D$45,4,FALSE),"-",D2368,"-",E2368)),"keine vollständige ID")</f>
        <v>keine vollständige ID</v>
      </c>
      <c r="B2368" s="301"/>
      <c r="C2368" s="287"/>
      <c r="D2368" s="34"/>
      <c r="E2368" s="306"/>
      <c r="F2368" s="116"/>
      <c r="G2368" s="17"/>
      <c r="H2368" s="17"/>
      <c r="I2368" s="17"/>
      <c r="J2368" s="17"/>
      <c r="K2368" s="17"/>
      <c r="L2368" s="17"/>
      <c r="M2368" s="17"/>
      <c r="N2368" s="17"/>
      <c r="O2368" s="116"/>
      <c r="P2368" s="117">
        <f>IF(D2368&gt;A_Stammdaten!$B$12,0,SUM(G2368,H2368,J2368,L2368:M2368)-SUM(I2368,K2368,N2368:O2368))</f>
        <v>0</v>
      </c>
      <c r="Q2368" s="17"/>
      <c r="R2368" s="17"/>
      <c r="S2368" s="17"/>
      <c r="T2368" s="17"/>
      <c r="U2368" s="62">
        <f t="shared" si="758"/>
        <v>0</v>
      </c>
      <c r="V2368" s="34"/>
      <c r="W2368" s="34"/>
      <c r="X2368" s="34"/>
      <c r="Y2368" s="34"/>
      <c r="Z2368" s="34"/>
      <c r="AA2368" s="63" t="str">
        <f t="shared" si="759"/>
        <v>-</v>
      </c>
      <c r="AB2368" s="63" t="str">
        <f t="shared" si="760"/>
        <v>-</v>
      </c>
      <c r="AC2368" s="63">
        <f>IF(ISBLANK($C2368),0,VLOOKUP($C2368,Listen!$A$2:$C$45,2,FALSE))</f>
        <v>0</v>
      </c>
      <c r="AD2368" s="63">
        <f>IF(ISBLANK($C2368),0,VLOOKUP($C2368,Listen!$A$2:$C$45,3,FALSE))</f>
        <v>0</v>
      </c>
      <c r="AE2368" s="49">
        <f t="shared" si="761"/>
        <v>0</v>
      </c>
      <c r="AF2368" s="49">
        <f t="shared" si="761"/>
        <v>0</v>
      </c>
      <c r="AG2368" s="49">
        <f>IFERROR(IF(OR($V2368&lt;&gt;"Ja",VLOOKUP($C2368,Listen!$A$2:$F$45,5,0)="Nein",D2368&lt;IF(C2368="LNG Anbindungsanlagen gemäß separater Festlegung",2022,2023)),$AC2368,$AA2368),0)</f>
        <v>0</v>
      </c>
      <c r="AH2368" s="49">
        <f>IFERROR(IF(OR($V2368&lt;&gt;"Ja",VLOOKUP($C2368,Listen!$A$2:$F$45,5,0)="Nein",D2368&lt;IF(C2368="LNG Anbindungsanlagen gemäß separater Festlegung",2022,2023)),$AC2368,$AA2368),0)</f>
        <v>0</v>
      </c>
      <c r="AI2368" s="49">
        <f>IFERROR(IF(OR($W2368&lt;&gt;"Ja",VLOOKUP($C2368,Listen!$A$2:$F$45,6,0)="Nein"),$AC2368,$AB2368),0)</f>
        <v>0</v>
      </c>
      <c r="AJ2368" s="49">
        <f>IFERROR(IF(OR($W2368&lt;&gt;"Ja",VLOOKUP($C2368,Listen!$A$2:$F$45,6,0)="Nein"),$AC2368,$AB2368),0)</f>
        <v>0</v>
      </c>
      <c r="AK2368" s="49">
        <f>IFERROR(IF(OR($W2368&lt;&gt;"Ja",VLOOKUP($C2368,Listen!$A$2:$F$45,6,0)="Nein"),$AC2368,$AB2368),0)</f>
        <v>0</v>
      </c>
      <c r="AL2368" s="51">
        <f t="shared" si="762"/>
        <v>0</v>
      </c>
      <c r="AM2368" s="296">
        <f>IFERROR(IF(VLOOKUP($C2368,Listen!$A$2:$F$45,6,0)="Ja",MAX(BC2368:BD2368),D_SAV!$BC2368),0)</f>
        <v>0</v>
      </c>
      <c r="AN2368" s="51">
        <f t="shared" si="763"/>
        <v>0</v>
      </c>
      <c r="AP2368" s="304">
        <f t="shared" si="764"/>
        <v>0</v>
      </c>
      <c r="AQ2368" s="304">
        <f t="shared" si="765"/>
        <v>0</v>
      </c>
      <c r="AR2368" s="304">
        <f t="shared" si="766"/>
        <v>0</v>
      </c>
      <c r="AS2368" s="304">
        <f t="shared" si="767"/>
        <v>0</v>
      </c>
      <c r="AT2368" s="304">
        <f t="shared" si="768"/>
        <v>0</v>
      </c>
      <c r="AU2368" s="304">
        <f t="shared" si="769"/>
        <v>0</v>
      </c>
      <c r="AV2368" s="304">
        <f t="shared" si="770"/>
        <v>0</v>
      </c>
      <c r="AW2368" s="304">
        <f t="shared" si="771"/>
        <v>0</v>
      </c>
      <c r="AX2368" s="304">
        <f t="shared" si="772"/>
        <v>0</v>
      </c>
      <c r="AY2368" s="304">
        <f t="shared" si="773"/>
        <v>0</v>
      </c>
      <c r="AZ2368" s="304">
        <f t="shared" si="774"/>
        <v>0</v>
      </c>
      <c r="BA2368" s="304">
        <f t="shared" si="775"/>
        <v>0</v>
      </c>
      <c r="BB2368" s="304">
        <f t="shared" si="776"/>
        <v>0</v>
      </c>
      <c r="BC2368" s="304">
        <f t="shared" si="777"/>
        <v>0</v>
      </c>
      <c r="BD2368" s="304">
        <f t="shared" si="778"/>
        <v>0</v>
      </c>
      <c r="BE2368" s="304">
        <f>IFERROR(IF(VLOOKUP($C2368,Listen!$A$2:$F$45,6,0)="Ja",BB2368-MAX(BC2368:BD2368),BB2368-BC2368),0)</f>
        <v>0</v>
      </c>
    </row>
    <row r="2369" spans="1:57" x14ac:dyDescent="0.25">
      <c r="A2369" s="320" t="str">
        <f>IF(AND(D2369&lt;&gt;0,C2369&lt;&gt;0,E2369&lt;&gt;0),IF(B2369&lt;&gt;0,CONCATENATE(B2369,"-AGr",VLOOKUP(C2369,Listen!$A$2:$D$45,4,FALSE),"-",D2369,"-",E2369,),CONCATENATE("AGr",VLOOKUP(C2369,Listen!$A$2:$D$45,4,FALSE),"-",D2369,"-",E2369)),"keine vollständige ID")</f>
        <v>keine vollständige ID</v>
      </c>
      <c r="B2369" s="301"/>
      <c r="C2369" s="287"/>
      <c r="D2369" s="34"/>
      <c r="E2369" s="306"/>
      <c r="F2369" s="116"/>
      <c r="G2369" s="17"/>
      <c r="H2369" s="17"/>
      <c r="I2369" s="17"/>
      <c r="J2369" s="17"/>
      <c r="K2369" s="17"/>
      <c r="L2369" s="17"/>
      <c r="M2369" s="17"/>
      <c r="N2369" s="17"/>
      <c r="O2369" s="116"/>
      <c r="P2369" s="117">
        <f>IF(D2369&gt;A_Stammdaten!$B$12,0,SUM(G2369,H2369,J2369,L2369:M2369)-SUM(I2369,K2369,N2369:O2369))</f>
        <v>0</v>
      </c>
      <c r="Q2369" s="17"/>
      <c r="R2369" s="17"/>
      <c r="S2369" s="17"/>
      <c r="T2369" s="17"/>
      <c r="U2369" s="62">
        <f t="shared" si="758"/>
        <v>0</v>
      </c>
      <c r="V2369" s="34"/>
      <c r="W2369" s="34"/>
      <c r="X2369" s="34"/>
      <c r="Y2369" s="34"/>
      <c r="Z2369" s="34"/>
      <c r="AA2369" s="63" t="str">
        <f t="shared" si="759"/>
        <v>-</v>
      </c>
      <c r="AB2369" s="63" t="str">
        <f t="shared" si="760"/>
        <v>-</v>
      </c>
      <c r="AC2369" s="63">
        <f>IF(ISBLANK($C2369),0,VLOOKUP($C2369,Listen!$A$2:$C$45,2,FALSE))</f>
        <v>0</v>
      </c>
      <c r="AD2369" s="63">
        <f>IF(ISBLANK($C2369),0,VLOOKUP($C2369,Listen!$A$2:$C$45,3,FALSE))</f>
        <v>0</v>
      </c>
      <c r="AE2369" s="49">
        <f t="shared" si="761"/>
        <v>0</v>
      </c>
      <c r="AF2369" s="49">
        <f t="shared" si="761"/>
        <v>0</v>
      </c>
      <c r="AG2369" s="49">
        <f>IFERROR(IF(OR($V2369&lt;&gt;"Ja",VLOOKUP($C2369,Listen!$A$2:$F$45,5,0)="Nein",D2369&lt;IF(C2369="LNG Anbindungsanlagen gemäß separater Festlegung",2022,2023)),$AC2369,$AA2369),0)</f>
        <v>0</v>
      </c>
      <c r="AH2369" s="49">
        <f>IFERROR(IF(OR($V2369&lt;&gt;"Ja",VLOOKUP($C2369,Listen!$A$2:$F$45,5,0)="Nein",D2369&lt;IF(C2369="LNG Anbindungsanlagen gemäß separater Festlegung",2022,2023)),$AC2369,$AA2369),0)</f>
        <v>0</v>
      </c>
      <c r="AI2369" s="49">
        <f>IFERROR(IF(OR($W2369&lt;&gt;"Ja",VLOOKUP($C2369,Listen!$A$2:$F$45,6,0)="Nein"),$AC2369,$AB2369),0)</f>
        <v>0</v>
      </c>
      <c r="AJ2369" s="49">
        <f>IFERROR(IF(OR($W2369&lt;&gt;"Ja",VLOOKUP($C2369,Listen!$A$2:$F$45,6,0)="Nein"),$AC2369,$AB2369),0)</f>
        <v>0</v>
      </c>
      <c r="AK2369" s="49">
        <f>IFERROR(IF(OR($W2369&lt;&gt;"Ja",VLOOKUP($C2369,Listen!$A$2:$F$45,6,0)="Nein"),$AC2369,$AB2369),0)</f>
        <v>0</v>
      </c>
      <c r="AL2369" s="51">
        <f t="shared" si="762"/>
        <v>0</v>
      </c>
      <c r="AM2369" s="296">
        <f>IFERROR(IF(VLOOKUP($C2369,Listen!$A$2:$F$45,6,0)="Ja",MAX(BC2369:BD2369),D_SAV!$BC2369),0)</f>
        <v>0</v>
      </c>
      <c r="AN2369" s="51">
        <f t="shared" si="763"/>
        <v>0</v>
      </c>
      <c r="AP2369" s="304">
        <f t="shared" si="764"/>
        <v>0</v>
      </c>
      <c r="AQ2369" s="304">
        <f t="shared" si="765"/>
        <v>0</v>
      </c>
      <c r="AR2369" s="304">
        <f t="shared" si="766"/>
        <v>0</v>
      </c>
      <c r="AS2369" s="304">
        <f t="shared" si="767"/>
        <v>0</v>
      </c>
      <c r="AT2369" s="304">
        <f t="shared" si="768"/>
        <v>0</v>
      </c>
      <c r="AU2369" s="304">
        <f t="shared" si="769"/>
        <v>0</v>
      </c>
      <c r="AV2369" s="304">
        <f t="shared" si="770"/>
        <v>0</v>
      </c>
      <c r="AW2369" s="304">
        <f t="shared" si="771"/>
        <v>0</v>
      </c>
      <c r="AX2369" s="304">
        <f t="shared" si="772"/>
        <v>0</v>
      </c>
      <c r="AY2369" s="304">
        <f t="shared" si="773"/>
        <v>0</v>
      </c>
      <c r="AZ2369" s="304">
        <f t="shared" si="774"/>
        <v>0</v>
      </c>
      <c r="BA2369" s="304">
        <f t="shared" si="775"/>
        <v>0</v>
      </c>
      <c r="BB2369" s="304">
        <f t="shared" si="776"/>
        <v>0</v>
      </c>
      <c r="BC2369" s="304">
        <f t="shared" si="777"/>
        <v>0</v>
      </c>
      <c r="BD2369" s="304">
        <f t="shared" si="778"/>
        <v>0</v>
      </c>
      <c r="BE2369" s="304">
        <f>IFERROR(IF(VLOOKUP($C2369,Listen!$A$2:$F$45,6,0)="Ja",BB2369-MAX(BC2369:BD2369),BB2369-BC2369),0)</f>
        <v>0</v>
      </c>
    </row>
    <row r="2370" spans="1:57" x14ac:dyDescent="0.25">
      <c r="A2370" s="320" t="str">
        <f>IF(AND(D2370&lt;&gt;0,C2370&lt;&gt;0,E2370&lt;&gt;0),IF(B2370&lt;&gt;0,CONCATENATE(B2370,"-AGr",VLOOKUP(C2370,Listen!$A$2:$D$45,4,FALSE),"-",D2370,"-",E2370,),CONCATENATE("AGr",VLOOKUP(C2370,Listen!$A$2:$D$45,4,FALSE),"-",D2370,"-",E2370)),"keine vollständige ID")</f>
        <v>keine vollständige ID</v>
      </c>
      <c r="B2370" s="301"/>
      <c r="C2370" s="287"/>
      <c r="D2370" s="34"/>
      <c r="E2370" s="306"/>
      <c r="F2370" s="116"/>
      <c r="G2370" s="17"/>
      <c r="H2370" s="17"/>
      <c r="I2370" s="17"/>
      <c r="J2370" s="17"/>
      <c r="K2370" s="17"/>
      <c r="L2370" s="17"/>
      <c r="M2370" s="17"/>
      <c r="N2370" s="17"/>
      <c r="O2370" s="116"/>
      <c r="P2370" s="117">
        <f>IF(D2370&gt;A_Stammdaten!$B$12,0,SUM(G2370,H2370,J2370,L2370:M2370)-SUM(I2370,K2370,N2370:O2370))</f>
        <v>0</v>
      </c>
      <c r="Q2370" s="17"/>
      <c r="R2370" s="17"/>
      <c r="S2370" s="17"/>
      <c r="T2370" s="17"/>
      <c r="U2370" s="62">
        <f t="shared" si="758"/>
        <v>0</v>
      </c>
      <c r="V2370" s="34"/>
      <c r="W2370" s="34"/>
      <c r="X2370" s="34"/>
      <c r="Y2370" s="34"/>
      <c r="Z2370" s="34"/>
      <c r="AA2370" s="63" t="str">
        <f t="shared" si="759"/>
        <v>-</v>
      </c>
      <c r="AB2370" s="63" t="str">
        <f t="shared" si="760"/>
        <v>-</v>
      </c>
      <c r="AC2370" s="63">
        <f>IF(ISBLANK($C2370),0,VLOOKUP($C2370,Listen!$A$2:$C$45,2,FALSE))</f>
        <v>0</v>
      </c>
      <c r="AD2370" s="63">
        <f>IF(ISBLANK($C2370),0,VLOOKUP($C2370,Listen!$A$2:$C$45,3,FALSE))</f>
        <v>0</v>
      </c>
      <c r="AE2370" s="49">
        <f t="shared" si="761"/>
        <v>0</v>
      </c>
      <c r="AF2370" s="49">
        <f t="shared" si="761"/>
        <v>0</v>
      </c>
      <c r="AG2370" s="49">
        <f>IFERROR(IF(OR($V2370&lt;&gt;"Ja",VLOOKUP($C2370,Listen!$A$2:$F$45,5,0)="Nein",D2370&lt;IF(C2370="LNG Anbindungsanlagen gemäß separater Festlegung",2022,2023)),$AC2370,$AA2370),0)</f>
        <v>0</v>
      </c>
      <c r="AH2370" s="49">
        <f>IFERROR(IF(OR($V2370&lt;&gt;"Ja",VLOOKUP($C2370,Listen!$A$2:$F$45,5,0)="Nein",D2370&lt;IF(C2370="LNG Anbindungsanlagen gemäß separater Festlegung",2022,2023)),$AC2370,$AA2370),0)</f>
        <v>0</v>
      </c>
      <c r="AI2370" s="49">
        <f>IFERROR(IF(OR($W2370&lt;&gt;"Ja",VLOOKUP($C2370,Listen!$A$2:$F$45,6,0)="Nein"),$AC2370,$AB2370),0)</f>
        <v>0</v>
      </c>
      <c r="AJ2370" s="49">
        <f>IFERROR(IF(OR($W2370&lt;&gt;"Ja",VLOOKUP($C2370,Listen!$A$2:$F$45,6,0)="Nein"),$AC2370,$AB2370),0)</f>
        <v>0</v>
      </c>
      <c r="AK2370" s="49">
        <f>IFERROR(IF(OR($W2370&lt;&gt;"Ja",VLOOKUP($C2370,Listen!$A$2:$F$45,6,0)="Nein"),$AC2370,$AB2370),0)</f>
        <v>0</v>
      </c>
      <c r="AL2370" s="51">
        <f t="shared" si="762"/>
        <v>0</v>
      </c>
      <c r="AM2370" s="296">
        <f>IFERROR(IF(VLOOKUP($C2370,Listen!$A$2:$F$45,6,0)="Ja",MAX(BC2370:BD2370),D_SAV!$BC2370),0)</f>
        <v>0</v>
      </c>
      <c r="AN2370" s="51">
        <f t="shared" si="763"/>
        <v>0</v>
      </c>
      <c r="AP2370" s="304">
        <f t="shared" si="764"/>
        <v>0</v>
      </c>
      <c r="AQ2370" s="304">
        <f t="shared" si="765"/>
        <v>0</v>
      </c>
      <c r="AR2370" s="304">
        <f t="shared" si="766"/>
        <v>0</v>
      </c>
      <c r="AS2370" s="304">
        <f t="shared" si="767"/>
        <v>0</v>
      </c>
      <c r="AT2370" s="304">
        <f t="shared" si="768"/>
        <v>0</v>
      </c>
      <c r="AU2370" s="304">
        <f t="shared" si="769"/>
        <v>0</v>
      </c>
      <c r="AV2370" s="304">
        <f t="shared" si="770"/>
        <v>0</v>
      </c>
      <c r="AW2370" s="304">
        <f t="shared" si="771"/>
        <v>0</v>
      </c>
      <c r="AX2370" s="304">
        <f t="shared" si="772"/>
        <v>0</v>
      </c>
      <c r="AY2370" s="304">
        <f t="shared" si="773"/>
        <v>0</v>
      </c>
      <c r="AZ2370" s="304">
        <f t="shared" si="774"/>
        <v>0</v>
      </c>
      <c r="BA2370" s="304">
        <f t="shared" si="775"/>
        <v>0</v>
      </c>
      <c r="BB2370" s="304">
        <f t="shared" si="776"/>
        <v>0</v>
      </c>
      <c r="BC2370" s="304">
        <f t="shared" si="777"/>
        <v>0</v>
      </c>
      <c r="BD2370" s="304">
        <f t="shared" si="778"/>
        <v>0</v>
      </c>
      <c r="BE2370" s="304">
        <f>IFERROR(IF(VLOOKUP($C2370,Listen!$A$2:$F$45,6,0)="Ja",BB2370-MAX(BC2370:BD2370),BB2370-BC2370),0)</f>
        <v>0</v>
      </c>
    </row>
    <row r="2371" spans="1:57" x14ac:dyDescent="0.25">
      <c r="A2371" s="320" t="str">
        <f>IF(AND(D2371&lt;&gt;0,C2371&lt;&gt;0,E2371&lt;&gt;0),IF(B2371&lt;&gt;0,CONCATENATE(B2371,"-AGr",VLOOKUP(C2371,Listen!$A$2:$D$45,4,FALSE),"-",D2371,"-",E2371,),CONCATENATE("AGr",VLOOKUP(C2371,Listen!$A$2:$D$45,4,FALSE),"-",D2371,"-",E2371)),"keine vollständige ID")</f>
        <v>keine vollständige ID</v>
      </c>
      <c r="B2371" s="301"/>
      <c r="C2371" s="287"/>
      <c r="D2371" s="34"/>
      <c r="E2371" s="306"/>
      <c r="F2371" s="116"/>
      <c r="G2371" s="17"/>
      <c r="H2371" s="17"/>
      <c r="I2371" s="17"/>
      <c r="J2371" s="17"/>
      <c r="K2371" s="17"/>
      <c r="L2371" s="17"/>
      <c r="M2371" s="17"/>
      <c r="N2371" s="17"/>
      <c r="O2371" s="116"/>
      <c r="P2371" s="117">
        <f>IF(D2371&gt;A_Stammdaten!$B$12,0,SUM(G2371,H2371,J2371,L2371:M2371)-SUM(I2371,K2371,N2371:O2371))</f>
        <v>0</v>
      </c>
      <c r="Q2371" s="17"/>
      <c r="R2371" s="17"/>
      <c r="S2371" s="17"/>
      <c r="T2371" s="17"/>
      <c r="U2371" s="62">
        <f t="shared" si="758"/>
        <v>0</v>
      </c>
      <c r="V2371" s="34"/>
      <c r="W2371" s="34"/>
      <c r="X2371" s="34"/>
      <c r="Y2371" s="34"/>
      <c r="Z2371" s="34"/>
      <c r="AA2371" s="63" t="str">
        <f t="shared" si="759"/>
        <v>-</v>
      </c>
      <c r="AB2371" s="63" t="str">
        <f t="shared" si="760"/>
        <v>-</v>
      </c>
      <c r="AC2371" s="63">
        <f>IF(ISBLANK($C2371),0,VLOOKUP($C2371,Listen!$A$2:$C$45,2,FALSE))</f>
        <v>0</v>
      </c>
      <c r="AD2371" s="63">
        <f>IF(ISBLANK($C2371),0,VLOOKUP($C2371,Listen!$A$2:$C$45,3,FALSE))</f>
        <v>0</v>
      </c>
      <c r="AE2371" s="49">
        <f t="shared" si="761"/>
        <v>0</v>
      </c>
      <c r="AF2371" s="49">
        <f t="shared" si="761"/>
        <v>0</v>
      </c>
      <c r="AG2371" s="49">
        <f>IFERROR(IF(OR($V2371&lt;&gt;"Ja",VLOOKUP($C2371,Listen!$A$2:$F$45,5,0)="Nein",D2371&lt;IF(C2371="LNG Anbindungsanlagen gemäß separater Festlegung",2022,2023)),$AC2371,$AA2371),0)</f>
        <v>0</v>
      </c>
      <c r="AH2371" s="49">
        <f>IFERROR(IF(OR($V2371&lt;&gt;"Ja",VLOOKUP($C2371,Listen!$A$2:$F$45,5,0)="Nein",D2371&lt;IF(C2371="LNG Anbindungsanlagen gemäß separater Festlegung",2022,2023)),$AC2371,$AA2371),0)</f>
        <v>0</v>
      </c>
      <c r="AI2371" s="49">
        <f>IFERROR(IF(OR($W2371&lt;&gt;"Ja",VLOOKUP($C2371,Listen!$A$2:$F$45,6,0)="Nein"),$AC2371,$AB2371),0)</f>
        <v>0</v>
      </c>
      <c r="AJ2371" s="49">
        <f>IFERROR(IF(OR($W2371&lt;&gt;"Ja",VLOOKUP($C2371,Listen!$A$2:$F$45,6,0)="Nein"),$AC2371,$AB2371),0)</f>
        <v>0</v>
      </c>
      <c r="AK2371" s="49">
        <f>IFERROR(IF(OR($W2371&lt;&gt;"Ja",VLOOKUP($C2371,Listen!$A$2:$F$45,6,0)="Nein"),$AC2371,$AB2371),0)</f>
        <v>0</v>
      </c>
      <c r="AL2371" s="51">
        <f t="shared" si="762"/>
        <v>0</v>
      </c>
      <c r="AM2371" s="296">
        <f>IFERROR(IF(VLOOKUP($C2371,Listen!$A$2:$F$45,6,0)="Ja",MAX(BC2371:BD2371),D_SAV!$BC2371),0)</f>
        <v>0</v>
      </c>
      <c r="AN2371" s="51">
        <f t="shared" si="763"/>
        <v>0</v>
      </c>
      <c r="AP2371" s="304">
        <f t="shared" si="764"/>
        <v>0</v>
      </c>
      <c r="AQ2371" s="304">
        <f t="shared" si="765"/>
        <v>0</v>
      </c>
      <c r="AR2371" s="304">
        <f t="shared" si="766"/>
        <v>0</v>
      </c>
      <c r="AS2371" s="304">
        <f t="shared" si="767"/>
        <v>0</v>
      </c>
      <c r="AT2371" s="304">
        <f t="shared" si="768"/>
        <v>0</v>
      </c>
      <c r="AU2371" s="304">
        <f t="shared" si="769"/>
        <v>0</v>
      </c>
      <c r="AV2371" s="304">
        <f t="shared" si="770"/>
        <v>0</v>
      </c>
      <c r="AW2371" s="304">
        <f t="shared" si="771"/>
        <v>0</v>
      </c>
      <c r="AX2371" s="304">
        <f t="shared" si="772"/>
        <v>0</v>
      </c>
      <c r="AY2371" s="304">
        <f t="shared" si="773"/>
        <v>0</v>
      </c>
      <c r="AZ2371" s="304">
        <f t="shared" si="774"/>
        <v>0</v>
      </c>
      <c r="BA2371" s="304">
        <f t="shared" si="775"/>
        <v>0</v>
      </c>
      <c r="BB2371" s="304">
        <f t="shared" si="776"/>
        <v>0</v>
      </c>
      <c r="BC2371" s="304">
        <f t="shared" si="777"/>
        <v>0</v>
      </c>
      <c r="BD2371" s="304">
        <f t="shared" si="778"/>
        <v>0</v>
      </c>
      <c r="BE2371" s="304">
        <f>IFERROR(IF(VLOOKUP($C2371,Listen!$A$2:$F$45,6,0)="Ja",BB2371-MAX(BC2371:BD2371),BB2371-BC2371),0)</f>
        <v>0</v>
      </c>
    </row>
    <row r="2372" spans="1:57" x14ac:dyDescent="0.25">
      <c r="A2372" s="320" t="str">
        <f>IF(AND(D2372&lt;&gt;0,C2372&lt;&gt;0,E2372&lt;&gt;0),IF(B2372&lt;&gt;0,CONCATENATE(B2372,"-AGr",VLOOKUP(C2372,Listen!$A$2:$D$45,4,FALSE),"-",D2372,"-",E2372,),CONCATENATE("AGr",VLOOKUP(C2372,Listen!$A$2:$D$45,4,FALSE),"-",D2372,"-",E2372)),"keine vollständige ID")</f>
        <v>keine vollständige ID</v>
      </c>
      <c r="B2372" s="301"/>
      <c r="C2372" s="287"/>
      <c r="D2372" s="34"/>
      <c r="E2372" s="306"/>
      <c r="F2372" s="116"/>
      <c r="G2372" s="17"/>
      <c r="H2372" s="17"/>
      <c r="I2372" s="17"/>
      <c r="J2372" s="17"/>
      <c r="K2372" s="17"/>
      <c r="L2372" s="17"/>
      <c r="M2372" s="17"/>
      <c r="N2372" s="17"/>
      <c r="O2372" s="116"/>
      <c r="P2372" s="117">
        <f>IF(D2372&gt;A_Stammdaten!$B$12,0,SUM(G2372,H2372,J2372,L2372:M2372)-SUM(I2372,K2372,N2372:O2372))</f>
        <v>0</v>
      </c>
      <c r="Q2372" s="17"/>
      <c r="R2372" s="17"/>
      <c r="S2372" s="17"/>
      <c r="T2372" s="17"/>
      <c r="U2372" s="62">
        <f t="shared" si="758"/>
        <v>0</v>
      </c>
      <c r="V2372" s="34"/>
      <c r="W2372" s="34"/>
      <c r="X2372" s="34"/>
      <c r="Y2372" s="34"/>
      <c r="Z2372" s="34"/>
      <c r="AA2372" s="63" t="str">
        <f t="shared" si="759"/>
        <v>-</v>
      </c>
      <c r="AB2372" s="63" t="str">
        <f t="shared" si="760"/>
        <v>-</v>
      </c>
      <c r="AC2372" s="63">
        <f>IF(ISBLANK($C2372),0,VLOOKUP($C2372,Listen!$A$2:$C$45,2,FALSE))</f>
        <v>0</v>
      </c>
      <c r="AD2372" s="63">
        <f>IF(ISBLANK($C2372),0,VLOOKUP($C2372,Listen!$A$2:$C$45,3,FALSE))</f>
        <v>0</v>
      </c>
      <c r="AE2372" s="49">
        <f t="shared" si="761"/>
        <v>0</v>
      </c>
      <c r="AF2372" s="49">
        <f t="shared" si="761"/>
        <v>0</v>
      </c>
      <c r="AG2372" s="49">
        <f>IFERROR(IF(OR($V2372&lt;&gt;"Ja",VLOOKUP($C2372,Listen!$A$2:$F$45,5,0)="Nein",D2372&lt;IF(C2372="LNG Anbindungsanlagen gemäß separater Festlegung",2022,2023)),$AC2372,$AA2372),0)</f>
        <v>0</v>
      </c>
      <c r="AH2372" s="49">
        <f>IFERROR(IF(OR($V2372&lt;&gt;"Ja",VLOOKUP($C2372,Listen!$A$2:$F$45,5,0)="Nein",D2372&lt;IF(C2372="LNG Anbindungsanlagen gemäß separater Festlegung",2022,2023)),$AC2372,$AA2372),0)</f>
        <v>0</v>
      </c>
      <c r="AI2372" s="49">
        <f>IFERROR(IF(OR($W2372&lt;&gt;"Ja",VLOOKUP($C2372,Listen!$A$2:$F$45,6,0)="Nein"),$AC2372,$AB2372),0)</f>
        <v>0</v>
      </c>
      <c r="AJ2372" s="49">
        <f>IFERROR(IF(OR($W2372&lt;&gt;"Ja",VLOOKUP($C2372,Listen!$A$2:$F$45,6,0)="Nein"),$AC2372,$AB2372),0)</f>
        <v>0</v>
      </c>
      <c r="AK2372" s="49">
        <f>IFERROR(IF(OR($W2372&lt;&gt;"Ja",VLOOKUP($C2372,Listen!$A$2:$F$45,6,0)="Nein"),$AC2372,$AB2372),0)</f>
        <v>0</v>
      </c>
      <c r="AL2372" s="51">
        <f t="shared" si="762"/>
        <v>0</v>
      </c>
      <c r="AM2372" s="296">
        <f>IFERROR(IF(VLOOKUP($C2372,Listen!$A$2:$F$45,6,0)="Ja",MAX(BC2372:BD2372),D_SAV!$BC2372),0)</f>
        <v>0</v>
      </c>
      <c r="AN2372" s="51">
        <f t="shared" si="763"/>
        <v>0</v>
      </c>
      <c r="AP2372" s="304">
        <f t="shared" si="764"/>
        <v>0</v>
      </c>
      <c r="AQ2372" s="304">
        <f t="shared" si="765"/>
        <v>0</v>
      </c>
      <c r="AR2372" s="304">
        <f t="shared" si="766"/>
        <v>0</v>
      </c>
      <c r="AS2372" s="304">
        <f t="shared" si="767"/>
        <v>0</v>
      </c>
      <c r="AT2372" s="304">
        <f t="shared" si="768"/>
        <v>0</v>
      </c>
      <c r="AU2372" s="304">
        <f t="shared" si="769"/>
        <v>0</v>
      </c>
      <c r="AV2372" s="304">
        <f t="shared" si="770"/>
        <v>0</v>
      </c>
      <c r="AW2372" s="304">
        <f t="shared" si="771"/>
        <v>0</v>
      </c>
      <c r="AX2372" s="304">
        <f t="shared" si="772"/>
        <v>0</v>
      </c>
      <c r="AY2372" s="304">
        <f t="shared" si="773"/>
        <v>0</v>
      </c>
      <c r="AZ2372" s="304">
        <f t="shared" si="774"/>
        <v>0</v>
      </c>
      <c r="BA2372" s="304">
        <f t="shared" si="775"/>
        <v>0</v>
      </c>
      <c r="BB2372" s="304">
        <f t="shared" si="776"/>
        <v>0</v>
      </c>
      <c r="BC2372" s="304">
        <f t="shared" si="777"/>
        <v>0</v>
      </c>
      <c r="BD2372" s="304">
        <f t="shared" si="778"/>
        <v>0</v>
      </c>
      <c r="BE2372" s="304">
        <f>IFERROR(IF(VLOOKUP($C2372,Listen!$A$2:$F$45,6,0)="Ja",BB2372-MAX(BC2372:BD2372),BB2372-BC2372),0)</f>
        <v>0</v>
      </c>
    </row>
    <row r="2373" spans="1:57" x14ac:dyDescent="0.25">
      <c r="A2373" s="320" t="str">
        <f>IF(AND(D2373&lt;&gt;0,C2373&lt;&gt;0,E2373&lt;&gt;0),IF(B2373&lt;&gt;0,CONCATENATE(B2373,"-AGr",VLOOKUP(C2373,Listen!$A$2:$D$45,4,FALSE),"-",D2373,"-",E2373,),CONCATENATE("AGr",VLOOKUP(C2373,Listen!$A$2:$D$45,4,FALSE),"-",D2373,"-",E2373)),"keine vollständige ID")</f>
        <v>keine vollständige ID</v>
      </c>
      <c r="B2373" s="301"/>
      <c r="C2373" s="287"/>
      <c r="D2373" s="34"/>
      <c r="E2373" s="306"/>
      <c r="F2373" s="116"/>
      <c r="G2373" s="17"/>
      <c r="H2373" s="17"/>
      <c r="I2373" s="17"/>
      <c r="J2373" s="17"/>
      <c r="K2373" s="17"/>
      <c r="L2373" s="17"/>
      <c r="M2373" s="17"/>
      <c r="N2373" s="17"/>
      <c r="O2373" s="116"/>
      <c r="P2373" s="117">
        <f>IF(D2373&gt;A_Stammdaten!$B$12,0,SUM(G2373,H2373,J2373,L2373:M2373)-SUM(I2373,K2373,N2373:O2373))</f>
        <v>0</v>
      </c>
      <c r="Q2373" s="17"/>
      <c r="R2373" s="17"/>
      <c r="S2373" s="17"/>
      <c r="T2373" s="17"/>
      <c r="U2373" s="62">
        <f t="shared" si="758"/>
        <v>0</v>
      </c>
      <c r="V2373" s="34"/>
      <c r="W2373" s="34"/>
      <c r="X2373" s="34"/>
      <c r="Y2373" s="34"/>
      <c r="Z2373" s="34"/>
      <c r="AA2373" s="63" t="str">
        <f t="shared" si="759"/>
        <v>-</v>
      </c>
      <c r="AB2373" s="63" t="str">
        <f t="shared" si="760"/>
        <v>-</v>
      </c>
      <c r="AC2373" s="63">
        <f>IF(ISBLANK($C2373),0,VLOOKUP($C2373,Listen!$A$2:$C$45,2,FALSE))</f>
        <v>0</v>
      </c>
      <c r="AD2373" s="63">
        <f>IF(ISBLANK($C2373),0,VLOOKUP($C2373,Listen!$A$2:$C$45,3,FALSE))</f>
        <v>0</v>
      </c>
      <c r="AE2373" s="49">
        <f t="shared" si="761"/>
        <v>0</v>
      </c>
      <c r="AF2373" s="49">
        <f t="shared" si="761"/>
        <v>0</v>
      </c>
      <c r="AG2373" s="49">
        <f>IFERROR(IF(OR($V2373&lt;&gt;"Ja",VLOOKUP($C2373,Listen!$A$2:$F$45,5,0)="Nein",D2373&lt;IF(C2373="LNG Anbindungsanlagen gemäß separater Festlegung",2022,2023)),$AC2373,$AA2373),0)</f>
        <v>0</v>
      </c>
      <c r="AH2373" s="49">
        <f>IFERROR(IF(OR($V2373&lt;&gt;"Ja",VLOOKUP($C2373,Listen!$A$2:$F$45,5,0)="Nein",D2373&lt;IF(C2373="LNG Anbindungsanlagen gemäß separater Festlegung",2022,2023)),$AC2373,$AA2373),0)</f>
        <v>0</v>
      </c>
      <c r="AI2373" s="49">
        <f>IFERROR(IF(OR($W2373&lt;&gt;"Ja",VLOOKUP($C2373,Listen!$A$2:$F$45,6,0)="Nein"),$AC2373,$AB2373),0)</f>
        <v>0</v>
      </c>
      <c r="AJ2373" s="49">
        <f>IFERROR(IF(OR($W2373&lt;&gt;"Ja",VLOOKUP($C2373,Listen!$A$2:$F$45,6,0)="Nein"),$AC2373,$AB2373),0)</f>
        <v>0</v>
      </c>
      <c r="AK2373" s="49">
        <f>IFERROR(IF(OR($W2373&lt;&gt;"Ja",VLOOKUP($C2373,Listen!$A$2:$F$45,6,0)="Nein"),$AC2373,$AB2373),0)</f>
        <v>0</v>
      </c>
      <c r="AL2373" s="51">
        <f t="shared" si="762"/>
        <v>0</v>
      </c>
      <c r="AM2373" s="296">
        <f>IFERROR(IF(VLOOKUP($C2373,Listen!$A$2:$F$45,6,0)="Ja",MAX(BC2373:BD2373),D_SAV!$BC2373),0)</f>
        <v>0</v>
      </c>
      <c r="AN2373" s="51">
        <f t="shared" si="763"/>
        <v>0</v>
      </c>
      <c r="AP2373" s="304">
        <f t="shared" si="764"/>
        <v>0</v>
      </c>
      <c r="AQ2373" s="304">
        <f t="shared" si="765"/>
        <v>0</v>
      </c>
      <c r="AR2373" s="304">
        <f t="shared" si="766"/>
        <v>0</v>
      </c>
      <c r="AS2373" s="304">
        <f t="shared" si="767"/>
        <v>0</v>
      </c>
      <c r="AT2373" s="304">
        <f t="shared" si="768"/>
        <v>0</v>
      </c>
      <c r="AU2373" s="304">
        <f t="shared" si="769"/>
        <v>0</v>
      </c>
      <c r="AV2373" s="304">
        <f t="shared" si="770"/>
        <v>0</v>
      </c>
      <c r="AW2373" s="304">
        <f t="shared" si="771"/>
        <v>0</v>
      </c>
      <c r="AX2373" s="304">
        <f t="shared" si="772"/>
        <v>0</v>
      </c>
      <c r="AY2373" s="304">
        <f t="shared" si="773"/>
        <v>0</v>
      </c>
      <c r="AZ2373" s="304">
        <f t="shared" si="774"/>
        <v>0</v>
      </c>
      <c r="BA2373" s="304">
        <f t="shared" si="775"/>
        <v>0</v>
      </c>
      <c r="BB2373" s="304">
        <f t="shared" si="776"/>
        <v>0</v>
      </c>
      <c r="BC2373" s="304">
        <f t="shared" si="777"/>
        <v>0</v>
      </c>
      <c r="BD2373" s="304">
        <f t="shared" si="778"/>
        <v>0</v>
      </c>
      <c r="BE2373" s="304">
        <f>IFERROR(IF(VLOOKUP($C2373,Listen!$A$2:$F$45,6,0)="Ja",BB2373-MAX(BC2373:BD2373),BB2373-BC2373),0)</f>
        <v>0</v>
      </c>
    </row>
    <row r="2374" spans="1:57" x14ac:dyDescent="0.25">
      <c r="A2374" s="320" t="str">
        <f>IF(AND(D2374&lt;&gt;0,C2374&lt;&gt;0,E2374&lt;&gt;0),IF(B2374&lt;&gt;0,CONCATENATE(B2374,"-AGr",VLOOKUP(C2374,Listen!$A$2:$D$45,4,FALSE),"-",D2374,"-",E2374,),CONCATENATE("AGr",VLOOKUP(C2374,Listen!$A$2:$D$45,4,FALSE),"-",D2374,"-",E2374)),"keine vollständige ID")</f>
        <v>keine vollständige ID</v>
      </c>
      <c r="B2374" s="301"/>
      <c r="C2374" s="287"/>
      <c r="D2374" s="34"/>
      <c r="E2374" s="306"/>
      <c r="F2374" s="116"/>
      <c r="G2374" s="17"/>
      <c r="H2374" s="17"/>
      <c r="I2374" s="17"/>
      <c r="J2374" s="17"/>
      <c r="K2374" s="17"/>
      <c r="L2374" s="17"/>
      <c r="M2374" s="17"/>
      <c r="N2374" s="17"/>
      <c r="O2374" s="116"/>
      <c r="P2374" s="117">
        <f>IF(D2374&gt;A_Stammdaten!$B$12,0,SUM(G2374,H2374,J2374,L2374:M2374)-SUM(I2374,K2374,N2374:O2374))</f>
        <v>0</v>
      </c>
      <c r="Q2374" s="17"/>
      <c r="R2374" s="17"/>
      <c r="S2374" s="17"/>
      <c r="T2374" s="17"/>
      <c r="U2374" s="62">
        <f t="shared" ref="U2374:U2437" si="779">P2374-SUM(Q2374:T2374)</f>
        <v>0</v>
      </c>
      <c r="V2374" s="34"/>
      <c r="W2374" s="34"/>
      <c r="X2374" s="34"/>
      <c r="Y2374" s="34"/>
      <c r="Z2374" s="34"/>
      <c r="AA2374" s="63" t="str">
        <f t="shared" ref="AA2374:AA2437" si="780">IF($V2374="Ja",MIN(2044-$D2374+1,AC2374),"-")</f>
        <v>-</v>
      </c>
      <c r="AB2374" s="63" t="str">
        <f t="shared" ref="AB2374:AB2437" si="781">IF($Z2374="","-",MIN($Z2374-$D2374+1,AC2374))</f>
        <v>-</v>
      </c>
      <c r="AC2374" s="63">
        <f>IF(ISBLANK($C2374),0,VLOOKUP($C2374,Listen!$A$2:$C$45,2,FALSE))</f>
        <v>0</v>
      </c>
      <c r="AD2374" s="63">
        <f>IF(ISBLANK($C2374),0,VLOOKUP($C2374,Listen!$A$2:$C$45,3,FALSE))</f>
        <v>0</v>
      </c>
      <c r="AE2374" s="49">
        <f t="shared" ref="AE2374:AF2437" si="782">IFERROR($AC2374,0)</f>
        <v>0</v>
      </c>
      <c r="AF2374" s="49">
        <f t="shared" si="782"/>
        <v>0</v>
      </c>
      <c r="AG2374" s="49">
        <f>IFERROR(IF(OR($V2374&lt;&gt;"Ja",VLOOKUP($C2374,Listen!$A$2:$F$45,5,0)="Nein",D2374&lt;IF(C2374="LNG Anbindungsanlagen gemäß separater Festlegung",2022,2023)),$AC2374,$AA2374),0)</f>
        <v>0</v>
      </c>
      <c r="AH2374" s="49">
        <f>IFERROR(IF(OR($V2374&lt;&gt;"Ja",VLOOKUP($C2374,Listen!$A$2:$F$45,5,0)="Nein",D2374&lt;IF(C2374="LNG Anbindungsanlagen gemäß separater Festlegung",2022,2023)),$AC2374,$AA2374),0)</f>
        <v>0</v>
      </c>
      <c r="AI2374" s="49">
        <f>IFERROR(IF(OR($W2374&lt;&gt;"Ja",VLOOKUP($C2374,Listen!$A$2:$F$45,6,0)="Nein"),$AC2374,$AB2374),0)</f>
        <v>0</v>
      </c>
      <c r="AJ2374" s="49">
        <f>IFERROR(IF(OR($W2374&lt;&gt;"Ja",VLOOKUP($C2374,Listen!$A$2:$F$45,6,0)="Nein"),$AC2374,$AB2374),0)</f>
        <v>0</v>
      </c>
      <c r="AK2374" s="49">
        <f>IFERROR(IF(OR($W2374&lt;&gt;"Ja",VLOOKUP($C2374,Listen!$A$2:$F$45,6,0)="Nein"),$AC2374,$AB2374),0)</f>
        <v>0</v>
      </c>
      <c r="AL2374" s="51">
        <f t="shared" ref="AL2374:AL2437" si="783">BB2374</f>
        <v>0</v>
      </c>
      <c r="AM2374" s="296">
        <f>IFERROR(IF(VLOOKUP($C2374,Listen!$A$2:$F$45,6,0)="Ja",MAX(BC2374:BD2374),D_SAV!$BC2374),0)</f>
        <v>0</v>
      </c>
      <c r="AN2374" s="51">
        <f t="shared" ref="AN2374:AN2437" si="784">BE2374</f>
        <v>0</v>
      </c>
      <c r="AP2374" s="304">
        <f t="shared" ref="AP2374:AP2437" si="785">AO2374+IF($D2374=AP$3,$U2374,0)</f>
        <v>0</v>
      </c>
      <c r="AQ2374" s="304">
        <f t="shared" ref="AQ2374:AQ2437" si="786">IF(AP2374=0,0,IF($AE2374-(AP$3-$D2374)&lt;=0,AP2374,AP2374/($AE2374-(AP$3-$D2374))))</f>
        <v>0</v>
      </c>
      <c r="AR2374" s="304">
        <f t="shared" ref="AR2374:AR2437" si="787">AP2374-AQ2374</f>
        <v>0</v>
      </c>
      <c r="AS2374" s="304">
        <f t="shared" ref="AS2374:AS2437" si="788">AR2374+IF($D2374=AS$3,$U2374,0)</f>
        <v>0</v>
      </c>
      <c r="AT2374" s="304">
        <f t="shared" ref="AT2374:AT2437" si="789">IF(AS2374=0,0,IF($AF2374-(AS$3-$D2374)&lt;=0,AS2374,AS2374/($AF2374-(AS$3-$D2374))))</f>
        <v>0</v>
      </c>
      <c r="AU2374" s="304">
        <f t="shared" ref="AU2374:AU2437" si="790">AS2374-AT2374</f>
        <v>0</v>
      </c>
      <c r="AV2374" s="304">
        <f t="shared" ref="AV2374:AV2437" si="791">AU2374+IF($D2374=AV$3,$U2374,0)</f>
        <v>0</v>
      </c>
      <c r="AW2374" s="304">
        <f t="shared" ref="AW2374:AW2437" si="792">IF(AV2374=0,0,IF($AG2374-(AV$3-$D2374)&lt;=0,AV2374,AV2374/($AG2374-(AV$3-$D2374))))</f>
        <v>0</v>
      </c>
      <c r="AX2374" s="304">
        <f t="shared" ref="AX2374:AX2437" si="793">AV2374-AW2374</f>
        <v>0</v>
      </c>
      <c r="AY2374" s="304">
        <f t="shared" ref="AY2374:AY2437" si="794">AX2374+IF($D2374=AY$3,$U2374,0)</f>
        <v>0</v>
      </c>
      <c r="AZ2374" s="304">
        <f t="shared" ref="AZ2374:AZ2437" si="795">IF(AY2374=0,0,IF($AH2374-(AY$3-$D2374)&lt;=0,AY2374,AY2374/($AH2374-(AY$3-$D2374))))</f>
        <v>0</v>
      </c>
      <c r="BA2374" s="304">
        <f t="shared" ref="BA2374:BA2437" si="796">AY2374-AZ2374</f>
        <v>0</v>
      </c>
      <c r="BB2374" s="304">
        <f t="shared" ref="BB2374:BB2437" si="797">BA2374+IF($D2374=BB$3,$U2374,0)</f>
        <v>0</v>
      </c>
      <c r="BC2374" s="304">
        <f t="shared" ref="BC2374:BC2437" si="798">IF(BB2374=0,0,IF($AI2374-(BB$3-$D2374)&lt;=0,BB2374,BB2374/($AI2374-(BB$3-$D2374))))</f>
        <v>0</v>
      </c>
      <c r="BD2374" s="304">
        <f t="shared" ref="BD2374:BD2437" si="799">BB2374*Y2374/100</f>
        <v>0</v>
      </c>
      <c r="BE2374" s="304">
        <f>IFERROR(IF(VLOOKUP($C2374,Listen!$A$2:$F$45,6,0)="Ja",BB2374-MAX(BC2374:BD2374),BB2374-BC2374),0)</f>
        <v>0</v>
      </c>
    </row>
    <row r="2375" spans="1:57" x14ac:dyDescent="0.25">
      <c r="A2375" s="320" t="str">
        <f>IF(AND(D2375&lt;&gt;0,C2375&lt;&gt;0,E2375&lt;&gt;0),IF(B2375&lt;&gt;0,CONCATENATE(B2375,"-AGr",VLOOKUP(C2375,Listen!$A$2:$D$45,4,FALSE),"-",D2375,"-",E2375,),CONCATENATE("AGr",VLOOKUP(C2375,Listen!$A$2:$D$45,4,FALSE),"-",D2375,"-",E2375)),"keine vollständige ID")</f>
        <v>keine vollständige ID</v>
      </c>
      <c r="B2375" s="301"/>
      <c r="C2375" s="287"/>
      <c r="D2375" s="34"/>
      <c r="E2375" s="306"/>
      <c r="F2375" s="116"/>
      <c r="G2375" s="17"/>
      <c r="H2375" s="17"/>
      <c r="I2375" s="17"/>
      <c r="J2375" s="17"/>
      <c r="K2375" s="17"/>
      <c r="L2375" s="17"/>
      <c r="M2375" s="17"/>
      <c r="N2375" s="17"/>
      <c r="O2375" s="116"/>
      <c r="P2375" s="117">
        <f>IF(D2375&gt;A_Stammdaten!$B$12,0,SUM(G2375,H2375,J2375,L2375:M2375)-SUM(I2375,K2375,N2375:O2375))</f>
        <v>0</v>
      </c>
      <c r="Q2375" s="17"/>
      <c r="R2375" s="17"/>
      <c r="S2375" s="17"/>
      <c r="T2375" s="17"/>
      <c r="U2375" s="62">
        <f t="shared" si="779"/>
        <v>0</v>
      </c>
      <c r="V2375" s="34"/>
      <c r="W2375" s="34"/>
      <c r="X2375" s="34"/>
      <c r="Y2375" s="34"/>
      <c r="Z2375" s="34"/>
      <c r="AA2375" s="63" t="str">
        <f t="shared" si="780"/>
        <v>-</v>
      </c>
      <c r="AB2375" s="63" t="str">
        <f t="shared" si="781"/>
        <v>-</v>
      </c>
      <c r="AC2375" s="63">
        <f>IF(ISBLANK($C2375),0,VLOOKUP($C2375,Listen!$A$2:$C$45,2,FALSE))</f>
        <v>0</v>
      </c>
      <c r="AD2375" s="63">
        <f>IF(ISBLANK($C2375),0,VLOOKUP($C2375,Listen!$A$2:$C$45,3,FALSE))</f>
        <v>0</v>
      </c>
      <c r="AE2375" s="49">
        <f t="shared" si="782"/>
        <v>0</v>
      </c>
      <c r="AF2375" s="49">
        <f t="shared" si="782"/>
        <v>0</v>
      </c>
      <c r="AG2375" s="49">
        <f>IFERROR(IF(OR($V2375&lt;&gt;"Ja",VLOOKUP($C2375,Listen!$A$2:$F$45,5,0)="Nein",D2375&lt;IF(C2375="LNG Anbindungsanlagen gemäß separater Festlegung",2022,2023)),$AC2375,$AA2375),0)</f>
        <v>0</v>
      </c>
      <c r="AH2375" s="49">
        <f>IFERROR(IF(OR($V2375&lt;&gt;"Ja",VLOOKUP($C2375,Listen!$A$2:$F$45,5,0)="Nein",D2375&lt;IF(C2375="LNG Anbindungsanlagen gemäß separater Festlegung",2022,2023)),$AC2375,$AA2375),0)</f>
        <v>0</v>
      </c>
      <c r="AI2375" s="49">
        <f>IFERROR(IF(OR($W2375&lt;&gt;"Ja",VLOOKUP($C2375,Listen!$A$2:$F$45,6,0)="Nein"),$AC2375,$AB2375),0)</f>
        <v>0</v>
      </c>
      <c r="AJ2375" s="49">
        <f>IFERROR(IF(OR($W2375&lt;&gt;"Ja",VLOOKUP($C2375,Listen!$A$2:$F$45,6,0)="Nein"),$AC2375,$AB2375),0)</f>
        <v>0</v>
      </c>
      <c r="AK2375" s="49">
        <f>IFERROR(IF(OR($W2375&lt;&gt;"Ja",VLOOKUP($C2375,Listen!$A$2:$F$45,6,0)="Nein"),$AC2375,$AB2375),0)</f>
        <v>0</v>
      </c>
      <c r="AL2375" s="51">
        <f t="shared" si="783"/>
        <v>0</v>
      </c>
      <c r="AM2375" s="296">
        <f>IFERROR(IF(VLOOKUP($C2375,Listen!$A$2:$F$45,6,0)="Ja",MAX(BC2375:BD2375),D_SAV!$BC2375),0)</f>
        <v>0</v>
      </c>
      <c r="AN2375" s="51">
        <f t="shared" si="784"/>
        <v>0</v>
      </c>
      <c r="AP2375" s="304">
        <f t="shared" si="785"/>
        <v>0</v>
      </c>
      <c r="AQ2375" s="304">
        <f t="shared" si="786"/>
        <v>0</v>
      </c>
      <c r="AR2375" s="304">
        <f t="shared" si="787"/>
        <v>0</v>
      </c>
      <c r="AS2375" s="304">
        <f t="shared" si="788"/>
        <v>0</v>
      </c>
      <c r="AT2375" s="304">
        <f t="shared" si="789"/>
        <v>0</v>
      </c>
      <c r="AU2375" s="304">
        <f t="shared" si="790"/>
        <v>0</v>
      </c>
      <c r="AV2375" s="304">
        <f t="shared" si="791"/>
        <v>0</v>
      </c>
      <c r="AW2375" s="304">
        <f t="shared" si="792"/>
        <v>0</v>
      </c>
      <c r="AX2375" s="304">
        <f t="shared" si="793"/>
        <v>0</v>
      </c>
      <c r="AY2375" s="304">
        <f t="shared" si="794"/>
        <v>0</v>
      </c>
      <c r="AZ2375" s="304">
        <f t="shared" si="795"/>
        <v>0</v>
      </c>
      <c r="BA2375" s="304">
        <f t="shared" si="796"/>
        <v>0</v>
      </c>
      <c r="BB2375" s="304">
        <f t="shared" si="797"/>
        <v>0</v>
      </c>
      <c r="BC2375" s="304">
        <f t="shared" si="798"/>
        <v>0</v>
      </c>
      <c r="BD2375" s="304">
        <f t="shared" si="799"/>
        <v>0</v>
      </c>
      <c r="BE2375" s="304">
        <f>IFERROR(IF(VLOOKUP($C2375,Listen!$A$2:$F$45,6,0)="Ja",BB2375-MAX(BC2375:BD2375),BB2375-BC2375),0)</f>
        <v>0</v>
      </c>
    </row>
    <row r="2376" spans="1:57" x14ac:dyDescent="0.25">
      <c r="A2376" s="320" t="str">
        <f>IF(AND(D2376&lt;&gt;0,C2376&lt;&gt;0,E2376&lt;&gt;0),IF(B2376&lt;&gt;0,CONCATENATE(B2376,"-AGr",VLOOKUP(C2376,Listen!$A$2:$D$45,4,FALSE),"-",D2376,"-",E2376,),CONCATENATE("AGr",VLOOKUP(C2376,Listen!$A$2:$D$45,4,FALSE),"-",D2376,"-",E2376)),"keine vollständige ID")</f>
        <v>keine vollständige ID</v>
      </c>
      <c r="B2376" s="301"/>
      <c r="C2376" s="287"/>
      <c r="D2376" s="34"/>
      <c r="E2376" s="306"/>
      <c r="F2376" s="116"/>
      <c r="G2376" s="17"/>
      <c r="H2376" s="17"/>
      <c r="I2376" s="17"/>
      <c r="J2376" s="17"/>
      <c r="K2376" s="17"/>
      <c r="L2376" s="17"/>
      <c r="M2376" s="17"/>
      <c r="N2376" s="17"/>
      <c r="O2376" s="116"/>
      <c r="P2376" s="117">
        <f>IF(D2376&gt;A_Stammdaten!$B$12,0,SUM(G2376,H2376,J2376,L2376:M2376)-SUM(I2376,K2376,N2376:O2376))</f>
        <v>0</v>
      </c>
      <c r="Q2376" s="17"/>
      <c r="R2376" s="17"/>
      <c r="S2376" s="17"/>
      <c r="T2376" s="17"/>
      <c r="U2376" s="62">
        <f t="shared" si="779"/>
        <v>0</v>
      </c>
      <c r="V2376" s="34"/>
      <c r="W2376" s="34"/>
      <c r="X2376" s="34"/>
      <c r="Y2376" s="34"/>
      <c r="Z2376" s="34"/>
      <c r="AA2376" s="63" t="str">
        <f t="shared" si="780"/>
        <v>-</v>
      </c>
      <c r="AB2376" s="63" t="str">
        <f t="shared" si="781"/>
        <v>-</v>
      </c>
      <c r="AC2376" s="63">
        <f>IF(ISBLANK($C2376),0,VLOOKUP($C2376,Listen!$A$2:$C$45,2,FALSE))</f>
        <v>0</v>
      </c>
      <c r="AD2376" s="63">
        <f>IF(ISBLANK($C2376),0,VLOOKUP($C2376,Listen!$A$2:$C$45,3,FALSE))</f>
        <v>0</v>
      </c>
      <c r="AE2376" s="49">
        <f t="shared" si="782"/>
        <v>0</v>
      </c>
      <c r="AF2376" s="49">
        <f t="shared" si="782"/>
        <v>0</v>
      </c>
      <c r="AG2376" s="49">
        <f>IFERROR(IF(OR($V2376&lt;&gt;"Ja",VLOOKUP($C2376,Listen!$A$2:$F$45,5,0)="Nein",D2376&lt;IF(C2376="LNG Anbindungsanlagen gemäß separater Festlegung",2022,2023)),$AC2376,$AA2376),0)</f>
        <v>0</v>
      </c>
      <c r="AH2376" s="49">
        <f>IFERROR(IF(OR($V2376&lt;&gt;"Ja",VLOOKUP($C2376,Listen!$A$2:$F$45,5,0)="Nein",D2376&lt;IF(C2376="LNG Anbindungsanlagen gemäß separater Festlegung",2022,2023)),$AC2376,$AA2376),0)</f>
        <v>0</v>
      </c>
      <c r="AI2376" s="49">
        <f>IFERROR(IF(OR($W2376&lt;&gt;"Ja",VLOOKUP($C2376,Listen!$A$2:$F$45,6,0)="Nein"),$AC2376,$AB2376),0)</f>
        <v>0</v>
      </c>
      <c r="AJ2376" s="49">
        <f>IFERROR(IF(OR($W2376&lt;&gt;"Ja",VLOOKUP($C2376,Listen!$A$2:$F$45,6,0)="Nein"),$AC2376,$AB2376),0)</f>
        <v>0</v>
      </c>
      <c r="AK2376" s="49">
        <f>IFERROR(IF(OR($W2376&lt;&gt;"Ja",VLOOKUP($C2376,Listen!$A$2:$F$45,6,0)="Nein"),$AC2376,$AB2376),0)</f>
        <v>0</v>
      </c>
      <c r="AL2376" s="51">
        <f t="shared" si="783"/>
        <v>0</v>
      </c>
      <c r="AM2376" s="296">
        <f>IFERROR(IF(VLOOKUP($C2376,Listen!$A$2:$F$45,6,0)="Ja",MAX(BC2376:BD2376),D_SAV!$BC2376),0)</f>
        <v>0</v>
      </c>
      <c r="AN2376" s="51">
        <f t="shared" si="784"/>
        <v>0</v>
      </c>
      <c r="AP2376" s="304">
        <f t="shared" si="785"/>
        <v>0</v>
      </c>
      <c r="AQ2376" s="304">
        <f t="shared" si="786"/>
        <v>0</v>
      </c>
      <c r="AR2376" s="304">
        <f t="shared" si="787"/>
        <v>0</v>
      </c>
      <c r="AS2376" s="304">
        <f t="shared" si="788"/>
        <v>0</v>
      </c>
      <c r="AT2376" s="304">
        <f t="shared" si="789"/>
        <v>0</v>
      </c>
      <c r="AU2376" s="304">
        <f t="shared" si="790"/>
        <v>0</v>
      </c>
      <c r="AV2376" s="304">
        <f t="shared" si="791"/>
        <v>0</v>
      </c>
      <c r="AW2376" s="304">
        <f t="shared" si="792"/>
        <v>0</v>
      </c>
      <c r="AX2376" s="304">
        <f t="shared" si="793"/>
        <v>0</v>
      </c>
      <c r="AY2376" s="304">
        <f t="shared" si="794"/>
        <v>0</v>
      </c>
      <c r="AZ2376" s="304">
        <f t="shared" si="795"/>
        <v>0</v>
      </c>
      <c r="BA2376" s="304">
        <f t="shared" si="796"/>
        <v>0</v>
      </c>
      <c r="BB2376" s="304">
        <f t="shared" si="797"/>
        <v>0</v>
      </c>
      <c r="BC2376" s="304">
        <f t="shared" si="798"/>
        <v>0</v>
      </c>
      <c r="BD2376" s="304">
        <f t="shared" si="799"/>
        <v>0</v>
      </c>
      <c r="BE2376" s="304">
        <f>IFERROR(IF(VLOOKUP($C2376,Listen!$A$2:$F$45,6,0)="Ja",BB2376-MAX(BC2376:BD2376),BB2376-BC2376),0)</f>
        <v>0</v>
      </c>
    </row>
    <row r="2377" spans="1:57" x14ac:dyDescent="0.25">
      <c r="A2377" s="320" t="str">
        <f>IF(AND(D2377&lt;&gt;0,C2377&lt;&gt;0,E2377&lt;&gt;0),IF(B2377&lt;&gt;0,CONCATENATE(B2377,"-AGr",VLOOKUP(C2377,Listen!$A$2:$D$45,4,FALSE),"-",D2377,"-",E2377,),CONCATENATE("AGr",VLOOKUP(C2377,Listen!$A$2:$D$45,4,FALSE),"-",D2377,"-",E2377)),"keine vollständige ID")</f>
        <v>keine vollständige ID</v>
      </c>
      <c r="B2377" s="301"/>
      <c r="C2377" s="287"/>
      <c r="D2377" s="34"/>
      <c r="E2377" s="306"/>
      <c r="F2377" s="116"/>
      <c r="G2377" s="17"/>
      <c r="H2377" s="17"/>
      <c r="I2377" s="17"/>
      <c r="J2377" s="17"/>
      <c r="K2377" s="17"/>
      <c r="L2377" s="17"/>
      <c r="M2377" s="17"/>
      <c r="N2377" s="17"/>
      <c r="O2377" s="116"/>
      <c r="P2377" s="117">
        <f>IF(D2377&gt;A_Stammdaten!$B$12,0,SUM(G2377,H2377,J2377,L2377:M2377)-SUM(I2377,K2377,N2377:O2377))</f>
        <v>0</v>
      </c>
      <c r="Q2377" s="17"/>
      <c r="R2377" s="17"/>
      <c r="S2377" s="17"/>
      <c r="T2377" s="17"/>
      <c r="U2377" s="62">
        <f t="shared" si="779"/>
        <v>0</v>
      </c>
      <c r="V2377" s="34"/>
      <c r="W2377" s="34"/>
      <c r="X2377" s="34"/>
      <c r="Y2377" s="34"/>
      <c r="Z2377" s="34"/>
      <c r="AA2377" s="63" t="str">
        <f t="shared" si="780"/>
        <v>-</v>
      </c>
      <c r="AB2377" s="63" t="str">
        <f t="shared" si="781"/>
        <v>-</v>
      </c>
      <c r="AC2377" s="63">
        <f>IF(ISBLANK($C2377),0,VLOOKUP($C2377,Listen!$A$2:$C$45,2,FALSE))</f>
        <v>0</v>
      </c>
      <c r="AD2377" s="63">
        <f>IF(ISBLANK($C2377),0,VLOOKUP($C2377,Listen!$A$2:$C$45,3,FALSE))</f>
        <v>0</v>
      </c>
      <c r="AE2377" s="49">
        <f t="shared" si="782"/>
        <v>0</v>
      </c>
      <c r="AF2377" s="49">
        <f t="shared" si="782"/>
        <v>0</v>
      </c>
      <c r="AG2377" s="49">
        <f>IFERROR(IF(OR($V2377&lt;&gt;"Ja",VLOOKUP($C2377,Listen!$A$2:$F$45,5,0)="Nein",D2377&lt;IF(C2377="LNG Anbindungsanlagen gemäß separater Festlegung",2022,2023)),$AC2377,$AA2377),0)</f>
        <v>0</v>
      </c>
      <c r="AH2377" s="49">
        <f>IFERROR(IF(OR($V2377&lt;&gt;"Ja",VLOOKUP($C2377,Listen!$A$2:$F$45,5,0)="Nein",D2377&lt;IF(C2377="LNG Anbindungsanlagen gemäß separater Festlegung",2022,2023)),$AC2377,$AA2377),0)</f>
        <v>0</v>
      </c>
      <c r="AI2377" s="49">
        <f>IFERROR(IF(OR($W2377&lt;&gt;"Ja",VLOOKUP($C2377,Listen!$A$2:$F$45,6,0)="Nein"),$AC2377,$AB2377),0)</f>
        <v>0</v>
      </c>
      <c r="AJ2377" s="49">
        <f>IFERROR(IF(OR($W2377&lt;&gt;"Ja",VLOOKUP($C2377,Listen!$A$2:$F$45,6,0)="Nein"),$AC2377,$AB2377),0)</f>
        <v>0</v>
      </c>
      <c r="AK2377" s="49">
        <f>IFERROR(IF(OR($W2377&lt;&gt;"Ja",VLOOKUP($C2377,Listen!$A$2:$F$45,6,0)="Nein"),$AC2377,$AB2377),0)</f>
        <v>0</v>
      </c>
      <c r="AL2377" s="51">
        <f t="shared" si="783"/>
        <v>0</v>
      </c>
      <c r="AM2377" s="296">
        <f>IFERROR(IF(VLOOKUP($C2377,Listen!$A$2:$F$45,6,0)="Ja",MAX(BC2377:BD2377),D_SAV!$BC2377),0)</f>
        <v>0</v>
      </c>
      <c r="AN2377" s="51">
        <f t="shared" si="784"/>
        <v>0</v>
      </c>
      <c r="AP2377" s="304">
        <f t="shared" si="785"/>
        <v>0</v>
      </c>
      <c r="AQ2377" s="304">
        <f t="shared" si="786"/>
        <v>0</v>
      </c>
      <c r="AR2377" s="304">
        <f t="shared" si="787"/>
        <v>0</v>
      </c>
      <c r="AS2377" s="304">
        <f t="shared" si="788"/>
        <v>0</v>
      </c>
      <c r="AT2377" s="304">
        <f t="shared" si="789"/>
        <v>0</v>
      </c>
      <c r="AU2377" s="304">
        <f t="shared" si="790"/>
        <v>0</v>
      </c>
      <c r="AV2377" s="304">
        <f t="shared" si="791"/>
        <v>0</v>
      </c>
      <c r="AW2377" s="304">
        <f t="shared" si="792"/>
        <v>0</v>
      </c>
      <c r="AX2377" s="304">
        <f t="shared" si="793"/>
        <v>0</v>
      </c>
      <c r="AY2377" s="304">
        <f t="shared" si="794"/>
        <v>0</v>
      </c>
      <c r="AZ2377" s="304">
        <f t="shared" si="795"/>
        <v>0</v>
      </c>
      <c r="BA2377" s="304">
        <f t="shared" si="796"/>
        <v>0</v>
      </c>
      <c r="BB2377" s="304">
        <f t="shared" si="797"/>
        <v>0</v>
      </c>
      <c r="BC2377" s="304">
        <f t="shared" si="798"/>
        <v>0</v>
      </c>
      <c r="BD2377" s="304">
        <f t="shared" si="799"/>
        <v>0</v>
      </c>
      <c r="BE2377" s="304">
        <f>IFERROR(IF(VLOOKUP($C2377,Listen!$A$2:$F$45,6,0)="Ja",BB2377-MAX(BC2377:BD2377),BB2377-BC2377),0)</f>
        <v>0</v>
      </c>
    </row>
    <row r="2378" spans="1:57" x14ac:dyDescent="0.25">
      <c r="A2378" s="320" t="str">
        <f>IF(AND(D2378&lt;&gt;0,C2378&lt;&gt;0,E2378&lt;&gt;0),IF(B2378&lt;&gt;0,CONCATENATE(B2378,"-AGr",VLOOKUP(C2378,Listen!$A$2:$D$45,4,FALSE),"-",D2378,"-",E2378,),CONCATENATE("AGr",VLOOKUP(C2378,Listen!$A$2:$D$45,4,FALSE),"-",D2378,"-",E2378)),"keine vollständige ID")</f>
        <v>keine vollständige ID</v>
      </c>
      <c r="B2378" s="301"/>
      <c r="C2378" s="287"/>
      <c r="D2378" s="34"/>
      <c r="E2378" s="306"/>
      <c r="F2378" s="116"/>
      <c r="G2378" s="17"/>
      <c r="H2378" s="17"/>
      <c r="I2378" s="17"/>
      <c r="J2378" s="17"/>
      <c r="K2378" s="17"/>
      <c r="L2378" s="17"/>
      <c r="M2378" s="17"/>
      <c r="N2378" s="17"/>
      <c r="O2378" s="116"/>
      <c r="P2378" s="117">
        <f>IF(D2378&gt;A_Stammdaten!$B$12,0,SUM(G2378,H2378,J2378,L2378:M2378)-SUM(I2378,K2378,N2378:O2378))</f>
        <v>0</v>
      </c>
      <c r="Q2378" s="17"/>
      <c r="R2378" s="17"/>
      <c r="S2378" s="17"/>
      <c r="T2378" s="17"/>
      <c r="U2378" s="62">
        <f t="shared" si="779"/>
        <v>0</v>
      </c>
      <c r="V2378" s="34"/>
      <c r="W2378" s="34"/>
      <c r="X2378" s="34"/>
      <c r="Y2378" s="34"/>
      <c r="Z2378" s="34"/>
      <c r="AA2378" s="63" t="str">
        <f t="shared" si="780"/>
        <v>-</v>
      </c>
      <c r="AB2378" s="63" t="str">
        <f t="shared" si="781"/>
        <v>-</v>
      </c>
      <c r="AC2378" s="63">
        <f>IF(ISBLANK($C2378),0,VLOOKUP($C2378,Listen!$A$2:$C$45,2,FALSE))</f>
        <v>0</v>
      </c>
      <c r="AD2378" s="63">
        <f>IF(ISBLANK($C2378),0,VLOOKUP($C2378,Listen!$A$2:$C$45,3,FALSE))</f>
        <v>0</v>
      </c>
      <c r="AE2378" s="49">
        <f t="shared" si="782"/>
        <v>0</v>
      </c>
      <c r="AF2378" s="49">
        <f t="shared" si="782"/>
        <v>0</v>
      </c>
      <c r="AG2378" s="49">
        <f>IFERROR(IF(OR($V2378&lt;&gt;"Ja",VLOOKUP($C2378,Listen!$A$2:$F$45,5,0)="Nein",D2378&lt;IF(C2378="LNG Anbindungsanlagen gemäß separater Festlegung",2022,2023)),$AC2378,$AA2378),0)</f>
        <v>0</v>
      </c>
      <c r="AH2378" s="49">
        <f>IFERROR(IF(OR($V2378&lt;&gt;"Ja",VLOOKUP($C2378,Listen!$A$2:$F$45,5,0)="Nein",D2378&lt;IF(C2378="LNG Anbindungsanlagen gemäß separater Festlegung",2022,2023)),$AC2378,$AA2378),0)</f>
        <v>0</v>
      </c>
      <c r="AI2378" s="49">
        <f>IFERROR(IF(OR($W2378&lt;&gt;"Ja",VLOOKUP($C2378,Listen!$A$2:$F$45,6,0)="Nein"),$AC2378,$AB2378),0)</f>
        <v>0</v>
      </c>
      <c r="AJ2378" s="49">
        <f>IFERROR(IF(OR($W2378&lt;&gt;"Ja",VLOOKUP($C2378,Listen!$A$2:$F$45,6,0)="Nein"),$AC2378,$AB2378),0)</f>
        <v>0</v>
      </c>
      <c r="AK2378" s="49">
        <f>IFERROR(IF(OR($W2378&lt;&gt;"Ja",VLOOKUP($C2378,Listen!$A$2:$F$45,6,0)="Nein"),$AC2378,$AB2378),0)</f>
        <v>0</v>
      </c>
      <c r="AL2378" s="51">
        <f t="shared" si="783"/>
        <v>0</v>
      </c>
      <c r="AM2378" s="296">
        <f>IFERROR(IF(VLOOKUP($C2378,Listen!$A$2:$F$45,6,0)="Ja",MAX(BC2378:BD2378),D_SAV!$BC2378),0)</f>
        <v>0</v>
      </c>
      <c r="AN2378" s="51">
        <f t="shared" si="784"/>
        <v>0</v>
      </c>
      <c r="AP2378" s="304">
        <f t="shared" si="785"/>
        <v>0</v>
      </c>
      <c r="AQ2378" s="304">
        <f t="shared" si="786"/>
        <v>0</v>
      </c>
      <c r="AR2378" s="304">
        <f t="shared" si="787"/>
        <v>0</v>
      </c>
      <c r="AS2378" s="304">
        <f t="shared" si="788"/>
        <v>0</v>
      </c>
      <c r="AT2378" s="304">
        <f t="shared" si="789"/>
        <v>0</v>
      </c>
      <c r="AU2378" s="304">
        <f t="shared" si="790"/>
        <v>0</v>
      </c>
      <c r="AV2378" s="304">
        <f t="shared" si="791"/>
        <v>0</v>
      </c>
      <c r="AW2378" s="304">
        <f t="shared" si="792"/>
        <v>0</v>
      </c>
      <c r="AX2378" s="304">
        <f t="shared" si="793"/>
        <v>0</v>
      </c>
      <c r="AY2378" s="304">
        <f t="shared" si="794"/>
        <v>0</v>
      </c>
      <c r="AZ2378" s="304">
        <f t="shared" si="795"/>
        <v>0</v>
      </c>
      <c r="BA2378" s="304">
        <f t="shared" si="796"/>
        <v>0</v>
      </c>
      <c r="BB2378" s="304">
        <f t="shared" si="797"/>
        <v>0</v>
      </c>
      <c r="BC2378" s="304">
        <f t="shared" si="798"/>
        <v>0</v>
      </c>
      <c r="BD2378" s="304">
        <f t="shared" si="799"/>
        <v>0</v>
      </c>
      <c r="BE2378" s="304">
        <f>IFERROR(IF(VLOOKUP($C2378,Listen!$A$2:$F$45,6,0)="Ja",BB2378-MAX(BC2378:BD2378),BB2378-BC2378),0)</f>
        <v>0</v>
      </c>
    </row>
    <row r="2379" spans="1:57" x14ac:dyDescent="0.25">
      <c r="A2379" s="320" t="str">
        <f>IF(AND(D2379&lt;&gt;0,C2379&lt;&gt;0,E2379&lt;&gt;0),IF(B2379&lt;&gt;0,CONCATENATE(B2379,"-AGr",VLOOKUP(C2379,Listen!$A$2:$D$45,4,FALSE),"-",D2379,"-",E2379,),CONCATENATE("AGr",VLOOKUP(C2379,Listen!$A$2:$D$45,4,FALSE),"-",D2379,"-",E2379)),"keine vollständige ID")</f>
        <v>keine vollständige ID</v>
      </c>
      <c r="B2379" s="301"/>
      <c r="C2379" s="287"/>
      <c r="D2379" s="34"/>
      <c r="E2379" s="306"/>
      <c r="F2379" s="116"/>
      <c r="G2379" s="17"/>
      <c r="H2379" s="17"/>
      <c r="I2379" s="17"/>
      <c r="J2379" s="17"/>
      <c r="K2379" s="17"/>
      <c r="L2379" s="17"/>
      <c r="M2379" s="17"/>
      <c r="N2379" s="17"/>
      <c r="O2379" s="116"/>
      <c r="P2379" s="117">
        <f>IF(D2379&gt;A_Stammdaten!$B$12,0,SUM(G2379,H2379,J2379,L2379:M2379)-SUM(I2379,K2379,N2379:O2379))</f>
        <v>0</v>
      </c>
      <c r="Q2379" s="17"/>
      <c r="R2379" s="17"/>
      <c r="S2379" s="17"/>
      <c r="T2379" s="17"/>
      <c r="U2379" s="62">
        <f t="shared" si="779"/>
        <v>0</v>
      </c>
      <c r="V2379" s="34"/>
      <c r="W2379" s="34"/>
      <c r="X2379" s="34"/>
      <c r="Y2379" s="34"/>
      <c r="Z2379" s="34"/>
      <c r="AA2379" s="63" t="str">
        <f t="shared" si="780"/>
        <v>-</v>
      </c>
      <c r="AB2379" s="63" t="str">
        <f t="shared" si="781"/>
        <v>-</v>
      </c>
      <c r="AC2379" s="63">
        <f>IF(ISBLANK($C2379),0,VLOOKUP($C2379,Listen!$A$2:$C$45,2,FALSE))</f>
        <v>0</v>
      </c>
      <c r="AD2379" s="63">
        <f>IF(ISBLANK($C2379),0,VLOOKUP($C2379,Listen!$A$2:$C$45,3,FALSE))</f>
        <v>0</v>
      </c>
      <c r="AE2379" s="49">
        <f t="shared" si="782"/>
        <v>0</v>
      </c>
      <c r="AF2379" s="49">
        <f t="shared" si="782"/>
        <v>0</v>
      </c>
      <c r="AG2379" s="49">
        <f>IFERROR(IF(OR($V2379&lt;&gt;"Ja",VLOOKUP($C2379,Listen!$A$2:$F$45,5,0)="Nein",D2379&lt;IF(C2379="LNG Anbindungsanlagen gemäß separater Festlegung",2022,2023)),$AC2379,$AA2379),0)</f>
        <v>0</v>
      </c>
      <c r="AH2379" s="49">
        <f>IFERROR(IF(OR($V2379&lt;&gt;"Ja",VLOOKUP($C2379,Listen!$A$2:$F$45,5,0)="Nein",D2379&lt;IF(C2379="LNG Anbindungsanlagen gemäß separater Festlegung",2022,2023)),$AC2379,$AA2379),0)</f>
        <v>0</v>
      </c>
      <c r="AI2379" s="49">
        <f>IFERROR(IF(OR($W2379&lt;&gt;"Ja",VLOOKUP($C2379,Listen!$A$2:$F$45,6,0)="Nein"),$AC2379,$AB2379),0)</f>
        <v>0</v>
      </c>
      <c r="AJ2379" s="49">
        <f>IFERROR(IF(OR($W2379&lt;&gt;"Ja",VLOOKUP($C2379,Listen!$A$2:$F$45,6,0)="Nein"),$AC2379,$AB2379),0)</f>
        <v>0</v>
      </c>
      <c r="AK2379" s="49">
        <f>IFERROR(IF(OR($W2379&lt;&gt;"Ja",VLOOKUP($C2379,Listen!$A$2:$F$45,6,0)="Nein"),$AC2379,$AB2379),0)</f>
        <v>0</v>
      </c>
      <c r="AL2379" s="51">
        <f t="shared" si="783"/>
        <v>0</v>
      </c>
      <c r="AM2379" s="296">
        <f>IFERROR(IF(VLOOKUP($C2379,Listen!$A$2:$F$45,6,0)="Ja",MAX(BC2379:BD2379),D_SAV!$BC2379),0)</f>
        <v>0</v>
      </c>
      <c r="AN2379" s="51">
        <f t="shared" si="784"/>
        <v>0</v>
      </c>
      <c r="AP2379" s="304">
        <f t="shared" si="785"/>
        <v>0</v>
      </c>
      <c r="AQ2379" s="304">
        <f t="shared" si="786"/>
        <v>0</v>
      </c>
      <c r="AR2379" s="304">
        <f t="shared" si="787"/>
        <v>0</v>
      </c>
      <c r="AS2379" s="304">
        <f t="shared" si="788"/>
        <v>0</v>
      </c>
      <c r="AT2379" s="304">
        <f t="shared" si="789"/>
        <v>0</v>
      </c>
      <c r="AU2379" s="304">
        <f t="shared" si="790"/>
        <v>0</v>
      </c>
      <c r="AV2379" s="304">
        <f t="shared" si="791"/>
        <v>0</v>
      </c>
      <c r="AW2379" s="304">
        <f t="shared" si="792"/>
        <v>0</v>
      </c>
      <c r="AX2379" s="304">
        <f t="shared" si="793"/>
        <v>0</v>
      </c>
      <c r="AY2379" s="304">
        <f t="shared" si="794"/>
        <v>0</v>
      </c>
      <c r="AZ2379" s="304">
        <f t="shared" si="795"/>
        <v>0</v>
      </c>
      <c r="BA2379" s="304">
        <f t="shared" si="796"/>
        <v>0</v>
      </c>
      <c r="BB2379" s="304">
        <f t="shared" si="797"/>
        <v>0</v>
      </c>
      <c r="BC2379" s="304">
        <f t="shared" si="798"/>
        <v>0</v>
      </c>
      <c r="BD2379" s="304">
        <f t="shared" si="799"/>
        <v>0</v>
      </c>
      <c r="BE2379" s="304">
        <f>IFERROR(IF(VLOOKUP($C2379,Listen!$A$2:$F$45,6,0)="Ja",BB2379-MAX(BC2379:BD2379),BB2379-BC2379),0)</f>
        <v>0</v>
      </c>
    </row>
    <row r="2380" spans="1:57" x14ac:dyDescent="0.25">
      <c r="A2380" s="320" t="str">
        <f>IF(AND(D2380&lt;&gt;0,C2380&lt;&gt;0,E2380&lt;&gt;0),IF(B2380&lt;&gt;0,CONCATENATE(B2380,"-AGr",VLOOKUP(C2380,Listen!$A$2:$D$45,4,FALSE),"-",D2380,"-",E2380,),CONCATENATE("AGr",VLOOKUP(C2380,Listen!$A$2:$D$45,4,FALSE),"-",D2380,"-",E2380)),"keine vollständige ID")</f>
        <v>keine vollständige ID</v>
      </c>
      <c r="B2380" s="301"/>
      <c r="C2380" s="287"/>
      <c r="D2380" s="34"/>
      <c r="E2380" s="306"/>
      <c r="F2380" s="116"/>
      <c r="G2380" s="17"/>
      <c r="H2380" s="17"/>
      <c r="I2380" s="17"/>
      <c r="J2380" s="17"/>
      <c r="K2380" s="17"/>
      <c r="L2380" s="17"/>
      <c r="M2380" s="17"/>
      <c r="N2380" s="17"/>
      <c r="O2380" s="116"/>
      <c r="P2380" s="117">
        <f>IF(D2380&gt;A_Stammdaten!$B$12,0,SUM(G2380,H2380,J2380,L2380:M2380)-SUM(I2380,K2380,N2380:O2380))</f>
        <v>0</v>
      </c>
      <c r="Q2380" s="17"/>
      <c r="R2380" s="17"/>
      <c r="S2380" s="17"/>
      <c r="T2380" s="17"/>
      <c r="U2380" s="62">
        <f t="shared" si="779"/>
        <v>0</v>
      </c>
      <c r="V2380" s="34"/>
      <c r="W2380" s="34"/>
      <c r="X2380" s="34"/>
      <c r="Y2380" s="34"/>
      <c r="Z2380" s="34"/>
      <c r="AA2380" s="63" t="str">
        <f t="shared" si="780"/>
        <v>-</v>
      </c>
      <c r="AB2380" s="63" t="str">
        <f t="shared" si="781"/>
        <v>-</v>
      </c>
      <c r="AC2380" s="63">
        <f>IF(ISBLANK($C2380),0,VLOOKUP($C2380,Listen!$A$2:$C$45,2,FALSE))</f>
        <v>0</v>
      </c>
      <c r="AD2380" s="63">
        <f>IF(ISBLANK($C2380),0,VLOOKUP($C2380,Listen!$A$2:$C$45,3,FALSE))</f>
        <v>0</v>
      </c>
      <c r="AE2380" s="49">
        <f t="shared" si="782"/>
        <v>0</v>
      </c>
      <c r="AF2380" s="49">
        <f t="shared" si="782"/>
        <v>0</v>
      </c>
      <c r="AG2380" s="49">
        <f>IFERROR(IF(OR($V2380&lt;&gt;"Ja",VLOOKUP($C2380,Listen!$A$2:$F$45,5,0)="Nein",D2380&lt;IF(C2380="LNG Anbindungsanlagen gemäß separater Festlegung",2022,2023)),$AC2380,$AA2380),0)</f>
        <v>0</v>
      </c>
      <c r="AH2380" s="49">
        <f>IFERROR(IF(OR($V2380&lt;&gt;"Ja",VLOOKUP($C2380,Listen!$A$2:$F$45,5,0)="Nein",D2380&lt;IF(C2380="LNG Anbindungsanlagen gemäß separater Festlegung",2022,2023)),$AC2380,$AA2380),0)</f>
        <v>0</v>
      </c>
      <c r="AI2380" s="49">
        <f>IFERROR(IF(OR($W2380&lt;&gt;"Ja",VLOOKUP($C2380,Listen!$A$2:$F$45,6,0)="Nein"),$AC2380,$AB2380),0)</f>
        <v>0</v>
      </c>
      <c r="AJ2380" s="49">
        <f>IFERROR(IF(OR($W2380&lt;&gt;"Ja",VLOOKUP($C2380,Listen!$A$2:$F$45,6,0)="Nein"),$AC2380,$AB2380),0)</f>
        <v>0</v>
      </c>
      <c r="AK2380" s="49">
        <f>IFERROR(IF(OR($W2380&lt;&gt;"Ja",VLOOKUP($C2380,Listen!$A$2:$F$45,6,0)="Nein"),$AC2380,$AB2380),0)</f>
        <v>0</v>
      </c>
      <c r="AL2380" s="51">
        <f t="shared" si="783"/>
        <v>0</v>
      </c>
      <c r="AM2380" s="296">
        <f>IFERROR(IF(VLOOKUP($C2380,Listen!$A$2:$F$45,6,0)="Ja",MAX(BC2380:BD2380),D_SAV!$BC2380),0)</f>
        <v>0</v>
      </c>
      <c r="AN2380" s="51">
        <f t="shared" si="784"/>
        <v>0</v>
      </c>
      <c r="AP2380" s="304">
        <f t="shared" si="785"/>
        <v>0</v>
      </c>
      <c r="AQ2380" s="304">
        <f t="shared" si="786"/>
        <v>0</v>
      </c>
      <c r="AR2380" s="304">
        <f t="shared" si="787"/>
        <v>0</v>
      </c>
      <c r="AS2380" s="304">
        <f t="shared" si="788"/>
        <v>0</v>
      </c>
      <c r="AT2380" s="304">
        <f t="shared" si="789"/>
        <v>0</v>
      </c>
      <c r="AU2380" s="304">
        <f t="shared" si="790"/>
        <v>0</v>
      </c>
      <c r="AV2380" s="304">
        <f t="shared" si="791"/>
        <v>0</v>
      </c>
      <c r="AW2380" s="304">
        <f t="shared" si="792"/>
        <v>0</v>
      </c>
      <c r="AX2380" s="304">
        <f t="shared" si="793"/>
        <v>0</v>
      </c>
      <c r="AY2380" s="304">
        <f t="shared" si="794"/>
        <v>0</v>
      </c>
      <c r="AZ2380" s="304">
        <f t="shared" si="795"/>
        <v>0</v>
      </c>
      <c r="BA2380" s="304">
        <f t="shared" si="796"/>
        <v>0</v>
      </c>
      <c r="BB2380" s="304">
        <f t="shared" si="797"/>
        <v>0</v>
      </c>
      <c r="BC2380" s="304">
        <f t="shared" si="798"/>
        <v>0</v>
      </c>
      <c r="BD2380" s="304">
        <f t="shared" si="799"/>
        <v>0</v>
      </c>
      <c r="BE2380" s="304">
        <f>IFERROR(IF(VLOOKUP($C2380,Listen!$A$2:$F$45,6,0)="Ja",BB2380-MAX(BC2380:BD2380),BB2380-BC2380),0)</f>
        <v>0</v>
      </c>
    </row>
    <row r="2381" spans="1:57" x14ac:dyDescent="0.25">
      <c r="A2381" s="320" t="str">
        <f>IF(AND(D2381&lt;&gt;0,C2381&lt;&gt;0,E2381&lt;&gt;0),IF(B2381&lt;&gt;0,CONCATENATE(B2381,"-AGr",VLOOKUP(C2381,Listen!$A$2:$D$45,4,FALSE),"-",D2381,"-",E2381,),CONCATENATE("AGr",VLOOKUP(C2381,Listen!$A$2:$D$45,4,FALSE),"-",D2381,"-",E2381)),"keine vollständige ID")</f>
        <v>keine vollständige ID</v>
      </c>
      <c r="B2381" s="301"/>
      <c r="C2381" s="287"/>
      <c r="D2381" s="34"/>
      <c r="E2381" s="306"/>
      <c r="F2381" s="116"/>
      <c r="G2381" s="17"/>
      <c r="H2381" s="17"/>
      <c r="I2381" s="17"/>
      <c r="J2381" s="17"/>
      <c r="K2381" s="17"/>
      <c r="L2381" s="17"/>
      <c r="M2381" s="17"/>
      <c r="N2381" s="17"/>
      <c r="O2381" s="116"/>
      <c r="P2381" s="117">
        <f>IF(D2381&gt;A_Stammdaten!$B$12,0,SUM(G2381,H2381,J2381,L2381:M2381)-SUM(I2381,K2381,N2381:O2381))</f>
        <v>0</v>
      </c>
      <c r="Q2381" s="17"/>
      <c r="R2381" s="17"/>
      <c r="S2381" s="17"/>
      <c r="T2381" s="17"/>
      <c r="U2381" s="62">
        <f t="shared" si="779"/>
        <v>0</v>
      </c>
      <c r="V2381" s="34"/>
      <c r="W2381" s="34"/>
      <c r="X2381" s="34"/>
      <c r="Y2381" s="34"/>
      <c r="Z2381" s="34"/>
      <c r="AA2381" s="63" t="str">
        <f t="shared" si="780"/>
        <v>-</v>
      </c>
      <c r="AB2381" s="63" t="str">
        <f t="shared" si="781"/>
        <v>-</v>
      </c>
      <c r="AC2381" s="63">
        <f>IF(ISBLANK($C2381),0,VLOOKUP($C2381,Listen!$A$2:$C$45,2,FALSE))</f>
        <v>0</v>
      </c>
      <c r="AD2381" s="63">
        <f>IF(ISBLANK($C2381),0,VLOOKUP($C2381,Listen!$A$2:$C$45,3,FALSE))</f>
        <v>0</v>
      </c>
      <c r="AE2381" s="49">
        <f t="shared" si="782"/>
        <v>0</v>
      </c>
      <c r="AF2381" s="49">
        <f t="shared" si="782"/>
        <v>0</v>
      </c>
      <c r="AG2381" s="49">
        <f>IFERROR(IF(OR($V2381&lt;&gt;"Ja",VLOOKUP($C2381,Listen!$A$2:$F$45,5,0)="Nein",D2381&lt;IF(C2381="LNG Anbindungsanlagen gemäß separater Festlegung",2022,2023)),$AC2381,$AA2381),0)</f>
        <v>0</v>
      </c>
      <c r="AH2381" s="49">
        <f>IFERROR(IF(OR($V2381&lt;&gt;"Ja",VLOOKUP($C2381,Listen!$A$2:$F$45,5,0)="Nein",D2381&lt;IF(C2381="LNG Anbindungsanlagen gemäß separater Festlegung",2022,2023)),$AC2381,$AA2381),0)</f>
        <v>0</v>
      </c>
      <c r="AI2381" s="49">
        <f>IFERROR(IF(OR($W2381&lt;&gt;"Ja",VLOOKUP($C2381,Listen!$A$2:$F$45,6,0)="Nein"),$AC2381,$AB2381),0)</f>
        <v>0</v>
      </c>
      <c r="AJ2381" s="49">
        <f>IFERROR(IF(OR($W2381&lt;&gt;"Ja",VLOOKUP($C2381,Listen!$A$2:$F$45,6,0)="Nein"),$AC2381,$AB2381),0)</f>
        <v>0</v>
      </c>
      <c r="AK2381" s="49">
        <f>IFERROR(IF(OR($W2381&lt;&gt;"Ja",VLOOKUP($C2381,Listen!$A$2:$F$45,6,0)="Nein"),$AC2381,$AB2381),0)</f>
        <v>0</v>
      </c>
      <c r="AL2381" s="51">
        <f t="shared" si="783"/>
        <v>0</v>
      </c>
      <c r="AM2381" s="296">
        <f>IFERROR(IF(VLOOKUP($C2381,Listen!$A$2:$F$45,6,0)="Ja",MAX(BC2381:BD2381),D_SAV!$BC2381),0)</f>
        <v>0</v>
      </c>
      <c r="AN2381" s="51">
        <f t="shared" si="784"/>
        <v>0</v>
      </c>
      <c r="AP2381" s="304">
        <f t="shared" si="785"/>
        <v>0</v>
      </c>
      <c r="AQ2381" s="304">
        <f t="shared" si="786"/>
        <v>0</v>
      </c>
      <c r="AR2381" s="304">
        <f t="shared" si="787"/>
        <v>0</v>
      </c>
      <c r="AS2381" s="304">
        <f t="shared" si="788"/>
        <v>0</v>
      </c>
      <c r="AT2381" s="304">
        <f t="shared" si="789"/>
        <v>0</v>
      </c>
      <c r="AU2381" s="304">
        <f t="shared" si="790"/>
        <v>0</v>
      </c>
      <c r="AV2381" s="304">
        <f t="shared" si="791"/>
        <v>0</v>
      </c>
      <c r="AW2381" s="304">
        <f t="shared" si="792"/>
        <v>0</v>
      </c>
      <c r="AX2381" s="304">
        <f t="shared" si="793"/>
        <v>0</v>
      </c>
      <c r="AY2381" s="304">
        <f t="shared" si="794"/>
        <v>0</v>
      </c>
      <c r="AZ2381" s="304">
        <f t="shared" si="795"/>
        <v>0</v>
      </c>
      <c r="BA2381" s="304">
        <f t="shared" si="796"/>
        <v>0</v>
      </c>
      <c r="BB2381" s="304">
        <f t="shared" si="797"/>
        <v>0</v>
      </c>
      <c r="BC2381" s="304">
        <f t="shared" si="798"/>
        <v>0</v>
      </c>
      <c r="BD2381" s="304">
        <f t="shared" si="799"/>
        <v>0</v>
      </c>
      <c r="BE2381" s="304">
        <f>IFERROR(IF(VLOOKUP($C2381,Listen!$A$2:$F$45,6,0)="Ja",BB2381-MAX(BC2381:BD2381),BB2381-BC2381),0)</f>
        <v>0</v>
      </c>
    </row>
    <row r="2382" spans="1:57" x14ac:dyDescent="0.25">
      <c r="A2382" s="320" t="str">
        <f>IF(AND(D2382&lt;&gt;0,C2382&lt;&gt;0,E2382&lt;&gt;0),IF(B2382&lt;&gt;0,CONCATENATE(B2382,"-AGr",VLOOKUP(C2382,Listen!$A$2:$D$45,4,FALSE),"-",D2382,"-",E2382,),CONCATENATE("AGr",VLOOKUP(C2382,Listen!$A$2:$D$45,4,FALSE),"-",D2382,"-",E2382)),"keine vollständige ID")</f>
        <v>keine vollständige ID</v>
      </c>
      <c r="B2382" s="301"/>
      <c r="C2382" s="287"/>
      <c r="D2382" s="34"/>
      <c r="E2382" s="306"/>
      <c r="F2382" s="116"/>
      <c r="G2382" s="17"/>
      <c r="H2382" s="17"/>
      <c r="I2382" s="17"/>
      <c r="J2382" s="17"/>
      <c r="K2382" s="17"/>
      <c r="L2382" s="17"/>
      <c r="M2382" s="17"/>
      <c r="N2382" s="17"/>
      <c r="O2382" s="116"/>
      <c r="P2382" s="117">
        <f>IF(D2382&gt;A_Stammdaten!$B$12,0,SUM(G2382,H2382,J2382,L2382:M2382)-SUM(I2382,K2382,N2382:O2382))</f>
        <v>0</v>
      </c>
      <c r="Q2382" s="17"/>
      <c r="R2382" s="17"/>
      <c r="S2382" s="17"/>
      <c r="T2382" s="17"/>
      <c r="U2382" s="62">
        <f t="shared" si="779"/>
        <v>0</v>
      </c>
      <c r="V2382" s="34"/>
      <c r="W2382" s="34"/>
      <c r="X2382" s="34"/>
      <c r="Y2382" s="34"/>
      <c r="Z2382" s="34"/>
      <c r="AA2382" s="63" t="str">
        <f t="shared" si="780"/>
        <v>-</v>
      </c>
      <c r="AB2382" s="63" t="str">
        <f t="shared" si="781"/>
        <v>-</v>
      </c>
      <c r="AC2382" s="63">
        <f>IF(ISBLANK($C2382),0,VLOOKUP($C2382,Listen!$A$2:$C$45,2,FALSE))</f>
        <v>0</v>
      </c>
      <c r="AD2382" s="63">
        <f>IF(ISBLANK($C2382),0,VLOOKUP($C2382,Listen!$A$2:$C$45,3,FALSE))</f>
        <v>0</v>
      </c>
      <c r="AE2382" s="49">
        <f t="shared" si="782"/>
        <v>0</v>
      </c>
      <c r="AF2382" s="49">
        <f t="shared" si="782"/>
        <v>0</v>
      </c>
      <c r="AG2382" s="49">
        <f>IFERROR(IF(OR($V2382&lt;&gt;"Ja",VLOOKUP($C2382,Listen!$A$2:$F$45,5,0)="Nein",D2382&lt;IF(C2382="LNG Anbindungsanlagen gemäß separater Festlegung",2022,2023)),$AC2382,$AA2382),0)</f>
        <v>0</v>
      </c>
      <c r="AH2382" s="49">
        <f>IFERROR(IF(OR($V2382&lt;&gt;"Ja",VLOOKUP($C2382,Listen!$A$2:$F$45,5,0)="Nein",D2382&lt;IF(C2382="LNG Anbindungsanlagen gemäß separater Festlegung",2022,2023)),$AC2382,$AA2382),0)</f>
        <v>0</v>
      </c>
      <c r="AI2382" s="49">
        <f>IFERROR(IF(OR($W2382&lt;&gt;"Ja",VLOOKUP($C2382,Listen!$A$2:$F$45,6,0)="Nein"),$AC2382,$AB2382),0)</f>
        <v>0</v>
      </c>
      <c r="AJ2382" s="49">
        <f>IFERROR(IF(OR($W2382&lt;&gt;"Ja",VLOOKUP($C2382,Listen!$A$2:$F$45,6,0)="Nein"),$AC2382,$AB2382),0)</f>
        <v>0</v>
      </c>
      <c r="AK2382" s="49">
        <f>IFERROR(IF(OR($W2382&lt;&gt;"Ja",VLOOKUP($C2382,Listen!$A$2:$F$45,6,0)="Nein"),$AC2382,$AB2382),0)</f>
        <v>0</v>
      </c>
      <c r="AL2382" s="51">
        <f t="shared" si="783"/>
        <v>0</v>
      </c>
      <c r="AM2382" s="296">
        <f>IFERROR(IF(VLOOKUP($C2382,Listen!$A$2:$F$45,6,0)="Ja",MAX(BC2382:BD2382),D_SAV!$BC2382),0)</f>
        <v>0</v>
      </c>
      <c r="AN2382" s="51">
        <f t="shared" si="784"/>
        <v>0</v>
      </c>
      <c r="AP2382" s="304">
        <f t="shared" si="785"/>
        <v>0</v>
      </c>
      <c r="AQ2382" s="304">
        <f t="shared" si="786"/>
        <v>0</v>
      </c>
      <c r="AR2382" s="304">
        <f t="shared" si="787"/>
        <v>0</v>
      </c>
      <c r="AS2382" s="304">
        <f t="shared" si="788"/>
        <v>0</v>
      </c>
      <c r="AT2382" s="304">
        <f t="shared" si="789"/>
        <v>0</v>
      </c>
      <c r="AU2382" s="304">
        <f t="shared" si="790"/>
        <v>0</v>
      </c>
      <c r="AV2382" s="304">
        <f t="shared" si="791"/>
        <v>0</v>
      </c>
      <c r="AW2382" s="304">
        <f t="shared" si="792"/>
        <v>0</v>
      </c>
      <c r="AX2382" s="304">
        <f t="shared" si="793"/>
        <v>0</v>
      </c>
      <c r="AY2382" s="304">
        <f t="shared" si="794"/>
        <v>0</v>
      </c>
      <c r="AZ2382" s="304">
        <f t="shared" si="795"/>
        <v>0</v>
      </c>
      <c r="BA2382" s="304">
        <f t="shared" si="796"/>
        <v>0</v>
      </c>
      <c r="BB2382" s="304">
        <f t="shared" si="797"/>
        <v>0</v>
      </c>
      <c r="BC2382" s="304">
        <f t="shared" si="798"/>
        <v>0</v>
      </c>
      <c r="BD2382" s="304">
        <f t="shared" si="799"/>
        <v>0</v>
      </c>
      <c r="BE2382" s="304">
        <f>IFERROR(IF(VLOOKUP($C2382,Listen!$A$2:$F$45,6,0)="Ja",BB2382-MAX(BC2382:BD2382),BB2382-BC2382),0)</f>
        <v>0</v>
      </c>
    </row>
    <row r="2383" spans="1:57" x14ac:dyDescent="0.25">
      <c r="A2383" s="320" t="str">
        <f>IF(AND(D2383&lt;&gt;0,C2383&lt;&gt;0,E2383&lt;&gt;0),IF(B2383&lt;&gt;0,CONCATENATE(B2383,"-AGr",VLOOKUP(C2383,Listen!$A$2:$D$45,4,FALSE),"-",D2383,"-",E2383,),CONCATENATE("AGr",VLOOKUP(C2383,Listen!$A$2:$D$45,4,FALSE),"-",D2383,"-",E2383)),"keine vollständige ID")</f>
        <v>keine vollständige ID</v>
      </c>
      <c r="B2383" s="301"/>
      <c r="C2383" s="287"/>
      <c r="D2383" s="34"/>
      <c r="E2383" s="306"/>
      <c r="F2383" s="116"/>
      <c r="G2383" s="17"/>
      <c r="H2383" s="17"/>
      <c r="I2383" s="17"/>
      <c r="J2383" s="17"/>
      <c r="K2383" s="17"/>
      <c r="L2383" s="17"/>
      <c r="M2383" s="17"/>
      <c r="N2383" s="17"/>
      <c r="O2383" s="116"/>
      <c r="P2383" s="117">
        <f>IF(D2383&gt;A_Stammdaten!$B$12,0,SUM(G2383,H2383,J2383,L2383:M2383)-SUM(I2383,K2383,N2383:O2383))</f>
        <v>0</v>
      </c>
      <c r="Q2383" s="17"/>
      <c r="R2383" s="17"/>
      <c r="S2383" s="17"/>
      <c r="T2383" s="17"/>
      <c r="U2383" s="62">
        <f t="shared" si="779"/>
        <v>0</v>
      </c>
      <c r="V2383" s="34"/>
      <c r="W2383" s="34"/>
      <c r="X2383" s="34"/>
      <c r="Y2383" s="34"/>
      <c r="Z2383" s="34"/>
      <c r="AA2383" s="63" t="str">
        <f t="shared" si="780"/>
        <v>-</v>
      </c>
      <c r="AB2383" s="63" t="str">
        <f t="shared" si="781"/>
        <v>-</v>
      </c>
      <c r="AC2383" s="63">
        <f>IF(ISBLANK($C2383),0,VLOOKUP($C2383,Listen!$A$2:$C$45,2,FALSE))</f>
        <v>0</v>
      </c>
      <c r="AD2383" s="63">
        <f>IF(ISBLANK($C2383),0,VLOOKUP($C2383,Listen!$A$2:$C$45,3,FALSE))</f>
        <v>0</v>
      </c>
      <c r="AE2383" s="49">
        <f t="shared" si="782"/>
        <v>0</v>
      </c>
      <c r="AF2383" s="49">
        <f t="shared" si="782"/>
        <v>0</v>
      </c>
      <c r="AG2383" s="49">
        <f>IFERROR(IF(OR($V2383&lt;&gt;"Ja",VLOOKUP($C2383,Listen!$A$2:$F$45,5,0)="Nein",D2383&lt;IF(C2383="LNG Anbindungsanlagen gemäß separater Festlegung",2022,2023)),$AC2383,$AA2383),0)</f>
        <v>0</v>
      </c>
      <c r="AH2383" s="49">
        <f>IFERROR(IF(OR($V2383&lt;&gt;"Ja",VLOOKUP($C2383,Listen!$A$2:$F$45,5,0)="Nein",D2383&lt;IF(C2383="LNG Anbindungsanlagen gemäß separater Festlegung",2022,2023)),$AC2383,$AA2383),0)</f>
        <v>0</v>
      </c>
      <c r="AI2383" s="49">
        <f>IFERROR(IF(OR($W2383&lt;&gt;"Ja",VLOOKUP($C2383,Listen!$A$2:$F$45,6,0)="Nein"),$AC2383,$AB2383),0)</f>
        <v>0</v>
      </c>
      <c r="AJ2383" s="49">
        <f>IFERROR(IF(OR($W2383&lt;&gt;"Ja",VLOOKUP($C2383,Listen!$A$2:$F$45,6,0)="Nein"),$AC2383,$AB2383),0)</f>
        <v>0</v>
      </c>
      <c r="AK2383" s="49">
        <f>IFERROR(IF(OR($W2383&lt;&gt;"Ja",VLOOKUP($C2383,Listen!$A$2:$F$45,6,0)="Nein"),$AC2383,$AB2383),0)</f>
        <v>0</v>
      </c>
      <c r="AL2383" s="51">
        <f t="shared" si="783"/>
        <v>0</v>
      </c>
      <c r="AM2383" s="296">
        <f>IFERROR(IF(VLOOKUP($C2383,Listen!$A$2:$F$45,6,0)="Ja",MAX(BC2383:BD2383),D_SAV!$BC2383),0)</f>
        <v>0</v>
      </c>
      <c r="AN2383" s="51">
        <f t="shared" si="784"/>
        <v>0</v>
      </c>
      <c r="AP2383" s="304">
        <f t="shared" si="785"/>
        <v>0</v>
      </c>
      <c r="AQ2383" s="304">
        <f t="shared" si="786"/>
        <v>0</v>
      </c>
      <c r="AR2383" s="304">
        <f t="shared" si="787"/>
        <v>0</v>
      </c>
      <c r="AS2383" s="304">
        <f t="shared" si="788"/>
        <v>0</v>
      </c>
      <c r="AT2383" s="304">
        <f t="shared" si="789"/>
        <v>0</v>
      </c>
      <c r="AU2383" s="304">
        <f t="shared" si="790"/>
        <v>0</v>
      </c>
      <c r="AV2383" s="304">
        <f t="shared" si="791"/>
        <v>0</v>
      </c>
      <c r="AW2383" s="304">
        <f t="shared" si="792"/>
        <v>0</v>
      </c>
      <c r="AX2383" s="304">
        <f t="shared" si="793"/>
        <v>0</v>
      </c>
      <c r="AY2383" s="304">
        <f t="shared" si="794"/>
        <v>0</v>
      </c>
      <c r="AZ2383" s="304">
        <f t="shared" si="795"/>
        <v>0</v>
      </c>
      <c r="BA2383" s="304">
        <f t="shared" si="796"/>
        <v>0</v>
      </c>
      <c r="BB2383" s="304">
        <f t="shared" si="797"/>
        <v>0</v>
      </c>
      <c r="BC2383" s="304">
        <f t="shared" si="798"/>
        <v>0</v>
      </c>
      <c r="BD2383" s="304">
        <f t="shared" si="799"/>
        <v>0</v>
      </c>
      <c r="BE2383" s="304">
        <f>IFERROR(IF(VLOOKUP($C2383,Listen!$A$2:$F$45,6,0)="Ja",BB2383-MAX(BC2383:BD2383),BB2383-BC2383),0)</f>
        <v>0</v>
      </c>
    </row>
    <row r="2384" spans="1:57" x14ac:dyDescent="0.25">
      <c r="A2384" s="320" t="str">
        <f>IF(AND(D2384&lt;&gt;0,C2384&lt;&gt;0,E2384&lt;&gt;0),IF(B2384&lt;&gt;0,CONCATENATE(B2384,"-AGr",VLOOKUP(C2384,Listen!$A$2:$D$45,4,FALSE),"-",D2384,"-",E2384,),CONCATENATE("AGr",VLOOKUP(C2384,Listen!$A$2:$D$45,4,FALSE),"-",D2384,"-",E2384)),"keine vollständige ID")</f>
        <v>keine vollständige ID</v>
      </c>
      <c r="B2384" s="301"/>
      <c r="C2384" s="287"/>
      <c r="D2384" s="34"/>
      <c r="E2384" s="306"/>
      <c r="F2384" s="116"/>
      <c r="G2384" s="17"/>
      <c r="H2384" s="17"/>
      <c r="I2384" s="17"/>
      <c r="J2384" s="17"/>
      <c r="K2384" s="17"/>
      <c r="L2384" s="17"/>
      <c r="M2384" s="17"/>
      <c r="N2384" s="17"/>
      <c r="O2384" s="116"/>
      <c r="P2384" s="117">
        <f>IF(D2384&gt;A_Stammdaten!$B$12,0,SUM(G2384,H2384,J2384,L2384:M2384)-SUM(I2384,K2384,N2384:O2384))</f>
        <v>0</v>
      </c>
      <c r="Q2384" s="17"/>
      <c r="R2384" s="17"/>
      <c r="S2384" s="17"/>
      <c r="T2384" s="17"/>
      <c r="U2384" s="62">
        <f t="shared" si="779"/>
        <v>0</v>
      </c>
      <c r="V2384" s="34"/>
      <c r="W2384" s="34"/>
      <c r="X2384" s="34"/>
      <c r="Y2384" s="34"/>
      <c r="Z2384" s="34"/>
      <c r="AA2384" s="63" t="str">
        <f t="shared" si="780"/>
        <v>-</v>
      </c>
      <c r="AB2384" s="63" t="str">
        <f t="shared" si="781"/>
        <v>-</v>
      </c>
      <c r="AC2384" s="63">
        <f>IF(ISBLANK($C2384),0,VLOOKUP($C2384,Listen!$A$2:$C$45,2,FALSE))</f>
        <v>0</v>
      </c>
      <c r="AD2384" s="63">
        <f>IF(ISBLANK($C2384),0,VLOOKUP($C2384,Listen!$A$2:$C$45,3,FALSE))</f>
        <v>0</v>
      </c>
      <c r="AE2384" s="49">
        <f t="shared" si="782"/>
        <v>0</v>
      </c>
      <c r="AF2384" s="49">
        <f t="shared" si="782"/>
        <v>0</v>
      </c>
      <c r="AG2384" s="49">
        <f>IFERROR(IF(OR($V2384&lt;&gt;"Ja",VLOOKUP($C2384,Listen!$A$2:$F$45,5,0)="Nein",D2384&lt;IF(C2384="LNG Anbindungsanlagen gemäß separater Festlegung",2022,2023)),$AC2384,$AA2384),0)</f>
        <v>0</v>
      </c>
      <c r="AH2384" s="49">
        <f>IFERROR(IF(OR($V2384&lt;&gt;"Ja",VLOOKUP($C2384,Listen!$A$2:$F$45,5,0)="Nein",D2384&lt;IF(C2384="LNG Anbindungsanlagen gemäß separater Festlegung",2022,2023)),$AC2384,$AA2384),0)</f>
        <v>0</v>
      </c>
      <c r="AI2384" s="49">
        <f>IFERROR(IF(OR($W2384&lt;&gt;"Ja",VLOOKUP($C2384,Listen!$A$2:$F$45,6,0)="Nein"),$AC2384,$AB2384),0)</f>
        <v>0</v>
      </c>
      <c r="AJ2384" s="49">
        <f>IFERROR(IF(OR($W2384&lt;&gt;"Ja",VLOOKUP($C2384,Listen!$A$2:$F$45,6,0)="Nein"),$AC2384,$AB2384),0)</f>
        <v>0</v>
      </c>
      <c r="AK2384" s="49">
        <f>IFERROR(IF(OR($W2384&lt;&gt;"Ja",VLOOKUP($C2384,Listen!$A$2:$F$45,6,0)="Nein"),$AC2384,$AB2384),0)</f>
        <v>0</v>
      </c>
      <c r="AL2384" s="51">
        <f t="shared" si="783"/>
        <v>0</v>
      </c>
      <c r="AM2384" s="296">
        <f>IFERROR(IF(VLOOKUP($C2384,Listen!$A$2:$F$45,6,0)="Ja",MAX(BC2384:BD2384),D_SAV!$BC2384),0)</f>
        <v>0</v>
      </c>
      <c r="AN2384" s="51">
        <f t="shared" si="784"/>
        <v>0</v>
      </c>
      <c r="AP2384" s="304">
        <f t="shared" si="785"/>
        <v>0</v>
      </c>
      <c r="AQ2384" s="304">
        <f t="shared" si="786"/>
        <v>0</v>
      </c>
      <c r="AR2384" s="304">
        <f t="shared" si="787"/>
        <v>0</v>
      </c>
      <c r="AS2384" s="304">
        <f t="shared" si="788"/>
        <v>0</v>
      </c>
      <c r="AT2384" s="304">
        <f t="shared" si="789"/>
        <v>0</v>
      </c>
      <c r="AU2384" s="304">
        <f t="shared" si="790"/>
        <v>0</v>
      </c>
      <c r="AV2384" s="304">
        <f t="shared" si="791"/>
        <v>0</v>
      </c>
      <c r="AW2384" s="304">
        <f t="shared" si="792"/>
        <v>0</v>
      </c>
      <c r="AX2384" s="304">
        <f t="shared" si="793"/>
        <v>0</v>
      </c>
      <c r="AY2384" s="304">
        <f t="shared" si="794"/>
        <v>0</v>
      </c>
      <c r="AZ2384" s="304">
        <f t="shared" si="795"/>
        <v>0</v>
      </c>
      <c r="BA2384" s="304">
        <f t="shared" si="796"/>
        <v>0</v>
      </c>
      <c r="BB2384" s="304">
        <f t="shared" si="797"/>
        <v>0</v>
      </c>
      <c r="BC2384" s="304">
        <f t="shared" si="798"/>
        <v>0</v>
      </c>
      <c r="BD2384" s="304">
        <f t="shared" si="799"/>
        <v>0</v>
      </c>
      <c r="BE2384" s="304">
        <f>IFERROR(IF(VLOOKUP($C2384,Listen!$A$2:$F$45,6,0)="Ja",BB2384-MAX(BC2384:BD2384),BB2384-BC2384),0)</f>
        <v>0</v>
      </c>
    </row>
    <row r="2385" spans="1:57" x14ac:dyDescent="0.25">
      <c r="A2385" s="320" t="str">
        <f>IF(AND(D2385&lt;&gt;0,C2385&lt;&gt;0,E2385&lt;&gt;0),IF(B2385&lt;&gt;0,CONCATENATE(B2385,"-AGr",VLOOKUP(C2385,Listen!$A$2:$D$45,4,FALSE),"-",D2385,"-",E2385,),CONCATENATE("AGr",VLOOKUP(C2385,Listen!$A$2:$D$45,4,FALSE),"-",D2385,"-",E2385)),"keine vollständige ID")</f>
        <v>keine vollständige ID</v>
      </c>
      <c r="B2385" s="301"/>
      <c r="C2385" s="287"/>
      <c r="D2385" s="34"/>
      <c r="E2385" s="306"/>
      <c r="F2385" s="116"/>
      <c r="G2385" s="17"/>
      <c r="H2385" s="17"/>
      <c r="I2385" s="17"/>
      <c r="J2385" s="17"/>
      <c r="K2385" s="17"/>
      <c r="L2385" s="17"/>
      <c r="M2385" s="17"/>
      <c r="N2385" s="17"/>
      <c r="O2385" s="116"/>
      <c r="P2385" s="117">
        <f>IF(D2385&gt;A_Stammdaten!$B$12,0,SUM(G2385,H2385,J2385,L2385:M2385)-SUM(I2385,K2385,N2385:O2385))</f>
        <v>0</v>
      </c>
      <c r="Q2385" s="17"/>
      <c r="R2385" s="17"/>
      <c r="S2385" s="17"/>
      <c r="T2385" s="17"/>
      <c r="U2385" s="62">
        <f t="shared" si="779"/>
        <v>0</v>
      </c>
      <c r="V2385" s="34"/>
      <c r="W2385" s="34"/>
      <c r="X2385" s="34"/>
      <c r="Y2385" s="34"/>
      <c r="Z2385" s="34"/>
      <c r="AA2385" s="63" t="str">
        <f t="shared" si="780"/>
        <v>-</v>
      </c>
      <c r="AB2385" s="63" t="str">
        <f t="shared" si="781"/>
        <v>-</v>
      </c>
      <c r="AC2385" s="63">
        <f>IF(ISBLANK($C2385),0,VLOOKUP($C2385,Listen!$A$2:$C$45,2,FALSE))</f>
        <v>0</v>
      </c>
      <c r="AD2385" s="63">
        <f>IF(ISBLANK($C2385),0,VLOOKUP($C2385,Listen!$A$2:$C$45,3,FALSE))</f>
        <v>0</v>
      </c>
      <c r="AE2385" s="49">
        <f t="shared" si="782"/>
        <v>0</v>
      </c>
      <c r="AF2385" s="49">
        <f t="shared" si="782"/>
        <v>0</v>
      </c>
      <c r="AG2385" s="49">
        <f>IFERROR(IF(OR($V2385&lt;&gt;"Ja",VLOOKUP($C2385,Listen!$A$2:$F$45,5,0)="Nein",D2385&lt;IF(C2385="LNG Anbindungsanlagen gemäß separater Festlegung",2022,2023)),$AC2385,$AA2385),0)</f>
        <v>0</v>
      </c>
      <c r="AH2385" s="49">
        <f>IFERROR(IF(OR($V2385&lt;&gt;"Ja",VLOOKUP($C2385,Listen!$A$2:$F$45,5,0)="Nein",D2385&lt;IF(C2385="LNG Anbindungsanlagen gemäß separater Festlegung",2022,2023)),$AC2385,$AA2385),0)</f>
        <v>0</v>
      </c>
      <c r="AI2385" s="49">
        <f>IFERROR(IF(OR($W2385&lt;&gt;"Ja",VLOOKUP($C2385,Listen!$A$2:$F$45,6,0)="Nein"),$AC2385,$AB2385),0)</f>
        <v>0</v>
      </c>
      <c r="AJ2385" s="49">
        <f>IFERROR(IF(OR($W2385&lt;&gt;"Ja",VLOOKUP($C2385,Listen!$A$2:$F$45,6,0)="Nein"),$AC2385,$AB2385),0)</f>
        <v>0</v>
      </c>
      <c r="AK2385" s="49">
        <f>IFERROR(IF(OR($W2385&lt;&gt;"Ja",VLOOKUP($C2385,Listen!$A$2:$F$45,6,0)="Nein"),$AC2385,$AB2385),0)</f>
        <v>0</v>
      </c>
      <c r="AL2385" s="51">
        <f t="shared" si="783"/>
        <v>0</v>
      </c>
      <c r="AM2385" s="296">
        <f>IFERROR(IF(VLOOKUP($C2385,Listen!$A$2:$F$45,6,0)="Ja",MAX(BC2385:BD2385),D_SAV!$BC2385),0)</f>
        <v>0</v>
      </c>
      <c r="AN2385" s="51">
        <f t="shared" si="784"/>
        <v>0</v>
      </c>
      <c r="AP2385" s="304">
        <f t="shared" si="785"/>
        <v>0</v>
      </c>
      <c r="AQ2385" s="304">
        <f t="shared" si="786"/>
        <v>0</v>
      </c>
      <c r="AR2385" s="304">
        <f t="shared" si="787"/>
        <v>0</v>
      </c>
      <c r="AS2385" s="304">
        <f t="shared" si="788"/>
        <v>0</v>
      </c>
      <c r="AT2385" s="304">
        <f t="shared" si="789"/>
        <v>0</v>
      </c>
      <c r="AU2385" s="304">
        <f t="shared" si="790"/>
        <v>0</v>
      </c>
      <c r="AV2385" s="304">
        <f t="shared" si="791"/>
        <v>0</v>
      </c>
      <c r="AW2385" s="304">
        <f t="shared" si="792"/>
        <v>0</v>
      </c>
      <c r="AX2385" s="304">
        <f t="shared" si="793"/>
        <v>0</v>
      </c>
      <c r="AY2385" s="304">
        <f t="shared" si="794"/>
        <v>0</v>
      </c>
      <c r="AZ2385" s="304">
        <f t="shared" si="795"/>
        <v>0</v>
      </c>
      <c r="BA2385" s="304">
        <f t="shared" si="796"/>
        <v>0</v>
      </c>
      <c r="BB2385" s="304">
        <f t="shared" si="797"/>
        <v>0</v>
      </c>
      <c r="BC2385" s="304">
        <f t="shared" si="798"/>
        <v>0</v>
      </c>
      <c r="BD2385" s="304">
        <f t="shared" si="799"/>
        <v>0</v>
      </c>
      <c r="BE2385" s="304">
        <f>IFERROR(IF(VLOOKUP($C2385,Listen!$A$2:$F$45,6,0)="Ja",BB2385-MAX(BC2385:BD2385),BB2385-BC2385),0)</f>
        <v>0</v>
      </c>
    </row>
    <row r="2386" spans="1:57" x14ac:dyDescent="0.25">
      <c r="A2386" s="320" t="str">
        <f>IF(AND(D2386&lt;&gt;0,C2386&lt;&gt;0,E2386&lt;&gt;0),IF(B2386&lt;&gt;0,CONCATENATE(B2386,"-AGr",VLOOKUP(C2386,Listen!$A$2:$D$45,4,FALSE),"-",D2386,"-",E2386,),CONCATENATE("AGr",VLOOKUP(C2386,Listen!$A$2:$D$45,4,FALSE),"-",D2386,"-",E2386)),"keine vollständige ID")</f>
        <v>keine vollständige ID</v>
      </c>
      <c r="B2386" s="301"/>
      <c r="C2386" s="287"/>
      <c r="D2386" s="34"/>
      <c r="E2386" s="306"/>
      <c r="F2386" s="116"/>
      <c r="G2386" s="17"/>
      <c r="H2386" s="17"/>
      <c r="I2386" s="17"/>
      <c r="J2386" s="17"/>
      <c r="K2386" s="17"/>
      <c r="L2386" s="17"/>
      <c r="M2386" s="17"/>
      <c r="N2386" s="17"/>
      <c r="O2386" s="116"/>
      <c r="P2386" s="117">
        <f>IF(D2386&gt;A_Stammdaten!$B$12,0,SUM(G2386,H2386,J2386,L2386:M2386)-SUM(I2386,K2386,N2386:O2386))</f>
        <v>0</v>
      </c>
      <c r="Q2386" s="17"/>
      <c r="R2386" s="17"/>
      <c r="S2386" s="17"/>
      <c r="T2386" s="17"/>
      <c r="U2386" s="62">
        <f t="shared" si="779"/>
        <v>0</v>
      </c>
      <c r="V2386" s="34"/>
      <c r="W2386" s="34"/>
      <c r="X2386" s="34"/>
      <c r="Y2386" s="34"/>
      <c r="Z2386" s="34"/>
      <c r="AA2386" s="63" t="str">
        <f t="shared" si="780"/>
        <v>-</v>
      </c>
      <c r="AB2386" s="63" t="str">
        <f t="shared" si="781"/>
        <v>-</v>
      </c>
      <c r="AC2386" s="63">
        <f>IF(ISBLANK($C2386),0,VLOOKUP($C2386,Listen!$A$2:$C$45,2,FALSE))</f>
        <v>0</v>
      </c>
      <c r="AD2386" s="63">
        <f>IF(ISBLANK($C2386),0,VLOOKUP($C2386,Listen!$A$2:$C$45,3,FALSE))</f>
        <v>0</v>
      </c>
      <c r="AE2386" s="49">
        <f t="shared" si="782"/>
        <v>0</v>
      </c>
      <c r="AF2386" s="49">
        <f t="shared" si="782"/>
        <v>0</v>
      </c>
      <c r="AG2386" s="49">
        <f>IFERROR(IF(OR($V2386&lt;&gt;"Ja",VLOOKUP($C2386,Listen!$A$2:$F$45,5,0)="Nein",D2386&lt;IF(C2386="LNG Anbindungsanlagen gemäß separater Festlegung",2022,2023)),$AC2386,$AA2386),0)</f>
        <v>0</v>
      </c>
      <c r="AH2386" s="49">
        <f>IFERROR(IF(OR($V2386&lt;&gt;"Ja",VLOOKUP($C2386,Listen!$A$2:$F$45,5,0)="Nein",D2386&lt;IF(C2386="LNG Anbindungsanlagen gemäß separater Festlegung",2022,2023)),$AC2386,$AA2386),0)</f>
        <v>0</v>
      </c>
      <c r="AI2386" s="49">
        <f>IFERROR(IF(OR($W2386&lt;&gt;"Ja",VLOOKUP($C2386,Listen!$A$2:$F$45,6,0)="Nein"),$AC2386,$AB2386),0)</f>
        <v>0</v>
      </c>
      <c r="AJ2386" s="49">
        <f>IFERROR(IF(OR($W2386&lt;&gt;"Ja",VLOOKUP($C2386,Listen!$A$2:$F$45,6,0)="Nein"),$AC2386,$AB2386),0)</f>
        <v>0</v>
      </c>
      <c r="AK2386" s="49">
        <f>IFERROR(IF(OR($W2386&lt;&gt;"Ja",VLOOKUP($C2386,Listen!$A$2:$F$45,6,0)="Nein"),$AC2386,$AB2386),0)</f>
        <v>0</v>
      </c>
      <c r="AL2386" s="51">
        <f t="shared" si="783"/>
        <v>0</v>
      </c>
      <c r="AM2386" s="296">
        <f>IFERROR(IF(VLOOKUP($C2386,Listen!$A$2:$F$45,6,0)="Ja",MAX(BC2386:BD2386),D_SAV!$BC2386),0)</f>
        <v>0</v>
      </c>
      <c r="AN2386" s="51">
        <f t="shared" si="784"/>
        <v>0</v>
      </c>
      <c r="AP2386" s="304">
        <f t="shared" si="785"/>
        <v>0</v>
      </c>
      <c r="AQ2386" s="304">
        <f t="shared" si="786"/>
        <v>0</v>
      </c>
      <c r="AR2386" s="304">
        <f t="shared" si="787"/>
        <v>0</v>
      </c>
      <c r="AS2386" s="304">
        <f t="shared" si="788"/>
        <v>0</v>
      </c>
      <c r="AT2386" s="304">
        <f t="shared" si="789"/>
        <v>0</v>
      </c>
      <c r="AU2386" s="304">
        <f t="shared" si="790"/>
        <v>0</v>
      </c>
      <c r="AV2386" s="304">
        <f t="shared" si="791"/>
        <v>0</v>
      </c>
      <c r="AW2386" s="304">
        <f t="shared" si="792"/>
        <v>0</v>
      </c>
      <c r="AX2386" s="304">
        <f t="shared" si="793"/>
        <v>0</v>
      </c>
      <c r="AY2386" s="304">
        <f t="shared" si="794"/>
        <v>0</v>
      </c>
      <c r="AZ2386" s="304">
        <f t="shared" si="795"/>
        <v>0</v>
      </c>
      <c r="BA2386" s="304">
        <f t="shared" si="796"/>
        <v>0</v>
      </c>
      <c r="BB2386" s="304">
        <f t="shared" si="797"/>
        <v>0</v>
      </c>
      <c r="BC2386" s="304">
        <f t="shared" si="798"/>
        <v>0</v>
      </c>
      <c r="BD2386" s="304">
        <f t="shared" si="799"/>
        <v>0</v>
      </c>
      <c r="BE2386" s="304">
        <f>IFERROR(IF(VLOOKUP($C2386,Listen!$A$2:$F$45,6,0)="Ja",BB2386-MAX(BC2386:BD2386),BB2386-BC2386),0)</f>
        <v>0</v>
      </c>
    </row>
    <row r="2387" spans="1:57" x14ac:dyDescent="0.25">
      <c r="A2387" s="320" t="str">
        <f>IF(AND(D2387&lt;&gt;0,C2387&lt;&gt;0,E2387&lt;&gt;0),IF(B2387&lt;&gt;0,CONCATENATE(B2387,"-AGr",VLOOKUP(C2387,Listen!$A$2:$D$45,4,FALSE),"-",D2387,"-",E2387,),CONCATENATE("AGr",VLOOKUP(C2387,Listen!$A$2:$D$45,4,FALSE),"-",D2387,"-",E2387)),"keine vollständige ID")</f>
        <v>keine vollständige ID</v>
      </c>
      <c r="B2387" s="301"/>
      <c r="C2387" s="287"/>
      <c r="D2387" s="34"/>
      <c r="E2387" s="306"/>
      <c r="F2387" s="116"/>
      <c r="G2387" s="17"/>
      <c r="H2387" s="17"/>
      <c r="I2387" s="17"/>
      <c r="J2387" s="17"/>
      <c r="K2387" s="17"/>
      <c r="L2387" s="17"/>
      <c r="M2387" s="17"/>
      <c r="N2387" s="17"/>
      <c r="O2387" s="116"/>
      <c r="P2387" s="117">
        <f>IF(D2387&gt;A_Stammdaten!$B$12,0,SUM(G2387,H2387,J2387,L2387:M2387)-SUM(I2387,K2387,N2387:O2387))</f>
        <v>0</v>
      </c>
      <c r="Q2387" s="17"/>
      <c r="R2387" s="17"/>
      <c r="S2387" s="17"/>
      <c r="T2387" s="17"/>
      <c r="U2387" s="62">
        <f t="shared" si="779"/>
        <v>0</v>
      </c>
      <c r="V2387" s="34"/>
      <c r="W2387" s="34"/>
      <c r="X2387" s="34"/>
      <c r="Y2387" s="34"/>
      <c r="Z2387" s="34"/>
      <c r="AA2387" s="63" t="str">
        <f t="shared" si="780"/>
        <v>-</v>
      </c>
      <c r="AB2387" s="63" t="str">
        <f t="shared" si="781"/>
        <v>-</v>
      </c>
      <c r="AC2387" s="63">
        <f>IF(ISBLANK($C2387),0,VLOOKUP($C2387,Listen!$A$2:$C$45,2,FALSE))</f>
        <v>0</v>
      </c>
      <c r="AD2387" s="63">
        <f>IF(ISBLANK($C2387),0,VLOOKUP($C2387,Listen!$A$2:$C$45,3,FALSE))</f>
        <v>0</v>
      </c>
      <c r="AE2387" s="49">
        <f t="shared" si="782"/>
        <v>0</v>
      </c>
      <c r="AF2387" s="49">
        <f t="shared" si="782"/>
        <v>0</v>
      </c>
      <c r="AG2387" s="49">
        <f>IFERROR(IF(OR($V2387&lt;&gt;"Ja",VLOOKUP($C2387,Listen!$A$2:$F$45,5,0)="Nein",D2387&lt;IF(C2387="LNG Anbindungsanlagen gemäß separater Festlegung",2022,2023)),$AC2387,$AA2387),0)</f>
        <v>0</v>
      </c>
      <c r="AH2387" s="49">
        <f>IFERROR(IF(OR($V2387&lt;&gt;"Ja",VLOOKUP($C2387,Listen!$A$2:$F$45,5,0)="Nein",D2387&lt;IF(C2387="LNG Anbindungsanlagen gemäß separater Festlegung",2022,2023)),$AC2387,$AA2387),0)</f>
        <v>0</v>
      </c>
      <c r="AI2387" s="49">
        <f>IFERROR(IF(OR($W2387&lt;&gt;"Ja",VLOOKUP($C2387,Listen!$A$2:$F$45,6,0)="Nein"),$AC2387,$AB2387),0)</f>
        <v>0</v>
      </c>
      <c r="AJ2387" s="49">
        <f>IFERROR(IF(OR($W2387&lt;&gt;"Ja",VLOOKUP($C2387,Listen!$A$2:$F$45,6,0)="Nein"),$AC2387,$AB2387),0)</f>
        <v>0</v>
      </c>
      <c r="AK2387" s="49">
        <f>IFERROR(IF(OR($W2387&lt;&gt;"Ja",VLOOKUP($C2387,Listen!$A$2:$F$45,6,0)="Nein"),$AC2387,$AB2387),0)</f>
        <v>0</v>
      </c>
      <c r="AL2387" s="51">
        <f t="shared" si="783"/>
        <v>0</v>
      </c>
      <c r="AM2387" s="296">
        <f>IFERROR(IF(VLOOKUP($C2387,Listen!$A$2:$F$45,6,0)="Ja",MAX(BC2387:BD2387),D_SAV!$BC2387),0)</f>
        <v>0</v>
      </c>
      <c r="AN2387" s="51">
        <f t="shared" si="784"/>
        <v>0</v>
      </c>
      <c r="AP2387" s="304">
        <f t="shared" si="785"/>
        <v>0</v>
      </c>
      <c r="AQ2387" s="304">
        <f t="shared" si="786"/>
        <v>0</v>
      </c>
      <c r="AR2387" s="304">
        <f t="shared" si="787"/>
        <v>0</v>
      </c>
      <c r="AS2387" s="304">
        <f t="shared" si="788"/>
        <v>0</v>
      </c>
      <c r="AT2387" s="304">
        <f t="shared" si="789"/>
        <v>0</v>
      </c>
      <c r="AU2387" s="304">
        <f t="shared" si="790"/>
        <v>0</v>
      </c>
      <c r="AV2387" s="304">
        <f t="shared" si="791"/>
        <v>0</v>
      </c>
      <c r="AW2387" s="304">
        <f t="shared" si="792"/>
        <v>0</v>
      </c>
      <c r="AX2387" s="304">
        <f t="shared" si="793"/>
        <v>0</v>
      </c>
      <c r="AY2387" s="304">
        <f t="shared" si="794"/>
        <v>0</v>
      </c>
      <c r="AZ2387" s="304">
        <f t="shared" si="795"/>
        <v>0</v>
      </c>
      <c r="BA2387" s="304">
        <f t="shared" si="796"/>
        <v>0</v>
      </c>
      <c r="BB2387" s="304">
        <f t="shared" si="797"/>
        <v>0</v>
      </c>
      <c r="BC2387" s="304">
        <f t="shared" si="798"/>
        <v>0</v>
      </c>
      <c r="BD2387" s="304">
        <f t="shared" si="799"/>
        <v>0</v>
      </c>
      <c r="BE2387" s="304">
        <f>IFERROR(IF(VLOOKUP($C2387,Listen!$A$2:$F$45,6,0)="Ja",BB2387-MAX(BC2387:BD2387),BB2387-BC2387),0)</f>
        <v>0</v>
      </c>
    </row>
    <row r="2388" spans="1:57" x14ac:dyDescent="0.25">
      <c r="A2388" s="320" t="str">
        <f>IF(AND(D2388&lt;&gt;0,C2388&lt;&gt;0,E2388&lt;&gt;0),IF(B2388&lt;&gt;0,CONCATENATE(B2388,"-AGr",VLOOKUP(C2388,Listen!$A$2:$D$45,4,FALSE),"-",D2388,"-",E2388,),CONCATENATE("AGr",VLOOKUP(C2388,Listen!$A$2:$D$45,4,FALSE),"-",D2388,"-",E2388)),"keine vollständige ID")</f>
        <v>keine vollständige ID</v>
      </c>
      <c r="B2388" s="301"/>
      <c r="C2388" s="287"/>
      <c r="D2388" s="34"/>
      <c r="E2388" s="306"/>
      <c r="F2388" s="116"/>
      <c r="G2388" s="17"/>
      <c r="H2388" s="17"/>
      <c r="I2388" s="17"/>
      <c r="J2388" s="17"/>
      <c r="K2388" s="17"/>
      <c r="L2388" s="17"/>
      <c r="M2388" s="17"/>
      <c r="N2388" s="17"/>
      <c r="O2388" s="116"/>
      <c r="P2388" s="117">
        <f>IF(D2388&gt;A_Stammdaten!$B$12,0,SUM(G2388,H2388,J2388,L2388:M2388)-SUM(I2388,K2388,N2388:O2388))</f>
        <v>0</v>
      </c>
      <c r="Q2388" s="17"/>
      <c r="R2388" s="17"/>
      <c r="S2388" s="17"/>
      <c r="T2388" s="17"/>
      <c r="U2388" s="62">
        <f t="shared" si="779"/>
        <v>0</v>
      </c>
      <c r="V2388" s="34"/>
      <c r="W2388" s="34"/>
      <c r="X2388" s="34"/>
      <c r="Y2388" s="34"/>
      <c r="Z2388" s="34"/>
      <c r="AA2388" s="63" t="str">
        <f t="shared" si="780"/>
        <v>-</v>
      </c>
      <c r="AB2388" s="63" t="str">
        <f t="shared" si="781"/>
        <v>-</v>
      </c>
      <c r="AC2388" s="63">
        <f>IF(ISBLANK($C2388),0,VLOOKUP($C2388,Listen!$A$2:$C$45,2,FALSE))</f>
        <v>0</v>
      </c>
      <c r="AD2388" s="63">
        <f>IF(ISBLANK($C2388),0,VLOOKUP($C2388,Listen!$A$2:$C$45,3,FALSE))</f>
        <v>0</v>
      </c>
      <c r="AE2388" s="49">
        <f t="shared" si="782"/>
        <v>0</v>
      </c>
      <c r="AF2388" s="49">
        <f t="shared" si="782"/>
        <v>0</v>
      </c>
      <c r="AG2388" s="49">
        <f>IFERROR(IF(OR($V2388&lt;&gt;"Ja",VLOOKUP($C2388,Listen!$A$2:$F$45,5,0)="Nein",D2388&lt;IF(C2388="LNG Anbindungsanlagen gemäß separater Festlegung",2022,2023)),$AC2388,$AA2388),0)</f>
        <v>0</v>
      </c>
      <c r="AH2388" s="49">
        <f>IFERROR(IF(OR($V2388&lt;&gt;"Ja",VLOOKUP($C2388,Listen!$A$2:$F$45,5,0)="Nein",D2388&lt;IF(C2388="LNG Anbindungsanlagen gemäß separater Festlegung",2022,2023)),$AC2388,$AA2388),0)</f>
        <v>0</v>
      </c>
      <c r="AI2388" s="49">
        <f>IFERROR(IF(OR($W2388&lt;&gt;"Ja",VLOOKUP($C2388,Listen!$A$2:$F$45,6,0)="Nein"),$AC2388,$AB2388),0)</f>
        <v>0</v>
      </c>
      <c r="AJ2388" s="49">
        <f>IFERROR(IF(OR($W2388&lt;&gt;"Ja",VLOOKUP($C2388,Listen!$A$2:$F$45,6,0)="Nein"),$AC2388,$AB2388),0)</f>
        <v>0</v>
      </c>
      <c r="AK2388" s="49">
        <f>IFERROR(IF(OR($W2388&lt;&gt;"Ja",VLOOKUP($C2388,Listen!$A$2:$F$45,6,0)="Nein"),$AC2388,$AB2388),0)</f>
        <v>0</v>
      </c>
      <c r="AL2388" s="51">
        <f t="shared" si="783"/>
        <v>0</v>
      </c>
      <c r="AM2388" s="296">
        <f>IFERROR(IF(VLOOKUP($C2388,Listen!$A$2:$F$45,6,0)="Ja",MAX(BC2388:BD2388),D_SAV!$BC2388),0)</f>
        <v>0</v>
      </c>
      <c r="AN2388" s="51">
        <f t="shared" si="784"/>
        <v>0</v>
      </c>
      <c r="AP2388" s="304">
        <f t="shared" si="785"/>
        <v>0</v>
      </c>
      <c r="AQ2388" s="304">
        <f t="shared" si="786"/>
        <v>0</v>
      </c>
      <c r="AR2388" s="304">
        <f t="shared" si="787"/>
        <v>0</v>
      </c>
      <c r="AS2388" s="304">
        <f t="shared" si="788"/>
        <v>0</v>
      </c>
      <c r="AT2388" s="304">
        <f t="shared" si="789"/>
        <v>0</v>
      </c>
      <c r="AU2388" s="304">
        <f t="shared" si="790"/>
        <v>0</v>
      </c>
      <c r="AV2388" s="304">
        <f t="shared" si="791"/>
        <v>0</v>
      </c>
      <c r="AW2388" s="304">
        <f t="shared" si="792"/>
        <v>0</v>
      </c>
      <c r="AX2388" s="304">
        <f t="shared" si="793"/>
        <v>0</v>
      </c>
      <c r="AY2388" s="304">
        <f t="shared" si="794"/>
        <v>0</v>
      </c>
      <c r="AZ2388" s="304">
        <f t="shared" si="795"/>
        <v>0</v>
      </c>
      <c r="BA2388" s="304">
        <f t="shared" si="796"/>
        <v>0</v>
      </c>
      <c r="BB2388" s="304">
        <f t="shared" si="797"/>
        <v>0</v>
      </c>
      <c r="BC2388" s="304">
        <f t="shared" si="798"/>
        <v>0</v>
      </c>
      <c r="BD2388" s="304">
        <f t="shared" si="799"/>
        <v>0</v>
      </c>
      <c r="BE2388" s="304">
        <f>IFERROR(IF(VLOOKUP($C2388,Listen!$A$2:$F$45,6,0)="Ja",BB2388-MAX(BC2388:BD2388),BB2388-BC2388),0)</f>
        <v>0</v>
      </c>
    </row>
    <row r="2389" spans="1:57" x14ac:dyDescent="0.25">
      <c r="A2389" s="320" t="str">
        <f>IF(AND(D2389&lt;&gt;0,C2389&lt;&gt;0,E2389&lt;&gt;0),IF(B2389&lt;&gt;0,CONCATENATE(B2389,"-AGr",VLOOKUP(C2389,Listen!$A$2:$D$45,4,FALSE),"-",D2389,"-",E2389,),CONCATENATE("AGr",VLOOKUP(C2389,Listen!$A$2:$D$45,4,FALSE),"-",D2389,"-",E2389)),"keine vollständige ID")</f>
        <v>keine vollständige ID</v>
      </c>
      <c r="B2389" s="301"/>
      <c r="C2389" s="287"/>
      <c r="D2389" s="34"/>
      <c r="E2389" s="306"/>
      <c r="F2389" s="116"/>
      <c r="G2389" s="17"/>
      <c r="H2389" s="17"/>
      <c r="I2389" s="17"/>
      <c r="J2389" s="17"/>
      <c r="K2389" s="17"/>
      <c r="L2389" s="17"/>
      <c r="M2389" s="17"/>
      <c r="N2389" s="17"/>
      <c r="O2389" s="116"/>
      <c r="P2389" s="117">
        <f>IF(D2389&gt;A_Stammdaten!$B$12,0,SUM(G2389,H2389,J2389,L2389:M2389)-SUM(I2389,K2389,N2389:O2389))</f>
        <v>0</v>
      </c>
      <c r="Q2389" s="17"/>
      <c r="R2389" s="17"/>
      <c r="S2389" s="17"/>
      <c r="T2389" s="17"/>
      <c r="U2389" s="62">
        <f t="shared" si="779"/>
        <v>0</v>
      </c>
      <c r="V2389" s="34"/>
      <c r="W2389" s="34"/>
      <c r="X2389" s="34"/>
      <c r="Y2389" s="34"/>
      <c r="Z2389" s="34"/>
      <c r="AA2389" s="63" t="str">
        <f t="shared" si="780"/>
        <v>-</v>
      </c>
      <c r="AB2389" s="63" t="str">
        <f t="shared" si="781"/>
        <v>-</v>
      </c>
      <c r="AC2389" s="63">
        <f>IF(ISBLANK($C2389),0,VLOOKUP($C2389,Listen!$A$2:$C$45,2,FALSE))</f>
        <v>0</v>
      </c>
      <c r="AD2389" s="63">
        <f>IF(ISBLANK($C2389),0,VLOOKUP($C2389,Listen!$A$2:$C$45,3,FALSE))</f>
        <v>0</v>
      </c>
      <c r="AE2389" s="49">
        <f t="shared" si="782"/>
        <v>0</v>
      </c>
      <c r="AF2389" s="49">
        <f t="shared" si="782"/>
        <v>0</v>
      </c>
      <c r="AG2389" s="49">
        <f>IFERROR(IF(OR($V2389&lt;&gt;"Ja",VLOOKUP($C2389,Listen!$A$2:$F$45,5,0)="Nein",D2389&lt;IF(C2389="LNG Anbindungsanlagen gemäß separater Festlegung",2022,2023)),$AC2389,$AA2389),0)</f>
        <v>0</v>
      </c>
      <c r="AH2389" s="49">
        <f>IFERROR(IF(OR($V2389&lt;&gt;"Ja",VLOOKUP($C2389,Listen!$A$2:$F$45,5,0)="Nein",D2389&lt;IF(C2389="LNG Anbindungsanlagen gemäß separater Festlegung",2022,2023)),$AC2389,$AA2389),0)</f>
        <v>0</v>
      </c>
      <c r="AI2389" s="49">
        <f>IFERROR(IF(OR($W2389&lt;&gt;"Ja",VLOOKUP($C2389,Listen!$A$2:$F$45,6,0)="Nein"),$AC2389,$AB2389),0)</f>
        <v>0</v>
      </c>
      <c r="AJ2389" s="49">
        <f>IFERROR(IF(OR($W2389&lt;&gt;"Ja",VLOOKUP($C2389,Listen!$A$2:$F$45,6,0)="Nein"),$AC2389,$AB2389),0)</f>
        <v>0</v>
      </c>
      <c r="AK2389" s="49">
        <f>IFERROR(IF(OR($W2389&lt;&gt;"Ja",VLOOKUP($C2389,Listen!$A$2:$F$45,6,0)="Nein"),$AC2389,$AB2389),0)</f>
        <v>0</v>
      </c>
      <c r="AL2389" s="51">
        <f t="shared" si="783"/>
        <v>0</v>
      </c>
      <c r="AM2389" s="296">
        <f>IFERROR(IF(VLOOKUP($C2389,Listen!$A$2:$F$45,6,0)="Ja",MAX(BC2389:BD2389),D_SAV!$BC2389),0)</f>
        <v>0</v>
      </c>
      <c r="AN2389" s="51">
        <f t="shared" si="784"/>
        <v>0</v>
      </c>
      <c r="AP2389" s="304">
        <f t="shared" si="785"/>
        <v>0</v>
      </c>
      <c r="AQ2389" s="304">
        <f t="shared" si="786"/>
        <v>0</v>
      </c>
      <c r="AR2389" s="304">
        <f t="shared" si="787"/>
        <v>0</v>
      </c>
      <c r="AS2389" s="304">
        <f t="shared" si="788"/>
        <v>0</v>
      </c>
      <c r="AT2389" s="304">
        <f t="shared" si="789"/>
        <v>0</v>
      </c>
      <c r="AU2389" s="304">
        <f t="shared" si="790"/>
        <v>0</v>
      </c>
      <c r="AV2389" s="304">
        <f t="shared" si="791"/>
        <v>0</v>
      </c>
      <c r="AW2389" s="304">
        <f t="shared" si="792"/>
        <v>0</v>
      </c>
      <c r="AX2389" s="304">
        <f t="shared" si="793"/>
        <v>0</v>
      </c>
      <c r="AY2389" s="304">
        <f t="shared" si="794"/>
        <v>0</v>
      </c>
      <c r="AZ2389" s="304">
        <f t="shared" si="795"/>
        <v>0</v>
      </c>
      <c r="BA2389" s="304">
        <f t="shared" si="796"/>
        <v>0</v>
      </c>
      <c r="BB2389" s="304">
        <f t="shared" si="797"/>
        <v>0</v>
      </c>
      <c r="BC2389" s="304">
        <f t="shared" si="798"/>
        <v>0</v>
      </c>
      <c r="BD2389" s="304">
        <f t="shared" si="799"/>
        <v>0</v>
      </c>
      <c r="BE2389" s="304">
        <f>IFERROR(IF(VLOOKUP($C2389,Listen!$A$2:$F$45,6,0)="Ja",BB2389-MAX(BC2389:BD2389),BB2389-BC2389),0)</f>
        <v>0</v>
      </c>
    </row>
    <row r="2390" spans="1:57" x14ac:dyDescent="0.25">
      <c r="A2390" s="320" t="str">
        <f>IF(AND(D2390&lt;&gt;0,C2390&lt;&gt;0,E2390&lt;&gt;0),IF(B2390&lt;&gt;0,CONCATENATE(B2390,"-AGr",VLOOKUP(C2390,Listen!$A$2:$D$45,4,FALSE),"-",D2390,"-",E2390,),CONCATENATE("AGr",VLOOKUP(C2390,Listen!$A$2:$D$45,4,FALSE),"-",D2390,"-",E2390)),"keine vollständige ID")</f>
        <v>keine vollständige ID</v>
      </c>
      <c r="B2390" s="301"/>
      <c r="C2390" s="287"/>
      <c r="D2390" s="34"/>
      <c r="E2390" s="306"/>
      <c r="F2390" s="116"/>
      <c r="G2390" s="17"/>
      <c r="H2390" s="17"/>
      <c r="I2390" s="17"/>
      <c r="J2390" s="17"/>
      <c r="K2390" s="17"/>
      <c r="L2390" s="17"/>
      <c r="M2390" s="17"/>
      <c r="N2390" s="17"/>
      <c r="O2390" s="116"/>
      <c r="P2390" s="117">
        <f>IF(D2390&gt;A_Stammdaten!$B$12,0,SUM(G2390,H2390,J2390,L2390:M2390)-SUM(I2390,K2390,N2390:O2390))</f>
        <v>0</v>
      </c>
      <c r="Q2390" s="17"/>
      <c r="R2390" s="17"/>
      <c r="S2390" s="17"/>
      <c r="T2390" s="17"/>
      <c r="U2390" s="62">
        <f t="shared" si="779"/>
        <v>0</v>
      </c>
      <c r="V2390" s="34"/>
      <c r="W2390" s="34"/>
      <c r="X2390" s="34"/>
      <c r="Y2390" s="34"/>
      <c r="Z2390" s="34"/>
      <c r="AA2390" s="63" t="str">
        <f t="shared" si="780"/>
        <v>-</v>
      </c>
      <c r="AB2390" s="63" t="str">
        <f t="shared" si="781"/>
        <v>-</v>
      </c>
      <c r="AC2390" s="63">
        <f>IF(ISBLANK($C2390),0,VLOOKUP($C2390,Listen!$A$2:$C$45,2,FALSE))</f>
        <v>0</v>
      </c>
      <c r="AD2390" s="63">
        <f>IF(ISBLANK($C2390),0,VLOOKUP($C2390,Listen!$A$2:$C$45,3,FALSE))</f>
        <v>0</v>
      </c>
      <c r="AE2390" s="49">
        <f t="shared" si="782"/>
        <v>0</v>
      </c>
      <c r="AF2390" s="49">
        <f t="shared" si="782"/>
        <v>0</v>
      </c>
      <c r="AG2390" s="49">
        <f>IFERROR(IF(OR($V2390&lt;&gt;"Ja",VLOOKUP($C2390,Listen!$A$2:$F$45,5,0)="Nein",D2390&lt;IF(C2390="LNG Anbindungsanlagen gemäß separater Festlegung",2022,2023)),$AC2390,$AA2390),0)</f>
        <v>0</v>
      </c>
      <c r="AH2390" s="49">
        <f>IFERROR(IF(OR($V2390&lt;&gt;"Ja",VLOOKUP($C2390,Listen!$A$2:$F$45,5,0)="Nein",D2390&lt;IF(C2390="LNG Anbindungsanlagen gemäß separater Festlegung",2022,2023)),$AC2390,$AA2390),0)</f>
        <v>0</v>
      </c>
      <c r="AI2390" s="49">
        <f>IFERROR(IF(OR($W2390&lt;&gt;"Ja",VLOOKUP($C2390,Listen!$A$2:$F$45,6,0)="Nein"),$AC2390,$AB2390),0)</f>
        <v>0</v>
      </c>
      <c r="AJ2390" s="49">
        <f>IFERROR(IF(OR($W2390&lt;&gt;"Ja",VLOOKUP($C2390,Listen!$A$2:$F$45,6,0)="Nein"),$AC2390,$AB2390),0)</f>
        <v>0</v>
      </c>
      <c r="AK2390" s="49">
        <f>IFERROR(IF(OR($W2390&lt;&gt;"Ja",VLOOKUP($C2390,Listen!$A$2:$F$45,6,0)="Nein"),$AC2390,$AB2390),0)</f>
        <v>0</v>
      </c>
      <c r="AL2390" s="51">
        <f t="shared" si="783"/>
        <v>0</v>
      </c>
      <c r="AM2390" s="296">
        <f>IFERROR(IF(VLOOKUP($C2390,Listen!$A$2:$F$45,6,0)="Ja",MAX(BC2390:BD2390),D_SAV!$BC2390),0)</f>
        <v>0</v>
      </c>
      <c r="AN2390" s="51">
        <f t="shared" si="784"/>
        <v>0</v>
      </c>
      <c r="AP2390" s="304">
        <f t="shared" si="785"/>
        <v>0</v>
      </c>
      <c r="AQ2390" s="304">
        <f t="shared" si="786"/>
        <v>0</v>
      </c>
      <c r="AR2390" s="304">
        <f t="shared" si="787"/>
        <v>0</v>
      </c>
      <c r="AS2390" s="304">
        <f t="shared" si="788"/>
        <v>0</v>
      </c>
      <c r="AT2390" s="304">
        <f t="shared" si="789"/>
        <v>0</v>
      </c>
      <c r="AU2390" s="304">
        <f t="shared" si="790"/>
        <v>0</v>
      </c>
      <c r="AV2390" s="304">
        <f t="shared" si="791"/>
        <v>0</v>
      </c>
      <c r="AW2390" s="304">
        <f t="shared" si="792"/>
        <v>0</v>
      </c>
      <c r="AX2390" s="304">
        <f t="shared" si="793"/>
        <v>0</v>
      </c>
      <c r="AY2390" s="304">
        <f t="shared" si="794"/>
        <v>0</v>
      </c>
      <c r="AZ2390" s="304">
        <f t="shared" si="795"/>
        <v>0</v>
      </c>
      <c r="BA2390" s="304">
        <f t="shared" si="796"/>
        <v>0</v>
      </c>
      <c r="BB2390" s="304">
        <f t="shared" si="797"/>
        <v>0</v>
      </c>
      <c r="BC2390" s="304">
        <f t="shared" si="798"/>
        <v>0</v>
      </c>
      <c r="BD2390" s="304">
        <f t="shared" si="799"/>
        <v>0</v>
      </c>
      <c r="BE2390" s="304">
        <f>IFERROR(IF(VLOOKUP($C2390,Listen!$A$2:$F$45,6,0)="Ja",BB2390-MAX(BC2390:BD2390),BB2390-BC2390),0)</f>
        <v>0</v>
      </c>
    </row>
    <row r="2391" spans="1:57" x14ac:dyDescent="0.25">
      <c r="A2391" s="320" t="str">
        <f>IF(AND(D2391&lt;&gt;0,C2391&lt;&gt;0,E2391&lt;&gt;0),IF(B2391&lt;&gt;0,CONCATENATE(B2391,"-AGr",VLOOKUP(C2391,Listen!$A$2:$D$45,4,FALSE),"-",D2391,"-",E2391,),CONCATENATE("AGr",VLOOKUP(C2391,Listen!$A$2:$D$45,4,FALSE),"-",D2391,"-",E2391)),"keine vollständige ID")</f>
        <v>keine vollständige ID</v>
      </c>
      <c r="B2391" s="301"/>
      <c r="C2391" s="287"/>
      <c r="D2391" s="34"/>
      <c r="E2391" s="306"/>
      <c r="F2391" s="116"/>
      <c r="G2391" s="17"/>
      <c r="H2391" s="17"/>
      <c r="I2391" s="17"/>
      <c r="J2391" s="17"/>
      <c r="K2391" s="17"/>
      <c r="L2391" s="17"/>
      <c r="M2391" s="17"/>
      <c r="N2391" s="17"/>
      <c r="O2391" s="116"/>
      <c r="P2391" s="117">
        <f>IF(D2391&gt;A_Stammdaten!$B$12,0,SUM(G2391,H2391,J2391,L2391:M2391)-SUM(I2391,K2391,N2391:O2391))</f>
        <v>0</v>
      </c>
      <c r="Q2391" s="17"/>
      <c r="R2391" s="17"/>
      <c r="S2391" s="17"/>
      <c r="T2391" s="17"/>
      <c r="U2391" s="62">
        <f t="shared" si="779"/>
        <v>0</v>
      </c>
      <c r="V2391" s="34"/>
      <c r="W2391" s="34"/>
      <c r="X2391" s="34"/>
      <c r="Y2391" s="34"/>
      <c r="Z2391" s="34"/>
      <c r="AA2391" s="63" t="str">
        <f t="shared" si="780"/>
        <v>-</v>
      </c>
      <c r="AB2391" s="63" t="str">
        <f t="shared" si="781"/>
        <v>-</v>
      </c>
      <c r="AC2391" s="63">
        <f>IF(ISBLANK($C2391),0,VLOOKUP($C2391,Listen!$A$2:$C$45,2,FALSE))</f>
        <v>0</v>
      </c>
      <c r="AD2391" s="63">
        <f>IF(ISBLANK($C2391),0,VLOOKUP($C2391,Listen!$A$2:$C$45,3,FALSE))</f>
        <v>0</v>
      </c>
      <c r="AE2391" s="49">
        <f t="shared" si="782"/>
        <v>0</v>
      </c>
      <c r="AF2391" s="49">
        <f t="shared" si="782"/>
        <v>0</v>
      </c>
      <c r="AG2391" s="49">
        <f>IFERROR(IF(OR($V2391&lt;&gt;"Ja",VLOOKUP($C2391,Listen!$A$2:$F$45,5,0)="Nein",D2391&lt;IF(C2391="LNG Anbindungsanlagen gemäß separater Festlegung",2022,2023)),$AC2391,$AA2391),0)</f>
        <v>0</v>
      </c>
      <c r="AH2391" s="49">
        <f>IFERROR(IF(OR($V2391&lt;&gt;"Ja",VLOOKUP($C2391,Listen!$A$2:$F$45,5,0)="Nein",D2391&lt;IF(C2391="LNG Anbindungsanlagen gemäß separater Festlegung",2022,2023)),$AC2391,$AA2391),0)</f>
        <v>0</v>
      </c>
      <c r="AI2391" s="49">
        <f>IFERROR(IF(OR($W2391&lt;&gt;"Ja",VLOOKUP($C2391,Listen!$A$2:$F$45,6,0)="Nein"),$AC2391,$AB2391),0)</f>
        <v>0</v>
      </c>
      <c r="AJ2391" s="49">
        <f>IFERROR(IF(OR($W2391&lt;&gt;"Ja",VLOOKUP($C2391,Listen!$A$2:$F$45,6,0)="Nein"),$AC2391,$AB2391),0)</f>
        <v>0</v>
      </c>
      <c r="AK2391" s="49">
        <f>IFERROR(IF(OR($W2391&lt;&gt;"Ja",VLOOKUP($C2391,Listen!$A$2:$F$45,6,0)="Nein"),$AC2391,$AB2391),0)</f>
        <v>0</v>
      </c>
      <c r="AL2391" s="51">
        <f t="shared" si="783"/>
        <v>0</v>
      </c>
      <c r="AM2391" s="296">
        <f>IFERROR(IF(VLOOKUP($C2391,Listen!$A$2:$F$45,6,0)="Ja",MAX(BC2391:BD2391),D_SAV!$BC2391),0)</f>
        <v>0</v>
      </c>
      <c r="AN2391" s="51">
        <f t="shared" si="784"/>
        <v>0</v>
      </c>
      <c r="AP2391" s="304">
        <f t="shared" si="785"/>
        <v>0</v>
      </c>
      <c r="AQ2391" s="304">
        <f t="shared" si="786"/>
        <v>0</v>
      </c>
      <c r="AR2391" s="304">
        <f t="shared" si="787"/>
        <v>0</v>
      </c>
      <c r="AS2391" s="304">
        <f t="shared" si="788"/>
        <v>0</v>
      </c>
      <c r="AT2391" s="304">
        <f t="shared" si="789"/>
        <v>0</v>
      </c>
      <c r="AU2391" s="304">
        <f t="shared" si="790"/>
        <v>0</v>
      </c>
      <c r="AV2391" s="304">
        <f t="shared" si="791"/>
        <v>0</v>
      </c>
      <c r="AW2391" s="304">
        <f t="shared" si="792"/>
        <v>0</v>
      </c>
      <c r="AX2391" s="304">
        <f t="shared" si="793"/>
        <v>0</v>
      </c>
      <c r="AY2391" s="304">
        <f t="shared" si="794"/>
        <v>0</v>
      </c>
      <c r="AZ2391" s="304">
        <f t="shared" si="795"/>
        <v>0</v>
      </c>
      <c r="BA2391" s="304">
        <f t="shared" si="796"/>
        <v>0</v>
      </c>
      <c r="BB2391" s="304">
        <f t="shared" si="797"/>
        <v>0</v>
      </c>
      <c r="BC2391" s="304">
        <f t="shared" si="798"/>
        <v>0</v>
      </c>
      <c r="BD2391" s="304">
        <f t="shared" si="799"/>
        <v>0</v>
      </c>
      <c r="BE2391" s="304">
        <f>IFERROR(IF(VLOOKUP($C2391,Listen!$A$2:$F$45,6,0)="Ja",BB2391-MAX(BC2391:BD2391),BB2391-BC2391),0)</f>
        <v>0</v>
      </c>
    </row>
    <row r="2392" spans="1:57" x14ac:dyDescent="0.25">
      <c r="A2392" s="320" t="str">
        <f>IF(AND(D2392&lt;&gt;0,C2392&lt;&gt;0,E2392&lt;&gt;0),IF(B2392&lt;&gt;0,CONCATENATE(B2392,"-AGr",VLOOKUP(C2392,Listen!$A$2:$D$45,4,FALSE),"-",D2392,"-",E2392,),CONCATENATE("AGr",VLOOKUP(C2392,Listen!$A$2:$D$45,4,FALSE),"-",D2392,"-",E2392)),"keine vollständige ID")</f>
        <v>keine vollständige ID</v>
      </c>
      <c r="B2392" s="301"/>
      <c r="C2392" s="287"/>
      <c r="D2392" s="34"/>
      <c r="E2392" s="306"/>
      <c r="F2392" s="116"/>
      <c r="G2392" s="17"/>
      <c r="H2392" s="17"/>
      <c r="I2392" s="17"/>
      <c r="J2392" s="17"/>
      <c r="K2392" s="17"/>
      <c r="L2392" s="17"/>
      <c r="M2392" s="17"/>
      <c r="N2392" s="17"/>
      <c r="O2392" s="116"/>
      <c r="P2392" s="117">
        <f>IF(D2392&gt;A_Stammdaten!$B$12,0,SUM(G2392,H2392,J2392,L2392:M2392)-SUM(I2392,K2392,N2392:O2392))</f>
        <v>0</v>
      </c>
      <c r="Q2392" s="17"/>
      <c r="R2392" s="17"/>
      <c r="S2392" s="17"/>
      <c r="T2392" s="17"/>
      <c r="U2392" s="62">
        <f t="shared" si="779"/>
        <v>0</v>
      </c>
      <c r="V2392" s="34"/>
      <c r="W2392" s="34"/>
      <c r="X2392" s="34"/>
      <c r="Y2392" s="34"/>
      <c r="Z2392" s="34"/>
      <c r="AA2392" s="63" t="str">
        <f t="shared" si="780"/>
        <v>-</v>
      </c>
      <c r="AB2392" s="63" t="str">
        <f t="shared" si="781"/>
        <v>-</v>
      </c>
      <c r="AC2392" s="63">
        <f>IF(ISBLANK($C2392),0,VLOOKUP($C2392,Listen!$A$2:$C$45,2,FALSE))</f>
        <v>0</v>
      </c>
      <c r="AD2392" s="63">
        <f>IF(ISBLANK($C2392),0,VLOOKUP($C2392,Listen!$A$2:$C$45,3,FALSE))</f>
        <v>0</v>
      </c>
      <c r="AE2392" s="49">
        <f t="shared" si="782"/>
        <v>0</v>
      </c>
      <c r="AF2392" s="49">
        <f t="shared" si="782"/>
        <v>0</v>
      </c>
      <c r="AG2392" s="49">
        <f>IFERROR(IF(OR($V2392&lt;&gt;"Ja",VLOOKUP($C2392,Listen!$A$2:$F$45,5,0)="Nein",D2392&lt;IF(C2392="LNG Anbindungsanlagen gemäß separater Festlegung",2022,2023)),$AC2392,$AA2392),0)</f>
        <v>0</v>
      </c>
      <c r="AH2392" s="49">
        <f>IFERROR(IF(OR($V2392&lt;&gt;"Ja",VLOOKUP($C2392,Listen!$A$2:$F$45,5,0)="Nein",D2392&lt;IF(C2392="LNG Anbindungsanlagen gemäß separater Festlegung",2022,2023)),$AC2392,$AA2392),0)</f>
        <v>0</v>
      </c>
      <c r="AI2392" s="49">
        <f>IFERROR(IF(OR($W2392&lt;&gt;"Ja",VLOOKUP($C2392,Listen!$A$2:$F$45,6,0)="Nein"),$AC2392,$AB2392),0)</f>
        <v>0</v>
      </c>
      <c r="AJ2392" s="49">
        <f>IFERROR(IF(OR($W2392&lt;&gt;"Ja",VLOOKUP($C2392,Listen!$A$2:$F$45,6,0)="Nein"),$AC2392,$AB2392),0)</f>
        <v>0</v>
      </c>
      <c r="AK2392" s="49">
        <f>IFERROR(IF(OR($W2392&lt;&gt;"Ja",VLOOKUP($C2392,Listen!$A$2:$F$45,6,0)="Nein"),$AC2392,$AB2392),0)</f>
        <v>0</v>
      </c>
      <c r="AL2392" s="51">
        <f t="shared" si="783"/>
        <v>0</v>
      </c>
      <c r="AM2392" s="296">
        <f>IFERROR(IF(VLOOKUP($C2392,Listen!$A$2:$F$45,6,0)="Ja",MAX(BC2392:BD2392),D_SAV!$BC2392),0)</f>
        <v>0</v>
      </c>
      <c r="AN2392" s="51">
        <f t="shared" si="784"/>
        <v>0</v>
      </c>
      <c r="AP2392" s="304">
        <f t="shared" si="785"/>
        <v>0</v>
      </c>
      <c r="AQ2392" s="304">
        <f t="shared" si="786"/>
        <v>0</v>
      </c>
      <c r="AR2392" s="304">
        <f t="shared" si="787"/>
        <v>0</v>
      </c>
      <c r="AS2392" s="304">
        <f t="shared" si="788"/>
        <v>0</v>
      </c>
      <c r="AT2392" s="304">
        <f t="shared" si="789"/>
        <v>0</v>
      </c>
      <c r="AU2392" s="304">
        <f t="shared" si="790"/>
        <v>0</v>
      </c>
      <c r="AV2392" s="304">
        <f t="shared" si="791"/>
        <v>0</v>
      </c>
      <c r="AW2392" s="304">
        <f t="shared" si="792"/>
        <v>0</v>
      </c>
      <c r="AX2392" s="304">
        <f t="shared" si="793"/>
        <v>0</v>
      </c>
      <c r="AY2392" s="304">
        <f t="shared" si="794"/>
        <v>0</v>
      </c>
      <c r="AZ2392" s="304">
        <f t="shared" si="795"/>
        <v>0</v>
      </c>
      <c r="BA2392" s="304">
        <f t="shared" si="796"/>
        <v>0</v>
      </c>
      <c r="BB2392" s="304">
        <f t="shared" si="797"/>
        <v>0</v>
      </c>
      <c r="BC2392" s="304">
        <f t="shared" si="798"/>
        <v>0</v>
      </c>
      <c r="BD2392" s="304">
        <f t="shared" si="799"/>
        <v>0</v>
      </c>
      <c r="BE2392" s="304">
        <f>IFERROR(IF(VLOOKUP($C2392,Listen!$A$2:$F$45,6,0)="Ja",BB2392-MAX(BC2392:BD2392),BB2392-BC2392),0)</f>
        <v>0</v>
      </c>
    </row>
    <row r="2393" spans="1:57" x14ac:dyDescent="0.25">
      <c r="A2393" s="320" t="str">
        <f>IF(AND(D2393&lt;&gt;0,C2393&lt;&gt;0,E2393&lt;&gt;0),IF(B2393&lt;&gt;0,CONCATENATE(B2393,"-AGr",VLOOKUP(C2393,Listen!$A$2:$D$45,4,FALSE),"-",D2393,"-",E2393,),CONCATENATE("AGr",VLOOKUP(C2393,Listen!$A$2:$D$45,4,FALSE),"-",D2393,"-",E2393)),"keine vollständige ID")</f>
        <v>keine vollständige ID</v>
      </c>
      <c r="B2393" s="301"/>
      <c r="C2393" s="287"/>
      <c r="D2393" s="34"/>
      <c r="E2393" s="306"/>
      <c r="F2393" s="116"/>
      <c r="G2393" s="17"/>
      <c r="H2393" s="17"/>
      <c r="I2393" s="17"/>
      <c r="J2393" s="17"/>
      <c r="K2393" s="17"/>
      <c r="L2393" s="17"/>
      <c r="M2393" s="17"/>
      <c r="N2393" s="17"/>
      <c r="O2393" s="116"/>
      <c r="P2393" s="117">
        <f>IF(D2393&gt;A_Stammdaten!$B$12,0,SUM(G2393,H2393,J2393,L2393:M2393)-SUM(I2393,K2393,N2393:O2393))</f>
        <v>0</v>
      </c>
      <c r="Q2393" s="17"/>
      <c r="R2393" s="17"/>
      <c r="S2393" s="17"/>
      <c r="T2393" s="17"/>
      <c r="U2393" s="62">
        <f t="shared" si="779"/>
        <v>0</v>
      </c>
      <c r="V2393" s="34"/>
      <c r="W2393" s="34"/>
      <c r="X2393" s="34"/>
      <c r="Y2393" s="34"/>
      <c r="Z2393" s="34"/>
      <c r="AA2393" s="63" t="str">
        <f t="shared" si="780"/>
        <v>-</v>
      </c>
      <c r="AB2393" s="63" t="str">
        <f t="shared" si="781"/>
        <v>-</v>
      </c>
      <c r="AC2393" s="63">
        <f>IF(ISBLANK($C2393),0,VLOOKUP($C2393,Listen!$A$2:$C$45,2,FALSE))</f>
        <v>0</v>
      </c>
      <c r="AD2393" s="63">
        <f>IF(ISBLANK($C2393),0,VLOOKUP($C2393,Listen!$A$2:$C$45,3,FALSE))</f>
        <v>0</v>
      </c>
      <c r="AE2393" s="49">
        <f t="shared" si="782"/>
        <v>0</v>
      </c>
      <c r="AF2393" s="49">
        <f t="shared" si="782"/>
        <v>0</v>
      </c>
      <c r="AG2393" s="49">
        <f>IFERROR(IF(OR($V2393&lt;&gt;"Ja",VLOOKUP($C2393,Listen!$A$2:$F$45,5,0)="Nein",D2393&lt;IF(C2393="LNG Anbindungsanlagen gemäß separater Festlegung",2022,2023)),$AC2393,$AA2393),0)</f>
        <v>0</v>
      </c>
      <c r="AH2393" s="49">
        <f>IFERROR(IF(OR($V2393&lt;&gt;"Ja",VLOOKUP($C2393,Listen!$A$2:$F$45,5,0)="Nein",D2393&lt;IF(C2393="LNG Anbindungsanlagen gemäß separater Festlegung",2022,2023)),$AC2393,$AA2393),0)</f>
        <v>0</v>
      </c>
      <c r="AI2393" s="49">
        <f>IFERROR(IF(OR($W2393&lt;&gt;"Ja",VLOOKUP($C2393,Listen!$A$2:$F$45,6,0)="Nein"),$AC2393,$AB2393),0)</f>
        <v>0</v>
      </c>
      <c r="AJ2393" s="49">
        <f>IFERROR(IF(OR($W2393&lt;&gt;"Ja",VLOOKUP($C2393,Listen!$A$2:$F$45,6,0)="Nein"),$AC2393,$AB2393),0)</f>
        <v>0</v>
      </c>
      <c r="AK2393" s="49">
        <f>IFERROR(IF(OR($W2393&lt;&gt;"Ja",VLOOKUP($C2393,Listen!$A$2:$F$45,6,0)="Nein"),$AC2393,$AB2393),0)</f>
        <v>0</v>
      </c>
      <c r="AL2393" s="51">
        <f t="shared" si="783"/>
        <v>0</v>
      </c>
      <c r="AM2393" s="296">
        <f>IFERROR(IF(VLOOKUP($C2393,Listen!$A$2:$F$45,6,0)="Ja",MAX(BC2393:BD2393),D_SAV!$BC2393),0)</f>
        <v>0</v>
      </c>
      <c r="AN2393" s="51">
        <f t="shared" si="784"/>
        <v>0</v>
      </c>
      <c r="AP2393" s="304">
        <f t="shared" si="785"/>
        <v>0</v>
      </c>
      <c r="AQ2393" s="304">
        <f t="shared" si="786"/>
        <v>0</v>
      </c>
      <c r="AR2393" s="304">
        <f t="shared" si="787"/>
        <v>0</v>
      </c>
      <c r="AS2393" s="304">
        <f t="shared" si="788"/>
        <v>0</v>
      </c>
      <c r="AT2393" s="304">
        <f t="shared" si="789"/>
        <v>0</v>
      </c>
      <c r="AU2393" s="304">
        <f t="shared" si="790"/>
        <v>0</v>
      </c>
      <c r="AV2393" s="304">
        <f t="shared" si="791"/>
        <v>0</v>
      </c>
      <c r="AW2393" s="304">
        <f t="shared" si="792"/>
        <v>0</v>
      </c>
      <c r="AX2393" s="304">
        <f t="shared" si="793"/>
        <v>0</v>
      </c>
      <c r="AY2393" s="304">
        <f t="shared" si="794"/>
        <v>0</v>
      </c>
      <c r="AZ2393" s="304">
        <f t="shared" si="795"/>
        <v>0</v>
      </c>
      <c r="BA2393" s="304">
        <f t="shared" si="796"/>
        <v>0</v>
      </c>
      <c r="BB2393" s="304">
        <f t="shared" si="797"/>
        <v>0</v>
      </c>
      <c r="BC2393" s="304">
        <f t="shared" si="798"/>
        <v>0</v>
      </c>
      <c r="BD2393" s="304">
        <f t="shared" si="799"/>
        <v>0</v>
      </c>
      <c r="BE2393" s="304">
        <f>IFERROR(IF(VLOOKUP($C2393,Listen!$A$2:$F$45,6,0)="Ja",BB2393-MAX(BC2393:BD2393),BB2393-BC2393),0)</f>
        <v>0</v>
      </c>
    </row>
    <row r="2394" spans="1:57" x14ac:dyDescent="0.25">
      <c r="A2394" s="320" t="str">
        <f>IF(AND(D2394&lt;&gt;0,C2394&lt;&gt;0,E2394&lt;&gt;0),IF(B2394&lt;&gt;0,CONCATENATE(B2394,"-AGr",VLOOKUP(C2394,Listen!$A$2:$D$45,4,FALSE),"-",D2394,"-",E2394,),CONCATENATE("AGr",VLOOKUP(C2394,Listen!$A$2:$D$45,4,FALSE),"-",D2394,"-",E2394)),"keine vollständige ID")</f>
        <v>keine vollständige ID</v>
      </c>
      <c r="B2394" s="301"/>
      <c r="C2394" s="287"/>
      <c r="D2394" s="34"/>
      <c r="E2394" s="306"/>
      <c r="F2394" s="116"/>
      <c r="G2394" s="17"/>
      <c r="H2394" s="17"/>
      <c r="I2394" s="17"/>
      <c r="J2394" s="17"/>
      <c r="K2394" s="17"/>
      <c r="L2394" s="17"/>
      <c r="M2394" s="17"/>
      <c r="N2394" s="17"/>
      <c r="O2394" s="116"/>
      <c r="P2394" s="117">
        <f>IF(D2394&gt;A_Stammdaten!$B$12,0,SUM(G2394,H2394,J2394,L2394:M2394)-SUM(I2394,K2394,N2394:O2394))</f>
        <v>0</v>
      </c>
      <c r="Q2394" s="17"/>
      <c r="R2394" s="17"/>
      <c r="S2394" s="17"/>
      <c r="T2394" s="17"/>
      <c r="U2394" s="62">
        <f t="shared" si="779"/>
        <v>0</v>
      </c>
      <c r="V2394" s="34"/>
      <c r="W2394" s="34"/>
      <c r="X2394" s="34"/>
      <c r="Y2394" s="34"/>
      <c r="Z2394" s="34"/>
      <c r="AA2394" s="63" t="str">
        <f t="shared" si="780"/>
        <v>-</v>
      </c>
      <c r="AB2394" s="63" t="str">
        <f t="shared" si="781"/>
        <v>-</v>
      </c>
      <c r="AC2394" s="63">
        <f>IF(ISBLANK($C2394),0,VLOOKUP($C2394,Listen!$A$2:$C$45,2,FALSE))</f>
        <v>0</v>
      </c>
      <c r="AD2394" s="63">
        <f>IF(ISBLANK($C2394),0,VLOOKUP($C2394,Listen!$A$2:$C$45,3,FALSE))</f>
        <v>0</v>
      </c>
      <c r="AE2394" s="49">
        <f t="shared" si="782"/>
        <v>0</v>
      </c>
      <c r="AF2394" s="49">
        <f t="shared" si="782"/>
        <v>0</v>
      </c>
      <c r="AG2394" s="49">
        <f>IFERROR(IF(OR($V2394&lt;&gt;"Ja",VLOOKUP($C2394,Listen!$A$2:$F$45,5,0)="Nein",D2394&lt;IF(C2394="LNG Anbindungsanlagen gemäß separater Festlegung",2022,2023)),$AC2394,$AA2394),0)</f>
        <v>0</v>
      </c>
      <c r="AH2394" s="49">
        <f>IFERROR(IF(OR($V2394&lt;&gt;"Ja",VLOOKUP($C2394,Listen!$A$2:$F$45,5,0)="Nein",D2394&lt;IF(C2394="LNG Anbindungsanlagen gemäß separater Festlegung",2022,2023)),$AC2394,$AA2394),0)</f>
        <v>0</v>
      </c>
      <c r="AI2394" s="49">
        <f>IFERROR(IF(OR($W2394&lt;&gt;"Ja",VLOOKUP($C2394,Listen!$A$2:$F$45,6,0)="Nein"),$AC2394,$AB2394),0)</f>
        <v>0</v>
      </c>
      <c r="AJ2394" s="49">
        <f>IFERROR(IF(OR($W2394&lt;&gt;"Ja",VLOOKUP($C2394,Listen!$A$2:$F$45,6,0)="Nein"),$AC2394,$AB2394),0)</f>
        <v>0</v>
      </c>
      <c r="AK2394" s="49">
        <f>IFERROR(IF(OR($W2394&lt;&gt;"Ja",VLOOKUP($C2394,Listen!$A$2:$F$45,6,0)="Nein"),$AC2394,$AB2394),0)</f>
        <v>0</v>
      </c>
      <c r="AL2394" s="51">
        <f t="shared" si="783"/>
        <v>0</v>
      </c>
      <c r="AM2394" s="296">
        <f>IFERROR(IF(VLOOKUP($C2394,Listen!$A$2:$F$45,6,0)="Ja",MAX(BC2394:BD2394),D_SAV!$BC2394),0)</f>
        <v>0</v>
      </c>
      <c r="AN2394" s="51">
        <f t="shared" si="784"/>
        <v>0</v>
      </c>
      <c r="AP2394" s="304">
        <f t="shared" si="785"/>
        <v>0</v>
      </c>
      <c r="AQ2394" s="304">
        <f t="shared" si="786"/>
        <v>0</v>
      </c>
      <c r="AR2394" s="304">
        <f t="shared" si="787"/>
        <v>0</v>
      </c>
      <c r="AS2394" s="304">
        <f t="shared" si="788"/>
        <v>0</v>
      </c>
      <c r="AT2394" s="304">
        <f t="shared" si="789"/>
        <v>0</v>
      </c>
      <c r="AU2394" s="304">
        <f t="shared" si="790"/>
        <v>0</v>
      </c>
      <c r="AV2394" s="304">
        <f t="shared" si="791"/>
        <v>0</v>
      </c>
      <c r="AW2394" s="304">
        <f t="shared" si="792"/>
        <v>0</v>
      </c>
      <c r="AX2394" s="304">
        <f t="shared" si="793"/>
        <v>0</v>
      </c>
      <c r="AY2394" s="304">
        <f t="shared" si="794"/>
        <v>0</v>
      </c>
      <c r="AZ2394" s="304">
        <f t="shared" si="795"/>
        <v>0</v>
      </c>
      <c r="BA2394" s="304">
        <f t="shared" si="796"/>
        <v>0</v>
      </c>
      <c r="BB2394" s="304">
        <f t="shared" si="797"/>
        <v>0</v>
      </c>
      <c r="BC2394" s="304">
        <f t="shared" si="798"/>
        <v>0</v>
      </c>
      <c r="BD2394" s="304">
        <f t="shared" si="799"/>
        <v>0</v>
      </c>
      <c r="BE2394" s="304">
        <f>IFERROR(IF(VLOOKUP($C2394,Listen!$A$2:$F$45,6,0)="Ja",BB2394-MAX(BC2394:BD2394),BB2394-BC2394),0)</f>
        <v>0</v>
      </c>
    </row>
    <row r="2395" spans="1:57" x14ac:dyDescent="0.25">
      <c r="A2395" s="320" t="str">
        <f>IF(AND(D2395&lt;&gt;0,C2395&lt;&gt;0,E2395&lt;&gt;0),IF(B2395&lt;&gt;0,CONCATENATE(B2395,"-AGr",VLOOKUP(C2395,Listen!$A$2:$D$45,4,FALSE),"-",D2395,"-",E2395,),CONCATENATE("AGr",VLOOKUP(C2395,Listen!$A$2:$D$45,4,FALSE),"-",D2395,"-",E2395)),"keine vollständige ID")</f>
        <v>keine vollständige ID</v>
      </c>
      <c r="B2395" s="301"/>
      <c r="C2395" s="287"/>
      <c r="D2395" s="34"/>
      <c r="E2395" s="306"/>
      <c r="F2395" s="116"/>
      <c r="G2395" s="17"/>
      <c r="H2395" s="17"/>
      <c r="I2395" s="17"/>
      <c r="J2395" s="17"/>
      <c r="K2395" s="17"/>
      <c r="L2395" s="17"/>
      <c r="M2395" s="17"/>
      <c r="N2395" s="17"/>
      <c r="O2395" s="116"/>
      <c r="P2395" s="117">
        <f>IF(D2395&gt;A_Stammdaten!$B$12,0,SUM(G2395,H2395,J2395,L2395:M2395)-SUM(I2395,K2395,N2395:O2395))</f>
        <v>0</v>
      </c>
      <c r="Q2395" s="17"/>
      <c r="R2395" s="17"/>
      <c r="S2395" s="17"/>
      <c r="T2395" s="17"/>
      <c r="U2395" s="62">
        <f t="shared" si="779"/>
        <v>0</v>
      </c>
      <c r="V2395" s="34"/>
      <c r="W2395" s="34"/>
      <c r="X2395" s="34"/>
      <c r="Y2395" s="34"/>
      <c r="Z2395" s="34"/>
      <c r="AA2395" s="63" t="str">
        <f t="shared" si="780"/>
        <v>-</v>
      </c>
      <c r="AB2395" s="63" t="str">
        <f t="shared" si="781"/>
        <v>-</v>
      </c>
      <c r="AC2395" s="63">
        <f>IF(ISBLANK($C2395),0,VLOOKUP($C2395,Listen!$A$2:$C$45,2,FALSE))</f>
        <v>0</v>
      </c>
      <c r="AD2395" s="63">
        <f>IF(ISBLANK($C2395),0,VLOOKUP($C2395,Listen!$A$2:$C$45,3,FALSE))</f>
        <v>0</v>
      </c>
      <c r="AE2395" s="49">
        <f t="shared" si="782"/>
        <v>0</v>
      </c>
      <c r="AF2395" s="49">
        <f t="shared" si="782"/>
        <v>0</v>
      </c>
      <c r="AG2395" s="49">
        <f>IFERROR(IF(OR($V2395&lt;&gt;"Ja",VLOOKUP($C2395,Listen!$A$2:$F$45,5,0)="Nein",D2395&lt;IF(C2395="LNG Anbindungsanlagen gemäß separater Festlegung",2022,2023)),$AC2395,$AA2395),0)</f>
        <v>0</v>
      </c>
      <c r="AH2395" s="49">
        <f>IFERROR(IF(OR($V2395&lt;&gt;"Ja",VLOOKUP($C2395,Listen!$A$2:$F$45,5,0)="Nein",D2395&lt;IF(C2395="LNG Anbindungsanlagen gemäß separater Festlegung",2022,2023)),$AC2395,$AA2395),0)</f>
        <v>0</v>
      </c>
      <c r="AI2395" s="49">
        <f>IFERROR(IF(OR($W2395&lt;&gt;"Ja",VLOOKUP($C2395,Listen!$A$2:$F$45,6,0)="Nein"),$AC2395,$AB2395),0)</f>
        <v>0</v>
      </c>
      <c r="AJ2395" s="49">
        <f>IFERROR(IF(OR($W2395&lt;&gt;"Ja",VLOOKUP($C2395,Listen!$A$2:$F$45,6,0)="Nein"),$AC2395,$AB2395),0)</f>
        <v>0</v>
      </c>
      <c r="AK2395" s="49">
        <f>IFERROR(IF(OR($W2395&lt;&gt;"Ja",VLOOKUP($C2395,Listen!$A$2:$F$45,6,0)="Nein"),$AC2395,$AB2395),0)</f>
        <v>0</v>
      </c>
      <c r="AL2395" s="51">
        <f t="shared" si="783"/>
        <v>0</v>
      </c>
      <c r="AM2395" s="296">
        <f>IFERROR(IF(VLOOKUP($C2395,Listen!$A$2:$F$45,6,0)="Ja",MAX(BC2395:BD2395),D_SAV!$BC2395),0)</f>
        <v>0</v>
      </c>
      <c r="AN2395" s="51">
        <f t="shared" si="784"/>
        <v>0</v>
      </c>
      <c r="AP2395" s="304">
        <f t="shared" si="785"/>
        <v>0</v>
      </c>
      <c r="AQ2395" s="304">
        <f t="shared" si="786"/>
        <v>0</v>
      </c>
      <c r="AR2395" s="304">
        <f t="shared" si="787"/>
        <v>0</v>
      </c>
      <c r="AS2395" s="304">
        <f t="shared" si="788"/>
        <v>0</v>
      </c>
      <c r="AT2395" s="304">
        <f t="shared" si="789"/>
        <v>0</v>
      </c>
      <c r="AU2395" s="304">
        <f t="shared" si="790"/>
        <v>0</v>
      </c>
      <c r="AV2395" s="304">
        <f t="shared" si="791"/>
        <v>0</v>
      </c>
      <c r="AW2395" s="304">
        <f t="shared" si="792"/>
        <v>0</v>
      </c>
      <c r="AX2395" s="304">
        <f t="shared" si="793"/>
        <v>0</v>
      </c>
      <c r="AY2395" s="304">
        <f t="shared" si="794"/>
        <v>0</v>
      </c>
      <c r="AZ2395" s="304">
        <f t="shared" si="795"/>
        <v>0</v>
      </c>
      <c r="BA2395" s="304">
        <f t="shared" si="796"/>
        <v>0</v>
      </c>
      <c r="BB2395" s="304">
        <f t="shared" si="797"/>
        <v>0</v>
      </c>
      <c r="BC2395" s="304">
        <f t="shared" si="798"/>
        <v>0</v>
      </c>
      <c r="BD2395" s="304">
        <f t="shared" si="799"/>
        <v>0</v>
      </c>
      <c r="BE2395" s="304">
        <f>IFERROR(IF(VLOOKUP($C2395,Listen!$A$2:$F$45,6,0)="Ja",BB2395-MAX(BC2395:BD2395),BB2395-BC2395),0)</f>
        <v>0</v>
      </c>
    </row>
    <row r="2396" spans="1:57" x14ac:dyDescent="0.25">
      <c r="A2396" s="320" t="str">
        <f>IF(AND(D2396&lt;&gt;0,C2396&lt;&gt;0,E2396&lt;&gt;0),IF(B2396&lt;&gt;0,CONCATENATE(B2396,"-AGr",VLOOKUP(C2396,Listen!$A$2:$D$45,4,FALSE),"-",D2396,"-",E2396,),CONCATENATE("AGr",VLOOKUP(C2396,Listen!$A$2:$D$45,4,FALSE),"-",D2396,"-",E2396)),"keine vollständige ID")</f>
        <v>keine vollständige ID</v>
      </c>
      <c r="B2396" s="301"/>
      <c r="C2396" s="287"/>
      <c r="D2396" s="34"/>
      <c r="E2396" s="306"/>
      <c r="F2396" s="116"/>
      <c r="G2396" s="17"/>
      <c r="H2396" s="17"/>
      <c r="I2396" s="17"/>
      <c r="J2396" s="17"/>
      <c r="K2396" s="17"/>
      <c r="L2396" s="17"/>
      <c r="M2396" s="17"/>
      <c r="N2396" s="17"/>
      <c r="O2396" s="116"/>
      <c r="P2396" s="117">
        <f>IF(D2396&gt;A_Stammdaten!$B$12,0,SUM(G2396,H2396,J2396,L2396:M2396)-SUM(I2396,K2396,N2396:O2396))</f>
        <v>0</v>
      </c>
      <c r="Q2396" s="17"/>
      <c r="R2396" s="17"/>
      <c r="S2396" s="17"/>
      <c r="T2396" s="17"/>
      <c r="U2396" s="62">
        <f t="shared" si="779"/>
        <v>0</v>
      </c>
      <c r="V2396" s="34"/>
      <c r="W2396" s="34"/>
      <c r="X2396" s="34"/>
      <c r="Y2396" s="34"/>
      <c r="Z2396" s="34"/>
      <c r="AA2396" s="63" t="str">
        <f t="shared" si="780"/>
        <v>-</v>
      </c>
      <c r="AB2396" s="63" t="str">
        <f t="shared" si="781"/>
        <v>-</v>
      </c>
      <c r="AC2396" s="63">
        <f>IF(ISBLANK($C2396),0,VLOOKUP($C2396,Listen!$A$2:$C$45,2,FALSE))</f>
        <v>0</v>
      </c>
      <c r="AD2396" s="63">
        <f>IF(ISBLANK($C2396),0,VLOOKUP($C2396,Listen!$A$2:$C$45,3,FALSE))</f>
        <v>0</v>
      </c>
      <c r="AE2396" s="49">
        <f t="shared" si="782"/>
        <v>0</v>
      </c>
      <c r="AF2396" s="49">
        <f t="shared" si="782"/>
        <v>0</v>
      </c>
      <c r="AG2396" s="49">
        <f>IFERROR(IF(OR($V2396&lt;&gt;"Ja",VLOOKUP($C2396,Listen!$A$2:$F$45,5,0)="Nein",D2396&lt;IF(C2396="LNG Anbindungsanlagen gemäß separater Festlegung",2022,2023)),$AC2396,$AA2396),0)</f>
        <v>0</v>
      </c>
      <c r="AH2396" s="49">
        <f>IFERROR(IF(OR($V2396&lt;&gt;"Ja",VLOOKUP($C2396,Listen!$A$2:$F$45,5,0)="Nein",D2396&lt;IF(C2396="LNG Anbindungsanlagen gemäß separater Festlegung",2022,2023)),$AC2396,$AA2396),0)</f>
        <v>0</v>
      </c>
      <c r="AI2396" s="49">
        <f>IFERROR(IF(OR($W2396&lt;&gt;"Ja",VLOOKUP($C2396,Listen!$A$2:$F$45,6,0)="Nein"),$AC2396,$AB2396),0)</f>
        <v>0</v>
      </c>
      <c r="AJ2396" s="49">
        <f>IFERROR(IF(OR($W2396&lt;&gt;"Ja",VLOOKUP($C2396,Listen!$A$2:$F$45,6,0)="Nein"),$AC2396,$AB2396),0)</f>
        <v>0</v>
      </c>
      <c r="AK2396" s="49">
        <f>IFERROR(IF(OR($W2396&lt;&gt;"Ja",VLOOKUP($C2396,Listen!$A$2:$F$45,6,0)="Nein"),$AC2396,$AB2396),0)</f>
        <v>0</v>
      </c>
      <c r="AL2396" s="51">
        <f t="shared" si="783"/>
        <v>0</v>
      </c>
      <c r="AM2396" s="296">
        <f>IFERROR(IF(VLOOKUP($C2396,Listen!$A$2:$F$45,6,0)="Ja",MAX(BC2396:BD2396),D_SAV!$BC2396),0)</f>
        <v>0</v>
      </c>
      <c r="AN2396" s="51">
        <f t="shared" si="784"/>
        <v>0</v>
      </c>
      <c r="AP2396" s="304">
        <f t="shared" si="785"/>
        <v>0</v>
      </c>
      <c r="AQ2396" s="304">
        <f t="shared" si="786"/>
        <v>0</v>
      </c>
      <c r="AR2396" s="304">
        <f t="shared" si="787"/>
        <v>0</v>
      </c>
      <c r="AS2396" s="304">
        <f t="shared" si="788"/>
        <v>0</v>
      </c>
      <c r="AT2396" s="304">
        <f t="shared" si="789"/>
        <v>0</v>
      </c>
      <c r="AU2396" s="304">
        <f t="shared" si="790"/>
        <v>0</v>
      </c>
      <c r="AV2396" s="304">
        <f t="shared" si="791"/>
        <v>0</v>
      </c>
      <c r="AW2396" s="304">
        <f t="shared" si="792"/>
        <v>0</v>
      </c>
      <c r="AX2396" s="304">
        <f t="shared" si="793"/>
        <v>0</v>
      </c>
      <c r="AY2396" s="304">
        <f t="shared" si="794"/>
        <v>0</v>
      </c>
      <c r="AZ2396" s="304">
        <f t="shared" si="795"/>
        <v>0</v>
      </c>
      <c r="BA2396" s="304">
        <f t="shared" si="796"/>
        <v>0</v>
      </c>
      <c r="BB2396" s="304">
        <f t="shared" si="797"/>
        <v>0</v>
      </c>
      <c r="BC2396" s="304">
        <f t="shared" si="798"/>
        <v>0</v>
      </c>
      <c r="BD2396" s="304">
        <f t="shared" si="799"/>
        <v>0</v>
      </c>
      <c r="BE2396" s="304">
        <f>IFERROR(IF(VLOOKUP($C2396,Listen!$A$2:$F$45,6,0)="Ja",BB2396-MAX(BC2396:BD2396),BB2396-BC2396),0)</f>
        <v>0</v>
      </c>
    </row>
    <row r="2397" spans="1:57" x14ac:dyDescent="0.25">
      <c r="A2397" s="320" t="str">
        <f>IF(AND(D2397&lt;&gt;0,C2397&lt;&gt;0,E2397&lt;&gt;0),IF(B2397&lt;&gt;0,CONCATENATE(B2397,"-AGr",VLOOKUP(C2397,Listen!$A$2:$D$45,4,FALSE),"-",D2397,"-",E2397,),CONCATENATE("AGr",VLOOKUP(C2397,Listen!$A$2:$D$45,4,FALSE),"-",D2397,"-",E2397)),"keine vollständige ID")</f>
        <v>keine vollständige ID</v>
      </c>
      <c r="B2397" s="301"/>
      <c r="C2397" s="287"/>
      <c r="D2397" s="34"/>
      <c r="E2397" s="306"/>
      <c r="F2397" s="116"/>
      <c r="G2397" s="17"/>
      <c r="H2397" s="17"/>
      <c r="I2397" s="17"/>
      <c r="J2397" s="17"/>
      <c r="K2397" s="17"/>
      <c r="L2397" s="17"/>
      <c r="M2397" s="17"/>
      <c r="N2397" s="17"/>
      <c r="O2397" s="116"/>
      <c r="P2397" s="117">
        <f>IF(D2397&gt;A_Stammdaten!$B$12,0,SUM(G2397,H2397,J2397,L2397:M2397)-SUM(I2397,K2397,N2397:O2397))</f>
        <v>0</v>
      </c>
      <c r="Q2397" s="17"/>
      <c r="R2397" s="17"/>
      <c r="S2397" s="17"/>
      <c r="T2397" s="17"/>
      <c r="U2397" s="62">
        <f t="shared" si="779"/>
        <v>0</v>
      </c>
      <c r="V2397" s="34"/>
      <c r="W2397" s="34"/>
      <c r="X2397" s="34"/>
      <c r="Y2397" s="34"/>
      <c r="Z2397" s="34"/>
      <c r="AA2397" s="63" t="str">
        <f t="shared" si="780"/>
        <v>-</v>
      </c>
      <c r="AB2397" s="63" t="str">
        <f t="shared" si="781"/>
        <v>-</v>
      </c>
      <c r="AC2397" s="63">
        <f>IF(ISBLANK($C2397),0,VLOOKUP($C2397,Listen!$A$2:$C$45,2,FALSE))</f>
        <v>0</v>
      </c>
      <c r="AD2397" s="63">
        <f>IF(ISBLANK($C2397),0,VLOOKUP($C2397,Listen!$A$2:$C$45,3,FALSE))</f>
        <v>0</v>
      </c>
      <c r="AE2397" s="49">
        <f t="shared" si="782"/>
        <v>0</v>
      </c>
      <c r="AF2397" s="49">
        <f t="shared" si="782"/>
        <v>0</v>
      </c>
      <c r="AG2397" s="49">
        <f>IFERROR(IF(OR($V2397&lt;&gt;"Ja",VLOOKUP($C2397,Listen!$A$2:$F$45,5,0)="Nein",D2397&lt;IF(C2397="LNG Anbindungsanlagen gemäß separater Festlegung",2022,2023)),$AC2397,$AA2397),0)</f>
        <v>0</v>
      </c>
      <c r="AH2397" s="49">
        <f>IFERROR(IF(OR($V2397&lt;&gt;"Ja",VLOOKUP($C2397,Listen!$A$2:$F$45,5,0)="Nein",D2397&lt;IF(C2397="LNG Anbindungsanlagen gemäß separater Festlegung",2022,2023)),$AC2397,$AA2397),0)</f>
        <v>0</v>
      </c>
      <c r="AI2397" s="49">
        <f>IFERROR(IF(OR($W2397&lt;&gt;"Ja",VLOOKUP($C2397,Listen!$A$2:$F$45,6,0)="Nein"),$AC2397,$AB2397),0)</f>
        <v>0</v>
      </c>
      <c r="AJ2397" s="49">
        <f>IFERROR(IF(OR($W2397&lt;&gt;"Ja",VLOOKUP($C2397,Listen!$A$2:$F$45,6,0)="Nein"),$AC2397,$AB2397),0)</f>
        <v>0</v>
      </c>
      <c r="AK2397" s="49">
        <f>IFERROR(IF(OR($W2397&lt;&gt;"Ja",VLOOKUP($C2397,Listen!$A$2:$F$45,6,0)="Nein"),$AC2397,$AB2397),0)</f>
        <v>0</v>
      </c>
      <c r="AL2397" s="51">
        <f t="shared" si="783"/>
        <v>0</v>
      </c>
      <c r="AM2397" s="296">
        <f>IFERROR(IF(VLOOKUP($C2397,Listen!$A$2:$F$45,6,0)="Ja",MAX(BC2397:BD2397),D_SAV!$BC2397),0)</f>
        <v>0</v>
      </c>
      <c r="AN2397" s="51">
        <f t="shared" si="784"/>
        <v>0</v>
      </c>
      <c r="AP2397" s="304">
        <f t="shared" si="785"/>
        <v>0</v>
      </c>
      <c r="AQ2397" s="304">
        <f t="shared" si="786"/>
        <v>0</v>
      </c>
      <c r="AR2397" s="304">
        <f t="shared" si="787"/>
        <v>0</v>
      </c>
      <c r="AS2397" s="304">
        <f t="shared" si="788"/>
        <v>0</v>
      </c>
      <c r="AT2397" s="304">
        <f t="shared" si="789"/>
        <v>0</v>
      </c>
      <c r="AU2397" s="304">
        <f t="shared" si="790"/>
        <v>0</v>
      </c>
      <c r="AV2397" s="304">
        <f t="shared" si="791"/>
        <v>0</v>
      </c>
      <c r="AW2397" s="304">
        <f t="shared" si="792"/>
        <v>0</v>
      </c>
      <c r="AX2397" s="304">
        <f t="shared" si="793"/>
        <v>0</v>
      </c>
      <c r="AY2397" s="304">
        <f t="shared" si="794"/>
        <v>0</v>
      </c>
      <c r="AZ2397" s="304">
        <f t="shared" si="795"/>
        <v>0</v>
      </c>
      <c r="BA2397" s="304">
        <f t="shared" si="796"/>
        <v>0</v>
      </c>
      <c r="BB2397" s="304">
        <f t="shared" si="797"/>
        <v>0</v>
      </c>
      <c r="BC2397" s="304">
        <f t="shared" si="798"/>
        <v>0</v>
      </c>
      <c r="BD2397" s="304">
        <f t="shared" si="799"/>
        <v>0</v>
      </c>
      <c r="BE2397" s="304">
        <f>IFERROR(IF(VLOOKUP($C2397,Listen!$A$2:$F$45,6,0)="Ja",BB2397-MAX(BC2397:BD2397),BB2397-BC2397),0)</f>
        <v>0</v>
      </c>
    </row>
    <row r="2398" spans="1:57" x14ac:dyDescent="0.25">
      <c r="A2398" s="320" t="str">
        <f>IF(AND(D2398&lt;&gt;0,C2398&lt;&gt;0,E2398&lt;&gt;0),IF(B2398&lt;&gt;0,CONCATENATE(B2398,"-AGr",VLOOKUP(C2398,Listen!$A$2:$D$45,4,FALSE),"-",D2398,"-",E2398,),CONCATENATE("AGr",VLOOKUP(C2398,Listen!$A$2:$D$45,4,FALSE),"-",D2398,"-",E2398)),"keine vollständige ID")</f>
        <v>keine vollständige ID</v>
      </c>
      <c r="B2398" s="301"/>
      <c r="C2398" s="287"/>
      <c r="D2398" s="34"/>
      <c r="E2398" s="306"/>
      <c r="F2398" s="116"/>
      <c r="G2398" s="17"/>
      <c r="H2398" s="17"/>
      <c r="I2398" s="17"/>
      <c r="J2398" s="17"/>
      <c r="K2398" s="17"/>
      <c r="L2398" s="17"/>
      <c r="M2398" s="17"/>
      <c r="N2398" s="17"/>
      <c r="O2398" s="116"/>
      <c r="P2398" s="117">
        <f>IF(D2398&gt;A_Stammdaten!$B$12,0,SUM(G2398,H2398,J2398,L2398:M2398)-SUM(I2398,K2398,N2398:O2398))</f>
        <v>0</v>
      </c>
      <c r="Q2398" s="17"/>
      <c r="R2398" s="17"/>
      <c r="S2398" s="17"/>
      <c r="T2398" s="17"/>
      <c r="U2398" s="62">
        <f t="shared" si="779"/>
        <v>0</v>
      </c>
      <c r="V2398" s="34"/>
      <c r="W2398" s="34"/>
      <c r="X2398" s="34"/>
      <c r="Y2398" s="34"/>
      <c r="Z2398" s="34"/>
      <c r="AA2398" s="63" t="str">
        <f t="shared" si="780"/>
        <v>-</v>
      </c>
      <c r="AB2398" s="63" t="str">
        <f t="shared" si="781"/>
        <v>-</v>
      </c>
      <c r="AC2398" s="63">
        <f>IF(ISBLANK($C2398),0,VLOOKUP($C2398,Listen!$A$2:$C$45,2,FALSE))</f>
        <v>0</v>
      </c>
      <c r="AD2398" s="63">
        <f>IF(ISBLANK($C2398),0,VLOOKUP($C2398,Listen!$A$2:$C$45,3,FALSE))</f>
        <v>0</v>
      </c>
      <c r="AE2398" s="49">
        <f t="shared" si="782"/>
        <v>0</v>
      </c>
      <c r="AF2398" s="49">
        <f t="shared" si="782"/>
        <v>0</v>
      </c>
      <c r="AG2398" s="49">
        <f>IFERROR(IF(OR($V2398&lt;&gt;"Ja",VLOOKUP($C2398,Listen!$A$2:$F$45,5,0)="Nein",D2398&lt;IF(C2398="LNG Anbindungsanlagen gemäß separater Festlegung",2022,2023)),$AC2398,$AA2398),0)</f>
        <v>0</v>
      </c>
      <c r="AH2398" s="49">
        <f>IFERROR(IF(OR($V2398&lt;&gt;"Ja",VLOOKUP($C2398,Listen!$A$2:$F$45,5,0)="Nein",D2398&lt;IF(C2398="LNG Anbindungsanlagen gemäß separater Festlegung",2022,2023)),$AC2398,$AA2398),0)</f>
        <v>0</v>
      </c>
      <c r="AI2398" s="49">
        <f>IFERROR(IF(OR($W2398&lt;&gt;"Ja",VLOOKUP($C2398,Listen!$A$2:$F$45,6,0)="Nein"),$AC2398,$AB2398),0)</f>
        <v>0</v>
      </c>
      <c r="AJ2398" s="49">
        <f>IFERROR(IF(OR($W2398&lt;&gt;"Ja",VLOOKUP($C2398,Listen!$A$2:$F$45,6,0)="Nein"),$AC2398,$AB2398),0)</f>
        <v>0</v>
      </c>
      <c r="AK2398" s="49">
        <f>IFERROR(IF(OR($W2398&lt;&gt;"Ja",VLOOKUP($C2398,Listen!$A$2:$F$45,6,0)="Nein"),$AC2398,$AB2398),0)</f>
        <v>0</v>
      </c>
      <c r="AL2398" s="51">
        <f t="shared" si="783"/>
        <v>0</v>
      </c>
      <c r="AM2398" s="296">
        <f>IFERROR(IF(VLOOKUP($C2398,Listen!$A$2:$F$45,6,0)="Ja",MAX(BC2398:BD2398),D_SAV!$BC2398),0)</f>
        <v>0</v>
      </c>
      <c r="AN2398" s="51">
        <f t="shared" si="784"/>
        <v>0</v>
      </c>
      <c r="AP2398" s="304">
        <f t="shared" si="785"/>
        <v>0</v>
      </c>
      <c r="AQ2398" s="304">
        <f t="shared" si="786"/>
        <v>0</v>
      </c>
      <c r="AR2398" s="304">
        <f t="shared" si="787"/>
        <v>0</v>
      </c>
      <c r="AS2398" s="304">
        <f t="shared" si="788"/>
        <v>0</v>
      </c>
      <c r="AT2398" s="304">
        <f t="shared" si="789"/>
        <v>0</v>
      </c>
      <c r="AU2398" s="304">
        <f t="shared" si="790"/>
        <v>0</v>
      </c>
      <c r="AV2398" s="304">
        <f t="shared" si="791"/>
        <v>0</v>
      </c>
      <c r="AW2398" s="304">
        <f t="shared" si="792"/>
        <v>0</v>
      </c>
      <c r="AX2398" s="304">
        <f t="shared" si="793"/>
        <v>0</v>
      </c>
      <c r="AY2398" s="304">
        <f t="shared" si="794"/>
        <v>0</v>
      </c>
      <c r="AZ2398" s="304">
        <f t="shared" si="795"/>
        <v>0</v>
      </c>
      <c r="BA2398" s="304">
        <f t="shared" si="796"/>
        <v>0</v>
      </c>
      <c r="BB2398" s="304">
        <f t="shared" si="797"/>
        <v>0</v>
      </c>
      <c r="BC2398" s="304">
        <f t="shared" si="798"/>
        <v>0</v>
      </c>
      <c r="BD2398" s="304">
        <f t="shared" si="799"/>
        <v>0</v>
      </c>
      <c r="BE2398" s="304">
        <f>IFERROR(IF(VLOOKUP($C2398,Listen!$A$2:$F$45,6,0)="Ja",BB2398-MAX(BC2398:BD2398),BB2398-BC2398),0)</f>
        <v>0</v>
      </c>
    </row>
    <row r="2399" spans="1:57" x14ac:dyDescent="0.25">
      <c r="A2399" s="320" t="str">
        <f>IF(AND(D2399&lt;&gt;0,C2399&lt;&gt;0,E2399&lt;&gt;0),IF(B2399&lt;&gt;0,CONCATENATE(B2399,"-AGr",VLOOKUP(C2399,Listen!$A$2:$D$45,4,FALSE),"-",D2399,"-",E2399,),CONCATENATE("AGr",VLOOKUP(C2399,Listen!$A$2:$D$45,4,FALSE),"-",D2399,"-",E2399)),"keine vollständige ID")</f>
        <v>keine vollständige ID</v>
      </c>
      <c r="B2399" s="301"/>
      <c r="C2399" s="287"/>
      <c r="D2399" s="34"/>
      <c r="E2399" s="306"/>
      <c r="F2399" s="116"/>
      <c r="G2399" s="17"/>
      <c r="H2399" s="17"/>
      <c r="I2399" s="17"/>
      <c r="J2399" s="17"/>
      <c r="K2399" s="17"/>
      <c r="L2399" s="17"/>
      <c r="M2399" s="17"/>
      <c r="N2399" s="17"/>
      <c r="O2399" s="116"/>
      <c r="P2399" s="117">
        <f>IF(D2399&gt;A_Stammdaten!$B$12,0,SUM(G2399,H2399,J2399,L2399:M2399)-SUM(I2399,K2399,N2399:O2399))</f>
        <v>0</v>
      </c>
      <c r="Q2399" s="17"/>
      <c r="R2399" s="17"/>
      <c r="S2399" s="17"/>
      <c r="T2399" s="17"/>
      <c r="U2399" s="62">
        <f t="shared" si="779"/>
        <v>0</v>
      </c>
      <c r="V2399" s="34"/>
      <c r="W2399" s="34"/>
      <c r="X2399" s="34"/>
      <c r="Y2399" s="34"/>
      <c r="Z2399" s="34"/>
      <c r="AA2399" s="63" t="str">
        <f t="shared" si="780"/>
        <v>-</v>
      </c>
      <c r="AB2399" s="63" t="str">
        <f t="shared" si="781"/>
        <v>-</v>
      </c>
      <c r="AC2399" s="63">
        <f>IF(ISBLANK($C2399),0,VLOOKUP($C2399,Listen!$A$2:$C$45,2,FALSE))</f>
        <v>0</v>
      </c>
      <c r="AD2399" s="63">
        <f>IF(ISBLANK($C2399),0,VLOOKUP($C2399,Listen!$A$2:$C$45,3,FALSE))</f>
        <v>0</v>
      </c>
      <c r="AE2399" s="49">
        <f t="shared" si="782"/>
        <v>0</v>
      </c>
      <c r="AF2399" s="49">
        <f t="shared" si="782"/>
        <v>0</v>
      </c>
      <c r="AG2399" s="49">
        <f>IFERROR(IF(OR($V2399&lt;&gt;"Ja",VLOOKUP($C2399,Listen!$A$2:$F$45,5,0)="Nein",D2399&lt;IF(C2399="LNG Anbindungsanlagen gemäß separater Festlegung",2022,2023)),$AC2399,$AA2399),0)</f>
        <v>0</v>
      </c>
      <c r="AH2399" s="49">
        <f>IFERROR(IF(OR($V2399&lt;&gt;"Ja",VLOOKUP($C2399,Listen!$A$2:$F$45,5,0)="Nein",D2399&lt;IF(C2399="LNG Anbindungsanlagen gemäß separater Festlegung",2022,2023)),$AC2399,$AA2399),0)</f>
        <v>0</v>
      </c>
      <c r="AI2399" s="49">
        <f>IFERROR(IF(OR($W2399&lt;&gt;"Ja",VLOOKUP($C2399,Listen!$A$2:$F$45,6,0)="Nein"),$AC2399,$AB2399),0)</f>
        <v>0</v>
      </c>
      <c r="AJ2399" s="49">
        <f>IFERROR(IF(OR($W2399&lt;&gt;"Ja",VLOOKUP($C2399,Listen!$A$2:$F$45,6,0)="Nein"),$AC2399,$AB2399),0)</f>
        <v>0</v>
      </c>
      <c r="AK2399" s="49">
        <f>IFERROR(IF(OR($W2399&lt;&gt;"Ja",VLOOKUP($C2399,Listen!$A$2:$F$45,6,0)="Nein"),$AC2399,$AB2399),0)</f>
        <v>0</v>
      </c>
      <c r="AL2399" s="51">
        <f t="shared" si="783"/>
        <v>0</v>
      </c>
      <c r="AM2399" s="296">
        <f>IFERROR(IF(VLOOKUP($C2399,Listen!$A$2:$F$45,6,0)="Ja",MAX(BC2399:BD2399),D_SAV!$BC2399),0)</f>
        <v>0</v>
      </c>
      <c r="AN2399" s="51">
        <f t="shared" si="784"/>
        <v>0</v>
      </c>
      <c r="AP2399" s="304">
        <f t="shared" si="785"/>
        <v>0</v>
      </c>
      <c r="AQ2399" s="304">
        <f t="shared" si="786"/>
        <v>0</v>
      </c>
      <c r="AR2399" s="304">
        <f t="shared" si="787"/>
        <v>0</v>
      </c>
      <c r="AS2399" s="304">
        <f t="shared" si="788"/>
        <v>0</v>
      </c>
      <c r="AT2399" s="304">
        <f t="shared" si="789"/>
        <v>0</v>
      </c>
      <c r="AU2399" s="304">
        <f t="shared" si="790"/>
        <v>0</v>
      </c>
      <c r="AV2399" s="304">
        <f t="shared" si="791"/>
        <v>0</v>
      </c>
      <c r="AW2399" s="304">
        <f t="shared" si="792"/>
        <v>0</v>
      </c>
      <c r="AX2399" s="304">
        <f t="shared" si="793"/>
        <v>0</v>
      </c>
      <c r="AY2399" s="304">
        <f t="shared" si="794"/>
        <v>0</v>
      </c>
      <c r="AZ2399" s="304">
        <f t="shared" si="795"/>
        <v>0</v>
      </c>
      <c r="BA2399" s="304">
        <f t="shared" si="796"/>
        <v>0</v>
      </c>
      <c r="BB2399" s="304">
        <f t="shared" si="797"/>
        <v>0</v>
      </c>
      <c r="BC2399" s="304">
        <f t="shared" si="798"/>
        <v>0</v>
      </c>
      <c r="BD2399" s="304">
        <f t="shared" si="799"/>
        <v>0</v>
      </c>
      <c r="BE2399" s="304">
        <f>IFERROR(IF(VLOOKUP($C2399,Listen!$A$2:$F$45,6,0)="Ja",BB2399-MAX(BC2399:BD2399),BB2399-BC2399),0)</f>
        <v>0</v>
      </c>
    </row>
    <row r="2400" spans="1:57" x14ac:dyDescent="0.25">
      <c r="A2400" s="320" t="str">
        <f>IF(AND(D2400&lt;&gt;0,C2400&lt;&gt;0,E2400&lt;&gt;0),IF(B2400&lt;&gt;0,CONCATENATE(B2400,"-AGr",VLOOKUP(C2400,Listen!$A$2:$D$45,4,FALSE),"-",D2400,"-",E2400,),CONCATENATE("AGr",VLOOKUP(C2400,Listen!$A$2:$D$45,4,FALSE),"-",D2400,"-",E2400)),"keine vollständige ID")</f>
        <v>keine vollständige ID</v>
      </c>
      <c r="B2400" s="301"/>
      <c r="C2400" s="287"/>
      <c r="D2400" s="34"/>
      <c r="E2400" s="306"/>
      <c r="F2400" s="116"/>
      <c r="G2400" s="17"/>
      <c r="H2400" s="17"/>
      <c r="I2400" s="17"/>
      <c r="J2400" s="17"/>
      <c r="K2400" s="17"/>
      <c r="L2400" s="17"/>
      <c r="M2400" s="17"/>
      <c r="N2400" s="17"/>
      <c r="O2400" s="116"/>
      <c r="P2400" s="117">
        <f>IF(D2400&gt;A_Stammdaten!$B$12,0,SUM(G2400,H2400,J2400,L2400:M2400)-SUM(I2400,K2400,N2400:O2400))</f>
        <v>0</v>
      </c>
      <c r="Q2400" s="17"/>
      <c r="R2400" s="17"/>
      <c r="S2400" s="17"/>
      <c r="T2400" s="17"/>
      <c r="U2400" s="62">
        <f t="shared" si="779"/>
        <v>0</v>
      </c>
      <c r="V2400" s="34"/>
      <c r="W2400" s="34"/>
      <c r="X2400" s="34"/>
      <c r="Y2400" s="34"/>
      <c r="Z2400" s="34"/>
      <c r="AA2400" s="63" t="str">
        <f t="shared" si="780"/>
        <v>-</v>
      </c>
      <c r="AB2400" s="63" t="str">
        <f t="shared" si="781"/>
        <v>-</v>
      </c>
      <c r="AC2400" s="63">
        <f>IF(ISBLANK($C2400),0,VLOOKUP($C2400,Listen!$A$2:$C$45,2,FALSE))</f>
        <v>0</v>
      </c>
      <c r="AD2400" s="63">
        <f>IF(ISBLANK($C2400),0,VLOOKUP($C2400,Listen!$A$2:$C$45,3,FALSE))</f>
        <v>0</v>
      </c>
      <c r="AE2400" s="49">
        <f t="shared" si="782"/>
        <v>0</v>
      </c>
      <c r="AF2400" s="49">
        <f t="shared" si="782"/>
        <v>0</v>
      </c>
      <c r="AG2400" s="49">
        <f>IFERROR(IF(OR($V2400&lt;&gt;"Ja",VLOOKUP($C2400,Listen!$A$2:$F$45,5,0)="Nein",D2400&lt;IF(C2400="LNG Anbindungsanlagen gemäß separater Festlegung",2022,2023)),$AC2400,$AA2400),0)</f>
        <v>0</v>
      </c>
      <c r="AH2400" s="49">
        <f>IFERROR(IF(OR($V2400&lt;&gt;"Ja",VLOOKUP($C2400,Listen!$A$2:$F$45,5,0)="Nein",D2400&lt;IF(C2400="LNG Anbindungsanlagen gemäß separater Festlegung",2022,2023)),$AC2400,$AA2400),0)</f>
        <v>0</v>
      </c>
      <c r="AI2400" s="49">
        <f>IFERROR(IF(OR($W2400&lt;&gt;"Ja",VLOOKUP($C2400,Listen!$A$2:$F$45,6,0)="Nein"),$AC2400,$AB2400),0)</f>
        <v>0</v>
      </c>
      <c r="AJ2400" s="49">
        <f>IFERROR(IF(OR($W2400&lt;&gt;"Ja",VLOOKUP($C2400,Listen!$A$2:$F$45,6,0)="Nein"),$AC2400,$AB2400),0)</f>
        <v>0</v>
      </c>
      <c r="AK2400" s="49">
        <f>IFERROR(IF(OR($W2400&lt;&gt;"Ja",VLOOKUP($C2400,Listen!$A$2:$F$45,6,0)="Nein"),$AC2400,$AB2400),0)</f>
        <v>0</v>
      </c>
      <c r="AL2400" s="51">
        <f t="shared" si="783"/>
        <v>0</v>
      </c>
      <c r="AM2400" s="296">
        <f>IFERROR(IF(VLOOKUP($C2400,Listen!$A$2:$F$45,6,0)="Ja",MAX(BC2400:BD2400),D_SAV!$BC2400),0)</f>
        <v>0</v>
      </c>
      <c r="AN2400" s="51">
        <f t="shared" si="784"/>
        <v>0</v>
      </c>
      <c r="AP2400" s="304">
        <f t="shared" si="785"/>
        <v>0</v>
      </c>
      <c r="AQ2400" s="304">
        <f t="shared" si="786"/>
        <v>0</v>
      </c>
      <c r="AR2400" s="304">
        <f t="shared" si="787"/>
        <v>0</v>
      </c>
      <c r="AS2400" s="304">
        <f t="shared" si="788"/>
        <v>0</v>
      </c>
      <c r="AT2400" s="304">
        <f t="shared" si="789"/>
        <v>0</v>
      </c>
      <c r="AU2400" s="304">
        <f t="shared" si="790"/>
        <v>0</v>
      </c>
      <c r="AV2400" s="304">
        <f t="shared" si="791"/>
        <v>0</v>
      </c>
      <c r="AW2400" s="304">
        <f t="shared" si="792"/>
        <v>0</v>
      </c>
      <c r="AX2400" s="304">
        <f t="shared" si="793"/>
        <v>0</v>
      </c>
      <c r="AY2400" s="304">
        <f t="shared" si="794"/>
        <v>0</v>
      </c>
      <c r="AZ2400" s="304">
        <f t="shared" si="795"/>
        <v>0</v>
      </c>
      <c r="BA2400" s="304">
        <f t="shared" si="796"/>
        <v>0</v>
      </c>
      <c r="BB2400" s="304">
        <f t="shared" si="797"/>
        <v>0</v>
      </c>
      <c r="BC2400" s="304">
        <f t="shared" si="798"/>
        <v>0</v>
      </c>
      <c r="BD2400" s="304">
        <f t="shared" si="799"/>
        <v>0</v>
      </c>
      <c r="BE2400" s="304">
        <f>IFERROR(IF(VLOOKUP($C2400,Listen!$A$2:$F$45,6,0)="Ja",BB2400-MAX(BC2400:BD2400),BB2400-BC2400),0)</f>
        <v>0</v>
      </c>
    </row>
    <row r="2401" spans="1:57" x14ac:dyDescent="0.25">
      <c r="A2401" s="320" t="str">
        <f>IF(AND(D2401&lt;&gt;0,C2401&lt;&gt;0,E2401&lt;&gt;0),IF(B2401&lt;&gt;0,CONCATENATE(B2401,"-AGr",VLOOKUP(C2401,Listen!$A$2:$D$45,4,FALSE),"-",D2401,"-",E2401,),CONCATENATE("AGr",VLOOKUP(C2401,Listen!$A$2:$D$45,4,FALSE),"-",D2401,"-",E2401)),"keine vollständige ID")</f>
        <v>keine vollständige ID</v>
      </c>
      <c r="B2401" s="301"/>
      <c r="C2401" s="287"/>
      <c r="D2401" s="34"/>
      <c r="E2401" s="306"/>
      <c r="F2401" s="116"/>
      <c r="G2401" s="17"/>
      <c r="H2401" s="17"/>
      <c r="I2401" s="17"/>
      <c r="J2401" s="17"/>
      <c r="K2401" s="17"/>
      <c r="L2401" s="17"/>
      <c r="M2401" s="17"/>
      <c r="N2401" s="17"/>
      <c r="O2401" s="116"/>
      <c r="P2401" s="117">
        <f>IF(D2401&gt;A_Stammdaten!$B$12,0,SUM(G2401,H2401,J2401,L2401:M2401)-SUM(I2401,K2401,N2401:O2401))</f>
        <v>0</v>
      </c>
      <c r="Q2401" s="17"/>
      <c r="R2401" s="17"/>
      <c r="S2401" s="17"/>
      <c r="T2401" s="17"/>
      <c r="U2401" s="62">
        <f t="shared" si="779"/>
        <v>0</v>
      </c>
      <c r="V2401" s="34"/>
      <c r="W2401" s="34"/>
      <c r="X2401" s="34"/>
      <c r="Y2401" s="34"/>
      <c r="Z2401" s="34"/>
      <c r="AA2401" s="63" t="str">
        <f t="shared" si="780"/>
        <v>-</v>
      </c>
      <c r="AB2401" s="63" t="str">
        <f t="shared" si="781"/>
        <v>-</v>
      </c>
      <c r="AC2401" s="63">
        <f>IF(ISBLANK($C2401),0,VLOOKUP($C2401,Listen!$A$2:$C$45,2,FALSE))</f>
        <v>0</v>
      </c>
      <c r="AD2401" s="63">
        <f>IF(ISBLANK($C2401),0,VLOOKUP($C2401,Listen!$A$2:$C$45,3,FALSE))</f>
        <v>0</v>
      </c>
      <c r="AE2401" s="49">
        <f t="shared" si="782"/>
        <v>0</v>
      </c>
      <c r="AF2401" s="49">
        <f t="shared" si="782"/>
        <v>0</v>
      </c>
      <c r="AG2401" s="49">
        <f>IFERROR(IF(OR($V2401&lt;&gt;"Ja",VLOOKUP($C2401,Listen!$A$2:$F$45,5,0)="Nein",D2401&lt;IF(C2401="LNG Anbindungsanlagen gemäß separater Festlegung",2022,2023)),$AC2401,$AA2401),0)</f>
        <v>0</v>
      </c>
      <c r="AH2401" s="49">
        <f>IFERROR(IF(OR($V2401&lt;&gt;"Ja",VLOOKUP($C2401,Listen!$A$2:$F$45,5,0)="Nein",D2401&lt;IF(C2401="LNG Anbindungsanlagen gemäß separater Festlegung",2022,2023)),$AC2401,$AA2401),0)</f>
        <v>0</v>
      </c>
      <c r="AI2401" s="49">
        <f>IFERROR(IF(OR($W2401&lt;&gt;"Ja",VLOOKUP($C2401,Listen!$A$2:$F$45,6,0)="Nein"),$AC2401,$AB2401),0)</f>
        <v>0</v>
      </c>
      <c r="AJ2401" s="49">
        <f>IFERROR(IF(OR($W2401&lt;&gt;"Ja",VLOOKUP($C2401,Listen!$A$2:$F$45,6,0)="Nein"),$AC2401,$AB2401),0)</f>
        <v>0</v>
      </c>
      <c r="AK2401" s="49">
        <f>IFERROR(IF(OR($W2401&lt;&gt;"Ja",VLOOKUP($C2401,Listen!$A$2:$F$45,6,0)="Nein"),$AC2401,$AB2401),0)</f>
        <v>0</v>
      </c>
      <c r="AL2401" s="51">
        <f t="shared" si="783"/>
        <v>0</v>
      </c>
      <c r="AM2401" s="296">
        <f>IFERROR(IF(VLOOKUP($C2401,Listen!$A$2:$F$45,6,0)="Ja",MAX(BC2401:BD2401),D_SAV!$BC2401),0)</f>
        <v>0</v>
      </c>
      <c r="AN2401" s="51">
        <f t="shared" si="784"/>
        <v>0</v>
      </c>
      <c r="AP2401" s="304">
        <f t="shared" si="785"/>
        <v>0</v>
      </c>
      <c r="AQ2401" s="304">
        <f t="shared" si="786"/>
        <v>0</v>
      </c>
      <c r="AR2401" s="304">
        <f t="shared" si="787"/>
        <v>0</v>
      </c>
      <c r="AS2401" s="304">
        <f t="shared" si="788"/>
        <v>0</v>
      </c>
      <c r="AT2401" s="304">
        <f t="shared" si="789"/>
        <v>0</v>
      </c>
      <c r="AU2401" s="304">
        <f t="shared" si="790"/>
        <v>0</v>
      </c>
      <c r="AV2401" s="304">
        <f t="shared" si="791"/>
        <v>0</v>
      </c>
      <c r="AW2401" s="304">
        <f t="shared" si="792"/>
        <v>0</v>
      </c>
      <c r="AX2401" s="304">
        <f t="shared" si="793"/>
        <v>0</v>
      </c>
      <c r="AY2401" s="304">
        <f t="shared" si="794"/>
        <v>0</v>
      </c>
      <c r="AZ2401" s="304">
        <f t="shared" si="795"/>
        <v>0</v>
      </c>
      <c r="BA2401" s="304">
        <f t="shared" si="796"/>
        <v>0</v>
      </c>
      <c r="BB2401" s="304">
        <f t="shared" si="797"/>
        <v>0</v>
      </c>
      <c r="BC2401" s="304">
        <f t="shared" si="798"/>
        <v>0</v>
      </c>
      <c r="BD2401" s="304">
        <f t="shared" si="799"/>
        <v>0</v>
      </c>
      <c r="BE2401" s="304">
        <f>IFERROR(IF(VLOOKUP($C2401,Listen!$A$2:$F$45,6,0)="Ja",BB2401-MAX(BC2401:BD2401),BB2401-BC2401),0)</f>
        <v>0</v>
      </c>
    </row>
    <row r="2402" spans="1:57" x14ac:dyDescent="0.25">
      <c r="A2402" s="320" t="str">
        <f>IF(AND(D2402&lt;&gt;0,C2402&lt;&gt;0,E2402&lt;&gt;0),IF(B2402&lt;&gt;0,CONCATENATE(B2402,"-AGr",VLOOKUP(C2402,Listen!$A$2:$D$45,4,FALSE),"-",D2402,"-",E2402,),CONCATENATE("AGr",VLOOKUP(C2402,Listen!$A$2:$D$45,4,FALSE),"-",D2402,"-",E2402)),"keine vollständige ID")</f>
        <v>keine vollständige ID</v>
      </c>
      <c r="B2402" s="301"/>
      <c r="C2402" s="287"/>
      <c r="D2402" s="34"/>
      <c r="E2402" s="306"/>
      <c r="F2402" s="116"/>
      <c r="G2402" s="17"/>
      <c r="H2402" s="17"/>
      <c r="I2402" s="17"/>
      <c r="J2402" s="17"/>
      <c r="K2402" s="17"/>
      <c r="L2402" s="17"/>
      <c r="M2402" s="17"/>
      <c r="N2402" s="17"/>
      <c r="O2402" s="116"/>
      <c r="P2402" s="117">
        <f>IF(D2402&gt;A_Stammdaten!$B$12,0,SUM(G2402,H2402,J2402,L2402:M2402)-SUM(I2402,K2402,N2402:O2402))</f>
        <v>0</v>
      </c>
      <c r="Q2402" s="17"/>
      <c r="R2402" s="17"/>
      <c r="S2402" s="17"/>
      <c r="T2402" s="17"/>
      <c r="U2402" s="62">
        <f t="shared" si="779"/>
        <v>0</v>
      </c>
      <c r="V2402" s="34"/>
      <c r="W2402" s="34"/>
      <c r="X2402" s="34"/>
      <c r="Y2402" s="34"/>
      <c r="Z2402" s="34"/>
      <c r="AA2402" s="63" t="str">
        <f t="shared" si="780"/>
        <v>-</v>
      </c>
      <c r="AB2402" s="63" t="str">
        <f t="shared" si="781"/>
        <v>-</v>
      </c>
      <c r="AC2402" s="63">
        <f>IF(ISBLANK($C2402),0,VLOOKUP($C2402,Listen!$A$2:$C$45,2,FALSE))</f>
        <v>0</v>
      </c>
      <c r="AD2402" s="63">
        <f>IF(ISBLANK($C2402),0,VLOOKUP($C2402,Listen!$A$2:$C$45,3,FALSE))</f>
        <v>0</v>
      </c>
      <c r="AE2402" s="49">
        <f t="shared" si="782"/>
        <v>0</v>
      </c>
      <c r="AF2402" s="49">
        <f t="shared" si="782"/>
        <v>0</v>
      </c>
      <c r="AG2402" s="49">
        <f>IFERROR(IF(OR($V2402&lt;&gt;"Ja",VLOOKUP($C2402,Listen!$A$2:$F$45,5,0)="Nein",D2402&lt;IF(C2402="LNG Anbindungsanlagen gemäß separater Festlegung",2022,2023)),$AC2402,$AA2402),0)</f>
        <v>0</v>
      </c>
      <c r="AH2402" s="49">
        <f>IFERROR(IF(OR($V2402&lt;&gt;"Ja",VLOOKUP($C2402,Listen!$A$2:$F$45,5,0)="Nein",D2402&lt;IF(C2402="LNG Anbindungsanlagen gemäß separater Festlegung",2022,2023)),$AC2402,$AA2402),0)</f>
        <v>0</v>
      </c>
      <c r="AI2402" s="49">
        <f>IFERROR(IF(OR($W2402&lt;&gt;"Ja",VLOOKUP($C2402,Listen!$A$2:$F$45,6,0)="Nein"),$AC2402,$AB2402),0)</f>
        <v>0</v>
      </c>
      <c r="AJ2402" s="49">
        <f>IFERROR(IF(OR($W2402&lt;&gt;"Ja",VLOOKUP($C2402,Listen!$A$2:$F$45,6,0)="Nein"),$AC2402,$AB2402),0)</f>
        <v>0</v>
      </c>
      <c r="AK2402" s="49">
        <f>IFERROR(IF(OR($W2402&lt;&gt;"Ja",VLOOKUP($C2402,Listen!$A$2:$F$45,6,0)="Nein"),$AC2402,$AB2402),0)</f>
        <v>0</v>
      </c>
      <c r="AL2402" s="51">
        <f t="shared" si="783"/>
        <v>0</v>
      </c>
      <c r="AM2402" s="296">
        <f>IFERROR(IF(VLOOKUP($C2402,Listen!$A$2:$F$45,6,0)="Ja",MAX(BC2402:BD2402),D_SAV!$BC2402),0)</f>
        <v>0</v>
      </c>
      <c r="AN2402" s="51">
        <f t="shared" si="784"/>
        <v>0</v>
      </c>
      <c r="AP2402" s="304">
        <f t="shared" si="785"/>
        <v>0</v>
      </c>
      <c r="AQ2402" s="304">
        <f t="shared" si="786"/>
        <v>0</v>
      </c>
      <c r="AR2402" s="304">
        <f t="shared" si="787"/>
        <v>0</v>
      </c>
      <c r="AS2402" s="304">
        <f t="shared" si="788"/>
        <v>0</v>
      </c>
      <c r="AT2402" s="304">
        <f t="shared" si="789"/>
        <v>0</v>
      </c>
      <c r="AU2402" s="304">
        <f t="shared" si="790"/>
        <v>0</v>
      </c>
      <c r="AV2402" s="304">
        <f t="shared" si="791"/>
        <v>0</v>
      </c>
      <c r="AW2402" s="304">
        <f t="shared" si="792"/>
        <v>0</v>
      </c>
      <c r="AX2402" s="304">
        <f t="shared" si="793"/>
        <v>0</v>
      </c>
      <c r="AY2402" s="304">
        <f t="shared" si="794"/>
        <v>0</v>
      </c>
      <c r="AZ2402" s="304">
        <f t="shared" si="795"/>
        <v>0</v>
      </c>
      <c r="BA2402" s="304">
        <f t="shared" si="796"/>
        <v>0</v>
      </c>
      <c r="BB2402" s="304">
        <f t="shared" si="797"/>
        <v>0</v>
      </c>
      <c r="BC2402" s="304">
        <f t="shared" si="798"/>
        <v>0</v>
      </c>
      <c r="BD2402" s="304">
        <f t="shared" si="799"/>
        <v>0</v>
      </c>
      <c r="BE2402" s="304">
        <f>IFERROR(IF(VLOOKUP($C2402,Listen!$A$2:$F$45,6,0)="Ja",BB2402-MAX(BC2402:BD2402),BB2402-BC2402),0)</f>
        <v>0</v>
      </c>
    </row>
    <row r="2403" spans="1:57" x14ac:dyDescent="0.25">
      <c r="A2403" s="320" t="str">
        <f>IF(AND(D2403&lt;&gt;0,C2403&lt;&gt;0,E2403&lt;&gt;0),IF(B2403&lt;&gt;0,CONCATENATE(B2403,"-AGr",VLOOKUP(C2403,Listen!$A$2:$D$45,4,FALSE),"-",D2403,"-",E2403,),CONCATENATE("AGr",VLOOKUP(C2403,Listen!$A$2:$D$45,4,FALSE),"-",D2403,"-",E2403)),"keine vollständige ID")</f>
        <v>keine vollständige ID</v>
      </c>
      <c r="B2403" s="301"/>
      <c r="C2403" s="287"/>
      <c r="D2403" s="34"/>
      <c r="E2403" s="306"/>
      <c r="F2403" s="116"/>
      <c r="G2403" s="17"/>
      <c r="H2403" s="17"/>
      <c r="I2403" s="17"/>
      <c r="J2403" s="17"/>
      <c r="K2403" s="17"/>
      <c r="L2403" s="17"/>
      <c r="M2403" s="17"/>
      <c r="N2403" s="17"/>
      <c r="O2403" s="116"/>
      <c r="P2403" s="117">
        <f>IF(D2403&gt;A_Stammdaten!$B$12,0,SUM(G2403,H2403,J2403,L2403:M2403)-SUM(I2403,K2403,N2403:O2403))</f>
        <v>0</v>
      </c>
      <c r="Q2403" s="17"/>
      <c r="R2403" s="17"/>
      <c r="S2403" s="17"/>
      <c r="T2403" s="17"/>
      <c r="U2403" s="62">
        <f t="shared" si="779"/>
        <v>0</v>
      </c>
      <c r="V2403" s="34"/>
      <c r="W2403" s="34"/>
      <c r="X2403" s="34"/>
      <c r="Y2403" s="34"/>
      <c r="Z2403" s="34"/>
      <c r="AA2403" s="63" t="str">
        <f t="shared" si="780"/>
        <v>-</v>
      </c>
      <c r="AB2403" s="63" t="str">
        <f t="shared" si="781"/>
        <v>-</v>
      </c>
      <c r="AC2403" s="63">
        <f>IF(ISBLANK($C2403),0,VLOOKUP($C2403,Listen!$A$2:$C$45,2,FALSE))</f>
        <v>0</v>
      </c>
      <c r="AD2403" s="63">
        <f>IF(ISBLANK($C2403),0,VLOOKUP($C2403,Listen!$A$2:$C$45,3,FALSE))</f>
        <v>0</v>
      </c>
      <c r="AE2403" s="49">
        <f t="shared" si="782"/>
        <v>0</v>
      </c>
      <c r="AF2403" s="49">
        <f t="shared" si="782"/>
        <v>0</v>
      </c>
      <c r="AG2403" s="49">
        <f>IFERROR(IF(OR($V2403&lt;&gt;"Ja",VLOOKUP($C2403,Listen!$A$2:$F$45,5,0)="Nein",D2403&lt;IF(C2403="LNG Anbindungsanlagen gemäß separater Festlegung",2022,2023)),$AC2403,$AA2403),0)</f>
        <v>0</v>
      </c>
      <c r="AH2403" s="49">
        <f>IFERROR(IF(OR($V2403&lt;&gt;"Ja",VLOOKUP($C2403,Listen!$A$2:$F$45,5,0)="Nein",D2403&lt;IF(C2403="LNG Anbindungsanlagen gemäß separater Festlegung",2022,2023)),$AC2403,$AA2403),0)</f>
        <v>0</v>
      </c>
      <c r="AI2403" s="49">
        <f>IFERROR(IF(OR($W2403&lt;&gt;"Ja",VLOOKUP($C2403,Listen!$A$2:$F$45,6,0)="Nein"),$AC2403,$AB2403),0)</f>
        <v>0</v>
      </c>
      <c r="AJ2403" s="49">
        <f>IFERROR(IF(OR($W2403&lt;&gt;"Ja",VLOOKUP($C2403,Listen!$A$2:$F$45,6,0)="Nein"),$AC2403,$AB2403),0)</f>
        <v>0</v>
      </c>
      <c r="AK2403" s="49">
        <f>IFERROR(IF(OR($W2403&lt;&gt;"Ja",VLOOKUP($C2403,Listen!$A$2:$F$45,6,0)="Nein"),$AC2403,$AB2403),0)</f>
        <v>0</v>
      </c>
      <c r="AL2403" s="51">
        <f t="shared" si="783"/>
        <v>0</v>
      </c>
      <c r="AM2403" s="296">
        <f>IFERROR(IF(VLOOKUP($C2403,Listen!$A$2:$F$45,6,0)="Ja",MAX(BC2403:BD2403),D_SAV!$BC2403),0)</f>
        <v>0</v>
      </c>
      <c r="AN2403" s="51">
        <f t="shared" si="784"/>
        <v>0</v>
      </c>
      <c r="AP2403" s="304">
        <f t="shared" si="785"/>
        <v>0</v>
      </c>
      <c r="AQ2403" s="304">
        <f t="shared" si="786"/>
        <v>0</v>
      </c>
      <c r="AR2403" s="304">
        <f t="shared" si="787"/>
        <v>0</v>
      </c>
      <c r="AS2403" s="304">
        <f t="shared" si="788"/>
        <v>0</v>
      </c>
      <c r="AT2403" s="304">
        <f t="shared" si="789"/>
        <v>0</v>
      </c>
      <c r="AU2403" s="304">
        <f t="shared" si="790"/>
        <v>0</v>
      </c>
      <c r="AV2403" s="304">
        <f t="shared" si="791"/>
        <v>0</v>
      </c>
      <c r="AW2403" s="304">
        <f t="shared" si="792"/>
        <v>0</v>
      </c>
      <c r="AX2403" s="304">
        <f t="shared" si="793"/>
        <v>0</v>
      </c>
      <c r="AY2403" s="304">
        <f t="shared" si="794"/>
        <v>0</v>
      </c>
      <c r="AZ2403" s="304">
        <f t="shared" si="795"/>
        <v>0</v>
      </c>
      <c r="BA2403" s="304">
        <f t="shared" si="796"/>
        <v>0</v>
      </c>
      <c r="BB2403" s="304">
        <f t="shared" si="797"/>
        <v>0</v>
      </c>
      <c r="BC2403" s="304">
        <f t="shared" si="798"/>
        <v>0</v>
      </c>
      <c r="BD2403" s="304">
        <f t="shared" si="799"/>
        <v>0</v>
      </c>
      <c r="BE2403" s="304">
        <f>IFERROR(IF(VLOOKUP($C2403,Listen!$A$2:$F$45,6,0)="Ja",BB2403-MAX(BC2403:BD2403),BB2403-BC2403),0)</f>
        <v>0</v>
      </c>
    </row>
    <row r="2404" spans="1:57" x14ac:dyDescent="0.25">
      <c r="A2404" s="320" t="str">
        <f>IF(AND(D2404&lt;&gt;0,C2404&lt;&gt;0,E2404&lt;&gt;0),IF(B2404&lt;&gt;0,CONCATENATE(B2404,"-AGr",VLOOKUP(C2404,Listen!$A$2:$D$45,4,FALSE),"-",D2404,"-",E2404,),CONCATENATE("AGr",VLOOKUP(C2404,Listen!$A$2:$D$45,4,FALSE),"-",D2404,"-",E2404)),"keine vollständige ID")</f>
        <v>keine vollständige ID</v>
      </c>
      <c r="B2404" s="301"/>
      <c r="C2404" s="287"/>
      <c r="D2404" s="34"/>
      <c r="E2404" s="306"/>
      <c r="F2404" s="116"/>
      <c r="G2404" s="17"/>
      <c r="H2404" s="17"/>
      <c r="I2404" s="17"/>
      <c r="J2404" s="17"/>
      <c r="K2404" s="17"/>
      <c r="L2404" s="17"/>
      <c r="M2404" s="17"/>
      <c r="N2404" s="17"/>
      <c r="O2404" s="116"/>
      <c r="P2404" s="117">
        <f>IF(D2404&gt;A_Stammdaten!$B$12,0,SUM(G2404,H2404,J2404,L2404:M2404)-SUM(I2404,K2404,N2404:O2404))</f>
        <v>0</v>
      </c>
      <c r="Q2404" s="17"/>
      <c r="R2404" s="17"/>
      <c r="S2404" s="17"/>
      <c r="T2404" s="17"/>
      <c r="U2404" s="62">
        <f t="shared" si="779"/>
        <v>0</v>
      </c>
      <c r="V2404" s="34"/>
      <c r="W2404" s="34"/>
      <c r="X2404" s="34"/>
      <c r="Y2404" s="34"/>
      <c r="Z2404" s="34"/>
      <c r="AA2404" s="63" t="str">
        <f t="shared" si="780"/>
        <v>-</v>
      </c>
      <c r="AB2404" s="63" t="str">
        <f t="shared" si="781"/>
        <v>-</v>
      </c>
      <c r="AC2404" s="63">
        <f>IF(ISBLANK($C2404),0,VLOOKUP($C2404,Listen!$A$2:$C$45,2,FALSE))</f>
        <v>0</v>
      </c>
      <c r="AD2404" s="63">
        <f>IF(ISBLANK($C2404),0,VLOOKUP($C2404,Listen!$A$2:$C$45,3,FALSE))</f>
        <v>0</v>
      </c>
      <c r="AE2404" s="49">
        <f t="shared" si="782"/>
        <v>0</v>
      </c>
      <c r="AF2404" s="49">
        <f t="shared" si="782"/>
        <v>0</v>
      </c>
      <c r="AG2404" s="49">
        <f>IFERROR(IF(OR($V2404&lt;&gt;"Ja",VLOOKUP($C2404,Listen!$A$2:$F$45,5,0)="Nein",D2404&lt;IF(C2404="LNG Anbindungsanlagen gemäß separater Festlegung",2022,2023)),$AC2404,$AA2404),0)</f>
        <v>0</v>
      </c>
      <c r="AH2404" s="49">
        <f>IFERROR(IF(OR($V2404&lt;&gt;"Ja",VLOOKUP($C2404,Listen!$A$2:$F$45,5,0)="Nein",D2404&lt;IF(C2404="LNG Anbindungsanlagen gemäß separater Festlegung",2022,2023)),$AC2404,$AA2404),0)</f>
        <v>0</v>
      </c>
      <c r="AI2404" s="49">
        <f>IFERROR(IF(OR($W2404&lt;&gt;"Ja",VLOOKUP($C2404,Listen!$A$2:$F$45,6,0)="Nein"),$AC2404,$AB2404),0)</f>
        <v>0</v>
      </c>
      <c r="AJ2404" s="49">
        <f>IFERROR(IF(OR($W2404&lt;&gt;"Ja",VLOOKUP($C2404,Listen!$A$2:$F$45,6,0)="Nein"),$AC2404,$AB2404),0)</f>
        <v>0</v>
      </c>
      <c r="AK2404" s="49">
        <f>IFERROR(IF(OR($W2404&lt;&gt;"Ja",VLOOKUP($C2404,Listen!$A$2:$F$45,6,0)="Nein"),$AC2404,$AB2404),0)</f>
        <v>0</v>
      </c>
      <c r="AL2404" s="51">
        <f t="shared" si="783"/>
        <v>0</v>
      </c>
      <c r="AM2404" s="296">
        <f>IFERROR(IF(VLOOKUP($C2404,Listen!$A$2:$F$45,6,0)="Ja",MAX(BC2404:BD2404),D_SAV!$BC2404),0)</f>
        <v>0</v>
      </c>
      <c r="AN2404" s="51">
        <f t="shared" si="784"/>
        <v>0</v>
      </c>
      <c r="AP2404" s="304">
        <f t="shared" si="785"/>
        <v>0</v>
      </c>
      <c r="AQ2404" s="304">
        <f t="shared" si="786"/>
        <v>0</v>
      </c>
      <c r="AR2404" s="304">
        <f t="shared" si="787"/>
        <v>0</v>
      </c>
      <c r="AS2404" s="304">
        <f t="shared" si="788"/>
        <v>0</v>
      </c>
      <c r="AT2404" s="304">
        <f t="shared" si="789"/>
        <v>0</v>
      </c>
      <c r="AU2404" s="304">
        <f t="shared" si="790"/>
        <v>0</v>
      </c>
      <c r="AV2404" s="304">
        <f t="shared" si="791"/>
        <v>0</v>
      </c>
      <c r="AW2404" s="304">
        <f t="shared" si="792"/>
        <v>0</v>
      </c>
      <c r="AX2404" s="304">
        <f t="shared" si="793"/>
        <v>0</v>
      </c>
      <c r="AY2404" s="304">
        <f t="shared" si="794"/>
        <v>0</v>
      </c>
      <c r="AZ2404" s="304">
        <f t="shared" si="795"/>
        <v>0</v>
      </c>
      <c r="BA2404" s="304">
        <f t="shared" si="796"/>
        <v>0</v>
      </c>
      <c r="BB2404" s="304">
        <f t="shared" si="797"/>
        <v>0</v>
      </c>
      <c r="BC2404" s="304">
        <f t="shared" si="798"/>
        <v>0</v>
      </c>
      <c r="BD2404" s="304">
        <f t="shared" si="799"/>
        <v>0</v>
      </c>
      <c r="BE2404" s="304">
        <f>IFERROR(IF(VLOOKUP($C2404,Listen!$A$2:$F$45,6,0)="Ja",BB2404-MAX(BC2404:BD2404),BB2404-BC2404),0)</f>
        <v>0</v>
      </c>
    </row>
    <row r="2405" spans="1:57" x14ac:dyDescent="0.25">
      <c r="A2405" s="320" t="str">
        <f>IF(AND(D2405&lt;&gt;0,C2405&lt;&gt;0,E2405&lt;&gt;0),IF(B2405&lt;&gt;0,CONCATENATE(B2405,"-AGr",VLOOKUP(C2405,Listen!$A$2:$D$45,4,FALSE),"-",D2405,"-",E2405,),CONCATENATE("AGr",VLOOKUP(C2405,Listen!$A$2:$D$45,4,FALSE),"-",D2405,"-",E2405)),"keine vollständige ID")</f>
        <v>keine vollständige ID</v>
      </c>
      <c r="B2405" s="301"/>
      <c r="C2405" s="287"/>
      <c r="D2405" s="34"/>
      <c r="E2405" s="306"/>
      <c r="F2405" s="116"/>
      <c r="G2405" s="17"/>
      <c r="H2405" s="17"/>
      <c r="I2405" s="17"/>
      <c r="J2405" s="17"/>
      <c r="K2405" s="17"/>
      <c r="L2405" s="17"/>
      <c r="M2405" s="17"/>
      <c r="N2405" s="17"/>
      <c r="O2405" s="116"/>
      <c r="P2405" s="117">
        <f>IF(D2405&gt;A_Stammdaten!$B$12,0,SUM(G2405,H2405,J2405,L2405:M2405)-SUM(I2405,K2405,N2405:O2405))</f>
        <v>0</v>
      </c>
      <c r="Q2405" s="17"/>
      <c r="R2405" s="17"/>
      <c r="S2405" s="17"/>
      <c r="T2405" s="17"/>
      <c r="U2405" s="62">
        <f t="shared" si="779"/>
        <v>0</v>
      </c>
      <c r="V2405" s="34"/>
      <c r="W2405" s="34"/>
      <c r="X2405" s="34"/>
      <c r="Y2405" s="34"/>
      <c r="Z2405" s="34"/>
      <c r="AA2405" s="63" t="str">
        <f t="shared" si="780"/>
        <v>-</v>
      </c>
      <c r="AB2405" s="63" t="str">
        <f t="shared" si="781"/>
        <v>-</v>
      </c>
      <c r="AC2405" s="63">
        <f>IF(ISBLANK($C2405),0,VLOOKUP($C2405,Listen!$A$2:$C$45,2,FALSE))</f>
        <v>0</v>
      </c>
      <c r="AD2405" s="63">
        <f>IF(ISBLANK($C2405),0,VLOOKUP($C2405,Listen!$A$2:$C$45,3,FALSE))</f>
        <v>0</v>
      </c>
      <c r="AE2405" s="49">
        <f t="shared" si="782"/>
        <v>0</v>
      </c>
      <c r="AF2405" s="49">
        <f t="shared" si="782"/>
        <v>0</v>
      </c>
      <c r="AG2405" s="49">
        <f>IFERROR(IF(OR($V2405&lt;&gt;"Ja",VLOOKUP($C2405,Listen!$A$2:$F$45,5,0)="Nein",D2405&lt;IF(C2405="LNG Anbindungsanlagen gemäß separater Festlegung",2022,2023)),$AC2405,$AA2405),0)</f>
        <v>0</v>
      </c>
      <c r="AH2405" s="49">
        <f>IFERROR(IF(OR($V2405&lt;&gt;"Ja",VLOOKUP($C2405,Listen!$A$2:$F$45,5,0)="Nein",D2405&lt;IF(C2405="LNG Anbindungsanlagen gemäß separater Festlegung",2022,2023)),$AC2405,$AA2405),0)</f>
        <v>0</v>
      </c>
      <c r="AI2405" s="49">
        <f>IFERROR(IF(OR($W2405&lt;&gt;"Ja",VLOOKUP($C2405,Listen!$A$2:$F$45,6,0)="Nein"),$AC2405,$AB2405),0)</f>
        <v>0</v>
      </c>
      <c r="AJ2405" s="49">
        <f>IFERROR(IF(OR($W2405&lt;&gt;"Ja",VLOOKUP($C2405,Listen!$A$2:$F$45,6,0)="Nein"),$AC2405,$AB2405),0)</f>
        <v>0</v>
      </c>
      <c r="AK2405" s="49">
        <f>IFERROR(IF(OR($W2405&lt;&gt;"Ja",VLOOKUP($C2405,Listen!$A$2:$F$45,6,0)="Nein"),$AC2405,$AB2405),0)</f>
        <v>0</v>
      </c>
      <c r="AL2405" s="51">
        <f t="shared" si="783"/>
        <v>0</v>
      </c>
      <c r="AM2405" s="296">
        <f>IFERROR(IF(VLOOKUP($C2405,Listen!$A$2:$F$45,6,0)="Ja",MAX(BC2405:BD2405),D_SAV!$BC2405),0)</f>
        <v>0</v>
      </c>
      <c r="AN2405" s="51">
        <f t="shared" si="784"/>
        <v>0</v>
      </c>
      <c r="AP2405" s="304">
        <f t="shared" si="785"/>
        <v>0</v>
      </c>
      <c r="AQ2405" s="304">
        <f t="shared" si="786"/>
        <v>0</v>
      </c>
      <c r="AR2405" s="304">
        <f t="shared" si="787"/>
        <v>0</v>
      </c>
      <c r="AS2405" s="304">
        <f t="shared" si="788"/>
        <v>0</v>
      </c>
      <c r="AT2405" s="304">
        <f t="shared" si="789"/>
        <v>0</v>
      </c>
      <c r="AU2405" s="304">
        <f t="shared" si="790"/>
        <v>0</v>
      </c>
      <c r="AV2405" s="304">
        <f t="shared" si="791"/>
        <v>0</v>
      </c>
      <c r="AW2405" s="304">
        <f t="shared" si="792"/>
        <v>0</v>
      </c>
      <c r="AX2405" s="304">
        <f t="shared" si="793"/>
        <v>0</v>
      </c>
      <c r="AY2405" s="304">
        <f t="shared" si="794"/>
        <v>0</v>
      </c>
      <c r="AZ2405" s="304">
        <f t="shared" si="795"/>
        <v>0</v>
      </c>
      <c r="BA2405" s="304">
        <f t="shared" si="796"/>
        <v>0</v>
      </c>
      <c r="BB2405" s="304">
        <f t="shared" si="797"/>
        <v>0</v>
      </c>
      <c r="BC2405" s="304">
        <f t="shared" si="798"/>
        <v>0</v>
      </c>
      <c r="BD2405" s="304">
        <f t="shared" si="799"/>
        <v>0</v>
      </c>
      <c r="BE2405" s="304">
        <f>IFERROR(IF(VLOOKUP($C2405,Listen!$A$2:$F$45,6,0)="Ja",BB2405-MAX(BC2405:BD2405),BB2405-BC2405),0)</f>
        <v>0</v>
      </c>
    </row>
    <row r="2406" spans="1:57" x14ac:dyDescent="0.25">
      <c r="A2406" s="320" t="str">
        <f>IF(AND(D2406&lt;&gt;0,C2406&lt;&gt;0,E2406&lt;&gt;0),IF(B2406&lt;&gt;0,CONCATENATE(B2406,"-AGr",VLOOKUP(C2406,Listen!$A$2:$D$45,4,FALSE),"-",D2406,"-",E2406,),CONCATENATE("AGr",VLOOKUP(C2406,Listen!$A$2:$D$45,4,FALSE),"-",D2406,"-",E2406)),"keine vollständige ID")</f>
        <v>keine vollständige ID</v>
      </c>
      <c r="B2406" s="301"/>
      <c r="C2406" s="287"/>
      <c r="D2406" s="34"/>
      <c r="E2406" s="306"/>
      <c r="F2406" s="116"/>
      <c r="G2406" s="17"/>
      <c r="H2406" s="17"/>
      <c r="I2406" s="17"/>
      <c r="J2406" s="17"/>
      <c r="K2406" s="17"/>
      <c r="L2406" s="17"/>
      <c r="M2406" s="17"/>
      <c r="N2406" s="17"/>
      <c r="O2406" s="116"/>
      <c r="P2406" s="117">
        <f>IF(D2406&gt;A_Stammdaten!$B$12,0,SUM(G2406,H2406,J2406,L2406:M2406)-SUM(I2406,K2406,N2406:O2406))</f>
        <v>0</v>
      </c>
      <c r="Q2406" s="17"/>
      <c r="R2406" s="17"/>
      <c r="S2406" s="17"/>
      <c r="T2406" s="17"/>
      <c r="U2406" s="62">
        <f t="shared" si="779"/>
        <v>0</v>
      </c>
      <c r="V2406" s="34"/>
      <c r="W2406" s="34"/>
      <c r="X2406" s="34"/>
      <c r="Y2406" s="34"/>
      <c r="Z2406" s="34"/>
      <c r="AA2406" s="63" t="str">
        <f t="shared" si="780"/>
        <v>-</v>
      </c>
      <c r="AB2406" s="63" t="str">
        <f t="shared" si="781"/>
        <v>-</v>
      </c>
      <c r="AC2406" s="63">
        <f>IF(ISBLANK($C2406),0,VLOOKUP($C2406,Listen!$A$2:$C$45,2,FALSE))</f>
        <v>0</v>
      </c>
      <c r="AD2406" s="63">
        <f>IF(ISBLANK($C2406),0,VLOOKUP($C2406,Listen!$A$2:$C$45,3,FALSE))</f>
        <v>0</v>
      </c>
      <c r="AE2406" s="49">
        <f t="shared" si="782"/>
        <v>0</v>
      </c>
      <c r="AF2406" s="49">
        <f t="shared" si="782"/>
        <v>0</v>
      </c>
      <c r="AG2406" s="49">
        <f>IFERROR(IF(OR($V2406&lt;&gt;"Ja",VLOOKUP($C2406,Listen!$A$2:$F$45,5,0)="Nein",D2406&lt;IF(C2406="LNG Anbindungsanlagen gemäß separater Festlegung",2022,2023)),$AC2406,$AA2406),0)</f>
        <v>0</v>
      </c>
      <c r="AH2406" s="49">
        <f>IFERROR(IF(OR($V2406&lt;&gt;"Ja",VLOOKUP($C2406,Listen!$A$2:$F$45,5,0)="Nein",D2406&lt;IF(C2406="LNG Anbindungsanlagen gemäß separater Festlegung",2022,2023)),$AC2406,$AA2406),0)</f>
        <v>0</v>
      </c>
      <c r="AI2406" s="49">
        <f>IFERROR(IF(OR($W2406&lt;&gt;"Ja",VLOOKUP($C2406,Listen!$A$2:$F$45,6,0)="Nein"),$AC2406,$AB2406),0)</f>
        <v>0</v>
      </c>
      <c r="AJ2406" s="49">
        <f>IFERROR(IF(OR($W2406&lt;&gt;"Ja",VLOOKUP($C2406,Listen!$A$2:$F$45,6,0)="Nein"),$AC2406,$AB2406),0)</f>
        <v>0</v>
      </c>
      <c r="AK2406" s="49">
        <f>IFERROR(IF(OR($W2406&lt;&gt;"Ja",VLOOKUP($C2406,Listen!$A$2:$F$45,6,0)="Nein"),$AC2406,$AB2406),0)</f>
        <v>0</v>
      </c>
      <c r="AL2406" s="51">
        <f t="shared" si="783"/>
        <v>0</v>
      </c>
      <c r="AM2406" s="296">
        <f>IFERROR(IF(VLOOKUP($C2406,Listen!$A$2:$F$45,6,0)="Ja",MAX(BC2406:BD2406),D_SAV!$BC2406),0)</f>
        <v>0</v>
      </c>
      <c r="AN2406" s="51">
        <f t="shared" si="784"/>
        <v>0</v>
      </c>
      <c r="AP2406" s="304">
        <f t="shared" si="785"/>
        <v>0</v>
      </c>
      <c r="AQ2406" s="304">
        <f t="shared" si="786"/>
        <v>0</v>
      </c>
      <c r="AR2406" s="304">
        <f t="shared" si="787"/>
        <v>0</v>
      </c>
      <c r="AS2406" s="304">
        <f t="shared" si="788"/>
        <v>0</v>
      </c>
      <c r="AT2406" s="304">
        <f t="shared" si="789"/>
        <v>0</v>
      </c>
      <c r="AU2406" s="304">
        <f t="shared" si="790"/>
        <v>0</v>
      </c>
      <c r="AV2406" s="304">
        <f t="shared" si="791"/>
        <v>0</v>
      </c>
      <c r="AW2406" s="304">
        <f t="shared" si="792"/>
        <v>0</v>
      </c>
      <c r="AX2406" s="304">
        <f t="shared" si="793"/>
        <v>0</v>
      </c>
      <c r="AY2406" s="304">
        <f t="shared" si="794"/>
        <v>0</v>
      </c>
      <c r="AZ2406" s="304">
        <f t="shared" si="795"/>
        <v>0</v>
      </c>
      <c r="BA2406" s="304">
        <f t="shared" si="796"/>
        <v>0</v>
      </c>
      <c r="BB2406" s="304">
        <f t="shared" si="797"/>
        <v>0</v>
      </c>
      <c r="BC2406" s="304">
        <f t="shared" si="798"/>
        <v>0</v>
      </c>
      <c r="BD2406" s="304">
        <f t="shared" si="799"/>
        <v>0</v>
      </c>
      <c r="BE2406" s="304">
        <f>IFERROR(IF(VLOOKUP($C2406,Listen!$A$2:$F$45,6,0)="Ja",BB2406-MAX(BC2406:BD2406),BB2406-BC2406),0)</f>
        <v>0</v>
      </c>
    </row>
    <row r="2407" spans="1:57" x14ac:dyDescent="0.25">
      <c r="A2407" s="320" t="str">
        <f>IF(AND(D2407&lt;&gt;0,C2407&lt;&gt;0,E2407&lt;&gt;0),IF(B2407&lt;&gt;0,CONCATENATE(B2407,"-AGr",VLOOKUP(C2407,Listen!$A$2:$D$45,4,FALSE),"-",D2407,"-",E2407,),CONCATENATE("AGr",VLOOKUP(C2407,Listen!$A$2:$D$45,4,FALSE),"-",D2407,"-",E2407)),"keine vollständige ID")</f>
        <v>keine vollständige ID</v>
      </c>
      <c r="B2407" s="301"/>
      <c r="C2407" s="287"/>
      <c r="D2407" s="34"/>
      <c r="E2407" s="306"/>
      <c r="F2407" s="116"/>
      <c r="G2407" s="17"/>
      <c r="H2407" s="17"/>
      <c r="I2407" s="17"/>
      <c r="J2407" s="17"/>
      <c r="K2407" s="17"/>
      <c r="L2407" s="17"/>
      <c r="M2407" s="17"/>
      <c r="N2407" s="17"/>
      <c r="O2407" s="116"/>
      <c r="P2407" s="117">
        <f>IF(D2407&gt;A_Stammdaten!$B$12,0,SUM(G2407,H2407,J2407,L2407:M2407)-SUM(I2407,K2407,N2407:O2407))</f>
        <v>0</v>
      </c>
      <c r="Q2407" s="17"/>
      <c r="R2407" s="17"/>
      <c r="S2407" s="17"/>
      <c r="T2407" s="17"/>
      <c r="U2407" s="62">
        <f t="shared" si="779"/>
        <v>0</v>
      </c>
      <c r="V2407" s="34"/>
      <c r="W2407" s="34"/>
      <c r="X2407" s="34"/>
      <c r="Y2407" s="34"/>
      <c r="Z2407" s="34"/>
      <c r="AA2407" s="63" t="str">
        <f t="shared" si="780"/>
        <v>-</v>
      </c>
      <c r="AB2407" s="63" t="str">
        <f t="shared" si="781"/>
        <v>-</v>
      </c>
      <c r="AC2407" s="63">
        <f>IF(ISBLANK($C2407),0,VLOOKUP($C2407,Listen!$A$2:$C$45,2,FALSE))</f>
        <v>0</v>
      </c>
      <c r="AD2407" s="63">
        <f>IF(ISBLANK($C2407),0,VLOOKUP($C2407,Listen!$A$2:$C$45,3,FALSE))</f>
        <v>0</v>
      </c>
      <c r="AE2407" s="49">
        <f t="shared" si="782"/>
        <v>0</v>
      </c>
      <c r="AF2407" s="49">
        <f t="shared" si="782"/>
        <v>0</v>
      </c>
      <c r="AG2407" s="49">
        <f>IFERROR(IF(OR($V2407&lt;&gt;"Ja",VLOOKUP($C2407,Listen!$A$2:$F$45,5,0)="Nein",D2407&lt;IF(C2407="LNG Anbindungsanlagen gemäß separater Festlegung",2022,2023)),$AC2407,$AA2407),0)</f>
        <v>0</v>
      </c>
      <c r="AH2407" s="49">
        <f>IFERROR(IF(OR($V2407&lt;&gt;"Ja",VLOOKUP($C2407,Listen!$A$2:$F$45,5,0)="Nein",D2407&lt;IF(C2407="LNG Anbindungsanlagen gemäß separater Festlegung",2022,2023)),$AC2407,$AA2407),0)</f>
        <v>0</v>
      </c>
      <c r="AI2407" s="49">
        <f>IFERROR(IF(OR($W2407&lt;&gt;"Ja",VLOOKUP($C2407,Listen!$A$2:$F$45,6,0)="Nein"),$AC2407,$AB2407),0)</f>
        <v>0</v>
      </c>
      <c r="AJ2407" s="49">
        <f>IFERROR(IF(OR($W2407&lt;&gt;"Ja",VLOOKUP($C2407,Listen!$A$2:$F$45,6,0)="Nein"),$AC2407,$AB2407),0)</f>
        <v>0</v>
      </c>
      <c r="AK2407" s="49">
        <f>IFERROR(IF(OR($W2407&lt;&gt;"Ja",VLOOKUP($C2407,Listen!$A$2:$F$45,6,0)="Nein"),$AC2407,$AB2407),0)</f>
        <v>0</v>
      </c>
      <c r="AL2407" s="51">
        <f t="shared" si="783"/>
        <v>0</v>
      </c>
      <c r="AM2407" s="296">
        <f>IFERROR(IF(VLOOKUP($C2407,Listen!$A$2:$F$45,6,0)="Ja",MAX(BC2407:BD2407),D_SAV!$BC2407),0)</f>
        <v>0</v>
      </c>
      <c r="AN2407" s="51">
        <f t="shared" si="784"/>
        <v>0</v>
      </c>
      <c r="AP2407" s="304">
        <f t="shared" si="785"/>
        <v>0</v>
      </c>
      <c r="AQ2407" s="304">
        <f t="shared" si="786"/>
        <v>0</v>
      </c>
      <c r="AR2407" s="304">
        <f t="shared" si="787"/>
        <v>0</v>
      </c>
      <c r="AS2407" s="304">
        <f t="shared" si="788"/>
        <v>0</v>
      </c>
      <c r="AT2407" s="304">
        <f t="shared" si="789"/>
        <v>0</v>
      </c>
      <c r="AU2407" s="304">
        <f t="shared" si="790"/>
        <v>0</v>
      </c>
      <c r="AV2407" s="304">
        <f t="shared" si="791"/>
        <v>0</v>
      </c>
      <c r="AW2407" s="304">
        <f t="shared" si="792"/>
        <v>0</v>
      </c>
      <c r="AX2407" s="304">
        <f t="shared" si="793"/>
        <v>0</v>
      </c>
      <c r="AY2407" s="304">
        <f t="shared" si="794"/>
        <v>0</v>
      </c>
      <c r="AZ2407" s="304">
        <f t="shared" si="795"/>
        <v>0</v>
      </c>
      <c r="BA2407" s="304">
        <f t="shared" si="796"/>
        <v>0</v>
      </c>
      <c r="BB2407" s="304">
        <f t="shared" si="797"/>
        <v>0</v>
      </c>
      <c r="BC2407" s="304">
        <f t="shared" si="798"/>
        <v>0</v>
      </c>
      <c r="BD2407" s="304">
        <f t="shared" si="799"/>
        <v>0</v>
      </c>
      <c r="BE2407" s="304">
        <f>IFERROR(IF(VLOOKUP($C2407,Listen!$A$2:$F$45,6,0)="Ja",BB2407-MAX(BC2407:BD2407),BB2407-BC2407),0)</f>
        <v>0</v>
      </c>
    </row>
    <row r="2408" spans="1:57" x14ac:dyDescent="0.25">
      <c r="A2408" s="320" t="str">
        <f>IF(AND(D2408&lt;&gt;0,C2408&lt;&gt;0,E2408&lt;&gt;0),IF(B2408&lt;&gt;0,CONCATENATE(B2408,"-AGr",VLOOKUP(C2408,Listen!$A$2:$D$45,4,FALSE),"-",D2408,"-",E2408,),CONCATENATE("AGr",VLOOKUP(C2408,Listen!$A$2:$D$45,4,FALSE),"-",D2408,"-",E2408)),"keine vollständige ID")</f>
        <v>keine vollständige ID</v>
      </c>
      <c r="B2408" s="301"/>
      <c r="C2408" s="287"/>
      <c r="D2408" s="34"/>
      <c r="E2408" s="306"/>
      <c r="F2408" s="116"/>
      <c r="G2408" s="17"/>
      <c r="H2408" s="17"/>
      <c r="I2408" s="17"/>
      <c r="J2408" s="17"/>
      <c r="K2408" s="17"/>
      <c r="L2408" s="17"/>
      <c r="M2408" s="17"/>
      <c r="N2408" s="17"/>
      <c r="O2408" s="116"/>
      <c r="P2408" s="117">
        <f>IF(D2408&gt;A_Stammdaten!$B$12,0,SUM(G2408,H2408,J2408,L2408:M2408)-SUM(I2408,K2408,N2408:O2408))</f>
        <v>0</v>
      </c>
      <c r="Q2408" s="17"/>
      <c r="R2408" s="17"/>
      <c r="S2408" s="17"/>
      <c r="T2408" s="17"/>
      <c r="U2408" s="62">
        <f t="shared" si="779"/>
        <v>0</v>
      </c>
      <c r="V2408" s="34"/>
      <c r="W2408" s="34"/>
      <c r="X2408" s="34"/>
      <c r="Y2408" s="34"/>
      <c r="Z2408" s="34"/>
      <c r="AA2408" s="63" t="str">
        <f t="shared" si="780"/>
        <v>-</v>
      </c>
      <c r="AB2408" s="63" t="str">
        <f t="shared" si="781"/>
        <v>-</v>
      </c>
      <c r="AC2408" s="63">
        <f>IF(ISBLANK($C2408),0,VLOOKUP($C2408,Listen!$A$2:$C$45,2,FALSE))</f>
        <v>0</v>
      </c>
      <c r="AD2408" s="63">
        <f>IF(ISBLANK($C2408),0,VLOOKUP($C2408,Listen!$A$2:$C$45,3,FALSE))</f>
        <v>0</v>
      </c>
      <c r="AE2408" s="49">
        <f t="shared" si="782"/>
        <v>0</v>
      </c>
      <c r="AF2408" s="49">
        <f t="shared" si="782"/>
        <v>0</v>
      </c>
      <c r="AG2408" s="49">
        <f>IFERROR(IF(OR($V2408&lt;&gt;"Ja",VLOOKUP($C2408,Listen!$A$2:$F$45,5,0)="Nein",D2408&lt;IF(C2408="LNG Anbindungsanlagen gemäß separater Festlegung",2022,2023)),$AC2408,$AA2408),0)</f>
        <v>0</v>
      </c>
      <c r="AH2408" s="49">
        <f>IFERROR(IF(OR($V2408&lt;&gt;"Ja",VLOOKUP($C2408,Listen!$A$2:$F$45,5,0)="Nein",D2408&lt;IF(C2408="LNG Anbindungsanlagen gemäß separater Festlegung",2022,2023)),$AC2408,$AA2408),0)</f>
        <v>0</v>
      </c>
      <c r="AI2408" s="49">
        <f>IFERROR(IF(OR($W2408&lt;&gt;"Ja",VLOOKUP($C2408,Listen!$A$2:$F$45,6,0)="Nein"),$AC2408,$AB2408),0)</f>
        <v>0</v>
      </c>
      <c r="AJ2408" s="49">
        <f>IFERROR(IF(OR($W2408&lt;&gt;"Ja",VLOOKUP($C2408,Listen!$A$2:$F$45,6,0)="Nein"),$AC2408,$AB2408),0)</f>
        <v>0</v>
      </c>
      <c r="AK2408" s="49">
        <f>IFERROR(IF(OR($W2408&lt;&gt;"Ja",VLOOKUP($C2408,Listen!$A$2:$F$45,6,0)="Nein"),$AC2408,$AB2408),0)</f>
        <v>0</v>
      </c>
      <c r="AL2408" s="51">
        <f t="shared" si="783"/>
        <v>0</v>
      </c>
      <c r="AM2408" s="296">
        <f>IFERROR(IF(VLOOKUP($C2408,Listen!$A$2:$F$45,6,0)="Ja",MAX(BC2408:BD2408),D_SAV!$BC2408),0)</f>
        <v>0</v>
      </c>
      <c r="AN2408" s="51">
        <f t="shared" si="784"/>
        <v>0</v>
      </c>
      <c r="AP2408" s="304">
        <f t="shared" si="785"/>
        <v>0</v>
      </c>
      <c r="AQ2408" s="304">
        <f t="shared" si="786"/>
        <v>0</v>
      </c>
      <c r="AR2408" s="304">
        <f t="shared" si="787"/>
        <v>0</v>
      </c>
      <c r="AS2408" s="304">
        <f t="shared" si="788"/>
        <v>0</v>
      </c>
      <c r="AT2408" s="304">
        <f t="shared" si="789"/>
        <v>0</v>
      </c>
      <c r="AU2408" s="304">
        <f t="shared" si="790"/>
        <v>0</v>
      </c>
      <c r="AV2408" s="304">
        <f t="shared" si="791"/>
        <v>0</v>
      </c>
      <c r="AW2408" s="304">
        <f t="shared" si="792"/>
        <v>0</v>
      </c>
      <c r="AX2408" s="304">
        <f t="shared" si="793"/>
        <v>0</v>
      </c>
      <c r="AY2408" s="304">
        <f t="shared" si="794"/>
        <v>0</v>
      </c>
      <c r="AZ2408" s="304">
        <f t="shared" si="795"/>
        <v>0</v>
      </c>
      <c r="BA2408" s="304">
        <f t="shared" si="796"/>
        <v>0</v>
      </c>
      <c r="BB2408" s="304">
        <f t="shared" si="797"/>
        <v>0</v>
      </c>
      <c r="BC2408" s="304">
        <f t="shared" si="798"/>
        <v>0</v>
      </c>
      <c r="BD2408" s="304">
        <f t="shared" si="799"/>
        <v>0</v>
      </c>
      <c r="BE2408" s="304">
        <f>IFERROR(IF(VLOOKUP($C2408,Listen!$A$2:$F$45,6,0)="Ja",BB2408-MAX(BC2408:BD2408),BB2408-BC2408),0)</f>
        <v>0</v>
      </c>
    </row>
    <row r="2409" spans="1:57" x14ac:dyDescent="0.25">
      <c r="A2409" s="320" t="str">
        <f>IF(AND(D2409&lt;&gt;0,C2409&lt;&gt;0,E2409&lt;&gt;0),IF(B2409&lt;&gt;0,CONCATENATE(B2409,"-AGr",VLOOKUP(C2409,Listen!$A$2:$D$45,4,FALSE),"-",D2409,"-",E2409,),CONCATENATE("AGr",VLOOKUP(C2409,Listen!$A$2:$D$45,4,FALSE),"-",D2409,"-",E2409)),"keine vollständige ID")</f>
        <v>keine vollständige ID</v>
      </c>
      <c r="B2409" s="301"/>
      <c r="C2409" s="287"/>
      <c r="D2409" s="34"/>
      <c r="E2409" s="306"/>
      <c r="F2409" s="116"/>
      <c r="G2409" s="17"/>
      <c r="H2409" s="17"/>
      <c r="I2409" s="17"/>
      <c r="J2409" s="17"/>
      <c r="K2409" s="17"/>
      <c r="L2409" s="17"/>
      <c r="M2409" s="17"/>
      <c r="N2409" s="17"/>
      <c r="O2409" s="116"/>
      <c r="P2409" s="117">
        <f>IF(D2409&gt;A_Stammdaten!$B$12,0,SUM(G2409,H2409,J2409,L2409:M2409)-SUM(I2409,K2409,N2409:O2409))</f>
        <v>0</v>
      </c>
      <c r="Q2409" s="17"/>
      <c r="R2409" s="17"/>
      <c r="S2409" s="17"/>
      <c r="T2409" s="17"/>
      <c r="U2409" s="62">
        <f t="shared" si="779"/>
        <v>0</v>
      </c>
      <c r="V2409" s="34"/>
      <c r="W2409" s="34"/>
      <c r="X2409" s="34"/>
      <c r="Y2409" s="34"/>
      <c r="Z2409" s="34"/>
      <c r="AA2409" s="63" t="str">
        <f t="shared" si="780"/>
        <v>-</v>
      </c>
      <c r="AB2409" s="63" t="str">
        <f t="shared" si="781"/>
        <v>-</v>
      </c>
      <c r="AC2409" s="63">
        <f>IF(ISBLANK($C2409),0,VLOOKUP($C2409,Listen!$A$2:$C$45,2,FALSE))</f>
        <v>0</v>
      </c>
      <c r="AD2409" s="63">
        <f>IF(ISBLANK($C2409),0,VLOOKUP($C2409,Listen!$A$2:$C$45,3,FALSE))</f>
        <v>0</v>
      </c>
      <c r="AE2409" s="49">
        <f t="shared" si="782"/>
        <v>0</v>
      </c>
      <c r="AF2409" s="49">
        <f t="shared" si="782"/>
        <v>0</v>
      </c>
      <c r="AG2409" s="49">
        <f>IFERROR(IF(OR($V2409&lt;&gt;"Ja",VLOOKUP($C2409,Listen!$A$2:$F$45,5,0)="Nein",D2409&lt;IF(C2409="LNG Anbindungsanlagen gemäß separater Festlegung",2022,2023)),$AC2409,$AA2409),0)</f>
        <v>0</v>
      </c>
      <c r="AH2409" s="49">
        <f>IFERROR(IF(OR($V2409&lt;&gt;"Ja",VLOOKUP($C2409,Listen!$A$2:$F$45,5,0)="Nein",D2409&lt;IF(C2409="LNG Anbindungsanlagen gemäß separater Festlegung",2022,2023)),$AC2409,$AA2409),0)</f>
        <v>0</v>
      </c>
      <c r="AI2409" s="49">
        <f>IFERROR(IF(OR($W2409&lt;&gt;"Ja",VLOOKUP($C2409,Listen!$A$2:$F$45,6,0)="Nein"),$AC2409,$AB2409),0)</f>
        <v>0</v>
      </c>
      <c r="AJ2409" s="49">
        <f>IFERROR(IF(OR($W2409&lt;&gt;"Ja",VLOOKUP($C2409,Listen!$A$2:$F$45,6,0)="Nein"),$AC2409,$AB2409),0)</f>
        <v>0</v>
      </c>
      <c r="AK2409" s="49">
        <f>IFERROR(IF(OR($W2409&lt;&gt;"Ja",VLOOKUP($C2409,Listen!$A$2:$F$45,6,0)="Nein"),$AC2409,$AB2409),0)</f>
        <v>0</v>
      </c>
      <c r="AL2409" s="51">
        <f t="shared" si="783"/>
        <v>0</v>
      </c>
      <c r="AM2409" s="296">
        <f>IFERROR(IF(VLOOKUP($C2409,Listen!$A$2:$F$45,6,0)="Ja",MAX(BC2409:BD2409),D_SAV!$BC2409),0)</f>
        <v>0</v>
      </c>
      <c r="AN2409" s="51">
        <f t="shared" si="784"/>
        <v>0</v>
      </c>
      <c r="AP2409" s="304">
        <f t="shared" si="785"/>
        <v>0</v>
      </c>
      <c r="AQ2409" s="304">
        <f t="shared" si="786"/>
        <v>0</v>
      </c>
      <c r="AR2409" s="304">
        <f t="shared" si="787"/>
        <v>0</v>
      </c>
      <c r="AS2409" s="304">
        <f t="shared" si="788"/>
        <v>0</v>
      </c>
      <c r="AT2409" s="304">
        <f t="shared" si="789"/>
        <v>0</v>
      </c>
      <c r="AU2409" s="304">
        <f t="shared" si="790"/>
        <v>0</v>
      </c>
      <c r="AV2409" s="304">
        <f t="shared" si="791"/>
        <v>0</v>
      </c>
      <c r="AW2409" s="304">
        <f t="shared" si="792"/>
        <v>0</v>
      </c>
      <c r="AX2409" s="304">
        <f t="shared" si="793"/>
        <v>0</v>
      </c>
      <c r="AY2409" s="304">
        <f t="shared" si="794"/>
        <v>0</v>
      </c>
      <c r="AZ2409" s="304">
        <f t="shared" si="795"/>
        <v>0</v>
      </c>
      <c r="BA2409" s="304">
        <f t="shared" si="796"/>
        <v>0</v>
      </c>
      <c r="BB2409" s="304">
        <f t="shared" si="797"/>
        <v>0</v>
      </c>
      <c r="BC2409" s="304">
        <f t="shared" si="798"/>
        <v>0</v>
      </c>
      <c r="BD2409" s="304">
        <f t="shared" si="799"/>
        <v>0</v>
      </c>
      <c r="BE2409" s="304">
        <f>IFERROR(IF(VLOOKUP($C2409,Listen!$A$2:$F$45,6,0)="Ja",BB2409-MAX(BC2409:BD2409),BB2409-BC2409),0)</f>
        <v>0</v>
      </c>
    </row>
    <row r="2410" spans="1:57" x14ac:dyDescent="0.25">
      <c r="A2410" s="320" t="str">
        <f>IF(AND(D2410&lt;&gt;0,C2410&lt;&gt;0,E2410&lt;&gt;0),IF(B2410&lt;&gt;0,CONCATENATE(B2410,"-AGr",VLOOKUP(C2410,Listen!$A$2:$D$45,4,FALSE),"-",D2410,"-",E2410,),CONCATENATE("AGr",VLOOKUP(C2410,Listen!$A$2:$D$45,4,FALSE),"-",D2410,"-",E2410)),"keine vollständige ID")</f>
        <v>keine vollständige ID</v>
      </c>
      <c r="B2410" s="301"/>
      <c r="C2410" s="287"/>
      <c r="D2410" s="34"/>
      <c r="E2410" s="306"/>
      <c r="F2410" s="116"/>
      <c r="G2410" s="17"/>
      <c r="H2410" s="17"/>
      <c r="I2410" s="17"/>
      <c r="J2410" s="17"/>
      <c r="K2410" s="17"/>
      <c r="L2410" s="17"/>
      <c r="M2410" s="17"/>
      <c r="N2410" s="17"/>
      <c r="O2410" s="116"/>
      <c r="P2410" s="117">
        <f>IF(D2410&gt;A_Stammdaten!$B$12,0,SUM(G2410,H2410,J2410,L2410:M2410)-SUM(I2410,K2410,N2410:O2410))</f>
        <v>0</v>
      </c>
      <c r="Q2410" s="17"/>
      <c r="R2410" s="17"/>
      <c r="S2410" s="17"/>
      <c r="T2410" s="17"/>
      <c r="U2410" s="62">
        <f t="shared" si="779"/>
        <v>0</v>
      </c>
      <c r="V2410" s="34"/>
      <c r="W2410" s="34"/>
      <c r="X2410" s="34"/>
      <c r="Y2410" s="34"/>
      <c r="Z2410" s="34"/>
      <c r="AA2410" s="63" t="str">
        <f t="shared" si="780"/>
        <v>-</v>
      </c>
      <c r="AB2410" s="63" t="str">
        <f t="shared" si="781"/>
        <v>-</v>
      </c>
      <c r="AC2410" s="63">
        <f>IF(ISBLANK($C2410),0,VLOOKUP($C2410,Listen!$A$2:$C$45,2,FALSE))</f>
        <v>0</v>
      </c>
      <c r="AD2410" s="63">
        <f>IF(ISBLANK($C2410),0,VLOOKUP($C2410,Listen!$A$2:$C$45,3,FALSE))</f>
        <v>0</v>
      </c>
      <c r="AE2410" s="49">
        <f t="shared" si="782"/>
        <v>0</v>
      </c>
      <c r="AF2410" s="49">
        <f t="shared" si="782"/>
        <v>0</v>
      </c>
      <c r="AG2410" s="49">
        <f>IFERROR(IF(OR($V2410&lt;&gt;"Ja",VLOOKUP($C2410,Listen!$A$2:$F$45,5,0)="Nein",D2410&lt;IF(C2410="LNG Anbindungsanlagen gemäß separater Festlegung",2022,2023)),$AC2410,$AA2410),0)</f>
        <v>0</v>
      </c>
      <c r="AH2410" s="49">
        <f>IFERROR(IF(OR($V2410&lt;&gt;"Ja",VLOOKUP($C2410,Listen!$A$2:$F$45,5,0)="Nein",D2410&lt;IF(C2410="LNG Anbindungsanlagen gemäß separater Festlegung",2022,2023)),$AC2410,$AA2410),0)</f>
        <v>0</v>
      </c>
      <c r="AI2410" s="49">
        <f>IFERROR(IF(OR($W2410&lt;&gt;"Ja",VLOOKUP($C2410,Listen!$A$2:$F$45,6,0)="Nein"),$AC2410,$AB2410),0)</f>
        <v>0</v>
      </c>
      <c r="AJ2410" s="49">
        <f>IFERROR(IF(OR($W2410&lt;&gt;"Ja",VLOOKUP($C2410,Listen!$A$2:$F$45,6,0)="Nein"),$AC2410,$AB2410),0)</f>
        <v>0</v>
      </c>
      <c r="AK2410" s="49">
        <f>IFERROR(IF(OR($W2410&lt;&gt;"Ja",VLOOKUP($C2410,Listen!$A$2:$F$45,6,0)="Nein"),$AC2410,$AB2410),0)</f>
        <v>0</v>
      </c>
      <c r="AL2410" s="51">
        <f t="shared" si="783"/>
        <v>0</v>
      </c>
      <c r="AM2410" s="296">
        <f>IFERROR(IF(VLOOKUP($C2410,Listen!$A$2:$F$45,6,0)="Ja",MAX(BC2410:BD2410),D_SAV!$BC2410),0)</f>
        <v>0</v>
      </c>
      <c r="AN2410" s="51">
        <f t="shared" si="784"/>
        <v>0</v>
      </c>
      <c r="AP2410" s="304">
        <f t="shared" si="785"/>
        <v>0</v>
      </c>
      <c r="AQ2410" s="304">
        <f t="shared" si="786"/>
        <v>0</v>
      </c>
      <c r="AR2410" s="304">
        <f t="shared" si="787"/>
        <v>0</v>
      </c>
      <c r="AS2410" s="304">
        <f t="shared" si="788"/>
        <v>0</v>
      </c>
      <c r="AT2410" s="304">
        <f t="shared" si="789"/>
        <v>0</v>
      </c>
      <c r="AU2410" s="304">
        <f t="shared" si="790"/>
        <v>0</v>
      </c>
      <c r="AV2410" s="304">
        <f t="shared" si="791"/>
        <v>0</v>
      </c>
      <c r="AW2410" s="304">
        <f t="shared" si="792"/>
        <v>0</v>
      </c>
      <c r="AX2410" s="304">
        <f t="shared" si="793"/>
        <v>0</v>
      </c>
      <c r="AY2410" s="304">
        <f t="shared" si="794"/>
        <v>0</v>
      </c>
      <c r="AZ2410" s="304">
        <f t="shared" si="795"/>
        <v>0</v>
      </c>
      <c r="BA2410" s="304">
        <f t="shared" si="796"/>
        <v>0</v>
      </c>
      <c r="BB2410" s="304">
        <f t="shared" si="797"/>
        <v>0</v>
      </c>
      <c r="BC2410" s="304">
        <f t="shared" si="798"/>
        <v>0</v>
      </c>
      <c r="BD2410" s="304">
        <f t="shared" si="799"/>
        <v>0</v>
      </c>
      <c r="BE2410" s="304">
        <f>IFERROR(IF(VLOOKUP($C2410,Listen!$A$2:$F$45,6,0)="Ja",BB2410-MAX(BC2410:BD2410),BB2410-BC2410),0)</f>
        <v>0</v>
      </c>
    </row>
    <row r="2411" spans="1:57" x14ac:dyDescent="0.25">
      <c r="A2411" s="320" t="str">
        <f>IF(AND(D2411&lt;&gt;0,C2411&lt;&gt;0,E2411&lt;&gt;0),IF(B2411&lt;&gt;0,CONCATENATE(B2411,"-AGr",VLOOKUP(C2411,Listen!$A$2:$D$45,4,FALSE),"-",D2411,"-",E2411,),CONCATENATE("AGr",VLOOKUP(C2411,Listen!$A$2:$D$45,4,FALSE),"-",D2411,"-",E2411)),"keine vollständige ID")</f>
        <v>keine vollständige ID</v>
      </c>
      <c r="B2411" s="301"/>
      <c r="C2411" s="287"/>
      <c r="D2411" s="34"/>
      <c r="E2411" s="306"/>
      <c r="F2411" s="116"/>
      <c r="G2411" s="17"/>
      <c r="H2411" s="17"/>
      <c r="I2411" s="17"/>
      <c r="J2411" s="17"/>
      <c r="K2411" s="17"/>
      <c r="L2411" s="17"/>
      <c r="M2411" s="17"/>
      <c r="N2411" s="17"/>
      <c r="O2411" s="116"/>
      <c r="P2411" s="117">
        <f>IF(D2411&gt;A_Stammdaten!$B$12,0,SUM(G2411,H2411,J2411,L2411:M2411)-SUM(I2411,K2411,N2411:O2411))</f>
        <v>0</v>
      </c>
      <c r="Q2411" s="17"/>
      <c r="R2411" s="17"/>
      <c r="S2411" s="17"/>
      <c r="T2411" s="17"/>
      <c r="U2411" s="62">
        <f t="shared" si="779"/>
        <v>0</v>
      </c>
      <c r="V2411" s="34"/>
      <c r="W2411" s="34"/>
      <c r="X2411" s="34"/>
      <c r="Y2411" s="34"/>
      <c r="Z2411" s="34"/>
      <c r="AA2411" s="63" t="str">
        <f t="shared" si="780"/>
        <v>-</v>
      </c>
      <c r="AB2411" s="63" t="str">
        <f t="shared" si="781"/>
        <v>-</v>
      </c>
      <c r="AC2411" s="63">
        <f>IF(ISBLANK($C2411),0,VLOOKUP($C2411,Listen!$A$2:$C$45,2,FALSE))</f>
        <v>0</v>
      </c>
      <c r="AD2411" s="63">
        <f>IF(ISBLANK($C2411),0,VLOOKUP($C2411,Listen!$A$2:$C$45,3,FALSE))</f>
        <v>0</v>
      </c>
      <c r="AE2411" s="49">
        <f t="shared" si="782"/>
        <v>0</v>
      </c>
      <c r="AF2411" s="49">
        <f t="shared" si="782"/>
        <v>0</v>
      </c>
      <c r="AG2411" s="49">
        <f>IFERROR(IF(OR($V2411&lt;&gt;"Ja",VLOOKUP($C2411,Listen!$A$2:$F$45,5,0)="Nein",D2411&lt;IF(C2411="LNG Anbindungsanlagen gemäß separater Festlegung",2022,2023)),$AC2411,$AA2411),0)</f>
        <v>0</v>
      </c>
      <c r="AH2411" s="49">
        <f>IFERROR(IF(OR($V2411&lt;&gt;"Ja",VLOOKUP($C2411,Listen!$A$2:$F$45,5,0)="Nein",D2411&lt;IF(C2411="LNG Anbindungsanlagen gemäß separater Festlegung",2022,2023)),$AC2411,$AA2411),0)</f>
        <v>0</v>
      </c>
      <c r="AI2411" s="49">
        <f>IFERROR(IF(OR($W2411&lt;&gt;"Ja",VLOOKUP($C2411,Listen!$A$2:$F$45,6,0)="Nein"),$AC2411,$AB2411),0)</f>
        <v>0</v>
      </c>
      <c r="AJ2411" s="49">
        <f>IFERROR(IF(OR($W2411&lt;&gt;"Ja",VLOOKUP($C2411,Listen!$A$2:$F$45,6,0)="Nein"),$AC2411,$AB2411),0)</f>
        <v>0</v>
      </c>
      <c r="AK2411" s="49">
        <f>IFERROR(IF(OR($W2411&lt;&gt;"Ja",VLOOKUP($C2411,Listen!$A$2:$F$45,6,0)="Nein"),$AC2411,$AB2411),0)</f>
        <v>0</v>
      </c>
      <c r="AL2411" s="51">
        <f t="shared" si="783"/>
        <v>0</v>
      </c>
      <c r="AM2411" s="296">
        <f>IFERROR(IF(VLOOKUP($C2411,Listen!$A$2:$F$45,6,0)="Ja",MAX(BC2411:BD2411),D_SAV!$BC2411),0)</f>
        <v>0</v>
      </c>
      <c r="AN2411" s="51">
        <f t="shared" si="784"/>
        <v>0</v>
      </c>
      <c r="AP2411" s="304">
        <f t="shared" si="785"/>
        <v>0</v>
      </c>
      <c r="AQ2411" s="304">
        <f t="shared" si="786"/>
        <v>0</v>
      </c>
      <c r="AR2411" s="304">
        <f t="shared" si="787"/>
        <v>0</v>
      </c>
      <c r="AS2411" s="304">
        <f t="shared" si="788"/>
        <v>0</v>
      </c>
      <c r="AT2411" s="304">
        <f t="shared" si="789"/>
        <v>0</v>
      </c>
      <c r="AU2411" s="304">
        <f t="shared" si="790"/>
        <v>0</v>
      </c>
      <c r="AV2411" s="304">
        <f t="shared" si="791"/>
        <v>0</v>
      </c>
      <c r="AW2411" s="304">
        <f t="shared" si="792"/>
        <v>0</v>
      </c>
      <c r="AX2411" s="304">
        <f t="shared" si="793"/>
        <v>0</v>
      </c>
      <c r="AY2411" s="304">
        <f t="shared" si="794"/>
        <v>0</v>
      </c>
      <c r="AZ2411" s="304">
        <f t="shared" si="795"/>
        <v>0</v>
      </c>
      <c r="BA2411" s="304">
        <f t="shared" si="796"/>
        <v>0</v>
      </c>
      <c r="BB2411" s="304">
        <f t="shared" si="797"/>
        <v>0</v>
      </c>
      <c r="BC2411" s="304">
        <f t="shared" si="798"/>
        <v>0</v>
      </c>
      <c r="BD2411" s="304">
        <f t="shared" si="799"/>
        <v>0</v>
      </c>
      <c r="BE2411" s="304">
        <f>IFERROR(IF(VLOOKUP($C2411,Listen!$A$2:$F$45,6,0)="Ja",BB2411-MAX(BC2411:BD2411),BB2411-BC2411),0)</f>
        <v>0</v>
      </c>
    </row>
    <row r="2412" spans="1:57" x14ac:dyDescent="0.25">
      <c r="A2412" s="320" t="str">
        <f>IF(AND(D2412&lt;&gt;0,C2412&lt;&gt;0,E2412&lt;&gt;0),IF(B2412&lt;&gt;0,CONCATENATE(B2412,"-AGr",VLOOKUP(C2412,Listen!$A$2:$D$45,4,FALSE),"-",D2412,"-",E2412,),CONCATENATE("AGr",VLOOKUP(C2412,Listen!$A$2:$D$45,4,FALSE),"-",D2412,"-",E2412)),"keine vollständige ID")</f>
        <v>keine vollständige ID</v>
      </c>
      <c r="B2412" s="301"/>
      <c r="C2412" s="287"/>
      <c r="D2412" s="34"/>
      <c r="E2412" s="306"/>
      <c r="F2412" s="116"/>
      <c r="G2412" s="17"/>
      <c r="H2412" s="17"/>
      <c r="I2412" s="17"/>
      <c r="J2412" s="17"/>
      <c r="K2412" s="17"/>
      <c r="L2412" s="17"/>
      <c r="M2412" s="17"/>
      <c r="N2412" s="17"/>
      <c r="O2412" s="116"/>
      <c r="P2412" s="117">
        <f>IF(D2412&gt;A_Stammdaten!$B$12,0,SUM(G2412,H2412,J2412,L2412:M2412)-SUM(I2412,K2412,N2412:O2412))</f>
        <v>0</v>
      </c>
      <c r="Q2412" s="17"/>
      <c r="R2412" s="17"/>
      <c r="S2412" s="17"/>
      <c r="T2412" s="17"/>
      <c r="U2412" s="62">
        <f t="shared" si="779"/>
        <v>0</v>
      </c>
      <c r="V2412" s="34"/>
      <c r="W2412" s="34"/>
      <c r="X2412" s="34"/>
      <c r="Y2412" s="34"/>
      <c r="Z2412" s="34"/>
      <c r="AA2412" s="63" t="str">
        <f t="shared" si="780"/>
        <v>-</v>
      </c>
      <c r="AB2412" s="63" t="str">
        <f t="shared" si="781"/>
        <v>-</v>
      </c>
      <c r="AC2412" s="63">
        <f>IF(ISBLANK($C2412),0,VLOOKUP($C2412,Listen!$A$2:$C$45,2,FALSE))</f>
        <v>0</v>
      </c>
      <c r="AD2412" s="63">
        <f>IF(ISBLANK($C2412),0,VLOOKUP($C2412,Listen!$A$2:$C$45,3,FALSE))</f>
        <v>0</v>
      </c>
      <c r="AE2412" s="49">
        <f t="shared" si="782"/>
        <v>0</v>
      </c>
      <c r="AF2412" s="49">
        <f t="shared" si="782"/>
        <v>0</v>
      </c>
      <c r="AG2412" s="49">
        <f>IFERROR(IF(OR($V2412&lt;&gt;"Ja",VLOOKUP($C2412,Listen!$A$2:$F$45,5,0)="Nein",D2412&lt;IF(C2412="LNG Anbindungsanlagen gemäß separater Festlegung",2022,2023)),$AC2412,$AA2412),0)</f>
        <v>0</v>
      </c>
      <c r="AH2412" s="49">
        <f>IFERROR(IF(OR($V2412&lt;&gt;"Ja",VLOOKUP($C2412,Listen!$A$2:$F$45,5,0)="Nein",D2412&lt;IF(C2412="LNG Anbindungsanlagen gemäß separater Festlegung",2022,2023)),$AC2412,$AA2412),0)</f>
        <v>0</v>
      </c>
      <c r="AI2412" s="49">
        <f>IFERROR(IF(OR($W2412&lt;&gt;"Ja",VLOOKUP($C2412,Listen!$A$2:$F$45,6,0)="Nein"),$AC2412,$AB2412),0)</f>
        <v>0</v>
      </c>
      <c r="AJ2412" s="49">
        <f>IFERROR(IF(OR($W2412&lt;&gt;"Ja",VLOOKUP($C2412,Listen!$A$2:$F$45,6,0)="Nein"),$AC2412,$AB2412),0)</f>
        <v>0</v>
      </c>
      <c r="AK2412" s="49">
        <f>IFERROR(IF(OR($W2412&lt;&gt;"Ja",VLOOKUP($C2412,Listen!$A$2:$F$45,6,0)="Nein"),$AC2412,$AB2412),0)</f>
        <v>0</v>
      </c>
      <c r="AL2412" s="51">
        <f t="shared" si="783"/>
        <v>0</v>
      </c>
      <c r="AM2412" s="296">
        <f>IFERROR(IF(VLOOKUP($C2412,Listen!$A$2:$F$45,6,0)="Ja",MAX(BC2412:BD2412),D_SAV!$BC2412),0)</f>
        <v>0</v>
      </c>
      <c r="AN2412" s="51">
        <f t="shared" si="784"/>
        <v>0</v>
      </c>
      <c r="AP2412" s="304">
        <f t="shared" si="785"/>
        <v>0</v>
      </c>
      <c r="AQ2412" s="304">
        <f t="shared" si="786"/>
        <v>0</v>
      </c>
      <c r="AR2412" s="304">
        <f t="shared" si="787"/>
        <v>0</v>
      </c>
      <c r="AS2412" s="304">
        <f t="shared" si="788"/>
        <v>0</v>
      </c>
      <c r="AT2412" s="304">
        <f t="shared" si="789"/>
        <v>0</v>
      </c>
      <c r="AU2412" s="304">
        <f t="shared" si="790"/>
        <v>0</v>
      </c>
      <c r="AV2412" s="304">
        <f t="shared" si="791"/>
        <v>0</v>
      </c>
      <c r="AW2412" s="304">
        <f t="shared" si="792"/>
        <v>0</v>
      </c>
      <c r="AX2412" s="304">
        <f t="shared" si="793"/>
        <v>0</v>
      </c>
      <c r="AY2412" s="304">
        <f t="shared" si="794"/>
        <v>0</v>
      </c>
      <c r="AZ2412" s="304">
        <f t="shared" si="795"/>
        <v>0</v>
      </c>
      <c r="BA2412" s="304">
        <f t="shared" si="796"/>
        <v>0</v>
      </c>
      <c r="BB2412" s="304">
        <f t="shared" si="797"/>
        <v>0</v>
      </c>
      <c r="BC2412" s="304">
        <f t="shared" si="798"/>
        <v>0</v>
      </c>
      <c r="BD2412" s="304">
        <f t="shared" si="799"/>
        <v>0</v>
      </c>
      <c r="BE2412" s="304">
        <f>IFERROR(IF(VLOOKUP($C2412,Listen!$A$2:$F$45,6,0)="Ja",BB2412-MAX(BC2412:BD2412),BB2412-BC2412),0)</f>
        <v>0</v>
      </c>
    </row>
    <row r="2413" spans="1:57" x14ac:dyDescent="0.25">
      <c r="A2413" s="320" t="str">
        <f>IF(AND(D2413&lt;&gt;0,C2413&lt;&gt;0,E2413&lt;&gt;0),IF(B2413&lt;&gt;0,CONCATENATE(B2413,"-AGr",VLOOKUP(C2413,Listen!$A$2:$D$45,4,FALSE),"-",D2413,"-",E2413,),CONCATENATE("AGr",VLOOKUP(C2413,Listen!$A$2:$D$45,4,FALSE),"-",D2413,"-",E2413)),"keine vollständige ID")</f>
        <v>keine vollständige ID</v>
      </c>
      <c r="B2413" s="301"/>
      <c r="C2413" s="287"/>
      <c r="D2413" s="34"/>
      <c r="E2413" s="306"/>
      <c r="F2413" s="116"/>
      <c r="G2413" s="17"/>
      <c r="H2413" s="17"/>
      <c r="I2413" s="17"/>
      <c r="J2413" s="17"/>
      <c r="K2413" s="17"/>
      <c r="L2413" s="17"/>
      <c r="M2413" s="17"/>
      <c r="N2413" s="17"/>
      <c r="O2413" s="116"/>
      <c r="P2413" s="117">
        <f>IF(D2413&gt;A_Stammdaten!$B$12,0,SUM(G2413,H2413,J2413,L2413:M2413)-SUM(I2413,K2413,N2413:O2413))</f>
        <v>0</v>
      </c>
      <c r="Q2413" s="17"/>
      <c r="R2413" s="17"/>
      <c r="S2413" s="17"/>
      <c r="T2413" s="17"/>
      <c r="U2413" s="62">
        <f t="shared" si="779"/>
        <v>0</v>
      </c>
      <c r="V2413" s="34"/>
      <c r="W2413" s="34"/>
      <c r="X2413" s="34"/>
      <c r="Y2413" s="34"/>
      <c r="Z2413" s="34"/>
      <c r="AA2413" s="63" t="str">
        <f t="shared" si="780"/>
        <v>-</v>
      </c>
      <c r="AB2413" s="63" t="str">
        <f t="shared" si="781"/>
        <v>-</v>
      </c>
      <c r="AC2413" s="63">
        <f>IF(ISBLANK($C2413),0,VLOOKUP($C2413,Listen!$A$2:$C$45,2,FALSE))</f>
        <v>0</v>
      </c>
      <c r="AD2413" s="63">
        <f>IF(ISBLANK($C2413),0,VLOOKUP($C2413,Listen!$A$2:$C$45,3,FALSE))</f>
        <v>0</v>
      </c>
      <c r="AE2413" s="49">
        <f t="shared" si="782"/>
        <v>0</v>
      </c>
      <c r="AF2413" s="49">
        <f t="shared" si="782"/>
        <v>0</v>
      </c>
      <c r="AG2413" s="49">
        <f>IFERROR(IF(OR($V2413&lt;&gt;"Ja",VLOOKUP($C2413,Listen!$A$2:$F$45,5,0)="Nein",D2413&lt;IF(C2413="LNG Anbindungsanlagen gemäß separater Festlegung",2022,2023)),$AC2413,$AA2413),0)</f>
        <v>0</v>
      </c>
      <c r="AH2413" s="49">
        <f>IFERROR(IF(OR($V2413&lt;&gt;"Ja",VLOOKUP($C2413,Listen!$A$2:$F$45,5,0)="Nein",D2413&lt;IF(C2413="LNG Anbindungsanlagen gemäß separater Festlegung",2022,2023)),$AC2413,$AA2413),0)</f>
        <v>0</v>
      </c>
      <c r="AI2413" s="49">
        <f>IFERROR(IF(OR($W2413&lt;&gt;"Ja",VLOOKUP($C2413,Listen!$A$2:$F$45,6,0)="Nein"),$AC2413,$AB2413),0)</f>
        <v>0</v>
      </c>
      <c r="AJ2413" s="49">
        <f>IFERROR(IF(OR($W2413&lt;&gt;"Ja",VLOOKUP($C2413,Listen!$A$2:$F$45,6,0)="Nein"),$AC2413,$AB2413),0)</f>
        <v>0</v>
      </c>
      <c r="AK2413" s="49">
        <f>IFERROR(IF(OR($W2413&lt;&gt;"Ja",VLOOKUP($C2413,Listen!$A$2:$F$45,6,0)="Nein"),$AC2413,$AB2413),0)</f>
        <v>0</v>
      </c>
      <c r="AL2413" s="51">
        <f t="shared" si="783"/>
        <v>0</v>
      </c>
      <c r="AM2413" s="296">
        <f>IFERROR(IF(VLOOKUP($C2413,Listen!$A$2:$F$45,6,0)="Ja",MAX(BC2413:BD2413),D_SAV!$BC2413),0)</f>
        <v>0</v>
      </c>
      <c r="AN2413" s="51">
        <f t="shared" si="784"/>
        <v>0</v>
      </c>
      <c r="AP2413" s="304">
        <f t="shared" si="785"/>
        <v>0</v>
      </c>
      <c r="AQ2413" s="304">
        <f t="shared" si="786"/>
        <v>0</v>
      </c>
      <c r="AR2413" s="304">
        <f t="shared" si="787"/>
        <v>0</v>
      </c>
      <c r="AS2413" s="304">
        <f t="shared" si="788"/>
        <v>0</v>
      </c>
      <c r="AT2413" s="304">
        <f t="shared" si="789"/>
        <v>0</v>
      </c>
      <c r="AU2413" s="304">
        <f t="shared" si="790"/>
        <v>0</v>
      </c>
      <c r="AV2413" s="304">
        <f t="shared" si="791"/>
        <v>0</v>
      </c>
      <c r="AW2413" s="304">
        <f t="shared" si="792"/>
        <v>0</v>
      </c>
      <c r="AX2413" s="304">
        <f t="shared" si="793"/>
        <v>0</v>
      </c>
      <c r="AY2413" s="304">
        <f t="shared" si="794"/>
        <v>0</v>
      </c>
      <c r="AZ2413" s="304">
        <f t="shared" si="795"/>
        <v>0</v>
      </c>
      <c r="BA2413" s="304">
        <f t="shared" si="796"/>
        <v>0</v>
      </c>
      <c r="BB2413" s="304">
        <f t="shared" si="797"/>
        <v>0</v>
      </c>
      <c r="BC2413" s="304">
        <f t="shared" si="798"/>
        <v>0</v>
      </c>
      <c r="BD2413" s="304">
        <f t="shared" si="799"/>
        <v>0</v>
      </c>
      <c r="BE2413" s="304">
        <f>IFERROR(IF(VLOOKUP($C2413,Listen!$A$2:$F$45,6,0)="Ja",BB2413-MAX(BC2413:BD2413),BB2413-BC2413),0)</f>
        <v>0</v>
      </c>
    </row>
    <row r="2414" spans="1:57" x14ac:dyDescent="0.25">
      <c r="A2414" s="320" t="str">
        <f>IF(AND(D2414&lt;&gt;0,C2414&lt;&gt;0,E2414&lt;&gt;0),IF(B2414&lt;&gt;0,CONCATENATE(B2414,"-AGr",VLOOKUP(C2414,Listen!$A$2:$D$45,4,FALSE),"-",D2414,"-",E2414,),CONCATENATE("AGr",VLOOKUP(C2414,Listen!$A$2:$D$45,4,FALSE),"-",D2414,"-",E2414)),"keine vollständige ID")</f>
        <v>keine vollständige ID</v>
      </c>
      <c r="B2414" s="301"/>
      <c r="C2414" s="287"/>
      <c r="D2414" s="34"/>
      <c r="E2414" s="306"/>
      <c r="F2414" s="116"/>
      <c r="G2414" s="17"/>
      <c r="H2414" s="17"/>
      <c r="I2414" s="17"/>
      <c r="J2414" s="17"/>
      <c r="K2414" s="17"/>
      <c r="L2414" s="17"/>
      <c r="M2414" s="17"/>
      <c r="N2414" s="17"/>
      <c r="O2414" s="116"/>
      <c r="P2414" s="117">
        <f>IF(D2414&gt;A_Stammdaten!$B$12,0,SUM(G2414,H2414,J2414,L2414:M2414)-SUM(I2414,K2414,N2414:O2414))</f>
        <v>0</v>
      </c>
      <c r="Q2414" s="17"/>
      <c r="R2414" s="17"/>
      <c r="S2414" s="17"/>
      <c r="T2414" s="17"/>
      <c r="U2414" s="62">
        <f t="shared" si="779"/>
        <v>0</v>
      </c>
      <c r="V2414" s="34"/>
      <c r="W2414" s="34"/>
      <c r="X2414" s="34"/>
      <c r="Y2414" s="34"/>
      <c r="Z2414" s="34"/>
      <c r="AA2414" s="63" t="str">
        <f t="shared" si="780"/>
        <v>-</v>
      </c>
      <c r="AB2414" s="63" t="str">
        <f t="shared" si="781"/>
        <v>-</v>
      </c>
      <c r="AC2414" s="63">
        <f>IF(ISBLANK($C2414),0,VLOOKUP($C2414,Listen!$A$2:$C$45,2,FALSE))</f>
        <v>0</v>
      </c>
      <c r="AD2414" s="63">
        <f>IF(ISBLANK($C2414),0,VLOOKUP($C2414,Listen!$A$2:$C$45,3,FALSE))</f>
        <v>0</v>
      </c>
      <c r="AE2414" s="49">
        <f t="shared" si="782"/>
        <v>0</v>
      </c>
      <c r="AF2414" s="49">
        <f t="shared" si="782"/>
        <v>0</v>
      </c>
      <c r="AG2414" s="49">
        <f>IFERROR(IF(OR($V2414&lt;&gt;"Ja",VLOOKUP($C2414,Listen!$A$2:$F$45,5,0)="Nein",D2414&lt;IF(C2414="LNG Anbindungsanlagen gemäß separater Festlegung",2022,2023)),$AC2414,$AA2414),0)</f>
        <v>0</v>
      </c>
      <c r="AH2414" s="49">
        <f>IFERROR(IF(OR($V2414&lt;&gt;"Ja",VLOOKUP($C2414,Listen!$A$2:$F$45,5,0)="Nein",D2414&lt;IF(C2414="LNG Anbindungsanlagen gemäß separater Festlegung",2022,2023)),$AC2414,$AA2414),0)</f>
        <v>0</v>
      </c>
      <c r="AI2414" s="49">
        <f>IFERROR(IF(OR($W2414&lt;&gt;"Ja",VLOOKUP($C2414,Listen!$A$2:$F$45,6,0)="Nein"),$AC2414,$AB2414),0)</f>
        <v>0</v>
      </c>
      <c r="AJ2414" s="49">
        <f>IFERROR(IF(OR($W2414&lt;&gt;"Ja",VLOOKUP($C2414,Listen!$A$2:$F$45,6,0)="Nein"),$AC2414,$AB2414),0)</f>
        <v>0</v>
      </c>
      <c r="AK2414" s="49">
        <f>IFERROR(IF(OR($W2414&lt;&gt;"Ja",VLOOKUP($C2414,Listen!$A$2:$F$45,6,0)="Nein"),$AC2414,$AB2414),0)</f>
        <v>0</v>
      </c>
      <c r="AL2414" s="51">
        <f t="shared" si="783"/>
        <v>0</v>
      </c>
      <c r="AM2414" s="296">
        <f>IFERROR(IF(VLOOKUP($C2414,Listen!$A$2:$F$45,6,0)="Ja",MAX(BC2414:BD2414),D_SAV!$BC2414),0)</f>
        <v>0</v>
      </c>
      <c r="AN2414" s="51">
        <f t="shared" si="784"/>
        <v>0</v>
      </c>
      <c r="AP2414" s="304">
        <f t="shared" si="785"/>
        <v>0</v>
      </c>
      <c r="AQ2414" s="304">
        <f t="shared" si="786"/>
        <v>0</v>
      </c>
      <c r="AR2414" s="304">
        <f t="shared" si="787"/>
        <v>0</v>
      </c>
      <c r="AS2414" s="304">
        <f t="shared" si="788"/>
        <v>0</v>
      </c>
      <c r="AT2414" s="304">
        <f t="shared" si="789"/>
        <v>0</v>
      </c>
      <c r="AU2414" s="304">
        <f t="shared" si="790"/>
        <v>0</v>
      </c>
      <c r="AV2414" s="304">
        <f t="shared" si="791"/>
        <v>0</v>
      </c>
      <c r="AW2414" s="304">
        <f t="shared" si="792"/>
        <v>0</v>
      </c>
      <c r="AX2414" s="304">
        <f t="shared" si="793"/>
        <v>0</v>
      </c>
      <c r="AY2414" s="304">
        <f t="shared" si="794"/>
        <v>0</v>
      </c>
      <c r="AZ2414" s="304">
        <f t="shared" si="795"/>
        <v>0</v>
      </c>
      <c r="BA2414" s="304">
        <f t="shared" si="796"/>
        <v>0</v>
      </c>
      <c r="BB2414" s="304">
        <f t="shared" si="797"/>
        <v>0</v>
      </c>
      <c r="BC2414" s="304">
        <f t="shared" si="798"/>
        <v>0</v>
      </c>
      <c r="BD2414" s="304">
        <f t="shared" si="799"/>
        <v>0</v>
      </c>
      <c r="BE2414" s="304">
        <f>IFERROR(IF(VLOOKUP($C2414,Listen!$A$2:$F$45,6,0)="Ja",BB2414-MAX(BC2414:BD2414),BB2414-BC2414),0)</f>
        <v>0</v>
      </c>
    </row>
    <row r="2415" spans="1:57" x14ac:dyDescent="0.25">
      <c r="A2415" s="320" t="str">
        <f>IF(AND(D2415&lt;&gt;0,C2415&lt;&gt;0,E2415&lt;&gt;0),IF(B2415&lt;&gt;0,CONCATENATE(B2415,"-AGr",VLOOKUP(C2415,Listen!$A$2:$D$45,4,FALSE),"-",D2415,"-",E2415,),CONCATENATE("AGr",VLOOKUP(C2415,Listen!$A$2:$D$45,4,FALSE),"-",D2415,"-",E2415)),"keine vollständige ID")</f>
        <v>keine vollständige ID</v>
      </c>
      <c r="B2415" s="301"/>
      <c r="C2415" s="287"/>
      <c r="D2415" s="34"/>
      <c r="E2415" s="306"/>
      <c r="F2415" s="116"/>
      <c r="G2415" s="17"/>
      <c r="H2415" s="17"/>
      <c r="I2415" s="17"/>
      <c r="J2415" s="17"/>
      <c r="K2415" s="17"/>
      <c r="L2415" s="17"/>
      <c r="M2415" s="17"/>
      <c r="N2415" s="17"/>
      <c r="O2415" s="116"/>
      <c r="P2415" s="117">
        <f>IF(D2415&gt;A_Stammdaten!$B$12,0,SUM(G2415,H2415,J2415,L2415:M2415)-SUM(I2415,K2415,N2415:O2415))</f>
        <v>0</v>
      </c>
      <c r="Q2415" s="17"/>
      <c r="R2415" s="17"/>
      <c r="S2415" s="17"/>
      <c r="T2415" s="17"/>
      <c r="U2415" s="62">
        <f t="shared" si="779"/>
        <v>0</v>
      </c>
      <c r="V2415" s="34"/>
      <c r="W2415" s="34"/>
      <c r="X2415" s="34"/>
      <c r="Y2415" s="34"/>
      <c r="Z2415" s="34"/>
      <c r="AA2415" s="63" t="str">
        <f t="shared" si="780"/>
        <v>-</v>
      </c>
      <c r="AB2415" s="63" t="str">
        <f t="shared" si="781"/>
        <v>-</v>
      </c>
      <c r="AC2415" s="63">
        <f>IF(ISBLANK($C2415),0,VLOOKUP($C2415,Listen!$A$2:$C$45,2,FALSE))</f>
        <v>0</v>
      </c>
      <c r="AD2415" s="63">
        <f>IF(ISBLANK($C2415),0,VLOOKUP($C2415,Listen!$A$2:$C$45,3,FALSE))</f>
        <v>0</v>
      </c>
      <c r="AE2415" s="49">
        <f t="shared" si="782"/>
        <v>0</v>
      </c>
      <c r="AF2415" s="49">
        <f t="shared" si="782"/>
        <v>0</v>
      </c>
      <c r="AG2415" s="49">
        <f>IFERROR(IF(OR($V2415&lt;&gt;"Ja",VLOOKUP($C2415,Listen!$A$2:$F$45,5,0)="Nein",D2415&lt;IF(C2415="LNG Anbindungsanlagen gemäß separater Festlegung",2022,2023)),$AC2415,$AA2415),0)</f>
        <v>0</v>
      </c>
      <c r="AH2415" s="49">
        <f>IFERROR(IF(OR($V2415&lt;&gt;"Ja",VLOOKUP($C2415,Listen!$A$2:$F$45,5,0)="Nein",D2415&lt;IF(C2415="LNG Anbindungsanlagen gemäß separater Festlegung",2022,2023)),$AC2415,$AA2415),0)</f>
        <v>0</v>
      </c>
      <c r="AI2415" s="49">
        <f>IFERROR(IF(OR($W2415&lt;&gt;"Ja",VLOOKUP($C2415,Listen!$A$2:$F$45,6,0)="Nein"),$AC2415,$AB2415),0)</f>
        <v>0</v>
      </c>
      <c r="AJ2415" s="49">
        <f>IFERROR(IF(OR($W2415&lt;&gt;"Ja",VLOOKUP($C2415,Listen!$A$2:$F$45,6,0)="Nein"),$AC2415,$AB2415),0)</f>
        <v>0</v>
      </c>
      <c r="AK2415" s="49">
        <f>IFERROR(IF(OR($W2415&lt;&gt;"Ja",VLOOKUP($C2415,Listen!$A$2:$F$45,6,0)="Nein"),$AC2415,$AB2415),0)</f>
        <v>0</v>
      </c>
      <c r="AL2415" s="51">
        <f t="shared" si="783"/>
        <v>0</v>
      </c>
      <c r="AM2415" s="296">
        <f>IFERROR(IF(VLOOKUP($C2415,Listen!$A$2:$F$45,6,0)="Ja",MAX(BC2415:BD2415),D_SAV!$BC2415),0)</f>
        <v>0</v>
      </c>
      <c r="AN2415" s="51">
        <f t="shared" si="784"/>
        <v>0</v>
      </c>
      <c r="AP2415" s="304">
        <f t="shared" si="785"/>
        <v>0</v>
      </c>
      <c r="AQ2415" s="304">
        <f t="shared" si="786"/>
        <v>0</v>
      </c>
      <c r="AR2415" s="304">
        <f t="shared" si="787"/>
        <v>0</v>
      </c>
      <c r="AS2415" s="304">
        <f t="shared" si="788"/>
        <v>0</v>
      </c>
      <c r="AT2415" s="304">
        <f t="shared" si="789"/>
        <v>0</v>
      </c>
      <c r="AU2415" s="304">
        <f t="shared" si="790"/>
        <v>0</v>
      </c>
      <c r="AV2415" s="304">
        <f t="shared" si="791"/>
        <v>0</v>
      </c>
      <c r="AW2415" s="304">
        <f t="shared" si="792"/>
        <v>0</v>
      </c>
      <c r="AX2415" s="304">
        <f t="shared" si="793"/>
        <v>0</v>
      </c>
      <c r="AY2415" s="304">
        <f t="shared" si="794"/>
        <v>0</v>
      </c>
      <c r="AZ2415" s="304">
        <f t="shared" si="795"/>
        <v>0</v>
      </c>
      <c r="BA2415" s="304">
        <f t="shared" si="796"/>
        <v>0</v>
      </c>
      <c r="BB2415" s="304">
        <f t="shared" si="797"/>
        <v>0</v>
      </c>
      <c r="BC2415" s="304">
        <f t="shared" si="798"/>
        <v>0</v>
      </c>
      <c r="BD2415" s="304">
        <f t="shared" si="799"/>
        <v>0</v>
      </c>
      <c r="BE2415" s="304">
        <f>IFERROR(IF(VLOOKUP($C2415,Listen!$A$2:$F$45,6,0)="Ja",BB2415-MAX(BC2415:BD2415),BB2415-BC2415),0)</f>
        <v>0</v>
      </c>
    </row>
    <row r="2416" spans="1:57" x14ac:dyDescent="0.25">
      <c r="A2416" s="320" t="str">
        <f>IF(AND(D2416&lt;&gt;0,C2416&lt;&gt;0,E2416&lt;&gt;0),IF(B2416&lt;&gt;0,CONCATENATE(B2416,"-AGr",VLOOKUP(C2416,Listen!$A$2:$D$45,4,FALSE),"-",D2416,"-",E2416,),CONCATENATE("AGr",VLOOKUP(C2416,Listen!$A$2:$D$45,4,FALSE),"-",D2416,"-",E2416)),"keine vollständige ID")</f>
        <v>keine vollständige ID</v>
      </c>
      <c r="B2416" s="301"/>
      <c r="C2416" s="287"/>
      <c r="D2416" s="34"/>
      <c r="E2416" s="306"/>
      <c r="F2416" s="116"/>
      <c r="G2416" s="17"/>
      <c r="H2416" s="17"/>
      <c r="I2416" s="17"/>
      <c r="J2416" s="17"/>
      <c r="K2416" s="17"/>
      <c r="L2416" s="17"/>
      <c r="M2416" s="17"/>
      <c r="N2416" s="17"/>
      <c r="O2416" s="116"/>
      <c r="P2416" s="117">
        <f>IF(D2416&gt;A_Stammdaten!$B$12,0,SUM(G2416,H2416,J2416,L2416:M2416)-SUM(I2416,K2416,N2416:O2416))</f>
        <v>0</v>
      </c>
      <c r="Q2416" s="17"/>
      <c r="R2416" s="17"/>
      <c r="S2416" s="17"/>
      <c r="T2416" s="17"/>
      <c r="U2416" s="62">
        <f t="shared" si="779"/>
        <v>0</v>
      </c>
      <c r="V2416" s="34"/>
      <c r="W2416" s="34"/>
      <c r="X2416" s="34"/>
      <c r="Y2416" s="34"/>
      <c r="Z2416" s="34"/>
      <c r="AA2416" s="63" t="str">
        <f t="shared" si="780"/>
        <v>-</v>
      </c>
      <c r="AB2416" s="63" t="str">
        <f t="shared" si="781"/>
        <v>-</v>
      </c>
      <c r="AC2416" s="63">
        <f>IF(ISBLANK($C2416),0,VLOOKUP($C2416,Listen!$A$2:$C$45,2,FALSE))</f>
        <v>0</v>
      </c>
      <c r="AD2416" s="63">
        <f>IF(ISBLANK($C2416),0,VLOOKUP($C2416,Listen!$A$2:$C$45,3,FALSE))</f>
        <v>0</v>
      </c>
      <c r="AE2416" s="49">
        <f t="shared" si="782"/>
        <v>0</v>
      </c>
      <c r="AF2416" s="49">
        <f t="shared" si="782"/>
        <v>0</v>
      </c>
      <c r="AG2416" s="49">
        <f>IFERROR(IF(OR($V2416&lt;&gt;"Ja",VLOOKUP($C2416,Listen!$A$2:$F$45,5,0)="Nein",D2416&lt;IF(C2416="LNG Anbindungsanlagen gemäß separater Festlegung",2022,2023)),$AC2416,$AA2416),0)</f>
        <v>0</v>
      </c>
      <c r="AH2416" s="49">
        <f>IFERROR(IF(OR($V2416&lt;&gt;"Ja",VLOOKUP($C2416,Listen!$A$2:$F$45,5,0)="Nein",D2416&lt;IF(C2416="LNG Anbindungsanlagen gemäß separater Festlegung",2022,2023)),$AC2416,$AA2416),0)</f>
        <v>0</v>
      </c>
      <c r="AI2416" s="49">
        <f>IFERROR(IF(OR($W2416&lt;&gt;"Ja",VLOOKUP($C2416,Listen!$A$2:$F$45,6,0)="Nein"),$AC2416,$AB2416),0)</f>
        <v>0</v>
      </c>
      <c r="AJ2416" s="49">
        <f>IFERROR(IF(OR($W2416&lt;&gt;"Ja",VLOOKUP($C2416,Listen!$A$2:$F$45,6,0)="Nein"),$AC2416,$AB2416),0)</f>
        <v>0</v>
      </c>
      <c r="AK2416" s="49">
        <f>IFERROR(IF(OR($W2416&lt;&gt;"Ja",VLOOKUP($C2416,Listen!$A$2:$F$45,6,0)="Nein"),$AC2416,$AB2416),0)</f>
        <v>0</v>
      </c>
      <c r="AL2416" s="51">
        <f t="shared" si="783"/>
        <v>0</v>
      </c>
      <c r="AM2416" s="296">
        <f>IFERROR(IF(VLOOKUP($C2416,Listen!$A$2:$F$45,6,0)="Ja",MAX(BC2416:BD2416),D_SAV!$BC2416),0)</f>
        <v>0</v>
      </c>
      <c r="AN2416" s="51">
        <f t="shared" si="784"/>
        <v>0</v>
      </c>
      <c r="AP2416" s="304">
        <f t="shared" si="785"/>
        <v>0</v>
      </c>
      <c r="AQ2416" s="304">
        <f t="shared" si="786"/>
        <v>0</v>
      </c>
      <c r="AR2416" s="304">
        <f t="shared" si="787"/>
        <v>0</v>
      </c>
      <c r="AS2416" s="304">
        <f t="shared" si="788"/>
        <v>0</v>
      </c>
      <c r="AT2416" s="304">
        <f t="shared" si="789"/>
        <v>0</v>
      </c>
      <c r="AU2416" s="304">
        <f t="shared" si="790"/>
        <v>0</v>
      </c>
      <c r="AV2416" s="304">
        <f t="shared" si="791"/>
        <v>0</v>
      </c>
      <c r="AW2416" s="304">
        <f t="shared" si="792"/>
        <v>0</v>
      </c>
      <c r="AX2416" s="304">
        <f t="shared" si="793"/>
        <v>0</v>
      </c>
      <c r="AY2416" s="304">
        <f t="shared" si="794"/>
        <v>0</v>
      </c>
      <c r="AZ2416" s="304">
        <f t="shared" si="795"/>
        <v>0</v>
      </c>
      <c r="BA2416" s="304">
        <f t="shared" si="796"/>
        <v>0</v>
      </c>
      <c r="BB2416" s="304">
        <f t="shared" si="797"/>
        <v>0</v>
      </c>
      <c r="BC2416" s="304">
        <f t="shared" si="798"/>
        <v>0</v>
      </c>
      <c r="BD2416" s="304">
        <f t="shared" si="799"/>
        <v>0</v>
      </c>
      <c r="BE2416" s="304">
        <f>IFERROR(IF(VLOOKUP($C2416,Listen!$A$2:$F$45,6,0)="Ja",BB2416-MAX(BC2416:BD2416),BB2416-BC2416),0)</f>
        <v>0</v>
      </c>
    </row>
    <row r="2417" spans="1:57" x14ac:dyDescent="0.25">
      <c r="A2417" s="320" t="str">
        <f>IF(AND(D2417&lt;&gt;0,C2417&lt;&gt;0,E2417&lt;&gt;0),IF(B2417&lt;&gt;0,CONCATENATE(B2417,"-AGr",VLOOKUP(C2417,Listen!$A$2:$D$45,4,FALSE),"-",D2417,"-",E2417,),CONCATENATE("AGr",VLOOKUP(C2417,Listen!$A$2:$D$45,4,FALSE),"-",D2417,"-",E2417)),"keine vollständige ID")</f>
        <v>keine vollständige ID</v>
      </c>
      <c r="B2417" s="301"/>
      <c r="C2417" s="287"/>
      <c r="D2417" s="34"/>
      <c r="E2417" s="306"/>
      <c r="F2417" s="116"/>
      <c r="G2417" s="17"/>
      <c r="H2417" s="17"/>
      <c r="I2417" s="17"/>
      <c r="J2417" s="17"/>
      <c r="K2417" s="17"/>
      <c r="L2417" s="17"/>
      <c r="M2417" s="17"/>
      <c r="N2417" s="17"/>
      <c r="O2417" s="116"/>
      <c r="P2417" s="117">
        <f>IF(D2417&gt;A_Stammdaten!$B$12,0,SUM(G2417,H2417,J2417,L2417:M2417)-SUM(I2417,K2417,N2417:O2417))</f>
        <v>0</v>
      </c>
      <c r="Q2417" s="17"/>
      <c r="R2417" s="17"/>
      <c r="S2417" s="17"/>
      <c r="T2417" s="17"/>
      <c r="U2417" s="62">
        <f t="shared" si="779"/>
        <v>0</v>
      </c>
      <c r="V2417" s="34"/>
      <c r="W2417" s="34"/>
      <c r="X2417" s="34"/>
      <c r="Y2417" s="34"/>
      <c r="Z2417" s="34"/>
      <c r="AA2417" s="63" t="str">
        <f t="shared" si="780"/>
        <v>-</v>
      </c>
      <c r="AB2417" s="63" t="str">
        <f t="shared" si="781"/>
        <v>-</v>
      </c>
      <c r="AC2417" s="63">
        <f>IF(ISBLANK($C2417),0,VLOOKUP($C2417,Listen!$A$2:$C$45,2,FALSE))</f>
        <v>0</v>
      </c>
      <c r="AD2417" s="63">
        <f>IF(ISBLANK($C2417),0,VLOOKUP($C2417,Listen!$A$2:$C$45,3,FALSE))</f>
        <v>0</v>
      </c>
      <c r="AE2417" s="49">
        <f t="shared" si="782"/>
        <v>0</v>
      </c>
      <c r="AF2417" s="49">
        <f t="shared" si="782"/>
        <v>0</v>
      </c>
      <c r="AG2417" s="49">
        <f>IFERROR(IF(OR($V2417&lt;&gt;"Ja",VLOOKUP($C2417,Listen!$A$2:$F$45,5,0)="Nein",D2417&lt;IF(C2417="LNG Anbindungsanlagen gemäß separater Festlegung",2022,2023)),$AC2417,$AA2417),0)</f>
        <v>0</v>
      </c>
      <c r="AH2417" s="49">
        <f>IFERROR(IF(OR($V2417&lt;&gt;"Ja",VLOOKUP($C2417,Listen!$A$2:$F$45,5,0)="Nein",D2417&lt;IF(C2417="LNG Anbindungsanlagen gemäß separater Festlegung",2022,2023)),$AC2417,$AA2417),0)</f>
        <v>0</v>
      </c>
      <c r="AI2417" s="49">
        <f>IFERROR(IF(OR($W2417&lt;&gt;"Ja",VLOOKUP($C2417,Listen!$A$2:$F$45,6,0)="Nein"),$AC2417,$AB2417),0)</f>
        <v>0</v>
      </c>
      <c r="AJ2417" s="49">
        <f>IFERROR(IF(OR($W2417&lt;&gt;"Ja",VLOOKUP($C2417,Listen!$A$2:$F$45,6,0)="Nein"),$AC2417,$AB2417),0)</f>
        <v>0</v>
      </c>
      <c r="AK2417" s="49">
        <f>IFERROR(IF(OR($W2417&lt;&gt;"Ja",VLOOKUP($C2417,Listen!$A$2:$F$45,6,0)="Nein"),$AC2417,$AB2417),0)</f>
        <v>0</v>
      </c>
      <c r="AL2417" s="51">
        <f t="shared" si="783"/>
        <v>0</v>
      </c>
      <c r="AM2417" s="296">
        <f>IFERROR(IF(VLOOKUP($C2417,Listen!$A$2:$F$45,6,0)="Ja",MAX(BC2417:BD2417),D_SAV!$BC2417),0)</f>
        <v>0</v>
      </c>
      <c r="AN2417" s="51">
        <f t="shared" si="784"/>
        <v>0</v>
      </c>
      <c r="AP2417" s="304">
        <f t="shared" si="785"/>
        <v>0</v>
      </c>
      <c r="AQ2417" s="304">
        <f t="shared" si="786"/>
        <v>0</v>
      </c>
      <c r="AR2417" s="304">
        <f t="shared" si="787"/>
        <v>0</v>
      </c>
      <c r="AS2417" s="304">
        <f t="shared" si="788"/>
        <v>0</v>
      </c>
      <c r="AT2417" s="304">
        <f t="shared" si="789"/>
        <v>0</v>
      </c>
      <c r="AU2417" s="304">
        <f t="shared" si="790"/>
        <v>0</v>
      </c>
      <c r="AV2417" s="304">
        <f t="shared" si="791"/>
        <v>0</v>
      </c>
      <c r="AW2417" s="304">
        <f t="shared" si="792"/>
        <v>0</v>
      </c>
      <c r="AX2417" s="304">
        <f t="shared" si="793"/>
        <v>0</v>
      </c>
      <c r="AY2417" s="304">
        <f t="shared" si="794"/>
        <v>0</v>
      </c>
      <c r="AZ2417" s="304">
        <f t="shared" si="795"/>
        <v>0</v>
      </c>
      <c r="BA2417" s="304">
        <f t="shared" si="796"/>
        <v>0</v>
      </c>
      <c r="BB2417" s="304">
        <f t="shared" si="797"/>
        <v>0</v>
      </c>
      <c r="BC2417" s="304">
        <f t="shared" si="798"/>
        <v>0</v>
      </c>
      <c r="BD2417" s="304">
        <f t="shared" si="799"/>
        <v>0</v>
      </c>
      <c r="BE2417" s="304">
        <f>IFERROR(IF(VLOOKUP($C2417,Listen!$A$2:$F$45,6,0)="Ja",BB2417-MAX(BC2417:BD2417),BB2417-BC2417),0)</f>
        <v>0</v>
      </c>
    </row>
    <row r="2418" spans="1:57" x14ac:dyDescent="0.25">
      <c r="A2418" s="320" t="str">
        <f>IF(AND(D2418&lt;&gt;0,C2418&lt;&gt;0,E2418&lt;&gt;0),IF(B2418&lt;&gt;0,CONCATENATE(B2418,"-AGr",VLOOKUP(C2418,Listen!$A$2:$D$45,4,FALSE),"-",D2418,"-",E2418,),CONCATENATE("AGr",VLOOKUP(C2418,Listen!$A$2:$D$45,4,FALSE),"-",D2418,"-",E2418)),"keine vollständige ID")</f>
        <v>keine vollständige ID</v>
      </c>
      <c r="B2418" s="301"/>
      <c r="C2418" s="287"/>
      <c r="D2418" s="34"/>
      <c r="E2418" s="306"/>
      <c r="F2418" s="116"/>
      <c r="G2418" s="17"/>
      <c r="H2418" s="17"/>
      <c r="I2418" s="17"/>
      <c r="J2418" s="17"/>
      <c r="K2418" s="17"/>
      <c r="L2418" s="17"/>
      <c r="M2418" s="17"/>
      <c r="N2418" s="17"/>
      <c r="O2418" s="116"/>
      <c r="P2418" s="117">
        <f>IF(D2418&gt;A_Stammdaten!$B$12,0,SUM(G2418,H2418,J2418,L2418:M2418)-SUM(I2418,K2418,N2418:O2418))</f>
        <v>0</v>
      </c>
      <c r="Q2418" s="17"/>
      <c r="R2418" s="17"/>
      <c r="S2418" s="17"/>
      <c r="T2418" s="17"/>
      <c r="U2418" s="62">
        <f t="shared" si="779"/>
        <v>0</v>
      </c>
      <c r="V2418" s="34"/>
      <c r="W2418" s="34"/>
      <c r="X2418" s="34"/>
      <c r="Y2418" s="34"/>
      <c r="Z2418" s="34"/>
      <c r="AA2418" s="63" t="str">
        <f t="shared" si="780"/>
        <v>-</v>
      </c>
      <c r="AB2418" s="63" t="str">
        <f t="shared" si="781"/>
        <v>-</v>
      </c>
      <c r="AC2418" s="63">
        <f>IF(ISBLANK($C2418),0,VLOOKUP($C2418,Listen!$A$2:$C$45,2,FALSE))</f>
        <v>0</v>
      </c>
      <c r="AD2418" s="63">
        <f>IF(ISBLANK($C2418),0,VLOOKUP($C2418,Listen!$A$2:$C$45,3,FALSE))</f>
        <v>0</v>
      </c>
      <c r="AE2418" s="49">
        <f t="shared" si="782"/>
        <v>0</v>
      </c>
      <c r="AF2418" s="49">
        <f t="shared" si="782"/>
        <v>0</v>
      </c>
      <c r="AG2418" s="49">
        <f>IFERROR(IF(OR($V2418&lt;&gt;"Ja",VLOOKUP($C2418,Listen!$A$2:$F$45,5,0)="Nein",D2418&lt;IF(C2418="LNG Anbindungsanlagen gemäß separater Festlegung",2022,2023)),$AC2418,$AA2418),0)</f>
        <v>0</v>
      </c>
      <c r="AH2418" s="49">
        <f>IFERROR(IF(OR($V2418&lt;&gt;"Ja",VLOOKUP($C2418,Listen!$A$2:$F$45,5,0)="Nein",D2418&lt;IF(C2418="LNG Anbindungsanlagen gemäß separater Festlegung",2022,2023)),$AC2418,$AA2418),0)</f>
        <v>0</v>
      </c>
      <c r="AI2418" s="49">
        <f>IFERROR(IF(OR($W2418&lt;&gt;"Ja",VLOOKUP($C2418,Listen!$A$2:$F$45,6,0)="Nein"),$AC2418,$AB2418),0)</f>
        <v>0</v>
      </c>
      <c r="AJ2418" s="49">
        <f>IFERROR(IF(OR($W2418&lt;&gt;"Ja",VLOOKUP($C2418,Listen!$A$2:$F$45,6,0)="Nein"),$AC2418,$AB2418),0)</f>
        <v>0</v>
      </c>
      <c r="AK2418" s="49">
        <f>IFERROR(IF(OR($W2418&lt;&gt;"Ja",VLOOKUP($C2418,Listen!$A$2:$F$45,6,0)="Nein"),$AC2418,$AB2418),0)</f>
        <v>0</v>
      </c>
      <c r="AL2418" s="51">
        <f t="shared" si="783"/>
        <v>0</v>
      </c>
      <c r="AM2418" s="296">
        <f>IFERROR(IF(VLOOKUP($C2418,Listen!$A$2:$F$45,6,0)="Ja",MAX(BC2418:BD2418),D_SAV!$BC2418),0)</f>
        <v>0</v>
      </c>
      <c r="AN2418" s="51">
        <f t="shared" si="784"/>
        <v>0</v>
      </c>
      <c r="AP2418" s="304">
        <f t="shared" si="785"/>
        <v>0</v>
      </c>
      <c r="AQ2418" s="304">
        <f t="shared" si="786"/>
        <v>0</v>
      </c>
      <c r="AR2418" s="304">
        <f t="shared" si="787"/>
        <v>0</v>
      </c>
      <c r="AS2418" s="304">
        <f t="shared" si="788"/>
        <v>0</v>
      </c>
      <c r="AT2418" s="304">
        <f t="shared" si="789"/>
        <v>0</v>
      </c>
      <c r="AU2418" s="304">
        <f t="shared" si="790"/>
        <v>0</v>
      </c>
      <c r="AV2418" s="304">
        <f t="shared" si="791"/>
        <v>0</v>
      </c>
      <c r="AW2418" s="304">
        <f t="shared" si="792"/>
        <v>0</v>
      </c>
      <c r="AX2418" s="304">
        <f t="shared" si="793"/>
        <v>0</v>
      </c>
      <c r="AY2418" s="304">
        <f t="shared" si="794"/>
        <v>0</v>
      </c>
      <c r="AZ2418" s="304">
        <f t="shared" si="795"/>
        <v>0</v>
      </c>
      <c r="BA2418" s="304">
        <f t="shared" si="796"/>
        <v>0</v>
      </c>
      <c r="BB2418" s="304">
        <f t="shared" si="797"/>
        <v>0</v>
      </c>
      <c r="BC2418" s="304">
        <f t="shared" si="798"/>
        <v>0</v>
      </c>
      <c r="BD2418" s="304">
        <f t="shared" si="799"/>
        <v>0</v>
      </c>
      <c r="BE2418" s="304">
        <f>IFERROR(IF(VLOOKUP($C2418,Listen!$A$2:$F$45,6,0)="Ja",BB2418-MAX(BC2418:BD2418),BB2418-BC2418),0)</f>
        <v>0</v>
      </c>
    </row>
    <row r="2419" spans="1:57" x14ac:dyDescent="0.25">
      <c r="A2419" s="320" t="str">
        <f>IF(AND(D2419&lt;&gt;0,C2419&lt;&gt;0,E2419&lt;&gt;0),IF(B2419&lt;&gt;0,CONCATENATE(B2419,"-AGr",VLOOKUP(C2419,Listen!$A$2:$D$45,4,FALSE),"-",D2419,"-",E2419,),CONCATENATE("AGr",VLOOKUP(C2419,Listen!$A$2:$D$45,4,FALSE),"-",D2419,"-",E2419)),"keine vollständige ID")</f>
        <v>keine vollständige ID</v>
      </c>
      <c r="B2419" s="301"/>
      <c r="C2419" s="287"/>
      <c r="D2419" s="34"/>
      <c r="E2419" s="306"/>
      <c r="F2419" s="116"/>
      <c r="G2419" s="17"/>
      <c r="H2419" s="17"/>
      <c r="I2419" s="17"/>
      <c r="J2419" s="17"/>
      <c r="K2419" s="17"/>
      <c r="L2419" s="17"/>
      <c r="M2419" s="17"/>
      <c r="N2419" s="17"/>
      <c r="O2419" s="116"/>
      <c r="P2419" s="117">
        <f>IF(D2419&gt;A_Stammdaten!$B$12,0,SUM(G2419,H2419,J2419,L2419:M2419)-SUM(I2419,K2419,N2419:O2419))</f>
        <v>0</v>
      </c>
      <c r="Q2419" s="17"/>
      <c r="R2419" s="17"/>
      <c r="S2419" s="17"/>
      <c r="T2419" s="17"/>
      <c r="U2419" s="62">
        <f t="shared" si="779"/>
        <v>0</v>
      </c>
      <c r="V2419" s="34"/>
      <c r="W2419" s="34"/>
      <c r="X2419" s="34"/>
      <c r="Y2419" s="34"/>
      <c r="Z2419" s="34"/>
      <c r="AA2419" s="63" t="str">
        <f t="shared" si="780"/>
        <v>-</v>
      </c>
      <c r="AB2419" s="63" t="str">
        <f t="shared" si="781"/>
        <v>-</v>
      </c>
      <c r="AC2419" s="63">
        <f>IF(ISBLANK($C2419),0,VLOOKUP($C2419,Listen!$A$2:$C$45,2,FALSE))</f>
        <v>0</v>
      </c>
      <c r="AD2419" s="63">
        <f>IF(ISBLANK($C2419),0,VLOOKUP($C2419,Listen!$A$2:$C$45,3,FALSE))</f>
        <v>0</v>
      </c>
      <c r="AE2419" s="49">
        <f t="shared" si="782"/>
        <v>0</v>
      </c>
      <c r="AF2419" s="49">
        <f t="shared" si="782"/>
        <v>0</v>
      </c>
      <c r="AG2419" s="49">
        <f>IFERROR(IF(OR($V2419&lt;&gt;"Ja",VLOOKUP($C2419,Listen!$A$2:$F$45,5,0)="Nein",D2419&lt;IF(C2419="LNG Anbindungsanlagen gemäß separater Festlegung",2022,2023)),$AC2419,$AA2419),0)</f>
        <v>0</v>
      </c>
      <c r="AH2419" s="49">
        <f>IFERROR(IF(OR($V2419&lt;&gt;"Ja",VLOOKUP($C2419,Listen!$A$2:$F$45,5,0)="Nein",D2419&lt;IF(C2419="LNG Anbindungsanlagen gemäß separater Festlegung",2022,2023)),$AC2419,$AA2419),0)</f>
        <v>0</v>
      </c>
      <c r="AI2419" s="49">
        <f>IFERROR(IF(OR($W2419&lt;&gt;"Ja",VLOOKUP($C2419,Listen!$A$2:$F$45,6,0)="Nein"),$AC2419,$AB2419),0)</f>
        <v>0</v>
      </c>
      <c r="AJ2419" s="49">
        <f>IFERROR(IF(OR($W2419&lt;&gt;"Ja",VLOOKUP($C2419,Listen!$A$2:$F$45,6,0)="Nein"),$AC2419,$AB2419),0)</f>
        <v>0</v>
      </c>
      <c r="AK2419" s="49">
        <f>IFERROR(IF(OR($W2419&lt;&gt;"Ja",VLOOKUP($C2419,Listen!$A$2:$F$45,6,0)="Nein"),$AC2419,$AB2419),0)</f>
        <v>0</v>
      </c>
      <c r="AL2419" s="51">
        <f t="shared" si="783"/>
        <v>0</v>
      </c>
      <c r="AM2419" s="296">
        <f>IFERROR(IF(VLOOKUP($C2419,Listen!$A$2:$F$45,6,0)="Ja",MAX(BC2419:BD2419),D_SAV!$BC2419),0)</f>
        <v>0</v>
      </c>
      <c r="AN2419" s="51">
        <f t="shared" si="784"/>
        <v>0</v>
      </c>
      <c r="AP2419" s="304">
        <f t="shared" si="785"/>
        <v>0</v>
      </c>
      <c r="AQ2419" s="304">
        <f t="shared" si="786"/>
        <v>0</v>
      </c>
      <c r="AR2419" s="304">
        <f t="shared" si="787"/>
        <v>0</v>
      </c>
      <c r="AS2419" s="304">
        <f t="shared" si="788"/>
        <v>0</v>
      </c>
      <c r="AT2419" s="304">
        <f t="shared" si="789"/>
        <v>0</v>
      </c>
      <c r="AU2419" s="304">
        <f t="shared" si="790"/>
        <v>0</v>
      </c>
      <c r="AV2419" s="304">
        <f t="shared" si="791"/>
        <v>0</v>
      </c>
      <c r="AW2419" s="304">
        <f t="shared" si="792"/>
        <v>0</v>
      </c>
      <c r="AX2419" s="304">
        <f t="shared" si="793"/>
        <v>0</v>
      </c>
      <c r="AY2419" s="304">
        <f t="shared" si="794"/>
        <v>0</v>
      </c>
      <c r="AZ2419" s="304">
        <f t="shared" si="795"/>
        <v>0</v>
      </c>
      <c r="BA2419" s="304">
        <f t="shared" si="796"/>
        <v>0</v>
      </c>
      <c r="BB2419" s="304">
        <f t="shared" si="797"/>
        <v>0</v>
      </c>
      <c r="BC2419" s="304">
        <f t="shared" si="798"/>
        <v>0</v>
      </c>
      <c r="BD2419" s="304">
        <f t="shared" si="799"/>
        <v>0</v>
      </c>
      <c r="BE2419" s="304">
        <f>IFERROR(IF(VLOOKUP($C2419,Listen!$A$2:$F$45,6,0)="Ja",BB2419-MAX(BC2419:BD2419),BB2419-BC2419),0)</f>
        <v>0</v>
      </c>
    </row>
    <row r="2420" spans="1:57" x14ac:dyDescent="0.25">
      <c r="A2420" s="320" t="str">
        <f>IF(AND(D2420&lt;&gt;0,C2420&lt;&gt;0,E2420&lt;&gt;0),IF(B2420&lt;&gt;0,CONCATENATE(B2420,"-AGr",VLOOKUP(C2420,Listen!$A$2:$D$45,4,FALSE),"-",D2420,"-",E2420,),CONCATENATE("AGr",VLOOKUP(C2420,Listen!$A$2:$D$45,4,FALSE),"-",D2420,"-",E2420)),"keine vollständige ID")</f>
        <v>keine vollständige ID</v>
      </c>
      <c r="B2420" s="301"/>
      <c r="C2420" s="287"/>
      <c r="D2420" s="34"/>
      <c r="E2420" s="306"/>
      <c r="F2420" s="116"/>
      <c r="G2420" s="17"/>
      <c r="H2420" s="17"/>
      <c r="I2420" s="17"/>
      <c r="J2420" s="17"/>
      <c r="K2420" s="17"/>
      <c r="L2420" s="17"/>
      <c r="M2420" s="17"/>
      <c r="N2420" s="17"/>
      <c r="O2420" s="116"/>
      <c r="P2420" s="117">
        <f>IF(D2420&gt;A_Stammdaten!$B$12,0,SUM(G2420,H2420,J2420,L2420:M2420)-SUM(I2420,K2420,N2420:O2420))</f>
        <v>0</v>
      </c>
      <c r="Q2420" s="17"/>
      <c r="R2420" s="17"/>
      <c r="S2420" s="17"/>
      <c r="T2420" s="17"/>
      <c r="U2420" s="62">
        <f t="shared" si="779"/>
        <v>0</v>
      </c>
      <c r="V2420" s="34"/>
      <c r="W2420" s="34"/>
      <c r="X2420" s="34"/>
      <c r="Y2420" s="34"/>
      <c r="Z2420" s="34"/>
      <c r="AA2420" s="63" t="str">
        <f t="shared" si="780"/>
        <v>-</v>
      </c>
      <c r="AB2420" s="63" t="str">
        <f t="shared" si="781"/>
        <v>-</v>
      </c>
      <c r="AC2420" s="63">
        <f>IF(ISBLANK($C2420),0,VLOOKUP($C2420,Listen!$A$2:$C$45,2,FALSE))</f>
        <v>0</v>
      </c>
      <c r="AD2420" s="63">
        <f>IF(ISBLANK($C2420),0,VLOOKUP($C2420,Listen!$A$2:$C$45,3,FALSE))</f>
        <v>0</v>
      </c>
      <c r="AE2420" s="49">
        <f t="shared" si="782"/>
        <v>0</v>
      </c>
      <c r="AF2420" s="49">
        <f t="shared" si="782"/>
        <v>0</v>
      </c>
      <c r="AG2420" s="49">
        <f>IFERROR(IF(OR($V2420&lt;&gt;"Ja",VLOOKUP($C2420,Listen!$A$2:$F$45,5,0)="Nein",D2420&lt;IF(C2420="LNG Anbindungsanlagen gemäß separater Festlegung",2022,2023)),$AC2420,$AA2420),0)</f>
        <v>0</v>
      </c>
      <c r="AH2420" s="49">
        <f>IFERROR(IF(OR($V2420&lt;&gt;"Ja",VLOOKUP($C2420,Listen!$A$2:$F$45,5,0)="Nein",D2420&lt;IF(C2420="LNG Anbindungsanlagen gemäß separater Festlegung",2022,2023)),$AC2420,$AA2420),0)</f>
        <v>0</v>
      </c>
      <c r="AI2420" s="49">
        <f>IFERROR(IF(OR($W2420&lt;&gt;"Ja",VLOOKUP($C2420,Listen!$A$2:$F$45,6,0)="Nein"),$AC2420,$AB2420),0)</f>
        <v>0</v>
      </c>
      <c r="AJ2420" s="49">
        <f>IFERROR(IF(OR($W2420&lt;&gt;"Ja",VLOOKUP($C2420,Listen!$A$2:$F$45,6,0)="Nein"),$AC2420,$AB2420),0)</f>
        <v>0</v>
      </c>
      <c r="AK2420" s="49">
        <f>IFERROR(IF(OR($W2420&lt;&gt;"Ja",VLOOKUP($C2420,Listen!$A$2:$F$45,6,0)="Nein"),$AC2420,$AB2420),0)</f>
        <v>0</v>
      </c>
      <c r="AL2420" s="51">
        <f t="shared" si="783"/>
        <v>0</v>
      </c>
      <c r="AM2420" s="296">
        <f>IFERROR(IF(VLOOKUP($C2420,Listen!$A$2:$F$45,6,0)="Ja",MAX(BC2420:BD2420),D_SAV!$BC2420),0)</f>
        <v>0</v>
      </c>
      <c r="AN2420" s="51">
        <f t="shared" si="784"/>
        <v>0</v>
      </c>
      <c r="AP2420" s="304">
        <f t="shared" si="785"/>
        <v>0</v>
      </c>
      <c r="AQ2420" s="304">
        <f t="shared" si="786"/>
        <v>0</v>
      </c>
      <c r="AR2420" s="304">
        <f t="shared" si="787"/>
        <v>0</v>
      </c>
      <c r="AS2420" s="304">
        <f t="shared" si="788"/>
        <v>0</v>
      </c>
      <c r="AT2420" s="304">
        <f t="shared" si="789"/>
        <v>0</v>
      </c>
      <c r="AU2420" s="304">
        <f t="shared" si="790"/>
        <v>0</v>
      </c>
      <c r="AV2420" s="304">
        <f t="shared" si="791"/>
        <v>0</v>
      </c>
      <c r="AW2420" s="304">
        <f t="shared" si="792"/>
        <v>0</v>
      </c>
      <c r="AX2420" s="304">
        <f t="shared" si="793"/>
        <v>0</v>
      </c>
      <c r="AY2420" s="304">
        <f t="shared" si="794"/>
        <v>0</v>
      </c>
      <c r="AZ2420" s="304">
        <f t="shared" si="795"/>
        <v>0</v>
      </c>
      <c r="BA2420" s="304">
        <f t="shared" si="796"/>
        <v>0</v>
      </c>
      <c r="BB2420" s="304">
        <f t="shared" si="797"/>
        <v>0</v>
      </c>
      <c r="BC2420" s="304">
        <f t="shared" si="798"/>
        <v>0</v>
      </c>
      <c r="BD2420" s="304">
        <f t="shared" si="799"/>
        <v>0</v>
      </c>
      <c r="BE2420" s="304">
        <f>IFERROR(IF(VLOOKUP($C2420,Listen!$A$2:$F$45,6,0)="Ja",BB2420-MAX(BC2420:BD2420),BB2420-BC2420),0)</f>
        <v>0</v>
      </c>
    </row>
    <row r="2421" spans="1:57" x14ac:dyDescent="0.25">
      <c r="A2421" s="320" t="str">
        <f>IF(AND(D2421&lt;&gt;0,C2421&lt;&gt;0,E2421&lt;&gt;0),IF(B2421&lt;&gt;0,CONCATENATE(B2421,"-AGr",VLOOKUP(C2421,Listen!$A$2:$D$45,4,FALSE),"-",D2421,"-",E2421,),CONCATENATE("AGr",VLOOKUP(C2421,Listen!$A$2:$D$45,4,FALSE),"-",D2421,"-",E2421)),"keine vollständige ID")</f>
        <v>keine vollständige ID</v>
      </c>
      <c r="B2421" s="301"/>
      <c r="C2421" s="287"/>
      <c r="D2421" s="34"/>
      <c r="E2421" s="306"/>
      <c r="F2421" s="116"/>
      <c r="G2421" s="17"/>
      <c r="H2421" s="17"/>
      <c r="I2421" s="17"/>
      <c r="J2421" s="17"/>
      <c r="K2421" s="17"/>
      <c r="L2421" s="17"/>
      <c r="M2421" s="17"/>
      <c r="N2421" s="17"/>
      <c r="O2421" s="116"/>
      <c r="P2421" s="117">
        <f>IF(D2421&gt;A_Stammdaten!$B$12,0,SUM(G2421,H2421,J2421,L2421:M2421)-SUM(I2421,K2421,N2421:O2421))</f>
        <v>0</v>
      </c>
      <c r="Q2421" s="17"/>
      <c r="R2421" s="17"/>
      <c r="S2421" s="17"/>
      <c r="T2421" s="17"/>
      <c r="U2421" s="62">
        <f t="shared" si="779"/>
        <v>0</v>
      </c>
      <c r="V2421" s="34"/>
      <c r="W2421" s="34"/>
      <c r="X2421" s="34"/>
      <c r="Y2421" s="34"/>
      <c r="Z2421" s="34"/>
      <c r="AA2421" s="63" t="str">
        <f t="shared" si="780"/>
        <v>-</v>
      </c>
      <c r="AB2421" s="63" t="str">
        <f t="shared" si="781"/>
        <v>-</v>
      </c>
      <c r="AC2421" s="63">
        <f>IF(ISBLANK($C2421),0,VLOOKUP($C2421,Listen!$A$2:$C$45,2,FALSE))</f>
        <v>0</v>
      </c>
      <c r="AD2421" s="63">
        <f>IF(ISBLANK($C2421),0,VLOOKUP($C2421,Listen!$A$2:$C$45,3,FALSE))</f>
        <v>0</v>
      </c>
      <c r="AE2421" s="49">
        <f t="shared" si="782"/>
        <v>0</v>
      </c>
      <c r="AF2421" s="49">
        <f t="shared" si="782"/>
        <v>0</v>
      </c>
      <c r="AG2421" s="49">
        <f>IFERROR(IF(OR($V2421&lt;&gt;"Ja",VLOOKUP($C2421,Listen!$A$2:$F$45,5,0)="Nein",D2421&lt;IF(C2421="LNG Anbindungsanlagen gemäß separater Festlegung",2022,2023)),$AC2421,$AA2421),0)</f>
        <v>0</v>
      </c>
      <c r="AH2421" s="49">
        <f>IFERROR(IF(OR($V2421&lt;&gt;"Ja",VLOOKUP($C2421,Listen!$A$2:$F$45,5,0)="Nein",D2421&lt;IF(C2421="LNG Anbindungsanlagen gemäß separater Festlegung",2022,2023)),$AC2421,$AA2421),0)</f>
        <v>0</v>
      </c>
      <c r="AI2421" s="49">
        <f>IFERROR(IF(OR($W2421&lt;&gt;"Ja",VLOOKUP($C2421,Listen!$A$2:$F$45,6,0)="Nein"),$AC2421,$AB2421),0)</f>
        <v>0</v>
      </c>
      <c r="AJ2421" s="49">
        <f>IFERROR(IF(OR($W2421&lt;&gt;"Ja",VLOOKUP($C2421,Listen!$A$2:$F$45,6,0)="Nein"),$AC2421,$AB2421),0)</f>
        <v>0</v>
      </c>
      <c r="AK2421" s="49">
        <f>IFERROR(IF(OR($W2421&lt;&gt;"Ja",VLOOKUP($C2421,Listen!$A$2:$F$45,6,0)="Nein"),$AC2421,$AB2421),0)</f>
        <v>0</v>
      </c>
      <c r="AL2421" s="51">
        <f t="shared" si="783"/>
        <v>0</v>
      </c>
      <c r="AM2421" s="296">
        <f>IFERROR(IF(VLOOKUP($C2421,Listen!$A$2:$F$45,6,0)="Ja",MAX(BC2421:BD2421),D_SAV!$BC2421),0)</f>
        <v>0</v>
      </c>
      <c r="AN2421" s="51">
        <f t="shared" si="784"/>
        <v>0</v>
      </c>
      <c r="AP2421" s="304">
        <f t="shared" si="785"/>
        <v>0</v>
      </c>
      <c r="AQ2421" s="304">
        <f t="shared" si="786"/>
        <v>0</v>
      </c>
      <c r="AR2421" s="304">
        <f t="shared" si="787"/>
        <v>0</v>
      </c>
      <c r="AS2421" s="304">
        <f t="shared" si="788"/>
        <v>0</v>
      </c>
      <c r="AT2421" s="304">
        <f t="shared" si="789"/>
        <v>0</v>
      </c>
      <c r="AU2421" s="304">
        <f t="shared" si="790"/>
        <v>0</v>
      </c>
      <c r="AV2421" s="304">
        <f t="shared" si="791"/>
        <v>0</v>
      </c>
      <c r="AW2421" s="304">
        <f t="shared" si="792"/>
        <v>0</v>
      </c>
      <c r="AX2421" s="304">
        <f t="shared" si="793"/>
        <v>0</v>
      </c>
      <c r="AY2421" s="304">
        <f t="shared" si="794"/>
        <v>0</v>
      </c>
      <c r="AZ2421" s="304">
        <f t="shared" si="795"/>
        <v>0</v>
      </c>
      <c r="BA2421" s="304">
        <f t="shared" si="796"/>
        <v>0</v>
      </c>
      <c r="BB2421" s="304">
        <f t="shared" si="797"/>
        <v>0</v>
      </c>
      <c r="BC2421" s="304">
        <f t="shared" si="798"/>
        <v>0</v>
      </c>
      <c r="BD2421" s="304">
        <f t="shared" si="799"/>
        <v>0</v>
      </c>
      <c r="BE2421" s="304">
        <f>IFERROR(IF(VLOOKUP($C2421,Listen!$A$2:$F$45,6,0)="Ja",BB2421-MAX(BC2421:BD2421),BB2421-BC2421),0)</f>
        <v>0</v>
      </c>
    </row>
    <row r="2422" spans="1:57" x14ac:dyDescent="0.25">
      <c r="A2422" s="320" t="str">
        <f>IF(AND(D2422&lt;&gt;0,C2422&lt;&gt;0,E2422&lt;&gt;0),IF(B2422&lt;&gt;0,CONCATENATE(B2422,"-AGr",VLOOKUP(C2422,Listen!$A$2:$D$45,4,FALSE),"-",D2422,"-",E2422,),CONCATENATE("AGr",VLOOKUP(C2422,Listen!$A$2:$D$45,4,FALSE),"-",D2422,"-",E2422)),"keine vollständige ID")</f>
        <v>keine vollständige ID</v>
      </c>
      <c r="B2422" s="301"/>
      <c r="C2422" s="287"/>
      <c r="D2422" s="34"/>
      <c r="E2422" s="306"/>
      <c r="F2422" s="116"/>
      <c r="G2422" s="17"/>
      <c r="H2422" s="17"/>
      <c r="I2422" s="17"/>
      <c r="J2422" s="17"/>
      <c r="K2422" s="17"/>
      <c r="L2422" s="17"/>
      <c r="M2422" s="17"/>
      <c r="N2422" s="17"/>
      <c r="O2422" s="116"/>
      <c r="P2422" s="117">
        <f>IF(D2422&gt;A_Stammdaten!$B$12,0,SUM(G2422,H2422,J2422,L2422:M2422)-SUM(I2422,K2422,N2422:O2422))</f>
        <v>0</v>
      </c>
      <c r="Q2422" s="17"/>
      <c r="R2422" s="17"/>
      <c r="S2422" s="17"/>
      <c r="T2422" s="17"/>
      <c r="U2422" s="62">
        <f t="shared" si="779"/>
        <v>0</v>
      </c>
      <c r="V2422" s="34"/>
      <c r="W2422" s="34"/>
      <c r="X2422" s="34"/>
      <c r="Y2422" s="34"/>
      <c r="Z2422" s="34"/>
      <c r="AA2422" s="63" t="str">
        <f t="shared" si="780"/>
        <v>-</v>
      </c>
      <c r="AB2422" s="63" t="str">
        <f t="shared" si="781"/>
        <v>-</v>
      </c>
      <c r="AC2422" s="63">
        <f>IF(ISBLANK($C2422),0,VLOOKUP($C2422,Listen!$A$2:$C$45,2,FALSE))</f>
        <v>0</v>
      </c>
      <c r="AD2422" s="63">
        <f>IF(ISBLANK($C2422),0,VLOOKUP($C2422,Listen!$A$2:$C$45,3,FALSE))</f>
        <v>0</v>
      </c>
      <c r="AE2422" s="49">
        <f t="shared" si="782"/>
        <v>0</v>
      </c>
      <c r="AF2422" s="49">
        <f t="shared" si="782"/>
        <v>0</v>
      </c>
      <c r="AG2422" s="49">
        <f>IFERROR(IF(OR($V2422&lt;&gt;"Ja",VLOOKUP($C2422,Listen!$A$2:$F$45,5,0)="Nein",D2422&lt;IF(C2422="LNG Anbindungsanlagen gemäß separater Festlegung",2022,2023)),$AC2422,$AA2422),0)</f>
        <v>0</v>
      </c>
      <c r="AH2422" s="49">
        <f>IFERROR(IF(OR($V2422&lt;&gt;"Ja",VLOOKUP($C2422,Listen!$A$2:$F$45,5,0)="Nein",D2422&lt;IF(C2422="LNG Anbindungsanlagen gemäß separater Festlegung",2022,2023)),$AC2422,$AA2422),0)</f>
        <v>0</v>
      </c>
      <c r="AI2422" s="49">
        <f>IFERROR(IF(OR($W2422&lt;&gt;"Ja",VLOOKUP($C2422,Listen!$A$2:$F$45,6,0)="Nein"),$AC2422,$AB2422),0)</f>
        <v>0</v>
      </c>
      <c r="AJ2422" s="49">
        <f>IFERROR(IF(OR($W2422&lt;&gt;"Ja",VLOOKUP($C2422,Listen!$A$2:$F$45,6,0)="Nein"),$AC2422,$AB2422),0)</f>
        <v>0</v>
      </c>
      <c r="AK2422" s="49">
        <f>IFERROR(IF(OR($W2422&lt;&gt;"Ja",VLOOKUP($C2422,Listen!$A$2:$F$45,6,0)="Nein"),$AC2422,$AB2422),0)</f>
        <v>0</v>
      </c>
      <c r="AL2422" s="51">
        <f t="shared" si="783"/>
        <v>0</v>
      </c>
      <c r="AM2422" s="296">
        <f>IFERROR(IF(VLOOKUP($C2422,Listen!$A$2:$F$45,6,0)="Ja",MAX(BC2422:BD2422),D_SAV!$BC2422),0)</f>
        <v>0</v>
      </c>
      <c r="AN2422" s="51">
        <f t="shared" si="784"/>
        <v>0</v>
      </c>
      <c r="AP2422" s="304">
        <f t="shared" si="785"/>
        <v>0</v>
      </c>
      <c r="AQ2422" s="304">
        <f t="shared" si="786"/>
        <v>0</v>
      </c>
      <c r="AR2422" s="304">
        <f t="shared" si="787"/>
        <v>0</v>
      </c>
      <c r="AS2422" s="304">
        <f t="shared" si="788"/>
        <v>0</v>
      </c>
      <c r="AT2422" s="304">
        <f t="shared" si="789"/>
        <v>0</v>
      </c>
      <c r="AU2422" s="304">
        <f t="shared" si="790"/>
        <v>0</v>
      </c>
      <c r="AV2422" s="304">
        <f t="shared" si="791"/>
        <v>0</v>
      </c>
      <c r="AW2422" s="304">
        <f t="shared" si="792"/>
        <v>0</v>
      </c>
      <c r="AX2422" s="304">
        <f t="shared" si="793"/>
        <v>0</v>
      </c>
      <c r="AY2422" s="304">
        <f t="shared" si="794"/>
        <v>0</v>
      </c>
      <c r="AZ2422" s="304">
        <f t="shared" si="795"/>
        <v>0</v>
      </c>
      <c r="BA2422" s="304">
        <f t="shared" si="796"/>
        <v>0</v>
      </c>
      <c r="BB2422" s="304">
        <f t="shared" si="797"/>
        <v>0</v>
      </c>
      <c r="BC2422" s="304">
        <f t="shared" si="798"/>
        <v>0</v>
      </c>
      <c r="BD2422" s="304">
        <f t="shared" si="799"/>
        <v>0</v>
      </c>
      <c r="BE2422" s="304">
        <f>IFERROR(IF(VLOOKUP($C2422,Listen!$A$2:$F$45,6,0)="Ja",BB2422-MAX(BC2422:BD2422),BB2422-BC2422),0)</f>
        <v>0</v>
      </c>
    </row>
    <row r="2423" spans="1:57" x14ac:dyDescent="0.25">
      <c r="A2423" s="320" t="str">
        <f>IF(AND(D2423&lt;&gt;0,C2423&lt;&gt;0,E2423&lt;&gt;0),IF(B2423&lt;&gt;0,CONCATENATE(B2423,"-AGr",VLOOKUP(C2423,Listen!$A$2:$D$45,4,FALSE),"-",D2423,"-",E2423,),CONCATENATE("AGr",VLOOKUP(C2423,Listen!$A$2:$D$45,4,FALSE),"-",D2423,"-",E2423)),"keine vollständige ID")</f>
        <v>keine vollständige ID</v>
      </c>
      <c r="B2423" s="301"/>
      <c r="C2423" s="287"/>
      <c r="D2423" s="34"/>
      <c r="E2423" s="306"/>
      <c r="F2423" s="116"/>
      <c r="G2423" s="17"/>
      <c r="H2423" s="17"/>
      <c r="I2423" s="17"/>
      <c r="J2423" s="17"/>
      <c r="K2423" s="17"/>
      <c r="L2423" s="17"/>
      <c r="M2423" s="17"/>
      <c r="N2423" s="17"/>
      <c r="O2423" s="116"/>
      <c r="P2423" s="117">
        <f>IF(D2423&gt;A_Stammdaten!$B$12,0,SUM(G2423,H2423,J2423,L2423:M2423)-SUM(I2423,K2423,N2423:O2423))</f>
        <v>0</v>
      </c>
      <c r="Q2423" s="17"/>
      <c r="R2423" s="17"/>
      <c r="S2423" s="17"/>
      <c r="T2423" s="17"/>
      <c r="U2423" s="62">
        <f t="shared" si="779"/>
        <v>0</v>
      </c>
      <c r="V2423" s="34"/>
      <c r="W2423" s="34"/>
      <c r="X2423" s="34"/>
      <c r="Y2423" s="34"/>
      <c r="Z2423" s="34"/>
      <c r="AA2423" s="63" t="str">
        <f t="shared" si="780"/>
        <v>-</v>
      </c>
      <c r="AB2423" s="63" t="str">
        <f t="shared" si="781"/>
        <v>-</v>
      </c>
      <c r="AC2423" s="63">
        <f>IF(ISBLANK($C2423),0,VLOOKUP($C2423,Listen!$A$2:$C$45,2,FALSE))</f>
        <v>0</v>
      </c>
      <c r="AD2423" s="63">
        <f>IF(ISBLANK($C2423),0,VLOOKUP($C2423,Listen!$A$2:$C$45,3,FALSE))</f>
        <v>0</v>
      </c>
      <c r="AE2423" s="49">
        <f t="shared" si="782"/>
        <v>0</v>
      </c>
      <c r="AF2423" s="49">
        <f t="shared" si="782"/>
        <v>0</v>
      </c>
      <c r="AG2423" s="49">
        <f>IFERROR(IF(OR($V2423&lt;&gt;"Ja",VLOOKUP($C2423,Listen!$A$2:$F$45,5,0)="Nein",D2423&lt;IF(C2423="LNG Anbindungsanlagen gemäß separater Festlegung",2022,2023)),$AC2423,$AA2423),0)</f>
        <v>0</v>
      </c>
      <c r="AH2423" s="49">
        <f>IFERROR(IF(OR($V2423&lt;&gt;"Ja",VLOOKUP($C2423,Listen!$A$2:$F$45,5,0)="Nein",D2423&lt;IF(C2423="LNG Anbindungsanlagen gemäß separater Festlegung",2022,2023)),$AC2423,$AA2423),0)</f>
        <v>0</v>
      </c>
      <c r="AI2423" s="49">
        <f>IFERROR(IF(OR($W2423&lt;&gt;"Ja",VLOOKUP($C2423,Listen!$A$2:$F$45,6,0)="Nein"),$AC2423,$AB2423),0)</f>
        <v>0</v>
      </c>
      <c r="AJ2423" s="49">
        <f>IFERROR(IF(OR($W2423&lt;&gt;"Ja",VLOOKUP($C2423,Listen!$A$2:$F$45,6,0)="Nein"),$AC2423,$AB2423),0)</f>
        <v>0</v>
      </c>
      <c r="AK2423" s="49">
        <f>IFERROR(IF(OR($W2423&lt;&gt;"Ja",VLOOKUP($C2423,Listen!$A$2:$F$45,6,0)="Nein"),$AC2423,$AB2423),0)</f>
        <v>0</v>
      </c>
      <c r="AL2423" s="51">
        <f t="shared" si="783"/>
        <v>0</v>
      </c>
      <c r="AM2423" s="296">
        <f>IFERROR(IF(VLOOKUP($C2423,Listen!$A$2:$F$45,6,0)="Ja",MAX(BC2423:BD2423),D_SAV!$BC2423),0)</f>
        <v>0</v>
      </c>
      <c r="AN2423" s="51">
        <f t="shared" si="784"/>
        <v>0</v>
      </c>
      <c r="AP2423" s="304">
        <f t="shared" si="785"/>
        <v>0</v>
      </c>
      <c r="AQ2423" s="304">
        <f t="shared" si="786"/>
        <v>0</v>
      </c>
      <c r="AR2423" s="304">
        <f t="shared" si="787"/>
        <v>0</v>
      </c>
      <c r="AS2423" s="304">
        <f t="shared" si="788"/>
        <v>0</v>
      </c>
      <c r="AT2423" s="304">
        <f t="shared" si="789"/>
        <v>0</v>
      </c>
      <c r="AU2423" s="304">
        <f t="shared" si="790"/>
        <v>0</v>
      </c>
      <c r="AV2423" s="304">
        <f t="shared" si="791"/>
        <v>0</v>
      </c>
      <c r="AW2423" s="304">
        <f t="shared" si="792"/>
        <v>0</v>
      </c>
      <c r="AX2423" s="304">
        <f t="shared" si="793"/>
        <v>0</v>
      </c>
      <c r="AY2423" s="304">
        <f t="shared" si="794"/>
        <v>0</v>
      </c>
      <c r="AZ2423" s="304">
        <f t="shared" si="795"/>
        <v>0</v>
      </c>
      <c r="BA2423" s="304">
        <f t="shared" si="796"/>
        <v>0</v>
      </c>
      <c r="BB2423" s="304">
        <f t="shared" si="797"/>
        <v>0</v>
      </c>
      <c r="BC2423" s="304">
        <f t="shared" si="798"/>
        <v>0</v>
      </c>
      <c r="BD2423" s="304">
        <f t="shared" si="799"/>
        <v>0</v>
      </c>
      <c r="BE2423" s="304">
        <f>IFERROR(IF(VLOOKUP($C2423,Listen!$A$2:$F$45,6,0)="Ja",BB2423-MAX(BC2423:BD2423),BB2423-BC2423),0)</f>
        <v>0</v>
      </c>
    </row>
    <row r="2424" spans="1:57" x14ac:dyDescent="0.25">
      <c r="A2424" s="320" t="str">
        <f>IF(AND(D2424&lt;&gt;0,C2424&lt;&gt;0,E2424&lt;&gt;0),IF(B2424&lt;&gt;0,CONCATENATE(B2424,"-AGr",VLOOKUP(C2424,Listen!$A$2:$D$45,4,FALSE),"-",D2424,"-",E2424,),CONCATENATE("AGr",VLOOKUP(C2424,Listen!$A$2:$D$45,4,FALSE),"-",D2424,"-",E2424)),"keine vollständige ID")</f>
        <v>keine vollständige ID</v>
      </c>
      <c r="B2424" s="301"/>
      <c r="C2424" s="287"/>
      <c r="D2424" s="34"/>
      <c r="E2424" s="306"/>
      <c r="F2424" s="116"/>
      <c r="G2424" s="17"/>
      <c r="H2424" s="17"/>
      <c r="I2424" s="17"/>
      <c r="J2424" s="17"/>
      <c r="K2424" s="17"/>
      <c r="L2424" s="17"/>
      <c r="M2424" s="17"/>
      <c r="N2424" s="17"/>
      <c r="O2424" s="116"/>
      <c r="P2424" s="117">
        <f>IF(D2424&gt;A_Stammdaten!$B$12,0,SUM(G2424,H2424,J2424,L2424:M2424)-SUM(I2424,K2424,N2424:O2424))</f>
        <v>0</v>
      </c>
      <c r="Q2424" s="17"/>
      <c r="R2424" s="17"/>
      <c r="S2424" s="17"/>
      <c r="T2424" s="17"/>
      <c r="U2424" s="62">
        <f t="shared" si="779"/>
        <v>0</v>
      </c>
      <c r="V2424" s="34"/>
      <c r="W2424" s="34"/>
      <c r="X2424" s="34"/>
      <c r="Y2424" s="34"/>
      <c r="Z2424" s="34"/>
      <c r="AA2424" s="63" t="str">
        <f t="shared" si="780"/>
        <v>-</v>
      </c>
      <c r="AB2424" s="63" t="str">
        <f t="shared" si="781"/>
        <v>-</v>
      </c>
      <c r="AC2424" s="63">
        <f>IF(ISBLANK($C2424),0,VLOOKUP($C2424,Listen!$A$2:$C$45,2,FALSE))</f>
        <v>0</v>
      </c>
      <c r="AD2424" s="63">
        <f>IF(ISBLANK($C2424),0,VLOOKUP($C2424,Listen!$A$2:$C$45,3,FALSE))</f>
        <v>0</v>
      </c>
      <c r="AE2424" s="49">
        <f t="shared" si="782"/>
        <v>0</v>
      </c>
      <c r="AF2424" s="49">
        <f t="shared" si="782"/>
        <v>0</v>
      </c>
      <c r="AG2424" s="49">
        <f>IFERROR(IF(OR($V2424&lt;&gt;"Ja",VLOOKUP($C2424,Listen!$A$2:$F$45,5,0)="Nein",D2424&lt;IF(C2424="LNG Anbindungsanlagen gemäß separater Festlegung",2022,2023)),$AC2424,$AA2424),0)</f>
        <v>0</v>
      </c>
      <c r="AH2424" s="49">
        <f>IFERROR(IF(OR($V2424&lt;&gt;"Ja",VLOOKUP($C2424,Listen!$A$2:$F$45,5,0)="Nein",D2424&lt;IF(C2424="LNG Anbindungsanlagen gemäß separater Festlegung",2022,2023)),$AC2424,$AA2424),0)</f>
        <v>0</v>
      </c>
      <c r="AI2424" s="49">
        <f>IFERROR(IF(OR($W2424&lt;&gt;"Ja",VLOOKUP($C2424,Listen!$A$2:$F$45,6,0)="Nein"),$AC2424,$AB2424),0)</f>
        <v>0</v>
      </c>
      <c r="AJ2424" s="49">
        <f>IFERROR(IF(OR($W2424&lt;&gt;"Ja",VLOOKUP($C2424,Listen!$A$2:$F$45,6,0)="Nein"),$AC2424,$AB2424),0)</f>
        <v>0</v>
      </c>
      <c r="AK2424" s="49">
        <f>IFERROR(IF(OR($W2424&lt;&gt;"Ja",VLOOKUP($C2424,Listen!$A$2:$F$45,6,0)="Nein"),$AC2424,$AB2424),0)</f>
        <v>0</v>
      </c>
      <c r="AL2424" s="51">
        <f t="shared" si="783"/>
        <v>0</v>
      </c>
      <c r="AM2424" s="296">
        <f>IFERROR(IF(VLOOKUP($C2424,Listen!$A$2:$F$45,6,0)="Ja",MAX(BC2424:BD2424),D_SAV!$BC2424),0)</f>
        <v>0</v>
      </c>
      <c r="AN2424" s="51">
        <f t="shared" si="784"/>
        <v>0</v>
      </c>
      <c r="AP2424" s="304">
        <f t="shared" si="785"/>
        <v>0</v>
      </c>
      <c r="AQ2424" s="304">
        <f t="shared" si="786"/>
        <v>0</v>
      </c>
      <c r="AR2424" s="304">
        <f t="shared" si="787"/>
        <v>0</v>
      </c>
      <c r="AS2424" s="304">
        <f t="shared" si="788"/>
        <v>0</v>
      </c>
      <c r="AT2424" s="304">
        <f t="shared" si="789"/>
        <v>0</v>
      </c>
      <c r="AU2424" s="304">
        <f t="shared" si="790"/>
        <v>0</v>
      </c>
      <c r="AV2424" s="304">
        <f t="shared" si="791"/>
        <v>0</v>
      </c>
      <c r="AW2424" s="304">
        <f t="shared" si="792"/>
        <v>0</v>
      </c>
      <c r="AX2424" s="304">
        <f t="shared" si="793"/>
        <v>0</v>
      </c>
      <c r="AY2424" s="304">
        <f t="shared" si="794"/>
        <v>0</v>
      </c>
      <c r="AZ2424" s="304">
        <f t="shared" si="795"/>
        <v>0</v>
      </c>
      <c r="BA2424" s="304">
        <f t="shared" si="796"/>
        <v>0</v>
      </c>
      <c r="BB2424" s="304">
        <f t="shared" si="797"/>
        <v>0</v>
      </c>
      <c r="BC2424" s="304">
        <f t="shared" si="798"/>
        <v>0</v>
      </c>
      <c r="BD2424" s="304">
        <f t="shared" si="799"/>
        <v>0</v>
      </c>
      <c r="BE2424" s="304">
        <f>IFERROR(IF(VLOOKUP($C2424,Listen!$A$2:$F$45,6,0)="Ja",BB2424-MAX(BC2424:BD2424),BB2424-BC2424),0)</f>
        <v>0</v>
      </c>
    </row>
    <row r="2425" spans="1:57" x14ac:dyDescent="0.25">
      <c r="A2425" s="320" t="str">
        <f>IF(AND(D2425&lt;&gt;0,C2425&lt;&gt;0,E2425&lt;&gt;0),IF(B2425&lt;&gt;0,CONCATENATE(B2425,"-AGr",VLOOKUP(C2425,Listen!$A$2:$D$45,4,FALSE),"-",D2425,"-",E2425,),CONCATENATE("AGr",VLOOKUP(C2425,Listen!$A$2:$D$45,4,FALSE),"-",D2425,"-",E2425)),"keine vollständige ID")</f>
        <v>keine vollständige ID</v>
      </c>
      <c r="B2425" s="301"/>
      <c r="C2425" s="287"/>
      <c r="D2425" s="34"/>
      <c r="E2425" s="306"/>
      <c r="F2425" s="116"/>
      <c r="G2425" s="17"/>
      <c r="H2425" s="17"/>
      <c r="I2425" s="17"/>
      <c r="J2425" s="17"/>
      <c r="K2425" s="17"/>
      <c r="L2425" s="17"/>
      <c r="M2425" s="17"/>
      <c r="N2425" s="17"/>
      <c r="O2425" s="116"/>
      <c r="P2425" s="117">
        <f>IF(D2425&gt;A_Stammdaten!$B$12,0,SUM(G2425,H2425,J2425,L2425:M2425)-SUM(I2425,K2425,N2425:O2425))</f>
        <v>0</v>
      </c>
      <c r="Q2425" s="17"/>
      <c r="R2425" s="17"/>
      <c r="S2425" s="17"/>
      <c r="T2425" s="17"/>
      <c r="U2425" s="62">
        <f t="shared" si="779"/>
        <v>0</v>
      </c>
      <c r="V2425" s="34"/>
      <c r="W2425" s="34"/>
      <c r="X2425" s="34"/>
      <c r="Y2425" s="34"/>
      <c r="Z2425" s="34"/>
      <c r="AA2425" s="63" t="str">
        <f t="shared" si="780"/>
        <v>-</v>
      </c>
      <c r="AB2425" s="63" t="str">
        <f t="shared" si="781"/>
        <v>-</v>
      </c>
      <c r="AC2425" s="63">
        <f>IF(ISBLANK($C2425),0,VLOOKUP($C2425,Listen!$A$2:$C$45,2,FALSE))</f>
        <v>0</v>
      </c>
      <c r="AD2425" s="63">
        <f>IF(ISBLANK($C2425),0,VLOOKUP($C2425,Listen!$A$2:$C$45,3,FALSE))</f>
        <v>0</v>
      </c>
      <c r="AE2425" s="49">
        <f t="shared" si="782"/>
        <v>0</v>
      </c>
      <c r="AF2425" s="49">
        <f t="shared" si="782"/>
        <v>0</v>
      </c>
      <c r="AG2425" s="49">
        <f>IFERROR(IF(OR($V2425&lt;&gt;"Ja",VLOOKUP($C2425,Listen!$A$2:$F$45,5,0)="Nein",D2425&lt;IF(C2425="LNG Anbindungsanlagen gemäß separater Festlegung",2022,2023)),$AC2425,$AA2425),0)</f>
        <v>0</v>
      </c>
      <c r="AH2425" s="49">
        <f>IFERROR(IF(OR($V2425&lt;&gt;"Ja",VLOOKUP($C2425,Listen!$A$2:$F$45,5,0)="Nein",D2425&lt;IF(C2425="LNG Anbindungsanlagen gemäß separater Festlegung",2022,2023)),$AC2425,$AA2425),0)</f>
        <v>0</v>
      </c>
      <c r="AI2425" s="49">
        <f>IFERROR(IF(OR($W2425&lt;&gt;"Ja",VLOOKUP($C2425,Listen!$A$2:$F$45,6,0)="Nein"),$AC2425,$AB2425),0)</f>
        <v>0</v>
      </c>
      <c r="AJ2425" s="49">
        <f>IFERROR(IF(OR($W2425&lt;&gt;"Ja",VLOOKUP($C2425,Listen!$A$2:$F$45,6,0)="Nein"),$AC2425,$AB2425),0)</f>
        <v>0</v>
      </c>
      <c r="AK2425" s="49">
        <f>IFERROR(IF(OR($W2425&lt;&gt;"Ja",VLOOKUP($C2425,Listen!$A$2:$F$45,6,0)="Nein"),$AC2425,$AB2425),0)</f>
        <v>0</v>
      </c>
      <c r="AL2425" s="51">
        <f t="shared" si="783"/>
        <v>0</v>
      </c>
      <c r="AM2425" s="296">
        <f>IFERROR(IF(VLOOKUP($C2425,Listen!$A$2:$F$45,6,0)="Ja",MAX(BC2425:BD2425),D_SAV!$BC2425),0)</f>
        <v>0</v>
      </c>
      <c r="AN2425" s="51">
        <f t="shared" si="784"/>
        <v>0</v>
      </c>
      <c r="AP2425" s="304">
        <f t="shared" si="785"/>
        <v>0</v>
      </c>
      <c r="AQ2425" s="304">
        <f t="shared" si="786"/>
        <v>0</v>
      </c>
      <c r="AR2425" s="304">
        <f t="shared" si="787"/>
        <v>0</v>
      </c>
      <c r="AS2425" s="304">
        <f t="shared" si="788"/>
        <v>0</v>
      </c>
      <c r="AT2425" s="304">
        <f t="shared" si="789"/>
        <v>0</v>
      </c>
      <c r="AU2425" s="304">
        <f t="shared" si="790"/>
        <v>0</v>
      </c>
      <c r="AV2425" s="304">
        <f t="shared" si="791"/>
        <v>0</v>
      </c>
      <c r="AW2425" s="304">
        <f t="shared" si="792"/>
        <v>0</v>
      </c>
      <c r="AX2425" s="304">
        <f t="shared" si="793"/>
        <v>0</v>
      </c>
      <c r="AY2425" s="304">
        <f t="shared" si="794"/>
        <v>0</v>
      </c>
      <c r="AZ2425" s="304">
        <f t="shared" si="795"/>
        <v>0</v>
      </c>
      <c r="BA2425" s="304">
        <f t="shared" si="796"/>
        <v>0</v>
      </c>
      <c r="BB2425" s="304">
        <f t="shared" si="797"/>
        <v>0</v>
      </c>
      <c r="BC2425" s="304">
        <f t="shared" si="798"/>
        <v>0</v>
      </c>
      <c r="BD2425" s="304">
        <f t="shared" si="799"/>
        <v>0</v>
      </c>
      <c r="BE2425" s="304">
        <f>IFERROR(IF(VLOOKUP($C2425,Listen!$A$2:$F$45,6,0)="Ja",BB2425-MAX(BC2425:BD2425),BB2425-BC2425),0)</f>
        <v>0</v>
      </c>
    </row>
    <row r="2426" spans="1:57" x14ac:dyDescent="0.25">
      <c r="A2426" s="320" t="str">
        <f>IF(AND(D2426&lt;&gt;0,C2426&lt;&gt;0,E2426&lt;&gt;0),IF(B2426&lt;&gt;0,CONCATENATE(B2426,"-AGr",VLOOKUP(C2426,Listen!$A$2:$D$45,4,FALSE),"-",D2426,"-",E2426,),CONCATENATE("AGr",VLOOKUP(C2426,Listen!$A$2:$D$45,4,FALSE),"-",D2426,"-",E2426)),"keine vollständige ID")</f>
        <v>keine vollständige ID</v>
      </c>
      <c r="B2426" s="301"/>
      <c r="C2426" s="287"/>
      <c r="D2426" s="34"/>
      <c r="E2426" s="306"/>
      <c r="F2426" s="116"/>
      <c r="G2426" s="17"/>
      <c r="H2426" s="17"/>
      <c r="I2426" s="17"/>
      <c r="J2426" s="17"/>
      <c r="K2426" s="17"/>
      <c r="L2426" s="17"/>
      <c r="M2426" s="17"/>
      <c r="N2426" s="17"/>
      <c r="O2426" s="116"/>
      <c r="P2426" s="117">
        <f>IF(D2426&gt;A_Stammdaten!$B$12,0,SUM(G2426,H2426,J2426,L2426:M2426)-SUM(I2426,K2426,N2426:O2426))</f>
        <v>0</v>
      </c>
      <c r="Q2426" s="17"/>
      <c r="R2426" s="17"/>
      <c r="S2426" s="17"/>
      <c r="T2426" s="17"/>
      <c r="U2426" s="62">
        <f t="shared" si="779"/>
        <v>0</v>
      </c>
      <c r="V2426" s="34"/>
      <c r="W2426" s="34"/>
      <c r="X2426" s="34"/>
      <c r="Y2426" s="34"/>
      <c r="Z2426" s="34"/>
      <c r="AA2426" s="63" t="str">
        <f t="shared" si="780"/>
        <v>-</v>
      </c>
      <c r="AB2426" s="63" t="str">
        <f t="shared" si="781"/>
        <v>-</v>
      </c>
      <c r="AC2426" s="63">
        <f>IF(ISBLANK($C2426),0,VLOOKUP($C2426,Listen!$A$2:$C$45,2,FALSE))</f>
        <v>0</v>
      </c>
      <c r="AD2426" s="63">
        <f>IF(ISBLANK($C2426),0,VLOOKUP($C2426,Listen!$A$2:$C$45,3,FALSE))</f>
        <v>0</v>
      </c>
      <c r="AE2426" s="49">
        <f t="shared" si="782"/>
        <v>0</v>
      </c>
      <c r="AF2426" s="49">
        <f t="shared" si="782"/>
        <v>0</v>
      </c>
      <c r="AG2426" s="49">
        <f>IFERROR(IF(OR($V2426&lt;&gt;"Ja",VLOOKUP($C2426,Listen!$A$2:$F$45,5,0)="Nein",D2426&lt;IF(C2426="LNG Anbindungsanlagen gemäß separater Festlegung",2022,2023)),$AC2426,$AA2426),0)</f>
        <v>0</v>
      </c>
      <c r="AH2426" s="49">
        <f>IFERROR(IF(OR($V2426&lt;&gt;"Ja",VLOOKUP($C2426,Listen!$A$2:$F$45,5,0)="Nein",D2426&lt;IF(C2426="LNG Anbindungsanlagen gemäß separater Festlegung",2022,2023)),$AC2426,$AA2426),0)</f>
        <v>0</v>
      </c>
      <c r="AI2426" s="49">
        <f>IFERROR(IF(OR($W2426&lt;&gt;"Ja",VLOOKUP($C2426,Listen!$A$2:$F$45,6,0)="Nein"),$AC2426,$AB2426),0)</f>
        <v>0</v>
      </c>
      <c r="AJ2426" s="49">
        <f>IFERROR(IF(OR($W2426&lt;&gt;"Ja",VLOOKUP($C2426,Listen!$A$2:$F$45,6,0)="Nein"),$AC2426,$AB2426),0)</f>
        <v>0</v>
      </c>
      <c r="AK2426" s="49">
        <f>IFERROR(IF(OR($W2426&lt;&gt;"Ja",VLOOKUP($C2426,Listen!$A$2:$F$45,6,0)="Nein"),$AC2426,$AB2426),0)</f>
        <v>0</v>
      </c>
      <c r="AL2426" s="51">
        <f t="shared" si="783"/>
        <v>0</v>
      </c>
      <c r="AM2426" s="296">
        <f>IFERROR(IF(VLOOKUP($C2426,Listen!$A$2:$F$45,6,0)="Ja",MAX(BC2426:BD2426),D_SAV!$BC2426),0)</f>
        <v>0</v>
      </c>
      <c r="AN2426" s="51">
        <f t="shared" si="784"/>
        <v>0</v>
      </c>
      <c r="AP2426" s="304">
        <f t="shared" si="785"/>
        <v>0</v>
      </c>
      <c r="AQ2426" s="304">
        <f t="shared" si="786"/>
        <v>0</v>
      </c>
      <c r="AR2426" s="304">
        <f t="shared" si="787"/>
        <v>0</v>
      </c>
      <c r="AS2426" s="304">
        <f t="shared" si="788"/>
        <v>0</v>
      </c>
      <c r="AT2426" s="304">
        <f t="shared" si="789"/>
        <v>0</v>
      </c>
      <c r="AU2426" s="304">
        <f t="shared" si="790"/>
        <v>0</v>
      </c>
      <c r="AV2426" s="304">
        <f t="shared" si="791"/>
        <v>0</v>
      </c>
      <c r="AW2426" s="304">
        <f t="shared" si="792"/>
        <v>0</v>
      </c>
      <c r="AX2426" s="304">
        <f t="shared" si="793"/>
        <v>0</v>
      </c>
      <c r="AY2426" s="304">
        <f t="shared" si="794"/>
        <v>0</v>
      </c>
      <c r="AZ2426" s="304">
        <f t="shared" si="795"/>
        <v>0</v>
      </c>
      <c r="BA2426" s="304">
        <f t="shared" si="796"/>
        <v>0</v>
      </c>
      <c r="BB2426" s="304">
        <f t="shared" si="797"/>
        <v>0</v>
      </c>
      <c r="BC2426" s="304">
        <f t="shared" si="798"/>
        <v>0</v>
      </c>
      <c r="BD2426" s="304">
        <f t="shared" si="799"/>
        <v>0</v>
      </c>
      <c r="BE2426" s="304">
        <f>IFERROR(IF(VLOOKUP($C2426,Listen!$A$2:$F$45,6,0)="Ja",BB2426-MAX(BC2426:BD2426),BB2426-BC2426),0)</f>
        <v>0</v>
      </c>
    </row>
    <row r="2427" spans="1:57" x14ac:dyDescent="0.25">
      <c r="A2427" s="320" t="str">
        <f>IF(AND(D2427&lt;&gt;0,C2427&lt;&gt;0,E2427&lt;&gt;0),IF(B2427&lt;&gt;0,CONCATENATE(B2427,"-AGr",VLOOKUP(C2427,Listen!$A$2:$D$45,4,FALSE),"-",D2427,"-",E2427,),CONCATENATE("AGr",VLOOKUP(C2427,Listen!$A$2:$D$45,4,FALSE),"-",D2427,"-",E2427)),"keine vollständige ID")</f>
        <v>keine vollständige ID</v>
      </c>
      <c r="B2427" s="301"/>
      <c r="C2427" s="287"/>
      <c r="D2427" s="34"/>
      <c r="E2427" s="306"/>
      <c r="F2427" s="116"/>
      <c r="G2427" s="17"/>
      <c r="H2427" s="17"/>
      <c r="I2427" s="17"/>
      <c r="J2427" s="17"/>
      <c r="K2427" s="17"/>
      <c r="L2427" s="17"/>
      <c r="M2427" s="17"/>
      <c r="N2427" s="17"/>
      <c r="O2427" s="116"/>
      <c r="P2427" s="117">
        <f>IF(D2427&gt;A_Stammdaten!$B$12,0,SUM(G2427,H2427,J2427,L2427:M2427)-SUM(I2427,K2427,N2427:O2427))</f>
        <v>0</v>
      </c>
      <c r="Q2427" s="17"/>
      <c r="R2427" s="17"/>
      <c r="S2427" s="17"/>
      <c r="T2427" s="17"/>
      <c r="U2427" s="62">
        <f t="shared" si="779"/>
        <v>0</v>
      </c>
      <c r="V2427" s="34"/>
      <c r="W2427" s="34"/>
      <c r="X2427" s="34"/>
      <c r="Y2427" s="34"/>
      <c r="Z2427" s="34"/>
      <c r="AA2427" s="63" t="str">
        <f t="shared" si="780"/>
        <v>-</v>
      </c>
      <c r="AB2427" s="63" t="str">
        <f t="shared" si="781"/>
        <v>-</v>
      </c>
      <c r="AC2427" s="63">
        <f>IF(ISBLANK($C2427),0,VLOOKUP($C2427,Listen!$A$2:$C$45,2,FALSE))</f>
        <v>0</v>
      </c>
      <c r="AD2427" s="63">
        <f>IF(ISBLANK($C2427),0,VLOOKUP($C2427,Listen!$A$2:$C$45,3,FALSE))</f>
        <v>0</v>
      </c>
      <c r="AE2427" s="49">
        <f t="shared" si="782"/>
        <v>0</v>
      </c>
      <c r="AF2427" s="49">
        <f t="shared" si="782"/>
        <v>0</v>
      </c>
      <c r="AG2427" s="49">
        <f>IFERROR(IF(OR($V2427&lt;&gt;"Ja",VLOOKUP($C2427,Listen!$A$2:$F$45,5,0)="Nein",D2427&lt;IF(C2427="LNG Anbindungsanlagen gemäß separater Festlegung",2022,2023)),$AC2427,$AA2427),0)</f>
        <v>0</v>
      </c>
      <c r="AH2427" s="49">
        <f>IFERROR(IF(OR($V2427&lt;&gt;"Ja",VLOOKUP($C2427,Listen!$A$2:$F$45,5,0)="Nein",D2427&lt;IF(C2427="LNG Anbindungsanlagen gemäß separater Festlegung",2022,2023)),$AC2427,$AA2427),0)</f>
        <v>0</v>
      </c>
      <c r="AI2427" s="49">
        <f>IFERROR(IF(OR($W2427&lt;&gt;"Ja",VLOOKUP($C2427,Listen!$A$2:$F$45,6,0)="Nein"),$AC2427,$AB2427),0)</f>
        <v>0</v>
      </c>
      <c r="AJ2427" s="49">
        <f>IFERROR(IF(OR($W2427&lt;&gt;"Ja",VLOOKUP($C2427,Listen!$A$2:$F$45,6,0)="Nein"),$AC2427,$AB2427),0)</f>
        <v>0</v>
      </c>
      <c r="AK2427" s="49">
        <f>IFERROR(IF(OR($W2427&lt;&gt;"Ja",VLOOKUP($C2427,Listen!$A$2:$F$45,6,0)="Nein"),$AC2427,$AB2427),0)</f>
        <v>0</v>
      </c>
      <c r="AL2427" s="51">
        <f t="shared" si="783"/>
        <v>0</v>
      </c>
      <c r="AM2427" s="296">
        <f>IFERROR(IF(VLOOKUP($C2427,Listen!$A$2:$F$45,6,0)="Ja",MAX(BC2427:BD2427),D_SAV!$BC2427),0)</f>
        <v>0</v>
      </c>
      <c r="AN2427" s="51">
        <f t="shared" si="784"/>
        <v>0</v>
      </c>
      <c r="AP2427" s="304">
        <f t="shared" si="785"/>
        <v>0</v>
      </c>
      <c r="AQ2427" s="304">
        <f t="shared" si="786"/>
        <v>0</v>
      </c>
      <c r="AR2427" s="304">
        <f t="shared" si="787"/>
        <v>0</v>
      </c>
      <c r="AS2427" s="304">
        <f t="shared" si="788"/>
        <v>0</v>
      </c>
      <c r="AT2427" s="304">
        <f t="shared" si="789"/>
        <v>0</v>
      </c>
      <c r="AU2427" s="304">
        <f t="shared" si="790"/>
        <v>0</v>
      </c>
      <c r="AV2427" s="304">
        <f t="shared" si="791"/>
        <v>0</v>
      </c>
      <c r="AW2427" s="304">
        <f t="shared" si="792"/>
        <v>0</v>
      </c>
      <c r="AX2427" s="304">
        <f t="shared" si="793"/>
        <v>0</v>
      </c>
      <c r="AY2427" s="304">
        <f t="shared" si="794"/>
        <v>0</v>
      </c>
      <c r="AZ2427" s="304">
        <f t="shared" si="795"/>
        <v>0</v>
      </c>
      <c r="BA2427" s="304">
        <f t="shared" si="796"/>
        <v>0</v>
      </c>
      <c r="BB2427" s="304">
        <f t="shared" si="797"/>
        <v>0</v>
      </c>
      <c r="BC2427" s="304">
        <f t="shared" si="798"/>
        <v>0</v>
      </c>
      <c r="BD2427" s="304">
        <f t="shared" si="799"/>
        <v>0</v>
      </c>
      <c r="BE2427" s="304">
        <f>IFERROR(IF(VLOOKUP($C2427,Listen!$A$2:$F$45,6,0)="Ja",BB2427-MAX(BC2427:BD2427),BB2427-BC2427),0)</f>
        <v>0</v>
      </c>
    </row>
    <row r="2428" spans="1:57" x14ac:dyDescent="0.25">
      <c r="A2428" s="320" t="str">
        <f>IF(AND(D2428&lt;&gt;0,C2428&lt;&gt;0,E2428&lt;&gt;0),IF(B2428&lt;&gt;0,CONCATENATE(B2428,"-AGr",VLOOKUP(C2428,Listen!$A$2:$D$45,4,FALSE),"-",D2428,"-",E2428,),CONCATENATE("AGr",VLOOKUP(C2428,Listen!$A$2:$D$45,4,FALSE),"-",D2428,"-",E2428)),"keine vollständige ID")</f>
        <v>keine vollständige ID</v>
      </c>
      <c r="B2428" s="301"/>
      <c r="C2428" s="287"/>
      <c r="D2428" s="34"/>
      <c r="E2428" s="306"/>
      <c r="F2428" s="116"/>
      <c r="G2428" s="17"/>
      <c r="H2428" s="17"/>
      <c r="I2428" s="17"/>
      <c r="J2428" s="17"/>
      <c r="K2428" s="17"/>
      <c r="L2428" s="17"/>
      <c r="M2428" s="17"/>
      <c r="N2428" s="17"/>
      <c r="O2428" s="116"/>
      <c r="P2428" s="117">
        <f>IF(D2428&gt;A_Stammdaten!$B$12,0,SUM(G2428,H2428,J2428,L2428:M2428)-SUM(I2428,K2428,N2428:O2428))</f>
        <v>0</v>
      </c>
      <c r="Q2428" s="17"/>
      <c r="R2428" s="17"/>
      <c r="S2428" s="17"/>
      <c r="T2428" s="17"/>
      <c r="U2428" s="62">
        <f t="shared" si="779"/>
        <v>0</v>
      </c>
      <c r="V2428" s="34"/>
      <c r="W2428" s="34"/>
      <c r="X2428" s="34"/>
      <c r="Y2428" s="34"/>
      <c r="Z2428" s="34"/>
      <c r="AA2428" s="63" t="str">
        <f t="shared" si="780"/>
        <v>-</v>
      </c>
      <c r="AB2428" s="63" t="str">
        <f t="shared" si="781"/>
        <v>-</v>
      </c>
      <c r="AC2428" s="63">
        <f>IF(ISBLANK($C2428),0,VLOOKUP($C2428,Listen!$A$2:$C$45,2,FALSE))</f>
        <v>0</v>
      </c>
      <c r="AD2428" s="63">
        <f>IF(ISBLANK($C2428),0,VLOOKUP($C2428,Listen!$A$2:$C$45,3,FALSE))</f>
        <v>0</v>
      </c>
      <c r="AE2428" s="49">
        <f t="shared" si="782"/>
        <v>0</v>
      </c>
      <c r="AF2428" s="49">
        <f t="shared" si="782"/>
        <v>0</v>
      </c>
      <c r="AG2428" s="49">
        <f>IFERROR(IF(OR($V2428&lt;&gt;"Ja",VLOOKUP($C2428,Listen!$A$2:$F$45,5,0)="Nein",D2428&lt;IF(C2428="LNG Anbindungsanlagen gemäß separater Festlegung",2022,2023)),$AC2428,$AA2428),0)</f>
        <v>0</v>
      </c>
      <c r="AH2428" s="49">
        <f>IFERROR(IF(OR($V2428&lt;&gt;"Ja",VLOOKUP($C2428,Listen!$A$2:$F$45,5,0)="Nein",D2428&lt;IF(C2428="LNG Anbindungsanlagen gemäß separater Festlegung",2022,2023)),$AC2428,$AA2428),0)</f>
        <v>0</v>
      </c>
      <c r="AI2428" s="49">
        <f>IFERROR(IF(OR($W2428&lt;&gt;"Ja",VLOOKUP($C2428,Listen!$A$2:$F$45,6,0)="Nein"),$AC2428,$AB2428),0)</f>
        <v>0</v>
      </c>
      <c r="AJ2428" s="49">
        <f>IFERROR(IF(OR($W2428&lt;&gt;"Ja",VLOOKUP($C2428,Listen!$A$2:$F$45,6,0)="Nein"),$AC2428,$AB2428),0)</f>
        <v>0</v>
      </c>
      <c r="AK2428" s="49">
        <f>IFERROR(IF(OR($W2428&lt;&gt;"Ja",VLOOKUP($C2428,Listen!$A$2:$F$45,6,0)="Nein"),$AC2428,$AB2428),0)</f>
        <v>0</v>
      </c>
      <c r="AL2428" s="51">
        <f t="shared" si="783"/>
        <v>0</v>
      </c>
      <c r="AM2428" s="296">
        <f>IFERROR(IF(VLOOKUP($C2428,Listen!$A$2:$F$45,6,0)="Ja",MAX(BC2428:BD2428),D_SAV!$BC2428),0)</f>
        <v>0</v>
      </c>
      <c r="AN2428" s="51">
        <f t="shared" si="784"/>
        <v>0</v>
      </c>
      <c r="AP2428" s="304">
        <f t="shared" si="785"/>
        <v>0</v>
      </c>
      <c r="AQ2428" s="304">
        <f t="shared" si="786"/>
        <v>0</v>
      </c>
      <c r="AR2428" s="304">
        <f t="shared" si="787"/>
        <v>0</v>
      </c>
      <c r="AS2428" s="304">
        <f t="shared" si="788"/>
        <v>0</v>
      </c>
      <c r="AT2428" s="304">
        <f t="shared" si="789"/>
        <v>0</v>
      </c>
      <c r="AU2428" s="304">
        <f t="shared" si="790"/>
        <v>0</v>
      </c>
      <c r="AV2428" s="304">
        <f t="shared" si="791"/>
        <v>0</v>
      </c>
      <c r="AW2428" s="304">
        <f t="shared" si="792"/>
        <v>0</v>
      </c>
      <c r="AX2428" s="304">
        <f t="shared" si="793"/>
        <v>0</v>
      </c>
      <c r="AY2428" s="304">
        <f t="shared" si="794"/>
        <v>0</v>
      </c>
      <c r="AZ2428" s="304">
        <f t="shared" si="795"/>
        <v>0</v>
      </c>
      <c r="BA2428" s="304">
        <f t="shared" si="796"/>
        <v>0</v>
      </c>
      <c r="BB2428" s="304">
        <f t="shared" si="797"/>
        <v>0</v>
      </c>
      <c r="BC2428" s="304">
        <f t="shared" si="798"/>
        <v>0</v>
      </c>
      <c r="BD2428" s="304">
        <f t="shared" si="799"/>
        <v>0</v>
      </c>
      <c r="BE2428" s="304">
        <f>IFERROR(IF(VLOOKUP($C2428,Listen!$A$2:$F$45,6,0)="Ja",BB2428-MAX(BC2428:BD2428),BB2428-BC2428),0)</f>
        <v>0</v>
      </c>
    </row>
    <row r="2429" spans="1:57" x14ac:dyDescent="0.25">
      <c r="A2429" s="320" t="str">
        <f>IF(AND(D2429&lt;&gt;0,C2429&lt;&gt;0,E2429&lt;&gt;0),IF(B2429&lt;&gt;0,CONCATENATE(B2429,"-AGr",VLOOKUP(C2429,Listen!$A$2:$D$45,4,FALSE),"-",D2429,"-",E2429,),CONCATENATE("AGr",VLOOKUP(C2429,Listen!$A$2:$D$45,4,FALSE),"-",D2429,"-",E2429)),"keine vollständige ID")</f>
        <v>keine vollständige ID</v>
      </c>
      <c r="B2429" s="301"/>
      <c r="C2429" s="287"/>
      <c r="D2429" s="34"/>
      <c r="E2429" s="306"/>
      <c r="F2429" s="116"/>
      <c r="G2429" s="17"/>
      <c r="H2429" s="17"/>
      <c r="I2429" s="17"/>
      <c r="J2429" s="17"/>
      <c r="K2429" s="17"/>
      <c r="L2429" s="17"/>
      <c r="M2429" s="17"/>
      <c r="N2429" s="17"/>
      <c r="O2429" s="116"/>
      <c r="P2429" s="117">
        <f>IF(D2429&gt;A_Stammdaten!$B$12,0,SUM(G2429,H2429,J2429,L2429:M2429)-SUM(I2429,K2429,N2429:O2429))</f>
        <v>0</v>
      </c>
      <c r="Q2429" s="17"/>
      <c r="R2429" s="17"/>
      <c r="S2429" s="17"/>
      <c r="T2429" s="17"/>
      <c r="U2429" s="62">
        <f t="shared" si="779"/>
        <v>0</v>
      </c>
      <c r="V2429" s="34"/>
      <c r="W2429" s="34"/>
      <c r="X2429" s="34"/>
      <c r="Y2429" s="34"/>
      <c r="Z2429" s="34"/>
      <c r="AA2429" s="63" t="str">
        <f t="shared" si="780"/>
        <v>-</v>
      </c>
      <c r="AB2429" s="63" t="str">
        <f t="shared" si="781"/>
        <v>-</v>
      </c>
      <c r="AC2429" s="63">
        <f>IF(ISBLANK($C2429),0,VLOOKUP($C2429,Listen!$A$2:$C$45,2,FALSE))</f>
        <v>0</v>
      </c>
      <c r="AD2429" s="63">
        <f>IF(ISBLANK($C2429),0,VLOOKUP($C2429,Listen!$A$2:$C$45,3,FALSE))</f>
        <v>0</v>
      </c>
      <c r="AE2429" s="49">
        <f t="shared" si="782"/>
        <v>0</v>
      </c>
      <c r="AF2429" s="49">
        <f t="shared" si="782"/>
        <v>0</v>
      </c>
      <c r="AG2429" s="49">
        <f>IFERROR(IF(OR($V2429&lt;&gt;"Ja",VLOOKUP($C2429,Listen!$A$2:$F$45,5,0)="Nein",D2429&lt;IF(C2429="LNG Anbindungsanlagen gemäß separater Festlegung",2022,2023)),$AC2429,$AA2429),0)</f>
        <v>0</v>
      </c>
      <c r="AH2429" s="49">
        <f>IFERROR(IF(OR($V2429&lt;&gt;"Ja",VLOOKUP($C2429,Listen!$A$2:$F$45,5,0)="Nein",D2429&lt;IF(C2429="LNG Anbindungsanlagen gemäß separater Festlegung",2022,2023)),$AC2429,$AA2429),0)</f>
        <v>0</v>
      </c>
      <c r="AI2429" s="49">
        <f>IFERROR(IF(OR($W2429&lt;&gt;"Ja",VLOOKUP($C2429,Listen!$A$2:$F$45,6,0)="Nein"),$AC2429,$AB2429),0)</f>
        <v>0</v>
      </c>
      <c r="AJ2429" s="49">
        <f>IFERROR(IF(OR($W2429&lt;&gt;"Ja",VLOOKUP($C2429,Listen!$A$2:$F$45,6,0)="Nein"),$AC2429,$AB2429),0)</f>
        <v>0</v>
      </c>
      <c r="AK2429" s="49">
        <f>IFERROR(IF(OR($W2429&lt;&gt;"Ja",VLOOKUP($C2429,Listen!$A$2:$F$45,6,0)="Nein"),$AC2429,$AB2429),0)</f>
        <v>0</v>
      </c>
      <c r="AL2429" s="51">
        <f t="shared" si="783"/>
        <v>0</v>
      </c>
      <c r="AM2429" s="296">
        <f>IFERROR(IF(VLOOKUP($C2429,Listen!$A$2:$F$45,6,0)="Ja",MAX(BC2429:BD2429),D_SAV!$BC2429),0)</f>
        <v>0</v>
      </c>
      <c r="AN2429" s="51">
        <f t="shared" si="784"/>
        <v>0</v>
      </c>
      <c r="AP2429" s="304">
        <f t="shared" si="785"/>
        <v>0</v>
      </c>
      <c r="AQ2429" s="304">
        <f t="shared" si="786"/>
        <v>0</v>
      </c>
      <c r="AR2429" s="304">
        <f t="shared" si="787"/>
        <v>0</v>
      </c>
      <c r="AS2429" s="304">
        <f t="shared" si="788"/>
        <v>0</v>
      </c>
      <c r="AT2429" s="304">
        <f t="shared" si="789"/>
        <v>0</v>
      </c>
      <c r="AU2429" s="304">
        <f t="shared" si="790"/>
        <v>0</v>
      </c>
      <c r="AV2429" s="304">
        <f t="shared" si="791"/>
        <v>0</v>
      </c>
      <c r="AW2429" s="304">
        <f t="shared" si="792"/>
        <v>0</v>
      </c>
      <c r="AX2429" s="304">
        <f t="shared" si="793"/>
        <v>0</v>
      </c>
      <c r="AY2429" s="304">
        <f t="shared" si="794"/>
        <v>0</v>
      </c>
      <c r="AZ2429" s="304">
        <f t="shared" si="795"/>
        <v>0</v>
      </c>
      <c r="BA2429" s="304">
        <f t="shared" si="796"/>
        <v>0</v>
      </c>
      <c r="BB2429" s="304">
        <f t="shared" si="797"/>
        <v>0</v>
      </c>
      <c r="BC2429" s="304">
        <f t="shared" si="798"/>
        <v>0</v>
      </c>
      <c r="BD2429" s="304">
        <f t="shared" si="799"/>
        <v>0</v>
      </c>
      <c r="BE2429" s="304">
        <f>IFERROR(IF(VLOOKUP($C2429,Listen!$A$2:$F$45,6,0)="Ja",BB2429-MAX(BC2429:BD2429),BB2429-BC2429),0)</f>
        <v>0</v>
      </c>
    </row>
    <row r="2430" spans="1:57" x14ac:dyDescent="0.25">
      <c r="A2430" s="320" t="str">
        <f>IF(AND(D2430&lt;&gt;0,C2430&lt;&gt;0,E2430&lt;&gt;0),IF(B2430&lt;&gt;0,CONCATENATE(B2430,"-AGr",VLOOKUP(C2430,Listen!$A$2:$D$45,4,FALSE),"-",D2430,"-",E2430,),CONCATENATE("AGr",VLOOKUP(C2430,Listen!$A$2:$D$45,4,FALSE),"-",D2430,"-",E2430)),"keine vollständige ID")</f>
        <v>keine vollständige ID</v>
      </c>
      <c r="B2430" s="301"/>
      <c r="C2430" s="287"/>
      <c r="D2430" s="34"/>
      <c r="E2430" s="306"/>
      <c r="F2430" s="116"/>
      <c r="G2430" s="17"/>
      <c r="H2430" s="17"/>
      <c r="I2430" s="17"/>
      <c r="J2430" s="17"/>
      <c r="K2430" s="17"/>
      <c r="L2430" s="17"/>
      <c r="M2430" s="17"/>
      <c r="N2430" s="17"/>
      <c r="O2430" s="116"/>
      <c r="P2430" s="117">
        <f>IF(D2430&gt;A_Stammdaten!$B$12,0,SUM(G2430,H2430,J2430,L2430:M2430)-SUM(I2430,K2430,N2430:O2430))</f>
        <v>0</v>
      </c>
      <c r="Q2430" s="17"/>
      <c r="R2430" s="17"/>
      <c r="S2430" s="17"/>
      <c r="T2430" s="17"/>
      <c r="U2430" s="62">
        <f t="shared" si="779"/>
        <v>0</v>
      </c>
      <c r="V2430" s="34"/>
      <c r="W2430" s="34"/>
      <c r="X2430" s="34"/>
      <c r="Y2430" s="34"/>
      <c r="Z2430" s="34"/>
      <c r="AA2430" s="63" t="str">
        <f t="shared" si="780"/>
        <v>-</v>
      </c>
      <c r="AB2430" s="63" t="str">
        <f t="shared" si="781"/>
        <v>-</v>
      </c>
      <c r="AC2430" s="63">
        <f>IF(ISBLANK($C2430),0,VLOOKUP($C2430,Listen!$A$2:$C$45,2,FALSE))</f>
        <v>0</v>
      </c>
      <c r="AD2430" s="63">
        <f>IF(ISBLANK($C2430),0,VLOOKUP($C2430,Listen!$A$2:$C$45,3,FALSE))</f>
        <v>0</v>
      </c>
      <c r="AE2430" s="49">
        <f t="shared" si="782"/>
        <v>0</v>
      </c>
      <c r="AF2430" s="49">
        <f t="shared" si="782"/>
        <v>0</v>
      </c>
      <c r="AG2430" s="49">
        <f>IFERROR(IF(OR($V2430&lt;&gt;"Ja",VLOOKUP($C2430,Listen!$A$2:$F$45,5,0)="Nein",D2430&lt;IF(C2430="LNG Anbindungsanlagen gemäß separater Festlegung",2022,2023)),$AC2430,$AA2430),0)</f>
        <v>0</v>
      </c>
      <c r="AH2430" s="49">
        <f>IFERROR(IF(OR($V2430&lt;&gt;"Ja",VLOOKUP($C2430,Listen!$A$2:$F$45,5,0)="Nein",D2430&lt;IF(C2430="LNG Anbindungsanlagen gemäß separater Festlegung",2022,2023)),$AC2430,$AA2430),0)</f>
        <v>0</v>
      </c>
      <c r="AI2430" s="49">
        <f>IFERROR(IF(OR($W2430&lt;&gt;"Ja",VLOOKUP($C2430,Listen!$A$2:$F$45,6,0)="Nein"),$AC2430,$AB2430),0)</f>
        <v>0</v>
      </c>
      <c r="AJ2430" s="49">
        <f>IFERROR(IF(OR($W2430&lt;&gt;"Ja",VLOOKUP($C2430,Listen!$A$2:$F$45,6,0)="Nein"),$AC2430,$AB2430),0)</f>
        <v>0</v>
      </c>
      <c r="AK2430" s="49">
        <f>IFERROR(IF(OR($W2430&lt;&gt;"Ja",VLOOKUP($C2430,Listen!$A$2:$F$45,6,0)="Nein"),$AC2430,$AB2430),0)</f>
        <v>0</v>
      </c>
      <c r="AL2430" s="51">
        <f t="shared" si="783"/>
        <v>0</v>
      </c>
      <c r="AM2430" s="296">
        <f>IFERROR(IF(VLOOKUP($C2430,Listen!$A$2:$F$45,6,0)="Ja",MAX(BC2430:BD2430),D_SAV!$BC2430),0)</f>
        <v>0</v>
      </c>
      <c r="AN2430" s="51">
        <f t="shared" si="784"/>
        <v>0</v>
      </c>
      <c r="AP2430" s="304">
        <f t="shared" si="785"/>
        <v>0</v>
      </c>
      <c r="AQ2430" s="304">
        <f t="shared" si="786"/>
        <v>0</v>
      </c>
      <c r="AR2430" s="304">
        <f t="shared" si="787"/>
        <v>0</v>
      </c>
      <c r="AS2430" s="304">
        <f t="shared" si="788"/>
        <v>0</v>
      </c>
      <c r="AT2430" s="304">
        <f t="shared" si="789"/>
        <v>0</v>
      </c>
      <c r="AU2430" s="304">
        <f t="shared" si="790"/>
        <v>0</v>
      </c>
      <c r="AV2430" s="304">
        <f t="shared" si="791"/>
        <v>0</v>
      </c>
      <c r="AW2430" s="304">
        <f t="shared" si="792"/>
        <v>0</v>
      </c>
      <c r="AX2430" s="304">
        <f t="shared" si="793"/>
        <v>0</v>
      </c>
      <c r="AY2430" s="304">
        <f t="shared" si="794"/>
        <v>0</v>
      </c>
      <c r="AZ2430" s="304">
        <f t="shared" si="795"/>
        <v>0</v>
      </c>
      <c r="BA2430" s="304">
        <f t="shared" si="796"/>
        <v>0</v>
      </c>
      <c r="BB2430" s="304">
        <f t="shared" si="797"/>
        <v>0</v>
      </c>
      <c r="BC2430" s="304">
        <f t="shared" si="798"/>
        <v>0</v>
      </c>
      <c r="BD2430" s="304">
        <f t="shared" si="799"/>
        <v>0</v>
      </c>
      <c r="BE2430" s="304">
        <f>IFERROR(IF(VLOOKUP($C2430,Listen!$A$2:$F$45,6,0)="Ja",BB2430-MAX(BC2430:BD2430),BB2430-BC2430),0)</f>
        <v>0</v>
      </c>
    </row>
    <row r="2431" spans="1:57" x14ac:dyDescent="0.25">
      <c r="A2431" s="320" t="str">
        <f>IF(AND(D2431&lt;&gt;0,C2431&lt;&gt;0,E2431&lt;&gt;0),IF(B2431&lt;&gt;0,CONCATENATE(B2431,"-AGr",VLOOKUP(C2431,Listen!$A$2:$D$45,4,FALSE),"-",D2431,"-",E2431,),CONCATENATE("AGr",VLOOKUP(C2431,Listen!$A$2:$D$45,4,FALSE),"-",D2431,"-",E2431)),"keine vollständige ID")</f>
        <v>keine vollständige ID</v>
      </c>
      <c r="B2431" s="301"/>
      <c r="C2431" s="287"/>
      <c r="D2431" s="34"/>
      <c r="E2431" s="306"/>
      <c r="F2431" s="116"/>
      <c r="G2431" s="17"/>
      <c r="H2431" s="17"/>
      <c r="I2431" s="17"/>
      <c r="J2431" s="17"/>
      <c r="K2431" s="17"/>
      <c r="L2431" s="17"/>
      <c r="M2431" s="17"/>
      <c r="N2431" s="17"/>
      <c r="O2431" s="116"/>
      <c r="P2431" s="117">
        <f>IF(D2431&gt;A_Stammdaten!$B$12,0,SUM(G2431,H2431,J2431,L2431:M2431)-SUM(I2431,K2431,N2431:O2431))</f>
        <v>0</v>
      </c>
      <c r="Q2431" s="17"/>
      <c r="R2431" s="17"/>
      <c r="S2431" s="17"/>
      <c r="T2431" s="17"/>
      <c r="U2431" s="62">
        <f t="shared" si="779"/>
        <v>0</v>
      </c>
      <c r="V2431" s="34"/>
      <c r="W2431" s="34"/>
      <c r="X2431" s="34"/>
      <c r="Y2431" s="34"/>
      <c r="Z2431" s="34"/>
      <c r="AA2431" s="63" t="str">
        <f t="shared" si="780"/>
        <v>-</v>
      </c>
      <c r="AB2431" s="63" t="str">
        <f t="shared" si="781"/>
        <v>-</v>
      </c>
      <c r="AC2431" s="63">
        <f>IF(ISBLANK($C2431),0,VLOOKUP($C2431,Listen!$A$2:$C$45,2,FALSE))</f>
        <v>0</v>
      </c>
      <c r="AD2431" s="63">
        <f>IF(ISBLANK($C2431),0,VLOOKUP($C2431,Listen!$A$2:$C$45,3,FALSE))</f>
        <v>0</v>
      </c>
      <c r="AE2431" s="49">
        <f t="shared" si="782"/>
        <v>0</v>
      </c>
      <c r="AF2431" s="49">
        <f t="shared" si="782"/>
        <v>0</v>
      </c>
      <c r="AG2431" s="49">
        <f>IFERROR(IF(OR($V2431&lt;&gt;"Ja",VLOOKUP($C2431,Listen!$A$2:$F$45,5,0)="Nein",D2431&lt;IF(C2431="LNG Anbindungsanlagen gemäß separater Festlegung",2022,2023)),$AC2431,$AA2431),0)</f>
        <v>0</v>
      </c>
      <c r="AH2431" s="49">
        <f>IFERROR(IF(OR($V2431&lt;&gt;"Ja",VLOOKUP($C2431,Listen!$A$2:$F$45,5,0)="Nein",D2431&lt;IF(C2431="LNG Anbindungsanlagen gemäß separater Festlegung",2022,2023)),$AC2431,$AA2431),0)</f>
        <v>0</v>
      </c>
      <c r="AI2431" s="49">
        <f>IFERROR(IF(OR($W2431&lt;&gt;"Ja",VLOOKUP($C2431,Listen!$A$2:$F$45,6,0)="Nein"),$AC2431,$AB2431),0)</f>
        <v>0</v>
      </c>
      <c r="AJ2431" s="49">
        <f>IFERROR(IF(OR($W2431&lt;&gt;"Ja",VLOOKUP($C2431,Listen!$A$2:$F$45,6,0)="Nein"),$AC2431,$AB2431),0)</f>
        <v>0</v>
      </c>
      <c r="AK2431" s="49">
        <f>IFERROR(IF(OR($W2431&lt;&gt;"Ja",VLOOKUP($C2431,Listen!$A$2:$F$45,6,0)="Nein"),$AC2431,$AB2431),0)</f>
        <v>0</v>
      </c>
      <c r="AL2431" s="51">
        <f t="shared" si="783"/>
        <v>0</v>
      </c>
      <c r="AM2431" s="296">
        <f>IFERROR(IF(VLOOKUP($C2431,Listen!$A$2:$F$45,6,0)="Ja",MAX(BC2431:BD2431),D_SAV!$BC2431),0)</f>
        <v>0</v>
      </c>
      <c r="AN2431" s="51">
        <f t="shared" si="784"/>
        <v>0</v>
      </c>
      <c r="AP2431" s="304">
        <f t="shared" si="785"/>
        <v>0</v>
      </c>
      <c r="AQ2431" s="304">
        <f t="shared" si="786"/>
        <v>0</v>
      </c>
      <c r="AR2431" s="304">
        <f t="shared" si="787"/>
        <v>0</v>
      </c>
      <c r="AS2431" s="304">
        <f t="shared" si="788"/>
        <v>0</v>
      </c>
      <c r="AT2431" s="304">
        <f t="shared" si="789"/>
        <v>0</v>
      </c>
      <c r="AU2431" s="304">
        <f t="shared" si="790"/>
        <v>0</v>
      </c>
      <c r="AV2431" s="304">
        <f t="shared" si="791"/>
        <v>0</v>
      </c>
      <c r="AW2431" s="304">
        <f t="shared" si="792"/>
        <v>0</v>
      </c>
      <c r="AX2431" s="304">
        <f t="shared" si="793"/>
        <v>0</v>
      </c>
      <c r="AY2431" s="304">
        <f t="shared" si="794"/>
        <v>0</v>
      </c>
      <c r="AZ2431" s="304">
        <f t="shared" si="795"/>
        <v>0</v>
      </c>
      <c r="BA2431" s="304">
        <f t="shared" si="796"/>
        <v>0</v>
      </c>
      <c r="BB2431" s="304">
        <f t="shared" si="797"/>
        <v>0</v>
      </c>
      <c r="BC2431" s="304">
        <f t="shared" si="798"/>
        <v>0</v>
      </c>
      <c r="BD2431" s="304">
        <f t="shared" si="799"/>
        <v>0</v>
      </c>
      <c r="BE2431" s="304">
        <f>IFERROR(IF(VLOOKUP($C2431,Listen!$A$2:$F$45,6,0)="Ja",BB2431-MAX(BC2431:BD2431),BB2431-BC2431),0)</f>
        <v>0</v>
      </c>
    </row>
    <row r="2432" spans="1:57" x14ac:dyDescent="0.25">
      <c r="A2432" s="320" t="str">
        <f>IF(AND(D2432&lt;&gt;0,C2432&lt;&gt;0,E2432&lt;&gt;0),IF(B2432&lt;&gt;0,CONCATENATE(B2432,"-AGr",VLOOKUP(C2432,Listen!$A$2:$D$45,4,FALSE),"-",D2432,"-",E2432,),CONCATENATE("AGr",VLOOKUP(C2432,Listen!$A$2:$D$45,4,FALSE),"-",D2432,"-",E2432)),"keine vollständige ID")</f>
        <v>keine vollständige ID</v>
      </c>
      <c r="B2432" s="301"/>
      <c r="C2432" s="287"/>
      <c r="D2432" s="34"/>
      <c r="E2432" s="306"/>
      <c r="F2432" s="116"/>
      <c r="G2432" s="17"/>
      <c r="H2432" s="17"/>
      <c r="I2432" s="17"/>
      <c r="J2432" s="17"/>
      <c r="K2432" s="17"/>
      <c r="L2432" s="17"/>
      <c r="M2432" s="17"/>
      <c r="N2432" s="17"/>
      <c r="O2432" s="116"/>
      <c r="P2432" s="117">
        <f>IF(D2432&gt;A_Stammdaten!$B$12,0,SUM(G2432,H2432,J2432,L2432:M2432)-SUM(I2432,K2432,N2432:O2432))</f>
        <v>0</v>
      </c>
      <c r="Q2432" s="17"/>
      <c r="R2432" s="17"/>
      <c r="S2432" s="17"/>
      <c r="T2432" s="17"/>
      <c r="U2432" s="62">
        <f t="shared" si="779"/>
        <v>0</v>
      </c>
      <c r="V2432" s="34"/>
      <c r="W2432" s="34"/>
      <c r="X2432" s="34"/>
      <c r="Y2432" s="34"/>
      <c r="Z2432" s="34"/>
      <c r="AA2432" s="63" t="str">
        <f t="shared" si="780"/>
        <v>-</v>
      </c>
      <c r="AB2432" s="63" t="str">
        <f t="shared" si="781"/>
        <v>-</v>
      </c>
      <c r="AC2432" s="63">
        <f>IF(ISBLANK($C2432),0,VLOOKUP($C2432,Listen!$A$2:$C$45,2,FALSE))</f>
        <v>0</v>
      </c>
      <c r="AD2432" s="63">
        <f>IF(ISBLANK($C2432),0,VLOOKUP($C2432,Listen!$A$2:$C$45,3,FALSE))</f>
        <v>0</v>
      </c>
      <c r="AE2432" s="49">
        <f t="shared" si="782"/>
        <v>0</v>
      </c>
      <c r="AF2432" s="49">
        <f t="shared" si="782"/>
        <v>0</v>
      </c>
      <c r="AG2432" s="49">
        <f>IFERROR(IF(OR($V2432&lt;&gt;"Ja",VLOOKUP($C2432,Listen!$A$2:$F$45,5,0)="Nein",D2432&lt;IF(C2432="LNG Anbindungsanlagen gemäß separater Festlegung",2022,2023)),$AC2432,$AA2432),0)</f>
        <v>0</v>
      </c>
      <c r="AH2432" s="49">
        <f>IFERROR(IF(OR($V2432&lt;&gt;"Ja",VLOOKUP($C2432,Listen!$A$2:$F$45,5,0)="Nein",D2432&lt;IF(C2432="LNG Anbindungsanlagen gemäß separater Festlegung",2022,2023)),$AC2432,$AA2432),0)</f>
        <v>0</v>
      </c>
      <c r="AI2432" s="49">
        <f>IFERROR(IF(OR($W2432&lt;&gt;"Ja",VLOOKUP($C2432,Listen!$A$2:$F$45,6,0)="Nein"),$AC2432,$AB2432),0)</f>
        <v>0</v>
      </c>
      <c r="AJ2432" s="49">
        <f>IFERROR(IF(OR($W2432&lt;&gt;"Ja",VLOOKUP($C2432,Listen!$A$2:$F$45,6,0)="Nein"),$AC2432,$AB2432),0)</f>
        <v>0</v>
      </c>
      <c r="AK2432" s="49">
        <f>IFERROR(IF(OR($W2432&lt;&gt;"Ja",VLOOKUP($C2432,Listen!$A$2:$F$45,6,0)="Nein"),$AC2432,$AB2432),0)</f>
        <v>0</v>
      </c>
      <c r="AL2432" s="51">
        <f t="shared" si="783"/>
        <v>0</v>
      </c>
      <c r="AM2432" s="296">
        <f>IFERROR(IF(VLOOKUP($C2432,Listen!$A$2:$F$45,6,0)="Ja",MAX(BC2432:BD2432),D_SAV!$BC2432),0)</f>
        <v>0</v>
      </c>
      <c r="AN2432" s="51">
        <f t="shared" si="784"/>
        <v>0</v>
      </c>
      <c r="AP2432" s="304">
        <f t="shared" si="785"/>
        <v>0</v>
      </c>
      <c r="AQ2432" s="304">
        <f t="shared" si="786"/>
        <v>0</v>
      </c>
      <c r="AR2432" s="304">
        <f t="shared" si="787"/>
        <v>0</v>
      </c>
      <c r="AS2432" s="304">
        <f t="shared" si="788"/>
        <v>0</v>
      </c>
      <c r="AT2432" s="304">
        <f t="shared" si="789"/>
        <v>0</v>
      </c>
      <c r="AU2432" s="304">
        <f t="shared" si="790"/>
        <v>0</v>
      </c>
      <c r="AV2432" s="304">
        <f t="shared" si="791"/>
        <v>0</v>
      </c>
      <c r="AW2432" s="304">
        <f t="shared" si="792"/>
        <v>0</v>
      </c>
      <c r="AX2432" s="304">
        <f t="shared" si="793"/>
        <v>0</v>
      </c>
      <c r="AY2432" s="304">
        <f t="shared" si="794"/>
        <v>0</v>
      </c>
      <c r="AZ2432" s="304">
        <f t="shared" si="795"/>
        <v>0</v>
      </c>
      <c r="BA2432" s="304">
        <f t="shared" si="796"/>
        <v>0</v>
      </c>
      <c r="BB2432" s="304">
        <f t="shared" si="797"/>
        <v>0</v>
      </c>
      <c r="BC2432" s="304">
        <f t="shared" si="798"/>
        <v>0</v>
      </c>
      <c r="BD2432" s="304">
        <f t="shared" si="799"/>
        <v>0</v>
      </c>
      <c r="BE2432" s="304">
        <f>IFERROR(IF(VLOOKUP($C2432,Listen!$A$2:$F$45,6,0)="Ja",BB2432-MAX(BC2432:BD2432),BB2432-BC2432),0)</f>
        <v>0</v>
      </c>
    </row>
    <row r="2433" spans="1:57" x14ac:dyDescent="0.25">
      <c r="A2433" s="320" t="str">
        <f>IF(AND(D2433&lt;&gt;0,C2433&lt;&gt;0,E2433&lt;&gt;0),IF(B2433&lt;&gt;0,CONCATENATE(B2433,"-AGr",VLOOKUP(C2433,Listen!$A$2:$D$45,4,FALSE),"-",D2433,"-",E2433,),CONCATENATE("AGr",VLOOKUP(C2433,Listen!$A$2:$D$45,4,FALSE),"-",D2433,"-",E2433)),"keine vollständige ID")</f>
        <v>keine vollständige ID</v>
      </c>
      <c r="B2433" s="301"/>
      <c r="C2433" s="287"/>
      <c r="D2433" s="34"/>
      <c r="E2433" s="306"/>
      <c r="F2433" s="116"/>
      <c r="G2433" s="17"/>
      <c r="H2433" s="17"/>
      <c r="I2433" s="17"/>
      <c r="J2433" s="17"/>
      <c r="K2433" s="17"/>
      <c r="L2433" s="17"/>
      <c r="M2433" s="17"/>
      <c r="N2433" s="17"/>
      <c r="O2433" s="116"/>
      <c r="P2433" s="117">
        <f>IF(D2433&gt;A_Stammdaten!$B$12,0,SUM(G2433,H2433,J2433,L2433:M2433)-SUM(I2433,K2433,N2433:O2433))</f>
        <v>0</v>
      </c>
      <c r="Q2433" s="17"/>
      <c r="R2433" s="17"/>
      <c r="S2433" s="17"/>
      <c r="T2433" s="17"/>
      <c r="U2433" s="62">
        <f t="shared" si="779"/>
        <v>0</v>
      </c>
      <c r="V2433" s="34"/>
      <c r="W2433" s="34"/>
      <c r="X2433" s="34"/>
      <c r="Y2433" s="34"/>
      <c r="Z2433" s="34"/>
      <c r="AA2433" s="63" t="str">
        <f t="shared" si="780"/>
        <v>-</v>
      </c>
      <c r="AB2433" s="63" t="str">
        <f t="shared" si="781"/>
        <v>-</v>
      </c>
      <c r="AC2433" s="63">
        <f>IF(ISBLANK($C2433),0,VLOOKUP($C2433,Listen!$A$2:$C$45,2,FALSE))</f>
        <v>0</v>
      </c>
      <c r="AD2433" s="63">
        <f>IF(ISBLANK($C2433),0,VLOOKUP($C2433,Listen!$A$2:$C$45,3,FALSE))</f>
        <v>0</v>
      </c>
      <c r="AE2433" s="49">
        <f t="shared" si="782"/>
        <v>0</v>
      </c>
      <c r="AF2433" s="49">
        <f t="shared" si="782"/>
        <v>0</v>
      </c>
      <c r="AG2433" s="49">
        <f>IFERROR(IF(OR($V2433&lt;&gt;"Ja",VLOOKUP($C2433,Listen!$A$2:$F$45,5,0)="Nein",D2433&lt;IF(C2433="LNG Anbindungsanlagen gemäß separater Festlegung",2022,2023)),$AC2433,$AA2433),0)</f>
        <v>0</v>
      </c>
      <c r="AH2433" s="49">
        <f>IFERROR(IF(OR($V2433&lt;&gt;"Ja",VLOOKUP($C2433,Listen!$A$2:$F$45,5,0)="Nein",D2433&lt;IF(C2433="LNG Anbindungsanlagen gemäß separater Festlegung",2022,2023)),$AC2433,$AA2433),0)</f>
        <v>0</v>
      </c>
      <c r="AI2433" s="49">
        <f>IFERROR(IF(OR($W2433&lt;&gt;"Ja",VLOOKUP($C2433,Listen!$A$2:$F$45,6,0)="Nein"),$AC2433,$AB2433),0)</f>
        <v>0</v>
      </c>
      <c r="AJ2433" s="49">
        <f>IFERROR(IF(OR($W2433&lt;&gt;"Ja",VLOOKUP($C2433,Listen!$A$2:$F$45,6,0)="Nein"),$AC2433,$AB2433),0)</f>
        <v>0</v>
      </c>
      <c r="AK2433" s="49">
        <f>IFERROR(IF(OR($W2433&lt;&gt;"Ja",VLOOKUP($C2433,Listen!$A$2:$F$45,6,0)="Nein"),$AC2433,$AB2433),0)</f>
        <v>0</v>
      </c>
      <c r="AL2433" s="51">
        <f t="shared" si="783"/>
        <v>0</v>
      </c>
      <c r="AM2433" s="296">
        <f>IFERROR(IF(VLOOKUP($C2433,Listen!$A$2:$F$45,6,0)="Ja",MAX(BC2433:BD2433),D_SAV!$BC2433),0)</f>
        <v>0</v>
      </c>
      <c r="AN2433" s="51">
        <f t="shared" si="784"/>
        <v>0</v>
      </c>
      <c r="AP2433" s="304">
        <f t="shared" si="785"/>
        <v>0</v>
      </c>
      <c r="AQ2433" s="304">
        <f t="shared" si="786"/>
        <v>0</v>
      </c>
      <c r="AR2433" s="304">
        <f t="shared" si="787"/>
        <v>0</v>
      </c>
      <c r="AS2433" s="304">
        <f t="shared" si="788"/>
        <v>0</v>
      </c>
      <c r="AT2433" s="304">
        <f t="shared" si="789"/>
        <v>0</v>
      </c>
      <c r="AU2433" s="304">
        <f t="shared" si="790"/>
        <v>0</v>
      </c>
      <c r="AV2433" s="304">
        <f t="shared" si="791"/>
        <v>0</v>
      </c>
      <c r="AW2433" s="304">
        <f t="shared" si="792"/>
        <v>0</v>
      </c>
      <c r="AX2433" s="304">
        <f t="shared" si="793"/>
        <v>0</v>
      </c>
      <c r="AY2433" s="304">
        <f t="shared" si="794"/>
        <v>0</v>
      </c>
      <c r="AZ2433" s="304">
        <f t="shared" si="795"/>
        <v>0</v>
      </c>
      <c r="BA2433" s="304">
        <f t="shared" si="796"/>
        <v>0</v>
      </c>
      <c r="BB2433" s="304">
        <f t="shared" si="797"/>
        <v>0</v>
      </c>
      <c r="BC2433" s="304">
        <f t="shared" si="798"/>
        <v>0</v>
      </c>
      <c r="BD2433" s="304">
        <f t="shared" si="799"/>
        <v>0</v>
      </c>
      <c r="BE2433" s="304">
        <f>IFERROR(IF(VLOOKUP($C2433,Listen!$A$2:$F$45,6,0)="Ja",BB2433-MAX(BC2433:BD2433),BB2433-BC2433),0)</f>
        <v>0</v>
      </c>
    </row>
    <row r="2434" spans="1:57" x14ac:dyDescent="0.25">
      <c r="A2434" s="320" t="str">
        <f>IF(AND(D2434&lt;&gt;0,C2434&lt;&gt;0,E2434&lt;&gt;0),IF(B2434&lt;&gt;0,CONCATENATE(B2434,"-AGr",VLOOKUP(C2434,Listen!$A$2:$D$45,4,FALSE),"-",D2434,"-",E2434,),CONCATENATE("AGr",VLOOKUP(C2434,Listen!$A$2:$D$45,4,FALSE),"-",D2434,"-",E2434)),"keine vollständige ID")</f>
        <v>keine vollständige ID</v>
      </c>
      <c r="B2434" s="301"/>
      <c r="C2434" s="287"/>
      <c r="D2434" s="34"/>
      <c r="E2434" s="306"/>
      <c r="F2434" s="116"/>
      <c r="G2434" s="17"/>
      <c r="H2434" s="17"/>
      <c r="I2434" s="17"/>
      <c r="J2434" s="17"/>
      <c r="K2434" s="17"/>
      <c r="L2434" s="17"/>
      <c r="M2434" s="17"/>
      <c r="N2434" s="17"/>
      <c r="O2434" s="116"/>
      <c r="P2434" s="117">
        <f>IF(D2434&gt;A_Stammdaten!$B$12,0,SUM(G2434,H2434,J2434,L2434:M2434)-SUM(I2434,K2434,N2434:O2434))</f>
        <v>0</v>
      </c>
      <c r="Q2434" s="17"/>
      <c r="R2434" s="17"/>
      <c r="S2434" s="17"/>
      <c r="T2434" s="17"/>
      <c r="U2434" s="62">
        <f t="shared" si="779"/>
        <v>0</v>
      </c>
      <c r="V2434" s="34"/>
      <c r="W2434" s="34"/>
      <c r="X2434" s="34"/>
      <c r="Y2434" s="34"/>
      <c r="Z2434" s="34"/>
      <c r="AA2434" s="63" t="str">
        <f t="shared" si="780"/>
        <v>-</v>
      </c>
      <c r="AB2434" s="63" t="str">
        <f t="shared" si="781"/>
        <v>-</v>
      </c>
      <c r="AC2434" s="63">
        <f>IF(ISBLANK($C2434),0,VLOOKUP($C2434,Listen!$A$2:$C$45,2,FALSE))</f>
        <v>0</v>
      </c>
      <c r="AD2434" s="63">
        <f>IF(ISBLANK($C2434),0,VLOOKUP($C2434,Listen!$A$2:$C$45,3,FALSE))</f>
        <v>0</v>
      </c>
      <c r="AE2434" s="49">
        <f t="shared" si="782"/>
        <v>0</v>
      </c>
      <c r="AF2434" s="49">
        <f t="shared" si="782"/>
        <v>0</v>
      </c>
      <c r="AG2434" s="49">
        <f>IFERROR(IF(OR($V2434&lt;&gt;"Ja",VLOOKUP($C2434,Listen!$A$2:$F$45,5,0)="Nein",D2434&lt;IF(C2434="LNG Anbindungsanlagen gemäß separater Festlegung",2022,2023)),$AC2434,$AA2434),0)</f>
        <v>0</v>
      </c>
      <c r="AH2434" s="49">
        <f>IFERROR(IF(OR($V2434&lt;&gt;"Ja",VLOOKUP($C2434,Listen!$A$2:$F$45,5,0)="Nein",D2434&lt;IF(C2434="LNG Anbindungsanlagen gemäß separater Festlegung",2022,2023)),$AC2434,$AA2434),0)</f>
        <v>0</v>
      </c>
      <c r="AI2434" s="49">
        <f>IFERROR(IF(OR($W2434&lt;&gt;"Ja",VLOOKUP($C2434,Listen!$A$2:$F$45,6,0)="Nein"),$AC2434,$AB2434),0)</f>
        <v>0</v>
      </c>
      <c r="AJ2434" s="49">
        <f>IFERROR(IF(OR($W2434&lt;&gt;"Ja",VLOOKUP($C2434,Listen!$A$2:$F$45,6,0)="Nein"),$AC2434,$AB2434),0)</f>
        <v>0</v>
      </c>
      <c r="AK2434" s="49">
        <f>IFERROR(IF(OR($W2434&lt;&gt;"Ja",VLOOKUP($C2434,Listen!$A$2:$F$45,6,0)="Nein"),$AC2434,$AB2434),0)</f>
        <v>0</v>
      </c>
      <c r="AL2434" s="51">
        <f t="shared" si="783"/>
        <v>0</v>
      </c>
      <c r="AM2434" s="296">
        <f>IFERROR(IF(VLOOKUP($C2434,Listen!$A$2:$F$45,6,0)="Ja",MAX(BC2434:BD2434),D_SAV!$BC2434),0)</f>
        <v>0</v>
      </c>
      <c r="AN2434" s="51">
        <f t="shared" si="784"/>
        <v>0</v>
      </c>
      <c r="AP2434" s="304">
        <f t="shared" si="785"/>
        <v>0</v>
      </c>
      <c r="AQ2434" s="304">
        <f t="shared" si="786"/>
        <v>0</v>
      </c>
      <c r="AR2434" s="304">
        <f t="shared" si="787"/>
        <v>0</v>
      </c>
      <c r="AS2434" s="304">
        <f t="shared" si="788"/>
        <v>0</v>
      </c>
      <c r="AT2434" s="304">
        <f t="shared" si="789"/>
        <v>0</v>
      </c>
      <c r="AU2434" s="304">
        <f t="shared" si="790"/>
        <v>0</v>
      </c>
      <c r="AV2434" s="304">
        <f t="shared" si="791"/>
        <v>0</v>
      </c>
      <c r="AW2434" s="304">
        <f t="shared" si="792"/>
        <v>0</v>
      </c>
      <c r="AX2434" s="304">
        <f t="shared" si="793"/>
        <v>0</v>
      </c>
      <c r="AY2434" s="304">
        <f t="shared" si="794"/>
        <v>0</v>
      </c>
      <c r="AZ2434" s="304">
        <f t="shared" si="795"/>
        <v>0</v>
      </c>
      <c r="BA2434" s="304">
        <f t="shared" si="796"/>
        <v>0</v>
      </c>
      <c r="BB2434" s="304">
        <f t="shared" si="797"/>
        <v>0</v>
      </c>
      <c r="BC2434" s="304">
        <f t="shared" si="798"/>
        <v>0</v>
      </c>
      <c r="BD2434" s="304">
        <f t="shared" si="799"/>
        <v>0</v>
      </c>
      <c r="BE2434" s="304">
        <f>IFERROR(IF(VLOOKUP($C2434,Listen!$A$2:$F$45,6,0)="Ja",BB2434-MAX(BC2434:BD2434),BB2434-BC2434),0)</f>
        <v>0</v>
      </c>
    </row>
    <row r="2435" spans="1:57" x14ac:dyDescent="0.25">
      <c r="A2435" s="320" t="str">
        <f>IF(AND(D2435&lt;&gt;0,C2435&lt;&gt;0,E2435&lt;&gt;0),IF(B2435&lt;&gt;0,CONCATENATE(B2435,"-AGr",VLOOKUP(C2435,Listen!$A$2:$D$45,4,FALSE),"-",D2435,"-",E2435,),CONCATENATE("AGr",VLOOKUP(C2435,Listen!$A$2:$D$45,4,FALSE),"-",D2435,"-",E2435)),"keine vollständige ID")</f>
        <v>keine vollständige ID</v>
      </c>
      <c r="B2435" s="301"/>
      <c r="C2435" s="287"/>
      <c r="D2435" s="34"/>
      <c r="E2435" s="306"/>
      <c r="F2435" s="116"/>
      <c r="G2435" s="17"/>
      <c r="H2435" s="17"/>
      <c r="I2435" s="17"/>
      <c r="J2435" s="17"/>
      <c r="K2435" s="17"/>
      <c r="L2435" s="17"/>
      <c r="M2435" s="17"/>
      <c r="N2435" s="17"/>
      <c r="O2435" s="116"/>
      <c r="P2435" s="117">
        <f>IF(D2435&gt;A_Stammdaten!$B$12,0,SUM(G2435,H2435,J2435,L2435:M2435)-SUM(I2435,K2435,N2435:O2435))</f>
        <v>0</v>
      </c>
      <c r="Q2435" s="17"/>
      <c r="R2435" s="17"/>
      <c r="S2435" s="17"/>
      <c r="T2435" s="17"/>
      <c r="U2435" s="62">
        <f t="shared" si="779"/>
        <v>0</v>
      </c>
      <c r="V2435" s="34"/>
      <c r="W2435" s="34"/>
      <c r="X2435" s="34"/>
      <c r="Y2435" s="34"/>
      <c r="Z2435" s="34"/>
      <c r="AA2435" s="63" t="str">
        <f t="shared" si="780"/>
        <v>-</v>
      </c>
      <c r="AB2435" s="63" t="str">
        <f t="shared" si="781"/>
        <v>-</v>
      </c>
      <c r="AC2435" s="63">
        <f>IF(ISBLANK($C2435),0,VLOOKUP($C2435,Listen!$A$2:$C$45,2,FALSE))</f>
        <v>0</v>
      </c>
      <c r="AD2435" s="63">
        <f>IF(ISBLANK($C2435),0,VLOOKUP($C2435,Listen!$A$2:$C$45,3,FALSE))</f>
        <v>0</v>
      </c>
      <c r="AE2435" s="49">
        <f t="shared" si="782"/>
        <v>0</v>
      </c>
      <c r="AF2435" s="49">
        <f t="shared" si="782"/>
        <v>0</v>
      </c>
      <c r="AG2435" s="49">
        <f>IFERROR(IF(OR($V2435&lt;&gt;"Ja",VLOOKUP($C2435,Listen!$A$2:$F$45,5,0)="Nein",D2435&lt;IF(C2435="LNG Anbindungsanlagen gemäß separater Festlegung",2022,2023)),$AC2435,$AA2435),0)</f>
        <v>0</v>
      </c>
      <c r="AH2435" s="49">
        <f>IFERROR(IF(OR($V2435&lt;&gt;"Ja",VLOOKUP($C2435,Listen!$A$2:$F$45,5,0)="Nein",D2435&lt;IF(C2435="LNG Anbindungsanlagen gemäß separater Festlegung",2022,2023)),$AC2435,$AA2435),0)</f>
        <v>0</v>
      </c>
      <c r="AI2435" s="49">
        <f>IFERROR(IF(OR($W2435&lt;&gt;"Ja",VLOOKUP($C2435,Listen!$A$2:$F$45,6,0)="Nein"),$AC2435,$AB2435),0)</f>
        <v>0</v>
      </c>
      <c r="AJ2435" s="49">
        <f>IFERROR(IF(OR($W2435&lt;&gt;"Ja",VLOOKUP($C2435,Listen!$A$2:$F$45,6,0)="Nein"),$AC2435,$AB2435),0)</f>
        <v>0</v>
      </c>
      <c r="AK2435" s="49">
        <f>IFERROR(IF(OR($W2435&lt;&gt;"Ja",VLOOKUP($C2435,Listen!$A$2:$F$45,6,0)="Nein"),$AC2435,$AB2435),0)</f>
        <v>0</v>
      </c>
      <c r="AL2435" s="51">
        <f t="shared" si="783"/>
        <v>0</v>
      </c>
      <c r="AM2435" s="296">
        <f>IFERROR(IF(VLOOKUP($C2435,Listen!$A$2:$F$45,6,0)="Ja",MAX(BC2435:BD2435),D_SAV!$BC2435),0)</f>
        <v>0</v>
      </c>
      <c r="AN2435" s="51">
        <f t="shared" si="784"/>
        <v>0</v>
      </c>
      <c r="AP2435" s="304">
        <f t="shared" si="785"/>
        <v>0</v>
      </c>
      <c r="AQ2435" s="304">
        <f t="shared" si="786"/>
        <v>0</v>
      </c>
      <c r="AR2435" s="304">
        <f t="shared" si="787"/>
        <v>0</v>
      </c>
      <c r="AS2435" s="304">
        <f t="shared" si="788"/>
        <v>0</v>
      </c>
      <c r="AT2435" s="304">
        <f t="shared" si="789"/>
        <v>0</v>
      </c>
      <c r="AU2435" s="304">
        <f t="shared" si="790"/>
        <v>0</v>
      </c>
      <c r="AV2435" s="304">
        <f t="shared" si="791"/>
        <v>0</v>
      </c>
      <c r="AW2435" s="304">
        <f t="shared" si="792"/>
        <v>0</v>
      </c>
      <c r="AX2435" s="304">
        <f t="shared" si="793"/>
        <v>0</v>
      </c>
      <c r="AY2435" s="304">
        <f t="shared" si="794"/>
        <v>0</v>
      </c>
      <c r="AZ2435" s="304">
        <f t="shared" si="795"/>
        <v>0</v>
      </c>
      <c r="BA2435" s="304">
        <f t="shared" si="796"/>
        <v>0</v>
      </c>
      <c r="BB2435" s="304">
        <f t="shared" si="797"/>
        <v>0</v>
      </c>
      <c r="BC2435" s="304">
        <f t="shared" si="798"/>
        <v>0</v>
      </c>
      <c r="BD2435" s="304">
        <f t="shared" si="799"/>
        <v>0</v>
      </c>
      <c r="BE2435" s="304">
        <f>IFERROR(IF(VLOOKUP($C2435,Listen!$A$2:$F$45,6,0)="Ja",BB2435-MAX(BC2435:BD2435),BB2435-BC2435),0)</f>
        <v>0</v>
      </c>
    </row>
    <row r="2436" spans="1:57" x14ac:dyDescent="0.25">
      <c r="A2436" s="320" t="str">
        <f>IF(AND(D2436&lt;&gt;0,C2436&lt;&gt;0,E2436&lt;&gt;0),IF(B2436&lt;&gt;0,CONCATENATE(B2436,"-AGr",VLOOKUP(C2436,Listen!$A$2:$D$45,4,FALSE),"-",D2436,"-",E2436,),CONCATENATE("AGr",VLOOKUP(C2436,Listen!$A$2:$D$45,4,FALSE),"-",D2436,"-",E2436)),"keine vollständige ID")</f>
        <v>keine vollständige ID</v>
      </c>
      <c r="B2436" s="301"/>
      <c r="C2436" s="287"/>
      <c r="D2436" s="34"/>
      <c r="E2436" s="306"/>
      <c r="F2436" s="116"/>
      <c r="G2436" s="17"/>
      <c r="H2436" s="17"/>
      <c r="I2436" s="17"/>
      <c r="J2436" s="17"/>
      <c r="K2436" s="17"/>
      <c r="L2436" s="17"/>
      <c r="M2436" s="17"/>
      <c r="N2436" s="17"/>
      <c r="O2436" s="116"/>
      <c r="P2436" s="117">
        <f>IF(D2436&gt;A_Stammdaten!$B$12,0,SUM(G2436,H2436,J2436,L2436:M2436)-SUM(I2436,K2436,N2436:O2436))</f>
        <v>0</v>
      </c>
      <c r="Q2436" s="17"/>
      <c r="R2436" s="17"/>
      <c r="S2436" s="17"/>
      <c r="T2436" s="17"/>
      <c r="U2436" s="62">
        <f t="shared" si="779"/>
        <v>0</v>
      </c>
      <c r="V2436" s="34"/>
      <c r="W2436" s="34"/>
      <c r="X2436" s="34"/>
      <c r="Y2436" s="34"/>
      <c r="Z2436" s="34"/>
      <c r="AA2436" s="63" t="str">
        <f t="shared" si="780"/>
        <v>-</v>
      </c>
      <c r="AB2436" s="63" t="str">
        <f t="shared" si="781"/>
        <v>-</v>
      </c>
      <c r="AC2436" s="63">
        <f>IF(ISBLANK($C2436),0,VLOOKUP($C2436,Listen!$A$2:$C$45,2,FALSE))</f>
        <v>0</v>
      </c>
      <c r="AD2436" s="63">
        <f>IF(ISBLANK($C2436),0,VLOOKUP($C2436,Listen!$A$2:$C$45,3,FALSE))</f>
        <v>0</v>
      </c>
      <c r="AE2436" s="49">
        <f t="shared" si="782"/>
        <v>0</v>
      </c>
      <c r="AF2436" s="49">
        <f t="shared" si="782"/>
        <v>0</v>
      </c>
      <c r="AG2436" s="49">
        <f>IFERROR(IF(OR($V2436&lt;&gt;"Ja",VLOOKUP($C2436,Listen!$A$2:$F$45,5,0)="Nein",D2436&lt;IF(C2436="LNG Anbindungsanlagen gemäß separater Festlegung",2022,2023)),$AC2436,$AA2436),0)</f>
        <v>0</v>
      </c>
      <c r="AH2436" s="49">
        <f>IFERROR(IF(OR($V2436&lt;&gt;"Ja",VLOOKUP($C2436,Listen!$A$2:$F$45,5,0)="Nein",D2436&lt;IF(C2436="LNG Anbindungsanlagen gemäß separater Festlegung",2022,2023)),$AC2436,$AA2436),0)</f>
        <v>0</v>
      </c>
      <c r="AI2436" s="49">
        <f>IFERROR(IF(OR($W2436&lt;&gt;"Ja",VLOOKUP($C2436,Listen!$A$2:$F$45,6,0)="Nein"),$AC2436,$AB2436),0)</f>
        <v>0</v>
      </c>
      <c r="AJ2436" s="49">
        <f>IFERROR(IF(OR($W2436&lt;&gt;"Ja",VLOOKUP($C2436,Listen!$A$2:$F$45,6,0)="Nein"),$AC2436,$AB2436),0)</f>
        <v>0</v>
      </c>
      <c r="AK2436" s="49">
        <f>IFERROR(IF(OR($W2436&lt;&gt;"Ja",VLOOKUP($C2436,Listen!$A$2:$F$45,6,0)="Nein"),$AC2436,$AB2436),0)</f>
        <v>0</v>
      </c>
      <c r="AL2436" s="51">
        <f t="shared" si="783"/>
        <v>0</v>
      </c>
      <c r="AM2436" s="296">
        <f>IFERROR(IF(VLOOKUP($C2436,Listen!$A$2:$F$45,6,0)="Ja",MAX(BC2436:BD2436),D_SAV!$BC2436),0)</f>
        <v>0</v>
      </c>
      <c r="AN2436" s="51">
        <f t="shared" si="784"/>
        <v>0</v>
      </c>
      <c r="AP2436" s="304">
        <f t="shared" si="785"/>
        <v>0</v>
      </c>
      <c r="AQ2436" s="304">
        <f t="shared" si="786"/>
        <v>0</v>
      </c>
      <c r="AR2436" s="304">
        <f t="shared" si="787"/>
        <v>0</v>
      </c>
      <c r="AS2436" s="304">
        <f t="shared" si="788"/>
        <v>0</v>
      </c>
      <c r="AT2436" s="304">
        <f t="shared" si="789"/>
        <v>0</v>
      </c>
      <c r="AU2436" s="304">
        <f t="shared" si="790"/>
        <v>0</v>
      </c>
      <c r="AV2436" s="304">
        <f t="shared" si="791"/>
        <v>0</v>
      </c>
      <c r="AW2436" s="304">
        <f t="shared" si="792"/>
        <v>0</v>
      </c>
      <c r="AX2436" s="304">
        <f t="shared" si="793"/>
        <v>0</v>
      </c>
      <c r="AY2436" s="304">
        <f t="shared" si="794"/>
        <v>0</v>
      </c>
      <c r="AZ2436" s="304">
        <f t="shared" si="795"/>
        <v>0</v>
      </c>
      <c r="BA2436" s="304">
        <f t="shared" si="796"/>
        <v>0</v>
      </c>
      <c r="BB2436" s="304">
        <f t="shared" si="797"/>
        <v>0</v>
      </c>
      <c r="BC2436" s="304">
        <f t="shared" si="798"/>
        <v>0</v>
      </c>
      <c r="BD2436" s="304">
        <f t="shared" si="799"/>
        <v>0</v>
      </c>
      <c r="BE2436" s="304">
        <f>IFERROR(IF(VLOOKUP($C2436,Listen!$A$2:$F$45,6,0)="Ja",BB2436-MAX(BC2436:BD2436),BB2436-BC2436),0)</f>
        <v>0</v>
      </c>
    </row>
    <row r="2437" spans="1:57" x14ac:dyDescent="0.25">
      <c r="A2437" s="320" t="str">
        <f>IF(AND(D2437&lt;&gt;0,C2437&lt;&gt;0,E2437&lt;&gt;0),IF(B2437&lt;&gt;0,CONCATENATE(B2437,"-AGr",VLOOKUP(C2437,Listen!$A$2:$D$45,4,FALSE),"-",D2437,"-",E2437,),CONCATENATE("AGr",VLOOKUP(C2437,Listen!$A$2:$D$45,4,FALSE),"-",D2437,"-",E2437)),"keine vollständige ID")</f>
        <v>keine vollständige ID</v>
      </c>
      <c r="B2437" s="301"/>
      <c r="C2437" s="287"/>
      <c r="D2437" s="34"/>
      <c r="E2437" s="306"/>
      <c r="F2437" s="116"/>
      <c r="G2437" s="17"/>
      <c r="H2437" s="17"/>
      <c r="I2437" s="17"/>
      <c r="J2437" s="17"/>
      <c r="K2437" s="17"/>
      <c r="L2437" s="17"/>
      <c r="M2437" s="17"/>
      <c r="N2437" s="17"/>
      <c r="O2437" s="116"/>
      <c r="P2437" s="117">
        <f>IF(D2437&gt;A_Stammdaten!$B$12,0,SUM(G2437,H2437,J2437,L2437:M2437)-SUM(I2437,K2437,N2437:O2437))</f>
        <v>0</v>
      </c>
      <c r="Q2437" s="17"/>
      <c r="R2437" s="17"/>
      <c r="S2437" s="17"/>
      <c r="T2437" s="17"/>
      <c r="U2437" s="62">
        <f t="shared" si="779"/>
        <v>0</v>
      </c>
      <c r="V2437" s="34"/>
      <c r="W2437" s="34"/>
      <c r="X2437" s="34"/>
      <c r="Y2437" s="34"/>
      <c r="Z2437" s="34"/>
      <c r="AA2437" s="63" t="str">
        <f t="shared" si="780"/>
        <v>-</v>
      </c>
      <c r="AB2437" s="63" t="str">
        <f t="shared" si="781"/>
        <v>-</v>
      </c>
      <c r="AC2437" s="63">
        <f>IF(ISBLANK($C2437),0,VLOOKUP($C2437,Listen!$A$2:$C$45,2,FALSE))</f>
        <v>0</v>
      </c>
      <c r="AD2437" s="63">
        <f>IF(ISBLANK($C2437),0,VLOOKUP($C2437,Listen!$A$2:$C$45,3,FALSE))</f>
        <v>0</v>
      </c>
      <c r="AE2437" s="49">
        <f t="shared" si="782"/>
        <v>0</v>
      </c>
      <c r="AF2437" s="49">
        <f t="shared" si="782"/>
        <v>0</v>
      </c>
      <c r="AG2437" s="49">
        <f>IFERROR(IF(OR($V2437&lt;&gt;"Ja",VLOOKUP($C2437,Listen!$A$2:$F$45,5,0)="Nein",D2437&lt;IF(C2437="LNG Anbindungsanlagen gemäß separater Festlegung",2022,2023)),$AC2437,$AA2437),0)</f>
        <v>0</v>
      </c>
      <c r="AH2437" s="49">
        <f>IFERROR(IF(OR($V2437&lt;&gt;"Ja",VLOOKUP($C2437,Listen!$A$2:$F$45,5,0)="Nein",D2437&lt;IF(C2437="LNG Anbindungsanlagen gemäß separater Festlegung",2022,2023)),$AC2437,$AA2437),0)</f>
        <v>0</v>
      </c>
      <c r="AI2437" s="49">
        <f>IFERROR(IF(OR($W2437&lt;&gt;"Ja",VLOOKUP($C2437,Listen!$A$2:$F$45,6,0)="Nein"),$AC2437,$AB2437),0)</f>
        <v>0</v>
      </c>
      <c r="AJ2437" s="49">
        <f>IFERROR(IF(OR($W2437&lt;&gt;"Ja",VLOOKUP($C2437,Listen!$A$2:$F$45,6,0)="Nein"),$AC2437,$AB2437),0)</f>
        <v>0</v>
      </c>
      <c r="AK2437" s="49">
        <f>IFERROR(IF(OR($W2437&lt;&gt;"Ja",VLOOKUP($C2437,Listen!$A$2:$F$45,6,0)="Nein"),$AC2437,$AB2437),0)</f>
        <v>0</v>
      </c>
      <c r="AL2437" s="51">
        <f t="shared" si="783"/>
        <v>0</v>
      </c>
      <c r="AM2437" s="296">
        <f>IFERROR(IF(VLOOKUP($C2437,Listen!$A$2:$F$45,6,0)="Ja",MAX(BC2437:BD2437),D_SAV!$BC2437),0)</f>
        <v>0</v>
      </c>
      <c r="AN2437" s="51">
        <f t="shared" si="784"/>
        <v>0</v>
      </c>
      <c r="AP2437" s="304">
        <f t="shared" si="785"/>
        <v>0</v>
      </c>
      <c r="AQ2437" s="304">
        <f t="shared" si="786"/>
        <v>0</v>
      </c>
      <c r="AR2437" s="304">
        <f t="shared" si="787"/>
        <v>0</v>
      </c>
      <c r="AS2437" s="304">
        <f t="shared" si="788"/>
        <v>0</v>
      </c>
      <c r="AT2437" s="304">
        <f t="shared" si="789"/>
        <v>0</v>
      </c>
      <c r="AU2437" s="304">
        <f t="shared" si="790"/>
        <v>0</v>
      </c>
      <c r="AV2437" s="304">
        <f t="shared" si="791"/>
        <v>0</v>
      </c>
      <c r="AW2437" s="304">
        <f t="shared" si="792"/>
        <v>0</v>
      </c>
      <c r="AX2437" s="304">
        <f t="shared" si="793"/>
        <v>0</v>
      </c>
      <c r="AY2437" s="304">
        <f t="shared" si="794"/>
        <v>0</v>
      </c>
      <c r="AZ2437" s="304">
        <f t="shared" si="795"/>
        <v>0</v>
      </c>
      <c r="BA2437" s="304">
        <f t="shared" si="796"/>
        <v>0</v>
      </c>
      <c r="BB2437" s="304">
        <f t="shared" si="797"/>
        <v>0</v>
      </c>
      <c r="BC2437" s="304">
        <f t="shared" si="798"/>
        <v>0</v>
      </c>
      <c r="BD2437" s="304">
        <f t="shared" si="799"/>
        <v>0</v>
      </c>
      <c r="BE2437" s="304">
        <f>IFERROR(IF(VLOOKUP($C2437,Listen!$A$2:$F$45,6,0)="Ja",BB2437-MAX(BC2437:BD2437),BB2437-BC2437),0)</f>
        <v>0</v>
      </c>
    </row>
    <row r="2438" spans="1:57" x14ac:dyDescent="0.25">
      <c r="A2438" s="320" t="str">
        <f>IF(AND(D2438&lt;&gt;0,C2438&lt;&gt;0,E2438&lt;&gt;0),IF(B2438&lt;&gt;0,CONCATENATE(B2438,"-AGr",VLOOKUP(C2438,Listen!$A$2:$D$45,4,FALSE),"-",D2438,"-",E2438,),CONCATENATE("AGr",VLOOKUP(C2438,Listen!$A$2:$D$45,4,FALSE),"-",D2438,"-",E2438)),"keine vollständige ID")</f>
        <v>keine vollständige ID</v>
      </c>
      <c r="B2438" s="301"/>
      <c r="C2438" s="287"/>
      <c r="D2438" s="34"/>
      <c r="E2438" s="306"/>
      <c r="F2438" s="116"/>
      <c r="G2438" s="17"/>
      <c r="H2438" s="17"/>
      <c r="I2438" s="17"/>
      <c r="J2438" s="17"/>
      <c r="K2438" s="17"/>
      <c r="L2438" s="17"/>
      <c r="M2438" s="17"/>
      <c r="N2438" s="17"/>
      <c r="O2438" s="116"/>
      <c r="P2438" s="117">
        <f>IF(D2438&gt;A_Stammdaten!$B$12,0,SUM(G2438,H2438,J2438,L2438:M2438)-SUM(I2438,K2438,N2438:O2438))</f>
        <v>0</v>
      </c>
      <c r="Q2438" s="17"/>
      <c r="R2438" s="17"/>
      <c r="S2438" s="17"/>
      <c r="T2438" s="17"/>
      <c r="U2438" s="62">
        <f t="shared" ref="U2438:U2501" si="800">P2438-SUM(Q2438:T2438)</f>
        <v>0</v>
      </c>
      <c r="V2438" s="34"/>
      <c r="W2438" s="34"/>
      <c r="X2438" s="34"/>
      <c r="Y2438" s="34"/>
      <c r="Z2438" s="34"/>
      <c r="AA2438" s="63" t="str">
        <f t="shared" ref="AA2438:AA2501" si="801">IF($V2438="Ja",MIN(2044-$D2438+1,AC2438),"-")</f>
        <v>-</v>
      </c>
      <c r="AB2438" s="63" t="str">
        <f t="shared" ref="AB2438:AB2501" si="802">IF($Z2438="","-",MIN($Z2438-$D2438+1,AC2438))</f>
        <v>-</v>
      </c>
      <c r="AC2438" s="63">
        <f>IF(ISBLANK($C2438),0,VLOOKUP($C2438,Listen!$A$2:$C$45,2,FALSE))</f>
        <v>0</v>
      </c>
      <c r="AD2438" s="63">
        <f>IF(ISBLANK($C2438),0,VLOOKUP($C2438,Listen!$A$2:$C$45,3,FALSE))</f>
        <v>0</v>
      </c>
      <c r="AE2438" s="49">
        <f t="shared" ref="AE2438:AF2501" si="803">IFERROR($AC2438,0)</f>
        <v>0</v>
      </c>
      <c r="AF2438" s="49">
        <f t="shared" si="803"/>
        <v>0</v>
      </c>
      <c r="AG2438" s="49">
        <f>IFERROR(IF(OR($V2438&lt;&gt;"Ja",VLOOKUP($C2438,Listen!$A$2:$F$45,5,0)="Nein",D2438&lt;IF(C2438="LNG Anbindungsanlagen gemäß separater Festlegung",2022,2023)),$AC2438,$AA2438),0)</f>
        <v>0</v>
      </c>
      <c r="AH2438" s="49">
        <f>IFERROR(IF(OR($V2438&lt;&gt;"Ja",VLOOKUP($C2438,Listen!$A$2:$F$45,5,0)="Nein",D2438&lt;IF(C2438="LNG Anbindungsanlagen gemäß separater Festlegung",2022,2023)),$AC2438,$AA2438),0)</f>
        <v>0</v>
      </c>
      <c r="AI2438" s="49">
        <f>IFERROR(IF(OR($W2438&lt;&gt;"Ja",VLOOKUP($C2438,Listen!$A$2:$F$45,6,0)="Nein"),$AC2438,$AB2438),0)</f>
        <v>0</v>
      </c>
      <c r="AJ2438" s="49">
        <f>IFERROR(IF(OR($W2438&lt;&gt;"Ja",VLOOKUP($C2438,Listen!$A$2:$F$45,6,0)="Nein"),$AC2438,$AB2438),0)</f>
        <v>0</v>
      </c>
      <c r="AK2438" s="49">
        <f>IFERROR(IF(OR($W2438&lt;&gt;"Ja",VLOOKUP($C2438,Listen!$A$2:$F$45,6,0)="Nein"),$AC2438,$AB2438),0)</f>
        <v>0</v>
      </c>
      <c r="AL2438" s="51">
        <f t="shared" ref="AL2438:AL2501" si="804">BB2438</f>
        <v>0</v>
      </c>
      <c r="AM2438" s="296">
        <f>IFERROR(IF(VLOOKUP($C2438,Listen!$A$2:$F$45,6,0)="Ja",MAX(BC2438:BD2438),D_SAV!$BC2438),0)</f>
        <v>0</v>
      </c>
      <c r="AN2438" s="51">
        <f t="shared" ref="AN2438:AN2501" si="805">BE2438</f>
        <v>0</v>
      </c>
      <c r="AP2438" s="304">
        <f t="shared" ref="AP2438:AP2501" si="806">AO2438+IF($D2438=AP$3,$U2438,0)</f>
        <v>0</v>
      </c>
      <c r="AQ2438" s="304">
        <f t="shared" ref="AQ2438:AQ2501" si="807">IF(AP2438=0,0,IF($AE2438-(AP$3-$D2438)&lt;=0,AP2438,AP2438/($AE2438-(AP$3-$D2438))))</f>
        <v>0</v>
      </c>
      <c r="AR2438" s="304">
        <f t="shared" ref="AR2438:AR2501" si="808">AP2438-AQ2438</f>
        <v>0</v>
      </c>
      <c r="AS2438" s="304">
        <f t="shared" ref="AS2438:AS2501" si="809">AR2438+IF($D2438=AS$3,$U2438,0)</f>
        <v>0</v>
      </c>
      <c r="AT2438" s="304">
        <f t="shared" ref="AT2438:AT2501" si="810">IF(AS2438=0,0,IF($AF2438-(AS$3-$D2438)&lt;=0,AS2438,AS2438/($AF2438-(AS$3-$D2438))))</f>
        <v>0</v>
      </c>
      <c r="AU2438" s="304">
        <f t="shared" ref="AU2438:AU2501" si="811">AS2438-AT2438</f>
        <v>0</v>
      </c>
      <c r="AV2438" s="304">
        <f t="shared" ref="AV2438:AV2501" si="812">AU2438+IF($D2438=AV$3,$U2438,0)</f>
        <v>0</v>
      </c>
      <c r="AW2438" s="304">
        <f t="shared" ref="AW2438:AW2501" si="813">IF(AV2438=0,0,IF($AG2438-(AV$3-$D2438)&lt;=0,AV2438,AV2438/($AG2438-(AV$3-$D2438))))</f>
        <v>0</v>
      </c>
      <c r="AX2438" s="304">
        <f t="shared" ref="AX2438:AX2501" si="814">AV2438-AW2438</f>
        <v>0</v>
      </c>
      <c r="AY2438" s="304">
        <f t="shared" ref="AY2438:AY2501" si="815">AX2438+IF($D2438=AY$3,$U2438,0)</f>
        <v>0</v>
      </c>
      <c r="AZ2438" s="304">
        <f t="shared" ref="AZ2438:AZ2501" si="816">IF(AY2438=0,0,IF($AH2438-(AY$3-$D2438)&lt;=0,AY2438,AY2438/($AH2438-(AY$3-$D2438))))</f>
        <v>0</v>
      </c>
      <c r="BA2438" s="304">
        <f t="shared" ref="BA2438:BA2501" si="817">AY2438-AZ2438</f>
        <v>0</v>
      </c>
      <c r="BB2438" s="304">
        <f t="shared" ref="BB2438:BB2501" si="818">BA2438+IF($D2438=BB$3,$U2438,0)</f>
        <v>0</v>
      </c>
      <c r="BC2438" s="304">
        <f t="shared" ref="BC2438:BC2501" si="819">IF(BB2438=0,0,IF($AI2438-(BB$3-$D2438)&lt;=0,BB2438,BB2438/($AI2438-(BB$3-$D2438))))</f>
        <v>0</v>
      </c>
      <c r="BD2438" s="304">
        <f t="shared" ref="BD2438:BD2501" si="820">BB2438*Y2438/100</f>
        <v>0</v>
      </c>
      <c r="BE2438" s="304">
        <f>IFERROR(IF(VLOOKUP($C2438,Listen!$A$2:$F$45,6,0)="Ja",BB2438-MAX(BC2438:BD2438),BB2438-BC2438),0)</f>
        <v>0</v>
      </c>
    </row>
    <row r="2439" spans="1:57" x14ac:dyDescent="0.25">
      <c r="A2439" s="320" t="str">
        <f>IF(AND(D2439&lt;&gt;0,C2439&lt;&gt;0,E2439&lt;&gt;0),IF(B2439&lt;&gt;0,CONCATENATE(B2439,"-AGr",VLOOKUP(C2439,Listen!$A$2:$D$45,4,FALSE),"-",D2439,"-",E2439,),CONCATENATE("AGr",VLOOKUP(C2439,Listen!$A$2:$D$45,4,FALSE),"-",D2439,"-",E2439)),"keine vollständige ID")</f>
        <v>keine vollständige ID</v>
      </c>
      <c r="B2439" s="301"/>
      <c r="C2439" s="287"/>
      <c r="D2439" s="34"/>
      <c r="E2439" s="306"/>
      <c r="F2439" s="116"/>
      <c r="G2439" s="17"/>
      <c r="H2439" s="17"/>
      <c r="I2439" s="17"/>
      <c r="J2439" s="17"/>
      <c r="K2439" s="17"/>
      <c r="L2439" s="17"/>
      <c r="M2439" s="17"/>
      <c r="N2439" s="17"/>
      <c r="O2439" s="116"/>
      <c r="P2439" s="117">
        <f>IF(D2439&gt;A_Stammdaten!$B$12,0,SUM(G2439,H2439,J2439,L2439:M2439)-SUM(I2439,K2439,N2439:O2439))</f>
        <v>0</v>
      </c>
      <c r="Q2439" s="17"/>
      <c r="R2439" s="17"/>
      <c r="S2439" s="17"/>
      <c r="T2439" s="17"/>
      <c r="U2439" s="62">
        <f t="shared" si="800"/>
        <v>0</v>
      </c>
      <c r="V2439" s="34"/>
      <c r="W2439" s="34"/>
      <c r="X2439" s="34"/>
      <c r="Y2439" s="34"/>
      <c r="Z2439" s="34"/>
      <c r="AA2439" s="63" t="str">
        <f t="shared" si="801"/>
        <v>-</v>
      </c>
      <c r="AB2439" s="63" t="str">
        <f t="shared" si="802"/>
        <v>-</v>
      </c>
      <c r="AC2439" s="63">
        <f>IF(ISBLANK($C2439),0,VLOOKUP($C2439,Listen!$A$2:$C$45,2,FALSE))</f>
        <v>0</v>
      </c>
      <c r="AD2439" s="63">
        <f>IF(ISBLANK($C2439),0,VLOOKUP($C2439,Listen!$A$2:$C$45,3,FALSE))</f>
        <v>0</v>
      </c>
      <c r="AE2439" s="49">
        <f t="shared" si="803"/>
        <v>0</v>
      </c>
      <c r="AF2439" s="49">
        <f t="shared" si="803"/>
        <v>0</v>
      </c>
      <c r="AG2439" s="49">
        <f>IFERROR(IF(OR($V2439&lt;&gt;"Ja",VLOOKUP($C2439,Listen!$A$2:$F$45,5,0)="Nein",D2439&lt;IF(C2439="LNG Anbindungsanlagen gemäß separater Festlegung",2022,2023)),$AC2439,$AA2439),0)</f>
        <v>0</v>
      </c>
      <c r="AH2439" s="49">
        <f>IFERROR(IF(OR($V2439&lt;&gt;"Ja",VLOOKUP($C2439,Listen!$A$2:$F$45,5,0)="Nein",D2439&lt;IF(C2439="LNG Anbindungsanlagen gemäß separater Festlegung",2022,2023)),$AC2439,$AA2439),0)</f>
        <v>0</v>
      </c>
      <c r="AI2439" s="49">
        <f>IFERROR(IF(OR($W2439&lt;&gt;"Ja",VLOOKUP($C2439,Listen!$A$2:$F$45,6,0)="Nein"),$AC2439,$AB2439),0)</f>
        <v>0</v>
      </c>
      <c r="AJ2439" s="49">
        <f>IFERROR(IF(OR($W2439&lt;&gt;"Ja",VLOOKUP($C2439,Listen!$A$2:$F$45,6,0)="Nein"),$AC2439,$AB2439),0)</f>
        <v>0</v>
      </c>
      <c r="AK2439" s="49">
        <f>IFERROR(IF(OR($W2439&lt;&gt;"Ja",VLOOKUP($C2439,Listen!$A$2:$F$45,6,0)="Nein"),$AC2439,$AB2439),0)</f>
        <v>0</v>
      </c>
      <c r="AL2439" s="51">
        <f t="shared" si="804"/>
        <v>0</v>
      </c>
      <c r="AM2439" s="296">
        <f>IFERROR(IF(VLOOKUP($C2439,Listen!$A$2:$F$45,6,0)="Ja",MAX(BC2439:BD2439),D_SAV!$BC2439),0)</f>
        <v>0</v>
      </c>
      <c r="AN2439" s="51">
        <f t="shared" si="805"/>
        <v>0</v>
      </c>
      <c r="AP2439" s="304">
        <f t="shared" si="806"/>
        <v>0</v>
      </c>
      <c r="AQ2439" s="304">
        <f t="shared" si="807"/>
        <v>0</v>
      </c>
      <c r="AR2439" s="304">
        <f t="shared" si="808"/>
        <v>0</v>
      </c>
      <c r="AS2439" s="304">
        <f t="shared" si="809"/>
        <v>0</v>
      </c>
      <c r="AT2439" s="304">
        <f t="shared" si="810"/>
        <v>0</v>
      </c>
      <c r="AU2439" s="304">
        <f t="shared" si="811"/>
        <v>0</v>
      </c>
      <c r="AV2439" s="304">
        <f t="shared" si="812"/>
        <v>0</v>
      </c>
      <c r="AW2439" s="304">
        <f t="shared" si="813"/>
        <v>0</v>
      </c>
      <c r="AX2439" s="304">
        <f t="shared" si="814"/>
        <v>0</v>
      </c>
      <c r="AY2439" s="304">
        <f t="shared" si="815"/>
        <v>0</v>
      </c>
      <c r="AZ2439" s="304">
        <f t="shared" si="816"/>
        <v>0</v>
      </c>
      <c r="BA2439" s="304">
        <f t="shared" si="817"/>
        <v>0</v>
      </c>
      <c r="BB2439" s="304">
        <f t="shared" si="818"/>
        <v>0</v>
      </c>
      <c r="BC2439" s="304">
        <f t="shared" si="819"/>
        <v>0</v>
      </c>
      <c r="BD2439" s="304">
        <f t="shared" si="820"/>
        <v>0</v>
      </c>
      <c r="BE2439" s="304">
        <f>IFERROR(IF(VLOOKUP($C2439,Listen!$A$2:$F$45,6,0)="Ja",BB2439-MAX(BC2439:BD2439),BB2439-BC2439),0)</f>
        <v>0</v>
      </c>
    </row>
    <row r="2440" spans="1:57" x14ac:dyDescent="0.25">
      <c r="A2440" s="320" t="str">
        <f>IF(AND(D2440&lt;&gt;0,C2440&lt;&gt;0,E2440&lt;&gt;0),IF(B2440&lt;&gt;0,CONCATENATE(B2440,"-AGr",VLOOKUP(C2440,Listen!$A$2:$D$45,4,FALSE),"-",D2440,"-",E2440,),CONCATENATE("AGr",VLOOKUP(C2440,Listen!$A$2:$D$45,4,FALSE),"-",D2440,"-",E2440)),"keine vollständige ID")</f>
        <v>keine vollständige ID</v>
      </c>
      <c r="B2440" s="301"/>
      <c r="C2440" s="287"/>
      <c r="D2440" s="34"/>
      <c r="E2440" s="306"/>
      <c r="F2440" s="116"/>
      <c r="G2440" s="17"/>
      <c r="H2440" s="17"/>
      <c r="I2440" s="17"/>
      <c r="J2440" s="17"/>
      <c r="K2440" s="17"/>
      <c r="L2440" s="17"/>
      <c r="M2440" s="17"/>
      <c r="N2440" s="17"/>
      <c r="O2440" s="116"/>
      <c r="P2440" s="117">
        <f>IF(D2440&gt;A_Stammdaten!$B$12,0,SUM(G2440,H2440,J2440,L2440:M2440)-SUM(I2440,K2440,N2440:O2440))</f>
        <v>0</v>
      </c>
      <c r="Q2440" s="17"/>
      <c r="R2440" s="17"/>
      <c r="S2440" s="17"/>
      <c r="T2440" s="17"/>
      <c r="U2440" s="62">
        <f t="shared" si="800"/>
        <v>0</v>
      </c>
      <c r="V2440" s="34"/>
      <c r="W2440" s="34"/>
      <c r="X2440" s="34"/>
      <c r="Y2440" s="34"/>
      <c r="Z2440" s="34"/>
      <c r="AA2440" s="63" t="str">
        <f t="shared" si="801"/>
        <v>-</v>
      </c>
      <c r="AB2440" s="63" t="str">
        <f t="shared" si="802"/>
        <v>-</v>
      </c>
      <c r="AC2440" s="63">
        <f>IF(ISBLANK($C2440),0,VLOOKUP($C2440,Listen!$A$2:$C$45,2,FALSE))</f>
        <v>0</v>
      </c>
      <c r="AD2440" s="63">
        <f>IF(ISBLANK($C2440),0,VLOOKUP($C2440,Listen!$A$2:$C$45,3,FALSE))</f>
        <v>0</v>
      </c>
      <c r="AE2440" s="49">
        <f t="shared" si="803"/>
        <v>0</v>
      </c>
      <c r="AF2440" s="49">
        <f t="shared" si="803"/>
        <v>0</v>
      </c>
      <c r="AG2440" s="49">
        <f>IFERROR(IF(OR($V2440&lt;&gt;"Ja",VLOOKUP($C2440,Listen!$A$2:$F$45,5,0)="Nein",D2440&lt;IF(C2440="LNG Anbindungsanlagen gemäß separater Festlegung",2022,2023)),$AC2440,$AA2440),0)</f>
        <v>0</v>
      </c>
      <c r="AH2440" s="49">
        <f>IFERROR(IF(OR($V2440&lt;&gt;"Ja",VLOOKUP($C2440,Listen!$A$2:$F$45,5,0)="Nein",D2440&lt;IF(C2440="LNG Anbindungsanlagen gemäß separater Festlegung",2022,2023)),$AC2440,$AA2440),0)</f>
        <v>0</v>
      </c>
      <c r="AI2440" s="49">
        <f>IFERROR(IF(OR($W2440&lt;&gt;"Ja",VLOOKUP($C2440,Listen!$A$2:$F$45,6,0)="Nein"),$AC2440,$AB2440),0)</f>
        <v>0</v>
      </c>
      <c r="AJ2440" s="49">
        <f>IFERROR(IF(OR($W2440&lt;&gt;"Ja",VLOOKUP($C2440,Listen!$A$2:$F$45,6,0)="Nein"),$AC2440,$AB2440),0)</f>
        <v>0</v>
      </c>
      <c r="AK2440" s="49">
        <f>IFERROR(IF(OR($W2440&lt;&gt;"Ja",VLOOKUP($C2440,Listen!$A$2:$F$45,6,0)="Nein"),$AC2440,$AB2440),0)</f>
        <v>0</v>
      </c>
      <c r="AL2440" s="51">
        <f t="shared" si="804"/>
        <v>0</v>
      </c>
      <c r="AM2440" s="296">
        <f>IFERROR(IF(VLOOKUP($C2440,Listen!$A$2:$F$45,6,0)="Ja",MAX(BC2440:BD2440),D_SAV!$BC2440),0)</f>
        <v>0</v>
      </c>
      <c r="AN2440" s="51">
        <f t="shared" si="805"/>
        <v>0</v>
      </c>
      <c r="AP2440" s="304">
        <f t="shared" si="806"/>
        <v>0</v>
      </c>
      <c r="AQ2440" s="304">
        <f t="shared" si="807"/>
        <v>0</v>
      </c>
      <c r="AR2440" s="304">
        <f t="shared" si="808"/>
        <v>0</v>
      </c>
      <c r="AS2440" s="304">
        <f t="shared" si="809"/>
        <v>0</v>
      </c>
      <c r="AT2440" s="304">
        <f t="shared" si="810"/>
        <v>0</v>
      </c>
      <c r="AU2440" s="304">
        <f t="shared" si="811"/>
        <v>0</v>
      </c>
      <c r="AV2440" s="304">
        <f t="shared" si="812"/>
        <v>0</v>
      </c>
      <c r="AW2440" s="304">
        <f t="shared" si="813"/>
        <v>0</v>
      </c>
      <c r="AX2440" s="304">
        <f t="shared" si="814"/>
        <v>0</v>
      </c>
      <c r="AY2440" s="304">
        <f t="shared" si="815"/>
        <v>0</v>
      </c>
      <c r="AZ2440" s="304">
        <f t="shared" si="816"/>
        <v>0</v>
      </c>
      <c r="BA2440" s="304">
        <f t="shared" si="817"/>
        <v>0</v>
      </c>
      <c r="BB2440" s="304">
        <f t="shared" si="818"/>
        <v>0</v>
      </c>
      <c r="BC2440" s="304">
        <f t="shared" si="819"/>
        <v>0</v>
      </c>
      <c r="BD2440" s="304">
        <f t="shared" si="820"/>
        <v>0</v>
      </c>
      <c r="BE2440" s="304">
        <f>IFERROR(IF(VLOOKUP($C2440,Listen!$A$2:$F$45,6,0)="Ja",BB2440-MAX(BC2440:BD2440),BB2440-BC2440),0)</f>
        <v>0</v>
      </c>
    </row>
    <row r="2441" spans="1:57" x14ac:dyDescent="0.25">
      <c r="A2441" s="320" t="str">
        <f>IF(AND(D2441&lt;&gt;0,C2441&lt;&gt;0,E2441&lt;&gt;0),IF(B2441&lt;&gt;0,CONCATENATE(B2441,"-AGr",VLOOKUP(C2441,Listen!$A$2:$D$45,4,FALSE),"-",D2441,"-",E2441,),CONCATENATE("AGr",VLOOKUP(C2441,Listen!$A$2:$D$45,4,FALSE),"-",D2441,"-",E2441)),"keine vollständige ID")</f>
        <v>keine vollständige ID</v>
      </c>
      <c r="B2441" s="301"/>
      <c r="C2441" s="287"/>
      <c r="D2441" s="34"/>
      <c r="E2441" s="306"/>
      <c r="F2441" s="116"/>
      <c r="G2441" s="17"/>
      <c r="H2441" s="17"/>
      <c r="I2441" s="17"/>
      <c r="J2441" s="17"/>
      <c r="K2441" s="17"/>
      <c r="L2441" s="17"/>
      <c r="M2441" s="17"/>
      <c r="N2441" s="17"/>
      <c r="O2441" s="116"/>
      <c r="P2441" s="117">
        <f>IF(D2441&gt;A_Stammdaten!$B$12,0,SUM(G2441,H2441,J2441,L2441:M2441)-SUM(I2441,K2441,N2441:O2441))</f>
        <v>0</v>
      </c>
      <c r="Q2441" s="17"/>
      <c r="R2441" s="17"/>
      <c r="S2441" s="17"/>
      <c r="T2441" s="17"/>
      <c r="U2441" s="62">
        <f t="shared" si="800"/>
        <v>0</v>
      </c>
      <c r="V2441" s="34"/>
      <c r="W2441" s="34"/>
      <c r="X2441" s="34"/>
      <c r="Y2441" s="34"/>
      <c r="Z2441" s="34"/>
      <c r="AA2441" s="63" t="str">
        <f t="shared" si="801"/>
        <v>-</v>
      </c>
      <c r="AB2441" s="63" t="str">
        <f t="shared" si="802"/>
        <v>-</v>
      </c>
      <c r="AC2441" s="63">
        <f>IF(ISBLANK($C2441),0,VLOOKUP($C2441,Listen!$A$2:$C$45,2,FALSE))</f>
        <v>0</v>
      </c>
      <c r="AD2441" s="63">
        <f>IF(ISBLANK($C2441),0,VLOOKUP($C2441,Listen!$A$2:$C$45,3,FALSE))</f>
        <v>0</v>
      </c>
      <c r="AE2441" s="49">
        <f t="shared" si="803"/>
        <v>0</v>
      </c>
      <c r="AF2441" s="49">
        <f t="shared" si="803"/>
        <v>0</v>
      </c>
      <c r="AG2441" s="49">
        <f>IFERROR(IF(OR($V2441&lt;&gt;"Ja",VLOOKUP($C2441,Listen!$A$2:$F$45,5,0)="Nein",D2441&lt;IF(C2441="LNG Anbindungsanlagen gemäß separater Festlegung",2022,2023)),$AC2441,$AA2441),0)</f>
        <v>0</v>
      </c>
      <c r="AH2441" s="49">
        <f>IFERROR(IF(OR($V2441&lt;&gt;"Ja",VLOOKUP($C2441,Listen!$A$2:$F$45,5,0)="Nein",D2441&lt;IF(C2441="LNG Anbindungsanlagen gemäß separater Festlegung",2022,2023)),$AC2441,$AA2441),0)</f>
        <v>0</v>
      </c>
      <c r="AI2441" s="49">
        <f>IFERROR(IF(OR($W2441&lt;&gt;"Ja",VLOOKUP($C2441,Listen!$A$2:$F$45,6,0)="Nein"),$AC2441,$AB2441),0)</f>
        <v>0</v>
      </c>
      <c r="AJ2441" s="49">
        <f>IFERROR(IF(OR($W2441&lt;&gt;"Ja",VLOOKUP($C2441,Listen!$A$2:$F$45,6,0)="Nein"),$AC2441,$AB2441),0)</f>
        <v>0</v>
      </c>
      <c r="AK2441" s="49">
        <f>IFERROR(IF(OR($W2441&lt;&gt;"Ja",VLOOKUP($C2441,Listen!$A$2:$F$45,6,0)="Nein"),$AC2441,$AB2441),0)</f>
        <v>0</v>
      </c>
      <c r="AL2441" s="51">
        <f t="shared" si="804"/>
        <v>0</v>
      </c>
      <c r="AM2441" s="296">
        <f>IFERROR(IF(VLOOKUP($C2441,Listen!$A$2:$F$45,6,0)="Ja",MAX(BC2441:BD2441),D_SAV!$BC2441),0)</f>
        <v>0</v>
      </c>
      <c r="AN2441" s="51">
        <f t="shared" si="805"/>
        <v>0</v>
      </c>
      <c r="AP2441" s="304">
        <f t="shared" si="806"/>
        <v>0</v>
      </c>
      <c r="AQ2441" s="304">
        <f t="shared" si="807"/>
        <v>0</v>
      </c>
      <c r="AR2441" s="304">
        <f t="shared" si="808"/>
        <v>0</v>
      </c>
      <c r="AS2441" s="304">
        <f t="shared" si="809"/>
        <v>0</v>
      </c>
      <c r="AT2441" s="304">
        <f t="shared" si="810"/>
        <v>0</v>
      </c>
      <c r="AU2441" s="304">
        <f t="shared" si="811"/>
        <v>0</v>
      </c>
      <c r="AV2441" s="304">
        <f t="shared" si="812"/>
        <v>0</v>
      </c>
      <c r="AW2441" s="304">
        <f t="shared" si="813"/>
        <v>0</v>
      </c>
      <c r="AX2441" s="304">
        <f t="shared" si="814"/>
        <v>0</v>
      </c>
      <c r="AY2441" s="304">
        <f t="shared" si="815"/>
        <v>0</v>
      </c>
      <c r="AZ2441" s="304">
        <f t="shared" si="816"/>
        <v>0</v>
      </c>
      <c r="BA2441" s="304">
        <f t="shared" si="817"/>
        <v>0</v>
      </c>
      <c r="BB2441" s="304">
        <f t="shared" si="818"/>
        <v>0</v>
      </c>
      <c r="BC2441" s="304">
        <f t="shared" si="819"/>
        <v>0</v>
      </c>
      <c r="BD2441" s="304">
        <f t="shared" si="820"/>
        <v>0</v>
      </c>
      <c r="BE2441" s="304">
        <f>IFERROR(IF(VLOOKUP($C2441,Listen!$A$2:$F$45,6,0)="Ja",BB2441-MAX(BC2441:BD2441),BB2441-BC2441),0)</f>
        <v>0</v>
      </c>
    </row>
    <row r="2442" spans="1:57" x14ac:dyDescent="0.25">
      <c r="A2442" s="320" t="str">
        <f>IF(AND(D2442&lt;&gt;0,C2442&lt;&gt;0,E2442&lt;&gt;0),IF(B2442&lt;&gt;0,CONCATENATE(B2442,"-AGr",VLOOKUP(C2442,Listen!$A$2:$D$45,4,FALSE),"-",D2442,"-",E2442,),CONCATENATE("AGr",VLOOKUP(C2442,Listen!$A$2:$D$45,4,FALSE),"-",D2442,"-",E2442)),"keine vollständige ID")</f>
        <v>keine vollständige ID</v>
      </c>
      <c r="B2442" s="301"/>
      <c r="C2442" s="287"/>
      <c r="D2442" s="34"/>
      <c r="E2442" s="306"/>
      <c r="F2442" s="116"/>
      <c r="G2442" s="17"/>
      <c r="H2442" s="17"/>
      <c r="I2442" s="17"/>
      <c r="J2442" s="17"/>
      <c r="K2442" s="17"/>
      <c r="L2442" s="17"/>
      <c r="M2442" s="17"/>
      <c r="N2442" s="17"/>
      <c r="O2442" s="116"/>
      <c r="P2442" s="117">
        <f>IF(D2442&gt;A_Stammdaten!$B$12,0,SUM(G2442,H2442,J2442,L2442:M2442)-SUM(I2442,K2442,N2442:O2442))</f>
        <v>0</v>
      </c>
      <c r="Q2442" s="17"/>
      <c r="R2442" s="17"/>
      <c r="S2442" s="17"/>
      <c r="T2442" s="17"/>
      <c r="U2442" s="62">
        <f t="shared" si="800"/>
        <v>0</v>
      </c>
      <c r="V2442" s="34"/>
      <c r="W2442" s="34"/>
      <c r="X2442" s="34"/>
      <c r="Y2442" s="34"/>
      <c r="Z2442" s="34"/>
      <c r="AA2442" s="63" t="str">
        <f t="shared" si="801"/>
        <v>-</v>
      </c>
      <c r="AB2442" s="63" t="str">
        <f t="shared" si="802"/>
        <v>-</v>
      </c>
      <c r="AC2442" s="63">
        <f>IF(ISBLANK($C2442),0,VLOOKUP($C2442,Listen!$A$2:$C$45,2,FALSE))</f>
        <v>0</v>
      </c>
      <c r="AD2442" s="63">
        <f>IF(ISBLANK($C2442),0,VLOOKUP($C2442,Listen!$A$2:$C$45,3,FALSE))</f>
        <v>0</v>
      </c>
      <c r="AE2442" s="49">
        <f t="shared" si="803"/>
        <v>0</v>
      </c>
      <c r="AF2442" s="49">
        <f t="shared" si="803"/>
        <v>0</v>
      </c>
      <c r="AG2442" s="49">
        <f>IFERROR(IF(OR($V2442&lt;&gt;"Ja",VLOOKUP($C2442,Listen!$A$2:$F$45,5,0)="Nein",D2442&lt;IF(C2442="LNG Anbindungsanlagen gemäß separater Festlegung",2022,2023)),$AC2442,$AA2442),0)</f>
        <v>0</v>
      </c>
      <c r="AH2442" s="49">
        <f>IFERROR(IF(OR($V2442&lt;&gt;"Ja",VLOOKUP($C2442,Listen!$A$2:$F$45,5,0)="Nein",D2442&lt;IF(C2442="LNG Anbindungsanlagen gemäß separater Festlegung",2022,2023)),$AC2442,$AA2442),0)</f>
        <v>0</v>
      </c>
      <c r="AI2442" s="49">
        <f>IFERROR(IF(OR($W2442&lt;&gt;"Ja",VLOOKUP($C2442,Listen!$A$2:$F$45,6,0)="Nein"),$AC2442,$AB2442),0)</f>
        <v>0</v>
      </c>
      <c r="AJ2442" s="49">
        <f>IFERROR(IF(OR($W2442&lt;&gt;"Ja",VLOOKUP($C2442,Listen!$A$2:$F$45,6,0)="Nein"),$AC2442,$AB2442),0)</f>
        <v>0</v>
      </c>
      <c r="AK2442" s="49">
        <f>IFERROR(IF(OR($W2442&lt;&gt;"Ja",VLOOKUP($C2442,Listen!$A$2:$F$45,6,0)="Nein"),$AC2442,$AB2442),0)</f>
        <v>0</v>
      </c>
      <c r="AL2442" s="51">
        <f t="shared" si="804"/>
        <v>0</v>
      </c>
      <c r="AM2442" s="296">
        <f>IFERROR(IF(VLOOKUP($C2442,Listen!$A$2:$F$45,6,0)="Ja",MAX(BC2442:BD2442),D_SAV!$BC2442),0)</f>
        <v>0</v>
      </c>
      <c r="AN2442" s="51">
        <f t="shared" si="805"/>
        <v>0</v>
      </c>
      <c r="AP2442" s="304">
        <f t="shared" si="806"/>
        <v>0</v>
      </c>
      <c r="AQ2442" s="304">
        <f t="shared" si="807"/>
        <v>0</v>
      </c>
      <c r="AR2442" s="304">
        <f t="shared" si="808"/>
        <v>0</v>
      </c>
      <c r="AS2442" s="304">
        <f t="shared" si="809"/>
        <v>0</v>
      </c>
      <c r="AT2442" s="304">
        <f t="shared" si="810"/>
        <v>0</v>
      </c>
      <c r="AU2442" s="304">
        <f t="shared" si="811"/>
        <v>0</v>
      </c>
      <c r="AV2442" s="304">
        <f t="shared" si="812"/>
        <v>0</v>
      </c>
      <c r="AW2442" s="304">
        <f t="shared" si="813"/>
        <v>0</v>
      </c>
      <c r="AX2442" s="304">
        <f t="shared" si="814"/>
        <v>0</v>
      </c>
      <c r="AY2442" s="304">
        <f t="shared" si="815"/>
        <v>0</v>
      </c>
      <c r="AZ2442" s="304">
        <f t="shared" si="816"/>
        <v>0</v>
      </c>
      <c r="BA2442" s="304">
        <f t="shared" si="817"/>
        <v>0</v>
      </c>
      <c r="BB2442" s="304">
        <f t="shared" si="818"/>
        <v>0</v>
      </c>
      <c r="BC2442" s="304">
        <f t="shared" si="819"/>
        <v>0</v>
      </c>
      <c r="BD2442" s="304">
        <f t="shared" si="820"/>
        <v>0</v>
      </c>
      <c r="BE2442" s="304">
        <f>IFERROR(IF(VLOOKUP($C2442,Listen!$A$2:$F$45,6,0)="Ja",BB2442-MAX(BC2442:BD2442),BB2442-BC2442),0)</f>
        <v>0</v>
      </c>
    </row>
    <row r="2443" spans="1:57" x14ac:dyDescent="0.25">
      <c r="A2443" s="320" t="str">
        <f>IF(AND(D2443&lt;&gt;0,C2443&lt;&gt;0,E2443&lt;&gt;0),IF(B2443&lt;&gt;0,CONCATENATE(B2443,"-AGr",VLOOKUP(C2443,Listen!$A$2:$D$45,4,FALSE),"-",D2443,"-",E2443,),CONCATENATE("AGr",VLOOKUP(C2443,Listen!$A$2:$D$45,4,FALSE),"-",D2443,"-",E2443)),"keine vollständige ID")</f>
        <v>keine vollständige ID</v>
      </c>
      <c r="B2443" s="301"/>
      <c r="C2443" s="287"/>
      <c r="D2443" s="34"/>
      <c r="E2443" s="306"/>
      <c r="F2443" s="116"/>
      <c r="G2443" s="17"/>
      <c r="H2443" s="17"/>
      <c r="I2443" s="17"/>
      <c r="J2443" s="17"/>
      <c r="K2443" s="17"/>
      <c r="L2443" s="17"/>
      <c r="M2443" s="17"/>
      <c r="N2443" s="17"/>
      <c r="O2443" s="116"/>
      <c r="P2443" s="117">
        <f>IF(D2443&gt;A_Stammdaten!$B$12,0,SUM(G2443,H2443,J2443,L2443:M2443)-SUM(I2443,K2443,N2443:O2443))</f>
        <v>0</v>
      </c>
      <c r="Q2443" s="17"/>
      <c r="R2443" s="17"/>
      <c r="S2443" s="17"/>
      <c r="T2443" s="17"/>
      <c r="U2443" s="62">
        <f t="shared" si="800"/>
        <v>0</v>
      </c>
      <c r="V2443" s="34"/>
      <c r="W2443" s="34"/>
      <c r="X2443" s="34"/>
      <c r="Y2443" s="34"/>
      <c r="Z2443" s="34"/>
      <c r="AA2443" s="63" t="str">
        <f t="shared" si="801"/>
        <v>-</v>
      </c>
      <c r="AB2443" s="63" t="str">
        <f t="shared" si="802"/>
        <v>-</v>
      </c>
      <c r="AC2443" s="63">
        <f>IF(ISBLANK($C2443),0,VLOOKUP($C2443,Listen!$A$2:$C$45,2,FALSE))</f>
        <v>0</v>
      </c>
      <c r="AD2443" s="63">
        <f>IF(ISBLANK($C2443),0,VLOOKUP($C2443,Listen!$A$2:$C$45,3,FALSE))</f>
        <v>0</v>
      </c>
      <c r="AE2443" s="49">
        <f t="shared" si="803"/>
        <v>0</v>
      </c>
      <c r="AF2443" s="49">
        <f t="shared" si="803"/>
        <v>0</v>
      </c>
      <c r="AG2443" s="49">
        <f>IFERROR(IF(OR($V2443&lt;&gt;"Ja",VLOOKUP($C2443,Listen!$A$2:$F$45,5,0)="Nein",D2443&lt;IF(C2443="LNG Anbindungsanlagen gemäß separater Festlegung",2022,2023)),$AC2443,$AA2443),0)</f>
        <v>0</v>
      </c>
      <c r="AH2443" s="49">
        <f>IFERROR(IF(OR($V2443&lt;&gt;"Ja",VLOOKUP($C2443,Listen!$A$2:$F$45,5,0)="Nein",D2443&lt;IF(C2443="LNG Anbindungsanlagen gemäß separater Festlegung",2022,2023)),$AC2443,$AA2443),0)</f>
        <v>0</v>
      </c>
      <c r="AI2443" s="49">
        <f>IFERROR(IF(OR($W2443&lt;&gt;"Ja",VLOOKUP($C2443,Listen!$A$2:$F$45,6,0)="Nein"),$AC2443,$AB2443),0)</f>
        <v>0</v>
      </c>
      <c r="AJ2443" s="49">
        <f>IFERROR(IF(OR($W2443&lt;&gt;"Ja",VLOOKUP($C2443,Listen!$A$2:$F$45,6,0)="Nein"),$AC2443,$AB2443),0)</f>
        <v>0</v>
      </c>
      <c r="AK2443" s="49">
        <f>IFERROR(IF(OR($W2443&lt;&gt;"Ja",VLOOKUP($C2443,Listen!$A$2:$F$45,6,0)="Nein"),$AC2443,$AB2443),0)</f>
        <v>0</v>
      </c>
      <c r="AL2443" s="51">
        <f t="shared" si="804"/>
        <v>0</v>
      </c>
      <c r="AM2443" s="296">
        <f>IFERROR(IF(VLOOKUP($C2443,Listen!$A$2:$F$45,6,0)="Ja",MAX(BC2443:BD2443),D_SAV!$BC2443),0)</f>
        <v>0</v>
      </c>
      <c r="AN2443" s="51">
        <f t="shared" si="805"/>
        <v>0</v>
      </c>
      <c r="AP2443" s="304">
        <f t="shared" si="806"/>
        <v>0</v>
      </c>
      <c r="AQ2443" s="304">
        <f t="shared" si="807"/>
        <v>0</v>
      </c>
      <c r="AR2443" s="304">
        <f t="shared" si="808"/>
        <v>0</v>
      </c>
      <c r="AS2443" s="304">
        <f t="shared" si="809"/>
        <v>0</v>
      </c>
      <c r="AT2443" s="304">
        <f t="shared" si="810"/>
        <v>0</v>
      </c>
      <c r="AU2443" s="304">
        <f t="shared" si="811"/>
        <v>0</v>
      </c>
      <c r="AV2443" s="304">
        <f t="shared" si="812"/>
        <v>0</v>
      </c>
      <c r="AW2443" s="304">
        <f t="shared" si="813"/>
        <v>0</v>
      </c>
      <c r="AX2443" s="304">
        <f t="shared" si="814"/>
        <v>0</v>
      </c>
      <c r="AY2443" s="304">
        <f t="shared" si="815"/>
        <v>0</v>
      </c>
      <c r="AZ2443" s="304">
        <f t="shared" si="816"/>
        <v>0</v>
      </c>
      <c r="BA2443" s="304">
        <f t="shared" si="817"/>
        <v>0</v>
      </c>
      <c r="BB2443" s="304">
        <f t="shared" si="818"/>
        <v>0</v>
      </c>
      <c r="BC2443" s="304">
        <f t="shared" si="819"/>
        <v>0</v>
      </c>
      <c r="BD2443" s="304">
        <f t="shared" si="820"/>
        <v>0</v>
      </c>
      <c r="BE2443" s="304">
        <f>IFERROR(IF(VLOOKUP($C2443,Listen!$A$2:$F$45,6,0)="Ja",BB2443-MAX(BC2443:BD2443),BB2443-BC2443),0)</f>
        <v>0</v>
      </c>
    </row>
    <row r="2444" spans="1:57" x14ac:dyDescent="0.25">
      <c r="A2444" s="320" t="str">
        <f>IF(AND(D2444&lt;&gt;0,C2444&lt;&gt;0,E2444&lt;&gt;0),IF(B2444&lt;&gt;0,CONCATENATE(B2444,"-AGr",VLOOKUP(C2444,Listen!$A$2:$D$45,4,FALSE),"-",D2444,"-",E2444,),CONCATENATE("AGr",VLOOKUP(C2444,Listen!$A$2:$D$45,4,FALSE),"-",D2444,"-",E2444)),"keine vollständige ID")</f>
        <v>keine vollständige ID</v>
      </c>
      <c r="B2444" s="301"/>
      <c r="C2444" s="287"/>
      <c r="D2444" s="34"/>
      <c r="E2444" s="306"/>
      <c r="F2444" s="116"/>
      <c r="G2444" s="17"/>
      <c r="H2444" s="17"/>
      <c r="I2444" s="17"/>
      <c r="J2444" s="17"/>
      <c r="K2444" s="17"/>
      <c r="L2444" s="17"/>
      <c r="M2444" s="17"/>
      <c r="N2444" s="17"/>
      <c r="O2444" s="116"/>
      <c r="P2444" s="117">
        <f>IF(D2444&gt;A_Stammdaten!$B$12,0,SUM(G2444,H2444,J2444,L2444:M2444)-SUM(I2444,K2444,N2444:O2444))</f>
        <v>0</v>
      </c>
      <c r="Q2444" s="17"/>
      <c r="R2444" s="17"/>
      <c r="S2444" s="17"/>
      <c r="T2444" s="17"/>
      <c r="U2444" s="62">
        <f t="shared" si="800"/>
        <v>0</v>
      </c>
      <c r="V2444" s="34"/>
      <c r="W2444" s="34"/>
      <c r="X2444" s="34"/>
      <c r="Y2444" s="34"/>
      <c r="Z2444" s="34"/>
      <c r="AA2444" s="63" t="str">
        <f t="shared" si="801"/>
        <v>-</v>
      </c>
      <c r="AB2444" s="63" t="str">
        <f t="shared" si="802"/>
        <v>-</v>
      </c>
      <c r="AC2444" s="63">
        <f>IF(ISBLANK($C2444),0,VLOOKUP($C2444,Listen!$A$2:$C$45,2,FALSE))</f>
        <v>0</v>
      </c>
      <c r="AD2444" s="63">
        <f>IF(ISBLANK($C2444),0,VLOOKUP($C2444,Listen!$A$2:$C$45,3,FALSE))</f>
        <v>0</v>
      </c>
      <c r="AE2444" s="49">
        <f t="shared" si="803"/>
        <v>0</v>
      </c>
      <c r="AF2444" s="49">
        <f t="shared" si="803"/>
        <v>0</v>
      </c>
      <c r="AG2444" s="49">
        <f>IFERROR(IF(OR($V2444&lt;&gt;"Ja",VLOOKUP($C2444,Listen!$A$2:$F$45,5,0)="Nein",D2444&lt;IF(C2444="LNG Anbindungsanlagen gemäß separater Festlegung",2022,2023)),$AC2444,$AA2444),0)</f>
        <v>0</v>
      </c>
      <c r="AH2444" s="49">
        <f>IFERROR(IF(OR($V2444&lt;&gt;"Ja",VLOOKUP($C2444,Listen!$A$2:$F$45,5,0)="Nein",D2444&lt;IF(C2444="LNG Anbindungsanlagen gemäß separater Festlegung",2022,2023)),$AC2444,$AA2444),0)</f>
        <v>0</v>
      </c>
      <c r="AI2444" s="49">
        <f>IFERROR(IF(OR($W2444&lt;&gt;"Ja",VLOOKUP($C2444,Listen!$A$2:$F$45,6,0)="Nein"),$AC2444,$AB2444),0)</f>
        <v>0</v>
      </c>
      <c r="AJ2444" s="49">
        <f>IFERROR(IF(OR($W2444&lt;&gt;"Ja",VLOOKUP($C2444,Listen!$A$2:$F$45,6,0)="Nein"),$AC2444,$AB2444),0)</f>
        <v>0</v>
      </c>
      <c r="AK2444" s="49">
        <f>IFERROR(IF(OR($W2444&lt;&gt;"Ja",VLOOKUP($C2444,Listen!$A$2:$F$45,6,0)="Nein"),$AC2444,$AB2444),0)</f>
        <v>0</v>
      </c>
      <c r="AL2444" s="51">
        <f t="shared" si="804"/>
        <v>0</v>
      </c>
      <c r="AM2444" s="296">
        <f>IFERROR(IF(VLOOKUP($C2444,Listen!$A$2:$F$45,6,0)="Ja",MAX(BC2444:BD2444),D_SAV!$BC2444),0)</f>
        <v>0</v>
      </c>
      <c r="AN2444" s="51">
        <f t="shared" si="805"/>
        <v>0</v>
      </c>
      <c r="AP2444" s="304">
        <f t="shared" si="806"/>
        <v>0</v>
      </c>
      <c r="AQ2444" s="304">
        <f t="shared" si="807"/>
        <v>0</v>
      </c>
      <c r="AR2444" s="304">
        <f t="shared" si="808"/>
        <v>0</v>
      </c>
      <c r="AS2444" s="304">
        <f t="shared" si="809"/>
        <v>0</v>
      </c>
      <c r="AT2444" s="304">
        <f t="shared" si="810"/>
        <v>0</v>
      </c>
      <c r="AU2444" s="304">
        <f t="shared" si="811"/>
        <v>0</v>
      </c>
      <c r="AV2444" s="304">
        <f t="shared" si="812"/>
        <v>0</v>
      </c>
      <c r="AW2444" s="304">
        <f t="shared" si="813"/>
        <v>0</v>
      </c>
      <c r="AX2444" s="304">
        <f t="shared" si="814"/>
        <v>0</v>
      </c>
      <c r="AY2444" s="304">
        <f t="shared" si="815"/>
        <v>0</v>
      </c>
      <c r="AZ2444" s="304">
        <f t="shared" si="816"/>
        <v>0</v>
      </c>
      <c r="BA2444" s="304">
        <f t="shared" si="817"/>
        <v>0</v>
      </c>
      <c r="BB2444" s="304">
        <f t="shared" si="818"/>
        <v>0</v>
      </c>
      <c r="BC2444" s="304">
        <f t="shared" si="819"/>
        <v>0</v>
      </c>
      <c r="BD2444" s="304">
        <f t="shared" si="820"/>
        <v>0</v>
      </c>
      <c r="BE2444" s="304">
        <f>IFERROR(IF(VLOOKUP($C2444,Listen!$A$2:$F$45,6,0)="Ja",BB2444-MAX(BC2444:BD2444),BB2444-BC2444),0)</f>
        <v>0</v>
      </c>
    </row>
    <row r="2445" spans="1:57" x14ac:dyDescent="0.25">
      <c r="A2445" s="320" t="str">
        <f>IF(AND(D2445&lt;&gt;0,C2445&lt;&gt;0,E2445&lt;&gt;0),IF(B2445&lt;&gt;0,CONCATENATE(B2445,"-AGr",VLOOKUP(C2445,Listen!$A$2:$D$45,4,FALSE),"-",D2445,"-",E2445,),CONCATENATE("AGr",VLOOKUP(C2445,Listen!$A$2:$D$45,4,FALSE),"-",D2445,"-",E2445)),"keine vollständige ID")</f>
        <v>keine vollständige ID</v>
      </c>
      <c r="B2445" s="301"/>
      <c r="C2445" s="287"/>
      <c r="D2445" s="34"/>
      <c r="E2445" s="306"/>
      <c r="F2445" s="116"/>
      <c r="G2445" s="17"/>
      <c r="H2445" s="17"/>
      <c r="I2445" s="17"/>
      <c r="J2445" s="17"/>
      <c r="K2445" s="17"/>
      <c r="L2445" s="17"/>
      <c r="M2445" s="17"/>
      <c r="N2445" s="17"/>
      <c r="O2445" s="116"/>
      <c r="P2445" s="117">
        <f>IF(D2445&gt;A_Stammdaten!$B$12,0,SUM(G2445,H2445,J2445,L2445:M2445)-SUM(I2445,K2445,N2445:O2445))</f>
        <v>0</v>
      </c>
      <c r="Q2445" s="17"/>
      <c r="R2445" s="17"/>
      <c r="S2445" s="17"/>
      <c r="T2445" s="17"/>
      <c r="U2445" s="62">
        <f t="shared" si="800"/>
        <v>0</v>
      </c>
      <c r="V2445" s="34"/>
      <c r="W2445" s="34"/>
      <c r="X2445" s="34"/>
      <c r="Y2445" s="34"/>
      <c r="Z2445" s="34"/>
      <c r="AA2445" s="63" t="str">
        <f t="shared" si="801"/>
        <v>-</v>
      </c>
      <c r="AB2445" s="63" t="str">
        <f t="shared" si="802"/>
        <v>-</v>
      </c>
      <c r="AC2445" s="63">
        <f>IF(ISBLANK($C2445),0,VLOOKUP($C2445,Listen!$A$2:$C$45,2,FALSE))</f>
        <v>0</v>
      </c>
      <c r="AD2445" s="63">
        <f>IF(ISBLANK($C2445),0,VLOOKUP($C2445,Listen!$A$2:$C$45,3,FALSE))</f>
        <v>0</v>
      </c>
      <c r="AE2445" s="49">
        <f t="shared" si="803"/>
        <v>0</v>
      </c>
      <c r="AF2445" s="49">
        <f t="shared" si="803"/>
        <v>0</v>
      </c>
      <c r="AG2445" s="49">
        <f>IFERROR(IF(OR($V2445&lt;&gt;"Ja",VLOOKUP($C2445,Listen!$A$2:$F$45,5,0)="Nein",D2445&lt;IF(C2445="LNG Anbindungsanlagen gemäß separater Festlegung",2022,2023)),$AC2445,$AA2445),0)</f>
        <v>0</v>
      </c>
      <c r="AH2445" s="49">
        <f>IFERROR(IF(OR($V2445&lt;&gt;"Ja",VLOOKUP($C2445,Listen!$A$2:$F$45,5,0)="Nein",D2445&lt;IF(C2445="LNG Anbindungsanlagen gemäß separater Festlegung",2022,2023)),$AC2445,$AA2445),0)</f>
        <v>0</v>
      </c>
      <c r="AI2445" s="49">
        <f>IFERROR(IF(OR($W2445&lt;&gt;"Ja",VLOOKUP($C2445,Listen!$A$2:$F$45,6,0)="Nein"),$AC2445,$AB2445),0)</f>
        <v>0</v>
      </c>
      <c r="AJ2445" s="49">
        <f>IFERROR(IF(OR($W2445&lt;&gt;"Ja",VLOOKUP($C2445,Listen!$A$2:$F$45,6,0)="Nein"),$AC2445,$AB2445),0)</f>
        <v>0</v>
      </c>
      <c r="AK2445" s="49">
        <f>IFERROR(IF(OR($W2445&lt;&gt;"Ja",VLOOKUP($C2445,Listen!$A$2:$F$45,6,0)="Nein"),$AC2445,$AB2445),0)</f>
        <v>0</v>
      </c>
      <c r="AL2445" s="51">
        <f t="shared" si="804"/>
        <v>0</v>
      </c>
      <c r="AM2445" s="296">
        <f>IFERROR(IF(VLOOKUP($C2445,Listen!$A$2:$F$45,6,0)="Ja",MAX(BC2445:BD2445),D_SAV!$BC2445),0)</f>
        <v>0</v>
      </c>
      <c r="AN2445" s="51">
        <f t="shared" si="805"/>
        <v>0</v>
      </c>
      <c r="AP2445" s="304">
        <f t="shared" si="806"/>
        <v>0</v>
      </c>
      <c r="AQ2445" s="304">
        <f t="shared" si="807"/>
        <v>0</v>
      </c>
      <c r="AR2445" s="304">
        <f t="shared" si="808"/>
        <v>0</v>
      </c>
      <c r="AS2445" s="304">
        <f t="shared" si="809"/>
        <v>0</v>
      </c>
      <c r="AT2445" s="304">
        <f t="shared" si="810"/>
        <v>0</v>
      </c>
      <c r="AU2445" s="304">
        <f t="shared" si="811"/>
        <v>0</v>
      </c>
      <c r="AV2445" s="304">
        <f t="shared" si="812"/>
        <v>0</v>
      </c>
      <c r="AW2445" s="304">
        <f t="shared" si="813"/>
        <v>0</v>
      </c>
      <c r="AX2445" s="304">
        <f t="shared" si="814"/>
        <v>0</v>
      </c>
      <c r="AY2445" s="304">
        <f t="shared" si="815"/>
        <v>0</v>
      </c>
      <c r="AZ2445" s="304">
        <f t="shared" si="816"/>
        <v>0</v>
      </c>
      <c r="BA2445" s="304">
        <f t="shared" si="817"/>
        <v>0</v>
      </c>
      <c r="BB2445" s="304">
        <f t="shared" si="818"/>
        <v>0</v>
      </c>
      <c r="BC2445" s="304">
        <f t="shared" si="819"/>
        <v>0</v>
      </c>
      <c r="BD2445" s="304">
        <f t="shared" si="820"/>
        <v>0</v>
      </c>
      <c r="BE2445" s="304">
        <f>IFERROR(IF(VLOOKUP($C2445,Listen!$A$2:$F$45,6,0)="Ja",BB2445-MAX(BC2445:BD2445),BB2445-BC2445),0)</f>
        <v>0</v>
      </c>
    </row>
    <row r="2446" spans="1:57" x14ac:dyDescent="0.25">
      <c r="A2446" s="320" t="str">
        <f>IF(AND(D2446&lt;&gt;0,C2446&lt;&gt;0,E2446&lt;&gt;0),IF(B2446&lt;&gt;0,CONCATENATE(B2446,"-AGr",VLOOKUP(C2446,Listen!$A$2:$D$45,4,FALSE),"-",D2446,"-",E2446,),CONCATENATE("AGr",VLOOKUP(C2446,Listen!$A$2:$D$45,4,FALSE),"-",D2446,"-",E2446)),"keine vollständige ID")</f>
        <v>keine vollständige ID</v>
      </c>
      <c r="B2446" s="301"/>
      <c r="C2446" s="287"/>
      <c r="D2446" s="34"/>
      <c r="E2446" s="306"/>
      <c r="F2446" s="116"/>
      <c r="G2446" s="17"/>
      <c r="H2446" s="17"/>
      <c r="I2446" s="17"/>
      <c r="J2446" s="17"/>
      <c r="K2446" s="17"/>
      <c r="L2446" s="17"/>
      <c r="M2446" s="17"/>
      <c r="N2446" s="17"/>
      <c r="O2446" s="116"/>
      <c r="P2446" s="117">
        <f>IF(D2446&gt;A_Stammdaten!$B$12,0,SUM(G2446,H2446,J2446,L2446:M2446)-SUM(I2446,K2446,N2446:O2446))</f>
        <v>0</v>
      </c>
      <c r="Q2446" s="17"/>
      <c r="R2446" s="17"/>
      <c r="S2446" s="17"/>
      <c r="T2446" s="17"/>
      <c r="U2446" s="62">
        <f t="shared" si="800"/>
        <v>0</v>
      </c>
      <c r="V2446" s="34"/>
      <c r="W2446" s="34"/>
      <c r="X2446" s="34"/>
      <c r="Y2446" s="34"/>
      <c r="Z2446" s="34"/>
      <c r="AA2446" s="63" t="str">
        <f t="shared" si="801"/>
        <v>-</v>
      </c>
      <c r="AB2446" s="63" t="str">
        <f t="shared" si="802"/>
        <v>-</v>
      </c>
      <c r="AC2446" s="63">
        <f>IF(ISBLANK($C2446),0,VLOOKUP($C2446,Listen!$A$2:$C$45,2,FALSE))</f>
        <v>0</v>
      </c>
      <c r="AD2446" s="63">
        <f>IF(ISBLANK($C2446),0,VLOOKUP($C2446,Listen!$A$2:$C$45,3,FALSE))</f>
        <v>0</v>
      </c>
      <c r="AE2446" s="49">
        <f t="shared" si="803"/>
        <v>0</v>
      </c>
      <c r="AF2446" s="49">
        <f t="shared" si="803"/>
        <v>0</v>
      </c>
      <c r="AG2446" s="49">
        <f>IFERROR(IF(OR($V2446&lt;&gt;"Ja",VLOOKUP($C2446,Listen!$A$2:$F$45,5,0)="Nein",D2446&lt;IF(C2446="LNG Anbindungsanlagen gemäß separater Festlegung",2022,2023)),$AC2446,$AA2446),0)</f>
        <v>0</v>
      </c>
      <c r="AH2446" s="49">
        <f>IFERROR(IF(OR($V2446&lt;&gt;"Ja",VLOOKUP($C2446,Listen!$A$2:$F$45,5,0)="Nein",D2446&lt;IF(C2446="LNG Anbindungsanlagen gemäß separater Festlegung",2022,2023)),$AC2446,$AA2446),0)</f>
        <v>0</v>
      </c>
      <c r="AI2446" s="49">
        <f>IFERROR(IF(OR($W2446&lt;&gt;"Ja",VLOOKUP($C2446,Listen!$A$2:$F$45,6,0)="Nein"),$AC2446,$AB2446),0)</f>
        <v>0</v>
      </c>
      <c r="AJ2446" s="49">
        <f>IFERROR(IF(OR($W2446&lt;&gt;"Ja",VLOOKUP($C2446,Listen!$A$2:$F$45,6,0)="Nein"),$AC2446,$AB2446),0)</f>
        <v>0</v>
      </c>
      <c r="AK2446" s="49">
        <f>IFERROR(IF(OR($W2446&lt;&gt;"Ja",VLOOKUP($C2446,Listen!$A$2:$F$45,6,0)="Nein"),$AC2446,$AB2446),0)</f>
        <v>0</v>
      </c>
      <c r="AL2446" s="51">
        <f t="shared" si="804"/>
        <v>0</v>
      </c>
      <c r="AM2446" s="296">
        <f>IFERROR(IF(VLOOKUP($C2446,Listen!$A$2:$F$45,6,0)="Ja",MAX(BC2446:BD2446),D_SAV!$BC2446),0)</f>
        <v>0</v>
      </c>
      <c r="AN2446" s="51">
        <f t="shared" si="805"/>
        <v>0</v>
      </c>
      <c r="AP2446" s="304">
        <f t="shared" si="806"/>
        <v>0</v>
      </c>
      <c r="AQ2446" s="304">
        <f t="shared" si="807"/>
        <v>0</v>
      </c>
      <c r="AR2446" s="304">
        <f t="shared" si="808"/>
        <v>0</v>
      </c>
      <c r="AS2446" s="304">
        <f t="shared" si="809"/>
        <v>0</v>
      </c>
      <c r="AT2446" s="304">
        <f t="shared" si="810"/>
        <v>0</v>
      </c>
      <c r="AU2446" s="304">
        <f t="shared" si="811"/>
        <v>0</v>
      </c>
      <c r="AV2446" s="304">
        <f t="shared" si="812"/>
        <v>0</v>
      </c>
      <c r="AW2446" s="304">
        <f t="shared" si="813"/>
        <v>0</v>
      </c>
      <c r="AX2446" s="304">
        <f t="shared" si="814"/>
        <v>0</v>
      </c>
      <c r="AY2446" s="304">
        <f t="shared" si="815"/>
        <v>0</v>
      </c>
      <c r="AZ2446" s="304">
        <f t="shared" si="816"/>
        <v>0</v>
      </c>
      <c r="BA2446" s="304">
        <f t="shared" si="817"/>
        <v>0</v>
      </c>
      <c r="BB2446" s="304">
        <f t="shared" si="818"/>
        <v>0</v>
      </c>
      <c r="BC2446" s="304">
        <f t="shared" si="819"/>
        <v>0</v>
      </c>
      <c r="BD2446" s="304">
        <f t="shared" si="820"/>
        <v>0</v>
      </c>
      <c r="BE2446" s="304">
        <f>IFERROR(IF(VLOOKUP($C2446,Listen!$A$2:$F$45,6,0)="Ja",BB2446-MAX(BC2446:BD2446),BB2446-BC2446),0)</f>
        <v>0</v>
      </c>
    </row>
    <row r="2447" spans="1:57" x14ac:dyDescent="0.25">
      <c r="A2447" s="320" t="str">
        <f>IF(AND(D2447&lt;&gt;0,C2447&lt;&gt;0,E2447&lt;&gt;0),IF(B2447&lt;&gt;0,CONCATENATE(B2447,"-AGr",VLOOKUP(C2447,Listen!$A$2:$D$45,4,FALSE),"-",D2447,"-",E2447,),CONCATENATE("AGr",VLOOKUP(C2447,Listen!$A$2:$D$45,4,FALSE),"-",D2447,"-",E2447)),"keine vollständige ID")</f>
        <v>keine vollständige ID</v>
      </c>
      <c r="B2447" s="301"/>
      <c r="C2447" s="287"/>
      <c r="D2447" s="34"/>
      <c r="E2447" s="306"/>
      <c r="F2447" s="116"/>
      <c r="G2447" s="17"/>
      <c r="H2447" s="17"/>
      <c r="I2447" s="17"/>
      <c r="J2447" s="17"/>
      <c r="K2447" s="17"/>
      <c r="L2447" s="17"/>
      <c r="M2447" s="17"/>
      <c r="N2447" s="17"/>
      <c r="O2447" s="116"/>
      <c r="P2447" s="117">
        <f>IF(D2447&gt;A_Stammdaten!$B$12,0,SUM(G2447,H2447,J2447,L2447:M2447)-SUM(I2447,K2447,N2447:O2447))</f>
        <v>0</v>
      </c>
      <c r="Q2447" s="17"/>
      <c r="R2447" s="17"/>
      <c r="S2447" s="17"/>
      <c r="T2447" s="17"/>
      <c r="U2447" s="62">
        <f t="shared" si="800"/>
        <v>0</v>
      </c>
      <c r="V2447" s="34"/>
      <c r="W2447" s="34"/>
      <c r="X2447" s="34"/>
      <c r="Y2447" s="34"/>
      <c r="Z2447" s="34"/>
      <c r="AA2447" s="63" t="str">
        <f t="shared" si="801"/>
        <v>-</v>
      </c>
      <c r="AB2447" s="63" t="str">
        <f t="shared" si="802"/>
        <v>-</v>
      </c>
      <c r="AC2447" s="63">
        <f>IF(ISBLANK($C2447),0,VLOOKUP($C2447,Listen!$A$2:$C$45,2,FALSE))</f>
        <v>0</v>
      </c>
      <c r="AD2447" s="63">
        <f>IF(ISBLANK($C2447),0,VLOOKUP($C2447,Listen!$A$2:$C$45,3,FALSE))</f>
        <v>0</v>
      </c>
      <c r="AE2447" s="49">
        <f t="shared" si="803"/>
        <v>0</v>
      </c>
      <c r="AF2447" s="49">
        <f t="shared" si="803"/>
        <v>0</v>
      </c>
      <c r="AG2447" s="49">
        <f>IFERROR(IF(OR($V2447&lt;&gt;"Ja",VLOOKUP($C2447,Listen!$A$2:$F$45,5,0)="Nein",D2447&lt;IF(C2447="LNG Anbindungsanlagen gemäß separater Festlegung",2022,2023)),$AC2447,$AA2447),0)</f>
        <v>0</v>
      </c>
      <c r="AH2447" s="49">
        <f>IFERROR(IF(OR($V2447&lt;&gt;"Ja",VLOOKUP($C2447,Listen!$A$2:$F$45,5,0)="Nein",D2447&lt;IF(C2447="LNG Anbindungsanlagen gemäß separater Festlegung",2022,2023)),$AC2447,$AA2447),0)</f>
        <v>0</v>
      </c>
      <c r="AI2447" s="49">
        <f>IFERROR(IF(OR($W2447&lt;&gt;"Ja",VLOOKUP($C2447,Listen!$A$2:$F$45,6,0)="Nein"),$AC2447,$AB2447),0)</f>
        <v>0</v>
      </c>
      <c r="AJ2447" s="49">
        <f>IFERROR(IF(OR($W2447&lt;&gt;"Ja",VLOOKUP($C2447,Listen!$A$2:$F$45,6,0)="Nein"),$AC2447,$AB2447),0)</f>
        <v>0</v>
      </c>
      <c r="AK2447" s="49">
        <f>IFERROR(IF(OR($W2447&lt;&gt;"Ja",VLOOKUP($C2447,Listen!$A$2:$F$45,6,0)="Nein"),$AC2447,$AB2447),0)</f>
        <v>0</v>
      </c>
      <c r="AL2447" s="51">
        <f t="shared" si="804"/>
        <v>0</v>
      </c>
      <c r="AM2447" s="296">
        <f>IFERROR(IF(VLOOKUP($C2447,Listen!$A$2:$F$45,6,0)="Ja",MAX(BC2447:BD2447),D_SAV!$BC2447),0)</f>
        <v>0</v>
      </c>
      <c r="AN2447" s="51">
        <f t="shared" si="805"/>
        <v>0</v>
      </c>
      <c r="AP2447" s="304">
        <f t="shared" si="806"/>
        <v>0</v>
      </c>
      <c r="AQ2447" s="304">
        <f t="shared" si="807"/>
        <v>0</v>
      </c>
      <c r="AR2447" s="304">
        <f t="shared" si="808"/>
        <v>0</v>
      </c>
      <c r="AS2447" s="304">
        <f t="shared" si="809"/>
        <v>0</v>
      </c>
      <c r="AT2447" s="304">
        <f t="shared" si="810"/>
        <v>0</v>
      </c>
      <c r="AU2447" s="304">
        <f t="shared" si="811"/>
        <v>0</v>
      </c>
      <c r="AV2447" s="304">
        <f t="shared" si="812"/>
        <v>0</v>
      </c>
      <c r="AW2447" s="304">
        <f t="shared" si="813"/>
        <v>0</v>
      </c>
      <c r="AX2447" s="304">
        <f t="shared" si="814"/>
        <v>0</v>
      </c>
      <c r="AY2447" s="304">
        <f t="shared" si="815"/>
        <v>0</v>
      </c>
      <c r="AZ2447" s="304">
        <f t="shared" si="816"/>
        <v>0</v>
      </c>
      <c r="BA2447" s="304">
        <f t="shared" si="817"/>
        <v>0</v>
      </c>
      <c r="BB2447" s="304">
        <f t="shared" si="818"/>
        <v>0</v>
      </c>
      <c r="BC2447" s="304">
        <f t="shared" si="819"/>
        <v>0</v>
      </c>
      <c r="BD2447" s="304">
        <f t="shared" si="820"/>
        <v>0</v>
      </c>
      <c r="BE2447" s="304">
        <f>IFERROR(IF(VLOOKUP($C2447,Listen!$A$2:$F$45,6,0)="Ja",BB2447-MAX(BC2447:BD2447),BB2447-BC2447),0)</f>
        <v>0</v>
      </c>
    </row>
    <row r="2448" spans="1:57" x14ac:dyDescent="0.25">
      <c r="A2448" s="320" t="str">
        <f>IF(AND(D2448&lt;&gt;0,C2448&lt;&gt;0,E2448&lt;&gt;0),IF(B2448&lt;&gt;0,CONCATENATE(B2448,"-AGr",VLOOKUP(C2448,Listen!$A$2:$D$45,4,FALSE),"-",D2448,"-",E2448,),CONCATENATE("AGr",VLOOKUP(C2448,Listen!$A$2:$D$45,4,FALSE),"-",D2448,"-",E2448)),"keine vollständige ID")</f>
        <v>keine vollständige ID</v>
      </c>
      <c r="B2448" s="301"/>
      <c r="C2448" s="287"/>
      <c r="D2448" s="34"/>
      <c r="E2448" s="306"/>
      <c r="F2448" s="116"/>
      <c r="G2448" s="17"/>
      <c r="H2448" s="17"/>
      <c r="I2448" s="17"/>
      <c r="J2448" s="17"/>
      <c r="K2448" s="17"/>
      <c r="L2448" s="17"/>
      <c r="M2448" s="17"/>
      <c r="N2448" s="17"/>
      <c r="O2448" s="116"/>
      <c r="P2448" s="117">
        <f>IF(D2448&gt;A_Stammdaten!$B$12,0,SUM(G2448,H2448,J2448,L2448:M2448)-SUM(I2448,K2448,N2448:O2448))</f>
        <v>0</v>
      </c>
      <c r="Q2448" s="17"/>
      <c r="R2448" s="17"/>
      <c r="S2448" s="17"/>
      <c r="T2448" s="17"/>
      <c r="U2448" s="62">
        <f t="shared" si="800"/>
        <v>0</v>
      </c>
      <c r="V2448" s="34"/>
      <c r="W2448" s="34"/>
      <c r="X2448" s="34"/>
      <c r="Y2448" s="34"/>
      <c r="Z2448" s="34"/>
      <c r="AA2448" s="63" t="str">
        <f t="shared" si="801"/>
        <v>-</v>
      </c>
      <c r="AB2448" s="63" t="str">
        <f t="shared" si="802"/>
        <v>-</v>
      </c>
      <c r="AC2448" s="63">
        <f>IF(ISBLANK($C2448),0,VLOOKUP($C2448,Listen!$A$2:$C$45,2,FALSE))</f>
        <v>0</v>
      </c>
      <c r="AD2448" s="63">
        <f>IF(ISBLANK($C2448),0,VLOOKUP($C2448,Listen!$A$2:$C$45,3,FALSE))</f>
        <v>0</v>
      </c>
      <c r="AE2448" s="49">
        <f t="shared" si="803"/>
        <v>0</v>
      </c>
      <c r="AF2448" s="49">
        <f t="shared" si="803"/>
        <v>0</v>
      </c>
      <c r="AG2448" s="49">
        <f>IFERROR(IF(OR($V2448&lt;&gt;"Ja",VLOOKUP($C2448,Listen!$A$2:$F$45,5,0)="Nein",D2448&lt;IF(C2448="LNG Anbindungsanlagen gemäß separater Festlegung",2022,2023)),$AC2448,$AA2448),0)</f>
        <v>0</v>
      </c>
      <c r="AH2448" s="49">
        <f>IFERROR(IF(OR($V2448&lt;&gt;"Ja",VLOOKUP($C2448,Listen!$A$2:$F$45,5,0)="Nein",D2448&lt;IF(C2448="LNG Anbindungsanlagen gemäß separater Festlegung",2022,2023)),$AC2448,$AA2448),0)</f>
        <v>0</v>
      </c>
      <c r="AI2448" s="49">
        <f>IFERROR(IF(OR($W2448&lt;&gt;"Ja",VLOOKUP($C2448,Listen!$A$2:$F$45,6,0)="Nein"),$AC2448,$AB2448),0)</f>
        <v>0</v>
      </c>
      <c r="AJ2448" s="49">
        <f>IFERROR(IF(OR($W2448&lt;&gt;"Ja",VLOOKUP($C2448,Listen!$A$2:$F$45,6,0)="Nein"),$AC2448,$AB2448),0)</f>
        <v>0</v>
      </c>
      <c r="AK2448" s="49">
        <f>IFERROR(IF(OR($W2448&lt;&gt;"Ja",VLOOKUP($C2448,Listen!$A$2:$F$45,6,0)="Nein"),$AC2448,$AB2448),0)</f>
        <v>0</v>
      </c>
      <c r="AL2448" s="51">
        <f t="shared" si="804"/>
        <v>0</v>
      </c>
      <c r="AM2448" s="296">
        <f>IFERROR(IF(VLOOKUP($C2448,Listen!$A$2:$F$45,6,0)="Ja",MAX(BC2448:BD2448),D_SAV!$BC2448),0)</f>
        <v>0</v>
      </c>
      <c r="AN2448" s="51">
        <f t="shared" si="805"/>
        <v>0</v>
      </c>
      <c r="AP2448" s="304">
        <f t="shared" si="806"/>
        <v>0</v>
      </c>
      <c r="AQ2448" s="304">
        <f t="shared" si="807"/>
        <v>0</v>
      </c>
      <c r="AR2448" s="304">
        <f t="shared" si="808"/>
        <v>0</v>
      </c>
      <c r="AS2448" s="304">
        <f t="shared" si="809"/>
        <v>0</v>
      </c>
      <c r="AT2448" s="304">
        <f t="shared" si="810"/>
        <v>0</v>
      </c>
      <c r="AU2448" s="304">
        <f t="shared" si="811"/>
        <v>0</v>
      </c>
      <c r="AV2448" s="304">
        <f t="shared" si="812"/>
        <v>0</v>
      </c>
      <c r="AW2448" s="304">
        <f t="shared" si="813"/>
        <v>0</v>
      </c>
      <c r="AX2448" s="304">
        <f t="shared" si="814"/>
        <v>0</v>
      </c>
      <c r="AY2448" s="304">
        <f t="shared" si="815"/>
        <v>0</v>
      </c>
      <c r="AZ2448" s="304">
        <f t="shared" si="816"/>
        <v>0</v>
      </c>
      <c r="BA2448" s="304">
        <f t="shared" si="817"/>
        <v>0</v>
      </c>
      <c r="BB2448" s="304">
        <f t="shared" si="818"/>
        <v>0</v>
      </c>
      <c r="BC2448" s="304">
        <f t="shared" si="819"/>
        <v>0</v>
      </c>
      <c r="BD2448" s="304">
        <f t="shared" si="820"/>
        <v>0</v>
      </c>
      <c r="BE2448" s="304">
        <f>IFERROR(IF(VLOOKUP($C2448,Listen!$A$2:$F$45,6,0)="Ja",BB2448-MAX(BC2448:BD2448),BB2448-BC2448),0)</f>
        <v>0</v>
      </c>
    </row>
    <row r="2449" spans="1:57" x14ac:dyDescent="0.25">
      <c r="A2449" s="320" t="str">
        <f>IF(AND(D2449&lt;&gt;0,C2449&lt;&gt;0,E2449&lt;&gt;0),IF(B2449&lt;&gt;0,CONCATENATE(B2449,"-AGr",VLOOKUP(C2449,Listen!$A$2:$D$45,4,FALSE),"-",D2449,"-",E2449,),CONCATENATE("AGr",VLOOKUP(C2449,Listen!$A$2:$D$45,4,FALSE),"-",D2449,"-",E2449)),"keine vollständige ID")</f>
        <v>keine vollständige ID</v>
      </c>
      <c r="B2449" s="301"/>
      <c r="C2449" s="287"/>
      <c r="D2449" s="34"/>
      <c r="E2449" s="306"/>
      <c r="F2449" s="116"/>
      <c r="G2449" s="17"/>
      <c r="H2449" s="17"/>
      <c r="I2449" s="17"/>
      <c r="J2449" s="17"/>
      <c r="K2449" s="17"/>
      <c r="L2449" s="17"/>
      <c r="M2449" s="17"/>
      <c r="N2449" s="17"/>
      <c r="O2449" s="116"/>
      <c r="P2449" s="117">
        <f>IF(D2449&gt;A_Stammdaten!$B$12,0,SUM(G2449,H2449,J2449,L2449:M2449)-SUM(I2449,K2449,N2449:O2449))</f>
        <v>0</v>
      </c>
      <c r="Q2449" s="17"/>
      <c r="R2449" s="17"/>
      <c r="S2449" s="17"/>
      <c r="T2449" s="17"/>
      <c r="U2449" s="62">
        <f t="shared" si="800"/>
        <v>0</v>
      </c>
      <c r="V2449" s="34"/>
      <c r="W2449" s="34"/>
      <c r="X2449" s="34"/>
      <c r="Y2449" s="34"/>
      <c r="Z2449" s="34"/>
      <c r="AA2449" s="63" t="str">
        <f t="shared" si="801"/>
        <v>-</v>
      </c>
      <c r="AB2449" s="63" t="str">
        <f t="shared" si="802"/>
        <v>-</v>
      </c>
      <c r="AC2449" s="63">
        <f>IF(ISBLANK($C2449),0,VLOOKUP($C2449,Listen!$A$2:$C$45,2,FALSE))</f>
        <v>0</v>
      </c>
      <c r="AD2449" s="63">
        <f>IF(ISBLANK($C2449),0,VLOOKUP($C2449,Listen!$A$2:$C$45,3,FALSE))</f>
        <v>0</v>
      </c>
      <c r="AE2449" s="49">
        <f t="shared" si="803"/>
        <v>0</v>
      </c>
      <c r="AF2449" s="49">
        <f t="shared" si="803"/>
        <v>0</v>
      </c>
      <c r="AG2449" s="49">
        <f>IFERROR(IF(OR($V2449&lt;&gt;"Ja",VLOOKUP($C2449,Listen!$A$2:$F$45,5,0)="Nein",D2449&lt;IF(C2449="LNG Anbindungsanlagen gemäß separater Festlegung",2022,2023)),$AC2449,$AA2449),0)</f>
        <v>0</v>
      </c>
      <c r="AH2449" s="49">
        <f>IFERROR(IF(OR($V2449&lt;&gt;"Ja",VLOOKUP($C2449,Listen!$A$2:$F$45,5,0)="Nein",D2449&lt;IF(C2449="LNG Anbindungsanlagen gemäß separater Festlegung",2022,2023)),$AC2449,$AA2449),0)</f>
        <v>0</v>
      </c>
      <c r="AI2449" s="49">
        <f>IFERROR(IF(OR($W2449&lt;&gt;"Ja",VLOOKUP($C2449,Listen!$A$2:$F$45,6,0)="Nein"),$AC2449,$AB2449),0)</f>
        <v>0</v>
      </c>
      <c r="AJ2449" s="49">
        <f>IFERROR(IF(OR($W2449&lt;&gt;"Ja",VLOOKUP($C2449,Listen!$A$2:$F$45,6,0)="Nein"),$AC2449,$AB2449),0)</f>
        <v>0</v>
      </c>
      <c r="AK2449" s="49">
        <f>IFERROR(IF(OR($W2449&lt;&gt;"Ja",VLOOKUP($C2449,Listen!$A$2:$F$45,6,0)="Nein"),$AC2449,$AB2449),0)</f>
        <v>0</v>
      </c>
      <c r="AL2449" s="51">
        <f t="shared" si="804"/>
        <v>0</v>
      </c>
      <c r="AM2449" s="296">
        <f>IFERROR(IF(VLOOKUP($C2449,Listen!$A$2:$F$45,6,0)="Ja",MAX(BC2449:BD2449),D_SAV!$BC2449),0)</f>
        <v>0</v>
      </c>
      <c r="AN2449" s="51">
        <f t="shared" si="805"/>
        <v>0</v>
      </c>
      <c r="AP2449" s="304">
        <f t="shared" si="806"/>
        <v>0</v>
      </c>
      <c r="AQ2449" s="304">
        <f t="shared" si="807"/>
        <v>0</v>
      </c>
      <c r="AR2449" s="304">
        <f t="shared" si="808"/>
        <v>0</v>
      </c>
      <c r="AS2449" s="304">
        <f t="shared" si="809"/>
        <v>0</v>
      </c>
      <c r="AT2449" s="304">
        <f t="shared" si="810"/>
        <v>0</v>
      </c>
      <c r="AU2449" s="304">
        <f t="shared" si="811"/>
        <v>0</v>
      </c>
      <c r="AV2449" s="304">
        <f t="shared" si="812"/>
        <v>0</v>
      </c>
      <c r="AW2449" s="304">
        <f t="shared" si="813"/>
        <v>0</v>
      </c>
      <c r="AX2449" s="304">
        <f t="shared" si="814"/>
        <v>0</v>
      </c>
      <c r="AY2449" s="304">
        <f t="shared" si="815"/>
        <v>0</v>
      </c>
      <c r="AZ2449" s="304">
        <f t="shared" si="816"/>
        <v>0</v>
      </c>
      <c r="BA2449" s="304">
        <f t="shared" si="817"/>
        <v>0</v>
      </c>
      <c r="BB2449" s="304">
        <f t="shared" si="818"/>
        <v>0</v>
      </c>
      <c r="BC2449" s="304">
        <f t="shared" si="819"/>
        <v>0</v>
      </c>
      <c r="BD2449" s="304">
        <f t="shared" si="820"/>
        <v>0</v>
      </c>
      <c r="BE2449" s="304">
        <f>IFERROR(IF(VLOOKUP($C2449,Listen!$A$2:$F$45,6,0)="Ja",BB2449-MAX(BC2449:BD2449),BB2449-BC2449),0)</f>
        <v>0</v>
      </c>
    </row>
    <row r="2450" spans="1:57" x14ac:dyDescent="0.25">
      <c r="A2450" s="320" t="str">
        <f>IF(AND(D2450&lt;&gt;0,C2450&lt;&gt;0,E2450&lt;&gt;0),IF(B2450&lt;&gt;0,CONCATENATE(B2450,"-AGr",VLOOKUP(C2450,Listen!$A$2:$D$45,4,FALSE),"-",D2450,"-",E2450,),CONCATENATE("AGr",VLOOKUP(C2450,Listen!$A$2:$D$45,4,FALSE),"-",D2450,"-",E2450)),"keine vollständige ID")</f>
        <v>keine vollständige ID</v>
      </c>
      <c r="B2450" s="301"/>
      <c r="C2450" s="287"/>
      <c r="D2450" s="34"/>
      <c r="E2450" s="306"/>
      <c r="F2450" s="116"/>
      <c r="G2450" s="17"/>
      <c r="H2450" s="17"/>
      <c r="I2450" s="17"/>
      <c r="J2450" s="17"/>
      <c r="K2450" s="17"/>
      <c r="L2450" s="17"/>
      <c r="M2450" s="17"/>
      <c r="N2450" s="17"/>
      <c r="O2450" s="116"/>
      <c r="P2450" s="117">
        <f>IF(D2450&gt;A_Stammdaten!$B$12,0,SUM(G2450,H2450,J2450,L2450:M2450)-SUM(I2450,K2450,N2450:O2450))</f>
        <v>0</v>
      </c>
      <c r="Q2450" s="17"/>
      <c r="R2450" s="17"/>
      <c r="S2450" s="17"/>
      <c r="T2450" s="17"/>
      <c r="U2450" s="62">
        <f t="shared" si="800"/>
        <v>0</v>
      </c>
      <c r="V2450" s="34"/>
      <c r="W2450" s="34"/>
      <c r="X2450" s="34"/>
      <c r="Y2450" s="34"/>
      <c r="Z2450" s="34"/>
      <c r="AA2450" s="63" t="str">
        <f t="shared" si="801"/>
        <v>-</v>
      </c>
      <c r="AB2450" s="63" t="str">
        <f t="shared" si="802"/>
        <v>-</v>
      </c>
      <c r="AC2450" s="63">
        <f>IF(ISBLANK($C2450),0,VLOOKUP($C2450,Listen!$A$2:$C$45,2,FALSE))</f>
        <v>0</v>
      </c>
      <c r="AD2450" s="63">
        <f>IF(ISBLANK($C2450),0,VLOOKUP($C2450,Listen!$A$2:$C$45,3,FALSE))</f>
        <v>0</v>
      </c>
      <c r="AE2450" s="49">
        <f t="shared" si="803"/>
        <v>0</v>
      </c>
      <c r="AF2450" s="49">
        <f t="shared" si="803"/>
        <v>0</v>
      </c>
      <c r="AG2450" s="49">
        <f>IFERROR(IF(OR($V2450&lt;&gt;"Ja",VLOOKUP($C2450,Listen!$A$2:$F$45,5,0)="Nein",D2450&lt;IF(C2450="LNG Anbindungsanlagen gemäß separater Festlegung",2022,2023)),$AC2450,$AA2450),0)</f>
        <v>0</v>
      </c>
      <c r="AH2450" s="49">
        <f>IFERROR(IF(OR($V2450&lt;&gt;"Ja",VLOOKUP($C2450,Listen!$A$2:$F$45,5,0)="Nein",D2450&lt;IF(C2450="LNG Anbindungsanlagen gemäß separater Festlegung",2022,2023)),$AC2450,$AA2450),0)</f>
        <v>0</v>
      </c>
      <c r="AI2450" s="49">
        <f>IFERROR(IF(OR($W2450&lt;&gt;"Ja",VLOOKUP($C2450,Listen!$A$2:$F$45,6,0)="Nein"),$AC2450,$AB2450),0)</f>
        <v>0</v>
      </c>
      <c r="AJ2450" s="49">
        <f>IFERROR(IF(OR($W2450&lt;&gt;"Ja",VLOOKUP($C2450,Listen!$A$2:$F$45,6,0)="Nein"),$AC2450,$AB2450),0)</f>
        <v>0</v>
      </c>
      <c r="AK2450" s="49">
        <f>IFERROR(IF(OR($W2450&lt;&gt;"Ja",VLOOKUP($C2450,Listen!$A$2:$F$45,6,0)="Nein"),$AC2450,$AB2450),0)</f>
        <v>0</v>
      </c>
      <c r="AL2450" s="51">
        <f t="shared" si="804"/>
        <v>0</v>
      </c>
      <c r="AM2450" s="296">
        <f>IFERROR(IF(VLOOKUP($C2450,Listen!$A$2:$F$45,6,0)="Ja",MAX(BC2450:BD2450),D_SAV!$BC2450),0)</f>
        <v>0</v>
      </c>
      <c r="AN2450" s="51">
        <f t="shared" si="805"/>
        <v>0</v>
      </c>
      <c r="AP2450" s="304">
        <f t="shared" si="806"/>
        <v>0</v>
      </c>
      <c r="AQ2450" s="304">
        <f t="shared" si="807"/>
        <v>0</v>
      </c>
      <c r="AR2450" s="304">
        <f t="shared" si="808"/>
        <v>0</v>
      </c>
      <c r="AS2450" s="304">
        <f t="shared" si="809"/>
        <v>0</v>
      </c>
      <c r="AT2450" s="304">
        <f t="shared" si="810"/>
        <v>0</v>
      </c>
      <c r="AU2450" s="304">
        <f t="shared" si="811"/>
        <v>0</v>
      </c>
      <c r="AV2450" s="304">
        <f t="shared" si="812"/>
        <v>0</v>
      </c>
      <c r="AW2450" s="304">
        <f t="shared" si="813"/>
        <v>0</v>
      </c>
      <c r="AX2450" s="304">
        <f t="shared" si="814"/>
        <v>0</v>
      </c>
      <c r="AY2450" s="304">
        <f t="shared" si="815"/>
        <v>0</v>
      </c>
      <c r="AZ2450" s="304">
        <f t="shared" si="816"/>
        <v>0</v>
      </c>
      <c r="BA2450" s="304">
        <f t="shared" si="817"/>
        <v>0</v>
      </c>
      <c r="BB2450" s="304">
        <f t="shared" si="818"/>
        <v>0</v>
      </c>
      <c r="BC2450" s="304">
        <f t="shared" si="819"/>
        <v>0</v>
      </c>
      <c r="BD2450" s="304">
        <f t="shared" si="820"/>
        <v>0</v>
      </c>
      <c r="BE2450" s="304">
        <f>IFERROR(IF(VLOOKUP($C2450,Listen!$A$2:$F$45,6,0)="Ja",BB2450-MAX(BC2450:BD2450),BB2450-BC2450),0)</f>
        <v>0</v>
      </c>
    </row>
    <row r="2451" spans="1:57" x14ac:dyDescent="0.25">
      <c r="A2451" s="320" t="str">
        <f>IF(AND(D2451&lt;&gt;0,C2451&lt;&gt;0,E2451&lt;&gt;0),IF(B2451&lt;&gt;0,CONCATENATE(B2451,"-AGr",VLOOKUP(C2451,Listen!$A$2:$D$45,4,FALSE),"-",D2451,"-",E2451,),CONCATENATE("AGr",VLOOKUP(C2451,Listen!$A$2:$D$45,4,FALSE),"-",D2451,"-",E2451)),"keine vollständige ID")</f>
        <v>keine vollständige ID</v>
      </c>
      <c r="B2451" s="301"/>
      <c r="C2451" s="287"/>
      <c r="D2451" s="34"/>
      <c r="E2451" s="306"/>
      <c r="F2451" s="116"/>
      <c r="G2451" s="17"/>
      <c r="H2451" s="17"/>
      <c r="I2451" s="17"/>
      <c r="J2451" s="17"/>
      <c r="K2451" s="17"/>
      <c r="L2451" s="17"/>
      <c r="M2451" s="17"/>
      <c r="N2451" s="17"/>
      <c r="O2451" s="116"/>
      <c r="P2451" s="117">
        <f>IF(D2451&gt;A_Stammdaten!$B$12,0,SUM(G2451,H2451,J2451,L2451:M2451)-SUM(I2451,K2451,N2451:O2451))</f>
        <v>0</v>
      </c>
      <c r="Q2451" s="17"/>
      <c r="R2451" s="17"/>
      <c r="S2451" s="17"/>
      <c r="T2451" s="17"/>
      <c r="U2451" s="62">
        <f t="shared" si="800"/>
        <v>0</v>
      </c>
      <c r="V2451" s="34"/>
      <c r="W2451" s="34"/>
      <c r="X2451" s="34"/>
      <c r="Y2451" s="34"/>
      <c r="Z2451" s="34"/>
      <c r="AA2451" s="63" t="str">
        <f t="shared" si="801"/>
        <v>-</v>
      </c>
      <c r="AB2451" s="63" t="str">
        <f t="shared" si="802"/>
        <v>-</v>
      </c>
      <c r="AC2451" s="63">
        <f>IF(ISBLANK($C2451),0,VLOOKUP($C2451,Listen!$A$2:$C$45,2,FALSE))</f>
        <v>0</v>
      </c>
      <c r="AD2451" s="63">
        <f>IF(ISBLANK($C2451),0,VLOOKUP($C2451,Listen!$A$2:$C$45,3,FALSE))</f>
        <v>0</v>
      </c>
      <c r="AE2451" s="49">
        <f t="shared" si="803"/>
        <v>0</v>
      </c>
      <c r="AF2451" s="49">
        <f t="shared" si="803"/>
        <v>0</v>
      </c>
      <c r="AG2451" s="49">
        <f>IFERROR(IF(OR($V2451&lt;&gt;"Ja",VLOOKUP($C2451,Listen!$A$2:$F$45,5,0)="Nein",D2451&lt;IF(C2451="LNG Anbindungsanlagen gemäß separater Festlegung",2022,2023)),$AC2451,$AA2451),0)</f>
        <v>0</v>
      </c>
      <c r="AH2451" s="49">
        <f>IFERROR(IF(OR($V2451&lt;&gt;"Ja",VLOOKUP($C2451,Listen!$A$2:$F$45,5,0)="Nein",D2451&lt;IF(C2451="LNG Anbindungsanlagen gemäß separater Festlegung",2022,2023)),$AC2451,$AA2451),0)</f>
        <v>0</v>
      </c>
      <c r="AI2451" s="49">
        <f>IFERROR(IF(OR($W2451&lt;&gt;"Ja",VLOOKUP($C2451,Listen!$A$2:$F$45,6,0)="Nein"),$AC2451,$AB2451),0)</f>
        <v>0</v>
      </c>
      <c r="AJ2451" s="49">
        <f>IFERROR(IF(OR($W2451&lt;&gt;"Ja",VLOOKUP($C2451,Listen!$A$2:$F$45,6,0)="Nein"),$AC2451,$AB2451),0)</f>
        <v>0</v>
      </c>
      <c r="AK2451" s="49">
        <f>IFERROR(IF(OR($W2451&lt;&gt;"Ja",VLOOKUP($C2451,Listen!$A$2:$F$45,6,0)="Nein"),$AC2451,$AB2451),0)</f>
        <v>0</v>
      </c>
      <c r="AL2451" s="51">
        <f t="shared" si="804"/>
        <v>0</v>
      </c>
      <c r="AM2451" s="296">
        <f>IFERROR(IF(VLOOKUP($C2451,Listen!$A$2:$F$45,6,0)="Ja",MAX(BC2451:BD2451),D_SAV!$BC2451),0)</f>
        <v>0</v>
      </c>
      <c r="AN2451" s="51">
        <f t="shared" si="805"/>
        <v>0</v>
      </c>
      <c r="AP2451" s="304">
        <f t="shared" si="806"/>
        <v>0</v>
      </c>
      <c r="AQ2451" s="304">
        <f t="shared" si="807"/>
        <v>0</v>
      </c>
      <c r="AR2451" s="304">
        <f t="shared" si="808"/>
        <v>0</v>
      </c>
      <c r="AS2451" s="304">
        <f t="shared" si="809"/>
        <v>0</v>
      </c>
      <c r="AT2451" s="304">
        <f t="shared" si="810"/>
        <v>0</v>
      </c>
      <c r="AU2451" s="304">
        <f t="shared" si="811"/>
        <v>0</v>
      </c>
      <c r="AV2451" s="304">
        <f t="shared" si="812"/>
        <v>0</v>
      </c>
      <c r="AW2451" s="304">
        <f t="shared" si="813"/>
        <v>0</v>
      </c>
      <c r="AX2451" s="304">
        <f t="shared" si="814"/>
        <v>0</v>
      </c>
      <c r="AY2451" s="304">
        <f t="shared" si="815"/>
        <v>0</v>
      </c>
      <c r="AZ2451" s="304">
        <f t="shared" si="816"/>
        <v>0</v>
      </c>
      <c r="BA2451" s="304">
        <f t="shared" si="817"/>
        <v>0</v>
      </c>
      <c r="BB2451" s="304">
        <f t="shared" si="818"/>
        <v>0</v>
      </c>
      <c r="BC2451" s="304">
        <f t="shared" si="819"/>
        <v>0</v>
      </c>
      <c r="BD2451" s="304">
        <f t="shared" si="820"/>
        <v>0</v>
      </c>
      <c r="BE2451" s="304">
        <f>IFERROR(IF(VLOOKUP($C2451,Listen!$A$2:$F$45,6,0)="Ja",BB2451-MAX(BC2451:BD2451),BB2451-BC2451),0)</f>
        <v>0</v>
      </c>
    </row>
    <row r="2452" spans="1:57" x14ac:dyDescent="0.25">
      <c r="A2452" s="320" t="str">
        <f>IF(AND(D2452&lt;&gt;0,C2452&lt;&gt;0,E2452&lt;&gt;0),IF(B2452&lt;&gt;0,CONCATENATE(B2452,"-AGr",VLOOKUP(C2452,Listen!$A$2:$D$45,4,FALSE),"-",D2452,"-",E2452,),CONCATENATE("AGr",VLOOKUP(C2452,Listen!$A$2:$D$45,4,FALSE),"-",D2452,"-",E2452)),"keine vollständige ID")</f>
        <v>keine vollständige ID</v>
      </c>
      <c r="B2452" s="301"/>
      <c r="C2452" s="287"/>
      <c r="D2452" s="34"/>
      <c r="E2452" s="306"/>
      <c r="F2452" s="116"/>
      <c r="G2452" s="17"/>
      <c r="H2452" s="17"/>
      <c r="I2452" s="17"/>
      <c r="J2452" s="17"/>
      <c r="K2452" s="17"/>
      <c r="L2452" s="17"/>
      <c r="M2452" s="17"/>
      <c r="N2452" s="17"/>
      <c r="O2452" s="116"/>
      <c r="P2452" s="117">
        <f>IF(D2452&gt;A_Stammdaten!$B$12,0,SUM(G2452,H2452,J2452,L2452:M2452)-SUM(I2452,K2452,N2452:O2452))</f>
        <v>0</v>
      </c>
      <c r="Q2452" s="17"/>
      <c r="R2452" s="17"/>
      <c r="S2452" s="17"/>
      <c r="T2452" s="17"/>
      <c r="U2452" s="62">
        <f t="shared" si="800"/>
        <v>0</v>
      </c>
      <c r="V2452" s="34"/>
      <c r="W2452" s="34"/>
      <c r="X2452" s="34"/>
      <c r="Y2452" s="34"/>
      <c r="Z2452" s="34"/>
      <c r="AA2452" s="63" t="str">
        <f t="shared" si="801"/>
        <v>-</v>
      </c>
      <c r="AB2452" s="63" t="str">
        <f t="shared" si="802"/>
        <v>-</v>
      </c>
      <c r="AC2452" s="63">
        <f>IF(ISBLANK($C2452),0,VLOOKUP($C2452,Listen!$A$2:$C$45,2,FALSE))</f>
        <v>0</v>
      </c>
      <c r="AD2452" s="63">
        <f>IF(ISBLANK($C2452),0,VLOOKUP($C2452,Listen!$A$2:$C$45,3,FALSE))</f>
        <v>0</v>
      </c>
      <c r="AE2452" s="49">
        <f t="shared" si="803"/>
        <v>0</v>
      </c>
      <c r="AF2452" s="49">
        <f t="shared" si="803"/>
        <v>0</v>
      </c>
      <c r="AG2452" s="49">
        <f>IFERROR(IF(OR($V2452&lt;&gt;"Ja",VLOOKUP($C2452,Listen!$A$2:$F$45,5,0)="Nein",D2452&lt;IF(C2452="LNG Anbindungsanlagen gemäß separater Festlegung",2022,2023)),$AC2452,$AA2452),0)</f>
        <v>0</v>
      </c>
      <c r="AH2452" s="49">
        <f>IFERROR(IF(OR($V2452&lt;&gt;"Ja",VLOOKUP($C2452,Listen!$A$2:$F$45,5,0)="Nein",D2452&lt;IF(C2452="LNG Anbindungsanlagen gemäß separater Festlegung",2022,2023)),$AC2452,$AA2452),0)</f>
        <v>0</v>
      </c>
      <c r="AI2452" s="49">
        <f>IFERROR(IF(OR($W2452&lt;&gt;"Ja",VLOOKUP($C2452,Listen!$A$2:$F$45,6,0)="Nein"),$AC2452,$AB2452),0)</f>
        <v>0</v>
      </c>
      <c r="AJ2452" s="49">
        <f>IFERROR(IF(OR($W2452&lt;&gt;"Ja",VLOOKUP($C2452,Listen!$A$2:$F$45,6,0)="Nein"),$AC2452,$AB2452),0)</f>
        <v>0</v>
      </c>
      <c r="AK2452" s="49">
        <f>IFERROR(IF(OR($W2452&lt;&gt;"Ja",VLOOKUP($C2452,Listen!$A$2:$F$45,6,0)="Nein"),$AC2452,$AB2452),0)</f>
        <v>0</v>
      </c>
      <c r="AL2452" s="51">
        <f t="shared" si="804"/>
        <v>0</v>
      </c>
      <c r="AM2452" s="296">
        <f>IFERROR(IF(VLOOKUP($C2452,Listen!$A$2:$F$45,6,0)="Ja",MAX(BC2452:BD2452),D_SAV!$BC2452),0)</f>
        <v>0</v>
      </c>
      <c r="AN2452" s="51">
        <f t="shared" si="805"/>
        <v>0</v>
      </c>
      <c r="AP2452" s="304">
        <f t="shared" si="806"/>
        <v>0</v>
      </c>
      <c r="AQ2452" s="304">
        <f t="shared" si="807"/>
        <v>0</v>
      </c>
      <c r="AR2452" s="304">
        <f t="shared" si="808"/>
        <v>0</v>
      </c>
      <c r="AS2452" s="304">
        <f t="shared" si="809"/>
        <v>0</v>
      </c>
      <c r="AT2452" s="304">
        <f t="shared" si="810"/>
        <v>0</v>
      </c>
      <c r="AU2452" s="304">
        <f t="shared" si="811"/>
        <v>0</v>
      </c>
      <c r="AV2452" s="304">
        <f t="shared" si="812"/>
        <v>0</v>
      </c>
      <c r="AW2452" s="304">
        <f t="shared" si="813"/>
        <v>0</v>
      </c>
      <c r="AX2452" s="304">
        <f t="shared" si="814"/>
        <v>0</v>
      </c>
      <c r="AY2452" s="304">
        <f t="shared" si="815"/>
        <v>0</v>
      </c>
      <c r="AZ2452" s="304">
        <f t="shared" si="816"/>
        <v>0</v>
      </c>
      <c r="BA2452" s="304">
        <f t="shared" si="817"/>
        <v>0</v>
      </c>
      <c r="BB2452" s="304">
        <f t="shared" si="818"/>
        <v>0</v>
      </c>
      <c r="BC2452" s="304">
        <f t="shared" si="819"/>
        <v>0</v>
      </c>
      <c r="BD2452" s="304">
        <f t="shared" si="820"/>
        <v>0</v>
      </c>
      <c r="BE2452" s="304">
        <f>IFERROR(IF(VLOOKUP($C2452,Listen!$A$2:$F$45,6,0)="Ja",BB2452-MAX(BC2452:BD2452),BB2452-BC2452),0)</f>
        <v>0</v>
      </c>
    </row>
    <row r="2453" spans="1:57" x14ac:dyDescent="0.25">
      <c r="A2453" s="320" t="str">
        <f>IF(AND(D2453&lt;&gt;0,C2453&lt;&gt;0,E2453&lt;&gt;0),IF(B2453&lt;&gt;0,CONCATENATE(B2453,"-AGr",VLOOKUP(C2453,Listen!$A$2:$D$45,4,FALSE),"-",D2453,"-",E2453,),CONCATENATE("AGr",VLOOKUP(C2453,Listen!$A$2:$D$45,4,FALSE),"-",D2453,"-",E2453)),"keine vollständige ID")</f>
        <v>keine vollständige ID</v>
      </c>
      <c r="B2453" s="301"/>
      <c r="C2453" s="287"/>
      <c r="D2453" s="34"/>
      <c r="E2453" s="306"/>
      <c r="F2453" s="116"/>
      <c r="G2453" s="17"/>
      <c r="H2453" s="17"/>
      <c r="I2453" s="17"/>
      <c r="J2453" s="17"/>
      <c r="K2453" s="17"/>
      <c r="L2453" s="17"/>
      <c r="M2453" s="17"/>
      <c r="N2453" s="17"/>
      <c r="O2453" s="116"/>
      <c r="P2453" s="117">
        <f>IF(D2453&gt;A_Stammdaten!$B$12,0,SUM(G2453,H2453,J2453,L2453:M2453)-SUM(I2453,K2453,N2453:O2453))</f>
        <v>0</v>
      </c>
      <c r="Q2453" s="17"/>
      <c r="R2453" s="17"/>
      <c r="S2453" s="17"/>
      <c r="T2453" s="17"/>
      <c r="U2453" s="62">
        <f t="shared" si="800"/>
        <v>0</v>
      </c>
      <c r="V2453" s="34"/>
      <c r="W2453" s="34"/>
      <c r="X2453" s="34"/>
      <c r="Y2453" s="34"/>
      <c r="Z2453" s="34"/>
      <c r="AA2453" s="63" t="str">
        <f t="shared" si="801"/>
        <v>-</v>
      </c>
      <c r="AB2453" s="63" t="str">
        <f t="shared" si="802"/>
        <v>-</v>
      </c>
      <c r="AC2453" s="63">
        <f>IF(ISBLANK($C2453),0,VLOOKUP($C2453,Listen!$A$2:$C$45,2,FALSE))</f>
        <v>0</v>
      </c>
      <c r="AD2453" s="63">
        <f>IF(ISBLANK($C2453),0,VLOOKUP($C2453,Listen!$A$2:$C$45,3,FALSE))</f>
        <v>0</v>
      </c>
      <c r="AE2453" s="49">
        <f t="shared" si="803"/>
        <v>0</v>
      </c>
      <c r="AF2453" s="49">
        <f t="shared" si="803"/>
        <v>0</v>
      </c>
      <c r="AG2453" s="49">
        <f>IFERROR(IF(OR($V2453&lt;&gt;"Ja",VLOOKUP($C2453,Listen!$A$2:$F$45,5,0)="Nein",D2453&lt;IF(C2453="LNG Anbindungsanlagen gemäß separater Festlegung",2022,2023)),$AC2453,$AA2453),0)</f>
        <v>0</v>
      </c>
      <c r="AH2453" s="49">
        <f>IFERROR(IF(OR($V2453&lt;&gt;"Ja",VLOOKUP($C2453,Listen!$A$2:$F$45,5,0)="Nein",D2453&lt;IF(C2453="LNG Anbindungsanlagen gemäß separater Festlegung",2022,2023)),$AC2453,$AA2453),0)</f>
        <v>0</v>
      </c>
      <c r="AI2453" s="49">
        <f>IFERROR(IF(OR($W2453&lt;&gt;"Ja",VLOOKUP($C2453,Listen!$A$2:$F$45,6,0)="Nein"),$AC2453,$AB2453),0)</f>
        <v>0</v>
      </c>
      <c r="AJ2453" s="49">
        <f>IFERROR(IF(OR($W2453&lt;&gt;"Ja",VLOOKUP($C2453,Listen!$A$2:$F$45,6,0)="Nein"),$AC2453,$AB2453),0)</f>
        <v>0</v>
      </c>
      <c r="AK2453" s="49">
        <f>IFERROR(IF(OR($W2453&lt;&gt;"Ja",VLOOKUP($C2453,Listen!$A$2:$F$45,6,0)="Nein"),$AC2453,$AB2453),0)</f>
        <v>0</v>
      </c>
      <c r="AL2453" s="51">
        <f t="shared" si="804"/>
        <v>0</v>
      </c>
      <c r="AM2453" s="296">
        <f>IFERROR(IF(VLOOKUP($C2453,Listen!$A$2:$F$45,6,0)="Ja",MAX(BC2453:BD2453),D_SAV!$BC2453),0)</f>
        <v>0</v>
      </c>
      <c r="AN2453" s="51">
        <f t="shared" si="805"/>
        <v>0</v>
      </c>
      <c r="AP2453" s="304">
        <f t="shared" si="806"/>
        <v>0</v>
      </c>
      <c r="AQ2453" s="304">
        <f t="shared" si="807"/>
        <v>0</v>
      </c>
      <c r="AR2453" s="304">
        <f t="shared" si="808"/>
        <v>0</v>
      </c>
      <c r="AS2453" s="304">
        <f t="shared" si="809"/>
        <v>0</v>
      </c>
      <c r="AT2453" s="304">
        <f t="shared" si="810"/>
        <v>0</v>
      </c>
      <c r="AU2453" s="304">
        <f t="shared" si="811"/>
        <v>0</v>
      </c>
      <c r="AV2453" s="304">
        <f t="shared" si="812"/>
        <v>0</v>
      </c>
      <c r="AW2453" s="304">
        <f t="shared" si="813"/>
        <v>0</v>
      </c>
      <c r="AX2453" s="304">
        <f t="shared" si="814"/>
        <v>0</v>
      </c>
      <c r="AY2453" s="304">
        <f t="shared" si="815"/>
        <v>0</v>
      </c>
      <c r="AZ2453" s="304">
        <f t="shared" si="816"/>
        <v>0</v>
      </c>
      <c r="BA2453" s="304">
        <f t="shared" si="817"/>
        <v>0</v>
      </c>
      <c r="BB2453" s="304">
        <f t="shared" si="818"/>
        <v>0</v>
      </c>
      <c r="BC2453" s="304">
        <f t="shared" si="819"/>
        <v>0</v>
      </c>
      <c r="BD2453" s="304">
        <f t="shared" si="820"/>
        <v>0</v>
      </c>
      <c r="BE2453" s="304">
        <f>IFERROR(IF(VLOOKUP($C2453,Listen!$A$2:$F$45,6,0)="Ja",BB2453-MAX(BC2453:BD2453),BB2453-BC2453),0)</f>
        <v>0</v>
      </c>
    </row>
    <row r="2454" spans="1:57" x14ac:dyDescent="0.25">
      <c r="A2454" s="320" t="str">
        <f>IF(AND(D2454&lt;&gt;0,C2454&lt;&gt;0,E2454&lt;&gt;0),IF(B2454&lt;&gt;0,CONCATENATE(B2454,"-AGr",VLOOKUP(C2454,Listen!$A$2:$D$45,4,FALSE),"-",D2454,"-",E2454,),CONCATENATE("AGr",VLOOKUP(C2454,Listen!$A$2:$D$45,4,FALSE),"-",D2454,"-",E2454)),"keine vollständige ID")</f>
        <v>keine vollständige ID</v>
      </c>
      <c r="B2454" s="301"/>
      <c r="C2454" s="287"/>
      <c r="D2454" s="34"/>
      <c r="E2454" s="306"/>
      <c r="F2454" s="116"/>
      <c r="G2454" s="17"/>
      <c r="H2454" s="17"/>
      <c r="I2454" s="17"/>
      <c r="J2454" s="17"/>
      <c r="K2454" s="17"/>
      <c r="L2454" s="17"/>
      <c r="M2454" s="17"/>
      <c r="N2454" s="17"/>
      <c r="O2454" s="116"/>
      <c r="P2454" s="117">
        <f>IF(D2454&gt;A_Stammdaten!$B$12,0,SUM(G2454,H2454,J2454,L2454:M2454)-SUM(I2454,K2454,N2454:O2454))</f>
        <v>0</v>
      </c>
      <c r="Q2454" s="17"/>
      <c r="R2454" s="17"/>
      <c r="S2454" s="17"/>
      <c r="T2454" s="17"/>
      <c r="U2454" s="62">
        <f t="shared" si="800"/>
        <v>0</v>
      </c>
      <c r="V2454" s="34"/>
      <c r="W2454" s="34"/>
      <c r="X2454" s="34"/>
      <c r="Y2454" s="34"/>
      <c r="Z2454" s="34"/>
      <c r="AA2454" s="63" t="str">
        <f t="shared" si="801"/>
        <v>-</v>
      </c>
      <c r="AB2454" s="63" t="str">
        <f t="shared" si="802"/>
        <v>-</v>
      </c>
      <c r="AC2454" s="63">
        <f>IF(ISBLANK($C2454),0,VLOOKUP($C2454,Listen!$A$2:$C$45,2,FALSE))</f>
        <v>0</v>
      </c>
      <c r="AD2454" s="63">
        <f>IF(ISBLANK($C2454),0,VLOOKUP($C2454,Listen!$A$2:$C$45,3,FALSE))</f>
        <v>0</v>
      </c>
      <c r="AE2454" s="49">
        <f t="shared" si="803"/>
        <v>0</v>
      </c>
      <c r="AF2454" s="49">
        <f t="shared" si="803"/>
        <v>0</v>
      </c>
      <c r="AG2454" s="49">
        <f>IFERROR(IF(OR($V2454&lt;&gt;"Ja",VLOOKUP($C2454,Listen!$A$2:$F$45,5,0)="Nein",D2454&lt;IF(C2454="LNG Anbindungsanlagen gemäß separater Festlegung",2022,2023)),$AC2454,$AA2454),0)</f>
        <v>0</v>
      </c>
      <c r="AH2454" s="49">
        <f>IFERROR(IF(OR($V2454&lt;&gt;"Ja",VLOOKUP($C2454,Listen!$A$2:$F$45,5,0)="Nein",D2454&lt;IF(C2454="LNG Anbindungsanlagen gemäß separater Festlegung",2022,2023)),$AC2454,$AA2454),0)</f>
        <v>0</v>
      </c>
      <c r="AI2454" s="49">
        <f>IFERROR(IF(OR($W2454&lt;&gt;"Ja",VLOOKUP($C2454,Listen!$A$2:$F$45,6,0)="Nein"),$AC2454,$AB2454),0)</f>
        <v>0</v>
      </c>
      <c r="AJ2454" s="49">
        <f>IFERROR(IF(OR($W2454&lt;&gt;"Ja",VLOOKUP($C2454,Listen!$A$2:$F$45,6,0)="Nein"),$AC2454,$AB2454),0)</f>
        <v>0</v>
      </c>
      <c r="AK2454" s="49">
        <f>IFERROR(IF(OR($W2454&lt;&gt;"Ja",VLOOKUP($C2454,Listen!$A$2:$F$45,6,0)="Nein"),$AC2454,$AB2454),0)</f>
        <v>0</v>
      </c>
      <c r="AL2454" s="51">
        <f t="shared" si="804"/>
        <v>0</v>
      </c>
      <c r="AM2454" s="296">
        <f>IFERROR(IF(VLOOKUP($C2454,Listen!$A$2:$F$45,6,0)="Ja",MAX(BC2454:BD2454),D_SAV!$BC2454),0)</f>
        <v>0</v>
      </c>
      <c r="AN2454" s="51">
        <f t="shared" si="805"/>
        <v>0</v>
      </c>
      <c r="AP2454" s="304">
        <f t="shared" si="806"/>
        <v>0</v>
      </c>
      <c r="AQ2454" s="304">
        <f t="shared" si="807"/>
        <v>0</v>
      </c>
      <c r="AR2454" s="304">
        <f t="shared" si="808"/>
        <v>0</v>
      </c>
      <c r="AS2454" s="304">
        <f t="shared" si="809"/>
        <v>0</v>
      </c>
      <c r="AT2454" s="304">
        <f t="shared" si="810"/>
        <v>0</v>
      </c>
      <c r="AU2454" s="304">
        <f t="shared" si="811"/>
        <v>0</v>
      </c>
      <c r="AV2454" s="304">
        <f t="shared" si="812"/>
        <v>0</v>
      </c>
      <c r="AW2454" s="304">
        <f t="shared" si="813"/>
        <v>0</v>
      </c>
      <c r="AX2454" s="304">
        <f t="shared" si="814"/>
        <v>0</v>
      </c>
      <c r="AY2454" s="304">
        <f t="shared" si="815"/>
        <v>0</v>
      </c>
      <c r="AZ2454" s="304">
        <f t="shared" si="816"/>
        <v>0</v>
      </c>
      <c r="BA2454" s="304">
        <f t="shared" si="817"/>
        <v>0</v>
      </c>
      <c r="BB2454" s="304">
        <f t="shared" si="818"/>
        <v>0</v>
      </c>
      <c r="BC2454" s="304">
        <f t="shared" si="819"/>
        <v>0</v>
      </c>
      <c r="BD2454" s="304">
        <f t="shared" si="820"/>
        <v>0</v>
      </c>
      <c r="BE2454" s="304">
        <f>IFERROR(IF(VLOOKUP($C2454,Listen!$A$2:$F$45,6,0)="Ja",BB2454-MAX(BC2454:BD2454),BB2454-BC2454),0)</f>
        <v>0</v>
      </c>
    </row>
    <row r="2455" spans="1:57" x14ac:dyDescent="0.25">
      <c r="A2455" s="320" t="str">
        <f>IF(AND(D2455&lt;&gt;0,C2455&lt;&gt;0,E2455&lt;&gt;0),IF(B2455&lt;&gt;0,CONCATENATE(B2455,"-AGr",VLOOKUP(C2455,Listen!$A$2:$D$45,4,FALSE),"-",D2455,"-",E2455,),CONCATENATE("AGr",VLOOKUP(C2455,Listen!$A$2:$D$45,4,FALSE),"-",D2455,"-",E2455)),"keine vollständige ID")</f>
        <v>keine vollständige ID</v>
      </c>
      <c r="B2455" s="301"/>
      <c r="C2455" s="287"/>
      <c r="D2455" s="34"/>
      <c r="E2455" s="306"/>
      <c r="F2455" s="116"/>
      <c r="G2455" s="17"/>
      <c r="H2455" s="17"/>
      <c r="I2455" s="17"/>
      <c r="J2455" s="17"/>
      <c r="K2455" s="17"/>
      <c r="L2455" s="17"/>
      <c r="M2455" s="17"/>
      <c r="N2455" s="17"/>
      <c r="O2455" s="116"/>
      <c r="P2455" s="117">
        <f>IF(D2455&gt;A_Stammdaten!$B$12,0,SUM(G2455,H2455,J2455,L2455:M2455)-SUM(I2455,K2455,N2455:O2455))</f>
        <v>0</v>
      </c>
      <c r="Q2455" s="17"/>
      <c r="R2455" s="17"/>
      <c r="S2455" s="17"/>
      <c r="T2455" s="17"/>
      <c r="U2455" s="62">
        <f t="shared" si="800"/>
        <v>0</v>
      </c>
      <c r="V2455" s="34"/>
      <c r="W2455" s="34"/>
      <c r="X2455" s="34"/>
      <c r="Y2455" s="34"/>
      <c r="Z2455" s="34"/>
      <c r="AA2455" s="63" t="str">
        <f t="shared" si="801"/>
        <v>-</v>
      </c>
      <c r="AB2455" s="63" t="str">
        <f t="shared" si="802"/>
        <v>-</v>
      </c>
      <c r="AC2455" s="63">
        <f>IF(ISBLANK($C2455),0,VLOOKUP($C2455,Listen!$A$2:$C$45,2,FALSE))</f>
        <v>0</v>
      </c>
      <c r="AD2455" s="63">
        <f>IF(ISBLANK($C2455),0,VLOOKUP($C2455,Listen!$A$2:$C$45,3,FALSE))</f>
        <v>0</v>
      </c>
      <c r="AE2455" s="49">
        <f t="shared" si="803"/>
        <v>0</v>
      </c>
      <c r="AF2455" s="49">
        <f t="shared" si="803"/>
        <v>0</v>
      </c>
      <c r="AG2455" s="49">
        <f>IFERROR(IF(OR($V2455&lt;&gt;"Ja",VLOOKUP($C2455,Listen!$A$2:$F$45,5,0)="Nein",D2455&lt;IF(C2455="LNG Anbindungsanlagen gemäß separater Festlegung",2022,2023)),$AC2455,$AA2455),0)</f>
        <v>0</v>
      </c>
      <c r="AH2455" s="49">
        <f>IFERROR(IF(OR($V2455&lt;&gt;"Ja",VLOOKUP($C2455,Listen!$A$2:$F$45,5,0)="Nein",D2455&lt;IF(C2455="LNG Anbindungsanlagen gemäß separater Festlegung",2022,2023)),$AC2455,$AA2455),0)</f>
        <v>0</v>
      </c>
      <c r="AI2455" s="49">
        <f>IFERROR(IF(OR($W2455&lt;&gt;"Ja",VLOOKUP($C2455,Listen!$A$2:$F$45,6,0)="Nein"),$AC2455,$AB2455),0)</f>
        <v>0</v>
      </c>
      <c r="AJ2455" s="49">
        <f>IFERROR(IF(OR($W2455&lt;&gt;"Ja",VLOOKUP($C2455,Listen!$A$2:$F$45,6,0)="Nein"),$AC2455,$AB2455),0)</f>
        <v>0</v>
      </c>
      <c r="AK2455" s="49">
        <f>IFERROR(IF(OR($W2455&lt;&gt;"Ja",VLOOKUP($C2455,Listen!$A$2:$F$45,6,0)="Nein"),$AC2455,$AB2455),0)</f>
        <v>0</v>
      </c>
      <c r="AL2455" s="51">
        <f t="shared" si="804"/>
        <v>0</v>
      </c>
      <c r="AM2455" s="296">
        <f>IFERROR(IF(VLOOKUP($C2455,Listen!$A$2:$F$45,6,0)="Ja",MAX(BC2455:BD2455),D_SAV!$BC2455),0)</f>
        <v>0</v>
      </c>
      <c r="AN2455" s="51">
        <f t="shared" si="805"/>
        <v>0</v>
      </c>
      <c r="AP2455" s="304">
        <f t="shared" si="806"/>
        <v>0</v>
      </c>
      <c r="AQ2455" s="304">
        <f t="shared" si="807"/>
        <v>0</v>
      </c>
      <c r="AR2455" s="304">
        <f t="shared" si="808"/>
        <v>0</v>
      </c>
      <c r="AS2455" s="304">
        <f t="shared" si="809"/>
        <v>0</v>
      </c>
      <c r="AT2455" s="304">
        <f t="shared" si="810"/>
        <v>0</v>
      </c>
      <c r="AU2455" s="304">
        <f t="shared" si="811"/>
        <v>0</v>
      </c>
      <c r="AV2455" s="304">
        <f t="shared" si="812"/>
        <v>0</v>
      </c>
      <c r="AW2455" s="304">
        <f t="shared" si="813"/>
        <v>0</v>
      </c>
      <c r="AX2455" s="304">
        <f t="shared" si="814"/>
        <v>0</v>
      </c>
      <c r="AY2455" s="304">
        <f t="shared" si="815"/>
        <v>0</v>
      </c>
      <c r="AZ2455" s="304">
        <f t="shared" si="816"/>
        <v>0</v>
      </c>
      <c r="BA2455" s="304">
        <f t="shared" si="817"/>
        <v>0</v>
      </c>
      <c r="BB2455" s="304">
        <f t="shared" si="818"/>
        <v>0</v>
      </c>
      <c r="BC2455" s="304">
        <f t="shared" si="819"/>
        <v>0</v>
      </c>
      <c r="BD2455" s="304">
        <f t="shared" si="820"/>
        <v>0</v>
      </c>
      <c r="BE2455" s="304">
        <f>IFERROR(IF(VLOOKUP($C2455,Listen!$A$2:$F$45,6,0)="Ja",BB2455-MAX(BC2455:BD2455),BB2455-BC2455),0)</f>
        <v>0</v>
      </c>
    </row>
    <row r="2456" spans="1:57" x14ac:dyDescent="0.25">
      <c r="A2456" s="320" t="str">
        <f>IF(AND(D2456&lt;&gt;0,C2456&lt;&gt;0,E2456&lt;&gt;0),IF(B2456&lt;&gt;0,CONCATENATE(B2456,"-AGr",VLOOKUP(C2456,Listen!$A$2:$D$45,4,FALSE),"-",D2456,"-",E2456,),CONCATENATE("AGr",VLOOKUP(C2456,Listen!$A$2:$D$45,4,FALSE),"-",D2456,"-",E2456)),"keine vollständige ID")</f>
        <v>keine vollständige ID</v>
      </c>
      <c r="B2456" s="301"/>
      <c r="C2456" s="287"/>
      <c r="D2456" s="34"/>
      <c r="E2456" s="306"/>
      <c r="F2456" s="116"/>
      <c r="G2456" s="17"/>
      <c r="H2456" s="17"/>
      <c r="I2456" s="17"/>
      <c r="J2456" s="17"/>
      <c r="K2456" s="17"/>
      <c r="L2456" s="17"/>
      <c r="M2456" s="17"/>
      <c r="N2456" s="17"/>
      <c r="O2456" s="116"/>
      <c r="P2456" s="117">
        <f>IF(D2456&gt;A_Stammdaten!$B$12,0,SUM(G2456,H2456,J2456,L2456:M2456)-SUM(I2456,K2456,N2456:O2456))</f>
        <v>0</v>
      </c>
      <c r="Q2456" s="17"/>
      <c r="R2456" s="17"/>
      <c r="S2456" s="17"/>
      <c r="T2456" s="17"/>
      <c r="U2456" s="62">
        <f t="shared" si="800"/>
        <v>0</v>
      </c>
      <c r="V2456" s="34"/>
      <c r="W2456" s="34"/>
      <c r="X2456" s="34"/>
      <c r="Y2456" s="34"/>
      <c r="Z2456" s="34"/>
      <c r="AA2456" s="63" t="str">
        <f t="shared" si="801"/>
        <v>-</v>
      </c>
      <c r="AB2456" s="63" t="str">
        <f t="shared" si="802"/>
        <v>-</v>
      </c>
      <c r="AC2456" s="63">
        <f>IF(ISBLANK($C2456),0,VLOOKUP($C2456,Listen!$A$2:$C$45,2,FALSE))</f>
        <v>0</v>
      </c>
      <c r="AD2456" s="63">
        <f>IF(ISBLANK($C2456),0,VLOOKUP($C2456,Listen!$A$2:$C$45,3,FALSE))</f>
        <v>0</v>
      </c>
      <c r="AE2456" s="49">
        <f t="shared" si="803"/>
        <v>0</v>
      </c>
      <c r="AF2456" s="49">
        <f t="shared" si="803"/>
        <v>0</v>
      </c>
      <c r="AG2456" s="49">
        <f>IFERROR(IF(OR($V2456&lt;&gt;"Ja",VLOOKUP($C2456,Listen!$A$2:$F$45,5,0)="Nein",D2456&lt;IF(C2456="LNG Anbindungsanlagen gemäß separater Festlegung",2022,2023)),$AC2456,$AA2456),0)</f>
        <v>0</v>
      </c>
      <c r="AH2456" s="49">
        <f>IFERROR(IF(OR($V2456&lt;&gt;"Ja",VLOOKUP($C2456,Listen!$A$2:$F$45,5,0)="Nein",D2456&lt;IF(C2456="LNG Anbindungsanlagen gemäß separater Festlegung",2022,2023)),$AC2456,$AA2456),0)</f>
        <v>0</v>
      </c>
      <c r="AI2456" s="49">
        <f>IFERROR(IF(OR($W2456&lt;&gt;"Ja",VLOOKUP($C2456,Listen!$A$2:$F$45,6,0)="Nein"),$AC2456,$AB2456),0)</f>
        <v>0</v>
      </c>
      <c r="AJ2456" s="49">
        <f>IFERROR(IF(OR($W2456&lt;&gt;"Ja",VLOOKUP($C2456,Listen!$A$2:$F$45,6,0)="Nein"),$AC2456,$AB2456),0)</f>
        <v>0</v>
      </c>
      <c r="AK2456" s="49">
        <f>IFERROR(IF(OR($W2456&lt;&gt;"Ja",VLOOKUP($C2456,Listen!$A$2:$F$45,6,0)="Nein"),$AC2456,$AB2456),0)</f>
        <v>0</v>
      </c>
      <c r="AL2456" s="51">
        <f t="shared" si="804"/>
        <v>0</v>
      </c>
      <c r="AM2456" s="296">
        <f>IFERROR(IF(VLOOKUP($C2456,Listen!$A$2:$F$45,6,0)="Ja",MAX(BC2456:BD2456),D_SAV!$BC2456),0)</f>
        <v>0</v>
      </c>
      <c r="AN2456" s="51">
        <f t="shared" si="805"/>
        <v>0</v>
      </c>
      <c r="AP2456" s="304">
        <f t="shared" si="806"/>
        <v>0</v>
      </c>
      <c r="AQ2456" s="304">
        <f t="shared" si="807"/>
        <v>0</v>
      </c>
      <c r="AR2456" s="304">
        <f t="shared" si="808"/>
        <v>0</v>
      </c>
      <c r="AS2456" s="304">
        <f t="shared" si="809"/>
        <v>0</v>
      </c>
      <c r="AT2456" s="304">
        <f t="shared" si="810"/>
        <v>0</v>
      </c>
      <c r="AU2456" s="304">
        <f t="shared" si="811"/>
        <v>0</v>
      </c>
      <c r="AV2456" s="304">
        <f t="shared" si="812"/>
        <v>0</v>
      </c>
      <c r="AW2456" s="304">
        <f t="shared" si="813"/>
        <v>0</v>
      </c>
      <c r="AX2456" s="304">
        <f t="shared" si="814"/>
        <v>0</v>
      </c>
      <c r="AY2456" s="304">
        <f t="shared" si="815"/>
        <v>0</v>
      </c>
      <c r="AZ2456" s="304">
        <f t="shared" si="816"/>
        <v>0</v>
      </c>
      <c r="BA2456" s="304">
        <f t="shared" si="817"/>
        <v>0</v>
      </c>
      <c r="BB2456" s="304">
        <f t="shared" si="818"/>
        <v>0</v>
      </c>
      <c r="BC2456" s="304">
        <f t="shared" si="819"/>
        <v>0</v>
      </c>
      <c r="BD2456" s="304">
        <f t="shared" si="820"/>
        <v>0</v>
      </c>
      <c r="BE2456" s="304">
        <f>IFERROR(IF(VLOOKUP($C2456,Listen!$A$2:$F$45,6,0)="Ja",BB2456-MAX(BC2456:BD2456),BB2456-BC2456),0)</f>
        <v>0</v>
      </c>
    </row>
    <row r="2457" spans="1:57" x14ac:dyDescent="0.25">
      <c r="A2457" s="320" t="str">
        <f>IF(AND(D2457&lt;&gt;0,C2457&lt;&gt;0,E2457&lt;&gt;0),IF(B2457&lt;&gt;0,CONCATENATE(B2457,"-AGr",VLOOKUP(C2457,Listen!$A$2:$D$45,4,FALSE),"-",D2457,"-",E2457,),CONCATENATE("AGr",VLOOKUP(C2457,Listen!$A$2:$D$45,4,FALSE),"-",D2457,"-",E2457)),"keine vollständige ID")</f>
        <v>keine vollständige ID</v>
      </c>
      <c r="B2457" s="301"/>
      <c r="C2457" s="287"/>
      <c r="D2457" s="34"/>
      <c r="E2457" s="306"/>
      <c r="F2457" s="116"/>
      <c r="G2457" s="17"/>
      <c r="H2457" s="17"/>
      <c r="I2457" s="17"/>
      <c r="J2457" s="17"/>
      <c r="K2457" s="17"/>
      <c r="L2457" s="17"/>
      <c r="M2457" s="17"/>
      <c r="N2457" s="17"/>
      <c r="O2457" s="116"/>
      <c r="P2457" s="117">
        <f>IF(D2457&gt;A_Stammdaten!$B$12,0,SUM(G2457,H2457,J2457,L2457:M2457)-SUM(I2457,K2457,N2457:O2457))</f>
        <v>0</v>
      </c>
      <c r="Q2457" s="17"/>
      <c r="R2457" s="17"/>
      <c r="S2457" s="17"/>
      <c r="T2457" s="17"/>
      <c r="U2457" s="62">
        <f t="shared" si="800"/>
        <v>0</v>
      </c>
      <c r="V2457" s="34"/>
      <c r="W2457" s="34"/>
      <c r="X2457" s="34"/>
      <c r="Y2457" s="34"/>
      <c r="Z2457" s="34"/>
      <c r="AA2457" s="63" t="str">
        <f t="shared" si="801"/>
        <v>-</v>
      </c>
      <c r="AB2457" s="63" t="str">
        <f t="shared" si="802"/>
        <v>-</v>
      </c>
      <c r="AC2457" s="63">
        <f>IF(ISBLANK($C2457),0,VLOOKUP($C2457,Listen!$A$2:$C$45,2,FALSE))</f>
        <v>0</v>
      </c>
      <c r="AD2457" s="63">
        <f>IF(ISBLANK($C2457),0,VLOOKUP($C2457,Listen!$A$2:$C$45,3,FALSE))</f>
        <v>0</v>
      </c>
      <c r="AE2457" s="49">
        <f t="shared" si="803"/>
        <v>0</v>
      </c>
      <c r="AF2457" s="49">
        <f t="shared" si="803"/>
        <v>0</v>
      </c>
      <c r="AG2457" s="49">
        <f>IFERROR(IF(OR($V2457&lt;&gt;"Ja",VLOOKUP($C2457,Listen!$A$2:$F$45,5,0)="Nein",D2457&lt;IF(C2457="LNG Anbindungsanlagen gemäß separater Festlegung",2022,2023)),$AC2457,$AA2457),0)</f>
        <v>0</v>
      </c>
      <c r="AH2457" s="49">
        <f>IFERROR(IF(OR($V2457&lt;&gt;"Ja",VLOOKUP($C2457,Listen!$A$2:$F$45,5,0)="Nein",D2457&lt;IF(C2457="LNG Anbindungsanlagen gemäß separater Festlegung",2022,2023)),$AC2457,$AA2457),0)</f>
        <v>0</v>
      </c>
      <c r="AI2457" s="49">
        <f>IFERROR(IF(OR($W2457&lt;&gt;"Ja",VLOOKUP($C2457,Listen!$A$2:$F$45,6,0)="Nein"),$AC2457,$AB2457),0)</f>
        <v>0</v>
      </c>
      <c r="AJ2457" s="49">
        <f>IFERROR(IF(OR($W2457&lt;&gt;"Ja",VLOOKUP($C2457,Listen!$A$2:$F$45,6,0)="Nein"),$AC2457,$AB2457),0)</f>
        <v>0</v>
      </c>
      <c r="AK2457" s="49">
        <f>IFERROR(IF(OR($W2457&lt;&gt;"Ja",VLOOKUP($C2457,Listen!$A$2:$F$45,6,0)="Nein"),$AC2457,$AB2457),0)</f>
        <v>0</v>
      </c>
      <c r="AL2457" s="51">
        <f t="shared" si="804"/>
        <v>0</v>
      </c>
      <c r="AM2457" s="296">
        <f>IFERROR(IF(VLOOKUP($C2457,Listen!$A$2:$F$45,6,0)="Ja",MAX(BC2457:BD2457),D_SAV!$BC2457),0)</f>
        <v>0</v>
      </c>
      <c r="AN2457" s="51">
        <f t="shared" si="805"/>
        <v>0</v>
      </c>
      <c r="AP2457" s="304">
        <f t="shared" si="806"/>
        <v>0</v>
      </c>
      <c r="AQ2457" s="304">
        <f t="shared" si="807"/>
        <v>0</v>
      </c>
      <c r="AR2457" s="304">
        <f t="shared" si="808"/>
        <v>0</v>
      </c>
      <c r="AS2457" s="304">
        <f t="shared" si="809"/>
        <v>0</v>
      </c>
      <c r="AT2457" s="304">
        <f t="shared" si="810"/>
        <v>0</v>
      </c>
      <c r="AU2457" s="304">
        <f t="shared" si="811"/>
        <v>0</v>
      </c>
      <c r="AV2457" s="304">
        <f t="shared" si="812"/>
        <v>0</v>
      </c>
      <c r="AW2457" s="304">
        <f t="shared" si="813"/>
        <v>0</v>
      </c>
      <c r="AX2457" s="304">
        <f t="shared" si="814"/>
        <v>0</v>
      </c>
      <c r="AY2457" s="304">
        <f t="shared" si="815"/>
        <v>0</v>
      </c>
      <c r="AZ2457" s="304">
        <f t="shared" si="816"/>
        <v>0</v>
      </c>
      <c r="BA2457" s="304">
        <f t="shared" si="817"/>
        <v>0</v>
      </c>
      <c r="BB2457" s="304">
        <f t="shared" si="818"/>
        <v>0</v>
      </c>
      <c r="BC2457" s="304">
        <f t="shared" si="819"/>
        <v>0</v>
      </c>
      <c r="BD2457" s="304">
        <f t="shared" si="820"/>
        <v>0</v>
      </c>
      <c r="BE2457" s="304">
        <f>IFERROR(IF(VLOOKUP($C2457,Listen!$A$2:$F$45,6,0)="Ja",BB2457-MAX(BC2457:BD2457),BB2457-BC2457),0)</f>
        <v>0</v>
      </c>
    </row>
    <row r="2458" spans="1:57" x14ac:dyDescent="0.25">
      <c r="A2458" s="320" t="str">
        <f>IF(AND(D2458&lt;&gt;0,C2458&lt;&gt;0,E2458&lt;&gt;0),IF(B2458&lt;&gt;0,CONCATENATE(B2458,"-AGr",VLOOKUP(C2458,Listen!$A$2:$D$45,4,FALSE),"-",D2458,"-",E2458,),CONCATENATE("AGr",VLOOKUP(C2458,Listen!$A$2:$D$45,4,FALSE),"-",D2458,"-",E2458)),"keine vollständige ID")</f>
        <v>keine vollständige ID</v>
      </c>
      <c r="B2458" s="301"/>
      <c r="C2458" s="287"/>
      <c r="D2458" s="34"/>
      <c r="E2458" s="306"/>
      <c r="F2458" s="116"/>
      <c r="G2458" s="17"/>
      <c r="H2458" s="17"/>
      <c r="I2458" s="17"/>
      <c r="J2458" s="17"/>
      <c r="K2458" s="17"/>
      <c r="L2458" s="17"/>
      <c r="M2458" s="17"/>
      <c r="N2458" s="17"/>
      <c r="O2458" s="116"/>
      <c r="P2458" s="117">
        <f>IF(D2458&gt;A_Stammdaten!$B$12,0,SUM(G2458,H2458,J2458,L2458:M2458)-SUM(I2458,K2458,N2458:O2458))</f>
        <v>0</v>
      </c>
      <c r="Q2458" s="17"/>
      <c r="R2458" s="17"/>
      <c r="S2458" s="17"/>
      <c r="T2458" s="17"/>
      <c r="U2458" s="62">
        <f t="shared" si="800"/>
        <v>0</v>
      </c>
      <c r="V2458" s="34"/>
      <c r="W2458" s="34"/>
      <c r="X2458" s="34"/>
      <c r="Y2458" s="34"/>
      <c r="Z2458" s="34"/>
      <c r="AA2458" s="63" t="str">
        <f t="shared" si="801"/>
        <v>-</v>
      </c>
      <c r="AB2458" s="63" t="str">
        <f t="shared" si="802"/>
        <v>-</v>
      </c>
      <c r="AC2458" s="63">
        <f>IF(ISBLANK($C2458),0,VLOOKUP($C2458,Listen!$A$2:$C$45,2,FALSE))</f>
        <v>0</v>
      </c>
      <c r="AD2458" s="63">
        <f>IF(ISBLANK($C2458),0,VLOOKUP($C2458,Listen!$A$2:$C$45,3,FALSE))</f>
        <v>0</v>
      </c>
      <c r="AE2458" s="49">
        <f t="shared" si="803"/>
        <v>0</v>
      </c>
      <c r="AF2458" s="49">
        <f t="shared" si="803"/>
        <v>0</v>
      </c>
      <c r="AG2458" s="49">
        <f>IFERROR(IF(OR($V2458&lt;&gt;"Ja",VLOOKUP($C2458,Listen!$A$2:$F$45,5,0)="Nein",D2458&lt;IF(C2458="LNG Anbindungsanlagen gemäß separater Festlegung",2022,2023)),$AC2458,$AA2458),0)</f>
        <v>0</v>
      </c>
      <c r="AH2458" s="49">
        <f>IFERROR(IF(OR($V2458&lt;&gt;"Ja",VLOOKUP($C2458,Listen!$A$2:$F$45,5,0)="Nein",D2458&lt;IF(C2458="LNG Anbindungsanlagen gemäß separater Festlegung",2022,2023)),$AC2458,$AA2458),0)</f>
        <v>0</v>
      </c>
      <c r="AI2458" s="49">
        <f>IFERROR(IF(OR($W2458&lt;&gt;"Ja",VLOOKUP($C2458,Listen!$A$2:$F$45,6,0)="Nein"),$AC2458,$AB2458),0)</f>
        <v>0</v>
      </c>
      <c r="AJ2458" s="49">
        <f>IFERROR(IF(OR($W2458&lt;&gt;"Ja",VLOOKUP($C2458,Listen!$A$2:$F$45,6,0)="Nein"),$AC2458,$AB2458),0)</f>
        <v>0</v>
      </c>
      <c r="AK2458" s="49">
        <f>IFERROR(IF(OR($W2458&lt;&gt;"Ja",VLOOKUP($C2458,Listen!$A$2:$F$45,6,0)="Nein"),$AC2458,$AB2458),0)</f>
        <v>0</v>
      </c>
      <c r="AL2458" s="51">
        <f t="shared" si="804"/>
        <v>0</v>
      </c>
      <c r="AM2458" s="296">
        <f>IFERROR(IF(VLOOKUP($C2458,Listen!$A$2:$F$45,6,0)="Ja",MAX(BC2458:BD2458),D_SAV!$BC2458),0)</f>
        <v>0</v>
      </c>
      <c r="AN2458" s="51">
        <f t="shared" si="805"/>
        <v>0</v>
      </c>
      <c r="AP2458" s="304">
        <f t="shared" si="806"/>
        <v>0</v>
      </c>
      <c r="AQ2458" s="304">
        <f t="shared" si="807"/>
        <v>0</v>
      </c>
      <c r="AR2458" s="304">
        <f t="shared" si="808"/>
        <v>0</v>
      </c>
      <c r="AS2458" s="304">
        <f t="shared" si="809"/>
        <v>0</v>
      </c>
      <c r="AT2458" s="304">
        <f t="shared" si="810"/>
        <v>0</v>
      </c>
      <c r="AU2458" s="304">
        <f t="shared" si="811"/>
        <v>0</v>
      </c>
      <c r="AV2458" s="304">
        <f t="shared" si="812"/>
        <v>0</v>
      </c>
      <c r="AW2458" s="304">
        <f t="shared" si="813"/>
        <v>0</v>
      </c>
      <c r="AX2458" s="304">
        <f t="shared" si="814"/>
        <v>0</v>
      </c>
      <c r="AY2458" s="304">
        <f t="shared" si="815"/>
        <v>0</v>
      </c>
      <c r="AZ2458" s="304">
        <f t="shared" si="816"/>
        <v>0</v>
      </c>
      <c r="BA2458" s="304">
        <f t="shared" si="817"/>
        <v>0</v>
      </c>
      <c r="BB2458" s="304">
        <f t="shared" si="818"/>
        <v>0</v>
      </c>
      <c r="BC2458" s="304">
        <f t="shared" si="819"/>
        <v>0</v>
      </c>
      <c r="BD2458" s="304">
        <f t="shared" si="820"/>
        <v>0</v>
      </c>
      <c r="BE2458" s="304">
        <f>IFERROR(IF(VLOOKUP($C2458,Listen!$A$2:$F$45,6,0)="Ja",BB2458-MAX(BC2458:BD2458),BB2458-BC2458),0)</f>
        <v>0</v>
      </c>
    </row>
    <row r="2459" spans="1:57" x14ac:dyDescent="0.25">
      <c r="A2459" s="320" t="str">
        <f>IF(AND(D2459&lt;&gt;0,C2459&lt;&gt;0,E2459&lt;&gt;0),IF(B2459&lt;&gt;0,CONCATENATE(B2459,"-AGr",VLOOKUP(C2459,Listen!$A$2:$D$45,4,FALSE),"-",D2459,"-",E2459,),CONCATENATE("AGr",VLOOKUP(C2459,Listen!$A$2:$D$45,4,FALSE),"-",D2459,"-",E2459)),"keine vollständige ID")</f>
        <v>keine vollständige ID</v>
      </c>
      <c r="B2459" s="301"/>
      <c r="C2459" s="287"/>
      <c r="D2459" s="34"/>
      <c r="E2459" s="306"/>
      <c r="F2459" s="116"/>
      <c r="G2459" s="17"/>
      <c r="H2459" s="17"/>
      <c r="I2459" s="17"/>
      <c r="J2459" s="17"/>
      <c r="K2459" s="17"/>
      <c r="L2459" s="17"/>
      <c r="M2459" s="17"/>
      <c r="N2459" s="17"/>
      <c r="O2459" s="116"/>
      <c r="P2459" s="117">
        <f>IF(D2459&gt;A_Stammdaten!$B$12,0,SUM(G2459,H2459,J2459,L2459:M2459)-SUM(I2459,K2459,N2459:O2459))</f>
        <v>0</v>
      </c>
      <c r="Q2459" s="17"/>
      <c r="R2459" s="17"/>
      <c r="S2459" s="17"/>
      <c r="T2459" s="17"/>
      <c r="U2459" s="62">
        <f t="shared" si="800"/>
        <v>0</v>
      </c>
      <c r="V2459" s="34"/>
      <c r="W2459" s="34"/>
      <c r="X2459" s="34"/>
      <c r="Y2459" s="34"/>
      <c r="Z2459" s="34"/>
      <c r="AA2459" s="63" t="str">
        <f t="shared" si="801"/>
        <v>-</v>
      </c>
      <c r="AB2459" s="63" t="str">
        <f t="shared" si="802"/>
        <v>-</v>
      </c>
      <c r="AC2459" s="63">
        <f>IF(ISBLANK($C2459),0,VLOOKUP($C2459,Listen!$A$2:$C$45,2,FALSE))</f>
        <v>0</v>
      </c>
      <c r="AD2459" s="63">
        <f>IF(ISBLANK($C2459),0,VLOOKUP($C2459,Listen!$A$2:$C$45,3,FALSE))</f>
        <v>0</v>
      </c>
      <c r="AE2459" s="49">
        <f t="shared" si="803"/>
        <v>0</v>
      </c>
      <c r="AF2459" s="49">
        <f t="shared" si="803"/>
        <v>0</v>
      </c>
      <c r="AG2459" s="49">
        <f>IFERROR(IF(OR($V2459&lt;&gt;"Ja",VLOOKUP($C2459,Listen!$A$2:$F$45,5,0)="Nein",D2459&lt;IF(C2459="LNG Anbindungsanlagen gemäß separater Festlegung",2022,2023)),$AC2459,$AA2459),0)</f>
        <v>0</v>
      </c>
      <c r="AH2459" s="49">
        <f>IFERROR(IF(OR($V2459&lt;&gt;"Ja",VLOOKUP($C2459,Listen!$A$2:$F$45,5,0)="Nein",D2459&lt;IF(C2459="LNG Anbindungsanlagen gemäß separater Festlegung",2022,2023)),$AC2459,$AA2459),0)</f>
        <v>0</v>
      </c>
      <c r="AI2459" s="49">
        <f>IFERROR(IF(OR($W2459&lt;&gt;"Ja",VLOOKUP($C2459,Listen!$A$2:$F$45,6,0)="Nein"),$AC2459,$AB2459),0)</f>
        <v>0</v>
      </c>
      <c r="AJ2459" s="49">
        <f>IFERROR(IF(OR($W2459&lt;&gt;"Ja",VLOOKUP($C2459,Listen!$A$2:$F$45,6,0)="Nein"),$AC2459,$AB2459),0)</f>
        <v>0</v>
      </c>
      <c r="AK2459" s="49">
        <f>IFERROR(IF(OR($W2459&lt;&gt;"Ja",VLOOKUP($C2459,Listen!$A$2:$F$45,6,0)="Nein"),$AC2459,$AB2459),0)</f>
        <v>0</v>
      </c>
      <c r="AL2459" s="51">
        <f t="shared" si="804"/>
        <v>0</v>
      </c>
      <c r="AM2459" s="296">
        <f>IFERROR(IF(VLOOKUP($C2459,Listen!$A$2:$F$45,6,0)="Ja",MAX(BC2459:BD2459),D_SAV!$BC2459),0)</f>
        <v>0</v>
      </c>
      <c r="AN2459" s="51">
        <f t="shared" si="805"/>
        <v>0</v>
      </c>
      <c r="AP2459" s="304">
        <f t="shared" si="806"/>
        <v>0</v>
      </c>
      <c r="AQ2459" s="304">
        <f t="shared" si="807"/>
        <v>0</v>
      </c>
      <c r="AR2459" s="304">
        <f t="shared" si="808"/>
        <v>0</v>
      </c>
      <c r="AS2459" s="304">
        <f t="shared" si="809"/>
        <v>0</v>
      </c>
      <c r="AT2459" s="304">
        <f t="shared" si="810"/>
        <v>0</v>
      </c>
      <c r="AU2459" s="304">
        <f t="shared" si="811"/>
        <v>0</v>
      </c>
      <c r="AV2459" s="304">
        <f t="shared" si="812"/>
        <v>0</v>
      </c>
      <c r="AW2459" s="304">
        <f t="shared" si="813"/>
        <v>0</v>
      </c>
      <c r="AX2459" s="304">
        <f t="shared" si="814"/>
        <v>0</v>
      </c>
      <c r="AY2459" s="304">
        <f t="shared" si="815"/>
        <v>0</v>
      </c>
      <c r="AZ2459" s="304">
        <f t="shared" si="816"/>
        <v>0</v>
      </c>
      <c r="BA2459" s="304">
        <f t="shared" si="817"/>
        <v>0</v>
      </c>
      <c r="BB2459" s="304">
        <f t="shared" si="818"/>
        <v>0</v>
      </c>
      <c r="BC2459" s="304">
        <f t="shared" si="819"/>
        <v>0</v>
      </c>
      <c r="BD2459" s="304">
        <f t="shared" si="820"/>
        <v>0</v>
      </c>
      <c r="BE2459" s="304">
        <f>IFERROR(IF(VLOOKUP($C2459,Listen!$A$2:$F$45,6,0)="Ja",BB2459-MAX(BC2459:BD2459),BB2459-BC2459),0)</f>
        <v>0</v>
      </c>
    </row>
    <row r="2460" spans="1:57" x14ac:dyDescent="0.25">
      <c r="A2460" s="320" t="str">
        <f>IF(AND(D2460&lt;&gt;0,C2460&lt;&gt;0,E2460&lt;&gt;0),IF(B2460&lt;&gt;0,CONCATENATE(B2460,"-AGr",VLOOKUP(C2460,Listen!$A$2:$D$45,4,FALSE),"-",D2460,"-",E2460,),CONCATENATE("AGr",VLOOKUP(C2460,Listen!$A$2:$D$45,4,FALSE),"-",D2460,"-",E2460)),"keine vollständige ID")</f>
        <v>keine vollständige ID</v>
      </c>
      <c r="B2460" s="301"/>
      <c r="C2460" s="287"/>
      <c r="D2460" s="34"/>
      <c r="E2460" s="306"/>
      <c r="F2460" s="116"/>
      <c r="G2460" s="17"/>
      <c r="H2460" s="17"/>
      <c r="I2460" s="17"/>
      <c r="J2460" s="17"/>
      <c r="K2460" s="17"/>
      <c r="L2460" s="17"/>
      <c r="M2460" s="17"/>
      <c r="N2460" s="17"/>
      <c r="O2460" s="116"/>
      <c r="P2460" s="117">
        <f>IF(D2460&gt;A_Stammdaten!$B$12,0,SUM(G2460,H2460,J2460,L2460:M2460)-SUM(I2460,K2460,N2460:O2460))</f>
        <v>0</v>
      </c>
      <c r="Q2460" s="17"/>
      <c r="R2460" s="17"/>
      <c r="S2460" s="17"/>
      <c r="T2460" s="17"/>
      <c r="U2460" s="62">
        <f t="shared" si="800"/>
        <v>0</v>
      </c>
      <c r="V2460" s="34"/>
      <c r="W2460" s="34"/>
      <c r="X2460" s="34"/>
      <c r="Y2460" s="34"/>
      <c r="Z2460" s="34"/>
      <c r="AA2460" s="63" t="str">
        <f t="shared" si="801"/>
        <v>-</v>
      </c>
      <c r="AB2460" s="63" t="str">
        <f t="shared" si="802"/>
        <v>-</v>
      </c>
      <c r="AC2460" s="63">
        <f>IF(ISBLANK($C2460),0,VLOOKUP($C2460,Listen!$A$2:$C$45,2,FALSE))</f>
        <v>0</v>
      </c>
      <c r="AD2460" s="63">
        <f>IF(ISBLANK($C2460),0,VLOOKUP($C2460,Listen!$A$2:$C$45,3,FALSE))</f>
        <v>0</v>
      </c>
      <c r="AE2460" s="49">
        <f t="shared" si="803"/>
        <v>0</v>
      </c>
      <c r="AF2460" s="49">
        <f t="shared" si="803"/>
        <v>0</v>
      </c>
      <c r="AG2460" s="49">
        <f>IFERROR(IF(OR($V2460&lt;&gt;"Ja",VLOOKUP($C2460,Listen!$A$2:$F$45,5,0)="Nein",D2460&lt;IF(C2460="LNG Anbindungsanlagen gemäß separater Festlegung",2022,2023)),$AC2460,$AA2460),0)</f>
        <v>0</v>
      </c>
      <c r="AH2460" s="49">
        <f>IFERROR(IF(OR($V2460&lt;&gt;"Ja",VLOOKUP($C2460,Listen!$A$2:$F$45,5,0)="Nein",D2460&lt;IF(C2460="LNG Anbindungsanlagen gemäß separater Festlegung",2022,2023)),$AC2460,$AA2460),0)</f>
        <v>0</v>
      </c>
      <c r="AI2460" s="49">
        <f>IFERROR(IF(OR($W2460&lt;&gt;"Ja",VLOOKUP($C2460,Listen!$A$2:$F$45,6,0)="Nein"),$AC2460,$AB2460),0)</f>
        <v>0</v>
      </c>
      <c r="AJ2460" s="49">
        <f>IFERROR(IF(OR($W2460&lt;&gt;"Ja",VLOOKUP($C2460,Listen!$A$2:$F$45,6,0)="Nein"),$AC2460,$AB2460),0)</f>
        <v>0</v>
      </c>
      <c r="AK2460" s="49">
        <f>IFERROR(IF(OR($W2460&lt;&gt;"Ja",VLOOKUP($C2460,Listen!$A$2:$F$45,6,0)="Nein"),$AC2460,$AB2460),0)</f>
        <v>0</v>
      </c>
      <c r="AL2460" s="51">
        <f t="shared" si="804"/>
        <v>0</v>
      </c>
      <c r="AM2460" s="296">
        <f>IFERROR(IF(VLOOKUP($C2460,Listen!$A$2:$F$45,6,0)="Ja",MAX(BC2460:BD2460),D_SAV!$BC2460),0)</f>
        <v>0</v>
      </c>
      <c r="AN2460" s="51">
        <f t="shared" si="805"/>
        <v>0</v>
      </c>
      <c r="AP2460" s="304">
        <f t="shared" si="806"/>
        <v>0</v>
      </c>
      <c r="AQ2460" s="304">
        <f t="shared" si="807"/>
        <v>0</v>
      </c>
      <c r="AR2460" s="304">
        <f t="shared" si="808"/>
        <v>0</v>
      </c>
      <c r="AS2460" s="304">
        <f t="shared" si="809"/>
        <v>0</v>
      </c>
      <c r="AT2460" s="304">
        <f t="shared" si="810"/>
        <v>0</v>
      </c>
      <c r="AU2460" s="304">
        <f t="shared" si="811"/>
        <v>0</v>
      </c>
      <c r="AV2460" s="304">
        <f t="shared" si="812"/>
        <v>0</v>
      </c>
      <c r="AW2460" s="304">
        <f t="shared" si="813"/>
        <v>0</v>
      </c>
      <c r="AX2460" s="304">
        <f t="shared" si="814"/>
        <v>0</v>
      </c>
      <c r="AY2460" s="304">
        <f t="shared" si="815"/>
        <v>0</v>
      </c>
      <c r="AZ2460" s="304">
        <f t="shared" si="816"/>
        <v>0</v>
      </c>
      <c r="BA2460" s="304">
        <f t="shared" si="817"/>
        <v>0</v>
      </c>
      <c r="BB2460" s="304">
        <f t="shared" si="818"/>
        <v>0</v>
      </c>
      <c r="BC2460" s="304">
        <f t="shared" si="819"/>
        <v>0</v>
      </c>
      <c r="BD2460" s="304">
        <f t="shared" si="820"/>
        <v>0</v>
      </c>
      <c r="BE2460" s="304">
        <f>IFERROR(IF(VLOOKUP($C2460,Listen!$A$2:$F$45,6,0)="Ja",BB2460-MAX(BC2460:BD2460),BB2460-BC2460),0)</f>
        <v>0</v>
      </c>
    </row>
    <row r="2461" spans="1:57" x14ac:dyDescent="0.25">
      <c r="A2461" s="320" t="str">
        <f>IF(AND(D2461&lt;&gt;0,C2461&lt;&gt;0,E2461&lt;&gt;0),IF(B2461&lt;&gt;0,CONCATENATE(B2461,"-AGr",VLOOKUP(C2461,Listen!$A$2:$D$45,4,FALSE),"-",D2461,"-",E2461,),CONCATENATE("AGr",VLOOKUP(C2461,Listen!$A$2:$D$45,4,FALSE),"-",D2461,"-",E2461)),"keine vollständige ID")</f>
        <v>keine vollständige ID</v>
      </c>
      <c r="B2461" s="301"/>
      <c r="C2461" s="287"/>
      <c r="D2461" s="34"/>
      <c r="E2461" s="306"/>
      <c r="F2461" s="116"/>
      <c r="G2461" s="17"/>
      <c r="H2461" s="17"/>
      <c r="I2461" s="17"/>
      <c r="J2461" s="17"/>
      <c r="K2461" s="17"/>
      <c r="L2461" s="17"/>
      <c r="M2461" s="17"/>
      <c r="N2461" s="17"/>
      <c r="O2461" s="116"/>
      <c r="P2461" s="117">
        <f>IF(D2461&gt;A_Stammdaten!$B$12,0,SUM(G2461,H2461,J2461,L2461:M2461)-SUM(I2461,K2461,N2461:O2461))</f>
        <v>0</v>
      </c>
      <c r="Q2461" s="17"/>
      <c r="R2461" s="17"/>
      <c r="S2461" s="17"/>
      <c r="T2461" s="17"/>
      <c r="U2461" s="62">
        <f t="shared" si="800"/>
        <v>0</v>
      </c>
      <c r="V2461" s="34"/>
      <c r="W2461" s="34"/>
      <c r="X2461" s="34"/>
      <c r="Y2461" s="34"/>
      <c r="Z2461" s="34"/>
      <c r="AA2461" s="63" t="str">
        <f t="shared" si="801"/>
        <v>-</v>
      </c>
      <c r="AB2461" s="63" t="str">
        <f t="shared" si="802"/>
        <v>-</v>
      </c>
      <c r="AC2461" s="63">
        <f>IF(ISBLANK($C2461),0,VLOOKUP($C2461,Listen!$A$2:$C$45,2,FALSE))</f>
        <v>0</v>
      </c>
      <c r="AD2461" s="63">
        <f>IF(ISBLANK($C2461),0,VLOOKUP($C2461,Listen!$A$2:$C$45,3,FALSE))</f>
        <v>0</v>
      </c>
      <c r="AE2461" s="49">
        <f t="shared" si="803"/>
        <v>0</v>
      </c>
      <c r="AF2461" s="49">
        <f t="shared" si="803"/>
        <v>0</v>
      </c>
      <c r="AG2461" s="49">
        <f>IFERROR(IF(OR($V2461&lt;&gt;"Ja",VLOOKUP($C2461,Listen!$A$2:$F$45,5,0)="Nein",D2461&lt;IF(C2461="LNG Anbindungsanlagen gemäß separater Festlegung",2022,2023)),$AC2461,$AA2461),0)</f>
        <v>0</v>
      </c>
      <c r="AH2461" s="49">
        <f>IFERROR(IF(OR($V2461&lt;&gt;"Ja",VLOOKUP($C2461,Listen!$A$2:$F$45,5,0)="Nein",D2461&lt;IF(C2461="LNG Anbindungsanlagen gemäß separater Festlegung",2022,2023)),$AC2461,$AA2461),0)</f>
        <v>0</v>
      </c>
      <c r="AI2461" s="49">
        <f>IFERROR(IF(OR($W2461&lt;&gt;"Ja",VLOOKUP($C2461,Listen!$A$2:$F$45,6,0)="Nein"),$AC2461,$AB2461),0)</f>
        <v>0</v>
      </c>
      <c r="AJ2461" s="49">
        <f>IFERROR(IF(OR($W2461&lt;&gt;"Ja",VLOOKUP($C2461,Listen!$A$2:$F$45,6,0)="Nein"),$AC2461,$AB2461),0)</f>
        <v>0</v>
      </c>
      <c r="AK2461" s="49">
        <f>IFERROR(IF(OR($W2461&lt;&gt;"Ja",VLOOKUP($C2461,Listen!$A$2:$F$45,6,0)="Nein"),$AC2461,$AB2461),0)</f>
        <v>0</v>
      </c>
      <c r="AL2461" s="51">
        <f t="shared" si="804"/>
        <v>0</v>
      </c>
      <c r="AM2461" s="296">
        <f>IFERROR(IF(VLOOKUP($C2461,Listen!$A$2:$F$45,6,0)="Ja",MAX(BC2461:BD2461),D_SAV!$BC2461),0)</f>
        <v>0</v>
      </c>
      <c r="AN2461" s="51">
        <f t="shared" si="805"/>
        <v>0</v>
      </c>
      <c r="AP2461" s="304">
        <f t="shared" si="806"/>
        <v>0</v>
      </c>
      <c r="AQ2461" s="304">
        <f t="shared" si="807"/>
        <v>0</v>
      </c>
      <c r="AR2461" s="304">
        <f t="shared" si="808"/>
        <v>0</v>
      </c>
      <c r="AS2461" s="304">
        <f t="shared" si="809"/>
        <v>0</v>
      </c>
      <c r="AT2461" s="304">
        <f t="shared" si="810"/>
        <v>0</v>
      </c>
      <c r="AU2461" s="304">
        <f t="shared" si="811"/>
        <v>0</v>
      </c>
      <c r="AV2461" s="304">
        <f t="shared" si="812"/>
        <v>0</v>
      </c>
      <c r="AW2461" s="304">
        <f t="shared" si="813"/>
        <v>0</v>
      </c>
      <c r="AX2461" s="304">
        <f t="shared" si="814"/>
        <v>0</v>
      </c>
      <c r="AY2461" s="304">
        <f t="shared" si="815"/>
        <v>0</v>
      </c>
      <c r="AZ2461" s="304">
        <f t="shared" si="816"/>
        <v>0</v>
      </c>
      <c r="BA2461" s="304">
        <f t="shared" si="817"/>
        <v>0</v>
      </c>
      <c r="BB2461" s="304">
        <f t="shared" si="818"/>
        <v>0</v>
      </c>
      <c r="BC2461" s="304">
        <f t="shared" si="819"/>
        <v>0</v>
      </c>
      <c r="BD2461" s="304">
        <f t="shared" si="820"/>
        <v>0</v>
      </c>
      <c r="BE2461" s="304">
        <f>IFERROR(IF(VLOOKUP($C2461,Listen!$A$2:$F$45,6,0)="Ja",BB2461-MAX(BC2461:BD2461),BB2461-BC2461),0)</f>
        <v>0</v>
      </c>
    </row>
    <row r="2462" spans="1:57" x14ac:dyDescent="0.25">
      <c r="A2462" s="320" t="str">
        <f>IF(AND(D2462&lt;&gt;0,C2462&lt;&gt;0,E2462&lt;&gt;0),IF(B2462&lt;&gt;0,CONCATENATE(B2462,"-AGr",VLOOKUP(C2462,Listen!$A$2:$D$45,4,FALSE),"-",D2462,"-",E2462,),CONCATENATE("AGr",VLOOKUP(C2462,Listen!$A$2:$D$45,4,FALSE),"-",D2462,"-",E2462)),"keine vollständige ID")</f>
        <v>keine vollständige ID</v>
      </c>
      <c r="B2462" s="301"/>
      <c r="C2462" s="287"/>
      <c r="D2462" s="34"/>
      <c r="E2462" s="306"/>
      <c r="F2462" s="116"/>
      <c r="G2462" s="17"/>
      <c r="H2462" s="17"/>
      <c r="I2462" s="17"/>
      <c r="J2462" s="17"/>
      <c r="K2462" s="17"/>
      <c r="L2462" s="17"/>
      <c r="M2462" s="17"/>
      <c r="N2462" s="17"/>
      <c r="O2462" s="116"/>
      <c r="P2462" s="117">
        <f>IF(D2462&gt;A_Stammdaten!$B$12,0,SUM(G2462,H2462,J2462,L2462:M2462)-SUM(I2462,K2462,N2462:O2462))</f>
        <v>0</v>
      </c>
      <c r="Q2462" s="17"/>
      <c r="R2462" s="17"/>
      <c r="S2462" s="17"/>
      <c r="T2462" s="17"/>
      <c r="U2462" s="62">
        <f t="shared" si="800"/>
        <v>0</v>
      </c>
      <c r="V2462" s="34"/>
      <c r="W2462" s="34"/>
      <c r="X2462" s="34"/>
      <c r="Y2462" s="34"/>
      <c r="Z2462" s="34"/>
      <c r="AA2462" s="63" t="str">
        <f t="shared" si="801"/>
        <v>-</v>
      </c>
      <c r="AB2462" s="63" t="str">
        <f t="shared" si="802"/>
        <v>-</v>
      </c>
      <c r="AC2462" s="63">
        <f>IF(ISBLANK($C2462),0,VLOOKUP($C2462,Listen!$A$2:$C$45,2,FALSE))</f>
        <v>0</v>
      </c>
      <c r="AD2462" s="63">
        <f>IF(ISBLANK($C2462),0,VLOOKUP($C2462,Listen!$A$2:$C$45,3,FALSE))</f>
        <v>0</v>
      </c>
      <c r="AE2462" s="49">
        <f t="shared" si="803"/>
        <v>0</v>
      </c>
      <c r="AF2462" s="49">
        <f t="shared" si="803"/>
        <v>0</v>
      </c>
      <c r="AG2462" s="49">
        <f>IFERROR(IF(OR($V2462&lt;&gt;"Ja",VLOOKUP($C2462,Listen!$A$2:$F$45,5,0)="Nein",D2462&lt;IF(C2462="LNG Anbindungsanlagen gemäß separater Festlegung",2022,2023)),$AC2462,$AA2462),0)</f>
        <v>0</v>
      </c>
      <c r="AH2462" s="49">
        <f>IFERROR(IF(OR($V2462&lt;&gt;"Ja",VLOOKUP($C2462,Listen!$A$2:$F$45,5,0)="Nein",D2462&lt;IF(C2462="LNG Anbindungsanlagen gemäß separater Festlegung",2022,2023)),$AC2462,$AA2462),0)</f>
        <v>0</v>
      </c>
      <c r="AI2462" s="49">
        <f>IFERROR(IF(OR($W2462&lt;&gt;"Ja",VLOOKUP($C2462,Listen!$A$2:$F$45,6,0)="Nein"),$AC2462,$AB2462),0)</f>
        <v>0</v>
      </c>
      <c r="AJ2462" s="49">
        <f>IFERROR(IF(OR($W2462&lt;&gt;"Ja",VLOOKUP($C2462,Listen!$A$2:$F$45,6,0)="Nein"),$AC2462,$AB2462),0)</f>
        <v>0</v>
      </c>
      <c r="AK2462" s="49">
        <f>IFERROR(IF(OR($W2462&lt;&gt;"Ja",VLOOKUP($C2462,Listen!$A$2:$F$45,6,0)="Nein"),$AC2462,$AB2462),0)</f>
        <v>0</v>
      </c>
      <c r="AL2462" s="51">
        <f t="shared" si="804"/>
        <v>0</v>
      </c>
      <c r="AM2462" s="296">
        <f>IFERROR(IF(VLOOKUP($C2462,Listen!$A$2:$F$45,6,0)="Ja",MAX(BC2462:BD2462),D_SAV!$BC2462),0)</f>
        <v>0</v>
      </c>
      <c r="AN2462" s="51">
        <f t="shared" si="805"/>
        <v>0</v>
      </c>
      <c r="AP2462" s="304">
        <f t="shared" si="806"/>
        <v>0</v>
      </c>
      <c r="AQ2462" s="304">
        <f t="shared" si="807"/>
        <v>0</v>
      </c>
      <c r="AR2462" s="304">
        <f t="shared" si="808"/>
        <v>0</v>
      </c>
      <c r="AS2462" s="304">
        <f t="shared" si="809"/>
        <v>0</v>
      </c>
      <c r="AT2462" s="304">
        <f t="shared" si="810"/>
        <v>0</v>
      </c>
      <c r="AU2462" s="304">
        <f t="shared" si="811"/>
        <v>0</v>
      </c>
      <c r="AV2462" s="304">
        <f t="shared" si="812"/>
        <v>0</v>
      </c>
      <c r="AW2462" s="304">
        <f t="shared" si="813"/>
        <v>0</v>
      </c>
      <c r="AX2462" s="304">
        <f t="shared" si="814"/>
        <v>0</v>
      </c>
      <c r="AY2462" s="304">
        <f t="shared" si="815"/>
        <v>0</v>
      </c>
      <c r="AZ2462" s="304">
        <f t="shared" si="816"/>
        <v>0</v>
      </c>
      <c r="BA2462" s="304">
        <f t="shared" si="817"/>
        <v>0</v>
      </c>
      <c r="BB2462" s="304">
        <f t="shared" si="818"/>
        <v>0</v>
      </c>
      <c r="BC2462" s="304">
        <f t="shared" si="819"/>
        <v>0</v>
      </c>
      <c r="BD2462" s="304">
        <f t="shared" si="820"/>
        <v>0</v>
      </c>
      <c r="BE2462" s="304">
        <f>IFERROR(IF(VLOOKUP($C2462,Listen!$A$2:$F$45,6,0)="Ja",BB2462-MAX(BC2462:BD2462),BB2462-BC2462),0)</f>
        <v>0</v>
      </c>
    </row>
    <row r="2463" spans="1:57" x14ac:dyDescent="0.25">
      <c r="A2463" s="320" t="str">
        <f>IF(AND(D2463&lt;&gt;0,C2463&lt;&gt;0,E2463&lt;&gt;0),IF(B2463&lt;&gt;0,CONCATENATE(B2463,"-AGr",VLOOKUP(C2463,Listen!$A$2:$D$45,4,FALSE),"-",D2463,"-",E2463,),CONCATENATE("AGr",VLOOKUP(C2463,Listen!$A$2:$D$45,4,FALSE),"-",D2463,"-",E2463)),"keine vollständige ID")</f>
        <v>keine vollständige ID</v>
      </c>
      <c r="B2463" s="301"/>
      <c r="C2463" s="287"/>
      <c r="D2463" s="34"/>
      <c r="E2463" s="306"/>
      <c r="F2463" s="116"/>
      <c r="G2463" s="17"/>
      <c r="H2463" s="17"/>
      <c r="I2463" s="17"/>
      <c r="J2463" s="17"/>
      <c r="K2463" s="17"/>
      <c r="L2463" s="17"/>
      <c r="M2463" s="17"/>
      <c r="N2463" s="17"/>
      <c r="O2463" s="116"/>
      <c r="P2463" s="117">
        <f>IF(D2463&gt;A_Stammdaten!$B$12,0,SUM(G2463,H2463,J2463,L2463:M2463)-SUM(I2463,K2463,N2463:O2463))</f>
        <v>0</v>
      </c>
      <c r="Q2463" s="17"/>
      <c r="R2463" s="17"/>
      <c r="S2463" s="17"/>
      <c r="T2463" s="17"/>
      <c r="U2463" s="62">
        <f t="shared" si="800"/>
        <v>0</v>
      </c>
      <c r="V2463" s="34"/>
      <c r="W2463" s="34"/>
      <c r="X2463" s="34"/>
      <c r="Y2463" s="34"/>
      <c r="Z2463" s="34"/>
      <c r="AA2463" s="63" t="str">
        <f t="shared" si="801"/>
        <v>-</v>
      </c>
      <c r="AB2463" s="63" t="str">
        <f t="shared" si="802"/>
        <v>-</v>
      </c>
      <c r="AC2463" s="63">
        <f>IF(ISBLANK($C2463),0,VLOOKUP($C2463,Listen!$A$2:$C$45,2,FALSE))</f>
        <v>0</v>
      </c>
      <c r="AD2463" s="63">
        <f>IF(ISBLANK($C2463),0,VLOOKUP($C2463,Listen!$A$2:$C$45,3,FALSE))</f>
        <v>0</v>
      </c>
      <c r="AE2463" s="49">
        <f t="shared" si="803"/>
        <v>0</v>
      </c>
      <c r="AF2463" s="49">
        <f t="shared" si="803"/>
        <v>0</v>
      </c>
      <c r="AG2463" s="49">
        <f>IFERROR(IF(OR($V2463&lt;&gt;"Ja",VLOOKUP($C2463,Listen!$A$2:$F$45,5,0)="Nein",D2463&lt;IF(C2463="LNG Anbindungsanlagen gemäß separater Festlegung",2022,2023)),$AC2463,$AA2463),0)</f>
        <v>0</v>
      </c>
      <c r="AH2463" s="49">
        <f>IFERROR(IF(OR($V2463&lt;&gt;"Ja",VLOOKUP($C2463,Listen!$A$2:$F$45,5,0)="Nein",D2463&lt;IF(C2463="LNG Anbindungsanlagen gemäß separater Festlegung",2022,2023)),$AC2463,$AA2463),0)</f>
        <v>0</v>
      </c>
      <c r="AI2463" s="49">
        <f>IFERROR(IF(OR($W2463&lt;&gt;"Ja",VLOOKUP($C2463,Listen!$A$2:$F$45,6,0)="Nein"),$AC2463,$AB2463),0)</f>
        <v>0</v>
      </c>
      <c r="AJ2463" s="49">
        <f>IFERROR(IF(OR($W2463&lt;&gt;"Ja",VLOOKUP($C2463,Listen!$A$2:$F$45,6,0)="Nein"),$AC2463,$AB2463),0)</f>
        <v>0</v>
      </c>
      <c r="AK2463" s="49">
        <f>IFERROR(IF(OR($W2463&lt;&gt;"Ja",VLOOKUP($C2463,Listen!$A$2:$F$45,6,0)="Nein"),$AC2463,$AB2463),0)</f>
        <v>0</v>
      </c>
      <c r="AL2463" s="51">
        <f t="shared" si="804"/>
        <v>0</v>
      </c>
      <c r="AM2463" s="296">
        <f>IFERROR(IF(VLOOKUP($C2463,Listen!$A$2:$F$45,6,0)="Ja",MAX(BC2463:BD2463),D_SAV!$BC2463),0)</f>
        <v>0</v>
      </c>
      <c r="AN2463" s="51">
        <f t="shared" si="805"/>
        <v>0</v>
      </c>
      <c r="AP2463" s="304">
        <f t="shared" si="806"/>
        <v>0</v>
      </c>
      <c r="AQ2463" s="304">
        <f t="shared" si="807"/>
        <v>0</v>
      </c>
      <c r="AR2463" s="304">
        <f t="shared" si="808"/>
        <v>0</v>
      </c>
      <c r="AS2463" s="304">
        <f t="shared" si="809"/>
        <v>0</v>
      </c>
      <c r="AT2463" s="304">
        <f t="shared" si="810"/>
        <v>0</v>
      </c>
      <c r="AU2463" s="304">
        <f t="shared" si="811"/>
        <v>0</v>
      </c>
      <c r="AV2463" s="304">
        <f t="shared" si="812"/>
        <v>0</v>
      </c>
      <c r="AW2463" s="304">
        <f t="shared" si="813"/>
        <v>0</v>
      </c>
      <c r="AX2463" s="304">
        <f t="shared" si="814"/>
        <v>0</v>
      </c>
      <c r="AY2463" s="304">
        <f t="shared" si="815"/>
        <v>0</v>
      </c>
      <c r="AZ2463" s="304">
        <f t="shared" si="816"/>
        <v>0</v>
      </c>
      <c r="BA2463" s="304">
        <f t="shared" si="817"/>
        <v>0</v>
      </c>
      <c r="BB2463" s="304">
        <f t="shared" si="818"/>
        <v>0</v>
      </c>
      <c r="BC2463" s="304">
        <f t="shared" si="819"/>
        <v>0</v>
      </c>
      <c r="BD2463" s="304">
        <f t="shared" si="820"/>
        <v>0</v>
      </c>
      <c r="BE2463" s="304">
        <f>IFERROR(IF(VLOOKUP($C2463,Listen!$A$2:$F$45,6,0)="Ja",BB2463-MAX(BC2463:BD2463),BB2463-BC2463),0)</f>
        <v>0</v>
      </c>
    </row>
    <row r="2464" spans="1:57" x14ac:dyDescent="0.25">
      <c r="A2464" s="320" t="str">
        <f>IF(AND(D2464&lt;&gt;0,C2464&lt;&gt;0,E2464&lt;&gt;0),IF(B2464&lt;&gt;0,CONCATENATE(B2464,"-AGr",VLOOKUP(C2464,Listen!$A$2:$D$45,4,FALSE),"-",D2464,"-",E2464,),CONCATENATE("AGr",VLOOKUP(C2464,Listen!$A$2:$D$45,4,FALSE),"-",D2464,"-",E2464)),"keine vollständige ID")</f>
        <v>keine vollständige ID</v>
      </c>
      <c r="B2464" s="301"/>
      <c r="C2464" s="287"/>
      <c r="D2464" s="34"/>
      <c r="E2464" s="306"/>
      <c r="F2464" s="116"/>
      <c r="G2464" s="17"/>
      <c r="H2464" s="17"/>
      <c r="I2464" s="17"/>
      <c r="J2464" s="17"/>
      <c r="K2464" s="17"/>
      <c r="L2464" s="17"/>
      <c r="M2464" s="17"/>
      <c r="N2464" s="17"/>
      <c r="O2464" s="116"/>
      <c r="P2464" s="117">
        <f>IF(D2464&gt;A_Stammdaten!$B$12,0,SUM(G2464,H2464,J2464,L2464:M2464)-SUM(I2464,K2464,N2464:O2464))</f>
        <v>0</v>
      </c>
      <c r="Q2464" s="17"/>
      <c r="R2464" s="17"/>
      <c r="S2464" s="17"/>
      <c r="T2464" s="17"/>
      <c r="U2464" s="62">
        <f t="shared" si="800"/>
        <v>0</v>
      </c>
      <c r="V2464" s="34"/>
      <c r="W2464" s="34"/>
      <c r="X2464" s="34"/>
      <c r="Y2464" s="34"/>
      <c r="Z2464" s="34"/>
      <c r="AA2464" s="63" t="str">
        <f t="shared" si="801"/>
        <v>-</v>
      </c>
      <c r="AB2464" s="63" t="str">
        <f t="shared" si="802"/>
        <v>-</v>
      </c>
      <c r="AC2464" s="63">
        <f>IF(ISBLANK($C2464),0,VLOOKUP($C2464,Listen!$A$2:$C$45,2,FALSE))</f>
        <v>0</v>
      </c>
      <c r="AD2464" s="63">
        <f>IF(ISBLANK($C2464),0,VLOOKUP($C2464,Listen!$A$2:$C$45,3,FALSE))</f>
        <v>0</v>
      </c>
      <c r="AE2464" s="49">
        <f t="shared" si="803"/>
        <v>0</v>
      </c>
      <c r="AF2464" s="49">
        <f t="shared" si="803"/>
        <v>0</v>
      </c>
      <c r="AG2464" s="49">
        <f>IFERROR(IF(OR($V2464&lt;&gt;"Ja",VLOOKUP($C2464,Listen!$A$2:$F$45,5,0)="Nein",D2464&lt;IF(C2464="LNG Anbindungsanlagen gemäß separater Festlegung",2022,2023)),$AC2464,$AA2464),0)</f>
        <v>0</v>
      </c>
      <c r="AH2464" s="49">
        <f>IFERROR(IF(OR($V2464&lt;&gt;"Ja",VLOOKUP($C2464,Listen!$A$2:$F$45,5,0)="Nein",D2464&lt;IF(C2464="LNG Anbindungsanlagen gemäß separater Festlegung",2022,2023)),$AC2464,$AA2464),0)</f>
        <v>0</v>
      </c>
      <c r="AI2464" s="49">
        <f>IFERROR(IF(OR($W2464&lt;&gt;"Ja",VLOOKUP($C2464,Listen!$A$2:$F$45,6,0)="Nein"),$AC2464,$AB2464),0)</f>
        <v>0</v>
      </c>
      <c r="AJ2464" s="49">
        <f>IFERROR(IF(OR($W2464&lt;&gt;"Ja",VLOOKUP($C2464,Listen!$A$2:$F$45,6,0)="Nein"),$AC2464,$AB2464),0)</f>
        <v>0</v>
      </c>
      <c r="AK2464" s="49">
        <f>IFERROR(IF(OR($W2464&lt;&gt;"Ja",VLOOKUP($C2464,Listen!$A$2:$F$45,6,0)="Nein"),$AC2464,$AB2464),0)</f>
        <v>0</v>
      </c>
      <c r="AL2464" s="51">
        <f t="shared" si="804"/>
        <v>0</v>
      </c>
      <c r="AM2464" s="296">
        <f>IFERROR(IF(VLOOKUP($C2464,Listen!$A$2:$F$45,6,0)="Ja",MAX(BC2464:BD2464),D_SAV!$BC2464),0)</f>
        <v>0</v>
      </c>
      <c r="AN2464" s="51">
        <f t="shared" si="805"/>
        <v>0</v>
      </c>
      <c r="AP2464" s="304">
        <f t="shared" si="806"/>
        <v>0</v>
      </c>
      <c r="AQ2464" s="304">
        <f t="shared" si="807"/>
        <v>0</v>
      </c>
      <c r="AR2464" s="304">
        <f t="shared" si="808"/>
        <v>0</v>
      </c>
      <c r="AS2464" s="304">
        <f t="shared" si="809"/>
        <v>0</v>
      </c>
      <c r="AT2464" s="304">
        <f t="shared" si="810"/>
        <v>0</v>
      </c>
      <c r="AU2464" s="304">
        <f t="shared" si="811"/>
        <v>0</v>
      </c>
      <c r="AV2464" s="304">
        <f t="shared" si="812"/>
        <v>0</v>
      </c>
      <c r="AW2464" s="304">
        <f t="shared" si="813"/>
        <v>0</v>
      </c>
      <c r="AX2464" s="304">
        <f t="shared" si="814"/>
        <v>0</v>
      </c>
      <c r="AY2464" s="304">
        <f t="shared" si="815"/>
        <v>0</v>
      </c>
      <c r="AZ2464" s="304">
        <f t="shared" si="816"/>
        <v>0</v>
      </c>
      <c r="BA2464" s="304">
        <f t="shared" si="817"/>
        <v>0</v>
      </c>
      <c r="BB2464" s="304">
        <f t="shared" si="818"/>
        <v>0</v>
      </c>
      <c r="BC2464" s="304">
        <f t="shared" si="819"/>
        <v>0</v>
      </c>
      <c r="BD2464" s="304">
        <f t="shared" si="820"/>
        <v>0</v>
      </c>
      <c r="BE2464" s="304">
        <f>IFERROR(IF(VLOOKUP($C2464,Listen!$A$2:$F$45,6,0)="Ja",BB2464-MAX(BC2464:BD2464),BB2464-BC2464),0)</f>
        <v>0</v>
      </c>
    </row>
    <row r="2465" spans="1:57" x14ac:dyDescent="0.25">
      <c r="A2465" s="320" t="str">
        <f>IF(AND(D2465&lt;&gt;0,C2465&lt;&gt;0,E2465&lt;&gt;0),IF(B2465&lt;&gt;0,CONCATENATE(B2465,"-AGr",VLOOKUP(C2465,Listen!$A$2:$D$45,4,FALSE),"-",D2465,"-",E2465,),CONCATENATE("AGr",VLOOKUP(C2465,Listen!$A$2:$D$45,4,FALSE),"-",D2465,"-",E2465)),"keine vollständige ID")</f>
        <v>keine vollständige ID</v>
      </c>
      <c r="B2465" s="301"/>
      <c r="C2465" s="287"/>
      <c r="D2465" s="34"/>
      <c r="E2465" s="306"/>
      <c r="F2465" s="116"/>
      <c r="G2465" s="17"/>
      <c r="H2465" s="17"/>
      <c r="I2465" s="17"/>
      <c r="J2465" s="17"/>
      <c r="K2465" s="17"/>
      <c r="L2465" s="17"/>
      <c r="M2465" s="17"/>
      <c r="N2465" s="17"/>
      <c r="O2465" s="116"/>
      <c r="P2465" s="117">
        <f>IF(D2465&gt;A_Stammdaten!$B$12,0,SUM(G2465,H2465,J2465,L2465:M2465)-SUM(I2465,K2465,N2465:O2465))</f>
        <v>0</v>
      </c>
      <c r="Q2465" s="17"/>
      <c r="R2465" s="17"/>
      <c r="S2465" s="17"/>
      <c r="T2465" s="17"/>
      <c r="U2465" s="62">
        <f t="shared" si="800"/>
        <v>0</v>
      </c>
      <c r="V2465" s="34"/>
      <c r="W2465" s="34"/>
      <c r="X2465" s="34"/>
      <c r="Y2465" s="34"/>
      <c r="Z2465" s="34"/>
      <c r="AA2465" s="63" t="str">
        <f t="shared" si="801"/>
        <v>-</v>
      </c>
      <c r="AB2465" s="63" t="str">
        <f t="shared" si="802"/>
        <v>-</v>
      </c>
      <c r="AC2465" s="63">
        <f>IF(ISBLANK($C2465),0,VLOOKUP($C2465,Listen!$A$2:$C$45,2,FALSE))</f>
        <v>0</v>
      </c>
      <c r="AD2465" s="63">
        <f>IF(ISBLANK($C2465),0,VLOOKUP($C2465,Listen!$A$2:$C$45,3,FALSE))</f>
        <v>0</v>
      </c>
      <c r="AE2465" s="49">
        <f t="shared" si="803"/>
        <v>0</v>
      </c>
      <c r="AF2465" s="49">
        <f t="shared" si="803"/>
        <v>0</v>
      </c>
      <c r="AG2465" s="49">
        <f>IFERROR(IF(OR($V2465&lt;&gt;"Ja",VLOOKUP($C2465,Listen!$A$2:$F$45,5,0)="Nein",D2465&lt;IF(C2465="LNG Anbindungsanlagen gemäß separater Festlegung",2022,2023)),$AC2465,$AA2465),0)</f>
        <v>0</v>
      </c>
      <c r="AH2465" s="49">
        <f>IFERROR(IF(OR($V2465&lt;&gt;"Ja",VLOOKUP($C2465,Listen!$A$2:$F$45,5,0)="Nein",D2465&lt;IF(C2465="LNG Anbindungsanlagen gemäß separater Festlegung",2022,2023)),$AC2465,$AA2465),0)</f>
        <v>0</v>
      </c>
      <c r="AI2465" s="49">
        <f>IFERROR(IF(OR($W2465&lt;&gt;"Ja",VLOOKUP($C2465,Listen!$A$2:$F$45,6,0)="Nein"),$AC2465,$AB2465),0)</f>
        <v>0</v>
      </c>
      <c r="AJ2465" s="49">
        <f>IFERROR(IF(OR($W2465&lt;&gt;"Ja",VLOOKUP($C2465,Listen!$A$2:$F$45,6,0)="Nein"),$AC2465,$AB2465),0)</f>
        <v>0</v>
      </c>
      <c r="AK2465" s="49">
        <f>IFERROR(IF(OR($W2465&lt;&gt;"Ja",VLOOKUP($C2465,Listen!$A$2:$F$45,6,0)="Nein"),$AC2465,$AB2465),0)</f>
        <v>0</v>
      </c>
      <c r="AL2465" s="51">
        <f t="shared" si="804"/>
        <v>0</v>
      </c>
      <c r="AM2465" s="296">
        <f>IFERROR(IF(VLOOKUP($C2465,Listen!$A$2:$F$45,6,0)="Ja",MAX(BC2465:BD2465),D_SAV!$BC2465),0)</f>
        <v>0</v>
      </c>
      <c r="AN2465" s="51">
        <f t="shared" si="805"/>
        <v>0</v>
      </c>
      <c r="AP2465" s="304">
        <f t="shared" si="806"/>
        <v>0</v>
      </c>
      <c r="AQ2465" s="304">
        <f t="shared" si="807"/>
        <v>0</v>
      </c>
      <c r="AR2465" s="304">
        <f t="shared" si="808"/>
        <v>0</v>
      </c>
      <c r="AS2465" s="304">
        <f t="shared" si="809"/>
        <v>0</v>
      </c>
      <c r="AT2465" s="304">
        <f t="shared" si="810"/>
        <v>0</v>
      </c>
      <c r="AU2465" s="304">
        <f t="shared" si="811"/>
        <v>0</v>
      </c>
      <c r="AV2465" s="304">
        <f t="shared" si="812"/>
        <v>0</v>
      </c>
      <c r="AW2465" s="304">
        <f t="shared" si="813"/>
        <v>0</v>
      </c>
      <c r="AX2465" s="304">
        <f t="shared" si="814"/>
        <v>0</v>
      </c>
      <c r="AY2465" s="304">
        <f t="shared" si="815"/>
        <v>0</v>
      </c>
      <c r="AZ2465" s="304">
        <f t="shared" si="816"/>
        <v>0</v>
      </c>
      <c r="BA2465" s="304">
        <f t="shared" si="817"/>
        <v>0</v>
      </c>
      <c r="BB2465" s="304">
        <f t="shared" si="818"/>
        <v>0</v>
      </c>
      <c r="BC2465" s="304">
        <f t="shared" si="819"/>
        <v>0</v>
      </c>
      <c r="BD2465" s="304">
        <f t="shared" si="820"/>
        <v>0</v>
      </c>
      <c r="BE2465" s="304">
        <f>IFERROR(IF(VLOOKUP($C2465,Listen!$A$2:$F$45,6,0)="Ja",BB2465-MAX(BC2465:BD2465),BB2465-BC2465),0)</f>
        <v>0</v>
      </c>
    </row>
    <row r="2466" spans="1:57" x14ac:dyDescent="0.25">
      <c r="A2466" s="320" t="str">
        <f>IF(AND(D2466&lt;&gt;0,C2466&lt;&gt;0,E2466&lt;&gt;0),IF(B2466&lt;&gt;0,CONCATENATE(B2466,"-AGr",VLOOKUP(C2466,Listen!$A$2:$D$45,4,FALSE),"-",D2466,"-",E2466,),CONCATENATE("AGr",VLOOKUP(C2466,Listen!$A$2:$D$45,4,FALSE),"-",D2466,"-",E2466)),"keine vollständige ID")</f>
        <v>keine vollständige ID</v>
      </c>
      <c r="B2466" s="301"/>
      <c r="C2466" s="287"/>
      <c r="D2466" s="34"/>
      <c r="E2466" s="306"/>
      <c r="F2466" s="116"/>
      <c r="G2466" s="17"/>
      <c r="H2466" s="17"/>
      <c r="I2466" s="17"/>
      <c r="J2466" s="17"/>
      <c r="K2466" s="17"/>
      <c r="L2466" s="17"/>
      <c r="M2466" s="17"/>
      <c r="N2466" s="17"/>
      <c r="O2466" s="116"/>
      <c r="P2466" s="117">
        <f>IF(D2466&gt;A_Stammdaten!$B$12,0,SUM(G2466,H2466,J2466,L2466:M2466)-SUM(I2466,K2466,N2466:O2466))</f>
        <v>0</v>
      </c>
      <c r="Q2466" s="17"/>
      <c r="R2466" s="17"/>
      <c r="S2466" s="17"/>
      <c r="T2466" s="17"/>
      <c r="U2466" s="62">
        <f t="shared" si="800"/>
        <v>0</v>
      </c>
      <c r="V2466" s="34"/>
      <c r="W2466" s="34"/>
      <c r="X2466" s="34"/>
      <c r="Y2466" s="34"/>
      <c r="Z2466" s="34"/>
      <c r="AA2466" s="63" t="str">
        <f t="shared" si="801"/>
        <v>-</v>
      </c>
      <c r="AB2466" s="63" t="str">
        <f t="shared" si="802"/>
        <v>-</v>
      </c>
      <c r="AC2466" s="63">
        <f>IF(ISBLANK($C2466),0,VLOOKUP($C2466,Listen!$A$2:$C$45,2,FALSE))</f>
        <v>0</v>
      </c>
      <c r="AD2466" s="63">
        <f>IF(ISBLANK($C2466),0,VLOOKUP($C2466,Listen!$A$2:$C$45,3,FALSE))</f>
        <v>0</v>
      </c>
      <c r="AE2466" s="49">
        <f t="shared" si="803"/>
        <v>0</v>
      </c>
      <c r="AF2466" s="49">
        <f t="shared" si="803"/>
        <v>0</v>
      </c>
      <c r="AG2466" s="49">
        <f>IFERROR(IF(OR($V2466&lt;&gt;"Ja",VLOOKUP($C2466,Listen!$A$2:$F$45,5,0)="Nein",D2466&lt;IF(C2466="LNG Anbindungsanlagen gemäß separater Festlegung",2022,2023)),$AC2466,$AA2466),0)</f>
        <v>0</v>
      </c>
      <c r="AH2466" s="49">
        <f>IFERROR(IF(OR($V2466&lt;&gt;"Ja",VLOOKUP($C2466,Listen!$A$2:$F$45,5,0)="Nein",D2466&lt;IF(C2466="LNG Anbindungsanlagen gemäß separater Festlegung",2022,2023)),$AC2466,$AA2466),0)</f>
        <v>0</v>
      </c>
      <c r="AI2466" s="49">
        <f>IFERROR(IF(OR($W2466&lt;&gt;"Ja",VLOOKUP($C2466,Listen!$A$2:$F$45,6,0)="Nein"),$AC2466,$AB2466),0)</f>
        <v>0</v>
      </c>
      <c r="AJ2466" s="49">
        <f>IFERROR(IF(OR($W2466&lt;&gt;"Ja",VLOOKUP($C2466,Listen!$A$2:$F$45,6,0)="Nein"),$AC2466,$AB2466),0)</f>
        <v>0</v>
      </c>
      <c r="AK2466" s="49">
        <f>IFERROR(IF(OR($W2466&lt;&gt;"Ja",VLOOKUP($C2466,Listen!$A$2:$F$45,6,0)="Nein"),$AC2466,$AB2466),0)</f>
        <v>0</v>
      </c>
      <c r="AL2466" s="51">
        <f t="shared" si="804"/>
        <v>0</v>
      </c>
      <c r="AM2466" s="296">
        <f>IFERROR(IF(VLOOKUP($C2466,Listen!$A$2:$F$45,6,0)="Ja",MAX(BC2466:BD2466),D_SAV!$BC2466),0)</f>
        <v>0</v>
      </c>
      <c r="AN2466" s="51">
        <f t="shared" si="805"/>
        <v>0</v>
      </c>
      <c r="AP2466" s="304">
        <f t="shared" si="806"/>
        <v>0</v>
      </c>
      <c r="AQ2466" s="304">
        <f t="shared" si="807"/>
        <v>0</v>
      </c>
      <c r="AR2466" s="304">
        <f t="shared" si="808"/>
        <v>0</v>
      </c>
      <c r="AS2466" s="304">
        <f t="shared" si="809"/>
        <v>0</v>
      </c>
      <c r="AT2466" s="304">
        <f t="shared" si="810"/>
        <v>0</v>
      </c>
      <c r="AU2466" s="304">
        <f t="shared" si="811"/>
        <v>0</v>
      </c>
      <c r="AV2466" s="304">
        <f t="shared" si="812"/>
        <v>0</v>
      </c>
      <c r="AW2466" s="304">
        <f t="shared" si="813"/>
        <v>0</v>
      </c>
      <c r="AX2466" s="304">
        <f t="shared" si="814"/>
        <v>0</v>
      </c>
      <c r="AY2466" s="304">
        <f t="shared" si="815"/>
        <v>0</v>
      </c>
      <c r="AZ2466" s="304">
        <f t="shared" si="816"/>
        <v>0</v>
      </c>
      <c r="BA2466" s="304">
        <f t="shared" si="817"/>
        <v>0</v>
      </c>
      <c r="BB2466" s="304">
        <f t="shared" si="818"/>
        <v>0</v>
      </c>
      <c r="BC2466" s="304">
        <f t="shared" si="819"/>
        <v>0</v>
      </c>
      <c r="BD2466" s="304">
        <f t="shared" si="820"/>
        <v>0</v>
      </c>
      <c r="BE2466" s="304">
        <f>IFERROR(IF(VLOOKUP($C2466,Listen!$A$2:$F$45,6,0)="Ja",BB2466-MAX(BC2466:BD2466),BB2466-BC2466),0)</f>
        <v>0</v>
      </c>
    </row>
    <row r="2467" spans="1:57" x14ac:dyDescent="0.25">
      <c r="A2467" s="320" t="str">
        <f>IF(AND(D2467&lt;&gt;0,C2467&lt;&gt;0,E2467&lt;&gt;0),IF(B2467&lt;&gt;0,CONCATENATE(B2467,"-AGr",VLOOKUP(C2467,Listen!$A$2:$D$45,4,FALSE),"-",D2467,"-",E2467,),CONCATENATE("AGr",VLOOKUP(C2467,Listen!$A$2:$D$45,4,FALSE),"-",D2467,"-",E2467)),"keine vollständige ID")</f>
        <v>keine vollständige ID</v>
      </c>
      <c r="B2467" s="301"/>
      <c r="C2467" s="287"/>
      <c r="D2467" s="34"/>
      <c r="E2467" s="306"/>
      <c r="F2467" s="116"/>
      <c r="G2467" s="17"/>
      <c r="H2467" s="17"/>
      <c r="I2467" s="17"/>
      <c r="J2467" s="17"/>
      <c r="K2467" s="17"/>
      <c r="L2467" s="17"/>
      <c r="M2467" s="17"/>
      <c r="N2467" s="17"/>
      <c r="O2467" s="116"/>
      <c r="P2467" s="117">
        <f>IF(D2467&gt;A_Stammdaten!$B$12,0,SUM(G2467,H2467,J2467,L2467:M2467)-SUM(I2467,K2467,N2467:O2467))</f>
        <v>0</v>
      </c>
      <c r="Q2467" s="17"/>
      <c r="R2467" s="17"/>
      <c r="S2467" s="17"/>
      <c r="T2467" s="17"/>
      <c r="U2467" s="62">
        <f t="shared" si="800"/>
        <v>0</v>
      </c>
      <c r="V2467" s="34"/>
      <c r="W2467" s="34"/>
      <c r="X2467" s="34"/>
      <c r="Y2467" s="34"/>
      <c r="Z2467" s="34"/>
      <c r="AA2467" s="63" t="str">
        <f t="shared" si="801"/>
        <v>-</v>
      </c>
      <c r="AB2467" s="63" t="str">
        <f t="shared" si="802"/>
        <v>-</v>
      </c>
      <c r="AC2467" s="63">
        <f>IF(ISBLANK($C2467),0,VLOOKUP($C2467,Listen!$A$2:$C$45,2,FALSE))</f>
        <v>0</v>
      </c>
      <c r="AD2467" s="63">
        <f>IF(ISBLANK($C2467),0,VLOOKUP($C2467,Listen!$A$2:$C$45,3,FALSE))</f>
        <v>0</v>
      </c>
      <c r="AE2467" s="49">
        <f t="shared" si="803"/>
        <v>0</v>
      </c>
      <c r="AF2467" s="49">
        <f t="shared" si="803"/>
        <v>0</v>
      </c>
      <c r="AG2467" s="49">
        <f>IFERROR(IF(OR($V2467&lt;&gt;"Ja",VLOOKUP($C2467,Listen!$A$2:$F$45,5,0)="Nein",D2467&lt;IF(C2467="LNG Anbindungsanlagen gemäß separater Festlegung",2022,2023)),$AC2467,$AA2467),0)</f>
        <v>0</v>
      </c>
      <c r="AH2467" s="49">
        <f>IFERROR(IF(OR($V2467&lt;&gt;"Ja",VLOOKUP($C2467,Listen!$A$2:$F$45,5,0)="Nein",D2467&lt;IF(C2467="LNG Anbindungsanlagen gemäß separater Festlegung",2022,2023)),$AC2467,$AA2467),0)</f>
        <v>0</v>
      </c>
      <c r="AI2467" s="49">
        <f>IFERROR(IF(OR($W2467&lt;&gt;"Ja",VLOOKUP($C2467,Listen!$A$2:$F$45,6,0)="Nein"),$AC2467,$AB2467),0)</f>
        <v>0</v>
      </c>
      <c r="AJ2467" s="49">
        <f>IFERROR(IF(OR($W2467&lt;&gt;"Ja",VLOOKUP($C2467,Listen!$A$2:$F$45,6,0)="Nein"),$AC2467,$AB2467),0)</f>
        <v>0</v>
      </c>
      <c r="AK2467" s="49">
        <f>IFERROR(IF(OR($W2467&lt;&gt;"Ja",VLOOKUP($C2467,Listen!$A$2:$F$45,6,0)="Nein"),$AC2467,$AB2467),0)</f>
        <v>0</v>
      </c>
      <c r="AL2467" s="51">
        <f t="shared" si="804"/>
        <v>0</v>
      </c>
      <c r="AM2467" s="296">
        <f>IFERROR(IF(VLOOKUP($C2467,Listen!$A$2:$F$45,6,0)="Ja",MAX(BC2467:BD2467),D_SAV!$BC2467),0)</f>
        <v>0</v>
      </c>
      <c r="AN2467" s="51">
        <f t="shared" si="805"/>
        <v>0</v>
      </c>
      <c r="AP2467" s="304">
        <f t="shared" si="806"/>
        <v>0</v>
      </c>
      <c r="AQ2467" s="304">
        <f t="shared" si="807"/>
        <v>0</v>
      </c>
      <c r="AR2467" s="304">
        <f t="shared" si="808"/>
        <v>0</v>
      </c>
      <c r="AS2467" s="304">
        <f t="shared" si="809"/>
        <v>0</v>
      </c>
      <c r="AT2467" s="304">
        <f t="shared" si="810"/>
        <v>0</v>
      </c>
      <c r="AU2467" s="304">
        <f t="shared" si="811"/>
        <v>0</v>
      </c>
      <c r="AV2467" s="304">
        <f t="shared" si="812"/>
        <v>0</v>
      </c>
      <c r="AW2467" s="304">
        <f t="shared" si="813"/>
        <v>0</v>
      </c>
      <c r="AX2467" s="304">
        <f t="shared" si="814"/>
        <v>0</v>
      </c>
      <c r="AY2467" s="304">
        <f t="shared" si="815"/>
        <v>0</v>
      </c>
      <c r="AZ2467" s="304">
        <f t="shared" si="816"/>
        <v>0</v>
      </c>
      <c r="BA2467" s="304">
        <f t="shared" si="817"/>
        <v>0</v>
      </c>
      <c r="BB2467" s="304">
        <f t="shared" si="818"/>
        <v>0</v>
      </c>
      <c r="BC2467" s="304">
        <f t="shared" si="819"/>
        <v>0</v>
      </c>
      <c r="BD2467" s="304">
        <f t="shared" si="820"/>
        <v>0</v>
      </c>
      <c r="BE2467" s="304">
        <f>IFERROR(IF(VLOOKUP($C2467,Listen!$A$2:$F$45,6,0)="Ja",BB2467-MAX(BC2467:BD2467),BB2467-BC2467),0)</f>
        <v>0</v>
      </c>
    </row>
    <row r="2468" spans="1:57" x14ac:dyDescent="0.25">
      <c r="A2468" s="320" t="str">
        <f>IF(AND(D2468&lt;&gt;0,C2468&lt;&gt;0,E2468&lt;&gt;0),IF(B2468&lt;&gt;0,CONCATENATE(B2468,"-AGr",VLOOKUP(C2468,Listen!$A$2:$D$45,4,FALSE),"-",D2468,"-",E2468,),CONCATENATE("AGr",VLOOKUP(C2468,Listen!$A$2:$D$45,4,FALSE),"-",D2468,"-",E2468)),"keine vollständige ID")</f>
        <v>keine vollständige ID</v>
      </c>
      <c r="B2468" s="301"/>
      <c r="C2468" s="287"/>
      <c r="D2468" s="34"/>
      <c r="E2468" s="306"/>
      <c r="F2468" s="116"/>
      <c r="G2468" s="17"/>
      <c r="H2468" s="17"/>
      <c r="I2468" s="17"/>
      <c r="J2468" s="17"/>
      <c r="K2468" s="17"/>
      <c r="L2468" s="17"/>
      <c r="M2468" s="17"/>
      <c r="N2468" s="17"/>
      <c r="O2468" s="116"/>
      <c r="P2468" s="117">
        <f>IF(D2468&gt;A_Stammdaten!$B$12,0,SUM(G2468,H2468,J2468,L2468:M2468)-SUM(I2468,K2468,N2468:O2468))</f>
        <v>0</v>
      </c>
      <c r="Q2468" s="17"/>
      <c r="R2468" s="17"/>
      <c r="S2468" s="17"/>
      <c r="T2468" s="17"/>
      <c r="U2468" s="62">
        <f t="shared" si="800"/>
        <v>0</v>
      </c>
      <c r="V2468" s="34"/>
      <c r="W2468" s="34"/>
      <c r="X2468" s="34"/>
      <c r="Y2468" s="34"/>
      <c r="Z2468" s="34"/>
      <c r="AA2468" s="63" t="str">
        <f t="shared" si="801"/>
        <v>-</v>
      </c>
      <c r="AB2468" s="63" t="str">
        <f t="shared" si="802"/>
        <v>-</v>
      </c>
      <c r="AC2468" s="63">
        <f>IF(ISBLANK($C2468),0,VLOOKUP($C2468,Listen!$A$2:$C$45,2,FALSE))</f>
        <v>0</v>
      </c>
      <c r="AD2468" s="63">
        <f>IF(ISBLANK($C2468),0,VLOOKUP($C2468,Listen!$A$2:$C$45,3,FALSE))</f>
        <v>0</v>
      </c>
      <c r="AE2468" s="49">
        <f t="shared" si="803"/>
        <v>0</v>
      </c>
      <c r="AF2468" s="49">
        <f t="shared" si="803"/>
        <v>0</v>
      </c>
      <c r="AG2468" s="49">
        <f>IFERROR(IF(OR($V2468&lt;&gt;"Ja",VLOOKUP($C2468,Listen!$A$2:$F$45,5,0)="Nein",D2468&lt;IF(C2468="LNG Anbindungsanlagen gemäß separater Festlegung",2022,2023)),$AC2468,$AA2468),0)</f>
        <v>0</v>
      </c>
      <c r="AH2468" s="49">
        <f>IFERROR(IF(OR($V2468&lt;&gt;"Ja",VLOOKUP($C2468,Listen!$A$2:$F$45,5,0)="Nein",D2468&lt;IF(C2468="LNG Anbindungsanlagen gemäß separater Festlegung",2022,2023)),$AC2468,$AA2468),0)</f>
        <v>0</v>
      </c>
      <c r="AI2468" s="49">
        <f>IFERROR(IF(OR($W2468&lt;&gt;"Ja",VLOOKUP($C2468,Listen!$A$2:$F$45,6,0)="Nein"),$AC2468,$AB2468),0)</f>
        <v>0</v>
      </c>
      <c r="AJ2468" s="49">
        <f>IFERROR(IF(OR($W2468&lt;&gt;"Ja",VLOOKUP($C2468,Listen!$A$2:$F$45,6,0)="Nein"),$AC2468,$AB2468),0)</f>
        <v>0</v>
      </c>
      <c r="AK2468" s="49">
        <f>IFERROR(IF(OR($W2468&lt;&gt;"Ja",VLOOKUP($C2468,Listen!$A$2:$F$45,6,0)="Nein"),$AC2468,$AB2468),0)</f>
        <v>0</v>
      </c>
      <c r="AL2468" s="51">
        <f t="shared" si="804"/>
        <v>0</v>
      </c>
      <c r="AM2468" s="296">
        <f>IFERROR(IF(VLOOKUP($C2468,Listen!$A$2:$F$45,6,0)="Ja",MAX(BC2468:BD2468),D_SAV!$BC2468),0)</f>
        <v>0</v>
      </c>
      <c r="AN2468" s="51">
        <f t="shared" si="805"/>
        <v>0</v>
      </c>
      <c r="AP2468" s="304">
        <f t="shared" si="806"/>
        <v>0</v>
      </c>
      <c r="AQ2468" s="304">
        <f t="shared" si="807"/>
        <v>0</v>
      </c>
      <c r="AR2468" s="304">
        <f t="shared" si="808"/>
        <v>0</v>
      </c>
      <c r="AS2468" s="304">
        <f t="shared" si="809"/>
        <v>0</v>
      </c>
      <c r="AT2468" s="304">
        <f t="shared" si="810"/>
        <v>0</v>
      </c>
      <c r="AU2468" s="304">
        <f t="shared" si="811"/>
        <v>0</v>
      </c>
      <c r="AV2468" s="304">
        <f t="shared" si="812"/>
        <v>0</v>
      </c>
      <c r="AW2468" s="304">
        <f t="shared" si="813"/>
        <v>0</v>
      </c>
      <c r="AX2468" s="304">
        <f t="shared" si="814"/>
        <v>0</v>
      </c>
      <c r="AY2468" s="304">
        <f t="shared" si="815"/>
        <v>0</v>
      </c>
      <c r="AZ2468" s="304">
        <f t="shared" si="816"/>
        <v>0</v>
      </c>
      <c r="BA2468" s="304">
        <f t="shared" si="817"/>
        <v>0</v>
      </c>
      <c r="BB2468" s="304">
        <f t="shared" si="818"/>
        <v>0</v>
      </c>
      <c r="BC2468" s="304">
        <f t="shared" si="819"/>
        <v>0</v>
      </c>
      <c r="BD2468" s="304">
        <f t="shared" si="820"/>
        <v>0</v>
      </c>
      <c r="BE2468" s="304">
        <f>IFERROR(IF(VLOOKUP($C2468,Listen!$A$2:$F$45,6,0)="Ja",BB2468-MAX(BC2468:BD2468),BB2468-BC2468),0)</f>
        <v>0</v>
      </c>
    </row>
    <row r="2469" spans="1:57" x14ac:dyDescent="0.25">
      <c r="A2469" s="320" t="str">
        <f>IF(AND(D2469&lt;&gt;0,C2469&lt;&gt;0,E2469&lt;&gt;0),IF(B2469&lt;&gt;0,CONCATENATE(B2469,"-AGr",VLOOKUP(C2469,Listen!$A$2:$D$45,4,FALSE),"-",D2469,"-",E2469,),CONCATENATE("AGr",VLOOKUP(C2469,Listen!$A$2:$D$45,4,FALSE),"-",D2469,"-",E2469)),"keine vollständige ID")</f>
        <v>keine vollständige ID</v>
      </c>
      <c r="B2469" s="301"/>
      <c r="C2469" s="287"/>
      <c r="D2469" s="34"/>
      <c r="E2469" s="306"/>
      <c r="F2469" s="116"/>
      <c r="G2469" s="17"/>
      <c r="H2469" s="17"/>
      <c r="I2469" s="17"/>
      <c r="J2469" s="17"/>
      <c r="K2469" s="17"/>
      <c r="L2469" s="17"/>
      <c r="M2469" s="17"/>
      <c r="N2469" s="17"/>
      <c r="O2469" s="116"/>
      <c r="P2469" s="117">
        <f>IF(D2469&gt;A_Stammdaten!$B$12,0,SUM(G2469,H2469,J2469,L2469:M2469)-SUM(I2469,K2469,N2469:O2469))</f>
        <v>0</v>
      </c>
      <c r="Q2469" s="17"/>
      <c r="R2469" s="17"/>
      <c r="S2469" s="17"/>
      <c r="T2469" s="17"/>
      <c r="U2469" s="62">
        <f t="shared" si="800"/>
        <v>0</v>
      </c>
      <c r="V2469" s="34"/>
      <c r="W2469" s="34"/>
      <c r="X2469" s="34"/>
      <c r="Y2469" s="34"/>
      <c r="Z2469" s="34"/>
      <c r="AA2469" s="63" t="str">
        <f t="shared" si="801"/>
        <v>-</v>
      </c>
      <c r="AB2469" s="63" t="str">
        <f t="shared" si="802"/>
        <v>-</v>
      </c>
      <c r="AC2469" s="63">
        <f>IF(ISBLANK($C2469),0,VLOOKUP($C2469,Listen!$A$2:$C$45,2,FALSE))</f>
        <v>0</v>
      </c>
      <c r="AD2469" s="63">
        <f>IF(ISBLANK($C2469),0,VLOOKUP($C2469,Listen!$A$2:$C$45,3,FALSE))</f>
        <v>0</v>
      </c>
      <c r="AE2469" s="49">
        <f t="shared" si="803"/>
        <v>0</v>
      </c>
      <c r="AF2469" s="49">
        <f t="shared" si="803"/>
        <v>0</v>
      </c>
      <c r="AG2469" s="49">
        <f>IFERROR(IF(OR($V2469&lt;&gt;"Ja",VLOOKUP($C2469,Listen!$A$2:$F$45,5,0)="Nein",D2469&lt;IF(C2469="LNG Anbindungsanlagen gemäß separater Festlegung",2022,2023)),$AC2469,$AA2469),0)</f>
        <v>0</v>
      </c>
      <c r="AH2469" s="49">
        <f>IFERROR(IF(OR($V2469&lt;&gt;"Ja",VLOOKUP($C2469,Listen!$A$2:$F$45,5,0)="Nein",D2469&lt;IF(C2469="LNG Anbindungsanlagen gemäß separater Festlegung",2022,2023)),$AC2469,$AA2469),0)</f>
        <v>0</v>
      </c>
      <c r="AI2469" s="49">
        <f>IFERROR(IF(OR($W2469&lt;&gt;"Ja",VLOOKUP($C2469,Listen!$A$2:$F$45,6,0)="Nein"),$AC2469,$AB2469),0)</f>
        <v>0</v>
      </c>
      <c r="AJ2469" s="49">
        <f>IFERROR(IF(OR($W2469&lt;&gt;"Ja",VLOOKUP($C2469,Listen!$A$2:$F$45,6,0)="Nein"),$AC2469,$AB2469),0)</f>
        <v>0</v>
      </c>
      <c r="AK2469" s="49">
        <f>IFERROR(IF(OR($W2469&lt;&gt;"Ja",VLOOKUP($C2469,Listen!$A$2:$F$45,6,0)="Nein"),$AC2469,$AB2469),0)</f>
        <v>0</v>
      </c>
      <c r="AL2469" s="51">
        <f t="shared" si="804"/>
        <v>0</v>
      </c>
      <c r="AM2469" s="296">
        <f>IFERROR(IF(VLOOKUP($C2469,Listen!$A$2:$F$45,6,0)="Ja",MAX(BC2469:BD2469),D_SAV!$BC2469),0)</f>
        <v>0</v>
      </c>
      <c r="AN2469" s="51">
        <f t="shared" si="805"/>
        <v>0</v>
      </c>
      <c r="AP2469" s="304">
        <f t="shared" si="806"/>
        <v>0</v>
      </c>
      <c r="AQ2469" s="304">
        <f t="shared" si="807"/>
        <v>0</v>
      </c>
      <c r="AR2469" s="304">
        <f t="shared" si="808"/>
        <v>0</v>
      </c>
      <c r="AS2469" s="304">
        <f t="shared" si="809"/>
        <v>0</v>
      </c>
      <c r="AT2469" s="304">
        <f t="shared" si="810"/>
        <v>0</v>
      </c>
      <c r="AU2469" s="304">
        <f t="shared" si="811"/>
        <v>0</v>
      </c>
      <c r="AV2469" s="304">
        <f t="shared" si="812"/>
        <v>0</v>
      </c>
      <c r="AW2469" s="304">
        <f t="shared" si="813"/>
        <v>0</v>
      </c>
      <c r="AX2469" s="304">
        <f t="shared" si="814"/>
        <v>0</v>
      </c>
      <c r="AY2469" s="304">
        <f t="shared" si="815"/>
        <v>0</v>
      </c>
      <c r="AZ2469" s="304">
        <f t="shared" si="816"/>
        <v>0</v>
      </c>
      <c r="BA2469" s="304">
        <f t="shared" si="817"/>
        <v>0</v>
      </c>
      <c r="BB2469" s="304">
        <f t="shared" si="818"/>
        <v>0</v>
      </c>
      <c r="BC2469" s="304">
        <f t="shared" si="819"/>
        <v>0</v>
      </c>
      <c r="BD2469" s="304">
        <f t="shared" si="820"/>
        <v>0</v>
      </c>
      <c r="BE2469" s="304">
        <f>IFERROR(IF(VLOOKUP($C2469,Listen!$A$2:$F$45,6,0)="Ja",BB2469-MAX(BC2469:BD2469),BB2469-BC2469),0)</f>
        <v>0</v>
      </c>
    </row>
    <row r="2470" spans="1:57" x14ac:dyDescent="0.25">
      <c r="A2470" s="320" t="str">
        <f>IF(AND(D2470&lt;&gt;0,C2470&lt;&gt;0,E2470&lt;&gt;0),IF(B2470&lt;&gt;0,CONCATENATE(B2470,"-AGr",VLOOKUP(C2470,Listen!$A$2:$D$45,4,FALSE),"-",D2470,"-",E2470,),CONCATENATE("AGr",VLOOKUP(C2470,Listen!$A$2:$D$45,4,FALSE),"-",D2470,"-",E2470)),"keine vollständige ID")</f>
        <v>keine vollständige ID</v>
      </c>
      <c r="B2470" s="301"/>
      <c r="C2470" s="287"/>
      <c r="D2470" s="34"/>
      <c r="E2470" s="306"/>
      <c r="F2470" s="116"/>
      <c r="G2470" s="17"/>
      <c r="H2470" s="17"/>
      <c r="I2470" s="17"/>
      <c r="J2470" s="17"/>
      <c r="K2470" s="17"/>
      <c r="L2470" s="17"/>
      <c r="M2470" s="17"/>
      <c r="N2470" s="17"/>
      <c r="O2470" s="116"/>
      <c r="P2470" s="117">
        <f>IF(D2470&gt;A_Stammdaten!$B$12,0,SUM(G2470,H2470,J2470,L2470:M2470)-SUM(I2470,K2470,N2470:O2470))</f>
        <v>0</v>
      </c>
      <c r="Q2470" s="17"/>
      <c r="R2470" s="17"/>
      <c r="S2470" s="17"/>
      <c r="T2470" s="17"/>
      <c r="U2470" s="62">
        <f t="shared" si="800"/>
        <v>0</v>
      </c>
      <c r="V2470" s="34"/>
      <c r="W2470" s="34"/>
      <c r="X2470" s="34"/>
      <c r="Y2470" s="34"/>
      <c r="Z2470" s="34"/>
      <c r="AA2470" s="63" t="str">
        <f t="shared" si="801"/>
        <v>-</v>
      </c>
      <c r="AB2470" s="63" t="str">
        <f t="shared" si="802"/>
        <v>-</v>
      </c>
      <c r="AC2470" s="63">
        <f>IF(ISBLANK($C2470),0,VLOOKUP($C2470,Listen!$A$2:$C$45,2,FALSE))</f>
        <v>0</v>
      </c>
      <c r="AD2470" s="63">
        <f>IF(ISBLANK($C2470),0,VLOOKUP($C2470,Listen!$A$2:$C$45,3,FALSE))</f>
        <v>0</v>
      </c>
      <c r="AE2470" s="49">
        <f t="shared" si="803"/>
        <v>0</v>
      </c>
      <c r="AF2470" s="49">
        <f t="shared" si="803"/>
        <v>0</v>
      </c>
      <c r="AG2470" s="49">
        <f>IFERROR(IF(OR($V2470&lt;&gt;"Ja",VLOOKUP($C2470,Listen!$A$2:$F$45,5,0)="Nein",D2470&lt;IF(C2470="LNG Anbindungsanlagen gemäß separater Festlegung",2022,2023)),$AC2470,$AA2470),0)</f>
        <v>0</v>
      </c>
      <c r="AH2470" s="49">
        <f>IFERROR(IF(OR($V2470&lt;&gt;"Ja",VLOOKUP($C2470,Listen!$A$2:$F$45,5,0)="Nein",D2470&lt;IF(C2470="LNG Anbindungsanlagen gemäß separater Festlegung",2022,2023)),$AC2470,$AA2470),0)</f>
        <v>0</v>
      </c>
      <c r="AI2470" s="49">
        <f>IFERROR(IF(OR($W2470&lt;&gt;"Ja",VLOOKUP($C2470,Listen!$A$2:$F$45,6,0)="Nein"),$AC2470,$AB2470),0)</f>
        <v>0</v>
      </c>
      <c r="AJ2470" s="49">
        <f>IFERROR(IF(OR($W2470&lt;&gt;"Ja",VLOOKUP($C2470,Listen!$A$2:$F$45,6,0)="Nein"),$AC2470,$AB2470),0)</f>
        <v>0</v>
      </c>
      <c r="AK2470" s="49">
        <f>IFERROR(IF(OR($W2470&lt;&gt;"Ja",VLOOKUP($C2470,Listen!$A$2:$F$45,6,0)="Nein"),$AC2470,$AB2470),0)</f>
        <v>0</v>
      </c>
      <c r="AL2470" s="51">
        <f t="shared" si="804"/>
        <v>0</v>
      </c>
      <c r="AM2470" s="296">
        <f>IFERROR(IF(VLOOKUP($C2470,Listen!$A$2:$F$45,6,0)="Ja",MAX(BC2470:BD2470),D_SAV!$BC2470),0)</f>
        <v>0</v>
      </c>
      <c r="AN2470" s="51">
        <f t="shared" si="805"/>
        <v>0</v>
      </c>
      <c r="AP2470" s="304">
        <f t="shared" si="806"/>
        <v>0</v>
      </c>
      <c r="AQ2470" s="304">
        <f t="shared" si="807"/>
        <v>0</v>
      </c>
      <c r="AR2470" s="304">
        <f t="shared" si="808"/>
        <v>0</v>
      </c>
      <c r="AS2470" s="304">
        <f t="shared" si="809"/>
        <v>0</v>
      </c>
      <c r="AT2470" s="304">
        <f t="shared" si="810"/>
        <v>0</v>
      </c>
      <c r="AU2470" s="304">
        <f t="shared" si="811"/>
        <v>0</v>
      </c>
      <c r="AV2470" s="304">
        <f t="shared" si="812"/>
        <v>0</v>
      </c>
      <c r="AW2470" s="304">
        <f t="shared" si="813"/>
        <v>0</v>
      </c>
      <c r="AX2470" s="304">
        <f t="shared" si="814"/>
        <v>0</v>
      </c>
      <c r="AY2470" s="304">
        <f t="shared" si="815"/>
        <v>0</v>
      </c>
      <c r="AZ2470" s="304">
        <f t="shared" si="816"/>
        <v>0</v>
      </c>
      <c r="BA2470" s="304">
        <f t="shared" si="817"/>
        <v>0</v>
      </c>
      <c r="BB2470" s="304">
        <f t="shared" si="818"/>
        <v>0</v>
      </c>
      <c r="BC2470" s="304">
        <f t="shared" si="819"/>
        <v>0</v>
      </c>
      <c r="BD2470" s="304">
        <f t="shared" si="820"/>
        <v>0</v>
      </c>
      <c r="BE2470" s="304">
        <f>IFERROR(IF(VLOOKUP($C2470,Listen!$A$2:$F$45,6,0)="Ja",BB2470-MAX(BC2470:BD2470),BB2470-BC2470),0)</f>
        <v>0</v>
      </c>
    </row>
    <row r="2471" spans="1:57" x14ac:dyDescent="0.25">
      <c r="A2471" s="320" t="str">
        <f>IF(AND(D2471&lt;&gt;0,C2471&lt;&gt;0,E2471&lt;&gt;0),IF(B2471&lt;&gt;0,CONCATENATE(B2471,"-AGr",VLOOKUP(C2471,Listen!$A$2:$D$45,4,FALSE),"-",D2471,"-",E2471,),CONCATENATE("AGr",VLOOKUP(C2471,Listen!$A$2:$D$45,4,FALSE),"-",D2471,"-",E2471)),"keine vollständige ID")</f>
        <v>keine vollständige ID</v>
      </c>
      <c r="B2471" s="301"/>
      <c r="C2471" s="287"/>
      <c r="D2471" s="34"/>
      <c r="E2471" s="306"/>
      <c r="F2471" s="116"/>
      <c r="G2471" s="17"/>
      <c r="H2471" s="17"/>
      <c r="I2471" s="17"/>
      <c r="J2471" s="17"/>
      <c r="K2471" s="17"/>
      <c r="L2471" s="17"/>
      <c r="M2471" s="17"/>
      <c r="N2471" s="17"/>
      <c r="O2471" s="116"/>
      <c r="P2471" s="117">
        <f>IF(D2471&gt;A_Stammdaten!$B$12,0,SUM(G2471,H2471,J2471,L2471:M2471)-SUM(I2471,K2471,N2471:O2471))</f>
        <v>0</v>
      </c>
      <c r="Q2471" s="17"/>
      <c r="R2471" s="17"/>
      <c r="S2471" s="17"/>
      <c r="T2471" s="17"/>
      <c r="U2471" s="62">
        <f t="shared" si="800"/>
        <v>0</v>
      </c>
      <c r="V2471" s="34"/>
      <c r="W2471" s="34"/>
      <c r="X2471" s="34"/>
      <c r="Y2471" s="34"/>
      <c r="Z2471" s="34"/>
      <c r="AA2471" s="63" t="str">
        <f t="shared" si="801"/>
        <v>-</v>
      </c>
      <c r="AB2471" s="63" t="str">
        <f t="shared" si="802"/>
        <v>-</v>
      </c>
      <c r="AC2471" s="63">
        <f>IF(ISBLANK($C2471),0,VLOOKUP($C2471,Listen!$A$2:$C$45,2,FALSE))</f>
        <v>0</v>
      </c>
      <c r="AD2471" s="63">
        <f>IF(ISBLANK($C2471),0,VLOOKUP($C2471,Listen!$A$2:$C$45,3,FALSE))</f>
        <v>0</v>
      </c>
      <c r="AE2471" s="49">
        <f t="shared" si="803"/>
        <v>0</v>
      </c>
      <c r="AF2471" s="49">
        <f t="shared" si="803"/>
        <v>0</v>
      </c>
      <c r="AG2471" s="49">
        <f>IFERROR(IF(OR($V2471&lt;&gt;"Ja",VLOOKUP($C2471,Listen!$A$2:$F$45,5,0)="Nein",D2471&lt;IF(C2471="LNG Anbindungsanlagen gemäß separater Festlegung",2022,2023)),$AC2471,$AA2471),0)</f>
        <v>0</v>
      </c>
      <c r="AH2471" s="49">
        <f>IFERROR(IF(OR($V2471&lt;&gt;"Ja",VLOOKUP($C2471,Listen!$A$2:$F$45,5,0)="Nein",D2471&lt;IF(C2471="LNG Anbindungsanlagen gemäß separater Festlegung",2022,2023)),$AC2471,$AA2471),0)</f>
        <v>0</v>
      </c>
      <c r="AI2471" s="49">
        <f>IFERROR(IF(OR($W2471&lt;&gt;"Ja",VLOOKUP($C2471,Listen!$A$2:$F$45,6,0)="Nein"),$AC2471,$AB2471),0)</f>
        <v>0</v>
      </c>
      <c r="AJ2471" s="49">
        <f>IFERROR(IF(OR($W2471&lt;&gt;"Ja",VLOOKUP($C2471,Listen!$A$2:$F$45,6,0)="Nein"),$AC2471,$AB2471),0)</f>
        <v>0</v>
      </c>
      <c r="AK2471" s="49">
        <f>IFERROR(IF(OR($W2471&lt;&gt;"Ja",VLOOKUP($C2471,Listen!$A$2:$F$45,6,0)="Nein"),$AC2471,$AB2471),0)</f>
        <v>0</v>
      </c>
      <c r="AL2471" s="51">
        <f t="shared" si="804"/>
        <v>0</v>
      </c>
      <c r="AM2471" s="296">
        <f>IFERROR(IF(VLOOKUP($C2471,Listen!$A$2:$F$45,6,0)="Ja",MAX(BC2471:BD2471),D_SAV!$BC2471),0)</f>
        <v>0</v>
      </c>
      <c r="AN2471" s="51">
        <f t="shared" si="805"/>
        <v>0</v>
      </c>
      <c r="AP2471" s="304">
        <f t="shared" si="806"/>
        <v>0</v>
      </c>
      <c r="AQ2471" s="304">
        <f t="shared" si="807"/>
        <v>0</v>
      </c>
      <c r="AR2471" s="304">
        <f t="shared" si="808"/>
        <v>0</v>
      </c>
      <c r="AS2471" s="304">
        <f t="shared" si="809"/>
        <v>0</v>
      </c>
      <c r="AT2471" s="304">
        <f t="shared" si="810"/>
        <v>0</v>
      </c>
      <c r="AU2471" s="304">
        <f t="shared" si="811"/>
        <v>0</v>
      </c>
      <c r="AV2471" s="304">
        <f t="shared" si="812"/>
        <v>0</v>
      </c>
      <c r="AW2471" s="304">
        <f t="shared" si="813"/>
        <v>0</v>
      </c>
      <c r="AX2471" s="304">
        <f t="shared" si="814"/>
        <v>0</v>
      </c>
      <c r="AY2471" s="304">
        <f t="shared" si="815"/>
        <v>0</v>
      </c>
      <c r="AZ2471" s="304">
        <f t="shared" si="816"/>
        <v>0</v>
      </c>
      <c r="BA2471" s="304">
        <f t="shared" si="817"/>
        <v>0</v>
      </c>
      <c r="BB2471" s="304">
        <f t="shared" si="818"/>
        <v>0</v>
      </c>
      <c r="BC2471" s="304">
        <f t="shared" si="819"/>
        <v>0</v>
      </c>
      <c r="BD2471" s="304">
        <f t="shared" si="820"/>
        <v>0</v>
      </c>
      <c r="BE2471" s="304">
        <f>IFERROR(IF(VLOOKUP($C2471,Listen!$A$2:$F$45,6,0)="Ja",BB2471-MAX(BC2471:BD2471),BB2471-BC2471),0)</f>
        <v>0</v>
      </c>
    </row>
    <row r="2472" spans="1:57" x14ac:dyDescent="0.25">
      <c r="A2472" s="320" t="str">
        <f>IF(AND(D2472&lt;&gt;0,C2472&lt;&gt;0,E2472&lt;&gt;0),IF(B2472&lt;&gt;0,CONCATENATE(B2472,"-AGr",VLOOKUP(C2472,Listen!$A$2:$D$45,4,FALSE),"-",D2472,"-",E2472,),CONCATENATE("AGr",VLOOKUP(C2472,Listen!$A$2:$D$45,4,FALSE),"-",D2472,"-",E2472)),"keine vollständige ID")</f>
        <v>keine vollständige ID</v>
      </c>
      <c r="B2472" s="301"/>
      <c r="C2472" s="287"/>
      <c r="D2472" s="34"/>
      <c r="E2472" s="306"/>
      <c r="F2472" s="116"/>
      <c r="G2472" s="17"/>
      <c r="H2472" s="17"/>
      <c r="I2472" s="17"/>
      <c r="J2472" s="17"/>
      <c r="K2472" s="17"/>
      <c r="L2472" s="17"/>
      <c r="M2472" s="17"/>
      <c r="N2472" s="17"/>
      <c r="O2472" s="116"/>
      <c r="P2472" s="117">
        <f>IF(D2472&gt;A_Stammdaten!$B$12,0,SUM(G2472,H2472,J2472,L2472:M2472)-SUM(I2472,K2472,N2472:O2472))</f>
        <v>0</v>
      </c>
      <c r="Q2472" s="17"/>
      <c r="R2472" s="17"/>
      <c r="S2472" s="17"/>
      <c r="T2472" s="17"/>
      <c r="U2472" s="62">
        <f t="shared" si="800"/>
        <v>0</v>
      </c>
      <c r="V2472" s="34"/>
      <c r="W2472" s="34"/>
      <c r="X2472" s="34"/>
      <c r="Y2472" s="34"/>
      <c r="Z2472" s="34"/>
      <c r="AA2472" s="63" t="str">
        <f t="shared" si="801"/>
        <v>-</v>
      </c>
      <c r="AB2472" s="63" t="str">
        <f t="shared" si="802"/>
        <v>-</v>
      </c>
      <c r="AC2472" s="63">
        <f>IF(ISBLANK($C2472),0,VLOOKUP($C2472,Listen!$A$2:$C$45,2,FALSE))</f>
        <v>0</v>
      </c>
      <c r="AD2472" s="63">
        <f>IF(ISBLANK($C2472),0,VLOOKUP($C2472,Listen!$A$2:$C$45,3,FALSE))</f>
        <v>0</v>
      </c>
      <c r="AE2472" s="49">
        <f t="shared" si="803"/>
        <v>0</v>
      </c>
      <c r="AF2472" s="49">
        <f t="shared" si="803"/>
        <v>0</v>
      </c>
      <c r="AG2472" s="49">
        <f>IFERROR(IF(OR($V2472&lt;&gt;"Ja",VLOOKUP($C2472,Listen!$A$2:$F$45,5,0)="Nein",D2472&lt;IF(C2472="LNG Anbindungsanlagen gemäß separater Festlegung",2022,2023)),$AC2472,$AA2472),0)</f>
        <v>0</v>
      </c>
      <c r="AH2472" s="49">
        <f>IFERROR(IF(OR($V2472&lt;&gt;"Ja",VLOOKUP($C2472,Listen!$A$2:$F$45,5,0)="Nein",D2472&lt;IF(C2472="LNG Anbindungsanlagen gemäß separater Festlegung",2022,2023)),$AC2472,$AA2472),0)</f>
        <v>0</v>
      </c>
      <c r="AI2472" s="49">
        <f>IFERROR(IF(OR($W2472&lt;&gt;"Ja",VLOOKUP($C2472,Listen!$A$2:$F$45,6,0)="Nein"),$AC2472,$AB2472),0)</f>
        <v>0</v>
      </c>
      <c r="AJ2472" s="49">
        <f>IFERROR(IF(OR($W2472&lt;&gt;"Ja",VLOOKUP($C2472,Listen!$A$2:$F$45,6,0)="Nein"),$AC2472,$AB2472),0)</f>
        <v>0</v>
      </c>
      <c r="AK2472" s="49">
        <f>IFERROR(IF(OR($W2472&lt;&gt;"Ja",VLOOKUP($C2472,Listen!$A$2:$F$45,6,0)="Nein"),$AC2472,$AB2472),0)</f>
        <v>0</v>
      </c>
      <c r="AL2472" s="51">
        <f t="shared" si="804"/>
        <v>0</v>
      </c>
      <c r="AM2472" s="296">
        <f>IFERROR(IF(VLOOKUP($C2472,Listen!$A$2:$F$45,6,0)="Ja",MAX(BC2472:BD2472),D_SAV!$BC2472),0)</f>
        <v>0</v>
      </c>
      <c r="AN2472" s="51">
        <f t="shared" si="805"/>
        <v>0</v>
      </c>
      <c r="AP2472" s="304">
        <f t="shared" si="806"/>
        <v>0</v>
      </c>
      <c r="AQ2472" s="304">
        <f t="shared" si="807"/>
        <v>0</v>
      </c>
      <c r="AR2472" s="304">
        <f t="shared" si="808"/>
        <v>0</v>
      </c>
      <c r="AS2472" s="304">
        <f t="shared" si="809"/>
        <v>0</v>
      </c>
      <c r="AT2472" s="304">
        <f t="shared" si="810"/>
        <v>0</v>
      </c>
      <c r="AU2472" s="304">
        <f t="shared" si="811"/>
        <v>0</v>
      </c>
      <c r="AV2472" s="304">
        <f t="shared" si="812"/>
        <v>0</v>
      </c>
      <c r="AW2472" s="304">
        <f t="shared" si="813"/>
        <v>0</v>
      </c>
      <c r="AX2472" s="304">
        <f t="shared" si="814"/>
        <v>0</v>
      </c>
      <c r="AY2472" s="304">
        <f t="shared" si="815"/>
        <v>0</v>
      </c>
      <c r="AZ2472" s="304">
        <f t="shared" si="816"/>
        <v>0</v>
      </c>
      <c r="BA2472" s="304">
        <f t="shared" si="817"/>
        <v>0</v>
      </c>
      <c r="BB2472" s="304">
        <f t="shared" si="818"/>
        <v>0</v>
      </c>
      <c r="BC2472" s="304">
        <f t="shared" si="819"/>
        <v>0</v>
      </c>
      <c r="BD2472" s="304">
        <f t="shared" si="820"/>
        <v>0</v>
      </c>
      <c r="BE2472" s="304">
        <f>IFERROR(IF(VLOOKUP($C2472,Listen!$A$2:$F$45,6,0)="Ja",BB2472-MAX(BC2472:BD2472),BB2472-BC2472),0)</f>
        <v>0</v>
      </c>
    </row>
    <row r="2473" spans="1:57" x14ac:dyDescent="0.25">
      <c r="A2473" s="320" t="str">
        <f>IF(AND(D2473&lt;&gt;0,C2473&lt;&gt;0,E2473&lt;&gt;0),IF(B2473&lt;&gt;0,CONCATENATE(B2473,"-AGr",VLOOKUP(C2473,Listen!$A$2:$D$45,4,FALSE),"-",D2473,"-",E2473,),CONCATENATE("AGr",VLOOKUP(C2473,Listen!$A$2:$D$45,4,FALSE),"-",D2473,"-",E2473)),"keine vollständige ID")</f>
        <v>keine vollständige ID</v>
      </c>
      <c r="B2473" s="301"/>
      <c r="C2473" s="287"/>
      <c r="D2473" s="34"/>
      <c r="E2473" s="306"/>
      <c r="F2473" s="116"/>
      <c r="G2473" s="17"/>
      <c r="H2473" s="17"/>
      <c r="I2473" s="17"/>
      <c r="J2473" s="17"/>
      <c r="K2473" s="17"/>
      <c r="L2473" s="17"/>
      <c r="M2473" s="17"/>
      <c r="N2473" s="17"/>
      <c r="O2473" s="116"/>
      <c r="P2473" s="117">
        <f>IF(D2473&gt;A_Stammdaten!$B$12,0,SUM(G2473,H2473,J2473,L2473:M2473)-SUM(I2473,K2473,N2473:O2473))</f>
        <v>0</v>
      </c>
      <c r="Q2473" s="17"/>
      <c r="R2473" s="17"/>
      <c r="S2473" s="17"/>
      <c r="T2473" s="17"/>
      <c r="U2473" s="62">
        <f t="shared" si="800"/>
        <v>0</v>
      </c>
      <c r="V2473" s="34"/>
      <c r="W2473" s="34"/>
      <c r="X2473" s="34"/>
      <c r="Y2473" s="34"/>
      <c r="Z2473" s="34"/>
      <c r="AA2473" s="63" t="str">
        <f t="shared" si="801"/>
        <v>-</v>
      </c>
      <c r="AB2473" s="63" t="str">
        <f t="shared" si="802"/>
        <v>-</v>
      </c>
      <c r="AC2473" s="63">
        <f>IF(ISBLANK($C2473),0,VLOOKUP($C2473,Listen!$A$2:$C$45,2,FALSE))</f>
        <v>0</v>
      </c>
      <c r="AD2473" s="63">
        <f>IF(ISBLANK($C2473),0,VLOOKUP($C2473,Listen!$A$2:$C$45,3,FALSE))</f>
        <v>0</v>
      </c>
      <c r="AE2473" s="49">
        <f t="shared" si="803"/>
        <v>0</v>
      </c>
      <c r="AF2473" s="49">
        <f t="shared" si="803"/>
        <v>0</v>
      </c>
      <c r="AG2473" s="49">
        <f>IFERROR(IF(OR($V2473&lt;&gt;"Ja",VLOOKUP($C2473,Listen!$A$2:$F$45,5,0)="Nein",D2473&lt;IF(C2473="LNG Anbindungsanlagen gemäß separater Festlegung",2022,2023)),$AC2473,$AA2473),0)</f>
        <v>0</v>
      </c>
      <c r="AH2473" s="49">
        <f>IFERROR(IF(OR($V2473&lt;&gt;"Ja",VLOOKUP($C2473,Listen!$A$2:$F$45,5,0)="Nein",D2473&lt;IF(C2473="LNG Anbindungsanlagen gemäß separater Festlegung",2022,2023)),$AC2473,$AA2473),0)</f>
        <v>0</v>
      </c>
      <c r="AI2473" s="49">
        <f>IFERROR(IF(OR($W2473&lt;&gt;"Ja",VLOOKUP($C2473,Listen!$A$2:$F$45,6,0)="Nein"),$AC2473,$AB2473),0)</f>
        <v>0</v>
      </c>
      <c r="AJ2473" s="49">
        <f>IFERROR(IF(OR($W2473&lt;&gt;"Ja",VLOOKUP($C2473,Listen!$A$2:$F$45,6,0)="Nein"),$AC2473,$AB2473),0)</f>
        <v>0</v>
      </c>
      <c r="AK2473" s="49">
        <f>IFERROR(IF(OR($W2473&lt;&gt;"Ja",VLOOKUP($C2473,Listen!$A$2:$F$45,6,0)="Nein"),$AC2473,$AB2473),0)</f>
        <v>0</v>
      </c>
      <c r="AL2473" s="51">
        <f t="shared" si="804"/>
        <v>0</v>
      </c>
      <c r="AM2473" s="296">
        <f>IFERROR(IF(VLOOKUP($C2473,Listen!$A$2:$F$45,6,0)="Ja",MAX(BC2473:BD2473),D_SAV!$BC2473),0)</f>
        <v>0</v>
      </c>
      <c r="AN2473" s="51">
        <f t="shared" si="805"/>
        <v>0</v>
      </c>
      <c r="AP2473" s="304">
        <f t="shared" si="806"/>
        <v>0</v>
      </c>
      <c r="AQ2473" s="304">
        <f t="shared" si="807"/>
        <v>0</v>
      </c>
      <c r="AR2473" s="304">
        <f t="shared" si="808"/>
        <v>0</v>
      </c>
      <c r="AS2473" s="304">
        <f t="shared" si="809"/>
        <v>0</v>
      </c>
      <c r="AT2473" s="304">
        <f t="shared" si="810"/>
        <v>0</v>
      </c>
      <c r="AU2473" s="304">
        <f t="shared" si="811"/>
        <v>0</v>
      </c>
      <c r="AV2473" s="304">
        <f t="shared" si="812"/>
        <v>0</v>
      </c>
      <c r="AW2473" s="304">
        <f t="shared" si="813"/>
        <v>0</v>
      </c>
      <c r="AX2473" s="304">
        <f t="shared" si="814"/>
        <v>0</v>
      </c>
      <c r="AY2473" s="304">
        <f t="shared" si="815"/>
        <v>0</v>
      </c>
      <c r="AZ2473" s="304">
        <f t="shared" si="816"/>
        <v>0</v>
      </c>
      <c r="BA2473" s="304">
        <f t="shared" si="817"/>
        <v>0</v>
      </c>
      <c r="BB2473" s="304">
        <f t="shared" si="818"/>
        <v>0</v>
      </c>
      <c r="BC2473" s="304">
        <f t="shared" si="819"/>
        <v>0</v>
      </c>
      <c r="BD2473" s="304">
        <f t="shared" si="820"/>
        <v>0</v>
      </c>
      <c r="BE2473" s="304">
        <f>IFERROR(IF(VLOOKUP($C2473,Listen!$A$2:$F$45,6,0)="Ja",BB2473-MAX(BC2473:BD2473),BB2473-BC2473),0)</f>
        <v>0</v>
      </c>
    </row>
    <row r="2474" spans="1:57" x14ac:dyDescent="0.25">
      <c r="A2474" s="320" t="str">
        <f>IF(AND(D2474&lt;&gt;0,C2474&lt;&gt;0,E2474&lt;&gt;0),IF(B2474&lt;&gt;0,CONCATENATE(B2474,"-AGr",VLOOKUP(C2474,Listen!$A$2:$D$45,4,FALSE),"-",D2474,"-",E2474,),CONCATENATE("AGr",VLOOKUP(C2474,Listen!$A$2:$D$45,4,FALSE),"-",D2474,"-",E2474)),"keine vollständige ID")</f>
        <v>keine vollständige ID</v>
      </c>
      <c r="B2474" s="301"/>
      <c r="C2474" s="287"/>
      <c r="D2474" s="34"/>
      <c r="E2474" s="306"/>
      <c r="F2474" s="116"/>
      <c r="G2474" s="17"/>
      <c r="H2474" s="17"/>
      <c r="I2474" s="17"/>
      <c r="J2474" s="17"/>
      <c r="K2474" s="17"/>
      <c r="L2474" s="17"/>
      <c r="M2474" s="17"/>
      <c r="N2474" s="17"/>
      <c r="O2474" s="116"/>
      <c r="P2474" s="117">
        <f>IF(D2474&gt;A_Stammdaten!$B$12,0,SUM(G2474,H2474,J2474,L2474:M2474)-SUM(I2474,K2474,N2474:O2474))</f>
        <v>0</v>
      </c>
      <c r="Q2474" s="17"/>
      <c r="R2474" s="17"/>
      <c r="S2474" s="17"/>
      <c r="T2474" s="17"/>
      <c r="U2474" s="62">
        <f t="shared" si="800"/>
        <v>0</v>
      </c>
      <c r="V2474" s="34"/>
      <c r="W2474" s="34"/>
      <c r="X2474" s="34"/>
      <c r="Y2474" s="34"/>
      <c r="Z2474" s="34"/>
      <c r="AA2474" s="63" t="str">
        <f t="shared" si="801"/>
        <v>-</v>
      </c>
      <c r="AB2474" s="63" t="str">
        <f t="shared" si="802"/>
        <v>-</v>
      </c>
      <c r="AC2474" s="63">
        <f>IF(ISBLANK($C2474),0,VLOOKUP($C2474,Listen!$A$2:$C$45,2,FALSE))</f>
        <v>0</v>
      </c>
      <c r="AD2474" s="63">
        <f>IF(ISBLANK($C2474),0,VLOOKUP($C2474,Listen!$A$2:$C$45,3,FALSE))</f>
        <v>0</v>
      </c>
      <c r="AE2474" s="49">
        <f t="shared" si="803"/>
        <v>0</v>
      </c>
      <c r="AF2474" s="49">
        <f t="shared" si="803"/>
        <v>0</v>
      </c>
      <c r="AG2474" s="49">
        <f>IFERROR(IF(OR($V2474&lt;&gt;"Ja",VLOOKUP($C2474,Listen!$A$2:$F$45,5,0)="Nein",D2474&lt;IF(C2474="LNG Anbindungsanlagen gemäß separater Festlegung",2022,2023)),$AC2474,$AA2474),0)</f>
        <v>0</v>
      </c>
      <c r="AH2474" s="49">
        <f>IFERROR(IF(OR($V2474&lt;&gt;"Ja",VLOOKUP($C2474,Listen!$A$2:$F$45,5,0)="Nein",D2474&lt;IF(C2474="LNG Anbindungsanlagen gemäß separater Festlegung",2022,2023)),$AC2474,$AA2474),0)</f>
        <v>0</v>
      </c>
      <c r="AI2474" s="49">
        <f>IFERROR(IF(OR($W2474&lt;&gt;"Ja",VLOOKUP($C2474,Listen!$A$2:$F$45,6,0)="Nein"),$AC2474,$AB2474),0)</f>
        <v>0</v>
      </c>
      <c r="AJ2474" s="49">
        <f>IFERROR(IF(OR($W2474&lt;&gt;"Ja",VLOOKUP($C2474,Listen!$A$2:$F$45,6,0)="Nein"),$AC2474,$AB2474),0)</f>
        <v>0</v>
      </c>
      <c r="AK2474" s="49">
        <f>IFERROR(IF(OR($W2474&lt;&gt;"Ja",VLOOKUP($C2474,Listen!$A$2:$F$45,6,0)="Nein"),$AC2474,$AB2474),0)</f>
        <v>0</v>
      </c>
      <c r="AL2474" s="51">
        <f t="shared" si="804"/>
        <v>0</v>
      </c>
      <c r="AM2474" s="296">
        <f>IFERROR(IF(VLOOKUP($C2474,Listen!$A$2:$F$45,6,0)="Ja",MAX(BC2474:BD2474),D_SAV!$BC2474),0)</f>
        <v>0</v>
      </c>
      <c r="AN2474" s="51">
        <f t="shared" si="805"/>
        <v>0</v>
      </c>
      <c r="AP2474" s="304">
        <f t="shared" si="806"/>
        <v>0</v>
      </c>
      <c r="AQ2474" s="304">
        <f t="shared" si="807"/>
        <v>0</v>
      </c>
      <c r="AR2474" s="304">
        <f t="shared" si="808"/>
        <v>0</v>
      </c>
      <c r="AS2474" s="304">
        <f t="shared" si="809"/>
        <v>0</v>
      </c>
      <c r="AT2474" s="304">
        <f t="shared" si="810"/>
        <v>0</v>
      </c>
      <c r="AU2474" s="304">
        <f t="shared" si="811"/>
        <v>0</v>
      </c>
      <c r="AV2474" s="304">
        <f t="shared" si="812"/>
        <v>0</v>
      </c>
      <c r="AW2474" s="304">
        <f t="shared" si="813"/>
        <v>0</v>
      </c>
      <c r="AX2474" s="304">
        <f t="shared" si="814"/>
        <v>0</v>
      </c>
      <c r="AY2474" s="304">
        <f t="shared" si="815"/>
        <v>0</v>
      </c>
      <c r="AZ2474" s="304">
        <f t="shared" si="816"/>
        <v>0</v>
      </c>
      <c r="BA2474" s="304">
        <f t="shared" si="817"/>
        <v>0</v>
      </c>
      <c r="BB2474" s="304">
        <f t="shared" si="818"/>
        <v>0</v>
      </c>
      <c r="BC2474" s="304">
        <f t="shared" si="819"/>
        <v>0</v>
      </c>
      <c r="BD2474" s="304">
        <f t="shared" si="820"/>
        <v>0</v>
      </c>
      <c r="BE2474" s="304">
        <f>IFERROR(IF(VLOOKUP($C2474,Listen!$A$2:$F$45,6,0)="Ja",BB2474-MAX(BC2474:BD2474),BB2474-BC2474),0)</f>
        <v>0</v>
      </c>
    </row>
    <row r="2475" spans="1:57" x14ac:dyDescent="0.25">
      <c r="A2475" s="320" t="str">
        <f>IF(AND(D2475&lt;&gt;0,C2475&lt;&gt;0,E2475&lt;&gt;0),IF(B2475&lt;&gt;0,CONCATENATE(B2475,"-AGr",VLOOKUP(C2475,Listen!$A$2:$D$45,4,FALSE),"-",D2475,"-",E2475,),CONCATENATE("AGr",VLOOKUP(C2475,Listen!$A$2:$D$45,4,FALSE),"-",D2475,"-",E2475)),"keine vollständige ID")</f>
        <v>keine vollständige ID</v>
      </c>
      <c r="B2475" s="301"/>
      <c r="C2475" s="287"/>
      <c r="D2475" s="34"/>
      <c r="E2475" s="306"/>
      <c r="F2475" s="116"/>
      <c r="G2475" s="17"/>
      <c r="H2475" s="17"/>
      <c r="I2475" s="17"/>
      <c r="J2475" s="17"/>
      <c r="K2475" s="17"/>
      <c r="L2475" s="17"/>
      <c r="M2475" s="17"/>
      <c r="N2475" s="17"/>
      <c r="O2475" s="116"/>
      <c r="P2475" s="117">
        <f>IF(D2475&gt;A_Stammdaten!$B$12,0,SUM(G2475,H2475,J2475,L2475:M2475)-SUM(I2475,K2475,N2475:O2475))</f>
        <v>0</v>
      </c>
      <c r="Q2475" s="17"/>
      <c r="R2475" s="17"/>
      <c r="S2475" s="17"/>
      <c r="T2475" s="17"/>
      <c r="U2475" s="62">
        <f t="shared" si="800"/>
        <v>0</v>
      </c>
      <c r="V2475" s="34"/>
      <c r="W2475" s="34"/>
      <c r="X2475" s="34"/>
      <c r="Y2475" s="34"/>
      <c r="Z2475" s="34"/>
      <c r="AA2475" s="63" t="str">
        <f t="shared" si="801"/>
        <v>-</v>
      </c>
      <c r="AB2475" s="63" t="str">
        <f t="shared" si="802"/>
        <v>-</v>
      </c>
      <c r="AC2475" s="63">
        <f>IF(ISBLANK($C2475),0,VLOOKUP($C2475,Listen!$A$2:$C$45,2,FALSE))</f>
        <v>0</v>
      </c>
      <c r="AD2475" s="63">
        <f>IF(ISBLANK($C2475),0,VLOOKUP($C2475,Listen!$A$2:$C$45,3,FALSE))</f>
        <v>0</v>
      </c>
      <c r="AE2475" s="49">
        <f t="shared" si="803"/>
        <v>0</v>
      </c>
      <c r="AF2475" s="49">
        <f t="shared" si="803"/>
        <v>0</v>
      </c>
      <c r="AG2475" s="49">
        <f>IFERROR(IF(OR($V2475&lt;&gt;"Ja",VLOOKUP($C2475,Listen!$A$2:$F$45,5,0)="Nein",D2475&lt;IF(C2475="LNG Anbindungsanlagen gemäß separater Festlegung",2022,2023)),$AC2475,$AA2475),0)</f>
        <v>0</v>
      </c>
      <c r="AH2475" s="49">
        <f>IFERROR(IF(OR($V2475&lt;&gt;"Ja",VLOOKUP($C2475,Listen!$A$2:$F$45,5,0)="Nein",D2475&lt;IF(C2475="LNG Anbindungsanlagen gemäß separater Festlegung",2022,2023)),$AC2475,$AA2475),0)</f>
        <v>0</v>
      </c>
      <c r="AI2475" s="49">
        <f>IFERROR(IF(OR($W2475&lt;&gt;"Ja",VLOOKUP($C2475,Listen!$A$2:$F$45,6,0)="Nein"),$AC2475,$AB2475),0)</f>
        <v>0</v>
      </c>
      <c r="AJ2475" s="49">
        <f>IFERROR(IF(OR($W2475&lt;&gt;"Ja",VLOOKUP($C2475,Listen!$A$2:$F$45,6,0)="Nein"),$AC2475,$AB2475),0)</f>
        <v>0</v>
      </c>
      <c r="AK2475" s="49">
        <f>IFERROR(IF(OR($W2475&lt;&gt;"Ja",VLOOKUP($C2475,Listen!$A$2:$F$45,6,0)="Nein"),$AC2475,$AB2475),0)</f>
        <v>0</v>
      </c>
      <c r="AL2475" s="51">
        <f t="shared" si="804"/>
        <v>0</v>
      </c>
      <c r="AM2475" s="296">
        <f>IFERROR(IF(VLOOKUP($C2475,Listen!$A$2:$F$45,6,0)="Ja",MAX(BC2475:BD2475),D_SAV!$BC2475),0)</f>
        <v>0</v>
      </c>
      <c r="AN2475" s="51">
        <f t="shared" si="805"/>
        <v>0</v>
      </c>
      <c r="AP2475" s="304">
        <f t="shared" si="806"/>
        <v>0</v>
      </c>
      <c r="AQ2475" s="304">
        <f t="shared" si="807"/>
        <v>0</v>
      </c>
      <c r="AR2475" s="304">
        <f t="shared" si="808"/>
        <v>0</v>
      </c>
      <c r="AS2475" s="304">
        <f t="shared" si="809"/>
        <v>0</v>
      </c>
      <c r="AT2475" s="304">
        <f t="shared" si="810"/>
        <v>0</v>
      </c>
      <c r="AU2475" s="304">
        <f t="shared" si="811"/>
        <v>0</v>
      </c>
      <c r="AV2475" s="304">
        <f t="shared" si="812"/>
        <v>0</v>
      </c>
      <c r="AW2475" s="304">
        <f t="shared" si="813"/>
        <v>0</v>
      </c>
      <c r="AX2475" s="304">
        <f t="shared" si="814"/>
        <v>0</v>
      </c>
      <c r="AY2475" s="304">
        <f t="shared" si="815"/>
        <v>0</v>
      </c>
      <c r="AZ2475" s="304">
        <f t="shared" si="816"/>
        <v>0</v>
      </c>
      <c r="BA2475" s="304">
        <f t="shared" si="817"/>
        <v>0</v>
      </c>
      <c r="BB2475" s="304">
        <f t="shared" si="818"/>
        <v>0</v>
      </c>
      <c r="BC2475" s="304">
        <f t="shared" si="819"/>
        <v>0</v>
      </c>
      <c r="BD2475" s="304">
        <f t="shared" si="820"/>
        <v>0</v>
      </c>
      <c r="BE2475" s="304">
        <f>IFERROR(IF(VLOOKUP($C2475,Listen!$A$2:$F$45,6,0)="Ja",BB2475-MAX(BC2475:BD2475),BB2475-BC2475),0)</f>
        <v>0</v>
      </c>
    </row>
    <row r="2476" spans="1:57" x14ac:dyDescent="0.25">
      <c r="A2476" s="320" t="str">
        <f>IF(AND(D2476&lt;&gt;0,C2476&lt;&gt;0,E2476&lt;&gt;0),IF(B2476&lt;&gt;0,CONCATENATE(B2476,"-AGr",VLOOKUP(C2476,Listen!$A$2:$D$45,4,FALSE),"-",D2476,"-",E2476,),CONCATENATE("AGr",VLOOKUP(C2476,Listen!$A$2:$D$45,4,FALSE),"-",D2476,"-",E2476)),"keine vollständige ID")</f>
        <v>keine vollständige ID</v>
      </c>
      <c r="B2476" s="301"/>
      <c r="C2476" s="287"/>
      <c r="D2476" s="34"/>
      <c r="E2476" s="306"/>
      <c r="F2476" s="116"/>
      <c r="G2476" s="17"/>
      <c r="H2476" s="17"/>
      <c r="I2476" s="17"/>
      <c r="J2476" s="17"/>
      <c r="K2476" s="17"/>
      <c r="L2476" s="17"/>
      <c r="M2476" s="17"/>
      <c r="N2476" s="17"/>
      <c r="O2476" s="116"/>
      <c r="P2476" s="117">
        <f>IF(D2476&gt;A_Stammdaten!$B$12,0,SUM(G2476,H2476,J2476,L2476:M2476)-SUM(I2476,K2476,N2476:O2476))</f>
        <v>0</v>
      </c>
      <c r="Q2476" s="17"/>
      <c r="R2476" s="17"/>
      <c r="S2476" s="17"/>
      <c r="T2476" s="17"/>
      <c r="U2476" s="62">
        <f t="shared" si="800"/>
        <v>0</v>
      </c>
      <c r="V2476" s="34"/>
      <c r="W2476" s="34"/>
      <c r="X2476" s="34"/>
      <c r="Y2476" s="34"/>
      <c r="Z2476" s="34"/>
      <c r="AA2476" s="63" t="str">
        <f t="shared" si="801"/>
        <v>-</v>
      </c>
      <c r="AB2476" s="63" t="str">
        <f t="shared" si="802"/>
        <v>-</v>
      </c>
      <c r="AC2476" s="63">
        <f>IF(ISBLANK($C2476),0,VLOOKUP($C2476,Listen!$A$2:$C$45,2,FALSE))</f>
        <v>0</v>
      </c>
      <c r="AD2476" s="63">
        <f>IF(ISBLANK($C2476),0,VLOOKUP($C2476,Listen!$A$2:$C$45,3,FALSE))</f>
        <v>0</v>
      </c>
      <c r="AE2476" s="49">
        <f t="shared" si="803"/>
        <v>0</v>
      </c>
      <c r="AF2476" s="49">
        <f t="shared" si="803"/>
        <v>0</v>
      </c>
      <c r="AG2476" s="49">
        <f>IFERROR(IF(OR($V2476&lt;&gt;"Ja",VLOOKUP($C2476,Listen!$A$2:$F$45,5,0)="Nein",D2476&lt;IF(C2476="LNG Anbindungsanlagen gemäß separater Festlegung",2022,2023)),$AC2476,$AA2476),0)</f>
        <v>0</v>
      </c>
      <c r="AH2476" s="49">
        <f>IFERROR(IF(OR($V2476&lt;&gt;"Ja",VLOOKUP($C2476,Listen!$A$2:$F$45,5,0)="Nein",D2476&lt;IF(C2476="LNG Anbindungsanlagen gemäß separater Festlegung",2022,2023)),$AC2476,$AA2476),0)</f>
        <v>0</v>
      </c>
      <c r="AI2476" s="49">
        <f>IFERROR(IF(OR($W2476&lt;&gt;"Ja",VLOOKUP($C2476,Listen!$A$2:$F$45,6,0)="Nein"),$AC2476,$AB2476),0)</f>
        <v>0</v>
      </c>
      <c r="AJ2476" s="49">
        <f>IFERROR(IF(OR($W2476&lt;&gt;"Ja",VLOOKUP($C2476,Listen!$A$2:$F$45,6,0)="Nein"),$AC2476,$AB2476),0)</f>
        <v>0</v>
      </c>
      <c r="AK2476" s="49">
        <f>IFERROR(IF(OR($W2476&lt;&gt;"Ja",VLOOKUP($C2476,Listen!$A$2:$F$45,6,0)="Nein"),$AC2476,$AB2476),0)</f>
        <v>0</v>
      </c>
      <c r="AL2476" s="51">
        <f t="shared" si="804"/>
        <v>0</v>
      </c>
      <c r="AM2476" s="296">
        <f>IFERROR(IF(VLOOKUP($C2476,Listen!$A$2:$F$45,6,0)="Ja",MAX(BC2476:BD2476),D_SAV!$BC2476),0)</f>
        <v>0</v>
      </c>
      <c r="AN2476" s="51">
        <f t="shared" si="805"/>
        <v>0</v>
      </c>
      <c r="AP2476" s="304">
        <f t="shared" si="806"/>
        <v>0</v>
      </c>
      <c r="AQ2476" s="304">
        <f t="shared" si="807"/>
        <v>0</v>
      </c>
      <c r="AR2476" s="304">
        <f t="shared" si="808"/>
        <v>0</v>
      </c>
      <c r="AS2476" s="304">
        <f t="shared" si="809"/>
        <v>0</v>
      </c>
      <c r="AT2476" s="304">
        <f t="shared" si="810"/>
        <v>0</v>
      </c>
      <c r="AU2476" s="304">
        <f t="shared" si="811"/>
        <v>0</v>
      </c>
      <c r="AV2476" s="304">
        <f t="shared" si="812"/>
        <v>0</v>
      </c>
      <c r="AW2476" s="304">
        <f t="shared" si="813"/>
        <v>0</v>
      </c>
      <c r="AX2476" s="304">
        <f t="shared" si="814"/>
        <v>0</v>
      </c>
      <c r="AY2476" s="304">
        <f t="shared" si="815"/>
        <v>0</v>
      </c>
      <c r="AZ2476" s="304">
        <f t="shared" si="816"/>
        <v>0</v>
      </c>
      <c r="BA2476" s="304">
        <f t="shared" si="817"/>
        <v>0</v>
      </c>
      <c r="BB2476" s="304">
        <f t="shared" si="818"/>
        <v>0</v>
      </c>
      <c r="BC2476" s="304">
        <f t="shared" si="819"/>
        <v>0</v>
      </c>
      <c r="BD2476" s="304">
        <f t="shared" si="820"/>
        <v>0</v>
      </c>
      <c r="BE2476" s="304">
        <f>IFERROR(IF(VLOOKUP($C2476,Listen!$A$2:$F$45,6,0)="Ja",BB2476-MAX(BC2476:BD2476),BB2476-BC2476),0)</f>
        <v>0</v>
      </c>
    </row>
    <row r="2477" spans="1:57" x14ac:dyDescent="0.25">
      <c r="A2477" s="320" t="str">
        <f>IF(AND(D2477&lt;&gt;0,C2477&lt;&gt;0,E2477&lt;&gt;0),IF(B2477&lt;&gt;0,CONCATENATE(B2477,"-AGr",VLOOKUP(C2477,Listen!$A$2:$D$45,4,FALSE),"-",D2477,"-",E2477,),CONCATENATE("AGr",VLOOKUP(C2477,Listen!$A$2:$D$45,4,FALSE),"-",D2477,"-",E2477)),"keine vollständige ID")</f>
        <v>keine vollständige ID</v>
      </c>
      <c r="B2477" s="301"/>
      <c r="C2477" s="287"/>
      <c r="D2477" s="34"/>
      <c r="E2477" s="306"/>
      <c r="F2477" s="116"/>
      <c r="G2477" s="17"/>
      <c r="H2477" s="17"/>
      <c r="I2477" s="17"/>
      <c r="J2477" s="17"/>
      <c r="K2477" s="17"/>
      <c r="L2477" s="17"/>
      <c r="M2477" s="17"/>
      <c r="N2477" s="17"/>
      <c r="O2477" s="116"/>
      <c r="P2477" s="117">
        <f>IF(D2477&gt;A_Stammdaten!$B$12,0,SUM(G2477,H2477,J2477,L2477:M2477)-SUM(I2477,K2477,N2477:O2477))</f>
        <v>0</v>
      </c>
      <c r="Q2477" s="17"/>
      <c r="R2477" s="17"/>
      <c r="S2477" s="17"/>
      <c r="T2477" s="17"/>
      <c r="U2477" s="62">
        <f t="shared" si="800"/>
        <v>0</v>
      </c>
      <c r="V2477" s="34"/>
      <c r="W2477" s="34"/>
      <c r="X2477" s="34"/>
      <c r="Y2477" s="34"/>
      <c r="Z2477" s="34"/>
      <c r="AA2477" s="63" t="str">
        <f t="shared" si="801"/>
        <v>-</v>
      </c>
      <c r="AB2477" s="63" t="str">
        <f t="shared" si="802"/>
        <v>-</v>
      </c>
      <c r="AC2477" s="63">
        <f>IF(ISBLANK($C2477),0,VLOOKUP($C2477,Listen!$A$2:$C$45,2,FALSE))</f>
        <v>0</v>
      </c>
      <c r="AD2477" s="63">
        <f>IF(ISBLANK($C2477),0,VLOOKUP($C2477,Listen!$A$2:$C$45,3,FALSE))</f>
        <v>0</v>
      </c>
      <c r="AE2477" s="49">
        <f t="shared" si="803"/>
        <v>0</v>
      </c>
      <c r="AF2477" s="49">
        <f t="shared" si="803"/>
        <v>0</v>
      </c>
      <c r="AG2477" s="49">
        <f>IFERROR(IF(OR($V2477&lt;&gt;"Ja",VLOOKUP($C2477,Listen!$A$2:$F$45,5,0)="Nein",D2477&lt;IF(C2477="LNG Anbindungsanlagen gemäß separater Festlegung",2022,2023)),$AC2477,$AA2477),0)</f>
        <v>0</v>
      </c>
      <c r="AH2477" s="49">
        <f>IFERROR(IF(OR($V2477&lt;&gt;"Ja",VLOOKUP($C2477,Listen!$A$2:$F$45,5,0)="Nein",D2477&lt;IF(C2477="LNG Anbindungsanlagen gemäß separater Festlegung",2022,2023)),$AC2477,$AA2477),0)</f>
        <v>0</v>
      </c>
      <c r="AI2477" s="49">
        <f>IFERROR(IF(OR($W2477&lt;&gt;"Ja",VLOOKUP($C2477,Listen!$A$2:$F$45,6,0)="Nein"),$AC2477,$AB2477),0)</f>
        <v>0</v>
      </c>
      <c r="AJ2477" s="49">
        <f>IFERROR(IF(OR($W2477&lt;&gt;"Ja",VLOOKUP($C2477,Listen!$A$2:$F$45,6,0)="Nein"),$AC2477,$AB2477),0)</f>
        <v>0</v>
      </c>
      <c r="AK2477" s="49">
        <f>IFERROR(IF(OR($W2477&lt;&gt;"Ja",VLOOKUP($C2477,Listen!$A$2:$F$45,6,0)="Nein"),$AC2477,$AB2477),0)</f>
        <v>0</v>
      </c>
      <c r="AL2477" s="51">
        <f t="shared" si="804"/>
        <v>0</v>
      </c>
      <c r="AM2477" s="296">
        <f>IFERROR(IF(VLOOKUP($C2477,Listen!$A$2:$F$45,6,0)="Ja",MAX(BC2477:BD2477),D_SAV!$BC2477),0)</f>
        <v>0</v>
      </c>
      <c r="AN2477" s="51">
        <f t="shared" si="805"/>
        <v>0</v>
      </c>
      <c r="AP2477" s="304">
        <f t="shared" si="806"/>
        <v>0</v>
      </c>
      <c r="AQ2477" s="304">
        <f t="shared" si="807"/>
        <v>0</v>
      </c>
      <c r="AR2477" s="304">
        <f t="shared" si="808"/>
        <v>0</v>
      </c>
      <c r="AS2477" s="304">
        <f t="shared" si="809"/>
        <v>0</v>
      </c>
      <c r="AT2477" s="304">
        <f t="shared" si="810"/>
        <v>0</v>
      </c>
      <c r="AU2477" s="304">
        <f t="shared" si="811"/>
        <v>0</v>
      </c>
      <c r="AV2477" s="304">
        <f t="shared" si="812"/>
        <v>0</v>
      </c>
      <c r="AW2477" s="304">
        <f t="shared" si="813"/>
        <v>0</v>
      </c>
      <c r="AX2477" s="304">
        <f t="shared" si="814"/>
        <v>0</v>
      </c>
      <c r="AY2477" s="304">
        <f t="shared" si="815"/>
        <v>0</v>
      </c>
      <c r="AZ2477" s="304">
        <f t="shared" si="816"/>
        <v>0</v>
      </c>
      <c r="BA2477" s="304">
        <f t="shared" si="817"/>
        <v>0</v>
      </c>
      <c r="BB2477" s="304">
        <f t="shared" si="818"/>
        <v>0</v>
      </c>
      <c r="BC2477" s="304">
        <f t="shared" si="819"/>
        <v>0</v>
      </c>
      <c r="BD2477" s="304">
        <f t="shared" si="820"/>
        <v>0</v>
      </c>
      <c r="BE2477" s="304">
        <f>IFERROR(IF(VLOOKUP($C2477,Listen!$A$2:$F$45,6,0)="Ja",BB2477-MAX(BC2477:BD2477),BB2477-BC2477),0)</f>
        <v>0</v>
      </c>
    </row>
    <row r="2478" spans="1:57" x14ac:dyDescent="0.25">
      <c r="A2478" s="320" t="str">
        <f>IF(AND(D2478&lt;&gt;0,C2478&lt;&gt;0,E2478&lt;&gt;0),IF(B2478&lt;&gt;0,CONCATENATE(B2478,"-AGr",VLOOKUP(C2478,Listen!$A$2:$D$45,4,FALSE),"-",D2478,"-",E2478,),CONCATENATE("AGr",VLOOKUP(C2478,Listen!$A$2:$D$45,4,FALSE),"-",D2478,"-",E2478)),"keine vollständige ID")</f>
        <v>keine vollständige ID</v>
      </c>
      <c r="B2478" s="301"/>
      <c r="C2478" s="287"/>
      <c r="D2478" s="34"/>
      <c r="E2478" s="306"/>
      <c r="F2478" s="116"/>
      <c r="G2478" s="17"/>
      <c r="H2478" s="17"/>
      <c r="I2478" s="17"/>
      <c r="J2478" s="17"/>
      <c r="K2478" s="17"/>
      <c r="L2478" s="17"/>
      <c r="M2478" s="17"/>
      <c r="N2478" s="17"/>
      <c r="O2478" s="116"/>
      <c r="P2478" s="117">
        <f>IF(D2478&gt;A_Stammdaten!$B$12,0,SUM(G2478,H2478,J2478,L2478:M2478)-SUM(I2478,K2478,N2478:O2478))</f>
        <v>0</v>
      </c>
      <c r="Q2478" s="17"/>
      <c r="R2478" s="17"/>
      <c r="S2478" s="17"/>
      <c r="T2478" s="17"/>
      <c r="U2478" s="62">
        <f t="shared" si="800"/>
        <v>0</v>
      </c>
      <c r="V2478" s="34"/>
      <c r="W2478" s="34"/>
      <c r="X2478" s="34"/>
      <c r="Y2478" s="34"/>
      <c r="Z2478" s="34"/>
      <c r="AA2478" s="63" t="str">
        <f t="shared" si="801"/>
        <v>-</v>
      </c>
      <c r="AB2478" s="63" t="str">
        <f t="shared" si="802"/>
        <v>-</v>
      </c>
      <c r="AC2478" s="63">
        <f>IF(ISBLANK($C2478),0,VLOOKUP($C2478,Listen!$A$2:$C$45,2,FALSE))</f>
        <v>0</v>
      </c>
      <c r="AD2478" s="63">
        <f>IF(ISBLANK($C2478),0,VLOOKUP($C2478,Listen!$A$2:$C$45,3,FALSE))</f>
        <v>0</v>
      </c>
      <c r="AE2478" s="49">
        <f t="shared" si="803"/>
        <v>0</v>
      </c>
      <c r="AF2478" s="49">
        <f t="shared" si="803"/>
        <v>0</v>
      </c>
      <c r="AG2478" s="49">
        <f>IFERROR(IF(OR($V2478&lt;&gt;"Ja",VLOOKUP($C2478,Listen!$A$2:$F$45,5,0)="Nein",D2478&lt;IF(C2478="LNG Anbindungsanlagen gemäß separater Festlegung",2022,2023)),$AC2478,$AA2478),0)</f>
        <v>0</v>
      </c>
      <c r="AH2478" s="49">
        <f>IFERROR(IF(OR($V2478&lt;&gt;"Ja",VLOOKUP($C2478,Listen!$A$2:$F$45,5,0)="Nein",D2478&lt;IF(C2478="LNG Anbindungsanlagen gemäß separater Festlegung",2022,2023)),$AC2478,$AA2478),0)</f>
        <v>0</v>
      </c>
      <c r="AI2478" s="49">
        <f>IFERROR(IF(OR($W2478&lt;&gt;"Ja",VLOOKUP($C2478,Listen!$A$2:$F$45,6,0)="Nein"),$AC2478,$AB2478),0)</f>
        <v>0</v>
      </c>
      <c r="AJ2478" s="49">
        <f>IFERROR(IF(OR($W2478&lt;&gt;"Ja",VLOOKUP($C2478,Listen!$A$2:$F$45,6,0)="Nein"),$AC2478,$AB2478),0)</f>
        <v>0</v>
      </c>
      <c r="AK2478" s="49">
        <f>IFERROR(IF(OR($W2478&lt;&gt;"Ja",VLOOKUP($C2478,Listen!$A$2:$F$45,6,0)="Nein"),$AC2478,$AB2478),0)</f>
        <v>0</v>
      </c>
      <c r="AL2478" s="51">
        <f t="shared" si="804"/>
        <v>0</v>
      </c>
      <c r="AM2478" s="296">
        <f>IFERROR(IF(VLOOKUP($C2478,Listen!$A$2:$F$45,6,0)="Ja",MAX(BC2478:BD2478),D_SAV!$BC2478),0)</f>
        <v>0</v>
      </c>
      <c r="AN2478" s="51">
        <f t="shared" si="805"/>
        <v>0</v>
      </c>
      <c r="AP2478" s="304">
        <f t="shared" si="806"/>
        <v>0</v>
      </c>
      <c r="AQ2478" s="304">
        <f t="shared" si="807"/>
        <v>0</v>
      </c>
      <c r="AR2478" s="304">
        <f t="shared" si="808"/>
        <v>0</v>
      </c>
      <c r="AS2478" s="304">
        <f t="shared" si="809"/>
        <v>0</v>
      </c>
      <c r="AT2478" s="304">
        <f t="shared" si="810"/>
        <v>0</v>
      </c>
      <c r="AU2478" s="304">
        <f t="shared" si="811"/>
        <v>0</v>
      </c>
      <c r="AV2478" s="304">
        <f t="shared" si="812"/>
        <v>0</v>
      </c>
      <c r="AW2478" s="304">
        <f t="shared" si="813"/>
        <v>0</v>
      </c>
      <c r="AX2478" s="304">
        <f t="shared" si="814"/>
        <v>0</v>
      </c>
      <c r="AY2478" s="304">
        <f t="shared" si="815"/>
        <v>0</v>
      </c>
      <c r="AZ2478" s="304">
        <f t="shared" si="816"/>
        <v>0</v>
      </c>
      <c r="BA2478" s="304">
        <f t="shared" si="817"/>
        <v>0</v>
      </c>
      <c r="BB2478" s="304">
        <f t="shared" si="818"/>
        <v>0</v>
      </c>
      <c r="BC2478" s="304">
        <f t="shared" si="819"/>
        <v>0</v>
      </c>
      <c r="BD2478" s="304">
        <f t="shared" si="820"/>
        <v>0</v>
      </c>
      <c r="BE2478" s="304">
        <f>IFERROR(IF(VLOOKUP($C2478,Listen!$A$2:$F$45,6,0)="Ja",BB2478-MAX(BC2478:BD2478),BB2478-BC2478),0)</f>
        <v>0</v>
      </c>
    </row>
    <row r="2479" spans="1:57" x14ac:dyDescent="0.25">
      <c r="A2479" s="320" t="str">
        <f>IF(AND(D2479&lt;&gt;0,C2479&lt;&gt;0,E2479&lt;&gt;0),IF(B2479&lt;&gt;0,CONCATENATE(B2479,"-AGr",VLOOKUP(C2479,Listen!$A$2:$D$45,4,FALSE),"-",D2479,"-",E2479,),CONCATENATE("AGr",VLOOKUP(C2479,Listen!$A$2:$D$45,4,FALSE),"-",D2479,"-",E2479)),"keine vollständige ID")</f>
        <v>keine vollständige ID</v>
      </c>
      <c r="B2479" s="301"/>
      <c r="C2479" s="287"/>
      <c r="D2479" s="34"/>
      <c r="E2479" s="306"/>
      <c r="F2479" s="116"/>
      <c r="G2479" s="17"/>
      <c r="H2479" s="17"/>
      <c r="I2479" s="17"/>
      <c r="J2479" s="17"/>
      <c r="K2479" s="17"/>
      <c r="L2479" s="17"/>
      <c r="M2479" s="17"/>
      <c r="N2479" s="17"/>
      <c r="O2479" s="116"/>
      <c r="P2479" s="117">
        <f>IF(D2479&gt;A_Stammdaten!$B$12,0,SUM(G2479,H2479,J2479,L2479:M2479)-SUM(I2479,K2479,N2479:O2479))</f>
        <v>0</v>
      </c>
      <c r="Q2479" s="17"/>
      <c r="R2479" s="17"/>
      <c r="S2479" s="17"/>
      <c r="T2479" s="17"/>
      <c r="U2479" s="62">
        <f t="shared" si="800"/>
        <v>0</v>
      </c>
      <c r="V2479" s="34"/>
      <c r="W2479" s="34"/>
      <c r="X2479" s="34"/>
      <c r="Y2479" s="34"/>
      <c r="Z2479" s="34"/>
      <c r="AA2479" s="63" t="str">
        <f t="shared" si="801"/>
        <v>-</v>
      </c>
      <c r="AB2479" s="63" t="str">
        <f t="shared" si="802"/>
        <v>-</v>
      </c>
      <c r="AC2479" s="63">
        <f>IF(ISBLANK($C2479),0,VLOOKUP($C2479,Listen!$A$2:$C$45,2,FALSE))</f>
        <v>0</v>
      </c>
      <c r="AD2479" s="63">
        <f>IF(ISBLANK($C2479),0,VLOOKUP($C2479,Listen!$A$2:$C$45,3,FALSE))</f>
        <v>0</v>
      </c>
      <c r="AE2479" s="49">
        <f t="shared" si="803"/>
        <v>0</v>
      </c>
      <c r="AF2479" s="49">
        <f t="shared" si="803"/>
        <v>0</v>
      </c>
      <c r="AG2479" s="49">
        <f>IFERROR(IF(OR($V2479&lt;&gt;"Ja",VLOOKUP($C2479,Listen!$A$2:$F$45,5,0)="Nein",D2479&lt;IF(C2479="LNG Anbindungsanlagen gemäß separater Festlegung",2022,2023)),$AC2479,$AA2479),0)</f>
        <v>0</v>
      </c>
      <c r="AH2479" s="49">
        <f>IFERROR(IF(OR($V2479&lt;&gt;"Ja",VLOOKUP($C2479,Listen!$A$2:$F$45,5,0)="Nein",D2479&lt;IF(C2479="LNG Anbindungsanlagen gemäß separater Festlegung",2022,2023)),$AC2479,$AA2479),0)</f>
        <v>0</v>
      </c>
      <c r="AI2479" s="49">
        <f>IFERROR(IF(OR($W2479&lt;&gt;"Ja",VLOOKUP($C2479,Listen!$A$2:$F$45,6,0)="Nein"),$AC2479,$AB2479),0)</f>
        <v>0</v>
      </c>
      <c r="AJ2479" s="49">
        <f>IFERROR(IF(OR($W2479&lt;&gt;"Ja",VLOOKUP($C2479,Listen!$A$2:$F$45,6,0)="Nein"),$AC2479,$AB2479),0)</f>
        <v>0</v>
      </c>
      <c r="AK2479" s="49">
        <f>IFERROR(IF(OR($W2479&lt;&gt;"Ja",VLOOKUP($C2479,Listen!$A$2:$F$45,6,0)="Nein"),$AC2479,$AB2479),0)</f>
        <v>0</v>
      </c>
      <c r="AL2479" s="51">
        <f t="shared" si="804"/>
        <v>0</v>
      </c>
      <c r="AM2479" s="296">
        <f>IFERROR(IF(VLOOKUP($C2479,Listen!$A$2:$F$45,6,0)="Ja",MAX(BC2479:BD2479),D_SAV!$BC2479),0)</f>
        <v>0</v>
      </c>
      <c r="AN2479" s="51">
        <f t="shared" si="805"/>
        <v>0</v>
      </c>
      <c r="AP2479" s="304">
        <f t="shared" si="806"/>
        <v>0</v>
      </c>
      <c r="AQ2479" s="304">
        <f t="shared" si="807"/>
        <v>0</v>
      </c>
      <c r="AR2479" s="304">
        <f t="shared" si="808"/>
        <v>0</v>
      </c>
      <c r="AS2479" s="304">
        <f t="shared" si="809"/>
        <v>0</v>
      </c>
      <c r="AT2479" s="304">
        <f t="shared" si="810"/>
        <v>0</v>
      </c>
      <c r="AU2479" s="304">
        <f t="shared" si="811"/>
        <v>0</v>
      </c>
      <c r="AV2479" s="304">
        <f t="shared" si="812"/>
        <v>0</v>
      </c>
      <c r="AW2479" s="304">
        <f t="shared" si="813"/>
        <v>0</v>
      </c>
      <c r="AX2479" s="304">
        <f t="shared" si="814"/>
        <v>0</v>
      </c>
      <c r="AY2479" s="304">
        <f t="shared" si="815"/>
        <v>0</v>
      </c>
      <c r="AZ2479" s="304">
        <f t="shared" si="816"/>
        <v>0</v>
      </c>
      <c r="BA2479" s="304">
        <f t="shared" si="817"/>
        <v>0</v>
      </c>
      <c r="BB2479" s="304">
        <f t="shared" si="818"/>
        <v>0</v>
      </c>
      <c r="BC2479" s="304">
        <f t="shared" si="819"/>
        <v>0</v>
      </c>
      <c r="BD2479" s="304">
        <f t="shared" si="820"/>
        <v>0</v>
      </c>
      <c r="BE2479" s="304">
        <f>IFERROR(IF(VLOOKUP($C2479,Listen!$A$2:$F$45,6,0)="Ja",BB2479-MAX(BC2479:BD2479),BB2479-BC2479),0)</f>
        <v>0</v>
      </c>
    </row>
    <row r="2480" spans="1:57" x14ac:dyDescent="0.25">
      <c r="A2480" s="320" t="str">
        <f>IF(AND(D2480&lt;&gt;0,C2480&lt;&gt;0,E2480&lt;&gt;0),IF(B2480&lt;&gt;0,CONCATENATE(B2480,"-AGr",VLOOKUP(C2480,Listen!$A$2:$D$45,4,FALSE),"-",D2480,"-",E2480,),CONCATENATE("AGr",VLOOKUP(C2480,Listen!$A$2:$D$45,4,FALSE),"-",D2480,"-",E2480)),"keine vollständige ID")</f>
        <v>keine vollständige ID</v>
      </c>
      <c r="B2480" s="301"/>
      <c r="C2480" s="287"/>
      <c r="D2480" s="34"/>
      <c r="E2480" s="306"/>
      <c r="F2480" s="116"/>
      <c r="G2480" s="17"/>
      <c r="H2480" s="17"/>
      <c r="I2480" s="17"/>
      <c r="J2480" s="17"/>
      <c r="K2480" s="17"/>
      <c r="L2480" s="17"/>
      <c r="M2480" s="17"/>
      <c r="N2480" s="17"/>
      <c r="O2480" s="116"/>
      <c r="P2480" s="117">
        <f>IF(D2480&gt;A_Stammdaten!$B$12,0,SUM(G2480,H2480,J2480,L2480:M2480)-SUM(I2480,K2480,N2480:O2480))</f>
        <v>0</v>
      </c>
      <c r="Q2480" s="17"/>
      <c r="R2480" s="17"/>
      <c r="S2480" s="17"/>
      <c r="T2480" s="17"/>
      <c r="U2480" s="62">
        <f t="shared" si="800"/>
        <v>0</v>
      </c>
      <c r="V2480" s="34"/>
      <c r="W2480" s="34"/>
      <c r="X2480" s="34"/>
      <c r="Y2480" s="34"/>
      <c r="Z2480" s="34"/>
      <c r="AA2480" s="63" t="str">
        <f t="shared" si="801"/>
        <v>-</v>
      </c>
      <c r="AB2480" s="63" t="str">
        <f t="shared" si="802"/>
        <v>-</v>
      </c>
      <c r="AC2480" s="63">
        <f>IF(ISBLANK($C2480),0,VLOOKUP($C2480,Listen!$A$2:$C$45,2,FALSE))</f>
        <v>0</v>
      </c>
      <c r="AD2480" s="63">
        <f>IF(ISBLANK($C2480),0,VLOOKUP($C2480,Listen!$A$2:$C$45,3,FALSE))</f>
        <v>0</v>
      </c>
      <c r="AE2480" s="49">
        <f t="shared" si="803"/>
        <v>0</v>
      </c>
      <c r="AF2480" s="49">
        <f t="shared" si="803"/>
        <v>0</v>
      </c>
      <c r="AG2480" s="49">
        <f>IFERROR(IF(OR($V2480&lt;&gt;"Ja",VLOOKUP($C2480,Listen!$A$2:$F$45,5,0)="Nein",D2480&lt;IF(C2480="LNG Anbindungsanlagen gemäß separater Festlegung",2022,2023)),$AC2480,$AA2480),0)</f>
        <v>0</v>
      </c>
      <c r="AH2480" s="49">
        <f>IFERROR(IF(OR($V2480&lt;&gt;"Ja",VLOOKUP($C2480,Listen!$A$2:$F$45,5,0)="Nein",D2480&lt;IF(C2480="LNG Anbindungsanlagen gemäß separater Festlegung",2022,2023)),$AC2480,$AA2480),0)</f>
        <v>0</v>
      </c>
      <c r="AI2480" s="49">
        <f>IFERROR(IF(OR($W2480&lt;&gt;"Ja",VLOOKUP($C2480,Listen!$A$2:$F$45,6,0)="Nein"),$AC2480,$AB2480),0)</f>
        <v>0</v>
      </c>
      <c r="AJ2480" s="49">
        <f>IFERROR(IF(OR($W2480&lt;&gt;"Ja",VLOOKUP($C2480,Listen!$A$2:$F$45,6,0)="Nein"),$AC2480,$AB2480),0)</f>
        <v>0</v>
      </c>
      <c r="AK2480" s="49">
        <f>IFERROR(IF(OR($W2480&lt;&gt;"Ja",VLOOKUP($C2480,Listen!$A$2:$F$45,6,0)="Nein"),$AC2480,$AB2480),0)</f>
        <v>0</v>
      </c>
      <c r="AL2480" s="51">
        <f t="shared" si="804"/>
        <v>0</v>
      </c>
      <c r="AM2480" s="296">
        <f>IFERROR(IF(VLOOKUP($C2480,Listen!$A$2:$F$45,6,0)="Ja",MAX(BC2480:BD2480),D_SAV!$BC2480),0)</f>
        <v>0</v>
      </c>
      <c r="AN2480" s="51">
        <f t="shared" si="805"/>
        <v>0</v>
      </c>
      <c r="AP2480" s="304">
        <f t="shared" si="806"/>
        <v>0</v>
      </c>
      <c r="AQ2480" s="304">
        <f t="shared" si="807"/>
        <v>0</v>
      </c>
      <c r="AR2480" s="304">
        <f t="shared" si="808"/>
        <v>0</v>
      </c>
      <c r="AS2480" s="304">
        <f t="shared" si="809"/>
        <v>0</v>
      </c>
      <c r="AT2480" s="304">
        <f t="shared" si="810"/>
        <v>0</v>
      </c>
      <c r="AU2480" s="304">
        <f t="shared" si="811"/>
        <v>0</v>
      </c>
      <c r="AV2480" s="304">
        <f t="shared" si="812"/>
        <v>0</v>
      </c>
      <c r="AW2480" s="304">
        <f t="shared" si="813"/>
        <v>0</v>
      </c>
      <c r="AX2480" s="304">
        <f t="shared" si="814"/>
        <v>0</v>
      </c>
      <c r="AY2480" s="304">
        <f t="shared" si="815"/>
        <v>0</v>
      </c>
      <c r="AZ2480" s="304">
        <f t="shared" si="816"/>
        <v>0</v>
      </c>
      <c r="BA2480" s="304">
        <f t="shared" si="817"/>
        <v>0</v>
      </c>
      <c r="BB2480" s="304">
        <f t="shared" si="818"/>
        <v>0</v>
      </c>
      <c r="BC2480" s="304">
        <f t="shared" si="819"/>
        <v>0</v>
      </c>
      <c r="BD2480" s="304">
        <f t="shared" si="820"/>
        <v>0</v>
      </c>
      <c r="BE2480" s="304">
        <f>IFERROR(IF(VLOOKUP($C2480,Listen!$A$2:$F$45,6,0)="Ja",BB2480-MAX(BC2480:BD2480),BB2480-BC2480),0)</f>
        <v>0</v>
      </c>
    </row>
    <row r="2481" spans="1:57" x14ac:dyDescent="0.25">
      <c r="A2481" s="320" t="str">
        <f>IF(AND(D2481&lt;&gt;0,C2481&lt;&gt;0,E2481&lt;&gt;0),IF(B2481&lt;&gt;0,CONCATENATE(B2481,"-AGr",VLOOKUP(C2481,Listen!$A$2:$D$45,4,FALSE),"-",D2481,"-",E2481,),CONCATENATE("AGr",VLOOKUP(C2481,Listen!$A$2:$D$45,4,FALSE),"-",D2481,"-",E2481)),"keine vollständige ID")</f>
        <v>keine vollständige ID</v>
      </c>
      <c r="B2481" s="301"/>
      <c r="C2481" s="287"/>
      <c r="D2481" s="34"/>
      <c r="E2481" s="306"/>
      <c r="F2481" s="116"/>
      <c r="G2481" s="17"/>
      <c r="H2481" s="17"/>
      <c r="I2481" s="17"/>
      <c r="J2481" s="17"/>
      <c r="K2481" s="17"/>
      <c r="L2481" s="17"/>
      <c r="M2481" s="17"/>
      <c r="N2481" s="17"/>
      <c r="O2481" s="116"/>
      <c r="P2481" s="117">
        <f>IF(D2481&gt;A_Stammdaten!$B$12,0,SUM(G2481,H2481,J2481,L2481:M2481)-SUM(I2481,K2481,N2481:O2481))</f>
        <v>0</v>
      </c>
      <c r="Q2481" s="17"/>
      <c r="R2481" s="17"/>
      <c r="S2481" s="17"/>
      <c r="T2481" s="17"/>
      <c r="U2481" s="62">
        <f t="shared" si="800"/>
        <v>0</v>
      </c>
      <c r="V2481" s="34"/>
      <c r="W2481" s="34"/>
      <c r="X2481" s="34"/>
      <c r="Y2481" s="34"/>
      <c r="Z2481" s="34"/>
      <c r="AA2481" s="63" t="str">
        <f t="shared" si="801"/>
        <v>-</v>
      </c>
      <c r="AB2481" s="63" t="str">
        <f t="shared" si="802"/>
        <v>-</v>
      </c>
      <c r="AC2481" s="63">
        <f>IF(ISBLANK($C2481),0,VLOOKUP($C2481,Listen!$A$2:$C$45,2,FALSE))</f>
        <v>0</v>
      </c>
      <c r="AD2481" s="63">
        <f>IF(ISBLANK($C2481),0,VLOOKUP($C2481,Listen!$A$2:$C$45,3,FALSE))</f>
        <v>0</v>
      </c>
      <c r="AE2481" s="49">
        <f t="shared" si="803"/>
        <v>0</v>
      </c>
      <c r="AF2481" s="49">
        <f t="shared" si="803"/>
        <v>0</v>
      </c>
      <c r="AG2481" s="49">
        <f>IFERROR(IF(OR($V2481&lt;&gt;"Ja",VLOOKUP($C2481,Listen!$A$2:$F$45,5,0)="Nein",D2481&lt;IF(C2481="LNG Anbindungsanlagen gemäß separater Festlegung",2022,2023)),$AC2481,$AA2481),0)</f>
        <v>0</v>
      </c>
      <c r="AH2481" s="49">
        <f>IFERROR(IF(OR($V2481&lt;&gt;"Ja",VLOOKUP($C2481,Listen!$A$2:$F$45,5,0)="Nein",D2481&lt;IF(C2481="LNG Anbindungsanlagen gemäß separater Festlegung",2022,2023)),$AC2481,$AA2481),0)</f>
        <v>0</v>
      </c>
      <c r="AI2481" s="49">
        <f>IFERROR(IF(OR($W2481&lt;&gt;"Ja",VLOOKUP($C2481,Listen!$A$2:$F$45,6,0)="Nein"),$AC2481,$AB2481),0)</f>
        <v>0</v>
      </c>
      <c r="AJ2481" s="49">
        <f>IFERROR(IF(OR($W2481&lt;&gt;"Ja",VLOOKUP($C2481,Listen!$A$2:$F$45,6,0)="Nein"),$AC2481,$AB2481),0)</f>
        <v>0</v>
      </c>
      <c r="AK2481" s="49">
        <f>IFERROR(IF(OR($W2481&lt;&gt;"Ja",VLOOKUP($C2481,Listen!$A$2:$F$45,6,0)="Nein"),$AC2481,$AB2481),0)</f>
        <v>0</v>
      </c>
      <c r="AL2481" s="51">
        <f t="shared" si="804"/>
        <v>0</v>
      </c>
      <c r="AM2481" s="296">
        <f>IFERROR(IF(VLOOKUP($C2481,Listen!$A$2:$F$45,6,0)="Ja",MAX(BC2481:BD2481),D_SAV!$BC2481),0)</f>
        <v>0</v>
      </c>
      <c r="AN2481" s="51">
        <f t="shared" si="805"/>
        <v>0</v>
      </c>
      <c r="AP2481" s="304">
        <f t="shared" si="806"/>
        <v>0</v>
      </c>
      <c r="AQ2481" s="304">
        <f t="shared" si="807"/>
        <v>0</v>
      </c>
      <c r="AR2481" s="304">
        <f t="shared" si="808"/>
        <v>0</v>
      </c>
      <c r="AS2481" s="304">
        <f t="shared" si="809"/>
        <v>0</v>
      </c>
      <c r="AT2481" s="304">
        <f t="shared" si="810"/>
        <v>0</v>
      </c>
      <c r="AU2481" s="304">
        <f t="shared" si="811"/>
        <v>0</v>
      </c>
      <c r="AV2481" s="304">
        <f t="shared" si="812"/>
        <v>0</v>
      </c>
      <c r="AW2481" s="304">
        <f t="shared" si="813"/>
        <v>0</v>
      </c>
      <c r="AX2481" s="304">
        <f t="shared" si="814"/>
        <v>0</v>
      </c>
      <c r="AY2481" s="304">
        <f t="shared" si="815"/>
        <v>0</v>
      </c>
      <c r="AZ2481" s="304">
        <f t="shared" si="816"/>
        <v>0</v>
      </c>
      <c r="BA2481" s="304">
        <f t="shared" si="817"/>
        <v>0</v>
      </c>
      <c r="BB2481" s="304">
        <f t="shared" si="818"/>
        <v>0</v>
      </c>
      <c r="BC2481" s="304">
        <f t="shared" si="819"/>
        <v>0</v>
      </c>
      <c r="BD2481" s="304">
        <f t="shared" si="820"/>
        <v>0</v>
      </c>
      <c r="BE2481" s="304">
        <f>IFERROR(IF(VLOOKUP($C2481,Listen!$A$2:$F$45,6,0)="Ja",BB2481-MAX(BC2481:BD2481),BB2481-BC2481),0)</f>
        <v>0</v>
      </c>
    </row>
    <row r="2482" spans="1:57" x14ac:dyDescent="0.25">
      <c r="A2482" s="320" t="str">
        <f>IF(AND(D2482&lt;&gt;0,C2482&lt;&gt;0,E2482&lt;&gt;0),IF(B2482&lt;&gt;0,CONCATENATE(B2482,"-AGr",VLOOKUP(C2482,Listen!$A$2:$D$45,4,FALSE),"-",D2482,"-",E2482,),CONCATENATE("AGr",VLOOKUP(C2482,Listen!$A$2:$D$45,4,FALSE),"-",D2482,"-",E2482)),"keine vollständige ID")</f>
        <v>keine vollständige ID</v>
      </c>
      <c r="B2482" s="301"/>
      <c r="C2482" s="287"/>
      <c r="D2482" s="34"/>
      <c r="E2482" s="306"/>
      <c r="F2482" s="116"/>
      <c r="G2482" s="17"/>
      <c r="H2482" s="17"/>
      <c r="I2482" s="17"/>
      <c r="J2482" s="17"/>
      <c r="K2482" s="17"/>
      <c r="L2482" s="17"/>
      <c r="M2482" s="17"/>
      <c r="N2482" s="17"/>
      <c r="O2482" s="116"/>
      <c r="P2482" s="117">
        <f>IF(D2482&gt;A_Stammdaten!$B$12,0,SUM(G2482,H2482,J2482,L2482:M2482)-SUM(I2482,K2482,N2482:O2482))</f>
        <v>0</v>
      </c>
      <c r="Q2482" s="17"/>
      <c r="R2482" s="17"/>
      <c r="S2482" s="17"/>
      <c r="T2482" s="17"/>
      <c r="U2482" s="62">
        <f t="shared" si="800"/>
        <v>0</v>
      </c>
      <c r="V2482" s="34"/>
      <c r="W2482" s="34"/>
      <c r="X2482" s="34"/>
      <c r="Y2482" s="34"/>
      <c r="Z2482" s="34"/>
      <c r="AA2482" s="63" t="str">
        <f t="shared" si="801"/>
        <v>-</v>
      </c>
      <c r="AB2482" s="63" t="str">
        <f t="shared" si="802"/>
        <v>-</v>
      </c>
      <c r="AC2482" s="63">
        <f>IF(ISBLANK($C2482),0,VLOOKUP($C2482,Listen!$A$2:$C$45,2,FALSE))</f>
        <v>0</v>
      </c>
      <c r="AD2482" s="63">
        <f>IF(ISBLANK($C2482),0,VLOOKUP($C2482,Listen!$A$2:$C$45,3,FALSE))</f>
        <v>0</v>
      </c>
      <c r="AE2482" s="49">
        <f t="shared" si="803"/>
        <v>0</v>
      </c>
      <c r="AF2482" s="49">
        <f t="shared" si="803"/>
        <v>0</v>
      </c>
      <c r="AG2482" s="49">
        <f>IFERROR(IF(OR($V2482&lt;&gt;"Ja",VLOOKUP($C2482,Listen!$A$2:$F$45,5,0)="Nein",D2482&lt;IF(C2482="LNG Anbindungsanlagen gemäß separater Festlegung",2022,2023)),$AC2482,$AA2482),0)</f>
        <v>0</v>
      </c>
      <c r="AH2482" s="49">
        <f>IFERROR(IF(OR($V2482&lt;&gt;"Ja",VLOOKUP($C2482,Listen!$A$2:$F$45,5,0)="Nein",D2482&lt;IF(C2482="LNG Anbindungsanlagen gemäß separater Festlegung",2022,2023)),$AC2482,$AA2482),0)</f>
        <v>0</v>
      </c>
      <c r="AI2482" s="49">
        <f>IFERROR(IF(OR($W2482&lt;&gt;"Ja",VLOOKUP($C2482,Listen!$A$2:$F$45,6,0)="Nein"),$AC2482,$AB2482),0)</f>
        <v>0</v>
      </c>
      <c r="AJ2482" s="49">
        <f>IFERROR(IF(OR($W2482&lt;&gt;"Ja",VLOOKUP($C2482,Listen!$A$2:$F$45,6,0)="Nein"),$AC2482,$AB2482),0)</f>
        <v>0</v>
      </c>
      <c r="AK2482" s="49">
        <f>IFERROR(IF(OR($W2482&lt;&gt;"Ja",VLOOKUP($C2482,Listen!$A$2:$F$45,6,0)="Nein"),$AC2482,$AB2482),0)</f>
        <v>0</v>
      </c>
      <c r="AL2482" s="51">
        <f t="shared" si="804"/>
        <v>0</v>
      </c>
      <c r="AM2482" s="296">
        <f>IFERROR(IF(VLOOKUP($C2482,Listen!$A$2:$F$45,6,0)="Ja",MAX(BC2482:BD2482),D_SAV!$BC2482),0)</f>
        <v>0</v>
      </c>
      <c r="AN2482" s="51">
        <f t="shared" si="805"/>
        <v>0</v>
      </c>
      <c r="AP2482" s="304">
        <f t="shared" si="806"/>
        <v>0</v>
      </c>
      <c r="AQ2482" s="304">
        <f t="shared" si="807"/>
        <v>0</v>
      </c>
      <c r="AR2482" s="304">
        <f t="shared" si="808"/>
        <v>0</v>
      </c>
      <c r="AS2482" s="304">
        <f t="shared" si="809"/>
        <v>0</v>
      </c>
      <c r="AT2482" s="304">
        <f t="shared" si="810"/>
        <v>0</v>
      </c>
      <c r="AU2482" s="304">
        <f t="shared" si="811"/>
        <v>0</v>
      </c>
      <c r="AV2482" s="304">
        <f t="shared" si="812"/>
        <v>0</v>
      </c>
      <c r="AW2482" s="304">
        <f t="shared" si="813"/>
        <v>0</v>
      </c>
      <c r="AX2482" s="304">
        <f t="shared" si="814"/>
        <v>0</v>
      </c>
      <c r="AY2482" s="304">
        <f t="shared" si="815"/>
        <v>0</v>
      </c>
      <c r="AZ2482" s="304">
        <f t="shared" si="816"/>
        <v>0</v>
      </c>
      <c r="BA2482" s="304">
        <f t="shared" si="817"/>
        <v>0</v>
      </c>
      <c r="BB2482" s="304">
        <f t="shared" si="818"/>
        <v>0</v>
      </c>
      <c r="BC2482" s="304">
        <f t="shared" si="819"/>
        <v>0</v>
      </c>
      <c r="BD2482" s="304">
        <f t="shared" si="820"/>
        <v>0</v>
      </c>
      <c r="BE2482" s="304">
        <f>IFERROR(IF(VLOOKUP($C2482,Listen!$A$2:$F$45,6,0)="Ja",BB2482-MAX(BC2482:BD2482),BB2482-BC2482),0)</f>
        <v>0</v>
      </c>
    </row>
    <row r="2483" spans="1:57" x14ac:dyDescent="0.25">
      <c r="A2483" s="320" t="str">
        <f>IF(AND(D2483&lt;&gt;0,C2483&lt;&gt;0,E2483&lt;&gt;0),IF(B2483&lt;&gt;0,CONCATENATE(B2483,"-AGr",VLOOKUP(C2483,Listen!$A$2:$D$45,4,FALSE),"-",D2483,"-",E2483,),CONCATENATE("AGr",VLOOKUP(C2483,Listen!$A$2:$D$45,4,FALSE),"-",D2483,"-",E2483)),"keine vollständige ID")</f>
        <v>keine vollständige ID</v>
      </c>
      <c r="B2483" s="301"/>
      <c r="C2483" s="287"/>
      <c r="D2483" s="34"/>
      <c r="E2483" s="306"/>
      <c r="F2483" s="116"/>
      <c r="G2483" s="17"/>
      <c r="H2483" s="17"/>
      <c r="I2483" s="17"/>
      <c r="J2483" s="17"/>
      <c r="K2483" s="17"/>
      <c r="L2483" s="17"/>
      <c r="M2483" s="17"/>
      <c r="N2483" s="17"/>
      <c r="O2483" s="116"/>
      <c r="P2483" s="117">
        <f>IF(D2483&gt;A_Stammdaten!$B$12,0,SUM(G2483,H2483,J2483,L2483:M2483)-SUM(I2483,K2483,N2483:O2483))</f>
        <v>0</v>
      </c>
      <c r="Q2483" s="17"/>
      <c r="R2483" s="17"/>
      <c r="S2483" s="17"/>
      <c r="T2483" s="17"/>
      <c r="U2483" s="62">
        <f t="shared" si="800"/>
        <v>0</v>
      </c>
      <c r="V2483" s="34"/>
      <c r="W2483" s="34"/>
      <c r="X2483" s="34"/>
      <c r="Y2483" s="34"/>
      <c r="Z2483" s="34"/>
      <c r="AA2483" s="63" t="str">
        <f t="shared" si="801"/>
        <v>-</v>
      </c>
      <c r="AB2483" s="63" t="str">
        <f t="shared" si="802"/>
        <v>-</v>
      </c>
      <c r="AC2483" s="63">
        <f>IF(ISBLANK($C2483),0,VLOOKUP($C2483,Listen!$A$2:$C$45,2,FALSE))</f>
        <v>0</v>
      </c>
      <c r="AD2483" s="63">
        <f>IF(ISBLANK($C2483),0,VLOOKUP($C2483,Listen!$A$2:$C$45,3,FALSE))</f>
        <v>0</v>
      </c>
      <c r="AE2483" s="49">
        <f t="shared" si="803"/>
        <v>0</v>
      </c>
      <c r="AF2483" s="49">
        <f t="shared" si="803"/>
        <v>0</v>
      </c>
      <c r="AG2483" s="49">
        <f>IFERROR(IF(OR($V2483&lt;&gt;"Ja",VLOOKUP($C2483,Listen!$A$2:$F$45,5,0)="Nein",D2483&lt;IF(C2483="LNG Anbindungsanlagen gemäß separater Festlegung",2022,2023)),$AC2483,$AA2483),0)</f>
        <v>0</v>
      </c>
      <c r="AH2483" s="49">
        <f>IFERROR(IF(OR($V2483&lt;&gt;"Ja",VLOOKUP($C2483,Listen!$A$2:$F$45,5,0)="Nein",D2483&lt;IF(C2483="LNG Anbindungsanlagen gemäß separater Festlegung",2022,2023)),$AC2483,$AA2483),0)</f>
        <v>0</v>
      </c>
      <c r="AI2483" s="49">
        <f>IFERROR(IF(OR($W2483&lt;&gt;"Ja",VLOOKUP($C2483,Listen!$A$2:$F$45,6,0)="Nein"),$AC2483,$AB2483),0)</f>
        <v>0</v>
      </c>
      <c r="AJ2483" s="49">
        <f>IFERROR(IF(OR($W2483&lt;&gt;"Ja",VLOOKUP($C2483,Listen!$A$2:$F$45,6,0)="Nein"),$AC2483,$AB2483),0)</f>
        <v>0</v>
      </c>
      <c r="AK2483" s="49">
        <f>IFERROR(IF(OR($W2483&lt;&gt;"Ja",VLOOKUP($C2483,Listen!$A$2:$F$45,6,0)="Nein"),$AC2483,$AB2483),0)</f>
        <v>0</v>
      </c>
      <c r="AL2483" s="51">
        <f t="shared" si="804"/>
        <v>0</v>
      </c>
      <c r="AM2483" s="296">
        <f>IFERROR(IF(VLOOKUP($C2483,Listen!$A$2:$F$45,6,0)="Ja",MAX(BC2483:BD2483),D_SAV!$BC2483),0)</f>
        <v>0</v>
      </c>
      <c r="AN2483" s="51">
        <f t="shared" si="805"/>
        <v>0</v>
      </c>
      <c r="AP2483" s="304">
        <f t="shared" si="806"/>
        <v>0</v>
      </c>
      <c r="AQ2483" s="304">
        <f t="shared" si="807"/>
        <v>0</v>
      </c>
      <c r="AR2483" s="304">
        <f t="shared" si="808"/>
        <v>0</v>
      </c>
      <c r="AS2483" s="304">
        <f t="shared" si="809"/>
        <v>0</v>
      </c>
      <c r="AT2483" s="304">
        <f t="shared" si="810"/>
        <v>0</v>
      </c>
      <c r="AU2483" s="304">
        <f t="shared" si="811"/>
        <v>0</v>
      </c>
      <c r="AV2483" s="304">
        <f t="shared" si="812"/>
        <v>0</v>
      </c>
      <c r="AW2483" s="304">
        <f t="shared" si="813"/>
        <v>0</v>
      </c>
      <c r="AX2483" s="304">
        <f t="shared" si="814"/>
        <v>0</v>
      </c>
      <c r="AY2483" s="304">
        <f t="shared" si="815"/>
        <v>0</v>
      </c>
      <c r="AZ2483" s="304">
        <f t="shared" si="816"/>
        <v>0</v>
      </c>
      <c r="BA2483" s="304">
        <f t="shared" si="817"/>
        <v>0</v>
      </c>
      <c r="BB2483" s="304">
        <f t="shared" si="818"/>
        <v>0</v>
      </c>
      <c r="BC2483" s="304">
        <f t="shared" si="819"/>
        <v>0</v>
      </c>
      <c r="BD2483" s="304">
        <f t="shared" si="820"/>
        <v>0</v>
      </c>
      <c r="BE2483" s="304">
        <f>IFERROR(IF(VLOOKUP($C2483,Listen!$A$2:$F$45,6,0)="Ja",BB2483-MAX(BC2483:BD2483),BB2483-BC2483),0)</f>
        <v>0</v>
      </c>
    </row>
    <row r="2484" spans="1:57" x14ac:dyDescent="0.25">
      <c r="A2484" s="320" t="str">
        <f>IF(AND(D2484&lt;&gt;0,C2484&lt;&gt;0,E2484&lt;&gt;0),IF(B2484&lt;&gt;0,CONCATENATE(B2484,"-AGr",VLOOKUP(C2484,Listen!$A$2:$D$45,4,FALSE),"-",D2484,"-",E2484,),CONCATENATE("AGr",VLOOKUP(C2484,Listen!$A$2:$D$45,4,FALSE),"-",D2484,"-",E2484)),"keine vollständige ID")</f>
        <v>keine vollständige ID</v>
      </c>
      <c r="B2484" s="301"/>
      <c r="C2484" s="287"/>
      <c r="D2484" s="34"/>
      <c r="E2484" s="306"/>
      <c r="F2484" s="116"/>
      <c r="G2484" s="17"/>
      <c r="H2484" s="17"/>
      <c r="I2484" s="17"/>
      <c r="J2484" s="17"/>
      <c r="K2484" s="17"/>
      <c r="L2484" s="17"/>
      <c r="M2484" s="17"/>
      <c r="N2484" s="17"/>
      <c r="O2484" s="116"/>
      <c r="P2484" s="117">
        <f>IF(D2484&gt;A_Stammdaten!$B$12,0,SUM(G2484,H2484,J2484,L2484:M2484)-SUM(I2484,K2484,N2484:O2484))</f>
        <v>0</v>
      </c>
      <c r="Q2484" s="17"/>
      <c r="R2484" s="17"/>
      <c r="S2484" s="17"/>
      <c r="T2484" s="17"/>
      <c r="U2484" s="62">
        <f t="shared" si="800"/>
        <v>0</v>
      </c>
      <c r="V2484" s="34"/>
      <c r="W2484" s="34"/>
      <c r="X2484" s="34"/>
      <c r="Y2484" s="34"/>
      <c r="Z2484" s="34"/>
      <c r="AA2484" s="63" t="str">
        <f t="shared" si="801"/>
        <v>-</v>
      </c>
      <c r="AB2484" s="63" t="str">
        <f t="shared" si="802"/>
        <v>-</v>
      </c>
      <c r="AC2484" s="63">
        <f>IF(ISBLANK($C2484),0,VLOOKUP($C2484,Listen!$A$2:$C$45,2,FALSE))</f>
        <v>0</v>
      </c>
      <c r="AD2484" s="63">
        <f>IF(ISBLANK($C2484),0,VLOOKUP($C2484,Listen!$A$2:$C$45,3,FALSE))</f>
        <v>0</v>
      </c>
      <c r="AE2484" s="49">
        <f t="shared" si="803"/>
        <v>0</v>
      </c>
      <c r="AF2484" s="49">
        <f t="shared" si="803"/>
        <v>0</v>
      </c>
      <c r="AG2484" s="49">
        <f>IFERROR(IF(OR($V2484&lt;&gt;"Ja",VLOOKUP($C2484,Listen!$A$2:$F$45,5,0)="Nein",D2484&lt;IF(C2484="LNG Anbindungsanlagen gemäß separater Festlegung",2022,2023)),$AC2484,$AA2484),0)</f>
        <v>0</v>
      </c>
      <c r="AH2484" s="49">
        <f>IFERROR(IF(OR($V2484&lt;&gt;"Ja",VLOOKUP($C2484,Listen!$A$2:$F$45,5,0)="Nein",D2484&lt;IF(C2484="LNG Anbindungsanlagen gemäß separater Festlegung",2022,2023)),$AC2484,$AA2484),0)</f>
        <v>0</v>
      </c>
      <c r="AI2484" s="49">
        <f>IFERROR(IF(OR($W2484&lt;&gt;"Ja",VLOOKUP($C2484,Listen!$A$2:$F$45,6,0)="Nein"),$AC2484,$AB2484),0)</f>
        <v>0</v>
      </c>
      <c r="AJ2484" s="49">
        <f>IFERROR(IF(OR($W2484&lt;&gt;"Ja",VLOOKUP($C2484,Listen!$A$2:$F$45,6,0)="Nein"),$AC2484,$AB2484),0)</f>
        <v>0</v>
      </c>
      <c r="AK2484" s="49">
        <f>IFERROR(IF(OR($W2484&lt;&gt;"Ja",VLOOKUP($C2484,Listen!$A$2:$F$45,6,0)="Nein"),$AC2484,$AB2484),0)</f>
        <v>0</v>
      </c>
      <c r="AL2484" s="51">
        <f t="shared" si="804"/>
        <v>0</v>
      </c>
      <c r="AM2484" s="296">
        <f>IFERROR(IF(VLOOKUP($C2484,Listen!$A$2:$F$45,6,0)="Ja",MAX(BC2484:BD2484),D_SAV!$BC2484),0)</f>
        <v>0</v>
      </c>
      <c r="AN2484" s="51">
        <f t="shared" si="805"/>
        <v>0</v>
      </c>
      <c r="AP2484" s="304">
        <f t="shared" si="806"/>
        <v>0</v>
      </c>
      <c r="AQ2484" s="304">
        <f t="shared" si="807"/>
        <v>0</v>
      </c>
      <c r="AR2484" s="304">
        <f t="shared" si="808"/>
        <v>0</v>
      </c>
      <c r="AS2484" s="304">
        <f t="shared" si="809"/>
        <v>0</v>
      </c>
      <c r="AT2484" s="304">
        <f t="shared" si="810"/>
        <v>0</v>
      </c>
      <c r="AU2484" s="304">
        <f t="shared" si="811"/>
        <v>0</v>
      </c>
      <c r="AV2484" s="304">
        <f t="shared" si="812"/>
        <v>0</v>
      </c>
      <c r="AW2484" s="304">
        <f t="shared" si="813"/>
        <v>0</v>
      </c>
      <c r="AX2484" s="304">
        <f t="shared" si="814"/>
        <v>0</v>
      </c>
      <c r="AY2484" s="304">
        <f t="shared" si="815"/>
        <v>0</v>
      </c>
      <c r="AZ2484" s="304">
        <f t="shared" si="816"/>
        <v>0</v>
      </c>
      <c r="BA2484" s="304">
        <f t="shared" si="817"/>
        <v>0</v>
      </c>
      <c r="BB2484" s="304">
        <f t="shared" si="818"/>
        <v>0</v>
      </c>
      <c r="BC2484" s="304">
        <f t="shared" si="819"/>
        <v>0</v>
      </c>
      <c r="BD2484" s="304">
        <f t="shared" si="820"/>
        <v>0</v>
      </c>
      <c r="BE2484" s="304">
        <f>IFERROR(IF(VLOOKUP($C2484,Listen!$A$2:$F$45,6,0)="Ja",BB2484-MAX(BC2484:BD2484),BB2484-BC2484),0)</f>
        <v>0</v>
      </c>
    </row>
    <row r="2485" spans="1:57" x14ac:dyDescent="0.25">
      <c r="A2485" s="320" t="str">
        <f>IF(AND(D2485&lt;&gt;0,C2485&lt;&gt;0,E2485&lt;&gt;0),IF(B2485&lt;&gt;0,CONCATENATE(B2485,"-AGr",VLOOKUP(C2485,Listen!$A$2:$D$45,4,FALSE),"-",D2485,"-",E2485,),CONCATENATE("AGr",VLOOKUP(C2485,Listen!$A$2:$D$45,4,FALSE),"-",D2485,"-",E2485)),"keine vollständige ID")</f>
        <v>keine vollständige ID</v>
      </c>
      <c r="B2485" s="301"/>
      <c r="C2485" s="287"/>
      <c r="D2485" s="34"/>
      <c r="E2485" s="306"/>
      <c r="F2485" s="116"/>
      <c r="G2485" s="17"/>
      <c r="H2485" s="17"/>
      <c r="I2485" s="17"/>
      <c r="J2485" s="17"/>
      <c r="K2485" s="17"/>
      <c r="L2485" s="17"/>
      <c r="M2485" s="17"/>
      <c r="N2485" s="17"/>
      <c r="O2485" s="116"/>
      <c r="P2485" s="117">
        <f>IF(D2485&gt;A_Stammdaten!$B$12,0,SUM(G2485,H2485,J2485,L2485:M2485)-SUM(I2485,K2485,N2485:O2485))</f>
        <v>0</v>
      </c>
      <c r="Q2485" s="17"/>
      <c r="R2485" s="17"/>
      <c r="S2485" s="17"/>
      <c r="T2485" s="17"/>
      <c r="U2485" s="62">
        <f t="shared" si="800"/>
        <v>0</v>
      </c>
      <c r="V2485" s="34"/>
      <c r="W2485" s="34"/>
      <c r="X2485" s="34"/>
      <c r="Y2485" s="34"/>
      <c r="Z2485" s="34"/>
      <c r="AA2485" s="63" t="str">
        <f t="shared" si="801"/>
        <v>-</v>
      </c>
      <c r="AB2485" s="63" t="str">
        <f t="shared" si="802"/>
        <v>-</v>
      </c>
      <c r="AC2485" s="63">
        <f>IF(ISBLANK($C2485),0,VLOOKUP($C2485,Listen!$A$2:$C$45,2,FALSE))</f>
        <v>0</v>
      </c>
      <c r="AD2485" s="63">
        <f>IF(ISBLANK($C2485),0,VLOOKUP($C2485,Listen!$A$2:$C$45,3,FALSE))</f>
        <v>0</v>
      </c>
      <c r="AE2485" s="49">
        <f t="shared" si="803"/>
        <v>0</v>
      </c>
      <c r="AF2485" s="49">
        <f t="shared" si="803"/>
        <v>0</v>
      </c>
      <c r="AG2485" s="49">
        <f>IFERROR(IF(OR($V2485&lt;&gt;"Ja",VLOOKUP($C2485,Listen!$A$2:$F$45,5,0)="Nein",D2485&lt;IF(C2485="LNG Anbindungsanlagen gemäß separater Festlegung",2022,2023)),$AC2485,$AA2485),0)</f>
        <v>0</v>
      </c>
      <c r="AH2485" s="49">
        <f>IFERROR(IF(OR($V2485&lt;&gt;"Ja",VLOOKUP($C2485,Listen!$A$2:$F$45,5,0)="Nein",D2485&lt;IF(C2485="LNG Anbindungsanlagen gemäß separater Festlegung",2022,2023)),$AC2485,$AA2485),0)</f>
        <v>0</v>
      </c>
      <c r="AI2485" s="49">
        <f>IFERROR(IF(OR($W2485&lt;&gt;"Ja",VLOOKUP($C2485,Listen!$A$2:$F$45,6,0)="Nein"),$AC2485,$AB2485),0)</f>
        <v>0</v>
      </c>
      <c r="AJ2485" s="49">
        <f>IFERROR(IF(OR($W2485&lt;&gt;"Ja",VLOOKUP($C2485,Listen!$A$2:$F$45,6,0)="Nein"),$AC2485,$AB2485),0)</f>
        <v>0</v>
      </c>
      <c r="AK2485" s="49">
        <f>IFERROR(IF(OR($W2485&lt;&gt;"Ja",VLOOKUP($C2485,Listen!$A$2:$F$45,6,0)="Nein"),$AC2485,$AB2485),0)</f>
        <v>0</v>
      </c>
      <c r="AL2485" s="51">
        <f t="shared" si="804"/>
        <v>0</v>
      </c>
      <c r="AM2485" s="296">
        <f>IFERROR(IF(VLOOKUP($C2485,Listen!$A$2:$F$45,6,0)="Ja",MAX(BC2485:BD2485),D_SAV!$BC2485),0)</f>
        <v>0</v>
      </c>
      <c r="AN2485" s="51">
        <f t="shared" si="805"/>
        <v>0</v>
      </c>
      <c r="AP2485" s="304">
        <f t="shared" si="806"/>
        <v>0</v>
      </c>
      <c r="AQ2485" s="304">
        <f t="shared" si="807"/>
        <v>0</v>
      </c>
      <c r="AR2485" s="304">
        <f t="shared" si="808"/>
        <v>0</v>
      </c>
      <c r="AS2485" s="304">
        <f t="shared" si="809"/>
        <v>0</v>
      </c>
      <c r="AT2485" s="304">
        <f t="shared" si="810"/>
        <v>0</v>
      </c>
      <c r="AU2485" s="304">
        <f t="shared" si="811"/>
        <v>0</v>
      </c>
      <c r="AV2485" s="304">
        <f t="shared" si="812"/>
        <v>0</v>
      </c>
      <c r="AW2485" s="304">
        <f t="shared" si="813"/>
        <v>0</v>
      </c>
      <c r="AX2485" s="304">
        <f t="shared" si="814"/>
        <v>0</v>
      </c>
      <c r="AY2485" s="304">
        <f t="shared" si="815"/>
        <v>0</v>
      </c>
      <c r="AZ2485" s="304">
        <f t="shared" si="816"/>
        <v>0</v>
      </c>
      <c r="BA2485" s="304">
        <f t="shared" si="817"/>
        <v>0</v>
      </c>
      <c r="BB2485" s="304">
        <f t="shared" si="818"/>
        <v>0</v>
      </c>
      <c r="BC2485" s="304">
        <f t="shared" si="819"/>
        <v>0</v>
      </c>
      <c r="BD2485" s="304">
        <f t="shared" si="820"/>
        <v>0</v>
      </c>
      <c r="BE2485" s="304">
        <f>IFERROR(IF(VLOOKUP($C2485,Listen!$A$2:$F$45,6,0)="Ja",BB2485-MAX(BC2485:BD2485),BB2485-BC2485),0)</f>
        <v>0</v>
      </c>
    </row>
    <row r="2486" spans="1:57" x14ac:dyDescent="0.25">
      <c r="A2486" s="320" t="str">
        <f>IF(AND(D2486&lt;&gt;0,C2486&lt;&gt;0,E2486&lt;&gt;0),IF(B2486&lt;&gt;0,CONCATENATE(B2486,"-AGr",VLOOKUP(C2486,Listen!$A$2:$D$45,4,FALSE),"-",D2486,"-",E2486,),CONCATENATE("AGr",VLOOKUP(C2486,Listen!$A$2:$D$45,4,FALSE),"-",D2486,"-",E2486)),"keine vollständige ID")</f>
        <v>keine vollständige ID</v>
      </c>
      <c r="B2486" s="301"/>
      <c r="C2486" s="287"/>
      <c r="D2486" s="34"/>
      <c r="E2486" s="306"/>
      <c r="F2486" s="116"/>
      <c r="G2486" s="17"/>
      <c r="H2486" s="17"/>
      <c r="I2486" s="17"/>
      <c r="J2486" s="17"/>
      <c r="K2486" s="17"/>
      <c r="L2486" s="17"/>
      <c r="M2486" s="17"/>
      <c r="N2486" s="17"/>
      <c r="O2486" s="116"/>
      <c r="P2486" s="117">
        <f>IF(D2486&gt;A_Stammdaten!$B$12,0,SUM(G2486,H2486,J2486,L2486:M2486)-SUM(I2486,K2486,N2486:O2486))</f>
        <v>0</v>
      </c>
      <c r="Q2486" s="17"/>
      <c r="R2486" s="17"/>
      <c r="S2486" s="17"/>
      <c r="T2486" s="17"/>
      <c r="U2486" s="62">
        <f t="shared" si="800"/>
        <v>0</v>
      </c>
      <c r="V2486" s="34"/>
      <c r="W2486" s="34"/>
      <c r="X2486" s="34"/>
      <c r="Y2486" s="34"/>
      <c r="Z2486" s="34"/>
      <c r="AA2486" s="63" t="str">
        <f t="shared" si="801"/>
        <v>-</v>
      </c>
      <c r="AB2486" s="63" t="str">
        <f t="shared" si="802"/>
        <v>-</v>
      </c>
      <c r="AC2486" s="63">
        <f>IF(ISBLANK($C2486),0,VLOOKUP($C2486,Listen!$A$2:$C$45,2,FALSE))</f>
        <v>0</v>
      </c>
      <c r="AD2486" s="63">
        <f>IF(ISBLANK($C2486),0,VLOOKUP($C2486,Listen!$A$2:$C$45,3,FALSE))</f>
        <v>0</v>
      </c>
      <c r="AE2486" s="49">
        <f t="shared" si="803"/>
        <v>0</v>
      </c>
      <c r="AF2486" s="49">
        <f t="shared" si="803"/>
        <v>0</v>
      </c>
      <c r="AG2486" s="49">
        <f>IFERROR(IF(OR($V2486&lt;&gt;"Ja",VLOOKUP($C2486,Listen!$A$2:$F$45,5,0)="Nein",D2486&lt;IF(C2486="LNG Anbindungsanlagen gemäß separater Festlegung",2022,2023)),$AC2486,$AA2486),0)</f>
        <v>0</v>
      </c>
      <c r="AH2486" s="49">
        <f>IFERROR(IF(OR($V2486&lt;&gt;"Ja",VLOOKUP($C2486,Listen!$A$2:$F$45,5,0)="Nein",D2486&lt;IF(C2486="LNG Anbindungsanlagen gemäß separater Festlegung",2022,2023)),$AC2486,$AA2486),0)</f>
        <v>0</v>
      </c>
      <c r="AI2486" s="49">
        <f>IFERROR(IF(OR($W2486&lt;&gt;"Ja",VLOOKUP($C2486,Listen!$A$2:$F$45,6,0)="Nein"),$AC2486,$AB2486),0)</f>
        <v>0</v>
      </c>
      <c r="AJ2486" s="49">
        <f>IFERROR(IF(OR($W2486&lt;&gt;"Ja",VLOOKUP($C2486,Listen!$A$2:$F$45,6,0)="Nein"),$AC2486,$AB2486),0)</f>
        <v>0</v>
      </c>
      <c r="AK2486" s="49">
        <f>IFERROR(IF(OR($W2486&lt;&gt;"Ja",VLOOKUP($C2486,Listen!$A$2:$F$45,6,0)="Nein"),$AC2486,$AB2486),0)</f>
        <v>0</v>
      </c>
      <c r="AL2486" s="51">
        <f t="shared" si="804"/>
        <v>0</v>
      </c>
      <c r="AM2486" s="296">
        <f>IFERROR(IF(VLOOKUP($C2486,Listen!$A$2:$F$45,6,0)="Ja",MAX(BC2486:BD2486),D_SAV!$BC2486),0)</f>
        <v>0</v>
      </c>
      <c r="AN2486" s="51">
        <f t="shared" si="805"/>
        <v>0</v>
      </c>
      <c r="AP2486" s="304">
        <f t="shared" si="806"/>
        <v>0</v>
      </c>
      <c r="AQ2486" s="304">
        <f t="shared" si="807"/>
        <v>0</v>
      </c>
      <c r="AR2486" s="304">
        <f t="shared" si="808"/>
        <v>0</v>
      </c>
      <c r="AS2486" s="304">
        <f t="shared" si="809"/>
        <v>0</v>
      </c>
      <c r="AT2486" s="304">
        <f t="shared" si="810"/>
        <v>0</v>
      </c>
      <c r="AU2486" s="304">
        <f t="shared" si="811"/>
        <v>0</v>
      </c>
      <c r="AV2486" s="304">
        <f t="shared" si="812"/>
        <v>0</v>
      </c>
      <c r="AW2486" s="304">
        <f t="shared" si="813"/>
        <v>0</v>
      </c>
      <c r="AX2486" s="304">
        <f t="shared" si="814"/>
        <v>0</v>
      </c>
      <c r="AY2486" s="304">
        <f t="shared" si="815"/>
        <v>0</v>
      </c>
      <c r="AZ2486" s="304">
        <f t="shared" si="816"/>
        <v>0</v>
      </c>
      <c r="BA2486" s="304">
        <f t="shared" si="817"/>
        <v>0</v>
      </c>
      <c r="BB2486" s="304">
        <f t="shared" si="818"/>
        <v>0</v>
      </c>
      <c r="BC2486" s="304">
        <f t="shared" si="819"/>
        <v>0</v>
      </c>
      <c r="BD2486" s="304">
        <f t="shared" si="820"/>
        <v>0</v>
      </c>
      <c r="BE2486" s="304">
        <f>IFERROR(IF(VLOOKUP($C2486,Listen!$A$2:$F$45,6,0)="Ja",BB2486-MAX(BC2486:BD2486),BB2486-BC2486),0)</f>
        <v>0</v>
      </c>
    </row>
    <row r="2487" spans="1:57" x14ac:dyDescent="0.25">
      <c r="A2487" s="320" t="str">
        <f>IF(AND(D2487&lt;&gt;0,C2487&lt;&gt;0,E2487&lt;&gt;0),IF(B2487&lt;&gt;0,CONCATENATE(B2487,"-AGr",VLOOKUP(C2487,Listen!$A$2:$D$45,4,FALSE),"-",D2487,"-",E2487,),CONCATENATE("AGr",VLOOKUP(C2487,Listen!$A$2:$D$45,4,FALSE),"-",D2487,"-",E2487)),"keine vollständige ID")</f>
        <v>keine vollständige ID</v>
      </c>
      <c r="B2487" s="301"/>
      <c r="C2487" s="287"/>
      <c r="D2487" s="34"/>
      <c r="E2487" s="306"/>
      <c r="F2487" s="116"/>
      <c r="G2487" s="17"/>
      <c r="H2487" s="17"/>
      <c r="I2487" s="17"/>
      <c r="J2487" s="17"/>
      <c r="K2487" s="17"/>
      <c r="L2487" s="17"/>
      <c r="M2487" s="17"/>
      <c r="N2487" s="17"/>
      <c r="O2487" s="116"/>
      <c r="P2487" s="117">
        <f>IF(D2487&gt;A_Stammdaten!$B$12,0,SUM(G2487,H2487,J2487,L2487:M2487)-SUM(I2487,K2487,N2487:O2487))</f>
        <v>0</v>
      </c>
      <c r="Q2487" s="17"/>
      <c r="R2487" s="17"/>
      <c r="S2487" s="17"/>
      <c r="T2487" s="17"/>
      <c r="U2487" s="62">
        <f t="shared" si="800"/>
        <v>0</v>
      </c>
      <c r="V2487" s="34"/>
      <c r="W2487" s="34"/>
      <c r="X2487" s="34"/>
      <c r="Y2487" s="34"/>
      <c r="Z2487" s="34"/>
      <c r="AA2487" s="63" t="str">
        <f t="shared" si="801"/>
        <v>-</v>
      </c>
      <c r="AB2487" s="63" t="str">
        <f t="shared" si="802"/>
        <v>-</v>
      </c>
      <c r="AC2487" s="63">
        <f>IF(ISBLANK($C2487),0,VLOOKUP($C2487,Listen!$A$2:$C$45,2,FALSE))</f>
        <v>0</v>
      </c>
      <c r="AD2487" s="63">
        <f>IF(ISBLANK($C2487),0,VLOOKUP($C2487,Listen!$A$2:$C$45,3,FALSE))</f>
        <v>0</v>
      </c>
      <c r="AE2487" s="49">
        <f t="shared" si="803"/>
        <v>0</v>
      </c>
      <c r="AF2487" s="49">
        <f t="shared" si="803"/>
        <v>0</v>
      </c>
      <c r="AG2487" s="49">
        <f>IFERROR(IF(OR($V2487&lt;&gt;"Ja",VLOOKUP($C2487,Listen!$A$2:$F$45,5,0)="Nein",D2487&lt;IF(C2487="LNG Anbindungsanlagen gemäß separater Festlegung",2022,2023)),$AC2487,$AA2487),0)</f>
        <v>0</v>
      </c>
      <c r="AH2487" s="49">
        <f>IFERROR(IF(OR($V2487&lt;&gt;"Ja",VLOOKUP($C2487,Listen!$A$2:$F$45,5,0)="Nein",D2487&lt;IF(C2487="LNG Anbindungsanlagen gemäß separater Festlegung",2022,2023)),$AC2487,$AA2487),0)</f>
        <v>0</v>
      </c>
      <c r="AI2487" s="49">
        <f>IFERROR(IF(OR($W2487&lt;&gt;"Ja",VLOOKUP($C2487,Listen!$A$2:$F$45,6,0)="Nein"),$AC2487,$AB2487),0)</f>
        <v>0</v>
      </c>
      <c r="AJ2487" s="49">
        <f>IFERROR(IF(OR($W2487&lt;&gt;"Ja",VLOOKUP($C2487,Listen!$A$2:$F$45,6,0)="Nein"),$AC2487,$AB2487),0)</f>
        <v>0</v>
      </c>
      <c r="AK2487" s="49">
        <f>IFERROR(IF(OR($W2487&lt;&gt;"Ja",VLOOKUP($C2487,Listen!$A$2:$F$45,6,0)="Nein"),$AC2487,$AB2487),0)</f>
        <v>0</v>
      </c>
      <c r="AL2487" s="51">
        <f t="shared" si="804"/>
        <v>0</v>
      </c>
      <c r="AM2487" s="296">
        <f>IFERROR(IF(VLOOKUP($C2487,Listen!$A$2:$F$45,6,0)="Ja",MAX(BC2487:BD2487),D_SAV!$BC2487),0)</f>
        <v>0</v>
      </c>
      <c r="AN2487" s="51">
        <f t="shared" si="805"/>
        <v>0</v>
      </c>
      <c r="AP2487" s="304">
        <f t="shared" si="806"/>
        <v>0</v>
      </c>
      <c r="AQ2487" s="304">
        <f t="shared" si="807"/>
        <v>0</v>
      </c>
      <c r="AR2487" s="304">
        <f t="shared" si="808"/>
        <v>0</v>
      </c>
      <c r="AS2487" s="304">
        <f t="shared" si="809"/>
        <v>0</v>
      </c>
      <c r="AT2487" s="304">
        <f t="shared" si="810"/>
        <v>0</v>
      </c>
      <c r="AU2487" s="304">
        <f t="shared" si="811"/>
        <v>0</v>
      </c>
      <c r="AV2487" s="304">
        <f t="shared" si="812"/>
        <v>0</v>
      </c>
      <c r="AW2487" s="304">
        <f t="shared" si="813"/>
        <v>0</v>
      </c>
      <c r="AX2487" s="304">
        <f t="shared" si="814"/>
        <v>0</v>
      </c>
      <c r="AY2487" s="304">
        <f t="shared" si="815"/>
        <v>0</v>
      </c>
      <c r="AZ2487" s="304">
        <f t="shared" si="816"/>
        <v>0</v>
      </c>
      <c r="BA2487" s="304">
        <f t="shared" si="817"/>
        <v>0</v>
      </c>
      <c r="BB2487" s="304">
        <f t="shared" si="818"/>
        <v>0</v>
      </c>
      <c r="BC2487" s="304">
        <f t="shared" si="819"/>
        <v>0</v>
      </c>
      <c r="BD2487" s="304">
        <f t="shared" si="820"/>
        <v>0</v>
      </c>
      <c r="BE2487" s="304">
        <f>IFERROR(IF(VLOOKUP($C2487,Listen!$A$2:$F$45,6,0)="Ja",BB2487-MAX(BC2487:BD2487),BB2487-BC2487),0)</f>
        <v>0</v>
      </c>
    </row>
    <row r="2488" spans="1:57" x14ac:dyDescent="0.25">
      <c r="A2488" s="320" t="str">
        <f>IF(AND(D2488&lt;&gt;0,C2488&lt;&gt;0,E2488&lt;&gt;0),IF(B2488&lt;&gt;0,CONCATENATE(B2488,"-AGr",VLOOKUP(C2488,Listen!$A$2:$D$45,4,FALSE),"-",D2488,"-",E2488,),CONCATENATE("AGr",VLOOKUP(C2488,Listen!$A$2:$D$45,4,FALSE),"-",D2488,"-",E2488)),"keine vollständige ID")</f>
        <v>keine vollständige ID</v>
      </c>
      <c r="B2488" s="301"/>
      <c r="C2488" s="287"/>
      <c r="D2488" s="34"/>
      <c r="E2488" s="306"/>
      <c r="F2488" s="116"/>
      <c r="G2488" s="17"/>
      <c r="H2488" s="17"/>
      <c r="I2488" s="17"/>
      <c r="J2488" s="17"/>
      <c r="K2488" s="17"/>
      <c r="L2488" s="17"/>
      <c r="M2488" s="17"/>
      <c r="N2488" s="17"/>
      <c r="O2488" s="116"/>
      <c r="P2488" s="117">
        <f>IF(D2488&gt;A_Stammdaten!$B$12,0,SUM(G2488,H2488,J2488,L2488:M2488)-SUM(I2488,K2488,N2488:O2488))</f>
        <v>0</v>
      </c>
      <c r="Q2488" s="17"/>
      <c r="R2488" s="17"/>
      <c r="S2488" s="17"/>
      <c r="T2488" s="17"/>
      <c r="U2488" s="62">
        <f t="shared" si="800"/>
        <v>0</v>
      </c>
      <c r="V2488" s="34"/>
      <c r="W2488" s="34"/>
      <c r="X2488" s="34"/>
      <c r="Y2488" s="34"/>
      <c r="Z2488" s="34"/>
      <c r="AA2488" s="63" t="str">
        <f t="shared" si="801"/>
        <v>-</v>
      </c>
      <c r="AB2488" s="63" t="str">
        <f t="shared" si="802"/>
        <v>-</v>
      </c>
      <c r="AC2488" s="63">
        <f>IF(ISBLANK($C2488),0,VLOOKUP($C2488,Listen!$A$2:$C$45,2,FALSE))</f>
        <v>0</v>
      </c>
      <c r="AD2488" s="63">
        <f>IF(ISBLANK($C2488),0,VLOOKUP($C2488,Listen!$A$2:$C$45,3,FALSE))</f>
        <v>0</v>
      </c>
      <c r="AE2488" s="49">
        <f t="shared" si="803"/>
        <v>0</v>
      </c>
      <c r="AF2488" s="49">
        <f t="shared" si="803"/>
        <v>0</v>
      </c>
      <c r="AG2488" s="49">
        <f>IFERROR(IF(OR($V2488&lt;&gt;"Ja",VLOOKUP($C2488,Listen!$A$2:$F$45,5,0)="Nein",D2488&lt;IF(C2488="LNG Anbindungsanlagen gemäß separater Festlegung",2022,2023)),$AC2488,$AA2488),0)</f>
        <v>0</v>
      </c>
      <c r="AH2488" s="49">
        <f>IFERROR(IF(OR($V2488&lt;&gt;"Ja",VLOOKUP($C2488,Listen!$A$2:$F$45,5,0)="Nein",D2488&lt;IF(C2488="LNG Anbindungsanlagen gemäß separater Festlegung",2022,2023)),$AC2488,$AA2488),0)</f>
        <v>0</v>
      </c>
      <c r="AI2488" s="49">
        <f>IFERROR(IF(OR($W2488&lt;&gt;"Ja",VLOOKUP($C2488,Listen!$A$2:$F$45,6,0)="Nein"),$AC2488,$AB2488),0)</f>
        <v>0</v>
      </c>
      <c r="AJ2488" s="49">
        <f>IFERROR(IF(OR($W2488&lt;&gt;"Ja",VLOOKUP($C2488,Listen!$A$2:$F$45,6,0)="Nein"),$AC2488,$AB2488),0)</f>
        <v>0</v>
      </c>
      <c r="AK2488" s="49">
        <f>IFERROR(IF(OR($W2488&lt;&gt;"Ja",VLOOKUP($C2488,Listen!$A$2:$F$45,6,0)="Nein"),$AC2488,$AB2488),0)</f>
        <v>0</v>
      </c>
      <c r="AL2488" s="51">
        <f t="shared" si="804"/>
        <v>0</v>
      </c>
      <c r="AM2488" s="296">
        <f>IFERROR(IF(VLOOKUP($C2488,Listen!$A$2:$F$45,6,0)="Ja",MAX(BC2488:BD2488),D_SAV!$BC2488),0)</f>
        <v>0</v>
      </c>
      <c r="AN2488" s="51">
        <f t="shared" si="805"/>
        <v>0</v>
      </c>
      <c r="AP2488" s="304">
        <f t="shared" si="806"/>
        <v>0</v>
      </c>
      <c r="AQ2488" s="304">
        <f t="shared" si="807"/>
        <v>0</v>
      </c>
      <c r="AR2488" s="304">
        <f t="shared" si="808"/>
        <v>0</v>
      </c>
      <c r="AS2488" s="304">
        <f t="shared" si="809"/>
        <v>0</v>
      </c>
      <c r="AT2488" s="304">
        <f t="shared" si="810"/>
        <v>0</v>
      </c>
      <c r="AU2488" s="304">
        <f t="shared" si="811"/>
        <v>0</v>
      </c>
      <c r="AV2488" s="304">
        <f t="shared" si="812"/>
        <v>0</v>
      </c>
      <c r="AW2488" s="304">
        <f t="shared" si="813"/>
        <v>0</v>
      </c>
      <c r="AX2488" s="304">
        <f t="shared" si="814"/>
        <v>0</v>
      </c>
      <c r="AY2488" s="304">
        <f t="shared" si="815"/>
        <v>0</v>
      </c>
      <c r="AZ2488" s="304">
        <f t="shared" si="816"/>
        <v>0</v>
      </c>
      <c r="BA2488" s="304">
        <f t="shared" si="817"/>
        <v>0</v>
      </c>
      <c r="BB2488" s="304">
        <f t="shared" si="818"/>
        <v>0</v>
      </c>
      <c r="BC2488" s="304">
        <f t="shared" si="819"/>
        <v>0</v>
      </c>
      <c r="BD2488" s="304">
        <f t="shared" si="820"/>
        <v>0</v>
      </c>
      <c r="BE2488" s="304">
        <f>IFERROR(IF(VLOOKUP($C2488,Listen!$A$2:$F$45,6,0)="Ja",BB2488-MAX(BC2488:BD2488),BB2488-BC2488),0)</f>
        <v>0</v>
      </c>
    </row>
    <row r="2489" spans="1:57" x14ac:dyDescent="0.25">
      <c r="A2489" s="320" t="str">
        <f>IF(AND(D2489&lt;&gt;0,C2489&lt;&gt;0,E2489&lt;&gt;0),IF(B2489&lt;&gt;0,CONCATENATE(B2489,"-AGr",VLOOKUP(C2489,Listen!$A$2:$D$45,4,FALSE),"-",D2489,"-",E2489,),CONCATENATE("AGr",VLOOKUP(C2489,Listen!$A$2:$D$45,4,FALSE),"-",D2489,"-",E2489)),"keine vollständige ID")</f>
        <v>keine vollständige ID</v>
      </c>
      <c r="B2489" s="301"/>
      <c r="C2489" s="287"/>
      <c r="D2489" s="34"/>
      <c r="E2489" s="306"/>
      <c r="F2489" s="116"/>
      <c r="G2489" s="17"/>
      <c r="H2489" s="17"/>
      <c r="I2489" s="17"/>
      <c r="J2489" s="17"/>
      <c r="K2489" s="17"/>
      <c r="L2489" s="17"/>
      <c r="M2489" s="17"/>
      <c r="N2489" s="17"/>
      <c r="O2489" s="116"/>
      <c r="P2489" s="117">
        <f>IF(D2489&gt;A_Stammdaten!$B$12,0,SUM(G2489,H2489,J2489,L2489:M2489)-SUM(I2489,K2489,N2489:O2489))</f>
        <v>0</v>
      </c>
      <c r="Q2489" s="17"/>
      <c r="R2489" s="17"/>
      <c r="S2489" s="17"/>
      <c r="T2489" s="17"/>
      <c r="U2489" s="62">
        <f t="shared" si="800"/>
        <v>0</v>
      </c>
      <c r="V2489" s="34"/>
      <c r="W2489" s="34"/>
      <c r="X2489" s="34"/>
      <c r="Y2489" s="34"/>
      <c r="Z2489" s="34"/>
      <c r="AA2489" s="63" t="str">
        <f t="shared" si="801"/>
        <v>-</v>
      </c>
      <c r="AB2489" s="63" t="str">
        <f t="shared" si="802"/>
        <v>-</v>
      </c>
      <c r="AC2489" s="63">
        <f>IF(ISBLANK($C2489),0,VLOOKUP($C2489,Listen!$A$2:$C$45,2,FALSE))</f>
        <v>0</v>
      </c>
      <c r="AD2489" s="63">
        <f>IF(ISBLANK($C2489),0,VLOOKUP($C2489,Listen!$A$2:$C$45,3,FALSE))</f>
        <v>0</v>
      </c>
      <c r="AE2489" s="49">
        <f t="shared" si="803"/>
        <v>0</v>
      </c>
      <c r="AF2489" s="49">
        <f t="shared" si="803"/>
        <v>0</v>
      </c>
      <c r="AG2489" s="49">
        <f>IFERROR(IF(OR($V2489&lt;&gt;"Ja",VLOOKUP($C2489,Listen!$A$2:$F$45,5,0)="Nein",D2489&lt;IF(C2489="LNG Anbindungsanlagen gemäß separater Festlegung",2022,2023)),$AC2489,$AA2489),0)</f>
        <v>0</v>
      </c>
      <c r="AH2489" s="49">
        <f>IFERROR(IF(OR($V2489&lt;&gt;"Ja",VLOOKUP($C2489,Listen!$A$2:$F$45,5,0)="Nein",D2489&lt;IF(C2489="LNG Anbindungsanlagen gemäß separater Festlegung",2022,2023)),$AC2489,$AA2489),0)</f>
        <v>0</v>
      </c>
      <c r="AI2489" s="49">
        <f>IFERROR(IF(OR($W2489&lt;&gt;"Ja",VLOOKUP($C2489,Listen!$A$2:$F$45,6,0)="Nein"),$AC2489,$AB2489),0)</f>
        <v>0</v>
      </c>
      <c r="AJ2489" s="49">
        <f>IFERROR(IF(OR($W2489&lt;&gt;"Ja",VLOOKUP($C2489,Listen!$A$2:$F$45,6,0)="Nein"),$AC2489,$AB2489),0)</f>
        <v>0</v>
      </c>
      <c r="AK2489" s="49">
        <f>IFERROR(IF(OR($W2489&lt;&gt;"Ja",VLOOKUP($C2489,Listen!$A$2:$F$45,6,0)="Nein"),$AC2489,$AB2489),0)</f>
        <v>0</v>
      </c>
      <c r="AL2489" s="51">
        <f t="shared" si="804"/>
        <v>0</v>
      </c>
      <c r="AM2489" s="296">
        <f>IFERROR(IF(VLOOKUP($C2489,Listen!$A$2:$F$45,6,0)="Ja",MAX(BC2489:BD2489),D_SAV!$BC2489),0)</f>
        <v>0</v>
      </c>
      <c r="AN2489" s="51">
        <f t="shared" si="805"/>
        <v>0</v>
      </c>
      <c r="AP2489" s="304">
        <f t="shared" si="806"/>
        <v>0</v>
      </c>
      <c r="AQ2489" s="304">
        <f t="shared" si="807"/>
        <v>0</v>
      </c>
      <c r="AR2489" s="304">
        <f t="shared" si="808"/>
        <v>0</v>
      </c>
      <c r="AS2489" s="304">
        <f t="shared" si="809"/>
        <v>0</v>
      </c>
      <c r="AT2489" s="304">
        <f t="shared" si="810"/>
        <v>0</v>
      </c>
      <c r="AU2489" s="304">
        <f t="shared" si="811"/>
        <v>0</v>
      </c>
      <c r="AV2489" s="304">
        <f t="shared" si="812"/>
        <v>0</v>
      </c>
      <c r="AW2489" s="304">
        <f t="shared" si="813"/>
        <v>0</v>
      </c>
      <c r="AX2489" s="304">
        <f t="shared" si="814"/>
        <v>0</v>
      </c>
      <c r="AY2489" s="304">
        <f t="shared" si="815"/>
        <v>0</v>
      </c>
      <c r="AZ2489" s="304">
        <f t="shared" si="816"/>
        <v>0</v>
      </c>
      <c r="BA2489" s="304">
        <f t="shared" si="817"/>
        <v>0</v>
      </c>
      <c r="BB2489" s="304">
        <f t="shared" si="818"/>
        <v>0</v>
      </c>
      <c r="BC2489" s="304">
        <f t="shared" si="819"/>
        <v>0</v>
      </c>
      <c r="BD2489" s="304">
        <f t="shared" si="820"/>
        <v>0</v>
      </c>
      <c r="BE2489" s="304">
        <f>IFERROR(IF(VLOOKUP($C2489,Listen!$A$2:$F$45,6,0)="Ja",BB2489-MAX(BC2489:BD2489),BB2489-BC2489),0)</f>
        <v>0</v>
      </c>
    </row>
    <row r="2490" spans="1:57" x14ac:dyDescent="0.25">
      <c r="A2490" s="320" t="str">
        <f>IF(AND(D2490&lt;&gt;0,C2490&lt;&gt;0,E2490&lt;&gt;0),IF(B2490&lt;&gt;0,CONCATENATE(B2490,"-AGr",VLOOKUP(C2490,Listen!$A$2:$D$45,4,FALSE),"-",D2490,"-",E2490,),CONCATENATE("AGr",VLOOKUP(C2490,Listen!$A$2:$D$45,4,FALSE),"-",D2490,"-",E2490)),"keine vollständige ID")</f>
        <v>keine vollständige ID</v>
      </c>
      <c r="B2490" s="301"/>
      <c r="C2490" s="287"/>
      <c r="D2490" s="34"/>
      <c r="E2490" s="306"/>
      <c r="F2490" s="116"/>
      <c r="G2490" s="17"/>
      <c r="H2490" s="17"/>
      <c r="I2490" s="17"/>
      <c r="J2490" s="17"/>
      <c r="K2490" s="17"/>
      <c r="L2490" s="17"/>
      <c r="M2490" s="17"/>
      <c r="N2490" s="17"/>
      <c r="O2490" s="116"/>
      <c r="P2490" s="117">
        <f>IF(D2490&gt;A_Stammdaten!$B$12,0,SUM(G2490,H2490,J2490,L2490:M2490)-SUM(I2490,K2490,N2490:O2490))</f>
        <v>0</v>
      </c>
      <c r="Q2490" s="17"/>
      <c r="R2490" s="17"/>
      <c r="S2490" s="17"/>
      <c r="T2490" s="17"/>
      <c r="U2490" s="62">
        <f t="shared" si="800"/>
        <v>0</v>
      </c>
      <c r="V2490" s="34"/>
      <c r="W2490" s="34"/>
      <c r="X2490" s="34"/>
      <c r="Y2490" s="34"/>
      <c r="Z2490" s="34"/>
      <c r="AA2490" s="63" t="str">
        <f t="shared" si="801"/>
        <v>-</v>
      </c>
      <c r="AB2490" s="63" t="str">
        <f t="shared" si="802"/>
        <v>-</v>
      </c>
      <c r="AC2490" s="63">
        <f>IF(ISBLANK($C2490),0,VLOOKUP($C2490,Listen!$A$2:$C$45,2,FALSE))</f>
        <v>0</v>
      </c>
      <c r="AD2490" s="63">
        <f>IF(ISBLANK($C2490),0,VLOOKUP($C2490,Listen!$A$2:$C$45,3,FALSE))</f>
        <v>0</v>
      </c>
      <c r="AE2490" s="49">
        <f t="shared" si="803"/>
        <v>0</v>
      </c>
      <c r="AF2490" s="49">
        <f t="shared" si="803"/>
        <v>0</v>
      </c>
      <c r="AG2490" s="49">
        <f>IFERROR(IF(OR($V2490&lt;&gt;"Ja",VLOOKUP($C2490,Listen!$A$2:$F$45,5,0)="Nein",D2490&lt;IF(C2490="LNG Anbindungsanlagen gemäß separater Festlegung",2022,2023)),$AC2490,$AA2490),0)</f>
        <v>0</v>
      </c>
      <c r="AH2490" s="49">
        <f>IFERROR(IF(OR($V2490&lt;&gt;"Ja",VLOOKUP($C2490,Listen!$A$2:$F$45,5,0)="Nein",D2490&lt;IF(C2490="LNG Anbindungsanlagen gemäß separater Festlegung",2022,2023)),$AC2490,$AA2490),0)</f>
        <v>0</v>
      </c>
      <c r="AI2490" s="49">
        <f>IFERROR(IF(OR($W2490&lt;&gt;"Ja",VLOOKUP($C2490,Listen!$A$2:$F$45,6,0)="Nein"),$AC2490,$AB2490),0)</f>
        <v>0</v>
      </c>
      <c r="AJ2490" s="49">
        <f>IFERROR(IF(OR($W2490&lt;&gt;"Ja",VLOOKUP($C2490,Listen!$A$2:$F$45,6,0)="Nein"),$AC2490,$AB2490),0)</f>
        <v>0</v>
      </c>
      <c r="AK2490" s="49">
        <f>IFERROR(IF(OR($W2490&lt;&gt;"Ja",VLOOKUP($C2490,Listen!$A$2:$F$45,6,0)="Nein"),$AC2490,$AB2490),0)</f>
        <v>0</v>
      </c>
      <c r="AL2490" s="51">
        <f t="shared" si="804"/>
        <v>0</v>
      </c>
      <c r="AM2490" s="296">
        <f>IFERROR(IF(VLOOKUP($C2490,Listen!$A$2:$F$45,6,0)="Ja",MAX(BC2490:BD2490),D_SAV!$BC2490),0)</f>
        <v>0</v>
      </c>
      <c r="AN2490" s="51">
        <f t="shared" si="805"/>
        <v>0</v>
      </c>
      <c r="AP2490" s="304">
        <f t="shared" si="806"/>
        <v>0</v>
      </c>
      <c r="AQ2490" s="304">
        <f t="shared" si="807"/>
        <v>0</v>
      </c>
      <c r="AR2490" s="304">
        <f t="shared" si="808"/>
        <v>0</v>
      </c>
      <c r="AS2490" s="304">
        <f t="shared" si="809"/>
        <v>0</v>
      </c>
      <c r="AT2490" s="304">
        <f t="shared" si="810"/>
        <v>0</v>
      </c>
      <c r="AU2490" s="304">
        <f t="shared" si="811"/>
        <v>0</v>
      </c>
      <c r="AV2490" s="304">
        <f t="shared" si="812"/>
        <v>0</v>
      </c>
      <c r="AW2490" s="304">
        <f t="shared" si="813"/>
        <v>0</v>
      </c>
      <c r="AX2490" s="304">
        <f t="shared" si="814"/>
        <v>0</v>
      </c>
      <c r="AY2490" s="304">
        <f t="shared" si="815"/>
        <v>0</v>
      </c>
      <c r="AZ2490" s="304">
        <f t="shared" si="816"/>
        <v>0</v>
      </c>
      <c r="BA2490" s="304">
        <f t="shared" si="817"/>
        <v>0</v>
      </c>
      <c r="BB2490" s="304">
        <f t="shared" si="818"/>
        <v>0</v>
      </c>
      <c r="BC2490" s="304">
        <f t="shared" si="819"/>
        <v>0</v>
      </c>
      <c r="BD2490" s="304">
        <f t="shared" si="820"/>
        <v>0</v>
      </c>
      <c r="BE2490" s="304">
        <f>IFERROR(IF(VLOOKUP($C2490,Listen!$A$2:$F$45,6,0)="Ja",BB2490-MAX(BC2490:BD2490),BB2490-BC2490),0)</f>
        <v>0</v>
      </c>
    </row>
    <row r="2491" spans="1:57" x14ac:dyDescent="0.25">
      <c r="A2491" s="320" t="str">
        <f>IF(AND(D2491&lt;&gt;0,C2491&lt;&gt;0,E2491&lt;&gt;0),IF(B2491&lt;&gt;0,CONCATENATE(B2491,"-AGr",VLOOKUP(C2491,Listen!$A$2:$D$45,4,FALSE),"-",D2491,"-",E2491,),CONCATENATE("AGr",VLOOKUP(C2491,Listen!$A$2:$D$45,4,FALSE),"-",D2491,"-",E2491)),"keine vollständige ID")</f>
        <v>keine vollständige ID</v>
      </c>
      <c r="B2491" s="301"/>
      <c r="C2491" s="287"/>
      <c r="D2491" s="34"/>
      <c r="E2491" s="306"/>
      <c r="F2491" s="116"/>
      <c r="G2491" s="17"/>
      <c r="H2491" s="17"/>
      <c r="I2491" s="17"/>
      <c r="J2491" s="17"/>
      <c r="K2491" s="17"/>
      <c r="L2491" s="17"/>
      <c r="M2491" s="17"/>
      <c r="N2491" s="17"/>
      <c r="O2491" s="116"/>
      <c r="P2491" s="117">
        <f>IF(D2491&gt;A_Stammdaten!$B$12,0,SUM(G2491,H2491,J2491,L2491:M2491)-SUM(I2491,K2491,N2491:O2491))</f>
        <v>0</v>
      </c>
      <c r="Q2491" s="17"/>
      <c r="R2491" s="17"/>
      <c r="S2491" s="17"/>
      <c r="T2491" s="17"/>
      <c r="U2491" s="62">
        <f t="shared" si="800"/>
        <v>0</v>
      </c>
      <c r="V2491" s="34"/>
      <c r="W2491" s="34"/>
      <c r="X2491" s="34"/>
      <c r="Y2491" s="34"/>
      <c r="Z2491" s="34"/>
      <c r="AA2491" s="63" t="str">
        <f t="shared" si="801"/>
        <v>-</v>
      </c>
      <c r="AB2491" s="63" t="str">
        <f t="shared" si="802"/>
        <v>-</v>
      </c>
      <c r="AC2491" s="63">
        <f>IF(ISBLANK($C2491),0,VLOOKUP($C2491,Listen!$A$2:$C$45,2,FALSE))</f>
        <v>0</v>
      </c>
      <c r="AD2491" s="63">
        <f>IF(ISBLANK($C2491),0,VLOOKUP($C2491,Listen!$A$2:$C$45,3,FALSE))</f>
        <v>0</v>
      </c>
      <c r="AE2491" s="49">
        <f t="shared" si="803"/>
        <v>0</v>
      </c>
      <c r="AF2491" s="49">
        <f t="shared" si="803"/>
        <v>0</v>
      </c>
      <c r="AG2491" s="49">
        <f>IFERROR(IF(OR($V2491&lt;&gt;"Ja",VLOOKUP($C2491,Listen!$A$2:$F$45,5,0)="Nein",D2491&lt;IF(C2491="LNG Anbindungsanlagen gemäß separater Festlegung",2022,2023)),$AC2491,$AA2491),0)</f>
        <v>0</v>
      </c>
      <c r="AH2491" s="49">
        <f>IFERROR(IF(OR($V2491&lt;&gt;"Ja",VLOOKUP($C2491,Listen!$A$2:$F$45,5,0)="Nein",D2491&lt;IF(C2491="LNG Anbindungsanlagen gemäß separater Festlegung",2022,2023)),$AC2491,$AA2491),0)</f>
        <v>0</v>
      </c>
      <c r="AI2491" s="49">
        <f>IFERROR(IF(OR($W2491&lt;&gt;"Ja",VLOOKUP($C2491,Listen!$A$2:$F$45,6,0)="Nein"),$AC2491,$AB2491),0)</f>
        <v>0</v>
      </c>
      <c r="AJ2491" s="49">
        <f>IFERROR(IF(OR($W2491&lt;&gt;"Ja",VLOOKUP($C2491,Listen!$A$2:$F$45,6,0)="Nein"),$AC2491,$AB2491),0)</f>
        <v>0</v>
      </c>
      <c r="AK2491" s="49">
        <f>IFERROR(IF(OR($W2491&lt;&gt;"Ja",VLOOKUP($C2491,Listen!$A$2:$F$45,6,0)="Nein"),$AC2491,$AB2491),0)</f>
        <v>0</v>
      </c>
      <c r="AL2491" s="51">
        <f t="shared" si="804"/>
        <v>0</v>
      </c>
      <c r="AM2491" s="296">
        <f>IFERROR(IF(VLOOKUP($C2491,Listen!$A$2:$F$45,6,0)="Ja",MAX(BC2491:BD2491),D_SAV!$BC2491),0)</f>
        <v>0</v>
      </c>
      <c r="AN2491" s="51">
        <f t="shared" si="805"/>
        <v>0</v>
      </c>
      <c r="AP2491" s="304">
        <f t="shared" si="806"/>
        <v>0</v>
      </c>
      <c r="AQ2491" s="304">
        <f t="shared" si="807"/>
        <v>0</v>
      </c>
      <c r="AR2491" s="304">
        <f t="shared" si="808"/>
        <v>0</v>
      </c>
      <c r="AS2491" s="304">
        <f t="shared" si="809"/>
        <v>0</v>
      </c>
      <c r="AT2491" s="304">
        <f t="shared" si="810"/>
        <v>0</v>
      </c>
      <c r="AU2491" s="304">
        <f t="shared" si="811"/>
        <v>0</v>
      </c>
      <c r="AV2491" s="304">
        <f t="shared" si="812"/>
        <v>0</v>
      </c>
      <c r="AW2491" s="304">
        <f t="shared" si="813"/>
        <v>0</v>
      </c>
      <c r="AX2491" s="304">
        <f t="shared" si="814"/>
        <v>0</v>
      </c>
      <c r="AY2491" s="304">
        <f t="shared" si="815"/>
        <v>0</v>
      </c>
      <c r="AZ2491" s="304">
        <f t="shared" si="816"/>
        <v>0</v>
      </c>
      <c r="BA2491" s="304">
        <f t="shared" si="817"/>
        <v>0</v>
      </c>
      <c r="BB2491" s="304">
        <f t="shared" si="818"/>
        <v>0</v>
      </c>
      <c r="BC2491" s="304">
        <f t="shared" si="819"/>
        <v>0</v>
      </c>
      <c r="BD2491" s="304">
        <f t="shared" si="820"/>
        <v>0</v>
      </c>
      <c r="BE2491" s="304">
        <f>IFERROR(IF(VLOOKUP($C2491,Listen!$A$2:$F$45,6,0)="Ja",BB2491-MAX(BC2491:BD2491),BB2491-BC2491),0)</f>
        <v>0</v>
      </c>
    </row>
    <row r="2492" spans="1:57" x14ac:dyDescent="0.25">
      <c r="A2492" s="320" t="str">
        <f>IF(AND(D2492&lt;&gt;0,C2492&lt;&gt;0,E2492&lt;&gt;0),IF(B2492&lt;&gt;0,CONCATENATE(B2492,"-AGr",VLOOKUP(C2492,Listen!$A$2:$D$45,4,FALSE),"-",D2492,"-",E2492,),CONCATENATE("AGr",VLOOKUP(C2492,Listen!$A$2:$D$45,4,FALSE),"-",D2492,"-",E2492)),"keine vollständige ID")</f>
        <v>keine vollständige ID</v>
      </c>
      <c r="B2492" s="301"/>
      <c r="C2492" s="287"/>
      <c r="D2492" s="34"/>
      <c r="E2492" s="306"/>
      <c r="F2492" s="116"/>
      <c r="G2492" s="17"/>
      <c r="H2492" s="17"/>
      <c r="I2492" s="17"/>
      <c r="J2492" s="17"/>
      <c r="K2492" s="17"/>
      <c r="L2492" s="17"/>
      <c r="M2492" s="17"/>
      <c r="N2492" s="17"/>
      <c r="O2492" s="116"/>
      <c r="P2492" s="117">
        <f>IF(D2492&gt;A_Stammdaten!$B$12,0,SUM(G2492,H2492,J2492,L2492:M2492)-SUM(I2492,K2492,N2492:O2492))</f>
        <v>0</v>
      </c>
      <c r="Q2492" s="17"/>
      <c r="R2492" s="17"/>
      <c r="S2492" s="17"/>
      <c r="T2492" s="17"/>
      <c r="U2492" s="62">
        <f t="shared" si="800"/>
        <v>0</v>
      </c>
      <c r="V2492" s="34"/>
      <c r="W2492" s="34"/>
      <c r="X2492" s="34"/>
      <c r="Y2492" s="34"/>
      <c r="Z2492" s="34"/>
      <c r="AA2492" s="63" t="str">
        <f t="shared" si="801"/>
        <v>-</v>
      </c>
      <c r="AB2492" s="63" t="str">
        <f t="shared" si="802"/>
        <v>-</v>
      </c>
      <c r="AC2492" s="63">
        <f>IF(ISBLANK($C2492),0,VLOOKUP($C2492,Listen!$A$2:$C$45,2,FALSE))</f>
        <v>0</v>
      </c>
      <c r="AD2492" s="63">
        <f>IF(ISBLANK($C2492),0,VLOOKUP($C2492,Listen!$A$2:$C$45,3,FALSE))</f>
        <v>0</v>
      </c>
      <c r="AE2492" s="49">
        <f t="shared" si="803"/>
        <v>0</v>
      </c>
      <c r="AF2492" s="49">
        <f t="shared" si="803"/>
        <v>0</v>
      </c>
      <c r="AG2492" s="49">
        <f>IFERROR(IF(OR($V2492&lt;&gt;"Ja",VLOOKUP($C2492,Listen!$A$2:$F$45,5,0)="Nein",D2492&lt;IF(C2492="LNG Anbindungsanlagen gemäß separater Festlegung",2022,2023)),$AC2492,$AA2492),0)</f>
        <v>0</v>
      </c>
      <c r="AH2492" s="49">
        <f>IFERROR(IF(OR($V2492&lt;&gt;"Ja",VLOOKUP($C2492,Listen!$A$2:$F$45,5,0)="Nein",D2492&lt;IF(C2492="LNG Anbindungsanlagen gemäß separater Festlegung",2022,2023)),$AC2492,$AA2492),0)</f>
        <v>0</v>
      </c>
      <c r="AI2492" s="49">
        <f>IFERROR(IF(OR($W2492&lt;&gt;"Ja",VLOOKUP($C2492,Listen!$A$2:$F$45,6,0)="Nein"),$AC2492,$AB2492),0)</f>
        <v>0</v>
      </c>
      <c r="AJ2492" s="49">
        <f>IFERROR(IF(OR($W2492&lt;&gt;"Ja",VLOOKUP($C2492,Listen!$A$2:$F$45,6,0)="Nein"),$AC2492,$AB2492),0)</f>
        <v>0</v>
      </c>
      <c r="AK2492" s="49">
        <f>IFERROR(IF(OR($W2492&lt;&gt;"Ja",VLOOKUP($C2492,Listen!$A$2:$F$45,6,0)="Nein"),$AC2492,$AB2492),0)</f>
        <v>0</v>
      </c>
      <c r="AL2492" s="51">
        <f t="shared" si="804"/>
        <v>0</v>
      </c>
      <c r="AM2492" s="296">
        <f>IFERROR(IF(VLOOKUP($C2492,Listen!$A$2:$F$45,6,0)="Ja",MAX(BC2492:BD2492),D_SAV!$BC2492),0)</f>
        <v>0</v>
      </c>
      <c r="AN2492" s="51">
        <f t="shared" si="805"/>
        <v>0</v>
      </c>
      <c r="AP2492" s="304">
        <f t="shared" si="806"/>
        <v>0</v>
      </c>
      <c r="AQ2492" s="304">
        <f t="shared" si="807"/>
        <v>0</v>
      </c>
      <c r="AR2492" s="304">
        <f t="shared" si="808"/>
        <v>0</v>
      </c>
      <c r="AS2492" s="304">
        <f t="shared" si="809"/>
        <v>0</v>
      </c>
      <c r="AT2492" s="304">
        <f t="shared" si="810"/>
        <v>0</v>
      </c>
      <c r="AU2492" s="304">
        <f t="shared" si="811"/>
        <v>0</v>
      </c>
      <c r="AV2492" s="304">
        <f t="shared" si="812"/>
        <v>0</v>
      </c>
      <c r="AW2492" s="304">
        <f t="shared" si="813"/>
        <v>0</v>
      </c>
      <c r="AX2492" s="304">
        <f t="shared" si="814"/>
        <v>0</v>
      </c>
      <c r="AY2492" s="304">
        <f t="shared" si="815"/>
        <v>0</v>
      </c>
      <c r="AZ2492" s="304">
        <f t="shared" si="816"/>
        <v>0</v>
      </c>
      <c r="BA2492" s="304">
        <f t="shared" si="817"/>
        <v>0</v>
      </c>
      <c r="BB2492" s="304">
        <f t="shared" si="818"/>
        <v>0</v>
      </c>
      <c r="BC2492" s="304">
        <f t="shared" si="819"/>
        <v>0</v>
      </c>
      <c r="BD2492" s="304">
        <f t="shared" si="820"/>
        <v>0</v>
      </c>
      <c r="BE2492" s="304">
        <f>IFERROR(IF(VLOOKUP($C2492,Listen!$A$2:$F$45,6,0)="Ja",BB2492-MAX(BC2492:BD2492),BB2492-BC2492),0)</f>
        <v>0</v>
      </c>
    </row>
    <row r="2493" spans="1:57" x14ac:dyDescent="0.25">
      <c r="A2493" s="320" t="str">
        <f>IF(AND(D2493&lt;&gt;0,C2493&lt;&gt;0,E2493&lt;&gt;0),IF(B2493&lt;&gt;0,CONCATENATE(B2493,"-AGr",VLOOKUP(C2493,Listen!$A$2:$D$45,4,FALSE),"-",D2493,"-",E2493,),CONCATENATE("AGr",VLOOKUP(C2493,Listen!$A$2:$D$45,4,FALSE),"-",D2493,"-",E2493)),"keine vollständige ID")</f>
        <v>keine vollständige ID</v>
      </c>
      <c r="B2493" s="301"/>
      <c r="C2493" s="287"/>
      <c r="D2493" s="34"/>
      <c r="E2493" s="306"/>
      <c r="F2493" s="116"/>
      <c r="G2493" s="17"/>
      <c r="H2493" s="17"/>
      <c r="I2493" s="17"/>
      <c r="J2493" s="17"/>
      <c r="K2493" s="17"/>
      <c r="L2493" s="17"/>
      <c r="M2493" s="17"/>
      <c r="N2493" s="17"/>
      <c r="O2493" s="116"/>
      <c r="P2493" s="117">
        <f>IF(D2493&gt;A_Stammdaten!$B$12,0,SUM(G2493,H2493,J2493,L2493:M2493)-SUM(I2493,K2493,N2493:O2493))</f>
        <v>0</v>
      </c>
      <c r="Q2493" s="17"/>
      <c r="R2493" s="17"/>
      <c r="S2493" s="17"/>
      <c r="T2493" s="17"/>
      <c r="U2493" s="62">
        <f t="shared" si="800"/>
        <v>0</v>
      </c>
      <c r="V2493" s="34"/>
      <c r="W2493" s="34"/>
      <c r="X2493" s="34"/>
      <c r="Y2493" s="34"/>
      <c r="Z2493" s="34"/>
      <c r="AA2493" s="63" t="str">
        <f t="shared" si="801"/>
        <v>-</v>
      </c>
      <c r="AB2493" s="63" t="str">
        <f t="shared" si="802"/>
        <v>-</v>
      </c>
      <c r="AC2493" s="63">
        <f>IF(ISBLANK($C2493),0,VLOOKUP($C2493,Listen!$A$2:$C$45,2,FALSE))</f>
        <v>0</v>
      </c>
      <c r="AD2493" s="63">
        <f>IF(ISBLANK($C2493),0,VLOOKUP($C2493,Listen!$A$2:$C$45,3,FALSE))</f>
        <v>0</v>
      </c>
      <c r="AE2493" s="49">
        <f t="shared" si="803"/>
        <v>0</v>
      </c>
      <c r="AF2493" s="49">
        <f t="shared" si="803"/>
        <v>0</v>
      </c>
      <c r="AG2493" s="49">
        <f>IFERROR(IF(OR($V2493&lt;&gt;"Ja",VLOOKUP($C2493,Listen!$A$2:$F$45,5,0)="Nein",D2493&lt;IF(C2493="LNG Anbindungsanlagen gemäß separater Festlegung",2022,2023)),$AC2493,$AA2493),0)</f>
        <v>0</v>
      </c>
      <c r="AH2493" s="49">
        <f>IFERROR(IF(OR($V2493&lt;&gt;"Ja",VLOOKUP($C2493,Listen!$A$2:$F$45,5,0)="Nein",D2493&lt;IF(C2493="LNG Anbindungsanlagen gemäß separater Festlegung",2022,2023)),$AC2493,$AA2493),0)</f>
        <v>0</v>
      </c>
      <c r="AI2493" s="49">
        <f>IFERROR(IF(OR($W2493&lt;&gt;"Ja",VLOOKUP($C2493,Listen!$A$2:$F$45,6,0)="Nein"),$AC2493,$AB2493),0)</f>
        <v>0</v>
      </c>
      <c r="AJ2493" s="49">
        <f>IFERROR(IF(OR($W2493&lt;&gt;"Ja",VLOOKUP($C2493,Listen!$A$2:$F$45,6,0)="Nein"),$AC2493,$AB2493),0)</f>
        <v>0</v>
      </c>
      <c r="AK2493" s="49">
        <f>IFERROR(IF(OR($W2493&lt;&gt;"Ja",VLOOKUP($C2493,Listen!$A$2:$F$45,6,0)="Nein"),$AC2493,$AB2493),0)</f>
        <v>0</v>
      </c>
      <c r="AL2493" s="51">
        <f t="shared" si="804"/>
        <v>0</v>
      </c>
      <c r="AM2493" s="296">
        <f>IFERROR(IF(VLOOKUP($C2493,Listen!$A$2:$F$45,6,0)="Ja",MAX(BC2493:BD2493),D_SAV!$BC2493),0)</f>
        <v>0</v>
      </c>
      <c r="AN2493" s="51">
        <f t="shared" si="805"/>
        <v>0</v>
      </c>
      <c r="AP2493" s="304">
        <f t="shared" si="806"/>
        <v>0</v>
      </c>
      <c r="AQ2493" s="304">
        <f t="shared" si="807"/>
        <v>0</v>
      </c>
      <c r="AR2493" s="304">
        <f t="shared" si="808"/>
        <v>0</v>
      </c>
      <c r="AS2493" s="304">
        <f t="shared" si="809"/>
        <v>0</v>
      </c>
      <c r="AT2493" s="304">
        <f t="shared" si="810"/>
        <v>0</v>
      </c>
      <c r="AU2493" s="304">
        <f t="shared" si="811"/>
        <v>0</v>
      </c>
      <c r="AV2493" s="304">
        <f t="shared" si="812"/>
        <v>0</v>
      </c>
      <c r="AW2493" s="304">
        <f t="shared" si="813"/>
        <v>0</v>
      </c>
      <c r="AX2493" s="304">
        <f t="shared" si="814"/>
        <v>0</v>
      </c>
      <c r="AY2493" s="304">
        <f t="shared" si="815"/>
        <v>0</v>
      </c>
      <c r="AZ2493" s="304">
        <f t="shared" si="816"/>
        <v>0</v>
      </c>
      <c r="BA2493" s="304">
        <f t="shared" si="817"/>
        <v>0</v>
      </c>
      <c r="BB2493" s="304">
        <f t="shared" si="818"/>
        <v>0</v>
      </c>
      <c r="BC2493" s="304">
        <f t="shared" si="819"/>
        <v>0</v>
      </c>
      <c r="BD2493" s="304">
        <f t="shared" si="820"/>
        <v>0</v>
      </c>
      <c r="BE2493" s="304">
        <f>IFERROR(IF(VLOOKUP($C2493,Listen!$A$2:$F$45,6,0)="Ja",BB2493-MAX(BC2493:BD2493),BB2493-BC2493),0)</f>
        <v>0</v>
      </c>
    </row>
    <row r="2494" spans="1:57" x14ac:dyDescent="0.25">
      <c r="A2494" s="320" t="str">
        <f>IF(AND(D2494&lt;&gt;0,C2494&lt;&gt;0,E2494&lt;&gt;0),IF(B2494&lt;&gt;0,CONCATENATE(B2494,"-AGr",VLOOKUP(C2494,Listen!$A$2:$D$45,4,FALSE),"-",D2494,"-",E2494,),CONCATENATE("AGr",VLOOKUP(C2494,Listen!$A$2:$D$45,4,FALSE),"-",D2494,"-",E2494)),"keine vollständige ID")</f>
        <v>keine vollständige ID</v>
      </c>
      <c r="B2494" s="301"/>
      <c r="C2494" s="287"/>
      <c r="D2494" s="34"/>
      <c r="E2494" s="306"/>
      <c r="F2494" s="116"/>
      <c r="G2494" s="17"/>
      <c r="H2494" s="17"/>
      <c r="I2494" s="17"/>
      <c r="J2494" s="17"/>
      <c r="K2494" s="17"/>
      <c r="L2494" s="17"/>
      <c r="M2494" s="17"/>
      <c r="N2494" s="17"/>
      <c r="O2494" s="116"/>
      <c r="P2494" s="117">
        <f>IF(D2494&gt;A_Stammdaten!$B$12,0,SUM(G2494,H2494,J2494,L2494:M2494)-SUM(I2494,K2494,N2494:O2494))</f>
        <v>0</v>
      </c>
      <c r="Q2494" s="17"/>
      <c r="R2494" s="17"/>
      <c r="S2494" s="17"/>
      <c r="T2494" s="17"/>
      <c r="U2494" s="62">
        <f t="shared" si="800"/>
        <v>0</v>
      </c>
      <c r="V2494" s="34"/>
      <c r="W2494" s="34"/>
      <c r="X2494" s="34"/>
      <c r="Y2494" s="34"/>
      <c r="Z2494" s="34"/>
      <c r="AA2494" s="63" t="str">
        <f t="shared" si="801"/>
        <v>-</v>
      </c>
      <c r="AB2494" s="63" t="str">
        <f t="shared" si="802"/>
        <v>-</v>
      </c>
      <c r="AC2494" s="63">
        <f>IF(ISBLANK($C2494),0,VLOOKUP($C2494,Listen!$A$2:$C$45,2,FALSE))</f>
        <v>0</v>
      </c>
      <c r="AD2494" s="63">
        <f>IF(ISBLANK($C2494),0,VLOOKUP($C2494,Listen!$A$2:$C$45,3,FALSE))</f>
        <v>0</v>
      </c>
      <c r="AE2494" s="49">
        <f t="shared" si="803"/>
        <v>0</v>
      </c>
      <c r="AF2494" s="49">
        <f t="shared" si="803"/>
        <v>0</v>
      </c>
      <c r="AG2494" s="49">
        <f>IFERROR(IF(OR($V2494&lt;&gt;"Ja",VLOOKUP($C2494,Listen!$A$2:$F$45,5,0)="Nein",D2494&lt;IF(C2494="LNG Anbindungsanlagen gemäß separater Festlegung",2022,2023)),$AC2494,$AA2494),0)</f>
        <v>0</v>
      </c>
      <c r="AH2494" s="49">
        <f>IFERROR(IF(OR($V2494&lt;&gt;"Ja",VLOOKUP($C2494,Listen!$A$2:$F$45,5,0)="Nein",D2494&lt;IF(C2494="LNG Anbindungsanlagen gemäß separater Festlegung",2022,2023)),$AC2494,$AA2494),0)</f>
        <v>0</v>
      </c>
      <c r="AI2494" s="49">
        <f>IFERROR(IF(OR($W2494&lt;&gt;"Ja",VLOOKUP($C2494,Listen!$A$2:$F$45,6,0)="Nein"),$AC2494,$AB2494),0)</f>
        <v>0</v>
      </c>
      <c r="AJ2494" s="49">
        <f>IFERROR(IF(OR($W2494&lt;&gt;"Ja",VLOOKUP($C2494,Listen!$A$2:$F$45,6,0)="Nein"),$AC2494,$AB2494),0)</f>
        <v>0</v>
      </c>
      <c r="AK2494" s="49">
        <f>IFERROR(IF(OR($W2494&lt;&gt;"Ja",VLOOKUP($C2494,Listen!$A$2:$F$45,6,0)="Nein"),$AC2494,$AB2494),0)</f>
        <v>0</v>
      </c>
      <c r="AL2494" s="51">
        <f t="shared" si="804"/>
        <v>0</v>
      </c>
      <c r="AM2494" s="296">
        <f>IFERROR(IF(VLOOKUP($C2494,Listen!$A$2:$F$45,6,0)="Ja",MAX(BC2494:BD2494),D_SAV!$BC2494),0)</f>
        <v>0</v>
      </c>
      <c r="AN2494" s="51">
        <f t="shared" si="805"/>
        <v>0</v>
      </c>
      <c r="AP2494" s="304">
        <f t="shared" si="806"/>
        <v>0</v>
      </c>
      <c r="AQ2494" s="304">
        <f t="shared" si="807"/>
        <v>0</v>
      </c>
      <c r="AR2494" s="304">
        <f t="shared" si="808"/>
        <v>0</v>
      </c>
      <c r="AS2494" s="304">
        <f t="shared" si="809"/>
        <v>0</v>
      </c>
      <c r="AT2494" s="304">
        <f t="shared" si="810"/>
        <v>0</v>
      </c>
      <c r="AU2494" s="304">
        <f t="shared" si="811"/>
        <v>0</v>
      </c>
      <c r="AV2494" s="304">
        <f t="shared" si="812"/>
        <v>0</v>
      </c>
      <c r="AW2494" s="304">
        <f t="shared" si="813"/>
        <v>0</v>
      </c>
      <c r="AX2494" s="304">
        <f t="shared" si="814"/>
        <v>0</v>
      </c>
      <c r="AY2494" s="304">
        <f t="shared" si="815"/>
        <v>0</v>
      </c>
      <c r="AZ2494" s="304">
        <f t="shared" si="816"/>
        <v>0</v>
      </c>
      <c r="BA2494" s="304">
        <f t="shared" si="817"/>
        <v>0</v>
      </c>
      <c r="BB2494" s="304">
        <f t="shared" si="818"/>
        <v>0</v>
      </c>
      <c r="BC2494" s="304">
        <f t="shared" si="819"/>
        <v>0</v>
      </c>
      <c r="BD2494" s="304">
        <f t="shared" si="820"/>
        <v>0</v>
      </c>
      <c r="BE2494" s="304">
        <f>IFERROR(IF(VLOOKUP($C2494,Listen!$A$2:$F$45,6,0)="Ja",BB2494-MAX(BC2494:BD2494),BB2494-BC2494),0)</f>
        <v>0</v>
      </c>
    </row>
    <row r="2495" spans="1:57" x14ac:dyDescent="0.25">
      <c r="A2495" s="320" t="str">
        <f>IF(AND(D2495&lt;&gt;0,C2495&lt;&gt;0,E2495&lt;&gt;0),IF(B2495&lt;&gt;0,CONCATENATE(B2495,"-AGr",VLOOKUP(C2495,Listen!$A$2:$D$45,4,FALSE),"-",D2495,"-",E2495,),CONCATENATE("AGr",VLOOKUP(C2495,Listen!$A$2:$D$45,4,FALSE),"-",D2495,"-",E2495)),"keine vollständige ID")</f>
        <v>keine vollständige ID</v>
      </c>
      <c r="B2495" s="301"/>
      <c r="C2495" s="287"/>
      <c r="D2495" s="34"/>
      <c r="E2495" s="306"/>
      <c r="F2495" s="116"/>
      <c r="G2495" s="17"/>
      <c r="H2495" s="17"/>
      <c r="I2495" s="17"/>
      <c r="J2495" s="17"/>
      <c r="K2495" s="17"/>
      <c r="L2495" s="17"/>
      <c r="M2495" s="17"/>
      <c r="N2495" s="17"/>
      <c r="O2495" s="116"/>
      <c r="P2495" s="117">
        <f>IF(D2495&gt;A_Stammdaten!$B$12,0,SUM(G2495,H2495,J2495,L2495:M2495)-SUM(I2495,K2495,N2495:O2495))</f>
        <v>0</v>
      </c>
      <c r="Q2495" s="17"/>
      <c r="R2495" s="17"/>
      <c r="S2495" s="17"/>
      <c r="T2495" s="17"/>
      <c r="U2495" s="62">
        <f t="shared" si="800"/>
        <v>0</v>
      </c>
      <c r="V2495" s="34"/>
      <c r="W2495" s="34"/>
      <c r="X2495" s="34"/>
      <c r="Y2495" s="34"/>
      <c r="Z2495" s="34"/>
      <c r="AA2495" s="63" t="str">
        <f t="shared" si="801"/>
        <v>-</v>
      </c>
      <c r="AB2495" s="63" t="str">
        <f t="shared" si="802"/>
        <v>-</v>
      </c>
      <c r="AC2495" s="63">
        <f>IF(ISBLANK($C2495),0,VLOOKUP($C2495,Listen!$A$2:$C$45,2,FALSE))</f>
        <v>0</v>
      </c>
      <c r="AD2495" s="63">
        <f>IF(ISBLANK($C2495),0,VLOOKUP($C2495,Listen!$A$2:$C$45,3,FALSE))</f>
        <v>0</v>
      </c>
      <c r="AE2495" s="49">
        <f t="shared" si="803"/>
        <v>0</v>
      </c>
      <c r="AF2495" s="49">
        <f t="shared" si="803"/>
        <v>0</v>
      </c>
      <c r="AG2495" s="49">
        <f>IFERROR(IF(OR($V2495&lt;&gt;"Ja",VLOOKUP($C2495,Listen!$A$2:$F$45,5,0)="Nein",D2495&lt;IF(C2495="LNG Anbindungsanlagen gemäß separater Festlegung",2022,2023)),$AC2495,$AA2495),0)</f>
        <v>0</v>
      </c>
      <c r="AH2495" s="49">
        <f>IFERROR(IF(OR($V2495&lt;&gt;"Ja",VLOOKUP($C2495,Listen!$A$2:$F$45,5,0)="Nein",D2495&lt;IF(C2495="LNG Anbindungsanlagen gemäß separater Festlegung",2022,2023)),$AC2495,$AA2495),0)</f>
        <v>0</v>
      </c>
      <c r="AI2495" s="49">
        <f>IFERROR(IF(OR($W2495&lt;&gt;"Ja",VLOOKUP($C2495,Listen!$A$2:$F$45,6,0)="Nein"),$AC2495,$AB2495),0)</f>
        <v>0</v>
      </c>
      <c r="AJ2495" s="49">
        <f>IFERROR(IF(OR($W2495&lt;&gt;"Ja",VLOOKUP($C2495,Listen!$A$2:$F$45,6,0)="Nein"),$AC2495,$AB2495),0)</f>
        <v>0</v>
      </c>
      <c r="AK2495" s="49">
        <f>IFERROR(IF(OR($W2495&lt;&gt;"Ja",VLOOKUP($C2495,Listen!$A$2:$F$45,6,0)="Nein"),$AC2495,$AB2495),0)</f>
        <v>0</v>
      </c>
      <c r="AL2495" s="51">
        <f t="shared" si="804"/>
        <v>0</v>
      </c>
      <c r="AM2495" s="296">
        <f>IFERROR(IF(VLOOKUP($C2495,Listen!$A$2:$F$45,6,0)="Ja",MAX(BC2495:BD2495),D_SAV!$BC2495),0)</f>
        <v>0</v>
      </c>
      <c r="AN2495" s="51">
        <f t="shared" si="805"/>
        <v>0</v>
      </c>
      <c r="AP2495" s="304">
        <f t="shared" si="806"/>
        <v>0</v>
      </c>
      <c r="AQ2495" s="304">
        <f t="shared" si="807"/>
        <v>0</v>
      </c>
      <c r="AR2495" s="304">
        <f t="shared" si="808"/>
        <v>0</v>
      </c>
      <c r="AS2495" s="304">
        <f t="shared" si="809"/>
        <v>0</v>
      </c>
      <c r="AT2495" s="304">
        <f t="shared" si="810"/>
        <v>0</v>
      </c>
      <c r="AU2495" s="304">
        <f t="shared" si="811"/>
        <v>0</v>
      </c>
      <c r="AV2495" s="304">
        <f t="shared" si="812"/>
        <v>0</v>
      </c>
      <c r="AW2495" s="304">
        <f t="shared" si="813"/>
        <v>0</v>
      </c>
      <c r="AX2495" s="304">
        <f t="shared" si="814"/>
        <v>0</v>
      </c>
      <c r="AY2495" s="304">
        <f t="shared" si="815"/>
        <v>0</v>
      </c>
      <c r="AZ2495" s="304">
        <f t="shared" si="816"/>
        <v>0</v>
      </c>
      <c r="BA2495" s="304">
        <f t="shared" si="817"/>
        <v>0</v>
      </c>
      <c r="BB2495" s="304">
        <f t="shared" si="818"/>
        <v>0</v>
      </c>
      <c r="BC2495" s="304">
        <f t="shared" si="819"/>
        <v>0</v>
      </c>
      <c r="BD2495" s="304">
        <f t="shared" si="820"/>
        <v>0</v>
      </c>
      <c r="BE2495" s="304">
        <f>IFERROR(IF(VLOOKUP($C2495,Listen!$A$2:$F$45,6,0)="Ja",BB2495-MAX(BC2495:BD2495),BB2495-BC2495),0)</f>
        <v>0</v>
      </c>
    </row>
    <row r="2496" spans="1:57" x14ac:dyDescent="0.25">
      <c r="A2496" s="320" t="str">
        <f>IF(AND(D2496&lt;&gt;0,C2496&lt;&gt;0,E2496&lt;&gt;0),IF(B2496&lt;&gt;0,CONCATENATE(B2496,"-AGr",VLOOKUP(C2496,Listen!$A$2:$D$45,4,FALSE),"-",D2496,"-",E2496,),CONCATENATE("AGr",VLOOKUP(C2496,Listen!$A$2:$D$45,4,FALSE),"-",D2496,"-",E2496)),"keine vollständige ID")</f>
        <v>keine vollständige ID</v>
      </c>
      <c r="B2496" s="301"/>
      <c r="C2496" s="287"/>
      <c r="D2496" s="34"/>
      <c r="E2496" s="306"/>
      <c r="F2496" s="116"/>
      <c r="G2496" s="17"/>
      <c r="H2496" s="17"/>
      <c r="I2496" s="17"/>
      <c r="J2496" s="17"/>
      <c r="K2496" s="17"/>
      <c r="L2496" s="17"/>
      <c r="M2496" s="17"/>
      <c r="N2496" s="17"/>
      <c r="O2496" s="116"/>
      <c r="P2496" s="117">
        <f>IF(D2496&gt;A_Stammdaten!$B$12,0,SUM(G2496,H2496,J2496,L2496:M2496)-SUM(I2496,K2496,N2496:O2496))</f>
        <v>0</v>
      </c>
      <c r="Q2496" s="17"/>
      <c r="R2496" s="17"/>
      <c r="S2496" s="17"/>
      <c r="T2496" s="17"/>
      <c r="U2496" s="62">
        <f t="shared" si="800"/>
        <v>0</v>
      </c>
      <c r="V2496" s="34"/>
      <c r="W2496" s="34"/>
      <c r="X2496" s="34"/>
      <c r="Y2496" s="34"/>
      <c r="Z2496" s="34"/>
      <c r="AA2496" s="63" t="str">
        <f t="shared" si="801"/>
        <v>-</v>
      </c>
      <c r="AB2496" s="63" t="str">
        <f t="shared" si="802"/>
        <v>-</v>
      </c>
      <c r="AC2496" s="63">
        <f>IF(ISBLANK($C2496),0,VLOOKUP($C2496,Listen!$A$2:$C$45,2,FALSE))</f>
        <v>0</v>
      </c>
      <c r="AD2496" s="63">
        <f>IF(ISBLANK($C2496),0,VLOOKUP($C2496,Listen!$A$2:$C$45,3,FALSE))</f>
        <v>0</v>
      </c>
      <c r="AE2496" s="49">
        <f t="shared" si="803"/>
        <v>0</v>
      </c>
      <c r="AF2496" s="49">
        <f t="shared" si="803"/>
        <v>0</v>
      </c>
      <c r="AG2496" s="49">
        <f>IFERROR(IF(OR($V2496&lt;&gt;"Ja",VLOOKUP($C2496,Listen!$A$2:$F$45,5,0)="Nein",D2496&lt;IF(C2496="LNG Anbindungsanlagen gemäß separater Festlegung",2022,2023)),$AC2496,$AA2496),0)</f>
        <v>0</v>
      </c>
      <c r="AH2496" s="49">
        <f>IFERROR(IF(OR($V2496&lt;&gt;"Ja",VLOOKUP($C2496,Listen!$A$2:$F$45,5,0)="Nein",D2496&lt;IF(C2496="LNG Anbindungsanlagen gemäß separater Festlegung",2022,2023)),$AC2496,$AA2496),0)</f>
        <v>0</v>
      </c>
      <c r="AI2496" s="49">
        <f>IFERROR(IF(OR($W2496&lt;&gt;"Ja",VLOOKUP($C2496,Listen!$A$2:$F$45,6,0)="Nein"),$AC2496,$AB2496),0)</f>
        <v>0</v>
      </c>
      <c r="AJ2496" s="49">
        <f>IFERROR(IF(OR($W2496&lt;&gt;"Ja",VLOOKUP($C2496,Listen!$A$2:$F$45,6,0)="Nein"),$AC2496,$AB2496),0)</f>
        <v>0</v>
      </c>
      <c r="AK2496" s="49">
        <f>IFERROR(IF(OR($W2496&lt;&gt;"Ja",VLOOKUP($C2496,Listen!$A$2:$F$45,6,0)="Nein"),$AC2496,$AB2496),0)</f>
        <v>0</v>
      </c>
      <c r="AL2496" s="51">
        <f t="shared" si="804"/>
        <v>0</v>
      </c>
      <c r="AM2496" s="296">
        <f>IFERROR(IF(VLOOKUP($C2496,Listen!$A$2:$F$45,6,0)="Ja",MAX(BC2496:BD2496),D_SAV!$BC2496),0)</f>
        <v>0</v>
      </c>
      <c r="AN2496" s="51">
        <f t="shared" si="805"/>
        <v>0</v>
      </c>
      <c r="AP2496" s="304">
        <f t="shared" si="806"/>
        <v>0</v>
      </c>
      <c r="AQ2496" s="304">
        <f t="shared" si="807"/>
        <v>0</v>
      </c>
      <c r="AR2496" s="304">
        <f t="shared" si="808"/>
        <v>0</v>
      </c>
      <c r="AS2496" s="304">
        <f t="shared" si="809"/>
        <v>0</v>
      </c>
      <c r="AT2496" s="304">
        <f t="shared" si="810"/>
        <v>0</v>
      </c>
      <c r="AU2496" s="304">
        <f t="shared" si="811"/>
        <v>0</v>
      </c>
      <c r="AV2496" s="304">
        <f t="shared" si="812"/>
        <v>0</v>
      </c>
      <c r="AW2496" s="304">
        <f t="shared" si="813"/>
        <v>0</v>
      </c>
      <c r="AX2496" s="304">
        <f t="shared" si="814"/>
        <v>0</v>
      </c>
      <c r="AY2496" s="304">
        <f t="shared" si="815"/>
        <v>0</v>
      </c>
      <c r="AZ2496" s="304">
        <f t="shared" si="816"/>
        <v>0</v>
      </c>
      <c r="BA2496" s="304">
        <f t="shared" si="817"/>
        <v>0</v>
      </c>
      <c r="BB2496" s="304">
        <f t="shared" si="818"/>
        <v>0</v>
      </c>
      <c r="BC2496" s="304">
        <f t="shared" si="819"/>
        <v>0</v>
      </c>
      <c r="BD2496" s="304">
        <f t="shared" si="820"/>
        <v>0</v>
      </c>
      <c r="BE2496" s="304">
        <f>IFERROR(IF(VLOOKUP($C2496,Listen!$A$2:$F$45,6,0)="Ja",BB2496-MAX(BC2496:BD2496),BB2496-BC2496),0)</f>
        <v>0</v>
      </c>
    </row>
    <row r="2497" spans="1:57" x14ac:dyDescent="0.25">
      <c r="A2497" s="320" t="str">
        <f>IF(AND(D2497&lt;&gt;0,C2497&lt;&gt;0,E2497&lt;&gt;0),IF(B2497&lt;&gt;0,CONCATENATE(B2497,"-AGr",VLOOKUP(C2497,Listen!$A$2:$D$45,4,FALSE),"-",D2497,"-",E2497,),CONCATENATE("AGr",VLOOKUP(C2497,Listen!$A$2:$D$45,4,FALSE),"-",D2497,"-",E2497)),"keine vollständige ID")</f>
        <v>keine vollständige ID</v>
      </c>
      <c r="B2497" s="301"/>
      <c r="C2497" s="287"/>
      <c r="D2497" s="34"/>
      <c r="E2497" s="306"/>
      <c r="F2497" s="116"/>
      <c r="G2497" s="17"/>
      <c r="H2497" s="17"/>
      <c r="I2497" s="17"/>
      <c r="J2497" s="17"/>
      <c r="K2497" s="17"/>
      <c r="L2497" s="17"/>
      <c r="M2497" s="17"/>
      <c r="N2497" s="17"/>
      <c r="O2497" s="116"/>
      <c r="P2497" s="117">
        <f>IF(D2497&gt;A_Stammdaten!$B$12,0,SUM(G2497,H2497,J2497,L2497:M2497)-SUM(I2497,K2497,N2497:O2497))</f>
        <v>0</v>
      </c>
      <c r="Q2497" s="17"/>
      <c r="R2497" s="17"/>
      <c r="S2497" s="17"/>
      <c r="T2497" s="17"/>
      <c r="U2497" s="62">
        <f t="shared" si="800"/>
        <v>0</v>
      </c>
      <c r="V2497" s="34"/>
      <c r="W2497" s="34"/>
      <c r="X2497" s="34"/>
      <c r="Y2497" s="34"/>
      <c r="Z2497" s="34"/>
      <c r="AA2497" s="63" t="str">
        <f t="shared" si="801"/>
        <v>-</v>
      </c>
      <c r="AB2497" s="63" t="str">
        <f t="shared" si="802"/>
        <v>-</v>
      </c>
      <c r="AC2497" s="63">
        <f>IF(ISBLANK($C2497),0,VLOOKUP($C2497,Listen!$A$2:$C$45,2,FALSE))</f>
        <v>0</v>
      </c>
      <c r="AD2497" s="63">
        <f>IF(ISBLANK($C2497),0,VLOOKUP($C2497,Listen!$A$2:$C$45,3,FALSE))</f>
        <v>0</v>
      </c>
      <c r="AE2497" s="49">
        <f t="shared" si="803"/>
        <v>0</v>
      </c>
      <c r="AF2497" s="49">
        <f t="shared" si="803"/>
        <v>0</v>
      </c>
      <c r="AG2497" s="49">
        <f>IFERROR(IF(OR($V2497&lt;&gt;"Ja",VLOOKUP($C2497,Listen!$A$2:$F$45,5,0)="Nein",D2497&lt;IF(C2497="LNG Anbindungsanlagen gemäß separater Festlegung",2022,2023)),$AC2497,$AA2497),0)</f>
        <v>0</v>
      </c>
      <c r="AH2497" s="49">
        <f>IFERROR(IF(OR($V2497&lt;&gt;"Ja",VLOOKUP($C2497,Listen!$A$2:$F$45,5,0)="Nein",D2497&lt;IF(C2497="LNG Anbindungsanlagen gemäß separater Festlegung",2022,2023)),$AC2497,$AA2497),0)</f>
        <v>0</v>
      </c>
      <c r="AI2497" s="49">
        <f>IFERROR(IF(OR($W2497&lt;&gt;"Ja",VLOOKUP($C2497,Listen!$A$2:$F$45,6,0)="Nein"),$AC2497,$AB2497),0)</f>
        <v>0</v>
      </c>
      <c r="AJ2497" s="49">
        <f>IFERROR(IF(OR($W2497&lt;&gt;"Ja",VLOOKUP($C2497,Listen!$A$2:$F$45,6,0)="Nein"),$AC2497,$AB2497),0)</f>
        <v>0</v>
      </c>
      <c r="AK2497" s="49">
        <f>IFERROR(IF(OR($W2497&lt;&gt;"Ja",VLOOKUP($C2497,Listen!$A$2:$F$45,6,0)="Nein"),$AC2497,$AB2497),0)</f>
        <v>0</v>
      </c>
      <c r="AL2497" s="51">
        <f t="shared" si="804"/>
        <v>0</v>
      </c>
      <c r="AM2497" s="296">
        <f>IFERROR(IF(VLOOKUP($C2497,Listen!$A$2:$F$45,6,0)="Ja",MAX(BC2497:BD2497),D_SAV!$BC2497),0)</f>
        <v>0</v>
      </c>
      <c r="AN2497" s="51">
        <f t="shared" si="805"/>
        <v>0</v>
      </c>
      <c r="AP2497" s="304">
        <f t="shared" si="806"/>
        <v>0</v>
      </c>
      <c r="AQ2497" s="304">
        <f t="shared" si="807"/>
        <v>0</v>
      </c>
      <c r="AR2497" s="304">
        <f t="shared" si="808"/>
        <v>0</v>
      </c>
      <c r="AS2497" s="304">
        <f t="shared" si="809"/>
        <v>0</v>
      </c>
      <c r="AT2497" s="304">
        <f t="shared" si="810"/>
        <v>0</v>
      </c>
      <c r="AU2497" s="304">
        <f t="shared" si="811"/>
        <v>0</v>
      </c>
      <c r="AV2497" s="304">
        <f t="shared" si="812"/>
        <v>0</v>
      </c>
      <c r="AW2497" s="304">
        <f t="shared" si="813"/>
        <v>0</v>
      </c>
      <c r="AX2497" s="304">
        <f t="shared" si="814"/>
        <v>0</v>
      </c>
      <c r="AY2497" s="304">
        <f t="shared" si="815"/>
        <v>0</v>
      </c>
      <c r="AZ2497" s="304">
        <f t="shared" si="816"/>
        <v>0</v>
      </c>
      <c r="BA2497" s="304">
        <f t="shared" si="817"/>
        <v>0</v>
      </c>
      <c r="BB2497" s="304">
        <f t="shared" si="818"/>
        <v>0</v>
      </c>
      <c r="BC2497" s="304">
        <f t="shared" si="819"/>
        <v>0</v>
      </c>
      <c r="BD2497" s="304">
        <f t="shared" si="820"/>
        <v>0</v>
      </c>
      <c r="BE2497" s="304">
        <f>IFERROR(IF(VLOOKUP($C2497,Listen!$A$2:$F$45,6,0)="Ja",BB2497-MAX(BC2497:BD2497),BB2497-BC2497),0)</f>
        <v>0</v>
      </c>
    </row>
    <row r="2498" spans="1:57" x14ac:dyDescent="0.25">
      <c r="A2498" s="320" t="str">
        <f>IF(AND(D2498&lt;&gt;0,C2498&lt;&gt;0,E2498&lt;&gt;0),IF(B2498&lt;&gt;0,CONCATENATE(B2498,"-AGr",VLOOKUP(C2498,Listen!$A$2:$D$45,4,FALSE),"-",D2498,"-",E2498,),CONCATENATE("AGr",VLOOKUP(C2498,Listen!$A$2:$D$45,4,FALSE),"-",D2498,"-",E2498)),"keine vollständige ID")</f>
        <v>keine vollständige ID</v>
      </c>
      <c r="B2498" s="301"/>
      <c r="C2498" s="287"/>
      <c r="D2498" s="34"/>
      <c r="E2498" s="306"/>
      <c r="F2498" s="116"/>
      <c r="G2498" s="17"/>
      <c r="H2498" s="17"/>
      <c r="I2498" s="17"/>
      <c r="J2498" s="17"/>
      <c r="K2498" s="17"/>
      <c r="L2498" s="17"/>
      <c r="M2498" s="17"/>
      <c r="N2498" s="17"/>
      <c r="O2498" s="116"/>
      <c r="P2498" s="117">
        <f>IF(D2498&gt;A_Stammdaten!$B$12,0,SUM(G2498,H2498,J2498,L2498:M2498)-SUM(I2498,K2498,N2498:O2498))</f>
        <v>0</v>
      </c>
      <c r="Q2498" s="17"/>
      <c r="R2498" s="17"/>
      <c r="S2498" s="17"/>
      <c r="T2498" s="17"/>
      <c r="U2498" s="62">
        <f t="shared" si="800"/>
        <v>0</v>
      </c>
      <c r="V2498" s="34"/>
      <c r="W2498" s="34"/>
      <c r="X2498" s="34"/>
      <c r="Y2498" s="34"/>
      <c r="Z2498" s="34"/>
      <c r="AA2498" s="63" t="str">
        <f t="shared" si="801"/>
        <v>-</v>
      </c>
      <c r="AB2498" s="63" t="str">
        <f t="shared" si="802"/>
        <v>-</v>
      </c>
      <c r="AC2498" s="63">
        <f>IF(ISBLANK($C2498),0,VLOOKUP($C2498,Listen!$A$2:$C$45,2,FALSE))</f>
        <v>0</v>
      </c>
      <c r="AD2498" s="63">
        <f>IF(ISBLANK($C2498),0,VLOOKUP($C2498,Listen!$A$2:$C$45,3,FALSE))</f>
        <v>0</v>
      </c>
      <c r="AE2498" s="49">
        <f t="shared" si="803"/>
        <v>0</v>
      </c>
      <c r="AF2498" s="49">
        <f t="shared" si="803"/>
        <v>0</v>
      </c>
      <c r="AG2498" s="49">
        <f>IFERROR(IF(OR($V2498&lt;&gt;"Ja",VLOOKUP($C2498,Listen!$A$2:$F$45,5,0)="Nein",D2498&lt;IF(C2498="LNG Anbindungsanlagen gemäß separater Festlegung",2022,2023)),$AC2498,$AA2498),0)</f>
        <v>0</v>
      </c>
      <c r="AH2498" s="49">
        <f>IFERROR(IF(OR($V2498&lt;&gt;"Ja",VLOOKUP($C2498,Listen!$A$2:$F$45,5,0)="Nein",D2498&lt;IF(C2498="LNG Anbindungsanlagen gemäß separater Festlegung",2022,2023)),$AC2498,$AA2498),0)</f>
        <v>0</v>
      </c>
      <c r="AI2498" s="49">
        <f>IFERROR(IF(OR($W2498&lt;&gt;"Ja",VLOOKUP($C2498,Listen!$A$2:$F$45,6,0)="Nein"),$AC2498,$AB2498),0)</f>
        <v>0</v>
      </c>
      <c r="AJ2498" s="49">
        <f>IFERROR(IF(OR($W2498&lt;&gt;"Ja",VLOOKUP($C2498,Listen!$A$2:$F$45,6,0)="Nein"),$AC2498,$AB2498),0)</f>
        <v>0</v>
      </c>
      <c r="AK2498" s="49">
        <f>IFERROR(IF(OR($W2498&lt;&gt;"Ja",VLOOKUP($C2498,Listen!$A$2:$F$45,6,0)="Nein"),$AC2498,$AB2498),0)</f>
        <v>0</v>
      </c>
      <c r="AL2498" s="51">
        <f t="shared" si="804"/>
        <v>0</v>
      </c>
      <c r="AM2498" s="296">
        <f>IFERROR(IF(VLOOKUP($C2498,Listen!$A$2:$F$45,6,0)="Ja",MAX(BC2498:BD2498),D_SAV!$BC2498),0)</f>
        <v>0</v>
      </c>
      <c r="AN2498" s="51">
        <f t="shared" si="805"/>
        <v>0</v>
      </c>
      <c r="AP2498" s="304">
        <f t="shared" si="806"/>
        <v>0</v>
      </c>
      <c r="AQ2498" s="304">
        <f t="shared" si="807"/>
        <v>0</v>
      </c>
      <c r="AR2498" s="304">
        <f t="shared" si="808"/>
        <v>0</v>
      </c>
      <c r="AS2498" s="304">
        <f t="shared" si="809"/>
        <v>0</v>
      </c>
      <c r="AT2498" s="304">
        <f t="shared" si="810"/>
        <v>0</v>
      </c>
      <c r="AU2498" s="304">
        <f t="shared" si="811"/>
        <v>0</v>
      </c>
      <c r="AV2498" s="304">
        <f t="shared" si="812"/>
        <v>0</v>
      </c>
      <c r="AW2498" s="304">
        <f t="shared" si="813"/>
        <v>0</v>
      </c>
      <c r="AX2498" s="304">
        <f t="shared" si="814"/>
        <v>0</v>
      </c>
      <c r="AY2498" s="304">
        <f t="shared" si="815"/>
        <v>0</v>
      </c>
      <c r="AZ2498" s="304">
        <f t="shared" si="816"/>
        <v>0</v>
      </c>
      <c r="BA2498" s="304">
        <f t="shared" si="817"/>
        <v>0</v>
      </c>
      <c r="BB2498" s="304">
        <f t="shared" si="818"/>
        <v>0</v>
      </c>
      <c r="BC2498" s="304">
        <f t="shared" si="819"/>
        <v>0</v>
      </c>
      <c r="BD2498" s="304">
        <f t="shared" si="820"/>
        <v>0</v>
      </c>
      <c r="BE2498" s="304">
        <f>IFERROR(IF(VLOOKUP($C2498,Listen!$A$2:$F$45,6,0)="Ja",BB2498-MAX(BC2498:BD2498),BB2498-BC2498),0)</f>
        <v>0</v>
      </c>
    </row>
    <row r="2499" spans="1:57" x14ac:dyDescent="0.25">
      <c r="A2499" s="320" t="str">
        <f>IF(AND(D2499&lt;&gt;0,C2499&lt;&gt;0,E2499&lt;&gt;0),IF(B2499&lt;&gt;0,CONCATENATE(B2499,"-AGr",VLOOKUP(C2499,Listen!$A$2:$D$45,4,FALSE),"-",D2499,"-",E2499,),CONCATENATE("AGr",VLOOKUP(C2499,Listen!$A$2:$D$45,4,FALSE),"-",D2499,"-",E2499)),"keine vollständige ID")</f>
        <v>keine vollständige ID</v>
      </c>
      <c r="B2499" s="301"/>
      <c r="C2499" s="287"/>
      <c r="D2499" s="34"/>
      <c r="E2499" s="306"/>
      <c r="F2499" s="116"/>
      <c r="G2499" s="17"/>
      <c r="H2499" s="17"/>
      <c r="I2499" s="17"/>
      <c r="J2499" s="17"/>
      <c r="K2499" s="17"/>
      <c r="L2499" s="17"/>
      <c r="M2499" s="17"/>
      <c r="N2499" s="17"/>
      <c r="O2499" s="116"/>
      <c r="P2499" s="117">
        <f>IF(D2499&gt;A_Stammdaten!$B$12,0,SUM(G2499,H2499,J2499,L2499:M2499)-SUM(I2499,K2499,N2499:O2499))</f>
        <v>0</v>
      </c>
      <c r="Q2499" s="17"/>
      <c r="R2499" s="17"/>
      <c r="S2499" s="17"/>
      <c r="T2499" s="17"/>
      <c r="U2499" s="62">
        <f t="shared" si="800"/>
        <v>0</v>
      </c>
      <c r="V2499" s="34"/>
      <c r="W2499" s="34"/>
      <c r="X2499" s="34"/>
      <c r="Y2499" s="34"/>
      <c r="Z2499" s="34"/>
      <c r="AA2499" s="63" t="str">
        <f t="shared" si="801"/>
        <v>-</v>
      </c>
      <c r="AB2499" s="63" t="str">
        <f t="shared" si="802"/>
        <v>-</v>
      </c>
      <c r="AC2499" s="63">
        <f>IF(ISBLANK($C2499),0,VLOOKUP($C2499,Listen!$A$2:$C$45,2,FALSE))</f>
        <v>0</v>
      </c>
      <c r="AD2499" s="63">
        <f>IF(ISBLANK($C2499),0,VLOOKUP($C2499,Listen!$A$2:$C$45,3,FALSE))</f>
        <v>0</v>
      </c>
      <c r="AE2499" s="49">
        <f t="shared" si="803"/>
        <v>0</v>
      </c>
      <c r="AF2499" s="49">
        <f t="shared" si="803"/>
        <v>0</v>
      </c>
      <c r="AG2499" s="49">
        <f>IFERROR(IF(OR($V2499&lt;&gt;"Ja",VLOOKUP($C2499,Listen!$A$2:$F$45,5,0)="Nein",D2499&lt;IF(C2499="LNG Anbindungsanlagen gemäß separater Festlegung",2022,2023)),$AC2499,$AA2499),0)</f>
        <v>0</v>
      </c>
      <c r="AH2499" s="49">
        <f>IFERROR(IF(OR($V2499&lt;&gt;"Ja",VLOOKUP($C2499,Listen!$A$2:$F$45,5,0)="Nein",D2499&lt;IF(C2499="LNG Anbindungsanlagen gemäß separater Festlegung",2022,2023)),$AC2499,$AA2499),0)</f>
        <v>0</v>
      </c>
      <c r="AI2499" s="49">
        <f>IFERROR(IF(OR($W2499&lt;&gt;"Ja",VLOOKUP($C2499,Listen!$A$2:$F$45,6,0)="Nein"),$AC2499,$AB2499),0)</f>
        <v>0</v>
      </c>
      <c r="AJ2499" s="49">
        <f>IFERROR(IF(OR($W2499&lt;&gt;"Ja",VLOOKUP($C2499,Listen!$A$2:$F$45,6,0)="Nein"),$AC2499,$AB2499),0)</f>
        <v>0</v>
      </c>
      <c r="AK2499" s="49">
        <f>IFERROR(IF(OR($W2499&lt;&gt;"Ja",VLOOKUP($C2499,Listen!$A$2:$F$45,6,0)="Nein"),$AC2499,$AB2499),0)</f>
        <v>0</v>
      </c>
      <c r="AL2499" s="51">
        <f t="shared" si="804"/>
        <v>0</v>
      </c>
      <c r="AM2499" s="296">
        <f>IFERROR(IF(VLOOKUP($C2499,Listen!$A$2:$F$45,6,0)="Ja",MAX(BC2499:BD2499),D_SAV!$BC2499),0)</f>
        <v>0</v>
      </c>
      <c r="AN2499" s="51">
        <f t="shared" si="805"/>
        <v>0</v>
      </c>
      <c r="AP2499" s="304">
        <f t="shared" si="806"/>
        <v>0</v>
      </c>
      <c r="AQ2499" s="304">
        <f t="shared" si="807"/>
        <v>0</v>
      </c>
      <c r="AR2499" s="304">
        <f t="shared" si="808"/>
        <v>0</v>
      </c>
      <c r="AS2499" s="304">
        <f t="shared" si="809"/>
        <v>0</v>
      </c>
      <c r="AT2499" s="304">
        <f t="shared" si="810"/>
        <v>0</v>
      </c>
      <c r="AU2499" s="304">
        <f t="shared" si="811"/>
        <v>0</v>
      </c>
      <c r="AV2499" s="304">
        <f t="shared" si="812"/>
        <v>0</v>
      </c>
      <c r="AW2499" s="304">
        <f t="shared" si="813"/>
        <v>0</v>
      </c>
      <c r="AX2499" s="304">
        <f t="shared" si="814"/>
        <v>0</v>
      </c>
      <c r="AY2499" s="304">
        <f t="shared" si="815"/>
        <v>0</v>
      </c>
      <c r="AZ2499" s="304">
        <f t="shared" si="816"/>
        <v>0</v>
      </c>
      <c r="BA2499" s="304">
        <f t="shared" si="817"/>
        <v>0</v>
      </c>
      <c r="BB2499" s="304">
        <f t="shared" si="818"/>
        <v>0</v>
      </c>
      <c r="BC2499" s="304">
        <f t="shared" si="819"/>
        <v>0</v>
      </c>
      <c r="BD2499" s="304">
        <f t="shared" si="820"/>
        <v>0</v>
      </c>
      <c r="BE2499" s="304">
        <f>IFERROR(IF(VLOOKUP($C2499,Listen!$A$2:$F$45,6,0)="Ja",BB2499-MAX(BC2499:BD2499),BB2499-BC2499),0)</f>
        <v>0</v>
      </c>
    </row>
    <row r="2500" spans="1:57" x14ac:dyDescent="0.25">
      <c r="A2500" s="320" t="str">
        <f>IF(AND(D2500&lt;&gt;0,C2500&lt;&gt;0,E2500&lt;&gt;0),IF(B2500&lt;&gt;0,CONCATENATE(B2500,"-AGr",VLOOKUP(C2500,Listen!$A$2:$D$45,4,FALSE),"-",D2500,"-",E2500,),CONCATENATE("AGr",VLOOKUP(C2500,Listen!$A$2:$D$45,4,FALSE),"-",D2500,"-",E2500)),"keine vollständige ID")</f>
        <v>keine vollständige ID</v>
      </c>
      <c r="B2500" s="301"/>
      <c r="C2500" s="287"/>
      <c r="D2500" s="34"/>
      <c r="E2500" s="306"/>
      <c r="F2500" s="116"/>
      <c r="G2500" s="17"/>
      <c r="H2500" s="17"/>
      <c r="I2500" s="17"/>
      <c r="J2500" s="17"/>
      <c r="K2500" s="17"/>
      <c r="L2500" s="17"/>
      <c r="M2500" s="17"/>
      <c r="N2500" s="17"/>
      <c r="O2500" s="116"/>
      <c r="P2500" s="117">
        <f>IF(D2500&gt;A_Stammdaten!$B$12,0,SUM(G2500,H2500,J2500,L2500:M2500)-SUM(I2500,K2500,N2500:O2500))</f>
        <v>0</v>
      </c>
      <c r="Q2500" s="17"/>
      <c r="R2500" s="17"/>
      <c r="S2500" s="17"/>
      <c r="T2500" s="17"/>
      <c r="U2500" s="62">
        <f t="shared" si="800"/>
        <v>0</v>
      </c>
      <c r="V2500" s="34"/>
      <c r="W2500" s="34"/>
      <c r="X2500" s="34"/>
      <c r="Y2500" s="34"/>
      <c r="Z2500" s="34"/>
      <c r="AA2500" s="63" t="str">
        <f t="shared" si="801"/>
        <v>-</v>
      </c>
      <c r="AB2500" s="63" t="str">
        <f t="shared" si="802"/>
        <v>-</v>
      </c>
      <c r="AC2500" s="63">
        <f>IF(ISBLANK($C2500),0,VLOOKUP($C2500,Listen!$A$2:$C$45,2,FALSE))</f>
        <v>0</v>
      </c>
      <c r="AD2500" s="63">
        <f>IF(ISBLANK($C2500),0,VLOOKUP($C2500,Listen!$A$2:$C$45,3,FALSE))</f>
        <v>0</v>
      </c>
      <c r="AE2500" s="49">
        <f t="shared" si="803"/>
        <v>0</v>
      </c>
      <c r="AF2500" s="49">
        <f t="shared" si="803"/>
        <v>0</v>
      </c>
      <c r="AG2500" s="49">
        <f>IFERROR(IF(OR($V2500&lt;&gt;"Ja",VLOOKUP($C2500,Listen!$A$2:$F$45,5,0)="Nein",D2500&lt;IF(C2500="LNG Anbindungsanlagen gemäß separater Festlegung",2022,2023)),$AC2500,$AA2500),0)</f>
        <v>0</v>
      </c>
      <c r="AH2500" s="49">
        <f>IFERROR(IF(OR($V2500&lt;&gt;"Ja",VLOOKUP($C2500,Listen!$A$2:$F$45,5,0)="Nein",D2500&lt;IF(C2500="LNG Anbindungsanlagen gemäß separater Festlegung",2022,2023)),$AC2500,$AA2500),0)</f>
        <v>0</v>
      </c>
      <c r="AI2500" s="49">
        <f>IFERROR(IF(OR($W2500&lt;&gt;"Ja",VLOOKUP($C2500,Listen!$A$2:$F$45,6,0)="Nein"),$AC2500,$AB2500),0)</f>
        <v>0</v>
      </c>
      <c r="AJ2500" s="49">
        <f>IFERROR(IF(OR($W2500&lt;&gt;"Ja",VLOOKUP($C2500,Listen!$A$2:$F$45,6,0)="Nein"),$AC2500,$AB2500),0)</f>
        <v>0</v>
      </c>
      <c r="AK2500" s="49">
        <f>IFERROR(IF(OR($W2500&lt;&gt;"Ja",VLOOKUP($C2500,Listen!$A$2:$F$45,6,0)="Nein"),$AC2500,$AB2500),0)</f>
        <v>0</v>
      </c>
      <c r="AL2500" s="51">
        <f t="shared" si="804"/>
        <v>0</v>
      </c>
      <c r="AM2500" s="296">
        <f>IFERROR(IF(VLOOKUP($C2500,Listen!$A$2:$F$45,6,0)="Ja",MAX(BC2500:BD2500),D_SAV!$BC2500),0)</f>
        <v>0</v>
      </c>
      <c r="AN2500" s="51">
        <f t="shared" si="805"/>
        <v>0</v>
      </c>
      <c r="AP2500" s="304">
        <f t="shared" si="806"/>
        <v>0</v>
      </c>
      <c r="AQ2500" s="304">
        <f t="shared" si="807"/>
        <v>0</v>
      </c>
      <c r="AR2500" s="304">
        <f t="shared" si="808"/>
        <v>0</v>
      </c>
      <c r="AS2500" s="304">
        <f t="shared" si="809"/>
        <v>0</v>
      </c>
      <c r="AT2500" s="304">
        <f t="shared" si="810"/>
        <v>0</v>
      </c>
      <c r="AU2500" s="304">
        <f t="shared" si="811"/>
        <v>0</v>
      </c>
      <c r="AV2500" s="304">
        <f t="shared" si="812"/>
        <v>0</v>
      </c>
      <c r="AW2500" s="304">
        <f t="shared" si="813"/>
        <v>0</v>
      </c>
      <c r="AX2500" s="304">
        <f t="shared" si="814"/>
        <v>0</v>
      </c>
      <c r="AY2500" s="304">
        <f t="shared" si="815"/>
        <v>0</v>
      </c>
      <c r="AZ2500" s="304">
        <f t="shared" si="816"/>
        <v>0</v>
      </c>
      <c r="BA2500" s="304">
        <f t="shared" si="817"/>
        <v>0</v>
      </c>
      <c r="BB2500" s="304">
        <f t="shared" si="818"/>
        <v>0</v>
      </c>
      <c r="BC2500" s="304">
        <f t="shared" si="819"/>
        <v>0</v>
      </c>
      <c r="BD2500" s="304">
        <f t="shared" si="820"/>
        <v>0</v>
      </c>
      <c r="BE2500" s="304">
        <f>IFERROR(IF(VLOOKUP($C2500,Listen!$A$2:$F$45,6,0)="Ja",BB2500-MAX(BC2500:BD2500),BB2500-BC2500),0)</f>
        <v>0</v>
      </c>
    </row>
    <row r="2501" spans="1:57" x14ac:dyDescent="0.25">
      <c r="A2501" s="320" t="str">
        <f>IF(AND(D2501&lt;&gt;0,C2501&lt;&gt;0,E2501&lt;&gt;0),IF(B2501&lt;&gt;0,CONCATENATE(B2501,"-AGr",VLOOKUP(C2501,Listen!$A$2:$D$45,4,FALSE),"-",D2501,"-",E2501,),CONCATENATE("AGr",VLOOKUP(C2501,Listen!$A$2:$D$45,4,FALSE),"-",D2501,"-",E2501)),"keine vollständige ID")</f>
        <v>keine vollständige ID</v>
      </c>
      <c r="B2501" s="301"/>
      <c r="C2501" s="287"/>
      <c r="D2501" s="34"/>
      <c r="E2501" s="306"/>
      <c r="F2501" s="116"/>
      <c r="G2501" s="17"/>
      <c r="H2501" s="17"/>
      <c r="I2501" s="17"/>
      <c r="J2501" s="17"/>
      <c r="K2501" s="17"/>
      <c r="L2501" s="17"/>
      <c r="M2501" s="17"/>
      <c r="N2501" s="17"/>
      <c r="O2501" s="116"/>
      <c r="P2501" s="117">
        <f>IF(D2501&gt;A_Stammdaten!$B$12,0,SUM(G2501,H2501,J2501,L2501:M2501)-SUM(I2501,K2501,N2501:O2501))</f>
        <v>0</v>
      </c>
      <c r="Q2501" s="17"/>
      <c r="R2501" s="17"/>
      <c r="S2501" s="17"/>
      <c r="T2501" s="17"/>
      <c r="U2501" s="62">
        <f t="shared" si="800"/>
        <v>0</v>
      </c>
      <c r="V2501" s="34"/>
      <c r="W2501" s="34"/>
      <c r="X2501" s="34"/>
      <c r="Y2501" s="34"/>
      <c r="Z2501" s="34"/>
      <c r="AA2501" s="63" t="str">
        <f t="shared" si="801"/>
        <v>-</v>
      </c>
      <c r="AB2501" s="63" t="str">
        <f t="shared" si="802"/>
        <v>-</v>
      </c>
      <c r="AC2501" s="63">
        <f>IF(ISBLANK($C2501),0,VLOOKUP($C2501,Listen!$A$2:$C$45,2,FALSE))</f>
        <v>0</v>
      </c>
      <c r="AD2501" s="63">
        <f>IF(ISBLANK($C2501),0,VLOOKUP($C2501,Listen!$A$2:$C$45,3,FALSE))</f>
        <v>0</v>
      </c>
      <c r="AE2501" s="49">
        <f t="shared" si="803"/>
        <v>0</v>
      </c>
      <c r="AF2501" s="49">
        <f t="shared" si="803"/>
        <v>0</v>
      </c>
      <c r="AG2501" s="49">
        <f>IFERROR(IF(OR($V2501&lt;&gt;"Ja",VLOOKUP($C2501,Listen!$A$2:$F$45,5,0)="Nein",D2501&lt;IF(C2501="LNG Anbindungsanlagen gemäß separater Festlegung",2022,2023)),$AC2501,$AA2501),0)</f>
        <v>0</v>
      </c>
      <c r="AH2501" s="49">
        <f>IFERROR(IF(OR($V2501&lt;&gt;"Ja",VLOOKUP($C2501,Listen!$A$2:$F$45,5,0)="Nein",D2501&lt;IF(C2501="LNG Anbindungsanlagen gemäß separater Festlegung",2022,2023)),$AC2501,$AA2501),0)</f>
        <v>0</v>
      </c>
      <c r="AI2501" s="49">
        <f>IFERROR(IF(OR($W2501&lt;&gt;"Ja",VLOOKUP($C2501,Listen!$A$2:$F$45,6,0)="Nein"),$AC2501,$AB2501),0)</f>
        <v>0</v>
      </c>
      <c r="AJ2501" s="49">
        <f>IFERROR(IF(OR($W2501&lt;&gt;"Ja",VLOOKUP($C2501,Listen!$A$2:$F$45,6,0)="Nein"),$AC2501,$AB2501),0)</f>
        <v>0</v>
      </c>
      <c r="AK2501" s="49">
        <f>IFERROR(IF(OR($W2501&lt;&gt;"Ja",VLOOKUP($C2501,Listen!$A$2:$F$45,6,0)="Nein"),$AC2501,$AB2501),0)</f>
        <v>0</v>
      </c>
      <c r="AL2501" s="51">
        <f t="shared" si="804"/>
        <v>0</v>
      </c>
      <c r="AM2501" s="296">
        <f>IFERROR(IF(VLOOKUP($C2501,Listen!$A$2:$F$45,6,0)="Ja",MAX(BC2501:BD2501),D_SAV!$BC2501),0)</f>
        <v>0</v>
      </c>
      <c r="AN2501" s="51">
        <f t="shared" si="805"/>
        <v>0</v>
      </c>
      <c r="AP2501" s="304">
        <f t="shared" si="806"/>
        <v>0</v>
      </c>
      <c r="AQ2501" s="304">
        <f t="shared" si="807"/>
        <v>0</v>
      </c>
      <c r="AR2501" s="304">
        <f t="shared" si="808"/>
        <v>0</v>
      </c>
      <c r="AS2501" s="304">
        <f t="shared" si="809"/>
        <v>0</v>
      </c>
      <c r="AT2501" s="304">
        <f t="shared" si="810"/>
        <v>0</v>
      </c>
      <c r="AU2501" s="304">
        <f t="shared" si="811"/>
        <v>0</v>
      </c>
      <c r="AV2501" s="304">
        <f t="shared" si="812"/>
        <v>0</v>
      </c>
      <c r="AW2501" s="304">
        <f t="shared" si="813"/>
        <v>0</v>
      </c>
      <c r="AX2501" s="304">
        <f t="shared" si="814"/>
        <v>0</v>
      </c>
      <c r="AY2501" s="304">
        <f t="shared" si="815"/>
        <v>0</v>
      </c>
      <c r="AZ2501" s="304">
        <f t="shared" si="816"/>
        <v>0</v>
      </c>
      <c r="BA2501" s="304">
        <f t="shared" si="817"/>
        <v>0</v>
      </c>
      <c r="BB2501" s="304">
        <f t="shared" si="818"/>
        <v>0</v>
      </c>
      <c r="BC2501" s="304">
        <f t="shared" si="819"/>
        <v>0</v>
      </c>
      <c r="BD2501" s="304">
        <f t="shared" si="820"/>
        <v>0</v>
      </c>
      <c r="BE2501" s="304">
        <f>IFERROR(IF(VLOOKUP($C2501,Listen!$A$2:$F$45,6,0)="Ja",BB2501-MAX(BC2501:BD2501),BB2501-BC2501),0)</f>
        <v>0</v>
      </c>
    </row>
    <row r="2502" spans="1:57" x14ac:dyDescent="0.25">
      <c r="A2502" s="320" t="str">
        <f>IF(AND(D2502&lt;&gt;0,C2502&lt;&gt;0,E2502&lt;&gt;0),IF(B2502&lt;&gt;0,CONCATENATE(B2502,"-AGr",VLOOKUP(C2502,Listen!$A$2:$D$45,4,FALSE),"-",D2502,"-",E2502,),CONCATENATE("AGr",VLOOKUP(C2502,Listen!$A$2:$D$45,4,FALSE),"-",D2502,"-",E2502)),"keine vollständige ID")</f>
        <v>keine vollständige ID</v>
      </c>
      <c r="B2502" s="301"/>
      <c r="C2502" s="287"/>
      <c r="D2502" s="34"/>
      <c r="E2502" s="306"/>
      <c r="F2502" s="116"/>
      <c r="G2502" s="17"/>
      <c r="H2502" s="17"/>
      <c r="I2502" s="17"/>
      <c r="J2502" s="17"/>
      <c r="K2502" s="17"/>
      <c r="L2502" s="17"/>
      <c r="M2502" s="17"/>
      <c r="N2502" s="17"/>
      <c r="O2502" s="116"/>
      <c r="P2502" s="117">
        <f>IF(D2502&gt;A_Stammdaten!$B$12,0,SUM(G2502,H2502,J2502,L2502:M2502)-SUM(I2502,K2502,N2502:O2502))</f>
        <v>0</v>
      </c>
      <c r="Q2502" s="17"/>
      <c r="R2502" s="17"/>
      <c r="S2502" s="17"/>
      <c r="T2502" s="17"/>
      <c r="U2502" s="62">
        <f t="shared" ref="U2502:U2565" si="821">P2502-SUM(Q2502:T2502)</f>
        <v>0</v>
      </c>
      <c r="V2502" s="34"/>
      <c r="W2502" s="34"/>
      <c r="X2502" s="34"/>
      <c r="Y2502" s="34"/>
      <c r="Z2502" s="34"/>
      <c r="AA2502" s="63" t="str">
        <f t="shared" ref="AA2502:AA2565" si="822">IF($V2502="Ja",MIN(2044-$D2502+1,AC2502),"-")</f>
        <v>-</v>
      </c>
      <c r="AB2502" s="63" t="str">
        <f t="shared" ref="AB2502:AB2565" si="823">IF($Z2502="","-",MIN($Z2502-$D2502+1,AC2502))</f>
        <v>-</v>
      </c>
      <c r="AC2502" s="63">
        <f>IF(ISBLANK($C2502),0,VLOOKUP($C2502,Listen!$A$2:$C$45,2,FALSE))</f>
        <v>0</v>
      </c>
      <c r="AD2502" s="63">
        <f>IF(ISBLANK($C2502),0,VLOOKUP($C2502,Listen!$A$2:$C$45,3,FALSE))</f>
        <v>0</v>
      </c>
      <c r="AE2502" s="49">
        <f t="shared" ref="AE2502:AF2565" si="824">IFERROR($AC2502,0)</f>
        <v>0</v>
      </c>
      <c r="AF2502" s="49">
        <f t="shared" si="824"/>
        <v>0</v>
      </c>
      <c r="AG2502" s="49">
        <f>IFERROR(IF(OR($V2502&lt;&gt;"Ja",VLOOKUP($C2502,Listen!$A$2:$F$45,5,0)="Nein",D2502&lt;IF(C2502="LNG Anbindungsanlagen gemäß separater Festlegung",2022,2023)),$AC2502,$AA2502),0)</f>
        <v>0</v>
      </c>
      <c r="AH2502" s="49">
        <f>IFERROR(IF(OR($V2502&lt;&gt;"Ja",VLOOKUP($C2502,Listen!$A$2:$F$45,5,0)="Nein",D2502&lt;IF(C2502="LNG Anbindungsanlagen gemäß separater Festlegung",2022,2023)),$AC2502,$AA2502),0)</f>
        <v>0</v>
      </c>
      <c r="AI2502" s="49">
        <f>IFERROR(IF(OR($W2502&lt;&gt;"Ja",VLOOKUP($C2502,Listen!$A$2:$F$45,6,0)="Nein"),$AC2502,$AB2502),0)</f>
        <v>0</v>
      </c>
      <c r="AJ2502" s="49">
        <f>IFERROR(IF(OR($W2502&lt;&gt;"Ja",VLOOKUP($C2502,Listen!$A$2:$F$45,6,0)="Nein"),$AC2502,$AB2502),0)</f>
        <v>0</v>
      </c>
      <c r="AK2502" s="49">
        <f>IFERROR(IF(OR($W2502&lt;&gt;"Ja",VLOOKUP($C2502,Listen!$A$2:$F$45,6,0)="Nein"),$AC2502,$AB2502),0)</f>
        <v>0</v>
      </c>
      <c r="AL2502" s="51">
        <f t="shared" ref="AL2502:AL2565" si="825">BB2502</f>
        <v>0</v>
      </c>
      <c r="AM2502" s="296">
        <f>IFERROR(IF(VLOOKUP($C2502,Listen!$A$2:$F$45,6,0)="Ja",MAX(BC2502:BD2502),D_SAV!$BC2502),0)</f>
        <v>0</v>
      </c>
      <c r="AN2502" s="51">
        <f t="shared" ref="AN2502:AN2565" si="826">BE2502</f>
        <v>0</v>
      </c>
      <c r="AP2502" s="304">
        <f t="shared" ref="AP2502:AP2565" si="827">AO2502+IF($D2502=AP$3,$U2502,0)</f>
        <v>0</v>
      </c>
      <c r="AQ2502" s="304">
        <f t="shared" ref="AQ2502:AQ2565" si="828">IF(AP2502=0,0,IF($AE2502-(AP$3-$D2502)&lt;=0,AP2502,AP2502/($AE2502-(AP$3-$D2502))))</f>
        <v>0</v>
      </c>
      <c r="AR2502" s="304">
        <f t="shared" ref="AR2502:AR2565" si="829">AP2502-AQ2502</f>
        <v>0</v>
      </c>
      <c r="AS2502" s="304">
        <f t="shared" ref="AS2502:AS2565" si="830">AR2502+IF($D2502=AS$3,$U2502,0)</f>
        <v>0</v>
      </c>
      <c r="AT2502" s="304">
        <f t="shared" ref="AT2502:AT2565" si="831">IF(AS2502=0,0,IF($AF2502-(AS$3-$D2502)&lt;=0,AS2502,AS2502/($AF2502-(AS$3-$D2502))))</f>
        <v>0</v>
      </c>
      <c r="AU2502" s="304">
        <f t="shared" ref="AU2502:AU2565" si="832">AS2502-AT2502</f>
        <v>0</v>
      </c>
      <c r="AV2502" s="304">
        <f t="shared" ref="AV2502:AV2565" si="833">AU2502+IF($D2502=AV$3,$U2502,0)</f>
        <v>0</v>
      </c>
      <c r="AW2502" s="304">
        <f t="shared" ref="AW2502:AW2565" si="834">IF(AV2502=0,0,IF($AG2502-(AV$3-$D2502)&lt;=0,AV2502,AV2502/($AG2502-(AV$3-$D2502))))</f>
        <v>0</v>
      </c>
      <c r="AX2502" s="304">
        <f t="shared" ref="AX2502:AX2565" si="835">AV2502-AW2502</f>
        <v>0</v>
      </c>
      <c r="AY2502" s="304">
        <f t="shared" ref="AY2502:AY2565" si="836">AX2502+IF($D2502=AY$3,$U2502,0)</f>
        <v>0</v>
      </c>
      <c r="AZ2502" s="304">
        <f t="shared" ref="AZ2502:AZ2565" si="837">IF(AY2502=0,0,IF($AH2502-(AY$3-$D2502)&lt;=0,AY2502,AY2502/($AH2502-(AY$3-$D2502))))</f>
        <v>0</v>
      </c>
      <c r="BA2502" s="304">
        <f t="shared" ref="BA2502:BA2565" si="838">AY2502-AZ2502</f>
        <v>0</v>
      </c>
      <c r="BB2502" s="304">
        <f t="shared" ref="BB2502:BB2565" si="839">BA2502+IF($D2502=BB$3,$U2502,0)</f>
        <v>0</v>
      </c>
      <c r="BC2502" s="304">
        <f t="shared" ref="BC2502:BC2565" si="840">IF(BB2502=0,0,IF($AI2502-(BB$3-$D2502)&lt;=0,BB2502,BB2502/($AI2502-(BB$3-$D2502))))</f>
        <v>0</v>
      </c>
      <c r="BD2502" s="304">
        <f t="shared" ref="BD2502:BD2565" si="841">BB2502*Y2502/100</f>
        <v>0</v>
      </c>
      <c r="BE2502" s="304">
        <f>IFERROR(IF(VLOOKUP($C2502,Listen!$A$2:$F$45,6,0)="Ja",BB2502-MAX(BC2502:BD2502),BB2502-BC2502),0)</f>
        <v>0</v>
      </c>
    </row>
    <row r="2503" spans="1:57" x14ac:dyDescent="0.25">
      <c r="A2503" s="320" t="str">
        <f>IF(AND(D2503&lt;&gt;0,C2503&lt;&gt;0,E2503&lt;&gt;0),IF(B2503&lt;&gt;0,CONCATENATE(B2503,"-AGr",VLOOKUP(C2503,Listen!$A$2:$D$45,4,FALSE),"-",D2503,"-",E2503,),CONCATENATE("AGr",VLOOKUP(C2503,Listen!$A$2:$D$45,4,FALSE),"-",D2503,"-",E2503)),"keine vollständige ID")</f>
        <v>keine vollständige ID</v>
      </c>
      <c r="B2503" s="301"/>
      <c r="C2503" s="287"/>
      <c r="D2503" s="34"/>
      <c r="E2503" s="306"/>
      <c r="F2503" s="116"/>
      <c r="G2503" s="17"/>
      <c r="H2503" s="17"/>
      <c r="I2503" s="17"/>
      <c r="J2503" s="17"/>
      <c r="K2503" s="17"/>
      <c r="L2503" s="17"/>
      <c r="M2503" s="17"/>
      <c r="N2503" s="17"/>
      <c r="O2503" s="116"/>
      <c r="P2503" s="117">
        <f>IF(D2503&gt;A_Stammdaten!$B$12,0,SUM(G2503,H2503,J2503,L2503:M2503)-SUM(I2503,K2503,N2503:O2503))</f>
        <v>0</v>
      </c>
      <c r="Q2503" s="17"/>
      <c r="R2503" s="17"/>
      <c r="S2503" s="17"/>
      <c r="T2503" s="17"/>
      <c r="U2503" s="62">
        <f t="shared" si="821"/>
        <v>0</v>
      </c>
      <c r="V2503" s="34"/>
      <c r="W2503" s="34"/>
      <c r="X2503" s="34"/>
      <c r="Y2503" s="34"/>
      <c r="Z2503" s="34"/>
      <c r="AA2503" s="63" t="str">
        <f t="shared" si="822"/>
        <v>-</v>
      </c>
      <c r="AB2503" s="63" t="str">
        <f t="shared" si="823"/>
        <v>-</v>
      </c>
      <c r="AC2503" s="63">
        <f>IF(ISBLANK($C2503),0,VLOOKUP($C2503,Listen!$A$2:$C$45,2,FALSE))</f>
        <v>0</v>
      </c>
      <c r="AD2503" s="63">
        <f>IF(ISBLANK($C2503),0,VLOOKUP($C2503,Listen!$A$2:$C$45,3,FALSE))</f>
        <v>0</v>
      </c>
      <c r="AE2503" s="49">
        <f t="shared" si="824"/>
        <v>0</v>
      </c>
      <c r="AF2503" s="49">
        <f t="shared" si="824"/>
        <v>0</v>
      </c>
      <c r="AG2503" s="49">
        <f>IFERROR(IF(OR($V2503&lt;&gt;"Ja",VLOOKUP($C2503,Listen!$A$2:$F$45,5,0)="Nein",D2503&lt;IF(C2503="LNG Anbindungsanlagen gemäß separater Festlegung",2022,2023)),$AC2503,$AA2503),0)</f>
        <v>0</v>
      </c>
      <c r="AH2503" s="49">
        <f>IFERROR(IF(OR($V2503&lt;&gt;"Ja",VLOOKUP($C2503,Listen!$A$2:$F$45,5,0)="Nein",D2503&lt;IF(C2503="LNG Anbindungsanlagen gemäß separater Festlegung",2022,2023)),$AC2503,$AA2503),0)</f>
        <v>0</v>
      </c>
      <c r="AI2503" s="49">
        <f>IFERROR(IF(OR($W2503&lt;&gt;"Ja",VLOOKUP($C2503,Listen!$A$2:$F$45,6,0)="Nein"),$AC2503,$AB2503),0)</f>
        <v>0</v>
      </c>
      <c r="AJ2503" s="49">
        <f>IFERROR(IF(OR($W2503&lt;&gt;"Ja",VLOOKUP($C2503,Listen!$A$2:$F$45,6,0)="Nein"),$AC2503,$AB2503),0)</f>
        <v>0</v>
      </c>
      <c r="AK2503" s="49">
        <f>IFERROR(IF(OR($W2503&lt;&gt;"Ja",VLOOKUP($C2503,Listen!$A$2:$F$45,6,0)="Nein"),$AC2503,$AB2503),0)</f>
        <v>0</v>
      </c>
      <c r="AL2503" s="51">
        <f t="shared" si="825"/>
        <v>0</v>
      </c>
      <c r="AM2503" s="296">
        <f>IFERROR(IF(VLOOKUP($C2503,Listen!$A$2:$F$45,6,0)="Ja",MAX(BC2503:BD2503),D_SAV!$BC2503),0)</f>
        <v>0</v>
      </c>
      <c r="AN2503" s="51">
        <f t="shared" si="826"/>
        <v>0</v>
      </c>
      <c r="AP2503" s="304">
        <f t="shared" si="827"/>
        <v>0</v>
      </c>
      <c r="AQ2503" s="304">
        <f t="shared" si="828"/>
        <v>0</v>
      </c>
      <c r="AR2503" s="304">
        <f t="shared" si="829"/>
        <v>0</v>
      </c>
      <c r="AS2503" s="304">
        <f t="shared" si="830"/>
        <v>0</v>
      </c>
      <c r="AT2503" s="304">
        <f t="shared" si="831"/>
        <v>0</v>
      </c>
      <c r="AU2503" s="304">
        <f t="shared" si="832"/>
        <v>0</v>
      </c>
      <c r="AV2503" s="304">
        <f t="shared" si="833"/>
        <v>0</v>
      </c>
      <c r="AW2503" s="304">
        <f t="shared" si="834"/>
        <v>0</v>
      </c>
      <c r="AX2503" s="304">
        <f t="shared" si="835"/>
        <v>0</v>
      </c>
      <c r="AY2503" s="304">
        <f t="shared" si="836"/>
        <v>0</v>
      </c>
      <c r="AZ2503" s="304">
        <f t="shared" si="837"/>
        <v>0</v>
      </c>
      <c r="BA2503" s="304">
        <f t="shared" si="838"/>
        <v>0</v>
      </c>
      <c r="BB2503" s="304">
        <f t="shared" si="839"/>
        <v>0</v>
      </c>
      <c r="BC2503" s="304">
        <f t="shared" si="840"/>
        <v>0</v>
      </c>
      <c r="BD2503" s="304">
        <f t="shared" si="841"/>
        <v>0</v>
      </c>
      <c r="BE2503" s="304">
        <f>IFERROR(IF(VLOOKUP($C2503,Listen!$A$2:$F$45,6,0)="Ja",BB2503-MAX(BC2503:BD2503),BB2503-BC2503),0)</f>
        <v>0</v>
      </c>
    </row>
    <row r="2504" spans="1:57" x14ac:dyDescent="0.25">
      <c r="A2504" s="320" t="str">
        <f>IF(AND(D2504&lt;&gt;0,C2504&lt;&gt;0,E2504&lt;&gt;0),IF(B2504&lt;&gt;0,CONCATENATE(B2504,"-AGr",VLOOKUP(C2504,Listen!$A$2:$D$45,4,FALSE),"-",D2504,"-",E2504,),CONCATENATE("AGr",VLOOKUP(C2504,Listen!$A$2:$D$45,4,FALSE),"-",D2504,"-",E2504)),"keine vollständige ID")</f>
        <v>keine vollständige ID</v>
      </c>
      <c r="B2504" s="301"/>
      <c r="C2504" s="287"/>
      <c r="D2504" s="34"/>
      <c r="E2504" s="306"/>
      <c r="F2504" s="116"/>
      <c r="G2504" s="17"/>
      <c r="H2504" s="17"/>
      <c r="I2504" s="17"/>
      <c r="J2504" s="17"/>
      <c r="K2504" s="17"/>
      <c r="L2504" s="17"/>
      <c r="M2504" s="17"/>
      <c r="N2504" s="17"/>
      <c r="O2504" s="116"/>
      <c r="P2504" s="117">
        <f>IF(D2504&gt;A_Stammdaten!$B$12,0,SUM(G2504,H2504,J2504,L2504:M2504)-SUM(I2504,K2504,N2504:O2504))</f>
        <v>0</v>
      </c>
      <c r="Q2504" s="17"/>
      <c r="R2504" s="17"/>
      <c r="S2504" s="17"/>
      <c r="T2504" s="17"/>
      <c r="U2504" s="62">
        <f t="shared" si="821"/>
        <v>0</v>
      </c>
      <c r="V2504" s="34"/>
      <c r="W2504" s="34"/>
      <c r="X2504" s="34"/>
      <c r="Y2504" s="34"/>
      <c r="Z2504" s="34"/>
      <c r="AA2504" s="63" t="str">
        <f t="shared" si="822"/>
        <v>-</v>
      </c>
      <c r="AB2504" s="63" t="str">
        <f t="shared" si="823"/>
        <v>-</v>
      </c>
      <c r="AC2504" s="63">
        <f>IF(ISBLANK($C2504),0,VLOOKUP($C2504,Listen!$A$2:$C$45,2,FALSE))</f>
        <v>0</v>
      </c>
      <c r="AD2504" s="63">
        <f>IF(ISBLANK($C2504),0,VLOOKUP($C2504,Listen!$A$2:$C$45,3,FALSE))</f>
        <v>0</v>
      </c>
      <c r="AE2504" s="49">
        <f t="shared" si="824"/>
        <v>0</v>
      </c>
      <c r="AF2504" s="49">
        <f t="shared" si="824"/>
        <v>0</v>
      </c>
      <c r="AG2504" s="49">
        <f>IFERROR(IF(OR($V2504&lt;&gt;"Ja",VLOOKUP($C2504,Listen!$A$2:$F$45,5,0)="Nein",D2504&lt;IF(C2504="LNG Anbindungsanlagen gemäß separater Festlegung",2022,2023)),$AC2504,$AA2504),0)</f>
        <v>0</v>
      </c>
      <c r="AH2504" s="49">
        <f>IFERROR(IF(OR($V2504&lt;&gt;"Ja",VLOOKUP($C2504,Listen!$A$2:$F$45,5,0)="Nein",D2504&lt;IF(C2504="LNG Anbindungsanlagen gemäß separater Festlegung",2022,2023)),$AC2504,$AA2504),0)</f>
        <v>0</v>
      </c>
      <c r="AI2504" s="49">
        <f>IFERROR(IF(OR($W2504&lt;&gt;"Ja",VLOOKUP($C2504,Listen!$A$2:$F$45,6,0)="Nein"),$AC2504,$AB2504),0)</f>
        <v>0</v>
      </c>
      <c r="AJ2504" s="49">
        <f>IFERROR(IF(OR($W2504&lt;&gt;"Ja",VLOOKUP($C2504,Listen!$A$2:$F$45,6,0)="Nein"),$AC2504,$AB2504),0)</f>
        <v>0</v>
      </c>
      <c r="AK2504" s="49">
        <f>IFERROR(IF(OR($W2504&lt;&gt;"Ja",VLOOKUP($C2504,Listen!$A$2:$F$45,6,0)="Nein"),$AC2504,$AB2504),0)</f>
        <v>0</v>
      </c>
      <c r="AL2504" s="51">
        <f t="shared" si="825"/>
        <v>0</v>
      </c>
      <c r="AM2504" s="296">
        <f>IFERROR(IF(VLOOKUP($C2504,Listen!$A$2:$F$45,6,0)="Ja",MAX(BC2504:BD2504),D_SAV!$BC2504),0)</f>
        <v>0</v>
      </c>
      <c r="AN2504" s="51">
        <f t="shared" si="826"/>
        <v>0</v>
      </c>
      <c r="AP2504" s="304">
        <f t="shared" si="827"/>
        <v>0</v>
      </c>
      <c r="AQ2504" s="304">
        <f t="shared" si="828"/>
        <v>0</v>
      </c>
      <c r="AR2504" s="304">
        <f t="shared" si="829"/>
        <v>0</v>
      </c>
      <c r="AS2504" s="304">
        <f t="shared" si="830"/>
        <v>0</v>
      </c>
      <c r="AT2504" s="304">
        <f t="shared" si="831"/>
        <v>0</v>
      </c>
      <c r="AU2504" s="304">
        <f t="shared" si="832"/>
        <v>0</v>
      </c>
      <c r="AV2504" s="304">
        <f t="shared" si="833"/>
        <v>0</v>
      </c>
      <c r="AW2504" s="304">
        <f t="shared" si="834"/>
        <v>0</v>
      </c>
      <c r="AX2504" s="304">
        <f t="shared" si="835"/>
        <v>0</v>
      </c>
      <c r="AY2504" s="304">
        <f t="shared" si="836"/>
        <v>0</v>
      </c>
      <c r="AZ2504" s="304">
        <f t="shared" si="837"/>
        <v>0</v>
      </c>
      <c r="BA2504" s="304">
        <f t="shared" si="838"/>
        <v>0</v>
      </c>
      <c r="BB2504" s="304">
        <f t="shared" si="839"/>
        <v>0</v>
      </c>
      <c r="BC2504" s="304">
        <f t="shared" si="840"/>
        <v>0</v>
      </c>
      <c r="BD2504" s="304">
        <f t="shared" si="841"/>
        <v>0</v>
      </c>
      <c r="BE2504" s="304">
        <f>IFERROR(IF(VLOOKUP($C2504,Listen!$A$2:$F$45,6,0)="Ja",BB2504-MAX(BC2504:BD2504),BB2504-BC2504),0)</f>
        <v>0</v>
      </c>
    </row>
    <row r="2505" spans="1:57" x14ac:dyDescent="0.25">
      <c r="A2505" s="320" t="str">
        <f>IF(AND(D2505&lt;&gt;0,C2505&lt;&gt;0,E2505&lt;&gt;0),IF(B2505&lt;&gt;0,CONCATENATE(B2505,"-AGr",VLOOKUP(C2505,Listen!$A$2:$D$45,4,FALSE),"-",D2505,"-",E2505,),CONCATENATE("AGr",VLOOKUP(C2505,Listen!$A$2:$D$45,4,FALSE),"-",D2505,"-",E2505)),"keine vollständige ID")</f>
        <v>keine vollständige ID</v>
      </c>
      <c r="B2505" s="301"/>
      <c r="C2505" s="287"/>
      <c r="D2505" s="34"/>
      <c r="E2505" s="306"/>
      <c r="F2505" s="116"/>
      <c r="G2505" s="17"/>
      <c r="H2505" s="17"/>
      <c r="I2505" s="17"/>
      <c r="J2505" s="17"/>
      <c r="K2505" s="17"/>
      <c r="L2505" s="17"/>
      <c r="M2505" s="17"/>
      <c r="N2505" s="17"/>
      <c r="O2505" s="116"/>
      <c r="P2505" s="117">
        <f>IF(D2505&gt;A_Stammdaten!$B$12,0,SUM(G2505,H2505,J2505,L2505:M2505)-SUM(I2505,K2505,N2505:O2505))</f>
        <v>0</v>
      </c>
      <c r="Q2505" s="17"/>
      <c r="R2505" s="17"/>
      <c r="S2505" s="17"/>
      <c r="T2505" s="17"/>
      <c r="U2505" s="62">
        <f t="shared" si="821"/>
        <v>0</v>
      </c>
      <c r="V2505" s="34"/>
      <c r="W2505" s="34"/>
      <c r="X2505" s="34"/>
      <c r="Y2505" s="34"/>
      <c r="Z2505" s="34"/>
      <c r="AA2505" s="63" t="str">
        <f t="shared" si="822"/>
        <v>-</v>
      </c>
      <c r="AB2505" s="63" t="str">
        <f t="shared" si="823"/>
        <v>-</v>
      </c>
      <c r="AC2505" s="63">
        <f>IF(ISBLANK($C2505),0,VLOOKUP($C2505,Listen!$A$2:$C$45,2,FALSE))</f>
        <v>0</v>
      </c>
      <c r="AD2505" s="63">
        <f>IF(ISBLANK($C2505),0,VLOOKUP($C2505,Listen!$A$2:$C$45,3,FALSE))</f>
        <v>0</v>
      </c>
      <c r="AE2505" s="49">
        <f t="shared" si="824"/>
        <v>0</v>
      </c>
      <c r="AF2505" s="49">
        <f t="shared" si="824"/>
        <v>0</v>
      </c>
      <c r="AG2505" s="49">
        <f>IFERROR(IF(OR($V2505&lt;&gt;"Ja",VLOOKUP($C2505,Listen!$A$2:$F$45,5,0)="Nein",D2505&lt;IF(C2505="LNG Anbindungsanlagen gemäß separater Festlegung",2022,2023)),$AC2505,$AA2505),0)</f>
        <v>0</v>
      </c>
      <c r="AH2505" s="49">
        <f>IFERROR(IF(OR($V2505&lt;&gt;"Ja",VLOOKUP($C2505,Listen!$A$2:$F$45,5,0)="Nein",D2505&lt;IF(C2505="LNG Anbindungsanlagen gemäß separater Festlegung",2022,2023)),$AC2505,$AA2505),0)</f>
        <v>0</v>
      </c>
      <c r="AI2505" s="49">
        <f>IFERROR(IF(OR($W2505&lt;&gt;"Ja",VLOOKUP($C2505,Listen!$A$2:$F$45,6,0)="Nein"),$AC2505,$AB2505),0)</f>
        <v>0</v>
      </c>
      <c r="AJ2505" s="49">
        <f>IFERROR(IF(OR($W2505&lt;&gt;"Ja",VLOOKUP($C2505,Listen!$A$2:$F$45,6,0)="Nein"),$AC2505,$AB2505),0)</f>
        <v>0</v>
      </c>
      <c r="AK2505" s="49">
        <f>IFERROR(IF(OR($W2505&lt;&gt;"Ja",VLOOKUP($C2505,Listen!$A$2:$F$45,6,0)="Nein"),$AC2505,$AB2505),0)</f>
        <v>0</v>
      </c>
      <c r="AL2505" s="51">
        <f t="shared" si="825"/>
        <v>0</v>
      </c>
      <c r="AM2505" s="296">
        <f>IFERROR(IF(VLOOKUP($C2505,Listen!$A$2:$F$45,6,0)="Ja",MAX(BC2505:BD2505),D_SAV!$BC2505),0)</f>
        <v>0</v>
      </c>
      <c r="AN2505" s="51">
        <f t="shared" si="826"/>
        <v>0</v>
      </c>
      <c r="AP2505" s="304">
        <f t="shared" si="827"/>
        <v>0</v>
      </c>
      <c r="AQ2505" s="304">
        <f t="shared" si="828"/>
        <v>0</v>
      </c>
      <c r="AR2505" s="304">
        <f t="shared" si="829"/>
        <v>0</v>
      </c>
      <c r="AS2505" s="304">
        <f t="shared" si="830"/>
        <v>0</v>
      </c>
      <c r="AT2505" s="304">
        <f t="shared" si="831"/>
        <v>0</v>
      </c>
      <c r="AU2505" s="304">
        <f t="shared" si="832"/>
        <v>0</v>
      </c>
      <c r="AV2505" s="304">
        <f t="shared" si="833"/>
        <v>0</v>
      </c>
      <c r="AW2505" s="304">
        <f t="shared" si="834"/>
        <v>0</v>
      </c>
      <c r="AX2505" s="304">
        <f t="shared" si="835"/>
        <v>0</v>
      </c>
      <c r="AY2505" s="304">
        <f t="shared" si="836"/>
        <v>0</v>
      </c>
      <c r="AZ2505" s="304">
        <f t="shared" si="837"/>
        <v>0</v>
      </c>
      <c r="BA2505" s="304">
        <f t="shared" si="838"/>
        <v>0</v>
      </c>
      <c r="BB2505" s="304">
        <f t="shared" si="839"/>
        <v>0</v>
      </c>
      <c r="BC2505" s="304">
        <f t="shared" si="840"/>
        <v>0</v>
      </c>
      <c r="BD2505" s="304">
        <f t="shared" si="841"/>
        <v>0</v>
      </c>
      <c r="BE2505" s="304">
        <f>IFERROR(IF(VLOOKUP($C2505,Listen!$A$2:$F$45,6,0)="Ja",BB2505-MAX(BC2505:BD2505),BB2505-BC2505),0)</f>
        <v>0</v>
      </c>
    </row>
    <row r="2506" spans="1:57" x14ac:dyDescent="0.25">
      <c r="A2506" s="320" t="str">
        <f>IF(AND(D2506&lt;&gt;0,C2506&lt;&gt;0,E2506&lt;&gt;0),IF(B2506&lt;&gt;0,CONCATENATE(B2506,"-AGr",VLOOKUP(C2506,Listen!$A$2:$D$45,4,FALSE),"-",D2506,"-",E2506,),CONCATENATE("AGr",VLOOKUP(C2506,Listen!$A$2:$D$45,4,FALSE),"-",D2506,"-",E2506)),"keine vollständige ID")</f>
        <v>keine vollständige ID</v>
      </c>
      <c r="B2506" s="301"/>
      <c r="C2506" s="287"/>
      <c r="D2506" s="34"/>
      <c r="E2506" s="306"/>
      <c r="F2506" s="116"/>
      <c r="G2506" s="17"/>
      <c r="H2506" s="17"/>
      <c r="I2506" s="17"/>
      <c r="J2506" s="17"/>
      <c r="K2506" s="17"/>
      <c r="L2506" s="17"/>
      <c r="M2506" s="17"/>
      <c r="N2506" s="17"/>
      <c r="O2506" s="116"/>
      <c r="P2506" s="117">
        <f>IF(D2506&gt;A_Stammdaten!$B$12,0,SUM(G2506,H2506,J2506,L2506:M2506)-SUM(I2506,K2506,N2506:O2506))</f>
        <v>0</v>
      </c>
      <c r="Q2506" s="17"/>
      <c r="R2506" s="17"/>
      <c r="S2506" s="17"/>
      <c r="T2506" s="17"/>
      <c r="U2506" s="62">
        <f t="shared" si="821"/>
        <v>0</v>
      </c>
      <c r="V2506" s="34"/>
      <c r="W2506" s="34"/>
      <c r="X2506" s="34"/>
      <c r="Y2506" s="34"/>
      <c r="Z2506" s="34"/>
      <c r="AA2506" s="63" t="str">
        <f t="shared" si="822"/>
        <v>-</v>
      </c>
      <c r="AB2506" s="63" t="str">
        <f t="shared" si="823"/>
        <v>-</v>
      </c>
      <c r="AC2506" s="63">
        <f>IF(ISBLANK($C2506),0,VLOOKUP($C2506,Listen!$A$2:$C$45,2,FALSE))</f>
        <v>0</v>
      </c>
      <c r="AD2506" s="63">
        <f>IF(ISBLANK($C2506),0,VLOOKUP($C2506,Listen!$A$2:$C$45,3,FALSE))</f>
        <v>0</v>
      </c>
      <c r="AE2506" s="49">
        <f t="shared" si="824"/>
        <v>0</v>
      </c>
      <c r="AF2506" s="49">
        <f t="shared" si="824"/>
        <v>0</v>
      </c>
      <c r="AG2506" s="49">
        <f>IFERROR(IF(OR($V2506&lt;&gt;"Ja",VLOOKUP($C2506,Listen!$A$2:$F$45,5,0)="Nein",D2506&lt;IF(C2506="LNG Anbindungsanlagen gemäß separater Festlegung",2022,2023)),$AC2506,$AA2506),0)</f>
        <v>0</v>
      </c>
      <c r="AH2506" s="49">
        <f>IFERROR(IF(OR($V2506&lt;&gt;"Ja",VLOOKUP($C2506,Listen!$A$2:$F$45,5,0)="Nein",D2506&lt;IF(C2506="LNG Anbindungsanlagen gemäß separater Festlegung",2022,2023)),$AC2506,$AA2506),0)</f>
        <v>0</v>
      </c>
      <c r="AI2506" s="49">
        <f>IFERROR(IF(OR($W2506&lt;&gt;"Ja",VLOOKUP($C2506,Listen!$A$2:$F$45,6,0)="Nein"),$AC2506,$AB2506),0)</f>
        <v>0</v>
      </c>
      <c r="AJ2506" s="49">
        <f>IFERROR(IF(OR($W2506&lt;&gt;"Ja",VLOOKUP($C2506,Listen!$A$2:$F$45,6,0)="Nein"),$AC2506,$AB2506),0)</f>
        <v>0</v>
      </c>
      <c r="AK2506" s="49">
        <f>IFERROR(IF(OR($W2506&lt;&gt;"Ja",VLOOKUP($C2506,Listen!$A$2:$F$45,6,0)="Nein"),$AC2506,$AB2506),0)</f>
        <v>0</v>
      </c>
      <c r="AL2506" s="51">
        <f t="shared" si="825"/>
        <v>0</v>
      </c>
      <c r="AM2506" s="296">
        <f>IFERROR(IF(VLOOKUP($C2506,Listen!$A$2:$F$45,6,0)="Ja",MAX(BC2506:BD2506),D_SAV!$BC2506),0)</f>
        <v>0</v>
      </c>
      <c r="AN2506" s="51">
        <f t="shared" si="826"/>
        <v>0</v>
      </c>
      <c r="AP2506" s="304">
        <f t="shared" si="827"/>
        <v>0</v>
      </c>
      <c r="AQ2506" s="304">
        <f t="shared" si="828"/>
        <v>0</v>
      </c>
      <c r="AR2506" s="304">
        <f t="shared" si="829"/>
        <v>0</v>
      </c>
      <c r="AS2506" s="304">
        <f t="shared" si="830"/>
        <v>0</v>
      </c>
      <c r="AT2506" s="304">
        <f t="shared" si="831"/>
        <v>0</v>
      </c>
      <c r="AU2506" s="304">
        <f t="shared" si="832"/>
        <v>0</v>
      </c>
      <c r="AV2506" s="304">
        <f t="shared" si="833"/>
        <v>0</v>
      </c>
      <c r="AW2506" s="304">
        <f t="shared" si="834"/>
        <v>0</v>
      </c>
      <c r="AX2506" s="304">
        <f t="shared" si="835"/>
        <v>0</v>
      </c>
      <c r="AY2506" s="304">
        <f t="shared" si="836"/>
        <v>0</v>
      </c>
      <c r="AZ2506" s="304">
        <f t="shared" si="837"/>
        <v>0</v>
      </c>
      <c r="BA2506" s="304">
        <f t="shared" si="838"/>
        <v>0</v>
      </c>
      <c r="BB2506" s="304">
        <f t="shared" si="839"/>
        <v>0</v>
      </c>
      <c r="BC2506" s="304">
        <f t="shared" si="840"/>
        <v>0</v>
      </c>
      <c r="BD2506" s="304">
        <f t="shared" si="841"/>
        <v>0</v>
      </c>
      <c r="BE2506" s="304">
        <f>IFERROR(IF(VLOOKUP($C2506,Listen!$A$2:$F$45,6,0)="Ja",BB2506-MAX(BC2506:BD2506),BB2506-BC2506),0)</f>
        <v>0</v>
      </c>
    </row>
    <row r="2507" spans="1:57" x14ac:dyDescent="0.25">
      <c r="A2507" s="320" t="str">
        <f>IF(AND(D2507&lt;&gt;0,C2507&lt;&gt;0,E2507&lt;&gt;0),IF(B2507&lt;&gt;0,CONCATENATE(B2507,"-AGr",VLOOKUP(C2507,Listen!$A$2:$D$45,4,FALSE),"-",D2507,"-",E2507,),CONCATENATE("AGr",VLOOKUP(C2507,Listen!$A$2:$D$45,4,FALSE),"-",D2507,"-",E2507)),"keine vollständige ID")</f>
        <v>keine vollständige ID</v>
      </c>
      <c r="B2507" s="301"/>
      <c r="C2507" s="287"/>
      <c r="D2507" s="34"/>
      <c r="E2507" s="306"/>
      <c r="F2507" s="116"/>
      <c r="G2507" s="17"/>
      <c r="H2507" s="17"/>
      <c r="I2507" s="17"/>
      <c r="J2507" s="17"/>
      <c r="K2507" s="17"/>
      <c r="L2507" s="17"/>
      <c r="M2507" s="17"/>
      <c r="N2507" s="17"/>
      <c r="O2507" s="116"/>
      <c r="P2507" s="117">
        <f>IF(D2507&gt;A_Stammdaten!$B$12,0,SUM(G2507,H2507,J2507,L2507:M2507)-SUM(I2507,K2507,N2507:O2507))</f>
        <v>0</v>
      </c>
      <c r="Q2507" s="17"/>
      <c r="R2507" s="17"/>
      <c r="S2507" s="17"/>
      <c r="T2507" s="17"/>
      <c r="U2507" s="62">
        <f t="shared" si="821"/>
        <v>0</v>
      </c>
      <c r="V2507" s="34"/>
      <c r="W2507" s="34"/>
      <c r="X2507" s="34"/>
      <c r="Y2507" s="34"/>
      <c r="Z2507" s="34"/>
      <c r="AA2507" s="63" t="str">
        <f t="shared" si="822"/>
        <v>-</v>
      </c>
      <c r="AB2507" s="63" t="str">
        <f t="shared" si="823"/>
        <v>-</v>
      </c>
      <c r="AC2507" s="63">
        <f>IF(ISBLANK($C2507),0,VLOOKUP($C2507,Listen!$A$2:$C$45,2,FALSE))</f>
        <v>0</v>
      </c>
      <c r="AD2507" s="63">
        <f>IF(ISBLANK($C2507),0,VLOOKUP($C2507,Listen!$A$2:$C$45,3,FALSE))</f>
        <v>0</v>
      </c>
      <c r="AE2507" s="49">
        <f t="shared" si="824"/>
        <v>0</v>
      </c>
      <c r="AF2507" s="49">
        <f t="shared" si="824"/>
        <v>0</v>
      </c>
      <c r="AG2507" s="49">
        <f>IFERROR(IF(OR($V2507&lt;&gt;"Ja",VLOOKUP($C2507,Listen!$A$2:$F$45,5,0)="Nein",D2507&lt;IF(C2507="LNG Anbindungsanlagen gemäß separater Festlegung",2022,2023)),$AC2507,$AA2507),0)</f>
        <v>0</v>
      </c>
      <c r="AH2507" s="49">
        <f>IFERROR(IF(OR($V2507&lt;&gt;"Ja",VLOOKUP($C2507,Listen!$A$2:$F$45,5,0)="Nein",D2507&lt;IF(C2507="LNG Anbindungsanlagen gemäß separater Festlegung",2022,2023)),$AC2507,$AA2507),0)</f>
        <v>0</v>
      </c>
      <c r="AI2507" s="49">
        <f>IFERROR(IF(OR($W2507&lt;&gt;"Ja",VLOOKUP($C2507,Listen!$A$2:$F$45,6,0)="Nein"),$AC2507,$AB2507),0)</f>
        <v>0</v>
      </c>
      <c r="AJ2507" s="49">
        <f>IFERROR(IF(OR($W2507&lt;&gt;"Ja",VLOOKUP($C2507,Listen!$A$2:$F$45,6,0)="Nein"),$AC2507,$AB2507),0)</f>
        <v>0</v>
      </c>
      <c r="AK2507" s="49">
        <f>IFERROR(IF(OR($W2507&lt;&gt;"Ja",VLOOKUP($C2507,Listen!$A$2:$F$45,6,0)="Nein"),$AC2507,$AB2507),0)</f>
        <v>0</v>
      </c>
      <c r="AL2507" s="51">
        <f t="shared" si="825"/>
        <v>0</v>
      </c>
      <c r="AM2507" s="296">
        <f>IFERROR(IF(VLOOKUP($C2507,Listen!$A$2:$F$45,6,0)="Ja",MAX(BC2507:BD2507),D_SAV!$BC2507),0)</f>
        <v>0</v>
      </c>
      <c r="AN2507" s="51">
        <f t="shared" si="826"/>
        <v>0</v>
      </c>
      <c r="AP2507" s="304">
        <f t="shared" si="827"/>
        <v>0</v>
      </c>
      <c r="AQ2507" s="304">
        <f t="shared" si="828"/>
        <v>0</v>
      </c>
      <c r="AR2507" s="304">
        <f t="shared" si="829"/>
        <v>0</v>
      </c>
      <c r="AS2507" s="304">
        <f t="shared" si="830"/>
        <v>0</v>
      </c>
      <c r="AT2507" s="304">
        <f t="shared" si="831"/>
        <v>0</v>
      </c>
      <c r="AU2507" s="304">
        <f t="shared" si="832"/>
        <v>0</v>
      </c>
      <c r="AV2507" s="304">
        <f t="shared" si="833"/>
        <v>0</v>
      </c>
      <c r="AW2507" s="304">
        <f t="shared" si="834"/>
        <v>0</v>
      </c>
      <c r="AX2507" s="304">
        <f t="shared" si="835"/>
        <v>0</v>
      </c>
      <c r="AY2507" s="304">
        <f t="shared" si="836"/>
        <v>0</v>
      </c>
      <c r="AZ2507" s="304">
        <f t="shared" si="837"/>
        <v>0</v>
      </c>
      <c r="BA2507" s="304">
        <f t="shared" si="838"/>
        <v>0</v>
      </c>
      <c r="BB2507" s="304">
        <f t="shared" si="839"/>
        <v>0</v>
      </c>
      <c r="BC2507" s="304">
        <f t="shared" si="840"/>
        <v>0</v>
      </c>
      <c r="BD2507" s="304">
        <f t="shared" si="841"/>
        <v>0</v>
      </c>
      <c r="BE2507" s="304">
        <f>IFERROR(IF(VLOOKUP($C2507,Listen!$A$2:$F$45,6,0)="Ja",BB2507-MAX(BC2507:BD2507),BB2507-BC2507),0)</f>
        <v>0</v>
      </c>
    </row>
    <row r="2508" spans="1:57" x14ac:dyDescent="0.25">
      <c r="A2508" s="320" t="str">
        <f>IF(AND(D2508&lt;&gt;0,C2508&lt;&gt;0,E2508&lt;&gt;0),IF(B2508&lt;&gt;0,CONCATENATE(B2508,"-AGr",VLOOKUP(C2508,Listen!$A$2:$D$45,4,FALSE),"-",D2508,"-",E2508,),CONCATENATE("AGr",VLOOKUP(C2508,Listen!$A$2:$D$45,4,FALSE),"-",D2508,"-",E2508)),"keine vollständige ID")</f>
        <v>keine vollständige ID</v>
      </c>
      <c r="B2508" s="301"/>
      <c r="C2508" s="287"/>
      <c r="D2508" s="34"/>
      <c r="E2508" s="306"/>
      <c r="F2508" s="116"/>
      <c r="G2508" s="17"/>
      <c r="H2508" s="17"/>
      <c r="I2508" s="17"/>
      <c r="J2508" s="17"/>
      <c r="K2508" s="17"/>
      <c r="L2508" s="17"/>
      <c r="M2508" s="17"/>
      <c r="N2508" s="17"/>
      <c r="O2508" s="116"/>
      <c r="P2508" s="117">
        <f>IF(D2508&gt;A_Stammdaten!$B$12,0,SUM(G2508,H2508,J2508,L2508:M2508)-SUM(I2508,K2508,N2508:O2508))</f>
        <v>0</v>
      </c>
      <c r="Q2508" s="17"/>
      <c r="R2508" s="17"/>
      <c r="S2508" s="17"/>
      <c r="T2508" s="17"/>
      <c r="U2508" s="62">
        <f t="shared" si="821"/>
        <v>0</v>
      </c>
      <c r="V2508" s="34"/>
      <c r="W2508" s="34"/>
      <c r="X2508" s="34"/>
      <c r="Y2508" s="34"/>
      <c r="Z2508" s="34"/>
      <c r="AA2508" s="63" t="str">
        <f t="shared" si="822"/>
        <v>-</v>
      </c>
      <c r="AB2508" s="63" t="str">
        <f t="shared" si="823"/>
        <v>-</v>
      </c>
      <c r="AC2508" s="63">
        <f>IF(ISBLANK($C2508),0,VLOOKUP($C2508,Listen!$A$2:$C$45,2,FALSE))</f>
        <v>0</v>
      </c>
      <c r="AD2508" s="63">
        <f>IF(ISBLANK($C2508),0,VLOOKUP($C2508,Listen!$A$2:$C$45,3,FALSE))</f>
        <v>0</v>
      </c>
      <c r="AE2508" s="49">
        <f t="shared" si="824"/>
        <v>0</v>
      </c>
      <c r="AF2508" s="49">
        <f t="shared" si="824"/>
        <v>0</v>
      </c>
      <c r="AG2508" s="49">
        <f>IFERROR(IF(OR($V2508&lt;&gt;"Ja",VLOOKUP($C2508,Listen!$A$2:$F$45,5,0)="Nein",D2508&lt;IF(C2508="LNG Anbindungsanlagen gemäß separater Festlegung",2022,2023)),$AC2508,$AA2508),0)</f>
        <v>0</v>
      </c>
      <c r="AH2508" s="49">
        <f>IFERROR(IF(OR($V2508&lt;&gt;"Ja",VLOOKUP($C2508,Listen!$A$2:$F$45,5,0)="Nein",D2508&lt;IF(C2508="LNG Anbindungsanlagen gemäß separater Festlegung",2022,2023)),$AC2508,$AA2508),0)</f>
        <v>0</v>
      </c>
      <c r="AI2508" s="49">
        <f>IFERROR(IF(OR($W2508&lt;&gt;"Ja",VLOOKUP($C2508,Listen!$A$2:$F$45,6,0)="Nein"),$AC2508,$AB2508),0)</f>
        <v>0</v>
      </c>
      <c r="AJ2508" s="49">
        <f>IFERROR(IF(OR($W2508&lt;&gt;"Ja",VLOOKUP($C2508,Listen!$A$2:$F$45,6,0)="Nein"),$AC2508,$AB2508),0)</f>
        <v>0</v>
      </c>
      <c r="AK2508" s="49">
        <f>IFERROR(IF(OR($W2508&lt;&gt;"Ja",VLOOKUP($C2508,Listen!$A$2:$F$45,6,0)="Nein"),$AC2508,$AB2508),0)</f>
        <v>0</v>
      </c>
      <c r="AL2508" s="51">
        <f t="shared" si="825"/>
        <v>0</v>
      </c>
      <c r="AM2508" s="296">
        <f>IFERROR(IF(VLOOKUP($C2508,Listen!$A$2:$F$45,6,0)="Ja",MAX(BC2508:BD2508),D_SAV!$BC2508),0)</f>
        <v>0</v>
      </c>
      <c r="AN2508" s="51">
        <f t="shared" si="826"/>
        <v>0</v>
      </c>
      <c r="AP2508" s="304">
        <f t="shared" si="827"/>
        <v>0</v>
      </c>
      <c r="AQ2508" s="304">
        <f t="shared" si="828"/>
        <v>0</v>
      </c>
      <c r="AR2508" s="304">
        <f t="shared" si="829"/>
        <v>0</v>
      </c>
      <c r="AS2508" s="304">
        <f t="shared" si="830"/>
        <v>0</v>
      </c>
      <c r="AT2508" s="304">
        <f t="shared" si="831"/>
        <v>0</v>
      </c>
      <c r="AU2508" s="304">
        <f t="shared" si="832"/>
        <v>0</v>
      </c>
      <c r="AV2508" s="304">
        <f t="shared" si="833"/>
        <v>0</v>
      </c>
      <c r="AW2508" s="304">
        <f t="shared" si="834"/>
        <v>0</v>
      </c>
      <c r="AX2508" s="304">
        <f t="shared" si="835"/>
        <v>0</v>
      </c>
      <c r="AY2508" s="304">
        <f t="shared" si="836"/>
        <v>0</v>
      </c>
      <c r="AZ2508" s="304">
        <f t="shared" si="837"/>
        <v>0</v>
      </c>
      <c r="BA2508" s="304">
        <f t="shared" si="838"/>
        <v>0</v>
      </c>
      <c r="BB2508" s="304">
        <f t="shared" si="839"/>
        <v>0</v>
      </c>
      <c r="BC2508" s="304">
        <f t="shared" si="840"/>
        <v>0</v>
      </c>
      <c r="BD2508" s="304">
        <f t="shared" si="841"/>
        <v>0</v>
      </c>
      <c r="BE2508" s="304">
        <f>IFERROR(IF(VLOOKUP($C2508,Listen!$A$2:$F$45,6,0)="Ja",BB2508-MAX(BC2508:BD2508),BB2508-BC2508),0)</f>
        <v>0</v>
      </c>
    </row>
    <row r="2509" spans="1:57" x14ac:dyDescent="0.25">
      <c r="A2509" s="320" t="str">
        <f>IF(AND(D2509&lt;&gt;0,C2509&lt;&gt;0,E2509&lt;&gt;0),IF(B2509&lt;&gt;0,CONCATENATE(B2509,"-AGr",VLOOKUP(C2509,Listen!$A$2:$D$45,4,FALSE),"-",D2509,"-",E2509,),CONCATENATE("AGr",VLOOKUP(C2509,Listen!$A$2:$D$45,4,FALSE),"-",D2509,"-",E2509)),"keine vollständige ID")</f>
        <v>keine vollständige ID</v>
      </c>
      <c r="B2509" s="301"/>
      <c r="C2509" s="287"/>
      <c r="D2509" s="34"/>
      <c r="E2509" s="306"/>
      <c r="F2509" s="116"/>
      <c r="G2509" s="17"/>
      <c r="H2509" s="17"/>
      <c r="I2509" s="17"/>
      <c r="J2509" s="17"/>
      <c r="K2509" s="17"/>
      <c r="L2509" s="17"/>
      <c r="M2509" s="17"/>
      <c r="N2509" s="17"/>
      <c r="O2509" s="116"/>
      <c r="P2509" s="117">
        <f>IF(D2509&gt;A_Stammdaten!$B$12,0,SUM(G2509,H2509,J2509,L2509:M2509)-SUM(I2509,K2509,N2509:O2509))</f>
        <v>0</v>
      </c>
      <c r="Q2509" s="17"/>
      <c r="R2509" s="17"/>
      <c r="S2509" s="17"/>
      <c r="T2509" s="17"/>
      <c r="U2509" s="62">
        <f t="shared" si="821"/>
        <v>0</v>
      </c>
      <c r="V2509" s="34"/>
      <c r="W2509" s="34"/>
      <c r="X2509" s="34"/>
      <c r="Y2509" s="34"/>
      <c r="Z2509" s="34"/>
      <c r="AA2509" s="63" t="str">
        <f t="shared" si="822"/>
        <v>-</v>
      </c>
      <c r="AB2509" s="63" t="str">
        <f t="shared" si="823"/>
        <v>-</v>
      </c>
      <c r="AC2509" s="63">
        <f>IF(ISBLANK($C2509),0,VLOOKUP($C2509,Listen!$A$2:$C$45,2,FALSE))</f>
        <v>0</v>
      </c>
      <c r="AD2509" s="63">
        <f>IF(ISBLANK($C2509),0,VLOOKUP($C2509,Listen!$A$2:$C$45,3,FALSE))</f>
        <v>0</v>
      </c>
      <c r="AE2509" s="49">
        <f t="shared" si="824"/>
        <v>0</v>
      </c>
      <c r="AF2509" s="49">
        <f t="shared" si="824"/>
        <v>0</v>
      </c>
      <c r="AG2509" s="49">
        <f>IFERROR(IF(OR($V2509&lt;&gt;"Ja",VLOOKUP($C2509,Listen!$A$2:$F$45,5,0)="Nein",D2509&lt;IF(C2509="LNG Anbindungsanlagen gemäß separater Festlegung",2022,2023)),$AC2509,$AA2509),0)</f>
        <v>0</v>
      </c>
      <c r="AH2509" s="49">
        <f>IFERROR(IF(OR($V2509&lt;&gt;"Ja",VLOOKUP($C2509,Listen!$A$2:$F$45,5,0)="Nein",D2509&lt;IF(C2509="LNG Anbindungsanlagen gemäß separater Festlegung",2022,2023)),$AC2509,$AA2509),0)</f>
        <v>0</v>
      </c>
      <c r="AI2509" s="49">
        <f>IFERROR(IF(OR($W2509&lt;&gt;"Ja",VLOOKUP($C2509,Listen!$A$2:$F$45,6,0)="Nein"),$AC2509,$AB2509),0)</f>
        <v>0</v>
      </c>
      <c r="AJ2509" s="49">
        <f>IFERROR(IF(OR($W2509&lt;&gt;"Ja",VLOOKUP($C2509,Listen!$A$2:$F$45,6,0)="Nein"),$AC2509,$AB2509),0)</f>
        <v>0</v>
      </c>
      <c r="AK2509" s="49">
        <f>IFERROR(IF(OR($W2509&lt;&gt;"Ja",VLOOKUP($C2509,Listen!$A$2:$F$45,6,0)="Nein"),$AC2509,$AB2509),0)</f>
        <v>0</v>
      </c>
      <c r="AL2509" s="51">
        <f t="shared" si="825"/>
        <v>0</v>
      </c>
      <c r="AM2509" s="296">
        <f>IFERROR(IF(VLOOKUP($C2509,Listen!$A$2:$F$45,6,0)="Ja",MAX(BC2509:BD2509),D_SAV!$BC2509),0)</f>
        <v>0</v>
      </c>
      <c r="AN2509" s="51">
        <f t="shared" si="826"/>
        <v>0</v>
      </c>
      <c r="AP2509" s="304">
        <f t="shared" si="827"/>
        <v>0</v>
      </c>
      <c r="AQ2509" s="304">
        <f t="shared" si="828"/>
        <v>0</v>
      </c>
      <c r="AR2509" s="304">
        <f t="shared" si="829"/>
        <v>0</v>
      </c>
      <c r="AS2509" s="304">
        <f t="shared" si="830"/>
        <v>0</v>
      </c>
      <c r="AT2509" s="304">
        <f t="shared" si="831"/>
        <v>0</v>
      </c>
      <c r="AU2509" s="304">
        <f t="shared" si="832"/>
        <v>0</v>
      </c>
      <c r="AV2509" s="304">
        <f t="shared" si="833"/>
        <v>0</v>
      </c>
      <c r="AW2509" s="304">
        <f t="shared" si="834"/>
        <v>0</v>
      </c>
      <c r="AX2509" s="304">
        <f t="shared" si="835"/>
        <v>0</v>
      </c>
      <c r="AY2509" s="304">
        <f t="shared" si="836"/>
        <v>0</v>
      </c>
      <c r="AZ2509" s="304">
        <f t="shared" si="837"/>
        <v>0</v>
      </c>
      <c r="BA2509" s="304">
        <f t="shared" si="838"/>
        <v>0</v>
      </c>
      <c r="BB2509" s="304">
        <f t="shared" si="839"/>
        <v>0</v>
      </c>
      <c r="BC2509" s="304">
        <f t="shared" si="840"/>
        <v>0</v>
      </c>
      <c r="BD2509" s="304">
        <f t="shared" si="841"/>
        <v>0</v>
      </c>
      <c r="BE2509" s="304">
        <f>IFERROR(IF(VLOOKUP($C2509,Listen!$A$2:$F$45,6,0)="Ja",BB2509-MAX(BC2509:BD2509),BB2509-BC2509),0)</f>
        <v>0</v>
      </c>
    </row>
    <row r="2510" spans="1:57" x14ac:dyDescent="0.25">
      <c r="A2510" s="320" t="str">
        <f>IF(AND(D2510&lt;&gt;0,C2510&lt;&gt;0,E2510&lt;&gt;0),IF(B2510&lt;&gt;0,CONCATENATE(B2510,"-AGr",VLOOKUP(C2510,Listen!$A$2:$D$45,4,FALSE),"-",D2510,"-",E2510,),CONCATENATE("AGr",VLOOKUP(C2510,Listen!$A$2:$D$45,4,FALSE),"-",D2510,"-",E2510)),"keine vollständige ID")</f>
        <v>keine vollständige ID</v>
      </c>
      <c r="B2510" s="301"/>
      <c r="C2510" s="287"/>
      <c r="D2510" s="34"/>
      <c r="E2510" s="306"/>
      <c r="F2510" s="116"/>
      <c r="G2510" s="17"/>
      <c r="H2510" s="17"/>
      <c r="I2510" s="17"/>
      <c r="J2510" s="17"/>
      <c r="K2510" s="17"/>
      <c r="L2510" s="17"/>
      <c r="M2510" s="17"/>
      <c r="N2510" s="17"/>
      <c r="O2510" s="116"/>
      <c r="P2510" s="117">
        <f>IF(D2510&gt;A_Stammdaten!$B$12,0,SUM(G2510,H2510,J2510,L2510:M2510)-SUM(I2510,K2510,N2510:O2510))</f>
        <v>0</v>
      </c>
      <c r="Q2510" s="17"/>
      <c r="R2510" s="17"/>
      <c r="S2510" s="17"/>
      <c r="T2510" s="17"/>
      <c r="U2510" s="62">
        <f t="shared" si="821"/>
        <v>0</v>
      </c>
      <c r="V2510" s="34"/>
      <c r="W2510" s="34"/>
      <c r="X2510" s="34"/>
      <c r="Y2510" s="34"/>
      <c r="Z2510" s="34"/>
      <c r="AA2510" s="63" t="str">
        <f t="shared" si="822"/>
        <v>-</v>
      </c>
      <c r="AB2510" s="63" t="str">
        <f t="shared" si="823"/>
        <v>-</v>
      </c>
      <c r="AC2510" s="63">
        <f>IF(ISBLANK($C2510),0,VLOOKUP($C2510,Listen!$A$2:$C$45,2,FALSE))</f>
        <v>0</v>
      </c>
      <c r="AD2510" s="63">
        <f>IF(ISBLANK($C2510),0,VLOOKUP($C2510,Listen!$A$2:$C$45,3,FALSE))</f>
        <v>0</v>
      </c>
      <c r="AE2510" s="49">
        <f t="shared" si="824"/>
        <v>0</v>
      </c>
      <c r="AF2510" s="49">
        <f t="shared" si="824"/>
        <v>0</v>
      </c>
      <c r="AG2510" s="49">
        <f>IFERROR(IF(OR($V2510&lt;&gt;"Ja",VLOOKUP($C2510,Listen!$A$2:$F$45,5,0)="Nein",D2510&lt;IF(C2510="LNG Anbindungsanlagen gemäß separater Festlegung",2022,2023)),$AC2510,$AA2510),0)</f>
        <v>0</v>
      </c>
      <c r="AH2510" s="49">
        <f>IFERROR(IF(OR($V2510&lt;&gt;"Ja",VLOOKUP($C2510,Listen!$A$2:$F$45,5,0)="Nein",D2510&lt;IF(C2510="LNG Anbindungsanlagen gemäß separater Festlegung",2022,2023)),$AC2510,$AA2510),0)</f>
        <v>0</v>
      </c>
      <c r="AI2510" s="49">
        <f>IFERROR(IF(OR($W2510&lt;&gt;"Ja",VLOOKUP($C2510,Listen!$A$2:$F$45,6,0)="Nein"),$AC2510,$AB2510),0)</f>
        <v>0</v>
      </c>
      <c r="AJ2510" s="49">
        <f>IFERROR(IF(OR($W2510&lt;&gt;"Ja",VLOOKUP($C2510,Listen!$A$2:$F$45,6,0)="Nein"),$AC2510,$AB2510),0)</f>
        <v>0</v>
      </c>
      <c r="AK2510" s="49">
        <f>IFERROR(IF(OR($W2510&lt;&gt;"Ja",VLOOKUP($C2510,Listen!$A$2:$F$45,6,0)="Nein"),$AC2510,$AB2510),0)</f>
        <v>0</v>
      </c>
      <c r="AL2510" s="51">
        <f t="shared" si="825"/>
        <v>0</v>
      </c>
      <c r="AM2510" s="296">
        <f>IFERROR(IF(VLOOKUP($C2510,Listen!$A$2:$F$45,6,0)="Ja",MAX(BC2510:BD2510),D_SAV!$BC2510),0)</f>
        <v>0</v>
      </c>
      <c r="AN2510" s="51">
        <f t="shared" si="826"/>
        <v>0</v>
      </c>
      <c r="AP2510" s="304">
        <f t="shared" si="827"/>
        <v>0</v>
      </c>
      <c r="AQ2510" s="304">
        <f t="shared" si="828"/>
        <v>0</v>
      </c>
      <c r="AR2510" s="304">
        <f t="shared" si="829"/>
        <v>0</v>
      </c>
      <c r="AS2510" s="304">
        <f t="shared" si="830"/>
        <v>0</v>
      </c>
      <c r="AT2510" s="304">
        <f t="shared" si="831"/>
        <v>0</v>
      </c>
      <c r="AU2510" s="304">
        <f t="shared" si="832"/>
        <v>0</v>
      </c>
      <c r="AV2510" s="304">
        <f t="shared" si="833"/>
        <v>0</v>
      </c>
      <c r="AW2510" s="304">
        <f t="shared" si="834"/>
        <v>0</v>
      </c>
      <c r="AX2510" s="304">
        <f t="shared" si="835"/>
        <v>0</v>
      </c>
      <c r="AY2510" s="304">
        <f t="shared" si="836"/>
        <v>0</v>
      </c>
      <c r="AZ2510" s="304">
        <f t="shared" si="837"/>
        <v>0</v>
      </c>
      <c r="BA2510" s="304">
        <f t="shared" si="838"/>
        <v>0</v>
      </c>
      <c r="BB2510" s="304">
        <f t="shared" si="839"/>
        <v>0</v>
      </c>
      <c r="BC2510" s="304">
        <f t="shared" si="840"/>
        <v>0</v>
      </c>
      <c r="BD2510" s="304">
        <f t="shared" si="841"/>
        <v>0</v>
      </c>
      <c r="BE2510" s="304">
        <f>IFERROR(IF(VLOOKUP($C2510,Listen!$A$2:$F$45,6,0)="Ja",BB2510-MAX(BC2510:BD2510),BB2510-BC2510),0)</f>
        <v>0</v>
      </c>
    </row>
    <row r="2511" spans="1:57" x14ac:dyDescent="0.25">
      <c r="A2511" s="320" t="str">
        <f>IF(AND(D2511&lt;&gt;0,C2511&lt;&gt;0,E2511&lt;&gt;0),IF(B2511&lt;&gt;0,CONCATENATE(B2511,"-AGr",VLOOKUP(C2511,Listen!$A$2:$D$45,4,FALSE),"-",D2511,"-",E2511,),CONCATENATE("AGr",VLOOKUP(C2511,Listen!$A$2:$D$45,4,FALSE),"-",D2511,"-",E2511)),"keine vollständige ID")</f>
        <v>keine vollständige ID</v>
      </c>
      <c r="B2511" s="301"/>
      <c r="C2511" s="287"/>
      <c r="D2511" s="34"/>
      <c r="E2511" s="306"/>
      <c r="F2511" s="116"/>
      <c r="G2511" s="17"/>
      <c r="H2511" s="17"/>
      <c r="I2511" s="17"/>
      <c r="J2511" s="17"/>
      <c r="K2511" s="17"/>
      <c r="L2511" s="17"/>
      <c r="M2511" s="17"/>
      <c r="N2511" s="17"/>
      <c r="O2511" s="116"/>
      <c r="P2511" s="117">
        <f>IF(D2511&gt;A_Stammdaten!$B$12,0,SUM(G2511,H2511,J2511,L2511:M2511)-SUM(I2511,K2511,N2511:O2511))</f>
        <v>0</v>
      </c>
      <c r="Q2511" s="17"/>
      <c r="R2511" s="17"/>
      <c r="S2511" s="17"/>
      <c r="T2511" s="17"/>
      <c r="U2511" s="62">
        <f t="shared" si="821"/>
        <v>0</v>
      </c>
      <c r="V2511" s="34"/>
      <c r="W2511" s="34"/>
      <c r="X2511" s="34"/>
      <c r="Y2511" s="34"/>
      <c r="Z2511" s="34"/>
      <c r="AA2511" s="63" t="str">
        <f t="shared" si="822"/>
        <v>-</v>
      </c>
      <c r="AB2511" s="63" t="str">
        <f t="shared" si="823"/>
        <v>-</v>
      </c>
      <c r="AC2511" s="63">
        <f>IF(ISBLANK($C2511),0,VLOOKUP($C2511,Listen!$A$2:$C$45,2,FALSE))</f>
        <v>0</v>
      </c>
      <c r="AD2511" s="63">
        <f>IF(ISBLANK($C2511),0,VLOOKUP($C2511,Listen!$A$2:$C$45,3,FALSE))</f>
        <v>0</v>
      </c>
      <c r="AE2511" s="49">
        <f t="shared" si="824"/>
        <v>0</v>
      </c>
      <c r="AF2511" s="49">
        <f t="shared" si="824"/>
        <v>0</v>
      </c>
      <c r="AG2511" s="49">
        <f>IFERROR(IF(OR($V2511&lt;&gt;"Ja",VLOOKUP($C2511,Listen!$A$2:$F$45,5,0)="Nein",D2511&lt;IF(C2511="LNG Anbindungsanlagen gemäß separater Festlegung",2022,2023)),$AC2511,$AA2511),0)</f>
        <v>0</v>
      </c>
      <c r="AH2511" s="49">
        <f>IFERROR(IF(OR($V2511&lt;&gt;"Ja",VLOOKUP($C2511,Listen!$A$2:$F$45,5,0)="Nein",D2511&lt;IF(C2511="LNG Anbindungsanlagen gemäß separater Festlegung",2022,2023)),$AC2511,$AA2511),0)</f>
        <v>0</v>
      </c>
      <c r="AI2511" s="49">
        <f>IFERROR(IF(OR($W2511&lt;&gt;"Ja",VLOOKUP($C2511,Listen!$A$2:$F$45,6,0)="Nein"),$AC2511,$AB2511),0)</f>
        <v>0</v>
      </c>
      <c r="AJ2511" s="49">
        <f>IFERROR(IF(OR($W2511&lt;&gt;"Ja",VLOOKUP($C2511,Listen!$A$2:$F$45,6,0)="Nein"),$AC2511,$AB2511),0)</f>
        <v>0</v>
      </c>
      <c r="AK2511" s="49">
        <f>IFERROR(IF(OR($W2511&lt;&gt;"Ja",VLOOKUP($C2511,Listen!$A$2:$F$45,6,0)="Nein"),$AC2511,$AB2511),0)</f>
        <v>0</v>
      </c>
      <c r="AL2511" s="51">
        <f t="shared" si="825"/>
        <v>0</v>
      </c>
      <c r="AM2511" s="296">
        <f>IFERROR(IF(VLOOKUP($C2511,Listen!$A$2:$F$45,6,0)="Ja",MAX(BC2511:BD2511),D_SAV!$BC2511),0)</f>
        <v>0</v>
      </c>
      <c r="AN2511" s="51">
        <f t="shared" si="826"/>
        <v>0</v>
      </c>
      <c r="AP2511" s="304">
        <f t="shared" si="827"/>
        <v>0</v>
      </c>
      <c r="AQ2511" s="304">
        <f t="shared" si="828"/>
        <v>0</v>
      </c>
      <c r="AR2511" s="304">
        <f t="shared" si="829"/>
        <v>0</v>
      </c>
      <c r="AS2511" s="304">
        <f t="shared" si="830"/>
        <v>0</v>
      </c>
      <c r="AT2511" s="304">
        <f t="shared" si="831"/>
        <v>0</v>
      </c>
      <c r="AU2511" s="304">
        <f t="shared" si="832"/>
        <v>0</v>
      </c>
      <c r="AV2511" s="304">
        <f t="shared" si="833"/>
        <v>0</v>
      </c>
      <c r="AW2511" s="304">
        <f t="shared" si="834"/>
        <v>0</v>
      </c>
      <c r="AX2511" s="304">
        <f t="shared" si="835"/>
        <v>0</v>
      </c>
      <c r="AY2511" s="304">
        <f t="shared" si="836"/>
        <v>0</v>
      </c>
      <c r="AZ2511" s="304">
        <f t="shared" si="837"/>
        <v>0</v>
      </c>
      <c r="BA2511" s="304">
        <f t="shared" si="838"/>
        <v>0</v>
      </c>
      <c r="BB2511" s="304">
        <f t="shared" si="839"/>
        <v>0</v>
      </c>
      <c r="BC2511" s="304">
        <f t="shared" si="840"/>
        <v>0</v>
      </c>
      <c r="BD2511" s="304">
        <f t="shared" si="841"/>
        <v>0</v>
      </c>
      <c r="BE2511" s="304">
        <f>IFERROR(IF(VLOOKUP($C2511,Listen!$A$2:$F$45,6,0)="Ja",BB2511-MAX(BC2511:BD2511),BB2511-BC2511),0)</f>
        <v>0</v>
      </c>
    </row>
    <row r="2512" spans="1:57" x14ac:dyDescent="0.25">
      <c r="A2512" s="320" t="str">
        <f>IF(AND(D2512&lt;&gt;0,C2512&lt;&gt;0,E2512&lt;&gt;0),IF(B2512&lt;&gt;0,CONCATENATE(B2512,"-AGr",VLOOKUP(C2512,Listen!$A$2:$D$45,4,FALSE),"-",D2512,"-",E2512,),CONCATENATE("AGr",VLOOKUP(C2512,Listen!$A$2:$D$45,4,FALSE),"-",D2512,"-",E2512)),"keine vollständige ID")</f>
        <v>keine vollständige ID</v>
      </c>
      <c r="B2512" s="301"/>
      <c r="C2512" s="287"/>
      <c r="D2512" s="34"/>
      <c r="E2512" s="306"/>
      <c r="F2512" s="116"/>
      <c r="G2512" s="17"/>
      <c r="H2512" s="17"/>
      <c r="I2512" s="17"/>
      <c r="J2512" s="17"/>
      <c r="K2512" s="17"/>
      <c r="L2512" s="17"/>
      <c r="M2512" s="17"/>
      <c r="N2512" s="17"/>
      <c r="O2512" s="116"/>
      <c r="P2512" s="117">
        <f>IF(D2512&gt;A_Stammdaten!$B$12,0,SUM(G2512,H2512,J2512,L2512:M2512)-SUM(I2512,K2512,N2512:O2512))</f>
        <v>0</v>
      </c>
      <c r="Q2512" s="17"/>
      <c r="R2512" s="17"/>
      <c r="S2512" s="17"/>
      <c r="T2512" s="17"/>
      <c r="U2512" s="62">
        <f t="shared" si="821"/>
        <v>0</v>
      </c>
      <c r="V2512" s="34"/>
      <c r="W2512" s="34"/>
      <c r="X2512" s="34"/>
      <c r="Y2512" s="34"/>
      <c r="Z2512" s="34"/>
      <c r="AA2512" s="63" t="str">
        <f t="shared" si="822"/>
        <v>-</v>
      </c>
      <c r="AB2512" s="63" t="str">
        <f t="shared" si="823"/>
        <v>-</v>
      </c>
      <c r="AC2512" s="63">
        <f>IF(ISBLANK($C2512),0,VLOOKUP($C2512,Listen!$A$2:$C$45,2,FALSE))</f>
        <v>0</v>
      </c>
      <c r="AD2512" s="63">
        <f>IF(ISBLANK($C2512),0,VLOOKUP($C2512,Listen!$A$2:$C$45,3,FALSE))</f>
        <v>0</v>
      </c>
      <c r="AE2512" s="49">
        <f t="shared" si="824"/>
        <v>0</v>
      </c>
      <c r="AF2512" s="49">
        <f t="shared" si="824"/>
        <v>0</v>
      </c>
      <c r="AG2512" s="49">
        <f>IFERROR(IF(OR($V2512&lt;&gt;"Ja",VLOOKUP($C2512,Listen!$A$2:$F$45,5,0)="Nein",D2512&lt;IF(C2512="LNG Anbindungsanlagen gemäß separater Festlegung",2022,2023)),$AC2512,$AA2512),0)</f>
        <v>0</v>
      </c>
      <c r="AH2512" s="49">
        <f>IFERROR(IF(OR($V2512&lt;&gt;"Ja",VLOOKUP($C2512,Listen!$A$2:$F$45,5,0)="Nein",D2512&lt;IF(C2512="LNG Anbindungsanlagen gemäß separater Festlegung",2022,2023)),$AC2512,$AA2512),0)</f>
        <v>0</v>
      </c>
      <c r="AI2512" s="49">
        <f>IFERROR(IF(OR($W2512&lt;&gt;"Ja",VLOOKUP($C2512,Listen!$A$2:$F$45,6,0)="Nein"),$AC2512,$AB2512),0)</f>
        <v>0</v>
      </c>
      <c r="AJ2512" s="49">
        <f>IFERROR(IF(OR($W2512&lt;&gt;"Ja",VLOOKUP($C2512,Listen!$A$2:$F$45,6,0)="Nein"),$AC2512,$AB2512),0)</f>
        <v>0</v>
      </c>
      <c r="AK2512" s="49">
        <f>IFERROR(IF(OR($W2512&lt;&gt;"Ja",VLOOKUP($C2512,Listen!$A$2:$F$45,6,0)="Nein"),$AC2512,$AB2512),0)</f>
        <v>0</v>
      </c>
      <c r="AL2512" s="51">
        <f t="shared" si="825"/>
        <v>0</v>
      </c>
      <c r="AM2512" s="296">
        <f>IFERROR(IF(VLOOKUP($C2512,Listen!$A$2:$F$45,6,0)="Ja",MAX(BC2512:BD2512),D_SAV!$BC2512),0)</f>
        <v>0</v>
      </c>
      <c r="AN2512" s="51">
        <f t="shared" si="826"/>
        <v>0</v>
      </c>
      <c r="AP2512" s="304">
        <f t="shared" si="827"/>
        <v>0</v>
      </c>
      <c r="AQ2512" s="304">
        <f t="shared" si="828"/>
        <v>0</v>
      </c>
      <c r="AR2512" s="304">
        <f t="shared" si="829"/>
        <v>0</v>
      </c>
      <c r="AS2512" s="304">
        <f t="shared" si="830"/>
        <v>0</v>
      </c>
      <c r="AT2512" s="304">
        <f t="shared" si="831"/>
        <v>0</v>
      </c>
      <c r="AU2512" s="304">
        <f t="shared" si="832"/>
        <v>0</v>
      </c>
      <c r="AV2512" s="304">
        <f t="shared" si="833"/>
        <v>0</v>
      </c>
      <c r="AW2512" s="304">
        <f t="shared" si="834"/>
        <v>0</v>
      </c>
      <c r="AX2512" s="304">
        <f t="shared" si="835"/>
        <v>0</v>
      </c>
      <c r="AY2512" s="304">
        <f t="shared" si="836"/>
        <v>0</v>
      </c>
      <c r="AZ2512" s="304">
        <f t="shared" si="837"/>
        <v>0</v>
      </c>
      <c r="BA2512" s="304">
        <f t="shared" si="838"/>
        <v>0</v>
      </c>
      <c r="BB2512" s="304">
        <f t="shared" si="839"/>
        <v>0</v>
      </c>
      <c r="BC2512" s="304">
        <f t="shared" si="840"/>
        <v>0</v>
      </c>
      <c r="BD2512" s="304">
        <f t="shared" si="841"/>
        <v>0</v>
      </c>
      <c r="BE2512" s="304">
        <f>IFERROR(IF(VLOOKUP($C2512,Listen!$A$2:$F$45,6,0)="Ja",BB2512-MAX(BC2512:BD2512),BB2512-BC2512),0)</f>
        <v>0</v>
      </c>
    </row>
    <row r="2513" spans="1:57" x14ac:dyDescent="0.25">
      <c r="A2513" s="320" t="str">
        <f>IF(AND(D2513&lt;&gt;0,C2513&lt;&gt;0,E2513&lt;&gt;0),IF(B2513&lt;&gt;0,CONCATENATE(B2513,"-AGr",VLOOKUP(C2513,Listen!$A$2:$D$45,4,FALSE),"-",D2513,"-",E2513,),CONCATENATE("AGr",VLOOKUP(C2513,Listen!$A$2:$D$45,4,FALSE),"-",D2513,"-",E2513)),"keine vollständige ID")</f>
        <v>keine vollständige ID</v>
      </c>
      <c r="B2513" s="301"/>
      <c r="C2513" s="287"/>
      <c r="D2513" s="34"/>
      <c r="E2513" s="306"/>
      <c r="F2513" s="116"/>
      <c r="G2513" s="17"/>
      <c r="H2513" s="17"/>
      <c r="I2513" s="17"/>
      <c r="J2513" s="17"/>
      <c r="K2513" s="17"/>
      <c r="L2513" s="17"/>
      <c r="M2513" s="17"/>
      <c r="N2513" s="17"/>
      <c r="O2513" s="116"/>
      <c r="P2513" s="117">
        <f>IF(D2513&gt;A_Stammdaten!$B$12,0,SUM(G2513,H2513,J2513,L2513:M2513)-SUM(I2513,K2513,N2513:O2513))</f>
        <v>0</v>
      </c>
      <c r="Q2513" s="17"/>
      <c r="R2513" s="17"/>
      <c r="S2513" s="17"/>
      <c r="T2513" s="17"/>
      <c r="U2513" s="62">
        <f t="shared" si="821"/>
        <v>0</v>
      </c>
      <c r="V2513" s="34"/>
      <c r="W2513" s="34"/>
      <c r="X2513" s="34"/>
      <c r="Y2513" s="34"/>
      <c r="Z2513" s="34"/>
      <c r="AA2513" s="63" t="str">
        <f t="shared" si="822"/>
        <v>-</v>
      </c>
      <c r="AB2513" s="63" t="str">
        <f t="shared" si="823"/>
        <v>-</v>
      </c>
      <c r="AC2513" s="63">
        <f>IF(ISBLANK($C2513),0,VLOOKUP($C2513,Listen!$A$2:$C$45,2,FALSE))</f>
        <v>0</v>
      </c>
      <c r="AD2513" s="63">
        <f>IF(ISBLANK($C2513),0,VLOOKUP($C2513,Listen!$A$2:$C$45,3,FALSE))</f>
        <v>0</v>
      </c>
      <c r="AE2513" s="49">
        <f t="shared" si="824"/>
        <v>0</v>
      </c>
      <c r="AF2513" s="49">
        <f t="shared" si="824"/>
        <v>0</v>
      </c>
      <c r="AG2513" s="49">
        <f>IFERROR(IF(OR($V2513&lt;&gt;"Ja",VLOOKUP($C2513,Listen!$A$2:$F$45,5,0)="Nein",D2513&lt;IF(C2513="LNG Anbindungsanlagen gemäß separater Festlegung",2022,2023)),$AC2513,$AA2513),0)</f>
        <v>0</v>
      </c>
      <c r="AH2513" s="49">
        <f>IFERROR(IF(OR($V2513&lt;&gt;"Ja",VLOOKUP($C2513,Listen!$A$2:$F$45,5,0)="Nein",D2513&lt;IF(C2513="LNG Anbindungsanlagen gemäß separater Festlegung",2022,2023)),$AC2513,$AA2513),0)</f>
        <v>0</v>
      </c>
      <c r="AI2513" s="49">
        <f>IFERROR(IF(OR($W2513&lt;&gt;"Ja",VLOOKUP($C2513,Listen!$A$2:$F$45,6,0)="Nein"),$AC2513,$AB2513),0)</f>
        <v>0</v>
      </c>
      <c r="AJ2513" s="49">
        <f>IFERROR(IF(OR($W2513&lt;&gt;"Ja",VLOOKUP($C2513,Listen!$A$2:$F$45,6,0)="Nein"),$AC2513,$AB2513),0)</f>
        <v>0</v>
      </c>
      <c r="AK2513" s="49">
        <f>IFERROR(IF(OR($W2513&lt;&gt;"Ja",VLOOKUP($C2513,Listen!$A$2:$F$45,6,0)="Nein"),$AC2513,$AB2513),0)</f>
        <v>0</v>
      </c>
      <c r="AL2513" s="51">
        <f t="shared" si="825"/>
        <v>0</v>
      </c>
      <c r="AM2513" s="296">
        <f>IFERROR(IF(VLOOKUP($C2513,Listen!$A$2:$F$45,6,0)="Ja",MAX(BC2513:BD2513),D_SAV!$BC2513),0)</f>
        <v>0</v>
      </c>
      <c r="AN2513" s="51">
        <f t="shared" si="826"/>
        <v>0</v>
      </c>
      <c r="AP2513" s="304">
        <f t="shared" si="827"/>
        <v>0</v>
      </c>
      <c r="AQ2513" s="304">
        <f t="shared" si="828"/>
        <v>0</v>
      </c>
      <c r="AR2513" s="304">
        <f t="shared" si="829"/>
        <v>0</v>
      </c>
      <c r="AS2513" s="304">
        <f t="shared" si="830"/>
        <v>0</v>
      </c>
      <c r="AT2513" s="304">
        <f t="shared" si="831"/>
        <v>0</v>
      </c>
      <c r="AU2513" s="304">
        <f t="shared" si="832"/>
        <v>0</v>
      </c>
      <c r="AV2513" s="304">
        <f t="shared" si="833"/>
        <v>0</v>
      </c>
      <c r="AW2513" s="304">
        <f t="shared" si="834"/>
        <v>0</v>
      </c>
      <c r="AX2513" s="304">
        <f t="shared" si="835"/>
        <v>0</v>
      </c>
      <c r="AY2513" s="304">
        <f t="shared" si="836"/>
        <v>0</v>
      </c>
      <c r="AZ2513" s="304">
        <f t="shared" si="837"/>
        <v>0</v>
      </c>
      <c r="BA2513" s="304">
        <f t="shared" si="838"/>
        <v>0</v>
      </c>
      <c r="BB2513" s="304">
        <f t="shared" si="839"/>
        <v>0</v>
      </c>
      <c r="BC2513" s="304">
        <f t="shared" si="840"/>
        <v>0</v>
      </c>
      <c r="BD2513" s="304">
        <f t="shared" si="841"/>
        <v>0</v>
      </c>
      <c r="BE2513" s="304">
        <f>IFERROR(IF(VLOOKUP($C2513,Listen!$A$2:$F$45,6,0)="Ja",BB2513-MAX(BC2513:BD2513),BB2513-BC2513),0)</f>
        <v>0</v>
      </c>
    </row>
    <row r="2514" spans="1:57" x14ac:dyDescent="0.25">
      <c r="A2514" s="320" t="str">
        <f>IF(AND(D2514&lt;&gt;0,C2514&lt;&gt;0,E2514&lt;&gt;0),IF(B2514&lt;&gt;0,CONCATENATE(B2514,"-AGr",VLOOKUP(C2514,Listen!$A$2:$D$45,4,FALSE),"-",D2514,"-",E2514,),CONCATENATE("AGr",VLOOKUP(C2514,Listen!$A$2:$D$45,4,FALSE),"-",D2514,"-",E2514)),"keine vollständige ID")</f>
        <v>keine vollständige ID</v>
      </c>
      <c r="B2514" s="301"/>
      <c r="C2514" s="287"/>
      <c r="D2514" s="34"/>
      <c r="E2514" s="306"/>
      <c r="F2514" s="116"/>
      <c r="G2514" s="17"/>
      <c r="H2514" s="17"/>
      <c r="I2514" s="17"/>
      <c r="J2514" s="17"/>
      <c r="K2514" s="17"/>
      <c r="L2514" s="17"/>
      <c r="M2514" s="17"/>
      <c r="N2514" s="17"/>
      <c r="O2514" s="116"/>
      <c r="P2514" s="117">
        <f>IF(D2514&gt;A_Stammdaten!$B$12,0,SUM(G2514,H2514,J2514,L2514:M2514)-SUM(I2514,K2514,N2514:O2514))</f>
        <v>0</v>
      </c>
      <c r="Q2514" s="17"/>
      <c r="R2514" s="17"/>
      <c r="S2514" s="17"/>
      <c r="T2514" s="17"/>
      <c r="U2514" s="62">
        <f t="shared" si="821"/>
        <v>0</v>
      </c>
      <c r="V2514" s="34"/>
      <c r="W2514" s="34"/>
      <c r="X2514" s="34"/>
      <c r="Y2514" s="34"/>
      <c r="Z2514" s="34"/>
      <c r="AA2514" s="63" t="str">
        <f t="shared" si="822"/>
        <v>-</v>
      </c>
      <c r="AB2514" s="63" t="str">
        <f t="shared" si="823"/>
        <v>-</v>
      </c>
      <c r="AC2514" s="63">
        <f>IF(ISBLANK($C2514),0,VLOOKUP($C2514,Listen!$A$2:$C$45,2,FALSE))</f>
        <v>0</v>
      </c>
      <c r="AD2514" s="63">
        <f>IF(ISBLANK($C2514),0,VLOOKUP($C2514,Listen!$A$2:$C$45,3,FALSE))</f>
        <v>0</v>
      </c>
      <c r="AE2514" s="49">
        <f t="shared" si="824"/>
        <v>0</v>
      </c>
      <c r="AF2514" s="49">
        <f t="shared" si="824"/>
        <v>0</v>
      </c>
      <c r="AG2514" s="49">
        <f>IFERROR(IF(OR($V2514&lt;&gt;"Ja",VLOOKUP($C2514,Listen!$A$2:$F$45,5,0)="Nein",D2514&lt;IF(C2514="LNG Anbindungsanlagen gemäß separater Festlegung",2022,2023)),$AC2514,$AA2514),0)</f>
        <v>0</v>
      </c>
      <c r="AH2514" s="49">
        <f>IFERROR(IF(OR($V2514&lt;&gt;"Ja",VLOOKUP($C2514,Listen!$A$2:$F$45,5,0)="Nein",D2514&lt;IF(C2514="LNG Anbindungsanlagen gemäß separater Festlegung",2022,2023)),$AC2514,$AA2514),0)</f>
        <v>0</v>
      </c>
      <c r="AI2514" s="49">
        <f>IFERROR(IF(OR($W2514&lt;&gt;"Ja",VLOOKUP($C2514,Listen!$A$2:$F$45,6,0)="Nein"),$AC2514,$AB2514),0)</f>
        <v>0</v>
      </c>
      <c r="AJ2514" s="49">
        <f>IFERROR(IF(OR($W2514&lt;&gt;"Ja",VLOOKUP($C2514,Listen!$A$2:$F$45,6,0)="Nein"),$AC2514,$AB2514),0)</f>
        <v>0</v>
      </c>
      <c r="AK2514" s="49">
        <f>IFERROR(IF(OR($W2514&lt;&gt;"Ja",VLOOKUP($C2514,Listen!$A$2:$F$45,6,0)="Nein"),$AC2514,$AB2514),0)</f>
        <v>0</v>
      </c>
      <c r="AL2514" s="51">
        <f t="shared" si="825"/>
        <v>0</v>
      </c>
      <c r="AM2514" s="296">
        <f>IFERROR(IF(VLOOKUP($C2514,Listen!$A$2:$F$45,6,0)="Ja",MAX(BC2514:BD2514),D_SAV!$BC2514),0)</f>
        <v>0</v>
      </c>
      <c r="AN2514" s="51">
        <f t="shared" si="826"/>
        <v>0</v>
      </c>
      <c r="AP2514" s="304">
        <f t="shared" si="827"/>
        <v>0</v>
      </c>
      <c r="AQ2514" s="304">
        <f t="shared" si="828"/>
        <v>0</v>
      </c>
      <c r="AR2514" s="304">
        <f t="shared" si="829"/>
        <v>0</v>
      </c>
      <c r="AS2514" s="304">
        <f t="shared" si="830"/>
        <v>0</v>
      </c>
      <c r="AT2514" s="304">
        <f t="shared" si="831"/>
        <v>0</v>
      </c>
      <c r="AU2514" s="304">
        <f t="shared" si="832"/>
        <v>0</v>
      </c>
      <c r="AV2514" s="304">
        <f t="shared" si="833"/>
        <v>0</v>
      </c>
      <c r="AW2514" s="304">
        <f t="shared" si="834"/>
        <v>0</v>
      </c>
      <c r="AX2514" s="304">
        <f t="shared" si="835"/>
        <v>0</v>
      </c>
      <c r="AY2514" s="304">
        <f t="shared" si="836"/>
        <v>0</v>
      </c>
      <c r="AZ2514" s="304">
        <f t="shared" si="837"/>
        <v>0</v>
      </c>
      <c r="BA2514" s="304">
        <f t="shared" si="838"/>
        <v>0</v>
      </c>
      <c r="BB2514" s="304">
        <f t="shared" si="839"/>
        <v>0</v>
      </c>
      <c r="BC2514" s="304">
        <f t="shared" si="840"/>
        <v>0</v>
      </c>
      <c r="BD2514" s="304">
        <f t="shared" si="841"/>
        <v>0</v>
      </c>
      <c r="BE2514" s="304">
        <f>IFERROR(IF(VLOOKUP($C2514,Listen!$A$2:$F$45,6,0)="Ja",BB2514-MAX(BC2514:BD2514),BB2514-BC2514),0)</f>
        <v>0</v>
      </c>
    </row>
    <row r="2515" spans="1:57" x14ac:dyDescent="0.25">
      <c r="A2515" s="320" t="str">
        <f>IF(AND(D2515&lt;&gt;0,C2515&lt;&gt;0,E2515&lt;&gt;0),IF(B2515&lt;&gt;0,CONCATENATE(B2515,"-AGr",VLOOKUP(C2515,Listen!$A$2:$D$45,4,FALSE),"-",D2515,"-",E2515,),CONCATENATE("AGr",VLOOKUP(C2515,Listen!$A$2:$D$45,4,FALSE),"-",D2515,"-",E2515)),"keine vollständige ID")</f>
        <v>keine vollständige ID</v>
      </c>
      <c r="B2515" s="301"/>
      <c r="C2515" s="287"/>
      <c r="D2515" s="34"/>
      <c r="E2515" s="306"/>
      <c r="F2515" s="116"/>
      <c r="G2515" s="17"/>
      <c r="H2515" s="17"/>
      <c r="I2515" s="17"/>
      <c r="J2515" s="17"/>
      <c r="K2515" s="17"/>
      <c r="L2515" s="17"/>
      <c r="M2515" s="17"/>
      <c r="N2515" s="17"/>
      <c r="O2515" s="116"/>
      <c r="P2515" s="117">
        <f>IF(D2515&gt;A_Stammdaten!$B$12,0,SUM(G2515,H2515,J2515,L2515:M2515)-SUM(I2515,K2515,N2515:O2515))</f>
        <v>0</v>
      </c>
      <c r="Q2515" s="17"/>
      <c r="R2515" s="17"/>
      <c r="S2515" s="17"/>
      <c r="T2515" s="17"/>
      <c r="U2515" s="62">
        <f t="shared" si="821"/>
        <v>0</v>
      </c>
      <c r="V2515" s="34"/>
      <c r="W2515" s="34"/>
      <c r="X2515" s="34"/>
      <c r="Y2515" s="34"/>
      <c r="Z2515" s="34"/>
      <c r="AA2515" s="63" t="str">
        <f t="shared" si="822"/>
        <v>-</v>
      </c>
      <c r="AB2515" s="63" t="str">
        <f t="shared" si="823"/>
        <v>-</v>
      </c>
      <c r="AC2515" s="63">
        <f>IF(ISBLANK($C2515),0,VLOOKUP($C2515,Listen!$A$2:$C$45,2,FALSE))</f>
        <v>0</v>
      </c>
      <c r="AD2515" s="63">
        <f>IF(ISBLANK($C2515),0,VLOOKUP($C2515,Listen!$A$2:$C$45,3,FALSE))</f>
        <v>0</v>
      </c>
      <c r="AE2515" s="49">
        <f t="shared" si="824"/>
        <v>0</v>
      </c>
      <c r="AF2515" s="49">
        <f t="shared" si="824"/>
        <v>0</v>
      </c>
      <c r="AG2515" s="49">
        <f>IFERROR(IF(OR($V2515&lt;&gt;"Ja",VLOOKUP($C2515,Listen!$A$2:$F$45,5,0)="Nein",D2515&lt;IF(C2515="LNG Anbindungsanlagen gemäß separater Festlegung",2022,2023)),$AC2515,$AA2515),0)</f>
        <v>0</v>
      </c>
      <c r="AH2515" s="49">
        <f>IFERROR(IF(OR($V2515&lt;&gt;"Ja",VLOOKUP($C2515,Listen!$A$2:$F$45,5,0)="Nein",D2515&lt;IF(C2515="LNG Anbindungsanlagen gemäß separater Festlegung",2022,2023)),$AC2515,$AA2515),0)</f>
        <v>0</v>
      </c>
      <c r="AI2515" s="49">
        <f>IFERROR(IF(OR($W2515&lt;&gt;"Ja",VLOOKUP($C2515,Listen!$A$2:$F$45,6,0)="Nein"),$AC2515,$AB2515),0)</f>
        <v>0</v>
      </c>
      <c r="AJ2515" s="49">
        <f>IFERROR(IF(OR($W2515&lt;&gt;"Ja",VLOOKUP($C2515,Listen!$A$2:$F$45,6,0)="Nein"),$AC2515,$AB2515),0)</f>
        <v>0</v>
      </c>
      <c r="AK2515" s="49">
        <f>IFERROR(IF(OR($W2515&lt;&gt;"Ja",VLOOKUP($C2515,Listen!$A$2:$F$45,6,0)="Nein"),$AC2515,$AB2515),0)</f>
        <v>0</v>
      </c>
      <c r="AL2515" s="51">
        <f t="shared" si="825"/>
        <v>0</v>
      </c>
      <c r="AM2515" s="296">
        <f>IFERROR(IF(VLOOKUP($C2515,Listen!$A$2:$F$45,6,0)="Ja",MAX(BC2515:BD2515),D_SAV!$BC2515),0)</f>
        <v>0</v>
      </c>
      <c r="AN2515" s="51">
        <f t="shared" si="826"/>
        <v>0</v>
      </c>
      <c r="AP2515" s="304">
        <f t="shared" si="827"/>
        <v>0</v>
      </c>
      <c r="AQ2515" s="304">
        <f t="shared" si="828"/>
        <v>0</v>
      </c>
      <c r="AR2515" s="304">
        <f t="shared" si="829"/>
        <v>0</v>
      </c>
      <c r="AS2515" s="304">
        <f t="shared" si="830"/>
        <v>0</v>
      </c>
      <c r="AT2515" s="304">
        <f t="shared" si="831"/>
        <v>0</v>
      </c>
      <c r="AU2515" s="304">
        <f t="shared" si="832"/>
        <v>0</v>
      </c>
      <c r="AV2515" s="304">
        <f t="shared" si="833"/>
        <v>0</v>
      </c>
      <c r="AW2515" s="304">
        <f t="shared" si="834"/>
        <v>0</v>
      </c>
      <c r="AX2515" s="304">
        <f t="shared" si="835"/>
        <v>0</v>
      </c>
      <c r="AY2515" s="304">
        <f t="shared" si="836"/>
        <v>0</v>
      </c>
      <c r="AZ2515" s="304">
        <f t="shared" si="837"/>
        <v>0</v>
      </c>
      <c r="BA2515" s="304">
        <f t="shared" si="838"/>
        <v>0</v>
      </c>
      <c r="BB2515" s="304">
        <f t="shared" si="839"/>
        <v>0</v>
      </c>
      <c r="BC2515" s="304">
        <f t="shared" si="840"/>
        <v>0</v>
      </c>
      <c r="BD2515" s="304">
        <f t="shared" si="841"/>
        <v>0</v>
      </c>
      <c r="BE2515" s="304">
        <f>IFERROR(IF(VLOOKUP($C2515,Listen!$A$2:$F$45,6,0)="Ja",BB2515-MAX(BC2515:BD2515),BB2515-BC2515),0)</f>
        <v>0</v>
      </c>
    </row>
    <row r="2516" spans="1:57" x14ac:dyDescent="0.25">
      <c r="A2516" s="320" t="str">
        <f>IF(AND(D2516&lt;&gt;0,C2516&lt;&gt;0,E2516&lt;&gt;0),IF(B2516&lt;&gt;0,CONCATENATE(B2516,"-AGr",VLOOKUP(C2516,Listen!$A$2:$D$45,4,FALSE),"-",D2516,"-",E2516,),CONCATENATE("AGr",VLOOKUP(C2516,Listen!$A$2:$D$45,4,FALSE),"-",D2516,"-",E2516)),"keine vollständige ID")</f>
        <v>keine vollständige ID</v>
      </c>
      <c r="B2516" s="301"/>
      <c r="C2516" s="287"/>
      <c r="D2516" s="34"/>
      <c r="E2516" s="306"/>
      <c r="F2516" s="116"/>
      <c r="G2516" s="17"/>
      <c r="H2516" s="17"/>
      <c r="I2516" s="17"/>
      <c r="J2516" s="17"/>
      <c r="K2516" s="17"/>
      <c r="L2516" s="17"/>
      <c r="M2516" s="17"/>
      <c r="N2516" s="17"/>
      <c r="O2516" s="116"/>
      <c r="P2516" s="117">
        <f>IF(D2516&gt;A_Stammdaten!$B$12,0,SUM(G2516,H2516,J2516,L2516:M2516)-SUM(I2516,K2516,N2516:O2516))</f>
        <v>0</v>
      </c>
      <c r="Q2516" s="17"/>
      <c r="R2516" s="17"/>
      <c r="S2516" s="17"/>
      <c r="T2516" s="17"/>
      <c r="U2516" s="62">
        <f t="shared" si="821"/>
        <v>0</v>
      </c>
      <c r="V2516" s="34"/>
      <c r="W2516" s="34"/>
      <c r="X2516" s="34"/>
      <c r="Y2516" s="34"/>
      <c r="Z2516" s="34"/>
      <c r="AA2516" s="63" t="str">
        <f t="shared" si="822"/>
        <v>-</v>
      </c>
      <c r="AB2516" s="63" t="str">
        <f t="shared" si="823"/>
        <v>-</v>
      </c>
      <c r="AC2516" s="63">
        <f>IF(ISBLANK($C2516),0,VLOOKUP($C2516,Listen!$A$2:$C$45,2,FALSE))</f>
        <v>0</v>
      </c>
      <c r="AD2516" s="63">
        <f>IF(ISBLANK($C2516),0,VLOOKUP($C2516,Listen!$A$2:$C$45,3,FALSE))</f>
        <v>0</v>
      </c>
      <c r="AE2516" s="49">
        <f t="shared" si="824"/>
        <v>0</v>
      </c>
      <c r="AF2516" s="49">
        <f t="shared" si="824"/>
        <v>0</v>
      </c>
      <c r="AG2516" s="49">
        <f>IFERROR(IF(OR($V2516&lt;&gt;"Ja",VLOOKUP($C2516,Listen!$A$2:$F$45,5,0)="Nein",D2516&lt;IF(C2516="LNG Anbindungsanlagen gemäß separater Festlegung",2022,2023)),$AC2516,$AA2516),0)</f>
        <v>0</v>
      </c>
      <c r="AH2516" s="49">
        <f>IFERROR(IF(OR($V2516&lt;&gt;"Ja",VLOOKUP($C2516,Listen!$A$2:$F$45,5,0)="Nein",D2516&lt;IF(C2516="LNG Anbindungsanlagen gemäß separater Festlegung",2022,2023)),$AC2516,$AA2516),0)</f>
        <v>0</v>
      </c>
      <c r="AI2516" s="49">
        <f>IFERROR(IF(OR($W2516&lt;&gt;"Ja",VLOOKUP($C2516,Listen!$A$2:$F$45,6,0)="Nein"),$AC2516,$AB2516),0)</f>
        <v>0</v>
      </c>
      <c r="AJ2516" s="49">
        <f>IFERROR(IF(OR($W2516&lt;&gt;"Ja",VLOOKUP($C2516,Listen!$A$2:$F$45,6,0)="Nein"),$AC2516,$AB2516),0)</f>
        <v>0</v>
      </c>
      <c r="AK2516" s="49">
        <f>IFERROR(IF(OR($W2516&lt;&gt;"Ja",VLOOKUP($C2516,Listen!$A$2:$F$45,6,0)="Nein"),$AC2516,$AB2516),0)</f>
        <v>0</v>
      </c>
      <c r="AL2516" s="51">
        <f t="shared" si="825"/>
        <v>0</v>
      </c>
      <c r="AM2516" s="296">
        <f>IFERROR(IF(VLOOKUP($C2516,Listen!$A$2:$F$45,6,0)="Ja",MAX(BC2516:BD2516),D_SAV!$BC2516),0)</f>
        <v>0</v>
      </c>
      <c r="AN2516" s="51">
        <f t="shared" si="826"/>
        <v>0</v>
      </c>
      <c r="AP2516" s="304">
        <f t="shared" si="827"/>
        <v>0</v>
      </c>
      <c r="AQ2516" s="304">
        <f t="shared" si="828"/>
        <v>0</v>
      </c>
      <c r="AR2516" s="304">
        <f t="shared" si="829"/>
        <v>0</v>
      </c>
      <c r="AS2516" s="304">
        <f t="shared" si="830"/>
        <v>0</v>
      </c>
      <c r="AT2516" s="304">
        <f t="shared" si="831"/>
        <v>0</v>
      </c>
      <c r="AU2516" s="304">
        <f t="shared" si="832"/>
        <v>0</v>
      </c>
      <c r="AV2516" s="304">
        <f t="shared" si="833"/>
        <v>0</v>
      </c>
      <c r="AW2516" s="304">
        <f t="shared" si="834"/>
        <v>0</v>
      </c>
      <c r="AX2516" s="304">
        <f t="shared" si="835"/>
        <v>0</v>
      </c>
      <c r="AY2516" s="304">
        <f t="shared" si="836"/>
        <v>0</v>
      </c>
      <c r="AZ2516" s="304">
        <f t="shared" si="837"/>
        <v>0</v>
      </c>
      <c r="BA2516" s="304">
        <f t="shared" si="838"/>
        <v>0</v>
      </c>
      <c r="BB2516" s="304">
        <f t="shared" si="839"/>
        <v>0</v>
      </c>
      <c r="BC2516" s="304">
        <f t="shared" si="840"/>
        <v>0</v>
      </c>
      <c r="BD2516" s="304">
        <f t="shared" si="841"/>
        <v>0</v>
      </c>
      <c r="BE2516" s="304">
        <f>IFERROR(IF(VLOOKUP($C2516,Listen!$A$2:$F$45,6,0)="Ja",BB2516-MAX(BC2516:BD2516),BB2516-BC2516),0)</f>
        <v>0</v>
      </c>
    </row>
    <row r="2517" spans="1:57" x14ac:dyDescent="0.25">
      <c r="A2517" s="320" t="str">
        <f>IF(AND(D2517&lt;&gt;0,C2517&lt;&gt;0,E2517&lt;&gt;0),IF(B2517&lt;&gt;0,CONCATENATE(B2517,"-AGr",VLOOKUP(C2517,Listen!$A$2:$D$45,4,FALSE),"-",D2517,"-",E2517,),CONCATENATE("AGr",VLOOKUP(C2517,Listen!$A$2:$D$45,4,FALSE),"-",D2517,"-",E2517)),"keine vollständige ID")</f>
        <v>keine vollständige ID</v>
      </c>
      <c r="B2517" s="301"/>
      <c r="C2517" s="287"/>
      <c r="D2517" s="34"/>
      <c r="E2517" s="306"/>
      <c r="F2517" s="116"/>
      <c r="G2517" s="17"/>
      <c r="H2517" s="17"/>
      <c r="I2517" s="17"/>
      <c r="J2517" s="17"/>
      <c r="K2517" s="17"/>
      <c r="L2517" s="17"/>
      <c r="M2517" s="17"/>
      <c r="N2517" s="17"/>
      <c r="O2517" s="116"/>
      <c r="P2517" s="117">
        <f>IF(D2517&gt;A_Stammdaten!$B$12,0,SUM(G2517,H2517,J2517,L2517:M2517)-SUM(I2517,K2517,N2517:O2517))</f>
        <v>0</v>
      </c>
      <c r="Q2517" s="17"/>
      <c r="R2517" s="17"/>
      <c r="S2517" s="17"/>
      <c r="T2517" s="17"/>
      <c r="U2517" s="62">
        <f t="shared" si="821"/>
        <v>0</v>
      </c>
      <c r="V2517" s="34"/>
      <c r="W2517" s="34"/>
      <c r="X2517" s="34"/>
      <c r="Y2517" s="34"/>
      <c r="Z2517" s="34"/>
      <c r="AA2517" s="63" t="str">
        <f t="shared" si="822"/>
        <v>-</v>
      </c>
      <c r="AB2517" s="63" t="str">
        <f t="shared" si="823"/>
        <v>-</v>
      </c>
      <c r="AC2517" s="63">
        <f>IF(ISBLANK($C2517),0,VLOOKUP($C2517,Listen!$A$2:$C$45,2,FALSE))</f>
        <v>0</v>
      </c>
      <c r="AD2517" s="63">
        <f>IF(ISBLANK($C2517),0,VLOOKUP($C2517,Listen!$A$2:$C$45,3,FALSE))</f>
        <v>0</v>
      </c>
      <c r="AE2517" s="49">
        <f t="shared" si="824"/>
        <v>0</v>
      </c>
      <c r="AF2517" s="49">
        <f t="shared" si="824"/>
        <v>0</v>
      </c>
      <c r="AG2517" s="49">
        <f>IFERROR(IF(OR($V2517&lt;&gt;"Ja",VLOOKUP($C2517,Listen!$A$2:$F$45,5,0)="Nein",D2517&lt;IF(C2517="LNG Anbindungsanlagen gemäß separater Festlegung",2022,2023)),$AC2517,$AA2517),0)</f>
        <v>0</v>
      </c>
      <c r="AH2517" s="49">
        <f>IFERROR(IF(OR($V2517&lt;&gt;"Ja",VLOOKUP($C2517,Listen!$A$2:$F$45,5,0)="Nein",D2517&lt;IF(C2517="LNG Anbindungsanlagen gemäß separater Festlegung",2022,2023)),$AC2517,$AA2517),0)</f>
        <v>0</v>
      </c>
      <c r="AI2517" s="49">
        <f>IFERROR(IF(OR($W2517&lt;&gt;"Ja",VLOOKUP($C2517,Listen!$A$2:$F$45,6,0)="Nein"),$AC2517,$AB2517),0)</f>
        <v>0</v>
      </c>
      <c r="AJ2517" s="49">
        <f>IFERROR(IF(OR($W2517&lt;&gt;"Ja",VLOOKUP($C2517,Listen!$A$2:$F$45,6,0)="Nein"),$AC2517,$AB2517),0)</f>
        <v>0</v>
      </c>
      <c r="AK2517" s="49">
        <f>IFERROR(IF(OR($W2517&lt;&gt;"Ja",VLOOKUP($C2517,Listen!$A$2:$F$45,6,0)="Nein"),$AC2517,$AB2517),0)</f>
        <v>0</v>
      </c>
      <c r="AL2517" s="51">
        <f t="shared" si="825"/>
        <v>0</v>
      </c>
      <c r="AM2517" s="296">
        <f>IFERROR(IF(VLOOKUP($C2517,Listen!$A$2:$F$45,6,0)="Ja",MAX(BC2517:BD2517),D_SAV!$BC2517),0)</f>
        <v>0</v>
      </c>
      <c r="AN2517" s="51">
        <f t="shared" si="826"/>
        <v>0</v>
      </c>
      <c r="AP2517" s="304">
        <f t="shared" si="827"/>
        <v>0</v>
      </c>
      <c r="AQ2517" s="304">
        <f t="shared" si="828"/>
        <v>0</v>
      </c>
      <c r="AR2517" s="304">
        <f t="shared" si="829"/>
        <v>0</v>
      </c>
      <c r="AS2517" s="304">
        <f t="shared" si="830"/>
        <v>0</v>
      </c>
      <c r="AT2517" s="304">
        <f t="shared" si="831"/>
        <v>0</v>
      </c>
      <c r="AU2517" s="304">
        <f t="shared" si="832"/>
        <v>0</v>
      </c>
      <c r="AV2517" s="304">
        <f t="shared" si="833"/>
        <v>0</v>
      </c>
      <c r="AW2517" s="304">
        <f t="shared" si="834"/>
        <v>0</v>
      </c>
      <c r="AX2517" s="304">
        <f t="shared" si="835"/>
        <v>0</v>
      </c>
      <c r="AY2517" s="304">
        <f t="shared" si="836"/>
        <v>0</v>
      </c>
      <c r="AZ2517" s="304">
        <f t="shared" si="837"/>
        <v>0</v>
      </c>
      <c r="BA2517" s="304">
        <f t="shared" si="838"/>
        <v>0</v>
      </c>
      <c r="BB2517" s="304">
        <f t="shared" si="839"/>
        <v>0</v>
      </c>
      <c r="BC2517" s="304">
        <f t="shared" si="840"/>
        <v>0</v>
      </c>
      <c r="BD2517" s="304">
        <f t="shared" si="841"/>
        <v>0</v>
      </c>
      <c r="BE2517" s="304">
        <f>IFERROR(IF(VLOOKUP($C2517,Listen!$A$2:$F$45,6,0)="Ja",BB2517-MAX(BC2517:BD2517),BB2517-BC2517),0)</f>
        <v>0</v>
      </c>
    </row>
    <row r="2518" spans="1:57" x14ac:dyDescent="0.25">
      <c r="A2518" s="320" t="str">
        <f>IF(AND(D2518&lt;&gt;0,C2518&lt;&gt;0,E2518&lt;&gt;0),IF(B2518&lt;&gt;0,CONCATENATE(B2518,"-AGr",VLOOKUP(C2518,Listen!$A$2:$D$45,4,FALSE),"-",D2518,"-",E2518,),CONCATENATE("AGr",VLOOKUP(C2518,Listen!$A$2:$D$45,4,FALSE),"-",D2518,"-",E2518)),"keine vollständige ID")</f>
        <v>keine vollständige ID</v>
      </c>
      <c r="B2518" s="301"/>
      <c r="C2518" s="287"/>
      <c r="D2518" s="34"/>
      <c r="E2518" s="306"/>
      <c r="F2518" s="116"/>
      <c r="G2518" s="17"/>
      <c r="H2518" s="17"/>
      <c r="I2518" s="17"/>
      <c r="J2518" s="17"/>
      <c r="K2518" s="17"/>
      <c r="L2518" s="17"/>
      <c r="M2518" s="17"/>
      <c r="N2518" s="17"/>
      <c r="O2518" s="116"/>
      <c r="P2518" s="117">
        <f>IF(D2518&gt;A_Stammdaten!$B$12,0,SUM(G2518,H2518,J2518,L2518:M2518)-SUM(I2518,K2518,N2518:O2518))</f>
        <v>0</v>
      </c>
      <c r="Q2518" s="17"/>
      <c r="R2518" s="17"/>
      <c r="S2518" s="17"/>
      <c r="T2518" s="17"/>
      <c r="U2518" s="62">
        <f t="shared" si="821"/>
        <v>0</v>
      </c>
      <c r="V2518" s="34"/>
      <c r="W2518" s="34"/>
      <c r="X2518" s="34"/>
      <c r="Y2518" s="34"/>
      <c r="Z2518" s="34"/>
      <c r="AA2518" s="63" t="str">
        <f t="shared" si="822"/>
        <v>-</v>
      </c>
      <c r="AB2518" s="63" t="str">
        <f t="shared" si="823"/>
        <v>-</v>
      </c>
      <c r="AC2518" s="63">
        <f>IF(ISBLANK($C2518),0,VLOOKUP($C2518,Listen!$A$2:$C$45,2,FALSE))</f>
        <v>0</v>
      </c>
      <c r="AD2518" s="63">
        <f>IF(ISBLANK($C2518),0,VLOOKUP($C2518,Listen!$A$2:$C$45,3,FALSE))</f>
        <v>0</v>
      </c>
      <c r="AE2518" s="49">
        <f t="shared" si="824"/>
        <v>0</v>
      </c>
      <c r="AF2518" s="49">
        <f t="shared" si="824"/>
        <v>0</v>
      </c>
      <c r="AG2518" s="49">
        <f>IFERROR(IF(OR($V2518&lt;&gt;"Ja",VLOOKUP($C2518,Listen!$A$2:$F$45,5,0)="Nein",D2518&lt;IF(C2518="LNG Anbindungsanlagen gemäß separater Festlegung",2022,2023)),$AC2518,$AA2518),0)</f>
        <v>0</v>
      </c>
      <c r="AH2518" s="49">
        <f>IFERROR(IF(OR($V2518&lt;&gt;"Ja",VLOOKUP($C2518,Listen!$A$2:$F$45,5,0)="Nein",D2518&lt;IF(C2518="LNG Anbindungsanlagen gemäß separater Festlegung",2022,2023)),$AC2518,$AA2518),0)</f>
        <v>0</v>
      </c>
      <c r="AI2518" s="49">
        <f>IFERROR(IF(OR($W2518&lt;&gt;"Ja",VLOOKUP($C2518,Listen!$A$2:$F$45,6,0)="Nein"),$AC2518,$AB2518),0)</f>
        <v>0</v>
      </c>
      <c r="AJ2518" s="49">
        <f>IFERROR(IF(OR($W2518&lt;&gt;"Ja",VLOOKUP($C2518,Listen!$A$2:$F$45,6,0)="Nein"),$AC2518,$AB2518),0)</f>
        <v>0</v>
      </c>
      <c r="AK2518" s="49">
        <f>IFERROR(IF(OR($W2518&lt;&gt;"Ja",VLOOKUP($C2518,Listen!$A$2:$F$45,6,0)="Nein"),$AC2518,$AB2518),0)</f>
        <v>0</v>
      </c>
      <c r="AL2518" s="51">
        <f t="shared" si="825"/>
        <v>0</v>
      </c>
      <c r="AM2518" s="296">
        <f>IFERROR(IF(VLOOKUP($C2518,Listen!$A$2:$F$45,6,0)="Ja",MAX(BC2518:BD2518),D_SAV!$BC2518),0)</f>
        <v>0</v>
      </c>
      <c r="AN2518" s="51">
        <f t="shared" si="826"/>
        <v>0</v>
      </c>
      <c r="AP2518" s="304">
        <f t="shared" si="827"/>
        <v>0</v>
      </c>
      <c r="AQ2518" s="304">
        <f t="shared" si="828"/>
        <v>0</v>
      </c>
      <c r="AR2518" s="304">
        <f t="shared" si="829"/>
        <v>0</v>
      </c>
      <c r="AS2518" s="304">
        <f t="shared" si="830"/>
        <v>0</v>
      </c>
      <c r="AT2518" s="304">
        <f t="shared" si="831"/>
        <v>0</v>
      </c>
      <c r="AU2518" s="304">
        <f t="shared" si="832"/>
        <v>0</v>
      </c>
      <c r="AV2518" s="304">
        <f t="shared" si="833"/>
        <v>0</v>
      </c>
      <c r="AW2518" s="304">
        <f t="shared" si="834"/>
        <v>0</v>
      </c>
      <c r="AX2518" s="304">
        <f t="shared" si="835"/>
        <v>0</v>
      </c>
      <c r="AY2518" s="304">
        <f t="shared" si="836"/>
        <v>0</v>
      </c>
      <c r="AZ2518" s="304">
        <f t="shared" si="837"/>
        <v>0</v>
      </c>
      <c r="BA2518" s="304">
        <f t="shared" si="838"/>
        <v>0</v>
      </c>
      <c r="BB2518" s="304">
        <f t="shared" si="839"/>
        <v>0</v>
      </c>
      <c r="BC2518" s="304">
        <f t="shared" si="840"/>
        <v>0</v>
      </c>
      <c r="BD2518" s="304">
        <f t="shared" si="841"/>
        <v>0</v>
      </c>
      <c r="BE2518" s="304">
        <f>IFERROR(IF(VLOOKUP($C2518,Listen!$A$2:$F$45,6,0)="Ja",BB2518-MAX(BC2518:BD2518),BB2518-BC2518),0)</f>
        <v>0</v>
      </c>
    </row>
    <row r="2519" spans="1:57" x14ac:dyDescent="0.25">
      <c r="A2519" s="320" t="str">
        <f>IF(AND(D2519&lt;&gt;0,C2519&lt;&gt;0,E2519&lt;&gt;0),IF(B2519&lt;&gt;0,CONCATENATE(B2519,"-AGr",VLOOKUP(C2519,Listen!$A$2:$D$45,4,FALSE),"-",D2519,"-",E2519,),CONCATENATE("AGr",VLOOKUP(C2519,Listen!$A$2:$D$45,4,FALSE),"-",D2519,"-",E2519)),"keine vollständige ID")</f>
        <v>keine vollständige ID</v>
      </c>
      <c r="B2519" s="301"/>
      <c r="C2519" s="287"/>
      <c r="D2519" s="34"/>
      <c r="E2519" s="306"/>
      <c r="F2519" s="116"/>
      <c r="G2519" s="17"/>
      <c r="H2519" s="17"/>
      <c r="I2519" s="17"/>
      <c r="J2519" s="17"/>
      <c r="K2519" s="17"/>
      <c r="L2519" s="17"/>
      <c r="M2519" s="17"/>
      <c r="N2519" s="17"/>
      <c r="O2519" s="116"/>
      <c r="P2519" s="117">
        <f>IF(D2519&gt;A_Stammdaten!$B$12,0,SUM(G2519,H2519,J2519,L2519:M2519)-SUM(I2519,K2519,N2519:O2519))</f>
        <v>0</v>
      </c>
      <c r="Q2519" s="17"/>
      <c r="R2519" s="17"/>
      <c r="S2519" s="17"/>
      <c r="T2519" s="17"/>
      <c r="U2519" s="62">
        <f t="shared" si="821"/>
        <v>0</v>
      </c>
      <c r="V2519" s="34"/>
      <c r="W2519" s="34"/>
      <c r="X2519" s="34"/>
      <c r="Y2519" s="34"/>
      <c r="Z2519" s="34"/>
      <c r="AA2519" s="63" t="str">
        <f t="shared" si="822"/>
        <v>-</v>
      </c>
      <c r="AB2519" s="63" t="str">
        <f t="shared" si="823"/>
        <v>-</v>
      </c>
      <c r="AC2519" s="63">
        <f>IF(ISBLANK($C2519),0,VLOOKUP($C2519,Listen!$A$2:$C$45,2,FALSE))</f>
        <v>0</v>
      </c>
      <c r="AD2519" s="63">
        <f>IF(ISBLANK($C2519),0,VLOOKUP($C2519,Listen!$A$2:$C$45,3,FALSE))</f>
        <v>0</v>
      </c>
      <c r="AE2519" s="49">
        <f t="shared" si="824"/>
        <v>0</v>
      </c>
      <c r="AF2519" s="49">
        <f t="shared" si="824"/>
        <v>0</v>
      </c>
      <c r="AG2519" s="49">
        <f>IFERROR(IF(OR($V2519&lt;&gt;"Ja",VLOOKUP($C2519,Listen!$A$2:$F$45,5,0)="Nein",D2519&lt;IF(C2519="LNG Anbindungsanlagen gemäß separater Festlegung",2022,2023)),$AC2519,$AA2519),0)</f>
        <v>0</v>
      </c>
      <c r="AH2519" s="49">
        <f>IFERROR(IF(OR($V2519&lt;&gt;"Ja",VLOOKUP($C2519,Listen!$A$2:$F$45,5,0)="Nein",D2519&lt;IF(C2519="LNG Anbindungsanlagen gemäß separater Festlegung",2022,2023)),$AC2519,$AA2519),0)</f>
        <v>0</v>
      </c>
      <c r="AI2519" s="49">
        <f>IFERROR(IF(OR($W2519&lt;&gt;"Ja",VLOOKUP($C2519,Listen!$A$2:$F$45,6,0)="Nein"),$AC2519,$AB2519),0)</f>
        <v>0</v>
      </c>
      <c r="AJ2519" s="49">
        <f>IFERROR(IF(OR($W2519&lt;&gt;"Ja",VLOOKUP($C2519,Listen!$A$2:$F$45,6,0)="Nein"),$AC2519,$AB2519),0)</f>
        <v>0</v>
      </c>
      <c r="AK2519" s="49">
        <f>IFERROR(IF(OR($W2519&lt;&gt;"Ja",VLOOKUP($C2519,Listen!$A$2:$F$45,6,0)="Nein"),$AC2519,$AB2519),0)</f>
        <v>0</v>
      </c>
      <c r="AL2519" s="51">
        <f t="shared" si="825"/>
        <v>0</v>
      </c>
      <c r="AM2519" s="296">
        <f>IFERROR(IF(VLOOKUP($C2519,Listen!$A$2:$F$45,6,0)="Ja",MAX(BC2519:BD2519),D_SAV!$BC2519),0)</f>
        <v>0</v>
      </c>
      <c r="AN2519" s="51">
        <f t="shared" si="826"/>
        <v>0</v>
      </c>
      <c r="AP2519" s="304">
        <f t="shared" si="827"/>
        <v>0</v>
      </c>
      <c r="AQ2519" s="304">
        <f t="shared" si="828"/>
        <v>0</v>
      </c>
      <c r="AR2519" s="304">
        <f t="shared" si="829"/>
        <v>0</v>
      </c>
      <c r="AS2519" s="304">
        <f t="shared" si="830"/>
        <v>0</v>
      </c>
      <c r="AT2519" s="304">
        <f t="shared" si="831"/>
        <v>0</v>
      </c>
      <c r="AU2519" s="304">
        <f t="shared" si="832"/>
        <v>0</v>
      </c>
      <c r="AV2519" s="304">
        <f t="shared" si="833"/>
        <v>0</v>
      </c>
      <c r="AW2519" s="304">
        <f t="shared" si="834"/>
        <v>0</v>
      </c>
      <c r="AX2519" s="304">
        <f t="shared" si="835"/>
        <v>0</v>
      </c>
      <c r="AY2519" s="304">
        <f t="shared" si="836"/>
        <v>0</v>
      </c>
      <c r="AZ2519" s="304">
        <f t="shared" si="837"/>
        <v>0</v>
      </c>
      <c r="BA2519" s="304">
        <f t="shared" si="838"/>
        <v>0</v>
      </c>
      <c r="BB2519" s="304">
        <f t="shared" si="839"/>
        <v>0</v>
      </c>
      <c r="BC2519" s="304">
        <f t="shared" si="840"/>
        <v>0</v>
      </c>
      <c r="BD2519" s="304">
        <f t="shared" si="841"/>
        <v>0</v>
      </c>
      <c r="BE2519" s="304">
        <f>IFERROR(IF(VLOOKUP($C2519,Listen!$A$2:$F$45,6,0)="Ja",BB2519-MAX(BC2519:BD2519),BB2519-BC2519),0)</f>
        <v>0</v>
      </c>
    </row>
    <row r="2520" spans="1:57" x14ac:dyDescent="0.25">
      <c r="A2520" s="320" t="str">
        <f>IF(AND(D2520&lt;&gt;0,C2520&lt;&gt;0,E2520&lt;&gt;0),IF(B2520&lt;&gt;0,CONCATENATE(B2520,"-AGr",VLOOKUP(C2520,Listen!$A$2:$D$45,4,FALSE),"-",D2520,"-",E2520,),CONCATENATE("AGr",VLOOKUP(C2520,Listen!$A$2:$D$45,4,FALSE),"-",D2520,"-",E2520)),"keine vollständige ID")</f>
        <v>keine vollständige ID</v>
      </c>
      <c r="B2520" s="301"/>
      <c r="C2520" s="287"/>
      <c r="D2520" s="34"/>
      <c r="E2520" s="306"/>
      <c r="F2520" s="116"/>
      <c r="G2520" s="17"/>
      <c r="H2520" s="17"/>
      <c r="I2520" s="17"/>
      <c r="J2520" s="17"/>
      <c r="K2520" s="17"/>
      <c r="L2520" s="17"/>
      <c r="M2520" s="17"/>
      <c r="N2520" s="17"/>
      <c r="O2520" s="116"/>
      <c r="P2520" s="117">
        <f>IF(D2520&gt;A_Stammdaten!$B$12,0,SUM(G2520,H2520,J2520,L2520:M2520)-SUM(I2520,K2520,N2520:O2520))</f>
        <v>0</v>
      </c>
      <c r="Q2520" s="17"/>
      <c r="R2520" s="17"/>
      <c r="S2520" s="17"/>
      <c r="T2520" s="17"/>
      <c r="U2520" s="62">
        <f t="shared" si="821"/>
        <v>0</v>
      </c>
      <c r="V2520" s="34"/>
      <c r="W2520" s="34"/>
      <c r="X2520" s="34"/>
      <c r="Y2520" s="34"/>
      <c r="Z2520" s="34"/>
      <c r="AA2520" s="63" t="str">
        <f t="shared" si="822"/>
        <v>-</v>
      </c>
      <c r="AB2520" s="63" t="str">
        <f t="shared" si="823"/>
        <v>-</v>
      </c>
      <c r="AC2520" s="63">
        <f>IF(ISBLANK($C2520),0,VLOOKUP($C2520,Listen!$A$2:$C$45,2,FALSE))</f>
        <v>0</v>
      </c>
      <c r="AD2520" s="63">
        <f>IF(ISBLANK($C2520),0,VLOOKUP($C2520,Listen!$A$2:$C$45,3,FALSE))</f>
        <v>0</v>
      </c>
      <c r="AE2520" s="49">
        <f t="shared" si="824"/>
        <v>0</v>
      </c>
      <c r="AF2520" s="49">
        <f t="shared" si="824"/>
        <v>0</v>
      </c>
      <c r="AG2520" s="49">
        <f>IFERROR(IF(OR($V2520&lt;&gt;"Ja",VLOOKUP($C2520,Listen!$A$2:$F$45,5,0)="Nein",D2520&lt;IF(C2520="LNG Anbindungsanlagen gemäß separater Festlegung",2022,2023)),$AC2520,$AA2520),0)</f>
        <v>0</v>
      </c>
      <c r="AH2520" s="49">
        <f>IFERROR(IF(OR($V2520&lt;&gt;"Ja",VLOOKUP($C2520,Listen!$A$2:$F$45,5,0)="Nein",D2520&lt;IF(C2520="LNG Anbindungsanlagen gemäß separater Festlegung",2022,2023)),$AC2520,$AA2520),0)</f>
        <v>0</v>
      </c>
      <c r="AI2520" s="49">
        <f>IFERROR(IF(OR($W2520&lt;&gt;"Ja",VLOOKUP($C2520,Listen!$A$2:$F$45,6,0)="Nein"),$AC2520,$AB2520),0)</f>
        <v>0</v>
      </c>
      <c r="AJ2520" s="49">
        <f>IFERROR(IF(OR($W2520&lt;&gt;"Ja",VLOOKUP($C2520,Listen!$A$2:$F$45,6,0)="Nein"),$AC2520,$AB2520),0)</f>
        <v>0</v>
      </c>
      <c r="AK2520" s="49">
        <f>IFERROR(IF(OR($W2520&lt;&gt;"Ja",VLOOKUP($C2520,Listen!$A$2:$F$45,6,0)="Nein"),$AC2520,$AB2520),0)</f>
        <v>0</v>
      </c>
      <c r="AL2520" s="51">
        <f t="shared" si="825"/>
        <v>0</v>
      </c>
      <c r="AM2520" s="296">
        <f>IFERROR(IF(VLOOKUP($C2520,Listen!$A$2:$F$45,6,0)="Ja",MAX(BC2520:BD2520),D_SAV!$BC2520),0)</f>
        <v>0</v>
      </c>
      <c r="AN2520" s="51">
        <f t="shared" si="826"/>
        <v>0</v>
      </c>
      <c r="AP2520" s="304">
        <f t="shared" si="827"/>
        <v>0</v>
      </c>
      <c r="AQ2520" s="304">
        <f t="shared" si="828"/>
        <v>0</v>
      </c>
      <c r="AR2520" s="304">
        <f t="shared" si="829"/>
        <v>0</v>
      </c>
      <c r="AS2520" s="304">
        <f t="shared" si="830"/>
        <v>0</v>
      </c>
      <c r="AT2520" s="304">
        <f t="shared" si="831"/>
        <v>0</v>
      </c>
      <c r="AU2520" s="304">
        <f t="shared" si="832"/>
        <v>0</v>
      </c>
      <c r="AV2520" s="304">
        <f t="shared" si="833"/>
        <v>0</v>
      </c>
      <c r="AW2520" s="304">
        <f t="shared" si="834"/>
        <v>0</v>
      </c>
      <c r="AX2520" s="304">
        <f t="shared" si="835"/>
        <v>0</v>
      </c>
      <c r="AY2520" s="304">
        <f t="shared" si="836"/>
        <v>0</v>
      </c>
      <c r="AZ2520" s="304">
        <f t="shared" si="837"/>
        <v>0</v>
      </c>
      <c r="BA2520" s="304">
        <f t="shared" si="838"/>
        <v>0</v>
      </c>
      <c r="BB2520" s="304">
        <f t="shared" si="839"/>
        <v>0</v>
      </c>
      <c r="BC2520" s="304">
        <f t="shared" si="840"/>
        <v>0</v>
      </c>
      <c r="BD2520" s="304">
        <f t="shared" si="841"/>
        <v>0</v>
      </c>
      <c r="BE2520" s="304">
        <f>IFERROR(IF(VLOOKUP($C2520,Listen!$A$2:$F$45,6,0)="Ja",BB2520-MAX(BC2520:BD2520),BB2520-BC2520),0)</f>
        <v>0</v>
      </c>
    </row>
    <row r="2521" spans="1:57" x14ac:dyDescent="0.25">
      <c r="A2521" s="320" t="str">
        <f>IF(AND(D2521&lt;&gt;0,C2521&lt;&gt;0,E2521&lt;&gt;0),IF(B2521&lt;&gt;0,CONCATENATE(B2521,"-AGr",VLOOKUP(C2521,Listen!$A$2:$D$45,4,FALSE),"-",D2521,"-",E2521,),CONCATENATE("AGr",VLOOKUP(C2521,Listen!$A$2:$D$45,4,FALSE),"-",D2521,"-",E2521)),"keine vollständige ID")</f>
        <v>keine vollständige ID</v>
      </c>
      <c r="B2521" s="301"/>
      <c r="C2521" s="287"/>
      <c r="D2521" s="34"/>
      <c r="E2521" s="306"/>
      <c r="F2521" s="116"/>
      <c r="G2521" s="17"/>
      <c r="H2521" s="17"/>
      <c r="I2521" s="17"/>
      <c r="J2521" s="17"/>
      <c r="K2521" s="17"/>
      <c r="L2521" s="17"/>
      <c r="M2521" s="17"/>
      <c r="N2521" s="17"/>
      <c r="O2521" s="116"/>
      <c r="P2521" s="117">
        <f>IF(D2521&gt;A_Stammdaten!$B$12,0,SUM(G2521,H2521,J2521,L2521:M2521)-SUM(I2521,K2521,N2521:O2521))</f>
        <v>0</v>
      </c>
      <c r="Q2521" s="17"/>
      <c r="R2521" s="17"/>
      <c r="S2521" s="17"/>
      <c r="T2521" s="17"/>
      <c r="U2521" s="62">
        <f t="shared" si="821"/>
        <v>0</v>
      </c>
      <c r="V2521" s="34"/>
      <c r="W2521" s="34"/>
      <c r="X2521" s="34"/>
      <c r="Y2521" s="34"/>
      <c r="Z2521" s="34"/>
      <c r="AA2521" s="63" t="str">
        <f t="shared" si="822"/>
        <v>-</v>
      </c>
      <c r="AB2521" s="63" t="str">
        <f t="shared" si="823"/>
        <v>-</v>
      </c>
      <c r="AC2521" s="63">
        <f>IF(ISBLANK($C2521),0,VLOOKUP($C2521,Listen!$A$2:$C$45,2,FALSE))</f>
        <v>0</v>
      </c>
      <c r="AD2521" s="63">
        <f>IF(ISBLANK($C2521),0,VLOOKUP($C2521,Listen!$A$2:$C$45,3,FALSE))</f>
        <v>0</v>
      </c>
      <c r="AE2521" s="49">
        <f t="shared" si="824"/>
        <v>0</v>
      </c>
      <c r="AF2521" s="49">
        <f t="shared" si="824"/>
        <v>0</v>
      </c>
      <c r="AG2521" s="49">
        <f>IFERROR(IF(OR($V2521&lt;&gt;"Ja",VLOOKUP($C2521,Listen!$A$2:$F$45,5,0)="Nein",D2521&lt;IF(C2521="LNG Anbindungsanlagen gemäß separater Festlegung",2022,2023)),$AC2521,$AA2521),0)</f>
        <v>0</v>
      </c>
      <c r="AH2521" s="49">
        <f>IFERROR(IF(OR($V2521&lt;&gt;"Ja",VLOOKUP($C2521,Listen!$A$2:$F$45,5,0)="Nein",D2521&lt;IF(C2521="LNG Anbindungsanlagen gemäß separater Festlegung",2022,2023)),$AC2521,$AA2521),0)</f>
        <v>0</v>
      </c>
      <c r="AI2521" s="49">
        <f>IFERROR(IF(OR($W2521&lt;&gt;"Ja",VLOOKUP($C2521,Listen!$A$2:$F$45,6,0)="Nein"),$AC2521,$AB2521),0)</f>
        <v>0</v>
      </c>
      <c r="AJ2521" s="49">
        <f>IFERROR(IF(OR($W2521&lt;&gt;"Ja",VLOOKUP($C2521,Listen!$A$2:$F$45,6,0)="Nein"),$AC2521,$AB2521),0)</f>
        <v>0</v>
      </c>
      <c r="AK2521" s="49">
        <f>IFERROR(IF(OR($W2521&lt;&gt;"Ja",VLOOKUP($C2521,Listen!$A$2:$F$45,6,0)="Nein"),$AC2521,$AB2521),0)</f>
        <v>0</v>
      </c>
      <c r="AL2521" s="51">
        <f t="shared" si="825"/>
        <v>0</v>
      </c>
      <c r="AM2521" s="296">
        <f>IFERROR(IF(VLOOKUP($C2521,Listen!$A$2:$F$45,6,0)="Ja",MAX(BC2521:BD2521),D_SAV!$BC2521),0)</f>
        <v>0</v>
      </c>
      <c r="AN2521" s="51">
        <f t="shared" si="826"/>
        <v>0</v>
      </c>
      <c r="AP2521" s="304">
        <f t="shared" si="827"/>
        <v>0</v>
      </c>
      <c r="AQ2521" s="304">
        <f t="shared" si="828"/>
        <v>0</v>
      </c>
      <c r="AR2521" s="304">
        <f t="shared" si="829"/>
        <v>0</v>
      </c>
      <c r="AS2521" s="304">
        <f t="shared" si="830"/>
        <v>0</v>
      </c>
      <c r="AT2521" s="304">
        <f t="shared" si="831"/>
        <v>0</v>
      </c>
      <c r="AU2521" s="304">
        <f t="shared" si="832"/>
        <v>0</v>
      </c>
      <c r="AV2521" s="304">
        <f t="shared" si="833"/>
        <v>0</v>
      </c>
      <c r="AW2521" s="304">
        <f t="shared" si="834"/>
        <v>0</v>
      </c>
      <c r="AX2521" s="304">
        <f t="shared" si="835"/>
        <v>0</v>
      </c>
      <c r="AY2521" s="304">
        <f t="shared" si="836"/>
        <v>0</v>
      </c>
      <c r="AZ2521" s="304">
        <f t="shared" si="837"/>
        <v>0</v>
      </c>
      <c r="BA2521" s="304">
        <f t="shared" si="838"/>
        <v>0</v>
      </c>
      <c r="BB2521" s="304">
        <f t="shared" si="839"/>
        <v>0</v>
      </c>
      <c r="BC2521" s="304">
        <f t="shared" si="840"/>
        <v>0</v>
      </c>
      <c r="BD2521" s="304">
        <f t="shared" si="841"/>
        <v>0</v>
      </c>
      <c r="BE2521" s="304">
        <f>IFERROR(IF(VLOOKUP($C2521,Listen!$A$2:$F$45,6,0)="Ja",BB2521-MAX(BC2521:BD2521),BB2521-BC2521),0)</f>
        <v>0</v>
      </c>
    </row>
    <row r="2522" spans="1:57" x14ac:dyDescent="0.25">
      <c r="A2522" s="320" t="str">
        <f>IF(AND(D2522&lt;&gt;0,C2522&lt;&gt;0,E2522&lt;&gt;0),IF(B2522&lt;&gt;0,CONCATENATE(B2522,"-AGr",VLOOKUP(C2522,Listen!$A$2:$D$45,4,FALSE),"-",D2522,"-",E2522,),CONCATENATE("AGr",VLOOKUP(C2522,Listen!$A$2:$D$45,4,FALSE),"-",D2522,"-",E2522)),"keine vollständige ID")</f>
        <v>keine vollständige ID</v>
      </c>
      <c r="B2522" s="301"/>
      <c r="C2522" s="287"/>
      <c r="D2522" s="34"/>
      <c r="E2522" s="306"/>
      <c r="F2522" s="116"/>
      <c r="G2522" s="17"/>
      <c r="H2522" s="17"/>
      <c r="I2522" s="17"/>
      <c r="J2522" s="17"/>
      <c r="K2522" s="17"/>
      <c r="L2522" s="17"/>
      <c r="M2522" s="17"/>
      <c r="N2522" s="17"/>
      <c r="O2522" s="116"/>
      <c r="P2522" s="117">
        <f>IF(D2522&gt;A_Stammdaten!$B$12,0,SUM(G2522,H2522,J2522,L2522:M2522)-SUM(I2522,K2522,N2522:O2522))</f>
        <v>0</v>
      </c>
      <c r="Q2522" s="17"/>
      <c r="R2522" s="17"/>
      <c r="S2522" s="17"/>
      <c r="T2522" s="17"/>
      <c r="U2522" s="62">
        <f t="shared" si="821"/>
        <v>0</v>
      </c>
      <c r="V2522" s="34"/>
      <c r="W2522" s="34"/>
      <c r="X2522" s="34"/>
      <c r="Y2522" s="34"/>
      <c r="Z2522" s="34"/>
      <c r="AA2522" s="63" t="str">
        <f t="shared" si="822"/>
        <v>-</v>
      </c>
      <c r="AB2522" s="63" t="str">
        <f t="shared" si="823"/>
        <v>-</v>
      </c>
      <c r="AC2522" s="63">
        <f>IF(ISBLANK($C2522),0,VLOOKUP($C2522,Listen!$A$2:$C$45,2,FALSE))</f>
        <v>0</v>
      </c>
      <c r="AD2522" s="63">
        <f>IF(ISBLANK($C2522),0,VLOOKUP($C2522,Listen!$A$2:$C$45,3,FALSE))</f>
        <v>0</v>
      </c>
      <c r="AE2522" s="49">
        <f t="shared" si="824"/>
        <v>0</v>
      </c>
      <c r="AF2522" s="49">
        <f t="shared" si="824"/>
        <v>0</v>
      </c>
      <c r="AG2522" s="49">
        <f>IFERROR(IF(OR($V2522&lt;&gt;"Ja",VLOOKUP($C2522,Listen!$A$2:$F$45,5,0)="Nein",D2522&lt;IF(C2522="LNG Anbindungsanlagen gemäß separater Festlegung",2022,2023)),$AC2522,$AA2522),0)</f>
        <v>0</v>
      </c>
      <c r="AH2522" s="49">
        <f>IFERROR(IF(OR($V2522&lt;&gt;"Ja",VLOOKUP($C2522,Listen!$A$2:$F$45,5,0)="Nein",D2522&lt;IF(C2522="LNG Anbindungsanlagen gemäß separater Festlegung",2022,2023)),$AC2522,$AA2522),0)</f>
        <v>0</v>
      </c>
      <c r="AI2522" s="49">
        <f>IFERROR(IF(OR($W2522&lt;&gt;"Ja",VLOOKUP($C2522,Listen!$A$2:$F$45,6,0)="Nein"),$AC2522,$AB2522),0)</f>
        <v>0</v>
      </c>
      <c r="AJ2522" s="49">
        <f>IFERROR(IF(OR($W2522&lt;&gt;"Ja",VLOOKUP($C2522,Listen!$A$2:$F$45,6,0)="Nein"),$AC2522,$AB2522),0)</f>
        <v>0</v>
      </c>
      <c r="AK2522" s="49">
        <f>IFERROR(IF(OR($W2522&lt;&gt;"Ja",VLOOKUP($C2522,Listen!$A$2:$F$45,6,0)="Nein"),$AC2522,$AB2522),0)</f>
        <v>0</v>
      </c>
      <c r="AL2522" s="51">
        <f t="shared" si="825"/>
        <v>0</v>
      </c>
      <c r="AM2522" s="296">
        <f>IFERROR(IF(VLOOKUP($C2522,Listen!$A$2:$F$45,6,0)="Ja",MAX(BC2522:BD2522),D_SAV!$BC2522),0)</f>
        <v>0</v>
      </c>
      <c r="AN2522" s="51">
        <f t="shared" si="826"/>
        <v>0</v>
      </c>
      <c r="AP2522" s="304">
        <f t="shared" si="827"/>
        <v>0</v>
      </c>
      <c r="AQ2522" s="304">
        <f t="shared" si="828"/>
        <v>0</v>
      </c>
      <c r="AR2522" s="304">
        <f t="shared" si="829"/>
        <v>0</v>
      </c>
      <c r="AS2522" s="304">
        <f t="shared" si="830"/>
        <v>0</v>
      </c>
      <c r="AT2522" s="304">
        <f t="shared" si="831"/>
        <v>0</v>
      </c>
      <c r="AU2522" s="304">
        <f t="shared" si="832"/>
        <v>0</v>
      </c>
      <c r="AV2522" s="304">
        <f t="shared" si="833"/>
        <v>0</v>
      </c>
      <c r="AW2522" s="304">
        <f t="shared" si="834"/>
        <v>0</v>
      </c>
      <c r="AX2522" s="304">
        <f t="shared" si="835"/>
        <v>0</v>
      </c>
      <c r="AY2522" s="304">
        <f t="shared" si="836"/>
        <v>0</v>
      </c>
      <c r="AZ2522" s="304">
        <f t="shared" si="837"/>
        <v>0</v>
      </c>
      <c r="BA2522" s="304">
        <f t="shared" si="838"/>
        <v>0</v>
      </c>
      <c r="BB2522" s="304">
        <f t="shared" si="839"/>
        <v>0</v>
      </c>
      <c r="BC2522" s="304">
        <f t="shared" si="840"/>
        <v>0</v>
      </c>
      <c r="BD2522" s="304">
        <f t="shared" si="841"/>
        <v>0</v>
      </c>
      <c r="BE2522" s="304">
        <f>IFERROR(IF(VLOOKUP($C2522,Listen!$A$2:$F$45,6,0)="Ja",BB2522-MAX(BC2522:BD2522),BB2522-BC2522),0)</f>
        <v>0</v>
      </c>
    </row>
    <row r="2523" spans="1:57" x14ac:dyDescent="0.25">
      <c r="A2523" s="320" t="str">
        <f>IF(AND(D2523&lt;&gt;0,C2523&lt;&gt;0,E2523&lt;&gt;0),IF(B2523&lt;&gt;0,CONCATENATE(B2523,"-AGr",VLOOKUP(C2523,Listen!$A$2:$D$45,4,FALSE),"-",D2523,"-",E2523,),CONCATENATE("AGr",VLOOKUP(C2523,Listen!$A$2:$D$45,4,FALSE),"-",D2523,"-",E2523)),"keine vollständige ID")</f>
        <v>keine vollständige ID</v>
      </c>
      <c r="B2523" s="301"/>
      <c r="C2523" s="287"/>
      <c r="D2523" s="34"/>
      <c r="E2523" s="306"/>
      <c r="F2523" s="116"/>
      <c r="G2523" s="17"/>
      <c r="H2523" s="17"/>
      <c r="I2523" s="17"/>
      <c r="J2523" s="17"/>
      <c r="K2523" s="17"/>
      <c r="L2523" s="17"/>
      <c r="M2523" s="17"/>
      <c r="N2523" s="17"/>
      <c r="O2523" s="116"/>
      <c r="P2523" s="117">
        <f>IF(D2523&gt;A_Stammdaten!$B$12,0,SUM(G2523,H2523,J2523,L2523:M2523)-SUM(I2523,K2523,N2523:O2523))</f>
        <v>0</v>
      </c>
      <c r="Q2523" s="17"/>
      <c r="R2523" s="17"/>
      <c r="S2523" s="17"/>
      <c r="T2523" s="17"/>
      <c r="U2523" s="62">
        <f t="shared" si="821"/>
        <v>0</v>
      </c>
      <c r="V2523" s="34"/>
      <c r="W2523" s="34"/>
      <c r="X2523" s="34"/>
      <c r="Y2523" s="34"/>
      <c r="Z2523" s="34"/>
      <c r="AA2523" s="63" t="str">
        <f t="shared" si="822"/>
        <v>-</v>
      </c>
      <c r="AB2523" s="63" t="str">
        <f t="shared" si="823"/>
        <v>-</v>
      </c>
      <c r="AC2523" s="63">
        <f>IF(ISBLANK($C2523),0,VLOOKUP($C2523,Listen!$A$2:$C$45,2,FALSE))</f>
        <v>0</v>
      </c>
      <c r="AD2523" s="63">
        <f>IF(ISBLANK($C2523),0,VLOOKUP($C2523,Listen!$A$2:$C$45,3,FALSE))</f>
        <v>0</v>
      </c>
      <c r="AE2523" s="49">
        <f t="shared" si="824"/>
        <v>0</v>
      </c>
      <c r="AF2523" s="49">
        <f t="shared" si="824"/>
        <v>0</v>
      </c>
      <c r="AG2523" s="49">
        <f>IFERROR(IF(OR($V2523&lt;&gt;"Ja",VLOOKUP($C2523,Listen!$A$2:$F$45,5,0)="Nein",D2523&lt;IF(C2523="LNG Anbindungsanlagen gemäß separater Festlegung",2022,2023)),$AC2523,$AA2523),0)</f>
        <v>0</v>
      </c>
      <c r="AH2523" s="49">
        <f>IFERROR(IF(OR($V2523&lt;&gt;"Ja",VLOOKUP($C2523,Listen!$A$2:$F$45,5,0)="Nein",D2523&lt;IF(C2523="LNG Anbindungsanlagen gemäß separater Festlegung",2022,2023)),$AC2523,$AA2523),0)</f>
        <v>0</v>
      </c>
      <c r="AI2523" s="49">
        <f>IFERROR(IF(OR($W2523&lt;&gt;"Ja",VLOOKUP($C2523,Listen!$A$2:$F$45,6,0)="Nein"),$AC2523,$AB2523),0)</f>
        <v>0</v>
      </c>
      <c r="AJ2523" s="49">
        <f>IFERROR(IF(OR($W2523&lt;&gt;"Ja",VLOOKUP($C2523,Listen!$A$2:$F$45,6,0)="Nein"),$AC2523,$AB2523),0)</f>
        <v>0</v>
      </c>
      <c r="AK2523" s="49">
        <f>IFERROR(IF(OR($W2523&lt;&gt;"Ja",VLOOKUP($C2523,Listen!$A$2:$F$45,6,0)="Nein"),$AC2523,$AB2523),0)</f>
        <v>0</v>
      </c>
      <c r="AL2523" s="51">
        <f t="shared" si="825"/>
        <v>0</v>
      </c>
      <c r="AM2523" s="296">
        <f>IFERROR(IF(VLOOKUP($C2523,Listen!$A$2:$F$45,6,0)="Ja",MAX(BC2523:BD2523),D_SAV!$BC2523),0)</f>
        <v>0</v>
      </c>
      <c r="AN2523" s="51">
        <f t="shared" si="826"/>
        <v>0</v>
      </c>
      <c r="AP2523" s="304">
        <f t="shared" si="827"/>
        <v>0</v>
      </c>
      <c r="AQ2523" s="304">
        <f t="shared" si="828"/>
        <v>0</v>
      </c>
      <c r="AR2523" s="304">
        <f t="shared" si="829"/>
        <v>0</v>
      </c>
      <c r="AS2523" s="304">
        <f t="shared" si="830"/>
        <v>0</v>
      </c>
      <c r="AT2523" s="304">
        <f t="shared" si="831"/>
        <v>0</v>
      </c>
      <c r="AU2523" s="304">
        <f t="shared" si="832"/>
        <v>0</v>
      </c>
      <c r="AV2523" s="304">
        <f t="shared" si="833"/>
        <v>0</v>
      </c>
      <c r="AW2523" s="304">
        <f t="shared" si="834"/>
        <v>0</v>
      </c>
      <c r="AX2523" s="304">
        <f t="shared" si="835"/>
        <v>0</v>
      </c>
      <c r="AY2523" s="304">
        <f t="shared" si="836"/>
        <v>0</v>
      </c>
      <c r="AZ2523" s="304">
        <f t="shared" si="837"/>
        <v>0</v>
      </c>
      <c r="BA2523" s="304">
        <f t="shared" si="838"/>
        <v>0</v>
      </c>
      <c r="BB2523" s="304">
        <f t="shared" si="839"/>
        <v>0</v>
      </c>
      <c r="BC2523" s="304">
        <f t="shared" si="840"/>
        <v>0</v>
      </c>
      <c r="BD2523" s="304">
        <f t="shared" si="841"/>
        <v>0</v>
      </c>
      <c r="BE2523" s="304">
        <f>IFERROR(IF(VLOOKUP($C2523,Listen!$A$2:$F$45,6,0)="Ja",BB2523-MAX(BC2523:BD2523),BB2523-BC2523),0)</f>
        <v>0</v>
      </c>
    </row>
    <row r="2524" spans="1:57" x14ac:dyDescent="0.25">
      <c r="A2524" s="320" t="str">
        <f>IF(AND(D2524&lt;&gt;0,C2524&lt;&gt;0,E2524&lt;&gt;0),IF(B2524&lt;&gt;0,CONCATENATE(B2524,"-AGr",VLOOKUP(C2524,Listen!$A$2:$D$45,4,FALSE),"-",D2524,"-",E2524,),CONCATENATE("AGr",VLOOKUP(C2524,Listen!$A$2:$D$45,4,FALSE),"-",D2524,"-",E2524)),"keine vollständige ID")</f>
        <v>keine vollständige ID</v>
      </c>
      <c r="B2524" s="301"/>
      <c r="C2524" s="287"/>
      <c r="D2524" s="34"/>
      <c r="E2524" s="306"/>
      <c r="F2524" s="116"/>
      <c r="G2524" s="17"/>
      <c r="H2524" s="17"/>
      <c r="I2524" s="17"/>
      <c r="J2524" s="17"/>
      <c r="K2524" s="17"/>
      <c r="L2524" s="17"/>
      <c r="M2524" s="17"/>
      <c r="N2524" s="17"/>
      <c r="O2524" s="116"/>
      <c r="P2524" s="117">
        <f>IF(D2524&gt;A_Stammdaten!$B$12,0,SUM(G2524,H2524,J2524,L2524:M2524)-SUM(I2524,K2524,N2524:O2524))</f>
        <v>0</v>
      </c>
      <c r="Q2524" s="17"/>
      <c r="R2524" s="17"/>
      <c r="S2524" s="17"/>
      <c r="T2524" s="17"/>
      <c r="U2524" s="62">
        <f t="shared" si="821"/>
        <v>0</v>
      </c>
      <c r="V2524" s="34"/>
      <c r="W2524" s="34"/>
      <c r="X2524" s="34"/>
      <c r="Y2524" s="34"/>
      <c r="Z2524" s="34"/>
      <c r="AA2524" s="63" t="str">
        <f t="shared" si="822"/>
        <v>-</v>
      </c>
      <c r="AB2524" s="63" t="str">
        <f t="shared" si="823"/>
        <v>-</v>
      </c>
      <c r="AC2524" s="63">
        <f>IF(ISBLANK($C2524),0,VLOOKUP($C2524,Listen!$A$2:$C$45,2,FALSE))</f>
        <v>0</v>
      </c>
      <c r="AD2524" s="63">
        <f>IF(ISBLANK($C2524),0,VLOOKUP($C2524,Listen!$A$2:$C$45,3,FALSE))</f>
        <v>0</v>
      </c>
      <c r="AE2524" s="49">
        <f t="shared" si="824"/>
        <v>0</v>
      </c>
      <c r="AF2524" s="49">
        <f t="shared" si="824"/>
        <v>0</v>
      </c>
      <c r="AG2524" s="49">
        <f>IFERROR(IF(OR($V2524&lt;&gt;"Ja",VLOOKUP($C2524,Listen!$A$2:$F$45,5,0)="Nein",D2524&lt;IF(C2524="LNG Anbindungsanlagen gemäß separater Festlegung",2022,2023)),$AC2524,$AA2524),0)</f>
        <v>0</v>
      </c>
      <c r="AH2524" s="49">
        <f>IFERROR(IF(OR($V2524&lt;&gt;"Ja",VLOOKUP($C2524,Listen!$A$2:$F$45,5,0)="Nein",D2524&lt;IF(C2524="LNG Anbindungsanlagen gemäß separater Festlegung",2022,2023)),$AC2524,$AA2524),0)</f>
        <v>0</v>
      </c>
      <c r="AI2524" s="49">
        <f>IFERROR(IF(OR($W2524&lt;&gt;"Ja",VLOOKUP($C2524,Listen!$A$2:$F$45,6,0)="Nein"),$AC2524,$AB2524),0)</f>
        <v>0</v>
      </c>
      <c r="AJ2524" s="49">
        <f>IFERROR(IF(OR($W2524&lt;&gt;"Ja",VLOOKUP($C2524,Listen!$A$2:$F$45,6,0)="Nein"),$AC2524,$AB2524),0)</f>
        <v>0</v>
      </c>
      <c r="AK2524" s="49">
        <f>IFERROR(IF(OR($W2524&lt;&gt;"Ja",VLOOKUP($C2524,Listen!$A$2:$F$45,6,0)="Nein"),$AC2524,$AB2524),0)</f>
        <v>0</v>
      </c>
      <c r="AL2524" s="51">
        <f t="shared" si="825"/>
        <v>0</v>
      </c>
      <c r="AM2524" s="296">
        <f>IFERROR(IF(VLOOKUP($C2524,Listen!$A$2:$F$45,6,0)="Ja",MAX(BC2524:BD2524),D_SAV!$BC2524),0)</f>
        <v>0</v>
      </c>
      <c r="AN2524" s="51">
        <f t="shared" si="826"/>
        <v>0</v>
      </c>
      <c r="AP2524" s="304">
        <f t="shared" si="827"/>
        <v>0</v>
      </c>
      <c r="AQ2524" s="304">
        <f t="shared" si="828"/>
        <v>0</v>
      </c>
      <c r="AR2524" s="304">
        <f t="shared" si="829"/>
        <v>0</v>
      </c>
      <c r="AS2524" s="304">
        <f t="shared" si="830"/>
        <v>0</v>
      </c>
      <c r="AT2524" s="304">
        <f t="shared" si="831"/>
        <v>0</v>
      </c>
      <c r="AU2524" s="304">
        <f t="shared" si="832"/>
        <v>0</v>
      </c>
      <c r="AV2524" s="304">
        <f t="shared" si="833"/>
        <v>0</v>
      </c>
      <c r="AW2524" s="304">
        <f t="shared" si="834"/>
        <v>0</v>
      </c>
      <c r="AX2524" s="304">
        <f t="shared" si="835"/>
        <v>0</v>
      </c>
      <c r="AY2524" s="304">
        <f t="shared" si="836"/>
        <v>0</v>
      </c>
      <c r="AZ2524" s="304">
        <f t="shared" si="837"/>
        <v>0</v>
      </c>
      <c r="BA2524" s="304">
        <f t="shared" si="838"/>
        <v>0</v>
      </c>
      <c r="BB2524" s="304">
        <f t="shared" si="839"/>
        <v>0</v>
      </c>
      <c r="BC2524" s="304">
        <f t="shared" si="840"/>
        <v>0</v>
      </c>
      <c r="BD2524" s="304">
        <f t="shared" si="841"/>
        <v>0</v>
      </c>
      <c r="BE2524" s="304">
        <f>IFERROR(IF(VLOOKUP($C2524,Listen!$A$2:$F$45,6,0)="Ja",BB2524-MAX(BC2524:BD2524),BB2524-BC2524),0)</f>
        <v>0</v>
      </c>
    </row>
    <row r="2525" spans="1:57" x14ac:dyDescent="0.25">
      <c r="A2525" s="320" t="str">
        <f>IF(AND(D2525&lt;&gt;0,C2525&lt;&gt;0,E2525&lt;&gt;0),IF(B2525&lt;&gt;0,CONCATENATE(B2525,"-AGr",VLOOKUP(C2525,Listen!$A$2:$D$45,4,FALSE),"-",D2525,"-",E2525,),CONCATENATE("AGr",VLOOKUP(C2525,Listen!$A$2:$D$45,4,FALSE),"-",D2525,"-",E2525)),"keine vollständige ID")</f>
        <v>keine vollständige ID</v>
      </c>
      <c r="B2525" s="301"/>
      <c r="C2525" s="287"/>
      <c r="D2525" s="34"/>
      <c r="E2525" s="306"/>
      <c r="F2525" s="116"/>
      <c r="G2525" s="17"/>
      <c r="H2525" s="17"/>
      <c r="I2525" s="17"/>
      <c r="J2525" s="17"/>
      <c r="K2525" s="17"/>
      <c r="L2525" s="17"/>
      <c r="M2525" s="17"/>
      <c r="N2525" s="17"/>
      <c r="O2525" s="116"/>
      <c r="P2525" s="117">
        <f>IF(D2525&gt;A_Stammdaten!$B$12,0,SUM(G2525,H2525,J2525,L2525:M2525)-SUM(I2525,K2525,N2525:O2525))</f>
        <v>0</v>
      </c>
      <c r="Q2525" s="17"/>
      <c r="R2525" s="17"/>
      <c r="S2525" s="17"/>
      <c r="T2525" s="17"/>
      <c r="U2525" s="62">
        <f t="shared" si="821"/>
        <v>0</v>
      </c>
      <c r="V2525" s="34"/>
      <c r="W2525" s="34"/>
      <c r="X2525" s="34"/>
      <c r="Y2525" s="34"/>
      <c r="Z2525" s="34"/>
      <c r="AA2525" s="63" t="str">
        <f t="shared" si="822"/>
        <v>-</v>
      </c>
      <c r="AB2525" s="63" t="str">
        <f t="shared" si="823"/>
        <v>-</v>
      </c>
      <c r="AC2525" s="63">
        <f>IF(ISBLANK($C2525),0,VLOOKUP($C2525,Listen!$A$2:$C$45,2,FALSE))</f>
        <v>0</v>
      </c>
      <c r="AD2525" s="63">
        <f>IF(ISBLANK($C2525),0,VLOOKUP($C2525,Listen!$A$2:$C$45,3,FALSE))</f>
        <v>0</v>
      </c>
      <c r="AE2525" s="49">
        <f t="shared" si="824"/>
        <v>0</v>
      </c>
      <c r="AF2525" s="49">
        <f t="shared" si="824"/>
        <v>0</v>
      </c>
      <c r="AG2525" s="49">
        <f>IFERROR(IF(OR($V2525&lt;&gt;"Ja",VLOOKUP($C2525,Listen!$A$2:$F$45,5,0)="Nein",D2525&lt;IF(C2525="LNG Anbindungsanlagen gemäß separater Festlegung",2022,2023)),$AC2525,$AA2525),0)</f>
        <v>0</v>
      </c>
      <c r="AH2525" s="49">
        <f>IFERROR(IF(OR($V2525&lt;&gt;"Ja",VLOOKUP($C2525,Listen!$A$2:$F$45,5,0)="Nein",D2525&lt;IF(C2525="LNG Anbindungsanlagen gemäß separater Festlegung",2022,2023)),$AC2525,$AA2525),0)</f>
        <v>0</v>
      </c>
      <c r="AI2525" s="49">
        <f>IFERROR(IF(OR($W2525&lt;&gt;"Ja",VLOOKUP($C2525,Listen!$A$2:$F$45,6,0)="Nein"),$AC2525,$AB2525),0)</f>
        <v>0</v>
      </c>
      <c r="AJ2525" s="49">
        <f>IFERROR(IF(OR($W2525&lt;&gt;"Ja",VLOOKUP($C2525,Listen!$A$2:$F$45,6,0)="Nein"),$AC2525,$AB2525),0)</f>
        <v>0</v>
      </c>
      <c r="AK2525" s="49">
        <f>IFERROR(IF(OR($W2525&lt;&gt;"Ja",VLOOKUP($C2525,Listen!$A$2:$F$45,6,0)="Nein"),$AC2525,$AB2525),0)</f>
        <v>0</v>
      </c>
      <c r="AL2525" s="51">
        <f t="shared" si="825"/>
        <v>0</v>
      </c>
      <c r="AM2525" s="296">
        <f>IFERROR(IF(VLOOKUP($C2525,Listen!$A$2:$F$45,6,0)="Ja",MAX(BC2525:BD2525),D_SAV!$BC2525),0)</f>
        <v>0</v>
      </c>
      <c r="AN2525" s="51">
        <f t="shared" si="826"/>
        <v>0</v>
      </c>
      <c r="AP2525" s="304">
        <f t="shared" si="827"/>
        <v>0</v>
      </c>
      <c r="AQ2525" s="304">
        <f t="shared" si="828"/>
        <v>0</v>
      </c>
      <c r="AR2525" s="304">
        <f t="shared" si="829"/>
        <v>0</v>
      </c>
      <c r="AS2525" s="304">
        <f t="shared" si="830"/>
        <v>0</v>
      </c>
      <c r="AT2525" s="304">
        <f t="shared" si="831"/>
        <v>0</v>
      </c>
      <c r="AU2525" s="304">
        <f t="shared" si="832"/>
        <v>0</v>
      </c>
      <c r="AV2525" s="304">
        <f t="shared" si="833"/>
        <v>0</v>
      </c>
      <c r="AW2525" s="304">
        <f t="shared" si="834"/>
        <v>0</v>
      </c>
      <c r="AX2525" s="304">
        <f t="shared" si="835"/>
        <v>0</v>
      </c>
      <c r="AY2525" s="304">
        <f t="shared" si="836"/>
        <v>0</v>
      </c>
      <c r="AZ2525" s="304">
        <f t="shared" si="837"/>
        <v>0</v>
      </c>
      <c r="BA2525" s="304">
        <f t="shared" si="838"/>
        <v>0</v>
      </c>
      <c r="BB2525" s="304">
        <f t="shared" si="839"/>
        <v>0</v>
      </c>
      <c r="BC2525" s="304">
        <f t="shared" si="840"/>
        <v>0</v>
      </c>
      <c r="BD2525" s="304">
        <f t="shared" si="841"/>
        <v>0</v>
      </c>
      <c r="BE2525" s="304">
        <f>IFERROR(IF(VLOOKUP($C2525,Listen!$A$2:$F$45,6,0)="Ja",BB2525-MAX(BC2525:BD2525),BB2525-BC2525),0)</f>
        <v>0</v>
      </c>
    </row>
    <row r="2526" spans="1:57" x14ac:dyDescent="0.25">
      <c r="A2526" s="320" t="str">
        <f>IF(AND(D2526&lt;&gt;0,C2526&lt;&gt;0,E2526&lt;&gt;0),IF(B2526&lt;&gt;0,CONCATENATE(B2526,"-AGr",VLOOKUP(C2526,Listen!$A$2:$D$45,4,FALSE),"-",D2526,"-",E2526,),CONCATENATE("AGr",VLOOKUP(C2526,Listen!$A$2:$D$45,4,FALSE),"-",D2526,"-",E2526)),"keine vollständige ID")</f>
        <v>keine vollständige ID</v>
      </c>
      <c r="B2526" s="301"/>
      <c r="C2526" s="287"/>
      <c r="D2526" s="34"/>
      <c r="E2526" s="306"/>
      <c r="F2526" s="116"/>
      <c r="G2526" s="17"/>
      <c r="H2526" s="17"/>
      <c r="I2526" s="17"/>
      <c r="J2526" s="17"/>
      <c r="K2526" s="17"/>
      <c r="L2526" s="17"/>
      <c r="M2526" s="17"/>
      <c r="N2526" s="17"/>
      <c r="O2526" s="116"/>
      <c r="P2526" s="117">
        <f>IF(D2526&gt;A_Stammdaten!$B$12,0,SUM(G2526,H2526,J2526,L2526:M2526)-SUM(I2526,K2526,N2526:O2526))</f>
        <v>0</v>
      </c>
      <c r="Q2526" s="17"/>
      <c r="R2526" s="17"/>
      <c r="S2526" s="17"/>
      <c r="T2526" s="17"/>
      <c r="U2526" s="62">
        <f t="shared" si="821"/>
        <v>0</v>
      </c>
      <c r="V2526" s="34"/>
      <c r="W2526" s="34"/>
      <c r="X2526" s="34"/>
      <c r="Y2526" s="34"/>
      <c r="Z2526" s="34"/>
      <c r="AA2526" s="63" t="str">
        <f t="shared" si="822"/>
        <v>-</v>
      </c>
      <c r="AB2526" s="63" t="str">
        <f t="shared" si="823"/>
        <v>-</v>
      </c>
      <c r="AC2526" s="63">
        <f>IF(ISBLANK($C2526),0,VLOOKUP($C2526,Listen!$A$2:$C$45,2,FALSE))</f>
        <v>0</v>
      </c>
      <c r="AD2526" s="63">
        <f>IF(ISBLANK($C2526),0,VLOOKUP($C2526,Listen!$A$2:$C$45,3,FALSE))</f>
        <v>0</v>
      </c>
      <c r="AE2526" s="49">
        <f t="shared" si="824"/>
        <v>0</v>
      </c>
      <c r="AF2526" s="49">
        <f t="shared" si="824"/>
        <v>0</v>
      </c>
      <c r="AG2526" s="49">
        <f>IFERROR(IF(OR($V2526&lt;&gt;"Ja",VLOOKUP($C2526,Listen!$A$2:$F$45,5,0)="Nein",D2526&lt;IF(C2526="LNG Anbindungsanlagen gemäß separater Festlegung",2022,2023)),$AC2526,$AA2526),0)</f>
        <v>0</v>
      </c>
      <c r="AH2526" s="49">
        <f>IFERROR(IF(OR($V2526&lt;&gt;"Ja",VLOOKUP($C2526,Listen!$A$2:$F$45,5,0)="Nein",D2526&lt;IF(C2526="LNG Anbindungsanlagen gemäß separater Festlegung",2022,2023)),$AC2526,$AA2526),0)</f>
        <v>0</v>
      </c>
      <c r="AI2526" s="49">
        <f>IFERROR(IF(OR($W2526&lt;&gt;"Ja",VLOOKUP($C2526,Listen!$A$2:$F$45,6,0)="Nein"),$AC2526,$AB2526),0)</f>
        <v>0</v>
      </c>
      <c r="AJ2526" s="49">
        <f>IFERROR(IF(OR($W2526&lt;&gt;"Ja",VLOOKUP($C2526,Listen!$A$2:$F$45,6,0)="Nein"),$AC2526,$AB2526),0)</f>
        <v>0</v>
      </c>
      <c r="AK2526" s="49">
        <f>IFERROR(IF(OR($W2526&lt;&gt;"Ja",VLOOKUP($C2526,Listen!$A$2:$F$45,6,0)="Nein"),$AC2526,$AB2526),0)</f>
        <v>0</v>
      </c>
      <c r="AL2526" s="51">
        <f t="shared" si="825"/>
        <v>0</v>
      </c>
      <c r="AM2526" s="296">
        <f>IFERROR(IF(VLOOKUP($C2526,Listen!$A$2:$F$45,6,0)="Ja",MAX(BC2526:BD2526),D_SAV!$BC2526),0)</f>
        <v>0</v>
      </c>
      <c r="AN2526" s="51">
        <f t="shared" si="826"/>
        <v>0</v>
      </c>
      <c r="AP2526" s="304">
        <f t="shared" si="827"/>
        <v>0</v>
      </c>
      <c r="AQ2526" s="304">
        <f t="shared" si="828"/>
        <v>0</v>
      </c>
      <c r="AR2526" s="304">
        <f t="shared" si="829"/>
        <v>0</v>
      </c>
      <c r="AS2526" s="304">
        <f t="shared" si="830"/>
        <v>0</v>
      </c>
      <c r="AT2526" s="304">
        <f t="shared" si="831"/>
        <v>0</v>
      </c>
      <c r="AU2526" s="304">
        <f t="shared" si="832"/>
        <v>0</v>
      </c>
      <c r="AV2526" s="304">
        <f t="shared" si="833"/>
        <v>0</v>
      </c>
      <c r="AW2526" s="304">
        <f t="shared" si="834"/>
        <v>0</v>
      </c>
      <c r="AX2526" s="304">
        <f t="shared" si="835"/>
        <v>0</v>
      </c>
      <c r="AY2526" s="304">
        <f t="shared" si="836"/>
        <v>0</v>
      </c>
      <c r="AZ2526" s="304">
        <f t="shared" si="837"/>
        <v>0</v>
      </c>
      <c r="BA2526" s="304">
        <f t="shared" si="838"/>
        <v>0</v>
      </c>
      <c r="BB2526" s="304">
        <f t="shared" si="839"/>
        <v>0</v>
      </c>
      <c r="BC2526" s="304">
        <f t="shared" si="840"/>
        <v>0</v>
      </c>
      <c r="BD2526" s="304">
        <f t="shared" si="841"/>
        <v>0</v>
      </c>
      <c r="BE2526" s="304">
        <f>IFERROR(IF(VLOOKUP($C2526,Listen!$A$2:$F$45,6,0)="Ja",BB2526-MAX(BC2526:BD2526),BB2526-BC2526),0)</f>
        <v>0</v>
      </c>
    </row>
    <row r="2527" spans="1:57" x14ac:dyDescent="0.25">
      <c r="A2527" s="320" t="str">
        <f>IF(AND(D2527&lt;&gt;0,C2527&lt;&gt;0,E2527&lt;&gt;0),IF(B2527&lt;&gt;0,CONCATENATE(B2527,"-AGr",VLOOKUP(C2527,Listen!$A$2:$D$45,4,FALSE),"-",D2527,"-",E2527,),CONCATENATE("AGr",VLOOKUP(C2527,Listen!$A$2:$D$45,4,FALSE),"-",D2527,"-",E2527)),"keine vollständige ID")</f>
        <v>keine vollständige ID</v>
      </c>
      <c r="B2527" s="301"/>
      <c r="C2527" s="287"/>
      <c r="D2527" s="34"/>
      <c r="E2527" s="306"/>
      <c r="F2527" s="116"/>
      <c r="G2527" s="17"/>
      <c r="H2527" s="17"/>
      <c r="I2527" s="17"/>
      <c r="J2527" s="17"/>
      <c r="K2527" s="17"/>
      <c r="L2527" s="17"/>
      <c r="M2527" s="17"/>
      <c r="N2527" s="17"/>
      <c r="O2527" s="116"/>
      <c r="P2527" s="117">
        <f>IF(D2527&gt;A_Stammdaten!$B$12,0,SUM(G2527,H2527,J2527,L2527:M2527)-SUM(I2527,K2527,N2527:O2527))</f>
        <v>0</v>
      </c>
      <c r="Q2527" s="17"/>
      <c r="R2527" s="17"/>
      <c r="S2527" s="17"/>
      <c r="T2527" s="17"/>
      <c r="U2527" s="62">
        <f t="shared" si="821"/>
        <v>0</v>
      </c>
      <c r="V2527" s="34"/>
      <c r="W2527" s="34"/>
      <c r="X2527" s="34"/>
      <c r="Y2527" s="34"/>
      <c r="Z2527" s="34"/>
      <c r="AA2527" s="63" t="str">
        <f t="shared" si="822"/>
        <v>-</v>
      </c>
      <c r="AB2527" s="63" t="str">
        <f t="shared" si="823"/>
        <v>-</v>
      </c>
      <c r="AC2527" s="63">
        <f>IF(ISBLANK($C2527),0,VLOOKUP($C2527,Listen!$A$2:$C$45,2,FALSE))</f>
        <v>0</v>
      </c>
      <c r="AD2527" s="63">
        <f>IF(ISBLANK($C2527),0,VLOOKUP($C2527,Listen!$A$2:$C$45,3,FALSE))</f>
        <v>0</v>
      </c>
      <c r="AE2527" s="49">
        <f t="shared" si="824"/>
        <v>0</v>
      </c>
      <c r="AF2527" s="49">
        <f t="shared" si="824"/>
        <v>0</v>
      </c>
      <c r="AG2527" s="49">
        <f>IFERROR(IF(OR($V2527&lt;&gt;"Ja",VLOOKUP($C2527,Listen!$A$2:$F$45,5,0)="Nein",D2527&lt;IF(C2527="LNG Anbindungsanlagen gemäß separater Festlegung",2022,2023)),$AC2527,$AA2527),0)</f>
        <v>0</v>
      </c>
      <c r="AH2527" s="49">
        <f>IFERROR(IF(OR($V2527&lt;&gt;"Ja",VLOOKUP($C2527,Listen!$A$2:$F$45,5,0)="Nein",D2527&lt;IF(C2527="LNG Anbindungsanlagen gemäß separater Festlegung",2022,2023)),$AC2527,$AA2527),0)</f>
        <v>0</v>
      </c>
      <c r="AI2527" s="49">
        <f>IFERROR(IF(OR($W2527&lt;&gt;"Ja",VLOOKUP($C2527,Listen!$A$2:$F$45,6,0)="Nein"),$AC2527,$AB2527),0)</f>
        <v>0</v>
      </c>
      <c r="AJ2527" s="49">
        <f>IFERROR(IF(OR($W2527&lt;&gt;"Ja",VLOOKUP($C2527,Listen!$A$2:$F$45,6,0)="Nein"),$AC2527,$AB2527),0)</f>
        <v>0</v>
      </c>
      <c r="AK2527" s="49">
        <f>IFERROR(IF(OR($W2527&lt;&gt;"Ja",VLOOKUP($C2527,Listen!$A$2:$F$45,6,0)="Nein"),$AC2527,$AB2527),0)</f>
        <v>0</v>
      </c>
      <c r="AL2527" s="51">
        <f t="shared" si="825"/>
        <v>0</v>
      </c>
      <c r="AM2527" s="296">
        <f>IFERROR(IF(VLOOKUP($C2527,Listen!$A$2:$F$45,6,0)="Ja",MAX(BC2527:BD2527),D_SAV!$BC2527),0)</f>
        <v>0</v>
      </c>
      <c r="AN2527" s="51">
        <f t="shared" si="826"/>
        <v>0</v>
      </c>
      <c r="AP2527" s="304">
        <f t="shared" si="827"/>
        <v>0</v>
      </c>
      <c r="AQ2527" s="304">
        <f t="shared" si="828"/>
        <v>0</v>
      </c>
      <c r="AR2527" s="304">
        <f t="shared" si="829"/>
        <v>0</v>
      </c>
      <c r="AS2527" s="304">
        <f t="shared" si="830"/>
        <v>0</v>
      </c>
      <c r="AT2527" s="304">
        <f t="shared" si="831"/>
        <v>0</v>
      </c>
      <c r="AU2527" s="304">
        <f t="shared" si="832"/>
        <v>0</v>
      </c>
      <c r="AV2527" s="304">
        <f t="shared" si="833"/>
        <v>0</v>
      </c>
      <c r="AW2527" s="304">
        <f t="shared" si="834"/>
        <v>0</v>
      </c>
      <c r="AX2527" s="304">
        <f t="shared" si="835"/>
        <v>0</v>
      </c>
      <c r="AY2527" s="304">
        <f t="shared" si="836"/>
        <v>0</v>
      </c>
      <c r="AZ2527" s="304">
        <f t="shared" si="837"/>
        <v>0</v>
      </c>
      <c r="BA2527" s="304">
        <f t="shared" si="838"/>
        <v>0</v>
      </c>
      <c r="BB2527" s="304">
        <f t="shared" si="839"/>
        <v>0</v>
      </c>
      <c r="BC2527" s="304">
        <f t="shared" si="840"/>
        <v>0</v>
      </c>
      <c r="BD2527" s="304">
        <f t="shared" si="841"/>
        <v>0</v>
      </c>
      <c r="BE2527" s="304">
        <f>IFERROR(IF(VLOOKUP($C2527,Listen!$A$2:$F$45,6,0)="Ja",BB2527-MAX(BC2527:BD2527),BB2527-BC2527),0)</f>
        <v>0</v>
      </c>
    </row>
    <row r="2528" spans="1:57" x14ac:dyDescent="0.25">
      <c r="A2528" s="320" t="str">
        <f>IF(AND(D2528&lt;&gt;0,C2528&lt;&gt;0,E2528&lt;&gt;0),IF(B2528&lt;&gt;0,CONCATENATE(B2528,"-AGr",VLOOKUP(C2528,Listen!$A$2:$D$45,4,FALSE),"-",D2528,"-",E2528,),CONCATENATE("AGr",VLOOKUP(C2528,Listen!$A$2:$D$45,4,FALSE),"-",D2528,"-",E2528)),"keine vollständige ID")</f>
        <v>keine vollständige ID</v>
      </c>
      <c r="B2528" s="301"/>
      <c r="C2528" s="287"/>
      <c r="D2528" s="34"/>
      <c r="E2528" s="306"/>
      <c r="F2528" s="116"/>
      <c r="G2528" s="17"/>
      <c r="H2528" s="17"/>
      <c r="I2528" s="17"/>
      <c r="J2528" s="17"/>
      <c r="K2528" s="17"/>
      <c r="L2528" s="17"/>
      <c r="M2528" s="17"/>
      <c r="N2528" s="17"/>
      <c r="O2528" s="116"/>
      <c r="P2528" s="117">
        <f>IF(D2528&gt;A_Stammdaten!$B$12,0,SUM(G2528,H2528,J2528,L2528:M2528)-SUM(I2528,K2528,N2528:O2528))</f>
        <v>0</v>
      </c>
      <c r="Q2528" s="17"/>
      <c r="R2528" s="17"/>
      <c r="S2528" s="17"/>
      <c r="T2528" s="17"/>
      <c r="U2528" s="62">
        <f t="shared" si="821"/>
        <v>0</v>
      </c>
      <c r="V2528" s="34"/>
      <c r="W2528" s="34"/>
      <c r="X2528" s="34"/>
      <c r="Y2528" s="34"/>
      <c r="Z2528" s="34"/>
      <c r="AA2528" s="63" t="str">
        <f t="shared" si="822"/>
        <v>-</v>
      </c>
      <c r="AB2528" s="63" t="str">
        <f t="shared" si="823"/>
        <v>-</v>
      </c>
      <c r="AC2528" s="63">
        <f>IF(ISBLANK($C2528),0,VLOOKUP($C2528,Listen!$A$2:$C$45,2,FALSE))</f>
        <v>0</v>
      </c>
      <c r="AD2528" s="63">
        <f>IF(ISBLANK($C2528),0,VLOOKUP($C2528,Listen!$A$2:$C$45,3,FALSE))</f>
        <v>0</v>
      </c>
      <c r="AE2528" s="49">
        <f t="shared" si="824"/>
        <v>0</v>
      </c>
      <c r="AF2528" s="49">
        <f t="shared" si="824"/>
        <v>0</v>
      </c>
      <c r="AG2528" s="49">
        <f>IFERROR(IF(OR($V2528&lt;&gt;"Ja",VLOOKUP($C2528,Listen!$A$2:$F$45,5,0)="Nein",D2528&lt;IF(C2528="LNG Anbindungsanlagen gemäß separater Festlegung",2022,2023)),$AC2528,$AA2528),0)</f>
        <v>0</v>
      </c>
      <c r="AH2528" s="49">
        <f>IFERROR(IF(OR($V2528&lt;&gt;"Ja",VLOOKUP($C2528,Listen!$A$2:$F$45,5,0)="Nein",D2528&lt;IF(C2528="LNG Anbindungsanlagen gemäß separater Festlegung",2022,2023)),$AC2528,$AA2528),0)</f>
        <v>0</v>
      </c>
      <c r="AI2528" s="49">
        <f>IFERROR(IF(OR($W2528&lt;&gt;"Ja",VLOOKUP($C2528,Listen!$A$2:$F$45,6,0)="Nein"),$AC2528,$AB2528),0)</f>
        <v>0</v>
      </c>
      <c r="AJ2528" s="49">
        <f>IFERROR(IF(OR($W2528&lt;&gt;"Ja",VLOOKUP($C2528,Listen!$A$2:$F$45,6,0)="Nein"),$AC2528,$AB2528),0)</f>
        <v>0</v>
      </c>
      <c r="AK2528" s="49">
        <f>IFERROR(IF(OR($W2528&lt;&gt;"Ja",VLOOKUP($C2528,Listen!$A$2:$F$45,6,0)="Nein"),$AC2528,$AB2528),0)</f>
        <v>0</v>
      </c>
      <c r="AL2528" s="51">
        <f t="shared" si="825"/>
        <v>0</v>
      </c>
      <c r="AM2528" s="296">
        <f>IFERROR(IF(VLOOKUP($C2528,Listen!$A$2:$F$45,6,0)="Ja",MAX(BC2528:BD2528),D_SAV!$BC2528),0)</f>
        <v>0</v>
      </c>
      <c r="AN2528" s="51">
        <f t="shared" si="826"/>
        <v>0</v>
      </c>
      <c r="AP2528" s="304">
        <f t="shared" si="827"/>
        <v>0</v>
      </c>
      <c r="AQ2528" s="304">
        <f t="shared" si="828"/>
        <v>0</v>
      </c>
      <c r="AR2528" s="304">
        <f t="shared" si="829"/>
        <v>0</v>
      </c>
      <c r="AS2528" s="304">
        <f t="shared" si="830"/>
        <v>0</v>
      </c>
      <c r="AT2528" s="304">
        <f t="shared" si="831"/>
        <v>0</v>
      </c>
      <c r="AU2528" s="304">
        <f t="shared" si="832"/>
        <v>0</v>
      </c>
      <c r="AV2528" s="304">
        <f t="shared" si="833"/>
        <v>0</v>
      </c>
      <c r="AW2528" s="304">
        <f t="shared" si="834"/>
        <v>0</v>
      </c>
      <c r="AX2528" s="304">
        <f t="shared" si="835"/>
        <v>0</v>
      </c>
      <c r="AY2528" s="304">
        <f t="shared" si="836"/>
        <v>0</v>
      </c>
      <c r="AZ2528" s="304">
        <f t="shared" si="837"/>
        <v>0</v>
      </c>
      <c r="BA2528" s="304">
        <f t="shared" si="838"/>
        <v>0</v>
      </c>
      <c r="BB2528" s="304">
        <f t="shared" si="839"/>
        <v>0</v>
      </c>
      <c r="BC2528" s="304">
        <f t="shared" si="840"/>
        <v>0</v>
      </c>
      <c r="BD2528" s="304">
        <f t="shared" si="841"/>
        <v>0</v>
      </c>
      <c r="BE2528" s="304">
        <f>IFERROR(IF(VLOOKUP($C2528,Listen!$A$2:$F$45,6,0)="Ja",BB2528-MAX(BC2528:BD2528),BB2528-BC2528),0)</f>
        <v>0</v>
      </c>
    </row>
    <row r="2529" spans="1:57" x14ac:dyDescent="0.25">
      <c r="A2529" s="320" t="str">
        <f>IF(AND(D2529&lt;&gt;0,C2529&lt;&gt;0,E2529&lt;&gt;0),IF(B2529&lt;&gt;0,CONCATENATE(B2529,"-AGr",VLOOKUP(C2529,Listen!$A$2:$D$45,4,FALSE),"-",D2529,"-",E2529,),CONCATENATE("AGr",VLOOKUP(C2529,Listen!$A$2:$D$45,4,FALSE),"-",D2529,"-",E2529)),"keine vollständige ID")</f>
        <v>keine vollständige ID</v>
      </c>
      <c r="B2529" s="301"/>
      <c r="C2529" s="287"/>
      <c r="D2529" s="34"/>
      <c r="E2529" s="306"/>
      <c r="F2529" s="116"/>
      <c r="G2529" s="17"/>
      <c r="H2529" s="17"/>
      <c r="I2529" s="17"/>
      <c r="J2529" s="17"/>
      <c r="K2529" s="17"/>
      <c r="L2529" s="17"/>
      <c r="M2529" s="17"/>
      <c r="N2529" s="17"/>
      <c r="O2529" s="116"/>
      <c r="P2529" s="117">
        <f>IF(D2529&gt;A_Stammdaten!$B$12,0,SUM(G2529,H2529,J2529,L2529:M2529)-SUM(I2529,K2529,N2529:O2529))</f>
        <v>0</v>
      </c>
      <c r="Q2529" s="17"/>
      <c r="R2529" s="17"/>
      <c r="S2529" s="17"/>
      <c r="T2529" s="17"/>
      <c r="U2529" s="62">
        <f t="shared" si="821"/>
        <v>0</v>
      </c>
      <c r="V2529" s="34"/>
      <c r="W2529" s="34"/>
      <c r="X2529" s="34"/>
      <c r="Y2529" s="34"/>
      <c r="Z2529" s="34"/>
      <c r="AA2529" s="63" t="str">
        <f t="shared" si="822"/>
        <v>-</v>
      </c>
      <c r="AB2529" s="63" t="str">
        <f t="shared" si="823"/>
        <v>-</v>
      </c>
      <c r="AC2529" s="63">
        <f>IF(ISBLANK($C2529),0,VLOOKUP($C2529,Listen!$A$2:$C$45,2,FALSE))</f>
        <v>0</v>
      </c>
      <c r="AD2529" s="63">
        <f>IF(ISBLANK($C2529),0,VLOOKUP($C2529,Listen!$A$2:$C$45,3,FALSE))</f>
        <v>0</v>
      </c>
      <c r="AE2529" s="49">
        <f t="shared" si="824"/>
        <v>0</v>
      </c>
      <c r="AF2529" s="49">
        <f t="shared" si="824"/>
        <v>0</v>
      </c>
      <c r="AG2529" s="49">
        <f>IFERROR(IF(OR($V2529&lt;&gt;"Ja",VLOOKUP($C2529,Listen!$A$2:$F$45,5,0)="Nein",D2529&lt;IF(C2529="LNG Anbindungsanlagen gemäß separater Festlegung",2022,2023)),$AC2529,$AA2529),0)</f>
        <v>0</v>
      </c>
      <c r="AH2529" s="49">
        <f>IFERROR(IF(OR($V2529&lt;&gt;"Ja",VLOOKUP($C2529,Listen!$A$2:$F$45,5,0)="Nein",D2529&lt;IF(C2529="LNG Anbindungsanlagen gemäß separater Festlegung",2022,2023)),$AC2529,$AA2529),0)</f>
        <v>0</v>
      </c>
      <c r="AI2529" s="49">
        <f>IFERROR(IF(OR($W2529&lt;&gt;"Ja",VLOOKUP($C2529,Listen!$A$2:$F$45,6,0)="Nein"),$AC2529,$AB2529),0)</f>
        <v>0</v>
      </c>
      <c r="AJ2529" s="49">
        <f>IFERROR(IF(OR($W2529&lt;&gt;"Ja",VLOOKUP($C2529,Listen!$A$2:$F$45,6,0)="Nein"),$AC2529,$AB2529),0)</f>
        <v>0</v>
      </c>
      <c r="AK2529" s="49">
        <f>IFERROR(IF(OR($W2529&lt;&gt;"Ja",VLOOKUP($C2529,Listen!$A$2:$F$45,6,0)="Nein"),$AC2529,$AB2529),0)</f>
        <v>0</v>
      </c>
      <c r="AL2529" s="51">
        <f t="shared" si="825"/>
        <v>0</v>
      </c>
      <c r="AM2529" s="296">
        <f>IFERROR(IF(VLOOKUP($C2529,Listen!$A$2:$F$45,6,0)="Ja",MAX(BC2529:BD2529),D_SAV!$BC2529),0)</f>
        <v>0</v>
      </c>
      <c r="AN2529" s="51">
        <f t="shared" si="826"/>
        <v>0</v>
      </c>
      <c r="AP2529" s="304">
        <f t="shared" si="827"/>
        <v>0</v>
      </c>
      <c r="AQ2529" s="304">
        <f t="shared" si="828"/>
        <v>0</v>
      </c>
      <c r="AR2529" s="304">
        <f t="shared" si="829"/>
        <v>0</v>
      </c>
      <c r="AS2529" s="304">
        <f t="shared" si="830"/>
        <v>0</v>
      </c>
      <c r="AT2529" s="304">
        <f t="shared" si="831"/>
        <v>0</v>
      </c>
      <c r="AU2529" s="304">
        <f t="shared" si="832"/>
        <v>0</v>
      </c>
      <c r="AV2529" s="304">
        <f t="shared" si="833"/>
        <v>0</v>
      </c>
      <c r="AW2529" s="304">
        <f t="shared" si="834"/>
        <v>0</v>
      </c>
      <c r="AX2529" s="304">
        <f t="shared" si="835"/>
        <v>0</v>
      </c>
      <c r="AY2529" s="304">
        <f t="shared" si="836"/>
        <v>0</v>
      </c>
      <c r="AZ2529" s="304">
        <f t="shared" si="837"/>
        <v>0</v>
      </c>
      <c r="BA2529" s="304">
        <f t="shared" si="838"/>
        <v>0</v>
      </c>
      <c r="BB2529" s="304">
        <f t="shared" si="839"/>
        <v>0</v>
      </c>
      <c r="BC2529" s="304">
        <f t="shared" si="840"/>
        <v>0</v>
      </c>
      <c r="BD2529" s="304">
        <f t="shared" si="841"/>
        <v>0</v>
      </c>
      <c r="BE2529" s="304">
        <f>IFERROR(IF(VLOOKUP($C2529,Listen!$A$2:$F$45,6,0)="Ja",BB2529-MAX(BC2529:BD2529),BB2529-BC2529),0)</f>
        <v>0</v>
      </c>
    </row>
    <row r="2530" spans="1:57" x14ac:dyDescent="0.25">
      <c r="A2530" s="320" t="str">
        <f>IF(AND(D2530&lt;&gt;0,C2530&lt;&gt;0,E2530&lt;&gt;0),IF(B2530&lt;&gt;0,CONCATENATE(B2530,"-AGr",VLOOKUP(C2530,Listen!$A$2:$D$45,4,FALSE),"-",D2530,"-",E2530,),CONCATENATE("AGr",VLOOKUP(C2530,Listen!$A$2:$D$45,4,FALSE),"-",D2530,"-",E2530)),"keine vollständige ID")</f>
        <v>keine vollständige ID</v>
      </c>
      <c r="B2530" s="301"/>
      <c r="C2530" s="287"/>
      <c r="D2530" s="34"/>
      <c r="E2530" s="306"/>
      <c r="F2530" s="116"/>
      <c r="G2530" s="17"/>
      <c r="H2530" s="17"/>
      <c r="I2530" s="17"/>
      <c r="J2530" s="17"/>
      <c r="K2530" s="17"/>
      <c r="L2530" s="17"/>
      <c r="M2530" s="17"/>
      <c r="N2530" s="17"/>
      <c r="O2530" s="116"/>
      <c r="P2530" s="117">
        <f>IF(D2530&gt;A_Stammdaten!$B$12,0,SUM(G2530,H2530,J2530,L2530:M2530)-SUM(I2530,K2530,N2530:O2530))</f>
        <v>0</v>
      </c>
      <c r="Q2530" s="17"/>
      <c r="R2530" s="17"/>
      <c r="S2530" s="17"/>
      <c r="T2530" s="17"/>
      <c r="U2530" s="62">
        <f t="shared" si="821"/>
        <v>0</v>
      </c>
      <c r="V2530" s="34"/>
      <c r="W2530" s="34"/>
      <c r="X2530" s="34"/>
      <c r="Y2530" s="34"/>
      <c r="Z2530" s="34"/>
      <c r="AA2530" s="63" t="str">
        <f t="shared" si="822"/>
        <v>-</v>
      </c>
      <c r="AB2530" s="63" t="str">
        <f t="shared" si="823"/>
        <v>-</v>
      </c>
      <c r="AC2530" s="63">
        <f>IF(ISBLANK($C2530),0,VLOOKUP($C2530,Listen!$A$2:$C$45,2,FALSE))</f>
        <v>0</v>
      </c>
      <c r="AD2530" s="63">
        <f>IF(ISBLANK($C2530),0,VLOOKUP($C2530,Listen!$A$2:$C$45,3,FALSE))</f>
        <v>0</v>
      </c>
      <c r="AE2530" s="49">
        <f t="shared" si="824"/>
        <v>0</v>
      </c>
      <c r="AF2530" s="49">
        <f t="shared" si="824"/>
        <v>0</v>
      </c>
      <c r="AG2530" s="49">
        <f>IFERROR(IF(OR($V2530&lt;&gt;"Ja",VLOOKUP($C2530,Listen!$A$2:$F$45,5,0)="Nein",D2530&lt;IF(C2530="LNG Anbindungsanlagen gemäß separater Festlegung",2022,2023)),$AC2530,$AA2530),0)</f>
        <v>0</v>
      </c>
      <c r="AH2530" s="49">
        <f>IFERROR(IF(OR($V2530&lt;&gt;"Ja",VLOOKUP($C2530,Listen!$A$2:$F$45,5,0)="Nein",D2530&lt;IF(C2530="LNG Anbindungsanlagen gemäß separater Festlegung",2022,2023)),$AC2530,$AA2530),0)</f>
        <v>0</v>
      </c>
      <c r="AI2530" s="49">
        <f>IFERROR(IF(OR($W2530&lt;&gt;"Ja",VLOOKUP($C2530,Listen!$A$2:$F$45,6,0)="Nein"),$AC2530,$AB2530),0)</f>
        <v>0</v>
      </c>
      <c r="AJ2530" s="49">
        <f>IFERROR(IF(OR($W2530&lt;&gt;"Ja",VLOOKUP($C2530,Listen!$A$2:$F$45,6,0)="Nein"),$AC2530,$AB2530),0)</f>
        <v>0</v>
      </c>
      <c r="AK2530" s="49">
        <f>IFERROR(IF(OR($W2530&lt;&gt;"Ja",VLOOKUP($C2530,Listen!$A$2:$F$45,6,0)="Nein"),$AC2530,$AB2530),0)</f>
        <v>0</v>
      </c>
      <c r="AL2530" s="51">
        <f t="shared" si="825"/>
        <v>0</v>
      </c>
      <c r="AM2530" s="296">
        <f>IFERROR(IF(VLOOKUP($C2530,Listen!$A$2:$F$45,6,0)="Ja",MAX(BC2530:BD2530),D_SAV!$BC2530),0)</f>
        <v>0</v>
      </c>
      <c r="AN2530" s="51">
        <f t="shared" si="826"/>
        <v>0</v>
      </c>
      <c r="AP2530" s="304">
        <f t="shared" si="827"/>
        <v>0</v>
      </c>
      <c r="AQ2530" s="304">
        <f t="shared" si="828"/>
        <v>0</v>
      </c>
      <c r="AR2530" s="304">
        <f t="shared" si="829"/>
        <v>0</v>
      </c>
      <c r="AS2530" s="304">
        <f t="shared" si="830"/>
        <v>0</v>
      </c>
      <c r="AT2530" s="304">
        <f t="shared" si="831"/>
        <v>0</v>
      </c>
      <c r="AU2530" s="304">
        <f t="shared" si="832"/>
        <v>0</v>
      </c>
      <c r="AV2530" s="304">
        <f t="shared" si="833"/>
        <v>0</v>
      </c>
      <c r="AW2530" s="304">
        <f t="shared" si="834"/>
        <v>0</v>
      </c>
      <c r="AX2530" s="304">
        <f t="shared" si="835"/>
        <v>0</v>
      </c>
      <c r="AY2530" s="304">
        <f t="shared" si="836"/>
        <v>0</v>
      </c>
      <c r="AZ2530" s="304">
        <f t="shared" si="837"/>
        <v>0</v>
      </c>
      <c r="BA2530" s="304">
        <f t="shared" si="838"/>
        <v>0</v>
      </c>
      <c r="BB2530" s="304">
        <f t="shared" si="839"/>
        <v>0</v>
      </c>
      <c r="BC2530" s="304">
        <f t="shared" si="840"/>
        <v>0</v>
      </c>
      <c r="BD2530" s="304">
        <f t="shared" si="841"/>
        <v>0</v>
      </c>
      <c r="BE2530" s="304">
        <f>IFERROR(IF(VLOOKUP($C2530,Listen!$A$2:$F$45,6,0)="Ja",BB2530-MAX(BC2530:BD2530),BB2530-BC2530),0)</f>
        <v>0</v>
      </c>
    </row>
    <row r="2531" spans="1:57" x14ac:dyDescent="0.25">
      <c r="A2531" s="320" t="str">
        <f>IF(AND(D2531&lt;&gt;0,C2531&lt;&gt;0,E2531&lt;&gt;0),IF(B2531&lt;&gt;0,CONCATENATE(B2531,"-AGr",VLOOKUP(C2531,Listen!$A$2:$D$45,4,FALSE),"-",D2531,"-",E2531,),CONCATENATE("AGr",VLOOKUP(C2531,Listen!$A$2:$D$45,4,FALSE),"-",D2531,"-",E2531)),"keine vollständige ID")</f>
        <v>keine vollständige ID</v>
      </c>
      <c r="B2531" s="301"/>
      <c r="C2531" s="287"/>
      <c r="D2531" s="34"/>
      <c r="E2531" s="306"/>
      <c r="F2531" s="116"/>
      <c r="G2531" s="17"/>
      <c r="H2531" s="17"/>
      <c r="I2531" s="17"/>
      <c r="J2531" s="17"/>
      <c r="K2531" s="17"/>
      <c r="L2531" s="17"/>
      <c r="M2531" s="17"/>
      <c r="N2531" s="17"/>
      <c r="O2531" s="116"/>
      <c r="P2531" s="117">
        <f>IF(D2531&gt;A_Stammdaten!$B$12,0,SUM(G2531,H2531,J2531,L2531:M2531)-SUM(I2531,K2531,N2531:O2531))</f>
        <v>0</v>
      </c>
      <c r="Q2531" s="17"/>
      <c r="R2531" s="17"/>
      <c r="S2531" s="17"/>
      <c r="T2531" s="17"/>
      <c r="U2531" s="62">
        <f t="shared" si="821"/>
        <v>0</v>
      </c>
      <c r="V2531" s="34"/>
      <c r="W2531" s="34"/>
      <c r="X2531" s="34"/>
      <c r="Y2531" s="34"/>
      <c r="Z2531" s="34"/>
      <c r="AA2531" s="63" t="str">
        <f t="shared" si="822"/>
        <v>-</v>
      </c>
      <c r="AB2531" s="63" t="str">
        <f t="shared" si="823"/>
        <v>-</v>
      </c>
      <c r="AC2531" s="63">
        <f>IF(ISBLANK($C2531),0,VLOOKUP($C2531,Listen!$A$2:$C$45,2,FALSE))</f>
        <v>0</v>
      </c>
      <c r="AD2531" s="63">
        <f>IF(ISBLANK($C2531),0,VLOOKUP($C2531,Listen!$A$2:$C$45,3,FALSE))</f>
        <v>0</v>
      </c>
      <c r="AE2531" s="49">
        <f t="shared" si="824"/>
        <v>0</v>
      </c>
      <c r="AF2531" s="49">
        <f t="shared" si="824"/>
        <v>0</v>
      </c>
      <c r="AG2531" s="49">
        <f>IFERROR(IF(OR($V2531&lt;&gt;"Ja",VLOOKUP($C2531,Listen!$A$2:$F$45,5,0)="Nein",D2531&lt;IF(C2531="LNG Anbindungsanlagen gemäß separater Festlegung",2022,2023)),$AC2531,$AA2531),0)</f>
        <v>0</v>
      </c>
      <c r="AH2531" s="49">
        <f>IFERROR(IF(OR($V2531&lt;&gt;"Ja",VLOOKUP($C2531,Listen!$A$2:$F$45,5,0)="Nein",D2531&lt;IF(C2531="LNG Anbindungsanlagen gemäß separater Festlegung",2022,2023)),$AC2531,$AA2531),0)</f>
        <v>0</v>
      </c>
      <c r="AI2531" s="49">
        <f>IFERROR(IF(OR($W2531&lt;&gt;"Ja",VLOOKUP($C2531,Listen!$A$2:$F$45,6,0)="Nein"),$AC2531,$AB2531),0)</f>
        <v>0</v>
      </c>
      <c r="AJ2531" s="49">
        <f>IFERROR(IF(OR($W2531&lt;&gt;"Ja",VLOOKUP($C2531,Listen!$A$2:$F$45,6,0)="Nein"),$AC2531,$AB2531),0)</f>
        <v>0</v>
      </c>
      <c r="AK2531" s="49">
        <f>IFERROR(IF(OR($W2531&lt;&gt;"Ja",VLOOKUP($C2531,Listen!$A$2:$F$45,6,0)="Nein"),$AC2531,$AB2531),0)</f>
        <v>0</v>
      </c>
      <c r="AL2531" s="51">
        <f t="shared" si="825"/>
        <v>0</v>
      </c>
      <c r="AM2531" s="296">
        <f>IFERROR(IF(VLOOKUP($C2531,Listen!$A$2:$F$45,6,0)="Ja",MAX(BC2531:BD2531),D_SAV!$BC2531),0)</f>
        <v>0</v>
      </c>
      <c r="AN2531" s="51">
        <f t="shared" si="826"/>
        <v>0</v>
      </c>
      <c r="AP2531" s="304">
        <f t="shared" si="827"/>
        <v>0</v>
      </c>
      <c r="AQ2531" s="304">
        <f t="shared" si="828"/>
        <v>0</v>
      </c>
      <c r="AR2531" s="304">
        <f t="shared" si="829"/>
        <v>0</v>
      </c>
      <c r="AS2531" s="304">
        <f t="shared" si="830"/>
        <v>0</v>
      </c>
      <c r="AT2531" s="304">
        <f t="shared" si="831"/>
        <v>0</v>
      </c>
      <c r="AU2531" s="304">
        <f t="shared" si="832"/>
        <v>0</v>
      </c>
      <c r="AV2531" s="304">
        <f t="shared" si="833"/>
        <v>0</v>
      </c>
      <c r="AW2531" s="304">
        <f t="shared" si="834"/>
        <v>0</v>
      </c>
      <c r="AX2531" s="304">
        <f t="shared" si="835"/>
        <v>0</v>
      </c>
      <c r="AY2531" s="304">
        <f t="shared" si="836"/>
        <v>0</v>
      </c>
      <c r="AZ2531" s="304">
        <f t="shared" si="837"/>
        <v>0</v>
      </c>
      <c r="BA2531" s="304">
        <f t="shared" si="838"/>
        <v>0</v>
      </c>
      <c r="BB2531" s="304">
        <f t="shared" si="839"/>
        <v>0</v>
      </c>
      <c r="BC2531" s="304">
        <f t="shared" si="840"/>
        <v>0</v>
      </c>
      <c r="BD2531" s="304">
        <f t="shared" si="841"/>
        <v>0</v>
      </c>
      <c r="BE2531" s="304">
        <f>IFERROR(IF(VLOOKUP($C2531,Listen!$A$2:$F$45,6,0)="Ja",BB2531-MAX(BC2531:BD2531),BB2531-BC2531),0)</f>
        <v>0</v>
      </c>
    </row>
    <row r="2532" spans="1:57" x14ac:dyDescent="0.25">
      <c r="A2532" s="320" t="str">
        <f>IF(AND(D2532&lt;&gt;0,C2532&lt;&gt;0,E2532&lt;&gt;0),IF(B2532&lt;&gt;0,CONCATENATE(B2532,"-AGr",VLOOKUP(C2532,Listen!$A$2:$D$45,4,FALSE),"-",D2532,"-",E2532,),CONCATENATE("AGr",VLOOKUP(C2532,Listen!$A$2:$D$45,4,FALSE),"-",D2532,"-",E2532)),"keine vollständige ID")</f>
        <v>keine vollständige ID</v>
      </c>
      <c r="B2532" s="301"/>
      <c r="C2532" s="287"/>
      <c r="D2532" s="34"/>
      <c r="E2532" s="306"/>
      <c r="F2532" s="116"/>
      <c r="G2532" s="17"/>
      <c r="H2532" s="17"/>
      <c r="I2532" s="17"/>
      <c r="J2532" s="17"/>
      <c r="K2532" s="17"/>
      <c r="L2532" s="17"/>
      <c r="M2532" s="17"/>
      <c r="N2532" s="17"/>
      <c r="O2532" s="116"/>
      <c r="P2532" s="117">
        <f>IF(D2532&gt;A_Stammdaten!$B$12,0,SUM(G2532,H2532,J2532,L2532:M2532)-SUM(I2532,K2532,N2532:O2532))</f>
        <v>0</v>
      </c>
      <c r="Q2532" s="17"/>
      <c r="R2532" s="17"/>
      <c r="S2532" s="17"/>
      <c r="T2532" s="17"/>
      <c r="U2532" s="62">
        <f t="shared" si="821"/>
        <v>0</v>
      </c>
      <c r="V2532" s="34"/>
      <c r="W2532" s="34"/>
      <c r="X2532" s="34"/>
      <c r="Y2532" s="34"/>
      <c r="Z2532" s="34"/>
      <c r="AA2532" s="63" t="str">
        <f t="shared" si="822"/>
        <v>-</v>
      </c>
      <c r="AB2532" s="63" t="str">
        <f t="shared" si="823"/>
        <v>-</v>
      </c>
      <c r="AC2532" s="63">
        <f>IF(ISBLANK($C2532),0,VLOOKUP($C2532,Listen!$A$2:$C$45,2,FALSE))</f>
        <v>0</v>
      </c>
      <c r="AD2532" s="63">
        <f>IF(ISBLANK($C2532),0,VLOOKUP($C2532,Listen!$A$2:$C$45,3,FALSE))</f>
        <v>0</v>
      </c>
      <c r="AE2532" s="49">
        <f t="shared" si="824"/>
        <v>0</v>
      </c>
      <c r="AF2532" s="49">
        <f t="shared" si="824"/>
        <v>0</v>
      </c>
      <c r="AG2532" s="49">
        <f>IFERROR(IF(OR($V2532&lt;&gt;"Ja",VLOOKUP($C2532,Listen!$A$2:$F$45,5,0)="Nein",D2532&lt;IF(C2532="LNG Anbindungsanlagen gemäß separater Festlegung",2022,2023)),$AC2532,$AA2532),0)</f>
        <v>0</v>
      </c>
      <c r="AH2532" s="49">
        <f>IFERROR(IF(OR($V2532&lt;&gt;"Ja",VLOOKUP($C2532,Listen!$A$2:$F$45,5,0)="Nein",D2532&lt;IF(C2532="LNG Anbindungsanlagen gemäß separater Festlegung",2022,2023)),$AC2532,$AA2532),0)</f>
        <v>0</v>
      </c>
      <c r="AI2532" s="49">
        <f>IFERROR(IF(OR($W2532&lt;&gt;"Ja",VLOOKUP($C2532,Listen!$A$2:$F$45,6,0)="Nein"),$AC2532,$AB2532),0)</f>
        <v>0</v>
      </c>
      <c r="AJ2532" s="49">
        <f>IFERROR(IF(OR($W2532&lt;&gt;"Ja",VLOOKUP($C2532,Listen!$A$2:$F$45,6,0)="Nein"),$AC2532,$AB2532),0)</f>
        <v>0</v>
      </c>
      <c r="AK2532" s="49">
        <f>IFERROR(IF(OR($W2532&lt;&gt;"Ja",VLOOKUP($C2532,Listen!$A$2:$F$45,6,0)="Nein"),$AC2532,$AB2532),0)</f>
        <v>0</v>
      </c>
      <c r="AL2532" s="51">
        <f t="shared" si="825"/>
        <v>0</v>
      </c>
      <c r="AM2532" s="296">
        <f>IFERROR(IF(VLOOKUP($C2532,Listen!$A$2:$F$45,6,0)="Ja",MAX(BC2532:BD2532),D_SAV!$BC2532),0)</f>
        <v>0</v>
      </c>
      <c r="AN2532" s="51">
        <f t="shared" si="826"/>
        <v>0</v>
      </c>
      <c r="AP2532" s="304">
        <f t="shared" si="827"/>
        <v>0</v>
      </c>
      <c r="AQ2532" s="304">
        <f t="shared" si="828"/>
        <v>0</v>
      </c>
      <c r="AR2532" s="304">
        <f t="shared" si="829"/>
        <v>0</v>
      </c>
      <c r="AS2532" s="304">
        <f t="shared" si="830"/>
        <v>0</v>
      </c>
      <c r="AT2532" s="304">
        <f t="shared" si="831"/>
        <v>0</v>
      </c>
      <c r="AU2532" s="304">
        <f t="shared" si="832"/>
        <v>0</v>
      </c>
      <c r="AV2532" s="304">
        <f t="shared" si="833"/>
        <v>0</v>
      </c>
      <c r="AW2532" s="304">
        <f t="shared" si="834"/>
        <v>0</v>
      </c>
      <c r="AX2532" s="304">
        <f t="shared" si="835"/>
        <v>0</v>
      </c>
      <c r="AY2532" s="304">
        <f t="shared" si="836"/>
        <v>0</v>
      </c>
      <c r="AZ2532" s="304">
        <f t="shared" si="837"/>
        <v>0</v>
      </c>
      <c r="BA2532" s="304">
        <f t="shared" si="838"/>
        <v>0</v>
      </c>
      <c r="BB2532" s="304">
        <f t="shared" si="839"/>
        <v>0</v>
      </c>
      <c r="BC2532" s="304">
        <f t="shared" si="840"/>
        <v>0</v>
      </c>
      <c r="BD2532" s="304">
        <f t="shared" si="841"/>
        <v>0</v>
      </c>
      <c r="BE2532" s="304">
        <f>IFERROR(IF(VLOOKUP($C2532,Listen!$A$2:$F$45,6,0)="Ja",BB2532-MAX(BC2532:BD2532),BB2532-BC2532),0)</f>
        <v>0</v>
      </c>
    </row>
    <row r="2533" spans="1:57" x14ac:dyDescent="0.25">
      <c r="A2533" s="320" t="str">
        <f>IF(AND(D2533&lt;&gt;0,C2533&lt;&gt;0,E2533&lt;&gt;0),IF(B2533&lt;&gt;0,CONCATENATE(B2533,"-AGr",VLOOKUP(C2533,Listen!$A$2:$D$45,4,FALSE),"-",D2533,"-",E2533,),CONCATENATE("AGr",VLOOKUP(C2533,Listen!$A$2:$D$45,4,FALSE),"-",D2533,"-",E2533)),"keine vollständige ID")</f>
        <v>keine vollständige ID</v>
      </c>
      <c r="B2533" s="301"/>
      <c r="C2533" s="287"/>
      <c r="D2533" s="34"/>
      <c r="E2533" s="306"/>
      <c r="F2533" s="116"/>
      <c r="G2533" s="17"/>
      <c r="H2533" s="17"/>
      <c r="I2533" s="17"/>
      <c r="J2533" s="17"/>
      <c r="K2533" s="17"/>
      <c r="L2533" s="17"/>
      <c r="M2533" s="17"/>
      <c r="N2533" s="17"/>
      <c r="O2533" s="116"/>
      <c r="P2533" s="117">
        <f>IF(D2533&gt;A_Stammdaten!$B$12,0,SUM(G2533,H2533,J2533,L2533:M2533)-SUM(I2533,K2533,N2533:O2533))</f>
        <v>0</v>
      </c>
      <c r="Q2533" s="17"/>
      <c r="R2533" s="17"/>
      <c r="S2533" s="17"/>
      <c r="T2533" s="17"/>
      <c r="U2533" s="62">
        <f t="shared" si="821"/>
        <v>0</v>
      </c>
      <c r="V2533" s="34"/>
      <c r="W2533" s="34"/>
      <c r="X2533" s="34"/>
      <c r="Y2533" s="34"/>
      <c r="Z2533" s="34"/>
      <c r="AA2533" s="63" t="str">
        <f t="shared" si="822"/>
        <v>-</v>
      </c>
      <c r="AB2533" s="63" t="str">
        <f t="shared" si="823"/>
        <v>-</v>
      </c>
      <c r="AC2533" s="63">
        <f>IF(ISBLANK($C2533),0,VLOOKUP($C2533,Listen!$A$2:$C$45,2,FALSE))</f>
        <v>0</v>
      </c>
      <c r="AD2533" s="63">
        <f>IF(ISBLANK($C2533),0,VLOOKUP($C2533,Listen!$A$2:$C$45,3,FALSE))</f>
        <v>0</v>
      </c>
      <c r="AE2533" s="49">
        <f t="shared" si="824"/>
        <v>0</v>
      </c>
      <c r="AF2533" s="49">
        <f t="shared" si="824"/>
        <v>0</v>
      </c>
      <c r="AG2533" s="49">
        <f>IFERROR(IF(OR($V2533&lt;&gt;"Ja",VLOOKUP($C2533,Listen!$A$2:$F$45,5,0)="Nein",D2533&lt;IF(C2533="LNG Anbindungsanlagen gemäß separater Festlegung",2022,2023)),$AC2533,$AA2533),0)</f>
        <v>0</v>
      </c>
      <c r="AH2533" s="49">
        <f>IFERROR(IF(OR($V2533&lt;&gt;"Ja",VLOOKUP($C2533,Listen!$A$2:$F$45,5,0)="Nein",D2533&lt;IF(C2533="LNG Anbindungsanlagen gemäß separater Festlegung",2022,2023)),$AC2533,$AA2533),0)</f>
        <v>0</v>
      </c>
      <c r="AI2533" s="49">
        <f>IFERROR(IF(OR($W2533&lt;&gt;"Ja",VLOOKUP($C2533,Listen!$A$2:$F$45,6,0)="Nein"),$AC2533,$AB2533),0)</f>
        <v>0</v>
      </c>
      <c r="AJ2533" s="49">
        <f>IFERROR(IF(OR($W2533&lt;&gt;"Ja",VLOOKUP($C2533,Listen!$A$2:$F$45,6,0)="Nein"),$AC2533,$AB2533),0)</f>
        <v>0</v>
      </c>
      <c r="AK2533" s="49">
        <f>IFERROR(IF(OR($W2533&lt;&gt;"Ja",VLOOKUP($C2533,Listen!$A$2:$F$45,6,0)="Nein"),$AC2533,$AB2533),0)</f>
        <v>0</v>
      </c>
      <c r="AL2533" s="51">
        <f t="shared" si="825"/>
        <v>0</v>
      </c>
      <c r="AM2533" s="296">
        <f>IFERROR(IF(VLOOKUP($C2533,Listen!$A$2:$F$45,6,0)="Ja",MAX(BC2533:BD2533),D_SAV!$BC2533),0)</f>
        <v>0</v>
      </c>
      <c r="AN2533" s="51">
        <f t="shared" si="826"/>
        <v>0</v>
      </c>
      <c r="AP2533" s="304">
        <f t="shared" si="827"/>
        <v>0</v>
      </c>
      <c r="AQ2533" s="304">
        <f t="shared" si="828"/>
        <v>0</v>
      </c>
      <c r="AR2533" s="304">
        <f t="shared" si="829"/>
        <v>0</v>
      </c>
      <c r="AS2533" s="304">
        <f t="shared" si="830"/>
        <v>0</v>
      </c>
      <c r="AT2533" s="304">
        <f t="shared" si="831"/>
        <v>0</v>
      </c>
      <c r="AU2533" s="304">
        <f t="shared" si="832"/>
        <v>0</v>
      </c>
      <c r="AV2533" s="304">
        <f t="shared" si="833"/>
        <v>0</v>
      </c>
      <c r="AW2533" s="304">
        <f t="shared" si="834"/>
        <v>0</v>
      </c>
      <c r="AX2533" s="304">
        <f t="shared" si="835"/>
        <v>0</v>
      </c>
      <c r="AY2533" s="304">
        <f t="shared" si="836"/>
        <v>0</v>
      </c>
      <c r="AZ2533" s="304">
        <f t="shared" si="837"/>
        <v>0</v>
      </c>
      <c r="BA2533" s="304">
        <f t="shared" si="838"/>
        <v>0</v>
      </c>
      <c r="BB2533" s="304">
        <f t="shared" si="839"/>
        <v>0</v>
      </c>
      <c r="BC2533" s="304">
        <f t="shared" si="840"/>
        <v>0</v>
      </c>
      <c r="BD2533" s="304">
        <f t="shared" si="841"/>
        <v>0</v>
      </c>
      <c r="BE2533" s="304">
        <f>IFERROR(IF(VLOOKUP($C2533,Listen!$A$2:$F$45,6,0)="Ja",BB2533-MAX(BC2533:BD2533),BB2533-BC2533),0)</f>
        <v>0</v>
      </c>
    </row>
    <row r="2534" spans="1:57" x14ac:dyDescent="0.25">
      <c r="A2534" s="320" t="str">
        <f>IF(AND(D2534&lt;&gt;0,C2534&lt;&gt;0,E2534&lt;&gt;0),IF(B2534&lt;&gt;0,CONCATENATE(B2534,"-AGr",VLOOKUP(C2534,Listen!$A$2:$D$45,4,FALSE),"-",D2534,"-",E2534,),CONCATENATE("AGr",VLOOKUP(C2534,Listen!$A$2:$D$45,4,FALSE),"-",D2534,"-",E2534)),"keine vollständige ID")</f>
        <v>keine vollständige ID</v>
      </c>
      <c r="B2534" s="301"/>
      <c r="C2534" s="287"/>
      <c r="D2534" s="34"/>
      <c r="E2534" s="306"/>
      <c r="F2534" s="116"/>
      <c r="G2534" s="17"/>
      <c r="H2534" s="17"/>
      <c r="I2534" s="17"/>
      <c r="J2534" s="17"/>
      <c r="K2534" s="17"/>
      <c r="L2534" s="17"/>
      <c r="M2534" s="17"/>
      <c r="N2534" s="17"/>
      <c r="O2534" s="116"/>
      <c r="P2534" s="117">
        <f>IF(D2534&gt;A_Stammdaten!$B$12,0,SUM(G2534,H2534,J2534,L2534:M2534)-SUM(I2534,K2534,N2534:O2534))</f>
        <v>0</v>
      </c>
      <c r="Q2534" s="17"/>
      <c r="R2534" s="17"/>
      <c r="S2534" s="17"/>
      <c r="T2534" s="17"/>
      <c r="U2534" s="62">
        <f t="shared" si="821"/>
        <v>0</v>
      </c>
      <c r="V2534" s="34"/>
      <c r="W2534" s="34"/>
      <c r="X2534" s="34"/>
      <c r="Y2534" s="34"/>
      <c r="Z2534" s="34"/>
      <c r="AA2534" s="63" t="str">
        <f t="shared" si="822"/>
        <v>-</v>
      </c>
      <c r="AB2534" s="63" t="str">
        <f t="shared" si="823"/>
        <v>-</v>
      </c>
      <c r="AC2534" s="63">
        <f>IF(ISBLANK($C2534),0,VLOOKUP($C2534,Listen!$A$2:$C$45,2,FALSE))</f>
        <v>0</v>
      </c>
      <c r="AD2534" s="63">
        <f>IF(ISBLANK($C2534),0,VLOOKUP($C2534,Listen!$A$2:$C$45,3,FALSE))</f>
        <v>0</v>
      </c>
      <c r="AE2534" s="49">
        <f t="shared" si="824"/>
        <v>0</v>
      </c>
      <c r="AF2534" s="49">
        <f t="shared" si="824"/>
        <v>0</v>
      </c>
      <c r="AG2534" s="49">
        <f>IFERROR(IF(OR($V2534&lt;&gt;"Ja",VLOOKUP($C2534,Listen!$A$2:$F$45,5,0)="Nein",D2534&lt;IF(C2534="LNG Anbindungsanlagen gemäß separater Festlegung",2022,2023)),$AC2534,$AA2534),0)</f>
        <v>0</v>
      </c>
      <c r="AH2534" s="49">
        <f>IFERROR(IF(OR($V2534&lt;&gt;"Ja",VLOOKUP($C2534,Listen!$A$2:$F$45,5,0)="Nein",D2534&lt;IF(C2534="LNG Anbindungsanlagen gemäß separater Festlegung",2022,2023)),$AC2534,$AA2534),0)</f>
        <v>0</v>
      </c>
      <c r="AI2534" s="49">
        <f>IFERROR(IF(OR($W2534&lt;&gt;"Ja",VLOOKUP($C2534,Listen!$A$2:$F$45,6,0)="Nein"),$AC2534,$AB2534),0)</f>
        <v>0</v>
      </c>
      <c r="AJ2534" s="49">
        <f>IFERROR(IF(OR($W2534&lt;&gt;"Ja",VLOOKUP($C2534,Listen!$A$2:$F$45,6,0)="Nein"),$AC2534,$AB2534),0)</f>
        <v>0</v>
      </c>
      <c r="AK2534" s="49">
        <f>IFERROR(IF(OR($W2534&lt;&gt;"Ja",VLOOKUP($C2534,Listen!$A$2:$F$45,6,0)="Nein"),$AC2534,$AB2534),0)</f>
        <v>0</v>
      </c>
      <c r="AL2534" s="51">
        <f t="shared" si="825"/>
        <v>0</v>
      </c>
      <c r="AM2534" s="296">
        <f>IFERROR(IF(VLOOKUP($C2534,Listen!$A$2:$F$45,6,0)="Ja",MAX(BC2534:BD2534),D_SAV!$BC2534),0)</f>
        <v>0</v>
      </c>
      <c r="AN2534" s="51">
        <f t="shared" si="826"/>
        <v>0</v>
      </c>
      <c r="AP2534" s="304">
        <f t="shared" si="827"/>
        <v>0</v>
      </c>
      <c r="AQ2534" s="304">
        <f t="shared" si="828"/>
        <v>0</v>
      </c>
      <c r="AR2534" s="304">
        <f t="shared" si="829"/>
        <v>0</v>
      </c>
      <c r="AS2534" s="304">
        <f t="shared" si="830"/>
        <v>0</v>
      </c>
      <c r="AT2534" s="304">
        <f t="shared" si="831"/>
        <v>0</v>
      </c>
      <c r="AU2534" s="304">
        <f t="shared" si="832"/>
        <v>0</v>
      </c>
      <c r="AV2534" s="304">
        <f t="shared" si="833"/>
        <v>0</v>
      </c>
      <c r="AW2534" s="304">
        <f t="shared" si="834"/>
        <v>0</v>
      </c>
      <c r="AX2534" s="304">
        <f t="shared" si="835"/>
        <v>0</v>
      </c>
      <c r="AY2534" s="304">
        <f t="shared" si="836"/>
        <v>0</v>
      </c>
      <c r="AZ2534" s="304">
        <f t="shared" si="837"/>
        <v>0</v>
      </c>
      <c r="BA2534" s="304">
        <f t="shared" si="838"/>
        <v>0</v>
      </c>
      <c r="BB2534" s="304">
        <f t="shared" si="839"/>
        <v>0</v>
      </c>
      <c r="BC2534" s="304">
        <f t="shared" si="840"/>
        <v>0</v>
      </c>
      <c r="BD2534" s="304">
        <f t="shared" si="841"/>
        <v>0</v>
      </c>
      <c r="BE2534" s="304">
        <f>IFERROR(IF(VLOOKUP($C2534,Listen!$A$2:$F$45,6,0)="Ja",BB2534-MAX(BC2534:BD2534),BB2534-BC2534),0)</f>
        <v>0</v>
      </c>
    </row>
    <row r="2535" spans="1:57" x14ac:dyDescent="0.25">
      <c r="A2535" s="320" t="str">
        <f>IF(AND(D2535&lt;&gt;0,C2535&lt;&gt;0,E2535&lt;&gt;0),IF(B2535&lt;&gt;0,CONCATENATE(B2535,"-AGr",VLOOKUP(C2535,Listen!$A$2:$D$45,4,FALSE),"-",D2535,"-",E2535,),CONCATENATE("AGr",VLOOKUP(C2535,Listen!$A$2:$D$45,4,FALSE),"-",D2535,"-",E2535)),"keine vollständige ID")</f>
        <v>keine vollständige ID</v>
      </c>
      <c r="B2535" s="301"/>
      <c r="C2535" s="287"/>
      <c r="D2535" s="34"/>
      <c r="E2535" s="306"/>
      <c r="F2535" s="116"/>
      <c r="G2535" s="17"/>
      <c r="H2535" s="17"/>
      <c r="I2535" s="17"/>
      <c r="J2535" s="17"/>
      <c r="K2535" s="17"/>
      <c r="L2535" s="17"/>
      <c r="M2535" s="17"/>
      <c r="N2535" s="17"/>
      <c r="O2535" s="116"/>
      <c r="P2535" s="117">
        <f>IF(D2535&gt;A_Stammdaten!$B$12,0,SUM(G2535,H2535,J2535,L2535:M2535)-SUM(I2535,K2535,N2535:O2535))</f>
        <v>0</v>
      </c>
      <c r="Q2535" s="17"/>
      <c r="R2535" s="17"/>
      <c r="S2535" s="17"/>
      <c r="T2535" s="17"/>
      <c r="U2535" s="62">
        <f t="shared" si="821"/>
        <v>0</v>
      </c>
      <c r="V2535" s="34"/>
      <c r="W2535" s="34"/>
      <c r="X2535" s="34"/>
      <c r="Y2535" s="34"/>
      <c r="Z2535" s="34"/>
      <c r="AA2535" s="63" t="str">
        <f t="shared" si="822"/>
        <v>-</v>
      </c>
      <c r="AB2535" s="63" t="str">
        <f t="shared" si="823"/>
        <v>-</v>
      </c>
      <c r="AC2535" s="63">
        <f>IF(ISBLANK($C2535),0,VLOOKUP($C2535,Listen!$A$2:$C$45,2,FALSE))</f>
        <v>0</v>
      </c>
      <c r="AD2535" s="63">
        <f>IF(ISBLANK($C2535),0,VLOOKUP($C2535,Listen!$A$2:$C$45,3,FALSE))</f>
        <v>0</v>
      </c>
      <c r="AE2535" s="49">
        <f t="shared" si="824"/>
        <v>0</v>
      </c>
      <c r="AF2535" s="49">
        <f t="shared" si="824"/>
        <v>0</v>
      </c>
      <c r="AG2535" s="49">
        <f>IFERROR(IF(OR($V2535&lt;&gt;"Ja",VLOOKUP($C2535,Listen!$A$2:$F$45,5,0)="Nein",D2535&lt;IF(C2535="LNG Anbindungsanlagen gemäß separater Festlegung",2022,2023)),$AC2535,$AA2535),0)</f>
        <v>0</v>
      </c>
      <c r="AH2535" s="49">
        <f>IFERROR(IF(OR($V2535&lt;&gt;"Ja",VLOOKUP($C2535,Listen!$A$2:$F$45,5,0)="Nein",D2535&lt;IF(C2535="LNG Anbindungsanlagen gemäß separater Festlegung",2022,2023)),$AC2535,$AA2535),0)</f>
        <v>0</v>
      </c>
      <c r="AI2535" s="49">
        <f>IFERROR(IF(OR($W2535&lt;&gt;"Ja",VLOOKUP($C2535,Listen!$A$2:$F$45,6,0)="Nein"),$AC2535,$AB2535),0)</f>
        <v>0</v>
      </c>
      <c r="AJ2535" s="49">
        <f>IFERROR(IF(OR($W2535&lt;&gt;"Ja",VLOOKUP($C2535,Listen!$A$2:$F$45,6,0)="Nein"),$AC2535,$AB2535),0)</f>
        <v>0</v>
      </c>
      <c r="AK2535" s="49">
        <f>IFERROR(IF(OR($W2535&lt;&gt;"Ja",VLOOKUP($C2535,Listen!$A$2:$F$45,6,0)="Nein"),$AC2535,$AB2535),0)</f>
        <v>0</v>
      </c>
      <c r="AL2535" s="51">
        <f t="shared" si="825"/>
        <v>0</v>
      </c>
      <c r="AM2535" s="296">
        <f>IFERROR(IF(VLOOKUP($C2535,Listen!$A$2:$F$45,6,0)="Ja",MAX(BC2535:BD2535),D_SAV!$BC2535),0)</f>
        <v>0</v>
      </c>
      <c r="AN2535" s="51">
        <f t="shared" si="826"/>
        <v>0</v>
      </c>
      <c r="AP2535" s="304">
        <f t="shared" si="827"/>
        <v>0</v>
      </c>
      <c r="AQ2535" s="304">
        <f t="shared" si="828"/>
        <v>0</v>
      </c>
      <c r="AR2535" s="304">
        <f t="shared" si="829"/>
        <v>0</v>
      </c>
      <c r="AS2535" s="304">
        <f t="shared" si="830"/>
        <v>0</v>
      </c>
      <c r="AT2535" s="304">
        <f t="shared" si="831"/>
        <v>0</v>
      </c>
      <c r="AU2535" s="304">
        <f t="shared" si="832"/>
        <v>0</v>
      </c>
      <c r="AV2535" s="304">
        <f t="shared" si="833"/>
        <v>0</v>
      </c>
      <c r="AW2535" s="304">
        <f t="shared" si="834"/>
        <v>0</v>
      </c>
      <c r="AX2535" s="304">
        <f t="shared" si="835"/>
        <v>0</v>
      </c>
      <c r="AY2535" s="304">
        <f t="shared" si="836"/>
        <v>0</v>
      </c>
      <c r="AZ2535" s="304">
        <f t="shared" si="837"/>
        <v>0</v>
      </c>
      <c r="BA2535" s="304">
        <f t="shared" si="838"/>
        <v>0</v>
      </c>
      <c r="BB2535" s="304">
        <f t="shared" si="839"/>
        <v>0</v>
      </c>
      <c r="BC2535" s="304">
        <f t="shared" si="840"/>
        <v>0</v>
      </c>
      <c r="BD2535" s="304">
        <f t="shared" si="841"/>
        <v>0</v>
      </c>
      <c r="BE2535" s="304">
        <f>IFERROR(IF(VLOOKUP($C2535,Listen!$A$2:$F$45,6,0)="Ja",BB2535-MAX(BC2535:BD2535),BB2535-BC2535),0)</f>
        <v>0</v>
      </c>
    </row>
    <row r="2536" spans="1:57" x14ac:dyDescent="0.25">
      <c r="A2536" s="320" t="str">
        <f>IF(AND(D2536&lt;&gt;0,C2536&lt;&gt;0,E2536&lt;&gt;0),IF(B2536&lt;&gt;0,CONCATENATE(B2536,"-AGr",VLOOKUP(C2536,Listen!$A$2:$D$45,4,FALSE),"-",D2536,"-",E2536,),CONCATENATE("AGr",VLOOKUP(C2536,Listen!$A$2:$D$45,4,FALSE),"-",D2536,"-",E2536)),"keine vollständige ID")</f>
        <v>keine vollständige ID</v>
      </c>
      <c r="B2536" s="301"/>
      <c r="C2536" s="287"/>
      <c r="D2536" s="34"/>
      <c r="E2536" s="306"/>
      <c r="F2536" s="116"/>
      <c r="G2536" s="17"/>
      <c r="H2536" s="17"/>
      <c r="I2536" s="17"/>
      <c r="J2536" s="17"/>
      <c r="K2536" s="17"/>
      <c r="L2536" s="17"/>
      <c r="M2536" s="17"/>
      <c r="N2536" s="17"/>
      <c r="O2536" s="116"/>
      <c r="P2536" s="117">
        <f>IF(D2536&gt;A_Stammdaten!$B$12,0,SUM(G2536,H2536,J2536,L2536:M2536)-SUM(I2536,K2536,N2536:O2536))</f>
        <v>0</v>
      </c>
      <c r="Q2536" s="17"/>
      <c r="R2536" s="17"/>
      <c r="S2536" s="17"/>
      <c r="T2536" s="17"/>
      <c r="U2536" s="62">
        <f t="shared" si="821"/>
        <v>0</v>
      </c>
      <c r="V2536" s="34"/>
      <c r="W2536" s="34"/>
      <c r="X2536" s="34"/>
      <c r="Y2536" s="34"/>
      <c r="Z2536" s="34"/>
      <c r="AA2536" s="63" t="str">
        <f t="shared" si="822"/>
        <v>-</v>
      </c>
      <c r="AB2536" s="63" t="str">
        <f t="shared" si="823"/>
        <v>-</v>
      </c>
      <c r="AC2536" s="63">
        <f>IF(ISBLANK($C2536),0,VLOOKUP($C2536,Listen!$A$2:$C$45,2,FALSE))</f>
        <v>0</v>
      </c>
      <c r="AD2536" s="63">
        <f>IF(ISBLANK($C2536),0,VLOOKUP($C2536,Listen!$A$2:$C$45,3,FALSE))</f>
        <v>0</v>
      </c>
      <c r="AE2536" s="49">
        <f t="shared" si="824"/>
        <v>0</v>
      </c>
      <c r="AF2536" s="49">
        <f t="shared" si="824"/>
        <v>0</v>
      </c>
      <c r="AG2536" s="49">
        <f>IFERROR(IF(OR($V2536&lt;&gt;"Ja",VLOOKUP($C2536,Listen!$A$2:$F$45,5,0)="Nein",D2536&lt;IF(C2536="LNG Anbindungsanlagen gemäß separater Festlegung",2022,2023)),$AC2536,$AA2536),0)</f>
        <v>0</v>
      </c>
      <c r="AH2536" s="49">
        <f>IFERROR(IF(OR($V2536&lt;&gt;"Ja",VLOOKUP($C2536,Listen!$A$2:$F$45,5,0)="Nein",D2536&lt;IF(C2536="LNG Anbindungsanlagen gemäß separater Festlegung",2022,2023)),$AC2536,$AA2536),0)</f>
        <v>0</v>
      </c>
      <c r="AI2536" s="49">
        <f>IFERROR(IF(OR($W2536&lt;&gt;"Ja",VLOOKUP($C2536,Listen!$A$2:$F$45,6,0)="Nein"),$AC2536,$AB2536),0)</f>
        <v>0</v>
      </c>
      <c r="AJ2536" s="49">
        <f>IFERROR(IF(OR($W2536&lt;&gt;"Ja",VLOOKUP($C2536,Listen!$A$2:$F$45,6,0)="Nein"),$AC2536,$AB2536),0)</f>
        <v>0</v>
      </c>
      <c r="AK2536" s="49">
        <f>IFERROR(IF(OR($W2536&lt;&gt;"Ja",VLOOKUP($C2536,Listen!$A$2:$F$45,6,0)="Nein"),$AC2536,$AB2536),0)</f>
        <v>0</v>
      </c>
      <c r="AL2536" s="51">
        <f t="shared" si="825"/>
        <v>0</v>
      </c>
      <c r="AM2536" s="296">
        <f>IFERROR(IF(VLOOKUP($C2536,Listen!$A$2:$F$45,6,0)="Ja",MAX(BC2536:BD2536),D_SAV!$BC2536),0)</f>
        <v>0</v>
      </c>
      <c r="AN2536" s="51">
        <f t="shared" si="826"/>
        <v>0</v>
      </c>
      <c r="AP2536" s="304">
        <f t="shared" si="827"/>
        <v>0</v>
      </c>
      <c r="AQ2536" s="304">
        <f t="shared" si="828"/>
        <v>0</v>
      </c>
      <c r="AR2536" s="304">
        <f t="shared" si="829"/>
        <v>0</v>
      </c>
      <c r="AS2536" s="304">
        <f t="shared" si="830"/>
        <v>0</v>
      </c>
      <c r="AT2536" s="304">
        <f t="shared" si="831"/>
        <v>0</v>
      </c>
      <c r="AU2536" s="304">
        <f t="shared" si="832"/>
        <v>0</v>
      </c>
      <c r="AV2536" s="304">
        <f t="shared" si="833"/>
        <v>0</v>
      </c>
      <c r="AW2536" s="304">
        <f t="shared" si="834"/>
        <v>0</v>
      </c>
      <c r="AX2536" s="304">
        <f t="shared" si="835"/>
        <v>0</v>
      </c>
      <c r="AY2536" s="304">
        <f t="shared" si="836"/>
        <v>0</v>
      </c>
      <c r="AZ2536" s="304">
        <f t="shared" si="837"/>
        <v>0</v>
      </c>
      <c r="BA2536" s="304">
        <f t="shared" si="838"/>
        <v>0</v>
      </c>
      <c r="BB2536" s="304">
        <f t="shared" si="839"/>
        <v>0</v>
      </c>
      <c r="BC2536" s="304">
        <f t="shared" si="840"/>
        <v>0</v>
      </c>
      <c r="BD2536" s="304">
        <f t="shared" si="841"/>
        <v>0</v>
      </c>
      <c r="BE2536" s="304">
        <f>IFERROR(IF(VLOOKUP($C2536,Listen!$A$2:$F$45,6,0)="Ja",BB2536-MAX(BC2536:BD2536),BB2536-BC2536),0)</f>
        <v>0</v>
      </c>
    </row>
    <row r="2537" spans="1:57" x14ac:dyDescent="0.25">
      <c r="A2537" s="320" t="str">
        <f>IF(AND(D2537&lt;&gt;0,C2537&lt;&gt;0,E2537&lt;&gt;0),IF(B2537&lt;&gt;0,CONCATENATE(B2537,"-AGr",VLOOKUP(C2537,Listen!$A$2:$D$45,4,FALSE),"-",D2537,"-",E2537,),CONCATENATE("AGr",VLOOKUP(C2537,Listen!$A$2:$D$45,4,FALSE),"-",D2537,"-",E2537)),"keine vollständige ID")</f>
        <v>keine vollständige ID</v>
      </c>
      <c r="B2537" s="301"/>
      <c r="C2537" s="287"/>
      <c r="D2537" s="34"/>
      <c r="E2537" s="306"/>
      <c r="F2537" s="116"/>
      <c r="G2537" s="17"/>
      <c r="H2537" s="17"/>
      <c r="I2537" s="17"/>
      <c r="J2537" s="17"/>
      <c r="K2537" s="17"/>
      <c r="L2537" s="17"/>
      <c r="M2537" s="17"/>
      <c r="N2537" s="17"/>
      <c r="O2537" s="116"/>
      <c r="P2537" s="117">
        <f>IF(D2537&gt;A_Stammdaten!$B$12,0,SUM(G2537,H2537,J2537,L2537:M2537)-SUM(I2537,K2537,N2537:O2537))</f>
        <v>0</v>
      </c>
      <c r="Q2537" s="17"/>
      <c r="R2537" s="17"/>
      <c r="S2537" s="17"/>
      <c r="T2537" s="17"/>
      <c r="U2537" s="62">
        <f t="shared" si="821"/>
        <v>0</v>
      </c>
      <c r="V2537" s="34"/>
      <c r="W2537" s="34"/>
      <c r="X2537" s="34"/>
      <c r="Y2537" s="34"/>
      <c r="Z2537" s="34"/>
      <c r="AA2537" s="63" t="str">
        <f t="shared" si="822"/>
        <v>-</v>
      </c>
      <c r="AB2537" s="63" t="str">
        <f t="shared" si="823"/>
        <v>-</v>
      </c>
      <c r="AC2537" s="63">
        <f>IF(ISBLANK($C2537),0,VLOOKUP($C2537,Listen!$A$2:$C$45,2,FALSE))</f>
        <v>0</v>
      </c>
      <c r="AD2537" s="63">
        <f>IF(ISBLANK($C2537),0,VLOOKUP($C2537,Listen!$A$2:$C$45,3,FALSE))</f>
        <v>0</v>
      </c>
      <c r="AE2537" s="49">
        <f t="shared" si="824"/>
        <v>0</v>
      </c>
      <c r="AF2537" s="49">
        <f t="shared" si="824"/>
        <v>0</v>
      </c>
      <c r="AG2537" s="49">
        <f>IFERROR(IF(OR($V2537&lt;&gt;"Ja",VLOOKUP($C2537,Listen!$A$2:$F$45,5,0)="Nein",D2537&lt;IF(C2537="LNG Anbindungsanlagen gemäß separater Festlegung",2022,2023)),$AC2537,$AA2537),0)</f>
        <v>0</v>
      </c>
      <c r="AH2537" s="49">
        <f>IFERROR(IF(OR($V2537&lt;&gt;"Ja",VLOOKUP($C2537,Listen!$A$2:$F$45,5,0)="Nein",D2537&lt;IF(C2537="LNG Anbindungsanlagen gemäß separater Festlegung",2022,2023)),$AC2537,$AA2537),0)</f>
        <v>0</v>
      </c>
      <c r="AI2537" s="49">
        <f>IFERROR(IF(OR($W2537&lt;&gt;"Ja",VLOOKUP($C2537,Listen!$A$2:$F$45,6,0)="Nein"),$AC2537,$AB2537),0)</f>
        <v>0</v>
      </c>
      <c r="AJ2537" s="49">
        <f>IFERROR(IF(OR($W2537&lt;&gt;"Ja",VLOOKUP($C2537,Listen!$A$2:$F$45,6,0)="Nein"),$AC2537,$AB2537),0)</f>
        <v>0</v>
      </c>
      <c r="AK2537" s="49">
        <f>IFERROR(IF(OR($W2537&lt;&gt;"Ja",VLOOKUP($C2537,Listen!$A$2:$F$45,6,0)="Nein"),$AC2537,$AB2537),0)</f>
        <v>0</v>
      </c>
      <c r="AL2537" s="51">
        <f t="shared" si="825"/>
        <v>0</v>
      </c>
      <c r="AM2537" s="296">
        <f>IFERROR(IF(VLOOKUP($C2537,Listen!$A$2:$F$45,6,0)="Ja",MAX(BC2537:BD2537),D_SAV!$BC2537),0)</f>
        <v>0</v>
      </c>
      <c r="AN2537" s="51">
        <f t="shared" si="826"/>
        <v>0</v>
      </c>
      <c r="AP2537" s="304">
        <f t="shared" si="827"/>
        <v>0</v>
      </c>
      <c r="AQ2537" s="304">
        <f t="shared" si="828"/>
        <v>0</v>
      </c>
      <c r="AR2537" s="304">
        <f t="shared" si="829"/>
        <v>0</v>
      </c>
      <c r="AS2537" s="304">
        <f t="shared" si="830"/>
        <v>0</v>
      </c>
      <c r="AT2537" s="304">
        <f t="shared" si="831"/>
        <v>0</v>
      </c>
      <c r="AU2537" s="304">
        <f t="shared" si="832"/>
        <v>0</v>
      </c>
      <c r="AV2537" s="304">
        <f t="shared" si="833"/>
        <v>0</v>
      </c>
      <c r="AW2537" s="304">
        <f t="shared" si="834"/>
        <v>0</v>
      </c>
      <c r="AX2537" s="304">
        <f t="shared" si="835"/>
        <v>0</v>
      </c>
      <c r="AY2537" s="304">
        <f t="shared" si="836"/>
        <v>0</v>
      </c>
      <c r="AZ2537" s="304">
        <f t="shared" si="837"/>
        <v>0</v>
      </c>
      <c r="BA2537" s="304">
        <f t="shared" si="838"/>
        <v>0</v>
      </c>
      <c r="BB2537" s="304">
        <f t="shared" si="839"/>
        <v>0</v>
      </c>
      <c r="BC2537" s="304">
        <f t="shared" si="840"/>
        <v>0</v>
      </c>
      <c r="BD2537" s="304">
        <f t="shared" si="841"/>
        <v>0</v>
      </c>
      <c r="BE2537" s="304">
        <f>IFERROR(IF(VLOOKUP($C2537,Listen!$A$2:$F$45,6,0)="Ja",BB2537-MAX(BC2537:BD2537),BB2537-BC2537),0)</f>
        <v>0</v>
      </c>
    </row>
    <row r="2538" spans="1:57" x14ac:dyDescent="0.25">
      <c r="A2538" s="320" t="str">
        <f>IF(AND(D2538&lt;&gt;0,C2538&lt;&gt;0,E2538&lt;&gt;0),IF(B2538&lt;&gt;0,CONCATENATE(B2538,"-AGr",VLOOKUP(C2538,Listen!$A$2:$D$45,4,FALSE),"-",D2538,"-",E2538,),CONCATENATE("AGr",VLOOKUP(C2538,Listen!$A$2:$D$45,4,FALSE),"-",D2538,"-",E2538)),"keine vollständige ID")</f>
        <v>keine vollständige ID</v>
      </c>
      <c r="B2538" s="301"/>
      <c r="C2538" s="287"/>
      <c r="D2538" s="34"/>
      <c r="E2538" s="306"/>
      <c r="F2538" s="116"/>
      <c r="G2538" s="17"/>
      <c r="H2538" s="17"/>
      <c r="I2538" s="17"/>
      <c r="J2538" s="17"/>
      <c r="K2538" s="17"/>
      <c r="L2538" s="17"/>
      <c r="M2538" s="17"/>
      <c r="N2538" s="17"/>
      <c r="O2538" s="116"/>
      <c r="P2538" s="117">
        <f>IF(D2538&gt;A_Stammdaten!$B$12,0,SUM(G2538,H2538,J2538,L2538:M2538)-SUM(I2538,K2538,N2538:O2538))</f>
        <v>0</v>
      </c>
      <c r="Q2538" s="17"/>
      <c r="R2538" s="17"/>
      <c r="S2538" s="17"/>
      <c r="T2538" s="17"/>
      <c r="U2538" s="62">
        <f t="shared" si="821"/>
        <v>0</v>
      </c>
      <c r="V2538" s="34"/>
      <c r="W2538" s="34"/>
      <c r="X2538" s="34"/>
      <c r="Y2538" s="34"/>
      <c r="Z2538" s="34"/>
      <c r="AA2538" s="63" t="str">
        <f t="shared" si="822"/>
        <v>-</v>
      </c>
      <c r="AB2538" s="63" t="str">
        <f t="shared" si="823"/>
        <v>-</v>
      </c>
      <c r="AC2538" s="63">
        <f>IF(ISBLANK($C2538),0,VLOOKUP($C2538,Listen!$A$2:$C$45,2,FALSE))</f>
        <v>0</v>
      </c>
      <c r="AD2538" s="63">
        <f>IF(ISBLANK($C2538),0,VLOOKUP($C2538,Listen!$A$2:$C$45,3,FALSE))</f>
        <v>0</v>
      </c>
      <c r="AE2538" s="49">
        <f t="shared" si="824"/>
        <v>0</v>
      </c>
      <c r="AF2538" s="49">
        <f t="shared" si="824"/>
        <v>0</v>
      </c>
      <c r="AG2538" s="49">
        <f>IFERROR(IF(OR($V2538&lt;&gt;"Ja",VLOOKUP($C2538,Listen!$A$2:$F$45,5,0)="Nein",D2538&lt;IF(C2538="LNG Anbindungsanlagen gemäß separater Festlegung",2022,2023)),$AC2538,$AA2538),0)</f>
        <v>0</v>
      </c>
      <c r="AH2538" s="49">
        <f>IFERROR(IF(OR($V2538&lt;&gt;"Ja",VLOOKUP($C2538,Listen!$A$2:$F$45,5,0)="Nein",D2538&lt;IF(C2538="LNG Anbindungsanlagen gemäß separater Festlegung",2022,2023)),$AC2538,$AA2538),0)</f>
        <v>0</v>
      </c>
      <c r="AI2538" s="49">
        <f>IFERROR(IF(OR($W2538&lt;&gt;"Ja",VLOOKUP($C2538,Listen!$A$2:$F$45,6,0)="Nein"),$AC2538,$AB2538),0)</f>
        <v>0</v>
      </c>
      <c r="AJ2538" s="49">
        <f>IFERROR(IF(OR($W2538&lt;&gt;"Ja",VLOOKUP($C2538,Listen!$A$2:$F$45,6,0)="Nein"),$AC2538,$AB2538),0)</f>
        <v>0</v>
      </c>
      <c r="AK2538" s="49">
        <f>IFERROR(IF(OR($W2538&lt;&gt;"Ja",VLOOKUP($C2538,Listen!$A$2:$F$45,6,0)="Nein"),$AC2538,$AB2538),0)</f>
        <v>0</v>
      </c>
      <c r="AL2538" s="51">
        <f t="shared" si="825"/>
        <v>0</v>
      </c>
      <c r="AM2538" s="296">
        <f>IFERROR(IF(VLOOKUP($C2538,Listen!$A$2:$F$45,6,0)="Ja",MAX(BC2538:BD2538),D_SAV!$BC2538),0)</f>
        <v>0</v>
      </c>
      <c r="AN2538" s="51">
        <f t="shared" si="826"/>
        <v>0</v>
      </c>
      <c r="AP2538" s="304">
        <f t="shared" si="827"/>
        <v>0</v>
      </c>
      <c r="AQ2538" s="304">
        <f t="shared" si="828"/>
        <v>0</v>
      </c>
      <c r="AR2538" s="304">
        <f t="shared" si="829"/>
        <v>0</v>
      </c>
      <c r="AS2538" s="304">
        <f t="shared" si="830"/>
        <v>0</v>
      </c>
      <c r="AT2538" s="304">
        <f t="shared" si="831"/>
        <v>0</v>
      </c>
      <c r="AU2538" s="304">
        <f t="shared" si="832"/>
        <v>0</v>
      </c>
      <c r="AV2538" s="304">
        <f t="shared" si="833"/>
        <v>0</v>
      </c>
      <c r="AW2538" s="304">
        <f t="shared" si="834"/>
        <v>0</v>
      </c>
      <c r="AX2538" s="304">
        <f t="shared" si="835"/>
        <v>0</v>
      </c>
      <c r="AY2538" s="304">
        <f t="shared" si="836"/>
        <v>0</v>
      </c>
      <c r="AZ2538" s="304">
        <f t="shared" si="837"/>
        <v>0</v>
      </c>
      <c r="BA2538" s="304">
        <f t="shared" si="838"/>
        <v>0</v>
      </c>
      <c r="BB2538" s="304">
        <f t="shared" si="839"/>
        <v>0</v>
      </c>
      <c r="BC2538" s="304">
        <f t="shared" si="840"/>
        <v>0</v>
      </c>
      <c r="BD2538" s="304">
        <f t="shared" si="841"/>
        <v>0</v>
      </c>
      <c r="BE2538" s="304">
        <f>IFERROR(IF(VLOOKUP($C2538,Listen!$A$2:$F$45,6,0)="Ja",BB2538-MAX(BC2538:BD2538),BB2538-BC2538),0)</f>
        <v>0</v>
      </c>
    </row>
    <row r="2539" spans="1:57" x14ac:dyDescent="0.25">
      <c r="A2539" s="320" t="str">
        <f>IF(AND(D2539&lt;&gt;0,C2539&lt;&gt;0,E2539&lt;&gt;0),IF(B2539&lt;&gt;0,CONCATENATE(B2539,"-AGr",VLOOKUP(C2539,Listen!$A$2:$D$45,4,FALSE),"-",D2539,"-",E2539,),CONCATENATE("AGr",VLOOKUP(C2539,Listen!$A$2:$D$45,4,FALSE),"-",D2539,"-",E2539)),"keine vollständige ID")</f>
        <v>keine vollständige ID</v>
      </c>
      <c r="B2539" s="301"/>
      <c r="C2539" s="287"/>
      <c r="D2539" s="34"/>
      <c r="E2539" s="306"/>
      <c r="F2539" s="116"/>
      <c r="G2539" s="17"/>
      <c r="H2539" s="17"/>
      <c r="I2539" s="17"/>
      <c r="J2539" s="17"/>
      <c r="K2539" s="17"/>
      <c r="L2539" s="17"/>
      <c r="M2539" s="17"/>
      <c r="N2539" s="17"/>
      <c r="O2539" s="116"/>
      <c r="P2539" s="117">
        <f>IF(D2539&gt;A_Stammdaten!$B$12,0,SUM(G2539,H2539,J2539,L2539:M2539)-SUM(I2539,K2539,N2539:O2539))</f>
        <v>0</v>
      </c>
      <c r="Q2539" s="17"/>
      <c r="R2539" s="17"/>
      <c r="S2539" s="17"/>
      <c r="T2539" s="17"/>
      <c r="U2539" s="62">
        <f t="shared" si="821"/>
        <v>0</v>
      </c>
      <c r="V2539" s="34"/>
      <c r="W2539" s="34"/>
      <c r="X2539" s="34"/>
      <c r="Y2539" s="34"/>
      <c r="Z2539" s="34"/>
      <c r="AA2539" s="63" t="str">
        <f t="shared" si="822"/>
        <v>-</v>
      </c>
      <c r="AB2539" s="63" t="str">
        <f t="shared" si="823"/>
        <v>-</v>
      </c>
      <c r="AC2539" s="63">
        <f>IF(ISBLANK($C2539),0,VLOOKUP($C2539,Listen!$A$2:$C$45,2,FALSE))</f>
        <v>0</v>
      </c>
      <c r="AD2539" s="63">
        <f>IF(ISBLANK($C2539),0,VLOOKUP($C2539,Listen!$A$2:$C$45,3,FALSE))</f>
        <v>0</v>
      </c>
      <c r="AE2539" s="49">
        <f t="shared" si="824"/>
        <v>0</v>
      </c>
      <c r="AF2539" s="49">
        <f t="shared" si="824"/>
        <v>0</v>
      </c>
      <c r="AG2539" s="49">
        <f>IFERROR(IF(OR($V2539&lt;&gt;"Ja",VLOOKUP($C2539,Listen!$A$2:$F$45,5,0)="Nein",D2539&lt;IF(C2539="LNG Anbindungsanlagen gemäß separater Festlegung",2022,2023)),$AC2539,$AA2539),0)</f>
        <v>0</v>
      </c>
      <c r="AH2539" s="49">
        <f>IFERROR(IF(OR($V2539&lt;&gt;"Ja",VLOOKUP($C2539,Listen!$A$2:$F$45,5,0)="Nein",D2539&lt;IF(C2539="LNG Anbindungsanlagen gemäß separater Festlegung",2022,2023)),$AC2539,$AA2539),0)</f>
        <v>0</v>
      </c>
      <c r="AI2539" s="49">
        <f>IFERROR(IF(OR($W2539&lt;&gt;"Ja",VLOOKUP($C2539,Listen!$A$2:$F$45,6,0)="Nein"),$AC2539,$AB2539),0)</f>
        <v>0</v>
      </c>
      <c r="AJ2539" s="49">
        <f>IFERROR(IF(OR($W2539&lt;&gt;"Ja",VLOOKUP($C2539,Listen!$A$2:$F$45,6,0)="Nein"),$AC2539,$AB2539),0)</f>
        <v>0</v>
      </c>
      <c r="AK2539" s="49">
        <f>IFERROR(IF(OR($W2539&lt;&gt;"Ja",VLOOKUP($C2539,Listen!$A$2:$F$45,6,0)="Nein"),$AC2539,$AB2539),0)</f>
        <v>0</v>
      </c>
      <c r="AL2539" s="51">
        <f t="shared" si="825"/>
        <v>0</v>
      </c>
      <c r="AM2539" s="296">
        <f>IFERROR(IF(VLOOKUP($C2539,Listen!$A$2:$F$45,6,0)="Ja",MAX(BC2539:BD2539),D_SAV!$BC2539),0)</f>
        <v>0</v>
      </c>
      <c r="AN2539" s="51">
        <f t="shared" si="826"/>
        <v>0</v>
      </c>
      <c r="AP2539" s="304">
        <f t="shared" si="827"/>
        <v>0</v>
      </c>
      <c r="AQ2539" s="304">
        <f t="shared" si="828"/>
        <v>0</v>
      </c>
      <c r="AR2539" s="304">
        <f t="shared" si="829"/>
        <v>0</v>
      </c>
      <c r="AS2539" s="304">
        <f t="shared" si="830"/>
        <v>0</v>
      </c>
      <c r="AT2539" s="304">
        <f t="shared" si="831"/>
        <v>0</v>
      </c>
      <c r="AU2539" s="304">
        <f t="shared" si="832"/>
        <v>0</v>
      </c>
      <c r="AV2539" s="304">
        <f t="shared" si="833"/>
        <v>0</v>
      </c>
      <c r="AW2539" s="304">
        <f t="shared" si="834"/>
        <v>0</v>
      </c>
      <c r="AX2539" s="304">
        <f t="shared" si="835"/>
        <v>0</v>
      </c>
      <c r="AY2539" s="304">
        <f t="shared" si="836"/>
        <v>0</v>
      </c>
      <c r="AZ2539" s="304">
        <f t="shared" si="837"/>
        <v>0</v>
      </c>
      <c r="BA2539" s="304">
        <f t="shared" si="838"/>
        <v>0</v>
      </c>
      <c r="BB2539" s="304">
        <f t="shared" si="839"/>
        <v>0</v>
      </c>
      <c r="BC2539" s="304">
        <f t="shared" si="840"/>
        <v>0</v>
      </c>
      <c r="BD2539" s="304">
        <f t="shared" si="841"/>
        <v>0</v>
      </c>
      <c r="BE2539" s="304">
        <f>IFERROR(IF(VLOOKUP($C2539,Listen!$A$2:$F$45,6,0)="Ja",BB2539-MAX(BC2539:BD2539),BB2539-BC2539),0)</f>
        <v>0</v>
      </c>
    </row>
    <row r="2540" spans="1:57" x14ac:dyDescent="0.25">
      <c r="A2540" s="320" t="str">
        <f>IF(AND(D2540&lt;&gt;0,C2540&lt;&gt;0,E2540&lt;&gt;0),IF(B2540&lt;&gt;0,CONCATENATE(B2540,"-AGr",VLOOKUP(C2540,Listen!$A$2:$D$45,4,FALSE),"-",D2540,"-",E2540,),CONCATENATE("AGr",VLOOKUP(C2540,Listen!$A$2:$D$45,4,FALSE),"-",D2540,"-",E2540)),"keine vollständige ID")</f>
        <v>keine vollständige ID</v>
      </c>
      <c r="B2540" s="301"/>
      <c r="C2540" s="287"/>
      <c r="D2540" s="34"/>
      <c r="E2540" s="306"/>
      <c r="F2540" s="116"/>
      <c r="G2540" s="17"/>
      <c r="H2540" s="17"/>
      <c r="I2540" s="17"/>
      <c r="J2540" s="17"/>
      <c r="K2540" s="17"/>
      <c r="L2540" s="17"/>
      <c r="M2540" s="17"/>
      <c r="N2540" s="17"/>
      <c r="O2540" s="116"/>
      <c r="P2540" s="117">
        <f>IF(D2540&gt;A_Stammdaten!$B$12,0,SUM(G2540,H2540,J2540,L2540:M2540)-SUM(I2540,K2540,N2540:O2540))</f>
        <v>0</v>
      </c>
      <c r="Q2540" s="17"/>
      <c r="R2540" s="17"/>
      <c r="S2540" s="17"/>
      <c r="T2540" s="17"/>
      <c r="U2540" s="62">
        <f t="shared" si="821"/>
        <v>0</v>
      </c>
      <c r="V2540" s="34"/>
      <c r="W2540" s="34"/>
      <c r="X2540" s="34"/>
      <c r="Y2540" s="34"/>
      <c r="Z2540" s="34"/>
      <c r="AA2540" s="63" t="str">
        <f t="shared" si="822"/>
        <v>-</v>
      </c>
      <c r="AB2540" s="63" t="str">
        <f t="shared" si="823"/>
        <v>-</v>
      </c>
      <c r="AC2540" s="63">
        <f>IF(ISBLANK($C2540),0,VLOOKUP($C2540,Listen!$A$2:$C$45,2,FALSE))</f>
        <v>0</v>
      </c>
      <c r="AD2540" s="63">
        <f>IF(ISBLANK($C2540),0,VLOOKUP($C2540,Listen!$A$2:$C$45,3,FALSE))</f>
        <v>0</v>
      </c>
      <c r="AE2540" s="49">
        <f t="shared" si="824"/>
        <v>0</v>
      </c>
      <c r="AF2540" s="49">
        <f t="shared" si="824"/>
        <v>0</v>
      </c>
      <c r="AG2540" s="49">
        <f>IFERROR(IF(OR($V2540&lt;&gt;"Ja",VLOOKUP($C2540,Listen!$A$2:$F$45,5,0)="Nein",D2540&lt;IF(C2540="LNG Anbindungsanlagen gemäß separater Festlegung",2022,2023)),$AC2540,$AA2540),0)</f>
        <v>0</v>
      </c>
      <c r="AH2540" s="49">
        <f>IFERROR(IF(OR($V2540&lt;&gt;"Ja",VLOOKUP($C2540,Listen!$A$2:$F$45,5,0)="Nein",D2540&lt;IF(C2540="LNG Anbindungsanlagen gemäß separater Festlegung",2022,2023)),$AC2540,$AA2540),0)</f>
        <v>0</v>
      </c>
      <c r="AI2540" s="49">
        <f>IFERROR(IF(OR($W2540&lt;&gt;"Ja",VLOOKUP($C2540,Listen!$A$2:$F$45,6,0)="Nein"),$AC2540,$AB2540),0)</f>
        <v>0</v>
      </c>
      <c r="AJ2540" s="49">
        <f>IFERROR(IF(OR($W2540&lt;&gt;"Ja",VLOOKUP($C2540,Listen!$A$2:$F$45,6,0)="Nein"),$AC2540,$AB2540),0)</f>
        <v>0</v>
      </c>
      <c r="AK2540" s="49">
        <f>IFERROR(IF(OR($W2540&lt;&gt;"Ja",VLOOKUP($C2540,Listen!$A$2:$F$45,6,0)="Nein"),$AC2540,$AB2540),0)</f>
        <v>0</v>
      </c>
      <c r="AL2540" s="51">
        <f t="shared" si="825"/>
        <v>0</v>
      </c>
      <c r="AM2540" s="296">
        <f>IFERROR(IF(VLOOKUP($C2540,Listen!$A$2:$F$45,6,0)="Ja",MAX(BC2540:BD2540),D_SAV!$BC2540),0)</f>
        <v>0</v>
      </c>
      <c r="AN2540" s="51">
        <f t="shared" si="826"/>
        <v>0</v>
      </c>
      <c r="AP2540" s="304">
        <f t="shared" si="827"/>
        <v>0</v>
      </c>
      <c r="AQ2540" s="304">
        <f t="shared" si="828"/>
        <v>0</v>
      </c>
      <c r="AR2540" s="304">
        <f t="shared" si="829"/>
        <v>0</v>
      </c>
      <c r="AS2540" s="304">
        <f t="shared" si="830"/>
        <v>0</v>
      </c>
      <c r="AT2540" s="304">
        <f t="shared" si="831"/>
        <v>0</v>
      </c>
      <c r="AU2540" s="304">
        <f t="shared" si="832"/>
        <v>0</v>
      </c>
      <c r="AV2540" s="304">
        <f t="shared" si="833"/>
        <v>0</v>
      </c>
      <c r="AW2540" s="304">
        <f t="shared" si="834"/>
        <v>0</v>
      </c>
      <c r="AX2540" s="304">
        <f t="shared" si="835"/>
        <v>0</v>
      </c>
      <c r="AY2540" s="304">
        <f t="shared" si="836"/>
        <v>0</v>
      </c>
      <c r="AZ2540" s="304">
        <f t="shared" si="837"/>
        <v>0</v>
      </c>
      <c r="BA2540" s="304">
        <f t="shared" si="838"/>
        <v>0</v>
      </c>
      <c r="BB2540" s="304">
        <f t="shared" si="839"/>
        <v>0</v>
      </c>
      <c r="BC2540" s="304">
        <f t="shared" si="840"/>
        <v>0</v>
      </c>
      <c r="BD2540" s="304">
        <f t="shared" si="841"/>
        <v>0</v>
      </c>
      <c r="BE2540" s="304">
        <f>IFERROR(IF(VLOOKUP($C2540,Listen!$A$2:$F$45,6,0)="Ja",BB2540-MAX(BC2540:BD2540),BB2540-BC2540),0)</f>
        <v>0</v>
      </c>
    </row>
    <row r="2541" spans="1:57" x14ac:dyDescent="0.25">
      <c r="A2541" s="320" t="str">
        <f>IF(AND(D2541&lt;&gt;0,C2541&lt;&gt;0,E2541&lt;&gt;0),IF(B2541&lt;&gt;0,CONCATENATE(B2541,"-AGr",VLOOKUP(C2541,Listen!$A$2:$D$45,4,FALSE),"-",D2541,"-",E2541,),CONCATENATE("AGr",VLOOKUP(C2541,Listen!$A$2:$D$45,4,FALSE),"-",D2541,"-",E2541)),"keine vollständige ID")</f>
        <v>keine vollständige ID</v>
      </c>
      <c r="B2541" s="301"/>
      <c r="C2541" s="287"/>
      <c r="D2541" s="34"/>
      <c r="E2541" s="306"/>
      <c r="F2541" s="116"/>
      <c r="G2541" s="17"/>
      <c r="H2541" s="17"/>
      <c r="I2541" s="17"/>
      <c r="J2541" s="17"/>
      <c r="K2541" s="17"/>
      <c r="L2541" s="17"/>
      <c r="M2541" s="17"/>
      <c r="N2541" s="17"/>
      <c r="O2541" s="116"/>
      <c r="P2541" s="117">
        <f>IF(D2541&gt;A_Stammdaten!$B$12,0,SUM(G2541,H2541,J2541,L2541:M2541)-SUM(I2541,K2541,N2541:O2541))</f>
        <v>0</v>
      </c>
      <c r="Q2541" s="17"/>
      <c r="R2541" s="17"/>
      <c r="S2541" s="17"/>
      <c r="T2541" s="17"/>
      <c r="U2541" s="62">
        <f t="shared" si="821"/>
        <v>0</v>
      </c>
      <c r="V2541" s="34"/>
      <c r="W2541" s="34"/>
      <c r="X2541" s="34"/>
      <c r="Y2541" s="34"/>
      <c r="Z2541" s="34"/>
      <c r="AA2541" s="63" t="str">
        <f t="shared" si="822"/>
        <v>-</v>
      </c>
      <c r="AB2541" s="63" t="str">
        <f t="shared" si="823"/>
        <v>-</v>
      </c>
      <c r="AC2541" s="63">
        <f>IF(ISBLANK($C2541),0,VLOOKUP($C2541,Listen!$A$2:$C$45,2,FALSE))</f>
        <v>0</v>
      </c>
      <c r="AD2541" s="63">
        <f>IF(ISBLANK($C2541),0,VLOOKUP($C2541,Listen!$A$2:$C$45,3,FALSE))</f>
        <v>0</v>
      </c>
      <c r="AE2541" s="49">
        <f t="shared" si="824"/>
        <v>0</v>
      </c>
      <c r="AF2541" s="49">
        <f t="shared" si="824"/>
        <v>0</v>
      </c>
      <c r="AG2541" s="49">
        <f>IFERROR(IF(OR($V2541&lt;&gt;"Ja",VLOOKUP($C2541,Listen!$A$2:$F$45,5,0)="Nein",D2541&lt;IF(C2541="LNG Anbindungsanlagen gemäß separater Festlegung",2022,2023)),$AC2541,$AA2541),0)</f>
        <v>0</v>
      </c>
      <c r="AH2541" s="49">
        <f>IFERROR(IF(OR($V2541&lt;&gt;"Ja",VLOOKUP($C2541,Listen!$A$2:$F$45,5,0)="Nein",D2541&lt;IF(C2541="LNG Anbindungsanlagen gemäß separater Festlegung",2022,2023)),$AC2541,$AA2541),0)</f>
        <v>0</v>
      </c>
      <c r="AI2541" s="49">
        <f>IFERROR(IF(OR($W2541&lt;&gt;"Ja",VLOOKUP($C2541,Listen!$A$2:$F$45,6,0)="Nein"),$AC2541,$AB2541),0)</f>
        <v>0</v>
      </c>
      <c r="AJ2541" s="49">
        <f>IFERROR(IF(OR($W2541&lt;&gt;"Ja",VLOOKUP($C2541,Listen!$A$2:$F$45,6,0)="Nein"),$AC2541,$AB2541),0)</f>
        <v>0</v>
      </c>
      <c r="AK2541" s="49">
        <f>IFERROR(IF(OR($W2541&lt;&gt;"Ja",VLOOKUP($C2541,Listen!$A$2:$F$45,6,0)="Nein"),$AC2541,$AB2541),0)</f>
        <v>0</v>
      </c>
      <c r="AL2541" s="51">
        <f t="shared" si="825"/>
        <v>0</v>
      </c>
      <c r="AM2541" s="296">
        <f>IFERROR(IF(VLOOKUP($C2541,Listen!$A$2:$F$45,6,0)="Ja",MAX(BC2541:BD2541),D_SAV!$BC2541),0)</f>
        <v>0</v>
      </c>
      <c r="AN2541" s="51">
        <f t="shared" si="826"/>
        <v>0</v>
      </c>
      <c r="AP2541" s="304">
        <f t="shared" si="827"/>
        <v>0</v>
      </c>
      <c r="AQ2541" s="304">
        <f t="shared" si="828"/>
        <v>0</v>
      </c>
      <c r="AR2541" s="304">
        <f t="shared" si="829"/>
        <v>0</v>
      </c>
      <c r="AS2541" s="304">
        <f t="shared" si="830"/>
        <v>0</v>
      </c>
      <c r="AT2541" s="304">
        <f t="shared" si="831"/>
        <v>0</v>
      </c>
      <c r="AU2541" s="304">
        <f t="shared" si="832"/>
        <v>0</v>
      </c>
      <c r="AV2541" s="304">
        <f t="shared" si="833"/>
        <v>0</v>
      </c>
      <c r="AW2541" s="304">
        <f t="shared" si="834"/>
        <v>0</v>
      </c>
      <c r="AX2541" s="304">
        <f t="shared" si="835"/>
        <v>0</v>
      </c>
      <c r="AY2541" s="304">
        <f t="shared" si="836"/>
        <v>0</v>
      </c>
      <c r="AZ2541" s="304">
        <f t="shared" si="837"/>
        <v>0</v>
      </c>
      <c r="BA2541" s="304">
        <f t="shared" si="838"/>
        <v>0</v>
      </c>
      <c r="BB2541" s="304">
        <f t="shared" si="839"/>
        <v>0</v>
      </c>
      <c r="BC2541" s="304">
        <f t="shared" si="840"/>
        <v>0</v>
      </c>
      <c r="BD2541" s="304">
        <f t="shared" si="841"/>
        <v>0</v>
      </c>
      <c r="BE2541" s="304">
        <f>IFERROR(IF(VLOOKUP($C2541,Listen!$A$2:$F$45,6,0)="Ja",BB2541-MAX(BC2541:BD2541),BB2541-BC2541),0)</f>
        <v>0</v>
      </c>
    </row>
    <row r="2542" spans="1:57" x14ac:dyDescent="0.25">
      <c r="A2542" s="320" t="str">
        <f>IF(AND(D2542&lt;&gt;0,C2542&lt;&gt;0,E2542&lt;&gt;0),IF(B2542&lt;&gt;0,CONCATENATE(B2542,"-AGr",VLOOKUP(C2542,Listen!$A$2:$D$45,4,FALSE),"-",D2542,"-",E2542,),CONCATENATE("AGr",VLOOKUP(C2542,Listen!$A$2:$D$45,4,FALSE),"-",D2542,"-",E2542)),"keine vollständige ID")</f>
        <v>keine vollständige ID</v>
      </c>
      <c r="B2542" s="301"/>
      <c r="C2542" s="287"/>
      <c r="D2542" s="34"/>
      <c r="E2542" s="306"/>
      <c r="F2542" s="116"/>
      <c r="G2542" s="17"/>
      <c r="H2542" s="17"/>
      <c r="I2542" s="17"/>
      <c r="J2542" s="17"/>
      <c r="K2542" s="17"/>
      <c r="L2542" s="17"/>
      <c r="M2542" s="17"/>
      <c r="N2542" s="17"/>
      <c r="O2542" s="116"/>
      <c r="P2542" s="117">
        <f>IF(D2542&gt;A_Stammdaten!$B$12,0,SUM(G2542,H2542,J2542,L2542:M2542)-SUM(I2542,K2542,N2542:O2542))</f>
        <v>0</v>
      </c>
      <c r="Q2542" s="17"/>
      <c r="R2542" s="17"/>
      <c r="S2542" s="17"/>
      <c r="T2542" s="17"/>
      <c r="U2542" s="62">
        <f t="shared" si="821"/>
        <v>0</v>
      </c>
      <c r="V2542" s="34"/>
      <c r="W2542" s="34"/>
      <c r="X2542" s="34"/>
      <c r="Y2542" s="34"/>
      <c r="Z2542" s="34"/>
      <c r="AA2542" s="63" t="str">
        <f t="shared" si="822"/>
        <v>-</v>
      </c>
      <c r="AB2542" s="63" t="str">
        <f t="shared" si="823"/>
        <v>-</v>
      </c>
      <c r="AC2542" s="63">
        <f>IF(ISBLANK($C2542),0,VLOOKUP($C2542,Listen!$A$2:$C$45,2,FALSE))</f>
        <v>0</v>
      </c>
      <c r="AD2542" s="63">
        <f>IF(ISBLANK($C2542),0,VLOOKUP($C2542,Listen!$A$2:$C$45,3,FALSE))</f>
        <v>0</v>
      </c>
      <c r="AE2542" s="49">
        <f t="shared" si="824"/>
        <v>0</v>
      </c>
      <c r="AF2542" s="49">
        <f t="shared" si="824"/>
        <v>0</v>
      </c>
      <c r="AG2542" s="49">
        <f>IFERROR(IF(OR($V2542&lt;&gt;"Ja",VLOOKUP($C2542,Listen!$A$2:$F$45,5,0)="Nein",D2542&lt;IF(C2542="LNG Anbindungsanlagen gemäß separater Festlegung",2022,2023)),$AC2542,$AA2542),0)</f>
        <v>0</v>
      </c>
      <c r="AH2542" s="49">
        <f>IFERROR(IF(OR($V2542&lt;&gt;"Ja",VLOOKUP($C2542,Listen!$A$2:$F$45,5,0)="Nein",D2542&lt;IF(C2542="LNG Anbindungsanlagen gemäß separater Festlegung",2022,2023)),$AC2542,$AA2542),0)</f>
        <v>0</v>
      </c>
      <c r="AI2542" s="49">
        <f>IFERROR(IF(OR($W2542&lt;&gt;"Ja",VLOOKUP($C2542,Listen!$A$2:$F$45,6,0)="Nein"),$AC2542,$AB2542),0)</f>
        <v>0</v>
      </c>
      <c r="AJ2542" s="49">
        <f>IFERROR(IF(OR($W2542&lt;&gt;"Ja",VLOOKUP($C2542,Listen!$A$2:$F$45,6,0)="Nein"),$AC2542,$AB2542),0)</f>
        <v>0</v>
      </c>
      <c r="AK2542" s="49">
        <f>IFERROR(IF(OR($W2542&lt;&gt;"Ja",VLOOKUP($C2542,Listen!$A$2:$F$45,6,0)="Nein"),$AC2542,$AB2542),0)</f>
        <v>0</v>
      </c>
      <c r="AL2542" s="51">
        <f t="shared" si="825"/>
        <v>0</v>
      </c>
      <c r="AM2542" s="296">
        <f>IFERROR(IF(VLOOKUP($C2542,Listen!$A$2:$F$45,6,0)="Ja",MAX(BC2542:BD2542),D_SAV!$BC2542),0)</f>
        <v>0</v>
      </c>
      <c r="AN2542" s="51">
        <f t="shared" si="826"/>
        <v>0</v>
      </c>
      <c r="AP2542" s="304">
        <f t="shared" si="827"/>
        <v>0</v>
      </c>
      <c r="AQ2542" s="304">
        <f t="shared" si="828"/>
        <v>0</v>
      </c>
      <c r="AR2542" s="304">
        <f t="shared" si="829"/>
        <v>0</v>
      </c>
      <c r="AS2542" s="304">
        <f t="shared" si="830"/>
        <v>0</v>
      </c>
      <c r="AT2542" s="304">
        <f t="shared" si="831"/>
        <v>0</v>
      </c>
      <c r="AU2542" s="304">
        <f t="shared" si="832"/>
        <v>0</v>
      </c>
      <c r="AV2542" s="304">
        <f t="shared" si="833"/>
        <v>0</v>
      </c>
      <c r="AW2542" s="304">
        <f t="shared" si="834"/>
        <v>0</v>
      </c>
      <c r="AX2542" s="304">
        <f t="shared" si="835"/>
        <v>0</v>
      </c>
      <c r="AY2542" s="304">
        <f t="shared" si="836"/>
        <v>0</v>
      </c>
      <c r="AZ2542" s="304">
        <f t="shared" si="837"/>
        <v>0</v>
      </c>
      <c r="BA2542" s="304">
        <f t="shared" si="838"/>
        <v>0</v>
      </c>
      <c r="BB2542" s="304">
        <f t="shared" si="839"/>
        <v>0</v>
      </c>
      <c r="BC2542" s="304">
        <f t="shared" si="840"/>
        <v>0</v>
      </c>
      <c r="BD2542" s="304">
        <f t="shared" si="841"/>
        <v>0</v>
      </c>
      <c r="BE2542" s="304">
        <f>IFERROR(IF(VLOOKUP($C2542,Listen!$A$2:$F$45,6,0)="Ja",BB2542-MAX(BC2542:BD2542),BB2542-BC2542),0)</f>
        <v>0</v>
      </c>
    </row>
    <row r="2543" spans="1:57" x14ac:dyDescent="0.25">
      <c r="A2543" s="320" t="str">
        <f>IF(AND(D2543&lt;&gt;0,C2543&lt;&gt;0,E2543&lt;&gt;0),IF(B2543&lt;&gt;0,CONCATENATE(B2543,"-AGr",VLOOKUP(C2543,Listen!$A$2:$D$45,4,FALSE),"-",D2543,"-",E2543,),CONCATENATE("AGr",VLOOKUP(C2543,Listen!$A$2:$D$45,4,FALSE),"-",D2543,"-",E2543)),"keine vollständige ID")</f>
        <v>keine vollständige ID</v>
      </c>
      <c r="B2543" s="301"/>
      <c r="C2543" s="287"/>
      <c r="D2543" s="34"/>
      <c r="E2543" s="306"/>
      <c r="F2543" s="116"/>
      <c r="G2543" s="17"/>
      <c r="H2543" s="17"/>
      <c r="I2543" s="17"/>
      <c r="J2543" s="17"/>
      <c r="K2543" s="17"/>
      <c r="L2543" s="17"/>
      <c r="M2543" s="17"/>
      <c r="N2543" s="17"/>
      <c r="O2543" s="116"/>
      <c r="P2543" s="117">
        <f>IF(D2543&gt;A_Stammdaten!$B$12,0,SUM(G2543,H2543,J2543,L2543:M2543)-SUM(I2543,K2543,N2543:O2543))</f>
        <v>0</v>
      </c>
      <c r="Q2543" s="17"/>
      <c r="R2543" s="17"/>
      <c r="S2543" s="17"/>
      <c r="T2543" s="17"/>
      <c r="U2543" s="62">
        <f t="shared" si="821"/>
        <v>0</v>
      </c>
      <c r="V2543" s="34"/>
      <c r="W2543" s="34"/>
      <c r="X2543" s="34"/>
      <c r="Y2543" s="34"/>
      <c r="Z2543" s="34"/>
      <c r="AA2543" s="63" t="str">
        <f t="shared" si="822"/>
        <v>-</v>
      </c>
      <c r="AB2543" s="63" t="str">
        <f t="shared" si="823"/>
        <v>-</v>
      </c>
      <c r="AC2543" s="63">
        <f>IF(ISBLANK($C2543),0,VLOOKUP($C2543,Listen!$A$2:$C$45,2,FALSE))</f>
        <v>0</v>
      </c>
      <c r="AD2543" s="63">
        <f>IF(ISBLANK($C2543),0,VLOOKUP($C2543,Listen!$A$2:$C$45,3,FALSE))</f>
        <v>0</v>
      </c>
      <c r="AE2543" s="49">
        <f t="shared" si="824"/>
        <v>0</v>
      </c>
      <c r="AF2543" s="49">
        <f t="shared" si="824"/>
        <v>0</v>
      </c>
      <c r="AG2543" s="49">
        <f>IFERROR(IF(OR($V2543&lt;&gt;"Ja",VLOOKUP($C2543,Listen!$A$2:$F$45,5,0)="Nein",D2543&lt;IF(C2543="LNG Anbindungsanlagen gemäß separater Festlegung",2022,2023)),$AC2543,$AA2543),0)</f>
        <v>0</v>
      </c>
      <c r="AH2543" s="49">
        <f>IFERROR(IF(OR($V2543&lt;&gt;"Ja",VLOOKUP($C2543,Listen!$A$2:$F$45,5,0)="Nein",D2543&lt;IF(C2543="LNG Anbindungsanlagen gemäß separater Festlegung",2022,2023)),$AC2543,$AA2543),0)</f>
        <v>0</v>
      </c>
      <c r="AI2543" s="49">
        <f>IFERROR(IF(OR($W2543&lt;&gt;"Ja",VLOOKUP($C2543,Listen!$A$2:$F$45,6,0)="Nein"),$AC2543,$AB2543),0)</f>
        <v>0</v>
      </c>
      <c r="AJ2543" s="49">
        <f>IFERROR(IF(OR($W2543&lt;&gt;"Ja",VLOOKUP($C2543,Listen!$A$2:$F$45,6,0)="Nein"),$AC2543,$AB2543),0)</f>
        <v>0</v>
      </c>
      <c r="AK2543" s="49">
        <f>IFERROR(IF(OR($W2543&lt;&gt;"Ja",VLOOKUP($C2543,Listen!$A$2:$F$45,6,0)="Nein"),$AC2543,$AB2543),0)</f>
        <v>0</v>
      </c>
      <c r="AL2543" s="51">
        <f t="shared" si="825"/>
        <v>0</v>
      </c>
      <c r="AM2543" s="296">
        <f>IFERROR(IF(VLOOKUP($C2543,Listen!$A$2:$F$45,6,0)="Ja",MAX(BC2543:BD2543),D_SAV!$BC2543),0)</f>
        <v>0</v>
      </c>
      <c r="AN2543" s="51">
        <f t="shared" si="826"/>
        <v>0</v>
      </c>
      <c r="AP2543" s="304">
        <f t="shared" si="827"/>
        <v>0</v>
      </c>
      <c r="AQ2543" s="304">
        <f t="shared" si="828"/>
        <v>0</v>
      </c>
      <c r="AR2543" s="304">
        <f t="shared" si="829"/>
        <v>0</v>
      </c>
      <c r="AS2543" s="304">
        <f t="shared" si="830"/>
        <v>0</v>
      </c>
      <c r="AT2543" s="304">
        <f t="shared" si="831"/>
        <v>0</v>
      </c>
      <c r="AU2543" s="304">
        <f t="shared" si="832"/>
        <v>0</v>
      </c>
      <c r="AV2543" s="304">
        <f t="shared" si="833"/>
        <v>0</v>
      </c>
      <c r="AW2543" s="304">
        <f t="shared" si="834"/>
        <v>0</v>
      </c>
      <c r="AX2543" s="304">
        <f t="shared" si="835"/>
        <v>0</v>
      </c>
      <c r="AY2543" s="304">
        <f t="shared" si="836"/>
        <v>0</v>
      </c>
      <c r="AZ2543" s="304">
        <f t="shared" si="837"/>
        <v>0</v>
      </c>
      <c r="BA2543" s="304">
        <f t="shared" si="838"/>
        <v>0</v>
      </c>
      <c r="BB2543" s="304">
        <f t="shared" si="839"/>
        <v>0</v>
      </c>
      <c r="BC2543" s="304">
        <f t="shared" si="840"/>
        <v>0</v>
      </c>
      <c r="BD2543" s="304">
        <f t="shared" si="841"/>
        <v>0</v>
      </c>
      <c r="BE2543" s="304">
        <f>IFERROR(IF(VLOOKUP($C2543,Listen!$A$2:$F$45,6,0)="Ja",BB2543-MAX(BC2543:BD2543),BB2543-BC2543),0)</f>
        <v>0</v>
      </c>
    </row>
    <row r="2544" spans="1:57" x14ac:dyDescent="0.25">
      <c r="A2544" s="320" t="str">
        <f>IF(AND(D2544&lt;&gt;0,C2544&lt;&gt;0,E2544&lt;&gt;0),IF(B2544&lt;&gt;0,CONCATENATE(B2544,"-AGr",VLOOKUP(C2544,Listen!$A$2:$D$45,4,FALSE),"-",D2544,"-",E2544,),CONCATENATE("AGr",VLOOKUP(C2544,Listen!$A$2:$D$45,4,FALSE),"-",D2544,"-",E2544)),"keine vollständige ID")</f>
        <v>keine vollständige ID</v>
      </c>
      <c r="B2544" s="301"/>
      <c r="C2544" s="287"/>
      <c r="D2544" s="34"/>
      <c r="E2544" s="306"/>
      <c r="F2544" s="116"/>
      <c r="G2544" s="17"/>
      <c r="H2544" s="17"/>
      <c r="I2544" s="17"/>
      <c r="J2544" s="17"/>
      <c r="K2544" s="17"/>
      <c r="L2544" s="17"/>
      <c r="M2544" s="17"/>
      <c r="N2544" s="17"/>
      <c r="O2544" s="116"/>
      <c r="P2544" s="117">
        <f>IF(D2544&gt;A_Stammdaten!$B$12,0,SUM(G2544,H2544,J2544,L2544:M2544)-SUM(I2544,K2544,N2544:O2544))</f>
        <v>0</v>
      </c>
      <c r="Q2544" s="17"/>
      <c r="R2544" s="17"/>
      <c r="S2544" s="17"/>
      <c r="T2544" s="17"/>
      <c r="U2544" s="62">
        <f t="shared" si="821"/>
        <v>0</v>
      </c>
      <c r="V2544" s="34"/>
      <c r="W2544" s="34"/>
      <c r="X2544" s="34"/>
      <c r="Y2544" s="34"/>
      <c r="Z2544" s="34"/>
      <c r="AA2544" s="63" t="str">
        <f t="shared" si="822"/>
        <v>-</v>
      </c>
      <c r="AB2544" s="63" t="str">
        <f t="shared" si="823"/>
        <v>-</v>
      </c>
      <c r="AC2544" s="63">
        <f>IF(ISBLANK($C2544),0,VLOOKUP($C2544,Listen!$A$2:$C$45,2,FALSE))</f>
        <v>0</v>
      </c>
      <c r="AD2544" s="63">
        <f>IF(ISBLANK($C2544),0,VLOOKUP($C2544,Listen!$A$2:$C$45,3,FALSE))</f>
        <v>0</v>
      </c>
      <c r="AE2544" s="49">
        <f t="shared" si="824"/>
        <v>0</v>
      </c>
      <c r="AF2544" s="49">
        <f t="shared" si="824"/>
        <v>0</v>
      </c>
      <c r="AG2544" s="49">
        <f>IFERROR(IF(OR($V2544&lt;&gt;"Ja",VLOOKUP($C2544,Listen!$A$2:$F$45,5,0)="Nein",D2544&lt;IF(C2544="LNG Anbindungsanlagen gemäß separater Festlegung",2022,2023)),$AC2544,$AA2544),0)</f>
        <v>0</v>
      </c>
      <c r="AH2544" s="49">
        <f>IFERROR(IF(OR($V2544&lt;&gt;"Ja",VLOOKUP($C2544,Listen!$A$2:$F$45,5,0)="Nein",D2544&lt;IF(C2544="LNG Anbindungsanlagen gemäß separater Festlegung",2022,2023)),$AC2544,$AA2544),0)</f>
        <v>0</v>
      </c>
      <c r="AI2544" s="49">
        <f>IFERROR(IF(OR($W2544&lt;&gt;"Ja",VLOOKUP($C2544,Listen!$A$2:$F$45,6,0)="Nein"),$AC2544,$AB2544),0)</f>
        <v>0</v>
      </c>
      <c r="AJ2544" s="49">
        <f>IFERROR(IF(OR($W2544&lt;&gt;"Ja",VLOOKUP($C2544,Listen!$A$2:$F$45,6,0)="Nein"),$AC2544,$AB2544),0)</f>
        <v>0</v>
      </c>
      <c r="AK2544" s="49">
        <f>IFERROR(IF(OR($W2544&lt;&gt;"Ja",VLOOKUP($C2544,Listen!$A$2:$F$45,6,0)="Nein"),$AC2544,$AB2544),0)</f>
        <v>0</v>
      </c>
      <c r="AL2544" s="51">
        <f t="shared" si="825"/>
        <v>0</v>
      </c>
      <c r="AM2544" s="296">
        <f>IFERROR(IF(VLOOKUP($C2544,Listen!$A$2:$F$45,6,0)="Ja",MAX(BC2544:BD2544),D_SAV!$BC2544),0)</f>
        <v>0</v>
      </c>
      <c r="AN2544" s="51">
        <f t="shared" si="826"/>
        <v>0</v>
      </c>
      <c r="AP2544" s="304">
        <f t="shared" si="827"/>
        <v>0</v>
      </c>
      <c r="AQ2544" s="304">
        <f t="shared" si="828"/>
        <v>0</v>
      </c>
      <c r="AR2544" s="304">
        <f t="shared" si="829"/>
        <v>0</v>
      </c>
      <c r="AS2544" s="304">
        <f t="shared" si="830"/>
        <v>0</v>
      </c>
      <c r="AT2544" s="304">
        <f t="shared" si="831"/>
        <v>0</v>
      </c>
      <c r="AU2544" s="304">
        <f t="shared" si="832"/>
        <v>0</v>
      </c>
      <c r="AV2544" s="304">
        <f t="shared" si="833"/>
        <v>0</v>
      </c>
      <c r="AW2544" s="304">
        <f t="shared" si="834"/>
        <v>0</v>
      </c>
      <c r="AX2544" s="304">
        <f t="shared" si="835"/>
        <v>0</v>
      </c>
      <c r="AY2544" s="304">
        <f t="shared" si="836"/>
        <v>0</v>
      </c>
      <c r="AZ2544" s="304">
        <f t="shared" si="837"/>
        <v>0</v>
      </c>
      <c r="BA2544" s="304">
        <f t="shared" si="838"/>
        <v>0</v>
      </c>
      <c r="BB2544" s="304">
        <f t="shared" si="839"/>
        <v>0</v>
      </c>
      <c r="BC2544" s="304">
        <f t="shared" si="840"/>
        <v>0</v>
      </c>
      <c r="BD2544" s="304">
        <f t="shared" si="841"/>
        <v>0</v>
      </c>
      <c r="BE2544" s="304">
        <f>IFERROR(IF(VLOOKUP($C2544,Listen!$A$2:$F$45,6,0)="Ja",BB2544-MAX(BC2544:BD2544),BB2544-BC2544),0)</f>
        <v>0</v>
      </c>
    </row>
    <row r="2545" spans="1:57" x14ac:dyDescent="0.25">
      <c r="A2545" s="320" t="str">
        <f>IF(AND(D2545&lt;&gt;0,C2545&lt;&gt;0,E2545&lt;&gt;0),IF(B2545&lt;&gt;0,CONCATENATE(B2545,"-AGr",VLOOKUP(C2545,Listen!$A$2:$D$45,4,FALSE),"-",D2545,"-",E2545,),CONCATENATE("AGr",VLOOKUP(C2545,Listen!$A$2:$D$45,4,FALSE),"-",D2545,"-",E2545)),"keine vollständige ID")</f>
        <v>keine vollständige ID</v>
      </c>
      <c r="B2545" s="301"/>
      <c r="C2545" s="287"/>
      <c r="D2545" s="34"/>
      <c r="E2545" s="306"/>
      <c r="F2545" s="116"/>
      <c r="G2545" s="17"/>
      <c r="H2545" s="17"/>
      <c r="I2545" s="17"/>
      <c r="J2545" s="17"/>
      <c r="K2545" s="17"/>
      <c r="L2545" s="17"/>
      <c r="M2545" s="17"/>
      <c r="N2545" s="17"/>
      <c r="O2545" s="116"/>
      <c r="P2545" s="117">
        <f>IF(D2545&gt;A_Stammdaten!$B$12,0,SUM(G2545,H2545,J2545,L2545:M2545)-SUM(I2545,K2545,N2545:O2545))</f>
        <v>0</v>
      </c>
      <c r="Q2545" s="17"/>
      <c r="R2545" s="17"/>
      <c r="S2545" s="17"/>
      <c r="T2545" s="17"/>
      <c r="U2545" s="62">
        <f t="shared" si="821"/>
        <v>0</v>
      </c>
      <c r="V2545" s="34"/>
      <c r="W2545" s="34"/>
      <c r="X2545" s="34"/>
      <c r="Y2545" s="34"/>
      <c r="Z2545" s="34"/>
      <c r="AA2545" s="63" t="str">
        <f t="shared" si="822"/>
        <v>-</v>
      </c>
      <c r="AB2545" s="63" t="str">
        <f t="shared" si="823"/>
        <v>-</v>
      </c>
      <c r="AC2545" s="63">
        <f>IF(ISBLANK($C2545),0,VLOOKUP($C2545,Listen!$A$2:$C$45,2,FALSE))</f>
        <v>0</v>
      </c>
      <c r="AD2545" s="63">
        <f>IF(ISBLANK($C2545),0,VLOOKUP($C2545,Listen!$A$2:$C$45,3,FALSE))</f>
        <v>0</v>
      </c>
      <c r="AE2545" s="49">
        <f t="shared" si="824"/>
        <v>0</v>
      </c>
      <c r="AF2545" s="49">
        <f t="shared" si="824"/>
        <v>0</v>
      </c>
      <c r="AG2545" s="49">
        <f>IFERROR(IF(OR($V2545&lt;&gt;"Ja",VLOOKUP($C2545,Listen!$A$2:$F$45,5,0)="Nein",D2545&lt;IF(C2545="LNG Anbindungsanlagen gemäß separater Festlegung",2022,2023)),$AC2545,$AA2545),0)</f>
        <v>0</v>
      </c>
      <c r="AH2545" s="49">
        <f>IFERROR(IF(OR($V2545&lt;&gt;"Ja",VLOOKUP($C2545,Listen!$A$2:$F$45,5,0)="Nein",D2545&lt;IF(C2545="LNG Anbindungsanlagen gemäß separater Festlegung",2022,2023)),$AC2545,$AA2545),0)</f>
        <v>0</v>
      </c>
      <c r="AI2545" s="49">
        <f>IFERROR(IF(OR($W2545&lt;&gt;"Ja",VLOOKUP($C2545,Listen!$A$2:$F$45,6,0)="Nein"),$AC2545,$AB2545),0)</f>
        <v>0</v>
      </c>
      <c r="AJ2545" s="49">
        <f>IFERROR(IF(OR($W2545&lt;&gt;"Ja",VLOOKUP($C2545,Listen!$A$2:$F$45,6,0)="Nein"),$AC2545,$AB2545),0)</f>
        <v>0</v>
      </c>
      <c r="AK2545" s="49">
        <f>IFERROR(IF(OR($W2545&lt;&gt;"Ja",VLOOKUP($C2545,Listen!$A$2:$F$45,6,0)="Nein"),$AC2545,$AB2545),0)</f>
        <v>0</v>
      </c>
      <c r="AL2545" s="51">
        <f t="shared" si="825"/>
        <v>0</v>
      </c>
      <c r="AM2545" s="296">
        <f>IFERROR(IF(VLOOKUP($C2545,Listen!$A$2:$F$45,6,0)="Ja",MAX(BC2545:BD2545),D_SAV!$BC2545),0)</f>
        <v>0</v>
      </c>
      <c r="AN2545" s="51">
        <f t="shared" si="826"/>
        <v>0</v>
      </c>
      <c r="AP2545" s="304">
        <f t="shared" si="827"/>
        <v>0</v>
      </c>
      <c r="AQ2545" s="304">
        <f t="shared" si="828"/>
        <v>0</v>
      </c>
      <c r="AR2545" s="304">
        <f t="shared" si="829"/>
        <v>0</v>
      </c>
      <c r="AS2545" s="304">
        <f t="shared" si="830"/>
        <v>0</v>
      </c>
      <c r="AT2545" s="304">
        <f t="shared" si="831"/>
        <v>0</v>
      </c>
      <c r="AU2545" s="304">
        <f t="shared" si="832"/>
        <v>0</v>
      </c>
      <c r="AV2545" s="304">
        <f t="shared" si="833"/>
        <v>0</v>
      </c>
      <c r="AW2545" s="304">
        <f t="shared" si="834"/>
        <v>0</v>
      </c>
      <c r="AX2545" s="304">
        <f t="shared" si="835"/>
        <v>0</v>
      </c>
      <c r="AY2545" s="304">
        <f t="shared" si="836"/>
        <v>0</v>
      </c>
      <c r="AZ2545" s="304">
        <f t="shared" si="837"/>
        <v>0</v>
      </c>
      <c r="BA2545" s="304">
        <f t="shared" si="838"/>
        <v>0</v>
      </c>
      <c r="BB2545" s="304">
        <f t="shared" si="839"/>
        <v>0</v>
      </c>
      <c r="BC2545" s="304">
        <f t="shared" si="840"/>
        <v>0</v>
      </c>
      <c r="BD2545" s="304">
        <f t="shared" si="841"/>
        <v>0</v>
      </c>
      <c r="BE2545" s="304">
        <f>IFERROR(IF(VLOOKUP($C2545,Listen!$A$2:$F$45,6,0)="Ja",BB2545-MAX(BC2545:BD2545),BB2545-BC2545),0)</f>
        <v>0</v>
      </c>
    </row>
    <row r="2546" spans="1:57" x14ac:dyDescent="0.25">
      <c r="A2546" s="320" t="str">
        <f>IF(AND(D2546&lt;&gt;0,C2546&lt;&gt;0,E2546&lt;&gt;0),IF(B2546&lt;&gt;0,CONCATENATE(B2546,"-AGr",VLOOKUP(C2546,Listen!$A$2:$D$45,4,FALSE),"-",D2546,"-",E2546,),CONCATENATE("AGr",VLOOKUP(C2546,Listen!$A$2:$D$45,4,FALSE),"-",D2546,"-",E2546)),"keine vollständige ID")</f>
        <v>keine vollständige ID</v>
      </c>
      <c r="B2546" s="301"/>
      <c r="C2546" s="287"/>
      <c r="D2546" s="34"/>
      <c r="E2546" s="306"/>
      <c r="F2546" s="116"/>
      <c r="G2546" s="17"/>
      <c r="H2546" s="17"/>
      <c r="I2546" s="17"/>
      <c r="J2546" s="17"/>
      <c r="K2546" s="17"/>
      <c r="L2546" s="17"/>
      <c r="M2546" s="17"/>
      <c r="N2546" s="17"/>
      <c r="O2546" s="116"/>
      <c r="P2546" s="117">
        <f>IF(D2546&gt;A_Stammdaten!$B$12,0,SUM(G2546,H2546,J2546,L2546:M2546)-SUM(I2546,K2546,N2546:O2546))</f>
        <v>0</v>
      </c>
      <c r="Q2546" s="17"/>
      <c r="R2546" s="17"/>
      <c r="S2546" s="17"/>
      <c r="T2546" s="17"/>
      <c r="U2546" s="62">
        <f t="shared" si="821"/>
        <v>0</v>
      </c>
      <c r="V2546" s="34"/>
      <c r="W2546" s="34"/>
      <c r="X2546" s="34"/>
      <c r="Y2546" s="34"/>
      <c r="Z2546" s="34"/>
      <c r="AA2546" s="63" t="str">
        <f t="shared" si="822"/>
        <v>-</v>
      </c>
      <c r="AB2546" s="63" t="str">
        <f t="shared" si="823"/>
        <v>-</v>
      </c>
      <c r="AC2546" s="63">
        <f>IF(ISBLANK($C2546),0,VLOOKUP($C2546,Listen!$A$2:$C$45,2,FALSE))</f>
        <v>0</v>
      </c>
      <c r="AD2546" s="63">
        <f>IF(ISBLANK($C2546),0,VLOOKUP($C2546,Listen!$A$2:$C$45,3,FALSE))</f>
        <v>0</v>
      </c>
      <c r="AE2546" s="49">
        <f t="shared" si="824"/>
        <v>0</v>
      </c>
      <c r="AF2546" s="49">
        <f t="shared" si="824"/>
        <v>0</v>
      </c>
      <c r="AG2546" s="49">
        <f>IFERROR(IF(OR($V2546&lt;&gt;"Ja",VLOOKUP($C2546,Listen!$A$2:$F$45,5,0)="Nein",D2546&lt;IF(C2546="LNG Anbindungsanlagen gemäß separater Festlegung",2022,2023)),$AC2546,$AA2546),0)</f>
        <v>0</v>
      </c>
      <c r="AH2546" s="49">
        <f>IFERROR(IF(OR($V2546&lt;&gt;"Ja",VLOOKUP($C2546,Listen!$A$2:$F$45,5,0)="Nein",D2546&lt;IF(C2546="LNG Anbindungsanlagen gemäß separater Festlegung",2022,2023)),$AC2546,$AA2546),0)</f>
        <v>0</v>
      </c>
      <c r="AI2546" s="49">
        <f>IFERROR(IF(OR($W2546&lt;&gt;"Ja",VLOOKUP($C2546,Listen!$A$2:$F$45,6,0)="Nein"),$AC2546,$AB2546),0)</f>
        <v>0</v>
      </c>
      <c r="AJ2546" s="49">
        <f>IFERROR(IF(OR($W2546&lt;&gt;"Ja",VLOOKUP($C2546,Listen!$A$2:$F$45,6,0)="Nein"),$AC2546,$AB2546),0)</f>
        <v>0</v>
      </c>
      <c r="AK2546" s="49">
        <f>IFERROR(IF(OR($W2546&lt;&gt;"Ja",VLOOKUP($C2546,Listen!$A$2:$F$45,6,0)="Nein"),$AC2546,$AB2546),0)</f>
        <v>0</v>
      </c>
      <c r="AL2546" s="51">
        <f t="shared" si="825"/>
        <v>0</v>
      </c>
      <c r="AM2546" s="296">
        <f>IFERROR(IF(VLOOKUP($C2546,Listen!$A$2:$F$45,6,0)="Ja",MAX(BC2546:BD2546),D_SAV!$BC2546),0)</f>
        <v>0</v>
      </c>
      <c r="AN2546" s="51">
        <f t="shared" si="826"/>
        <v>0</v>
      </c>
      <c r="AP2546" s="304">
        <f t="shared" si="827"/>
        <v>0</v>
      </c>
      <c r="AQ2546" s="304">
        <f t="shared" si="828"/>
        <v>0</v>
      </c>
      <c r="AR2546" s="304">
        <f t="shared" si="829"/>
        <v>0</v>
      </c>
      <c r="AS2546" s="304">
        <f t="shared" si="830"/>
        <v>0</v>
      </c>
      <c r="AT2546" s="304">
        <f t="shared" si="831"/>
        <v>0</v>
      </c>
      <c r="AU2546" s="304">
        <f t="shared" si="832"/>
        <v>0</v>
      </c>
      <c r="AV2546" s="304">
        <f t="shared" si="833"/>
        <v>0</v>
      </c>
      <c r="AW2546" s="304">
        <f t="shared" si="834"/>
        <v>0</v>
      </c>
      <c r="AX2546" s="304">
        <f t="shared" si="835"/>
        <v>0</v>
      </c>
      <c r="AY2546" s="304">
        <f t="shared" si="836"/>
        <v>0</v>
      </c>
      <c r="AZ2546" s="304">
        <f t="shared" si="837"/>
        <v>0</v>
      </c>
      <c r="BA2546" s="304">
        <f t="shared" si="838"/>
        <v>0</v>
      </c>
      <c r="BB2546" s="304">
        <f t="shared" si="839"/>
        <v>0</v>
      </c>
      <c r="BC2546" s="304">
        <f t="shared" si="840"/>
        <v>0</v>
      </c>
      <c r="BD2546" s="304">
        <f t="shared" si="841"/>
        <v>0</v>
      </c>
      <c r="BE2546" s="304">
        <f>IFERROR(IF(VLOOKUP($C2546,Listen!$A$2:$F$45,6,0)="Ja",BB2546-MAX(BC2546:BD2546),BB2546-BC2546),0)</f>
        <v>0</v>
      </c>
    </row>
    <row r="2547" spans="1:57" x14ac:dyDescent="0.25">
      <c r="A2547" s="320" t="str">
        <f>IF(AND(D2547&lt;&gt;0,C2547&lt;&gt;0,E2547&lt;&gt;0),IF(B2547&lt;&gt;0,CONCATENATE(B2547,"-AGr",VLOOKUP(C2547,Listen!$A$2:$D$45,4,FALSE),"-",D2547,"-",E2547,),CONCATENATE("AGr",VLOOKUP(C2547,Listen!$A$2:$D$45,4,FALSE),"-",D2547,"-",E2547)),"keine vollständige ID")</f>
        <v>keine vollständige ID</v>
      </c>
      <c r="B2547" s="301"/>
      <c r="C2547" s="287"/>
      <c r="D2547" s="34"/>
      <c r="E2547" s="306"/>
      <c r="F2547" s="116"/>
      <c r="G2547" s="17"/>
      <c r="H2547" s="17"/>
      <c r="I2547" s="17"/>
      <c r="J2547" s="17"/>
      <c r="K2547" s="17"/>
      <c r="L2547" s="17"/>
      <c r="M2547" s="17"/>
      <c r="N2547" s="17"/>
      <c r="O2547" s="116"/>
      <c r="P2547" s="117">
        <f>IF(D2547&gt;A_Stammdaten!$B$12,0,SUM(G2547,H2547,J2547,L2547:M2547)-SUM(I2547,K2547,N2547:O2547))</f>
        <v>0</v>
      </c>
      <c r="Q2547" s="17"/>
      <c r="R2547" s="17"/>
      <c r="S2547" s="17"/>
      <c r="T2547" s="17"/>
      <c r="U2547" s="62">
        <f t="shared" si="821"/>
        <v>0</v>
      </c>
      <c r="V2547" s="34"/>
      <c r="W2547" s="34"/>
      <c r="X2547" s="34"/>
      <c r="Y2547" s="34"/>
      <c r="Z2547" s="34"/>
      <c r="AA2547" s="63" t="str">
        <f t="shared" si="822"/>
        <v>-</v>
      </c>
      <c r="AB2547" s="63" t="str">
        <f t="shared" si="823"/>
        <v>-</v>
      </c>
      <c r="AC2547" s="63">
        <f>IF(ISBLANK($C2547),0,VLOOKUP($C2547,Listen!$A$2:$C$45,2,FALSE))</f>
        <v>0</v>
      </c>
      <c r="AD2547" s="63">
        <f>IF(ISBLANK($C2547),0,VLOOKUP($C2547,Listen!$A$2:$C$45,3,FALSE))</f>
        <v>0</v>
      </c>
      <c r="AE2547" s="49">
        <f t="shared" si="824"/>
        <v>0</v>
      </c>
      <c r="AF2547" s="49">
        <f t="shared" si="824"/>
        <v>0</v>
      </c>
      <c r="AG2547" s="49">
        <f>IFERROR(IF(OR($V2547&lt;&gt;"Ja",VLOOKUP($C2547,Listen!$A$2:$F$45,5,0)="Nein",D2547&lt;IF(C2547="LNG Anbindungsanlagen gemäß separater Festlegung",2022,2023)),$AC2547,$AA2547),0)</f>
        <v>0</v>
      </c>
      <c r="AH2547" s="49">
        <f>IFERROR(IF(OR($V2547&lt;&gt;"Ja",VLOOKUP($C2547,Listen!$A$2:$F$45,5,0)="Nein",D2547&lt;IF(C2547="LNG Anbindungsanlagen gemäß separater Festlegung",2022,2023)),$AC2547,$AA2547),0)</f>
        <v>0</v>
      </c>
      <c r="AI2547" s="49">
        <f>IFERROR(IF(OR($W2547&lt;&gt;"Ja",VLOOKUP($C2547,Listen!$A$2:$F$45,6,0)="Nein"),$AC2547,$AB2547),0)</f>
        <v>0</v>
      </c>
      <c r="AJ2547" s="49">
        <f>IFERROR(IF(OR($W2547&lt;&gt;"Ja",VLOOKUP($C2547,Listen!$A$2:$F$45,6,0)="Nein"),$AC2547,$AB2547),0)</f>
        <v>0</v>
      </c>
      <c r="AK2547" s="49">
        <f>IFERROR(IF(OR($W2547&lt;&gt;"Ja",VLOOKUP($C2547,Listen!$A$2:$F$45,6,0)="Nein"),$AC2547,$AB2547),0)</f>
        <v>0</v>
      </c>
      <c r="AL2547" s="51">
        <f t="shared" si="825"/>
        <v>0</v>
      </c>
      <c r="AM2547" s="296">
        <f>IFERROR(IF(VLOOKUP($C2547,Listen!$A$2:$F$45,6,0)="Ja",MAX(BC2547:BD2547),D_SAV!$BC2547),0)</f>
        <v>0</v>
      </c>
      <c r="AN2547" s="51">
        <f t="shared" si="826"/>
        <v>0</v>
      </c>
      <c r="AP2547" s="304">
        <f t="shared" si="827"/>
        <v>0</v>
      </c>
      <c r="AQ2547" s="304">
        <f t="shared" si="828"/>
        <v>0</v>
      </c>
      <c r="AR2547" s="304">
        <f t="shared" si="829"/>
        <v>0</v>
      </c>
      <c r="AS2547" s="304">
        <f t="shared" si="830"/>
        <v>0</v>
      </c>
      <c r="AT2547" s="304">
        <f t="shared" si="831"/>
        <v>0</v>
      </c>
      <c r="AU2547" s="304">
        <f t="shared" si="832"/>
        <v>0</v>
      </c>
      <c r="AV2547" s="304">
        <f t="shared" si="833"/>
        <v>0</v>
      </c>
      <c r="AW2547" s="304">
        <f t="shared" si="834"/>
        <v>0</v>
      </c>
      <c r="AX2547" s="304">
        <f t="shared" si="835"/>
        <v>0</v>
      </c>
      <c r="AY2547" s="304">
        <f t="shared" si="836"/>
        <v>0</v>
      </c>
      <c r="AZ2547" s="304">
        <f t="shared" si="837"/>
        <v>0</v>
      </c>
      <c r="BA2547" s="304">
        <f t="shared" si="838"/>
        <v>0</v>
      </c>
      <c r="BB2547" s="304">
        <f t="shared" si="839"/>
        <v>0</v>
      </c>
      <c r="BC2547" s="304">
        <f t="shared" si="840"/>
        <v>0</v>
      </c>
      <c r="BD2547" s="304">
        <f t="shared" si="841"/>
        <v>0</v>
      </c>
      <c r="BE2547" s="304">
        <f>IFERROR(IF(VLOOKUP($C2547,Listen!$A$2:$F$45,6,0)="Ja",BB2547-MAX(BC2547:BD2547),BB2547-BC2547),0)</f>
        <v>0</v>
      </c>
    </row>
    <row r="2548" spans="1:57" x14ac:dyDescent="0.25">
      <c r="A2548" s="320" t="str">
        <f>IF(AND(D2548&lt;&gt;0,C2548&lt;&gt;0,E2548&lt;&gt;0),IF(B2548&lt;&gt;0,CONCATENATE(B2548,"-AGr",VLOOKUP(C2548,Listen!$A$2:$D$45,4,FALSE),"-",D2548,"-",E2548,),CONCATENATE("AGr",VLOOKUP(C2548,Listen!$A$2:$D$45,4,FALSE),"-",D2548,"-",E2548)),"keine vollständige ID")</f>
        <v>keine vollständige ID</v>
      </c>
      <c r="B2548" s="301"/>
      <c r="C2548" s="287"/>
      <c r="D2548" s="34"/>
      <c r="E2548" s="306"/>
      <c r="F2548" s="116"/>
      <c r="G2548" s="17"/>
      <c r="H2548" s="17"/>
      <c r="I2548" s="17"/>
      <c r="J2548" s="17"/>
      <c r="K2548" s="17"/>
      <c r="L2548" s="17"/>
      <c r="M2548" s="17"/>
      <c r="N2548" s="17"/>
      <c r="O2548" s="116"/>
      <c r="P2548" s="117">
        <f>IF(D2548&gt;A_Stammdaten!$B$12,0,SUM(G2548,H2548,J2548,L2548:M2548)-SUM(I2548,K2548,N2548:O2548))</f>
        <v>0</v>
      </c>
      <c r="Q2548" s="17"/>
      <c r="R2548" s="17"/>
      <c r="S2548" s="17"/>
      <c r="T2548" s="17"/>
      <c r="U2548" s="62">
        <f t="shared" si="821"/>
        <v>0</v>
      </c>
      <c r="V2548" s="34"/>
      <c r="W2548" s="34"/>
      <c r="X2548" s="34"/>
      <c r="Y2548" s="34"/>
      <c r="Z2548" s="34"/>
      <c r="AA2548" s="63" t="str">
        <f t="shared" si="822"/>
        <v>-</v>
      </c>
      <c r="AB2548" s="63" t="str">
        <f t="shared" si="823"/>
        <v>-</v>
      </c>
      <c r="AC2548" s="63">
        <f>IF(ISBLANK($C2548),0,VLOOKUP($C2548,Listen!$A$2:$C$45,2,FALSE))</f>
        <v>0</v>
      </c>
      <c r="AD2548" s="63">
        <f>IF(ISBLANK($C2548),0,VLOOKUP($C2548,Listen!$A$2:$C$45,3,FALSE))</f>
        <v>0</v>
      </c>
      <c r="AE2548" s="49">
        <f t="shared" si="824"/>
        <v>0</v>
      </c>
      <c r="AF2548" s="49">
        <f t="shared" si="824"/>
        <v>0</v>
      </c>
      <c r="AG2548" s="49">
        <f>IFERROR(IF(OR($V2548&lt;&gt;"Ja",VLOOKUP($C2548,Listen!$A$2:$F$45,5,0)="Nein",D2548&lt;IF(C2548="LNG Anbindungsanlagen gemäß separater Festlegung",2022,2023)),$AC2548,$AA2548),0)</f>
        <v>0</v>
      </c>
      <c r="AH2548" s="49">
        <f>IFERROR(IF(OR($V2548&lt;&gt;"Ja",VLOOKUP($C2548,Listen!$A$2:$F$45,5,0)="Nein",D2548&lt;IF(C2548="LNG Anbindungsanlagen gemäß separater Festlegung",2022,2023)),$AC2548,$AA2548),0)</f>
        <v>0</v>
      </c>
      <c r="AI2548" s="49">
        <f>IFERROR(IF(OR($W2548&lt;&gt;"Ja",VLOOKUP($C2548,Listen!$A$2:$F$45,6,0)="Nein"),$AC2548,$AB2548),0)</f>
        <v>0</v>
      </c>
      <c r="AJ2548" s="49">
        <f>IFERROR(IF(OR($W2548&lt;&gt;"Ja",VLOOKUP($C2548,Listen!$A$2:$F$45,6,0)="Nein"),$AC2548,$AB2548),0)</f>
        <v>0</v>
      </c>
      <c r="AK2548" s="49">
        <f>IFERROR(IF(OR($W2548&lt;&gt;"Ja",VLOOKUP($C2548,Listen!$A$2:$F$45,6,0)="Nein"),$AC2548,$AB2548),0)</f>
        <v>0</v>
      </c>
      <c r="AL2548" s="51">
        <f t="shared" si="825"/>
        <v>0</v>
      </c>
      <c r="AM2548" s="296">
        <f>IFERROR(IF(VLOOKUP($C2548,Listen!$A$2:$F$45,6,0)="Ja",MAX(BC2548:BD2548),D_SAV!$BC2548),0)</f>
        <v>0</v>
      </c>
      <c r="AN2548" s="51">
        <f t="shared" si="826"/>
        <v>0</v>
      </c>
      <c r="AP2548" s="304">
        <f t="shared" si="827"/>
        <v>0</v>
      </c>
      <c r="AQ2548" s="304">
        <f t="shared" si="828"/>
        <v>0</v>
      </c>
      <c r="AR2548" s="304">
        <f t="shared" si="829"/>
        <v>0</v>
      </c>
      <c r="AS2548" s="304">
        <f t="shared" si="830"/>
        <v>0</v>
      </c>
      <c r="AT2548" s="304">
        <f t="shared" si="831"/>
        <v>0</v>
      </c>
      <c r="AU2548" s="304">
        <f t="shared" si="832"/>
        <v>0</v>
      </c>
      <c r="AV2548" s="304">
        <f t="shared" si="833"/>
        <v>0</v>
      </c>
      <c r="AW2548" s="304">
        <f t="shared" si="834"/>
        <v>0</v>
      </c>
      <c r="AX2548" s="304">
        <f t="shared" si="835"/>
        <v>0</v>
      </c>
      <c r="AY2548" s="304">
        <f t="shared" si="836"/>
        <v>0</v>
      </c>
      <c r="AZ2548" s="304">
        <f t="shared" si="837"/>
        <v>0</v>
      </c>
      <c r="BA2548" s="304">
        <f t="shared" si="838"/>
        <v>0</v>
      </c>
      <c r="BB2548" s="304">
        <f t="shared" si="839"/>
        <v>0</v>
      </c>
      <c r="BC2548" s="304">
        <f t="shared" si="840"/>
        <v>0</v>
      </c>
      <c r="BD2548" s="304">
        <f t="shared" si="841"/>
        <v>0</v>
      </c>
      <c r="BE2548" s="304">
        <f>IFERROR(IF(VLOOKUP($C2548,Listen!$A$2:$F$45,6,0)="Ja",BB2548-MAX(BC2548:BD2548),BB2548-BC2548),0)</f>
        <v>0</v>
      </c>
    </row>
    <row r="2549" spans="1:57" x14ac:dyDescent="0.25">
      <c r="A2549" s="320" t="str">
        <f>IF(AND(D2549&lt;&gt;0,C2549&lt;&gt;0,E2549&lt;&gt;0),IF(B2549&lt;&gt;0,CONCATENATE(B2549,"-AGr",VLOOKUP(C2549,Listen!$A$2:$D$45,4,FALSE),"-",D2549,"-",E2549,),CONCATENATE("AGr",VLOOKUP(C2549,Listen!$A$2:$D$45,4,FALSE),"-",D2549,"-",E2549)),"keine vollständige ID")</f>
        <v>keine vollständige ID</v>
      </c>
      <c r="B2549" s="301"/>
      <c r="C2549" s="287"/>
      <c r="D2549" s="34"/>
      <c r="E2549" s="306"/>
      <c r="F2549" s="116"/>
      <c r="G2549" s="17"/>
      <c r="H2549" s="17"/>
      <c r="I2549" s="17"/>
      <c r="J2549" s="17"/>
      <c r="K2549" s="17"/>
      <c r="L2549" s="17"/>
      <c r="M2549" s="17"/>
      <c r="N2549" s="17"/>
      <c r="O2549" s="116"/>
      <c r="P2549" s="117">
        <f>IF(D2549&gt;A_Stammdaten!$B$12,0,SUM(G2549,H2549,J2549,L2549:M2549)-SUM(I2549,K2549,N2549:O2549))</f>
        <v>0</v>
      </c>
      <c r="Q2549" s="17"/>
      <c r="R2549" s="17"/>
      <c r="S2549" s="17"/>
      <c r="T2549" s="17"/>
      <c r="U2549" s="62">
        <f t="shared" si="821"/>
        <v>0</v>
      </c>
      <c r="V2549" s="34"/>
      <c r="W2549" s="34"/>
      <c r="X2549" s="34"/>
      <c r="Y2549" s="34"/>
      <c r="Z2549" s="34"/>
      <c r="AA2549" s="63" t="str">
        <f t="shared" si="822"/>
        <v>-</v>
      </c>
      <c r="AB2549" s="63" t="str">
        <f t="shared" si="823"/>
        <v>-</v>
      </c>
      <c r="AC2549" s="63">
        <f>IF(ISBLANK($C2549),0,VLOOKUP($C2549,Listen!$A$2:$C$45,2,FALSE))</f>
        <v>0</v>
      </c>
      <c r="AD2549" s="63">
        <f>IF(ISBLANK($C2549),0,VLOOKUP($C2549,Listen!$A$2:$C$45,3,FALSE))</f>
        <v>0</v>
      </c>
      <c r="AE2549" s="49">
        <f t="shared" si="824"/>
        <v>0</v>
      </c>
      <c r="AF2549" s="49">
        <f t="shared" si="824"/>
        <v>0</v>
      </c>
      <c r="AG2549" s="49">
        <f>IFERROR(IF(OR($V2549&lt;&gt;"Ja",VLOOKUP($C2549,Listen!$A$2:$F$45,5,0)="Nein",D2549&lt;IF(C2549="LNG Anbindungsanlagen gemäß separater Festlegung",2022,2023)),$AC2549,$AA2549),0)</f>
        <v>0</v>
      </c>
      <c r="AH2549" s="49">
        <f>IFERROR(IF(OR($V2549&lt;&gt;"Ja",VLOOKUP($C2549,Listen!$A$2:$F$45,5,0)="Nein",D2549&lt;IF(C2549="LNG Anbindungsanlagen gemäß separater Festlegung",2022,2023)),$AC2549,$AA2549),0)</f>
        <v>0</v>
      </c>
      <c r="AI2549" s="49">
        <f>IFERROR(IF(OR($W2549&lt;&gt;"Ja",VLOOKUP($C2549,Listen!$A$2:$F$45,6,0)="Nein"),$AC2549,$AB2549),0)</f>
        <v>0</v>
      </c>
      <c r="AJ2549" s="49">
        <f>IFERROR(IF(OR($W2549&lt;&gt;"Ja",VLOOKUP($C2549,Listen!$A$2:$F$45,6,0)="Nein"),$AC2549,$AB2549),0)</f>
        <v>0</v>
      </c>
      <c r="AK2549" s="49">
        <f>IFERROR(IF(OR($W2549&lt;&gt;"Ja",VLOOKUP($C2549,Listen!$A$2:$F$45,6,0)="Nein"),$AC2549,$AB2549),0)</f>
        <v>0</v>
      </c>
      <c r="AL2549" s="51">
        <f t="shared" si="825"/>
        <v>0</v>
      </c>
      <c r="AM2549" s="296">
        <f>IFERROR(IF(VLOOKUP($C2549,Listen!$A$2:$F$45,6,0)="Ja",MAX(BC2549:BD2549),D_SAV!$BC2549),0)</f>
        <v>0</v>
      </c>
      <c r="AN2549" s="51">
        <f t="shared" si="826"/>
        <v>0</v>
      </c>
      <c r="AP2549" s="304">
        <f t="shared" si="827"/>
        <v>0</v>
      </c>
      <c r="AQ2549" s="304">
        <f t="shared" si="828"/>
        <v>0</v>
      </c>
      <c r="AR2549" s="304">
        <f t="shared" si="829"/>
        <v>0</v>
      </c>
      <c r="AS2549" s="304">
        <f t="shared" si="830"/>
        <v>0</v>
      </c>
      <c r="AT2549" s="304">
        <f t="shared" si="831"/>
        <v>0</v>
      </c>
      <c r="AU2549" s="304">
        <f t="shared" si="832"/>
        <v>0</v>
      </c>
      <c r="AV2549" s="304">
        <f t="shared" si="833"/>
        <v>0</v>
      </c>
      <c r="AW2549" s="304">
        <f t="shared" si="834"/>
        <v>0</v>
      </c>
      <c r="AX2549" s="304">
        <f t="shared" si="835"/>
        <v>0</v>
      </c>
      <c r="AY2549" s="304">
        <f t="shared" si="836"/>
        <v>0</v>
      </c>
      <c r="AZ2549" s="304">
        <f t="shared" si="837"/>
        <v>0</v>
      </c>
      <c r="BA2549" s="304">
        <f t="shared" si="838"/>
        <v>0</v>
      </c>
      <c r="BB2549" s="304">
        <f t="shared" si="839"/>
        <v>0</v>
      </c>
      <c r="BC2549" s="304">
        <f t="shared" si="840"/>
        <v>0</v>
      </c>
      <c r="BD2549" s="304">
        <f t="shared" si="841"/>
        <v>0</v>
      </c>
      <c r="BE2549" s="304">
        <f>IFERROR(IF(VLOOKUP($C2549,Listen!$A$2:$F$45,6,0)="Ja",BB2549-MAX(BC2549:BD2549),BB2549-BC2549),0)</f>
        <v>0</v>
      </c>
    </row>
    <row r="2550" spans="1:57" x14ac:dyDescent="0.25">
      <c r="A2550" s="320" t="str">
        <f>IF(AND(D2550&lt;&gt;0,C2550&lt;&gt;0,E2550&lt;&gt;0),IF(B2550&lt;&gt;0,CONCATENATE(B2550,"-AGr",VLOOKUP(C2550,Listen!$A$2:$D$45,4,FALSE),"-",D2550,"-",E2550,),CONCATENATE("AGr",VLOOKUP(C2550,Listen!$A$2:$D$45,4,FALSE),"-",D2550,"-",E2550)),"keine vollständige ID")</f>
        <v>keine vollständige ID</v>
      </c>
      <c r="B2550" s="301"/>
      <c r="C2550" s="287"/>
      <c r="D2550" s="34"/>
      <c r="E2550" s="306"/>
      <c r="F2550" s="116"/>
      <c r="G2550" s="17"/>
      <c r="H2550" s="17"/>
      <c r="I2550" s="17"/>
      <c r="J2550" s="17"/>
      <c r="K2550" s="17"/>
      <c r="L2550" s="17"/>
      <c r="M2550" s="17"/>
      <c r="N2550" s="17"/>
      <c r="O2550" s="116"/>
      <c r="P2550" s="117">
        <f>IF(D2550&gt;A_Stammdaten!$B$12,0,SUM(G2550,H2550,J2550,L2550:M2550)-SUM(I2550,K2550,N2550:O2550))</f>
        <v>0</v>
      </c>
      <c r="Q2550" s="17"/>
      <c r="R2550" s="17"/>
      <c r="S2550" s="17"/>
      <c r="T2550" s="17"/>
      <c r="U2550" s="62">
        <f t="shared" si="821"/>
        <v>0</v>
      </c>
      <c r="V2550" s="34"/>
      <c r="W2550" s="34"/>
      <c r="X2550" s="34"/>
      <c r="Y2550" s="34"/>
      <c r="Z2550" s="34"/>
      <c r="AA2550" s="63" t="str">
        <f t="shared" si="822"/>
        <v>-</v>
      </c>
      <c r="AB2550" s="63" t="str">
        <f t="shared" si="823"/>
        <v>-</v>
      </c>
      <c r="AC2550" s="63">
        <f>IF(ISBLANK($C2550),0,VLOOKUP($C2550,Listen!$A$2:$C$45,2,FALSE))</f>
        <v>0</v>
      </c>
      <c r="AD2550" s="63">
        <f>IF(ISBLANK($C2550),0,VLOOKUP($C2550,Listen!$A$2:$C$45,3,FALSE))</f>
        <v>0</v>
      </c>
      <c r="AE2550" s="49">
        <f t="shared" si="824"/>
        <v>0</v>
      </c>
      <c r="AF2550" s="49">
        <f t="shared" si="824"/>
        <v>0</v>
      </c>
      <c r="AG2550" s="49">
        <f>IFERROR(IF(OR($V2550&lt;&gt;"Ja",VLOOKUP($C2550,Listen!$A$2:$F$45,5,0)="Nein",D2550&lt;IF(C2550="LNG Anbindungsanlagen gemäß separater Festlegung",2022,2023)),$AC2550,$AA2550),0)</f>
        <v>0</v>
      </c>
      <c r="AH2550" s="49">
        <f>IFERROR(IF(OR($V2550&lt;&gt;"Ja",VLOOKUP($C2550,Listen!$A$2:$F$45,5,0)="Nein",D2550&lt;IF(C2550="LNG Anbindungsanlagen gemäß separater Festlegung",2022,2023)),$AC2550,$AA2550),0)</f>
        <v>0</v>
      </c>
      <c r="AI2550" s="49">
        <f>IFERROR(IF(OR($W2550&lt;&gt;"Ja",VLOOKUP($C2550,Listen!$A$2:$F$45,6,0)="Nein"),$AC2550,$AB2550),0)</f>
        <v>0</v>
      </c>
      <c r="AJ2550" s="49">
        <f>IFERROR(IF(OR($W2550&lt;&gt;"Ja",VLOOKUP($C2550,Listen!$A$2:$F$45,6,0)="Nein"),$AC2550,$AB2550),0)</f>
        <v>0</v>
      </c>
      <c r="AK2550" s="49">
        <f>IFERROR(IF(OR($W2550&lt;&gt;"Ja",VLOOKUP($C2550,Listen!$A$2:$F$45,6,0)="Nein"),$AC2550,$AB2550),0)</f>
        <v>0</v>
      </c>
      <c r="AL2550" s="51">
        <f t="shared" si="825"/>
        <v>0</v>
      </c>
      <c r="AM2550" s="296">
        <f>IFERROR(IF(VLOOKUP($C2550,Listen!$A$2:$F$45,6,0)="Ja",MAX(BC2550:BD2550),D_SAV!$BC2550),0)</f>
        <v>0</v>
      </c>
      <c r="AN2550" s="51">
        <f t="shared" si="826"/>
        <v>0</v>
      </c>
      <c r="AP2550" s="304">
        <f t="shared" si="827"/>
        <v>0</v>
      </c>
      <c r="AQ2550" s="304">
        <f t="shared" si="828"/>
        <v>0</v>
      </c>
      <c r="AR2550" s="304">
        <f t="shared" si="829"/>
        <v>0</v>
      </c>
      <c r="AS2550" s="304">
        <f t="shared" si="830"/>
        <v>0</v>
      </c>
      <c r="AT2550" s="304">
        <f t="shared" si="831"/>
        <v>0</v>
      </c>
      <c r="AU2550" s="304">
        <f t="shared" si="832"/>
        <v>0</v>
      </c>
      <c r="AV2550" s="304">
        <f t="shared" si="833"/>
        <v>0</v>
      </c>
      <c r="AW2550" s="304">
        <f t="shared" si="834"/>
        <v>0</v>
      </c>
      <c r="AX2550" s="304">
        <f t="shared" si="835"/>
        <v>0</v>
      </c>
      <c r="AY2550" s="304">
        <f t="shared" si="836"/>
        <v>0</v>
      </c>
      <c r="AZ2550" s="304">
        <f t="shared" si="837"/>
        <v>0</v>
      </c>
      <c r="BA2550" s="304">
        <f t="shared" si="838"/>
        <v>0</v>
      </c>
      <c r="BB2550" s="304">
        <f t="shared" si="839"/>
        <v>0</v>
      </c>
      <c r="BC2550" s="304">
        <f t="shared" si="840"/>
        <v>0</v>
      </c>
      <c r="BD2550" s="304">
        <f t="shared" si="841"/>
        <v>0</v>
      </c>
      <c r="BE2550" s="304">
        <f>IFERROR(IF(VLOOKUP($C2550,Listen!$A$2:$F$45,6,0)="Ja",BB2550-MAX(BC2550:BD2550),BB2550-BC2550),0)</f>
        <v>0</v>
      </c>
    </row>
    <row r="2551" spans="1:57" x14ac:dyDescent="0.25">
      <c r="A2551" s="320" t="str">
        <f>IF(AND(D2551&lt;&gt;0,C2551&lt;&gt;0,E2551&lt;&gt;0),IF(B2551&lt;&gt;0,CONCATENATE(B2551,"-AGr",VLOOKUP(C2551,Listen!$A$2:$D$45,4,FALSE),"-",D2551,"-",E2551,),CONCATENATE("AGr",VLOOKUP(C2551,Listen!$A$2:$D$45,4,FALSE),"-",D2551,"-",E2551)),"keine vollständige ID")</f>
        <v>keine vollständige ID</v>
      </c>
      <c r="B2551" s="301"/>
      <c r="C2551" s="287"/>
      <c r="D2551" s="34"/>
      <c r="E2551" s="306"/>
      <c r="F2551" s="116"/>
      <c r="G2551" s="17"/>
      <c r="H2551" s="17"/>
      <c r="I2551" s="17"/>
      <c r="J2551" s="17"/>
      <c r="K2551" s="17"/>
      <c r="L2551" s="17"/>
      <c r="M2551" s="17"/>
      <c r="N2551" s="17"/>
      <c r="O2551" s="116"/>
      <c r="P2551" s="117">
        <f>IF(D2551&gt;A_Stammdaten!$B$12,0,SUM(G2551,H2551,J2551,L2551:M2551)-SUM(I2551,K2551,N2551:O2551))</f>
        <v>0</v>
      </c>
      <c r="Q2551" s="17"/>
      <c r="R2551" s="17"/>
      <c r="S2551" s="17"/>
      <c r="T2551" s="17"/>
      <c r="U2551" s="62">
        <f t="shared" si="821"/>
        <v>0</v>
      </c>
      <c r="V2551" s="34"/>
      <c r="W2551" s="34"/>
      <c r="X2551" s="34"/>
      <c r="Y2551" s="34"/>
      <c r="Z2551" s="34"/>
      <c r="AA2551" s="63" t="str">
        <f t="shared" si="822"/>
        <v>-</v>
      </c>
      <c r="AB2551" s="63" t="str">
        <f t="shared" si="823"/>
        <v>-</v>
      </c>
      <c r="AC2551" s="63">
        <f>IF(ISBLANK($C2551),0,VLOOKUP($C2551,Listen!$A$2:$C$45,2,FALSE))</f>
        <v>0</v>
      </c>
      <c r="AD2551" s="63">
        <f>IF(ISBLANK($C2551),0,VLOOKUP($C2551,Listen!$A$2:$C$45,3,FALSE))</f>
        <v>0</v>
      </c>
      <c r="AE2551" s="49">
        <f t="shared" si="824"/>
        <v>0</v>
      </c>
      <c r="AF2551" s="49">
        <f t="shared" si="824"/>
        <v>0</v>
      </c>
      <c r="AG2551" s="49">
        <f>IFERROR(IF(OR($V2551&lt;&gt;"Ja",VLOOKUP($C2551,Listen!$A$2:$F$45,5,0)="Nein",D2551&lt;IF(C2551="LNG Anbindungsanlagen gemäß separater Festlegung",2022,2023)),$AC2551,$AA2551),0)</f>
        <v>0</v>
      </c>
      <c r="AH2551" s="49">
        <f>IFERROR(IF(OR($V2551&lt;&gt;"Ja",VLOOKUP($C2551,Listen!$A$2:$F$45,5,0)="Nein",D2551&lt;IF(C2551="LNG Anbindungsanlagen gemäß separater Festlegung",2022,2023)),$AC2551,$AA2551),0)</f>
        <v>0</v>
      </c>
      <c r="AI2551" s="49">
        <f>IFERROR(IF(OR($W2551&lt;&gt;"Ja",VLOOKUP($C2551,Listen!$A$2:$F$45,6,0)="Nein"),$AC2551,$AB2551),0)</f>
        <v>0</v>
      </c>
      <c r="AJ2551" s="49">
        <f>IFERROR(IF(OR($W2551&lt;&gt;"Ja",VLOOKUP($C2551,Listen!$A$2:$F$45,6,0)="Nein"),$AC2551,$AB2551),0)</f>
        <v>0</v>
      </c>
      <c r="AK2551" s="49">
        <f>IFERROR(IF(OR($W2551&lt;&gt;"Ja",VLOOKUP($C2551,Listen!$A$2:$F$45,6,0)="Nein"),$AC2551,$AB2551),0)</f>
        <v>0</v>
      </c>
      <c r="AL2551" s="51">
        <f t="shared" si="825"/>
        <v>0</v>
      </c>
      <c r="AM2551" s="296">
        <f>IFERROR(IF(VLOOKUP($C2551,Listen!$A$2:$F$45,6,0)="Ja",MAX(BC2551:BD2551),D_SAV!$BC2551),0)</f>
        <v>0</v>
      </c>
      <c r="AN2551" s="51">
        <f t="shared" si="826"/>
        <v>0</v>
      </c>
      <c r="AP2551" s="304">
        <f t="shared" si="827"/>
        <v>0</v>
      </c>
      <c r="AQ2551" s="304">
        <f t="shared" si="828"/>
        <v>0</v>
      </c>
      <c r="AR2551" s="304">
        <f t="shared" si="829"/>
        <v>0</v>
      </c>
      <c r="AS2551" s="304">
        <f t="shared" si="830"/>
        <v>0</v>
      </c>
      <c r="AT2551" s="304">
        <f t="shared" si="831"/>
        <v>0</v>
      </c>
      <c r="AU2551" s="304">
        <f t="shared" si="832"/>
        <v>0</v>
      </c>
      <c r="AV2551" s="304">
        <f t="shared" si="833"/>
        <v>0</v>
      </c>
      <c r="AW2551" s="304">
        <f t="shared" si="834"/>
        <v>0</v>
      </c>
      <c r="AX2551" s="304">
        <f t="shared" si="835"/>
        <v>0</v>
      </c>
      <c r="AY2551" s="304">
        <f t="shared" si="836"/>
        <v>0</v>
      </c>
      <c r="AZ2551" s="304">
        <f t="shared" si="837"/>
        <v>0</v>
      </c>
      <c r="BA2551" s="304">
        <f t="shared" si="838"/>
        <v>0</v>
      </c>
      <c r="BB2551" s="304">
        <f t="shared" si="839"/>
        <v>0</v>
      </c>
      <c r="BC2551" s="304">
        <f t="shared" si="840"/>
        <v>0</v>
      </c>
      <c r="BD2551" s="304">
        <f t="shared" si="841"/>
        <v>0</v>
      </c>
      <c r="BE2551" s="304">
        <f>IFERROR(IF(VLOOKUP($C2551,Listen!$A$2:$F$45,6,0)="Ja",BB2551-MAX(BC2551:BD2551),BB2551-BC2551),0)</f>
        <v>0</v>
      </c>
    </row>
    <row r="2552" spans="1:57" x14ac:dyDescent="0.25">
      <c r="A2552" s="320" t="str">
        <f>IF(AND(D2552&lt;&gt;0,C2552&lt;&gt;0,E2552&lt;&gt;0),IF(B2552&lt;&gt;0,CONCATENATE(B2552,"-AGr",VLOOKUP(C2552,Listen!$A$2:$D$45,4,FALSE),"-",D2552,"-",E2552,),CONCATENATE("AGr",VLOOKUP(C2552,Listen!$A$2:$D$45,4,FALSE),"-",D2552,"-",E2552)),"keine vollständige ID")</f>
        <v>keine vollständige ID</v>
      </c>
      <c r="B2552" s="301"/>
      <c r="C2552" s="287"/>
      <c r="D2552" s="34"/>
      <c r="E2552" s="306"/>
      <c r="F2552" s="116"/>
      <c r="G2552" s="17"/>
      <c r="H2552" s="17"/>
      <c r="I2552" s="17"/>
      <c r="J2552" s="17"/>
      <c r="K2552" s="17"/>
      <c r="L2552" s="17"/>
      <c r="M2552" s="17"/>
      <c r="N2552" s="17"/>
      <c r="O2552" s="116"/>
      <c r="P2552" s="117">
        <f>IF(D2552&gt;A_Stammdaten!$B$12,0,SUM(G2552,H2552,J2552,L2552:M2552)-SUM(I2552,K2552,N2552:O2552))</f>
        <v>0</v>
      </c>
      <c r="Q2552" s="17"/>
      <c r="R2552" s="17"/>
      <c r="S2552" s="17"/>
      <c r="T2552" s="17"/>
      <c r="U2552" s="62">
        <f t="shared" si="821"/>
        <v>0</v>
      </c>
      <c r="V2552" s="34"/>
      <c r="W2552" s="34"/>
      <c r="X2552" s="34"/>
      <c r="Y2552" s="34"/>
      <c r="Z2552" s="34"/>
      <c r="AA2552" s="63" t="str">
        <f t="shared" si="822"/>
        <v>-</v>
      </c>
      <c r="AB2552" s="63" t="str">
        <f t="shared" si="823"/>
        <v>-</v>
      </c>
      <c r="AC2552" s="63">
        <f>IF(ISBLANK($C2552),0,VLOOKUP($C2552,Listen!$A$2:$C$45,2,FALSE))</f>
        <v>0</v>
      </c>
      <c r="AD2552" s="63">
        <f>IF(ISBLANK($C2552),0,VLOOKUP($C2552,Listen!$A$2:$C$45,3,FALSE))</f>
        <v>0</v>
      </c>
      <c r="AE2552" s="49">
        <f t="shared" si="824"/>
        <v>0</v>
      </c>
      <c r="AF2552" s="49">
        <f t="shared" si="824"/>
        <v>0</v>
      </c>
      <c r="AG2552" s="49">
        <f>IFERROR(IF(OR($V2552&lt;&gt;"Ja",VLOOKUP($C2552,Listen!$A$2:$F$45,5,0)="Nein",D2552&lt;IF(C2552="LNG Anbindungsanlagen gemäß separater Festlegung",2022,2023)),$AC2552,$AA2552),0)</f>
        <v>0</v>
      </c>
      <c r="AH2552" s="49">
        <f>IFERROR(IF(OR($V2552&lt;&gt;"Ja",VLOOKUP($C2552,Listen!$A$2:$F$45,5,0)="Nein",D2552&lt;IF(C2552="LNG Anbindungsanlagen gemäß separater Festlegung",2022,2023)),$AC2552,$AA2552),0)</f>
        <v>0</v>
      </c>
      <c r="AI2552" s="49">
        <f>IFERROR(IF(OR($W2552&lt;&gt;"Ja",VLOOKUP($C2552,Listen!$A$2:$F$45,6,0)="Nein"),$AC2552,$AB2552),0)</f>
        <v>0</v>
      </c>
      <c r="AJ2552" s="49">
        <f>IFERROR(IF(OR($W2552&lt;&gt;"Ja",VLOOKUP($C2552,Listen!$A$2:$F$45,6,0)="Nein"),$AC2552,$AB2552),0)</f>
        <v>0</v>
      </c>
      <c r="AK2552" s="49">
        <f>IFERROR(IF(OR($W2552&lt;&gt;"Ja",VLOOKUP($C2552,Listen!$A$2:$F$45,6,0)="Nein"),$AC2552,$AB2552),0)</f>
        <v>0</v>
      </c>
      <c r="AL2552" s="51">
        <f t="shared" si="825"/>
        <v>0</v>
      </c>
      <c r="AM2552" s="296">
        <f>IFERROR(IF(VLOOKUP($C2552,Listen!$A$2:$F$45,6,0)="Ja",MAX(BC2552:BD2552),D_SAV!$BC2552),0)</f>
        <v>0</v>
      </c>
      <c r="AN2552" s="51">
        <f t="shared" si="826"/>
        <v>0</v>
      </c>
      <c r="AP2552" s="304">
        <f t="shared" si="827"/>
        <v>0</v>
      </c>
      <c r="AQ2552" s="304">
        <f t="shared" si="828"/>
        <v>0</v>
      </c>
      <c r="AR2552" s="304">
        <f t="shared" si="829"/>
        <v>0</v>
      </c>
      <c r="AS2552" s="304">
        <f t="shared" si="830"/>
        <v>0</v>
      </c>
      <c r="AT2552" s="304">
        <f t="shared" si="831"/>
        <v>0</v>
      </c>
      <c r="AU2552" s="304">
        <f t="shared" si="832"/>
        <v>0</v>
      </c>
      <c r="AV2552" s="304">
        <f t="shared" si="833"/>
        <v>0</v>
      </c>
      <c r="AW2552" s="304">
        <f t="shared" si="834"/>
        <v>0</v>
      </c>
      <c r="AX2552" s="304">
        <f t="shared" si="835"/>
        <v>0</v>
      </c>
      <c r="AY2552" s="304">
        <f t="shared" si="836"/>
        <v>0</v>
      </c>
      <c r="AZ2552" s="304">
        <f t="shared" si="837"/>
        <v>0</v>
      </c>
      <c r="BA2552" s="304">
        <f t="shared" si="838"/>
        <v>0</v>
      </c>
      <c r="BB2552" s="304">
        <f t="shared" si="839"/>
        <v>0</v>
      </c>
      <c r="BC2552" s="304">
        <f t="shared" si="840"/>
        <v>0</v>
      </c>
      <c r="BD2552" s="304">
        <f t="shared" si="841"/>
        <v>0</v>
      </c>
      <c r="BE2552" s="304">
        <f>IFERROR(IF(VLOOKUP($C2552,Listen!$A$2:$F$45,6,0)="Ja",BB2552-MAX(BC2552:BD2552),BB2552-BC2552),0)</f>
        <v>0</v>
      </c>
    </row>
    <row r="2553" spans="1:57" x14ac:dyDescent="0.25">
      <c r="A2553" s="320" t="str">
        <f>IF(AND(D2553&lt;&gt;0,C2553&lt;&gt;0,E2553&lt;&gt;0),IF(B2553&lt;&gt;0,CONCATENATE(B2553,"-AGr",VLOOKUP(C2553,Listen!$A$2:$D$45,4,FALSE),"-",D2553,"-",E2553,),CONCATENATE("AGr",VLOOKUP(C2553,Listen!$A$2:$D$45,4,FALSE),"-",D2553,"-",E2553)),"keine vollständige ID")</f>
        <v>keine vollständige ID</v>
      </c>
      <c r="B2553" s="301"/>
      <c r="C2553" s="287"/>
      <c r="D2553" s="34"/>
      <c r="E2553" s="306"/>
      <c r="F2553" s="116"/>
      <c r="G2553" s="17"/>
      <c r="H2553" s="17"/>
      <c r="I2553" s="17"/>
      <c r="J2553" s="17"/>
      <c r="K2553" s="17"/>
      <c r="L2553" s="17"/>
      <c r="M2553" s="17"/>
      <c r="N2553" s="17"/>
      <c r="O2553" s="116"/>
      <c r="P2553" s="117">
        <f>IF(D2553&gt;A_Stammdaten!$B$12,0,SUM(G2553,H2553,J2553,L2553:M2553)-SUM(I2553,K2553,N2553:O2553))</f>
        <v>0</v>
      </c>
      <c r="Q2553" s="17"/>
      <c r="R2553" s="17"/>
      <c r="S2553" s="17"/>
      <c r="T2553" s="17"/>
      <c r="U2553" s="62">
        <f t="shared" si="821"/>
        <v>0</v>
      </c>
      <c r="V2553" s="34"/>
      <c r="W2553" s="34"/>
      <c r="X2553" s="34"/>
      <c r="Y2553" s="34"/>
      <c r="Z2553" s="34"/>
      <c r="AA2553" s="63" t="str">
        <f t="shared" si="822"/>
        <v>-</v>
      </c>
      <c r="AB2553" s="63" t="str">
        <f t="shared" si="823"/>
        <v>-</v>
      </c>
      <c r="AC2553" s="63">
        <f>IF(ISBLANK($C2553),0,VLOOKUP($C2553,Listen!$A$2:$C$45,2,FALSE))</f>
        <v>0</v>
      </c>
      <c r="AD2553" s="63">
        <f>IF(ISBLANK($C2553),0,VLOOKUP($C2553,Listen!$A$2:$C$45,3,FALSE))</f>
        <v>0</v>
      </c>
      <c r="AE2553" s="49">
        <f t="shared" si="824"/>
        <v>0</v>
      </c>
      <c r="AF2553" s="49">
        <f t="shared" si="824"/>
        <v>0</v>
      </c>
      <c r="AG2553" s="49">
        <f>IFERROR(IF(OR($V2553&lt;&gt;"Ja",VLOOKUP($C2553,Listen!$A$2:$F$45,5,0)="Nein",D2553&lt;IF(C2553="LNG Anbindungsanlagen gemäß separater Festlegung",2022,2023)),$AC2553,$AA2553),0)</f>
        <v>0</v>
      </c>
      <c r="AH2553" s="49">
        <f>IFERROR(IF(OR($V2553&lt;&gt;"Ja",VLOOKUP($C2553,Listen!$A$2:$F$45,5,0)="Nein",D2553&lt;IF(C2553="LNG Anbindungsanlagen gemäß separater Festlegung",2022,2023)),$AC2553,$AA2553),0)</f>
        <v>0</v>
      </c>
      <c r="AI2553" s="49">
        <f>IFERROR(IF(OR($W2553&lt;&gt;"Ja",VLOOKUP($C2553,Listen!$A$2:$F$45,6,0)="Nein"),$AC2553,$AB2553),0)</f>
        <v>0</v>
      </c>
      <c r="AJ2553" s="49">
        <f>IFERROR(IF(OR($W2553&lt;&gt;"Ja",VLOOKUP($C2553,Listen!$A$2:$F$45,6,0)="Nein"),$AC2553,$AB2553),0)</f>
        <v>0</v>
      </c>
      <c r="AK2553" s="49">
        <f>IFERROR(IF(OR($W2553&lt;&gt;"Ja",VLOOKUP($C2553,Listen!$A$2:$F$45,6,0)="Nein"),$AC2553,$AB2553),0)</f>
        <v>0</v>
      </c>
      <c r="AL2553" s="51">
        <f t="shared" si="825"/>
        <v>0</v>
      </c>
      <c r="AM2553" s="296">
        <f>IFERROR(IF(VLOOKUP($C2553,Listen!$A$2:$F$45,6,0)="Ja",MAX(BC2553:BD2553),D_SAV!$BC2553),0)</f>
        <v>0</v>
      </c>
      <c r="AN2553" s="51">
        <f t="shared" si="826"/>
        <v>0</v>
      </c>
      <c r="AP2553" s="304">
        <f t="shared" si="827"/>
        <v>0</v>
      </c>
      <c r="AQ2553" s="304">
        <f t="shared" si="828"/>
        <v>0</v>
      </c>
      <c r="AR2553" s="304">
        <f t="shared" si="829"/>
        <v>0</v>
      </c>
      <c r="AS2553" s="304">
        <f t="shared" si="830"/>
        <v>0</v>
      </c>
      <c r="AT2553" s="304">
        <f t="shared" si="831"/>
        <v>0</v>
      </c>
      <c r="AU2553" s="304">
        <f t="shared" si="832"/>
        <v>0</v>
      </c>
      <c r="AV2553" s="304">
        <f t="shared" si="833"/>
        <v>0</v>
      </c>
      <c r="AW2553" s="304">
        <f t="shared" si="834"/>
        <v>0</v>
      </c>
      <c r="AX2553" s="304">
        <f t="shared" si="835"/>
        <v>0</v>
      </c>
      <c r="AY2553" s="304">
        <f t="shared" si="836"/>
        <v>0</v>
      </c>
      <c r="AZ2553" s="304">
        <f t="shared" si="837"/>
        <v>0</v>
      </c>
      <c r="BA2553" s="304">
        <f t="shared" si="838"/>
        <v>0</v>
      </c>
      <c r="BB2553" s="304">
        <f t="shared" si="839"/>
        <v>0</v>
      </c>
      <c r="BC2553" s="304">
        <f t="shared" si="840"/>
        <v>0</v>
      </c>
      <c r="BD2553" s="304">
        <f t="shared" si="841"/>
        <v>0</v>
      </c>
      <c r="BE2553" s="304">
        <f>IFERROR(IF(VLOOKUP($C2553,Listen!$A$2:$F$45,6,0)="Ja",BB2553-MAX(BC2553:BD2553),BB2553-BC2553),0)</f>
        <v>0</v>
      </c>
    </row>
    <row r="2554" spans="1:57" x14ac:dyDescent="0.25">
      <c r="A2554" s="320" t="str">
        <f>IF(AND(D2554&lt;&gt;0,C2554&lt;&gt;0,E2554&lt;&gt;0),IF(B2554&lt;&gt;0,CONCATENATE(B2554,"-AGr",VLOOKUP(C2554,Listen!$A$2:$D$45,4,FALSE),"-",D2554,"-",E2554,),CONCATENATE("AGr",VLOOKUP(C2554,Listen!$A$2:$D$45,4,FALSE),"-",D2554,"-",E2554)),"keine vollständige ID")</f>
        <v>keine vollständige ID</v>
      </c>
      <c r="B2554" s="301"/>
      <c r="C2554" s="287"/>
      <c r="D2554" s="34"/>
      <c r="E2554" s="306"/>
      <c r="F2554" s="116"/>
      <c r="G2554" s="17"/>
      <c r="H2554" s="17"/>
      <c r="I2554" s="17"/>
      <c r="J2554" s="17"/>
      <c r="K2554" s="17"/>
      <c r="L2554" s="17"/>
      <c r="M2554" s="17"/>
      <c r="N2554" s="17"/>
      <c r="O2554" s="116"/>
      <c r="P2554" s="117">
        <f>IF(D2554&gt;A_Stammdaten!$B$12,0,SUM(G2554,H2554,J2554,L2554:M2554)-SUM(I2554,K2554,N2554:O2554))</f>
        <v>0</v>
      </c>
      <c r="Q2554" s="17"/>
      <c r="R2554" s="17"/>
      <c r="S2554" s="17"/>
      <c r="T2554" s="17"/>
      <c r="U2554" s="62">
        <f t="shared" si="821"/>
        <v>0</v>
      </c>
      <c r="V2554" s="34"/>
      <c r="W2554" s="34"/>
      <c r="X2554" s="34"/>
      <c r="Y2554" s="34"/>
      <c r="Z2554" s="34"/>
      <c r="AA2554" s="63" t="str">
        <f t="shared" si="822"/>
        <v>-</v>
      </c>
      <c r="AB2554" s="63" t="str">
        <f t="shared" si="823"/>
        <v>-</v>
      </c>
      <c r="AC2554" s="63">
        <f>IF(ISBLANK($C2554),0,VLOOKUP($C2554,Listen!$A$2:$C$45,2,FALSE))</f>
        <v>0</v>
      </c>
      <c r="AD2554" s="63">
        <f>IF(ISBLANK($C2554),0,VLOOKUP($C2554,Listen!$A$2:$C$45,3,FALSE))</f>
        <v>0</v>
      </c>
      <c r="AE2554" s="49">
        <f t="shared" si="824"/>
        <v>0</v>
      </c>
      <c r="AF2554" s="49">
        <f t="shared" si="824"/>
        <v>0</v>
      </c>
      <c r="AG2554" s="49">
        <f>IFERROR(IF(OR($V2554&lt;&gt;"Ja",VLOOKUP($C2554,Listen!$A$2:$F$45,5,0)="Nein",D2554&lt;IF(C2554="LNG Anbindungsanlagen gemäß separater Festlegung",2022,2023)),$AC2554,$AA2554),0)</f>
        <v>0</v>
      </c>
      <c r="AH2554" s="49">
        <f>IFERROR(IF(OR($V2554&lt;&gt;"Ja",VLOOKUP($C2554,Listen!$A$2:$F$45,5,0)="Nein",D2554&lt;IF(C2554="LNG Anbindungsanlagen gemäß separater Festlegung",2022,2023)),$AC2554,$AA2554),0)</f>
        <v>0</v>
      </c>
      <c r="AI2554" s="49">
        <f>IFERROR(IF(OR($W2554&lt;&gt;"Ja",VLOOKUP($C2554,Listen!$A$2:$F$45,6,0)="Nein"),$AC2554,$AB2554),0)</f>
        <v>0</v>
      </c>
      <c r="AJ2554" s="49">
        <f>IFERROR(IF(OR($W2554&lt;&gt;"Ja",VLOOKUP($C2554,Listen!$A$2:$F$45,6,0)="Nein"),$AC2554,$AB2554),0)</f>
        <v>0</v>
      </c>
      <c r="AK2554" s="49">
        <f>IFERROR(IF(OR($W2554&lt;&gt;"Ja",VLOOKUP($C2554,Listen!$A$2:$F$45,6,0)="Nein"),$AC2554,$AB2554),0)</f>
        <v>0</v>
      </c>
      <c r="AL2554" s="51">
        <f t="shared" si="825"/>
        <v>0</v>
      </c>
      <c r="AM2554" s="296">
        <f>IFERROR(IF(VLOOKUP($C2554,Listen!$A$2:$F$45,6,0)="Ja",MAX(BC2554:BD2554),D_SAV!$BC2554),0)</f>
        <v>0</v>
      </c>
      <c r="AN2554" s="51">
        <f t="shared" si="826"/>
        <v>0</v>
      </c>
      <c r="AP2554" s="304">
        <f t="shared" si="827"/>
        <v>0</v>
      </c>
      <c r="AQ2554" s="304">
        <f t="shared" si="828"/>
        <v>0</v>
      </c>
      <c r="AR2554" s="304">
        <f t="shared" si="829"/>
        <v>0</v>
      </c>
      <c r="AS2554" s="304">
        <f t="shared" si="830"/>
        <v>0</v>
      </c>
      <c r="AT2554" s="304">
        <f t="shared" si="831"/>
        <v>0</v>
      </c>
      <c r="AU2554" s="304">
        <f t="shared" si="832"/>
        <v>0</v>
      </c>
      <c r="AV2554" s="304">
        <f t="shared" si="833"/>
        <v>0</v>
      </c>
      <c r="AW2554" s="304">
        <f t="shared" si="834"/>
        <v>0</v>
      </c>
      <c r="AX2554" s="304">
        <f t="shared" si="835"/>
        <v>0</v>
      </c>
      <c r="AY2554" s="304">
        <f t="shared" si="836"/>
        <v>0</v>
      </c>
      <c r="AZ2554" s="304">
        <f t="shared" si="837"/>
        <v>0</v>
      </c>
      <c r="BA2554" s="304">
        <f t="shared" si="838"/>
        <v>0</v>
      </c>
      <c r="BB2554" s="304">
        <f t="shared" si="839"/>
        <v>0</v>
      </c>
      <c r="BC2554" s="304">
        <f t="shared" si="840"/>
        <v>0</v>
      </c>
      <c r="BD2554" s="304">
        <f t="shared" si="841"/>
        <v>0</v>
      </c>
      <c r="BE2554" s="304">
        <f>IFERROR(IF(VLOOKUP($C2554,Listen!$A$2:$F$45,6,0)="Ja",BB2554-MAX(BC2554:BD2554),BB2554-BC2554),0)</f>
        <v>0</v>
      </c>
    </row>
    <row r="2555" spans="1:57" x14ac:dyDescent="0.25">
      <c r="A2555" s="320" t="str">
        <f>IF(AND(D2555&lt;&gt;0,C2555&lt;&gt;0,E2555&lt;&gt;0),IF(B2555&lt;&gt;0,CONCATENATE(B2555,"-AGr",VLOOKUP(C2555,Listen!$A$2:$D$45,4,FALSE),"-",D2555,"-",E2555,),CONCATENATE("AGr",VLOOKUP(C2555,Listen!$A$2:$D$45,4,FALSE),"-",D2555,"-",E2555)),"keine vollständige ID")</f>
        <v>keine vollständige ID</v>
      </c>
      <c r="B2555" s="301"/>
      <c r="C2555" s="287"/>
      <c r="D2555" s="34"/>
      <c r="E2555" s="306"/>
      <c r="F2555" s="116"/>
      <c r="G2555" s="17"/>
      <c r="H2555" s="17"/>
      <c r="I2555" s="17"/>
      <c r="J2555" s="17"/>
      <c r="K2555" s="17"/>
      <c r="L2555" s="17"/>
      <c r="M2555" s="17"/>
      <c r="N2555" s="17"/>
      <c r="O2555" s="116"/>
      <c r="P2555" s="117">
        <f>IF(D2555&gt;A_Stammdaten!$B$12,0,SUM(G2555,H2555,J2555,L2555:M2555)-SUM(I2555,K2555,N2555:O2555))</f>
        <v>0</v>
      </c>
      <c r="Q2555" s="17"/>
      <c r="R2555" s="17"/>
      <c r="S2555" s="17"/>
      <c r="T2555" s="17"/>
      <c r="U2555" s="62">
        <f t="shared" si="821"/>
        <v>0</v>
      </c>
      <c r="V2555" s="34"/>
      <c r="W2555" s="34"/>
      <c r="X2555" s="34"/>
      <c r="Y2555" s="34"/>
      <c r="Z2555" s="34"/>
      <c r="AA2555" s="63" t="str">
        <f t="shared" si="822"/>
        <v>-</v>
      </c>
      <c r="AB2555" s="63" t="str">
        <f t="shared" si="823"/>
        <v>-</v>
      </c>
      <c r="AC2555" s="63">
        <f>IF(ISBLANK($C2555),0,VLOOKUP($C2555,Listen!$A$2:$C$45,2,FALSE))</f>
        <v>0</v>
      </c>
      <c r="AD2555" s="63">
        <f>IF(ISBLANK($C2555),0,VLOOKUP($C2555,Listen!$A$2:$C$45,3,FALSE))</f>
        <v>0</v>
      </c>
      <c r="AE2555" s="49">
        <f t="shared" si="824"/>
        <v>0</v>
      </c>
      <c r="AF2555" s="49">
        <f t="shared" si="824"/>
        <v>0</v>
      </c>
      <c r="AG2555" s="49">
        <f>IFERROR(IF(OR($V2555&lt;&gt;"Ja",VLOOKUP($C2555,Listen!$A$2:$F$45,5,0)="Nein",D2555&lt;IF(C2555="LNG Anbindungsanlagen gemäß separater Festlegung",2022,2023)),$AC2555,$AA2555),0)</f>
        <v>0</v>
      </c>
      <c r="AH2555" s="49">
        <f>IFERROR(IF(OR($V2555&lt;&gt;"Ja",VLOOKUP($C2555,Listen!$A$2:$F$45,5,0)="Nein",D2555&lt;IF(C2555="LNG Anbindungsanlagen gemäß separater Festlegung",2022,2023)),$AC2555,$AA2555),0)</f>
        <v>0</v>
      </c>
      <c r="AI2555" s="49">
        <f>IFERROR(IF(OR($W2555&lt;&gt;"Ja",VLOOKUP($C2555,Listen!$A$2:$F$45,6,0)="Nein"),$AC2555,$AB2555),0)</f>
        <v>0</v>
      </c>
      <c r="AJ2555" s="49">
        <f>IFERROR(IF(OR($W2555&lt;&gt;"Ja",VLOOKUP($C2555,Listen!$A$2:$F$45,6,0)="Nein"),$AC2555,$AB2555),0)</f>
        <v>0</v>
      </c>
      <c r="AK2555" s="49">
        <f>IFERROR(IF(OR($W2555&lt;&gt;"Ja",VLOOKUP($C2555,Listen!$A$2:$F$45,6,0)="Nein"),$AC2555,$AB2555),0)</f>
        <v>0</v>
      </c>
      <c r="AL2555" s="51">
        <f t="shared" si="825"/>
        <v>0</v>
      </c>
      <c r="AM2555" s="296">
        <f>IFERROR(IF(VLOOKUP($C2555,Listen!$A$2:$F$45,6,0)="Ja",MAX(BC2555:BD2555),D_SAV!$BC2555),0)</f>
        <v>0</v>
      </c>
      <c r="AN2555" s="51">
        <f t="shared" si="826"/>
        <v>0</v>
      </c>
      <c r="AP2555" s="304">
        <f t="shared" si="827"/>
        <v>0</v>
      </c>
      <c r="AQ2555" s="304">
        <f t="shared" si="828"/>
        <v>0</v>
      </c>
      <c r="AR2555" s="304">
        <f t="shared" si="829"/>
        <v>0</v>
      </c>
      <c r="AS2555" s="304">
        <f t="shared" si="830"/>
        <v>0</v>
      </c>
      <c r="AT2555" s="304">
        <f t="shared" si="831"/>
        <v>0</v>
      </c>
      <c r="AU2555" s="304">
        <f t="shared" si="832"/>
        <v>0</v>
      </c>
      <c r="AV2555" s="304">
        <f t="shared" si="833"/>
        <v>0</v>
      </c>
      <c r="AW2555" s="304">
        <f t="shared" si="834"/>
        <v>0</v>
      </c>
      <c r="AX2555" s="304">
        <f t="shared" si="835"/>
        <v>0</v>
      </c>
      <c r="AY2555" s="304">
        <f t="shared" si="836"/>
        <v>0</v>
      </c>
      <c r="AZ2555" s="304">
        <f t="shared" si="837"/>
        <v>0</v>
      </c>
      <c r="BA2555" s="304">
        <f t="shared" si="838"/>
        <v>0</v>
      </c>
      <c r="BB2555" s="304">
        <f t="shared" si="839"/>
        <v>0</v>
      </c>
      <c r="BC2555" s="304">
        <f t="shared" si="840"/>
        <v>0</v>
      </c>
      <c r="BD2555" s="304">
        <f t="shared" si="841"/>
        <v>0</v>
      </c>
      <c r="BE2555" s="304">
        <f>IFERROR(IF(VLOOKUP($C2555,Listen!$A$2:$F$45,6,0)="Ja",BB2555-MAX(BC2555:BD2555),BB2555-BC2555),0)</f>
        <v>0</v>
      </c>
    </row>
    <row r="2556" spans="1:57" x14ac:dyDescent="0.25">
      <c r="A2556" s="320" t="str">
        <f>IF(AND(D2556&lt;&gt;0,C2556&lt;&gt;0,E2556&lt;&gt;0),IF(B2556&lt;&gt;0,CONCATENATE(B2556,"-AGr",VLOOKUP(C2556,Listen!$A$2:$D$45,4,FALSE),"-",D2556,"-",E2556,),CONCATENATE("AGr",VLOOKUP(C2556,Listen!$A$2:$D$45,4,FALSE),"-",D2556,"-",E2556)),"keine vollständige ID")</f>
        <v>keine vollständige ID</v>
      </c>
      <c r="B2556" s="301"/>
      <c r="C2556" s="287"/>
      <c r="D2556" s="34"/>
      <c r="E2556" s="306"/>
      <c r="F2556" s="116"/>
      <c r="G2556" s="17"/>
      <c r="H2556" s="17"/>
      <c r="I2556" s="17"/>
      <c r="J2556" s="17"/>
      <c r="K2556" s="17"/>
      <c r="L2556" s="17"/>
      <c r="M2556" s="17"/>
      <c r="N2556" s="17"/>
      <c r="O2556" s="116"/>
      <c r="P2556" s="117">
        <f>IF(D2556&gt;A_Stammdaten!$B$12,0,SUM(G2556,H2556,J2556,L2556:M2556)-SUM(I2556,K2556,N2556:O2556))</f>
        <v>0</v>
      </c>
      <c r="Q2556" s="17"/>
      <c r="R2556" s="17"/>
      <c r="S2556" s="17"/>
      <c r="T2556" s="17"/>
      <c r="U2556" s="62">
        <f t="shared" si="821"/>
        <v>0</v>
      </c>
      <c r="V2556" s="34"/>
      <c r="W2556" s="34"/>
      <c r="X2556" s="34"/>
      <c r="Y2556" s="34"/>
      <c r="Z2556" s="34"/>
      <c r="AA2556" s="63" t="str">
        <f t="shared" si="822"/>
        <v>-</v>
      </c>
      <c r="AB2556" s="63" t="str">
        <f t="shared" si="823"/>
        <v>-</v>
      </c>
      <c r="AC2556" s="63">
        <f>IF(ISBLANK($C2556),0,VLOOKUP($C2556,Listen!$A$2:$C$45,2,FALSE))</f>
        <v>0</v>
      </c>
      <c r="AD2556" s="63">
        <f>IF(ISBLANK($C2556),0,VLOOKUP($C2556,Listen!$A$2:$C$45,3,FALSE))</f>
        <v>0</v>
      </c>
      <c r="AE2556" s="49">
        <f t="shared" si="824"/>
        <v>0</v>
      </c>
      <c r="AF2556" s="49">
        <f t="shared" si="824"/>
        <v>0</v>
      </c>
      <c r="AG2556" s="49">
        <f>IFERROR(IF(OR($V2556&lt;&gt;"Ja",VLOOKUP($C2556,Listen!$A$2:$F$45,5,0)="Nein",D2556&lt;IF(C2556="LNG Anbindungsanlagen gemäß separater Festlegung",2022,2023)),$AC2556,$AA2556),0)</f>
        <v>0</v>
      </c>
      <c r="AH2556" s="49">
        <f>IFERROR(IF(OR($V2556&lt;&gt;"Ja",VLOOKUP($C2556,Listen!$A$2:$F$45,5,0)="Nein",D2556&lt;IF(C2556="LNG Anbindungsanlagen gemäß separater Festlegung",2022,2023)),$AC2556,$AA2556),0)</f>
        <v>0</v>
      </c>
      <c r="AI2556" s="49">
        <f>IFERROR(IF(OR($W2556&lt;&gt;"Ja",VLOOKUP($C2556,Listen!$A$2:$F$45,6,0)="Nein"),$AC2556,$AB2556),0)</f>
        <v>0</v>
      </c>
      <c r="AJ2556" s="49">
        <f>IFERROR(IF(OR($W2556&lt;&gt;"Ja",VLOOKUP($C2556,Listen!$A$2:$F$45,6,0)="Nein"),$AC2556,$AB2556),0)</f>
        <v>0</v>
      </c>
      <c r="AK2556" s="49">
        <f>IFERROR(IF(OR($W2556&lt;&gt;"Ja",VLOOKUP($C2556,Listen!$A$2:$F$45,6,0)="Nein"),$AC2556,$AB2556),0)</f>
        <v>0</v>
      </c>
      <c r="AL2556" s="51">
        <f t="shared" si="825"/>
        <v>0</v>
      </c>
      <c r="AM2556" s="296">
        <f>IFERROR(IF(VLOOKUP($C2556,Listen!$A$2:$F$45,6,0)="Ja",MAX(BC2556:BD2556),D_SAV!$BC2556),0)</f>
        <v>0</v>
      </c>
      <c r="AN2556" s="51">
        <f t="shared" si="826"/>
        <v>0</v>
      </c>
      <c r="AP2556" s="304">
        <f t="shared" si="827"/>
        <v>0</v>
      </c>
      <c r="AQ2556" s="304">
        <f t="shared" si="828"/>
        <v>0</v>
      </c>
      <c r="AR2556" s="304">
        <f t="shared" si="829"/>
        <v>0</v>
      </c>
      <c r="AS2556" s="304">
        <f t="shared" si="830"/>
        <v>0</v>
      </c>
      <c r="AT2556" s="304">
        <f t="shared" si="831"/>
        <v>0</v>
      </c>
      <c r="AU2556" s="304">
        <f t="shared" si="832"/>
        <v>0</v>
      </c>
      <c r="AV2556" s="304">
        <f t="shared" si="833"/>
        <v>0</v>
      </c>
      <c r="AW2556" s="304">
        <f t="shared" si="834"/>
        <v>0</v>
      </c>
      <c r="AX2556" s="304">
        <f t="shared" si="835"/>
        <v>0</v>
      </c>
      <c r="AY2556" s="304">
        <f t="shared" si="836"/>
        <v>0</v>
      </c>
      <c r="AZ2556" s="304">
        <f t="shared" si="837"/>
        <v>0</v>
      </c>
      <c r="BA2556" s="304">
        <f t="shared" si="838"/>
        <v>0</v>
      </c>
      <c r="BB2556" s="304">
        <f t="shared" si="839"/>
        <v>0</v>
      </c>
      <c r="BC2556" s="304">
        <f t="shared" si="840"/>
        <v>0</v>
      </c>
      <c r="BD2556" s="304">
        <f t="shared" si="841"/>
        <v>0</v>
      </c>
      <c r="BE2556" s="304">
        <f>IFERROR(IF(VLOOKUP($C2556,Listen!$A$2:$F$45,6,0)="Ja",BB2556-MAX(BC2556:BD2556),BB2556-BC2556),0)</f>
        <v>0</v>
      </c>
    </row>
    <row r="2557" spans="1:57" x14ac:dyDescent="0.25">
      <c r="A2557" s="320" t="str">
        <f>IF(AND(D2557&lt;&gt;0,C2557&lt;&gt;0,E2557&lt;&gt;0),IF(B2557&lt;&gt;0,CONCATENATE(B2557,"-AGr",VLOOKUP(C2557,Listen!$A$2:$D$45,4,FALSE),"-",D2557,"-",E2557,),CONCATENATE("AGr",VLOOKUP(C2557,Listen!$A$2:$D$45,4,FALSE),"-",D2557,"-",E2557)),"keine vollständige ID")</f>
        <v>keine vollständige ID</v>
      </c>
      <c r="B2557" s="301"/>
      <c r="C2557" s="287"/>
      <c r="D2557" s="34"/>
      <c r="E2557" s="306"/>
      <c r="F2557" s="116"/>
      <c r="G2557" s="17"/>
      <c r="H2557" s="17"/>
      <c r="I2557" s="17"/>
      <c r="J2557" s="17"/>
      <c r="K2557" s="17"/>
      <c r="L2557" s="17"/>
      <c r="M2557" s="17"/>
      <c r="N2557" s="17"/>
      <c r="O2557" s="116"/>
      <c r="P2557" s="117">
        <f>IF(D2557&gt;A_Stammdaten!$B$12,0,SUM(G2557,H2557,J2557,L2557:M2557)-SUM(I2557,K2557,N2557:O2557))</f>
        <v>0</v>
      </c>
      <c r="Q2557" s="17"/>
      <c r="R2557" s="17"/>
      <c r="S2557" s="17"/>
      <c r="T2557" s="17"/>
      <c r="U2557" s="62">
        <f t="shared" si="821"/>
        <v>0</v>
      </c>
      <c r="V2557" s="34"/>
      <c r="W2557" s="34"/>
      <c r="X2557" s="34"/>
      <c r="Y2557" s="34"/>
      <c r="Z2557" s="34"/>
      <c r="AA2557" s="63" t="str">
        <f t="shared" si="822"/>
        <v>-</v>
      </c>
      <c r="AB2557" s="63" t="str">
        <f t="shared" si="823"/>
        <v>-</v>
      </c>
      <c r="AC2557" s="63">
        <f>IF(ISBLANK($C2557),0,VLOOKUP($C2557,Listen!$A$2:$C$45,2,FALSE))</f>
        <v>0</v>
      </c>
      <c r="AD2557" s="63">
        <f>IF(ISBLANK($C2557),0,VLOOKUP($C2557,Listen!$A$2:$C$45,3,FALSE))</f>
        <v>0</v>
      </c>
      <c r="AE2557" s="49">
        <f t="shared" si="824"/>
        <v>0</v>
      </c>
      <c r="AF2557" s="49">
        <f t="shared" si="824"/>
        <v>0</v>
      </c>
      <c r="AG2557" s="49">
        <f>IFERROR(IF(OR($V2557&lt;&gt;"Ja",VLOOKUP($C2557,Listen!$A$2:$F$45,5,0)="Nein",D2557&lt;IF(C2557="LNG Anbindungsanlagen gemäß separater Festlegung",2022,2023)),$AC2557,$AA2557),0)</f>
        <v>0</v>
      </c>
      <c r="AH2557" s="49">
        <f>IFERROR(IF(OR($V2557&lt;&gt;"Ja",VLOOKUP($C2557,Listen!$A$2:$F$45,5,0)="Nein",D2557&lt;IF(C2557="LNG Anbindungsanlagen gemäß separater Festlegung",2022,2023)),$AC2557,$AA2557),0)</f>
        <v>0</v>
      </c>
      <c r="AI2557" s="49">
        <f>IFERROR(IF(OR($W2557&lt;&gt;"Ja",VLOOKUP($C2557,Listen!$A$2:$F$45,6,0)="Nein"),$AC2557,$AB2557),0)</f>
        <v>0</v>
      </c>
      <c r="AJ2557" s="49">
        <f>IFERROR(IF(OR($W2557&lt;&gt;"Ja",VLOOKUP($C2557,Listen!$A$2:$F$45,6,0)="Nein"),$AC2557,$AB2557),0)</f>
        <v>0</v>
      </c>
      <c r="AK2557" s="49">
        <f>IFERROR(IF(OR($W2557&lt;&gt;"Ja",VLOOKUP($C2557,Listen!$A$2:$F$45,6,0)="Nein"),$AC2557,$AB2557),0)</f>
        <v>0</v>
      </c>
      <c r="AL2557" s="51">
        <f t="shared" si="825"/>
        <v>0</v>
      </c>
      <c r="AM2557" s="296">
        <f>IFERROR(IF(VLOOKUP($C2557,Listen!$A$2:$F$45,6,0)="Ja",MAX(BC2557:BD2557),D_SAV!$BC2557),0)</f>
        <v>0</v>
      </c>
      <c r="AN2557" s="51">
        <f t="shared" si="826"/>
        <v>0</v>
      </c>
      <c r="AP2557" s="304">
        <f t="shared" si="827"/>
        <v>0</v>
      </c>
      <c r="AQ2557" s="304">
        <f t="shared" si="828"/>
        <v>0</v>
      </c>
      <c r="AR2557" s="304">
        <f t="shared" si="829"/>
        <v>0</v>
      </c>
      <c r="AS2557" s="304">
        <f t="shared" si="830"/>
        <v>0</v>
      </c>
      <c r="AT2557" s="304">
        <f t="shared" si="831"/>
        <v>0</v>
      </c>
      <c r="AU2557" s="304">
        <f t="shared" si="832"/>
        <v>0</v>
      </c>
      <c r="AV2557" s="304">
        <f t="shared" si="833"/>
        <v>0</v>
      </c>
      <c r="AW2557" s="304">
        <f t="shared" si="834"/>
        <v>0</v>
      </c>
      <c r="AX2557" s="304">
        <f t="shared" si="835"/>
        <v>0</v>
      </c>
      <c r="AY2557" s="304">
        <f t="shared" si="836"/>
        <v>0</v>
      </c>
      <c r="AZ2557" s="304">
        <f t="shared" si="837"/>
        <v>0</v>
      </c>
      <c r="BA2557" s="304">
        <f t="shared" si="838"/>
        <v>0</v>
      </c>
      <c r="BB2557" s="304">
        <f t="shared" si="839"/>
        <v>0</v>
      </c>
      <c r="BC2557" s="304">
        <f t="shared" si="840"/>
        <v>0</v>
      </c>
      <c r="BD2557" s="304">
        <f t="shared" si="841"/>
        <v>0</v>
      </c>
      <c r="BE2557" s="304">
        <f>IFERROR(IF(VLOOKUP($C2557,Listen!$A$2:$F$45,6,0)="Ja",BB2557-MAX(BC2557:BD2557),BB2557-BC2557),0)</f>
        <v>0</v>
      </c>
    </row>
    <row r="2558" spans="1:57" x14ac:dyDescent="0.25">
      <c r="A2558" s="320" t="str">
        <f>IF(AND(D2558&lt;&gt;0,C2558&lt;&gt;0,E2558&lt;&gt;0),IF(B2558&lt;&gt;0,CONCATENATE(B2558,"-AGr",VLOOKUP(C2558,Listen!$A$2:$D$45,4,FALSE),"-",D2558,"-",E2558,),CONCATENATE("AGr",VLOOKUP(C2558,Listen!$A$2:$D$45,4,FALSE),"-",D2558,"-",E2558)),"keine vollständige ID")</f>
        <v>keine vollständige ID</v>
      </c>
      <c r="B2558" s="301"/>
      <c r="C2558" s="287"/>
      <c r="D2558" s="34"/>
      <c r="E2558" s="306"/>
      <c r="F2558" s="116"/>
      <c r="G2558" s="17"/>
      <c r="H2558" s="17"/>
      <c r="I2558" s="17"/>
      <c r="J2558" s="17"/>
      <c r="K2558" s="17"/>
      <c r="L2558" s="17"/>
      <c r="M2558" s="17"/>
      <c r="N2558" s="17"/>
      <c r="O2558" s="116"/>
      <c r="P2558" s="117">
        <f>IF(D2558&gt;A_Stammdaten!$B$12,0,SUM(G2558,H2558,J2558,L2558:M2558)-SUM(I2558,K2558,N2558:O2558))</f>
        <v>0</v>
      </c>
      <c r="Q2558" s="17"/>
      <c r="R2558" s="17"/>
      <c r="S2558" s="17"/>
      <c r="T2558" s="17"/>
      <c r="U2558" s="62">
        <f t="shared" si="821"/>
        <v>0</v>
      </c>
      <c r="V2558" s="34"/>
      <c r="W2558" s="34"/>
      <c r="X2558" s="34"/>
      <c r="Y2558" s="34"/>
      <c r="Z2558" s="34"/>
      <c r="AA2558" s="63" t="str">
        <f t="shared" si="822"/>
        <v>-</v>
      </c>
      <c r="AB2558" s="63" t="str">
        <f t="shared" si="823"/>
        <v>-</v>
      </c>
      <c r="AC2558" s="63">
        <f>IF(ISBLANK($C2558),0,VLOOKUP($C2558,Listen!$A$2:$C$45,2,FALSE))</f>
        <v>0</v>
      </c>
      <c r="AD2558" s="63">
        <f>IF(ISBLANK($C2558),0,VLOOKUP($C2558,Listen!$A$2:$C$45,3,FALSE))</f>
        <v>0</v>
      </c>
      <c r="AE2558" s="49">
        <f t="shared" si="824"/>
        <v>0</v>
      </c>
      <c r="AF2558" s="49">
        <f t="shared" si="824"/>
        <v>0</v>
      </c>
      <c r="AG2558" s="49">
        <f>IFERROR(IF(OR($V2558&lt;&gt;"Ja",VLOOKUP($C2558,Listen!$A$2:$F$45,5,0)="Nein",D2558&lt;IF(C2558="LNG Anbindungsanlagen gemäß separater Festlegung",2022,2023)),$AC2558,$AA2558),0)</f>
        <v>0</v>
      </c>
      <c r="AH2558" s="49">
        <f>IFERROR(IF(OR($V2558&lt;&gt;"Ja",VLOOKUP($C2558,Listen!$A$2:$F$45,5,0)="Nein",D2558&lt;IF(C2558="LNG Anbindungsanlagen gemäß separater Festlegung",2022,2023)),$AC2558,$AA2558),0)</f>
        <v>0</v>
      </c>
      <c r="AI2558" s="49">
        <f>IFERROR(IF(OR($W2558&lt;&gt;"Ja",VLOOKUP($C2558,Listen!$A$2:$F$45,6,0)="Nein"),$AC2558,$AB2558),0)</f>
        <v>0</v>
      </c>
      <c r="AJ2558" s="49">
        <f>IFERROR(IF(OR($W2558&lt;&gt;"Ja",VLOOKUP($C2558,Listen!$A$2:$F$45,6,0)="Nein"),$AC2558,$AB2558),0)</f>
        <v>0</v>
      </c>
      <c r="AK2558" s="49">
        <f>IFERROR(IF(OR($W2558&lt;&gt;"Ja",VLOOKUP($C2558,Listen!$A$2:$F$45,6,0)="Nein"),$AC2558,$AB2558),0)</f>
        <v>0</v>
      </c>
      <c r="AL2558" s="51">
        <f t="shared" si="825"/>
        <v>0</v>
      </c>
      <c r="AM2558" s="296">
        <f>IFERROR(IF(VLOOKUP($C2558,Listen!$A$2:$F$45,6,0)="Ja",MAX(BC2558:BD2558),D_SAV!$BC2558),0)</f>
        <v>0</v>
      </c>
      <c r="AN2558" s="51">
        <f t="shared" si="826"/>
        <v>0</v>
      </c>
      <c r="AP2558" s="304">
        <f t="shared" si="827"/>
        <v>0</v>
      </c>
      <c r="AQ2558" s="304">
        <f t="shared" si="828"/>
        <v>0</v>
      </c>
      <c r="AR2558" s="304">
        <f t="shared" si="829"/>
        <v>0</v>
      </c>
      <c r="AS2558" s="304">
        <f t="shared" si="830"/>
        <v>0</v>
      </c>
      <c r="AT2558" s="304">
        <f t="shared" si="831"/>
        <v>0</v>
      </c>
      <c r="AU2558" s="304">
        <f t="shared" si="832"/>
        <v>0</v>
      </c>
      <c r="AV2558" s="304">
        <f t="shared" si="833"/>
        <v>0</v>
      </c>
      <c r="AW2558" s="304">
        <f t="shared" si="834"/>
        <v>0</v>
      </c>
      <c r="AX2558" s="304">
        <f t="shared" si="835"/>
        <v>0</v>
      </c>
      <c r="AY2558" s="304">
        <f t="shared" si="836"/>
        <v>0</v>
      </c>
      <c r="AZ2558" s="304">
        <f t="shared" si="837"/>
        <v>0</v>
      </c>
      <c r="BA2558" s="304">
        <f t="shared" si="838"/>
        <v>0</v>
      </c>
      <c r="BB2558" s="304">
        <f t="shared" si="839"/>
        <v>0</v>
      </c>
      <c r="BC2558" s="304">
        <f t="shared" si="840"/>
        <v>0</v>
      </c>
      <c r="BD2558" s="304">
        <f t="shared" si="841"/>
        <v>0</v>
      </c>
      <c r="BE2558" s="304">
        <f>IFERROR(IF(VLOOKUP($C2558,Listen!$A$2:$F$45,6,0)="Ja",BB2558-MAX(BC2558:BD2558),BB2558-BC2558),0)</f>
        <v>0</v>
      </c>
    </row>
    <row r="2559" spans="1:57" x14ac:dyDescent="0.25">
      <c r="A2559" s="320" t="str">
        <f>IF(AND(D2559&lt;&gt;0,C2559&lt;&gt;0,E2559&lt;&gt;0),IF(B2559&lt;&gt;0,CONCATENATE(B2559,"-AGr",VLOOKUP(C2559,Listen!$A$2:$D$45,4,FALSE),"-",D2559,"-",E2559,),CONCATENATE("AGr",VLOOKUP(C2559,Listen!$A$2:$D$45,4,FALSE),"-",D2559,"-",E2559)),"keine vollständige ID")</f>
        <v>keine vollständige ID</v>
      </c>
      <c r="B2559" s="301"/>
      <c r="C2559" s="287"/>
      <c r="D2559" s="34"/>
      <c r="E2559" s="306"/>
      <c r="F2559" s="116"/>
      <c r="G2559" s="17"/>
      <c r="H2559" s="17"/>
      <c r="I2559" s="17"/>
      <c r="J2559" s="17"/>
      <c r="K2559" s="17"/>
      <c r="L2559" s="17"/>
      <c r="M2559" s="17"/>
      <c r="N2559" s="17"/>
      <c r="O2559" s="116"/>
      <c r="P2559" s="117">
        <f>IF(D2559&gt;A_Stammdaten!$B$12,0,SUM(G2559,H2559,J2559,L2559:M2559)-SUM(I2559,K2559,N2559:O2559))</f>
        <v>0</v>
      </c>
      <c r="Q2559" s="17"/>
      <c r="R2559" s="17"/>
      <c r="S2559" s="17"/>
      <c r="T2559" s="17"/>
      <c r="U2559" s="62">
        <f t="shared" si="821"/>
        <v>0</v>
      </c>
      <c r="V2559" s="34"/>
      <c r="W2559" s="34"/>
      <c r="X2559" s="34"/>
      <c r="Y2559" s="34"/>
      <c r="Z2559" s="34"/>
      <c r="AA2559" s="63" t="str">
        <f t="shared" si="822"/>
        <v>-</v>
      </c>
      <c r="AB2559" s="63" t="str">
        <f t="shared" si="823"/>
        <v>-</v>
      </c>
      <c r="AC2559" s="63">
        <f>IF(ISBLANK($C2559),0,VLOOKUP($C2559,Listen!$A$2:$C$45,2,FALSE))</f>
        <v>0</v>
      </c>
      <c r="AD2559" s="63">
        <f>IF(ISBLANK($C2559),0,VLOOKUP($C2559,Listen!$A$2:$C$45,3,FALSE))</f>
        <v>0</v>
      </c>
      <c r="AE2559" s="49">
        <f t="shared" si="824"/>
        <v>0</v>
      </c>
      <c r="AF2559" s="49">
        <f t="shared" si="824"/>
        <v>0</v>
      </c>
      <c r="AG2559" s="49">
        <f>IFERROR(IF(OR($V2559&lt;&gt;"Ja",VLOOKUP($C2559,Listen!$A$2:$F$45,5,0)="Nein",D2559&lt;IF(C2559="LNG Anbindungsanlagen gemäß separater Festlegung",2022,2023)),$AC2559,$AA2559),0)</f>
        <v>0</v>
      </c>
      <c r="AH2559" s="49">
        <f>IFERROR(IF(OR($V2559&lt;&gt;"Ja",VLOOKUP($C2559,Listen!$A$2:$F$45,5,0)="Nein",D2559&lt;IF(C2559="LNG Anbindungsanlagen gemäß separater Festlegung",2022,2023)),$AC2559,$AA2559),0)</f>
        <v>0</v>
      </c>
      <c r="AI2559" s="49">
        <f>IFERROR(IF(OR($W2559&lt;&gt;"Ja",VLOOKUP($C2559,Listen!$A$2:$F$45,6,0)="Nein"),$AC2559,$AB2559),0)</f>
        <v>0</v>
      </c>
      <c r="AJ2559" s="49">
        <f>IFERROR(IF(OR($W2559&lt;&gt;"Ja",VLOOKUP($C2559,Listen!$A$2:$F$45,6,0)="Nein"),$AC2559,$AB2559),0)</f>
        <v>0</v>
      </c>
      <c r="AK2559" s="49">
        <f>IFERROR(IF(OR($W2559&lt;&gt;"Ja",VLOOKUP($C2559,Listen!$A$2:$F$45,6,0)="Nein"),$AC2559,$AB2559),0)</f>
        <v>0</v>
      </c>
      <c r="AL2559" s="51">
        <f t="shared" si="825"/>
        <v>0</v>
      </c>
      <c r="AM2559" s="296">
        <f>IFERROR(IF(VLOOKUP($C2559,Listen!$A$2:$F$45,6,0)="Ja",MAX(BC2559:BD2559),D_SAV!$BC2559),0)</f>
        <v>0</v>
      </c>
      <c r="AN2559" s="51">
        <f t="shared" si="826"/>
        <v>0</v>
      </c>
      <c r="AP2559" s="304">
        <f t="shared" si="827"/>
        <v>0</v>
      </c>
      <c r="AQ2559" s="304">
        <f t="shared" si="828"/>
        <v>0</v>
      </c>
      <c r="AR2559" s="304">
        <f t="shared" si="829"/>
        <v>0</v>
      </c>
      <c r="AS2559" s="304">
        <f t="shared" si="830"/>
        <v>0</v>
      </c>
      <c r="AT2559" s="304">
        <f t="shared" si="831"/>
        <v>0</v>
      </c>
      <c r="AU2559" s="304">
        <f t="shared" si="832"/>
        <v>0</v>
      </c>
      <c r="AV2559" s="304">
        <f t="shared" si="833"/>
        <v>0</v>
      </c>
      <c r="AW2559" s="304">
        <f t="shared" si="834"/>
        <v>0</v>
      </c>
      <c r="AX2559" s="304">
        <f t="shared" si="835"/>
        <v>0</v>
      </c>
      <c r="AY2559" s="304">
        <f t="shared" si="836"/>
        <v>0</v>
      </c>
      <c r="AZ2559" s="304">
        <f t="shared" si="837"/>
        <v>0</v>
      </c>
      <c r="BA2559" s="304">
        <f t="shared" si="838"/>
        <v>0</v>
      </c>
      <c r="BB2559" s="304">
        <f t="shared" si="839"/>
        <v>0</v>
      </c>
      <c r="BC2559" s="304">
        <f t="shared" si="840"/>
        <v>0</v>
      </c>
      <c r="BD2559" s="304">
        <f t="shared" si="841"/>
        <v>0</v>
      </c>
      <c r="BE2559" s="304">
        <f>IFERROR(IF(VLOOKUP($C2559,Listen!$A$2:$F$45,6,0)="Ja",BB2559-MAX(BC2559:BD2559),BB2559-BC2559),0)</f>
        <v>0</v>
      </c>
    </row>
    <row r="2560" spans="1:57" x14ac:dyDescent="0.25">
      <c r="A2560" s="320" t="str">
        <f>IF(AND(D2560&lt;&gt;0,C2560&lt;&gt;0,E2560&lt;&gt;0),IF(B2560&lt;&gt;0,CONCATENATE(B2560,"-AGr",VLOOKUP(C2560,Listen!$A$2:$D$45,4,FALSE),"-",D2560,"-",E2560,),CONCATENATE("AGr",VLOOKUP(C2560,Listen!$A$2:$D$45,4,FALSE),"-",D2560,"-",E2560)),"keine vollständige ID")</f>
        <v>keine vollständige ID</v>
      </c>
      <c r="B2560" s="301"/>
      <c r="C2560" s="287"/>
      <c r="D2560" s="34"/>
      <c r="E2560" s="306"/>
      <c r="F2560" s="116"/>
      <c r="G2560" s="17"/>
      <c r="H2560" s="17"/>
      <c r="I2560" s="17"/>
      <c r="J2560" s="17"/>
      <c r="K2560" s="17"/>
      <c r="L2560" s="17"/>
      <c r="M2560" s="17"/>
      <c r="N2560" s="17"/>
      <c r="O2560" s="116"/>
      <c r="P2560" s="117">
        <f>IF(D2560&gt;A_Stammdaten!$B$12,0,SUM(G2560,H2560,J2560,L2560:M2560)-SUM(I2560,K2560,N2560:O2560))</f>
        <v>0</v>
      </c>
      <c r="Q2560" s="17"/>
      <c r="R2560" s="17"/>
      <c r="S2560" s="17"/>
      <c r="T2560" s="17"/>
      <c r="U2560" s="62">
        <f t="shared" si="821"/>
        <v>0</v>
      </c>
      <c r="V2560" s="34"/>
      <c r="W2560" s="34"/>
      <c r="X2560" s="34"/>
      <c r="Y2560" s="34"/>
      <c r="Z2560" s="34"/>
      <c r="AA2560" s="63" t="str">
        <f t="shared" si="822"/>
        <v>-</v>
      </c>
      <c r="AB2560" s="63" t="str">
        <f t="shared" si="823"/>
        <v>-</v>
      </c>
      <c r="AC2560" s="63">
        <f>IF(ISBLANK($C2560),0,VLOOKUP($C2560,Listen!$A$2:$C$45,2,FALSE))</f>
        <v>0</v>
      </c>
      <c r="AD2560" s="63">
        <f>IF(ISBLANK($C2560),0,VLOOKUP($C2560,Listen!$A$2:$C$45,3,FALSE))</f>
        <v>0</v>
      </c>
      <c r="AE2560" s="49">
        <f t="shared" si="824"/>
        <v>0</v>
      </c>
      <c r="AF2560" s="49">
        <f t="shared" si="824"/>
        <v>0</v>
      </c>
      <c r="AG2560" s="49">
        <f>IFERROR(IF(OR($V2560&lt;&gt;"Ja",VLOOKUP($C2560,Listen!$A$2:$F$45,5,0)="Nein",D2560&lt;IF(C2560="LNG Anbindungsanlagen gemäß separater Festlegung",2022,2023)),$AC2560,$AA2560),0)</f>
        <v>0</v>
      </c>
      <c r="AH2560" s="49">
        <f>IFERROR(IF(OR($V2560&lt;&gt;"Ja",VLOOKUP($C2560,Listen!$A$2:$F$45,5,0)="Nein",D2560&lt;IF(C2560="LNG Anbindungsanlagen gemäß separater Festlegung",2022,2023)),$AC2560,$AA2560),0)</f>
        <v>0</v>
      </c>
      <c r="AI2560" s="49">
        <f>IFERROR(IF(OR($W2560&lt;&gt;"Ja",VLOOKUP($C2560,Listen!$A$2:$F$45,6,0)="Nein"),$AC2560,$AB2560),0)</f>
        <v>0</v>
      </c>
      <c r="AJ2560" s="49">
        <f>IFERROR(IF(OR($W2560&lt;&gt;"Ja",VLOOKUP($C2560,Listen!$A$2:$F$45,6,0)="Nein"),$AC2560,$AB2560),0)</f>
        <v>0</v>
      </c>
      <c r="AK2560" s="49">
        <f>IFERROR(IF(OR($W2560&lt;&gt;"Ja",VLOOKUP($C2560,Listen!$A$2:$F$45,6,0)="Nein"),$AC2560,$AB2560),0)</f>
        <v>0</v>
      </c>
      <c r="AL2560" s="51">
        <f t="shared" si="825"/>
        <v>0</v>
      </c>
      <c r="AM2560" s="296">
        <f>IFERROR(IF(VLOOKUP($C2560,Listen!$A$2:$F$45,6,0)="Ja",MAX(BC2560:BD2560),D_SAV!$BC2560),0)</f>
        <v>0</v>
      </c>
      <c r="AN2560" s="51">
        <f t="shared" si="826"/>
        <v>0</v>
      </c>
      <c r="AP2560" s="304">
        <f t="shared" si="827"/>
        <v>0</v>
      </c>
      <c r="AQ2560" s="304">
        <f t="shared" si="828"/>
        <v>0</v>
      </c>
      <c r="AR2560" s="304">
        <f t="shared" si="829"/>
        <v>0</v>
      </c>
      <c r="AS2560" s="304">
        <f t="shared" si="830"/>
        <v>0</v>
      </c>
      <c r="AT2560" s="304">
        <f t="shared" si="831"/>
        <v>0</v>
      </c>
      <c r="AU2560" s="304">
        <f t="shared" si="832"/>
        <v>0</v>
      </c>
      <c r="AV2560" s="304">
        <f t="shared" si="833"/>
        <v>0</v>
      </c>
      <c r="AW2560" s="304">
        <f t="shared" si="834"/>
        <v>0</v>
      </c>
      <c r="AX2560" s="304">
        <f t="shared" si="835"/>
        <v>0</v>
      </c>
      <c r="AY2560" s="304">
        <f t="shared" si="836"/>
        <v>0</v>
      </c>
      <c r="AZ2560" s="304">
        <f t="shared" si="837"/>
        <v>0</v>
      </c>
      <c r="BA2560" s="304">
        <f t="shared" si="838"/>
        <v>0</v>
      </c>
      <c r="BB2560" s="304">
        <f t="shared" si="839"/>
        <v>0</v>
      </c>
      <c r="BC2560" s="304">
        <f t="shared" si="840"/>
        <v>0</v>
      </c>
      <c r="BD2560" s="304">
        <f t="shared" si="841"/>
        <v>0</v>
      </c>
      <c r="BE2560" s="304">
        <f>IFERROR(IF(VLOOKUP($C2560,Listen!$A$2:$F$45,6,0)="Ja",BB2560-MAX(BC2560:BD2560),BB2560-BC2560),0)</f>
        <v>0</v>
      </c>
    </row>
    <row r="2561" spans="1:57" x14ac:dyDescent="0.25">
      <c r="A2561" s="320" t="str">
        <f>IF(AND(D2561&lt;&gt;0,C2561&lt;&gt;0,E2561&lt;&gt;0),IF(B2561&lt;&gt;0,CONCATENATE(B2561,"-AGr",VLOOKUP(C2561,Listen!$A$2:$D$45,4,FALSE),"-",D2561,"-",E2561,),CONCATENATE("AGr",VLOOKUP(C2561,Listen!$A$2:$D$45,4,FALSE),"-",D2561,"-",E2561)),"keine vollständige ID")</f>
        <v>keine vollständige ID</v>
      </c>
      <c r="B2561" s="301"/>
      <c r="C2561" s="287"/>
      <c r="D2561" s="34"/>
      <c r="E2561" s="306"/>
      <c r="F2561" s="116"/>
      <c r="G2561" s="17"/>
      <c r="H2561" s="17"/>
      <c r="I2561" s="17"/>
      <c r="J2561" s="17"/>
      <c r="K2561" s="17"/>
      <c r="L2561" s="17"/>
      <c r="M2561" s="17"/>
      <c r="N2561" s="17"/>
      <c r="O2561" s="116"/>
      <c r="P2561" s="117">
        <f>IF(D2561&gt;A_Stammdaten!$B$12,0,SUM(G2561,H2561,J2561,L2561:M2561)-SUM(I2561,K2561,N2561:O2561))</f>
        <v>0</v>
      </c>
      <c r="Q2561" s="17"/>
      <c r="R2561" s="17"/>
      <c r="S2561" s="17"/>
      <c r="T2561" s="17"/>
      <c r="U2561" s="62">
        <f t="shared" si="821"/>
        <v>0</v>
      </c>
      <c r="V2561" s="34"/>
      <c r="W2561" s="34"/>
      <c r="X2561" s="34"/>
      <c r="Y2561" s="34"/>
      <c r="Z2561" s="34"/>
      <c r="AA2561" s="63" t="str">
        <f t="shared" si="822"/>
        <v>-</v>
      </c>
      <c r="AB2561" s="63" t="str">
        <f t="shared" si="823"/>
        <v>-</v>
      </c>
      <c r="AC2561" s="63">
        <f>IF(ISBLANK($C2561),0,VLOOKUP($C2561,Listen!$A$2:$C$45,2,FALSE))</f>
        <v>0</v>
      </c>
      <c r="AD2561" s="63">
        <f>IF(ISBLANK($C2561),0,VLOOKUP($C2561,Listen!$A$2:$C$45,3,FALSE))</f>
        <v>0</v>
      </c>
      <c r="AE2561" s="49">
        <f t="shared" si="824"/>
        <v>0</v>
      </c>
      <c r="AF2561" s="49">
        <f t="shared" si="824"/>
        <v>0</v>
      </c>
      <c r="AG2561" s="49">
        <f>IFERROR(IF(OR($V2561&lt;&gt;"Ja",VLOOKUP($C2561,Listen!$A$2:$F$45,5,0)="Nein",D2561&lt;IF(C2561="LNG Anbindungsanlagen gemäß separater Festlegung",2022,2023)),$AC2561,$AA2561),0)</f>
        <v>0</v>
      </c>
      <c r="AH2561" s="49">
        <f>IFERROR(IF(OR($V2561&lt;&gt;"Ja",VLOOKUP($C2561,Listen!$A$2:$F$45,5,0)="Nein",D2561&lt;IF(C2561="LNG Anbindungsanlagen gemäß separater Festlegung",2022,2023)),$AC2561,$AA2561),0)</f>
        <v>0</v>
      </c>
      <c r="AI2561" s="49">
        <f>IFERROR(IF(OR($W2561&lt;&gt;"Ja",VLOOKUP($C2561,Listen!$A$2:$F$45,6,0)="Nein"),$AC2561,$AB2561),0)</f>
        <v>0</v>
      </c>
      <c r="AJ2561" s="49">
        <f>IFERROR(IF(OR($W2561&lt;&gt;"Ja",VLOOKUP($C2561,Listen!$A$2:$F$45,6,0)="Nein"),$AC2561,$AB2561),0)</f>
        <v>0</v>
      </c>
      <c r="AK2561" s="49">
        <f>IFERROR(IF(OR($W2561&lt;&gt;"Ja",VLOOKUP($C2561,Listen!$A$2:$F$45,6,0)="Nein"),$AC2561,$AB2561),0)</f>
        <v>0</v>
      </c>
      <c r="AL2561" s="51">
        <f t="shared" si="825"/>
        <v>0</v>
      </c>
      <c r="AM2561" s="296">
        <f>IFERROR(IF(VLOOKUP($C2561,Listen!$A$2:$F$45,6,0)="Ja",MAX(BC2561:BD2561),D_SAV!$BC2561),0)</f>
        <v>0</v>
      </c>
      <c r="AN2561" s="51">
        <f t="shared" si="826"/>
        <v>0</v>
      </c>
      <c r="AP2561" s="304">
        <f t="shared" si="827"/>
        <v>0</v>
      </c>
      <c r="AQ2561" s="304">
        <f t="shared" si="828"/>
        <v>0</v>
      </c>
      <c r="AR2561" s="304">
        <f t="shared" si="829"/>
        <v>0</v>
      </c>
      <c r="AS2561" s="304">
        <f t="shared" si="830"/>
        <v>0</v>
      </c>
      <c r="AT2561" s="304">
        <f t="shared" si="831"/>
        <v>0</v>
      </c>
      <c r="AU2561" s="304">
        <f t="shared" si="832"/>
        <v>0</v>
      </c>
      <c r="AV2561" s="304">
        <f t="shared" si="833"/>
        <v>0</v>
      </c>
      <c r="AW2561" s="304">
        <f t="shared" si="834"/>
        <v>0</v>
      </c>
      <c r="AX2561" s="304">
        <f t="shared" si="835"/>
        <v>0</v>
      </c>
      <c r="AY2561" s="304">
        <f t="shared" si="836"/>
        <v>0</v>
      </c>
      <c r="AZ2561" s="304">
        <f t="shared" si="837"/>
        <v>0</v>
      </c>
      <c r="BA2561" s="304">
        <f t="shared" si="838"/>
        <v>0</v>
      </c>
      <c r="BB2561" s="304">
        <f t="shared" si="839"/>
        <v>0</v>
      </c>
      <c r="BC2561" s="304">
        <f t="shared" si="840"/>
        <v>0</v>
      </c>
      <c r="BD2561" s="304">
        <f t="shared" si="841"/>
        <v>0</v>
      </c>
      <c r="BE2561" s="304">
        <f>IFERROR(IF(VLOOKUP($C2561,Listen!$A$2:$F$45,6,0)="Ja",BB2561-MAX(BC2561:BD2561),BB2561-BC2561),0)</f>
        <v>0</v>
      </c>
    </row>
    <row r="2562" spans="1:57" x14ac:dyDescent="0.25">
      <c r="A2562" s="320" t="str">
        <f>IF(AND(D2562&lt;&gt;0,C2562&lt;&gt;0,E2562&lt;&gt;0),IF(B2562&lt;&gt;0,CONCATENATE(B2562,"-AGr",VLOOKUP(C2562,Listen!$A$2:$D$45,4,FALSE),"-",D2562,"-",E2562,),CONCATENATE("AGr",VLOOKUP(C2562,Listen!$A$2:$D$45,4,FALSE),"-",D2562,"-",E2562)),"keine vollständige ID")</f>
        <v>keine vollständige ID</v>
      </c>
      <c r="B2562" s="301"/>
      <c r="C2562" s="287"/>
      <c r="D2562" s="34"/>
      <c r="E2562" s="306"/>
      <c r="F2562" s="116"/>
      <c r="G2562" s="17"/>
      <c r="H2562" s="17"/>
      <c r="I2562" s="17"/>
      <c r="J2562" s="17"/>
      <c r="K2562" s="17"/>
      <c r="L2562" s="17"/>
      <c r="M2562" s="17"/>
      <c r="N2562" s="17"/>
      <c r="O2562" s="116"/>
      <c r="P2562" s="117">
        <f>IF(D2562&gt;A_Stammdaten!$B$12,0,SUM(G2562,H2562,J2562,L2562:M2562)-SUM(I2562,K2562,N2562:O2562))</f>
        <v>0</v>
      </c>
      <c r="Q2562" s="17"/>
      <c r="R2562" s="17"/>
      <c r="S2562" s="17"/>
      <c r="T2562" s="17"/>
      <c r="U2562" s="62">
        <f t="shared" si="821"/>
        <v>0</v>
      </c>
      <c r="V2562" s="34"/>
      <c r="W2562" s="34"/>
      <c r="X2562" s="34"/>
      <c r="Y2562" s="34"/>
      <c r="Z2562" s="34"/>
      <c r="AA2562" s="63" t="str">
        <f t="shared" si="822"/>
        <v>-</v>
      </c>
      <c r="AB2562" s="63" t="str">
        <f t="shared" si="823"/>
        <v>-</v>
      </c>
      <c r="AC2562" s="63">
        <f>IF(ISBLANK($C2562),0,VLOOKUP($C2562,Listen!$A$2:$C$45,2,FALSE))</f>
        <v>0</v>
      </c>
      <c r="AD2562" s="63">
        <f>IF(ISBLANK($C2562),0,VLOOKUP($C2562,Listen!$A$2:$C$45,3,FALSE))</f>
        <v>0</v>
      </c>
      <c r="AE2562" s="49">
        <f t="shared" si="824"/>
        <v>0</v>
      </c>
      <c r="AF2562" s="49">
        <f t="shared" si="824"/>
        <v>0</v>
      </c>
      <c r="AG2562" s="49">
        <f>IFERROR(IF(OR($V2562&lt;&gt;"Ja",VLOOKUP($C2562,Listen!$A$2:$F$45,5,0)="Nein",D2562&lt;IF(C2562="LNG Anbindungsanlagen gemäß separater Festlegung",2022,2023)),$AC2562,$AA2562),0)</f>
        <v>0</v>
      </c>
      <c r="AH2562" s="49">
        <f>IFERROR(IF(OR($V2562&lt;&gt;"Ja",VLOOKUP($C2562,Listen!$A$2:$F$45,5,0)="Nein",D2562&lt;IF(C2562="LNG Anbindungsanlagen gemäß separater Festlegung",2022,2023)),$AC2562,$AA2562),0)</f>
        <v>0</v>
      </c>
      <c r="AI2562" s="49">
        <f>IFERROR(IF(OR($W2562&lt;&gt;"Ja",VLOOKUP($C2562,Listen!$A$2:$F$45,6,0)="Nein"),$AC2562,$AB2562),0)</f>
        <v>0</v>
      </c>
      <c r="AJ2562" s="49">
        <f>IFERROR(IF(OR($W2562&lt;&gt;"Ja",VLOOKUP($C2562,Listen!$A$2:$F$45,6,0)="Nein"),$AC2562,$AB2562),0)</f>
        <v>0</v>
      </c>
      <c r="AK2562" s="49">
        <f>IFERROR(IF(OR($W2562&lt;&gt;"Ja",VLOOKUP($C2562,Listen!$A$2:$F$45,6,0)="Nein"),$AC2562,$AB2562),0)</f>
        <v>0</v>
      </c>
      <c r="AL2562" s="51">
        <f t="shared" si="825"/>
        <v>0</v>
      </c>
      <c r="AM2562" s="296">
        <f>IFERROR(IF(VLOOKUP($C2562,Listen!$A$2:$F$45,6,0)="Ja",MAX(BC2562:BD2562),D_SAV!$BC2562),0)</f>
        <v>0</v>
      </c>
      <c r="AN2562" s="51">
        <f t="shared" si="826"/>
        <v>0</v>
      </c>
      <c r="AP2562" s="304">
        <f t="shared" si="827"/>
        <v>0</v>
      </c>
      <c r="AQ2562" s="304">
        <f t="shared" si="828"/>
        <v>0</v>
      </c>
      <c r="AR2562" s="304">
        <f t="shared" si="829"/>
        <v>0</v>
      </c>
      <c r="AS2562" s="304">
        <f t="shared" si="830"/>
        <v>0</v>
      </c>
      <c r="AT2562" s="304">
        <f t="shared" si="831"/>
        <v>0</v>
      </c>
      <c r="AU2562" s="304">
        <f t="shared" si="832"/>
        <v>0</v>
      </c>
      <c r="AV2562" s="304">
        <f t="shared" si="833"/>
        <v>0</v>
      </c>
      <c r="AW2562" s="304">
        <f t="shared" si="834"/>
        <v>0</v>
      </c>
      <c r="AX2562" s="304">
        <f t="shared" si="835"/>
        <v>0</v>
      </c>
      <c r="AY2562" s="304">
        <f t="shared" si="836"/>
        <v>0</v>
      </c>
      <c r="AZ2562" s="304">
        <f t="shared" si="837"/>
        <v>0</v>
      </c>
      <c r="BA2562" s="304">
        <f t="shared" si="838"/>
        <v>0</v>
      </c>
      <c r="BB2562" s="304">
        <f t="shared" si="839"/>
        <v>0</v>
      </c>
      <c r="BC2562" s="304">
        <f t="shared" si="840"/>
        <v>0</v>
      </c>
      <c r="BD2562" s="304">
        <f t="shared" si="841"/>
        <v>0</v>
      </c>
      <c r="BE2562" s="304">
        <f>IFERROR(IF(VLOOKUP($C2562,Listen!$A$2:$F$45,6,0)="Ja",BB2562-MAX(BC2562:BD2562),BB2562-BC2562),0)</f>
        <v>0</v>
      </c>
    </row>
    <row r="2563" spans="1:57" x14ac:dyDescent="0.25">
      <c r="A2563" s="320" t="str">
        <f>IF(AND(D2563&lt;&gt;0,C2563&lt;&gt;0,E2563&lt;&gt;0),IF(B2563&lt;&gt;0,CONCATENATE(B2563,"-AGr",VLOOKUP(C2563,Listen!$A$2:$D$45,4,FALSE),"-",D2563,"-",E2563,),CONCATENATE("AGr",VLOOKUP(C2563,Listen!$A$2:$D$45,4,FALSE),"-",D2563,"-",E2563)),"keine vollständige ID")</f>
        <v>keine vollständige ID</v>
      </c>
      <c r="B2563" s="301"/>
      <c r="C2563" s="287"/>
      <c r="D2563" s="34"/>
      <c r="E2563" s="306"/>
      <c r="F2563" s="116"/>
      <c r="G2563" s="17"/>
      <c r="H2563" s="17"/>
      <c r="I2563" s="17"/>
      <c r="J2563" s="17"/>
      <c r="K2563" s="17"/>
      <c r="L2563" s="17"/>
      <c r="M2563" s="17"/>
      <c r="N2563" s="17"/>
      <c r="O2563" s="116"/>
      <c r="P2563" s="117">
        <f>IF(D2563&gt;A_Stammdaten!$B$12,0,SUM(G2563,H2563,J2563,L2563:M2563)-SUM(I2563,K2563,N2563:O2563))</f>
        <v>0</v>
      </c>
      <c r="Q2563" s="17"/>
      <c r="R2563" s="17"/>
      <c r="S2563" s="17"/>
      <c r="T2563" s="17"/>
      <c r="U2563" s="62">
        <f t="shared" si="821"/>
        <v>0</v>
      </c>
      <c r="V2563" s="34"/>
      <c r="W2563" s="34"/>
      <c r="X2563" s="34"/>
      <c r="Y2563" s="34"/>
      <c r="Z2563" s="34"/>
      <c r="AA2563" s="63" t="str">
        <f t="shared" si="822"/>
        <v>-</v>
      </c>
      <c r="AB2563" s="63" t="str">
        <f t="shared" si="823"/>
        <v>-</v>
      </c>
      <c r="AC2563" s="63">
        <f>IF(ISBLANK($C2563),0,VLOOKUP($C2563,Listen!$A$2:$C$45,2,FALSE))</f>
        <v>0</v>
      </c>
      <c r="AD2563" s="63">
        <f>IF(ISBLANK($C2563),0,VLOOKUP($C2563,Listen!$A$2:$C$45,3,FALSE))</f>
        <v>0</v>
      </c>
      <c r="AE2563" s="49">
        <f t="shared" si="824"/>
        <v>0</v>
      </c>
      <c r="AF2563" s="49">
        <f t="shared" si="824"/>
        <v>0</v>
      </c>
      <c r="AG2563" s="49">
        <f>IFERROR(IF(OR($V2563&lt;&gt;"Ja",VLOOKUP($C2563,Listen!$A$2:$F$45,5,0)="Nein",D2563&lt;IF(C2563="LNG Anbindungsanlagen gemäß separater Festlegung",2022,2023)),$AC2563,$AA2563),0)</f>
        <v>0</v>
      </c>
      <c r="AH2563" s="49">
        <f>IFERROR(IF(OR($V2563&lt;&gt;"Ja",VLOOKUP($C2563,Listen!$A$2:$F$45,5,0)="Nein",D2563&lt;IF(C2563="LNG Anbindungsanlagen gemäß separater Festlegung",2022,2023)),$AC2563,$AA2563),0)</f>
        <v>0</v>
      </c>
      <c r="AI2563" s="49">
        <f>IFERROR(IF(OR($W2563&lt;&gt;"Ja",VLOOKUP($C2563,Listen!$A$2:$F$45,6,0)="Nein"),$AC2563,$AB2563),0)</f>
        <v>0</v>
      </c>
      <c r="AJ2563" s="49">
        <f>IFERROR(IF(OR($W2563&lt;&gt;"Ja",VLOOKUP($C2563,Listen!$A$2:$F$45,6,0)="Nein"),$AC2563,$AB2563),0)</f>
        <v>0</v>
      </c>
      <c r="AK2563" s="49">
        <f>IFERROR(IF(OR($W2563&lt;&gt;"Ja",VLOOKUP($C2563,Listen!$A$2:$F$45,6,0)="Nein"),$AC2563,$AB2563),0)</f>
        <v>0</v>
      </c>
      <c r="AL2563" s="51">
        <f t="shared" si="825"/>
        <v>0</v>
      </c>
      <c r="AM2563" s="296">
        <f>IFERROR(IF(VLOOKUP($C2563,Listen!$A$2:$F$45,6,0)="Ja",MAX(BC2563:BD2563),D_SAV!$BC2563),0)</f>
        <v>0</v>
      </c>
      <c r="AN2563" s="51">
        <f t="shared" si="826"/>
        <v>0</v>
      </c>
      <c r="AP2563" s="304">
        <f t="shared" si="827"/>
        <v>0</v>
      </c>
      <c r="AQ2563" s="304">
        <f t="shared" si="828"/>
        <v>0</v>
      </c>
      <c r="AR2563" s="304">
        <f t="shared" si="829"/>
        <v>0</v>
      </c>
      <c r="AS2563" s="304">
        <f t="shared" si="830"/>
        <v>0</v>
      </c>
      <c r="AT2563" s="304">
        <f t="shared" si="831"/>
        <v>0</v>
      </c>
      <c r="AU2563" s="304">
        <f t="shared" si="832"/>
        <v>0</v>
      </c>
      <c r="AV2563" s="304">
        <f t="shared" si="833"/>
        <v>0</v>
      </c>
      <c r="AW2563" s="304">
        <f t="shared" si="834"/>
        <v>0</v>
      </c>
      <c r="AX2563" s="304">
        <f t="shared" si="835"/>
        <v>0</v>
      </c>
      <c r="AY2563" s="304">
        <f t="shared" si="836"/>
        <v>0</v>
      </c>
      <c r="AZ2563" s="304">
        <f t="shared" si="837"/>
        <v>0</v>
      </c>
      <c r="BA2563" s="304">
        <f t="shared" si="838"/>
        <v>0</v>
      </c>
      <c r="BB2563" s="304">
        <f t="shared" si="839"/>
        <v>0</v>
      </c>
      <c r="BC2563" s="304">
        <f t="shared" si="840"/>
        <v>0</v>
      </c>
      <c r="BD2563" s="304">
        <f t="shared" si="841"/>
        <v>0</v>
      </c>
      <c r="BE2563" s="304">
        <f>IFERROR(IF(VLOOKUP($C2563,Listen!$A$2:$F$45,6,0)="Ja",BB2563-MAX(BC2563:BD2563),BB2563-BC2563),0)</f>
        <v>0</v>
      </c>
    </row>
    <row r="2564" spans="1:57" x14ac:dyDescent="0.25">
      <c r="A2564" s="320" t="str">
        <f>IF(AND(D2564&lt;&gt;0,C2564&lt;&gt;0,E2564&lt;&gt;0),IF(B2564&lt;&gt;0,CONCATENATE(B2564,"-AGr",VLOOKUP(C2564,Listen!$A$2:$D$45,4,FALSE),"-",D2564,"-",E2564,),CONCATENATE("AGr",VLOOKUP(C2564,Listen!$A$2:$D$45,4,FALSE),"-",D2564,"-",E2564)),"keine vollständige ID")</f>
        <v>keine vollständige ID</v>
      </c>
      <c r="B2564" s="301"/>
      <c r="C2564" s="287"/>
      <c r="D2564" s="34"/>
      <c r="E2564" s="306"/>
      <c r="F2564" s="116"/>
      <c r="G2564" s="17"/>
      <c r="H2564" s="17"/>
      <c r="I2564" s="17"/>
      <c r="J2564" s="17"/>
      <c r="K2564" s="17"/>
      <c r="L2564" s="17"/>
      <c r="M2564" s="17"/>
      <c r="N2564" s="17"/>
      <c r="O2564" s="116"/>
      <c r="P2564" s="117">
        <f>IF(D2564&gt;A_Stammdaten!$B$12,0,SUM(G2564,H2564,J2564,L2564:M2564)-SUM(I2564,K2564,N2564:O2564))</f>
        <v>0</v>
      </c>
      <c r="Q2564" s="17"/>
      <c r="R2564" s="17"/>
      <c r="S2564" s="17"/>
      <c r="T2564" s="17"/>
      <c r="U2564" s="62">
        <f t="shared" si="821"/>
        <v>0</v>
      </c>
      <c r="V2564" s="34"/>
      <c r="W2564" s="34"/>
      <c r="X2564" s="34"/>
      <c r="Y2564" s="34"/>
      <c r="Z2564" s="34"/>
      <c r="AA2564" s="63" t="str">
        <f t="shared" si="822"/>
        <v>-</v>
      </c>
      <c r="AB2564" s="63" t="str">
        <f t="shared" si="823"/>
        <v>-</v>
      </c>
      <c r="AC2564" s="63">
        <f>IF(ISBLANK($C2564),0,VLOOKUP($C2564,Listen!$A$2:$C$45,2,FALSE))</f>
        <v>0</v>
      </c>
      <c r="AD2564" s="63">
        <f>IF(ISBLANK($C2564),0,VLOOKUP($C2564,Listen!$A$2:$C$45,3,FALSE))</f>
        <v>0</v>
      </c>
      <c r="AE2564" s="49">
        <f t="shared" si="824"/>
        <v>0</v>
      </c>
      <c r="AF2564" s="49">
        <f t="shared" si="824"/>
        <v>0</v>
      </c>
      <c r="AG2564" s="49">
        <f>IFERROR(IF(OR($V2564&lt;&gt;"Ja",VLOOKUP($C2564,Listen!$A$2:$F$45,5,0)="Nein",D2564&lt;IF(C2564="LNG Anbindungsanlagen gemäß separater Festlegung",2022,2023)),$AC2564,$AA2564),0)</f>
        <v>0</v>
      </c>
      <c r="AH2564" s="49">
        <f>IFERROR(IF(OR($V2564&lt;&gt;"Ja",VLOOKUP($C2564,Listen!$A$2:$F$45,5,0)="Nein",D2564&lt;IF(C2564="LNG Anbindungsanlagen gemäß separater Festlegung",2022,2023)),$AC2564,$AA2564),0)</f>
        <v>0</v>
      </c>
      <c r="AI2564" s="49">
        <f>IFERROR(IF(OR($W2564&lt;&gt;"Ja",VLOOKUP($C2564,Listen!$A$2:$F$45,6,0)="Nein"),$AC2564,$AB2564),0)</f>
        <v>0</v>
      </c>
      <c r="AJ2564" s="49">
        <f>IFERROR(IF(OR($W2564&lt;&gt;"Ja",VLOOKUP($C2564,Listen!$A$2:$F$45,6,0)="Nein"),$AC2564,$AB2564),0)</f>
        <v>0</v>
      </c>
      <c r="AK2564" s="49">
        <f>IFERROR(IF(OR($W2564&lt;&gt;"Ja",VLOOKUP($C2564,Listen!$A$2:$F$45,6,0)="Nein"),$AC2564,$AB2564),0)</f>
        <v>0</v>
      </c>
      <c r="AL2564" s="51">
        <f t="shared" si="825"/>
        <v>0</v>
      </c>
      <c r="AM2564" s="296">
        <f>IFERROR(IF(VLOOKUP($C2564,Listen!$A$2:$F$45,6,0)="Ja",MAX(BC2564:BD2564),D_SAV!$BC2564),0)</f>
        <v>0</v>
      </c>
      <c r="AN2564" s="51">
        <f t="shared" si="826"/>
        <v>0</v>
      </c>
      <c r="AP2564" s="304">
        <f t="shared" si="827"/>
        <v>0</v>
      </c>
      <c r="AQ2564" s="304">
        <f t="shared" si="828"/>
        <v>0</v>
      </c>
      <c r="AR2564" s="304">
        <f t="shared" si="829"/>
        <v>0</v>
      </c>
      <c r="AS2564" s="304">
        <f t="shared" si="830"/>
        <v>0</v>
      </c>
      <c r="AT2564" s="304">
        <f t="shared" si="831"/>
        <v>0</v>
      </c>
      <c r="AU2564" s="304">
        <f t="shared" si="832"/>
        <v>0</v>
      </c>
      <c r="AV2564" s="304">
        <f t="shared" si="833"/>
        <v>0</v>
      </c>
      <c r="AW2564" s="304">
        <f t="shared" si="834"/>
        <v>0</v>
      </c>
      <c r="AX2564" s="304">
        <f t="shared" si="835"/>
        <v>0</v>
      </c>
      <c r="AY2564" s="304">
        <f t="shared" si="836"/>
        <v>0</v>
      </c>
      <c r="AZ2564" s="304">
        <f t="shared" si="837"/>
        <v>0</v>
      </c>
      <c r="BA2564" s="304">
        <f t="shared" si="838"/>
        <v>0</v>
      </c>
      <c r="BB2564" s="304">
        <f t="shared" si="839"/>
        <v>0</v>
      </c>
      <c r="BC2564" s="304">
        <f t="shared" si="840"/>
        <v>0</v>
      </c>
      <c r="BD2564" s="304">
        <f t="shared" si="841"/>
        <v>0</v>
      </c>
      <c r="BE2564" s="304">
        <f>IFERROR(IF(VLOOKUP($C2564,Listen!$A$2:$F$45,6,0)="Ja",BB2564-MAX(BC2564:BD2564),BB2564-BC2564),0)</f>
        <v>0</v>
      </c>
    </row>
    <row r="2565" spans="1:57" x14ac:dyDescent="0.25">
      <c r="A2565" s="320" t="str">
        <f>IF(AND(D2565&lt;&gt;0,C2565&lt;&gt;0,E2565&lt;&gt;0),IF(B2565&lt;&gt;0,CONCATENATE(B2565,"-AGr",VLOOKUP(C2565,Listen!$A$2:$D$45,4,FALSE),"-",D2565,"-",E2565,),CONCATENATE("AGr",VLOOKUP(C2565,Listen!$A$2:$D$45,4,FALSE),"-",D2565,"-",E2565)),"keine vollständige ID")</f>
        <v>keine vollständige ID</v>
      </c>
      <c r="B2565" s="301"/>
      <c r="C2565" s="287"/>
      <c r="D2565" s="34"/>
      <c r="E2565" s="306"/>
      <c r="F2565" s="116"/>
      <c r="G2565" s="17"/>
      <c r="H2565" s="17"/>
      <c r="I2565" s="17"/>
      <c r="J2565" s="17"/>
      <c r="K2565" s="17"/>
      <c r="L2565" s="17"/>
      <c r="M2565" s="17"/>
      <c r="N2565" s="17"/>
      <c r="O2565" s="116"/>
      <c r="P2565" s="117">
        <f>IF(D2565&gt;A_Stammdaten!$B$12,0,SUM(G2565,H2565,J2565,L2565:M2565)-SUM(I2565,K2565,N2565:O2565))</f>
        <v>0</v>
      </c>
      <c r="Q2565" s="17"/>
      <c r="R2565" s="17"/>
      <c r="S2565" s="17"/>
      <c r="T2565" s="17"/>
      <c r="U2565" s="62">
        <f t="shared" si="821"/>
        <v>0</v>
      </c>
      <c r="V2565" s="34"/>
      <c r="W2565" s="34"/>
      <c r="X2565" s="34"/>
      <c r="Y2565" s="34"/>
      <c r="Z2565" s="34"/>
      <c r="AA2565" s="63" t="str">
        <f t="shared" si="822"/>
        <v>-</v>
      </c>
      <c r="AB2565" s="63" t="str">
        <f t="shared" si="823"/>
        <v>-</v>
      </c>
      <c r="AC2565" s="63">
        <f>IF(ISBLANK($C2565),0,VLOOKUP($C2565,Listen!$A$2:$C$45,2,FALSE))</f>
        <v>0</v>
      </c>
      <c r="AD2565" s="63">
        <f>IF(ISBLANK($C2565),0,VLOOKUP($C2565,Listen!$A$2:$C$45,3,FALSE))</f>
        <v>0</v>
      </c>
      <c r="AE2565" s="49">
        <f t="shared" si="824"/>
        <v>0</v>
      </c>
      <c r="AF2565" s="49">
        <f t="shared" si="824"/>
        <v>0</v>
      </c>
      <c r="AG2565" s="49">
        <f>IFERROR(IF(OR($V2565&lt;&gt;"Ja",VLOOKUP($C2565,Listen!$A$2:$F$45,5,0)="Nein",D2565&lt;IF(C2565="LNG Anbindungsanlagen gemäß separater Festlegung",2022,2023)),$AC2565,$AA2565),0)</f>
        <v>0</v>
      </c>
      <c r="AH2565" s="49">
        <f>IFERROR(IF(OR($V2565&lt;&gt;"Ja",VLOOKUP($C2565,Listen!$A$2:$F$45,5,0)="Nein",D2565&lt;IF(C2565="LNG Anbindungsanlagen gemäß separater Festlegung",2022,2023)),$AC2565,$AA2565),0)</f>
        <v>0</v>
      </c>
      <c r="AI2565" s="49">
        <f>IFERROR(IF(OR($W2565&lt;&gt;"Ja",VLOOKUP($C2565,Listen!$A$2:$F$45,6,0)="Nein"),$AC2565,$AB2565),0)</f>
        <v>0</v>
      </c>
      <c r="AJ2565" s="49">
        <f>IFERROR(IF(OR($W2565&lt;&gt;"Ja",VLOOKUP($C2565,Listen!$A$2:$F$45,6,0)="Nein"),$AC2565,$AB2565),0)</f>
        <v>0</v>
      </c>
      <c r="AK2565" s="49">
        <f>IFERROR(IF(OR($W2565&lt;&gt;"Ja",VLOOKUP($C2565,Listen!$A$2:$F$45,6,0)="Nein"),$AC2565,$AB2565),0)</f>
        <v>0</v>
      </c>
      <c r="AL2565" s="51">
        <f t="shared" si="825"/>
        <v>0</v>
      </c>
      <c r="AM2565" s="296">
        <f>IFERROR(IF(VLOOKUP($C2565,Listen!$A$2:$F$45,6,0)="Ja",MAX(BC2565:BD2565),D_SAV!$BC2565),0)</f>
        <v>0</v>
      </c>
      <c r="AN2565" s="51">
        <f t="shared" si="826"/>
        <v>0</v>
      </c>
      <c r="AP2565" s="304">
        <f t="shared" si="827"/>
        <v>0</v>
      </c>
      <c r="AQ2565" s="304">
        <f t="shared" si="828"/>
        <v>0</v>
      </c>
      <c r="AR2565" s="304">
        <f t="shared" si="829"/>
        <v>0</v>
      </c>
      <c r="AS2565" s="304">
        <f t="shared" si="830"/>
        <v>0</v>
      </c>
      <c r="AT2565" s="304">
        <f t="shared" si="831"/>
        <v>0</v>
      </c>
      <c r="AU2565" s="304">
        <f t="shared" si="832"/>
        <v>0</v>
      </c>
      <c r="AV2565" s="304">
        <f t="shared" si="833"/>
        <v>0</v>
      </c>
      <c r="AW2565" s="304">
        <f t="shared" si="834"/>
        <v>0</v>
      </c>
      <c r="AX2565" s="304">
        <f t="shared" si="835"/>
        <v>0</v>
      </c>
      <c r="AY2565" s="304">
        <f t="shared" si="836"/>
        <v>0</v>
      </c>
      <c r="AZ2565" s="304">
        <f t="shared" si="837"/>
        <v>0</v>
      </c>
      <c r="BA2565" s="304">
        <f t="shared" si="838"/>
        <v>0</v>
      </c>
      <c r="BB2565" s="304">
        <f t="shared" si="839"/>
        <v>0</v>
      </c>
      <c r="BC2565" s="304">
        <f t="shared" si="840"/>
        <v>0</v>
      </c>
      <c r="BD2565" s="304">
        <f t="shared" si="841"/>
        <v>0</v>
      </c>
      <c r="BE2565" s="304">
        <f>IFERROR(IF(VLOOKUP($C2565,Listen!$A$2:$F$45,6,0)="Ja",BB2565-MAX(BC2565:BD2565),BB2565-BC2565),0)</f>
        <v>0</v>
      </c>
    </row>
    <row r="2566" spans="1:57" x14ac:dyDescent="0.25">
      <c r="A2566" s="320" t="str">
        <f>IF(AND(D2566&lt;&gt;0,C2566&lt;&gt;0,E2566&lt;&gt;0),IF(B2566&lt;&gt;0,CONCATENATE(B2566,"-AGr",VLOOKUP(C2566,Listen!$A$2:$D$45,4,FALSE),"-",D2566,"-",E2566,),CONCATENATE("AGr",VLOOKUP(C2566,Listen!$A$2:$D$45,4,FALSE),"-",D2566,"-",E2566)),"keine vollständige ID")</f>
        <v>keine vollständige ID</v>
      </c>
      <c r="B2566" s="301"/>
      <c r="C2566" s="287"/>
      <c r="D2566" s="34"/>
      <c r="E2566" s="306"/>
      <c r="F2566" s="116"/>
      <c r="G2566" s="17"/>
      <c r="H2566" s="17"/>
      <c r="I2566" s="17"/>
      <c r="J2566" s="17"/>
      <c r="K2566" s="17"/>
      <c r="L2566" s="17"/>
      <c r="M2566" s="17"/>
      <c r="N2566" s="17"/>
      <c r="O2566" s="116"/>
      <c r="P2566" s="117">
        <f>IF(D2566&gt;A_Stammdaten!$B$12,0,SUM(G2566,H2566,J2566,L2566:M2566)-SUM(I2566,K2566,N2566:O2566))</f>
        <v>0</v>
      </c>
      <c r="Q2566" s="17"/>
      <c r="R2566" s="17"/>
      <c r="S2566" s="17"/>
      <c r="T2566" s="17"/>
      <c r="U2566" s="62">
        <f t="shared" ref="U2566:U2629" si="842">P2566-SUM(Q2566:T2566)</f>
        <v>0</v>
      </c>
      <c r="V2566" s="34"/>
      <c r="W2566" s="34"/>
      <c r="X2566" s="34"/>
      <c r="Y2566" s="34"/>
      <c r="Z2566" s="34"/>
      <c r="AA2566" s="63" t="str">
        <f t="shared" ref="AA2566:AA2629" si="843">IF($V2566="Ja",MIN(2044-$D2566+1,AC2566),"-")</f>
        <v>-</v>
      </c>
      <c r="AB2566" s="63" t="str">
        <f t="shared" ref="AB2566:AB2629" si="844">IF($Z2566="","-",MIN($Z2566-$D2566+1,AC2566))</f>
        <v>-</v>
      </c>
      <c r="AC2566" s="63">
        <f>IF(ISBLANK($C2566),0,VLOOKUP($C2566,Listen!$A$2:$C$45,2,FALSE))</f>
        <v>0</v>
      </c>
      <c r="AD2566" s="63">
        <f>IF(ISBLANK($C2566),0,VLOOKUP($C2566,Listen!$A$2:$C$45,3,FALSE))</f>
        <v>0</v>
      </c>
      <c r="AE2566" s="49">
        <f t="shared" ref="AE2566:AF2629" si="845">IFERROR($AC2566,0)</f>
        <v>0</v>
      </c>
      <c r="AF2566" s="49">
        <f t="shared" si="845"/>
        <v>0</v>
      </c>
      <c r="AG2566" s="49">
        <f>IFERROR(IF(OR($V2566&lt;&gt;"Ja",VLOOKUP($C2566,Listen!$A$2:$F$45,5,0)="Nein",D2566&lt;IF(C2566="LNG Anbindungsanlagen gemäß separater Festlegung",2022,2023)),$AC2566,$AA2566),0)</f>
        <v>0</v>
      </c>
      <c r="AH2566" s="49">
        <f>IFERROR(IF(OR($V2566&lt;&gt;"Ja",VLOOKUP($C2566,Listen!$A$2:$F$45,5,0)="Nein",D2566&lt;IF(C2566="LNG Anbindungsanlagen gemäß separater Festlegung",2022,2023)),$AC2566,$AA2566),0)</f>
        <v>0</v>
      </c>
      <c r="AI2566" s="49">
        <f>IFERROR(IF(OR($W2566&lt;&gt;"Ja",VLOOKUP($C2566,Listen!$A$2:$F$45,6,0)="Nein"),$AC2566,$AB2566),0)</f>
        <v>0</v>
      </c>
      <c r="AJ2566" s="49">
        <f>IFERROR(IF(OR($W2566&lt;&gt;"Ja",VLOOKUP($C2566,Listen!$A$2:$F$45,6,0)="Nein"),$AC2566,$AB2566),0)</f>
        <v>0</v>
      </c>
      <c r="AK2566" s="49">
        <f>IFERROR(IF(OR($W2566&lt;&gt;"Ja",VLOOKUP($C2566,Listen!$A$2:$F$45,6,0)="Nein"),$AC2566,$AB2566),0)</f>
        <v>0</v>
      </c>
      <c r="AL2566" s="51">
        <f t="shared" ref="AL2566:AL2629" si="846">BB2566</f>
        <v>0</v>
      </c>
      <c r="AM2566" s="296">
        <f>IFERROR(IF(VLOOKUP($C2566,Listen!$A$2:$F$45,6,0)="Ja",MAX(BC2566:BD2566),D_SAV!$BC2566),0)</f>
        <v>0</v>
      </c>
      <c r="AN2566" s="51">
        <f t="shared" ref="AN2566:AN2629" si="847">BE2566</f>
        <v>0</v>
      </c>
      <c r="AP2566" s="304">
        <f t="shared" ref="AP2566:AP2629" si="848">AO2566+IF($D2566=AP$3,$U2566,0)</f>
        <v>0</v>
      </c>
      <c r="AQ2566" s="304">
        <f t="shared" ref="AQ2566:AQ2629" si="849">IF(AP2566=0,0,IF($AE2566-(AP$3-$D2566)&lt;=0,AP2566,AP2566/($AE2566-(AP$3-$D2566))))</f>
        <v>0</v>
      </c>
      <c r="AR2566" s="304">
        <f t="shared" ref="AR2566:AR2629" si="850">AP2566-AQ2566</f>
        <v>0</v>
      </c>
      <c r="AS2566" s="304">
        <f t="shared" ref="AS2566:AS2629" si="851">AR2566+IF($D2566=AS$3,$U2566,0)</f>
        <v>0</v>
      </c>
      <c r="AT2566" s="304">
        <f t="shared" ref="AT2566:AT2629" si="852">IF(AS2566=0,0,IF($AF2566-(AS$3-$D2566)&lt;=0,AS2566,AS2566/($AF2566-(AS$3-$D2566))))</f>
        <v>0</v>
      </c>
      <c r="AU2566" s="304">
        <f t="shared" ref="AU2566:AU2629" si="853">AS2566-AT2566</f>
        <v>0</v>
      </c>
      <c r="AV2566" s="304">
        <f t="shared" ref="AV2566:AV2629" si="854">AU2566+IF($D2566=AV$3,$U2566,0)</f>
        <v>0</v>
      </c>
      <c r="AW2566" s="304">
        <f t="shared" ref="AW2566:AW2629" si="855">IF(AV2566=0,0,IF($AG2566-(AV$3-$D2566)&lt;=0,AV2566,AV2566/($AG2566-(AV$3-$D2566))))</f>
        <v>0</v>
      </c>
      <c r="AX2566" s="304">
        <f t="shared" ref="AX2566:AX2629" si="856">AV2566-AW2566</f>
        <v>0</v>
      </c>
      <c r="AY2566" s="304">
        <f t="shared" ref="AY2566:AY2629" si="857">AX2566+IF($D2566=AY$3,$U2566,0)</f>
        <v>0</v>
      </c>
      <c r="AZ2566" s="304">
        <f t="shared" ref="AZ2566:AZ2629" si="858">IF(AY2566=0,0,IF($AH2566-(AY$3-$D2566)&lt;=0,AY2566,AY2566/($AH2566-(AY$3-$D2566))))</f>
        <v>0</v>
      </c>
      <c r="BA2566" s="304">
        <f t="shared" ref="BA2566:BA2629" si="859">AY2566-AZ2566</f>
        <v>0</v>
      </c>
      <c r="BB2566" s="304">
        <f t="shared" ref="BB2566:BB2629" si="860">BA2566+IF($D2566=BB$3,$U2566,0)</f>
        <v>0</v>
      </c>
      <c r="BC2566" s="304">
        <f t="shared" ref="BC2566:BC2629" si="861">IF(BB2566=0,0,IF($AI2566-(BB$3-$D2566)&lt;=0,BB2566,BB2566/($AI2566-(BB$3-$D2566))))</f>
        <v>0</v>
      </c>
      <c r="BD2566" s="304">
        <f t="shared" ref="BD2566:BD2629" si="862">BB2566*Y2566/100</f>
        <v>0</v>
      </c>
      <c r="BE2566" s="304">
        <f>IFERROR(IF(VLOOKUP($C2566,Listen!$A$2:$F$45,6,0)="Ja",BB2566-MAX(BC2566:BD2566),BB2566-BC2566),0)</f>
        <v>0</v>
      </c>
    </row>
    <row r="2567" spans="1:57" x14ac:dyDescent="0.25">
      <c r="A2567" s="320" t="str">
        <f>IF(AND(D2567&lt;&gt;0,C2567&lt;&gt;0,E2567&lt;&gt;0),IF(B2567&lt;&gt;0,CONCATENATE(B2567,"-AGr",VLOOKUP(C2567,Listen!$A$2:$D$45,4,FALSE),"-",D2567,"-",E2567,),CONCATENATE("AGr",VLOOKUP(C2567,Listen!$A$2:$D$45,4,FALSE),"-",D2567,"-",E2567)),"keine vollständige ID")</f>
        <v>keine vollständige ID</v>
      </c>
      <c r="B2567" s="301"/>
      <c r="C2567" s="287"/>
      <c r="D2567" s="34"/>
      <c r="E2567" s="306"/>
      <c r="F2567" s="116"/>
      <c r="G2567" s="17"/>
      <c r="H2567" s="17"/>
      <c r="I2567" s="17"/>
      <c r="J2567" s="17"/>
      <c r="K2567" s="17"/>
      <c r="L2567" s="17"/>
      <c r="M2567" s="17"/>
      <c r="N2567" s="17"/>
      <c r="O2567" s="116"/>
      <c r="P2567" s="117">
        <f>IF(D2567&gt;A_Stammdaten!$B$12,0,SUM(G2567,H2567,J2567,L2567:M2567)-SUM(I2567,K2567,N2567:O2567))</f>
        <v>0</v>
      </c>
      <c r="Q2567" s="17"/>
      <c r="R2567" s="17"/>
      <c r="S2567" s="17"/>
      <c r="T2567" s="17"/>
      <c r="U2567" s="62">
        <f t="shared" si="842"/>
        <v>0</v>
      </c>
      <c r="V2567" s="34"/>
      <c r="W2567" s="34"/>
      <c r="X2567" s="34"/>
      <c r="Y2567" s="34"/>
      <c r="Z2567" s="34"/>
      <c r="AA2567" s="63" t="str">
        <f t="shared" si="843"/>
        <v>-</v>
      </c>
      <c r="AB2567" s="63" t="str">
        <f t="shared" si="844"/>
        <v>-</v>
      </c>
      <c r="AC2567" s="63">
        <f>IF(ISBLANK($C2567),0,VLOOKUP($C2567,Listen!$A$2:$C$45,2,FALSE))</f>
        <v>0</v>
      </c>
      <c r="AD2567" s="63">
        <f>IF(ISBLANK($C2567),0,VLOOKUP($C2567,Listen!$A$2:$C$45,3,FALSE))</f>
        <v>0</v>
      </c>
      <c r="AE2567" s="49">
        <f t="shared" si="845"/>
        <v>0</v>
      </c>
      <c r="AF2567" s="49">
        <f t="shared" si="845"/>
        <v>0</v>
      </c>
      <c r="AG2567" s="49">
        <f>IFERROR(IF(OR($V2567&lt;&gt;"Ja",VLOOKUP($C2567,Listen!$A$2:$F$45,5,0)="Nein",D2567&lt;IF(C2567="LNG Anbindungsanlagen gemäß separater Festlegung",2022,2023)),$AC2567,$AA2567),0)</f>
        <v>0</v>
      </c>
      <c r="AH2567" s="49">
        <f>IFERROR(IF(OR($V2567&lt;&gt;"Ja",VLOOKUP($C2567,Listen!$A$2:$F$45,5,0)="Nein",D2567&lt;IF(C2567="LNG Anbindungsanlagen gemäß separater Festlegung",2022,2023)),$AC2567,$AA2567),0)</f>
        <v>0</v>
      </c>
      <c r="AI2567" s="49">
        <f>IFERROR(IF(OR($W2567&lt;&gt;"Ja",VLOOKUP($C2567,Listen!$A$2:$F$45,6,0)="Nein"),$AC2567,$AB2567),0)</f>
        <v>0</v>
      </c>
      <c r="AJ2567" s="49">
        <f>IFERROR(IF(OR($W2567&lt;&gt;"Ja",VLOOKUP($C2567,Listen!$A$2:$F$45,6,0)="Nein"),$AC2567,$AB2567),0)</f>
        <v>0</v>
      </c>
      <c r="AK2567" s="49">
        <f>IFERROR(IF(OR($W2567&lt;&gt;"Ja",VLOOKUP($C2567,Listen!$A$2:$F$45,6,0)="Nein"),$AC2567,$AB2567),0)</f>
        <v>0</v>
      </c>
      <c r="AL2567" s="51">
        <f t="shared" si="846"/>
        <v>0</v>
      </c>
      <c r="AM2567" s="296">
        <f>IFERROR(IF(VLOOKUP($C2567,Listen!$A$2:$F$45,6,0)="Ja",MAX(BC2567:BD2567),D_SAV!$BC2567),0)</f>
        <v>0</v>
      </c>
      <c r="AN2567" s="51">
        <f t="shared" si="847"/>
        <v>0</v>
      </c>
      <c r="AP2567" s="304">
        <f t="shared" si="848"/>
        <v>0</v>
      </c>
      <c r="AQ2567" s="304">
        <f t="shared" si="849"/>
        <v>0</v>
      </c>
      <c r="AR2567" s="304">
        <f t="shared" si="850"/>
        <v>0</v>
      </c>
      <c r="AS2567" s="304">
        <f t="shared" si="851"/>
        <v>0</v>
      </c>
      <c r="AT2567" s="304">
        <f t="shared" si="852"/>
        <v>0</v>
      </c>
      <c r="AU2567" s="304">
        <f t="shared" si="853"/>
        <v>0</v>
      </c>
      <c r="AV2567" s="304">
        <f t="shared" si="854"/>
        <v>0</v>
      </c>
      <c r="AW2567" s="304">
        <f t="shared" si="855"/>
        <v>0</v>
      </c>
      <c r="AX2567" s="304">
        <f t="shared" si="856"/>
        <v>0</v>
      </c>
      <c r="AY2567" s="304">
        <f t="shared" si="857"/>
        <v>0</v>
      </c>
      <c r="AZ2567" s="304">
        <f t="shared" si="858"/>
        <v>0</v>
      </c>
      <c r="BA2567" s="304">
        <f t="shared" si="859"/>
        <v>0</v>
      </c>
      <c r="BB2567" s="304">
        <f t="shared" si="860"/>
        <v>0</v>
      </c>
      <c r="BC2567" s="304">
        <f t="shared" si="861"/>
        <v>0</v>
      </c>
      <c r="BD2567" s="304">
        <f t="shared" si="862"/>
        <v>0</v>
      </c>
      <c r="BE2567" s="304">
        <f>IFERROR(IF(VLOOKUP($C2567,Listen!$A$2:$F$45,6,0)="Ja",BB2567-MAX(BC2567:BD2567),BB2567-BC2567),0)</f>
        <v>0</v>
      </c>
    </row>
    <row r="2568" spans="1:57" x14ac:dyDescent="0.25">
      <c r="A2568" s="320" t="str">
        <f>IF(AND(D2568&lt;&gt;0,C2568&lt;&gt;0,E2568&lt;&gt;0),IF(B2568&lt;&gt;0,CONCATENATE(B2568,"-AGr",VLOOKUP(C2568,Listen!$A$2:$D$45,4,FALSE),"-",D2568,"-",E2568,),CONCATENATE("AGr",VLOOKUP(C2568,Listen!$A$2:$D$45,4,FALSE),"-",D2568,"-",E2568)),"keine vollständige ID")</f>
        <v>keine vollständige ID</v>
      </c>
      <c r="B2568" s="301"/>
      <c r="C2568" s="287"/>
      <c r="D2568" s="34"/>
      <c r="E2568" s="306"/>
      <c r="F2568" s="116"/>
      <c r="G2568" s="17"/>
      <c r="H2568" s="17"/>
      <c r="I2568" s="17"/>
      <c r="J2568" s="17"/>
      <c r="K2568" s="17"/>
      <c r="L2568" s="17"/>
      <c r="M2568" s="17"/>
      <c r="N2568" s="17"/>
      <c r="O2568" s="116"/>
      <c r="P2568" s="117">
        <f>IF(D2568&gt;A_Stammdaten!$B$12,0,SUM(G2568,H2568,J2568,L2568:M2568)-SUM(I2568,K2568,N2568:O2568))</f>
        <v>0</v>
      </c>
      <c r="Q2568" s="17"/>
      <c r="R2568" s="17"/>
      <c r="S2568" s="17"/>
      <c r="T2568" s="17"/>
      <c r="U2568" s="62">
        <f t="shared" si="842"/>
        <v>0</v>
      </c>
      <c r="V2568" s="34"/>
      <c r="W2568" s="34"/>
      <c r="X2568" s="34"/>
      <c r="Y2568" s="34"/>
      <c r="Z2568" s="34"/>
      <c r="AA2568" s="63" t="str">
        <f t="shared" si="843"/>
        <v>-</v>
      </c>
      <c r="AB2568" s="63" t="str">
        <f t="shared" si="844"/>
        <v>-</v>
      </c>
      <c r="AC2568" s="63">
        <f>IF(ISBLANK($C2568),0,VLOOKUP($C2568,Listen!$A$2:$C$45,2,FALSE))</f>
        <v>0</v>
      </c>
      <c r="AD2568" s="63">
        <f>IF(ISBLANK($C2568),0,VLOOKUP($C2568,Listen!$A$2:$C$45,3,FALSE))</f>
        <v>0</v>
      </c>
      <c r="AE2568" s="49">
        <f t="shared" si="845"/>
        <v>0</v>
      </c>
      <c r="AF2568" s="49">
        <f t="shared" si="845"/>
        <v>0</v>
      </c>
      <c r="AG2568" s="49">
        <f>IFERROR(IF(OR($V2568&lt;&gt;"Ja",VLOOKUP($C2568,Listen!$A$2:$F$45,5,0)="Nein",D2568&lt;IF(C2568="LNG Anbindungsanlagen gemäß separater Festlegung",2022,2023)),$AC2568,$AA2568),0)</f>
        <v>0</v>
      </c>
      <c r="AH2568" s="49">
        <f>IFERROR(IF(OR($V2568&lt;&gt;"Ja",VLOOKUP($C2568,Listen!$A$2:$F$45,5,0)="Nein",D2568&lt;IF(C2568="LNG Anbindungsanlagen gemäß separater Festlegung",2022,2023)),$AC2568,$AA2568),0)</f>
        <v>0</v>
      </c>
      <c r="AI2568" s="49">
        <f>IFERROR(IF(OR($W2568&lt;&gt;"Ja",VLOOKUP($C2568,Listen!$A$2:$F$45,6,0)="Nein"),$AC2568,$AB2568),0)</f>
        <v>0</v>
      </c>
      <c r="AJ2568" s="49">
        <f>IFERROR(IF(OR($W2568&lt;&gt;"Ja",VLOOKUP($C2568,Listen!$A$2:$F$45,6,0)="Nein"),$AC2568,$AB2568),0)</f>
        <v>0</v>
      </c>
      <c r="AK2568" s="49">
        <f>IFERROR(IF(OR($W2568&lt;&gt;"Ja",VLOOKUP($C2568,Listen!$A$2:$F$45,6,0)="Nein"),$AC2568,$AB2568),0)</f>
        <v>0</v>
      </c>
      <c r="AL2568" s="51">
        <f t="shared" si="846"/>
        <v>0</v>
      </c>
      <c r="AM2568" s="296">
        <f>IFERROR(IF(VLOOKUP($C2568,Listen!$A$2:$F$45,6,0)="Ja",MAX(BC2568:BD2568),D_SAV!$BC2568),0)</f>
        <v>0</v>
      </c>
      <c r="AN2568" s="51">
        <f t="shared" si="847"/>
        <v>0</v>
      </c>
      <c r="AP2568" s="304">
        <f t="shared" si="848"/>
        <v>0</v>
      </c>
      <c r="AQ2568" s="304">
        <f t="shared" si="849"/>
        <v>0</v>
      </c>
      <c r="AR2568" s="304">
        <f t="shared" si="850"/>
        <v>0</v>
      </c>
      <c r="AS2568" s="304">
        <f t="shared" si="851"/>
        <v>0</v>
      </c>
      <c r="AT2568" s="304">
        <f t="shared" si="852"/>
        <v>0</v>
      </c>
      <c r="AU2568" s="304">
        <f t="shared" si="853"/>
        <v>0</v>
      </c>
      <c r="AV2568" s="304">
        <f t="shared" si="854"/>
        <v>0</v>
      </c>
      <c r="AW2568" s="304">
        <f t="shared" si="855"/>
        <v>0</v>
      </c>
      <c r="AX2568" s="304">
        <f t="shared" si="856"/>
        <v>0</v>
      </c>
      <c r="AY2568" s="304">
        <f t="shared" si="857"/>
        <v>0</v>
      </c>
      <c r="AZ2568" s="304">
        <f t="shared" si="858"/>
        <v>0</v>
      </c>
      <c r="BA2568" s="304">
        <f t="shared" si="859"/>
        <v>0</v>
      </c>
      <c r="BB2568" s="304">
        <f t="shared" si="860"/>
        <v>0</v>
      </c>
      <c r="BC2568" s="304">
        <f t="shared" si="861"/>
        <v>0</v>
      </c>
      <c r="BD2568" s="304">
        <f t="shared" si="862"/>
        <v>0</v>
      </c>
      <c r="BE2568" s="304">
        <f>IFERROR(IF(VLOOKUP($C2568,Listen!$A$2:$F$45,6,0)="Ja",BB2568-MAX(BC2568:BD2568),BB2568-BC2568),0)</f>
        <v>0</v>
      </c>
    </row>
    <row r="2569" spans="1:57" x14ac:dyDescent="0.25">
      <c r="A2569" s="320" t="str">
        <f>IF(AND(D2569&lt;&gt;0,C2569&lt;&gt;0,E2569&lt;&gt;0),IF(B2569&lt;&gt;0,CONCATENATE(B2569,"-AGr",VLOOKUP(C2569,Listen!$A$2:$D$45,4,FALSE),"-",D2569,"-",E2569,),CONCATENATE("AGr",VLOOKUP(C2569,Listen!$A$2:$D$45,4,FALSE),"-",D2569,"-",E2569)),"keine vollständige ID")</f>
        <v>keine vollständige ID</v>
      </c>
      <c r="B2569" s="301"/>
      <c r="C2569" s="287"/>
      <c r="D2569" s="34"/>
      <c r="E2569" s="306"/>
      <c r="F2569" s="116"/>
      <c r="G2569" s="17"/>
      <c r="H2569" s="17"/>
      <c r="I2569" s="17"/>
      <c r="J2569" s="17"/>
      <c r="K2569" s="17"/>
      <c r="L2569" s="17"/>
      <c r="M2569" s="17"/>
      <c r="N2569" s="17"/>
      <c r="O2569" s="116"/>
      <c r="P2569" s="117">
        <f>IF(D2569&gt;A_Stammdaten!$B$12,0,SUM(G2569,H2569,J2569,L2569:M2569)-SUM(I2569,K2569,N2569:O2569))</f>
        <v>0</v>
      </c>
      <c r="Q2569" s="17"/>
      <c r="R2569" s="17"/>
      <c r="S2569" s="17"/>
      <c r="T2569" s="17"/>
      <c r="U2569" s="62">
        <f t="shared" si="842"/>
        <v>0</v>
      </c>
      <c r="V2569" s="34"/>
      <c r="W2569" s="34"/>
      <c r="X2569" s="34"/>
      <c r="Y2569" s="34"/>
      <c r="Z2569" s="34"/>
      <c r="AA2569" s="63" t="str">
        <f t="shared" si="843"/>
        <v>-</v>
      </c>
      <c r="AB2569" s="63" t="str">
        <f t="shared" si="844"/>
        <v>-</v>
      </c>
      <c r="AC2569" s="63">
        <f>IF(ISBLANK($C2569),0,VLOOKUP($C2569,Listen!$A$2:$C$45,2,FALSE))</f>
        <v>0</v>
      </c>
      <c r="AD2569" s="63">
        <f>IF(ISBLANK($C2569),0,VLOOKUP($C2569,Listen!$A$2:$C$45,3,FALSE))</f>
        <v>0</v>
      </c>
      <c r="AE2569" s="49">
        <f t="shared" si="845"/>
        <v>0</v>
      </c>
      <c r="AF2569" s="49">
        <f t="shared" si="845"/>
        <v>0</v>
      </c>
      <c r="AG2569" s="49">
        <f>IFERROR(IF(OR($V2569&lt;&gt;"Ja",VLOOKUP($C2569,Listen!$A$2:$F$45,5,0)="Nein",D2569&lt;IF(C2569="LNG Anbindungsanlagen gemäß separater Festlegung",2022,2023)),$AC2569,$AA2569),0)</f>
        <v>0</v>
      </c>
      <c r="AH2569" s="49">
        <f>IFERROR(IF(OR($V2569&lt;&gt;"Ja",VLOOKUP($C2569,Listen!$A$2:$F$45,5,0)="Nein",D2569&lt;IF(C2569="LNG Anbindungsanlagen gemäß separater Festlegung",2022,2023)),$AC2569,$AA2569),0)</f>
        <v>0</v>
      </c>
      <c r="AI2569" s="49">
        <f>IFERROR(IF(OR($W2569&lt;&gt;"Ja",VLOOKUP($C2569,Listen!$A$2:$F$45,6,0)="Nein"),$AC2569,$AB2569),0)</f>
        <v>0</v>
      </c>
      <c r="AJ2569" s="49">
        <f>IFERROR(IF(OR($W2569&lt;&gt;"Ja",VLOOKUP($C2569,Listen!$A$2:$F$45,6,0)="Nein"),$AC2569,$AB2569),0)</f>
        <v>0</v>
      </c>
      <c r="AK2569" s="49">
        <f>IFERROR(IF(OR($W2569&lt;&gt;"Ja",VLOOKUP($C2569,Listen!$A$2:$F$45,6,0)="Nein"),$AC2569,$AB2569),0)</f>
        <v>0</v>
      </c>
      <c r="AL2569" s="51">
        <f t="shared" si="846"/>
        <v>0</v>
      </c>
      <c r="AM2569" s="296">
        <f>IFERROR(IF(VLOOKUP($C2569,Listen!$A$2:$F$45,6,0)="Ja",MAX(BC2569:BD2569),D_SAV!$BC2569),0)</f>
        <v>0</v>
      </c>
      <c r="AN2569" s="51">
        <f t="shared" si="847"/>
        <v>0</v>
      </c>
      <c r="AP2569" s="304">
        <f t="shared" si="848"/>
        <v>0</v>
      </c>
      <c r="AQ2569" s="304">
        <f t="shared" si="849"/>
        <v>0</v>
      </c>
      <c r="AR2569" s="304">
        <f t="shared" si="850"/>
        <v>0</v>
      </c>
      <c r="AS2569" s="304">
        <f t="shared" si="851"/>
        <v>0</v>
      </c>
      <c r="AT2569" s="304">
        <f t="shared" si="852"/>
        <v>0</v>
      </c>
      <c r="AU2569" s="304">
        <f t="shared" si="853"/>
        <v>0</v>
      </c>
      <c r="AV2569" s="304">
        <f t="shared" si="854"/>
        <v>0</v>
      </c>
      <c r="AW2569" s="304">
        <f t="shared" si="855"/>
        <v>0</v>
      </c>
      <c r="AX2569" s="304">
        <f t="shared" si="856"/>
        <v>0</v>
      </c>
      <c r="AY2569" s="304">
        <f t="shared" si="857"/>
        <v>0</v>
      </c>
      <c r="AZ2569" s="304">
        <f t="shared" si="858"/>
        <v>0</v>
      </c>
      <c r="BA2569" s="304">
        <f t="shared" si="859"/>
        <v>0</v>
      </c>
      <c r="BB2569" s="304">
        <f t="shared" si="860"/>
        <v>0</v>
      </c>
      <c r="BC2569" s="304">
        <f t="shared" si="861"/>
        <v>0</v>
      </c>
      <c r="BD2569" s="304">
        <f t="shared" si="862"/>
        <v>0</v>
      </c>
      <c r="BE2569" s="304">
        <f>IFERROR(IF(VLOOKUP($C2569,Listen!$A$2:$F$45,6,0)="Ja",BB2569-MAX(BC2569:BD2569),BB2569-BC2569),0)</f>
        <v>0</v>
      </c>
    </row>
    <row r="2570" spans="1:57" x14ac:dyDescent="0.25">
      <c r="A2570" s="320" t="str">
        <f>IF(AND(D2570&lt;&gt;0,C2570&lt;&gt;0,E2570&lt;&gt;0),IF(B2570&lt;&gt;0,CONCATENATE(B2570,"-AGr",VLOOKUP(C2570,Listen!$A$2:$D$45,4,FALSE),"-",D2570,"-",E2570,),CONCATENATE("AGr",VLOOKUP(C2570,Listen!$A$2:$D$45,4,FALSE),"-",D2570,"-",E2570)),"keine vollständige ID")</f>
        <v>keine vollständige ID</v>
      </c>
      <c r="B2570" s="301"/>
      <c r="C2570" s="287"/>
      <c r="D2570" s="34"/>
      <c r="E2570" s="306"/>
      <c r="F2570" s="116"/>
      <c r="G2570" s="17"/>
      <c r="H2570" s="17"/>
      <c r="I2570" s="17"/>
      <c r="J2570" s="17"/>
      <c r="K2570" s="17"/>
      <c r="L2570" s="17"/>
      <c r="M2570" s="17"/>
      <c r="N2570" s="17"/>
      <c r="O2570" s="116"/>
      <c r="P2570" s="117">
        <f>IF(D2570&gt;A_Stammdaten!$B$12,0,SUM(G2570,H2570,J2570,L2570:M2570)-SUM(I2570,K2570,N2570:O2570))</f>
        <v>0</v>
      </c>
      <c r="Q2570" s="17"/>
      <c r="R2570" s="17"/>
      <c r="S2570" s="17"/>
      <c r="T2570" s="17"/>
      <c r="U2570" s="62">
        <f t="shared" si="842"/>
        <v>0</v>
      </c>
      <c r="V2570" s="34"/>
      <c r="W2570" s="34"/>
      <c r="X2570" s="34"/>
      <c r="Y2570" s="34"/>
      <c r="Z2570" s="34"/>
      <c r="AA2570" s="63" t="str">
        <f t="shared" si="843"/>
        <v>-</v>
      </c>
      <c r="AB2570" s="63" t="str">
        <f t="shared" si="844"/>
        <v>-</v>
      </c>
      <c r="AC2570" s="63">
        <f>IF(ISBLANK($C2570),0,VLOOKUP($C2570,Listen!$A$2:$C$45,2,FALSE))</f>
        <v>0</v>
      </c>
      <c r="AD2570" s="63">
        <f>IF(ISBLANK($C2570),0,VLOOKUP($C2570,Listen!$A$2:$C$45,3,FALSE))</f>
        <v>0</v>
      </c>
      <c r="AE2570" s="49">
        <f t="shared" si="845"/>
        <v>0</v>
      </c>
      <c r="AF2570" s="49">
        <f t="shared" si="845"/>
        <v>0</v>
      </c>
      <c r="AG2570" s="49">
        <f>IFERROR(IF(OR($V2570&lt;&gt;"Ja",VLOOKUP($C2570,Listen!$A$2:$F$45,5,0)="Nein",D2570&lt;IF(C2570="LNG Anbindungsanlagen gemäß separater Festlegung",2022,2023)),$AC2570,$AA2570),0)</f>
        <v>0</v>
      </c>
      <c r="AH2570" s="49">
        <f>IFERROR(IF(OR($V2570&lt;&gt;"Ja",VLOOKUP($C2570,Listen!$A$2:$F$45,5,0)="Nein",D2570&lt;IF(C2570="LNG Anbindungsanlagen gemäß separater Festlegung",2022,2023)),$AC2570,$AA2570),0)</f>
        <v>0</v>
      </c>
      <c r="AI2570" s="49">
        <f>IFERROR(IF(OR($W2570&lt;&gt;"Ja",VLOOKUP($C2570,Listen!$A$2:$F$45,6,0)="Nein"),$AC2570,$AB2570),0)</f>
        <v>0</v>
      </c>
      <c r="AJ2570" s="49">
        <f>IFERROR(IF(OR($W2570&lt;&gt;"Ja",VLOOKUP($C2570,Listen!$A$2:$F$45,6,0)="Nein"),$AC2570,$AB2570),0)</f>
        <v>0</v>
      </c>
      <c r="AK2570" s="49">
        <f>IFERROR(IF(OR($W2570&lt;&gt;"Ja",VLOOKUP($C2570,Listen!$A$2:$F$45,6,0)="Nein"),$AC2570,$AB2570),0)</f>
        <v>0</v>
      </c>
      <c r="AL2570" s="51">
        <f t="shared" si="846"/>
        <v>0</v>
      </c>
      <c r="AM2570" s="296">
        <f>IFERROR(IF(VLOOKUP($C2570,Listen!$A$2:$F$45,6,0)="Ja",MAX(BC2570:BD2570),D_SAV!$BC2570),0)</f>
        <v>0</v>
      </c>
      <c r="AN2570" s="51">
        <f t="shared" si="847"/>
        <v>0</v>
      </c>
      <c r="AP2570" s="304">
        <f t="shared" si="848"/>
        <v>0</v>
      </c>
      <c r="AQ2570" s="304">
        <f t="shared" si="849"/>
        <v>0</v>
      </c>
      <c r="AR2570" s="304">
        <f t="shared" si="850"/>
        <v>0</v>
      </c>
      <c r="AS2570" s="304">
        <f t="shared" si="851"/>
        <v>0</v>
      </c>
      <c r="AT2570" s="304">
        <f t="shared" si="852"/>
        <v>0</v>
      </c>
      <c r="AU2570" s="304">
        <f t="shared" si="853"/>
        <v>0</v>
      </c>
      <c r="AV2570" s="304">
        <f t="shared" si="854"/>
        <v>0</v>
      </c>
      <c r="AW2570" s="304">
        <f t="shared" si="855"/>
        <v>0</v>
      </c>
      <c r="AX2570" s="304">
        <f t="shared" si="856"/>
        <v>0</v>
      </c>
      <c r="AY2570" s="304">
        <f t="shared" si="857"/>
        <v>0</v>
      </c>
      <c r="AZ2570" s="304">
        <f t="shared" si="858"/>
        <v>0</v>
      </c>
      <c r="BA2570" s="304">
        <f t="shared" si="859"/>
        <v>0</v>
      </c>
      <c r="BB2570" s="304">
        <f t="shared" si="860"/>
        <v>0</v>
      </c>
      <c r="BC2570" s="304">
        <f t="shared" si="861"/>
        <v>0</v>
      </c>
      <c r="BD2570" s="304">
        <f t="shared" si="862"/>
        <v>0</v>
      </c>
      <c r="BE2570" s="304">
        <f>IFERROR(IF(VLOOKUP($C2570,Listen!$A$2:$F$45,6,0)="Ja",BB2570-MAX(BC2570:BD2570),BB2570-BC2570),0)</f>
        <v>0</v>
      </c>
    </row>
    <row r="2571" spans="1:57" x14ac:dyDescent="0.25">
      <c r="A2571" s="320" t="str">
        <f>IF(AND(D2571&lt;&gt;0,C2571&lt;&gt;0,E2571&lt;&gt;0),IF(B2571&lt;&gt;0,CONCATENATE(B2571,"-AGr",VLOOKUP(C2571,Listen!$A$2:$D$45,4,FALSE),"-",D2571,"-",E2571,),CONCATENATE("AGr",VLOOKUP(C2571,Listen!$A$2:$D$45,4,FALSE),"-",D2571,"-",E2571)),"keine vollständige ID")</f>
        <v>keine vollständige ID</v>
      </c>
      <c r="B2571" s="301"/>
      <c r="C2571" s="287"/>
      <c r="D2571" s="34"/>
      <c r="E2571" s="306"/>
      <c r="F2571" s="116"/>
      <c r="G2571" s="17"/>
      <c r="H2571" s="17"/>
      <c r="I2571" s="17"/>
      <c r="J2571" s="17"/>
      <c r="K2571" s="17"/>
      <c r="L2571" s="17"/>
      <c r="M2571" s="17"/>
      <c r="N2571" s="17"/>
      <c r="O2571" s="116"/>
      <c r="P2571" s="117">
        <f>IF(D2571&gt;A_Stammdaten!$B$12,0,SUM(G2571,H2571,J2571,L2571:M2571)-SUM(I2571,K2571,N2571:O2571))</f>
        <v>0</v>
      </c>
      <c r="Q2571" s="17"/>
      <c r="R2571" s="17"/>
      <c r="S2571" s="17"/>
      <c r="T2571" s="17"/>
      <c r="U2571" s="62">
        <f t="shared" si="842"/>
        <v>0</v>
      </c>
      <c r="V2571" s="34"/>
      <c r="W2571" s="34"/>
      <c r="X2571" s="34"/>
      <c r="Y2571" s="34"/>
      <c r="Z2571" s="34"/>
      <c r="AA2571" s="63" t="str">
        <f t="shared" si="843"/>
        <v>-</v>
      </c>
      <c r="AB2571" s="63" t="str">
        <f t="shared" si="844"/>
        <v>-</v>
      </c>
      <c r="AC2571" s="63">
        <f>IF(ISBLANK($C2571),0,VLOOKUP($C2571,Listen!$A$2:$C$45,2,FALSE))</f>
        <v>0</v>
      </c>
      <c r="AD2571" s="63">
        <f>IF(ISBLANK($C2571),0,VLOOKUP($C2571,Listen!$A$2:$C$45,3,FALSE))</f>
        <v>0</v>
      </c>
      <c r="AE2571" s="49">
        <f t="shared" si="845"/>
        <v>0</v>
      </c>
      <c r="AF2571" s="49">
        <f t="shared" si="845"/>
        <v>0</v>
      </c>
      <c r="AG2571" s="49">
        <f>IFERROR(IF(OR($V2571&lt;&gt;"Ja",VLOOKUP($C2571,Listen!$A$2:$F$45,5,0)="Nein",D2571&lt;IF(C2571="LNG Anbindungsanlagen gemäß separater Festlegung",2022,2023)),$AC2571,$AA2571),0)</f>
        <v>0</v>
      </c>
      <c r="AH2571" s="49">
        <f>IFERROR(IF(OR($V2571&lt;&gt;"Ja",VLOOKUP($C2571,Listen!$A$2:$F$45,5,0)="Nein",D2571&lt;IF(C2571="LNG Anbindungsanlagen gemäß separater Festlegung",2022,2023)),$AC2571,$AA2571),0)</f>
        <v>0</v>
      </c>
      <c r="AI2571" s="49">
        <f>IFERROR(IF(OR($W2571&lt;&gt;"Ja",VLOOKUP($C2571,Listen!$A$2:$F$45,6,0)="Nein"),$AC2571,$AB2571),0)</f>
        <v>0</v>
      </c>
      <c r="AJ2571" s="49">
        <f>IFERROR(IF(OR($W2571&lt;&gt;"Ja",VLOOKUP($C2571,Listen!$A$2:$F$45,6,0)="Nein"),$AC2571,$AB2571),0)</f>
        <v>0</v>
      </c>
      <c r="AK2571" s="49">
        <f>IFERROR(IF(OR($W2571&lt;&gt;"Ja",VLOOKUP($C2571,Listen!$A$2:$F$45,6,0)="Nein"),$AC2571,$AB2571),0)</f>
        <v>0</v>
      </c>
      <c r="AL2571" s="51">
        <f t="shared" si="846"/>
        <v>0</v>
      </c>
      <c r="AM2571" s="296">
        <f>IFERROR(IF(VLOOKUP($C2571,Listen!$A$2:$F$45,6,0)="Ja",MAX(BC2571:BD2571),D_SAV!$BC2571),0)</f>
        <v>0</v>
      </c>
      <c r="AN2571" s="51">
        <f t="shared" si="847"/>
        <v>0</v>
      </c>
      <c r="AP2571" s="304">
        <f t="shared" si="848"/>
        <v>0</v>
      </c>
      <c r="AQ2571" s="304">
        <f t="shared" si="849"/>
        <v>0</v>
      </c>
      <c r="AR2571" s="304">
        <f t="shared" si="850"/>
        <v>0</v>
      </c>
      <c r="AS2571" s="304">
        <f t="shared" si="851"/>
        <v>0</v>
      </c>
      <c r="AT2571" s="304">
        <f t="shared" si="852"/>
        <v>0</v>
      </c>
      <c r="AU2571" s="304">
        <f t="shared" si="853"/>
        <v>0</v>
      </c>
      <c r="AV2571" s="304">
        <f t="shared" si="854"/>
        <v>0</v>
      </c>
      <c r="AW2571" s="304">
        <f t="shared" si="855"/>
        <v>0</v>
      </c>
      <c r="AX2571" s="304">
        <f t="shared" si="856"/>
        <v>0</v>
      </c>
      <c r="AY2571" s="304">
        <f t="shared" si="857"/>
        <v>0</v>
      </c>
      <c r="AZ2571" s="304">
        <f t="shared" si="858"/>
        <v>0</v>
      </c>
      <c r="BA2571" s="304">
        <f t="shared" si="859"/>
        <v>0</v>
      </c>
      <c r="BB2571" s="304">
        <f t="shared" si="860"/>
        <v>0</v>
      </c>
      <c r="BC2571" s="304">
        <f t="shared" si="861"/>
        <v>0</v>
      </c>
      <c r="BD2571" s="304">
        <f t="shared" si="862"/>
        <v>0</v>
      </c>
      <c r="BE2571" s="304">
        <f>IFERROR(IF(VLOOKUP($C2571,Listen!$A$2:$F$45,6,0)="Ja",BB2571-MAX(BC2571:BD2571),BB2571-BC2571),0)</f>
        <v>0</v>
      </c>
    </row>
    <row r="2572" spans="1:57" x14ac:dyDescent="0.25">
      <c r="A2572" s="320" t="str">
        <f>IF(AND(D2572&lt;&gt;0,C2572&lt;&gt;0,E2572&lt;&gt;0),IF(B2572&lt;&gt;0,CONCATENATE(B2572,"-AGr",VLOOKUP(C2572,Listen!$A$2:$D$45,4,FALSE),"-",D2572,"-",E2572,),CONCATENATE("AGr",VLOOKUP(C2572,Listen!$A$2:$D$45,4,FALSE),"-",D2572,"-",E2572)),"keine vollständige ID")</f>
        <v>keine vollständige ID</v>
      </c>
      <c r="B2572" s="301"/>
      <c r="C2572" s="287"/>
      <c r="D2572" s="34"/>
      <c r="E2572" s="306"/>
      <c r="F2572" s="116"/>
      <c r="G2572" s="17"/>
      <c r="H2572" s="17"/>
      <c r="I2572" s="17"/>
      <c r="J2572" s="17"/>
      <c r="K2572" s="17"/>
      <c r="L2572" s="17"/>
      <c r="M2572" s="17"/>
      <c r="N2572" s="17"/>
      <c r="O2572" s="116"/>
      <c r="P2572" s="117">
        <f>IF(D2572&gt;A_Stammdaten!$B$12,0,SUM(G2572,H2572,J2572,L2572:M2572)-SUM(I2572,K2572,N2572:O2572))</f>
        <v>0</v>
      </c>
      <c r="Q2572" s="17"/>
      <c r="R2572" s="17"/>
      <c r="S2572" s="17"/>
      <c r="T2572" s="17"/>
      <c r="U2572" s="62">
        <f t="shared" si="842"/>
        <v>0</v>
      </c>
      <c r="V2572" s="34"/>
      <c r="W2572" s="34"/>
      <c r="X2572" s="34"/>
      <c r="Y2572" s="34"/>
      <c r="Z2572" s="34"/>
      <c r="AA2572" s="63" t="str">
        <f t="shared" si="843"/>
        <v>-</v>
      </c>
      <c r="AB2572" s="63" t="str">
        <f t="shared" si="844"/>
        <v>-</v>
      </c>
      <c r="AC2572" s="63">
        <f>IF(ISBLANK($C2572),0,VLOOKUP($C2572,Listen!$A$2:$C$45,2,FALSE))</f>
        <v>0</v>
      </c>
      <c r="AD2572" s="63">
        <f>IF(ISBLANK($C2572),0,VLOOKUP($C2572,Listen!$A$2:$C$45,3,FALSE))</f>
        <v>0</v>
      </c>
      <c r="AE2572" s="49">
        <f t="shared" si="845"/>
        <v>0</v>
      </c>
      <c r="AF2572" s="49">
        <f t="shared" si="845"/>
        <v>0</v>
      </c>
      <c r="AG2572" s="49">
        <f>IFERROR(IF(OR($V2572&lt;&gt;"Ja",VLOOKUP($C2572,Listen!$A$2:$F$45,5,0)="Nein",D2572&lt;IF(C2572="LNG Anbindungsanlagen gemäß separater Festlegung",2022,2023)),$AC2572,$AA2572),0)</f>
        <v>0</v>
      </c>
      <c r="AH2572" s="49">
        <f>IFERROR(IF(OR($V2572&lt;&gt;"Ja",VLOOKUP($C2572,Listen!$A$2:$F$45,5,0)="Nein",D2572&lt;IF(C2572="LNG Anbindungsanlagen gemäß separater Festlegung",2022,2023)),$AC2572,$AA2572),0)</f>
        <v>0</v>
      </c>
      <c r="AI2572" s="49">
        <f>IFERROR(IF(OR($W2572&lt;&gt;"Ja",VLOOKUP($C2572,Listen!$A$2:$F$45,6,0)="Nein"),$AC2572,$AB2572),0)</f>
        <v>0</v>
      </c>
      <c r="AJ2572" s="49">
        <f>IFERROR(IF(OR($W2572&lt;&gt;"Ja",VLOOKUP($C2572,Listen!$A$2:$F$45,6,0)="Nein"),$AC2572,$AB2572),0)</f>
        <v>0</v>
      </c>
      <c r="AK2572" s="49">
        <f>IFERROR(IF(OR($W2572&lt;&gt;"Ja",VLOOKUP($C2572,Listen!$A$2:$F$45,6,0)="Nein"),$AC2572,$AB2572),0)</f>
        <v>0</v>
      </c>
      <c r="AL2572" s="51">
        <f t="shared" si="846"/>
        <v>0</v>
      </c>
      <c r="AM2572" s="296">
        <f>IFERROR(IF(VLOOKUP($C2572,Listen!$A$2:$F$45,6,0)="Ja",MAX(BC2572:BD2572),D_SAV!$BC2572),0)</f>
        <v>0</v>
      </c>
      <c r="AN2572" s="51">
        <f t="shared" si="847"/>
        <v>0</v>
      </c>
      <c r="AP2572" s="304">
        <f t="shared" si="848"/>
        <v>0</v>
      </c>
      <c r="AQ2572" s="304">
        <f t="shared" si="849"/>
        <v>0</v>
      </c>
      <c r="AR2572" s="304">
        <f t="shared" si="850"/>
        <v>0</v>
      </c>
      <c r="AS2572" s="304">
        <f t="shared" si="851"/>
        <v>0</v>
      </c>
      <c r="AT2572" s="304">
        <f t="shared" si="852"/>
        <v>0</v>
      </c>
      <c r="AU2572" s="304">
        <f t="shared" si="853"/>
        <v>0</v>
      </c>
      <c r="AV2572" s="304">
        <f t="shared" si="854"/>
        <v>0</v>
      </c>
      <c r="AW2572" s="304">
        <f t="shared" si="855"/>
        <v>0</v>
      </c>
      <c r="AX2572" s="304">
        <f t="shared" si="856"/>
        <v>0</v>
      </c>
      <c r="AY2572" s="304">
        <f t="shared" si="857"/>
        <v>0</v>
      </c>
      <c r="AZ2572" s="304">
        <f t="shared" si="858"/>
        <v>0</v>
      </c>
      <c r="BA2572" s="304">
        <f t="shared" si="859"/>
        <v>0</v>
      </c>
      <c r="BB2572" s="304">
        <f t="shared" si="860"/>
        <v>0</v>
      </c>
      <c r="BC2572" s="304">
        <f t="shared" si="861"/>
        <v>0</v>
      </c>
      <c r="BD2572" s="304">
        <f t="shared" si="862"/>
        <v>0</v>
      </c>
      <c r="BE2572" s="304">
        <f>IFERROR(IF(VLOOKUP($C2572,Listen!$A$2:$F$45,6,0)="Ja",BB2572-MAX(BC2572:BD2572),BB2572-BC2572),0)</f>
        <v>0</v>
      </c>
    </row>
    <row r="2573" spans="1:57" x14ac:dyDescent="0.25">
      <c r="A2573" s="320" t="str">
        <f>IF(AND(D2573&lt;&gt;0,C2573&lt;&gt;0,E2573&lt;&gt;0),IF(B2573&lt;&gt;0,CONCATENATE(B2573,"-AGr",VLOOKUP(C2573,Listen!$A$2:$D$45,4,FALSE),"-",D2573,"-",E2573,),CONCATENATE("AGr",VLOOKUP(C2573,Listen!$A$2:$D$45,4,FALSE),"-",D2573,"-",E2573)),"keine vollständige ID")</f>
        <v>keine vollständige ID</v>
      </c>
      <c r="B2573" s="301"/>
      <c r="C2573" s="287"/>
      <c r="D2573" s="34"/>
      <c r="E2573" s="306"/>
      <c r="F2573" s="116"/>
      <c r="G2573" s="17"/>
      <c r="H2573" s="17"/>
      <c r="I2573" s="17"/>
      <c r="J2573" s="17"/>
      <c r="K2573" s="17"/>
      <c r="L2573" s="17"/>
      <c r="M2573" s="17"/>
      <c r="N2573" s="17"/>
      <c r="O2573" s="116"/>
      <c r="P2573" s="117">
        <f>IF(D2573&gt;A_Stammdaten!$B$12,0,SUM(G2573,H2573,J2573,L2573:M2573)-SUM(I2573,K2573,N2573:O2573))</f>
        <v>0</v>
      </c>
      <c r="Q2573" s="17"/>
      <c r="R2573" s="17"/>
      <c r="S2573" s="17"/>
      <c r="T2573" s="17"/>
      <c r="U2573" s="62">
        <f t="shared" si="842"/>
        <v>0</v>
      </c>
      <c r="V2573" s="34"/>
      <c r="W2573" s="34"/>
      <c r="X2573" s="34"/>
      <c r="Y2573" s="34"/>
      <c r="Z2573" s="34"/>
      <c r="AA2573" s="63" t="str">
        <f t="shared" si="843"/>
        <v>-</v>
      </c>
      <c r="AB2573" s="63" t="str">
        <f t="shared" si="844"/>
        <v>-</v>
      </c>
      <c r="AC2573" s="63">
        <f>IF(ISBLANK($C2573),0,VLOOKUP($C2573,Listen!$A$2:$C$45,2,FALSE))</f>
        <v>0</v>
      </c>
      <c r="AD2573" s="63">
        <f>IF(ISBLANK($C2573),0,VLOOKUP($C2573,Listen!$A$2:$C$45,3,FALSE))</f>
        <v>0</v>
      </c>
      <c r="AE2573" s="49">
        <f t="shared" si="845"/>
        <v>0</v>
      </c>
      <c r="AF2573" s="49">
        <f t="shared" si="845"/>
        <v>0</v>
      </c>
      <c r="AG2573" s="49">
        <f>IFERROR(IF(OR($V2573&lt;&gt;"Ja",VLOOKUP($C2573,Listen!$A$2:$F$45,5,0)="Nein",D2573&lt;IF(C2573="LNG Anbindungsanlagen gemäß separater Festlegung",2022,2023)),$AC2573,$AA2573),0)</f>
        <v>0</v>
      </c>
      <c r="AH2573" s="49">
        <f>IFERROR(IF(OR($V2573&lt;&gt;"Ja",VLOOKUP($C2573,Listen!$A$2:$F$45,5,0)="Nein",D2573&lt;IF(C2573="LNG Anbindungsanlagen gemäß separater Festlegung",2022,2023)),$AC2573,$AA2573),0)</f>
        <v>0</v>
      </c>
      <c r="AI2573" s="49">
        <f>IFERROR(IF(OR($W2573&lt;&gt;"Ja",VLOOKUP($C2573,Listen!$A$2:$F$45,6,0)="Nein"),$AC2573,$AB2573),0)</f>
        <v>0</v>
      </c>
      <c r="AJ2573" s="49">
        <f>IFERROR(IF(OR($W2573&lt;&gt;"Ja",VLOOKUP($C2573,Listen!$A$2:$F$45,6,0)="Nein"),$AC2573,$AB2573),0)</f>
        <v>0</v>
      </c>
      <c r="AK2573" s="49">
        <f>IFERROR(IF(OR($W2573&lt;&gt;"Ja",VLOOKUP($C2573,Listen!$A$2:$F$45,6,0)="Nein"),$AC2573,$AB2573),0)</f>
        <v>0</v>
      </c>
      <c r="AL2573" s="51">
        <f t="shared" si="846"/>
        <v>0</v>
      </c>
      <c r="AM2573" s="296">
        <f>IFERROR(IF(VLOOKUP($C2573,Listen!$A$2:$F$45,6,0)="Ja",MAX(BC2573:BD2573),D_SAV!$BC2573),0)</f>
        <v>0</v>
      </c>
      <c r="AN2573" s="51">
        <f t="shared" si="847"/>
        <v>0</v>
      </c>
      <c r="AP2573" s="304">
        <f t="shared" si="848"/>
        <v>0</v>
      </c>
      <c r="AQ2573" s="304">
        <f t="shared" si="849"/>
        <v>0</v>
      </c>
      <c r="AR2573" s="304">
        <f t="shared" si="850"/>
        <v>0</v>
      </c>
      <c r="AS2573" s="304">
        <f t="shared" si="851"/>
        <v>0</v>
      </c>
      <c r="AT2573" s="304">
        <f t="shared" si="852"/>
        <v>0</v>
      </c>
      <c r="AU2573" s="304">
        <f t="shared" si="853"/>
        <v>0</v>
      </c>
      <c r="AV2573" s="304">
        <f t="shared" si="854"/>
        <v>0</v>
      </c>
      <c r="AW2573" s="304">
        <f t="shared" si="855"/>
        <v>0</v>
      </c>
      <c r="AX2573" s="304">
        <f t="shared" si="856"/>
        <v>0</v>
      </c>
      <c r="AY2573" s="304">
        <f t="shared" si="857"/>
        <v>0</v>
      </c>
      <c r="AZ2573" s="304">
        <f t="shared" si="858"/>
        <v>0</v>
      </c>
      <c r="BA2573" s="304">
        <f t="shared" si="859"/>
        <v>0</v>
      </c>
      <c r="BB2573" s="304">
        <f t="shared" si="860"/>
        <v>0</v>
      </c>
      <c r="BC2573" s="304">
        <f t="shared" si="861"/>
        <v>0</v>
      </c>
      <c r="BD2573" s="304">
        <f t="shared" si="862"/>
        <v>0</v>
      </c>
      <c r="BE2573" s="304">
        <f>IFERROR(IF(VLOOKUP($C2573,Listen!$A$2:$F$45,6,0)="Ja",BB2573-MAX(BC2573:BD2573),BB2573-BC2573),0)</f>
        <v>0</v>
      </c>
    </row>
    <row r="2574" spans="1:57" x14ac:dyDescent="0.25">
      <c r="A2574" s="320" t="str">
        <f>IF(AND(D2574&lt;&gt;0,C2574&lt;&gt;0,E2574&lt;&gt;0),IF(B2574&lt;&gt;0,CONCATENATE(B2574,"-AGr",VLOOKUP(C2574,Listen!$A$2:$D$45,4,FALSE),"-",D2574,"-",E2574,),CONCATENATE("AGr",VLOOKUP(C2574,Listen!$A$2:$D$45,4,FALSE),"-",D2574,"-",E2574)),"keine vollständige ID")</f>
        <v>keine vollständige ID</v>
      </c>
      <c r="B2574" s="301"/>
      <c r="C2574" s="287"/>
      <c r="D2574" s="34"/>
      <c r="E2574" s="306"/>
      <c r="F2574" s="116"/>
      <c r="G2574" s="17"/>
      <c r="H2574" s="17"/>
      <c r="I2574" s="17"/>
      <c r="J2574" s="17"/>
      <c r="K2574" s="17"/>
      <c r="L2574" s="17"/>
      <c r="M2574" s="17"/>
      <c r="N2574" s="17"/>
      <c r="O2574" s="116"/>
      <c r="P2574" s="117">
        <f>IF(D2574&gt;A_Stammdaten!$B$12,0,SUM(G2574,H2574,J2574,L2574:M2574)-SUM(I2574,K2574,N2574:O2574))</f>
        <v>0</v>
      </c>
      <c r="Q2574" s="17"/>
      <c r="R2574" s="17"/>
      <c r="S2574" s="17"/>
      <c r="T2574" s="17"/>
      <c r="U2574" s="62">
        <f t="shared" si="842"/>
        <v>0</v>
      </c>
      <c r="V2574" s="34"/>
      <c r="W2574" s="34"/>
      <c r="X2574" s="34"/>
      <c r="Y2574" s="34"/>
      <c r="Z2574" s="34"/>
      <c r="AA2574" s="63" t="str">
        <f t="shared" si="843"/>
        <v>-</v>
      </c>
      <c r="AB2574" s="63" t="str">
        <f t="shared" si="844"/>
        <v>-</v>
      </c>
      <c r="AC2574" s="63">
        <f>IF(ISBLANK($C2574),0,VLOOKUP($C2574,Listen!$A$2:$C$45,2,FALSE))</f>
        <v>0</v>
      </c>
      <c r="AD2574" s="63">
        <f>IF(ISBLANK($C2574),0,VLOOKUP($C2574,Listen!$A$2:$C$45,3,FALSE))</f>
        <v>0</v>
      </c>
      <c r="AE2574" s="49">
        <f t="shared" si="845"/>
        <v>0</v>
      </c>
      <c r="AF2574" s="49">
        <f t="shared" si="845"/>
        <v>0</v>
      </c>
      <c r="AG2574" s="49">
        <f>IFERROR(IF(OR($V2574&lt;&gt;"Ja",VLOOKUP($C2574,Listen!$A$2:$F$45,5,0)="Nein",D2574&lt;IF(C2574="LNG Anbindungsanlagen gemäß separater Festlegung",2022,2023)),$AC2574,$AA2574),0)</f>
        <v>0</v>
      </c>
      <c r="AH2574" s="49">
        <f>IFERROR(IF(OR($V2574&lt;&gt;"Ja",VLOOKUP($C2574,Listen!$A$2:$F$45,5,0)="Nein",D2574&lt;IF(C2574="LNG Anbindungsanlagen gemäß separater Festlegung",2022,2023)),$AC2574,$AA2574),0)</f>
        <v>0</v>
      </c>
      <c r="AI2574" s="49">
        <f>IFERROR(IF(OR($W2574&lt;&gt;"Ja",VLOOKUP($C2574,Listen!$A$2:$F$45,6,0)="Nein"),$AC2574,$AB2574),0)</f>
        <v>0</v>
      </c>
      <c r="AJ2574" s="49">
        <f>IFERROR(IF(OR($W2574&lt;&gt;"Ja",VLOOKUP($C2574,Listen!$A$2:$F$45,6,0)="Nein"),$AC2574,$AB2574),0)</f>
        <v>0</v>
      </c>
      <c r="AK2574" s="49">
        <f>IFERROR(IF(OR($W2574&lt;&gt;"Ja",VLOOKUP($C2574,Listen!$A$2:$F$45,6,0)="Nein"),$AC2574,$AB2574),0)</f>
        <v>0</v>
      </c>
      <c r="AL2574" s="51">
        <f t="shared" si="846"/>
        <v>0</v>
      </c>
      <c r="AM2574" s="296">
        <f>IFERROR(IF(VLOOKUP($C2574,Listen!$A$2:$F$45,6,0)="Ja",MAX(BC2574:BD2574),D_SAV!$BC2574),0)</f>
        <v>0</v>
      </c>
      <c r="AN2574" s="51">
        <f t="shared" si="847"/>
        <v>0</v>
      </c>
      <c r="AP2574" s="304">
        <f t="shared" si="848"/>
        <v>0</v>
      </c>
      <c r="AQ2574" s="304">
        <f t="shared" si="849"/>
        <v>0</v>
      </c>
      <c r="AR2574" s="304">
        <f t="shared" si="850"/>
        <v>0</v>
      </c>
      <c r="AS2574" s="304">
        <f t="shared" si="851"/>
        <v>0</v>
      </c>
      <c r="AT2574" s="304">
        <f t="shared" si="852"/>
        <v>0</v>
      </c>
      <c r="AU2574" s="304">
        <f t="shared" si="853"/>
        <v>0</v>
      </c>
      <c r="AV2574" s="304">
        <f t="shared" si="854"/>
        <v>0</v>
      </c>
      <c r="AW2574" s="304">
        <f t="shared" si="855"/>
        <v>0</v>
      </c>
      <c r="AX2574" s="304">
        <f t="shared" si="856"/>
        <v>0</v>
      </c>
      <c r="AY2574" s="304">
        <f t="shared" si="857"/>
        <v>0</v>
      </c>
      <c r="AZ2574" s="304">
        <f t="shared" si="858"/>
        <v>0</v>
      </c>
      <c r="BA2574" s="304">
        <f t="shared" si="859"/>
        <v>0</v>
      </c>
      <c r="BB2574" s="304">
        <f t="shared" si="860"/>
        <v>0</v>
      </c>
      <c r="BC2574" s="304">
        <f t="shared" si="861"/>
        <v>0</v>
      </c>
      <c r="BD2574" s="304">
        <f t="shared" si="862"/>
        <v>0</v>
      </c>
      <c r="BE2574" s="304">
        <f>IFERROR(IF(VLOOKUP($C2574,Listen!$A$2:$F$45,6,0)="Ja",BB2574-MAX(BC2574:BD2574),BB2574-BC2574),0)</f>
        <v>0</v>
      </c>
    </row>
    <row r="2575" spans="1:57" x14ac:dyDescent="0.25">
      <c r="A2575" s="320" t="str">
        <f>IF(AND(D2575&lt;&gt;0,C2575&lt;&gt;0,E2575&lt;&gt;0),IF(B2575&lt;&gt;0,CONCATENATE(B2575,"-AGr",VLOOKUP(C2575,Listen!$A$2:$D$45,4,FALSE),"-",D2575,"-",E2575,),CONCATENATE("AGr",VLOOKUP(C2575,Listen!$A$2:$D$45,4,FALSE),"-",D2575,"-",E2575)),"keine vollständige ID")</f>
        <v>keine vollständige ID</v>
      </c>
      <c r="B2575" s="301"/>
      <c r="C2575" s="287"/>
      <c r="D2575" s="34"/>
      <c r="E2575" s="306"/>
      <c r="F2575" s="116"/>
      <c r="G2575" s="17"/>
      <c r="H2575" s="17"/>
      <c r="I2575" s="17"/>
      <c r="J2575" s="17"/>
      <c r="K2575" s="17"/>
      <c r="L2575" s="17"/>
      <c r="M2575" s="17"/>
      <c r="N2575" s="17"/>
      <c r="O2575" s="116"/>
      <c r="P2575" s="117">
        <f>IF(D2575&gt;A_Stammdaten!$B$12,0,SUM(G2575,H2575,J2575,L2575:M2575)-SUM(I2575,K2575,N2575:O2575))</f>
        <v>0</v>
      </c>
      <c r="Q2575" s="17"/>
      <c r="R2575" s="17"/>
      <c r="S2575" s="17"/>
      <c r="T2575" s="17"/>
      <c r="U2575" s="62">
        <f t="shared" si="842"/>
        <v>0</v>
      </c>
      <c r="V2575" s="34"/>
      <c r="W2575" s="34"/>
      <c r="X2575" s="34"/>
      <c r="Y2575" s="34"/>
      <c r="Z2575" s="34"/>
      <c r="AA2575" s="63" t="str">
        <f t="shared" si="843"/>
        <v>-</v>
      </c>
      <c r="AB2575" s="63" t="str">
        <f t="shared" si="844"/>
        <v>-</v>
      </c>
      <c r="AC2575" s="63">
        <f>IF(ISBLANK($C2575),0,VLOOKUP($C2575,Listen!$A$2:$C$45,2,FALSE))</f>
        <v>0</v>
      </c>
      <c r="AD2575" s="63">
        <f>IF(ISBLANK($C2575),0,VLOOKUP($C2575,Listen!$A$2:$C$45,3,FALSE))</f>
        <v>0</v>
      </c>
      <c r="AE2575" s="49">
        <f t="shared" si="845"/>
        <v>0</v>
      </c>
      <c r="AF2575" s="49">
        <f t="shared" si="845"/>
        <v>0</v>
      </c>
      <c r="AG2575" s="49">
        <f>IFERROR(IF(OR($V2575&lt;&gt;"Ja",VLOOKUP($C2575,Listen!$A$2:$F$45,5,0)="Nein",D2575&lt;IF(C2575="LNG Anbindungsanlagen gemäß separater Festlegung",2022,2023)),$AC2575,$AA2575),0)</f>
        <v>0</v>
      </c>
      <c r="AH2575" s="49">
        <f>IFERROR(IF(OR($V2575&lt;&gt;"Ja",VLOOKUP($C2575,Listen!$A$2:$F$45,5,0)="Nein",D2575&lt;IF(C2575="LNG Anbindungsanlagen gemäß separater Festlegung",2022,2023)),$AC2575,$AA2575),0)</f>
        <v>0</v>
      </c>
      <c r="AI2575" s="49">
        <f>IFERROR(IF(OR($W2575&lt;&gt;"Ja",VLOOKUP($C2575,Listen!$A$2:$F$45,6,0)="Nein"),$AC2575,$AB2575),0)</f>
        <v>0</v>
      </c>
      <c r="AJ2575" s="49">
        <f>IFERROR(IF(OR($W2575&lt;&gt;"Ja",VLOOKUP($C2575,Listen!$A$2:$F$45,6,0)="Nein"),$AC2575,$AB2575),0)</f>
        <v>0</v>
      </c>
      <c r="AK2575" s="49">
        <f>IFERROR(IF(OR($W2575&lt;&gt;"Ja",VLOOKUP($C2575,Listen!$A$2:$F$45,6,0)="Nein"),$AC2575,$AB2575),0)</f>
        <v>0</v>
      </c>
      <c r="AL2575" s="51">
        <f t="shared" si="846"/>
        <v>0</v>
      </c>
      <c r="AM2575" s="296">
        <f>IFERROR(IF(VLOOKUP($C2575,Listen!$A$2:$F$45,6,0)="Ja",MAX(BC2575:BD2575),D_SAV!$BC2575),0)</f>
        <v>0</v>
      </c>
      <c r="AN2575" s="51">
        <f t="shared" si="847"/>
        <v>0</v>
      </c>
      <c r="AP2575" s="304">
        <f t="shared" si="848"/>
        <v>0</v>
      </c>
      <c r="AQ2575" s="304">
        <f t="shared" si="849"/>
        <v>0</v>
      </c>
      <c r="AR2575" s="304">
        <f t="shared" si="850"/>
        <v>0</v>
      </c>
      <c r="AS2575" s="304">
        <f t="shared" si="851"/>
        <v>0</v>
      </c>
      <c r="AT2575" s="304">
        <f t="shared" si="852"/>
        <v>0</v>
      </c>
      <c r="AU2575" s="304">
        <f t="shared" si="853"/>
        <v>0</v>
      </c>
      <c r="AV2575" s="304">
        <f t="shared" si="854"/>
        <v>0</v>
      </c>
      <c r="AW2575" s="304">
        <f t="shared" si="855"/>
        <v>0</v>
      </c>
      <c r="AX2575" s="304">
        <f t="shared" si="856"/>
        <v>0</v>
      </c>
      <c r="AY2575" s="304">
        <f t="shared" si="857"/>
        <v>0</v>
      </c>
      <c r="AZ2575" s="304">
        <f t="shared" si="858"/>
        <v>0</v>
      </c>
      <c r="BA2575" s="304">
        <f t="shared" si="859"/>
        <v>0</v>
      </c>
      <c r="BB2575" s="304">
        <f t="shared" si="860"/>
        <v>0</v>
      </c>
      <c r="BC2575" s="304">
        <f t="shared" si="861"/>
        <v>0</v>
      </c>
      <c r="BD2575" s="304">
        <f t="shared" si="862"/>
        <v>0</v>
      </c>
      <c r="BE2575" s="304">
        <f>IFERROR(IF(VLOOKUP($C2575,Listen!$A$2:$F$45,6,0)="Ja",BB2575-MAX(BC2575:BD2575),BB2575-BC2575),0)</f>
        <v>0</v>
      </c>
    </row>
    <row r="2576" spans="1:57" x14ac:dyDescent="0.25">
      <c r="A2576" s="320" t="str">
        <f>IF(AND(D2576&lt;&gt;0,C2576&lt;&gt;0,E2576&lt;&gt;0),IF(B2576&lt;&gt;0,CONCATENATE(B2576,"-AGr",VLOOKUP(C2576,Listen!$A$2:$D$45,4,FALSE),"-",D2576,"-",E2576,),CONCATENATE("AGr",VLOOKUP(C2576,Listen!$A$2:$D$45,4,FALSE),"-",D2576,"-",E2576)),"keine vollständige ID")</f>
        <v>keine vollständige ID</v>
      </c>
      <c r="B2576" s="301"/>
      <c r="C2576" s="287"/>
      <c r="D2576" s="34"/>
      <c r="E2576" s="306"/>
      <c r="F2576" s="116"/>
      <c r="G2576" s="17"/>
      <c r="H2576" s="17"/>
      <c r="I2576" s="17"/>
      <c r="J2576" s="17"/>
      <c r="K2576" s="17"/>
      <c r="L2576" s="17"/>
      <c r="M2576" s="17"/>
      <c r="N2576" s="17"/>
      <c r="O2576" s="116"/>
      <c r="P2576" s="117">
        <f>IF(D2576&gt;A_Stammdaten!$B$12,0,SUM(G2576,H2576,J2576,L2576:M2576)-SUM(I2576,K2576,N2576:O2576))</f>
        <v>0</v>
      </c>
      <c r="Q2576" s="17"/>
      <c r="R2576" s="17"/>
      <c r="S2576" s="17"/>
      <c r="T2576" s="17"/>
      <c r="U2576" s="62">
        <f t="shared" si="842"/>
        <v>0</v>
      </c>
      <c r="V2576" s="34"/>
      <c r="W2576" s="34"/>
      <c r="X2576" s="34"/>
      <c r="Y2576" s="34"/>
      <c r="Z2576" s="34"/>
      <c r="AA2576" s="63" t="str">
        <f t="shared" si="843"/>
        <v>-</v>
      </c>
      <c r="AB2576" s="63" t="str">
        <f t="shared" si="844"/>
        <v>-</v>
      </c>
      <c r="AC2576" s="63">
        <f>IF(ISBLANK($C2576),0,VLOOKUP($C2576,Listen!$A$2:$C$45,2,FALSE))</f>
        <v>0</v>
      </c>
      <c r="AD2576" s="63">
        <f>IF(ISBLANK($C2576),0,VLOOKUP($C2576,Listen!$A$2:$C$45,3,FALSE))</f>
        <v>0</v>
      </c>
      <c r="AE2576" s="49">
        <f t="shared" si="845"/>
        <v>0</v>
      </c>
      <c r="AF2576" s="49">
        <f t="shared" si="845"/>
        <v>0</v>
      </c>
      <c r="AG2576" s="49">
        <f>IFERROR(IF(OR($V2576&lt;&gt;"Ja",VLOOKUP($C2576,Listen!$A$2:$F$45,5,0)="Nein",D2576&lt;IF(C2576="LNG Anbindungsanlagen gemäß separater Festlegung",2022,2023)),$AC2576,$AA2576),0)</f>
        <v>0</v>
      </c>
      <c r="AH2576" s="49">
        <f>IFERROR(IF(OR($V2576&lt;&gt;"Ja",VLOOKUP($C2576,Listen!$A$2:$F$45,5,0)="Nein",D2576&lt;IF(C2576="LNG Anbindungsanlagen gemäß separater Festlegung",2022,2023)),$AC2576,$AA2576),0)</f>
        <v>0</v>
      </c>
      <c r="AI2576" s="49">
        <f>IFERROR(IF(OR($W2576&lt;&gt;"Ja",VLOOKUP($C2576,Listen!$A$2:$F$45,6,0)="Nein"),$AC2576,$AB2576),0)</f>
        <v>0</v>
      </c>
      <c r="AJ2576" s="49">
        <f>IFERROR(IF(OR($W2576&lt;&gt;"Ja",VLOOKUP($C2576,Listen!$A$2:$F$45,6,0)="Nein"),$AC2576,$AB2576),0)</f>
        <v>0</v>
      </c>
      <c r="AK2576" s="49">
        <f>IFERROR(IF(OR($W2576&lt;&gt;"Ja",VLOOKUP($C2576,Listen!$A$2:$F$45,6,0)="Nein"),$AC2576,$AB2576),0)</f>
        <v>0</v>
      </c>
      <c r="AL2576" s="51">
        <f t="shared" si="846"/>
        <v>0</v>
      </c>
      <c r="AM2576" s="296">
        <f>IFERROR(IF(VLOOKUP($C2576,Listen!$A$2:$F$45,6,0)="Ja",MAX(BC2576:BD2576),D_SAV!$BC2576),0)</f>
        <v>0</v>
      </c>
      <c r="AN2576" s="51">
        <f t="shared" si="847"/>
        <v>0</v>
      </c>
      <c r="AP2576" s="304">
        <f t="shared" si="848"/>
        <v>0</v>
      </c>
      <c r="AQ2576" s="304">
        <f t="shared" si="849"/>
        <v>0</v>
      </c>
      <c r="AR2576" s="304">
        <f t="shared" si="850"/>
        <v>0</v>
      </c>
      <c r="AS2576" s="304">
        <f t="shared" si="851"/>
        <v>0</v>
      </c>
      <c r="AT2576" s="304">
        <f t="shared" si="852"/>
        <v>0</v>
      </c>
      <c r="AU2576" s="304">
        <f t="shared" si="853"/>
        <v>0</v>
      </c>
      <c r="AV2576" s="304">
        <f t="shared" si="854"/>
        <v>0</v>
      </c>
      <c r="AW2576" s="304">
        <f t="shared" si="855"/>
        <v>0</v>
      </c>
      <c r="AX2576" s="304">
        <f t="shared" si="856"/>
        <v>0</v>
      </c>
      <c r="AY2576" s="304">
        <f t="shared" si="857"/>
        <v>0</v>
      </c>
      <c r="AZ2576" s="304">
        <f t="shared" si="858"/>
        <v>0</v>
      </c>
      <c r="BA2576" s="304">
        <f t="shared" si="859"/>
        <v>0</v>
      </c>
      <c r="BB2576" s="304">
        <f t="shared" si="860"/>
        <v>0</v>
      </c>
      <c r="BC2576" s="304">
        <f t="shared" si="861"/>
        <v>0</v>
      </c>
      <c r="BD2576" s="304">
        <f t="shared" si="862"/>
        <v>0</v>
      </c>
      <c r="BE2576" s="304">
        <f>IFERROR(IF(VLOOKUP($C2576,Listen!$A$2:$F$45,6,0)="Ja",BB2576-MAX(BC2576:BD2576),BB2576-BC2576),0)</f>
        <v>0</v>
      </c>
    </row>
    <row r="2577" spans="1:57" x14ac:dyDescent="0.25">
      <c r="A2577" s="320" t="str">
        <f>IF(AND(D2577&lt;&gt;0,C2577&lt;&gt;0,E2577&lt;&gt;0),IF(B2577&lt;&gt;0,CONCATENATE(B2577,"-AGr",VLOOKUP(C2577,Listen!$A$2:$D$45,4,FALSE),"-",D2577,"-",E2577,),CONCATENATE("AGr",VLOOKUP(C2577,Listen!$A$2:$D$45,4,FALSE),"-",D2577,"-",E2577)),"keine vollständige ID")</f>
        <v>keine vollständige ID</v>
      </c>
      <c r="B2577" s="301"/>
      <c r="C2577" s="287"/>
      <c r="D2577" s="34"/>
      <c r="E2577" s="306"/>
      <c r="F2577" s="116"/>
      <c r="G2577" s="17"/>
      <c r="H2577" s="17"/>
      <c r="I2577" s="17"/>
      <c r="J2577" s="17"/>
      <c r="K2577" s="17"/>
      <c r="L2577" s="17"/>
      <c r="M2577" s="17"/>
      <c r="N2577" s="17"/>
      <c r="O2577" s="116"/>
      <c r="P2577" s="117">
        <f>IF(D2577&gt;A_Stammdaten!$B$12,0,SUM(G2577,H2577,J2577,L2577:M2577)-SUM(I2577,K2577,N2577:O2577))</f>
        <v>0</v>
      </c>
      <c r="Q2577" s="17"/>
      <c r="R2577" s="17"/>
      <c r="S2577" s="17"/>
      <c r="T2577" s="17"/>
      <c r="U2577" s="62">
        <f t="shared" si="842"/>
        <v>0</v>
      </c>
      <c r="V2577" s="34"/>
      <c r="W2577" s="34"/>
      <c r="X2577" s="34"/>
      <c r="Y2577" s="34"/>
      <c r="Z2577" s="34"/>
      <c r="AA2577" s="63" t="str">
        <f t="shared" si="843"/>
        <v>-</v>
      </c>
      <c r="AB2577" s="63" t="str">
        <f t="shared" si="844"/>
        <v>-</v>
      </c>
      <c r="AC2577" s="63">
        <f>IF(ISBLANK($C2577),0,VLOOKUP($C2577,Listen!$A$2:$C$45,2,FALSE))</f>
        <v>0</v>
      </c>
      <c r="AD2577" s="63">
        <f>IF(ISBLANK($C2577),0,VLOOKUP($C2577,Listen!$A$2:$C$45,3,FALSE))</f>
        <v>0</v>
      </c>
      <c r="AE2577" s="49">
        <f t="shared" si="845"/>
        <v>0</v>
      </c>
      <c r="AF2577" s="49">
        <f t="shared" si="845"/>
        <v>0</v>
      </c>
      <c r="AG2577" s="49">
        <f>IFERROR(IF(OR($V2577&lt;&gt;"Ja",VLOOKUP($C2577,Listen!$A$2:$F$45,5,0)="Nein",D2577&lt;IF(C2577="LNG Anbindungsanlagen gemäß separater Festlegung",2022,2023)),$AC2577,$AA2577),0)</f>
        <v>0</v>
      </c>
      <c r="AH2577" s="49">
        <f>IFERROR(IF(OR($V2577&lt;&gt;"Ja",VLOOKUP($C2577,Listen!$A$2:$F$45,5,0)="Nein",D2577&lt;IF(C2577="LNG Anbindungsanlagen gemäß separater Festlegung",2022,2023)),$AC2577,$AA2577),0)</f>
        <v>0</v>
      </c>
      <c r="AI2577" s="49">
        <f>IFERROR(IF(OR($W2577&lt;&gt;"Ja",VLOOKUP($C2577,Listen!$A$2:$F$45,6,0)="Nein"),$AC2577,$AB2577),0)</f>
        <v>0</v>
      </c>
      <c r="AJ2577" s="49">
        <f>IFERROR(IF(OR($W2577&lt;&gt;"Ja",VLOOKUP($C2577,Listen!$A$2:$F$45,6,0)="Nein"),$AC2577,$AB2577),0)</f>
        <v>0</v>
      </c>
      <c r="AK2577" s="49">
        <f>IFERROR(IF(OR($W2577&lt;&gt;"Ja",VLOOKUP($C2577,Listen!$A$2:$F$45,6,0)="Nein"),$AC2577,$AB2577),0)</f>
        <v>0</v>
      </c>
      <c r="AL2577" s="51">
        <f t="shared" si="846"/>
        <v>0</v>
      </c>
      <c r="AM2577" s="296">
        <f>IFERROR(IF(VLOOKUP($C2577,Listen!$A$2:$F$45,6,0)="Ja",MAX(BC2577:BD2577),D_SAV!$BC2577),0)</f>
        <v>0</v>
      </c>
      <c r="AN2577" s="51">
        <f t="shared" si="847"/>
        <v>0</v>
      </c>
      <c r="AP2577" s="304">
        <f t="shared" si="848"/>
        <v>0</v>
      </c>
      <c r="AQ2577" s="304">
        <f t="shared" si="849"/>
        <v>0</v>
      </c>
      <c r="AR2577" s="304">
        <f t="shared" si="850"/>
        <v>0</v>
      </c>
      <c r="AS2577" s="304">
        <f t="shared" si="851"/>
        <v>0</v>
      </c>
      <c r="AT2577" s="304">
        <f t="shared" si="852"/>
        <v>0</v>
      </c>
      <c r="AU2577" s="304">
        <f t="shared" si="853"/>
        <v>0</v>
      </c>
      <c r="AV2577" s="304">
        <f t="shared" si="854"/>
        <v>0</v>
      </c>
      <c r="AW2577" s="304">
        <f t="shared" si="855"/>
        <v>0</v>
      </c>
      <c r="AX2577" s="304">
        <f t="shared" si="856"/>
        <v>0</v>
      </c>
      <c r="AY2577" s="304">
        <f t="shared" si="857"/>
        <v>0</v>
      </c>
      <c r="AZ2577" s="304">
        <f t="shared" si="858"/>
        <v>0</v>
      </c>
      <c r="BA2577" s="304">
        <f t="shared" si="859"/>
        <v>0</v>
      </c>
      <c r="BB2577" s="304">
        <f t="shared" si="860"/>
        <v>0</v>
      </c>
      <c r="BC2577" s="304">
        <f t="shared" si="861"/>
        <v>0</v>
      </c>
      <c r="BD2577" s="304">
        <f t="shared" si="862"/>
        <v>0</v>
      </c>
      <c r="BE2577" s="304">
        <f>IFERROR(IF(VLOOKUP($C2577,Listen!$A$2:$F$45,6,0)="Ja",BB2577-MAX(BC2577:BD2577),BB2577-BC2577),0)</f>
        <v>0</v>
      </c>
    </row>
    <row r="2578" spans="1:57" x14ac:dyDescent="0.25">
      <c r="A2578" s="320" t="str">
        <f>IF(AND(D2578&lt;&gt;0,C2578&lt;&gt;0,E2578&lt;&gt;0),IF(B2578&lt;&gt;0,CONCATENATE(B2578,"-AGr",VLOOKUP(C2578,Listen!$A$2:$D$45,4,FALSE),"-",D2578,"-",E2578,),CONCATENATE("AGr",VLOOKUP(C2578,Listen!$A$2:$D$45,4,FALSE),"-",D2578,"-",E2578)),"keine vollständige ID")</f>
        <v>keine vollständige ID</v>
      </c>
      <c r="B2578" s="301"/>
      <c r="C2578" s="287"/>
      <c r="D2578" s="34"/>
      <c r="E2578" s="306"/>
      <c r="F2578" s="116"/>
      <c r="G2578" s="17"/>
      <c r="H2578" s="17"/>
      <c r="I2578" s="17"/>
      <c r="J2578" s="17"/>
      <c r="K2578" s="17"/>
      <c r="L2578" s="17"/>
      <c r="M2578" s="17"/>
      <c r="N2578" s="17"/>
      <c r="O2578" s="116"/>
      <c r="P2578" s="117">
        <f>IF(D2578&gt;A_Stammdaten!$B$12,0,SUM(G2578,H2578,J2578,L2578:M2578)-SUM(I2578,K2578,N2578:O2578))</f>
        <v>0</v>
      </c>
      <c r="Q2578" s="17"/>
      <c r="R2578" s="17"/>
      <c r="S2578" s="17"/>
      <c r="T2578" s="17"/>
      <c r="U2578" s="62">
        <f t="shared" si="842"/>
        <v>0</v>
      </c>
      <c r="V2578" s="34"/>
      <c r="W2578" s="34"/>
      <c r="X2578" s="34"/>
      <c r="Y2578" s="34"/>
      <c r="Z2578" s="34"/>
      <c r="AA2578" s="63" t="str">
        <f t="shared" si="843"/>
        <v>-</v>
      </c>
      <c r="AB2578" s="63" t="str">
        <f t="shared" si="844"/>
        <v>-</v>
      </c>
      <c r="AC2578" s="63">
        <f>IF(ISBLANK($C2578),0,VLOOKUP($C2578,Listen!$A$2:$C$45,2,FALSE))</f>
        <v>0</v>
      </c>
      <c r="AD2578" s="63">
        <f>IF(ISBLANK($C2578),0,VLOOKUP($C2578,Listen!$A$2:$C$45,3,FALSE))</f>
        <v>0</v>
      </c>
      <c r="AE2578" s="49">
        <f t="shared" si="845"/>
        <v>0</v>
      </c>
      <c r="AF2578" s="49">
        <f t="shared" si="845"/>
        <v>0</v>
      </c>
      <c r="AG2578" s="49">
        <f>IFERROR(IF(OR($V2578&lt;&gt;"Ja",VLOOKUP($C2578,Listen!$A$2:$F$45,5,0)="Nein",D2578&lt;IF(C2578="LNG Anbindungsanlagen gemäß separater Festlegung",2022,2023)),$AC2578,$AA2578),0)</f>
        <v>0</v>
      </c>
      <c r="AH2578" s="49">
        <f>IFERROR(IF(OR($V2578&lt;&gt;"Ja",VLOOKUP($C2578,Listen!$A$2:$F$45,5,0)="Nein",D2578&lt;IF(C2578="LNG Anbindungsanlagen gemäß separater Festlegung",2022,2023)),$AC2578,$AA2578),0)</f>
        <v>0</v>
      </c>
      <c r="AI2578" s="49">
        <f>IFERROR(IF(OR($W2578&lt;&gt;"Ja",VLOOKUP($C2578,Listen!$A$2:$F$45,6,0)="Nein"),$AC2578,$AB2578),0)</f>
        <v>0</v>
      </c>
      <c r="AJ2578" s="49">
        <f>IFERROR(IF(OR($W2578&lt;&gt;"Ja",VLOOKUP($C2578,Listen!$A$2:$F$45,6,0)="Nein"),$AC2578,$AB2578),0)</f>
        <v>0</v>
      </c>
      <c r="AK2578" s="49">
        <f>IFERROR(IF(OR($W2578&lt;&gt;"Ja",VLOOKUP($C2578,Listen!$A$2:$F$45,6,0)="Nein"),$AC2578,$AB2578),0)</f>
        <v>0</v>
      </c>
      <c r="AL2578" s="51">
        <f t="shared" si="846"/>
        <v>0</v>
      </c>
      <c r="AM2578" s="296">
        <f>IFERROR(IF(VLOOKUP($C2578,Listen!$A$2:$F$45,6,0)="Ja",MAX(BC2578:BD2578),D_SAV!$BC2578),0)</f>
        <v>0</v>
      </c>
      <c r="AN2578" s="51">
        <f t="shared" si="847"/>
        <v>0</v>
      </c>
      <c r="AP2578" s="304">
        <f t="shared" si="848"/>
        <v>0</v>
      </c>
      <c r="AQ2578" s="304">
        <f t="shared" si="849"/>
        <v>0</v>
      </c>
      <c r="AR2578" s="304">
        <f t="shared" si="850"/>
        <v>0</v>
      </c>
      <c r="AS2578" s="304">
        <f t="shared" si="851"/>
        <v>0</v>
      </c>
      <c r="AT2578" s="304">
        <f t="shared" si="852"/>
        <v>0</v>
      </c>
      <c r="AU2578" s="304">
        <f t="shared" si="853"/>
        <v>0</v>
      </c>
      <c r="AV2578" s="304">
        <f t="shared" si="854"/>
        <v>0</v>
      </c>
      <c r="AW2578" s="304">
        <f t="shared" si="855"/>
        <v>0</v>
      </c>
      <c r="AX2578" s="304">
        <f t="shared" si="856"/>
        <v>0</v>
      </c>
      <c r="AY2578" s="304">
        <f t="shared" si="857"/>
        <v>0</v>
      </c>
      <c r="AZ2578" s="304">
        <f t="shared" si="858"/>
        <v>0</v>
      </c>
      <c r="BA2578" s="304">
        <f t="shared" si="859"/>
        <v>0</v>
      </c>
      <c r="BB2578" s="304">
        <f t="shared" si="860"/>
        <v>0</v>
      </c>
      <c r="BC2578" s="304">
        <f t="shared" si="861"/>
        <v>0</v>
      </c>
      <c r="BD2578" s="304">
        <f t="shared" si="862"/>
        <v>0</v>
      </c>
      <c r="BE2578" s="304">
        <f>IFERROR(IF(VLOOKUP($C2578,Listen!$A$2:$F$45,6,0)="Ja",BB2578-MAX(BC2578:BD2578),BB2578-BC2578),0)</f>
        <v>0</v>
      </c>
    </row>
    <row r="2579" spans="1:57" x14ac:dyDescent="0.25">
      <c r="A2579" s="320" t="str">
        <f>IF(AND(D2579&lt;&gt;0,C2579&lt;&gt;0,E2579&lt;&gt;0),IF(B2579&lt;&gt;0,CONCATENATE(B2579,"-AGr",VLOOKUP(C2579,Listen!$A$2:$D$45,4,FALSE),"-",D2579,"-",E2579,),CONCATENATE("AGr",VLOOKUP(C2579,Listen!$A$2:$D$45,4,FALSE),"-",D2579,"-",E2579)),"keine vollständige ID")</f>
        <v>keine vollständige ID</v>
      </c>
      <c r="B2579" s="301"/>
      <c r="C2579" s="287"/>
      <c r="D2579" s="34"/>
      <c r="E2579" s="306"/>
      <c r="F2579" s="116"/>
      <c r="G2579" s="17"/>
      <c r="H2579" s="17"/>
      <c r="I2579" s="17"/>
      <c r="J2579" s="17"/>
      <c r="K2579" s="17"/>
      <c r="L2579" s="17"/>
      <c r="M2579" s="17"/>
      <c r="N2579" s="17"/>
      <c r="O2579" s="116"/>
      <c r="P2579" s="117">
        <f>IF(D2579&gt;A_Stammdaten!$B$12,0,SUM(G2579,H2579,J2579,L2579:M2579)-SUM(I2579,K2579,N2579:O2579))</f>
        <v>0</v>
      </c>
      <c r="Q2579" s="17"/>
      <c r="R2579" s="17"/>
      <c r="S2579" s="17"/>
      <c r="T2579" s="17"/>
      <c r="U2579" s="62">
        <f t="shared" si="842"/>
        <v>0</v>
      </c>
      <c r="V2579" s="34"/>
      <c r="W2579" s="34"/>
      <c r="X2579" s="34"/>
      <c r="Y2579" s="34"/>
      <c r="Z2579" s="34"/>
      <c r="AA2579" s="63" t="str">
        <f t="shared" si="843"/>
        <v>-</v>
      </c>
      <c r="AB2579" s="63" t="str">
        <f t="shared" si="844"/>
        <v>-</v>
      </c>
      <c r="AC2579" s="63">
        <f>IF(ISBLANK($C2579),0,VLOOKUP($C2579,Listen!$A$2:$C$45,2,FALSE))</f>
        <v>0</v>
      </c>
      <c r="AD2579" s="63">
        <f>IF(ISBLANK($C2579),0,VLOOKUP($C2579,Listen!$A$2:$C$45,3,FALSE))</f>
        <v>0</v>
      </c>
      <c r="AE2579" s="49">
        <f t="shared" si="845"/>
        <v>0</v>
      </c>
      <c r="AF2579" s="49">
        <f t="shared" si="845"/>
        <v>0</v>
      </c>
      <c r="AG2579" s="49">
        <f>IFERROR(IF(OR($V2579&lt;&gt;"Ja",VLOOKUP($C2579,Listen!$A$2:$F$45,5,0)="Nein",D2579&lt;IF(C2579="LNG Anbindungsanlagen gemäß separater Festlegung",2022,2023)),$AC2579,$AA2579),0)</f>
        <v>0</v>
      </c>
      <c r="AH2579" s="49">
        <f>IFERROR(IF(OR($V2579&lt;&gt;"Ja",VLOOKUP($C2579,Listen!$A$2:$F$45,5,0)="Nein",D2579&lt;IF(C2579="LNG Anbindungsanlagen gemäß separater Festlegung",2022,2023)),$AC2579,$AA2579),0)</f>
        <v>0</v>
      </c>
      <c r="AI2579" s="49">
        <f>IFERROR(IF(OR($W2579&lt;&gt;"Ja",VLOOKUP($C2579,Listen!$A$2:$F$45,6,0)="Nein"),$AC2579,$AB2579),0)</f>
        <v>0</v>
      </c>
      <c r="AJ2579" s="49">
        <f>IFERROR(IF(OR($W2579&lt;&gt;"Ja",VLOOKUP($C2579,Listen!$A$2:$F$45,6,0)="Nein"),$AC2579,$AB2579),0)</f>
        <v>0</v>
      </c>
      <c r="AK2579" s="49">
        <f>IFERROR(IF(OR($W2579&lt;&gt;"Ja",VLOOKUP($C2579,Listen!$A$2:$F$45,6,0)="Nein"),$AC2579,$AB2579),0)</f>
        <v>0</v>
      </c>
      <c r="AL2579" s="51">
        <f t="shared" si="846"/>
        <v>0</v>
      </c>
      <c r="AM2579" s="296">
        <f>IFERROR(IF(VLOOKUP($C2579,Listen!$A$2:$F$45,6,0)="Ja",MAX(BC2579:BD2579),D_SAV!$BC2579),0)</f>
        <v>0</v>
      </c>
      <c r="AN2579" s="51">
        <f t="shared" si="847"/>
        <v>0</v>
      </c>
      <c r="AP2579" s="304">
        <f t="shared" si="848"/>
        <v>0</v>
      </c>
      <c r="AQ2579" s="304">
        <f t="shared" si="849"/>
        <v>0</v>
      </c>
      <c r="AR2579" s="304">
        <f t="shared" si="850"/>
        <v>0</v>
      </c>
      <c r="AS2579" s="304">
        <f t="shared" si="851"/>
        <v>0</v>
      </c>
      <c r="AT2579" s="304">
        <f t="shared" si="852"/>
        <v>0</v>
      </c>
      <c r="AU2579" s="304">
        <f t="shared" si="853"/>
        <v>0</v>
      </c>
      <c r="AV2579" s="304">
        <f t="shared" si="854"/>
        <v>0</v>
      </c>
      <c r="AW2579" s="304">
        <f t="shared" si="855"/>
        <v>0</v>
      </c>
      <c r="AX2579" s="304">
        <f t="shared" si="856"/>
        <v>0</v>
      </c>
      <c r="AY2579" s="304">
        <f t="shared" si="857"/>
        <v>0</v>
      </c>
      <c r="AZ2579" s="304">
        <f t="shared" si="858"/>
        <v>0</v>
      </c>
      <c r="BA2579" s="304">
        <f t="shared" si="859"/>
        <v>0</v>
      </c>
      <c r="BB2579" s="304">
        <f t="shared" si="860"/>
        <v>0</v>
      </c>
      <c r="BC2579" s="304">
        <f t="shared" si="861"/>
        <v>0</v>
      </c>
      <c r="BD2579" s="304">
        <f t="shared" si="862"/>
        <v>0</v>
      </c>
      <c r="BE2579" s="304">
        <f>IFERROR(IF(VLOOKUP($C2579,Listen!$A$2:$F$45,6,0)="Ja",BB2579-MAX(BC2579:BD2579),BB2579-BC2579),0)</f>
        <v>0</v>
      </c>
    </row>
    <row r="2580" spans="1:57" x14ac:dyDescent="0.25">
      <c r="A2580" s="320" t="str">
        <f>IF(AND(D2580&lt;&gt;0,C2580&lt;&gt;0,E2580&lt;&gt;0),IF(B2580&lt;&gt;0,CONCATENATE(B2580,"-AGr",VLOOKUP(C2580,Listen!$A$2:$D$45,4,FALSE),"-",D2580,"-",E2580,),CONCATENATE("AGr",VLOOKUP(C2580,Listen!$A$2:$D$45,4,FALSE),"-",D2580,"-",E2580)),"keine vollständige ID")</f>
        <v>keine vollständige ID</v>
      </c>
      <c r="B2580" s="301"/>
      <c r="C2580" s="287"/>
      <c r="D2580" s="34"/>
      <c r="E2580" s="306"/>
      <c r="F2580" s="116"/>
      <c r="G2580" s="17"/>
      <c r="H2580" s="17"/>
      <c r="I2580" s="17"/>
      <c r="J2580" s="17"/>
      <c r="K2580" s="17"/>
      <c r="L2580" s="17"/>
      <c r="M2580" s="17"/>
      <c r="N2580" s="17"/>
      <c r="O2580" s="116"/>
      <c r="P2580" s="117">
        <f>IF(D2580&gt;A_Stammdaten!$B$12,0,SUM(G2580,H2580,J2580,L2580:M2580)-SUM(I2580,K2580,N2580:O2580))</f>
        <v>0</v>
      </c>
      <c r="Q2580" s="17"/>
      <c r="R2580" s="17"/>
      <c r="S2580" s="17"/>
      <c r="T2580" s="17"/>
      <c r="U2580" s="62">
        <f t="shared" si="842"/>
        <v>0</v>
      </c>
      <c r="V2580" s="34"/>
      <c r="W2580" s="34"/>
      <c r="X2580" s="34"/>
      <c r="Y2580" s="34"/>
      <c r="Z2580" s="34"/>
      <c r="AA2580" s="63" t="str">
        <f t="shared" si="843"/>
        <v>-</v>
      </c>
      <c r="AB2580" s="63" t="str">
        <f t="shared" si="844"/>
        <v>-</v>
      </c>
      <c r="AC2580" s="63">
        <f>IF(ISBLANK($C2580),0,VLOOKUP($C2580,Listen!$A$2:$C$45,2,FALSE))</f>
        <v>0</v>
      </c>
      <c r="AD2580" s="63">
        <f>IF(ISBLANK($C2580),0,VLOOKUP($C2580,Listen!$A$2:$C$45,3,FALSE))</f>
        <v>0</v>
      </c>
      <c r="AE2580" s="49">
        <f t="shared" si="845"/>
        <v>0</v>
      </c>
      <c r="AF2580" s="49">
        <f t="shared" si="845"/>
        <v>0</v>
      </c>
      <c r="AG2580" s="49">
        <f>IFERROR(IF(OR($V2580&lt;&gt;"Ja",VLOOKUP($C2580,Listen!$A$2:$F$45,5,0)="Nein",D2580&lt;IF(C2580="LNG Anbindungsanlagen gemäß separater Festlegung",2022,2023)),$AC2580,$AA2580),0)</f>
        <v>0</v>
      </c>
      <c r="AH2580" s="49">
        <f>IFERROR(IF(OR($V2580&lt;&gt;"Ja",VLOOKUP($C2580,Listen!$A$2:$F$45,5,0)="Nein",D2580&lt;IF(C2580="LNG Anbindungsanlagen gemäß separater Festlegung",2022,2023)),$AC2580,$AA2580),0)</f>
        <v>0</v>
      </c>
      <c r="AI2580" s="49">
        <f>IFERROR(IF(OR($W2580&lt;&gt;"Ja",VLOOKUP($C2580,Listen!$A$2:$F$45,6,0)="Nein"),$AC2580,$AB2580),0)</f>
        <v>0</v>
      </c>
      <c r="AJ2580" s="49">
        <f>IFERROR(IF(OR($W2580&lt;&gt;"Ja",VLOOKUP($C2580,Listen!$A$2:$F$45,6,0)="Nein"),$AC2580,$AB2580),0)</f>
        <v>0</v>
      </c>
      <c r="AK2580" s="49">
        <f>IFERROR(IF(OR($W2580&lt;&gt;"Ja",VLOOKUP($C2580,Listen!$A$2:$F$45,6,0)="Nein"),$AC2580,$AB2580),0)</f>
        <v>0</v>
      </c>
      <c r="AL2580" s="51">
        <f t="shared" si="846"/>
        <v>0</v>
      </c>
      <c r="AM2580" s="296">
        <f>IFERROR(IF(VLOOKUP($C2580,Listen!$A$2:$F$45,6,0)="Ja",MAX(BC2580:BD2580),D_SAV!$BC2580),0)</f>
        <v>0</v>
      </c>
      <c r="AN2580" s="51">
        <f t="shared" si="847"/>
        <v>0</v>
      </c>
      <c r="AP2580" s="304">
        <f t="shared" si="848"/>
        <v>0</v>
      </c>
      <c r="AQ2580" s="304">
        <f t="shared" si="849"/>
        <v>0</v>
      </c>
      <c r="AR2580" s="304">
        <f t="shared" si="850"/>
        <v>0</v>
      </c>
      <c r="AS2580" s="304">
        <f t="shared" si="851"/>
        <v>0</v>
      </c>
      <c r="AT2580" s="304">
        <f t="shared" si="852"/>
        <v>0</v>
      </c>
      <c r="AU2580" s="304">
        <f t="shared" si="853"/>
        <v>0</v>
      </c>
      <c r="AV2580" s="304">
        <f t="shared" si="854"/>
        <v>0</v>
      </c>
      <c r="AW2580" s="304">
        <f t="shared" si="855"/>
        <v>0</v>
      </c>
      <c r="AX2580" s="304">
        <f t="shared" si="856"/>
        <v>0</v>
      </c>
      <c r="AY2580" s="304">
        <f t="shared" si="857"/>
        <v>0</v>
      </c>
      <c r="AZ2580" s="304">
        <f t="shared" si="858"/>
        <v>0</v>
      </c>
      <c r="BA2580" s="304">
        <f t="shared" si="859"/>
        <v>0</v>
      </c>
      <c r="BB2580" s="304">
        <f t="shared" si="860"/>
        <v>0</v>
      </c>
      <c r="BC2580" s="304">
        <f t="shared" si="861"/>
        <v>0</v>
      </c>
      <c r="BD2580" s="304">
        <f t="shared" si="862"/>
        <v>0</v>
      </c>
      <c r="BE2580" s="304">
        <f>IFERROR(IF(VLOOKUP($C2580,Listen!$A$2:$F$45,6,0)="Ja",BB2580-MAX(BC2580:BD2580),BB2580-BC2580),0)</f>
        <v>0</v>
      </c>
    </row>
    <row r="2581" spans="1:57" x14ac:dyDescent="0.25">
      <c r="A2581" s="320" t="str">
        <f>IF(AND(D2581&lt;&gt;0,C2581&lt;&gt;0,E2581&lt;&gt;0),IF(B2581&lt;&gt;0,CONCATENATE(B2581,"-AGr",VLOOKUP(C2581,Listen!$A$2:$D$45,4,FALSE),"-",D2581,"-",E2581,),CONCATENATE("AGr",VLOOKUP(C2581,Listen!$A$2:$D$45,4,FALSE),"-",D2581,"-",E2581)),"keine vollständige ID")</f>
        <v>keine vollständige ID</v>
      </c>
      <c r="B2581" s="301"/>
      <c r="C2581" s="287"/>
      <c r="D2581" s="34"/>
      <c r="E2581" s="306"/>
      <c r="F2581" s="116"/>
      <c r="G2581" s="17"/>
      <c r="H2581" s="17"/>
      <c r="I2581" s="17"/>
      <c r="J2581" s="17"/>
      <c r="K2581" s="17"/>
      <c r="L2581" s="17"/>
      <c r="M2581" s="17"/>
      <c r="N2581" s="17"/>
      <c r="O2581" s="116"/>
      <c r="P2581" s="117">
        <f>IF(D2581&gt;A_Stammdaten!$B$12,0,SUM(G2581,H2581,J2581,L2581:M2581)-SUM(I2581,K2581,N2581:O2581))</f>
        <v>0</v>
      </c>
      <c r="Q2581" s="17"/>
      <c r="R2581" s="17"/>
      <c r="S2581" s="17"/>
      <c r="T2581" s="17"/>
      <c r="U2581" s="62">
        <f t="shared" si="842"/>
        <v>0</v>
      </c>
      <c r="V2581" s="34"/>
      <c r="W2581" s="34"/>
      <c r="X2581" s="34"/>
      <c r="Y2581" s="34"/>
      <c r="Z2581" s="34"/>
      <c r="AA2581" s="63" t="str">
        <f t="shared" si="843"/>
        <v>-</v>
      </c>
      <c r="AB2581" s="63" t="str">
        <f t="shared" si="844"/>
        <v>-</v>
      </c>
      <c r="AC2581" s="63">
        <f>IF(ISBLANK($C2581),0,VLOOKUP($C2581,Listen!$A$2:$C$45,2,FALSE))</f>
        <v>0</v>
      </c>
      <c r="AD2581" s="63">
        <f>IF(ISBLANK($C2581),0,VLOOKUP($C2581,Listen!$A$2:$C$45,3,FALSE))</f>
        <v>0</v>
      </c>
      <c r="AE2581" s="49">
        <f t="shared" si="845"/>
        <v>0</v>
      </c>
      <c r="AF2581" s="49">
        <f t="shared" si="845"/>
        <v>0</v>
      </c>
      <c r="AG2581" s="49">
        <f>IFERROR(IF(OR($V2581&lt;&gt;"Ja",VLOOKUP($C2581,Listen!$A$2:$F$45,5,0)="Nein",D2581&lt;IF(C2581="LNG Anbindungsanlagen gemäß separater Festlegung",2022,2023)),$AC2581,$AA2581),0)</f>
        <v>0</v>
      </c>
      <c r="AH2581" s="49">
        <f>IFERROR(IF(OR($V2581&lt;&gt;"Ja",VLOOKUP($C2581,Listen!$A$2:$F$45,5,0)="Nein",D2581&lt;IF(C2581="LNG Anbindungsanlagen gemäß separater Festlegung",2022,2023)),$AC2581,$AA2581),0)</f>
        <v>0</v>
      </c>
      <c r="AI2581" s="49">
        <f>IFERROR(IF(OR($W2581&lt;&gt;"Ja",VLOOKUP($C2581,Listen!$A$2:$F$45,6,0)="Nein"),$AC2581,$AB2581),0)</f>
        <v>0</v>
      </c>
      <c r="AJ2581" s="49">
        <f>IFERROR(IF(OR($W2581&lt;&gt;"Ja",VLOOKUP($C2581,Listen!$A$2:$F$45,6,0)="Nein"),$AC2581,$AB2581),0)</f>
        <v>0</v>
      </c>
      <c r="AK2581" s="49">
        <f>IFERROR(IF(OR($W2581&lt;&gt;"Ja",VLOOKUP($C2581,Listen!$A$2:$F$45,6,0)="Nein"),$AC2581,$AB2581),0)</f>
        <v>0</v>
      </c>
      <c r="AL2581" s="51">
        <f t="shared" si="846"/>
        <v>0</v>
      </c>
      <c r="AM2581" s="296">
        <f>IFERROR(IF(VLOOKUP($C2581,Listen!$A$2:$F$45,6,0)="Ja",MAX(BC2581:BD2581),D_SAV!$BC2581),0)</f>
        <v>0</v>
      </c>
      <c r="AN2581" s="51">
        <f t="shared" si="847"/>
        <v>0</v>
      </c>
      <c r="AP2581" s="304">
        <f t="shared" si="848"/>
        <v>0</v>
      </c>
      <c r="AQ2581" s="304">
        <f t="shared" si="849"/>
        <v>0</v>
      </c>
      <c r="AR2581" s="304">
        <f t="shared" si="850"/>
        <v>0</v>
      </c>
      <c r="AS2581" s="304">
        <f t="shared" si="851"/>
        <v>0</v>
      </c>
      <c r="AT2581" s="304">
        <f t="shared" si="852"/>
        <v>0</v>
      </c>
      <c r="AU2581" s="304">
        <f t="shared" si="853"/>
        <v>0</v>
      </c>
      <c r="AV2581" s="304">
        <f t="shared" si="854"/>
        <v>0</v>
      </c>
      <c r="AW2581" s="304">
        <f t="shared" si="855"/>
        <v>0</v>
      </c>
      <c r="AX2581" s="304">
        <f t="shared" si="856"/>
        <v>0</v>
      </c>
      <c r="AY2581" s="304">
        <f t="shared" si="857"/>
        <v>0</v>
      </c>
      <c r="AZ2581" s="304">
        <f t="shared" si="858"/>
        <v>0</v>
      </c>
      <c r="BA2581" s="304">
        <f t="shared" si="859"/>
        <v>0</v>
      </c>
      <c r="BB2581" s="304">
        <f t="shared" si="860"/>
        <v>0</v>
      </c>
      <c r="BC2581" s="304">
        <f t="shared" si="861"/>
        <v>0</v>
      </c>
      <c r="BD2581" s="304">
        <f t="shared" si="862"/>
        <v>0</v>
      </c>
      <c r="BE2581" s="304">
        <f>IFERROR(IF(VLOOKUP($C2581,Listen!$A$2:$F$45,6,0)="Ja",BB2581-MAX(BC2581:BD2581),BB2581-BC2581),0)</f>
        <v>0</v>
      </c>
    </row>
    <row r="2582" spans="1:57" x14ac:dyDescent="0.25">
      <c r="A2582" s="320" t="str">
        <f>IF(AND(D2582&lt;&gt;0,C2582&lt;&gt;0,E2582&lt;&gt;0),IF(B2582&lt;&gt;0,CONCATENATE(B2582,"-AGr",VLOOKUP(C2582,Listen!$A$2:$D$45,4,FALSE),"-",D2582,"-",E2582,),CONCATENATE("AGr",VLOOKUP(C2582,Listen!$A$2:$D$45,4,FALSE),"-",D2582,"-",E2582)),"keine vollständige ID")</f>
        <v>keine vollständige ID</v>
      </c>
      <c r="B2582" s="301"/>
      <c r="C2582" s="287"/>
      <c r="D2582" s="34"/>
      <c r="E2582" s="306"/>
      <c r="F2582" s="116"/>
      <c r="G2582" s="17"/>
      <c r="H2582" s="17"/>
      <c r="I2582" s="17"/>
      <c r="J2582" s="17"/>
      <c r="K2582" s="17"/>
      <c r="L2582" s="17"/>
      <c r="M2582" s="17"/>
      <c r="N2582" s="17"/>
      <c r="O2582" s="116"/>
      <c r="P2582" s="117">
        <f>IF(D2582&gt;A_Stammdaten!$B$12,0,SUM(G2582,H2582,J2582,L2582:M2582)-SUM(I2582,K2582,N2582:O2582))</f>
        <v>0</v>
      </c>
      <c r="Q2582" s="17"/>
      <c r="R2582" s="17"/>
      <c r="S2582" s="17"/>
      <c r="T2582" s="17"/>
      <c r="U2582" s="62">
        <f t="shared" si="842"/>
        <v>0</v>
      </c>
      <c r="V2582" s="34"/>
      <c r="W2582" s="34"/>
      <c r="X2582" s="34"/>
      <c r="Y2582" s="34"/>
      <c r="Z2582" s="34"/>
      <c r="AA2582" s="63" t="str">
        <f t="shared" si="843"/>
        <v>-</v>
      </c>
      <c r="AB2582" s="63" t="str">
        <f t="shared" si="844"/>
        <v>-</v>
      </c>
      <c r="AC2582" s="63">
        <f>IF(ISBLANK($C2582),0,VLOOKUP($C2582,Listen!$A$2:$C$45,2,FALSE))</f>
        <v>0</v>
      </c>
      <c r="AD2582" s="63">
        <f>IF(ISBLANK($C2582),0,VLOOKUP($C2582,Listen!$A$2:$C$45,3,FALSE))</f>
        <v>0</v>
      </c>
      <c r="AE2582" s="49">
        <f t="shared" si="845"/>
        <v>0</v>
      </c>
      <c r="AF2582" s="49">
        <f t="shared" si="845"/>
        <v>0</v>
      </c>
      <c r="AG2582" s="49">
        <f>IFERROR(IF(OR($V2582&lt;&gt;"Ja",VLOOKUP($C2582,Listen!$A$2:$F$45,5,0)="Nein",D2582&lt;IF(C2582="LNG Anbindungsanlagen gemäß separater Festlegung",2022,2023)),$AC2582,$AA2582),0)</f>
        <v>0</v>
      </c>
      <c r="AH2582" s="49">
        <f>IFERROR(IF(OR($V2582&lt;&gt;"Ja",VLOOKUP($C2582,Listen!$A$2:$F$45,5,0)="Nein",D2582&lt;IF(C2582="LNG Anbindungsanlagen gemäß separater Festlegung",2022,2023)),$AC2582,$AA2582),0)</f>
        <v>0</v>
      </c>
      <c r="AI2582" s="49">
        <f>IFERROR(IF(OR($W2582&lt;&gt;"Ja",VLOOKUP($C2582,Listen!$A$2:$F$45,6,0)="Nein"),$AC2582,$AB2582),0)</f>
        <v>0</v>
      </c>
      <c r="AJ2582" s="49">
        <f>IFERROR(IF(OR($W2582&lt;&gt;"Ja",VLOOKUP($C2582,Listen!$A$2:$F$45,6,0)="Nein"),$AC2582,$AB2582),0)</f>
        <v>0</v>
      </c>
      <c r="AK2582" s="49">
        <f>IFERROR(IF(OR($W2582&lt;&gt;"Ja",VLOOKUP($C2582,Listen!$A$2:$F$45,6,0)="Nein"),$AC2582,$AB2582),0)</f>
        <v>0</v>
      </c>
      <c r="AL2582" s="51">
        <f t="shared" si="846"/>
        <v>0</v>
      </c>
      <c r="AM2582" s="296">
        <f>IFERROR(IF(VLOOKUP($C2582,Listen!$A$2:$F$45,6,0)="Ja",MAX(BC2582:BD2582),D_SAV!$BC2582),0)</f>
        <v>0</v>
      </c>
      <c r="AN2582" s="51">
        <f t="shared" si="847"/>
        <v>0</v>
      </c>
      <c r="AP2582" s="304">
        <f t="shared" si="848"/>
        <v>0</v>
      </c>
      <c r="AQ2582" s="304">
        <f t="shared" si="849"/>
        <v>0</v>
      </c>
      <c r="AR2582" s="304">
        <f t="shared" si="850"/>
        <v>0</v>
      </c>
      <c r="AS2582" s="304">
        <f t="shared" si="851"/>
        <v>0</v>
      </c>
      <c r="AT2582" s="304">
        <f t="shared" si="852"/>
        <v>0</v>
      </c>
      <c r="AU2582" s="304">
        <f t="shared" si="853"/>
        <v>0</v>
      </c>
      <c r="AV2582" s="304">
        <f t="shared" si="854"/>
        <v>0</v>
      </c>
      <c r="AW2582" s="304">
        <f t="shared" si="855"/>
        <v>0</v>
      </c>
      <c r="AX2582" s="304">
        <f t="shared" si="856"/>
        <v>0</v>
      </c>
      <c r="AY2582" s="304">
        <f t="shared" si="857"/>
        <v>0</v>
      </c>
      <c r="AZ2582" s="304">
        <f t="shared" si="858"/>
        <v>0</v>
      </c>
      <c r="BA2582" s="304">
        <f t="shared" si="859"/>
        <v>0</v>
      </c>
      <c r="BB2582" s="304">
        <f t="shared" si="860"/>
        <v>0</v>
      </c>
      <c r="BC2582" s="304">
        <f t="shared" si="861"/>
        <v>0</v>
      </c>
      <c r="BD2582" s="304">
        <f t="shared" si="862"/>
        <v>0</v>
      </c>
      <c r="BE2582" s="304">
        <f>IFERROR(IF(VLOOKUP($C2582,Listen!$A$2:$F$45,6,0)="Ja",BB2582-MAX(BC2582:BD2582),BB2582-BC2582),0)</f>
        <v>0</v>
      </c>
    </row>
    <row r="2583" spans="1:57" x14ac:dyDescent="0.25">
      <c r="A2583" s="320" t="str">
        <f>IF(AND(D2583&lt;&gt;0,C2583&lt;&gt;0,E2583&lt;&gt;0),IF(B2583&lt;&gt;0,CONCATENATE(B2583,"-AGr",VLOOKUP(C2583,Listen!$A$2:$D$45,4,FALSE),"-",D2583,"-",E2583,),CONCATENATE("AGr",VLOOKUP(C2583,Listen!$A$2:$D$45,4,FALSE),"-",D2583,"-",E2583)),"keine vollständige ID")</f>
        <v>keine vollständige ID</v>
      </c>
      <c r="B2583" s="301"/>
      <c r="C2583" s="287"/>
      <c r="D2583" s="34"/>
      <c r="E2583" s="306"/>
      <c r="F2583" s="116"/>
      <c r="G2583" s="17"/>
      <c r="H2583" s="17"/>
      <c r="I2583" s="17"/>
      <c r="J2583" s="17"/>
      <c r="K2583" s="17"/>
      <c r="L2583" s="17"/>
      <c r="M2583" s="17"/>
      <c r="N2583" s="17"/>
      <c r="O2583" s="116"/>
      <c r="P2583" s="117">
        <f>IF(D2583&gt;A_Stammdaten!$B$12,0,SUM(G2583,H2583,J2583,L2583:M2583)-SUM(I2583,K2583,N2583:O2583))</f>
        <v>0</v>
      </c>
      <c r="Q2583" s="17"/>
      <c r="R2583" s="17"/>
      <c r="S2583" s="17"/>
      <c r="T2583" s="17"/>
      <c r="U2583" s="62">
        <f t="shared" si="842"/>
        <v>0</v>
      </c>
      <c r="V2583" s="34"/>
      <c r="W2583" s="34"/>
      <c r="X2583" s="34"/>
      <c r="Y2583" s="34"/>
      <c r="Z2583" s="34"/>
      <c r="AA2583" s="63" t="str">
        <f t="shared" si="843"/>
        <v>-</v>
      </c>
      <c r="AB2583" s="63" t="str">
        <f t="shared" si="844"/>
        <v>-</v>
      </c>
      <c r="AC2583" s="63">
        <f>IF(ISBLANK($C2583),0,VLOOKUP($C2583,Listen!$A$2:$C$45,2,FALSE))</f>
        <v>0</v>
      </c>
      <c r="AD2583" s="63">
        <f>IF(ISBLANK($C2583),0,VLOOKUP($C2583,Listen!$A$2:$C$45,3,FALSE))</f>
        <v>0</v>
      </c>
      <c r="AE2583" s="49">
        <f t="shared" si="845"/>
        <v>0</v>
      </c>
      <c r="AF2583" s="49">
        <f t="shared" si="845"/>
        <v>0</v>
      </c>
      <c r="AG2583" s="49">
        <f>IFERROR(IF(OR($V2583&lt;&gt;"Ja",VLOOKUP($C2583,Listen!$A$2:$F$45,5,0)="Nein",D2583&lt;IF(C2583="LNG Anbindungsanlagen gemäß separater Festlegung",2022,2023)),$AC2583,$AA2583),0)</f>
        <v>0</v>
      </c>
      <c r="AH2583" s="49">
        <f>IFERROR(IF(OR($V2583&lt;&gt;"Ja",VLOOKUP($C2583,Listen!$A$2:$F$45,5,0)="Nein",D2583&lt;IF(C2583="LNG Anbindungsanlagen gemäß separater Festlegung",2022,2023)),$AC2583,$AA2583),0)</f>
        <v>0</v>
      </c>
      <c r="AI2583" s="49">
        <f>IFERROR(IF(OR($W2583&lt;&gt;"Ja",VLOOKUP($C2583,Listen!$A$2:$F$45,6,0)="Nein"),$AC2583,$AB2583),0)</f>
        <v>0</v>
      </c>
      <c r="AJ2583" s="49">
        <f>IFERROR(IF(OR($W2583&lt;&gt;"Ja",VLOOKUP($C2583,Listen!$A$2:$F$45,6,0)="Nein"),$AC2583,$AB2583),0)</f>
        <v>0</v>
      </c>
      <c r="AK2583" s="49">
        <f>IFERROR(IF(OR($W2583&lt;&gt;"Ja",VLOOKUP($C2583,Listen!$A$2:$F$45,6,0)="Nein"),$AC2583,$AB2583),0)</f>
        <v>0</v>
      </c>
      <c r="AL2583" s="51">
        <f t="shared" si="846"/>
        <v>0</v>
      </c>
      <c r="AM2583" s="296">
        <f>IFERROR(IF(VLOOKUP($C2583,Listen!$A$2:$F$45,6,0)="Ja",MAX(BC2583:BD2583),D_SAV!$BC2583),0)</f>
        <v>0</v>
      </c>
      <c r="AN2583" s="51">
        <f t="shared" si="847"/>
        <v>0</v>
      </c>
      <c r="AP2583" s="304">
        <f t="shared" si="848"/>
        <v>0</v>
      </c>
      <c r="AQ2583" s="304">
        <f t="shared" si="849"/>
        <v>0</v>
      </c>
      <c r="AR2583" s="304">
        <f t="shared" si="850"/>
        <v>0</v>
      </c>
      <c r="AS2583" s="304">
        <f t="shared" si="851"/>
        <v>0</v>
      </c>
      <c r="AT2583" s="304">
        <f t="shared" si="852"/>
        <v>0</v>
      </c>
      <c r="AU2583" s="304">
        <f t="shared" si="853"/>
        <v>0</v>
      </c>
      <c r="AV2583" s="304">
        <f t="shared" si="854"/>
        <v>0</v>
      </c>
      <c r="AW2583" s="304">
        <f t="shared" si="855"/>
        <v>0</v>
      </c>
      <c r="AX2583" s="304">
        <f t="shared" si="856"/>
        <v>0</v>
      </c>
      <c r="AY2583" s="304">
        <f t="shared" si="857"/>
        <v>0</v>
      </c>
      <c r="AZ2583" s="304">
        <f t="shared" si="858"/>
        <v>0</v>
      </c>
      <c r="BA2583" s="304">
        <f t="shared" si="859"/>
        <v>0</v>
      </c>
      <c r="BB2583" s="304">
        <f t="shared" si="860"/>
        <v>0</v>
      </c>
      <c r="BC2583" s="304">
        <f t="shared" si="861"/>
        <v>0</v>
      </c>
      <c r="BD2583" s="304">
        <f t="shared" si="862"/>
        <v>0</v>
      </c>
      <c r="BE2583" s="304">
        <f>IFERROR(IF(VLOOKUP($C2583,Listen!$A$2:$F$45,6,0)="Ja",BB2583-MAX(BC2583:BD2583),BB2583-BC2583),0)</f>
        <v>0</v>
      </c>
    </row>
    <row r="2584" spans="1:57" x14ac:dyDescent="0.25">
      <c r="A2584" s="320" t="str">
        <f>IF(AND(D2584&lt;&gt;0,C2584&lt;&gt;0,E2584&lt;&gt;0),IF(B2584&lt;&gt;0,CONCATENATE(B2584,"-AGr",VLOOKUP(C2584,Listen!$A$2:$D$45,4,FALSE),"-",D2584,"-",E2584,),CONCATENATE("AGr",VLOOKUP(C2584,Listen!$A$2:$D$45,4,FALSE),"-",D2584,"-",E2584)),"keine vollständige ID")</f>
        <v>keine vollständige ID</v>
      </c>
      <c r="B2584" s="301"/>
      <c r="C2584" s="287"/>
      <c r="D2584" s="34"/>
      <c r="E2584" s="306"/>
      <c r="F2584" s="116"/>
      <c r="G2584" s="17"/>
      <c r="H2584" s="17"/>
      <c r="I2584" s="17"/>
      <c r="J2584" s="17"/>
      <c r="K2584" s="17"/>
      <c r="L2584" s="17"/>
      <c r="M2584" s="17"/>
      <c r="N2584" s="17"/>
      <c r="O2584" s="116"/>
      <c r="P2584" s="117">
        <f>IF(D2584&gt;A_Stammdaten!$B$12,0,SUM(G2584,H2584,J2584,L2584:M2584)-SUM(I2584,K2584,N2584:O2584))</f>
        <v>0</v>
      </c>
      <c r="Q2584" s="17"/>
      <c r="R2584" s="17"/>
      <c r="S2584" s="17"/>
      <c r="T2584" s="17"/>
      <c r="U2584" s="62">
        <f t="shared" si="842"/>
        <v>0</v>
      </c>
      <c r="V2584" s="34"/>
      <c r="W2584" s="34"/>
      <c r="X2584" s="34"/>
      <c r="Y2584" s="34"/>
      <c r="Z2584" s="34"/>
      <c r="AA2584" s="63" t="str">
        <f t="shared" si="843"/>
        <v>-</v>
      </c>
      <c r="AB2584" s="63" t="str">
        <f t="shared" si="844"/>
        <v>-</v>
      </c>
      <c r="AC2584" s="63">
        <f>IF(ISBLANK($C2584),0,VLOOKUP($C2584,Listen!$A$2:$C$45,2,FALSE))</f>
        <v>0</v>
      </c>
      <c r="AD2584" s="63">
        <f>IF(ISBLANK($C2584),0,VLOOKUP($C2584,Listen!$A$2:$C$45,3,FALSE))</f>
        <v>0</v>
      </c>
      <c r="AE2584" s="49">
        <f t="shared" si="845"/>
        <v>0</v>
      </c>
      <c r="AF2584" s="49">
        <f t="shared" si="845"/>
        <v>0</v>
      </c>
      <c r="AG2584" s="49">
        <f>IFERROR(IF(OR($V2584&lt;&gt;"Ja",VLOOKUP($C2584,Listen!$A$2:$F$45,5,0)="Nein",D2584&lt;IF(C2584="LNG Anbindungsanlagen gemäß separater Festlegung",2022,2023)),$AC2584,$AA2584),0)</f>
        <v>0</v>
      </c>
      <c r="AH2584" s="49">
        <f>IFERROR(IF(OR($V2584&lt;&gt;"Ja",VLOOKUP($C2584,Listen!$A$2:$F$45,5,0)="Nein",D2584&lt;IF(C2584="LNG Anbindungsanlagen gemäß separater Festlegung",2022,2023)),$AC2584,$AA2584),0)</f>
        <v>0</v>
      </c>
      <c r="AI2584" s="49">
        <f>IFERROR(IF(OR($W2584&lt;&gt;"Ja",VLOOKUP($C2584,Listen!$A$2:$F$45,6,0)="Nein"),$AC2584,$AB2584),0)</f>
        <v>0</v>
      </c>
      <c r="AJ2584" s="49">
        <f>IFERROR(IF(OR($W2584&lt;&gt;"Ja",VLOOKUP($C2584,Listen!$A$2:$F$45,6,0)="Nein"),$AC2584,$AB2584),0)</f>
        <v>0</v>
      </c>
      <c r="AK2584" s="49">
        <f>IFERROR(IF(OR($W2584&lt;&gt;"Ja",VLOOKUP($C2584,Listen!$A$2:$F$45,6,0)="Nein"),$AC2584,$AB2584),0)</f>
        <v>0</v>
      </c>
      <c r="AL2584" s="51">
        <f t="shared" si="846"/>
        <v>0</v>
      </c>
      <c r="AM2584" s="296">
        <f>IFERROR(IF(VLOOKUP($C2584,Listen!$A$2:$F$45,6,0)="Ja",MAX(BC2584:BD2584),D_SAV!$BC2584),0)</f>
        <v>0</v>
      </c>
      <c r="AN2584" s="51">
        <f t="shared" si="847"/>
        <v>0</v>
      </c>
      <c r="AP2584" s="304">
        <f t="shared" si="848"/>
        <v>0</v>
      </c>
      <c r="AQ2584" s="304">
        <f t="shared" si="849"/>
        <v>0</v>
      </c>
      <c r="AR2584" s="304">
        <f t="shared" si="850"/>
        <v>0</v>
      </c>
      <c r="AS2584" s="304">
        <f t="shared" si="851"/>
        <v>0</v>
      </c>
      <c r="AT2584" s="304">
        <f t="shared" si="852"/>
        <v>0</v>
      </c>
      <c r="AU2584" s="304">
        <f t="shared" si="853"/>
        <v>0</v>
      </c>
      <c r="AV2584" s="304">
        <f t="shared" si="854"/>
        <v>0</v>
      </c>
      <c r="AW2584" s="304">
        <f t="shared" si="855"/>
        <v>0</v>
      </c>
      <c r="AX2584" s="304">
        <f t="shared" si="856"/>
        <v>0</v>
      </c>
      <c r="AY2584" s="304">
        <f t="shared" si="857"/>
        <v>0</v>
      </c>
      <c r="AZ2584" s="304">
        <f t="shared" si="858"/>
        <v>0</v>
      </c>
      <c r="BA2584" s="304">
        <f t="shared" si="859"/>
        <v>0</v>
      </c>
      <c r="BB2584" s="304">
        <f t="shared" si="860"/>
        <v>0</v>
      </c>
      <c r="BC2584" s="304">
        <f t="shared" si="861"/>
        <v>0</v>
      </c>
      <c r="BD2584" s="304">
        <f t="shared" si="862"/>
        <v>0</v>
      </c>
      <c r="BE2584" s="304">
        <f>IFERROR(IF(VLOOKUP($C2584,Listen!$A$2:$F$45,6,0)="Ja",BB2584-MAX(BC2584:BD2584),BB2584-BC2584),0)</f>
        <v>0</v>
      </c>
    </row>
    <row r="2585" spans="1:57" x14ac:dyDescent="0.25">
      <c r="A2585" s="320" t="str">
        <f>IF(AND(D2585&lt;&gt;0,C2585&lt;&gt;0,E2585&lt;&gt;0),IF(B2585&lt;&gt;0,CONCATENATE(B2585,"-AGr",VLOOKUP(C2585,Listen!$A$2:$D$45,4,FALSE),"-",D2585,"-",E2585,),CONCATENATE("AGr",VLOOKUP(C2585,Listen!$A$2:$D$45,4,FALSE),"-",D2585,"-",E2585)),"keine vollständige ID")</f>
        <v>keine vollständige ID</v>
      </c>
      <c r="B2585" s="301"/>
      <c r="C2585" s="287"/>
      <c r="D2585" s="34"/>
      <c r="E2585" s="306"/>
      <c r="F2585" s="116"/>
      <c r="G2585" s="17"/>
      <c r="H2585" s="17"/>
      <c r="I2585" s="17"/>
      <c r="J2585" s="17"/>
      <c r="K2585" s="17"/>
      <c r="L2585" s="17"/>
      <c r="M2585" s="17"/>
      <c r="N2585" s="17"/>
      <c r="O2585" s="116"/>
      <c r="P2585" s="117">
        <f>IF(D2585&gt;A_Stammdaten!$B$12,0,SUM(G2585,H2585,J2585,L2585:M2585)-SUM(I2585,K2585,N2585:O2585))</f>
        <v>0</v>
      </c>
      <c r="Q2585" s="17"/>
      <c r="R2585" s="17"/>
      <c r="S2585" s="17"/>
      <c r="T2585" s="17"/>
      <c r="U2585" s="62">
        <f t="shared" si="842"/>
        <v>0</v>
      </c>
      <c r="V2585" s="34"/>
      <c r="W2585" s="34"/>
      <c r="X2585" s="34"/>
      <c r="Y2585" s="34"/>
      <c r="Z2585" s="34"/>
      <c r="AA2585" s="63" t="str">
        <f t="shared" si="843"/>
        <v>-</v>
      </c>
      <c r="AB2585" s="63" t="str">
        <f t="shared" si="844"/>
        <v>-</v>
      </c>
      <c r="AC2585" s="63">
        <f>IF(ISBLANK($C2585),0,VLOOKUP($C2585,Listen!$A$2:$C$45,2,FALSE))</f>
        <v>0</v>
      </c>
      <c r="AD2585" s="63">
        <f>IF(ISBLANK($C2585),0,VLOOKUP($C2585,Listen!$A$2:$C$45,3,FALSE))</f>
        <v>0</v>
      </c>
      <c r="AE2585" s="49">
        <f t="shared" si="845"/>
        <v>0</v>
      </c>
      <c r="AF2585" s="49">
        <f t="shared" si="845"/>
        <v>0</v>
      </c>
      <c r="AG2585" s="49">
        <f>IFERROR(IF(OR($V2585&lt;&gt;"Ja",VLOOKUP($C2585,Listen!$A$2:$F$45,5,0)="Nein",D2585&lt;IF(C2585="LNG Anbindungsanlagen gemäß separater Festlegung",2022,2023)),$AC2585,$AA2585),0)</f>
        <v>0</v>
      </c>
      <c r="AH2585" s="49">
        <f>IFERROR(IF(OR($V2585&lt;&gt;"Ja",VLOOKUP($C2585,Listen!$A$2:$F$45,5,0)="Nein",D2585&lt;IF(C2585="LNG Anbindungsanlagen gemäß separater Festlegung",2022,2023)),$AC2585,$AA2585),0)</f>
        <v>0</v>
      </c>
      <c r="AI2585" s="49">
        <f>IFERROR(IF(OR($W2585&lt;&gt;"Ja",VLOOKUP($C2585,Listen!$A$2:$F$45,6,0)="Nein"),$AC2585,$AB2585),0)</f>
        <v>0</v>
      </c>
      <c r="AJ2585" s="49">
        <f>IFERROR(IF(OR($W2585&lt;&gt;"Ja",VLOOKUP($C2585,Listen!$A$2:$F$45,6,0)="Nein"),$AC2585,$AB2585),0)</f>
        <v>0</v>
      </c>
      <c r="AK2585" s="49">
        <f>IFERROR(IF(OR($W2585&lt;&gt;"Ja",VLOOKUP($C2585,Listen!$A$2:$F$45,6,0)="Nein"),$AC2585,$AB2585),0)</f>
        <v>0</v>
      </c>
      <c r="AL2585" s="51">
        <f t="shared" si="846"/>
        <v>0</v>
      </c>
      <c r="AM2585" s="296">
        <f>IFERROR(IF(VLOOKUP($C2585,Listen!$A$2:$F$45,6,0)="Ja",MAX(BC2585:BD2585),D_SAV!$BC2585),0)</f>
        <v>0</v>
      </c>
      <c r="AN2585" s="51">
        <f t="shared" si="847"/>
        <v>0</v>
      </c>
      <c r="AP2585" s="304">
        <f t="shared" si="848"/>
        <v>0</v>
      </c>
      <c r="AQ2585" s="304">
        <f t="shared" si="849"/>
        <v>0</v>
      </c>
      <c r="AR2585" s="304">
        <f t="shared" si="850"/>
        <v>0</v>
      </c>
      <c r="AS2585" s="304">
        <f t="shared" si="851"/>
        <v>0</v>
      </c>
      <c r="AT2585" s="304">
        <f t="shared" si="852"/>
        <v>0</v>
      </c>
      <c r="AU2585" s="304">
        <f t="shared" si="853"/>
        <v>0</v>
      </c>
      <c r="AV2585" s="304">
        <f t="shared" si="854"/>
        <v>0</v>
      </c>
      <c r="AW2585" s="304">
        <f t="shared" si="855"/>
        <v>0</v>
      </c>
      <c r="AX2585" s="304">
        <f t="shared" si="856"/>
        <v>0</v>
      </c>
      <c r="AY2585" s="304">
        <f t="shared" si="857"/>
        <v>0</v>
      </c>
      <c r="AZ2585" s="304">
        <f t="shared" si="858"/>
        <v>0</v>
      </c>
      <c r="BA2585" s="304">
        <f t="shared" si="859"/>
        <v>0</v>
      </c>
      <c r="BB2585" s="304">
        <f t="shared" si="860"/>
        <v>0</v>
      </c>
      <c r="BC2585" s="304">
        <f t="shared" si="861"/>
        <v>0</v>
      </c>
      <c r="BD2585" s="304">
        <f t="shared" si="862"/>
        <v>0</v>
      </c>
      <c r="BE2585" s="304">
        <f>IFERROR(IF(VLOOKUP($C2585,Listen!$A$2:$F$45,6,0)="Ja",BB2585-MAX(BC2585:BD2585),BB2585-BC2585),0)</f>
        <v>0</v>
      </c>
    </row>
    <row r="2586" spans="1:57" x14ac:dyDescent="0.25">
      <c r="A2586" s="320" t="str">
        <f>IF(AND(D2586&lt;&gt;0,C2586&lt;&gt;0,E2586&lt;&gt;0),IF(B2586&lt;&gt;0,CONCATENATE(B2586,"-AGr",VLOOKUP(C2586,Listen!$A$2:$D$45,4,FALSE),"-",D2586,"-",E2586,),CONCATENATE("AGr",VLOOKUP(C2586,Listen!$A$2:$D$45,4,FALSE),"-",D2586,"-",E2586)),"keine vollständige ID")</f>
        <v>keine vollständige ID</v>
      </c>
      <c r="B2586" s="301"/>
      <c r="C2586" s="287"/>
      <c r="D2586" s="34"/>
      <c r="E2586" s="306"/>
      <c r="F2586" s="116"/>
      <c r="G2586" s="17"/>
      <c r="H2586" s="17"/>
      <c r="I2586" s="17"/>
      <c r="J2586" s="17"/>
      <c r="K2586" s="17"/>
      <c r="L2586" s="17"/>
      <c r="M2586" s="17"/>
      <c r="N2586" s="17"/>
      <c r="O2586" s="116"/>
      <c r="P2586" s="117">
        <f>IF(D2586&gt;A_Stammdaten!$B$12,0,SUM(G2586,H2586,J2586,L2586:M2586)-SUM(I2586,K2586,N2586:O2586))</f>
        <v>0</v>
      </c>
      <c r="Q2586" s="17"/>
      <c r="R2586" s="17"/>
      <c r="S2586" s="17"/>
      <c r="T2586" s="17"/>
      <c r="U2586" s="62">
        <f t="shared" si="842"/>
        <v>0</v>
      </c>
      <c r="V2586" s="34"/>
      <c r="W2586" s="34"/>
      <c r="X2586" s="34"/>
      <c r="Y2586" s="34"/>
      <c r="Z2586" s="34"/>
      <c r="AA2586" s="63" t="str">
        <f t="shared" si="843"/>
        <v>-</v>
      </c>
      <c r="AB2586" s="63" t="str">
        <f t="shared" si="844"/>
        <v>-</v>
      </c>
      <c r="AC2586" s="63">
        <f>IF(ISBLANK($C2586),0,VLOOKUP($C2586,Listen!$A$2:$C$45,2,FALSE))</f>
        <v>0</v>
      </c>
      <c r="AD2586" s="63">
        <f>IF(ISBLANK($C2586),0,VLOOKUP($C2586,Listen!$A$2:$C$45,3,FALSE))</f>
        <v>0</v>
      </c>
      <c r="AE2586" s="49">
        <f t="shared" si="845"/>
        <v>0</v>
      </c>
      <c r="AF2586" s="49">
        <f t="shared" si="845"/>
        <v>0</v>
      </c>
      <c r="AG2586" s="49">
        <f>IFERROR(IF(OR($V2586&lt;&gt;"Ja",VLOOKUP($C2586,Listen!$A$2:$F$45,5,0)="Nein",D2586&lt;IF(C2586="LNG Anbindungsanlagen gemäß separater Festlegung",2022,2023)),$AC2586,$AA2586),0)</f>
        <v>0</v>
      </c>
      <c r="AH2586" s="49">
        <f>IFERROR(IF(OR($V2586&lt;&gt;"Ja",VLOOKUP($C2586,Listen!$A$2:$F$45,5,0)="Nein",D2586&lt;IF(C2586="LNG Anbindungsanlagen gemäß separater Festlegung",2022,2023)),$AC2586,$AA2586),0)</f>
        <v>0</v>
      </c>
      <c r="AI2586" s="49">
        <f>IFERROR(IF(OR($W2586&lt;&gt;"Ja",VLOOKUP($C2586,Listen!$A$2:$F$45,6,0)="Nein"),$AC2586,$AB2586),0)</f>
        <v>0</v>
      </c>
      <c r="AJ2586" s="49">
        <f>IFERROR(IF(OR($W2586&lt;&gt;"Ja",VLOOKUP($C2586,Listen!$A$2:$F$45,6,0)="Nein"),$AC2586,$AB2586),0)</f>
        <v>0</v>
      </c>
      <c r="AK2586" s="49">
        <f>IFERROR(IF(OR($W2586&lt;&gt;"Ja",VLOOKUP($C2586,Listen!$A$2:$F$45,6,0)="Nein"),$AC2586,$AB2586),0)</f>
        <v>0</v>
      </c>
      <c r="AL2586" s="51">
        <f t="shared" si="846"/>
        <v>0</v>
      </c>
      <c r="AM2586" s="296">
        <f>IFERROR(IF(VLOOKUP($C2586,Listen!$A$2:$F$45,6,0)="Ja",MAX(BC2586:BD2586),D_SAV!$BC2586),0)</f>
        <v>0</v>
      </c>
      <c r="AN2586" s="51">
        <f t="shared" si="847"/>
        <v>0</v>
      </c>
      <c r="AP2586" s="304">
        <f t="shared" si="848"/>
        <v>0</v>
      </c>
      <c r="AQ2586" s="304">
        <f t="shared" si="849"/>
        <v>0</v>
      </c>
      <c r="AR2586" s="304">
        <f t="shared" si="850"/>
        <v>0</v>
      </c>
      <c r="AS2586" s="304">
        <f t="shared" si="851"/>
        <v>0</v>
      </c>
      <c r="AT2586" s="304">
        <f t="shared" si="852"/>
        <v>0</v>
      </c>
      <c r="AU2586" s="304">
        <f t="shared" si="853"/>
        <v>0</v>
      </c>
      <c r="AV2586" s="304">
        <f t="shared" si="854"/>
        <v>0</v>
      </c>
      <c r="AW2586" s="304">
        <f t="shared" si="855"/>
        <v>0</v>
      </c>
      <c r="AX2586" s="304">
        <f t="shared" si="856"/>
        <v>0</v>
      </c>
      <c r="AY2586" s="304">
        <f t="shared" si="857"/>
        <v>0</v>
      </c>
      <c r="AZ2586" s="304">
        <f t="shared" si="858"/>
        <v>0</v>
      </c>
      <c r="BA2586" s="304">
        <f t="shared" si="859"/>
        <v>0</v>
      </c>
      <c r="BB2586" s="304">
        <f t="shared" si="860"/>
        <v>0</v>
      </c>
      <c r="BC2586" s="304">
        <f t="shared" si="861"/>
        <v>0</v>
      </c>
      <c r="BD2586" s="304">
        <f t="shared" si="862"/>
        <v>0</v>
      </c>
      <c r="BE2586" s="304">
        <f>IFERROR(IF(VLOOKUP($C2586,Listen!$A$2:$F$45,6,0)="Ja",BB2586-MAX(BC2586:BD2586),BB2586-BC2586),0)</f>
        <v>0</v>
      </c>
    </row>
    <row r="2587" spans="1:57" x14ac:dyDescent="0.25">
      <c r="A2587" s="320" t="str">
        <f>IF(AND(D2587&lt;&gt;0,C2587&lt;&gt;0,E2587&lt;&gt;0),IF(B2587&lt;&gt;0,CONCATENATE(B2587,"-AGr",VLOOKUP(C2587,Listen!$A$2:$D$45,4,FALSE),"-",D2587,"-",E2587,),CONCATENATE("AGr",VLOOKUP(C2587,Listen!$A$2:$D$45,4,FALSE),"-",D2587,"-",E2587)),"keine vollständige ID")</f>
        <v>keine vollständige ID</v>
      </c>
      <c r="B2587" s="301"/>
      <c r="C2587" s="287"/>
      <c r="D2587" s="34"/>
      <c r="E2587" s="306"/>
      <c r="F2587" s="116"/>
      <c r="G2587" s="17"/>
      <c r="H2587" s="17"/>
      <c r="I2587" s="17"/>
      <c r="J2587" s="17"/>
      <c r="K2587" s="17"/>
      <c r="L2587" s="17"/>
      <c r="M2587" s="17"/>
      <c r="N2587" s="17"/>
      <c r="O2587" s="116"/>
      <c r="P2587" s="117">
        <f>IF(D2587&gt;A_Stammdaten!$B$12,0,SUM(G2587,H2587,J2587,L2587:M2587)-SUM(I2587,K2587,N2587:O2587))</f>
        <v>0</v>
      </c>
      <c r="Q2587" s="17"/>
      <c r="R2587" s="17"/>
      <c r="S2587" s="17"/>
      <c r="T2587" s="17"/>
      <c r="U2587" s="62">
        <f t="shared" si="842"/>
        <v>0</v>
      </c>
      <c r="V2587" s="34"/>
      <c r="W2587" s="34"/>
      <c r="X2587" s="34"/>
      <c r="Y2587" s="34"/>
      <c r="Z2587" s="34"/>
      <c r="AA2587" s="63" t="str">
        <f t="shared" si="843"/>
        <v>-</v>
      </c>
      <c r="AB2587" s="63" t="str">
        <f t="shared" si="844"/>
        <v>-</v>
      </c>
      <c r="AC2587" s="63">
        <f>IF(ISBLANK($C2587),0,VLOOKUP($C2587,Listen!$A$2:$C$45,2,FALSE))</f>
        <v>0</v>
      </c>
      <c r="AD2587" s="63">
        <f>IF(ISBLANK($C2587),0,VLOOKUP($C2587,Listen!$A$2:$C$45,3,FALSE))</f>
        <v>0</v>
      </c>
      <c r="AE2587" s="49">
        <f t="shared" si="845"/>
        <v>0</v>
      </c>
      <c r="AF2587" s="49">
        <f t="shared" si="845"/>
        <v>0</v>
      </c>
      <c r="AG2587" s="49">
        <f>IFERROR(IF(OR($V2587&lt;&gt;"Ja",VLOOKUP($C2587,Listen!$A$2:$F$45,5,0)="Nein",D2587&lt;IF(C2587="LNG Anbindungsanlagen gemäß separater Festlegung",2022,2023)),$AC2587,$AA2587),0)</f>
        <v>0</v>
      </c>
      <c r="AH2587" s="49">
        <f>IFERROR(IF(OR($V2587&lt;&gt;"Ja",VLOOKUP($C2587,Listen!$A$2:$F$45,5,0)="Nein",D2587&lt;IF(C2587="LNG Anbindungsanlagen gemäß separater Festlegung",2022,2023)),$AC2587,$AA2587),0)</f>
        <v>0</v>
      </c>
      <c r="AI2587" s="49">
        <f>IFERROR(IF(OR($W2587&lt;&gt;"Ja",VLOOKUP($C2587,Listen!$A$2:$F$45,6,0)="Nein"),$AC2587,$AB2587),0)</f>
        <v>0</v>
      </c>
      <c r="AJ2587" s="49">
        <f>IFERROR(IF(OR($W2587&lt;&gt;"Ja",VLOOKUP($C2587,Listen!$A$2:$F$45,6,0)="Nein"),$AC2587,$AB2587),0)</f>
        <v>0</v>
      </c>
      <c r="AK2587" s="49">
        <f>IFERROR(IF(OR($W2587&lt;&gt;"Ja",VLOOKUP($C2587,Listen!$A$2:$F$45,6,0)="Nein"),$AC2587,$AB2587),0)</f>
        <v>0</v>
      </c>
      <c r="AL2587" s="51">
        <f t="shared" si="846"/>
        <v>0</v>
      </c>
      <c r="AM2587" s="296">
        <f>IFERROR(IF(VLOOKUP($C2587,Listen!$A$2:$F$45,6,0)="Ja",MAX(BC2587:BD2587),D_SAV!$BC2587),0)</f>
        <v>0</v>
      </c>
      <c r="AN2587" s="51">
        <f t="shared" si="847"/>
        <v>0</v>
      </c>
      <c r="AP2587" s="304">
        <f t="shared" si="848"/>
        <v>0</v>
      </c>
      <c r="AQ2587" s="304">
        <f t="shared" si="849"/>
        <v>0</v>
      </c>
      <c r="AR2587" s="304">
        <f t="shared" si="850"/>
        <v>0</v>
      </c>
      <c r="AS2587" s="304">
        <f t="shared" si="851"/>
        <v>0</v>
      </c>
      <c r="AT2587" s="304">
        <f t="shared" si="852"/>
        <v>0</v>
      </c>
      <c r="AU2587" s="304">
        <f t="shared" si="853"/>
        <v>0</v>
      </c>
      <c r="AV2587" s="304">
        <f t="shared" si="854"/>
        <v>0</v>
      </c>
      <c r="AW2587" s="304">
        <f t="shared" si="855"/>
        <v>0</v>
      </c>
      <c r="AX2587" s="304">
        <f t="shared" si="856"/>
        <v>0</v>
      </c>
      <c r="AY2587" s="304">
        <f t="shared" si="857"/>
        <v>0</v>
      </c>
      <c r="AZ2587" s="304">
        <f t="shared" si="858"/>
        <v>0</v>
      </c>
      <c r="BA2587" s="304">
        <f t="shared" si="859"/>
        <v>0</v>
      </c>
      <c r="BB2587" s="304">
        <f t="shared" si="860"/>
        <v>0</v>
      </c>
      <c r="BC2587" s="304">
        <f t="shared" si="861"/>
        <v>0</v>
      </c>
      <c r="BD2587" s="304">
        <f t="shared" si="862"/>
        <v>0</v>
      </c>
      <c r="BE2587" s="304">
        <f>IFERROR(IF(VLOOKUP($C2587,Listen!$A$2:$F$45,6,0)="Ja",BB2587-MAX(BC2587:BD2587),BB2587-BC2587),0)</f>
        <v>0</v>
      </c>
    </row>
    <row r="2588" spans="1:57" x14ac:dyDescent="0.25">
      <c r="A2588" s="320" t="str">
        <f>IF(AND(D2588&lt;&gt;0,C2588&lt;&gt;0,E2588&lt;&gt;0),IF(B2588&lt;&gt;0,CONCATENATE(B2588,"-AGr",VLOOKUP(C2588,Listen!$A$2:$D$45,4,FALSE),"-",D2588,"-",E2588,),CONCATENATE("AGr",VLOOKUP(C2588,Listen!$A$2:$D$45,4,FALSE),"-",D2588,"-",E2588)),"keine vollständige ID")</f>
        <v>keine vollständige ID</v>
      </c>
      <c r="B2588" s="301"/>
      <c r="C2588" s="287"/>
      <c r="D2588" s="34"/>
      <c r="E2588" s="306"/>
      <c r="F2588" s="116"/>
      <c r="G2588" s="17"/>
      <c r="H2588" s="17"/>
      <c r="I2588" s="17"/>
      <c r="J2588" s="17"/>
      <c r="K2588" s="17"/>
      <c r="L2588" s="17"/>
      <c r="M2588" s="17"/>
      <c r="N2588" s="17"/>
      <c r="O2588" s="116"/>
      <c r="P2588" s="117">
        <f>IF(D2588&gt;A_Stammdaten!$B$12,0,SUM(G2588,H2588,J2588,L2588:M2588)-SUM(I2588,K2588,N2588:O2588))</f>
        <v>0</v>
      </c>
      <c r="Q2588" s="17"/>
      <c r="R2588" s="17"/>
      <c r="S2588" s="17"/>
      <c r="T2588" s="17"/>
      <c r="U2588" s="62">
        <f t="shared" si="842"/>
        <v>0</v>
      </c>
      <c r="V2588" s="34"/>
      <c r="W2588" s="34"/>
      <c r="X2588" s="34"/>
      <c r="Y2588" s="34"/>
      <c r="Z2588" s="34"/>
      <c r="AA2588" s="63" t="str">
        <f t="shared" si="843"/>
        <v>-</v>
      </c>
      <c r="AB2588" s="63" t="str">
        <f t="shared" si="844"/>
        <v>-</v>
      </c>
      <c r="AC2588" s="63">
        <f>IF(ISBLANK($C2588),0,VLOOKUP($C2588,Listen!$A$2:$C$45,2,FALSE))</f>
        <v>0</v>
      </c>
      <c r="AD2588" s="63">
        <f>IF(ISBLANK($C2588),0,VLOOKUP($C2588,Listen!$A$2:$C$45,3,FALSE))</f>
        <v>0</v>
      </c>
      <c r="AE2588" s="49">
        <f t="shared" si="845"/>
        <v>0</v>
      </c>
      <c r="AF2588" s="49">
        <f t="shared" si="845"/>
        <v>0</v>
      </c>
      <c r="AG2588" s="49">
        <f>IFERROR(IF(OR($V2588&lt;&gt;"Ja",VLOOKUP($C2588,Listen!$A$2:$F$45,5,0)="Nein",D2588&lt;IF(C2588="LNG Anbindungsanlagen gemäß separater Festlegung",2022,2023)),$AC2588,$AA2588),0)</f>
        <v>0</v>
      </c>
      <c r="AH2588" s="49">
        <f>IFERROR(IF(OR($V2588&lt;&gt;"Ja",VLOOKUP($C2588,Listen!$A$2:$F$45,5,0)="Nein",D2588&lt;IF(C2588="LNG Anbindungsanlagen gemäß separater Festlegung",2022,2023)),$AC2588,$AA2588),0)</f>
        <v>0</v>
      </c>
      <c r="AI2588" s="49">
        <f>IFERROR(IF(OR($W2588&lt;&gt;"Ja",VLOOKUP($C2588,Listen!$A$2:$F$45,6,0)="Nein"),$AC2588,$AB2588),0)</f>
        <v>0</v>
      </c>
      <c r="AJ2588" s="49">
        <f>IFERROR(IF(OR($W2588&lt;&gt;"Ja",VLOOKUP($C2588,Listen!$A$2:$F$45,6,0)="Nein"),$AC2588,$AB2588),0)</f>
        <v>0</v>
      </c>
      <c r="AK2588" s="49">
        <f>IFERROR(IF(OR($W2588&lt;&gt;"Ja",VLOOKUP($C2588,Listen!$A$2:$F$45,6,0)="Nein"),$AC2588,$AB2588),0)</f>
        <v>0</v>
      </c>
      <c r="AL2588" s="51">
        <f t="shared" si="846"/>
        <v>0</v>
      </c>
      <c r="AM2588" s="296">
        <f>IFERROR(IF(VLOOKUP($C2588,Listen!$A$2:$F$45,6,0)="Ja",MAX(BC2588:BD2588),D_SAV!$BC2588),0)</f>
        <v>0</v>
      </c>
      <c r="AN2588" s="51">
        <f t="shared" si="847"/>
        <v>0</v>
      </c>
      <c r="AP2588" s="304">
        <f t="shared" si="848"/>
        <v>0</v>
      </c>
      <c r="AQ2588" s="304">
        <f t="shared" si="849"/>
        <v>0</v>
      </c>
      <c r="AR2588" s="304">
        <f t="shared" si="850"/>
        <v>0</v>
      </c>
      <c r="AS2588" s="304">
        <f t="shared" si="851"/>
        <v>0</v>
      </c>
      <c r="AT2588" s="304">
        <f t="shared" si="852"/>
        <v>0</v>
      </c>
      <c r="AU2588" s="304">
        <f t="shared" si="853"/>
        <v>0</v>
      </c>
      <c r="AV2588" s="304">
        <f t="shared" si="854"/>
        <v>0</v>
      </c>
      <c r="AW2588" s="304">
        <f t="shared" si="855"/>
        <v>0</v>
      </c>
      <c r="AX2588" s="304">
        <f t="shared" si="856"/>
        <v>0</v>
      </c>
      <c r="AY2588" s="304">
        <f t="shared" si="857"/>
        <v>0</v>
      </c>
      <c r="AZ2588" s="304">
        <f t="shared" si="858"/>
        <v>0</v>
      </c>
      <c r="BA2588" s="304">
        <f t="shared" si="859"/>
        <v>0</v>
      </c>
      <c r="BB2588" s="304">
        <f t="shared" si="860"/>
        <v>0</v>
      </c>
      <c r="BC2588" s="304">
        <f t="shared" si="861"/>
        <v>0</v>
      </c>
      <c r="BD2588" s="304">
        <f t="shared" si="862"/>
        <v>0</v>
      </c>
      <c r="BE2588" s="304">
        <f>IFERROR(IF(VLOOKUP($C2588,Listen!$A$2:$F$45,6,0)="Ja",BB2588-MAX(BC2588:BD2588),BB2588-BC2588),0)</f>
        <v>0</v>
      </c>
    </row>
    <row r="2589" spans="1:57" x14ac:dyDescent="0.25">
      <c r="A2589" s="320" t="str">
        <f>IF(AND(D2589&lt;&gt;0,C2589&lt;&gt;0,E2589&lt;&gt;0),IF(B2589&lt;&gt;0,CONCATENATE(B2589,"-AGr",VLOOKUP(C2589,Listen!$A$2:$D$45,4,FALSE),"-",D2589,"-",E2589,),CONCATENATE("AGr",VLOOKUP(C2589,Listen!$A$2:$D$45,4,FALSE),"-",D2589,"-",E2589)),"keine vollständige ID")</f>
        <v>keine vollständige ID</v>
      </c>
      <c r="B2589" s="301"/>
      <c r="C2589" s="287"/>
      <c r="D2589" s="34"/>
      <c r="E2589" s="306"/>
      <c r="F2589" s="116"/>
      <c r="G2589" s="17"/>
      <c r="H2589" s="17"/>
      <c r="I2589" s="17"/>
      <c r="J2589" s="17"/>
      <c r="K2589" s="17"/>
      <c r="L2589" s="17"/>
      <c r="M2589" s="17"/>
      <c r="N2589" s="17"/>
      <c r="O2589" s="116"/>
      <c r="P2589" s="117">
        <f>IF(D2589&gt;A_Stammdaten!$B$12,0,SUM(G2589,H2589,J2589,L2589:M2589)-SUM(I2589,K2589,N2589:O2589))</f>
        <v>0</v>
      </c>
      <c r="Q2589" s="17"/>
      <c r="R2589" s="17"/>
      <c r="S2589" s="17"/>
      <c r="T2589" s="17"/>
      <c r="U2589" s="62">
        <f t="shared" si="842"/>
        <v>0</v>
      </c>
      <c r="V2589" s="34"/>
      <c r="W2589" s="34"/>
      <c r="X2589" s="34"/>
      <c r="Y2589" s="34"/>
      <c r="Z2589" s="34"/>
      <c r="AA2589" s="63" t="str">
        <f t="shared" si="843"/>
        <v>-</v>
      </c>
      <c r="AB2589" s="63" t="str">
        <f t="shared" si="844"/>
        <v>-</v>
      </c>
      <c r="AC2589" s="63">
        <f>IF(ISBLANK($C2589),0,VLOOKUP($C2589,Listen!$A$2:$C$45,2,FALSE))</f>
        <v>0</v>
      </c>
      <c r="AD2589" s="63">
        <f>IF(ISBLANK($C2589),0,VLOOKUP($C2589,Listen!$A$2:$C$45,3,FALSE))</f>
        <v>0</v>
      </c>
      <c r="AE2589" s="49">
        <f t="shared" si="845"/>
        <v>0</v>
      </c>
      <c r="AF2589" s="49">
        <f t="shared" si="845"/>
        <v>0</v>
      </c>
      <c r="AG2589" s="49">
        <f>IFERROR(IF(OR($V2589&lt;&gt;"Ja",VLOOKUP($C2589,Listen!$A$2:$F$45,5,0)="Nein",D2589&lt;IF(C2589="LNG Anbindungsanlagen gemäß separater Festlegung",2022,2023)),$AC2589,$AA2589),0)</f>
        <v>0</v>
      </c>
      <c r="AH2589" s="49">
        <f>IFERROR(IF(OR($V2589&lt;&gt;"Ja",VLOOKUP($C2589,Listen!$A$2:$F$45,5,0)="Nein",D2589&lt;IF(C2589="LNG Anbindungsanlagen gemäß separater Festlegung",2022,2023)),$AC2589,$AA2589),0)</f>
        <v>0</v>
      </c>
      <c r="AI2589" s="49">
        <f>IFERROR(IF(OR($W2589&lt;&gt;"Ja",VLOOKUP($C2589,Listen!$A$2:$F$45,6,0)="Nein"),$AC2589,$AB2589),0)</f>
        <v>0</v>
      </c>
      <c r="AJ2589" s="49">
        <f>IFERROR(IF(OR($W2589&lt;&gt;"Ja",VLOOKUP($C2589,Listen!$A$2:$F$45,6,0)="Nein"),$AC2589,$AB2589),0)</f>
        <v>0</v>
      </c>
      <c r="AK2589" s="49">
        <f>IFERROR(IF(OR($W2589&lt;&gt;"Ja",VLOOKUP($C2589,Listen!$A$2:$F$45,6,0)="Nein"),$AC2589,$AB2589),0)</f>
        <v>0</v>
      </c>
      <c r="AL2589" s="51">
        <f t="shared" si="846"/>
        <v>0</v>
      </c>
      <c r="AM2589" s="296">
        <f>IFERROR(IF(VLOOKUP($C2589,Listen!$A$2:$F$45,6,0)="Ja",MAX(BC2589:BD2589),D_SAV!$BC2589),0)</f>
        <v>0</v>
      </c>
      <c r="AN2589" s="51">
        <f t="shared" si="847"/>
        <v>0</v>
      </c>
      <c r="AP2589" s="304">
        <f t="shared" si="848"/>
        <v>0</v>
      </c>
      <c r="AQ2589" s="304">
        <f t="shared" si="849"/>
        <v>0</v>
      </c>
      <c r="AR2589" s="304">
        <f t="shared" si="850"/>
        <v>0</v>
      </c>
      <c r="AS2589" s="304">
        <f t="shared" si="851"/>
        <v>0</v>
      </c>
      <c r="AT2589" s="304">
        <f t="shared" si="852"/>
        <v>0</v>
      </c>
      <c r="AU2589" s="304">
        <f t="shared" si="853"/>
        <v>0</v>
      </c>
      <c r="AV2589" s="304">
        <f t="shared" si="854"/>
        <v>0</v>
      </c>
      <c r="AW2589" s="304">
        <f t="shared" si="855"/>
        <v>0</v>
      </c>
      <c r="AX2589" s="304">
        <f t="shared" si="856"/>
        <v>0</v>
      </c>
      <c r="AY2589" s="304">
        <f t="shared" si="857"/>
        <v>0</v>
      </c>
      <c r="AZ2589" s="304">
        <f t="shared" si="858"/>
        <v>0</v>
      </c>
      <c r="BA2589" s="304">
        <f t="shared" si="859"/>
        <v>0</v>
      </c>
      <c r="BB2589" s="304">
        <f t="shared" si="860"/>
        <v>0</v>
      </c>
      <c r="BC2589" s="304">
        <f t="shared" si="861"/>
        <v>0</v>
      </c>
      <c r="BD2589" s="304">
        <f t="shared" si="862"/>
        <v>0</v>
      </c>
      <c r="BE2589" s="304">
        <f>IFERROR(IF(VLOOKUP($C2589,Listen!$A$2:$F$45,6,0)="Ja",BB2589-MAX(BC2589:BD2589),BB2589-BC2589),0)</f>
        <v>0</v>
      </c>
    </row>
    <row r="2590" spans="1:57" x14ac:dyDescent="0.25">
      <c r="A2590" s="320" t="str">
        <f>IF(AND(D2590&lt;&gt;0,C2590&lt;&gt;0,E2590&lt;&gt;0),IF(B2590&lt;&gt;0,CONCATENATE(B2590,"-AGr",VLOOKUP(C2590,Listen!$A$2:$D$45,4,FALSE),"-",D2590,"-",E2590,),CONCATENATE("AGr",VLOOKUP(C2590,Listen!$A$2:$D$45,4,FALSE),"-",D2590,"-",E2590)),"keine vollständige ID")</f>
        <v>keine vollständige ID</v>
      </c>
      <c r="B2590" s="301"/>
      <c r="C2590" s="287"/>
      <c r="D2590" s="34"/>
      <c r="E2590" s="306"/>
      <c r="F2590" s="116"/>
      <c r="G2590" s="17"/>
      <c r="H2590" s="17"/>
      <c r="I2590" s="17"/>
      <c r="J2590" s="17"/>
      <c r="K2590" s="17"/>
      <c r="L2590" s="17"/>
      <c r="M2590" s="17"/>
      <c r="N2590" s="17"/>
      <c r="O2590" s="116"/>
      <c r="P2590" s="117">
        <f>IF(D2590&gt;A_Stammdaten!$B$12,0,SUM(G2590,H2590,J2590,L2590:M2590)-SUM(I2590,K2590,N2590:O2590))</f>
        <v>0</v>
      </c>
      <c r="Q2590" s="17"/>
      <c r="R2590" s="17"/>
      <c r="S2590" s="17"/>
      <c r="T2590" s="17"/>
      <c r="U2590" s="62">
        <f t="shared" si="842"/>
        <v>0</v>
      </c>
      <c r="V2590" s="34"/>
      <c r="W2590" s="34"/>
      <c r="X2590" s="34"/>
      <c r="Y2590" s="34"/>
      <c r="Z2590" s="34"/>
      <c r="AA2590" s="63" t="str">
        <f t="shared" si="843"/>
        <v>-</v>
      </c>
      <c r="AB2590" s="63" t="str">
        <f t="shared" si="844"/>
        <v>-</v>
      </c>
      <c r="AC2590" s="63">
        <f>IF(ISBLANK($C2590),0,VLOOKUP($C2590,Listen!$A$2:$C$45,2,FALSE))</f>
        <v>0</v>
      </c>
      <c r="AD2590" s="63">
        <f>IF(ISBLANK($C2590),0,VLOOKUP($C2590,Listen!$A$2:$C$45,3,FALSE))</f>
        <v>0</v>
      </c>
      <c r="AE2590" s="49">
        <f t="shared" si="845"/>
        <v>0</v>
      </c>
      <c r="AF2590" s="49">
        <f t="shared" si="845"/>
        <v>0</v>
      </c>
      <c r="AG2590" s="49">
        <f>IFERROR(IF(OR($V2590&lt;&gt;"Ja",VLOOKUP($C2590,Listen!$A$2:$F$45,5,0)="Nein",D2590&lt;IF(C2590="LNG Anbindungsanlagen gemäß separater Festlegung",2022,2023)),$AC2590,$AA2590),0)</f>
        <v>0</v>
      </c>
      <c r="AH2590" s="49">
        <f>IFERROR(IF(OR($V2590&lt;&gt;"Ja",VLOOKUP($C2590,Listen!$A$2:$F$45,5,0)="Nein",D2590&lt;IF(C2590="LNG Anbindungsanlagen gemäß separater Festlegung",2022,2023)),$AC2590,$AA2590),0)</f>
        <v>0</v>
      </c>
      <c r="AI2590" s="49">
        <f>IFERROR(IF(OR($W2590&lt;&gt;"Ja",VLOOKUP($C2590,Listen!$A$2:$F$45,6,0)="Nein"),$AC2590,$AB2590),0)</f>
        <v>0</v>
      </c>
      <c r="AJ2590" s="49">
        <f>IFERROR(IF(OR($W2590&lt;&gt;"Ja",VLOOKUP($C2590,Listen!$A$2:$F$45,6,0)="Nein"),$AC2590,$AB2590),0)</f>
        <v>0</v>
      </c>
      <c r="AK2590" s="49">
        <f>IFERROR(IF(OR($W2590&lt;&gt;"Ja",VLOOKUP($C2590,Listen!$A$2:$F$45,6,0)="Nein"),$AC2590,$AB2590),0)</f>
        <v>0</v>
      </c>
      <c r="AL2590" s="51">
        <f t="shared" si="846"/>
        <v>0</v>
      </c>
      <c r="AM2590" s="296">
        <f>IFERROR(IF(VLOOKUP($C2590,Listen!$A$2:$F$45,6,0)="Ja",MAX(BC2590:BD2590),D_SAV!$BC2590),0)</f>
        <v>0</v>
      </c>
      <c r="AN2590" s="51">
        <f t="shared" si="847"/>
        <v>0</v>
      </c>
      <c r="AP2590" s="304">
        <f t="shared" si="848"/>
        <v>0</v>
      </c>
      <c r="AQ2590" s="304">
        <f t="shared" si="849"/>
        <v>0</v>
      </c>
      <c r="AR2590" s="304">
        <f t="shared" si="850"/>
        <v>0</v>
      </c>
      <c r="AS2590" s="304">
        <f t="shared" si="851"/>
        <v>0</v>
      </c>
      <c r="AT2590" s="304">
        <f t="shared" si="852"/>
        <v>0</v>
      </c>
      <c r="AU2590" s="304">
        <f t="shared" si="853"/>
        <v>0</v>
      </c>
      <c r="AV2590" s="304">
        <f t="shared" si="854"/>
        <v>0</v>
      </c>
      <c r="AW2590" s="304">
        <f t="shared" si="855"/>
        <v>0</v>
      </c>
      <c r="AX2590" s="304">
        <f t="shared" si="856"/>
        <v>0</v>
      </c>
      <c r="AY2590" s="304">
        <f t="shared" si="857"/>
        <v>0</v>
      </c>
      <c r="AZ2590" s="304">
        <f t="shared" si="858"/>
        <v>0</v>
      </c>
      <c r="BA2590" s="304">
        <f t="shared" si="859"/>
        <v>0</v>
      </c>
      <c r="BB2590" s="304">
        <f t="shared" si="860"/>
        <v>0</v>
      </c>
      <c r="BC2590" s="304">
        <f t="shared" si="861"/>
        <v>0</v>
      </c>
      <c r="BD2590" s="304">
        <f t="shared" si="862"/>
        <v>0</v>
      </c>
      <c r="BE2590" s="304">
        <f>IFERROR(IF(VLOOKUP($C2590,Listen!$A$2:$F$45,6,0)="Ja",BB2590-MAX(BC2590:BD2590),BB2590-BC2590),0)</f>
        <v>0</v>
      </c>
    </row>
    <row r="2591" spans="1:57" x14ac:dyDescent="0.25">
      <c r="A2591" s="320" t="str">
        <f>IF(AND(D2591&lt;&gt;0,C2591&lt;&gt;0,E2591&lt;&gt;0),IF(B2591&lt;&gt;0,CONCATENATE(B2591,"-AGr",VLOOKUP(C2591,Listen!$A$2:$D$45,4,FALSE),"-",D2591,"-",E2591,),CONCATENATE("AGr",VLOOKUP(C2591,Listen!$A$2:$D$45,4,FALSE),"-",D2591,"-",E2591)),"keine vollständige ID")</f>
        <v>keine vollständige ID</v>
      </c>
      <c r="B2591" s="301"/>
      <c r="C2591" s="287"/>
      <c r="D2591" s="34"/>
      <c r="E2591" s="306"/>
      <c r="F2591" s="116"/>
      <c r="G2591" s="17"/>
      <c r="H2591" s="17"/>
      <c r="I2591" s="17"/>
      <c r="J2591" s="17"/>
      <c r="K2591" s="17"/>
      <c r="L2591" s="17"/>
      <c r="M2591" s="17"/>
      <c r="N2591" s="17"/>
      <c r="O2591" s="116"/>
      <c r="P2591" s="117">
        <f>IF(D2591&gt;A_Stammdaten!$B$12,0,SUM(G2591,H2591,J2591,L2591:M2591)-SUM(I2591,K2591,N2591:O2591))</f>
        <v>0</v>
      </c>
      <c r="Q2591" s="17"/>
      <c r="R2591" s="17"/>
      <c r="S2591" s="17"/>
      <c r="T2591" s="17"/>
      <c r="U2591" s="62">
        <f t="shared" si="842"/>
        <v>0</v>
      </c>
      <c r="V2591" s="34"/>
      <c r="W2591" s="34"/>
      <c r="X2591" s="34"/>
      <c r="Y2591" s="34"/>
      <c r="Z2591" s="34"/>
      <c r="AA2591" s="63" t="str">
        <f t="shared" si="843"/>
        <v>-</v>
      </c>
      <c r="AB2591" s="63" t="str">
        <f t="shared" si="844"/>
        <v>-</v>
      </c>
      <c r="AC2591" s="63">
        <f>IF(ISBLANK($C2591),0,VLOOKUP($C2591,Listen!$A$2:$C$45,2,FALSE))</f>
        <v>0</v>
      </c>
      <c r="AD2591" s="63">
        <f>IF(ISBLANK($C2591),0,VLOOKUP($C2591,Listen!$A$2:$C$45,3,FALSE))</f>
        <v>0</v>
      </c>
      <c r="AE2591" s="49">
        <f t="shared" si="845"/>
        <v>0</v>
      </c>
      <c r="AF2591" s="49">
        <f t="shared" si="845"/>
        <v>0</v>
      </c>
      <c r="AG2591" s="49">
        <f>IFERROR(IF(OR($V2591&lt;&gt;"Ja",VLOOKUP($C2591,Listen!$A$2:$F$45,5,0)="Nein",D2591&lt;IF(C2591="LNG Anbindungsanlagen gemäß separater Festlegung",2022,2023)),$AC2591,$AA2591),0)</f>
        <v>0</v>
      </c>
      <c r="AH2591" s="49">
        <f>IFERROR(IF(OR($V2591&lt;&gt;"Ja",VLOOKUP($C2591,Listen!$A$2:$F$45,5,0)="Nein",D2591&lt;IF(C2591="LNG Anbindungsanlagen gemäß separater Festlegung",2022,2023)),$AC2591,$AA2591),0)</f>
        <v>0</v>
      </c>
      <c r="AI2591" s="49">
        <f>IFERROR(IF(OR($W2591&lt;&gt;"Ja",VLOOKUP($C2591,Listen!$A$2:$F$45,6,0)="Nein"),$AC2591,$AB2591),0)</f>
        <v>0</v>
      </c>
      <c r="AJ2591" s="49">
        <f>IFERROR(IF(OR($W2591&lt;&gt;"Ja",VLOOKUP($C2591,Listen!$A$2:$F$45,6,0)="Nein"),$AC2591,$AB2591),0)</f>
        <v>0</v>
      </c>
      <c r="AK2591" s="49">
        <f>IFERROR(IF(OR($W2591&lt;&gt;"Ja",VLOOKUP($C2591,Listen!$A$2:$F$45,6,0)="Nein"),$AC2591,$AB2591),0)</f>
        <v>0</v>
      </c>
      <c r="AL2591" s="51">
        <f t="shared" si="846"/>
        <v>0</v>
      </c>
      <c r="AM2591" s="296">
        <f>IFERROR(IF(VLOOKUP($C2591,Listen!$A$2:$F$45,6,0)="Ja",MAX(BC2591:BD2591),D_SAV!$BC2591),0)</f>
        <v>0</v>
      </c>
      <c r="AN2591" s="51">
        <f t="shared" si="847"/>
        <v>0</v>
      </c>
      <c r="AP2591" s="304">
        <f t="shared" si="848"/>
        <v>0</v>
      </c>
      <c r="AQ2591" s="304">
        <f t="shared" si="849"/>
        <v>0</v>
      </c>
      <c r="AR2591" s="304">
        <f t="shared" si="850"/>
        <v>0</v>
      </c>
      <c r="AS2591" s="304">
        <f t="shared" si="851"/>
        <v>0</v>
      </c>
      <c r="AT2591" s="304">
        <f t="shared" si="852"/>
        <v>0</v>
      </c>
      <c r="AU2591" s="304">
        <f t="shared" si="853"/>
        <v>0</v>
      </c>
      <c r="AV2591" s="304">
        <f t="shared" si="854"/>
        <v>0</v>
      </c>
      <c r="AW2591" s="304">
        <f t="shared" si="855"/>
        <v>0</v>
      </c>
      <c r="AX2591" s="304">
        <f t="shared" si="856"/>
        <v>0</v>
      </c>
      <c r="AY2591" s="304">
        <f t="shared" si="857"/>
        <v>0</v>
      </c>
      <c r="AZ2591" s="304">
        <f t="shared" si="858"/>
        <v>0</v>
      </c>
      <c r="BA2591" s="304">
        <f t="shared" si="859"/>
        <v>0</v>
      </c>
      <c r="BB2591" s="304">
        <f t="shared" si="860"/>
        <v>0</v>
      </c>
      <c r="BC2591" s="304">
        <f t="shared" si="861"/>
        <v>0</v>
      </c>
      <c r="BD2591" s="304">
        <f t="shared" si="862"/>
        <v>0</v>
      </c>
      <c r="BE2591" s="304">
        <f>IFERROR(IF(VLOOKUP($C2591,Listen!$A$2:$F$45,6,0)="Ja",BB2591-MAX(BC2591:BD2591),BB2591-BC2591),0)</f>
        <v>0</v>
      </c>
    </row>
    <row r="2592" spans="1:57" x14ac:dyDescent="0.25">
      <c r="A2592" s="320" t="str">
        <f>IF(AND(D2592&lt;&gt;0,C2592&lt;&gt;0,E2592&lt;&gt;0),IF(B2592&lt;&gt;0,CONCATENATE(B2592,"-AGr",VLOOKUP(C2592,Listen!$A$2:$D$45,4,FALSE),"-",D2592,"-",E2592,),CONCATENATE("AGr",VLOOKUP(C2592,Listen!$A$2:$D$45,4,FALSE),"-",D2592,"-",E2592)),"keine vollständige ID")</f>
        <v>keine vollständige ID</v>
      </c>
      <c r="B2592" s="301"/>
      <c r="C2592" s="287"/>
      <c r="D2592" s="34"/>
      <c r="E2592" s="306"/>
      <c r="F2592" s="116"/>
      <c r="G2592" s="17"/>
      <c r="H2592" s="17"/>
      <c r="I2592" s="17"/>
      <c r="J2592" s="17"/>
      <c r="K2592" s="17"/>
      <c r="L2592" s="17"/>
      <c r="M2592" s="17"/>
      <c r="N2592" s="17"/>
      <c r="O2592" s="116"/>
      <c r="P2592" s="117">
        <f>IF(D2592&gt;A_Stammdaten!$B$12,0,SUM(G2592,H2592,J2592,L2592:M2592)-SUM(I2592,K2592,N2592:O2592))</f>
        <v>0</v>
      </c>
      <c r="Q2592" s="17"/>
      <c r="R2592" s="17"/>
      <c r="S2592" s="17"/>
      <c r="T2592" s="17"/>
      <c r="U2592" s="62">
        <f t="shared" si="842"/>
        <v>0</v>
      </c>
      <c r="V2592" s="34"/>
      <c r="W2592" s="34"/>
      <c r="X2592" s="34"/>
      <c r="Y2592" s="34"/>
      <c r="Z2592" s="34"/>
      <c r="AA2592" s="63" t="str">
        <f t="shared" si="843"/>
        <v>-</v>
      </c>
      <c r="AB2592" s="63" t="str">
        <f t="shared" si="844"/>
        <v>-</v>
      </c>
      <c r="AC2592" s="63">
        <f>IF(ISBLANK($C2592),0,VLOOKUP($C2592,Listen!$A$2:$C$45,2,FALSE))</f>
        <v>0</v>
      </c>
      <c r="AD2592" s="63">
        <f>IF(ISBLANK($C2592),0,VLOOKUP($C2592,Listen!$A$2:$C$45,3,FALSE))</f>
        <v>0</v>
      </c>
      <c r="AE2592" s="49">
        <f t="shared" si="845"/>
        <v>0</v>
      </c>
      <c r="AF2592" s="49">
        <f t="shared" si="845"/>
        <v>0</v>
      </c>
      <c r="AG2592" s="49">
        <f>IFERROR(IF(OR($V2592&lt;&gt;"Ja",VLOOKUP($C2592,Listen!$A$2:$F$45,5,0)="Nein",D2592&lt;IF(C2592="LNG Anbindungsanlagen gemäß separater Festlegung",2022,2023)),$AC2592,$AA2592),0)</f>
        <v>0</v>
      </c>
      <c r="AH2592" s="49">
        <f>IFERROR(IF(OR($V2592&lt;&gt;"Ja",VLOOKUP($C2592,Listen!$A$2:$F$45,5,0)="Nein",D2592&lt;IF(C2592="LNG Anbindungsanlagen gemäß separater Festlegung",2022,2023)),$AC2592,$AA2592),0)</f>
        <v>0</v>
      </c>
      <c r="AI2592" s="49">
        <f>IFERROR(IF(OR($W2592&lt;&gt;"Ja",VLOOKUP($C2592,Listen!$A$2:$F$45,6,0)="Nein"),$AC2592,$AB2592),0)</f>
        <v>0</v>
      </c>
      <c r="AJ2592" s="49">
        <f>IFERROR(IF(OR($W2592&lt;&gt;"Ja",VLOOKUP($C2592,Listen!$A$2:$F$45,6,0)="Nein"),$AC2592,$AB2592),0)</f>
        <v>0</v>
      </c>
      <c r="AK2592" s="49">
        <f>IFERROR(IF(OR($W2592&lt;&gt;"Ja",VLOOKUP($C2592,Listen!$A$2:$F$45,6,0)="Nein"),$AC2592,$AB2592),0)</f>
        <v>0</v>
      </c>
      <c r="AL2592" s="51">
        <f t="shared" si="846"/>
        <v>0</v>
      </c>
      <c r="AM2592" s="296">
        <f>IFERROR(IF(VLOOKUP($C2592,Listen!$A$2:$F$45,6,0)="Ja",MAX(BC2592:BD2592),D_SAV!$BC2592),0)</f>
        <v>0</v>
      </c>
      <c r="AN2592" s="51">
        <f t="shared" si="847"/>
        <v>0</v>
      </c>
      <c r="AP2592" s="304">
        <f t="shared" si="848"/>
        <v>0</v>
      </c>
      <c r="AQ2592" s="304">
        <f t="shared" si="849"/>
        <v>0</v>
      </c>
      <c r="AR2592" s="304">
        <f t="shared" si="850"/>
        <v>0</v>
      </c>
      <c r="AS2592" s="304">
        <f t="shared" si="851"/>
        <v>0</v>
      </c>
      <c r="AT2592" s="304">
        <f t="shared" si="852"/>
        <v>0</v>
      </c>
      <c r="AU2592" s="304">
        <f t="shared" si="853"/>
        <v>0</v>
      </c>
      <c r="AV2592" s="304">
        <f t="shared" si="854"/>
        <v>0</v>
      </c>
      <c r="AW2592" s="304">
        <f t="shared" si="855"/>
        <v>0</v>
      </c>
      <c r="AX2592" s="304">
        <f t="shared" si="856"/>
        <v>0</v>
      </c>
      <c r="AY2592" s="304">
        <f t="shared" si="857"/>
        <v>0</v>
      </c>
      <c r="AZ2592" s="304">
        <f t="shared" si="858"/>
        <v>0</v>
      </c>
      <c r="BA2592" s="304">
        <f t="shared" si="859"/>
        <v>0</v>
      </c>
      <c r="BB2592" s="304">
        <f t="shared" si="860"/>
        <v>0</v>
      </c>
      <c r="BC2592" s="304">
        <f t="shared" si="861"/>
        <v>0</v>
      </c>
      <c r="BD2592" s="304">
        <f t="shared" si="862"/>
        <v>0</v>
      </c>
      <c r="BE2592" s="304">
        <f>IFERROR(IF(VLOOKUP($C2592,Listen!$A$2:$F$45,6,0)="Ja",BB2592-MAX(BC2592:BD2592),BB2592-BC2592),0)</f>
        <v>0</v>
      </c>
    </row>
    <row r="2593" spans="1:57" x14ac:dyDescent="0.25">
      <c r="A2593" s="320" t="str">
        <f>IF(AND(D2593&lt;&gt;0,C2593&lt;&gt;0,E2593&lt;&gt;0),IF(B2593&lt;&gt;0,CONCATENATE(B2593,"-AGr",VLOOKUP(C2593,Listen!$A$2:$D$45,4,FALSE),"-",D2593,"-",E2593,),CONCATENATE("AGr",VLOOKUP(C2593,Listen!$A$2:$D$45,4,FALSE),"-",D2593,"-",E2593)),"keine vollständige ID")</f>
        <v>keine vollständige ID</v>
      </c>
      <c r="B2593" s="301"/>
      <c r="C2593" s="287"/>
      <c r="D2593" s="34"/>
      <c r="E2593" s="306"/>
      <c r="F2593" s="116"/>
      <c r="G2593" s="17"/>
      <c r="H2593" s="17"/>
      <c r="I2593" s="17"/>
      <c r="J2593" s="17"/>
      <c r="K2593" s="17"/>
      <c r="L2593" s="17"/>
      <c r="M2593" s="17"/>
      <c r="N2593" s="17"/>
      <c r="O2593" s="116"/>
      <c r="P2593" s="117">
        <f>IF(D2593&gt;A_Stammdaten!$B$12,0,SUM(G2593,H2593,J2593,L2593:M2593)-SUM(I2593,K2593,N2593:O2593))</f>
        <v>0</v>
      </c>
      <c r="Q2593" s="17"/>
      <c r="R2593" s="17"/>
      <c r="S2593" s="17"/>
      <c r="T2593" s="17"/>
      <c r="U2593" s="62">
        <f t="shared" si="842"/>
        <v>0</v>
      </c>
      <c r="V2593" s="34"/>
      <c r="W2593" s="34"/>
      <c r="X2593" s="34"/>
      <c r="Y2593" s="34"/>
      <c r="Z2593" s="34"/>
      <c r="AA2593" s="63" t="str">
        <f t="shared" si="843"/>
        <v>-</v>
      </c>
      <c r="AB2593" s="63" t="str">
        <f t="shared" si="844"/>
        <v>-</v>
      </c>
      <c r="AC2593" s="63">
        <f>IF(ISBLANK($C2593),0,VLOOKUP($C2593,Listen!$A$2:$C$45,2,FALSE))</f>
        <v>0</v>
      </c>
      <c r="AD2593" s="63">
        <f>IF(ISBLANK($C2593),0,VLOOKUP($C2593,Listen!$A$2:$C$45,3,FALSE))</f>
        <v>0</v>
      </c>
      <c r="AE2593" s="49">
        <f t="shared" si="845"/>
        <v>0</v>
      </c>
      <c r="AF2593" s="49">
        <f t="shared" si="845"/>
        <v>0</v>
      </c>
      <c r="AG2593" s="49">
        <f>IFERROR(IF(OR($V2593&lt;&gt;"Ja",VLOOKUP($C2593,Listen!$A$2:$F$45,5,0)="Nein",D2593&lt;IF(C2593="LNG Anbindungsanlagen gemäß separater Festlegung",2022,2023)),$AC2593,$AA2593),0)</f>
        <v>0</v>
      </c>
      <c r="AH2593" s="49">
        <f>IFERROR(IF(OR($V2593&lt;&gt;"Ja",VLOOKUP($C2593,Listen!$A$2:$F$45,5,0)="Nein",D2593&lt;IF(C2593="LNG Anbindungsanlagen gemäß separater Festlegung",2022,2023)),$AC2593,$AA2593),0)</f>
        <v>0</v>
      </c>
      <c r="AI2593" s="49">
        <f>IFERROR(IF(OR($W2593&lt;&gt;"Ja",VLOOKUP($C2593,Listen!$A$2:$F$45,6,0)="Nein"),$AC2593,$AB2593),0)</f>
        <v>0</v>
      </c>
      <c r="AJ2593" s="49">
        <f>IFERROR(IF(OR($W2593&lt;&gt;"Ja",VLOOKUP($C2593,Listen!$A$2:$F$45,6,0)="Nein"),$AC2593,$AB2593),0)</f>
        <v>0</v>
      </c>
      <c r="AK2593" s="49">
        <f>IFERROR(IF(OR($W2593&lt;&gt;"Ja",VLOOKUP($C2593,Listen!$A$2:$F$45,6,0)="Nein"),$AC2593,$AB2593),0)</f>
        <v>0</v>
      </c>
      <c r="AL2593" s="51">
        <f t="shared" si="846"/>
        <v>0</v>
      </c>
      <c r="AM2593" s="296">
        <f>IFERROR(IF(VLOOKUP($C2593,Listen!$A$2:$F$45,6,0)="Ja",MAX(BC2593:BD2593),D_SAV!$BC2593),0)</f>
        <v>0</v>
      </c>
      <c r="AN2593" s="51">
        <f t="shared" si="847"/>
        <v>0</v>
      </c>
      <c r="AP2593" s="304">
        <f t="shared" si="848"/>
        <v>0</v>
      </c>
      <c r="AQ2593" s="304">
        <f t="shared" si="849"/>
        <v>0</v>
      </c>
      <c r="AR2593" s="304">
        <f t="shared" si="850"/>
        <v>0</v>
      </c>
      <c r="AS2593" s="304">
        <f t="shared" si="851"/>
        <v>0</v>
      </c>
      <c r="AT2593" s="304">
        <f t="shared" si="852"/>
        <v>0</v>
      </c>
      <c r="AU2593" s="304">
        <f t="shared" si="853"/>
        <v>0</v>
      </c>
      <c r="AV2593" s="304">
        <f t="shared" si="854"/>
        <v>0</v>
      </c>
      <c r="AW2593" s="304">
        <f t="shared" si="855"/>
        <v>0</v>
      </c>
      <c r="AX2593" s="304">
        <f t="shared" si="856"/>
        <v>0</v>
      </c>
      <c r="AY2593" s="304">
        <f t="shared" si="857"/>
        <v>0</v>
      </c>
      <c r="AZ2593" s="304">
        <f t="shared" si="858"/>
        <v>0</v>
      </c>
      <c r="BA2593" s="304">
        <f t="shared" si="859"/>
        <v>0</v>
      </c>
      <c r="BB2593" s="304">
        <f t="shared" si="860"/>
        <v>0</v>
      </c>
      <c r="BC2593" s="304">
        <f t="shared" si="861"/>
        <v>0</v>
      </c>
      <c r="BD2593" s="304">
        <f t="shared" si="862"/>
        <v>0</v>
      </c>
      <c r="BE2593" s="304">
        <f>IFERROR(IF(VLOOKUP($C2593,Listen!$A$2:$F$45,6,0)="Ja",BB2593-MAX(BC2593:BD2593),BB2593-BC2593),0)</f>
        <v>0</v>
      </c>
    </row>
    <row r="2594" spans="1:57" x14ac:dyDescent="0.25">
      <c r="A2594" s="320" t="str">
        <f>IF(AND(D2594&lt;&gt;0,C2594&lt;&gt;0,E2594&lt;&gt;0),IF(B2594&lt;&gt;0,CONCATENATE(B2594,"-AGr",VLOOKUP(C2594,Listen!$A$2:$D$45,4,FALSE),"-",D2594,"-",E2594,),CONCATENATE("AGr",VLOOKUP(C2594,Listen!$A$2:$D$45,4,FALSE),"-",D2594,"-",E2594)),"keine vollständige ID")</f>
        <v>keine vollständige ID</v>
      </c>
      <c r="B2594" s="301"/>
      <c r="C2594" s="287"/>
      <c r="D2594" s="34"/>
      <c r="E2594" s="306"/>
      <c r="F2594" s="116"/>
      <c r="G2594" s="17"/>
      <c r="H2594" s="17"/>
      <c r="I2594" s="17"/>
      <c r="J2594" s="17"/>
      <c r="K2594" s="17"/>
      <c r="L2594" s="17"/>
      <c r="M2594" s="17"/>
      <c r="N2594" s="17"/>
      <c r="O2594" s="116"/>
      <c r="P2594" s="117">
        <f>IF(D2594&gt;A_Stammdaten!$B$12,0,SUM(G2594,H2594,J2594,L2594:M2594)-SUM(I2594,K2594,N2594:O2594))</f>
        <v>0</v>
      </c>
      <c r="Q2594" s="17"/>
      <c r="R2594" s="17"/>
      <c r="S2594" s="17"/>
      <c r="T2594" s="17"/>
      <c r="U2594" s="62">
        <f t="shared" si="842"/>
        <v>0</v>
      </c>
      <c r="V2594" s="34"/>
      <c r="W2594" s="34"/>
      <c r="X2594" s="34"/>
      <c r="Y2594" s="34"/>
      <c r="Z2594" s="34"/>
      <c r="AA2594" s="63" t="str">
        <f t="shared" si="843"/>
        <v>-</v>
      </c>
      <c r="AB2594" s="63" t="str">
        <f t="shared" si="844"/>
        <v>-</v>
      </c>
      <c r="AC2594" s="63">
        <f>IF(ISBLANK($C2594),0,VLOOKUP($C2594,Listen!$A$2:$C$45,2,FALSE))</f>
        <v>0</v>
      </c>
      <c r="AD2594" s="63">
        <f>IF(ISBLANK($C2594),0,VLOOKUP($C2594,Listen!$A$2:$C$45,3,FALSE))</f>
        <v>0</v>
      </c>
      <c r="AE2594" s="49">
        <f t="shared" si="845"/>
        <v>0</v>
      </c>
      <c r="AF2594" s="49">
        <f t="shared" si="845"/>
        <v>0</v>
      </c>
      <c r="AG2594" s="49">
        <f>IFERROR(IF(OR($V2594&lt;&gt;"Ja",VLOOKUP($C2594,Listen!$A$2:$F$45,5,0)="Nein",D2594&lt;IF(C2594="LNG Anbindungsanlagen gemäß separater Festlegung",2022,2023)),$AC2594,$AA2594),0)</f>
        <v>0</v>
      </c>
      <c r="AH2594" s="49">
        <f>IFERROR(IF(OR($V2594&lt;&gt;"Ja",VLOOKUP($C2594,Listen!$A$2:$F$45,5,0)="Nein",D2594&lt;IF(C2594="LNG Anbindungsanlagen gemäß separater Festlegung",2022,2023)),$AC2594,$AA2594),0)</f>
        <v>0</v>
      </c>
      <c r="AI2594" s="49">
        <f>IFERROR(IF(OR($W2594&lt;&gt;"Ja",VLOOKUP($C2594,Listen!$A$2:$F$45,6,0)="Nein"),$AC2594,$AB2594),0)</f>
        <v>0</v>
      </c>
      <c r="AJ2594" s="49">
        <f>IFERROR(IF(OR($W2594&lt;&gt;"Ja",VLOOKUP($C2594,Listen!$A$2:$F$45,6,0)="Nein"),$AC2594,$AB2594),0)</f>
        <v>0</v>
      </c>
      <c r="AK2594" s="49">
        <f>IFERROR(IF(OR($W2594&lt;&gt;"Ja",VLOOKUP($C2594,Listen!$A$2:$F$45,6,0)="Nein"),$AC2594,$AB2594),0)</f>
        <v>0</v>
      </c>
      <c r="AL2594" s="51">
        <f t="shared" si="846"/>
        <v>0</v>
      </c>
      <c r="AM2594" s="296">
        <f>IFERROR(IF(VLOOKUP($C2594,Listen!$A$2:$F$45,6,0)="Ja",MAX(BC2594:BD2594),D_SAV!$BC2594),0)</f>
        <v>0</v>
      </c>
      <c r="AN2594" s="51">
        <f t="shared" si="847"/>
        <v>0</v>
      </c>
      <c r="AP2594" s="304">
        <f t="shared" si="848"/>
        <v>0</v>
      </c>
      <c r="AQ2594" s="304">
        <f t="shared" si="849"/>
        <v>0</v>
      </c>
      <c r="AR2594" s="304">
        <f t="shared" si="850"/>
        <v>0</v>
      </c>
      <c r="AS2594" s="304">
        <f t="shared" si="851"/>
        <v>0</v>
      </c>
      <c r="AT2594" s="304">
        <f t="shared" si="852"/>
        <v>0</v>
      </c>
      <c r="AU2594" s="304">
        <f t="shared" si="853"/>
        <v>0</v>
      </c>
      <c r="AV2594" s="304">
        <f t="shared" si="854"/>
        <v>0</v>
      </c>
      <c r="AW2594" s="304">
        <f t="shared" si="855"/>
        <v>0</v>
      </c>
      <c r="AX2594" s="304">
        <f t="shared" si="856"/>
        <v>0</v>
      </c>
      <c r="AY2594" s="304">
        <f t="shared" si="857"/>
        <v>0</v>
      </c>
      <c r="AZ2594" s="304">
        <f t="shared" si="858"/>
        <v>0</v>
      </c>
      <c r="BA2594" s="304">
        <f t="shared" si="859"/>
        <v>0</v>
      </c>
      <c r="BB2594" s="304">
        <f t="shared" si="860"/>
        <v>0</v>
      </c>
      <c r="BC2594" s="304">
        <f t="shared" si="861"/>
        <v>0</v>
      </c>
      <c r="BD2594" s="304">
        <f t="shared" si="862"/>
        <v>0</v>
      </c>
      <c r="BE2594" s="304">
        <f>IFERROR(IF(VLOOKUP($C2594,Listen!$A$2:$F$45,6,0)="Ja",BB2594-MAX(BC2594:BD2594),BB2594-BC2594),0)</f>
        <v>0</v>
      </c>
    </row>
    <row r="2595" spans="1:57" x14ac:dyDescent="0.25">
      <c r="A2595" s="320" t="str">
        <f>IF(AND(D2595&lt;&gt;0,C2595&lt;&gt;0,E2595&lt;&gt;0),IF(B2595&lt;&gt;0,CONCATENATE(B2595,"-AGr",VLOOKUP(C2595,Listen!$A$2:$D$45,4,FALSE),"-",D2595,"-",E2595,),CONCATENATE("AGr",VLOOKUP(C2595,Listen!$A$2:$D$45,4,FALSE),"-",D2595,"-",E2595)),"keine vollständige ID")</f>
        <v>keine vollständige ID</v>
      </c>
      <c r="B2595" s="301"/>
      <c r="C2595" s="287"/>
      <c r="D2595" s="34"/>
      <c r="E2595" s="306"/>
      <c r="F2595" s="116"/>
      <c r="G2595" s="17"/>
      <c r="H2595" s="17"/>
      <c r="I2595" s="17"/>
      <c r="J2595" s="17"/>
      <c r="K2595" s="17"/>
      <c r="L2595" s="17"/>
      <c r="M2595" s="17"/>
      <c r="N2595" s="17"/>
      <c r="O2595" s="116"/>
      <c r="P2595" s="117">
        <f>IF(D2595&gt;A_Stammdaten!$B$12,0,SUM(G2595,H2595,J2595,L2595:M2595)-SUM(I2595,K2595,N2595:O2595))</f>
        <v>0</v>
      </c>
      <c r="Q2595" s="17"/>
      <c r="R2595" s="17"/>
      <c r="S2595" s="17"/>
      <c r="T2595" s="17"/>
      <c r="U2595" s="62">
        <f t="shared" si="842"/>
        <v>0</v>
      </c>
      <c r="V2595" s="34"/>
      <c r="W2595" s="34"/>
      <c r="X2595" s="34"/>
      <c r="Y2595" s="34"/>
      <c r="Z2595" s="34"/>
      <c r="AA2595" s="63" t="str">
        <f t="shared" si="843"/>
        <v>-</v>
      </c>
      <c r="AB2595" s="63" t="str">
        <f t="shared" si="844"/>
        <v>-</v>
      </c>
      <c r="AC2595" s="63">
        <f>IF(ISBLANK($C2595),0,VLOOKUP($C2595,Listen!$A$2:$C$45,2,FALSE))</f>
        <v>0</v>
      </c>
      <c r="AD2595" s="63">
        <f>IF(ISBLANK($C2595),0,VLOOKUP($C2595,Listen!$A$2:$C$45,3,FALSE))</f>
        <v>0</v>
      </c>
      <c r="AE2595" s="49">
        <f t="shared" si="845"/>
        <v>0</v>
      </c>
      <c r="AF2595" s="49">
        <f t="shared" si="845"/>
        <v>0</v>
      </c>
      <c r="AG2595" s="49">
        <f>IFERROR(IF(OR($V2595&lt;&gt;"Ja",VLOOKUP($C2595,Listen!$A$2:$F$45,5,0)="Nein",D2595&lt;IF(C2595="LNG Anbindungsanlagen gemäß separater Festlegung",2022,2023)),$AC2595,$AA2595),0)</f>
        <v>0</v>
      </c>
      <c r="AH2595" s="49">
        <f>IFERROR(IF(OR($V2595&lt;&gt;"Ja",VLOOKUP($C2595,Listen!$A$2:$F$45,5,0)="Nein",D2595&lt;IF(C2595="LNG Anbindungsanlagen gemäß separater Festlegung",2022,2023)),$AC2595,$AA2595),0)</f>
        <v>0</v>
      </c>
      <c r="AI2595" s="49">
        <f>IFERROR(IF(OR($W2595&lt;&gt;"Ja",VLOOKUP($C2595,Listen!$A$2:$F$45,6,0)="Nein"),$AC2595,$AB2595),0)</f>
        <v>0</v>
      </c>
      <c r="AJ2595" s="49">
        <f>IFERROR(IF(OR($W2595&lt;&gt;"Ja",VLOOKUP($C2595,Listen!$A$2:$F$45,6,0)="Nein"),$AC2595,$AB2595),0)</f>
        <v>0</v>
      </c>
      <c r="AK2595" s="49">
        <f>IFERROR(IF(OR($W2595&lt;&gt;"Ja",VLOOKUP($C2595,Listen!$A$2:$F$45,6,0)="Nein"),$AC2595,$AB2595),0)</f>
        <v>0</v>
      </c>
      <c r="AL2595" s="51">
        <f t="shared" si="846"/>
        <v>0</v>
      </c>
      <c r="AM2595" s="296">
        <f>IFERROR(IF(VLOOKUP($C2595,Listen!$A$2:$F$45,6,0)="Ja",MAX(BC2595:BD2595),D_SAV!$BC2595),0)</f>
        <v>0</v>
      </c>
      <c r="AN2595" s="51">
        <f t="shared" si="847"/>
        <v>0</v>
      </c>
      <c r="AP2595" s="304">
        <f t="shared" si="848"/>
        <v>0</v>
      </c>
      <c r="AQ2595" s="304">
        <f t="shared" si="849"/>
        <v>0</v>
      </c>
      <c r="AR2595" s="304">
        <f t="shared" si="850"/>
        <v>0</v>
      </c>
      <c r="AS2595" s="304">
        <f t="shared" si="851"/>
        <v>0</v>
      </c>
      <c r="AT2595" s="304">
        <f t="shared" si="852"/>
        <v>0</v>
      </c>
      <c r="AU2595" s="304">
        <f t="shared" si="853"/>
        <v>0</v>
      </c>
      <c r="AV2595" s="304">
        <f t="shared" si="854"/>
        <v>0</v>
      </c>
      <c r="AW2595" s="304">
        <f t="shared" si="855"/>
        <v>0</v>
      </c>
      <c r="AX2595" s="304">
        <f t="shared" si="856"/>
        <v>0</v>
      </c>
      <c r="AY2595" s="304">
        <f t="shared" si="857"/>
        <v>0</v>
      </c>
      <c r="AZ2595" s="304">
        <f t="shared" si="858"/>
        <v>0</v>
      </c>
      <c r="BA2595" s="304">
        <f t="shared" si="859"/>
        <v>0</v>
      </c>
      <c r="BB2595" s="304">
        <f t="shared" si="860"/>
        <v>0</v>
      </c>
      <c r="BC2595" s="304">
        <f t="shared" si="861"/>
        <v>0</v>
      </c>
      <c r="BD2595" s="304">
        <f t="shared" si="862"/>
        <v>0</v>
      </c>
      <c r="BE2595" s="304">
        <f>IFERROR(IF(VLOOKUP($C2595,Listen!$A$2:$F$45,6,0)="Ja",BB2595-MAX(BC2595:BD2595),BB2595-BC2595),0)</f>
        <v>0</v>
      </c>
    </row>
    <row r="2596" spans="1:57" x14ac:dyDescent="0.25">
      <c r="A2596" s="320" t="str">
        <f>IF(AND(D2596&lt;&gt;0,C2596&lt;&gt;0,E2596&lt;&gt;0),IF(B2596&lt;&gt;0,CONCATENATE(B2596,"-AGr",VLOOKUP(C2596,Listen!$A$2:$D$45,4,FALSE),"-",D2596,"-",E2596,),CONCATENATE("AGr",VLOOKUP(C2596,Listen!$A$2:$D$45,4,FALSE),"-",D2596,"-",E2596)),"keine vollständige ID")</f>
        <v>keine vollständige ID</v>
      </c>
      <c r="B2596" s="301"/>
      <c r="C2596" s="287"/>
      <c r="D2596" s="34"/>
      <c r="E2596" s="306"/>
      <c r="F2596" s="116"/>
      <c r="G2596" s="17"/>
      <c r="H2596" s="17"/>
      <c r="I2596" s="17"/>
      <c r="J2596" s="17"/>
      <c r="K2596" s="17"/>
      <c r="L2596" s="17"/>
      <c r="M2596" s="17"/>
      <c r="N2596" s="17"/>
      <c r="O2596" s="116"/>
      <c r="P2596" s="117">
        <f>IF(D2596&gt;A_Stammdaten!$B$12,0,SUM(G2596,H2596,J2596,L2596:M2596)-SUM(I2596,K2596,N2596:O2596))</f>
        <v>0</v>
      </c>
      <c r="Q2596" s="17"/>
      <c r="R2596" s="17"/>
      <c r="S2596" s="17"/>
      <c r="T2596" s="17"/>
      <c r="U2596" s="62">
        <f t="shared" si="842"/>
        <v>0</v>
      </c>
      <c r="V2596" s="34"/>
      <c r="W2596" s="34"/>
      <c r="X2596" s="34"/>
      <c r="Y2596" s="34"/>
      <c r="Z2596" s="34"/>
      <c r="AA2596" s="63" t="str">
        <f t="shared" si="843"/>
        <v>-</v>
      </c>
      <c r="AB2596" s="63" t="str">
        <f t="shared" si="844"/>
        <v>-</v>
      </c>
      <c r="AC2596" s="63">
        <f>IF(ISBLANK($C2596),0,VLOOKUP($C2596,Listen!$A$2:$C$45,2,FALSE))</f>
        <v>0</v>
      </c>
      <c r="AD2596" s="63">
        <f>IF(ISBLANK($C2596),0,VLOOKUP($C2596,Listen!$A$2:$C$45,3,FALSE))</f>
        <v>0</v>
      </c>
      <c r="AE2596" s="49">
        <f t="shared" si="845"/>
        <v>0</v>
      </c>
      <c r="AF2596" s="49">
        <f t="shared" si="845"/>
        <v>0</v>
      </c>
      <c r="AG2596" s="49">
        <f>IFERROR(IF(OR($V2596&lt;&gt;"Ja",VLOOKUP($C2596,Listen!$A$2:$F$45,5,0)="Nein",D2596&lt;IF(C2596="LNG Anbindungsanlagen gemäß separater Festlegung",2022,2023)),$AC2596,$AA2596),0)</f>
        <v>0</v>
      </c>
      <c r="AH2596" s="49">
        <f>IFERROR(IF(OR($V2596&lt;&gt;"Ja",VLOOKUP($C2596,Listen!$A$2:$F$45,5,0)="Nein",D2596&lt;IF(C2596="LNG Anbindungsanlagen gemäß separater Festlegung",2022,2023)),$AC2596,$AA2596),0)</f>
        <v>0</v>
      </c>
      <c r="AI2596" s="49">
        <f>IFERROR(IF(OR($W2596&lt;&gt;"Ja",VLOOKUP($C2596,Listen!$A$2:$F$45,6,0)="Nein"),$AC2596,$AB2596),0)</f>
        <v>0</v>
      </c>
      <c r="AJ2596" s="49">
        <f>IFERROR(IF(OR($W2596&lt;&gt;"Ja",VLOOKUP($C2596,Listen!$A$2:$F$45,6,0)="Nein"),$AC2596,$AB2596),0)</f>
        <v>0</v>
      </c>
      <c r="AK2596" s="49">
        <f>IFERROR(IF(OR($W2596&lt;&gt;"Ja",VLOOKUP($C2596,Listen!$A$2:$F$45,6,0)="Nein"),$AC2596,$AB2596),0)</f>
        <v>0</v>
      </c>
      <c r="AL2596" s="51">
        <f t="shared" si="846"/>
        <v>0</v>
      </c>
      <c r="AM2596" s="296">
        <f>IFERROR(IF(VLOOKUP($C2596,Listen!$A$2:$F$45,6,0)="Ja",MAX(BC2596:BD2596),D_SAV!$BC2596),0)</f>
        <v>0</v>
      </c>
      <c r="AN2596" s="51">
        <f t="shared" si="847"/>
        <v>0</v>
      </c>
      <c r="AP2596" s="304">
        <f t="shared" si="848"/>
        <v>0</v>
      </c>
      <c r="AQ2596" s="304">
        <f t="shared" si="849"/>
        <v>0</v>
      </c>
      <c r="AR2596" s="304">
        <f t="shared" si="850"/>
        <v>0</v>
      </c>
      <c r="AS2596" s="304">
        <f t="shared" si="851"/>
        <v>0</v>
      </c>
      <c r="AT2596" s="304">
        <f t="shared" si="852"/>
        <v>0</v>
      </c>
      <c r="AU2596" s="304">
        <f t="shared" si="853"/>
        <v>0</v>
      </c>
      <c r="AV2596" s="304">
        <f t="shared" si="854"/>
        <v>0</v>
      </c>
      <c r="AW2596" s="304">
        <f t="shared" si="855"/>
        <v>0</v>
      </c>
      <c r="AX2596" s="304">
        <f t="shared" si="856"/>
        <v>0</v>
      </c>
      <c r="AY2596" s="304">
        <f t="shared" si="857"/>
        <v>0</v>
      </c>
      <c r="AZ2596" s="304">
        <f t="shared" si="858"/>
        <v>0</v>
      </c>
      <c r="BA2596" s="304">
        <f t="shared" si="859"/>
        <v>0</v>
      </c>
      <c r="BB2596" s="304">
        <f t="shared" si="860"/>
        <v>0</v>
      </c>
      <c r="BC2596" s="304">
        <f t="shared" si="861"/>
        <v>0</v>
      </c>
      <c r="BD2596" s="304">
        <f t="shared" si="862"/>
        <v>0</v>
      </c>
      <c r="BE2596" s="304">
        <f>IFERROR(IF(VLOOKUP($C2596,Listen!$A$2:$F$45,6,0)="Ja",BB2596-MAX(BC2596:BD2596),BB2596-BC2596),0)</f>
        <v>0</v>
      </c>
    </row>
    <row r="2597" spans="1:57" x14ac:dyDescent="0.25">
      <c r="A2597" s="320" t="str">
        <f>IF(AND(D2597&lt;&gt;0,C2597&lt;&gt;0,E2597&lt;&gt;0),IF(B2597&lt;&gt;0,CONCATENATE(B2597,"-AGr",VLOOKUP(C2597,Listen!$A$2:$D$45,4,FALSE),"-",D2597,"-",E2597,),CONCATENATE("AGr",VLOOKUP(C2597,Listen!$A$2:$D$45,4,FALSE),"-",D2597,"-",E2597)),"keine vollständige ID")</f>
        <v>keine vollständige ID</v>
      </c>
      <c r="B2597" s="301"/>
      <c r="C2597" s="287"/>
      <c r="D2597" s="34"/>
      <c r="E2597" s="306"/>
      <c r="F2597" s="116"/>
      <c r="G2597" s="17"/>
      <c r="H2597" s="17"/>
      <c r="I2597" s="17"/>
      <c r="J2597" s="17"/>
      <c r="K2597" s="17"/>
      <c r="L2597" s="17"/>
      <c r="M2597" s="17"/>
      <c r="N2597" s="17"/>
      <c r="O2597" s="116"/>
      <c r="P2597" s="117">
        <f>IF(D2597&gt;A_Stammdaten!$B$12,0,SUM(G2597,H2597,J2597,L2597:M2597)-SUM(I2597,K2597,N2597:O2597))</f>
        <v>0</v>
      </c>
      <c r="Q2597" s="17"/>
      <c r="R2597" s="17"/>
      <c r="S2597" s="17"/>
      <c r="T2597" s="17"/>
      <c r="U2597" s="62">
        <f t="shared" si="842"/>
        <v>0</v>
      </c>
      <c r="V2597" s="34"/>
      <c r="W2597" s="34"/>
      <c r="X2597" s="34"/>
      <c r="Y2597" s="34"/>
      <c r="Z2597" s="34"/>
      <c r="AA2597" s="63" t="str">
        <f t="shared" si="843"/>
        <v>-</v>
      </c>
      <c r="AB2597" s="63" t="str">
        <f t="shared" si="844"/>
        <v>-</v>
      </c>
      <c r="AC2597" s="63">
        <f>IF(ISBLANK($C2597),0,VLOOKUP($C2597,Listen!$A$2:$C$45,2,FALSE))</f>
        <v>0</v>
      </c>
      <c r="AD2597" s="63">
        <f>IF(ISBLANK($C2597),0,VLOOKUP($C2597,Listen!$A$2:$C$45,3,FALSE))</f>
        <v>0</v>
      </c>
      <c r="AE2597" s="49">
        <f t="shared" si="845"/>
        <v>0</v>
      </c>
      <c r="AF2597" s="49">
        <f t="shared" si="845"/>
        <v>0</v>
      </c>
      <c r="AG2597" s="49">
        <f>IFERROR(IF(OR($V2597&lt;&gt;"Ja",VLOOKUP($C2597,Listen!$A$2:$F$45,5,0)="Nein",D2597&lt;IF(C2597="LNG Anbindungsanlagen gemäß separater Festlegung",2022,2023)),$AC2597,$AA2597),0)</f>
        <v>0</v>
      </c>
      <c r="AH2597" s="49">
        <f>IFERROR(IF(OR($V2597&lt;&gt;"Ja",VLOOKUP($C2597,Listen!$A$2:$F$45,5,0)="Nein",D2597&lt;IF(C2597="LNG Anbindungsanlagen gemäß separater Festlegung",2022,2023)),$AC2597,$AA2597),0)</f>
        <v>0</v>
      </c>
      <c r="AI2597" s="49">
        <f>IFERROR(IF(OR($W2597&lt;&gt;"Ja",VLOOKUP($C2597,Listen!$A$2:$F$45,6,0)="Nein"),$AC2597,$AB2597),0)</f>
        <v>0</v>
      </c>
      <c r="AJ2597" s="49">
        <f>IFERROR(IF(OR($W2597&lt;&gt;"Ja",VLOOKUP($C2597,Listen!$A$2:$F$45,6,0)="Nein"),$AC2597,$AB2597),0)</f>
        <v>0</v>
      </c>
      <c r="AK2597" s="49">
        <f>IFERROR(IF(OR($W2597&lt;&gt;"Ja",VLOOKUP($C2597,Listen!$A$2:$F$45,6,0)="Nein"),$AC2597,$AB2597),0)</f>
        <v>0</v>
      </c>
      <c r="AL2597" s="51">
        <f t="shared" si="846"/>
        <v>0</v>
      </c>
      <c r="AM2597" s="296">
        <f>IFERROR(IF(VLOOKUP($C2597,Listen!$A$2:$F$45,6,0)="Ja",MAX(BC2597:BD2597),D_SAV!$BC2597),0)</f>
        <v>0</v>
      </c>
      <c r="AN2597" s="51">
        <f t="shared" si="847"/>
        <v>0</v>
      </c>
      <c r="AP2597" s="304">
        <f t="shared" si="848"/>
        <v>0</v>
      </c>
      <c r="AQ2597" s="304">
        <f t="shared" si="849"/>
        <v>0</v>
      </c>
      <c r="AR2597" s="304">
        <f t="shared" si="850"/>
        <v>0</v>
      </c>
      <c r="AS2597" s="304">
        <f t="shared" si="851"/>
        <v>0</v>
      </c>
      <c r="AT2597" s="304">
        <f t="shared" si="852"/>
        <v>0</v>
      </c>
      <c r="AU2597" s="304">
        <f t="shared" si="853"/>
        <v>0</v>
      </c>
      <c r="AV2597" s="304">
        <f t="shared" si="854"/>
        <v>0</v>
      </c>
      <c r="AW2597" s="304">
        <f t="shared" si="855"/>
        <v>0</v>
      </c>
      <c r="AX2597" s="304">
        <f t="shared" si="856"/>
        <v>0</v>
      </c>
      <c r="AY2597" s="304">
        <f t="shared" si="857"/>
        <v>0</v>
      </c>
      <c r="AZ2597" s="304">
        <f t="shared" si="858"/>
        <v>0</v>
      </c>
      <c r="BA2597" s="304">
        <f t="shared" si="859"/>
        <v>0</v>
      </c>
      <c r="BB2597" s="304">
        <f t="shared" si="860"/>
        <v>0</v>
      </c>
      <c r="BC2597" s="304">
        <f t="shared" si="861"/>
        <v>0</v>
      </c>
      <c r="BD2597" s="304">
        <f t="shared" si="862"/>
        <v>0</v>
      </c>
      <c r="BE2597" s="304">
        <f>IFERROR(IF(VLOOKUP($C2597,Listen!$A$2:$F$45,6,0)="Ja",BB2597-MAX(BC2597:BD2597),BB2597-BC2597),0)</f>
        <v>0</v>
      </c>
    </row>
    <row r="2598" spans="1:57" x14ac:dyDescent="0.25">
      <c r="A2598" s="320" t="str">
        <f>IF(AND(D2598&lt;&gt;0,C2598&lt;&gt;0,E2598&lt;&gt;0),IF(B2598&lt;&gt;0,CONCATENATE(B2598,"-AGr",VLOOKUP(C2598,Listen!$A$2:$D$45,4,FALSE),"-",D2598,"-",E2598,),CONCATENATE("AGr",VLOOKUP(C2598,Listen!$A$2:$D$45,4,FALSE),"-",D2598,"-",E2598)),"keine vollständige ID")</f>
        <v>keine vollständige ID</v>
      </c>
      <c r="B2598" s="301"/>
      <c r="C2598" s="287"/>
      <c r="D2598" s="34"/>
      <c r="E2598" s="306"/>
      <c r="F2598" s="116"/>
      <c r="G2598" s="17"/>
      <c r="H2598" s="17"/>
      <c r="I2598" s="17"/>
      <c r="J2598" s="17"/>
      <c r="K2598" s="17"/>
      <c r="L2598" s="17"/>
      <c r="M2598" s="17"/>
      <c r="N2598" s="17"/>
      <c r="O2598" s="116"/>
      <c r="P2598" s="117">
        <f>IF(D2598&gt;A_Stammdaten!$B$12,0,SUM(G2598,H2598,J2598,L2598:M2598)-SUM(I2598,K2598,N2598:O2598))</f>
        <v>0</v>
      </c>
      <c r="Q2598" s="17"/>
      <c r="R2598" s="17"/>
      <c r="S2598" s="17"/>
      <c r="T2598" s="17"/>
      <c r="U2598" s="62">
        <f t="shared" si="842"/>
        <v>0</v>
      </c>
      <c r="V2598" s="34"/>
      <c r="W2598" s="34"/>
      <c r="X2598" s="34"/>
      <c r="Y2598" s="34"/>
      <c r="Z2598" s="34"/>
      <c r="AA2598" s="63" t="str">
        <f t="shared" si="843"/>
        <v>-</v>
      </c>
      <c r="AB2598" s="63" t="str">
        <f t="shared" si="844"/>
        <v>-</v>
      </c>
      <c r="AC2598" s="63">
        <f>IF(ISBLANK($C2598),0,VLOOKUP($C2598,Listen!$A$2:$C$45,2,FALSE))</f>
        <v>0</v>
      </c>
      <c r="AD2598" s="63">
        <f>IF(ISBLANK($C2598),0,VLOOKUP($C2598,Listen!$A$2:$C$45,3,FALSE))</f>
        <v>0</v>
      </c>
      <c r="AE2598" s="49">
        <f t="shared" si="845"/>
        <v>0</v>
      </c>
      <c r="AF2598" s="49">
        <f t="shared" si="845"/>
        <v>0</v>
      </c>
      <c r="AG2598" s="49">
        <f>IFERROR(IF(OR($V2598&lt;&gt;"Ja",VLOOKUP($C2598,Listen!$A$2:$F$45,5,0)="Nein",D2598&lt;IF(C2598="LNG Anbindungsanlagen gemäß separater Festlegung",2022,2023)),$AC2598,$AA2598),0)</f>
        <v>0</v>
      </c>
      <c r="AH2598" s="49">
        <f>IFERROR(IF(OR($V2598&lt;&gt;"Ja",VLOOKUP($C2598,Listen!$A$2:$F$45,5,0)="Nein",D2598&lt;IF(C2598="LNG Anbindungsanlagen gemäß separater Festlegung",2022,2023)),$AC2598,$AA2598),0)</f>
        <v>0</v>
      </c>
      <c r="AI2598" s="49">
        <f>IFERROR(IF(OR($W2598&lt;&gt;"Ja",VLOOKUP($C2598,Listen!$A$2:$F$45,6,0)="Nein"),$AC2598,$AB2598),0)</f>
        <v>0</v>
      </c>
      <c r="AJ2598" s="49">
        <f>IFERROR(IF(OR($W2598&lt;&gt;"Ja",VLOOKUP($C2598,Listen!$A$2:$F$45,6,0)="Nein"),$AC2598,$AB2598),0)</f>
        <v>0</v>
      </c>
      <c r="AK2598" s="49">
        <f>IFERROR(IF(OR($W2598&lt;&gt;"Ja",VLOOKUP($C2598,Listen!$A$2:$F$45,6,0)="Nein"),$AC2598,$AB2598),0)</f>
        <v>0</v>
      </c>
      <c r="AL2598" s="51">
        <f t="shared" si="846"/>
        <v>0</v>
      </c>
      <c r="AM2598" s="296">
        <f>IFERROR(IF(VLOOKUP($C2598,Listen!$A$2:$F$45,6,0)="Ja",MAX(BC2598:BD2598),D_SAV!$BC2598),0)</f>
        <v>0</v>
      </c>
      <c r="AN2598" s="51">
        <f t="shared" si="847"/>
        <v>0</v>
      </c>
      <c r="AP2598" s="304">
        <f t="shared" si="848"/>
        <v>0</v>
      </c>
      <c r="AQ2598" s="304">
        <f t="shared" si="849"/>
        <v>0</v>
      </c>
      <c r="AR2598" s="304">
        <f t="shared" si="850"/>
        <v>0</v>
      </c>
      <c r="AS2598" s="304">
        <f t="shared" si="851"/>
        <v>0</v>
      </c>
      <c r="AT2598" s="304">
        <f t="shared" si="852"/>
        <v>0</v>
      </c>
      <c r="AU2598" s="304">
        <f t="shared" si="853"/>
        <v>0</v>
      </c>
      <c r="AV2598" s="304">
        <f t="shared" si="854"/>
        <v>0</v>
      </c>
      <c r="AW2598" s="304">
        <f t="shared" si="855"/>
        <v>0</v>
      </c>
      <c r="AX2598" s="304">
        <f t="shared" si="856"/>
        <v>0</v>
      </c>
      <c r="AY2598" s="304">
        <f t="shared" si="857"/>
        <v>0</v>
      </c>
      <c r="AZ2598" s="304">
        <f t="shared" si="858"/>
        <v>0</v>
      </c>
      <c r="BA2598" s="304">
        <f t="shared" si="859"/>
        <v>0</v>
      </c>
      <c r="BB2598" s="304">
        <f t="shared" si="860"/>
        <v>0</v>
      </c>
      <c r="BC2598" s="304">
        <f t="shared" si="861"/>
        <v>0</v>
      </c>
      <c r="BD2598" s="304">
        <f t="shared" si="862"/>
        <v>0</v>
      </c>
      <c r="BE2598" s="304">
        <f>IFERROR(IF(VLOOKUP($C2598,Listen!$A$2:$F$45,6,0)="Ja",BB2598-MAX(BC2598:BD2598),BB2598-BC2598),0)</f>
        <v>0</v>
      </c>
    </row>
    <row r="2599" spans="1:57" x14ac:dyDescent="0.25">
      <c r="A2599" s="320" t="str">
        <f>IF(AND(D2599&lt;&gt;0,C2599&lt;&gt;0,E2599&lt;&gt;0),IF(B2599&lt;&gt;0,CONCATENATE(B2599,"-AGr",VLOOKUP(C2599,Listen!$A$2:$D$45,4,FALSE),"-",D2599,"-",E2599,),CONCATENATE("AGr",VLOOKUP(C2599,Listen!$A$2:$D$45,4,FALSE),"-",D2599,"-",E2599)),"keine vollständige ID")</f>
        <v>keine vollständige ID</v>
      </c>
      <c r="B2599" s="301"/>
      <c r="C2599" s="287"/>
      <c r="D2599" s="34"/>
      <c r="E2599" s="306"/>
      <c r="F2599" s="116"/>
      <c r="G2599" s="17"/>
      <c r="H2599" s="17"/>
      <c r="I2599" s="17"/>
      <c r="J2599" s="17"/>
      <c r="K2599" s="17"/>
      <c r="L2599" s="17"/>
      <c r="M2599" s="17"/>
      <c r="N2599" s="17"/>
      <c r="O2599" s="116"/>
      <c r="P2599" s="117">
        <f>IF(D2599&gt;A_Stammdaten!$B$12,0,SUM(G2599,H2599,J2599,L2599:M2599)-SUM(I2599,K2599,N2599:O2599))</f>
        <v>0</v>
      </c>
      <c r="Q2599" s="17"/>
      <c r="R2599" s="17"/>
      <c r="S2599" s="17"/>
      <c r="T2599" s="17"/>
      <c r="U2599" s="62">
        <f t="shared" si="842"/>
        <v>0</v>
      </c>
      <c r="V2599" s="34"/>
      <c r="W2599" s="34"/>
      <c r="X2599" s="34"/>
      <c r="Y2599" s="34"/>
      <c r="Z2599" s="34"/>
      <c r="AA2599" s="63" t="str">
        <f t="shared" si="843"/>
        <v>-</v>
      </c>
      <c r="AB2599" s="63" t="str">
        <f t="shared" si="844"/>
        <v>-</v>
      </c>
      <c r="AC2599" s="63">
        <f>IF(ISBLANK($C2599),0,VLOOKUP($C2599,Listen!$A$2:$C$45,2,FALSE))</f>
        <v>0</v>
      </c>
      <c r="AD2599" s="63">
        <f>IF(ISBLANK($C2599),0,VLOOKUP($C2599,Listen!$A$2:$C$45,3,FALSE))</f>
        <v>0</v>
      </c>
      <c r="AE2599" s="49">
        <f t="shared" si="845"/>
        <v>0</v>
      </c>
      <c r="AF2599" s="49">
        <f t="shared" si="845"/>
        <v>0</v>
      </c>
      <c r="AG2599" s="49">
        <f>IFERROR(IF(OR($V2599&lt;&gt;"Ja",VLOOKUP($C2599,Listen!$A$2:$F$45,5,0)="Nein",D2599&lt;IF(C2599="LNG Anbindungsanlagen gemäß separater Festlegung",2022,2023)),$AC2599,$AA2599),0)</f>
        <v>0</v>
      </c>
      <c r="AH2599" s="49">
        <f>IFERROR(IF(OR($V2599&lt;&gt;"Ja",VLOOKUP($C2599,Listen!$A$2:$F$45,5,0)="Nein",D2599&lt;IF(C2599="LNG Anbindungsanlagen gemäß separater Festlegung",2022,2023)),$AC2599,$AA2599),0)</f>
        <v>0</v>
      </c>
      <c r="AI2599" s="49">
        <f>IFERROR(IF(OR($W2599&lt;&gt;"Ja",VLOOKUP($C2599,Listen!$A$2:$F$45,6,0)="Nein"),$AC2599,$AB2599),0)</f>
        <v>0</v>
      </c>
      <c r="AJ2599" s="49">
        <f>IFERROR(IF(OR($W2599&lt;&gt;"Ja",VLOOKUP($C2599,Listen!$A$2:$F$45,6,0)="Nein"),$AC2599,$AB2599),0)</f>
        <v>0</v>
      </c>
      <c r="AK2599" s="49">
        <f>IFERROR(IF(OR($W2599&lt;&gt;"Ja",VLOOKUP($C2599,Listen!$A$2:$F$45,6,0)="Nein"),$AC2599,$AB2599),0)</f>
        <v>0</v>
      </c>
      <c r="AL2599" s="51">
        <f t="shared" si="846"/>
        <v>0</v>
      </c>
      <c r="AM2599" s="296">
        <f>IFERROR(IF(VLOOKUP($C2599,Listen!$A$2:$F$45,6,0)="Ja",MAX(BC2599:BD2599),D_SAV!$BC2599),0)</f>
        <v>0</v>
      </c>
      <c r="AN2599" s="51">
        <f t="shared" si="847"/>
        <v>0</v>
      </c>
      <c r="AP2599" s="304">
        <f t="shared" si="848"/>
        <v>0</v>
      </c>
      <c r="AQ2599" s="304">
        <f t="shared" si="849"/>
        <v>0</v>
      </c>
      <c r="AR2599" s="304">
        <f t="shared" si="850"/>
        <v>0</v>
      </c>
      <c r="AS2599" s="304">
        <f t="shared" si="851"/>
        <v>0</v>
      </c>
      <c r="AT2599" s="304">
        <f t="shared" si="852"/>
        <v>0</v>
      </c>
      <c r="AU2599" s="304">
        <f t="shared" si="853"/>
        <v>0</v>
      </c>
      <c r="AV2599" s="304">
        <f t="shared" si="854"/>
        <v>0</v>
      </c>
      <c r="AW2599" s="304">
        <f t="shared" si="855"/>
        <v>0</v>
      </c>
      <c r="AX2599" s="304">
        <f t="shared" si="856"/>
        <v>0</v>
      </c>
      <c r="AY2599" s="304">
        <f t="shared" si="857"/>
        <v>0</v>
      </c>
      <c r="AZ2599" s="304">
        <f t="shared" si="858"/>
        <v>0</v>
      </c>
      <c r="BA2599" s="304">
        <f t="shared" si="859"/>
        <v>0</v>
      </c>
      <c r="BB2599" s="304">
        <f t="shared" si="860"/>
        <v>0</v>
      </c>
      <c r="BC2599" s="304">
        <f t="shared" si="861"/>
        <v>0</v>
      </c>
      <c r="BD2599" s="304">
        <f t="shared" si="862"/>
        <v>0</v>
      </c>
      <c r="BE2599" s="304">
        <f>IFERROR(IF(VLOOKUP($C2599,Listen!$A$2:$F$45,6,0)="Ja",BB2599-MAX(BC2599:BD2599),BB2599-BC2599),0)</f>
        <v>0</v>
      </c>
    </row>
    <row r="2600" spans="1:57" x14ac:dyDescent="0.25">
      <c r="A2600" s="320" t="str">
        <f>IF(AND(D2600&lt;&gt;0,C2600&lt;&gt;0,E2600&lt;&gt;0),IF(B2600&lt;&gt;0,CONCATENATE(B2600,"-AGr",VLOOKUP(C2600,Listen!$A$2:$D$45,4,FALSE),"-",D2600,"-",E2600,),CONCATENATE("AGr",VLOOKUP(C2600,Listen!$A$2:$D$45,4,FALSE),"-",D2600,"-",E2600)),"keine vollständige ID")</f>
        <v>keine vollständige ID</v>
      </c>
      <c r="B2600" s="301"/>
      <c r="C2600" s="287"/>
      <c r="D2600" s="34"/>
      <c r="E2600" s="306"/>
      <c r="F2600" s="116"/>
      <c r="G2600" s="17"/>
      <c r="H2600" s="17"/>
      <c r="I2600" s="17"/>
      <c r="J2600" s="17"/>
      <c r="K2600" s="17"/>
      <c r="L2600" s="17"/>
      <c r="M2600" s="17"/>
      <c r="N2600" s="17"/>
      <c r="O2600" s="116"/>
      <c r="P2600" s="117">
        <f>IF(D2600&gt;A_Stammdaten!$B$12,0,SUM(G2600,H2600,J2600,L2600:M2600)-SUM(I2600,K2600,N2600:O2600))</f>
        <v>0</v>
      </c>
      <c r="Q2600" s="17"/>
      <c r="R2600" s="17"/>
      <c r="S2600" s="17"/>
      <c r="T2600" s="17"/>
      <c r="U2600" s="62">
        <f t="shared" si="842"/>
        <v>0</v>
      </c>
      <c r="V2600" s="34"/>
      <c r="W2600" s="34"/>
      <c r="X2600" s="34"/>
      <c r="Y2600" s="34"/>
      <c r="Z2600" s="34"/>
      <c r="AA2600" s="63" t="str">
        <f t="shared" si="843"/>
        <v>-</v>
      </c>
      <c r="AB2600" s="63" t="str">
        <f t="shared" si="844"/>
        <v>-</v>
      </c>
      <c r="AC2600" s="63">
        <f>IF(ISBLANK($C2600),0,VLOOKUP($C2600,Listen!$A$2:$C$45,2,FALSE))</f>
        <v>0</v>
      </c>
      <c r="AD2600" s="63">
        <f>IF(ISBLANK($C2600),0,VLOOKUP($C2600,Listen!$A$2:$C$45,3,FALSE))</f>
        <v>0</v>
      </c>
      <c r="AE2600" s="49">
        <f t="shared" si="845"/>
        <v>0</v>
      </c>
      <c r="AF2600" s="49">
        <f t="shared" si="845"/>
        <v>0</v>
      </c>
      <c r="AG2600" s="49">
        <f>IFERROR(IF(OR($V2600&lt;&gt;"Ja",VLOOKUP($C2600,Listen!$A$2:$F$45,5,0)="Nein",D2600&lt;IF(C2600="LNG Anbindungsanlagen gemäß separater Festlegung",2022,2023)),$AC2600,$AA2600),0)</f>
        <v>0</v>
      </c>
      <c r="AH2600" s="49">
        <f>IFERROR(IF(OR($V2600&lt;&gt;"Ja",VLOOKUP($C2600,Listen!$A$2:$F$45,5,0)="Nein",D2600&lt;IF(C2600="LNG Anbindungsanlagen gemäß separater Festlegung",2022,2023)),$AC2600,$AA2600),0)</f>
        <v>0</v>
      </c>
      <c r="AI2600" s="49">
        <f>IFERROR(IF(OR($W2600&lt;&gt;"Ja",VLOOKUP($C2600,Listen!$A$2:$F$45,6,0)="Nein"),$AC2600,$AB2600),0)</f>
        <v>0</v>
      </c>
      <c r="AJ2600" s="49">
        <f>IFERROR(IF(OR($W2600&lt;&gt;"Ja",VLOOKUP($C2600,Listen!$A$2:$F$45,6,0)="Nein"),$AC2600,$AB2600),0)</f>
        <v>0</v>
      </c>
      <c r="AK2600" s="49">
        <f>IFERROR(IF(OR($W2600&lt;&gt;"Ja",VLOOKUP($C2600,Listen!$A$2:$F$45,6,0)="Nein"),$AC2600,$AB2600),0)</f>
        <v>0</v>
      </c>
      <c r="AL2600" s="51">
        <f t="shared" si="846"/>
        <v>0</v>
      </c>
      <c r="AM2600" s="296">
        <f>IFERROR(IF(VLOOKUP($C2600,Listen!$A$2:$F$45,6,0)="Ja",MAX(BC2600:BD2600),D_SAV!$BC2600),0)</f>
        <v>0</v>
      </c>
      <c r="AN2600" s="51">
        <f t="shared" si="847"/>
        <v>0</v>
      </c>
      <c r="AP2600" s="304">
        <f t="shared" si="848"/>
        <v>0</v>
      </c>
      <c r="AQ2600" s="304">
        <f t="shared" si="849"/>
        <v>0</v>
      </c>
      <c r="AR2600" s="304">
        <f t="shared" si="850"/>
        <v>0</v>
      </c>
      <c r="AS2600" s="304">
        <f t="shared" si="851"/>
        <v>0</v>
      </c>
      <c r="AT2600" s="304">
        <f t="shared" si="852"/>
        <v>0</v>
      </c>
      <c r="AU2600" s="304">
        <f t="shared" si="853"/>
        <v>0</v>
      </c>
      <c r="AV2600" s="304">
        <f t="shared" si="854"/>
        <v>0</v>
      </c>
      <c r="AW2600" s="304">
        <f t="shared" si="855"/>
        <v>0</v>
      </c>
      <c r="AX2600" s="304">
        <f t="shared" si="856"/>
        <v>0</v>
      </c>
      <c r="AY2600" s="304">
        <f t="shared" si="857"/>
        <v>0</v>
      </c>
      <c r="AZ2600" s="304">
        <f t="shared" si="858"/>
        <v>0</v>
      </c>
      <c r="BA2600" s="304">
        <f t="shared" si="859"/>
        <v>0</v>
      </c>
      <c r="BB2600" s="304">
        <f t="shared" si="860"/>
        <v>0</v>
      </c>
      <c r="BC2600" s="304">
        <f t="shared" si="861"/>
        <v>0</v>
      </c>
      <c r="BD2600" s="304">
        <f t="shared" si="862"/>
        <v>0</v>
      </c>
      <c r="BE2600" s="304">
        <f>IFERROR(IF(VLOOKUP($C2600,Listen!$A$2:$F$45,6,0)="Ja",BB2600-MAX(BC2600:BD2600),BB2600-BC2600),0)</f>
        <v>0</v>
      </c>
    </row>
    <row r="2601" spans="1:57" x14ac:dyDescent="0.25">
      <c r="A2601" s="320" t="str">
        <f>IF(AND(D2601&lt;&gt;0,C2601&lt;&gt;0,E2601&lt;&gt;0),IF(B2601&lt;&gt;0,CONCATENATE(B2601,"-AGr",VLOOKUP(C2601,Listen!$A$2:$D$45,4,FALSE),"-",D2601,"-",E2601,),CONCATENATE("AGr",VLOOKUP(C2601,Listen!$A$2:$D$45,4,FALSE),"-",D2601,"-",E2601)),"keine vollständige ID")</f>
        <v>keine vollständige ID</v>
      </c>
      <c r="B2601" s="301"/>
      <c r="C2601" s="287"/>
      <c r="D2601" s="34"/>
      <c r="E2601" s="306"/>
      <c r="F2601" s="116"/>
      <c r="G2601" s="17"/>
      <c r="H2601" s="17"/>
      <c r="I2601" s="17"/>
      <c r="J2601" s="17"/>
      <c r="K2601" s="17"/>
      <c r="L2601" s="17"/>
      <c r="M2601" s="17"/>
      <c r="N2601" s="17"/>
      <c r="O2601" s="116"/>
      <c r="P2601" s="117">
        <f>IF(D2601&gt;A_Stammdaten!$B$12,0,SUM(G2601,H2601,J2601,L2601:M2601)-SUM(I2601,K2601,N2601:O2601))</f>
        <v>0</v>
      </c>
      <c r="Q2601" s="17"/>
      <c r="R2601" s="17"/>
      <c r="S2601" s="17"/>
      <c r="T2601" s="17"/>
      <c r="U2601" s="62">
        <f t="shared" si="842"/>
        <v>0</v>
      </c>
      <c r="V2601" s="34"/>
      <c r="W2601" s="34"/>
      <c r="X2601" s="34"/>
      <c r="Y2601" s="34"/>
      <c r="Z2601" s="34"/>
      <c r="AA2601" s="63" t="str">
        <f t="shared" si="843"/>
        <v>-</v>
      </c>
      <c r="AB2601" s="63" t="str">
        <f t="shared" si="844"/>
        <v>-</v>
      </c>
      <c r="AC2601" s="63">
        <f>IF(ISBLANK($C2601),0,VLOOKUP($C2601,Listen!$A$2:$C$45,2,FALSE))</f>
        <v>0</v>
      </c>
      <c r="AD2601" s="63">
        <f>IF(ISBLANK($C2601),0,VLOOKUP($C2601,Listen!$A$2:$C$45,3,FALSE))</f>
        <v>0</v>
      </c>
      <c r="AE2601" s="49">
        <f t="shared" si="845"/>
        <v>0</v>
      </c>
      <c r="AF2601" s="49">
        <f t="shared" si="845"/>
        <v>0</v>
      </c>
      <c r="AG2601" s="49">
        <f>IFERROR(IF(OR($V2601&lt;&gt;"Ja",VLOOKUP($C2601,Listen!$A$2:$F$45,5,0)="Nein",D2601&lt;IF(C2601="LNG Anbindungsanlagen gemäß separater Festlegung",2022,2023)),$AC2601,$AA2601),0)</f>
        <v>0</v>
      </c>
      <c r="AH2601" s="49">
        <f>IFERROR(IF(OR($V2601&lt;&gt;"Ja",VLOOKUP($C2601,Listen!$A$2:$F$45,5,0)="Nein",D2601&lt;IF(C2601="LNG Anbindungsanlagen gemäß separater Festlegung",2022,2023)),$AC2601,$AA2601),0)</f>
        <v>0</v>
      </c>
      <c r="AI2601" s="49">
        <f>IFERROR(IF(OR($W2601&lt;&gt;"Ja",VLOOKUP($C2601,Listen!$A$2:$F$45,6,0)="Nein"),$AC2601,$AB2601),0)</f>
        <v>0</v>
      </c>
      <c r="AJ2601" s="49">
        <f>IFERROR(IF(OR($W2601&lt;&gt;"Ja",VLOOKUP($C2601,Listen!$A$2:$F$45,6,0)="Nein"),$AC2601,$AB2601),0)</f>
        <v>0</v>
      </c>
      <c r="AK2601" s="49">
        <f>IFERROR(IF(OR($W2601&lt;&gt;"Ja",VLOOKUP($C2601,Listen!$A$2:$F$45,6,0)="Nein"),$AC2601,$AB2601),0)</f>
        <v>0</v>
      </c>
      <c r="AL2601" s="51">
        <f t="shared" si="846"/>
        <v>0</v>
      </c>
      <c r="AM2601" s="296">
        <f>IFERROR(IF(VLOOKUP($C2601,Listen!$A$2:$F$45,6,0)="Ja",MAX(BC2601:BD2601),D_SAV!$BC2601),0)</f>
        <v>0</v>
      </c>
      <c r="AN2601" s="51">
        <f t="shared" si="847"/>
        <v>0</v>
      </c>
      <c r="AP2601" s="304">
        <f t="shared" si="848"/>
        <v>0</v>
      </c>
      <c r="AQ2601" s="304">
        <f t="shared" si="849"/>
        <v>0</v>
      </c>
      <c r="AR2601" s="304">
        <f t="shared" si="850"/>
        <v>0</v>
      </c>
      <c r="AS2601" s="304">
        <f t="shared" si="851"/>
        <v>0</v>
      </c>
      <c r="AT2601" s="304">
        <f t="shared" si="852"/>
        <v>0</v>
      </c>
      <c r="AU2601" s="304">
        <f t="shared" si="853"/>
        <v>0</v>
      </c>
      <c r="AV2601" s="304">
        <f t="shared" si="854"/>
        <v>0</v>
      </c>
      <c r="AW2601" s="304">
        <f t="shared" si="855"/>
        <v>0</v>
      </c>
      <c r="AX2601" s="304">
        <f t="shared" si="856"/>
        <v>0</v>
      </c>
      <c r="AY2601" s="304">
        <f t="shared" si="857"/>
        <v>0</v>
      </c>
      <c r="AZ2601" s="304">
        <f t="shared" si="858"/>
        <v>0</v>
      </c>
      <c r="BA2601" s="304">
        <f t="shared" si="859"/>
        <v>0</v>
      </c>
      <c r="BB2601" s="304">
        <f t="shared" si="860"/>
        <v>0</v>
      </c>
      <c r="BC2601" s="304">
        <f t="shared" si="861"/>
        <v>0</v>
      </c>
      <c r="BD2601" s="304">
        <f t="shared" si="862"/>
        <v>0</v>
      </c>
      <c r="BE2601" s="304">
        <f>IFERROR(IF(VLOOKUP($C2601,Listen!$A$2:$F$45,6,0)="Ja",BB2601-MAX(BC2601:BD2601),BB2601-BC2601),0)</f>
        <v>0</v>
      </c>
    </row>
    <row r="2602" spans="1:57" x14ac:dyDescent="0.25">
      <c r="A2602" s="320" t="str">
        <f>IF(AND(D2602&lt;&gt;0,C2602&lt;&gt;0,E2602&lt;&gt;0),IF(B2602&lt;&gt;0,CONCATENATE(B2602,"-AGr",VLOOKUP(C2602,Listen!$A$2:$D$45,4,FALSE),"-",D2602,"-",E2602,),CONCATENATE("AGr",VLOOKUP(C2602,Listen!$A$2:$D$45,4,FALSE),"-",D2602,"-",E2602)),"keine vollständige ID")</f>
        <v>keine vollständige ID</v>
      </c>
      <c r="B2602" s="301"/>
      <c r="C2602" s="287"/>
      <c r="D2602" s="34"/>
      <c r="E2602" s="306"/>
      <c r="F2602" s="116"/>
      <c r="G2602" s="17"/>
      <c r="H2602" s="17"/>
      <c r="I2602" s="17"/>
      <c r="J2602" s="17"/>
      <c r="K2602" s="17"/>
      <c r="L2602" s="17"/>
      <c r="M2602" s="17"/>
      <c r="N2602" s="17"/>
      <c r="O2602" s="116"/>
      <c r="P2602" s="117">
        <f>IF(D2602&gt;A_Stammdaten!$B$12,0,SUM(G2602,H2602,J2602,L2602:M2602)-SUM(I2602,K2602,N2602:O2602))</f>
        <v>0</v>
      </c>
      <c r="Q2602" s="17"/>
      <c r="R2602" s="17"/>
      <c r="S2602" s="17"/>
      <c r="T2602" s="17"/>
      <c r="U2602" s="62">
        <f t="shared" si="842"/>
        <v>0</v>
      </c>
      <c r="V2602" s="34"/>
      <c r="W2602" s="34"/>
      <c r="X2602" s="34"/>
      <c r="Y2602" s="34"/>
      <c r="Z2602" s="34"/>
      <c r="AA2602" s="63" t="str">
        <f t="shared" si="843"/>
        <v>-</v>
      </c>
      <c r="AB2602" s="63" t="str">
        <f t="shared" si="844"/>
        <v>-</v>
      </c>
      <c r="AC2602" s="63">
        <f>IF(ISBLANK($C2602),0,VLOOKUP($C2602,Listen!$A$2:$C$45,2,FALSE))</f>
        <v>0</v>
      </c>
      <c r="AD2602" s="63">
        <f>IF(ISBLANK($C2602),0,VLOOKUP($C2602,Listen!$A$2:$C$45,3,FALSE))</f>
        <v>0</v>
      </c>
      <c r="AE2602" s="49">
        <f t="shared" si="845"/>
        <v>0</v>
      </c>
      <c r="AF2602" s="49">
        <f t="shared" si="845"/>
        <v>0</v>
      </c>
      <c r="AG2602" s="49">
        <f>IFERROR(IF(OR($V2602&lt;&gt;"Ja",VLOOKUP($C2602,Listen!$A$2:$F$45,5,0)="Nein",D2602&lt;IF(C2602="LNG Anbindungsanlagen gemäß separater Festlegung",2022,2023)),$AC2602,$AA2602),0)</f>
        <v>0</v>
      </c>
      <c r="AH2602" s="49">
        <f>IFERROR(IF(OR($V2602&lt;&gt;"Ja",VLOOKUP($C2602,Listen!$A$2:$F$45,5,0)="Nein",D2602&lt;IF(C2602="LNG Anbindungsanlagen gemäß separater Festlegung",2022,2023)),$AC2602,$AA2602),0)</f>
        <v>0</v>
      </c>
      <c r="AI2602" s="49">
        <f>IFERROR(IF(OR($W2602&lt;&gt;"Ja",VLOOKUP($C2602,Listen!$A$2:$F$45,6,0)="Nein"),$AC2602,$AB2602),0)</f>
        <v>0</v>
      </c>
      <c r="AJ2602" s="49">
        <f>IFERROR(IF(OR($W2602&lt;&gt;"Ja",VLOOKUP($C2602,Listen!$A$2:$F$45,6,0)="Nein"),$AC2602,$AB2602),0)</f>
        <v>0</v>
      </c>
      <c r="AK2602" s="49">
        <f>IFERROR(IF(OR($W2602&lt;&gt;"Ja",VLOOKUP($C2602,Listen!$A$2:$F$45,6,0)="Nein"),$AC2602,$AB2602),0)</f>
        <v>0</v>
      </c>
      <c r="AL2602" s="51">
        <f t="shared" si="846"/>
        <v>0</v>
      </c>
      <c r="AM2602" s="296">
        <f>IFERROR(IF(VLOOKUP($C2602,Listen!$A$2:$F$45,6,0)="Ja",MAX(BC2602:BD2602),D_SAV!$BC2602),0)</f>
        <v>0</v>
      </c>
      <c r="AN2602" s="51">
        <f t="shared" si="847"/>
        <v>0</v>
      </c>
      <c r="AP2602" s="304">
        <f t="shared" si="848"/>
        <v>0</v>
      </c>
      <c r="AQ2602" s="304">
        <f t="shared" si="849"/>
        <v>0</v>
      </c>
      <c r="AR2602" s="304">
        <f t="shared" si="850"/>
        <v>0</v>
      </c>
      <c r="AS2602" s="304">
        <f t="shared" si="851"/>
        <v>0</v>
      </c>
      <c r="AT2602" s="304">
        <f t="shared" si="852"/>
        <v>0</v>
      </c>
      <c r="AU2602" s="304">
        <f t="shared" si="853"/>
        <v>0</v>
      </c>
      <c r="AV2602" s="304">
        <f t="shared" si="854"/>
        <v>0</v>
      </c>
      <c r="AW2602" s="304">
        <f t="shared" si="855"/>
        <v>0</v>
      </c>
      <c r="AX2602" s="304">
        <f t="shared" si="856"/>
        <v>0</v>
      </c>
      <c r="AY2602" s="304">
        <f t="shared" si="857"/>
        <v>0</v>
      </c>
      <c r="AZ2602" s="304">
        <f t="shared" si="858"/>
        <v>0</v>
      </c>
      <c r="BA2602" s="304">
        <f t="shared" si="859"/>
        <v>0</v>
      </c>
      <c r="BB2602" s="304">
        <f t="shared" si="860"/>
        <v>0</v>
      </c>
      <c r="BC2602" s="304">
        <f t="shared" si="861"/>
        <v>0</v>
      </c>
      <c r="BD2602" s="304">
        <f t="shared" si="862"/>
        <v>0</v>
      </c>
      <c r="BE2602" s="304">
        <f>IFERROR(IF(VLOOKUP($C2602,Listen!$A$2:$F$45,6,0)="Ja",BB2602-MAX(BC2602:BD2602),BB2602-BC2602),0)</f>
        <v>0</v>
      </c>
    </row>
    <row r="2603" spans="1:57" x14ac:dyDescent="0.25">
      <c r="A2603" s="320" t="str">
        <f>IF(AND(D2603&lt;&gt;0,C2603&lt;&gt;0,E2603&lt;&gt;0),IF(B2603&lt;&gt;0,CONCATENATE(B2603,"-AGr",VLOOKUP(C2603,Listen!$A$2:$D$45,4,FALSE),"-",D2603,"-",E2603,),CONCATENATE("AGr",VLOOKUP(C2603,Listen!$A$2:$D$45,4,FALSE),"-",D2603,"-",E2603)),"keine vollständige ID")</f>
        <v>keine vollständige ID</v>
      </c>
      <c r="B2603" s="301"/>
      <c r="C2603" s="287"/>
      <c r="D2603" s="34"/>
      <c r="E2603" s="306"/>
      <c r="F2603" s="116"/>
      <c r="G2603" s="17"/>
      <c r="H2603" s="17"/>
      <c r="I2603" s="17"/>
      <c r="J2603" s="17"/>
      <c r="K2603" s="17"/>
      <c r="L2603" s="17"/>
      <c r="M2603" s="17"/>
      <c r="N2603" s="17"/>
      <c r="O2603" s="116"/>
      <c r="P2603" s="117">
        <f>IF(D2603&gt;A_Stammdaten!$B$12,0,SUM(G2603,H2603,J2603,L2603:M2603)-SUM(I2603,K2603,N2603:O2603))</f>
        <v>0</v>
      </c>
      <c r="Q2603" s="17"/>
      <c r="R2603" s="17"/>
      <c r="S2603" s="17"/>
      <c r="T2603" s="17"/>
      <c r="U2603" s="62">
        <f t="shared" si="842"/>
        <v>0</v>
      </c>
      <c r="V2603" s="34"/>
      <c r="W2603" s="34"/>
      <c r="X2603" s="34"/>
      <c r="Y2603" s="34"/>
      <c r="Z2603" s="34"/>
      <c r="AA2603" s="63" t="str">
        <f t="shared" si="843"/>
        <v>-</v>
      </c>
      <c r="AB2603" s="63" t="str">
        <f t="shared" si="844"/>
        <v>-</v>
      </c>
      <c r="AC2603" s="63">
        <f>IF(ISBLANK($C2603),0,VLOOKUP($C2603,Listen!$A$2:$C$45,2,FALSE))</f>
        <v>0</v>
      </c>
      <c r="AD2603" s="63">
        <f>IF(ISBLANK($C2603),0,VLOOKUP($C2603,Listen!$A$2:$C$45,3,FALSE))</f>
        <v>0</v>
      </c>
      <c r="AE2603" s="49">
        <f t="shared" si="845"/>
        <v>0</v>
      </c>
      <c r="AF2603" s="49">
        <f t="shared" si="845"/>
        <v>0</v>
      </c>
      <c r="AG2603" s="49">
        <f>IFERROR(IF(OR($V2603&lt;&gt;"Ja",VLOOKUP($C2603,Listen!$A$2:$F$45,5,0)="Nein",D2603&lt;IF(C2603="LNG Anbindungsanlagen gemäß separater Festlegung",2022,2023)),$AC2603,$AA2603),0)</f>
        <v>0</v>
      </c>
      <c r="AH2603" s="49">
        <f>IFERROR(IF(OR($V2603&lt;&gt;"Ja",VLOOKUP($C2603,Listen!$A$2:$F$45,5,0)="Nein",D2603&lt;IF(C2603="LNG Anbindungsanlagen gemäß separater Festlegung",2022,2023)),$AC2603,$AA2603),0)</f>
        <v>0</v>
      </c>
      <c r="AI2603" s="49">
        <f>IFERROR(IF(OR($W2603&lt;&gt;"Ja",VLOOKUP($C2603,Listen!$A$2:$F$45,6,0)="Nein"),$AC2603,$AB2603),0)</f>
        <v>0</v>
      </c>
      <c r="AJ2603" s="49">
        <f>IFERROR(IF(OR($W2603&lt;&gt;"Ja",VLOOKUP($C2603,Listen!$A$2:$F$45,6,0)="Nein"),$AC2603,$AB2603),0)</f>
        <v>0</v>
      </c>
      <c r="AK2603" s="49">
        <f>IFERROR(IF(OR($W2603&lt;&gt;"Ja",VLOOKUP($C2603,Listen!$A$2:$F$45,6,0)="Nein"),$AC2603,$AB2603),0)</f>
        <v>0</v>
      </c>
      <c r="AL2603" s="51">
        <f t="shared" si="846"/>
        <v>0</v>
      </c>
      <c r="AM2603" s="296">
        <f>IFERROR(IF(VLOOKUP($C2603,Listen!$A$2:$F$45,6,0)="Ja",MAX(BC2603:BD2603),D_SAV!$BC2603),0)</f>
        <v>0</v>
      </c>
      <c r="AN2603" s="51">
        <f t="shared" si="847"/>
        <v>0</v>
      </c>
      <c r="AP2603" s="304">
        <f t="shared" si="848"/>
        <v>0</v>
      </c>
      <c r="AQ2603" s="304">
        <f t="shared" si="849"/>
        <v>0</v>
      </c>
      <c r="AR2603" s="304">
        <f t="shared" si="850"/>
        <v>0</v>
      </c>
      <c r="AS2603" s="304">
        <f t="shared" si="851"/>
        <v>0</v>
      </c>
      <c r="AT2603" s="304">
        <f t="shared" si="852"/>
        <v>0</v>
      </c>
      <c r="AU2603" s="304">
        <f t="shared" si="853"/>
        <v>0</v>
      </c>
      <c r="AV2603" s="304">
        <f t="shared" si="854"/>
        <v>0</v>
      </c>
      <c r="AW2603" s="304">
        <f t="shared" si="855"/>
        <v>0</v>
      </c>
      <c r="AX2603" s="304">
        <f t="shared" si="856"/>
        <v>0</v>
      </c>
      <c r="AY2603" s="304">
        <f t="shared" si="857"/>
        <v>0</v>
      </c>
      <c r="AZ2603" s="304">
        <f t="shared" si="858"/>
        <v>0</v>
      </c>
      <c r="BA2603" s="304">
        <f t="shared" si="859"/>
        <v>0</v>
      </c>
      <c r="BB2603" s="304">
        <f t="shared" si="860"/>
        <v>0</v>
      </c>
      <c r="BC2603" s="304">
        <f t="shared" si="861"/>
        <v>0</v>
      </c>
      <c r="BD2603" s="304">
        <f t="shared" si="862"/>
        <v>0</v>
      </c>
      <c r="BE2603" s="304">
        <f>IFERROR(IF(VLOOKUP($C2603,Listen!$A$2:$F$45,6,0)="Ja",BB2603-MAX(BC2603:BD2603),BB2603-BC2603),0)</f>
        <v>0</v>
      </c>
    </row>
    <row r="2604" spans="1:57" x14ac:dyDescent="0.25">
      <c r="A2604" s="320" t="str">
        <f>IF(AND(D2604&lt;&gt;0,C2604&lt;&gt;0,E2604&lt;&gt;0),IF(B2604&lt;&gt;0,CONCATENATE(B2604,"-AGr",VLOOKUP(C2604,Listen!$A$2:$D$45,4,FALSE),"-",D2604,"-",E2604,),CONCATENATE("AGr",VLOOKUP(C2604,Listen!$A$2:$D$45,4,FALSE),"-",D2604,"-",E2604)),"keine vollständige ID")</f>
        <v>keine vollständige ID</v>
      </c>
      <c r="B2604" s="301"/>
      <c r="C2604" s="287"/>
      <c r="D2604" s="34"/>
      <c r="E2604" s="306"/>
      <c r="F2604" s="116"/>
      <c r="G2604" s="17"/>
      <c r="H2604" s="17"/>
      <c r="I2604" s="17"/>
      <c r="J2604" s="17"/>
      <c r="K2604" s="17"/>
      <c r="L2604" s="17"/>
      <c r="M2604" s="17"/>
      <c r="N2604" s="17"/>
      <c r="O2604" s="116"/>
      <c r="P2604" s="117">
        <f>IF(D2604&gt;A_Stammdaten!$B$12,0,SUM(G2604,H2604,J2604,L2604:M2604)-SUM(I2604,K2604,N2604:O2604))</f>
        <v>0</v>
      </c>
      <c r="Q2604" s="17"/>
      <c r="R2604" s="17"/>
      <c r="S2604" s="17"/>
      <c r="T2604" s="17"/>
      <c r="U2604" s="62">
        <f t="shared" si="842"/>
        <v>0</v>
      </c>
      <c r="V2604" s="34"/>
      <c r="W2604" s="34"/>
      <c r="X2604" s="34"/>
      <c r="Y2604" s="34"/>
      <c r="Z2604" s="34"/>
      <c r="AA2604" s="63" t="str">
        <f t="shared" si="843"/>
        <v>-</v>
      </c>
      <c r="AB2604" s="63" t="str">
        <f t="shared" si="844"/>
        <v>-</v>
      </c>
      <c r="AC2604" s="63">
        <f>IF(ISBLANK($C2604),0,VLOOKUP($C2604,Listen!$A$2:$C$45,2,FALSE))</f>
        <v>0</v>
      </c>
      <c r="AD2604" s="63">
        <f>IF(ISBLANK($C2604),0,VLOOKUP($C2604,Listen!$A$2:$C$45,3,FALSE))</f>
        <v>0</v>
      </c>
      <c r="AE2604" s="49">
        <f t="shared" si="845"/>
        <v>0</v>
      </c>
      <c r="AF2604" s="49">
        <f t="shared" si="845"/>
        <v>0</v>
      </c>
      <c r="AG2604" s="49">
        <f>IFERROR(IF(OR($V2604&lt;&gt;"Ja",VLOOKUP($C2604,Listen!$A$2:$F$45,5,0)="Nein",D2604&lt;IF(C2604="LNG Anbindungsanlagen gemäß separater Festlegung",2022,2023)),$AC2604,$AA2604),0)</f>
        <v>0</v>
      </c>
      <c r="AH2604" s="49">
        <f>IFERROR(IF(OR($V2604&lt;&gt;"Ja",VLOOKUP($C2604,Listen!$A$2:$F$45,5,0)="Nein",D2604&lt;IF(C2604="LNG Anbindungsanlagen gemäß separater Festlegung",2022,2023)),$AC2604,$AA2604),0)</f>
        <v>0</v>
      </c>
      <c r="AI2604" s="49">
        <f>IFERROR(IF(OR($W2604&lt;&gt;"Ja",VLOOKUP($C2604,Listen!$A$2:$F$45,6,0)="Nein"),$AC2604,$AB2604),0)</f>
        <v>0</v>
      </c>
      <c r="AJ2604" s="49">
        <f>IFERROR(IF(OR($W2604&lt;&gt;"Ja",VLOOKUP($C2604,Listen!$A$2:$F$45,6,0)="Nein"),$AC2604,$AB2604),0)</f>
        <v>0</v>
      </c>
      <c r="AK2604" s="49">
        <f>IFERROR(IF(OR($W2604&lt;&gt;"Ja",VLOOKUP($C2604,Listen!$A$2:$F$45,6,0)="Nein"),$AC2604,$AB2604),0)</f>
        <v>0</v>
      </c>
      <c r="AL2604" s="51">
        <f t="shared" si="846"/>
        <v>0</v>
      </c>
      <c r="AM2604" s="296">
        <f>IFERROR(IF(VLOOKUP($C2604,Listen!$A$2:$F$45,6,0)="Ja",MAX(BC2604:BD2604),D_SAV!$BC2604),0)</f>
        <v>0</v>
      </c>
      <c r="AN2604" s="51">
        <f t="shared" si="847"/>
        <v>0</v>
      </c>
      <c r="AP2604" s="304">
        <f t="shared" si="848"/>
        <v>0</v>
      </c>
      <c r="AQ2604" s="304">
        <f t="shared" si="849"/>
        <v>0</v>
      </c>
      <c r="AR2604" s="304">
        <f t="shared" si="850"/>
        <v>0</v>
      </c>
      <c r="AS2604" s="304">
        <f t="shared" si="851"/>
        <v>0</v>
      </c>
      <c r="AT2604" s="304">
        <f t="shared" si="852"/>
        <v>0</v>
      </c>
      <c r="AU2604" s="304">
        <f t="shared" si="853"/>
        <v>0</v>
      </c>
      <c r="AV2604" s="304">
        <f t="shared" si="854"/>
        <v>0</v>
      </c>
      <c r="AW2604" s="304">
        <f t="shared" si="855"/>
        <v>0</v>
      </c>
      <c r="AX2604" s="304">
        <f t="shared" si="856"/>
        <v>0</v>
      </c>
      <c r="AY2604" s="304">
        <f t="shared" si="857"/>
        <v>0</v>
      </c>
      <c r="AZ2604" s="304">
        <f t="shared" si="858"/>
        <v>0</v>
      </c>
      <c r="BA2604" s="304">
        <f t="shared" si="859"/>
        <v>0</v>
      </c>
      <c r="BB2604" s="304">
        <f t="shared" si="860"/>
        <v>0</v>
      </c>
      <c r="BC2604" s="304">
        <f t="shared" si="861"/>
        <v>0</v>
      </c>
      <c r="BD2604" s="304">
        <f t="shared" si="862"/>
        <v>0</v>
      </c>
      <c r="BE2604" s="304">
        <f>IFERROR(IF(VLOOKUP($C2604,Listen!$A$2:$F$45,6,0)="Ja",BB2604-MAX(BC2604:BD2604),BB2604-BC2604),0)</f>
        <v>0</v>
      </c>
    </row>
    <row r="2605" spans="1:57" x14ac:dyDescent="0.25">
      <c r="A2605" s="320" t="str">
        <f>IF(AND(D2605&lt;&gt;0,C2605&lt;&gt;0,E2605&lt;&gt;0),IF(B2605&lt;&gt;0,CONCATENATE(B2605,"-AGr",VLOOKUP(C2605,Listen!$A$2:$D$45,4,FALSE),"-",D2605,"-",E2605,),CONCATENATE("AGr",VLOOKUP(C2605,Listen!$A$2:$D$45,4,FALSE),"-",D2605,"-",E2605)),"keine vollständige ID")</f>
        <v>keine vollständige ID</v>
      </c>
      <c r="B2605" s="301"/>
      <c r="C2605" s="287"/>
      <c r="D2605" s="34"/>
      <c r="E2605" s="306"/>
      <c r="F2605" s="116"/>
      <c r="G2605" s="17"/>
      <c r="H2605" s="17"/>
      <c r="I2605" s="17"/>
      <c r="J2605" s="17"/>
      <c r="K2605" s="17"/>
      <c r="L2605" s="17"/>
      <c r="M2605" s="17"/>
      <c r="N2605" s="17"/>
      <c r="O2605" s="116"/>
      <c r="P2605" s="117">
        <f>IF(D2605&gt;A_Stammdaten!$B$12,0,SUM(G2605,H2605,J2605,L2605:M2605)-SUM(I2605,K2605,N2605:O2605))</f>
        <v>0</v>
      </c>
      <c r="Q2605" s="17"/>
      <c r="R2605" s="17"/>
      <c r="S2605" s="17"/>
      <c r="T2605" s="17"/>
      <c r="U2605" s="62">
        <f t="shared" si="842"/>
        <v>0</v>
      </c>
      <c r="V2605" s="34"/>
      <c r="W2605" s="34"/>
      <c r="X2605" s="34"/>
      <c r="Y2605" s="34"/>
      <c r="Z2605" s="34"/>
      <c r="AA2605" s="63" t="str">
        <f t="shared" si="843"/>
        <v>-</v>
      </c>
      <c r="AB2605" s="63" t="str">
        <f t="shared" si="844"/>
        <v>-</v>
      </c>
      <c r="AC2605" s="63">
        <f>IF(ISBLANK($C2605),0,VLOOKUP($C2605,Listen!$A$2:$C$45,2,FALSE))</f>
        <v>0</v>
      </c>
      <c r="AD2605" s="63">
        <f>IF(ISBLANK($C2605),0,VLOOKUP($C2605,Listen!$A$2:$C$45,3,FALSE))</f>
        <v>0</v>
      </c>
      <c r="AE2605" s="49">
        <f t="shared" si="845"/>
        <v>0</v>
      </c>
      <c r="AF2605" s="49">
        <f t="shared" si="845"/>
        <v>0</v>
      </c>
      <c r="AG2605" s="49">
        <f>IFERROR(IF(OR($V2605&lt;&gt;"Ja",VLOOKUP($C2605,Listen!$A$2:$F$45,5,0)="Nein",D2605&lt;IF(C2605="LNG Anbindungsanlagen gemäß separater Festlegung",2022,2023)),$AC2605,$AA2605),0)</f>
        <v>0</v>
      </c>
      <c r="AH2605" s="49">
        <f>IFERROR(IF(OR($V2605&lt;&gt;"Ja",VLOOKUP($C2605,Listen!$A$2:$F$45,5,0)="Nein",D2605&lt;IF(C2605="LNG Anbindungsanlagen gemäß separater Festlegung",2022,2023)),$AC2605,$AA2605),0)</f>
        <v>0</v>
      </c>
      <c r="AI2605" s="49">
        <f>IFERROR(IF(OR($W2605&lt;&gt;"Ja",VLOOKUP($C2605,Listen!$A$2:$F$45,6,0)="Nein"),$AC2605,$AB2605),0)</f>
        <v>0</v>
      </c>
      <c r="AJ2605" s="49">
        <f>IFERROR(IF(OR($W2605&lt;&gt;"Ja",VLOOKUP($C2605,Listen!$A$2:$F$45,6,0)="Nein"),$AC2605,$AB2605),0)</f>
        <v>0</v>
      </c>
      <c r="AK2605" s="49">
        <f>IFERROR(IF(OR($W2605&lt;&gt;"Ja",VLOOKUP($C2605,Listen!$A$2:$F$45,6,0)="Nein"),$AC2605,$AB2605),0)</f>
        <v>0</v>
      </c>
      <c r="AL2605" s="51">
        <f t="shared" si="846"/>
        <v>0</v>
      </c>
      <c r="AM2605" s="296">
        <f>IFERROR(IF(VLOOKUP($C2605,Listen!$A$2:$F$45,6,0)="Ja",MAX(BC2605:BD2605),D_SAV!$BC2605),0)</f>
        <v>0</v>
      </c>
      <c r="AN2605" s="51">
        <f t="shared" si="847"/>
        <v>0</v>
      </c>
      <c r="AP2605" s="304">
        <f t="shared" si="848"/>
        <v>0</v>
      </c>
      <c r="AQ2605" s="304">
        <f t="shared" si="849"/>
        <v>0</v>
      </c>
      <c r="AR2605" s="304">
        <f t="shared" si="850"/>
        <v>0</v>
      </c>
      <c r="AS2605" s="304">
        <f t="shared" si="851"/>
        <v>0</v>
      </c>
      <c r="AT2605" s="304">
        <f t="shared" si="852"/>
        <v>0</v>
      </c>
      <c r="AU2605" s="304">
        <f t="shared" si="853"/>
        <v>0</v>
      </c>
      <c r="AV2605" s="304">
        <f t="shared" si="854"/>
        <v>0</v>
      </c>
      <c r="AW2605" s="304">
        <f t="shared" si="855"/>
        <v>0</v>
      </c>
      <c r="AX2605" s="304">
        <f t="shared" si="856"/>
        <v>0</v>
      </c>
      <c r="AY2605" s="304">
        <f t="shared" si="857"/>
        <v>0</v>
      </c>
      <c r="AZ2605" s="304">
        <f t="shared" si="858"/>
        <v>0</v>
      </c>
      <c r="BA2605" s="304">
        <f t="shared" si="859"/>
        <v>0</v>
      </c>
      <c r="BB2605" s="304">
        <f t="shared" si="860"/>
        <v>0</v>
      </c>
      <c r="BC2605" s="304">
        <f t="shared" si="861"/>
        <v>0</v>
      </c>
      <c r="BD2605" s="304">
        <f t="shared" si="862"/>
        <v>0</v>
      </c>
      <c r="BE2605" s="304">
        <f>IFERROR(IF(VLOOKUP($C2605,Listen!$A$2:$F$45,6,0)="Ja",BB2605-MAX(BC2605:BD2605),BB2605-BC2605),0)</f>
        <v>0</v>
      </c>
    </row>
    <row r="2606" spans="1:57" x14ac:dyDescent="0.25">
      <c r="A2606" s="320" t="str">
        <f>IF(AND(D2606&lt;&gt;0,C2606&lt;&gt;0,E2606&lt;&gt;0),IF(B2606&lt;&gt;0,CONCATENATE(B2606,"-AGr",VLOOKUP(C2606,Listen!$A$2:$D$45,4,FALSE),"-",D2606,"-",E2606,),CONCATENATE("AGr",VLOOKUP(C2606,Listen!$A$2:$D$45,4,FALSE),"-",D2606,"-",E2606)),"keine vollständige ID")</f>
        <v>keine vollständige ID</v>
      </c>
      <c r="B2606" s="301"/>
      <c r="C2606" s="287"/>
      <c r="D2606" s="34"/>
      <c r="E2606" s="306"/>
      <c r="F2606" s="116"/>
      <c r="G2606" s="17"/>
      <c r="H2606" s="17"/>
      <c r="I2606" s="17"/>
      <c r="J2606" s="17"/>
      <c r="K2606" s="17"/>
      <c r="L2606" s="17"/>
      <c r="M2606" s="17"/>
      <c r="N2606" s="17"/>
      <c r="O2606" s="116"/>
      <c r="P2606" s="117">
        <f>IF(D2606&gt;A_Stammdaten!$B$12,0,SUM(G2606,H2606,J2606,L2606:M2606)-SUM(I2606,K2606,N2606:O2606))</f>
        <v>0</v>
      </c>
      <c r="Q2606" s="17"/>
      <c r="R2606" s="17"/>
      <c r="S2606" s="17"/>
      <c r="T2606" s="17"/>
      <c r="U2606" s="62">
        <f t="shared" si="842"/>
        <v>0</v>
      </c>
      <c r="V2606" s="34"/>
      <c r="W2606" s="34"/>
      <c r="X2606" s="34"/>
      <c r="Y2606" s="34"/>
      <c r="Z2606" s="34"/>
      <c r="AA2606" s="63" t="str">
        <f t="shared" si="843"/>
        <v>-</v>
      </c>
      <c r="AB2606" s="63" t="str">
        <f t="shared" si="844"/>
        <v>-</v>
      </c>
      <c r="AC2606" s="63">
        <f>IF(ISBLANK($C2606),0,VLOOKUP($C2606,Listen!$A$2:$C$45,2,FALSE))</f>
        <v>0</v>
      </c>
      <c r="AD2606" s="63">
        <f>IF(ISBLANK($C2606),0,VLOOKUP($C2606,Listen!$A$2:$C$45,3,FALSE))</f>
        <v>0</v>
      </c>
      <c r="AE2606" s="49">
        <f t="shared" si="845"/>
        <v>0</v>
      </c>
      <c r="AF2606" s="49">
        <f t="shared" si="845"/>
        <v>0</v>
      </c>
      <c r="AG2606" s="49">
        <f>IFERROR(IF(OR($V2606&lt;&gt;"Ja",VLOOKUP($C2606,Listen!$A$2:$F$45,5,0)="Nein",D2606&lt;IF(C2606="LNG Anbindungsanlagen gemäß separater Festlegung",2022,2023)),$AC2606,$AA2606),0)</f>
        <v>0</v>
      </c>
      <c r="AH2606" s="49">
        <f>IFERROR(IF(OR($V2606&lt;&gt;"Ja",VLOOKUP($C2606,Listen!$A$2:$F$45,5,0)="Nein",D2606&lt;IF(C2606="LNG Anbindungsanlagen gemäß separater Festlegung",2022,2023)),$AC2606,$AA2606),0)</f>
        <v>0</v>
      </c>
      <c r="AI2606" s="49">
        <f>IFERROR(IF(OR($W2606&lt;&gt;"Ja",VLOOKUP($C2606,Listen!$A$2:$F$45,6,0)="Nein"),$AC2606,$AB2606),0)</f>
        <v>0</v>
      </c>
      <c r="AJ2606" s="49">
        <f>IFERROR(IF(OR($W2606&lt;&gt;"Ja",VLOOKUP($C2606,Listen!$A$2:$F$45,6,0)="Nein"),$AC2606,$AB2606),0)</f>
        <v>0</v>
      </c>
      <c r="AK2606" s="49">
        <f>IFERROR(IF(OR($W2606&lt;&gt;"Ja",VLOOKUP($C2606,Listen!$A$2:$F$45,6,0)="Nein"),$AC2606,$AB2606),0)</f>
        <v>0</v>
      </c>
      <c r="AL2606" s="51">
        <f t="shared" si="846"/>
        <v>0</v>
      </c>
      <c r="AM2606" s="296">
        <f>IFERROR(IF(VLOOKUP($C2606,Listen!$A$2:$F$45,6,0)="Ja",MAX(BC2606:BD2606),D_SAV!$BC2606),0)</f>
        <v>0</v>
      </c>
      <c r="AN2606" s="51">
        <f t="shared" si="847"/>
        <v>0</v>
      </c>
      <c r="AP2606" s="304">
        <f t="shared" si="848"/>
        <v>0</v>
      </c>
      <c r="AQ2606" s="304">
        <f t="shared" si="849"/>
        <v>0</v>
      </c>
      <c r="AR2606" s="304">
        <f t="shared" si="850"/>
        <v>0</v>
      </c>
      <c r="AS2606" s="304">
        <f t="shared" si="851"/>
        <v>0</v>
      </c>
      <c r="AT2606" s="304">
        <f t="shared" si="852"/>
        <v>0</v>
      </c>
      <c r="AU2606" s="304">
        <f t="shared" si="853"/>
        <v>0</v>
      </c>
      <c r="AV2606" s="304">
        <f t="shared" si="854"/>
        <v>0</v>
      </c>
      <c r="AW2606" s="304">
        <f t="shared" si="855"/>
        <v>0</v>
      </c>
      <c r="AX2606" s="304">
        <f t="shared" si="856"/>
        <v>0</v>
      </c>
      <c r="AY2606" s="304">
        <f t="shared" si="857"/>
        <v>0</v>
      </c>
      <c r="AZ2606" s="304">
        <f t="shared" si="858"/>
        <v>0</v>
      </c>
      <c r="BA2606" s="304">
        <f t="shared" si="859"/>
        <v>0</v>
      </c>
      <c r="BB2606" s="304">
        <f t="shared" si="860"/>
        <v>0</v>
      </c>
      <c r="BC2606" s="304">
        <f t="shared" si="861"/>
        <v>0</v>
      </c>
      <c r="BD2606" s="304">
        <f t="shared" si="862"/>
        <v>0</v>
      </c>
      <c r="BE2606" s="304">
        <f>IFERROR(IF(VLOOKUP($C2606,Listen!$A$2:$F$45,6,0)="Ja",BB2606-MAX(BC2606:BD2606),BB2606-BC2606),0)</f>
        <v>0</v>
      </c>
    </row>
    <row r="2607" spans="1:57" x14ac:dyDescent="0.25">
      <c r="A2607" s="320" t="str">
        <f>IF(AND(D2607&lt;&gt;0,C2607&lt;&gt;0,E2607&lt;&gt;0),IF(B2607&lt;&gt;0,CONCATENATE(B2607,"-AGr",VLOOKUP(C2607,Listen!$A$2:$D$45,4,FALSE),"-",D2607,"-",E2607,),CONCATENATE("AGr",VLOOKUP(C2607,Listen!$A$2:$D$45,4,FALSE),"-",D2607,"-",E2607)),"keine vollständige ID")</f>
        <v>keine vollständige ID</v>
      </c>
      <c r="B2607" s="301"/>
      <c r="C2607" s="287"/>
      <c r="D2607" s="34"/>
      <c r="E2607" s="306"/>
      <c r="F2607" s="116"/>
      <c r="G2607" s="17"/>
      <c r="H2607" s="17"/>
      <c r="I2607" s="17"/>
      <c r="J2607" s="17"/>
      <c r="K2607" s="17"/>
      <c r="L2607" s="17"/>
      <c r="M2607" s="17"/>
      <c r="N2607" s="17"/>
      <c r="O2607" s="116"/>
      <c r="P2607" s="117">
        <f>IF(D2607&gt;A_Stammdaten!$B$12,0,SUM(G2607,H2607,J2607,L2607:M2607)-SUM(I2607,K2607,N2607:O2607))</f>
        <v>0</v>
      </c>
      <c r="Q2607" s="17"/>
      <c r="R2607" s="17"/>
      <c r="S2607" s="17"/>
      <c r="T2607" s="17"/>
      <c r="U2607" s="62">
        <f t="shared" si="842"/>
        <v>0</v>
      </c>
      <c r="V2607" s="34"/>
      <c r="W2607" s="34"/>
      <c r="X2607" s="34"/>
      <c r="Y2607" s="34"/>
      <c r="Z2607" s="34"/>
      <c r="AA2607" s="63" t="str">
        <f t="shared" si="843"/>
        <v>-</v>
      </c>
      <c r="AB2607" s="63" t="str">
        <f t="shared" si="844"/>
        <v>-</v>
      </c>
      <c r="AC2607" s="63">
        <f>IF(ISBLANK($C2607),0,VLOOKUP($C2607,Listen!$A$2:$C$45,2,FALSE))</f>
        <v>0</v>
      </c>
      <c r="AD2607" s="63">
        <f>IF(ISBLANK($C2607),0,VLOOKUP($C2607,Listen!$A$2:$C$45,3,FALSE))</f>
        <v>0</v>
      </c>
      <c r="AE2607" s="49">
        <f t="shared" si="845"/>
        <v>0</v>
      </c>
      <c r="AF2607" s="49">
        <f t="shared" si="845"/>
        <v>0</v>
      </c>
      <c r="AG2607" s="49">
        <f>IFERROR(IF(OR($V2607&lt;&gt;"Ja",VLOOKUP($C2607,Listen!$A$2:$F$45,5,0)="Nein",D2607&lt;IF(C2607="LNG Anbindungsanlagen gemäß separater Festlegung",2022,2023)),$AC2607,$AA2607),0)</f>
        <v>0</v>
      </c>
      <c r="AH2607" s="49">
        <f>IFERROR(IF(OR($V2607&lt;&gt;"Ja",VLOOKUP($C2607,Listen!$A$2:$F$45,5,0)="Nein",D2607&lt;IF(C2607="LNG Anbindungsanlagen gemäß separater Festlegung",2022,2023)),$AC2607,$AA2607),0)</f>
        <v>0</v>
      </c>
      <c r="AI2607" s="49">
        <f>IFERROR(IF(OR($W2607&lt;&gt;"Ja",VLOOKUP($C2607,Listen!$A$2:$F$45,6,0)="Nein"),$AC2607,$AB2607),0)</f>
        <v>0</v>
      </c>
      <c r="AJ2607" s="49">
        <f>IFERROR(IF(OR($W2607&lt;&gt;"Ja",VLOOKUP($C2607,Listen!$A$2:$F$45,6,0)="Nein"),$AC2607,$AB2607),0)</f>
        <v>0</v>
      </c>
      <c r="AK2607" s="49">
        <f>IFERROR(IF(OR($W2607&lt;&gt;"Ja",VLOOKUP($C2607,Listen!$A$2:$F$45,6,0)="Nein"),$AC2607,$AB2607),0)</f>
        <v>0</v>
      </c>
      <c r="AL2607" s="51">
        <f t="shared" si="846"/>
        <v>0</v>
      </c>
      <c r="AM2607" s="296">
        <f>IFERROR(IF(VLOOKUP($C2607,Listen!$A$2:$F$45,6,0)="Ja",MAX(BC2607:BD2607),D_SAV!$BC2607),0)</f>
        <v>0</v>
      </c>
      <c r="AN2607" s="51">
        <f t="shared" si="847"/>
        <v>0</v>
      </c>
      <c r="AP2607" s="304">
        <f t="shared" si="848"/>
        <v>0</v>
      </c>
      <c r="AQ2607" s="304">
        <f t="shared" si="849"/>
        <v>0</v>
      </c>
      <c r="AR2607" s="304">
        <f t="shared" si="850"/>
        <v>0</v>
      </c>
      <c r="AS2607" s="304">
        <f t="shared" si="851"/>
        <v>0</v>
      </c>
      <c r="AT2607" s="304">
        <f t="shared" si="852"/>
        <v>0</v>
      </c>
      <c r="AU2607" s="304">
        <f t="shared" si="853"/>
        <v>0</v>
      </c>
      <c r="AV2607" s="304">
        <f t="shared" si="854"/>
        <v>0</v>
      </c>
      <c r="AW2607" s="304">
        <f t="shared" si="855"/>
        <v>0</v>
      </c>
      <c r="AX2607" s="304">
        <f t="shared" si="856"/>
        <v>0</v>
      </c>
      <c r="AY2607" s="304">
        <f t="shared" si="857"/>
        <v>0</v>
      </c>
      <c r="AZ2607" s="304">
        <f t="shared" si="858"/>
        <v>0</v>
      </c>
      <c r="BA2607" s="304">
        <f t="shared" si="859"/>
        <v>0</v>
      </c>
      <c r="BB2607" s="304">
        <f t="shared" si="860"/>
        <v>0</v>
      </c>
      <c r="BC2607" s="304">
        <f t="shared" si="861"/>
        <v>0</v>
      </c>
      <c r="BD2607" s="304">
        <f t="shared" si="862"/>
        <v>0</v>
      </c>
      <c r="BE2607" s="304">
        <f>IFERROR(IF(VLOOKUP($C2607,Listen!$A$2:$F$45,6,0)="Ja",BB2607-MAX(BC2607:BD2607),BB2607-BC2607),0)</f>
        <v>0</v>
      </c>
    </row>
    <row r="2608" spans="1:57" x14ac:dyDescent="0.25">
      <c r="A2608" s="320" t="str">
        <f>IF(AND(D2608&lt;&gt;0,C2608&lt;&gt;0,E2608&lt;&gt;0),IF(B2608&lt;&gt;0,CONCATENATE(B2608,"-AGr",VLOOKUP(C2608,Listen!$A$2:$D$45,4,FALSE),"-",D2608,"-",E2608,),CONCATENATE("AGr",VLOOKUP(C2608,Listen!$A$2:$D$45,4,FALSE),"-",D2608,"-",E2608)),"keine vollständige ID")</f>
        <v>keine vollständige ID</v>
      </c>
      <c r="B2608" s="301"/>
      <c r="C2608" s="287"/>
      <c r="D2608" s="34"/>
      <c r="E2608" s="306"/>
      <c r="F2608" s="116"/>
      <c r="G2608" s="17"/>
      <c r="H2608" s="17"/>
      <c r="I2608" s="17"/>
      <c r="J2608" s="17"/>
      <c r="K2608" s="17"/>
      <c r="L2608" s="17"/>
      <c r="M2608" s="17"/>
      <c r="N2608" s="17"/>
      <c r="O2608" s="116"/>
      <c r="P2608" s="117">
        <f>IF(D2608&gt;A_Stammdaten!$B$12,0,SUM(G2608,H2608,J2608,L2608:M2608)-SUM(I2608,K2608,N2608:O2608))</f>
        <v>0</v>
      </c>
      <c r="Q2608" s="17"/>
      <c r="R2608" s="17"/>
      <c r="S2608" s="17"/>
      <c r="T2608" s="17"/>
      <c r="U2608" s="62">
        <f t="shared" si="842"/>
        <v>0</v>
      </c>
      <c r="V2608" s="34"/>
      <c r="W2608" s="34"/>
      <c r="X2608" s="34"/>
      <c r="Y2608" s="34"/>
      <c r="Z2608" s="34"/>
      <c r="AA2608" s="63" t="str">
        <f t="shared" si="843"/>
        <v>-</v>
      </c>
      <c r="AB2608" s="63" t="str">
        <f t="shared" si="844"/>
        <v>-</v>
      </c>
      <c r="AC2608" s="63">
        <f>IF(ISBLANK($C2608),0,VLOOKUP($C2608,Listen!$A$2:$C$45,2,FALSE))</f>
        <v>0</v>
      </c>
      <c r="AD2608" s="63">
        <f>IF(ISBLANK($C2608),0,VLOOKUP($C2608,Listen!$A$2:$C$45,3,FALSE))</f>
        <v>0</v>
      </c>
      <c r="AE2608" s="49">
        <f t="shared" si="845"/>
        <v>0</v>
      </c>
      <c r="AF2608" s="49">
        <f t="shared" si="845"/>
        <v>0</v>
      </c>
      <c r="AG2608" s="49">
        <f>IFERROR(IF(OR($V2608&lt;&gt;"Ja",VLOOKUP($C2608,Listen!$A$2:$F$45,5,0)="Nein",D2608&lt;IF(C2608="LNG Anbindungsanlagen gemäß separater Festlegung",2022,2023)),$AC2608,$AA2608),0)</f>
        <v>0</v>
      </c>
      <c r="AH2608" s="49">
        <f>IFERROR(IF(OR($V2608&lt;&gt;"Ja",VLOOKUP($C2608,Listen!$A$2:$F$45,5,0)="Nein",D2608&lt;IF(C2608="LNG Anbindungsanlagen gemäß separater Festlegung",2022,2023)),$AC2608,$AA2608),0)</f>
        <v>0</v>
      </c>
      <c r="AI2608" s="49">
        <f>IFERROR(IF(OR($W2608&lt;&gt;"Ja",VLOOKUP($C2608,Listen!$A$2:$F$45,6,0)="Nein"),$AC2608,$AB2608),0)</f>
        <v>0</v>
      </c>
      <c r="AJ2608" s="49">
        <f>IFERROR(IF(OR($W2608&lt;&gt;"Ja",VLOOKUP($C2608,Listen!$A$2:$F$45,6,0)="Nein"),$AC2608,$AB2608),0)</f>
        <v>0</v>
      </c>
      <c r="AK2608" s="49">
        <f>IFERROR(IF(OR($W2608&lt;&gt;"Ja",VLOOKUP($C2608,Listen!$A$2:$F$45,6,0)="Nein"),$AC2608,$AB2608),0)</f>
        <v>0</v>
      </c>
      <c r="AL2608" s="51">
        <f t="shared" si="846"/>
        <v>0</v>
      </c>
      <c r="AM2608" s="296">
        <f>IFERROR(IF(VLOOKUP($C2608,Listen!$A$2:$F$45,6,0)="Ja",MAX(BC2608:BD2608),D_SAV!$BC2608),0)</f>
        <v>0</v>
      </c>
      <c r="AN2608" s="51">
        <f t="shared" si="847"/>
        <v>0</v>
      </c>
      <c r="AP2608" s="304">
        <f t="shared" si="848"/>
        <v>0</v>
      </c>
      <c r="AQ2608" s="304">
        <f t="shared" si="849"/>
        <v>0</v>
      </c>
      <c r="AR2608" s="304">
        <f t="shared" si="850"/>
        <v>0</v>
      </c>
      <c r="AS2608" s="304">
        <f t="shared" si="851"/>
        <v>0</v>
      </c>
      <c r="AT2608" s="304">
        <f t="shared" si="852"/>
        <v>0</v>
      </c>
      <c r="AU2608" s="304">
        <f t="shared" si="853"/>
        <v>0</v>
      </c>
      <c r="AV2608" s="304">
        <f t="shared" si="854"/>
        <v>0</v>
      </c>
      <c r="AW2608" s="304">
        <f t="shared" si="855"/>
        <v>0</v>
      </c>
      <c r="AX2608" s="304">
        <f t="shared" si="856"/>
        <v>0</v>
      </c>
      <c r="AY2608" s="304">
        <f t="shared" si="857"/>
        <v>0</v>
      </c>
      <c r="AZ2608" s="304">
        <f t="shared" si="858"/>
        <v>0</v>
      </c>
      <c r="BA2608" s="304">
        <f t="shared" si="859"/>
        <v>0</v>
      </c>
      <c r="BB2608" s="304">
        <f t="shared" si="860"/>
        <v>0</v>
      </c>
      <c r="BC2608" s="304">
        <f t="shared" si="861"/>
        <v>0</v>
      </c>
      <c r="BD2608" s="304">
        <f t="shared" si="862"/>
        <v>0</v>
      </c>
      <c r="BE2608" s="304">
        <f>IFERROR(IF(VLOOKUP($C2608,Listen!$A$2:$F$45,6,0)="Ja",BB2608-MAX(BC2608:BD2608),BB2608-BC2608),0)</f>
        <v>0</v>
      </c>
    </row>
    <row r="2609" spans="1:57" x14ac:dyDescent="0.25">
      <c r="A2609" s="320" t="str">
        <f>IF(AND(D2609&lt;&gt;0,C2609&lt;&gt;0,E2609&lt;&gt;0),IF(B2609&lt;&gt;0,CONCATENATE(B2609,"-AGr",VLOOKUP(C2609,Listen!$A$2:$D$45,4,FALSE),"-",D2609,"-",E2609,),CONCATENATE("AGr",VLOOKUP(C2609,Listen!$A$2:$D$45,4,FALSE),"-",D2609,"-",E2609)),"keine vollständige ID")</f>
        <v>keine vollständige ID</v>
      </c>
      <c r="B2609" s="301"/>
      <c r="C2609" s="287"/>
      <c r="D2609" s="34"/>
      <c r="E2609" s="306"/>
      <c r="F2609" s="116"/>
      <c r="G2609" s="17"/>
      <c r="H2609" s="17"/>
      <c r="I2609" s="17"/>
      <c r="J2609" s="17"/>
      <c r="K2609" s="17"/>
      <c r="L2609" s="17"/>
      <c r="M2609" s="17"/>
      <c r="N2609" s="17"/>
      <c r="O2609" s="116"/>
      <c r="P2609" s="117">
        <f>IF(D2609&gt;A_Stammdaten!$B$12,0,SUM(G2609,H2609,J2609,L2609:M2609)-SUM(I2609,K2609,N2609:O2609))</f>
        <v>0</v>
      </c>
      <c r="Q2609" s="17"/>
      <c r="R2609" s="17"/>
      <c r="S2609" s="17"/>
      <c r="T2609" s="17"/>
      <c r="U2609" s="62">
        <f t="shared" si="842"/>
        <v>0</v>
      </c>
      <c r="V2609" s="34"/>
      <c r="W2609" s="34"/>
      <c r="X2609" s="34"/>
      <c r="Y2609" s="34"/>
      <c r="Z2609" s="34"/>
      <c r="AA2609" s="63" t="str">
        <f t="shared" si="843"/>
        <v>-</v>
      </c>
      <c r="AB2609" s="63" t="str">
        <f t="shared" si="844"/>
        <v>-</v>
      </c>
      <c r="AC2609" s="63">
        <f>IF(ISBLANK($C2609),0,VLOOKUP($C2609,Listen!$A$2:$C$45,2,FALSE))</f>
        <v>0</v>
      </c>
      <c r="AD2609" s="63">
        <f>IF(ISBLANK($C2609),0,VLOOKUP($C2609,Listen!$A$2:$C$45,3,FALSE))</f>
        <v>0</v>
      </c>
      <c r="AE2609" s="49">
        <f t="shared" si="845"/>
        <v>0</v>
      </c>
      <c r="AF2609" s="49">
        <f t="shared" si="845"/>
        <v>0</v>
      </c>
      <c r="AG2609" s="49">
        <f>IFERROR(IF(OR($V2609&lt;&gt;"Ja",VLOOKUP($C2609,Listen!$A$2:$F$45,5,0)="Nein",D2609&lt;IF(C2609="LNG Anbindungsanlagen gemäß separater Festlegung",2022,2023)),$AC2609,$AA2609),0)</f>
        <v>0</v>
      </c>
      <c r="AH2609" s="49">
        <f>IFERROR(IF(OR($V2609&lt;&gt;"Ja",VLOOKUP($C2609,Listen!$A$2:$F$45,5,0)="Nein",D2609&lt;IF(C2609="LNG Anbindungsanlagen gemäß separater Festlegung",2022,2023)),$AC2609,$AA2609),0)</f>
        <v>0</v>
      </c>
      <c r="AI2609" s="49">
        <f>IFERROR(IF(OR($W2609&lt;&gt;"Ja",VLOOKUP($C2609,Listen!$A$2:$F$45,6,0)="Nein"),$AC2609,$AB2609),0)</f>
        <v>0</v>
      </c>
      <c r="AJ2609" s="49">
        <f>IFERROR(IF(OR($W2609&lt;&gt;"Ja",VLOOKUP($C2609,Listen!$A$2:$F$45,6,0)="Nein"),$AC2609,$AB2609),0)</f>
        <v>0</v>
      </c>
      <c r="AK2609" s="49">
        <f>IFERROR(IF(OR($W2609&lt;&gt;"Ja",VLOOKUP($C2609,Listen!$A$2:$F$45,6,0)="Nein"),$AC2609,$AB2609),0)</f>
        <v>0</v>
      </c>
      <c r="AL2609" s="51">
        <f t="shared" si="846"/>
        <v>0</v>
      </c>
      <c r="AM2609" s="296">
        <f>IFERROR(IF(VLOOKUP($C2609,Listen!$A$2:$F$45,6,0)="Ja",MAX(BC2609:BD2609),D_SAV!$BC2609),0)</f>
        <v>0</v>
      </c>
      <c r="AN2609" s="51">
        <f t="shared" si="847"/>
        <v>0</v>
      </c>
      <c r="AP2609" s="304">
        <f t="shared" si="848"/>
        <v>0</v>
      </c>
      <c r="AQ2609" s="304">
        <f t="shared" si="849"/>
        <v>0</v>
      </c>
      <c r="AR2609" s="304">
        <f t="shared" si="850"/>
        <v>0</v>
      </c>
      <c r="AS2609" s="304">
        <f t="shared" si="851"/>
        <v>0</v>
      </c>
      <c r="AT2609" s="304">
        <f t="shared" si="852"/>
        <v>0</v>
      </c>
      <c r="AU2609" s="304">
        <f t="shared" si="853"/>
        <v>0</v>
      </c>
      <c r="AV2609" s="304">
        <f t="shared" si="854"/>
        <v>0</v>
      </c>
      <c r="AW2609" s="304">
        <f t="shared" si="855"/>
        <v>0</v>
      </c>
      <c r="AX2609" s="304">
        <f t="shared" si="856"/>
        <v>0</v>
      </c>
      <c r="AY2609" s="304">
        <f t="shared" si="857"/>
        <v>0</v>
      </c>
      <c r="AZ2609" s="304">
        <f t="shared" si="858"/>
        <v>0</v>
      </c>
      <c r="BA2609" s="304">
        <f t="shared" si="859"/>
        <v>0</v>
      </c>
      <c r="BB2609" s="304">
        <f t="shared" si="860"/>
        <v>0</v>
      </c>
      <c r="BC2609" s="304">
        <f t="shared" si="861"/>
        <v>0</v>
      </c>
      <c r="BD2609" s="304">
        <f t="shared" si="862"/>
        <v>0</v>
      </c>
      <c r="BE2609" s="304">
        <f>IFERROR(IF(VLOOKUP($C2609,Listen!$A$2:$F$45,6,0)="Ja",BB2609-MAX(BC2609:BD2609),BB2609-BC2609),0)</f>
        <v>0</v>
      </c>
    </row>
    <row r="2610" spans="1:57" x14ac:dyDescent="0.25">
      <c r="A2610" s="320" t="str">
        <f>IF(AND(D2610&lt;&gt;0,C2610&lt;&gt;0,E2610&lt;&gt;0),IF(B2610&lt;&gt;0,CONCATENATE(B2610,"-AGr",VLOOKUP(C2610,Listen!$A$2:$D$45,4,FALSE),"-",D2610,"-",E2610,),CONCATENATE("AGr",VLOOKUP(C2610,Listen!$A$2:$D$45,4,FALSE),"-",D2610,"-",E2610)),"keine vollständige ID")</f>
        <v>keine vollständige ID</v>
      </c>
      <c r="B2610" s="301"/>
      <c r="C2610" s="287"/>
      <c r="D2610" s="34"/>
      <c r="E2610" s="306"/>
      <c r="F2610" s="116"/>
      <c r="G2610" s="17"/>
      <c r="H2610" s="17"/>
      <c r="I2610" s="17"/>
      <c r="J2610" s="17"/>
      <c r="K2610" s="17"/>
      <c r="L2610" s="17"/>
      <c r="M2610" s="17"/>
      <c r="N2610" s="17"/>
      <c r="O2610" s="116"/>
      <c r="P2610" s="117">
        <f>IF(D2610&gt;A_Stammdaten!$B$12,0,SUM(G2610,H2610,J2610,L2610:M2610)-SUM(I2610,K2610,N2610:O2610))</f>
        <v>0</v>
      </c>
      <c r="Q2610" s="17"/>
      <c r="R2610" s="17"/>
      <c r="S2610" s="17"/>
      <c r="T2610" s="17"/>
      <c r="U2610" s="62">
        <f t="shared" si="842"/>
        <v>0</v>
      </c>
      <c r="V2610" s="34"/>
      <c r="W2610" s="34"/>
      <c r="X2610" s="34"/>
      <c r="Y2610" s="34"/>
      <c r="Z2610" s="34"/>
      <c r="AA2610" s="63" t="str">
        <f t="shared" si="843"/>
        <v>-</v>
      </c>
      <c r="AB2610" s="63" t="str">
        <f t="shared" si="844"/>
        <v>-</v>
      </c>
      <c r="AC2610" s="63">
        <f>IF(ISBLANK($C2610),0,VLOOKUP($C2610,Listen!$A$2:$C$45,2,FALSE))</f>
        <v>0</v>
      </c>
      <c r="AD2610" s="63">
        <f>IF(ISBLANK($C2610),0,VLOOKUP($C2610,Listen!$A$2:$C$45,3,FALSE))</f>
        <v>0</v>
      </c>
      <c r="AE2610" s="49">
        <f t="shared" si="845"/>
        <v>0</v>
      </c>
      <c r="AF2610" s="49">
        <f t="shared" si="845"/>
        <v>0</v>
      </c>
      <c r="AG2610" s="49">
        <f>IFERROR(IF(OR($V2610&lt;&gt;"Ja",VLOOKUP($C2610,Listen!$A$2:$F$45,5,0)="Nein",D2610&lt;IF(C2610="LNG Anbindungsanlagen gemäß separater Festlegung",2022,2023)),$AC2610,$AA2610),0)</f>
        <v>0</v>
      </c>
      <c r="AH2610" s="49">
        <f>IFERROR(IF(OR($V2610&lt;&gt;"Ja",VLOOKUP($C2610,Listen!$A$2:$F$45,5,0)="Nein",D2610&lt;IF(C2610="LNG Anbindungsanlagen gemäß separater Festlegung",2022,2023)),$AC2610,$AA2610),0)</f>
        <v>0</v>
      </c>
      <c r="AI2610" s="49">
        <f>IFERROR(IF(OR($W2610&lt;&gt;"Ja",VLOOKUP($C2610,Listen!$A$2:$F$45,6,0)="Nein"),$AC2610,$AB2610),0)</f>
        <v>0</v>
      </c>
      <c r="AJ2610" s="49">
        <f>IFERROR(IF(OR($W2610&lt;&gt;"Ja",VLOOKUP($C2610,Listen!$A$2:$F$45,6,0)="Nein"),$AC2610,$AB2610),0)</f>
        <v>0</v>
      </c>
      <c r="AK2610" s="49">
        <f>IFERROR(IF(OR($W2610&lt;&gt;"Ja",VLOOKUP($C2610,Listen!$A$2:$F$45,6,0)="Nein"),$AC2610,$AB2610),0)</f>
        <v>0</v>
      </c>
      <c r="AL2610" s="51">
        <f t="shared" si="846"/>
        <v>0</v>
      </c>
      <c r="AM2610" s="296">
        <f>IFERROR(IF(VLOOKUP($C2610,Listen!$A$2:$F$45,6,0)="Ja",MAX(BC2610:BD2610),D_SAV!$BC2610),0)</f>
        <v>0</v>
      </c>
      <c r="AN2610" s="51">
        <f t="shared" si="847"/>
        <v>0</v>
      </c>
      <c r="AP2610" s="304">
        <f t="shared" si="848"/>
        <v>0</v>
      </c>
      <c r="AQ2610" s="304">
        <f t="shared" si="849"/>
        <v>0</v>
      </c>
      <c r="AR2610" s="304">
        <f t="shared" si="850"/>
        <v>0</v>
      </c>
      <c r="AS2610" s="304">
        <f t="shared" si="851"/>
        <v>0</v>
      </c>
      <c r="AT2610" s="304">
        <f t="shared" si="852"/>
        <v>0</v>
      </c>
      <c r="AU2610" s="304">
        <f t="shared" si="853"/>
        <v>0</v>
      </c>
      <c r="AV2610" s="304">
        <f t="shared" si="854"/>
        <v>0</v>
      </c>
      <c r="AW2610" s="304">
        <f t="shared" si="855"/>
        <v>0</v>
      </c>
      <c r="AX2610" s="304">
        <f t="shared" si="856"/>
        <v>0</v>
      </c>
      <c r="AY2610" s="304">
        <f t="shared" si="857"/>
        <v>0</v>
      </c>
      <c r="AZ2610" s="304">
        <f t="shared" si="858"/>
        <v>0</v>
      </c>
      <c r="BA2610" s="304">
        <f t="shared" si="859"/>
        <v>0</v>
      </c>
      <c r="BB2610" s="304">
        <f t="shared" si="860"/>
        <v>0</v>
      </c>
      <c r="BC2610" s="304">
        <f t="shared" si="861"/>
        <v>0</v>
      </c>
      <c r="BD2610" s="304">
        <f t="shared" si="862"/>
        <v>0</v>
      </c>
      <c r="BE2610" s="304">
        <f>IFERROR(IF(VLOOKUP($C2610,Listen!$A$2:$F$45,6,0)="Ja",BB2610-MAX(BC2610:BD2610),BB2610-BC2610),0)</f>
        <v>0</v>
      </c>
    </row>
    <row r="2611" spans="1:57" x14ac:dyDescent="0.25">
      <c r="A2611" s="320" t="str">
        <f>IF(AND(D2611&lt;&gt;0,C2611&lt;&gt;0,E2611&lt;&gt;0),IF(B2611&lt;&gt;0,CONCATENATE(B2611,"-AGr",VLOOKUP(C2611,Listen!$A$2:$D$45,4,FALSE),"-",D2611,"-",E2611,),CONCATENATE("AGr",VLOOKUP(C2611,Listen!$A$2:$D$45,4,FALSE),"-",D2611,"-",E2611)),"keine vollständige ID")</f>
        <v>keine vollständige ID</v>
      </c>
      <c r="B2611" s="301"/>
      <c r="C2611" s="287"/>
      <c r="D2611" s="34"/>
      <c r="E2611" s="306"/>
      <c r="F2611" s="116"/>
      <c r="G2611" s="17"/>
      <c r="H2611" s="17"/>
      <c r="I2611" s="17"/>
      <c r="J2611" s="17"/>
      <c r="K2611" s="17"/>
      <c r="L2611" s="17"/>
      <c r="M2611" s="17"/>
      <c r="N2611" s="17"/>
      <c r="O2611" s="116"/>
      <c r="P2611" s="117">
        <f>IF(D2611&gt;A_Stammdaten!$B$12,0,SUM(G2611,H2611,J2611,L2611:M2611)-SUM(I2611,K2611,N2611:O2611))</f>
        <v>0</v>
      </c>
      <c r="Q2611" s="17"/>
      <c r="R2611" s="17"/>
      <c r="S2611" s="17"/>
      <c r="T2611" s="17"/>
      <c r="U2611" s="62">
        <f t="shared" si="842"/>
        <v>0</v>
      </c>
      <c r="V2611" s="34"/>
      <c r="W2611" s="34"/>
      <c r="X2611" s="34"/>
      <c r="Y2611" s="34"/>
      <c r="Z2611" s="34"/>
      <c r="AA2611" s="63" t="str">
        <f t="shared" si="843"/>
        <v>-</v>
      </c>
      <c r="AB2611" s="63" t="str">
        <f t="shared" si="844"/>
        <v>-</v>
      </c>
      <c r="AC2611" s="63">
        <f>IF(ISBLANK($C2611),0,VLOOKUP($C2611,Listen!$A$2:$C$45,2,FALSE))</f>
        <v>0</v>
      </c>
      <c r="AD2611" s="63">
        <f>IF(ISBLANK($C2611),0,VLOOKUP($C2611,Listen!$A$2:$C$45,3,FALSE))</f>
        <v>0</v>
      </c>
      <c r="AE2611" s="49">
        <f t="shared" si="845"/>
        <v>0</v>
      </c>
      <c r="AF2611" s="49">
        <f t="shared" si="845"/>
        <v>0</v>
      </c>
      <c r="AG2611" s="49">
        <f>IFERROR(IF(OR($V2611&lt;&gt;"Ja",VLOOKUP($C2611,Listen!$A$2:$F$45,5,0)="Nein",D2611&lt;IF(C2611="LNG Anbindungsanlagen gemäß separater Festlegung",2022,2023)),$AC2611,$AA2611),0)</f>
        <v>0</v>
      </c>
      <c r="AH2611" s="49">
        <f>IFERROR(IF(OR($V2611&lt;&gt;"Ja",VLOOKUP($C2611,Listen!$A$2:$F$45,5,0)="Nein",D2611&lt;IF(C2611="LNG Anbindungsanlagen gemäß separater Festlegung",2022,2023)),$AC2611,$AA2611),0)</f>
        <v>0</v>
      </c>
      <c r="AI2611" s="49">
        <f>IFERROR(IF(OR($W2611&lt;&gt;"Ja",VLOOKUP($C2611,Listen!$A$2:$F$45,6,0)="Nein"),$AC2611,$AB2611),0)</f>
        <v>0</v>
      </c>
      <c r="AJ2611" s="49">
        <f>IFERROR(IF(OR($W2611&lt;&gt;"Ja",VLOOKUP($C2611,Listen!$A$2:$F$45,6,0)="Nein"),$AC2611,$AB2611),0)</f>
        <v>0</v>
      </c>
      <c r="AK2611" s="49">
        <f>IFERROR(IF(OR($W2611&lt;&gt;"Ja",VLOOKUP($C2611,Listen!$A$2:$F$45,6,0)="Nein"),$AC2611,$AB2611),0)</f>
        <v>0</v>
      </c>
      <c r="AL2611" s="51">
        <f t="shared" si="846"/>
        <v>0</v>
      </c>
      <c r="AM2611" s="296">
        <f>IFERROR(IF(VLOOKUP($C2611,Listen!$A$2:$F$45,6,0)="Ja",MAX(BC2611:BD2611),D_SAV!$BC2611),0)</f>
        <v>0</v>
      </c>
      <c r="AN2611" s="51">
        <f t="shared" si="847"/>
        <v>0</v>
      </c>
      <c r="AP2611" s="304">
        <f t="shared" si="848"/>
        <v>0</v>
      </c>
      <c r="AQ2611" s="304">
        <f t="shared" si="849"/>
        <v>0</v>
      </c>
      <c r="AR2611" s="304">
        <f t="shared" si="850"/>
        <v>0</v>
      </c>
      <c r="AS2611" s="304">
        <f t="shared" si="851"/>
        <v>0</v>
      </c>
      <c r="AT2611" s="304">
        <f t="shared" si="852"/>
        <v>0</v>
      </c>
      <c r="AU2611" s="304">
        <f t="shared" si="853"/>
        <v>0</v>
      </c>
      <c r="AV2611" s="304">
        <f t="shared" si="854"/>
        <v>0</v>
      </c>
      <c r="AW2611" s="304">
        <f t="shared" si="855"/>
        <v>0</v>
      </c>
      <c r="AX2611" s="304">
        <f t="shared" si="856"/>
        <v>0</v>
      </c>
      <c r="AY2611" s="304">
        <f t="shared" si="857"/>
        <v>0</v>
      </c>
      <c r="AZ2611" s="304">
        <f t="shared" si="858"/>
        <v>0</v>
      </c>
      <c r="BA2611" s="304">
        <f t="shared" si="859"/>
        <v>0</v>
      </c>
      <c r="BB2611" s="304">
        <f t="shared" si="860"/>
        <v>0</v>
      </c>
      <c r="BC2611" s="304">
        <f t="shared" si="861"/>
        <v>0</v>
      </c>
      <c r="BD2611" s="304">
        <f t="shared" si="862"/>
        <v>0</v>
      </c>
      <c r="BE2611" s="304">
        <f>IFERROR(IF(VLOOKUP($C2611,Listen!$A$2:$F$45,6,0)="Ja",BB2611-MAX(BC2611:BD2611),BB2611-BC2611),0)</f>
        <v>0</v>
      </c>
    </row>
    <row r="2612" spans="1:57" x14ac:dyDescent="0.25">
      <c r="A2612" s="320" t="str">
        <f>IF(AND(D2612&lt;&gt;0,C2612&lt;&gt;0,E2612&lt;&gt;0),IF(B2612&lt;&gt;0,CONCATENATE(B2612,"-AGr",VLOOKUP(C2612,Listen!$A$2:$D$45,4,FALSE),"-",D2612,"-",E2612,),CONCATENATE("AGr",VLOOKUP(C2612,Listen!$A$2:$D$45,4,FALSE),"-",D2612,"-",E2612)),"keine vollständige ID")</f>
        <v>keine vollständige ID</v>
      </c>
      <c r="B2612" s="301"/>
      <c r="C2612" s="287"/>
      <c r="D2612" s="34"/>
      <c r="E2612" s="306"/>
      <c r="F2612" s="116"/>
      <c r="G2612" s="17"/>
      <c r="H2612" s="17"/>
      <c r="I2612" s="17"/>
      <c r="J2612" s="17"/>
      <c r="K2612" s="17"/>
      <c r="L2612" s="17"/>
      <c r="M2612" s="17"/>
      <c r="N2612" s="17"/>
      <c r="O2612" s="116"/>
      <c r="P2612" s="117">
        <f>IF(D2612&gt;A_Stammdaten!$B$12,0,SUM(G2612,H2612,J2612,L2612:M2612)-SUM(I2612,K2612,N2612:O2612))</f>
        <v>0</v>
      </c>
      <c r="Q2612" s="17"/>
      <c r="R2612" s="17"/>
      <c r="S2612" s="17"/>
      <c r="T2612" s="17"/>
      <c r="U2612" s="62">
        <f t="shared" si="842"/>
        <v>0</v>
      </c>
      <c r="V2612" s="34"/>
      <c r="W2612" s="34"/>
      <c r="X2612" s="34"/>
      <c r="Y2612" s="34"/>
      <c r="Z2612" s="34"/>
      <c r="AA2612" s="63" t="str">
        <f t="shared" si="843"/>
        <v>-</v>
      </c>
      <c r="AB2612" s="63" t="str">
        <f t="shared" si="844"/>
        <v>-</v>
      </c>
      <c r="AC2612" s="63">
        <f>IF(ISBLANK($C2612),0,VLOOKUP($C2612,Listen!$A$2:$C$45,2,FALSE))</f>
        <v>0</v>
      </c>
      <c r="AD2612" s="63">
        <f>IF(ISBLANK($C2612),0,VLOOKUP($C2612,Listen!$A$2:$C$45,3,FALSE))</f>
        <v>0</v>
      </c>
      <c r="AE2612" s="49">
        <f t="shared" si="845"/>
        <v>0</v>
      </c>
      <c r="AF2612" s="49">
        <f t="shared" si="845"/>
        <v>0</v>
      </c>
      <c r="AG2612" s="49">
        <f>IFERROR(IF(OR($V2612&lt;&gt;"Ja",VLOOKUP($C2612,Listen!$A$2:$F$45,5,0)="Nein",D2612&lt;IF(C2612="LNG Anbindungsanlagen gemäß separater Festlegung",2022,2023)),$AC2612,$AA2612),0)</f>
        <v>0</v>
      </c>
      <c r="AH2612" s="49">
        <f>IFERROR(IF(OR($V2612&lt;&gt;"Ja",VLOOKUP($C2612,Listen!$A$2:$F$45,5,0)="Nein",D2612&lt;IF(C2612="LNG Anbindungsanlagen gemäß separater Festlegung",2022,2023)),$AC2612,$AA2612),0)</f>
        <v>0</v>
      </c>
      <c r="AI2612" s="49">
        <f>IFERROR(IF(OR($W2612&lt;&gt;"Ja",VLOOKUP($C2612,Listen!$A$2:$F$45,6,0)="Nein"),$AC2612,$AB2612),0)</f>
        <v>0</v>
      </c>
      <c r="AJ2612" s="49">
        <f>IFERROR(IF(OR($W2612&lt;&gt;"Ja",VLOOKUP($C2612,Listen!$A$2:$F$45,6,0)="Nein"),$AC2612,$AB2612),0)</f>
        <v>0</v>
      </c>
      <c r="AK2612" s="49">
        <f>IFERROR(IF(OR($W2612&lt;&gt;"Ja",VLOOKUP($C2612,Listen!$A$2:$F$45,6,0)="Nein"),$AC2612,$AB2612),0)</f>
        <v>0</v>
      </c>
      <c r="AL2612" s="51">
        <f t="shared" si="846"/>
        <v>0</v>
      </c>
      <c r="AM2612" s="296">
        <f>IFERROR(IF(VLOOKUP($C2612,Listen!$A$2:$F$45,6,0)="Ja",MAX(BC2612:BD2612),D_SAV!$BC2612),0)</f>
        <v>0</v>
      </c>
      <c r="AN2612" s="51">
        <f t="shared" si="847"/>
        <v>0</v>
      </c>
      <c r="AP2612" s="304">
        <f t="shared" si="848"/>
        <v>0</v>
      </c>
      <c r="AQ2612" s="304">
        <f t="shared" si="849"/>
        <v>0</v>
      </c>
      <c r="AR2612" s="304">
        <f t="shared" si="850"/>
        <v>0</v>
      </c>
      <c r="AS2612" s="304">
        <f t="shared" si="851"/>
        <v>0</v>
      </c>
      <c r="AT2612" s="304">
        <f t="shared" si="852"/>
        <v>0</v>
      </c>
      <c r="AU2612" s="304">
        <f t="shared" si="853"/>
        <v>0</v>
      </c>
      <c r="AV2612" s="304">
        <f t="shared" si="854"/>
        <v>0</v>
      </c>
      <c r="AW2612" s="304">
        <f t="shared" si="855"/>
        <v>0</v>
      </c>
      <c r="AX2612" s="304">
        <f t="shared" si="856"/>
        <v>0</v>
      </c>
      <c r="AY2612" s="304">
        <f t="shared" si="857"/>
        <v>0</v>
      </c>
      <c r="AZ2612" s="304">
        <f t="shared" si="858"/>
        <v>0</v>
      </c>
      <c r="BA2612" s="304">
        <f t="shared" si="859"/>
        <v>0</v>
      </c>
      <c r="BB2612" s="304">
        <f t="shared" si="860"/>
        <v>0</v>
      </c>
      <c r="BC2612" s="304">
        <f t="shared" si="861"/>
        <v>0</v>
      </c>
      <c r="BD2612" s="304">
        <f t="shared" si="862"/>
        <v>0</v>
      </c>
      <c r="BE2612" s="304">
        <f>IFERROR(IF(VLOOKUP($C2612,Listen!$A$2:$F$45,6,0)="Ja",BB2612-MAX(BC2612:BD2612),BB2612-BC2612),0)</f>
        <v>0</v>
      </c>
    </row>
    <row r="2613" spans="1:57" x14ac:dyDescent="0.25">
      <c r="A2613" s="320" t="str">
        <f>IF(AND(D2613&lt;&gt;0,C2613&lt;&gt;0,E2613&lt;&gt;0),IF(B2613&lt;&gt;0,CONCATENATE(B2613,"-AGr",VLOOKUP(C2613,Listen!$A$2:$D$45,4,FALSE),"-",D2613,"-",E2613,),CONCATENATE("AGr",VLOOKUP(C2613,Listen!$A$2:$D$45,4,FALSE),"-",D2613,"-",E2613)),"keine vollständige ID")</f>
        <v>keine vollständige ID</v>
      </c>
      <c r="B2613" s="301"/>
      <c r="C2613" s="287"/>
      <c r="D2613" s="34"/>
      <c r="E2613" s="306"/>
      <c r="F2613" s="116"/>
      <c r="G2613" s="17"/>
      <c r="H2613" s="17"/>
      <c r="I2613" s="17"/>
      <c r="J2613" s="17"/>
      <c r="K2613" s="17"/>
      <c r="L2613" s="17"/>
      <c r="M2613" s="17"/>
      <c r="N2613" s="17"/>
      <c r="O2613" s="116"/>
      <c r="P2613" s="117">
        <f>IF(D2613&gt;A_Stammdaten!$B$12,0,SUM(G2613,H2613,J2613,L2613:M2613)-SUM(I2613,K2613,N2613:O2613))</f>
        <v>0</v>
      </c>
      <c r="Q2613" s="17"/>
      <c r="R2613" s="17"/>
      <c r="S2613" s="17"/>
      <c r="T2613" s="17"/>
      <c r="U2613" s="62">
        <f t="shared" si="842"/>
        <v>0</v>
      </c>
      <c r="V2613" s="34"/>
      <c r="W2613" s="34"/>
      <c r="X2613" s="34"/>
      <c r="Y2613" s="34"/>
      <c r="Z2613" s="34"/>
      <c r="AA2613" s="63" t="str">
        <f t="shared" si="843"/>
        <v>-</v>
      </c>
      <c r="AB2613" s="63" t="str">
        <f t="shared" si="844"/>
        <v>-</v>
      </c>
      <c r="AC2613" s="63">
        <f>IF(ISBLANK($C2613),0,VLOOKUP($C2613,Listen!$A$2:$C$45,2,FALSE))</f>
        <v>0</v>
      </c>
      <c r="AD2613" s="63">
        <f>IF(ISBLANK($C2613),0,VLOOKUP($C2613,Listen!$A$2:$C$45,3,FALSE))</f>
        <v>0</v>
      </c>
      <c r="AE2613" s="49">
        <f t="shared" si="845"/>
        <v>0</v>
      </c>
      <c r="AF2613" s="49">
        <f t="shared" si="845"/>
        <v>0</v>
      </c>
      <c r="AG2613" s="49">
        <f>IFERROR(IF(OR($V2613&lt;&gt;"Ja",VLOOKUP($C2613,Listen!$A$2:$F$45,5,0)="Nein",D2613&lt;IF(C2613="LNG Anbindungsanlagen gemäß separater Festlegung",2022,2023)),$AC2613,$AA2613),0)</f>
        <v>0</v>
      </c>
      <c r="AH2613" s="49">
        <f>IFERROR(IF(OR($V2613&lt;&gt;"Ja",VLOOKUP($C2613,Listen!$A$2:$F$45,5,0)="Nein",D2613&lt;IF(C2613="LNG Anbindungsanlagen gemäß separater Festlegung",2022,2023)),$AC2613,$AA2613),0)</f>
        <v>0</v>
      </c>
      <c r="AI2613" s="49">
        <f>IFERROR(IF(OR($W2613&lt;&gt;"Ja",VLOOKUP($C2613,Listen!$A$2:$F$45,6,0)="Nein"),$AC2613,$AB2613),0)</f>
        <v>0</v>
      </c>
      <c r="AJ2613" s="49">
        <f>IFERROR(IF(OR($W2613&lt;&gt;"Ja",VLOOKUP($C2613,Listen!$A$2:$F$45,6,0)="Nein"),$AC2613,$AB2613),0)</f>
        <v>0</v>
      </c>
      <c r="AK2613" s="49">
        <f>IFERROR(IF(OR($W2613&lt;&gt;"Ja",VLOOKUP($C2613,Listen!$A$2:$F$45,6,0)="Nein"),$AC2613,$AB2613),0)</f>
        <v>0</v>
      </c>
      <c r="AL2613" s="51">
        <f t="shared" si="846"/>
        <v>0</v>
      </c>
      <c r="AM2613" s="296">
        <f>IFERROR(IF(VLOOKUP($C2613,Listen!$A$2:$F$45,6,0)="Ja",MAX(BC2613:BD2613),D_SAV!$BC2613),0)</f>
        <v>0</v>
      </c>
      <c r="AN2613" s="51">
        <f t="shared" si="847"/>
        <v>0</v>
      </c>
      <c r="AP2613" s="304">
        <f t="shared" si="848"/>
        <v>0</v>
      </c>
      <c r="AQ2613" s="304">
        <f t="shared" si="849"/>
        <v>0</v>
      </c>
      <c r="AR2613" s="304">
        <f t="shared" si="850"/>
        <v>0</v>
      </c>
      <c r="AS2613" s="304">
        <f t="shared" si="851"/>
        <v>0</v>
      </c>
      <c r="AT2613" s="304">
        <f t="shared" si="852"/>
        <v>0</v>
      </c>
      <c r="AU2613" s="304">
        <f t="shared" si="853"/>
        <v>0</v>
      </c>
      <c r="AV2613" s="304">
        <f t="shared" si="854"/>
        <v>0</v>
      </c>
      <c r="AW2613" s="304">
        <f t="shared" si="855"/>
        <v>0</v>
      </c>
      <c r="AX2613" s="304">
        <f t="shared" si="856"/>
        <v>0</v>
      </c>
      <c r="AY2613" s="304">
        <f t="shared" si="857"/>
        <v>0</v>
      </c>
      <c r="AZ2613" s="304">
        <f t="shared" si="858"/>
        <v>0</v>
      </c>
      <c r="BA2613" s="304">
        <f t="shared" si="859"/>
        <v>0</v>
      </c>
      <c r="BB2613" s="304">
        <f t="shared" si="860"/>
        <v>0</v>
      </c>
      <c r="BC2613" s="304">
        <f t="shared" si="861"/>
        <v>0</v>
      </c>
      <c r="BD2613" s="304">
        <f t="shared" si="862"/>
        <v>0</v>
      </c>
      <c r="BE2613" s="304">
        <f>IFERROR(IF(VLOOKUP($C2613,Listen!$A$2:$F$45,6,0)="Ja",BB2613-MAX(BC2613:BD2613),BB2613-BC2613),0)</f>
        <v>0</v>
      </c>
    </row>
    <row r="2614" spans="1:57" x14ac:dyDescent="0.25">
      <c r="A2614" s="320" t="str">
        <f>IF(AND(D2614&lt;&gt;0,C2614&lt;&gt;0,E2614&lt;&gt;0),IF(B2614&lt;&gt;0,CONCATENATE(B2614,"-AGr",VLOOKUP(C2614,Listen!$A$2:$D$45,4,FALSE),"-",D2614,"-",E2614,),CONCATENATE("AGr",VLOOKUP(C2614,Listen!$A$2:$D$45,4,FALSE),"-",D2614,"-",E2614)),"keine vollständige ID")</f>
        <v>keine vollständige ID</v>
      </c>
      <c r="B2614" s="301"/>
      <c r="C2614" s="287"/>
      <c r="D2614" s="34"/>
      <c r="E2614" s="306"/>
      <c r="F2614" s="116"/>
      <c r="G2614" s="17"/>
      <c r="H2614" s="17"/>
      <c r="I2614" s="17"/>
      <c r="J2614" s="17"/>
      <c r="K2614" s="17"/>
      <c r="L2614" s="17"/>
      <c r="M2614" s="17"/>
      <c r="N2614" s="17"/>
      <c r="O2614" s="116"/>
      <c r="P2614" s="117">
        <f>IF(D2614&gt;A_Stammdaten!$B$12,0,SUM(G2614,H2614,J2614,L2614:M2614)-SUM(I2614,K2614,N2614:O2614))</f>
        <v>0</v>
      </c>
      <c r="Q2614" s="17"/>
      <c r="R2614" s="17"/>
      <c r="S2614" s="17"/>
      <c r="T2614" s="17"/>
      <c r="U2614" s="62">
        <f t="shared" si="842"/>
        <v>0</v>
      </c>
      <c r="V2614" s="34"/>
      <c r="W2614" s="34"/>
      <c r="X2614" s="34"/>
      <c r="Y2614" s="34"/>
      <c r="Z2614" s="34"/>
      <c r="AA2614" s="63" t="str">
        <f t="shared" si="843"/>
        <v>-</v>
      </c>
      <c r="AB2614" s="63" t="str">
        <f t="shared" si="844"/>
        <v>-</v>
      </c>
      <c r="AC2614" s="63">
        <f>IF(ISBLANK($C2614),0,VLOOKUP($C2614,Listen!$A$2:$C$45,2,FALSE))</f>
        <v>0</v>
      </c>
      <c r="AD2614" s="63">
        <f>IF(ISBLANK($C2614),0,VLOOKUP($C2614,Listen!$A$2:$C$45,3,FALSE))</f>
        <v>0</v>
      </c>
      <c r="AE2614" s="49">
        <f t="shared" si="845"/>
        <v>0</v>
      </c>
      <c r="AF2614" s="49">
        <f t="shared" si="845"/>
        <v>0</v>
      </c>
      <c r="AG2614" s="49">
        <f>IFERROR(IF(OR($V2614&lt;&gt;"Ja",VLOOKUP($C2614,Listen!$A$2:$F$45,5,0)="Nein",D2614&lt;IF(C2614="LNG Anbindungsanlagen gemäß separater Festlegung",2022,2023)),$AC2614,$AA2614),0)</f>
        <v>0</v>
      </c>
      <c r="AH2614" s="49">
        <f>IFERROR(IF(OR($V2614&lt;&gt;"Ja",VLOOKUP($C2614,Listen!$A$2:$F$45,5,0)="Nein",D2614&lt;IF(C2614="LNG Anbindungsanlagen gemäß separater Festlegung",2022,2023)),$AC2614,$AA2614),0)</f>
        <v>0</v>
      </c>
      <c r="AI2614" s="49">
        <f>IFERROR(IF(OR($W2614&lt;&gt;"Ja",VLOOKUP($C2614,Listen!$A$2:$F$45,6,0)="Nein"),$AC2614,$AB2614),0)</f>
        <v>0</v>
      </c>
      <c r="AJ2614" s="49">
        <f>IFERROR(IF(OR($W2614&lt;&gt;"Ja",VLOOKUP($C2614,Listen!$A$2:$F$45,6,0)="Nein"),$AC2614,$AB2614),0)</f>
        <v>0</v>
      </c>
      <c r="AK2614" s="49">
        <f>IFERROR(IF(OR($W2614&lt;&gt;"Ja",VLOOKUP($C2614,Listen!$A$2:$F$45,6,0)="Nein"),$AC2614,$AB2614),0)</f>
        <v>0</v>
      </c>
      <c r="AL2614" s="51">
        <f t="shared" si="846"/>
        <v>0</v>
      </c>
      <c r="AM2614" s="296">
        <f>IFERROR(IF(VLOOKUP($C2614,Listen!$A$2:$F$45,6,0)="Ja",MAX(BC2614:BD2614),D_SAV!$BC2614),0)</f>
        <v>0</v>
      </c>
      <c r="AN2614" s="51">
        <f t="shared" si="847"/>
        <v>0</v>
      </c>
      <c r="AP2614" s="304">
        <f t="shared" si="848"/>
        <v>0</v>
      </c>
      <c r="AQ2614" s="304">
        <f t="shared" si="849"/>
        <v>0</v>
      </c>
      <c r="AR2614" s="304">
        <f t="shared" si="850"/>
        <v>0</v>
      </c>
      <c r="AS2614" s="304">
        <f t="shared" si="851"/>
        <v>0</v>
      </c>
      <c r="AT2614" s="304">
        <f t="shared" si="852"/>
        <v>0</v>
      </c>
      <c r="AU2614" s="304">
        <f t="shared" si="853"/>
        <v>0</v>
      </c>
      <c r="AV2614" s="304">
        <f t="shared" si="854"/>
        <v>0</v>
      </c>
      <c r="AW2614" s="304">
        <f t="shared" si="855"/>
        <v>0</v>
      </c>
      <c r="AX2614" s="304">
        <f t="shared" si="856"/>
        <v>0</v>
      </c>
      <c r="AY2614" s="304">
        <f t="shared" si="857"/>
        <v>0</v>
      </c>
      <c r="AZ2614" s="304">
        <f t="shared" si="858"/>
        <v>0</v>
      </c>
      <c r="BA2614" s="304">
        <f t="shared" si="859"/>
        <v>0</v>
      </c>
      <c r="BB2614" s="304">
        <f t="shared" si="860"/>
        <v>0</v>
      </c>
      <c r="BC2614" s="304">
        <f t="shared" si="861"/>
        <v>0</v>
      </c>
      <c r="BD2614" s="304">
        <f t="shared" si="862"/>
        <v>0</v>
      </c>
      <c r="BE2614" s="304">
        <f>IFERROR(IF(VLOOKUP($C2614,Listen!$A$2:$F$45,6,0)="Ja",BB2614-MAX(BC2614:BD2614),BB2614-BC2614),0)</f>
        <v>0</v>
      </c>
    </row>
    <row r="2615" spans="1:57" x14ac:dyDescent="0.25">
      <c r="A2615" s="320" t="str">
        <f>IF(AND(D2615&lt;&gt;0,C2615&lt;&gt;0,E2615&lt;&gt;0),IF(B2615&lt;&gt;0,CONCATENATE(B2615,"-AGr",VLOOKUP(C2615,Listen!$A$2:$D$45,4,FALSE),"-",D2615,"-",E2615,),CONCATENATE("AGr",VLOOKUP(C2615,Listen!$A$2:$D$45,4,FALSE),"-",D2615,"-",E2615)),"keine vollständige ID")</f>
        <v>keine vollständige ID</v>
      </c>
      <c r="B2615" s="301"/>
      <c r="C2615" s="287"/>
      <c r="D2615" s="34"/>
      <c r="E2615" s="306"/>
      <c r="F2615" s="116"/>
      <c r="G2615" s="17"/>
      <c r="H2615" s="17"/>
      <c r="I2615" s="17"/>
      <c r="J2615" s="17"/>
      <c r="K2615" s="17"/>
      <c r="L2615" s="17"/>
      <c r="M2615" s="17"/>
      <c r="N2615" s="17"/>
      <c r="O2615" s="116"/>
      <c r="P2615" s="117">
        <f>IF(D2615&gt;A_Stammdaten!$B$12,0,SUM(G2615,H2615,J2615,L2615:M2615)-SUM(I2615,K2615,N2615:O2615))</f>
        <v>0</v>
      </c>
      <c r="Q2615" s="17"/>
      <c r="R2615" s="17"/>
      <c r="S2615" s="17"/>
      <c r="T2615" s="17"/>
      <c r="U2615" s="62">
        <f t="shared" si="842"/>
        <v>0</v>
      </c>
      <c r="V2615" s="34"/>
      <c r="W2615" s="34"/>
      <c r="X2615" s="34"/>
      <c r="Y2615" s="34"/>
      <c r="Z2615" s="34"/>
      <c r="AA2615" s="63" t="str">
        <f t="shared" si="843"/>
        <v>-</v>
      </c>
      <c r="AB2615" s="63" t="str">
        <f t="shared" si="844"/>
        <v>-</v>
      </c>
      <c r="AC2615" s="63">
        <f>IF(ISBLANK($C2615),0,VLOOKUP($C2615,Listen!$A$2:$C$45,2,FALSE))</f>
        <v>0</v>
      </c>
      <c r="AD2615" s="63">
        <f>IF(ISBLANK($C2615),0,VLOOKUP($C2615,Listen!$A$2:$C$45,3,FALSE))</f>
        <v>0</v>
      </c>
      <c r="AE2615" s="49">
        <f t="shared" si="845"/>
        <v>0</v>
      </c>
      <c r="AF2615" s="49">
        <f t="shared" si="845"/>
        <v>0</v>
      </c>
      <c r="AG2615" s="49">
        <f>IFERROR(IF(OR($V2615&lt;&gt;"Ja",VLOOKUP($C2615,Listen!$A$2:$F$45,5,0)="Nein",D2615&lt;IF(C2615="LNG Anbindungsanlagen gemäß separater Festlegung",2022,2023)),$AC2615,$AA2615),0)</f>
        <v>0</v>
      </c>
      <c r="AH2615" s="49">
        <f>IFERROR(IF(OR($V2615&lt;&gt;"Ja",VLOOKUP($C2615,Listen!$A$2:$F$45,5,0)="Nein",D2615&lt;IF(C2615="LNG Anbindungsanlagen gemäß separater Festlegung",2022,2023)),$AC2615,$AA2615),0)</f>
        <v>0</v>
      </c>
      <c r="AI2615" s="49">
        <f>IFERROR(IF(OR($W2615&lt;&gt;"Ja",VLOOKUP($C2615,Listen!$A$2:$F$45,6,0)="Nein"),$AC2615,$AB2615),0)</f>
        <v>0</v>
      </c>
      <c r="AJ2615" s="49">
        <f>IFERROR(IF(OR($W2615&lt;&gt;"Ja",VLOOKUP($C2615,Listen!$A$2:$F$45,6,0)="Nein"),$AC2615,$AB2615),0)</f>
        <v>0</v>
      </c>
      <c r="AK2615" s="49">
        <f>IFERROR(IF(OR($W2615&lt;&gt;"Ja",VLOOKUP($C2615,Listen!$A$2:$F$45,6,0)="Nein"),$AC2615,$AB2615),0)</f>
        <v>0</v>
      </c>
      <c r="AL2615" s="51">
        <f t="shared" si="846"/>
        <v>0</v>
      </c>
      <c r="AM2615" s="296">
        <f>IFERROR(IF(VLOOKUP($C2615,Listen!$A$2:$F$45,6,0)="Ja",MAX(BC2615:BD2615),D_SAV!$BC2615),0)</f>
        <v>0</v>
      </c>
      <c r="AN2615" s="51">
        <f t="shared" si="847"/>
        <v>0</v>
      </c>
      <c r="AP2615" s="304">
        <f t="shared" si="848"/>
        <v>0</v>
      </c>
      <c r="AQ2615" s="304">
        <f t="shared" si="849"/>
        <v>0</v>
      </c>
      <c r="AR2615" s="304">
        <f t="shared" si="850"/>
        <v>0</v>
      </c>
      <c r="AS2615" s="304">
        <f t="shared" si="851"/>
        <v>0</v>
      </c>
      <c r="AT2615" s="304">
        <f t="shared" si="852"/>
        <v>0</v>
      </c>
      <c r="AU2615" s="304">
        <f t="shared" si="853"/>
        <v>0</v>
      </c>
      <c r="AV2615" s="304">
        <f t="shared" si="854"/>
        <v>0</v>
      </c>
      <c r="AW2615" s="304">
        <f t="shared" si="855"/>
        <v>0</v>
      </c>
      <c r="AX2615" s="304">
        <f t="shared" si="856"/>
        <v>0</v>
      </c>
      <c r="AY2615" s="304">
        <f t="shared" si="857"/>
        <v>0</v>
      </c>
      <c r="AZ2615" s="304">
        <f t="shared" si="858"/>
        <v>0</v>
      </c>
      <c r="BA2615" s="304">
        <f t="shared" si="859"/>
        <v>0</v>
      </c>
      <c r="BB2615" s="304">
        <f t="shared" si="860"/>
        <v>0</v>
      </c>
      <c r="BC2615" s="304">
        <f t="shared" si="861"/>
        <v>0</v>
      </c>
      <c r="BD2615" s="304">
        <f t="shared" si="862"/>
        <v>0</v>
      </c>
      <c r="BE2615" s="304">
        <f>IFERROR(IF(VLOOKUP($C2615,Listen!$A$2:$F$45,6,0)="Ja",BB2615-MAX(BC2615:BD2615),BB2615-BC2615),0)</f>
        <v>0</v>
      </c>
    </row>
    <row r="2616" spans="1:57" x14ac:dyDescent="0.25">
      <c r="A2616" s="320" t="str">
        <f>IF(AND(D2616&lt;&gt;0,C2616&lt;&gt;0,E2616&lt;&gt;0),IF(B2616&lt;&gt;0,CONCATENATE(B2616,"-AGr",VLOOKUP(C2616,Listen!$A$2:$D$45,4,FALSE),"-",D2616,"-",E2616,),CONCATENATE("AGr",VLOOKUP(C2616,Listen!$A$2:$D$45,4,FALSE),"-",D2616,"-",E2616)),"keine vollständige ID")</f>
        <v>keine vollständige ID</v>
      </c>
      <c r="B2616" s="301"/>
      <c r="C2616" s="287"/>
      <c r="D2616" s="34"/>
      <c r="E2616" s="306"/>
      <c r="F2616" s="116"/>
      <c r="G2616" s="17"/>
      <c r="H2616" s="17"/>
      <c r="I2616" s="17"/>
      <c r="J2616" s="17"/>
      <c r="K2616" s="17"/>
      <c r="L2616" s="17"/>
      <c r="M2616" s="17"/>
      <c r="N2616" s="17"/>
      <c r="O2616" s="116"/>
      <c r="P2616" s="117">
        <f>IF(D2616&gt;A_Stammdaten!$B$12,0,SUM(G2616,H2616,J2616,L2616:M2616)-SUM(I2616,K2616,N2616:O2616))</f>
        <v>0</v>
      </c>
      <c r="Q2616" s="17"/>
      <c r="R2616" s="17"/>
      <c r="S2616" s="17"/>
      <c r="T2616" s="17"/>
      <c r="U2616" s="62">
        <f t="shared" si="842"/>
        <v>0</v>
      </c>
      <c r="V2616" s="34"/>
      <c r="W2616" s="34"/>
      <c r="X2616" s="34"/>
      <c r="Y2616" s="34"/>
      <c r="Z2616" s="34"/>
      <c r="AA2616" s="63" t="str">
        <f t="shared" si="843"/>
        <v>-</v>
      </c>
      <c r="AB2616" s="63" t="str">
        <f t="shared" si="844"/>
        <v>-</v>
      </c>
      <c r="AC2616" s="63">
        <f>IF(ISBLANK($C2616),0,VLOOKUP($C2616,Listen!$A$2:$C$45,2,FALSE))</f>
        <v>0</v>
      </c>
      <c r="AD2616" s="63">
        <f>IF(ISBLANK($C2616),0,VLOOKUP($C2616,Listen!$A$2:$C$45,3,FALSE))</f>
        <v>0</v>
      </c>
      <c r="AE2616" s="49">
        <f t="shared" si="845"/>
        <v>0</v>
      </c>
      <c r="AF2616" s="49">
        <f t="shared" si="845"/>
        <v>0</v>
      </c>
      <c r="AG2616" s="49">
        <f>IFERROR(IF(OR($V2616&lt;&gt;"Ja",VLOOKUP($C2616,Listen!$A$2:$F$45,5,0)="Nein",D2616&lt;IF(C2616="LNG Anbindungsanlagen gemäß separater Festlegung",2022,2023)),$AC2616,$AA2616),0)</f>
        <v>0</v>
      </c>
      <c r="AH2616" s="49">
        <f>IFERROR(IF(OR($V2616&lt;&gt;"Ja",VLOOKUP($C2616,Listen!$A$2:$F$45,5,0)="Nein",D2616&lt;IF(C2616="LNG Anbindungsanlagen gemäß separater Festlegung",2022,2023)),$AC2616,$AA2616),0)</f>
        <v>0</v>
      </c>
      <c r="AI2616" s="49">
        <f>IFERROR(IF(OR($W2616&lt;&gt;"Ja",VLOOKUP($C2616,Listen!$A$2:$F$45,6,0)="Nein"),$AC2616,$AB2616),0)</f>
        <v>0</v>
      </c>
      <c r="AJ2616" s="49">
        <f>IFERROR(IF(OR($W2616&lt;&gt;"Ja",VLOOKUP($C2616,Listen!$A$2:$F$45,6,0)="Nein"),$AC2616,$AB2616),0)</f>
        <v>0</v>
      </c>
      <c r="AK2616" s="49">
        <f>IFERROR(IF(OR($W2616&lt;&gt;"Ja",VLOOKUP($C2616,Listen!$A$2:$F$45,6,0)="Nein"),$AC2616,$AB2616),0)</f>
        <v>0</v>
      </c>
      <c r="AL2616" s="51">
        <f t="shared" si="846"/>
        <v>0</v>
      </c>
      <c r="AM2616" s="296">
        <f>IFERROR(IF(VLOOKUP($C2616,Listen!$A$2:$F$45,6,0)="Ja",MAX(BC2616:BD2616),D_SAV!$BC2616),0)</f>
        <v>0</v>
      </c>
      <c r="AN2616" s="51">
        <f t="shared" si="847"/>
        <v>0</v>
      </c>
      <c r="AP2616" s="304">
        <f t="shared" si="848"/>
        <v>0</v>
      </c>
      <c r="AQ2616" s="304">
        <f t="shared" si="849"/>
        <v>0</v>
      </c>
      <c r="AR2616" s="304">
        <f t="shared" si="850"/>
        <v>0</v>
      </c>
      <c r="AS2616" s="304">
        <f t="shared" si="851"/>
        <v>0</v>
      </c>
      <c r="AT2616" s="304">
        <f t="shared" si="852"/>
        <v>0</v>
      </c>
      <c r="AU2616" s="304">
        <f t="shared" si="853"/>
        <v>0</v>
      </c>
      <c r="AV2616" s="304">
        <f t="shared" si="854"/>
        <v>0</v>
      </c>
      <c r="AW2616" s="304">
        <f t="shared" si="855"/>
        <v>0</v>
      </c>
      <c r="AX2616" s="304">
        <f t="shared" si="856"/>
        <v>0</v>
      </c>
      <c r="AY2616" s="304">
        <f t="shared" si="857"/>
        <v>0</v>
      </c>
      <c r="AZ2616" s="304">
        <f t="shared" si="858"/>
        <v>0</v>
      </c>
      <c r="BA2616" s="304">
        <f t="shared" si="859"/>
        <v>0</v>
      </c>
      <c r="BB2616" s="304">
        <f t="shared" si="860"/>
        <v>0</v>
      </c>
      <c r="BC2616" s="304">
        <f t="shared" si="861"/>
        <v>0</v>
      </c>
      <c r="BD2616" s="304">
        <f t="shared" si="862"/>
        <v>0</v>
      </c>
      <c r="BE2616" s="304">
        <f>IFERROR(IF(VLOOKUP($C2616,Listen!$A$2:$F$45,6,0)="Ja",BB2616-MAX(BC2616:BD2616),BB2616-BC2616),0)</f>
        <v>0</v>
      </c>
    </row>
    <row r="2617" spans="1:57" x14ac:dyDescent="0.25">
      <c r="A2617" s="320" t="str">
        <f>IF(AND(D2617&lt;&gt;0,C2617&lt;&gt;0,E2617&lt;&gt;0),IF(B2617&lt;&gt;0,CONCATENATE(B2617,"-AGr",VLOOKUP(C2617,Listen!$A$2:$D$45,4,FALSE),"-",D2617,"-",E2617,),CONCATENATE("AGr",VLOOKUP(C2617,Listen!$A$2:$D$45,4,FALSE),"-",D2617,"-",E2617)),"keine vollständige ID")</f>
        <v>keine vollständige ID</v>
      </c>
      <c r="B2617" s="301"/>
      <c r="C2617" s="287"/>
      <c r="D2617" s="34"/>
      <c r="E2617" s="306"/>
      <c r="F2617" s="116"/>
      <c r="G2617" s="17"/>
      <c r="H2617" s="17"/>
      <c r="I2617" s="17"/>
      <c r="J2617" s="17"/>
      <c r="K2617" s="17"/>
      <c r="L2617" s="17"/>
      <c r="M2617" s="17"/>
      <c r="N2617" s="17"/>
      <c r="O2617" s="116"/>
      <c r="P2617" s="117">
        <f>IF(D2617&gt;A_Stammdaten!$B$12,0,SUM(G2617,H2617,J2617,L2617:M2617)-SUM(I2617,K2617,N2617:O2617))</f>
        <v>0</v>
      </c>
      <c r="Q2617" s="17"/>
      <c r="R2617" s="17"/>
      <c r="S2617" s="17"/>
      <c r="T2617" s="17"/>
      <c r="U2617" s="62">
        <f t="shared" si="842"/>
        <v>0</v>
      </c>
      <c r="V2617" s="34"/>
      <c r="W2617" s="34"/>
      <c r="X2617" s="34"/>
      <c r="Y2617" s="34"/>
      <c r="Z2617" s="34"/>
      <c r="AA2617" s="63" t="str">
        <f t="shared" si="843"/>
        <v>-</v>
      </c>
      <c r="AB2617" s="63" t="str">
        <f t="shared" si="844"/>
        <v>-</v>
      </c>
      <c r="AC2617" s="63">
        <f>IF(ISBLANK($C2617),0,VLOOKUP($C2617,Listen!$A$2:$C$45,2,FALSE))</f>
        <v>0</v>
      </c>
      <c r="AD2617" s="63">
        <f>IF(ISBLANK($C2617),0,VLOOKUP($C2617,Listen!$A$2:$C$45,3,FALSE))</f>
        <v>0</v>
      </c>
      <c r="AE2617" s="49">
        <f t="shared" si="845"/>
        <v>0</v>
      </c>
      <c r="AF2617" s="49">
        <f t="shared" si="845"/>
        <v>0</v>
      </c>
      <c r="AG2617" s="49">
        <f>IFERROR(IF(OR($V2617&lt;&gt;"Ja",VLOOKUP($C2617,Listen!$A$2:$F$45,5,0)="Nein",D2617&lt;IF(C2617="LNG Anbindungsanlagen gemäß separater Festlegung",2022,2023)),$AC2617,$AA2617),0)</f>
        <v>0</v>
      </c>
      <c r="AH2617" s="49">
        <f>IFERROR(IF(OR($V2617&lt;&gt;"Ja",VLOOKUP($C2617,Listen!$A$2:$F$45,5,0)="Nein",D2617&lt;IF(C2617="LNG Anbindungsanlagen gemäß separater Festlegung",2022,2023)),$AC2617,$AA2617),0)</f>
        <v>0</v>
      </c>
      <c r="AI2617" s="49">
        <f>IFERROR(IF(OR($W2617&lt;&gt;"Ja",VLOOKUP($C2617,Listen!$A$2:$F$45,6,0)="Nein"),$AC2617,$AB2617),0)</f>
        <v>0</v>
      </c>
      <c r="AJ2617" s="49">
        <f>IFERROR(IF(OR($W2617&lt;&gt;"Ja",VLOOKUP($C2617,Listen!$A$2:$F$45,6,0)="Nein"),$AC2617,$AB2617),0)</f>
        <v>0</v>
      </c>
      <c r="AK2617" s="49">
        <f>IFERROR(IF(OR($W2617&lt;&gt;"Ja",VLOOKUP($C2617,Listen!$A$2:$F$45,6,0)="Nein"),$AC2617,$AB2617),0)</f>
        <v>0</v>
      </c>
      <c r="AL2617" s="51">
        <f t="shared" si="846"/>
        <v>0</v>
      </c>
      <c r="AM2617" s="296">
        <f>IFERROR(IF(VLOOKUP($C2617,Listen!$A$2:$F$45,6,0)="Ja",MAX(BC2617:BD2617),D_SAV!$BC2617),0)</f>
        <v>0</v>
      </c>
      <c r="AN2617" s="51">
        <f t="shared" si="847"/>
        <v>0</v>
      </c>
      <c r="AP2617" s="304">
        <f t="shared" si="848"/>
        <v>0</v>
      </c>
      <c r="AQ2617" s="304">
        <f t="shared" si="849"/>
        <v>0</v>
      </c>
      <c r="AR2617" s="304">
        <f t="shared" si="850"/>
        <v>0</v>
      </c>
      <c r="AS2617" s="304">
        <f t="shared" si="851"/>
        <v>0</v>
      </c>
      <c r="AT2617" s="304">
        <f t="shared" si="852"/>
        <v>0</v>
      </c>
      <c r="AU2617" s="304">
        <f t="shared" si="853"/>
        <v>0</v>
      </c>
      <c r="AV2617" s="304">
        <f t="shared" si="854"/>
        <v>0</v>
      </c>
      <c r="AW2617" s="304">
        <f t="shared" si="855"/>
        <v>0</v>
      </c>
      <c r="AX2617" s="304">
        <f t="shared" si="856"/>
        <v>0</v>
      </c>
      <c r="AY2617" s="304">
        <f t="shared" si="857"/>
        <v>0</v>
      </c>
      <c r="AZ2617" s="304">
        <f t="shared" si="858"/>
        <v>0</v>
      </c>
      <c r="BA2617" s="304">
        <f t="shared" si="859"/>
        <v>0</v>
      </c>
      <c r="BB2617" s="304">
        <f t="shared" si="860"/>
        <v>0</v>
      </c>
      <c r="BC2617" s="304">
        <f t="shared" si="861"/>
        <v>0</v>
      </c>
      <c r="BD2617" s="304">
        <f t="shared" si="862"/>
        <v>0</v>
      </c>
      <c r="BE2617" s="304">
        <f>IFERROR(IF(VLOOKUP($C2617,Listen!$A$2:$F$45,6,0)="Ja",BB2617-MAX(BC2617:BD2617),BB2617-BC2617),0)</f>
        <v>0</v>
      </c>
    </row>
    <row r="2618" spans="1:57" x14ac:dyDescent="0.25">
      <c r="A2618" s="320" t="str">
        <f>IF(AND(D2618&lt;&gt;0,C2618&lt;&gt;0,E2618&lt;&gt;0),IF(B2618&lt;&gt;0,CONCATENATE(B2618,"-AGr",VLOOKUP(C2618,Listen!$A$2:$D$45,4,FALSE),"-",D2618,"-",E2618,),CONCATENATE("AGr",VLOOKUP(C2618,Listen!$A$2:$D$45,4,FALSE),"-",D2618,"-",E2618)),"keine vollständige ID")</f>
        <v>keine vollständige ID</v>
      </c>
      <c r="B2618" s="301"/>
      <c r="C2618" s="287"/>
      <c r="D2618" s="34"/>
      <c r="E2618" s="306"/>
      <c r="F2618" s="116"/>
      <c r="G2618" s="17"/>
      <c r="H2618" s="17"/>
      <c r="I2618" s="17"/>
      <c r="J2618" s="17"/>
      <c r="K2618" s="17"/>
      <c r="L2618" s="17"/>
      <c r="M2618" s="17"/>
      <c r="N2618" s="17"/>
      <c r="O2618" s="116"/>
      <c r="P2618" s="117">
        <f>IF(D2618&gt;A_Stammdaten!$B$12,0,SUM(G2618,H2618,J2618,L2618:M2618)-SUM(I2618,K2618,N2618:O2618))</f>
        <v>0</v>
      </c>
      <c r="Q2618" s="17"/>
      <c r="R2618" s="17"/>
      <c r="S2618" s="17"/>
      <c r="T2618" s="17"/>
      <c r="U2618" s="62">
        <f t="shared" si="842"/>
        <v>0</v>
      </c>
      <c r="V2618" s="34"/>
      <c r="W2618" s="34"/>
      <c r="X2618" s="34"/>
      <c r="Y2618" s="34"/>
      <c r="Z2618" s="34"/>
      <c r="AA2618" s="63" t="str">
        <f t="shared" si="843"/>
        <v>-</v>
      </c>
      <c r="AB2618" s="63" t="str">
        <f t="shared" si="844"/>
        <v>-</v>
      </c>
      <c r="AC2618" s="63">
        <f>IF(ISBLANK($C2618),0,VLOOKUP($C2618,Listen!$A$2:$C$45,2,FALSE))</f>
        <v>0</v>
      </c>
      <c r="AD2618" s="63">
        <f>IF(ISBLANK($C2618),0,VLOOKUP($C2618,Listen!$A$2:$C$45,3,FALSE))</f>
        <v>0</v>
      </c>
      <c r="AE2618" s="49">
        <f t="shared" si="845"/>
        <v>0</v>
      </c>
      <c r="AF2618" s="49">
        <f t="shared" si="845"/>
        <v>0</v>
      </c>
      <c r="AG2618" s="49">
        <f>IFERROR(IF(OR($V2618&lt;&gt;"Ja",VLOOKUP($C2618,Listen!$A$2:$F$45,5,0)="Nein",D2618&lt;IF(C2618="LNG Anbindungsanlagen gemäß separater Festlegung",2022,2023)),$AC2618,$AA2618),0)</f>
        <v>0</v>
      </c>
      <c r="AH2618" s="49">
        <f>IFERROR(IF(OR($V2618&lt;&gt;"Ja",VLOOKUP($C2618,Listen!$A$2:$F$45,5,0)="Nein",D2618&lt;IF(C2618="LNG Anbindungsanlagen gemäß separater Festlegung",2022,2023)),$AC2618,$AA2618),0)</f>
        <v>0</v>
      </c>
      <c r="AI2618" s="49">
        <f>IFERROR(IF(OR($W2618&lt;&gt;"Ja",VLOOKUP($C2618,Listen!$A$2:$F$45,6,0)="Nein"),$AC2618,$AB2618),0)</f>
        <v>0</v>
      </c>
      <c r="AJ2618" s="49">
        <f>IFERROR(IF(OR($W2618&lt;&gt;"Ja",VLOOKUP($C2618,Listen!$A$2:$F$45,6,0)="Nein"),$AC2618,$AB2618),0)</f>
        <v>0</v>
      </c>
      <c r="AK2618" s="49">
        <f>IFERROR(IF(OR($W2618&lt;&gt;"Ja",VLOOKUP($C2618,Listen!$A$2:$F$45,6,0)="Nein"),$AC2618,$AB2618),0)</f>
        <v>0</v>
      </c>
      <c r="AL2618" s="51">
        <f t="shared" si="846"/>
        <v>0</v>
      </c>
      <c r="AM2618" s="296">
        <f>IFERROR(IF(VLOOKUP($C2618,Listen!$A$2:$F$45,6,0)="Ja",MAX(BC2618:BD2618),D_SAV!$BC2618),0)</f>
        <v>0</v>
      </c>
      <c r="AN2618" s="51">
        <f t="shared" si="847"/>
        <v>0</v>
      </c>
      <c r="AP2618" s="304">
        <f t="shared" si="848"/>
        <v>0</v>
      </c>
      <c r="AQ2618" s="304">
        <f t="shared" si="849"/>
        <v>0</v>
      </c>
      <c r="AR2618" s="304">
        <f t="shared" si="850"/>
        <v>0</v>
      </c>
      <c r="AS2618" s="304">
        <f t="shared" si="851"/>
        <v>0</v>
      </c>
      <c r="AT2618" s="304">
        <f t="shared" si="852"/>
        <v>0</v>
      </c>
      <c r="AU2618" s="304">
        <f t="shared" si="853"/>
        <v>0</v>
      </c>
      <c r="AV2618" s="304">
        <f t="shared" si="854"/>
        <v>0</v>
      </c>
      <c r="AW2618" s="304">
        <f t="shared" si="855"/>
        <v>0</v>
      </c>
      <c r="AX2618" s="304">
        <f t="shared" si="856"/>
        <v>0</v>
      </c>
      <c r="AY2618" s="304">
        <f t="shared" si="857"/>
        <v>0</v>
      </c>
      <c r="AZ2618" s="304">
        <f t="shared" si="858"/>
        <v>0</v>
      </c>
      <c r="BA2618" s="304">
        <f t="shared" si="859"/>
        <v>0</v>
      </c>
      <c r="BB2618" s="304">
        <f t="shared" si="860"/>
        <v>0</v>
      </c>
      <c r="BC2618" s="304">
        <f t="shared" si="861"/>
        <v>0</v>
      </c>
      <c r="BD2618" s="304">
        <f t="shared" si="862"/>
        <v>0</v>
      </c>
      <c r="BE2618" s="304">
        <f>IFERROR(IF(VLOOKUP($C2618,Listen!$A$2:$F$45,6,0)="Ja",BB2618-MAX(BC2618:BD2618),BB2618-BC2618),0)</f>
        <v>0</v>
      </c>
    </row>
    <row r="2619" spans="1:57" x14ac:dyDescent="0.25">
      <c r="A2619" s="320" t="str">
        <f>IF(AND(D2619&lt;&gt;0,C2619&lt;&gt;0,E2619&lt;&gt;0),IF(B2619&lt;&gt;0,CONCATENATE(B2619,"-AGr",VLOOKUP(C2619,Listen!$A$2:$D$45,4,FALSE),"-",D2619,"-",E2619,),CONCATENATE("AGr",VLOOKUP(C2619,Listen!$A$2:$D$45,4,FALSE),"-",D2619,"-",E2619)),"keine vollständige ID")</f>
        <v>keine vollständige ID</v>
      </c>
      <c r="B2619" s="301"/>
      <c r="C2619" s="287"/>
      <c r="D2619" s="34"/>
      <c r="E2619" s="306"/>
      <c r="F2619" s="116"/>
      <c r="G2619" s="17"/>
      <c r="H2619" s="17"/>
      <c r="I2619" s="17"/>
      <c r="J2619" s="17"/>
      <c r="K2619" s="17"/>
      <c r="L2619" s="17"/>
      <c r="M2619" s="17"/>
      <c r="N2619" s="17"/>
      <c r="O2619" s="116"/>
      <c r="P2619" s="117">
        <f>IF(D2619&gt;A_Stammdaten!$B$12,0,SUM(G2619,H2619,J2619,L2619:M2619)-SUM(I2619,K2619,N2619:O2619))</f>
        <v>0</v>
      </c>
      <c r="Q2619" s="17"/>
      <c r="R2619" s="17"/>
      <c r="S2619" s="17"/>
      <c r="T2619" s="17"/>
      <c r="U2619" s="62">
        <f t="shared" si="842"/>
        <v>0</v>
      </c>
      <c r="V2619" s="34"/>
      <c r="W2619" s="34"/>
      <c r="X2619" s="34"/>
      <c r="Y2619" s="34"/>
      <c r="Z2619" s="34"/>
      <c r="AA2619" s="63" t="str">
        <f t="shared" si="843"/>
        <v>-</v>
      </c>
      <c r="AB2619" s="63" t="str">
        <f t="shared" si="844"/>
        <v>-</v>
      </c>
      <c r="AC2619" s="63">
        <f>IF(ISBLANK($C2619),0,VLOOKUP($C2619,Listen!$A$2:$C$45,2,FALSE))</f>
        <v>0</v>
      </c>
      <c r="AD2619" s="63">
        <f>IF(ISBLANK($C2619),0,VLOOKUP($C2619,Listen!$A$2:$C$45,3,FALSE))</f>
        <v>0</v>
      </c>
      <c r="AE2619" s="49">
        <f t="shared" si="845"/>
        <v>0</v>
      </c>
      <c r="AF2619" s="49">
        <f t="shared" si="845"/>
        <v>0</v>
      </c>
      <c r="AG2619" s="49">
        <f>IFERROR(IF(OR($V2619&lt;&gt;"Ja",VLOOKUP($C2619,Listen!$A$2:$F$45,5,0)="Nein",D2619&lt;IF(C2619="LNG Anbindungsanlagen gemäß separater Festlegung",2022,2023)),$AC2619,$AA2619),0)</f>
        <v>0</v>
      </c>
      <c r="AH2619" s="49">
        <f>IFERROR(IF(OR($V2619&lt;&gt;"Ja",VLOOKUP($C2619,Listen!$A$2:$F$45,5,0)="Nein",D2619&lt;IF(C2619="LNG Anbindungsanlagen gemäß separater Festlegung",2022,2023)),$AC2619,$AA2619),0)</f>
        <v>0</v>
      </c>
      <c r="AI2619" s="49">
        <f>IFERROR(IF(OR($W2619&lt;&gt;"Ja",VLOOKUP($C2619,Listen!$A$2:$F$45,6,0)="Nein"),$AC2619,$AB2619),0)</f>
        <v>0</v>
      </c>
      <c r="AJ2619" s="49">
        <f>IFERROR(IF(OR($W2619&lt;&gt;"Ja",VLOOKUP($C2619,Listen!$A$2:$F$45,6,0)="Nein"),$AC2619,$AB2619),0)</f>
        <v>0</v>
      </c>
      <c r="AK2619" s="49">
        <f>IFERROR(IF(OR($W2619&lt;&gt;"Ja",VLOOKUP($C2619,Listen!$A$2:$F$45,6,0)="Nein"),$AC2619,$AB2619),0)</f>
        <v>0</v>
      </c>
      <c r="AL2619" s="51">
        <f t="shared" si="846"/>
        <v>0</v>
      </c>
      <c r="AM2619" s="296">
        <f>IFERROR(IF(VLOOKUP($C2619,Listen!$A$2:$F$45,6,0)="Ja",MAX(BC2619:BD2619),D_SAV!$BC2619),0)</f>
        <v>0</v>
      </c>
      <c r="AN2619" s="51">
        <f t="shared" si="847"/>
        <v>0</v>
      </c>
      <c r="AP2619" s="304">
        <f t="shared" si="848"/>
        <v>0</v>
      </c>
      <c r="AQ2619" s="304">
        <f t="shared" si="849"/>
        <v>0</v>
      </c>
      <c r="AR2619" s="304">
        <f t="shared" si="850"/>
        <v>0</v>
      </c>
      <c r="AS2619" s="304">
        <f t="shared" si="851"/>
        <v>0</v>
      </c>
      <c r="AT2619" s="304">
        <f t="shared" si="852"/>
        <v>0</v>
      </c>
      <c r="AU2619" s="304">
        <f t="shared" si="853"/>
        <v>0</v>
      </c>
      <c r="AV2619" s="304">
        <f t="shared" si="854"/>
        <v>0</v>
      </c>
      <c r="AW2619" s="304">
        <f t="shared" si="855"/>
        <v>0</v>
      </c>
      <c r="AX2619" s="304">
        <f t="shared" si="856"/>
        <v>0</v>
      </c>
      <c r="AY2619" s="304">
        <f t="shared" si="857"/>
        <v>0</v>
      </c>
      <c r="AZ2619" s="304">
        <f t="shared" si="858"/>
        <v>0</v>
      </c>
      <c r="BA2619" s="304">
        <f t="shared" si="859"/>
        <v>0</v>
      </c>
      <c r="BB2619" s="304">
        <f t="shared" si="860"/>
        <v>0</v>
      </c>
      <c r="BC2619" s="304">
        <f t="shared" si="861"/>
        <v>0</v>
      </c>
      <c r="BD2619" s="304">
        <f t="shared" si="862"/>
        <v>0</v>
      </c>
      <c r="BE2619" s="304">
        <f>IFERROR(IF(VLOOKUP($C2619,Listen!$A$2:$F$45,6,0)="Ja",BB2619-MAX(BC2619:BD2619),BB2619-BC2619),0)</f>
        <v>0</v>
      </c>
    </row>
    <row r="2620" spans="1:57" x14ac:dyDescent="0.25">
      <c r="A2620" s="320" t="str">
        <f>IF(AND(D2620&lt;&gt;0,C2620&lt;&gt;0,E2620&lt;&gt;0),IF(B2620&lt;&gt;0,CONCATENATE(B2620,"-AGr",VLOOKUP(C2620,Listen!$A$2:$D$45,4,FALSE),"-",D2620,"-",E2620,),CONCATENATE("AGr",VLOOKUP(C2620,Listen!$A$2:$D$45,4,FALSE),"-",D2620,"-",E2620)),"keine vollständige ID")</f>
        <v>keine vollständige ID</v>
      </c>
      <c r="B2620" s="301"/>
      <c r="C2620" s="287"/>
      <c r="D2620" s="34"/>
      <c r="E2620" s="306"/>
      <c r="F2620" s="116"/>
      <c r="G2620" s="17"/>
      <c r="H2620" s="17"/>
      <c r="I2620" s="17"/>
      <c r="J2620" s="17"/>
      <c r="K2620" s="17"/>
      <c r="L2620" s="17"/>
      <c r="M2620" s="17"/>
      <c r="N2620" s="17"/>
      <c r="O2620" s="116"/>
      <c r="P2620" s="117">
        <f>IF(D2620&gt;A_Stammdaten!$B$12,0,SUM(G2620,H2620,J2620,L2620:M2620)-SUM(I2620,K2620,N2620:O2620))</f>
        <v>0</v>
      </c>
      <c r="Q2620" s="17"/>
      <c r="R2620" s="17"/>
      <c r="S2620" s="17"/>
      <c r="T2620" s="17"/>
      <c r="U2620" s="62">
        <f t="shared" si="842"/>
        <v>0</v>
      </c>
      <c r="V2620" s="34"/>
      <c r="W2620" s="34"/>
      <c r="X2620" s="34"/>
      <c r="Y2620" s="34"/>
      <c r="Z2620" s="34"/>
      <c r="AA2620" s="63" t="str">
        <f t="shared" si="843"/>
        <v>-</v>
      </c>
      <c r="AB2620" s="63" t="str">
        <f t="shared" si="844"/>
        <v>-</v>
      </c>
      <c r="AC2620" s="63">
        <f>IF(ISBLANK($C2620),0,VLOOKUP($C2620,Listen!$A$2:$C$45,2,FALSE))</f>
        <v>0</v>
      </c>
      <c r="AD2620" s="63">
        <f>IF(ISBLANK($C2620),0,VLOOKUP($C2620,Listen!$A$2:$C$45,3,FALSE))</f>
        <v>0</v>
      </c>
      <c r="AE2620" s="49">
        <f t="shared" si="845"/>
        <v>0</v>
      </c>
      <c r="AF2620" s="49">
        <f t="shared" si="845"/>
        <v>0</v>
      </c>
      <c r="AG2620" s="49">
        <f>IFERROR(IF(OR($V2620&lt;&gt;"Ja",VLOOKUP($C2620,Listen!$A$2:$F$45,5,0)="Nein",D2620&lt;IF(C2620="LNG Anbindungsanlagen gemäß separater Festlegung",2022,2023)),$AC2620,$AA2620),0)</f>
        <v>0</v>
      </c>
      <c r="AH2620" s="49">
        <f>IFERROR(IF(OR($V2620&lt;&gt;"Ja",VLOOKUP($C2620,Listen!$A$2:$F$45,5,0)="Nein",D2620&lt;IF(C2620="LNG Anbindungsanlagen gemäß separater Festlegung",2022,2023)),$AC2620,$AA2620),0)</f>
        <v>0</v>
      </c>
      <c r="AI2620" s="49">
        <f>IFERROR(IF(OR($W2620&lt;&gt;"Ja",VLOOKUP($C2620,Listen!$A$2:$F$45,6,0)="Nein"),$AC2620,$AB2620),0)</f>
        <v>0</v>
      </c>
      <c r="AJ2620" s="49">
        <f>IFERROR(IF(OR($W2620&lt;&gt;"Ja",VLOOKUP($C2620,Listen!$A$2:$F$45,6,0)="Nein"),$AC2620,$AB2620),0)</f>
        <v>0</v>
      </c>
      <c r="AK2620" s="49">
        <f>IFERROR(IF(OR($W2620&lt;&gt;"Ja",VLOOKUP($C2620,Listen!$A$2:$F$45,6,0)="Nein"),$AC2620,$AB2620),0)</f>
        <v>0</v>
      </c>
      <c r="AL2620" s="51">
        <f t="shared" si="846"/>
        <v>0</v>
      </c>
      <c r="AM2620" s="296">
        <f>IFERROR(IF(VLOOKUP($C2620,Listen!$A$2:$F$45,6,0)="Ja",MAX(BC2620:BD2620),D_SAV!$BC2620),0)</f>
        <v>0</v>
      </c>
      <c r="AN2620" s="51">
        <f t="shared" si="847"/>
        <v>0</v>
      </c>
      <c r="AP2620" s="304">
        <f t="shared" si="848"/>
        <v>0</v>
      </c>
      <c r="AQ2620" s="304">
        <f t="shared" si="849"/>
        <v>0</v>
      </c>
      <c r="AR2620" s="304">
        <f t="shared" si="850"/>
        <v>0</v>
      </c>
      <c r="AS2620" s="304">
        <f t="shared" si="851"/>
        <v>0</v>
      </c>
      <c r="AT2620" s="304">
        <f t="shared" si="852"/>
        <v>0</v>
      </c>
      <c r="AU2620" s="304">
        <f t="shared" si="853"/>
        <v>0</v>
      </c>
      <c r="AV2620" s="304">
        <f t="shared" si="854"/>
        <v>0</v>
      </c>
      <c r="AW2620" s="304">
        <f t="shared" si="855"/>
        <v>0</v>
      </c>
      <c r="AX2620" s="304">
        <f t="shared" si="856"/>
        <v>0</v>
      </c>
      <c r="AY2620" s="304">
        <f t="shared" si="857"/>
        <v>0</v>
      </c>
      <c r="AZ2620" s="304">
        <f t="shared" si="858"/>
        <v>0</v>
      </c>
      <c r="BA2620" s="304">
        <f t="shared" si="859"/>
        <v>0</v>
      </c>
      <c r="BB2620" s="304">
        <f t="shared" si="860"/>
        <v>0</v>
      </c>
      <c r="BC2620" s="304">
        <f t="shared" si="861"/>
        <v>0</v>
      </c>
      <c r="BD2620" s="304">
        <f t="shared" si="862"/>
        <v>0</v>
      </c>
      <c r="BE2620" s="304">
        <f>IFERROR(IF(VLOOKUP($C2620,Listen!$A$2:$F$45,6,0)="Ja",BB2620-MAX(BC2620:BD2620),BB2620-BC2620),0)</f>
        <v>0</v>
      </c>
    </row>
    <row r="2621" spans="1:57" x14ac:dyDescent="0.25">
      <c r="A2621" s="320" t="str">
        <f>IF(AND(D2621&lt;&gt;0,C2621&lt;&gt;0,E2621&lt;&gt;0),IF(B2621&lt;&gt;0,CONCATENATE(B2621,"-AGr",VLOOKUP(C2621,Listen!$A$2:$D$45,4,FALSE),"-",D2621,"-",E2621,),CONCATENATE("AGr",VLOOKUP(C2621,Listen!$A$2:$D$45,4,FALSE),"-",D2621,"-",E2621)),"keine vollständige ID")</f>
        <v>keine vollständige ID</v>
      </c>
      <c r="B2621" s="301"/>
      <c r="C2621" s="287"/>
      <c r="D2621" s="34"/>
      <c r="E2621" s="306"/>
      <c r="F2621" s="116"/>
      <c r="G2621" s="17"/>
      <c r="H2621" s="17"/>
      <c r="I2621" s="17"/>
      <c r="J2621" s="17"/>
      <c r="K2621" s="17"/>
      <c r="L2621" s="17"/>
      <c r="M2621" s="17"/>
      <c r="N2621" s="17"/>
      <c r="O2621" s="116"/>
      <c r="P2621" s="117">
        <f>IF(D2621&gt;A_Stammdaten!$B$12,0,SUM(G2621,H2621,J2621,L2621:M2621)-SUM(I2621,K2621,N2621:O2621))</f>
        <v>0</v>
      </c>
      <c r="Q2621" s="17"/>
      <c r="R2621" s="17"/>
      <c r="S2621" s="17"/>
      <c r="T2621" s="17"/>
      <c r="U2621" s="62">
        <f t="shared" si="842"/>
        <v>0</v>
      </c>
      <c r="V2621" s="34"/>
      <c r="W2621" s="34"/>
      <c r="X2621" s="34"/>
      <c r="Y2621" s="34"/>
      <c r="Z2621" s="34"/>
      <c r="AA2621" s="63" t="str">
        <f t="shared" si="843"/>
        <v>-</v>
      </c>
      <c r="AB2621" s="63" t="str">
        <f t="shared" si="844"/>
        <v>-</v>
      </c>
      <c r="AC2621" s="63">
        <f>IF(ISBLANK($C2621),0,VLOOKUP($C2621,Listen!$A$2:$C$45,2,FALSE))</f>
        <v>0</v>
      </c>
      <c r="AD2621" s="63">
        <f>IF(ISBLANK($C2621),0,VLOOKUP($C2621,Listen!$A$2:$C$45,3,FALSE))</f>
        <v>0</v>
      </c>
      <c r="AE2621" s="49">
        <f t="shared" si="845"/>
        <v>0</v>
      </c>
      <c r="AF2621" s="49">
        <f t="shared" si="845"/>
        <v>0</v>
      </c>
      <c r="AG2621" s="49">
        <f>IFERROR(IF(OR($V2621&lt;&gt;"Ja",VLOOKUP($C2621,Listen!$A$2:$F$45,5,0)="Nein",D2621&lt;IF(C2621="LNG Anbindungsanlagen gemäß separater Festlegung",2022,2023)),$AC2621,$AA2621),0)</f>
        <v>0</v>
      </c>
      <c r="AH2621" s="49">
        <f>IFERROR(IF(OR($V2621&lt;&gt;"Ja",VLOOKUP($C2621,Listen!$A$2:$F$45,5,0)="Nein",D2621&lt;IF(C2621="LNG Anbindungsanlagen gemäß separater Festlegung",2022,2023)),$AC2621,$AA2621),0)</f>
        <v>0</v>
      </c>
      <c r="AI2621" s="49">
        <f>IFERROR(IF(OR($W2621&lt;&gt;"Ja",VLOOKUP($C2621,Listen!$A$2:$F$45,6,0)="Nein"),$AC2621,$AB2621),0)</f>
        <v>0</v>
      </c>
      <c r="AJ2621" s="49">
        <f>IFERROR(IF(OR($W2621&lt;&gt;"Ja",VLOOKUP($C2621,Listen!$A$2:$F$45,6,0)="Nein"),$AC2621,$AB2621),0)</f>
        <v>0</v>
      </c>
      <c r="AK2621" s="49">
        <f>IFERROR(IF(OR($W2621&lt;&gt;"Ja",VLOOKUP($C2621,Listen!$A$2:$F$45,6,0)="Nein"),$AC2621,$AB2621),0)</f>
        <v>0</v>
      </c>
      <c r="AL2621" s="51">
        <f t="shared" si="846"/>
        <v>0</v>
      </c>
      <c r="AM2621" s="296">
        <f>IFERROR(IF(VLOOKUP($C2621,Listen!$A$2:$F$45,6,0)="Ja",MAX(BC2621:BD2621),D_SAV!$BC2621),0)</f>
        <v>0</v>
      </c>
      <c r="AN2621" s="51">
        <f t="shared" si="847"/>
        <v>0</v>
      </c>
      <c r="AP2621" s="304">
        <f t="shared" si="848"/>
        <v>0</v>
      </c>
      <c r="AQ2621" s="304">
        <f t="shared" si="849"/>
        <v>0</v>
      </c>
      <c r="AR2621" s="304">
        <f t="shared" si="850"/>
        <v>0</v>
      </c>
      <c r="AS2621" s="304">
        <f t="shared" si="851"/>
        <v>0</v>
      </c>
      <c r="AT2621" s="304">
        <f t="shared" si="852"/>
        <v>0</v>
      </c>
      <c r="AU2621" s="304">
        <f t="shared" si="853"/>
        <v>0</v>
      </c>
      <c r="AV2621" s="304">
        <f t="shared" si="854"/>
        <v>0</v>
      </c>
      <c r="AW2621" s="304">
        <f t="shared" si="855"/>
        <v>0</v>
      </c>
      <c r="AX2621" s="304">
        <f t="shared" si="856"/>
        <v>0</v>
      </c>
      <c r="AY2621" s="304">
        <f t="shared" si="857"/>
        <v>0</v>
      </c>
      <c r="AZ2621" s="304">
        <f t="shared" si="858"/>
        <v>0</v>
      </c>
      <c r="BA2621" s="304">
        <f t="shared" si="859"/>
        <v>0</v>
      </c>
      <c r="BB2621" s="304">
        <f t="shared" si="860"/>
        <v>0</v>
      </c>
      <c r="BC2621" s="304">
        <f t="shared" si="861"/>
        <v>0</v>
      </c>
      <c r="BD2621" s="304">
        <f t="shared" si="862"/>
        <v>0</v>
      </c>
      <c r="BE2621" s="304">
        <f>IFERROR(IF(VLOOKUP($C2621,Listen!$A$2:$F$45,6,0)="Ja",BB2621-MAX(BC2621:BD2621),BB2621-BC2621),0)</f>
        <v>0</v>
      </c>
    </row>
    <row r="2622" spans="1:57" x14ac:dyDescent="0.25">
      <c r="A2622" s="320" t="str">
        <f>IF(AND(D2622&lt;&gt;0,C2622&lt;&gt;0,E2622&lt;&gt;0),IF(B2622&lt;&gt;0,CONCATENATE(B2622,"-AGr",VLOOKUP(C2622,Listen!$A$2:$D$45,4,FALSE),"-",D2622,"-",E2622,),CONCATENATE("AGr",VLOOKUP(C2622,Listen!$A$2:$D$45,4,FALSE),"-",D2622,"-",E2622)),"keine vollständige ID")</f>
        <v>keine vollständige ID</v>
      </c>
      <c r="B2622" s="301"/>
      <c r="C2622" s="287"/>
      <c r="D2622" s="34"/>
      <c r="E2622" s="306"/>
      <c r="F2622" s="116"/>
      <c r="G2622" s="17"/>
      <c r="H2622" s="17"/>
      <c r="I2622" s="17"/>
      <c r="J2622" s="17"/>
      <c r="K2622" s="17"/>
      <c r="L2622" s="17"/>
      <c r="M2622" s="17"/>
      <c r="N2622" s="17"/>
      <c r="O2622" s="116"/>
      <c r="P2622" s="117">
        <f>IF(D2622&gt;A_Stammdaten!$B$12,0,SUM(G2622,H2622,J2622,L2622:M2622)-SUM(I2622,K2622,N2622:O2622))</f>
        <v>0</v>
      </c>
      <c r="Q2622" s="17"/>
      <c r="R2622" s="17"/>
      <c r="S2622" s="17"/>
      <c r="T2622" s="17"/>
      <c r="U2622" s="62">
        <f t="shared" si="842"/>
        <v>0</v>
      </c>
      <c r="V2622" s="34"/>
      <c r="W2622" s="34"/>
      <c r="X2622" s="34"/>
      <c r="Y2622" s="34"/>
      <c r="Z2622" s="34"/>
      <c r="AA2622" s="63" t="str">
        <f t="shared" si="843"/>
        <v>-</v>
      </c>
      <c r="AB2622" s="63" t="str">
        <f t="shared" si="844"/>
        <v>-</v>
      </c>
      <c r="AC2622" s="63">
        <f>IF(ISBLANK($C2622),0,VLOOKUP($C2622,Listen!$A$2:$C$45,2,FALSE))</f>
        <v>0</v>
      </c>
      <c r="AD2622" s="63">
        <f>IF(ISBLANK($C2622),0,VLOOKUP($C2622,Listen!$A$2:$C$45,3,FALSE))</f>
        <v>0</v>
      </c>
      <c r="AE2622" s="49">
        <f t="shared" si="845"/>
        <v>0</v>
      </c>
      <c r="AF2622" s="49">
        <f t="shared" si="845"/>
        <v>0</v>
      </c>
      <c r="AG2622" s="49">
        <f>IFERROR(IF(OR($V2622&lt;&gt;"Ja",VLOOKUP($C2622,Listen!$A$2:$F$45,5,0)="Nein",D2622&lt;IF(C2622="LNG Anbindungsanlagen gemäß separater Festlegung",2022,2023)),$AC2622,$AA2622),0)</f>
        <v>0</v>
      </c>
      <c r="AH2622" s="49">
        <f>IFERROR(IF(OR($V2622&lt;&gt;"Ja",VLOOKUP($C2622,Listen!$A$2:$F$45,5,0)="Nein",D2622&lt;IF(C2622="LNG Anbindungsanlagen gemäß separater Festlegung",2022,2023)),$AC2622,$AA2622),0)</f>
        <v>0</v>
      </c>
      <c r="AI2622" s="49">
        <f>IFERROR(IF(OR($W2622&lt;&gt;"Ja",VLOOKUP($C2622,Listen!$A$2:$F$45,6,0)="Nein"),$AC2622,$AB2622),0)</f>
        <v>0</v>
      </c>
      <c r="AJ2622" s="49">
        <f>IFERROR(IF(OR($W2622&lt;&gt;"Ja",VLOOKUP($C2622,Listen!$A$2:$F$45,6,0)="Nein"),$AC2622,$AB2622),0)</f>
        <v>0</v>
      </c>
      <c r="AK2622" s="49">
        <f>IFERROR(IF(OR($W2622&lt;&gt;"Ja",VLOOKUP($C2622,Listen!$A$2:$F$45,6,0)="Nein"),$AC2622,$AB2622),0)</f>
        <v>0</v>
      </c>
      <c r="AL2622" s="51">
        <f t="shared" si="846"/>
        <v>0</v>
      </c>
      <c r="AM2622" s="296">
        <f>IFERROR(IF(VLOOKUP($C2622,Listen!$A$2:$F$45,6,0)="Ja",MAX(BC2622:BD2622),D_SAV!$BC2622),0)</f>
        <v>0</v>
      </c>
      <c r="AN2622" s="51">
        <f t="shared" si="847"/>
        <v>0</v>
      </c>
      <c r="AP2622" s="304">
        <f t="shared" si="848"/>
        <v>0</v>
      </c>
      <c r="AQ2622" s="304">
        <f t="shared" si="849"/>
        <v>0</v>
      </c>
      <c r="AR2622" s="304">
        <f t="shared" si="850"/>
        <v>0</v>
      </c>
      <c r="AS2622" s="304">
        <f t="shared" si="851"/>
        <v>0</v>
      </c>
      <c r="AT2622" s="304">
        <f t="shared" si="852"/>
        <v>0</v>
      </c>
      <c r="AU2622" s="304">
        <f t="shared" si="853"/>
        <v>0</v>
      </c>
      <c r="AV2622" s="304">
        <f t="shared" si="854"/>
        <v>0</v>
      </c>
      <c r="AW2622" s="304">
        <f t="shared" si="855"/>
        <v>0</v>
      </c>
      <c r="AX2622" s="304">
        <f t="shared" si="856"/>
        <v>0</v>
      </c>
      <c r="AY2622" s="304">
        <f t="shared" si="857"/>
        <v>0</v>
      </c>
      <c r="AZ2622" s="304">
        <f t="shared" si="858"/>
        <v>0</v>
      </c>
      <c r="BA2622" s="304">
        <f t="shared" si="859"/>
        <v>0</v>
      </c>
      <c r="BB2622" s="304">
        <f t="shared" si="860"/>
        <v>0</v>
      </c>
      <c r="BC2622" s="304">
        <f t="shared" si="861"/>
        <v>0</v>
      </c>
      <c r="BD2622" s="304">
        <f t="shared" si="862"/>
        <v>0</v>
      </c>
      <c r="BE2622" s="304">
        <f>IFERROR(IF(VLOOKUP($C2622,Listen!$A$2:$F$45,6,0)="Ja",BB2622-MAX(BC2622:BD2622),BB2622-BC2622),0)</f>
        <v>0</v>
      </c>
    </row>
    <row r="2623" spans="1:57" x14ac:dyDescent="0.25">
      <c r="A2623" s="320" t="str">
        <f>IF(AND(D2623&lt;&gt;0,C2623&lt;&gt;0,E2623&lt;&gt;0),IF(B2623&lt;&gt;0,CONCATENATE(B2623,"-AGr",VLOOKUP(C2623,Listen!$A$2:$D$45,4,FALSE),"-",D2623,"-",E2623,),CONCATENATE("AGr",VLOOKUP(C2623,Listen!$A$2:$D$45,4,FALSE),"-",D2623,"-",E2623)),"keine vollständige ID")</f>
        <v>keine vollständige ID</v>
      </c>
      <c r="B2623" s="301"/>
      <c r="C2623" s="287"/>
      <c r="D2623" s="34"/>
      <c r="E2623" s="306"/>
      <c r="F2623" s="116"/>
      <c r="G2623" s="17"/>
      <c r="H2623" s="17"/>
      <c r="I2623" s="17"/>
      <c r="J2623" s="17"/>
      <c r="K2623" s="17"/>
      <c r="L2623" s="17"/>
      <c r="M2623" s="17"/>
      <c r="N2623" s="17"/>
      <c r="O2623" s="116"/>
      <c r="P2623" s="117">
        <f>IF(D2623&gt;A_Stammdaten!$B$12,0,SUM(G2623,H2623,J2623,L2623:M2623)-SUM(I2623,K2623,N2623:O2623))</f>
        <v>0</v>
      </c>
      <c r="Q2623" s="17"/>
      <c r="R2623" s="17"/>
      <c r="S2623" s="17"/>
      <c r="T2623" s="17"/>
      <c r="U2623" s="62">
        <f t="shared" si="842"/>
        <v>0</v>
      </c>
      <c r="V2623" s="34"/>
      <c r="W2623" s="34"/>
      <c r="X2623" s="34"/>
      <c r="Y2623" s="34"/>
      <c r="Z2623" s="34"/>
      <c r="AA2623" s="63" t="str">
        <f t="shared" si="843"/>
        <v>-</v>
      </c>
      <c r="AB2623" s="63" t="str">
        <f t="shared" si="844"/>
        <v>-</v>
      </c>
      <c r="AC2623" s="63">
        <f>IF(ISBLANK($C2623),0,VLOOKUP($C2623,Listen!$A$2:$C$45,2,FALSE))</f>
        <v>0</v>
      </c>
      <c r="AD2623" s="63">
        <f>IF(ISBLANK($C2623),0,VLOOKUP($C2623,Listen!$A$2:$C$45,3,FALSE))</f>
        <v>0</v>
      </c>
      <c r="AE2623" s="49">
        <f t="shared" si="845"/>
        <v>0</v>
      </c>
      <c r="AF2623" s="49">
        <f t="shared" si="845"/>
        <v>0</v>
      </c>
      <c r="AG2623" s="49">
        <f>IFERROR(IF(OR($V2623&lt;&gt;"Ja",VLOOKUP($C2623,Listen!$A$2:$F$45,5,0)="Nein",D2623&lt;IF(C2623="LNG Anbindungsanlagen gemäß separater Festlegung",2022,2023)),$AC2623,$AA2623),0)</f>
        <v>0</v>
      </c>
      <c r="AH2623" s="49">
        <f>IFERROR(IF(OR($V2623&lt;&gt;"Ja",VLOOKUP($C2623,Listen!$A$2:$F$45,5,0)="Nein",D2623&lt;IF(C2623="LNG Anbindungsanlagen gemäß separater Festlegung",2022,2023)),$AC2623,$AA2623),0)</f>
        <v>0</v>
      </c>
      <c r="AI2623" s="49">
        <f>IFERROR(IF(OR($W2623&lt;&gt;"Ja",VLOOKUP($C2623,Listen!$A$2:$F$45,6,0)="Nein"),$AC2623,$AB2623),0)</f>
        <v>0</v>
      </c>
      <c r="AJ2623" s="49">
        <f>IFERROR(IF(OR($W2623&lt;&gt;"Ja",VLOOKUP($C2623,Listen!$A$2:$F$45,6,0)="Nein"),$AC2623,$AB2623),0)</f>
        <v>0</v>
      </c>
      <c r="AK2623" s="49">
        <f>IFERROR(IF(OR($W2623&lt;&gt;"Ja",VLOOKUP($C2623,Listen!$A$2:$F$45,6,0)="Nein"),$AC2623,$AB2623),0)</f>
        <v>0</v>
      </c>
      <c r="AL2623" s="51">
        <f t="shared" si="846"/>
        <v>0</v>
      </c>
      <c r="AM2623" s="296">
        <f>IFERROR(IF(VLOOKUP($C2623,Listen!$A$2:$F$45,6,0)="Ja",MAX(BC2623:BD2623),D_SAV!$BC2623),0)</f>
        <v>0</v>
      </c>
      <c r="AN2623" s="51">
        <f t="shared" si="847"/>
        <v>0</v>
      </c>
      <c r="AP2623" s="304">
        <f t="shared" si="848"/>
        <v>0</v>
      </c>
      <c r="AQ2623" s="304">
        <f t="shared" si="849"/>
        <v>0</v>
      </c>
      <c r="AR2623" s="304">
        <f t="shared" si="850"/>
        <v>0</v>
      </c>
      <c r="AS2623" s="304">
        <f t="shared" si="851"/>
        <v>0</v>
      </c>
      <c r="AT2623" s="304">
        <f t="shared" si="852"/>
        <v>0</v>
      </c>
      <c r="AU2623" s="304">
        <f t="shared" si="853"/>
        <v>0</v>
      </c>
      <c r="AV2623" s="304">
        <f t="shared" si="854"/>
        <v>0</v>
      </c>
      <c r="AW2623" s="304">
        <f t="shared" si="855"/>
        <v>0</v>
      </c>
      <c r="AX2623" s="304">
        <f t="shared" si="856"/>
        <v>0</v>
      </c>
      <c r="AY2623" s="304">
        <f t="shared" si="857"/>
        <v>0</v>
      </c>
      <c r="AZ2623" s="304">
        <f t="shared" si="858"/>
        <v>0</v>
      </c>
      <c r="BA2623" s="304">
        <f t="shared" si="859"/>
        <v>0</v>
      </c>
      <c r="BB2623" s="304">
        <f t="shared" si="860"/>
        <v>0</v>
      </c>
      <c r="BC2623" s="304">
        <f t="shared" si="861"/>
        <v>0</v>
      </c>
      <c r="BD2623" s="304">
        <f t="shared" si="862"/>
        <v>0</v>
      </c>
      <c r="BE2623" s="304">
        <f>IFERROR(IF(VLOOKUP($C2623,Listen!$A$2:$F$45,6,0)="Ja",BB2623-MAX(BC2623:BD2623),BB2623-BC2623),0)</f>
        <v>0</v>
      </c>
    </row>
    <row r="2624" spans="1:57" x14ac:dyDescent="0.25">
      <c r="A2624" s="320" t="str">
        <f>IF(AND(D2624&lt;&gt;0,C2624&lt;&gt;0,E2624&lt;&gt;0),IF(B2624&lt;&gt;0,CONCATENATE(B2624,"-AGr",VLOOKUP(C2624,Listen!$A$2:$D$45,4,FALSE),"-",D2624,"-",E2624,),CONCATENATE("AGr",VLOOKUP(C2624,Listen!$A$2:$D$45,4,FALSE),"-",D2624,"-",E2624)),"keine vollständige ID")</f>
        <v>keine vollständige ID</v>
      </c>
      <c r="B2624" s="301"/>
      <c r="C2624" s="287"/>
      <c r="D2624" s="34"/>
      <c r="E2624" s="306"/>
      <c r="F2624" s="116"/>
      <c r="G2624" s="17"/>
      <c r="H2624" s="17"/>
      <c r="I2624" s="17"/>
      <c r="J2624" s="17"/>
      <c r="K2624" s="17"/>
      <c r="L2624" s="17"/>
      <c r="M2624" s="17"/>
      <c r="N2624" s="17"/>
      <c r="O2624" s="116"/>
      <c r="P2624" s="117">
        <f>IF(D2624&gt;A_Stammdaten!$B$12,0,SUM(G2624,H2624,J2624,L2624:M2624)-SUM(I2624,K2624,N2624:O2624))</f>
        <v>0</v>
      </c>
      <c r="Q2624" s="17"/>
      <c r="R2624" s="17"/>
      <c r="S2624" s="17"/>
      <c r="T2624" s="17"/>
      <c r="U2624" s="62">
        <f t="shared" si="842"/>
        <v>0</v>
      </c>
      <c r="V2624" s="34"/>
      <c r="W2624" s="34"/>
      <c r="X2624" s="34"/>
      <c r="Y2624" s="34"/>
      <c r="Z2624" s="34"/>
      <c r="AA2624" s="63" t="str">
        <f t="shared" si="843"/>
        <v>-</v>
      </c>
      <c r="AB2624" s="63" t="str">
        <f t="shared" si="844"/>
        <v>-</v>
      </c>
      <c r="AC2624" s="63">
        <f>IF(ISBLANK($C2624),0,VLOOKUP($C2624,Listen!$A$2:$C$45,2,FALSE))</f>
        <v>0</v>
      </c>
      <c r="AD2624" s="63">
        <f>IF(ISBLANK($C2624),0,VLOOKUP($C2624,Listen!$A$2:$C$45,3,FALSE))</f>
        <v>0</v>
      </c>
      <c r="AE2624" s="49">
        <f t="shared" si="845"/>
        <v>0</v>
      </c>
      <c r="AF2624" s="49">
        <f t="shared" si="845"/>
        <v>0</v>
      </c>
      <c r="AG2624" s="49">
        <f>IFERROR(IF(OR($V2624&lt;&gt;"Ja",VLOOKUP($C2624,Listen!$A$2:$F$45,5,0)="Nein",D2624&lt;IF(C2624="LNG Anbindungsanlagen gemäß separater Festlegung",2022,2023)),$AC2624,$AA2624),0)</f>
        <v>0</v>
      </c>
      <c r="AH2624" s="49">
        <f>IFERROR(IF(OR($V2624&lt;&gt;"Ja",VLOOKUP($C2624,Listen!$A$2:$F$45,5,0)="Nein",D2624&lt;IF(C2624="LNG Anbindungsanlagen gemäß separater Festlegung",2022,2023)),$AC2624,$AA2624),0)</f>
        <v>0</v>
      </c>
      <c r="AI2624" s="49">
        <f>IFERROR(IF(OR($W2624&lt;&gt;"Ja",VLOOKUP($C2624,Listen!$A$2:$F$45,6,0)="Nein"),$AC2624,$AB2624),0)</f>
        <v>0</v>
      </c>
      <c r="AJ2624" s="49">
        <f>IFERROR(IF(OR($W2624&lt;&gt;"Ja",VLOOKUP($C2624,Listen!$A$2:$F$45,6,0)="Nein"),$AC2624,$AB2624),0)</f>
        <v>0</v>
      </c>
      <c r="AK2624" s="49">
        <f>IFERROR(IF(OR($W2624&lt;&gt;"Ja",VLOOKUP($C2624,Listen!$A$2:$F$45,6,0)="Nein"),$AC2624,$AB2624),0)</f>
        <v>0</v>
      </c>
      <c r="AL2624" s="51">
        <f t="shared" si="846"/>
        <v>0</v>
      </c>
      <c r="AM2624" s="296">
        <f>IFERROR(IF(VLOOKUP($C2624,Listen!$A$2:$F$45,6,0)="Ja",MAX(BC2624:BD2624),D_SAV!$BC2624),0)</f>
        <v>0</v>
      </c>
      <c r="AN2624" s="51">
        <f t="shared" si="847"/>
        <v>0</v>
      </c>
      <c r="AP2624" s="304">
        <f t="shared" si="848"/>
        <v>0</v>
      </c>
      <c r="AQ2624" s="304">
        <f t="shared" si="849"/>
        <v>0</v>
      </c>
      <c r="AR2624" s="304">
        <f t="shared" si="850"/>
        <v>0</v>
      </c>
      <c r="AS2624" s="304">
        <f t="shared" si="851"/>
        <v>0</v>
      </c>
      <c r="AT2624" s="304">
        <f t="shared" si="852"/>
        <v>0</v>
      </c>
      <c r="AU2624" s="304">
        <f t="shared" si="853"/>
        <v>0</v>
      </c>
      <c r="AV2624" s="304">
        <f t="shared" si="854"/>
        <v>0</v>
      </c>
      <c r="AW2624" s="304">
        <f t="shared" si="855"/>
        <v>0</v>
      </c>
      <c r="AX2624" s="304">
        <f t="shared" si="856"/>
        <v>0</v>
      </c>
      <c r="AY2624" s="304">
        <f t="shared" si="857"/>
        <v>0</v>
      </c>
      <c r="AZ2624" s="304">
        <f t="shared" si="858"/>
        <v>0</v>
      </c>
      <c r="BA2624" s="304">
        <f t="shared" si="859"/>
        <v>0</v>
      </c>
      <c r="BB2624" s="304">
        <f t="shared" si="860"/>
        <v>0</v>
      </c>
      <c r="BC2624" s="304">
        <f t="shared" si="861"/>
        <v>0</v>
      </c>
      <c r="BD2624" s="304">
        <f t="shared" si="862"/>
        <v>0</v>
      </c>
      <c r="BE2624" s="304">
        <f>IFERROR(IF(VLOOKUP($C2624,Listen!$A$2:$F$45,6,0)="Ja",BB2624-MAX(BC2624:BD2624),BB2624-BC2624),0)</f>
        <v>0</v>
      </c>
    </row>
    <row r="2625" spans="1:57" x14ac:dyDescent="0.25">
      <c r="A2625" s="320" t="str">
        <f>IF(AND(D2625&lt;&gt;0,C2625&lt;&gt;0,E2625&lt;&gt;0),IF(B2625&lt;&gt;0,CONCATENATE(B2625,"-AGr",VLOOKUP(C2625,Listen!$A$2:$D$45,4,FALSE),"-",D2625,"-",E2625,),CONCATENATE("AGr",VLOOKUP(C2625,Listen!$A$2:$D$45,4,FALSE),"-",D2625,"-",E2625)),"keine vollständige ID")</f>
        <v>keine vollständige ID</v>
      </c>
      <c r="B2625" s="301"/>
      <c r="C2625" s="287"/>
      <c r="D2625" s="34"/>
      <c r="E2625" s="306"/>
      <c r="F2625" s="116"/>
      <c r="G2625" s="17"/>
      <c r="H2625" s="17"/>
      <c r="I2625" s="17"/>
      <c r="J2625" s="17"/>
      <c r="K2625" s="17"/>
      <c r="L2625" s="17"/>
      <c r="M2625" s="17"/>
      <c r="N2625" s="17"/>
      <c r="O2625" s="116"/>
      <c r="P2625" s="117">
        <f>IF(D2625&gt;A_Stammdaten!$B$12,0,SUM(G2625,H2625,J2625,L2625:M2625)-SUM(I2625,K2625,N2625:O2625))</f>
        <v>0</v>
      </c>
      <c r="Q2625" s="17"/>
      <c r="R2625" s="17"/>
      <c r="S2625" s="17"/>
      <c r="T2625" s="17"/>
      <c r="U2625" s="62">
        <f t="shared" si="842"/>
        <v>0</v>
      </c>
      <c r="V2625" s="34"/>
      <c r="W2625" s="34"/>
      <c r="X2625" s="34"/>
      <c r="Y2625" s="34"/>
      <c r="Z2625" s="34"/>
      <c r="AA2625" s="63" t="str">
        <f t="shared" si="843"/>
        <v>-</v>
      </c>
      <c r="AB2625" s="63" t="str">
        <f t="shared" si="844"/>
        <v>-</v>
      </c>
      <c r="AC2625" s="63">
        <f>IF(ISBLANK($C2625),0,VLOOKUP($C2625,Listen!$A$2:$C$45,2,FALSE))</f>
        <v>0</v>
      </c>
      <c r="AD2625" s="63">
        <f>IF(ISBLANK($C2625),0,VLOOKUP($C2625,Listen!$A$2:$C$45,3,FALSE))</f>
        <v>0</v>
      </c>
      <c r="AE2625" s="49">
        <f t="shared" si="845"/>
        <v>0</v>
      </c>
      <c r="AF2625" s="49">
        <f t="shared" si="845"/>
        <v>0</v>
      </c>
      <c r="AG2625" s="49">
        <f>IFERROR(IF(OR($V2625&lt;&gt;"Ja",VLOOKUP($C2625,Listen!$A$2:$F$45,5,0)="Nein",D2625&lt;IF(C2625="LNG Anbindungsanlagen gemäß separater Festlegung",2022,2023)),$AC2625,$AA2625),0)</f>
        <v>0</v>
      </c>
      <c r="AH2625" s="49">
        <f>IFERROR(IF(OR($V2625&lt;&gt;"Ja",VLOOKUP($C2625,Listen!$A$2:$F$45,5,0)="Nein",D2625&lt;IF(C2625="LNG Anbindungsanlagen gemäß separater Festlegung",2022,2023)),$AC2625,$AA2625),0)</f>
        <v>0</v>
      </c>
      <c r="AI2625" s="49">
        <f>IFERROR(IF(OR($W2625&lt;&gt;"Ja",VLOOKUP($C2625,Listen!$A$2:$F$45,6,0)="Nein"),$AC2625,$AB2625),0)</f>
        <v>0</v>
      </c>
      <c r="AJ2625" s="49">
        <f>IFERROR(IF(OR($W2625&lt;&gt;"Ja",VLOOKUP($C2625,Listen!$A$2:$F$45,6,0)="Nein"),$AC2625,$AB2625),0)</f>
        <v>0</v>
      </c>
      <c r="AK2625" s="49">
        <f>IFERROR(IF(OR($W2625&lt;&gt;"Ja",VLOOKUP($C2625,Listen!$A$2:$F$45,6,0)="Nein"),$AC2625,$AB2625),0)</f>
        <v>0</v>
      </c>
      <c r="AL2625" s="51">
        <f t="shared" si="846"/>
        <v>0</v>
      </c>
      <c r="AM2625" s="296">
        <f>IFERROR(IF(VLOOKUP($C2625,Listen!$A$2:$F$45,6,0)="Ja",MAX(BC2625:BD2625),D_SAV!$BC2625),0)</f>
        <v>0</v>
      </c>
      <c r="AN2625" s="51">
        <f t="shared" si="847"/>
        <v>0</v>
      </c>
      <c r="AP2625" s="304">
        <f t="shared" si="848"/>
        <v>0</v>
      </c>
      <c r="AQ2625" s="304">
        <f t="shared" si="849"/>
        <v>0</v>
      </c>
      <c r="AR2625" s="304">
        <f t="shared" si="850"/>
        <v>0</v>
      </c>
      <c r="AS2625" s="304">
        <f t="shared" si="851"/>
        <v>0</v>
      </c>
      <c r="AT2625" s="304">
        <f t="shared" si="852"/>
        <v>0</v>
      </c>
      <c r="AU2625" s="304">
        <f t="shared" si="853"/>
        <v>0</v>
      </c>
      <c r="AV2625" s="304">
        <f t="shared" si="854"/>
        <v>0</v>
      </c>
      <c r="AW2625" s="304">
        <f t="shared" si="855"/>
        <v>0</v>
      </c>
      <c r="AX2625" s="304">
        <f t="shared" si="856"/>
        <v>0</v>
      </c>
      <c r="AY2625" s="304">
        <f t="shared" si="857"/>
        <v>0</v>
      </c>
      <c r="AZ2625" s="304">
        <f t="shared" si="858"/>
        <v>0</v>
      </c>
      <c r="BA2625" s="304">
        <f t="shared" si="859"/>
        <v>0</v>
      </c>
      <c r="BB2625" s="304">
        <f t="shared" si="860"/>
        <v>0</v>
      </c>
      <c r="BC2625" s="304">
        <f t="shared" si="861"/>
        <v>0</v>
      </c>
      <c r="BD2625" s="304">
        <f t="shared" si="862"/>
        <v>0</v>
      </c>
      <c r="BE2625" s="304">
        <f>IFERROR(IF(VLOOKUP($C2625,Listen!$A$2:$F$45,6,0)="Ja",BB2625-MAX(BC2625:BD2625),BB2625-BC2625),0)</f>
        <v>0</v>
      </c>
    </row>
    <row r="2626" spans="1:57" x14ac:dyDescent="0.25">
      <c r="A2626" s="320" t="str">
        <f>IF(AND(D2626&lt;&gt;0,C2626&lt;&gt;0,E2626&lt;&gt;0),IF(B2626&lt;&gt;0,CONCATENATE(B2626,"-AGr",VLOOKUP(C2626,Listen!$A$2:$D$45,4,FALSE),"-",D2626,"-",E2626,),CONCATENATE("AGr",VLOOKUP(C2626,Listen!$A$2:$D$45,4,FALSE),"-",D2626,"-",E2626)),"keine vollständige ID")</f>
        <v>keine vollständige ID</v>
      </c>
      <c r="B2626" s="301"/>
      <c r="C2626" s="287"/>
      <c r="D2626" s="34"/>
      <c r="E2626" s="306"/>
      <c r="F2626" s="116"/>
      <c r="G2626" s="17"/>
      <c r="H2626" s="17"/>
      <c r="I2626" s="17"/>
      <c r="J2626" s="17"/>
      <c r="K2626" s="17"/>
      <c r="L2626" s="17"/>
      <c r="M2626" s="17"/>
      <c r="N2626" s="17"/>
      <c r="O2626" s="116"/>
      <c r="P2626" s="117">
        <f>IF(D2626&gt;A_Stammdaten!$B$12,0,SUM(G2626,H2626,J2626,L2626:M2626)-SUM(I2626,K2626,N2626:O2626))</f>
        <v>0</v>
      </c>
      <c r="Q2626" s="17"/>
      <c r="R2626" s="17"/>
      <c r="S2626" s="17"/>
      <c r="T2626" s="17"/>
      <c r="U2626" s="62">
        <f t="shared" si="842"/>
        <v>0</v>
      </c>
      <c r="V2626" s="34"/>
      <c r="W2626" s="34"/>
      <c r="X2626" s="34"/>
      <c r="Y2626" s="34"/>
      <c r="Z2626" s="34"/>
      <c r="AA2626" s="63" t="str">
        <f t="shared" si="843"/>
        <v>-</v>
      </c>
      <c r="AB2626" s="63" t="str">
        <f t="shared" si="844"/>
        <v>-</v>
      </c>
      <c r="AC2626" s="63">
        <f>IF(ISBLANK($C2626),0,VLOOKUP($C2626,Listen!$A$2:$C$45,2,FALSE))</f>
        <v>0</v>
      </c>
      <c r="AD2626" s="63">
        <f>IF(ISBLANK($C2626),0,VLOOKUP($C2626,Listen!$A$2:$C$45,3,FALSE))</f>
        <v>0</v>
      </c>
      <c r="AE2626" s="49">
        <f t="shared" si="845"/>
        <v>0</v>
      </c>
      <c r="AF2626" s="49">
        <f t="shared" si="845"/>
        <v>0</v>
      </c>
      <c r="AG2626" s="49">
        <f>IFERROR(IF(OR($V2626&lt;&gt;"Ja",VLOOKUP($C2626,Listen!$A$2:$F$45,5,0)="Nein",D2626&lt;IF(C2626="LNG Anbindungsanlagen gemäß separater Festlegung",2022,2023)),$AC2626,$AA2626),0)</f>
        <v>0</v>
      </c>
      <c r="AH2626" s="49">
        <f>IFERROR(IF(OR($V2626&lt;&gt;"Ja",VLOOKUP($C2626,Listen!$A$2:$F$45,5,0)="Nein",D2626&lt;IF(C2626="LNG Anbindungsanlagen gemäß separater Festlegung",2022,2023)),$AC2626,$AA2626),0)</f>
        <v>0</v>
      </c>
      <c r="AI2626" s="49">
        <f>IFERROR(IF(OR($W2626&lt;&gt;"Ja",VLOOKUP($C2626,Listen!$A$2:$F$45,6,0)="Nein"),$AC2626,$AB2626),0)</f>
        <v>0</v>
      </c>
      <c r="AJ2626" s="49">
        <f>IFERROR(IF(OR($W2626&lt;&gt;"Ja",VLOOKUP($C2626,Listen!$A$2:$F$45,6,0)="Nein"),$AC2626,$AB2626),0)</f>
        <v>0</v>
      </c>
      <c r="AK2626" s="49">
        <f>IFERROR(IF(OR($W2626&lt;&gt;"Ja",VLOOKUP($C2626,Listen!$A$2:$F$45,6,0)="Nein"),$AC2626,$AB2626),0)</f>
        <v>0</v>
      </c>
      <c r="AL2626" s="51">
        <f t="shared" si="846"/>
        <v>0</v>
      </c>
      <c r="AM2626" s="296">
        <f>IFERROR(IF(VLOOKUP($C2626,Listen!$A$2:$F$45,6,0)="Ja",MAX(BC2626:BD2626),D_SAV!$BC2626),0)</f>
        <v>0</v>
      </c>
      <c r="AN2626" s="51">
        <f t="shared" si="847"/>
        <v>0</v>
      </c>
      <c r="AP2626" s="304">
        <f t="shared" si="848"/>
        <v>0</v>
      </c>
      <c r="AQ2626" s="304">
        <f t="shared" si="849"/>
        <v>0</v>
      </c>
      <c r="AR2626" s="304">
        <f t="shared" si="850"/>
        <v>0</v>
      </c>
      <c r="AS2626" s="304">
        <f t="shared" si="851"/>
        <v>0</v>
      </c>
      <c r="AT2626" s="304">
        <f t="shared" si="852"/>
        <v>0</v>
      </c>
      <c r="AU2626" s="304">
        <f t="shared" si="853"/>
        <v>0</v>
      </c>
      <c r="AV2626" s="304">
        <f t="shared" si="854"/>
        <v>0</v>
      </c>
      <c r="AW2626" s="304">
        <f t="shared" si="855"/>
        <v>0</v>
      </c>
      <c r="AX2626" s="304">
        <f t="shared" si="856"/>
        <v>0</v>
      </c>
      <c r="AY2626" s="304">
        <f t="shared" si="857"/>
        <v>0</v>
      </c>
      <c r="AZ2626" s="304">
        <f t="shared" si="858"/>
        <v>0</v>
      </c>
      <c r="BA2626" s="304">
        <f t="shared" si="859"/>
        <v>0</v>
      </c>
      <c r="BB2626" s="304">
        <f t="shared" si="860"/>
        <v>0</v>
      </c>
      <c r="BC2626" s="304">
        <f t="shared" si="861"/>
        <v>0</v>
      </c>
      <c r="BD2626" s="304">
        <f t="shared" si="862"/>
        <v>0</v>
      </c>
      <c r="BE2626" s="304">
        <f>IFERROR(IF(VLOOKUP($C2626,Listen!$A$2:$F$45,6,0)="Ja",BB2626-MAX(BC2626:BD2626),BB2626-BC2626),0)</f>
        <v>0</v>
      </c>
    </row>
    <row r="2627" spans="1:57" x14ac:dyDescent="0.25">
      <c r="A2627" s="320" t="str">
        <f>IF(AND(D2627&lt;&gt;0,C2627&lt;&gt;0,E2627&lt;&gt;0),IF(B2627&lt;&gt;0,CONCATENATE(B2627,"-AGr",VLOOKUP(C2627,Listen!$A$2:$D$45,4,FALSE),"-",D2627,"-",E2627,),CONCATENATE("AGr",VLOOKUP(C2627,Listen!$A$2:$D$45,4,FALSE),"-",D2627,"-",E2627)),"keine vollständige ID")</f>
        <v>keine vollständige ID</v>
      </c>
      <c r="B2627" s="301"/>
      <c r="C2627" s="287"/>
      <c r="D2627" s="34"/>
      <c r="E2627" s="306"/>
      <c r="F2627" s="116"/>
      <c r="G2627" s="17"/>
      <c r="H2627" s="17"/>
      <c r="I2627" s="17"/>
      <c r="J2627" s="17"/>
      <c r="K2627" s="17"/>
      <c r="L2627" s="17"/>
      <c r="M2627" s="17"/>
      <c r="N2627" s="17"/>
      <c r="O2627" s="116"/>
      <c r="P2627" s="117">
        <f>IF(D2627&gt;A_Stammdaten!$B$12,0,SUM(G2627,H2627,J2627,L2627:M2627)-SUM(I2627,K2627,N2627:O2627))</f>
        <v>0</v>
      </c>
      <c r="Q2627" s="17"/>
      <c r="R2627" s="17"/>
      <c r="S2627" s="17"/>
      <c r="T2627" s="17"/>
      <c r="U2627" s="62">
        <f t="shared" si="842"/>
        <v>0</v>
      </c>
      <c r="V2627" s="34"/>
      <c r="W2627" s="34"/>
      <c r="X2627" s="34"/>
      <c r="Y2627" s="34"/>
      <c r="Z2627" s="34"/>
      <c r="AA2627" s="63" t="str">
        <f t="shared" si="843"/>
        <v>-</v>
      </c>
      <c r="AB2627" s="63" t="str">
        <f t="shared" si="844"/>
        <v>-</v>
      </c>
      <c r="AC2627" s="63">
        <f>IF(ISBLANK($C2627),0,VLOOKUP($C2627,Listen!$A$2:$C$45,2,FALSE))</f>
        <v>0</v>
      </c>
      <c r="AD2627" s="63">
        <f>IF(ISBLANK($C2627),0,VLOOKUP($C2627,Listen!$A$2:$C$45,3,FALSE))</f>
        <v>0</v>
      </c>
      <c r="AE2627" s="49">
        <f t="shared" si="845"/>
        <v>0</v>
      </c>
      <c r="AF2627" s="49">
        <f t="shared" si="845"/>
        <v>0</v>
      </c>
      <c r="AG2627" s="49">
        <f>IFERROR(IF(OR($V2627&lt;&gt;"Ja",VLOOKUP($C2627,Listen!$A$2:$F$45,5,0)="Nein",D2627&lt;IF(C2627="LNG Anbindungsanlagen gemäß separater Festlegung",2022,2023)),$AC2627,$AA2627),0)</f>
        <v>0</v>
      </c>
      <c r="AH2627" s="49">
        <f>IFERROR(IF(OR($V2627&lt;&gt;"Ja",VLOOKUP($C2627,Listen!$A$2:$F$45,5,0)="Nein",D2627&lt;IF(C2627="LNG Anbindungsanlagen gemäß separater Festlegung",2022,2023)),$AC2627,$AA2627),0)</f>
        <v>0</v>
      </c>
      <c r="AI2627" s="49">
        <f>IFERROR(IF(OR($W2627&lt;&gt;"Ja",VLOOKUP($C2627,Listen!$A$2:$F$45,6,0)="Nein"),$AC2627,$AB2627),0)</f>
        <v>0</v>
      </c>
      <c r="AJ2627" s="49">
        <f>IFERROR(IF(OR($W2627&lt;&gt;"Ja",VLOOKUP($C2627,Listen!$A$2:$F$45,6,0)="Nein"),$AC2627,$AB2627),0)</f>
        <v>0</v>
      </c>
      <c r="AK2627" s="49">
        <f>IFERROR(IF(OR($W2627&lt;&gt;"Ja",VLOOKUP($C2627,Listen!$A$2:$F$45,6,0)="Nein"),$AC2627,$AB2627),0)</f>
        <v>0</v>
      </c>
      <c r="AL2627" s="51">
        <f t="shared" si="846"/>
        <v>0</v>
      </c>
      <c r="AM2627" s="296">
        <f>IFERROR(IF(VLOOKUP($C2627,Listen!$A$2:$F$45,6,0)="Ja",MAX(BC2627:BD2627),D_SAV!$BC2627),0)</f>
        <v>0</v>
      </c>
      <c r="AN2627" s="51">
        <f t="shared" si="847"/>
        <v>0</v>
      </c>
      <c r="AP2627" s="304">
        <f t="shared" si="848"/>
        <v>0</v>
      </c>
      <c r="AQ2627" s="304">
        <f t="shared" si="849"/>
        <v>0</v>
      </c>
      <c r="AR2627" s="304">
        <f t="shared" si="850"/>
        <v>0</v>
      </c>
      <c r="AS2627" s="304">
        <f t="shared" si="851"/>
        <v>0</v>
      </c>
      <c r="AT2627" s="304">
        <f t="shared" si="852"/>
        <v>0</v>
      </c>
      <c r="AU2627" s="304">
        <f t="shared" si="853"/>
        <v>0</v>
      </c>
      <c r="AV2627" s="304">
        <f t="shared" si="854"/>
        <v>0</v>
      </c>
      <c r="AW2627" s="304">
        <f t="shared" si="855"/>
        <v>0</v>
      </c>
      <c r="AX2627" s="304">
        <f t="shared" si="856"/>
        <v>0</v>
      </c>
      <c r="AY2627" s="304">
        <f t="shared" si="857"/>
        <v>0</v>
      </c>
      <c r="AZ2627" s="304">
        <f t="shared" si="858"/>
        <v>0</v>
      </c>
      <c r="BA2627" s="304">
        <f t="shared" si="859"/>
        <v>0</v>
      </c>
      <c r="BB2627" s="304">
        <f t="shared" si="860"/>
        <v>0</v>
      </c>
      <c r="BC2627" s="304">
        <f t="shared" si="861"/>
        <v>0</v>
      </c>
      <c r="BD2627" s="304">
        <f t="shared" si="862"/>
        <v>0</v>
      </c>
      <c r="BE2627" s="304">
        <f>IFERROR(IF(VLOOKUP($C2627,Listen!$A$2:$F$45,6,0)="Ja",BB2627-MAX(BC2627:BD2627),BB2627-BC2627),0)</f>
        <v>0</v>
      </c>
    </row>
    <row r="2628" spans="1:57" x14ac:dyDescent="0.25">
      <c r="A2628" s="320" t="str">
        <f>IF(AND(D2628&lt;&gt;0,C2628&lt;&gt;0,E2628&lt;&gt;0),IF(B2628&lt;&gt;0,CONCATENATE(B2628,"-AGr",VLOOKUP(C2628,Listen!$A$2:$D$45,4,FALSE),"-",D2628,"-",E2628,),CONCATENATE("AGr",VLOOKUP(C2628,Listen!$A$2:$D$45,4,FALSE),"-",D2628,"-",E2628)),"keine vollständige ID")</f>
        <v>keine vollständige ID</v>
      </c>
      <c r="B2628" s="301"/>
      <c r="C2628" s="287"/>
      <c r="D2628" s="34"/>
      <c r="E2628" s="306"/>
      <c r="F2628" s="116"/>
      <c r="G2628" s="17"/>
      <c r="H2628" s="17"/>
      <c r="I2628" s="17"/>
      <c r="J2628" s="17"/>
      <c r="K2628" s="17"/>
      <c r="L2628" s="17"/>
      <c r="M2628" s="17"/>
      <c r="N2628" s="17"/>
      <c r="O2628" s="116"/>
      <c r="P2628" s="117">
        <f>IF(D2628&gt;A_Stammdaten!$B$12,0,SUM(G2628,H2628,J2628,L2628:M2628)-SUM(I2628,K2628,N2628:O2628))</f>
        <v>0</v>
      </c>
      <c r="Q2628" s="17"/>
      <c r="R2628" s="17"/>
      <c r="S2628" s="17"/>
      <c r="T2628" s="17"/>
      <c r="U2628" s="62">
        <f t="shared" si="842"/>
        <v>0</v>
      </c>
      <c r="V2628" s="34"/>
      <c r="W2628" s="34"/>
      <c r="X2628" s="34"/>
      <c r="Y2628" s="34"/>
      <c r="Z2628" s="34"/>
      <c r="AA2628" s="63" t="str">
        <f t="shared" si="843"/>
        <v>-</v>
      </c>
      <c r="AB2628" s="63" t="str">
        <f t="shared" si="844"/>
        <v>-</v>
      </c>
      <c r="AC2628" s="63">
        <f>IF(ISBLANK($C2628),0,VLOOKUP($C2628,Listen!$A$2:$C$45,2,FALSE))</f>
        <v>0</v>
      </c>
      <c r="AD2628" s="63">
        <f>IF(ISBLANK($C2628),0,VLOOKUP($C2628,Listen!$A$2:$C$45,3,FALSE))</f>
        <v>0</v>
      </c>
      <c r="AE2628" s="49">
        <f t="shared" si="845"/>
        <v>0</v>
      </c>
      <c r="AF2628" s="49">
        <f t="shared" si="845"/>
        <v>0</v>
      </c>
      <c r="AG2628" s="49">
        <f>IFERROR(IF(OR($V2628&lt;&gt;"Ja",VLOOKUP($C2628,Listen!$A$2:$F$45,5,0)="Nein",D2628&lt;IF(C2628="LNG Anbindungsanlagen gemäß separater Festlegung",2022,2023)),$AC2628,$AA2628),0)</f>
        <v>0</v>
      </c>
      <c r="AH2628" s="49">
        <f>IFERROR(IF(OR($V2628&lt;&gt;"Ja",VLOOKUP($C2628,Listen!$A$2:$F$45,5,0)="Nein",D2628&lt;IF(C2628="LNG Anbindungsanlagen gemäß separater Festlegung",2022,2023)),$AC2628,$AA2628),0)</f>
        <v>0</v>
      </c>
      <c r="AI2628" s="49">
        <f>IFERROR(IF(OR($W2628&lt;&gt;"Ja",VLOOKUP($C2628,Listen!$A$2:$F$45,6,0)="Nein"),$AC2628,$AB2628),0)</f>
        <v>0</v>
      </c>
      <c r="AJ2628" s="49">
        <f>IFERROR(IF(OR($W2628&lt;&gt;"Ja",VLOOKUP($C2628,Listen!$A$2:$F$45,6,0)="Nein"),$AC2628,$AB2628),0)</f>
        <v>0</v>
      </c>
      <c r="AK2628" s="49">
        <f>IFERROR(IF(OR($W2628&lt;&gt;"Ja",VLOOKUP($C2628,Listen!$A$2:$F$45,6,0)="Nein"),$AC2628,$AB2628),0)</f>
        <v>0</v>
      </c>
      <c r="AL2628" s="51">
        <f t="shared" si="846"/>
        <v>0</v>
      </c>
      <c r="AM2628" s="296">
        <f>IFERROR(IF(VLOOKUP($C2628,Listen!$A$2:$F$45,6,0)="Ja",MAX(BC2628:BD2628),D_SAV!$BC2628),0)</f>
        <v>0</v>
      </c>
      <c r="AN2628" s="51">
        <f t="shared" si="847"/>
        <v>0</v>
      </c>
      <c r="AP2628" s="304">
        <f t="shared" si="848"/>
        <v>0</v>
      </c>
      <c r="AQ2628" s="304">
        <f t="shared" si="849"/>
        <v>0</v>
      </c>
      <c r="AR2628" s="304">
        <f t="shared" si="850"/>
        <v>0</v>
      </c>
      <c r="AS2628" s="304">
        <f t="shared" si="851"/>
        <v>0</v>
      </c>
      <c r="AT2628" s="304">
        <f t="shared" si="852"/>
        <v>0</v>
      </c>
      <c r="AU2628" s="304">
        <f t="shared" si="853"/>
        <v>0</v>
      </c>
      <c r="AV2628" s="304">
        <f t="shared" si="854"/>
        <v>0</v>
      </c>
      <c r="AW2628" s="304">
        <f t="shared" si="855"/>
        <v>0</v>
      </c>
      <c r="AX2628" s="304">
        <f t="shared" si="856"/>
        <v>0</v>
      </c>
      <c r="AY2628" s="304">
        <f t="shared" si="857"/>
        <v>0</v>
      </c>
      <c r="AZ2628" s="304">
        <f t="shared" si="858"/>
        <v>0</v>
      </c>
      <c r="BA2628" s="304">
        <f t="shared" si="859"/>
        <v>0</v>
      </c>
      <c r="BB2628" s="304">
        <f t="shared" si="860"/>
        <v>0</v>
      </c>
      <c r="BC2628" s="304">
        <f t="shared" si="861"/>
        <v>0</v>
      </c>
      <c r="BD2628" s="304">
        <f t="shared" si="862"/>
        <v>0</v>
      </c>
      <c r="BE2628" s="304">
        <f>IFERROR(IF(VLOOKUP($C2628,Listen!$A$2:$F$45,6,0)="Ja",BB2628-MAX(BC2628:BD2628),BB2628-BC2628),0)</f>
        <v>0</v>
      </c>
    </row>
    <row r="2629" spans="1:57" x14ac:dyDescent="0.25">
      <c r="A2629" s="320" t="str">
        <f>IF(AND(D2629&lt;&gt;0,C2629&lt;&gt;0,E2629&lt;&gt;0),IF(B2629&lt;&gt;0,CONCATENATE(B2629,"-AGr",VLOOKUP(C2629,Listen!$A$2:$D$45,4,FALSE),"-",D2629,"-",E2629,),CONCATENATE("AGr",VLOOKUP(C2629,Listen!$A$2:$D$45,4,FALSE),"-",D2629,"-",E2629)),"keine vollständige ID")</f>
        <v>keine vollständige ID</v>
      </c>
      <c r="B2629" s="301"/>
      <c r="C2629" s="287"/>
      <c r="D2629" s="34"/>
      <c r="E2629" s="306"/>
      <c r="F2629" s="116"/>
      <c r="G2629" s="17"/>
      <c r="H2629" s="17"/>
      <c r="I2629" s="17"/>
      <c r="J2629" s="17"/>
      <c r="K2629" s="17"/>
      <c r="L2629" s="17"/>
      <c r="M2629" s="17"/>
      <c r="N2629" s="17"/>
      <c r="O2629" s="116"/>
      <c r="P2629" s="117">
        <f>IF(D2629&gt;A_Stammdaten!$B$12,0,SUM(G2629,H2629,J2629,L2629:M2629)-SUM(I2629,K2629,N2629:O2629))</f>
        <v>0</v>
      </c>
      <c r="Q2629" s="17"/>
      <c r="R2629" s="17"/>
      <c r="S2629" s="17"/>
      <c r="T2629" s="17"/>
      <c r="U2629" s="62">
        <f t="shared" si="842"/>
        <v>0</v>
      </c>
      <c r="V2629" s="34"/>
      <c r="W2629" s="34"/>
      <c r="X2629" s="34"/>
      <c r="Y2629" s="34"/>
      <c r="Z2629" s="34"/>
      <c r="AA2629" s="63" t="str">
        <f t="shared" si="843"/>
        <v>-</v>
      </c>
      <c r="AB2629" s="63" t="str">
        <f t="shared" si="844"/>
        <v>-</v>
      </c>
      <c r="AC2629" s="63">
        <f>IF(ISBLANK($C2629),0,VLOOKUP($C2629,Listen!$A$2:$C$45,2,FALSE))</f>
        <v>0</v>
      </c>
      <c r="AD2629" s="63">
        <f>IF(ISBLANK($C2629),0,VLOOKUP($C2629,Listen!$A$2:$C$45,3,FALSE))</f>
        <v>0</v>
      </c>
      <c r="AE2629" s="49">
        <f t="shared" si="845"/>
        <v>0</v>
      </c>
      <c r="AF2629" s="49">
        <f t="shared" si="845"/>
        <v>0</v>
      </c>
      <c r="AG2629" s="49">
        <f>IFERROR(IF(OR($V2629&lt;&gt;"Ja",VLOOKUP($C2629,Listen!$A$2:$F$45,5,0)="Nein",D2629&lt;IF(C2629="LNG Anbindungsanlagen gemäß separater Festlegung",2022,2023)),$AC2629,$AA2629),0)</f>
        <v>0</v>
      </c>
      <c r="AH2629" s="49">
        <f>IFERROR(IF(OR($V2629&lt;&gt;"Ja",VLOOKUP($C2629,Listen!$A$2:$F$45,5,0)="Nein",D2629&lt;IF(C2629="LNG Anbindungsanlagen gemäß separater Festlegung",2022,2023)),$AC2629,$AA2629),0)</f>
        <v>0</v>
      </c>
      <c r="AI2629" s="49">
        <f>IFERROR(IF(OR($W2629&lt;&gt;"Ja",VLOOKUP($C2629,Listen!$A$2:$F$45,6,0)="Nein"),$AC2629,$AB2629),0)</f>
        <v>0</v>
      </c>
      <c r="AJ2629" s="49">
        <f>IFERROR(IF(OR($W2629&lt;&gt;"Ja",VLOOKUP($C2629,Listen!$A$2:$F$45,6,0)="Nein"),$AC2629,$AB2629),0)</f>
        <v>0</v>
      </c>
      <c r="AK2629" s="49">
        <f>IFERROR(IF(OR($W2629&lt;&gt;"Ja",VLOOKUP($C2629,Listen!$A$2:$F$45,6,0)="Nein"),$AC2629,$AB2629),0)</f>
        <v>0</v>
      </c>
      <c r="AL2629" s="51">
        <f t="shared" si="846"/>
        <v>0</v>
      </c>
      <c r="AM2629" s="296">
        <f>IFERROR(IF(VLOOKUP($C2629,Listen!$A$2:$F$45,6,0)="Ja",MAX(BC2629:BD2629),D_SAV!$BC2629),0)</f>
        <v>0</v>
      </c>
      <c r="AN2629" s="51">
        <f t="shared" si="847"/>
        <v>0</v>
      </c>
      <c r="AP2629" s="304">
        <f t="shared" si="848"/>
        <v>0</v>
      </c>
      <c r="AQ2629" s="304">
        <f t="shared" si="849"/>
        <v>0</v>
      </c>
      <c r="AR2629" s="304">
        <f t="shared" si="850"/>
        <v>0</v>
      </c>
      <c r="AS2629" s="304">
        <f t="shared" si="851"/>
        <v>0</v>
      </c>
      <c r="AT2629" s="304">
        <f t="shared" si="852"/>
        <v>0</v>
      </c>
      <c r="AU2629" s="304">
        <f t="shared" si="853"/>
        <v>0</v>
      </c>
      <c r="AV2629" s="304">
        <f t="shared" si="854"/>
        <v>0</v>
      </c>
      <c r="AW2629" s="304">
        <f t="shared" si="855"/>
        <v>0</v>
      </c>
      <c r="AX2629" s="304">
        <f t="shared" si="856"/>
        <v>0</v>
      </c>
      <c r="AY2629" s="304">
        <f t="shared" si="857"/>
        <v>0</v>
      </c>
      <c r="AZ2629" s="304">
        <f t="shared" si="858"/>
        <v>0</v>
      </c>
      <c r="BA2629" s="304">
        <f t="shared" si="859"/>
        <v>0</v>
      </c>
      <c r="BB2629" s="304">
        <f t="shared" si="860"/>
        <v>0</v>
      </c>
      <c r="BC2629" s="304">
        <f t="shared" si="861"/>
        <v>0</v>
      </c>
      <c r="BD2629" s="304">
        <f t="shared" si="862"/>
        <v>0</v>
      </c>
      <c r="BE2629" s="304">
        <f>IFERROR(IF(VLOOKUP($C2629,Listen!$A$2:$F$45,6,0)="Ja",BB2629-MAX(BC2629:BD2629),BB2629-BC2629),0)</f>
        <v>0</v>
      </c>
    </row>
    <row r="2630" spans="1:57" x14ac:dyDescent="0.25">
      <c r="A2630" s="320" t="str">
        <f>IF(AND(D2630&lt;&gt;0,C2630&lt;&gt;0,E2630&lt;&gt;0),IF(B2630&lt;&gt;0,CONCATENATE(B2630,"-AGr",VLOOKUP(C2630,Listen!$A$2:$D$45,4,FALSE),"-",D2630,"-",E2630,),CONCATENATE("AGr",VLOOKUP(C2630,Listen!$A$2:$D$45,4,FALSE),"-",D2630,"-",E2630)),"keine vollständige ID")</f>
        <v>keine vollständige ID</v>
      </c>
      <c r="B2630" s="301"/>
      <c r="C2630" s="287"/>
      <c r="D2630" s="34"/>
      <c r="E2630" s="306"/>
      <c r="F2630" s="116"/>
      <c r="G2630" s="17"/>
      <c r="H2630" s="17"/>
      <c r="I2630" s="17"/>
      <c r="J2630" s="17"/>
      <c r="K2630" s="17"/>
      <c r="L2630" s="17"/>
      <c r="M2630" s="17"/>
      <c r="N2630" s="17"/>
      <c r="O2630" s="116"/>
      <c r="P2630" s="117">
        <f>IF(D2630&gt;A_Stammdaten!$B$12,0,SUM(G2630,H2630,J2630,L2630:M2630)-SUM(I2630,K2630,N2630:O2630))</f>
        <v>0</v>
      </c>
      <c r="Q2630" s="17"/>
      <c r="R2630" s="17"/>
      <c r="S2630" s="17"/>
      <c r="T2630" s="17"/>
      <c r="U2630" s="62">
        <f t="shared" ref="U2630:U2693" si="863">P2630-SUM(Q2630:T2630)</f>
        <v>0</v>
      </c>
      <c r="V2630" s="34"/>
      <c r="W2630" s="34"/>
      <c r="X2630" s="34"/>
      <c r="Y2630" s="34"/>
      <c r="Z2630" s="34"/>
      <c r="AA2630" s="63" t="str">
        <f t="shared" ref="AA2630:AA2693" si="864">IF($V2630="Ja",MIN(2044-$D2630+1,AC2630),"-")</f>
        <v>-</v>
      </c>
      <c r="AB2630" s="63" t="str">
        <f t="shared" ref="AB2630:AB2693" si="865">IF($Z2630="","-",MIN($Z2630-$D2630+1,AC2630))</f>
        <v>-</v>
      </c>
      <c r="AC2630" s="63">
        <f>IF(ISBLANK($C2630),0,VLOOKUP($C2630,Listen!$A$2:$C$45,2,FALSE))</f>
        <v>0</v>
      </c>
      <c r="AD2630" s="63">
        <f>IF(ISBLANK($C2630),0,VLOOKUP($C2630,Listen!$A$2:$C$45,3,FALSE))</f>
        <v>0</v>
      </c>
      <c r="AE2630" s="49">
        <f t="shared" ref="AE2630:AF2693" si="866">IFERROR($AC2630,0)</f>
        <v>0</v>
      </c>
      <c r="AF2630" s="49">
        <f t="shared" si="866"/>
        <v>0</v>
      </c>
      <c r="AG2630" s="49">
        <f>IFERROR(IF(OR($V2630&lt;&gt;"Ja",VLOOKUP($C2630,Listen!$A$2:$F$45,5,0)="Nein",D2630&lt;IF(C2630="LNG Anbindungsanlagen gemäß separater Festlegung",2022,2023)),$AC2630,$AA2630),0)</f>
        <v>0</v>
      </c>
      <c r="AH2630" s="49">
        <f>IFERROR(IF(OR($V2630&lt;&gt;"Ja",VLOOKUP($C2630,Listen!$A$2:$F$45,5,0)="Nein",D2630&lt;IF(C2630="LNG Anbindungsanlagen gemäß separater Festlegung",2022,2023)),$AC2630,$AA2630),0)</f>
        <v>0</v>
      </c>
      <c r="AI2630" s="49">
        <f>IFERROR(IF(OR($W2630&lt;&gt;"Ja",VLOOKUP($C2630,Listen!$A$2:$F$45,6,0)="Nein"),$AC2630,$AB2630),0)</f>
        <v>0</v>
      </c>
      <c r="AJ2630" s="49">
        <f>IFERROR(IF(OR($W2630&lt;&gt;"Ja",VLOOKUP($C2630,Listen!$A$2:$F$45,6,0)="Nein"),$AC2630,$AB2630),0)</f>
        <v>0</v>
      </c>
      <c r="AK2630" s="49">
        <f>IFERROR(IF(OR($W2630&lt;&gt;"Ja",VLOOKUP($C2630,Listen!$A$2:$F$45,6,0)="Nein"),$AC2630,$AB2630),0)</f>
        <v>0</v>
      </c>
      <c r="AL2630" s="51">
        <f t="shared" ref="AL2630:AL2693" si="867">BB2630</f>
        <v>0</v>
      </c>
      <c r="AM2630" s="296">
        <f>IFERROR(IF(VLOOKUP($C2630,Listen!$A$2:$F$45,6,0)="Ja",MAX(BC2630:BD2630),D_SAV!$BC2630),0)</f>
        <v>0</v>
      </c>
      <c r="AN2630" s="51">
        <f t="shared" ref="AN2630:AN2693" si="868">BE2630</f>
        <v>0</v>
      </c>
      <c r="AP2630" s="304">
        <f t="shared" ref="AP2630:AP2693" si="869">AO2630+IF($D2630=AP$3,$U2630,0)</f>
        <v>0</v>
      </c>
      <c r="AQ2630" s="304">
        <f t="shared" ref="AQ2630:AQ2693" si="870">IF(AP2630=0,0,IF($AE2630-(AP$3-$D2630)&lt;=0,AP2630,AP2630/($AE2630-(AP$3-$D2630))))</f>
        <v>0</v>
      </c>
      <c r="AR2630" s="304">
        <f t="shared" ref="AR2630:AR2693" si="871">AP2630-AQ2630</f>
        <v>0</v>
      </c>
      <c r="AS2630" s="304">
        <f t="shared" ref="AS2630:AS2693" si="872">AR2630+IF($D2630=AS$3,$U2630,0)</f>
        <v>0</v>
      </c>
      <c r="AT2630" s="304">
        <f t="shared" ref="AT2630:AT2693" si="873">IF(AS2630=0,0,IF($AF2630-(AS$3-$D2630)&lt;=0,AS2630,AS2630/($AF2630-(AS$3-$D2630))))</f>
        <v>0</v>
      </c>
      <c r="AU2630" s="304">
        <f t="shared" ref="AU2630:AU2693" si="874">AS2630-AT2630</f>
        <v>0</v>
      </c>
      <c r="AV2630" s="304">
        <f t="shared" ref="AV2630:AV2693" si="875">AU2630+IF($D2630=AV$3,$U2630,0)</f>
        <v>0</v>
      </c>
      <c r="AW2630" s="304">
        <f t="shared" ref="AW2630:AW2693" si="876">IF(AV2630=0,0,IF($AG2630-(AV$3-$D2630)&lt;=0,AV2630,AV2630/($AG2630-(AV$3-$D2630))))</f>
        <v>0</v>
      </c>
      <c r="AX2630" s="304">
        <f t="shared" ref="AX2630:AX2693" si="877">AV2630-AW2630</f>
        <v>0</v>
      </c>
      <c r="AY2630" s="304">
        <f t="shared" ref="AY2630:AY2693" si="878">AX2630+IF($D2630=AY$3,$U2630,0)</f>
        <v>0</v>
      </c>
      <c r="AZ2630" s="304">
        <f t="shared" ref="AZ2630:AZ2693" si="879">IF(AY2630=0,0,IF($AH2630-(AY$3-$D2630)&lt;=0,AY2630,AY2630/($AH2630-(AY$3-$D2630))))</f>
        <v>0</v>
      </c>
      <c r="BA2630" s="304">
        <f t="shared" ref="BA2630:BA2693" si="880">AY2630-AZ2630</f>
        <v>0</v>
      </c>
      <c r="BB2630" s="304">
        <f t="shared" ref="BB2630:BB2693" si="881">BA2630+IF($D2630=BB$3,$U2630,0)</f>
        <v>0</v>
      </c>
      <c r="BC2630" s="304">
        <f t="shared" ref="BC2630:BC2693" si="882">IF(BB2630=0,0,IF($AI2630-(BB$3-$D2630)&lt;=0,BB2630,BB2630/($AI2630-(BB$3-$D2630))))</f>
        <v>0</v>
      </c>
      <c r="BD2630" s="304">
        <f t="shared" ref="BD2630:BD2693" si="883">BB2630*Y2630/100</f>
        <v>0</v>
      </c>
      <c r="BE2630" s="304">
        <f>IFERROR(IF(VLOOKUP($C2630,Listen!$A$2:$F$45,6,0)="Ja",BB2630-MAX(BC2630:BD2630),BB2630-BC2630),0)</f>
        <v>0</v>
      </c>
    </row>
    <row r="2631" spans="1:57" x14ac:dyDescent="0.25">
      <c r="A2631" s="320" t="str">
        <f>IF(AND(D2631&lt;&gt;0,C2631&lt;&gt;0,E2631&lt;&gt;0),IF(B2631&lt;&gt;0,CONCATENATE(B2631,"-AGr",VLOOKUP(C2631,Listen!$A$2:$D$45,4,FALSE),"-",D2631,"-",E2631,),CONCATENATE("AGr",VLOOKUP(C2631,Listen!$A$2:$D$45,4,FALSE),"-",D2631,"-",E2631)),"keine vollständige ID")</f>
        <v>keine vollständige ID</v>
      </c>
      <c r="B2631" s="301"/>
      <c r="C2631" s="287"/>
      <c r="D2631" s="34"/>
      <c r="E2631" s="306"/>
      <c r="F2631" s="116"/>
      <c r="G2631" s="17"/>
      <c r="H2631" s="17"/>
      <c r="I2631" s="17"/>
      <c r="J2631" s="17"/>
      <c r="K2631" s="17"/>
      <c r="L2631" s="17"/>
      <c r="M2631" s="17"/>
      <c r="N2631" s="17"/>
      <c r="O2631" s="116"/>
      <c r="P2631" s="117">
        <f>IF(D2631&gt;A_Stammdaten!$B$12,0,SUM(G2631,H2631,J2631,L2631:M2631)-SUM(I2631,K2631,N2631:O2631))</f>
        <v>0</v>
      </c>
      <c r="Q2631" s="17"/>
      <c r="R2631" s="17"/>
      <c r="S2631" s="17"/>
      <c r="T2631" s="17"/>
      <c r="U2631" s="62">
        <f t="shared" si="863"/>
        <v>0</v>
      </c>
      <c r="V2631" s="34"/>
      <c r="W2631" s="34"/>
      <c r="X2631" s="34"/>
      <c r="Y2631" s="34"/>
      <c r="Z2631" s="34"/>
      <c r="AA2631" s="63" t="str">
        <f t="shared" si="864"/>
        <v>-</v>
      </c>
      <c r="AB2631" s="63" t="str">
        <f t="shared" si="865"/>
        <v>-</v>
      </c>
      <c r="AC2631" s="63">
        <f>IF(ISBLANK($C2631),0,VLOOKUP($C2631,Listen!$A$2:$C$45,2,FALSE))</f>
        <v>0</v>
      </c>
      <c r="AD2631" s="63">
        <f>IF(ISBLANK($C2631),0,VLOOKUP($C2631,Listen!$A$2:$C$45,3,FALSE))</f>
        <v>0</v>
      </c>
      <c r="AE2631" s="49">
        <f t="shared" si="866"/>
        <v>0</v>
      </c>
      <c r="AF2631" s="49">
        <f t="shared" si="866"/>
        <v>0</v>
      </c>
      <c r="AG2631" s="49">
        <f>IFERROR(IF(OR($V2631&lt;&gt;"Ja",VLOOKUP($C2631,Listen!$A$2:$F$45,5,0)="Nein",D2631&lt;IF(C2631="LNG Anbindungsanlagen gemäß separater Festlegung",2022,2023)),$AC2631,$AA2631),0)</f>
        <v>0</v>
      </c>
      <c r="AH2631" s="49">
        <f>IFERROR(IF(OR($V2631&lt;&gt;"Ja",VLOOKUP($C2631,Listen!$A$2:$F$45,5,0)="Nein",D2631&lt;IF(C2631="LNG Anbindungsanlagen gemäß separater Festlegung",2022,2023)),$AC2631,$AA2631),0)</f>
        <v>0</v>
      </c>
      <c r="AI2631" s="49">
        <f>IFERROR(IF(OR($W2631&lt;&gt;"Ja",VLOOKUP($C2631,Listen!$A$2:$F$45,6,0)="Nein"),$AC2631,$AB2631),0)</f>
        <v>0</v>
      </c>
      <c r="AJ2631" s="49">
        <f>IFERROR(IF(OR($W2631&lt;&gt;"Ja",VLOOKUP($C2631,Listen!$A$2:$F$45,6,0)="Nein"),$AC2631,$AB2631),0)</f>
        <v>0</v>
      </c>
      <c r="AK2631" s="49">
        <f>IFERROR(IF(OR($W2631&lt;&gt;"Ja",VLOOKUP($C2631,Listen!$A$2:$F$45,6,0)="Nein"),$AC2631,$AB2631),0)</f>
        <v>0</v>
      </c>
      <c r="AL2631" s="51">
        <f t="shared" si="867"/>
        <v>0</v>
      </c>
      <c r="AM2631" s="296">
        <f>IFERROR(IF(VLOOKUP($C2631,Listen!$A$2:$F$45,6,0)="Ja",MAX(BC2631:BD2631),D_SAV!$BC2631),0)</f>
        <v>0</v>
      </c>
      <c r="AN2631" s="51">
        <f t="shared" si="868"/>
        <v>0</v>
      </c>
      <c r="AP2631" s="304">
        <f t="shared" si="869"/>
        <v>0</v>
      </c>
      <c r="AQ2631" s="304">
        <f t="shared" si="870"/>
        <v>0</v>
      </c>
      <c r="AR2631" s="304">
        <f t="shared" si="871"/>
        <v>0</v>
      </c>
      <c r="AS2631" s="304">
        <f t="shared" si="872"/>
        <v>0</v>
      </c>
      <c r="AT2631" s="304">
        <f t="shared" si="873"/>
        <v>0</v>
      </c>
      <c r="AU2631" s="304">
        <f t="shared" si="874"/>
        <v>0</v>
      </c>
      <c r="AV2631" s="304">
        <f t="shared" si="875"/>
        <v>0</v>
      </c>
      <c r="AW2631" s="304">
        <f t="shared" si="876"/>
        <v>0</v>
      </c>
      <c r="AX2631" s="304">
        <f t="shared" si="877"/>
        <v>0</v>
      </c>
      <c r="AY2631" s="304">
        <f t="shared" si="878"/>
        <v>0</v>
      </c>
      <c r="AZ2631" s="304">
        <f t="shared" si="879"/>
        <v>0</v>
      </c>
      <c r="BA2631" s="304">
        <f t="shared" si="880"/>
        <v>0</v>
      </c>
      <c r="BB2631" s="304">
        <f t="shared" si="881"/>
        <v>0</v>
      </c>
      <c r="BC2631" s="304">
        <f t="shared" si="882"/>
        <v>0</v>
      </c>
      <c r="BD2631" s="304">
        <f t="shared" si="883"/>
        <v>0</v>
      </c>
      <c r="BE2631" s="304">
        <f>IFERROR(IF(VLOOKUP($C2631,Listen!$A$2:$F$45,6,0)="Ja",BB2631-MAX(BC2631:BD2631),BB2631-BC2631),0)</f>
        <v>0</v>
      </c>
    </row>
    <row r="2632" spans="1:57" x14ac:dyDescent="0.25">
      <c r="A2632" s="320" t="str">
        <f>IF(AND(D2632&lt;&gt;0,C2632&lt;&gt;0,E2632&lt;&gt;0),IF(B2632&lt;&gt;0,CONCATENATE(B2632,"-AGr",VLOOKUP(C2632,Listen!$A$2:$D$45,4,FALSE),"-",D2632,"-",E2632,),CONCATENATE("AGr",VLOOKUP(C2632,Listen!$A$2:$D$45,4,FALSE),"-",D2632,"-",E2632)),"keine vollständige ID")</f>
        <v>keine vollständige ID</v>
      </c>
      <c r="B2632" s="301"/>
      <c r="C2632" s="287"/>
      <c r="D2632" s="34"/>
      <c r="E2632" s="306"/>
      <c r="F2632" s="116"/>
      <c r="G2632" s="17"/>
      <c r="H2632" s="17"/>
      <c r="I2632" s="17"/>
      <c r="J2632" s="17"/>
      <c r="K2632" s="17"/>
      <c r="L2632" s="17"/>
      <c r="M2632" s="17"/>
      <c r="N2632" s="17"/>
      <c r="O2632" s="116"/>
      <c r="P2632" s="117">
        <f>IF(D2632&gt;A_Stammdaten!$B$12,0,SUM(G2632,H2632,J2632,L2632:M2632)-SUM(I2632,K2632,N2632:O2632))</f>
        <v>0</v>
      </c>
      <c r="Q2632" s="17"/>
      <c r="R2632" s="17"/>
      <c r="S2632" s="17"/>
      <c r="T2632" s="17"/>
      <c r="U2632" s="62">
        <f t="shared" si="863"/>
        <v>0</v>
      </c>
      <c r="V2632" s="34"/>
      <c r="W2632" s="34"/>
      <c r="X2632" s="34"/>
      <c r="Y2632" s="34"/>
      <c r="Z2632" s="34"/>
      <c r="AA2632" s="63" t="str">
        <f t="shared" si="864"/>
        <v>-</v>
      </c>
      <c r="AB2632" s="63" t="str">
        <f t="shared" si="865"/>
        <v>-</v>
      </c>
      <c r="AC2632" s="63">
        <f>IF(ISBLANK($C2632),0,VLOOKUP($C2632,Listen!$A$2:$C$45,2,FALSE))</f>
        <v>0</v>
      </c>
      <c r="AD2632" s="63">
        <f>IF(ISBLANK($C2632),0,VLOOKUP($C2632,Listen!$A$2:$C$45,3,FALSE))</f>
        <v>0</v>
      </c>
      <c r="AE2632" s="49">
        <f t="shared" si="866"/>
        <v>0</v>
      </c>
      <c r="AF2632" s="49">
        <f t="shared" si="866"/>
        <v>0</v>
      </c>
      <c r="AG2632" s="49">
        <f>IFERROR(IF(OR($V2632&lt;&gt;"Ja",VLOOKUP($C2632,Listen!$A$2:$F$45,5,0)="Nein",D2632&lt;IF(C2632="LNG Anbindungsanlagen gemäß separater Festlegung",2022,2023)),$AC2632,$AA2632),0)</f>
        <v>0</v>
      </c>
      <c r="AH2632" s="49">
        <f>IFERROR(IF(OR($V2632&lt;&gt;"Ja",VLOOKUP($C2632,Listen!$A$2:$F$45,5,0)="Nein",D2632&lt;IF(C2632="LNG Anbindungsanlagen gemäß separater Festlegung",2022,2023)),$AC2632,$AA2632),0)</f>
        <v>0</v>
      </c>
      <c r="AI2632" s="49">
        <f>IFERROR(IF(OR($W2632&lt;&gt;"Ja",VLOOKUP($C2632,Listen!$A$2:$F$45,6,0)="Nein"),$AC2632,$AB2632),0)</f>
        <v>0</v>
      </c>
      <c r="AJ2632" s="49">
        <f>IFERROR(IF(OR($W2632&lt;&gt;"Ja",VLOOKUP($C2632,Listen!$A$2:$F$45,6,0)="Nein"),$AC2632,$AB2632),0)</f>
        <v>0</v>
      </c>
      <c r="AK2632" s="49">
        <f>IFERROR(IF(OR($W2632&lt;&gt;"Ja",VLOOKUP($C2632,Listen!$A$2:$F$45,6,0)="Nein"),$AC2632,$AB2632),0)</f>
        <v>0</v>
      </c>
      <c r="AL2632" s="51">
        <f t="shared" si="867"/>
        <v>0</v>
      </c>
      <c r="AM2632" s="296">
        <f>IFERROR(IF(VLOOKUP($C2632,Listen!$A$2:$F$45,6,0)="Ja",MAX(BC2632:BD2632),D_SAV!$BC2632),0)</f>
        <v>0</v>
      </c>
      <c r="AN2632" s="51">
        <f t="shared" si="868"/>
        <v>0</v>
      </c>
      <c r="AP2632" s="304">
        <f t="shared" si="869"/>
        <v>0</v>
      </c>
      <c r="AQ2632" s="304">
        <f t="shared" si="870"/>
        <v>0</v>
      </c>
      <c r="AR2632" s="304">
        <f t="shared" si="871"/>
        <v>0</v>
      </c>
      <c r="AS2632" s="304">
        <f t="shared" si="872"/>
        <v>0</v>
      </c>
      <c r="AT2632" s="304">
        <f t="shared" si="873"/>
        <v>0</v>
      </c>
      <c r="AU2632" s="304">
        <f t="shared" si="874"/>
        <v>0</v>
      </c>
      <c r="AV2632" s="304">
        <f t="shared" si="875"/>
        <v>0</v>
      </c>
      <c r="AW2632" s="304">
        <f t="shared" si="876"/>
        <v>0</v>
      </c>
      <c r="AX2632" s="304">
        <f t="shared" si="877"/>
        <v>0</v>
      </c>
      <c r="AY2632" s="304">
        <f t="shared" si="878"/>
        <v>0</v>
      </c>
      <c r="AZ2632" s="304">
        <f t="shared" si="879"/>
        <v>0</v>
      </c>
      <c r="BA2632" s="304">
        <f t="shared" si="880"/>
        <v>0</v>
      </c>
      <c r="BB2632" s="304">
        <f t="shared" si="881"/>
        <v>0</v>
      </c>
      <c r="BC2632" s="304">
        <f t="shared" si="882"/>
        <v>0</v>
      </c>
      <c r="BD2632" s="304">
        <f t="shared" si="883"/>
        <v>0</v>
      </c>
      <c r="BE2632" s="304">
        <f>IFERROR(IF(VLOOKUP($C2632,Listen!$A$2:$F$45,6,0)="Ja",BB2632-MAX(BC2632:BD2632),BB2632-BC2632),0)</f>
        <v>0</v>
      </c>
    </row>
    <row r="2633" spans="1:57" x14ac:dyDescent="0.25">
      <c r="A2633" s="320" t="str">
        <f>IF(AND(D2633&lt;&gt;0,C2633&lt;&gt;0,E2633&lt;&gt;0),IF(B2633&lt;&gt;0,CONCATENATE(B2633,"-AGr",VLOOKUP(C2633,Listen!$A$2:$D$45,4,FALSE),"-",D2633,"-",E2633,),CONCATENATE("AGr",VLOOKUP(C2633,Listen!$A$2:$D$45,4,FALSE),"-",D2633,"-",E2633)),"keine vollständige ID")</f>
        <v>keine vollständige ID</v>
      </c>
      <c r="B2633" s="301"/>
      <c r="C2633" s="287"/>
      <c r="D2633" s="34"/>
      <c r="E2633" s="306"/>
      <c r="F2633" s="116"/>
      <c r="G2633" s="17"/>
      <c r="H2633" s="17"/>
      <c r="I2633" s="17"/>
      <c r="J2633" s="17"/>
      <c r="K2633" s="17"/>
      <c r="L2633" s="17"/>
      <c r="M2633" s="17"/>
      <c r="N2633" s="17"/>
      <c r="O2633" s="116"/>
      <c r="P2633" s="117">
        <f>IF(D2633&gt;A_Stammdaten!$B$12,0,SUM(G2633,H2633,J2633,L2633:M2633)-SUM(I2633,K2633,N2633:O2633))</f>
        <v>0</v>
      </c>
      <c r="Q2633" s="17"/>
      <c r="R2633" s="17"/>
      <c r="S2633" s="17"/>
      <c r="T2633" s="17"/>
      <c r="U2633" s="62">
        <f t="shared" si="863"/>
        <v>0</v>
      </c>
      <c r="V2633" s="34"/>
      <c r="W2633" s="34"/>
      <c r="X2633" s="34"/>
      <c r="Y2633" s="34"/>
      <c r="Z2633" s="34"/>
      <c r="AA2633" s="63" t="str">
        <f t="shared" si="864"/>
        <v>-</v>
      </c>
      <c r="AB2633" s="63" t="str">
        <f t="shared" si="865"/>
        <v>-</v>
      </c>
      <c r="AC2633" s="63">
        <f>IF(ISBLANK($C2633),0,VLOOKUP($C2633,Listen!$A$2:$C$45,2,FALSE))</f>
        <v>0</v>
      </c>
      <c r="AD2633" s="63">
        <f>IF(ISBLANK($C2633),0,VLOOKUP($C2633,Listen!$A$2:$C$45,3,FALSE))</f>
        <v>0</v>
      </c>
      <c r="AE2633" s="49">
        <f t="shared" si="866"/>
        <v>0</v>
      </c>
      <c r="AF2633" s="49">
        <f t="shared" si="866"/>
        <v>0</v>
      </c>
      <c r="AG2633" s="49">
        <f>IFERROR(IF(OR($V2633&lt;&gt;"Ja",VLOOKUP($C2633,Listen!$A$2:$F$45,5,0)="Nein",D2633&lt;IF(C2633="LNG Anbindungsanlagen gemäß separater Festlegung",2022,2023)),$AC2633,$AA2633),0)</f>
        <v>0</v>
      </c>
      <c r="AH2633" s="49">
        <f>IFERROR(IF(OR($V2633&lt;&gt;"Ja",VLOOKUP($C2633,Listen!$A$2:$F$45,5,0)="Nein",D2633&lt;IF(C2633="LNG Anbindungsanlagen gemäß separater Festlegung",2022,2023)),$AC2633,$AA2633),0)</f>
        <v>0</v>
      </c>
      <c r="AI2633" s="49">
        <f>IFERROR(IF(OR($W2633&lt;&gt;"Ja",VLOOKUP($C2633,Listen!$A$2:$F$45,6,0)="Nein"),$AC2633,$AB2633),0)</f>
        <v>0</v>
      </c>
      <c r="AJ2633" s="49">
        <f>IFERROR(IF(OR($W2633&lt;&gt;"Ja",VLOOKUP($C2633,Listen!$A$2:$F$45,6,0)="Nein"),$AC2633,$AB2633),0)</f>
        <v>0</v>
      </c>
      <c r="AK2633" s="49">
        <f>IFERROR(IF(OR($W2633&lt;&gt;"Ja",VLOOKUP($C2633,Listen!$A$2:$F$45,6,0)="Nein"),$AC2633,$AB2633),0)</f>
        <v>0</v>
      </c>
      <c r="AL2633" s="51">
        <f t="shared" si="867"/>
        <v>0</v>
      </c>
      <c r="AM2633" s="296">
        <f>IFERROR(IF(VLOOKUP($C2633,Listen!$A$2:$F$45,6,0)="Ja",MAX(BC2633:BD2633),D_SAV!$BC2633),0)</f>
        <v>0</v>
      </c>
      <c r="AN2633" s="51">
        <f t="shared" si="868"/>
        <v>0</v>
      </c>
      <c r="AP2633" s="304">
        <f t="shared" si="869"/>
        <v>0</v>
      </c>
      <c r="AQ2633" s="304">
        <f t="shared" si="870"/>
        <v>0</v>
      </c>
      <c r="AR2633" s="304">
        <f t="shared" si="871"/>
        <v>0</v>
      </c>
      <c r="AS2633" s="304">
        <f t="shared" si="872"/>
        <v>0</v>
      </c>
      <c r="AT2633" s="304">
        <f t="shared" si="873"/>
        <v>0</v>
      </c>
      <c r="AU2633" s="304">
        <f t="shared" si="874"/>
        <v>0</v>
      </c>
      <c r="AV2633" s="304">
        <f t="shared" si="875"/>
        <v>0</v>
      </c>
      <c r="AW2633" s="304">
        <f t="shared" si="876"/>
        <v>0</v>
      </c>
      <c r="AX2633" s="304">
        <f t="shared" si="877"/>
        <v>0</v>
      </c>
      <c r="AY2633" s="304">
        <f t="shared" si="878"/>
        <v>0</v>
      </c>
      <c r="AZ2633" s="304">
        <f t="shared" si="879"/>
        <v>0</v>
      </c>
      <c r="BA2633" s="304">
        <f t="shared" si="880"/>
        <v>0</v>
      </c>
      <c r="BB2633" s="304">
        <f t="shared" si="881"/>
        <v>0</v>
      </c>
      <c r="BC2633" s="304">
        <f t="shared" si="882"/>
        <v>0</v>
      </c>
      <c r="BD2633" s="304">
        <f t="shared" si="883"/>
        <v>0</v>
      </c>
      <c r="BE2633" s="304">
        <f>IFERROR(IF(VLOOKUP($C2633,Listen!$A$2:$F$45,6,0)="Ja",BB2633-MAX(BC2633:BD2633),BB2633-BC2633),0)</f>
        <v>0</v>
      </c>
    </row>
    <row r="2634" spans="1:57" x14ac:dyDescent="0.25">
      <c r="A2634" s="320" t="str">
        <f>IF(AND(D2634&lt;&gt;0,C2634&lt;&gt;0,E2634&lt;&gt;0),IF(B2634&lt;&gt;0,CONCATENATE(B2634,"-AGr",VLOOKUP(C2634,Listen!$A$2:$D$45,4,FALSE),"-",D2634,"-",E2634,),CONCATENATE("AGr",VLOOKUP(C2634,Listen!$A$2:$D$45,4,FALSE),"-",D2634,"-",E2634)),"keine vollständige ID")</f>
        <v>keine vollständige ID</v>
      </c>
      <c r="B2634" s="301"/>
      <c r="C2634" s="287"/>
      <c r="D2634" s="34"/>
      <c r="E2634" s="306"/>
      <c r="F2634" s="116"/>
      <c r="G2634" s="17"/>
      <c r="H2634" s="17"/>
      <c r="I2634" s="17"/>
      <c r="J2634" s="17"/>
      <c r="K2634" s="17"/>
      <c r="L2634" s="17"/>
      <c r="M2634" s="17"/>
      <c r="N2634" s="17"/>
      <c r="O2634" s="116"/>
      <c r="P2634" s="117">
        <f>IF(D2634&gt;A_Stammdaten!$B$12,0,SUM(G2634,H2634,J2634,L2634:M2634)-SUM(I2634,K2634,N2634:O2634))</f>
        <v>0</v>
      </c>
      <c r="Q2634" s="17"/>
      <c r="R2634" s="17"/>
      <c r="S2634" s="17"/>
      <c r="T2634" s="17"/>
      <c r="U2634" s="62">
        <f t="shared" si="863"/>
        <v>0</v>
      </c>
      <c r="V2634" s="34"/>
      <c r="W2634" s="34"/>
      <c r="X2634" s="34"/>
      <c r="Y2634" s="34"/>
      <c r="Z2634" s="34"/>
      <c r="AA2634" s="63" t="str">
        <f t="shared" si="864"/>
        <v>-</v>
      </c>
      <c r="AB2634" s="63" t="str">
        <f t="shared" si="865"/>
        <v>-</v>
      </c>
      <c r="AC2634" s="63">
        <f>IF(ISBLANK($C2634),0,VLOOKUP($C2634,Listen!$A$2:$C$45,2,FALSE))</f>
        <v>0</v>
      </c>
      <c r="AD2634" s="63">
        <f>IF(ISBLANK($C2634),0,VLOOKUP($C2634,Listen!$A$2:$C$45,3,FALSE))</f>
        <v>0</v>
      </c>
      <c r="AE2634" s="49">
        <f t="shared" si="866"/>
        <v>0</v>
      </c>
      <c r="AF2634" s="49">
        <f t="shared" si="866"/>
        <v>0</v>
      </c>
      <c r="AG2634" s="49">
        <f>IFERROR(IF(OR($V2634&lt;&gt;"Ja",VLOOKUP($C2634,Listen!$A$2:$F$45,5,0)="Nein",D2634&lt;IF(C2634="LNG Anbindungsanlagen gemäß separater Festlegung",2022,2023)),$AC2634,$AA2634),0)</f>
        <v>0</v>
      </c>
      <c r="AH2634" s="49">
        <f>IFERROR(IF(OR($V2634&lt;&gt;"Ja",VLOOKUP($C2634,Listen!$A$2:$F$45,5,0)="Nein",D2634&lt;IF(C2634="LNG Anbindungsanlagen gemäß separater Festlegung",2022,2023)),$AC2634,$AA2634),0)</f>
        <v>0</v>
      </c>
      <c r="AI2634" s="49">
        <f>IFERROR(IF(OR($W2634&lt;&gt;"Ja",VLOOKUP($C2634,Listen!$A$2:$F$45,6,0)="Nein"),$AC2634,$AB2634),0)</f>
        <v>0</v>
      </c>
      <c r="AJ2634" s="49">
        <f>IFERROR(IF(OR($W2634&lt;&gt;"Ja",VLOOKUP($C2634,Listen!$A$2:$F$45,6,0)="Nein"),$AC2634,$AB2634),0)</f>
        <v>0</v>
      </c>
      <c r="AK2634" s="49">
        <f>IFERROR(IF(OR($W2634&lt;&gt;"Ja",VLOOKUP($C2634,Listen!$A$2:$F$45,6,0)="Nein"),$AC2634,$AB2634),0)</f>
        <v>0</v>
      </c>
      <c r="AL2634" s="51">
        <f t="shared" si="867"/>
        <v>0</v>
      </c>
      <c r="AM2634" s="296">
        <f>IFERROR(IF(VLOOKUP($C2634,Listen!$A$2:$F$45,6,0)="Ja",MAX(BC2634:BD2634),D_SAV!$BC2634),0)</f>
        <v>0</v>
      </c>
      <c r="AN2634" s="51">
        <f t="shared" si="868"/>
        <v>0</v>
      </c>
      <c r="AP2634" s="304">
        <f t="shared" si="869"/>
        <v>0</v>
      </c>
      <c r="AQ2634" s="304">
        <f t="shared" si="870"/>
        <v>0</v>
      </c>
      <c r="AR2634" s="304">
        <f t="shared" si="871"/>
        <v>0</v>
      </c>
      <c r="AS2634" s="304">
        <f t="shared" si="872"/>
        <v>0</v>
      </c>
      <c r="AT2634" s="304">
        <f t="shared" si="873"/>
        <v>0</v>
      </c>
      <c r="AU2634" s="304">
        <f t="shared" si="874"/>
        <v>0</v>
      </c>
      <c r="AV2634" s="304">
        <f t="shared" si="875"/>
        <v>0</v>
      </c>
      <c r="AW2634" s="304">
        <f t="shared" si="876"/>
        <v>0</v>
      </c>
      <c r="AX2634" s="304">
        <f t="shared" si="877"/>
        <v>0</v>
      </c>
      <c r="AY2634" s="304">
        <f t="shared" si="878"/>
        <v>0</v>
      </c>
      <c r="AZ2634" s="304">
        <f t="shared" si="879"/>
        <v>0</v>
      </c>
      <c r="BA2634" s="304">
        <f t="shared" si="880"/>
        <v>0</v>
      </c>
      <c r="BB2634" s="304">
        <f t="shared" si="881"/>
        <v>0</v>
      </c>
      <c r="BC2634" s="304">
        <f t="shared" si="882"/>
        <v>0</v>
      </c>
      <c r="BD2634" s="304">
        <f t="shared" si="883"/>
        <v>0</v>
      </c>
      <c r="BE2634" s="304">
        <f>IFERROR(IF(VLOOKUP($C2634,Listen!$A$2:$F$45,6,0)="Ja",BB2634-MAX(BC2634:BD2634),BB2634-BC2634),0)</f>
        <v>0</v>
      </c>
    </row>
    <row r="2635" spans="1:57" x14ac:dyDescent="0.25">
      <c r="A2635" s="320" t="str">
        <f>IF(AND(D2635&lt;&gt;0,C2635&lt;&gt;0,E2635&lt;&gt;0),IF(B2635&lt;&gt;0,CONCATENATE(B2635,"-AGr",VLOOKUP(C2635,Listen!$A$2:$D$45,4,FALSE),"-",D2635,"-",E2635,),CONCATENATE("AGr",VLOOKUP(C2635,Listen!$A$2:$D$45,4,FALSE),"-",D2635,"-",E2635)),"keine vollständige ID")</f>
        <v>keine vollständige ID</v>
      </c>
      <c r="B2635" s="301"/>
      <c r="C2635" s="287"/>
      <c r="D2635" s="34"/>
      <c r="E2635" s="306"/>
      <c r="F2635" s="116"/>
      <c r="G2635" s="17"/>
      <c r="H2635" s="17"/>
      <c r="I2635" s="17"/>
      <c r="J2635" s="17"/>
      <c r="K2635" s="17"/>
      <c r="L2635" s="17"/>
      <c r="M2635" s="17"/>
      <c r="N2635" s="17"/>
      <c r="O2635" s="116"/>
      <c r="P2635" s="117">
        <f>IF(D2635&gt;A_Stammdaten!$B$12,0,SUM(G2635,H2635,J2635,L2635:M2635)-SUM(I2635,K2635,N2635:O2635))</f>
        <v>0</v>
      </c>
      <c r="Q2635" s="17"/>
      <c r="R2635" s="17"/>
      <c r="S2635" s="17"/>
      <c r="T2635" s="17"/>
      <c r="U2635" s="62">
        <f t="shared" si="863"/>
        <v>0</v>
      </c>
      <c r="V2635" s="34"/>
      <c r="W2635" s="34"/>
      <c r="X2635" s="34"/>
      <c r="Y2635" s="34"/>
      <c r="Z2635" s="34"/>
      <c r="AA2635" s="63" t="str">
        <f t="shared" si="864"/>
        <v>-</v>
      </c>
      <c r="AB2635" s="63" t="str">
        <f t="shared" si="865"/>
        <v>-</v>
      </c>
      <c r="AC2635" s="63">
        <f>IF(ISBLANK($C2635),0,VLOOKUP($C2635,Listen!$A$2:$C$45,2,FALSE))</f>
        <v>0</v>
      </c>
      <c r="AD2635" s="63">
        <f>IF(ISBLANK($C2635),0,VLOOKUP($C2635,Listen!$A$2:$C$45,3,FALSE))</f>
        <v>0</v>
      </c>
      <c r="AE2635" s="49">
        <f t="shared" si="866"/>
        <v>0</v>
      </c>
      <c r="AF2635" s="49">
        <f t="shared" si="866"/>
        <v>0</v>
      </c>
      <c r="AG2635" s="49">
        <f>IFERROR(IF(OR($V2635&lt;&gt;"Ja",VLOOKUP($C2635,Listen!$A$2:$F$45,5,0)="Nein",D2635&lt;IF(C2635="LNG Anbindungsanlagen gemäß separater Festlegung",2022,2023)),$AC2635,$AA2635),0)</f>
        <v>0</v>
      </c>
      <c r="AH2635" s="49">
        <f>IFERROR(IF(OR($V2635&lt;&gt;"Ja",VLOOKUP($C2635,Listen!$A$2:$F$45,5,0)="Nein",D2635&lt;IF(C2635="LNG Anbindungsanlagen gemäß separater Festlegung",2022,2023)),$AC2635,$AA2635),0)</f>
        <v>0</v>
      </c>
      <c r="AI2635" s="49">
        <f>IFERROR(IF(OR($W2635&lt;&gt;"Ja",VLOOKUP($C2635,Listen!$A$2:$F$45,6,0)="Nein"),$AC2635,$AB2635),0)</f>
        <v>0</v>
      </c>
      <c r="AJ2635" s="49">
        <f>IFERROR(IF(OR($W2635&lt;&gt;"Ja",VLOOKUP($C2635,Listen!$A$2:$F$45,6,0)="Nein"),$AC2635,$AB2635),0)</f>
        <v>0</v>
      </c>
      <c r="AK2635" s="49">
        <f>IFERROR(IF(OR($W2635&lt;&gt;"Ja",VLOOKUP($C2635,Listen!$A$2:$F$45,6,0)="Nein"),$AC2635,$AB2635),0)</f>
        <v>0</v>
      </c>
      <c r="AL2635" s="51">
        <f t="shared" si="867"/>
        <v>0</v>
      </c>
      <c r="AM2635" s="296">
        <f>IFERROR(IF(VLOOKUP($C2635,Listen!$A$2:$F$45,6,0)="Ja",MAX(BC2635:BD2635),D_SAV!$BC2635),0)</f>
        <v>0</v>
      </c>
      <c r="AN2635" s="51">
        <f t="shared" si="868"/>
        <v>0</v>
      </c>
      <c r="AP2635" s="304">
        <f t="shared" si="869"/>
        <v>0</v>
      </c>
      <c r="AQ2635" s="304">
        <f t="shared" si="870"/>
        <v>0</v>
      </c>
      <c r="AR2635" s="304">
        <f t="shared" si="871"/>
        <v>0</v>
      </c>
      <c r="AS2635" s="304">
        <f t="shared" si="872"/>
        <v>0</v>
      </c>
      <c r="AT2635" s="304">
        <f t="shared" si="873"/>
        <v>0</v>
      </c>
      <c r="AU2635" s="304">
        <f t="shared" si="874"/>
        <v>0</v>
      </c>
      <c r="AV2635" s="304">
        <f t="shared" si="875"/>
        <v>0</v>
      </c>
      <c r="AW2635" s="304">
        <f t="shared" si="876"/>
        <v>0</v>
      </c>
      <c r="AX2635" s="304">
        <f t="shared" si="877"/>
        <v>0</v>
      </c>
      <c r="AY2635" s="304">
        <f t="shared" si="878"/>
        <v>0</v>
      </c>
      <c r="AZ2635" s="304">
        <f t="shared" si="879"/>
        <v>0</v>
      </c>
      <c r="BA2635" s="304">
        <f t="shared" si="880"/>
        <v>0</v>
      </c>
      <c r="BB2635" s="304">
        <f t="shared" si="881"/>
        <v>0</v>
      </c>
      <c r="BC2635" s="304">
        <f t="shared" si="882"/>
        <v>0</v>
      </c>
      <c r="BD2635" s="304">
        <f t="shared" si="883"/>
        <v>0</v>
      </c>
      <c r="BE2635" s="304">
        <f>IFERROR(IF(VLOOKUP($C2635,Listen!$A$2:$F$45,6,0)="Ja",BB2635-MAX(BC2635:BD2635),BB2635-BC2635),0)</f>
        <v>0</v>
      </c>
    </row>
    <row r="2636" spans="1:57" x14ac:dyDescent="0.25">
      <c r="A2636" s="320" t="str">
        <f>IF(AND(D2636&lt;&gt;0,C2636&lt;&gt;0,E2636&lt;&gt;0),IF(B2636&lt;&gt;0,CONCATENATE(B2636,"-AGr",VLOOKUP(C2636,Listen!$A$2:$D$45,4,FALSE),"-",D2636,"-",E2636,),CONCATENATE("AGr",VLOOKUP(C2636,Listen!$A$2:$D$45,4,FALSE),"-",D2636,"-",E2636)),"keine vollständige ID")</f>
        <v>keine vollständige ID</v>
      </c>
      <c r="B2636" s="301"/>
      <c r="C2636" s="287"/>
      <c r="D2636" s="34"/>
      <c r="E2636" s="306"/>
      <c r="F2636" s="116"/>
      <c r="G2636" s="17"/>
      <c r="H2636" s="17"/>
      <c r="I2636" s="17"/>
      <c r="J2636" s="17"/>
      <c r="K2636" s="17"/>
      <c r="L2636" s="17"/>
      <c r="M2636" s="17"/>
      <c r="N2636" s="17"/>
      <c r="O2636" s="116"/>
      <c r="P2636" s="117">
        <f>IF(D2636&gt;A_Stammdaten!$B$12,0,SUM(G2636,H2636,J2636,L2636:M2636)-SUM(I2636,K2636,N2636:O2636))</f>
        <v>0</v>
      </c>
      <c r="Q2636" s="17"/>
      <c r="R2636" s="17"/>
      <c r="S2636" s="17"/>
      <c r="T2636" s="17"/>
      <c r="U2636" s="62">
        <f t="shared" si="863"/>
        <v>0</v>
      </c>
      <c r="V2636" s="34"/>
      <c r="W2636" s="34"/>
      <c r="X2636" s="34"/>
      <c r="Y2636" s="34"/>
      <c r="Z2636" s="34"/>
      <c r="AA2636" s="63" t="str">
        <f t="shared" si="864"/>
        <v>-</v>
      </c>
      <c r="AB2636" s="63" t="str">
        <f t="shared" si="865"/>
        <v>-</v>
      </c>
      <c r="AC2636" s="63">
        <f>IF(ISBLANK($C2636),0,VLOOKUP($C2636,Listen!$A$2:$C$45,2,FALSE))</f>
        <v>0</v>
      </c>
      <c r="AD2636" s="63">
        <f>IF(ISBLANK($C2636),0,VLOOKUP($C2636,Listen!$A$2:$C$45,3,FALSE))</f>
        <v>0</v>
      </c>
      <c r="AE2636" s="49">
        <f t="shared" si="866"/>
        <v>0</v>
      </c>
      <c r="AF2636" s="49">
        <f t="shared" si="866"/>
        <v>0</v>
      </c>
      <c r="AG2636" s="49">
        <f>IFERROR(IF(OR($V2636&lt;&gt;"Ja",VLOOKUP($C2636,Listen!$A$2:$F$45,5,0)="Nein",D2636&lt;IF(C2636="LNG Anbindungsanlagen gemäß separater Festlegung",2022,2023)),$AC2636,$AA2636),0)</f>
        <v>0</v>
      </c>
      <c r="AH2636" s="49">
        <f>IFERROR(IF(OR($V2636&lt;&gt;"Ja",VLOOKUP($C2636,Listen!$A$2:$F$45,5,0)="Nein",D2636&lt;IF(C2636="LNG Anbindungsanlagen gemäß separater Festlegung",2022,2023)),$AC2636,$AA2636),0)</f>
        <v>0</v>
      </c>
      <c r="AI2636" s="49">
        <f>IFERROR(IF(OR($W2636&lt;&gt;"Ja",VLOOKUP($C2636,Listen!$A$2:$F$45,6,0)="Nein"),$AC2636,$AB2636),0)</f>
        <v>0</v>
      </c>
      <c r="AJ2636" s="49">
        <f>IFERROR(IF(OR($W2636&lt;&gt;"Ja",VLOOKUP($C2636,Listen!$A$2:$F$45,6,0)="Nein"),$AC2636,$AB2636),0)</f>
        <v>0</v>
      </c>
      <c r="AK2636" s="49">
        <f>IFERROR(IF(OR($W2636&lt;&gt;"Ja",VLOOKUP($C2636,Listen!$A$2:$F$45,6,0)="Nein"),$AC2636,$AB2636),0)</f>
        <v>0</v>
      </c>
      <c r="AL2636" s="51">
        <f t="shared" si="867"/>
        <v>0</v>
      </c>
      <c r="AM2636" s="296">
        <f>IFERROR(IF(VLOOKUP($C2636,Listen!$A$2:$F$45,6,0)="Ja",MAX(BC2636:BD2636),D_SAV!$BC2636),0)</f>
        <v>0</v>
      </c>
      <c r="AN2636" s="51">
        <f t="shared" si="868"/>
        <v>0</v>
      </c>
      <c r="AP2636" s="304">
        <f t="shared" si="869"/>
        <v>0</v>
      </c>
      <c r="AQ2636" s="304">
        <f t="shared" si="870"/>
        <v>0</v>
      </c>
      <c r="AR2636" s="304">
        <f t="shared" si="871"/>
        <v>0</v>
      </c>
      <c r="AS2636" s="304">
        <f t="shared" si="872"/>
        <v>0</v>
      </c>
      <c r="AT2636" s="304">
        <f t="shared" si="873"/>
        <v>0</v>
      </c>
      <c r="AU2636" s="304">
        <f t="shared" si="874"/>
        <v>0</v>
      </c>
      <c r="AV2636" s="304">
        <f t="shared" si="875"/>
        <v>0</v>
      </c>
      <c r="AW2636" s="304">
        <f t="shared" si="876"/>
        <v>0</v>
      </c>
      <c r="AX2636" s="304">
        <f t="shared" si="877"/>
        <v>0</v>
      </c>
      <c r="AY2636" s="304">
        <f t="shared" si="878"/>
        <v>0</v>
      </c>
      <c r="AZ2636" s="304">
        <f t="shared" si="879"/>
        <v>0</v>
      </c>
      <c r="BA2636" s="304">
        <f t="shared" si="880"/>
        <v>0</v>
      </c>
      <c r="BB2636" s="304">
        <f t="shared" si="881"/>
        <v>0</v>
      </c>
      <c r="BC2636" s="304">
        <f t="shared" si="882"/>
        <v>0</v>
      </c>
      <c r="BD2636" s="304">
        <f t="shared" si="883"/>
        <v>0</v>
      </c>
      <c r="BE2636" s="304">
        <f>IFERROR(IF(VLOOKUP($C2636,Listen!$A$2:$F$45,6,0)="Ja",BB2636-MAX(BC2636:BD2636),BB2636-BC2636),0)</f>
        <v>0</v>
      </c>
    </row>
    <row r="2637" spans="1:57" x14ac:dyDescent="0.25">
      <c r="A2637" s="320" t="str">
        <f>IF(AND(D2637&lt;&gt;0,C2637&lt;&gt;0,E2637&lt;&gt;0),IF(B2637&lt;&gt;0,CONCATENATE(B2637,"-AGr",VLOOKUP(C2637,Listen!$A$2:$D$45,4,FALSE),"-",D2637,"-",E2637,),CONCATENATE("AGr",VLOOKUP(C2637,Listen!$A$2:$D$45,4,FALSE),"-",D2637,"-",E2637)),"keine vollständige ID")</f>
        <v>keine vollständige ID</v>
      </c>
      <c r="B2637" s="301"/>
      <c r="C2637" s="287"/>
      <c r="D2637" s="34"/>
      <c r="E2637" s="306"/>
      <c r="F2637" s="116"/>
      <c r="G2637" s="17"/>
      <c r="H2637" s="17"/>
      <c r="I2637" s="17"/>
      <c r="J2637" s="17"/>
      <c r="K2637" s="17"/>
      <c r="L2637" s="17"/>
      <c r="M2637" s="17"/>
      <c r="N2637" s="17"/>
      <c r="O2637" s="116"/>
      <c r="P2637" s="117">
        <f>IF(D2637&gt;A_Stammdaten!$B$12,0,SUM(G2637,H2637,J2637,L2637:M2637)-SUM(I2637,K2637,N2637:O2637))</f>
        <v>0</v>
      </c>
      <c r="Q2637" s="17"/>
      <c r="R2637" s="17"/>
      <c r="S2637" s="17"/>
      <c r="T2637" s="17"/>
      <c r="U2637" s="62">
        <f t="shared" si="863"/>
        <v>0</v>
      </c>
      <c r="V2637" s="34"/>
      <c r="W2637" s="34"/>
      <c r="X2637" s="34"/>
      <c r="Y2637" s="34"/>
      <c r="Z2637" s="34"/>
      <c r="AA2637" s="63" t="str">
        <f t="shared" si="864"/>
        <v>-</v>
      </c>
      <c r="AB2637" s="63" t="str">
        <f t="shared" si="865"/>
        <v>-</v>
      </c>
      <c r="AC2637" s="63">
        <f>IF(ISBLANK($C2637),0,VLOOKUP($C2637,Listen!$A$2:$C$45,2,FALSE))</f>
        <v>0</v>
      </c>
      <c r="AD2637" s="63">
        <f>IF(ISBLANK($C2637),0,VLOOKUP($C2637,Listen!$A$2:$C$45,3,FALSE))</f>
        <v>0</v>
      </c>
      <c r="AE2637" s="49">
        <f t="shared" si="866"/>
        <v>0</v>
      </c>
      <c r="AF2637" s="49">
        <f t="shared" si="866"/>
        <v>0</v>
      </c>
      <c r="AG2637" s="49">
        <f>IFERROR(IF(OR($V2637&lt;&gt;"Ja",VLOOKUP($C2637,Listen!$A$2:$F$45,5,0)="Nein",D2637&lt;IF(C2637="LNG Anbindungsanlagen gemäß separater Festlegung",2022,2023)),$AC2637,$AA2637),0)</f>
        <v>0</v>
      </c>
      <c r="AH2637" s="49">
        <f>IFERROR(IF(OR($V2637&lt;&gt;"Ja",VLOOKUP($C2637,Listen!$A$2:$F$45,5,0)="Nein",D2637&lt;IF(C2637="LNG Anbindungsanlagen gemäß separater Festlegung",2022,2023)),$AC2637,$AA2637),0)</f>
        <v>0</v>
      </c>
      <c r="AI2637" s="49">
        <f>IFERROR(IF(OR($W2637&lt;&gt;"Ja",VLOOKUP($C2637,Listen!$A$2:$F$45,6,0)="Nein"),$AC2637,$AB2637),0)</f>
        <v>0</v>
      </c>
      <c r="AJ2637" s="49">
        <f>IFERROR(IF(OR($W2637&lt;&gt;"Ja",VLOOKUP($C2637,Listen!$A$2:$F$45,6,0)="Nein"),$AC2637,$AB2637),0)</f>
        <v>0</v>
      </c>
      <c r="AK2637" s="49">
        <f>IFERROR(IF(OR($W2637&lt;&gt;"Ja",VLOOKUP($C2637,Listen!$A$2:$F$45,6,0)="Nein"),$AC2637,$AB2637),0)</f>
        <v>0</v>
      </c>
      <c r="AL2637" s="51">
        <f t="shared" si="867"/>
        <v>0</v>
      </c>
      <c r="AM2637" s="296">
        <f>IFERROR(IF(VLOOKUP($C2637,Listen!$A$2:$F$45,6,0)="Ja",MAX(BC2637:BD2637),D_SAV!$BC2637),0)</f>
        <v>0</v>
      </c>
      <c r="AN2637" s="51">
        <f t="shared" si="868"/>
        <v>0</v>
      </c>
      <c r="AP2637" s="304">
        <f t="shared" si="869"/>
        <v>0</v>
      </c>
      <c r="AQ2637" s="304">
        <f t="shared" si="870"/>
        <v>0</v>
      </c>
      <c r="AR2637" s="304">
        <f t="shared" si="871"/>
        <v>0</v>
      </c>
      <c r="AS2637" s="304">
        <f t="shared" si="872"/>
        <v>0</v>
      </c>
      <c r="AT2637" s="304">
        <f t="shared" si="873"/>
        <v>0</v>
      </c>
      <c r="AU2637" s="304">
        <f t="shared" si="874"/>
        <v>0</v>
      </c>
      <c r="AV2637" s="304">
        <f t="shared" si="875"/>
        <v>0</v>
      </c>
      <c r="AW2637" s="304">
        <f t="shared" si="876"/>
        <v>0</v>
      </c>
      <c r="AX2637" s="304">
        <f t="shared" si="877"/>
        <v>0</v>
      </c>
      <c r="AY2637" s="304">
        <f t="shared" si="878"/>
        <v>0</v>
      </c>
      <c r="AZ2637" s="304">
        <f t="shared" si="879"/>
        <v>0</v>
      </c>
      <c r="BA2637" s="304">
        <f t="shared" si="880"/>
        <v>0</v>
      </c>
      <c r="BB2637" s="304">
        <f t="shared" si="881"/>
        <v>0</v>
      </c>
      <c r="BC2637" s="304">
        <f t="shared" si="882"/>
        <v>0</v>
      </c>
      <c r="BD2637" s="304">
        <f t="shared" si="883"/>
        <v>0</v>
      </c>
      <c r="BE2637" s="304">
        <f>IFERROR(IF(VLOOKUP($C2637,Listen!$A$2:$F$45,6,0)="Ja",BB2637-MAX(BC2637:BD2637),BB2637-BC2637),0)</f>
        <v>0</v>
      </c>
    </row>
    <row r="2638" spans="1:57" x14ac:dyDescent="0.25">
      <c r="A2638" s="320" t="str">
        <f>IF(AND(D2638&lt;&gt;0,C2638&lt;&gt;0,E2638&lt;&gt;0),IF(B2638&lt;&gt;0,CONCATENATE(B2638,"-AGr",VLOOKUP(C2638,Listen!$A$2:$D$45,4,FALSE),"-",D2638,"-",E2638,),CONCATENATE("AGr",VLOOKUP(C2638,Listen!$A$2:$D$45,4,FALSE),"-",D2638,"-",E2638)),"keine vollständige ID")</f>
        <v>keine vollständige ID</v>
      </c>
      <c r="B2638" s="301"/>
      <c r="C2638" s="287"/>
      <c r="D2638" s="34"/>
      <c r="E2638" s="306"/>
      <c r="F2638" s="116"/>
      <c r="G2638" s="17"/>
      <c r="H2638" s="17"/>
      <c r="I2638" s="17"/>
      <c r="J2638" s="17"/>
      <c r="K2638" s="17"/>
      <c r="L2638" s="17"/>
      <c r="M2638" s="17"/>
      <c r="N2638" s="17"/>
      <c r="O2638" s="116"/>
      <c r="P2638" s="117">
        <f>IF(D2638&gt;A_Stammdaten!$B$12,0,SUM(G2638,H2638,J2638,L2638:M2638)-SUM(I2638,K2638,N2638:O2638))</f>
        <v>0</v>
      </c>
      <c r="Q2638" s="17"/>
      <c r="R2638" s="17"/>
      <c r="S2638" s="17"/>
      <c r="T2638" s="17"/>
      <c r="U2638" s="62">
        <f t="shared" si="863"/>
        <v>0</v>
      </c>
      <c r="V2638" s="34"/>
      <c r="W2638" s="34"/>
      <c r="X2638" s="34"/>
      <c r="Y2638" s="34"/>
      <c r="Z2638" s="34"/>
      <c r="AA2638" s="63" t="str">
        <f t="shared" si="864"/>
        <v>-</v>
      </c>
      <c r="AB2638" s="63" t="str">
        <f t="shared" si="865"/>
        <v>-</v>
      </c>
      <c r="AC2638" s="63">
        <f>IF(ISBLANK($C2638),0,VLOOKUP($C2638,Listen!$A$2:$C$45,2,FALSE))</f>
        <v>0</v>
      </c>
      <c r="AD2638" s="63">
        <f>IF(ISBLANK($C2638),0,VLOOKUP($C2638,Listen!$A$2:$C$45,3,FALSE))</f>
        <v>0</v>
      </c>
      <c r="AE2638" s="49">
        <f t="shared" si="866"/>
        <v>0</v>
      </c>
      <c r="AF2638" s="49">
        <f t="shared" si="866"/>
        <v>0</v>
      </c>
      <c r="AG2638" s="49">
        <f>IFERROR(IF(OR($V2638&lt;&gt;"Ja",VLOOKUP($C2638,Listen!$A$2:$F$45,5,0)="Nein",D2638&lt;IF(C2638="LNG Anbindungsanlagen gemäß separater Festlegung",2022,2023)),$AC2638,$AA2638),0)</f>
        <v>0</v>
      </c>
      <c r="AH2638" s="49">
        <f>IFERROR(IF(OR($V2638&lt;&gt;"Ja",VLOOKUP($C2638,Listen!$A$2:$F$45,5,0)="Nein",D2638&lt;IF(C2638="LNG Anbindungsanlagen gemäß separater Festlegung",2022,2023)),$AC2638,$AA2638),0)</f>
        <v>0</v>
      </c>
      <c r="AI2638" s="49">
        <f>IFERROR(IF(OR($W2638&lt;&gt;"Ja",VLOOKUP($C2638,Listen!$A$2:$F$45,6,0)="Nein"),$AC2638,$AB2638),0)</f>
        <v>0</v>
      </c>
      <c r="AJ2638" s="49">
        <f>IFERROR(IF(OR($W2638&lt;&gt;"Ja",VLOOKUP($C2638,Listen!$A$2:$F$45,6,0)="Nein"),$AC2638,$AB2638),0)</f>
        <v>0</v>
      </c>
      <c r="AK2638" s="49">
        <f>IFERROR(IF(OR($W2638&lt;&gt;"Ja",VLOOKUP($C2638,Listen!$A$2:$F$45,6,0)="Nein"),$AC2638,$AB2638),0)</f>
        <v>0</v>
      </c>
      <c r="AL2638" s="51">
        <f t="shared" si="867"/>
        <v>0</v>
      </c>
      <c r="AM2638" s="296">
        <f>IFERROR(IF(VLOOKUP($C2638,Listen!$A$2:$F$45,6,0)="Ja",MAX(BC2638:BD2638),D_SAV!$BC2638),0)</f>
        <v>0</v>
      </c>
      <c r="AN2638" s="51">
        <f t="shared" si="868"/>
        <v>0</v>
      </c>
      <c r="AP2638" s="304">
        <f t="shared" si="869"/>
        <v>0</v>
      </c>
      <c r="AQ2638" s="304">
        <f t="shared" si="870"/>
        <v>0</v>
      </c>
      <c r="AR2638" s="304">
        <f t="shared" si="871"/>
        <v>0</v>
      </c>
      <c r="AS2638" s="304">
        <f t="shared" si="872"/>
        <v>0</v>
      </c>
      <c r="AT2638" s="304">
        <f t="shared" si="873"/>
        <v>0</v>
      </c>
      <c r="AU2638" s="304">
        <f t="shared" si="874"/>
        <v>0</v>
      </c>
      <c r="AV2638" s="304">
        <f t="shared" si="875"/>
        <v>0</v>
      </c>
      <c r="AW2638" s="304">
        <f t="shared" si="876"/>
        <v>0</v>
      </c>
      <c r="AX2638" s="304">
        <f t="shared" si="877"/>
        <v>0</v>
      </c>
      <c r="AY2638" s="304">
        <f t="shared" si="878"/>
        <v>0</v>
      </c>
      <c r="AZ2638" s="304">
        <f t="shared" si="879"/>
        <v>0</v>
      </c>
      <c r="BA2638" s="304">
        <f t="shared" si="880"/>
        <v>0</v>
      </c>
      <c r="BB2638" s="304">
        <f t="shared" si="881"/>
        <v>0</v>
      </c>
      <c r="BC2638" s="304">
        <f t="shared" si="882"/>
        <v>0</v>
      </c>
      <c r="BD2638" s="304">
        <f t="shared" si="883"/>
        <v>0</v>
      </c>
      <c r="BE2638" s="304">
        <f>IFERROR(IF(VLOOKUP($C2638,Listen!$A$2:$F$45,6,0)="Ja",BB2638-MAX(BC2638:BD2638),BB2638-BC2638),0)</f>
        <v>0</v>
      </c>
    </row>
    <row r="2639" spans="1:57" x14ac:dyDescent="0.25">
      <c r="A2639" s="320" t="str">
        <f>IF(AND(D2639&lt;&gt;0,C2639&lt;&gt;0,E2639&lt;&gt;0),IF(B2639&lt;&gt;0,CONCATENATE(B2639,"-AGr",VLOOKUP(C2639,Listen!$A$2:$D$45,4,FALSE),"-",D2639,"-",E2639,),CONCATENATE("AGr",VLOOKUP(C2639,Listen!$A$2:$D$45,4,FALSE),"-",D2639,"-",E2639)),"keine vollständige ID")</f>
        <v>keine vollständige ID</v>
      </c>
      <c r="B2639" s="301"/>
      <c r="C2639" s="287"/>
      <c r="D2639" s="34"/>
      <c r="E2639" s="306"/>
      <c r="F2639" s="116"/>
      <c r="G2639" s="17"/>
      <c r="H2639" s="17"/>
      <c r="I2639" s="17"/>
      <c r="J2639" s="17"/>
      <c r="K2639" s="17"/>
      <c r="L2639" s="17"/>
      <c r="M2639" s="17"/>
      <c r="N2639" s="17"/>
      <c r="O2639" s="116"/>
      <c r="P2639" s="117">
        <f>IF(D2639&gt;A_Stammdaten!$B$12,0,SUM(G2639,H2639,J2639,L2639:M2639)-SUM(I2639,K2639,N2639:O2639))</f>
        <v>0</v>
      </c>
      <c r="Q2639" s="17"/>
      <c r="R2639" s="17"/>
      <c r="S2639" s="17"/>
      <c r="T2639" s="17"/>
      <c r="U2639" s="62">
        <f t="shared" si="863"/>
        <v>0</v>
      </c>
      <c r="V2639" s="34"/>
      <c r="W2639" s="34"/>
      <c r="X2639" s="34"/>
      <c r="Y2639" s="34"/>
      <c r="Z2639" s="34"/>
      <c r="AA2639" s="63" t="str">
        <f t="shared" si="864"/>
        <v>-</v>
      </c>
      <c r="AB2639" s="63" t="str">
        <f t="shared" si="865"/>
        <v>-</v>
      </c>
      <c r="AC2639" s="63">
        <f>IF(ISBLANK($C2639),0,VLOOKUP($C2639,Listen!$A$2:$C$45,2,FALSE))</f>
        <v>0</v>
      </c>
      <c r="AD2639" s="63">
        <f>IF(ISBLANK($C2639),0,VLOOKUP($C2639,Listen!$A$2:$C$45,3,FALSE))</f>
        <v>0</v>
      </c>
      <c r="AE2639" s="49">
        <f t="shared" si="866"/>
        <v>0</v>
      </c>
      <c r="AF2639" s="49">
        <f t="shared" si="866"/>
        <v>0</v>
      </c>
      <c r="AG2639" s="49">
        <f>IFERROR(IF(OR($V2639&lt;&gt;"Ja",VLOOKUP($C2639,Listen!$A$2:$F$45,5,0)="Nein",D2639&lt;IF(C2639="LNG Anbindungsanlagen gemäß separater Festlegung",2022,2023)),$AC2639,$AA2639),0)</f>
        <v>0</v>
      </c>
      <c r="AH2639" s="49">
        <f>IFERROR(IF(OR($V2639&lt;&gt;"Ja",VLOOKUP($C2639,Listen!$A$2:$F$45,5,0)="Nein",D2639&lt;IF(C2639="LNG Anbindungsanlagen gemäß separater Festlegung",2022,2023)),$AC2639,$AA2639),0)</f>
        <v>0</v>
      </c>
      <c r="AI2639" s="49">
        <f>IFERROR(IF(OR($W2639&lt;&gt;"Ja",VLOOKUP($C2639,Listen!$A$2:$F$45,6,0)="Nein"),$AC2639,$AB2639),0)</f>
        <v>0</v>
      </c>
      <c r="AJ2639" s="49">
        <f>IFERROR(IF(OR($W2639&lt;&gt;"Ja",VLOOKUP($C2639,Listen!$A$2:$F$45,6,0)="Nein"),$AC2639,$AB2639),0)</f>
        <v>0</v>
      </c>
      <c r="AK2639" s="49">
        <f>IFERROR(IF(OR($W2639&lt;&gt;"Ja",VLOOKUP($C2639,Listen!$A$2:$F$45,6,0)="Nein"),$AC2639,$AB2639),0)</f>
        <v>0</v>
      </c>
      <c r="AL2639" s="51">
        <f t="shared" si="867"/>
        <v>0</v>
      </c>
      <c r="AM2639" s="296">
        <f>IFERROR(IF(VLOOKUP($C2639,Listen!$A$2:$F$45,6,0)="Ja",MAX(BC2639:BD2639),D_SAV!$BC2639),0)</f>
        <v>0</v>
      </c>
      <c r="AN2639" s="51">
        <f t="shared" si="868"/>
        <v>0</v>
      </c>
      <c r="AP2639" s="304">
        <f t="shared" si="869"/>
        <v>0</v>
      </c>
      <c r="AQ2639" s="304">
        <f t="shared" si="870"/>
        <v>0</v>
      </c>
      <c r="AR2639" s="304">
        <f t="shared" si="871"/>
        <v>0</v>
      </c>
      <c r="AS2639" s="304">
        <f t="shared" si="872"/>
        <v>0</v>
      </c>
      <c r="AT2639" s="304">
        <f t="shared" si="873"/>
        <v>0</v>
      </c>
      <c r="AU2639" s="304">
        <f t="shared" si="874"/>
        <v>0</v>
      </c>
      <c r="AV2639" s="304">
        <f t="shared" si="875"/>
        <v>0</v>
      </c>
      <c r="AW2639" s="304">
        <f t="shared" si="876"/>
        <v>0</v>
      </c>
      <c r="AX2639" s="304">
        <f t="shared" si="877"/>
        <v>0</v>
      </c>
      <c r="AY2639" s="304">
        <f t="shared" si="878"/>
        <v>0</v>
      </c>
      <c r="AZ2639" s="304">
        <f t="shared" si="879"/>
        <v>0</v>
      </c>
      <c r="BA2639" s="304">
        <f t="shared" si="880"/>
        <v>0</v>
      </c>
      <c r="BB2639" s="304">
        <f t="shared" si="881"/>
        <v>0</v>
      </c>
      <c r="BC2639" s="304">
        <f t="shared" si="882"/>
        <v>0</v>
      </c>
      <c r="BD2639" s="304">
        <f t="shared" si="883"/>
        <v>0</v>
      </c>
      <c r="BE2639" s="304">
        <f>IFERROR(IF(VLOOKUP($C2639,Listen!$A$2:$F$45,6,0)="Ja",BB2639-MAX(BC2639:BD2639),BB2639-BC2639),0)</f>
        <v>0</v>
      </c>
    </row>
    <row r="2640" spans="1:57" x14ac:dyDescent="0.25">
      <c r="A2640" s="320" t="str">
        <f>IF(AND(D2640&lt;&gt;0,C2640&lt;&gt;0,E2640&lt;&gt;0),IF(B2640&lt;&gt;0,CONCATENATE(B2640,"-AGr",VLOOKUP(C2640,Listen!$A$2:$D$45,4,FALSE),"-",D2640,"-",E2640,),CONCATENATE("AGr",VLOOKUP(C2640,Listen!$A$2:$D$45,4,FALSE),"-",D2640,"-",E2640)),"keine vollständige ID")</f>
        <v>keine vollständige ID</v>
      </c>
      <c r="B2640" s="301"/>
      <c r="C2640" s="287"/>
      <c r="D2640" s="34"/>
      <c r="E2640" s="306"/>
      <c r="F2640" s="116"/>
      <c r="G2640" s="17"/>
      <c r="H2640" s="17"/>
      <c r="I2640" s="17"/>
      <c r="J2640" s="17"/>
      <c r="K2640" s="17"/>
      <c r="L2640" s="17"/>
      <c r="M2640" s="17"/>
      <c r="N2640" s="17"/>
      <c r="O2640" s="116"/>
      <c r="P2640" s="117">
        <f>IF(D2640&gt;A_Stammdaten!$B$12,0,SUM(G2640,H2640,J2640,L2640:M2640)-SUM(I2640,K2640,N2640:O2640))</f>
        <v>0</v>
      </c>
      <c r="Q2640" s="17"/>
      <c r="R2640" s="17"/>
      <c r="S2640" s="17"/>
      <c r="T2640" s="17"/>
      <c r="U2640" s="62">
        <f t="shared" si="863"/>
        <v>0</v>
      </c>
      <c r="V2640" s="34"/>
      <c r="W2640" s="34"/>
      <c r="X2640" s="34"/>
      <c r="Y2640" s="34"/>
      <c r="Z2640" s="34"/>
      <c r="AA2640" s="63" t="str">
        <f t="shared" si="864"/>
        <v>-</v>
      </c>
      <c r="AB2640" s="63" t="str">
        <f t="shared" si="865"/>
        <v>-</v>
      </c>
      <c r="AC2640" s="63">
        <f>IF(ISBLANK($C2640),0,VLOOKUP($C2640,Listen!$A$2:$C$45,2,FALSE))</f>
        <v>0</v>
      </c>
      <c r="AD2640" s="63">
        <f>IF(ISBLANK($C2640),0,VLOOKUP($C2640,Listen!$A$2:$C$45,3,FALSE))</f>
        <v>0</v>
      </c>
      <c r="AE2640" s="49">
        <f t="shared" si="866"/>
        <v>0</v>
      </c>
      <c r="AF2640" s="49">
        <f t="shared" si="866"/>
        <v>0</v>
      </c>
      <c r="AG2640" s="49">
        <f>IFERROR(IF(OR($V2640&lt;&gt;"Ja",VLOOKUP($C2640,Listen!$A$2:$F$45,5,0)="Nein",D2640&lt;IF(C2640="LNG Anbindungsanlagen gemäß separater Festlegung",2022,2023)),$AC2640,$AA2640),0)</f>
        <v>0</v>
      </c>
      <c r="AH2640" s="49">
        <f>IFERROR(IF(OR($V2640&lt;&gt;"Ja",VLOOKUP($C2640,Listen!$A$2:$F$45,5,0)="Nein",D2640&lt;IF(C2640="LNG Anbindungsanlagen gemäß separater Festlegung",2022,2023)),$AC2640,$AA2640),0)</f>
        <v>0</v>
      </c>
      <c r="AI2640" s="49">
        <f>IFERROR(IF(OR($W2640&lt;&gt;"Ja",VLOOKUP($C2640,Listen!$A$2:$F$45,6,0)="Nein"),$AC2640,$AB2640),0)</f>
        <v>0</v>
      </c>
      <c r="AJ2640" s="49">
        <f>IFERROR(IF(OR($W2640&lt;&gt;"Ja",VLOOKUP($C2640,Listen!$A$2:$F$45,6,0)="Nein"),$AC2640,$AB2640),0)</f>
        <v>0</v>
      </c>
      <c r="AK2640" s="49">
        <f>IFERROR(IF(OR($W2640&lt;&gt;"Ja",VLOOKUP($C2640,Listen!$A$2:$F$45,6,0)="Nein"),$AC2640,$AB2640),0)</f>
        <v>0</v>
      </c>
      <c r="AL2640" s="51">
        <f t="shared" si="867"/>
        <v>0</v>
      </c>
      <c r="AM2640" s="296">
        <f>IFERROR(IF(VLOOKUP($C2640,Listen!$A$2:$F$45,6,0)="Ja",MAX(BC2640:BD2640),D_SAV!$BC2640),0)</f>
        <v>0</v>
      </c>
      <c r="AN2640" s="51">
        <f t="shared" si="868"/>
        <v>0</v>
      </c>
      <c r="AP2640" s="304">
        <f t="shared" si="869"/>
        <v>0</v>
      </c>
      <c r="AQ2640" s="304">
        <f t="shared" si="870"/>
        <v>0</v>
      </c>
      <c r="AR2640" s="304">
        <f t="shared" si="871"/>
        <v>0</v>
      </c>
      <c r="AS2640" s="304">
        <f t="shared" si="872"/>
        <v>0</v>
      </c>
      <c r="AT2640" s="304">
        <f t="shared" si="873"/>
        <v>0</v>
      </c>
      <c r="AU2640" s="304">
        <f t="shared" si="874"/>
        <v>0</v>
      </c>
      <c r="AV2640" s="304">
        <f t="shared" si="875"/>
        <v>0</v>
      </c>
      <c r="AW2640" s="304">
        <f t="shared" si="876"/>
        <v>0</v>
      </c>
      <c r="AX2640" s="304">
        <f t="shared" si="877"/>
        <v>0</v>
      </c>
      <c r="AY2640" s="304">
        <f t="shared" si="878"/>
        <v>0</v>
      </c>
      <c r="AZ2640" s="304">
        <f t="shared" si="879"/>
        <v>0</v>
      </c>
      <c r="BA2640" s="304">
        <f t="shared" si="880"/>
        <v>0</v>
      </c>
      <c r="BB2640" s="304">
        <f t="shared" si="881"/>
        <v>0</v>
      </c>
      <c r="BC2640" s="304">
        <f t="shared" si="882"/>
        <v>0</v>
      </c>
      <c r="BD2640" s="304">
        <f t="shared" si="883"/>
        <v>0</v>
      </c>
      <c r="BE2640" s="304">
        <f>IFERROR(IF(VLOOKUP($C2640,Listen!$A$2:$F$45,6,0)="Ja",BB2640-MAX(BC2640:BD2640),BB2640-BC2640),0)</f>
        <v>0</v>
      </c>
    </row>
    <row r="2641" spans="1:57" x14ac:dyDescent="0.25">
      <c r="A2641" s="320" t="str">
        <f>IF(AND(D2641&lt;&gt;0,C2641&lt;&gt;0,E2641&lt;&gt;0),IF(B2641&lt;&gt;0,CONCATENATE(B2641,"-AGr",VLOOKUP(C2641,Listen!$A$2:$D$45,4,FALSE),"-",D2641,"-",E2641,),CONCATENATE("AGr",VLOOKUP(C2641,Listen!$A$2:$D$45,4,FALSE),"-",D2641,"-",E2641)),"keine vollständige ID")</f>
        <v>keine vollständige ID</v>
      </c>
      <c r="B2641" s="301"/>
      <c r="C2641" s="287"/>
      <c r="D2641" s="34"/>
      <c r="E2641" s="306"/>
      <c r="F2641" s="116"/>
      <c r="G2641" s="17"/>
      <c r="H2641" s="17"/>
      <c r="I2641" s="17"/>
      <c r="J2641" s="17"/>
      <c r="K2641" s="17"/>
      <c r="L2641" s="17"/>
      <c r="M2641" s="17"/>
      <c r="N2641" s="17"/>
      <c r="O2641" s="116"/>
      <c r="P2641" s="117">
        <f>IF(D2641&gt;A_Stammdaten!$B$12,0,SUM(G2641,H2641,J2641,L2641:M2641)-SUM(I2641,K2641,N2641:O2641))</f>
        <v>0</v>
      </c>
      <c r="Q2641" s="17"/>
      <c r="R2641" s="17"/>
      <c r="S2641" s="17"/>
      <c r="T2641" s="17"/>
      <c r="U2641" s="62">
        <f t="shared" si="863"/>
        <v>0</v>
      </c>
      <c r="V2641" s="34"/>
      <c r="W2641" s="34"/>
      <c r="X2641" s="34"/>
      <c r="Y2641" s="34"/>
      <c r="Z2641" s="34"/>
      <c r="AA2641" s="63" t="str">
        <f t="shared" si="864"/>
        <v>-</v>
      </c>
      <c r="AB2641" s="63" t="str">
        <f t="shared" si="865"/>
        <v>-</v>
      </c>
      <c r="AC2641" s="63">
        <f>IF(ISBLANK($C2641),0,VLOOKUP($C2641,Listen!$A$2:$C$45,2,FALSE))</f>
        <v>0</v>
      </c>
      <c r="AD2641" s="63">
        <f>IF(ISBLANK($C2641),0,VLOOKUP($C2641,Listen!$A$2:$C$45,3,FALSE))</f>
        <v>0</v>
      </c>
      <c r="AE2641" s="49">
        <f t="shared" si="866"/>
        <v>0</v>
      </c>
      <c r="AF2641" s="49">
        <f t="shared" si="866"/>
        <v>0</v>
      </c>
      <c r="AG2641" s="49">
        <f>IFERROR(IF(OR($V2641&lt;&gt;"Ja",VLOOKUP($C2641,Listen!$A$2:$F$45,5,0)="Nein",D2641&lt;IF(C2641="LNG Anbindungsanlagen gemäß separater Festlegung",2022,2023)),$AC2641,$AA2641),0)</f>
        <v>0</v>
      </c>
      <c r="AH2641" s="49">
        <f>IFERROR(IF(OR($V2641&lt;&gt;"Ja",VLOOKUP($C2641,Listen!$A$2:$F$45,5,0)="Nein",D2641&lt;IF(C2641="LNG Anbindungsanlagen gemäß separater Festlegung",2022,2023)),$AC2641,$AA2641),0)</f>
        <v>0</v>
      </c>
      <c r="AI2641" s="49">
        <f>IFERROR(IF(OR($W2641&lt;&gt;"Ja",VLOOKUP($C2641,Listen!$A$2:$F$45,6,0)="Nein"),$AC2641,$AB2641),0)</f>
        <v>0</v>
      </c>
      <c r="AJ2641" s="49">
        <f>IFERROR(IF(OR($W2641&lt;&gt;"Ja",VLOOKUP($C2641,Listen!$A$2:$F$45,6,0)="Nein"),$AC2641,$AB2641),0)</f>
        <v>0</v>
      </c>
      <c r="AK2641" s="49">
        <f>IFERROR(IF(OR($W2641&lt;&gt;"Ja",VLOOKUP($C2641,Listen!$A$2:$F$45,6,0)="Nein"),$AC2641,$AB2641),0)</f>
        <v>0</v>
      </c>
      <c r="AL2641" s="51">
        <f t="shared" si="867"/>
        <v>0</v>
      </c>
      <c r="AM2641" s="296">
        <f>IFERROR(IF(VLOOKUP($C2641,Listen!$A$2:$F$45,6,0)="Ja",MAX(BC2641:BD2641),D_SAV!$BC2641),0)</f>
        <v>0</v>
      </c>
      <c r="AN2641" s="51">
        <f t="shared" si="868"/>
        <v>0</v>
      </c>
      <c r="AP2641" s="304">
        <f t="shared" si="869"/>
        <v>0</v>
      </c>
      <c r="AQ2641" s="304">
        <f t="shared" si="870"/>
        <v>0</v>
      </c>
      <c r="AR2641" s="304">
        <f t="shared" si="871"/>
        <v>0</v>
      </c>
      <c r="AS2641" s="304">
        <f t="shared" si="872"/>
        <v>0</v>
      </c>
      <c r="AT2641" s="304">
        <f t="shared" si="873"/>
        <v>0</v>
      </c>
      <c r="AU2641" s="304">
        <f t="shared" si="874"/>
        <v>0</v>
      </c>
      <c r="AV2641" s="304">
        <f t="shared" si="875"/>
        <v>0</v>
      </c>
      <c r="AW2641" s="304">
        <f t="shared" si="876"/>
        <v>0</v>
      </c>
      <c r="AX2641" s="304">
        <f t="shared" si="877"/>
        <v>0</v>
      </c>
      <c r="AY2641" s="304">
        <f t="shared" si="878"/>
        <v>0</v>
      </c>
      <c r="AZ2641" s="304">
        <f t="shared" si="879"/>
        <v>0</v>
      </c>
      <c r="BA2641" s="304">
        <f t="shared" si="880"/>
        <v>0</v>
      </c>
      <c r="BB2641" s="304">
        <f t="shared" si="881"/>
        <v>0</v>
      </c>
      <c r="BC2641" s="304">
        <f t="shared" si="882"/>
        <v>0</v>
      </c>
      <c r="BD2641" s="304">
        <f t="shared" si="883"/>
        <v>0</v>
      </c>
      <c r="BE2641" s="304">
        <f>IFERROR(IF(VLOOKUP($C2641,Listen!$A$2:$F$45,6,0)="Ja",BB2641-MAX(BC2641:BD2641),BB2641-BC2641),0)</f>
        <v>0</v>
      </c>
    </row>
    <row r="2642" spans="1:57" x14ac:dyDescent="0.25">
      <c r="A2642" s="320" t="str">
        <f>IF(AND(D2642&lt;&gt;0,C2642&lt;&gt;0,E2642&lt;&gt;0),IF(B2642&lt;&gt;0,CONCATENATE(B2642,"-AGr",VLOOKUP(C2642,Listen!$A$2:$D$45,4,FALSE),"-",D2642,"-",E2642,),CONCATENATE("AGr",VLOOKUP(C2642,Listen!$A$2:$D$45,4,FALSE),"-",D2642,"-",E2642)),"keine vollständige ID")</f>
        <v>keine vollständige ID</v>
      </c>
      <c r="B2642" s="301"/>
      <c r="C2642" s="287"/>
      <c r="D2642" s="34"/>
      <c r="E2642" s="306"/>
      <c r="F2642" s="116"/>
      <c r="G2642" s="17"/>
      <c r="H2642" s="17"/>
      <c r="I2642" s="17"/>
      <c r="J2642" s="17"/>
      <c r="K2642" s="17"/>
      <c r="L2642" s="17"/>
      <c r="M2642" s="17"/>
      <c r="N2642" s="17"/>
      <c r="O2642" s="116"/>
      <c r="P2642" s="117">
        <f>IF(D2642&gt;A_Stammdaten!$B$12,0,SUM(G2642,H2642,J2642,L2642:M2642)-SUM(I2642,K2642,N2642:O2642))</f>
        <v>0</v>
      </c>
      <c r="Q2642" s="17"/>
      <c r="R2642" s="17"/>
      <c r="S2642" s="17"/>
      <c r="T2642" s="17"/>
      <c r="U2642" s="62">
        <f t="shared" si="863"/>
        <v>0</v>
      </c>
      <c r="V2642" s="34"/>
      <c r="W2642" s="34"/>
      <c r="X2642" s="34"/>
      <c r="Y2642" s="34"/>
      <c r="Z2642" s="34"/>
      <c r="AA2642" s="63" t="str">
        <f t="shared" si="864"/>
        <v>-</v>
      </c>
      <c r="AB2642" s="63" t="str">
        <f t="shared" si="865"/>
        <v>-</v>
      </c>
      <c r="AC2642" s="63">
        <f>IF(ISBLANK($C2642),0,VLOOKUP($C2642,Listen!$A$2:$C$45,2,FALSE))</f>
        <v>0</v>
      </c>
      <c r="AD2642" s="63">
        <f>IF(ISBLANK($C2642),0,VLOOKUP($C2642,Listen!$A$2:$C$45,3,FALSE))</f>
        <v>0</v>
      </c>
      <c r="AE2642" s="49">
        <f t="shared" si="866"/>
        <v>0</v>
      </c>
      <c r="AF2642" s="49">
        <f t="shared" si="866"/>
        <v>0</v>
      </c>
      <c r="AG2642" s="49">
        <f>IFERROR(IF(OR($V2642&lt;&gt;"Ja",VLOOKUP($C2642,Listen!$A$2:$F$45,5,0)="Nein",D2642&lt;IF(C2642="LNG Anbindungsanlagen gemäß separater Festlegung",2022,2023)),$AC2642,$AA2642),0)</f>
        <v>0</v>
      </c>
      <c r="AH2642" s="49">
        <f>IFERROR(IF(OR($V2642&lt;&gt;"Ja",VLOOKUP($C2642,Listen!$A$2:$F$45,5,0)="Nein",D2642&lt;IF(C2642="LNG Anbindungsanlagen gemäß separater Festlegung",2022,2023)),$AC2642,$AA2642),0)</f>
        <v>0</v>
      </c>
      <c r="AI2642" s="49">
        <f>IFERROR(IF(OR($W2642&lt;&gt;"Ja",VLOOKUP($C2642,Listen!$A$2:$F$45,6,0)="Nein"),$AC2642,$AB2642),0)</f>
        <v>0</v>
      </c>
      <c r="AJ2642" s="49">
        <f>IFERROR(IF(OR($W2642&lt;&gt;"Ja",VLOOKUP($C2642,Listen!$A$2:$F$45,6,0)="Nein"),$AC2642,$AB2642),0)</f>
        <v>0</v>
      </c>
      <c r="AK2642" s="49">
        <f>IFERROR(IF(OR($W2642&lt;&gt;"Ja",VLOOKUP($C2642,Listen!$A$2:$F$45,6,0)="Nein"),$AC2642,$AB2642),0)</f>
        <v>0</v>
      </c>
      <c r="AL2642" s="51">
        <f t="shared" si="867"/>
        <v>0</v>
      </c>
      <c r="AM2642" s="296">
        <f>IFERROR(IF(VLOOKUP($C2642,Listen!$A$2:$F$45,6,0)="Ja",MAX(BC2642:BD2642),D_SAV!$BC2642),0)</f>
        <v>0</v>
      </c>
      <c r="AN2642" s="51">
        <f t="shared" si="868"/>
        <v>0</v>
      </c>
      <c r="AP2642" s="304">
        <f t="shared" si="869"/>
        <v>0</v>
      </c>
      <c r="AQ2642" s="304">
        <f t="shared" si="870"/>
        <v>0</v>
      </c>
      <c r="AR2642" s="304">
        <f t="shared" si="871"/>
        <v>0</v>
      </c>
      <c r="AS2642" s="304">
        <f t="shared" si="872"/>
        <v>0</v>
      </c>
      <c r="AT2642" s="304">
        <f t="shared" si="873"/>
        <v>0</v>
      </c>
      <c r="AU2642" s="304">
        <f t="shared" si="874"/>
        <v>0</v>
      </c>
      <c r="AV2642" s="304">
        <f t="shared" si="875"/>
        <v>0</v>
      </c>
      <c r="AW2642" s="304">
        <f t="shared" si="876"/>
        <v>0</v>
      </c>
      <c r="AX2642" s="304">
        <f t="shared" si="877"/>
        <v>0</v>
      </c>
      <c r="AY2642" s="304">
        <f t="shared" si="878"/>
        <v>0</v>
      </c>
      <c r="AZ2642" s="304">
        <f t="shared" si="879"/>
        <v>0</v>
      </c>
      <c r="BA2642" s="304">
        <f t="shared" si="880"/>
        <v>0</v>
      </c>
      <c r="BB2642" s="304">
        <f t="shared" si="881"/>
        <v>0</v>
      </c>
      <c r="BC2642" s="304">
        <f t="shared" si="882"/>
        <v>0</v>
      </c>
      <c r="BD2642" s="304">
        <f t="shared" si="883"/>
        <v>0</v>
      </c>
      <c r="BE2642" s="304">
        <f>IFERROR(IF(VLOOKUP($C2642,Listen!$A$2:$F$45,6,0)="Ja",BB2642-MAX(BC2642:BD2642),BB2642-BC2642),0)</f>
        <v>0</v>
      </c>
    </row>
    <row r="2643" spans="1:57" x14ac:dyDescent="0.25">
      <c r="A2643" s="320" t="str">
        <f>IF(AND(D2643&lt;&gt;0,C2643&lt;&gt;0,E2643&lt;&gt;0),IF(B2643&lt;&gt;0,CONCATENATE(B2643,"-AGr",VLOOKUP(C2643,Listen!$A$2:$D$45,4,FALSE),"-",D2643,"-",E2643,),CONCATENATE("AGr",VLOOKUP(C2643,Listen!$A$2:$D$45,4,FALSE),"-",D2643,"-",E2643)),"keine vollständige ID")</f>
        <v>keine vollständige ID</v>
      </c>
      <c r="B2643" s="301"/>
      <c r="C2643" s="287"/>
      <c r="D2643" s="34"/>
      <c r="E2643" s="306"/>
      <c r="F2643" s="116"/>
      <c r="G2643" s="17"/>
      <c r="H2643" s="17"/>
      <c r="I2643" s="17"/>
      <c r="J2643" s="17"/>
      <c r="K2643" s="17"/>
      <c r="L2643" s="17"/>
      <c r="M2643" s="17"/>
      <c r="N2643" s="17"/>
      <c r="O2643" s="116"/>
      <c r="P2643" s="117">
        <f>IF(D2643&gt;A_Stammdaten!$B$12,0,SUM(G2643,H2643,J2643,L2643:M2643)-SUM(I2643,K2643,N2643:O2643))</f>
        <v>0</v>
      </c>
      <c r="Q2643" s="17"/>
      <c r="R2643" s="17"/>
      <c r="S2643" s="17"/>
      <c r="T2643" s="17"/>
      <c r="U2643" s="62">
        <f t="shared" si="863"/>
        <v>0</v>
      </c>
      <c r="V2643" s="34"/>
      <c r="W2643" s="34"/>
      <c r="X2643" s="34"/>
      <c r="Y2643" s="34"/>
      <c r="Z2643" s="34"/>
      <c r="AA2643" s="63" t="str">
        <f t="shared" si="864"/>
        <v>-</v>
      </c>
      <c r="AB2643" s="63" t="str">
        <f t="shared" si="865"/>
        <v>-</v>
      </c>
      <c r="AC2643" s="63">
        <f>IF(ISBLANK($C2643),0,VLOOKUP($C2643,Listen!$A$2:$C$45,2,FALSE))</f>
        <v>0</v>
      </c>
      <c r="AD2643" s="63">
        <f>IF(ISBLANK($C2643),0,VLOOKUP($C2643,Listen!$A$2:$C$45,3,FALSE))</f>
        <v>0</v>
      </c>
      <c r="AE2643" s="49">
        <f t="shared" si="866"/>
        <v>0</v>
      </c>
      <c r="AF2643" s="49">
        <f t="shared" si="866"/>
        <v>0</v>
      </c>
      <c r="AG2643" s="49">
        <f>IFERROR(IF(OR($V2643&lt;&gt;"Ja",VLOOKUP($C2643,Listen!$A$2:$F$45,5,0)="Nein",D2643&lt;IF(C2643="LNG Anbindungsanlagen gemäß separater Festlegung",2022,2023)),$AC2643,$AA2643),0)</f>
        <v>0</v>
      </c>
      <c r="AH2643" s="49">
        <f>IFERROR(IF(OR($V2643&lt;&gt;"Ja",VLOOKUP($C2643,Listen!$A$2:$F$45,5,0)="Nein",D2643&lt;IF(C2643="LNG Anbindungsanlagen gemäß separater Festlegung",2022,2023)),$AC2643,$AA2643),0)</f>
        <v>0</v>
      </c>
      <c r="AI2643" s="49">
        <f>IFERROR(IF(OR($W2643&lt;&gt;"Ja",VLOOKUP($C2643,Listen!$A$2:$F$45,6,0)="Nein"),$AC2643,$AB2643),0)</f>
        <v>0</v>
      </c>
      <c r="AJ2643" s="49">
        <f>IFERROR(IF(OR($W2643&lt;&gt;"Ja",VLOOKUP($C2643,Listen!$A$2:$F$45,6,0)="Nein"),$AC2643,$AB2643),0)</f>
        <v>0</v>
      </c>
      <c r="AK2643" s="49">
        <f>IFERROR(IF(OR($W2643&lt;&gt;"Ja",VLOOKUP($C2643,Listen!$A$2:$F$45,6,0)="Nein"),$AC2643,$AB2643),0)</f>
        <v>0</v>
      </c>
      <c r="AL2643" s="51">
        <f t="shared" si="867"/>
        <v>0</v>
      </c>
      <c r="AM2643" s="296">
        <f>IFERROR(IF(VLOOKUP($C2643,Listen!$A$2:$F$45,6,0)="Ja",MAX(BC2643:BD2643),D_SAV!$BC2643),0)</f>
        <v>0</v>
      </c>
      <c r="AN2643" s="51">
        <f t="shared" si="868"/>
        <v>0</v>
      </c>
      <c r="AP2643" s="304">
        <f t="shared" si="869"/>
        <v>0</v>
      </c>
      <c r="AQ2643" s="304">
        <f t="shared" si="870"/>
        <v>0</v>
      </c>
      <c r="AR2643" s="304">
        <f t="shared" si="871"/>
        <v>0</v>
      </c>
      <c r="AS2643" s="304">
        <f t="shared" si="872"/>
        <v>0</v>
      </c>
      <c r="AT2643" s="304">
        <f t="shared" si="873"/>
        <v>0</v>
      </c>
      <c r="AU2643" s="304">
        <f t="shared" si="874"/>
        <v>0</v>
      </c>
      <c r="AV2643" s="304">
        <f t="shared" si="875"/>
        <v>0</v>
      </c>
      <c r="AW2643" s="304">
        <f t="shared" si="876"/>
        <v>0</v>
      </c>
      <c r="AX2643" s="304">
        <f t="shared" si="877"/>
        <v>0</v>
      </c>
      <c r="AY2643" s="304">
        <f t="shared" si="878"/>
        <v>0</v>
      </c>
      <c r="AZ2643" s="304">
        <f t="shared" si="879"/>
        <v>0</v>
      </c>
      <c r="BA2643" s="304">
        <f t="shared" si="880"/>
        <v>0</v>
      </c>
      <c r="BB2643" s="304">
        <f t="shared" si="881"/>
        <v>0</v>
      </c>
      <c r="BC2643" s="304">
        <f t="shared" si="882"/>
        <v>0</v>
      </c>
      <c r="BD2643" s="304">
        <f t="shared" si="883"/>
        <v>0</v>
      </c>
      <c r="BE2643" s="304">
        <f>IFERROR(IF(VLOOKUP($C2643,Listen!$A$2:$F$45,6,0)="Ja",BB2643-MAX(BC2643:BD2643),BB2643-BC2643),0)</f>
        <v>0</v>
      </c>
    </row>
    <row r="2644" spans="1:57" x14ac:dyDescent="0.25">
      <c r="A2644" s="320" t="str">
        <f>IF(AND(D2644&lt;&gt;0,C2644&lt;&gt;0,E2644&lt;&gt;0),IF(B2644&lt;&gt;0,CONCATENATE(B2644,"-AGr",VLOOKUP(C2644,Listen!$A$2:$D$45,4,FALSE),"-",D2644,"-",E2644,),CONCATENATE("AGr",VLOOKUP(C2644,Listen!$A$2:$D$45,4,FALSE),"-",D2644,"-",E2644)),"keine vollständige ID")</f>
        <v>keine vollständige ID</v>
      </c>
      <c r="B2644" s="301"/>
      <c r="C2644" s="287"/>
      <c r="D2644" s="34"/>
      <c r="E2644" s="306"/>
      <c r="F2644" s="116"/>
      <c r="G2644" s="17"/>
      <c r="H2644" s="17"/>
      <c r="I2644" s="17"/>
      <c r="J2644" s="17"/>
      <c r="K2644" s="17"/>
      <c r="L2644" s="17"/>
      <c r="M2644" s="17"/>
      <c r="N2644" s="17"/>
      <c r="O2644" s="116"/>
      <c r="P2644" s="117">
        <f>IF(D2644&gt;A_Stammdaten!$B$12,0,SUM(G2644,H2644,J2644,L2644:M2644)-SUM(I2644,K2644,N2644:O2644))</f>
        <v>0</v>
      </c>
      <c r="Q2644" s="17"/>
      <c r="R2644" s="17"/>
      <c r="S2644" s="17"/>
      <c r="T2644" s="17"/>
      <c r="U2644" s="62">
        <f t="shared" si="863"/>
        <v>0</v>
      </c>
      <c r="V2644" s="34"/>
      <c r="W2644" s="34"/>
      <c r="X2644" s="34"/>
      <c r="Y2644" s="34"/>
      <c r="Z2644" s="34"/>
      <c r="AA2644" s="63" t="str">
        <f t="shared" si="864"/>
        <v>-</v>
      </c>
      <c r="AB2644" s="63" t="str">
        <f t="shared" si="865"/>
        <v>-</v>
      </c>
      <c r="AC2644" s="63">
        <f>IF(ISBLANK($C2644),0,VLOOKUP($C2644,Listen!$A$2:$C$45,2,FALSE))</f>
        <v>0</v>
      </c>
      <c r="AD2644" s="63">
        <f>IF(ISBLANK($C2644),0,VLOOKUP($C2644,Listen!$A$2:$C$45,3,FALSE))</f>
        <v>0</v>
      </c>
      <c r="AE2644" s="49">
        <f t="shared" si="866"/>
        <v>0</v>
      </c>
      <c r="AF2644" s="49">
        <f t="shared" si="866"/>
        <v>0</v>
      </c>
      <c r="AG2644" s="49">
        <f>IFERROR(IF(OR($V2644&lt;&gt;"Ja",VLOOKUP($C2644,Listen!$A$2:$F$45,5,0)="Nein",D2644&lt;IF(C2644="LNG Anbindungsanlagen gemäß separater Festlegung",2022,2023)),$AC2644,$AA2644),0)</f>
        <v>0</v>
      </c>
      <c r="AH2644" s="49">
        <f>IFERROR(IF(OR($V2644&lt;&gt;"Ja",VLOOKUP($C2644,Listen!$A$2:$F$45,5,0)="Nein",D2644&lt;IF(C2644="LNG Anbindungsanlagen gemäß separater Festlegung",2022,2023)),$AC2644,$AA2644),0)</f>
        <v>0</v>
      </c>
      <c r="AI2644" s="49">
        <f>IFERROR(IF(OR($W2644&lt;&gt;"Ja",VLOOKUP($C2644,Listen!$A$2:$F$45,6,0)="Nein"),$AC2644,$AB2644),0)</f>
        <v>0</v>
      </c>
      <c r="AJ2644" s="49">
        <f>IFERROR(IF(OR($W2644&lt;&gt;"Ja",VLOOKUP($C2644,Listen!$A$2:$F$45,6,0)="Nein"),$AC2644,$AB2644),0)</f>
        <v>0</v>
      </c>
      <c r="AK2644" s="49">
        <f>IFERROR(IF(OR($W2644&lt;&gt;"Ja",VLOOKUP($C2644,Listen!$A$2:$F$45,6,0)="Nein"),$AC2644,$AB2644),0)</f>
        <v>0</v>
      </c>
      <c r="AL2644" s="51">
        <f t="shared" si="867"/>
        <v>0</v>
      </c>
      <c r="AM2644" s="296">
        <f>IFERROR(IF(VLOOKUP($C2644,Listen!$A$2:$F$45,6,0)="Ja",MAX(BC2644:BD2644),D_SAV!$BC2644),0)</f>
        <v>0</v>
      </c>
      <c r="AN2644" s="51">
        <f t="shared" si="868"/>
        <v>0</v>
      </c>
      <c r="AP2644" s="304">
        <f t="shared" si="869"/>
        <v>0</v>
      </c>
      <c r="AQ2644" s="304">
        <f t="shared" si="870"/>
        <v>0</v>
      </c>
      <c r="AR2644" s="304">
        <f t="shared" si="871"/>
        <v>0</v>
      </c>
      <c r="AS2644" s="304">
        <f t="shared" si="872"/>
        <v>0</v>
      </c>
      <c r="AT2644" s="304">
        <f t="shared" si="873"/>
        <v>0</v>
      </c>
      <c r="AU2644" s="304">
        <f t="shared" si="874"/>
        <v>0</v>
      </c>
      <c r="AV2644" s="304">
        <f t="shared" si="875"/>
        <v>0</v>
      </c>
      <c r="AW2644" s="304">
        <f t="shared" si="876"/>
        <v>0</v>
      </c>
      <c r="AX2644" s="304">
        <f t="shared" si="877"/>
        <v>0</v>
      </c>
      <c r="AY2644" s="304">
        <f t="shared" si="878"/>
        <v>0</v>
      </c>
      <c r="AZ2644" s="304">
        <f t="shared" si="879"/>
        <v>0</v>
      </c>
      <c r="BA2644" s="304">
        <f t="shared" si="880"/>
        <v>0</v>
      </c>
      <c r="BB2644" s="304">
        <f t="shared" si="881"/>
        <v>0</v>
      </c>
      <c r="BC2644" s="304">
        <f t="shared" si="882"/>
        <v>0</v>
      </c>
      <c r="BD2644" s="304">
        <f t="shared" si="883"/>
        <v>0</v>
      </c>
      <c r="BE2644" s="304">
        <f>IFERROR(IF(VLOOKUP($C2644,Listen!$A$2:$F$45,6,0)="Ja",BB2644-MAX(BC2644:BD2644),BB2644-BC2644),0)</f>
        <v>0</v>
      </c>
    </row>
    <row r="2645" spans="1:57" x14ac:dyDescent="0.25">
      <c r="A2645" s="320" t="str">
        <f>IF(AND(D2645&lt;&gt;0,C2645&lt;&gt;0,E2645&lt;&gt;0),IF(B2645&lt;&gt;0,CONCATENATE(B2645,"-AGr",VLOOKUP(C2645,Listen!$A$2:$D$45,4,FALSE),"-",D2645,"-",E2645,),CONCATENATE("AGr",VLOOKUP(C2645,Listen!$A$2:$D$45,4,FALSE),"-",D2645,"-",E2645)),"keine vollständige ID")</f>
        <v>keine vollständige ID</v>
      </c>
      <c r="B2645" s="301"/>
      <c r="C2645" s="287"/>
      <c r="D2645" s="34"/>
      <c r="E2645" s="306"/>
      <c r="F2645" s="116"/>
      <c r="G2645" s="17"/>
      <c r="H2645" s="17"/>
      <c r="I2645" s="17"/>
      <c r="J2645" s="17"/>
      <c r="K2645" s="17"/>
      <c r="L2645" s="17"/>
      <c r="M2645" s="17"/>
      <c r="N2645" s="17"/>
      <c r="O2645" s="116"/>
      <c r="P2645" s="117">
        <f>IF(D2645&gt;A_Stammdaten!$B$12,0,SUM(G2645,H2645,J2645,L2645:M2645)-SUM(I2645,K2645,N2645:O2645))</f>
        <v>0</v>
      </c>
      <c r="Q2645" s="17"/>
      <c r="R2645" s="17"/>
      <c r="S2645" s="17"/>
      <c r="T2645" s="17"/>
      <c r="U2645" s="62">
        <f t="shared" si="863"/>
        <v>0</v>
      </c>
      <c r="V2645" s="34"/>
      <c r="W2645" s="34"/>
      <c r="X2645" s="34"/>
      <c r="Y2645" s="34"/>
      <c r="Z2645" s="34"/>
      <c r="AA2645" s="63" t="str">
        <f t="shared" si="864"/>
        <v>-</v>
      </c>
      <c r="AB2645" s="63" t="str">
        <f t="shared" si="865"/>
        <v>-</v>
      </c>
      <c r="AC2645" s="63">
        <f>IF(ISBLANK($C2645),0,VLOOKUP($C2645,Listen!$A$2:$C$45,2,FALSE))</f>
        <v>0</v>
      </c>
      <c r="AD2645" s="63">
        <f>IF(ISBLANK($C2645),0,VLOOKUP($C2645,Listen!$A$2:$C$45,3,FALSE))</f>
        <v>0</v>
      </c>
      <c r="AE2645" s="49">
        <f t="shared" si="866"/>
        <v>0</v>
      </c>
      <c r="AF2645" s="49">
        <f t="shared" si="866"/>
        <v>0</v>
      </c>
      <c r="AG2645" s="49">
        <f>IFERROR(IF(OR($V2645&lt;&gt;"Ja",VLOOKUP($C2645,Listen!$A$2:$F$45,5,0)="Nein",D2645&lt;IF(C2645="LNG Anbindungsanlagen gemäß separater Festlegung",2022,2023)),$AC2645,$AA2645),0)</f>
        <v>0</v>
      </c>
      <c r="AH2645" s="49">
        <f>IFERROR(IF(OR($V2645&lt;&gt;"Ja",VLOOKUP($C2645,Listen!$A$2:$F$45,5,0)="Nein",D2645&lt;IF(C2645="LNG Anbindungsanlagen gemäß separater Festlegung",2022,2023)),$AC2645,$AA2645),0)</f>
        <v>0</v>
      </c>
      <c r="AI2645" s="49">
        <f>IFERROR(IF(OR($W2645&lt;&gt;"Ja",VLOOKUP($C2645,Listen!$A$2:$F$45,6,0)="Nein"),$AC2645,$AB2645),0)</f>
        <v>0</v>
      </c>
      <c r="AJ2645" s="49">
        <f>IFERROR(IF(OR($W2645&lt;&gt;"Ja",VLOOKUP($C2645,Listen!$A$2:$F$45,6,0)="Nein"),$AC2645,$AB2645),0)</f>
        <v>0</v>
      </c>
      <c r="AK2645" s="49">
        <f>IFERROR(IF(OR($W2645&lt;&gt;"Ja",VLOOKUP($C2645,Listen!$A$2:$F$45,6,0)="Nein"),$AC2645,$AB2645),0)</f>
        <v>0</v>
      </c>
      <c r="AL2645" s="51">
        <f t="shared" si="867"/>
        <v>0</v>
      </c>
      <c r="AM2645" s="296">
        <f>IFERROR(IF(VLOOKUP($C2645,Listen!$A$2:$F$45,6,0)="Ja",MAX(BC2645:BD2645),D_SAV!$BC2645),0)</f>
        <v>0</v>
      </c>
      <c r="AN2645" s="51">
        <f t="shared" si="868"/>
        <v>0</v>
      </c>
      <c r="AP2645" s="304">
        <f t="shared" si="869"/>
        <v>0</v>
      </c>
      <c r="AQ2645" s="304">
        <f t="shared" si="870"/>
        <v>0</v>
      </c>
      <c r="AR2645" s="304">
        <f t="shared" si="871"/>
        <v>0</v>
      </c>
      <c r="AS2645" s="304">
        <f t="shared" si="872"/>
        <v>0</v>
      </c>
      <c r="AT2645" s="304">
        <f t="shared" si="873"/>
        <v>0</v>
      </c>
      <c r="AU2645" s="304">
        <f t="shared" si="874"/>
        <v>0</v>
      </c>
      <c r="AV2645" s="304">
        <f t="shared" si="875"/>
        <v>0</v>
      </c>
      <c r="AW2645" s="304">
        <f t="shared" si="876"/>
        <v>0</v>
      </c>
      <c r="AX2645" s="304">
        <f t="shared" si="877"/>
        <v>0</v>
      </c>
      <c r="AY2645" s="304">
        <f t="shared" si="878"/>
        <v>0</v>
      </c>
      <c r="AZ2645" s="304">
        <f t="shared" si="879"/>
        <v>0</v>
      </c>
      <c r="BA2645" s="304">
        <f t="shared" si="880"/>
        <v>0</v>
      </c>
      <c r="BB2645" s="304">
        <f t="shared" si="881"/>
        <v>0</v>
      </c>
      <c r="BC2645" s="304">
        <f t="shared" si="882"/>
        <v>0</v>
      </c>
      <c r="BD2645" s="304">
        <f t="shared" si="883"/>
        <v>0</v>
      </c>
      <c r="BE2645" s="304">
        <f>IFERROR(IF(VLOOKUP($C2645,Listen!$A$2:$F$45,6,0)="Ja",BB2645-MAX(BC2645:BD2645),BB2645-BC2645),0)</f>
        <v>0</v>
      </c>
    </row>
    <row r="2646" spans="1:57" x14ac:dyDescent="0.25">
      <c r="A2646" s="320" t="str">
        <f>IF(AND(D2646&lt;&gt;0,C2646&lt;&gt;0,E2646&lt;&gt;0),IF(B2646&lt;&gt;0,CONCATENATE(B2646,"-AGr",VLOOKUP(C2646,Listen!$A$2:$D$45,4,FALSE),"-",D2646,"-",E2646,),CONCATENATE("AGr",VLOOKUP(C2646,Listen!$A$2:$D$45,4,FALSE),"-",D2646,"-",E2646)),"keine vollständige ID")</f>
        <v>keine vollständige ID</v>
      </c>
      <c r="B2646" s="301"/>
      <c r="C2646" s="287"/>
      <c r="D2646" s="34"/>
      <c r="E2646" s="306"/>
      <c r="F2646" s="116"/>
      <c r="G2646" s="17"/>
      <c r="H2646" s="17"/>
      <c r="I2646" s="17"/>
      <c r="J2646" s="17"/>
      <c r="K2646" s="17"/>
      <c r="L2646" s="17"/>
      <c r="M2646" s="17"/>
      <c r="N2646" s="17"/>
      <c r="O2646" s="116"/>
      <c r="P2646" s="117">
        <f>IF(D2646&gt;A_Stammdaten!$B$12,0,SUM(G2646,H2646,J2646,L2646:M2646)-SUM(I2646,K2646,N2646:O2646))</f>
        <v>0</v>
      </c>
      <c r="Q2646" s="17"/>
      <c r="R2646" s="17"/>
      <c r="S2646" s="17"/>
      <c r="T2646" s="17"/>
      <c r="U2646" s="62">
        <f t="shared" si="863"/>
        <v>0</v>
      </c>
      <c r="V2646" s="34"/>
      <c r="W2646" s="34"/>
      <c r="X2646" s="34"/>
      <c r="Y2646" s="34"/>
      <c r="Z2646" s="34"/>
      <c r="AA2646" s="63" t="str">
        <f t="shared" si="864"/>
        <v>-</v>
      </c>
      <c r="AB2646" s="63" t="str">
        <f t="shared" si="865"/>
        <v>-</v>
      </c>
      <c r="AC2646" s="63">
        <f>IF(ISBLANK($C2646),0,VLOOKUP($C2646,Listen!$A$2:$C$45,2,FALSE))</f>
        <v>0</v>
      </c>
      <c r="AD2646" s="63">
        <f>IF(ISBLANK($C2646),0,VLOOKUP($C2646,Listen!$A$2:$C$45,3,FALSE))</f>
        <v>0</v>
      </c>
      <c r="AE2646" s="49">
        <f t="shared" si="866"/>
        <v>0</v>
      </c>
      <c r="AF2646" s="49">
        <f t="shared" si="866"/>
        <v>0</v>
      </c>
      <c r="AG2646" s="49">
        <f>IFERROR(IF(OR($V2646&lt;&gt;"Ja",VLOOKUP($C2646,Listen!$A$2:$F$45,5,0)="Nein",D2646&lt;IF(C2646="LNG Anbindungsanlagen gemäß separater Festlegung",2022,2023)),$AC2646,$AA2646),0)</f>
        <v>0</v>
      </c>
      <c r="AH2646" s="49">
        <f>IFERROR(IF(OR($V2646&lt;&gt;"Ja",VLOOKUP($C2646,Listen!$A$2:$F$45,5,0)="Nein",D2646&lt;IF(C2646="LNG Anbindungsanlagen gemäß separater Festlegung",2022,2023)),$AC2646,$AA2646),0)</f>
        <v>0</v>
      </c>
      <c r="AI2646" s="49">
        <f>IFERROR(IF(OR($W2646&lt;&gt;"Ja",VLOOKUP($C2646,Listen!$A$2:$F$45,6,0)="Nein"),$AC2646,$AB2646),0)</f>
        <v>0</v>
      </c>
      <c r="AJ2646" s="49">
        <f>IFERROR(IF(OR($W2646&lt;&gt;"Ja",VLOOKUP($C2646,Listen!$A$2:$F$45,6,0)="Nein"),$AC2646,$AB2646),0)</f>
        <v>0</v>
      </c>
      <c r="AK2646" s="49">
        <f>IFERROR(IF(OR($W2646&lt;&gt;"Ja",VLOOKUP($C2646,Listen!$A$2:$F$45,6,0)="Nein"),$AC2646,$AB2646),0)</f>
        <v>0</v>
      </c>
      <c r="AL2646" s="51">
        <f t="shared" si="867"/>
        <v>0</v>
      </c>
      <c r="AM2646" s="296">
        <f>IFERROR(IF(VLOOKUP($C2646,Listen!$A$2:$F$45,6,0)="Ja",MAX(BC2646:BD2646),D_SAV!$BC2646),0)</f>
        <v>0</v>
      </c>
      <c r="AN2646" s="51">
        <f t="shared" si="868"/>
        <v>0</v>
      </c>
      <c r="AP2646" s="304">
        <f t="shared" si="869"/>
        <v>0</v>
      </c>
      <c r="AQ2646" s="304">
        <f t="shared" si="870"/>
        <v>0</v>
      </c>
      <c r="AR2646" s="304">
        <f t="shared" si="871"/>
        <v>0</v>
      </c>
      <c r="AS2646" s="304">
        <f t="shared" si="872"/>
        <v>0</v>
      </c>
      <c r="AT2646" s="304">
        <f t="shared" si="873"/>
        <v>0</v>
      </c>
      <c r="AU2646" s="304">
        <f t="shared" si="874"/>
        <v>0</v>
      </c>
      <c r="AV2646" s="304">
        <f t="shared" si="875"/>
        <v>0</v>
      </c>
      <c r="AW2646" s="304">
        <f t="shared" si="876"/>
        <v>0</v>
      </c>
      <c r="AX2646" s="304">
        <f t="shared" si="877"/>
        <v>0</v>
      </c>
      <c r="AY2646" s="304">
        <f t="shared" si="878"/>
        <v>0</v>
      </c>
      <c r="AZ2646" s="304">
        <f t="shared" si="879"/>
        <v>0</v>
      </c>
      <c r="BA2646" s="304">
        <f t="shared" si="880"/>
        <v>0</v>
      </c>
      <c r="BB2646" s="304">
        <f t="shared" si="881"/>
        <v>0</v>
      </c>
      <c r="BC2646" s="304">
        <f t="shared" si="882"/>
        <v>0</v>
      </c>
      <c r="BD2646" s="304">
        <f t="shared" si="883"/>
        <v>0</v>
      </c>
      <c r="BE2646" s="304">
        <f>IFERROR(IF(VLOOKUP($C2646,Listen!$A$2:$F$45,6,0)="Ja",BB2646-MAX(BC2646:BD2646),BB2646-BC2646),0)</f>
        <v>0</v>
      </c>
    </row>
    <row r="2647" spans="1:57" x14ac:dyDescent="0.25">
      <c r="A2647" s="320" t="str">
        <f>IF(AND(D2647&lt;&gt;0,C2647&lt;&gt;0,E2647&lt;&gt;0),IF(B2647&lt;&gt;0,CONCATENATE(B2647,"-AGr",VLOOKUP(C2647,Listen!$A$2:$D$45,4,FALSE),"-",D2647,"-",E2647,),CONCATENATE("AGr",VLOOKUP(C2647,Listen!$A$2:$D$45,4,FALSE),"-",D2647,"-",E2647)),"keine vollständige ID")</f>
        <v>keine vollständige ID</v>
      </c>
      <c r="B2647" s="301"/>
      <c r="C2647" s="287"/>
      <c r="D2647" s="34"/>
      <c r="E2647" s="306"/>
      <c r="F2647" s="116"/>
      <c r="G2647" s="17"/>
      <c r="H2647" s="17"/>
      <c r="I2647" s="17"/>
      <c r="J2647" s="17"/>
      <c r="K2647" s="17"/>
      <c r="L2647" s="17"/>
      <c r="M2647" s="17"/>
      <c r="N2647" s="17"/>
      <c r="O2647" s="116"/>
      <c r="P2647" s="117">
        <f>IF(D2647&gt;A_Stammdaten!$B$12,0,SUM(G2647,H2647,J2647,L2647:M2647)-SUM(I2647,K2647,N2647:O2647))</f>
        <v>0</v>
      </c>
      <c r="Q2647" s="17"/>
      <c r="R2647" s="17"/>
      <c r="S2647" s="17"/>
      <c r="T2647" s="17"/>
      <c r="U2647" s="62">
        <f t="shared" si="863"/>
        <v>0</v>
      </c>
      <c r="V2647" s="34"/>
      <c r="W2647" s="34"/>
      <c r="X2647" s="34"/>
      <c r="Y2647" s="34"/>
      <c r="Z2647" s="34"/>
      <c r="AA2647" s="63" t="str">
        <f t="shared" si="864"/>
        <v>-</v>
      </c>
      <c r="AB2647" s="63" t="str">
        <f t="shared" si="865"/>
        <v>-</v>
      </c>
      <c r="AC2647" s="63">
        <f>IF(ISBLANK($C2647),0,VLOOKUP($C2647,Listen!$A$2:$C$45,2,FALSE))</f>
        <v>0</v>
      </c>
      <c r="AD2647" s="63">
        <f>IF(ISBLANK($C2647),0,VLOOKUP($C2647,Listen!$A$2:$C$45,3,FALSE))</f>
        <v>0</v>
      </c>
      <c r="AE2647" s="49">
        <f t="shared" si="866"/>
        <v>0</v>
      </c>
      <c r="AF2647" s="49">
        <f t="shared" si="866"/>
        <v>0</v>
      </c>
      <c r="AG2647" s="49">
        <f>IFERROR(IF(OR($V2647&lt;&gt;"Ja",VLOOKUP($C2647,Listen!$A$2:$F$45,5,0)="Nein",D2647&lt;IF(C2647="LNG Anbindungsanlagen gemäß separater Festlegung",2022,2023)),$AC2647,$AA2647),0)</f>
        <v>0</v>
      </c>
      <c r="AH2647" s="49">
        <f>IFERROR(IF(OR($V2647&lt;&gt;"Ja",VLOOKUP($C2647,Listen!$A$2:$F$45,5,0)="Nein",D2647&lt;IF(C2647="LNG Anbindungsanlagen gemäß separater Festlegung",2022,2023)),$AC2647,$AA2647),0)</f>
        <v>0</v>
      </c>
      <c r="AI2647" s="49">
        <f>IFERROR(IF(OR($W2647&lt;&gt;"Ja",VLOOKUP($C2647,Listen!$A$2:$F$45,6,0)="Nein"),$AC2647,$AB2647),0)</f>
        <v>0</v>
      </c>
      <c r="AJ2647" s="49">
        <f>IFERROR(IF(OR($W2647&lt;&gt;"Ja",VLOOKUP($C2647,Listen!$A$2:$F$45,6,0)="Nein"),$AC2647,$AB2647),0)</f>
        <v>0</v>
      </c>
      <c r="AK2647" s="49">
        <f>IFERROR(IF(OR($W2647&lt;&gt;"Ja",VLOOKUP($C2647,Listen!$A$2:$F$45,6,0)="Nein"),$AC2647,$AB2647),0)</f>
        <v>0</v>
      </c>
      <c r="AL2647" s="51">
        <f t="shared" si="867"/>
        <v>0</v>
      </c>
      <c r="AM2647" s="296">
        <f>IFERROR(IF(VLOOKUP($C2647,Listen!$A$2:$F$45,6,0)="Ja",MAX(BC2647:BD2647),D_SAV!$BC2647),0)</f>
        <v>0</v>
      </c>
      <c r="AN2647" s="51">
        <f t="shared" si="868"/>
        <v>0</v>
      </c>
      <c r="AP2647" s="304">
        <f t="shared" si="869"/>
        <v>0</v>
      </c>
      <c r="AQ2647" s="304">
        <f t="shared" si="870"/>
        <v>0</v>
      </c>
      <c r="AR2647" s="304">
        <f t="shared" si="871"/>
        <v>0</v>
      </c>
      <c r="AS2647" s="304">
        <f t="shared" si="872"/>
        <v>0</v>
      </c>
      <c r="AT2647" s="304">
        <f t="shared" si="873"/>
        <v>0</v>
      </c>
      <c r="AU2647" s="304">
        <f t="shared" si="874"/>
        <v>0</v>
      </c>
      <c r="AV2647" s="304">
        <f t="shared" si="875"/>
        <v>0</v>
      </c>
      <c r="AW2647" s="304">
        <f t="shared" si="876"/>
        <v>0</v>
      </c>
      <c r="AX2647" s="304">
        <f t="shared" si="877"/>
        <v>0</v>
      </c>
      <c r="AY2647" s="304">
        <f t="shared" si="878"/>
        <v>0</v>
      </c>
      <c r="AZ2647" s="304">
        <f t="shared" si="879"/>
        <v>0</v>
      </c>
      <c r="BA2647" s="304">
        <f t="shared" si="880"/>
        <v>0</v>
      </c>
      <c r="BB2647" s="304">
        <f t="shared" si="881"/>
        <v>0</v>
      </c>
      <c r="BC2647" s="304">
        <f t="shared" si="882"/>
        <v>0</v>
      </c>
      <c r="BD2647" s="304">
        <f t="shared" si="883"/>
        <v>0</v>
      </c>
      <c r="BE2647" s="304">
        <f>IFERROR(IF(VLOOKUP($C2647,Listen!$A$2:$F$45,6,0)="Ja",BB2647-MAX(BC2647:BD2647),BB2647-BC2647),0)</f>
        <v>0</v>
      </c>
    </row>
    <row r="2648" spans="1:57" x14ac:dyDescent="0.25">
      <c r="A2648" s="320" t="str">
        <f>IF(AND(D2648&lt;&gt;0,C2648&lt;&gt;0,E2648&lt;&gt;0),IF(B2648&lt;&gt;0,CONCATENATE(B2648,"-AGr",VLOOKUP(C2648,Listen!$A$2:$D$45,4,FALSE),"-",D2648,"-",E2648,),CONCATENATE("AGr",VLOOKUP(C2648,Listen!$A$2:$D$45,4,FALSE),"-",D2648,"-",E2648)),"keine vollständige ID")</f>
        <v>keine vollständige ID</v>
      </c>
      <c r="B2648" s="301"/>
      <c r="C2648" s="287"/>
      <c r="D2648" s="34"/>
      <c r="E2648" s="306"/>
      <c r="F2648" s="116"/>
      <c r="G2648" s="17"/>
      <c r="H2648" s="17"/>
      <c r="I2648" s="17"/>
      <c r="J2648" s="17"/>
      <c r="K2648" s="17"/>
      <c r="L2648" s="17"/>
      <c r="M2648" s="17"/>
      <c r="N2648" s="17"/>
      <c r="O2648" s="116"/>
      <c r="P2648" s="117">
        <f>IF(D2648&gt;A_Stammdaten!$B$12,0,SUM(G2648,H2648,J2648,L2648:M2648)-SUM(I2648,K2648,N2648:O2648))</f>
        <v>0</v>
      </c>
      <c r="Q2648" s="17"/>
      <c r="R2648" s="17"/>
      <c r="S2648" s="17"/>
      <c r="T2648" s="17"/>
      <c r="U2648" s="62">
        <f t="shared" si="863"/>
        <v>0</v>
      </c>
      <c r="V2648" s="34"/>
      <c r="W2648" s="34"/>
      <c r="X2648" s="34"/>
      <c r="Y2648" s="34"/>
      <c r="Z2648" s="34"/>
      <c r="AA2648" s="63" t="str">
        <f t="shared" si="864"/>
        <v>-</v>
      </c>
      <c r="AB2648" s="63" t="str">
        <f t="shared" si="865"/>
        <v>-</v>
      </c>
      <c r="AC2648" s="63">
        <f>IF(ISBLANK($C2648),0,VLOOKUP($C2648,Listen!$A$2:$C$45,2,FALSE))</f>
        <v>0</v>
      </c>
      <c r="AD2648" s="63">
        <f>IF(ISBLANK($C2648),0,VLOOKUP($C2648,Listen!$A$2:$C$45,3,FALSE))</f>
        <v>0</v>
      </c>
      <c r="AE2648" s="49">
        <f t="shared" si="866"/>
        <v>0</v>
      </c>
      <c r="AF2648" s="49">
        <f t="shared" si="866"/>
        <v>0</v>
      </c>
      <c r="AG2648" s="49">
        <f>IFERROR(IF(OR($V2648&lt;&gt;"Ja",VLOOKUP($C2648,Listen!$A$2:$F$45,5,0)="Nein",D2648&lt;IF(C2648="LNG Anbindungsanlagen gemäß separater Festlegung",2022,2023)),$AC2648,$AA2648),0)</f>
        <v>0</v>
      </c>
      <c r="AH2648" s="49">
        <f>IFERROR(IF(OR($V2648&lt;&gt;"Ja",VLOOKUP($C2648,Listen!$A$2:$F$45,5,0)="Nein",D2648&lt;IF(C2648="LNG Anbindungsanlagen gemäß separater Festlegung",2022,2023)),$AC2648,$AA2648),0)</f>
        <v>0</v>
      </c>
      <c r="AI2648" s="49">
        <f>IFERROR(IF(OR($W2648&lt;&gt;"Ja",VLOOKUP($C2648,Listen!$A$2:$F$45,6,0)="Nein"),$AC2648,$AB2648),0)</f>
        <v>0</v>
      </c>
      <c r="AJ2648" s="49">
        <f>IFERROR(IF(OR($W2648&lt;&gt;"Ja",VLOOKUP($C2648,Listen!$A$2:$F$45,6,0)="Nein"),$AC2648,$AB2648),0)</f>
        <v>0</v>
      </c>
      <c r="AK2648" s="49">
        <f>IFERROR(IF(OR($W2648&lt;&gt;"Ja",VLOOKUP($C2648,Listen!$A$2:$F$45,6,0)="Nein"),$AC2648,$AB2648),0)</f>
        <v>0</v>
      </c>
      <c r="AL2648" s="51">
        <f t="shared" si="867"/>
        <v>0</v>
      </c>
      <c r="AM2648" s="296">
        <f>IFERROR(IF(VLOOKUP($C2648,Listen!$A$2:$F$45,6,0)="Ja",MAX(BC2648:BD2648),D_SAV!$BC2648),0)</f>
        <v>0</v>
      </c>
      <c r="AN2648" s="51">
        <f t="shared" si="868"/>
        <v>0</v>
      </c>
      <c r="AP2648" s="304">
        <f t="shared" si="869"/>
        <v>0</v>
      </c>
      <c r="AQ2648" s="304">
        <f t="shared" si="870"/>
        <v>0</v>
      </c>
      <c r="AR2648" s="304">
        <f t="shared" si="871"/>
        <v>0</v>
      </c>
      <c r="AS2648" s="304">
        <f t="shared" si="872"/>
        <v>0</v>
      </c>
      <c r="AT2648" s="304">
        <f t="shared" si="873"/>
        <v>0</v>
      </c>
      <c r="AU2648" s="304">
        <f t="shared" si="874"/>
        <v>0</v>
      </c>
      <c r="AV2648" s="304">
        <f t="shared" si="875"/>
        <v>0</v>
      </c>
      <c r="AW2648" s="304">
        <f t="shared" si="876"/>
        <v>0</v>
      </c>
      <c r="AX2648" s="304">
        <f t="shared" si="877"/>
        <v>0</v>
      </c>
      <c r="AY2648" s="304">
        <f t="shared" si="878"/>
        <v>0</v>
      </c>
      <c r="AZ2648" s="304">
        <f t="shared" si="879"/>
        <v>0</v>
      </c>
      <c r="BA2648" s="304">
        <f t="shared" si="880"/>
        <v>0</v>
      </c>
      <c r="BB2648" s="304">
        <f t="shared" si="881"/>
        <v>0</v>
      </c>
      <c r="BC2648" s="304">
        <f t="shared" si="882"/>
        <v>0</v>
      </c>
      <c r="BD2648" s="304">
        <f t="shared" si="883"/>
        <v>0</v>
      </c>
      <c r="BE2648" s="304">
        <f>IFERROR(IF(VLOOKUP($C2648,Listen!$A$2:$F$45,6,0)="Ja",BB2648-MAX(BC2648:BD2648),BB2648-BC2648),0)</f>
        <v>0</v>
      </c>
    </row>
    <row r="2649" spans="1:57" x14ac:dyDescent="0.25">
      <c r="A2649" s="320" t="str">
        <f>IF(AND(D2649&lt;&gt;0,C2649&lt;&gt;0,E2649&lt;&gt;0),IF(B2649&lt;&gt;0,CONCATENATE(B2649,"-AGr",VLOOKUP(C2649,Listen!$A$2:$D$45,4,FALSE),"-",D2649,"-",E2649,),CONCATENATE("AGr",VLOOKUP(C2649,Listen!$A$2:$D$45,4,FALSE),"-",D2649,"-",E2649)),"keine vollständige ID")</f>
        <v>keine vollständige ID</v>
      </c>
      <c r="B2649" s="301"/>
      <c r="C2649" s="287"/>
      <c r="D2649" s="34"/>
      <c r="E2649" s="306"/>
      <c r="F2649" s="116"/>
      <c r="G2649" s="17"/>
      <c r="H2649" s="17"/>
      <c r="I2649" s="17"/>
      <c r="J2649" s="17"/>
      <c r="K2649" s="17"/>
      <c r="L2649" s="17"/>
      <c r="M2649" s="17"/>
      <c r="N2649" s="17"/>
      <c r="O2649" s="116"/>
      <c r="P2649" s="117">
        <f>IF(D2649&gt;A_Stammdaten!$B$12,0,SUM(G2649,H2649,J2649,L2649:M2649)-SUM(I2649,K2649,N2649:O2649))</f>
        <v>0</v>
      </c>
      <c r="Q2649" s="17"/>
      <c r="R2649" s="17"/>
      <c r="S2649" s="17"/>
      <c r="T2649" s="17"/>
      <c r="U2649" s="62">
        <f t="shared" si="863"/>
        <v>0</v>
      </c>
      <c r="V2649" s="34"/>
      <c r="W2649" s="34"/>
      <c r="X2649" s="34"/>
      <c r="Y2649" s="34"/>
      <c r="Z2649" s="34"/>
      <c r="AA2649" s="63" t="str">
        <f t="shared" si="864"/>
        <v>-</v>
      </c>
      <c r="AB2649" s="63" t="str">
        <f t="shared" si="865"/>
        <v>-</v>
      </c>
      <c r="AC2649" s="63">
        <f>IF(ISBLANK($C2649),0,VLOOKUP($C2649,Listen!$A$2:$C$45,2,FALSE))</f>
        <v>0</v>
      </c>
      <c r="AD2649" s="63">
        <f>IF(ISBLANK($C2649),0,VLOOKUP($C2649,Listen!$A$2:$C$45,3,FALSE))</f>
        <v>0</v>
      </c>
      <c r="AE2649" s="49">
        <f t="shared" si="866"/>
        <v>0</v>
      </c>
      <c r="AF2649" s="49">
        <f t="shared" si="866"/>
        <v>0</v>
      </c>
      <c r="AG2649" s="49">
        <f>IFERROR(IF(OR($V2649&lt;&gt;"Ja",VLOOKUP($C2649,Listen!$A$2:$F$45,5,0)="Nein",D2649&lt;IF(C2649="LNG Anbindungsanlagen gemäß separater Festlegung",2022,2023)),$AC2649,$AA2649),0)</f>
        <v>0</v>
      </c>
      <c r="AH2649" s="49">
        <f>IFERROR(IF(OR($V2649&lt;&gt;"Ja",VLOOKUP($C2649,Listen!$A$2:$F$45,5,0)="Nein",D2649&lt;IF(C2649="LNG Anbindungsanlagen gemäß separater Festlegung",2022,2023)),$AC2649,$AA2649),0)</f>
        <v>0</v>
      </c>
      <c r="AI2649" s="49">
        <f>IFERROR(IF(OR($W2649&lt;&gt;"Ja",VLOOKUP($C2649,Listen!$A$2:$F$45,6,0)="Nein"),$AC2649,$AB2649),0)</f>
        <v>0</v>
      </c>
      <c r="AJ2649" s="49">
        <f>IFERROR(IF(OR($W2649&lt;&gt;"Ja",VLOOKUP($C2649,Listen!$A$2:$F$45,6,0)="Nein"),$AC2649,$AB2649),0)</f>
        <v>0</v>
      </c>
      <c r="AK2649" s="49">
        <f>IFERROR(IF(OR($W2649&lt;&gt;"Ja",VLOOKUP($C2649,Listen!$A$2:$F$45,6,0)="Nein"),$AC2649,$AB2649),0)</f>
        <v>0</v>
      </c>
      <c r="AL2649" s="51">
        <f t="shared" si="867"/>
        <v>0</v>
      </c>
      <c r="AM2649" s="296">
        <f>IFERROR(IF(VLOOKUP($C2649,Listen!$A$2:$F$45,6,0)="Ja",MAX(BC2649:BD2649),D_SAV!$BC2649),0)</f>
        <v>0</v>
      </c>
      <c r="AN2649" s="51">
        <f t="shared" si="868"/>
        <v>0</v>
      </c>
      <c r="AP2649" s="304">
        <f t="shared" si="869"/>
        <v>0</v>
      </c>
      <c r="AQ2649" s="304">
        <f t="shared" si="870"/>
        <v>0</v>
      </c>
      <c r="AR2649" s="304">
        <f t="shared" si="871"/>
        <v>0</v>
      </c>
      <c r="AS2649" s="304">
        <f t="shared" si="872"/>
        <v>0</v>
      </c>
      <c r="AT2649" s="304">
        <f t="shared" si="873"/>
        <v>0</v>
      </c>
      <c r="AU2649" s="304">
        <f t="shared" si="874"/>
        <v>0</v>
      </c>
      <c r="AV2649" s="304">
        <f t="shared" si="875"/>
        <v>0</v>
      </c>
      <c r="AW2649" s="304">
        <f t="shared" si="876"/>
        <v>0</v>
      </c>
      <c r="AX2649" s="304">
        <f t="shared" si="877"/>
        <v>0</v>
      </c>
      <c r="AY2649" s="304">
        <f t="shared" si="878"/>
        <v>0</v>
      </c>
      <c r="AZ2649" s="304">
        <f t="shared" si="879"/>
        <v>0</v>
      </c>
      <c r="BA2649" s="304">
        <f t="shared" si="880"/>
        <v>0</v>
      </c>
      <c r="BB2649" s="304">
        <f t="shared" si="881"/>
        <v>0</v>
      </c>
      <c r="BC2649" s="304">
        <f t="shared" si="882"/>
        <v>0</v>
      </c>
      <c r="BD2649" s="304">
        <f t="shared" si="883"/>
        <v>0</v>
      </c>
      <c r="BE2649" s="304">
        <f>IFERROR(IF(VLOOKUP($C2649,Listen!$A$2:$F$45,6,0)="Ja",BB2649-MAX(BC2649:BD2649),BB2649-BC2649),0)</f>
        <v>0</v>
      </c>
    </row>
    <row r="2650" spans="1:57" x14ac:dyDescent="0.25">
      <c r="A2650" s="320" t="str">
        <f>IF(AND(D2650&lt;&gt;0,C2650&lt;&gt;0,E2650&lt;&gt;0),IF(B2650&lt;&gt;0,CONCATENATE(B2650,"-AGr",VLOOKUP(C2650,Listen!$A$2:$D$45,4,FALSE),"-",D2650,"-",E2650,),CONCATENATE("AGr",VLOOKUP(C2650,Listen!$A$2:$D$45,4,FALSE),"-",D2650,"-",E2650)),"keine vollständige ID")</f>
        <v>keine vollständige ID</v>
      </c>
      <c r="B2650" s="301"/>
      <c r="C2650" s="287"/>
      <c r="D2650" s="34"/>
      <c r="E2650" s="306"/>
      <c r="F2650" s="116"/>
      <c r="G2650" s="17"/>
      <c r="H2650" s="17"/>
      <c r="I2650" s="17"/>
      <c r="J2650" s="17"/>
      <c r="K2650" s="17"/>
      <c r="L2650" s="17"/>
      <c r="M2650" s="17"/>
      <c r="N2650" s="17"/>
      <c r="O2650" s="116"/>
      <c r="P2650" s="117">
        <f>IF(D2650&gt;A_Stammdaten!$B$12,0,SUM(G2650,H2650,J2650,L2650:M2650)-SUM(I2650,K2650,N2650:O2650))</f>
        <v>0</v>
      </c>
      <c r="Q2650" s="17"/>
      <c r="R2650" s="17"/>
      <c r="S2650" s="17"/>
      <c r="T2650" s="17"/>
      <c r="U2650" s="62">
        <f t="shared" si="863"/>
        <v>0</v>
      </c>
      <c r="V2650" s="34"/>
      <c r="W2650" s="34"/>
      <c r="X2650" s="34"/>
      <c r="Y2650" s="34"/>
      <c r="Z2650" s="34"/>
      <c r="AA2650" s="63" t="str">
        <f t="shared" si="864"/>
        <v>-</v>
      </c>
      <c r="AB2650" s="63" t="str">
        <f t="shared" si="865"/>
        <v>-</v>
      </c>
      <c r="AC2650" s="63">
        <f>IF(ISBLANK($C2650),0,VLOOKUP($C2650,Listen!$A$2:$C$45,2,FALSE))</f>
        <v>0</v>
      </c>
      <c r="AD2650" s="63">
        <f>IF(ISBLANK($C2650),0,VLOOKUP($C2650,Listen!$A$2:$C$45,3,FALSE))</f>
        <v>0</v>
      </c>
      <c r="AE2650" s="49">
        <f t="shared" si="866"/>
        <v>0</v>
      </c>
      <c r="AF2650" s="49">
        <f t="shared" si="866"/>
        <v>0</v>
      </c>
      <c r="AG2650" s="49">
        <f>IFERROR(IF(OR($V2650&lt;&gt;"Ja",VLOOKUP($C2650,Listen!$A$2:$F$45,5,0)="Nein",D2650&lt;IF(C2650="LNG Anbindungsanlagen gemäß separater Festlegung",2022,2023)),$AC2650,$AA2650),0)</f>
        <v>0</v>
      </c>
      <c r="AH2650" s="49">
        <f>IFERROR(IF(OR($V2650&lt;&gt;"Ja",VLOOKUP($C2650,Listen!$A$2:$F$45,5,0)="Nein",D2650&lt;IF(C2650="LNG Anbindungsanlagen gemäß separater Festlegung",2022,2023)),$AC2650,$AA2650),0)</f>
        <v>0</v>
      </c>
      <c r="AI2650" s="49">
        <f>IFERROR(IF(OR($W2650&lt;&gt;"Ja",VLOOKUP($C2650,Listen!$A$2:$F$45,6,0)="Nein"),$AC2650,$AB2650),0)</f>
        <v>0</v>
      </c>
      <c r="AJ2650" s="49">
        <f>IFERROR(IF(OR($W2650&lt;&gt;"Ja",VLOOKUP($C2650,Listen!$A$2:$F$45,6,0)="Nein"),$AC2650,$AB2650),0)</f>
        <v>0</v>
      </c>
      <c r="AK2650" s="49">
        <f>IFERROR(IF(OR($W2650&lt;&gt;"Ja",VLOOKUP($C2650,Listen!$A$2:$F$45,6,0)="Nein"),$AC2650,$AB2650),0)</f>
        <v>0</v>
      </c>
      <c r="AL2650" s="51">
        <f t="shared" si="867"/>
        <v>0</v>
      </c>
      <c r="AM2650" s="296">
        <f>IFERROR(IF(VLOOKUP($C2650,Listen!$A$2:$F$45,6,0)="Ja",MAX(BC2650:BD2650),D_SAV!$BC2650),0)</f>
        <v>0</v>
      </c>
      <c r="AN2650" s="51">
        <f t="shared" si="868"/>
        <v>0</v>
      </c>
      <c r="AP2650" s="304">
        <f t="shared" si="869"/>
        <v>0</v>
      </c>
      <c r="AQ2650" s="304">
        <f t="shared" si="870"/>
        <v>0</v>
      </c>
      <c r="AR2650" s="304">
        <f t="shared" si="871"/>
        <v>0</v>
      </c>
      <c r="AS2650" s="304">
        <f t="shared" si="872"/>
        <v>0</v>
      </c>
      <c r="AT2650" s="304">
        <f t="shared" si="873"/>
        <v>0</v>
      </c>
      <c r="AU2650" s="304">
        <f t="shared" si="874"/>
        <v>0</v>
      </c>
      <c r="AV2650" s="304">
        <f t="shared" si="875"/>
        <v>0</v>
      </c>
      <c r="AW2650" s="304">
        <f t="shared" si="876"/>
        <v>0</v>
      </c>
      <c r="AX2650" s="304">
        <f t="shared" si="877"/>
        <v>0</v>
      </c>
      <c r="AY2650" s="304">
        <f t="shared" si="878"/>
        <v>0</v>
      </c>
      <c r="AZ2650" s="304">
        <f t="shared" si="879"/>
        <v>0</v>
      </c>
      <c r="BA2650" s="304">
        <f t="shared" si="880"/>
        <v>0</v>
      </c>
      <c r="BB2650" s="304">
        <f t="shared" si="881"/>
        <v>0</v>
      </c>
      <c r="BC2650" s="304">
        <f t="shared" si="882"/>
        <v>0</v>
      </c>
      <c r="BD2650" s="304">
        <f t="shared" si="883"/>
        <v>0</v>
      </c>
      <c r="BE2650" s="304">
        <f>IFERROR(IF(VLOOKUP($C2650,Listen!$A$2:$F$45,6,0)="Ja",BB2650-MAX(BC2650:BD2650),BB2650-BC2650),0)</f>
        <v>0</v>
      </c>
    </row>
    <row r="2651" spans="1:57" x14ac:dyDescent="0.25">
      <c r="A2651" s="320" t="str">
        <f>IF(AND(D2651&lt;&gt;0,C2651&lt;&gt;0,E2651&lt;&gt;0),IF(B2651&lt;&gt;0,CONCATENATE(B2651,"-AGr",VLOOKUP(C2651,Listen!$A$2:$D$45,4,FALSE),"-",D2651,"-",E2651,),CONCATENATE("AGr",VLOOKUP(C2651,Listen!$A$2:$D$45,4,FALSE),"-",D2651,"-",E2651)),"keine vollständige ID")</f>
        <v>keine vollständige ID</v>
      </c>
      <c r="B2651" s="301"/>
      <c r="C2651" s="287"/>
      <c r="D2651" s="34"/>
      <c r="E2651" s="306"/>
      <c r="F2651" s="116"/>
      <c r="G2651" s="17"/>
      <c r="H2651" s="17"/>
      <c r="I2651" s="17"/>
      <c r="J2651" s="17"/>
      <c r="K2651" s="17"/>
      <c r="L2651" s="17"/>
      <c r="M2651" s="17"/>
      <c r="N2651" s="17"/>
      <c r="O2651" s="116"/>
      <c r="P2651" s="117">
        <f>IF(D2651&gt;A_Stammdaten!$B$12,0,SUM(G2651,H2651,J2651,L2651:M2651)-SUM(I2651,K2651,N2651:O2651))</f>
        <v>0</v>
      </c>
      <c r="Q2651" s="17"/>
      <c r="R2651" s="17"/>
      <c r="S2651" s="17"/>
      <c r="T2651" s="17"/>
      <c r="U2651" s="62">
        <f t="shared" si="863"/>
        <v>0</v>
      </c>
      <c r="V2651" s="34"/>
      <c r="W2651" s="34"/>
      <c r="X2651" s="34"/>
      <c r="Y2651" s="34"/>
      <c r="Z2651" s="34"/>
      <c r="AA2651" s="63" t="str">
        <f t="shared" si="864"/>
        <v>-</v>
      </c>
      <c r="AB2651" s="63" t="str">
        <f t="shared" si="865"/>
        <v>-</v>
      </c>
      <c r="AC2651" s="63">
        <f>IF(ISBLANK($C2651),0,VLOOKUP($C2651,Listen!$A$2:$C$45,2,FALSE))</f>
        <v>0</v>
      </c>
      <c r="AD2651" s="63">
        <f>IF(ISBLANK($C2651),0,VLOOKUP($C2651,Listen!$A$2:$C$45,3,FALSE))</f>
        <v>0</v>
      </c>
      <c r="AE2651" s="49">
        <f t="shared" si="866"/>
        <v>0</v>
      </c>
      <c r="AF2651" s="49">
        <f t="shared" si="866"/>
        <v>0</v>
      </c>
      <c r="AG2651" s="49">
        <f>IFERROR(IF(OR($V2651&lt;&gt;"Ja",VLOOKUP($C2651,Listen!$A$2:$F$45,5,0)="Nein",D2651&lt;IF(C2651="LNG Anbindungsanlagen gemäß separater Festlegung",2022,2023)),$AC2651,$AA2651),0)</f>
        <v>0</v>
      </c>
      <c r="AH2651" s="49">
        <f>IFERROR(IF(OR($V2651&lt;&gt;"Ja",VLOOKUP($C2651,Listen!$A$2:$F$45,5,0)="Nein",D2651&lt;IF(C2651="LNG Anbindungsanlagen gemäß separater Festlegung",2022,2023)),$AC2651,$AA2651),0)</f>
        <v>0</v>
      </c>
      <c r="AI2651" s="49">
        <f>IFERROR(IF(OR($W2651&lt;&gt;"Ja",VLOOKUP($C2651,Listen!$A$2:$F$45,6,0)="Nein"),$AC2651,$AB2651),0)</f>
        <v>0</v>
      </c>
      <c r="AJ2651" s="49">
        <f>IFERROR(IF(OR($W2651&lt;&gt;"Ja",VLOOKUP($C2651,Listen!$A$2:$F$45,6,0)="Nein"),$AC2651,$AB2651),0)</f>
        <v>0</v>
      </c>
      <c r="AK2651" s="49">
        <f>IFERROR(IF(OR($W2651&lt;&gt;"Ja",VLOOKUP($C2651,Listen!$A$2:$F$45,6,0)="Nein"),$AC2651,$AB2651),0)</f>
        <v>0</v>
      </c>
      <c r="AL2651" s="51">
        <f t="shared" si="867"/>
        <v>0</v>
      </c>
      <c r="AM2651" s="296">
        <f>IFERROR(IF(VLOOKUP($C2651,Listen!$A$2:$F$45,6,0)="Ja",MAX(BC2651:BD2651),D_SAV!$BC2651),0)</f>
        <v>0</v>
      </c>
      <c r="AN2651" s="51">
        <f t="shared" si="868"/>
        <v>0</v>
      </c>
      <c r="AP2651" s="304">
        <f t="shared" si="869"/>
        <v>0</v>
      </c>
      <c r="AQ2651" s="304">
        <f t="shared" si="870"/>
        <v>0</v>
      </c>
      <c r="AR2651" s="304">
        <f t="shared" si="871"/>
        <v>0</v>
      </c>
      <c r="AS2651" s="304">
        <f t="shared" si="872"/>
        <v>0</v>
      </c>
      <c r="AT2651" s="304">
        <f t="shared" si="873"/>
        <v>0</v>
      </c>
      <c r="AU2651" s="304">
        <f t="shared" si="874"/>
        <v>0</v>
      </c>
      <c r="AV2651" s="304">
        <f t="shared" si="875"/>
        <v>0</v>
      </c>
      <c r="AW2651" s="304">
        <f t="shared" si="876"/>
        <v>0</v>
      </c>
      <c r="AX2651" s="304">
        <f t="shared" si="877"/>
        <v>0</v>
      </c>
      <c r="AY2651" s="304">
        <f t="shared" si="878"/>
        <v>0</v>
      </c>
      <c r="AZ2651" s="304">
        <f t="shared" si="879"/>
        <v>0</v>
      </c>
      <c r="BA2651" s="304">
        <f t="shared" si="880"/>
        <v>0</v>
      </c>
      <c r="BB2651" s="304">
        <f t="shared" si="881"/>
        <v>0</v>
      </c>
      <c r="BC2651" s="304">
        <f t="shared" si="882"/>
        <v>0</v>
      </c>
      <c r="BD2651" s="304">
        <f t="shared" si="883"/>
        <v>0</v>
      </c>
      <c r="BE2651" s="304">
        <f>IFERROR(IF(VLOOKUP($C2651,Listen!$A$2:$F$45,6,0)="Ja",BB2651-MAX(BC2651:BD2651),BB2651-BC2651),0)</f>
        <v>0</v>
      </c>
    </row>
    <row r="2652" spans="1:57" x14ac:dyDescent="0.25">
      <c r="A2652" s="320" t="str">
        <f>IF(AND(D2652&lt;&gt;0,C2652&lt;&gt;0,E2652&lt;&gt;0),IF(B2652&lt;&gt;0,CONCATENATE(B2652,"-AGr",VLOOKUP(C2652,Listen!$A$2:$D$45,4,FALSE),"-",D2652,"-",E2652,),CONCATENATE("AGr",VLOOKUP(C2652,Listen!$A$2:$D$45,4,FALSE),"-",D2652,"-",E2652)),"keine vollständige ID")</f>
        <v>keine vollständige ID</v>
      </c>
      <c r="B2652" s="301"/>
      <c r="C2652" s="287"/>
      <c r="D2652" s="34"/>
      <c r="E2652" s="306"/>
      <c r="F2652" s="116"/>
      <c r="G2652" s="17"/>
      <c r="H2652" s="17"/>
      <c r="I2652" s="17"/>
      <c r="J2652" s="17"/>
      <c r="K2652" s="17"/>
      <c r="L2652" s="17"/>
      <c r="M2652" s="17"/>
      <c r="N2652" s="17"/>
      <c r="O2652" s="116"/>
      <c r="P2652" s="117">
        <f>IF(D2652&gt;A_Stammdaten!$B$12,0,SUM(G2652,H2652,J2652,L2652:M2652)-SUM(I2652,K2652,N2652:O2652))</f>
        <v>0</v>
      </c>
      <c r="Q2652" s="17"/>
      <c r="R2652" s="17"/>
      <c r="S2652" s="17"/>
      <c r="T2652" s="17"/>
      <c r="U2652" s="62">
        <f t="shared" si="863"/>
        <v>0</v>
      </c>
      <c r="V2652" s="34"/>
      <c r="W2652" s="34"/>
      <c r="X2652" s="34"/>
      <c r="Y2652" s="34"/>
      <c r="Z2652" s="34"/>
      <c r="AA2652" s="63" t="str">
        <f t="shared" si="864"/>
        <v>-</v>
      </c>
      <c r="AB2652" s="63" t="str">
        <f t="shared" si="865"/>
        <v>-</v>
      </c>
      <c r="AC2652" s="63">
        <f>IF(ISBLANK($C2652),0,VLOOKUP($C2652,Listen!$A$2:$C$45,2,FALSE))</f>
        <v>0</v>
      </c>
      <c r="AD2652" s="63">
        <f>IF(ISBLANK($C2652),0,VLOOKUP($C2652,Listen!$A$2:$C$45,3,FALSE))</f>
        <v>0</v>
      </c>
      <c r="AE2652" s="49">
        <f t="shared" si="866"/>
        <v>0</v>
      </c>
      <c r="AF2652" s="49">
        <f t="shared" si="866"/>
        <v>0</v>
      </c>
      <c r="AG2652" s="49">
        <f>IFERROR(IF(OR($V2652&lt;&gt;"Ja",VLOOKUP($C2652,Listen!$A$2:$F$45,5,0)="Nein",D2652&lt;IF(C2652="LNG Anbindungsanlagen gemäß separater Festlegung",2022,2023)),$AC2652,$AA2652),0)</f>
        <v>0</v>
      </c>
      <c r="AH2652" s="49">
        <f>IFERROR(IF(OR($V2652&lt;&gt;"Ja",VLOOKUP($C2652,Listen!$A$2:$F$45,5,0)="Nein",D2652&lt;IF(C2652="LNG Anbindungsanlagen gemäß separater Festlegung",2022,2023)),$AC2652,$AA2652),0)</f>
        <v>0</v>
      </c>
      <c r="AI2652" s="49">
        <f>IFERROR(IF(OR($W2652&lt;&gt;"Ja",VLOOKUP($C2652,Listen!$A$2:$F$45,6,0)="Nein"),$AC2652,$AB2652),0)</f>
        <v>0</v>
      </c>
      <c r="AJ2652" s="49">
        <f>IFERROR(IF(OR($W2652&lt;&gt;"Ja",VLOOKUP($C2652,Listen!$A$2:$F$45,6,0)="Nein"),$AC2652,$AB2652),0)</f>
        <v>0</v>
      </c>
      <c r="AK2652" s="49">
        <f>IFERROR(IF(OR($W2652&lt;&gt;"Ja",VLOOKUP($C2652,Listen!$A$2:$F$45,6,0)="Nein"),$AC2652,$AB2652),0)</f>
        <v>0</v>
      </c>
      <c r="AL2652" s="51">
        <f t="shared" si="867"/>
        <v>0</v>
      </c>
      <c r="AM2652" s="296">
        <f>IFERROR(IF(VLOOKUP($C2652,Listen!$A$2:$F$45,6,0)="Ja",MAX(BC2652:BD2652),D_SAV!$BC2652),0)</f>
        <v>0</v>
      </c>
      <c r="AN2652" s="51">
        <f t="shared" si="868"/>
        <v>0</v>
      </c>
      <c r="AP2652" s="304">
        <f t="shared" si="869"/>
        <v>0</v>
      </c>
      <c r="AQ2652" s="304">
        <f t="shared" si="870"/>
        <v>0</v>
      </c>
      <c r="AR2652" s="304">
        <f t="shared" si="871"/>
        <v>0</v>
      </c>
      <c r="AS2652" s="304">
        <f t="shared" si="872"/>
        <v>0</v>
      </c>
      <c r="AT2652" s="304">
        <f t="shared" si="873"/>
        <v>0</v>
      </c>
      <c r="AU2652" s="304">
        <f t="shared" si="874"/>
        <v>0</v>
      </c>
      <c r="AV2652" s="304">
        <f t="shared" si="875"/>
        <v>0</v>
      </c>
      <c r="AW2652" s="304">
        <f t="shared" si="876"/>
        <v>0</v>
      </c>
      <c r="AX2652" s="304">
        <f t="shared" si="877"/>
        <v>0</v>
      </c>
      <c r="AY2652" s="304">
        <f t="shared" si="878"/>
        <v>0</v>
      </c>
      <c r="AZ2652" s="304">
        <f t="shared" si="879"/>
        <v>0</v>
      </c>
      <c r="BA2652" s="304">
        <f t="shared" si="880"/>
        <v>0</v>
      </c>
      <c r="BB2652" s="304">
        <f t="shared" si="881"/>
        <v>0</v>
      </c>
      <c r="BC2652" s="304">
        <f t="shared" si="882"/>
        <v>0</v>
      </c>
      <c r="BD2652" s="304">
        <f t="shared" si="883"/>
        <v>0</v>
      </c>
      <c r="BE2652" s="304">
        <f>IFERROR(IF(VLOOKUP($C2652,Listen!$A$2:$F$45,6,0)="Ja",BB2652-MAX(BC2652:BD2652),BB2652-BC2652),0)</f>
        <v>0</v>
      </c>
    </row>
    <row r="2653" spans="1:57" x14ac:dyDescent="0.25">
      <c r="A2653" s="320" t="str">
        <f>IF(AND(D2653&lt;&gt;0,C2653&lt;&gt;0,E2653&lt;&gt;0),IF(B2653&lt;&gt;0,CONCATENATE(B2653,"-AGr",VLOOKUP(C2653,Listen!$A$2:$D$45,4,FALSE),"-",D2653,"-",E2653,),CONCATENATE("AGr",VLOOKUP(C2653,Listen!$A$2:$D$45,4,FALSE),"-",D2653,"-",E2653)),"keine vollständige ID")</f>
        <v>keine vollständige ID</v>
      </c>
      <c r="B2653" s="301"/>
      <c r="C2653" s="287"/>
      <c r="D2653" s="34"/>
      <c r="E2653" s="306"/>
      <c r="F2653" s="116"/>
      <c r="G2653" s="17"/>
      <c r="H2653" s="17"/>
      <c r="I2653" s="17"/>
      <c r="J2653" s="17"/>
      <c r="K2653" s="17"/>
      <c r="L2653" s="17"/>
      <c r="M2653" s="17"/>
      <c r="N2653" s="17"/>
      <c r="O2653" s="116"/>
      <c r="P2653" s="117">
        <f>IF(D2653&gt;A_Stammdaten!$B$12,0,SUM(G2653,H2653,J2653,L2653:M2653)-SUM(I2653,K2653,N2653:O2653))</f>
        <v>0</v>
      </c>
      <c r="Q2653" s="17"/>
      <c r="R2653" s="17"/>
      <c r="S2653" s="17"/>
      <c r="T2653" s="17"/>
      <c r="U2653" s="62">
        <f t="shared" si="863"/>
        <v>0</v>
      </c>
      <c r="V2653" s="34"/>
      <c r="W2653" s="34"/>
      <c r="X2653" s="34"/>
      <c r="Y2653" s="34"/>
      <c r="Z2653" s="34"/>
      <c r="AA2653" s="63" t="str">
        <f t="shared" si="864"/>
        <v>-</v>
      </c>
      <c r="AB2653" s="63" t="str">
        <f t="shared" si="865"/>
        <v>-</v>
      </c>
      <c r="AC2653" s="63">
        <f>IF(ISBLANK($C2653),0,VLOOKUP($C2653,Listen!$A$2:$C$45,2,FALSE))</f>
        <v>0</v>
      </c>
      <c r="AD2653" s="63">
        <f>IF(ISBLANK($C2653),0,VLOOKUP($C2653,Listen!$A$2:$C$45,3,FALSE))</f>
        <v>0</v>
      </c>
      <c r="AE2653" s="49">
        <f t="shared" si="866"/>
        <v>0</v>
      </c>
      <c r="AF2653" s="49">
        <f t="shared" si="866"/>
        <v>0</v>
      </c>
      <c r="AG2653" s="49">
        <f>IFERROR(IF(OR($V2653&lt;&gt;"Ja",VLOOKUP($C2653,Listen!$A$2:$F$45,5,0)="Nein",D2653&lt;IF(C2653="LNG Anbindungsanlagen gemäß separater Festlegung",2022,2023)),$AC2653,$AA2653),0)</f>
        <v>0</v>
      </c>
      <c r="AH2653" s="49">
        <f>IFERROR(IF(OR($V2653&lt;&gt;"Ja",VLOOKUP($C2653,Listen!$A$2:$F$45,5,0)="Nein",D2653&lt;IF(C2653="LNG Anbindungsanlagen gemäß separater Festlegung",2022,2023)),$AC2653,$AA2653),0)</f>
        <v>0</v>
      </c>
      <c r="AI2653" s="49">
        <f>IFERROR(IF(OR($W2653&lt;&gt;"Ja",VLOOKUP($C2653,Listen!$A$2:$F$45,6,0)="Nein"),$AC2653,$AB2653),0)</f>
        <v>0</v>
      </c>
      <c r="AJ2653" s="49">
        <f>IFERROR(IF(OR($W2653&lt;&gt;"Ja",VLOOKUP($C2653,Listen!$A$2:$F$45,6,0)="Nein"),$AC2653,$AB2653),0)</f>
        <v>0</v>
      </c>
      <c r="AK2653" s="49">
        <f>IFERROR(IF(OR($W2653&lt;&gt;"Ja",VLOOKUP($C2653,Listen!$A$2:$F$45,6,0)="Nein"),$AC2653,$AB2653),0)</f>
        <v>0</v>
      </c>
      <c r="AL2653" s="51">
        <f t="shared" si="867"/>
        <v>0</v>
      </c>
      <c r="AM2653" s="296">
        <f>IFERROR(IF(VLOOKUP($C2653,Listen!$A$2:$F$45,6,0)="Ja",MAX(BC2653:BD2653),D_SAV!$BC2653),0)</f>
        <v>0</v>
      </c>
      <c r="AN2653" s="51">
        <f t="shared" si="868"/>
        <v>0</v>
      </c>
      <c r="AP2653" s="304">
        <f t="shared" si="869"/>
        <v>0</v>
      </c>
      <c r="AQ2653" s="304">
        <f t="shared" si="870"/>
        <v>0</v>
      </c>
      <c r="AR2653" s="304">
        <f t="shared" si="871"/>
        <v>0</v>
      </c>
      <c r="AS2653" s="304">
        <f t="shared" si="872"/>
        <v>0</v>
      </c>
      <c r="AT2653" s="304">
        <f t="shared" si="873"/>
        <v>0</v>
      </c>
      <c r="AU2653" s="304">
        <f t="shared" si="874"/>
        <v>0</v>
      </c>
      <c r="AV2653" s="304">
        <f t="shared" si="875"/>
        <v>0</v>
      </c>
      <c r="AW2653" s="304">
        <f t="shared" si="876"/>
        <v>0</v>
      </c>
      <c r="AX2653" s="304">
        <f t="shared" si="877"/>
        <v>0</v>
      </c>
      <c r="AY2653" s="304">
        <f t="shared" si="878"/>
        <v>0</v>
      </c>
      <c r="AZ2653" s="304">
        <f t="shared" si="879"/>
        <v>0</v>
      </c>
      <c r="BA2653" s="304">
        <f t="shared" si="880"/>
        <v>0</v>
      </c>
      <c r="BB2653" s="304">
        <f t="shared" si="881"/>
        <v>0</v>
      </c>
      <c r="BC2653" s="304">
        <f t="shared" si="882"/>
        <v>0</v>
      </c>
      <c r="BD2653" s="304">
        <f t="shared" si="883"/>
        <v>0</v>
      </c>
      <c r="BE2653" s="304">
        <f>IFERROR(IF(VLOOKUP($C2653,Listen!$A$2:$F$45,6,0)="Ja",BB2653-MAX(BC2653:BD2653),BB2653-BC2653),0)</f>
        <v>0</v>
      </c>
    </row>
    <row r="2654" spans="1:57" x14ac:dyDescent="0.25">
      <c r="A2654" s="320" t="str">
        <f>IF(AND(D2654&lt;&gt;0,C2654&lt;&gt;0,E2654&lt;&gt;0),IF(B2654&lt;&gt;0,CONCATENATE(B2654,"-AGr",VLOOKUP(C2654,Listen!$A$2:$D$45,4,FALSE),"-",D2654,"-",E2654,),CONCATENATE("AGr",VLOOKUP(C2654,Listen!$A$2:$D$45,4,FALSE),"-",D2654,"-",E2654)),"keine vollständige ID")</f>
        <v>keine vollständige ID</v>
      </c>
      <c r="B2654" s="301"/>
      <c r="C2654" s="287"/>
      <c r="D2654" s="34"/>
      <c r="E2654" s="306"/>
      <c r="F2654" s="116"/>
      <c r="G2654" s="17"/>
      <c r="H2654" s="17"/>
      <c r="I2654" s="17"/>
      <c r="J2654" s="17"/>
      <c r="K2654" s="17"/>
      <c r="L2654" s="17"/>
      <c r="M2654" s="17"/>
      <c r="N2654" s="17"/>
      <c r="O2654" s="116"/>
      <c r="P2654" s="117">
        <f>IF(D2654&gt;A_Stammdaten!$B$12,0,SUM(G2654,H2654,J2654,L2654:M2654)-SUM(I2654,K2654,N2654:O2654))</f>
        <v>0</v>
      </c>
      <c r="Q2654" s="17"/>
      <c r="R2654" s="17"/>
      <c r="S2654" s="17"/>
      <c r="T2654" s="17"/>
      <c r="U2654" s="62">
        <f t="shared" si="863"/>
        <v>0</v>
      </c>
      <c r="V2654" s="34"/>
      <c r="W2654" s="34"/>
      <c r="X2654" s="34"/>
      <c r="Y2654" s="34"/>
      <c r="Z2654" s="34"/>
      <c r="AA2654" s="63" t="str">
        <f t="shared" si="864"/>
        <v>-</v>
      </c>
      <c r="AB2654" s="63" t="str">
        <f t="shared" si="865"/>
        <v>-</v>
      </c>
      <c r="AC2654" s="63">
        <f>IF(ISBLANK($C2654),0,VLOOKUP($C2654,Listen!$A$2:$C$45,2,FALSE))</f>
        <v>0</v>
      </c>
      <c r="AD2654" s="63">
        <f>IF(ISBLANK($C2654),0,VLOOKUP($C2654,Listen!$A$2:$C$45,3,FALSE))</f>
        <v>0</v>
      </c>
      <c r="AE2654" s="49">
        <f t="shared" si="866"/>
        <v>0</v>
      </c>
      <c r="AF2654" s="49">
        <f t="shared" si="866"/>
        <v>0</v>
      </c>
      <c r="AG2654" s="49">
        <f>IFERROR(IF(OR($V2654&lt;&gt;"Ja",VLOOKUP($C2654,Listen!$A$2:$F$45,5,0)="Nein",D2654&lt;IF(C2654="LNG Anbindungsanlagen gemäß separater Festlegung",2022,2023)),$AC2654,$AA2654),0)</f>
        <v>0</v>
      </c>
      <c r="AH2654" s="49">
        <f>IFERROR(IF(OR($V2654&lt;&gt;"Ja",VLOOKUP($C2654,Listen!$A$2:$F$45,5,0)="Nein",D2654&lt;IF(C2654="LNG Anbindungsanlagen gemäß separater Festlegung",2022,2023)),$AC2654,$AA2654),0)</f>
        <v>0</v>
      </c>
      <c r="AI2654" s="49">
        <f>IFERROR(IF(OR($W2654&lt;&gt;"Ja",VLOOKUP($C2654,Listen!$A$2:$F$45,6,0)="Nein"),$AC2654,$AB2654),0)</f>
        <v>0</v>
      </c>
      <c r="AJ2654" s="49">
        <f>IFERROR(IF(OR($W2654&lt;&gt;"Ja",VLOOKUP($C2654,Listen!$A$2:$F$45,6,0)="Nein"),$AC2654,$AB2654),0)</f>
        <v>0</v>
      </c>
      <c r="AK2654" s="49">
        <f>IFERROR(IF(OR($W2654&lt;&gt;"Ja",VLOOKUP($C2654,Listen!$A$2:$F$45,6,0)="Nein"),$AC2654,$AB2654),0)</f>
        <v>0</v>
      </c>
      <c r="AL2654" s="51">
        <f t="shared" si="867"/>
        <v>0</v>
      </c>
      <c r="AM2654" s="296">
        <f>IFERROR(IF(VLOOKUP($C2654,Listen!$A$2:$F$45,6,0)="Ja",MAX(BC2654:BD2654),D_SAV!$BC2654),0)</f>
        <v>0</v>
      </c>
      <c r="AN2654" s="51">
        <f t="shared" si="868"/>
        <v>0</v>
      </c>
      <c r="AP2654" s="304">
        <f t="shared" si="869"/>
        <v>0</v>
      </c>
      <c r="AQ2654" s="304">
        <f t="shared" si="870"/>
        <v>0</v>
      </c>
      <c r="AR2654" s="304">
        <f t="shared" si="871"/>
        <v>0</v>
      </c>
      <c r="AS2654" s="304">
        <f t="shared" si="872"/>
        <v>0</v>
      </c>
      <c r="AT2654" s="304">
        <f t="shared" si="873"/>
        <v>0</v>
      </c>
      <c r="AU2654" s="304">
        <f t="shared" si="874"/>
        <v>0</v>
      </c>
      <c r="AV2654" s="304">
        <f t="shared" si="875"/>
        <v>0</v>
      </c>
      <c r="AW2654" s="304">
        <f t="shared" si="876"/>
        <v>0</v>
      </c>
      <c r="AX2654" s="304">
        <f t="shared" si="877"/>
        <v>0</v>
      </c>
      <c r="AY2654" s="304">
        <f t="shared" si="878"/>
        <v>0</v>
      </c>
      <c r="AZ2654" s="304">
        <f t="shared" si="879"/>
        <v>0</v>
      </c>
      <c r="BA2654" s="304">
        <f t="shared" si="880"/>
        <v>0</v>
      </c>
      <c r="BB2654" s="304">
        <f t="shared" si="881"/>
        <v>0</v>
      </c>
      <c r="BC2654" s="304">
        <f t="shared" si="882"/>
        <v>0</v>
      </c>
      <c r="BD2654" s="304">
        <f t="shared" si="883"/>
        <v>0</v>
      </c>
      <c r="BE2654" s="304">
        <f>IFERROR(IF(VLOOKUP($C2654,Listen!$A$2:$F$45,6,0)="Ja",BB2654-MAX(BC2654:BD2654),BB2654-BC2654),0)</f>
        <v>0</v>
      </c>
    </row>
    <row r="2655" spans="1:57" x14ac:dyDescent="0.25">
      <c r="A2655" s="320" t="str">
        <f>IF(AND(D2655&lt;&gt;0,C2655&lt;&gt;0,E2655&lt;&gt;0),IF(B2655&lt;&gt;0,CONCATENATE(B2655,"-AGr",VLOOKUP(C2655,Listen!$A$2:$D$45,4,FALSE),"-",D2655,"-",E2655,),CONCATENATE("AGr",VLOOKUP(C2655,Listen!$A$2:$D$45,4,FALSE),"-",D2655,"-",E2655)),"keine vollständige ID")</f>
        <v>keine vollständige ID</v>
      </c>
      <c r="B2655" s="301"/>
      <c r="C2655" s="287"/>
      <c r="D2655" s="34"/>
      <c r="E2655" s="306"/>
      <c r="F2655" s="116"/>
      <c r="G2655" s="17"/>
      <c r="H2655" s="17"/>
      <c r="I2655" s="17"/>
      <c r="J2655" s="17"/>
      <c r="K2655" s="17"/>
      <c r="L2655" s="17"/>
      <c r="M2655" s="17"/>
      <c r="N2655" s="17"/>
      <c r="O2655" s="116"/>
      <c r="P2655" s="117">
        <f>IF(D2655&gt;A_Stammdaten!$B$12,0,SUM(G2655,H2655,J2655,L2655:M2655)-SUM(I2655,K2655,N2655:O2655))</f>
        <v>0</v>
      </c>
      <c r="Q2655" s="17"/>
      <c r="R2655" s="17"/>
      <c r="S2655" s="17"/>
      <c r="T2655" s="17"/>
      <c r="U2655" s="62">
        <f t="shared" si="863"/>
        <v>0</v>
      </c>
      <c r="V2655" s="34"/>
      <c r="W2655" s="34"/>
      <c r="X2655" s="34"/>
      <c r="Y2655" s="34"/>
      <c r="Z2655" s="34"/>
      <c r="AA2655" s="63" t="str">
        <f t="shared" si="864"/>
        <v>-</v>
      </c>
      <c r="AB2655" s="63" t="str">
        <f t="shared" si="865"/>
        <v>-</v>
      </c>
      <c r="AC2655" s="63">
        <f>IF(ISBLANK($C2655),0,VLOOKUP($C2655,Listen!$A$2:$C$45,2,FALSE))</f>
        <v>0</v>
      </c>
      <c r="AD2655" s="63">
        <f>IF(ISBLANK($C2655),0,VLOOKUP($C2655,Listen!$A$2:$C$45,3,FALSE))</f>
        <v>0</v>
      </c>
      <c r="AE2655" s="49">
        <f t="shared" si="866"/>
        <v>0</v>
      </c>
      <c r="AF2655" s="49">
        <f t="shared" si="866"/>
        <v>0</v>
      </c>
      <c r="AG2655" s="49">
        <f>IFERROR(IF(OR($V2655&lt;&gt;"Ja",VLOOKUP($C2655,Listen!$A$2:$F$45,5,0)="Nein",D2655&lt;IF(C2655="LNG Anbindungsanlagen gemäß separater Festlegung",2022,2023)),$AC2655,$AA2655),0)</f>
        <v>0</v>
      </c>
      <c r="AH2655" s="49">
        <f>IFERROR(IF(OR($V2655&lt;&gt;"Ja",VLOOKUP($C2655,Listen!$A$2:$F$45,5,0)="Nein",D2655&lt;IF(C2655="LNG Anbindungsanlagen gemäß separater Festlegung",2022,2023)),$AC2655,$AA2655),0)</f>
        <v>0</v>
      </c>
      <c r="AI2655" s="49">
        <f>IFERROR(IF(OR($W2655&lt;&gt;"Ja",VLOOKUP($C2655,Listen!$A$2:$F$45,6,0)="Nein"),$AC2655,$AB2655),0)</f>
        <v>0</v>
      </c>
      <c r="AJ2655" s="49">
        <f>IFERROR(IF(OR($W2655&lt;&gt;"Ja",VLOOKUP($C2655,Listen!$A$2:$F$45,6,0)="Nein"),$AC2655,$AB2655),0)</f>
        <v>0</v>
      </c>
      <c r="AK2655" s="49">
        <f>IFERROR(IF(OR($W2655&lt;&gt;"Ja",VLOOKUP($C2655,Listen!$A$2:$F$45,6,0)="Nein"),$AC2655,$AB2655),0)</f>
        <v>0</v>
      </c>
      <c r="AL2655" s="51">
        <f t="shared" si="867"/>
        <v>0</v>
      </c>
      <c r="AM2655" s="296">
        <f>IFERROR(IF(VLOOKUP($C2655,Listen!$A$2:$F$45,6,0)="Ja",MAX(BC2655:BD2655),D_SAV!$BC2655),0)</f>
        <v>0</v>
      </c>
      <c r="AN2655" s="51">
        <f t="shared" si="868"/>
        <v>0</v>
      </c>
      <c r="AP2655" s="304">
        <f t="shared" si="869"/>
        <v>0</v>
      </c>
      <c r="AQ2655" s="304">
        <f t="shared" si="870"/>
        <v>0</v>
      </c>
      <c r="AR2655" s="304">
        <f t="shared" si="871"/>
        <v>0</v>
      </c>
      <c r="AS2655" s="304">
        <f t="shared" si="872"/>
        <v>0</v>
      </c>
      <c r="AT2655" s="304">
        <f t="shared" si="873"/>
        <v>0</v>
      </c>
      <c r="AU2655" s="304">
        <f t="shared" si="874"/>
        <v>0</v>
      </c>
      <c r="AV2655" s="304">
        <f t="shared" si="875"/>
        <v>0</v>
      </c>
      <c r="AW2655" s="304">
        <f t="shared" si="876"/>
        <v>0</v>
      </c>
      <c r="AX2655" s="304">
        <f t="shared" si="877"/>
        <v>0</v>
      </c>
      <c r="AY2655" s="304">
        <f t="shared" si="878"/>
        <v>0</v>
      </c>
      <c r="AZ2655" s="304">
        <f t="shared" si="879"/>
        <v>0</v>
      </c>
      <c r="BA2655" s="304">
        <f t="shared" si="880"/>
        <v>0</v>
      </c>
      <c r="BB2655" s="304">
        <f t="shared" si="881"/>
        <v>0</v>
      </c>
      <c r="BC2655" s="304">
        <f t="shared" si="882"/>
        <v>0</v>
      </c>
      <c r="BD2655" s="304">
        <f t="shared" si="883"/>
        <v>0</v>
      </c>
      <c r="BE2655" s="304">
        <f>IFERROR(IF(VLOOKUP($C2655,Listen!$A$2:$F$45,6,0)="Ja",BB2655-MAX(BC2655:BD2655),BB2655-BC2655),0)</f>
        <v>0</v>
      </c>
    </row>
    <row r="2656" spans="1:57" x14ac:dyDescent="0.25">
      <c r="A2656" s="320" t="str">
        <f>IF(AND(D2656&lt;&gt;0,C2656&lt;&gt;0,E2656&lt;&gt;0),IF(B2656&lt;&gt;0,CONCATENATE(B2656,"-AGr",VLOOKUP(C2656,Listen!$A$2:$D$45,4,FALSE),"-",D2656,"-",E2656,),CONCATENATE("AGr",VLOOKUP(C2656,Listen!$A$2:$D$45,4,FALSE),"-",D2656,"-",E2656)),"keine vollständige ID")</f>
        <v>keine vollständige ID</v>
      </c>
      <c r="B2656" s="301"/>
      <c r="C2656" s="287"/>
      <c r="D2656" s="34"/>
      <c r="E2656" s="306"/>
      <c r="F2656" s="116"/>
      <c r="G2656" s="17"/>
      <c r="H2656" s="17"/>
      <c r="I2656" s="17"/>
      <c r="J2656" s="17"/>
      <c r="K2656" s="17"/>
      <c r="L2656" s="17"/>
      <c r="M2656" s="17"/>
      <c r="N2656" s="17"/>
      <c r="O2656" s="116"/>
      <c r="P2656" s="117">
        <f>IF(D2656&gt;A_Stammdaten!$B$12,0,SUM(G2656,H2656,J2656,L2656:M2656)-SUM(I2656,K2656,N2656:O2656))</f>
        <v>0</v>
      </c>
      <c r="Q2656" s="17"/>
      <c r="R2656" s="17"/>
      <c r="S2656" s="17"/>
      <c r="T2656" s="17"/>
      <c r="U2656" s="62">
        <f t="shared" si="863"/>
        <v>0</v>
      </c>
      <c r="V2656" s="34"/>
      <c r="W2656" s="34"/>
      <c r="X2656" s="34"/>
      <c r="Y2656" s="34"/>
      <c r="Z2656" s="34"/>
      <c r="AA2656" s="63" t="str">
        <f t="shared" si="864"/>
        <v>-</v>
      </c>
      <c r="AB2656" s="63" t="str">
        <f t="shared" si="865"/>
        <v>-</v>
      </c>
      <c r="AC2656" s="63">
        <f>IF(ISBLANK($C2656),0,VLOOKUP($C2656,Listen!$A$2:$C$45,2,FALSE))</f>
        <v>0</v>
      </c>
      <c r="AD2656" s="63">
        <f>IF(ISBLANK($C2656),0,VLOOKUP($C2656,Listen!$A$2:$C$45,3,FALSE))</f>
        <v>0</v>
      </c>
      <c r="AE2656" s="49">
        <f t="shared" si="866"/>
        <v>0</v>
      </c>
      <c r="AF2656" s="49">
        <f t="shared" si="866"/>
        <v>0</v>
      </c>
      <c r="AG2656" s="49">
        <f>IFERROR(IF(OR($V2656&lt;&gt;"Ja",VLOOKUP($C2656,Listen!$A$2:$F$45,5,0)="Nein",D2656&lt;IF(C2656="LNG Anbindungsanlagen gemäß separater Festlegung",2022,2023)),$AC2656,$AA2656),0)</f>
        <v>0</v>
      </c>
      <c r="AH2656" s="49">
        <f>IFERROR(IF(OR($V2656&lt;&gt;"Ja",VLOOKUP($C2656,Listen!$A$2:$F$45,5,0)="Nein",D2656&lt;IF(C2656="LNG Anbindungsanlagen gemäß separater Festlegung",2022,2023)),$AC2656,$AA2656),0)</f>
        <v>0</v>
      </c>
      <c r="AI2656" s="49">
        <f>IFERROR(IF(OR($W2656&lt;&gt;"Ja",VLOOKUP($C2656,Listen!$A$2:$F$45,6,0)="Nein"),$AC2656,$AB2656),0)</f>
        <v>0</v>
      </c>
      <c r="AJ2656" s="49">
        <f>IFERROR(IF(OR($W2656&lt;&gt;"Ja",VLOOKUP($C2656,Listen!$A$2:$F$45,6,0)="Nein"),$AC2656,$AB2656),0)</f>
        <v>0</v>
      </c>
      <c r="AK2656" s="49">
        <f>IFERROR(IF(OR($W2656&lt;&gt;"Ja",VLOOKUP($C2656,Listen!$A$2:$F$45,6,0)="Nein"),$AC2656,$AB2656),0)</f>
        <v>0</v>
      </c>
      <c r="AL2656" s="51">
        <f t="shared" si="867"/>
        <v>0</v>
      </c>
      <c r="AM2656" s="296">
        <f>IFERROR(IF(VLOOKUP($C2656,Listen!$A$2:$F$45,6,0)="Ja",MAX(BC2656:BD2656),D_SAV!$BC2656),0)</f>
        <v>0</v>
      </c>
      <c r="AN2656" s="51">
        <f t="shared" si="868"/>
        <v>0</v>
      </c>
      <c r="AP2656" s="304">
        <f t="shared" si="869"/>
        <v>0</v>
      </c>
      <c r="AQ2656" s="304">
        <f t="shared" si="870"/>
        <v>0</v>
      </c>
      <c r="AR2656" s="304">
        <f t="shared" si="871"/>
        <v>0</v>
      </c>
      <c r="AS2656" s="304">
        <f t="shared" si="872"/>
        <v>0</v>
      </c>
      <c r="AT2656" s="304">
        <f t="shared" si="873"/>
        <v>0</v>
      </c>
      <c r="AU2656" s="304">
        <f t="shared" si="874"/>
        <v>0</v>
      </c>
      <c r="AV2656" s="304">
        <f t="shared" si="875"/>
        <v>0</v>
      </c>
      <c r="AW2656" s="304">
        <f t="shared" si="876"/>
        <v>0</v>
      </c>
      <c r="AX2656" s="304">
        <f t="shared" si="877"/>
        <v>0</v>
      </c>
      <c r="AY2656" s="304">
        <f t="shared" si="878"/>
        <v>0</v>
      </c>
      <c r="AZ2656" s="304">
        <f t="shared" si="879"/>
        <v>0</v>
      </c>
      <c r="BA2656" s="304">
        <f t="shared" si="880"/>
        <v>0</v>
      </c>
      <c r="BB2656" s="304">
        <f t="shared" si="881"/>
        <v>0</v>
      </c>
      <c r="BC2656" s="304">
        <f t="shared" si="882"/>
        <v>0</v>
      </c>
      <c r="BD2656" s="304">
        <f t="shared" si="883"/>
        <v>0</v>
      </c>
      <c r="BE2656" s="304">
        <f>IFERROR(IF(VLOOKUP($C2656,Listen!$A$2:$F$45,6,0)="Ja",BB2656-MAX(BC2656:BD2656),BB2656-BC2656),0)</f>
        <v>0</v>
      </c>
    </row>
    <row r="2657" spans="1:57" x14ac:dyDescent="0.25">
      <c r="A2657" s="320" t="str">
        <f>IF(AND(D2657&lt;&gt;0,C2657&lt;&gt;0,E2657&lt;&gt;0),IF(B2657&lt;&gt;0,CONCATENATE(B2657,"-AGr",VLOOKUP(C2657,Listen!$A$2:$D$45,4,FALSE),"-",D2657,"-",E2657,),CONCATENATE("AGr",VLOOKUP(C2657,Listen!$A$2:$D$45,4,FALSE),"-",D2657,"-",E2657)),"keine vollständige ID")</f>
        <v>keine vollständige ID</v>
      </c>
      <c r="B2657" s="301"/>
      <c r="C2657" s="287"/>
      <c r="D2657" s="34"/>
      <c r="E2657" s="306"/>
      <c r="F2657" s="116"/>
      <c r="G2657" s="17"/>
      <c r="H2657" s="17"/>
      <c r="I2657" s="17"/>
      <c r="J2657" s="17"/>
      <c r="K2657" s="17"/>
      <c r="L2657" s="17"/>
      <c r="M2657" s="17"/>
      <c r="N2657" s="17"/>
      <c r="O2657" s="116"/>
      <c r="P2657" s="117">
        <f>IF(D2657&gt;A_Stammdaten!$B$12,0,SUM(G2657,H2657,J2657,L2657:M2657)-SUM(I2657,K2657,N2657:O2657))</f>
        <v>0</v>
      </c>
      <c r="Q2657" s="17"/>
      <c r="R2657" s="17"/>
      <c r="S2657" s="17"/>
      <c r="T2657" s="17"/>
      <c r="U2657" s="62">
        <f t="shared" si="863"/>
        <v>0</v>
      </c>
      <c r="V2657" s="34"/>
      <c r="W2657" s="34"/>
      <c r="X2657" s="34"/>
      <c r="Y2657" s="34"/>
      <c r="Z2657" s="34"/>
      <c r="AA2657" s="63" t="str">
        <f t="shared" si="864"/>
        <v>-</v>
      </c>
      <c r="AB2657" s="63" t="str">
        <f t="shared" si="865"/>
        <v>-</v>
      </c>
      <c r="AC2657" s="63">
        <f>IF(ISBLANK($C2657),0,VLOOKUP($C2657,Listen!$A$2:$C$45,2,FALSE))</f>
        <v>0</v>
      </c>
      <c r="AD2657" s="63">
        <f>IF(ISBLANK($C2657),0,VLOOKUP($C2657,Listen!$A$2:$C$45,3,FALSE))</f>
        <v>0</v>
      </c>
      <c r="AE2657" s="49">
        <f t="shared" si="866"/>
        <v>0</v>
      </c>
      <c r="AF2657" s="49">
        <f t="shared" si="866"/>
        <v>0</v>
      </c>
      <c r="AG2657" s="49">
        <f>IFERROR(IF(OR($V2657&lt;&gt;"Ja",VLOOKUP($C2657,Listen!$A$2:$F$45,5,0)="Nein",D2657&lt;IF(C2657="LNG Anbindungsanlagen gemäß separater Festlegung",2022,2023)),$AC2657,$AA2657),0)</f>
        <v>0</v>
      </c>
      <c r="AH2657" s="49">
        <f>IFERROR(IF(OR($V2657&lt;&gt;"Ja",VLOOKUP($C2657,Listen!$A$2:$F$45,5,0)="Nein",D2657&lt;IF(C2657="LNG Anbindungsanlagen gemäß separater Festlegung",2022,2023)),$AC2657,$AA2657),0)</f>
        <v>0</v>
      </c>
      <c r="AI2657" s="49">
        <f>IFERROR(IF(OR($W2657&lt;&gt;"Ja",VLOOKUP($C2657,Listen!$A$2:$F$45,6,0)="Nein"),$AC2657,$AB2657),0)</f>
        <v>0</v>
      </c>
      <c r="AJ2657" s="49">
        <f>IFERROR(IF(OR($W2657&lt;&gt;"Ja",VLOOKUP($C2657,Listen!$A$2:$F$45,6,0)="Nein"),$AC2657,$AB2657),0)</f>
        <v>0</v>
      </c>
      <c r="AK2657" s="49">
        <f>IFERROR(IF(OR($W2657&lt;&gt;"Ja",VLOOKUP($C2657,Listen!$A$2:$F$45,6,0)="Nein"),$AC2657,$AB2657),0)</f>
        <v>0</v>
      </c>
      <c r="AL2657" s="51">
        <f t="shared" si="867"/>
        <v>0</v>
      </c>
      <c r="AM2657" s="296">
        <f>IFERROR(IF(VLOOKUP($C2657,Listen!$A$2:$F$45,6,0)="Ja",MAX(BC2657:BD2657),D_SAV!$BC2657),0)</f>
        <v>0</v>
      </c>
      <c r="AN2657" s="51">
        <f t="shared" si="868"/>
        <v>0</v>
      </c>
      <c r="AP2657" s="304">
        <f t="shared" si="869"/>
        <v>0</v>
      </c>
      <c r="AQ2657" s="304">
        <f t="shared" si="870"/>
        <v>0</v>
      </c>
      <c r="AR2657" s="304">
        <f t="shared" si="871"/>
        <v>0</v>
      </c>
      <c r="AS2657" s="304">
        <f t="shared" si="872"/>
        <v>0</v>
      </c>
      <c r="AT2657" s="304">
        <f t="shared" si="873"/>
        <v>0</v>
      </c>
      <c r="AU2657" s="304">
        <f t="shared" si="874"/>
        <v>0</v>
      </c>
      <c r="AV2657" s="304">
        <f t="shared" si="875"/>
        <v>0</v>
      </c>
      <c r="AW2657" s="304">
        <f t="shared" si="876"/>
        <v>0</v>
      </c>
      <c r="AX2657" s="304">
        <f t="shared" si="877"/>
        <v>0</v>
      </c>
      <c r="AY2657" s="304">
        <f t="shared" si="878"/>
        <v>0</v>
      </c>
      <c r="AZ2657" s="304">
        <f t="shared" si="879"/>
        <v>0</v>
      </c>
      <c r="BA2657" s="304">
        <f t="shared" si="880"/>
        <v>0</v>
      </c>
      <c r="BB2657" s="304">
        <f t="shared" si="881"/>
        <v>0</v>
      </c>
      <c r="BC2657" s="304">
        <f t="shared" si="882"/>
        <v>0</v>
      </c>
      <c r="BD2657" s="304">
        <f t="shared" si="883"/>
        <v>0</v>
      </c>
      <c r="BE2657" s="304">
        <f>IFERROR(IF(VLOOKUP($C2657,Listen!$A$2:$F$45,6,0)="Ja",BB2657-MAX(BC2657:BD2657),BB2657-BC2657),0)</f>
        <v>0</v>
      </c>
    </row>
    <row r="2658" spans="1:57" x14ac:dyDescent="0.25">
      <c r="A2658" s="320" t="str">
        <f>IF(AND(D2658&lt;&gt;0,C2658&lt;&gt;0,E2658&lt;&gt;0),IF(B2658&lt;&gt;0,CONCATENATE(B2658,"-AGr",VLOOKUP(C2658,Listen!$A$2:$D$45,4,FALSE),"-",D2658,"-",E2658,),CONCATENATE("AGr",VLOOKUP(C2658,Listen!$A$2:$D$45,4,FALSE),"-",D2658,"-",E2658)),"keine vollständige ID")</f>
        <v>keine vollständige ID</v>
      </c>
      <c r="B2658" s="301"/>
      <c r="C2658" s="287"/>
      <c r="D2658" s="34"/>
      <c r="E2658" s="306"/>
      <c r="F2658" s="116"/>
      <c r="G2658" s="17"/>
      <c r="H2658" s="17"/>
      <c r="I2658" s="17"/>
      <c r="J2658" s="17"/>
      <c r="K2658" s="17"/>
      <c r="L2658" s="17"/>
      <c r="M2658" s="17"/>
      <c r="N2658" s="17"/>
      <c r="O2658" s="116"/>
      <c r="P2658" s="117">
        <f>IF(D2658&gt;A_Stammdaten!$B$12,0,SUM(G2658,H2658,J2658,L2658:M2658)-SUM(I2658,K2658,N2658:O2658))</f>
        <v>0</v>
      </c>
      <c r="Q2658" s="17"/>
      <c r="R2658" s="17"/>
      <c r="S2658" s="17"/>
      <c r="T2658" s="17"/>
      <c r="U2658" s="62">
        <f t="shared" si="863"/>
        <v>0</v>
      </c>
      <c r="V2658" s="34"/>
      <c r="W2658" s="34"/>
      <c r="X2658" s="34"/>
      <c r="Y2658" s="34"/>
      <c r="Z2658" s="34"/>
      <c r="AA2658" s="63" t="str">
        <f t="shared" si="864"/>
        <v>-</v>
      </c>
      <c r="AB2658" s="63" t="str">
        <f t="shared" si="865"/>
        <v>-</v>
      </c>
      <c r="AC2658" s="63">
        <f>IF(ISBLANK($C2658),0,VLOOKUP($C2658,Listen!$A$2:$C$45,2,FALSE))</f>
        <v>0</v>
      </c>
      <c r="AD2658" s="63">
        <f>IF(ISBLANK($C2658),0,VLOOKUP($C2658,Listen!$A$2:$C$45,3,FALSE))</f>
        <v>0</v>
      </c>
      <c r="AE2658" s="49">
        <f t="shared" si="866"/>
        <v>0</v>
      </c>
      <c r="AF2658" s="49">
        <f t="shared" si="866"/>
        <v>0</v>
      </c>
      <c r="AG2658" s="49">
        <f>IFERROR(IF(OR($V2658&lt;&gt;"Ja",VLOOKUP($C2658,Listen!$A$2:$F$45,5,0)="Nein",D2658&lt;IF(C2658="LNG Anbindungsanlagen gemäß separater Festlegung",2022,2023)),$AC2658,$AA2658),0)</f>
        <v>0</v>
      </c>
      <c r="AH2658" s="49">
        <f>IFERROR(IF(OR($V2658&lt;&gt;"Ja",VLOOKUP($C2658,Listen!$A$2:$F$45,5,0)="Nein",D2658&lt;IF(C2658="LNG Anbindungsanlagen gemäß separater Festlegung",2022,2023)),$AC2658,$AA2658),0)</f>
        <v>0</v>
      </c>
      <c r="AI2658" s="49">
        <f>IFERROR(IF(OR($W2658&lt;&gt;"Ja",VLOOKUP($C2658,Listen!$A$2:$F$45,6,0)="Nein"),$AC2658,$AB2658),0)</f>
        <v>0</v>
      </c>
      <c r="AJ2658" s="49">
        <f>IFERROR(IF(OR($W2658&lt;&gt;"Ja",VLOOKUP($C2658,Listen!$A$2:$F$45,6,0)="Nein"),$AC2658,$AB2658),0)</f>
        <v>0</v>
      </c>
      <c r="AK2658" s="49">
        <f>IFERROR(IF(OR($W2658&lt;&gt;"Ja",VLOOKUP($C2658,Listen!$A$2:$F$45,6,0)="Nein"),$AC2658,$AB2658),0)</f>
        <v>0</v>
      </c>
      <c r="AL2658" s="51">
        <f t="shared" si="867"/>
        <v>0</v>
      </c>
      <c r="AM2658" s="296">
        <f>IFERROR(IF(VLOOKUP($C2658,Listen!$A$2:$F$45,6,0)="Ja",MAX(BC2658:BD2658),D_SAV!$BC2658),0)</f>
        <v>0</v>
      </c>
      <c r="AN2658" s="51">
        <f t="shared" si="868"/>
        <v>0</v>
      </c>
      <c r="AP2658" s="304">
        <f t="shared" si="869"/>
        <v>0</v>
      </c>
      <c r="AQ2658" s="304">
        <f t="shared" si="870"/>
        <v>0</v>
      </c>
      <c r="AR2658" s="304">
        <f t="shared" si="871"/>
        <v>0</v>
      </c>
      <c r="AS2658" s="304">
        <f t="shared" si="872"/>
        <v>0</v>
      </c>
      <c r="AT2658" s="304">
        <f t="shared" si="873"/>
        <v>0</v>
      </c>
      <c r="AU2658" s="304">
        <f t="shared" si="874"/>
        <v>0</v>
      </c>
      <c r="AV2658" s="304">
        <f t="shared" si="875"/>
        <v>0</v>
      </c>
      <c r="AW2658" s="304">
        <f t="shared" si="876"/>
        <v>0</v>
      </c>
      <c r="AX2658" s="304">
        <f t="shared" si="877"/>
        <v>0</v>
      </c>
      <c r="AY2658" s="304">
        <f t="shared" si="878"/>
        <v>0</v>
      </c>
      <c r="AZ2658" s="304">
        <f t="shared" si="879"/>
        <v>0</v>
      </c>
      <c r="BA2658" s="304">
        <f t="shared" si="880"/>
        <v>0</v>
      </c>
      <c r="BB2658" s="304">
        <f t="shared" si="881"/>
        <v>0</v>
      </c>
      <c r="BC2658" s="304">
        <f t="shared" si="882"/>
        <v>0</v>
      </c>
      <c r="BD2658" s="304">
        <f t="shared" si="883"/>
        <v>0</v>
      </c>
      <c r="BE2658" s="304">
        <f>IFERROR(IF(VLOOKUP($C2658,Listen!$A$2:$F$45,6,0)="Ja",BB2658-MAX(BC2658:BD2658),BB2658-BC2658),0)</f>
        <v>0</v>
      </c>
    </row>
    <row r="2659" spans="1:57" x14ac:dyDescent="0.25">
      <c r="A2659" s="320" t="str">
        <f>IF(AND(D2659&lt;&gt;0,C2659&lt;&gt;0,E2659&lt;&gt;0),IF(B2659&lt;&gt;0,CONCATENATE(B2659,"-AGr",VLOOKUP(C2659,Listen!$A$2:$D$45,4,FALSE),"-",D2659,"-",E2659,),CONCATENATE("AGr",VLOOKUP(C2659,Listen!$A$2:$D$45,4,FALSE),"-",D2659,"-",E2659)),"keine vollständige ID")</f>
        <v>keine vollständige ID</v>
      </c>
      <c r="B2659" s="301"/>
      <c r="C2659" s="287"/>
      <c r="D2659" s="34"/>
      <c r="E2659" s="306"/>
      <c r="F2659" s="116"/>
      <c r="G2659" s="17"/>
      <c r="H2659" s="17"/>
      <c r="I2659" s="17"/>
      <c r="J2659" s="17"/>
      <c r="K2659" s="17"/>
      <c r="L2659" s="17"/>
      <c r="M2659" s="17"/>
      <c r="N2659" s="17"/>
      <c r="O2659" s="116"/>
      <c r="P2659" s="117">
        <f>IF(D2659&gt;A_Stammdaten!$B$12,0,SUM(G2659,H2659,J2659,L2659:M2659)-SUM(I2659,K2659,N2659:O2659))</f>
        <v>0</v>
      </c>
      <c r="Q2659" s="17"/>
      <c r="R2659" s="17"/>
      <c r="S2659" s="17"/>
      <c r="T2659" s="17"/>
      <c r="U2659" s="62">
        <f t="shared" si="863"/>
        <v>0</v>
      </c>
      <c r="V2659" s="34"/>
      <c r="W2659" s="34"/>
      <c r="X2659" s="34"/>
      <c r="Y2659" s="34"/>
      <c r="Z2659" s="34"/>
      <c r="AA2659" s="63" t="str">
        <f t="shared" si="864"/>
        <v>-</v>
      </c>
      <c r="AB2659" s="63" t="str">
        <f t="shared" si="865"/>
        <v>-</v>
      </c>
      <c r="AC2659" s="63">
        <f>IF(ISBLANK($C2659),0,VLOOKUP($C2659,Listen!$A$2:$C$45,2,FALSE))</f>
        <v>0</v>
      </c>
      <c r="AD2659" s="63">
        <f>IF(ISBLANK($C2659),0,VLOOKUP($C2659,Listen!$A$2:$C$45,3,FALSE))</f>
        <v>0</v>
      </c>
      <c r="AE2659" s="49">
        <f t="shared" si="866"/>
        <v>0</v>
      </c>
      <c r="AF2659" s="49">
        <f t="shared" si="866"/>
        <v>0</v>
      </c>
      <c r="AG2659" s="49">
        <f>IFERROR(IF(OR($V2659&lt;&gt;"Ja",VLOOKUP($C2659,Listen!$A$2:$F$45,5,0)="Nein",D2659&lt;IF(C2659="LNG Anbindungsanlagen gemäß separater Festlegung",2022,2023)),$AC2659,$AA2659),0)</f>
        <v>0</v>
      </c>
      <c r="AH2659" s="49">
        <f>IFERROR(IF(OR($V2659&lt;&gt;"Ja",VLOOKUP($C2659,Listen!$A$2:$F$45,5,0)="Nein",D2659&lt;IF(C2659="LNG Anbindungsanlagen gemäß separater Festlegung",2022,2023)),$AC2659,$AA2659),0)</f>
        <v>0</v>
      </c>
      <c r="AI2659" s="49">
        <f>IFERROR(IF(OR($W2659&lt;&gt;"Ja",VLOOKUP($C2659,Listen!$A$2:$F$45,6,0)="Nein"),$AC2659,$AB2659),0)</f>
        <v>0</v>
      </c>
      <c r="AJ2659" s="49">
        <f>IFERROR(IF(OR($W2659&lt;&gt;"Ja",VLOOKUP($C2659,Listen!$A$2:$F$45,6,0)="Nein"),$AC2659,$AB2659),0)</f>
        <v>0</v>
      </c>
      <c r="AK2659" s="49">
        <f>IFERROR(IF(OR($W2659&lt;&gt;"Ja",VLOOKUP($C2659,Listen!$A$2:$F$45,6,0)="Nein"),$AC2659,$AB2659),0)</f>
        <v>0</v>
      </c>
      <c r="AL2659" s="51">
        <f t="shared" si="867"/>
        <v>0</v>
      </c>
      <c r="AM2659" s="296">
        <f>IFERROR(IF(VLOOKUP($C2659,Listen!$A$2:$F$45,6,0)="Ja",MAX(BC2659:BD2659),D_SAV!$BC2659),0)</f>
        <v>0</v>
      </c>
      <c r="AN2659" s="51">
        <f t="shared" si="868"/>
        <v>0</v>
      </c>
      <c r="AP2659" s="304">
        <f t="shared" si="869"/>
        <v>0</v>
      </c>
      <c r="AQ2659" s="304">
        <f t="shared" si="870"/>
        <v>0</v>
      </c>
      <c r="AR2659" s="304">
        <f t="shared" si="871"/>
        <v>0</v>
      </c>
      <c r="AS2659" s="304">
        <f t="shared" si="872"/>
        <v>0</v>
      </c>
      <c r="AT2659" s="304">
        <f t="shared" si="873"/>
        <v>0</v>
      </c>
      <c r="AU2659" s="304">
        <f t="shared" si="874"/>
        <v>0</v>
      </c>
      <c r="AV2659" s="304">
        <f t="shared" si="875"/>
        <v>0</v>
      </c>
      <c r="AW2659" s="304">
        <f t="shared" si="876"/>
        <v>0</v>
      </c>
      <c r="AX2659" s="304">
        <f t="shared" si="877"/>
        <v>0</v>
      </c>
      <c r="AY2659" s="304">
        <f t="shared" si="878"/>
        <v>0</v>
      </c>
      <c r="AZ2659" s="304">
        <f t="shared" si="879"/>
        <v>0</v>
      </c>
      <c r="BA2659" s="304">
        <f t="shared" si="880"/>
        <v>0</v>
      </c>
      <c r="BB2659" s="304">
        <f t="shared" si="881"/>
        <v>0</v>
      </c>
      <c r="BC2659" s="304">
        <f t="shared" si="882"/>
        <v>0</v>
      </c>
      <c r="BD2659" s="304">
        <f t="shared" si="883"/>
        <v>0</v>
      </c>
      <c r="BE2659" s="304">
        <f>IFERROR(IF(VLOOKUP($C2659,Listen!$A$2:$F$45,6,0)="Ja",BB2659-MAX(BC2659:BD2659),BB2659-BC2659),0)</f>
        <v>0</v>
      </c>
    </row>
    <row r="2660" spans="1:57" x14ac:dyDescent="0.25">
      <c r="A2660" s="320" t="str">
        <f>IF(AND(D2660&lt;&gt;0,C2660&lt;&gt;0,E2660&lt;&gt;0),IF(B2660&lt;&gt;0,CONCATENATE(B2660,"-AGr",VLOOKUP(C2660,Listen!$A$2:$D$45,4,FALSE),"-",D2660,"-",E2660,),CONCATENATE("AGr",VLOOKUP(C2660,Listen!$A$2:$D$45,4,FALSE),"-",D2660,"-",E2660)),"keine vollständige ID")</f>
        <v>keine vollständige ID</v>
      </c>
      <c r="B2660" s="301"/>
      <c r="C2660" s="287"/>
      <c r="D2660" s="34"/>
      <c r="E2660" s="306"/>
      <c r="F2660" s="116"/>
      <c r="G2660" s="17"/>
      <c r="H2660" s="17"/>
      <c r="I2660" s="17"/>
      <c r="J2660" s="17"/>
      <c r="K2660" s="17"/>
      <c r="L2660" s="17"/>
      <c r="M2660" s="17"/>
      <c r="N2660" s="17"/>
      <c r="O2660" s="116"/>
      <c r="P2660" s="117">
        <f>IF(D2660&gt;A_Stammdaten!$B$12,0,SUM(G2660,H2660,J2660,L2660:M2660)-SUM(I2660,K2660,N2660:O2660))</f>
        <v>0</v>
      </c>
      <c r="Q2660" s="17"/>
      <c r="R2660" s="17"/>
      <c r="S2660" s="17"/>
      <c r="T2660" s="17"/>
      <c r="U2660" s="62">
        <f t="shared" si="863"/>
        <v>0</v>
      </c>
      <c r="V2660" s="34"/>
      <c r="W2660" s="34"/>
      <c r="X2660" s="34"/>
      <c r="Y2660" s="34"/>
      <c r="Z2660" s="34"/>
      <c r="AA2660" s="63" t="str">
        <f t="shared" si="864"/>
        <v>-</v>
      </c>
      <c r="AB2660" s="63" t="str">
        <f t="shared" si="865"/>
        <v>-</v>
      </c>
      <c r="AC2660" s="63">
        <f>IF(ISBLANK($C2660),0,VLOOKUP($C2660,Listen!$A$2:$C$45,2,FALSE))</f>
        <v>0</v>
      </c>
      <c r="AD2660" s="63">
        <f>IF(ISBLANK($C2660),0,VLOOKUP($C2660,Listen!$A$2:$C$45,3,FALSE))</f>
        <v>0</v>
      </c>
      <c r="AE2660" s="49">
        <f t="shared" si="866"/>
        <v>0</v>
      </c>
      <c r="AF2660" s="49">
        <f t="shared" si="866"/>
        <v>0</v>
      </c>
      <c r="AG2660" s="49">
        <f>IFERROR(IF(OR($V2660&lt;&gt;"Ja",VLOOKUP($C2660,Listen!$A$2:$F$45,5,0)="Nein",D2660&lt;IF(C2660="LNG Anbindungsanlagen gemäß separater Festlegung",2022,2023)),$AC2660,$AA2660),0)</f>
        <v>0</v>
      </c>
      <c r="AH2660" s="49">
        <f>IFERROR(IF(OR($V2660&lt;&gt;"Ja",VLOOKUP($C2660,Listen!$A$2:$F$45,5,0)="Nein",D2660&lt;IF(C2660="LNG Anbindungsanlagen gemäß separater Festlegung",2022,2023)),$AC2660,$AA2660),0)</f>
        <v>0</v>
      </c>
      <c r="AI2660" s="49">
        <f>IFERROR(IF(OR($W2660&lt;&gt;"Ja",VLOOKUP($C2660,Listen!$A$2:$F$45,6,0)="Nein"),$AC2660,$AB2660),0)</f>
        <v>0</v>
      </c>
      <c r="AJ2660" s="49">
        <f>IFERROR(IF(OR($W2660&lt;&gt;"Ja",VLOOKUP($C2660,Listen!$A$2:$F$45,6,0)="Nein"),$AC2660,$AB2660),0)</f>
        <v>0</v>
      </c>
      <c r="AK2660" s="49">
        <f>IFERROR(IF(OR($W2660&lt;&gt;"Ja",VLOOKUP($C2660,Listen!$A$2:$F$45,6,0)="Nein"),$AC2660,$AB2660),0)</f>
        <v>0</v>
      </c>
      <c r="AL2660" s="51">
        <f t="shared" si="867"/>
        <v>0</v>
      </c>
      <c r="AM2660" s="296">
        <f>IFERROR(IF(VLOOKUP($C2660,Listen!$A$2:$F$45,6,0)="Ja",MAX(BC2660:BD2660),D_SAV!$BC2660),0)</f>
        <v>0</v>
      </c>
      <c r="AN2660" s="51">
        <f t="shared" si="868"/>
        <v>0</v>
      </c>
      <c r="AP2660" s="304">
        <f t="shared" si="869"/>
        <v>0</v>
      </c>
      <c r="AQ2660" s="304">
        <f t="shared" si="870"/>
        <v>0</v>
      </c>
      <c r="AR2660" s="304">
        <f t="shared" si="871"/>
        <v>0</v>
      </c>
      <c r="AS2660" s="304">
        <f t="shared" si="872"/>
        <v>0</v>
      </c>
      <c r="AT2660" s="304">
        <f t="shared" si="873"/>
        <v>0</v>
      </c>
      <c r="AU2660" s="304">
        <f t="shared" si="874"/>
        <v>0</v>
      </c>
      <c r="AV2660" s="304">
        <f t="shared" si="875"/>
        <v>0</v>
      </c>
      <c r="AW2660" s="304">
        <f t="shared" si="876"/>
        <v>0</v>
      </c>
      <c r="AX2660" s="304">
        <f t="shared" si="877"/>
        <v>0</v>
      </c>
      <c r="AY2660" s="304">
        <f t="shared" si="878"/>
        <v>0</v>
      </c>
      <c r="AZ2660" s="304">
        <f t="shared" si="879"/>
        <v>0</v>
      </c>
      <c r="BA2660" s="304">
        <f t="shared" si="880"/>
        <v>0</v>
      </c>
      <c r="BB2660" s="304">
        <f t="shared" si="881"/>
        <v>0</v>
      </c>
      <c r="BC2660" s="304">
        <f t="shared" si="882"/>
        <v>0</v>
      </c>
      <c r="BD2660" s="304">
        <f t="shared" si="883"/>
        <v>0</v>
      </c>
      <c r="BE2660" s="304">
        <f>IFERROR(IF(VLOOKUP($C2660,Listen!$A$2:$F$45,6,0)="Ja",BB2660-MAX(BC2660:BD2660),BB2660-BC2660),0)</f>
        <v>0</v>
      </c>
    </row>
    <row r="2661" spans="1:57" x14ac:dyDescent="0.25">
      <c r="A2661" s="320" t="str">
        <f>IF(AND(D2661&lt;&gt;0,C2661&lt;&gt;0,E2661&lt;&gt;0),IF(B2661&lt;&gt;0,CONCATENATE(B2661,"-AGr",VLOOKUP(C2661,Listen!$A$2:$D$45,4,FALSE),"-",D2661,"-",E2661,),CONCATENATE("AGr",VLOOKUP(C2661,Listen!$A$2:$D$45,4,FALSE),"-",D2661,"-",E2661)),"keine vollständige ID")</f>
        <v>keine vollständige ID</v>
      </c>
      <c r="B2661" s="301"/>
      <c r="C2661" s="287"/>
      <c r="D2661" s="34"/>
      <c r="E2661" s="306"/>
      <c r="F2661" s="116"/>
      <c r="G2661" s="17"/>
      <c r="H2661" s="17"/>
      <c r="I2661" s="17"/>
      <c r="J2661" s="17"/>
      <c r="K2661" s="17"/>
      <c r="L2661" s="17"/>
      <c r="M2661" s="17"/>
      <c r="N2661" s="17"/>
      <c r="O2661" s="116"/>
      <c r="P2661" s="117">
        <f>IF(D2661&gt;A_Stammdaten!$B$12,0,SUM(G2661,H2661,J2661,L2661:M2661)-SUM(I2661,K2661,N2661:O2661))</f>
        <v>0</v>
      </c>
      <c r="Q2661" s="17"/>
      <c r="R2661" s="17"/>
      <c r="S2661" s="17"/>
      <c r="T2661" s="17"/>
      <c r="U2661" s="62">
        <f t="shared" si="863"/>
        <v>0</v>
      </c>
      <c r="V2661" s="34"/>
      <c r="W2661" s="34"/>
      <c r="X2661" s="34"/>
      <c r="Y2661" s="34"/>
      <c r="Z2661" s="34"/>
      <c r="AA2661" s="63" t="str">
        <f t="shared" si="864"/>
        <v>-</v>
      </c>
      <c r="AB2661" s="63" t="str">
        <f t="shared" si="865"/>
        <v>-</v>
      </c>
      <c r="AC2661" s="63">
        <f>IF(ISBLANK($C2661),0,VLOOKUP($C2661,Listen!$A$2:$C$45,2,FALSE))</f>
        <v>0</v>
      </c>
      <c r="AD2661" s="63">
        <f>IF(ISBLANK($C2661),0,VLOOKUP($C2661,Listen!$A$2:$C$45,3,FALSE))</f>
        <v>0</v>
      </c>
      <c r="AE2661" s="49">
        <f t="shared" si="866"/>
        <v>0</v>
      </c>
      <c r="AF2661" s="49">
        <f t="shared" si="866"/>
        <v>0</v>
      </c>
      <c r="AG2661" s="49">
        <f>IFERROR(IF(OR($V2661&lt;&gt;"Ja",VLOOKUP($C2661,Listen!$A$2:$F$45,5,0)="Nein",D2661&lt;IF(C2661="LNG Anbindungsanlagen gemäß separater Festlegung",2022,2023)),$AC2661,$AA2661),0)</f>
        <v>0</v>
      </c>
      <c r="AH2661" s="49">
        <f>IFERROR(IF(OR($V2661&lt;&gt;"Ja",VLOOKUP($C2661,Listen!$A$2:$F$45,5,0)="Nein",D2661&lt;IF(C2661="LNG Anbindungsanlagen gemäß separater Festlegung",2022,2023)),$AC2661,$AA2661),0)</f>
        <v>0</v>
      </c>
      <c r="AI2661" s="49">
        <f>IFERROR(IF(OR($W2661&lt;&gt;"Ja",VLOOKUP($C2661,Listen!$A$2:$F$45,6,0)="Nein"),$AC2661,$AB2661),0)</f>
        <v>0</v>
      </c>
      <c r="AJ2661" s="49">
        <f>IFERROR(IF(OR($W2661&lt;&gt;"Ja",VLOOKUP($C2661,Listen!$A$2:$F$45,6,0)="Nein"),$AC2661,$AB2661),0)</f>
        <v>0</v>
      </c>
      <c r="AK2661" s="49">
        <f>IFERROR(IF(OR($W2661&lt;&gt;"Ja",VLOOKUP($C2661,Listen!$A$2:$F$45,6,0)="Nein"),$AC2661,$AB2661),0)</f>
        <v>0</v>
      </c>
      <c r="AL2661" s="51">
        <f t="shared" si="867"/>
        <v>0</v>
      </c>
      <c r="AM2661" s="296">
        <f>IFERROR(IF(VLOOKUP($C2661,Listen!$A$2:$F$45,6,0)="Ja",MAX(BC2661:BD2661),D_SAV!$BC2661),0)</f>
        <v>0</v>
      </c>
      <c r="AN2661" s="51">
        <f t="shared" si="868"/>
        <v>0</v>
      </c>
      <c r="AP2661" s="304">
        <f t="shared" si="869"/>
        <v>0</v>
      </c>
      <c r="AQ2661" s="304">
        <f t="shared" si="870"/>
        <v>0</v>
      </c>
      <c r="AR2661" s="304">
        <f t="shared" si="871"/>
        <v>0</v>
      </c>
      <c r="AS2661" s="304">
        <f t="shared" si="872"/>
        <v>0</v>
      </c>
      <c r="AT2661" s="304">
        <f t="shared" si="873"/>
        <v>0</v>
      </c>
      <c r="AU2661" s="304">
        <f t="shared" si="874"/>
        <v>0</v>
      </c>
      <c r="AV2661" s="304">
        <f t="shared" si="875"/>
        <v>0</v>
      </c>
      <c r="AW2661" s="304">
        <f t="shared" si="876"/>
        <v>0</v>
      </c>
      <c r="AX2661" s="304">
        <f t="shared" si="877"/>
        <v>0</v>
      </c>
      <c r="AY2661" s="304">
        <f t="shared" si="878"/>
        <v>0</v>
      </c>
      <c r="AZ2661" s="304">
        <f t="shared" si="879"/>
        <v>0</v>
      </c>
      <c r="BA2661" s="304">
        <f t="shared" si="880"/>
        <v>0</v>
      </c>
      <c r="BB2661" s="304">
        <f t="shared" si="881"/>
        <v>0</v>
      </c>
      <c r="BC2661" s="304">
        <f t="shared" si="882"/>
        <v>0</v>
      </c>
      <c r="BD2661" s="304">
        <f t="shared" si="883"/>
        <v>0</v>
      </c>
      <c r="BE2661" s="304">
        <f>IFERROR(IF(VLOOKUP($C2661,Listen!$A$2:$F$45,6,0)="Ja",BB2661-MAX(BC2661:BD2661),BB2661-BC2661),0)</f>
        <v>0</v>
      </c>
    </row>
    <row r="2662" spans="1:57" x14ac:dyDescent="0.25">
      <c r="A2662" s="320" t="str">
        <f>IF(AND(D2662&lt;&gt;0,C2662&lt;&gt;0,E2662&lt;&gt;0),IF(B2662&lt;&gt;0,CONCATENATE(B2662,"-AGr",VLOOKUP(C2662,Listen!$A$2:$D$45,4,FALSE),"-",D2662,"-",E2662,),CONCATENATE("AGr",VLOOKUP(C2662,Listen!$A$2:$D$45,4,FALSE),"-",D2662,"-",E2662)),"keine vollständige ID")</f>
        <v>keine vollständige ID</v>
      </c>
      <c r="B2662" s="301"/>
      <c r="C2662" s="287"/>
      <c r="D2662" s="34"/>
      <c r="E2662" s="306"/>
      <c r="F2662" s="116"/>
      <c r="G2662" s="17"/>
      <c r="H2662" s="17"/>
      <c r="I2662" s="17"/>
      <c r="J2662" s="17"/>
      <c r="K2662" s="17"/>
      <c r="L2662" s="17"/>
      <c r="M2662" s="17"/>
      <c r="N2662" s="17"/>
      <c r="O2662" s="116"/>
      <c r="P2662" s="117">
        <f>IF(D2662&gt;A_Stammdaten!$B$12,0,SUM(G2662,H2662,J2662,L2662:M2662)-SUM(I2662,K2662,N2662:O2662))</f>
        <v>0</v>
      </c>
      <c r="Q2662" s="17"/>
      <c r="R2662" s="17"/>
      <c r="S2662" s="17"/>
      <c r="T2662" s="17"/>
      <c r="U2662" s="62">
        <f t="shared" si="863"/>
        <v>0</v>
      </c>
      <c r="V2662" s="34"/>
      <c r="W2662" s="34"/>
      <c r="X2662" s="34"/>
      <c r="Y2662" s="34"/>
      <c r="Z2662" s="34"/>
      <c r="AA2662" s="63" t="str">
        <f t="shared" si="864"/>
        <v>-</v>
      </c>
      <c r="AB2662" s="63" t="str">
        <f t="shared" si="865"/>
        <v>-</v>
      </c>
      <c r="AC2662" s="63">
        <f>IF(ISBLANK($C2662),0,VLOOKUP($C2662,Listen!$A$2:$C$45,2,FALSE))</f>
        <v>0</v>
      </c>
      <c r="AD2662" s="63">
        <f>IF(ISBLANK($C2662),0,VLOOKUP($C2662,Listen!$A$2:$C$45,3,FALSE))</f>
        <v>0</v>
      </c>
      <c r="AE2662" s="49">
        <f t="shared" si="866"/>
        <v>0</v>
      </c>
      <c r="AF2662" s="49">
        <f t="shared" si="866"/>
        <v>0</v>
      </c>
      <c r="AG2662" s="49">
        <f>IFERROR(IF(OR($V2662&lt;&gt;"Ja",VLOOKUP($C2662,Listen!$A$2:$F$45,5,0)="Nein",D2662&lt;IF(C2662="LNG Anbindungsanlagen gemäß separater Festlegung",2022,2023)),$AC2662,$AA2662),0)</f>
        <v>0</v>
      </c>
      <c r="AH2662" s="49">
        <f>IFERROR(IF(OR($V2662&lt;&gt;"Ja",VLOOKUP($C2662,Listen!$A$2:$F$45,5,0)="Nein",D2662&lt;IF(C2662="LNG Anbindungsanlagen gemäß separater Festlegung",2022,2023)),$AC2662,$AA2662),0)</f>
        <v>0</v>
      </c>
      <c r="AI2662" s="49">
        <f>IFERROR(IF(OR($W2662&lt;&gt;"Ja",VLOOKUP($C2662,Listen!$A$2:$F$45,6,0)="Nein"),$AC2662,$AB2662),0)</f>
        <v>0</v>
      </c>
      <c r="AJ2662" s="49">
        <f>IFERROR(IF(OR($W2662&lt;&gt;"Ja",VLOOKUP($C2662,Listen!$A$2:$F$45,6,0)="Nein"),$AC2662,$AB2662),0)</f>
        <v>0</v>
      </c>
      <c r="AK2662" s="49">
        <f>IFERROR(IF(OR($W2662&lt;&gt;"Ja",VLOOKUP($C2662,Listen!$A$2:$F$45,6,0)="Nein"),$AC2662,$AB2662),0)</f>
        <v>0</v>
      </c>
      <c r="AL2662" s="51">
        <f t="shared" si="867"/>
        <v>0</v>
      </c>
      <c r="AM2662" s="296">
        <f>IFERROR(IF(VLOOKUP($C2662,Listen!$A$2:$F$45,6,0)="Ja",MAX(BC2662:BD2662),D_SAV!$BC2662),0)</f>
        <v>0</v>
      </c>
      <c r="AN2662" s="51">
        <f t="shared" si="868"/>
        <v>0</v>
      </c>
      <c r="AP2662" s="304">
        <f t="shared" si="869"/>
        <v>0</v>
      </c>
      <c r="AQ2662" s="304">
        <f t="shared" si="870"/>
        <v>0</v>
      </c>
      <c r="AR2662" s="304">
        <f t="shared" si="871"/>
        <v>0</v>
      </c>
      <c r="AS2662" s="304">
        <f t="shared" si="872"/>
        <v>0</v>
      </c>
      <c r="AT2662" s="304">
        <f t="shared" si="873"/>
        <v>0</v>
      </c>
      <c r="AU2662" s="304">
        <f t="shared" si="874"/>
        <v>0</v>
      </c>
      <c r="AV2662" s="304">
        <f t="shared" si="875"/>
        <v>0</v>
      </c>
      <c r="AW2662" s="304">
        <f t="shared" si="876"/>
        <v>0</v>
      </c>
      <c r="AX2662" s="304">
        <f t="shared" si="877"/>
        <v>0</v>
      </c>
      <c r="AY2662" s="304">
        <f t="shared" si="878"/>
        <v>0</v>
      </c>
      <c r="AZ2662" s="304">
        <f t="shared" si="879"/>
        <v>0</v>
      </c>
      <c r="BA2662" s="304">
        <f t="shared" si="880"/>
        <v>0</v>
      </c>
      <c r="BB2662" s="304">
        <f t="shared" si="881"/>
        <v>0</v>
      </c>
      <c r="BC2662" s="304">
        <f t="shared" si="882"/>
        <v>0</v>
      </c>
      <c r="BD2662" s="304">
        <f t="shared" si="883"/>
        <v>0</v>
      </c>
      <c r="BE2662" s="304">
        <f>IFERROR(IF(VLOOKUP($C2662,Listen!$A$2:$F$45,6,0)="Ja",BB2662-MAX(BC2662:BD2662),BB2662-BC2662),0)</f>
        <v>0</v>
      </c>
    </row>
    <row r="2663" spans="1:57" x14ac:dyDescent="0.25">
      <c r="A2663" s="320" t="str">
        <f>IF(AND(D2663&lt;&gt;0,C2663&lt;&gt;0,E2663&lt;&gt;0),IF(B2663&lt;&gt;0,CONCATENATE(B2663,"-AGr",VLOOKUP(C2663,Listen!$A$2:$D$45,4,FALSE),"-",D2663,"-",E2663,),CONCATENATE("AGr",VLOOKUP(C2663,Listen!$A$2:$D$45,4,FALSE),"-",D2663,"-",E2663)),"keine vollständige ID")</f>
        <v>keine vollständige ID</v>
      </c>
      <c r="B2663" s="301"/>
      <c r="C2663" s="287"/>
      <c r="D2663" s="34"/>
      <c r="E2663" s="306"/>
      <c r="F2663" s="116"/>
      <c r="G2663" s="17"/>
      <c r="H2663" s="17"/>
      <c r="I2663" s="17"/>
      <c r="J2663" s="17"/>
      <c r="K2663" s="17"/>
      <c r="L2663" s="17"/>
      <c r="M2663" s="17"/>
      <c r="N2663" s="17"/>
      <c r="O2663" s="116"/>
      <c r="P2663" s="117">
        <f>IF(D2663&gt;A_Stammdaten!$B$12,0,SUM(G2663,H2663,J2663,L2663:M2663)-SUM(I2663,K2663,N2663:O2663))</f>
        <v>0</v>
      </c>
      <c r="Q2663" s="17"/>
      <c r="R2663" s="17"/>
      <c r="S2663" s="17"/>
      <c r="T2663" s="17"/>
      <c r="U2663" s="62">
        <f t="shared" si="863"/>
        <v>0</v>
      </c>
      <c r="V2663" s="34"/>
      <c r="W2663" s="34"/>
      <c r="X2663" s="34"/>
      <c r="Y2663" s="34"/>
      <c r="Z2663" s="34"/>
      <c r="AA2663" s="63" t="str">
        <f t="shared" si="864"/>
        <v>-</v>
      </c>
      <c r="AB2663" s="63" t="str">
        <f t="shared" si="865"/>
        <v>-</v>
      </c>
      <c r="AC2663" s="63">
        <f>IF(ISBLANK($C2663),0,VLOOKUP($C2663,Listen!$A$2:$C$45,2,FALSE))</f>
        <v>0</v>
      </c>
      <c r="AD2663" s="63">
        <f>IF(ISBLANK($C2663),0,VLOOKUP($C2663,Listen!$A$2:$C$45,3,FALSE))</f>
        <v>0</v>
      </c>
      <c r="AE2663" s="49">
        <f t="shared" si="866"/>
        <v>0</v>
      </c>
      <c r="AF2663" s="49">
        <f t="shared" si="866"/>
        <v>0</v>
      </c>
      <c r="AG2663" s="49">
        <f>IFERROR(IF(OR($V2663&lt;&gt;"Ja",VLOOKUP($C2663,Listen!$A$2:$F$45,5,0)="Nein",D2663&lt;IF(C2663="LNG Anbindungsanlagen gemäß separater Festlegung",2022,2023)),$AC2663,$AA2663),0)</f>
        <v>0</v>
      </c>
      <c r="AH2663" s="49">
        <f>IFERROR(IF(OR($V2663&lt;&gt;"Ja",VLOOKUP($C2663,Listen!$A$2:$F$45,5,0)="Nein",D2663&lt;IF(C2663="LNG Anbindungsanlagen gemäß separater Festlegung",2022,2023)),$AC2663,$AA2663),0)</f>
        <v>0</v>
      </c>
      <c r="AI2663" s="49">
        <f>IFERROR(IF(OR($W2663&lt;&gt;"Ja",VLOOKUP($C2663,Listen!$A$2:$F$45,6,0)="Nein"),$AC2663,$AB2663),0)</f>
        <v>0</v>
      </c>
      <c r="AJ2663" s="49">
        <f>IFERROR(IF(OR($W2663&lt;&gt;"Ja",VLOOKUP($C2663,Listen!$A$2:$F$45,6,0)="Nein"),$AC2663,$AB2663),0)</f>
        <v>0</v>
      </c>
      <c r="AK2663" s="49">
        <f>IFERROR(IF(OR($W2663&lt;&gt;"Ja",VLOOKUP($C2663,Listen!$A$2:$F$45,6,0)="Nein"),$AC2663,$AB2663),0)</f>
        <v>0</v>
      </c>
      <c r="AL2663" s="51">
        <f t="shared" si="867"/>
        <v>0</v>
      </c>
      <c r="AM2663" s="296">
        <f>IFERROR(IF(VLOOKUP($C2663,Listen!$A$2:$F$45,6,0)="Ja",MAX(BC2663:BD2663),D_SAV!$BC2663),0)</f>
        <v>0</v>
      </c>
      <c r="AN2663" s="51">
        <f t="shared" si="868"/>
        <v>0</v>
      </c>
      <c r="AP2663" s="304">
        <f t="shared" si="869"/>
        <v>0</v>
      </c>
      <c r="AQ2663" s="304">
        <f t="shared" si="870"/>
        <v>0</v>
      </c>
      <c r="AR2663" s="304">
        <f t="shared" si="871"/>
        <v>0</v>
      </c>
      <c r="AS2663" s="304">
        <f t="shared" si="872"/>
        <v>0</v>
      </c>
      <c r="AT2663" s="304">
        <f t="shared" si="873"/>
        <v>0</v>
      </c>
      <c r="AU2663" s="304">
        <f t="shared" si="874"/>
        <v>0</v>
      </c>
      <c r="AV2663" s="304">
        <f t="shared" si="875"/>
        <v>0</v>
      </c>
      <c r="AW2663" s="304">
        <f t="shared" si="876"/>
        <v>0</v>
      </c>
      <c r="AX2663" s="304">
        <f t="shared" si="877"/>
        <v>0</v>
      </c>
      <c r="AY2663" s="304">
        <f t="shared" si="878"/>
        <v>0</v>
      </c>
      <c r="AZ2663" s="304">
        <f t="shared" si="879"/>
        <v>0</v>
      </c>
      <c r="BA2663" s="304">
        <f t="shared" si="880"/>
        <v>0</v>
      </c>
      <c r="BB2663" s="304">
        <f t="shared" si="881"/>
        <v>0</v>
      </c>
      <c r="BC2663" s="304">
        <f t="shared" si="882"/>
        <v>0</v>
      </c>
      <c r="BD2663" s="304">
        <f t="shared" si="883"/>
        <v>0</v>
      </c>
      <c r="BE2663" s="304">
        <f>IFERROR(IF(VLOOKUP($C2663,Listen!$A$2:$F$45,6,0)="Ja",BB2663-MAX(BC2663:BD2663),BB2663-BC2663),0)</f>
        <v>0</v>
      </c>
    </row>
    <row r="2664" spans="1:57" x14ac:dyDescent="0.25">
      <c r="A2664" s="320" t="str">
        <f>IF(AND(D2664&lt;&gt;0,C2664&lt;&gt;0,E2664&lt;&gt;0),IF(B2664&lt;&gt;0,CONCATENATE(B2664,"-AGr",VLOOKUP(C2664,Listen!$A$2:$D$45,4,FALSE),"-",D2664,"-",E2664,),CONCATENATE("AGr",VLOOKUP(C2664,Listen!$A$2:$D$45,4,FALSE),"-",D2664,"-",E2664)),"keine vollständige ID")</f>
        <v>keine vollständige ID</v>
      </c>
      <c r="B2664" s="301"/>
      <c r="C2664" s="287"/>
      <c r="D2664" s="34"/>
      <c r="E2664" s="306"/>
      <c r="F2664" s="116"/>
      <c r="G2664" s="17"/>
      <c r="H2664" s="17"/>
      <c r="I2664" s="17"/>
      <c r="J2664" s="17"/>
      <c r="K2664" s="17"/>
      <c r="L2664" s="17"/>
      <c r="M2664" s="17"/>
      <c r="N2664" s="17"/>
      <c r="O2664" s="116"/>
      <c r="P2664" s="117">
        <f>IF(D2664&gt;A_Stammdaten!$B$12,0,SUM(G2664,H2664,J2664,L2664:M2664)-SUM(I2664,K2664,N2664:O2664))</f>
        <v>0</v>
      </c>
      <c r="Q2664" s="17"/>
      <c r="R2664" s="17"/>
      <c r="S2664" s="17"/>
      <c r="T2664" s="17"/>
      <c r="U2664" s="62">
        <f t="shared" si="863"/>
        <v>0</v>
      </c>
      <c r="V2664" s="34"/>
      <c r="W2664" s="34"/>
      <c r="X2664" s="34"/>
      <c r="Y2664" s="34"/>
      <c r="Z2664" s="34"/>
      <c r="AA2664" s="63" t="str">
        <f t="shared" si="864"/>
        <v>-</v>
      </c>
      <c r="AB2664" s="63" t="str">
        <f t="shared" si="865"/>
        <v>-</v>
      </c>
      <c r="AC2664" s="63">
        <f>IF(ISBLANK($C2664),0,VLOOKUP($C2664,Listen!$A$2:$C$45,2,FALSE))</f>
        <v>0</v>
      </c>
      <c r="AD2664" s="63">
        <f>IF(ISBLANK($C2664),0,VLOOKUP($C2664,Listen!$A$2:$C$45,3,FALSE))</f>
        <v>0</v>
      </c>
      <c r="AE2664" s="49">
        <f t="shared" si="866"/>
        <v>0</v>
      </c>
      <c r="AF2664" s="49">
        <f t="shared" si="866"/>
        <v>0</v>
      </c>
      <c r="AG2664" s="49">
        <f>IFERROR(IF(OR($V2664&lt;&gt;"Ja",VLOOKUP($C2664,Listen!$A$2:$F$45,5,0)="Nein",D2664&lt;IF(C2664="LNG Anbindungsanlagen gemäß separater Festlegung",2022,2023)),$AC2664,$AA2664),0)</f>
        <v>0</v>
      </c>
      <c r="AH2664" s="49">
        <f>IFERROR(IF(OR($V2664&lt;&gt;"Ja",VLOOKUP($C2664,Listen!$A$2:$F$45,5,0)="Nein",D2664&lt;IF(C2664="LNG Anbindungsanlagen gemäß separater Festlegung",2022,2023)),$AC2664,$AA2664),0)</f>
        <v>0</v>
      </c>
      <c r="AI2664" s="49">
        <f>IFERROR(IF(OR($W2664&lt;&gt;"Ja",VLOOKUP($C2664,Listen!$A$2:$F$45,6,0)="Nein"),$AC2664,$AB2664),0)</f>
        <v>0</v>
      </c>
      <c r="AJ2664" s="49">
        <f>IFERROR(IF(OR($W2664&lt;&gt;"Ja",VLOOKUP($C2664,Listen!$A$2:$F$45,6,0)="Nein"),$AC2664,$AB2664),0)</f>
        <v>0</v>
      </c>
      <c r="AK2664" s="49">
        <f>IFERROR(IF(OR($W2664&lt;&gt;"Ja",VLOOKUP($C2664,Listen!$A$2:$F$45,6,0)="Nein"),$AC2664,$AB2664),0)</f>
        <v>0</v>
      </c>
      <c r="AL2664" s="51">
        <f t="shared" si="867"/>
        <v>0</v>
      </c>
      <c r="AM2664" s="296">
        <f>IFERROR(IF(VLOOKUP($C2664,Listen!$A$2:$F$45,6,0)="Ja",MAX(BC2664:BD2664),D_SAV!$BC2664),0)</f>
        <v>0</v>
      </c>
      <c r="AN2664" s="51">
        <f t="shared" si="868"/>
        <v>0</v>
      </c>
      <c r="AP2664" s="304">
        <f t="shared" si="869"/>
        <v>0</v>
      </c>
      <c r="AQ2664" s="304">
        <f t="shared" si="870"/>
        <v>0</v>
      </c>
      <c r="AR2664" s="304">
        <f t="shared" si="871"/>
        <v>0</v>
      </c>
      <c r="AS2664" s="304">
        <f t="shared" si="872"/>
        <v>0</v>
      </c>
      <c r="AT2664" s="304">
        <f t="shared" si="873"/>
        <v>0</v>
      </c>
      <c r="AU2664" s="304">
        <f t="shared" si="874"/>
        <v>0</v>
      </c>
      <c r="AV2664" s="304">
        <f t="shared" si="875"/>
        <v>0</v>
      </c>
      <c r="AW2664" s="304">
        <f t="shared" si="876"/>
        <v>0</v>
      </c>
      <c r="AX2664" s="304">
        <f t="shared" si="877"/>
        <v>0</v>
      </c>
      <c r="AY2664" s="304">
        <f t="shared" si="878"/>
        <v>0</v>
      </c>
      <c r="AZ2664" s="304">
        <f t="shared" si="879"/>
        <v>0</v>
      </c>
      <c r="BA2664" s="304">
        <f t="shared" si="880"/>
        <v>0</v>
      </c>
      <c r="BB2664" s="304">
        <f t="shared" si="881"/>
        <v>0</v>
      </c>
      <c r="BC2664" s="304">
        <f t="shared" si="882"/>
        <v>0</v>
      </c>
      <c r="BD2664" s="304">
        <f t="shared" si="883"/>
        <v>0</v>
      </c>
      <c r="BE2664" s="304">
        <f>IFERROR(IF(VLOOKUP($C2664,Listen!$A$2:$F$45,6,0)="Ja",BB2664-MAX(BC2664:BD2664),BB2664-BC2664),0)</f>
        <v>0</v>
      </c>
    </row>
    <row r="2665" spans="1:57" x14ac:dyDescent="0.25">
      <c r="A2665" s="320" t="str">
        <f>IF(AND(D2665&lt;&gt;0,C2665&lt;&gt;0,E2665&lt;&gt;0),IF(B2665&lt;&gt;0,CONCATENATE(B2665,"-AGr",VLOOKUP(C2665,Listen!$A$2:$D$45,4,FALSE),"-",D2665,"-",E2665,),CONCATENATE("AGr",VLOOKUP(C2665,Listen!$A$2:$D$45,4,FALSE),"-",D2665,"-",E2665)),"keine vollständige ID")</f>
        <v>keine vollständige ID</v>
      </c>
      <c r="B2665" s="301"/>
      <c r="C2665" s="287"/>
      <c r="D2665" s="34"/>
      <c r="E2665" s="306"/>
      <c r="F2665" s="116"/>
      <c r="G2665" s="17"/>
      <c r="H2665" s="17"/>
      <c r="I2665" s="17"/>
      <c r="J2665" s="17"/>
      <c r="K2665" s="17"/>
      <c r="L2665" s="17"/>
      <c r="M2665" s="17"/>
      <c r="N2665" s="17"/>
      <c r="O2665" s="116"/>
      <c r="P2665" s="117">
        <f>IF(D2665&gt;A_Stammdaten!$B$12,0,SUM(G2665,H2665,J2665,L2665:M2665)-SUM(I2665,K2665,N2665:O2665))</f>
        <v>0</v>
      </c>
      <c r="Q2665" s="17"/>
      <c r="R2665" s="17"/>
      <c r="S2665" s="17"/>
      <c r="T2665" s="17"/>
      <c r="U2665" s="62">
        <f t="shared" si="863"/>
        <v>0</v>
      </c>
      <c r="V2665" s="34"/>
      <c r="W2665" s="34"/>
      <c r="X2665" s="34"/>
      <c r="Y2665" s="34"/>
      <c r="Z2665" s="34"/>
      <c r="AA2665" s="63" t="str">
        <f t="shared" si="864"/>
        <v>-</v>
      </c>
      <c r="AB2665" s="63" t="str">
        <f t="shared" si="865"/>
        <v>-</v>
      </c>
      <c r="AC2665" s="63">
        <f>IF(ISBLANK($C2665),0,VLOOKUP($C2665,Listen!$A$2:$C$45,2,FALSE))</f>
        <v>0</v>
      </c>
      <c r="AD2665" s="63">
        <f>IF(ISBLANK($C2665),0,VLOOKUP($C2665,Listen!$A$2:$C$45,3,FALSE))</f>
        <v>0</v>
      </c>
      <c r="AE2665" s="49">
        <f t="shared" si="866"/>
        <v>0</v>
      </c>
      <c r="AF2665" s="49">
        <f t="shared" si="866"/>
        <v>0</v>
      </c>
      <c r="AG2665" s="49">
        <f>IFERROR(IF(OR($V2665&lt;&gt;"Ja",VLOOKUP($C2665,Listen!$A$2:$F$45,5,0)="Nein",D2665&lt;IF(C2665="LNG Anbindungsanlagen gemäß separater Festlegung",2022,2023)),$AC2665,$AA2665),0)</f>
        <v>0</v>
      </c>
      <c r="AH2665" s="49">
        <f>IFERROR(IF(OR($V2665&lt;&gt;"Ja",VLOOKUP($C2665,Listen!$A$2:$F$45,5,0)="Nein",D2665&lt;IF(C2665="LNG Anbindungsanlagen gemäß separater Festlegung",2022,2023)),$AC2665,$AA2665),0)</f>
        <v>0</v>
      </c>
      <c r="AI2665" s="49">
        <f>IFERROR(IF(OR($W2665&lt;&gt;"Ja",VLOOKUP($C2665,Listen!$A$2:$F$45,6,0)="Nein"),$AC2665,$AB2665),0)</f>
        <v>0</v>
      </c>
      <c r="AJ2665" s="49">
        <f>IFERROR(IF(OR($W2665&lt;&gt;"Ja",VLOOKUP($C2665,Listen!$A$2:$F$45,6,0)="Nein"),$AC2665,$AB2665),0)</f>
        <v>0</v>
      </c>
      <c r="AK2665" s="49">
        <f>IFERROR(IF(OR($W2665&lt;&gt;"Ja",VLOOKUP($C2665,Listen!$A$2:$F$45,6,0)="Nein"),$AC2665,$AB2665),0)</f>
        <v>0</v>
      </c>
      <c r="AL2665" s="51">
        <f t="shared" si="867"/>
        <v>0</v>
      </c>
      <c r="AM2665" s="296">
        <f>IFERROR(IF(VLOOKUP($C2665,Listen!$A$2:$F$45,6,0)="Ja",MAX(BC2665:BD2665),D_SAV!$BC2665),0)</f>
        <v>0</v>
      </c>
      <c r="AN2665" s="51">
        <f t="shared" si="868"/>
        <v>0</v>
      </c>
      <c r="AP2665" s="304">
        <f t="shared" si="869"/>
        <v>0</v>
      </c>
      <c r="AQ2665" s="304">
        <f t="shared" si="870"/>
        <v>0</v>
      </c>
      <c r="AR2665" s="304">
        <f t="shared" si="871"/>
        <v>0</v>
      </c>
      <c r="AS2665" s="304">
        <f t="shared" si="872"/>
        <v>0</v>
      </c>
      <c r="AT2665" s="304">
        <f t="shared" si="873"/>
        <v>0</v>
      </c>
      <c r="AU2665" s="304">
        <f t="shared" si="874"/>
        <v>0</v>
      </c>
      <c r="AV2665" s="304">
        <f t="shared" si="875"/>
        <v>0</v>
      </c>
      <c r="AW2665" s="304">
        <f t="shared" si="876"/>
        <v>0</v>
      </c>
      <c r="AX2665" s="304">
        <f t="shared" si="877"/>
        <v>0</v>
      </c>
      <c r="AY2665" s="304">
        <f t="shared" si="878"/>
        <v>0</v>
      </c>
      <c r="AZ2665" s="304">
        <f t="shared" si="879"/>
        <v>0</v>
      </c>
      <c r="BA2665" s="304">
        <f t="shared" si="880"/>
        <v>0</v>
      </c>
      <c r="BB2665" s="304">
        <f t="shared" si="881"/>
        <v>0</v>
      </c>
      <c r="BC2665" s="304">
        <f t="shared" si="882"/>
        <v>0</v>
      </c>
      <c r="BD2665" s="304">
        <f t="shared" si="883"/>
        <v>0</v>
      </c>
      <c r="BE2665" s="304">
        <f>IFERROR(IF(VLOOKUP($C2665,Listen!$A$2:$F$45,6,0)="Ja",BB2665-MAX(BC2665:BD2665),BB2665-BC2665),0)</f>
        <v>0</v>
      </c>
    </row>
    <row r="2666" spans="1:57" x14ac:dyDescent="0.25">
      <c r="A2666" s="320" t="str">
        <f>IF(AND(D2666&lt;&gt;0,C2666&lt;&gt;0,E2666&lt;&gt;0),IF(B2666&lt;&gt;0,CONCATENATE(B2666,"-AGr",VLOOKUP(C2666,Listen!$A$2:$D$45,4,FALSE),"-",D2666,"-",E2666,),CONCATENATE("AGr",VLOOKUP(C2666,Listen!$A$2:$D$45,4,FALSE),"-",D2666,"-",E2666)),"keine vollständige ID")</f>
        <v>keine vollständige ID</v>
      </c>
      <c r="B2666" s="301"/>
      <c r="C2666" s="287"/>
      <c r="D2666" s="34"/>
      <c r="E2666" s="306"/>
      <c r="F2666" s="116"/>
      <c r="G2666" s="17"/>
      <c r="H2666" s="17"/>
      <c r="I2666" s="17"/>
      <c r="J2666" s="17"/>
      <c r="K2666" s="17"/>
      <c r="L2666" s="17"/>
      <c r="M2666" s="17"/>
      <c r="N2666" s="17"/>
      <c r="O2666" s="116"/>
      <c r="P2666" s="117">
        <f>IF(D2666&gt;A_Stammdaten!$B$12,0,SUM(G2666,H2666,J2666,L2666:M2666)-SUM(I2666,K2666,N2666:O2666))</f>
        <v>0</v>
      </c>
      <c r="Q2666" s="17"/>
      <c r="R2666" s="17"/>
      <c r="S2666" s="17"/>
      <c r="T2666" s="17"/>
      <c r="U2666" s="62">
        <f t="shared" si="863"/>
        <v>0</v>
      </c>
      <c r="V2666" s="34"/>
      <c r="W2666" s="34"/>
      <c r="X2666" s="34"/>
      <c r="Y2666" s="34"/>
      <c r="Z2666" s="34"/>
      <c r="AA2666" s="63" t="str">
        <f t="shared" si="864"/>
        <v>-</v>
      </c>
      <c r="AB2666" s="63" t="str">
        <f t="shared" si="865"/>
        <v>-</v>
      </c>
      <c r="AC2666" s="63">
        <f>IF(ISBLANK($C2666),0,VLOOKUP($C2666,Listen!$A$2:$C$45,2,FALSE))</f>
        <v>0</v>
      </c>
      <c r="AD2666" s="63">
        <f>IF(ISBLANK($C2666),0,VLOOKUP($C2666,Listen!$A$2:$C$45,3,FALSE))</f>
        <v>0</v>
      </c>
      <c r="AE2666" s="49">
        <f t="shared" si="866"/>
        <v>0</v>
      </c>
      <c r="AF2666" s="49">
        <f t="shared" si="866"/>
        <v>0</v>
      </c>
      <c r="AG2666" s="49">
        <f>IFERROR(IF(OR($V2666&lt;&gt;"Ja",VLOOKUP($C2666,Listen!$A$2:$F$45,5,0)="Nein",D2666&lt;IF(C2666="LNG Anbindungsanlagen gemäß separater Festlegung",2022,2023)),$AC2666,$AA2666),0)</f>
        <v>0</v>
      </c>
      <c r="AH2666" s="49">
        <f>IFERROR(IF(OR($V2666&lt;&gt;"Ja",VLOOKUP($C2666,Listen!$A$2:$F$45,5,0)="Nein",D2666&lt;IF(C2666="LNG Anbindungsanlagen gemäß separater Festlegung",2022,2023)),$AC2666,$AA2666),0)</f>
        <v>0</v>
      </c>
      <c r="AI2666" s="49">
        <f>IFERROR(IF(OR($W2666&lt;&gt;"Ja",VLOOKUP($C2666,Listen!$A$2:$F$45,6,0)="Nein"),$AC2666,$AB2666),0)</f>
        <v>0</v>
      </c>
      <c r="AJ2666" s="49">
        <f>IFERROR(IF(OR($W2666&lt;&gt;"Ja",VLOOKUP($C2666,Listen!$A$2:$F$45,6,0)="Nein"),$AC2666,$AB2666),0)</f>
        <v>0</v>
      </c>
      <c r="AK2666" s="49">
        <f>IFERROR(IF(OR($W2666&lt;&gt;"Ja",VLOOKUP($C2666,Listen!$A$2:$F$45,6,0)="Nein"),$AC2666,$AB2666),0)</f>
        <v>0</v>
      </c>
      <c r="AL2666" s="51">
        <f t="shared" si="867"/>
        <v>0</v>
      </c>
      <c r="AM2666" s="296">
        <f>IFERROR(IF(VLOOKUP($C2666,Listen!$A$2:$F$45,6,0)="Ja",MAX(BC2666:BD2666),D_SAV!$BC2666),0)</f>
        <v>0</v>
      </c>
      <c r="AN2666" s="51">
        <f t="shared" si="868"/>
        <v>0</v>
      </c>
      <c r="AP2666" s="304">
        <f t="shared" si="869"/>
        <v>0</v>
      </c>
      <c r="AQ2666" s="304">
        <f t="shared" si="870"/>
        <v>0</v>
      </c>
      <c r="AR2666" s="304">
        <f t="shared" si="871"/>
        <v>0</v>
      </c>
      <c r="AS2666" s="304">
        <f t="shared" si="872"/>
        <v>0</v>
      </c>
      <c r="AT2666" s="304">
        <f t="shared" si="873"/>
        <v>0</v>
      </c>
      <c r="AU2666" s="304">
        <f t="shared" si="874"/>
        <v>0</v>
      </c>
      <c r="AV2666" s="304">
        <f t="shared" si="875"/>
        <v>0</v>
      </c>
      <c r="AW2666" s="304">
        <f t="shared" si="876"/>
        <v>0</v>
      </c>
      <c r="AX2666" s="304">
        <f t="shared" si="877"/>
        <v>0</v>
      </c>
      <c r="AY2666" s="304">
        <f t="shared" si="878"/>
        <v>0</v>
      </c>
      <c r="AZ2666" s="304">
        <f t="shared" si="879"/>
        <v>0</v>
      </c>
      <c r="BA2666" s="304">
        <f t="shared" si="880"/>
        <v>0</v>
      </c>
      <c r="BB2666" s="304">
        <f t="shared" si="881"/>
        <v>0</v>
      </c>
      <c r="BC2666" s="304">
        <f t="shared" si="882"/>
        <v>0</v>
      </c>
      <c r="BD2666" s="304">
        <f t="shared" si="883"/>
        <v>0</v>
      </c>
      <c r="BE2666" s="304">
        <f>IFERROR(IF(VLOOKUP($C2666,Listen!$A$2:$F$45,6,0)="Ja",BB2666-MAX(BC2666:BD2666),BB2666-BC2666),0)</f>
        <v>0</v>
      </c>
    </row>
    <row r="2667" spans="1:57" x14ac:dyDescent="0.25">
      <c r="A2667" s="320" t="str">
        <f>IF(AND(D2667&lt;&gt;0,C2667&lt;&gt;0,E2667&lt;&gt;0),IF(B2667&lt;&gt;0,CONCATENATE(B2667,"-AGr",VLOOKUP(C2667,Listen!$A$2:$D$45,4,FALSE),"-",D2667,"-",E2667,),CONCATENATE("AGr",VLOOKUP(C2667,Listen!$A$2:$D$45,4,FALSE),"-",D2667,"-",E2667)),"keine vollständige ID")</f>
        <v>keine vollständige ID</v>
      </c>
      <c r="B2667" s="301"/>
      <c r="C2667" s="287"/>
      <c r="D2667" s="34"/>
      <c r="E2667" s="306"/>
      <c r="F2667" s="116"/>
      <c r="G2667" s="17"/>
      <c r="H2667" s="17"/>
      <c r="I2667" s="17"/>
      <c r="J2667" s="17"/>
      <c r="K2667" s="17"/>
      <c r="L2667" s="17"/>
      <c r="M2667" s="17"/>
      <c r="N2667" s="17"/>
      <c r="O2667" s="116"/>
      <c r="P2667" s="117">
        <f>IF(D2667&gt;A_Stammdaten!$B$12,0,SUM(G2667,H2667,J2667,L2667:M2667)-SUM(I2667,K2667,N2667:O2667))</f>
        <v>0</v>
      </c>
      <c r="Q2667" s="17"/>
      <c r="R2667" s="17"/>
      <c r="S2667" s="17"/>
      <c r="T2667" s="17"/>
      <c r="U2667" s="62">
        <f t="shared" si="863"/>
        <v>0</v>
      </c>
      <c r="V2667" s="34"/>
      <c r="W2667" s="34"/>
      <c r="X2667" s="34"/>
      <c r="Y2667" s="34"/>
      <c r="Z2667" s="34"/>
      <c r="AA2667" s="63" t="str">
        <f t="shared" si="864"/>
        <v>-</v>
      </c>
      <c r="AB2667" s="63" t="str">
        <f t="shared" si="865"/>
        <v>-</v>
      </c>
      <c r="AC2667" s="63">
        <f>IF(ISBLANK($C2667),0,VLOOKUP($C2667,Listen!$A$2:$C$45,2,FALSE))</f>
        <v>0</v>
      </c>
      <c r="AD2667" s="63">
        <f>IF(ISBLANK($C2667),0,VLOOKUP($C2667,Listen!$A$2:$C$45,3,FALSE))</f>
        <v>0</v>
      </c>
      <c r="AE2667" s="49">
        <f t="shared" si="866"/>
        <v>0</v>
      </c>
      <c r="AF2667" s="49">
        <f t="shared" si="866"/>
        <v>0</v>
      </c>
      <c r="AG2667" s="49">
        <f>IFERROR(IF(OR($V2667&lt;&gt;"Ja",VLOOKUP($C2667,Listen!$A$2:$F$45,5,0)="Nein",D2667&lt;IF(C2667="LNG Anbindungsanlagen gemäß separater Festlegung",2022,2023)),$AC2667,$AA2667),0)</f>
        <v>0</v>
      </c>
      <c r="AH2667" s="49">
        <f>IFERROR(IF(OR($V2667&lt;&gt;"Ja",VLOOKUP($C2667,Listen!$A$2:$F$45,5,0)="Nein",D2667&lt;IF(C2667="LNG Anbindungsanlagen gemäß separater Festlegung",2022,2023)),$AC2667,$AA2667),0)</f>
        <v>0</v>
      </c>
      <c r="AI2667" s="49">
        <f>IFERROR(IF(OR($W2667&lt;&gt;"Ja",VLOOKUP($C2667,Listen!$A$2:$F$45,6,0)="Nein"),$AC2667,$AB2667),0)</f>
        <v>0</v>
      </c>
      <c r="AJ2667" s="49">
        <f>IFERROR(IF(OR($W2667&lt;&gt;"Ja",VLOOKUP($C2667,Listen!$A$2:$F$45,6,0)="Nein"),$AC2667,$AB2667),0)</f>
        <v>0</v>
      </c>
      <c r="AK2667" s="49">
        <f>IFERROR(IF(OR($W2667&lt;&gt;"Ja",VLOOKUP($C2667,Listen!$A$2:$F$45,6,0)="Nein"),$AC2667,$AB2667),0)</f>
        <v>0</v>
      </c>
      <c r="AL2667" s="51">
        <f t="shared" si="867"/>
        <v>0</v>
      </c>
      <c r="AM2667" s="296">
        <f>IFERROR(IF(VLOOKUP($C2667,Listen!$A$2:$F$45,6,0)="Ja",MAX(BC2667:BD2667),D_SAV!$BC2667),0)</f>
        <v>0</v>
      </c>
      <c r="AN2667" s="51">
        <f t="shared" si="868"/>
        <v>0</v>
      </c>
      <c r="AP2667" s="304">
        <f t="shared" si="869"/>
        <v>0</v>
      </c>
      <c r="AQ2667" s="304">
        <f t="shared" si="870"/>
        <v>0</v>
      </c>
      <c r="AR2667" s="304">
        <f t="shared" si="871"/>
        <v>0</v>
      </c>
      <c r="AS2667" s="304">
        <f t="shared" si="872"/>
        <v>0</v>
      </c>
      <c r="AT2667" s="304">
        <f t="shared" si="873"/>
        <v>0</v>
      </c>
      <c r="AU2667" s="304">
        <f t="shared" si="874"/>
        <v>0</v>
      </c>
      <c r="AV2667" s="304">
        <f t="shared" si="875"/>
        <v>0</v>
      </c>
      <c r="AW2667" s="304">
        <f t="shared" si="876"/>
        <v>0</v>
      </c>
      <c r="AX2667" s="304">
        <f t="shared" si="877"/>
        <v>0</v>
      </c>
      <c r="AY2667" s="304">
        <f t="shared" si="878"/>
        <v>0</v>
      </c>
      <c r="AZ2667" s="304">
        <f t="shared" si="879"/>
        <v>0</v>
      </c>
      <c r="BA2667" s="304">
        <f t="shared" si="880"/>
        <v>0</v>
      </c>
      <c r="BB2667" s="304">
        <f t="shared" si="881"/>
        <v>0</v>
      </c>
      <c r="BC2667" s="304">
        <f t="shared" si="882"/>
        <v>0</v>
      </c>
      <c r="BD2667" s="304">
        <f t="shared" si="883"/>
        <v>0</v>
      </c>
      <c r="BE2667" s="304">
        <f>IFERROR(IF(VLOOKUP($C2667,Listen!$A$2:$F$45,6,0)="Ja",BB2667-MAX(BC2667:BD2667),BB2667-BC2667),0)</f>
        <v>0</v>
      </c>
    </row>
    <row r="2668" spans="1:57" x14ac:dyDescent="0.25">
      <c r="A2668" s="320" t="str">
        <f>IF(AND(D2668&lt;&gt;0,C2668&lt;&gt;0,E2668&lt;&gt;0),IF(B2668&lt;&gt;0,CONCATENATE(B2668,"-AGr",VLOOKUP(C2668,Listen!$A$2:$D$45,4,FALSE),"-",D2668,"-",E2668,),CONCATENATE("AGr",VLOOKUP(C2668,Listen!$A$2:$D$45,4,FALSE),"-",D2668,"-",E2668)),"keine vollständige ID")</f>
        <v>keine vollständige ID</v>
      </c>
      <c r="B2668" s="301"/>
      <c r="C2668" s="287"/>
      <c r="D2668" s="34"/>
      <c r="E2668" s="306"/>
      <c r="F2668" s="116"/>
      <c r="G2668" s="17"/>
      <c r="H2668" s="17"/>
      <c r="I2668" s="17"/>
      <c r="J2668" s="17"/>
      <c r="K2668" s="17"/>
      <c r="L2668" s="17"/>
      <c r="M2668" s="17"/>
      <c r="N2668" s="17"/>
      <c r="O2668" s="116"/>
      <c r="P2668" s="117">
        <f>IF(D2668&gt;A_Stammdaten!$B$12,0,SUM(G2668,H2668,J2668,L2668:M2668)-SUM(I2668,K2668,N2668:O2668))</f>
        <v>0</v>
      </c>
      <c r="Q2668" s="17"/>
      <c r="R2668" s="17"/>
      <c r="S2668" s="17"/>
      <c r="T2668" s="17"/>
      <c r="U2668" s="62">
        <f t="shared" si="863"/>
        <v>0</v>
      </c>
      <c r="V2668" s="34"/>
      <c r="W2668" s="34"/>
      <c r="X2668" s="34"/>
      <c r="Y2668" s="34"/>
      <c r="Z2668" s="34"/>
      <c r="AA2668" s="63" t="str">
        <f t="shared" si="864"/>
        <v>-</v>
      </c>
      <c r="AB2668" s="63" t="str">
        <f t="shared" si="865"/>
        <v>-</v>
      </c>
      <c r="AC2668" s="63">
        <f>IF(ISBLANK($C2668),0,VLOOKUP($C2668,Listen!$A$2:$C$45,2,FALSE))</f>
        <v>0</v>
      </c>
      <c r="AD2668" s="63">
        <f>IF(ISBLANK($C2668),0,VLOOKUP($C2668,Listen!$A$2:$C$45,3,FALSE))</f>
        <v>0</v>
      </c>
      <c r="AE2668" s="49">
        <f t="shared" si="866"/>
        <v>0</v>
      </c>
      <c r="AF2668" s="49">
        <f t="shared" si="866"/>
        <v>0</v>
      </c>
      <c r="AG2668" s="49">
        <f>IFERROR(IF(OR($V2668&lt;&gt;"Ja",VLOOKUP($C2668,Listen!$A$2:$F$45,5,0)="Nein",D2668&lt;IF(C2668="LNG Anbindungsanlagen gemäß separater Festlegung",2022,2023)),$AC2668,$AA2668),0)</f>
        <v>0</v>
      </c>
      <c r="AH2668" s="49">
        <f>IFERROR(IF(OR($V2668&lt;&gt;"Ja",VLOOKUP($C2668,Listen!$A$2:$F$45,5,0)="Nein",D2668&lt;IF(C2668="LNG Anbindungsanlagen gemäß separater Festlegung",2022,2023)),$AC2668,$AA2668),0)</f>
        <v>0</v>
      </c>
      <c r="AI2668" s="49">
        <f>IFERROR(IF(OR($W2668&lt;&gt;"Ja",VLOOKUP($C2668,Listen!$A$2:$F$45,6,0)="Nein"),$AC2668,$AB2668),0)</f>
        <v>0</v>
      </c>
      <c r="AJ2668" s="49">
        <f>IFERROR(IF(OR($W2668&lt;&gt;"Ja",VLOOKUP($C2668,Listen!$A$2:$F$45,6,0)="Nein"),$AC2668,$AB2668),0)</f>
        <v>0</v>
      </c>
      <c r="AK2668" s="49">
        <f>IFERROR(IF(OR($W2668&lt;&gt;"Ja",VLOOKUP($C2668,Listen!$A$2:$F$45,6,0)="Nein"),$AC2668,$AB2668),0)</f>
        <v>0</v>
      </c>
      <c r="AL2668" s="51">
        <f t="shared" si="867"/>
        <v>0</v>
      </c>
      <c r="AM2668" s="296">
        <f>IFERROR(IF(VLOOKUP($C2668,Listen!$A$2:$F$45,6,0)="Ja",MAX(BC2668:BD2668),D_SAV!$BC2668),0)</f>
        <v>0</v>
      </c>
      <c r="AN2668" s="51">
        <f t="shared" si="868"/>
        <v>0</v>
      </c>
      <c r="AP2668" s="304">
        <f t="shared" si="869"/>
        <v>0</v>
      </c>
      <c r="AQ2668" s="304">
        <f t="shared" si="870"/>
        <v>0</v>
      </c>
      <c r="AR2668" s="304">
        <f t="shared" si="871"/>
        <v>0</v>
      </c>
      <c r="AS2668" s="304">
        <f t="shared" si="872"/>
        <v>0</v>
      </c>
      <c r="AT2668" s="304">
        <f t="shared" si="873"/>
        <v>0</v>
      </c>
      <c r="AU2668" s="304">
        <f t="shared" si="874"/>
        <v>0</v>
      </c>
      <c r="AV2668" s="304">
        <f t="shared" si="875"/>
        <v>0</v>
      </c>
      <c r="AW2668" s="304">
        <f t="shared" si="876"/>
        <v>0</v>
      </c>
      <c r="AX2668" s="304">
        <f t="shared" si="877"/>
        <v>0</v>
      </c>
      <c r="AY2668" s="304">
        <f t="shared" si="878"/>
        <v>0</v>
      </c>
      <c r="AZ2668" s="304">
        <f t="shared" si="879"/>
        <v>0</v>
      </c>
      <c r="BA2668" s="304">
        <f t="shared" si="880"/>
        <v>0</v>
      </c>
      <c r="BB2668" s="304">
        <f t="shared" si="881"/>
        <v>0</v>
      </c>
      <c r="BC2668" s="304">
        <f t="shared" si="882"/>
        <v>0</v>
      </c>
      <c r="BD2668" s="304">
        <f t="shared" si="883"/>
        <v>0</v>
      </c>
      <c r="BE2668" s="304">
        <f>IFERROR(IF(VLOOKUP($C2668,Listen!$A$2:$F$45,6,0)="Ja",BB2668-MAX(BC2668:BD2668),BB2668-BC2668),0)</f>
        <v>0</v>
      </c>
    </row>
    <row r="2669" spans="1:57" x14ac:dyDescent="0.25">
      <c r="A2669" s="320" t="str">
        <f>IF(AND(D2669&lt;&gt;0,C2669&lt;&gt;0,E2669&lt;&gt;0),IF(B2669&lt;&gt;0,CONCATENATE(B2669,"-AGr",VLOOKUP(C2669,Listen!$A$2:$D$45,4,FALSE),"-",D2669,"-",E2669,),CONCATENATE("AGr",VLOOKUP(C2669,Listen!$A$2:$D$45,4,FALSE),"-",D2669,"-",E2669)),"keine vollständige ID")</f>
        <v>keine vollständige ID</v>
      </c>
      <c r="B2669" s="301"/>
      <c r="C2669" s="287"/>
      <c r="D2669" s="34"/>
      <c r="E2669" s="306"/>
      <c r="F2669" s="116"/>
      <c r="G2669" s="17"/>
      <c r="H2669" s="17"/>
      <c r="I2669" s="17"/>
      <c r="J2669" s="17"/>
      <c r="K2669" s="17"/>
      <c r="L2669" s="17"/>
      <c r="M2669" s="17"/>
      <c r="N2669" s="17"/>
      <c r="O2669" s="116"/>
      <c r="P2669" s="117">
        <f>IF(D2669&gt;A_Stammdaten!$B$12,0,SUM(G2669,H2669,J2669,L2669:M2669)-SUM(I2669,K2669,N2669:O2669))</f>
        <v>0</v>
      </c>
      <c r="Q2669" s="17"/>
      <c r="R2669" s="17"/>
      <c r="S2669" s="17"/>
      <c r="T2669" s="17"/>
      <c r="U2669" s="62">
        <f t="shared" si="863"/>
        <v>0</v>
      </c>
      <c r="V2669" s="34"/>
      <c r="W2669" s="34"/>
      <c r="X2669" s="34"/>
      <c r="Y2669" s="34"/>
      <c r="Z2669" s="34"/>
      <c r="AA2669" s="63" t="str">
        <f t="shared" si="864"/>
        <v>-</v>
      </c>
      <c r="AB2669" s="63" t="str">
        <f t="shared" si="865"/>
        <v>-</v>
      </c>
      <c r="AC2669" s="63">
        <f>IF(ISBLANK($C2669),0,VLOOKUP($C2669,Listen!$A$2:$C$45,2,FALSE))</f>
        <v>0</v>
      </c>
      <c r="AD2669" s="63">
        <f>IF(ISBLANK($C2669),0,VLOOKUP($C2669,Listen!$A$2:$C$45,3,FALSE))</f>
        <v>0</v>
      </c>
      <c r="AE2669" s="49">
        <f t="shared" si="866"/>
        <v>0</v>
      </c>
      <c r="AF2669" s="49">
        <f t="shared" si="866"/>
        <v>0</v>
      </c>
      <c r="AG2669" s="49">
        <f>IFERROR(IF(OR($V2669&lt;&gt;"Ja",VLOOKUP($C2669,Listen!$A$2:$F$45,5,0)="Nein",D2669&lt;IF(C2669="LNG Anbindungsanlagen gemäß separater Festlegung",2022,2023)),$AC2669,$AA2669),0)</f>
        <v>0</v>
      </c>
      <c r="AH2669" s="49">
        <f>IFERROR(IF(OR($V2669&lt;&gt;"Ja",VLOOKUP($C2669,Listen!$A$2:$F$45,5,0)="Nein",D2669&lt;IF(C2669="LNG Anbindungsanlagen gemäß separater Festlegung",2022,2023)),$AC2669,$AA2669),0)</f>
        <v>0</v>
      </c>
      <c r="AI2669" s="49">
        <f>IFERROR(IF(OR($W2669&lt;&gt;"Ja",VLOOKUP($C2669,Listen!$A$2:$F$45,6,0)="Nein"),$AC2669,$AB2669),0)</f>
        <v>0</v>
      </c>
      <c r="AJ2669" s="49">
        <f>IFERROR(IF(OR($W2669&lt;&gt;"Ja",VLOOKUP($C2669,Listen!$A$2:$F$45,6,0)="Nein"),$AC2669,$AB2669),0)</f>
        <v>0</v>
      </c>
      <c r="AK2669" s="49">
        <f>IFERROR(IF(OR($W2669&lt;&gt;"Ja",VLOOKUP($C2669,Listen!$A$2:$F$45,6,0)="Nein"),$AC2669,$AB2669),0)</f>
        <v>0</v>
      </c>
      <c r="AL2669" s="51">
        <f t="shared" si="867"/>
        <v>0</v>
      </c>
      <c r="AM2669" s="296">
        <f>IFERROR(IF(VLOOKUP($C2669,Listen!$A$2:$F$45,6,0)="Ja",MAX(BC2669:BD2669),D_SAV!$BC2669),0)</f>
        <v>0</v>
      </c>
      <c r="AN2669" s="51">
        <f t="shared" si="868"/>
        <v>0</v>
      </c>
      <c r="AP2669" s="304">
        <f t="shared" si="869"/>
        <v>0</v>
      </c>
      <c r="AQ2669" s="304">
        <f t="shared" si="870"/>
        <v>0</v>
      </c>
      <c r="AR2669" s="304">
        <f t="shared" si="871"/>
        <v>0</v>
      </c>
      <c r="AS2669" s="304">
        <f t="shared" si="872"/>
        <v>0</v>
      </c>
      <c r="AT2669" s="304">
        <f t="shared" si="873"/>
        <v>0</v>
      </c>
      <c r="AU2669" s="304">
        <f t="shared" si="874"/>
        <v>0</v>
      </c>
      <c r="AV2669" s="304">
        <f t="shared" si="875"/>
        <v>0</v>
      </c>
      <c r="AW2669" s="304">
        <f t="shared" si="876"/>
        <v>0</v>
      </c>
      <c r="AX2669" s="304">
        <f t="shared" si="877"/>
        <v>0</v>
      </c>
      <c r="AY2669" s="304">
        <f t="shared" si="878"/>
        <v>0</v>
      </c>
      <c r="AZ2669" s="304">
        <f t="shared" si="879"/>
        <v>0</v>
      </c>
      <c r="BA2669" s="304">
        <f t="shared" si="880"/>
        <v>0</v>
      </c>
      <c r="BB2669" s="304">
        <f t="shared" si="881"/>
        <v>0</v>
      </c>
      <c r="BC2669" s="304">
        <f t="shared" si="882"/>
        <v>0</v>
      </c>
      <c r="BD2669" s="304">
        <f t="shared" si="883"/>
        <v>0</v>
      </c>
      <c r="BE2669" s="304">
        <f>IFERROR(IF(VLOOKUP($C2669,Listen!$A$2:$F$45,6,0)="Ja",BB2669-MAX(BC2669:BD2669),BB2669-BC2669),0)</f>
        <v>0</v>
      </c>
    </row>
    <row r="2670" spans="1:57" x14ac:dyDescent="0.25">
      <c r="A2670" s="320" t="str">
        <f>IF(AND(D2670&lt;&gt;0,C2670&lt;&gt;0,E2670&lt;&gt;0),IF(B2670&lt;&gt;0,CONCATENATE(B2670,"-AGr",VLOOKUP(C2670,Listen!$A$2:$D$45,4,FALSE),"-",D2670,"-",E2670,),CONCATENATE("AGr",VLOOKUP(C2670,Listen!$A$2:$D$45,4,FALSE),"-",D2670,"-",E2670)),"keine vollständige ID")</f>
        <v>keine vollständige ID</v>
      </c>
      <c r="B2670" s="301"/>
      <c r="C2670" s="287"/>
      <c r="D2670" s="34"/>
      <c r="E2670" s="306"/>
      <c r="F2670" s="116"/>
      <c r="G2670" s="17"/>
      <c r="H2670" s="17"/>
      <c r="I2670" s="17"/>
      <c r="J2670" s="17"/>
      <c r="K2670" s="17"/>
      <c r="L2670" s="17"/>
      <c r="M2670" s="17"/>
      <c r="N2670" s="17"/>
      <c r="O2670" s="116"/>
      <c r="P2670" s="117">
        <f>IF(D2670&gt;A_Stammdaten!$B$12,0,SUM(G2670,H2670,J2670,L2670:M2670)-SUM(I2670,K2670,N2670:O2670))</f>
        <v>0</v>
      </c>
      <c r="Q2670" s="17"/>
      <c r="R2670" s="17"/>
      <c r="S2670" s="17"/>
      <c r="T2670" s="17"/>
      <c r="U2670" s="62">
        <f t="shared" si="863"/>
        <v>0</v>
      </c>
      <c r="V2670" s="34"/>
      <c r="W2670" s="34"/>
      <c r="X2670" s="34"/>
      <c r="Y2670" s="34"/>
      <c r="Z2670" s="34"/>
      <c r="AA2670" s="63" t="str">
        <f t="shared" si="864"/>
        <v>-</v>
      </c>
      <c r="AB2670" s="63" t="str">
        <f t="shared" si="865"/>
        <v>-</v>
      </c>
      <c r="AC2670" s="63">
        <f>IF(ISBLANK($C2670),0,VLOOKUP($C2670,Listen!$A$2:$C$45,2,FALSE))</f>
        <v>0</v>
      </c>
      <c r="AD2670" s="63">
        <f>IF(ISBLANK($C2670),0,VLOOKUP($C2670,Listen!$A$2:$C$45,3,FALSE))</f>
        <v>0</v>
      </c>
      <c r="AE2670" s="49">
        <f t="shared" si="866"/>
        <v>0</v>
      </c>
      <c r="AF2670" s="49">
        <f t="shared" si="866"/>
        <v>0</v>
      </c>
      <c r="AG2670" s="49">
        <f>IFERROR(IF(OR($V2670&lt;&gt;"Ja",VLOOKUP($C2670,Listen!$A$2:$F$45,5,0)="Nein",D2670&lt;IF(C2670="LNG Anbindungsanlagen gemäß separater Festlegung",2022,2023)),$AC2670,$AA2670),0)</f>
        <v>0</v>
      </c>
      <c r="AH2670" s="49">
        <f>IFERROR(IF(OR($V2670&lt;&gt;"Ja",VLOOKUP($C2670,Listen!$A$2:$F$45,5,0)="Nein",D2670&lt;IF(C2670="LNG Anbindungsanlagen gemäß separater Festlegung",2022,2023)),$AC2670,$AA2670),0)</f>
        <v>0</v>
      </c>
      <c r="AI2670" s="49">
        <f>IFERROR(IF(OR($W2670&lt;&gt;"Ja",VLOOKUP($C2670,Listen!$A$2:$F$45,6,0)="Nein"),$AC2670,$AB2670),0)</f>
        <v>0</v>
      </c>
      <c r="AJ2670" s="49">
        <f>IFERROR(IF(OR($W2670&lt;&gt;"Ja",VLOOKUP($C2670,Listen!$A$2:$F$45,6,0)="Nein"),$AC2670,$AB2670),0)</f>
        <v>0</v>
      </c>
      <c r="AK2670" s="49">
        <f>IFERROR(IF(OR($W2670&lt;&gt;"Ja",VLOOKUP($C2670,Listen!$A$2:$F$45,6,0)="Nein"),$AC2670,$AB2670),0)</f>
        <v>0</v>
      </c>
      <c r="AL2670" s="51">
        <f t="shared" si="867"/>
        <v>0</v>
      </c>
      <c r="AM2670" s="296">
        <f>IFERROR(IF(VLOOKUP($C2670,Listen!$A$2:$F$45,6,0)="Ja",MAX(BC2670:BD2670),D_SAV!$BC2670),0)</f>
        <v>0</v>
      </c>
      <c r="AN2670" s="51">
        <f t="shared" si="868"/>
        <v>0</v>
      </c>
      <c r="AP2670" s="304">
        <f t="shared" si="869"/>
        <v>0</v>
      </c>
      <c r="AQ2670" s="304">
        <f t="shared" si="870"/>
        <v>0</v>
      </c>
      <c r="AR2670" s="304">
        <f t="shared" si="871"/>
        <v>0</v>
      </c>
      <c r="AS2670" s="304">
        <f t="shared" si="872"/>
        <v>0</v>
      </c>
      <c r="AT2670" s="304">
        <f t="shared" si="873"/>
        <v>0</v>
      </c>
      <c r="AU2670" s="304">
        <f t="shared" si="874"/>
        <v>0</v>
      </c>
      <c r="AV2670" s="304">
        <f t="shared" si="875"/>
        <v>0</v>
      </c>
      <c r="AW2670" s="304">
        <f t="shared" si="876"/>
        <v>0</v>
      </c>
      <c r="AX2670" s="304">
        <f t="shared" si="877"/>
        <v>0</v>
      </c>
      <c r="AY2670" s="304">
        <f t="shared" si="878"/>
        <v>0</v>
      </c>
      <c r="AZ2670" s="304">
        <f t="shared" si="879"/>
        <v>0</v>
      </c>
      <c r="BA2670" s="304">
        <f t="shared" si="880"/>
        <v>0</v>
      </c>
      <c r="BB2670" s="304">
        <f t="shared" si="881"/>
        <v>0</v>
      </c>
      <c r="BC2670" s="304">
        <f t="shared" si="882"/>
        <v>0</v>
      </c>
      <c r="BD2670" s="304">
        <f t="shared" si="883"/>
        <v>0</v>
      </c>
      <c r="BE2670" s="304">
        <f>IFERROR(IF(VLOOKUP($C2670,Listen!$A$2:$F$45,6,0)="Ja",BB2670-MAX(BC2670:BD2670),BB2670-BC2670),0)</f>
        <v>0</v>
      </c>
    </row>
    <row r="2671" spans="1:57" x14ac:dyDescent="0.25">
      <c r="A2671" s="320" t="str">
        <f>IF(AND(D2671&lt;&gt;0,C2671&lt;&gt;0,E2671&lt;&gt;0),IF(B2671&lt;&gt;0,CONCATENATE(B2671,"-AGr",VLOOKUP(C2671,Listen!$A$2:$D$45,4,FALSE),"-",D2671,"-",E2671,),CONCATENATE("AGr",VLOOKUP(C2671,Listen!$A$2:$D$45,4,FALSE),"-",D2671,"-",E2671)),"keine vollständige ID")</f>
        <v>keine vollständige ID</v>
      </c>
      <c r="B2671" s="301"/>
      <c r="C2671" s="287"/>
      <c r="D2671" s="34"/>
      <c r="E2671" s="306"/>
      <c r="F2671" s="116"/>
      <c r="G2671" s="17"/>
      <c r="H2671" s="17"/>
      <c r="I2671" s="17"/>
      <c r="J2671" s="17"/>
      <c r="K2671" s="17"/>
      <c r="L2671" s="17"/>
      <c r="M2671" s="17"/>
      <c r="N2671" s="17"/>
      <c r="O2671" s="116"/>
      <c r="P2671" s="117">
        <f>IF(D2671&gt;A_Stammdaten!$B$12,0,SUM(G2671,H2671,J2671,L2671:M2671)-SUM(I2671,K2671,N2671:O2671))</f>
        <v>0</v>
      </c>
      <c r="Q2671" s="17"/>
      <c r="R2671" s="17"/>
      <c r="S2671" s="17"/>
      <c r="T2671" s="17"/>
      <c r="U2671" s="62">
        <f t="shared" si="863"/>
        <v>0</v>
      </c>
      <c r="V2671" s="34"/>
      <c r="W2671" s="34"/>
      <c r="X2671" s="34"/>
      <c r="Y2671" s="34"/>
      <c r="Z2671" s="34"/>
      <c r="AA2671" s="63" t="str">
        <f t="shared" si="864"/>
        <v>-</v>
      </c>
      <c r="AB2671" s="63" t="str">
        <f t="shared" si="865"/>
        <v>-</v>
      </c>
      <c r="AC2671" s="63">
        <f>IF(ISBLANK($C2671),0,VLOOKUP($C2671,Listen!$A$2:$C$45,2,FALSE))</f>
        <v>0</v>
      </c>
      <c r="AD2671" s="63">
        <f>IF(ISBLANK($C2671),0,VLOOKUP($C2671,Listen!$A$2:$C$45,3,FALSE))</f>
        <v>0</v>
      </c>
      <c r="AE2671" s="49">
        <f t="shared" si="866"/>
        <v>0</v>
      </c>
      <c r="AF2671" s="49">
        <f t="shared" si="866"/>
        <v>0</v>
      </c>
      <c r="AG2671" s="49">
        <f>IFERROR(IF(OR($V2671&lt;&gt;"Ja",VLOOKUP($C2671,Listen!$A$2:$F$45,5,0)="Nein",D2671&lt;IF(C2671="LNG Anbindungsanlagen gemäß separater Festlegung",2022,2023)),$AC2671,$AA2671),0)</f>
        <v>0</v>
      </c>
      <c r="AH2671" s="49">
        <f>IFERROR(IF(OR($V2671&lt;&gt;"Ja",VLOOKUP($C2671,Listen!$A$2:$F$45,5,0)="Nein",D2671&lt;IF(C2671="LNG Anbindungsanlagen gemäß separater Festlegung",2022,2023)),$AC2671,$AA2671),0)</f>
        <v>0</v>
      </c>
      <c r="AI2671" s="49">
        <f>IFERROR(IF(OR($W2671&lt;&gt;"Ja",VLOOKUP($C2671,Listen!$A$2:$F$45,6,0)="Nein"),$AC2671,$AB2671),0)</f>
        <v>0</v>
      </c>
      <c r="AJ2671" s="49">
        <f>IFERROR(IF(OR($W2671&lt;&gt;"Ja",VLOOKUP($C2671,Listen!$A$2:$F$45,6,0)="Nein"),$AC2671,$AB2671),0)</f>
        <v>0</v>
      </c>
      <c r="AK2671" s="49">
        <f>IFERROR(IF(OR($W2671&lt;&gt;"Ja",VLOOKUP($C2671,Listen!$A$2:$F$45,6,0)="Nein"),$AC2671,$AB2671),0)</f>
        <v>0</v>
      </c>
      <c r="AL2671" s="51">
        <f t="shared" si="867"/>
        <v>0</v>
      </c>
      <c r="AM2671" s="296">
        <f>IFERROR(IF(VLOOKUP($C2671,Listen!$A$2:$F$45,6,0)="Ja",MAX(BC2671:BD2671),D_SAV!$BC2671),0)</f>
        <v>0</v>
      </c>
      <c r="AN2671" s="51">
        <f t="shared" si="868"/>
        <v>0</v>
      </c>
      <c r="AP2671" s="304">
        <f t="shared" si="869"/>
        <v>0</v>
      </c>
      <c r="AQ2671" s="304">
        <f t="shared" si="870"/>
        <v>0</v>
      </c>
      <c r="AR2671" s="304">
        <f t="shared" si="871"/>
        <v>0</v>
      </c>
      <c r="AS2671" s="304">
        <f t="shared" si="872"/>
        <v>0</v>
      </c>
      <c r="AT2671" s="304">
        <f t="shared" si="873"/>
        <v>0</v>
      </c>
      <c r="AU2671" s="304">
        <f t="shared" si="874"/>
        <v>0</v>
      </c>
      <c r="AV2671" s="304">
        <f t="shared" si="875"/>
        <v>0</v>
      </c>
      <c r="AW2671" s="304">
        <f t="shared" si="876"/>
        <v>0</v>
      </c>
      <c r="AX2671" s="304">
        <f t="shared" si="877"/>
        <v>0</v>
      </c>
      <c r="AY2671" s="304">
        <f t="shared" si="878"/>
        <v>0</v>
      </c>
      <c r="AZ2671" s="304">
        <f t="shared" si="879"/>
        <v>0</v>
      </c>
      <c r="BA2671" s="304">
        <f t="shared" si="880"/>
        <v>0</v>
      </c>
      <c r="BB2671" s="304">
        <f t="shared" si="881"/>
        <v>0</v>
      </c>
      <c r="BC2671" s="304">
        <f t="shared" si="882"/>
        <v>0</v>
      </c>
      <c r="BD2671" s="304">
        <f t="shared" si="883"/>
        <v>0</v>
      </c>
      <c r="BE2671" s="304">
        <f>IFERROR(IF(VLOOKUP($C2671,Listen!$A$2:$F$45,6,0)="Ja",BB2671-MAX(BC2671:BD2671),BB2671-BC2671),0)</f>
        <v>0</v>
      </c>
    </row>
    <row r="2672" spans="1:57" x14ac:dyDescent="0.25">
      <c r="A2672" s="320" t="str">
        <f>IF(AND(D2672&lt;&gt;0,C2672&lt;&gt;0,E2672&lt;&gt;0),IF(B2672&lt;&gt;0,CONCATENATE(B2672,"-AGr",VLOOKUP(C2672,Listen!$A$2:$D$45,4,FALSE),"-",D2672,"-",E2672,),CONCATENATE("AGr",VLOOKUP(C2672,Listen!$A$2:$D$45,4,FALSE),"-",D2672,"-",E2672)),"keine vollständige ID")</f>
        <v>keine vollständige ID</v>
      </c>
      <c r="B2672" s="301"/>
      <c r="C2672" s="287"/>
      <c r="D2672" s="34"/>
      <c r="E2672" s="306"/>
      <c r="F2672" s="116"/>
      <c r="G2672" s="17"/>
      <c r="H2672" s="17"/>
      <c r="I2672" s="17"/>
      <c r="J2672" s="17"/>
      <c r="K2672" s="17"/>
      <c r="L2672" s="17"/>
      <c r="M2672" s="17"/>
      <c r="N2672" s="17"/>
      <c r="O2672" s="116"/>
      <c r="P2672" s="117">
        <f>IF(D2672&gt;A_Stammdaten!$B$12,0,SUM(G2672,H2672,J2672,L2672:M2672)-SUM(I2672,K2672,N2672:O2672))</f>
        <v>0</v>
      </c>
      <c r="Q2672" s="17"/>
      <c r="R2672" s="17"/>
      <c r="S2672" s="17"/>
      <c r="T2672" s="17"/>
      <c r="U2672" s="62">
        <f t="shared" si="863"/>
        <v>0</v>
      </c>
      <c r="V2672" s="34"/>
      <c r="W2672" s="34"/>
      <c r="X2672" s="34"/>
      <c r="Y2672" s="34"/>
      <c r="Z2672" s="34"/>
      <c r="AA2672" s="63" t="str">
        <f t="shared" si="864"/>
        <v>-</v>
      </c>
      <c r="AB2672" s="63" t="str">
        <f t="shared" si="865"/>
        <v>-</v>
      </c>
      <c r="AC2672" s="63">
        <f>IF(ISBLANK($C2672),0,VLOOKUP($C2672,Listen!$A$2:$C$45,2,FALSE))</f>
        <v>0</v>
      </c>
      <c r="AD2672" s="63">
        <f>IF(ISBLANK($C2672),0,VLOOKUP($C2672,Listen!$A$2:$C$45,3,FALSE))</f>
        <v>0</v>
      </c>
      <c r="AE2672" s="49">
        <f t="shared" si="866"/>
        <v>0</v>
      </c>
      <c r="AF2672" s="49">
        <f t="shared" si="866"/>
        <v>0</v>
      </c>
      <c r="AG2672" s="49">
        <f>IFERROR(IF(OR($V2672&lt;&gt;"Ja",VLOOKUP($C2672,Listen!$A$2:$F$45,5,0)="Nein",D2672&lt;IF(C2672="LNG Anbindungsanlagen gemäß separater Festlegung",2022,2023)),$AC2672,$AA2672),0)</f>
        <v>0</v>
      </c>
      <c r="AH2672" s="49">
        <f>IFERROR(IF(OR($V2672&lt;&gt;"Ja",VLOOKUP($C2672,Listen!$A$2:$F$45,5,0)="Nein",D2672&lt;IF(C2672="LNG Anbindungsanlagen gemäß separater Festlegung",2022,2023)),$AC2672,$AA2672),0)</f>
        <v>0</v>
      </c>
      <c r="AI2672" s="49">
        <f>IFERROR(IF(OR($W2672&lt;&gt;"Ja",VLOOKUP($C2672,Listen!$A$2:$F$45,6,0)="Nein"),$AC2672,$AB2672),0)</f>
        <v>0</v>
      </c>
      <c r="AJ2672" s="49">
        <f>IFERROR(IF(OR($W2672&lt;&gt;"Ja",VLOOKUP($C2672,Listen!$A$2:$F$45,6,0)="Nein"),$AC2672,$AB2672),0)</f>
        <v>0</v>
      </c>
      <c r="AK2672" s="49">
        <f>IFERROR(IF(OR($W2672&lt;&gt;"Ja",VLOOKUP($C2672,Listen!$A$2:$F$45,6,0)="Nein"),$AC2672,$AB2672),0)</f>
        <v>0</v>
      </c>
      <c r="AL2672" s="51">
        <f t="shared" si="867"/>
        <v>0</v>
      </c>
      <c r="AM2672" s="296">
        <f>IFERROR(IF(VLOOKUP($C2672,Listen!$A$2:$F$45,6,0)="Ja",MAX(BC2672:BD2672),D_SAV!$BC2672),0)</f>
        <v>0</v>
      </c>
      <c r="AN2672" s="51">
        <f t="shared" si="868"/>
        <v>0</v>
      </c>
      <c r="AP2672" s="304">
        <f t="shared" si="869"/>
        <v>0</v>
      </c>
      <c r="AQ2672" s="304">
        <f t="shared" si="870"/>
        <v>0</v>
      </c>
      <c r="AR2672" s="304">
        <f t="shared" si="871"/>
        <v>0</v>
      </c>
      <c r="AS2672" s="304">
        <f t="shared" si="872"/>
        <v>0</v>
      </c>
      <c r="AT2672" s="304">
        <f t="shared" si="873"/>
        <v>0</v>
      </c>
      <c r="AU2672" s="304">
        <f t="shared" si="874"/>
        <v>0</v>
      </c>
      <c r="AV2672" s="304">
        <f t="shared" si="875"/>
        <v>0</v>
      </c>
      <c r="AW2672" s="304">
        <f t="shared" si="876"/>
        <v>0</v>
      </c>
      <c r="AX2672" s="304">
        <f t="shared" si="877"/>
        <v>0</v>
      </c>
      <c r="AY2672" s="304">
        <f t="shared" si="878"/>
        <v>0</v>
      </c>
      <c r="AZ2672" s="304">
        <f t="shared" si="879"/>
        <v>0</v>
      </c>
      <c r="BA2672" s="304">
        <f t="shared" si="880"/>
        <v>0</v>
      </c>
      <c r="BB2672" s="304">
        <f t="shared" si="881"/>
        <v>0</v>
      </c>
      <c r="BC2672" s="304">
        <f t="shared" si="882"/>
        <v>0</v>
      </c>
      <c r="BD2672" s="304">
        <f t="shared" si="883"/>
        <v>0</v>
      </c>
      <c r="BE2672" s="304">
        <f>IFERROR(IF(VLOOKUP($C2672,Listen!$A$2:$F$45,6,0)="Ja",BB2672-MAX(BC2672:BD2672),BB2672-BC2672),0)</f>
        <v>0</v>
      </c>
    </row>
    <row r="2673" spans="1:57" x14ac:dyDescent="0.25">
      <c r="A2673" s="320" t="str">
        <f>IF(AND(D2673&lt;&gt;0,C2673&lt;&gt;0,E2673&lt;&gt;0),IF(B2673&lt;&gt;0,CONCATENATE(B2673,"-AGr",VLOOKUP(C2673,Listen!$A$2:$D$45,4,FALSE),"-",D2673,"-",E2673,),CONCATENATE("AGr",VLOOKUP(C2673,Listen!$A$2:$D$45,4,FALSE),"-",D2673,"-",E2673)),"keine vollständige ID")</f>
        <v>keine vollständige ID</v>
      </c>
      <c r="B2673" s="301"/>
      <c r="C2673" s="287"/>
      <c r="D2673" s="34"/>
      <c r="E2673" s="306"/>
      <c r="F2673" s="116"/>
      <c r="G2673" s="17"/>
      <c r="H2673" s="17"/>
      <c r="I2673" s="17"/>
      <c r="J2673" s="17"/>
      <c r="K2673" s="17"/>
      <c r="L2673" s="17"/>
      <c r="M2673" s="17"/>
      <c r="N2673" s="17"/>
      <c r="O2673" s="116"/>
      <c r="P2673" s="117">
        <f>IF(D2673&gt;A_Stammdaten!$B$12,0,SUM(G2673,H2673,J2673,L2673:M2673)-SUM(I2673,K2673,N2673:O2673))</f>
        <v>0</v>
      </c>
      <c r="Q2673" s="17"/>
      <c r="R2673" s="17"/>
      <c r="S2673" s="17"/>
      <c r="T2673" s="17"/>
      <c r="U2673" s="62">
        <f t="shared" si="863"/>
        <v>0</v>
      </c>
      <c r="V2673" s="34"/>
      <c r="W2673" s="34"/>
      <c r="X2673" s="34"/>
      <c r="Y2673" s="34"/>
      <c r="Z2673" s="34"/>
      <c r="AA2673" s="63" t="str">
        <f t="shared" si="864"/>
        <v>-</v>
      </c>
      <c r="AB2673" s="63" t="str">
        <f t="shared" si="865"/>
        <v>-</v>
      </c>
      <c r="AC2673" s="63">
        <f>IF(ISBLANK($C2673),0,VLOOKUP($C2673,Listen!$A$2:$C$45,2,FALSE))</f>
        <v>0</v>
      </c>
      <c r="AD2673" s="63">
        <f>IF(ISBLANK($C2673),0,VLOOKUP($C2673,Listen!$A$2:$C$45,3,FALSE))</f>
        <v>0</v>
      </c>
      <c r="AE2673" s="49">
        <f t="shared" si="866"/>
        <v>0</v>
      </c>
      <c r="AF2673" s="49">
        <f t="shared" si="866"/>
        <v>0</v>
      </c>
      <c r="AG2673" s="49">
        <f>IFERROR(IF(OR($V2673&lt;&gt;"Ja",VLOOKUP($C2673,Listen!$A$2:$F$45,5,0)="Nein",D2673&lt;IF(C2673="LNG Anbindungsanlagen gemäß separater Festlegung",2022,2023)),$AC2673,$AA2673),0)</f>
        <v>0</v>
      </c>
      <c r="AH2673" s="49">
        <f>IFERROR(IF(OR($V2673&lt;&gt;"Ja",VLOOKUP($C2673,Listen!$A$2:$F$45,5,0)="Nein",D2673&lt;IF(C2673="LNG Anbindungsanlagen gemäß separater Festlegung",2022,2023)),$AC2673,$AA2673),0)</f>
        <v>0</v>
      </c>
      <c r="AI2673" s="49">
        <f>IFERROR(IF(OR($W2673&lt;&gt;"Ja",VLOOKUP($C2673,Listen!$A$2:$F$45,6,0)="Nein"),$AC2673,$AB2673),0)</f>
        <v>0</v>
      </c>
      <c r="AJ2673" s="49">
        <f>IFERROR(IF(OR($W2673&lt;&gt;"Ja",VLOOKUP($C2673,Listen!$A$2:$F$45,6,0)="Nein"),$AC2673,$AB2673),0)</f>
        <v>0</v>
      </c>
      <c r="AK2673" s="49">
        <f>IFERROR(IF(OR($W2673&lt;&gt;"Ja",VLOOKUP($C2673,Listen!$A$2:$F$45,6,0)="Nein"),$AC2673,$AB2673),0)</f>
        <v>0</v>
      </c>
      <c r="AL2673" s="51">
        <f t="shared" si="867"/>
        <v>0</v>
      </c>
      <c r="AM2673" s="296">
        <f>IFERROR(IF(VLOOKUP($C2673,Listen!$A$2:$F$45,6,0)="Ja",MAX(BC2673:BD2673),D_SAV!$BC2673),0)</f>
        <v>0</v>
      </c>
      <c r="AN2673" s="51">
        <f t="shared" si="868"/>
        <v>0</v>
      </c>
      <c r="AP2673" s="304">
        <f t="shared" si="869"/>
        <v>0</v>
      </c>
      <c r="AQ2673" s="304">
        <f t="shared" si="870"/>
        <v>0</v>
      </c>
      <c r="AR2673" s="304">
        <f t="shared" si="871"/>
        <v>0</v>
      </c>
      <c r="AS2673" s="304">
        <f t="shared" si="872"/>
        <v>0</v>
      </c>
      <c r="AT2673" s="304">
        <f t="shared" si="873"/>
        <v>0</v>
      </c>
      <c r="AU2673" s="304">
        <f t="shared" si="874"/>
        <v>0</v>
      </c>
      <c r="AV2673" s="304">
        <f t="shared" si="875"/>
        <v>0</v>
      </c>
      <c r="AW2673" s="304">
        <f t="shared" si="876"/>
        <v>0</v>
      </c>
      <c r="AX2673" s="304">
        <f t="shared" si="877"/>
        <v>0</v>
      </c>
      <c r="AY2673" s="304">
        <f t="shared" si="878"/>
        <v>0</v>
      </c>
      <c r="AZ2673" s="304">
        <f t="shared" si="879"/>
        <v>0</v>
      </c>
      <c r="BA2673" s="304">
        <f t="shared" si="880"/>
        <v>0</v>
      </c>
      <c r="BB2673" s="304">
        <f t="shared" si="881"/>
        <v>0</v>
      </c>
      <c r="BC2673" s="304">
        <f t="shared" si="882"/>
        <v>0</v>
      </c>
      <c r="BD2673" s="304">
        <f t="shared" si="883"/>
        <v>0</v>
      </c>
      <c r="BE2673" s="304">
        <f>IFERROR(IF(VLOOKUP($C2673,Listen!$A$2:$F$45,6,0)="Ja",BB2673-MAX(BC2673:BD2673),BB2673-BC2673),0)</f>
        <v>0</v>
      </c>
    </row>
    <row r="2674" spans="1:57" x14ac:dyDescent="0.25">
      <c r="A2674" s="320" t="str">
        <f>IF(AND(D2674&lt;&gt;0,C2674&lt;&gt;0,E2674&lt;&gt;0),IF(B2674&lt;&gt;0,CONCATENATE(B2674,"-AGr",VLOOKUP(C2674,Listen!$A$2:$D$45,4,FALSE),"-",D2674,"-",E2674,),CONCATENATE("AGr",VLOOKUP(C2674,Listen!$A$2:$D$45,4,FALSE),"-",D2674,"-",E2674)),"keine vollständige ID")</f>
        <v>keine vollständige ID</v>
      </c>
      <c r="B2674" s="301"/>
      <c r="C2674" s="287"/>
      <c r="D2674" s="34"/>
      <c r="E2674" s="306"/>
      <c r="F2674" s="116"/>
      <c r="G2674" s="17"/>
      <c r="H2674" s="17"/>
      <c r="I2674" s="17"/>
      <c r="J2674" s="17"/>
      <c r="K2674" s="17"/>
      <c r="L2674" s="17"/>
      <c r="M2674" s="17"/>
      <c r="N2674" s="17"/>
      <c r="O2674" s="116"/>
      <c r="P2674" s="117">
        <f>IF(D2674&gt;A_Stammdaten!$B$12,0,SUM(G2674,H2674,J2674,L2674:M2674)-SUM(I2674,K2674,N2674:O2674))</f>
        <v>0</v>
      </c>
      <c r="Q2674" s="17"/>
      <c r="R2674" s="17"/>
      <c r="S2674" s="17"/>
      <c r="T2674" s="17"/>
      <c r="U2674" s="62">
        <f t="shared" si="863"/>
        <v>0</v>
      </c>
      <c r="V2674" s="34"/>
      <c r="W2674" s="34"/>
      <c r="X2674" s="34"/>
      <c r="Y2674" s="34"/>
      <c r="Z2674" s="34"/>
      <c r="AA2674" s="63" t="str">
        <f t="shared" si="864"/>
        <v>-</v>
      </c>
      <c r="AB2674" s="63" t="str">
        <f t="shared" si="865"/>
        <v>-</v>
      </c>
      <c r="AC2674" s="63">
        <f>IF(ISBLANK($C2674),0,VLOOKUP($C2674,Listen!$A$2:$C$45,2,FALSE))</f>
        <v>0</v>
      </c>
      <c r="AD2674" s="63">
        <f>IF(ISBLANK($C2674),0,VLOOKUP($C2674,Listen!$A$2:$C$45,3,FALSE))</f>
        <v>0</v>
      </c>
      <c r="AE2674" s="49">
        <f t="shared" si="866"/>
        <v>0</v>
      </c>
      <c r="AF2674" s="49">
        <f t="shared" si="866"/>
        <v>0</v>
      </c>
      <c r="AG2674" s="49">
        <f>IFERROR(IF(OR($V2674&lt;&gt;"Ja",VLOOKUP($C2674,Listen!$A$2:$F$45,5,0)="Nein",D2674&lt;IF(C2674="LNG Anbindungsanlagen gemäß separater Festlegung",2022,2023)),$AC2674,$AA2674),0)</f>
        <v>0</v>
      </c>
      <c r="AH2674" s="49">
        <f>IFERROR(IF(OR($V2674&lt;&gt;"Ja",VLOOKUP($C2674,Listen!$A$2:$F$45,5,0)="Nein",D2674&lt;IF(C2674="LNG Anbindungsanlagen gemäß separater Festlegung",2022,2023)),$AC2674,$AA2674),0)</f>
        <v>0</v>
      </c>
      <c r="AI2674" s="49">
        <f>IFERROR(IF(OR($W2674&lt;&gt;"Ja",VLOOKUP($C2674,Listen!$A$2:$F$45,6,0)="Nein"),$AC2674,$AB2674),0)</f>
        <v>0</v>
      </c>
      <c r="AJ2674" s="49">
        <f>IFERROR(IF(OR($W2674&lt;&gt;"Ja",VLOOKUP($C2674,Listen!$A$2:$F$45,6,0)="Nein"),$AC2674,$AB2674),0)</f>
        <v>0</v>
      </c>
      <c r="AK2674" s="49">
        <f>IFERROR(IF(OR($W2674&lt;&gt;"Ja",VLOOKUP($C2674,Listen!$A$2:$F$45,6,0)="Nein"),$AC2674,$AB2674),0)</f>
        <v>0</v>
      </c>
      <c r="AL2674" s="51">
        <f t="shared" si="867"/>
        <v>0</v>
      </c>
      <c r="AM2674" s="296">
        <f>IFERROR(IF(VLOOKUP($C2674,Listen!$A$2:$F$45,6,0)="Ja",MAX(BC2674:BD2674),D_SAV!$BC2674),0)</f>
        <v>0</v>
      </c>
      <c r="AN2674" s="51">
        <f t="shared" si="868"/>
        <v>0</v>
      </c>
      <c r="AP2674" s="304">
        <f t="shared" si="869"/>
        <v>0</v>
      </c>
      <c r="AQ2674" s="304">
        <f t="shared" si="870"/>
        <v>0</v>
      </c>
      <c r="AR2674" s="304">
        <f t="shared" si="871"/>
        <v>0</v>
      </c>
      <c r="AS2674" s="304">
        <f t="shared" si="872"/>
        <v>0</v>
      </c>
      <c r="AT2674" s="304">
        <f t="shared" si="873"/>
        <v>0</v>
      </c>
      <c r="AU2674" s="304">
        <f t="shared" si="874"/>
        <v>0</v>
      </c>
      <c r="AV2674" s="304">
        <f t="shared" si="875"/>
        <v>0</v>
      </c>
      <c r="AW2674" s="304">
        <f t="shared" si="876"/>
        <v>0</v>
      </c>
      <c r="AX2674" s="304">
        <f t="shared" si="877"/>
        <v>0</v>
      </c>
      <c r="AY2674" s="304">
        <f t="shared" si="878"/>
        <v>0</v>
      </c>
      <c r="AZ2674" s="304">
        <f t="shared" si="879"/>
        <v>0</v>
      </c>
      <c r="BA2674" s="304">
        <f t="shared" si="880"/>
        <v>0</v>
      </c>
      <c r="BB2674" s="304">
        <f t="shared" si="881"/>
        <v>0</v>
      </c>
      <c r="BC2674" s="304">
        <f t="shared" si="882"/>
        <v>0</v>
      </c>
      <c r="BD2674" s="304">
        <f t="shared" si="883"/>
        <v>0</v>
      </c>
      <c r="BE2674" s="304">
        <f>IFERROR(IF(VLOOKUP($C2674,Listen!$A$2:$F$45,6,0)="Ja",BB2674-MAX(BC2674:BD2674),BB2674-BC2674),0)</f>
        <v>0</v>
      </c>
    </row>
    <row r="2675" spans="1:57" x14ac:dyDescent="0.25">
      <c r="A2675" s="320" t="str">
        <f>IF(AND(D2675&lt;&gt;0,C2675&lt;&gt;0,E2675&lt;&gt;0),IF(B2675&lt;&gt;0,CONCATENATE(B2675,"-AGr",VLOOKUP(C2675,Listen!$A$2:$D$45,4,FALSE),"-",D2675,"-",E2675,),CONCATENATE("AGr",VLOOKUP(C2675,Listen!$A$2:$D$45,4,FALSE),"-",D2675,"-",E2675)),"keine vollständige ID")</f>
        <v>keine vollständige ID</v>
      </c>
      <c r="B2675" s="301"/>
      <c r="C2675" s="287"/>
      <c r="D2675" s="34"/>
      <c r="E2675" s="306"/>
      <c r="F2675" s="116"/>
      <c r="G2675" s="17"/>
      <c r="H2675" s="17"/>
      <c r="I2675" s="17"/>
      <c r="J2675" s="17"/>
      <c r="K2675" s="17"/>
      <c r="L2675" s="17"/>
      <c r="M2675" s="17"/>
      <c r="N2675" s="17"/>
      <c r="O2675" s="116"/>
      <c r="P2675" s="117">
        <f>IF(D2675&gt;A_Stammdaten!$B$12,0,SUM(G2675,H2675,J2675,L2675:M2675)-SUM(I2675,K2675,N2675:O2675))</f>
        <v>0</v>
      </c>
      <c r="Q2675" s="17"/>
      <c r="R2675" s="17"/>
      <c r="S2675" s="17"/>
      <c r="T2675" s="17"/>
      <c r="U2675" s="62">
        <f t="shared" si="863"/>
        <v>0</v>
      </c>
      <c r="V2675" s="34"/>
      <c r="W2675" s="34"/>
      <c r="X2675" s="34"/>
      <c r="Y2675" s="34"/>
      <c r="Z2675" s="34"/>
      <c r="AA2675" s="63" t="str">
        <f t="shared" si="864"/>
        <v>-</v>
      </c>
      <c r="AB2675" s="63" t="str">
        <f t="shared" si="865"/>
        <v>-</v>
      </c>
      <c r="AC2675" s="63">
        <f>IF(ISBLANK($C2675),0,VLOOKUP($C2675,Listen!$A$2:$C$45,2,FALSE))</f>
        <v>0</v>
      </c>
      <c r="AD2675" s="63">
        <f>IF(ISBLANK($C2675),0,VLOOKUP($C2675,Listen!$A$2:$C$45,3,FALSE))</f>
        <v>0</v>
      </c>
      <c r="AE2675" s="49">
        <f t="shared" si="866"/>
        <v>0</v>
      </c>
      <c r="AF2675" s="49">
        <f t="shared" si="866"/>
        <v>0</v>
      </c>
      <c r="AG2675" s="49">
        <f>IFERROR(IF(OR($V2675&lt;&gt;"Ja",VLOOKUP($C2675,Listen!$A$2:$F$45,5,0)="Nein",D2675&lt;IF(C2675="LNG Anbindungsanlagen gemäß separater Festlegung",2022,2023)),$AC2675,$AA2675),0)</f>
        <v>0</v>
      </c>
      <c r="AH2675" s="49">
        <f>IFERROR(IF(OR($V2675&lt;&gt;"Ja",VLOOKUP($C2675,Listen!$A$2:$F$45,5,0)="Nein",D2675&lt;IF(C2675="LNG Anbindungsanlagen gemäß separater Festlegung",2022,2023)),$AC2675,$AA2675),0)</f>
        <v>0</v>
      </c>
      <c r="AI2675" s="49">
        <f>IFERROR(IF(OR($W2675&lt;&gt;"Ja",VLOOKUP($C2675,Listen!$A$2:$F$45,6,0)="Nein"),$AC2675,$AB2675),0)</f>
        <v>0</v>
      </c>
      <c r="AJ2675" s="49">
        <f>IFERROR(IF(OR($W2675&lt;&gt;"Ja",VLOOKUP($C2675,Listen!$A$2:$F$45,6,0)="Nein"),$AC2675,$AB2675),0)</f>
        <v>0</v>
      </c>
      <c r="AK2675" s="49">
        <f>IFERROR(IF(OR($W2675&lt;&gt;"Ja",VLOOKUP($C2675,Listen!$A$2:$F$45,6,0)="Nein"),$AC2675,$AB2675),0)</f>
        <v>0</v>
      </c>
      <c r="AL2675" s="51">
        <f t="shared" si="867"/>
        <v>0</v>
      </c>
      <c r="AM2675" s="296">
        <f>IFERROR(IF(VLOOKUP($C2675,Listen!$A$2:$F$45,6,0)="Ja",MAX(BC2675:BD2675),D_SAV!$BC2675),0)</f>
        <v>0</v>
      </c>
      <c r="AN2675" s="51">
        <f t="shared" si="868"/>
        <v>0</v>
      </c>
      <c r="AP2675" s="304">
        <f t="shared" si="869"/>
        <v>0</v>
      </c>
      <c r="AQ2675" s="304">
        <f t="shared" si="870"/>
        <v>0</v>
      </c>
      <c r="AR2675" s="304">
        <f t="shared" si="871"/>
        <v>0</v>
      </c>
      <c r="AS2675" s="304">
        <f t="shared" si="872"/>
        <v>0</v>
      </c>
      <c r="AT2675" s="304">
        <f t="shared" si="873"/>
        <v>0</v>
      </c>
      <c r="AU2675" s="304">
        <f t="shared" si="874"/>
        <v>0</v>
      </c>
      <c r="AV2675" s="304">
        <f t="shared" si="875"/>
        <v>0</v>
      </c>
      <c r="AW2675" s="304">
        <f t="shared" si="876"/>
        <v>0</v>
      </c>
      <c r="AX2675" s="304">
        <f t="shared" si="877"/>
        <v>0</v>
      </c>
      <c r="AY2675" s="304">
        <f t="shared" si="878"/>
        <v>0</v>
      </c>
      <c r="AZ2675" s="304">
        <f t="shared" si="879"/>
        <v>0</v>
      </c>
      <c r="BA2675" s="304">
        <f t="shared" si="880"/>
        <v>0</v>
      </c>
      <c r="BB2675" s="304">
        <f t="shared" si="881"/>
        <v>0</v>
      </c>
      <c r="BC2675" s="304">
        <f t="shared" si="882"/>
        <v>0</v>
      </c>
      <c r="BD2675" s="304">
        <f t="shared" si="883"/>
        <v>0</v>
      </c>
      <c r="BE2675" s="304">
        <f>IFERROR(IF(VLOOKUP($C2675,Listen!$A$2:$F$45,6,0)="Ja",BB2675-MAX(BC2675:BD2675),BB2675-BC2675),0)</f>
        <v>0</v>
      </c>
    </row>
    <row r="2676" spans="1:57" x14ac:dyDescent="0.25">
      <c r="A2676" s="320" t="str">
        <f>IF(AND(D2676&lt;&gt;0,C2676&lt;&gt;0,E2676&lt;&gt;0),IF(B2676&lt;&gt;0,CONCATENATE(B2676,"-AGr",VLOOKUP(C2676,Listen!$A$2:$D$45,4,FALSE),"-",D2676,"-",E2676,),CONCATENATE("AGr",VLOOKUP(C2676,Listen!$A$2:$D$45,4,FALSE),"-",D2676,"-",E2676)),"keine vollständige ID")</f>
        <v>keine vollständige ID</v>
      </c>
      <c r="B2676" s="301"/>
      <c r="C2676" s="287"/>
      <c r="D2676" s="34"/>
      <c r="E2676" s="306"/>
      <c r="F2676" s="116"/>
      <c r="G2676" s="17"/>
      <c r="H2676" s="17"/>
      <c r="I2676" s="17"/>
      <c r="J2676" s="17"/>
      <c r="K2676" s="17"/>
      <c r="L2676" s="17"/>
      <c r="M2676" s="17"/>
      <c r="N2676" s="17"/>
      <c r="O2676" s="116"/>
      <c r="P2676" s="117">
        <f>IF(D2676&gt;A_Stammdaten!$B$12,0,SUM(G2676,H2676,J2676,L2676:M2676)-SUM(I2676,K2676,N2676:O2676))</f>
        <v>0</v>
      </c>
      <c r="Q2676" s="17"/>
      <c r="R2676" s="17"/>
      <c r="S2676" s="17"/>
      <c r="T2676" s="17"/>
      <c r="U2676" s="62">
        <f t="shared" si="863"/>
        <v>0</v>
      </c>
      <c r="V2676" s="34"/>
      <c r="W2676" s="34"/>
      <c r="X2676" s="34"/>
      <c r="Y2676" s="34"/>
      <c r="Z2676" s="34"/>
      <c r="AA2676" s="63" t="str">
        <f t="shared" si="864"/>
        <v>-</v>
      </c>
      <c r="AB2676" s="63" t="str">
        <f t="shared" si="865"/>
        <v>-</v>
      </c>
      <c r="AC2676" s="63">
        <f>IF(ISBLANK($C2676),0,VLOOKUP($C2676,Listen!$A$2:$C$45,2,FALSE))</f>
        <v>0</v>
      </c>
      <c r="AD2676" s="63">
        <f>IF(ISBLANK($C2676),0,VLOOKUP($C2676,Listen!$A$2:$C$45,3,FALSE))</f>
        <v>0</v>
      </c>
      <c r="AE2676" s="49">
        <f t="shared" si="866"/>
        <v>0</v>
      </c>
      <c r="AF2676" s="49">
        <f t="shared" si="866"/>
        <v>0</v>
      </c>
      <c r="AG2676" s="49">
        <f>IFERROR(IF(OR($V2676&lt;&gt;"Ja",VLOOKUP($C2676,Listen!$A$2:$F$45,5,0)="Nein",D2676&lt;IF(C2676="LNG Anbindungsanlagen gemäß separater Festlegung",2022,2023)),$AC2676,$AA2676),0)</f>
        <v>0</v>
      </c>
      <c r="AH2676" s="49">
        <f>IFERROR(IF(OR($V2676&lt;&gt;"Ja",VLOOKUP($C2676,Listen!$A$2:$F$45,5,0)="Nein",D2676&lt;IF(C2676="LNG Anbindungsanlagen gemäß separater Festlegung",2022,2023)),$AC2676,$AA2676),0)</f>
        <v>0</v>
      </c>
      <c r="AI2676" s="49">
        <f>IFERROR(IF(OR($W2676&lt;&gt;"Ja",VLOOKUP($C2676,Listen!$A$2:$F$45,6,0)="Nein"),$AC2676,$AB2676),0)</f>
        <v>0</v>
      </c>
      <c r="AJ2676" s="49">
        <f>IFERROR(IF(OR($W2676&lt;&gt;"Ja",VLOOKUP($C2676,Listen!$A$2:$F$45,6,0)="Nein"),$AC2676,$AB2676),0)</f>
        <v>0</v>
      </c>
      <c r="AK2676" s="49">
        <f>IFERROR(IF(OR($W2676&lt;&gt;"Ja",VLOOKUP($C2676,Listen!$A$2:$F$45,6,0)="Nein"),$AC2676,$AB2676),0)</f>
        <v>0</v>
      </c>
      <c r="AL2676" s="51">
        <f t="shared" si="867"/>
        <v>0</v>
      </c>
      <c r="AM2676" s="296">
        <f>IFERROR(IF(VLOOKUP($C2676,Listen!$A$2:$F$45,6,0)="Ja",MAX(BC2676:BD2676),D_SAV!$BC2676),0)</f>
        <v>0</v>
      </c>
      <c r="AN2676" s="51">
        <f t="shared" si="868"/>
        <v>0</v>
      </c>
      <c r="AP2676" s="304">
        <f t="shared" si="869"/>
        <v>0</v>
      </c>
      <c r="AQ2676" s="304">
        <f t="shared" si="870"/>
        <v>0</v>
      </c>
      <c r="AR2676" s="304">
        <f t="shared" si="871"/>
        <v>0</v>
      </c>
      <c r="AS2676" s="304">
        <f t="shared" si="872"/>
        <v>0</v>
      </c>
      <c r="AT2676" s="304">
        <f t="shared" si="873"/>
        <v>0</v>
      </c>
      <c r="AU2676" s="304">
        <f t="shared" si="874"/>
        <v>0</v>
      </c>
      <c r="AV2676" s="304">
        <f t="shared" si="875"/>
        <v>0</v>
      </c>
      <c r="AW2676" s="304">
        <f t="shared" si="876"/>
        <v>0</v>
      </c>
      <c r="AX2676" s="304">
        <f t="shared" si="877"/>
        <v>0</v>
      </c>
      <c r="AY2676" s="304">
        <f t="shared" si="878"/>
        <v>0</v>
      </c>
      <c r="AZ2676" s="304">
        <f t="shared" si="879"/>
        <v>0</v>
      </c>
      <c r="BA2676" s="304">
        <f t="shared" si="880"/>
        <v>0</v>
      </c>
      <c r="BB2676" s="304">
        <f t="shared" si="881"/>
        <v>0</v>
      </c>
      <c r="BC2676" s="304">
        <f t="shared" si="882"/>
        <v>0</v>
      </c>
      <c r="BD2676" s="304">
        <f t="shared" si="883"/>
        <v>0</v>
      </c>
      <c r="BE2676" s="304">
        <f>IFERROR(IF(VLOOKUP($C2676,Listen!$A$2:$F$45,6,0)="Ja",BB2676-MAX(BC2676:BD2676),BB2676-BC2676),0)</f>
        <v>0</v>
      </c>
    </row>
    <row r="2677" spans="1:57" x14ac:dyDescent="0.25">
      <c r="A2677" s="320" t="str">
        <f>IF(AND(D2677&lt;&gt;0,C2677&lt;&gt;0,E2677&lt;&gt;0),IF(B2677&lt;&gt;0,CONCATENATE(B2677,"-AGr",VLOOKUP(C2677,Listen!$A$2:$D$45,4,FALSE),"-",D2677,"-",E2677,),CONCATENATE("AGr",VLOOKUP(C2677,Listen!$A$2:$D$45,4,FALSE),"-",D2677,"-",E2677)),"keine vollständige ID")</f>
        <v>keine vollständige ID</v>
      </c>
      <c r="B2677" s="301"/>
      <c r="C2677" s="287"/>
      <c r="D2677" s="34"/>
      <c r="E2677" s="306"/>
      <c r="F2677" s="116"/>
      <c r="G2677" s="17"/>
      <c r="H2677" s="17"/>
      <c r="I2677" s="17"/>
      <c r="J2677" s="17"/>
      <c r="K2677" s="17"/>
      <c r="L2677" s="17"/>
      <c r="M2677" s="17"/>
      <c r="N2677" s="17"/>
      <c r="O2677" s="116"/>
      <c r="P2677" s="117">
        <f>IF(D2677&gt;A_Stammdaten!$B$12,0,SUM(G2677,H2677,J2677,L2677:M2677)-SUM(I2677,K2677,N2677:O2677))</f>
        <v>0</v>
      </c>
      <c r="Q2677" s="17"/>
      <c r="R2677" s="17"/>
      <c r="S2677" s="17"/>
      <c r="T2677" s="17"/>
      <c r="U2677" s="62">
        <f t="shared" si="863"/>
        <v>0</v>
      </c>
      <c r="V2677" s="34"/>
      <c r="W2677" s="34"/>
      <c r="X2677" s="34"/>
      <c r="Y2677" s="34"/>
      <c r="Z2677" s="34"/>
      <c r="AA2677" s="63" t="str">
        <f t="shared" si="864"/>
        <v>-</v>
      </c>
      <c r="AB2677" s="63" t="str">
        <f t="shared" si="865"/>
        <v>-</v>
      </c>
      <c r="AC2677" s="63">
        <f>IF(ISBLANK($C2677),0,VLOOKUP($C2677,Listen!$A$2:$C$45,2,FALSE))</f>
        <v>0</v>
      </c>
      <c r="AD2677" s="63">
        <f>IF(ISBLANK($C2677),0,VLOOKUP($C2677,Listen!$A$2:$C$45,3,FALSE))</f>
        <v>0</v>
      </c>
      <c r="AE2677" s="49">
        <f t="shared" si="866"/>
        <v>0</v>
      </c>
      <c r="AF2677" s="49">
        <f t="shared" si="866"/>
        <v>0</v>
      </c>
      <c r="AG2677" s="49">
        <f>IFERROR(IF(OR($V2677&lt;&gt;"Ja",VLOOKUP($C2677,Listen!$A$2:$F$45,5,0)="Nein",D2677&lt;IF(C2677="LNG Anbindungsanlagen gemäß separater Festlegung",2022,2023)),$AC2677,$AA2677),0)</f>
        <v>0</v>
      </c>
      <c r="AH2677" s="49">
        <f>IFERROR(IF(OR($V2677&lt;&gt;"Ja",VLOOKUP($C2677,Listen!$A$2:$F$45,5,0)="Nein",D2677&lt;IF(C2677="LNG Anbindungsanlagen gemäß separater Festlegung",2022,2023)),$AC2677,$AA2677),0)</f>
        <v>0</v>
      </c>
      <c r="AI2677" s="49">
        <f>IFERROR(IF(OR($W2677&lt;&gt;"Ja",VLOOKUP($C2677,Listen!$A$2:$F$45,6,0)="Nein"),$AC2677,$AB2677),0)</f>
        <v>0</v>
      </c>
      <c r="AJ2677" s="49">
        <f>IFERROR(IF(OR($W2677&lt;&gt;"Ja",VLOOKUP($C2677,Listen!$A$2:$F$45,6,0)="Nein"),$AC2677,$AB2677),0)</f>
        <v>0</v>
      </c>
      <c r="AK2677" s="49">
        <f>IFERROR(IF(OR($W2677&lt;&gt;"Ja",VLOOKUP($C2677,Listen!$A$2:$F$45,6,0)="Nein"),$AC2677,$AB2677),0)</f>
        <v>0</v>
      </c>
      <c r="AL2677" s="51">
        <f t="shared" si="867"/>
        <v>0</v>
      </c>
      <c r="AM2677" s="296">
        <f>IFERROR(IF(VLOOKUP($C2677,Listen!$A$2:$F$45,6,0)="Ja",MAX(BC2677:BD2677),D_SAV!$BC2677),0)</f>
        <v>0</v>
      </c>
      <c r="AN2677" s="51">
        <f t="shared" si="868"/>
        <v>0</v>
      </c>
      <c r="AP2677" s="304">
        <f t="shared" si="869"/>
        <v>0</v>
      </c>
      <c r="AQ2677" s="304">
        <f t="shared" si="870"/>
        <v>0</v>
      </c>
      <c r="AR2677" s="304">
        <f t="shared" si="871"/>
        <v>0</v>
      </c>
      <c r="AS2677" s="304">
        <f t="shared" si="872"/>
        <v>0</v>
      </c>
      <c r="AT2677" s="304">
        <f t="shared" si="873"/>
        <v>0</v>
      </c>
      <c r="AU2677" s="304">
        <f t="shared" si="874"/>
        <v>0</v>
      </c>
      <c r="AV2677" s="304">
        <f t="shared" si="875"/>
        <v>0</v>
      </c>
      <c r="AW2677" s="304">
        <f t="shared" si="876"/>
        <v>0</v>
      </c>
      <c r="AX2677" s="304">
        <f t="shared" si="877"/>
        <v>0</v>
      </c>
      <c r="AY2677" s="304">
        <f t="shared" si="878"/>
        <v>0</v>
      </c>
      <c r="AZ2677" s="304">
        <f t="shared" si="879"/>
        <v>0</v>
      </c>
      <c r="BA2677" s="304">
        <f t="shared" si="880"/>
        <v>0</v>
      </c>
      <c r="BB2677" s="304">
        <f t="shared" si="881"/>
        <v>0</v>
      </c>
      <c r="BC2677" s="304">
        <f t="shared" si="882"/>
        <v>0</v>
      </c>
      <c r="BD2677" s="304">
        <f t="shared" si="883"/>
        <v>0</v>
      </c>
      <c r="BE2677" s="304">
        <f>IFERROR(IF(VLOOKUP($C2677,Listen!$A$2:$F$45,6,0)="Ja",BB2677-MAX(BC2677:BD2677),BB2677-BC2677),0)</f>
        <v>0</v>
      </c>
    </row>
    <row r="2678" spans="1:57" x14ac:dyDescent="0.25">
      <c r="A2678" s="320" t="str">
        <f>IF(AND(D2678&lt;&gt;0,C2678&lt;&gt;0,E2678&lt;&gt;0),IF(B2678&lt;&gt;0,CONCATENATE(B2678,"-AGr",VLOOKUP(C2678,Listen!$A$2:$D$45,4,FALSE),"-",D2678,"-",E2678,),CONCATENATE("AGr",VLOOKUP(C2678,Listen!$A$2:$D$45,4,FALSE),"-",D2678,"-",E2678)),"keine vollständige ID")</f>
        <v>keine vollständige ID</v>
      </c>
      <c r="B2678" s="301"/>
      <c r="C2678" s="287"/>
      <c r="D2678" s="34"/>
      <c r="E2678" s="306"/>
      <c r="F2678" s="116"/>
      <c r="G2678" s="17"/>
      <c r="H2678" s="17"/>
      <c r="I2678" s="17"/>
      <c r="J2678" s="17"/>
      <c r="K2678" s="17"/>
      <c r="L2678" s="17"/>
      <c r="M2678" s="17"/>
      <c r="N2678" s="17"/>
      <c r="O2678" s="116"/>
      <c r="P2678" s="117">
        <f>IF(D2678&gt;A_Stammdaten!$B$12,0,SUM(G2678,H2678,J2678,L2678:M2678)-SUM(I2678,K2678,N2678:O2678))</f>
        <v>0</v>
      </c>
      <c r="Q2678" s="17"/>
      <c r="R2678" s="17"/>
      <c r="S2678" s="17"/>
      <c r="T2678" s="17"/>
      <c r="U2678" s="62">
        <f t="shared" si="863"/>
        <v>0</v>
      </c>
      <c r="V2678" s="34"/>
      <c r="W2678" s="34"/>
      <c r="X2678" s="34"/>
      <c r="Y2678" s="34"/>
      <c r="Z2678" s="34"/>
      <c r="AA2678" s="63" t="str">
        <f t="shared" si="864"/>
        <v>-</v>
      </c>
      <c r="AB2678" s="63" t="str">
        <f t="shared" si="865"/>
        <v>-</v>
      </c>
      <c r="AC2678" s="63">
        <f>IF(ISBLANK($C2678),0,VLOOKUP($C2678,Listen!$A$2:$C$45,2,FALSE))</f>
        <v>0</v>
      </c>
      <c r="AD2678" s="63">
        <f>IF(ISBLANK($C2678),0,VLOOKUP($C2678,Listen!$A$2:$C$45,3,FALSE))</f>
        <v>0</v>
      </c>
      <c r="AE2678" s="49">
        <f t="shared" si="866"/>
        <v>0</v>
      </c>
      <c r="AF2678" s="49">
        <f t="shared" si="866"/>
        <v>0</v>
      </c>
      <c r="AG2678" s="49">
        <f>IFERROR(IF(OR($V2678&lt;&gt;"Ja",VLOOKUP($C2678,Listen!$A$2:$F$45,5,0)="Nein",D2678&lt;IF(C2678="LNG Anbindungsanlagen gemäß separater Festlegung",2022,2023)),$AC2678,$AA2678),0)</f>
        <v>0</v>
      </c>
      <c r="AH2678" s="49">
        <f>IFERROR(IF(OR($V2678&lt;&gt;"Ja",VLOOKUP($C2678,Listen!$A$2:$F$45,5,0)="Nein",D2678&lt;IF(C2678="LNG Anbindungsanlagen gemäß separater Festlegung",2022,2023)),$AC2678,$AA2678),0)</f>
        <v>0</v>
      </c>
      <c r="AI2678" s="49">
        <f>IFERROR(IF(OR($W2678&lt;&gt;"Ja",VLOOKUP($C2678,Listen!$A$2:$F$45,6,0)="Nein"),$AC2678,$AB2678),0)</f>
        <v>0</v>
      </c>
      <c r="AJ2678" s="49">
        <f>IFERROR(IF(OR($W2678&lt;&gt;"Ja",VLOOKUP($C2678,Listen!$A$2:$F$45,6,0)="Nein"),$AC2678,$AB2678),0)</f>
        <v>0</v>
      </c>
      <c r="AK2678" s="49">
        <f>IFERROR(IF(OR($W2678&lt;&gt;"Ja",VLOOKUP($C2678,Listen!$A$2:$F$45,6,0)="Nein"),$AC2678,$AB2678),0)</f>
        <v>0</v>
      </c>
      <c r="AL2678" s="51">
        <f t="shared" si="867"/>
        <v>0</v>
      </c>
      <c r="AM2678" s="296">
        <f>IFERROR(IF(VLOOKUP($C2678,Listen!$A$2:$F$45,6,0)="Ja",MAX(BC2678:BD2678),D_SAV!$BC2678),0)</f>
        <v>0</v>
      </c>
      <c r="AN2678" s="51">
        <f t="shared" si="868"/>
        <v>0</v>
      </c>
      <c r="AP2678" s="304">
        <f t="shared" si="869"/>
        <v>0</v>
      </c>
      <c r="AQ2678" s="304">
        <f t="shared" si="870"/>
        <v>0</v>
      </c>
      <c r="AR2678" s="304">
        <f t="shared" si="871"/>
        <v>0</v>
      </c>
      <c r="AS2678" s="304">
        <f t="shared" si="872"/>
        <v>0</v>
      </c>
      <c r="AT2678" s="304">
        <f t="shared" si="873"/>
        <v>0</v>
      </c>
      <c r="AU2678" s="304">
        <f t="shared" si="874"/>
        <v>0</v>
      </c>
      <c r="AV2678" s="304">
        <f t="shared" si="875"/>
        <v>0</v>
      </c>
      <c r="AW2678" s="304">
        <f t="shared" si="876"/>
        <v>0</v>
      </c>
      <c r="AX2678" s="304">
        <f t="shared" si="877"/>
        <v>0</v>
      </c>
      <c r="AY2678" s="304">
        <f t="shared" si="878"/>
        <v>0</v>
      </c>
      <c r="AZ2678" s="304">
        <f t="shared" si="879"/>
        <v>0</v>
      </c>
      <c r="BA2678" s="304">
        <f t="shared" si="880"/>
        <v>0</v>
      </c>
      <c r="BB2678" s="304">
        <f t="shared" si="881"/>
        <v>0</v>
      </c>
      <c r="BC2678" s="304">
        <f t="shared" si="882"/>
        <v>0</v>
      </c>
      <c r="BD2678" s="304">
        <f t="shared" si="883"/>
        <v>0</v>
      </c>
      <c r="BE2678" s="304">
        <f>IFERROR(IF(VLOOKUP($C2678,Listen!$A$2:$F$45,6,0)="Ja",BB2678-MAX(BC2678:BD2678),BB2678-BC2678),0)</f>
        <v>0</v>
      </c>
    </row>
    <row r="2679" spans="1:57" x14ac:dyDescent="0.25">
      <c r="A2679" s="320" t="str">
        <f>IF(AND(D2679&lt;&gt;0,C2679&lt;&gt;0,E2679&lt;&gt;0),IF(B2679&lt;&gt;0,CONCATENATE(B2679,"-AGr",VLOOKUP(C2679,Listen!$A$2:$D$45,4,FALSE),"-",D2679,"-",E2679,),CONCATENATE("AGr",VLOOKUP(C2679,Listen!$A$2:$D$45,4,FALSE),"-",D2679,"-",E2679)),"keine vollständige ID")</f>
        <v>keine vollständige ID</v>
      </c>
      <c r="B2679" s="301"/>
      <c r="C2679" s="287"/>
      <c r="D2679" s="34"/>
      <c r="E2679" s="306"/>
      <c r="F2679" s="116"/>
      <c r="G2679" s="17"/>
      <c r="H2679" s="17"/>
      <c r="I2679" s="17"/>
      <c r="J2679" s="17"/>
      <c r="K2679" s="17"/>
      <c r="L2679" s="17"/>
      <c r="M2679" s="17"/>
      <c r="N2679" s="17"/>
      <c r="O2679" s="116"/>
      <c r="P2679" s="117">
        <f>IF(D2679&gt;A_Stammdaten!$B$12,0,SUM(G2679,H2679,J2679,L2679:M2679)-SUM(I2679,K2679,N2679:O2679))</f>
        <v>0</v>
      </c>
      <c r="Q2679" s="17"/>
      <c r="R2679" s="17"/>
      <c r="S2679" s="17"/>
      <c r="T2679" s="17"/>
      <c r="U2679" s="62">
        <f t="shared" si="863"/>
        <v>0</v>
      </c>
      <c r="V2679" s="34"/>
      <c r="W2679" s="34"/>
      <c r="X2679" s="34"/>
      <c r="Y2679" s="34"/>
      <c r="Z2679" s="34"/>
      <c r="AA2679" s="63" t="str">
        <f t="shared" si="864"/>
        <v>-</v>
      </c>
      <c r="AB2679" s="63" t="str">
        <f t="shared" si="865"/>
        <v>-</v>
      </c>
      <c r="AC2679" s="63">
        <f>IF(ISBLANK($C2679),0,VLOOKUP($C2679,Listen!$A$2:$C$45,2,FALSE))</f>
        <v>0</v>
      </c>
      <c r="AD2679" s="63">
        <f>IF(ISBLANK($C2679),0,VLOOKUP($C2679,Listen!$A$2:$C$45,3,FALSE))</f>
        <v>0</v>
      </c>
      <c r="AE2679" s="49">
        <f t="shared" si="866"/>
        <v>0</v>
      </c>
      <c r="AF2679" s="49">
        <f t="shared" si="866"/>
        <v>0</v>
      </c>
      <c r="AG2679" s="49">
        <f>IFERROR(IF(OR($V2679&lt;&gt;"Ja",VLOOKUP($C2679,Listen!$A$2:$F$45,5,0)="Nein",D2679&lt;IF(C2679="LNG Anbindungsanlagen gemäß separater Festlegung",2022,2023)),$AC2679,$AA2679),0)</f>
        <v>0</v>
      </c>
      <c r="AH2679" s="49">
        <f>IFERROR(IF(OR($V2679&lt;&gt;"Ja",VLOOKUP($C2679,Listen!$A$2:$F$45,5,0)="Nein",D2679&lt;IF(C2679="LNG Anbindungsanlagen gemäß separater Festlegung",2022,2023)),$AC2679,$AA2679),0)</f>
        <v>0</v>
      </c>
      <c r="AI2679" s="49">
        <f>IFERROR(IF(OR($W2679&lt;&gt;"Ja",VLOOKUP($C2679,Listen!$A$2:$F$45,6,0)="Nein"),$AC2679,$AB2679),0)</f>
        <v>0</v>
      </c>
      <c r="AJ2679" s="49">
        <f>IFERROR(IF(OR($W2679&lt;&gt;"Ja",VLOOKUP($C2679,Listen!$A$2:$F$45,6,0)="Nein"),$AC2679,$AB2679),0)</f>
        <v>0</v>
      </c>
      <c r="AK2679" s="49">
        <f>IFERROR(IF(OR($W2679&lt;&gt;"Ja",VLOOKUP($C2679,Listen!$A$2:$F$45,6,0)="Nein"),$AC2679,$AB2679),0)</f>
        <v>0</v>
      </c>
      <c r="AL2679" s="51">
        <f t="shared" si="867"/>
        <v>0</v>
      </c>
      <c r="AM2679" s="296">
        <f>IFERROR(IF(VLOOKUP($C2679,Listen!$A$2:$F$45,6,0)="Ja",MAX(BC2679:BD2679),D_SAV!$BC2679),0)</f>
        <v>0</v>
      </c>
      <c r="AN2679" s="51">
        <f t="shared" si="868"/>
        <v>0</v>
      </c>
      <c r="AP2679" s="304">
        <f t="shared" si="869"/>
        <v>0</v>
      </c>
      <c r="AQ2679" s="304">
        <f t="shared" si="870"/>
        <v>0</v>
      </c>
      <c r="AR2679" s="304">
        <f t="shared" si="871"/>
        <v>0</v>
      </c>
      <c r="AS2679" s="304">
        <f t="shared" si="872"/>
        <v>0</v>
      </c>
      <c r="AT2679" s="304">
        <f t="shared" si="873"/>
        <v>0</v>
      </c>
      <c r="AU2679" s="304">
        <f t="shared" si="874"/>
        <v>0</v>
      </c>
      <c r="AV2679" s="304">
        <f t="shared" si="875"/>
        <v>0</v>
      </c>
      <c r="AW2679" s="304">
        <f t="shared" si="876"/>
        <v>0</v>
      </c>
      <c r="AX2679" s="304">
        <f t="shared" si="877"/>
        <v>0</v>
      </c>
      <c r="AY2679" s="304">
        <f t="shared" si="878"/>
        <v>0</v>
      </c>
      <c r="AZ2679" s="304">
        <f t="shared" si="879"/>
        <v>0</v>
      </c>
      <c r="BA2679" s="304">
        <f t="shared" si="880"/>
        <v>0</v>
      </c>
      <c r="BB2679" s="304">
        <f t="shared" si="881"/>
        <v>0</v>
      </c>
      <c r="BC2679" s="304">
        <f t="shared" si="882"/>
        <v>0</v>
      </c>
      <c r="BD2679" s="304">
        <f t="shared" si="883"/>
        <v>0</v>
      </c>
      <c r="BE2679" s="304">
        <f>IFERROR(IF(VLOOKUP($C2679,Listen!$A$2:$F$45,6,0)="Ja",BB2679-MAX(BC2679:BD2679),BB2679-BC2679),0)</f>
        <v>0</v>
      </c>
    </row>
    <row r="2680" spans="1:57" x14ac:dyDescent="0.25">
      <c r="A2680" s="320" t="str">
        <f>IF(AND(D2680&lt;&gt;0,C2680&lt;&gt;0,E2680&lt;&gt;0),IF(B2680&lt;&gt;0,CONCATENATE(B2680,"-AGr",VLOOKUP(C2680,Listen!$A$2:$D$45,4,FALSE),"-",D2680,"-",E2680,),CONCATENATE("AGr",VLOOKUP(C2680,Listen!$A$2:$D$45,4,FALSE),"-",D2680,"-",E2680)),"keine vollständige ID")</f>
        <v>keine vollständige ID</v>
      </c>
      <c r="B2680" s="301"/>
      <c r="C2680" s="287"/>
      <c r="D2680" s="34"/>
      <c r="E2680" s="306"/>
      <c r="F2680" s="116"/>
      <c r="G2680" s="17"/>
      <c r="H2680" s="17"/>
      <c r="I2680" s="17"/>
      <c r="J2680" s="17"/>
      <c r="K2680" s="17"/>
      <c r="L2680" s="17"/>
      <c r="M2680" s="17"/>
      <c r="N2680" s="17"/>
      <c r="O2680" s="116"/>
      <c r="P2680" s="117">
        <f>IF(D2680&gt;A_Stammdaten!$B$12,0,SUM(G2680,H2680,J2680,L2680:M2680)-SUM(I2680,K2680,N2680:O2680))</f>
        <v>0</v>
      </c>
      <c r="Q2680" s="17"/>
      <c r="R2680" s="17"/>
      <c r="S2680" s="17"/>
      <c r="T2680" s="17"/>
      <c r="U2680" s="62">
        <f t="shared" si="863"/>
        <v>0</v>
      </c>
      <c r="V2680" s="34"/>
      <c r="W2680" s="34"/>
      <c r="X2680" s="34"/>
      <c r="Y2680" s="34"/>
      <c r="Z2680" s="34"/>
      <c r="AA2680" s="63" t="str">
        <f t="shared" si="864"/>
        <v>-</v>
      </c>
      <c r="AB2680" s="63" t="str">
        <f t="shared" si="865"/>
        <v>-</v>
      </c>
      <c r="AC2680" s="63">
        <f>IF(ISBLANK($C2680),0,VLOOKUP($C2680,Listen!$A$2:$C$45,2,FALSE))</f>
        <v>0</v>
      </c>
      <c r="AD2680" s="63">
        <f>IF(ISBLANK($C2680),0,VLOOKUP($C2680,Listen!$A$2:$C$45,3,FALSE))</f>
        <v>0</v>
      </c>
      <c r="AE2680" s="49">
        <f t="shared" si="866"/>
        <v>0</v>
      </c>
      <c r="AF2680" s="49">
        <f t="shared" si="866"/>
        <v>0</v>
      </c>
      <c r="AG2680" s="49">
        <f>IFERROR(IF(OR($V2680&lt;&gt;"Ja",VLOOKUP($C2680,Listen!$A$2:$F$45,5,0)="Nein",D2680&lt;IF(C2680="LNG Anbindungsanlagen gemäß separater Festlegung",2022,2023)),$AC2680,$AA2680),0)</f>
        <v>0</v>
      </c>
      <c r="AH2680" s="49">
        <f>IFERROR(IF(OR($V2680&lt;&gt;"Ja",VLOOKUP($C2680,Listen!$A$2:$F$45,5,0)="Nein",D2680&lt;IF(C2680="LNG Anbindungsanlagen gemäß separater Festlegung",2022,2023)),$AC2680,$AA2680),0)</f>
        <v>0</v>
      </c>
      <c r="AI2680" s="49">
        <f>IFERROR(IF(OR($W2680&lt;&gt;"Ja",VLOOKUP($C2680,Listen!$A$2:$F$45,6,0)="Nein"),$AC2680,$AB2680),0)</f>
        <v>0</v>
      </c>
      <c r="AJ2680" s="49">
        <f>IFERROR(IF(OR($W2680&lt;&gt;"Ja",VLOOKUP($C2680,Listen!$A$2:$F$45,6,0)="Nein"),$AC2680,$AB2680),0)</f>
        <v>0</v>
      </c>
      <c r="AK2680" s="49">
        <f>IFERROR(IF(OR($W2680&lt;&gt;"Ja",VLOOKUP($C2680,Listen!$A$2:$F$45,6,0)="Nein"),$AC2680,$AB2680),0)</f>
        <v>0</v>
      </c>
      <c r="AL2680" s="51">
        <f t="shared" si="867"/>
        <v>0</v>
      </c>
      <c r="AM2680" s="296">
        <f>IFERROR(IF(VLOOKUP($C2680,Listen!$A$2:$F$45,6,0)="Ja",MAX(BC2680:BD2680),D_SAV!$BC2680),0)</f>
        <v>0</v>
      </c>
      <c r="AN2680" s="51">
        <f t="shared" si="868"/>
        <v>0</v>
      </c>
      <c r="AP2680" s="304">
        <f t="shared" si="869"/>
        <v>0</v>
      </c>
      <c r="AQ2680" s="304">
        <f t="shared" si="870"/>
        <v>0</v>
      </c>
      <c r="AR2680" s="304">
        <f t="shared" si="871"/>
        <v>0</v>
      </c>
      <c r="AS2680" s="304">
        <f t="shared" si="872"/>
        <v>0</v>
      </c>
      <c r="AT2680" s="304">
        <f t="shared" si="873"/>
        <v>0</v>
      </c>
      <c r="AU2680" s="304">
        <f t="shared" si="874"/>
        <v>0</v>
      </c>
      <c r="AV2680" s="304">
        <f t="shared" si="875"/>
        <v>0</v>
      </c>
      <c r="AW2680" s="304">
        <f t="shared" si="876"/>
        <v>0</v>
      </c>
      <c r="AX2680" s="304">
        <f t="shared" si="877"/>
        <v>0</v>
      </c>
      <c r="AY2680" s="304">
        <f t="shared" si="878"/>
        <v>0</v>
      </c>
      <c r="AZ2680" s="304">
        <f t="shared" si="879"/>
        <v>0</v>
      </c>
      <c r="BA2680" s="304">
        <f t="shared" si="880"/>
        <v>0</v>
      </c>
      <c r="BB2680" s="304">
        <f t="shared" si="881"/>
        <v>0</v>
      </c>
      <c r="BC2680" s="304">
        <f t="shared" si="882"/>
        <v>0</v>
      </c>
      <c r="BD2680" s="304">
        <f t="shared" si="883"/>
        <v>0</v>
      </c>
      <c r="BE2680" s="304">
        <f>IFERROR(IF(VLOOKUP($C2680,Listen!$A$2:$F$45,6,0)="Ja",BB2680-MAX(BC2680:BD2680),BB2680-BC2680),0)</f>
        <v>0</v>
      </c>
    </row>
    <row r="2681" spans="1:57" x14ac:dyDescent="0.25">
      <c r="A2681" s="320" t="str">
        <f>IF(AND(D2681&lt;&gt;0,C2681&lt;&gt;0,E2681&lt;&gt;0),IF(B2681&lt;&gt;0,CONCATENATE(B2681,"-AGr",VLOOKUP(C2681,Listen!$A$2:$D$45,4,FALSE),"-",D2681,"-",E2681,),CONCATENATE("AGr",VLOOKUP(C2681,Listen!$A$2:$D$45,4,FALSE),"-",D2681,"-",E2681)),"keine vollständige ID")</f>
        <v>keine vollständige ID</v>
      </c>
      <c r="B2681" s="301"/>
      <c r="C2681" s="287"/>
      <c r="D2681" s="34"/>
      <c r="E2681" s="306"/>
      <c r="F2681" s="116"/>
      <c r="G2681" s="17"/>
      <c r="H2681" s="17"/>
      <c r="I2681" s="17"/>
      <c r="J2681" s="17"/>
      <c r="K2681" s="17"/>
      <c r="L2681" s="17"/>
      <c r="M2681" s="17"/>
      <c r="N2681" s="17"/>
      <c r="O2681" s="116"/>
      <c r="P2681" s="117">
        <f>IF(D2681&gt;A_Stammdaten!$B$12,0,SUM(G2681,H2681,J2681,L2681:M2681)-SUM(I2681,K2681,N2681:O2681))</f>
        <v>0</v>
      </c>
      <c r="Q2681" s="17"/>
      <c r="R2681" s="17"/>
      <c r="S2681" s="17"/>
      <c r="T2681" s="17"/>
      <c r="U2681" s="62">
        <f t="shared" si="863"/>
        <v>0</v>
      </c>
      <c r="V2681" s="34"/>
      <c r="W2681" s="34"/>
      <c r="X2681" s="34"/>
      <c r="Y2681" s="34"/>
      <c r="Z2681" s="34"/>
      <c r="AA2681" s="63" t="str">
        <f t="shared" si="864"/>
        <v>-</v>
      </c>
      <c r="AB2681" s="63" t="str">
        <f t="shared" si="865"/>
        <v>-</v>
      </c>
      <c r="AC2681" s="63">
        <f>IF(ISBLANK($C2681),0,VLOOKUP($C2681,Listen!$A$2:$C$45,2,FALSE))</f>
        <v>0</v>
      </c>
      <c r="AD2681" s="63">
        <f>IF(ISBLANK($C2681),0,VLOOKUP($C2681,Listen!$A$2:$C$45,3,FALSE))</f>
        <v>0</v>
      </c>
      <c r="AE2681" s="49">
        <f t="shared" si="866"/>
        <v>0</v>
      </c>
      <c r="AF2681" s="49">
        <f t="shared" si="866"/>
        <v>0</v>
      </c>
      <c r="AG2681" s="49">
        <f>IFERROR(IF(OR($V2681&lt;&gt;"Ja",VLOOKUP($C2681,Listen!$A$2:$F$45,5,0)="Nein",D2681&lt;IF(C2681="LNG Anbindungsanlagen gemäß separater Festlegung",2022,2023)),$AC2681,$AA2681),0)</f>
        <v>0</v>
      </c>
      <c r="AH2681" s="49">
        <f>IFERROR(IF(OR($V2681&lt;&gt;"Ja",VLOOKUP($C2681,Listen!$A$2:$F$45,5,0)="Nein",D2681&lt;IF(C2681="LNG Anbindungsanlagen gemäß separater Festlegung",2022,2023)),$AC2681,$AA2681),0)</f>
        <v>0</v>
      </c>
      <c r="AI2681" s="49">
        <f>IFERROR(IF(OR($W2681&lt;&gt;"Ja",VLOOKUP($C2681,Listen!$A$2:$F$45,6,0)="Nein"),$AC2681,$AB2681),0)</f>
        <v>0</v>
      </c>
      <c r="AJ2681" s="49">
        <f>IFERROR(IF(OR($W2681&lt;&gt;"Ja",VLOOKUP($C2681,Listen!$A$2:$F$45,6,0)="Nein"),$AC2681,$AB2681),0)</f>
        <v>0</v>
      </c>
      <c r="AK2681" s="49">
        <f>IFERROR(IF(OR($W2681&lt;&gt;"Ja",VLOOKUP($C2681,Listen!$A$2:$F$45,6,0)="Nein"),$AC2681,$AB2681),0)</f>
        <v>0</v>
      </c>
      <c r="AL2681" s="51">
        <f t="shared" si="867"/>
        <v>0</v>
      </c>
      <c r="AM2681" s="296">
        <f>IFERROR(IF(VLOOKUP($C2681,Listen!$A$2:$F$45,6,0)="Ja",MAX(BC2681:BD2681),D_SAV!$BC2681),0)</f>
        <v>0</v>
      </c>
      <c r="AN2681" s="51">
        <f t="shared" si="868"/>
        <v>0</v>
      </c>
      <c r="AP2681" s="304">
        <f t="shared" si="869"/>
        <v>0</v>
      </c>
      <c r="AQ2681" s="304">
        <f t="shared" si="870"/>
        <v>0</v>
      </c>
      <c r="AR2681" s="304">
        <f t="shared" si="871"/>
        <v>0</v>
      </c>
      <c r="AS2681" s="304">
        <f t="shared" si="872"/>
        <v>0</v>
      </c>
      <c r="AT2681" s="304">
        <f t="shared" si="873"/>
        <v>0</v>
      </c>
      <c r="AU2681" s="304">
        <f t="shared" si="874"/>
        <v>0</v>
      </c>
      <c r="AV2681" s="304">
        <f t="shared" si="875"/>
        <v>0</v>
      </c>
      <c r="AW2681" s="304">
        <f t="shared" si="876"/>
        <v>0</v>
      </c>
      <c r="AX2681" s="304">
        <f t="shared" si="877"/>
        <v>0</v>
      </c>
      <c r="AY2681" s="304">
        <f t="shared" si="878"/>
        <v>0</v>
      </c>
      <c r="AZ2681" s="304">
        <f t="shared" si="879"/>
        <v>0</v>
      </c>
      <c r="BA2681" s="304">
        <f t="shared" si="880"/>
        <v>0</v>
      </c>
      <c r="BB2681" s="304">
        <f t="shared" si="881"/>
        <v>0</v>
      </c>
      <c r="BC2681" s="304">
        <f t="shared" si="882"/>
        <v>0</v>
      </c>
      <c r="BD2681" s="304">
        <f t="shared" si="883"/>
        <v>0</v>
      </c>
      <c r="BE2681" s="304">
        <f>IFERROR(IF(VLOOKUP($C2681,Listen!$A$2:$F$45,6,0)="Ja",BB2681-MAX(BC2681:BD2681),BB2681-BC2681),0)</f>
        <v>0</v>
      </c>
    </row>
    <row r="2682" spans="1:57" x14ac:dyDescent="0.25">
      <c r="A2682" s="320" t="str">
        <f>IF(AND(D2682&lt;&gt;0,C2682&lt;&gt;0,E2682&lt;&gt;0),IF(B2682&lt;&gt;0,CONCATENATE(B2682,"-AGr",VLOOKUP(C2682,Listen!$A$2:$D$45,4,FALSE),"-",D2682,"-",E2682,),CONCATENATE("AGr",VLOOKUP(C2682,Listen!$A$2:$D$45,4,FALSE),"-",D2682,"-",E2682)),"keine vollständige ID")</f>
        <v>keine vollständige ID</v>
      </c>
      <c r="B2682" s="301"/>
      <c r="C2682" s="287"/>
      <c r="D2682" s="34"/>
      <c r="E2682" s="306"/>
      <c r="F2682" s="116"/>
      <c r="G2682" s="17"/>
      <c r="H2682" s="17"/>
      <c r="I2682" s="17"/>
      <c r="J2682" s="17"/>
      <c r="K2682" s="17"/>
      <c r="L2682" s="17"/>
      <c r="M2682" s="17"/>
      <c r="N2682" s="17"/>
      <c r="O2682" s="116"/>
      <c r="P2682" s="117">
        <f>IF(D2682&gt;A_Stammdaten!$B$12,0,SUM(G2682,H2682,J2682,L2682:M2682)-SUM(I2682,K2682,N2682:O2682))</f>
        <v>0</v>
      </c>
      <c r="Q2682" s="17"/>
      <c r="R2682" s="17"/>
      <c r="S2682" s="17"/>
      <c r="T2682" s="17"/>
      <c r="U2682" s="62">
        <f t="shared" si="863"/>
        <v>0</v>
      </c>
      <c r="V2682" s="34"/>
      <c r="W2682" s="34"/>
      <c r="X2682" s="34"/>
      <c r="Y2682" s="34"/>
      <c r="Z2682" s="34"/>
      <c r="AA2682" s="63" t="str">
        <f t="shared" si="864"/>
        <v>-</v>
      </c>
      <c r="AB2682" s="63" t="str">
        <f t="shared" si="865"/>
        <v>-</v>
      </c>
      <c r="AC2682" s="63">
        <f>IF(ISBLANK($C2682),0,VLOOKUP($C2682,Listen!$A$2:$C$45,2,FALSE))</f>
        <v>0</v>
      </c>
      <c r="AD2682" s="63">
        <f>IF(ISBLANK($C2682),0,VLOOKUP($C2682,Listen!$A$2:$C$45,3,FALSE))</f>
        <v>0</v>
      </c>
      <c r="AE2682" s="49">
        <f t="shared" si="866"/>
        <v>0</v>
      </c>
      <c r="AF2682" s="49">
        <f t="shared" si="866"/>
        <v>0</v>
      </c>
      <c r="AG2682" s="49">
        <f>IFERROR(IF(OR($V2682&lt;&gt;"Ja",VLOOKUP($C2682,Listen!$A$2:$F$45,5,0)="Nein",D2682&lt;IF(C2682="LNG Anbindungsanlagen gemäß separater Festlegung",2022,2023)),$AC2682,$AA2682),0)</f>
        <v>0</v>
      </c>
      <c r="AH2682" s="49">
        <f>IFERROR(IF(OR($V2682&lt;&gt;"Ja",VLOOKUP($C2682,Listen!$A$2:$F$45,5,0)="Nein",D2682&lt;IF(C2682="LNG Anbindungsanlagen gemäß separater Festlegung",2022,2023)),$AC2682,$AA2682),0)</f>
        <v>0</v>
      </c>
      <c r="AI2682" s="49">
        <f>IFERROR(IF(OR($W2682&lt;&gt;"Ja",VLOOKUP($C2682,Listen!$A$2:$F$45,6,0)="Nein"),$AC2682,$AB2682),0)</f>
        <v>0</v>
      </c>
      <c r="AJ2682" s="49">
        <f>IFERROR(IF(OR($W2682&lt;&gt;"Ja",VLOOKUP($C2682,Listen!$A$2:$F$45,6,0)="Nein"),$AC2682,$AB2682),0)</f>
        <v>0</v>
      </c>
      <c r="AK2682" s="49">
        <f>IFERROR(IF(OR($W2682&lt;&gt;"Ja",VLOOKUP($C2682,Listen!$A$2:$F$45,6,0)="Nein"),$AC2682,$AB2682),0)</f>
        <v>0</v>
      </c>
      <c r="AL2682" s="51">
        <f t="shared" si="867"/>
        <v>0</v>
      </c>
      <c r="AM2682" s="296">
        <f>IFERROR(IF(VLOOKUP($C2682,Listen!$A$2:$F$45,6,0)="Ja",MAX(BC2682:BD2682),D_SAV!$BC2682),0)</f>
        <v>0</v>
      </c>
      <c r="AN2682" s="51">
        <f t="shared" si="868"/>
        <v>0</v>
      </c>
      <c r="AP2682" s="304">
        <f t="shared" si="869"/>
        <v>0</v>
      </c>
      <c r="AQ2682" s="304">
        <f t="shared" si="870"/>
        <v>0</v>
      </c>
      <c r="AR2682" s="304">
        <f t="shared" si="871"/>
        <v>0</v>
      </c>
      <c r="AS2682" s="304">
        <f t="shared" si="872"/>
        <v>0</v>
      </c>
      <c r="AT2682" s="304">
        <f t="shared" si="873"/>
        <v>0</v>
      </c>
      <c r="AU2682" s="304">
        <f t="shared" si="874"/>
        <v>0</v>
      </c>
      <c r="AV2682" s="304">
        <f t="shared" si="875"/>
        <v>0</v>
      </c>
      <c r="AW2682" s="304">
        <f t="shared" si="876"/>
        <v>0</v>
      </c>
      <c r="AX2682" s="304">
        <f t="shared" si="877"/>
        <v>0</v>
      </c>
      <c r="AY2682" s="304">
        <f t="shared" si="878"/>
        <v>0</v>
      </c>
      <c r="AZ2682" s="304">
        <f t="shared" si="879"/>
        <v>0</v>
      </c>
      <c r="BA2682" s="304">
        <f t="shared" si="880"/>
        <v>0</v>
      </c>
      <c r="BB2682" s="304">
        <f t="shared" si="881"/>
        <v>0</v>
      </c>
      <c r="BC2682" s="304">
        <f t="shared" si="882"/>
        <v>0</v>
      </c>
      <c r="BD2682" s="304">
        <f t="shared" si="883"/>
        <v>0</v>
      </c>
      <c r="BE2682" s="304">
        <f>IFERROR(IF(VLOOKUP($C2682,Listen!$A$2:$F$45,6,0)="Ja",BB2682-MAX(BC2682:BD2682),BB2682-BC2682),0)</f>
        <v>0</v>
      </c>
    </row>
    <row r="2683" spans="1:57" x14ac:dyDescent="0.25">
      <c r="A2683" s="320" t="str">
        <f>IF(AND(D2683&lt;&gt;0,C2683&lt;&gt;0,E2683&lt;&gt;0),IF(B2683&lt;&gt;0,CONCATENATE(B2683,"-AGr",VLOOKUP(C2683,Listen!$A$2:$D$45,4,FALSE),"-",D2683,"-",E2683,),CONCATENATE("AGr",VLOOKUP(C2683,Listen!$A$2:$D$45,4,FALSE),"-",D2683,"-",E2683)),"keine vollständige ID")</f>
        <v>keine vollständige ID</v>
      </c>
      <c r="B2683" s="301"/>
      <c r="C2683" s="287"/>
      <c r="D2683" s="34"/>
      <c r="E2683" s="306"/>
      <c r="F2683" s="116"/>
      <c r="G2683" s="17"/>
      <c r="H2683" s="17"/>
      <c r="I2683" s="17"/>
      <c r="J2683" s="17"/>
      <c r="K2683" s="17"/>
      <c r="L2683" s="17"/>
      <c r="M2683" s="17"/>
      <c r="N2683" s="17"/>
      <c r="O2683" s="116"/>
      <c r="P2683" s="117">
        <f>IF(D2683&gt;A_Stammdaten!$B$12,0,SUM(G2683,H2683,J2683,L2683:M2683)-SUM(I2683,K2683,N2683:O2683))</f>
        <v>0</v>
      </c>
      <c r="Q2683" s="17"/>
      <c r="R2683" s="17"/>
      <c r="S2683" s="17"/>
      <c r="T2683" s="17"/>
      <c r="U2683" s="62">
        <f t="shared" si="863"/>
        <v>0</v>
      </c>
      <c r="V2683" s="34"/>
      <c r="W2683" s="34"/>
      <c r="X2683" s="34"/>
      <c r="Y2683" s="34"/>
      <c r="Z2683" s="34"/>
      <c r="AA2683" s="63" t="str">
        <f t="shared" si="864"/>
        <v>-</v>
      </c>
      <c r="AB2683" s="63" t="str">
        <f t="shared" si="865"/>
        <v>-</v>
      </c>
      <c r="AC2683" s="63">
        <f>IF(ISBLANK($C2683),0,VLOOKUP($C2683,Listen!$A$2:$C$45,2,FALSE))</f>
        <v>0</v>
      </c>
      <c r="AD2683" s="63">
        <f>IF(ISBLANK($C2683),0,VLOOKUP($C2683,Listen!$A$2:$C$45,3,FALSE))</f>
        <v>0</v>
      </c>
      <c r="AE2683" s="49">
        <f t="shared" si="866"/>
        <v>0</v>
      </c>
      <c r="AF2683" s="49">
        <f t="shared" si="866"/>
        <v>0</v>
      </c>
      <c r="AG2683" s="49">
        <f>IFERROR(IF(OR($V2683&lt;&gt;"Ja",VLOOKUP($C2683,Listen!$A$2:$F$45,5,0)="Nein",D2683&lt;IF(C2683="LNG Anbindungsanlagen gemäß separater Festlegung",2022,2023)),$AC2683,$AA2683),0)</f>
        <v>0</v>
      </c>
      <c r="AH2683" s="49">
        <f>IFERROR(IF(OR($V2683&lt;&gt;"Ja",VLOOKUP($C2683,Listen!$A$2:$F$45,5,0)="Nein",D2683&lt;IF(C2683="LNG Anbindungsanlagen gemäß separater Festlegung",2022,2023)),$AC2683,$AA2683),0)</f>
        <v>0</v>
      </c>
      <c r="AI2683" s="49">
        <f>IFERROR(IF(OR($W2683&lt;&gt;"Ja",VLOOKUP($C2683,Listen!$A$2:$F$45,6,0)="Nein"),$AC2683,$AB2683),0)</f>
        <v>0</v>
      </c>
      <c r="AJ2683" s="49">
        <f>IFERROR(IF(OR($W2683&lt;&gt;"Ja",VLOOKUP($C2683,Listen!$A$2:$F$45,6,0)="Nein"),$AC2683,$AB2683),0)</f>
        <v>0</v>
      </c>
      <c r="AK2683" s="49">
        <f>IFERROR(IF(OR($W2683&lt;&gt;"Ja",VLOOKUP($C2683,Listen!$A$2:$F$45,6,0)="Nein"),$AC2683,$AB2683),0)</f>
        <v>0</v>
      </c>
      <c r="AL2683" s="51">
        <f t="shared" si="867"/>
        <v>0</v>
      </c>
      <c r="AM2683" s="296">
        <f>IFERROR(IF(VLOOKUP($C2683,Listen!$A$2:$F$45,6,0)="Ja",MAX(BC2683:BD2683),D_SAV!$BC2683),0)</f>
        <v>0</v>
      </c>
      <c r="AN2683" s="51">
        <f t="shared" si="868"/>
        <v>0</v>
      </c>
      <c r="AP2683" s="304">
        <f t="shared" si="869"/>
        <v>0</v>
      </c>
      <c r="AQ2683" s="304">
        <f t="shared" si="870"/>
        <v>0</v>
      </c>
      <c r="AR2683" s="304">
        <f t="shared" si="871"/>
        <v>0</v>
      </c>
      <c r="AS2683" s="304">
        <f t="shared" si="872"/>
        <v>0</v>
      </c>
      <c r="AT2683" s="304">
        <f t="shared" si="873"/>
        <v>0</v>
      </c>
      <c r="AU2683" s="304">
        <f t="shared" si="874"/>
        <v>0</v>
      </c>
      <c r="AV2683" s="304">
        <f t="shared" si="875"/>
        <v>0</v>
      </c>
      <c r="AW2683" s="304">
        <f t="shared" si="876"/>
        <v>0</v>
      </c>
      <c r="AX2683" s="304">
        <f t="shared" si="877"/>
        <v>0</v>
      </c>
      <c r="AY2683" s="304">
        <f t="shared" si="878"/>
        <v>0</v>
      </c>
      <c r="AZ2683" s="304">
        <f t="shared" si="879"/>
        <v>0</v>
      </c>
      <c r="BA2683" s="304">
        <f t="shared" si="880"/>
        <v>0</v>
      </c>
      <c r="BB2683" s="304">
        <f t="shared" si="881"/>
        <v>0</v>
      </c>
      <c r="BC2683" s="304">
        <f t="shared" si="882"/>
        <v>0</v>
      </c>
      <c r="BD2683" s="304">
        <f t="shared" si="883"/>
        <v>0</v>
      </c>
      <c r="BE2683" s="304">
        <f>IFERROR(IF(VLOOKUP($C2683,Listen!$A$2:$F$45,6,0)="Ja",BB2683-MAX(BC2683:BD2683),BB2683-BC2683),0)</f>
        <v>0</v>
      </c>
    </row>
    <row r="2684" spans="1:57" x14ac:dyDescent="0.25">
      <c r="A2684" s="320" t="str">
        <f>IF(AND(D2684&lt;&gt;0,C2684&lt;&gt;0,E2684&lt;&gt;0),IF(B2684&lt;&gt;0,CONCATENATE(B2684,"-AGr",VLOOKUP(C2684,Listen!$A$2:$D$45,4,FALSE),"-",D2684,"-",E2684,),CONCATENATE("AGr",VLOOKUP(C2684,Listen!$A$2:$D$45,4,FALSE),"-",D2684,"-",E2684)),"keine vollständige ID")</f>
        <v>keine vollständige ID</v>
      </c>
      <c r="B2684" s="301"/>
      <c r="C2684" s="287"/>
      <c r="D2684" s="34"/>
      <c r="E2684" s="306"/>
      <c r="F2684" s="116"/>
      <c r="G2684" s="17"/>
      <c r="H2684" s="17"/>
      <c r="I2684" s="17"/>
      <c r="J2684" s="17"/>
      <c r="K2684" s="17"/>
      <c r="L2684" s="17"/>
      <c r="M2684" s="17"/>
      <c r="N2684" s="17"/>
      <c r="O2684" s="116"/>
      <c r="P2684" s="117">
        <f>IF(D2684&gt;A_Stammdaten!$B$12,0,SUM(G2684,H2684,J2684,L2684:M2684)-SUM(I2684,K2684,N2684:O2684))</f>
        <v>0</v>
      </c>
      <c r="Q2684" s="17"/>
      <c r="R2684" s="17"/>
      <c r="S2684" s="17"/>
      <c r="T2684" s="17"/>
      <c r="U2684" s="62">
        <f t="shared" si="863"/>
        <v>0</v>
      </c>
      <c r="V2684" s="34"/>
      <c r="W2684" s="34"/>
      <c r="X2684" s="34"/>
      <c r="Y2684" s="34"/>
      <c r="Z2684" s="34"/>
      <c r="AA2684" s="63" t="str">
        <f t="shared" si="864"/>
        <v>-</v>
      </c>
      <c r="AB2684" s="63" t="str">
        <f t="shared" si="865"/>
        <v>-</v>
      </c>
      <c r="AC2684" s="63">
        <f>IF(ISBLANK($C2684),0,VLOOKUP($C2684,Listen!$A$2:$C$45,2,FALSE))</f>
        <v>0</v>
      </c>
      <c r="AD2684" s="63">
        <f>IF(ISBLANK($C2684),0,VLOOKUP($C2684,Listen!$A$2:$C$45,3,FALSE))</f>
        <v>0</v>
      </c>
      <c r="AE2684" s="49">
        <f t="shared" si="866"/>
        <v>0</v>
      </c>
      <c r="AF2684" s="49">
        <f t="shared" si="866"/>
        <v>0</v>
      </c>
      <c r="AG2684" s="49">
        <f>IFERROR(IF(OR($V2684&lt;&gt;"Ja",VLOOKUP($C2684,Listen!$A$2:$F$45,5,0)="Nein",D2684&lt;IF(C2684="LNG Anbindungsanlagen gemäß separater Festlegung",2022,2023)),$AC2684,$AA2684),0)</f>
        <v>0</v>
      </c>
      <c r="AH2684" s="49">
        <f>IFERROR(IF(OR($V2684&lt;&gt;"Ja",VLOOKUP($C2684,Listen!$A$2:$F$45,5,0)="Nein",D2684&lt;IF(C2684="LNG Anbindungsanlagen gemäß separater Festlegung",2022,2023)),$AC2684,$AA2684),0)</f>
        <v>0</v>
      </c>
      <c r="AI2684" s="49">
        <f>IFERROR(IF(OR($W2684&lt;&gt;"Ja",VLOOKUP($C2684,Listen!$A$2:$F$45,6,0)="Nein"),$AC2684,$AB2684),0)</f>
        <v>0</v>
      </c>
      <c r="AJ2684" s="49">
        <f>IFERROR(IF(OR($W2684&lt;&gt;"Ja",VLOOKUP($C2684,Listen!$A$2:$F$45,6,0)="Nein"),$AC2684,$AB2684),0)</f>
        <v>0</v>
      </c>
      <c r="AK2684" s="49">
        <f>IFERROR(IF(OR($W2684&lt;&gt;"Ja",VLOOKUP($C2684,Listen!$A$2:$F$45,6,0)="Nein"),$AC2684,$AB2684),0)</f>
        <v>0</v>
      </c>
      <c r="AL2684" s="51">
        <f t="shared" si="867"/>
        <v>0</v>
      </c>
      <c r="AM2684" s="296">
        <f>IFERROR(IF(VLOOKUP($C2684,Listen!$A$2:$F$45,6,0)="Ja",MAX(BC2684:BD2684),D_SAV!$BC2684),0)</f>
        <v>0</v>
      </c>
      <c r="AN2684" s="51">
        <f t="shared" si="868"/>
        <v>0</v>
      </c>
      <c r="AP2684" s="304">
        <f t="shared" si="869"/>
        <v>0</v>
      </c>
      <c r="AQ2684" s="304">
        <f t="shared" si="870"/>
        <v>0</v>
      </c>
      <c r="AR2684" s="304">
        <f t="shared" si="871"/>
        <v>0</v>
      </c>
      <c r="AS2684" s="304">
        <f t="shared" si="872"/>
        <v>0</v>
      </c>
      <c r="AT2684" s="304">
        <f t="shared" si="873"/>
        <v>0</v>
      </c>
      <c r="AU2684" s="304">
        <f t="shared" si="874"/>
        <v>0</v>
      </c>
      <c r="AV2684" s="304">
        <f t="shared" si="875"/>
        <v>0</v>
      </c>
      <c r="AW2684" s="304">
        <f t="shared" si="876"/>
        <v>0</v>
      </c>
      <c r="AX2684" s="304">
        <f t="shared" si="877"/>
        <v>0</v>
      </c>
      <c r="AY2684" s="304">
        <f t="shared" si="878"/>
        <v>0</v>
      </c>
      <c r="AZ2684" s="304">
        <f t="shared" si="879"/>
        <v>0</v>
      </c>
      <c r="BA2684" s="304">
        <f t="shared" si="880"/>
        <v>0</v>
      </c>
      <c r="BB2684" s="304">
        <f t="shared" si="881"/>
        <v>0</v>
      </c>
      <c r="BC2684" s="304">
        <f t="shared" si="882"/>
        <v>0</v>
      </c>
      <c r="BD2684" s="304">
        <f t="shared" si="883"/>
        <v>0</v>
      </c>
      <c r="BE2684" s="304">
        <f>IFERROR(IF(VLOOKUP($C2684,Listen!$A$2:$F$45,6,0)="Ja",BB2684-MAX(BC2684:BD2684),BB2684-BC2684),0)</f>
        <v>0</v>
      </c>
    </row>
    <row r="2685" spans="1:57" x14ac:dyDescent="0.25">
      <c r="A2685" s="320" t="str">
        <f>IF(AND(D2685&lt;&gt;0,C2685&lt;&gt;0,E2685&lt;&gt;0),IF(B2685&lt;&gt;0,CONCATENATE(B2685,"-AGr",VLOOKUP(C2685,Listen!$A$2:$D$45,4,FALSE),"-",D2685,"-",E2685,),CONCATENATE("AGr",VLOOKUP(C2685,Listen!$A$2:$D$45,4,FALSE),"-",D2685,"-",E2685)),"keine vollständige ID")</f>
        <v>keine vollständige ID</v>
      </c>
      <c r="B2685" s="301"/>
      <c r="C2685" s="287"/>
      <c r="D2685" s="34"/>
      <c r="E2685" s="306"/>
      <c r="F2685" s="116"/>
      <c r="G2685" s="17"/>
      <c r="H2685" s="17"/>
      <c r="I2685" s="17"/>
      <c r="J2685" s="17"/>
      <c r="K2685" s="17"/>
      <c r="L2685" s="17"/>
      <c r="M2685" s="17"/>
      <c r="N2685" s="17"/>
      <c r="O2685" s="116"/>
      <c r="P2685" s="117">
        <f>IF(D2685&gt;A_Stammdaten!$B$12,0,SUM(G2685,H2685,J2685,L2685:M2685)-SUM(I2685,K2685,N2685:O2685))</f>
        <v>0</v>
      </c>
      <c r="Q2685" s="17"/>
      <c r="R2685" s="17"/>
      <c r="S2685" s="17"/>
      <c r="T2685" s="17"/>
      <c r="U2685" s="62">
        <f t="shared" si="863"/>
        <v>0</v>
      </c>
      <c r="V2685" s="34"/>
      <c r="W2685" s="34"/>
      <c r="X2685" s="34"/>
      <c r="Y2685" s="34"/>
      <c r="Z2685" s="34"/>
      <c r="AA2685" s="63" t="str">
        <f t="shared" si="864"/>
        <v>-</v>
      </c>
      <c r="AB2685" s="63" t="str">
        <f t="shared" si="865"/>
        <v>-</v>
      </c>
      <c r="AC2685" s="63">
        <f>IF(ISBLANK($C2685),0,VLOOKUP($C2685,Listen!$A$2:$C$45,2,FALSE))</f>
        <v>0</v>
      </c>
      <c r="AD2685" s="63">
        <f>IF(ISBLANK($C2685),0,VLOOKUP($C2685,Listen!$A$2:$C$45,3,FALSE))</f>
        <v>0</v>
      </c>
      <c r="AE2685" s="49">
        <f t="shared" si="866"/>
        <v>0</v>
      </c>
      <c r="AF2685" s="49">
        <f t="shared" si="866"/>
        <v>0</v>
      </c>
      <c r="AG2685" s="49">
        <f>IFERROR(IF(OR($V2685&lt;&gt;"Ja",VLOOKUP($C2685,Listen!$A$2:$F$45,5,0)="Nein",D2685&lt;IF(C2685="LNG Anbindungsanlagen gemäß separater Festlegung",2022,2023)),$AC2685,$AA2685),0)</f>
        <v>0</v>
      </c>
      <c r="AH2685" s="49">
        <f>IFERROR(IF(OR($V2685&lt;&gt;"Ja",VLOOKUP($C2685,Listen!$A$2:$F$45,5,0)="Nein",D2685&lt;IF(C2685="LNG Anbindungsanlagen gemäß separater Festlegung",2022,2023)),$AC2685,$AA2685),0)</f>
        <v>0</v>
      </c>
      <c r="AI2685" s="49">
        <f>IFERROR(IF(OR($W2685&lt;&gt;"Ja",VLOOKUP($C2685,Listen!$A$2:$F$45,6,0)="Nein"),$AC2685,$AB2685),0)</f>
        <v>0</v>
      </c>
      <c r="AJ2685" s="49">
        <f>IFERROR(IF(OR($W2685&lt;&gt;"Ja",VLOOKUP($C2685,Listen!$A$2:$F$45,6,0)="Nein"),$AC2685,$AB2685),0)</f>
        <v>0</v>
      </c>
      <c r="AK2685" s="49">
        <f>IFERROR(IF(OR($W2685&lt;&gt;"Ja",VLOOKUP($C2685,Listen!$A$2:$F$45,6,0)="Nein"),$AC2685,$AB2685),0)</f>
        <v>0</v>
      </c>
      <c r="AL2685" s="51">
        <f t="shared" si="867"/>
        <v>0</v>
      </c>
      <c r="AM2685" s="296">
        <f>IFERROR(IF(VLOOKUP($C2685,Listen!$A$2:$F$45,6,0)="Ja",MAX(BC2685:BD2685),D_SAV!$BC2685),0)</f>
        <v>0</v>
      </c>
      <c r="AN2685" s="51">
        <f t="shared" si="868"/>
        <v>0</v>
      </c>
      <c r="AP2685" s="304">
        <f t="shared" si="869"/>
        <v>0</v>
      </c>
      <c r="AQ2685" s="304">
        <f t="shared" si="870"/>
        <v>0</v>
      </c>
      <c r="AR2685" s="304">
        <f t="shared" si="871"/>
        <v>0</v>
      </c>
      <c r="AS2685" s="304">
        <f t="shared" si="872"/>
        <v>0</v>
      </c>
      <c r="AT2685" s="304">
        <f t="shared" si="873"/>
        <v>0</v>
      </c>
      <c r="AU2685" s="304">
        <f t="shared" si="874"/>
        <v>0</v>
      </c>
      <c r="AV2685" s="304">
        <f t="shared" si="875"/>
        <v>0</v>
      </c>
      <c r="AW2685" s="304">
        <f t="shared" si="876"/>
        <v>0</v>
      </c>
      <c r="AX2685" s="304">
        <f t="shared" si="877"/>
        <v>0</v>
      </c>
      <c r="AY2685" s="304">
        <f t="shared" si="878"/>
        <v>0</v>
      </c>
      <c r="AZ2685" s="304">
        <f t="shared" si="879"/>
        <v>0</v>
      </c>
      <c r="BA2685" s="304">
        <f t="shared" si="880"/>
        <v>0</v>
      </c>
      <c r="BB2685" s="304">
        <f t="shared" si="881"/>
        <v>0</v>
      </c>
      <c r="BC2685" s="304">
        <f t="shared" si="882"/>
        <v>0</v>
      </c>
      <c r="BD2685" s="304">
        <f t="shared" si="883"/>
        <v>0</v>
      </c>
      <c r="BE2685" s="304">
        <f>IFERROR(IF(VLOOKUP($C2685,Listen!$A$2:$F$45,6,0)="Ja",BB2685-MAX(BC2685:BD2685),BB2685-BC2685),0)</f>
        <v>0</v>
      </c>
    </row>
    <row r="2686" spans="1:57" x14ac:dyDescent="0.25">
      <c r="A2686" s="320" t="str">
        <f>IF(AND(D2686&lt;&gt;0,C2686&lt;&gt;0,E2686&lt;&gt;0),IF(B2686&lt;&gt;0,CONCATENATE(B2686,"-AGr",VLOOKUP(C2686,Listen!$A$2:$D$45,4,FALSE),"-",D2686,"-",E2686,),CONCATENATE("AGr",VLOOKUP(C2686,Listen!$A$2:$D$45,4,FALSE),"-",D2686,"-",E2686)),"keine vollständige ID")</f>
        <v>keine vollständige ID</v>
      </c>
      <c r="B2686" s="301"/>
      <c r="C2686" s="287"/>
      <c r="D2686" s="34"/>
      <c r="E2686" s="306"/>
      <c r="F2686" s="116"/>
      <c r="G2686" s="17"/>
      <c r="H2686" s="17"/>
      <c r="I2686" s="17"/>
      <c r="J2686" s="17"/>
      <c r="K2686" s="17"/>
      <c r="L2686" s="17"/>
      <c r="M2686" s="17"/>
      <c r="N2686" s="17"/>
      <c r="O2686" s="116"/>
      <c r="P2686" s="117">
        <f>IF(D2686&gt;A_Stammdaten!$B$12,0,SUM(G2686,H2686,J2686,L2686:M2686)-SUM(I2686,K2686,N2686:O2686))</f>
        <v>0</v>
      </c>
      <c r="Q2686" s="17"/>
      <c r="R2686" s="17"/>
      <c r="S2686" s="17"/>
      <c r="T2686" s="17"/>
      <c r="U2686" s="62">
        <f t="shared" si="863"/>
        <v>0</v>
      </c>
      <c r="V2686" s="34"/>
      <c r="W2686" s="34"/>
      <c r="X2686" s="34"/>
      <c r="Y2686" s="34"/>
      <c r="Z2686" s="34"/>
      <c r="AA2686" s="63" t="str">
        <f t="shared" si="864"/>
        <v>-</v>
      </c>
      <c r="AB2686" s="63" t="str">
        <f t="shared" si="865"/>
        <v>-</v>
      </c>
      <c r="AC2686" s="63">
        <f>IF(ISBLANK($C2686),0,VLOOKUP($C2686,Listen!$A$2:$C$45,2,FALSE))</f>
        <v>0</v>
      </c>
      <c r="AD2686" s="63">
        <f>IF(ISBLANK($C2686),0,VLOOKUP($C2686,Listen!$A$2:$C$45,3,FALSE))</f>
        <v>0</v>
      </c>
      <c r="AE2686" s="49">
        <f t="shared" si="866"/>
        <v>0</v>
      </c>
      <c r="AF2686" s="49">
        <f t="shared" si="866"/>
        <v>0</v>
      </c>
      <c r="AG2686" s="49">
        <f>IFERROR(IF(OR($V2686&lt;&gt;"Ja",VLOOKUP($C2686,Listen!$A$2:$F$45,5,0)="Nein",D2686&lt;IF(C2686="LNG Anbindungsanlagen gemäß separater Festlegung",2022,2023)),$AC2686,$AA2686),0)</f>
        <v>0</v>
      </c>
      <c r="AH2686" s="49">
        <f>IFERROR(IF(OR($V2686&lt;&gt;"Ja",VLOOKUP($C2686,Listen!$A$2:$F$45,5,0)="Nein",D2686&lt;IF(C2686="LNG Anbindungsanlagen gemäß separater Festlegung",2022,2023)),$AC2686,$AA2686),0)</f>
        <v>0</v>
      </c>
      <c r="AI2686" s="49">
        <f>IFERROR(IF(OR($W2686&lt;&gt;"Ja",VLOOKUP($C2686,Listen!$A$2:$F$45,6,0)="Nein"),$AC2686,$AB2686),0)</f>
        <v>0</v>
      </c>
      <c r="AJ2686" s="49">
        <f>IFERROR(IF(OR($W2686&lt;&gt;"Ja",VLOOKUP($C2686,Listen!$A$2:$F$45,6,0)="Nein"),$AC2686,$AB2686),0)</f>
        <v>0</v>
      </c>
      <c r="AK2686" s="49">
        <f>IFERROR(IF(OR($W2686&lt;&gt;"Ja",VLOOKUP($C2686,Listen!$A$2:$F$45,6,0)="Nein"),$AC2686,$AB2686),0)</f>
        <v>0</v>
      </c>
      <c r="AL2686" s="51">
        <f t="shared" si="867"/>
        <v>0</v>
      </c>
      <c r="AM2686" s="296">
        <f>IFERROR(IF(VLOOKUP($C2686,Listen!$A$2:$F$45,6,0)="Ja",MAX(BC2686:BD2686),D_SAV!$BC2686),0)</f>
        <v>0</v>
      </c>
      <c r="AN2686" s="51">
        <f t="shared" si="868"/>
        <v>0</v>
      </c>
      <c r="AP2686" s="304">
        <f t="shared" si="869"/>
        <v>0</v>
      </c>
      <c r="AQ2686" s="304">
        <f t="shared" si="870"/>
        <v>0</v>
      </c>
      <c r="AR2686" s="304">
        <f t="shared" si="871"/>
        <v>0</v>
      </c>
      <c r="AS2686" s="304">
        <f t="shared" si="872"/>
        <v>0</v>
      </c>
      <c r="AT2686" s="304">
        <f t="shared" si="873"/>
        <v>0</v>
      </c>
      <c r="AU2686" s="304">
        <f t="shared" si="874"/>
        <v>0</v>
      </c>
      <c r="AV2686" s="304">
        <f t="shared" si="875"/>
        <v>0</v>
      </c>
      <c r="AW2686" s="304">
        <f t="shared" si="876"/>
        <v>0</v>
      </c>
      <c r="AX2686" s="304">
        <f t="shared" si="877"/>
        <v>0</v>
      </c>
      <c r="AY2686" s="304">
        <f t="shared" si="878"/>
        <v>0</v>
      </c>
      <c r="AZ2686" s="304">
        <f t="shared" si="879"/>
        <v>0</v>
      </c>
      <c r="BA2686" s="304">
        <f t="shared" si="880"/>
        <v>0</v>
      </c>
      <c r="BB2686" s="304">
        <f t="shared" si="881"/>
        <v>0</v>
      </c>
      <c r="BC2686" s="304">
        <f t="shared" si="882"/>
        <v>0</v>
      </c>
      <c r="BD2686" s="304">
        <f t="shared" si="883"/>
        <v>0</v>
      </c>
      <c r="BE2686" s="304">
        <f>IFERROR(IF(VLOOKUP($C2686,Listen!$A$2:$F$45,6,0)="Ja",BB2686-MAX(BC2686:BD2686),BB2686-BC2686),0)</f>
        <v>0</v>
      </c>
    </row>
    <row r="2687" spans="1:57" x14ac:dyDescent="0.25">
      <c r="A2687" s="320" t="str">
        <f>IF(AND(D2687&lt;&gt;0,C2687&lt;&gt;0,E2687&lt;&gt;0),IF(B2687&lt;&gt;0,CONCATENATE(B2687,"-AGr",VLOOKUP(C2687,Listen!$A$2:$D$45,4,FALSE),"-",D2687,"-",E2687,),CONCATENATE("AGr",VLOOKUP(C2687,Listen!$A$2:$D$45,4,FALSE),"-",D2687,"-",E2687)),"keine vollständige ID")</f>
        <v>keine vollständige ID</v>
      </c>
      <c r="B2687" s="301"/>
      <c r="C2687" s="287"/>
      <c r="D2687" s="34"/>
      <c r="E2687" s="306"/>
      <c r="F2687" s="116"/>
      <c r="G2687" s="17"/>
      <c r="H2687" s="17"/>
      <c r="I2687" s="17"/>
      <c r="J2687" s="17"/>
      <c r="K2687" s="17"/>
      <c r="L2687" s="17"/>
      <c r="M2687" s="17"/>
      <c r="N2687" s="17"/>
      <c r="O2687" s="116"/>
      <c r="P2687" s="117">
        <f>IF(D2687&gt;A_Stammdaten!$B$12,0,SUM(G2687,H2687,J2687,L2687:M2687)-SUM(I2687,K2687,N2687:O2687))</f>
        <v>0</v>
      </c>
      <c r="Q2687" s="17"/>
      <c r="R2687" s="17"/>
      <c r="S2687" s="17"/>
      <c r="T2687" s="17"/>
      <c r="U2687" s="62">
        <f t="shared" si="863"/>
        <v>0</v>
      </c>
      <c r="V2687" s="34"/>
      <c r="W2687" s="34"/>
      <c r="X2687" s="34"/>
      <c r="Y2687" s="34"/>
      <c r="Z2687" s="34"/>
      <c r="AA2687" s="63" t="str">
        <f t="shared" si="864"/>
        <v>-</v>
      </c>
      <c r="AB2687" s="63" t="str">
        <f t="shared" si="865"/>
        <v>-</v>
      </c>
      <c r="AC2687" s="63">
        <f>IF(ISBLANK($C2687),0,VLOOKUP($C2687,Listen!$A$2:$C$45,2,FALSE))</f>
        <v>0</v>
      </c>
      <c r="AD2687" s="63">
        <f>IF(ISBLANK($C2687),0,VLOOKUP($C2687,Listen!$A$2:$C$45,3,FALSE))</f>
        <v>0</v>
      </c>
      <c r="AE2687" s="49">
        <f t="shared" si="866"/>
        <v>0</v>
      </c>
      <c r="AF2687" s="49">
        <f t="shared" si="866"/>
        <v>0</v>
      </c>
      <c r="AG2687" s="49">
        <f>IFERROR(IF(OR($V2687&lt;&gt;"Ja",VLOOKUP($C2687,Listen!$A$2:$F$45,5,0)="Nein",D2687&lt;IF(C2687="LNG Anbindungsanlagen gemäß separater Festlegung",2022,2023)),$AC2687,$AA2687),0)</f>
        <v>0</v>
      </c>
      <c r="AH2687" s="49">
        <f>IFERROR(IF(OR($V2687&lt;&gt;"Ja",VLOOKUP($C2687,Listen!$A$2:$F$45,5,0)="Nein",D2687&lt;IF(C2687="LNG Anbindungsanlagen gemäß separater Festlegung",2022,2023)),$AC2687,$AA2687),0)</f>
        <v>0</v>
      </c>
      <c r="AI2687" s="49">
        <f>IFERROR(IF(OR($W2687&lt;&gt;"Ja",VLOOKUP($C2687,Listen!$A$2:$F$45,6,0)="Nein"),$AC2687,$AB2687),0)</f>
        <v>0</v>
      </c>
      <c r="AJ2687" s="49">
        <f>IFERROR(IF(OR($W2687&lt;&gt;"Ja",VLOOKUP($C2687,Listen!$A$2:$F$45,6,0)="Nein"),$AC2687,$AB2687),0)</f>
        <v>0</v>
      </c>
      <c r="AK2687" s="49">
        <f>IFERROR(IF(OR($W2687&lt;&gt;"Ja",VLOOKUP($C2687,Listen!$A$2:$F$45,6,0)="Nein"),$AC2687,$AB2687),0)</f>
        <v>0</v>
      </c>
      <c r="AL2687" s="51">
        <f t="shared" si="867"/>
        <v>0</v>
      </c>
      <c r="AM2687" s="296">
        <f>IFERROR(IF(VLOOKUP($C2687,Listen!$A$2:$F$45,6,0)="Ja",MAX(BC2687:BD2687),D_SAV!$BC2687),0)</f>
        <v>0</v>
      </c>
      <c r="AN2687" s="51">
        <f t="shared" si="868"/>
        <v>0</v>
      </c>
      <c r="AP2687" s="304">
        <f t="shared" si="869"/>
        <v>0</v>
      </c>
      <c r="AQ2687" s="304">
        <f t="shared" si="870"/>
        <v>0</v>
      </c>
      <c r="AR2687" s="304">
        <f t="shared" si="871"/>
        <v>0</v>
      </c>
      <c r="AS2687" s="304">
        <f t="shared" si="872"/>
        <v>0</v>
      </c>
      <c r="AT2687" s="304">
        <f t="shared" si="873"/>
        <v>0</v>
      </c>
      <c r="AU2687" s="304">
        <f t="shared" si="874"/>
        <v>0</v>
      </c>
      <c r="AV2687" s="304">
        <f t="shared" si="875"/>
        <v>0</v>
      </c>
      <c r="AW2687" s="304">
        <f t="shared" si="876"/>
        <v>0</v>
      </c>
      <c r="AX2687" s="304">
        <f t="shared" si="877"/>
        <v>0</v>
      </c>
      <c r="AY2687" s="304">
        <f t="shared" si="878"/>
        <v>0</v>
      </c>
      <c r="AZ2687" s="304">
        <f t="shared" si="879"/>
        <v>0</v>
      </c>
      <c r="BA2687" s="304">
        <f t="shared" si="880"/>
        <v>0</v>
      </c>
      <c r="BB2687" s="304">
        <f t="shared" si="881"/>
        <v>0</v>
      </c>
      <c r="BC2687" s="304">
        <f t="shared" si="882"/>
        <v>0</v>
      </c>
      <c r="BD2687" s="304">
        <f t="shared" si="883"/>
        <v>0</v>
      </c>
      <c r="BE2687" s="304">
        <f>IFERROR(IF(VLOOKUP($C2687,Listen!$A$2:$F$45,6,0)="Ja",BB2687-MAX(BC2687:BD2687),BB2687-BC2687),0)</f>
        <v>0</v>
      </c>
    </row>
    <row r="2688" spans="1:57" x14ac:dyDescent="0.25">
      <c r="A2688" s="320" t="str">
        <f>IF(AND(D2688&lt;&gt;0,C2688&lt;&gt;0,E2688&lt;&gt;0),IF(B2688&lt;&gt;0,CONCATENATE(B2688,"-AGr",VLOOKUP(C2688,Listen!$A$2:$D$45,4,FALSE),"-",D2688,"-",E2688,),CONCATENATE("AGr",VLOOKUP(C2688,Listen!$A$2:$D$45,4,FALSE),"-",D2688,"-",E2688)),"keine vollständige ID")</f>
        <v>keine vollständige ID</v>
      </c>
      <c r="B2688" s="301"/>
      <c r="C2688" s="287"/>
      <c r="D2688" s="34"/>
      <c r="E2688" s="306"/>
      <c r="F2688" s="116"/>
      <c r="G2688" s="17"/>
      <c r="H2688" s="17"/>
      <c r="I2688" s="17"/>
      <c r="J2688" s="17"/>
      <c r="K2688" s="17"/>
      <c r="L2688" s="17"/>
      <c r="M2688" s="17"/>
      <c r="N2688" s="17"/>
      <c r="O2688" s="116"/>
      <c r="P2688" s="117">
        <f>IF(D2688&gt;A_Stammdaten!$B$12,0,SUM(G2688,H2688,J2688,L2688:M2688)-SUM(I2688,K2688,N2688:O2688))</f>
        <v>0</v>
      </c>
      <c r="Q2688" s="17"/>
      <c r="R2688" s="17"/>
      <c r="S2688" s="17"/>
      <c r="T2688" s="17"/>
      <c r="U2688" s="62">
        <f t="shared" si="863"/>
        <v>0</v>
      </c>
      <c r="V2688" s="34"/>
      <c r="W2688" s="34"/>
      <c r="X2688" s="34"/>
      <c r="Y2688" s="34"/>
      <c r="Z2688" s="34"/>
      <c r="AA2688" s="63" t="str">
        <f t="shared" si="864"/>
        <v>-</v>
      </c>
      <c r="AB2688" s="63" t="str">
        <f t="shared" si="865"/>
        <v>-</v>
      </c>
      <c r="AC2688" s="63">
        <f>IF(ISBLANK($C2688),0,VLOOKUP($C2688,Listen!$A$2:$C$45,2,FALSE))</f>
        <v>0</v>
      </c>
      <c r="AD2688" s="63">
        <f>IF(ISBLANK($C2688),0,VLOOKUP($C2688,Listen!$A$2:$C$45,3,FALSE))</f>
        <v>0</v>
      </c>
      <c r="AE2688" s="49">
        <f t="shared" si="866"/>
        <v>0</v>
      </c>
      <c r="AF2688" s="49">
        <f t="shared" si="866"/>
        <v>0</v>
      </c>
      <c r="AG2688" s="49">
        <f>IFERROR(IF(OR($V2688&lt;&gt;"Ja",VLOOKUP($C2688,Listen!$A$2:$F$45,5,0)="Nein",D2688&lt;IF(C2688="LNG Anbindungsanlagen gemäß separater Festlegung",2022,2023)),$AC2688,$AA2688),0)</f>
        <v>0</v>
      </c>
      <c r="AH2688" s="49">
        <f>IFERROR(IF(OR($V2688&lt;&gt;"Ja",VLOOKUP($C2688,Listen!$A$2:$F$45,5,0)="Nein",D2688&lt;IF(C2688="LNG Anbindungsanlagen gemäß separater Festlegung",2022,2023)),$AC2688,$AA2688),0)</f>
        <v>0</v>
      </c>
      <c r="AI2688" s="49">
        <f>IFERROR(IF(OR($W2688&lt;&gt;"Ja",VLOOKUP($C2688,Listen!$A$2:$F$45,6,0)="Nein"),$AC2688,$AB2688),0)</f>
        <v>0</v>
      </c>
      <c r="AJ2688" s="49">
        <f>IFERROR(IF(OR($W2688&lt;&gt;"Ja",VLOOKUP($C2688,Listen!$A$2:$F$45,6,0)="Nein"),$AC2688,$AB2688),0)</f>
        <v>0</v>
      </c>
      <c r="AK2688" s="49">
        <f>IFERROR(IF(OR($W2688&lt;&gt;"Ja",VLOOKUP($C2688,Listen!$A$2:$F$45,6,0)="Nein"),$AC2688,$AB2688),0)</f>
        <v>0</v>
      </c>
      <c r="AL2688" s="51">
        <f t="shared" si="867"/>
        <v>0</v>
      </c>
      <c r="AM2688" s="296">
        <f>IFERROR(IF(VLOOKUP($C2688,Listen!$A$2:$F$45,6,0)="Ja",MAX(BC2688:BD2688),D_SAV!$BC2688),0)</f>
        <v>0</v>
      </c>
      <c r="AN2688" s="51">
        <f t="shared" si="868"/>
        <v>0</v>
      </c>
      <c r="AP2688" s="304">
        <f t="shared" si="869"/>
        <v>0</v>
      </c>
      <c r="AQ2688" s="304">
        <f t="shared" si="870"/>
        <v>0</v>
      </c>
      <c r="AR2688" s="304">
        <f t="shared" si="871"/>
        <v>0</v>
      </c>
      <c r="AS2688" s="304">
        <f t="shared" si="872"/>
        <v>0</v>
      </c>
      <c r="AT2688" s="304">
        <f t="shared" si="873"/>
        <v>0</v>
      </c>
      <c r="AU2688" s="304">
        <f t="shared" si="874"/>
        <v>0</v>
      </c>
      <c r="AV2688" s="304">
        <f t="shared" si="875"/>
        <v>0</v>
      </c>
      <c r="AW2688" s="304">
        <f t="shared" si="876"/>
        <v>0</v>
      </c>
      <c r="AX2688" s="304">
        <f t="shared" si="877"/>
        <v>0</v>
      </c>
      <c r="AY2688" s="304">
        <f t="shared" si="878"/>
        <v>0</v>
      </c>
      <c r="AZ2688" s="304">
        <f t="shared" si="879"/>
        <v>0</v>
      </c>
      <c r="BA2688" s="304">
        <f t="shared" si="880"/>
        <v>0</v>
      </c>
      <c r="BB2688" s="304">
        <f t="shared" si="881"/>
        <v>0</v>
      </c>
      <c r="BC2688" s="304">
        <f t="shared" si="882"/>
        <v>0</v>
      </c>
      <c r="BD2688" s="304">
        <f t="shared" si="883"/>
        <v>0</v>
      </c>
      <c r="BE2688" s="304">
        <f>IFERROR(IF(VLOOKUP($C2688,Listen!$A$2:$F$45,6,0)="Ja",BB2688-MAX(BC2688:BD2688),BB2688-BC2688),0)</f>
        <v>0</v>
      </c>
    </row>
    <row r="2689" spans="1:57" x14ac:dyDescent="0.25">
      <c r="A2689" s="320" t="str">
        <f>IF(AND(D2689&lt;&gt;0,C2689&lt;&gt;0,E2689&lt;&gt;0),IF(B2689&lt;&gt;0,CONCATENATE(B2689,"-AGr",VLOOKUP(C2689,Listen!$A$2:$D$45,4,FALSE),"-",D2689,"-",E2689,),CONCATENATE("AGr",VLOOKUP(C2689,Listen!$A$2:$D$45,4,FALSE),"-",D2689,"-",E2689)),"keine vollständige ID")</f>
        <v>keine vollständige ID</v>
      </c>
      <c r="B2689" s="301"/>
      <c r="C2689" s="287"/>
      <c r="D2689" s="34"/>
      <c r="E2689" s="306"/>
      <c r="F2689" s="116"/>
      <c r="G2689" s="17"/>
      <c r="H2689" s="17"/>
      <c r="I2689" s="17"/>
      <c r="J2689" s="17"/>
      <c r="K2689" s="17"/>
      <c r="L2689" s="17"/>
      <c r="M2689" s="17"/>
      <c r="N2689" s="17"/>
      <c r="O2689" s="116"/>
      <c r="P2689" s="117">
        <f>IF(D2689&gt;A_Stammdaten!$B$12,0,SUM(G2689,H2689,J2689,L2689:M2689)-SUM(I2689,K2689,N2689:O2689))</f>
        <v>0</v>
      </c>
      <c r="Q2689" s="17"/>
      <c r="R2689" s="17"/>
      <c r="S2689" s="17"/>
      <c r="T2689" s="17"/>
      <c r="U2689" s="62">
        <f t="shared" si="863"/>
        <v>0</v>
      </c>
      <c r="V2689" s="34"/>
      <c r="W2689" s="34"/>
      <c r="X2689" s="34"/>
      <c r="Y2689" s="34"/>
      <c r="Z2689" s="34"/>
      <c r="AA2689" s="63" t="str">
        <f t="shared" si="864"/>
        <v>-</v>
      </c>
      <c r="AB2689" s="63" t="str">
        <f t="shared" si="865"/>
        <v>-</v>
      </c>
      <c r="AC2689" s="63">
        <f>IF(ISBLANK($C2689),0,VLOOKUP($C2689,Listen!$A$2:$C$45,2,FALSE))</f>
        <v>0</v>
      </c>
      <c r="AD2689" s="63">
        <f>IF(ISBLANK($C2689),0,VLOOKUP($C2689,Listen!$A$2:$C$45,3,FALSE))</f>
        <v>0</v>
      </c>
      <c r="AE2689" s="49">
        <f t="shared" si="866"/>
        <v>0</v>
      </c>
      <c r="AF2689" s="49">
        <f t="shared" si="866"/>
        <v>0</v>
      </c>
      <c r="AG2689" s="49">
        <f>IFERROR(IF(OR($V2689&lt;&gt;"Ja",VLOOKUP($C2689,Listen!$A$2:$F$45,5,0)="Nein",D2689&lt;IF(C2689="LNG Anbindungsanlagen gemäß separater Festlegung",2022,2023)),$AC2689,$AA2689),0)</f>
        <v>0</v>
      </c>
      <c r="AH2689" s="49">
        <f>IFERROR(IF(OR($V2689&lt;&gt;"Ja",VLOOKUP($C2689,Listen!$A$2:$F$45,5,0)="Nein",D2689&lt;IF(C2689="LNG Anbindungsanlagen gemäß separater Festlegung",2022,2023)),$AC2689,$AA2689),0)</f>
        <v>0</v>
      </c>
      <c r="AI2689" s="49">
        <f>IFERROR(IF(OR($W2689&lt;&gt;"Ja",VLOOKUP($C2689,Listen!$A$2:$F$45,6,0)="Nein"),$AC2689,$AB2689),0)</f>
        <v>0</v>
      </c>
      <c r="AJ2689" s="49">
        <f>IFERROR(IF(OR($W2689&lt;&gt;"Ja",VLOOKUP($C2689,Listen!$A$2:$F$45,6,0)="Nein"),$AC2689,$AB2689),0)</f>
        <v>0</v>
      </c>
      <c r="AK2689" s="49">
        <f>IFERROR(IF(OR($W2689&lt;&gt;"Ja",VLOOKUP($C2689,Listen!$A$2:$F$45,6,0)="Nein"),$AC2689,$AB2689),0)</f>
        <v>0</v>
      </c>
      <c r="AL2689" s="51">
        <f t="shared" si="867"/>
        <v>0</v>
      </c>
      <c r="AM2689" s="296">
        <f>IFERROR(IF(VLOOKUP($C2689,Listen!$A$2:$F$45,6,0)="Ja",MAX(BC2689:BD2689),D_SAV!$BC2689),0)</f>
        <v>0</v>
      </c>
      <c r="AN2689" s="51">
        <f t="shared" si="868"/>
        <v>0</v>
      </c>
      <c r="AP2689" s="304">
        <f t="shared" si="869"/>
        <v>0</v>
      </c>
      <c r="AQ2689" s="304">
        <f t="shared" si="870"/>
        <v>0</v>
      </c>
      <c r="AR2689" s="304">
        <f t="shared" si="871"/>
        <v>0</v>
      </c>
      <c r="AS2689" s="304">
        <f t="shared" si="872"/>
        <v>0</v>
      </c>
      <c r="AT2689" s="304">
        <f t="shared" si="873"/>
        <v>0</v>
      </c>
      <c r="AU2689" s="304">
        <f t="shared" si="874"/>
        <v>0</v>
      </c>
      <c r="AV2689" s="304">
        <f t="shared" si="875"/>
        <v>0</v>
      </c>
      <c r="AW2689" s="304">
        <f t="shared" si="876"/>
        <v>0</v>
      </c>
      <c r="AX2689" s="304">
        <f t="shared" si="877"/>
        <v>0</v>
      </c>
      <c r="AY2689" s="304">
        <f t="shared" si="878"/>
        <v>0</v>
      </c>
      <c r="AZ2689" s="304">
        <f t="shared" si="879"/>
        <v>0</v>
      </c>
      <c r="BA2689" s="304">
        <f t="shared" si="880"/>
        <v>0</v>
      </c>
      <c r="BB2689" s="304">
        <f t="shared" si="881"/>
        <v>0</v>
      </c>
      <c r="BC2689" s="304">
        <f t="shared" si="882"/>
        <v>0</v>
      </c>
      <c r="BD2689" s="304">
        <f t="shared" si="883"/>
        <v>0</v>
      </c>
      <c r="BE2689" s="304">
        <f>IFERROR(IF(VLOOKUP($C2689,Listen!$A$2:$F$45,6,0)="Ja",BB2689-MAX(BC2689:BD2689),BB2689-BC2689),0)</f>
        <v>0</v>
      </c>
    </row>
    <row r="2690" spans="1:57" x14ac:dyDescent="0.25">
      <c r="A2690" s="320" t="str">
        <f>IF(AND(D2690&lt;&gt;0,C2690&lt;&gt;0,E2690&lt;&gt;0),IF(B2690&lt;&gt;0,CONCATENATE(B2690,"-AGr",VLOOKUP(C2690,Listen!$A$2:$D$45,4,FALSE),"-",D2690,"-",E2690,),CONCATENATE("AGr",VLOOKUP(C2690,Listen!$A$2:$D$45,4,FALSE),"-",D2690,"-",E2690)),"keine vollständige ID")</f>
        <v>keine vollständige ID</v>
      </c>
      <c r="B2690" s="301"/>
      <c r="C2690" s="287"/>
      <c r="D2690" s="34"/>
      <c r="E2690" s="306"/>
      <c r="F2690" s="116"/>
      <c r="G2690" s="17"/>
      <c r="H2690" s="17"/>
      <c r="I2690" s="17"/>
      <c r="J2690" s="17"/>
      <c r="K2690" s="17"/>
      <c r="L2690" s="17"/>
      <c r="M2690" s="17"/>
      <c r="N2690" s="17"/>
      <c r="O2690" s="116"/>
      <c r="P2690" s="117">
        <f>IF(D2690&gt;A_Stammdaten!$B$12,0,SUM(G2690,H2690,J2690,L2690:M2690)-SUM(I2690,K2690,N2690:O2690))</f>
        <v>0</v>
      </c>
      <c r="Q2690" s="17"/>
      <c r="R2690" s="17"/>
      <c r="S2690" s="17"/>
      <c r="T2690" s="17"/>
      <c r="U2690" s="62">
        <f t="shared" si="863"/>
        <v>0</v>
      </c>
      <c r="V2690" s="34"/>
      <c r="W2690" s="34"/>
      <c r="X2690" s="34"/>
      <c r="Y2690" s="34"/>
      <c r="Z2690" s="34"/>
      <c r="AA2690" s="63" t="str">
        <f t="shared" si="864"/>
        <v>-</v>
      </c>
      <c r="AB2690" s="63" t="str">
        <f t="shared" si="865"/>
        <v>-</v>
      </c>
      <c r="AC2690" s="63">
        <f>IF(ISBLANK($C2690),0,VLOOKUP($C2690,Listen!$A$2:$C$45,2,FALSE))</f>
        <v>0</v>
      </c>
      <c r="AD2690" s="63">
        <f>IF(ISBLANK($C2690),0,VLOOKUP($C2690,Listen!$A$2:$C$45,3,FALSE))</f>
        <v>0</v>
      </c>
      <c r="AE2690" s="49">
        <f t="shared" si="866"/>
        <v>0</v>
      </c>
      <c r="AF2690" s="49">
        <f t="shared" si="866"/>
        <v>0</v>
      </c>
      <c r="AG2690" s="49">
        <f>IFERROR(IF(OR($V2690&lt;&gt;"Ja",VLOOKUP($C2690,Listen!$A$2:$F$45,5,0)="Nein",D2690&lt;IF(C2690="LNG Anbindungsanlagen gemäß separater Festlegung",2022,2023)),$AC2690,$AA2690),0)</f>
        <v>0</v>
      </c>
      <c r="AH2690" s="49">
        <f>IFERROR(IF(OR($V2690&lt;&gt;"Ja",VLOOKUP($C2690,Listen!$A$2:$F$45,5,0)="Nein",D2690&lt;IF(C2690="LNG Anbindungsanlagen gemäß separater Festlegung",2022,2023)),$AC2690,$AA2690),0)</f>
        <v>0</v>
      </c>
      <c r="AI2690" s="49">
        <f>IFERROR(IF(OR($W2690&lt;&gt;"Ja",VLOOKUP($C2690,Listen!$A$2:$F$45,6,0)="Nein"),$AC2690,$AB2690),0)</f>
        <v>0</v>
      </c>
      <c r="AJ2690" s="49">
        <f>IFERROR(IF(OR($W2690&lt;&gt;"Ja",VLOOKUP($C2690,Listen!$A$2:$F$45,6,0)="Nein"),$AC2690,$AB2690),0)</f>
        <v>0</v>
      </c>
      <c r="AK2690" s="49">
        <f>IFERROR(IF(OR($W2690&lt;&gt;"Ja",VLOOKUP($C2690,Listen!$A$2:$F$45,6,0)="Nein"),$AC2690,$AB2690),0)</f>
        <v>0</v>
      </c>
      <c r="AL2690" s="51">
        <f t="shared" si="867"/>
        <v>0</v>
      </c>
      <c r="AM2690" s="296">
        <f>IFERROR(IF(VLOOKUP($C2690,Listen!$A$2:$F$45,6,0)="Ja",MAX(BC2690:BD2690),D_SAV!$BC2690),0)</f>
        <v>0</v>
      </c>
      <c r="AN2690" s="51">
        <f t="shared" si="868"/>
        <v>0</v>
      </c>
      <c r="AP2690" s="304">
        <f t="shared" si="869"/>
        <v>0</v>
      </c>
      <c r="AQ2690" s="304">
        <f t="shared" si="870"/>
        <v>0</v>
      </c>
      <c r="AR2690" s="304">
        <f t="shared" si="871"/>
        <v>0</v>
      </c>
      <c r="AS2690" s="304">
        <f t="shared" si="872"/>
        <v>0</v>
      </c>
      <c r="AT2690" s="304">
        <f t="shared" si="873"/>
        <v>0</v>
      </c>
      <c r="AU2690" s="304">
        <f t="shared" si="874"/>
        <v>0</v>
      </c>
      <c r="AV2690" s="304">
        <f t="shared" si="875"/>
        <v>0</v>
      </c>
      <c r="AW2690" s="304">
        <f t="shared" si="876"/>
        <v>0</v>
      </c>
      <c r="AX2690" s="304">
        <f t="shared" si="877"/>
        <v>0</v>
      </c>
      <c r="AY2690" s="304">
        <f t="shared" si="878"/>
        <v>0</v>
      </c>
      <c r="AZ2690" s="304">
        <f t="shared" si="879"/>
        <v>0</v>
      </c>
      <c r="BA2690" s="304">
        <f t="shared" si="880"/>
        <v>0</v>
      </c>
      <c r="BB2690" s="304">
        <f t="shared" si="881"/>
        <v>0</v>
      </c>
      <c r="BC2690" s="304">
        <f t="shared" si="882"/>
        <v>0</v>
      </c>
      <c r="BD2690" s="304">
        <f t="shared" si="883"/>
        <v>0</v>
      </c>
      <c r="BE2690" s="304">
        <f>IFERROR(IF(VLOOKUP($C2690,Listen!$A$2:$F$45,6,0)="Ja",BB2690-MAX(BC2690:BD2690),BB2690-BC2690),0)</f>
        <v>0</v>
      </c>
    </row>
    <row r="2691" spans="1:57" x14ac:dyDescent="0.25">
      <c r="A2691" s="320" t="str">
        <f>IF(AND(D2691&lt;&gt;0,C2691&lt;&gt;0,E2691&lt;&gt;0),IF(B2691&lt;&gt;0,CONCATENATE(B2691,"-AGr",VLOOKUP(C2691,Listen!$A$2:$D$45,4,FALSE),"-",D2691,"-",E2691,),CONCATENATE("AGr",VLOOKUP(C2691,Listen!$A$2:$D$45,4,FALSE),"-",D2691,"-",E2691)),"keine vollständige ID")</f>
        <v>keine vollständige ID</v>
      </c>
      <c r="B2691" s="301"/>
      <c r="C2691" s="287"/>
      <c r="D2691" s="34"/>
      <c r="E2691" s="306"/>
      <c r="F2691" s="116"/>
      <c r="G2691" s="17"/>
      <c r="H2691" s="17"/>
      <c r="I2691" s="17"/>
      <c r="J2691" s="17"/>
      <c r="K2691" s="17"/>
      <c r="L2691" s="17"/>
      <c r="M2691" s="17"/>
      <c r="N2691" s="17"/>
      <c r="O2691" s="116"/>
      <c r="P2691" s="117">
        <f>IF(D2691&gt;A_Stammdaten!$B$12,0,SUM(G2691,H2691,J2691,L2691:M2691)-SUM(I2691,K2691,N2691:O2691))</f>
        <v>0</v>
      </c>
      <c r="Q2691" s="17"/>
      <c r="R2691" s="17"/>
      <c r="S2691" s="17"/>
      <c r="T2691" s="17"/>
      <c r="U2691" s="62">
        <f t="shared" si="863"/>
        <v>0</v>
      </c>
      <c r="V2691" s="34"/>
      <c r="W2691" s="34"/>
      <c r="X2691" s="34"/>
      <c r="Y2691" s="34"/>
      <c r="Z2691" s="34"/>
      <c r="AA2691" s="63" t="str">
        <f t="shared" si="864"/>
        <v>-</v>
      </c>
      <c r="AB2691" s="63" t="str">
        <f t="shared" si="865"/>
        <v>-</v>
      </c>
      <c r="AC2691" s="63">
        <f>IF(ISBLANK($C2691),0,VLOOKUP($C2691,Listen!$A$2:$C$45,2,FALSE))</f>
        <v>0</v>
      </c>
      <c r="AD2691" s="63">
        <f>IF(ISBLANK($C2691),0,VLOOKUP($C2691,Listen!$A$2:$C$45,3,FALSE))</f>
        <v>0</v>
      </c>
      <c r="AE2691" s="49">
        <f t="shared" si="866"/>
        <v>0</v>
      </c>
      <c r="AF2691" s="49">
        <f t="shared" si="866"/>
        <v>0</v>
      </c>
      <c r="AG2691" s="49">
        <f>IFERROR(IF(OR($V2691&lt;&gt;"Ja",VLOOKUP($C2691,Listen!$A$2:$F$45,5,0)="Nein",D2691&lt;IF(C2691="LNG Anbindungsanlagen gemäß separater Festlegung",2022,2023)),$AC2691,$AA2691),0)</f>
        <v>0</v>
      </c>
      <c r="AH2691" s="49">
        <f>IFERROR(IF(OR($V2691&lt;&gt;"Ja",VLOOKUP($C2691,Listen!$A$2:$F$45,5,0)="Nein",D2691&lt;IF(C2691="LNG Anbindungsanlagen gemäß separater Festlegung",2022,2023)),$AC2691,$AA2691),0)</f>
        <v>0</v>
      </c>
      <c r="AI2691" s="49">
        <f>IFERROR(IF(OR($W2691&lt;&gt;"Ja",VLOOKUP($C2691,Listen!$A$2:$F$45,6,0)="Nein"),$AC2691,$AB2691),0)</f>
        <v>0</v>
      </c>
      <c r="AJ2691" s="49">
        <f>IFERROR(IF(OR($W2691&lt;&gt;"Ja",VLOOKUP($C2691,Listen!$A$2:$F$45,6,0)="Nein"),$AC2691,$AB2691),0)</f>
        <v>0</v>
      </c>
      <c r="AK2691" s="49">
        <f>IFERROR(IF(OR($W2691&lt;&gt;"Ja",VLOOKUP($C2691,Listen!$A$2:$F$45,6,0)="Nein"),$AC2691,$AB2691),0)</f>
        <v>0</v>
      </c>
      <c r="AL2691" s="51">
        <f t="shared" si="867"/>
        <v>0</v>
      </c>
      <c r="AM2691" s="296">
        <f>IFERROR(IF(VLOOKUP($C2691,Listen!$A$2:$F$45,6,0)="Ja",MAX(BC2691:BD2691),D_SAV!$BC2691),0)</f>
        <v>0</v>
      </c>
      <c r="AN2691" s="51">
        <f t="shared" si="868"/>
        <v>0</v>
      </c>
      <c r="AP2691" s="304">
        <f t="shared" si="869"/>
        <v>0</v>
      </c>
      <c r="AQ2691" s="304">
        <f t="shared" si="870"/>
        <v>0</v>
      </c>
      <c r="AR2691" s="304">
        <f t="shared" si="871"/>
        <v>0</v>
      </c>
      <c r="AS2691" s="304">
        <f t="shared" si="872"/>
        <v>0</v>
      </c>
      <c r="AT2691" s="304">
        <f t="shared" si="873"/>
        <v>0</v>
      </c>
      <c r="AU2691" s="304">
        <f t="shared" si="874"/>
        <v>0</v>
      </c>
      <c r="AV2691" s="304">
        <f t="shared" si="875"/>
        <v>0</v>
      </c>
      <c r="AW2691" s="304">
        <f t="shared" si="876"/>
        <v>0</v>
      </c>
      <c r="AX2691" s="304">
        <f t="shared" si="877"/>
        <v>0</v>
      </c>
      <c r="AY2691" s="304">
        <f t="shared" si="878"/>
        <v>0</v>
      </c>
      <c r="AZ2691" s="304">
        <f t="shared" si="879"/>
        <v>0</v>
      </c>
      <c r="BA2691" s="304">
        <f t="shared" si="880"/>
        <v>0</v>
      </c>
      <c r="BB2691" s="304">
        <f t="shared" si="881"/>
        <v>0</v>
      </c>
      <c r="BC2691" s="304">
        <f t="shared" si="882"/>
        <v>0</v>
      </c>
      <c r="BD2691" s="304">
        <f t="shared" si="883"/>
        <v>0</v>
      </c>
      <c r="BE2691" s="304">
        <f>IFERROR(IF(VLOOKUP($C2691,Listen!$A$2:$F$45,6,0)="Ja",BB2691-MAX(BC2691:BD2691),BB2691-BC2691),0)</f>
        <v>0</v>
      </c>
    </row>
    <row r="2692" spans="1:57" x14ac:dyDescent="0.25">
      <c r="A2692" s="320" t="str">
        <f>IF(AND(D2692&lt;&gt;0,C2692&lt;&gt;0,E2692&lt;&gt;0),IF(B2692&lt;&gt;0,CONCATENATE(B2692,"-AGr",VLOOKUP(C2692,Listen!$A$2:$D$45,4,FALSE),"-",D2692,"-",E2692,),CONCATENATE("AGr",VLOOKUP(C2692,Listen!$A$2:$D$45,4,FALSE),"-",D2692,"-",E2692)),"keine vollständige ID")</f>
        <v>keine vollständige ID</v>
      </c>
      <c r="B2692" s="301"/>
      <c r="C2692" s="287"/>
      <c r="D2692" s="34"/>
      <c r="E2692" s="306"/>
      <c r="F2692" s="116"/>
      <c r="G2692" s="17"/>
      <c r="H2692" s="17"/>
      <c r="I2692" s="17"/>
      <c r="J2692" s="17"/>
      <c r="K2692" s="17"/>
      <c r="L2692" s="17"/>
      <c r="M2692" s="17"/>
      <c r="N2692" s="17"/>
      <c r="O2692" s="116"/>
      <c r="P2692" s="117">
        <f>IF(D2692&gt;A_Stammdaten!$B$12,0,SUM(G2692,H2692,J2692,L2692:M2692)-SUM(I2692,K2692,N2692:O2692))</f>
        <v>0</v>
      </c>
      <c r="Q2692" s="17"/>
      <c r="R2692" s="17"/>
      <c r="S2692" s="17"/>
      <c r="T2692" s="17"/>
      <c r="U2692" s="62">
        <f t="shared" si="863"/>
        <v>0</v>
      </c>
      <c r="V2692" s="34"/>
      <c r="W2692" s="34"/>
      <c r="X2692" s="34"/>
      <c r="Y2692" s="34"/>
      <c r="Z2692" s="34"/>
      <c r="AA2692" s="63" t="str">
        <f t="shared" si="864"/>
        <v>-</v>
      </c>
      <c r="AB2692" s="63" t="str">
        <f t="shared" si="865"/>
        <v>-</v>
      </c>
      <c r="AC2692" s="63">
        <f>IF(ISBLANK($C2692),0,VLOOKUP($C2692,Listen!$A$2:$C$45,2,FALSE))</f>
        <v>0</v>
      </c>
      <c r="AD2692" s="63">
        <f>IF(ISBLANK($C2692),0,VLOOKUP($C2692,Listen!$A$2:$C$45,3,FALSE))</f>
        <v>0</v>
      </c>
      <c r="AE2692" s="49">
        <f t="shared" si="866"/>
        <v>0</v>
      </c>
      <c r="AF2692" s="49">
        <f t="shared" si="866"/>
        <v>0</v>
      </c>
      <c r="AG2692" s="49">
        <f>IFERROR(IF(OR($V2692&lt;&gt;"Ja",VLOOKUP($C2692,Listen!$A$2:$F$45,5,0)="Nein",D2692&lt;IF(C2692="LNG Anbindungsanlagen gemäß separater Festlegung",2022,2023)),$AC2692,$AA2692),0)</f>
        <v>0</v>
      </c>
      <c r="AH2692" s="49">
        <f>IFERROR(IF(OR($V2692&lt;&gt;"Ja",VLOOKUP($C2692,Listen!$A$2:$F$45,5,0)="Nein",D2692&lt;IF(C2692="LNG Anbindungsanlagen gemäß separater Festlegung",2022,2023)),$AC2692,$AA2692),0)</f>
        <v>0</v>
      </c>
      <c r="AI2692" s="49">
        <f>IFERROR(IF(OR($W2692&lt;&gt;"Ja",VLOOKUP($C2692,Listen!$A$2:$F$45,6,0)="Nein"),$AC2692,$AB2692),0)</f>
        <v>0</v>
      </c>
      <c r="AJ2692" s="49">
        <f>IFERROR(IF(OR($W2692&lt;&gt;"Ja",VLOOKUP($C2692,Listen!$A$2:$F$45,6,0)="Nein"),$AC2692,$AB2692),0)</f>
        <v>0</v>
      </c>
      <c r="AK2692" s="49">
        <f>IFERROR(IF(OR($W2692&lt;&gt;"Ja",VLOOKUP($C2692,Listen!$A$2:$F$45,6,0)="Nein"),$AC2692,$AB2692),0)</f>
        <v>0</v>
      </c>
      <c r="AL2692" s="51">
        <f t="shared" si="867"/>
        <v>0</v>
      </c>
      <c r="AM2692" s="296">
        <f>IFERROR(IF(VLOOKUP($C2692,Listen!$A$2:$F$45,6,0)="Ja",MAX(BC2692:BD2692),D_SAV!$BC2692),0)</f>
        <v>0</v>
      </c>
      <c r="AN2692" s="51">
        <f t="shared" si="868"/>
        <v>0</v>
      </c>
      <c r="AP2692" s="304">
        <f t="shared" si="869"/>
        <v>0</v>
      </c>
      <c r="AQ2692" s="304">
        <f t="shared" si="870"/>
        <v>0</v>
      </c>
      <c r="AR2692" s="304">
        <f t="shared" si="871"/>
        <v>0</v>
      </c>
      <c r="AS2692" s="304">
        <f t="shared" si="872"/>
        <v>0</v>
      </c>
      <c r="AT2692" s="304">
        <f t="shared" si="873"/>
        <v>0</v>
      </c>
      <c r="AU2692" s="304">
        <f t="shared" si="874"/>
        <v>0</v>
      </c>
      <c r="AV2692" s="304">
        <f t="shared" si="875"/>
        <v>0</v>
      </c>
      <c r="AW2692" s="304">
        <f t="shared" si="876"/>
        <v>0</v>
      </c>
      <c r="AX2692" s="304">
        <f t="shared" si="877"/>
        <v>0</v>
      </c>
      <c r="AY2692" s="304">
        <f t="shared" si="878"/>
        <v>0</v>
      </c>
      <c r="AZ2692" s="304">
        <f t="shared" si="879"/>
        <v>0</v>
      </c>
      <c r="BA2692" s="304">
        <f t="shared" si="880"/>
        <v>0</v>
      </c>
      <c r="BB2692" s="304">
        <f t="shared" si="881"/>
        <v>0</v>
      </c>
      <c r="BC2692" s="304">
        <f t="shared" si="882"/>
        <v>0</v>
      </c>
      <c r="BD2692" s="304">
        <f t="shared" si="883"/>
        <v>0</v>
      </c>
      <c r="BE2692" s="304">
        <f>IFERROR(IF(VLOOKUP($C2692,Listen!$A$2:$F$45,6,0)="Ja",BB2692-MAX(BC2692:BD2692),BB2692-BC2692),0)</f>
        <v>0</v>
      </c>
    </row>
    <row r="2693" spans="1:57" x14ac:dyDescent="0.25">
      <c r="A2693" s="320" t="str">
        <f>IF(AND(D2693&lt;&gt;0,C2693&lt;&gt;0,E2693&lt;&gt;0),IF(B2693&lt;&gt;0,CONCATENATE(B2693,"-AGr",VLOOKUP(C2693,Listen!$A$2:$D$45,4,FALSE),"-",D2693,"-",E2693,),CONCATENATE("AGr",VLOOKUP(C2693,Listen!$A$2:$D$45,4,FALSE),"-",D2693,"-",E2693)),"keine vollständige ID")</f>
        <v>keine vollständige ID</v>
      </c>
      <c r="B2693" s="301"/>
      <c r="C2693" s="287"/>
      <c r="D2693" s="34"/>
      <c r="E2693" s="306"/>
      <c r="F2693" s="116"/>
      <c r="G2693" s="17"/>
      <c r="H2693" s="17"/>
      <c r="I2693" s="17"/>
      <c r="J2693" s="17"/>
      <c r="K2693" s="17"/>
      <c r="L2693" s="17"/>
      <c r="M2693" s="17"/>
      <c r="N2693" s="17"/>
      <c r="O2693" s="116"/>
      <c r="P2693" s="117">
        <f>IF(D2693&gt;A_Stammdaten!$B$12,0,SUM(G2693,H2693,J2693,L2693:M2693)-SUM(I2693,K2693,N2693:O2693))</f>
        <v>0</v>
      </c>
      <c r="Q2693" s="17"/>
      <c r="R2693" s="17"/>
      <c r="S2693" s="17"/>
      <c r="T2693" s="17"/>
      <c r="U2693" s="62">
        <f t="shared" si="863"/>
        <v>0</v>
      </c>
      <c r="V2693" s="34"/>
      <c r="W2693" s="34"/>
      <c r="X2693" s="34"/>
      <c r="Y2693" s="34"/>
      <c r="Z2693" s="34"/>
      <c r="AA2693" s="63" t="str">
        <f t="shared" si="864"/>
        <v>-</v>
      </c>
      <c r="AB2693" s="63" t="str">
        <f t="shared" si="865"/>
        <v>-</v>
      </c>
      <c r="AC2693" s="63">
        <f>IF(ISBLANK($C2693),0,VLOOKUP($C2693,Listen!$A$2:$C$45,2,FALSE))</f>
        <v>0</v>
      </c>
      <c r="AD2693" s="63">
        <f>IF(ISBLANK($C2693),0,VLOOKUP($C2693,Listen!$A$2:$C$45,3,FALSE))</f>
        <v>0</v>
      </c>
      <c r="AE2693" s="49">
        <f t="shared" si="866"/>
        <v>0</v>
      </c>
      <c r="AF2693" s="49">
        <f t="shared" si="866"/>
        <v>0</v>
      </c>
      <c r="AG2693" s="49">
        <f>IFERROR(IF(OR($V2693&lt;&gt;"Ja",VLOOKUP($C2693,Listen!$A$2:$F$45,5,0)="Nein",D2693&lt;IF(C2693="LNG Anbindungsanlagen gemäß separater Festlegung",2022,2023)),$AC2693,$AA2693),0)</f>
        <v>0</v>
      </c>
      <c r="AH2693" s="49">
        <f>IFERROR(IF(OR($V2693&lt;&gt;"Ja",VLOOKUP($C2693,Listen!$A$2:$F$45,5,0)="Nein",D2693&lt;IF(C2693="LNG Anbindungsanlagen gemäß separater Festlegung",2022,2023)),$AC2693,$AA2693),0)</f>
        <v>0</v>
      </c>
      <c r="AI2693" s="49">
        <f>IFERROR(IF(OR($W2693&lt;&gt;"Ja",VLOOKUP($C2693,Listen!$A$2:$F$45,6,0)="Nein"),$AC2693,$AB2693),0)</f>
        <v>0</v>
      </c>
      <c r="AJ2693" s="49">
        <f>IFERROR(IF(OR($W2693&lt;&gt;"Ja",VLOOKUP($C2693,Listen!$A$2:$F$45,6,0)="Nein"),$AC2693,$AB2693),0)</f>
        <v>0</v>
      </c>
      <c r="AK2693" s="49">
        <f>IFERROR(IF(OR($W2693&lt;&gt;"Ja",VLOOKUP($C2693,Listen!$A$2:$F$45,6,0)="Nein"),$AC2693,$AB2693),0)</f>
        <v>0</v>
      </c>
      <c r="AL2693" s="51">
        <f t="shared" si="867"/>
        <v>0</v>
      </c>
      <c r="AM2693" s="296">
        <f>IFERROR(IF(VLOOKUP($C2693,Listen!$A$2:$F$45,6,0)="Ja",MAX(BC2693:BD2693),D_SAV!$BC2693),0)</f>
        <v>0</v>
      </c>
      <c r="AN2693" s="51">
        <f t="shared" si="868"/>
        <v>0</v>
      </c>
      <c r="AP2693" s="304">
        <f t="shared" si="869"/>
        <v>0</v>
      </c>
      <c r="AQ2693" s="304">
        <f t="shared" si="870"/>
        <v>0</v>
      </c>
      <c r="AR2693" s="304">
        <f t="shared" si="871"/>
        <v>0</v>
      </c>
      <c r="AS2693" s="304">
        <f t="shared" si="872"/>
        <v>0</v>
      </c>
      <c r="AT2693" s="304">
        <f t="shared" si="873"/>
        <v>0</v>
      </c>
      <c r="AU2693" s="304">
        <f t="shared" si="874"/>
        <v>0</v>
      </c>
      <c r="AV2693" s="304">
        <f t="shared" si="875"/>
        <v>0</v>
      </c>
      <c r="AW2693" s="304">
        <f t="shared" si="876"/>
        <v>0</v>
      </c>
      <c r="AX2693" s="304">
        <f t="shared" si="877"/>
        <v>0</v>
      </c>
      <c r="AY2693" s="304">
        <f t="shared" si="878"/>
        <v>0</v>
      </c>
      <c r="AZ2693" s="304">
        <f t="shared" si="879"/>
        <v>0</v>
      </c>
      <c r="BA2693" s="304">
        <f t="shared" si="880"/>
        <v>0</v>
      </c>
      <c r="BB2693" s="304">
        <f t="shared" si="881"/>
        <v>0</v>
      </c>
      <c r="BC2693" s="304">
        <f t="shared" si="882"/>
        <v>0</v>
      </c>
      <c r="BD2693" s="304">
        <f t="shared" si="883"/>
        <v>0</v>
      </c>
      <c r="BE2693" s="304">
        <f>IFERROR(IF(VLOOKUP($C2693,Listen!$A$2:$F$45,6,0)="Ja",BB2693-MAX(BC2693:BD2693),BB2693-BC2693),0)</f>
        <v>0</v>
      </c>
    </row>
    <row r="2694" spans="1:57" x14ac:dyDescent="0.25">
      <c r="A2694" s="320" t="str">
        <f>IF(AND(D2694&lt;&gt;0,C2694&lt;&gt;0,E2694&lt;&gt;0),IF(B2694&lt;&gt;0,CONCATENATE(B2694,"-AGr",VLOOKUP(C2694,Listen!$A$2:$D$45,4,FALSE),"-",D2694,"-",E2694,),CONCATENATE("AGr",VLOOKUP(C2694,Listen!$A$2:$D$45,4,FALSE),"-",D2694,"-",E2694)),"keine vollständige ID")</f>
        <v>keine vollständige ID</v>
      </c>
      <c r="B2694" s="301"/>
      <c r="C2694" s="287"/>
      <c r="D2694" s="34"/>
      <c r="E2694" s="306"/>
      <c r="F2694" s="116"/>
      <c r="G2694" s="17"/>
      <c r="H2694" s="17"/>
      <c r="I2694" s="17"/>
      <c r="J2694" s="17"/>
      <c r="K2694" s="17"/>
      <c r="L2694" s="17"/>
      <c r="M2694" s="17"/>
      <c r="N2694" s="17"/>
      <c r="O2694" s="116"/>
      <c r="P2694" s="117">
        <f>IF(D2694&gt;A_Stammdaten!$B$12,0,SUM(G2694,H2694,J2694,L2694:M2694)-SUM(I2694,K2694,N2694:O2694))</f>
        <v>0</v>
      </c>
      <c r="Q2694" s="17"/>
      <c r="R2694" s="17"/>
      <c r="S2694" s="17"/>
      <c r="T2694" s="17"/>
      <c r="U2694" s="62">
        <f t="shared" ref="U2694:U2757" si="884">P2694-SUM(Q2694:T2694)</f>
        <v>0</v>
      </c>
      <c r="V2694" s="34"/>
      <c r="W2694" s="34"/>
      <c r="X2694" s="34"/>
      <c r="Y2694" s="34"/>
      <c r="Z2694" s="34"/>
      <c r="AA2694" s="63" t="str">
        <f t="shared" ref="AA2694:AA2757" si="885">IF($V2694="Ja",MIN(2044-$D2694+1,AC2694),"-")</f>
        <v>-</v>
      </c>
      <c r="AB2694" s="63" t="str">
        <f t="shared" ref="AB2694:AB2757" si="886">IF($Z2694="","-",MIN($Z2694-$D2694+1,AC2694))</f>
        <v>-</v>
      </c>
      <c r="AC2694" s="63">
        <f>IF(ISBLANK($C2694),0,VLOOKUP($C2694,Listen!$A$2:$C$45,2,FALSE))</f>
        <v>0</v>
      </c>
      <c r="AD2694" s="63">
        <f>IF(ISBLANK($C2694),0,VLOOKUP($C2694,Listen!$A$2:$C$45,3,FALSE))</f>
        <v>0</v>
      </c>
      <c r="AE2694" s="49">
        <f t="shared" ref="AE2694:AF2757" si="887">IFERROR($AC2694,0)</f>
        <v>0</v>
      </c>
      <c r="AF2694" s="49">
        <f t="shared" si="887"/>
        <v>0</v>
      </c>
      <c r="AG2694" s="49">
        <f>IFERROR(IF(OR($V2694&lt;&gt;"Ja",VLOOKUP($C2694,Listen!$A$2:$F$45,5,0)="Nein",D2694&lt;IF(C2694="LNG Anbindungsanlagen gemäß separater Festlegung",2022,2023)),$AC2694,$AA2694),0)</f>
        <v>0</v>
      </c>
      <c r="AH2694" s="49">
        <f>IFERROR(IF(OR($V2694&lt;&gt;"Ja",VLOOKUP($C2694,Listen!$A$2:$F$45,5,0)="Nein",D2694&lt;IF(C2694="LNG Anbindungsanlagen gemäß separater Festlegung",2022,2023)),$AC2694,$AA2694),0)</f>
        <v>0</v>
      </c>
      <c r="AI2694" s="49">
        <f>IFERROR(IF(OR($W2694&lt;&gt;"Ja",VLOOKUP($C2694,Listen!$A$2:$F$45,6,0)="Nein"),$AC2694,$AB2694),0)</f>
        <v>0</v>
      </c>
      <c r="AJ2694" s="49">
        <f>IFERROR(IF(OR($W2694&lt;&gt;"Ja",VLOOKUP($C2694,Listen!$A$2:$F$45,6,0)="Nein"),$AC2694,$AB2694),0)</f>
        <v>0</v>
      </c>
      <c r="AK2694" s="49">
        <f>IFERROR(IF(OR($W2694&lt;&gt;"Ja",VLOOKUP($C2694,Listen!$A$2:$F$45,6,0)="Nein"),$AC2694,$AB2694),0)</f>
        <v>0</v>
      </c>
      <c r="AL2694" s="51">
        <f t="shared" ref="AL2694:AL2757" si="888">BB2694</f>
        <v>0</v>
      </c>
      <c r="AM2694" s="296">
        <f>IFERROR(IF(VLOOKUP($C2694,Listen!$A$2:$F$45,6,0)="Ja",MAX(BC2694:BD2694),D_SAV!$BC2694),0)</f>
        <v>0</v>
      </c>
      <c r="AN2694" s="51">
        <f t="shared" ref="AN2694:AN2757" si="889">BE2694</f>
        <v>0</v>
      </c>
      <c r="AP2694" s="304">
        <f t="shared" ref="AP2694:AP2757" si="890">AO2694+IF($D2694=AP$3,$U2694,0)</f>
        <v>0</v>
      </c>
      <c r="AQ2694" s="304">
        <f t="shared" ref="AQ2694:AQ2757" si="891">IF(AP2694=0,0,IF($AE2694-(AP$3-$D2694)&lt;=0,AP2694,AP2694/($AE2694-(AP$3-$D2694))))</f>
        <v>0</v>
      </c>
      <c r="AR2694" s="304">
        <f t="shared" ref="AR2694:AR2757" si="892">AP2694-AQ2694</f>
        <v>0</v>
      </c>
      <c r="AS2694" s="304">
        <f t="shared" ref="AS2694:AS2757" si="893">AR2694+IF($D2694=AS$3,$U2694,0)</f>
        <v>0</v>
      </c>
      <c r="AT2694" s="304">
        <f t="shared" ref="AT2694:AT2757" si="894">IF(AS2694=0,0,IF($AF2694-(AS$3-$D2694)&lt;=0,AS2694,AS2694/($AF2694-(AS$3-$D2694))))</f>
        <v>0</v>
      </c>
      <c r="AU2694" s="304">
        <f t="shared" ref="AU2694:AU2757" si="895">AS2694-AT2694</f>
        <v>0</v>
      </c>
      <c r="AV2694" s="304">
        <f t="shared" ref="AV2694:AV2757" si="896">AU2694+IF($D2694=AV$3,$U2694,0)</f>
        <v>0</v>
      </c>
      <c r="AW2694" s="304">
        <f t="shared" ref="AW2694:AW2757" si="897">IF(AV2694=0,0,IF($AG2694-(AV$3-$D2694)&lt;=0,AV2694,AV2694/($AG2694-(AV$3-$D2694))))</f>
        <v>0</v>
      </c>
      <c r="AX2694" s="304">
        <f t="shared" ref="AX2694:AX2757" si="898">AV2694-AW2694</f>
        <v>0</v>
      </c>
      <c r="AY2694" s="304">
        <f t="shared" ref="AY2694:AY2757" si="899">AX2694+IF($D2694=AY$3,$U2694,0)</f>
        <v>0</v>
      </c>
      <c r="AZ2694" s="304">
        <f t="shared" ref="AZ2694:AZ2757" si="900">IF(AY2694=0,0,IF($AH2694-(AY$3-$D2694)&lt;=0,AY2694,AY2694/($AH2694-(AY$3-$D2694))))</f>
        <v>0</v>
      </c>
      <c r="BA2694" s="304">
        <f t="shared" ref="BA2694:BA2757" si="901">AY2694-AZ2694</f>
        <v>0</v>
      </c>
      <c r="BB2694" s="304">
        <f t="shared" ref="BB2694:BB2757" si="902">BA2694+IF($D2694=BB$3,$U2694,0)</f>
        <v>0</v>
      </c>
      <c r="BC2694" s="304">
        <f t="shared" ref="BC2694:BC2757" si="903">IF(BB2694=0,0,IF($AI2694-(BB$3-$D2694)&lt;=0,BB2694,BB2694/($AI2694-(BB$3-$D2694))))</f>
        <v>0</v>
      </c>
      <c r="BD2694" s="304">
        <f t="shared" ref="BD2694:BD2757" si="904">BB2694*Y2694/100</f>
        <v>0</v>
      </c>
      <c r="BE2694" s="304">
        <f>IFERROR(IF(VLOOKUP($C2694,Listen!$A$2:$F$45,6,0)="Ja",BB2694-MAX(BC2694:BD2694),BB2694-BC2694),0)</f>
        <v>0</v>
      </c>
    </row>
    <row r="2695" spans="1:57" x14ac:dyDescent="0.25">
      <c r="A2695" s="320" t="str">
        <f>IF(AND(D2695&lt;&gt;0,C2695&lt;&gt;0,E2695&lt;&gt;0),IF(B2695&lt;&gt;0,CONCATENATE(B2695,"-AGr",VLOOKUP(C2695,Listen!$A$2:$D$45,4,FALSE),"-",D2695,"-",E2695,),CONCATENATE("AGr",VLOOKUP(C2695,Listen!$A$2:$D$45,4,FALSE),"-",D2695,"-",E2695)),"keine vollständige ID")</f>
        <v>keine vollständige ID</v>
      </c>
      <c r="B2695" s="301"/>
      <c r="C2695" s="287"/>
      <c r="D2695" s="34"/>
      <c r="E2695" s="306"/>
      <c r="F2695" s="116"/>
      <c r="G2695" s="17"/>
      <c r="H2695" s="17"/>
      <c r="I2695" s="17"/>
      <c r="J2695" s="17"/>
      <c r="K2695" s="17"/>
      <c r="L2695" s="17"/>
      <c r="M2695" s="17"/>
      <c r="N2695" s="17"/>
      <c r="O2695" s="116"/>
      <c r="P2695" s="117">
        <f>IF(D2695&gt;A_Stammdaten!$B$12,0,SUM(G2695,H2695,J2695,L2695:M2695)-SUM(I2695,K2695,N2695:O2695))</f>
        <v>0</v>
      </c>
      <c r="Q2695" s="17"/>
      <c r="R2695" s="17"/>
      <c r="S2695" s="17"/>
      <c r="T2695" s="17"/>
      <c r="U2695" s="62">
        <f t="shared" si="884"/>
        <v>0</v>
      </c>
      <c r="V2695" s="34"/>
      <c r="W2695" s="34"/>
      <c r="X2695" s="34"/>
      <c r="Y2695" s="34"/>
      <c r="Z2695" s="34"/>
      <c r="AA2695" s="63" t="str">
        <f t="shared" si="885"/>
        <v>-</v>
      </c>
      <c r="AB2695" s="63" t="str">
        <f t="shared" si="886"/>
        <v>-</v>
      </c>
      <c r="AC2695" s="63">
        <f>IF(ISBLANK($C2695),0,VLOOKUP($C2695,Listen!$A$2:$C$45,2,FALSE))</f>
        <v>0</v>
      </c>
      <c r="AD2695" s="63">
        <f>IF(ISBLANK($C2695),0,VLOOKUP($C2695,Listen!$A$2:$C$45,3,FALSE))</f>
        <v>0</v>
      </c>
      <c r="AE2695" s="49">
        <f t="shared" si="887"/>
        <v>0</v>
      </c>
      <c r="AF2695" s="49">
        <f t="shared" si="887"/>
        <v>0</v>
      </c>
      <c r="AG2695" s="49">
        <f>IFERROR(IF(OR($V2695&lt;&gt;"Ja",VLOOKUP($C2695,Listen!$A$2:$F$45,5,0)="Nein",D2695&lt;IF(C2695="LNG Anbindungsanlagen gemäß separater Festlegung",2022,2023)),$AC2695,$AA2695),0)</f>
        <v>0</v>
      </c>
      <c r="AH2695" s="49">
        <f>IFERROR(IF(OR($V2695&lt;&gt;"Ja",VLOOKUP($C2695,Listen!$A$2:$F$45,5,0)="Nein",D2695&lt;IF(C2695="LNG Anbindungsanlagen gemäß separater Festlegung",2022,2023)),$AC2695,$AA2695),0)</f>
        <v>0</v>
      </c>
      <c r="AI2695" s="49">
        <f>IFERROR(IF(OR($W2695&lt;&gt;"Ja",VLOOKUP($C2695,Listen!$A$2:$F$45,6,0)="Nein"),$AC2695,$AB2695),0)</f>
        <v>0</v>
      </c>
      <c r="AJ2695" s="49">
        <f>IFERROR(IF(OR($W2695&lt;&gt;"Ja",VLOOKUP($C2695,Listen!$A$2:$F$45,6,0)="Nein"),$AC2695,$AB2695),0)</f>
        <v>0</v>
      </c>
      <c r="AK2695" s="49">
        <f>IFERROR(IF(OR($W2695&lt;&gt;"Ja",VLOOKUP($C2695,Listen!$A$2:$F$45,6,0)="Nein"),$AC2695,$AB2695),0)</f>
        <v>0</v>
      </c>
      <c r="AL2695" s="51">
        <f t="shared" si="888"/>
        <v>0</v>
      </c>
      <c r="AM2695" s="296">
        <f>IFERROR(IF(VLOOKUP($C2695,Listen!$A$2:$F$45,6,0)="Ja",MAX(BC2695:BD2695),D_SAV!$BC2695),0)</f>
        <v>0</v>
      </c>
      <c r="AN2695" s="51">
        <f t="shared" si="889"/>
        <v>0</v>
      </c>
      <c r="AP2695" s="304">
        <f t="shared" si="890"/>
        <v>0</v>
      </c>
      <c r="AQ2695" s="304">
        <f t="shared" si="891"/>
        <v>0</v>
      </c>
      <c r="AR2695" s="304">
        <f t="shared" si="892"/>
        <v>0</v>
      </c>
      <c r="AS2695" s="304">
        <f t="shared" si="893"/>
        <v>0</v>
      </c>
      <c r="AT2695" s="304">
        <f t="shared" si="894"/>
        <v>0</v>
      </c>
      <c r="AU2695" s="304">
        <f t="shared" si="895"/>
        <v>0</v>
      </c>
      <c r="AV2695" s="304">
        <f t="shared" si="896"/>
        <v>0</v>
      </c>
      <c r="AW2695" s="304">
        <f t="shared" si="897"/>
        <v>0</v>
      </c>
      <c r="AX2695" s="304">
        <f t="shared" si="898"/>
        <v>0</v>
      </c>
      <c r="AY2695" s="304">
        <f t="shared" si="899"/>
        <v>0</v>
      </c>
      <c r="AZ2695" s="304">
        <f t="shared" si="900"/>
        <v>0</v>
      </c>
      <c r="BA2695" s="304">
        <f t="shared" si="901"/>
        <v>0</v>
      </c>
      <c r="BB2695" s="304">
        <f t="shared" si="902"/>
        <v>0</v>
      </c>
      <c r="BC2695" s="304">
        <f t="shared" si="903"/>
        <v>0</v>
      </c>
      <c r="BD2695" s="304">
        <f t="shared" si="904"/>
        <v>0</v>
      </c>
      <c r="BE2695" s="304">
        <f>IFERROR(IF(VLOOKUP($C2695,Listen!$A$2:$F$45,6,0)="Ja",BB2695-MAX(BC2695:BD2695),BB2695-BC2695),0)</f>
        <v>0</v>
      </c>
    </row>
    <row r="2696" spans="1:57" x14ac:dyDescent="0.25">
      <c r="A2696" s="320" t="str">
        <f>IF(AND(D2696&lt;&gt;0,C2696&lt;&gt;0,E2696&lt;&gt;0),IF(B2696&lt;&gt;0,CONCATENATE(B2696,"-AGr",VLOOKUP(C2696,Listen!$A$2:$D$45,4,FALSE),"-",D2696,"-",E2696,),CONCATENATE("AGr",VLOOKUP(C2696,Listen!$A$2:$D$45,4,FALSE),"-",D2696,"-",E2696)),"keine vollständige ID")</f>
        <v>keine vollständige ID</v>
      </c>
      <c r="B2696" s="301"/>
      <c r="C2696" s="287"/>
      <c r="D2696" s="34"/>
      <c r="E2696" s="306"/>
      <c r="F2696" s="116"/>
      <c r="G2696" s="17"/>
      <c r="H2696" s="17"/>
      <c r="I2696" s="17"/>
      <c r="J2696" s="17"/>
      <c r="K2696" s="17"/>
      <c r="L2696" s="17"/>
      <c r="M2696" s="17"/>
      <c r="N2696" s="17"/>
      <c r="O2696" s="116"/>
      <c r="P2696" s="117">
        <f>IF(D2696&gt;A_Stammdaten!$B$12,0,SUM(G2696,H2696,J2696,L2696:M2696)-SUM(I2696,K2696,N2696:O2696))</f>
        <v>0</v>
      </c>
      <c r="Q2696" s="17"/>
      <c r="R2696" s="17"/>
      <c r="S2696" s="17"/>
      <c r="T2696" s="17"/>
      <c r="U2696" s="62">
        <f t="shared" si="884"/>
        <v>0</v>
      </c>
      <c r="V2696" s="34"/>
      <c r="W2696" s="34"/>
      <c r="X2696" s="34"/>
      <c r="Y2696" s="34"/>
      <c r="Z2696" s="34"/>
      <c r="AA2696" s="63" t="str">
        <f t="shared" si="885"/>
        <v>-</v>
      </c>
      <c r="AB2696" s="63" t="str">
        <f t="shared" si="886"/>
        <v>-</v>
      </c>
      <c r="AC2696" s="63">
        <f>IF(ISBLANK($C2696),0,VLOOKUP($C2696,Listen!$A$2:$C$45,2,FALSE))</f>
        <v>0</v>
      </c>
      <c r="AD2696" s="63">
        <f>IF(ISBLANK($C2696),0,VLOOKUP($C2696,Listen!$A$2:$C$45,3,FALSE))</f>
        <v>0</v>
      </c>
      <c r="AE2696" s="49">
        <f t="shared" si="887"/>
        <v>0</v>
      </c>
      <c r="AF2696" s="49">
        <f t="shared" si="887"/>
        <v>0</v>
      </c>
      <c r="AG2696" s="49">
        <f>IFERROR(IF(OR($V2696&lt;&gt;"Ja",VLOOKUP($C2696,Listen!$A$2:$F$45,5,0)="Nein",D2696&lt;IF(C2696="LNG Anbindungsanlagen gemäß separater Festlegung",2022,2023)),$AC2696,$AA2696),0)</f>
        <v>0</v>
      </c>
      <c r="AH2696" s="49">
        <f>IFERROR(IF(OR($V2696&lt;&gt;"Ja",VLOOKUP($C2696,Listen!$A$2:$F$45,5,0)="Nein",D2696&lt;IF(C2696="LNG Anbindungsanlagen gemäß separater Festlegung",2022,2023)),$AC2696,$AA2696),0)</f>
        <v>0</v>
      </c>
      <c r="AI2696" s="49">
        <f>IFERROR(IF(OR($W2696&lt;&gt;"Ja",VLOOKUP($C2696,Listen!$A$2:$F$45,6,0)="Nein"),$AC2696,$AB2696),0)</f>
        <v>0</v>
      </c>
      <c r="AJ2696" s="49">
        <f>IFERROR(IF(OR($W2696&lt;&gt;"Ja",VLOOKUP($C2696,Listen!$A$2:$F$45,6,0)="Nein"),$AC2696,$AB2696),0)</f>
        <v>0</v>
      </c>
      <c r="AK2696" s="49">
        <f>IFERROR(IF(OR($W2696&lt;&gt;"Ja",VLOOKUP($C2696,Listen!$A$2:$F$45,6,0)="Nein"),$AC2696,$AB2696),0)</f>
        <v>0</v>
      </c>
      <c r="AL2696" s="51">
        <f t="shared" si="888"/>
        <v>0</v>
      </c>
      <c r="AM2696" s="296">
        <f>IFERROR(IF(VLOOKUP($C2696,Listen!$A$2:$F$45,6,0)="Ja",MAX(BC2696:BD2696),D_SAV!$BC2696),0)</f>
        <v>0</v>
      </c>
      <c r="AN2696" s="51">
        <f t="shared" si="889"/>
        <v>0</v>
      </c>
      <c r="AP2696" s="304">
        <f t="shared" si="890"/>
        <v>0</v>
      </c>
      <c r="AQ2696" s="304">
        <f t="shared" si="891"/>
        <v>0</v>
      </c>
      <c r="AR2696" s="304">
        <f t="shared" si="892"/>
        <v>0</v>
      </c>
      <c r="AS2696" s="304">
        <f t="shared" si="893"/>
        <v>0</v>
      </c>
      <c r="AT2696" s="304">
        <f t="shared" si="894"/>
        <v>0</v>
      </c>
      <c r="AU2696" s="304">
        <f t="shared" si="895"/>
        <v>0</v>
      </c>
      <c r="AV2696" s="304">
        <f t="shared" si="896"/>
        <v>0</v>
      </c>
      <c r="AW2696" s="304">
        <f t="shared" si="897"/>
        <v>0</v>
      </c>
      <c r="AX2696" s="304">
        <f t="shared" si="898"/>
        <v>0</v>
      </c>
      <c r="AY2696" s="304">
        <f t="shared" si="899"/>
        <v>0</v>
      </c>
      <c r="AZ2696" s="304">
        <f t="shared" si="900"/>
        <v>0</v>
      </c>
      <c r="BA2696" s="304">
        <f t="shared" si="901"/>
        <v>0</v>
      </c>
      <c r="BB2696" s="304">
        <f t="shared" si="902"/>
        <v>0</v>
      </c>
      <c r="BC2696" s="304">
        <f t="shared" si="903"/>
        <v>0</v>
      </c>
      <c r="BD2696" s="304">
        <f t="shared" si="904"/>
        <v>0</v>
      </c>
      <c r="BE2696" s="304">
        <f>IFERROR(IF(VLOOKUP($C2696,Listen!$A$2:$F$45,6,0)="Ja",BB2696-MAX(BC2696:BD2696),BB2696-BC2696),0)</f>
        <v>0</v>
      </c>
    </row>
    <row r="2697" spans="1:57" x14ac:dyDescent="0.25">
      <c r="A2697" s="320" t="str">
        <f>IF(AND(D2697&lt;&gt;0,C2697&lt;&gt;0,E2697&lt;&gt;0),IF(B2697&lt;&gt;0,CONCATENATE(B2697,"-AGr",VLOOKUP(C2697,Listen!$A$2:$D$45,4,FALSE),"-",D2697,"-",E2697,),CONCATENATE("AGr",VLOOKUP(C2697,Listen!$A$2:$D$45,4,FALSE),"-",D2697,"-",E2697)),"keine vollständige ID")</f>
        <v>keine vollständige ID</v>
      </c>
      <c r="B2697" s="301"/>
      <c r="C2697" s="287"/>
      <c r="D2697" s="34"/>
      <c r="E2697" s="306"/>
      <c r="F2697" s="116"/>
      <c r="G2697" s="17"/>
      <c r="H2697" s="17"/>
      <c r="I2697" s="17"/>
      <c r="J2697" s="17"/>
      <c r="K2697" s="17"/>
      <c r="L2697" s="17"/>
      <c r="M2697" s="17"/>
      <c r="N2697" s="17"/>
      <c r="O2697" s="116"/>
      <c r="P2697" s="117">
        <f>IF(D2697&gt;A_Stammdaten!$B$12,0,SUM(G2697,H2697,J2697,L2697:M2697)-SUM(I2697,K2697,N2697:O2697))</f>
        <v>0</v>
      </c>
      <c r="Q2697" s="17"/>
      <c r="R2697" s="17"/>
      <c r="S2697" s="17"/>
      <c r="T2697" s="17"/>
      <c r="U2697" s="62">
        <f t="shared" si="884"/>
        <v>0</v>
      </c>
      <c r="V2697" s="34"/>
      <c r="W2697" s="34"/>
      <c r="X2697" s="34"/>
      <c r="Y2697" s="34"/>
      <c r="Z2697" s="34"/>
      <c r="AA2697" s="63" t="str">
        <f t="shared" si="885"/>
        <v>-</v>
      </c>
      <c r="AB2697" s="63" t="str">
        <f t="shared" si="886"/>
        <v>-</v>
      </c>
      <c r="AC2697" s="63">
        <f>IF(ISBLANK($C2697),0,VLOOKUP($C2697,Listen!$A$2:$C$45,2,FALSE))</f>
        <v>0</v>
      </c>
      <c r="AD2697" s="63">
        <f>IF(ISBLANK($C2697),0,VLOOKUP($C2697,Listen!$A$2:$C$45,3,FALSE))</f>
        <v>0</v>
      </c>
      <c r="AE2697" s="49">
        <f t="shared" si="887"/>
        <v>0</v>
      </c>
      <c r="AF2697" s="49">
        <f t="shared" si="887"/>
        <v>0</v>
      </c>
      <c r="AG2697" s="49">
        <f>IFERROR(IF(OR($V2697&lt;&gt;"Ja",VLOOKUP($C2697,Listen!$A$2:$F$45,5,0)="Nein",D2697&lt;IF(C2697="LNG Anbindungsanlagen gemäß separater Festlegung",2022,2023)),$AC2697,$AA2697),0)</f>
        <v>0</v>
      </c>
      <c r="AH2697" s="49">
        <f>IFERROR(IF(OR($V2697&lt;&gt;"Ja",VLOOKUP($C2697,Listen!$A$2:$F$45,5,0)="Nein",D2697&lt;IF(C2697="LNG Anbindungsanlagen gemäß separater Festlegung",2022,2023)),$AC2697,$AA2697),0)</f>
        <v>0</v>
      </c>
      <c r="AI2697" s="49">
        <f>IFERROR(IF(OR($W2697&lt;&gt;"Ja",VLOOKUP($C2697,Listen!$A$2:$F$45,6,0)="Nein"),$AC2697,$AB2697),0)</f>
        <v>0</v>
      </c>
      <c r="AJ2697" s="49">
        <f>IFERROR(IF(OR($W2697&lt;&gt;"Ja",VLOOKUP($C2697,Listen!$A$2:$F$45,6,0)="Nein"),$AC2697,$AB2697),0)</f>
        <v>0</v>
      </c>
      <c r="AK2697" s="49">
        <f>IFERROR(IF(OR($W2697&lt;&gt;"Ja",VLOOKUP($C2697,Listen!$A$2:$F$45,6,0)="Nein"),$AC2697,$AB2697),0)</f>
        <v>0</v>
      </c>
      <c r="AL2697" s="51">
        <f t="shared" si="888"/>
        <v>0</v>
      </c>
      <c r="AM2697" s="296">
        <f>IFERROR(IF(VLOOKUP($C2697,Listen!$A$2:$F$45,6,0)="Ja",MAX(BC2697:BD2697),D_SAV!$BC2697),0)</f>
        <v>0</v>
      </c>
      <c r="AN2697" s="51">
        <f t="shared" si="889"/>
        <v>0</v>
      </c>
      <c r="AP2697" s="304">
        <f t="shared" si="890"/>
        <v>0</v>
      </c>
      <c r="AQ2697" s="304">
        <f t="shared" si="891"/>
        <v>0</v>
      </c>
      <c r="AR2697" s="304">
        <f t="shared" si="892"/>
        <v>0</v>
      </c>
      <c r="AS2697" s="304">
        <f t="shared" si="893"/>
        <v>0</v>
      </c>
      <c r="AT2697" s="304">
        <f t="shared" si="894"/>
        <v>0</v>
      </c>
      <c r="AU2697" s="304">
        <f t="shared" si="895"/>
        <v>0</v>
      </c>
      <c r="AV2697" s="304">
        <f t="shared" si="896"/>
        <v>0</v>
      </c>
      <c r="AW2697" s="304">
        <f t="shared" si="897"/>
        <v>0</v>
      </c>
      <c r="AX2697" s="304">
        <f t="shared" si="898"/>
        <v>0</v>
      </c>
      <c r="AY2697" s="304">
        <f t="shared" si="899"/>
        <v>0</v>
      </c>
      <c r="AZ2697" s="304">
        <f t="shared" si="900"/>
        <v>0</v>
      </c>
      <c r="BA2697" s="304">
        <f t="shared" si="901"/>
        <v>0</v>
      </c>
      <c r="BB2697" s="304">
        <f t="shared" si="902"/>
        <v>0</v>
      </c>
      <c r="BC2697" s="304">
        <f t="shared" si="903"/>
        <v>0</v>
      </c>
      <c r="BD2697" s="304">
        <f t="shared" si="904"/>
        <v>0</v>
      </c>
      <c r="BE2697" s="304">
        <f>IFERROR(IF(VLOOKUP($C2697,Listen!$A$2:$F$45,6,0)="Ja",BB2697-MAX(BC2697:BD2697),BB2697-BC2697),0)</f>
        <v>0</v>
      </c>
    </row>
    <row r="2698" spans="1:57" x14ac:dyDescent="0.25">
      <c r="A2698" s="320" t="str">
        <f>IF(AND(D2698&lt;&gt;0,C2698&lt;&gt;0,E2698&lt;&gt;0),IF(B2698&lt;&gt;0,CONCATENATE(B2698,"-AGr",VLOOKUP(C2698,Listen!$A$2:$D$45,4,FALSE),"-",D2698,"-",E2698,),CONCATENATE("AGr",VLOOKUP(C2698,Listen!$A$2:$D$45,4,FALSE),"-",D2698,"-",E2698)),"keine vollständige ID")</f>
        <v>keine vollständige ID</v>
      </c>
      <c r="B2698" s="301"/>
      <c r="C2698" s="287"/>
      <c r="D2698" s="34"/>
      <c r="E2698" s="306"/>
      <c r="F2698" s="116"/>
      <c r="G2698" s="17"/>
      <c r="H2698" s="17"/>
      <c r="I2698" s="17"/>
      <c r="J2698" s="17"/>
      <c r="K2698" s="17"/>
      <c r="L2698" s="17"/>
      <c r="M2698" s="17"/>
      <c r="N2698" s="17"/>
      <c r="O2698" s="116"/>
      <c r="P2698" s="117">
        <f>IF(D2698&gt;A_Stammdaten!$B$12,0,SUM(G2698,H2698,J2698,L2698:M2698)-SUM(I2698,K2698,N2698:O2698))</f>
        <v>0</v>
      </c>
      <c r="Q2698" s="17"/>
      <c r="R2698" s="17"/>
      <c r="S2698" s="17"/>
      <c r="T2698" s="17"/>
      <c r="U2698" s="62">
        <f t="shared" si="884"/>
        <v>0</v>
      </c>
      <c r="V2698" s="34"/>
      <c r="W2698" s="34"/>
      <c r="X2698" s="34"/>
      <c r="Y2698" s="34"/>
      <c r="Z2698" s="34"/>
      <c r="AA2698" s="63" t="str">
        <f t="shared" si="885"/>
        <v>-</v>
      </c>
      <c r="AB2698" s="63" t="str">
        <f t="shared" si="886"/>
        <v>-</v>
      </c>
      <c r="AC2698" s="63">
        <f>IF(ISBLANK($C2698),0,VLOOKUP($C2698,Listen!$A$2:$C$45,2,FALSE))</f>
        <v>0</v>
      </c>
      <c r="AD2698" s="63">
        <f>IF(ISBLANK($C2698),0,VLOOKUP($C2698,Listen!$A$2:$C$45,3,FALSE))</f>
        <v>0</v>
      </c>
      <c r="AE2698" s="49">
        <f t="shared" si="887"/>
        <v>0</v>
      </c>
      <c r="AF2698" s="49">
        <f t="shared" si="887"/>
        <v>0</v>
      </c>
      <c r="AG2698" s="49">
        <f>IFERROR(IF(OR($V2698&lt;&gt;"Ja",VLOOKUP($C2698,Listen!$A$2:$F$45,5,0)="Nein",D2698&lt;IF(C2698="LNG Anbindungsanlagen gemäß separater Festlegung",2022,2023)),$AC2698,$AA2698),0)</f>
        <v>0</v>
      </c>
      <c r="AH2698" s="49">
        <f>IFERROR(IF(OR($V2698&lt;&gt;"Ja",VLOOKUP($C2698,Listen!$A$2:$F$45,5,0)="Nein",D2698&lt;IF(C2698="LNG Anbindungsanlagen gemäß separater Festlegung",2022,2023)),$AC2698,$AA2698),0)</f>
        <v>0</v>
      </c>
      <c r="AI2698" s="49">
        <f>IFERROR(IF(OR($W2698&lt;&gt;"Ja",VLOOKUP($C2698,Listen!$A$2:$F$45,6,0)="Nein"),$AC2698,$AB2698),0)</f>
        <v>0</v>
      </c>
      <c r="AJ2698" s="49">
        <f>IFERROR(IF(OR($W2698&lt;&gt;"Ja",VLOOKUP($C2698,Listen!$A$2:$F$45,6,0)="Nein"),$AC2698,$AB2698),0)</f>
        <v>0</v>
      </c>
      <c r="AK2698" s="49">
        <f>IFERROR(IF(OR($W2698&lt;&gt;"Ja",VLOOKUP($C2698,Listen!$A$2:$F$45,6,0)="Nein"),$AC2698,$AB2698),0)</f>
        <v>0</v>
      </c>
      <c r="AL2698" s="51">
        <f t="shared" si="888"/>
        <v>0</v>
      </c>
      <c r="AM2698" s="296">
        <f>IFERROR(IF(VLOOKUP($C2698,Listen!$A$2:$F$45,6,0)="Ja",MAX(BC2698:BD2698),D_SAV!$BC2698),0)</f>
        <v>0</v>
      </c>
      <c r="AN2698" s="51">
        <f t="shared" si="889"/>
        <v>0</v>
      </c>
      <c r="AP2698" s="304">
        <f t="shared" si="890"/>
        <v>0</v>
      </c>
      <c r="AQ2698" s="304">
        <f t="shared" si="891"/>
        <v>0</v>
      </c>
      <c r="AR2698" s="304">
        <f t="shared" si="892"/>
        <v>0</v>
      </c>
      <c r="AS2698" s="304">
        <f t="shared" si="893"/>
        <v>0</v>
      </c>
      <c r="AT2698" s="304">
        <f t="shared" si="894"/>
        <v>0</v>
      </c>
      <c r="AU2698" s="304">
        <f t="shared" si="895"/>
        <v>0</v>
      </c>
      <c r="AV2698" s="304">
        <f t="shared" si="896"/>
        <v>0</v>
      </c>
      <c r="AW2698" s="304">
        <f t="shared" si="897"/>
        <v>0</v>
      </c>
      <c r="AX2698" s="304">
        <f t="shared" si="898"/>
        <v>0</v>
      </c>
      <c r="AY2698" s="304">
        <f t="shared" si="899"/>
        <v>0</v>
      </c>
      <c r="AZ2698" s="304">
        <f t="shared" si="900"/>
        <v>0</v>
      </c>
      <c r="BA2698" s="304">
        <f t="shared" si="901"/>
        <v>0</v>
      </c>
      <c r="BB2698" s="304">
        <f t="shared" si="902"/>
        <v>0</v>
      </c>
      <c r="BC2698" s="304">
        <f t="shared" si="903"/>
        <v>0</v>
      </c>
      <c r="BD2698" s="304">
        <f t="shared" si="904"/>
        <v>0</v>
      </c>
      <c r="BE2698" s="304">
        <f>IFERROR(IF(VLOOKUP($C2698,Listen!$A$2:$F$45,6,0)="Ja",BB2698-MAX(BC2698:BD2698),BB2698-BC2698),0)</f>
        <v>0</v>
      </c>
    </row>
    <row r="2699" spans="1:57" x14ac:dyDescent="0.25">
      <c r="A2699" s="320" t="str">
        <f>IF(AND(D2699&lt;&gt;0,C2699&lt;&gt;0,E2699&lt;&gt;0),IF(B2699&lt;&gt;0,CONCATENATE(B2699,"-AGr",VLOOKUP(C2699,Listen!$A$2:$D$45,4,FALSE),"-",D2699,"-",E2699,),CONCATENATE("AGr",VLOOKUP(C2699,Listen!$A$2:$D$45,4,FALSE),"-",D2699,"-",E2699)),"keine vollständige ID")</f>
        <v>keine vollständige ID</v>
      </c>
      <c r="B2699" s="301"/>
      <c r="C2699" s="287"/>
      <c r="D2699" s="34"/>
      <c r="E2699" s="306"/>
      <c r="F2699" s="116"/>
      <c r="G2699" s="17"/>
      <c r="H2699" s="17"/>
      <c r="I2699" s="17"/>
      <c r="J2699" s="17"/>
      <c r="K2699" s="17"/>
      <c r="L2699" s="17"/>
      <c r="M2699" s="17"/>
      <c r="N2699" s="17"/>
      <c r="O2699" s="116"/>
      <c r="P2699" s="117">
        <f>IF(D2699&gt;A_Stammdaten!$B$12,0,SUM(G2699,H2699,J2699,L2699:M2699)-SUM(I2699,K2699,N2699:O2699))</f>
        <v>0</v>
      </c>
      <c r="Q2699" s="17"/>
      <c r="R2699" s="17"/>
      <c r="S2699" s="17"/>
      <c r="T2699" s="17"/>
      <c r="U2699" s="62">
        <f t="shared" si="884"/>
        <v>0</v>
      </c>
      <c r="V2699" s="34"/>
      <c r="W2699" s="34"/>
      <c r="X2699" s="34"/>
      <c r="Y2699" s="34"/>
      <c r="Z2699" s="34"/>
      <c r="AA2699" s="63" t="str">
        <f t="shared" si="885"/>
        <v>-</v>
      </c>
      <c r="AB2699" s="63" t="str">
        <f t="shared" si="886"/>
        <v>-</v>
      </c>
      <c r="AC2699" s="63">
        <f>IF(ISBLANK($C2699),0,VLOOKUP($C2699,Listen!$A$2:$C$45,2,FALSE))</f>
        <v>0</v>
      </c>
      <c r="AD2699" s="63">
        <f>IF(ISBLANK($C2699),0,VLOOKUP($C2699,Listen!$A$2:$C$45,3,FALSE))</f>
        <v>0</v>
      </c>
      <c r="AE2699" s="49">
        <f t="shared" si="887"/>
        <v>0</v>
      </c>
      <c r="AF2699" s="49">
        <f t="shared" si="887"/>
        <v>0</v>
      </c>
      <c r="AG2699" s="49">
        <f>IFERROR(IF(OR($V2699&lt;&gt;"Ja",VLOOKUP($C2699,Listen!$A$2:$F$45,5,0)="Nein",D2699&lt;IF(C2699="LNG Anbindungsanlagen gemäß separater Festlegung",2022,2023)),$AC2699,$AA2699),0)</f>
        <v>0</v>
      </c>
      <c r="AH2699" s="49">
        <f>IFERROR(IF(OR($V2699&lt;&gt;"Ja",VLOOKUP($C2699,Listen!$A$2:$F$45,5,0)="Nein",D2699&lt;IF(C2699="LNG Anbindungsanlagen gemäß separater Festlegung",2022,2023)),$AC2699,$AA2699),0)</f>
        <v>0</v>
      </c>
      <c r="AI2699" s="49">
        <f>IFERROR(IF(OR($W2699&lt;&gt;"Ja",VLOOKUP($C2699,Listen!$A$2:$F$45,6,0)="Nein"),$AC2699,$AB2699),0)</f>
        <v>0</v>
      </c>
      <c r="AJ2699" s="49">
        <f>IFERROR(IF(OR($W2699&lt;&gt;"Ja",VLOOKUP($C2699,Listen!$A$2:$F$45,6,0)="Nein"),$AC2699,$AB2699),0)</f>
        <v>0</v>
      </c>
      <c r="AK2699" s="49">
        <f>IFERROR(IF(OR($W2699&lt;&gt;"Ja",VLOOKUP($C2699,Listen!$A$2:$F$45,6,0)="Nein"),$AC2699,$AB2699),0)</f>
        <v>0</v>
      </c>
      <c r="AL2699" s="51">
        <f t="shared" si="888"/>
        <v>0</v>
      </c>
      <c r="AM2699" s="296">
        <f>IFERROR(IF(VLOOKUP($C2699,Listen!$A$2:$F$45,6,0)="Ja",MAX(BC2699:BD2699),D_SAV!$BC2699),0)</f>
        <v>0</v>
      </c>
      <c r="AN2699" s="51">
        <f t="shared" si="889"/>
        <v>0</v>
      </c>
      <c r="AP2699" s="304">
        <f t="shared" si="890"/>
        <v>0</v>
      </c>
      <c r="AQ2699" s="304">
        <f t="shared" si="891"/>
        <v>0</v>
      </c>
      <c r="AR2699" s="304">
        <f t="shared" si="892"/>
        <v>0</v>
      </c>
      <c r="AS2699" s="304">
        <f t="shared" si="893"/>
        <v>0</v>
      </c>
      <c r="AT2699" s="304">
        <f t="shared" si="894"/>
        <v>0</v>
      </c>
      <c r="AU2699" s="304">
        <f t="shared" si="895"/>
        <v>0</v>
      </c>
      <c r="AV2699" s="304">
        <f t="shared" si="896"/>
        <v>0</v>
      </c>
      <c r="AW2699" s="304">
        <f t="shared" si="897"/>
        <v>0</v>
      </c>
      <c r="AX2699" s="304">
        <f t="shared" si="898"/>
        <v>0</v>
      </c>
      <c r="AY2699" s="304">
        <f t="shared" si="899"/>
        <v>0</v>
      </c>
      <c r="AZ2699" s="304">
        <f t="shared" si="900"/>
        <v>0</v>
      </c>
      <c r="BA2699" s="304">
        <f t="shared" si="901"/>
        <v>0</v>
      </c>
      <c r="BB2699" s="304">
        <f t="shared" si="902"/>
        <v>0</v>
      </c>
      <c r="BC2699" s="304">
        <f t="shared" si="903"/>
        <v>0</v>
      </c>
      <c r="BD2699" s="304">
        <f t="shared" si="904"/>
        <v>0</v>
      </c>
      <c r="BE2699" s="304">
        <f>IFERROR(IF(VLOOKUP($C2699,Listen!$A$2:$F$45,6,0)="Ja",BB2699-MAX(BC2699:BD2699),BB2699-BC2699),0)</f>
        <v>0</v>
      </c>
    </row>
    <row r="2700" spans="1:57" x14ac:dyDescent="0.25">
      <c r="A2700" s="320" t="str">
        <f>IF(AND(D2700&lt;&gt;0,C2700&lt;&gt;0,E2700&lt;&gt;0),IF(B2700&lt;&gt;0,CONCATENATE(B2700,"-AGr",VLOOKUP(C2700,Listen!$A$2:$D$45,4,FALSE),"-",D2700,"-",E2700,),CONCATENATE("AGr",VLOOKUP(C2700,Listen!$A$2:$D$45,4,FALSE),"-",D2700,"-",E2700)),"keine vollständige ID")</f>
        <v>keine vollständige ID</v>
      </c>
      <c r="B2700" s="301"/>
      <c r="C2700" s="287"/>
      <c r="D2700" s="34"/>
      <c r="E2700" s="306"/>
      <c r="F2700" s="116"/>
      <c r="G2700" s="17"/>
      <c r="H2700" s="17"/>
      <c r="I2700" s="17"/>
      <c r="J2700" s="17"/>
      <c r="K2700" s="17"/>
      <c r="L2700" s="17"/>
      <c r="M2700" s="17"/>
      <c r="N2700" s="17"/>
      <c r="O2700" s="116"/>
      <c r="P2700" s="117">
        <f>IF(D2700&gt;A_Stammdaten!$B$12,0,SUM(G2700,H2700,J2700,L2700:M2700)-SUM(I2700,K2700,N2700:O2700))</f>
        <v>0</v>
      </c>
      <c r="Q2700" s="17"/>
      <c r="R2700" s="17"/>
      <c r="S2700" s="17"/>
      <c r="T2700" s="17"/>
      <c r="U2700" s="62">
        <f t="shared" si="884"/>
        <v>0</v>
      </c>
      <c r="V2700" s="34"/>
      <c r="W2700" s="34"/>
      <c r="X2700" s="34"/>
      <c r="Y2700" s="34"/>
      <c r="Z2700" s="34"/>
      <c r="AA2700" s="63" t="str">
        <f t="shared" si="885"/>
        <v>-</v>
      </c>
      <c r="AB2700" s="63" t="str">
        <f t="shared" si="886"/>
        <v>-</v>
      </c>
      <c r="AC2700" s="63">
        <f>IF(ISBLANK($C2700),0,VLOOKUP($C2700,Listen!$A$2:$C$45,2,FALSE))</f>
        <v>0</v>
      </c>
      <c r="AD2700" s="63">
        <f>IF(ISBLANK($C2700),0,VLOOKUP($C2700,Listen!$A$2:$C$45,3,FALSE))</f>
        <v>0</v>
      </c>
      <c r="AE2700" s="49">
        <f t="shared" si="887"/>
        <v>0</v>
      </c>
      <c r="AF2700" s="49">
        <f t="shared" si="887"/>
        <v>0</v>
      </c>
      <c r="AG2700" s="49">
        <f>IFERROR(IF(OR($V2700&lt;&gt;"Ja",VLOOKUP($C2700,Listen!$A$2:$F$45,5,0)="Nein",D2700&lt;IF(C2700="LNG Anbindungsanlagen gemäß separater Festlegung",2022,2023)),$AC2700,$AA2700),0)</f>
        <v>0</v>
      </c>
      <c r="AH2700" s="49">
        <f>IFERROR(IF(OR($V2700&lt;&gt;"Ja",VLOOKUP($C2700,Listen!$A$2:$F$45,5,0)="Nein",D2700&lt;IF(C2700="LNG Anbindungsanlagen gemäß separater Festlegung",2022,2023)),$AC2700,$AA2700),0)</f>
        <v>0</v>
      </c>
      <c r="AI2700" s="49">
        <f>IFERROR(IF(OR($W2700&lt;&gt;"Ja",VLOOKUP($C2700,Listen!$A$2:$F$45,6,0)="Nein"),$AC2700,$AB2700),0)</f>
        <v>0</v>
      </c>
      <c r="AJ2700" s="49">
        <f>IFERROR(IF(OR($W2700&lt;&gt;"Ja",VLOOKUP($C2700,Listen!$A$2:$F$45,6,0)="Nein"),$AC2700,$AB2700),0)</f>
        <v>0</v>
      </c>
      <c r="AK2700" s="49">
        <f>IFERROR(IF(OR($W2700&lt;&gt;"Ja",VLOOKUP($C2700,Listen!$A$2:$F$45,6,0)="Nein"),$AC2700,$AB2700),0)</f>
        <v>0</v>
      </c>
      <c r="AL2700" s="51">
        <f t="shared" si="888"/>
        <v>0</v>
      </c>
      <c r="AM2700" s="296">
        <f>IFERROR(IF(VLOOKUP($C2700,Listen!$A$2:$F$45,6,0)="Ja",MAX(BC2700:BD2700),D_SAV!$BC2700),0)</f>
        <v>0</v>
      </c>
      <c r="AN2700" s="51">
        <f t="shared" si="889"/>
        <v>0</v>
      </c>
      <c r="AP2700" s="304">
        <f t="shared" si="890"/>
        <v>0</v>
      </c>
      <c r="AQ2700" s="304">
        <f t="shared" si="891"/>
        <v>0</v>
      </c>
      <c r="AR2700" s="304">
        <f t="shared" si="892"/>
        <v>0</v>
      </c>
      <c r="AS2700" s="304">
        <f t="shared" si="893"/>
        <v>0</v>
      </c>
      <c r="AT2700" s="304">
        <f t="shared" si="894"/>
        <v>0</v>
      </c>
      <c r="AU2700" s="304">
        <f t="shared" si="895"/>
        <v>0</v>
      </c>
      <c r="AV2700" s="304">
        <f t="shared" si="896"/>
        <v>0</v>
      </c>
      <c r="AW2700" s="304">
        <f t="shared" si="897"/>
        <v>0</v>
      </c>
      <c r="AX2700" s="304">
        <f t="shared" si="898"/>
        <v>0</v>
      </c>
      <c r="AY2700" s="304">
        <f t="shared" si="899"/>
        <v>0</v>
      </c>
      <c r="AZ2700" s="304">
        <f t="shared" si="900"/>
        <v>0</v>
      </c>
      <c r="BA2700" s="304">
        <f t="shared" si="901"/>
        <v>0</v>
      </c>
      <c r="BB2700" s="304">
        <f t="shared" si="902"/>
        <v>0</v>
      </c>
      <c r="BC2700" s="304">
        <f t="shared" si="903"/>
        <v>0</v>
      </c>
      <c r="BD2700" s="304">
        <f t="shared" si="904"/>
        <v>0</v>
      </c>
      <c r="BE2700" s="304">
        <f>IFERROR(IF(VLOOKUP($C2700,Listen!$A$2:$F$45,6,0)="Ja",BB2700-MAX(BC2700:BD2700),BB2700-BC2700),0)</f>
        <v>0</v>
      </c>
    </row>
    <row r="2701" spans="1:57" x14ac:dyDescent="0.25">
      <c r="A2701" s="320" t="str">
        <f>IF(AND(D2701&lt;&gt;0,C2701&lt;&gt;0,E2701&lt;&gt;0),IF(B2701&lt;&gt;0,CONCATENATE(B2701,"-AGr",VLOOKUP(C2701,Listen!$A$2:$D$45,4,FALSE),"-",D2701,"-",E2701,),CONCATENATE("AGr",VLOOKUP(C2701,Listen!$A$2:$D$45,4,FALSE),"-",D2701,"-",E2701)),"keine vollständige ID")</f>
        <v>keine vollständige ID</v>
      </c>
      <c r="B2701" s="301"/>
      <c r="C2701" s="287"/>
      <c r="D2701" s="34"/>
      <c r="E2701" s="306"/>
      <c r="F2701" s="116"/>
      <c r="G2701" s="17"/>
      <c r="H2701" s="17"/>
      <c r="I2701" s="17"/>
      <c r="J2701" s="17"/>
      <c r="K2701" s="17"/>
      <c r="L2701" s="17"/>
      <c r="M2701" s="17"/>
      <c r="N2701" s="17"/>
      <c r="O2701" s="116"/>
      <c r="P2701" s="117">
        <f>IF(D2701&gt;A_Stammdaten!$B$12,0,SUM(G2701,H2701,J2701,L2701:M2701)-SUM(I2701,K2701,N2701:O2701))</f>
        <v>0</v>
      </c>
      <c r="Q2701" s="17"/>
      <c r="R2701" s="17"/>
      <c r="S2701" s="17"/>
      <c r="T2701" s="17"/>
      <c r="U2701" s="62">
        <f t="shared" si="884"/>
        <v>0</v>
      </c>
      <c r="V2701" s="34"/>
      <c r="W2701" s="34"/>
      <c r="X2701" s="34"/>
      <c r="Y2701" s="34"/>
      <c r="Z2701" s="34"/>
      <c r="AA2701" s="63" t="str">
        <f t="shared" si="885"/>
        <v>-</v>
      </c>
      <c r="AB2701" s="63" t="str">
        <f t="shared" si="886"/>
        <v>-</v>
      </c>
      <c r="AC2701" s="63">
        <f>IF(ISBLANK($C2701),0,VLOOKUP($C2701,Listen!$A$2:$C$45,2,FALSE))</f>
        <v>0</v>
      </c>
      <c r="AD2701" s="63">
        <f>IF(ISBLANK($C2701),0,VLOOKUP($C2701,Listen!$A$2:$C$45,3,FALSE))</f>
        <v>0</v>
      </c>
      <c r="AE2701" s="49">
        <f t="shared" si="887"/>
        <v>0</v>
      </c>
      <c r="AF2701" s="49">
        <f t="shared" si="887"/>
        <v>0</v>
      </c>
      <c r="AG2701" s="49">
        <f>IFERROR(IF(OR($V2701&lt;&gt;"Ja",VLOOKUP($C2701,Listen!$A$2:$F$45,5,0)="Nein",D2701&lt;IF(C2701="LNG Anbindungsanlagen gemäß separater Festlegung",2022,2023)),$AC2701,$AA2701),0)</f>
        <v>0</v>
      </c>
      <c r="AH2701" s="49">
        <f>IFERROR(IF(OR($V2701&lt;&gt;"Ja",VLOOKUP($C2701,Listen!$A$2:$F$45,5,0)="Nein",D2701&lt;IF(C2701="LNG Anbindungsanlagen gemäß separater Festlegung",2022,2023)),$AC2701,$AA2701),0)</f>
        <v>0</v>
      </c>
      <c r="AI2701" s="49">
        <f>IFERROR(IF(OR($W2701&lt;&gt;"Ja",VLOOKUP($C2701,Listen!$A$2:$F$45,6,0)="Nein"),$AC2701,$AB2701),0)</f>
        <v>0</v>
      </c>
      <c r="AJ2701" s="49">
        <f>IFERROR(IF(OR($W2701&lt;&gt;"Ja",VLOOKUP($C2701,Listen!$A$2:$F$45,6,0)="Nein"),$AC2701,$AB2701),0)</f>
        <v>0</v>
      </c>
      <c r="AK2701" s="49">
        <f>IFERROR(IF(OR($W2701&lt;&gt;"Ja",VLOOKUP($C2701,Listen!$A$2:$F$45,6,0)="Nein"),$AC2701,$AB2701),0)</f>
        <v>0</v>
      </c>
      <c r="AL2701" s="51">
        <f t="shared" si="888"/>
        <v>0</v>
      </c>
      <c r="AM2701" s="296">
        <f>IFERROR(IF(VLOOKUP($C2701,Listen!$A$2:$F$45,6,0)="Ja",MAX(BC2701:BD2701),D_SAV!$BC2701),0)</f>
        <v>0</v>
      </c>
      <c r="AN2701" s="51">
        <f t="shared" si="889"/>
        <v>0</v>
      </c>
      <c r="AP2701" s="304">
        <f t="shared" si="890"/>
        <v>0</v>
      </c>
      <c r="AQ2701" s="304">
        <f t="shared" si="891"/>
        <v>0</v>
      </c>
      <c r="AR2701" s="304">
        <f t="shared" si="892"/>
        <v>0</v>
      </c>
      <c r="AS2701" s="304">
        <f t="shared" si="893"/>
        <v>0</v>
      </c>
      <c r="AT2701" s="304">
        <f t="shared" si="894"/>
        <v>0</v>
      </c>
      <c r="AU2701" s="304">
        <f t="shared" si="895"/>
        <v>0</v>
      </c>
      <c r="AV2701" s="304">
        <f t="shared" si="896"/>
        <v>0</v>
      </c>
      <c r="AW2701" s="304">
        <f t="shared" si="897"/>
        <v>0</v>
      </c>
      <c r="AX2701" s="304">
        <f t="shared" si="898"/>
        <v>0</v>
      </c>
      <c r="AY2701" s="304">
        <f t="shared" si="899"/>
        <v>0</v>
      </c>
      <c r="AZ2701" s="304">
        <f t="shared" si="900"/>
        <v>0</v>
      </c>
      <c r="BA2701" s="304">
        <f t="shared" si="901"/>
        <v>0</v>
      </c>
      <c r="BB2701" s="304">
        <f t="shared" si="902"/>
        <v>0</v>
      </c>
      <c r="BC2701" s="304">
        <f t="shared" si="903"/>
        <v>0</v>
      </c>
      <c r="BD2701" s="304">
        <f t="shared" si="904"/>
        <v>0</v>
      </c>
      <c r="BE2701" s="304">
        <f>IFERROR(IF(VLOOKUP($C2701,Listen!$A$2:$F$45,6,0)="Ja",BB2701-MAX(BC2701:BD2701),BB2701-BC2701),0)</f>
        <v>0</v>
      </c>
    </row>
    <row r="2702" spans="1:57" x14ac:dyDescent="0.25">
      <c r="A2702" s="320" t="str">
        <f>IF(AND(D2702&lt;&gt;0,C2702&lt;&gt;0,E2702&lt;&gt;0),IF(B2702&lt;&gt;0,CONCATENATE(B2702,"-AGr",VLOOKUP(C2702,Listen!$A$2:$D$45,4,FALSE),"-",D2702,"-",E2702,),CONCATENATE("AGr",VLOOKUP(C2702,Listen!$A$2:$D$45,4,FALSE),"-",D2702,"-",E2702)),"keine vollständige ID")</f>
        <v>keine vollständige ID</v>
      </c>
      <c r="B2702" s="301"/>
      <c r="C2702" s="287"/>
      <c r="D2702" s="34"/>
      <c r="E2702" s="306"/>
      <c r="F2702" s="116"/>
      <c r="G2702" s="17"/>
      <c r="H2702" s="17"/>
      <c r="I2702" s="17"/>
      <c r="J2702" s="17"/>
      <c r="K2702" s="17"/>
      <c r="L2702" s="17"/>
      <c r="M2702" s="17"/>
      <c r="N2702" s="17"/>
      <c r="O2702" s="116"/>
      <c r="P2702" s="117">
        <f>IF(D2702&gt;A_Stammdaten!$B$12,0,SUM(G2702,H2702,J2702,L2702:M2702)-SUM(I2702,K2702,N2702:O2702))</f>
        <v>0</v>
      </c>
      <c r="Q2702" s="17"/>
      <c r="R2702" s="17"/>
      <c r="S2702" s="17"/>
      <c r="T2702" s="17"/>
      <c r="U2702" s="62">
        <f t="shared" si="884"/>
        <v>0</v>
      </c>
      <c r="V2702" s="34"/>
      <c r="W2702" s="34"/>
      <c r="X2702" s="34"/>
      <c r="Y2702" s="34"/>
      <c r="Z2702" s="34"/>
      <c r="AA2702" s="63" t="str">
        <f t="shared" si="885"/>
        <v>-</v>
      </c>
      <c r="AB2702" s="63" t="str">
        <f t="shared" si="886"/>
        <v>-</v>
      </c>
      <c r="AC2702" s="63">
        <f>IF(ISBLANK($C2702),0,VLOOKUP($C2702,Listen!$A$2:$C$45,2,FALSE))</f>
        <v>0</v>
      </c>
      <c r="AD2702" s="63">
        <f>IF(ISBLANK($C2702),0,VLOOKUP($C2702,Listen!$A$2:$C$45,3,FALSE))</f>
        <v>0</v>
      </c>
      <c r="AE2702" s="49">
        <f t="shared" si="887"/>
        <v>0</v>
      </c>
      <c r="AF2702" s="49">
        <f t="shared" si="887"/>
        <v>0</v>
      </c>
      <c r="AG2702" s="49">
        <f>IFERROR(IF(OR($V2702&lt;&gt;"Ja",VLOOKUP($C2702,Listen!$A$2:$F$45,5,0)="Nein",D2702&lt;IF(C2702="LNG Anbindungsanlagen gemäß separater Festlegung",2022,2023)),$AC2702,$AA2702),0)</f>
        <v>0</v>
      </c>
      <c r="AH2702" s="49">
        <f>IFERROR(IF(OR($V2702&lt;&gt;"Ja",VLOOKUP($C2702,Listen!$A$2:$F$45,5,0)="Nein",D2702&lt;IF(C2702="LNG Anbindungsanlagen gemäß separater Festlegung",2022,2023)),$AC2702,$AA2702),0)</f>
        <v>0</v>
      </c>
      <c r="AI2702" s="49">
        <f>IFERROR(IF(OR($W2702&lt;&gt;"Ja",VLOOKUP($C2702,Listen!$A$2:$F$45,6,0)="Nein"),$AC2702,$AB2702),0)</f>
        <v>0</v>
      </c>
      <c r="AJ2702" s="49">
        <f>IFERROR(IF(OR($W2702&lt;&gt;"Ja",VLOOKUP($C2702,Listen!$A$2:$F$45,6,0)="Nein"),$AC2702,$AB2702),0)</f>
        <v>0</v>
      </c>
      <c r="AK2702" s="49">
        <f>IFERROR(IF(OR($W2702&lt;&gt;"Ja",VLOOKUP($C2702,Listen!$A$2:$F$45,6,0)="Nein"),$AC2702,$AB2702),0)</f>
        <v>0</v>
      </c>
      <c r="AL2702" s="51">
        <f t="shared" si="888"/>
        <v>0</v>
      </c>
      <c r="AM2702" s="296">
        <f>IFERROR(IF(VLOOKUP($C2702,Listen!$A$2:$F$45,6,0)="Ja",MAX(BC2702:BD2702),D_SAV!$BC2702),0)</f>
        <v>0</v>
      </c>
      <c r="AN2702" s="51">
        <f t="shared" si="889"/>
        <v>0</v>
      </c>
      <c r="AP2702" s="304">
        <f t="shared" si="890"/>
        <v>0</v>
      </c>
      <c r="AQ2702" s="304">
        <f t="shared" si="891"/>
        <v>0</v>
      </c>
      <c r="AR2702" s="304">
        <f t="shared" si="892"/>
        <v>0</v>
      </c>
      <c r="AS2702" s="304">
        <f t="shared" si="893"/>
        <v>0</v>
      </c>
      <c r="AT2702" s="304">
        <f t="shared" si="894"/>
        <v>0</v>
      </c>
      <c r="AU2702" s="304">
        <f t="shared" si="895"/>
        <v>0</v>
      </c>
      <c r="AV2702" s="304">
        <f t="shared" si="896"/>
        <v>0</v>
      </c>
      <c r="AW2702" s="304">
        <f t="shared" si="897"/>
        <v>0</v>
      </c>
      <c r="AX2702" s="304">
        <f t="shared" si="898"/>
        <v>0</v>
      </c>
      <c r="AY2702" s="304">
        <f t="shared" si="899"/>
        <v>0</v>
      </c>
      <c r="AZ2702" s="304">
        <f t="shared" si="900"/>
        <v>0</v>
      </c>
      <c r="BA2702" s="304">
        <f t="shared" si="901"/>
        <v>0</v>
      </c>
      <c r="BB2702" s="304">
        <f t="shared" si="902"/>
        <v>0</v>
      </c>
      <c r="BC2702" s="304">
        <f t="shared" si="903"/>
        <v>0</v>
      </c>
      <c r="BD2702" s="304">
        <f t="shared" si="904"/>
        <v>0</v>
      </c>
      <c r="BE2702" s="304">
        <f>IFERROR(IF(VLOOKUP($C2702,Listen!$A$2:$F$45,6,0)="Ja",BB2702-MAX(BC2702:BD2702),BB2702-BC2702),0)</f>
        <v>0</v>
      </c>
    </row>
    <row r="2703" spans="1:57" x14ac:dyDescent="0.25">
      <c r="A2703" s="320" t="str">
        <f>IF(AND(D2703&lt;&gt;0,C2703&lt;&gt;0,E2703&lt;&gt;0),IF(B2703&lt;&gt;0,CONCATENATE(B2703,"-AGr",VLOOKUP(C2703,Listen!$A$2:$D$45,4,FALSE),"-",D2703,"-",E2703,),CONCATENATE("AGr",VLOOKUP(C2703,Listen!$A$2:$D$45,4,FALSE),"-",D2703,"-",E2703)),"keine vollständige ID")</f>
        <v>keine vollständige ID</v>
      </c>
      <c r="B2703" s="301"/>
      <c r="C2703" s="287"/>
      <c r="D2703" s="34"/>
      <c r="E2703" s="306"/>
      <c r="F2703" s="116"/>
      <c r="G2703" s="17"/>
      <c r="H2703" s="17"/>
      <c r="I2703" s="17"/>
      <c r="J2703" s="17"/>
      <c r="K2703" s="17"/>
      <c r="L2703" s="17"/>
      <c r="M2703" s="17"/>
      <c r="N2703" s="17"/>
      <c r="O2703" s="116"/>
      <c r="P2703" s="117">
        <f>IF(D2703&gt;A_Stammdaten!$B$12,0,SUM(G2703,H2703,J2703,L2703:M2703)-SUM(I2703,K2703,N2703:O2703))</f>
        <v>0</v>
      </c>
      <c r="Q2703" s="17"/>
      <c r="R2703" s="17"/>
      <c r="S2703" s="17"/>
      <c r="T2703" s="17"/>
      <c r="U2703" s="62">
        <f t="shared" si="884"/>
        <v>0</v>
      </c>
      <c r="V2703" s="34"/>
      <c r="W2703" s="34"/>
      <c r="X2703" s="34"/>
      <c r="Y2703" s="34"/>
      <c r="Z2703" s="34"/>
      <c r="AA2703" s="63" t="str">
        <f t="shared" si="885"/>
        <v>-</v>
      </c>
      <c r="AB2703" s="63" t="str">
        <f t="shared" si="886"/>
        <v>-</v>
      </c>
      <c r="AC2703" s="63">
        <f>IF(ISBLANK($C2703),0,VLOOKUP($C2703,Listen!$A$2:$C$45,2,FALSE))</f>
        <v>0</v>
      </c>
      <c r="AD2703" s="63">
        <f>IF(ISBLANK($C2703),0,VLOOKUP($C2703,Listen!$A$2:$C$45,3,FALSE))</f>
        <v>0</v>
      </c>
      <c r="AE2703" s="49">
        <f t="shared" si="887"/>
        <v>0</v>
      </c>
      <c r="AF2703" s="49">
        <f t="shared" si="887"/>
        <v>0</v>
      </c>
      <c r="AG2703" s="49">
        <f>IFERROR(IF(OR($V2703&lt;&gt;"Ja",VLOOKUP($C2703,Listen!$A$2:$F$45,5,0)="Nein",D2703&lt;IF(C2703="LNG Anbindungsanlagen gemäß separater Festlegung",2022,2023)),$AC2703,$AA2703),0)</f>
        <v>0</v>
      </c>
      <c r="AH2703" s="49">
        <f>IFERROR(IF(OR($V2703&lt;&gt;"Ja",VLOOKUP($C2703,Listen!$A$2:$F$45,5,0)="Nein",D2703&lt;IF(C2703="LNG Anbindungsanlagen gemäß separater Festlegung",2022,2023)),$AC2703,$AA2703),0)</f>
        <v>0</v>
      </c>
      <c r="AI2703" s="49">
        <f>IFERROR(IF(OR($W2703&lt;&gt;"Ja",VLOOKUP($C2703,Listen!$A$2:$F$45,6,0)="Nein"),$AC2703,$AB2703),0)</f>
        <v>0</v>
      </c>
      <c r="AJ2703" s="49">
        <f>IFERROR(IF(OR($W2703&lt;&gt;"Ja",VLOOKUP($C2703,Listen!$A$2:$F$45,6,0)="Nein"),$AC2703,$AB2703),0)</f>
        <v>0</v>
      </c>
      <c r="AK2703" s="49">
        <f>IFERROR(IF(OR($W2703&lt;&gt;"Ja",VLOOKUP($C2703,Listen!$A$2:$F$45,6,0)="Nein"),$AC2703,$AB2703),0)</f>
        <v>0</v>
      </c>
      <c r="AL2703" s="51">
        <f t="shared" si="888"/>
        <v>0</v>
      </c>
      <c r="AM2703" s="296">
        <f>IFERROR(IF(VLOOKUP($C2703,Listen!$A$2:$F$45,6,0)="Ja",MAX(BC2703:BD2703),D_SAV!$BC2703),0)</f>
        <v>0</v>
      </c>
      <c r="AN2703" s="51">
        <f t="shared" si="889"/>
        <v>0</v>
      </c>
      <c r="AP2703" s="304">
        <f t="shared" si="890"/>
        <v>0</v>
      </c>
      <c r="AQ2703" s="304">
        <f t="shared" si="891"/>
        <v>0</v>
      </c>
      <c r="AR2703" s="304">
        <f t="shared" si="892"/>
        <v>0</v>
      </c>
      <c r="AS2703" s="304">
        <f t="shared" si="893"/>
        <v>0</v>
      </c>
      <c r="AT2703" s="304">
        <f t="shared" si="894"/>
        <v>0</v>
      </c>
      <c r="AU2703" s="304">
        <f t="shared" si="895"/>
        <v>0</v>
      </c>
      <c r="AV2703" s="304">
        <f t="shared" si="896"/>
        <v>0</v>
      </c>
      <c r="AW2703" s="304">
        <f t="shared" si="897"/>
        <v>0</v>
      </c>
      <c r="AX2703" s="304">
        <f t="shared" si="898"/>
        <v>0</v>
      </c>
      <c r="AY2703" s="304">
        <f t="shared" si="899"/>
        <v>0</v>
      </c>
      <c r="AZ2703" s="304">
        <f t="shared" si="900"/>
        <v>0</v>
      </c>
      <c r="BA2703" s="304">
        <f t="shared" si="901"/>
        <v>0</v>
      </c>
      <c r="BB2703" s="304">
        <f t="shared" si="902"/>
        <v>0</v>
      </c>
      <c r="BC2703" s="304">
        <f t="shared" si="903"/>
        <v>0</v>
      </c>
      <c r="BD2703" s="304">
        <f t="shared" si="904"/>
        <v>0</v>
      </c>
      <c r="BE2703" s="304">
        <f>IFERROR(IF(VLOOKUP($C2703,Listen!$A$2:$F$45,6,0)="Ja",BB2703-MAX(BC2703:BD2703),BB2703-BC2703),0)</f>
        <v>0</v>
      </c>
    </row>
    <row r="2704" spans="1:57" x14ac:dyDescent="0.25">
      <c r="A2704" s="320" t="str">
        <f>IF(AND(D2704&lt;&gt;0,C2704&lt;&gt;0,E2704&lt;&gt;0),IF(B2704&lt;&gt;0,CONCATENATE(B2704,"-AGr",VLOOKUP(C2704,Listen!$A$2:$D$45,4,FALSE),"-",D2704,"-",E2704,),CONCATENATE("AGr",VLOOKUP(C2704,Listen!$A$2:$D$45,4,FALSE),"-",D2704,"-",E2704)),"keine vollständige ID")</f>
        <v>keine vollständige ID</v>
      </c>
      <c r="B2704" s="301"/>
      <c r="C2704" s="287"/>
      <c r="D2704" s="34"/>
      <c r="E2704" s="306"/>
      <c r="F2704" s="116"/>
      <c r="G2704" s="17"/>
      <c r="H2704" s="17"/>
      <c r="I2704" s="17"/>
      <c r="J2704" s="17"/>
      <c r="K2704" s="17"/>
      <c r="L2704" s="17"/>
      <c r="M2704" s="17"/>
      <c r="N2704" s="17"/>
      <c r="O2704" s="116"/>
      <c r="P2704" s="117">
        <f>IF(D2704&gt;A_Stammdaten!$B$12,0,SUM(G2704,H2704,J2704,L2704:M2704)-SUM(I2704,K2704,N2704:O2704))</f>
        <v>0</v>
      </c>
      <c r="Q2704" s="17"/>
      <c r="R2704" s="17"/>
      <c r="S2704" s="17"/>
      <c r="T2704" s="17"/>
      <c r="U2704" s="62">
        <f t="shared" si="884"/>
        <v>0</v>
      </c>
      <c r="V2704" s="34"/>
      <c r="W2704" s="34"/>
      <c r="X2704" s="34"/>
      <c r="Y2704" s="34"/>
      <c r="Z2704" s="34"/>
      <c r="AA2704" s="63" t="str">
        <f t="shared" si="885"/>
        <v>-</v>
      </c>
      <c r="AB2704" s="63" t="str">
        <f t="shared" si="886"/>
        <v>-</v>
      </c>
      <c r="AC2704" s="63">
        <f>IF(ISBLANK($C2704),0,VLOOKUP($C2704,Listen!$A$2:$C$45,2,FALSE))</f>
        <v>0</v>
      </c>
      <c r="AD2704" s="63">
        <f>IF(ISBLANK($C2704),0,VLOOKUP($C2704,Listen!$A$2:$C$45,3,FALSE))</f>
        <v>0</v>
      </c>
      <c r="AE2704" s="49">
        <f t="shared" si="887"/>
        <v>0</v>
      </c>
      <c r="AF2704" s="49">
        <f t="shared" si="887"/>
        <v>0</v>
      </c>
      <c r="AG2704" s="49">
        <f>IFERROR(IF(OR($V2704&lt;&gt;"Ja",VLOOKUP($C2704,Listen!$A$2:$F$45,5,0)="Nein",D2704&lt;IF(C2704="LNG Anbindungsanlagen gemäß separater Festlegung",2022,2023)),$AC2704,$AA2704),0)</f>
        <v>0</v>
      </c>
      <c r="AH2704" s="49">
        <f>IFERROR(IF(OR($V2704&lt;&gt;"Ja",VLOOKUP($C2704,Listen!$A$2:$F$45,5,0)="Nein",D2704&lt;IF(C2704="LNG Anbindungsanlagen gemäß separater Festlegung",2022,2023)),$AC2704,$AA2704),0)</f>
        <v>0</v>
      </c>
      <c r="AI2704" s="49">
        <f>IFERROR(IF(OR($W2704&lt;&gt;"Ja",VLOOKUP($C2704,Listen!$A$2:$F$45,6,0)="Nein"),$AC2704,$AB2704),0)</f>
        <v>0</v>
      </c>
      <c r="AJ2704" s="49">
        <f>IFERROR(IF(OR($W2704&lt;&gt;"Ja",VLOOKUP($C2704,Listen!$A$2:$F$45,6,0)="Nein"),$AC2704,$AB2704),0)</f>
        <v>0</v>
      </c>
      <c r="AK2704" s="49">
        <f>IFERROR(IF(OR($W2704&lt;&gt;"Ja",VLOOKUP($C2704,Listen!$A$2:$F$45,6,0)="Nein"),$AC2704,$AB2704),0)</f>
        <v>0</v>
      </c>
      <c r="AL2704" s="51">
        <f t="shared" si="888"/>
        <v>0</v>
      </c>
      <c r="AM2704" s="296">
        <f>IFERROR(IF(VLOOKUP($C2704,Listen!$A$2:$F$45,6,0)="Ja",MAX(BC2704:BD2704),D_SAV!$BC2704),0)</f>
        <v>0</v>
      </c>
      <c r="AN2704" s="51">
        <f t="shared" si="889"/>
        <v>0</v>
      </c>
      <c r="AP2704" s="304">
        <f t="shared" si="890"/>
        <v>0</v>
      </c>
      <c r="AQ2704" s="304">
        <f t="shared" si="891"/>
        <v>0</v>
      </c>
      <c r="AR2704" s="304">
        <f t="shared" si="892"/>
        <v>0</v>
      </c>
      <c r="AS2704" s="304">
        <f t="shared" si="893"/>
        <v>0</v>
      </c>
      <c r="AT2704" s="304">
        <f t="shared" si="894"/>
        <v>0</v>
      </c>
      <c r="AU2704" s="304">
        <f t="shared" si="895"/>
        <v>0</v>
      </c>
      <c r="AV2704" s="304">
        <f t="shared" si="896"/>
        <v>0</v>
      </c>
      <c r="AW2704" s="304">
        <f t="shared" si="897"/>
        <v>0</v>
      </c>
      <c r="AX2704" s="304">
        <f t="shared" si="898"/>
        <v>0</v>
      </c>
      <c r="AY2704" s="304">
        <f t="shared" si="899"/>
        <v>0</v>
      </c>
      <c r="AZ2704" s="304">
        <f t="shared" si="900"/>
        <v>0</v>
      </c>
      <c r="BA2704" s="304">
        <f t="shared" si="901"/>
        <v>0</v>
      </c>
      <c r="BB2704" s="304">
        <f t="shared" si="902"/>
        <v>0</v>
      </c>
      <c r="BC2704" s="304">
        <f t="shared" si="903"/>
        <v>0</v>
      </c>
      <c r="BD2704" s="304">
        <f t="shared" si="904"/>
        <v>0</v>
      </c>
      <c r="BE2704" s="304">
        <f>IFERROR(IF(VLOOKUP($C2704,Listen!$A$2:$F$45,6,0)="Ja",BB2704-MAX(BC2704:BD2704),BB2704-BC2704),0)</f>
        <v>0</v>
      </c>
    </row>
    <row r="2705" spans="1:57" x14ac:dyDescent="0.25">
      <c r="A2705" s="320" t="str">
        <f>IF(AND(D2705&lt;&gt;0,C2705&lt;&gt;0,E2705&lt;&gt;0),IF(B2705&lt;&gt;0,CONCATENATE(B2705,"-AGr",VLOOKUP(C2705,Listen!$A$2:$D$45,4,FALSE),"-",D2705,"-",E2705,),CONCATENATE("AGr",VLOOKUP(C2705,Listen!$A$2:$D$45,4,FALSE),"-",D2705,"-",E2705)),"keine vollständige ID")</f>
        <v>keine vollständige ID</v>
      </c>
      <c r="B2705" s="301"/>
      <c r="C2705" s="287"/>
      <c r="D2705" s="34"/>
      <c r="E2705" s="306"/>
      <c r="F2705" s="116"/>
      <c r="G2705" s="17"/>
      <c r="H2705" s="17"/>
      <c r="I2705" s="17"/>
      <c r="J2705" s="17"/>
      <c r="K2705" s="17"/>
      <c r="L2705" s="17"/>
      <c r="M2705" s="17"/>
      <c r="N2705" s="17"/>
      <c r="O2705" s="116"/>
      <c r="P2705" s="117">
        <f>IF(D2705&gt;A_Stammdaten!$B$12,0,SUM(G2705,H2705,J2705,L2705:M2705)-SUM(I2705,K2705,N2705:O2705))</f>
        <v>0</v>
      </c>
      <c r="Q2705" s="17"/>
      <c r="R2705" s="17"/>
      <c r="S2705" s="17"/>
      <c r="T2705" s="17"/>
      <c r="U2705" s="62">
        <f t="shared" si="884"/>
        <v>0</v>
      </c>
      <c r="V2705" s="34"/>
      <c r="W2705" s="34"/>
      <c r="X2705" s="34"/>
      <c r="Y2705" s="34"/>
      <c r="Z2705" s="34"/>
      <c r="AA2705" s="63" t="str">
        <f t="shared" si="885"/>
        <v>-</v>
      </c>
      <c r="AB2705" s="63" t="str">
        <f t="shared" si="886"/>
        <v>-</v>
      </c>
      <c r="AC2705" s="63">
        <f>IF(ISBLANK($C2705),0,VLOOKUP($C2705,Listen!$A$2:$C$45,2,FALSE))</f>
        <v>0</v>
      </c>
      <c r="AD2705" s="63">
        <f>IF(ISBLANK($C2705),0,VLOOKUP($C2705,Listen!$A$2:$C$45,3,FALSE))</f>
        <v>0</v>
      </c>
      <c r="AE2705" s="49">
        <f t="shared" si="887"/>
        <v>0</v>
      </c>
      <c r="AF2705" s="49">
        <f t="shared" si="887"/>
        <v>0</v>
      </c>
      <c r="AG2705" s="49">
        <f>IFERROR(IF(OR($V2705&lt;&gt;"Ja",VLOOKUP($C2705,Listen!$A$2:$F$45,5,0)="Nein",D2705&lt;IF(C2705="LNG Anbindungsanlagen gemäß separater Festlegung",2022,2023)),$AC2705,$AA2705),0)</f>
        <v>0</v>
      </c>
      <c r="AH2705" s="49">
        <f>IFERROR(IF(OR($V2705&lt;&gt;"Ja",VLOOKUP($C2705,Listen!$A$2:$F$45,5,0)="Nein",D2705&lt;IF(C2705="LNG Anbindungsanlagen gemäß separater Festlegung",2022,2023)),$AC2705,$AA2705),0)</f>
        <v>0</v>
      </c>
      <c r="AI2705" s="49">
        <f>IFERROR(IF(OR($W2705&lt;&gt;"Ja",VLOOKUP($C2705,Listen!$A$2:$F$45,6,0)="Nein"),$AC2705,$AB2705),0)</f>
        <v>0</v>
      </c>
      <c r="AJ2705" s="49">
        <f>IFERROR(IF(OR($W2705&lt;&gt;"Ja",VLOOKUP($C2705,Listen!$A$2:$F$45,6,0)="Nein"),$AC2705,$AB2705),0)</f>
        <v>0</v>
      </c>
      <c r="AK2705" s="49">
        <f>IFERROR(IF(OR($W2705&lt;&gt;"Ja",VLOOKUP($C2705,Listen!$A$2:$F$45,6,0)="Nein"),$AC2705,$AB2705),0)</f>
        <v>0</v>
      </c>
      <c r="AL2705" s="51">
        <f t="shared" si="888"/>
        <v>0</v>
      </c>
      <c r="AM2705" s="296">
        <f>IFERROR(IF(VLOOKUP($C2705,Listen!$A$2:$F$45,6,0)="Ja",MAX(BC2705:BD2705),D_SAV!$BC2705),0)</f>
        <v>0</v>
      </c>
      <c r="AN2705" s="51">
        <f t="shared" si="889"/>
        <v>0</v>
      </c>
      <c r="AP2705" s="304">
        <f t="shared" si="890"/>
        <v>0</v>
      </c>
      <c r="AQ2705" s="304">
        <f t="shared" si="891"/>
        <v>0</v>
      </c>
      <c r="AR2705" s="304">
        <f t="shared" si="892"/>
        <v>0</v>
      </c>
      <c r="AS2705" s="304">
        <f t="shared" si="893"/>
        <v>0</v>
      </c>
      <c r="AT2705" s="304">
        <f t="shared" si="894"/>
        <v>0</v>
      </c>
      <c r="AU2705" s="304">
        <f t="shared" si="895"/>
        <v>0</v>
      </c>
      <c r="AV2705" s="304">
        <f t="shared" si="896"/>
        <v>0</v>
      </c>
      <c r="AW2705" s="304">
        <f t="shared" si="897"/>
        <v>0</v>
      </c>
      <c r="AX2705" s="304">
        <f t="shared" si="898"/>
        <v>0</v>
      </c>
      <c r="AY2705" s="304">
        <f t="shared" si="899"/>
        <v>0</v>
      </c>
      <c r="AZ2705" s="304">
        <f t="shared" si="900"/>
        <v>0</v>
      </c>
      <c r="BA2705" s="304">
        <f t="shared" si="901"/>
        <v>0</v>
      </c>
      <c r="BB2705" s="304">
        <f t="shared" si="902"/>
        <v>0</v>
      </c>
      <c r="BC2705" s="304">
        <f t="shared" si="903"/>
        <v>0</v>
      </c>
      <c r="BD2705" s="304">
        <f t="shared" si="904"/>
        <v>0</v>
      </c>
      <c r="BE2705" s="304">
        <f>IFERROR(IF(VLOOKUP($C2705,Listen!$A$2:$F$45,6,0)="Ja",BB2705-MAX(BC2705:BD2705),BB2705-BC2705),0)</f>
        <v>0</v>
      </c>
    </row>
    <row r="2706" spans="1:57" x14ac:dyDescent="0.25">
      <c r="A2706" s="320" t="str">
        <f>IF(AND(D2706&lt;&gt;0,C2706&lt;&gt;0,E2706&lt;&gt;0),IF(B2706&lt;&gt;0,CONCATENATE(B2706,"-AGr",VLOOKUP(C2706,Listen!$A$2:$D$45,4,FALSE),"-",D2706,"-",E2706,),CONCATENATE("AGr",VLOOKUP(C2706,Listen!$A$2:$D$45,4,FALSE),"-",D2706,"-",E2706)),"keine vollständige ID")</f>
        <v>keine vollständige ID</v>
      </c>
      <c r="B2706" s="301"/>
      <c r="C2706" s="287"/>
      <c r="D2706" s="34"/>
      <c r="E2706" s="306"/>
      <c r="F2706" s="116"/>
      <c r="G2706" s="17"/>
      <c r="H2706" s="17"/>
      <c r="I2706" s="17"/>
      <c r="J2706" s="17"/>
      <c r="K2706" s="17"/>
      <c r="L2706" s="17"/>
      <c r="M2706" s="17"/>
      <c r="N2706" s="17"/>
      <c r="O2706" s="116"/>
      <c r="P2706" s="117">
        <f>IF(D2706&gt;A_Stammdaten!$B$12,0,SUM(G2706,H2706,J2706,L2706:M2706)-SUM(I2706,K2706,N2706:O2706))</f>
        <v>0</v>
      </c>
      <c r="Q2706" s="17"/>
      <c r="R2706" s="17"/>
      <c r="S2706" s="17"/>
      <c r="T2706" s="17"/>
      <c r="U2706" s="62">
        <f t="shared" si="884"/>
        <v>0</v>
      </c>
      <c r="V2706" s="34"/>
      <c r="W2706" s="34"/>
      <c r="X2706" s="34"/>
      <c r="Y2706" s="34"/>
      <c r="Z2706" s="34"/>
      <c r="AA2706" s="63" t="str">
        <f t="shared" si="885"/>
        <v>-</v>
      </c>
      <c r="AB2706" s="63" t="str">
        <f t="shared" si="886"/>
        <v>-</v>
      </c>
      <c r="AC2706" s="63">
        <f>IF(ISBLANK($C2706),0,VLOOKUP($C2706,Listen!$A$2:$C$45,2,FALSE))</f>
        <v>0</v>
      </c>
      <c r="AD2706" s="63">
        <f>IF(ISBLANK($C2706),0,VLOOKUP($C2706,Listen!$A$2:$C$45,3,FALSE))</f>
        <v>0</v>
      </c>
      <c r="AE2706" s="49">
        <f t="shared" si="887"/>
        <v>0</v>
      </c>
      <c r="AF2706" s="49">
        <f t="shared" si="887"/>
        <v>0</v>
      </c>
      <c r="AG2706" s="49">
        <f>IFERROR(IF(OR($V2706&lt;&gt;"Ja",VLOOKUP($C2706,Listen!$A$2:$F$45,5,0)="Nein",D2706&lt;IF(C2706="LNG Anbindungsanlagen gemäß separater Festlegung",2022,2023)),$AC2706,$AA2706),0)</f>
        <v>0</v>
      </c>
      <c r="AH2706" s="49">
        <f>IFERROR(IF(OR($V2706&lt;&gt;"Ja",VLOOKUP($C2706,Listen!$A$2:$F$45,5,0)="Nein",D2706&lt;IF(C2706="LNG Anbindungsanlagen gemäß separater Festlegung",2022,2023)),$AC2706,$AA2706),0)</f>
        <v>0</v>
      </c>
      <c r="AI2706" s="49">
        <f>IFERROR(IF(OR($W2706&lt;&gt;"Ja",VLOOKUP($C2706,Listen!$A$2:$F$45,6,0)="Nein"),$AC2706,$AB2706),0)</f>
        <v>0</v>
      </c>
      <c r="AJ2706" s="49">
        <f>IFERROR(IF(OR($W2706&lt;&gt;"Ja",VLOOKUP($C2706,Listen!$A$2:$F$45,6,0)="Nein"),$AC2706,$AB2706),0)</f>
        <v>0</v>
      </c>
      <c r="AK2706" s="49">
        <f>IFERROR(IF(OR($W2706&lt;&gt;"Ja",VLOOKUP($C2706,Listen!$A$2:$F$45,6,0)="Nein"),$AC2706,$AB2706),0)</f>
        <v>0</v>
      </c>
      <c r="AL2706" s="51">
        <f t="shared" si="888"/>
        <v>0</v>
      </c>
      <c r="AM2706" s="296">
        <f>IFERROR(IF(VLOOKUP($C2706,Listen!$A$2:$F$45,6,0)="Ja",MAX(BC2706:BD2706),D_SAV!$BC2706),0)</f>
        <v>0</v>
      </c>
      <c r="AN2706" s="51">
        <f t="shared" si="889"/>
        <v>0</v>
      </c>
      <c r="AP2706" s="304">
        <f t="shared" si="890"/>
        <v>0</v>
      </c>
      <c r="AQ2706" s="304">
        <f t="shared" si="891"/>
        <v>0</v>
      </c>
      <c r="AR2706" s="304">
        <f t="shared" si="892"/>
        <v>0</v>
      </c>
      <c r="AS2706" s="304">
        <f t="shared" si="893"/>
        <v>0</v>
      </c>
      <c r="AT2706" s="304">
        <f t="shared" si="894"/>
        <v>0</v>
      </c>
      <c r="AU2706" s="304">
        <f t="shared" si="895"/>
        <v>0</v>
      </c>
      <c r="AV2706" s="304">
        <f t="shared" si="896"/>
        <v>0</v>
      </c>
      <c r="AW2706" s="304">
        <f t="shared" si="897"/>
        <v>0</v>
      </c>
      <c r="AX2706" s="304">
        <f t="shared" si="898"/>
        <v>0</v>
      </c>
      <c r="AY2706" s="304">
        <f t="shared" si="899"/>
        <v>0</v>
      </c>
      <c r="AZ2706" s="304">
        <f t="shared" si="900"/>
        <v>0</v>
      </c>
      <c r="BA2706" s="304">
        <f t="shared" si="901"/>
        <v>0</v>
      </c>
      <c r="BB2706" s="304">
        <f t="shared" si="902"/>
        <v>0</v>
      </c>
      <c r="BC2706" s="304">
        <f t="shared" si="903"/>
        <v>0</v>
      </c>
      <c r="BD2706" s="304">
        <f t="shared" si="904"/>
        <v>0</v>
      </c>
      <c r="BE2706" s="304">
        <f>IFERROR(IF(VLOOKUP($C2706,Listen!$A$2:$F$45,6,0)="Ja",BB2706-MAX(BC2706:BD2706),BB2706-BC2706),0)</f>
        <v>0</v>
      </c>
    </row>
    <row r="2707" spans="1:57" x14ac:dyDescent="0.25">
      <c r="A2707" s="320" t="str">
        <f>IF(AND(D2707&lt;&gt;0,C2707&lt;&gt;0,E2707&lt;&gt;0),IF(B2707&lt;&gt;0,CONCATENATE(B2707,"-AGr",VLOOKUP(C2707,Listen!$A$2:$D$45,4,FALSE),"-",D2707,"-",E2707,),CONCATENATE("AGr",VLOOKUP(C2707,Listen!$A$2:$D$45,4,FALSE),"-",D2707,"-",E2707)),"keine vollständige ID")</f>
        <v>keine vollständige ID</v>
      </c>
      <c r="B2707" s="301"/>
      <c r="C2707" s="287"/>
      <c r="D2707" s="34"/>
      <c r="E2707" s="306"/>
      <c r="F2707" s="116"/>
      <c r="G2707" s="17"/>
      <c r="H2707" s="17"/>
      <c r="I2707" s="17"/>
      <c r="J2707" s="17"/>
      <c r="K2707" s="17"/>
      <c r="L2707" s="17"/>
      <c r="M2707" s="17"/>
      <c r="N2707" s="17"/>
      <c r="O2707" s="116"/>
      <c r="P2707" s="117">
        <f>IF(D2707&gt;A_Stammdaten!$B$12,0,SUM(G2707,H2707,J2707,L2707:M2707)-SUM(I2707,K2707,N2707:O2707))</f>
        <v>0</v>
      </c>
      <c r="Q2707" s="17"/>
      <c r="R2707" s="17"/>
      <c r="S2707" s="17"/>
      <c r="T2707" s="17"/>
      <c r="U2707" s="62">
        <f t="shared" si="884"/>
        <v>0</v>
      </c>
      <c r="V2707" s="34"/>
      <c r="W2707" s="34"/>
      <c r="X2707" s="34"/>
      <c r="Y2707" s="34"/>
      <c r="Z2707" s="34"/>
      <c r="AA2707" s="63" t="str">
        <f t="shared" si="885"/>
        <v>-</v>
      </c>
      <c r="AB2707" s="63" t="str">
        <f t="shared" si="886"/>
        <v>-</v>
      </c>
      <c r="AC2707" s="63">
        <f>IF(ISBLANK($C2707),0,VLOOKUP($C2707,Listen!$A$2:$C$45,2,FALSE))</f>
        <v>0</v>
      </c>
      <c r="AD2707" s="63">
        <f>IF(ISBLANK($C2707),0,VLOOKUP($C2707,Listen!$A$2:$C$45,3,FALSE))</f>
        <v>0</v>
      </c>
      <c r="AE2707" s="49">
        <f t="shared" si="887"/>
        <v>0</v>
      </c>
      <c r="AF2707" s="49">
        <f t="shared" si="887"/>
        <v>0</v>
      </c>
      <c r="AG2707" s="49">
        <f>IFERROR(IF(OR($V2707&lt;&gt;"Ja",VLOOKUP($C2707,Listen!$A$2:$F$45,5,0)="Nein",D2707&lt;IF(C2707="LNG Anbindungsanlagen gemäß separater Festlegung",2022,2023)),$AC2707,$AA2707),0)</f>
        <v>0</v>
      </c>
      <c r="AH2707" s="49">
        <f>IFERROR(IF(OR($V2707&lt;&gt;"Ja",VLOOKUP($C2707,Listen!$A$2:$F$45,5,0)="Nein",D2707&lt;IF(C2707="LNG Anbindungsanlagen gemäß separater Festlegung",2022,2023)),$AC2707,$AA2707),0)</f>
        <v>0</v>
      </c>
      <c r="AI2707" s="49">
        <f>IFERROR(IF(OR($W2707&lt;&gt;"Ja",VLOOKUP($C2707,Listen!$A$2:$F$45,6,0)="Nein"),$AC2707,$AB2707),0)</f>
        <v>0</v>
      </c>
      <c r="AJ2707" s="49">
        <f>IFERROR(IF(OR($W2707&lt;&gt;"Ja",VLOOKUP($C2707,Listen!$A$2:$F$45,6,0)="Nein"),$AC2707,$AB2707),0)</f>
        <v>0</v>
      </c>
      <c r="AK2707" s="49">
        <f>IFERROR(IF(OR($W2707&lt;&gt;"Ja",VLOOKUP($C2707,Listen!$A$2:$F$45,6,0)="Nein"),$AC2707,$AB2707),0)</f>
        <v>0</v>
      </c>
      <c r="AL2707" s="51">
        <f t="shared" si="888"/>
        <v>0</v>
      </c>
      <c r="AM2707" s="296">
        <f>IFERROR(IF(VLOOKUP($C2707,Listen!$A$2:$F$45,6,0)="Ja",MAX(BC2707:BD2707),D_SAV!$BC2707),0)</f>
        <v>0</v>
      </c>
      <c r="AN2707" s="51">
        <f t="shared" si="889"/>
        <v>0</v>
      </c>
      <c r="AP2707" s="304">
        <f t="shared" si="890"/>
        <v>0</v>
      </c>
      <c r="AQ2707" s="304">
        <f t="shared" si="891"/>
        <v>0</v>
      </c>
      <c r="AR2707" s="304">
        <f t="shared" si="892"/>
        <v>0</v>
      </c>
      <c r="AS2707" s="304">
        <f t="shared" si="893"/>
        <v>0</v>
      </c>
      <c r="AT2707" s="304">
        <f t="shared" si="894"/>
        <v>0</v>
      </c>
      <c r="AU2707" s="304">
        <f t="shared" si="895"/>
        <v>0</v>
      </c>
      <c r="AV2707" s="304">
        <f t="shared" si="896"/>
        <v>0</v>
      </c>
      <c r="AW2707" s="304">
        <f t="shared" si="897"/>
        <v>0</v>
      </c>
      <c r="AX2707" s="304">
        <f t="shared" si="898"/>
        <v>0</v>
      </c>
      <c r="AY2707" s="304">
        <f t="shared" si="899"/>
        <v>0</v>
      </c>
      <c r="AZ2707" s="304">
        <f t="shared" si="900"/>
        <v>0</v>
      </c>
      <c r="BA2707" s="304">
        <f t="shared" si="901"/>
        <v>0</v>
      </c>
      <c r="BB2707" s="304">
        <f t="shared" si="902"/>
        <v>0</v>
      </c>
      <c r="BC2707" s="304">
        <f t="shared" si="903"/>
        <v>0</v>
      </c>
      <c r="BD2707" s="304">
        <f t="shared" si="904"/>
        <v>0</v>
      </c>
      <c r="BE2707" s="304">
        <f>IFERROR(IF(VLOOKUP($C2707,Listen!$A$2:$F$45,6,0)="Ja",BB2707-MAX(BC2707:BD2707),BB2707-BC2707),0)</f>
        <v>0</v>
      </c>
    </row>
    <row r="2708" spans="1:57" x14ac:dyDescent="0.25">
      <c r="A2708" s="320" t="str">
        <f>IF(AND(D2708&lt;&gt;0,C2708&lt;&gt;0,E2708&lt;&gt;0),IF(B2708&lt;&gt;0,CONCATENATE(B2708,"-AGr",VLOOKUP(C2708,Listen!$A$2:$D$45,4,FALSE),"-",D2708,"-",E2708,),CONCATENATE("AGr",VLOOKUP(C2708,Listen!$A$2:$D$45,4,FALSE),"-",D2708,"-",E2708)),"keine vollständige ID")</f>
        <v>keine vollständige ID</v>
      </c>
      <c r="B2708" s="301"/>
      <c r="C2708" s="287"/>
      <c r="D2708" s="34"/>
      <c r="E2708" s="306"/>
      <c r="F2708" s="116"/>
      <c r="G2708" s="17"/>
      <c r="H2708" s="17"/>
      <c r="I2708" s="17"/>
      <c r="J2708" s="17"/>
      <c r="K2708" s="17"/>
      <c r="L2708" s="17"/>
      <c r="M2708" s="17"/>
      <c r="N2708" s="17"/>
      <c r="O2708" s="116"/>
      <c r="P2708" s="117">
        <f>IF(D2708&gt;A_Stammdaten!$B$12,0,SUM(G2708,H2708,J2708,L2708:M2708)-SUM(I2708,K2708,N2708:O2708))</f>
        <v>0</v>
      </c>
      <c r="Q2708" s="17"/>
      <c r="R2708" s="17"/>
      <c r="S2708" s="17"/>
      <c r="T2708" s="17"/>
      <c r="U2708" s="62">
        <f t="shared" si="884"/>
        <v>0</v>
      </c>
      <c r="V2708" s="34"/>
      <c r="W2708" s="34"/>
      <c r="X2708" s="34"/>
      <c r="Y2708" s="34"/>
      <c r="Z2708" s="34"/>
      <c r="AA2708" s="63" t="str">
        <f t="shared" si="885"/>
        <v>-</v>
      </c>
      <c r="AB2708" s="63" t="str">
        <f t="shared" si="886"/>
        <v>-</v>
      </c>
      <c r="AC2708" s="63">
        <f>IF(ISBLANK($C2708),0,VLOOKUP($C2708,Listen!$A$2:$C$45,2,FALSE))</f>
        <v>0</v>
      </c>
      <c r="AD2708" s="63">
        <f>IF(ISBLANK($C2708),0,VLOOKUP($C2708,Listen!$A$2:$C$45,3,FALSE))</f>
        <v>0</v>
      </c>
      <c r="AE2708" s="49">
        <f t="shared" si="887"/>
        <v>0</v>
      </c>
      <c r="AF2708" s="49">
        <f t="shared" si="887"/>
        <v>0</v>
      </c>
      <c r="AG2708" s="49">
        <f>IFERROR(IF(OR($V2708&lt;&gt;"Ja",VLOOKUP($C2708,Listen!$A$2:$F$45,5,0)="Nein",D2708&lt;IF(C2708="LNG Anbindungsanlagen gemäß separater Festlegung",2022,2023)),$AC2708,$AA2708),0)</f>
        <v>0</v>
      </c>
      <c r="AH2708" s="49">
        <f>IFERROR(IF(OR($V2708&lt;&gt;"Ja",VLOOKUP($C2708,Listen!$A$2:$F$45,5,0)="Nein",D2708&lt;IF(C2708="LNG Anbindungsanlagen gemäß separater Festlegung",2022,2023)),$AC2708,$AA2708),0)</f>
        <v>0</v>
      </c>
      <c r="AI2708" s="49">
        <f>IFERROR(IF(OR($W2708&lt;&gt;"Ja",VLOOKUP($C2708,Listen!$A$2:$F$45,6,0)="Nein"),$AC2708,$AB2708),0)</f>
        <v>0</v>
      </c>
      <c r="AJ2708" s="49">
        <f>IFERROR(IF(OR($W2708&lt;&gt;"Ja",VLOOKUP($C2708,Listen!$A$2:$F$45,6,0)="Nein"),$AC2708,$AB2708),0)</f>
        <v>0</v>
      </c>
      <c r="AK2708" s="49">
        <f>IFERROR(IF(OR($W2708&lt;&gt;"Ja",VLOOKUP($C2708,Listen!$A$2:$F$45,6,0)="Nein"),$AC2708,$AB2708),0)</f>
        <v>0</v>
      </c>
      <c r="AL2708" s="51">
        <f t="shared" si="888"/>
        <v>0</v>
      </c>
      <c r="AM2708" s="296">
        <f>IFERROR(IF(VLOOKUP($C2708,Listen!$A$2:$F$45,6,0)="Ja",MAX(BC2708:BD2708),D_SAV!$BC2708),0)</f>
        <v>0</v>
      </c>
      <c r="AN2708" s="51">
        <f t="shared" si="889"/>
        <v>0</v>
      </c>
      <c r="AP2708" s="304">
        <f t="shared" si="890"/>
        <v>0</v>
      </c>
      <c r="AQ2708" s="304">
        <f t="shared" si="891"/>
        <v>0</v>
      </c>
      <c r="AR2708" s="304">
        <f t="shared" si="892"/>
        <v>0</v>
      </c>
      <c r="AS2708" s="304">
        <f t="shared" si="893"/>
        <v>0</v>
      </c>
      <c r="AT2708" s="304">
        <f t="shared" si="894"/>
        <v>0</v>
      </c>
      <c r="AU2708" s="304">
        <f t="shared" si="895"/>
        <v>0</v>
      </c>
      <c r="AV2708" s="304">
        <f t="shared" si="896"/>
        <v>0</v>
      </c>
      <c r="AW2708" s="304">
        <f t="shared" si="897"/>
        <v>0</v>
      </c>
      <c r="AX2708" s="304">
        <f t="shared" si="898"/>
        <v>0</v>
      </c>
      <c r="AY2708" s="304">
        <f t="shared" si="899"/>
        <v>0</v>
      </c>
      <c r="AZ2708" s="304">
        <f t="shared" si="900"/>
        <v>0</v>
      </c>
      <c r="BA2708" s="304">
        <f t="shared" si="901"/>
        <v>0</v>
      </c>
      <c r="BB2708" s="304">
        <f t="shared" si="902"/>
        <v>0</v>
      </c>
      <c r="BC2708" s="304">
        <f t="shared" si="903"/>
        <v>0</v>
      </c>
      <c r="BD2708" s="304">
        <f t="shared" si="904"/>
        <v>0</v>
      </c>
      <c r="BE2708" s="304">
        <f>IFERROR(IF(VLOOKUP($C2708,Listen!$A$2:$F$45,6,0)="Ja",BB2708-MAX(BC2708:BD2708),BB2708-BC2708),0)</f>
        <v>0</v>
      </c>
    </row>
    <row r="2709" spans="1:57" x14ac:dyDescent="0.25">
      <c r="A2709" s="320" t="str">
        <f>IF(AND(D2709&lt;&gt;0,C2709&lt;&gt;0,E2709&lt;&gt;0),IF(B2709&lt;&gt;0,CONCATENATE(B2709,"-AGr",VLOOKUP(C2709,Listen!$A$2:$D$45,4,FALSE),"-",D2709,"-",E2709,),CONCATENATE("AGr",VLOOKUP(C2709,Listen!$A$2:$D$45,4,FALSE),"-",D2709,"-",E2709)),"keine vollständige ID")</f>
        <v>keine vollständige ID</v>
      </c>
      <c r="B2709" s="301"/>
      <c r="C2709" s="287"/>
      <c r="D2709" s="34"/>
      <c r="E2709" s="306"/>
      <c r="F2709" s="116"/>
      <c r="G2709" s="17"/>
      <c r="H2709" s="17"/>
      <c r="I2709" s="17"/>
      <c r="J2709" s="17"/>
      <c r="K2709" s="17"/>
      <c r="L2709" s="17"/>
      <c r="M2709" s="17"/>
      <c r="N2709" s="17"/>
      <c r="O2709" s="116"/>
      <c r="P2709" s="117">
        <f>IF(D2709&gt;A_Stammdaten!$B$12,0,SUM(G2709,H2709,J2709,L2709:M2709)-SUM(I2709,K2709,N2709:O2709))</f>
        <v>0</v>
      </c>
      <c r="Q2709" s="17"/>
      <c r="R2709" s="17"/>
      <c r="S2709" s="17"/>
      <c r="T2709" s="17"/>
      <c r="U2709" s="62">
        <f t="shared" si="884"/>
        <v>0</v>
      </c>
      <c r="V2709" s="34"/>
      <c r="W2709" s="34"/>
      <c r="X2709" s="34"/>
      <c r="Y2709" s="34"/>
      <c r="Z2709" s="34"/>
      <c r="AA2709" s="63" t="str">
        <f t="shared" si="885"/>
        <v>-</v>
      </c>
      <c r="AB2709" s="63" t="str">
        <f t="shared" si="886"/>
        <v>-</v>
      </c>
      <c r="AC2709" s="63">
        <f>IF(ISBLANK($C2709),0,VLOOKUP($C2709,Listen!$A$2:$C$45,2,FALSE))</f>
        <v>0</v>
      </c>
      <c r="AD2709" s="63">
        <f>IF(ISBLANK($C2709),0,VLOOKUP($C2709,Listen!$A$2:$C$45,3,FALSE))</f>
        <v>0</v>
      </c>
      <c r="AE2709" s="49">
        <f t="shared" si="887"/>
        <v>0</v>
      </c>
      <c r="AF2709" s="49">
        <f t="shared" si="887"/>
        <v>0</v>
      </c>
      <c r="AG2709" s="49">
        <f>IFERROR(IF(OR($V2709&lt;&gt;"Ja",VLOOKUP($C2709,Listen!$A$2:$F$45,5,0)="Nein",D2709&lt;IF(C2709="LNG Anbindungsanlagen gemäß separater Festlegung",2022,2023)),$AC2709,$AA2709),0)</f>
        <v>0</v>
      </c>
      <c r="AH2709" s="49">
        <f>IFERROR(IF(OR($V2709&lt;&gt;"Ja",VLOOKUP($C2709,Listen!$A$2:$F$45,5,0)="Nein",D2709&lt;IF(C2709="LNG Anbindungsanlagen gemäß separater Festlegung",2022,2023)),$AC2709,$AA2709),0)</f>
        <v>0</v>
      </c>
      <c r="AI2709" s="49">
        <f>IFERROR(IF(OR($W2709&lt;&gt;"Ja",VLOOKUP($C2709,Listen!$A$2:$F$45,6,0)="Nein"),$AC2709,$AB2709),0)</f>
        <v>0</v>
      </c>
      <c r="AJ2709" s="49">
        <f>IFERROR(IF(OR($W2709&lt;&gt;"Ja",VLOOKUP($C2709,Listen!$A$2:$F$45,6,0)="Nein"),$AC2709,$AB2709),0)</f>
        <v>0</v>
      </c>
      <c r="AK2709" s="49">
        <f>IFERROR(IF(OR($W2709&lt;&gt;"Ja",VLOOKUP($C2709,Listen!$A$2:$F$45,6,0)="Nein"),$AC2709,$AB2709),0)</f>
        <v>0</v>
      </c>
      <c r="AL2709" s="51">
        <f t="shared" si="888"/>
        <v>0</v>
      </c>
      <c r="AM2709" s="296">
        <f>IFERROR(IF(VLOOKUP($C2709,Listen!$A$2:$F$45,6,0)="Ja",MAX(BC2709:BD2709),D_SAV!$BC2709),0)</f>
        <v>0</v>
      </c>
      <c r="AN2709" s="51">
        <f t="shared" si="889"/>
        <v>0</v>
      </c>
      <c r="AP2709" s="304">
        <f t="shared" si="890"/>
        <v>0</v>
      </c>
      <c r="AQ2709" s="304">
        <f t="shared" si="891"/>
        <v>0</v>
      </c>
      <c r="AR2709" s="304">
        <f t="shared" si="892"/>
        <v>0</v>
      </c>
      <c r="AS2709" s="304">
        <f t="shared" si="893"/>
        <v>0</v>
      </c>
      <c r="AT2709" s="304">
        <f t="shared" si="894"/>
        <v>0</v>
      </c>
      <c r="AU2709" s="304">
        <f t="shared" si="895"/>
        <v>0</v>
      </c>
      <c r="AV2709" s="304">
        <f t="shared" si="896"/>
        <v>0</v>
      </c>
      <c r="AW2709" s="304">
        <f t="shared" si="897"/>
        <v>0</v>
      </c>
      <c r="AX2709" s="304">
        <f t="shared" si="898"/>
        <v>0</v>
      </c>
      <c r="AY2709" s="304">
        <f t="shared" si="899"/>
        <v>0</v>
      </c>
      <c r="AZ2709" s="304">
        <f t="shared" si="900"/>
        <v>0</v>
      </c>
      <c r="BA2709" s="304">
        <f t="shared" si="901"/>
        <v>0</v>
      </c>
      <c r="BB2709" s="304">
        <f t="shared" si="902"/>
        <v>0</v>
      </c>
      <c r="BC2709" s="304">
        <f t="shared" si="903"/>
        <v>0</v>
      </c>
      <c r="BD2709" s="304">
        <f t="shared" si="904"/>
        <v>0</v>
      </c>
      <c r="BE2709" s="304">
        <f>IFERROR(IF(VLOOKUP($C2709,Listen!$A$2:$F$45,6,0)="Ja",BB2709-MAX(BC2709:BD2709),BB2709-BC2709),0)</f>
        <v>0</v>
      </c>
    </row>
    <row r="2710" spans="1:57" x14ac:dyDescent="0.25">
      <c r="A2710" s="320" t="str">
        <f>IF(AND(D2710&lt;&gt;0,C2710&lt;&gt;0,E2710&lt;&gt;0),IF(B2710&lt;&gt;0,CONCATENATE(B2710,"-AGr",VLOOKUP(C2710,Listen!$A$2:$D$45,4,FALSE),"-",D2710,"-",E2710,),CONCATENATE("AGr",VLOOKUP(C2710,Listen!$A$2:$D$45,4,FALSE),"-",D2710,"-",E2710)),"keine vollständige ID")</f>
        <v>keine vollständige ID</v>
      </c>
      <c r="B2710" s="301"/>
      <c r="C2710" s="287"/>
      <c r="D2710" s="34"/>
      <c r="E2710" s="306"/>
      <c r="F2710" s="116"/>
      <c r="G2710" s="17"/>
      <c r="H2710" s="17"/>
      <c r="I2710" s="17"/>
      <c r="J2710" s="17"/>
      <c r="K2710" s="17"/>
      <c r="L2710" s="17"/>
      <c r="M2710" s="17"/>
      <c r="N2710" s="17"/>
      <c r="O2710" s="116"/>
      <c r="P2710" s="117">
        <f>IF(D2710&gt;A_Stammdaten!$B$12,0,SUM(G2710,H2710,J2710,L2710:M2710)-SUM(I2710,K2710,N2710:O2710))</f>
        <v>0</v>
      </c>
      <c r="Q2710" s="17"/>
      <c r="R2710" s="17"/>
      <c r="S2710" s="17"/>
      <c r="T2710" s="17"/>
      <c r="U2710" s="62">
        <f t="shared" si="884"/>
        <v>0</v>
      </c>
      <c r="V2710" s="34"/>
      <c r="W2710" s="34"/>
      <c r="X2710" s="34"/>
      <c r="Y2710" s="34"/>
      <c r="Z2710" s="34"/>
      <c r="AA2710" s="63" t="str">
        <f t="shared" si="885"/>
        <v>-</v>
      </c>
      <c r="AB2710" s="63" t="str">
        <f t="shared" si="886"/>
        <v>-</v>
      </c>
      <c r="AC2710" s="63">
        <f>IF(ISBLANK($C2710),0,VLOOKUP($C2710,Listen!$A$2:$C$45,2,FALSE))</f>
        <v>0</v>
      </c>
      <c r="AD2710" s="63">
        <f>IF(ISBLANK($C2710),0,VLOOKUP($C2710,Listen!$A$2:$C$45,3,FALSE))</f>
        <v>0</v>
      </c>
      <c r="AE2710" s="49">
        <f t="shared" si="887"/>
        <v>0</v>
      </c>
      <c r="AF2710" s="49">
        <f t="shared" si="887"/>
        <v>0</v>
      </c>
      <c r="AG2710" s="49">
        <f>IFERROR(IF(OR($V2710&lt;&gt;"Ja",VLOOKUP($C2710,Listen!$A$2:$F$45,5,0)="Nein",D2710&lt;IF(C2710="LNG Anbindungsanlagen gemäß separater Festlegung",2022,2023)),$AC2710,$AA2710),0)</f>
        <v>0</v>
      </c>
      <c r="AH2710" s="49">
        <f>IFERROR(IF(OR($V2710&lt;&gt;"Ja",VLOOKUP($C2710,Listen!$A$2:$F$45,5,0)="Nein",D2710&lt;IF(C2710="LNG Anbindungsanlagen gemäß separater Festlegung",2022,2023)),$AC2710,$AA2710),0)</f>
        <v>0</v>
      </c>
      <c r="AI2710" s="49">
        <f>IFERROR(IF(OR($W2710&lt;&gt;"Ja",VLOOKUP($C2710,Listen!$A$2:$F$45,6,0)="Nein"),$AC2710,$AB2710),0)</f>
        <v>0</v>
      </c>
      <c r="AJ2710" s="49">
        <f>IFERROR(IF(OR($W2710&lt;&gt;"Ja",VLOOKUP($C2710,Listen!$A$2:$F$45,6,0)="Nein"),$AC2710,$AB2710),0)</f>
        <v>0</v>
      </c>
      <c r="AK2710" s="49">
        <f>IFERROR(IF(OR($W2710&lt;&gt;"Ja",VLOOKUP($C2710,Listen!$A$2:$F$45,6,0)="Nein"),$AC2710,$AB2710),0)</f>
        <v>0</v>
      </c>
      <c r="AL2710" s="51">
        <f t="shared" si="888"/>
        <v>0</v>
      </c>
      <c r="AM2710" s="296">
        <f>IFERROR(IF(VLOOKUP($C2710,Listen!$A$2:$F$45,6,0)="Ja",MAX(BC2710:BD2710),D_SAV!$BC2710),0)</f>
        <v>0</v>
      </c>
      <c r="AN2710" s="51">
        <f t="shared" si="889"/>
        <v>0</v>
      </c>
      <c r="AP2710" s="304">
        <f t="shared" si="890"/>
        <v>0</v>
      </c>
      <c r="AQ2710" s="304">
        <f t="shared" si="891"/>
        <v>0</v>
      </c>
      <c r="AR2710" s="304">
        <f t="shared" si="892"/>
        <v>0</v>
      </c>
      <c r="AS2710" s="304">
        <f t="shared" si="893"/>
        <v>0</v>
      </c>
      <c r="AT2710" s="304">
        <f t="shared" si="894"/>
        <v>0</v>
      </c>
      <c r="AU2710" s="304">
        <f t="shared" si="895"/>
        <v>0</v>
      </c>
      <c r="AV2710" s="304">
        <f t="shared" si="896"/>
        <v>0</v>
      </c>
      <c r="AW2710" s="304">
        <f t="shared" si="897"/>
        <v>0</v>
      </c>
      <c r="AX2710" s="304">
        <f t="shared" si="898"/>
        <v>0</v>
      </c>
      <c r="AY2710" s="304">
        <f t="shared" si="899"/>
        <v>0</v>
      </c>
      <c r="AZ2710" s="304">
        <f t="shared" si="900"/>
        <v>0</v>
      </c>
      <c r="BA2710" s="304">
        <f t="shared" si="901"/>
        <v>0</v>
      </c>
      <c r="BB2710" s="304">
        <f t="shared" si="902"/>
        <v>0</v>
      </c>
      <c r="BC2710" s="304">
        <f t="shared" si="903"/>
        <v>0</v>
      </c>
      <c r="BD2710" s="304">
        <f t="shared" si="904"/>
        <v>0</v>
      </c>
      <c r="BE2710" s="304">
        <f>IFERROR(IF(VLOOKUP($C2710,Listen!$A$2:$F$45,6,0)="Ja",BB2710-MAX(BC2710:BD2710),BB2710-BC2710),0)</f>
        <v>0</v>
      </c>
    </row>
    <row r="2711" spans="1:57" x14ac:dyDescent="0.25">
      <c r="A2711" s="320" t="str">
        <f>IF(AND(D2711&lt;&gt;0,C2711&lt;&gt;0,E2711&lt;&gt;0),IF(B2711&lt;&gt;0,CONCATENATE(B2711,"-AGr",VLOOKUP(C2711,Listen!$A$2:$D$45,4,FALSE),"-",D2711,"-",E2711,),CONCATENATE("AGr",VLOOKUP(C2711,Listen!$A$2:$D$45,4,FALSE),"-",D2711,"-",E2711)),"keine vollständige ID")</f>
        <v>keine vollständige ID</v>
      </c>
      <c r="B2711" s="301"/>
      <c r="C2711" s="287"/>
      <c r="D2711" s="34"/>
      <c r="E2711" s="306"/>
      <c r="F2711" s="116"/>
      <c r="G2711" s="17"/>
      <c r="H2711" s="17"/>
      <c r="I2711" s="17"/>
      <c r="J2711" s="17"/>
      <c r="K2711" s="17"/>
      <c r="L2711" s="17"/>
      <c r="M2711" s="17"/>
      <c r="N2711" s="17"/>
      <c r="O2711" s="116"/>
      <c r="P2711" s="117">
        <f>IF(D2711&gt;A_Stammdaten!$B$12,0,SUM(G2711,H2711,J2711,L2711:M2711)-SUM(I2711,K2711,N2711:O2711))</f>
        <v>0</v>
      </c>
      <c r="Q2711" s="17"/>
      <c r="R2711" s="17"/>
      <c r="S2711" s="17"/>
      <c r="T2711" s="17"/>
      <c r="U2711" s="62">
        <f t="shared" si="884"/>
        <v>0</v>
      </c>
      <c r="V2711" s="34"/>
      <c r="W2711" s="34"/>
      <c r="X2711" s="34"/>
      <c r="Y2711" s="34"/>
      <c r="Z2711" s="34"/>
      <c r="AA2711" s="63" t="str">
        <f t="shared" si="885"/>
        <v>-</v>
      </c>
      <c r="AB2711" s="63" t="str">
        <f t="shared" si="886"/>
        <v>-</v>
      </c>
      <c r="AC2711" s="63">
        <f>IF(ISBLANK($C2711),0,VLOOKUP($C2711,Listen!$A$2:$C$45,2,FALSE))</f>
        <v>0</v>
      </c>
      <c r="AD2711" s="63">
        <f>IF(ISBLANK($C2711),0,VLOOKUP($C2711,Listen!$A$2:$C$45,3,FALSE))</f>
        <v>0</v>
      </c>
      <c r="AE2711" s="49">
        <f t="shared" si="887"/>
        <v>0</v>
      </c>
      <c r="AF2711" s="49">
        <f t="shared" si="887"/>
        <v>0</v>
      </c>
      <c r="AG2711" s="49">
        <f>IFERROR(IF(OR($V2711&lt;&gt;"Ja",VLOOKUP($C2711,Listen!$A$2:$F$45,5,0)="Nein",D2711&lt;IF(C2711="LNG Anbindungsanlagen gemäß separater Festlegung",2022,2023)),$AC2711,$AA2711),0)</f>
        <v>0</v>
      </c>
      <c r="AH2711" s="49">
        <f>IFERROR(IF(OR($V2711&lt;&gt;"Ja",VLOOKUP($C2711,Listen!$A$2:$F$45,5,0)="Nein",D2711&lt;IF(C2711="LNG Anbindungsanlagen gemäß separater Festlegung",2022,2023)),$AC2711,$AA2711),0)</f>
        <v>0</v>
      </c>
      <c r="AI2711" s="49">
        <f>IFERROR(IF(OR($W2711&lt;&gt;"Ja",VLOOKUP($C2711,Listen!$A$2:$F$45,6,0)="Nein"),$AC2711,$AB2711),0)</f>
        <v>0</v>
      </c>
      <c r="AJ2711" s="49">
        <f>IFERROR(IF(OR($W2711&lt;&gt;"Ja",VLOOKUP($C2711,Listen!$A$2:$F$45,6,0)="Nein"),$AC2711,$AB2711),0)</f>
        <v>0</v>
      </c>
      <c r="AK2711" s="49">
        <f>IFERROR(IF(OR($W2711&lt;&gt;"Ja",VLOOKUP($C2711,Listen!$A$2:$F$45,6,0)="Nein"),$AC2711,$AB2711),0)</f>
        <v>0</v>
      </c>
      <c r="AL2711" s="51">
        <f t="shared" si="888"/>
        <v>0</v>
      </c>
      <c r="AM2711" s="296">
        <f>IFERROR(IF(VLOOKUP($C2711,Listen!$A$2:$F$45,6,0)="Ja",MAX(BC2711:BD2711),D_SAV!$BC2711),0)</f>
        <v>0</v>
      </c>
      <c r="AN2711" s="51">
        <f t="shared" si="889"/>
        <v>0</v>
      </c>
      <c r="AP2711" s="304">
        <f t="shared" si="890"/>
        <v>0</v>
      </c>
      <c r="AQ2711" s="304">
        <f t="shared" si="891"/>
        <v>0</v>
      </c>
      <c r="AR2711" s="304">
        <f t="shared" si="892"/>
        <v>0</v>
      </c>
      <c r="AS2711" s="304">
        <f t="shared" si="893"/>
        <v>0</v>
      </c>
      <c r="AT2711" s="304">
        <f t="shared" si="894"/>
        <v>0</v>
      </c>
      <c r="AU2711" s="304">
        <f t="shared" si="895"/>
        <v>0</v>
      </c>
      <c r="AV2711" s="304">
        <f t="shared" si="896"/>
        <v>0</v>
      </c>
      <c r="AW2711" s="304">
        <f t="shared" si="897"/>
        <v>0</v>
      </c>
      <c r="AX2711" s="304">
        <f t="shared" si="898"/>
        <v>0</v>
      </c>
      <c r="AY2711" s="304">
        <f t="shared" si="899"/>
        <v>0</v>
      </c>
      <c r="AZ2711" s="304">
        <f t="shared" si="900"/>
        <v>0</v>
      </c>
      <c r="BA2711" s="304">
        <f t="shared" si="901"/>
        <v>0</v>
      </c>
      <c r="BB2711" s="304">
        <f t="shared" si="902"/>
        <v>0</v>
      </c>
      <c r="BC2711" s="304">
        <f t="shared" si="903"/>
        <v>0</v>
      </c>
      <c r="BD2711" s="304">
        <f t="shared" si="904"/>
        <v>0</v>
      </c>
      <c r="BE2711" s="304">
        <f>IFERROR(IF(VLOOKUP($C2711,Listen!$A$2:$F$45,6,0)="Ja",BB2711-MAX(BC2711:BD2711),BB2711-BC2711),0)</f>
        <v>0</v>
      </c>
    </row>
    <row r="2712" spans="1:57" x14ac:dyDescent="0.25">
      <c r="A2712" s="320" t="str">
        <f>IF(AND(D2712&lt;&gt;0,C2712&lt;&gt;0,E2712&lt;&gt;0),IF(B2712&lt;&gt;0,CONCATENATE(B2712,"-AGr",VLOOKUP(C2712,Listen!$A$2:$D$45,4,FALSE),"-",D2712,"-",E2712,),CONCATENATE("AGr",VLOOKUP(C2712,Listen!$A$2:$D$45,4,FALSE),"-",D2712,"-",E2712)),"keine vollständige ID")</f>
        <v>keine vollständige ID</v>
      </c>
      <c r="B2712" s="301"/>
      <c r="C2712" s="287"/>
      <c r="D2712" s="34"/>
      <c r="E2712" s="306"/>
      <c r="F2712" s="116"/>
      <c r="G2712" s="17"/>
      <c r="H2712" s="17"/>
      <c r="I2712" s="17"/>
      <c r="J2712" s="17"/>
      <c r="K2712" s="17"/>
      <c r="L2712" s="17"/>
      <c r="M2712" s="17"/>
      <c r="N2712" s="17"/>
      <c r="O2712" s="116"/>
      <c r="P2712" s="117">
        <f>IF(D2712&gt;A_Stammdaten!$B$12,0,SUM(G2712,H2712,J2712,L2712:M2712)-SUM(I2712,K2712,N2712:O2712))</f>
        <v>0</v>
      </c>
      <c r="Q2712" s="17"/>
      <c r="R2712" s="17"/>
      <c r="S2712" s="17"/>
      <c r="T2712" s="17"/>
      <c r="U2712" s="62">
        <f t="shared" si="884"/>
        <v>0</v>
      </c>
      <c r="V2712" s="34"/>
      <c r="W2712" s="34"/>
      <c r="X2712" s="34"/>
      <c r="Y2712" s="34"/>
      <c r="Z2712" s="34"/>
      <c r="AA2712" s="63" t="str">
        <f t="shared" si="885"/>
        <v>-</v>
      </c>
      <c r="AB2712" s="63" t="str">
        <f t="shared" si="886"/>
        <v>-</v>
      </c>
      <c r="AC2712" s="63">
        <f>IF(ISBLANK($C2712),0,VLOOKUP($C2712,Listen!$A$2:$C$45,2,FALSE))</f>
        <v>0</v>
      </c>
      <c r="AD2712" s="63">
        <f>IF(ISBLANK($C2712),0,VLOOKUP($C2712,Listen!$A$2:$C$45,3,FALSE))</f>
        <v>0</v>
      </c>
      <c r="AE2712" s="49">
        <f t="shared" si="887"/>
        <v>0</v>
      </c>
      <c r="AF2712" s="49">
        <f t="shared" si="887"/>
        <v>0</v>
      </c>
      <c r="AG2712" s="49">
        <f>IFERROR(IF(OR($V2712&lt;&gt;"Ja",VLOOKUP($C2712,Listen!$A$2:$F$45,5,0)="Nein",D2712&lt;IF(C2712="LNG Anbindungsanlagen gemäß separater Festlegung",2022,2023)),$AC2712,$AA2712),0)</f>
        <v>0</v>
      </c>
      <c r="AH2712" s="49">
        <f>IFERROR(IF(OR($V2712&lt;&gt;"Ja",VLOOKUP($C2712,Listen!$A$2:$F$45,5,0)="Nein",D2712&lt;IF(C2712="LNG Anbindungsanlagen gemäß separater Festlegung",2022,2023)),$AC2712,$AA2712),0)</f>
        <v>0</v>
      </c>
      <c r="AI2712" s="49">
        <f>IFERROR(IF(OR($W2712&lt;&gt;"Ja",VLOOKUP($C2712,Listen!$A$2:$F$45,6,0)="Nein"),$AC2712,$AB2712),0)</f>
        <v>0</v>
      </c>
      <c r="AJ2712" s="49">
        <f>IFERROR(IF(OR($W2712&lt;&gt;"Ja",VLOOKUP($C2712,Listen!$A$2:$F$45,6,0)="Nein"),$AC2712,$AB2712),0)</f>
        <v>0</v>
      </c>
      <c r="AK2712" s="49">
        <f>IFERROR(IF(OR($W2712&lt;&gt;"Ja",VLOOKUP($C2712,Listen!$A$2:$F$45,6,0)="Nein"),$AC2712,$AB2712),0)</f>
        <v>0</v>
      </c>
      <c r="AL2712" s="51">
        <f t="shared" si="888"/>
        <v>0</v>
      </c>
      <c r="AM2712" s="296">
        <f>IFERROR(IF(VLOOKUP($C2712,Listen!$A$2:$F$45,6,0)="Ja",MAX(BC2712:BD2712),D_SAV!$BC2712),0)</f>
        <v>0</v>
      </c>
      <c r="AN2712" s="51">
        <f t="shared" si="889"/>
        <v>0</v>
      </c>
      <c r="AP2712" s="304">
        <f t="shared" si="890"/>
        <v>0</v>
      </c>
      <c r="AQ2712" s="304">
        <f t="shared" si="891"/>
        <v>0</v>
      </c>
      <c r="AR2712" s="304">
        <f t="shared" si="892"/>
        <v>0</v>
      </c>
      <c r="AS2712" s="304">
        <f t="shared" si="893"/>
        <v>0</v>
      </c>
      <c r="AT2712" s="304">
        <f t="shared" si="894"/>
        <v>0</v>
      </c>
      <c r="AU2712" s="304">
        <f t="shared" si="895"/>
        <v>0</v>
      </c>
      <c r="AV2712" s="304">
        <f t="shared" si="896"/>
        <v>0</v>
      </c>
      <c r="AW2712" s="304">
        <f t="shared" si="897"/>
        <v>0</v>
      </c>
      <c r="AX2712" s="304">
        <f t="shared" si="898"/>
        <v>0</v>
      </c>
      <c r="AY2712" s="304">
        <f t="shared" si="899"/>
        <v>0</v>
      </c>
      <c r="AZ2712" s="304">
        <f t="shared" si="900"/>
        <v>0</v>
      </c>
      <c r="BA2712" s="304">
        <f t="shared" si="901"/>
        <v>0</v>
      </c>
      <c r="BB2712" s="304">
        <f t="shared" si="902"/>
        <v>0</v>
      </c>
      <c r="BC2712" s="304">
        <f t="shared" si="903"/>
        <v>0</v>
      </c>
      <c r="BD2712" s="304">
        <f t="shared" si="904"/>
        <v>0</v>
      </c>
      <c r="BE2712" s="304">
        <f>IFERROR(IF(VLOOKUP($C2712,Listen!$A$2:$F$45,6,0)="Ja",BB2712-MAX(BC2712:BD2712),BB2712-BC2712),0)</f>
        <v>0</v>
      </c>
    </row>
    <row r="2713" spans="1:57" x14ac:dyDescent="0.25">
      <c r="A2713" s="320" t="str">
        <f>IF(AND(D2713&lt;&gt;0,C2713&lt;&gt;0,E2713&lt;&gt;0),IF(B2713&lt;&gt;0,CONCATENATE(B2713,"-AGr",VLOOKUP(C2713,Listen!$A$2:$D$45,4,FALSE),"-",D2713,"-",E2713,),CONCATENATE("AGr",VLOOKUP(C2713,Listen!$A$2:$D$45,4,FALSE),"-",D2713,"-",E2713)),"keine vollständige ID")</f>
        <v>keine vollständige ID</v>
      </c>
      <c r="B2713" s="301"/>
      <c r="C2713" s="287"/>
      <c r="D2713" s="34"/>
      <c r="E2713" s="306"/>
      <c r="F2713" s="116"/>
      <c r="G2713" s="17"/>
      <c r="H2713" s="17"/>
      <c r="I2713" s="17"/>
      <c r="J2713" s="17"/>
      <c r="K2713" s="17"/>
      <c r="L2713" s="17"/>
      <c r="M2713" s="17"/>
      <c r="N2713" s="17"/>
      <c r="O2713" s="116"/>
      <c r="P2713" s="117">
        <f>IF(D2713&gt;A_Stammdaten!$B$12,0,SUM(G2713,H2713,J2713,L2713:M2713)-SUM(I2713,K2713,N2713:O2713))</f>
        <v>0</v>
      </c>
      <c r="Q2713" s="17"/>
      <c r="R2713" s="17"/>
      <c r="S2713" s="17"/>
      <c r="T2713" s="17"/>
      <c r="U2713" s="62">
        <f t="shared" si="884"/>
        <v>0</v>
      </c>
      <c r="V2713" s="34"/>
      <c r="W2713" s="34"/>
      <c r="X2713" s="34"/>
      <c r="Y2713" s="34"/>
      <c r="Z2713" s="34"/>
      <c r="AA2713" s="63" t="str">
        <f t="shared" si="885"/>
        <v>-</v>
      </c>
      <c r="AB2713" s="63" t="str">
        <f t="shared" si="886"/>
        <v>-</v>
      </c>
      <c r="AC2713" s="63">
        <f>IF(ISBLANK($C2713),0,VLOOKUP($C2713,Listen!$A$2:$C$45,2,FALSE))</f>
        <v>0</v>
      </c>
      <c r="AD2713" s="63">
        <f>IF(ISBLANK($C2713),0,VLOOKUP($C2713,Listen!$A$2:$C$45,3,FALSE))</f>
        <v>0</v>
      </c>
      <c r="AE2713" s="49">
        <f t="shared" si="887"/>
        <v>0</v>
      </c>
      <c r="AF2713" s="49">
        <f t="shared" si="887"/>
        <v>0</v>
      </c>
      <c r="AG2713" s="49">
        <f>IFERROR(IF(OR($V2713&lt;&gt;"Ja",VLOOKUP($C2713,Listen!$A$2:$F$45,5,0)="Nein",D2713&lt;IF(C2713="LNG Anbindungsanlagen gemäß separater Festlegung",2022,2023)),$AC2713,$AA2713),0)</f>
        <v>0</v>
      </c>
      <c r="AH2713" s="49">
        <f>IFERROR(IF(OR($V2713&lt;&gt;"Ja",VLOOKUP($C2713,Listen!$A$2:$F$45,5,0)="Nein",D2713&lt;IF(C2713="LNG Anbindungsanlagen gemäß separater Festlegung",2022,2023)),$AC2713,$AA2713),0)</f>
        <v>0</v>
      </c>
      <c r="AI2713" s="49">
        <f>IFERROR(IF(OR($W2713&lt;&gt;"Ja",VLOOKUP($C2713,Listen!$A$2:$F$45,6,0)="Nein"),$AC2713,$AB2713),0)</f>
        <v>0</v>
      </c>
      <c r="AJ2713" s="49">
        <f>IFERROR(IF(OR($W2713&lt;&gt;"Ja",VLOOKUP($C2713,Listen!$A$2:$F$45,6,0)="Nein"),$AC2713,$AB2713),0)</f>
        <v>0</v>
      </c>
      <c r="AK2713" s="49">
        <f>IFERROR(IF(OR($W2713&lt;&gt;"Ja",VLOOKUP($C2713,Listen!$A$2:$F$45,6,0)="Nein"),$AC2713,$AB2713),0)</f>
        <v>0</v>
      </c>
      <c r="AL2713" s="51">
        <f t="shared" si="888"/>
        <v>0</v>
      </c>
      <c r="AM2713" s="296">
        <f>IFERROR(IF(VLOOKUP($C2713,Listen!$A$2:$F$45,6,0)="Ja",MAX(BC2713:BD2713),D_SAV!$BC2713),0)</f>
        <v>0</v>
      </c>
      <c r="AN2713" s="51">
        <f t="shared" si="889"/>
        <v>0</v>
      </c>
      <c r="AP2713" s="304">
        <f t="shared" si="890"/>
        <v>0</v>
      </c>
      <c r="AQ2713" s="304">
        <f t="shared" si="891"/>
        <v>0</v>
      </c>
      <c r="AR2713" s="304">
        <f t="shared" si="892"/>
        <v>0</v>
      </c>
      <c r="AS2713" s="304">
        <f t="shared" si="893"/>
        <v>0</v>
      </c>
      <c r="AT2713" s="304">
        <f t="shared" si="894"/>
        <v>0</v>
      </c>
      <c r="AU2713" s="304">
        <f t="shared" si="895"/>
        <v>0</v>
      </c>
      <c r="AV2713" s="304">
        <f t="shared" si="896"/>
        <v>0</v>
      </c>
      <c r="AW2713" s="304">
        <f t="shared" si="897"/>
        <v>0</v>
      </c>
      <c r="AX2713" s="304">
        <f t="shared" si="898"/>
        <v>0</v>
      </c>
      <c r="AY2713" s="304">
        <f t="shared" si="899"/>
        <v>0</v>
      </c>
      <c r="AZ2713" s="304">
        <f t="shared" si="900"/>
        <v>0</v>
      </c>
      <c r="BA2713" s="304">
        <f t="shared" si="901"/>
        <v>0</v>
      </c>
      <c r="BB2713" s="304">
        <f t="shared" si="902"/>
        <v>0</v>
      </c>
      <c r="BC2713" s="304">
        <f t="shared" si="903"/>
        <v>0</v>
      </c>
      <c r="BD2713" s="304">
        <f t="shared" si="904"/>
        <v>0</v>
      </c>
      <c r="BE2713" s="304">
        <f>IFERROR(IF(VLOOKUP($C2713,Listen!$A$2:$F$45,6,0)="Ja",BB2713-MAX(BC2713:BD2713),BB2713-BC2713),0)</f>
        <v>0</v>
      </c>
    </row>
    <row r="2714" spans="1:57" x14ac:dyDescent="0.25">
      <c r="A2714" s="320" t="str">
        <f>IF(AND(D2714&lt;&gt;0,C2714&lt;&gt;0,E2714&lt;&gt;0),IF(B2714&lt;&gt;0,CONCATENATE(B2714,"-AGr",VLOOKUP(C2714,Listen!$A$2:$D$45,4,FALSE),"-",D2714,"-",E2714,),CONCATENATE("AGr",VLOOKUP(C2714,Listen!$A$2:$D$45,4,FALSE),"-",D2714,"-",E2714)),"keine vollständige ID")</f>
        <v>keine vollständige ID</v>
      </c>
      <c r="B2714" s="301"/>
      <c r="C2714" s="287"/>
      <c r="D2714" s="34"/>
      <c r="E2714" s="306"/>
      <c r="F2714" s="116"/>
      <c r="G2714" s="17"/>
      <c r="H2714" s="17"/>
      <c r="I2714" s="17"/>
      <c r="J2714" s="17"/>
      <c r="K2714" s="17"/>
      <c r="L2714" s="17"/>
      <c r="M2714" s="17"/>
      <c r="N2714" s="17"/>
      <c r="O2714" s="116"/>
      <c r="P2714" s="117">
        <f>IF(D2714&gt;A_Stammdaten!$B$12,0,SUM(G2714,H2714,J2714,L2714:M2714)-SUM(I2714,K2714,N2714:O2714))</f>
        <v>0</v>
      </c>
      <c r="Q2714" s="17"/>
      <c r="R2714" s="17"/>
      <c r="S2714" s="17"/>
      <c r="T2714" s="17"/>
      <c r="U2714" s="62">
        <f t="shared" si="884"/>
        <v>0</v>
      </c>
      <c r="V2714" s="34"/>
      <c r="W2714" s="34"/>
      <c r="X2714" s="34"/>
      <c r="Y2714" s="34"/>
      <c r="Z2714" s="34"/>
      <c r="AA2714" s="63" t="str">
        <f t="shared" si="885"/>
        <v>-</v>
      </c>
      <c r="AB2714" s="63" t="str">
        <f t="shared" si="886"/>
        <v>-</v>
      </c>
      <c r="AC2714" s="63">
        <f>IF(ISBLANK($C2714),0,VLOOKUP($C2714,Listen!$A$2:$C$45,2,FALSE))</f>
        <v>0</v>
      </c>
      <c r="AD2714" s="63">
        <f>IF(ISBLANK($C2714),0,VLOOKUP($C2714,Listen!$A$2:$C$45,3,FALSE))</f>
        <v>0</v>
      </c>
      <c r="AE2714" s="49">
        <f t="shared" si="887"/>
        <v>0</v>
      </c>
      <c r="AF2714" s="49">
        <f t="shared" si="887"/>
        <v>0</v>
      </c>
      <c r="AG2714" s="49">
        <f>IFERROR(IF(OR($V2714&lt;&gt;"Ja",VLOOKUP($C2714,Listen!$A$2:$F$45,5,0)="Nein",D2714&lt;IF(C2714="LNG Anbindungsanlagen gemäß separater Festlegung",2022,2023)),$AC2714,$AA2714),0)</f>
        <v>0</v>
      </c>
      <c r="AH2714" s="49">
        <f>IFERROR(IF(OR($V2714&lt;&gt;"Ja",VLOOKUP($C2714,Listen!$A$2:$F$45,5,0)="Nein",D2714&lt;IF(C2714="LNG Anbindungsanlagen gemäß separater Festlegung",2022,2023)),$AC2714,$AA2714),0)</f>
        <v>0</v>
      </c>
      <c r="AI2714" s="49">
        <f>IFERROR(IF(OR($W2714&lt;&gt;"Ja",VLOOKUP($C2714,Listen!$A$2:$F$45,6,0)="Nein"),$AC2714,$AB2714),0)</f>
        <v>0</v>
      </c>
      <c r="AJ2714" s="49">
        <f>IFERROR(IF(OR($W2714&lt;&gt;"Ja",VLOOKUP($C2714,Listen!$A$2:$F$45,6,0)="Nein"),$AC2714,$AB2714),0)</f>
        <v>0</v>
      </c>
      <c r="AK2714" s="49">
        <f>IFERROR(IF(OR($W2714&lt;&gt;"Ja",VLOOKUP($C2714,Listen!$A$2:$F$45,6,0)="Nein"),$AC2714,$AB2714),0)</f>
        <v>0</v>
      </c>
      <c r="AL2714" s="51">
        <f t="shared" si="888"/>
        <v>0</v>
      </c>
      <c r="AM2714" s="296">
        <f>IFERROR(IF(VLOOKUP($C2714,Listen!$A$2:$F$45,6,0)="Ja",MAX(BC2714:BD2714),D_SAV!$BC2714),0)</f>
        <v>0</v>
      </c>
      <c r="AN2714" s="51">
        <f t="shared" si="889"/>
        <v>0</v>
      </c>
      <c r="AP2714" s="304">
        <f t="shared" si="890"/>
        <v>0</v>
      </c>
      <c r="AQ2714" s="304">
        <f t="shared" si="891"/>
        <v>0</v>
      </c>
      <c r="AR2714" s="304">
        <f t="shared" si="892"/>
        <v>0</v>
      </c>
      <c r="AS2714" s="304">
        <f t="shared" si="893"/>
        <v>0</v>
      </c>
      <c r="AT2714" s="304">
        <f t="shared" si="894"/>
        <v>0</v>
      </c>
      <c r="AU2714" s="304">
        <f t="shared" si="895"/>
        <v>0</v>
      </c>
      <c r="AV2714" s="304">
        <f t="shared" si="896"/>
        <v>0</v>
      </c>
      <c r="AW2714" s="304">
        <f t="shared" si="897"/>
        <v>0</v>
      </c>
      <c r="AX2714" s="304">
        <f t="shared" si="898"/>
        <v>0</v>
      </c>
      <c r="AY2714" s="304">
        <f t="shared" si="899"/>
        <v>0</v>
      </c>
      <c r="AZ2714" s="304">
        <f t="shared" si="900"/>
        <v>0</v>
      </c>
      <c r="BA2714" s="304">
        <f t="shared" si="901"/>
        <v>0</v>
      </c>
      <c r="BB2714" s="304">
        <f t="shared" si="902"/>
        <v>0</v>
      </c>
      <c r="BC2714" s="304">
        <f t="shared" si="903"/>
        <v>0</v>
      </c>
      <c r="BD2714" s="304">
        <f t="shared" si="904"/>
        <v>0</v>
      </c>
      <c r="BE2714" s="304">
        <f>IFERROR(IF(VLOOKUP($C2714,Listen!$A$2:$F$45,6,0)="Ja",BB2714-MAX(BC2714:BD2714),BB2714-BC2714),0)</f>
        <v>0</v>
      </c>
    </row>
    <row r="2715" spans="1:57" x14ac:dyDescent="0.25">
      <c r="A2715" s="320" t="str">
        <f>IF(AND(D2715&lt;&gt;0,C2715&lt;&gt;0,E2715&lt;&gt;0),IF(B2715&lt;&gt;0,CONCATENATE(B2715,"-AGr",VLOOKUP(C2715,Listen!$A$2:$D$45,4,FALSE),"-",D2715,"-",E2715,),CONCATENATE("AGr",VLOOKUP(C2715,Listen!$A$2:$D$45,4,FALSE),"-",D2715,"-",E2715)),"keine vollständige ID")</f>
        <v>keine vollständige ID</v>
      </c>
      <c r="B2715" s="301"/>
      <c r="C2715" s="287"/>
      <c r="D2715" s="34"/>
      <c r="E2715" s="306"/>
      <c r="F2715" s="116"/>
      <c r="G2715" s="17"/>
      <c r="H2715" s="17"/>
      <c r="I2715" s="17"/>
      <c r="J2715" s="17"/>
      <c r="K2715" s="17"/>
      <c r="L2715" s="17"/>
      <c r="M2715" s="17"/>
      <c r="N2715" s="17"/>
      <c r="O2715" s="116"/>
      <c r="P2715" s="117">
        <f>IF(D2715&gt;A_Stammdaten!$B$12,0,SUM(G2715,H2715,J2715,L2715:M2715)-SUM(I2715,K2715,N2715:O2715))</f>
        <v>0</v>
      </c>
      <c r="Q2715" s="17"/>
      <c r="R2715" s="17"/>
      <c r="S2715" s="17"/>
      <c r="T2715" s="17"/>
      <c r="U2715" s="62">
        <f t="shared" si="884"/>
        <v>0</v>
      </c>
      <c r="V2715" s="34"/>
      <c r="W2715" s="34"/>
      <c r="X2715" s="34"/>
      <c r="Y2715" s="34"/>
      <c r="Z2715" s="34"/>
      <c r="AA2715" s="63" t="str">
        <f t="shared" si="885"/>
        <v>-</v>
      </c>
      <c r="AB2715" s="63" t="str">
        <f t="shared" si="886"/>
        <v>-</v>
      </c>
      <c r="AC2715" s="63">
        <f>IF(ISBLANK($C2715),0,VLOOKUP($C2715,Listen!$A$2:$C$45,2,FALSE))</f>
        <v>0</v>
      </c>
      <c r="AD2715" s="63">
        <f>IF(ISBLANK($C2715),0,VLOOKUP($C2715,Listen!$A$2:$C$45,3,FALSE))</f>
        <v>0</v>
      </c>
      <c r="AE2715" s="49">
        <f t="shared" si="887"/>
        <v>0</v>
      </c>
      <c r="AF2715" s="49">
        <f t="shared" si="887"/>
        <v>0</v>
      </c>
      <c r="AG2715" s="49">
        <f>IFERROR(IF(OR($V2715&lt;&gt;"Ja",VLOOKUP($C2715,Listen!$A$2:$F$45,5,0)="Nein",D2715&lt;IF(C2715="LNG Anbindungsanlagen gemäß separater Festlegung",2022,2023)),$AC2715,$AA2715),0)</f>
        <v>0</v>
      </c>
      <c r="AH2715" s="49">
        <f>IFERROR(IF(OR($V2715&lt;&gt;"Ja",VLOOKUP($C2715,Listen!$A$2:$F$45,5,0)="Nein",D2715&lt;IF(C2715="LNG Anbindungsanlagen gemäß separater Festlegung",2022,2023)),$AC2715,$AA2715),0)</f>
        <v>0</v>
      </c>
      <c r="AI2715" s="49">
        <f>IFERROR(IF(OR($W2715&lt;&gt;"Ja",VLOOKUP($C2715,Listen!$A$2:$F$45,6,0)="Nein"),$AC2715,$AB2715),0)</f>
        <v>0</v>
      </c>
      <c r="AJ2715" s="49">
        <f>IFERROR(IF(OR($W2715&lt;&gt;"Ja",VLOOKUP($C2715,Listen!$A$2:$F$45,6,0)="Nein"),$AC2715,$AB2715),0)</f>
        <v>0</v>
      </c>
      <c r="AK2715" s="49">
        <f>IFERROR(IF(OR($W2715&lt;&gt;"Ja",VLOOKUP($C2715,Listen!$A$2:$F$45,6,0)="Nein"),$AC2715,$AB2715),0)</f>
        <v>0</v>
      </c>
      <c r="AL2715" s="51">
        <f t="shared" si="888"/>
        <v>0</v>
      </c>
      <c r="AM2715" s="296">
        <f>IFERROR(IF(VLOOKUP($C2715,Listen!$A$2:$F$45,6,0)="Ja",MAX(BC2715:BD2715),D_SAV!$BC2715),0)</f>
        <v>0</v>
      </c>
      <c r="AN2715" s="51">
        <f t="shared" si="889"/>
        <v>0</v>
      </c>
      <c r="AP2715" s="304">
        <f t="shared" si="890"/>
        <v>0</v>
      </c>
      <c r="AQ2715" s="304">
        <f t="shared" si="891"/>
        <v>0</v>
      </c>
      <c r="AR2715" s="304">
        <f t="shared" si="892"/>
        <v>0</v>
      </c>
      <c r="AS2715" s="304">
        <f t="shared" si="893"/>
        <v>0</v>
      </c>
      <c r="AT2715" s="304">
        <f t="shared" si="894"/>
        <v>0</v>
      </c>
      <c r="AU2715" s="304">
        <f t="shared" si="895"/>
        <v>0</v>
      </c>
      <c r="AV2715" s="304">
        <f t="shared" si="896"/>
        <v>0</v>
      </c>
      <c r="AW2715" s="304">
        <f t="shared" si="897"/>
        <v>0</v>
      </c>
      <c r="AX2715" s="304">
        <f t="shared" si="898"/>
        <v>0</v>
      </c>
      <c r="AY2715" s="304">
        <f t="shared" si="899"/>
        <v>0</v>
      </c>
      <c r="AZ2715" s="304">
        <f t="shared" si="900"/>
        <v>0</v>
      </c>
      <c r="BA2715" s="304">
        <f t="shared" si="901"/>
        <v>0</v>
      </c>
      <c r="BB2715" s="304">
        <f t="shared" si="902"/>
        <v>0</v>
      </c>
      <c r="BC2715" s="304">
        <f t="shared" si="903"/>
        <v>0</v>
      </c>
      <c r="BD2715" s="304">
        <f t="shared" si="904"/>
        <v>0</v>
      </c>
      <c r="BE2715" s="304">
        <f>IFERROR(IF(VLOOKUP($C2715,Listen!$A$2:$F$45,6,0)="Ja",BB2715-MAX(BC2715:BD2715),BB2715-BC2715),0)</f>
        <v>0</v>
      </c>
    </row>
    <row r="2716" spans="1:57" x14ac:dyDescent="0.25">
      <c r="A2716" s="320" t="str">
        <f>IF(AND(D2716&lt;&gt;0,C2716&lt;&gt;0,E2716&lt;&gt;0),IF(B2716&lt;&gt;0,CONCATENATE(B2716,"-AGr",VLOOKUP(C2716,Listen!$A$2:$D$45,4,FALSE),"-",D2716,"-",E2716,),CONCATENATE("AGr",VLOOKUP(C2716,Listen!$A$2:$D$45,4,FALSE),"-",D2716,"-",E2716)),"keine vollständige ID")</f>
        <v>keine vollständige ID</v>
      </c>
      <c r="B2716" s="301"/>
      <c r="C2716" s="287"/>
      <c r="D2716" s="34"/>
      <c r="E2716" s="306"/>
      <c r="F2716" s="116"/>
      <c r="G2716" s="17"/>
      <c r="H2716" s="17"/>
      <c r="I2716" s="17"/>
      <c r="J2716" s="17"/>
      <c r="K2716" s="17"/>
      <c r="L2716" s="17"/>
      <c r="M2716" s="17"/>
      <c r="N2716" s="17"/>
      <c r="O2716" s="116"/>
      <c r="P2716" s="117">
        <f>IF(D2716&gt;A_Stammdaten!$B$12,0,SUM(G2716,H2716,J2716,L2716:M2716)-SUM(I2716,K2716,N2716:O2716))</f>
        <v>0</v>
      </c>
      <c r="Q2716" s="17"/>
      <c r="R2716" s="17"/>
      <c r="S2716" s="17"/>
      <c r="T2716" s="17"/>
      <c r="U2716" s="62">
        <f t="shared" si="884"/>
        <v>0</v>
      </c>
      <c r="V2716" s="34"/>
      <c r="W2716" s="34"/>
      <c r="X2716" s="34"/>
      <c r="Y2716" s="34"/>
      <c r="Z2716" s="34"/>
      <c r="AA2716" s="63" t="str">
        <f t="shared" si="885"/>
        <v>-</v>
      </c>
      <c r="AB2716" s="63" t="str">
        <f t="shared" si="886"/>
        <v>-</v>
      </c>
      <c r="AC2716" s="63">
        <f>IF(ISBLANK($C2716),0,VLOOKUP($C2716,Listen!$A$2:$C$45,2,FALSE))</f>
        <v>0</v>
      </c>
      <c r="AD2716" s="63">
        <f>IF(ISBLANK($C2716),0,VLOOKUP($C2716,Listen!$A$2:$C$45,3,FALSE))</f>
        <v>0</v>
      </c>
      <c r="AE2716" s="49">
        <f t="shared" si="887"/>
        <v>0</v>
      </c>
      <c r="AF2716" s="49">
        <f t="shared" si="887"/>
        <v>0</v>
      </c>
      <c r="AG2716" s="49">
        <f>IFERROR(IF(OR($V2716&lt;&gt;"Ja",VLOOKUP($C2716,Listen!$A$2:$F$45,5,0)="Nein",D2716&lt;IF(C2716="LNG Anbindungsanlagen gemäß separater Festlegung",2022,2023)),$AC2716,$AA2716),0)</f>
        <v>0</v>
      </c>
      <c r="AH2716" s="49">
        <f>IFERROR(IF(OR($V2716&lt;&gt;"Ja",VLOOKUP($C2716,Listen!$A$2:$F$45,5,0)="Nein",D2716&lt;IF(C2716="LNG Anbindungsanlagen gemäß separater Festlegung",2022,2023)),$AC2716,$AA2716),0)</f>
        <v>0</v>
      </c>
      <c r="AI2716" s="49">
        <f>IFERROR(IF(OR($W2716&lt;&gt;"Ja",VLOOKUP($C2716,Listen!$A$2:$F$45,6,0)="Nein"),$AC2716,$AB2716),0)</f>
        <v>0</v>
      </c>
      <c r="AJ2716" s="49">
        <f>IFERROR(IF(OR($W2716&lt;&gt;"Ja",VLOOKUP($C2716,Listen!$A$2:$F$45,6,0)="Nein"),$AC2716,$AB2716),0)</f>
        <v>0</v>
      </c>
      <c r="AK2716" s="49">
        <f>IFERROR(IF(OR($W2716&lt;&gt;"Ja",VLOOKUP($C2716,Listen!$A$2:$F$45,6,0)="Nein"),$AC2716,$AB2716),0)</f>
        <v>0</v>
      </c>
      <c r="AL2716" s="51">
        <f t="shared" si="888"/>
        <v>0</v>
      </c>
      <c r="AM2716" s="296">
        <f>IFERROR(IF(VLOOKUP($C2716,Listen!$A$2:$F$45,6,0)="Ja",MAX(BC2716:BD2716),D_SAV!$BC2716),0)</f>
        <v>0</v>
      </c>
      <c r="AN2716" s="51">
        <f t="shared" si="889"/>
        <v>0</v>
      </c>
      <c r="AP2716" s="304">
        <f t="shared" si="890"/>
        <v>0</v>
      </c>
      <c r="AQ2716" s="304">
        <f t="shared" si="891"/>
        <v>0</v>
      </c>
      <c r="AR2716" s="304">
        <f t="shared" si="892"/>
        <v>0</v>
      </c>
      <c r="AS2716" s="304">
        <f t="shared" si="893"/>
        <v>0</v>
      </c>
      <c r="AT2716" s="304">
        <f t="shared" si="894"/>
        <v>0</v>
      </c>
      <c r="AU2716" s="304">
        <f t="shared" si="895"/>
        <v>0</v>
      </c>
      <c r="AV2716" s="304">
        <f t="shared" si="896"/>
        <v>0</v>
      </c>
      <c r="AW2716" s="304">
        <f t="shared" si="897"/>
        <v>0</v>
      </c>
      <c r="AX2716" s="304">
        <f t="shared" si="898"/>
        <v>0</v>
      </c>
      <c r="AY2716" s="304">
        <f t="shared" si="899"/>
        <v>0</v>
      </c>
      <c r="AZ2716" s="304">
        <f t="shared" si="900"/>
        <v>0</v>
      </c>
      <c r="BA2716" s="304">
        <f t="shared" si="901"/>
        <v>0</v>
      </c>
      <c r="BB2716" s="304">
        <f t="shared" si="902"/>
        <v>0</v>
      </c>
      <c r="BC2716" s="304">
        <f t="shared" si="903"/>
        <v>0</v>
      </c>
      <c r="BD2716" s="304">
        <f t="shared" si="904"/>
        <v>0</v>
      </c>
      <c r="BE2716" s="304">
        <f>IFERROR(IF(VLOOKUP($C2716,Listen!$A$2:$F$45,6,0)="Ja",BB2716-MAX(BC2716:BD2716),BB2716-BC2716),0)</f>
        <v>0</v>
      </c>
    </row>
    <row r="2717" spans="1:57" x14ac:dyDescent="0.25">
      <c r="A2717" s="320" t="str">
        <f>IF(AND(D2717&lt;&gt;0,C2717&lt;&gt;0,E2717&lt;&gt;0),IF(B2717&lt;&gt;0,CONCATENATE(B2717,"-AGr",VLOOKUP(C2717,Listen!$A$2:$D$45,4,FALSE),"-",D2717,"-",E2717,),CONCATENATE("AGr",VLOOKUP(C2717,Listen!$A$2:$D$45,4,FALSE),"-",D2717,"-",E2717)),"keine vollständige ID")</f>
        <v>keine vollständige ID</v>
      </c>
      <c r="B2717" s="301"/>
      <c r="C2717" s="287"/>
      <c r="D2717" s="34"/>
      <c r="E2717" s="306"/>
      <c r="F2717" s="116"/>
      <c r="G2717" s="17"/>
      <c r="H2717" s="17"/>
      <c r="I2717" s="17"/>
      <c r="J2717" s="17"/>
      <c r="K2717" s="17"/>
      <c r="L2717" s="17"/>
      <c r="M2717" s="17"/>
      <c r="N2717" s="17"/>
      <c r="O2717" s="116"/>
      <c r="P2717" s="117">
        <f>IF(D2717&gt;A_Stammdaten!$B$12,0,SUM(G2717,H2717,J2717,L2717:M2717)-SUM(I2717,K2717,N2717:O2717))</f>
        <v>0</v>
      </c>
      <c r="Q2717" s="17"/>
      <c r="R2717" s="17"/>
      <c r="S2717" s="17"/>
      <c r="T2717" s="17"/>
      <c r="U2717" s="62">
        <f t="shared" si="884"/>
        <v>0</v>
      </c>
      <c r="V2717" s="34"/>
      <c r="W2717" s="34"/>
      <c r="X2717" s="34"/>
      <c r="Y2717" s="34"/>
      <c r="Z2717" s="34"/>
      <c r="AA2717" s="63" t="str">
        <f t="shared" si="885"/>
        <v>-</v>
      </c>
      <c r="AB2717" s="63" t="str">
        <f t="shared" si="886"/>
        <v>-</v>
      </c>
      <c r="AC2717" s="63">
        <f>IF(ISBLANK($C2717),0,VLOOKUP($C2717,Listen!$A$2:$C$45,2,FALSE))</f>
        <v>0</v>
      </c>
      <c r="AD2717" s="63">
        <f>IF(ISBLANK($C2717),0,VLOOKUP($C2717,Listen!$A$2:$C$45,3,FALSE))</f>
        <v>0</v>
      </c>
      <c r="AE2717" s="49">
        <f t="shared" si="887"/>
        <v>0</v>
      </c>
      <c r="AF2717" s="49">
        <f t="shared" si="887"/>
        <v>0</v>
      </c>
      <c r="AG2717" s="49">
        <f>IFERROR(IF(OR($V2717&lt;&gt;"Ja",VLOOKUP($C2717,Listen!$A$2:$F$45,5,0)="Nein",D2717&lt;IF(C2717="LNG Anbindungsanlagen gemäß separater Festlegung",2022,2023)),$AC2717,$AA2717),0)</f>
        <v>0</v>
      </c>
      <c r="AH2717" s="49">
        <f>IFERROR(IF(OR($V2717&lt;&gt;"Ja",VLOOKUP($C2717,Listen!$A$2:$F$45,5,0)="Nein",D2717&lt;IF(C2717="LNG Anbindungsanlagen gemäß separater Festlegung",2022,2023)),$AC2717,$AA2717),0)</f>
        <v>0</v>
      </c>
      <c r="AI2717" s="49">
        <f>IFERROR(IF(OR($W2717&lt;&gt;"Ja",VLOOKUP($C2717,Listen!$A$2:$F$45,6,0)="Nein"),$AC2717,$AB2717),0)</f>
        <v>0</v>
      </c>
      <c r="AJ2717" s="49">
        <f>IFERROR(IF(OR($W2717&lt;&gt;"Ja",VLOOKUP($C2717,Listen!$A$2:$F$45,6,0)="Nein"),$AC2717,$AB2717),0)</f>
        <v>0</v>
      </c>
      <c r="AK2717" s="49">
        <f>IFERROR(IF(OR($W2717&lt;&gt;"Ja",VLOOKUP($C2717,Listen!$A$2:$F$45,6,0)="Nein"),$AC2717,$AB2717),0)</f>
        <v>0</v>
      </c>
      <c r="AL2717" s="51">
        <f t="shared" si="888"/>
        <v>0</v>
      </c>
      <c r="AM2717" s="296">
        <f>IFERROR(IF(VLOOKUP($C2717,Listen!$A$2:$F$45,6,0)="Ja",MAX(BC2717:BD2717),D_SAV!$BC2717),0)</f>
        <v>0</v>
      </c>
      <c r="AN2717" s="51">
        <f t="shared" si="889"/>
        <v>0</v>
      </c>
      <c r="AP2717" s="304">
        <f t="shared" si="890"/>
        <v>0</v>
      </c>
      <c r="AQ2717" s="304">
        <f t="shared" si="891"/>
        <v>0</v>
      </c>
      <c r="AR2717" s="304">
        <f t="shared" si="892"/>
        <v>0</v>
      </c>
      <c r="AS2717" s="304">
        <f t="shared" si="893"/>
        <v>0</v>
      </c>
      <c r="AT2717" s="304">
        <f t="shared" si="894"/>
        <v>0</v>
      </c>
      <c r="AU2717" s="304">
        <f t="shared" si="895"/>
        <v>0</v>
      </c>
      <c r="AV2717" s="304">
        <f t="shared" si="896"/>
        <v>0</v>
      </c>
      <c r="AW2717" s="304">
        <f t="shared" si="897"/>
        <v>0</v>
      </c>
      <c r="AX2717" s="304">
        <f t="shared" si="898"/>
        <v>0</v>
      </c>
      <c r="AY2717" s="304">
        <f t="shared" si="899"/>
        <v>0</v>
      </c>
      <c r="AZ2717" s="304">
        <f t="shared" si="900"/>
        <v>0</v>
      </c>
      <c r="BA2717" s="304">
        <f t="shared" si="901"/>
        <v>0</v>
      </c>
      <c r="BB2717" s="304">
        <f t="shared" si="902"/>
        <v>0</v>
      </c>
      <c r="BC2717" s="304">
        <f t="shared" si="903"/>
        <v>0</v>
      </c>
      <c r="BD2717" s="304">
        <f t="shared" si="904"/>
        <v>0</v>
      </c>
      <c r="BE2717" s="304">
        <f>IFERROR(IF(VLOOKUP($C2717,Listen!$A$2:$F$45,6,0)="Ja",BB2717-MAX(BC2717:BD2717),BB2717-BC2717),0)</f>
        <v>0</v>
      </c>
    </row>
    <row r="2718" spans="1:57" x14ac:dyDescent="0.25">
      <c r="A2718" s="320" t="str">
        <f>IF(AND(D2718&lt;&gt;0,C2718&lt;&gt;0,E2718&lt;&gt;0),IF(B2718&lt;&gt;0,CONCATENATE(B2718,"-AGr",VLOOKUP(C2718,Listen!$A$2:$D$45,4,FALSE),"-",D2718,"-",E2718,),CONCATENATE("AGr",VLOOKUP(C2718,Listen!$A$2:$D$45,4,FALSE),"-",D2718,"-",E2718)),"keine vollständige ID")</f>
        <v>keine vollständige ID</v>
      </c>
      <c r="B2718" s="301"/>
      <c r="C2718" s="287"/>
      <c r="D2718" s="34"/>
      <c r="E2718" s="306"/>
      <c r="F2718" s="116"/>
      <c r="G2718" s="17"/>
      <c r="H2718" s="17"/>
      <c r="I2718" s="17"/>
      <c r="J2718" s="17"/>
      <c r="K2718" s="17"/>
      <c r="L2718" s="17"/>
      <c r="M2718" s="17"/>
      <c r="N2718" s="17"/>
      <c r="O2718" s="116"/>
      <c r="P2718" s="117">
        <f>IF(D2718&gt;A_Stammdaten!$B$12,0,SUM(G2718,H2718,J2718,L2718:M2718)-SUM(I2718,K2718,N2718:O2718))</f>
        <v>0</v>
      </c>
      <c r="Q2718" s="17"/>
      <c r="R2718" s="17"/>
      <c r="S2718" s="17"/>
      <c r="T2718" s="17"/>
      <c r="U2718" s="62">
        <f t="shared" si="884"/>
        <v>0</v>
      </c>
      <c r="V2718" s="34"/>
      <c r="W2718" s="34"/>
      <c r="X2718" s="34"/>
      <c r="Y2718" s="34"/>
      <c r="Z2718" s="34"/>
      <c r="AA2718" s="63" t="str">
        <f t="shared" si="885"/>
        <v>-</v>
      </c>
      <c r="AB2718" s="63" t="str">
        <f t="shared" si="886"/>
        <v>-</v>
      </c>
      <c r="AC2718" s="63">
        <f>IF(ISBLANK($C2718),0,VLOOKUP($C2718,Listen!$A$2:$C$45,2,FALSE))</f>
        <v>0</v>
      </c>
      <c r="AD2718" s="63">
        <f>IF(ISBLANK($C2718),0,VLOOKUP($C2718,Listen!$A$2:$C$45,3,FALSE))</f>
        <v>0</v>
      </c>
      <c r="AE2718" s="49">
        <f t="shared" si="887"/>
        <v>0</v>
      </c>
      <c r="AF2718" s="49">
        <f t="shared" si="887"/>
        <v>0</v>
      </c>
      <c r="AG2718" s="49">
        <f>IFERROR(IF(OR($V2718&lt;&gt;"Ja",VLOOKUP($C2718,Listen!$A$2:$F$45,5,0)="Nein",D2718&lt;IF(C2718="LNG Anbindungsanlagen gemäß separater Festlegung",2022,2023)),$AC2718,$AA2718),0)</f>
        <v>0</v>
      </c>
      <c r="AH2718" s="49">
        <f>IFERROR(IF(OR($V2718&lt;&gt;"Ja",VLOOKUP($C2718,Listen!$A$2:$F$45,5,0)="Nein",D2718&lt;IF(C2718="LNG Anbindungsanlagen gemäß separater Festlegung",2022,2023)),$AC2718,$AA2718),0)</f>
        <v>0</v>
      </c>
      <c r="AI2718" s="49">
        <f>IFERROR(IF(OR($W2718&lt;&gt;"Ja",VLOOKUP($C2718,Listen!$A$2:$F$45,6,0)="Nein"),$AC2718,$AB2718),0)</f>
        <v>0</v>
      </c>
      <c r="AJ2718" s="49">
        <f>IFERROR(IF(OR($W2718&lt;&gt;"Ja",VLOOKUP($C2718,Listen!$A$2:$F$45,6,0)="Nein"),$AC2718,$AB2718),0)</f>
        <v>0</v>
      </c>
      <c r="AK2718" s="49">
        <f>IFERROR(IF(OR($W2718&lt;&gt;"Ja",VLOOKUP($C2718,Listen!$A$2:$F$45,6,0)="Nein"),$AC2718,$AB2718),0)</f>
        <v>0</v>
      </c>
      <c r="AL2718" s="51">
        <f t="shared" si="888"/>
        <v>0</v>
      </c>
      <c r="AM2718" s="296">
        <f>IFERROR(IF(VLOOKUP($C2718,Listen!$A$2:$F$45,6,0)="Ja",MAX(BC2718:BD2718),D_SAV!$BC2718),0)</f>
        <v>0</v>
      </c>
      <c r="AN2718" s="51">
        <f t="shared" si="889"/>
        <v>0</v>
      </c>
      <c r="AP2718" s="304">
        <f t="shared" si="890"/>
        <v>0</v>
      </c>
      <c r="AQ2718" s="304">
        <f t="shared" si="891"/>
        <v>0</v>
      </c>
      <c r="AR2718" s="304">
        <f t="shared" si="892"/>
        <v>0</v>
      </c>
      <c r="AS2718" s="304">
        <f t="shared" si="893"/>
        <v>0</v>
      </c>
      <c r="AT2718" s="304">
        <f t="shared" si="894"/>
        <v>0</v>
      </c>
      <c r="AU2718" s="304">
        <f t="shared" si="895"/>
        <v>0</v>
      </c>
      <c r="AV2718" s="304">
        <f t="shared" si="896"/>
        <v>0</v>
      </c>
      <c r="AW2718" s="304">
        <f t="shared" si="897"/>
        <v>0</v>
      </c>
      <c r="AX2718" s="304">
        <f t="shared" si="898"/>
        <v>0</v>
      </c>
      <c r="AY2718" s="304">
        <f t="shared" si="899"/>
        <v>0</v>
      </c>
      <c r="AZ2718" s="304">
        <f t="shared" si="900"/>
        <v>0</v>
      </c>
      <c r="BA2718" s="304">
        <f t="shared" si="901"/>
        <v>0</v>
      </c>
      <c r="BB2718" s="304">
        <f t="shared" si="902"/>
        <v>0</v>
      </c>
      <c r="BC2718" s="304">
        <f t="shared" si="903"/>
        <v>0</v>
      </c>
      <c r="BD2718" s="304">
        <f t="shared" si="904"/>
        <v>0</v>
      </c>
      <c r="BE2718" s="304">
        <f>IFERROR(IF(VLOOKUP($C2718,Listen!$A$2:$F$45,6,0)="Ja",BB2718-MAX(BC2718:BD2718),BB2718-BC2718),0)</f>
        <v>0</v>
      </c>
    </row>
    <row r="2719" spans="1:57" x14ac:dyDescent="0.25">
      <c r="A2719" s="320" t="str">
        <f>IF(AND(D2719&lt;&gt;0,C2719&lt;&gt;0,E2719&lt;&gt;0),IF(B2719&lt;&gt;0,CONCATENATE(B2719,"-AGr",VLOOKUP(C2719,Listen!$A$2:$D$45,4,FALSE),"-",D2719,"-",E2719,),CONCATENATE("AGr",VLOOKUP(C2719,Listen!$A$2:$D$45,4,FALSE),"-",D2719,"-",E2719)),"keine vollständige ID")</f>
        <v>keine vollständige ID</v>
      </c>
      <c r="B2719" s="301"/>
      <c r="C2719" s="287"/>
      <c r="D2719" s="34"/>
      <c r="E2719" s="306"/>
      <c r="F2719" s="116"/>
      <c r="G2719" s="17"/>
      <c r="H2719" s="17"/>
      <c r="I2719" s="17"/>
      <c r="J2719" s="17"/>
      <c r="K2719" s="17"/>
      <c r="L2719" s="17"/>
      <c r="M2719" s="17"/>
      <c r="N2719" s="17"/>
      <c r="O2719" s="116"/>
      <c r="P2719" s="117">
        <f>IF(D2719&gt;A_Stammdaten!$B$12,0,SUM(G2719,H2719,J2719,L2719:M2719)-SUM(I2719,K2719,N2719:O2719))</f>
        <v>0</v>
      </c>
      <c r="Q2719" s="17"/>
      <c r="R2719" s="17"/>
      <c r="S2719" s="17"/>
      <c r="T2719" s="17"/>
      <c r="U2719" s="62">
        <f t="shared" si="884"/>
        <v>0</v>
      </c>
      <c r="V2719" s="34"/>
      <c r="W2719" s="34"/>
      <c r="X2719" s="34"/>
      <c r="Y2719" s="34"/>
      <c r="Z2719" s="34"/>
      <c r="AA2719" s="63" t="str">
        <f t="shared" si="885"/>
        <v>-</v>
      </c>
      <c r="AB2719" s="63" t="str">
        <f t="shared" si="886"/>
        <v>-</v>
      </c>
      <c r="AC2719" s="63">
        <f>IF(ISBLANK($C2719),0,VLOOKUP($C2719,Listen!$A$2:$C$45,2,FALSE))</f>
        <v>0</v>
      </c>
      <c r="AD2719" s="63">
        <f>IF(ISBLANK($C2719),0,VLOOKUP($C2719,Listen!$A$2:$C$45,3,FALSE))</f>
        <v>0</v>
      </c>
      <c r="AE2719" s="49">
        <f t="shared" si="887"/>
        <v>0</v>
      </c>
      <c r="AF2719" s="49">
        <f t="shared" si="887"/>
        <v>0</v>
      </c>
      <c r="AG2719" s="49">
        <f>IFERROR(IF(OR($V2719&lt;&gt;"Ja",VLOOKUP($C2719,Listen!$A$2:$F$45,5,0)="Nein",D2719&lt;IF(C2719="LNG Anbindungsanlagen gemäß separater Festlegung",2022,2023)),$AC2719,$AA2719),0)</f>
        <v>0</v>
      </c>
      <c r="AH2719" s="49">
        <f>IFERROR(IF(OR($V2719&lt;&gt;"Ja",VLOOKUP($C2719,Listen!$A$2:$F$45,5,0)="Nein",D2719&lt;IF(C2719="LNG Anbindungsanlagen gemäß separater Festlegung",2022,2023)),$AC2719,$AA2719),0)</f>
        <v>0</v>
      </c>
      <c r="AI2719" s="49">
        <f>IFERROR(IF(OR($W2719&lt;&gt;"Ja",VLOOKUP($C2719,Listen!$A$2:$F$45,6,0)="Nein"),$AC2719,$AB2719),0)</f>
        <v>0</v>
      </c>
      <c r="AJ2719" s="49">
        <f>IFERROR(IF(OR($W2719&lt;&gt;"Ja",VLOOKUP($C2719,Listen!$A$2:$F$45,6,0)="Nein"),$AC2719,$AB2719),0)</f>
        <v>0</v>
      </c>
      <c r="AK2719" s="49">
        <f>IFERROR(IF(OR($W2719&lt;&gt;"Ja",VLOOKUP($C2719,Listen!$A$2:$F$45,6,0)="Nein"),$AC2719,$AB2719),0)</f>
        <v>0</v>
      </c>
      <c r="AL2719" s="51">
        <f t="shared" si="888"/>
        <v>0</v>
      </c>
      <c r="AM2719" s="296">
        <f>IFERROR(IF(VLOOKUP($C2719,Listen!$A$2:$F$45,6,0)="Ja",MAX(BC2719:BD2719),D_SAV!$BC2719),0)</f>
        <v>0</v>
      </c>
      <c r="AN2719" s="51">
        <f t="shared" si="889"/>
        <v>0</v>
      </c>
      <c r="AP2719" s="304">
        <f t="shared" si="890"/>
        <v>0</v>
      </c>
      <c r="AQ2719" s="304">
        <f t="shared" si="891"/>
        <v>0</v>
      </c>
      <c r="AR2719" s="304">
        <f t="shared" si="892"/>
        <v>0</v>
      </c>
      <c r="AS2719" s="304">
        <f t="shared" si="893"/>
        <v>0</v>
      </c>
      <c r="AT2719" s="304">
        <f t="shared" si="894"/>
        <v>0</v>
      </c>
      <c r="AU2719" s="304">
        <f t="shared" si="895"/>
        <v>0</v>
      </c>
      <c r="AV2719" s="304">
        <f t="shared" si="896"/>
        <v>0</v>
      </c>
      <c r="AW2719" s="304">
        <f t="shared" si="897"/>
        <v>0</v>
      </c>
      <c r="AX2719" s="304">
        <f t="shared" si="898"/>
        <v>0</v>
      </c>
      <c r="AY2719" s="304">
        <f t="shared" si="899"/>
        <v>0</v>
      </c>
      <c r="AZ2719" s="304">
        <f t="shared" si="900"/>
        <v>0</v>
      </c>
      <c r="BA2719" s="304">
        <f t="shared" si="901"/>
        <v>0</v>
      </c>
      <c r="BB2719" s="304">
        <f t="shared" si="902"/>
        <v>0</v>
      </c>
      <c r="BC2719" s="304">
        <f t="shared" si="903"/>
        <v>0</v>
      </c>
      <c r="BD2719" s="304">
        <f t="shared" si="904"/>
        <v>0</v>
      </c>
      <c r="BE2719" s="304">
        <f>IFERROR(IF(VLOOKUP($C2719,Listen!$A$2:$F$45,6,0)="Ja",BB2719-MAX(BC2719:BD2719),BB2719-BC2719),0)</f>
        <v>0</v>
      </c>
    </row>
    <row r="2720" spans="1:57" x14ac:dyDescent="0.25">
      <c r="A2720" s="320" t="str">
        <f>IF(AND(D2720&lt;&gt;0,C2720&lt;&gt;0,E2720&lt;&gt;0),IF(B2720&lt;&gt;0,CONCATENATE(B2720,"-AGr",VLOOKUP(C2720,Listen!$A$2:$D$45,4,FALSE),"-",D2720,"-",E2720,),CONCATENATE("AGr",VLOOKUP(C2720,Listen!$A$2:$D$45,4,FALSE),"-",D2720,"-",E2720)),"keine vollständige ID")</f>
        <v>keine vollständige ID</v>
      </c>
      <c r="B2720" s="301"/>
      <c r="C2720" s="287"/>
      <c r="D2720" s="34"/>
      <c r="E2720" s="306"/>
      <c r="F2720" s="116"/>
      <c r="G2720" s="17"/>
      <c r="H2720" s="17"/>
      <c r="I2720" s="17"/>
      <c r="J2720" s="17"/>
      <c r="K2720" s="17"/>
      <c r="L2720" s="17"/>
      <c r="M2720" s="17"/>
      <c r="N2720" s="17"/>
      <c r="O2720" s="116"/>
      <c r="P2720" s="117">
        <f>IF(D2720&gt;A_Stammdaten!$B$12,0,SUM(G2720,H2720,J2720,L2720:M2720)-SUM(I2720,K2720,N2720:O2720))</f>
        <v>0</v>
      </c>
      <c r="Q2720" s="17"/>
      <c r="R2720" s="17"/>
      <c r="S2720" s="17"/>
      <c r="T2720" s="17"/>
      <c r="U2720" s="62">
        <f t="shared" si="884"/>
        <v>0</v>
      </c>
      <c r="V2720" s="34"/>
      <c r="W2720" s="34"/>
      <c r="X2720" s="34"/>
      <c r="Y2720" s="34"/>
      <c r="Z2720" s="34"/>
      <c r="AA2720" s="63" t="str">
        <f t="shared" si="885"/>
        <v>-</v>
      </c>
      <c r="AB2720" s="63" t="str">
        <f t="shared" si="886"/>
        <v>-</v>
      </c>
      <c r="AC2720" s="63">
        <f>IF(ISBLANK($C2720),0,VLOOKUP($C2720,Listen!$A$2:$C$45,2,FALSE))</f>
        <v>0</v>
      </c>
      <c r="AD2720" s="63">
        <f>IF(ISBLANK($C2720),0,VLOOKUP($C2720,Listen!$A$2:$C$45,3,FALSE))</f>
        <v>0</v>
      </c>
      <c r="AE2720" s="49">
        <f t="shared" si="887"/>
        <v>0</v>
      </c>
      <c r="AF2720" s="49">
        <f t="shared" si="887"/>
        <v>0</v>
      </c>
      <c r="AG2720" s="49">
        <f>IFERROR(IF(OR($V2720&lt;&gt;"Ja",VLOOKUP($C2720,Listen!$A$2:$F$45,5,0)="Nein",D2720&lt;IF(C2720="LNG Anbindungsanlagen gemäß separater Festlegung",2022,2023)),$AC2720,$AA2720),0)</f>
        <v>0</v>
      </c>
      <c r="AH2720" s="49">
        <f>IFERROR(IF(OR($V2720&lt;&gt;"Ja",VLOOKUP($C2720,Listen!$A$2:$F$45,5,0)="Nein",D2720&lt;IF(C2720="LNG Anbindungsanlagen gemäß separater Festlegung",2022,2023)),$AC2720,$AA2720),0)</f>
        <v>0</v>
      </c>
      <c r="AI2720" s="49">
        <f>IFERROR(IF(OR($W2720&lt;&gt;"Ja",VLOOKUP($C2720,Listen!$A$2:$F$45,6,0)="Nein"),$AC2720,$AB2720),0)</f>
        <v>0</v>
      </c>
      <c r="AJ2720" s="49">
        <f>IFERROR(IF(OR($W2720&lt;&gt;"Ja",VLOOKUP($C2720,Listen!$A$2:$F$45,6,0)="Nein"),$AC2720,$AB2720),0)</f>
        <v>0</v>
      </c>
      <c r="AK2720" s="49">
        <f>IFERROR(IF(OR($W2720&lt;&gt;"Ja",VLOOKUP($C2720,Listen!$A$2:$F$45,6,0)="Nein"),$AC2720,$AB2720),0)</f>
        <v>0</v>
      </c>
      <c r="AL2720" s="51">
        <f t="shared" si="888"/>
        <v>0</v>
      </c>
      <c r="AM2720" s="296">
        <f>IFERROR(IF(VLOOKUP($C2720,Listen!$A$2:$F$45,6,0)="Ja",MAX(BC2720:BD2720),D_SAV!$BC2720),0)</f>
        <v>0</v>
      </c>
      <c r="AN2720" s="51">
        <f t="shared" si="889"/>
        <v>0</v>
      </c>
      <c r="AP2720" s="304">
        <f t="shared" si="890"/>
        <v>0</v>
      </c>
      <c r="AQ2720" s="304">
        <f t="shared" si="891"/>
        <v>0</v>
      </c>
      <c r="AR2720" s="304">
        <f t="shared" si="892"/>
        <v>0</v>
      </c>
      <c r="AS2720" s="304">
        <f t="shared" si="893"/>
        <v>0</v>
      </c>
      <c r="AT2720" s="304">
        <f t="shared" si="894"/>
        <v>0</v>
      </c>
      <c r="AU2720" s="304">
        <f t="shared" si="895"/>
        <v>0</v>
      </c>
      <c r="AV2720" s="304">
        <f t="shared" si="896"/>
        <v>0</v>
      </c>
      <c r="AW2720" s="304">
        <f t="shared" si="897"/>
        <v>0</v>
      </c>
      <c r="AX2720" s="304">
        <f t="shared" si="898"/>
        <v>0</v>
      </c>
      <c r="AY2720" s="304">
        <f t="shared" si="899"/>
        <v>0</v>
      </c>
      <c r="AZ2720" s="304">
        <f t="shared" si="900"/>
        <v>0</v>
      </c>
      <c r="BA2720" s="304">
        <f t="shared" si="901"/>
        <v>0</v>
      </c>
      <c r="BB2720" s="304">
        <f t="shared" si="902"/>
        <v>0</v>
      </c>
      <c r="BC2720" s="304">
        <f t="shared" si="903"/>
        <v>0</v>
      </c>
      <c r="BD2720" s="304">
        <f t="shared" si="904"/>
        <v>0</v>
      </c>
      <c r="BE2720" s="304">
        <f>IFERROR(IF(VLOOKUP($C2720,Listen!$A$2:$F$45,6,0)="Ja",BB2720-MAX(BC2720:BD2720),BB2720-BC2720),0)</f>
        <v>0</v>
      </c>
    </row>
    <row r="2721" spans="1:57" x14ac:dyDescent="0.25">
      <c r="A2721" s="320" t="str">
        <f>IF(AND(D2721&lt;&gt;0,C2721&lt;&gt;0,E2721&lt;&gt;0),IF(B2721&lt;&gt;0,CONCATENATE(B2721,"-AGr",VLOOKUP(C2721,Listen!$A$2:$D$45,4,FALSE),"-",D2721,"-",E2721,),CONCATENATE("AGr",VLOOKUP(C2721,Listen!$A$2:$D$45,4,FALSE),"-",D2721,"-",E2721)),"keine vollständige ID")</f>
        <v>keine vollständige ID</v>
      </c>
      <c r="B2721" s="301"/>
      <c r="C2721" s="287"/>
      <c r="D2721" s="34"/>
      <c r="E2721" s="306"/>
      <c r="F2721" s="116"/>
      <c r="G2721" s="17"/>
      <c r="H2721" s="17"/>
      <c r="I2721" s="17"/>
      <c r="J2721" s="17"/>
      <c r="K2721" s="17"/>
      <c r="L2721" s="17"/>
      <c r="M2721" s="17"/>
      <c r="N2721" s="17"/>
      <c r="O2721" s="116"/>
      <c r="P2721" s="117">
        <f>IF(D2721&gt;A_Stammdaten!$B$12,0,SUM(G2721,H2721,J2721,L2721:M2721)-SUM(I2721,K2721,N2721:O2721))</f>
        <v>0</v>
      </c>
      <c r="Q2721" s="17"/>
      <c r="R2721" s="17"/>
      <c r="S2721" s="17"/>
      <c r="T2721" s="17"/>
      <c r="U2721" s="62">
        <f t="shared" si="884"/>
        <v>0</v>
      </c>
      <c r="V2721" s="34"/>
      <c r="W2721" s="34"/>
      <c r="X2721" s="34"/>
      <c r="Y2721" s="34"/>
      <c r="Z2721" s="34"/>
      <c r="AA2721" s="63" t="str">
        <f t="shared" si="885"/>
        <v>-</v>
      </c>
      <c r="AB2721" s="63" t="str">
        <f t="shared" si="886"/>
        <v>-</v>
      </c>
      <c r="AC2721" s="63">
        <f>IF(ISBLANK($C2721),0,VLOOKUP($C2721,Listen!$A$2:$C$45,2,FALSE))</f>
        <v>0</v>
      </c>
      <c r="AD2721" s="63">
        <f>IF(ISBLANK($C2721),0,VLOOKUP($C2721,Listen!$A$2:$C$45,3,FALSE))</f>
        <v>0</v>
      </c>
      <c r="AE2721" s="49">
        <f t="shared" si="887"/>
        <v>0</v>
      </c>
      <c r="AF2721" s="49">
        <f t="shared" si="887"/>
        <v>0</v>
      </c>
      <c r="AG2721" s="49">
        <f>IFERROR(IF(OR($V2721&lt;&gt;"Ja",VLOOKUP($C2721,Listen!$A$2:$F$45,5,0)="Nein",D2721&lt;IF(C2721="LNG Anbindungsanlagen gemäß separater Festlegung",2022,2023)),$AC2721,$AA2721),0)</f>
        <v>0</v>
      </c>
      <c r="AH2721" s="49">
        <f>IFERROR(IF(OR($V2721&lt;&gt;"Ja",VLOOKUP($C2721,Listen!$A$2:$F$45,5,0)="Nein",D2721&lt;IF(C2721="LNG Anbindungsanlagen gemäß separater Festlegung",2022,2023)),$AC2721,$AA2721),0)</f>
        <v>0</v>
      </c>
      <c r="AI2721" s="49">
        <f>IFERROR(IF(OR($W2721&lt;&gt;"Ja",VLOOKUP($C2721,Listen!$A$2:$F$45,6,0)="Nein"),$AC2721,$AB2721),0)</f>
        <v>0</v>
      </c>
      <c r="AJ2721" s="49">
        <f>IFERROR(IF(OR($W2721&lt;&gt;"Ja",VLOOKUP($C2721,Listen!$A$2:$F$45,6,0)="Nein"),$AC2721,$AB2721),0)</f>
        <v>0</v>
      </c>
      <c r="AK2721" s="49">
        <f>IFERROR(IF(OR($W2721&lt;&gt;"Ja",VLOOKUP($C2721,Listen!$A$2:$F$45,6,0)="Nein"),$AC2721,$AB2721),0)</f>
        <v>0</v>
      </c>
      <c r="AL2721" s="51">
        <f t="shared" si="888"/>
        <v>0</v>
      </c>
      <c r="AM2721" s="296">
        <f>IFERROR(IF(VLOOKUP($C2721,Listen!$A$2:$F$45,6,0)="Ja",MAX(BC2721:BD2721),D_SAV!$BC2721),0)</f>
        <v>0</v>
      </c>
      <c r="AN2721" s="51">
        <f t="shared" si="889"/>
        <v>0</v>
      </c>
      <c r="AP2721" s="304">
        <f t="shared" si="890"/>
        <v>0</v>
      </c>
      <c r="AQ2721" s="304">
        <f t="shared" si="891"/>
        <v>0</v>
      </c>
      <c r="AR2721" s="304">
        <f t="shared" si="892"/>
        <v>0</v>
      </c>
      <c r="AS2721" s="304">
        <f t="shared" si="893"/>
        <v>0</v>
      </c>
      <c r="AT2721" s="304">
        <f t="shared" si="894"/>
        <v>0</v>
      </c>
      <c r="AU2721" s="304">
        <f t="shared" si="895"/>
        <v>0</v>
      </c>
      <c r="AV2721" s="304">
        <f t="shared" si="896"/>
        <v>0</v>
      </c>
      <c r="AW2721" s="304">
        <f t="shared" si="897"/>
        <v>0</v>
      </c>
      <c r="AX2721" s="304">
        <f t="shared" si="898"/>
        <v>0</v>
      </c>
      <c r="AY2721" s="304">
        <f t="shared" si="899"/>
        <v>0</v>
      </c>
      <c r="AZ2721" s="304">
        <f t="shared" si="900"/>
        <v>0</v>
      </c>
      <c r="BA2721" s="304">
        <f t="shared" si="901"/>
        <v>0</v>
      </c>
      <c r="BB2721" s="304">
        <f t="shared" si="902"/>
        <v>0</v>
      </c>
      <c r="BC2721" s="304">
        <f t="shared" si="903"/>
        <v>0</v>
      </c>
      <c r="BD2721" s="304">
        <f t="shared" si="904"/>
        <v>0</v>
      </c>
      <c r="BE2721" s="304">
        <f>IFERROR(IF(VLOOKUP($C2721,Listen!$A$2:$F$45,6,0)="Ja",BB2721-MAX(BC2721:BD2721),BB2721-BC2721),0)</f>
        <v>0</v>
      </c>
    </row>
    <row r="2722" spans="1:57" x14ac:dyDescent="0.25">
      <c r="A2722" s="320" t="str">
        <f>IF(AND(D2722&lt;&gt;0,C2722&lt;&gt;0,E2722&lt;&gt;0),IF(B2722&lt;&gt;0,CONCATENATE(B2722,"-AGr",VLOOKUP(C2722,Listen!$A$2:$D$45,4,FALSE),"-",D2722,"-",E2722,),CONCATENATE("AGr",VLOOKUP(C2722,Listen!$A$2:$D$45,4,FALSE),"-",D2722,"-",E2722)),"keine vollständige ID")</f>
        <v>keine vollständige ID</v>
      </c>
      <c r="B2722" s="301"/>
      <c r="C2722" s="287"/>
      <c r="D2722" s="34"/>
      <c r="E2722" s="306"/>
      <c r="F2722" s="116"/>
      <c r="G2722" s="17"/>
      <c r="H2722" s="17"/>
      <c r="I2722" s="17"/>
      <c r="J2722" s="17"/>
      <c r="K2722" s="17"/>
      <c r="L2722" s="17"/>
      <c r="M2722" s="17"/>
      <c r="N2722" s="17"/>
      <c r="O2722" s="116"/>
      <c r="P2722" s="117">
        <f>IF(D2722&gt;A_Stammdaten!$B$12,0,SUM(G2722,H2722,J2722,L2722:M2722)-SUM(I2722,K2722,N2722:O2722))</f>
        <v>0</v>
      </c>
      <c r="Q2722" s="17"/>
      <c r="R2722" s="17"/>
      <c r="S2722" s="17"/>
      <c r="T2722" s="17"/>
      <c r="U2722" s="62">
        <f t="shared" si="884"/>
        <v>0</v>
      </c>
      <c r="V2722" s="34"/>
      <c r="W2722" s="34"/>
      <c r="X2722" s="34"/>
      <c r="Y2722" s="34"/>
      <c r="Z2722" s="34"/>
      <c r="AA2722" s="63" t="str">
        <f t="shared" si="885"/>
        <v>-</v>
      </c>
      <c r="AB2722" s="63" t="str">
        <f t="shared" si="886"/>
        <v>-</v>
      </c>
      <c r="AC2722" s="63">
        <f>IF(ISBLANK($C2722),0,VLOOKUP($C2722,Listen!$A$2:$C$45,2,FALSE))</f>
        <v>0</v>
      </c>
      <c r="AD2722" s="63">
        <f>IF(ISBLANK($C2722),0,VLOOKUP($C2722,Listen!$A$2:$C$45,3,FALSE))</f>
        <v>0</v>
      </c>
      <c r="AE2722" s="49">
        <f t="shared" si="887"/>
        <v>0</v>
      </c>
      <c r="AF2722" s="49">
        <f t="shared" si="887"/>
        <v>0</v>
      </c>
      <c r="AG2722" s="49">
        <f>IFERROR(IF(OR($V2722&lt;&gt;"Ja",VLOOKUP($C2722,Listen!$A$2:$F$45,5,0)="Nein",D2722&lt;IF(C2722="LNG Anbindungsanlagen gemäß separater Festlegung",2022,2023)),$AC2722,$AA2722),0)</f>
        <v>0</v>
      </c>
      <c r="AH2722" s="49">
        <f>IFERROR(IF(OR($V2722&lt;&gt;"Ja",VLOOKUP($C2722,Listen!$A$2:$F$45,5,0)="Nein",D2722&lt;IF(C2722="LNG Anbindungsanlagen gemäß separater Festlegung",2022,2023)),$AC2722,$AA2722),0)</f>
        <v>0</v>
      </c>
      <c r="AI2722" s="49">
        <f>IFERROR(IF(OR($W2722&lt;&gt;"Ja",VLOOKUP($C2722,Listen!$A$2:$F$45,6,0)="Nein"),$AC2722,$AB2722),0)</f>
        <v>0</v>
      </c>
      <c r="AJ2722" s="49">
        <f>IFERROR(IF(OR($W2722&lt;&gt;"Ja",VLOOKUP($C2722,Listen!$A$2:$F$45,6,0)="Nein"),$AC2722,$AB2722),0)</f>
        <v>0</v>
      </c>
      <c r="AK2722" s="49">
        <f>IFERROR(IF(OR($W2722&lt;&gt;"Ja",VLOOKUP($C2722,Listen!$A$2:$F$45,6,0)="Nein"),$AC2722,$AB2722),0)</f>
        <v>0</v>
      </c>
      <c r="AL2722" s="51">
        <f t="shared" si="888"/>
        <v>0</v>
      </c>
      <c r="AM2722" s="296">
        <f>IFERROR(IF(VLOOKUP($C2722,Listen!$A$2:$F$45,6,0)="Ja",MAX(BC2722:BD2722),D_SAV!$BC2722),0)</f>
        <v>0</v>
      </c>
      <c r="AN2722" s="51">
        <f t="shared" si="889"/>
        <v>0</v>
      </c>
      <c r="AP2722" s="304">
        <f t="shared" si="890"/>
        <v>0</v>
      </c>
      <c r="AQ2722" s="304">
        <f t="shared" si="891"/>
        <v>0</v>
      </c>
      <c r="AR2722" s="304">
        <f t="shared" si="892"/>
        <v>0</v>
      </c>
      <c r="AS2722" s="304">
        <f t="shared" si="893"/>
        <v>0</v>
      </c>
      <c r="AT2722" s="304">
        <f t="shared" si="894"/>
        <v>0</v>
      </c>
      <c r="AU2722" s="304">
        <f t="shared" si="895"/>
        <v>0</v>
      </c>
      <c r="AV2722" s="304">
        <f t="shared" si="896"/>
        <v>0</v>
      </c>
      <c r="AW2722" s="304">
        <f t="shared" si="897"/>
        <v>0</v>
      </c>
      <c r="AX2722" s="304">
        <f t="shared" si="898"/>
        <v>0</v>
      </c>
      <c r="AY2722" s="304">
        <f t="shared" si="899"/>
        <v>0</v>
      </c>
      <c r="AZ2722" s="304">
        <f t="shared" si="900"/>
        <v>0</v>
      </c>
      <c r="BA2722" s="304">
        <f t="shared" si="901"/>
        <v>0</v>
      </c>
      <c r="BB2722" s="304">
        <f t="shared" si="902"/>
        <v>0</v>
      </c>
      <c r="BC2722" s="304">
        <f t="shared" si="903"/>
        <v>0</v>
      </c>
      <c r="BD2722" s="304">
        <f t="shared" si="904"/>
        <v>0</v>
      </c>
      <c r="BE2722" s="304">
        <f>IFERROR(IF(VLOOKUP($C2722,Listen!$A$2:$F$45,6,0)="Ja",BB2722-MAX(BC2722:BD2722),BB2722-BC2722),0)</f>
        <v>0</v>
      </c>
    </row>
    <row r="2723" spans="1:57" x14ac:dyDescent="0.25">
      <c r="A2723" s="320" t="str">
        <f>IF(AND(D2723&lt;&gt;0,C2723&lt;&gt;0,E2723&lt;&gt;0),IF(B2723&lt;&gt;0,CONCATENATE(B2723,"-AGr",VLOOKUP(C2723,Listen!$A$2:$D$45,4,FALSE),"-",D2723,"-",E2723,),CONCATENATE("AGr",VLOOKUP(C2723,Listen!$A$2:$D$45,4,FALSE),"-",D2723,"-",E2723)),"keine vollständige ID")</f>
        <v>keine vollständige ID</v>
      </c>
      <c r="B2723" s="301"/>
      <c r="C2723" s="287"/>
      <c r="D2723" s="34"/>
      <c r="E2723" s="306"/>
      <c r="F2723" s="116"/>
      <c r="G2723" s="17"/>
      <c r="H2723" s="17"/>
      <c r="I2723" s="17"/>
      <c r="J2723" s="17"/>
      <c r="K2723" s="17"/>
      <c r="L2723" s="17"/>
      <c r="M2723" s="17"/>
      <c r="N2723" s="17"/>
      <c r="O2723" s="116"/>
      <c r="P2723" s="117">
        <f>IF(D2723&gt;A_Stammdaten!$B$12,0,SUM(G2723,H2723,J2723,L2723:M2723)-SUM(I2723,K2723,N2723:O2723))</f>
        <v>0</v>
      </c>
      <c r="Q2723" s="17"/>
      <c r="R2723" s="17"/>
      <c r="S2723" s="17"/>
      <c r="T2723" s="17"/>
      <c r="U2723" s="62">
        <f t="shared" si="884"/>
        <v>0</v>
      </c>
      <c r="V2723" s="34"/>
      <c r="W2723" s="34"/>
      <c r="X2723" s="34"/>
      <c r="Y2723" s="34"/>
      <c r="Z2723" s="34"/>
      <c r="AA2723" s="63" t="str">
        <f t="shared" si="885"/>
        <v>-</v>
      </c>
      <c r="AB2723" s="63" t="str">
        <f t="shared" si="886"/>
        <v>-</v>
      </c>
      <c r="AC2723" s="63">
        <f>IF(ISBLANK($C2723),0,VLOOKUP($C2723,Listen!$A$2:$C$45,2,FALSE))</f>
        <v>0</v>
      </c>
      <c r="AD2723" s="63">
        <f>IF(ISBLANK($C2723),0,VLOOKUP($C2723,Listen!$A$2:$C$45,3,FALSE))</f>
        <v>0</v>
      </c>
      <c r="AE2723" s="49">
        <f t="shared" si="887"/>
        <v>0</v>
      </c>
      <c r="AF2723" s="49">
        <f t="shared" si="887"/>
        <v>0</v>
      </c>
      <c r="AG2723" s="49">
        <f>IFERROR(IF(OR($V2723&lt;&gt;"Ja",VLOOKUP($C2723,Listen!$A$2:$F$45,5,0)="Nein",D2723&lt;IF(C2723="LNG Anbindungsanlagen gemäß separater Festlegung",2022,2023)),$AC2723,$AA2723),0)</f>
        <v>0</v>
      </c>
      <c r="AH2723" s="49">
        <f>IFERROR(IF(OR($V2723&lt;&gt;"Ja",VLOOKUP($C2723,Listen!$A$2:$F$45,5,0)="Nein",D2723&lt;IF(C2723="LNG Anbindungsanlagen gemäß separater Festlegung",2022,2023)),$AC2723,$AA2723),0)</f>
        <v>0</v>
      </c>
      <c r="AI2723" s="49">
        <f>IFERROR(IF(OR($W2723&lt;&gt;"Ja",VLOOKUP($C2723,Listen!$A$2:$F$45,6,0)="Nein"),$AC2723,$AB2723),0)</f>
        <v>0</v>
      </c>
      <c r="AJ2723" s="49">
        <f>IFERROR(IF(OR($W2723&lt;&gt;"Ja",VLOOKUP($C2723,Listen!$A$2:$F$45,6,0)="Nein"),$AC2723,$AB2723),0)</f>
        <v>0</v>
      </c>
      <c r="AK2723" s="49">
        <f>IFERROR(IF(OR($W2723&lt;&gt;"Ja",VLOOKUP($C2723,Listen!$A$2:$F$45,6,0)="Nein"),$AC2723,$AB2723),0)</f>
        <v>0</v>
      </c>
      <c r="AL2723" s="51">
        <f t="shared" si="888"/>
        <v>0</v>
      </c>
      <c r="AM2723" s="296">
        <f>IFERROR(IF(VLOOKUP($C2723,Listen!$A$2:$F$45,6,0)="Ja",MAX(BC2723:BD2723),D_SAV!$BC2723),0)</f>
        <v>0</v>
      </c>
      <c r="AN2723" s="51">
        <f t="shared" si="889"/>
        <v>0</v>
      </c>
      <c r="AP2723" s="304">
        <f t="shared" si="890"/>
        <v>0</v>
      </c>
      <c r="AQ2723" s="304">
        <f t="shared" si="891"/>
        <v>0</v>
      </c>
      <c r="AR2723" s="304">
        <f t="shared" si="892"/>
        <v>0</v>
      </c>
      <c r="AS2723" s="304">
        <f t="shared" si="893"/>
        <v>0</v>
      </c>
      <c r="AT2723" s="304">
        <f t="shared" si="894"/>
        <v>0</v>
      </c>
      <c r="AU2723" s="304">
        <f t="shared" si="895"/>
        <v>0</v>
      </c>
      <c r="AV2723" s="304">
        <f t="shared" si="896"/>
        <v>0</v>
      </c>
      <c r="AW2723" s="304">
        <f t="shared" si="897"/>
        <v>0</v>
      </c>
      <c r="AX2723" s="304">
        <f t="shared" si="898"/>
        <v>0</v>
      </c>
      <c r="AY2723" s="304">
        <f t="shared" si="899"/>
        <v>0</v>
      </c>
      <c r="AZ2723" s="304">
        <f t="shared" si="900"/>
        <v>0</v>
      </c>
      <c r="BA2723" s="304">
        <f t="shared" si="901"/>
        <v>0</v>
      </c>
      <c r="BB2723" s="304">
        <f t="shared" si="902"/>
        <v>0</v>
      </c>
      <c r="BC2723" s="304">
        <f t="shared" si="903"/>
        <v>0</v>
      </c>
      <c r="BD2723" s="304">
        <f t="shared" si="904"/>
        <v>0</v>
      </c>
      <c r="BE2723" s="304">
        <f>IFERROR(IF(VLOOKUP($C2723,Listen!$A$2:$F$45,6,0)="Ja",BB2723-MAX(BC2723:BD2723),BB2723-BC2723),0)</f>
        <v>0</v>
      </c>
    </row>
    <row r="2724" spans="1:57" x14ac:dyDescent="0.25">
      <c r="A2724" s="320" t="str">
        <f>IF(AND(D2724&lt;&gt;0,C2724&lt;&gt;0,E2724&lt;&gt;0),IF(B2724&lt;&gt;0,CONCATENATE(B2724,"-AGr",VLOOKUP(C2724,Listen!$A$2:$D$45,4,FALSE),"-",D2724,"-",E2724,),CONCATENATE("AGr",VLOOKUP(C2724,Listen!$A$2:$D$45,4,FALSE),"-",D2724,"-",E2724)),"keine vollständige ID")</f>
        <v>keine vollständige ID</v>
      </c>
      <c r="B2724" s="301"/>
      <c r="C2724" s="287"/>
      <c r="D2724" s="34"/>
      <c r="E2724" s="306"/>
      <c r="F2724" s="116"/>
      <c r="G2724" s="17"/>
      <c r="H2724" s="17"/>
      <c r="I2724" s="17"/>
      <c r="J2724" s="17"/>
      <c r="K2724" s="17"/>
      <c r="L2724" s="17"/>
      <c r="M2724" s="17"/>
      <c r="N2724" s="17"/>
      <c r="O2724" s="116"/>
      <c r="P2724" s="117">
        <f>IF(D2724&gt;A_Stammdaten!$B$12,0,SUM(G2724,H2724,J2724,L2724:M2724)-SUM(I2724,K2724,N2724:O2724))</f>
        <v>0</v>
      </c>
      <c r="Q2724" s="17"/>
      <c r="R2724" s="17"/>
      <c r="S2724" s="17"/>
      <c r="T2724" s="17"/>
      <c r="U2724" s="62">
        <f t="shared" si="884"/>
        <v>0</v>
      </c>
      <c r="V2724" s="34"/>
      <c r="W2724" s="34"/>
      <c r="X2724" s="34"/>
      <c r="Y2724" s="34"/>
      <c r="Z2724" s="34"/>
      <c r="AA2724" s="63" t="str">
        <f t="shared" si="885"/>
        <v>-</v>
      </c>
      <c r="AB2724" s="63" t="str">
        <f t="shared" si="886"/>
        <v>-</v>
      </c>
      <c r="AC2724" s="63">
        <f>IF(ISBLANK($C2724),0,VLOOKUP($C2724,Listen!$A$2:$C$45,2,FALSE))</f>
        <v>0</v>
      </c>
      <c r="AD2724" s="63">
        <f>IF(ISBLANK($C2724),0,VLOOKUP($C2724,Listen!$A$2:$C$45,3,FALSE))</f>
        <v>0</v>
      </c>
      <c r="AE2724" s="49">
        <f t="shared" si="887"/>
        <v>0</v>
      </c>
      <c r="AF2724" s="49">
        <f t="shared" si="887"/>
        <v>0</v>
      </c>
      <c r="AG2724" s="49">
        <f>IFERROR(IF(OR($V2724&lt;&gt;"Ja",VLOOKUP($C2724,Listen!$A$2:$F$45,5,0)="Nein",D2724&lt;IF(C2724="LNG Anbindungsanlagen gemäß separater Festlegung",2022,2023)),$AC2724,$AA2724),0)</f>
        <v>0</v>
      </c>
      <c r="AH2724" s="49">
        <f>IFERROR(IF(OR($V2724&lt;&gt;"Ja",VLOOKUP($C2724,Listen!$A$2:$F$45,5,0)="Nein",D2724&lt;IF(C2724="LNG Anbindungsanlagen gemäß separater Festlegung",2022,2023)),$AC2724,$AA2724),0)</f>
        <v>0</v>
      </c>
      <c r="AI2724" s="49">
        <f>IFERROR(IF(OR($W2724&lt;&gt;"Ja",VLOOKUP($C2724,Listen!$A$2:$F$45,6,0)="Nein"),$AC2724,$AB2724),0)</f>
        <v>0</v>
      </c>
      <c r="AJ2724" s="49">
        <f>IFERROR(IF(OR($W2724&lt;&gt;"Ja",VLOOKUP($C2724,Listen!$A$2:$F$45,6,0)="Nein"),$AC2724,$AB2724),0)</f>
        <v>0</v>
      </c>
      <c r="AK2724" s="49">
        <f>IFERROR(IF(OR($W2724&lt;&gt;"Ja",VLOOKUP($C2724,Listen!$A$2:$F$45,6,0)="Nein"),$AC2724,$AB2724),0)</f>
        <v>0</v>
      </c>
      <c r="AL2724" s="51">
        <f t="shared" si="888"/>
        <v>0</v>
      </c>
      <c r="AM2724" s="296">
        <f>IFERROR(IF(VLOOKUP($C2724,Listen!$A$2:$F$45,6,0)="Ja",MAX(BC2724:BD2724),D_SAV!$BC2724),0)</f>
        <v>0</v>
      </c>
      <c r="AN2724" s="51">
        <f t="shared" si="889"/>
        <v>0</v>
      </c>
      <c r="AP2724" s="304">
        <f t="shared" si="890"/>
        <v>0</v>
      </c>
      <c r="AQ2724" s="304">
        <f t="shared" si="891"/>
        <v>0</v>
      </c>
      <c r="AR2724" s="304">
        <f t="shared" si="892"/>
        <v>0</v>
      </c>
      <c r="AS2724" s="304">
        <f t="shared" si="893"/>
        <v>0</v>
      </c>
      <c r="AT2724" s="304">
        <f t="shared" si="894"/>
        <v>0</v>
      </c>
      <c r="AU2724" s="304">
        <f t="shared" si="895"/>
        <v>0</v>
      </c>
      <c r="AV2724" s="304">
        <f t="shared" si="896"/>
        <v>0</v>
      </c>
      <c r="AW2724" s="304">
        <f t="shared" si="897"/>
        <v>0</v>
      </c>
      <c r="AX2724" s="304">
        <f t="shared" si="898"/>
        <v>0</v>
      </c>
      <c r="AY2724" s="304">
        <f t="shared" si="899"/>
        <v>0</v>
      </c>
      <c r="AZ2724" s="304">
        <f t="shared" si="900"/>
        <v>0</v>
      </c>
      <c r="BA2724" s="304">
        <f t="shared" si="901"/>
        <v>0</v>
      </c>
      <c r="BB2724" s="304">
        <f t="shared" si="902"/>
        <v>0</v>
      </c>
      <c r="BC2724" s="304">
        <f t="shared" si="903"/>
        <v>0</v>
      </c>
      <c r="BD2724" s="304">
        <f t="shared" si="904"/>
        <v>0</v>
      </c>
      <c r="BE2724" s="304">
        <f>IFERROR(IF(VLOOKUP($C2724,Listen!$A$2:$F$45,6,0)="Ja",BB2724-MAX(BC2724:BD2724),BB2724-BC2724),0)</f>
        <v>0</v>
      </c>
    </row>
    <row r="2725" spans="1:57" x14ac:dyDescent="0.25">
      <c r="A2725" s="320" t="str">
        <f>IF(AND(D2725&lt;&gt;0,C2725&lt;&gt;0,E2725&lt;&gt;0),IF(B2725&lt;&gt;0,CONCATENATE(B2725,"-AGr",VLOOKUP(C2725,Listen!$A$2:$D$45,4,FALSE),"-",D2725,"-",E2725,),CONCATENATE("AGr",VLOOKUP(C2725,Listen!$A$2:$D$45,4,FALSE),"-",D2725,"-",E2725)),"keine vollständige ID")</f>
        <v>keine vollständige ID</v>
      </c>
      <c r="B2725" s="301"/>
      <c r="C2725" s="287"/>
      <c r="D2725" s="34"/>
      <c r="E2725" s="306"/>
      <c r="F2725" s="116"/>
      <c r="G2725" s="17"/>
      <c r="H2725" s="17"/>
      <c r="I2725" s="17"/>
      <c r="J2725" s="17"/>
      <c r="K2725" s="17"/>
      <c r="L2725" s="17"/>
      <c r="M2725" s="17"/>
      <c r="N2725" s="17"/>
      <c r="O2725" s="116"/>
      <c r="P2725" s="117">
        <f>IF(D2725&gt;A_Stammdaten!$B$12,0,SUM(G2725,H2725,J2725,L2725:M2725)-SUM(I2725,K2725,N2725:O2725))</f>
        <v>0</v>
      </c>
      <c r="Q2725" s="17"/>
      <c r="R2725" s="17"/>
      <c r="S2725" s="17"/>
      <c r="T2725" s="17"/>
      <c r="U2725" s="62">
        <f t="shared" si="884"/>
        <v>0</v>
      </c>
      <c r="V2725" s="34"/>
      <c r="W2725" s="34"/>
      <c r="X2725" s="34"/>
      <c r="Y2725" s="34"/>
      <c r="Z2725" s="34"/>
      <c r="AA2725" s="63" t="str">
        <f t="shared" si="885"/>
        <v>-</v>
      </c>
      <c r="AB2725" s="63" t="str">
        <f t="shared" si="886"/>
        <v>-</v>
      </c>
      <c r="AC2725" s="63">
        <f>IF(ISBLANK($C2725),0,VLOOKUP($C2725,Listen!$A$2:$C$45,2,FALSE))</f>
        <v>0</v>
      </c>
      <c r="AD2725" s="63">
        <f>IF(ISBLANK($C2725),0,VLOOKUP($C2725,Listen!$A$2:$C$45,3,FALSE))</f>
        <v>0</v>
      </c>
      <c r="AE2725" s="49">
        <f t="shared" si="887"/>
        <v>0</v>
      </c>
      <c r="AF2725" s="49">
        <f t="shared" si="887"/>
        <v>0</v>
      </c>
      <c r="AG2725" s="49">
        <f>IFERROR(IF(OR($V2725&lt;&gt;"Ja",VLOOKUP($C2725,Listen!$A$2:$F$45,5,0)="Nein",D2725&lt;IF(C2725="LNG Anbindungsanlagen gemäß separater Festlegung",2022,2023)),$AC2725,$AA2725),0)</f>
        <v>0</v>
      </c>
      <c r="AH2725" s="49">
        <f>IFERROR(IF(OR($V2725&lt;&gt;"Ja",VLOOKUP($C2725,Listen!$A$2:$F$45,5,0)="Nein",D2725&lt;IF(C2725="LNG Anbindungsanlagen gemäß separater Festlegung",2022,2023)),$AC2725,$AA2725),0)</f>
        <v>0</v>
      </c>
      <c r="AI2725" s="49">
        <f>IFERROR(IF(OR($W2725&lt;&gt;"Ja",VLOOKUP($C2725,Listen!$A$2:$F$45,6,0)="Nein"),$AC2725,$AB2725),0)</f>
        <v>0</v>
      </c>
      <c r="AJ2725" s="49">
        <f>IFERROR(IF(OR($W2725&lt;&gt;"Ja",VLOOKUP($C2725,Listen!$A$2:$F$45,6,0)="Nein"),$AC2725,$AB2725),0)</f>
        <v>0</v>
      </c>
      <c r="AK2725" s="49">
        <f>IFERROR(IF(OR($W2725&lt;&gt;"Ja",VLOOKUP($C2725,Listen!$A$2:$F$45,6,0)="Nein"),$AC2725,$AB2725),0)</f>
        <v>0</v>
      </c>
      <c r="AL2725" s="51">
        <f t="shared" si="888"/>
        <v>0</v>
      </c>
      <c r="AM2725" s="296">
        <f>IFERROR(IF(VLOOKUP($C2725,Listen!$A$2:$F$45,6,0)="Ja",MAX(BC2725:BD2725),D_SAV!$BC2725),0)</f>
        <v>0</v>
      </c>
      <c r="AN2725" s="51">
        <f t="shared" si="889"/>
        <v>0</v>
      </c>
      <c r="AP2725" s="304">
        <f t="shared" si="890"/>
        <v>0</v>
      </c>
      <c r="AQ2725" s="304">
        <f t="shared" si="891"/>
        <v>0</v>
      </c>
      <c r="AR2725" s="304">
        <f t="shared" si="892"/>
        <v>0</v>
      </c>
      <c r="AS2725" s="304">
        <f t="shared" si="893"/>
        <v>0</v>
      </c>
      <c r="AT2725" s="304">
        <f t="shared" si="894"/>
        <v>0</v>
      </c>
      <c r="AU2725" s="304">
        <f t="shared" si="895"/>
        <v>0</v>
      </c>
      <c r="AV2725" s="304">
        <f t="shared" si="896"/>
        <v>0</v>
      </c>
      <c r="AW2725" s="304">
        <f t="shared" si="897"/>
        <v>0</v>
      </c>
      <c r="AX2725" s="304">
        <f t="shared" si="898"/>
        <v>0</v>
      </c>
      <c r="AY2725" s="304">
        <f t="shared" si="899"/>
        <v>0</v>
      </c>
      <c r="AZ2725" s="304">
        <f t="shared" si="900"/>
        <v>0</v>
      </c>
      <c r="BA2725" s="304">
        <f t="shared" si="901"/>
        <v>0</v>
      </c>
      <c r="BB2725" s="304">
        <f t="shared" si="902"/>
        <v>0</v>
      </c>
      <c r="BC2725" s="304">
        <f t="shared" si="903"/>
        <v>0</v>
      </c>
      <c r="BD2725" s="304">
        <f t="shared" si="904"/>
        <v>0</v>
      </c>
      <c r="BE2725" s="304">
        <f>IFERROR(IF(VLOOKUP($C2725,Listen!$A$2:$F$45,6,0)="Ja",BB2725-MAX(BC2725:BD2725),BB2725-BC2725),0)</f>
        <v>0</v>
      </c>
    </row>
    <row r="2726" spans="1:57" x14ac:dyDescent="0.25">
      <c r="A2726" s="320" t="str">
        <f>IF(AND(D2726&lt;&gt;0,C2726&lt;&gt;0,E2726&lt;&gt;0),IF(B2726&lt;&gt;0,CONCATENATE(B2726,"-AGr",VLOOKUP(C2726,Listen!$A$2:$D$45,4,FALSE),"-",D2726,"-",E2726,),CONCATENATE("AGr",VLOOKUP(C2726,Listen!$A$2:$D$45,4,FALSE),"-",D2726,"-",E2726)),"keine vollständige ID")</f>
        <v>keine vollständige ID</v>
      </c>
      <c r="B2726" s="301"/>
      <c r="C2726" s="287"/>
      <c r="D2726" s="34"/>
      <c r="E2726" s="306"/>
      <c r="F2726" s="116"/>
      <c r="G2726" s="17"/>
      <c r="H2726" s="17"/>
      <c r="I2726" s="17"/>
      <c r="J2726" s="17"/>
      <c r="K2726" s="17"/>
      <c r="L2726" s="17"/>
      <c r="M2726" s="17"/>
      <c r="N2726" s="17"/>
      <c r="O2726" s="116"/>
      <c r="P2726" s="117">
        <f>IF(D2726&gt;A_Stammdaten!$B$12,0,SUM(G2726,H2726,J2726,L2726:M2726)-SUM(I2726,K2726,N2726:O2726))</f>
        <v>0</v>
      </c>
      <c r="Q2726" s="17"/>
      <c r="R2726" s="17"/>
      <c r="S2726" s="17"/>
      <c r="T2726" s="17"/>
      <c r="U2726" s="62">
        <f t="shared" si="884"/>
        <v>0</v>
      </c>
      <c r="V2726" s="34"/>
      <c r="W2726" s="34"/>
      <c r="X2726" s="34"/>
      <c r="Y2726" s="34"/>
      <c r="Z2726" s="34"/>
      <c r="AA2726" s="63" t="str">
        <f t="shared" si="885"/>
        <v>-</v>
      </c>
      <c r="AB2726" s="63" t="str">
        <f t="shared" si="886"/>
        <v>-</v>
      </c>
      <c r="AC2726" s="63">
        <f>IF(ISBLANK($C2726),0,VLOOKUP($C2726,Listen!$A$2:$C$45,2,FALSE))</f>
        <v>0</v>
      </c>
      <c r="AD2726" s="63">
        <f>IF(ISBLANK($C2726),0,VLOOKUP($C2726,Listen!$A$2:$C$45,3,FALSE))</f>
        <v>0</v>
      </c>
      <c r="AE2726" s="49">
        <f t="shared" si="887"/>
        <v>0</v>
      </c>
      <c r="AF2726" s="49">
        <f t="shared" si="887"/>
        <v>0</v>
      </c>
      <c r="AG2726" s="49">
        <f>IFERROR(IF(OR($V2726&lt;&gt;"Ja",VLOOKUP($C2726,Listen!$A$2:$F$45,5,0)="Nein",D2726&lt;IF(C2726="LNG Anbindungsanlagen gemäß separater Festlegung",2022,2023)),$AC2726,$AA2726),0)</f>
        <v>0</v>
      </c>
      <c r="AH2726" s="49">
        <f>IFERROR(IF(OR($V2726&lt;&gt;"Ja",VLOOKUP($C2726,Listen!$A$2:$F$45,5,0)="Nein",D2726&lt;IF(C2726="LNG Anbindungsanlagen gemäß separater Festlegung",2022,2023)),$AC2726,$AA2726),0)</f>
        <v>0</v>
      </c>
      <c r="AI2726" s="49">
        <f>IFERROR(IF(OR($W2726&lt;&gt;"Ja",VLOOKUP($C2726,Listen!$A$2:$F$45,6,0)="Nein"),$AC2726,$AB2726),0)</f>
        <v>0</v>
      </c>
      <c r="AJ2726" s="49">
        <f>IFERROR(IF(OR($W2726&lt;&gt;"Ja",VLOOKUP($C2726,Listen!$A$2:$F$45,6,0)="Nein"),$AC2726,$AB2726),0)</f>
        <v>0</v>
      </c>
      <c r="AK2726" s="49">
        <f>IFERROR(IF(OR($W2726&lt;&gt;"Ja",VLOOKUP($C2726,Listen!$A$2:$F$45,6,0)="Nein"),$AC2726,$AB2726),0)</f>
        <v>0</v>
      </c>
      <c r="AL2726" s="51">
        <f t="shared" si="888"/>
        <v>0</v>
      </c>
      <c r="AM2726" s="296">
        <f>IFERROR(IF(VLOOKUP($C2726,Listen!$A$2:$F$45,6,0)="Ja",MAX(BC2726:BD2726),D_SAV!$BC2726),0)</f>
        <v>0</v>
      </c>
      <c r="AN2726" s="51">
        <f t="shared" si="889"/>
        <v>0</v>
      </c>
      <c r="AP2726" s="304">
        <f t="shared" si="890"/>
        <v>0</v>
      </c>
      <c r="AQ2726" s="304">
        <f t="shared" si="891"/>
        <v>0</v>
      </c>
      <c r="AR2726" s="304">
        <f t="shared" si="892"/>
        <v>0</v>
      </c>
      <c r="AS2726" s="304">
        <f t="shared" si="893"/>
        <v>0</v>
      </c>
      <c r="AT2726" s="304">
        <f t="shared" si="894"/>
        <v>0</v>
      </c>
      <c r="AU2726" s="304">
        <f t="shared" si="895"/>
        <v>0</v>
      </c>
      <c r="AV2726" s="304">
        <f t="shared" si="896"/>
        <v>0</v>
      </c>
      <c r="AW2726" s="304">
        <f t="shared" si="897"/>
        <v>0</v>
      </c>
      <c r="AX2726" s="304">
        <f t="shared" si="898"/>
        <v>0</v>
      </c>
      <c r="AY2726" s="304">
        <f t="shared" si="899"/>
        <v>0</v>
      </c>
      <c r="AZ2726" s="304">
        <f t="shared" si="900"/>
        <v>0</v>
      </c>
      <c r="BA2726" s="304">
        <f t="shared" si="901"/>
        <v>0</v>
      </c>
      <c r="BB2726" s="304">
        <f t="shared" si="902"/>
        <v>0</v>
      </c>
      <c r="BC2726" s="304">
        <f t="shared" si="903"/>
        <v>0</v>
      </c>
      <c r="BD2726" s="304">
        <f t="shared" si="904"/>
        <v>0</v>
      </c>
      <c r="BE2726" s="304">
        <f>IFERROR(IF(VLOOKUP($C2726,Listen!$A$2:$F$45,6,0)="Ja",BB2726-MAX(BC2726:BD2726),BB2726-BC2726),0)</f>
        <v>0</v>
      </c>
    </row>
    <row r="2727" spans="1:57" x14ac:dyDescent="0.25">
      <c r="A2727" s="320" t="str">
        <f>IF(AND(D2727&lt;&gt;0,C2727&lt;&gt;0,E2727&lt;&gt;0),IF(B2727&lt;&gt;0,CONCATENATE(B2727,"-AGr",VLOOKUP(C2727,Listen!$A$2:$D$45,4,FALSE),"-",D2727,"-",E2727,),CONCATENATE("AGr",VLOOKUP(C2727,Listen!$A$2:$D$45,4,FALSE),"-",D2727,"-",E2727)),"keine vollständige ID")</f>
        <v>keine vollständige ID</v>
      </c>
      <c r="B2727" s="301"/>
      <c r="C2727" s="287"/>
      <c r="D2727" s="34"/>
      <c r="E2727" s="306"/>
      <c r="F2727" s="116"/>
      <c r="G2727" s="17"/>
      <c r="H2727" s="17"/>
      <c r="I2727" s="17"/>
      <c r="J2727" s="17"/>
      <c r="K2727" s="17"/>
      <c r="L2727" s="17"/>
      <c r="M2727" s="17"/>
      <c r="N2727" s="17"/>
      <c r="O2727" s="116"/>
      <c r="P2727" s="117">
        <f>IF(D2727&gt;A_Stammdaten!$B$12,0,SUM(G2727,H2727,J2727,L2727:M2727)-SUM(I2727,K2727,N2727:O2727))</f>
        <v>0</v>
      </c>
      <c r="Q2727" s="17"/>
      <c r="R2727" s="17"/>
      <c r="S2727" s="17"/>
      <c r="T2727" s="17"/>
      <c r="U2727" s="62">
        <f t="shared" si="884"/>
        <v>0</v>
      </c>
      <c r="V2727" s="34"/>
      <c r="W2727" s="34"/>
      <c r="X2727" s="34"/>
      <c r="Y2727" s="34"/>
      <c r="Z2727" s="34"/>
      <c r="AA2727" s="63" t="str">
        <f t="shared" si="885"/>
        <v>-</v>
      </c>
      <c r="AB2727" s="63" t="str">
        <f t="shared" si="886"/>
        <v>-</v>
      </c>
      <c r="AC2727" s="63">
        <f>IF(ISBLANK($C2727),0,VLOOKUP($C2727,Listen!$A$2:$C$45,2,FALSE))</f>
        <v>0</v>
      </c>
      <c r="AD2727" s="63">
        <f>IF(ISBLANK($C2727),0,VLOOKUP($C2727,Listen!$A$2:$C$45,3,FALSE))</f>
        <v>0</v>
      </c>
      <c r="AE2727" s="49">
        <f t="shared" si="887"/>
        <v>0</v>
      </c>
      <c r="AF2727" s="49">
        <f t="shared" si="887"/>
        <v>0</v>
      </c>
      <c r="AG2727" s="49">
        <f>IFERROR(IF(OR($V2727&lt;&gt;"Ja",VLOOKUP($C2727,Listen!$A$2:$F$45,5,0)="Nein",D2727&lt;IF(C2727="LNG Anbindungsanlagen gemäß separater Festlegung",2022,2023)),$AC2727,$AA2727),0)</f>
        <v>0</v>
      </c>
      <c r="AH2727" s="49">
        <f>IFERROR(IF(OR($V2727&lt;&gt;"Ja",VLOOKUP($C2727,Listen!$A$2:$F$45,5,0)="Nein",D2727&lt;IF(C2727="LNG Anbindungsanlagen gemäß separater Festlegung",2022,2023)),$AC2727,$AA2727),0)</f>
        <v>0</v>
      </c>
      <c r="AI2727" s="49">
        <f>IFERROR(IF(OR($W2727&lt;&gt;"Ja",VLOOKUP($C2727,Listen!$A$2:$F$45,6,0)="Nein"),$AC2727,$AB2727),0)</f>
        <v>0</v>
      </c>
      <c r="AJ2727" s="49">
        <f>IFERROR(IF(OR($W2727&lt;&gt;"Ja",VLOOKUP($C2727,Listen!$A$2:$F$45,6,0)="Nein"),$AC2727,$AB2727),0)</f>
        <v>0</v>
      </c>
      <c r="AK2727" s="49">
        <f>IFERROR(IF(OR($W2727&lt;&gt;"Ja",VLOOKUP($C2727,Listen!$A$2:$F$45,6,0)="Nein"),$AC2727,$AB2727),0)</f>
        <v>0</v>
      </c>
      <c r="AL2727" s="51">
        <f t="shared" si="888"/>
        <v>0</v>
      </c>
      <c r="AM2727" s="296">
        <f>IFERROR(IF(VLOOKUP($C2727,Listen!$A$2:$F$45,6,0)="Ja",MAX(BC2727:BD2727),D_SAV!$BC2727),0)</f>
        <v>0</v>
      </c>
      <c r="AN2727" s="51">
        <f t="shared" si="889"/>
        <v>0</v>
      </c>
      <c r="AP2727" s="304">
        <f t="shared" si="890"/>
        <v>0</v>
      </c>
      <c r="AQ2727" s="304">
        <f t="shared" si="891"/>
        <v>0</v>
      </c>
      <c r="AR2727" s="304">
        <f t="shared" si="892"/>
        <v>0</v>
      </c>
      <c r="AS2727" s="304">
        <f t="shared" si="893"/>
        <v>0</v>
      </c>
      <c r="AT2727" s="304">
        <f t="shared" si="894"/>
        <v>0</v>
      </c>
      <c r="AU2727" s="304">
        <f t="shared" si="895"/>
        <v>0</v>
      </c>
      <c r="AV2727" s="304">
        <f t="shared" si="896"/>
        <v>0</v>
      </c>
      <c r="AW2727" s="304">
        <f t="shared" si="897"/>
        <v>0</v>
      </c>
      <c r="AX2727" s="304">
        <f t="shared" si="898"/>
        <v>0</v>
      </c>
      <c r="AY2727" s="304">
        <f t="shared" si="899"/>
        <v>0</v>
      </c>
      <c r="AZ2727" s="304">
        <f t="shared" si="900"/>
        <v>0</v>
      </c>
      <c r="BA2727" s="304">
        <f t="shared" si="901"/>
        <v>0</v>
      </c>
      <c r="BB2727" s="304">
        <f t="shared" si="902"/>
        <v>0</v>
      </c>
      <c r="BC2727" s="304">
        <f t="shared" si="903"/>
        <v>0</v>
      </c>
      <c r="BD2727" s="304">
        <f t="shared" si="904"/>
        <v>0</v>
      </c>
      <c r="BE2727" s="304">
        <f>IFERROR(IF(VLOOKUP($C2727,Listen!$A$2:$F$45,6,0)="Ja",BB2727-MAX(BC2727:BD2727),BB2727-BC2727),0)</f>
        <v>0</v>
      </c>
    </row>
    <row r="2728" spans="1:57" x14ac:dyDescent="0.25">
      <c r="A2728" s="320" t="str">
        <f>IF(AND(D2728&lt;&gt;0,C2728&lt;&gt;0,E2728&lt;&gt;0),IF(B2728&lt;&gt;0,CONCATENATE(B2728,"-AGr",VLOOKUP(C2728,Listen!$A$2:$D$45,4,FALSE),"-",D2728,"-",E2728,),CONCATENATE("AGr",VLOOKUP(C2728,Listen!$A$2:$D$45,4,FALSE),"-",D2728,"-",E2728)),"keine vollständige ID")</f>
        <v>keine vollständige ID</v>
      </c>
      <c r="B2728" s="301"/>
      <c r="C2728" s="287"/>
      <c r="D2728" s="34"/>
      <c r="E2728" s="306"/>
      <c r="F2728" s="116"/>
      <c r="G2728" s="17"/>
      <c r="H2728" s="17"/>
      <c r="I2728" s="17"/>
      <c r="J2728" s="17"/>
      <c r="K2728" s="17"/>
      <c r="L2728" s="17"/>
      <c r="M2728" s="17"/>
      <c r="N2728" s="17"/>
      <c r="O2728" s="116"/>
      <c r="P2728" s="117">
        <f>IF(D2728&gt;A_Stammdaten!$B$12,0,SUM(G2728,H2728,J2728,L2728:M2728)-SUM(I2728,K2728,N2728:O2728))</f>
        <v>0</v>
      </c>
      <c r="Q2728" s="17"/>
      <c r="R2728" s="17"/>
      <c r="S2728" s="17"/>
      <c r="T2728" s="17"/>
      <c r="U2728" s="62">
        <f t="shared" si="884"/>
        <v>0</v>
      </c>
      <c r="V2728" s="34"/>
      <c r="W2728" s="34"/>
      <c r="X2728" s="34"/>
      <c r="Y2728" s="34"/>
      <c r="Z2728" s="34"/>
      <c r="AA2728" s="63" t="str">
        <f t="shared" si="885"/>
        <v>-</v>
      </c>
      <c r="AB2728" s="63" t="str">
        <f t="shared" si="886"/>
        <v>-</v>
      </c>
      <c r="AC2728" s="63">
        <f>IF(ISBLANK($C2728),0,VLOOKUP($C2728,Listen!$A$2:$C$45,2,FALSE))</f>
        <v>0</v>
      </c>
      <c r="AD2728" s="63">
        <f>IF(ISBLANK($C2728),0,VLOOKUP($C2728,Listen!$A$2:$C$45,3,FALSE))</f>
        <v>0</v>
      </c>
      <c r="AE2728" s="49">
        <f t="shared" si="887"/>
        <v>0</v>
      </c>
      <c r="AF2728" s="49">
        <f t="shared" si="887"/>
        <v>0</v>
      </c>
      <c r="AG2728" s="49">
        <f>IFERROR(IF(OR($V2728&lt;&gt;"Ja",VLOOKUP($C2728,Listen!$A$2:$F$45,5,0)="Nein",D2728&lt;IF(C2728="LNG Anbindungsanlagen gemäß separater Festlegung",2022,2023)),$AC2728,$AA2728),0)</f>
        <v>0</v>
      </c>
      <c r="AH2728" s="49">
        <f>IFERROR(IF(OR($V2728&lt;&gt;"Ja",VLOOKUP($C2728,Listen!$A$2:$F$45,5,0)="Nein",D2728&lt;IF(C2728="LNG Anbindungsanlagen gemäß separater Festlegung",2022,2023)),$AC2728,$AA2728),0)</f>
        <v>0</v>
      </c>
      <c r="AI2728" s="49">
        <f>IFERROR(IF(OR($W2728&lt;&gt;"Ja",VLOOKUP($C2728,Listen!$A$2:$F$45,6,0)="Nein"),$AC2728,$AB2728),0)</f>
        <v>0</v>
      </c>
      <c r="AJ2728" s="49">
        <f>IFERROR(IF(OR($W2728&lt;&gt;"Ja",VLOOKUP($C2728,Listen!$A$2:$F$45,6,0)="Nein"),$AC2728,$AB2728),0)</f>
        <v>0</v>
      </c>
      <c r="AK2728" s="49">
        <f>IFERROR(IF(OR($W2728&lt;&gt;"Ja",VLOOKUP($C2728,Listen!$A$2:$F$45,6,0)="Nein"),$AC2728,$AB2728),0)</f>
        <v>0</v>
      </c>
      <c r="AL2728" s="51">
        <f t="shared" si="888"/>
        <v>0</v>
      </c>
      <c r="AM2728" s="296">
        <f>IFERROR(IF(VLOOKUP($C2728,Listen!$A$2:$F$45,6,0)="Ja",MAX(BC2728:BD2728),D_SAV!$BC2728),0)</f>
        <v>0</v>
      </c>
      <c r="AN2728" s="51">
        <f t="shared" si="889"/>
        <v>0</v>
      </c>
      <c r="AP2728" s="304">
        <f t="shared" si="890"/>
        <v>0</v>
      </c>
      <c r="AQ2728" s="304">
        <f t="shared" si="891"/>
        <v>0</v>
      </c>
      <c r="AR2728" s="304">
        <f t="shared" si="892"/>
        <v>0</v>
      </c>
      <c r="AS2728" s="304">
        <f t="shared" si="893"/>
        <v>0</v>
      </c>
      <c r="AT2728" s="304">
        <f t="shared" si="894"/>
        <v>0</v>
      </c>
      <c r="AU2728" s="304">
        <f t="shared" si="895"/>
        <v>0</v>
      </c>
      <c r="AV2728" s="304">
        <f t="shared" si="896"/>
        <v>0</v>
      </c>
      <c r="AW2728" s="304">
        <f t="shared" si="897"/>
        <v>0</v>
      </c>
      <c r="AX2728" s="304">
        <f t="shared" si="898"/>
        <v>0</v>
      </c>
      <c r="AY2728" s="304">
        <f t="shared" si="899"/>
        <v>0</v>
      </c>
      <c r="AZ2728" s="304">
        <f t="shared" si="900"/>
        <v>0</v>
      </c>
      <c r="BA2728" s="304">
        <f t="shared" si="901"/>
        <v>0</v>
      </c>
      <c r="BB2728" s="304">
        <f t="shared" si="902"/>
        <v>0</v>
      </c>
      <c r="BC2728" s="304">
        <f t="shared" si="903"/>
        <v>0</v>
      </c>
      <c r="BD2728" s="304">
        <f t="shared" si="904"/>
        <v>0</v>
      </c>
      <c r="BE2728" s="304">
        <f>IFERROR(IF(VLOOKUP($C2728,Listen!$A$2:$F$45,6,0)="Ja",BB2728-MAX(BC2728:BD2728),BB2728-BC2728),0)</f>
        <v>0</v>
      </c>
    </row>
    <row r="2729" spans="1:57" x14ac:dyDescent="0.25">
      <c r="A2729" s="320" t="str">
        <f>IF(AND(D2729&lt;&gt;0,C2729&lt;&gt;0,E2729&lt;&gt;0),IF(B2729&lt;&gt;0,CONCATENATE(B2729,"-AGr",VLOOKUP(C2729,Listen!$A$2:$D$45,4,FALSE),"-",D2729,"-",E2729,),CONCATENATE("AGr",VLOOKUP(C2729,Listen!$A$2:$D$45,4,FALSE),"-",D2729,"-",E2729)),"keine vollständige ID")</f>
        <v>keine vollständige ID</v>
      </c>
      <c r="B2729" s="301"/>
      <c r="C2729" s="287"/>
      <c r="D2729" s="34"/>
      <c r="E2729" s="306"/>
      <c r="F2729" s="116"/>
      <c r="G2729" s="17"/>
      <c r="H2729" s="17"/>
      <c r="I2729" s="17"/>
      <c r="J2729" s="17"/>
      <c r="K2729" s="17"/>
      <c r="L2729" s="17"/>
      <c r="M2729" s="17"/>
      <c r="N2729" s="17"/>
      <c r="O2729" s="116"/>
      <c r="P2729" s="117">
        <f>IF(D2729&gt;A_Stammdaten!$B$12,0,SUM(G2729,H2729,J2729,L2729:M2729)-SUM(I2729,K2729,N2729:O2729))</f>
        <v>0</v>
      </c>
      <c r="Q2729" s="17"/>
      <c r="R2729" s="17"/>
      <c r="S2729" s="17"/>
      <c r="T2729" s="17"/>
      <c r="U2729" s="62">
        <f t="shared" si="884"/>
        <v>0</v>
      </c>
      <c r="V2729" s="34"/>
      <c r="W2729" s="34"/>
      <c r="X2729" s="34"/>
      <c r="Y2729" s="34"/>
      <c r="Z2729" s="34"/>
      <c r="AA2729" s="63" t="str">
        <f t="shared" si="885"/>
        <v>-</v>
      </c>
      <c r="AB2729" s="63" t="str">
        <f t="shared" si="886"/>
        <v>-</v>
      </c>
      <c r="AC2729" s="63">
        <f>IF(ISBLANK($C2729),0,VLOOKUP($C2729,Listen!$A$2:$C$45,2,FALSE))</f>
        <v>0</v>
      </c>
      <c r="AD2729" s="63">
        <f>IF(ISBLANK($C2729),0,VLOOKUP($C2729,Listen!$A$2:$C$45,3,FALSE))</f>
        <v>0</v>
      </c>
      <c r="AE2729" s="49">
        <f t="shared" si="887"/>
        <v>0</v>
      </c>
      <c r="AF2729" s="49">
        <f t="shared" si="887"/>
        <v>0</v>
      </c>
      <c r="AG2729" s="49">
        <f>IFERROR(IF(OR($V2729&lt;&gt;"Ja",VLOOKUP($C2729,Listen!$A$2:$F$45,5,0)="Nein",D2729&lt;IF(C2729="LNG Anbindungsanlagen gemäß separater Festlegung",2022,2023)),$AC2729,$AA2729),0)</f>
        <v>0</v>
      </c>
      <c r="AH2729" s="49">
        <f>IFERROR(IF(OR($V2729&lt;&gt;"Ja",VLOOKUP($C2729,Listen!$A$2:$F$45,5,0)="Nein",D2729&lt;IF(C2729="LNG Anbindungsanlagen gemäß separater Festlegung",2022,2023)),$AC2729,$AA2729),0)</f>
        <v>0</v>
      </c>
      <c r="AI2729" s="49">
        <f>IFERROR(IF(OR($W2729&lt;&gt;"Ja",VLOOKUP($C2729,Listen!$A$2:$F$45,6,0)="Nein"),$AC2729,$AB2729),0)</f>
        <v>0</v>
      </c>
      <c r="AJ2729" s="49">
        <f>IFERROR(IF(OR($W2729&lt;&gt;"Ja",VLOOKUP($C2729,Listen!$A$2:$F$45,6,0)="Nein"),$AC2729,$AB2729),0)</f>
        <v>0</v>
      </c>
      <c r="AK2729" s="49">
        <f>IFERROR(IF(OR($W2729&lt;&gt;"Ja",VLOOKUP($C2729,Listen!$A$2:$F$45,6,0)="Nein"),$AC2729,$AB2729),0)</f>
        <v>0</v>
      </c>
      <c r="AL2729" s="51">
        <f t="shared" si="888"/>
        <v>0</v>
      </c>
      <c r="AM2729" s="296">
        <f>IFERROR(IF(VLOOKUP($C2729,Listen!$A$2:$F$45,6,0)="Ja",MAX(BC2729:BD2729),D_SAV!$BC2729),0)</f>
        <v>0</v>
      </c>
      <c r="AN2729" s="51">
        <f t="shared" si="889"/>
        <v>0</v>
      </c>
      <c r="AP2729" s="304">
        <f t="shared" si="890"/>
        <v>0</v>
      </c>
      <c r="AQ2729" s="304">
        <f t="shared" si="891"/>
        <v>0</v>
      </c>
      <c r="AR2729" s="304">
        <f t="shared" si="892"/>
        <v>0</v>
      </c>
      <c r="AS2729" s="304">
        <f t="shared" si="893"/>
        <v>0</v>
      </c>
      <c r="AT2729" s="304">
        <f t="shared" si="894"/>
        <v>0</v>
      </c>
      <c r="AU2729" s="304">
        <f t="shared" si="895"/>
        <v>0</v>
      </c>
      <c r="AV2729" s="304">
        <f t="shared" si="896"/>
        <v>0</v>
      </c>
      <c r="AW2729" s="304">
        <f t="shared" si="897"/>
        <v>0</v>
      </c>
      <c r="AX2729" s="304">
        <f t="shared" si="898"/>
        <v>0</v>
      </c>
      <c r="AY2729" s="304">
        <f t="shared" si="899"/>
        <v>0</v>
      </c>
      <c r="AZ2729" s="304">
        <f t="shared" si="900"/>
        <v>0</v>
      </c>
      <c r="BA2729" s="304">
        <f t="shared" si="901"/>
        <v>0</v>
      </c>
      <c r="BB2729" s="304">
        <f t="shared" si="902"/>
        <v>0</v>
      </c>
      <c r="BC2729" s="304">
        <f t="shared" si="903"/>
        <v>0</v>
      </c>
      <c r="BD2729" s="304">
        <f t="shared" si="904"/>
        <v>0</v>
      </c>
      <c r="BE2729" s="304">
        <f>IFERROR(IF(VLOOKUP($C2729,Listen!$A$2:$F$45,6,0)="Ja",BB2729-MAX(BC2729:BD2729),BB2729-BC2729),0)</f>
        <v>0</v>
      </c>
    </row>
    <row r="2730" spans="1:57" x14ac:dyDescent="0.25">
      <c r="A2730" s="320" t="str">
        <f>IF(AND(D2730&lt;&gt;0,C2730&lt;&gt;0,E2730&lt;&gt;0),IF(B2730&lt;&gt;0,CONCATENATE(B2730,"-AGr",VLOOKUP(C2730,Listen!$A$2:$D$45,4,FALSE),"-",D2730,"-",E2730,),CONCATENATE("AGr",VLOOKUP(C2730,Listen!$A$2:$D$45,4,FALSE),"-",D2730,"-",E2730)),"keine vollständige ID")</f>
        <v>keine vollständige ID</v>
      </c>
      <c r="B2730" s="301"/>
      <c r="C2730" s="287"/>
      <c r="D2730" s="34"/>
      <c r="E2730" s="306"/>
      <c r="F2730" s="116"/>
      <c r="G2730" s="17"/>
      <c r="H2730" s="17"/>
      <c r="I2730" s="17"/>
      <c r="J2730" s="17"/>
      <c r="K2730" s="17"/>
      <c r="L2730" s="17"/>
      <c r="M2730" s="17"/>
      <c r="N2730" s="17"/>
      <c r="O2730" s="116"/>
      <c r="P2730" s="117">
        <f>IF(D2730&gt;A_Stammdaten!$B$12,0,SUM(G2730,H2730,J2730,L2730:M2730)-SUM(I2730,K2730,N2730:O2730))</f>
        <v>0</v>
      </c>
      <c r="Q2730" s="17"/>
      <c r="R2730" s="17"/>
      <c r="S2730" s="17"/>
      <c r="T2730" s="17"/>
      <c r="U2730" s="62">
        <f t="shared" si="884"/>
        <v>0</v>
      </c>
      <c r="V2730" s="34"/>
      <c r="W2730" s="34"/>
      <c r="X2730" s="34"/>
      <c r="Y2730" s="34"/>
      <c r="Z2730" s="34"/>
      <c r="AA2730" s="63" t="str">
        <f t="shared" si="885"/>
        <v>-</v>
      </c>
      <c r="AB2730" s="63" t="str">
        <f t="shared" si="886"/>
        <v>-</v>
      </c>
      <c r="AC2730" s="63">
        <f>IF(ISBLANK($C2730),0,VLOOKUP($C2730,Listen!$A$2:$C$45,2,FALSE))</f>
        <v>0</v>
      </c>
      <c r="AD2730" s="63">
        <f>IF(ISBLANK($C2730),0,VLOOKUP($C2730,Listen!$A$2:$C$45,3,FALSE))</f>
        <v>0</v>
      </c>
      <c r="AE2730" s="49">
        <f t="shared" si="887"/>
        <v>0</v>
      </c>
      <c r="AF2730" s="49">
        <f t="shared" si="887"/>
        <v>0</v>
      </c>
      <c r="AG2730" s="49">
        <f>IFERROR(IF(OR($V2730&lt;&gt;"Ja",VLOOKUP($C2730,Listen!$A$2:$F$45,5,0)="Nein",D2730&lt;IF(C2730="LNG Anbindungsanlagen gemäß separater Festlegung",2022,2023)),$AC2730,$AA2730),0)</f>
        <v>0</v>
      </c>
      <c r="AH2730" s="49">
        <f>IFERROR(IF(OR($V2730&lt;&gt;"Ja",VLOOKUP($C2730,Listen!$A$2:$F$45,5,0)="Nein",D2730&lt;IF(C2730="LNG Anbindungsanlagen gemäß separater Festlegung",2022,2023)),$AC2730,$AA2730),0)</f>
        <v>0</v>
      </c>
      <c r="AI2730" s="49">
        <f>IFERROR(IF(OR($W2730&lt;&gt;"Ja",VLOOKUP($C2730,Listen!$A$2:$F$45,6,0)="Nein"),$AC2730,$AB2730),0)</f>
        <v>0</v>
      </c>
      <c r="AJ2730" s="49">
        <f>IFERROR(IF(OR($W2730&lt;&gt;"Ja",VLOOKUP($C2730,Listen!$A$2:$F$45,6,0)="Nein"),$AC2730,$AB2730),0)</f>
        <v>0</v>
      </c>
      <c r="AK2730" s="49">
        <f>IFERROR(IF(OR($W2730&lt;&gt;"Ja",VLOOKUP($C2730,Listen!$A$2:$F$45,6,0)="Nein"),$AC2730,$AB2730),0)</f>
        <v>0</v>
      </c>
      <c r="AL2730" s="51">
        <f t="shared" si="888"/>
        <v>0</v>
      </c>
      <c r="AM2730" s="296">
        <f>IFERROR(IF(VLOOKUP($C2730,Listen!$A$2:$F$45,6,0)="Ja",MAX(BC2730:BD2730),D_SAV!$BC2730),0)</f>
        <v>0</v>
      </c>
      <c r="AN2730" s="51">
        <f t="shared" si="889"/>
        <v>0</v>
      </c>
      <c r="AP2730" s="304">
        <f t="shared" si="890"/>
        <v>0</v>
      </c>
      <c r="AQ2730" s="304">
        <f t="shared" si="891"/>
        <v>0</v>
      </c>
      <c r="AR2730" s="304">
        <f t="shared" si="892"/>
        <v>0</v>
      </c>
      <c r="AS2730" s="304">
        <f t="shared" si="893"/>
        <v>0</v>
      </c>
      <c r="AT2730" s="304">
        <f t="shared" si="894"/>
        <v>0</v>
      </c>
      <c r="AU2730" s="304">
        <f t="shared" si="895"/>
        <v>0</v>
      </c>
      <c r="AV2730" s="304">
        <f t="shared" si="896"/>
        <v>0</v>
      </c>
      <c r="AW2730" s="304">
        <f t="shared" si="897"/>
        <v>0</v>
      </c>
      <c r="AX2730" s="304">
        <f t="shared" si="898"/>
        <v>0</v>
      </c>
      <c r="AY2730" s="304">
        <f t="shared" si="899"/>
        <v>0</v>
      </c>
      <c r="AZ2730" s="304">
        <f t="shared" si="900"/>
        <v>0</v>
      </c>
      <c r="BA2730" s="304">
        <f t="shared" si="901"/>
        <v>0</v>
      </c>
      <c r="BB2730" s="304">
        <f t="shared" si="902"/>
        <v>0</v>
      </c>
      <c r="BC2730" s="304">
        <f t="shared" si="903"/>
        <v>0</v>
      </c>
      <c r="BD2730" s="304">
        <f t="shared" si="904"/>
        <v>0</v>
      </c>
      <c r="BE2730" s="304">
        <f>IFERROR(IF(VLOOKUP($C2730,Listen!$A$2:$F$45,6,0)="Ja",BB2730-MAX(BC2730:BD2730),BB2730-BC2730),0)</f>
        <v>0</v>
      </c>
    </row>
    <row r="2731" spans="1:57" x14ac:dyDescent="0.25">
      <c r="A2731" s="320" t="str">
        <f>IF(AND(D2731&lt;&gt;0,C2731&lt;&gt;0,E2731&lt;&gt;0),IF(B2731&lt;&gt;0,CONCATENATE(B2731,"-AGr",VLOOKUP(C2731,Listen!$A$2:$D$45,4,FALSE),"-",D2731,"-",E2731,),CONCATENATE("AGr",VLOOKUP(C2731,Listen!$A$2:$D$45,4,FALSE),"-",D2731,"-",E2731)),"keine vollständige ID")</f>
        <v>keine vollständige ID</v>
      </c>
      <c r="B2731" s="301"/>
      <c r="C2731" s="287"/>
      <c r="D2731" s="34"/>
      <c r="E2731" s="306"/>
      <c r="F2731" s="116"/>
      <c r="G2731" s="17"/>
      <c r="H2731" s="17"/>
      <c r="I2731" s="17"/>
      <c r="J2731" s="17"/>
      <c r="K2731" s="17"/>
      <c r="L2731" s="17"/>
      <c r="M2731" s="17"/>
      <c r="N2731" s="17"/>
      <c r="O2731" s="116"/>
      <c r="P2731" s="117">
        <f>IF(D2731&gt;A_Stammdaten!$B$12,0,SUM(G2731,H2731,J2731,L2731:M2731)-SUM(I2731,K2731,N2731:O2731))</f>
        <v>0</v>
      </c>
      <c r="Q2731" s="17"/>
      <c r="R2731" s="17"/>
      <c r="S2731" s="17"/>
      <c r="T2731" s="17"/>
      <c r="U2731" s="62">
        <f t="shared" si="884"/>
        <v>0</v>
      </c>
      <c r="V2731" s="34"/>
      <c r="W2731" s="34"/>
      <c r="X2731" s="34"/>
      <c r="Y2731" s="34"/>
      <c r="Z2731" s="34"/>
      <c r="AA2731" s="63" t="str">
        <f t="shared" si="885"/>
        <v>-</v>
      </c>
      <c r="AB2731" s="63" t="str">
        <f t="shared" si="886"/>
        <v>-</v>
      </c>
      <c r="AC2731" s="63">
        <f>IF(ISBLANK($C2731),0,VLOOKUP($C2731,Listen!$A$2:$C$45,2,FALSE))</f>
        <v>0</v>
      </c>
      <c r="AD2731" s="63">
        <f>IF(ISBLANK($C2731),0,VLOOKUP($C2731,Listen!$A$2:$C$45,3,FALSE))</f>
        <v>0</v>
      </c>
      <c r="AE2731" s="49">
        <f t="shared" si="887"/>
        <v>0</v>
      </c>
      <c r="AF2731" s="49">
        <f t="shared" si="887"/>
        <v>0</v>
      </c>
      <c r="AG2731" s="49">
        <f>IFERROR(IF(OR($V2731&lt;&gt;"Ja",VLOOKUP($C2731,Listen!$A$2:$F$45,5,0)="Nein",D2731&lt;IF(C2731="LNG Anbindungsanlagen gemäß separater Festlegung",2022,2023)),$AC2731,$AA2731),0)</f>
        <v>0</v>
      </c>
      <c r="AH2731" s="49">
        <f>IFERROR(IF(OR($V2731&lt;&gt;"Ja",VLOOKUP($C2731,Listen!$A$2:$F$45,5,0)="Nein",D2731&lt;IF(C2731="LNG Anbindungsanlagen gemäß separater Festlegung",2022,2023)),$AC2731,$AA2731),0)</f>
        <v>0</v>
      </c>
      <c r="AI2731" s="49">
        <f>IFERROR(IF(OR($W2731&lt;&gt;"Ja",VLOOKUP($C2731,Listen!$A$2:$F$45,6,0)="Nein"),$AC2731,$AB2731),0)</f>
        <v>0</v>
      </c>
      <c r="AJ2731" s="49">
        <f>IFERROR(IF(OR($W2731&lt;&gt;"Ja",VLOOKUP($C2731,Listen!$A$2:$F$45,6,0)="Nein"),$AC2731,$AB2731),0)</f>
        <v>0</v>
      </c>
      <c r="AK2731" s="49">
        <f>IFERROR(IF(OR($W2731&lt;&gt;"Ja",VLOOKUP($C2731,Listen!$A$2:$F$45,6,0)="Nein"),$AC2731,$AB2731),0)</f>
        <v>0</v>
      </c>
      <c r="AL2731" s="51">
        <f t="shared" si="888"/>
        <v>0</v>
      </c>
      <c r="AM2731" s="296">
        <f>IFERROR(IF(VLOOKUP($C2731,Listen!$A$2:$F$45,6,0)="Ja",MAX(BC2731:BD2731),D_SAV!$BC2731),0)</f>
        <v>0</v>
      </c>
      <c r="AN2731" s="51">
        <f t="shared" si="889"/>
        <v>0</v>
      </c>
      <c r="AP2731" s="304">
        <f t="shared" si="890"/>
        <v>0</v>
      </c>
      <c r="AQ2731" s="304">
        <f t="shared" si="891"/>
        <v>0</v>
      </c>
      <c r="AR2731" s="304">
        <f t="shared" si="892"/>
        <v>0</v>
      </c>
      <c r="AS2731" s="304">
        <f t="shared" si="893"/>
        <v>0</v>
      </c>
      <c r="AT2731" s="304">
        <f t="shared" si="894"/>
        <v>0</v>
      </c>
      <c r="AU2731" s="304">
        <f t="shared" si="895"/>
        <v>0</v>
      </c>
      <c r="AV2731" s="304">
        <f t="shared" si="896"/>
        <v>0</v>
      </c>
      <c r="AW2731" s="304">
        <f t="shared" si="897"/>
        <v>0</v>
      </c>
      <c r="AX2731" s="304">
        <f t="shared" si="898"/>
        <v>0</v>
      </c>
      <c r="AY2731" s="304">
        <f t="shared" si="899"/>
        <v>0</v>
      </c>
      <c r="AZ2731" s="304">
        <f t="shared" si="900"/>
        <v>0</v>
      </c>
      <c r="BA2731" s="304">
        <f t="shared" si="901"/>
        <v>0</v>
      </c>
      <c r="BB2731" s="304">
        <f t="shared" si="902"/>
        <v>0</v>
      </c>
      <c r="BC2731" s="304">
        <f t="shared" si="903"/>
        <v>0</v>
      </c>
      <c r="BD2731" s="304">
        <f t="shared" si="904"/>
        <v>0</v>
      </c>
      <c r="BE2731" s="304">
        <f>IFERROR(IF(VLOOKUP($C2731,Listen!$A$2:$F$45,6,0)="Ja",BB2731-MAX(BC2731:BD2731),BB2731-BC2731),0)</f>
        <v>0</v>
      </c>
    </row>
    <row r="2732" spans="1:57" x14ac:dyDescent="0.25">
      <c r="A2732" s="320" t="str">
        <f>IF(AND(D2732&lt;&gt;0,C2732&lt;&gt;0,E2732&lt;&gt;0),IF(B2732&lt;&gt;0,CONCATENATE(B2732,"-AGr",VLOOKUP(C2732,Listen!$A$2:$D$45,4,FALSE),"-",D2732,"-",E2732,),CONCATENATE("AGr",VLOOKUP(C2732,Listen!$A$2:$D$45,4,FALSE),"-",D2732,"-",E2732)),"keine vollständige ID")</f>
        <v>keine vollständige ID</v>
      </c>
      <c r="B2732" s="301"/>
      <c r="C2732" s="287"/>
      <c r="D2732" s="34"/>
      <c r="E2732" s="306"/>
      <c r="F2732" s="116"/>
      <c r="G2732" s="17"/>
      <c r="H2732" s="17"/>
      <c r="I2732" s="17"/>
      <c r="J2732" s="17"/>
      <c r="K2732" s="17"/>
      <c r="L2732" s="17"/>
      <c r="M2732" s="17"/>
      <c r="N2732" s="17"/>
      <c r="O2732" s="116"/>
      <c r="P2732" s="117">
        <f>IF(D2732&gt;A_Stammdaten!$B$12,0,SUM(G2732,H2732,J2732,L2732:M2732)-SUM(I2732,K2732,N2732:O2732))</f>
        <v>0</v>
      </c>
      <c r="Q2732" s="17"/>
      <c r="R2732" s="17"/>
      <c r="S2732" s="17"/>
      <c r="T2732" s="17"/>
      <c r="U2732" s="62">
        <f t="shared" si="884"/>
        <v>0</v>
      </c>
      <c r="V2732" s="34"/>
      <c r="W2732" s="34"/>
      <c r="X2732" s="34"/>
      <c r="Y2732" s="34"/>
      <c r="Z2732" s="34"/>
      <c r="AA2732" s="63" t="str">
        <f t="shared" si="885"/>
        <v>-</v>
      </c>
      <c r="AB2732" s="63" t="str">
        <f t="shared" si="886"/>
        <v>-</v>
      </c>
      <c r="AC2732" s="63">
        <f>IF(ISBLANK($C2732),0,VLOOKUP($C2732,Listen!$A$2:$C$45,2,FALSE))</f>
        <v>0</v>
      </c>
      <c r="AD2732" s="63">
        <f>IF(ISBLANK($C2732),0,VLOOKUP($C2732,Listen!$A$2:$C$45,3,FALSE))</f>
        <v>0</v>
      </c>
      <c r="AE2732" s="49">
        <f t="shared" si="887"/>
        <v>0</v>
      </c>
      <c r="AF2732" s="49">
        <f t="shared" si="887"/>
        <v>0</v>
      </c>
      <c r="AG2732" s="49">
        <f>IFERROR(IF(OR($V2732&lt;&gt;"Ja",VLOOKUP($C2732,Listen!$A$2:$F$45,5,0)="Nein",D2732&lt;IF(C2732="LNG Anbindungsanlagen gemäß separater Festlegung",2022,2023)),$AC2732,$AA2732),0)</f>
        <v>0</v>
      </c>
      <c r="AH2732" s="49">
        <f>IFERROR(IF(OR($V2732&lt;&gt;"Ja",VLOOKUP($C2732,Listen!$A$2:$F$45,5,0)="Nein",D2732&lt;IF(C2732="LNG Anbindungsanlagen gemäß separater Festlegung",2022,2023)),$AC2732,$AA2732),0)</f>
        <v>0</v>
      </c>
      <c r="AI2732" s="49">
        <f>IFERROR(IF(OR($W2732&lt;&gt;"Ja",VLOOKUP($C2732,Listen!$A$2:$F$45,6,0)="Nein"),$AC2732,$AB2732),0)</f>
        <v>0</v>
      </c>
      <c r="AJ2732" s="49">
        <f>IFERROR(IF(OR($W2732&lt;&gt;"Ja",VLOOKUP($C2732,Listen!$A$2:$F$45,6,0)="Nein"),$AC2732,$AB2732),0)</f>
        <v>0</v>
      </c>
      <c r="AK2732" s="49">
        <f>IFERROR(IF(OR($W2732&lt;&gt;"Ja",VLOOKUP($C2732,Listen!$A$2:$F$45,6,0)="Nein"),$AC2732,$AB2732),0)</f>
        <v>0</v>
      </c>
      <c r="AL2732" s="51">
        <f t="shared" si="888"/>
        <v>0</v>
      </c>
      <c r="AM2732" s="296">
        <f>IFERROR(IF(VLOOKUP($C2732,Listen!$A$2:$F$45,6,0)="Ja",MAX(BC2732:BD2732),D_SAV!$BC2732),0)</f>
        <v>0</v>
      </c>
      <c r="AN2732" s="51">
        <f t="shared" si="889"/>
        <v>0</v>
      </c>
      <c r="AP2732" s="304">
        <f t="shared" si="890"/>
        <v>0</v>
      </c>
      <c r="AQ2732" s="304">
        <f t="shared" si="891"/>
        <v>0</v>
      </c>
      <c r="AR2732" s="304">
        <f t="shared" si="892"/>
        <v>0</v>
      </c>
      <c r="AS2732" s="304">
        <f t="shared" si="893"/>
        <v>0</v>
      </c>
      <c r="AT2732" s="304">
        <f t="shared" si="894"/>
        <v>0</v>
      </c>
      <c r="AU2732" s="304">
        <f t="shared" si="895"/>
        <v>0</v>
      </c>
      <c r="AV2732" s="304">
        <f t="shared" si="896"/>
        <v>0</v>
      </c>
      <c r="AW2732" s="304">
        <f t="shared" si="897"/>
        <v>0</v>
      </c>
      <c r="AX2732" s="304">
        <f t="shared" si="898"/>
        <v>0</v>
      </c>
      <c r="AY2732" s="304">
        <f t="shared" si="899"/>
        <v>0</v>
      </c>
      <c r="AZ2732" s="304">
        <f t="shared" si="900"/>
        <v>0</v>
      </c>
      <c r="BA2732" s="304">
        <f t="shared" si="901"/>
        <v>0</v>
      </c>
      <c r="BB2732" s="304">
        <f t="shared" si="902"/>
        <v>0</v>
      </c>
      <c r="BC2732" s="304">
        <f t="shared" si="903"/>
        <v>0</v>
      </c>
      <c r="BD2732" s="304">
        <f t="shared" si="904"/>
        <v>0</v>
      </c>
      <c r="BE2732" s="304">
        <f>IFERROR(IF(VLOOKUP($C2732,Listen!$A$2:$F$45,6,0)="Ja",BB2732-MAX(BC2732:BD2732),BB2732-BC2732),0)</f>
        <v>0</v>
      </c>
    </row>
    <row r="2733" spans="1:57" x14ac:dyDescent="0.25">
      <c r="A2733" s="320" t="str">
        <f>IF(AND(D2733&lt;&gt;0,C2733&lt;&gt;0,E2733&lt;&gt;0),IF(B2733&lt;&gt;0,CONCATENATE(B2733,"-AGr",VLOOKUP(C2733,Listen!$A$2:$D$45,4,FALSE),"-",D2733,"-",E2733,),CONCATENATE("AGr",VLOOKUP(C2733,Listen!$A$2:$D$45,4,FALSE),"-",D2733,"-",E2733)),"keine vollständige ID")</f>
        <v>keine vollständige ID</v>
      </c>
      <c r="B2733" s="301"/>
      <c r="C2733" s="287"/>
      <c r="D2733" s="34"/>
      <c r="E2733" s="306"/>
      <c r="F2733" s="116"/>
      <c r="G2733" s="17"/>
      <c r="H2733" s="17"/>
      <c r="I2733" s="17"/>
      <c r="J2733" s="17"/>
      <c r="K2733" s="17"/>
      <c r="L2733" s="17"/>
      <c r="M2733" s="17"/>
      <c r="N2733" s="17"/>
      <c r="O2733" s="116"/>
      <c r="P2733" s="117">
        <f>IF(D2733&gt;A_Stammdaten!$B$12,0,SUM(G2733,H2733,J2733,L2733:M2733)-SUM(I2733,K2733,N2733:O2733))</f>
        <v>0</v>
      </c>
      <c r="Q2733" s="17"/>
      <c r="R2733" s="17"/>
      <c r="S2733" s="17"/>
      <c r="T2733" s="17"/>
      <c r="U2733" s="62">
        <f t="shared" si="884"/>
        <v>0</v>
      </c>
      <c r="V2733" s="34"/>
      <c r="W2733" s="34"/>
      <c r="X2733" s="34"/>
      <c r="Y2733" s="34"/>
      <c r="Z2733" s="34"/>
      <c r="AA2733" s="63" t="str">
        <f t="shared" si="885"/>
        <v>-</v>
      </c>
      <c r="AB2733" s="63" t="str">
        <f t="shared" si="886"/>
        <v>-</v>
      </c>
      <c r="AC2733" s="63">
        <f>IF(ISBLANK($C2733),0,VLOOKUP($C2733,Listen!$A$2:$C$45,2,FALSE))</f>
        <v>0</v>
      </c>
      <c r="AD2733" s="63">
        <f>IF(ISBLANK($C2733),0,VLOOKUP($C2733,Listen!$A$2:$C$45,3,FALSE))</f>
        <v>0</v>
      </c>
      <c r="AE2733" s="49">
        <f t="shared" si="887"/>
        <v>0</v>
      </c>
      <c r="AF2733" s="49">
        <f t="shared" si="887"/>
        <v>0</v>
      </c>
      <c r="AG2733" s="49">
        <f>IFERROR(IF(OR($V2733&lt;&gt;"Ja",VLOOKUP($C2733,Listen!$A$2:$F$45,5,0)="Nein",D2733&lt;IF(C2733="LNG Anbindungsanlagen gemäß separater Festlegung",2022,2023)),$AC2733,$AA2733),0)</f>
        <v>0</v>
      </c>
      <c r="AH2733" s="49">
        <f>IFERROR(IF(OR($V2733&lt;&gt;"Ja",VLOOKUP($C2733,Listen!$A$2:$F$45,5,0)="Nein",D2733&lt;IF(C2733="LNG Anbindungsanlagen gemäß separater Festlegung",2022,2023)),$AC2733,$AA2733),0)</f>
        <v>0</v>
      </c>
      <c r="AI2733" s="49">
        <f>IFERROR(IF(OR($W2733&lt;&gt;"Ja",VLOOKUP($C2733,Listen!$A$2:$F$45,6,0)="Nein"),$AC2733,$AB2733),0)</f>
        <v>0</v>
      </c>
      <c r="AJ2733" s="49">
        <f>IFERROR(IF(OR($W2733&lt;&gt;"Ja",VLOOKUP($C2733,Listen!$A$2:$F$45,6,0)="Nein"),$AC2733,$AB2733),0)</f>
        <v>0</v>
      </c>
      <c r="AK2733" s="49">
        <f>IFERROR(IF(OR($W2733&lt;&gt;"Ja",VLOOKUP($C2733,Listen!$A$2:$F$45,6,0)="Nein"),$AC2733,$AB2733),0)</f>
        <v>0</v>
      </c>
      <c r="AL2733" s="51">
        <f t="shared" si="888"/>
        <v>0</v>
      </c>
      <c r="AM2733" s="296">
        <f>IFERROR(IF(VLOOKUP($C2733,Listen!$A$2:$F$45,6,0)="Ja",MAX(BC2733:BD2733),D_SAV!$BC2733),0)</f>
        <v>0</v>
      </c>
      <c r="AN2733" s="51">
        <f t="shared" si="889"/>
        <v>0</v>
      </c>
      <c r="AP2733" s="304">
        <f t="shared" si="890"/>
        <v>0</v>
      </c>
      <c r="AQ2733" s="304">
        <f t="shared" si="891"/>
        <v>0</v>
      </c>
      <c r="AR2733" s="304">
        <f t="shared" si="892"/>
        <v>0</v>
      </c>
      <c r="AS2733" s="304">
        <f t="shared" si="893"/>
        <v>0</v>
      </c>
      <c r="AT2733" s="304">
        <f t="shared" si="894"/>
        <v>0</v>
      </c>
      <c r="AU2733" s="304">
        <f t="shared" si="895"/>
        <v>0</v>
      </c>
      <c r="AV2733" s="304">
        <f t="shared" si="896"/>
        <v>0</v>
      </c>
      <c r="AW2733" s="304">
        <f t="shared" si="897"/>
        <v>0</v>
      </c>
      <c r="AX2733" s="304">
        <f t="shared" si="898"/>
        <v>0</v>
      </c>
      <c r="AY2733" s="304">
        <f t="shared" si="899"/>
        <v>0</v>
      </c>
      <c r="AZ2733" s="304">
        <f t="shared" si="900"/>
        <v>0</v>
      </c>
      <c r="BA2733" s="304">
        <f t="shared" si="901"/>
        <v>0</v>
      </c>
      <c r="BB2733" s="304">
        <f t="shared" si="902"/>
        <v>0</v>
      </c>
      <c r="BC2733" s="304">
        <f t="shared" si="903"/>
        <v>0</v>
      </c>
      <c r="BD2733" s="304">
        <f t="shared" si="904"/>
        <v>0</v>
      </c>
      <c r="BE2733" s="304">
        <f>IFERROR(IF(VLOOKUP($C2733,Listen!$A$2:$F$45,6,0)="Ja",BB2733-MAX(BC2733:BD2733),BB2733-BC2733),0)</f>
        <v>0</v>
      </c>
    </row>
    <row r="2734" spans="1:57" x14ac:dyDescent="0.25">
      <c r="A2734" s="320" t="str">
        <f>IF(AND(D2734&lt;&gt;0,C2734&lt;&gt;0,E2734&lt;&gt;0),IF(B2734&lt;&gt;0,CONCATENATE(B2734,"-AGr",VLOOKUP(C2734,Listen!$A$2:$D$45,4,FALSE),"-",D2734,"-",E2734,),CONCATENATE("AGr",VLOOKUP(C2734,Listen!$A$2:$D$45,4,FALSE),"-",D2734,"-",E2734)),"keine vollständige ID")</f>
        <v>keine vollständige ID</v>
      </c>
      <c r="B2734" s="301"/>
      <c r="C2734" s="287"/>
      <c r="D2734" s="34"/>
      <c r="E2734" s="306"/>
      <c r="F2734" s="116"/>
      <c r="G2734" s="17"/>
      <c r="H2734" s="17"/>
      <c r="I2734" s="17"/>
      <c r="J2734" s="17"/>
      <c r="K2734" s="17"/>
      <c r="L2734" s="17"/>
      <c r="M2734" s="17"/>
      <c r="N2734" s="17"/>
      <c r="O2734" s="116"/>
      <c r="P2734" s="117">
        <f>IF(D2734&gt;A_Stammdaten!$B$12,0,SUM(G2734,H2734,J2734,L2734:M2734)-SUM(I2734,K2734,N2734:O2734))</f>
        <v>0</v>
      </c>
      <c r="Q2734" s="17"/>
      <c r="R2734" s="17"/>
      <c r="S2734" s="17"/>
      <c r="T2734" s="17"/>
      <c r="U2734" s="62">
        <f t="shared" si="884"/>
        <v>0</v>
      </c>
      <c r="V2734" s="34"/>
      <c r="W2734" s="34"/>
      <c r="X2734" s="34"/>
      <c r="Y2734" s="34"/>
      <c r="Z2734" s="34"/>
      <c r="AA2734" s="63" t="str">
        <f t="shared" si="885"/>
        <v>-</v>
      </c>
      <c r="AB2734" s="63" t="str">
        <f t="shared" si="886"/>
        <v>-</v>
      </c>
      <c r="AC2734" s="63">
        <f>IF(ISBLANK($C2734),0,VLOOKUP($C2734,Listen!$A$2:$C$45,2,FALSE))</f>
        <v>0</v>
      </c>
      <c r="AD2734" s="63">
        <f>IF(ISBLANK($C2734),0,VLOOKUP($C2734,Listen!$A$2:$C$45,3,FALSE))</f>
        <v>0</v>
      </c>
      <c r="AE2734" s="49">
        <f t="shared" si="887"/>
        <v>0</v>
      </c>
      <c r="AF2734" s="49">
        <f t="shared" si="887"/>
        <v>0</v>
      </c>
      <c r="AG2734" s="49">
        <f>IFERROR(IF(OR($V2734&lt;&gt;"Ja",VLOOKUP($C2734,Listen!$A$2:$F$45,5,0)="Nein",D2734&lt;IF(C2734="LNG Anbindungsanlagen gemäß separater Festlegung",2022,2023)),$AC2734,$AA2734),0)</f>
        <v>0</v>
      </c>
      <c r="AH2734" s="49">
        <f>IFERROR(IF(OR($V2734&lt;&gt;"Ja",VLOOKUP($C2734,Listen!$A$2:$F$45,5,0)="Nein",D2734&lt;IF(C2734="LNG Anbindungsanlagen gemäß separater Festlegung",2022,2023)),$AC2734,$AA2734),0)</f>
        <v>0</v>
      </c>
      <c r="AI2734" s="49">
        <f>IFERROR(IF(OR($W2734&lt;&gt;"Ja",VLOOKUP($C2734,Listen!$A$2:$F$45,6,0)="Nein"),$AC2734,$AB2734),0)</f>
        <v>0</v>
      </c>
      <c r="AJ2734" s="49">
        <f>IFERROR(IF(OR($W2734&lt;&gt;"Ja",VLOOKUP($C2734,Listen!$A$2:$F$45,6,0)="Nein"),$AC2734,$AB2734),0)</f>
        <v>0</v>
      </c>
      <c r="AK2734" s="49">
        <f>IFERROR(IF(OR($W2734&lt;&gt;"Ja",VLOOKUP($C2734,Listen!$A$2:$F$45,6,0)="Nein"),$AC2734,$AB2734),0)</f>
        <v>0</v>
      </c>
      <c r="AL2734" s="51">
        <f t="shared" si="888"/>
        <v>0</v>
      </c>
      <c r="AM2734" s="296">
        <f>IFERROR(IF(VLOOKUP($C2734,Listen!$A$2:$F$45,6,0)="Ja",MAX(BC2734:BD2734),D_SAV!$BC2734),0)</f>
        <v>0</v>
      </c>
      <c r="AN2734" s="51">
        <f t="shared" si="889"/>
        <v>0</v>
      </c>
      <c r="AP2734" s="304">
        <f t="shared" si="890"/>
        <v>0</v>
      </c>
      <c r="AQ2734" s="304">
        <f t="shared" si="891"/>
        <v>0</v>
      </c>
      <c r="AR2734" s="304">
        <f t="shared" si="892"/>
        <v>0</v>
      </c>
      <c r="AS2734" s="304">
        <f t="shared" si="893"/>
        <v>0</v>
      </c>
      <c r="AT2734" s="304">
        <f t="shared" si="894"/>
        <v>0</v>
      </c>
      <c r="AU2734" s="304">
        <f t="shared" si="895"/>
        <v>0</v>
      </c>
      <c r="AV2734" s="304">
        <f t="shared" si="896"/>
        <v>0</v>
      </c>
      <c r="AW2734" s="304">
        <f t="shared" si="897"/>
        <v>0</v>
      </c>
      <c r="AX2734" s="304">
        <f t="shared" si="898"/>
        <v>0</v>
      </c>
      <c r="AY2734" s="304">
        <f t="shared" si="899"/>
        <v>0</v>
      </c>
      <c r="AZ2734" s="304">
        <f t="shared" si="900"/>
        <v>0</v>
      </c>
      <c r="BA2734" s="304">
        <f t="shared" si="901"/>
        <v>0</v>
      </c>
      <c r="BB2734" s="304">
        <f t="shared" si="902"/>
        <v>0</v>
      </c>
      <c r="BC2734" s="304">
        <f t="shared" si="903"/>
        <v>0</v>
      </c>
      <c r="BD2734" s="304">
        <f t="shared" si="904"/>
        <v>0</v>
      </c>
      <c r="BE2734" s="304">
        <f>IFERROR(IF(VLOOKUP($C2734,Listen!$A$2:$F$45,6,0)="Ja",BB2734-MAX(BC2734:BD2734),BB2734-BC2734),0)</f>
        <v>0</v>
      </c>
    </row>
    <row r="2735" spans="1:57" x14ac:dyDescent="0.25">
      <c r="A2735" s="320" t="str">
        <f>IF(AND(D2735&lt;&gt;0,C2735&lt;&gt;0,E2735&lt;&gt;0),IF(B2735&lt;&gt;0,CONCATENATE(B2735,"-AGr",VLOOKUP(C2735,Listen!$A$2:$D$45,4,FALSE),"-",D2735,"-",E2735,),CONCATENATE("AGr",VLOOKUP(C2735,Listen!$A$2:$D$45,4,FALSE),"-",D2735,"-",E2735)),"keine vollständige ID")</f>
        <v>keine vollständige ID</v>
      </c>
      <c r="B2735" s="301"/>
      <c r="C2735" s="287"/>
      <c r="D2735" s="34"/>
      <c r="E2735" s="306"/>
      <c r="F2735" s="116"/>
      <c r="G2735" s="17"/>
      <c r="H2735" s="17"/>
      <c r="I2735" s="17"/>
      <c r="J2735" s="17"/>
      <c r="K2735" s="17"/>
      <c r="L2735" s="17"/>
      <c r="M2735" s="17"/>
      <c r="N2735" s="17"/>
      <c r="O2735" s="116"/>
      <c r="P2735" s="117">
        <f>IF(D2735&gt;A_Stammdaten!$B$12,0,SUM(G2735,H2735,J2735,L2735:M2735)-SUM(I2735,K2735,N2735:O2735))</f>
        <v>0</v>
      </c>
      <c r="Q2735" s="17"/>
      <c r="R2735" s="17"/>
      <c r="S2735" s="17"/>
      <c r="T2735" s="17"/>
      <c r="U2735" s="62">
        <f t="shared" si="884"/>
        <v>0</v>
      </c>
      <c r="V2735" s="34"/>
      <c r="W2735" s="34"/>
      <c r="X2735" s="34"/>
      <c r="Y2735" s="34"/>
      <c r="Z2735" s="34"/>
      <c r="AA2735" s="63" t="str">
        <f t="shared" si="885"/>
        <v>-</v>
      </c>
      <c r="AB2735" s="63" t="str">
        <f t="shared" si="886"/>
        <v>-</v>
      </c>
      <c r="AC2735" s="63">
        <f>IF(ISBLANK($C2735),0,VLOOKUP($C2735,Listen!$A$2:$C$45,2,FALSE))</f>
        <v>0</v>
      </c>
      <c r="AD2735" s="63">
        <f>IF(ISBLANK($C2735),0,VLOOKUP($C2735,Listen!$A$2:$C$45,3,FALSE))</f>
        <v>0</v>
      </c>
      <c r="AE2735" s="49">
        <f t="shared" si="887"/>
        <v>0</v>
      </c>
      <c r="AF2735" s="49">
        <f t="shared" si="887"/>
        <v>0</v>
      </c>
      <c r="AG2735" s="49">
        <f>IFERROR(IF(OR($V2735&lt;&gt;"Ja",VLOOKUP($C2735,Listen!$A$2:$F$45,5,0)="Nein",D2735&lt;IF(C2735="LNG Anbindungsanlagen gemäß separater Festlegung",2022,2023)),$AC2735,$AA2735),0)</f>
        <v>0</v>
      </c>
      <c r="AH2735" s="49">
        <f>IFERROR(IF(OR($V2735&lt;&gt;"Ja",VLOOKUP($C2735,Listen!$A$2:$F$45,5,0)="Nein",D2735&lt;IF(C2735="LNG Anbindungsanlagen gemäß separater Festlegung",2022,2023)),$AC2735,$AA2735),0)</f>
        <v>0</v>
      </c>
      <c r="AI2735" s="49">
        <f>IFERROR(IF(OR($W2735&lt;&gt;"Ja",VLOOKUP($C2735,Listen!$A$2:$F$45,6,0)="Nein"),$AC2735,$AB2735),0)</f>
        <v>0</v>
      </c>
      <c r="AJ2735" s="49">
        <f>IFERROR(IF(OR($W2735&lt;&gt;"Ja",VLOOKUP($C2735,Listen!$A$2:$F$45,6,0)="Nein"),$AC2735,$AB2735),0)</f>
        <v>0</v>
      </c>
      <c r="AK2735" s="49">
        <f>IFERROR(IF(OR($W2735&lt;&gt;"Ja",VLOOKUP($C2735,Listen!$A$2:$F$45,6,0)="Nein"),$AC2735,$AB2735),0)</f>
        <v>0</v>
      </c>
      <c r="AL2735" s="51">
        <f t="shared" si="888"/>
        <v>0</v>
      </c>
      <c r="AM2735" s="296">
        <f>IFERROR(IF(VLOOKUP($C2735,Listen!$A$2:$F$45,6,0)="Ja",MAX(BC2735:BD2735),D_SAV!$BC2735),0)</f>
        <v>0</v>
      </c>
      <c r="AN2735" s="51">
        <f t="shared" si="889"/>
        <v>0</v>
      </c>
      <c r="AP2735" s="304">
        <f t="shared" si="890"/>
        <v>0</v>
      </c>
      <c r="AQ2735" s="304">
        <f t="shared" si="891"/>
        <v>0</v>
      </c>
      <c r="AR2735" s="304">
        <f t="shared" si="892"/>
        <v>0</v>
      </c>
      <c r="AS2735" s="304">
        <f t="shared" si="893"/>
        <v>0</v>
      </c>
      <c r="AT2735" s="304">
        <f t="shared" si="894"/>
        <v>0</v>
      </c>
      <c r="AU2735" s="304">
        <f t="shared" si="895"/>
        <v>0</v>
      </c>
      <c r="AV2735" s="304">
        <f t="shared" si="896"/>
        <v>0</v>
      </c>
      <c r="AW2735" s="304">
        <f t="shared" si="897"/>
        <v>0</v>
      </c>
      <c r="AX2735" s="304">
        <f t="shared" si="898"/>
        <v>0</v>
      </c>
      <c r="AY2735" s="304">
        <f t="shared" si="899"/>
        <v>0</v>
      </c>
      <c r="AZ2735" s="304">
        <f t="shared" si="900"/>
        <v>0</v>
      </c>
      <c r="BA2735" s="304">
        <f t="shared" si="901"/>
        <v>0</v>
      </c>
      <c r="BB2735" s="304">
        <f t="shared" si="902"/>
        <v>0</v>
      </c>
      <c r="BC2735" s="304">
        <f t="shared" si="903"/>
        <v>0</v>
      </c>
      <c r="BD2735" s="304">
        <f t="shared" si="904"/>
        <v>0</v>
      </c>
      <c r="BE2735" s="304">
        <f>IFERROR(IF(VLOOKUP($C2735,Listen!$A$2:$F$45,6,0)="Ja",BB2735-MAX(BC2735:BD2735),BB2735-BC2735),0)</f>
        <v>0</v>
      </c>
    </row>
    <row r="2736" spans="1:57" x14ac:dyDescent="0.25">
      <c r="A2736" s="320" t="str">
        <f>IF(AND(D2736&lt;&gt;0,C2736&lt;&gt;0,E2736&lt;&gt;0),IF(B2736&lt;&gt;0,CONCATENATE(B2736,"-AGr",VLOOKUP(C2736,Listen!$A$2:$D$45,4,FALSE),"-",D2736,"-",E2736,),CONCATENATE("AGr",VLOOKUP(C2736,Listen!$A$2:$D$45,4,FALSE),"-",D2736,"-",E2736)),"keine vollständige ID")</f>
        <v>keine vollständige ID</v>
      </c>
      <c r="B2736" s="301"/>
      <c r="C2736" s="287"/>
      <c r="D2736" s="34"/>
      <c r="E2736" s="306"/>
      <c r="F2736" s="116"/>
      <c r="G2736" s="17"/>
      <c r="H2736" s="17"/>
      <c r="I2736" s="17"/>
      <c r="J2736" s="17"/>
      <c r="K2736" s="17"/>
      <c r="L2736" s="17"/>
      <c r="M2736" s="17"/>
      <c r="N2736" s="17"/>
      <c r="O2736" s="116"/>
      <c r="P2736" s="117">
        <f>IF(D2736&gt;A_Stammdaten!$B$12,0,SUM(G2736,H2736,J2736,L2736:M2736)-SUM(I2736,K2736,N2736:O2736))</f>
        <v>0</v>
      </c>
      <c r="Q2736" s="17"/>
      <c r="R2736" s="17"/>
      <c r="S2736" s="17"/>
      <c r="T2736" s="17"/>
      <c r="U2736" s="62">
        <f t="shared" si="884"/>
        <v>0</v>
      </c>
      <c r="V2736" s="34"/>
      <c r="W2736" s="34"/>
      <c r="X2736" s="34"/>
      <c r="Y2736" s="34"/>
      <c r="Z2736" s="34"/>
      <c r="AA2736" s="63" t="str">
        <f t="shared" si="885"/>
        <v>-</v>
      </c>
      <c r="AB2736" s="63" t="str">
        <f t="shared" si="886"/>
        <v>-</v>
      </c>
      <c r="AC2736" s="63">
        <f>IF(ISBLANK($C2736),0,VLOOKUP($C2736,Listen!$A$2:$C$45,2,FALSE))</f>
        <v>0</v>
      </c>
      <c r="AD2736" s="63">
        <f>IF(ISBLANK($C2736),0,VLOOKUP($C2736,Listen!$A$2:$C$45,3,FALSE))</f>
        <v>0</v>
      </c>
      <c r="AE2736" s="49">
        <f t="shared" si="887"/>
        <v>0</v>
      </c>
      <c r="AF2736" s="49">
        <f t="shared" si="887"/>
        <v>0</v>
      </c>
      <c r="AG2736" s="49">
        <f>IFERROR(IF(OR($V2736&lt;&gt;"Ja",VLOOKUP($C2736,Listen!$A$2:$F$45,5,0)="Nein",D2736&lt;IF(C2736="LNG Anbindungsanlagen gemäß separater Festlegung",2022,2023)),$AC2736,$AA2736),0)</f>
        <v>0</v>
      </c>
      <c r="AH2736" s="49">
        <f>IFERROR(IF(OR($V2736&lt;&gt;"Ja",VLOOKUP($C2736,Listen!$A$2:$F$45,5,0)="Nein",D2736&lt;IF(C2736="LNG Anbindungsanlagen gemäß separater Festlegung",2022,2023)),$AC2736,$AA2736),0)</f>
        <v>0</v>
      </c>
      <c r="AI2736" s="49">
        <f>IFERROR(IF(OR($W2736&lt;&gt;"Ja",VLOOKUP($C2736,Listen!$A$2:$F$45,6,0)="Nein"),$AC2736,$AB2736),0)</f>
        <v>0</v>
      </c>
      <c r="AJ2736" s="49">
        <f>IFERROR(IF(OR($W2736&lt;&gt;"Ja",VLOOKUP($C2736,Listen!$A$2:$F$45,6,0)="Nein"),$AC2736,$AB2736),0)</f>
        <v>0</v>
      </c>
      <c r="AK2736" s="49">
        <f>IFERROR(IF(OR($W2736&lt;&gt;"Ja",VLOOKUP($C2736,Listen!$A$2:$F$45,6,0)="Nein"),$AC2736,$AB2736),0)</f>
        <v>0</v>
      </c>
      <c r="AL2736" s="51">
        <f t="shared" si="888"/>
        <v>0</v>
      </c>
      <c r="AM2736" s="296">
        <f>IFERROR(IF(VLOOKUP($C2736,Listen!$A$2:$F$45,6,0)="Ja",MAX(BC2736:BD2736),D_SAV!$BC2736),0)</f>
        <v>0</v>
      </c>
      <c r="AN2736" s="51">
        <f t="shared" si="889"/>
        <v>0</v>
      </c>
      <c r="AP2736" s="304">
        <f t="shared" si="890"/>
        <v>0</v>
      </c>
      <c r="AQ2736" s="304">
        <f t="shared" si="891"/>
        <v>0</v>
      </c>
      <c r="AR2736" s="304">
        <f t="shared" si="892"/>
        <v>0</v>
      </c>
      <c r="AS2736" s="304">
        <f t="shared" si="893"/>
        <v>0</v>
      </c>
      <c r="AT2736" s="304">
        <f t="shared" si="894"/>
        <v>0</v>
      </c>
      <c r="AU2736" s="304">
        <f t="shared" si="895"/>
        <v>0</v>
      </c>
      <c r="AV2736" s="304">
        <f t="shared" si="896"/>
        <v>0</v>
      </c>
      <c r="AW2736" s="304">
        <f t="shared" si="897"/>
        <v>0</v>
      </c>
      <c r="AX2736" s="304">
        <f t="shared" si="898"/>
        <v>0</v>
      </c>
      <c r="AY2736" s="304">
        <f t="shared" si="899"/>
        <v>0</v>
      </c>
      <c r="AZ2736" s="304">
        <f t="shared" si="900"/>
        <v>0</v>
      </c>
      <c r="BA2736" s="304">
        <f t="shared" si="901"/>
        <v>0</v>
      </c>
      <c r="BB2736" s="304">
        <f t="shared" si="902"/>
        <v>0</v>
      </c>
      <c r="BC2736" s="304">
        <f t="shared" si="903"/>
        <v>0</v>
      </c>
      <c r="BD2736" s="304">
        <f t="shared" si="904"/>
        <v>0</v>
      </c>
      <c r="BE2736" s="304">
        <f>IFERROR(IF(VLOOKUP($C2736,Listen!$A$2:$F$45,6,0)="Ja",BB2736-MAX(BC2736:BD2736),BB2736-BC2736),0)</f>
        <v>0</v>
      </c>
    </row>
    <row r="2737" spans="1:57" x14ac:dyDescent="0.25">
      <c r="A2737" s="320" t="str">
        <f>IF(AND(D2737&lt;&gt;0,C2737&lt;&gt;0,E2737&lt;&gt;0),IF(B2737&lt;&gt;0,CONCATENATE(B2737,"-AGr",VLOOKUP(C2737,Listen!$A$2:$D$45,4,FALSE),"-",D2737,"-",E2737,),CONCATENATE("AGr",VLOOKUP(C2737,Listen!$A$2:$D$45,4,FALSE),"-",D2737,"-",E2737)),"keine vollständige ID")</f>
        <v>keine vollständige ID</v>
      </c>
      <c r="B2737" s="301"/>
      <c r="C2737" s="287"/>
      <c r="D2737" s="34"/>
      <c r="E2737" s="306"/>
      <c r="F2737" s="116"/>
      <c r="G2737" s="17"/>
      <c r="H2737" s="17"/>
      <c r="I2737" s="17"/>
      <c r="J2737" s="17"/>
      <c r="K2737" s="17"/>
      <c r="L2737" s="17"/>
      <c r="M2737" s="17"/>
      <c r="N2737" s="17"/>
      <c r="O2737" s="116"/>
      <c r="P2737" s="117">
        <f>IF(D2737&gt;A_Stammdaten!$B$12,0,SUM(G2737,H2737,J2737,L2737:M2737)-SUM(I2737,K2737,N2737:O2737))</f>
        <v>0</v>
      </c>
      <c r="Q2737" s="17"/>
      <c r="R2737" s="17"/>
      <c r="S2737" s="17"/>
      <c r="T2737" s="17"/>
      <c r="U2737" s="62">
        <f t="shared" si="884"/>
        <v>0</v>
      </c>
      <c r="V2737" s="34"/>
      <c r="W2737" s="34"/>
      <c r="X2737" s="34"/>
      <c r="Y2737" s="34"/>
      <c r="Z2737" s="34"/>
      <c r="AA2737" s="63" t="str">
        <f t="shared" si="885"/>
        <v>-</v>
      </c>
      <c r="AB2737" s="63" t="str">
        <f t="shared" si="886"/>
        <v>-</v>
      </c>
      <c r="AC2737" s="63">
        <f>IF(ISBLANK($C2737),0,VLOOKUP($C2737,Listen!$A$2:$C$45,2,FALSE))</f>
        <v>0</v>
      </c>
      <c r="AD2737" s="63">
        <f>IF(ISBLANK($C2737),0,VLOOKUP($C2737,Listen!$A$2:$C$45,3,FALSE))</f>
        <v>0</v>
      </c>
      <c r="AE2737" s="49">
        <f t="shared" si="887"/>
        <v>0</v>
      </c>
      <c r="AF2737" s="49">
        <f t="shared" si="887"/>
        <v>0</v>
      </c>
      <c r="AG2737" s="49">
        <f>IFERROR(IF(OR($V2737&lt;&gt;"Ja",VLOOKUP($C2737,Listen!$A$2:$F$45,5,0)="Nein",D2737&lt;IF(C2737="LNG Anbindungsanlagen gemäß separater Festlegung",2022,2023)),$AC2737,$AA2737),0)</f>
        <v>0</v>
      </c>
      <c r="AH2737" s="49">
        <f>IFERROR(IF(OR($V2737&lt;&gt;"Ja",VLOOKUP($C2737,Listen!$A$2:$F$45,5,0)="Nein",D2737&lt;IF(C2737="LNG Anbindungsanlagen gemäß separater Festlegung",2022,2023)),$AC2737,$AA2737),0)</f>
        <v>0</v>
      </c>
      <c r="AI2737" s="49">
        <f>IFERROR(IF(OR($W2737&lt;&gt;"Ja",VLOOKUP($C2737,Listen!$A$2:$F$45,6,0)="Nein"),$AC2737,$AB2737),0)</f>
        <v>0</v>
      </c>
      <c r="AJ2737" s="49">
        <f>IFERROR(IF(OR($W2737&lt;&gt;"Ja",VLOOKUP($C2737,Listen!$A$2:$F$45,6,0)="Nein"),$AC2737,$AB2737),0)</f>
        <v>0</v>
      </c>
      <c r="AK2737" s="49">
        <f>IFERROR(IF(OR($W2737&lt;&gt;"Ja",VLOOKUP($C2737,Listen!$A$2:$F$45,6,0)="Nein"),$AC2737,$AB2737),0)</f>
        <v>0</v>
      </c>
      <c r="AL2737" s="51">
        <f t="shared" si="888"/>
        <v>0</v>
      </c>
      <c r="AM2737" s="296">
        <f>IFERROR(IF(VLOOKUP($C2737,Listen!$A$2:$F$45,6,0)="Ja",MAX(BC2737:BD2737),D_SAV!$BC2737),0)</f>
        <v>0</v>
      </c>
      <c r="AN2737" s="51">
        <f t="shared" si="889"/>
        <v>0</v>
      </c>
      <c r="AP2737" s="304">
        <f t="shared" si="890"/>
        <v>0</v>
      </c>
      <c r="AQ2737" s="304">
        <f t="shared" si="891"/>
        <v>0</v>
      </c>
      <c r="AR2737" s="304">
        <f t="shared" si="892"/>
        <v>0</v>
      </c>
      <c r="AS2737" s="304">
        <f t="shared" si="893"/>
        <v>0</v>
      </c>
      <c r="AT2737" s="304">
        <f t="shared" si="894"/>
        <v>0</v>
      </c>
      <c r="AU2737" s="304">
        <f t="shared" si="895"/>
        <v>0</v>
      </c>
      <c r="AV2737" s="304">
        <f t="shared" si="896"/>
        <v>0</v>
      </c>
      <c r="AW2737" s="304">
        <f t="shared" si="897"/>
        <v>0</v>
      </c>
      <c r="AX2737" s="304">
        <f t="shared" si="898"/>
        <v>0</v>
      </c>
      <c r="AY2737" s="304">
        <f t="shared" si="899"/>
        <v>0</v>
      </c>
      <c r="AZ2737" s="304">
        <f t="shared" si="900"/>
        <v>0</v>
      </c>
      <c r="BA2737" s="304">
        <f t="shared" si="901"/>
        <v>0</v>
      </c>
      <c r="BB2737" s="304">
        <f t="shared" si="902"/>
        <v>0</v>
      </c>
      <c r="BC2737" s="304">
        <f t="shared" si="903"/>
        <v>0</v>
      </c>
      <c r="BD2737" s="304">
        <f t="shared" si="904"/>
        <v>0</v>
      </c>
      <c r="BE2737" s="304">
        <f>IFERROR(IF(VLOOKUP($C2737,Listen!$A$2:$F$45,6,0)="Ja",BB2737-MAX(BC2737:BD2737),BB2737-BC2737),0)</f>
        <v>0</v>
      </c>
    </row>
    <row r="2738" spans="1:57" x14ac:dyDescent="0.25">
      <c r="A2738" s="320" t="str">
        <f>IF(AND(D2738&lt;&gt;0,C2738&lt;&gt;0,E2738&lt;&gt;0),IF(B2738&lt;&gt;0,CONCATENATE(B2738,"-AGr",VLOOKUP(C2738,Listen!$A$2:$D$45,4,FALSE),"-",D2738,"-",E2738,),CONCATENATE("AGr",VLOOKUP(C2738,Listen!$A$2:$D$45,4,FALSE),"-",D2738,"-",E2738)),"keine vollständige ID")</f>
        <v>keine vollständige ID</v>
      </c>
      <c r="B2738" s="301"/>
      <c r="C2738" s="287"/>
      <c r="D2738" s="34"/>
      <c r="E2738" s="306"/>
      <c r="F2738" s="116"/>
      <c r="G2738" s="17"/>
      <c r="H2738" s="17"/>
      <c r="I2738" s="17"/>
      <c r="J2738" s="17"/>
      <c r="K2738" s="17"/>
      <c r="L2738" s="17"/>
      <c r="M2738" s="17"/>
      <c r="N2738" s="17"/>
      <c r="O2738" s="116"/>
      <c r="P2738" s="117">
        <f>IF(D2738&gt;A_Stammdaten!$B$12,0,SUM(G2738,H2738,J2738,L2738:M2738)-SUM(I2738,K2738,N2738:O2738))</f>
        <v>0</v>
      </c>
      <c r="Q2738" s="17"/>
      <c r="R2738" s="17"/>
      <c r="S2738" s="17"/>
      <c r="T2738" s="17"/>
      <c r="U2738" s="62">
        <f t="shared" si="884"/>
        <v>0</v>
      </c>
      <c r="V2738" s="34"/>
      <c r="W2738" s="34"/>
      <c r="X2738" s="34"/>
      <c r="Y2738" s="34"/>
      <c r="Z2738" s="34"/>
      <c r="AA2738" s="63" t="str">
        <f t="shared" si="885"/>
        <v>-</v>
      </c>
      <c r="AB2738" s="63" t="str">
        <f t="shared" si="886"/>
        <v>-</v>
      </c>
      <c r="AC2738" s="63">
        <f>IF(ISBLANK($C2738),0,VLOOKUP($C2738,Listen!$A$2:$C$45,2,FALSE))</f>
        <v>0</v>
      </c>
      <c r="AD2738" s="63">
        <f>IF(ISBLANK($C2738),0,VLOOKUP($C2738,Listen!$A$2:$C$45,3,FALSE))</f>
        <v>0</v>
      </c>
      <c r="AE2738" s="49">
        <f t="shared" si="887"/>
        <v>0</v>
      </c>
      <c r="AF2738" s="49">
        <f t="shared" si="887"/>
        <v>0</v>
      </c>
      <c r="AG2738" s="49">
        <f>IFERROR(IF(OR($V2738&lt;&gt;"Ja",VLOOKUP($C2738,Listen!$A$2:$F$45,5,0)="Nein",D2738&lt;IF(C2738="LNG Anbindungsanlagen gemäß separater Festlegung",2022,2023)),$AC2738,$AA2738),0)</f>
        <v>0</v>
      </c>
      <c r="AH2738" s="49">
        <f>IFERROR(IF(OR($V2738&lt;&gt;"Ja",VLOOKUP($C2738,Listen!$A$2:$F$45,5,0)="Nein",D2738&lt;IF(C2738="LNG Anbindungsanlagen gemäß separater Festlegung",2022,2023)),$AC2738,$AA2738),0)</f>
        <v>0</v>
      </c>
      <c r="AI2738" s="49">
        <f>IFERROR(IF(OR($W2738&lt;&gt;"Ja",VLOOKUP($C2738,Listen!$A$2:$F$45,6,0)="Nein"),$AC2738,$AB2738),0)</f>
        <v>0</v>
      </c>
      <c r="AJ2738" s="49">
        <f>IFERROR(IF(OR($W2738&lt;&gt;"Ja",VLOOKUP($C2738,Listen!$A$2:$F$45,6,0)="Nein"),$AC2738,$AB2738),0)</f>
        <v>0</v>
      </c>
      <c r="AK2738" s="49">
        <f>IFERROR(IF(OR($W2738&lt;&gt;"Ja",VLOOKUP($C2738,Listen!$A$2:$F$45,6,0)="Nein"),$AC2738,$AB2738),0)</f>
        <v>0</v>
      </c>
      <c r="AL2738" s="51">
        <f t="shared" si="888"/>
        <v>0</v>
      </c>
      <c r="AM2738" s="296">
        <f>IFERROR(IF(VLOOKUP($C2738,Listen!$A$2:$F$45,6,0)="Ja",MAX(BC2738:BD2738),D_SAV!$BC2738),0)</f>
        <v>0</v>
      </c>
      <c r="AN2738" s="51">
        <f t="shared" si="889"/>
        <v>0</v>
      </c>
      <c r="AP2738" s="304">
        <f t="shared" si="890"/>
        <v>0</v>
      </c>
      <c r="AQ2738" s="304">
        <f t="shared" si="891"/>
        <v>0</v>
      </c>
      <c r="AR2738" s="304">
        <f t="shared" si="892"/>
        <v>0</v>
      </c>
      <c r="AS2738" s="304">
        <f t="shared" si="893"/>
        <v>0</v>
      </c>
      <c r="AT2738" s="304">
        <f t="shared" si="894"/>
        <v>0</v>
      </c>
      <c r="AU2738" s="304">
        <f t="shared" si="895"/>
        <v>0</v>
      </c>
      <c r="AV2738" s="304">
        <f t="shared" si="896"/>
        <v>0</v>
      </c>
      <c r="AW2738" s="304">
        <f t="shared" si="897"/>
        <v>0</v>
      </c>
      <c r="AX2738" s="304">
        <f t="shared" si="898"/>
        <v>0</v>
      </c>
      <c r="AY2738" s="304">
        <f t="shared" si="899"/>
        <v>0</v>
      </c>
      <c r="AZ2738" s="304">
        <f t="shared" si="900"/>
        <v>0</v>
      </c>
      <c r="BA2738" s="304">
        <f t="shared" si="901"/>
        <v>0</v>
      </c>
      <c r="BB2738" s="304">
        <f t="shared" si="902"/>
        <v>0</v>
      </c>
      <c r="BC2738" s="304">
        <f t="shared" si="903"/>
        <v>0</v>
      </c>
      <c r="BD2738" s="304">
        <f t="shared" si="904"/>
        <v>0</v>
      </c>
      <c r="BE2738" s="304">
        <f>IFERROR(IF(VLOOKUP($C2738,Listen!$A$2:$F$45,6,0)="Ja",BB2738-MAX(BC2738:BD2738),BB2738-BC2738),0)</f>
        <v>0</v>
      </c>
    </row>
    <row r="2739" spans="1:57" x14ac:dyDescent="0.25">
      <c r="A2739" s="320" t="str">
        <f>IF(AND(D2739&lt;&gt;0,C2739&lt;&gt;0,E2739&lt;&gt;0),IF(B2739&lt;&gt;0,CONCATENATE(B2739,"-AGr",VLOOKUP(C2739,Listen!$A$2:$D$45,4,FALSE),"-",D2739,"-",E2739,),CONCATENATE("AGr",VLOOKUP(C2739,Listen!$A$2:$D$45,4,FALSE),"-",D2739,"-",E2739)),"keine vollständige ID")</f>
        <v>keine vollständige ID</v>
      </c>
      <c r="B2739" s="301"/>
      <c r="C2739" s="287"/>
      <c r="D2739" s="34"/>
      <c r="E2739" s="306"/>
      <c r="F2739" s="116"/>
      <c r="G2739" s="17"/>
      <c r="H2739" s="17"/>
      <c r="I2739" s="17"/>
      <c r="J2739" s="17"/>
      <c r="K2739" s="17"/>
      <c r="L2739" s="17"/>
      <c r="M2739" s="17"/>
      <c r="N2739" s="17"/>
      <c r="O2739" s="116"/>
      <c r="P2739" s="117">
        <f>IF(D2739&gt;A_Stammdaten!$B$12,0,SUM(G2739,H2739,J2739,L2739:M2739)-SUM(I2739,K2739,N2739:O2739))</f>
        <v>0</v>
      </c>
      <c r="Q2739" s="17"/>
      <c r="R2739" s="17"/>
      <c r="S2739" s="17"/>
      <c r="T2739" s="17"/>
      <c r="U2739" s="62">
        <f t="shared" si="884"/>
        <v>0</v>
      </c>
      <c r="V2739" s="34"/>
      <c r="W2739" s="34"/>
      <c r="X2739" s="34"/>
      <c r="Y2739" s="34"/>
      <c r="Z2739" s="34"/>
      <c r="AA2739" s="63" t="str">
        <f t="shared" si="885"/>
        <v>-</v>
      </c>
      <c r="AB2739" s="63" t="str">
        <f t="shared" si="886"/>
        <v>-</v>
      </c>
      <c r="AC2739" s="63">
        <f>IF(ISBLANK($C2739),0,VLOOKUP($C2739,Listen!$A$2:$C$45,2,FALSE))</f>
        <v>0</v>
      </c>
      <c r="AD2739" s="63">
        <f>IF(ISBLANK($C2739),0,VLOOKUP($C2739,Listen!$A$2:$C$45,3,FALSE))</f>
        <v>0</v>
      </c>
      <c r="AE2739" s="49">
        <f t="shared" si="887"/>
        <v>0</v>
      </c>
      <c r="AF2739" s="49">
        <f t="shared" si="887"/>
        <v>0</v>
      </c>
      <c r="AG2739" s="49">
        <f>IFERROR(IF(OR($V2739&lt;&gt;"Ja",VLOOKUP($C2739,Listen!$A$2:$F$45,5,0)="Nein",D2739&lt;IF(C2739="LNG Anbindungsanlagen gemäß separater Festlegung",2022,2023)),$AC2739,$AA2739),0)</f>
        <v>0</v>
      </c>
      <c r="AH2739" s="49">
        <f>IFERROR(IF(OR($V2739&lt;&gt;"Ja",VLOOKUP($C2739,Listen!$A$2:$F$45,5,0)="Nein",D2739&lt;IF(C2739="LNG Anbindungsanlagen gemäß separater Festlegung",2022,2023)),$AC2739,$AA2739),0)</f>
        <v>0</v>
      </c>
      <c r="AI2739" s="49">
        <f>IFERROR(IF(OR($W2739&lt;&gt;"Ja",VLOOKUP($C2739,Listen!$A$2:$F$45,6,0)="Nein"),$AC2739,$AB2739),0)</f>
        <v>0</v>
      </c>
      <c r="AJ2739" s="49">
        <f>IFERROR(IF(OR($W2739&lt;&gt;"Ja",VLOOKUP($C2739,Listen!$A$2:$F$45,6,0)="Nein"),$AC2739,$AB2739),0)</f>
        <v>0</v>
      </c>
      <c r="AK2739" s="49">
        <f>IFERROR(IF(OR($W2739&lt;&gt;"Ja",VLOOKUP($C2739,Listen!$A$2:$F$45,6,0)="Nein"),$AC2739,$AB2739),0)</f>
        <v>0</v>
      </c>
      <c r="AL2739" s="51">
        <f t="shared" si="888"/>
        <v>0</v>
      </c>
      <c r="AM2739" s="296">
        <f>IFERROR(IF(VLOOKUP($C2739,Listen!$A$2:$F$45,6,0)="Ja",MAX(BC2739:BD2739),D_SAV!$BC2739),0)</f>
        <v>0</v>
      </c>
      <c r="AN2739" s="51">
        <f t="shared" si="889"/>
        <v>0</v>
      </c>
      <c r="AP2739" s="304">
        <f t="shared" si="890"/>
        <v>0</v>
      </c>
      <c r="AQ2739" s="304">
        <f t="shared" si="891"/>
        <v>0</v>
      </c>
      <c r="AR2739" s="304">
        <f t="shared" si="892"/>
        <v>0</v>
      </c>
      <c r="AS2739" s="304">
        <f t="shared" si="893"/>
        <v>0</v>
      </c>
      <c r="AT2739" s="304">
        <f t="shared" si="894"/>
        <v>0</v>
      </c>
      <c r="AU2739" s="304">
        <f t="shared" si="895"/>
        <v>0</v>
      </c>
      <c r="AV2739" s="304">
        <f t="shared" si="896"/>
        <v>0</v>
      </c>
      <c r="AW2739" s="304">
        <f t="shared" si="897"/>
        <v>0</v>
      </c>
      <c r="AX2739" s="304">
        <f t="shared" si="898"/>
        <v>0</v>
      </c>
      <c r="AY2739" s="304">
        <f t="shared" si="899"/>
        <v>0</v>
      </c>
      <c r="AZ2739" s="304">
        <f t="shared" si="900"/>
        <v>0</v>
      </c>
      <c r="BA2739" s="304">
        <f t="shared" si="901"/>
        <v>0</v>
      </c>
      <c r="BB2739" s="304">
        <f t="shared" si="902"/>
        <v>0</v>
      </c>
      <c r="BC2739" s="304">
        <f t="shared" si="903"/>
        <v>0</v>
      </c>
      <c r="BD2739" s="304">
        <f t="shared" si="904"/>
        <v>0</v>
      </c>
      <c r="BE2739" s="304">
        <f>IFERROR(IF(VLOOKUP($C2739,Listen!$A$2:$F$45,6,0)="Ja",BB2739-MAX(BC2739:BD2739),BB2739-BC2739),0)</f>
        <v>0</v>
      </c>
    </row>
    <row r="2740" spans="1:57" x14ac:dyDescent="0.25">
      <c r="A2740" s="320" t="str">
        <f>IF(AND(D2740&lt;&gt;0,C2740&lt;&gt;0,E2740&lt;&gt;0),IF(B2740&lt;&gt;0,CONCATENATE(B2740,"-AGr",VLOOKUP(C2740,Listen!$A$2:$D$45,4,FALSE),"-",D2740,"-",E2740,),CONCATENATE("AGr",VLOOKUP(C2740,Listen!$A$2:$D$45,4,FALSE),"-",D2740,"-",E2740)),"keine vollständige ID")</f>
        <v>keine vollständige ID</v>
      </c>
      <c r="B2740" s="301"/>
      <c r="C2740" s="287"/>
      <c r="D2740" s="34"/>
      <c r="E2740" s="306"/>
      <c r="F2740" s="116"/>
      <c r="G2740" s="17"/>
      <c r="H2740" s="17"/>
      <c r="I2740" s="17"/>
      <c r="J2740" s="17"/>
      <c r="K2740" s="17"/>
      <c r="L2740" s="17"/>
      <c r="M2740" s="17"/>
      <c r="N2740" s="17"/>
      <c r="O2740" s="116"/>
      <c r="P2740" s="117">
        <f>IF(D2740&gt;A_Stammdaten!$B$12,0,SUM(G2740,H2740,J2740,L2740:M2740)-SUM(I2740,K2740,N2740:O2740))</f>
        <v>0</v>
      </c>
      <c r="Q2740" s="17"/>
      <c r="R2740" s="17"/>
      <c r="S2740" s="17"/>
      <c r="T2740" s="17"/>
      <c r="U2740" s="62">
        <f t="shared" si="884"/>
        <v>0</v>
      </c>
      <c r="V2740" s="34"/>
      <c r="W2740" s="34"/>
      <c r="X2740" s="34"/>
      <c r="Y2740" s="34"/>
      <c r="Z2740" s="34"/>
      <c r="AA2740" s="63" t="str">
        <f t="shared" si="885"/>
        <v>-</v>
      </c>
      <c r="AB2740" s="63" t="str">
        <f t="shared" si="886"/>
        <v>-</v>
      </c>
      <c r="AC2740" s="63">
        <f>IF(ISBLANK($C2740),0,VLOOKUP($C2740,Listen!$A$2:$C$45,2,FALSE))</f>
        <v>0</v>
      </c>
      <c r="AD2740" s="63">
        <f>IF(ISBLANK($C2740),0,VLOOKUP($C2740,Listen!$A$2:$C$45,3,FALSE))</f>
        <v>0</v>
      </c>
      <c r="AE2740" s="49">
        <f t="shared" si="887"/>
        <v>0</v>
      </c>
      <c r="AF2740" s="49">
        <f t="shared" si="887"/>
        <v>0</v>
      </c>
      <c r="AG2740" s="49">
        <f>IFERROR(IF(OR($V2740&lt;&gt;"Ja",VLOOKUP($C2740,Listen!$A$2:$F$45,5,0)="Nein",D2740&lt;IF(C2740="LNG Anbindungsanlagen gemäß separater Festlegung",2022,2023)),$AC2740,$AA2740),0)</f>
        <v>0</v>
      </c>
      <c r="AH2740" s="49">
        <f>IFERROR(IF(OR($V2740&lt;&gt;"Ja",VLOOKUP($C2740,Listen!$A$2:$F$45,5,0)="Nein",D2740&lt;IF(C2740="LNG Anbindungsanlagen gemäß separater Festlegung",2022,2023)),$AC2740,$AA2740),0)</f>
        <v>0</v>
      </c>
      <c r="AI2740" s="49">
        <f>IFERROR(IF(OR($W2740&lt;&gt;"Ja",VLOOKUP($C2740,Listen!$A$2:$F$45,6,0)="Nein"),$AC2740,$AB2740),0)</f>
        <v>0</v>
      </c>
      <c r="AJ2740" s="49">
        <f>IFERROR(IF(OR($W2740&lt;&gt;"Ja",VLOOKUP($C2740,Listen!$A$2:$F$45,6,0)="Nein"),$AC2740,$AB2740),0)</f>
        <v>0</v>
      </c>
      <c r="AK2740" s="49">
        <f>IFERROR(IF(OR($W2740&lt;&gt;"Ja",VLOOKUP($C2740,Listen!$A$2:$F$45,6,0)="Nein"),$AC2740,$AB2740),0)</f>
        <v>0</v>
      </c>
      <c r="AL2740" s="51">
        <f t="shared" si="888"/>
        <v>0</v>
      </c>
      <c r="AM2740" s="296">
        <f>IFERROR(IF(VLOOKUP($C2740,Listen!$A$2:$F$45,6,0)="Ja",MAX(BC2740:BD2740),D_SAV!$BC2740),0)</f>
        <v>0</v>
      </c>
      <c r="AN2740" s="51">
        <f t="shared" si="889"/>
        <v>0</v>
      </c>
      <c r="AP2740" s="304">
        <f t="shared" si="890"/>
        <v>0</v>
      </c>
      <c r="AQ2740" s="304">
        <f t="shared" si="891"/>
        <v>0</v>
      </c>
      <c r="AR2740" s="304">
        <f t="shared" si="892"/>
        <v>0</v>
      </c>
      <c r="AS2740" s="304">
        <f t="shared" si="893"/>
        <v>0</v>
      </c>
      <c r="AT2740" s="304">
        <f t="shared" si="894"/>
        <v>0</v>
      </c>
      <c r="AU2740" s="304">
        <f t="shared" si="895"/>
        <v>0</v>
      </c>
      <c r="AV2740" s="304">
        <f t="shared" si="896"/>
        <v>0</v>
      </c>
      <c r="AW2740" s="304">
        <f t="shared" si="897"/>
        <v>0</v>
      </c>
      <c r="AX2740" s="304">
        <f t="shared" si="898"/>
        <v>0</v>
      </c>
      <c r="AY2740" s="304">
        <f t="shared" si="899"/>
        <v>0</v>
      </c>
      <c r="AZ2740" s="304">
        <f t="shared" si="900"/>
        <v>0</v>
      </c>
      <c r="BA2740" s="304">
        <f t="shared" si="901"/>
        <v>0</v>
      </c>
      <c r="BB2740" s="304">
        <f t="shared" si="902"/>
        <v>0</v>
      </c>
      <c r="BC2740" s="304">
        <f t="shared" si="903"/>
        <v>0</v>
      </c>
      <c r="BD2740" s="304">
        <f t="shared" si="904"/>
        <v>0</v>
      </c>
      <c r="BE2740" s="304">
        <f>IFERROR(IF(VLOOKUP($C2740,Listen!$A$2:$F$45,6,0)="Ja",BB2740-MAX(BC2740:BD2740),BB2740-BC2740),0)</f>
        <v>0</v>
      </c>
    </row>
    <row r="2741" spans="1:57" x14ac:dyDescent="0.25">
      <c r="A2741" s="320" t="str">
        <f>IF(AND(D2741&lt;&gt;0,C2741&lt;&gt;0,E2741&lt;&gt;0),IF(B2741&lt;&gt;0,CONCATENATE(B2741,"-AGr",VLOOKUP(C2741,Listen!$A$2:$D$45,4,FALSE),"-",D2741,"-",E2741,),CONCATENATE("AGr",VLOOKUP(C2741,Listen!$A$2:$D$45,4,FALSE),"-",D2741,"-",E2741)),"keine vollständige ID")</f>
        <v>keine vollständige ID</v>
      </c>
      <c r="B2741" s="301"/>
      <c r="C2741" s="287"/>
      <c r="D2741" s="34"/>
      <c r="E2741" s="306"/>
      <c r="F2741" s="116"/>
      <c r="G2741" s="17"/>
      <c r="H2741" s="17"/>
      <c r="I2741" s="17"/>
      <c r="J2741" s="17"/>
      <c r="K2741" s="17"/>
      <c r="L2741" s="17"/>
      <c r="M2741" s="17"/>
      <c r="N2741" s="17"/>
      <c r="O2741" s="116"/>
      <c r="P2741" s="117">
        <f>IF(D2741&gt;A_Stammdaten!$B$12,0,SUM(G2741,H2741,J2741,L2741:M2741)-SUM(I2741,K2741,N2741:O2741))</f>
        <v>0</v>
      </c>
      <c r="Q2741" s="17"/>
      <c r="R2741" s="17"/>
      <c r="S2741" s="17"/>
      <c r="T2741" s="17"/>
      <c r="U2741" s="62">
        <f t="shared" si="884"/>
        <v>0</v>
      </c>
      <c r="V2741" s="34"/>
      <c r="W2741" s="34"/>
      <c r="X2741" s="34"/>
      <c r="Y2741" s="34"/>
      <c r="Z2741" s="34"/>
      <c r="AA2741" s="63" t="str">
        <f t="shared" si="885"/>
        <v>-</v>
      </c>
      <c r="AB2741" s="63" t="str">
        <f t="shared" si="886"/>
        <v>-</v>
      </c>
      <c r="AC2741" s="63">
        <f>IF(ISBLANK($C2741),0,VLOOKUP($C2741,Listen!$A$2:$C$45,2,FALSE))</f>
        <v>0</v>
      </c>
      <c r="AD2741" s="63">
        <f>IF(ISBLANK($C2741),0,VLOOKUP($C2741,Listen!$A$2:$C$45,3,FALSE))</f>
        <v>0</v>
      </c>
      <c r="AE2741" s="49">
        <f t="shared" si="887"/>
        <v>0</v>
      </c>
      <c r="AF2741" s="49">
        <f t="shared" si="887"/>
        <v>0</v>
      </c>
      <c r="AG2741" s="49">
        <f>IFERROR(IF(OR($V2741&lt;&gt;"Ja",VLOOKUP($C2741,Listen!$A$2:$F$45,5,0)="Nein",D2741&lt;IF(C2741="LNG Anbindungsanlagen gemäß separater Festlegung",2022,2023)),$AC2741,$AA2741),0)</f>
        <v>0</v>
      </c>
      <c r="AH2741" s="49">
        <f>IFERROR(IF(OR($V2741&lt;&gt;"Ja",VLOOKUP($C2741,Listen!$A$2:$F$45,5,0)="Nein",D2741&lt;IF(C2741="LNG Anbindungsanlagen gemäß separater Festlegung",2022,2023)),$AC2741,$AA2741),0)</f>
        <v>0</v>
      </c>
      <c r="AI2741" s="49">
        <f>IFERROR(IF(OR($W2741&lt;&gt;"Ja",VLOOKUP($C2741,Listen!$A$2:$F$45,6,0)="Nein"),$AC2741,$AB2741),0)</f>
        <v>0</v>
      </c>
      <c r="AJ2741" s="49">
        <f>IFERROR(IF(OR($W2741&lt;&gt;"Ja",VLOOKUP($C2741,Listen!$A$2:$F$45,6,0)="Nein"),$AC2741,$AB2741),0)</f>
        <v>0</v>
      </c>
      <c r="AK2741" s="49">
        <f>IFERROR(IF(OR($W2741&lt;&gt;"Ja",VLOOKUP($C2741,Listen!$A$2:$F$45,6,0)="Nein"),$AC2741,$AB2741),0)</f>
        <v>0</v>
      </c>
      <c r="AL2741" s="51">
        <f t="shared" si="888"/>
        <v>0</v>
      </c>
      <c r="AM2741" s="296">
        <f>IFERROR(IF(VLOOKUP($C2741,Listen!$A$2:$F$45,6,0)="Ja",MAX(BC2741:BD2741),D_SAV!$BC2741),0)</f>
        <v>0</v>
      </c>
      <c r="AN2741" s="51">
        <f t="shared" si="889"/>
        <v>0</v>
      </c>
      <c r="AP2741" s="304">
        <f t="shared" si="890"/>
        <v>0</v>
      </c>
      <c r="AQ2741" s="304">
        <f t="shared" si="891"/>
        <v>0</v>
      </c>
      <c r="AR2741" s="304">
        <f t="shared" si="892"/>
        <v>0</v>
      </c>
      <c r="AS2741" s="304">
        <f t="shared" si="893"/>
        <v>0</v>
      </c>
      <c r="AT2741" s="304">
        <f t="shared" si="894"/>
        <v>0</v>
      </c>
      <c r="AU2741" s="304">
        <f t="shared" si="895"/>
        <v>0</v>
      </c>
      <c r="AV2741" s="304">
        <f t="shared" si="896"/>
        <v>0</v>
      </c>
      <c r="AW2741" s="304">
        <f t="shared" si="897"/>
        <v>0</v>
      </c>
      <c r="AX2741" s="304">
        <f t="shared" si="898"/>
        <v>0</v>
      </c>
      <c r="AY2741" s="304">
        <f t="shared" si="899"/>
        <v>0</v>
      </c>
      <c r="AZ2741" s="304">
        <f t="shared" si="900"/>
        <v>0</v>
      </c>
      <c r="BA2741" s="304">
        <f t="shared" si="901"/>
        <v>0</v>
      </c>
      <c r="BB2741" s="304">
        <f t="shared" si="902"/>
        <v>0</v>
      </c>
      <c r="BC2741" s="304">
        <f t="shared" si="903"/>
        <v>0</v>
      </c>
      <c r="BD2741" s="304">
        <f t="shared" si="904"/>
        <v>0</v>
      </c>
      <c r="BE2741" s="304">
        <f>IFERROR(IF(VLOOKUP($C2741,Listen!$A$2:$F$45,6,0)="Ja",BB2741-MAX(BC2741:BD2741),BB2741-BC2741),0)</f>
        <v>0</v>
      </c>
    </row>
    <row r="2742" spans="1:57" x14ac:dyDescent="0.25">
      <c r="A2742" s="320" t="str">
        <f>IF(AND(D2742&lt;&gt;0,C2742&lt;&gt;0,E2742&lt;&gt;0),IF(B2742&lt;&gt;0,CONCATENATE(B2742,"-AGr",VLOOKUP(C2742,Listen!$A$2:$D$45,4,FALSE),"-",D2742,"-",E2742,),CONCATENATE("AGr",VLOOKUP(C2742,Listen!$A$2:$D$45,4,FALSE),"-",D2742,"-",E2742)),"keine vollständige ID")</f>
        <v>keine vollständige ID</v>
      </c>
      <c r="B2742" s="301"/>
      <c r="C2742" s="287"/>
      <c r="D2742" s="34"/>
      <c r="E2742" s="306"/>
      <c r="F2742" s="116"/>
      <c r="G2742" s="17"/>
      <c r="H2742" s="17"/>
      <c r="I2742" s="17"/>
      <c r="J2742" s="17"/>
      <c r="K2742" s="17"/>
      <c r="L2742" s="17"/>
      <c r="M2742" s="17"/>
      <c r="N2742" s="17"/>
      <c r="O2742" s="116"/>
      <c r="P2742" s="117">
        <f>IF(D2742&gt;A_Stammdaten!$B$12,0,SUM(G2742,H2742,J2742,L2742:M2742)-SUM(I2742,K2742,N2742:O2742))</f>
        <v>0</v>
      </c>
      <c r="Q2742" s="17"/>
      <c r="R2742" s="17"/>
      <c r="S2742" s="17"/>
      <c r="T2742" s="17"/>
      <c r="U2742" s="62">
        <f t="shared" si="884"/>
        <v>0</v>
      </c>
      <c r="V2742" s="34"/>
      <c r="W2742" s="34"/>
      <c r="X2742" s="34"/>
      <c r="Y2742" s="34"/>
      <c r="Z2742" s="34"/>
      <c r="AA2742" s="63" t="str">
        <f t="shared" si="885"/>
        <v>-</v>
      </c>
      <c r="AB2742" s="63" t="str">
        <f t="shared" si="886"/>
        <v>-</v>
      </c>
      <c r="AC2742" s="63">
        <f>IF(ISBLANK($C2742),0,VLOOKUP($C2742,Listen!$A$2:$C$45,2,FALSE))</f>
        <v>0</v>
      </c>
      <c r="AD2742" s="63">
        <f>IF(ISBLANK($C2742),0,VLOOKUP($C2742,Listen!$A$2:$C$45,3,FALSE))</f>
        <v>0</v>
      </c>
      <c r="AE2742" s="49">
        <f t="shared" si="887"/>
        <v>0</v>
      </c>
      <c r="AF2742" s="49">
        <f t="shared" si="887"/>
        <v>0</v>
      </c>
      <c r="AG2742" s="49">
        <f>IFERROR(IF(OR($V2742&lt;&gt;"Ja",VLOOKUP($C2742,Listen!$A$2:$F$45,5,0)="Nein",D2742&lt;IF(C2742="LNG Anbindungsanlagen gemäß separater Festlegung",2022,2023)),$AC2742,$AA2742),0)</f>
        <v>0</v>
      </c>
      <c r="AH2742" s="49">
        <f>IFERROR(IF(OR($V2742&lt;&gt;"Ja",VLOOKUP($C2742,Listen!$A$2:$F$45,5,0)="Nein",D2742&lt;IF(C2742="LNG Anbindungsanlagen gemäß separater Festlegung",2022,2023)),$AC2742,$AA2742),0)</f>
        <v>0</v>
      </c>
      <c r="AI2742" s="49">
        <f>IFERROR(IF(OR($W2742&lt;&gt;"Ja",VLOOKUP($C2742,Listen!$A$2:$F$45,6,0)="Nein"),$AC2742,$AB2742),0)</f>
        <v>0</v>
      </c>
      <c r="AJ2742" s="49">
        <f>IFERROR(IF(OR($W2742&lt;&gt;"Ja",VLOOKUP($C2742,Listen!$A$2:$F$45,6,0)="Nein"),$AC2742,$AB2742),0)</f>
        <v>0</v>
      </c>
      <c r="AK2742" s="49">
        <f>IFERROR(IF(OR($W2742&lt;&gt;"Ja",VLOOKUP($C2742,Listen!$A$2:$F$45,6,0)="Nein"),$AC2742,$AB2742),0)</f>
        <v>0</v>
      </c>
      <c r="AL2742" s="51">
        <f t="shared" si="888"/>
        <v>0</v>
      </c>
      <c r="AM2742" s="296">
        <f>IFERROR(IF(VLOOKUP($C2742,Listen!$A$2:$F$45,6,0)="Ja",MAX(BC2742:BD2742),D_SAV!$BC2742),0)</f>
        <v>0</v>
      </c>
      <c r="AN2742" s="51">
        <f t="shared" si="889"/>
        <v>0</v>
      </c>
      <c r="AP2742" s="304">
        <f t="shared" si="890"/>
        <v>0</v>
      </c>
      <c r="AQ2742" s="304">
        <f t="shared" si="891"/>
        <v>0</v>
      </c>
      <c r="AR2742" s="304">
        <f t="shared" si="892"/>
        <v>0</v>
      </c>
      <c r="AS2742" s="304">
        <f t="shared" si="893"/>
        <v>0</v>
      </c>
      <c r="AT2742" s="304">
        <f t="shared" si="894"/>
        <v>0</v>
      </c>
      <c r="AU2742" s="304">
        <f t="shared" si="895"/>
        <v>0</v>
      </c>
      <c r="AV2742" s="304">
        <f t="shared" si="896"/>
        <v>0</v>
      </c>
      <c r="AW2742" s="304">
        <f t="shared" si="897"/>
        <v>0</v>
      </c>
      <c r="AX2742" s="304">
        <f t="shared" si="898"/>
        <v>0</v>
      </c>
      <c r="AY2742" s="304">
        <f t="shared" si="899"/>
        <v>0</v>
      </c>
      <c r="AZ2742" s="304">
        <f t="shared" si="900"/>
        <v>0</v>
      </c>
      <c r="BA2742" s="304">
        <f t="shared" si="901"/>
        <v>0</v>
      </c>
      <c r="BB2742" s="304">
        <f t="shared" si="902"/>
        <v>0</v>
      </c>
      <c r="BC2742" s="304">
        <f t="shared" si="903"/>
        <v>0</v>
      </c>
      <c r="BD2742" s="304">
        <f t="shared" si="904"/>
        <v>0</v>
      </c>
      <c r="BE2742" s="304">
        <f>IFERROR(IF(VLOOKUP($C2742,Listen!$A$2:$F$45,6,0)="Ja",BB2742-MAX(BC2742:BD2742),BB2742-BC2742),0)</f>
        <v>0</v>
      </c>
    </row>
    <row r="2743" spans="1:57" x14ac:dyDescent="0.25">
      <c r="A2743" s="320" t="str">
        <f>IF(AND(D2743&lt;&gt;0,C2743&lt;&gt;0,E2743&lt;&gt;0),IF(B2743&lt;&gt;0,CONCATENATE(B2743,"-AGr",VLOOKUP(C2743,Listen!$A$2:$D$45,4,FALSE),"-",D2743,"-",E2743,),CONCATENATE("AGr",VLOOKUP(C2743,Listen!$A$2:$D$45,4,FALSE),"-",D2743,"-",E2743)),"keine vollständige ID")</f>
        <v>keine vollständige ID</v>
      </c>
      <c r="B2743" s="301"/>
      <c r="C2743" s="287"/>
      <c r="D2743" s="34"/>
      <c r="E2743" s="306"/>
      <c r="F2743" s="116"/>
      <c r="G2743" s="17"/>
      <c r="H2743" s="17"/>
      <c r="I2743" s="17"/>
      <c r="J2743" s="17"/>
      <c r="K2743" s="17"/>
      <c r="L2743" s="17"/>
      <c r="M2743" s="17"/>
      <c r="N2743" s="17"/>
      <c r="O2743" s="116"/>
      <c r="P2743" s="117">
        <f>IF(D2743&gt;A_Stammdaten!$B$12,0,SUM(G2743,H2743,J2743,L2743:M2743)-SUM(I2743,K2743,N2743:O2743))</f>
        <v>0</v>
      </c>
      <c r="Q2743" s="17"/>
      <c r="R2743" s="17"/>
      <c r="S2743" s="17"/>
      <c r="T2743" s="17"/>
      <c r="U2743" s="62">
        <f t="shared" si="884"/>
        <v>0</v>
      </c>
      <c r="V2743" s="34"/>
      <c r="W2743" s="34"/>
      <c r="X2743" s="34"/>
      <c r="Y2743" s="34"/>
      <c r="Z2743" s="34"/>
      <c r="AA2743" s="63" t="str">
        <f t="shared" si="885"/>
        <v>-</v>
      </c>
      <c r="AB2743" s="63" t="str">
        <f t="shared" si="886"/>
        <v>-</v>
      </c>
      <c r="AC2743" s="63">
        <f>IF(ISBLANK($C2743),0,VLOOKUP($C2743,Listen!$A$2:$C$45,2,FALSE))</f>
        <v>0</v>
      </c>
      <c r="AD2743" s="63">
        <f>IF(ISBLANK($C2743),0,VLOOKUP($C2743,Listen!$A$2:$C$45,3,FALSE))</f>
        <v>0</v>
      </c>
      <c r="AE2743" s="49">
        <f t="shared" si="887"/>
        <v>0</v>
      </c>
      <c r="AF2743" s="49">
        <f t="shared" si="887"/>
        <v>0</v>
      </c>
      <c r="AG2743" s="49">
        <f>IFERROR(IF(OR($V2743&lt;&gt;"Ja",VLOOKUP($C2743,Listen!$A$2:$F$45,5,0)="Nein",D2743&lt;IF(C2743="LNG Anbindungsanlagen gemäß separater Festlegung",2022,2023)),$AC2743,$AA2743),0)</f>
        <v>0</v>
      </c>
      <c r="AH2743" s="49">
        <f>IFERROR(IF(OR($V2743&lt;&gt;"Ja",VLOOKUP($C2743,Listen!$A$2:$F$45,5,0)="Nein",D2743&lt;IF(C2743="LNG Anbindungsanlagen gemäß separater Festlegung",2022,2023)),$AC2743,$AA2743),0)</f>
        <v>0</v>
      </c>
      <c r="AI2743" s="49">
        <f>IFERROR(IF(OR($W2743&lt;&gt;"Ja",VLOOKUP($C2743,Listen!$A$2:$F$45,6,0)="Nein"),$AC2743,$AB2743),0)</f>
        <v>0</v>
      </c>
      <c r="AJ2743" s="49">
        <f>IFERROR(IF(OR($W2743&lt;&gt;"Ja",VLOOKUP($C2743,Listen!$A$2:$F$45,6,0)="Nein"),$AC2743,$AB2743),0)</f>
        <v>0</v>
      </c>
      <c r="AK2743" s="49">
        <f>IFERROR(IF(OR($W2743&lt;&gt;"Ja",VLOOKUP($C2743,Listen!$A$2:$F$45,6,0)="Nein"),$AC2743,$AB2743),0)</f>
        <v>0</v>
      </c>
      <c r="AL2743" s="51">
        <f t="shared" si="888"/>
        <v>0</v>
      </c>
      <c r="AM2743" s="296">
        <f>IFERROR(IF(VLOOKUP($C2743,Listen!$A$2:$F$45,6,0)="Ja",MAX(BC2743:BD2743),D_SAV!$BC2743),0)</f>
        <v>0</v>
      </c>
      <c r="AN2743" s="51">
        <f t="shared" si="889"/>
        <v>0</v>
      </c>
      <c r="AP2743" s="304">
        <f t="shared" si="890"/>
        <v>0</v>
      </c>
      <c r="AQ2743" s="304">
        <f t="shared" si="891"/>
        <v>0</v>
      </c>
      <c r="AR2743" s="304">
        <f t="shared" si="892"/>
        <v>0</v>
      </c>
      <c r="AS2743" s="304">
        <f t="shared" si="893"/>
        <v>0</v>
      </c>
      <c r="AT2743" s="304">
        <f t="shared" si="894"/>
        <v>0</v>
      </c>
      <c r="AU2743" s="304">
        <f t="shared" si="895"/>
        <v>0</v>
      </c>
      <c r="AV2743" s="304">
        <f t="shared" si="896"/>
        <v>0</v>
      </c>
      <c r="AW2743" s="304">
        <f t="shared" si="897"/>
        <v>0</v>
      </c>
      <c r="AX2743" s="304">
        <f t="shared" si="898"/>
        <v>0</v>
      </c>
      <c r="AY2743" s="304">
        <f t="shared" si="899"/>
        <v>0</v>
      </c>
      <c r="AZ2743" s="304">
        <f t="shared" si="900"/>
        <v>0</v>
      </c>
      <c r="BA2743" s="304">
        <f t="shared" si="901"/>
        <v>0</v>
      </c>
      <c r="BB2743" s="304">
        <f t="shared" si="902"/>
        <v>0</v>
      </c>
      <c r="BC2743" s="304">
        <f t="shared" si="903"/>
        <v>0</v>
      </c>
      <c r="BD2743" s="304">
        <f t="shared" si="904"/>
        <v>0</v>
      </c>
      <c r="BE2743" s="304">
        <f>IFERROR(IF(VLOOKUP($C2743,Listen!$A$2:$F$45,6,0)="Ja",BB2743-MAX(BC2743:BD2743),BB2743-BC2743),0)</f>
        <v>0</v>
      </c>
    </row>
    <row r="2744" spans="1:57" x14ac:dyDescent="0.25">
      <c r="A2744" s="320" t="str">
        <f>IF(AND(D2744&lt;&gt;0,C2744&lt;&gt;0,E2744&lt;&gt;0),IF(B2744&lt;&gt;0,CONCATENATE(B2744,"-AGr",VLOOKUP(C2744,Listen!$A$2:$D$45,4,FALSE),"-",D2744,"-",E2744,),CONCATENATE("AGr",VLOOKUP(C2744,Listen!$A$2:$D$45,4,FALSE),"-",D2744,"-",E2744)),"keine vollständige ID")</f>
        <v>keine vollständige ID</v>
      </c>
      <c r="B2744" s="301"/>
      <c r="C2744" s="287"/>
      <c r="D2744" s="34"/>
      <c r="E2744" s="306"/>
      <c r="F2744" s="116"/>
      <c r="G2744" s="17"/>
      <c r="H2744" s="17"/>
      <c r="I2744" s="17"/>
      <c r="J2744" s="17"/>
      <c r="K2744" s="17"/>
      <c r="L2744" s="17"/>
      <c r="M2744" s="17"/>
      <c r="N2744" s="17"/>
      <c r="O2744" s="116"/>
      <c r="P2744" s="117">
        <f>IF(D2744&gt;A_Stammdaten!$B$12,0,SUM(G2744,H2744,J2744,L2744:M2744)-SUM(I2744,K2744,N2744:O2744))</f>
        <v>0</v>
      </c>
      <c r="Q2744" s="17"/>
      <c r="R2744" s="17"/>
      <c r="S2744" s="17"/>
      <c r="T2744" s="17"/>
      <c r="U2744" s="62">
        <f t="shared" si="884"/>
        <v>0</v>
      </c>
      <c r="V2744" s="34"/>
      <c r="W2744" s="34"/>
      <c r="X2744" s="34"/>
      <c r="Y2744" s="34"/>
      <c r="Z2744" s="34"/>
      <c r="AA2744" s="63" t="str">
        <f t="shared" si="885"/>
        <v>-</v>
      </c>
      <c r="AB2744" s="63" t="str">
        <f t="shared" si="886"/>
        <v>-</v>
      </c>
      <c r="AC2744" s="63">
        <f>IF(ISBLANK($C2744),0,VLOOKUP($C2744,Listen!$A$2:$C$45,2,FALSE))</f>
        <v>0</v>
      </c>
      <c r="AD2744" s="63">
        <f>IF(ISBLANK($C2744),0,VLOOKUP($C2744,Listen!$A$2:$C$45,3,FALSE))</f>
        <v>0</v>
      </c>
      <c r="AE2744" s="49">
        <f t="shared" si="887"/>
        <v>0</v>
      </c>
      <c r="AF2744" s="49">
        <f t="shared" si="887"/>
        <v>0</v>
      </c>
      <c r="AG2744" s="49">
        <f>IFERROR(IF(OR($V2744&lt;&gt;"Ja",VLOOKUP($C2744,Listen!$A$2:$F$45,5,0)="Nein",D2744&lt;IF(C2744="LNG Anbindungsanlagen gemäß separater Festlegung",2022,2023)),$AC2744,$AA2744),0)</f>
        <v>0</v>
      </c>
      <c r="AH2744" s="49">
        <f>IFERROR(IF(OR($V2744&lt;&gt;"Ja",VLOOKUP($C2744,Listen!$A$2:$F$45,5,0)="Nein",D2744&lt;IF(C2744="LNG Anbindungsanlagen gemäß separater Festlegung",2022,2023)),$AC2744,$AA2744),0)</f>
        <v>0</v>
      </c>
      <c r="AI2744" s="49">
        <f>IFERROR(IF(OR($W2744&lt;&gt;"Ja",VLOOKUP($C2744,Listen!$A$2:$F$45,6,0)="Nein"),$AC2744,$AB2744),0)</f>
        <v>0</v>
      </c>
      <c r="AJ2744" s="49">
        <f>IFERROR(IF(OR($W2744&lt;&gt;"Ja",VLOOKUP($C2744,Listen!$A$2:$F$45,6,0)="Nein"),$AC2744,$AB2744),0)</f>
        <v>0</v>
      </c>
      <c r="AK2744" s="49">
        <f>IFERROR(IF(OR($W2744&lt;&gt;"Ja",VLOOKUP($C2744,Listen!$A$2:$F$45,6,0)="Nein"),$AC2744,$AB2744),0)</f>
        <v>0</v>
      </c>
      <c r="AL2744" s="51">
        <f t="shared" si="888"/>
        <v>0</v>
      </c>
      <c r="AM2744" s="296">
        <f>IFERROR(IF(VLOOKUP($C2744,Listen!$A$2:$F$45,6,0)="Ja",MAX(BC2744:BD2744),D_SAV!$BC2744),0)</f>
        <v>0</v>
      </c>
      <c r="AN2744" s="51">
        <f t="shared" si="889"/>
        <v>0</v>
      </c>
      <c r="AP2744" s="304">
        <f t="shared" si="890"/>
        <v>0</v>
      </c>
      <c r="AQ2744" s="304">
        <f t="shared" si="891"/>
        <v>0</v>
      </c>
      <c r="AR2744" s="304">
        <f t="shared" si="892"/>
        <v>0</v>
      </c>
      <c r="AS2744" s="304">
        <f t="shared" si="893"/>
        <v>0</v>
      </c>
      <c r="AT2744" s="304">
        <f t="shared" si="894"/>
        <v>0</v>
      </c>
      <c r="AU2744" s="304">
        <f t="shared" si="895"/>
        <v>0</v>
      </c>
      <c r="AV2744" s="304">
        <f t="shared" si="896"/>
        <v>0</v>
      </c>
      <c r="AW2744" s="304">
        <f t="shared" si="897"/>
        <v>0</v>
      </c>
      <c r="AX2744" s="304">
        <f t="shared" si="898"/>
        <v>0</v>
      </c>
      <c r="AY2744" s="304">
        <f t="shared" si="899"/>
        <v>0</v>
      </c>
      <c r="AZ2744" s="304">
        <f t="shared" si="900"/>
        <v>0</v>
      </c>
      <c r="BA2744" s="304">
        <f t="shared" si="901"/>
        <v>0</v>
      </c>
      <c r="BB2744" s="304">
        <f t="shared" si="902"/>
        <v>0</v>
      </c>
      <c r="BC2744" s="304">
        <f t="shared" si="903"/>
        <v>0</v>
      </c>
      <c r="BD2744" s="304">
        <f t="shared" si="904"/>
        <v>0</v>
      </c>
      <c r="BE2744" s="304">
        <f>IFERROR(IF(VLOOKUP($C2744,Listen!$A$2:$F$45,6,0)="Ja",BB2744-MAX(BC2744:BD2744),BB2744-BC2744),0)</f>
        <v>0</v>
      </c>
    </row>
    <row r="2745" spans="1:57" x14ac:dyDescent="0.25">
      <c r="A2745" s="320" t="str">
        <f>IF(AND(D2745&lt;&gt;0,C2745&lt;&gt;0,E2745&lt;&gt;0),IF(B2745&lt;&gt;0,CONCATENATE(B2745,"-AGr",VLOOKUP(C2745,Listen!$A$2:$D$45,4,FALSE),"-",D2745,"-",E2745,),CONCATENATE("AGr",VLOOKUP(C2745,Listen!$A$2:$D$45,4,FALSE),"-",D2745,"-",E2745)),"keine vollständige ID")</f>
        <v>keine vollständige ID</v>
      </c>
      <c r="B2745" s="301"/>
      <c r="C2745" s="287"/>
      <c r="D2745" s="34"/>
      <c r="E2745" s="306"/>
      <c r="F2745" s="116"/>
      <c r="G2745" s="17"/>
      <c r="H2745" s="17"/>
      <c r="I2745" s="17"/>
      <c r="J2745" s="17"/>
      <c r="K2745" s="17"/>
      <c r="L2745" s="17"/>
      <c r="M2745" s="17"/>
      <c r="N2745" s="17"/>
      <c r="O2745" s="116"/>
      <c r="P2745" s="117">
        <f>IF(D2745&gt;A_Stammdaten!$B$12,0,SUM(G2745,H2745,J2745,L2745:M2745)-SUM(I2745,K2745,N2745:O2745))</f>
        <v>0</v>
      </c>
      <c r="Q2745" s="17"/>
      <c r="R2745" s="17"/>
      <c r="S2745" s="17"/>
      <c r="T2745" s="17"/>
      <c r="U2745" s="62">
        <f t="shared" si="884"/>
        <v>0</v>
      </c>
      <c r="V2745" s="34"/>
      <c r="W2745" s="34"/>
      <c r="X2745" s="34"/>
      <c r="Y2745" s="34"/>
      <c r="Z2745" s="34"/>
      <c r="AA2745" s="63" t="str">
        <f t="shared" si="885"/>
        <v>-</v>
      </c>
      <c r="AB2745" s="63" t="str">
        <f t="shared" si="886"/>
        <v>-</v>
      </c>
      <c r="AC2745" s="63">
        <f>IF(ISBLANK($C2745),0,VLOOKUP($C2745,Listen!$A$2:$C$45,2,FALSE))</f>
        <v>0</v>
      </c>
      <c r="AD2745" s="63">
        <f>IF(ISBLANK($C2745),0,VLOOKUP($C2745,Listen!$A$2:$C$45,3,FALSE))</f>
        <v>0</v>
      </c>
      <c r="AE2745" s="49">
        <f t="shared" si="887"/>
        <v>0</v>
      </c>
      <c r="AF2745" s="49">
        <f t="shared" si="887"/>
        <v>0</v>
      </c>
      <c r="AG2745" s="49">
        <f>IFERROR(IF(OR($V2745&lt;&gt;"Ja",VLOOKUP($C2745,Listen!$A$2:$F$45,5,0)="Nein",D2745&lt;IF(C2745="LNG Anbindungsanlagen gemäß separater Festlegung",2022,2023)),$AC2745,$AA2745),0)</f>
        <v>0</v>
      </c>
      <c r="AH2745" s="49">
        <f>IFERROR(IF(OR($V2745&lt;&gt;"Ja",VLOOKUP($C2745,Listen!$A$2:$F$45,5,0)="Nein",D2745&lt;IF(C2745="LNG Anbindungsanlagen gemäß separater Festlegung",2022,2023)),$AC2745,$AA2745),0)</f>
        <v>0</v>
      </c>
      <c r="AI2745" s="49">
        <f>IFERROR(IF(OR($W2745&lt;&gt;"Ja",VLOOKUP($C2745,Listen!$A$2:$F$45,6,0)="Nein"),$AC2745,$AB2745),0)</f>
        <v>0</v>
      </c>
      <c r="AJ2745" s="49">
        <f>IFERROR(IF(OR($W2745&lt;&gt;"Ja",VLOOKUP($C2745,Listen!$A$2:$F$45,6,0)="Nein"),$AC2745,$AB2745),0)</f>
        <v>0</v>
      </c>
      <c r="AK2745" s="49">
        <f>IFERROR(IF(OR($W2745&lt;&gt;"Ja",VLOOKUP($C2745,Listen!$A$2:$F$45,6,0)="Nein"),$AC2745,$AB2745),0)</f>
        <v>0</v>
      </c>
      <c r="AL2745" s="51">
        <f t="shared" si="888"/>
        <v>0</v>
      </c>
      <c r="AM2745" s="296">
        <f>IFERROR(IF(VLOOKUP($C2745,Listen!$A$2:$F$45,6,0)="Ja",MAX(BC2745:BD2745),D_SAV!$BC2745),0)</f>
        <v>0</v>
      </c>
      <c r="AN2745" s="51">
        <f t="shared" si="889"/>
        <v>0</v>
      </c>
      <c r="AP2745" s="304">
        <f t="shared" si="890"/>
        <v>0</v>
      </c>
      <c r="AQ2745" s="304">
        <f t="shared" si="891"/>
        <v>0</v>
      </c>
      <c r="AR2745" s="304">
        <f t="shared" si="892"/>
        <v>0</v>
      </c>
      <c r="AS2745" s="304">
        <f t="shared" si="893"/>
        <v>0</v>
      </c>
      <c r="AT2745" s="304">
        <f t="shared" si="894"/>
        <v>0</v>
      </c>
      <c r="AU2745" s="304">
        <f t="shared" si="895"/>
        <v>0</v>
      </c>
      <c r="AV2745" s="304">
        <f t="shared" si="896"/>
        <v>0</v>
      </c>
      <c r="AW2745" s="304">
        <f t="shared" si="897"/>
        <v>0</v>
      </c>
      <c r="AX2745" s="304">
        <f t="shared" si="898"/>
        <v>0</v>
      </c>
      <c r="AY2745" s="304">
        <f t="shared" si="899"/>
        <v>0</v>
      </c>
      <c r="AZ2745" s="304">
        <f t="shared" si="900"/>
        <v>0</v>
      </c>
      <c r="BA2745" s="304">
        <f t="shared" si="901"/>
        <v>0</v>
      </c>
      <c r="BB2745" s="304">
        <f t="shared" si="902"/>
        <v>0</v>
      </c>
      <c r="BC2745" s="304">
        <f t="shared" si="903"/>
        <v>0</v>
      </c>
      <c r="BD2745" s="304">
        <f t="shared" si="904"/>
        <v>0</v>
      </c>
      <c r="BE2745" s="304">
        <f>IFERROR(IF(VLOOKUP($C2745,Listen!$A$2:$F$45,6,0)="Ja",BB2745-MAX(BC2745:BD2745),BB2745-BC2745),0)</f>
        <v>0</v>
      </c>
    </row>
    <row r="2746" spans="1:57" x14ac:dyDescent="0.25">
      <c r="A2746" s="320" t="str">
        <f>IF(AND(D2746&lt;&gt;0,C2746&lt;&gt;0,E2746&lt;&gt;0),IF(B2746&lt;&gt;0,CONCATENATE(B2746,"-AGr",VLOOKUP(C2746,Listen!$A$2:$D$45,4,FALSE),"-",D2746,"-",E2746,),CONCATENATE("AGr",VLOOKUP(C2746,Listen!$A$2:$D$45,4,FALSE),"-",D2746,"-",E2746)),"keine vollständige ID")</f>
        <v>keine vollständige ID</v>
      </c>
      <c r="B2746" s="301"/>
      <c r="C2746" s="287"/>
      <c r="D2746" s="34"/>
      <c r="E2746" s="306"/>
      <c r="F2746" s="116"/>
      <c r="G2746" s="17"/>
      <c r="H2746" s="17"/>
      <c r="I2746" s="17"/>
      <c r="J2746" s="17"/>
      <c r="K2746" s="17"/>
      <c r="L2746" s="17"/>
      <c r="M2746" s="17"/>
      <c r="N2746" s="17"/>
      <c r="O2746" s="116"/>
      <c r="P2746" s="117">
        <f>IF(D2746&gt;A_Stammdaten!$B$12,0,SUM(G2746,H2746,J2746,L2746:M2746)-SUM(I2746,K2746,N2746:O2746))</f>
        <v>0</v>
      </c>
      <c r="Q2746" s="17"/>
      <c r="R2746" s="17"/>
      <c r="S2746" s="17"/>
      <c r="T2746" s="17"/>
      <c r="U2746" s="62">
        <f t="shared" si="884"/>
        <v>0</v>
      </c>
      <c r="V2746" s="34"/>
      <c r="W2746" s="34"/>
      <c r="X2746" s="34"/>
      <c r="Y2746" s="34"/>
      <c r="Z2746" s="34"/>
      <c r="AA2746" s="63" t="str">
        <f t="shared" si="885"/>
        <v>-</v>
      </c>
      <c r="AB2746" s="63" t="str">
        <f t="shared" si="886"/>
        <v>-</v>
      </c>
      <c r="AC2746" s="63">
        <f>IF(ISBLANK($C2746),0,VLOOKUP($C2746,Listen!$A$2:$C$45,2,FALSE))</f>
        <v>0</v>
      </c>
      <c r="AD2746" s="63">
        <f>IF(ISBLANK($C2746),0,VLOOKUP($C2746,Listen!$A$2:$C$45,3,FALSE))</f>
        <v>0</v>
      </c>
      <c r="AE2746" s="49">
        <f t="shared" si="887"/>
        <v>0</v>
      </c>
      <c r="AF2746" s="49">
        <f t="shared" si="887"/>
        <v>0</v>
      </c>
      <c r="AG2746" s="49">
        <f>IFERROR(IF(OR($V2746&lt;&gt;"Ja",VLOOKUP($C2746,Listen!$A$2:$F$45,5,0)="Nein",D2746&lt;IF(C2746="LNG Anbindungsanlagen gemäß separater Festlegung",2022,2023)),$AC2746,$AA2746),0)</f>
        <v>0</v>
      </c>
      <c r="AH2746" s="49">
        <f>IFERROR(IF(OR($V2746&lt;&gt;"Ja",VLOOKUP($C2746,Listen!$A$2:$F$45,5,0)="Nein",D2746&lt;IF(C2746="LNG Anbindungsanlagen gemäß separater Festlegung",2022,2023)),$AC2746,$AA2746),0)</f>
        <v>0</v>
      </c>
      <c r="AI2746" s="49">
        <f>IFERROR(IF(OR($W2746&lt;&gt;"Ja",VLOOKUP($C2746,Listen!$A$2:$F$45,6,0)="Nein"),$AC2746,$AB2746),0)</f>
        <v>0</v>
      </c>
      <c r="AJ2746" s="49">
        <f>IFERROR(IF(OR($W2746&lt;&gt;"Ja",VLOOKUP($C2746,Listen!$A$2:$F$45,6,0)="Nein"),$AC2746,$AB2746),0)</f>
        <v>0</v>
      </c>
      <c r="AK2746" s="49">
        <f>IFERROR(IF(OR($W2746&lt;&gt;"Ja",VLOOKUP($C2746,Listen!$A$2:$F$45,6,0)="Nein"),$AC2746,$AB2746),0)</f>
        <v>0</v>
      </c>
      <c r="AL2746" s="51">
        <f t="shared" si="888"/>
        <v>0</v>
      </c>
      <c r="AM2746" s="296">
        <f>IFERROR(IF(VLOOKUP($C2746,Listen!$A$2:$F$45,6,0)="Ja",MAX(BC2746:BD2746),D_SAV!$BC2746),0)</f>
        <v>0</v>
      </c>
      <c r="AN2746" s="51">
        <f t="shared" si="889"/>
        <v>0</v>
      </c>
      <c r="AP2746" s="304">
        <f t="shared" si="890"/>
        <v>0</v>
      </c>
      <c r="AQ2746" s="304">
        <f t="shared" si="891"/>
        <v>0</v>
      </c>
      <c r="AR2746" s="304">
        <f t="shared" si="892"/>
        <v>0</v>
      </c>
      <c r="AS2746" s="304">
        <f t="shared" si="893"/>
        <v>0</v>
      </c>
      <c r="AT2746" s="304">
        <f t="shared" si="894"/>
        <v>0</v>
      </c>
      <c r="AU2746" s="304">
        <f t="shared" si="895"/>
        <v>0</v>
      </c>
      <c r="AV2746" s="304">
        <f t="shared" si="896"/>
        <v>0</v>
      </c>
      <c r="AW2746" s="304">
        <f t="shared" si="897"/>
        <v>0</v>
      </c>
      <c r="AX2746" s="304">
        <f t="shared" si="898"/>
        <v>0</v>
      </c>
      <c r="AY2746" s="304">
        <f t="shared" si="899"/>
        <v>0</v>
      </c>
      <c r="AZ2746" s="304">
        <f t="shared" si="900"/>
        <v>0</v>
      </c>
      <c r="BA2746" s="304">
        <f t="shared" si="901"/>
        <v>0</v>
      </c>
      <c r="BB2746" s="304">
        <f t="shared" si="902"/>
        <v>0</v>
      </c>
      <c r="BC2746" s="304">
        <f t="shared" si="903"/>
        <v>0</v>
      </c>
      <c r="BD2746" s="304">
        <f t="shared" si="904"/>
        <v>0</v>
      </c>
      <c r="BE2746" s="304">
        <f>IFERROR(IF(VLOOKUP($C2746,Listen!$A$2:$F$45,6,0)="Ja",BB2746-MAX(BC2746:BD2746),BB2746-BC2746),0)</f>
        <v>0</v>
      </c>
    </row>
    <row r="2747" spans="1:57" x14ac:dyDescent="0.25">
      <c r="A2747" s="320" t="str">
        <f>IF(AND(D2747&lt;&gt;0,C2747&lt;&gt;0,E2747&lt;&gt;0),IF(B2747&lt;&gt;0,CONCATENATE(B2747,"-AGr",VLOOKUP(C2747,Listen!$A$2:$D$45,4,FALSE),"-",D2747,"-",E2747,),CONCATENATE("AGr",VLOOKUP(C2747,Listen!$A$2:$D$45,4,FALSE),"-",D2747,"-",E2747)),"keine vollständige ID")</f>
        <v>keine vollständige ID</v>
      </c>
      <c r="B2747" s="301"/>
      <c r="C2747" s="287"/>
      <c r="D2747" s="34"/>
      <c r="E2747" s="306"/>
      <c r="F2747" s="116"/>
      <c r="G2747" s="17"/>
      <c r="H2747" s="17"/>
      <c r="I2747" s="17"/>
      <c r="J2747" s="17"/>
      <c r="K2747" s="17"/>
      <c r="L2747" s="17"/>
      <c r="M2747" s="17"/>
      <c r="N2747" s="17"/>
      <c r="O2747" s="116"/>
      <c r="P2747" s="117">
        <f>IF(D2747&gt;A_Stammdaten!$B$12,0,SUM(G2747,H2747,J2747,L2747:M2747)-SUM(I2747,K2747,N2747:O2747))</f>
        <v>0</v>
      </c>
      <c r="Q2747" s="17"/>
      <c r="R2747" s="17"/>
      <c r="S2747" s="17"/>
      <c r="T2747" s="17"/>
      <c r="U2747" s="62">
        <f t="shared" si="884"/>
        <v>0</v>
      </c>
      <c r="V2747" s="34"/>
      <c r="W2747" s="34"/>
      <c r="X2747" s="34"/>
      <c r="Y2747" s="34"/>
      <c r="Z2747" s="34"/>
      <c r="AA2747" s="63" t="str">
        <f t="shared" si="885"/>
        <v>-</v>
      </c>
      <c r="AB2747" s="63" t="str">
        <f t="shared" si="886"/>
        <v>-</v>
      </c>
      <c r="AC2747" s="63">
        <f>IF(ISBLANK($C2747),0,VLOOKUP($C2747,Listen!$A$2:$C$45,2,FALSE))</f>
        <v>0</v>
      </c>
      <c r="AD2747" s="63">
        <f>IF(ISBLANK($C2747),0,VLOOKUP($C2747,Listen!$A$2:$C$45,3,FALSE))</f>
        <v>0</v>
      </c>
      <c r="AE2747" s="49">
        <f t="shared" si="887"/>
        <v>0</v>
      </c>
      <c r="AF2747" s="49">
        <f t="shared" si="887"/>
        <v>0</v>
      </c>
      <c r="AG2747" s="49">
        <f>IFERROR(IF(OR($V2747&lt;&gt;"Ja",VLOOKUP($C2747,Listen!$A$2:$F$45,5,0)="Nein",D2747&lt;IF(C2747="LNG Anbindungsanlagen gemäß separater Festlegung",2022,2023)),$AC2747,$AA2747),0)</f>
        <v>0</v>
      </c>
      <c r="AH2747" s="49">
        <f>IFERROR(IF(OR($V2747&lt;&gt;"Ja",VLOOKUP($C2747,Listen!$A$2:$F$45,5,0)="Nein",D2747&lt;IF(C2747="LNG Anbindungsanlagen gemäß separater Festlegung",2022,2023)),$AC2747,$AA2747),0)</f>
        <v>0</v>
      </c>
      <c r="AI2747" s="49">
        <f>IFERROR(IF(OR($W2747&lt;&gt;"Ja",VLOOKUP($C2747,Listen!$A$2:$F$45,6,0)="Nein"),$AC2747,$AB2747),0)</f>
        <v>0</v>
      </c>
      <c r="AJ2747" s="49">
        <f>IFERROR(IF(OR($W2747&lt;&gt;"Ja",VLOOKUP($C2747,Listen!$A$2:$F$45,6,0)="Nein"),$AC2747,$AB2747),0)</f>
        <v>0</v>
      </c>
      <c r="AK2747" s="49">
        <f>IFERROR(IF(OR($W2747&lt;&gt;"Ja",VLOOKUP($C2747,Listen!$A$2:$F$45,6,0)="Nein"),$AC2747,$AB2747),0)</f>
        <v>0</v>
      </c>
      <c r="AL2747" s="51">
        <f t="shared" si="888"/>
        <v>0</v>
      </c>
      <c r="AM2747" s="296">
        <f>IFERROR(IF(VLOOKUP($C2747,Listen!$A$2:$F$45,6,0)="Ja",MAX(BC2747:BD2747),D_SAV!$BC2747),0)</f>
        <v>0</v>
      </c>
      <c r="AN2747" s="51">
        <f t="shared" si="889"/>
        <v>0</v>
      </c>
      <c r="AP2747" s="304">
        <f t="shared" si="890"/>
        <v>0</v>
      </c>
      <c r="AQ2747" s="304">
        <f t="shared" si="891"/>
        <v>0</v>
      </c>
      <c r="AR2747" s="304">
        <f t="shared" si="892"/>
        <v>0</v>
      </c>
      <c r="AS2747" s="304">
        <f t="shared" si="893"/>
        <v>0</v>
      </c>
      <c r="AT2747" s="304">
        <f t="shared" si="894"/>
        <v>0</v>
      </c>
      <c r="AU2747" s="304">
        <f t="shared" si="895"/>
        <v>0</v>
      </c>
      <c r="AV2747" s="304">
        <f t="shared" si="896"/>
        <v>0</v>
      </c>
      <c r="AW2747" s="304">
        <f t="shared" si="897"/>
        <v>0</v>
      </c>
      <c r="AX2747" s="304">
        <f t="shared" si="898"/>
        <v>0</v>
      </c>
      <c r="AY2747" s="304">
        <f t="shared" si="899"/>
        <v>0</v>
      </c>
      <c r="AZ2747" s="304">
        <f t="shared" si="900"/>
        <v>0</v>
      </c>
      <c r="BA2747" s="304">
        <f t="shared" si="901"/>
        <v>0</v>
      </c>
      <c r="BB2747" s="304">
        <f t="shared" si="902"/>
        <v>0</v>
      </c>
      <c r="BC2747" s="304">
        <f t="shared" si="903"/>
        <v>0</v>
      </c>
      <c r="BD2747" s="304">
        <f t="shared" si="904"/>
        <v>0</v>
      </c>
      <c r="BE2747" s="304">
        <f>IFERROR(IF(VLOOKUP($C2747,Listen!$A$2:$F$45,6,0)="Ja",BB2747-MAX(BC2747:BD2747),BB2747-BC2747),0)</f>
        <v>0</v>
      </c>
    </row>
    <row r="2748" spans="1:57" x14ac:dyDescent="0.25">
      <c r="A2748" s="320" t="str">
        <f>IF(AND(D2748&lt;&gt;0,C2748&lt;&gt;0,E2748&lt;&gt;0),IF(B2748&lt;&gt;0,CONCATENATE(B2748,"-AGr",VLOOKUP(C2748,Listen!$A$2:$D$45,4,FALSE),"-",D2748,"-",E2748,),CONCATENATE("AGr",VLOOKUP(C2748,Listen!$A$2:$D$45,4,FALSE),"-",D2748,"-",E2748)),"keine vollständige ID")</f>
        <v>keine vollständige ID</v>
      </c>
      <c r="B2748" s="301"/>
      <c r="C2748" s="287"/>
      <c r="D2748" s="34"/>
      <c r="E2748" s="306"/>
      <c r="F2748" s="116"/>
      <c r="G2748" s="17"/>
      <c r="H2748" s="17"/>
      <c r="I2748" s="17"/>
      <c r="J2748" s="17"/>
      <c r="K2748" s="17"/>
      <c r="L2748" s="17"/>
      <c r="M2748" s="17"/>
      <c r="N2748" s="17"/>
      <c r="O2748" s="116"/>
      <c r="P2748" s="117">
        <f>IF(D2748&gt;A_Stammdaten!$B$12,0,SUM(G2748,H2748,J2748,L2748:M2748)-SUM(I2748,K2748,N2748:O2748))</f>
        <v>0</v>
      </c>
      <c r="Q2748" s="17"/>
      <c r="R2748" s="17"/>
      <c r="S2748" s="17"/>
      <c r="T2748" s="17"/>
      <c r="U2748" s="62">
        <f t="shared" si="884"/>
        <v>0</v>
      </c>
      <c r="V2748" s="34"/>
      <c r="W2748" s="34"/>
      <c r="X2748" s="34"/>
      <c r="Y2748" s="34"/>
      <c r="Z2748" s="34"/>
      <c r="AA2748" s="63" t="str">
        <f t="shared" si="885"/>
        <v>-</v>
      </c>
      <c r="AB2748" s="63" t="str">
        <f t="shared" si="886"/>
        <v>-</v>
      </c>
      <c r="AC2748" s="63">
        <f>IF(ISBLANK($C2748),0,VLOOKUP($C2748,Listen!$A$2:$C$45,2,FALSE))</f>
        <v>0</v>
      </c>
      <c r="AD2748" s="63">
        <f>IF(ISBLANK($C2748),0,VLOOKUP($C2748,Listen!$A$2:$C$45,3,FALSE))</f>
        <v>0</v>
      </c>
      <c r="AE2748" s="49">
        <f t="shared" si="887"/>
        <v>0</v>
      </c>
      <c r="AF2748" s="49">
        <f t="shared" si="887"/>
        <v>0</v>
      </c>
      <c r="AG2748" s="49">
        <f>IFERROR(IF(OR($V2748&lt;&gt;"Ja",VLOOKUP($C2748,Listen!$A$2:$F$45,5,0)="Nein",D2748&lt;IF(C2748="LNG Anbindungsanlagen gemäß separater Festlegung",2022,2023)),$AC2748,$AA2748),0)</f>
        <v>0</v>
      </c>
      <c r="AH2748" s="49">
        <f>IFERROR(IF(OR($V2748&lt;&gt;"Ja",VLOOKUP($C2748,Listen!$A$2:$F$45,5,0)="Nein",D2748&lt;IF(C2748="LNG Anbindungsanlagen gemäß separater Festlegung",2022,2023)),$AC2748,$AA2748),0)</f>
        <v>0</v>
      </c>
      <c r="AI2748" s="49">
        <f>IFERROR(IF(OR($W2748&lt;&gt;"Ja",VLOOKUP($C2748,Listen!$A$2:$F$45,6,0)="Nein"),$AC2748,$AB2748),0)</f>
        <v>0</v>
      </c>
      <c r="AJ2748" s="49">
        <f>IFERROR(IF(OR($W2748&lt;&gt;"Ja",VLOOKUP($C2748,Listen!$A$2:$F$45,6,0)="Nein"),$AC2748,$AB2748),0)</f>
        <v>0</v>
      </c>
      <c r="AK2748" s="49">
        <f>IFERROR(IF(OR($W2748&lt;&gt;"Ja",VLOOKUP($C2748,Listen!$A$2:$F$45,6,0)="Nein"),$AC2748,$AB2748),0)</f>
        <v>0</v>
      </c>
      <c r="AL2748" s="51">
        <f t="shared" si="888"/>
        <v>0</v>
      </c>
      <c r="AM2748" s="296">
        <f>IFERROR(IF(VLOOKUP($C2748,Listen!$A$2:$F$45,6,0)="Ja",MAX(BC2748:BD2748),D_SAV!$BC2748),0)</f>
        <v>0</v>
      </c>
      <c r="AN2748" s="51">
        <f t="shared" si="889"/>
        <v>0</v>
      </c>
      <c r="AP2748" s="304">
        <f t="shared" si="890"/>
        <v>0</v>
      </c>
      <c r="AQ2748" s="304">
        <f t="shared" si="891"/>
        <v>0</v>
      </c>
      <c r="AR2748" s="304">
        <f t="shared" si="892"/>
        <v>0</v>
      </c>
      <c r="AS2748" s="304">
        <f t="shared" si="893"/>
        <v>0</v>
      </c>
      <c r="AT2748" s="304">
        <f t="shared" si="894"/>
        <v>0</v>
      </c>
      <c r="AU2748" s="304">
        <f t="shared" si="895"/>
        <v>0</v>
      </c>
      <c r="AV2748" s="304">
        <f t="shared" si="896"/>
        <v>0</v>
      </c>
      <c r="AW2748" s="304">
        <f t="shared" si="897"/>
        <v>0</v>
      </c>
      <c r="AX2748" s="304">
        <f t="shared" si="898"/>
        <v>0</v>
      </c>
      <c r="AY2748" s="304">
        <f t="shared" si="899"/>
        <v>0</v>
      </c>
      <c r="AZ2748" s="304">
        <f t="shared" si="900"/>
        <v>0</v>
      </c>
      <c r="BA2748" s="304">
        <f t="shared" si="901"/>
        <v>0</v>
      </c>
      <c r="BB2748" s="304">
        <f t="shared" si="902"/>
        <v>0</v>
      </c>
      <c r="BC2748" s="304">
        <f t="shared" si="903"/>
        <v>0</v>
      </c>
      <c r="BD2748" s="304">
        <f t="shared" si="904"/>
        <v>0</v>
      </c>
      <c r="BE2748" s="304">
        <f>IFERROR(IF(VLOOKUP($C2748,Listen!$A$2:$F$45,6,0)="Ja",BB2748-MAX(BC2748:BD2748),BB2748-BC2748),0)</f>
        <v>0</v>
      </c>
    </row>
    <row r="2749" spans="1:57" x14ac:dyDescent="0.25">
      <c r="A2749" s="320" t="str">
        <f>IF(AND(D2749&lt;&gt;0,C2749&lt;&gt;0,E2749&lt;&gt;0),IF(B2749&lt;&gt;0,CONCATENATE(B2749,"-AGr",VLOOKUP(C2749,Listen!$A$2:$D$45,4,FALSE),"-",D2749,"-",E2749,),CONCATENATE("AGr",VLOOKUP(C2749,Listen!$A$2:$D$45,4,FALSE),"-",D2749,"-",E2749)),"keine vollständige ID")</f>
        <v>keine vollständige ID</v>
      </c>
      <c r="B2749" s="301"/>
      <c r="C2749" s="287"/>
      <c r="D2749" s="34"/>
      <c r="E2749" s="306"/>
      <c r="F2749" s="116"/>
      <c r="G2749" s="17"/>
      <c r="H2749" s="17"/>
      <c r="I2749" s="17"/>
      <c r="J2749" s="17"/>
      <c r="K2749" s="17"/>
      <c r="L2749" s="17"/>
      <c r="M2749" s="17"/>
      <c r="N2749" s="17"/>
      <c r="O2749" s="116"/>
      <c r="P2749" s="117">
        <f>IF(D2749&gt;A_Stammdaten!$B$12,0,SUM(G2749,H2749,J2749,L2749:M2749)-SUM(I2749,K2749,N2749:O2749))</f>
        <v>0</v>
      </c>
      <c r="Q2749" s="17"/>
      <c r="R2749" s="17"/>
      <c r="S2749" s="17"/>
      <c r="T2749" s="17"/>
      <c r="U2749" s="62">
        <f t="shared" si="884"/>
        <v>0</v>
      </c>
      <c r="V2749" s="34"/>
      <c r="W2749" s="34"/>
      <c r="X2749" s="34"/>
      <c r="Y2749" s="34"/>
      <c r="Z2749" s="34"/>
      <c r="AA2749" s="63" t="str">
        <f t="shared" si="885"/>
        <v>-</v>
      </c>
      <c r="AB2749" s="63" t="str">
        <f t="shared" si="886"/>
        <v>-</v>
      </c>
      <c r="AC2749" s="63">
        <f>IF(ISBLANK($C2749),0,VLOOKUP($C2749,Listen!$A$2:$C$45,2,FALSE))</f>
        <v>0</v>
      </c>
      <c r="AD2749" s="63">
        <f>IF(ISBLANK($C2749),0,VLOOKUP($C2749,Listen!$A$2:$C$45,3,FALSE))</f>
        <v>0</v>
      </c>
      <c r="AE2749" s="49">
        <f t="shared" si="887"/>
        <v>0</v>
      </c>
      <c r="AF2749" s="49">
        <f t="shared" si="887"/>
        <v>0</v>
      </c>
      <c r="AG2749" s="49">
        <f>IFERROR(IF(OR($V2749&lt;&gt;"Ja",VLOOKUP($C2749,Listen!$A$2:$F$45,5,0)="Nein",D2749&lt;IF(C2749="LNG Anbindungsanlagen gemäß separater Festlegung",2022,2023)),$AC2749,$AA2749),0)</f>
        <v>0</v>
      </c>
      <c r="AH2749" s="49">
        <f>IFERROR(IF(OR($V2749&lt;&gt;"Ja",VLOOKUP($C2749,Listen!$A$2:$F$45,5,0)="Nein",D2749&lt;IF(C2749="LNG Anbindungsanlagen gemäß separater Festlegung",2022,2023)),$AC2749,$AA2749),0)</f>
        <v>0</v>
      </c>
      <c r="AI2749" s="49">
        <f>IFERROR(IF(OR($W2749&lt;&gt;"Ja",VLOOKUP($C2749,Listen!$A$2:$F$45,6,0)="Nein"),$AC2749,$AB2749),0)</f>
        <v>0</v>
      </c>
      <c r="AJ2749" s="49">
        <f>IFERROR(IF(OR($W2749&lt;&gt;"Ja",VLOOKUP($C2749,Listen!$A$2:$F$45,6,0)="Nein"),$AC2749,$AB2749),0)</f>
        <v>0</v>
      </c>
      <c r="AK2749" s="49">
        <f>IFERROR(IF(OR($W2749&lt;&gt;"Ja",VLOOKUP($C2749,Listen!$A$2:$F$45,6,0)="Nein"),$AC2749,$AB2749),0)</f>
        <v>0</v>
      </c>
      <c r="AL2749" s="51">
        <f t="shared" si="888"/>
        <v>0</v>
      </c>
      <c r="AM2749" s="296">
        <f>IFERROR(IF(VLOOKUP($C2749,Listen!$A$2:$F$45,6,0)="Ja",MAX(BC2749:BD2749),D_SAV!$BC2749),0)</f>
        <v>0</v>
      </c>
      <c r="AN2749" s="51">
        <f t="shared" si="889"/>
        <v>0</v>
      </c>
      <c r="AP2749" s="304">
        <f t="shared" si="890"/>
        <v>0</v>
      </c>
      <c r="AQ2749" s="304">
        <f t="shared" si="891"/>
        <v>0</v>
      </c>
      <c r="AR2749" s="304">
        <f t="shared" si="892"/>
        <v>0</v>
      </c>
      <c r="AS2749" s="304">
        <f t="shared" si="893"/>
        <v>0</v>
      </c>
      <c r="AT2749" s="304">
        <f t="shared" si="894"/>
        <v>0</v>
      </c>
      <c r="AU2749" s="304">
        <f t="shared" si="895"/>
        <v>0</v>
      </c>
      <c r="AV2749" s="304">
        <f t="shared" si="896"/>
        <v>0</v>
      </c>
      <c r="AW2749" s="304">
        <f t="shared" si="897"/>
        <v>0</v>
      </c>
      <c r="AX2749" s="304">
        <f t="shared" si="898"/>
        <v>0</v>
      </c>
      <c r="AY2749" s="304">
        <f t="shared" si="899"/>
        <v>0</v>
      </c>
      <c r="AZ2749" s="304">
        <f t="shared" si="900"/>
        <v>0</v>
      </c>
      <c r="BA2749" s="304">
        <f t="shared" si="901"/>
        <v>0</v>
      </c>
      <c r="BB2749" s="304">
        <f t="shared" si="902"/>
        <v>0</v>
      </c>
      <c r="BC2749" s="304">
        <f t="shared" si="903"/>
        <v>0</v>
      </c>
      <c r="BD2749" s="304">
        <f t="shared" si="904"/>
        <v>0</v>
      </c>
      <c r="BE2749" s="304">
        <f>IFERROR(IF(VLOOKUP($C2749,Listen!$A$2:$F$45,6,0)="Ja",BB2749-MAX(BC2749:BD2749),BB2749-BC2749),0)</f>
        <v>0</v>
      </c>
    </row>
    <row r="2750" spans="1:57" x14ac:dyDescent="0.25">
      <c r="A2750" s="320" t="str">
        <f>IF(AND(D2750&lt;&gt;0,C2750&lt;&gt;0,E2750&lt;&gt;0),IF(B2750&lt;&gt;0,CONCATENATE(B2750,"-AGr",VLOOKUP(C2750,Listen!$A$2:$D$45,4,FALSE),"-",D2750,"-",E2750,),CONCATENATE("AGr",VLOOKUP(C2750,Listen!$A$2:$D$45,4,FALSE),"-",D2750,"-",E2750)),"keine vollständige ID")</f>
        <v>keine vollständige ID</v>
      </c>
      <c r="B2750" s="301"/>
      <c r="C2750" s="287"/>
      <c r="D2750" s="34"/>
      <c r="E2750" s="306"/>
      <c r="F2750" s="116"/>
      <c r="G2750" s="17"/>
      <c r="H2750" s="17"/>
      <c r="I2750" s="17"/>
      <c r="J2750" s="17"/>
      <c r="K2750" s="17"/>
      <c r="L2750" s="17"/>
      <c r="M2750" s="17"/>
      <c r="N2750" s="17"/>
      <c r="O2750" s="116"/>
      <c r="P2750" s="117">
        <f>IF(D2750&gt;A_Stammdaten!$B$12,0,SUM(G2750,H2750,J2750,L2750:M2750)-SUM(I2750,K2750,N2750:O2750))</f>
        <v>0</v>
      </c>
      <c r="Q2750" s="17"/>
      <c r="R2750" s="17"/>
      <c r="S2750" s="17"/>
      <c r="T2750" s="17"/>
      <c r="U2750" s="62">
        <f t="shared" si="884"/>
        <v>0</v>
      </c>
      <c r="V2750" s="34"/>
      <c r="W2750" s="34"/>
      <c r="X2750" s="34"/>
      <c r="Y2750" s="34"/>
      <c r="Z2750" s="34"/>
      <c r="AA2750" s="63" t="str">
        <f t="shared" si="885"/>
        <v>-</v>
      </c>
      <c r="AB2750" s="63" t="str">
        <f t="shared" si="886"/>
        <v>-</v>
      </c>
      <c r="AC2750" s="63">
        <f>IF(ISBLANK($C2750),0,VLOOKUP($C2750,Listen!$A$2:$C$45,2,FALSE))</f>
        <v>0</v>
      </c>
      <c r="AD2750" s="63">
        <f>IF(ISBLANK($C2750),0,VLOOKUP($C2750,Listen!$A$2:$C$45,3,FALSE))</f>
        <v>0</v>
      </c>
      <c r="AE2750" s="49">
        <f t="shared" si="887"/>
        <v>0</v>
      </c>
      <c r="AF2750" s="49">
        <f t="shared" si="887"/>
        <v>0</v>
      </c>
      <c r="AG2750" s="49">
        <f>IFERROR(IF(OR($V2750&lt;&gt;"Ja",VLOOKUP($C2750,Listen!$A$2:$F$45,5,0)="Nein",D2750&lt;IF(C2750="LNG Anbindungsanlagen gemäß separater Festlegung",2022,2023)),$AC2750,$AA2750),0)</f>
        <v>0</v>
      </c>
      <c r="AH2750" s="49">
        <f>IFERROR(IF(OR($V2750&lt;&gt;"Ja",VLOOKUP($C2750,Listen!$A$2:$F$45,5,0)="Nein",D2750&lt;IF(C2750="LNG Anbindungsanlagen gemäß separater Festlegung",2022,2023)),$AC2750,$AA2750),0)</f>
        <v>0</v>
      </c>
      <c r="AI2750" s="49">
        <f>IFERROR(IF(OR($W2750&lt;&gt;"Ja",VLOOKUP($C2750,Listen!$A$2:$F$45,6,0)="Nein"),$AC2750,$AB2750),0)</f>
        <v>0</v>
      </c>
      <c r="AJ2750" s="49">
        <f>IFERROR(IF(OR($W2750&lt;&gt;"Ja",VLOOKUP($C2750,Listen!$A$2:$F$45,6,0)="Nein"),$AC2750,$AB2750),0)</f>
        <v>0</v>
      </c>
      <c r="AK2750" s="49">
        <f>IFERROR(IF(OR($W2750&lt;&gt;"Ja",VLOOKUP($C2750,Listen!$A$2:$F$45,6,0)="Nein"),$AC2750,$AB2750),0)</f>
        <v>0</v>
      </c>
      <c r="AL2750" s="51">
        <f t="shared" si="888"/>
        <v>0</v>
      </c>
      <c r="AM2750" s="296">
        <f>IFERROR(IF(VLOOKUP($C2750,Listen!$A$2:$F$45,6,0)="Ja",MAX(BC2750:BD2750),D_SAV!$BC2750),0)</f>
        <v>0</v>
      </c>
      <c r="AN2750" s="51">
        <f t="shared" si="889"/>
        <v>0</v>
      </c>
      <c r="AP2750" s="304">
        <f t="shared" si="890"/>
        <v>0</v>
      </c>
      <c r="AQ2750" s="304">
        <f t="shared" si="891"/>
        <v>0</v>
      </c>
      <c r="AR2750" s="304">
        <f t="shared" si="892"/>
        <v>0</v>
      </c>
      <c r="AS2750" s="304">
        <f t="shared" si="893"/>
        <v>0</v>
      </c>
      <c r="AT2750" s="304">
        <f t="shared" si="894"/>
        <v>0</v>
      </c>
      <c r="AU2750" s="304">
        <f t="shared" si="895"/>
        <v>0</v>
      </c>
      <c r="AV2750" s="304">
        <f t="shared" si="896"/>
        <v>0</v>
      </c>
      <c r="AW2750" s="304">
        <f t="shared" si="897"/>
        <v>0</v>
      </c>
      <c r="AX2750" s="304">
        <f t="shared" si="898"/>
        <v>0</v>
      </c>
      <c r="AY2750" s="304">
        <f t="shared" si="899"/>
        <v>0</v>
      </c>
      <c r="AZ2750" s="304">
        <f t="shared" si="900"/>
        <v>0</v>
      </c>
      <c r="BA2750" s="304">
        <f t="shared" si="901"/>
        <v>0</v>
      </c>
      <c r="BB2750" s="304">
        <f t="shared" si="902"/>
        <v>0</v>
      </c>
      <c r="BC2750" s="304">
        <f t="shared" si="903"/>
        <v>0</v>
      </c>
      <c r="BD2750" s="304">
        <f t="shared" si="904"/>
        <v>0</v>
      </c>
      <c r="BE2750" s="304">
        <f>IFERROR(IF(VLOOKUP($C2750,Listen!$A$2:$F$45,6,0)="Ja",BB2750-MAX(BC2750:BD2750),BB2750-BC2750),0)</f>
        <v>0</v>
      </c>
    </row>
    <row r="2751" spans="1:57" x14ac:dyDescent="0.25">
      <c r="A2751" s="320" t="str">
        <f>IF(AND(D2751&lt;&gt;0,C2751&lt;&gt;0,E2751&lt;&gt;0),IF(B2751&lt;&gt;0,CONCATENATE(B2751,"-AGr",VLOOKUP(C2751,Listen!$A$2:$D$45,4,FALSE),"-",D2751,"-",E2751,),CONCATENATE("AGr",VLOOKUP(C2751,Listen!$A$2:$D$45,4,FALSE),"-",D2751,"-",E2751)),"keine vollständige ID")</f>
        <v>keine vollständige ID</v>
      </c>
      <c r="B2751" s="301"/>
      <c r="C2751" s="287"/>
      <c r="D2751" s="34"/>
      <c r="E2751" s="306"/>
      <c r="F2751" s="116"/>
      <c r="G2751" s="17"/>
      <c r="H2751" s="17"/>
      <c r="I2751" s="17"/>
      <c r="J2751" s="17"/>
      <c r="K2751" s="17"/>
      <c r="L2751" s="17"/>
      <c r="M2751" s="17"/>
      <c r="N2751" s="17"/>
      <c r="O2751" s="116"/>
      <c r="P2751" s="117">
        <f>IF(D2751&gt;A_Stammdaten!$B$12,0,SUM(G2751,H2751,J2751,L2751:M2751)-SUM(I2751,K2751,N2751:O2751))</f>
        <v>0</v>
      </c>
      <c r="Q2751" s="17"/>
      <c r="R2751" s="17"/>
      <c r="S2751" s="17"/>
      <c r="T2751" s="17"/>
      <c r="U2751" s="62">
        <f t="shared" si="884"/>
        <v>0</v>
      </c>
      <c r="V2751" s="34"/>
      <c r="W2751" s="34"/>
      <c r="X2751" s="34"/>
      <c r="Y2751" s="34"/>
      <c r="Z2751" s="34"/>
      <c r="AA2751" s="63" t="str">
        <f t="shared" si="885"/>
        <v>-</v>
      </c>
      <c r="AB2751" s="63" t="str">
        <f t="shared" si="886"/>
        <v>-</v>
      </c>
      <c r="AC2751" s="63">
        <f>IF(ISBLANK($C2751),0,VLOOKUP($C2751,Listen!$A$2:$C$45,2,FALSE))</f>
        <v>0</v>
      </c>
      <c r="AD2751" s="63">
        <f>IF(ISBLANK($C2751),0,VLOOKUP($C2751,Listen!$A$2:$C$45,3,FALSE))</f>
        <v>0</v>
      </c>
      <c r="AE2751" s="49">
        <f t="shared" si="887"/>
        <v>0</v>
      </c>
      <c r="AF2751" s="49">
        <f t="shared" si="887"/>
        <v>0</v>
      </c>
      <c r="AG2751" s="49">
        <f>IFERROR(IF(OR($V2751&lt;&gt;"Ja",VLOOKUP($C2751,Listen!$A$2:$F$45,5,0)="Nein",D2751&lt;IF(C2751="LNG Anbindungsanlagen gemäß separater Festlegung",2022,2023)),$AC2751,$AA2751),0)</f>
        <v>0</v>
      </c>
      <c r="AH2751" s="49">
        <f>IFERROR(IF(OR($V2751&lt;&gt;"Ja",VLOOKUP($C2751,Listen!$A$2:$F$45,5,0)="Nein",D2751&lt;IF(C2751="LNG Anbindungsanlagen gemäß separater Festlegung",2022,2023)),$AC2751,$AA2751),0)</f>
        <v>0</v>
      </c>
      <c r="AI2751" s="49">
        <f>IFERROR(IF(OR($W2751&lt;&gt;"Ja",VLOOKUP($C2751,Listen!$A$2:$F$45,6,0)="Nein"),$AC2751,$AB2751),0)</f>
        <v>0</v>
      </c>
      <c r="AJ2751" s="49">
        <f>IFERROR(IF(OR($W2751&lt;&gt;"Ja",VLOOKUP($C2751,Listen!$A$2:$F$45,6,0)="Nein"),$AC2751,$AB2751),0)</f>
        <v>0</v>
      </c>
      <c r="AK2751" s="49">
        <f>IFERROR(IF(OR($W2751&lt;&gt;"Ja",VLOOKUP($C2751,Listen!$A$2:$F$45,6,0)="Nein"),$AC2751,$AB2751),0)</f>
        <v>0</v>
      </c>
      <c r="AL2751" s="51">
        <f t="shared" si="888"/>
        <v>0</v>
      </c>
      <c r="AM2751" s="296">
        <f>IFERROR(IF(VLOOKUP($C2751,Listen!$A$2:$F$45,6,0)="Ja",MAX(BC2751:BD2751),D_SAV!$BC2751),0)</f>
        <v>0</v>
      </c>
      <c r="AN2751" s="51">
        <f t="shared" si="889"/>
        <v>0</v>
      </c>
      <c r="AP2751" s="304">
        <f t="shared" si="890"/>
        <v>0</v>
      </c>
      <c r="AQ2751" s="304">
        <f t="shared" si="891"/>
        <v>0</v>
      </c>
      <c r="AR2751" s="304">
        <f t="shared" si="892"/>
        <v>0</v>
      </c>
      <c r="AS2751" s="304">
        <f t="shared" si="893"/>
        <v>0</v>
      </c>
      <c r="AT2751" s="304">
        <f t="shared" si="894"/>
        <v>0</v>
      </c>
      <c r="AU2751" s="304">
        <f t="shared" si="895"/>
        <v>0</v>
      </c>
      <c r="AV2751" s="304">
        <f t="shared" si="896"/>
        <v>0</v>
      </c>
      <c r="AW2751" s="304">
        <f t="shared" si="897"/>
        <v>0</v>
      </c>
      <c r="AX2751" s="304">
        <f t="shared" si="898"/>
        <v>0</v>
      </c>
      <c r="AY2751" s="304">
        <f t="shared" si="899"/>
        <v>0</v>
      </c>
      <c r="AZ2751" s="304">
        <f t="shared" si="900"/>
        <v>0</v>
      </c>
      <c r="BA2751" s="304">
        <f t="shared" si="901"/>
        <v>0</v>
      </c>
      <c r="BB2751" s="304">
        <f t="shared" si="902"/>
        <v>0</v>
      </c>
      <c r="BC2751" s="304">
        <f t="shared" si="903"/>
        <v>0</v>
      </c>
      <c r="BD2751" s="304">
        <f t="shared" si="904"/>
        <v>0</v>
      </c>
      <c r="BE2751" s="304">
        <f>IFERROR(IF(VLOOKUP($C2751,Listen!$A$2:$F$45,6,0)="Ja",BB2751-MAX(BC2751:BD2751),BB2751-BC2751),0)</f>
        <v>0</v>
      </c>
    </row>
    <row r="2752" spans="1:57" x14ac:dyDescent="0.25">
      <c r="A2752" s="320" t="str">
        <f>IF(AND(D2752&lt;&gt;0,C2752&lt;&gt;0,E2752&lt;&gt;0),IF(B2752&lt;&gt;0,CONCATENATE(B2752,"-AGr",VLOOKUP(C2752,Listen!$A$2:$D$45,4,FALSE),"-",D2752,"-",E2752,),CONCATENATE("AGr",VLOOKUP(C2752,Listen!$A$2:$D$45,4,FALSE),"-",D2752,"-",E2752)),"keine vollständige ID")</f>
        <v>keine vollständige ID</v>
      </c>
      <c r="B2752" s="301"/>
      <c r="C2752" s="287"/>
      <c r="D2752" s="34"/>
      <c r="E2752" s="306"/>
      <c r="F2752" s="116"/>
      <c r="G2752" s="17"/>
      <c r="H2752" s="17"/>
      <c r="I2752" s="17"/>
      <c r="J2752" s="17"/>
      <c r="K2752" s="17"/>
      <c r="L2752" s="17"/>
      <c r="M2752" s="17"/>
      <c r="N2752" s="17"/>
      <c r="O2752" s="116"/>
      <c r="P2752" s="117">
        <f>IF(D2752&gt;A_Stammdaten!$B$12,0,SUM(G2752,H2752,J2752,L2752:M2752)-SUM(I2752,K2752,N2752:O2752))</f>
        <v>0</v>
      </c>
      <c r="Q2752" s="17"/>
      <c r="R2752" s="17"/>
      <c r="S2752" s="17"/>
      <c r="T2752" s="17"/>
      <c r="U2752" s="62">
        <f t="shared" si="884"/>
        <v>0</v>
      </c>
      <c r="V2752" s="34"/>
      <c r="W2752" s="34"/>
      <c r="X2752" s="34"/>
      <c r="Y2752" s="34"/>
      <c r="Z2752" s="34"/>
      <c r="AA2752" s="63" t="str">
        <f t="shared" si="885"/>
        <v>-</v>
      </c>
      <c r="AB2752" s="63" t="str">
        <f t="shared" si="886"/>
        <v>-</v>
      </c>
      <c r="AC2752" s="63">
        <f>IF(ISBLANK($C2752),0,VLOOKUP($C2752,Listen!$A$2:$C$45,2,FALSE))</f>
        <v>0</v>
      </c>
      <c r="AD2752" s="63">
        <f>IF(ISBLANK($C2752),0,VLOOKUP($C2752,Listen!$A$2:$C$45,3,FALSE))</f>
        <v>0</v>
      </c>
      <c r="AE2752" s="49">
        <f t="shared" si="887"/>
        <v>0</v>
      </c>
      <c r="AF2752" s="49">
        <f t="shared" si="887"/>
        <v>0</v>
      </c>
      <c r="AG2752" s="49">
        <f>IFERROR(IF(OR($V2752&lt;&gt;"Ja",VLOOKUP($C2752,Listen!$A$2:$F$45,5,0)="Nein",D2752&lt;IF(C2752="LNG Anbindungsanlagen gemäß separater Festlegung",2022,2023)),$AC2752,$AA2752),0)</f>
        <v>0</v>
      </c>
      <c r="AH2752" s="49">
        <f>IFERROR(IF(OR($V2752&lt;&gt;"Ja",VLOOKUP($C2752,Listen!$A$2:$F$45,5,0)="Nein",D2752&lt;IF(C2752="LNG Anbindungsanlagen gemäß separater Festlegung",2022,2023)),$AC2752,$AA2752),0)</f>
        <v>0</v>
      </c>
      <c r="AI2752" s="49">
        <f>IFERROR(IF(OR($W2752&lt;&gt;"Ja",VLOOKUP($C2752,Listen!$A$2:$F$45,6,0)="Nein"),$AC2752,$AB2752),0)</f>
        <v>0</v>
      </c>
      <c r="AJ2752" s="49">
        <f>IFERROR(IF(OR($W2752&lt;&gt;"Ja",VLOOKUP($C2752,Listen!$A$2:$F$45,6,0)="Nein"),$AC2752,$AB2752),0)</f>
        <v>0</v>
      </c>
      <c r="AK2752" s="49">
        <f>IFERROR(IF(OR($W2752&lt;&gt;"Ja",VLOOKUP($C2752,Listen!$A$2:$F$45,6,0)="Nein"),$AC2752,$AB2752),0)</f>
        <v>0</v>
      </c>
      <c r="AL2752" s="51">
        <f t="shared" si="888"/>
        <v>0</v>
      </c>
      <c r="AM2752" s="296">
        <f>IFERROR(IF(VLOOKUP($C2752,Listen!$A$2:$F$45,6,0)="Ja",MAX(BC2752:BD2752),D_SAV!$BC2752),0)</f>
        <v>0</v>
      </c>
      <c r="AN2752" s="51">
        <f t="shared" si="889"/>
        <v>0</v>
      </c>
      <c r="AP2752" s="304">
        <f t="shared" si="890"/>
        <v>0</v>
      </c>
      <c r="AQ2752" s="304">
        <f t="shared" si="891"/>
        <v>0</v>
      </c>
      <c r="AR2752" s="304">
        <f t="shared" si="892"/>
        <v>0</v>
      </c>
      <c r="AS2752" s="304">
        <f t="shared" si="893"/>
        <v>0</v>
      </c>
      <c r="AT2752" s="304">
        <f t="shared" si="894"/>
        <v>0</v>
      </c>
      <c r="AU2752" s="304">
        <f t="shared" si="895"/>
        <v>0</v>
      </c>
      <c r="AV2752" s="304">
        <f t="shared" si="896"/>
        <v>0</v>
      </c>
      <c r="AW2752" s="304">
        <f t="shared" si="897"/>
        <v>0</v>
      </c>
      <c r="AX2752" s="304">
        <f t="shared" si="898"/>
        <v>0</v>
      </c>
      <c r="AY2752" s="304">
        <f t="shared" si="899"/>
        <v>0</v>
      </c>
      <c r="AZ2752" s="304">
        <f t="shared" si="900"/>
        <v>0</v>
      </c>
      <c r="BA2752" s="304">
        <f t="shared" si="901"/>
        <v>0</v>
      </c>
      <c r="BB2752" s="304">
        <f t="shared" si="902"/>
        <v>0</v>
      </c>
      <c r="BC2752" s="304">
        <f t="shared" si="903"/>
        <v>0</v>
      </c>
      <c r="BD2752" s="304">
        <f t="shared" si="904"/>
        <v>0</v>
      </c>
      <c r="BE2752" s="304">
        <f>IFERROR(IF(VLOOKUP($C2752,Listen!$A$2:$F$45,6,0)="Ja",BB2752-MAX(BC2752:BD2752),BB2752-BC2752),0)</f>
        <v>0</v>
      </c>
    </row>
    <row r="2753" spans="1:57" x14ac:dyDescent="0.25">
      <c r="A2753" s="320" t="str">
        <f>IF(AND(D2753&lt;&gt;0,C2753&lt;&gt;0,E2753&lt;&gt;0),IF(B2753&lt;&gt;0,CONCATENATE(B2753,"-AGr",VLOOKUP(C2753,Listen!$A$2:$D$45,4,FALSE),"-",D2753,"-",E2753,),CONCATENATE("AGr",VLOOKUP(C2753,Listen!$A$2:$D$45,4,FALSE),"-",D2753,"-",E2753)),"keine vollständige ID")</f>
        <v>keine vollständige ID</v>
      </c>
      <c r="B2753" s="301"/>
      <c r="C2753" s="287"/>
      <c r="D2753" s="34"/>
      <c r="E2753" s="306"/>
      <c r="F2753" s="116"/>
      <c r="G2753" s="17"/>
      <c r="H2753" s="17"/>
      <c r="I2753" s="17"/>
      <c r="J2753" s="17"/>
      <c r="K2753" s="17"/>
      <c r="L2753" s="17"/>
      <c r="M2753" s="17"/>
      <c r="N2753" s="17"/>
      <c r="O2753" s="116"/>
      <c r="P2753" s="117">
        <f>IF(D2753&gt;A_Stammdaten!$B$12,0,SUM(G2753,H2753,J2753,L2753:M2753)-SUM(I2753,K2753,N2753:O2753))</f>
        <v>0</v>
      </c>
      <c r="Q2753" s="17"/>
      <c r="R2753" s="17"/>
      <c r="S2753" s="17"/>
      <c r="T2753" s="17"/>
      <c r="U2753" s="62">
        <f t="shared" si="884"/>
        <v>0</v>
      </c>
      <c r="V2753" s="34"/>
      <c r="W2753" s="34"/>
      <c r="X2753" s="34"/>
      <c r="Y2753" s="34"/>
      <c r="Z2753" s="34"/>
      <c r="AA2753" s="63" t="str">
        <f t="shared" si="885"/>
        <v>-</v>
      </c>
      <c r="AB2753" s="63" t="str">
        <f t="shared" si="886"/>
        <v>-</v>
      </c>
      <c r="AC2753" s="63">
        <f>IF(ISBLANK($C2753),0,VLOOKUP($C2753,Listen!$A$2:$C$45,2,FALSE))</f>
        <v>0</v>
      </c>
      <c r="AD2753" s="63">
        <f>IF(ISBLANK($C2753),0,VLOOKUP($C2753,Listen!$A$2:$C$45,3,FALSE))</f>
        <v>0</v>
      </c>
      <c r="AE2753" s="49">
        <f t="shared" si="887"/>
        <v>0</v>
      </c>
      <c r="AF2753" s="49">
        <f t="shared" si="887"/>
        <v>0</v>
      </c>
      <c r="AG2753" s="49">
        <f>IFERROR(IF(OR($V2753&lt;&gt;"Ja",VLOOKUP($C2753,Listen!$A$2:$F$45,5,0)="Nein",D2753&lt;IF(C2753="LNG Anbindungsanlagen gemäß separater Festlegung",2022,2023)),$AC2753,$AA2753),0)</f>
        <v>0</v>
      </c>
      <c r="AH2753" s="49">
        <f>IFERROR(IF(OR($V2753&lt;&gt;"Ja",VLOOKUP($C2753,Listen!$A$2:$F$45,5,0)="Nein",D2753&lt;IF(C2753="LNG Anbindungsanlagen gemäß separater Festlegung",2022,2023)),$AC2753,$AA2753),0)</f>
        <v>0</v>
      </c>
      <c r="AI2753" s="49">
        <f>IFERROR(IF(OR($W2753&lt;&gt;"Ja",VLOOKUP($C2753,Listen!$A$2:$F$45,6,0)="Nein"),$AC2753,$AB2753),0)</f>
        <v>0</v>
      </c>
      <c r="AJ2753" s="49">
        <f>IFERROR(IF(OR($W2753&lt;&gt;"Ja",VLOOKUP($C2753,Listen!$A$2:$F$45,6,0)="Nein"),$AC2753,$AB2753),0)</f>
        <v>0</v>
      </c>
      <c r="AK2753" s="49">
        <f>IFERROR(IF(OR($W2753&lt;&gt;"Ja",VLOOKUP($C2753,Listen!$A$2:$F$45,6,0)="Nein"),$AC2753,$AB2753),0)</f>
        <v>0</v>
      </c>
      <c r="AL2753" s="51">
        <f t="shared" si="888"/>
        <v>0</v>
      </c>
      <c r="AM2753" s="296">
        <f>IFERROR(IF(VLOOKUP($C2753,Listen!$A$2:$F$45,6,0)="Ja",MAX(BC2753:BD2753),D_SAV!$BC2753),0)</f>
        <v>0</v>
      </c>
      <c r="AN2753" s="51">
        <f t="shared" si="889"/>
        <v>0</v>
      </c>
      <c r="AP2753" s="304">
        <f t="shared" si="890"/>
        <v>0</v>
      </c>
      <c r="AQ2753" s="304">
        <f t="shared" si="891"/>
        <v>0</v>
      </c>
      <c r="AR2753" s="304">
        <f t="shared" si="892"/>
        <v>0</v>
      </c>
      <c r="AS2753" s="304">
        <f t="shared" si="893"/>
        <v>0</v>
      </c>
      <c r="AT2753" s="304">
        <f t="shared" si="894"/>
        <v>0</v>
      </c>
      <c r="AU2753" s="304">
        <f t="shared" si="895"/>
        <v>0</v>
      </c>
      <c r="AV2753" s="304">
        <f t="shared" si="896"/>
        <v>0</v>
      </c>
      <c r="AW2753" s="304">
        <f t="shared" si="897"/>
        <v>0</v>
      </c>
      <c r="AX2753" s="304">
        <f t="shared" si="898"/>
        <v>0</v>
      </c>
      <c r="AY2753" s="304">
        <f t="shared" si="899"/>
        <v>0</v>
      </c>
      <c r="AZ2753" s="304">
        <f t="shared" si="900"/>
        <v>0</v>
      </c>
      <c r="BA2753" s="304">
        <f t="shared" si="901"/>
        <v>0</v>
      </c>
      <c r="BB2753" s="304">
        <f t="shared" si="902"/>
        <v>0</v>
      </c>
      <c r="BC2753" s="304">
        <f t="shared" si="903"/>
        <v>0</v>
      </c>
      <c r="BD2753" s="304">
        <f t="shared" si="904"/>
        <v>0</v>
      </c>
      <c r="BE2753" s="304">
        <f>IFERROR(IF(VLOOKUP($C2753,Listen!$A$2:$F$45,6,0)="Ja",BB2753-MAX(BC2753:BD2753),BB2753-BC2753),0)</f>
        <v>0</v>
      </c>
    </row>
    <row r="2754" spans="1:57" x14ac:dyDescent="0.25">
      <c r="A2754" s="320" t="str">
        <f>IF(AND(D2754&lt;&gt;0,C2754&lt;&gt;0,E2754&lt;&gt;0),IF(B2754&lt;&gt;0,CONCATENATE(B2754,"-AGr",VLOOKUP(C2754,Listen!$A$2:$D$45,4,FALSE),"-",D2754,"-",E2754,),CONCATENATE("AGr",VLOOKUP(C2754,Listen!$A$2:$D$45,4,FALSE),"-",D2754,"-",E2754)),"keine vollständige ID")</f>
        <v>keine vollständige ID</v>
      </c>
      <c r="B2754" s="301"/>
      <c r="C2754" s="287"/>
      <c r="D2754" s="34"/>
      <c r="E2754" s="306"/>
      <c r="F2754" s="116"/>
      <c r="G2754" s="17"/>
      <c r="H2754" s="17"/>
      <c r="I2754" s="17"/>
      <c r="J2754" s="17"/>
      <c r="K2754" s="17"/>
      <c r="L2754" s="17"/>
      <c r="M2754" s="17"/>
      <c r="N2754" s="17"/>
      <c r="O2754" s="116"/>
      <c r="P2754" s="117">
        <f>IF(D2754&gt;A_Stammdaten!$B$12,0,SUM(G2754,H2754,J2754,L2754:M2754)-SUM(I2754,K2754,N2754:O2754))</f>
        <v>0</v>
      </c>
      <c r="Q2754" s="17"/>
      <c r="R2754" s="17"/>
      <c r="S2754" s="17"/>
      <c r="T2754" s="17"/>
      <c r="U2754" s="62">
        <f t="shared" si="884"/>
        <v>0</v>
      </c>
      <c r="V2754" s="34"/>
      <c r="W2754" s="34"/>
      <c r="X2754" s="34"/>
      <c r="Y2754" s="34"/>
      <c r="Z2754" s="34"/>
      <c r="AA2754" s="63" t="str">
        <f t="shared" si="885"/>
        <v>-</v>
      </c>
      <c r="AB2754" s="63" t="str">
        <f t="shared" si="886"/>
        <v>-</v>
      </c>
      <c r="AC2754" s="63">
        <f>IF(ISBLANK($C2754),0,VLOOKUP($C2754,Listen!$A$2:$C$45,2,FALSE))</f>
        <v>0</v>
      </c>
      <c r="AD2754" s="63">
        <f>IF(ISBLANK($C2754),0,VLOOKUP($C2754,Listen!$A$2:$C$45,3,FALSE))</f>
        <v>0</v>
      </c>
      <c r="AE2754" s="49">
        <f t="shared" si="887"/>
        <v>0</v>
      </c>
      <c r="AF2754" s="49">
        <f t="shared" si="887"/>
        <v>0</v>
      </c>
      <c r="AG2754" s="49">
        <f>IFERROR(IF(OR($V2754&lt;&gt;"Ja",VLOOKUP($C2754,Listen!$A$2:$F$45,5,0)="Nein",D2754&lt;IF(C2754="LNG Anbindungsanlagen gemäß separater Festlegung",2022,2023)),$AC2754,$AA2754),0)</f>
        <v>0</v>
      </c>
      <c r="AH2754" s="49">
        <f>IFERROR(IF(OR($V2754&lt;&gt;"Ja",VLOOKUP($C2754,Listen!$A$2:$F$45,5,0)="Nein",D2754&lt;IF(C2754="LNG Anbindungsanlagen gemäß separater Festlegung",2022,2023)),$AC2754,$AA2754),0)</f>
        <v>0</v>
      </c>
      <c r="AI2754" s="49">
        <f>IFERROR(IF(OR($W2754&lt;&gt;"Ja",VLOOKUP($C2754,Listen!$A$2:$F$45,6,0)="Nein"),$AC2754,$AB2754),0)</f>
        <v>0</v>
      </c>
      <c r="AJ2754" s="49">
        <f>IFERROR(IF(OR($W2754&lt;&gt;"Ja",VLOOKUP($C2754,Listen!$A$2:$F$45,6,0)="Nein"),$AC2754,$AB2754),0)</f>
        <v>0</v>
      </c>
      <c r="AK2754" s="49">
        <f>IFERROR(IF(OR($W2754&lt;&gt;"Ja",VLOOKUP($C2754,Listen!$A$2:$F$45,6,0)="Nein"),$AC2754,$AB2754),0)</f>
        <v>0</v>
      </c>
      <c r="AL2754" s="51">
        <f t="shared" si="888"/>
        <v>0</v>
      </c>
      <c r="AM2754" s="296">
        <f>IFERROR(IF(VLOOKUP($C2754,Listen!$A$2:$F$45,6,0)="Ja",MAX(BC2754:BD2754),D_SAV!$BC2754),0)</f>
        <v>0</v>
      </c>
      <c r="AN2754" s="51">
        <f t="shared" si="889"/>
        <v>0</v>
      </c>
      <c r="AP2754" s="304">
        <f t="shared" si="890"/>
        <v>0</v>
      </c>
      <c r="AQ2754" s="304">
        <f t="shared" si="891"/>
        <v>0</v>
      </c>
      <c r="AR2754" s="304">
        <f t="shared" si="892"/>
        <v>0</v>
      </c>
      <c r="AS2754" s="304">
        <f t="shared" si="893"/>
        <v>0</v>
      </c>
      <c r="AT2754" s="304">
        <f t="shared" si="894"/>
        <v>0</v>
      </c>
      <c r="AU2754" s="304">
        <f t="shared" si="895"/>
        <v>0</v>
      </c>
      <c r="AV2754" s="304">
        <f t="shared" si="896"/>
        <v>0</v>
      </c>
      <c r="AW2754" s="304">
        <f t="shared" si="897"/>
        <v>0</v>
      </c>
      <c r="AX2754" s="304">
        <f t="shared" si="898"/>
        <v>0</v>
      </c>
      <c r="AY2754" s="304">
        <f t="shared" si="899"/>
        <v>0</v>
      </c>
      <c r="AZ2754" s="304">
        <f t="shared" si="900"/>
        <v>0</v>
      </c>
      <c r="BA2754" s="304">
        <f t="shared" si="901"/>
        <v>0</v>
      </c>
      <c r="BB2754" s="304">
        <f t="shared" si="902"/>
        <v>0</v>
      </c>
      <c r="BC2754" s="304">
        <f t="shared" si="903"/>
        <v>0</v>
      </c>
      <c r="BD2754" s="304">
        <f t="shared" si="904"/>
        <v>0</v>
      </c>
      <c r="BE2754" s="304">
        <f>IFERROR(IF(VLOOKUP($C2754,Listen!$A$2:$F$45,6,0)="Ja",BB2754-MAX(BC2754:BD2754),BB2754-BC2754),0)</f>
        <v>0</v>
      </c>
    </row>
    <row r="2755" spans="1:57" x14ac:dyDescent="0.25">
      <c r="A2755" s="320" t="str">
        <f>IF(AND(D2755&lt;&gt;0,C2755&lt;&gt;0,E2755&lt;&gt;0),IF(B2755&lt;&gt;0,CONCATENATE(B2755,"-AGr",VLOOKUP(C2755,Listen!$A$2:$D$45,4,FALSE),"-",D2755,"-",E2755,),CONCATENATE("AGr",VLOOKUP(C2755,Listen!$A$2:$D$45,4,FALSE),"-",D2755,"-",E2755)),"keine vollständige ID")</f>
        <v>keine vollständige ID</v>
      </c>
      <c r="B2755" s="301"/>
      <c r="C2755" s="287"/>
      <c r="D2755" s="34"/>
      <c r="E2755" s="306"/>
      <c r="F2755" s="116"/>
      <c r="G2755" s="17"/>
      <c r="H2755" s="17"/>
      <c r="I2755" s="17"/>
      <c r="J2755" s="17"/>
      <c r="K2755" s="17"/>
      <c r="L2755" s="17"/>
      <c r="M2755" s="17"/>
      <c r="N2755" s="17"/>
      <c r="O2755" s="116"/>
      <c r="P2755" s="117">
        <f>IF(D2755&gt;A_Stammdaten!$B$12,0,SUM(G2755,H2755,J2755,L2755:M2755)-SUM(I2755,K2755,N2755:O2755))</f>
        <v>0</v>
      </c>
      <c r="Q2755" s="17"/>
      <c r="R2755" s="17"/>
      <c r="S2755" s="17"/>
      <c r="T2755" s="17"/>
      <c r="U2755" s="62">
        <f t="shared" si="884"/>
        <v>0</v>
      </c>
      <c r="V2755" s="34"/>
      <c r="W2755" s="34"/>
      <c r="X2755" s="34"/>
      <c r="Y2755" s="34"/>
      <c r="Z2755" s="34"/>
      <c r="AA2755" s="63" t="str">
        <f t="shared" si="885"/>
        <v>-</v>
      </c>
      <c r="AB2755" s="63" t="str">
        <f t="shared" si="886"/>
        <v>-</v>
      </c>
      <c r="AC2755" s="63">
        <f>IF(ISBLANK($C2755),0,VLOOKUP($C2755,Listen!$A$2:$C$45,2,FALSE))</f>
        <v>0</v>
      </c>
      <c r="AD2755" s="63">
        <f>IF(ISBLANK($C2755),0,VLOOKUP($C2755,Listen!$A$2:$C$45,3,FALSE))</f>
        <v>0</v>
      </c>
      <c r="AE2755" s="49">
        <f t="shared" si="887"/>
        <v>0</v>
      </c>
      <c r="AF2755" s="49">
        <f t="shared" si="887"/>
        <v>0</v>
      </c>
      <c r="AG2755" s="49">
        <f>IFERROR(IF(OR($V2755&lt;&gt;"Ja",VLOOKUP($C2755,Listen!$A$2:$F$45,5,0)="Nein",D2755&lt;IF(C2755="LNG Anbindungsanlagen gemäß separater Festlegung",2022,2023)),$AC2755,$AA2755),0)</f>
        <v>0</v>
      </c>
      <c r="AH2755" s="49">
        <f>IFERROR(IF(OR($V2755&lt;&gt;"Ja",VLOOKUP($C2755,Listen!$A$2:$F$45,5,0)="Nein",D2755&lt;IF(C2755="LNG Anbindungsanlagen gemäß separater Festlegung",2022,2023)),$AC2755,$AA2755),0)</f>
        <v>0</v>
      </c>
      <c r="AI2755" s="49">
        <f>IFERROR(IF(OR($W2755&lt;&gt;"Ja",VLOOKUP($C2755,Listen!$A$2:$F$45,6,0)="Nein"),$AC2755,$AB2755),0)</f>
        <v>0</v>
      </c>
      <c r="AJ2755" s="49">
        <f>IFERROR(IF(OR($W2755&lt;&gt;"Ja",VLOOKUP($C2755,Listen!$A$2:$F$45,6,0)="Nein"),$AC2755,$AB2755),0)</f>
        <v>0</v>
      </c>
      <c r="AK2755" s="49">
        <f>IFERROR(IF(OR($W2755&lt;&gt;"Ja",VLOOKUP($C2755,Listen!$A$2:$F$45,6,0)="Nein"),$AC2755,$AB2755),0)</f>
        <v>0</v>
      </c>
      <c r="AL2755" s="51">
        <f t="shared" si="888"/>
        <v>0</v>
      </c>
      <c r="AM2755" s="296">
        <f>IFERROR(IF(VLOOKUP($C2755,Listen!$A$2:$F$45,6,0)="Ja",MAX(BC2755:BD2755),D_SAV!$BC2755),0)</f>
        <v>0</v>
      </c>
      <c r="AN2755" s="51">
        <f t="shared" si="889"/>
        <v>0</v>
      </c>
      <c r="AP2755" s="304">
        <f t="shared" si="890"/>
        <v>0</v>
      </c>
      <c r="AQ2755" s="304">
        <f t="shared" si="891"/>
        <v>0</v>
      </c>
      <c r="AR2755" s="304">
        <f t="shared" si="892"/>
        <v>0</v>
      </c>
      <c r="AS2755" s="304">
        <f t="shared" si="893"/>
        <v>0</v>
      </c>
      <c r="AT2755" s="304">
        <f t="shared" si="894"/>
        <v>0</v>
      </c>
      <c r="AU2755" s="304">
        <f t="shared" si="895"/>
        <v>0</v>
      </c>
      <c r="AV2755" s="304">
        <f t="shared" si="896"/>
        <v>0</v>
      </c>
      <c r="AW2755" s="304">
        <f t="shared" si="897"/>
        <v>0</v>
      </c>
      <c r="AX2755" s="304">
        <f t="shared" si="898"/>
        <v>0</v>
      </c>
      <c r="AY2755" s="304">
        <f t="shared" si="899"/>
        <v>0</v>
      </c>
      <c r="AZ2755" s="304">
        <f t="shared" si="900"/>
        <v>0</v>
      </c>
      <c r="BA2755" s="304">
        <f t="shared" si="901"/>
        <v>0</v>
      </c>
      <c r="BB2755" s="304">
        <f t="shared" si="902"/>
        <v>0</v>
      </c>
      <c r="BC2755" s="304">
        <f t="shared" si="903"/>
        <v>0</v>
      </c>
      <c r="BD2755" s="304">
        <f t="shared" si="904"/>
        <v>0</v>
      </c>
      <c r="BE2755" s="304">
        <f>IFERROR(IF(VLOOKUP($C2755,Listen!$A$2:$F$45,6,0)="Ja",BB2755-MAX(BC2755:BD2755),BB2755-BC2755),0)</f>
        <v>0</v>
      </c>
    </row>
    <row r="2756" spans="1:57" x14ac:dyDescent="0.25">
      <c r="A2756" s="320" t="str">
        <f>IF(AND(D2756&lt;&gt;0,C2756&lt;&gt;0,E2756&lt;&gt;0),IF(B2756&lt;&gt;0,CONCATENATE(B2756,"-AGr",VLOOKUP(C2756,Listen!$A$2:$D$45,4,FALSE),"-",D2756,"-",E2756,),CONCATENATE("AGr",VLOOKUP(C2756,Listen!$A$2:$D$45,4,FALSE),"-",D2756,"-",E2756)),"keine vollständige ID")</f>
        <v>keine vollständige ID</v>
      </c>
      <c r="B2756" s="301"/>
      <c r="C2756" s="287"/>
      <c r="D2756" s="34"/>
      <c r="E2756" s="306"/>
      <c r="F2756" s="116"/>
      <c r="G2756" s="17"/>
      <c r="H2756" s="17"/>
      <c r="I2756" s="17"/>
      <c r="J2756" s="17"/>
      <c r="K2756" s="17"/>
      <c r="L2756" s="17"/>
      <c r="M2756" s="17"/>
      <c r="N2756" s="17"/>
      <c r="O2756" s="116"/>
      <c r="P2756" s="117">
        <f>IF(D2756&gt;A_Stammdaten!$B$12,0,SUM(G2756,H2756,J2756,L2756:M2756)-SUM(I2756,K2756,N2756:O2756))</f>
        <v>0</v>
      </c>
      <c r="Q2756" s="17"/>
      <c r="R2756" s="17"/>
      <c r="S2756" s="17"/>
      <c r="T2756" s="17"/>
      <c r="U2756" s="62">
        <f t="shared" si="884"/>
        <v>0</v>
      </c>
      <c r="V2756" s="34"/>
      <c r="W2756" s="34"/>
      <c r="X2756" s="34"/>
      <c r="Y2756" s="34"/>
      <c r="Z2756" s="34"/>
      <c r="AA2756" s="63" t="str">
        <f t="shared" si="885"/>
        <v>-</v>
      </c>
      <c r="AB2756" s="63" t="str">
        <f t="shared" si="886"/>
        <v>-</v>
      </c>
      <c r="AC2756" s="63">
        <f>IF(ISBLANK($C2756),0,VLOOKUP($C2756,Listen!$A$2:$C$45,2,FALSE))</f>
        <v>0</v>
      </c>
      <c r="AD2756" s="63">
        <f>IF(ISBLANK($C2756),0,VLOOKUP($C2756,Listen!$A$2:$C$45,3,FALSE))</f>
        <v>0</v>
      </c>
      <c r="AE2756" s="49">
        <f t="shared" si="887"/>
        <v>0</v>
      </c>
      <c r="AF2756" s="49">
        <f t="shared" si="887"/>
        <v>0</v>
      </c>
      <c r="AG2756" s="49">
        <f>IFERROR(IF(OR($V2756&lt;&gt;"Ja",VLOOKUP($C2756,Listen!$A$2:$F$45,5,0)="Nein",D2756&lt;IF(C2756="LNG Anbindungsanlagen gemäß separater Festlegung",2022,2023)),$AC2756,$AA2756),0)</f>
        <v>0</v>
      </c>
      <c r="AH2756" s="49">
        <f>IFERROR(IF(OR($V2756&lt;&gt;"Ja",VLOOKUP($C2756,Listen!$A$2:$F$45,5,0)="Nein",D2756&lt;IF(C2756="LNG Anbindungsanlagen gemäß separater Festlegung",2022,2023)),$AC2756,$AA2756),0)</f>
        <v>0</v>
      </c>
      <c r="AI2756" s="49">
        <f>IFERROR(IF(OR($W2756&lt;&gt;"Ja",VLOOKUP($C2756,Listen!$A$2:$F$45,6,0)="Nein"),$AC2756,$AB2756),0)</f>
        <v>0</v>
      </c>
      <c r="AJ2756" s="49">
        <f>IFERROR(IF(OR($W2756&lt;&gt;"Ja",VLOOKUP($C2756,Listen!$A$2:$F$45,6,0)="Nein"),$AC2756,$AB2756),0)</f>
        <v>0</v>
      </c>
      <c r="AK2756" s="49">
        <f>IFERROR(IF(OR($W2756&lt;&gt;"Ja",VLOOKUP($C2756,Listen!$A$2:$F$45,6,0)="Nein"),$AC2756,$AB2756),0)</f>
        <v>0</v>
      </c>
      <c r="AL2756" s="51">
        <f t="shared" si="888"/>
        <v>0</v>
      </c>
      <c r="AM2756" s="296">
        <f>IFERROR(IF(VLOOKUP($C2756,Listen!$A$2:$F$45,6,0)="Ja",MAX(BC2756:BD2756),D_SAV!$BC2756),0)</f>
        <v>0</v>
      </c>
      <c r="AN2756" s="51">
        <f t="shared" si="889"/>
        <v>0</v>
      </c>
      <c r="AP2756" s="304">
        <f t="shared" si="890"/>
        <v>0</v>
      </c>
      <c r="AQ2756" s="304">
        <f t="shared" si="891"/>
        <v>0</v>
      </c>
      <c r="AR2756" s="304">
        <f t="shared" si="892"/>
        <v>0</v>
      </c>
      <c r="AS2756" s="304">
        <f t="shared" si="893"/>
        <v>0</v>
      </c>
      <c r="AT2756" s="304">
        <f t="shared" si="894"/>
        <v>0</v>
      </c>
      <c r="AU2756" s="304">
        <f t="shared" si="895"/>
        <v>0</v>
      </c>
      <c r="AV2756" s="304">
        <f t="shared" si="896"/>
        <v>0</v>
      </c>
      <c r="AW2756" s="304">
        <f t="shared" si="897"/>
        <v>0</v>
      </c>
      <c r="AX2756" s="304">
        <f t="shared" si="898"/>
        <v>0</v>
      </c>
      <c r="AY2756" s="304">
        <f t="shared" si="899"/>
        <v>0</v>
      </c>
      <c r="AZ2756" s="304">
        <f t="shared" si="900"/>
        <v>0</v>
      </c>
      <c r="BA2756" s="304">
        <f t="shared" si="901"/>
        <v>0</v>
      </c>
      <c r="BB2756" s="304">
        <f t="shared" si="902"/>
        <v>0</v>
      </c>
      <c r="BC2756" s="304">
        <f t="shared" si="903"/>
        <v>0</v>
      </c>
      <c r="BD2756" s="304">
        <f t="shared" si="904"/>
        <v>0</v>
      </c>
      <c r="BE2756" s="304">
        <f>IFERROR(IF(VLOOKUP($C2756,Listen!$A$2:$F$45,6,0)="Ja",BB2756-MAX(BC2756:BD2756),BB2756-BC2756),0)</f>
        <v>0</v>
      </c>
    </row>
    <row r="2757" spans="1:57" x14ac:dyDescent="0.25">
      <c r="A2757" s="320" t="str">
        <f>IF(AND(D2757&lt;&gt;0,C2757&lt;&gt;0,E2757&lt;&gt;0),IF(B2757&lt;&gt;0,CONCATENATE(B2757,"-AGr",VLOOKUP(C2757,Listen!$A$2:$D$45,4,FALSE),"-",D2757,"-",E2757,),CONCATENATE("AGr",VLOOKUP(C2757,Listen!$A$2:$D$45,4,FALSE),"-",D2757,"-",E2757)),"keine vollständige ID")</f>
        <v>keine vollständige ID</v>
      </c>
      <c r="B2757" s="301"/>
      <c r="C2757" s="287"/>
      <c r="D2757" s="34"/>
      <c r="E2757" s="306"/>
      <c r="F2757" s="116"/>
      <c r="G2757" s="17"/>
      <c r="H2757" s="17"/>
      <c r="I2757" s="17"/>
      <c r="J2757" s="17"/>
      <c r="K2757" s="17"/>
      <c r="L2757" s="17"/>
      <c r="M2757" s="17"/>
      <c r="N2757" s="17"/>
      <c r="O2757" s="116"/>
      <c r="P2757" s="117">
        <f>IF(D2757&gt;A_Stammdaten!$B$12,0,SUM(G2757,H2757,J2757,L2757:M2757)-SUM(I2757,K2757,N2757:O2757))</f>
        <v>0</v>
      </c>
      <c r="Q2757" s="17"/>
      <c r="R2757" s="17"/>
      <c r="S2757" s="17"/>
      <c r="T2757" s="17"/>
      <c r="U2757" s="62">
        <f t="shared" si="884"/>
        <v>0</v>
      </c>
      <c r="V2757" s="34"/>
      <c r="W2757" s="34"/>
      <c r="X2757" s="34"/>
      <c r="Y2757" s="34"/>
      <c r="Z2757" s="34"/>
      <c r="AA2757" s="63" t="str">
        <f t="shared" si="885"/>
        <v>-</v>
      </c>
      <c r="AB2757" s="63" t="str">
        <f t="shared" si="886"/>
        <v>-</v>
      </c>
      <c r="AC2757" s="63">
        <f>IF(ISBLANK($C2757),0,VLOOKUP($C2757,Listen!$A$2:$C$45,2,FALSE))</f>
        <v>0</v>
      </c>
      <c r="AD2757" s="63">
        <f>IF(ISBLANK($C2757),0,VLOOKUP($C2757,Listen!$A$2:$C$45,3,FALSE))</f>
        <v>0</v>
      </c>
      <c r="AE2757" s="49">
        <f t="shared" si="887"/>
        <v>0</v>
      </c>
      <c r="AF2757" s="49">
        <f t="shared" si="887"/>
        <v>0</v>
      </c>
      <c r="AG2757" s="49">
        <f>IFERROR(IF(OR($V2757&lt;&gt;"Ja",VLOOKUP($C2757,Listen!$A$2:$F$45,5,0)="Nein",D2757&lt;IF(C2757="LNG Anbindungsanlagen gemäß separater Festlegung",2022,2023)),$AC2757,$AA2757),0)</f>
        <v>0</v>
      </c>
      <c r="AH2757" s="49">
        <f>IFERROR(IF(OR($V2757&lt;&gt;"Ja",VLOOKUP($C2757,Listen!$A$2:$F$45,5,0)="Nein",D2757&lt;IF(C2757="LNG Anbindungsanlagen gemäß separater Festlegung",2022,2023)),$AC2757,$AA2757),0)</f>
        <v>0</v>
      </c>
      <c r="AI2757" s="49">
        <f>IFERROR(IF(OR($W2757&lt;&gt;"Ja",VLOOKUP($C2757,Listen!$A$2:$F$45,6,0)="Nein"),$AC2757,$AB2757),0)</f>
        <v>0</v>
      </c>
      <c r="AJ2757" s="49">
        <f>IFERROR(IF(OR($W2757&lt;&gt;"Ja",VLOOKUP($C2757,Listen!$A$2:$F$45,6,0)="Nein"),$AC2757,$AB2757),0)</f>
        <v>0</v>
      </c>
      <c r="AK2757" s="49">
        <f>IFERROR(IF(OR($W2757&lt;&gt;"Ja",VLOOKUP($C2757,Listen!$A$2:$F$45,6,0)="Nein"),$AC2757,$AB2757),0)</f>
        <v>0</v>
      </c>
      <c r="AL2757" s="51">
        <f t="shared" si="888"/>
        <v>0</v>
      </c>
      <c r="AM2757" s="296">
        <f>IFERROR(IF(VLOOKUP($C2757,Listen!$A$2:$F$45,6,0)="Ja",MAX(BC2757:BD2757),D_SAV!$BC2757),0)</f>
        <v>0</v>
      </c>
      <c r="AN2757" s="51">
        <f t="shared" si="889"/>
        <v>0</v>
      </c>
      <c r="AP2757" s="304">
        <f t="shared" si="890"/>
        <v>0</v>
      </c>
      <c r="AQ2757" s="304">
        <f t="shared" si="891"/>
        <v>0</v>
      </c>
      <c r="AR2757" s="304">
        <f t="shared" si="892"/>
        <v>0</v>
      </c>
      <c r="AS2757" s="304">
        <f t="shared" si="893"/>
        <v>0</v>
      </c>
      <c r="AT2757" s="304">
        <f t="shared" si="894"/>
        <v>0</v>
      </c>
      <c r="AU2757" s="304">
        <f t="shared" si="895"/>
        <v>0</v>
      </c>
      <c r="AV2757" s="304">
        <f t="shared" si="896"/>
        <v>0</v>
      </c>
      <c r="AW2757" s="304">
        <f t="shared" si="897"/>
        <v>0</v>
      </c>
      <c r="AX2757" s="304">
        <f t="shared" si="898"/>
        <v>0</v>
      </c>
      <c r="AY2757" s="304">
        <f t="shared" si="899"/>
        <v>0</v>
      </c>
      <c r="AZ2757" s="304">
        <f t="shared" si="900"/>
        <v>0</v>
      </c>
      <c r="BA2757" s="304">
        <f t="shared" si="901"/>
        <v>0</v>
      </c>
      <c r="BB2757" s="304">
        <f t="shared" si="902"/>
        <v>0</v>
      </c>
      <c r="BC2757" s="304">
        <f t="shared" si="903"/>
        <v>0</v>
      </c>
      <c r="BD2757" s="304">
        <f t="shared" si="904"/>
        <v>0</v>
      </c>
      <c r="BE2757" s="304">
        <f>IFERROR(IF(VLOOKUP($C2757,Listen!$A$2:$F$45,6,0)="Ja",BB2757-MAX(BC2757:BD2757),BB2757-BC2757),0)</f>
        <v>0</v>
      </c>
    </row>
    <row r="2758" spans="1:57" x14ac:dyDescent="0.25">
      <c r="A2758" s="320" t="str">
        <f>IF(AND(D2758&lt;&gt;0,C2758&lt;&gt;0,E2758&lt;&gt;0),IF(B2758&lt;&gt;0,CONCATENATE(B2758,"-AGr",VLOOKUP(C2758,Listen!$A$2:$D$45,4,FALSE),"-",D2758,"-",E2758,),CONCATENATE("AGr",VLOOKUP(C2758,Listen!$A$2:$D$45,4,FALSE),"-",D2758,"-",E2758)),"keine vollständige ID")</f>
        <v>keine vollständige ID</v>
      </c>
      <c r="B2758" s="301"/>
      <c r="C2758" s="287"/>
      <c r="D2758" s="34"/>
      <c r="E2758" s="306"/>
      <c r="F2758" s="116"/>
      <c r="G2758" s="17"/>
      <c r="H2758" s="17"/>
      <c r="I2758" s="17"/>
      <c r="J2758" s="17"/>
      <c r="K2758" s="17"/>
      <c r="L2758" s="17"/>
      <c r="M2758" s="17"/>
      <c r="N2758" s="17"/>
      <c r="O2758" s="116"/>
      <c r="P2758" s="117">
        <f>IF(D2758&gt;A_Stammdaten!$B$12,0,SUM(G2758,H2758,J2758,L2758:M2758)-SUM(I2758,K2758,N2758:O2758))</f>
        <v>0</v>
      </c>
      <c r="Q2758" s="17"/>
      <c r="R2758" s="17"/>
      <c r="S2758" s="17"/>
      <c r="T2758" s="17"/>
      <c r="U2758" s="62">
        <f t="shared" ref="U2758:U2821" si="905">P2758-SUM(Q2758:T2758)</f>
        <v>0</v>
      </c>
      <c r="V2758" s="34"/>
      <c r="W2758" s="34"/>
      <c r="X2758" s="34"/>
      <c r="Y2758" s="34"/>
      <c r="Z2758" s="34"/>
      <c r="AA2758" s="63" t="str">
        <f t="shared" ref="AA2758:AA2821" si="906">IF($V2758="Ja",MIN(2044-$D2758+1,AC2758),"-")</f>
        <v>-</v>
      </c>
      <c r="AB2758" s="63" t="str">
        <f t="shared" ref="AB2758:AB2821" si="907">IF($Z2758="","-",MIN($Z2758-$D2758+1,AC2758))</f>
        <v>-</v>
      </c>
      <c r="AC2758" s="63">
        <f>IF(ISBLANK($C2758),0,VLOOKUP($C2758,Listen!$A$2:$C$45,2,FALSE))</f>
        <v>0</v>
      </c>
      <c r="AD2758" s="63">
        <f>IF(ISBLANK($C2758),0,VLOOKUP($C2758,Listen!$A$2:$C$45,3,FALSE))</f>
        <v>0</v>
      </c>
      <c r="AE2758" s="49">
        <f t="shared" ref="AE2758:AF2821" si="908">IFERROR($AC2758,0)</f>
        <v>0</v>
      </c>
      <c r="AF2758" s="49">
        <f t="shared" si="908"/>
        <v>0</v>
      </c>
      <c r="AG2758" s="49">
        <f>IFERROR(IF(OR($V2758&lt;&gt;"Ja",VLOOKUP($C2758,Listen!$A$2:$F$45,5,0)="Nein",D2758&lt;IF(C2758="LNG Anbindungsanlagen gemäß separater Festlegung",2022,2023)),$AC2758,$AA2758),0)</f>
        <v>0</v>
      </c>
      <c r="AH2758" s="49">
        <f>IFERROR(IF(OR($V2758&lt;&gt;"Ja",VLOOKUP($C2758,Listen!$A$2:$F$45,5,0)="Nein",D2758&lt;IF(C2758="LNG Anbindungsanlagen gemäß separater Festlegung",2022,2023)),$AC2758,$AA2758),0)</f>
        <v>0</v>
      </c>
      <c r="AI2758" s="49">
        <f>IFERROR(IF(OR($W2758&lt;&gt;"Ja",VLOOKUP($C2758,Listen!$A$2:$F$45,6,0)="Nein"),$AC2758,$AB2758),0)</f>
        <v>0</v>
      </c>
      <c r="AJ2758" s="49">
        <f>IFERROR(IF(OR($W2758&lt;&gt;"Ja",VLOOKUP($C2758,Listen!$A$2:$F$45,6,0)="Nein"),$AC2758,$AB2758),0)</f>
        <v>0</v>
      </c>
      <c r="AK2758" s="49">
        <f>IFERROR(IF(OR($W2758&lt;&gt;"Ja",VLOOKUP($C2758,Listen!$A$2:$F$45,6,0)="Nein"),$AC2758,$AB2758),0)</f>
        <v>0</v>
      </c>
      <c r="AL2758" s="51">
        <f t="shared" ref="AL2758:AL2821" si="909">BB2758</f>
        <v>0</v>
      </c>
      <c r="AM2758" s="296">
        <f>IFERROR(IF(VLOOKUP($C2758,Listen!$A$2:$F$45,6,0)="Ja",MAX(BC2758:BD2758),D_SAV!$BC2758),0)</f>
        <v>0</v>
      </c>
      <c r="AN2758" s="51">
        <f t="shared" ref="AN2758:AN2821" si="910">BE2758</f>
        <v>0</v>
      </c>
      <c r="AP2758" s="304">
        <f t="shared" ref="AP2758:AP2821" si="911">AO2758+IF($D2758=AP$3,$U2758,0)</f>
        <v>0</v>
      </c>
      <c r="AQ2758" s="304">
        <f t="shared" ref="AQ2758:AQ2821" si="912">IF(AP2758=0,0,IF($AE2758-(AP$3-$D2758)&lt;=0,AP2758,AP2758/($AE2758-(AP$3-$D2758))))</f>
        <v>0</v>
      </c>
      <c r="AR2758" s="304">
        <f t="shared" ref="AR2758:AR2821" si="913">AP2758-AQ2758</f>
        <v>0</v>
      </c>
      <c r="AS2758" s="304">
        <f t="shared" ref="AS2758:AS2821" si="914">AR2758+IF($D2758=AS$3,$U2758,0)</f>
        <v>0</v>
      </c>
      <c r="AT2758" s="304">
        <f t="shared" ref="AT2758:AT2821" si="915">IF(AS2758=0,0,IF($AF2758-(AS$3-$D2758)&lt;=0,AS2758,AS2758/($AF2758-(AS$3-$D2758))))</f>
        <v>0</v>
      </c>
      <c r="AU2758" s="304">
        <f t="shared" ref="AU2758:AU2821" si="916">AS2758-AT2758</f>
        <v>0</v>
      </c>
      <c r="AV2758" s="304">
        <f t="shared" ref="AV2758:AV2821" si="917">AU2758+IF($D2758=AV$3,$U2758,0)</f>
        <v>0</v>
      </c>
      <c r="AW2758" s="304">
        <f t="shared" ref="AW2758:AW2821" si="918">IF(AV2758=0,0,IF($AG2758-(AV$3-$D2758)&lt;=0,AV2758,AV2758/($AG2758-(AV$3-$D2758))))</f>
        <v>0</v>
      </c>
      <c r="AX2758" s="304">
        <f t="shared" ref="AX2758:AX2821" si="919">AV2758-AW2758</f>
        <v>0</v>
      </c>
      <c r="AY2758" s="304">
        <f t="shared" ref="AY2758:AY2821" si="920">AX2758+IF($D2758=AY$3,$U2758,0)</f>
        <v>0</v>
      </c>
      <c r="AZ2758" s="304">
        <f t="shared" ref="AZ2758:AZ2821" si="921">IF(AY2758=0,0,IF($AH2758-(AY$3-$D2758)&lt;=0,AY2758,AY2758/($AH2758-(AY$3-$D2758))))</f>
        <v>0</v>
      </c>
      <c r="BA2758" s="304">
        <f t="shared" ref="BA2758:BA2821" si="922">AY2758-AZ2758</f>
        <v>0</v>
      </c>
      <c r="BB2758" s="304">
        <f t="shared" ref="BB2758:BB2821" si="923">BA2758+IF($D2758=BB$3,$U2758,0)</f>
        <v>0</v>
      </c>
      <c r="BC2758" s="304">
        <f t="shared" ref="BC2758:BC2821" si="924">IF(BB2758=0,0,IF($AI2758-(BB$3-$D2758)&lt;=0,BB2758,BB2758/($AI2758-(BB$3-$D2758))))</f>
        <v>0</v>
      </c>
      <c r="BD2758" s="304">
        <f t="shared" ref="BD2758:BD2821" si="925">BB2758*Y2758/100</f>
        <v>0</v>
      </c>
      <c r="BE2758" s="304">
        <f>IFERROR(IF(VLOOKUP($C2758,Listen!$A$2:$F$45,6,0)="Ja",BB2758-MAX(BC2758:BD2758),BB2758-BC2758),0)</f>
        <v>0</v>
      </c>
    </row>
    <row r="2759" spans="1:57" x14ac:dyDescent="0.25">
      <c r="A2759" s="320" t="str">
        <f>IF(AND(D2759&lt;&gt;0,C2759&lt;&gt;0,E2759&lt;&gt;0),IF(B2759&lt;&gt;0,CONCATENATE(B2759,"-AGr",VLOOKUP(C2759,Listen!$A$2:$D$45,4,FALSE),"-",D2759,"-",E2759,),CONCATENATE("AGr",VLOOKUP(C2759,Listen!$A$2:$D$45,4,FALSE),"-",D2759,"-",E2759)),"keine vollständige ID")</f>
        <v>keine vollständige ID</v>
      </c>
      <c r="B2759" s="301"/>
      <c r="C2759" s="287"/>
      <c r="D2759" s="34"/>
      <c r="E2759" s="306"/>
      <c r="F2759" s="116"/>
      <c r="G2759" s="17"/>
      <c r="H2759" s="17"/>
      <c r="I2759" s="17"/>
      <c r="J2759" s="17"/>
      <c r="K2759" s="17"/>
      <c r="L2759" s="17"/>
      <c r="M2759" s="17"/>
      <c r="N2759" s="17"/>
      <c r="O2759" s="116"/>
      <c r="P2759" s="117">
        <f>IF(D2759&gt;A_Stammdaten!$B$12,0,SUM(G2759,H2759,J2759,L2759:M2759)-SUM(I2759,K2759,N2759:O2759))</f>
        <v>0</v>
      </c>
      <c r="Q2759" s="17"/>
      <c r="R2759" s="17"/>
      <c r="S2759" s="17"/>
      <c r="T2759" s="17"/>
      <c r="U2759" s="62">
        <f t="shared" si="905"/>
        <v>0</v>
      </c>
      <c r="V2759" s="34"/>
      <c r="W2759" s="34"/>
      <c r="X2759" s="34"/>
      <c r="Y2759" s="34"/>
      <c r="Z2759" s="34"/>
      <c r="AA2759" s="63" t="str">
        <f t="shared" si="906"/>
        <v>-</v>
      </c>
      <c r="AB2759" s="63" t="str">
        <f t="shared" si="907"/>
        <v>-</v>
      </c>
      <c r="AC2759" s="63">
        <f>IF(ISBLANK($C2759),0,VLOOKUP($C2759,Listen!$A$2:$C$45,2,FALSE))</f>
        <v>0</v>
      </c>
      <c r="AD2759" s="63">
        <f>IF(ISBLANK($C2759),0,VLOOKUP($C2759,Listen!$A$2:$C$45,3,FALSE))</f>
        <v>0</v>
      </c>
      <c r="AE2759" s="49">
        <f t="shared" si="908"/>
        <v>0</v>
      </c>
      <c r="AF2759" s="49">
        <f t="shared" si="908"/>
        <v>0</v>
      </c>
      <c r="AG2759" s="49">
        <f>IFERROR(IF(OR($V2759&lt;&gt;"Ja",VLOOKUP($C2759,Listen!$A$2:$F$45,5,0)="Nein",D2759&lt;IF(C2759="LNG Anbindungsanlagen gemäß separater Festlegung",2022,2023)),$AC2759,$AA2759),0)</f>
        <v>0</v>
      </c>
      <c r="AH2759" s="49">
        <f>IFERROR(IF(OR($V2759&lt;&gt;"Ja",VLOOKUP($C2759,Listen!$A$2:$F$45,5,0)="Nein",D2759&lt;IF(C2759="LNG Anbindungsanlagen gemäß separater Festlegung",2022,2023)),$AC2759,$AA2759),0)</f>
        <v>0</v>
      </c>
      <c r="AI2759" s="49">
        <f>IFERROR(IF(OR($W2759&lt;&gt;"Ja",VLOOKUP($C2759,Listen!$A$2:$F$45,6,0)="Nein"),$AC2759,$AB2759),0)</f>
        <v>0</v>
      </c>
      <c r="AJ2759" s="49">
        <f>IFERROR(IF(OR($W2759&lt;&gt;"Ja",VLOOKUP($C2759,Listen!$A$2:$F$45,6,0)="Nein"),$AC2759,$AB2759),0)</f>
        <v>0</v>
      </c>
      <c r="AK2759" s="49">
        <f>IFERROR(IF(OR($W2759&lt;&gt;"Ja",VLOOKUP($C2759,Listen!$A$2:$F$45,6,0)="Nein"),$AC2759,$AB2759),0)</f>
        <v>0</v>
      </c>
      <c r="AL2759" s="51">
        <f t="shared" si="909"/>
        <v>0</v>
      </c>
      <c r="AM2759" s="296">
        <f>IFERROR(IF(VLOOKUP($C2759,Listen!$A$2:$F$45,6,0)="Ja",MAX(BC2759:BD2759),D_SAV!$BC2759),0)</f>
        <v>0</v>
      </c>
      <c r="AN2759" s="51">
        <f t="shared" si="910"/>
        <v>0</v>
      </c>
      <c r="AP2759" s="304">
        <f t="shared" si="911"/>
        <v>0</v>
      </c>
      <c r="AQ2759" s="304">
        <f t="shared" si="912"/>
        <v>0</v>
      </c>
      <c r="AR2759" s="304">
        <f t="shared" si="913"/>
        <v>0</v>
      </c>
      <c r="AS2759" s="304">
        <f t="shared" si="914"/>
        <v>0</v>
      </c>
      <c r="AT2759" s="304">
        <f t="shared" si="915"/>
        <v>0</v>
      </c>
      <c r="AU2759" s="304">
        <f t="shared" si="916"/>
        <v>0</v>
      </c>
      <c r="AV2759" s="304">
        <f t="shared" si="917"/>
        <v>0</v>
      </c>
      <c r="AW2759" s="304">
        <f t="shared" si="918"/>
        <v>0</v>
      </c>
      <c r="AX2759" s="304">
        <f t="shared" si="919"/>
        <v>0</v>
      </c>
      <c r="AY2759" s="304">
        <f t="shared" si="920"/>
        <v>0</v>
      </c>
      <c r="AZ2759" s="304">
        <f t="shared" si="921"/>
        <v>0</v>
      </c>
      <c r="BA2759" s="304">
        <f t="shared" si="922"/>
        <v>0</v>
      </c>
      <c r="BB2759" s="304">
        <f t="shared" si="923"/>
        <v>0</v>
      </c>
      <c r="BC2759" s="304">
        <f t="shared" si="924"/>
        <v>0</v>
      </c>
      <c r="BD2759" s="304">
        <f t="shared" si="925"/>
        <v>0</v>
      </c>
      <c r="BE2759" s="304">
        <f>IFERROR(IF(VLOOKUP($C2759,Listen!$A$2:$F$45,6,0)="Ja",BB2759-MAX(BC2759:BD2759),BB2759-BC2759),0)</f>
        <v>0</v>
      </c>
    </row>
    <row r="2760" spans="1:57" x14ac:dyDescent="0.25">
      <c r="A2760" s="320" t="str">
        <f>IF(AND(D2760&lt;&gt;0,C2760&lt;&gt;0,E2760&lt;&gt;0),IF(B2760&lt;&gt;0,CONCATENATE(B2760,"-AGr",VLOOKUP(C2760,Listen!$A$2:$D$45,4,FALSE),"-",D2760,"-",E2760,),CONCATENATE("AGr",VLOOKUP(C2760,Listen!$A$2:$D$45,4,FALSE),"-",D2760,"-",E2760)),"keine vollständige ID")</f>
        <v>keine vollständige ID</v>
      </c>
      <c r="B2760" s="301"/>
      <c r="C2760" s="287"/>
      <c r="D2760" s="34"/>
      <c r="E2760" s="306"/>
      <c r="F2760" s="116"/>
      <c r="G2760" s="17"/>
      <c r="H2760" s="17"/>
      <c r="I2760" s="17"/>
      <c r="J2760" s="17"/>
      <c r="K2760" s="17"/>
      <c r="L2760" s="17"/>
      <c r="M2760" s="17"/>
      <c r="N2760" s="17"/>
      <c r="O2760" s="116"/>
      <c r="P2760" s="117">
        <f>IF(D2760&gt;A_Stammdaten!$B$12,0,SUM(G2760,H2760,J2760,L2760:M2760)-SUM(I2760,K2760,N2760:O2760))</f>
        <v>0</v>
      </c>
      <c r="Q2760" s="17"/>
      <c r="R2760" s="17"/>
      <c r="S2760" s="17"/>
      <c r="T2760" s="17"/>
      <c r="U2760" s="62">
        <f t="shared" si="905"/>
        <v>0</v>
      </c>
      <c r="V2760" s="34"/>
      <c r="W2760" s="34"/>
      <c r="X2760" s="34"/>
      <c r="Y2760" s="34"/>
      <c r="Z2760" s="34"/>
      <c r="AA2760" s="63" t="str">
        <f t="shared" si="906"/>
        <v>-</v>
      </c>
      <c r="AB2760" s="63" t="str">
        <f t="shared" si="907"/>
        <v>-</v>
      </c>
      <c r="AC2760" s="63">
        <f>IF(ISBLANK($C2760),0,VLOOKUP($C2760,Listen!$A$2:$C$45,2,FALSE))</f>
        <v>0</v>
      </c>
      <c r="AD2760" s="63">
        <f>IF(ISBLANK($C2760),0,VLOOKUP($C2760,Listen!$A$2:$C$45,3,FALSE))</f>
        <v>0</v>
      </c>
      <c r="AE2760" s="49">
        <f t="shared" si="908"/>
        <v>0</v>
      </c>
      <c r="AF2760" s="49">
        <f t="shared" si="908"/>
        <v>0</v>
      </c>
      <c r="AG2760" s="49">
        <f>IFERROR(IF(OR($V2760&lt;&gt;"Ja",VLOOKUP($C2760,Listen!$A$2:$F$45,5,0)="Nein",D2760&lt;IF(C2760="LNG Anbindungsanlagen gemäß separater Festlegung",2022,2023)),$AC2760,$AA2760),0)</f>
        <v>0</v>
      </c>
      <c r="AH2760" s="49">
        <f>IFERROR(IF(OR($V2760&lt;&gt;"Ja",VLOOKUP($C2760,Listen!$A$2:$F$45,5,0)="Nein",D2760&lt;IF(C2760="LNG Anbindungsanlagen gemäß separater Festlegung",2022,2023)),$AC2760,$AA2760),0)</f>
        <v>0</v>
      </c>
      <c r="AI2760" s="49">
        <f>IFERROR(IF(OR($W2760&lt;&gt;"Ja",VLOOKUP($C2760,Listen!$A$2:$F$45,6,0)="Nein"),$AC2760,$AB2760),0)</f>
        <v>0</v>
      </c>
      <c r="AJ2760" s="49">
        <f>IFERROR(IF(OR($W2760&lt;&gt;"Ja",VLOOKUP($C2760,Listen!$A$2:$F$45,6,0)="Nein"),$AC2760,$AB2760),0)</f>
        <v>0</v>
      </c>
      <c r="AK2760" s="49">
        <f>IFERROR(IF(OR($W2760&lt;&gt;"Ja",VLOOKUP($C2760,Listen!$A$2:$F$45,6,0)="Nein"),$AC2760,$AB2760),0)</f>
        <v>0</v>
      </c>
      <c r="AL2760" s="51">
        <f t="shared" si="909"/>
        <v>0</v>
      </c>
      <c r="AM2760" s="296">
        <f>IFERROR(IF(VLOOKUP($C2760,Listen!$A$2:$F$45,6,0)="Ja",MAX(BC2760:BD2760),D_SAV!$BC2760),0)</f>
        <v>0</v>
      </c>
      <c r="AN2760" s="51">
        <f t="shared" si="910"/>
        <v>0</v>
      </c>
      <c r="AP2760" s="304">
        <f t="shared" si="911"/>
        <v>0</v>
      </c>
      <c r="AQ2760" s="304">
        <f t="shared" si="912"/>
        <v>0</v>
      </c>
      <c r="AR2760" s="304">
        <f t="shared" si="913"/>
        <v>0</v>
      </c>
      <c r="AS2760" s="304">
        <f t="shared" si="914"/>
        <v>0</v>
      </c>
      <c r="AT2760" s="304">
        <f t="shared" si="915"/>
        <v>0</v>
      </c>
      <c r="AU2760" s="304">
        <f t="shared" si="916"/>
        <v>0</v>
      </c>
      <c r="AV2760" s="304">
        <f t="shared" si="917"/>
        <v>0</v>
      </c>
      <c r="AW2760" s="304">
        <f t="shared" si="918"/>
        <v>0</v>
      </c>
      <c r="AX2760" s="304">
        <f t="shared" si="919"/>
        <v>0</v>
      </c>
      <c r="AY2760" s="304">
        <f t="shared" si="920"/>
        <v>0</v>
      </c>
      <c r="AZ2760" s="304">
        <f t="shared" si="921"/>
        <v>0</v>
      </c>
      <c r="BA2760" s="304">
        <f t="shared" si="922"/>
        <v>0</v>
      </c>
      <c r="BB2760" s="304">
        <f t="shared" si="923"/>
        <v>0</v>
      </c>
      <c r="BC2760" s="304">
        <f t="shared" si="924"/>
        <v>0</v>
      </c>
      <c r="BD2760" s="304">
        <f t="shared" si="925"/>
        <v>0</v>
      </c>
      <c r="BE2760" s="304">
        <f>IFERROR(IF(VLOOKUP($C2760,Listen!$A$2:$F$45,6,0)="Ja",BB2760-MAX(BC2760:BD2760),BB2760-BC2760),0)</f>
        <v>0</v>
      </c>
    </row>
    <row r="2761" spans="1:57" x14ac:dyDescent="0.25">
      <c r="A2761" s="320" t="str">
        <f>IF(AND(D2761&lt;&gt;0,C2761&lt;&gt;0,E2761&lt;&gt;0),IF(B2761&lt;&gt;0,CONCATENATE(B2761,"-AGr",VLOOKUP(C2761,Listen!$A$2:$D$45,4,FALSE),"-",D2761,"-",E2761,),CONCATENATE("AGr",VLOOKUP(C2761,Listen!$A$2:$D$45,4,FALSE),"-",D2761,"-",E2761)),"keine vollständige ID")</f>
        <v>keine vollständige ID</v>
      </c>
      <c r="B2761" s="301"/>
      <c r="C2761" s="287"/>
      <c r="D2761" s="34"/>
      <c r="E2761" s="306"/>
      <c r="F2761" s="116"/>
      <c r="G2761" s="17"/>
      <c r="H2761" s="17"/>
      <c r="I2761" s="17"/>
      <c r="J2761" s="17"/>
      <c r="K2761" s="17"/>
      <c r="L2761" s="17"/>
      <c r="M2761" s="17"/>
      <c r="N2761" s="17"/>
      <c r="O2761" s="116"/>
      <c r="P2761" s="117">
        <f>IF(D2761&gt;A_Stammdaten!$B$12,0,SUM(G2761,H2761,J2761,L2761:M2761)-SUM(I2761,K2761,N2761:O2761))</f>
        <v>0</v>
      </c>
      <c r="Q2761" s="17"/>
      <c r="R2761" s="17"/>
      <c r="S2761" s="17"/>
      <c r="T2761" s="17"/>
      <c r="U2761" s="62">
        <f t="shared" si="905"/>
        <v>0</v>
      </c>
      <c r="V2761" s="34"/>
      <c r="W2761" s="34"/>
      <c r="X2761" s="34"/>
      <c r="Y2761" s="34"/>
      <c r="Z2761" s="34"/>
      <c r="AA2761" s="63" t="str">
        <f t="shared" si="906"/>
        <v>-</v>
      </c>
      <c r="AB2761" s="63" t="str">
        <f t="shared" si="907"/>
        <v>-</v>
      </c>
      <c r="AC2761" s="63">
        <f>IF(ISBLANK($C2761),0,VLOOKUP($C2761,Listen!$A$2:$C$45,2,FALSE))</f>
        <v>0</v>
      </c>
      <c r="AD2761" s="63">
        <f>IF(ISBLANK($C2761),0,VLOOKUP($C2761,Listen!$A$2:$C$45,3,FALSE))</f>
        <v>0</v>
      </c>
      <c r="AE2761" s="49">
        <f t="shared" si="908"/>
        <v>0</v>
      </c>
      <c r="AF2761" s="49">
        <f t="shared" si="908"/>
        <v>0</v>
      </c>
      <c r="AG2761" s="49">
        <f>IFERROR(IF(OR($V2761&lt;&gt;"Ja",VLOOKUP($C2761,Listen!$A$2:$F$45,5,0)="Nein",D2761&lt;IF(C2761="LNG Anbindungsanlagen gemäß separater Festlegung",2022,2023)),$AC2761,$AA2761),0)</f>
        <v>0</v>
      </c>
      <c r="AH2761" s="49">
        <f>IFERROR(IF(OR($V2761&lt;&gt;"Ja",VLOOKUP($C2761,Listen!$A$2:$F$45,5,0)="Nein",D2761&lt;IF(C2761="LNG Anbindungsanlagen gemäß separater Festlegung",2022,2023)),$AC2761,$AA2761),0)</f>
        <v>0</v>
      </c>
      <c r="AI2761" s="49">
        <f>IFERROR(IF(OR($W2761&lt;&gt;"Ja",VLOOKUP($C2761,Listen!$A$2:$F$45,6,0)="Nein"),$AC2761,$AB2761),0)</f>
        <v>0</v>
      </c>
      <c r="AJ2761" s="49">
        <f>IFERROR(IF(OR($W2761&lt;&gt;"Ja",VLOOKUP($C2761,Listen!$A$2:$F$45,6,0)="Nein"),$AC2761,$AB2761),0)</f>
        <v>0</v>
      </c>
      <c r="AK2761" s="49">
        <f>IFERROR(IF(OR($W2761&lt;&gt;"Ja",VLOOKUP($C2761,Listen!$A$2:$F$45,6,0)="Nein"),$AC2761,$AB2761),0)</f>
        <v>0</v>
      </c>
      <c r="AL2761" s="51">
        <f t="shared" si="909"/>
        <v>0</v>
      </c>
      <c r="AM2761" s="296">
        <f>IFERROR(IF(VLOOKUP($C2761,Listen!$A$2:$F$45,6,0)="Ja",MAX(BC2761:BD2761),D_SAV!$BC2761),0)</f>
        <v>0</v>
      </c>
      <c r="AN2761" s="51">
        <f t="shared" si="910"/>
        <v>0</v>
      </c>
      <c r="AP2761" s="304">
        <f t="shared" si="911"/>
        <v>0</v>
      </c>
      <c r="AQ2761" s="304">
        <f t="shared" si="912"/>
        <v>0</v>
      </c>
      <c r="AR2761" s="304">
        <f t="shared" si="913"/>
        <v>0</v>
      </c>
      <c r="AS2761" s="304">
        <f t="shared" si="914"/>
        <v>0</v>
      </c>
      <c r="AT2761" s="304">
        <f t="shared" si="915"/>
        <v>0</v>
      </c>
      <c r="AU2761" s="304">
        <f t="shared" si="916"/>
        <v>0</v>
      </c>
      <c r="AV2761" s="304">
        <f t="shared" si="917"/>
        <v>0</v>
      </c>
      <c r="AW2761" s="304">
        <f t="shared" si="918"/>
        <v>0</v>
      </c>
      <c r="AX2761" s="304">
        <f t="shared" si="919"/>
        <v>0</v>
      </c>
      <c r="AY2761" s="304">
        <f t="shared" si="920"/>
        <v>0</v>
      </c>
      <c r="AZ2761" s="304">
        <f t="shared" si="921"/>
        <v>0</v>
      </c>
      <c r="BA2761" s="304">
        <f t="shared" si="922"/>
        <v>0</v>
      </c>
      <c r="BB2761" s="304">
        <f t="shared" si="923"/>
        <v>0</v>
      </c>
      <c r="BC2761" s="304">
        <f t="shared" si="924"/>
        <v>0</v>
      </c>
      <c r="BD2761" s="304">
        <f t="shared" si="925"/>
        <v>0</v>
      </c>
      <c r="BE2761" s="304">
        <f>IFERROR(IF(VLOOKUP($C2761,Listen!$A$2:$F$45,6,0)="Ja",BB2761-MAX(BC2761:BD2761),BB2761-BC2761),0)</f>
        <v>0</v>
      </c>
    </row>
    <row r="2762" spans="1:57" x14ac:dyDescent="0.25">
      <c r="A2762" s="320" t="str">
        <f>IF(AND(D2762&lt;&gt;0,C2762&lt;&gt;0,E2762&lt;&gt;0),IF(B2762&lt;&gt;0,CONCATENATE(B2762,"-AGr",VLOOKUP(C2762,Listen!$A$2:$D$45,4,FALSE),"-",D2762,"-",E2762,),CONCATENATE("AGr",VLOOKUP(C2762,Listen!$A$2:$D$45,4,FALSE),"-",D2762,"-",E2762)),"keine vollständige ID")</f>
        <v>keine vollständige ID</v>
      </c>
      <c r="B2762" s="301"/>
      <c r="C2762" s="287"/>
      <c r="D2762" s="34"/>
      <c r="E2762" s="306"/>
      <c r="F2762" s="116"/>
      <c r="G2762" s="17"/>
      <c r="H2762" s="17"/>
      <c r="I2762" s="17"/>
      <c r="J2762" s="17"/>
      <c r="K2762" s="17"/>
      <c r="L2762" s="17"/>
      <c r="M2762" s="17"/>
      <c r="N2762" s="17"/>
      <c r="O2762" s="116"/>
      <c r="P2762" s="117">
        <f>IF(D2762&gt;A_Stammdaten!$B$12,0,SUM(G2762,H2762,J2762,L2762:M2762)-SUM(I2762,K2762,N2762:O2762))</f>
        <v>0</v>
      </c>
      <c r="Q2762" s="17"/>
      <c r="R2762" s="17"/>
      <c r="S2762" s="17"/>
      <c r="T2762" s="17"/>
      <c r="U2762" s="62">
        <f t="shared" si="905"/>
        <v>0</v>
      </c>
      <c r="V2762" s="34"/>
      <c r="W2762" s="34"/>
      <c r="X2762" s="34"/>
      <c r="Y2762" s="34"/>
      <c r="Z2762" s="34"/>
      <c r="AA2762" s="63" t="str">
        <f t="shared" si="906"/>
        <v>-</v>
      </c>
      <c r="AB2762" s="63" t="str">
        <f t="shared" si="907"/>
        <v>-</v>
      </c>
      <c r="AC2762" s="63">
        <f>IF(ISBLANK($C2762),0,VLOOKUP($C2762,Listen!$A$2:$C$45,2,FALSE))</f>
        <v>0</v>
      </c>
      <c r="AD2762" s="63">
        <f>IF(ISBLANK($C2762),0,VLOOKUP($C2762,Listen!$A$2:$C$45,3,FALSE))</f>
        <v>0</v>
      </c>
      <c r="AE2762" s="49">
        <f t="shared" si="908"/>
        <v>0</v>
      </c>
      <c r="AF2762" s="49">
        <f t="shared" si="908"/>
        <v>0</v>
      </c>
      <c r="AG2762" s="49">
        <f>IFERROR(IF(OR($V2762&lt;&gt;"Ja",VLOOKUP($C2762,Listen!$A$2:$F$45,5,0)="Nein",D2762&lt;IF(C2762="LNG Anbindungsanlagen gemäß separater Festlegung",2022,2023)),$AC2762,$AA2762),0)</f>
        <v>0</v>
      </c>
      <c r="AH2762" s="49">
        <f>IFERROR(IF(OR($V2762&lt;&gt;"Ja",VLOOKUP($C2762,Listen!$A$2:$F$45,5,0)="Nein",D2762&lt;IF(C2762="LNG Anbindungsanlagen gemäß separater Festlegung",2022,2023)),$AC2762,$AA2762),0)</f>
        <v>0</v>
      </c>
      <c r="AI2762" s="49">
        <f>IFERROR(IF(OR($W2762&lt;&gt;"Ja",VLOOKUP($C2762,Listen!$A$2:$F$45,6,0)="Nein"),$AC2762,$AB2762),0)</f>
        <v>0</v>
      </c>
      <c r="AJ2762" s="49">
        <f>IFERROR(IF(OR($W2762&lt;&gt;"Ja",VLOOKUP($C2762,Listen!$A$2:$F$45,6,0)="Nein"),$AC2762,$AB2762),0)</f>
        <v>0</v>
      </c>
      <c r="AK2762" s="49">
        <f>IFERROR(IF(OR($W2762&lt;&gt;"Ja",VLOOKUP($C2762,Listen!$A$2:$F$45,6,0)="Nein"),$AC2762,$AB2762),0)</f>
        <v>0</v>
      </c>
      <c r="AL2762" s="51">
        <f t="shared" si="909"/>
        <v>0</v>
      </c>
      <c r="AM2762" s="296">
        <f>IFERROR(IF(VLOOKUP($C2762,Listen!$A$2:$F$45,6,0)="Ja",MAX(BC2762:BD2762),D_SAV!$BC2762),0)</f>
        <v>0</v>
      </c>
      <c r="AN2762" s="51">
        <f t="shared" si="910"/>
        <v>0</v>
      </c>
      <c r="AP2762" s="304">
        <f t="shared" si="911"/>
        <v>0</v>
      </c>
      <c r="AQ2762" s="304">
        <f t="shared" si="912"/>
        <v>0</v>
      </c>
      <c r="AR2762" s="304">
        <f t="shared" si="913"/>
        <v>0</v>
      </c>
      <c r="AS2762" s="304">
        <f t="shared" si="914"/>
        <v>0</v>
      </c>
      <c r="AT2762" s="304">
        <f t="shared" si="915"/>
        <v>0</v>
      </c>
      <c r="AU2762" s="304">
        <f t="shared" si="916"/>
        <v>0</v>
      </c>
      <c r="AV2762" s="304">
        <f t="shared" si="917"/>
        <v>0</v>
      </c>
      <c r="AW2762" s="304">
        <f t="shared" si="918"/>
        <v>0</v>
      </c>
      <c r="AX2762" s="304">
        <f t="shared" si="919"/>
        <v>0</v>
      </c>
      <c r="AY2762" s="304">
        <f t="shared" si="920"/>
        <v>0</v>
      </c>
      <c r="AZ2762" s="304">
        <f t="shared" si="921"/>
        <v>0</v>
      </c>
      <c r="BA2762" s="304">
        <f t="shared" si="922"/>
        <v>0</v>
      </c>
      <c r="BB2762" s="304">
        <f t="shared" si="923"/>
        <v>0</v>
      </c>
      <c r="BC2762" s="304">
        <f t="shared" si="924"/>
        <v>0</v>
      </c>
      <c r="BD2762" s="304">
        <f t="shared" si="925"/>
        <v>0</v>
      </c>
      <c r="BE2762" s="304">
        <f>IFERROR(IF(VLOOKUP($C2762,Listen!$A$2:$F$45,6,0)="Ja",BB2762-MAX(BC2762:BD2762),BB2762-BC2762),0)</f>
        <v>0</v>
      </c>
    </row>
    <row r="2763" spans="1:57" x14ac:dyDescent="0.25">
      <c r="A2763" s="320" t="str">
        <f>IF(AND(D2763&lt;&gt;0,C2763&lt;&gt;0,E2763&lt;&gt;0),IF(B2763&lt;&gt;0,CONCATENATE(B2763,"-AGr",VLOOKUP(C2763,Listen!$A$2:$D$45,4,FALSE),"-",D2763,"-",E2763,),CONCATENATE("AGr",VLOOKUP(C2763,Listen!$A$2:$D$45,4,FALSE),"-",D2763,"-",E2763)),"keine vollständige ID")</f>
        <v>keine vollständige ID</v>
      </c>
      <c r="B2763" s="301"/>
      <c r="C2763" s="287"/>
      <c r="D2763" s="34"/>
      <c r="E2763" s="306"/>
      <c r="F2763" s="116"/>
      <c r="G2763" s="17"/>
      <c r="H2763" s="17"/>
      <c r="I2763" s="17"/>
      <c r="J2763" s="17"/>
      <c r="K2763" s="17"/>
      <c r="L2763" s="17"/>
      <c r="M2763" s="17"/>
      <c r="N2763" s="17"/>
      <c r="O2763" s="116"/>
      <c r="P2763" s="117">
        <f>IF(D2763&gt;A_Stammdaten!$B$12,0,SUM(G2763,H2763,J2763,L2763:M2763)-SUM(I2763,K2763,N2763:O2763))</f>
        <v>0</v>
      </c>
      <c r="Q2763" s="17"/>
      <c r="R2763" s="17"/>
      <c r="S2763" s="17"/>
      <c r="T2763" s="17"/>
      <c r="U2763" s="62">
        <f t="shared" si="905"/>
        <v>0</v>
      </c>
      <c r="V2763" s="34"/>
      <c r="W2763" s="34"/>
      <c r="X2763" s="34"/>
      <c r="Y2763" s="34"/>
      <c r="Z2763" s="34"/>
      <c r="AA2763" s="63" t="str">
        <f t="shared" si="906"/>
        <v>-</v>
      </c>
      <c r="AB2763" s="63" t="str">
        <f t="shared" si="907"/>
        <v>-</v>
      </c>
      <c r="AC2763" s="63">
        <f>IF(ISBLANK($C2763),0,VLOOKUP($C2763,Listen!$A$2:$C$45,2,FALSE))</f>
        <v>0</v>
      </c>
      <c r="AD2763" s="63">
        <f>IF(ISBLANK($C2763),0,VLOOKUP($C2763,Listen!$A$2:$C$45,3,FALSE))</f>
        <v>0</v>
      </c>
      <c r="AE2763" s="49">
        <f t="shared" si="908"/>
        <v>0</v>
      </c>
      <c r="AF2763" s="49">
        <f t="shared" si="908"/>
        <v>0</v>
      </c>
      <c r="AG2763" s="49">
        <f>IFERROR(IF(OR($V2763&lt;&gt;"Ja",VLOOKUP($C2763,Listen!$A$2:$F$45,5,0)="Nein",D2763&lt;IF(C2763="LNG Anbindungsanlagen gemäß separater Festlegung",2022,2023)),$AC2763,$AA2763),0)</f>
        <v>0</v>
      </c>
      <c r="AH2763" s="49">
        <f>IFERROR(IF(OR($V2763&lt;&gt;"Ja",VLOOKUP($C2763,Listen!$A$2:$F$45,5,0)="Nein",D2763&lt;IF(C2763="LNG Anbindungsanlagen gemäß separater Festlegung",2022,2023)),$AC2763,$AA2763),0)</f>
        <v>0</v>
      </c>
      <c r="AI2763" s="49">
        <f>IFERROR(IF(OR($W2763&lt;&gt;"Ja",VLOOKUP($C2763,Listen!$A$2:$F$45,6,0)="Nein"),$AC2763,$AB2763),0)</f>
        <v>0</v>
      </c>
      <c r="AJ2763" s="49">
        <f>IFERROR(IF(OR($W2763&lt;&gt;"Ja",VLOOKUP($C2763,Listen!$A$2:$F$45,6,0)="Nein"),$AC2763,$AB2763),0)</f>
        <v>0</v>
      </c>
      <c r="AK2763" s="49">
        <f>IFERROR(IF(OR($W2763&lt;&gt;"Ja",VLOOKUP($C2763,Listen!$A$2:$F$45,6,0)="Nein"),$AC2763,$AB2763),0)</f>
        <v>0</v>
      </c>
      <c r="AL2763" s="51">
        <f t="shared" si="909"/>
        <v>0</v>
      </c>
      <c r="AM2763" s="296">
        <f>IFERROR(IF(VLOOKUP($C2763,Listen!$A$2:$F$45,6,0)="Ja",MAX(BC2763:BD2763),D_SAV!$BC2763),0)</f>
        <v>0</v>
      </c>
      <c r="AN2763" s="51">
        <f t="shared" si="910"/>
        <v>0</v>
      </c>
      <c r="AP2763" s="304">
        <f t="shared" si="911"/>
        <v>0</v>
      </c>
      <c r="AQ2763" s="304">
        <f t="shared" si="912"/>
        <v>0</v>
      </c>
      <c r="AR2763" s="304">
        <f t="shared" si="913"/>
        <v>0</v>
      </c>
      <c r="AS2763" s="304">
        <f t="shared" si="914"/>
        <v>0</v>
      </c>
      <c r="AT2763" s="304">
        <f t="shared" si="915"/>
        <v>0</v>
      </c>
      <c r="AU2763" s="304">
        <f t="shared" si="916"/>
        <v>0</v>
      </c>
      <c r="AV2763" s="304">
        <f t="shared" si="917"/>
        <v>0</v>
      </c>
      <c r="AW2763" s="304">
        <f t="shared" si="918"/>
        <v>0</v>
      </c>
      <c r="AX2763" s="304">
        <f t="shared" si="919"/>
        <v>0</v>
      </c>
      <c r="AY2763" s="304">
        <f t="shared" si="920"/>
        <v>0</v>
      </c>
      <c r="AZ2763" s="304">
        <f t="shared" si="921"/>
        <v>0</v>
      </c>
      <c r="BA2763" s="304">
        <f t="shared" si="922"/>
        <v>0</v>
      </c>
      <c r="BB2763" s="304">
        <f t="shared" si="923"/>
        <v>0</v>
      </c>
      <c r="BC2763" s="304">
        <f t="shared" si="924"/>
        <v>0</v>
      </c>
      <c r="BD2763" s="304">
        <f t="shared" si="925"/>
        <v>0</v>
      </c>
      <c r="BE2763" s="304">
        <f>IFERROR(IF(VLOOKUP($C2763,Listen!$A$2:$F$45,6,0)="Ja",BB2763-MAX(BC2763:BD2763),BB2763-BC2763),0)</f>
        <v>0</v>
      </c>
    </row>
    <row r="2764" spans="1:57" x14ac:dyDescent="0.25">
      <c r="A2764" s="320" t="str">
        <f>IF(AND(D2764&lt;&gt;0,C2764&lt;&gt;0,E2764&lt;&gt;0),IF(B2764&lt;&gt;0,CONCATENATE(B2764,"-AGr",VLOOKUP(C2764,Listen!$A$2:$D$45,4,FALSE),"-",D2764,"-",E2764,),CONCATENATE("AGr",VLOOKUP(C2764,Listen!$A$2:$D$45,4,FALSE),"-",D2764,"-",E2764)),"keine vollständige ID")</f>
        <v>keine vollständige ID</v>
      </c>
      <c r="B2764" s="301"/>
      <c r="C2764" s="287"/>
      <c r="D2764" s="34"/>
      <c r="E2764" s="306"/>
      <c r="F2764" s="116"/>
      <c r="G2764" s="17"/>
      <c r="H2764" s="17"/>
      <c r="I2764" s="17"/>
      <c r="J2764" s="17"/>
      <c r="K2764" s="17"/>
      <c r="L2764" s="17"/>
      <c r="M2764" s="17"/>
      <c r="N2764" s="17"/>
      <c r="O2764" s="116"/>
      <c r="P2764" s="117">
        <f>IF(D2764&gt;A_Stammdaten!$B$12,0,SUM(G2764,H2764,J2764,L2764:M2764)-SUM(I2764,K2764,N2764:O2764))</f>
        <v>0</v>
      </c>
      <c r="Q2764" s="17"/>
      <c r="R2764" s="17"/>
      <c r="S2764" s="17"/>
      <c r="T2764" s="17"/>
      <c r="U2764" s="62">
        <f t="shared" si="905"/>
        <v>0</v>
      </c>
      <c r="V2764" s="34"/>
      <c r="W2764" s="34"/>
      <c r="X2764" s="34"/>
      <c r="Y2764" s="34"/>
      <c r="Z2764" s="34"/>
      <c r="AA2764" s="63" t="str">
        <f t="shared" si="906"/>
        <v>-</v>
      </c>
      <c r="AB2764" s="63" t="str">
        <f t="shared" si="907"/>
        <v>-</v>
      </c>
      <c r="AC2764" s="63">
        <f>IF(ISBLANK($C2764),0,VLOOKUP($C2764,Listen!$A$2:$C$45,2,FALSE))</f>
        <v>0</v>
      </c>
      <c r="AD2764" s="63">
        <f>IF(ISBLANK($C2764),0,VLOOKUP($C2764,Listen!$A$2:$C$45,3,FALSE))</f>
        <v>0</v>
      </c>
      <c r="AE2764" s="49">
        <f t="shared" si="908"/>
        <v>0</v>
      </c>
      <c r="AF2764" s="49">
        <f t="shared" si="908"/>
        <v>0</v>
      </c>
      <c r="AG2764" s="49">
        <f>IFERROR(IF(OR($V2764&lt;&gt;"Ja",VLOOKUP($C2764,Listen!$A$2:$F$45,5,0)="Nein",D2764&lt;IF(C2764="LNG Anbindungsanlagen gemäß separater Festlegung",2022,2023)),$AC2764,$AA2764),0)</f>
        <v>0</v>
      </c>
      <c r="AH2764" s="49">
        <f>IFERROR(IF(OR($V2764&lt;&gt;"Ja",VLOOKUP($C2764,Listen!$A$2:$F$45,5,0)="Nein",D2764&lt;IF(C2764="LNG Anbindungsanlagen gemäß separater Festlegung",2022,2023)),$AC2764,$AA2764),0)</f>
        <v>0</v>
      </c>
      <c r="AI2764" s="49">
        <f>IFERROR(IF(OR($W2764&lt;&gt;"Ja",VLOOKUP($C2764,Listen!$A$2:$F$45,6,0)="Nein"),$AC2764,$AB2764),0)</f>
        <v>0</v>
      </c>
      <c r="AJ2764" s="49">
        <f>IFERROR(IF(OR($W2764&lt;&gt;"Ja",VLOOKUP($C2764,Listen!$A$2:$F$45,6,0)="Nein"),$AC2764,$AB2764),0)</f>
        <v>0</v>
      </c>
      <c r="AK2764" s="49">
        <f>IFERROR(IF(OR($W2764&lt;&gt;"Ja",VLOOKUP($C2764,Listen!$A$2:$F$45,6,0)="Nein"),$AC2764,$AB2764),0)</f>
        <v>0</v>
      </c>
      <c r="AL2764" s="51">
        <f t="shared" si="909"/>
        <v>0</v>
      </c>
      <c r="AM2764" s="296">
        <f>IFERROR(IF(VLOOKUP($C2764,Listen!$A$2:$F$45,6,0)="Ja",MAX(BC2764:BD2764),D_SAV!$BC2764),0)</f>
        <v>0</v>
      </c>
      <c r="AN2764" s="51">
        <f t="shared" si="910"/>
        <v>0</v>
      </c>
      <c r="AP2764" s="304">
        <f t="shared" si="911"/>
        <v>0</v>
      </c>
      <c r="AQ2764" s="304">
        <f t="shared" si="912"/>
        <v>0</v>
      </c>
      <c r="AR2764" s="304">
        <f t="shared" si="913"/>
        <v>0</v>
      </c>
      <c r="AS2764" s="304">
        <f t="shared" si="914"/>
        <v>0</v>
      </c>
      <c r="AT2764" s="304">
        <f t="shared" si="915"/>
        <v>0</v>
      </c>
      <c r="AU2764" s="304">
        <f t="shared" si="916"/>
        <v>0</v>
      </c>
      <c r="AV2764" s="304">
        <f t="shared" si="917"/>
        <v>0</v>
      </c>
      <c r="AW2764" s="304">
        <f t="shared" si="918"/>
        <v>0</v>
      </c>
      <c r="AX2764" s="304">
        <f t="shared" si="919"/>
        <v>0</v>
      </c>
      <c r="AY2764" s="304">
        <f t="shared" si="920"/>
        <v>0</v>
      </c>
      <c r="AZ2764" s="304">
        <f t="shared" si="921"/>
        <v>0</v>
      </c>
      <c r="BA2764" s="304">
        <f t="shared" si="922"/>
        <v>0</v>
      </c>
      <c r="BB2764" s="304">
        <f t="shared" si="923"/>
        <v>0</v>
      </c>
      <c r="BC2764" s="304">
        <f t="shared" si="924"/>
        <v>0</v>
      </c>
      <c r="BD2764" s="304">
        <f t="shared" si="925"/>
        <v>0</v>
      </c>
      <c r="BE2764" s="304">
        <f>IFERROR(IF(VLOOKUP($C2764,Listen!$A$2:$F$45,6,0)="Ja",BB2764-MAX(BC2764:BD2764),BB2764-BC2764),0)</f>
        <v>0</v>
      </c>
    </row>
    <row r="2765" spans="1:57" x14ac:dyDescent="0.25">
      <c r="A2765" s="320" t="str">
        <f>IF(AND(D2765&lt;&gt;0,C2765&lt;&gt;0,E2765&lt;&gt;0),IF(B2765&lt;&gt;0,CONCATENATE(B2765,"-AGr",VLOOKUP(C2765,Listen!$A$2:$D$45,4,FALSE),"-",D2765,"-",E2765,),CONCATENATE("AGr",VLOOKUP(C2765,Listen!$A$2:$D$45,4,FALSE),"-",D2765,"-",E2765)),"keine vollständige ID")</f>
        <v>keine vollständige ID</v>
      </c>
      <c r="B2765" s="301"/>
      <c r="C2765" s="287"/>
      <c r="D2765" s="34"/>
      <c r="E2765" s="306"/>
      <c r="F2765" s="116"/>
      <c r="G2765" s="17"/>
      <c r="H2765" s="17"/>
      <c r="I2765" s="17"/>
      <c r="J2765" s="17"/>
      <c r="K2765" s="17"/>
      <c r="L2765" s="17"/>
      <c r="M2765" s="17"/>
      <c r="N2765" s="17"/>
      <c r="O2765" s="116"/>
      <c r="P2765" s="117">
        <f>IF(D2765&gt;A_Stammdaten!$B$12,0,SUM(G2765,H2765,J2765,L2765:M2765)-SUM(I2765,K2765,N2765:O2765))</f>
        <v>0</v>
      </c>
      <c r="Q2765" s="17"/>
      <c r="R2765" s="17"/>
      <c r="S2765" s="17"/>
      <c r="T2765" s="17"/>
      <c r="U2765" s="62">
        <f t="shared" si="905"/>
        <v>0</v>
      </c>
      <c r="V2765" s="34"/>
      <c r="W2765" s="34"/>
      <c r="X2765" s="34"/>
      <c r="Y2765" s="34"/>
      <c r="Z2765" s="34"/>
      <c r="AA2765" s="63" t="str">
        <f t="shared" si="906"/>
        <v>-</v>
      </c>
      <c r="AB2765" s="63" t="str">
        <f t="shared" si="907"/>
        <v>-</v>
      </c>
      <c r="AC2765" s="63">
        <f>IF(ISBLANK($C2765),0,VLOOKUP($C2765,Listen!$A$2:$C$45,2,FALSE))</f>
        <v>0</v>
      </c>
      <c r="AD2765" s="63">
        <f>IF(ISBLANK($C2765),0,VLOOKUP($C2765,Listen!$A$2:$C$45,3,FALSE))</f>
        <v>0</v>
      </c>
      <c r="AE2765" s="49">
        <f t="shared" si="908"/>
        <v>0</v>
      </c>
      <c r="AF2765" s="49">
        <f t="shared" si="908"/>
        <v>0</v>
      </c>
      <c r="AG2765" s="49">
        <f>IFERROR(IF(OR($V2765&lt;&gt;"Ja",VLOOKUP($C2765,Listen!$A$2:$F$45,5,0)="Nein",D2765&lt;IF(C2765="LNG Anbindungsanlagen gemäß separater Festlegung",2022,2023)),$AC2765,$AA2765),0)</f>
        <v>0</v>
      </c>
      <c r="AH2765" s="49">
        <f>IFERROR(IF(OR($V2765&lt;&gt;"Ja",VLOOKUP($C2765,Listen!$A$2:$F$45,5,0)="Nein",D2765&lt;IF(C2765="LNG Anbindungsanlagen gemäß separater Festlegung",2022,2023)),$AC2765,$AA2765),0)</f>
        <v>0</v>
      </c>
      <c r="AI2765" s="49">
        <f>IFERROR(IF(OR($W2765&lt;&gt;"Ja",VLOOKUP($C2765,Listen!$A$2:$F$45,6,0)="Nein"),$AC2765,$AB2765),0)</f>
        <v>0</v>
      </c>
      <c r="AJ2765" s="49">
        <f>IFERROR(IF(OR($W2765&lt;&gt;"Ja",VLOOKUP($C2765,Listen!$A$2:$F$45,6,0)="Nein"),$AC2765,$AB2765),0)</f>
        <v>0</v>
      </c>
      <c r="AK2765" s="49">
        <f>IFERROR(IF(OR($W2765&lt;&gt;"Ja",VLOOKUP($C2765,Listen!$A$2:$F$45,6,0)="Nein"),$AC2765,$AB2765),0)</f>
        <v>0</v>
      </c>
      <c r="AL2765" s="51">
        <f t="shared" si="909"/>
        <v>0</v>
      </c>
      <c r="AM2765" s="296">
        <f>IFERROR(IF(VLOOKUP($C2765,Listen!$A$2:$F$45,6,0)="Ja",MAX(BC2765:BD2765),D_SAV!$BC2765),0)</f>
        <v>0</v>
      </c>
      <c r="AN2765" s="51">
        <f t="shared" si="910"/>
        <v>0</v>
      </c>
      <c r="AP2765" s="304">
        <f t="shared" si="911"/>
        <v>0</v>
      </c>
      <c r="AQ2765" s="304">
        <f t="shared" si="912"/>
        <v>0</v>
      </c>
      <c r="AR2765" s="304">
        <f t="shared" si="913"/>
        <v>0</v>
      </c>
      <c r="AS2765" s="304">
        <f t="shared" si="914"/>
        <v>0</v>
      </c>
      <c r="AT2765" s="304">
        <f t="shared" si="915"/>
        <v>0</v>
      </c>
      <c r="AU2765" s="304">
        <f t="shared" si="916"/>
        <v>0</v>
      </c>
      <c r="AV2765" s="304">
        <f t="shared" si="917"/>
        <v>0</v>
      </c>
      <c r="AW2765" s="304">
        <f t="shared" si="918"/>
        <v>0</v>
      </c>
      <c r="AX2765" s="304">
        <f t="shared" si="919"/>
        <v>0</v>
      </c>
      <c r="AY2765" s="304">
        <f t="shared" si="920"/>
        <v>0</v>
      </c>
      <c r="AZ2765" s="304">
        <f t="shared" si="921"/>
        <v>0</v>
      </c>
      <c r="BA2765" s="304">
        <f t="shared" si="922"/>
        <v>0</v>
      </c>
      <c r="BB2765" s="304">
        <f t="shared" si="923"/>
        <v>0</v>
      </c>
      <c r="BC2765" s="304">
        <f t="shared" si="924"/>
        <v>0</v>
      </c>
      <c r="BD2765" s="304">
        <f t="shared" si="925"/>
        <v>0</v>
      </c>
      <c r="BE2765" s="304">
        <f>IFERROR(IF(VLOOKUP($C2765,Listen!$A$2:$F$45,6,0)="Ja",BB2765-MAX(BC2765:BD2765),BB2765-BC2765),0)</f>
        <v>0</v>
      </c>
    </row>
    <row r="2766" spans="1:57" x14ac:dyDescent="0.25">
      <c r="A2766" s="320" t="str">
        <f>IF(AND(D2766&lt;&gt;0,C2766&lt;&gt;0,E2766&lt;&gt;0),IF(B2766&lt;&gt;0,CONCATENATE(B2766,"-AGr",VLOOKUP(C2766,Listen!$A$2:$D$45,4,FALSE),"-",D2766,"-",E2766,),CONCATENATE("AGr",VLOOKUP(C2766,Listen!$A$2:$D$45,4,FALSE),"-",D2766,"-",E2766)),"keine vollständige ID")</f>
        <v>keine vollständige ID</v>
      </c>
      <c r="B2766" s="301"/>
      <c r="C2766" s="287"/>
      <c r="D2766" s="34"/>
      <c r="E2766" s="306"/>
      <c r="F2766" s="116"/>
      <c r="G2766" s="17"/>
      <c r="H2766" s="17"/>
      <c r="I2766" s="17"/>
      <c r="J2766" s="17"/>
      <c r="K2766" s="17"/>
      <c r="L2766" s="17"/>
      <c r="M2766" s="17"/>
      <c r="N2766" s="17"/>
      <c r="O2766" s="116"/>
      <c r="P2766" s="117">
        <f>IF(D2766&gt;A_Stammdaten!$B$12,0,SUM(G2766,H2766,J2766,L2766:M2766)-SUM(I2766,K2766,N2766:O2766))</f>
        <v>0</v>
      </c>
      <c r="Q2766" s="17"/>
      <c r="R2766" s="17"/>
      <c r="S2766" s="17"/>
      <c r="T2766" s="17"/>
      <c r="U2766" s="62">
        <f t="shared" si="905"/>
        <v>0</v>
      </c>
      <c r="V2766" s="34"/>
      <c r="W2766" s="34"/>
      <c r="X2766" s="34"/>
      <c r="Y2766" s="34"/>
      <c r="Z2766" s="34"/>
      <c r="AA2766" s="63" t="str">
        <f t="shared" si="906"/>
        <v>-</v>
      </c>
      <c r="AB2766" s="63" t="str">
        <f t="shared" si="907"/>
        <v>-</v>
      </c>
      <c r="AC2766" s="63">
        <f>IF(ISBLANK($C2766),0,VLOOKUP($C2766,Listen!$A$2:$C$45,2,FALSE))</f>
        <v>0</v>
      </c>
      <c r="AD2766" s="63">
        <f>IF(ISBLANK($C2766),0,VLOOKUP($C2766,Listen!$A$2:$C$45,3,FALSE))</f>
        <v>0</v>
      </c>
      <c r="AE2766" s="49">
        <f t="shared" si="908"/>
        <v>0</v>
      </c>
      <c r="AF2766" s="49">
        <f t="shared" si="908"/>
        <v>0</v>
      </c>
      <c r="AG2766" s="49">
        <f>IFERROR(IF(OR($V2766&lt;&gt;"Ja",VLOOKUP($C2766,Listen!$A$2:$F$45,5,0)="Nein",D2766&lt;IF(C2766="LNG Anbindungsanlagen gemäß separater Festlegung",2022,2023)),$AC2766,$AA2766),0)</f>
        <v>0</v>
      </c>
      <c r="AH2766" s="49">
        <f>IFERROR(IF(OR($V2766&lt;&gt;"Ja",VLOOKUP($C2766,Listen!$A$2:$F$45,5,0)="Nein",D2766&lt;IF(C2766="LNG Anbindungsanlagen gemäß separater Festlegung",2022,2023)),$AC2766,$AA2766),0)</f>
        <v>0</v>
      </c>
      <c r="AI2766" s="49">
        <f>IFERROR(IF(OR($W2766&lt;&gt;"Ja",VLOOKUP($C2766,Listen!$A$2:$F$45,6,0)="Nein"),$AC2766,$AB2766),0)</f>
        <v>0</v>
      </c>
      <c r="AJ2766" s="49">
        <f>IFERROR(IF(OR($W2766&lt;&gt;"Ja",VLOOKUP($C2766,Listen!$A$2:$F$45,6,0)="Nein"),$AC2766,$AB2766),0)</f>
        <v>0</v>
      </c>
      <c r="AK2766" s="49">
        <f>IFERROR(IF(OR($W2766&lt;&gt;"Ja",VLOOKUP($C2766,Listen!$A$2:$F$45,6,0)="Nein"),$AC2766,$AB2766),0)</f>
        <v>0</v>
      </c>
      <c r="AL2766" s="51">
        <f t="shared" si="909"/>
        <v>0</v>
      </c>
      <c r="AM2766" s="296">
        <f>IFERROR(IF(VLOOKUP($C2766,Listen!$A$2:$F$45,6,0)="Ja",MAX(BC2766:BD2766),D_SAV!$BC2766),0)</f>
        <v>0</v>
      </c>
      <c r="AN2766" s="51">
        <f t="shared" si="910"/>
        <v>0</v>
      </c>
      <c r="AP2766" s="304">
        <f t="shared" si="911"/>
        <v>0</v>
      </c>
      <c r="AQ2766" s="304">
        <f t="shared" si="912"/>
        <v>0</v>
      </c>
      <c r="AR2766" s="304">
        <f t="shared" si="913"/>
        <v>0</v>
      </c>
      <c r="AS2766" s="304">
        <f t="shared" si="914"/>
        <v>0</v>
      </c>
      <c r="AT2766" s="304">
        <f t="shared" si="915"/>
        <v>0</v>
      </c>
      <c r="AU2766" s="304">
        <f t="shared" si="916"/>
        <v>0</v>
      </c>
      <c r="AV2766" s="304">
        <f t="shared" si="917"/>
        <v>0</v>
      </c>
      <c r="AW2766" s="304">
        <f t="shared" si="918"/>
        <v>0</v>
      </c>
      <c r="AX2766" s="304">
        <f t="shared" si="919"/>
        <v>0</v>
      </c>
      <c r="AY2766" s="304">
        <f t="shared" si="920"/>
        <v>0</v>
      </c>
      <c r="AZ2766" s="304">
        <f t="shared" si="921"/>
        <v>0</v>
      </c>
      <c r="BA2766" s="304">
        <f t="shared" si="922"/>
        <v>0</v>
      </c>
      <c r="BB2766" s="304">
        <f t="shared" si="923"/>
        <v>0</v>
      </c>
      <c r="BC2766" s="304">
        <f t="shared" si="924"/>
        <v>0</v>
      </c>
      <c r="BD2766" s="304">
        <f t="shared" si="925"/>
        <v>0</v>
      </c>
      <c r="BE2766" s="304">
        <f>IFERROR(IF(VLOOKUP($C2766,Listen!$A$2:$F$45,6,0)="Ja",BB2766-MAX(BC2766:BD2766),BB2766-BC2766),0)</f>
        <v>0</v>
      </c>
    </row>
    <row r="2767" spans="1:57" x14ac:dyDescent="0.25">
      <c r="A2767" s="320" t="str">
        <f>IF(AND(D2767&lt;&gt;0,C2767&lt;&gt;0,E2767&lt;&gt;0),IF(B2767&lt;&gt;0,CONCATENATE(B2767,"-AGr",VLOOKUP(C2767,Listen!$A$2:$D$45,4,FALSE),"-",D2767,"-",E2767,),CONCATENATE("AGr",VLOOKUP(C2767,Listen!$A$2:$D$45,4,FALSE),"-",D2767,"-",E2767)),"keine vollständige ID")</f>
        <v>keine vollständige ID</v>
      </c>
      <c r="B2767" s="301"/>
      <c r="C2767" s="287"/>
      <c r="D2767" s="34"/>
      <c r="E2767" s="306"/>
      <c r="F2767" s="116"/>
      <c r="G2767" s="17"/>
      <c r="H2767" s="17"/>
      <c r="I2767" s="17"/>
      <c r="J2767" s="17"/>
      <c r="K2767" s="17"/>
      <c r="L2767" s="17"/>
      <c r="M2767" s="17"/>
      <c r="N2767" s="17"/>
      <c r="O2767" s="116"/>
      <c r="P2767" s="117">
        <f>IF(D2767&gt;A_Stammdaten!$B$12,0,SUM(G2767,H2767,J2767,L2767:M2767)-SUM(I2767,K2767,N2767:O2767))</f>
        <v>0</v>
      </c>
      <c r="Q2767" s="17"/>
      <c r="R2767" s="17"/>
      <c r="S2767" s="17"/>
      <c r="T2767" s="17"/>
      <c r="U2767" s="62">
        <f t="shared" si="905"/>
        <v>0</v>
      </c>
      <c r="V2767" s="34"/>
      <c r="W2767" s="34"/>
      <c r="X2767" s="34"/>
      <c r="Y2767" s="34"/>
      <c r="Z2767" s="34"/>
      <c r="AA2767" s="63" t="str">
        <f t="shared" si="906"/>
        <v>-</v>
      </c>
      <c r="AB2767" s="63" t="str">
        <f t="shared" si="907"/>
        <v>-</v>
      </c>
      <c r="AC2767" s="63">
        <f>IF(ISBLANK($C2767),0,VLOOKUP($C2767,Listen!$A$2:$C$45,2,FALSE))</f>
        <v>0</v>
      </c>
      <c r="AD2767" s="63">
        <f>IF(ISBLANK($C2767),0,VLOOKUP($C2767,Listen!$A$2:$C$45,3,FALSE))</f>
        <v>0</v>
      </c>
      <c r="AE2767" s="49">
        <f t="shared" si="908"/>
        <v>0</v>
      </c>
      <c r="AF2767" s="49">
        <f t="shared" si="908"/>
        <v>0</v>
      </c>
      <c r="AG2767" s="49">
        <f>IFERROR(IF(OR($V2767&lt;&gt;"Ja",VLOOKUP($C2767,Listen!$A$2:$F$45,5,0)="Nein",D2767&lt;IF(C2767="LNG Anbindungsanlagen gemäß separater Festlegung",2022,2023)),$AC2767,$AA2767),0)</f>
        <v>0</v>
      </c>
      <c r="AH2767" s="49">
        <f>IFERROR(IF(OR($V2767&lt;&gt;"Ja",VLOOKUP($C2767,Listen!$A$2:$F$45,5,0)="Nein",D2767&lt;IF(C2767="LNG Anbindungsanlagen gemäß separater Festlegung",2022,2023)),$AC2767,$AA2767),0)</f>
        <v>0</v>
      </c>
      <c r="AI2767" s="49">
        <f>IFERROR(IF(OR($W2767&lt;&gt;"Ja",VLOOKUP($C2767,Listen!$A$2:$F$45,6,0)="Nein"),$AC2767,$AB2767),0)</f>
        <v>0</v>
      </c>
      <c r="AJ2767" s="49">
        <f>IFERROR(IF(OR($W2767&lt;&gt;"Ja",VLOOKUP($C2767,Listen!$A$2:$F$45,6,0)="Nein"),$AC2767,$AB2767),0)</f>
        <v>0</v>
      </c>
      <c r="AK2767" s="49">
        <f>IFERROR(IF(OR($W2767&lt;&gt;"Ja",VLOOKUP($C2767,Listen!$A$2:$F$45,6,0)="Nein"),$AC2767,$AB2767),0)</f>
        <v>0</v>
      </c>
      <c r="AL2767" s="51">
        <f t="shared" si="909"/>
        <v>0</v>
      </c>
      <c r="AM2767" s="296">
        <f>IFERROR(IF(VLOOKUP($C2767,Listen!$A$2:$F$45,6,0)="Ja",MAX(BC2767:BD2767),D_SAV!$BC2767),0)</f>
        <v>0</v>
      </c>
      <c r="AN2767" s="51">
        <f t="shared" si="910"/>
        <v>0</v>
      </c>
      <c r="AP2767" s="304">
        <f t="shared" si="911"/>
        <v>0</v>
      </c>
      <c r="AQ2767" s="304">
        <f t="shared" si="912"/>
        <v>0</v>
      </c>
      <c r="AR2767" s="304">
        <f t="shared" si="913"/>
        <v>0</v>
      </c>
      <c r="AS2767" s="304">
        <f t="shared" si="914"/>
        <v>0</v>
      </c>
      <c r="AT2767" s="304">
        <f t="shared" si="915"/>
        <v>0</v>
      </c>
      <c r="AU2767" s="304">
        <f t="shared" si="916"/>
        <v>0</v>
      </c>
      <c r="AV2767" s="304">
        <f t="shared" si="917"/>
        <v>0</v>
      </c>
      <c r="AW2767" s="304">
        <f t="shared" si="918"/>
        <v>0</v>
      </c>
      <c r="AX2767" s="304">
        <f t="shared" si="919"/>
        <v>0</v>
      </c>
      <c r="AY2767" s="304">
        <f t="shared" si="920"/>
        <v>0</v>
      </c>
      <c r="AZ2767" s="304">
        <f t="shared" si="921"/>
        <v>0</v>
      </c>
      <c r="BA2767" s="304">
        <f t="shared" si="922"/>
        <v>0</v>
      </c>
      <c r="BB2767" s="304">
        <f t="shared" si="923"/>
        <v>0</v>
      </c>
      <c r="BC2767" s="304">
        <f t="shared" si="924"/>
        <v>0</v>
      </c>
      <c r="BD2767" s="304">
        <f t="shared" si="925"/>
        <v>0</v>
      </c>
      <c r="BE2767" s="304">
        <f>IFERROR(IF(VLOOKUP($C2767,Listen!$A$2:$F$45,6,0)="Ja",BB2767-MAX(BC2767:BD2767),BB2767-BC2767),0)</f>
        <v>0</v>
      </c>
    </row>
    <row r="2768" spans="1:57" x14ac:dyDescent="0.25">
      <c r="A2768" s="320" t="str">
        <f>IF(AND(D2768&lt;&gt;0,C2768&lt;&gt;0,E2768&lt;&gt;0),IF(B2768&lt;&gt;0,CONCATENATE(B2768,"-AGr",VLOOKUP(C2768,Listen!$A$2:$D$45,4,FALSE),"-",D2768,"-",E2768,),CONCATENATE("AGr",VLOOKUP(C2768,Listen!$A$2:$D$45,4,FALSE),"-",D2768,"-",E2768)),"keine vollständige ID")</f>
        <v>keine vollständige ID</v>
      </c>
      <c r="B2768" s="301"/>
      <c r="C2768" s="287"/>
      <c r="D2768" s="34"/>
      <c r="E2768" s="306"/>
      <c r="F2768" s="116"/>
      <c r="G2768" s="17"/>
      <c r="H2768" s="17"/>
      <c r="I2768" s="17"/>
      <c r="J2768" s="17"/>
      <c r="K2768" s="17"/>
      <c r="L2768" s="17"/>
      <c r="M2768" s="17"/>
      <c r="N2768" s="17"/>
      <c r="O2768" s="116"/>
      <c r="P2768" s="117">
        <f>IF(D2768&gt;A_Stammdaten!$B$12,0,SUM(G2768,H2768,J2768,L2768:M2768)-SUM(I2768,K2768,N2768:O2768))</f>
        <v>0</v>
      </c>
      <c r="Q2768" s="17"/>
      <c r="R2768" s="17"/>
      <c r="S2768" s="17"/>
      <c r="T2768" s="17"/>
      <c r="U2768" s="62">
        <f t="shared" si="905"/>
        <v>0</v>
      </c>
      <c r="V2768" s="34"/>
      <c r="W2768" s="34"/>
      <c r="X2768" s="34"/>
      <c r="Y2768" s="34"/>
      <c r="Z2768" s="34"/>
      <c r="AA2768" s="63" t="str">
        <f t="shared" si="906"/>
        <v>-</v>
      </c>
      <c r="AB2768" s="63" t="str">
        <f t="shared" si="907"/>
        <v>-</v>
      </c>
      <c r="AC2768" s="63">
        <f>IF(ISBLANK($C2768),0,VLOOKUP($C2768,Listen!$A$2:$C$45,2,FALSE))</f>
        <v>0</v>
      </c>
      <c r="AD2768" s="63">
        <f>IF(ISBLANK($C2768),0,VLOOKUP($C2768,Listen!$A$2:$C$45,3,FALSE))</f>
        <v>0</v>
      </c>
      <c r="AE2768" s="49">
        <f t="shared" si="908"/>
        <v>0</v>
      </c>
      <c r="AF2768" s="49">
        <f t="shared" si="908"/>
        <v>0</v>
      </c>
      <c r="AG2768" s="49">
        <f>IFERROR(IF(OR($V2768&lt;&gt;"Ja",VLOOKUP($C2768,Listen!$A$2:$F$45,5,0)="Nein",D2768&lt;IF(C2768="LNG Anbindungsanlagen gemäß separater Festlegung",2022,2023)),$AC2768,$AA2768),0)</f>
        <v>0</v>
      </c>
      <c r="AH2768" s="49">
        <f>IFERROR(IF(OR($V2768&lt;&gt;"Ja",VLOOKUP($C2768,Listen!$A$2:$F$45,5,0)="Nein",D2768&lt;IF(C2768="LNG Anbindungsanlagen gemäß separater Festlegung",2022,2023)),$AC2768,$AA2768),0)</f>
        <v>0</v>
      </c>
      <c r="AI2768" s="49">
        <f>IFERROR(IF(OR($W2768&lt;&gt;"Ja",VLOOKUP($C2768,Listen!$A$2:$F$45,6,0)="Nein"),$AC2768,$AB2768),0)</f>
        <v>0</v>
      </c>
      <c r="AJ2768" s="49">
        <f>IFERROR(IF(OR($W2768&lt;&gt;"Ja",VLOOKUP($C2768,Listen!$A$2:$F$45,6,0)="Nein"),$AC2768,$AB2768),0)</f>
        <v>0</v>
      </c>
      <c r="AK2768" s="49">
        <f>IFERROR(IF(OR($W2768&lt;&gt;"Ja",VLOOKUP($C2768,Listen!$A$2:$F$45,6,0)="Nein"),$AC2768,$AB2768),0)</f>
        <v>0</v>
      </c>
      <c r="AL2768" s="51">
        <f t="shared" si="909"/>
        <v>0</v>
      </c>
      <c r="AM2768" s="296">
        <f>IFERROR(IF(VLOOKUP($C2768,Listen!$A$2:$F$45,6,0)="Ja",MAX(BC2768:BD2768),D_SAV!$BC2768),0)</f>
        <v>0</v>
      </c>
      <c r="AN2768" s="51">
        <f t="shared" si="910"/>
        <v>0</v>
      </c>
      <c r="AP2768" s="304">
        <f t="shared" si="911"/>
        <v>0</v>
      </c>
      <c r="AQ2768" s="304">
        <f t="shared" si="912"/>
        <v>0</v>
      </c>
      <c r="AR2768" s="304">
        <f t="shared" si="913"/>
        <v>0</v>
      </c>
      <c r="AS2768" s="304">
        <f t="shared" si="914"/>
        <v>0</v>
      </c>
      <c r="AT2768" s="304">
        <f t="shared" si="915"/>
        <v>0</v>
      </c>
      <c r="AU2768" s="304">
        <f t="shared" si="916"/>
        <v>0</v>
      </c>
      <c r="AV2768" s="304">
        <f t="shared" si="917"/>
        <v>0</v>
      </c>
      <c r="AW2768" s="304">
        <f t="shared" si="918"/>
        <v>0</v>
      </c>
      <c r="AX2768" s="304">
        <f t="shared" si="919"/>
        <v>0</v>
      </c>
      <c r="AY2768" s="304">
        <f t="shared" si="920"/>
        <v>0</v>
      </c>
      <c r="AZ2768" s="304">
        <f t="shared" si="921"/>
        <v>0</v>
      </c>
      <c r="BA2768" s="304">
        <f t="shared" si="922"/>
        <v>0</v>
      </c>
      <c r="BB2768" s="304">
        <f t="shared" si="923"/>
        <v>0</v>
      </c>
      <c r="BC2768" s="304">
        <f t="shared" si="924"/>
        <v>0</v>
      </c>
      <c r="BD2768" s="304">
        <f t="shared" si="925"/>
        <v>0</v>
      </c>
      <c r="BE2768" s="304">
        <f>IFERROR(IF(VLOOKUP($C2768,Listen!$A$2:$F$45,6,0)="Ja",BB2768-MAX(BC2768:BD2768),BB2768-BC2768),0)</f>
        <v>0</v>
      </c>
    </row>
    <row r="2769" spans="1:57" x14ac:dyDescent="0.25">
      <c r="A2769" s="320" t="str">
        <f>IF(AND(D2769&lt;&gt;0,C2769&lt;&gt;0,E2769&lt;&gt;0),IF(B2769&lt;&gt;0,CONCATENATE(B2769,"-AGr",VLOOKUP(C2769,Listen!$A$2:$D$45,4,FALSE),"-",D2769,"-",E2769,),CONCATENATE("AGr",VLOOKUP(C2769,Listen!$A$2:$D$45,4,FALSE),"-",D2769,"-",E2769)),"keine vollständige ID")</f>
        <v>keine vollständige ID</v>
      </c>
      <c r="B2769" s="301"/>
      <c r="C2769" s="287"/>
      <c r="D2769" s="34"/>
      <c r="E2769" s="306"/>
      <c r="F2769" s="116"/>
      <c r="G2769" s="17"/>
      <c r="H2769" s="17"/>
      <c r="I2769" s="17"/>
      <c r="J2769" s="17"/>
      <c r="K2769" s="17"/>
      <c r="L2769" s="17"/>
      <c r="M2769" s="17"/>
      <c r="N2769" s="17"/>
      <c r="O2769" s="116"/>
      <c r="P2769" s="117">
        <f>IF(D2769&gt;A_Stammdaten!$B$12,0,SUM(G2769,H2769,J2769,L2769:M2769)-SUM(I2769,K2769,N2769:O2769))</f>
        <v>0</v>
      </c>
      <c r="Q2769" s="17"/>
      <c r="R2769" s="17"/>
      <c r="S2769" s="17"/>
      <c r="T2769" s="17"/>
      <c r="U2769" s="62">
        <f t="shared" si="905"/>
        <v>0</v>
      </c>
      <c r="V2769" s="34"/>
      <c r="W2769" s="34"/>
      <c r="X2769" s="34"/>
      <c r="Y2769" s="34"/>
      <c r="Z2769" s="34"/>
      <c r="AA2769" s="63" t="str">
        <f t="shared" si="906"/>
        <v>-</v>
      </c>
      <c r="AB2769" s="63" t="str">
        <f t="shared" si="907"/>
        <v>-</v>
      </c>
      <c r="AC2769" s="63">
        <f>IF(ISBLANK($C2769),0,VLOOKUP($C2769,Listen!$A$2:$C$45,2,FALSE))</f>
        <v>0</v>
      </c>
      <c r="AD2769" s="63">
        <f>IF(ISBLANK($C2769),0,VLOOKUP($C2769,Listen!$A$2:$C$45,3,FALSE))</f>
        <v>0</v>
      </c>
      <c r="AE2769" s="49">
        <f t="shared" si="908"/>
        <v>0</v>
      </c>
      <c r="AF2769" s="49">
        <f t="shared" si="908"/>
        <v>0</v>
      </c>
      <c r="AG2769" s="49">
        <f>IFERROR(IF(OR($V2769&lt;&gt;"Ja",VLOOKUP($C2769,Listen!$A$2:$F$45,5,0)="Nein",D2769&lt;IF(C2769="LNG Anbindungsanlagen gemäß separater Festlegung",2022,2023)),$AC2769,$AA2769),0)</f>
        <v>0</v>
      </c>
      <c r="AH2769" s="49">
        <f>IFERROR(IF(OR($V2769&lt;&gt;"Ja",VLOOKUP($C2769,Listen!$A$2:$F$45,5,0)="Nein",D2769&lt;IF(C2769="LNG Anbindungsanlagen gemäß separater Festlegung",2022,2023)),$AC2769,$AA2769),0)</f>
        <v>0</v>
      </c>
      <c r="AI2769" s="49">
        <f>IFERROR(IF(OR($W2769&lt;&gt;"Ja",VLOOKUP($C2769,Listen!$A$2:$F$45,6,0)="Nein"),$AC2769,$AB2769),0)</f>
        <v>0</v>
      </c>
      <c r="AJ2769" s="49">
        <f>IFERROR(IF(OR($W2769&lt;&gt;"Ja",VLOOKUP($C2769,Listen!$A$2:$F$45,6,0)="Nein"),$AC2769,$AB2769),0)</f>
        <v>0</v>
      </c>
      <c r="AK2769" s="49">
        <f>IFERROR(IF(OR($W2769&lt;&gt;"Ja",VLOOKUP($C2769,Listen!$A$2:$F$45,6,0)="Nein"),$AC2769,$AB2769),0)</f>
        <v>0</v>
      </c>
      <c r="AL2769" s="51">
        <f t="shared" si="909"/>
        <v>0</v>
      </c>
      <c r="AM2769" s="296">
        <f>IFERROR(IF(VLOOKUP($C2769,Listen!$A$2:$F$45,6,0)="Ja",MAX(BC2769:BD2769),D_SAV!$BC2769),0)</f>
        <v>0</v>
      </c>
      <c r="AN2769" s="51">
        <f t="shared" si="910"/>
        <v>0</v>
      </c>
      <c r="AP2769" s="304">
        <f t="shared" si="911"/>
        <v>0</v>
      </c>
      <c r="AQ2769" s="304">
        <f t="shared" si="912"/>
        <v>0</v>
      </c>
      <c r="AR2769" s="304">
        <f t="shared" si="913"/>
        <v>0</v>
      </c>
      <c r="AS2769" s="304">
        <f t="shared" si="914"/>
        <v>0</v>
      </c>
      <c r="AT2769" s="304">
        <f t="shared" si="915"/>
        <v>0</v>
      </c>
      <c r="AU2769" s="304">
        <f t="shared" si="916"/>
        <v>0</v>
      </c>
      <c r="AV2769" s="304">
        <f t="shared" si="917"/>
        <v>0</v>
      </c>
      <c r="AW2769" s="304">
        <f t="shared" si="918"/>
        <v>0</v>
      </c>
      <c r="AX2769" s="304">
        <f t="shared" si="919"/>
        <v>0</v>
      </c>
      <c r="AY2769" s="304">
        <f t="shared" si="920"/>
        <v>0</v>
      </c>
      <c r="AZ2769" s="304">
        <f t="shared" si="921"/>
        <v>0</v>
      </c>
      <c r="BA2769" s="304">
        <f t="shared" si="922"/>
        <v>0</v>
      </c>
      <c r="BB2769" s="304">
        <f t="shared" si="923"/>
        <v>0</v>
      </c>
      <c r="BC2769" s="304">
        <f t="shared" si="924"/>
        <v>0</v>
      </c>
      <c r="BD2769" s="304">
        <f t="shared" si="925"/>
        <v>0</v>
      </c>
      <c r="BE2769" s="304">
        <f>IFERROR(IF(VLOOKUP($C2769,Listen!$A$2:$F$45,6,0)="Ja",BB2769-MAX(BC2769:BD2769),BB2769-BC2769),0)</f>
        <v>0</v>
      </c>
    </row>
    <row r="2770" spans="1:57" x14ac:dyDescent="0.25">
      <c r="A2770" s="320" t="str">
        <f>IF(AND(D2770&lt;&gt;0,C2770&lt;&gt;0,E2770&lt;&gt;0),IF(B2770&lt;&gt;0,CONCATENATE(B2770,"-AGr",VLOOKUP(C2770,Listen!$A$2:$D$45,4,FALSE),"-",D2770,"-",E2770,),CONCATENATE("AGr",VLOOKUP(C2770,Listen!$A$2:$D$45,4,FALSE),"-",D2770,"-",E2770)),"keine vollständige ID")</f>
        <v>keine vollständige ID</v>
      </c>
      <c r="B2770" s="301"/>
      <c r="C2770" s="287"/>
      <c r="D2770" s="34"/>
      <c r="E2770" s="306"/>
      <c r="F2770" s="116"/>
      <c r="G2770" s="17"/>
      <c r="H2770" s="17"/>
      <c r="I2770" s="17"/>
      <c r="J2770" s="17"/>
      <c r="K2770" s="17"/>
      <c r="L2770" s="17"/>
      <c r="M2770" s="17"/>
      <c r="N2770" s="17"/>
      <c r="O2770" s="116"/>
      <c r="P2770" s="117">
        <f>IF(D2770&gt;A_Stammdaten!$B$12,0,SUM(G2770,H2770,J2770,L2770:M2770)-SUM(I2770,K2770,N2770:O2770))</f>
        <v>0</v>
      </c>
      <c r="Q2770" s="17"/>
      <c r="R2770" s="17"/>
      <c r="S2770" s="17"/>
      <c r="T2770" s="17"/>
      <c r="U2770" s="62">
        <f t="shared" si="905"/>
        <v>0</v>
      </c>
      <c r="V2770" s="34"/>
      <c r="W2770" s="34"/>
      <c r="X2770" s="34"/>
      <c r="Y2770" s="34"/>
      <c r="Z2770" s="34"/>
      <c r="AA2770" s="63" t="str">
        <f t="shared" si="906"/>
        <v>-</v>
      </c>
      <c r="AB2770" s="63" t="str">
        <f t="shared" si="907"/>
        <v>-</v>
      </c>
      <c r="AC2770" s="63">
        <f>IF(ISBLANK($C2770),0,VLOOKUP($C2770,Listen!$A$2:$C$45,2,FALSE))</f>
        <v>0</v>
      </c>
      <c r="AD2770" s="63">
        <f>IF(ISBLANK($C2770),0,VLOOKUP($C2770,Listen!$A$2:$C$45,3,FALSE))</f>
        <v>0</v>
      </c>
      <c r="AE2770" s="49">
        <f t="shared" si="908"/>
        <v>0</v>
      </c>
      <c r="AF2770" s="49">
        <f t="shared" si="908"/>
        <v>0</v>
      </c>
      <c r="AG2770" s="49">
        <f>IFERROR(IF(OR($V2770&lt;&gt;"Ja",VLOOKUP($C2770,Listen!$A$2:$F$45,5,0)="Nein",D2770&lt;IF(C2770="LNG Anbindungsanlagen gemäß separater Festlegung",2022,2023)),$AC2770,$AA2770),0)</f>
        <v>0</v>
      </c>
      <c r="AH2770" s="49">
        <f>IFERROR(IF(OR($V2770&lt;&gt;"Ja",VLOOKUP($C2770,Listen!$A$2:$F$45,5,0)="Nein",D2770&lt;IF(C2770="LNG Anbindungsanlagen gemäß separater Festlegung",2022,2023)),$AC2770,$AA2770),0)</f>
        <v>0</v>
      </c>
      <c r="AI2770" s="49">
        <f>IFERROR(IF(OR($W2770&lt;&gt;"Ja",VLOOKUP($C2770,Listen!$A$2:$F$45,6,0)="Nein"),$AC2770,$AB2770),0)</f>
        <v>0</v>
      </c>
      <c r="AJ2770" s="49">
        <f>IFERROR(IF(OR($W2770&lt;&gt;"Ja",VLOOKUP($C2770,Listen!$A$2:$F$45,6,0)="Nein"),$AC2770,$AB2770),0)</f>
        <v>0</v>
      </c>
      <c r="AK2770" s="49">
        <f>IFERROR(IF(OR($W2770&lt;&gt;"Ja",VLOOKUP($C2770,Listen!$A$2:$F$45,6,0)="Nein"),$AC2770,$AB2770),0)</f>
        <v>0</v>
      </c>
      <c r="AL2770" s="51">
        <f t="shared" si="909"/>
        <v>0</v>
      </c>
      <c r="AM2770" s="296">
        <f>IFERROR(IF(VLOOKUP($C2770,Listen!$A$2:$F$45,6,0)="Ja",MAX(BC2770:BD2770),D_SAV!$BC2770),0)</f>
        <v>0</v>
      </c>
      <c r="AN2770" s="51">
        <f t="shared" si="910"/>
        <v>0</v>
      </c>
      <c r="AP2770" s="304">
        <f t="shared" si="911"/>
        <v>0</v>
      </c>
      <c r="AQ2770" s="304">
        <f t="shared" si="912"/>
        <v>0</v>
      </c>
      <c r="AR2770" s="304">
        <f t="shared" si="913"/>
        <v>0</v>
      </c>
      <c r="AS2770" s="304">
        <f t="shared" si="914"/>
        <v>0</v>
      </c>
      <c r="AT2770" s="304">
        <f t="shared" si="915"/>
        <v>0</v>
      </c>
      <c r="AU2770" s="304">
        <f t="shared" si="916"/>
        <v>0</v>
      </c>
      <c r="AV2770" s="304">
        <f t="shared" si="917"/>
        <v>0</v>
      </c>
      <c r="AW2770" s="304">
        <f t="shared" si="918"/>
        <v>0</v>
      </c>
      <c r="AX2770" s="304">
        <f t="shared" si="919"/>
        <v>0</v>
      </c>
      <c r="AY2770" s="304">
        <f t="shared" si="920"/>
        <v>0</v>
      </c>
      <c r="AZ2770" s="304">
        <f t="shared" si="921"/>
        <v>0</v>
      </c>
      <c r="BA2770" s="304">
        <f t="shared" si="922"/>
        <v>0</v>
      </c>
      <c r="BB2770" s="304">
        <f t="shared" si="923"/>
        <v>0</v>
      </c>
      <c r="BC2770" s="304">
        <f t="shared" si="924"/>
        <v>0</v>
      </c>
      <c r="BD2770" s="304">
        <f t="shared" si="925"/>
        <v>0</v>
      </c>
      <c r="BE2770" s="304">
        <f>IFERROR(IF(VLOOKUP($C2770,Listen!$A$2:$F$45,6,0)="Ja",BB2770-MAX(BC2770:BD2770),BB2770-BC2770),0)</f>
        <v>0</v>
      </c>
    </row>
    <row r="2771" spans="1:57" x14ac:dyDescent="0.25">
      <c r="A2771" s="320" t="str">
        <f>IF(AND(D2771&lt;&gt;0,C2771&lt;&gt;0,E2771&lt;&gt;0),IF(B2771&lt;&gt;0,CONCATENATE(B2771,"-AGr",VLOOKUP(C2771,Listen!$A$2:$D$45,4,FALSE),"-",D2771,"-",E2771,),CONCATENATE("AGr",VLOOKUP(C2771,Listen!$A$2:$D$45,4,FALSE),"-",D2771,"-",E2771)),"keine vollständige ID")</f>
        <v>keine vollständige ID</v>
      </c>
      <c r="B2771" s="301"/>
      <c r="C2771" s="287"/>
      <c r="D2771" s="34"/>
      <c r="E2771" s="306"/>
      <c r="F2771" s="116"/>
      <c r="G2771" s="17"/>
      <c r="H2771" s="17"/>
      <c r="I2771" s="17"/>
      <c r="J2771" s="17"/>
      <c r="K2771" s="17"/>
      <c r="L2771" s="17"/>
      <c r="M2771" s="17"/>
      <c r="N2771" s="17"/>
      <c r="O2771" s="116"/>
      <c r="P2771" s="117">
        <f>IF(D2771&gt;A_Stammdaten!$B$12,0,SUM(G2771,H2771,J2771,L2771:M2771)-SUM(I2771,K2771,N2771:O2771))</f>
        <v>0</v>
      </c>
      <c r="Q2771" s="17"/>
      <c r="R2771" s="17"/>
      <c r="S2771" s="17"/>
      <c r="T2771" s="17"/>
      <c r="U2771" s="62">
        <f t="shared" si="905"/>
        <v>0</v>
      </c>
      <c r="V2771" s="34"/>
      <c r="W2771" s="34"/>
      <c r="X2771" s="34"/>
      <c r="Y2771" s="34"/>
      <c r="Z2771" s="34"/>
      <c r="AA2771" s="63" t="str">
        <f t="shared" si="906"/>
        <v>-</v>
      </c>
      <c r="AB2771" s="63" t="str">
        <f t="shared" si="907"/>
        <v>-</v>
      </c>
      <c r="AC2771" s="63">
        <f>IF(ISBLANK($C2771),0,VLOOKUP($C2771,Listen!$A$2:$C$45,2,FALSE))</f>
        <v>0</v>
      </c>
      <c r="AD2771" s="63">
        <f>IF(ISBLANK($C2771),0,VLOOKUP($C2771,Listen!$A$2:$C$45,3,FALSE))</f>
        <v>0</v>
      </c>
      <c r="AE2771" s="49">
        <f t="shared" si="908"/>
        <v>0</v>
      </c>
      <c r="AF2771" s="49">
        <f t="shared" si="908"/>
        <v>0</v>
      </c>
      <c r="AG2771" s="49">
        <f>IFERROR(IF(OR($V2771&lt;&gt;"Ja",VLOOKUP($C2771,Listen!$A$2:$F$45,5,0)="Nein",D2771&lt;IF(C2771="LNG Anbindungsanlagen gemäß separater Festlegung",2022,2023)),$AC2771,$AA2771),0)</f>
        <v>0</v>
      </c>
      <c r="AH2771" s="49">
        <f>IFERROR(IF(OR($V2771&lt;&gt;"Ja",VLOOKUP($C2771,Listen!$A$2:$F$45,5,0)="Nein",D2771&lt;IF(C2771="LNG Anbindungsanlagen gemäß separater Festlegung",2022,2023)),$AC2771,$AA2771),0)</f>
        <v>0</v>
      </c>
      <c r="AI2771" s="49">
        <f>IFERROR(IF(OR($W2771&lt;&gt;"Ja",VLOOKUP($C2771,Listen!$A$2:$F$45,6,0)="Nein"),$AC2771,$AB2771),0)</f>
        <v>0</v>
      </c>
      <c r="AJ2771" s="49">
        <f>IFERROR(IF(OR($W2771&lt;&gt;"Ja",VLOOKUP($C2771,Listen!$A$2:$F$45,6,0)="Nein"),$AC2771,$AB2771),0)</f>
        <v>0</v>
      </c>
      <c r="AK2771" s="49">
        <f>IFERROR(IF(OR($W2771&lt;&gt;"Ja",VLOOKUP($C2771,Listen!$A$2:$F$45,6,0)="Nein"),$AC2771,$AB2771),0)</f>
        <v>0</v>
      </c>
      <c r="AL2771" s="51">
        <f t="shared" si="909"/>
        <v>0</v>
      </c>
      <c r="AM2771" s="296">
        <f>IFERROR(IF(VLOOKUP($C2771,Listen!$A$2:$F$45,6,0)="Ja",MAX(BC2771:BD2771),D_SAV!$BC2771),0)</f>
        <v>0</v>
      </c>
      <c r="AN2771" s="51">
        <f t="shared" si="910"/>
        <v>0</v>
      </c>
      <c r="AP2771" s="304">
        <f t="shared" si="911"/>
        <v>0</v>
      </c>
      <c r="AQ2771" s="304">
        <f t="shared" si="912"/>
        <v>0</v>
      </c>
      <c r="AR2771" s="304">
        <f t="shared" si="913"/>
        <v>0</v>
      </c>
      <c r="AS2771" s="304">
        <f t="shared" si="914"/>
        <v>0</v>
      </c>
      <c r="AT2771" s="304">
        <f t="shared" si="915"/>
        <v>0</v>
      </c>
      <c r="AU2771" s="304">
        <f t="shared" si="916"/>
        <v>0</v>
      </c>
      <c r="AV2771" s="304">
        <f t="shared" si="917"/>
        <v>0</v>
      </c>
      <c r="AW2771" s="304">
        <f t="shared" si="918"/>
        <v>0</v>
      </c>
      <c r="AX2771" s="304">
        <f t="shared" si="919"/>
        <v>0</v>
      </c>
      <c r="AY2771" s="304">
        <f t="shared" si="920"/>
        <v>0</v>
      </c>
      <c r="AZ2771" s="304">
        <f t="shared" si="921"/>
        <v>0</v>
      </c>
      <c r="BA2771" s="304">
        <f t="shared" si="922"/>
        <v>0</v>
      </c>
      <c r="BB2771" s="304">
        <f t="shared" si="923"/>
        <v>0</v>
      </c>
      <c r="BC2771" s="304">
        <f t="shared" si="924"/>
        <v>0</v>
      </c>
      <c r="BD2771" s="304">
        <f t="shared" si="925"/>
        <v>0</v>
      </c>
      <c r="BE2771" s="304">
        <f>IFERROR(IF(VLOOKUP($C2771,Listen!$A$2:$F$45,6,0)="Ja",BB2771-MAX(BC2771:BD2771),BB2771-BC2771),0)</f>
        <v>0</v>
      </c>
    </row>
    <row r="2772" spans="1:57" x14ac:dyDescent="0.25">
      <c r="A2772" s="320" t="str">
        <f>IF(AND(D2772&lt;&gt;0,C2772&lt;&gt;0,E2772&lt;&gt;0),IF(B2772&lt;&gt;0,CONCATENATE(B2772,"-AGr",VLOOKUP(C2772,Listen!$A$2:$D$45,4,FALSE),"-",D2772,"-",E2772,),CONCATENATE("AGr",VLOOKUP(C2772,Listen!$A$2:$D$45,4,FALSE),"-",D2772,"-",E2772)),"keine vollständige ID")</f>
        <v>keine vollständige ID</v>
      </c>
      <c r="B2772" s="301"/>
      <c r="C2772" s="287"/>
      <c r="D2772" s="34"/>
      <c r="E2772" s="306"/>
      <c r="F2772" s="116"/>
      <c r="G2772" s="17"/>
      <c r="H2772" s="17"/>
      <c r="I2772" s="17"/>
      <c r="J2772" s="17"/>
      <c r="K2772" s="17"/>
      <c r="L2772" s="17"/>
      <c r="M2772" s="17"/>
      <c r="N2772" s="17"/>
      <c r="O2772" s="116"/>
      <c r="P2772" s="117">
        <f>IF(D2772&gt;A_Stammdaten!$B$12,0,SUM(G2772,H2772,J2772,L2772:M2772)-SUM(I2772,K2772,N2772:O2772))</f>
        <v>0</v>
      </c>
      <c r="Q2772" s="17"/>
      <c r="R2772" s="17"/>
      <c r="S2772" s="17"/>
      <c r="T2772" s="17"/>
      <c r="U2772" s="62">
        <f t="shared" si="905"/>
        <v>0</v>
      </c>
      <c r="V2772" s="34"/>
      <c r="W2772" s="34"/>
      <c r="X2772" s="34"/>
      <c r="Y2772" s="34"/>
      <c r="Z2772" s="34"/>
      <c r="AA2772" s="63" t="str">
        <f t="shared" si="906"/>
        <v>-</v>
      </c>
      <c r="AB2772" s="63" t="str">
        <f t="shared" si="907"/>
        <v>-</v>
      </c>
      <c r="AC2772" s="63">
        <f>IF(ISBLANK($C2772),0,VLOOKUP($C2772,Listen!$A$2:$C$45,2,FALSE))</f>
        <v>0</v>
      </c>
      <c r="AD2772" s="63">
        <f>IF(ISBLANK($C2772),0,VLOOKUP($C2772,Listen!$A$2:$C$45,3,FALSE))</f>
        <v>0</v>
      </c>
      <c r="AE2772" s="49">
        <f t="shared" si="908"/>
        <v>0</v>
      </c>
      <c r="AF2772" s="49">
        <f t="shared" si="908"/>
        <v>0</v>
      </c>
      <c r="AG2772" s="49">
        <f>IFERROR(IF(OR($V2772&lt;&gt;"Ja",VLOOKUP($C2772,Listen!$A$2:$F$45,5,0)="Nein",D2772&lt;IF(C2772="LNG Anbindungsanlagen gemäß separater Festlegung",2022,2023)),$AC2772,$AA2772),0)</f>
        <v>0</v>
      </c>
      <c r="AH2772" s="49">
        <f>IFERROR(IF(OR($V2772&lt;&gt;"Ja",VLOOKUP($C2772,Listen!$A$2:$F$45,5,0)="Nein",D2772&lt;IF(C2772="LNG Anbindungsanlagen gemäß separater Festlegung",2022,2023)),$AC2772,$AA2772),0)</f>
        <v>0</v>
      </c>
      <c r="AI2772" s="49">
        <f>IFERROR(IF(OR($W2772&lt;&gt;"Ja",VLOOKUP($C2772,Listen!$A$2:$F$45,6,0)="Nein"),$AC2772,$AB2772),0)</f>
        <v>0</v>
      </c>
      <c r="AJ2772" s="49">
        <f>IFERROR(IF(OR($W2772&lt;&gt;"Ja",VLOOKUP($C2772,Listen!$A$2:$F$45,6,0)="Nein"),$AC2772,$AB2772),0)</f>
        <v>0</v>
      </c>
      <c r="AK2772" s="49">
        <f>IFERROR(IF(OR($W2772&lt;&gt;"Ja",VLOOKUP($C2772,Listen!$A$2:$F$45,6,0)="Nein"),$AC2772,$AB2772),0)</f>
        <v>0</v>
      </c>
      <c r="AL2772" s="51">
        <f t="shared" si="909"/>
        <v>0</v>
      </c>
      <c r="AM2772" s="296">
        <f>IFERROR(IF(VLOOKUP($C2772,Listen!$A$2:$F$45,6,0)="Ja",MAX(BC2772:BD2772),D_SAV!$BC2772),0)</f>
        <v>0</v>
      </c>
      <c r="AN2772" s="51">
        <f t="shared" si="910"/>
        <v>0</v>
      </c>
      <c r="AP2772" s="304">
        <f t="shared" si="911"/>
        <v>0</v>
      </c>
      <c r="AQ2772" s="304">
        <f t="shared" si="912"/>
        <v>0</v>
      </c>
      <c r="AR2772" s="304">
        <f t="shared" si="913"/>
        <v>0</v>
      </c>
      <c r="AS2772" s="304">
        <f t="shared" si="914"/>
        <v>0</v>
      </c>
      <c r="AT2772" s="304">
        <f t="shared" si="915"/>
        <v>0</v>
      </c>
      <c r="AU2772" s="304">
        <f t="shared" si="916"/>
        <v>0</v>
      </c>
      <c r="AV2772" s="304">
        <f t="shared" si="917"/>
        <v>0</v>
      </c>
      <c r="AW2772" s="304">
        <f t="shared" si="918"/>
        <v>0</v>
      </c>
      <c r="AX2772" s="304">
        <f t="shared" si="919"/>
        <v>0</v>
      </c>
      <c r="AY2772" s="304">
        <f t="shared" si="920"/>
        <v>0</v>
      </c>
      <c r="AZ2772" s="304">
        <f t="shared" si="921"/>
        <v>0</v>
      </c>
      <c r="BA2772" s="304">
        <f t="shared" si="922"/>
        <v>0</v>
      </c>
      <c r="BB2772" s="304">
        <f t="shared" si="923"/>
        <v>0</v>
      </c>
      <c r="BC2772" s="304">
        <f t="shared" si="924"/>
        <v>0</v>
      </c>
      <c r="BD2772" s="304">
        <f t="shared" si="925"/>
        <v>0</v>
      </c>
      <c r="BE2772" s="304">
        <f>IFERROR(IF(VLOOKUP($C2772,Listen!$A$2:$F$45,6,0)="Ja",BB2772-MAX(BC2772:BD2772),BB2772-BC2772),0)</f>
        <v>0</v>
      </c>
    </row>
    <row r="2773" spans="1:57" x14ac:dyDescent="0.25">
      <c r="A2773" s="320" t="str">
        <f>IF(AND(D2773&lt;&gt;0,C2773&lt;&gt;0,E2773&lt;&gt;0),IF(B2773&lt;&gt;0,CONCATENATE(B2773,"-AGr",VLOOKUP(C2773,Listen!$A$2:$D$45,4,FALSE),"-",D2773,"-",E2773,),CONCATENATE("AGr",VLOOKUP(C2773,Listen!$A$2:$D$45,4,FALSE),"-",D2773,"-",E2773)),"keine vollständige ID")</f>
        <v>keine vollständige ID</v>
      </c>
      <c r="B2773" s="301"/>
      <c r="C2773" s="287"/>
      <c r="D2773" s="34"/>
      <c r="E2773" s="306"/>
      <c r="F2773" s="116"/>
      <c r="G2773" s="17"/>
      <c r="H2773" s="17"/>
      <c r="I2773" s="17"/>
      <c r="J2773" s="17"/>
      <c r="K2773" s="17"/>
      <c r="L2773" s="17"/>
      <c r="M2773" s="17"/>
      <c r="N2773" s="17"/>
      <c r="O2773" s="116"/>
      <c r="P2773" s="117">
        <f>IF(D2773&gt;A_Stammdaten!$B$12,0,SUM(G2773,H2773,J2773,L2773:M2773)-SUM(I2773,K2773,N2773:O2773))</f>
        <v>0</v>
      </c>
      <c r="Q2773" s="17"/>
      <c r="R2773" s="17"/>
      <c r="S2773" s="17"/>
      <c r="T2773" s="17"/>
      <c r="U2773" s="62">
        <f t="shared" si="905"/>
        <v>0</v>
      </c>
      <c r="V2773" s="34"/>
      <c r="W2773" s="34"/>
      <c r="X2773" s="34"/>
      <c r="Y2773" s="34"/>
      <c r="Z2773" s="34"/>
      <c r="AA2773" s="63" t="str">
        <f t="shared" si="906"/>
        <v>-</v>
      </c>
      <c r="AB2773" s="63" t="str">
        <f t="shared" si="907"/>
        <v>-</v>
      </c>
      <c r="AC2773" s="63">
        <f>IF(ISBLANK($C2773),0,VLOOKUP($C2773,Listen!$A$2:$C$45,2,FALSE))</f>
        <v>0</v>
      </c>
      <c r="AD2773" s="63">
        <f>IF(ISBLANK($C2773),0,VLOOKUP($C2773,Listen!$A$2:$C$45,3,FALSE))</f>
        <v>0</v>
      </c>
      <c r="AE2773" s="49">
        <f t="shared" si="908"/>
        <v>0</v>
      </c>
      <c r="AF2773" s="49">
        <f t="shared" si="908"/>
        <v>0</v>
      </c>
      <c r="AG2773" s="49">
        <f>IFERROR(IF(OR($V2773&lt;&gt;"Ja",VLOOKUP($C2773,Listen!$A$2:$F$45,5,0)="Nein",D2773&lt;IF(C2773="LNG Anbindungsanlagen gemäß separater Festlegung",2022,2023)),$AC2773,$AA2773),0)</f>
        <v>0</v>
      </c>
      <c r="AH2773" s="49">
        <f>IFERROR(IF(OR($V2773&lt;&gt;"Ja",VLOOKUP($C2773,Listen!$A$2:$F$45,5,0)="Nein",D2773&lt;IF(C2773="LNG Anbindungsanlagen gemäß separater Festlegung",2022,2023)),$AC2773,$AA2773),0)</f>
        <v>0</v>
      </c>
      <c r="AI2773" s="49">
        <f>IFERROR(IF(OR($W2773&lt;&gt;"Ja",VLOOKUP($C2773,Listen!$A$2:$F$45,6,0)="Nein"),$AC2773,$AB2773),0)</f>
        <v>0</v>
      </c>
      <c r="AJ2773" s="49">
        <f>IFERROR(IF(OR($W2773&lt;&gt;"Ja",VLOOKUP($C2773,Listen!$A$2:$F$45,6,0)="Nein"),$AC2773,$AB2773),0)</f>
        <v>0</v>
      </c>
      <c r="AK2773" s="49">
        <f>IFERROR(IF(OR($W2773&lt;&gt;"Ja",VLOOKUP($C2773,Listen!$A$2:$F$45,6,0)="Nein"),$AC2773,$AB2773),0)</f>
        <v>0</v>
      </c>
      <c r="AL2773" s="51">
        <f t="shared" si="909"/>
        <v>0</v>
      </c>
      <c r="AM2773" s="296">
        <f>IFERROR(IF(VLOOKUP($C2773,Listen!$A$2:$F$45,6,0)="Ja",MAX(BC2773:BD2773),D_SAV!$BC2773),0)</f>
        <v>0</v>
      </c>
      <c r="AN2773" s="51">
        <f t="shared" si="910"/>
        <v>0</v>
      </c>
      <c r="AP2773" s="304">
        <f t="shared" si="911"/>
        <v>0</v>
      </c>
      <c r="AQ2773" s="304">
        <f t="shared" si="912"/>
        <v>0</v>
      </c>
      <c r="AR2773" s="304">
        <f t="shared" si="913"/>
        <v>0</v>
      </c>
      <c r="AS2773" s="304">
        <f t="shared" si="914"/>
        <v>0</v>
      </c>
      <c r="AT2773" s="304">
        <f t="shared" si="915"/>
        <v>0</v>
      </c>
      <c r="AU2773" s="304">
        <f t="shared" si="916"/>
        <v>0</v>
      </c>
      <c r="AV2773" s="304">
        <f t="shared" si="917"/>
        <v>0</v>
      </c>
      <c r="AW2773" s="304">
        <f t="shared" si="918"/>
        <v>0</v>
      </c>
      <c r="AX2773" s="304">
        <f t="shared" si="919"/>
        <v>0</v>
      </c>
      <c r="AY2773" s="304">
        <f t="shared" si="920"/>
        <v>0</v>
      </c>
      <c r="AZ2773" s="304">
        <f t="shared" si="921"/>
        <v>0</v>
      </c>
      <c r="BA2773" s="304">
        <f t="shared" si="922"/>
        <v>0</v>
      </c>
      <c r="BB2773" s="304">
        <f t="shared" si="923"/>
        <v>0</v>
      </c>
      <c r="BC2773" s="304">
        <f t="shared" si="924"/>
        <v>0</v>
      </c>
      <c r="BD2773" s="304">
        <f t="shared" si="925"/>
        <v>0</v>
      </c>
      <c r="BE2773" s="304">
        <f>IFERROR(IF(VLOOKUP($C2773,Listen!$A$2:$F$45,6,0)="Ja",BB2773-MAX(BC2773:BD2773),BB2773-BC2773),0)</f>
        <v>0</v>
      </c>
    </row>
    <row r="2774" spans="1:57" x14ac:dyDescent="0.25">
      <c r="A2774" s="320" t="str">
        <f>IF(AND(D2774&lt;&gt;0,C2774&lt;&gt;0,E2774&lt;&gt;0),IF(B2774&lt;&gt;0,CONCATENATE(B2774,"-AGr",VLOOKUP(C2774,Listen!$A$2:$D$45,4,FALSE),"-",D2774,"-",E2774,),CONCATENATE("AGr",VLOOKUP(C2774,Listen!$A$2:$D$45,4,FALSE),"-",D2774,"-",E2774)),"keine vollständige ID")</f>
        <v>keine vollständige ID</v>
      </c>
      <c r="B2774" s="301"/>
      <c r="C2774" s="287"/>
      <c r="D2774" s="34"/>
      <c r="E2774" s="306"/>
      <c r="F2774" s="116"/>
      <c r="G2774" s="17"/>
      <c r="H2774" s="17"/>
      <c r="I2774" s="17"/>
      <c r="J2774" s="17"/>
      <c r="K2774" s="17"/>
      <c r="L2774" s="17"/>
      <c r="M2774" s="17"/>
      <c r="N2774" s="17"/>
      <c r="O2774" s="116"/>
      <c r="P2774" s="117">
        <f>IF(D2774&gt;A_Stammdaten!$B$12,0,SUM(G2774,H2774,J2774,L2774:M2774)-SUM(I2774,K2774,N2774:O2774))</f>
        <v>0</v>
      </c>
      <c r="Q2774" s="17"/>
      <c r="R2774" s="17"/>
      <c r="S2774" s="17"/>
      <c r="T2774" s="17"/>
      <c r="U2774" s="62">
        <f t="shared" si="905"/>
        <v>0</v>
      </c>
      <c r="V2774" s="34"/>
      <c r="W2774" s="34"/>
      <c r="X2774" s="34"/>
      <c r="Y2774" s="34"/>
      <c r="Z2774" s="34"/>
      <c r="AA2774" s="63" t="str">
        <f t="shared" si="906"/>
        <v>-</v>
      </c>
      <c r="AB2774" s="63" t="str">
        <f t="shared" si="907"/>
        <v>-</v>
      </c>
      <c r="AC2774" s="63">
        <f>IF(ISBLANK($C2774),0,VLOOKUP($C2774,Listen!$A$2:$C$45,2,FALSE))</f>
        <v>0</v>
      </c>
      <c r="AD2774" s="63">
        <f>IF(ISBLANK($C2774),0,VLOOKUP($C2774,Listen!$A$2:$C$45,3,FALSE))</f>
        <v>0</v>
      </c>
      <c r="AE2774" s="49">
        <f t="shared" si="908"/>
        <v>0</v>
      </c>
      <c r="AF2774" s="49">
        <f t="shared" si="908"/>
        <v>0</v>
      </c>
      <c r="AG2774" s="49">
        <f>IFERROR(IF(OR($V2774&lt;&gt;"Ja",VLOOKUP($C2774,Listen!$A$2:$F$45,5,0)="Nein",D2774&lt;IF(C2774="LNG Anbindungsanlagen gemäß separater Festlegung",2022,2023)),$AC2774,$AA2774),0)</f>
        <v>0</v>
      </c>
      <c r="AH2774" s="49">
        <f>IFERROR(IF(OR($V2774&lt;&gt;"Ja",VLOOKUP($C2774,Listen!$A$2:$F$45,5,0)="Nein",D2774&lt;IF(C2774="LNG Anbindungsanlagen gemäß separater Festlegung",2022,2023)),$AC2774,$AA2774),0)</f>
        <v>0</v>
      </c>
      <c r="AI2774" s="49">
        <f>IFERROR(IF(OR($W2774&lt;&gt;"Ja",VLOOKUP($C2774,Listen!$A$2:$F$45,6,0)="Nein"),$AC2774,$AB2774),0)</f>
        <v>0</v>
      </c>
      <c r="AJ2774" s="49">
        <f>IFERROR(IF(OR($W2774&lt;&gt;"Ja",VLOOKUP($C2774,Listen!$A$2:$F$45,6,0)="Nein"),$AC2774,$AB2774),0)</f>
        <v>0</v>
      </c>
      <c r="AK2774" s="49">
        <f>IFERROR(IF(OR($W2774&lt;&gt;"Ja",VLOOKUP($C2774,Listen!$A$2:$F$45,6,0)="Nein"),$AC2774,$AB2774),0)</f>
        <v>0</v>
      </c>
      <c r="AL2774" s="51">
        <f t="shared" si="909"/>
        <v>0</v>
      </c>
      <c r="AM2774" s="296">
        <f>IFERROR(IF(VLOOKUP($C2774,Listen!$A$2:$F$45,6,0)="Ja",MAX(BC2774:BD2774),D_SAV!$BC2774),0)</f>
        <v>0</v>
      </c>
      <c r="AN2774" s="51">
        <f t="shared" si="910"/>
        <v>0</v>
      </c>
      <c r="AP2774" s="304">
        <f t="shared" si="911"/>
        <v>0</v>
      </c>
      <c r="AQ2774" s="304">
        <f t="shared" si="912"/>
        <v>0</v>
      </c>
      <c r="AR2774" s="304">
        <f t="shared" si="913"/>
        <v>0</v>
      </c>
      <c r="AS2774" s="304">
        <f t="shared" si="914"/>
        <v>0</v>
      </c>
      <c r="AT2774" s="304">
        <f t="shared" si="915"/>
        <v>0</v>
      </c>
      <c r="AU2774" s="304">
        <f t="shared" si="916"/>
        <v>0</v>
      </c>
      <c r="AV2774" s="304">
        <f t="shared" si="917"/>
        <v>0</v>
      </c>
      <c r="AW2774" s="304">
        <f t="shared" si="918"/>
        <v>0</v>
      </c>
      <c r="AX2774" s="304">
        <f t="shared" si="919"/>
        <v>0</v>
      </c>
      <c r="AY2774" s="304">
        <f t="shared" si="920"/>
        <v>0</v>
      </c>
      <c r="AZ2774" s="304">
        <f t="shared" si="921"/>
        <v>0</v>
      </c>
      <c r="BA2774" s="304">
        <f t="shared" si="922"/>
        <v>0</v>
      </c>
      <c r="BB2774" s="304">
        <f t="shared" si="923"/>
        <v>0</v>
      </c>
      <c r="BC2774" s="304">
        <f t="shared" si="924"/>
        <v>0</v>
      </c>
      <c r="BD2774" s="304">
        <f t="shared" si="925"/>
        <v>0</v>
      </c>
      <c r="BE2774" s="304">
        <f>IFERROR(IF(VLOOKUP($C2774,Listen!$A$2:$F$45,6,0)="Ja",BB2774-MAX(BC2774:BD2774),BB2774-BC2774),0)</f>
        <v>0</v>
      </c>
    </row>
    <row r="2775" spans="1:57" x14ac:dyDescent="0.25">
      <c r="A2775" s="320" t="str">
        <f>IF(AND(D2775&lt;&gt;0,C2775&lt;&gt;0,E2775&lt;&gt;0),IF(B2775&lt;&gt;0,CONCATENATE(B2775,"-AGr",VLOOKUP(C2775,Listen!$A$2:$D$45,4,FALSE),"-",D2775,"-",E2775,),CONCATENATE("AGr",VLOOKUP(C2775,Listen!$A$2:$D$45,4,FALSE),"-",D2775,"-",E2775)),"keine vollständige ID")</f>
        <v>keine vollständige ID</v>
      </c>
      <c r="B2775" s="301"/>
      <c r="C2775" s="287"/>
      <c r="D2775" s="34"/>
      <c r="E2775" s="306"/>
      <c r="F2775" s="116"/>
      <c r="G2775" s="17"/>
      <c r="H2775" s="17"/>
      <c r="I2775" s="17"/>
      <c r="J2775" s="17"/>
      <c r="K2775" s="17"/>
      <c r="L2775" s="17"/>
      <c r="M2775" s="17"/>
      <c r="N2775" s="17"/>
      <c r="O2775" s="116"/>
      <c r="P2775" s="117">
        <f>IF(D2775&gt;A_Stammdaten!$B$12,0,SUM(G2775,H2775,J2775,L2775:M2775)-SUM(I2775,K2775,N2775:O2775))</f>
        <v>0</v>
      </c>
      <c r="Q2775" s="17"/>
      <c r="R2775" s="17"/>
      <c r="S2775" s="17"/>
      <c r="T2775" s="17"/>
      <c r="U2775" s="62">
        <f t="shared" si="905"/>
        <v>0</v>
      </c>
      <c r="V2775" s="34"/>
      <c r="W2775" s="34"/>
      <c r="X2775" s="34"/>
      <c r="Y2775" s="34"/>
      <c r="Z2775" s="34"/>
      <c r="AA2775" s="63" t="str">
        <f t="shared" si="906"/>
        <v>-</v>
      </c>
      <c r="AB2775" s="63" t="str">
        <f t="shared" si="907"/>
        <v>-</v>
      </c>
      <c r="AC2775" s="63">
        <f>IF(ISBLANK($C2775),0,VLOOKUP($C2775,Listen!$A$2:$C$45,2,FALSE))</f>
        <v>0</v>
      </c>
      <c r="AD2775" s="63">
        <f>IF(ISBLANK($C2775),0,VLOOKUP($C2775,Listen!$A$2:$C$45,3,FALSE))</f>
        <v>0</v>
      </c>
      <c r="AE2775" s="49">
        <f t="shared" si="908"/>
        <v>0</v>
      </c>
      <c r="AF2775" s="49">
        <f t="shared" si="908"/>
        <v>0</v>
      </c>
      <c r="AG2775" s="49">
        <f>IFERROR(IF(OR($V2775&lt;&gt;"Ja",VLOOKUP($C2775,Listen!$A$2:$F$45,5,0)="Nein",D2775&lt;IF(C2775="LNG Anbindungsanlagen gemäß separater Festlegung",2022,2023)),$AC2775,$AA2775),0)</f>
        <v>0</v>
      </c>
      <c r="AH2775" s="49">
        <f>IFERROR(IF(OR($V2775&lt;&gt;"Ja",VLOOKUP($C2775,Listen!$A$2:$F$45,5,0)="Nein",D2775&lt;IF(C2775="LNG Anbindungsanlagen gemäß separater Festlegung",2022,2023)),$AC2775,$AA2775),0)</f>
        <v>0</v>
      </c>
      <c r="AI2775" s="49">
        <f>IFERROR(IF(OR($W2775&lt;&gt;"Ja",VLOOKUP($C2775,Listen!$A$2:$F$45,6,0)="Nein"),$AC2775,$AB2775),0)</f>
        <v>0</v>
      </c>
      <c r="AJ2775" s="49">
        <f>IFERROR(IF(OR($W2775&lt;&gt;"Ja",VLOOKUP($C2775,Listen!$A$2:$F$45,6,0)="Nein"),$AC2775,$AB2775),0)</f>
        <v>0</v>
      </c>
      <c r="AK2775" s="49">
        <f>IFERROR(IF(OR($W2775&lt;&gt;"Ja",VLOOKUP($C2775,Listen!$A$2:$F$45,6,0)="Nein"),$AC2775,$AB2775),0)</f>
        <v>0</v>
      </c>
      <c r="AL2775" s="51">
        <f t="shared" si="909"/>
        <v>0</v>
      </c>
      <c r="AM2775" s="296">
        <f>IFERROR(IF(VLOOKUP($C2775,Listen!$A$2:$F$45,6,0)="Ja",MAX(BC2775:BD2775),D_SAV!$BC2775),0)</f>
        <v>0</v>
      </c>
      <c r="AN2775" s="51">
        <f t="shared" si="910"/>
        <v>0</v>
      </c>
      <c r="AP2775" s="304">
        <f t="shared" si="911"/>
        <v>0</v>
      </c>
      <c r="AQ2775" s="304">
        <f t="shared" si="912"/>
        <v>0</v>
      </c>
      <c r="AR2775" s="304">
        <f t="shared" si="913"/>
        <v>0</v>
      </c>
      <c r="AS2775" s="304">
        <f t="shared" si="914"/>
        <v>0</v>
      </c>
      <c r="AT2775" s="304">
        <f t="shared" si="915"/>
        <v>0</v>
      </c>
      <c r="AU2775" s="304">
        <f t="shared" si="916"/>
        <v>0</v>
      </c>
      <c r="AV2775" s="304">
        <f t="shared" si="917"/>
        <v>0</v>
      </c>
      <c r="AW2775" s="304">
        <f t="shared" si="918"/>
        <v>0</v>
      </c>
      <c r="AX2775" s="304">
        <f t="shared" si="919"/>
        <v>0</v>
      </c>
      <c r="AY2775" s="304">
        <f t="shared" si="920"/>
        <v>0</v>
      </c>
      <c r="AZ2775" s="304">
        <f t="shared" si="921"/>
        <v>0</v>
      </c>
      <c r="BA2775" s="304">
        <f t="shared" si="922"/>
        <v>0</v>
      </c>
      <c r="BB2775" s="304">
        <f t="shared" si="923"/>
        <v>0</v>
      </c>
      <c r="BC2775" s="304">
        <f t="shared" si="924"/>
        <v>0</v>
      </c>
      <c r="BD2775" s="304">
        <f t="shared" si="925"/>
        <v>0</v>
      </c>
      <c r="BE2775" s="304">
        <f>IFERROR(IF(VLOOKUP($C2775,Listen!$A$2:$F$45,6,0)="Ja",BB2775-MAX(BC2775:BD2775),BB2775-BC2775),0)</f>
        <v>0</v>
      </c>
    </row>
    <row r="2776" spans="1:57" x14ac:dyDescent="0.25">
      <c r="A2776" s="320" t="str">
        <f>IF(AND(D2776&lt;&gt;0,C2776&lt;&gt;0,E2776&lt;&gt;0),IF(B2776&lt;&gt;0,CONCATENATE(B2776,"-AGr",VLOOKUP(C2776,Listen!$A$2:$D$45,4,FALSE),"-",D2776,"-",E2776,),CONCATENATE("AGr",VLOOKUP(C2776,Listen!$A$2:$D$45,4,FALSE),"-",D2776,"-",E2776)),"keine vollständige ID")</f>
        <v>keine vollständige ID</v>
      </c>
      <c r="B2776" s="301"/>
      <c r="C2776" s="287"/>
      <c r="D2776" s="34"/>
      <c r="E2776" s="306"/>
      <c r="F2776" s="116"/>
      <c r="G2776" s="17"/>
      <c r="H2776" s="17"/>
      <c r="I2776" s="17"/>
      <c r="J2776" s="17"/>
      <c r="K2776" s="17"/>
      <c r="L2776" s="17"/>
      <c r="M2776" s="17"/>
      <c r="N2776" s="17"/>
      <c r="O2776" s="116"/>
      <c r="P2776" s="117">
        <f>IF(D2776&gt;A_Stammdaten!$B$12,0,SUM(G2776,H2776,J2776,L2776:M2776)-SUM(I2776,K2776,N2776:O2776))</f>
        <v>0</v>
      </c>
      <c r="Q2776" s="17"/>
      <c r="R2776" s="17"/>
      <c r="S2776" s="17"/>
      <c r="T2776" s="17"/>
      <c r="U2776" s="62">
        <f t="shared" si="905"/>
        <v>0</v>
      </c>
      <c r="V2776" s="34"/>
      <c r="W2776" s="34"/>
      <c r="X2776" s="34"/>
      <c r="Y2776" s="34"/>
      <c r="Z2776" s="34"/>
      <c r="AA2776" s="63" t="str">
        <f t="shared" si="906"/>
        <v>-</v>
      </c>
      <c r="AB2776" s="63" t="str">
        <f t="shared" si="907"/>
        <v>-</v>
      </c>
      <c r="AC2776" s="63">
        <f>IF(ISBLANK($C2776),0,VLOOKUP($C2776,Listen!$A$2:$C$45,2,FALSE))</f>
        <v>0</v>
      </c>
      <c r="AD2776" s="63">
        <f>IF(ISBLANK($C2776),0,VLOOKUP($C2776,Listen!$A$2:$C$45,3,FALSE))</f>
        <v>0</v>
      </c>
      <c r="AE2776" s="49">
        <f t="shared" si="908"/>
        <v>0</v>
      </c>
      <c r="AF2776" s="49">
        <f t="shared" si="908"/>
        <v>0</v>
      </c>
      <c r="AG2776" s="49">
        <f>IFERROR(IF(OR($V2776&lt;&gt;"Ja",VLOOKUP($C2776,Listen!$A$2:$F$45,5,0)="Nein",D2776&lt;IF(C2776="LNG Anbindungsanlagen gemäß separater Festlegung",2022,2023)),$AC2776,$AA2776),0)</f>
        <v>0</v>
      </c>
      <c r="AH2776" s="49">
        <f>IFERROR(IF(OR($V2776&lt;&gt;"Ja",VLOOKUP($C2776,Listen!$A$2:$F$45,5,0)="Nein",D2776&lt;IF(C2776="LNG Anbindungsanlagen gemäß separater Festlegung",2022,2023)),$AC2776,$AA2776),0)</f>
        <v>0</v>
      </c>
      <c r="AI2776" s="49">
        <f>IFERROR(IF(OR($W2776&lt;&gt;"Ja",VLOOKUP($C2776,Listen!$A$2:$F$45,6,0)="Nein"),$AC2776,$AB2776),0)</f>
        <v>0</v>
      </c>
      <c r="AJ2776" s="49">
        <f>IFERROR(IF(OR($W2776&lt;&gt;"Ja",VLOOKUP($C2776,Listen!$A$2:$F$45,6,0)="Nein"),$AC2776,$AB2776),0)</f>
        <v>0</v>
      </c>
      <c r="AK2776" s="49">
        <f>IFERROR(IF(OR($W2776&lt;&gt;"Ja",VLOOKUP($C2776,Listen!$A$2:$F$45,6,0)="Nein"),$AC2776,$AB2776),0)</f>
        <v>0</v>
      </c>
      <c r="AL2776" s="51">
        <f t="shared" si="909"/>
        <v>0</v>
      </c>
      <c r="AM2776" s="296">
        <f>IFERROR(IF(VLOOKUP($C2776,Listen!$A$2:$F$45,6,0)="Ja",MAX(BC2776:BD2776),D_SAV!$BC2776),0)</f>
        <v>0</v>
      </c>
      <c r="AN2776" s="51">
        <f t="shared" si="910"/>
        <v>0</v>
      </c>
      <c r="AP2776" s="304">
        <f t="shared" si="911"/>
        <v>0</v>
      </c>
      <c r="AQ2776" s="304">
        <f t="shared" si="912"/>
        <v>0</v>
      </c>
      <c r="AR2776" s="304">
        <f t="shared" si="913"/>
        <v>0</v>
      </c>
      <c r="AS2776" s="304">
        <f t="shared" si="914"/>
        <v>0</v>
      </c>
      <c r="AT2776" s="304">
        <f t="shared" si="915"/>
        <v>0</v>
      </c>
      <c r="AU2776" s="304">
        <f t="shared" si="916"/>
        <v>0</v>
      </c>
      <c r="AV2776" s="304">
        <f t="shared" si="917"/>
        <v>0</v>
      </c>
      <c r="AW2776" s="304">
        <f t="shared" si="918"/>
        <v>0</v>
      </c>
      <c r="AX2776" s="304">
        <f t="shared" si="919"/>
        <v>0</v>
      </c>
      <c r="AY2776" s="304">
        <f t="shared" si="920"/>
        <v>0</v>
      </c>
      <c r="AZ2776" s="304">
        <f t="shared" si="921"/>
        <v>0</v>
      </c>
      <c r="BA2776" s="304">
        <f t="shared" si="922"/>
        <v>0</v>
      </c>
      <c r="BB2776" s="304">
        <f t="shared" si="923"/>
        <v>0</v>
      </c>
      <c r="BC2776" s="304">
        <f t="shared" si="924"/>
        <v>0</v>
      </c>
      <c r="BD2776" s="304">
        <f t="shared" si="925"/>
        <v>0</v>
      </c>
      <c r="BE2776" s="304">
        <f>IFERROR(IF(VLOOKUP($C2776,Listen!$A$2:$F$45,6,0)="Ja",BB2776-MAX(BC2776:BD2776),BB2776-BC2776),0)</f>
        <v>0</v>
      </c>
    </row>
    <row r="2777" spans="1:57" x14ac:dyDescent="0.25">
      <c r="A2777" s="320" t="str">
        <f>IF(AND(D2777&lt;&gt;0,C2777&lt;&gt;0,E2777&lt;&gt;0),IF(B2777&lt;&gt;0,CONCATENATE(B2777,"-AGr",VLOOKUP(C2777,Listen!$A$2:$D$45,4,FALSE),"-",D2777,"-",E2777,),CONCATENATE("AGr",VLOOKUP(C2777,Listen!$A$2:$D$45,4,FALSE),"-",D2777,"-",E2777)),"keine vollständige ID")</f>
        <v>keine vollständige ID</v>
      </c>
      <c r="B2777" s="301"/>
      <c r="C2777" s="287"/>
      <c r="D2777" s="34"/>
      <c r="E2777" s="306"/>
      <c r="F2777" s="116"/>
      <c r="G2777" s="17"/>
      <c r="H2777" s="17"/>
      <c r="I2777" s="17"/>
      <c r="J2777" s="17"/>
      <c r="K2777" s="17"/>
      <c r="L2777" s="17"/>
      <c r="M2777" s="17"/>
      <c r="N2777" s="17"/>
      <c r="O2777" s="116"/>
      <c r="P2777" s="117">
        <f>IF(D2777&gt;A_Stammdaten!$B$12,0,SUM(G2777,H2777,J2777,L2777:M2777)-SUM(I2777,K2777,N2777:O2777))</f>
        <v>0</v>
      </c>
      <c r="Q2777" s="17"/>
      <c r="R2777" s="17"/>
      <c r="S2777" s="17"/>
      <c r="T2777" s="17"/>
      <c r="U2777" s="62">
        <f t="shared" si="905"/>
        <v>0</v>
      </c>
      <c r="V2777" s="34"/>
      <c r="W2777" s="34"/>
      <c r="X2777" s="34"/>
      <c r="Y2777" s="34"/>
      <c r="Z2777" s="34"/>
      <c r="AA2777" s="63" t="str">
        <f t="shared" si="906"/>
        <v>-</v>
      </c>
      <c r="AB2777" s="63" t="str">
        <f t="shared" si="907"/>
        <v>-</v>
      </c>
      <c r="AC2777" s="63">
        <f>IF(ISBLANK($C2777),0,VLOOKUP($C2777,Listen!$A$2:$C$45,2,FALSE))</f>
        <v>0</v>
      </c>
      <c r="AD2777" s="63">
        <f>IF(ISBLANK($C2777),0,VLOOKUP($C2777,Listen!$A$2:$C$45,3,FALSE))</f>
        <v>0</v>
      </c>
      <c r="AE2777" s="49">
        <f t="shared" si="908"/>
        <v>0</v>
      </c>
      <c r="AF2777" s="49">
        <f t="shared" si="908"/>
        <v>0</v>
      </c>
      <c r="AG2777" s="49">
        <f>IFERROR(IF(OR($V2777&lt;&gt;"Ja",VLOOKUP($C2777,Listen!$A$2:$F$45,5,0)="Nein",D2777&lt;IF(C2777="LNG Anbindungsanlagen gemäß separater Festlegung",2022,2023)),$AC2777,$AA2777),0)</f>
        <v>0</v>
      </c>
      <c r="AH2777" s="49">
        <f>IFERROR(IF(OR($V2777&lt;&gt;"Ja",VLOOKUP($C2777,Listen!$A$2:$F$45,5,0)="Nein",D2777&lt;IF(C2777="LNG Anbindungsanlagen gemäß separater Festlegung",2022,2023)),$AC2777,$AA2777),0)</f>
        <v>0</v>
      </c>
      <c r="AI2777" s="49">
        <f>IFERROR(IF(OR($W2777&lt;&gt;"Ja",VLOOKUP($C2777,Listen!$A$2:$F$45,6,0)="Nein"),$AC2777,$AB2777),0)</f>
        <v>0</v>
      </c>
      <c r="AJ2777" s="49">
        <f>IFERROR(IF(OR($W2777&lt;&gt;"Ja",VLOOKUP($C2777,Listen!$A$2:$F$45,6,0)="Nein"),$AC2777,$AB2777),0)</f>
        <v>0</v>
      </c>
      <c r="AK2777" s="49">
        <f>IFERROR(IF(OR($W2777&lt;&gt;"Ja",VLOOKUP($C2777,Listen!$A$2:$F$45,6,0)="Nein"),$AC2777,$AB2777),0)</f>
        <v>0</v>
      </c>
      <c r="AL2777" s="51">
        <f t="shared" si="909"/>
        <v>0</v>
      </c>
      <c r="AM2777" s="296">
        <f>IFERROR(IF(VLOOKUP($C2777,Listen!$A$2:$F$45,6,0)="Ja",MAX(BC2777:BD2777),D_SAV!$BC2777),0)</f>
        <v>0</v>
      </c>
      <c r="AN2777" s="51">
        <f t="shared" si="910"/>
        <v>0</v>
      </c>
      <c r="AP2777" s="304">
        <f t="shared" si="911"/>
        <v>0</v>
      </c>
      <c r="AQ2777" s="304">
        <f t="shared" si="912"/>
        <v>0</v>
      </c>
      <c r="AR2777" s="304">
        <f t="shared" si="913"/>
        <v>0</v>
      </c>
      <c r="AS2777" s="304">
        <f t="shared" si="914"/>
        <v>0</v>
      </c>
      <c r="AT2777" s="304">
        <f t="shared" si="915"/>
        <v>0</v>
      </c>
      <c r="AU2777" s="304">
        <f t="shared" si="916"/>
        <v>0</v>
      </c>
      <c r="AV2777" s="304">
        <f t="shared" si="917"/>
        <v>0</v>
      </c>
      <c r="AW2777" s="304">
        <f t="shared" si="918"/>
        <v>0</v>
      </c>
      <c r="AX2777" s="304">
        <f t="shared" si="919"/>
        <v>0</v>
      </c>
      <c r="AY2777" s="304">
        <f t="shared" si="920"/>
        <v>0</v>
      </c>
      <c r="AZ2777" s="304">
        <f t="shared" si="921"/>
        <v>0</v>
      </c>
      <c r="BA2777" s="304">
        <f t="shared" si="922"/>
        <v>0</v>
      </c>
      <c r="BB2777" s="304">
        <f t="shared" si="923"/>
        <v>0</v>
      </c>
      <c r="BC2777" s="304">
        <f t="shared" si="924"/>
        <v>0</v>
      </c>
      <c r="BD2777" s="304">
        <f t="shared" si="925"/>
        <v>0</v>
      </c>
      <c r="BE2777" s="304">
        <f>IFERROR(IF(VLOOKUP($C2777,Listen!$A$2:$F$45,6,0)="Ja",BB2777-MAX(BC2777:BD2777),BB2777-BC2777),0)</f>
        <v>0</v>
      </c>
    </row>
    <row r="2778" spans="1:57" x14ac:dyDescent="0.25">
      <c r="A2778" s="320" t="str">
        <f>IF(AND(D2778&lt;&gt;0,C2778&lt;&gt;0,E2778&lt;&gt;0),IF(B2778&lt;&gt;0,CONCATENATE(B2778,"-AGr",VLOOKUP(C2778,Listen!$A$2:$D$45,4,FALSE),"-",D2778,"-",E2778,),CONCATENATE("AGr",VLOOKUP(C2778,Listen!$A$2:$D$45,4,FALSE),"-",D2778,"-",E2778)),"keine vollständige ID")</f>
        <v>keine vollständige ID</v>
      </c>
      <c r="B2778" s="301"/>
      <c r="C2778" s="287"/>
      <c r="D2778" s="34"/>
      <c r="E2778" s="306"/>
      <c r="F2778" s="116"/>
      <c r="G2778" s="17"/>
      <c r="H2778" s="17"/>
      <c r="I2778" s="17"/>
      <c r="J2778" s="17"/>
      <c r="K2778" s="17"/>
      <c r="L2778" s="17"/>
      <c r="M2778" s="17"/>
      <c r="N2778" s="17"/>
      <c r="O2778" s="116"/>
      <c r="P2778" s="117">
        <f>IF(D2778&gt;A_Stammdaten!$B$12,0,SUM(G2778,H2778,J2778,L2778:M2778)-SUM(I2778,K2778,N2778:O2778))</f>
        <v>0</v>
      </c>
      <c r="Q2778" s="17"/>
      <c r="R2778" s="17"/>
      <c r="S2778" s="17"/>
      <c r="T2778" s="17"/>
      <c r="U2778" s="62">
        <f t="shared" si="905"/>
        <v>0</v>
      </c>
      <c r="V2778" s="34"/>
      <c r="W2778" s="34"/>
      <c r="X2778" s="34"/>
      <c r="Y2778" s="34"/>
      <c r="Z2778" s="34"/>
      <c r="AA2778" s="63" t="str">
        <f t="shared" si="906"/>
        <v>-</v>
      </c>
      <c r="AB2778" s="63" t="str">
        <f t="shared" si="907"/>
        <v>-</v>
      </c>
      <c r="AC2778" s="63">
        <f>IF(ISBLANK($C2778),0,VLOOKUP($C2778,Listen!$A$2:$C$45,2,FALSE))</f>
        <v>0</v>
      </c>
      <c r="AD2778" s="63">
        <f>IF(ISBLANK($C2778),0,VLOOKUP($C2778,Listen!$A$2:$C$45,3,FALSE))</f>
        <v>0</v>
      </c>
      <c r="AE2778" s="49">
        <f t="shared" si="908"/>
        <v>0</v>
      </c>
      <c r="AF2778" s="49">
        <f t="shared" si="908"/>
        <v>0</v>
      </c>
      <c r="AG2778" s="49">
        <f>IFERROR(IF(OR($V2778&lt;&gt;"Ja",VLOOKUP($C2778,Listen!$A$2:$F$45,5,0)="Nein",D2778&lt;IF(C2778="LNG Anbindungsanlagen gemäß separater Festlegung",2022,2023)),$AC2778,$AA2778),0)</f>
        <v>0</v>
      </c>
      <c r="AH2778" s="49">
        <f>IFERROR(IF(OR($V2778&lt;&gt;"Ja",VLOOKUP($C2778,Listen!$A$2:$F$45,5,0)="Nein",D2778&lt;IF(C2778="LNG Anbindungsanlagen gemäß separater Festlegung",2022,2023)),$AC2778,$AA2778),0)</f>
        <v>0</v>
      </c>
      <c r="AI2778" s="49">
        <f>IFERROR(IF(OR($W2778&lt;&gt;"Ja",VLOOKUP($C2778,Listen!$A$2:$F$45,6,0)="Nein"),$AC2778,$AB2778),0)</f>
        <v>0</v>
      </c>
      <c r="AJ2778" s="49">
        <f>IFERROR(IF(OR($W2778&lt;&gt;"Ja",VLOOKUP($C2778,Listen!$A$2:$F$45,6,0)="Nein"),$AC2778,$AB2778),0)</f>
        <v>0</v>
      </c>
      <c r="AK2778" s="49">
        <f>IFERROR(IF(OR($W2778&lt;&gt;"Ja",VLOOKUP($C2778,Listen!$A$2:$F$45,6,0)="Nein"),$AC2778,$AB2778),0)</f>
        <v>0</v>
      </c>
      <c r="AL2778" s="51">
        <f t="shared" si="909"/>
        <v>0</v>
      </c>
      <c r="AM2778" s="296">
        <f>IFERROR(IF(VLOOKUP($C2778,Listen!$A$2:$F$45,6,0)="Ja",MAX(BC2778:BD2778),D_SAV!$BC2778),0)</f>
        <v>0</v>
      </c>
      <c r="AN2778" s="51">
        <f t="shared" si="910"/>
        <v>0</v>
      </c>
      <c r="AP2778" s="304">
        <f t="shared" si="911"/>
        <v>0</v>
      </c>
      <c r="AQ2778" s="304">
        <f t="shared" si="912"/>
        <v>0</v>
      </c>
      <c r="AR2778" s="304">
        <f t="shared" si="913"/>
        <v>0</v>
      </c>
      <c r="AS2778" s="304">
        <f t="shared" si="914"/>
        <v>0</v>
      </c>
      <c r="AT2778" s="304">
        <f t="shared" si="915"/>
        <v>0</v>
      </c>
      <c r="AU2778" s="304">
        <f t="shared" si="916"/>
        <v>0</v>
      </c>
      <c r="AV2778" s="304">
        <f t="shared" si="917"/>
        <v>0</v>
      </c>
      <c r="AW2778" s="304">
        <f t="shared" si="918"/>
        <v>0</v>
      </c>
      <c r="AX2778" s="304">
        <f t="shared" si="919"/>
        <v>0</v>
      </c>
      <c r="AY2778" s="304">
        <f t="shared" si="920"/>
        <v>0</v>
      </c>
      <c r="AZ2778" s="304">
        <f t="shared" si="921"/>
        <v>0</v>
      </c>
      <c r="BA2778" s="304">
        <f t="shared" si="922"/>
        <v>0</v>
      </c>
      <c r="BB2778" s="304">
        <f t="shared" si="923"/>
        <v>0</v>
      </c>
      <c r="BC2778" s="304">
        <f t="shared" si="924"/>
        <v>0</v>
      </c>
      <c r="BD2778" s="304">
        <f t="shared" si="925"/>
        <v>0</v>
      </c>
      <c r="BE2778" s="304">
        <f>IFERROR(IF(VLOOKUP($C2778,Listen!$A$2:$F$45,6,0)="Ja",BB2778-MAX(BC2778:BD2778),BB2778-BC2778),0)</f>
        <v>0</v>
      </c>
    </row>
    <row r="2779" spans="1:57" x14ac:dyDescent="0.25">
      <c r="A2779" s="320" t="str">
        <f>IF(AND(D2779&lt;&gt;0,C2779&lt;&gt;0,E2779&lt;&gt;0),IF(B2779&lt;&gt;0,CONCATENATE(B2779,"-AGr",VLOOKUP(C2779,Listen!$A$2:$D$45,4,FALSE),"-",D2779,"-",E2779,),CONCATENATE("AGr",VLOOKUP(C2779,Listen!$A$2:$D$45,4,FALSE),"-",D2779,"-",E2779)),"keine vollständige ID")</f>
        <v>keine vollständige ID</v>
      </c>
      <c r="B2779" s="301"/>
      <c r="C2779" s="287"/>
      <c r="D2779" s="34"/>
      <c r="E2779" s="306"/>
      <c r="F2779" s="116"/>
      <c r="G2779" s="17"/>
      <c r="H2779" s="17"/>
      <c r="I2779" s="17"/>
      <c r="J2779" s="17"/>
      <c r="K2779" s="17"/>
      <c r="L2779" s="17"/>
      <c r="M2779" s="17"/>
      <c r="N2779" s="17"/>
      <c r="O2779" s="116"/>
      <c r="P2779" s="117">
        <f>IF(D2779&gt;A_Stammdaten!$B$12,0,SUM(G2779,H2779,J2779,L2779:M2779)-SUM(I2779,K2779,N2779:O2779))</f>
        <v>0</v>
      </c>
      <c r="Q2779" s="17"/>
      <c r="R2779" s="17"/>
      <c r="S2779" s="17"/>
      <c r="T2779" s="17"/>
      <c r="U2779" s="62">
        <f t="shared" si="905"/>
        <v>0</v>
      </c>
      <c r="V2779" s="34"/>
      <c r="W2779" s="34"/>
      <c r="X2779" s="34"/>
      <c r="Y2779" s="34"/>
      <c r="Z2779" s="34"/>
      <c r="AA2779" s="63" t="str">
        <f t="shared" si="906"/>
        <v>-</v>
      </c>
      <c r="AB2779" s="63" t="str">
        <f t="shared" si="907"/>
        <v>-</v>
      </c>
      <c r="AC2779" s="63">
        <f>IF(ISBLANK($C2779),0,VLOOKUP($C2779,Listen!$A$2:$C$45,2,FALSE))</f>
        <v>0</v>
      </c>
      <c r="AD2779" s="63">
        <f>IF(ISBLANK($C2779),0,VLOOKUP($C2779,Listen!$A$2:$C$45,3,FALSE))</f>
        <v>0</v>
      </c>
      <c r="AE2779" s="49">
        <f t="shared" si="908"/>
        <v>0</v>
      </c>
      <c r="AF2779" s="49">
        <f t="shared" si="908"/>
        <v>0</v>
      </c>
      <c r="AG2779" s="49">
        <f>IFERROR(IF(OR($V2779&lt;&gt;"Ja",VLOOKUP($C2779,Listen!$A$2:$F$45,5,0)="Nein",D2779&lt;IF(C2779="LNG Anbindungsanlagen gemäß separater Festlegung",2022,2023)),$AC2779,$AA2779),0)</f>
        <v>0</v>
      </c>
      <c r="AH2779" s="49">
        <f>IFERROR(IF(OR($V2779&lt;&gt;"Ja",VLOOKUP($C2779,Listen!$A$2:$F$45,5,0)="Nein",D2779&lt;IF(C2779="LNG Anbindungsanlagen gemäß separater Festlegung",2022,2023)),$AC2779,$AA2779),0)</f>
        <v>0</v>
      </c>
      <c r="AI2779" s="49">
        <f>IFERROR(IF(OR($W2779&lt;&gt;"Ja",VLOOKUP($C2779,Listen!$A$2:$F$45,6,0)="Nein"),$AC2779,$AB2779),0)</f>
        <v>0</v>
      </c>
      <c r="AJ2779" s="49">
        <f>IFERROR(IF(OR($W2779&lt;&gt;"Ja",VLOOKUP($C2779,Listen!$A$2:$F$45,6,0)="Nein"),$AC2779,$AB2779),0)</f>
        <v>0</v>
      </c>
      <c r="AK2779" s="49">
        <f>IFERROR(IF(OR($W2779&lt;&gt;"Ja",VLOOKUP($C2779,Listen!$A$2:$F$45,6,0)="Nein"),$AC2779,$AB2779),0)</f>
        <v>0</v>
      </c>
      <c r="AL2779" s="51">
        <f t="shared" si="909"/>
        <v>0</v>
      </c>
      <c r="AM2779" s="296">
        <f>IFERROR(IF(VLOOKUP($C2779,Listen!$A$2:$F$45,6,0)="Ja",MAX(BC2779:BD2779),D_SAV!$BC2779),0)</f>
        <v>0</v>
      </c>
      <c r="AN2779" s="51">
        <f t="shared" si="910"/>
        <v>0</v>
      </c>
      <c r="AP2779" s="304">
        <f t="shared" si="911"/>
        <v>0</v>
      </c>
      <c r="AQ2779" s="304">
        <f t="shared" si="912"/>
        <v>0</v>
      </c>
      <c r="AR2779" s="304">
        <f t="shared" si="913"/>
        <v>0</v>
      </c>
      <c r="AS2779" s="304">
        <f t="shared" si="914"/>
        <v>0</v>
      </c>
      <c r="AT2779" s="304">
        <f t="shared" si="915"/>
        <v>0</v>
      </c>
      <c r="AU2779" s="304">
        <f t="shared" si="916"/>
        <v>0</v>
      </c>
      <c r="AV2779" s="304">
        <f t="shared" si="917"/>
        <v>0</v>
      </c>
      <c r="AW2779" s="304">
        <f t="shared" si="918"/>
        <v>0</v>
      </c>
      <c r="AX2779" s="304">
        <f t="shared" si="919"/>
        <v>0</v>
      </c>
      <c r="AY2779" s="304">
        <f t="shared" si="920"/>
        <v>0</v>
      </c>
      <c r="AZ2779" s="304">
        <f t="shared" si="921"/>
        <v>0</v>
      </c>
      <c r="BA2779" s="304">
        <f t="shared" si="922"/>
        <v>0</v>
      </c>
      <c r="BB2779" s="304">
        <f t="shared" si="923"/>
        <v>0</v>
      </c>
      <c r="BC2779" s="304">
        <f t="shared" si="924"/>
        <v>0</v>
      </c>
      <c r="BD2779" s="304">
        <f t="shared" si="925"/>
        <v>0</v>
      </c>
      <c r="BE2779" s="304">
        <f>IFERROR(IF(VLOOKUP($C2779,Listen!$A$2:$F$45,6,0)="Ja",BB2779-MAX(BC2779:BD2779),BB2779-BC2779),0)</f>
        <v>0</v>
      </c>
    </row>
    <row r="2780" spans="1:57" x14ac:dyDescent="0.25">
      <c r="A2780" s="320" t="str">
        <f>IF(AND(D2780&lt;&gt;0,C2780&lt;&gt;0,E2780&lt;&gt;0),IF(B2780&lt;&gt;0,CONCATENATE(B2780,"-AGr",VLOOKUP(C2780,Listen!$A$2:$D$45,4,FALSE),"-",D2780,"-",E2780,),CONCATENATE("AGr",VLOOKUP(C2780,Listen!$A$2:$D$45,4,FALSE),"-",D2780,"-",E2780)),"keine vollständige ID")</f>
        <v>keine vollständige ID</v>
      </c>
      <c r="B2780" s="301"/>
      <c r="C2780" s="287"/>
      <c r="D2780" s="34"/>
      <c r="E2780" s="306"/>
      <c r="F2780" s="116"/>
      <c r="G2780" s="17"/>
      <c r="H2780" s="17"/>
      <c r="I2780" s="17"/>
      <c r="J2780" s="17"/>
      <c r="K2780" s="17"/>
      <c r="L2780" s="17"/>
      <c r="M2780" s="17"/>
      <c r="N2780" s="17"/>
      <c r="O2780" s="116"/>
      <c r="P2780" s="117">
        <f>IF(D2780&gt;A_Stammdaten!$B$12,0,SUM(G2780,H2780,J2780,L2780:M2780)-SUM(I2780,K2780,N2780:O2780))</f>
        <v>0</v>
      </c>
      <c r="Q2780" s="17"/>
      <c r="R2780" s="17"/>
      <c r="S2780" s="17"/>
      <c r="T2780" s="17"/>
      <c r="U2780" s="62">
        <f t="shared" si="905"/>
        <v>0</v>
      </c>
      <c r="V2780" s="34"/>
      <c r="W2780" s="34"/>
      <c r="X2780" s="34"/>
      <c r="Y2780" s="34"/>
      <c r="Z2780" s="34"/>
      <c r="AA2780" s="63" t="str">
        <f t="shared" si="906"/>
        <v>-</v>
      </c>
      <c r="AB2780" s="63" t="str">
        <f t="shared" si="907"/>
        <v>-</v>
      </c>
      <c r="AC2780" s="63">
        <f>IF(ISBLANK($C2780),0,VLOOKUP($C2780,Listen!$A$2:$C$45,2,FALSE))</f>
        <v>0</v>
      </c>
      <c r="AD2780" s="63">
        <f>IF(ISBLANK($C2780),0,VLOOKUP($C2780,Listen!$A$2:$C$45,3,FALSE))</f>
        <v>0</v>
      </c>
      <c r="AE2780" s="49">
        <f t="shared" si="908"/>
        <v>0</v>
      </c>
      <c r="AF2780" s="49">
        <f t="shared" si="908"/>
        <v>0</v>
      </c>
      <c r="AG2780" s="49">
        <f>IFERROR(IF(OR($V2780&lt;&gt;"Ja",VLOOKUP($C2780,Listen!$A$2:$F$45,5,0)="Nein",D2780&lt;IF(C2780="LNG Anbindungsanlagen gemäß separater Festlegung",2022,2023)),$AC2780,$AA2780),0)</f>
        <v>0</v>
      </c>
      <c r="AH2780" s="49">
        <f>IFERROR(IF(OR($V2780&lt;&gt;"Ja",VLOOKUP($C2780,Listen!$A$2:$F$45,5,0)="Nein",D2780&lt;IF(C2780="LNG Anbindungsanlagen gemäß separater Festlegung",2022,2023)),$AC2780,$AA2780),0)</f>
        <v>0</v>
      </c>
      <c r="AI2780" s="49">
        <f>IFERROR(IF(OR($W2780&lt;&gt;"Ja",VLOOKUP($C2780,Listen!$A$2:$F$45,6,0)="Nein"),$AC2780,$AB2780),0)</f>
        <v>0</v>
      </c>
      <c r="AJ2780" s="49">
        <f>IFERROR(IF(OR($W2780&lt;&gt;"Ja",VLOOKUP($C2780,Listen!$A$2:$F$45,6,0)="Nein"),$AC2780,$AB2780),0)</f>
        <v>0</v>
      </c>
      <c r="AK2780" s="49">
        <f>IFERROR(IF(OR($W2780&lt;&gt;"Ja",VLOOKUP($C2780,Listen!$A$2:$F$45,6,0)="Nein"),$AC2780,$AB2780),0)</f>
        <v>0</v>
      </c>
      <c r="AL2780" s="51">
        <f t="shared" si="909"/>
        <v>0</v>
      </c>
      <c r="AM2780" s="296">
        <f>IFERROR(IF(VLOOKUP($C2780,Listen!$A$2:$F$45,6,0)="Ja",MAX(BC2780:BD2780),D_SAV!$BC2780),0)</f>
        <v>0</v>
      </c>
      <c r="AN2780" s="51">
        <f t="shared" si="910"/>
        <v>0</v>
      </c>
      <c r="AP2780" s="304">
        <f t="shared" si="911"/>
        <v>0</v>
      </c>
      <c r="AQ2780" s="304">
        <f t="shared" si="912"/>
        <v>0</v>
      </c>
      <c r="AR2780" s="304">
        <f t="shared" si="913"/>
        <v>0</v>
      </c>
      <c r="AS2780" s="304">
        <f t="shared" si="914"/>
        <v>0</v>
      </c>
      <c r="AT2780" s="304">
        <f t="shared" si="915"/>
        <v>0</v>
      </c>
      <c r="AU2780" s="304">
        <f t="shared" si="916"/>
        <v>0</v>
      </c>
      <c r="AV2780" s="304">
        <f t="shared" si="917"/>
        <v>0</v>
      </c>
      <c r="AW2780" s="304">
        <f t="shared" si="918"/>
        <v>0</v>
      </c>
      <c r="AX2780" s="304">
        <f t="shared" si="919"/>
        <v>0</v>
      </c>
      <c r="AY2780" s="304">
        <f t="shared" si="920"/>
        <v>0</v>
      </c>
      <c r="AZ2780" s="304">
        <f t="shared" si="921"/>
        <v>0</v>
      </c>
      <c r="BA2780" s="304">
        <f t="shared" si="922"/>
        <v>0</v>
      </c>
      <c r="BB2780" s="304">
        <f t="shared" si="923"/>
        <v>0</v>
      </c>
      <c r="BC2780" s="304">
        <f t="shared" si="924"/>
        <v>0</v>
      </c>
      <c r="BD2780" s="304">
        <f t="shared" si="925"/>
        <v>0</v>
      </c>
      <c r="BE2780" s="304">
        <f>IFERROR(IF(VLOOKUP($C2780,Listen!$A$2:$F$45,6,0)="Ja",BB2780-MAX(BC2780:BD2780),BB2780-BC2780),0)</f>
        <v>0</v>
      </c>
    </row>
    <row r="2781" spans="1:57" x14ac:dyDescent="0.25">
      <c r="A2781" s="320" t="str">
        <f>IF(AND(D2781&lt;&gt;0,C2781&lt;&gt;0,E2781&lt;&gt;0),IF(B2781&lt;&gt;0,CONCATENATE(B2781,"-AGr",VLOOKUP(C2781,Listen!$A$2:$D$45,4,FALSE),"-",D2781,"-",E2781,),CONCATENATE("AGr",VLOOKUP(C2781,Listen!$A$2:$D$45,4,FALSE),"-",D2781,"-",E2781)),"keine vollständige ID")</f>
        <v>keine vollständige ID</v>
      </c>
      <c r="B2781" s="301"/>
      <c r="C2781" s="287"/>
      <c r="D2781" s="34"/>
      <c r="E2781" s="306"/>
      <c r="F2781" s="116"/>
      <c r="G2781" s="17"/>
      <c r="H2781" s="17"/>
      <c r="I2781" s="17"/>
      <c r="J2781" s="17"/>
      <c r="K2781" s="17"/>
      <c r="L2781" s="17"/>
      <c r="M2781" s="17"/>
      <c r="N2781" s="17"/>
      <c r="O2781" s="116"/>
      <c r="P2781" s="117">
        <f>IF(D2781&gt;A_Stammdaten!$B$12,0,SUM(G2781,H2781,J2781,L2781:M2781)-SUM(I2781,K2781,N2781:O2781))</f>
        <v>0</v>
      </c>
      <c r="Q2781" s="17"/>
      <c r="R2781" s="17"/>
      <c r="S2781" s="17"/>
      <c r="T2781" s="17"/>
      <c r="U2781" s="62">
        <f t="shared" si="905"/>
        <v>0</v>
      </c>
      <c r="V2781" s="34"/>
      <c r="W2781" s="34"/>
      <c r="X2781" s="34"/>
      <c r="Y2781" s="34"/>
      <c r="Z2781" s="34"/>
      <c r="AA2781" s="63" t="str">
        <f t="shared" si="906"/>
        <v>-</v>
      </c>
      <c r="AB2781" s="63" t="str">
        <f t="shared" si="907"/>
        <v>-</v>
      </c>
      <c r="AC2781" s="63">
        <f>IF(ISBLANK($C2781),0,VLOOKUP($C2781,Listen!$A$2:$C$45,2,FALSE))</f>
        <v>0</v>
      </c>
      <c r="AD2781" s="63">
        <f>IF(ISBLANK($C2781),0,VLOOKUP($C2781,Listen!$A$2:$C$45,3,FALSE))</f>
        <v>0</v>
      </c>
      <c r="AE2781" s="49">
        <f t="shared" si="908"/>
        <v>0</v>
      </c>
      <c r="AF2781" s="49">
        <f t="shared" si="908"/>
        <v>0</v>
      </c>
      <c r="AG2781" s="49">
        <f>IFERROR(IF(OR($V2781&lt;&gt;"Ja",VLOOKUP($C2781,Listen!$A$2:$F$45,5,0)="Nein",D2781&lt;IF(C2781="LNG Anbindungsanlagen gemäß separater Festlegung",2022,2023)),$AC2781,$AA2781),0)</f>
        <v>0</v>
      </c>
      <c r="AH2781" s="49">
        <f>IFERROR(IF(OR($V2781&lt;&gt;"Ja",VLOOKUP($C2781,Listen!$A$2:$F$45,5,0)="Nein",D2781&lt;IF(C2781="LNG Anbindungsanlagen gemäß separater Festlegung",2022,2023)),$AC2781,$AA2781),0)</f>
        <v>0</v>
      </c>
      <c r="AI2781" s="49">
        <f>IFERROR(IF(OR($W2781&lt;&gt;"Ja",VLOOKUP($C2781,Listen!$A$2:$F$45,6,0)="Nein"),$AC2781,$AB2781),0)</f>
        <v>0</v>
      </c>
      <c r="AJ2781" s="49">
        <f>IFERROR(IF(OR($W2781&lt;&gt;"Ja",VLOOKUP($C2781,Listen!$A$2:$F$45,6,0)="Nein"),$AC2781,$AB2781),0)</f>
        <v>0</v>
      </c>
      <c r="AK2781" s="49">
        <f>IFERROR(IF(OR($W2781&lt;&gt;"Ja",VLOOKUP($C2781,Listen!$A$2:$F$45,6,0)="Nein"),$AC2781,$AB2781),0)</f>
        <v>0</v>
      </c>
      <c r="AL2781" s="51">
        <f t="shared" si="909"/>
        <v>0</v>
      </c>
      <c r="AM2781" s="296">
        <f>IFERROR(IF(VLOOKUP($C2781,Listen!$A$2:$F$45,6,0)="Ja",MAX(BC2781:BD2781),D_SAV!$BC2781),0)</f>
        <v>0</v>
      </c>
      <c r="AN2781" s="51">
        <f t="shared" si="910"/>
        <v>0</v>
      </c>
      <c r="AP2781" s="304">
        <f t="shared" si="911"/>
        <v>0</v>
      </c>
      <c r="AQ2781" s="304">
        <f t="shared" si="912"/>
        <v>0</v>
      </c>
      <c r="AR2781" s="304">
        <f t="shared" si="913"/>
        <v>0</v>
      </c>
      <c r="AS2781" s="304">
        <f t="shared" si="914"/>
        <v>0</v>
      </c>
      <c r="AT2781" s="304">
        <f t="shared" si="915"/>
        <v>0</v>
      </c>
      <c r="AU2781" s="304">
        <f t="shared" si="916"/>
        <v>0</v>
      </c>
      <c r="AV2781" s="304">
        <f t="shared" si="917"/>
        <v>0</v>
      </c>
      <c r="AW2781" s="304">
        <f t="shared" si="918"/>
        <v>0</v>
      </c>
      <c r="AX2781" s="304">
        <f t="shared" si="919"/>
        <v>0</v>
      </c>
      <c r="AY2781" s="304">
        <f t="shared" si="920"/>
        <v>0</v>
      </c>
      <c r="AZ2781" s="304">
        <f t="shared" si="921"/>
        <v>0</v>
      </c>
      <c r="BA2781" s="304">
        <f t="shared" si="922"/>
        <v>0</v>
      </c>
      <c r="BB2781" s="304">
        <f t="shared" si="923"/>
        <v>0</v>
      </c>
      <c r="BC2781" s="304">
        <f t="shared" si="924"/>
        <v>0</v>
      </c>
      <c r="BD2781" s="304">
        <f t="shared" si="925"/>
        <v>0</v>
      </c>
      <c r="BE2781" s="304">
        <f>IFERROR(IF(VLOOKUP($C2781,Listen!$A$2:$F$45,6,0)="Ja",BB2781-MAX(BC2781:BD2781),BB2781-BC2781),0)</f>
        <v>0</v>
      </c>
    </row>
    <row r="2782" spans="1:57" x14ac:dyDescent="0.25">
      <c r="A2782" s="320" t="str">
        <f>IF(AND(D2782&lt;&gt;0,C2782&lt;&gt;0,E2782&lt;&gt;0),IF(B2782&lt;&gt;0,CONCATENATE(B2782,"-AGr",VLOOKUP(C2782,Listen!$A$2:$D$45,4,FALSE),"-",D2782,"-",E2782,),CONCATENATE("AGr",VLOOKUP(C2782,Listen!$A$2:$D$45,4,FALSE),"-",D2782,"-",E2782)),"keine vollständige ID")</f>
        <v>keine vollständige ID</v>
      </c>
      <c r="B2782" s="301"/>
      <c r="C2782" s="287"/>
      <c r="D2782" s="34"/>
      <c r="E2782" s="306"/>
      <c r="F2782" s="116"/>
      <c r="G2782" s="17"/>
      <c r="H2782" s="17"/>
      <c r="I2782" s="17"/>
      <c r="J2782" s="17"/>
      <c r="K2782" s="17"/>
      <c r="L2782" s="17"/>
      <c r="M2782" s="17"/>
      <c r="N2782" s="17"/>
      <c r="O2782" s="116"/>
      <c r="P2782" s="117">
        <f>IF(D2782&gt;A_Stammdaten!$B$12,0,SUM(G2782,H2782,J2782,L2782:M2782)-SUM(I2782,K2782,N2782:O2782))</f>
        <v>0</v>
      </c>
      <c r="Q2782" s="17"/>
      <c r="R2782" s="17"/>
      <c r="S2782" s="17"/>
      <c r="T2782" s="17"/>
      <c r="U2782" s="62">
        <f t="shared" si="905"/>
        <v>0</v>
      </c>
      <c r="V2782" s="34"/>
      <c r="W2782" s="34"/>
      <c r="X2782" s="34"/>
      <c r="Y2782" s="34"/>
      <c r="Z2782" s="34"/>
      <c r="AA2782" s="63" t="str">
        <f t="shared" si="906"/>
        <v>-</v>
      </c>
      <c r="AB2782" s="63" t="str">
        <f t="shared" si="907"/>
        <v>-</v>
      </c>
      <c r="AC2782" s="63">
        <f>IF(ISBLANK($C2782),0,VLOOKUP($C2782,Listen!$A$2:$C$45,2,FALSE))</f>
        <v>0</v>
      </c>
      <c r="AD2782" s="63">
        <f>IF(ISBLANK($C2782),0,VLOOKUP($C2782,Listen!$A$2:$C$45,3,FALSE))</f>
        <v>0</v>
      </c>
      <c r="AE2782" s="49">
        <f t="shared" si="908"/>
        <v>0</v>
      </c>
      <c r="AF2782" s="49">
        <f t="shared" si="908"/>
        <v>0</v>
      </c>
      <c r="AG2782" s="49">
        <f>IFERROR(IF(OR($V2782&lt;&gt;"Ja",VLOOKUP($C2782,Listen!$A$2:$F$45,5,0)="Nein",D2782&lt;IF(C2782="LNG Anbindungsanlagen gemäß separater Festlegung",2022,2023)),$AC2782,$AA2782),0)</f>
        <v>0</v>
      </c>
      <c r="AH2782" s="49">
        <f>IFERROR(IF(OR($V2782&lt;&gt;"Ja",VLOOKUP($C2782,Listen!$A$2:$F$45,5,0)="Nein",D2782&lt;IF(C2782="LNG Anbindungsanlagen gemäß separater Festlegung",2022,2023)),$AC2782,$AA2782),0)</f>
        <v>0</v>
      </c>
      <c r="AI2782" s="49">
        <f>IFERROR(IF(OR($W2782&lt;&gt;"Ja",VLOOKUP($C2782,Listen!$A$2:$F$45,6,0)="Nein"),$AC2782,$AB2782),0)</f>
        <v>0</v>
      </c>
      <c r="AJ2782" s="49">
        <f>IFERROR(IF(OR($W2782&lt;&gt;"Ja",VLOOKUP($C2782,Listen!$A$2:$F$45,6,0)="Nein"),$AC2782,$AB2782),0)</f>
        <v>0</v>
      </c>
      <c r="AK2782" s="49">
        <f>IFERROR(IF(OR($W2782&lt;&gt;"Ja",VLOOKUP($C2782,Listen!$A$2:$F$45,6,0)="Nein"),$AC2782,$AB2782),0)</f>
        <v>0</v>
      </c>
      <c r="AL2782" s="51">
        <f t="shared" si="909"/>
        <v>0</v>
      </c>
      <c r="AM2782" s="296">
        <f>IFERROR(IF(VLOOKUP($C2782,Listen!$A$2:$F$45,6,0)="Ja",MAX(BC2782:BD2782),D_SAV!$BC2782),0)</f>
        <v>0</v>
      </c>
      <c r="AN2782" s="51">
        <f t="shared" si="910"/>
        <v>0</v>
      </c>
      <c r="AP2782" s="304">
        <f t="shared" si="911"/>
        <v>0</v>
      </c>
      <c r="AQ2782" s="304">
        <f t="shared" si="912"/>
        <v>0</v>
      </c>
      <c r="AR2782" s="304">
        <f t="shared" si="913"/>
        <v>0</v>
      </c>
      <c r="AS2782" s="304">
        <f t="shared" si="914"/>
        <v>0</v>
      </c>
      <c r="AT2782" s="304">
        <f t="shared" si="915"/>
        <v>0</v>
      </c>
      <c r="AU2782" s="304">
        <f t="shared" si="916"/>
        <v>0</v>
      </c>
      <c r="AV2782" s="304">
        <f t="shared" si="917"/>
        <v>0</v>
      </c>
      <c r="AW2782" s="304">
        <f t="shared" si="918"/>
        <v>0</v>
      </c>
      <c r="AX2782" s="304">
        <f t="shared" si="919"/>
        <v>0</v>
      </c>
      <c r="AY2782" s="304">
        <f t="shared" si="920"/>
        <v>0</v>
      </c>
      <c r="AZ2782" s="304">
        <f t="shared" si="921"/>
        <v>0</v>
      </c>
      <c r="BA2782" s="304">
        <f t="shared" si="922"/>
        <v>0</v>
      </c>
      <c r="BB2782" s="304">
        <f t="shared" si="923"/>
        <v>0</v>
      </c>
      <c r="BC2782" s="304">
        <f t="shared" si="924"/>
        <v>0</v>
      </c>
      <c r="BD2782" s="304">
        <f t="shared" si="925"/>
        <v>0</v>
      </c>
      <c r="BE2782" s="304">
        <f>IFERROR(IF(VLOOKUP($C2782,Listen!$A$2:$F$45,6,0)="Ja",BB2782-MAX(BC2782:BD2782),BB2782-BC2782),0)</f>
        <v>0</v>
      </c>
    </row>
    <row r="2783" spans="1:57" x14ac:dyDescent="0.25">
      <c r="A2783" s="320" t="str">
        <f>IF(AND(D2783&lt;&gt;0,C2783&lt;&gt;0,E2783&lt;&gt;0),IF(B2783&lt;&gt;0,CONCATENATE(B2783,"-AGr",VLOOKUP(C2783,Listen!$A$2:$D$45,4,FALSE),"-",D2783,"-",E2783,),CONCATENATE("AGr",VLOOKUP(C2783,Listen!$A$2:$D$45,4,FALSE),"-",D2783,"-",E2783)),"keine vollständige ID")</f>
        <v>keine vollständige ID</v>
      </c>
      <c r="B2783" s="301"/>
      <c r="C2783" s="287"/>
      <c r="D2783" s="34"/>
      <c r="E2783" s="306"/>
      <c r="F2783" s="116"/>
      <c r="G2783" s="17"/>
      <c r="H2783" s="17"/>
      <c r="I2783" s="17"/>
      <c r="J2783" s="17"/>
      <c r="K2783" s="17"/>
      <c r="L2783" s="17"/>
      <c r="M2783" s="17"/>
      <c r="N2783" s="17"/>
      <c r="O2783" s="116"/>
      <c r="P2783" s="117">
        <f>IF(D2783&gt;A_Stammdaten!$B$12,0,SUM(G2783,H2783,J2783,L2783:M2783)-SUM(I2783,K2783,N2783:O2783))</f>
        <v>0</v>
      </c>
      <c r="Q2783" s="17"/>
      <c r="R2783" s="17"/>
      <c r="S2783" s="17"/>
      <c r="T2783" s="17"/>
      <c r="U2783" s="62">
        <f t="shared" si="905"/>
        <v>0</v>
      </c>
      <c r="V2783" s="34"/>
      <c r="W2783" s="34"/>
      <c r="X2783" s="34"/>
      <c r="Y2783" s="34"/>
      <c r="Z2783" s="34"/>
      <c r="AA2783" s="63" t="str">
        <f t="shared" si="906"/>
        <v>-</v>
      </c>
      <c r="AB2783" s="63" t="str">
        <f t="shared" si="907"/>
        <v>-</v>
      </c>
      <c r="AC2783" s="63">
        <f>IF(ISBLANK($C2783),0,VLOOKUP($C2783,Listen!$A$2:$C$45,2,FALSE))</f>
        <v>0</v>
      </c>
      <c r="AD2783" s="63">
        <f>IF(ISBLANK($C2783),0,VLOOKUP($C2783,Listen!$A$2:$C$45,3,FALSE))</f>
        <v>0</v>
      </c>
      <c r="AE2783" s="49">
        <f t="shared" si="908"/>
        <v>0</v>
      </c>
      <c r="AF2783" s="49">
        <f t="shared" si="908"/>
        <v>0</v>
      </c>
      <c r="AG2783" s="49">
        <f>IFERROR(IF(OR($V2783&lt;&gt;"Ja",VLOOKUP($C2783,Listen!$A$2:$F$45,5,0)="Nein",D2783&lt;IF(C2783="LNG Anbindungsanlagen gemäß separater Festlegung",2022,2023)),$AC2783,$AA2783),0)</f>
        <v>0</v>
      </c>
      <c r="AH2783" s="49">
        <f>IFERROR(IF(OR($V2783&lt;&gt;"Ja",VLOOKUP($C2783,Listen!$A$2:$F$45,5,0)="Nein",D2783&lt;IF(C2783="LNG Anbindungsanlagen gemäß separater Festlegung",2022,2023)),$AC2783,$AA2783),0)</f>
        <v>0</v>
      </c>
      <c r="AI2783" s="49">
        <f>IFERROR(IF(OR($W2783&lt;&gt;"Ja",VLOOKUP($C2783,Listen!$A$2:$F$45,6,0)="Nein"),$AC2783,$AB2783),0)</f>
        <v>0</v>
      </c>
      <c r="AJ2783" s="49">
        <f>IFERROR(IF(OR($W2783&lt;&gt;"Ja",VLOOKUP($C2783,Listen!$A$2:$F$45,6,0)="Nein"),$AC2783,$AB2783),0)</f>
        <v>0</v>
      </c>
      <c r="AK2783" s="49">
        <f>IFERROR(IF(OR($W2783&lt;&gt;"Ja",VLOOKUP($C2783,Listen!$A$2:$F$45,6,0)="Nein"),$AC2783,$AB2783),0)</f>
        <v>0</v>
      </c>
      <c r="AL2783" s="51">
        <f t="shared" si="909"/>
        <v>0</v>
      </c>
      <c r="AM2783" s="296">
        <f>IFERROR(IF(VLOOKUP($C2783,Listen!$A$2:$F$45,6,0)="Ja",MAX(BC2783:BD2783),D_SAV!$BC2783),0)</f>
        <v>0</v>
      </c>
      <c r="AN2783" s="51">
        <f t="shared" si="910"/>
        <v>0</v>
      </c>
      <c r="AP2783" s="304">
        <f t="shared" si="911"/>
        <v>0</v>
      </c>
      <c r="AQ2783" s="304">
        <f t="shared" si="912"/>
        <v>0</v>
      </c>
      <c r="AR2783" s="304">
        <f t="shared" si="913"/>
        <v>0</v>
      </c>
      <c r="AS2783" s="304">
        <f t="shared" si="914"/>
        <v>0</v>
      </c>
      <c r="AT2783" s="304">
        <f t="shared" si="915"/>
        <v>0</v>
      </c>
      <c r="AU2783" s="304">
        <f t="shared" si="916"/>
        <v>0</v>
      </c>
      <c r="AV2783" s="304">
        <f t="shared" si="917"/>
        <v>0</v>
      </c>
      <c r="AW2783" s="304">
        <f t="shared" si="918"/>
        <v>0</v>
      </c>
      <c r="AX2783" s="304">
        <f t="shared" si="919"/>
        <v>0</v>
      </c>
      <c r="AY2783" s="304">
        <f t="shared" si="920"/>
        <v>0</v>
      </c>
      <c r="AZ2783" s="304">
        <f t="shared" si="921"/>
        <v>0</v>
      </c>
      <c r="BA2783" s="304">
        <f t="shared" si="922"/>
        <v>0</v>
      </c>
      <c r="BB2783" s="304">
        <f t="shared" si="923"/>
        <v>0</v>
      </c>
      <c r="BC2783" s="304">
        <f t="shared" si="924"/>
        <v>0</v>
      </c>
      <c r="BD2783" s="304">
        <f t="shared" si="925"/>
        <v>0</v>
      </c>
      <c r="BE2783" s="304">
        <f>IFERROR(IF(VLOOKUP($C2783,Listen!$A$2:$F$45,6,0)="Ja",BB2783-MAX(BC2783:BD2783),BB2783-BC2783),0)</f>
        <v>0</v>
      </c>
    </row>
    <row r="2784" spans="1:57" x14ac:dyDescent="0.25">
      <c r="A2784" s="320" t="str">
        <f>IF(AND(D2784&lt;&gt;0,C2784&lt;&gt;0,E2784&lt;&gt;0),IF(B2784&lt;&gt;0,CONCATENATE(B2784,"-AGr",VLOOKUP(C2784,Listen!$A$2:$D$45,4,FALSE),"-",D2784,"-",E2784,),CONCATENATE("AGr",VLOOKUP(C2784,Listen!$A$2:$D$45,4,FALSE),"-",D2784,"-",E2784)),"keine vollständige ID")</f>
        <v>keine vollständige ID</v>
      </c>
      <c r="B2784" s="301"/>
      <c r="C2784" s="287"/>
      <c r="D2784" s="34"/>
      <c r="E2784" s="306"/>
      <c r="F2784" s="116"/>
      <c r="G2784" s="17"/>
      <c r="H2784" s="17"/>
      <c r="I2784" s="17"/>
      <c r="J2784" s="17"/>
      <c r="K2784" s="17"/>
      <c r="L2784" s="17"/>
      <c r="M2784" s="17"/>
      <c r="N2784" s="17"/>
      <c r="O2784" s="116"/>
      <c r="P2784" s="117">
        <f>IF(D2784&gt;A_Stammdaten!$B$12,0,SUM(G2784,H2784,J2784,L2784:M2784)-SUM(I2784,K2784,N2784:O2784))</f>
        <v>0</v>
      </c>
      <c r="Q2784" s="17"/>
      <c r="R2784" s="17"/>
      <c r="S2784" s="17"/>
      <c r="T2784" s="17"/>
      <c r="U2784" s="62">
        <f t="shared" si="905"/>
        <v>0</v>
      </c>
      <c r="V2784" s="34"/>
      <c r="W2784" s="34"/>
      <c r="X2784" s="34"/>
      <c r="Y2784" s="34"/>
      <c r="Z2784" s="34"/>
      <c r="AA2784" s="63" t="str">
        <f t="shared" si="906"/>
        <v>-</v>
      </c>
      <c r="AB2784" s="63" t="str">
        <f t="shared" si="907"/>
        <v>-</v>
      </c>
      <c r="AC2784" s="63">
        <f>IF(ISBLANK($C2784),0,VLOOKUP($C2784,Listen!$A$2:$C$45,2,FALSE))</f>
        <v>0</v>
      </c>
      <c r="AD2784" s="63">
        <f>IF(ISBLANK($C2784),0,VLOOKUP($C2784,Listen!$A$2:$C$45,3,FALSE))</f>
        <v>0</v>
      </c>
      <c r="AE2784" s="49">
        <f t="shared" si="908"/>
        <v>0</v>
      </c>
      <c r="AF2784" s="49">
        <f t="shared" si="908"/>
        <v>0</v>
      </c>
      <c r="AG2784" s="49">
        <f>IFERROR(IF(OR($V2784&lt;&gt;"Ja",VLOOKUP($C2784,Listen!$A$2:$F$45,5,0)="Nein",D2784&lt;IF(C2784="LNG Anbindungsanlagen gemäß separater Festlegung",2022,2023)),$AC2784,$AA2784),0)</f>
        <v>0</v>
      </c>
      <c r="AH2784" s="49">
        <f>IFERROR(IF(OR($V2784&lt;&gt;"Ja",VLOOKUP($C2784,Listen!$A$2:$F$45,5,0)="Nein",D2784&lt;IF(C2784="LNG Anbindungsanlagen gemäß separater Festlegung",2022,2023)),$AC2784,$AA2784),0)</f>
        <v>0</v>
      </c>
      <c r="AI2784" s="49">
        <f>IFERROR(IF(OR($W2784&lt;&gt;"Ja",VLOOKUP($C2784,Listen!$A$2:$F$45,6,0)="Nein"),$AC2784,$AB2784),0)</f>
        <v>0</v>
      </c>
      <c r="AJ2784" s="49">
        <f>IFERROR(IF(OR($W2784&lt;&gt;"Ja",VLOOKUP($C2784,Listen!$A$2:$F$45,6,0)="Nein"),$AC2784,$AB2784),0)</f>
        <v>0</v>
      </c>
      <c r="AK2784" s="49">
        <f>IFERROR(IF(OR($W2784&lt;&gt;"Ja",VLOOKUP($C2784,Listen!$A$2:$F$45,6,0)="Nein"),$AC2784,$AB2784),0)</f>
        <v>0</v>
      </c>
      <c r="AL2784" s="51">
        <f t="shared" si="909"/>
        <v>0</v>
      </c>
      <c r="AM2784" s="296">
        <f>IFERROR(IF(VLOOKUP($C2784,Listen!$A$2:$F$45,6,0)="Ja",MAX(BC2784:BD2784),D_SAV!$BC2784),0)</f>
        <v>0</v>
      </c>
      <c r="AN2784" s="51">
        <f t="shared" si="910"/>
        <v>0</v>
      </c>
      <c r="AP2784" s="304">
        <f t="shared" si="911"/>
        <v>0</v>
      </c>
      <c r="AQ2784" s="304">
        <f t="shared" si="912"/>
        <v>0</v>
      </c>
      <c r="AR2784" s="304">
        <f t="shared" si="913"/>
        <v>0</v>
      </c>
      <c r="AS2784" s="304">
        <f t="shared" si="914"/>
        <v>0</v>
      </c>
      <c r="AT2784" s="304">
        <f t="shared" si="915"/>
        <v>0</v>
      </c>
      <c r="AU2784" s="304">
        <f t="shared" si="916"/>
        <v>0</v>
      </c>
      <c r="AV2784" s="304">
        <f t="shared" si="917"/>
        <v>0</v>
      </c>
      <c r="AW2784" s="304">
        <f t="shared" si="918"/>
        <v>0</v>
      </c>
      <c r="AX2784" s="304">
        <f t="shared" si="919"/>
        <v>0</v>
      </c>
      <c r="AY2784" s="304">
        <f t="shared" si="920"/>
        <v>0</v>
      </c>
      <c r="AZ2784" s="304">
        <f t="shared" si="921"/>
        <v>0</v>
      </c>
      <c r="BA2784" s="304">
        <f t="shared" si="922"/>
        <v>0</v>
      </c>
      <c r="BB2784" s="304">
        <f t="shared" si="923"/>
        <v>0</v>
      </c>
      <c r="BC2784" s="304">
        <f t="shared" si="924"/>
        <v>0</v>
      </c>
      <c r="BD2784" s="304">
        <f t="shared" si="925"/>
        <v>0</v>
      </c>
      <c r="BE2784" s="304">
        <f>IFERROR(IF(VLOOKUP($C2784,Listen!$A$2:$F$45,6,0)="Ja",BB2784-MAX(BC2784:BD2784),BB2784-BC2784),0)</f>
        <v>0</v>
      </c>
    </row>
    <row r="2785" spans="1:57" x14ac:dyDescent="0.25">
      <c r="A2785" s="320" t="str">
        <f>IF(AND(D2785&lt;&gt;0,C2785&lt;&gt;0,E2785&lt;&gt;0),IF(B2785&lt;&gt;0,CONCATENATE(B2785,"-AGr",VLOOKUP(C2785,Listen!$A$2:$D$45,4,FALSE),"-",D2785,"-",E2785,),CONCATENATE("AGr",VLOOKUP(C2785,Listen!$A$2:$D$45,4,FALSE),"-",D2785,"-",E2785)),"keine vollständige ID")</f>
        <v>keine vollständige ID</v>
      </c>
      <c r="B2785" s="301"/>
      <c r="C2785" s="287"/>
      <c r="D2785" s="34"/>
      <c r="E2785" s="306"/>
      <c r="F2785" s="116"/>
      <c r="G2785" s="17"/>
      <c r="H2785" s="17"/>
      <c r="I2785" s="17"/>
      <c r="J2785" s="17"/>
      <c r="K2785" s="17"/>
      <c r="L2785" s="17"/>
      <c r="M2785" s="17"/>
      <c r="N2785" s="17"/>
      <c r="O2785" s="116"/>
      <c r="P2785" s="117">
        <f>IF(D2785&gt;A_Stammdaten!$B$12,0,SUM(G2785,H2785,J2785,L2785:M2785)-SUM(I2785,K2785,N2785:O2785))</f>
        <v>0</v>
      </c>
      <c r="Q2785" s="17"/>
      <c r="R2785" s="17"/>
      <c r="S2785" s="17"/>
      <c r="T2785" s="17"/>
      <c r="U2785" s="62">
        <f t="shared" si="905"/>
        <v>0</v>
      </c>
      <c r="V2785" s="34"/>
      <c r="W2785" s="34"/>
      <c r="X2785" s="34"/>
      <c r="Y2785" s="34"/>
      <c r="Z2785" s="34"/>
      <c r="AA2785" s="63" t="str">
        <f t="shared" si="906"/>
        <v>-</v>
      </c>
      <c r="AB2785" s="63" t="str">
        <f t="shared" si="907"/>
        <v>-</v>
      </c>
      <c r="AC2785" s="63">
        <f>IF(ISBLANK($C2785),0,VLOOKUP($C2785,Listen!$A$2:$C$45,2,FALSE))</f>
        <v>0</v>
      </c>
      <c r="AD2785" s="63">
        <f>IF(ISBLANK($C2785),0,VLOOKUP($C2785,Listen!$A$2:$C$45,3,FALSE))</f>
        <v>0</v>
      </c>
      <c r="AE2785" s="49">
        <f t="shared" si="908"/>
        <v>0</v>
      </c>
      <c r="AF2785" s="49">
        <f t="shared" si="908"/>
        <v>0</v>
      </c>
      <c r="AG2785" s="49">
        <f>IFERROR(IF(OR($V2785&lt;&gt;"Ja",VLOOKUP($C2785,Listen!$A$2:$F$45,5,0)="Nein",D2785&lt;IF(C2785="LNG Anbindungsanlagen gemäß separater Festlegung",2022,2023)),$AC2785,$AA2785),0)</f>
        <v>0</v>
      </c>
      <c r="AH2785" s="49">
        <f>IFERROR(IF(OR($V2785&lt;&gt;"Ja",VLOOKUP($C2785,Listen!$A$2:$F$45,5,0)="Nein",D2785&lt;IF(C2785="LNG Anbindungsanlagen gemäß separater Festlegung",2022,2023)),$AC2785,$AA2785),0)</f>
        <v>0</v>
      </c>
      <c r="AI2785" s="49">
        <f>IFERROR(IF(OR($W2785&lt;&gt;"Ja",VLOOKUP($C2785,Listen!$A$2:$F$45,6,0)="Nein"),$AC2785,$AB2785),0)</f>
        <v>0</v>
      </c>
      <c r="AJ2785" s="49">
        <f>IFERROR(IF(OR($W2785&lt;&gt;"Ja",VLOOKUP($C2785,Listen!$A$2:$F$45,6,0)="Nein"),$AC2785,$AB2785),0)</f>
        <v>0</v>
      </c>
      <c r="AK2785" s="49">
        <f>IFERROR(IF(OR($W2785&lt;&gt;"Ja",VLOOKUP($C2785,Listen!$A$2:$F$45,6,0)="Nein"),$AC2785,$AB2785),0)</f>
        <v>0</v>
      </c>
      <c r="AL2785" s="51">
        <f t="shared" si="909"/>
        <v>0</v>
      </c>
      <c r="AM2785" s="296">
        <f>IFERROR(IF(VLOOKUP($C2785,Listen!$A$2:$F$45,6,0)="Ja",MAX(BC2785:BD2785),D_SAV!$BC2785),0)</f>
        <v>0</v>
      </c>
      <c r="AN2785" s="51">
        <f t="shared" si="910"/>
        <v>0</v>
      </c>
      <c r="AP2785" s="304">
        <f t="shared" si="911"/>
        <v>0</v>
      </c>
      <c r="AQ2785" s="304">
        <f t="shared" si="912"/>
        <v>0</v>
      </c>
      <c r="AR2785" s="304">
        <f t="shared" si="913"/>
        <v>0</v>
      </c>
      <c r="AS2785" s="304">
        <f t="shared" si="914"/>
        <v>0</v>
      </c>
      <c r="AT2785" s="304">
        <f t="shared" si="915"/>
        <v>0</v>
      </c>
      <c r="AU2785" s="304">
        <f t="shared" si="916"/>
        <v>0</v>
      </c>
      <c r="AV2785" s="304">
        <f t="shared" si="917"/>
        <v>0</v>
      </c>
      <c r="AW2785" s="304">
        <f t="shared" si="918"/>
        <v>0</v>
      </c>
      <c r="AX2785" s="304">
        <f t="shared" si="919"/>
        <v>0</v>
      </c>
      <c r="AY2785" s="304">
        <f t="shared" si="920"/>
        <v>0</v>
      </c>
      <c r="AZ2785" s="304">
        <f t="shared" si="921"/>
        <v>0</v>
      </c>
      <c r="BA2785" s="304">
        <f t="shared" si="922"/>
        <v>0</v>
      </c>
      <c r="BB2785" s="304">
        <f t="shared" si="923"/>
        <v>0</v>
      </c>
      <c r="BC2785" s="304">
        <f t="shared" si="924"/>
        <v>0</v>
      </c>
      <c r="BD2785" s="304">
        <f t="shared" si="925"/>
        <v>0</v>
      </c>
      <c r="BE2785" s="304">
        <f>IFERROR(IF(VLOOKUP($C2785,Listen!$A$2:$F$45,6,0)="Ja",BB2785-MAX(BC2785:BD2785),BB2785-BC2785),0)</f>
        <v>0</v>
      </c>
    </row>
    <row r="2786" spans="1:57" x14ac:dyDescent="0.25">
      <c r="A2786" s="320" t="str">
        <f>IF(AND(D2786&lt;&gt;0,C2786&lt;&gt;0,E2786&lt;&gt;0),IF(B2786&lt;&gt;0,CONCATENATE(B2786,"-AGr",VLOOKUP(C2786,Listen!$A$2:$D$45,4,FALSE),"-",D2786,"-",E2786,),CONCATENATE("AGr",VLOOKUP(C2786,Listen!$A$2:$D$45,4,FALSE),"-",D2786,"-",E2786)),"keine vollständige ID")</f>
        <v>keine vollständige ID</v>
      </c>
      <c r="B2786" s="301"/>
      <c r="C2786" s="287"/>
      <c r="D2786" s="34"/>
      <c r="E2786" s="306"/>
      <c r="F2786" s="116"/>
      <c r="G2786" s="17"/>
      <c r="H2786" s="17"/>
      <c r="I2786" s="17"/>
      <c r="J2786" s="17"/>
      <c r="K2786" s="17"/>
      <c r="L2786" s="17"/>
      <c r="M2786" s="17"/>
      <c r="N2786" s="17"/>
      <c r="O2786" s="116"/>
      <c r="P2786" s="117">
        <f>IF(D2786&gt;A_Stammdaten!$B$12,0,SUM(G2786,H2786,J2786,L2786:M2786)-SUM(I2786,K2786,N2786:O2786))</f>
        <v>0</v>
      </c>
      <c r="Q2786" s="17"/>
      <c r="R2786" s="17"/>
      <c r="S2786" s="17"/>
      <c r="T2786" s="17"/>
      <c r="U2786" s="62">
        <f t="shared" si="905"/>
        <v>0</v>
      </c>
      <c r="V2786" s="34"/>
      <c r="W2786" s="34"/>
      <c r="X2786" s="34"/>
      <c r="Y2786" s="34"/>
      <c r="Z2786" s="34"/>
      <c r="AA2786" s="63" t="str">
        <f t="shared" si="906"/>
        <v>-</v>
      </c>
      <c r="AB2786" s="63" t="str">
        <f t="shared" si="907"/>
        <v>-</v>
      </c>
      <c r="AC2786" s="63">
        <f>IF(ISBLANK($C2786),0,VLOOKUP($C2786,Listen!$A$2:$C$45,2,FALSE))</f>
        <v>0</v>
      </c>
      <c r="AD2786" s="63">
        <f>IF(ISBLANK($C2786),0,VLOOKUP($C2786,Listen!$A$2:$C$45,3,FALSE))</f>
        <v>0</v>
      </c>
      <c r="AE2786" s="49">
        <f t="shared" si="908"/>
        <v>0</v>
      </c>
      <c r="AF2786" s="49">
        <f t="shared" si="908"/>
        <v>0</v>
      </c>
      <c r="AG2786" s="49">
        <f>IFERROR(IF(OR($V2786&lt;&gt;"Ja",VLOOKUP($C2786,Listen!$A$2:$F$45,5,0)="Nein",D2786&lt;IF(C2786="LNG Anbindungsanlagen gemäß separater Festlegung",2022,2023)),$AC2786,$AA2786),0)</f>
        <v>0</v>
      </c>
      <c r="AH2786" s="49">
        <f>IFERROR(IF(OR($V2786&lt;&gt;"Ja",VLOOKUP($C2786,Listen!$A$2:$F$45,5,0)="Nein",D2786&lt;IF(C2786="LNG Anbindungsanlagen gemäß separater Festlegung",2022,2023)),$AC2786,$AA2786),0)</f>
        <v>0</v>
      </c>
      <c r="AI2786" s="49">
        <f>IFERROR(IF(OR($W2786&lt;&gt;"Ja",VLOOKUP($C2786,Listen!$A$2:$F$45,6,0)="Nein"),$AC2786,$AB2786),0)</f>
        <v>0</v>
      </c>
      <c r="AJ2786" s="49">
        <f>IFERROR(IF(OR($W2786&lt;&gt;"Ja",VLOOKUP($C2786,Listen!$A$2:$F$45,6,0)="Nein"),$AC2786,$AB2786),0)</f>
        <v>0</v>
      </c>
      <c r="AK2786" s="49">
        <f>IFERROR(IF(OR($W2786&lt;&gt;"Ja",VLOOKUP($C2786,Listen!$A$2:$F$45,6,0)="Nein"),$AC2786,$AB2786),0)</f>
        <v>0</v>
      </c>
      <c r="AL2786" s="51">
        <f t="shared" si="909"/>
        <v>0</v>
      </c>
      <c r="AM2786" s="296">
        <f>IFERROR(IF(VLOOKUP($C2786,Listen!$A$2:$F$45,6,0)="Ja",MAX(BC2786:BD2786),D_SAV!$BC2786),0)</f>
        <v>0</v>
      </c>
      <c r="AN2786" s="51">
        <f t="shared" si="910"/>
        <v>0</v>
      </c>
      <c r="AP2786" s="304">
        <f t="shared" si="911"/>
        <v>0</v>
      </c>
      <c r="AQ2786" s="304">
        <f t="shared" si="912"/>
        <v>0</v>
      </c>
      <c r="AR2786" s="304">
        <f t="shared" si="913"/>
        <v>0</v>
      </c>
      <c r="AS2786" s="304">
        <f t="shared" si="914"/>
        <v>0</v>
      </c>
      <c r="AT2786" s="304">
        <f t="shared" si="915"/>
        <v>0</v>
      </c>
      <c r="AU2786" s="304">
        <f t="shared" si="916"/>
        <v>0</v>
      </c>
      <c r="AV2786" s="304">
        <f t="shared" si="917"/>
        <v>0</v>
      </c>
      <c r="AW2786" s="304">
        <f t="shared" si="918"/>
        <v>0</v>
      </c>
      <c r="AX2786" s="304">
        <f t="shared" si="919"/>
        <v>0</v>
      </c>
      <c r="AY2786" s="304">
        <f t="shared" si="920"/>
        <v>0</v>
      </c>
      <c r="AZ2786" s="304">
        <f t="shared" si="921"/>
        <v>0</v>
      </c>
      <c r="BA2786" s="304">
        <f t="shared" si="922"/>
        <v>0</v>
      </c>
      <c r="BB2786" s="304">
        <f t="shared" si="923"/>
        <v>0</v>
      </c>
      <c r="BC2786" s="304">
        <f t="shared" si="924"/>
        <v>0</v>
      </c>
      <c r="BD2786" s="304">
        <f t="shared" si="925"/>
        <v>0</v>
      </c>
      <c r="BE2786" s="304">
        <f>IFERROR(IF(VLOOKUP($C2786,Listen!$A$2:$F$45,6,0)="Ja",BB2786-MAX(BC2786:BD2786),BB2786-BC2786),0)</f>
        <v>0</v>
      </c>
    </row>
    <row r="2787" spans="1:57" x14ac:dyDescent="0.25">
      <c r="A2787" s="320" t="str">
        <f>IF(AND(D2787&lt;&gt;0,C2787&lt;&gt;0,E2787&lt;&gt;0),IF(B2787&lt;&gt;0,CONCATENATE(B2787,"-AGr",VLOOKUP(C2787,Listen!$A$2:$D$45,4,FALSE),"-",D2787,"-",E2787,),CONCATENATE("AGr",VLOOKUP(C2787,Listen!$A$2:$D$45,4,FALSE),"-",D2787,"-",E2787)),"keine vollständige ID")</f>
        <v>keine vollständige ID</v>
      </c>
      <c r="B2787" s="301"/>
      <c r="C2787" s="287"/>
      <c r="D2787" s="34"/>
      <c r="E2787" s="306"/>
      <c r="F2787" s="116"/>
      <c r="G2787" s="17"/>
      <c r="H2787" s="17"/>
      <c r="I2787" s="17"/>
      <c r="J2787" s="17"/>
      <c r="K2787" s="17"/>
      <c r="L2787" s="17"/>
      <c r="M2787" s="17"/>
      <c r="N2787" s="17"/>
      <c r="O2787" s="116"/>
      <c r="P2787" s="117">
        <f>IF(D2787&gt;A_Stammdaten!$B$12,0,SUM(G2787,H2787,J2787,L2787:M2787)-SUM(I2787,K2787,N2787:O2787))</f>
        <v>0</v>
      </c>
      <c r="Q2787" s="17"/>
      <c r="R2787" s="17"/>
      <c r="S2787" s="17"/>
      <c r="T2787" s="17"/>
      <c r="U2787" s="62">
        <f t="shared" si="905"/>
        <v>0</v>
      </c>
      <c r="V2787" s="34"/>
      <c r="W2787" s="34"/>
      <c r="X2787" s="34"/>
      <c r="Y2787" s="34"/>
      <c r="Z2787" s="34"/>
      <c r="AA2787" s="63" t="str">
        <f t="shared" si="906"/>
        <v>-</v>
      </c>
      <c r="AB2787" s="63" t="str">
        <f t="shared" si="907"/>
        <v>-</v>
      </c>
      <c r="AC2787" s="63">
        <f>IF(ISBLANK($C2787),0,VLOOKUP($C2787,Listen!$A$2:$C$45,2,FALSE))</f>
        <v>0</v>
      </c>
      <c r="AD2787" s="63">
        <f>IF(ISBLANK($C2787),0,VLOOKUP($C2787,Listen!$A$2:$C$45,3,FALSE))</f>
        <v>0</v>
      </c>
      <c r="AE2787" s="49">
        <f t="shared" si="908"/>
        <v>0</v>
      </c>
      <c r="AF2787" s="49">
        <f t="shared" si="908"/>
        <v>0</v>
      </c>
      <c r="AG2787" s="49">
        <f>IFERROR(IF(OR($V2787&lt;&gt;"Ja",VLOOKUP($C2787,Listen!$A$2:$F$45,5,0)="Nein",D2787&lt;IF(C2787="LNG Anbindungsanlagen gemäß separater Festlegung",2022,2023)),$AC2787,$AA2787),0)</f>
        <v>0</v>
      </c>
      <c r="AH2787" s="49">
        <f>IFERROR(IF(OR($V2787&lt;&gt;"Ja",VLOOKUP($C2787,Listen!$A$2:$F$45,5,0)="Nein",D2787&lt;IF(C2787="LNG Anbindungsanlagen gemäß separater Festlegung",2022,2023)),$AC2787,$AA2787),0)</f>
        <v>0</v>
      </c>
      <c r="AI2787" s="49">
        <f>IFERROR(IF(OR($W2787&lt;&gt;"Ja",VLOOKUP($C2787,Listen!$A$2:$F$45,6,0)="Nein"),$AC2787,$AB2787),0)</f>
        <v>0</v>
      </c>
      <c r="AJ2787" s="49">
        <f>IFERROR(IF(OR($W2787&lt;&gt;"Ja",VLOOKUP($C2787,Listen!$A$2:$F$45,6,0)="Nein"),$AC2787,$AB2787),0)</f>
        <v>0</v>
      </c>
      <c r="AK2787" s="49">
        <f>IFERROR(IF(OR($W2787&lt;&gt;"Ja",VLOOKUP($C2787,Listen!$A$2:$F$45,6,0)="Nein"),$AC2787,$AB2787),0)</f>
        <v>0</v>
      </c>
      <c r="AL2787" s="51">
        <f t="shared" si="909"/>
        <v>0</v>
      </c>
      <c r="AM2787" s="296">
        <f>IFERROR(IF(VLOOKUP($C2787,Listen!$A$2:$F$45,6,0)="Ja",MAX(BC2787:BD2787),D_SAV!$BC2787),0)</f>
        <v>0</v>
      </c>
      <c r="AN2787" s="51">
        <f t="shared" si="910"/>
        <v>0</v>
      </c>
      <c r="AP2787" s="304">
        <f t="shared" si="911"/>
        <v>0</v>
      </c>
      <c r="AQ2787" s="304">
        <f t="shared" si="912"/>
        <v>0</v>
      </c>
      <c r="AR2787" s="304">
        <f t="shared" si="913"/>
        <v>0</v>
      </c>
      <c r="AS2787" s="304">
        <f t="shared" si="914"/>
        <v>0</v>
      </c>
      <c r="AT2787" s="304">
        <f t="shared" si="915"/>
        <v>0</v>
      </c>
      <c r="AU2787" s="304">
        <f t="shared" si="916"/>
        <v>0</v>
      </c>
      <c r="AV2787" s="304">
        <f t="shared" si="917"/>
        <v>0</v>
      </c>
      <c r="AW2787" s="304">
        <f t="shared" si="918"/>
        <v>0</v>
      </c>
      <c r="AX2787" s="304">
        <f t="shared" si="919"/>
        <v>0</v>
      </c>
      <c r="AY2787" s="304">
        <f t="shared" si="920"/>
        <v>0</v>
      </c>
      <c r="AZ2787" s="304">
        <f t="shared" si="921"/>
        <v>0</v>
      </c>
      <c r="BA2787" s="304">
        <f t="shared" si="922"/>
        <v>0</v>
      </c>
      <c r="BB2787" s="304">
        <f t="shared" si="923"/>
        <v>0</v>
      </c>
      <c r="BC2787" s="304">
        <f t="shared" si="924"/>
        <v>0</v>
      </c>
      <c r="BD2787" s="304">
        <f t="shared" si="925"/>
        <v>0</v>
      </c>
      <c r="BE2787" s="304">
        <f>IFERROR(IF(VLOOKUP($C2787,Listen!$A$2:$F$45,6,0)="Ja",BB2787-MAX(BC2787:BD2787),BB2787-BC2787),0)</f>
        <v>0</v>
      </c>
    </row>
    <row r="2788" spans="1:57" x14ac:dyDescent="0.25">
      <c r="A2788" s="320" t="str">
        <f>IF(AND(D2788&lt;&gt;0,C2788&lt;&gt;0,E2788&lt;&gt;0),IF(B2788&lt;&gt;0,CONCATENATE(B2788,"-AGr",VLOOKUP(C2788,Listen!$A$2:$D$45,4,FALSE),"-",D2788,"-",E2788,),CONCATENATE("AGr",VLOOKUP(C2788,Listen!$A$2:$D$45,4,FALSE),"-",D2788,"-",E2788)),"keine vollständige ID")</f>
        <v>keine vollständige ID</v>
      </c>
      <c r="B2788" s="301"/>
      <c r="C2788" s="287"/>
      <c r="D2788" s="34"/>
      <c r="E2788" s="306"/>
      <c r="F2788" s="116"/>
      <c r="G2788" s="17"/>
      <c r="H2788" s="17"/>
      <c r="I2788" s="17"/>
      <c r="J2788" s="17"/>
      <c r="K2788" s="17"/>
      <c r="L2788" s="17"/>
      <c r="M2788" s="17"/>
      <c r="N2788" s="17"/>
      <c r="O2788" s="116"/>
      <c r="P2788" s="117">
        <f>IF(D2788&gt;A_Stammdaten!$B$12,0,SUM(G2788,H2788,J2788,L2788:M2788)-SUM(I2788,K2788,N2788:O2788))</f>
        <v>0</v>
      </c>
      <c r="Q2788" s="17"/>
      <c r="R2788" s="17"/>
      <c r="S2788" s="17"/>
      <c r="T2788" s="17"/>
      <c r="U2788" s="62">
        <f t="shared" si="905"/>
        <v>0</v>
      </c>
      <c r="V2788" s="34"/>
      <c r="W2788" s="34"/>
      <c r="X2788" s="34"/>
      <c r="Y2788" s="34"/>
      <c r="Z2788" s="34"/>
      <c r="AA2788" s="63" t="str">
        <f t="shared" si="906"/>
        <v>-</v>
      </c>
      <c r="AB2788" s="63" t="str">
        <f t="shared" si="907"/>
        <v>-</v>
      </c>
      <c r="AC2788" s="63">
        <f>IF(ISBLANK($C2788),0,VLOOKUP($C2788,Listen!$A$2:$C$45,2,FALSE))</f>
        <v>0</v>
      </c>
      <c r="AD2788" s="63">
        <f>IF(ISBLANK($C2788),0,VLOOKUP($C2788,Listen!$A$2:$C$45,3,FALSE))</f>
        <v>0</v>
      </c>
      <c r="AE2788" s="49">
        <f t="shared" si="908"/>
        <v>0</v>
      </c>
      <c r="AF2788" s="49">
        <f t="shared" si="908"/>
        <v>0</v>
      </c>
      <c r="AG2788" s="49">
        <f>IFERROR(IF(OR($V2788&lt;&gt;"Ja",VLOOKUP($C2788,Listen!$A$2:$F$45,5,0)="Nein",D2788&lt;IF(C2788="LNG Anbindungsanlagen gemäß separater Festlegung",2022,2023)),$AC2788,$AA2788),0)</f>
        <v>0</v>
      </c>
      <c r="AH2788" s="49">
        <f>IFERROR(IF(OR($V2788&lt;&gt;"Ja",VLOOKUP($C2788,Listen!$A$2:$F$45,5,0)="Nein",D2788&lt;IF(C2788="LNG Anbindungsanlagen gemäß separater Festlegung",2022,2023)),$AC2788,$AA2788),0)</f>
        <v>0</v>
      </c>
      <c r="AI2788" s="49">
        <f>IFERROR(IF(OR($W2788&lt;&gt;"Ja",VLOOKUP($C2788,Listen!$A$2:$F$45,6,0)="Nein"),$AC2788,$AB2788),0)</f>
        <v>0</v>
      </c>
      <c r="AJ2788" s="49">
        <f>IFERROR(IF(OR($W2788&lt;&gt;"Ja",VLOOKUP($C2788,Listen!$A$2:$F$45,6,0)="Nein"),$AC2788,$AB2788),0)</f>
        <v>0</v>
      </c>
      <c r="AK2788" s="49">
        <f>IFERROR(IF(OR($W2788&lt;&gt;"Ja",VLOOKUP($C2788,Listen!$A$2:$F$45,6,0)="Nein"),$AC2788,$AB2788),0)</f>
        <v>0</v>
      </c>
      <c r="AL2788" s="51">
        <f t="shared" si="909"/>
        <v>0</v>
      </c>
      <c r="AM2788" s="296">
        <f>IFERROR(IF(VLOOKUP($C2788,Listen!$A$2:$F$45,6,0)="Ja",MAX(BC2788:BD2788),D_SAV!$BC2788),0)</f>
        <v>0</v>
      </c>
      <c r="AN2788" s="51">
        <f t="shared" si="910"/>
        <v>0</v>
      </c>
      <c r="AP2788" s="304">
        <f t="shared" si="911"/>
        <v>0</v>
      </c>
      <c r="AQ2788" s="304">
        <f t="shared" si="912"/>
        <v>0</v>
      </c>
      <c r="AR2788" s="304">
        <f t="shared" si="913"/>
        <v>0</v>
      </c>
      <c r="AS2788" s="304">
        <f t="shared" si="914"/>
        <v>0</v>
      </c>
      <c r="AT2788" s="304">
        <f t="shared" si="915"/>
        <v>0</v>
      </c>
      <c r="AU2788" s="304">
        <f t="shared" si="916"/>
        <v>0</v>
      </c>
      <c r="AV2788" s="304">
        <f t="shared" si="917"/>
        <v>0</v>
      </c>
      <c r="AW2788" s="304">
        <f t="shared" si="918"/>
        <v>0</v>
      </c>
      <c r="AX2788" s="304">
        <f t="shared" si="919"/>
        <v>0</v>
      </c>
      <c r="AY2788" s="304">
        <f t="shared" si="920"/>
        <v>0</v>
      </c>
      <c r="AZ2788" s="304">
        <f t="shared" si="921"/>
        <v>0</v>
      </c>
      <c r="BA2788" s="304">
        <f t="shared" si="922"/>
        <v>0</v>
      </c>
      <c r="BB2788" s="304">
        <f t="shared" si="923"/>
        <v>0</v>
      </c>
      <c r="BC2788" s="304">
        <f t="shared" si="924"/>
        <v>0</v>
      </c>
      <c r="BD2788" s="304">
        <f t="shared" si="925"/>
        <v>0</v>
      </c>
      <c r="BE2788" s="304">
        <f>IFERROR(IF(VLOOKUP($C2788,Listen!$A$2:$F$45,6,0)="Ja",BB2788-MAX(BC2788:BD2788),BB2788-BC2788),0)</f>
        <v>0</v>
      </c>
    </row>
    <row r="2789" spans="1:57" x14ac:dyDescent="0.25">
      <c r="A2789" s="320" t="str">
        <f>IF(AND(D2789&lt;&gt;0,C2789&lt;&gt;0,E2789&lt;&gt;0),IF(B2789&lt;&gt;0,CONCATENATE(B2789,"-AGr",VLOOKUP(C2789,Listen!$A$2:$D$45,4,FALSE),"-",D2789,"-",E2789,),CONCATENATE("AGr",VLOOKUP(C2789,Listen!$A$2:$D$45,4,FALSE),"-",D2789,"-",E2789)),"keine vollständige ID")</f>
        <v>keine vollständige ID</v>
      </c>
      <c r="B2789" s="301"/>
      <c r="C2789" s="287"/>
      <c r="D2789" s="34"/>
      <c r="E2789" s="306"/>
      <c r="F2789" s="116"/>
      <c r="G2789" s="17"/>
      <c r="H2789" s="17"/>
      <c r="I2789" s="17"/>
      <c r="J2789" s="17"/>
      <c r="K2789" s="17"/>
      <c r="L2789" s="17"/>
      <c r="M2789" s="17"/>
      <c r="N2789" s="17"/>
      <c r="O2789" s="116"/>
      <c r="P2789" s="117">
        <f>IF(D2789&gt;A_Stammdaten!$B$12,0,SUM(G2789,H2789,J2789,L2789:M2789)-SUM(I2789,K2789,N2789:O2789))</f>
        <v>0</v>
      </c>
      <c r="Q2789" s="17"/>
      <c r="R2789" s="17"/>
      <c r="S2789" s="17"/>
      <c r="T2789" s="17"/>
      <c r="U2789" s="62">
        <f t="shared" si="905"/>
        <v>0</v>
      </c>
      <c r="V2789" s="34"/>
      <c r="W2789" s="34"/>
      <c r="X2789" s="34"/>
      <c r="Y2789" s="34"/>
      <c r="Z2789" s="34"/>
      <c r="AA2789" s="63" t="str">
        <f t="shared" si="906"/>
        <v>-</v>
      </c>
      <c r="AB2789" s="63" t="str">
        <f t="shared" si="907"/>
        <v>-</v>
      </c>
      <c r="AC2789" s="63">
        <f>IF(ISBLANK($C2789),0,VLOOKUP($C2789,Listen!$A$2:$C$45,2,FALSE))</f>
        <v>0</v>
      </c>
      <c r="AD2789" s="63">
        <f>IF(ISBLANK($C2789),0,VLOOKUP($C2789,Listen!$A$2:$C$45,3,FALSE))</f>
        <v>0</v>
      </c>
      <c r="AE2789" s="49">
        <f t="shared" si="908"/>
        <v>0</v>
      </c>
      <c r="AF2789" s="49">
        <f t="shared" si="908"/>
        <v>0</v>
      </c>
      <c r="AG2789" s="49">
        <f>IFERROR(IF(OR($V2789&lt;&gt;"Ja",VLOOKUP($C2789,Listen!$A$2:$F$45,5,0)="Nein",D2789&lt;IF(C2789="LNG Anbindungsanlagen gemäß separater Festlegung",2022,2023)),$AC2789,$AA2789),0)</f>
        <v>0</v>
      </c>
      <c r="AH2789" s="49">
        <f>IFERROR(IF(OR($V2789&lt;&gt;"Ja",VLOOKUP($C2789,Listen!$A$2:$F$45,5,0)="Nein",D2789&lt;IF(C2789="LNG Anbindungsanlagen gemäß separater Festlegung",2022,2023)),$AC2789,$AA2789),0)</f>
        <v>0</v>
      </c>
      <c r="AI2789" s="49">
        <f>IFERROR(IF(OR($W2789&lt;&gt;"Ja",VLOOKUP($C2789,Listen!$A$2:$F$45,6,0)="Nein"),$AC2789,$AB2789),0)</f>
        <v>0</v>
      </c>
      <c r="AJ2789" s="49">
        <f>IFERROR(IF(OR($W2789&lt;&gt;"Ja",VLOOKUP($C2789,Listen!$A$2:$F$45,6,0)="Nein"),$AC2789,$AB2789),0)</f>
        <v>0</v>
      </c>
      <c r="AK2789" s="49">
        <f>IFERROR(IF(OR($W2789&lt;&gt;"Ja",VLOOKUP($C2789,Listen!$A$2:$F$45,6,0)="Nein"),$AC2789,$AB2789),0)</f>
        <v>0</v>
      </c>
      <c r="AL2789" s="51">
        <f t="shared" si="909"/>
        <v>0</v>
      </c>
      <c r="AM2789" s="296">
        <f>IFERROR(IF(VLOOKUP($C2789,Listen!$A$2:$F$45,6,0)="Ja",MAX(BC2789:BD2789),D_SAV!$BC2789),0)</f>
        <v>0</v>
      </c>
      <c r="AN2789" s="51">
        <f t="shared" si="910"/>
        <v>0</v>
      </c>
      <c r="AP2789" s="304">
        <f t="shared" si="911"/>
        <v>0</v>
      </c>
      <c r="AQ2789" s="304">
        <f t="shared" si="912"/>
        <v>0</v>
      </c>
      <c r="AR2789" s="304">
        <f t="shared" si="913"/>
        <v>0</v>
      </c>
      <c r="AS2789" s="304">
        <f t="shared" si="914"/>
        <v>0</v>
      </c>
      <c r="AT2789" s="304">
        <f t="shared" si="915"/>
        <v>0</v>
      </c>
      <c r="AU2789" s="304">
        <f t="shared" si="916"/>
        <v>0</v>
      </c>
      <c r="AV2789" s="304">
        <f t="shared" si="917"/>
        <v>0</v>
      </c>
      <c r="AW2789" s="304">
        <f t="shared" si="918"/>
        <v>0</v>
      </c>
      <c r="AX2789" s="304">
        <f t="shared" si="919"/>
        <v>0</v>
      </c>
      <c r="AY2789" s="304">
        <f t="shared" si="920"/>
        <v>0</v>
      </c>
      <c r="AZ2789" s="304">
        <f t="shared" si="921"/>
        <v>0</v>
      </c>
      <c r="BA2789" s="304">
        <f t="shared" si="922"/>
        <v>0</v>
      </c>
      <c r="BB2789" s="304">
        <f t="shared" si="923"/>
        <v>0</v>
      </c>
      <c r="BC2789" s="304">
        <f t="shared" si="924"/>
        <v>0</v>
      </c>
      <c r="BD2789" s="304">
        <f t="shared" si="925"/>
        <v>0</v>
      </c>
      <c r="BE2789" s="304">
        <f>IFERROR(IF(VLOOKUP($C2789,Listen!$A$2:$F$45,6,0)="Ja",BB2789-MAX(BC2789:BD2789),BB2789-BC2789),0)</f>
        <v>0</v>
      </c>
    </row>
    <row r="2790" spans="1:57" x14ac:dyDescent="0.25">
      <c r="A2790" s="320" t="str">
        <f>IF(AND(D2790&lt;&gt;0,C2790&lt;&gt;0,E2790&lt;&gt;0),IF(B2790&lt;&gt;0,CONCATENATE(B2790,"-AGr",VLOOKUP(C2790,Listen!$A$2:$D$45,4,FALSE),"-",D2790,"-",E2790,),CONCATENATE("AGr",VLOOKUP(C2790,Listen!$A$2:$D$45,4,FALSE),"-",D2790,"-",E2790)),"keine vollständige ID")</f>
        <v>keine vollständige ID</v>
      </c>
      <c r="B2790" s="301"/>
      <c r="C2790" s="287"/>
      <c r="D2790" s="34"/>
      <c r="E2790" s="306"/>
      <c r="F2790" s="116"/>
      <c r="G2790" s="17"/>
      <c r="H2790" s="17"/>
      <c r="I2790" s="17"/>
      <c r="J2790" s="17"/>
      <c r="K2790" s="17"/>
      <c r="L2790" s="17"/>
      <c r="M2790" s="17"/>
      <c r="N2790" s="17"/>
      <c r="O2790" s="116"/>
      <c r="P2790" s="117">
        <f>IF(D2790&gt;A_Stammdaten!$B$12,0,SUM(G2790,H2790,J2790,L2790:M2790)-SUM(I2790,K2790,N2790:O2790))</f>
        <v>0</v>
      </c>
      <c r="Q2790" s="17"/>
      <c r="R2790" s="17"/>
      <c r="S2790" s="17"/>
      <c r="T2790" s="17"/>
      <c r="U2790" s="62">
        <f t="shared" si="905"/>
        <v>0</v>
      </c>
      <c r="V2790" s="34"/>
      <c r="W2790" s="34"/>
      <c r="X2790" s="34"/>
      <c r="Y2790" s="34"/>
      <c r="Z2790" s="34"/>
      <c r="AA2790" s="63" t="str">
        <f t="shared" si="906"/>
        <v>-</v>
      </c>
      <c r="AB2790" s="63" t="str">
        <f t="shared" si="907"/>
        <v>-</v>
      </c>
      <c r="AC2790" s="63">
        <f>IF(ISBLANK($C2790),0,VLOOKUP($C2790,Listen!$A$2:$C$45,2,FALSE))</f>
        <v>0</v>
      </c>
      <c r="AD2790" s="63">
        <f>IF(ISBLANK($C2790),0,VLOOKUP($C2790,Listen!$A$2:$C$45,3,FALSE))</f>
        <v>0</v>
      </c>
      <c r="AE2790" s="49">
        <f t="shared" si="908"/>
        <v>0</v>
      </c>
      <c r="AF2790" s="49">
        <f t="shared" si="908"/>
        <v>0</v>
      </c>
      <c r="AG2790" s="49">
        <f>IFERROR(IF(OR($V2790&lt;&gt;"Ja",VLOOKUP($C2790,Listen!$A$2:$F$45,5,0)="Nein",D2790&lt;IF(C2790="LNG Anbindungsanlagen gemäß separater Festlegung",2022,2023)),$AC2790,$AA2790),0)</f>
        <v>0</v>
      </c>
      <c r="AH2790" s="49">
        <f>IFERROR(IF(OR($V2790&lt;&gt;"Ja",VLOOKUP($C2790,Listen!$A$2:$F$45,5,0)="Nein",D2790&lt;IF(C2790="LNG Anbindungsanlagen gemäß separater Festlegung",2022,2023)),$AC2790,$AA2790),0)</f>
        <v>0</v>
      </c>
      <c r="AI2790" s="49">
        <f>IFERROR(IF(OR($W2790&lt;&gt;"Ja",VLOOKUP($C2790,Listen!$A$2:$F$45,6,0)="Nein"),$AC2790,$AB2790),0)</f>
        <v>0</v>
      </c>
      <c r="AJ2790" s="49">
        <f>IFERROR(IF(OR($W2790&lt;&gt;"Ja",VLOOKUP($C2790,Listen!$A$2:$F$45,6,0)="Nein"),$AC2790,$AB2790),0)</f>
        <v>0</v>
      </c>
      <c r="AK2790" s="49">
        <f>IFERROR(IF(OR($W2790&lt;&gt;"Ja",VLOOKUP($C2790,Listen!$A$2:$F$45,6,0)="Nein"),$AC2790,$AB2790),0)</f>
        <v>0</v>
      </c>
      <c r="AL2790" s="51">
        <f t="shared" si="909"/>
        <v>0</v>
      </c>
      <c r="AM2790" s="296">
        <f>IFERROR(IF(VLOOKUP($C2790,Listen!$A$2:$F$45,6,0)="Ja",MAX(BC2790:BD2790),D_SAV!$BC2790),0)</f>
        <v>0</v>
      </c>
      <c r="AN2790" s="51">
        <f t="shared" si="910"/>
        <v>0</v>
      </c>
      <c r="AP2790" s="304">
        <f t="shared" si="911"/>
        <v>0</v>
      </c>
      <c r="AQ2790" s="304">
        <f t="shared" si="912"/>
        <v>0</v>
      </c>
      <c r="AR2790" s="304">
        <f t="shared" si="913"/>
        <v>0</v>
      </c>
      <c r="AS2790" s="304">
        <f t="shared" si="914"/>
        <v>0</v>
      </c>
      <c r="AT2790" s="304">
        <f t="shared" si="915"/>
        <v>0</v>
      </c>
      <c r="AU2790" s="304">
        <f t="shared" si="916"/>
        <v>0</v>
      </c>
      <c r="AV2790" s="304">
        <f t="shared" si="917"/>
        <v>0</v>
      </c>
      <c r="AW2790" s="304">
        <f t="shared" si="918"/>
        <v>0</v>
      </c>
      <c r="AX2790" s="304">
        <f t="shared" si="919"/>
        <v>0</v>
      </c>
      <c r="AY2790" s="304">
        <f t="shared" si="920"/>
        <v>0</v>
      </c>
      <c r="AZ2790" s="304">
        <f t="shared" si="921"/>
        <v>0</v>
      </c>
      <c r="BA2790" s="304">
        <f t="shared" si="922"/>
        <v>0</v>
      </c>
      <c r="BB2790" s="304">
        <f t="shared" si="923"/>
        <v>0</v>
      </c>
      <c r="BC2790" s="304">
        <f t="shared" si="924"/>
        <v>0</v>
      </c>
      <c r="BD2790" s="304">
        <f t="shared" si="925"/>
        <v>0</v>
      </c>
      <c r="BE2790" s="304">
        <f>IFERROR(IF(VLOOKUP($C2790,Listen!$A$2:$F$45,6,0)="Ja",BB2790-MAX(BC2790:BD2790),BB2790-BC2790),0)</f>
        <v>0</v>
      </c>
    </row>
    <row r="2791" spans="1:57" x14ac:dyDescent="0.25">
      <c r="A2791" s="320" t="str">
        <f>IF(AND(D2791&lt;&gt;0,C2791&lt;&gt;0,E2791&lt;&gt;0),IF(B2791&lt;&gt;0,CONCATENATE(B2791,"-AGr",VLOOKUP(C2791,Listen!$A$2:$D$45,4,FALSE),"-",D2791,"-",E2791,),CONCATENATE("AGr",VLOOKUP(C2791,Listen!$A$2:$D$45,4,FALSE),"-",D2791,"-",E2791)),"keine vollständige ID")</f>
        <v>keine vollständige ID</v>
      </c>
      <c r="B2791" s="301"/>
      <c r="C2791" s="287"/>
      <c r="D2791" s="34"/>
      <c r="E2791" s="306"/>
      <c r="F2791" s="116"/>
      <c r="G2791" s="17"/>
      <c r="H2791" s="17"/>
      <c r="I2791" s="17"/>
      <c r="J2791" s="17"/>
      <c r="K2791" s="17"/>
      <c r="L2791" s="17"/>
      <c r="M2791" s="17"/>
      <c r="N2791" s="17"/>
      <c r="O2791" s="116"/>
      <c r="P2791" s="117">
        <f>IF(D2791&gt;A_Stammdaten!$B$12,0,SUM(G2791,H2791,J2791,L2791:M2791)-SUM(I2791,K2791,N2791:O2791))</f>
        <v>0</v>
      </c>
      <c r="Q2791" s="17"/>
      <c r="R2791" s="17"/>
      <c r="S2791" s="17"/>
      <c r="T2791" s="17"/>
      <c r="U2791" s="62">
        <f t="shared" si="905"/>
        <v>0</v>
      </c>
      <c r="V2791" s="34"/>
      <c r="W2791" s="34"/>
      <c r="X2791" s="34"/>
      <c r="Y2791" s="34"/>
      <c r="Z2791" s="34"/>
      <c r="AA2791" s="63" t="str">
        <f t="shared" si="906"/>
        <v>-</v>
      </c>
      <c r="AB2791" s="63" t="str">
        <f t="shared" si="907"/>
        <v>-</v>
      </c>
      <c r="AC2791" s="63">
        <f>IF(ISBLANK($C2791),0,VLOOKUP($C2791,Listen!$A$2:$C$45,2,FALSE))</f>
        <v>0</v>
      </c>
      <c r="AD2791" s="63">
        <f>IF(ISBLANK($C2791),0,VLOOKUP($C2791,Listen!$A$2:$C$45,3,FALSE))</f>
        <v>0</v>
      </c>
      <c r="AE2791" s="49">
        <f t="shared" si="908"/>
        <v>0</v>
      </c>
      <c r="AF2791" s="49">
        <f t="shared" si="908"/>
        <v>0</v>
      </c>
      <c r="AG2791" s="49">
        <f>IFERROR(IF(OR($V2791&lt;&gt;"Ja",VLOOKUP($C2791,Listen!$A$2:$F$45,5,0)="Nein",D2791&lt;IF(C2791="LNG Anbindungsanlagen gemäß separater Festlegung",2022,2023)),$AC2791,$AA2791),0)</f>
        <v>0</v>
      </c>
      <c r="AH2791" s="49">
        <f>IFERROR(IF(OR($V2791&lt;&gt;"Ja",VLOOKUP($C2791,Listen!$A$2:$F$45,5,0)="Nein",D2791&lt;IF(C2791="LNG Anbindungsanlagen gemäß separater Festlegung",2022,2023)),$AC2791,$AA2791),0)</f>
        <v>0</v>
      </c>
      <c r="AI2791" s="49">
        <f>IFERROR(IF(OR($W2791&lt;&gt;"Ja",VLOOKUP($C2791,Listen!$A$2:$F$45,6,0)="Nein"),$AC2791,$AB2791),0)</f>
        <v>0</v>
      </c>
      <c r="AJ2791" s="49">
        <f>IFERROR(IF(OR($W2791&lt;&gt;"Ja",VLOOKUP($C2791,Listen!$A$2:$F$45,6,0)="Nein"),$AC2791,$AB2791),0)</f>
        <v>0</v>
      </c>
      <c r="AK2791" s="49">
        <f>IFERROR(IF(OR($W2791&lt;&gt;"Ja",VLOOKUP($C2791,Listen!$A$2:$F$45,6,0)="Nein"),$AC2791,$AB2791),0)</f>
        <v>0</v>
      </c>
      <c r="AL2791" s="51">
        <f t="shared" si="909"/>
        <v>0</v>
      </c>
      <c r="AM2791" s="296">
        <f>IFERROR(IF(VLOOKUP($C2791,Listen!$A$2:$F$45,6,0)="Ja",MAX(BC2791:BD2791),D_SAV!$BC2791),0)</f>
        <v>0</v>
      </c>
      <c r="AN2791" s="51">
        <f t="shared" si="910"/>
        <v>0</v>
      </c>
      <c r="AP2791" s="304">
        <f t="shared" si="911"/>
        <v>0</v>
      </c>
      <c r="AQ2791" s="304">
        <f t="shared" si="912"/>
        <v>0</v>
      </c>
      <c r="AR2791" s="304">
        <f t="shared" si="913"/>
        <v>0</v>
      </c>
      <c r="AS2791" s="304">
        <f t="shared" si="914"/>
        <v>0</v>
      </c>
      <c r="AT2791" s="304">
        <f t="shared" si="915"/>
        <v>0</v>
      </c>
      <c r="AU2791" s="304">
        <f t="shared" si="916"/>
        <v>0</v>
      </c>
      <c r="AV2791" s="304">
        <f t="shared" si="917"/>
        <v>0</v>
      </c>
      <c r="AW2791" s="304">
        <f t="shared" si="918"/>
        <v>0</v>
      </c>
      <c r="AX2791" s="304">
        <f t="shared" si="919"/>
        <v>0</v>
      </c>
      <c r="AY2791" s="304">
        <f t="shared" si="920"/>
        <v>0</v>
      </c>
      <c r="AZ2791" s="304">
        <f t="shared" si="921"/>
        <v>0</v>
      </c>
      <c r="BA2791" s="304">
        <f t="shared" si="922"/>
        <v>0</v>
      </c>
      <c r="BB2791" s="304">
        <f t="shared" si="923"/>
        <v>0</v>
      </c>
      <c r="BC2791" s="304">
        <f t="shared" si="924"/>
        <v>0</v>
      </c>
      <c r="BD2791" s="304">
        <f t="shared" si="925"/>
        <v>0</v>
      </c>
      <c r="BE2791" s="304">
        <f>IFERROR(IF(VLOOKUP($C2791,Listen!$A$2:$F$45,6,0)="Ja",BB2791-MAX(BC2791:BD2791),BB2791-BC2791),0)</f>
        <v>0</v>
      </c>
    </row>
    <row r="2792" spans="1:57" x14ac:dyDescent="0.25">
      <c r="A2792" s="320" t="str">
        <f>IF(AND(D2792&lt;&gt;0,C2792&lt;&gt;0,E2792&lt;&gt;0),IF(B2792&lt;&gt;0,CONCATENATE(B2792,"-AGr",VLOOKUP(C2792,Listen!$A$2:$D$45,4,FALSE),"-",D2792,"-",E2792,),CONCATENATE("AGr",VLOOKUP(C2792,Listen!$A$2:$D$45,4,FALSE),"-",D2792,"-",E2792)),"keine vollständige ID")</f>
        <v>keine vollständige ID</v>
      </c>
      <c r="B2792" s="301"/>
      <c r="C2792" s="287"/>
      <c r="D2792" s="34"/>
      <c r="E2792" s="306"/>
      <c r="F2792" s="116"/>
      <c r="G2792" s="17"/>
      <c r="H2792" s="17"/>
      <c r="I2792" s="17"/>
      <c r="J2792" s="17"/>
      <c r="K2792" s="17"/>
      <c r="L2792" s="17"/>
      <c r="M2792" s="17"/>
      <c r="N2792" s="17"/>
      <c r="O2792" s="116"/>
      <c r="P2792" s="117">
        <f>IF(D2792&gt;A_Stammdaten!$B$12,0,SUM(G2792,H2792,J2792,L2792:M2792)-SUM(I2792,K2792,N2792:O2792))</f>
        <v>0</v>
      </c>
      <c r="Q2792" s="17"/>
      <c r="R2792" s="17"/>
      <c r="S2792" s="17"/>
      <c r="T2792" s="17"/>
      <c r="U2792" s="62">
        <f t="shared" si="905"/>
        <v>0</v>
      </c>
      <c r="V2792" s="34"/>
      <c r="W2792" s="34"/>
      <c r="X2792" s="34"/>
      <c r="Y2792" s="34"/>
      <c r="Z2792" s="34"/>
      <c r="AA2792" s="63" t="str">
        <f t="shared" si="906"/>
        <v>-</v>
      </c>
      <c r="AB2792" s="63" t="str">
        <f t="shared" si="907"/>
        <v>-</v>
      </c>
      <c r="AC2792" s="63">
        <f>IF(ISBLANK($C2792),0,VLOOKUP($C2792,Listen!$A$2:$C$45,2,FALSE))</f>
        <v>0</v>
      </c>
      <c r="AD2792" s="63">
        <f>IF(ISBLANK($C2792),0,VLOOKUP($C2792,Listen!$A$2:$C$45,3,FALSE))</f>
        <v>0</v>
      </c>
      <c r="AE2792" s="49">
        <f t="shared" si="908"/>
        <v>0</v>
      </c>
      <c r="AF2792" s="49">
        <f t="shared" si="908"/>
        <v>0</v>
      </c>
      <c r="AG2792" s="49">
        <f>IFERROR(IF(OR($V2792&lt;&gt;"Ja",VLOOKUP($C2792,Listen!$A$2:$F$45,5,0)="Nein",D2792&lt;IF(C2792="LNG Anbindungsanlagen gemäß separater Festlegung",2022,2023)),$AC2792,$AA2792),0)</f>
        <v>0</v>
      </c>
      <c r="AH2792" s="49">
        <f>IFERROR(IF(OR($V2792&lt;&gt;"Ja",VLOOKUP($C2792,Listen!$A$2:$F$45,5,0)="Nein",D2792&lt;IF(C2792="LNG Anbindungsanlagen gemäß separater Festlegung",2022,2023)),$AC2792,$AA2792),0)</f>
        <v>0</v>
      </c>
      <c r="AI2792" s="49">
        <f>IFERROR(IF(OR($W2792&lt;&gt;"Ja",VLOOKUP($C2792,Listen!$A$2:$F$45,6,0)="Nein"),$AC2792,$AB2792),0)</f>
        <v>0</v>
      </c>
      <c r="AJ2792" s="49">
        <f>IFERROR(IF(OR($W2792&lt;&gt;"Ja",VLOOKUP($C2792,Listen!$A$2:$F$45,6,0)="Nein"),$AC2792,$AB2792),0)</f>
        <v>0</v>
      </c>
      <c r="AK2792" s="49">
        <f>IFERROR(IF(OR($W2792&lt;&gt;"Ja",VLOOKUP($C2792,Listen!$A$2:$F$45,6,0)="Nein"),$AC2792,$AB2792),0)</f>
        <v>0</v>
      </c>
      <c r="AL2792" s="51">
        <f t="shared" si="909"/>
        <v>0</v>
      </c>
      <c r="AM2792" s="296">
        <f>IFERROR(IF(VLOOKUP($C2792,Listen!$A$2:$F$45,6,0)="Ja",MAX(BC2792:BD2792),D_SAV!$BC2792),0)</f>
        <v>0</v>
      </c>
      <c r="AN2792" s="51">
        <f t="shared" si="910"/>
        <v>0</v>
      </c>
      <c r="AP2792" s="304">
        <f t="shared" si="911"/>
        <v>0</v>
      </c>
      <c r="AQ2792" s="304">
        <f t="shared" si="912"/>
        <v>0</v>
      </c>
      <c r="AR2792" s="304">
        <f t="shared" si="913"/>
        <v>0</v>
      </c>
      <c r="AS2792" s="304">
        <f t="shared" si="914"/>
        <v>0</v>
      </c>
      <c r="AT2792" s="304">
        <f t="shared" si="915"/>
        <v>0</v>
      </c>
      <c r="AU2792" s="304">
        <f t="shared" si="916"/>
        <v>0</v>
      </c>
      <c r="AV2792" s="304">
        <f t="shared" si="917"/>
        <v>0</v>
      </c>
      <c r="AW2792" s="304">
        <f t="shared" si="918"/>
        <v>0</v>
      </c>
      <c r="AX2792" s="304">
        <f t="shared" si="919"/>
        <v>0</v>
      </c>
      <c r="AY2792" s="304">
        <f t="shared" si="920"/>
        <v>0</v>
      </c>
      <c r="AZ2792" s="304">
        <f t="shared" si="921"/>
        <v>0</v>
      </c>
      <c r="BA2792" s="304">
        <f t="shared" si="922"/>
        <v>0</v>
      </c>
      <c r="BB2792" s="304">
        <f t="shared" si="923"/>
        <v>0</v>
      </c>
      <c r="BC2792" s="304">
        <f t="shared" si="924"/>
        <v>0</v>
      </c>
      <c r="BD2792" s="304">
        <f t="shared" si="925"/>
        <v>0</v>
      </c>
      <c r="BE2792" s="304">
        <f>IFERROR(IF(VLOOKUP($C2792,Listen!$A$2:$F$45,6,0)="Ja",BB2792-MAX(BC2792:BD2792),BB2792-BC2792),0)</f>
        <v>0</v>
      </c>
    </row>
    <row r="2793" spans="1:57" x14ac:dyDescent="0.25">
      <c r="A2793" s="320" t="str">
        <f>IF(AND(D2793&lt;&gt;0,C2793&lt;&gt;0,E2793&lt;&gt;0),IF(B2793&lt;&gt;0,CONCATENATE(B2793,"-AGr",VLOOKUP(C2793,Listen!$A$2:$D$45,4,FALSE),"-",D2793,"-",E2793,),CONCATENATE("AGr",VLOOKUP(C2793,Listen!$A$2:$D$45,4,FALSE),"-",D2793,"-",E2793)),"keine vollständige ID")</f>
        <v>keine vollständige ID</v>
      </c>
      <c r="B2793" s="301"/>
      <c r="C2793" s="287"/>
      <c r="D2793" s="34"/>
      <c r="E2793" s="306"/>
      <c r="F2793" s="116"/>
      <c r="G2793" s="17"/>
      <c r="H2793" s="17"/>
      <c r="I2793" s="17"/>
      <c r="J2793" s="17"/>
      <c r="K2793" s="17"/>
      <c r="L2793" s="17"/>
      <c r="M2793" s="17"/>
      <c r="N2793" s="17"/>
      <c r="O2793" s="116"/>
      <c r="P2793" s="117">
        <f>IF(D2793&gt;A_Stammdaten!$B$12,0,SUM(G2793,H2793,J2793,L2793:M2793)-SUM(I2793,K2793,N2793:O2793))</f>
        <v>0</v>
      </c>
      <c r="Q2793" s="17"/>
      <c r="R2793" s="17"/>
      <c r="S2793" s="17"/>
      <c r="T2793" s="17"/>
      <c r="U2793" s="62">
        <f t="shared" si="905"/>
        <v>0</v>
      </c>
      <c r="V2793" s="34"/>
      <c r="W2793" s="34"/>
      <c r="X2793" s="34"/>
      <c r="Y2793" s="34"/>
      <c r="Z2793" s="34"/>
      <c r="AA2793" s="63" t="str">
        <f t="shared" si="906"/>
        <v>-</v>
      </c>
      <c r="AB2793" s="63" t="str">
        <f t="shared" si="907"/>
        <v>-</v>
      </c>
      <c r="AC2793" s="63">
        <f>IF(ISBLANK($C2793),0,VLOOKUP($C2793,Listen!$A$2:$C$45,2,FALSE))</f>
        <v>0</v>
      </c>
      <c r="AD2793" s="63">
        <f>IF(ISBLANK($C2793),0,VLOOKUP($C2793,Listen!$A$2:$C$45,3,FALSE))</f>
        <v>0</v>
      </c>
      <c r="AE2793" s="49">
        <f t="shared" si="908"/>
        <v>0</v>
      </c>
      <c r="AF2793" s="49">
        <f t="shared" si="908"/>
        <v>0</v>
      </c>
      <c r="AG2793" s="49">
        <f>IFERROR(IF(OR($V2793&lt;&gt;"Ja",VLOOKUP($C2793,Listen!$A$2:$F$45,5,0)="Nein",D2793&lt;IF(C2793="LNG Anbindungsanlagen gemäß separater Festlegung",2022,2023)),$AC2793,$AA2793),0)</f>
        <v>0</v>
      </c>
      <c r="AH2793" s="49">
        <f>IFERROR(IF(OR($V2793&lt;&gt;"Ja",VLOOKUP($C2793,Listen!$A$2:$F$45,5,0)="Nein",D2793&lt;IF(C2793="LNG Anbindungsanlagen gemäß separater Festlegung",2022,2023)),$AC2793,$AA2793),0)</f>
        <v>0</v>
      </c>
      <c r="AI2793" s="49">
        <f>IFERROR(IF(OR($W2793&lt;&gt;"Ja",VLOOKUP($C2793,Listen!$A$2:$F$45,6,0)="Nein"),$AC2793,$AB2793),0)</f>
        <v>0</v>
      </c>
      <c r="AJ2793" s="49">
        <f>IFERROR(IF(OR($W2793&lt;&gt;"Ja",VLOOKUP($C2793,Listen!$A$2:$F$45,6,0)="Nein"),$AC2793,$AB2793),0)</f>
        <v>0</v>
      </c>
      <c r="AK2793" s="49">
        <f>IFERROR(IF(OR($W2793&lt;&gt;"Ja",VLOOKUP($C2793,Listen!$A$2:$F$45,6,0)="Nein"),$AC2793,$AB2793),0)</f>
        <v>0</v>
      </c>
      <c r="AL2793" s="51">
        <f t="shared" si="909"/>
        <v>0</v>
      </c>
      <c r="AM2793" s="296">
        <f>IFERROR(IF(VLOOKUP($C2793,Listen!$A$2:$F$45,6,0)="Ja",MAX(BC2793:BD2793),D_SAV!$BC2793),0)</f>
        <v>0</v>
      </c>
      <c r="AN2793" s="51">
        <f t="shared" si="910"/>
        <v>0</v>
      </c>
      <c r="AP2793" s="304">
        <f t="shared" si="911"/>
        <v>0</v>
      </c>
      <c r="AQ2793" s="304">
        <f t="shared" si="912"/>
        <v>0</v>
      </c>
      <c r="AR2793" s="304">
        <f t="shared" si="913"/>
        <v>0</v>
      </c>
      <c r="AS2793" s="304">
        <f t="shared" si="914"/>
        <v>0</v>
      </c>
      <c r="AT2793" s="304">
        <f t="shared" si="915"/>
        <v>0</v>
      </c>
      <c r="AU2793" s="304">
        <f t="shared" si="916"/>
        <v>0</v>
      </c>
      <c r="AV2793" s="304">
        <f t="shared" si="917"/>
        <v>0</v>
      </c>
      <c r="AW2793" s="304">
        <f t="shared" si="918"/>
        <v>0</v>
      </c>
      <c r="AX2793" s="304">
        <f t="shared" si="919"/>
        <v>0</v>
      </c>
      <c r="AY2793" s="304">
        <f t="shared" si="920"/>
        <v>0</v>
      </c>
      <c r="AZ2793" s="304">
        <f t="shared" si="921"/>
        <v>0</v>
      </c>
      <c r="BA2793" s="304">
        <f t="shared" si="922"/>
        <v>0</v>
      </c>
      <c r="BB2793" s="304">
        <f t="shared" si="923"/>
        <v>0</v>
      </c>
      <c r="BC2793" s="304">
        <f t="shared" si="924"/>
        <v>0</v>
      </c>
      <c r="BD2793" s="304">
        <f t="shared" si="925"/>
        <v>0</v>
      </c>
      <c r="BE2793" s="304">
        <f>IFERROR(IF(VLOOKUP($C2793,Listen!$A$2:$F$45,6,0)="Ja",BB2793-MAX(BC2793:BD2793),BB2793-BC2793),0)</f>
        <v>0</v>
      </c>
    </row>
    <row r="2794" spans="1:57" x14ac:dyDescent="0.25">
      <c r="A2794" s="320" t="str">
        <f>IF(AND(D2794&lt;&gt;0,C2794&lt;&gt;0,E2794&lt;&gt;0),IF(B2794&lt;&gt;0,CONCATENATE(B2794,"-AGr",VLOOKUP(C2794,Listen!$A$2:$D$45,4,FALSE),"-",D2794,"-",E2794,),CONCATENATE("AGr",VLOOKUP(C2794,Listen!$A$2:$D$45,4,FALSE),"-",D2794,"-",E2794)),"keine vollständige ID")</f>
        <v>keine vollständige ID</v>
      </c>
      <c r="B2794" s="301"/>
      <c r="C2794" s="287"/>
      <c r="D2794" s="34"/>
      <c r="E2794" s="306"/>
      <c r="F2794" s="116"/>
      <c r="G2794" s="17"/>
      <c r="H2794" s="17"/>
      <c r="I2794" s="17"/>
      <c r="J2794" s="17"/>
      <c r="K2794" s="17"/>
      <c r="L2794" s="17"/>
      <c r="M2794" s="17"/>
      <c r="N2794" s="17"/>
      <c r="O2794" s="116"/>
      <c r="P2794" s="117">
        <f>IF(D2794&gt;A_Stammdaten!$B$12,0,SUM(G2794,H2794,J2794,L2794:M2794)-SUM(I2794,K2794,N2794:O2794))</f>
        <v>0</v>
      </c>
      <c r="Q2794" s="17"/>
      <c r="R2794" s="17"/>
      <c r="S2794" s="17"/>
      <c r="T2794" s="17"/>
      <c r="U2794" s="62">
        <f t="shared" si="905"/>
        <v>0</v>
      </c>
      <c r="V2794" s="34"/>
      <c r="W2794" s="34"/>
      <c r="X2794" s="34"/>
      <c r="Y2794" s="34"/>
      <c r="Z2794" s="34"/>
      <c r="AA2794" s="63" t="str">
        <f t="shared" si="906"/>
        <v>-</v>
      </c>
      <c r="AB2794" s="63" t="str">
        <f t="shared" si="907"/>
        <v>-</v>
      </c>
      <c r="AC2794" s="63">
        <f>IF(ISBLANK($C2794),0,VLOOKUP($C2794,Listen!$A$2:$C$45,2,FALSE))</f>
        <v>0</v>
      </c>
      <c r="AD2794" s="63">
        <f>IF(ISBLANK($C2794),0,VLOOKUP($C2794,Listen!$A$2:$C$45,3,FALSE))</f>
        <v>0</v>
      </c>
      <c r="AE2794" s="49">
        <f t="shared" si="908"/>
        <v>0</v>
      </c>
      <c r="AF2794" s="49">
        <f t="shared" si="908"/>
        <v>0</v>
      </c>
      <c r="AG2794" s="49">
        <f>IFERROR(IF(OR($V2794&lt;&gt;"Ja",VLOOKUP($C2794,Listen!$A$2:$F$45,5,0)="Nein",D2794&lt;IF(C2794="LNG Anbindungsanlagen gemäß separater Festlegung",2022,2023)),$AC2794,$AA2794),0)</f>
        <v>0</v>
      </c>
      <c r="AH2794" s="49">
        <f>IFERROR(IF(OR($V2794&lt;&gt;"Ja",VLOOKUP($C2794,Listen!$A$2:$F$45,5,0)="Nein",D2794&lt;IF(C2794="LNG Anbindungsanlagen gemäß separater Festlegung",2022,2023)),$AC2794,$AA2794),0)</f>
        <v>0</v>
      </c>
      <c r="AI2794" s="49">
        <f>IFERROR(IF(OR($W2794&lt;&gt;"Ja",VLOOKUP($C2794,Listen!$A$2:$F$45,6,0)="Nein"),$AC2794,$AB2794),0)</f>
        <v>0</v>
      </c>
      <c r="AJ2794" s="49">
        <f>IFERROR(IF(OR($W2794&lt;&gt;"Ja",VLOOKUP($C2794,Listen!$A$2:$F$45,6,0)="Nein"),$AC2794,$AB2794),0)</f>
        <v>0</v>
      </c>
      <c r="AK2794" s="49">
        <f>IFERROR(IF(OR($W2794&lt;&gt;"Ja",VLOOKUP($C2794,Listen!$A$2:$F$45,6,0)="Nein"),$AC2794,$AB2794),0)</f>
        <v>0</v>
      </c>
      <c r="AL2794" s="51">
        <f t="shared" si="909"/>
        <v>0</v>
      </c>
      <c r="AM2794" s="296">
        <f>IFERROR(IF(VLOOKUP($C2794,Listen!$A$2:$F$45,6,0)="Ja",MAX(BC2794:BD2794),D_SAV!$BC2794),0)</f>
        <v>0</v>
      </c>
      <c r="AN2794" s="51">
        <f t="shared" si="910"/>
        <v>0</v>
      </c>
      <c r="AP2794" s="304">
        <f t="shared" si="911"/>
        <v>0</v>
      </c>
      <c r="AQ2794" s="304">
        <f t="shared" si="912"/>
        <v>0</v>
      </c>
      <c r="AR2794" s="304">
        <f t="shared" si="913"/>
        <v>0</v>
      </c>
      <c r="AS2794" s="304">
        <f t="shared" si="914"/>
        <v>0</v>
      </c>
      <c r="AT2794" s="304">
        <f t="shared" si="915"/>
        <v>0</v>
      </c>
      <c r="AU2794" s="304">
        <f t="shared" si="916"/>
        <v>0</v>
      </c>
      <c r="AV2794" s="304">
        <f t="shared" si="917"/>
        <v>0</v>
      </c>
      <c r="AW2794" s="304">
        <f t="shared" si="918"/>
        <v>0</v>
      </c>
      <c r="AX2794" s="304">
        <f t="shared" si="919"/>
        <v>0</v>
      </c>
      <c r="AY2794" s="304">
        <f t="shared" si="920"/>
        <v>0</v>
      </c>
      <c r="AZ2794" s="304">
        <f t="shared" si="921"/>
        <v>0</v>
      </c>
      <c r="BA2794" s="304">
        <f t="shared" si="922"/>
        <v>0</v>
      </c>
      <c r="BB2794" s="304">
        <f t="shared" si="923"/>
        <v>0</v>
      </c>
      <c r="BC2794" s="304">
        <f t="shared" si="924"/>
        <v>0</v>
      </c>
      <c r="BD2794" s="304">
        <f t="shared" si="925"/>
        <v>0</v>
      </c>
      <c r="BE2794" s="304">
        <f>IFERROR(IF(VLOOKUP($C2794,Listen!$A$2:$F$45,6,0)="Ja",BB2794-MAX(BC2794:BD2794),BB2794-BC2794),0)</f>
        <v>0</v>
      </c>
    </row>
    <row r="2795" spans="1:57" x14ac:dyDescent="0.25">
      <c r="A2795" s="320" t="str">
        <f>IF(AND(D2795&lt;&gt;0,C2795&lt;&gt;0,E2795&lt;&gt;0),IF(B2795&lt;&gt;0,CONCATENATE(B2795,"-AGr",VLOOKUP(C2795,Listen!$A$2:$D$45,4,FALSE),"-",D2795,"-",E2795,),CONCATENATE("AGr",VLOOKUP(C2795,Listen!$A$2:$D$45,4,FALSE),"-",D2795,"-",E2795)),"keine vollständige ID")</f>
        <v>keine vollständige ID</v>
      </c>
      <c r="B2795" s="301"/>
      <c r="C2795" s="287"/>
      <c r="D2795" s="34"/>
      <c r="E2795" s="306"/>
      <c r="F2795" s="116"/>
      <c r="G2795" s="17"/>
      <c r="H2795" s="17"/>
      <c r="I2795" s="17"/>
      <c r="J2795" s="17"/>
      <c r="K2795" s="17"/>
      <c r="L2795" s="17"/>
      <c r="M2795" s="17"/>
      <c r="N2795" s="17"/>
      <c r="O2795" s="116"/>
      <c r="P2795" s="117">
        <f>IF(D2795&gt;A_Stammdaten!$B$12,0,SUM(G2795,H2795,J2795,L2795:M2795)-SUM(I2795,K2795,N2795:O2795))</f>
        <v>0</v>
      </c>
      <c r="Q2795" s="17"/>
      <c r="R2795" s="17"/>
      <c r="S2795" s="17"/>
      <c r="T2795" s="17"/>
      <c r="U2795" s="62">
        <f t="shared" si="905"/>
        <v>0</v>
      </c>
      <c r="V2795" s="34"/>
      <c r="W2795" s="34"/>
      <c r="X2795" s="34"/>
      <c r="Y2795" s="34"/>
      <c r="Z2795" s="34"/>
      <c r="AA2795" s="63" t="str">
        <f t="shared" si="906"/>
        <v>-</v>
      </c>
      <c r="AB2795" s="63" t="str">
        <f t="shared" si="907"/>
        <v>-</v>
      </c>
      <c r="AC2795" s="63">
        <f>IF(ISBLANK($C2795),0,VLOOKUP($C2795,Listen!$A$2:$C$45,2,FALSE))</f>
        <v>0</v>
      </c>
      <c r="AD2795" s="63">
        <f>IF(ISBLANK($C2795),0,VLOOKUP($C2795,Listen!$A$2:$C$45,3,FALSE))</f>
        <v>0</v>
      </c>
      <c r="AE2795" s="49">
        <f t="shared" si="908"/>
        <v>0</v>
      </c>
      <c r="AF2795" s="49">
        <f t="shared" si="908"/>
        <v>0</v>
      </c>
      <c r="AG2795" s="49">
        <f>IFERROR(IF(OR($V2795&lt;&gt;"Ja",VLOOKUP($C2795,Listen!$A$2:$F$45,5,0)="Nein",D2795&lt;IF(C2795="LNG Anbindungsanlagen gemäß separater Festlegung",2022,2023)),$AC2795,$AA2795),0)</f>
        <v>0</v>
      </c>
      <c r="AH2795" s="49">
        <f>IFERROR(IF(OR($V2795&lt;&gt;"Ja",VLOOKUP($C2795,Listen!$A$2:$F$45,5,0)="Nein",D2795&lt;IF(C2795="LNG Anbindungsanlagen gemäß separater Festlegung",2022,2023)),$AC2795,$AA2795),0)</f>
        <v>0</v>
      </c>
      <c r="AI2795" s="49">
        <f>IFERROR(IF(OR($W2795&lt;&gt;"Ja",VLOOKUP($C2795,Listen!$A$2:$F$45,6,0)="Nein"),$AC2795,$AB2795),0)</f>
        <v>0</v>
      </c>
      <c r="AJ2795" s="49">
        <f>IFERROR(IF(OR($W2795&lt;&gt;"Ja",VLOOKUP($C2795,Listen!$A$2:$F$45,6,0)="Nein"),$AC2795,$AB2795),0)</f>
        <v>0</v>
      </c>
      <c r="AK2795" s="49">
        <f>IFERROR(IF(OR($W2795&lt;&gt;"Ja",VLOOKUP($C2795,Listen!$A$2:$F$45,6,0)="Nein"),$AC2795,$AB2795),0)</f>
        <v>0</v>
      </c>
      <c r="AL2795" s="51">
        <f t="shared" si="909"/>
        <v>0</v>
      </c>
      <c r="AM2795" s="296">
        <f>IFERROR(IF(VLOOKUP($C2795,Listen!$A$2:$F$45,6,0)="Ja",MAX(BC2795:BD2795),D_SAV!$BC2795),0)</f>
        <v>0</v>
      </c>
      <c r="AN2795" s="51">
        <f t="shared" si="910"/>
        <v>0</v>
      </c>
      <c r="AP2795" s="304">
        <f t="shared" si="911"/>
        <v>0</v>
      </c>
      <c r="AQ2795" s="304">
        <f t="shared" si="912"/>
        <v>0</v>
      </c>
      <c r="AR2795" s="304">
        <f t="shared" si="913"/>
        <v>0</v>
      </c>
      <c r="AS2795" s="304">
        <f t="shared" si="914"/>
        <v>0</v>
      </c>
      <c r="AT2795" s="304">
        <f t="shared" si="915"/>
        <v>0</v>
      </c>
      <c r="AU2795" s="304">
        <f t="shared" si="916"/>
        <v>0</v>
      </c>
      <c r="AV2795" s="304">
        <f t="shared" si="917"/>
        <v>0</v>
      </c>
      <c r="AW2795" s="304">
        <f t="shared" si="918"/>
        <v>0</v>
      </c>
      <c r="AX2795" s="304">
        <f t="shared" si="919"/>
        <v>0</v>
      </c>
      <c r="AY2795" s="304">
        <f t="shared" si="920"/>
        <v>0</v>
      </c>
      <c r="AZ2795" s="304">
        <f t="shared" si="921"/>
        <v>0</v>
      </c>
      <c r="BA2795" s="304">
        <f t="shared" si="922"/>
        <v>0</v>
      </c>
      <c r="BB2795" s="304">
        <f t="shared" si="923"/>
        <v>0</v>
      </c>
      <c r="BC2795" s="304">
        <f t="shared" si="924"/>
        <v>0</v>
      </c>
      <c r="BD2795" s="304">
        <f t="shared" si="925"/>
        <v>0</v>
      </c>
      <c r="BE2795" s="304">
        <f>IFERROR(IF(VLOOKUP($C2795,Listen!$A$2:$F$45,6,0)="Ja",BB2795-MAX(BC2795:BD2795),BB2795-BC2795),0)</f>
        <v>0</v>
      </c>
    </row>
    <row r="2796" spans="1:57" x14ac:dyDescent="0.25">
      <c r="A2796" s="320" t="str">
        <f>IF(AND(D2796&lt;&gt;0,C2796&lt;&gt;0,E2796&lt;&gt;0),IF(B2796&lt;&gt;0,CONCATENATE(B2796,"-AGr",VLOOKUP(C2796,Listen!$A$2:$D$45,4,FALSE),"-",D2796,"-",E2796,),CONCATENATE("AGr",VLOOKUP(C2796,Listen!$A$2:$D$45,4,FALSE),"-",D2796,"-",E2796)),"keine vollständige ID")</f>
        <v>keine vollständige ID</v>
      </c>
      <c r="B2796" s="301"/>
      <c r="C2796" s="287"/>
      <c r="D2796" s="34"/>
      <c r="E2796" s="306"/>
      <c r="F2796" s="116"/>
      <c r="G2796" s="17"/>
      <c r="H2796" s="17"/>
      <c r="I2796" s="17"/>
      <c r="J2796" s="17"/>
      <c r="K2796" s="17"/>
      <c r="L2796" s="17"/>
      <c r="M2796" s="17"/>
      <c r="N2796" s="17"/>
      <c r="O2796" s="116"/>
      <c r="P2796" s="117">
        <f>IF(D2796&gt;A_Stammdaten!$B$12,0,SUM(G2796,H2796,J2796,L2796:M2796)-SUM(I2796,K2796,N2796:O2796))</f>
        <v>0</v>
      </c>
      <c r="Q2796" s="17"/>
      <c r="R2796" s="17"/>
      <c r="S2796" s="17"/>
      <c r="T2796" s="17"/>
      <c r="U2796" s="62">
        <f t="shared" si="905"/>
        <v>0</v>
      </c>
      <c r="V2796" s="34"/>
      <c r="W2796" s="34"/>
      <c r="X2796" s="34"/>
      <c r="Y2796" s="34"/>
      <c r="Z2796" s="34"/>
      <c r="AA2796" s="63" t="str">
        <f t="shared" si="906"/>
        <v>-</v>
      </c>
      <c r="AB2796" s="63" t="str">
        <f t="shared" si="907"/>
        <v>-</v>
      </c>
      <c r="AC2796" s="63">
        <f>IF(ISBLANK($C2796),0,VLOOKUP($C2796,Listen!$A$2:$C$45,2,FALSE))</f>
        <v>0</v>
      </c>
      <c r="AD2796" s="63">
        <f>IF(ISBLANK($C2796),0,VLOOKUP($C2796,Listen!$A$2:$C$45,3,FALSE))</f>
        <v>0</v>
      </c>
      <c r="AE2796" s="49">
        <f t="shared" si="908"/>
        <v>0</v>
      </c>
      <c r="AF2796" s="49">
        <f t="shared" si="908"/>
        <v>0</v>
      </c>
      <c r="AG2796" s="49">
        <f>IFERROR(IF(OR($V2796&lt;&gt;"Ja",VLOOKUP($C2796,Listen!$A$2:$F$45,5,0)="Nein",D2796&lt;IF(C2796="LNG Anbindungsanlagen gemäß separater Festlegung",2022,2023)),$AC2796,$AA2796),0)</f>
        <v>0</v>
      </c>
      <c r="AH2796" s="49">
        <f>IFERROR(IF(OR($V2796&lt;&gt;"Ja",VLOOKUP($C2796,Listen!$A$2:$F$45,5,0)="Nein",D2796&lt;IF(C2796="LNG Anbindungsanlagen gemäß separater Festlegung",2022,2023)),$AC2796,$AA2796),0)</f>
        <v>0</v>
      </c>
      <c r="AI2796" s="49">
        <f>IFERROR(IF(OR($W2796&lt;&gt;"Ja",VLOOKUP($C2796,Listen!$A$2:$F$45,6,0)="Nein"),$AC2796,$AB2796),0)</f>
        <v>0</v>
      </c>
      <c r="AJ2796" s="49">
        <f>IFERROR(IF(OR($W2796&lt;&gt;"Ja",VLOOKUP($C2796,Listen!$A$2:$F$45,6,0)="Nein"),$AC2796,$AB2796),0)</f>
        <v>0</v>
      </c>
      <c r="AK2796" s="49">
        <f>IFERROR(IF(OR($W2796&lt;&gt;"Ja",VLOOKUP($C2796,Listen!$A$2:$F$45,6,0)="Nein"),$AC2796,$AB2796),0)</f>
        <v>0</v>
      </c>
      <c r="AL2796" s="51">
        <f t="shared" si="909"/>
        <v>0</v>
      </c>
      <c r="AM2796" s="296">
        <f>IFERROR(IF(VLOOKUP($C2796,Listen!$A$2:$F$45,6,0)="Ja",MAX(BC2796:BD2796),D_SAV!$BC2796),0)</f>
        <v>0</v>
      </c>
      <c r="AN2796" s="51">
        <f t="shared" si="910"/>
        <v>0</v>
      </c>
      <c r="AP2796" s="304">
        <f t="shared" si="911"/>
        <v>0</v>
      </c>
      <c r="AQ2796" s="304">
        <f t="shared" si="912"/>
        <v>0</v>
      </c>
      <c r="AR2796" s="304">
        <f t="shared" si="913"/>
        <v>0</v>
      </c>
      <c r="AS2796" s="304">
        <f t="shared" si="914"/>
        <v>0</v>
      </c>
      <c r="AT2796" s="304">
        <f t="shared" si="915"/>
        <v>0</v>
      </c>
      <c r="AU2796" s="304">
        <f t="shared" si="916"/>
        <v>0</v>
      </c>
      <c r="AV2796" s="304">
        <f t="shared" si="917"/>
        <v>0</v>
      </c>
      <c r="AW2796" s="304">
        <f t="shared" si="918"/>
        <v>0</v>
      </c>
      <c r="AX2796" s="304">
        <f t="shared" si="919"/>
        <v>0</v>
      </c>
      <c r="AY2796" s="304">
        <f t="shared" si="920"/>
        <v>0</v>
      </c>
      <c r="AZ2796" s="304">
        <f t="shared" si="921"/>
        <v>0</v>
      </c>
      <c r="BA2796" s="304">
        <f t="shared" si="922"/>
        <v>0</v>
      </c>
      <c r="BB2796" s="304">
        <f t="shared" si="923"/>
        <v>0</v>
      </c>
      <c r="BC2796" s="304">
        <f t="shared" si="924"/>
        <v>0</v>
      </c>
      <c r="BD2796" s="304">
        <f t="shared" si="925"/>
        <v>0</v>
      </c>
      <c r="BE2796" s="304">
        <f>IFERROR(IF(VLOOKUP($C2796,Listen!$A$2:$F$45,6,0)="Ja",BB2796-MAX(BC2796:BD2796),BB2796-BC2796),0)</f>
        <v>0</v>
      </c>
    </row>
    <row r="2797" spans="1:57" x14ac:dyDescent="0.25">
      <c r="A2797" s="320" t="str">
        <f>IF(AND(D2797&lt;&gt;0,C2797&lt;&gt;0,E2797&lt;&gt;0),IF(B2797&lt;&gt;0,CONCATENATE(B2797,"-AGr",VLOOKUP(C2797,Listen!$A$2:$D$45,4,FALSE),"-",D2797,"-",E2797,),CONCATENATE("AGr",VLOOKUP(C2797,Listen!$A$2:$D$45,4,FALSE),"-",D2797,"-",E2797)),"keine vollständige ID")</f>
        <v>keine vollständige ID</v>
      </c>
      <c r="B2797" s="301"/>
      <c r="C2797" s="287"/>
      <c r="D2797" s="34"/>
      <c r="E2797" s="306"/>
      <c r="F2797" s="116"/>
      <c r="G2797" s="17"/>
      <c r="H2797" s="17"/>
      <c r="I2797" s="17"/>
      <c r="J2797" s="17"/>
      <c r="K2797" s="17"/>
      <c r="L2797" s="17"/>
      <c r="M2797" s="17"/>
      <c r="N2797" s="17"/>
      <c r="O2797" s="116"/>
      <c r="P2797" s="117">
        <f>IF(D2797&gt;A_Stammdaten!$B$12,0,SUM(G2797,H2797,J2797,L2797:M2797)-SUM(I2797,K2797,N2797:O2797))</f>
        <v>0</v>
      </c>
      <c r="Q2797" s="17"/>
      <c r="R2797" s="17"/>
      <c r="S2797" s="17"/>
      <c r="T2797" s="17"/>
      <c r="U2797" s="62">
        <f t="shared" si="905"/>
        <v>0</v>
      </c>
      <c r="V2797" s="34"/>
      <c r="W2797" s="34"/>
      <c r="X2797" s="34"/>
      <c r="Y2797" s="34"/>
      <c r="Z2797" s="34"/>
      <c r="AA2797" s="63" t="str">
        <f t="shared" si="906"/>
        <v>-</v>
      </c>
      <c r="AB2797" s="63" t="str">
        <f t="shared" si="907"/>
        <v>-</v>
      </c>
      <c r="AC2797" s="63">
        <f>IF(ISBLANK($C2797),0,VLOOKUP($C2797,Listen!$A$2:$C$45,2,FALSE))</f>
        <v>0</v>
      </c>
      <c r="AD2797" s="63">
        <f>IF(ISBLANK($C2797),0,VLOOKUP($C2797,Listen!$A$2:$C$45,3,FALSE))</f>
        <v>0</v>
      </c>
      <c r="AE2797" s="49">
        <f t="shared" si="908"/>
        <v>0</v>
      </c>
      <c r="AF2797" s="49">
        <f t="shared" si="908"/>
        <v>0</v>
      </c>
      <c r="AG2797" s="49">
        <f>IFERROR(IF(OR($V2797&lt;&gt;"Ja",VLOOKUP($C2797,Listen!$A$2:$F$45,5,0)="Nein",D2797&lt;IF(C2797="LNG Anbindungsanlagen gemäß separater Festlegung",2022,2023)),$AC2797,$AA2797),0)</f>
        <v>0</v>
      </c>
      <c r="AH2797" s="49">
        <f>IFERROR(IF(OR($V2797&lt;&gt;"Ja",VLOOKUP($C2797,Listen!$A$2:$F$45,5,0)="Nein",D2797&lt;IF(C2797="LNG Anbindungsanlagen gemäß separater Festlegung",2022,2023)),$AC2797,$AA2797),0)</f>
        <v>0</v>
      </c>
      <c r="AI2797" s="49">
        <f>IFERROR(IF(OR($W2797&lt;&gt;"Ja",VLOOKUP($C2797,Listen!$A$2:$F$45,6,0)="Nein"),$AC2797,$AB2797),0)</f>
        <v>0</v>
      </c>
      <c r="AJ2797" s="49">
        <f>IFERROR(IF(OR($W2797&lt;&gt;"Ja",VLOOKUP($C2797,Listen!$A$2:$F$45,6,0)="Nein"),$AC2797,$AB2797),0)</f>
        <v>0</v>
      </c>
      <c r="AK2797" s="49">
        <f>IFERROR(IF(OR($W2797&lt;&gt;"Ja",VLOOKUP($C2797,Listen!$A$2:$F$45,6,0)="Nein"),$AC2797,$AB2797),0)</f>
        <v>0</v>
      </c>
      <c r="AL2797" s="51">
        <f t="shared" si="909"/>
        <v>0</v>
      </c>
      <c r="AM2797" s="296">
        <f>IFERROR(IF(VLOOKUP($C2797,Listen!$A$2:$F$45,6,0)="Ja",MAX(BC2797:BD2797),D_SAV!$BC2797),0)</f>
        <v>0</v>
      </c>
      <c r="AN2797" s="51">
        <f t="shared" si="910"/>
        <v>0</v>
      </c>
      <c r="AP2797" s="304">
        <f t="shared" si="911"/>
        <v>0</v>
      </c>
      <c r="AQ2797" s="304">
        <f t="shared" si="912"/>
        <v>0</v>
      </c>
      <c r="AR2797" s="304">
        <f t="shared" si="913"/>
        <v>0</v>
      </c>
      <c r="AS2797" s="304">
        <f t="shared" si="914"/>
        <v>0</v>
      </c>
      <c r="AT2797" s="304">
        <f t="shared" si="915"/>
        <v>0</v>
      </c>
      <c r="AU2797" s="304">
        <f t="shared" si="916"/>
        <v>0</v>
      </c>
      <c r="AV2797" s="304">
        <f t="shared" si="917"/>
        <v>0</v>
      </c>
      <c r="AW2797" s="304">
        <f t="shared" si="918"/>
        <v>0</v>
      </c>
      <c r="AX2797" s="304">
        <f t="shared" si="919"/>
        <v>0</v>
      </c>
      <c r="AY2797" s="304">
        <f t="shared" si="920"/>
        <v>0</v>
      </c>
      <c r="AZ2797" s="304">
        <f t="shared" si="921"/>
        <v>0</v>
      </c>
      <c r="BA2797" s="304">
        <f t="shared" si="922"/>
        <v>0</v>
      </c>
      <c r="BB2797" s="304">
        <f t="shared" si="923"/>
        <v>0</v>
      </c>
      <c r="BC2797" s="304">
        <f t="shared" si="924"/>
        <v>0</v>
      </c>
      <c r="BD2797" s="304">
        <f t="shared" si="925"/>
        <v>0</v>
      </c>
      <c r="BE2797" s="304">
        <f>IFERROR(IF(VLOOKUP($C2797,Listen!$A$2:$F$45,6,0)="Ja",BB2797-MAX(BC2797:BD2797),BB2797-BC2797),0)</f>
        <v>0</v>
      </c>
    </row>
    <row r="2798" spans="1:57" x14ac:dyDescent="0.25">
      <c r="A2798" s="320" t="str">
        <f>IF(AND(D2798&lt;&gt;0,C2798&lt;&gt;0,E2798&lt;&gt;0),IF(B2798&lt;&gt;0,CONCATENATE(B2798,"-AGr",VLOOKUP(C2798,Listen!$A$2:$D$45,4,FALSE),"-",D2798,"-",E2798,),CONCATENATE("AGr",VLOOKUP(C2798,Listen!$A$2:$D$45,4,FALSE),"-",D2798,"-",E2798)),"keine vollständige ID")</f>
        <v>keine vollständige ID</v>
      </c>
      <c r="B2798" s="301"/>
      <c r="C2798" s="287"/>
      <c r="D2798" s="34"/>
      <c r="E2798" s="306"/>
      <c r="F2798" s="116"/>
      <c r="G2798" s="17"/>
      <c r="H2798" s="17"/>
      <c r="I2798" s="17"/>
      <c r="J2798" s="17"/>
      <c r="K2798" s="17"/>
      <c r="L2798" s="17"/>
      <c r="M2798" s="17"/>
      <c r="N2798" s="17"/>
      <c r="O2798" s="116"/>
      <c r="P2798" s="117">
        <f>IF(D2798&gt;A_Stammdaten!$B$12,0,SUM(G2798,H2798,J2798,L2798:M2798)-SUM(I2798,K2798,N2798:O2798))</f>
        <v>0</v>
      </c>
      <c r="Q2798" s="17"/>
      <c r="R2798" s="17"/>
      <c r="S2798" s="17"/>
      <c r="T2798" s="17"/>
      <c r="U2798" s="62">
        <f t="shared" si="905"/>
        <v>0</v>
      </c>
      <c r="V2798" s="34"/>
      <c r="W2798" s="34"/>
      <c r="X2798" s="34"/>
      <c r="Y2798" s="34"/>
      <c r="Z2798" s="34"/>
      <c r="AA2798" s="63" t="str">
        <f t="shared" si="906"/>
        <v>-</v>
      </c>
      <c r="AB2798" s="63" t="str">
        <f t="shared" si="907"/>
        <v>-</v>
      </c>
      <c r="AC2798" s="63">
        <f>IF(ISBLANK($C2798),0,VLOOKUP($C2798,Listen!$A$2:$C$45,2,FALSE))</f>
        <v>0</v>
      </c>
      <c r="AD2798" s="63">
        <f>IF(ISBLANK($C2798),0,VLOOKUP($C2798,Listen!$A$2:$C$45,3,FALSE))</f>
        <v>0</v>
      </c>
      <c r="AE2798" s="49">
        <f t="shared" si="908"/>
        <v>0</v>
      </c>
      <c r="AF2798" s="49">
        <f t="shared" si="908"/>
        <v>0</v>
      </c>
      <c r="AG2798" s="49">
        <f>IFERROR(IF(OR($V2798&lt;&gt;"Ja",VLOOKUP($C2798,Listen!$A$2:$F$45,5,0)="Nein",D2798&lt;IF(C2798="LNG Anbindungsanlagen gemäß separater Festlegung",2022,2023)),$AC2798,$AA2798),0)</f>
        <v>0</v>
      </c>
      <c r="AH2798" s="49">
        <f>IFERROR(IF(OR($V2798&lt;&gt;"Ja",VLOOKUP($C2798,Listen!$A$2:$F$45,5,0)="Nein",D2798&lt;IF(C2798="LNG Anbindungsanlagen gemäß separater Festlegung",2022,2023)),$AC2798,$AA2798),0)</f>
        <v>0</v>
      </c>
      <c r="AI2798" s="49">
        <f>IFERROR(IF(OR($W2798&lt;&gt;"Ja",VLOOKUP($C2798,Listen!$A$2:$F$45,6,0)="Nein"),$AC2798,$AB2798),0)</f>
        <v>0</v>
      </c>
      <c r="AJ2798" s="49">
        <f>IFERROR(IF(OR($W2798&lt;&gt;"Ja",VLOOKUP($C2798,Listen!$A$2:$F$45,6,0)="Nein"),$AC2798,$AB2798),0)</f>
        <v>0</v>
      </c>
      <c r="AK2798" s="49">
        <f>IFERROR(IF(OR($W2798&lt;&gt;"Ja",VLOOKUP($C2798,Listen!$A$2:$F$45,6,0)="Nein"),$AC2798,$AB2798),0)</f>
        <v>0</v>
      </c>
      <c r="AL2798" s="51">
        <f t="shared" si="909"/>
        <v>0</v>
      </c>
      <c r="AM2798" s="296">
        <f>IFERROR(IF(VLOOKUP($C2798,Listen!$A$2:$F$45,6,0)="Ja",MAX(BC2798:BD2798),D_SAV!$BC2798),0)</f>
        <v>0</v>
      </c>
      <c r="AN2798" s="51">
        <f t="shared" si="910"/>
        <v>0</v>
      </c>
      <c r="AP2798" s="304">
        <f t="shared" si="911"/>
        <v>0</v>
      </c>
      <c r="AQ2798" s="304">
        <f t="shared" si="912"/>
        <v>0</v>
      </c>
      <c r="AR2798" s="304">
        <f t="shared" si="913"/>
        <v>0</v>
      </c>
      <c r="AS2798" s="304">
        <f t="shared" si="914"/>
        <v>0</v>
      </c>
      <c r="AT2798" s="304">
        <f t="shared" si="915"/>
        <v>0</v>
      </c>
      <c r="AU2798" s="304">
        <f t="shared" si="916"/>
        <v>0</v>
      </c>
      <c r="AV2798" s="304">
        <f t="shared" si="917"/>
        <v>0</v>
      </c>
      <c r="AW2798" s="304">
        <f t="shared" si="918"/>
        <v>0</v>
      </c>
      <c r="AX2798" s="304">
        <f t="shared" si="919"/>
        <v>0</v>
      </c>
      <c r="AY2798" s="304">
        <f t="shared" si="920"/>
        <v>0</v>
      </c>
      <c r="AZ2798" s="304">
        <f t="shared" si="921"/>
        <v>0</v>
      </c>
      <c r="BA2798" s="304">
        <f t="shared" si="922"/>
        <v>0</v>
      </c>
      <c r="BB2798" s="304">
        <f t="shared" si="923"/>
        <v>0</v>
      </c>
      <c r="BC2798" s="304">
        <f t="shared" si="924"/>
        <v>0</v>
      </c>
      <c r="BD2798" s="304">
        <f t="shared" si="925"/>
        <v>0</v>
      </c>
      <c r="BE2798" s="304">
        <f>IFERROR(IF(VLOOKUP($C2798,Listen!$A$2:$F$45,6,0)="Ja",BB2798-MAX(BC2798:BD2798),BB2798-BC2798),0)</f>
        <v>0</v>
      </c>
    </row>
    <row r="2799" spans="1:57" x14ac:dyDescent="0.25">
      <c r="A2799" s="320" t="str">
        <f>IF(AND(D2799&lt;&gt;0,C2799&lt;&gt;0,E2799&lt;&gt;0),IF(B2799&lt;&gt;0,CONCATENATE(B2799,"-AGr",VLOOKUP(C2799,Listen!$A$2:$D$45,4,FALSE),"-",D2799,"-",E2799,),CONCATENATE("AGr",VLOOKUP(C2799,Listen!$A$2:$D$45,4,FALSE),"-",D2799,"-",E2799)),"keine vollständige ID")</f>
        <v>keine vollständige ID</v>
      </c>
      <c r="B2799" s="301"/>
      <c r="C2799" s="287"/>
      <c r="D2799" s="34"/>
      <c r="E2799" s="306"/>
      <c r="F2799" s="116"/>
      <c r="G2799" s="17"/>
      <c r="H2799" s="17"/>
      <c r="I2799" s="17"/>
      <c r="J2799" s="17"/>
      <c r="K2799" s="17"/>
      <c r="L2799" s="17"/>
      <c r="M2799" s="17"/>
      <c r="N2799" s="17"/>
      <c r="O2799" s="116"/>
      <c r="P2799" s="117">
        <f>IF(D2799&gt;A_Stammdaten!$B$12,0,SUM(G2799,H2799,J2799,L2799:M2799)-SUM(I2799,K2799,N2799:O2799))</f>
        <v>0</v>
      </c>
      <c r="Q2799" s="17"/>
      <c r="R2799" s="17"/>
      <c r="S2799" s="17"/>
      <c r="T2799" s="17"/>
      <c r="U2799" s="62">
        <f t="shared" si="905"/>
        <v>0</v>
      </c>
      <c r="V2799" s="34"/>
      <c r="W2799" s="34"/>
      <c r="X2799" s="34"/>
      <c r="Y2799" s="34"/>
      <c r="Z2799" s="34"/>
      <c r="AA2799" s="63" t="str">
        <f t="shared" si="906"/>
        <v>-</v>
      </c>
      <c r="AB2799" s="63" t="str">
        <f t="shared" si="907"/>
        <v>-</v>
      </c>
      <c r="AC2799" s="63">
        <f>IF(ISBLANK($C2799),0,VLOOKUP($C2799,Listen!$A$2:$C$45,2,FALSE))</f>
        <v>0</v>
      </c>
      <c r="AD2799" s="63">
        <f>IF(ISBLANK($C2799),0,VLOOKUP($C2799,Listen!$A$2:$C$45,3,FALSE))</f>
        <v>0</v>
      </c>
      <c r="AE2799" s="49">
        <f t="shared" si="908"/>
        <v>0</v>
      </c>
      <c r="AF2799" s="49">
        <f t="shared" si="908"/>
        <v>0</v>
      </c>
      <c r="AG2799" s="49">
        <f>IFERROR(IF(OR($V2799&lt;&gt;"Ja",VLOOKUP($C2799,Listen!$A$2:$F$45,5,0)="Nein",D2799&lt;IF(C2799="LNG Anbindungsanlagen gemäß separater Festlegung",2022,2023)),$AC2799,$AA2799),0)</f>
        <v>0</v>
      </c>
      <c r="AH2799" s="49">
        <f>IFERROR(IF(OR($V2799&lt;&gt;"Ja",VLOOKUP($C2799,Listen!$A$2:$F$45,5,0)="Nein",D2799&lt;IF(C2799="LNG Anbindungsanlagen gemäß separater Festlegung",2022,2023)),$AC2799,$AA2799),0)</f>
        <v>0</v>
      </c>
      <c r="AI2799" s="49">
        <f>IFERROR(IF(OR($W2799&lt;&gt;"Ja",VLOOKUP($C2799,Listen!$A$2:$F$45,6,0)="Nein"),$AC2799,$AB2799),0)</f>
        <v>0</v>
      </c>
      <c r="AJ2799" s="49">
        <f>IFERROR(IF(OR($W2799&lt;&gt;"Ja",VLOOKUP($C2799,Listen!$A$2:$F$45,6,0)="Nein"),$AC2799,$AB2799),0)</f>
        <v>0</v>
      </c>
      <c r="AK2799" s="49">
        <f>IFERROR(IF(OR($W2799&lt;&gt;"Ja",VLOOKUP($C2799,Listen!$A$2:$F$45,6,0)="Nein"),$AC2799,$AB2799),0)</f>
        <v>0</v>
      </c>
      <c r="AL2799" s="51">
        <f t="shared" si="909"/>
        <v>0</v>
      </c>
      <c r="AM2799" s="296">
        <f>IFERROR(IF(VLOOKUP($C2799,Listen!$A$2:$F$45,6,0)="Ja",MAX(BC2799:BD2799),D_SAV!$BC2799),0)</f>
        <v>0</v>
      </c>
      <c r="AN2799" s="51">
        <f t="shared" si="910"/>
        <v>0</v>
      </c>
      <c r="AP2799" s="304">
        <f t="shared" si="911"/>
        <v>0</v>
      </c>
      <c r="AQ2799" s="304">
        <f t="shared" si="912"/>
        <v>0</v>
      </c>
      <c r="AR2799" s="304">
        <f t="shared" si="913"/>
        <v>0</v>
      </c>
      <c r="AS2799" s="304">
        <f t="shared" si="914"/>
        <v>0</v>
      </c>
      <c r="AT2799" s="304">
        <f t="shared" si="915"/>
        <v>0</v>
      </c>
      <c r="AU2799" s="304">
        <f t="shared" si="916"/>
        <v>0</v>
      </c>
      <c r="AV2799" s="304">
        <f t="shared" si="917"/>
        <v>0</v>
      </c>
      <c r="AW2799" s="304">
        <f t="shared" si="918"/>
        <v>0</v>
      </c>
      <c r="AX2799" s="304">
        <f t="shared" si="919"/>
        <v>0</v>
      </c>
      <c r="AY2799" s="304">
        <f t="shared" si="920"/>
        <v>0</v>
      </c>
      <c r="AZ2799" s="304">
        <f t="shared" si="921"/>
        <v>0</v>
      </c>
      <c r="BA2799" s="304">
        <f t="shared" si="922"/>
        <v>0</v>
      </c>
      <c r="BB2799" s="304">
        <f t="shared" si="923"/>
        <v>0</v>
      </c>
      <c r="BC2799" s="304">
        <f t="shared" si="924"/>
        <v>0</v>
      </c>
      <c r="BD2799" s="304">
        <f t="shared" si="925"/>
        <v>0</v>
      </c>
      <c r="BE2799" s="304">
        <f>IFERROR(IF(VLOOKUP($C2799,Listen!$A$2:$F$45,6,0)="Ja",BB2799-MAX(BC2799:BD2799),BB2799-BC2799),0)</f>
        <v>0</v>
      </c>
    </row>
    <row r="2800" spans="1:57" x14ac:dyDescent="0.25">
      <c r="A2800" s="320" t="str">
        <f>IF(AND(D2800&lt;&gt;0,C2800&lt;&gt;0,E2800&lt;&gt;0),IF(B2800&lt;&gt;0,CONCATENATE(B2800,"-AGr",VLOOKUP(C2800,Listen!$A$2:$D$45,4,FALSE),"-",D2800,"-",E2800,),CONCATENATE("AGr",VLOOKUP(C2800,Listen!$A$2:$D$45,4,FALSE),"-",D2800,"-",E2800)),"keine vollständige ID")</f>
        <v>keine vollständige ID</v>
      </c>
      <c r="B2800" s="301"/>
      <c r="C2800" s="287"/>
      <c r="D2800" s="34"/>
      <c r="E2800" s="306"/>
      <c r="F2800" s="116"/>
      <c r="G2800" s="17"/>
      <c r="H2800" s="17"/>
      <c r="I2800" s="17"/>
      <c r="J2800" s="17"/>
      <c r="K2800" s="17"/>
      <c r="L2800" s="17"/>
      <c r="M2800" s="17"/>
      <c r="N2800" s="17"/>
      <c r="O2800" s="116"/>
      <c r="P2800" s="117">
        <f>IF(D2800&gt;A_Stammdaten!$B$12,0,SUM(G2800,H2800,J2800,L2800:M2800)-SUM(I2800,K2800,N2800:O2800))</f>
        <v>0</v>
      </c>
      <c r="Q2800" s="17"/>
      <c r="R2800" s="17"/>
      <c r="S2800" s="17"/>
      <c r="T2800" s="17"/>
      <c r="U2800" s="62">
        <f t="shared" si="905"/>
        <v>0</v>
      </c>
      <c r="V2800" s="34"/>
      <c r="W2800" s="34"/>
      <c r="X2800" s="34"/>
      <c r="Y2800" s="34"/>
      <c r="Z2800" s="34"/>
      <c r="AA2800" s="63" t="str">
        <f t="shared" si="906"/>
        <v>-</v>
      </c>
      <c r="AB2800" s="63" t="str">
        <f t="shared" si="907"/>
        <v>-</v>
      </c>
      <c r="AC2800" s="63">
        <f>IF(ISBLANK($C2800),0,VLOOKUP($C2800,Listen!$A$2:$C$45,2,FALSE))</f>
        <v>0</v>
      </c>
      <c r="AD2800" s="63">
        <f>IF(ISBLANK($C2800),0,VLOOKUP($C2800,Listen!$A$2:$C$45,3,FALSE))</f>
        <v>0</v>
      </c>
      <c r="AE2800" s="49">
        <f t="shared" si="908"/>
        <v>0</v>
      </c>
      <c r="AF2800" s="49">
        <f t="shared" si="908"/>
        <v>0</v>
      </c>
      <c r="AG2800" s="49">
        <f>IFERROR(IF(OR($V2800&lt;&gt;"Ja",VLOOKUP($C2800,Listen!$A$2:$F$45,5,0)="Nein",D2800&lt;IF(C2800="LNG Anbindungsanlagen gemäß separater Festlegung",2022,2023)),$AC2800,$AA2800),0)</f>
        <v>0</v>
      </c>
      <c r="AH2800" s="49">
        <f>IFERROR(IF(OR($V2800&lt;&gt;"Ja",VLOOKUP($C2800,Listen!$A$2:$F$45,5,0)="Nein",D2800&lt;IF(C2800="LNG Anbindungsanlagen gemäß separater Festlegung",2022,2023)),$AC2800,$AA2800),0)</f>
        <v>0</v>
      </c>
      <c r="AI2800" s="49">
        <f>IFERROR(IF(OR($W2800&lt;&gt;"Ja",VLOOKUP($C2800,Listen!$A$2:$F$45,6,0)="Nein"),$AC2800,$AB2800),0)</f>
        <v>0</v>
      </c>
      <c r="AJ2800" s="49">
        <f>IFERROR(IF(OR($W2800&lt;&gt;"Ja",VLOOKUP($C2800,Listen!$A$2:$F$45,6,0)="Nein"),$AC2800,$AB2800),0)</f>
        <v>0</v>
      </c>
      <c r="AK2800" s="49">
        <f>IFERROR(IF(OR($W2800&lt;&gt;"Ja",VLOOKUP($C2800,Listen!$A$2:$F$45,6,0)="Nein"),$AC2800,$AB2800),0)</f>
        <v>0</v>
      </c>
      <c r="AL2800" s="51">
        <f t="shared" si="909"/>
        <v>0</v>
      </c>
      <c r="AM2800" s="296">
        <f>IFERROR(IF(VLOOKUP($C2800,Listen!$A$2:$F$45,6,0)="Ja",MAX(BC2800:BD2800),D_SAV!$BC2800),0)</f>
        <v>0</v>
      </c>
      <c r="AN2800" s="51">
        <f t="shared" si="910"/>
        <v>0</v>
      </c>
      <c r="AP2800" s="304">
        <f t="shared" si="911"/>
        <v>0</v>
      </c>
      <c r="AQ2800" s="304">
        <f t="shared" si="912"/>
        <v>0</v>
      </c>
      <c r="AR2800" s="304">
        <f t="shared" si="913"/>
        <v>0</v>
      </c>
      <c r="AS2800" s="304">
        <f t="shared" si="914"/>
        <v>0</v>
      </c>
      <c r="AT2800" s="304">
        <f t="shared" si="915"/>
        <v>0</v>
      </c>
      <c r="AU2800" s="304">
        <f t="shared" si="916"/>
        <v>0</v>
      </c>
      <c r="AV2800" s="304">
        <f t="shared" si="917"/>
        <v>0</v>
      </c>
      <c r="AW2800" s="304">
        <f t="shared" si="918"/>
        <v>0</v>
      </c>
      <c r="AX2800" s="304">
        <f t="shared" si="919"/>
        <v>0</v>
      </c>
      <c r="AY2800" s="304">
        <f t="shared" si="920"/>
        <v>0</v>
      </c>
      <c r="AZ2800" s="304">
        <f t="shared" si="921"/>
        <v>0</v>
      </c>
      <c r="BA2800" s="304">
        <f t="shared" si="922"/>
        <v>0</v>
      </c>
      <c r="BB2800" s="304">
        <f t="shared" si="923"/>
        <v>0</v>
      </c>
      <c r="BC2800" s="304">
        <f t="shared" si="924"/>
        <v>0</v>
      </c>
      <c r="BD2800" s="304">
        <f t="shared" si="925"/>
        <v>0</v>
      </c>
      <c r="BE2800" s="304">
        <f>IFERROR(IF(VLOOKUP($C2800,Listen!$A$2:$F$45,6,0)="Ja",BB2800-MAX(BC2800:BD2800),BB2800-BC2800),0)</f>
        <v>0</v>
      </c>
    </row>
    <row r="2801" spans="1:57" x14ac:dyDescent="0.25">
      <c r="A2801" s="320" t="str">
        <f>IF(AND(D2801&lt;&gt;0,C2801&lt;&gt;0,E2801&lt;&gt;0),IF(B2801&lt;&gt;0,CONCATENATE(B2801,"-AGr",VLOOKUP(C2801,Listen!$A$2:$D$45,4,FALSE),"-",D2801,"-",E2801,),CONCATENATE("AGr",VLOOKUP(C2801,Listen!$A$2:$D$45,4,FALSE),"-",D2801,"-",E2801)),"keine vollständige ID")</f>
        <v>keine vollständige ID</v>
      </c>
      <c r="B2801" s="301"/>
      <c r="C2801" s="287"/>
      <c r="D2801" s="34"/>
      <c r="E2801" s="306"/>
      <c r="F2801" s="116"/>
      <c r="G2801" s="17"/>
      <c r="H2801" s="17"/>
      <c r="I2801" s="17"/>
      <c r="J2801" s="17"/>
      <c r="K2801" s="17"/>
      <c r="L2801" s="17"/>
      <c r="M2801" s="17"/>
      <c r="N2801" s="17"/>
      <c r="O2801" s="116"/>
      <c r="P2801" s="117">
        <f>IF(D2801&gt;A_Stammdaten!$B$12,0,SUM(G2801,H2801,J2801,L2801:M2801)-SUM(I2801,K2801,N2801:O2801))</f>
        <v>0</v>
      </c>
      <c r="Q2801" s="17"/>
      <c r="R2801" s="17"/>
      <c r="S2801" s="17"/>
      <c r="T2801" s="17"/>
      <c r="U2801" s="62">
        <f t="shared" si="905"/>
        <v>0</v>
      </c>
      <c r="V2801" s="34"/>
      <c r="W2801" s="34"/>
      <c r="X2801" s="34"/>
      <c r="Y2801" s="34"/>
      <c r="Z2801" s="34"/>
      <c r="AA2801" s="63" t="str">
        <f t="shared" si="906"/>
        <v>-</v>
      </c>
      <c r="AB2801" s="63" t="str">
        <f t="shared" si="907"/>
        <v>-</v>
      </c>
      <c r="AC2801" s="63">
        <f>IF(ISBLANK($C2801),0,VLOOKUP($C2801,Listen!$A$2:$C$45,2,FALSE))</f>
        <v>0</v>
      </c>
      <c r="AD2801" s="63">
        <f>IF(ISBLANK($C2801),0,VLOOKUP($C2801,Listen!$A$2:$C$45,3,FALSE))</f>
        <v>0</v>
      </c>
      <c r="AE2801" s="49">
        <f t="shared" si="908"/>
        <v>0</v>
      </c>
      <c r="AF2801" s="49">
        <f t="shared" si="908"/>
        <v>0</v>
      </c>
      <c r="AG2801" s="49">
        <f>IFERROR(IF(OR($V2801&lt;&gt;"Ja",VLOOKUP($C2801,Listen!$A$2:$F$45,5,0)="Nein",D2801&lt;IF(C2801="LNG Anbindungsanlagen gemäß separater Festlegung",2022,2023)),$AC2801,$AA2801),0)</f>
        <v>0</v>
      </c>
      <c r="AH2801" s="49">
        <f>IFERROR(IF(OR($V2801&lt;&gt;"Ja",VLOOKUP($C2801,Listen!$A$2:$F$45,5,0)="Nein",D2801&lt;IF(C2801="LNG Anbindungsanlagen gemäß separater Festlegung",2022,2023)),$AC2801,$AA2801),0)</f>
        <v>0</v>
      </c>
      <c r="AI2801" s="49">
        <f>IFERROR(IF(OR($W2801&lt;&gt;"Ja",VLOOKUP($C2801,Listen!$A$2:$F$45,6,0)="Nein"),$AC2801,$AB2801),0)</f>
        <v>0</v>
      </c>
      <c r="AJ2801" s="49">
        <f>IFERROR(IF(OR($W2801&lt;&gt;"Ja",VLOOKUP($C2801,Listen!$A$2:$F$45,6,0)="Nein"),$AC2801,$AB2801),0)</f>
        <v>0</v>
      </c>
      <c r="AK2801" s="49">
        <f>IFERROR(IF(OR($W2801&lt;&gt;"Ja",VLOOKUP($C2801,Listen!$A$2:$F$45,6,0)="Nein"),$AC2801,$AB2801),0)</f>
        <v>0</v>
      </c>
      <c r="AL2801" s="51">
        <f t="shared" si="909"/>
        <v>0</v>
      </c>
      <c r="AM2801" s="296">
        <f>IFERROR(IF(VLOOKUP($C2801,Listen!$A$2:$F$45,6,0)="Ja",MAX(BC2801:BD2801),D_SAV!$BC2801),0)</f>
        <v>0</v>
      </c>
      <c r="AN2801" s="51">
        <f t="shared" si="910"/>
        <v>0</v>
      </c>
      <c r="AP2801" s="304">
        <f t="shared" si="911"/>
        <v>0</v>
      </c>
      <c r="AQ2801" s="304">
        <f t="shared" si="912"/>
        <v>0</v>
      </c>
      <c r="AR2801" s="304">
        <f t="shared" si="913"/>
        <v>0</v>
      </c>
      <c r="AS2801" s="304">
        <f t="shared" si="914"/>
        <v>0</v>
      </c>
      <c r="AT2801" s="304">
        <f t="shared" si="915"/>
        <v>0</v>
      </c>
      <c r="AU2801" s="304">
        <f t="shared" si="916"/>
        <v>0</v>
      </c>
      <c r="AV2801" s="304">
        <f t="shared" si="917"/>
        <v>0</v>
      </c>
      <c r="AW2801" s="304">
        <f t="shared" si="918"/>
        <v>0</v>
      </c>
      <c r="AX2801" s="304">
        <f t="shared" si="919"/>
        <v>0</v>
      </c>
      <c r="AY2801" s="304">
        <f t="shared" si="920"/>
        <v>0</v>
      </c>
      <c r="AZ2801" s="304">
        <f t="shared" si="921"/>
        <v>0</v>
      </c>
      <c r="BA2801" s="304">
        <f t="shared" si="922"/>
        <v>0</v>
      </c>
      <c r="BB2801" s="304">
        <f t="shared" si="923"/>
        <v>0</v>
      </c>
      <c r="BC2801" s="304">
        <f t="shared" si="924"/>
        <v>0</v>
      </c>
      <c r="BD2801" s="304">
        <f t="shared" si="925"/>
        <v>0</v>
      </c>
      <c r="BE2801" s="304">
        <f>IFERROR(IF(VLOOKUP($C2801,Listen!$A$2:$F$45,6,0)="Ja",BB2801-MAX(BC2801:BD2801),BB2801-BC2801),0)</f>
        <v>0</v>
      </c>
    </row>
    <row r="2802" spans="1:57" x14ac:dyDescent="0.25">
      <c r="A2802" s="320" t="str">
        <f>IF(AND(D2802&lt;&gt;0,C2802&lt;&gt;0,E2802&lt;&gt;0),IF(B2802&lt;&gt;0,CONCATENATE(B2802,"-AGr",VLOOKUP(C2802,Listen!$A$2:$D$45,4,FALSE),"-",D2802,"-",E2802,),CONCATENATE("AGr",VLOOKUP(C2802,Listen!$A$2:$D$45,4,FALSE),"-",D2802,"-",E2802)),"keine vollständige ID")</f>
        <v>keine vollständige ID</v>
      </c>
      <c r="B2802" s="301"/>
      <c r="C2802" s="287"/>
      <c r="D2802" s="34"/>
      <c r="E2802" s="306"/>
      <c r="F2802" s="116"/>
      <c r="G2802" s="17"/>
      <c r="H2802" s="17"/>
      <c r="I2802" s="17"/>
      <c r="J2802" s="17"/>
      <c r="K2802" s="17"/>
      <c r="L2802" s="17"/>
      <c r="M2802" s="17"/>
      <c r="N2802" s="17"/>
      <c r="O2802" s="116"/>
      <c r="P2802" s="117">
        <f>IF(D2802&gt;A_Stammdaten!$B$12,0,SUM(G2802,H2802,J2802,L2802:M2802)-SUM(I2802,K2802,N2802:O2802))</f>
        <v>0</v>
      </c>
      <c r="Q2802" s="17"/>
      <c r="R2802" s="17"/>
      <c r="S2802" s="17"/>
      <c r="T2802" s="17"/>
      <c r="U2802" s="62">
        <f t="shared" si="905"/>
        <v>0</v>
      </c>
      <c r="V2802" s="34"/>
      <c r="W2802" s="34"/>
      <c r="X2802" s="34"/>
      <c r="Y2802" s="34"/>
      <c r="Z2802" s="34"/>
      <c r="AA2802" s="63" t="str">
        <f t="shared" si="906"/>
        <v>-</v>
      </c>
      <c r="AB2802" s="63" t="str">
        <f t="shared" si="907"/>
        <v>-</v>
      </c>
      <c r="AC2802" s="63">
        <f>IF(ISBLANK($C2802),0,VLOOKUP($C2802,Listen!$A$2:$C$45,2,FALSE))</f>
        <v>0</v>
      </c>
      <c r="AD2802" s="63">
        <f>IF(ISBLANK($C2802),0,VLOOKUP($C2802,Listen!$A$2:$C$45,3,FALSE))</f>
        <v>0</v>
      </c>
      <c r="AE2802" s="49">
        <f t="shared" si="908"/>
        <v>0</v>
      </c>
      <c r="AF2802" s="49">
        <f t="shared" si="908"/>
        <v>0</v>
      </c>
      <c r="AG2802" s="49">
        <f>IFERROR(IF(OR($V2802&lt;&gt;"Ja",VLOOKUP($C2802,Listen!$A$2:$F$45,5,0)="Nein",D2802&lt;IF(C2802="LNG Anbindungsanlagen gemäß separater Festlegung",2022,2023)),$AC2802,$AA2802),0)</f>
        <v>0</v>
      </c>
      <c r="AH2802" s="49">
        <f>IFERROR(IF(OR($V2802&lt;&gt;"Ja",VLOOKUP($C2802,Listen!$A$2:$F$45,5,0)="Nein",D2802&lt;IF(C2802="LNG Anbindungsanlagen gemäß separater Festlegung",2022,2023)),$AC2802,$AA2802),0)</f>
        <v>0</v>
      </c>
      <c r="AI2802" s="49">
        <f>IFERROR(IF(OR($W2802&lt;&gt;"Ja",VLOOKUP($C2802,Listen!$A$2:$F$45,6,0)="Nein"),$AC2802,$AB2802),0)</f>
        <v>0</v>
      </c>
      <c r="AJ2802" s="49">
        <f>IFERROR(IF(OR($W2802&lt;&gt;"Ja",VLOOKUP($C2802,Listen!$A$2:$F$45,6,0)="Nein"),$AC2802,$AB2802),0)</f>
        <v>0</v>
      </c>
      <c r="AK2802" s="49">
        <f>IFERROR(IF(OR($W2802&lt;&gt;"Ja",VLOOKUP($C2802,Listen!$A$2:$F$45,6,0)="Nein"),$AC2802,$AB2802),0)</f>
        <v>0</v>
      </c>
      <c r="AL2802" s="51">
        <f t="shared" si="909"/>
        <v>0</v>
      </c>
      <c r="AM2802" s="296">
        <f>IFERROR(IF(VLOOKUP($C2802,Listen!$A$2:$F$45,6,0)="Ja",MAX(BC2802:BD2802),D_SAV!$BC2802),0)</f>
        <v>0</v>
      </c>
      <c r="AN2802" s="51">
        <f t="shared" si="910"/>
        <v>0</v>
      </c>
      <c r="AP2802" s="304">
        <f t="shared" si="911"/>
        <v>0</v>
      </c>
      <c r="AQ2802" s="304">
        <f t="shared" si="912"/>
        <v>0</v>
      </c>
      <c r="AR2802" s="304">
        <f t="shared" si="913"/>
        <v>0</v>
      </c>
      <c r="AS2802" s="304">
        <f t="shared" si="914"/>
        <v>0</v>
      </c>
      <c r="AT2802" s="304">
        <f t="shared" si="915"/>
        <v>0</v>
      </c>
      <c r="AU2802" s="304">
        <f t="shared" si="916"/>
        <v>0</v>
      </c>
      <c r="AV2802" s="304">
        <f t="shared" si="917"/>
        <v>0</v>
      </c>
      <c r="AW2802" s="304">
        <f t="shared" si="918"/>
        <v>0</v>
      </c>
      <c r="AX2802" s="304">
        <f t="shared" si="919"/>
        <v>0</v>
      </c>
      <c r="AY2802" s="304">
        <f t="shared" si="920"/>
        <v>0</v>
      </c>
      <c r="AZ2802" s="304">
        <f t="shared" si="921"/>
        <v>0</v>
      </c>
      <c r="BA2802" s="304">
        <f t="shared" si="922"/>
        <v>0</v>
      </c>
      <c r="BB2802" s="304">
        <f t="shared" si="923"/>
        <v>0</v>
      </c>
      <c r="BC2802" s="304">
        <f t="shared" si="924"/>
        <v>0</v>
      </c>
      <c r="BD2802" s="304">
        <f t="shared" si="925"/>
        <v>0</v>
      </c>
      <c r="BE2802" s="304">
        <f>IFERROR(IF(VLOOKUP($C2802,Listen!$A$2:$F$45,6,0)="Ja",BB2802-MAX(BC2802:BD2802),BB2802-BC2802),0)</f>
        <v>0</v>
      </c>
    </row>
    <row r="2803" spans="1:57" x14ac:dyDescent="0.25">
      <c r="A2803" s="320" t="str">
        <f>IF(AND(D2803&lt;&gt;0,C2803&lt;&gt;0,E2803&lt;&gt;0),IF(B2803&lt;&gt;0,CONCATENATE(B2803,"-AGr",VLOOKUP(C2803,Listen!$A$2:$D$45,4,FALSE),"-",D2803,"-",E2803,),CONCATENATE("AGr",VLOOKUP(C2803,Listen!$A$2:$D$45,4,FALSE),"-",D2803,"-",E2803)),"keine vollständige ID")</f>
        <v>keine vollständige ID</v>
      </c>
      <c r="B2803" s="301"/>
      <c r="C2803" s="287"/>
      <c r="D2803" s="34"/>
      <c r="E2803" s="306"/>
      <c r="F2803" s="116"/>
      <c r="G2803" s="17"/>
      <c r="H2803" s="17"/>
      <c r="I2803" s="17"/>
      <c r="J2803" s="17"/>
      <c r="K2803" s="17"/>
      <c r="L2803" s="17"/>
      <c r="M2803" s="17"/>
      <c r="N2803" s="17"/>
      <c r="O2803" s="116"/>
      <c r="P2803" s="117">
        <f>IF(D2803&gt;A_Stammdaten!$B$12,0,SUM(G2803,H2803,J2803,L2803:M2803)-SUM(I2803,K2803,N2803:O2803))</f>
        <v>0</v>
      </c>
      <c r="Q2803" s="17"/>
      <c r="R2803" s="17"/>
      <c r="S2803" s="17"/>
      <c r="T2803" s="17"/>
      <c r="U2803" s="62">
        <f t="shared" si="905"/>
        <v>0</v>
      </c>
      <c r="V2803" s="34"/>
      <c r="W2803" s="34"/>
      <c r="X2803" s="34"/>
      <c r="Y2803" s="34"/>
      <c r="Z2803" s="34"/>
      <c r="AA2803" s="63" t="str">
        <f t="shared" si="906"/>
        <v>-</v>
      </c>
      <c r="AB2803" s="63" t="str">
        <f t="shared" si="907"/>
        <v>-</v>
      </c>
      <c r="AC2803" s="63">
        <f>IF(ISBLANK($C2803),0,VLOOKUP($C2803,Listen!$A$2:$C$45,2,FALSE))</f>
        <v>0</v>
      </c>
      <c r="AD2803" s="63">
        <f>IF(ISBLANK($C2803),0,VLOOKUP($C2803,Listen!$A$2:$C$45,3,FALSE))</f>
        <v>0</v>
      </c>
      <c r="AE2803" s="49">
        <f t="shared" si="908"/>
        <v>0</v>
      </c>
      <c r="AF2803" s="49">
        <f t="shared" si="908"/>
        <v>0</v>
      </c>
      <c r="AG2803" s="49">
        <f>IFERROR(IF(OR($V2803&lt;&gt;"Ja",VLOOKUP($C2803,Listen!$A$2:$F$45,5,0)="Nein",D2803&lt;IF(C2803="LNG Anbindungsanlagen gemäß separater Festlegung",2022,2023)),$AC2803,$AA2803),0)</f>
        <v>0</v>
      </c>
      <c r="AH2803" s="49">
        <f>IFERROR(IF(OR($V2803&lt;&gt;"Ja",VLOOKUP($C2803,Listen!$A$2:$F$45,5,0)="Nein",D2803&lt;IF(C2803="LNG Anbindungsanlagen gemäß separater Festlegung",2022,2023)),$AC2803,$AA2803),0)</f>
        <v>0</v>
      </c>
      <c r="AI2803" s="49">
        <f>IFERROR(IF(OR($W2803&lt;&gt;"Ja",VLOOKUP($C2803,Listen!$A$2:$F$45,6,0)="Nein"),$AC2803,$AB2803),0)</f>
        <v>0</v>
      </c>
      <c r="AJ2803" s="49">
        <f>IFERROR(IF(OR($W2803&lt;&gt;"Ja",VLOOKUP($C2803,Listen!$A$2:$F$45,6,0)="Nein"),$AC2803,$AB2803),0)</f>
        <v>0</v>
      </c>
      <c r="AK2803" s="49">
        <f>IFERROR(IF(OR($W2803&lt;&gt;"Ja",VLOOKUP($C2803,Listen!$A$2:$F$45,6,0)="Nein"),$AC2803,$AB2803),0)</f>
        <v>0</v>
      </c>
      <c r="AL2803" s="51">
        <f t="shared" si="909"/>
        <v>0</v>
      </c>
      <c r="AM2803" s="296">
        <f>IFERROR(IF(VLOOKUP($C2803,Listen!$A$2:$F$45,6,0)="Ja",MAX(BC2803:BD2803),D_SAV!$BC2803),0)</f>
        <v>0</v>
      </c>
      <c r="AN2803" s="51">
        <f t="shared" si="910"/>
        <v>0</v>
      </c>
      <c r="AP2803" s="304">
        <f t="shared" si="911"/>
        <v>0</v>
      </c>
      <c r="AQ2803" s="304">
        <f t="shared" si="912"/>
        <v>0</v>
      </c>
      <c r="AR2803" s="304">
        <f t="shared" si="913"/>
        <v>0</v>
      </c>
      <c r="AS2803" s="304">
        <f t="shared" si="914"/>
        <v>0</v>
      </c>
      <c r="AT2803" s="304">
        <f t="shared" si="915"/>
        <v>0</v>
      </c>
      <c r="AU2803" s="304">
        <f t="shared" si="916"/>
        <v>0</v>
      </c>
      <c r="AV2803" s="304">
        <f t="shared" si="917"/>
        <v>0</v>
      </c>
      <c r="AW2803" s="304">
        <f t="shared" si="918"/>
        <v>0</v>
      </c>
      <c r="AX2803" s="304">
        <f t="shared" si="919"/>
        <v>0</v>
      </c>
      <c r="AY2803" s="304">
        <f t="shared" si="920"/>
        <v>0</v>
      </c>
      <c r="AZ2803" s="304">
        <f t="shared" si="921"/>
        <v>0</v>
      </c>
      <c r="BA2803" s="304">
        <f t="shared" si="922"/>
        <v>0</v>
      </c>
      <c r="BB2803" s="304">
        <f t="shared" si="923"/>
        <v>0</v>
      </c>
      <c r="BC2803" s="304">
        <f t="shared" si="924"/>
        <v>0</v>
      </c>
      <c r="BD2803" s="304">
        <f t="shared" si="925"/>
        <v>0</v>
      </c>
      <c r="BE2803" s="304">
        <f>IFERROR(IF(VLOOKUP($C2803,Listen!$A$2:$F$45,6,0)="Ja",BB2803-MAX(BC2803:BD2803),BB2803-BC2803),0)</f>
        <v>0</v>
      </c>
    </row>
    <row r="2804" spans="1:57" x14ac:dyDescent="0.25">
      <c r="A2804" s="320" t="str">
        <f>IF(AND(D2804&lt;&gt;0,C2804&lt;&gt;0,E2804&lt;&gt;0),IF(B2804&lt;&gt;0,CONCATENATE(B2804,"-AGr",VLOOKUP(C2804,Listen!$A$2:$D$45,4,FALSE),"-",D2804,"-",E2804,),CONCATENATE("AGr",VLOOKUP(C2804,Listen!$A$2:$D$45,4,FALSE),"-",D2804,"-",E2804)),"keine vollständige ID")</f>
        <v>keine vollständige ID</v>
      </c>
      <c r="B2804" s="301"/>
      <c r="C2804" s="287"/>
      <c r="D2804" s="34"/>
      <c r="E2804" s="306"/>
      <c r="F2804" s="116"/>
      <c r="G2804" s="17"/>
      <c r="H2804" s="17"/>
      <c r="I2804" s="17"/>
      <c r="J2804" s="17"/>
      <c r="K2804" s="17"/>
      <c r="L2804" s="17"/>
      <c r="M2804" s="17"/>
      <c r="N2804" s="17"/>
      <c r="O2804" s="116"/>
      <c r="P2804" s="117">
        <f>IF(D2804&gt;A_Stammdaten!$B$12,0,SUM(G2804,H2804,J2804,L2804:M2804)-SUM(I2804,K2804,N2804:O2804))</f>
        <v>0</v>
      </c>
      <c r="Q2804" s="17"/>
      <c r="R2804" s="17"/>
      <c r="S2804" s="17"/>
      <c r="T2804" s="17"/>
      <c r="U2804" s="62">
        <f t="shared" si="905"/>
        <v>0</v>
      </c>
      <c r="V2804" s="34"/>
      <c r="W2804" s="34"/>
      <c r="X2804" s="34"/>
      <c r="Y2804" s="34"/>
      <c r="Z2804" s="34"/>
      <c r="AA2804" s="63" t="str">
        <f t="shared" si="906"/>
        <v>-</v>
      </c>
      <c r="AB2804" s="63" t="str">
        <f t="shared" si="907"/>
        <v>-</v>
      </c>
      <c r="AC2804" s="63">
        <f>IF(ISBLANK($C2804),0,VLOOKUP($C2804,Listen!$A$2:$C$45,2,FALSE))</f>
        <v>0</v>
      </c>
      <c r="AD2804" s="63">
        <f>IF(ISBLANK($C2804),0,VLOOKUP($C2804,Listen!$A$2:$C$45,3,FALSE))</f>
        <v>0</v>
      </c>
      <c r="AE2804" s="49">
        <f t="shared" si="908"/>
        <v>0</v>
      </c>
      <c r="AF2804" s="49">
        <f t="shared" si="908"/>
        <v>0</v>
      </c>
      <c r="AG2804" s="49">
        <f>IFERROR(IF(OR($V2804&lt;&gt;"Ja",VLOOKUP($C2804,Listen!$A$2:$F$45,5,0)="Nein",D2804&lt;IF(C2804="LNG Anbindungsanlagen gemäß separater Festlegung",2022,2023)),$AC2804,$AA2804),0)</f>
        <v>0</v>
      </c>
      <c r="AH2804" s="49">
        <f>IFERROR(IF(OR($V2804&lt;&gt;"Ja",VLOOKUP($C2804,Listen!$A$2:$F$45,5,0)="Nein",D2804&lt;IF(C2804="LNG Anbindungsanlagen gemäß separater Festlegung",2022,2023)),$AC2804,$AA2804),0)</f>
        <v>0</v>
      </c>
      <c r="AI2804" s="49">
        <f>IFERROR(IF(OR($W2804&lt;&gt;"Ja",VLOOKUP($C2804,Listen!$A$2:$F$45,6,0)="Nein"),$AC2804,$AB2804),0)</f>
        <v>0</v>
      </c>
      <c r="AJ2804" s="49">
        <f>IFERROR(IF(OR($W2804&lt;&gt;"Ja",VLOOKUP($C2804,Listen!$A$2:$F$45,6,0)="Nein"),$AC2804,$AB2804),0)</f>
        <v>0</v>
      </c>
      <c r="AK2804" s="49">
        <f>IFERROR(IF(OR($W2804&lt;&gt;"Ja",VLOOKUP($C2804,Listen!$A$2:$F$45,6,0)="Nein"),$AC2804,$AB2804),0)</f>
        <v>0</v>
      </c>
      <c r="AL2804" s="51">
        <f t="shared" si="909"/>
        <v>0</v>
      </c>
      <c r="AM2804" s="296">
        <f>IFERROR(IF(VLOOKUP($C2804,Listen!$A$2:$F$45,6,0)="Ja",MAX(BC2804:BD2804),D_SAV!$BC2804),0)</f>
        <v>0</v>
      </c>
      <c r="AN2804" s="51">
        <f t="shared" si="910"/>
        <v>0</v>
      </c>
      <c r="AP2804" s="304">
        <f t="shared" si="911"/>
        <v>0</v>
      </c>
      <c r="AQ2804" s="304">
        <f t="shared" si="912"/>
        <v>0</v>
      </c>
      <c r="AR2804" s="304">
        <f t="shared" si="913"/>
        <v>0</v>
      </c>
      <c r="AS2804" s="304">
        <f t="shared" si="914"/>
        <v>0</v>
      </c>
      <c r="AT2804" s="304">
        <f t="shared" si="915"/>
        <v>0</v>
      </c>
      <c r="AU2804" s="304">
        <f t="shared" si="916"/>
        <v>0</v>
      </c>
      <c r="AV2804" s="304">
        <f t="shared" si="917"/>
        <v>0</v>
      </c>
      <c r="AW2804" s="304">
        <f t="shared" si="918"/>
        <v>0</v>
      </c>
      <c r="AX2804" s="304">
        <f t="shared" si="919"/>
        <v>0</v>
      </c>
      <c r="AY2804" s="304">
        <f t="shared" si="920"/>
        <v>0</v>
      </c>
      <c r="AZ2804" s="304">
        <f t="shared" si="921"/>
        <v>0</v>
      </c>
      <c r="BA2804" s="304">
        <f t="shared" si="922"/>
        <v>0</v>
      </c>
      <c r="BB2804" s="304">
        <f t="shared" si="923"/>
        <v>0</v>
      </c>
      <c r="BC2804" s="304">
        <f t="shared" si="924"/>
        <v>0</v>
      </c>
      <c r="BD2804" s="304">
        <f t="shared" si="925"/>
        <v>0</v>
      </c>
      <c r="BE2804" s="304">
        <f>IFERROR(IF(VLOOKUP($C2804,Listen!$A$2:$F$45,6,0)="Ja",BB2804-MAX(BC2804:BD2804),BB2804-BC2804),0)</f>
        <v>0</v>
      </c>
    </row>
    <row r="2805" spans="1:57" x14ac:dyDescent="0.25">
      <c r="A2805" s="320" t="str">
        <f>IF(AND(D2805&lt;&gt;0,C2805&lt;&gt;0,E2805&lt;&gt;0),IF(B2805&lt;&gt;0,CONCATENATE(B2805,"-AGr",VLOOKUP(C2805,Listen!$A$2:$D$45,4,FALSE),"-",D2805,"-",E2805,),CONCATENATE("AGr",VLOOKUP(C2805,Listen!$A$2:$D$45,4,FALSE),"-",D2805,"-",E2805)),"keine vollständige ID")</f>
        <v>keine vollständige ID</v>
      </c>
      <c r="B2805" s="301"/>
      <c r="C2805" s="287"/>
      <c r="D2805" s="34"/>
      <c r="E2805" s="306"/>
      <c r="F2805" s="116"/>
      <c r="G2805" s="17"/>
      <c r="H2805" s="17"/>
      <c r="I2805" s="17"/>
      <c r="J2805" s="17"/>
      <c r="K2805" s="17"/>
      <c r="L2805" s="17"/>
      <c r="M2805" s="17"/>
      <c r="N2805" s="17"/>
      <c r="O2805" s="116"/>
      <c r="P2805" s="117">
        <f>IF(D2805&gt;A_Stammdaten!$B$12,0,SUM(G2805,H2805,J2805,L2805:M2805)-SUM(I2805,K2805,N2805:O2805))</f>
        <v>0</v>
      </c>
      <c r="Q2805" s="17"/>
      <c r="R2805" s="17"/>
      <c r="S2805" s="17"/>
      <c r="T2805" s="17"/>
      <c r="U2805" s="62">
        <f t="shared" si="905"/>
        <v>0</v>
      </c>
      <c r="V2805" s="34"/>
      <c r="W2805" s="34"/>
      <c r="X2805" s="34"/>
      <c r="Y2805" s="34"/>
      <c r="Z2805" s="34"/>
      <c r="AA2805" s="63" t="str">
        <f t="shared" si="906"/>
        <v>-</v>
      </c>
      <c r="AB2805" s="63" t="str">
        <f t="shared" si="907"/>
        <v>-</v>
      </c>
      <c r="AC2805" s="63">
        <f>IF(ISBLANK($C2805),0,VLOOKUP($C2805,Listen!$A$2:$C$45,2,FALSE))</f>
        <v>0</v>
      </c>
      <c r="AD2805" s="63">
        <f>IF(ISBLANK($C2805),0,VLOOKUP($C2805,Listen!$A$2:$C$45,3,FALSE))</f>
        <v>0</v>
      </c>
      <c r="AE2805" s="49">
        <f t="shared" si="908"/>
        <v>0</v>
      </c>
      <c r="AF2805" s="49">
        <f t="shared" si="908"/>
        <v>0</v>
      </c>
      <c r="AG2805" s="49">
        <f>IFERROR(IF(OR($V2805&lt;&gt;"Ja",VLOOKUP($C2805,Listen!$A$2:$F$45,5,0)="Nein",D2805&lt;IF(C2805="LNG Anbindungsanlagen gemäß separater Festlegung",2022,2023)),$AC2805,$AA2805),0)</f>
        <v>0</v>
      </c>
      <c r="AH2805" s="49">
        <f>IFERROR(IF(OR($V2805&lt;&gt;"Ja",VLOOKUP($C2805,Listen!$A$2:$F$45,5,0)="Nein",D2805&lt;IF(C2805="LNG Anbindungsanlagen gemäß separater Festlegung",2022,2023)),$AC2805,$AA2805),0)</f>
        <v>0</v>
      </c>
      <c r="AI2805" s="49">
        <f>IFERROR(IF(OR($W2805&lt;&gt;"Ja",VLOOKUP($C2805,Listen!$A$2:$F$45,6,0)="Nein"),$AC2805,$AB2805),0)</f>
        <v>0</v>
      </c>
      <c r="AJ2805" s="49">
        <f>IFERROR(IF(OR($W2805&lt;&gt;"Ja",VLOOKUP($C2805,Listen!$A$2:$F$45,6,0)="Nein"),$AC2805,$AB2805),0)</f>
        <v>0</v>
      </c>
      <c r="AK2805" s="49">
        <f>IFERROR(IF(OR($W2805&lt;&gt;"Ja",VLOOKUP($C2805,Listen!$A$2:$F$45,6,0)="Nein"),$AC2805,$AB2805),0)</f>
        <v>0</v>
      </c>
      <c r="AL2805" s="51">
        <f t="shared" si="909"/>
        <v>0</v>
      </c>
      <c r="AM2805" s="296">
        <f>IFERROR(IF(VLOOKUP($C2805,Listen!$A$2:$F$45,6,0)="Ja",MAX(BC2805:BD2805),D_SAV!$BC2805),0)</f>
        <v>0</v>
      </c>
      <c r="AN2805" s="51">
        <f t="shared" si="910"/>
        <v>0</v>
      </c>
      <c r="AP2805" s="304">
        <f t="shared" si="911"/>
        <v>0</v>
      </c>
      <c r="AQ2805" s="304">
        <f t="shared" si="912"/>
        <v>0</v>
      </c>
      <c r="AR2805" s="304">
        <f t="shared" si="913"/>
        <v>0</v>
      </c>
      <c r="AS2805" s="304">
        <f t="shared" si="914"/>
        <v>0</v>
      </c>
      <c r="AT2805" s="304">
        <f t="shared" si="915"/>
        <v>0</v>
      </c>
      <c r="AU2805" s="304">
        <f t="shared" si="916"/>
        <v>0</v>
      </c>
      <c r="AV2805" s="304">
        <f t="shared" si="917"/>
        <v>0</v>
      </c>
      <c r="AW2805" s="304">
        <f t="shared" si="918"/>
        <v>0</v>
      </c>
      <c r="AX2805" s="304">
        <f t="shared" si="919"/>
        <v>0</v>
      </c>
      <c r="AY2805" s="304">
        <f t="shared" si="920"/>
        <v>0</v>
      </c>
      <c r="AZ2805" s="304">
        <f t="shared" si="921"/>
        <v>0</v>
      </c>
      <c r="BA2805" s="304">
        <f t="shared" si="922"/>
        <v>0</v>
      </c>
      <c r="BB2805" s="304">
        <f t="shared" si="923"/>
        <v>0</v>
      </c>
      <c r="BC2805" s="304">
        <f t="shared" si="924"/>
        <v>0</v>
      </c>
      <c r="BD2805" s="304">
        <f t="shared" si="925"/>
        <v>0</v>
      </c>
      <c r="BE2805" s="304">
        <f>IFERROR(IF(VLOOKUP($C2805,Listen!$A$2:$F$45,6,0)="Ja",BB2805-MAX(BC2805:BD2805),BB2805-BC2805),0)</f>
        <v>0</v>
      </c>
    </row>
    <row r="2806" spans="1:57" x14ac:dyDescent="0.25">
      <c r="A2806" s="320" t="str">
        <f>IF(AND(D2806&lt;&gt;0,C2806&lt;&gt;0,E2806&lt;&gt;0),IF(B2806&lt;&gt;0,CONCATENATE(B2806,"-AGr",VLOOKUP(C2806,Listen!$A$2:$D$45,4,FALSE),"-",D2806,"-",E2806,),CONCATENATE("AGr",VLOOKUP(C2806,Listen!$A$2:$D$45,4,FALSE),"-",D2806,"-",E2806)),"keine vollständige ID")</f>
        <v>keine vollständige ID</v>
      </c>
      <c r="B2806" s="301"/>
      <c r="C2806" s="287"/>
      <c r="D2806" s="34"/>
      <c r="E2806" s="306"/>
      <c r="F2806" s="116"/>
      <c r="G2806" s="17"/>
      <c r="H2806" s="17"/>
      <c r="I2806" s="17"/>
      <c r="J2806" s="17"/>
      <c r="K2806" s="17"/>
      <c r="L2806" s="17"/>
      <c r="M2806" s="17"/>
      <c r="N2806" s="17"/>
      <c r="O2806" s="116"/>
      <c r="P2806" s="117">
        <f>IF(D2806&gt;A_Stammdaten!$B$12,0,SUM(G2806,H2806,J2806,L2806:M2806)-SUM(I2806,K2806,N2806:O2806))</f>
        <v>0</v>
      </c>
      <c r="Q2806" s="17"/>
      <c r="R2806" s="17"/>
      <c r="S2806" s="17"/>
      <c r="T2806" s="17"/>
      <c r="U2806" s="62">
        <f t="shared" si="905"/>
        <v>0</v>
      </c>
      <c r="V2806" s="34"/>
      <c r="W2806" s="34"/>
      <c r="X2806" s="34"/>
      <c r="Y2806" s="34"/>
      <c r="Z2806" s="34"/>
      <c r="AA2806" s="63" t="str">
        <f t="shared" si="906"/>
        <v>-</v>
      </c>
      <c r="AB2806" s="63" t="str">
        <f t="shared" si="907"/>
        <v>-</v>
      </c>
      <c r="AC2806" s="63">
        <f>IF(ISBLANK($C2806),0,VLOOKUP($C2806,Listen!$A$2:$C$45,2,FALSE))</f>
        <v>0</v>
      </c>
      <c r="AD2806" s="63">
        <f>IF(ISBLANK($C2806),0,VLOOKUP($C2806,Listen!$A$2:$C$45,3,FALSE))</f>
        <v>0</v>
      </c>
      <c r="AE2806" s="49">
        <f t="shared" si="908"/>
        <v>0</v>
      </c>
      <c r="AF2806" s="49">
        <f t="shared" si="908"/>
        <v>0</v>
      </c>
      <c r="AG2806" s="49">
        <f>IFERROR(IF(OR($V2806&lt;&gt;"Ja",VLOOKUP($C2806,Listen!$A$2:$F$45,5,0)="Nein",D2806&lt;IF(C2806="LNG Anbindungsanlagen gemäß separater Festlegung",2022,2023)),$AC2806,$AA2806),0)</f>
        <v>0</v>
      </c>
      <c r="AH2806" s="49">
        <f>IFERROR(IF(OR($V2806&lt;&gt;"Ja",VLOOKUP($C2806,Listen!$A$2:$F$45,5,0)="Nein",D2806&lt;IF(C2806="LNG Anbindungsanlagen gemäß separater Festlegung",2022,2023)),$AC2806,$AA2806),0)</f>
        <v>0</v>
      </c>
      <c r="AI2806" s="49">
        <f>IFERROR(IF(OR($W2806&lt;&gt;"Ja",VLOOKUP($C2806,Listen!$A$2:$F$45,6,0)="Nein"),$AC2806,$AB2806),0)</f>
        <v>0</v>
      </c>
      <c r="AJ2806" s="49">
        <f>IFERROR(IF(OR($W2806&lt;&gt;"Ja",VLOOKUP($C2806,Listen!$A$2:$F$45,6,0)="Nein"),$AC2806,$AB2806),0)</f>
        <v>0</v>
      </c>
      <c r="AK2806" s="49">
        <f>IFERROR(IF(OR($W2806&lt;&gt;"Ja",VLOOKUP($C2806,Listen!$A$2:$F$45,6,0)="Nein"),$AC2806,$AB2806),0)</f>
        <v>0</v>
      </c>
      <c r="AL2806" s="51">
        <f t="shared" si="909"/>
        <v>0</v>
      </c>
      <c r="AM2806" s="296">
        <f>IFERROR(IF(VLOOKUP($C2806,Listen!$A$2:$F$45,6,0)="Ja",MAX(BC2806:BD2806),D_SAV!$BC2806),0)</f>
        <v>0</v>
      </c>
      <c r="AN2806" s="51">
        <f t="shared" si="910"/>
        <v>0</v>
      </c>
      <c r="AP2806" s="304">
        <f t="shared" si="911"/>
        <v>0</v>
      </c>
      <c r="AQ2806" s="304">
        <f t="shared" si="912"/>
        <v>0</v>
      </c>
      <c r="AR2806" s="304">
        <f t="shared" si="913"/>
        <v>0</v>
      </c>
      <c r="AS2806" s="304">
        <f t="shared" si="914"/>
        <v>0</v>
      </c>
      <c r="AT2806" s="304">
        <f t="shared" si="915"/>
        <v>0</v>
      </c>
      <c r="AU2806" s="304">
        <f t="shared" si="916"/>
        <v>0</v>
      </c>
      <c r="AV2806" s="304">
        <f t="shared" si="917"/>
        <v>0</v>
      </c>
      <c r="AW2806" s="304">
        <f t="shared" si="918"/>
        <v>0</v>
      </c>
      <c r="AX2806" s="304">
        <f t="shared" si="919"/>
        <v>0</v>
      </c>
      <c r="AY2806" s="304">
        <f t="shared" si="920"/>
        <v>0</v>
      </c>
      <c r="AZ2806" s="304">
        <f t="shared" si="921"/>
        <v>0</v>
      </c>
      <c r="BA2806" s="304">
        <f t="shared" si="922"/>
        <v>0</v>
      </c>
      <c r="BB2806" s="304">
        <f t="shared" si="923"/>
        <v>0</v>
      </c>
      <c r="BC2806" s="304">
        <f t="shared" si="924"/>
        <v>0</v>
      </c>
      <c r="BD2806" s="304">
        <f t="shared" si="925"/>
        <v>0</v>
      </c>
      <c r="BE2806" s="304">
        <f>IFERROR(IF(VLOOKUP($C2806,Listen!$A$2:$F$45,6,0)="Ja",BB2806-MAX(BC2806:BD2806),BB2806-BC2806),0)</f>
        <v>0</v>
      </c>
    </row>
    <row r="2807" spans="1:57" x14ac:dyDescent="0.25">
      <c r="A2807" s="320" t="str">
        <f>IF(AND(D2807&lt;&gt;0,C2807&lt;&gt;0,E2807&lt;&gt;0),IF(B2807&lt;&gt;0,CONCATENATE(B2807,"-AGr",VLOOKUP(C2807,Listen!$A$2:$D$45,4,FALSE),"-",D2807,"-",E2807,),CONCATENATE("AGr",VLOOKUP(C2807,Listen!$A$2:$D$45,4,FALSE),"-",D2807,"-",E2807)),"keine vollständige ID")</f>
        <v>keine vollständige ID</v>
      </c>
      <c r="B2807" s="301"/>
      <c r="C2807" s="287"/>
      <c r="D2807" s="34"/>
      <c r="E2807" s="306"/>
      <c r="F2807" s="116"/>
      <c r="G2807" s="17"/>
      <c r="H2807" s="17"/>
      <c r="I2807" s="17"/>
      <c r="J2807" s="17"/>
      <c r="K2807" s="17"/>
      <c r="L2807" s="17"/>
      <c r="M2807" s="17"/>
      <c r="N2807" s="17"/>
      <c r="O2807" s="116"/>
      <c r="P2807" s="117">
        <f>IF(D2807&gt;A_Stammdaten!$B$12,0,SUM(G2807,H2807,J2807,L2807:M2807)-SUM(I2807,K2807,N2807:O2807))</f>
        <v>0</v>
      </c>
      <c r="Q2807" s="17"/>
      <c r="R2807" s="17"/>
      <c r="S2807" s="17"/>
      <c r="T2807" s="17"/>
      <c r="U2807" s="62">
        <f t="shared" si="905"/>
        <v>0</v>
      </c>
      <c r="V2807" s="34"/>
      <c r="W2807" s="34"/>
      <c r="X2807" s="34"/>
      <c r="Y2807" s="34"/>
      <c r="Z2807" s="34"/>
      <c r="AA2807" s="63" t="str">
        <f t="shared" si="906"/>
        <v>-</v>
      </c>
      <c r="AB2807" s="63" t="str">
        <f t="shared" si="907"/>
        <v>-</v>
      </c>
      <c r="AC2807" s="63">
        <f>IF(ISBLANK($C2807),0,VLOOKUP($C2807,Listen!$A$2:$C$45,2,FALSE))</f>
        <v>0</v>
      </c>
      <c r="AD2807" s="63">
        <f>IF(ISBLANK($C2807),0,VLOOKUP($C2807,Listen!$A$2:$C$45,3,FALSE))</f>
        <v>0</v>
      </c>
      <c r="AE2807" s="49">
        <f t="shared" si="908"/>
        <v>0</v>
      </c>
      <c r="AF2807" s="49">
        <f t="shared" si="908"/>
        <v>0</v>
      </c>
      <c r="AG2807" s="49">
        <f>IFERROR(IF(OR($V2807&lt;&gt;"Ja",VLOOKUP($C2807,Listen!$A$2:$F$45,5,0)="Nein",D2807&lt;IF(C2807="LNG Anbindungsanlagen gemäß separater Festlegung",2022,2023)),$AC2807,$AA2807),0)</f>
        <v>0</v>
      </c>
      <c r="AH2807" s="49">
        <f>IFERROR(IF(OR($V2807&lt;&gt;"Ja",VLOOKUP($C2807,Listen!$A$2:$F$45,5,0)="Nein",D2807&lt;IF(C2807="LNG Anbindungsanlagen gemäß separater Festlegung",2022,2023)),$AC2807,$AA2807),0)</f>
        <v>0</v>
      </c>
      <c r="AI2807" s="49">
        <f>IFERROR(IF(OR($W2807&lt;&gt;"Ja",VLOOKUP($C2807,Listen!$A$2:$F$45,6,0)="Nein"),$AC2807,$AB2807),0)</f>
        <v>0</v>
      </c>
      <c r="AJ2807" s="49">
        <f>IFERROR(IF(OR($W2807&lt;&gt;"Ja",VLOOKUP($C2807,Listen!$A$2:$F$45,6,0)="Nein"),$AC2807,$AB2807),0)</f>
        <v>0</v>
      </c>
      <c r="AK2807" s="49">
        <f>IFERROR(IF(OR($W2807&lt;&gt;"Ja",VLOOKUP($C2807,Listen!$A$2:$F$45,6,0)="Nein"),$AC2807,$AB2807),0)</f>
        <v>0</v>
      </c>
      <c r="AL2807" s="51">
        <f t="shared" si="909"/>
        <v>0</v>
      </c>
      <c r="AM2807" s="296">
        <f>IFERROR(IF(VLOOKUP($C2807,Listen!$A$2:$F$45,6,0)="Ja",MAX(BC2807:BD2807),D_SAV!$BC2807),0)</f>
        <v>0</v>
      </c>
      <c r="AN2807" s="51">
        <f t="shared" si="910"/>
        <v>0</v>
      </c>
      <c r="AP2807" s="304">
        <f t="shared" si="911"/>
        <v>0</v>
      </c>
      <c r="AQ2807" s="304">
        <f t="shared" si="912"/>
        <v>0</v>
      </c>
      <c r="AR2807" s="304">
        <f t="shared" si="913"/>
        <v>0</v>
      </c>
      <c r="AS2807" s="304">
        <f t="shared" si="914"/>
        <v>0</v>
      </c>
      <c r="AT2807" s="304">
        <f t="shared" si="915"/>
        <v>0</v>
      </c>
      <c r="AU2807" s="304">
        <f t="shared" si="916"/>
        <v>0</v>
      </c>
      <c r="AV2807" s="304">
        <f t="shared" si="917"/>
        <v>0</v>
      </c>
      <c r="AW2807" s="304">
        <f t="shared" si="918"/>
        <v>0</v>
      </c>
      <c r="AX2807" s="304">
        <f t="shared" si="919"/>
        <v>0</v>
      </c>
      <c r="AY2807" s="304">
        <f t="shared" si="920"/>
        <v>0</v>
      </c>
      <c r="AZ2807" s="304">
        <f t="shared" si="921"/>
        <v>0</v>
      </c>
      <c r="BA2807" s="304">
        <f t="shared" si="922"/>
        <v>0</v>
      </c>
      <c r="BB2807" s="304">
        <f t="shared" si="923"/>
        <v>0</v>
      </c>
      <c r="BC2807" s="304">
        <f t="shared" si="924"/>
        <v>0</v>
      </c>
      <c r="BD2807" s="304">
        <f t="shared" si="925"/>
        <v>0</v>
      </c>
      <c r="BE2807" s="304">
        <f>IFERROR(IF(VLOOKUP($C2807,Listen!$A$2:$F$45,6,0)="Ja",BB2807-MAX(BC2807:BD2807),BB2807-BC2807),0)</f>
        <v>0</v>
      </c>
    </row>
    <row r="2808" spans="1:57" x14ac:dyDescent="0.25">
      <c r="A2808" s="320" t="str">
        <f>IF(AND(D2808&lt;&gt;0,C2808&lt;&gt;0,E2808&lt;&gt;0),IF(B2808&lt;&gt;0,CONCATENATE(B2808,"-AGr",VLOOKUP(C2808,Listen!$A$2:$D$45,4,FALSE),"-",D2808,"-",E2808,),CONCATENATE("AGr",VLOOKUP(C2808,Listen!$A$2:$D$45,4,FALSE),"-",D2808,"-",E2808)),"keine vollständige ID")</f>
        <v>keine vollständige ID</v>
      </c>
      <c r="B2808" s="301"/>
      <c r="C2808" s="287"/>
      <c r="D2808" s="34"/>
      <c r="E2808" s="306"/>
      <c r="F2808" s="116"/>
      <c r="G2808" s="17"/>
      <c r="H2808" s="17"/>
      <c r="I2808" s="17"/>
      <c r="J2808" s="17"/>
      <c r="K2808" s="17"/>
      <c r="L2808" s="17"/>
      <c r="M2808" s="17"/>
      <c r="N2808" s="17"/>
      <c r="O2808" s="116"/>
      <c r="P2808" s="117">
        <f>IF(D2808&gt;A_Stammdaten!$B$12,0,SUM(G2808,H2808,J2808,L2808:M2808)-SUM(I2808,K2808,N2808:O2808))</f>
        <v>0</v>
      </c>
      <c r="Q2808" s="17"/>
      <c r="R2808" s="17"/>
      <c r="S2808" s="17"/>
      <c r="T2808" s="17"/>
      <c r="U2808" s="62">
        <f t="shared" si="905"/>
        <v>0</v>
      </c>
      <c r="V2808" s="34"/>
      <c r="W2808" s="34"/>
      <c r="X2808" s="34"/>
      <c r="Y2808" s="34"/>
      <c r="Z2808" s="34"/>
      <c r="AA2808" s="63" t="str">
        <f t="shared" si="906"/>
        <v>-</v>
      </c>
      <c r="AB2808" s="63" t="str">
        <f t="shared" si="907"/>
        <v>-</v>
      </c>
      <c r="AC2808" s="63">
        <f>IF(ISBLANK($C2808),0,VLOOKUP($C2808,Listen!$A$2:$C$45,2,FALSE))</f>
        <v>0</v>
      </c>
      <c r="AD2808" s="63">
        <f>IF(ISBLANK($C2808),0,VLOOKUP($C2808,Listen!$A$2:$C$45,3,FALSE))</f>
        <v>0</v>
      </c>
      <c r="AE2808" s="49">
        <f t="shared" si="908"/>
        <v>0</v>
      </c>
      <c r="AF2808" s="49">
        <f t="shared" si="908"/>
        <v>0</v>
      </c>
      <c r="AG2808" s="49">
        <f>IFERROR(IF(OR($V2808&lt;&gt;"Ja",VLOOKUP($C2808,Listen!$A$2:$F$45,5,0)="Nein",D2808&lt;IF(C2808="LNG Anbindungsanlagen gemäß separater Festlegung",2022,2023)),$AC2808,$AA2808),0)</f>
        <v>0</v>
      </c>
      <c r="AH2808" s="49">
        <f>IFERROR(IF(OR($V2808&lt;&gt;"Ja",VLOOKUP($C2808,Listen!$A$2:$F$45,5,0)="Nein",D2808&lt;IF(C2808="LNG Anbindungsanlagen gemäß separater Festlegung",2022,2023)),$AC2808,$AA2808),0)</f>
        <v>0</v>
      </c>
      <c r="AI2808" s="49">
        <f>IFERROR(IF(OR($W2808&lt;&gt;"Ja",VLOOKUP($C2808,Listen!$A$2:$F$45,6,0)="Nein"),$AC2808,$AB2808),0)</f>
        <v>0</v>
      </c>
      <c r="AJ2808" s="49">
        <f>IFERROR(IF(OR($W2808&lt;&gt;"Ja",VLOOKUP($C2808,Listen!$A$2:$F$45,6,0)="Nein"),$AC2808,$AB2808),0)</f>
        <v>0</v>
      </c>
      <c r="AK2808" s="49">
        <f>IFERROR(IF(OR($W2808&lt;&gt;"Ja",VLOOKUP($C2808,Listen!$A$2:$F$45,6,0)="Nein"),$AC2808,$AB2808),0)</f>
        <v>0</v>
      </c>
      <c r="AL2808" s="51">
        <f t="shared" si="909"/>
        <v>0</v>
      </c>
      <c r="AM2808" s="296">
        <f>IFERROR(IF(VLOOKUP($C2808,Listen!$A$2:$F$45,6,0)="Ja",MAX(BC2808:BD2808),D_SAV!$BC2808),0)</f>
        <v>0</v>
      </c>
      <c r="AN2808" s="51">
        <f t="shared" si="910"/>
        <v>0</v>
      </c>
      <c r="AP2808" s="304">
        <f t="shared" si="911"/>
        <v>0</v>
      </c>
      <c r="AQ2808" s="304">
        <f t="shared" si="912"/>
        <v>0</v>
      </c>
      <c r="AR2808" s="304">
        <f t="shared" si="913"/>
        <v>0</v>
      </c>
      <c r="AS2808" s="304">
        <f t="shared" si="914"/>
        <v>0</v>
      </c>
      <c r="AT2808" s="304">
        <f t="shared" si="915"/>
        <v>0</v>
      </c>
      <c r="AU2808" s="304">
        <f t="shared" si="916"/>
        <v>0</v>
      </c>
      <c r="AV2808" s="304">
        <f t="shared" si="917"/>
        <v>0</v>
      </c>
      <c r="AW2808" s="304">
        <f t="shared" si="918"/>
        <v>0</v>
      </c>
      <c r="AX2808" s="304">
        <f t="shared" si="919"/>
        <v>0</v>
      </c>
      <c r="AY2808" s="304">
        <f t="shared" si="920"/>
        <v>0</v>
      </c>
      <c r="AZ2808" s="304">
        <f t="shared" si="921"/>
        <v>0</v>
      </c>
      <c r="BA2808" s="304">
        <f t="shared" si="922"/>
        <v>0</v>
      </c>
      <c r="BB2808" s="304">
        <f t="shared" si="923"/>
        <v>0</v>
      </c>
      <c r="BC2808" s="304">
        <f t="shared" si="924"/>
        <v>0</v>
      </c>
      <c r="BD2808" s="304">
        <f t="shared" si="925"/>
        <v>0</v>
      </c>
      <c r="BE2808" s="304">
        <f>IFERROR(IF(VLOOKUP($C2808,Listen!$A$2:$F$45,6,0)="Ja",BB2808-MAX(BC2808:BD2808),BB2808-BC2808),0)</f>
        <v>0</v>
      </c>
    </row>
    <row r="2809" spans="1:57" x14ac:dyDescent="0.25">
      <c r="A2809" s="320" t="str">
        <f>IF(AND(D2809&lt;&gt;0,C2809&lt;&gt;0,E2809&lt;&gt;0),IF(B2809&lt;&gt;0,CONCATENATE(B2809,"-AGr",VLOOKUP(C2809,Listen!$A$2:$D$45,4,FALSE),"-",D2809,"-",E2809,),CONCATENATE("AGr",VLOOKUP(C2809,Listen!$A$2:$D$45,4,FALSE),"-",D2809,"-",E2809)),"keine vollständige ID")</f>
        <v>keine vollständige ID</v>
      </c>
      <c r="B2809" s="301"/>
      <c r="C2809" s="287"/>
      <c r="D2809" s="34"/>
      <c r="E2809" s="306"/>
      <c r="F2809" s="116"/>
      <c r="G2809" s="17"/>
      <c r="H2809" s="17"/>
      <c r="I2809" s="17"/>
      <c r="J2809" s="17"/>
      <c r="K2809" s="17"/>
      <c r="L2809" s="17"/>
      <c r="M2809" s="17"/>
      <c r="N2809" s="17"/>
      <c r="O2809" s="116"/>
      <c r="P2809" s="117">
        <f>IF(D2809&gt;A_Stammdaten!$B$12,0,SUM(G2809,H2809,J2809,L2809:M2809)-SUM(I2809,K2809,N2809:O2809))</f>
        <v>0</v>
      </c>
      <c r="Q2809" s="17"/>
      <c r="R2809" s="17"/>
      <c r="S2809" s="17"/>
      <c r="T2809" s="17"/>
      <c r="U2809" s="62">
        <f t="shared" si="905"/>
        <v>0</v>
      </c>
      <c r="V2809" s="34"/>
      <c r="W2809" s="34"/>
      <c r="X2809" s="34"/>
      <c r="Y2809" s="34"/>
      <c r="Z2809" s="34"/>
      <c r="AA2809" s="63" t="str">
        <f t="shared" si="906"/>
        <v>-</v>
      </c>
      <c r="AB2809" s="63" t="str">
        <f t="shared" si="907"/>
        <v>-</v>
      </c>
      <c r="AC2809" s="63">
        <f>IF(ISBLANK($C2809),0,VLOOKUP($C2809,Listen!$A$2:$C$45,2,FALSE))</f>
        <v>0</v>
      </c>
      <c r="AD2809" s="63">
        <f>IF(ISBLANK($C2809),0,VLOOKUP($C2809,Listen!$A$2:$C$45,3,FALSE))</f>
        <v>0</v>
      </c>
      <c r="AE2809" s="49">
        <f t="shared" si="908"/>
        <v>0</v>
      </c>
      <c r="AF2809" s="49">
        <f t="shared" si="908"/>
        <v>0</v>
      </c>
      <c r="AG2809" s="49">
        <f>IFERROR(IF(OR($V2809&lt;&gt;"Ja",VLOOKUP($C2809,Listen!$A$2:$F$45,5,0)="Nein",D2809&lt;IF(C2809="LNG Anbindungsanlagen gemäß separater Festlegung",2022,2023)),$AC2809,$AA2809),0)</f>
        <v>0</v>
      </c>
      <c r="AH2809" s="49">
        <f>IFERROR(IF(OR($V2809&lt;&gt;"Ja",VLOOKUP($C2809,Listen!$A$2:$F$45,5,0)="Nein",D2809&lt;IF(C2809="LNG Anbindungsanlagen gemäß separater Festlegung",2022,2023)),$AC2809,$AA2809),0)</f>
        <v>0</v>
      </c>
      <c r="AI2809" s="49">
        <f>IFERROR(IF(OR($W2809&lt;&gt;"Ja",VLOOKUP($C2809,Listen!$A$2:$F$45,6,0)="Nein"),$AC2809,$AB2809),0)</f>
        <v>0</v>
      </c>
      <c r="AJ2809" s="49">
        <f>IFERROR(IF(OR($W2809&lt;&gt;"Ja",VLOOKUP($C2809,Listen!$A$2:$F$45,6,0)="Nein"),$AC2809,$AB2809),0)</f>
        <v>0</v>
      </c>
      <c r="AK2809" s="49">
        <f>IFERROR(IF(OR($W2809&lt;&gt;"Ja",VLOOKUP($C2809,Listen!$A$2:$F$45,6,0)="Nein"),$AC2809,$AB2809),0)</f>
        <v>0</v>
      </c>
      <c r="AL2809" s="51">
        <f t="shared" si="909"/>
        <v>0</v>
      </c>
      <c r="AM2809" s="296">
        <f>IFERROR(IF(VLOOKUP($C2809,Listen!$A$2:$F$45,6,0)="Ja",MAX(BC2809:BD2809),D_SAV!$BC2809),0)</f>
        <v>0</v>
      </c>
      <c r="AN2809" s="51">
        <f t="shared" si="910"/>
        <v>0</v>
      </c>
      <c r="AP2809" s="304">
        <f t="shared" si="911"/>
        <v>0</v>
      </c>
      <c r="AQ2809" s="304">
        <f t="shared" si="912"/>
        <v>0</v>
      </c>
      <c r="AR2809" s="304">
        <f t="shared" si="913"/>
        <v>0</v>
      </c>
      <c r="AS2809" s="304">
        <f t="shared" si="914"/>
        <v>0</v>
      </c>
      <c r="AT2809" s="304">
        <f t="shared" si="915"/>
        <v>0</v>
      </c>
      <c r="AU2809" s="304">
        <f t="shared" si="916"/>
        <v>0</v>
      </c>
      <c r="AV2809" s="304">
        <f t="shared" si="917"/>
        <v>0</v>
      </c>
      <c r="AW2809" s="304">
        <f t="shared" si="918"/>
        <v>0</v>
      </c>
      <c r="AX2809" s="304">
        <f t="shared" si="919"/>
        <v>0</v>
      </c>
      <c r="AY2809" s="304">
        <f t="shared" si="920"/>
        <v>0</v>
      </c>
      <c r="AZ2809" s="304">
        <f t="shared" si="921"/>
        <v>0</v>
      </c>
      <c r="BA2809" s="304">
        <f t="shared" si="922"/>
        <v>0</v>
      </c>
      <c r="BB2809" s="304">
        <f t="shared" si="923"/>
        <v>0</v>
      </c>
      <c r="BC2809" s="304">
        <f t="shared" si="924"/>
        <v>0</v>
      </c>
      <c r="BD2809" s="304">
        <f t="shared" si="925"/>
        <v>0</v>
      </c>
      <c r="BE2809" s="304">
        <f>IFERROR(IF(VLOOKUP($C2809,Listen!$A$2:$F$45,6,0)="Ja",BB2809-MAX(BC2809:BD2809),BB2809-BC2809),0)</f>
        <v>0</v>
      </c>
    </row>
    <row r="2810" spans="1:57" x14ac:dyDescent="0.25">
      <c r="A2810" s="320" t="str">
        <f>IF(AND(D2810&lt;&gt;0,C2810&lt;&gt;0,E2810&lt;&gt;0),IF(B2810&lt;&gt;0,CONCATENATE(B2810,"-AGr",VLOOKUP(C2810,Listen!$A$2:$D$45,4,FALSE),"-",D2810,"-",E2810,),CONCATENATE("AGr",VLOOKUP(C2810,Listen!$A$2:$D$45,4,FALSE),"-",D2810,"-",E2810)),"keine vollständige ID")</f>
        <v>keine vollständige ID</v>
      </c>
      <c r="B2810" s="301"/>
      <c r="C2810" s="287"/>
      <c r="D2810" s="34"/>
      <c r="E2810" s="306"/>
      <c r="F2810" s="116"/>
      <c r="G2810" s="17"/>
      <c r="H2810" s="17"/>
      <c r="I2810" s="17"/>
      <c r="J2810" s="17"/>
      <c r="K2810" s="17"/>
      <c r="L2810" s="17"/>
      <c r="M2810" s="17"/>
      <c r="N2810" s="17"/>
      <c r="O2810" s="116"/>
      <c r="P2810" s="117">
        <f>IF(D2810&gt;A_Stammdaten!$B$12,0,SUM(G2810,H2810,J2810,L2810:M2810)-SUM(I2810,K2810,N2810:O2810))</f>
        <v>0</v>
      </c>
      <c r="Q2810" s="17"/>
      <c r="R2810" s="17"/>
      <c r="S2810" s="17"/>
      <c r="T2810" s="17"/>
      <c r="U2810" s="62">
        <f t="shared" si="905"/>
        <v>0</v>
      </c>
      <c r="V2810" s="34"/>
      <c r="W2810" s="34"/>
      <c r="X2810" s="34"/>
      <c r="Y2810" s="34"/>
      <c r="Z2810" s="34"/>
      <c r="AA2810" s="63" t="str">
        <f t="shared" si="906"/>
        <v>-</v>
      </c>
      <c r="AB2810" s="63" t="str">
        <f t="shared" si="907"/>
        <v>-</v>
      </c>
      <c r="AC2810" s="63">
        <f>IF(ISBLANK($C2810),0,VLOOKUP($C2810,Listen!$A$2:$C$45,2,FALSE))</f>
        <v>0</v>
      </c>
      <c r="AD2810" s="63">
        <f>IF(ISBLANK($C2810),0,VLOOKUP($C2810,Listen!$A$2:$C$45,3,FALSE))</f>
        <v>0</v>
      </c>
      <c r="AE2810" s="49">
        <f t="shared" si="908"/>
        <v>0</v>
      </c>
      <c r="AF2810" s="49">
        <f t="shared" si="908"/>
        <v>0</v>
      </c>
      <c r="AG2810" s="49">
        <f>IFERROR(IF(OR($V2810&lt;&gt;"Ja",VLOOKUP($C2810,Listen!$A$2:$F$45,5,0)="Nein",D2810&lt;IF(C2810="LNG Anbindungsanlagen gemäß separater Festlegung",2022,2023)),$AC2810,$AA2810),0)</f>
        <v>0</v>
      </c>
      <c r="AH2810" s="49">
        <f>IFERROR(IF(OR($V2810&lt;&gt;"Ja",VLOOKUP($C2810,Listen!$A$2:$F$45,5,0)="Nein",D2810&lt;IF(C2810="LNG Anbindungsanlagen gemäß separater Festlegung",2022,2023)),$AC2810,$AA2810),0)</f>
        <v>0</v>
      </c>
      <c r="AI2810" s="49">
        <f>IFERROR(IF(OR($W2810&lt;&gt;"Ja",VLOOKUP($C2810,Listen!$A$2:$F$45,6,0)="Nein"),$AC2810,$AB2810),0)</f>
        <v>0</v>
      </c>
      <c r="AJ2810" s="49">
        <f>IFERROR(IF(OR($W2810&lt;&gt;"Ja",VLOOKUP($C2810,Listen!$A$2:$F$45,6,0)="Nein"),$AC2810,$AB2810),0)</f>
        <v>0</v>
      </c>
      <c r="AK2810" s="49">
        <f>IFERROR(IF(OR($W2810&lt;&gt;"Ja",VLOOKUP($C2810,Listen!$A$2:$F$45,6,0)="Nein"),$AC2810,$AB2810),0)</f>
        <v>0</v>
      </c>
      <c r="AL2810" s="51">
        <f t="shared" si="909"/>
        <v>0</v>
      </c>
      <c r="AM2810" s="296">
        <f>IFERROR(IF(VLOOKUP($C2810,Listen!$A$2:$F$45,6,0)="Ja",MAX(BC2810:BD2810),D_SAV!$BC2810),0)</f>
        <v>0</v>
      </c>
      <c r="AN2810" s="51">
        <f t="shared" si="910"/>
        <v>0</v>
      </c>
      <c r="AP2810" s="304">
        <f t="shared" si="911"/>
        <v>0</v>
      </c>
      <c r="AQ2810" s="304">
        <f t="shared" si="912"/>
        <v>0</v>
      </c>
      <c r="AR2810" s="304">
        <f t="shared" si="913"/>
        <v>0</v>
      </c>
      <c r="AS2810" s="304">
        <f t="shared" si="914"/>
        <v>0</v>
      </c>
      <c r="AT2810" s="304">
        <f t="shared" si="915"/>
        <v>0</v>
      </c>
      <c r="AU2810" s="304">
        <f t="shared" si="916"/>
        <v>0</v>
      </c>
      <c r="AV2810" s="304">
        <f t="shared" si="917"/>
        <v>0</v>
      </c>
      <c r="AW2810" s="304">
        <f t="shared" si="918"/>
        <v>0</v>
      </c>
      <c r="AX2810" s="304">
        <f t="shared" si="919"/>
        <v>0</v>
      </c>
      <c r="AY2810" s="304">
        <f t="shared" si="920"/>
        <v>0</v>
      </c>
      <c r="AZ2810" s="304">
        <f t="shared" si="921"/>
        <v>0</v>
      </c>
      <c r="BA2810" s="304">
        <f t="shared" si="922"/>
        <v>0</v>
      </c>
      <c r="BB2810" s="304">
        <f t="shared" si="923"/>
        <v>0</v>
      </c>
      <c r="BC2810" s="304">
        <f t="shared" si="924"/>
        <v>0</v>
      </c>
      <c r="BD2810" s="304">
        <f t="shared" si="925"/>
        <v>0</v>
      </c>
      <c r="BE2810" s="304">
        <f>IFERROR(IF(VLOOKUP($C2810,Listen!$A$2:$F$45,6,0)="Ja",BB2810-MAX(BC2810:BD2810),BB2810-BC2810),0)</f>
        <v>0</v>
      </c>
    </row>
    <row r="2811" spans="1:57" x14ac:dyDescent="0.25">
      <c r="A2811" s="320" t="str">
        <f>IF(AND(D2811&lt;&gt;0,C2811&lt;&gt;0,E2811&lt;&gt;0),IF(B2811&lt;&gt;0,CONCATENATE(B2811,"-AGr",VLOOKUP(C2811,Listen!$A$2:$D$45,4,FALSE),"-",D2811,"-",E2811,),CONCATENATE("AGr",VLOOKUP(C2811,Listen!$A$2:$D$45,4,FALSE),"-",D2811,"-",E2811)),"keine vollständige ID")</f>
        <v>keine vollständige ID</v>
      </c>
      <c r="B2811" s="301"/>
      <c r="C2811" s="287"/>
      <c r="D2811" s="34"/>
      <c r="E2811" s="306"/>
      <c r="F2811" s="116"/>
      <c r="G2811" s="17"/>
      <c r="H2811" s="17"/>
      <c r="I2811" s="17"/>
      <c r="J2811" s="17"/>
      <c r="K2811" s="17"/>
      <c r="L2811" s="17"/>
      <c r="M2811" s="17"/>
      <c r="N2811" s="17"/>
      <c r="O2811" s="116"/>
      <c r="P2811" s="117">
        <f>IF(D2811&gt;A_Stammdaten!$B$12,0,SUM(G2811,H2811,J2811,L2811:M2811)-SUM(I2811,K2811,N2811:O2811))</f>
        <v>0</v>
      </c>
      <c r="Q2811" s="17"/>
      <c r="R2811" s="17"/>
      <c r="S2811" s="17"/>
      <c r="T2811" s="17"/>
      <c r="U2811" s="62">
        <f t="shared" si="905"/>
        <v>0</v>
      </c>
      <c r="V2811" s="34"/>
      <c r="W2811" s="34"/>
      <c r="X2811" s="34"/>
      <c r="Y2811" s="34"/>
      <c r="Z2811" s="34"/>
      <c r="AA2811" s="63" t="str">
        <f t="shared" si="906"/>
        <v>-</v>
      </c>
      <c r="AB2811" s="63" t="str">
        <f t="shared" si="907"/>
        <v>-</v>
      </c>
      <c r="AC2811" s="63">
        <f>IF(ISBLANK($C2811),0,VLOOKUP($C2811,Listen!$A$2:$C$45,2,FALSE))</f>
        <v>0</v>
      </c>
      <c r="AD2811" s="63">
        <f>IF(ISBLANK($C2811),0,VLOOKUP($C2811,Listen!$A$2:$C$45,3,FALSE))</f>
        <v>0</v>
      </c>
      <c r="AE2811" s="49">
        <f t="shared" si="908"/>
        <v>0</v>
      </c>
      <c r="AF2811" s="49">
        <f t="shared" si="908"/>
        <v>0</v>
      </c>
      <c r="AG2811" s="49">
        <f>IFERROR(IF(OR($V2811&lt;&gt;"Ja",VLOOKUP($C2811,Listen!$A$2:$F$45,5,0)="Nein",D2811&lt;IF(C2811="LNG Anbindungsanlagen gemäß separater Festlegung",2022,2023)),$AC2811,$AA2811),0)</f>
        <v>0</v>
      </c>
      <c r="AH2811" s="49">
        <f>IFERROR(IF(OR($V2811&lt;&gt;"Ja",VLOOKUP($C2811,Listen!$A$2:$F$45,5,0)="Nein",D2811&lt;IF(C2811="LNG Anbindungsanlagen gemäß separater Festlegung",2022,2023)),$AC2811,$AA2811),0)</f>
        <v>0</v>
      </c>
      <c r="AI2811" s="49">
        <f>IFERROR(IF(OR($W2811&lt;&gt;"Ja",VLOOKUP($C2811,Listen!$A$2:$F$45,6,0)="Nein"),$AC2811,$AB2811),0)</f>
        <v>0</v>
      </c>
      <c r="AJ2811" s="49">
        <f>IFERROR(IF(OR($W2811&lt;&gt;"Ja",VLOOKUP($C2811,Listen!$A$2:$F$45,6,0)="Nein"),$AC2811,$AB2811),0)</f>
        <v>0</v>
      </c>
      <c r="AK2811" s="49">
        <f>IFERROR(IF(OR($W2811&lt;&gt;"Ja",VLOOKUP($C2811,Listen!$A$2:$F$45,6,0)="Nein"),$AC2811,$AB2811),0)</f>
        <v>0</v>
      </c>
      <c r="AL2811" s="51">
        <f t="shared" si="909"/>
        <v>0</v>
      </c>
      <c r="AM2811" s="296">
        <f>IFERROR(IF(VLOOKUP($C2811,Listen!$A$2:$F$45,6,0)="Ja",MAX(BC2811:BD2811),D_SAV!$BC2811),0)</f>
        <v>0</v>
      </c>
      <c r="AN2811" s="51">
        <f t="shared" si="910"/>
        <v>0</v>
      </c>
      <c r="AP2811" s="304">
        <f t="shared" si="911"/>
        <v>0</v>
      </c>
      <c r="AQ2811" s="304">
        <f t="shared" si="912"/>
        <v>0</v>
      </c>
      <c r="AR2811" s="304">
        <f t="shared" si="913"/>
        <v>0</v>
      </c>
      <c r="AS2811" s="304">
        <f t="shared" si="914"/>
        <v>0</v>
      </c>
      <c r="AT2811" s="304">
        <f t="shared" si="915"/>
        <v>0</v>
      </c>
      <c r="AU2811" s="304">
        <f t="shared" si="916"/>
        <v>0</v>
      </c>
      <c r="AV2811" s="304">
        <f t="shared" si="917"/>
        <v>0</v>
      </c>
      <c r="AW2811" s="304">
        <f t="shared" si="918"/>
        <v>0</v>
      </c>
      <c r="AX2811" s="304">
        <f t="shared" si="919"/>
        <v>0</v>
      </c>
      <c r="AY2811" s="304">
        <f t="shared" si="920"/>
        <v>0</v>
      </c>
      <c r="AZ2811" s="304">
        <f t="shared" si="921"/>
        <v>0</v>
      </c>
      <c r="BA2811" s="304">
        <f t="shared" si="922"/>
        <v>0</v>
      </c>
      <c r="BB2811" s="304">
        <f t="shared" si="923"/>
        <v>0</v>
      </c>
      <c r="BC2811" s="304">
        <f t="shared" si="924"/>
        <v>0</v>
      </c>
      <c r="BD2811" s="304">
        <f t="shared" si="925"/>
        <v>0</v>
      </c>
      <c r="BE2811" s="304">
        <f>IFERROR(IF(VLOOKUP($C2811,Listen!$A$2:$F$45,6,0)="Ja",BB2811-MAX(BC2811:BD2811),BB2811-BC2811),0)</f>
        <v>0</v>
      </c>
    </row>
    <row r="2812" spans="1:57" x14ac:dyDescent="0.25">
      <c r="A2812" s="320" t="str">
        <f>IF(AND(D2812&lt;&gt;0,C2812&lt;&gt;0,E2812&lt;&gt;0),IF(B2812&lt;&gt;0,CONCATENATE(B2812,"-AGr",VLOOKUP(C2812,Listen!$A$2:$D$45,4,FALSE),"-",D2812,"-",E2812,),CONCATENATE("AGr",VLOOKUP(C2812,Listen!$A$2:$D$45,4,FALSE),"-",D2812,"-",E2812)),"keine vollständige ID")</f>
        <v>keine vollständige ID</v>
      </c>
      <c r="B2812" s="301"/>
      <c r="C2812" s="287"/>
      <c r="D2812" s="34"/>
      <c r="E2812" s="306"/>
      <c r="F2812" s="116"/>
      <c r="G2812" s="17"/>
      <c r="H2812" s="17"/>
      <c r="I2812" s="17"/>
      <c r="J2812" s="17"/>
      <c r="K2812" s="17"/>
      <c r="L2812" s="17"/>
      <c r="M2812" s="17"/>
      <c r="N2812" s="17"/>
      <c r="O2812" s="116"/>
      <c r="P2812" s="117">
        <f>IF(D2812&gt;A_Stammdaten!$B$12,0,SUM(G2812,H2812,J2812,L2812:M2812)-SUM(I2812,K2812,N2812:O2812))</f>
        <v>0</v>
      </c>
      <c r="Q2812" s="17"/>
      <c r="R2812" s="17"/>
      <c r="S2812" s="17"/>
      <c r="T2812" s="17"/>
      <c r="U2812" s="62">
        <f t="shared" si="905"/>
        <v>0</v>
      </c>
      <c r="V2812" s="34"/>
      <c r="W2812" s="34"/>
      <c r="X2812" s="34"/>
      <c r="Y2812" s="34"/>
      <c r="Z2812" s="34"/>
      <c r="AA2812" s="63" t="str">
        <f t="shared" si="906"/>
        <v>-</v>
      </c>
      <c r="AB2812" s="63" t="str">
        <f t="shared" si="907"/>
        <v>-</v>
      </c>
      <c r="AC2812" s="63">
        <f>IF(ISBLANK($C2812),0,VLOOKUP($C2812,Listen!$A$2:$C$45,2,FALSE))</f>
        <v>0</v>
      </c>
      <c r="AD2812" s="63">
        <f>IF(ISBLANK($C2812),0,VLOOKUP($C2812,Listen!$A$2:$C$45,3,FALSE))</f>
        <v>0</v>
      </c>
      <c r="AE2812" s="49">
        <f t="shared" si="908"/>
        <v>0</v>
      </c>
      <c r="AF2812" s="49">
        <f t="shared" si="908"/>
        <v>0</v>
      </c>
      <c r="AG2812" s="49">
        <f>IFERROR(IF(OR($V2812&lt;&gt;"Ja",VLOOKUP($C2812,Listen!$A$2:$F$45,5,0)="Nein",D2812&lt;IF(C2812="LNG Anbindungsanlagen gemäß separater Festlegung",2022,2023)),$AC2812,$AA2812),0)</f>
        <v>0</v>
      </c>
      <c r="AH2812" s="49">
        <f>IFERROR(IF(OR($V2812&lt;&gt;"Ja",VLOOKUP($C2812,Listen!$A$2:$F$45,5,0)="Nein",D2812&lt;IF(C2812="LNG Anbindungsanlagen gemäß separater Festlegung",2022,2023)),$AC2812,$AA2812),0)</f>
        <v>0</v>
      </c>
      <c r="AI2812" s="49">
        <f>IFERROR(IF(OR($W2812&lt;&gt;"Ja",VLOOKUP($C2812,Listen!$A$2:$F$45,6,0)="Nein"),$AC2812,$AB2812),0)</f>
        <v>0</v>
      </c>
      <c r="AJ2812" s="49">
        <f>IFERROR(IF(OR($W2812&lt;&gt;"Ja",VLOOKUP($C2812,Listen!$A$2:$F$45,6,0)="Nein"),$AC2812,$AB2812),0)</f>
        <v>0</v>
      </c>
      <c r="AK2812" s="49">
        <f>IFERROR(IF(OR($W2812&lt;&gt;"Ja",VLOOKUP($C2812,Listen!$A$2:$F$45,6,0)="Nein"),$AC2812,$AB2812),0)</f>
        <v>0</v>
      </c>
      <c r="AL2812" s="51">
        <f t="shared" si="909"/>
        <v>0</v>
      </c>
      <c r="AM2812" s="296">
        <f>IFERROR(IF(VLOOKUP($C2812,Listen!$A$2:$F$45,6,0)="Ja",MAX(BC2812:BD2812),D_SAV!$BC2812),0)</f>
        <v>0</v>
      </c>
      <c r="AN2812" s="51">
        <f t="shared" si="910"/>
        <v>0</v>
      </c>
      <c r="AP2812" s="304">
        <f t="shared" si="911"/>
        <v>0</v>
      </c>
      <c r="AQ2812" s="304">
        <f t="shared" si="912"/>
        <v>0</v>
      </c>
      <c r="AR2812" s="304">
        <f t="shared" si="913"/>
        <v>0</v>
      </c>
      <c r="AS2812" s="304">
        <f t="shared" si="914"/>
        <v>0</v>
      </c>
      <c r="AT2812" s="304">
        <f t="shared" si="915"/>
        <v>0</v>
      </c>
      <c r="AU2812" s="304">
        <f t="shared" si="916"/>
        <v>0</v>
      </c>
      <c r="AV2812" s="304">
        <f t="shared" si="917"/>
        <v>0</v>
      </c>
      <c r="AW2812" s="304">
        <f t="shared" si="918"/>
        <v>0</v>
      </c>
      <c r="AX2812" s="304">
        <f t="shared" si="919"/>
        <v>0</v>
      </c>
      <c r="AY2812" s="304">
        <f t="shared" si="920"/>
        <v>0</v>
      </c>
      <c r="AZ2812" s="304">
        <f t="shared" si="921"/>
        <v>0</v>
      </c>
      <c r="BA2812" s="304">
        <f t="shared" si="922"/>
        <v>0</v>
      </c>
      <c r="BB2812" s="304">
        <f t="shared" si="923"/>
        <v>0</v>
      </c>
      <c r="BC2812" s="304">
        <f t="shared" si="924"/>
        <v>0</v>
      </c>
      <c r="BD2812" s="304">
        <f t="shared" si="925"/>
        <v>0</v>
      </c>
      <c r="BE2812" s="304">
        <f>IFERROR(IF(VLOOKUP($C2812,Listen!$A$2:$F$45,6,0)="Ja",BB2812-MAX(BC2812:BD2812),BB2812-BC2812),0)</f>
        <v>0</v>
      </c>
    </row>
    <row r="2813" spans="1:57" x14ac:dyDescent="0.25">
      <c r="A2813" s="320" t="str">
        <f>IF(AND(D2813&lt;&gt;0,C2813&lt;&gt;0,E2813&lt;&gt;0),IF(B2813&lt;&gt;0,CONCATENATE(B2813,"-AGr",VLOOKUP(C2813,Listen!$A$2:$D$45,4,FALSE),"-",D2813,"-",E2813,),CONCATENATE("AGr",VLOOKUP(C2813,Listen!$A$2:$D$45,4,FALSE),"-",D2813,"-",E2813)),"keine vollständige ID")</f>
        <v>keine vollständige ID</v>
      </c>
      <c r="B2813" s="301"/>
      <c r="C2813" s="287"/>
      <c r="D2813" s="34"/>
      <c r="E2813" s="306"/>
      <c r="F2813" s="116"/>
      <c r="G2813" s="17"/>
      <c r="H2813" s="17"/>
      <c r="I2813" s="17"/>
      <c r="J2813" s="17"/>
      <c r="K2813" s="17"/>
      <c r="L2813" s="17"/>
      <c r="M2813" s="17"/>
      <c r="N2813" s="17"/>
      <c r="O2813" s="116"/>
      <c r="P2813" s="117">
        <f>IF(D2813&gt;A_Stammdaten!$B$12,0,SUM(G2813,H2813,J2813,L2813:M2813)-SUM(I2813,K2813,N2813:O2813))</f>
        <v>0</v>
      </c>
      <c r="Q2813" s="17"/>
      <c r="R2813" s="17"/>
      <c r="S2813" s="17"/>
      <c r="T2813" s="17"/>
      <c r="U2813" s="62">
        <f t="shared" si="905"/>
        <v>0</v>
      </c>
      <c r="V2813" s="34"/>
      <c r="W2813" s="34"/>
      <c r="X2813" s="34"/>
      <c r="Y2813" s="34"/>
      <c r="Z2813" s="34"/>
      <c r="AA2813" s="63" t="str">
        <f t="shared" si="906"/>
        <v>-</v>
      </c>
      <c r="AB2813" s="63" t="str">
        <f t="shared" si="907"/>
        <v>-</v>
      </c>
      <c r="AC2813" s="63">
        <f>IF(ISBLANK($C2813),0,VLOOKUP($C2813,Listen!$A$2:$C$45,2,FALSE))</f>
        <v>0</v>
      </c>
      <c r="AD2813" s="63">
        <f>IF(ISBLANK($C2813),0,VLOOKUP($C2813,Listen!$A$2:$C$45,3,FALSE))</f>
        <v>0</v>
      </c>
      <c r="AE2813" s="49">
        <f t="shared" si="908"/>
        <v>0</v>
      </c>
      <c r="AF2813" s="49">
        <f t="shared" si="908"/>
        <v>0</v>
      </c>
      <c r="AG2813" s="49">
        <f>IFERROR(IF(OR($V2813&lt;&gt;"Ja",VLOOKUP($C2813,Listen!$A$2:$F$45,5,0)="Nein",D2813&lt;IF(C2813="LNG Anbindungsanlagen gemäß separater Festlegung",2022,2023)),$AC2813,$AA2813),0)</f>
        <v>0</v>
      </c>
      <c r="AH2813" s="49">
        <f>IFERROR(IF(OR($V2813&lt;&gt;"Ja",VLOOKUP($C2813,Listen!$A$2:$F$45,5,0)="Nein",D2813&lt;IF(C2813="LNG Anbindungsanlagen gemäß separater Festlegung",2022,2023)),$AC2813,$AA2813),0)</f>
        <v>0</v>
      </c>
      <c r="AI2813" s="49">
        <f>IFERROR(IF(OR($W2813&lt;&gt;"Ja",VLOOKUP($C2813,Listen!$A$2:$F$45,6,0)="Nein"),$AC2813,$AB2813),0)</f>
        <v>0</v>
      </c>
      <c r="AJ2813" s="49">
        <f>IFERROR(IF(OR($W2813&lt;&gt;"Ja",VLOOKUP($C2813,Listen!$A$2:$F$45,6,0)="Nein"),$AC2813,$AB2813),0)</f>
        <v>0</v>
      </c>
      <c r="AK2813" s="49">
        <f>IFERROR(IF(OR($W2813&lt;&gt;"Ja",VLOOKUP($C2813,Listen!$A$2:$F$45,6,0)="Nein"),$AC2813,$AB2813),0)</f>
        <v>0</v>
      </c>
      <c r="AL2813" s="51">
        <f t="shared" si="909"/>
        <v>0</v>
      </c>
      <c r="AM2813" s="296">
        <f>IFERROR(IF(VLOOKUP($C2813,Listen!$A$2:$F$45,6,0)="Ja",MAX(BC2813:BD2813),D_SAV!$BC2813),0)</f>
        <v>0</v>
      </c>
      <c r="AN2813" s="51">
        <f t="shared" si="910"/>
        <v>0</v>
      </c>
      <c r="AP2813" s="304">
        <f t="shared" si="911"/>
        <v>0</v>
      </c>
      <c r="AQ2813" s="304">
        <f t="shared" si="912"/>
        <v>0</v>
      </c>
      <c r="AR2813" s="304">
        <f t="shared" si="913"/>
        <v>0</v>
      </c>
      <c r="AS2813" s="304">
        <f t="shared" si="914"/>
        <v>0</v>
      </c>
      <c r="AT2813" s="304">
        <f t="shared" si="915"/>
        <v>0</v>
      </c>
      <c r="AU2813" s="304">
        <f t="shared" si="916"/>
        <v>0</v>
      </c>
      <c r="AV2813" s="304">
        <f t="shared" si="917"/>
        <v>0</v>
      </c>
      <c r="AW2813" s="304">
        <f t="shared" si="918"/>
        <v>0</v>
      </c>
      <c r="AX2813" s="304">
        <f t="shared" si="919"/>
        <v>0</v>
      </c>
      <c r="AY2813" s="304">
        <f t="shared" si="920"/>
        <v>0</v>
      </c>
      <c r="AZ2813" s="304">
        <f t="shared" si="921"/>
        <v>0</v>
      </c>
      <c r="BA2813" s="304">
        <f t="shared" si="922"/>
        <v>0</v>
      </c>
      <c r="BB2813" s="304">
        <f t="shared" si="923"/>
        <v>0</v>
      </c>
      <c r="BC2813" s="304">
        <f t="shared" si="924"/>
        <v>0</v>
      </c>
      <c r="BD2813" s="304">
        <f t="shared" si="925"/>
        <v>0</v>
      </c>
      <c r="BE2813" s="304">
        <f>IFERROR(IF(VLOOKUP($C2813,Listen!$A$2:$F$45,6,0)="Ja",BB2813-MAX(BC2813:BD2813),BB2813-BC2813),0)</f>
        <v>0</v>
      </c>
    </row>
    <row r="2814" spans="1:57" x14ac:dyDescent="0.25">
      <c r="A2814" s="320" t="str">
        <f>IF(AND(D2814&lt;&gt;0,C2814&lt;&gt;0,E2814&lt;&gt;0),IF(B2814&lt;&gt;0,CONCATENATE(B2814,"-AGr",VLOOKUP(C2814,Listen!$A$2:$D$45,4,FALSE),"-",D2814,"-",E2814,),CONCATENATE("AGr",VLOOKUP(C2814,Listen!$A$2:$D$45,4,FALSE),"-",D2814,"-",E2814)),"keine vollständige ID")</f>
        <v>keine vollständige ID</v>
      </c>
      <c r="B2814" s="301"/>
      <c r="C2814" s="287"/>
      <c r="D2814" s="34"/>
      <c r="E2814" s="306"/>
      <c r="F2814" s="116"/>
      <c r="G2814" s="17"/>
      <c r="H2814" s="17"/>
      <c r="I2814" s="17"/>
      <c r="J2814" s="17"/>
      <c r="K2814" s="17"/>
      <c r="L2814" s="17"/>
      <c r="M2814" s="17"/>
      <c r="N2814" s="17"/>
      <c r="O2814" s="116"/>
      <c r="P2814" s="117">
        <f>IF(D2814&gt;A_Stammdaten!$B$12,0,SUM(G2814,H2814,J2814,L2814:M2814)-SUM(I2814,K2814,N2814:O2814))</f>
        <v>0</v>
      </c>
      <c r="Q2814" s="17"/>
      <c r="R2814" s="17"/>
      <c r="S2814" s="17"/>
      <c r="T2814" s="17"/>
      <c r="U2814" s="62">
        <f t="shared" si="905"/>
        <v>0</v>
      </c>
      <c r="V2814" s="34"/>
      <c r="W2814" s="34"/>
      <c r="X2814" s="34"/>
      <c r="Y2814" s="34"/>
      <c r="Z2814" s="34"/>
      <c r="AA2814" s="63" t="str">
        <f t="shared" si="906"/>
        <v>-</v>
      </c>
      <c r="AB2814" s="63" t="str">
        <f t="shared" si="907"/>
        <v>-</v>
      </c>
      <c r="AC2814" s="63">
        <f>IF(ISBLANK($C2814),0,VLOOKUP($C2814,Listen!$A$2:$C$45,2,FALSE))</f>
        <v>0</v>
      </c>
      <c r="AD2814" s="63">
        <f>IF(ISBLANK($C2814),0,VLOOKUP($C2814,Listen!$A$2:$C$45,3,FALSE))</f>
        <v>0</v>
      </c>
      <c r="AE2814" s="49">
        <f t="shared" si="908"/>
        <v>0</v>
      </c>
      <c r="AF2814" s="49">
        <f t="shared" si="908"/>
        <v>0</v>
      </c>
      <c r="AG2814" s="49">
        <f>IFERROR(IF(OR($V2814&lt;&gt;"Ja",VLOOKUP($C2814,Listen!$A$2:$F$45,5,0)="Nein",D2814&lt;IF(C2814="LNG Anbindungsanlagen gemäß separater Festlegung",2022,2023)),$AC2814,$AA2814),0)</f>
        <v>0</v>
      </c>
      <c r="AH2814" s="49">
        <f>IFERROR(IF(OR($V2814&lt;&gt;"Ja",VLOOKUP($C2814,Listen!$A$2:$F$45,5,0)="Nein",D2814&lt;IF(C2814="LNG Anbindungsanlagen gemäß separater Festlegung",2022,2023)),$AC2814,$AA2814),0)</f>
        <v>0</v>
      </c>
      <c r="AI2814" s="49">
        <f>IFERROR(IF(OR($W2814&lt;&gt;"Ja",VLOOKUP($C2814,Listen!$A$2:$F$45,6,0)="Nein"),$AC2814,$AB2814),0)</f>
        <v>0</v>
      </c>
      <c r="AJ2814" s="49">
        <f>IFERROR(IF(OR($W2814&lt;&gt;"Ja",VLOOKUP($C2814,Listen!$A$2:$F$45,6,0)="Nein"),$AC2814,$AB2814),0)</f>
        <v>0</v>
      </c>
      <c r="AK2814" s="49">
        <f>IFERROR(IF(OR($W2814&lt;&gt;"Ja",VLOOKUP($C2814,Listen!$A$2:$F$45,6,0)="Nein"),$AC2814,$AB2814),0)</f>
        <v>0</v>
      </c>
      <c r="AL2814" s="51">
        <f t="shared" si="909"/>
        <v>0</v>
      </c>
      <c r="AM2814" s="296">
        <f>IFERROR(IF(VLOOKUP($C2814,Listen!$A$2:$F$45,6,0)="Ja",MAX(BC2814:BD2814),D_SAV!$BC2814),0)</f>
        <v>0</v>
      </c>
      <c r="AN2814" s="51">
        <f t="shared" si="910"/>
        <v>0</v>
      </c>
      <c r="AP2814" s="304">
        <f t="shared" si="911"/>
        <v>0</v>
      </c>
      <c r="AQ2814" s="304">
        <f t="shared" si="912"/>
        <v>0</v>
      </c>
      <c r="AR2814" s="304">
        <f t="shared" si="913"/>
        <v>0</v>
      </c>
      <c r="AS2814" s="304">
        <f t="shared" si="914"/>
        <v>0</v>
      </c>
      <c r="AT2814" s="304">
        <f t="shared" si="915"/>
        <v>0</v>
      </c>
      <c r="AU2814" s="304">
        <f t="shared" si="916"/>
        <v>0</v>
      </c>
      <c r="AV2814" s="304">
        <f t="shared" si="917"/>
        <v>0</v>
      </c>
      <c r="AW2814" s="304">
        <f t="shared" si="918"/>
        <v>0</v>
      </c>
      <c r="AX2814" s="304">
        <f t="shared" si="919"/>
        <v>0</v>
      </c>
      <c r="AY2814" s="304">
        <f t="shared" si="920"/>
        <v>0</v>
      </c>
      <c r="AZ2814" s="304">
        <f t="shared" si="921"/>
        <v>0</v>
      </c>
      <c r="BA2814" s="304">
        <f t="shared" si="922"/>
        <v>0</v>
      </c>
      <c r="BB2814" s="304">
        <f t="shared" si="923"/>
        <v>0</v>
      </c>
      <c r="BC2814" s="304">
        <f t="shared" si="924"/>
        <v>0</v>
      </c>
      <c r="BD2814" s="304">
        <f t="shared" si="925"/>
        <v>0</v>
      </c>
      <c r="BE2814" s="304">
        <f>IFERROR(IF(VLOOKUP($C2814,Listen!$A$2:$F$45,6,0)="Ja",BB2814-MAX(BC2814:BD2814),BB2814-BC2814),0)</f>
        <v>0</v>
      </c>
    </row>
    <row r="2815" spans="1:57" x14ac:dyDescent="0.25">
      <c r="A2815" s="320" t="str">
        <f>IF(AND(D2815&lt;&gt;0,C2815&lt;&gt;0,E2815&lt;&gt;0),IF(B2815&lt;&gt;0,CONCATENATE(B2815,"-AGr",VLOOKUP(C2815,Listen!$A$2:$D$45,4,FALSE),"-",D2815,"-",E2815,),CONCATENATE("AGr",VLOOKUP(C2815,Listen!$A$2:$D$45,4,FALSE),"-",D2815,"-",E2815)),"keine vollständige ID")</f>
        <v>keine vollständige ID</v>
      </c>
      <c r="B2815" s="301"/>
      <c r="C2815" s="287"/>
      <c r="D2815" s="34"/>
      <c r="E2815" s="306"/>
      <c r="F2815" s="116"/>
      <c r="G2815" s="17"/>
      <c r="H2815" s="17"/>
      <c r="I2815" s="17"/>
      <c r="J2815" s="17"/>
      <c r="K2815" s="17"/>
      <c r="L2815" s="17"/>
      <c r="M2815" s="17"/>
      <c r="N2815" s="17"/>
      <c r="O2815" s="116"/>
      <c r="P2815" s="117">
        <f>IF(D2815&gt;A_Stammdaten!$B$12,0,SUM(G2815,H2815,J2815,L2815:M2815)-SUM(I2815,K2815,N2815:O2815))</f>
        <v>0</v>
      </c>
      <c r="Q2815" s="17"/>
      <c r="R2815" s="17"/>
      <c r="S2815" s="17"/>
      <c r="T2815" s="17"/>
      <c r="U2815" s="62">
        <f t="shared" si="905"/>
        <v>0</v>
      </c>
      <c r="V2815" s="34"/>
      <c r="W2815" s="34"/>
      <c r="X2815" s="34"/>
      <c r="Y2815" s="34"/>
      <c r="Z2815" s="34"/>
      <c r="AA2815" s="63" t="str">
        <f t="shared" si="906"/>
        <v>-</v>
      </c>
      <c r="AB2815" s="63" t="str">
        <f t="shared" si="907"/>
        <v>-</v>
      </c>
      <c r="AC2815" s="63">
        <f>IF(ISBLANK($C2815),0,VLOOKUP($C2815,Listen!$A$2:$C$45,2,FALSE))</f>
        <v>0</v>
      </c>
      <c r="AD2815" s="63">
        <f>IF(ISBLANK($C2815),0,VLOOKUP($C2815,Listen!$A$2:$C$45,3,FALSE))</f>
        <v>0</v>
      </c>
      <c r="AE2815" s="49">
        <f t="shared" si="908"/>
        <v>0</v>
      </c>
      <c r="AF2815" s="49">
        <f t="shared" si="908"/>
        <v>0</v>
      </c>
      <c r="AG2815" s="49">
        <f>IFERROR(IF(OR($V2815&lt;&gt;"Ja",VLOOKUP($C2815,Listen!$A$2:$F$45,5,0)="Nein",D2815&lt;IF(C2815="LNG Anbindungsanlagen gemäß separater Festlegung",2022,2023)),$AC2815,$AA2815),0)</f>
        <v>0</v>
      </c>
      <c r="AH2815" s="49">
        <f>IFERROR(IF(OR($V2815&lt;&gt;"Ja",VLOOKUP($C2815,Listen!$A$2:$F$45,5,0)="Nein",D2815&lt;IF(C2815="LNG Anbindungsanlagen gemäß separater Festlegung",2022,2023)),$AC2815,$AA2815),0)</f>
        <v>0</v>
      </c>
      <c r="AI2815" s="49">
        <f>IFERROR(IF(OR($W2815&lt;&gt;"Ja",VLOOKUP($C2815,Listen!$A$2:$F$45,6,0)="Nein"),$AC2815,$AB2815),0)</f>
        <v>0</v>
      </c>
      <c r="AJ2815" s="49">
        <f>IFERROR(IF(OR($W2815&lt;&gt;"Ja",VLOOKUP($C2815,Listen!$A$2:$F$45,6,0)="Nein"),$AC2815,$AB2815),0)</f>
        <v>0</v>
      </c>
      <c r="AK2815" s="49">
        <f>IFERROR(IF(OR($W2815&lt;&gt;"Ja",VLOOKUP($C2815,Listen!$A$2:$F$45,6,0)="Nein"),$AC2815,$AB2815),0)</f>
        <v>0</v>
      </c>
      <c r="AL2815" s="51">
        <f t="shared" si="909"/>
        <v>0</v>
      </c>
      <c r="AM2815" s="296">
        <f>IFERROR(IF(VLOOKUP($C2815,Listen!$A$2:$F$45,6,0)="Ja",MAX(BC2815:BD2815),D_SAV!$BC2815),0)</f>
        <v>0</v>
      </c>
      <c r="AN2815" s="51">
        <f t="shared" si="910"/>
        <v>0</v>
      </c>
      <c r="AP2815" s="304">
        <f t="shared" si="911"/>
        <v>0</v>
      </c>
      <c r="AQ2815" s="304">
        <f t="shared" si="912"/>
        <v>0</v>
      </c>
      <c r="AR2815" s="304">
        <f t="shared" si="913"/>
        <v>0</v>
      </c>
      <c r="AS2815" s="304">
        <f t="shared" si="914"/>
        <v>0</v>
      </c>
      <c r="AT2815" s="304">
        <f t="shared" si="915"/>
        <v>0</v>
      </c>
      <c r="AU2815" s="304">
        <f t="shared" si="916"/>
        <v>0</v>
      </c>
      <c r="AV2815" s="304">
        <f t="shared" si="917"/>
        <v>0</v>
      </c>
      <c r="AW2815" s="304">
        <f t="shared" si="918"/>
        <v>0</v>
      </c>
      <c r="AX2815" s="304">
        <f t="shared" si="919"/>
        <v>0</v>
      </c>
      <c r="AY2815" s="304">
        <f t="shared" si="920"/>
        <v>0</v>
      </c>
      <c r="AZ2815" s="304">
        <f t="shared" si="921"/>
        <v>0</v>
      </c>
      <c r="BA2815" s="304">
        <f t="shared" si="922"/>
        <v>0</v>
      </c>
      <c r="BB2815" s="304">
        <f t="shared" si="923"/>
        <v>0</v>
      </c>
      <c r="BC2815" s="304">
        <f t="shared" si="924"/>
        <v>0</v>
      </c>
      <c r="BD2815" s="304">
        <f t="shared" si="925"/>
        <v>0</v>
      </c>
      <c r="BE2815" s="304">
        <f>IFERROR(IF(VLOOKUP($C2815,Listen!$A$2:$F$45,6,0)="Ja",BB2815-MAX(BC2815:BD2815),BB2815-BC2815),0)</f>
        <v>0</v>
      </c>
    </row>
    <row r="2816" spans="1:57" x14ac:dyDescent="0.25">
      <c r="A2816" s="320" t="str">
        <f>IF(AND(D2816&lt;&gt;0,C2816&lt;&gt;0,E2816&lt;&gt;0),IF(B2816&lt;&gt;0,CONCATENATE(B2816,"-AGr",VLOOKUP(C2816,Listen!$A$2:$D$45,4,FALSE),"-",D2816,"-",E2816,),CONCATENATE("AGr",VLOOKUP(C2816,Listen!$A$2:$D$45,4,FALSE),"-",D2816,"-",E2816)),"keine vollständige ID")</f>
        <v>keine vollständige ID</v>
      </c>
      <c r="B2816" s="301"/>
      <c r="C2816" s="287"/>
      <c r="D2816" s="34"/>
      <c r="E2816" s="306"/>
      <c r="F2816" s="116"/>
      <c r="G2816" s="17"/>
      <c r="H2816" s="17"/>
      <c r="I2816" s="17"/>
      <c r="J2816" s="17"/>
      <c r="K2816" s="17"/>
      <c r="L2816" s="17"/>
      <c r="M2816" s="17"/>
      <c r="N2816" s="17"/>
      <c r="O2816" s="116"/>
      <c r="P2816" s="117">
        <f>IF(D2816&gt;A_Stammdaten!$B$12,0,SUM(G2816,H2816,J2816,L2816:M2816)-SUM(I2816,K2816,N2816:O2816))</f>
        <v>0</v>
      </c>
      <c r="Q2816" s="17"/>
      <c r="R2816" s="17"/>
      <c r="S2816" s="17"/>
      <c r="T2816" s="17"/>
      <c r="U2816" s="62">
        <f t="shared" si="905"/>
        <v>0</v>
      </c>
      <c r="V2816" s="34"/>
      <c r="W2816" s="34"/>
      <c r="X2816" s="34"/>
      <c r="Y2816" s="34"/>
      <c r="Z2816" s="34"/>
      <c r="AA2816" s="63" t="str">
        <f t="shared" si="906"/>
        <v>-</v>
      </c>
      <c r="AB2816" s="63" t="str">
        <f t="shared" si="907"/>
        <v>-</v>
      </c>
      <c r="AC2816" s="63">
        <f>IF(ISBLANK($C2816),0,VLOOKUP($C2816,Listen!$A$2:$C$45,2,FALSE))</f>
        <v>0</v>
      </c>
      <c r="AD2816" s="63">
        <f>IF(ISBLANK($C2816),0,VLOOKUP($C2816,Listen!$A$2:$C$45,3,FALSE))</f>
        <v>0</v>
      </c>
      <c r="AE2816" s="49">
        <f t="shared" si="908"/>
        <v>0</v>
      </c>
      <c r="AF2816" s="49">
        <f t="shared" si="908"/>
        <v>0</v>
      </c>
      <c r="AG2816" s="49">
        <f>IFERROR(IF(OR($V2816&lt;&gt;"Ja",VLOOKUP($C2816,Listen!$A$2:$F$45,5,0)="Nein",D2816&lt;IF(C2816="LNG Anbindungsanlagen gemäß separater Festlegung",2022,2023)),$AC2816,$AA2816),0)</f>
        <v>0</v>
      </c>
      <c r="AH2816" s="49">
        <f>IFERROR(IF(OR($V2816&lt;&gt;"Ja",VLOOKUP($C2816,Listen!$A$2:$F$45,5,0)="Nein",D2816&lt;IF(C2816="LNG Anbindungsanlagen gemäß separater Festlegung",2022,2023)),$AC2816,$AA2816),0)</f>
        <v>0</v>
      </c>
      <c r="AI2816" s="49">
        <f>IFERROR(IF(OR($W2816&lt;&gt;"Ja",VLOOKUP($C2816,Listen!$A$2:$F$45,6,0)="Nein"),$AC2816,$AB2816),0)</f>
        <v>0</v>
      </c>
      <c r="AJ2816" s="49">
        <f>IFERROR(IF(OR($W2816&lt;&gt;"Ja",VLOOKUP($C2816,Listen!$A$2:$F$45,6,0)="Nein"),$AC2816,$AB2816),0)</f>
        <v>0</v>
      </c>
      <c r="AK2816" s="49">
        <f>IFERROR(IF(OR($W2816&lt;&gt;"Ja",VLOOKUP($C2816,Listen!$A$2:$F$45,6,0)="Nein"),$AC2816,$AB2816),0)</f>
        <v>0</v>
      </c>
      <c r="AL2816" s="51">
        <f t="shared" si="909"/>
        <v>0</v>
      </c>
      <c r="AM2816" s="296">
        <f>IFERROR(IF(VLOOKUP($C2816,Listen!$A$2:$F$45,6,0)="Ja",MAX(BC2816:BD2816),D_SAV!$BC2816),0)</f>
        <v>0</v>
      </c>
      <c r="AN2816" s="51">
        <f t="shared" si="910"/>
        <v>0</v>
      </c>
      <c r="AP2816" s="304">
        <f t="shared" si="911"/>
        <v>0</v>
      </c>
      <c r="AQ2816" s="304">
        <f t="shared" si="912"/>
        <v>0</v>
      </c>
      <c r="AR2816" s="304">
        <f t="shared" si="913"/>
        <v>0</v>
      </c>
      <c r="AS2816" s="304">
        <f t="shared" si="914"/>
        <v>0</v>
      </c>
      <c r="AT2816" s="304">
        <f t="shared" si="915"/>
        <v>0</v>
      </c>
      <c r="AU2816" s="304">
        <f t="shared" si="916"/>
        <v>0</v>
      </c>
      <c r="AV2816" s="304">
        <f t="shared" si="917"/>
        <v>0</v>
      </c>
      <c r="AW2816" s="304">
        <f t="shared" si="918"/>
        <v>0</v>
      </c>
      <c r="AX2816" s="304">
        <f t="shared" si="919"/>
        <v>0</v>
      </c>
      <c r="AY2816" s="304">
        <f t="shared" si="920"/>
        <v>0</v>
      </c>
      <c r="AZ2816" s="304">
        <f t="shared" si="921"/>
        <v>0</v>
      </c>
      <c r="BA2816" s="304">
        <f t="shared" si="922"/>
        <v>0</v>
      </c>
      <c r="BB2816" s="304">
        <f t="shared" si="923"/>
        <v>0</v>
      </c>
      <c r="BC2816" s="304">
        <f t="shared" si="924"/>
        <v>0</v>
      </c>
      <c r="BD2816" s="304">
        <f t="shared" si="925"/>
        <v>0</v>
      </c>
      <c r="BE2816" s="304">
        <f>IFERROR(IF(VLOOKUP($C2816,Listen!$A$2:$F$45,6,0)="Ja",BB2816-MAX(BC2816:BD2816),BB2816-BC2816),0)</f>
        <v>0</v>
      </c>
    </row>
    <row r="2817" spans="1:57" x14ac:dyDescent="0.25">
      <c r="A2817" s="320" t="str">
        <f>IF(AND(D2817&lt;&gt;0,C2817&lt;&gt;0,E2817&lt;&gt;0),IF(B2817&lt;&gt;0,CONCATENATE(B2817,"-AGr",VLOOKUP(C2817,Listen!$A$2:$D$45,4,FALSE),"-",D2817,"-",E2817,),CONCATENATE("AGr",VLOOKUP(C2817,Listen!$A$2:$D$45,4,FALSE),"-",D2817,"-",E2817)),"keine vollständige ID")</f>
        <v>keine vollständige ID</v>
      </c>
      <c r="B2817" s="301"/>
      <c r="C2817" s="287"/>
      <c r="D2817" s="34"/>
      <c r="E2817" s="306"/>
      <c r="F2817" s="116"/>
      <c r="G2817" s="17"/>
      <c r="H2817" s="17"/>
      <c r="I2817" s="17"/>
      <c r="J2817" s="17"/>
      <c r="K2817" s="17"/>
      <c r="L2817" s="17"/>
      <c r="M2817" s="17"/>
      <c r="N2817" s="17"/>
      <c r="O2817" s="116"/>
      <c r="P2817" s="117">
        <f>IF(D2817&gt;A_Stammdaten!$B$12,0,SUM(G2817,H2817,J2817,L2817:M2817)-SUM(I2817,K2817,N2817:O2817))</f>
        <v>0</v>
      </c>
      <c r="Q2817" s="17"/>
      <c r="R2817" s="17"/>
      <c r="S2817" s="17"/>
      <c r="T2817" s="17"/>
      <c r="U2817" s="62">
        <f t="shared" si="905"/>
        <v>0</v>
      </c>
      <c r="V2817" s="34"/>
      <c r="W2817" s="34"/>
      <c r="X2817" s="34"/>
      <c r="Y2817" s="34"/>
      <c r="Z2817" s="34"/>
      <c r="AA2817" s="63" t="str">
        <f t="shared" si="906"/>
        <v>-</v>
      </c>
      <c r="AB2817" s="63" t="str">
        <f t="shared" si="907"/>
        <v>-</v>
      </c>
      <c r="AC2817" s="63">
        <f>IF(ISBLANK($C2817),0,VLOOKUP($C2817,Listen!$A$2:$C$45,2,FALSE))</f>
        <v>0</v>
      </c>
      <c r="AD2817" s="63">
        <f>IF(ISBLANK($C2817),0,VLOOKUP($C2817,Listen!$A$2:$C$45,3,FALSE))</f>
        <v>0</v>
      </c>
      <c r="AE2817" s="49">
        <f t="shared" si="908"/>
        <v>0</v>
      </c>
      <c r="AF2817" s="49">
        <f t="shared" si="908"/>
        <v>0</v>
      </c>
      <c r="AG2817" s="49">
        <f>IFERROR(IF(OR($V2817&lt;&gt;"Ja",VLOOKUP($C2817,Listen!$A$2:$F$45,5,0)="Nein",D2817&lt;IF(C2817="LNG Anbindungsanlagen gemäß separater Festlegung",2022,2023)),$AC2817,$AA2817),0)</f>
        <v>0</v>
      </c>
      <c r="AH2817" s="49">
        <f>IFERROR(IF(OR($V2817&lt;&gt;"Ja",VLOOKUP($C2817,Listen!$A$2:$F$45,5,0)="Nein",D2817&lt;IF(C2817="LNG Anbindungsanlagen gemäß separater Festlegung",2022,2023)),$AC2817,$AA2817),0)</f>
        <v>0</v>
      </c>
      <c r="AI2817" s="49">
        <f>IFERROR(IF(OR($W2817&lt;&gt;"Ja",VLOOKUP($C2817,Listen!$A$2:$F$45,6,0)="Nein"),$AC2817,$AB2817),0)</f>
        <v>0</v>
      </c>
      <c r="AJ2817" s="49">
        <f>IFERROR(IF(OR($W2817&lt;&gt;"Ja",VLOOKUP($C2817,Listen!$A$2:$F$45,6,0)="Nein"),$AC2817,$AB2817),0)</f>
        <v>0</v>
      </c>
      <c r="AK2817" s="49">
        <f>IFERROR(IF(OR($W2817&lt;&gt;"Ja",VLOOKUP($C2817,Listen!$A$2:$F$45,6,0)="Nein"),$AC2817,$AB2817),0)</f>
        <v>0</v>
      </c>
      <c r="AL2817" s="51">
        <f t="shared" si="909"/>
        <v>0</v>
      </c>
      <c r="AM2817" s="296">
        <f>IFERROR(IF(VLOOKUP($C2817,Listen!$A$2:$F$45,6,0)="Ja",MAX(BC2817:BD2817),D_SAV!$BC2817),0)</f>
        <v>0</v>
      </c>
      <c r="AN2817" s="51">
        <f t="shared" si="910"/>
        <v>0</v>
      </c>
      <c r="AP2817" s="304">
        <f t="shared" si="911"/>
        <v>0</v>
      </c>
      <c r="AQ2817" s="304">
        <f t="shared" si="912"/>
        <v>0</v>
      </c>
      <c r="AR2817" s="304">
        <f t="shared" si="913"/>
        <v>0</v>
      </c>
      <c r="AS2817" s="304">
        <f t="shared" si="914"/>
        <v>0</v>
      </c>
      <c r="AT2817" s="304">
        <f t="shared" si="915"/>
        <v>0</v>
      </c>
      <c r="AU2817" s="304">
        <f t="shared" si="916"/>
        <v>0</v>
      </c>
      <c r="AV2817" s="304">
        <f t="shared" si="917"/>
        <v>0</v>
      </c>
      <c r="AW2817" s="304">
        <f t="shared" si="918"/>
        <v>0</v>
      </c>
      <c r="AX2817" s="304">
        <f t="shared" si="919"/>
        <v>0</v>
      </c>
      <c r="AY2817" s="304">
        <f t="shared" si="920"/>
        <v>0</v>
      </c>
      <c r="AZ2817" s="304">
        <f t="shared" si="921"/>
        <v>0</v>
      </c>
      <c r="BA2817" s="304">
        <f t="shared" si="922"/>
        <v>0</v>
      </c>
      <c r="BB2817" s="304">
        <f t="shared" si="923"/>
        <v>0</v>
      </c>
      <c r="BC2817" s="304">
        <f t="shared" si="924"/>
        <v>0</v>
      </c>
      <c r="BD2817" s="304">
        <f t="shared" si="925"/>
        <v>0</v>
      </c>
      <c r="BE2817" s="304">
        <f>IFERROR(IF(VLOOKUP($C2817,Listen!$A$2:$F$45,6,0)="Ja",BB2817-MAX(BC2817:BD2817),BB2817-BC2817),0)</f>
        <v>0</v>
      </c>
    </row>
    <row r="2818" spans="1:57" x14ac:dyDescent="0.25">
      <c r="A2818" s="320" t="str">
        <f>IF(AND(D2818&lt;&gt;0,C2818&lt;&gt;0,E2818&lt;&gt;0),IF(B2818&lt;&gt;0,CONCATENATE(B2818,"-AGr",VLOOKUP(C2818,Listen!$A$2:$D$45,4,FALSE),"-",D2818,"-",E2818,),CONCATENATE("AGr",VLOOKUP(C2818,Listen!$A$2:$D$45,4,FALSE),"-",D2818,"-",E2818)),"keine vollständige ID")</f>
        <v>keine vollständige ID</v>
      </c>
      <c r="B2818" s="301"/>
      <c r="C2818" s="287"/>
      <c r="D2818" s="34"/>
      <c r="E2818" s="306"/>
      <c r="F2818" s="116"/>
      <c r="G2818" s="17"/>
      <c r="H2818" s="17"/>
      <c r="I2818" s="17"/>
      <c r="J2818" s="17"/>
      <c r="K2818" s="17"/>
      <c r="L2818" s="17"/>
      <c r="M2818" s="17"/>
      <c r="N2818" s="17"/>
      <c r="O2818" s="116"/>
      <c r="P2818" s="117">
        <f>IF(D2818&gt;A_Stammdaten!$B$12,0,SUM(G2818,H2818,J2818,L2818:M2818)-SUM(I2818,K2818,N2818:O2818))</f>
        <v>0</v>
      </c>
      <c r="Q2818" s="17"/>
      <c r="R2818" s="17"/>
      <c r="S2818" s="17"/>
      <c r="T2818" s="17"/>
      <c r="U2818" s="62">
        <f t="shared" si="905"/>
        <v>0</v>
      </c>
      <c r="V2818" s="34"/>
      <c r="W2818" s="34"/>
      <c r="X2818" s="34"/>
      <c r="Y2818" s="34"/>
      <c r="Z2818" s="34"/>
      <c r="AA2818" s="63" t="str">
        <f t="shared" si="906"/>
        <v>-</v>
      </c>
      <c r="AB2818" s="63" t="str">
        <f t="shared" si="907"/>
        <v>-</v>
      </c>
      <c r="AC2818" s="63">
        <f>IF(ISBLANK($C2818),0,VLOOKUP($C2818,Listen!$A$2:$C$45,2,FALSE))</f>
        <v>0</v>
      </c>
      <c r="AD2818" s="63">
        <f>IF(ISBLANK($C2818),0,VLOOKUP($C2818,Listen!$A$2:$C$45,3,FALSE))</f>
        <v>0</v>
      </c>
      <c r="AE2818" s="49">
        <f t="shared" si="908"/>
        <v>0</v>
      </c>
      <c r="AF2818" s="49">
        <f t="shared" si="908"/>
        <v>0</v>
      </c>
      <c r="AG2818" s="49">
        <f>IFERROR(IF(OR($V2818&lt;&gt;"Ja",VLOOKUP($C2818,Listen!$A$2:$F$45,5,0)="Nein",D2818&lt;IF(C2818="LNG Anbindungsanlagen gemäß separater Festlegung",2022,2023)),$AC2818,$AA2818),0)</f>
        <v>0</v>
      </c>
      <c r="AH2818" s="49">
        <f>IFERROR(IF(OR($V2818&lt;&gt;"Ja",VLOOKUP($C2818,Listen!$A$2:$F$45,5,0)="Nein",D2818&lt;IF(C2818="LNG Anbindungsanlagen gemäß separater Festlegung",2022,2023)),$AC2818,$AA2818),0)</f>
        <v>0</v>
      </c>
      <c r="AI2818" s="49">
        <f>IFERROR(IF(OR($W2818&lt;&gt;"Ja",VLOOKUP($C2818,Listen!$A$2:$F$45,6,0)="Nein"),$AC2818,$AB2818),0)</f>
        <v>0</v>
      </c>
      <c r="AJ2818" s="49">
        <f>IFERROR(IF(OR($W2818&lt;&gt;"Ja",VLOOKUP($C2818,Listen!$A$2:$F$45,6,0)="Nein"),$AC2818,$AB2818),0)</f>
        <v>0</v>
      </c>
      <c r="AK2818" s="49">
        <f>IFERROR(IF(OR($W2818&lt;&gt;"Ja",VLOOKUP($C2818,Listen!$A$2:$F$45,6,0)="Nein"),$AC2818,$AB2818),0)</f>
        <v>0</v>
      </c>
      <c r="AL2818" s="51">
        <f t="shared" si="909"/>
        <v>0</v>
      </c>
      <c r="AM2818" s="296">
        <f>IFERROR(IF(VLOOKUP($C2818,Listen!$A$2:$F$45,6,0)="Ja",MAX(BC2818:BD2818),D_SAV!$BC2818),0)</f>
        <v>0</v>
      </c>
      <c r="AN2818" s="51">
        <f t="shared" si="910"/>
        <v>0</v>
      </c>
      <c r="AP2818" s="304">
        <f t="shared" si="911"/>
        <v>0</v>
      </c>
      <c r="AQ2818" s="304">
        <f t="shared" si="912"/>
        <v>0</v>
      </c>
      <c r="AR2818" s="304">
        <f t="shared" si="913"/>
        <v>0</v>
      </c>
      <c r="AS2818" s="304">
        <f t="shared" si="914"/>
        <v>0</v>
      </c>
      <c r="AT2818" s="304">
        <f t="shared" si="915"/>
        <v>0</v>
      </c>
      <c r="AU2818" s="304">
        <f t="shared" si="916"/>
        <v>0</v>
      </c>
      <c r="AV2818" s="304">
        <f t="shared" si="917"/>
        <v>0</v>
      </c>
      <c r="AW2818" s="304">
        <f t="shared" si="918"/>
        <v>0</v>
      </c>
      <c r="AX2818" s="304">
        <f t="shared" si="919"/>
        <v>0</v>
      </c>
      <c r="AY2818" s="304">
        <f t="shared" si="920"/>
        <v>0</v>
      </c>
      <c r="AZ2818" s="304">
        <f t="shared" si="921"/>
        <v>0</v>
      </c>
      <c r="BA2818" s="304">
        <f t="shared" si="922"/>
        <v>0</v>
      </c>
      <c r="BB2818" s="304">
        <f t="shared" si="923"/>
        <v>0</v>
      </c>
      <c r="BC2818" s="304">
        <f t="shared" si="924"/>
        <v>0</v>
      </c>
      <c r="BD2818" s="304">
        <f t="shared" si="925"/>
        <v>0</v>
      </c>
      <c r="BE2818" s="304">
        <f>IFERROR(IF(VLOOKUP($C2818,Listen!$A$2:$F$45,6,0)="Ja",BB2818-MAX(BC2818:BD2818),BB2818-BC2818),0)</f>
        <v>0</v>
      </c>
    </row>
    <row r="2819" spans="1:57" x14ac:dyDescent="0.25">
      <c r="A2819" s="320" t="str">
        <f>IF(AND(D2819&lt;&gt;0,C2819&lt;&gt;0,E2819&lt;&gt;0),IF(B2819&lt;&gt;0,CONCATENATE(B2819,"-AGr",VLOOKUP(C2819,Listen!$A$2:$D$45,4,FALSE),"-",D2819,"-",E2819,),CONCATENATE("AGr",VLOOKUP(C2819,Listen!$A$2:$D$45,4,FALSE),"-",D2819,"-",E2819)),"keine vollständige ID")</f>
        <v>keine vollständige ID</v>
      </c>
      <c r="B2819" s="301"/>
      <c r="C2819" s="287"/>
      <c r="D2819" s="34"/>
      <c r="E2819" s="306"/>
      <c r="F2819" s="116"/>
      <c r="G2819" s="17"/>
      <c r="H2819" s="17"/>
      <c r="I2819" s="17"/>
      <c r="J2819" s="17"/>
      <c r="K2819" s="17"/>
      <c r="L2819" s="17"/>
      <c r="M2819" s="17"/>
      <c r="N2819" s="17"/>
      <c r="O2819" s="116"/>
      <c r="P2819" s="117">
        <f>IF(D2819&gt;A_Stammdaten!$B$12,0,SUM(G2819,H2819,J2819,L2819:M2819)-SUM(I2819,K2819,N2819:O2819))</f>
        <v>0</v>
      </c>
      <c r="Q2819" s="17"/>
      <c r="R2819" s="17"/>
      <c r="S2819" s="17"/>
      <c r="T2819" s="17"/>
      <c r="U2819" s="62">
        <f t="shared" si="905"/>
        <v>0</v>
      </c>
      <c r="V2819" s="34"/>
      <c r="W2819" s="34"/>
      <c r="X2819" s="34"/>
      <c r="Y2819" s="34"/>
      <c r="Z2819" s="34"/>
      <c r="AA2819" s="63" t="str">
        <f t="shared" si="906"/>
        <v>-</v>
      </c>
      <c r="AB2819" s="63" t="str">
        <f t="shared" si="907"/>
        <v>-</v>
      </c>
      <c r="AC2819" s="63">
        <f>IF(ISBLANK($C2819),0,VLOOKUP($C2819,Listen!$A$2:$C$45,2,FALSE))</f>
        <v>0</v>
      </c>
      <c r="AD2819" s="63">
        <f>IF(ISBLANK($C2819),0,VLOOKUP($C2819,Listen!$A$2:$C$45,3,FALSE))</f>
        <v>0</v>
      </c>
      <c r="AE2819" s="49">
        <f t="shared" si="908"/>
        <v>0</v>
      </c>
      <c r="AF2819" s="49">
        <f t="shared" si="908"/>
        <v>0</v>
      </c>
      <c r="AG2819" s="49">
        <f>IFERROR(IF(OR($V2819&lt;&gt;"Ja",VLOOKUP($C2819,Listen!$A$2:$F$45,5,0)="Nein",D2819&lt;IF(C2819="LNG Anbindungsanlagen gemäß separater Festlegung",2022,2023)),$AC2819,$AA2819),0)</f>
        <v>0</v>
      </c>
      <c r="AH2819" s="49">
        <f>IFERROR(IF(OR($V2819&lt;&gt;"Ja",VLOOKUP($C2819,Listen!$A$2:$F$45,5,0)="Nein",D2819&lt;IF(C2819="LNG Anbindungsanlagen gemäß separater Festlegung",2022,2023)),$AC2819,$AA2819),0)</f>
        <v>0</v>
      </c>
      <c r="AI2819" s="49">
        <f>IFERROR(IF(OR($W2819&lt;&gt;"Ja",VLOOKUP($C2819,Listen!$A$2:$F$45,6,0)="Nein"),$AC2819,$AB2819),0)</f>
        <v>0</v>
      </c>
      <c r="AJ2819" s="49">
        <f>IFERROR(IF(OR($W2819&lt;&gt;"Ja",VLOOKUP($C2819,Listen!$A$2:$F$45,6,0)="Nein"),$AC2819,$AB2819),0)</f>
        <v>0</v>
      </c>
      <c r="AK2819" s="49">
        <f>IFERROR(IF(OR($W2819&lt;&gt;"Ja",VLOOKUP($C2819,Listen!$A$2:$F$45,6,0)="Nein"),$AC2819,$AB2819),0)</f>
        <v>0</v>
      </c>
      <c r="AL2819" s="51">
        <f t="shared" si="909"/>
        <v>0</v>
      </c>
      <c r="AM2819" s="296">
        <f>IFERROR(IF(VLOOKUP($C2819,Listen!$A$2:$F$45,6,0)="Ja",MAX(BC2819:BD2819),D_SAV!$BC2819),0)</f>
        <v>0</v>
      </c>
      <c r="AN2819" s="51">
        <f t="shared" si="910"/>
        <v>0</v>
      </c>
      <c r="AP2819" s="304">
        <f t="shared" si="911"/>
        <v>0</v>
      </c>
      <c r="AQ2819" s="304">
        <f t="shared" si="912"/>
        <v>0</v>
      </c>
      <c r="AR2819" s="304">
        <f t="shared" si="913"/>
        <v>0</v>
      </c>
      <c r="AS2819" s="304">
        <f t="shared" si="914"/>
        <v>0</v>
      </c>
      <c r="AT2819" s="304">
        <f t="shared" si="915"/>
        <v>0</v>
      </c>
      <c r="AU2819" s="304">
        <f t="shared" si="916"/>
        <v>0</v>
      </c>
      <c r="AV2819" s="304">
        <f t="shared" si="917"/>
        <v>0</v>
      </c>
      <c r="AW2819" s="304">
        <f t="shared" si="918"/>
        <v>0</v>
      </c>
      <c r="AX2819" s="304">
        <f t="shared" si="919"/>
        <v>0</v>
      </c>
      <c r="AY2819" s="304">
        <f t="shared" si="920"/>
        <v>0</v>
      </c>
      <c r="AZ2819" s="304">
        <f t="shared" si="921"/>
        <v>0</v>
      </c>
      <c r="BA2819" s="304">
        <f t="shared" si="922"/>
        <v>0</v>
      </c>
      <c r="BB2819" s="304">
        <f t="shared" si="923"/>
        <v>0</v>
      </c>
      <c r="BC2819" s="304">
        <f t="shared" si="924"/>
        <v>0</v>
      </c>
      <c r="BD2819" s="304">
        <f t="shared" si="925"/>
        <v>0</v>
      </c>
      <c r="BE2819" s="304">
        <f>IFERROR(IF(VLOOKUP($C2819,Listen!$A$2:$F$45,6,0)="Ja",BB2819-MAX(BC2819:BD2819),BB2819-BC2819),0)</f>
        <v>0</v>
      </c>
    </row>
    <row r="2820" spans="1:57" x14ac:dyDescent="0.25">
      <c r="A2820" s="320" t="str">
        <f>IF(AND(D2820&lt;&gt;0,C2820&lt;&gt;0,E2820&lt;&gt;0),IF(B2820&lt;&gt;0,CONCATENATE(B2820,"-AGr",VLOOKUP(C2820,Listen!$A$2:$D$45,4,FALSE),"-",D2820,"-",E2820,),CONCATENATE("AGr",VLOOKUP(C2820,Listen!$A$2:$D$45,4,FALSE),"-",D2820,"-",E2820)),"keine vollständige ID")</f>
        <v>keine vollständige ID</v>
      </c>
      <c r="B2820" s="301"/>
      <c r="C2820" s="287"/>
      <c r="D2820" s="34"/>
      <c r="E2820" s="306"/>
      <c r="F2820" s="116"/>
      <c r="G2820" s="17"/>
      <c r="H2820" s="17"/>
      <c r="I2820" s="17"/>
      <c r="J2820" s="17"/>
      <c r="K2820" s="17"/>
      <c r="L2820" s="17"/>
      <c r="M2820" s="17"/>
      <c r="N2820" s="17"/>
      <c r="O2820" s="116"/>
      <c r="P2820" s="117">
        <f>IF(D2820&gt;A_Stammdaten!$B$12,0,SUM(G2820,H2820,J2820,L2820:M2820)-SUM(I2820,K2820,N2820:O2820))</f>
        <v>0</v>
      </c>
      <c r="Q2820" s="17"/>
      <c r="R2820" s="17"/>
      <c r="S2820" s="17"/>
      <c r="T2820" s="17"/>
      <c r="U2820" s="62">
        <f t="shared" si="905"/>
        <v>0</v>
      </c>
      <c r="V2820" s="34"/>
      <c r="W2820" s="34"/>
      <c r="X2820" s="34"/>
      <c r="Y2820" s="34"/>
      <c r="Z2820" s="34"/>
      <c r="AA2820" s="63" t="str">
        <f t="shared" si="906"/>
        <v>-</v>
      </c>
      <c r="AB2820" s="63" t="str">
        <f t="shared" si="907"/>
        <v>-</v>
      </c>
      <c r="AC2820" s="63">
        <f>IF(ISBLANK($C2820),0,VLOOKUP($C2820,Listen!$A$2:$C$45,2,FALSE))</f>
        <v>0</v>
      </c>
      <c r="AD2820" s="63">
        <f>IF(ISBLANK($C2820),0,VLOOKUP($C2820,Listen!$A$2:$C$45,3,FALSE))</f>
        <v>0</v>
      </c>
      <c r="AE2820" s="49">
        <f t="shared" si="908"/>
        <v>0</v>
      </c>
      <c r="AF2820" s="49">
        <f t="shared" si="908"/>
        <v>0</v>
      </c>
      <c r="AG2820" s="49">
        <f>IFERROR(IF(OR($V2820&lt;&gt;"Ja",VLOOKUP($C2820,Listen!$A$2:$F$45,5,0)="Nein",D2820&lt;IF(C2820="LNG Anbindungsanlagen gemäß separater Festlegung",2022,2023)),$AC2820,$AA2820),0)</f>
        <v>0</v>
      </c>
      <c r="AH2820" s="49">
        <f>IFERROR(IF(OR($V2820&lt;&gt;"Ja",VLOOKUP($C2820,Listen!$A$2:$F$45,5,0)="Nein",D2820&lt;IF(C2820="LNG Anbindungsanlagen gemäß separater Festlegung",2022,2023)),$AC2820,$AA2820),0)</f>
        <v>0</v>
      </c>
      <c r="AI2820" s="49">
        <f>IFERROR(IF(OR($W2820&lt;&gt;"Ja",VLOOKUP($C2820,Listen!$A$2:$F$45,6,0)="Nein"),$AC2820,$AB2820),0)</f>
        <v>0</v>
      </c>
      <c r="AJ2820" s="49">
        <f>IFERROR(IF(OR($W2820&lt;&gt;"Ja",VLOOKUP($C2820,Listen!$A$2:$F$45,6,0)="Nein"),$AC2820,$AB2820),0)</f>
        <v>0</v>
      </c>
      <c r="AK2820" s="49">
        <f>IFERROR(IF(OR($W2820&lt;&gt;"Ja",VLOOKUP($C2820,Listen!$A$2:$F$45,6,0)="Nein"),$AC2820,$AB2820),0)</f>
        <v>0</v>
      </c>
      <c r="AL2820" s="51">
        <f t="shared" si="909"/>
        <v>0</v>
      </c>
      <c r="AM2820" s="296">
        <f>IFERROR(IF(VLOOKUP($C2820,Listen!$A$2:$F$45,6,0)="Ja",MAX(BC2820:BD2820),D_SAV!$BC2820),0)</f>
        <v>0</v>
      </c>
      <c r="AN2820" s="51">
        <f t="shared" si="910"/>
        <v>0</v>
      </c>
      <c r="AP2820" s="304">
        <f t="shared" si="911"/>
        <v>0</v>
      </c>
      <c r="AQ2820" s="304">
        <f t="shared" si="912"/>
        <v>0</v>
      </c>
      <c r="AR2820" s="304">
        <f t="shared" si="913"/>
        <v>0</v>
      </c>
      <c r="AS2820" s="304">
        <f t="shared" si="914"/>
        <v>0</v>
      </c>
      <c r="AT2820" s="304">
        <f t="shared" si="915"/>
        <v>0</v>
      </c>
      <c r="AU2820" s="304">
        <f t="shared" si="916"/>
        <v>0</v>
      </c>
      <c r="AV2820" s="304">
        <f t="shared" si="917"/>
        <v>0</v>
      </c>
      <c r="AW2820" s="304">
        <f t="shared" si="918"/>
        <v>0</v>
      </c>
      <c r="AX2820" s="304">
        <f t="shared" si="919"/>
        <v>0</v>
      </c>
      <c r="AY2820" s="304">
        <f t="shared" si="920"/>
        <v>0</v>
      </c>
      <c r="AZ2820" s="304">
        <f t="shared" si="921"/>
        <v>0</v>
      </c>
      <c r="BA2820" s="304">
        <f t="shared" si="922"/>
        <v>0</v>
      </c>
      <c r="BB2820" s="304">
        <f t="shared" si="923"/>
        <v>0</v>
      </c>
      <c r="BC2820" s="304">
        <f t="shared" si="924"/>
        <v>0</v>
      </c>
      <c r="BD2820" s="304">
        <f t="shared" si="925"/>
        <v>0</v>
      </c>
      <c r="BE2820" s="304">
        <f>IFERROR(IF(VLOOKUP($C2820,Listen!$A$2:$F$45,6,0)="Ja",BB2820-MAX(BC2820:BD2820),BB2820-BC2820),0)</f>
        <v>0</v>
      </c>
    </row>
    <row r="2821" spans="1:57" x14ac:dyDescent="0.25">
      <c r="A2821" s="320" t="str">
        <f>IF(AND(D2821&lt;&gt;0,C2821&lt;&gt;0,E2821&lt;&gt;0),IF(B2821&lt;&gt;0,CONCATENATE(B2821,"-AGr",VLOOKUP(C2821,Listen!$A$2:$D$45,4,FALSE),"-",D2821,"-",E2821,),CONCATENATE("AGr",VLOOKUP(C2821,Listen!$A$2:$D$45,4,FALSE),"-",D2821,"-",E2821)),"keine vollständige ID")</f>
        <v>keine vollständige ID</v>
      </c>
      <c r="B2821" s="301"/>
      <c r="C2821" s="287"/>
      <c r="D2821" s="34"/>
      <c r="E2821" s="306"/>
      <c r="F2821" s="116"/>
      <c r="G2821" s="17"/>
      <c r="H2821" s="17"/>
      <c r="I2821" s="17"/>
      <c r="J2821" s="17"/>
      <c r="K2821" s="17"/>
      <c r="L2821" s="17"/>
      <c r="M2821" s="17"/>
      <c r="N2821" s="17"/>
      <c r="O2821" s="116"/>
      <c r="P2821" s="117">
        <f>IF(D2821&gt;A_Stammdaten!$B$12,0,SUM(G2821,H2821,J2821,L2821:M2821)-SUM(I2821,K2821,N2821:O2821))</f>
        <v>0</v>
      </c>
      <c r="Q2821" s="17"/>
      <c r="R2821" s="17"/>
      <c r="S2821" s="17"/>
      <c r="T2821" s="17"/>
      <c r="U2821" s="62">
        <f t="shared" si="905"/>
        <v>0</v>
      </c>
      <c r="V2821" s="34"/>
      <c r="W2821" s="34"/>
      <c r="X2821" s="34"/>
      <c r="Y2821" s="34"/>
      <c r="Z2821" s="34"/>
      <c r="AA2821" s="63" t="str">
        <f t="shared" si="906"/>
        <v>-</v>
      </c>
      <c r="AB2821" s="63" t="str">
        <f t="shared" si="907"/>
        <v>-</v>
      </c>
      <c r="AC2821" s="63">
        <f>IF(ISBLANK($C2821),0,VLOOKUP($C2821,Listen!$A$2:$C$45,2,FALSE))</f>
        <v>0</v>
      </c>
      <c r="AD2821" s="63">
        <f>IF(ISBLANK($C2821),0,VLOOKUP($C2821,Listen!$A$2:$C$45,3,FALSE))</f>
        <v>0</v>
      </c>
      <c r="AE2821" s="49">
        <f t="shared" si="908"/>
        <v>0</v>
      </c>
      <c r="AF2821" s="49">
        <f t="shared" si="908"/>
        <v>0</v>
      </c>
      <c r="AG2821" s="49">
        <f>IFERROR(IF(OR($V2821&lt;&gt;"Ja",VLOOKUP($C2821,Listen!$A$2:$F$45,5,0)="Nein",D2821&lt;IF(C2821="LNG Anbindungsanlagen gemäß separater Festlegung",2022,2023)),$AC2821,$AA2821),0)</f>
        <v>0</v>
      </c>
      <c r="AH2821" s="49">
        <f>IFERROR(IF(OR($V2821&lt;&gt;"Ja",VLOOKUP($C2821,Listen!$A$2:$F$45,5,0)="Nein",D2821&lt;IF(C2821="LNG Anbindungsanlagen gemäß separater Festlegung",2022,2023)),$AC2821,$AA2821),0)</f>
        <v>0</v>
      </c>
      <c r="AI2821" s="49">
        <f>IFERROR(IF(OR($W2821&lt;&gt;"Ja",VLOOKUP($C2821,Listen!$A$2:$F$45,6,0)="Nein"),$AC2821,$AB2821),0)</f>
        <v>0</v>
      </c>
      <c r="AJ2821" s="49">
        <f>IFERROR(IF(OR($W2821&lt;&gt;"Ja",VLOOKUP($C2821,Listen!$A$2:$F$45,6,0)="Nein"),$AC2821,$AB2821),0)</f>
        <v>0</v>
      </c>
      <c r="AK2821" s="49">
        <f>IFERROR(IF(OR($W2821&lt;&gt;"Ja",VLOOKUP($C2821,Listen!$A$2:$F$45,6,0)="Nein"),$AC2821,$AB2821),0)</f>
        <v>0</v>
      </c>
      <c r="AL2821" s="51">
        <f t="shared" si="909"/>
        <v>0</v>
      </c>
      <c r="AM2821" s="296">
        <f>IFERROR(IF(VLOOKUP($C2821,Listen!$A$2:$F$45,6,0)="Ja",MAX(BC2821:BD2821),D_SAV!$BC2821),0)</f>
        <v>0</v>
      </c>
      <c r="AN2821" s="51">
        <f t="shared" si="910"/>
        <v>0</v>
      </c>
      <c r="AP2821" s="304">
        <f t="shared" si="911"/>
        <v>0</v>
      </c>
      <c r="AQ2821" s="304">
        <f t="shared" si="912"/>
        <v>0</v>
      </c>
      <c r="AR2821" s="304">
        <f t="shared" si="913"/>
        <v>0</v>
      </c>
      <c r="AS2821" s="304">
        <f t="shared" si="914"/>
        <v>0</v>
      </c>
      <c r="AT2821" s="304">
        <f t="shared" si="915"/>
        <v>0</v>
      </c>
      <c r="AU2821" s="304">
        <f t="shared" si="916"/>
        <v>0</v>
      </c>
      <c r="AV2821" s="304">
        <f t="shared" si="917"/>
        <v>0</v>
      </c>
      <c r="AW2821" s="304">
        <f t="shared" si="918"/>
        <v>0</v>
      </c>
      <c r="AX2821" s="304">
        <f t="shared" si="919"/>
        <v>0</v>
      </c>
      <c r="AY2821" s="304">
        <f t="shared" si="920"/>
        <v>0</v>
      </c>
      <c r="AZ2821" s="304">
        <f t="shared" si="921"/>
        <v>0</v>
      </c>
      <c r="BA2821" s="304">
        <f t="shared" si="922"/>
        <v>0</v>
      </c>
      <c r="BB2821" s="304">
        <f t="shared" si="923"/>
        <v>0</v>
      </c>
      <c r="BC2821" s="304">
        <f t="shared" si="924"/>
        <v>0</v>
      </c>
      <c r="BD2821" s="304">
        <f t="shared" si="925"/>
        <v>0</v>
      </c>
      <c r="BE2821" s="304">
        <f>IFERROR(IF(VLOOKUP($C2821,Listen!$A$2:$F$45,6,0)="Ja",BB2821-MAX(BC2821:BD2821),BB2821-BC2821),0)</f>
        <v>0</v>
      </c>
    </row>
    <row r="2822" spans="1:57" x14ac:dyDescent="0.25">
      <c r="A2822" s="320" t="str">
        <f>IF(AND(D2822&lt;&gt;0,C2822&lt;&gt;0,E2822&lt;&gt;0),IF(B2822&lt;&gt;0,CONCATENATE(B2822,"-AGr",VLOOKUP(C2822,Listen!$A$2:$D$45,4,FALSE),"-",D2822,"-",E2822,),CONCATENATE("AGr",VLOOKUP(C2822,Listen!$A$2:$D$45,4,FALSE),"-",D2822,"-",E2822)),"keine vollständige ID")</f>
        <v>keine vollständige ID</v>
      </c>
      <c r="B2822" s="301"/>
      <c r="C2822" s="287"/>
      <c r="D2822" s="34"/>
      <c r="E2822" s="306"/>
      <c r="F2822" s="116"/>
      <c r="G2822" s="17"/>
      <c r="H2822" s="17"/>
      <c r="I2822" s="17"/>
      <c r="J2822" s="17"/>
      <c r="K2822" s="17"/>
      <c r="L2822" s="17"/>
      <c r="M2822" s="17"/>
      <c r="N2822" s="17"/>
      <c r="O2822" s="116"/>
      <c r="P2822" s="117">
        <f>IF(D2822&gt;A_Stammdaten!$B$12,0,SUM(G2822,H2822,J2822,L2822:M2822)-SUM(I2822,K2822,N2822:O2822))</f>
        <v>0</v>
      </c>
      <c r="Q2822" s="17"/>
      <c r="R2822" s="17"/>
      <c r="S2822" s="17"/>
      <c r="T2822" s="17"/>
      <c r="U2822" s="62">
        <f t="shared" ref="U2822:U2885" si="926">P2822-SUM(Q2822:T2822)</f>
        <v>0</v>
      </c>
      <c r="V2822" s="34"/>
      <c r="W2822" s="34"/>
      <c r="X2822" s="34"/>
      <c r="Y2822" s="34"/>
      <c r="Z2822" s="34"/>
      <c r="AA2822" s="63" t="str">
        <f t="shared" ref="AA2822:AA2885" si="927">IF($V2822="Ja",MIN(2044-$D2822+1,AC2822),"-")</f>
        <v>-</v>
      </c>
      <c r="AB2822" s="63" t="str">
        <f t="shared" ref="AB2822:AB2885" si="928">IF($Z2822="","-",MIN($Z2822-$D2822+1,AC2822))</f>
        <v>-</v>
      </c>
      <c r="AC2822" s="63">
        <f>IF(ISBLANK($C2822),0,VLOOKUP($C2822,Listen!$A$2:$C$45,2,FALSE))</f>
        <v>0</v>
      </c>
      <c r="AD2822" s="63">
        <f>IF(ISBLANK($C2822),0,VLOOKUP($C2822,Listen!$A$2:$C$45,3,FALSE))</f>
        <v>0</v>
      </c>
      <c r="AE2822" s="49">
        <f t="shared" ref="AE2822:AF2885" si="929">IFERROR($AC2822,0)</f>
        <v>0</v>
      </c>
      <c r="AF2822" s="49">
        <f t="shared" si="929"/>
        <v>0</v>
      </c>
      <c r="AG2822" s="49">
        <f>IFERROR(IF(OR($V2822&lt;&gt;"Ja",VLOOKUP($C2822,Listen!$A$2:$F$45,5,0)="Nein",D2822&lt;IF(C2822="LNG Anbindungsanlagen gemäß separater Festlegung",2022,2023)),$AC2822,$AA2822),0)</f>
        <v>0</v>
      </c>
      <c r="AH2822" s="49">
        <f>IFERROR(IF(OR($V2822&lt;&gt;"Ja",VLOOKUP($C2822,Listen!$A$2:$F$45,5,0)="Nein",D2822&lt;IF(C2822="LNG Anbindungsanlagen gemäß separater Festlegung",2022,2023)),$AC2822,$AA2822),0)</f>
        <v>0</v>
      </c>
      <c r="AI2822" s="49">
        <f>IFERROR(IF(OR($W2822&lt;&gt;"Ja",VLOOKUP($C2822,Listen!$A$2:$F$45,6,0)="Nein"),$AC2822,$AB2822),0)</f>
        <v>0</v>
      </c>
      <c r="AJ2822" s="49">
        <f>IFERROR(IF(OR($W2822&lt;&gt;"Ja",VLOOKUP($C2822,Listen!$A$2:$F$45,6,0)="Nein"),$AC2822,$AB2822),0)</f>
        <v>0</v>
      </c>
      <c r="AK2822" s="49">
        <f>IFERROR(IF(OR($W2822&lt;&gt;"Ja",VLOOKUP($C2822,Listen!$A$2:$F$45,6,0)="Nein"),$AC2822,$AB2822),0)</f>
        <v>0</v>
      </c>
      <c r="AL2822" s="51">
        <f t="shared" ref="AL2822:AL2885" si="930">BB2822</f>
        <v>0</v>
      </c>
      <c r="AM2822" s="296">
        <f>IFERROR(IF(VLOOKUP($C2822,Listen!$A$2:$F$45,6,0)="Ja",MAX(BC2822:BD2822),D_SAV!$BC2822),0)</f>
        <v>0</v>
      </c>
      <c r="AN2822" s="51">
        <f t="shared" ref="AN2822:AN2885" si="931">BE2822</f>
        <v>0</v>
      </c>
      <c r="AP2822" s="304">
        <f t="shared" ref="AP2822:AP2885" si="932">AO2822+IF($D2822=AP$3,$U2822,0)</f>
        <v>0</v>
      </c>
      <c r="AQ2822" s="304">
        <f t="shared" ref="AQ2822:AQ2885" si="933">IF(AP2822=0,0,IF($AE2822-(AP$3-$D2822)&lt;=0,AP2822,AP2822/($AE2822-(AP$3-$D2822))))</f>
        <v>0</v>
      </c>
      <c r="AR2822" s="304">
        <f t="shared" ref="AR2822:AR2885" si="934">AP2822-AQ2822</f>
        <v>0</v>
      </c>
      <c r="AS2822" s="304">
        <f t="shared" ref="AS2822:AS2885" si="935">AR2822+IF($D2822=AS$3,$U2822,0)</f>
        <v>0</v>
      </c>
      <c r="AT2822" s="304">
        <f t="shared" ref="AT2822:AT2885" si="936">IF(AS2822=0,0,IF($AF2822-(AS$3-$D2822)&lt;=0,AS2822,AS2822/($AF2822-(AS$3-$D2822))))</f>
        <v>0</v>
      </c>
      <c r="AU2822" s="304">
        <f t="shared" ref="AU2822:AU2885" si="937">AS2822-AT2822</f>
        <v>0</v>
      </c>
      <c r="AV2822" s="304">
        <f t="shared" ref="AV2822:AV2885" si="938">AU2822+IF($D2822=AV$3,$U2822,0)</f>
        <v>0</v>
      </c>
      <c r="AW2822" s="304">
        <f t="shared" ref="AW2822:AW2885" si="939">IF(AV2822=0,0,IF($AG2822-(AV$3-$D2822)&lt;=0,AV2822,AV2822/($AG2822-(AV$3-$D2822))))</f>
        <v>0</v>
      </c>
      <c r="AX2822" s="304">
        <f t="shared" ref="AX2822:AX2885" si="940">AV2822-AW2822</f>
        <v>0</v>
      </c>
      <c r="AY2822" s="304">
        <f t="shared" ref="AY2822:AY2885" si="941">AX2822+IF($D2822=AY$3,$U2822,0)</f>
        <v>0</v>
      </c>
      <c r="AZ2822" s="304">
        <f t="shared" ref="AZ2822:AZ2885" si="942">IF(AY2822=0,0,IF($AH2822-(AY$3-$D2822)&lt;=0,AY2822,AY2822/($AH2822-(AY$3-$D2822))))</f>
        <v>0</v>
      </c>
      <c r="BA2822" s="304">
        <f t="shared" ref="BA2822:BA2885" si="943">AY2822-AZ2822</f>
        <v>0</v>
      </c>
      <c r="BB2822" s="304">
        <f t="shared" ref="BB2822:BB2885" si="944">BA2822+IF($D2822=BB$3,$U2822,0)</f>
        <v>0</v>
      </c>
      <c r="BC2822" s="304">
        <f t="shared" ref="BC2822:BC2885" si="945">IF(BB2822=0,0,IF($AI2822-(BB$3-$D2822)&lt;=0,BB2822,BB2822/($AI2822-(BB$3-$D2822))))</f>
        <v>0</v>
      </c>
      <c r="BD2822" s="304">
        <f t="shared" ref="BD2822:BD2885" si="946">BB2822*Y2822/100</f>
        <v>0</v>
      </c>
      <c r="BE2822" s="304">
        <f>IFERROR(IF(VLOOKUP($C2822,Listen!$A$2:$F$45,6,0)="Ja",BB2822-MAX(BC2822:BD2822),BB2822-BC2822),0)</f>
        <v>0</v>
      </c>
    </row>
    <row r="2823" spans="1:57" x14ac:dyDescent="0.25">
      <c r="A2823" s="320" t="str">
        <f>IF(AND(D2823&lt;&gt;0,C2823&lt;&gt;0,E2823&lt;&gt;0),IF(B2823&lt;&gt;0,CONCATENATE(B2823,"-AGr",VLOOKUP(C2823,Listen!$A$2:$D$45,4,FALSE),"-",D2823,"-",E2823,),CONCATENATE("AGr",VLOOKUP(C2823,Listen!$A$2:$D$45,4,FALSE),"-",D2823,"-",E2823)),"keine vollständige ID")</f>
        <v>keine vollständige ID</v>
      </c>
      <c r="B2823" s="301"/>
      <c r="C2823" s="287"/>
      <c r="D2823" s="34"/>
      <c r="E2823" s="306"/>
      <c r="F2823" s="116"/>
      <c r="G2823" s="17"/>
      <c r="H2823" s="17"/>
      <c r="I2823" s="17"/>
      <c r="J2823" s="17"/>
      <c r="K2823" s="17"/>
      <c r="L2823" s="17"/>
      <c r="M2823" s="17"/>
      <c r="N2823" s="17"/>
      <c r="O2823" s="116"/>
      <c r="P2823" s="117">
        <f>IF(D2823&gt;A_Stammdaten!$B$12,0,SUM(G2823,H2823,J2823,L2823:M2823)-SUM(I2823,K2823,N2823:O2823))</f>
        <v>0</v>
      </c>
      <c r="Q2823" s="17"/>
      <c r="R2823" s="17"/>
      <c r="S2823" s="17"/>
      <c r="T2823" s="17"/>
      <c r="U2823" s="62">
        <f t="shared" si="926"/>
        <v>0</v>
      </c>
      <c r="V2823" s="34"/>
      <c r="W2823" s="34"/>
      <c r="X2823" s="34"/>
      <c r="Y2823" s="34"/>
      <c r="Z2823" s="34"/>
      <c r="AA2823" s="63" t="str">
        <f t="shared" si="927"/>
        <v>-</v>
      </c>
      <c r="AB2823" s="63" t="str">
        <f t="shared" si="928"/>
        <v>-</v>
      </c>
      <c r="AC2823" s="63">
        <f>IF(ISBLANK($C2823),0,VLOOKUP($C2823,Listen!$A$2:$C$45,2,FALSE))</f>
        <v>0</v>
      </c>
      <c r="AD2823" s="63">
        <f>IF(ISBLANK($C2823),0,VLOOKUP($C2823,Listen!$A$2:$C$45,3,FALSE))</f>
        <v>0</v>
      </c>
      <c r="AE2823" s="49">
        <f t="shared" si="929"/>
        <v>0</v>
      </c>
      <c r="AF2823" s="49">
        <f t="shared" si="929"/>
        <v>0</v>
      </c>
      <c r="AG2823" s="49">
        <f>IFERROR(IF(OR($V2823&lt;&gt;"Ja",VLOOKUP($C2823,Listen!$A$2:$F$45,5,0)="Nein",D2823&lt;IF(C2823="LNG Anbindungsanlagen gemäß separater Festlegung",2022,2023)),$AC2823,$AA2823),0)</f>
        <v>0</v>
      </c>
      <c r="AH2823" s="49">
        <f>IFERROR(IF(OR($V2823&lt;&gt;"Ja",VLOOKUP($C2823,Listen!$A$2:$F$45,5,0)="Nein",D2823&lt;IF(C2823="LNG Anbindungsanlagen gemäß separater Festlegung",2022,2023)),$AC2823,$AA2823),0)</f>
        <v>0</v>
      </c>
      <c r="AI2823" s="49">
        <f>IFERROR(IF(OR($W2823&lt;&gt;"Ja",VLOOKUP($C2823,Listen!$A$2:$F$45,6,0)="Nein"),$AC2823,$AB2823),0)</f>
        <v>0</v>
      </c>
      <c r="AJ2823" s="49">
        <f>IFERROR(IF(OR($W2823&lt;&gt;"Ja",VLOOKUP($C2823,Listen!$A$2:$F$45,6,0)="Nein"),$AC2823,$AB2823),0)</f>
        <v>0</v>
      </c>
      <c r="AK2823" s="49">
        <f>IFERROR(IF(OR($W2823&lt;&gt;"Ja",VLOOKUP($C2823,Listen!$A$2:$F$45,6,0)="Nein"),$AC2823,$AB2823),0)</f>
        <v>0</v>
      </c>
      <c r="AL2823" s="51">
        <f t="shared" si="930"/>
        <v>0</v>
      </c>
      <c r="AM2823" s="296">
        <f>IFERROR(IF(VLOOKUP($C2823,Listen!$A$2:$F$45,6,0)="Ja",MAX(BC2823:BD2823),D_SAV!$BC2823),0)</f>
        <v>0</v>
      </c>
      <c r="AN2823" s="51">
        <f t="shared" si="931"/>
        <v>0</v>
      </c>
      <c r="AP2823" s="304">
        <f t="shared" si="932"/>
        <v>0</v>
      </c>
      <c r="AQ2823" s="304">
        <f t="shared" si="933"/>
        <v>0</v>
      </c>
      <c r="AR2823" s="304">
        <f t="shared" si="934"/>
        <v>0</v>
      </c>
      <c r="AS2823" s="304">
        <f t="shared" si="935"/>
        <v>0</v>
      </c>
      <c r="AT2823" s="304">
        <f t="shared" si="936"/>
        <v>0</v>
      </c>
      <c r="AU2823" s="304">
        <f t="shared" si="937"/>
        <v>0</v>
      </c>
      <c r="AV2823" s="304">
        <f t="shared" si="938"/>
        <v>0</v>
      </c>
      <c r="AW2823" s="304">
        <f t="shared" si="939"/>
        <v>0</v>
      </c>
      <c r="AX2823" s="304">
        <f t="shared" si="940"/>
        <v>0</v>
      </c>
      <c r="AY2823" s="304">
        <f t="shared" si="941"/>
        <v>0</v>
      </c>
      <c r="AZ2823" s="304">
        <f t="shared" si="942"/>
        <v>0</v>
      </c>
      <c r="BA2823" s="304">
        <f t="shared" si="943"/>
        <v>0</v>
      </c>
      <c r="BB2823" s="304">
        <f t="shared" si="944"/>
        <v>0</v>
      </c>
      <c r="BC2823" s="304">
        <f t="shared" si="945"/>
        <v>0</v>
      </c>
      <c r="BD2823" s="304">
        <f t="shared" si="946"/>
        <v>0</v>
      </c>
      <c r="BE2823" s="304">
        <f>IFERROR(IF(VLOOKUP($C2823,Listen!$A$2:$F$45,6,0)="Ja",BB2823-MAX(BC2823:BD2823),BB2823-BC2823),0)</f>
        <v>0</v>
      </c>
    </row>
    <row r="2824" spans="1:57" x14ac:dyDescent="0.25">
      <c r="A2824" s="320" t="str">
        <f>IF(AND(D2824&lt;&gt;0,C2824&lt;&gt;0,E2824&lt;&gt;0),IF(B2824&lt;&gt;0,CONCATENATE(B2824,"-AGr",VLOOKUP(C2824,Listen!$A$2:$D$45,4,FALSE),"-",D2824,"-",E2824,),CONCATENATE("AGr",VLOOKUP(C2824,Listen!$A$2:$D$45,4,FALSE),"-",D2824,"-",E2824)),"keine vollständige ID")</f>
        <v>keine vollständige ID</v>
      </c>
      <c r="B2824" s="301"/>
      <c r="C2824" s="287"/>
      <c r="D2824" s="34"/>
      <c r="E2824" s="306"/>
      <c r="F2824" s="116"/>
      <c r="G2824" s="17"/>
      <c r="H2824" s="17"/>
      <c r="I2824" s="17"/>
      <c r="J2824" s="17"/>
      <c r="K2824" s="17"/>
      <c r="L2824" s="17"/>
      <c r="M2824" s="17"/>
      <c r="N2824" s="17"/>
      <c r="O2824" s="116"/>
      <c r="P2824" s="117">
        <f>IF(D2824&gt;A_Stammdaten!$B$12,0,SUM(G2824,H2824,J2824,L2824:M2824)-SUM(I2824,K2824,N2824:O2824))</f>
        <v>0</v>
      </c>
      <c r="Q2824" s="17"/>
      <c r="R2824" s="17"/>
      <c r="S2824" s="17"/>
      <c r="T2824" s="17"/>
      <c r="U2824" s="62">
        <f t="shared" si="926"/>
        <v>0</v>
      </c>
      <c r="V2824" s="34"/>
      <c r="W2824" s="34"/>
      <c r="X2824" s="34"/>
      <c r="Y2824" s="34"/>
      <c r="Z2824" s="34"/>
      <c r="AA2824" s="63" t="str">
        <f t="shared" si="927"/>
        <v>-</v>
      </c>
      <c r="AB2824" s="63" t="str">
        <f t="shared" si="928"/>
        <v>-</v>
      </c>
      <c r="AC2824" s="63">
        <f>IF(ISBLANK($C2824),0,VLOOKUP($C2824,Listen!$A$2:$C$45,2,FALSE))</f>
        <v>0</v>
      </c>
      <c r="AD2824" s="63">
        <f>IF(ISBLANK($C2824),0,VLOOKUP($C2824,Listen!$A$2:$C$45,3,FALSE))</f>
        <v>0</v>
      </c>
      <c r="AE2824" s="49">
        <f t="shared" si="929"/>
        <v>0</v>
      </c>
      <c r="AF2824" s="49">
        <f t="shared" si="929"/>
        <v>0</v>
      </c>
      <c r="AG2824" s="49">
        <f>IFERROR(IF(OR($V2824&lt;&gt;"Ja",VLOOKUP($C2824,Listen!$A$2:$F$45,5,0)="Nein",D2824&lt;IF(C2824="LNG Anbindungsanlagen gemäß separater Festlegung",2022,2023)),$AC2824,$AA2824),0)</f>
        <v>0</v>
      </c>
      <c r="AH2824" s="49">
        <f>IFERROR(IF(OR($V2824&lt;&gt;"Ja",VLOOKUP($C2824,Listen!$A$2:$F$45,5,0)="Nein",D2824&lt;IF(C2824="LNG Anbindungsanlagen gemäß separater Festlegung",2022,2023)),$AC2824,$AA2824),0)</f>
        <v>0</v>
      </c>
      <c r="AI2824" s="49">
        <f>IFERROR(IF(OR($W2824&lt;&gt;"Ja",VLOOKUP($C2824,Listen!$A$2:$F$45,6,0)="Nein"),$AC2824,$AB2824),0)</f>
        <v>0</v>
      </c>
      <c r="AJ2824" s="49">
        <f>IFERROR(IF(OR($W2824&lt;&gt;"Ja",VLOOKUP($C2824,Listen!$A$2:$F$45,6,0)="Nein"),$AC2824,$AB2824),0)</f>
        <v>0</v>
      </c>
      <c r="AK2824" s="49">
        <f>IFERROR(IF(OR($W2824&lt;&gt;"Ja",VLOOKUP($C2824,Listen!$A$2:$F$45,6,0)="Nein"),$AC2824,$AB2824),0)</f>
        <v>0</v>
      </c>
      <c r="AL2824" s="51">
        <f t="shared" si="930"/>
        <v>0</v>
      </c>
      <c r="AM2824" s="296">
        <f>IFERROR(IF(VLOOKUP($C2824,Listen!$A$2:$F$45,6,0)="Ja",MAX(BC2824:BD2824),D_SAV!$BC2824),0)</f>
        <v>0</v>
      </c>
      <c r="AN2824" s="51">
        <f t="shared" si="931"/>
        <v>0</v>
      </c>
      <c r="AP2824" s="304">
        <f t="shared" si="932"/>
        <v>0</v>
      </c>
      <c r="AQ2824" s="304">
        <f t="shared" si="933"/>
        <v>0</v>
      </c>
      <c r="AR2824" s="304">
        <f t="shared" si="934"/>
        <v>0</v>
      </c>
      <c r="AS2824" s="304">
        <f t="shared" si="935"/>
        <v>0</v>
      </c>
      <c r="AT2824" s="304">
        <f t="shared" si="936"/>
        <v>0</v>
      </c>
      <c r="AU2824" s="304">
        <f t="shared" si="937"/>
        <v>0</v>
      </c>
      <c r="AV2824" s="304">
        <f t="shared" si="938"/>
        <v>0</v>
      </c>
      <c r="AW2824" s="304">
        <f t="shared" si="939"/>
        <v>0</v>
      </c>
      <c r="AX2824" s="304">
        <f t="shared" si="940"/>
        <v>0</v>
      </c>
      <c r="AY2824" s="304">
        <f t="shared" si="941"/>
        <v>0</v>
      </c>
      <c r="AZ2824" s="304">
        <f t="shared" si="942"/>
        <v>0</v>
      </c>
      <c r="BA2824" s="304">
        <f t="shared" si="943"/>
        <v>0</v>
      </c>
      <c r="BB2824" s="304">
        <f t="shared" si="944"/>
        <v>0</v>
      </c>
      <c r="BC2824" s="304">
        <f t="shared" si="945"/>
        <v>0</v>
      </c>
      <c r="BD2824" s="304">
        <f t="shared" si="946"/>
        <v>0</v>
      </c>
      <c r="BE2824" s="304">
        <f>IFERROR(IF(VLOOKUP($C2824,Listen!$A$2:$F$45,6,0)="Ja",BB2824-MAX(BC2824:BD2824),BB2824-BC2824),0)</f>
        <v>0</v>
      </c>
    </row>
    <row r="2825" spans="1:57" x14ac:dyDescent="0.25">
      <c r="A2825" s="320" t="str">
        <f>IF(AND(D2825&lt;&gt;0,C2825&lt;&gt;0,E2825&lt;&gt;0),IF(B2825&lt;&gt;0,CONCATENATE(B2825,"-AGr",VLOOKUP(C2825,Listen!$A$2:$D$45,4,FALSE),"-",D2825,"-",E2825,),CONCATENATE("AGr",VLOOKUP(C2825,Listen!$A$2:$D$45,4,FALSE),"-",D2825,"-",E2825)),"keine vollständige ID")</f>
        <v>keine vollständige ID</v>
      </c>
      <c r="B2825" s="301"/>
      <c r="C2825" s="287"/>
      <c r="D2825" s="34"/>
      <c r="E2825" s="306"/>
      <c r="F2825" s="116"/>
      <c r="G2825" s="17"/>
      <c r="H2825" s="17"/>
      <c r="I2825" s="17"/>
      <c r="J2825" s="17"/>
      <c r="K2825" s="17"/>
      <c r="L2825" s="17"/>
      <c r="M2825" s="17"/>
      <c r="N2825" s="17"/>
      <c r="O2825" s="116"/>
      <c r="P2825" s="117">
        <f>IF(D2825&gt;A_Stammdaten!$B$12,0,SUM(G2825,H2825,J2825,L2825:M2825)-SUM(I2825,K2825,N2825:O2825))</f>
        <v>0</v>
      </c>
      <c r="Q2825" s="17"/>
      <c r="R2825" s="17"/>
      <c r="S2825" s="17"/>
      <c r="T2825" s="17"/>
      <c r="U2825" s="62">
        <f t="shared" si="926"/>
        <v>0</v>
      </c>
      <c r="V2825" s="34"/>
      <c r="W2825" s="34"/>
      <c r="X2825" s="34"/>
      <c r="Y2825" s="34"/>
      <c r="Z2825" s="34"/>
      <c r="AA2825" s="63" t="str">
        <f t="shared" si="927"/>
        <v>-</v>
      </c>
      <c r="AB2825" s="63" t="str">
        <f t="shared" si="928"/>
        <v>-</v>
      </c>
      <c r="AC2825" s="63">
        <f>IF(ISBLANK($C2825),0,VLOOKUP($C2825,Listen!$A$2:$C$45,2,FALSE))</f>
        <v>0</v>
      </c>
      <c r="AD2825" s="63">
        <f>IF(ISBLANK($C2825),0,VLOOKUP($C2825,Listen!$A$2:$C$45,3,FALSE))</f>
        <v>0</v>
      </c>
      <c r="AE2825" s="49">
        <f t="shared" si="929"/>
        <v>0</v>
      </c>
      <c r="AF2825" s="49">
        <f t="shared" si="929"/>
        <v>0</v>
      </c>
      <c r="AG2825" s="49">
        <f>IFERROR(IF(OR($V2825&lt;&gt;"Ja",VLOOKUP($C2825,Listen!$A$2:$F$45,5,0)="Nein",D2825&lt;IF(C2825="LNG Anbindungsanlagen gemäß separater Festlegung",2022,2023)),$AC2825,$AA2825),0)</f>
        <v>0</v>
      </c>
      <c r="AH2825" s="49">
        <f>IFERROR(IF(OR($V2825&lt;&gt;"Ja",VLOOKUP($C2825,Listen!$A$2:$F$45,5,0)="Nein",D2825&lt;IF(C2825="LNG Anbindungsanlagen gemäß separater Festlegung",2022,2023)),$AC2825,$AA2825),0)</f>
        <v>0</v>
      </c>
      <c r="AI2825" s="49">
        <f>IFERROR(IF(OR($W2825&lt;&gt;"Ja",VLOOKUP($C2825,Listen!$A$2:$F$45,6,0)="Nein"),$AC2825,$AB2825),0)</f>
        <v>0</v>
      </c>
      <c r="AJ2825" s="49">
        <f>IFERROR(IF(OR($W2825&lt;&gt;"Ja",VLOOKUP($C2825,Listen!$A$2:$F$45,6,0)="Nein"),$AC2825,$AB2825),0)</f>
        <v>0</v>
      </c>
      <c r="AK2825" s="49">
        <f>IFERROR(IF(OR($W2825&lt;&gt;"Ja",VLOOKUP($C2825,Listen!$A$2:$F$45,6,0)="Nein"),$AC2825,$AB2825),0)</f>
        <v>0</v>
      </c>
      <c r="AL2825" s="51">
        <f t="shared" si="930"/>
        <v>0</v>
      </c>
      <c r="AM2825" s="296">
        <f>IFERROR(IF(VLOOKUP($C2825,Listen!$A$2:$F$45,6,0)="Ja",MAX(BC2825:BD2825),D_SAV!$BC2825),0)</f>
        <v>0</v>
      </c>
      <c r="AN2825" s="51">
        <f t="shared" si="931"/>
        <v>0</v>
      </c>
      <c r="AP2825" s="304">
        <f t="shared" si="932"/>
        <v>0</v>
      </c>
      <c r="AQ2825" s="304">
        <f t="shared" si="933"/>
        <v>0</v>
      </c>
      <c r="AR2825" s="304">
        <f t="shared" si="934"/>
        <v>0</v>
      </c>
      <c r="AS2825" s="304">
        <f t="shared" si="935"/>
        <v>0</v>
      </c>
      <c r="AT2825" s="304">
        <f t="shared" si="936"/>
        <v>0</v>
      </c>
      <c r="AU2825" s="304">
        <f t="shared" si="937"/>
        <v>0</v>
      </c>
      <c r="AV2825" s="304">
        <f t="shared" si="938"/>
        <v>0</v>
      </c>
      <c r="AW2825" s="304">
        <f t="shared" si="939"/>
        <v>0</v>
      </c>
      <c r="AX2825" s="304">
        <f t="shared" si="940"/>
        <v>0</v>
      </c>
      <c r="AY2825" s="304">
        <f t="shared" si="941"/>
        <v>0</v>
      </c>
      <c r="AZ2825" s="304">
        <f t="shared" si="942"/>
        <v>0</v>
      </c>
      <c r="BA2825" s="304">
        <f t="shared" si="943"/>
        <v>0</v>
      </c>
      <c r="BB2825" s="304">
        <f t="shared" si="944"/>
        <v>0</v>
      </c>
      <c r="BC2825" s="304">
        <f t="shared" si="945"/>
        <v>0</v>
      </c>
      <c r="BD2825" s="304">
        <f t="shared" si="946"/>
        <v>0</v>
      </c>
      <c r="BE2825" s="304">
        <f>IFERROR(IF(VLOOKUP($C2825,Listen!$A$2:$F$45,6,0)="Ja",BB2825-MAX(BC2825:BD2825),BB2825-BC2825),0)</f>
        <v>0</v>
      </c>
    </row>
    <row r="2826" spans="1:57" x14ac:dyDescent="0.25">
      <c r="A2826" s="320" t="str">
        <f>IF(AND(D2826&lt;&gt;0,C2826&lt;&gt;0,E2826&lt;&gt;0),IF(B2826&lt;&gt;0,CONCATENATE(B2826,"-AGr",VLOOKUP(C2826,Listen!$A$2:$D$45,4,FALSE),"-",D2826,"-",E2826,),CONCATENATE("AGr",VLOOKUP(C2826,Listen!$A$2:$D$45,4,FALSE),"-",D2826,"-",E2826)),"keine vollständige ID")</f>
        <v>keine vollständige ID</v>
      </c>
      <c r="B2826" s="301"/>
      <c r="C2826" s="287"/>
      <c r="D2826" s="34"/>
      <c r="E2826" s="306"/>
      <c r="F2826" s="116"/>
      <c r="G2826" s="17"/>
      <c r="H2826" s="17"/>
      <c r="I2826" s="17"/>
      <c r="J2826" s="17"/>
      <c r="K2826" s="17"/>
      <c r="L2826" s="17"/>
      <c r="M2826" s="17"/>
      <c r="N2826" s="17"/>
      <c r="O2826" s="116"/>
      <c r="P2826" s="117">
        <f>IF(D2826&gt;A_Stammdaten!$B$12,0,SUM(G2826,H2826,J2826,L2826:M2826)-SUM(I2826,K2826,N2826:O2826))</f>
        <v>0</v>
      </c>
      <c r="Q2826" s="17"/>
      <c r="R2826" s="17"/>
      <c r="S2826" s="17"/>
      <c r="T2826" s="17"/>
      <c r="U2826" s="62">
        <f t="shared" si="926"/>
        <v>0</v>
      </c>
      <c r="V2826" s="34"/>
      <c r="W2826" s="34"/>
      <c r="X2826" s="34"/>
      <c r="Y2826" s="34"/>
      <c r="Z2826" s="34"/>
      <c r="AA2826" s="63" t="str">
        <f t="shared" si="927"/>
        <v>-</v>
      </c>
      <c r="AB2826" s="63" t="str">
        <f t="shared" si="928"/>
        <v>-</v>
      </c>
      <c r="AC2826" s="63">
        <f>IF(ISBLANK($C2826),0,VLOOKUP($C2826,Listen!$A$2:$C$45,2,FALSE))</f>
        <v>0</v>
      </c>
      <c r="AD2826" s="63">
        <f>IF(ISBLANK($C2826),0,VLOOKUP($C2826,Listen!$A$2:$C$45,3,FALSE))</f>
        <v>0</v>
      </c>
      <c r="AE2826" s="49">
        <f t="shared" si="929"/>
        <v>0</v>
      </c>
      <c r="AF2826" s="49">
        <f t="shared" si="929"/>
        <v>0</v>
      </c>
      <c r="AG2826" s="49">
        <f>IFERROR(IF(OR($V2826&lt;&gt;"Ja",VLOOKUP($C2826,Listen!$A$2:$F$45,5,0)="Nein",D2826&lt;IF(C2826="LNG Anbindungsanlagen gemäß separater Festlegung",2022,2023)),$AC2826,$AA2826),0)</f>
        <v>0</v>
      </c>
      <c r="AH2826" s="49">
        <f>IFERROR(IF(OR($V2826&lt;&gt;"Ja",VLOOKUP($C2826,Listen!$A$2:$F$45,5,0)="Nein",D2826&lt;IF(C2826="LNG Anbindungsanlagen gemäß separater Festlegung",2022,2023)),$AC2826,$AA2826),0)</f>
        <v>0</v>
      </c>
      <c r="AI2826" s="49">
        <f>IFERROR(IF(OR($W2826&lt;&gt;"Ja",VLOOKUP($C2826,Listen!$A$2:$F$45,6,0)="Nein"),$AC2826,$AB2826),0)</f>
        <v>0</v>
      </c>
      <c r="AJ2826" s="49">
        <f>IFERROR(IF(OR($W2826&lt;&gt;"Ja",VLOOKUP($C2826,Listen!$A$2:$F$45,6,0)="Nein"),$AC2826,$AB2826),0)</f>
        <v>0</v>
      </c>
      <c r="AK2826" s="49">
        <f>IFERROR(IF(OR($W2826&lt;&gt;"Ja",VLOOKUP($C2826,Listen!$A$2:$F$45,6,0)="Nein"),$AC2826,$AB2826),0)</f>
        <v>0</v>
      </c>
      <c r="AL2826" s="51">
        <f t="shared" si="930"/>
        <v>0</v>
      </c>
      <c r="AM2826" s="296">
        <f>IFERROR(IF(VLOOKUP($C2826,Listen!$A$2:$F$45,6,0)="Ja",MAX(BC2826:BD2826),D_SAV!$BC2826),0)</f>
        <v>0</v>
      </c>
      <c r="AN2826" s="51">
        <f t="shared" si="931"/>
        <v>0</v>
      </c>
      <c r="AP2826" s="304">
        <f t="shared" si="932"/>
        <v>0</v>
      </c>
      <c r="AQ2826" s="304">
        <f t="shared" si="933"/>
        <v>0</v>
      </c>
      <c r="AR2826" s="304">
        <f t="shared" si="934"/>
        <v>0</v>
      </c>
      <c r="AS2826" s="304">
        <f t="shared" si="935"/>
        <v>0</v>
      </c>
      <c r="AT2826" s="304">
        <f t="shared" si="936"/>
        <v>0</v>
      </c>
      <c r="AU2826" s="304">
        <f t="shared" si="937"/>
        <v>0</v>
      </c>
      <c r="AV2826" s="304">
        <f t="shared" si="938"/>
        <v>0</v>
      </c>
      <c r="AW2826" s="304">
        <f t="shared" si="939"/>
        <v>0</v>
      </c>
      <c r="AX2826" s="304">
        <f t="shared" si="940"/>
        <v>0</v>
      </c>
      <c r="AY2826" s="304">
        <f t="shared" si="941"/>
        <v>0</v>
      </c>
      <c r="AZ2826" s="304">
        <f t="shared" si="942"/>
        <v>0</v>
      </c>
      <c r="BA2826" s="304">
        <f t="shared" si="943"/>
        <v>0</v>
      </c>
      <c r="BB2826" s="304">
        <f t="shared" si="944"/>
        <v>0</v>
      </c>
      <c r="BC2826" s="304">
        <f t="shared" si="945"/>
        <v>0</v>
      </c>
      <c r="BD2826" s="304">
        <f t="shared" si="946"/>
        <v>0</v>
      </c>
      <c r="BE2826" s="304">
        <f>IFERROR(IF(VLOOKUP($C2826,Listen!$A$2:$F$45,6,0)="Ja",BB2826-MAX(BC2826:BD2826),BB2826-BC2826),0)</f>
        <v>0</v>
      </c>
    </row>
    <row r="2827" spans="1:57" x14ac:dyDescent="0.25">
      <c r="A2827" s="320" t="str">
        <f>IF(AND(D2827&lt;&gt;0,C2827&lt;&gt;0,E2827&lt;&gt;0),IF(B2827&lt;&gt;0,CONCATENATE(B2827,"-AGr",VLOOKUP(C2827,Listen!$A$2:$D$45,4,FALSE),"-",D2827,"-",E2827,),CONCATENATE("AGr",VLOOKUP(C2827,Listen!$A$2:$D$45,4,FALSE),"-",D2827,"-",E2827)),"keine vollständige ID")</f>
        <v>keine vollständige ID</v>
      </c>
      <c r="B2827" s="301"/>
      <c r="C2827" s="287"/>
      <c r="D2827" s="34"/>
      <c r="E2827" s="306"/>
      <c r="F2827" s="116"/>
      <c r="G2827" s="17"/>
      <c r="H2827" s="17"/>
      <c r="I2827" s="17"/>
      <c r="J2827" s="17"/>
      <c r="K2827" s="17"/>
      <c r="L2827" s="17"/>
      <c r="M2827" s="17"/>
      <c r="N2827" s="17"/>
      <c r="O2827" s="116"/>
      <c r="P2827" s="117">
        <f>IF(D2827&gt;A_Stammdaten!$B$12,0,SUM(G2827,H2827,J2827,L2827:M2827)-SUM(I2827,K2827,N2827:O2827))</f>
        <v>0</v>
      </c>
      <c r="Q2827" s="17"/>
      <c r="R2827" s="17"/>
      <c r="S2827" s="17"/>
      <c r="T2827" s="17"/>
      <c r="U2827" s="62">
        <f t="shared" si="926"/>
        <v>0</v>
      </c>
      <c r="V2827" s="34"/>
      <c r="W2827" s="34"/>
      <c r="X2827" s="34"/>
      <c r="Y2827" s="34"/>
      <c r="Z2827" s="34"/>
      <c r="AA2827" s="63" t="str">
        <f t="shared" si="927"/>
        <v>-</v>
      </c>
      <c r="AB2827" s="63" t="str">
        <f t="shared" si="928"/>
        <v>-</v>
      </c>
      <c r="AC2827" s="63">
        <f>IF(ISBLANK($C2827),0,VLOOKUP($C2827,Listen!$A$2:$C$45,2,FALSE))</f>
        <v>0</v>
      </c>
      <c r="AD2827" s="63">
        <f>IF(ISBLANK($C2827),0,VLOOKUP($C2827,Listen!$A$2:$C$45,3,FALSE))</f>
        <v>0</v>
      </c>
      <c r="AE2827" s="49">
        <f t="shared" si="929"/>
        <v>0</v>
      </c>
      <c r="AF2827" s="49">
        <f t="shared" si="929"/>
        <v>0</v>
      </c>
      <c r="AG2827" s="49">
        <f>IFERROR(IF(OR($V2827&lt;&gt;"Ja",VLOOKUP($C2827,Listen!$A$2:$F$45,5,0)="Nein",D2827&lt;IF(C2827="LNG Anbindungsanlagen gemäß separater Festlegung",2022,2023)),$AC2827,$AA2827),0)</f>
        <v>0</v>
      </c>
      <c r="AH2827" s="49">
        <f>IFERROR(IF(OR($V2827&lt;&gt;"Ja",VLOOKUP($C2827,Listen!$A$2:$F$45,5,0)="Nein",D2827&lt;IF(C2827="LNG Anbindungsanlagen gemäß separater Festlegung",2022,2023)),$AC2827,$AA2827),0)</f>
        <v>0</v>
      </c>
      <c r="AI2827" s="49">
        <f>IFERROR(IF(OR($W2827&lt;&gt;"Ja",VLOOKUP($C2827,Listen!$A$2:$F$45,6,0)="Nein"),$AC2827,$AB2827),0)</f>
        <v>0</v>
      </c>
      <c r="AJ2827" s="49">
        <f>IFERROR(IF(OR($W2827&lt;&gt;"Ja",VLOOKUP($C2827,Listen!$A$2:$F$45,6,0)="Nein"),$AC2827,$AB2827),0)</f>
        <v>0</v>
      </c>
      <c r="AK2827" s="49">
        <f>IFERROR(IF(OR($W2827&lt;&gt;"Ja",VLOOKUP($C2827,Listen!$A$2:$F$45,6,0)="Nein"),$AC2827,$AB2827),0)</f>
        <v>0</v>
      </c>
      <c r="AL2827" s="51">
        <f t="shared" si="930"/>
        <v>0</v>
      </c>
      <c r="AM2827" s="296">
        <f>IFERROR(IF(VLOOKUP($C2827,Listen!$A$2:$F$45,6,0)="Ja",MAX(BC2827:BD2827),D_SAV!$BC2827),0)</f>
        <v>0</v>
      </c>
      <c r="AN2827" s="51">
        <f t="shared" si="931"/>
        <v>0</v>
      </c>
      <c r="AP2827" s="304">
        <f t="shared" si="932"/>
        <v>0</v>
      </c>
      <c r="AQ2827" s="304">
        <f t="shared" si="933"/>
        <v>0</v>
      </c>
      <c r="AR2827" s="304">
        <f t="shared" si="934"/>
        <v>0</v>
      </c>
      <c r="AS2827" s="304">
        <f t="shared" si="935"/>
        <v>0</v>
      </c>
      <c r="AT2827" s="304">
        <f t="shared" si="936"/>
        <v>0</v>
      </c>
      <c r="AU2827" s="304">
        <f t="shared" si="937"/>
        <v>0</v>
      </c>
      <c r="AV2827" s="304">
        <f t="shared" si="938"/>
        <v>0</v>
      </c>
      <c r="AW2827" s="304">
        <f t="shared" si="939"/>
        <v>0</v>
      </c>
      <c r="AX2827" s="304">
        <f t="shared" si="940"/>
        <v>0</v>
      </c>
      <c r="AY2827" s="304">
        <f t="shared" si="941"/>
        <v>0</v>
      </c>
      <c r="AZ2827" s="304">
        <f t="shared" si="942"/>
        <v>0</v>
      </c>
      <c r="BA2827" s="304">
        <f t="shared" si="943"/>
        <v>0</v>
      </c>
      <c r="BB2827" s="304">
        <f t="shared" si="944"/>
        <v>0</v>
      </c>
      <c r="BC2827" s="304">
        <f t="shared" si="945"/>
        <v>0</v>
      </c>
      <c r="BD2827" s="304">
        <f t="shared" si="946"/>
        <v>0</v>
      </c>
      <c r="BE2827" s="304">
        <f>IFERROR(IF(VLOOKUP($C2827,Listen!$A$2:$F$45,6,0)="Ja",BB2827-MAX(BC2827:BD2827),BB2827-BC2827),0)</f>
        <v>0</v>
      </c>
    </row>
    <row r="2828" spans="1:57" x14ac:dyDescent="0.25">
      <c r="A2828" s="320" t="str">
        <f>IF(AND(D2828&lt;&gt;0,C2828&lt;&gt;0,E2828&lt;&gt;0),IF(B2828&lt;&gt;0,CONCATENATE(B2828,"-AGr",VLOOKUP(C2828,Listen!$A$2:$D$45,4,FALSE),"-",D2828,"-",E2828,),CONCATENATE("AGr",VLOOKUP(C2828,Listen!$A$2:$D$45,4,FALSE),"-",D2828,"-",E2828)),"keine vollständige ID")</f>
        <v>keine vollständige ID</v>
      </c>
      <c r="B2828" s="301"/>
      <c r="C2828" s="287"/>
      <c r="D2828" s="34"/>
      <c r="E2828" s="306"/>
      <c r="F2828" s="116"/>
      <c r="G2828" s="17"/>
      <c r="H2828" s="17"/>
      <c r="I2828" s="17"/>
      <c r="J2828" s="17"/>
      <c r="K2828" s="17"/>
      <c r="L2828" s="17"/>
      <c r="M2828" s="17"/>
      <c r="N2828" s="17"/>
      <c r="O2828" s="116"/>
      <c r="P2828" s="117">
        <f>IF(D2828&gt;A_Stammdaten!$B$12,0,SUM(G2828,H2828,J2828,L2828:M2828)-SUM(I2828,K2828,N2828:O2828))</f>
        <v>0</v>
      </c>
      <c r="Q2828" s="17"/>
      <c r="R2828" s="17"/>
      <c r="S2828" s="17"/>
      <c r="T2828" s="17"/>
      <c r="U2828" s="62">
        <f t="shared" si="926"/>
        <v>0</v>
      </c>
      <c r="V2828" s="34"/>
      <c r="W2828" s="34"/>
      <c r="X2828" s="34"/>
      <c r="Y2828" s="34"/>
      <c r="Z2828" s="34"/>
      <c r="AA2828" s="63" t="str">
        <f t="shared" si="927"/>
        <v>-</v>
      </c>
      <c r="AB2828" s="63" t="str">
        <f t="shared" si="928"/>
        <v>-</v>
      </c>
      <c r="AC2828" s="63">
        <f>IF(ISBLANK($C2828),0,VLOOKUP($C2828,Listen!$A$2:$C$45,2,FALSE))</f>
        <v>0</v>
      </c>
      <c r="AD2828" s="63">
        <f>IF(ISBLANK($C2828),0,VLOOKUP($C2828,Listen!$A$2:$C$45,3,FALSE))</f>
        <v>0</v>
      </c>
      <c r="AE2828" s="49">
        <f t="shared" si="929"/>
        <v>0</v>
      </c>
      <c r="AF2828" s="49">
        <f t="shared" si="929"/>
        <v>0</v>
      </c>
      <c r="AG2828" s="49">
        <f>IFERROR(IF(OR($V2828&lt;&gt;"Ja",VLOOKUP($C2828,Listen!$A$2:$F$45,5,0)="Nein",D2828&lt;IF(C2828="LNG Anbindungsanlagen gemäß separater Festlegung",2022,2023)),$AC2828,$AA2828),0)</f>
        <v>0</v>
      </c>
      <c r="AH2828" s="49">
        <f>IFERROR(IF(OR($V2828&lt;&gt;"Ja",VLOOKUP($C2828,Listen!$A$2:$F$45,5,0)="Nein",D2828&lt;IF(C2828="LNG Anbindungsanlagen gemäß separater Festlegung",2022,2023)),$AC2828,$AA2828),0)</f>
        <v>0</v>
      </c>
      <c r="AI2828" s="49">
        <f>IFERROR(IF(OR($W2828&lt;&gt;"Ja",VLOOKUP($C2828,Listen!$A$2:$F$45,6,0)="Nein"),$AC2828,$AB2828),0)</f>
        <v>0</v>
      </c>
      <c r="AJ2828" s="49">
        <f>IFERROR(IF(OR($W2828&lt;&gt;"Ja",VLOOKUP($C2828,Listen!$A$2:$F$45,6,0)="Nein"),$AC2828,$AB2828),0)</f>
        <v>0</v>
      </c>
      <c r="AK2828" s="49">
        <f>IFERROR(IF(OR($W2828&lt;&gt;"Ja",VLOOKUP($C2828,Listen!$A$2:$F$45,6,0)="Nein"),$AC2828,$AB2828),0)</f>
        <v>0</v>
      </c>
      <c r="AL2828" s="51">
        <f t="shared" si="930"/>
        <v>0</v>
      </c>
      <c r="AM2828" s="296">
        <f>IFERROR(IF(VLOOKUP($C2828,Listen!$A$2:$F$45,6,0)="Ja",MAX(BC2828:BD2828),D_SAV!$BC2828),0)</f>
        <v>0</v>
      </c>
      <c r="AN2828" s="51">
        <f t="shared" si="931"/>
        <v>0</v>
      </c>
      <c r="AP2828" s="304">
        <f t="shared" si="932"/>
        <v>0</v>
      </c>
      <c r="AQ2828" s="304">
        <f t="shared" si="933"/>
        <v>0</v>
      </c>
      <c r="AR2828" s="304">
        <f t="shared" si="934"/>
        <v>0</v>
      </c>
      <c r="AS2828" s="304">
        <f t="shared" si="935"/>
        <v>0</v>
      </c>
      <c r="AT2828" s="304">
        <f t="shared" si="936"/>
        <v>0</v>
      </c>
      <c r="AU2828" s="304">
        <f t="shared" si="937"/>
        <v>0</v>
      </c>
      <c r="AV2828" s="304">
        <f t="shared" si="938"/>
        <v>0</v>
      </c>
      <c r="AW2828" s="304">
        <f t="shared" si="939"/>
        <v>0</v>
      </c>
      <c r="AX2828" s="304">
        <f t="shared" si="940"/>
        <v>0</v>
      </c>
      <c r="AY2828" s="304">
        <f t="shared" si="941"/>
        <v>0</v>
      </c>
      <c r="AZ2828" s="304">
        <f t="shared" si="942"/>
        <v>0</v>
      </c>
      <c r="BA2828" s="304">
        <f t="shared" si="943"/>
        <v>0</v>
      </c>
      <c r="BB2828" s="304">
        <f t="shared" si="944"/>
        <v>0</v>
      </c>
      <c r="BC2828" s="304">
        <f t="shared" si="945"/>
        <v>0</v>
      </c>
      <c r="BD2828" s="304">
        <f t="shared" si="946"/>
        <v>0</v>
      </c>
      <c r="BE2828" s="304">
        <f>IFERROR(IF(VLOOKUP($C2828,Listen!$A$2:$F$45,6,0)="Ja",BB2828-MAX(BC2828:BD2828),BB2828-BC2828),0)</f>
        <v>0</v>
      </c>
    </row>
    <row r="2829" spans="1:57" x14ac:dyDescent="0.25">
      <c r="A2829" s="320" t="str">
        <f>IF(AND(D2829&lt;&gt;0,C2829&lt;&gt;0,E2829&lt;&gt;0),IF(B2829&lt;&gt;0,CONCATENATE(B2829,"-AGr",VLOOKUP(C2829,Listen!$A$2:$D$45,4,FALSE),"-",D2829,"-",E2829,),CONCATENATE("AGr",VLOOKUP(C2829,Listen!$A$2:$D$45,4,FALSE),"-",D2829,"-",E2829)),"keine vollständige ID")</f>
        <v>keine vollständige ID</v>
      </c>
      <c r="B2829" s="301"/>
      <c r="C2829" s="287"/>
      <c r="D2829" s="34"/>
      <c r="E2829" s="306"/>
      <c r="F2829" s="116"/>
      <c r="G2829" s="17"/>
      <c r="H2829" s="17"/>
      <c r="I2829" s="17"/>
      <c r="J2829" s="17"/>
      <c r="K2829" s="17"/>
      <c r="L2829" s="17"/>
      <c r="M2829" s="17"/>
      <c r="N2829" s="17"/>
      <c r="O2829" s="116"/>
      <c r="P2829" s="117">
        <f>IF(D2829&gt;A_Stammdaten!$B$12,0,SUM(G2829,H2829,J2829,L2829:M2829)-SUM(I2829,K2829,N2829:O2829))</f>
        <v>0</v>
      </c>
      <c r="Q2829" s="17"/>
      <c r="R2829" s="17"/>
      <c r="S2829" s="17"/>
      <c r="T2829" s="17"/>
      <c r="U2829" s="62">
        <f t="shared" si="926"/>
        <v>0</v>
      </c>
      <c r="V2829" s="34"/>
      <c r="W2829" s="34"/>
      <c r="X2829" s="34"/>
      <c r="Y2829" s="34"/>
      <c r="Z2829" s="34"/>
      <c r="AA2829" s="63" t="str">
        <f t="shared" si="927"/>
        <v>-</v>
      </c>
      <c r="AB2829" s="63" t="str">
        <f t="shared" si="928"/>
        <v>-</v>
      </c>
      <c r="AC2829" s="63">
        <f>IF(ISBLANK($C2829),0,VLOOKUP($C2829,Listen!$A$2:$C$45,2,FALSE))</f>
        <v>0</v>
      </c>
      <c r="AD2829" s="63">
        <f>IF(ISBLANK($C2829),0,VLOOKUP($C2829,Listen!$A$2:$C$45,3,FALSE))</f>
        <v>0</v>
      </c>
      <c r="AE2829" s="49">
        <f t="shared" si="929"/>
        <v>0</v>
      </c>
      <c r="AF2829" s="49">
        <f t="shared" si="929"/>
        <v>0</v>
      </c>
      <c r="AG2829" s="49">
        <f>IFERROR(IF(OR($V2829&lt;&gt;"Ja",VLOOKUP($C2829,Listen!$A$2:$F$45,5,0)="Nein",D2829&lt;IF(C2829="LNG Anbindungsanlagen gemäß separater Festlegung",2022,2023)),$AC2829,$AA2829),0)</f>
        <v>0</v>
      </c>
      <c r="AH2829" s="49">
        <f>IFERROR(IF(OR($V2829&lt;&gt;"Ja",VLOOKUP($C2829,Listen!$A$2:$F$45,5,0)="Nein",D2829&lt;IF(C2829="LNG Anbindungsanlagen gemäß separater Festlegung",2022,2023)),$AC2829,$AA2829),0)</f>
        <v>0</v>
      </c>
      <c r="AI2829" s="49">
        <f>IFERROR(IF(OR($W2829&lt;&gt;"Ja",VLOOKUP($C2829,Listen!$A$2:$F$45,6,0)="Nein"),$AC2829,$AB2829),0)</f>
        <v>0</v>
      </c>
      <c r="AJ2829" s="49">
        <f>IFERROR(IF(OR($W2829&lt;&gt;"Ja",VLOOKUP($C2829,Listen!$A$2:$F$45,6,0)="Nein"),$AC2829,$AB2829),0)</f>
        <v>0</v>
      </c>
      <c r="AK2829" s="49">
        <f>IFERROR(IF(OR($W2829&lt;&gt;"Ja",VLOOKUP($C2829,Listen!$A$2:$F$45,6,0)="Nein"),$AC2829,$AB2829),0)</f>
        <v>0</v>
      </c>
      <c r="AL2829" s="51">
        <f t="shared" si="930"/>
        <v>0</v>
      </c>
      <c r="AM2829" s="296">
        <f>IFERROR(IF(VLOOKUP($C2829,Listen!$A$2:$F$45,6,0)="Ja",MAX(BC2829:BD2829),D_SAV!$BC2829),0)</f>
        <v>0</v>
      </c>
      <c r="AN2829" s="51">
        <f t="shared" si="931"/>
        <v>0</v>
      </c>
      <c r="AP2829" s="304">
        <f t="shared" si="932"/>
        <v>0</v>
      </c>
      <c r="AQ2829" s="304">
        <f t="shared" si="933"/>
        <v>0</v>
      </c>
      <c r="AR2829" s="304">
        <f t="shared" si="934"/>
        <v>0</v>
      </c>
      <c r="AS2829" s="304">
        <f t="shared" si="935"/>
        <v>0</v>
      </c>
      <c r="AT2829" s="304">
        <f t="shared" si="936"/>
        <v>0</v>
      </c>
      <c r="AU2829" s="304">
        <f t="shared" si="937"/>
        <v>0</v>
      </c>
      <c r="AV2829" s="304">
        <f t="shared" si="938"/>
        <v>0</v>
      </c>
      <c r="AW2829" s="304">
        <f t="shared" si="939"/>
        <v>0</v>
      </c>
      <c r="AX2829" s="304">
        <f t="shared" si="940"/>
        <v>0</v>
      </c>
      <c r="AY2829" s="304">
        <f t="shared" si="941"/>
        <v>0</v>
      </c>
      <c r="AZ2829" s="304">
        <f t="shared" si="942"/>
        <v>0</v>
      </c>
      <c r="BA2829" s="304">
        <f t="shared" si="943"/>
        <v>0</v>
      </c>
      <c r="BB2829" s="304">
        <f t="shared" si="944"/>
        <v>0</v>
      </c>
      <c r="BC2829" s="304">
        <f t="shared" si="945"/>
        <v>0</v>
      </c>
      <c r="BD2829" s="304">
        <f t="shared" si="946"/>
        <v>0</v>
      </c>
      <c r="BE2829" s="304">
        <f>IFERROR(IF(VLOOKUP($C2829,Listen!$A$2:$F$45,6,0)="Ja",BB2829-MAX(BC2829:BD2829),BB2829-BC2829),0)</f>
        <v>0</v>
      </c>
    </row>
    <row r="2830" spans="1:57" x14ac:dyDescent="0.25">
      <c r="A2830" s="320" t="str">
        <f>IF(AND(D2830&lt;&gt;0,C2830&lt;&gt;0,E2830&lt;&gt;0),IF(B2830&lt;&gt;0,CONCATENATE(B2830,"-AGr",VLOOKUP(C2830,Listen!$A$2:$D$45,4,FALSE),"-",D2830,"-",E2830,),CONCATENATE("AGr",VLOOKUP(C2830,Listen!$A$2:$D$45,4,FALSE),"-",D2830,"-",E2830)),"keine vollständige ID")</f>
        <v>keine vollständige ID</v>
      </c>
      <c r="B2830" s="301"/>
      <c r="C2830" s="287"/>
      <c r="D2830" s="34"/>
      <c r="E2830" s="306"/>
      <c r="F2830" s="116"/>
      <c r="G2830" s="17"/>
      <c r="H2830" s="17"/>
      <c r="I2830" s="17"/>
      <c r="J2830" s="17"/>
      <c r="K2830" s="17"/>
      <c r="L2830" s="17"/>
      <c r="M2830" s="17"/>
      <c r="N2830" s="17"/>
      <c r="O2830" s="116"/>
      <c r="P2830" s="117">
        <f>IF(D2830&gt;A_Stammdaten!$B$12,0,SUM(G2830,H2830,J2830,L2830:M2830)-SUM(I2830,K2830,N2830:O2830))</f>
        <v>0</v>
      </c>
      <c r="Q2830" s="17"/>
      <c r="R2830" s="17"/>
      <c r="S2830" s="17"/>
      <c r="T2830" s="17"/>
      <c r="U2830" s="62">
        <f t="shared" si="926"/>
        <v>0</v>
      </c>
      <c r="V2830" s="34"/>
      <c r="W2830" s="34"/>
      <c r="X2830" s="34"/>
      <c r="Y2830" s="34"/>
      <c r="Z2830" s="34"/>
      <c r="AA2830" s="63" t="str">
        <f t="shared" si="927"/>
        <v>-</v>
      </c>
      <c r="AB2830" s="63" t="str">
        <f t="shared" si="928"/>
        <v>-</v>
      </c>
      <c r="AC2830" s="63">
        <f>IF(ISBLANK($C2830),0,VLOOKUP($C2830,Listen!$A$2:$C$45,2,FALSE))</f>
        <v>0</v>
      </c>
      <c r="AD2830" s="63">
        <f>IF(ISBLANK($C2830),0,VLOOKUP($C2830,Listen!$A$2:$C$45,3,FALSE))</f>
        <v>0</v>
      </c>
      <c r="AE2830" s="49">
        <f t="shared" si="929"/>
        <v>0</v>
      </c>
      <c r="AF2830" s="49">
        <f t="shared" si="929"/>
        <v>0</v>
      </c>
      <c r="AG2830" s="49">
        <f>IFERROR(IF(OR($V2830&lt;&gt;"Ja",VLOOKUP($C2830,Listen!$A$2:$F$45,5,0)="Nein",D2830&lt;IF(C2830="LNG Anbindungsanlagen gemäß separater Festlegung",2022,2023)),$AC2830,$AA2830),0)</f>
        <v>0</v>
      </c>
      <c r="AH2830" s="49">
        <f>IFERROR(IF(OR($V2830&lt;&gt;"Ja",VLOOKUP($C2830,Listen!$A$2:$F$45,5,0)="Nein",D2830&lt;IF(C2830="LNG Anbindungsanlagen gemäß separater Festlegung",2022,2023)),$AC2830,$AA2830),0)</f>
        <v>0</v>
      </c>
      <c r="AI2830" s="49">
        <f>IFERROR(IF(OR($W2830&lt;&gt;"Ja",VLOOKUP($C2830,Listen!$A$2:$F$45,6,0)="Nein"),$AC2830,$AB2830),0)</f>
        <v>0</v>
      </c>
      <c r="AJ2830" s="49">
        <f>IFERROR(IF(OR($W2830&lt;&gt;"Ja",VLOOKUP($C2830,Listen!$A$2:$F$45,6,0)="Nein"),$AC2830,$AB2830),0)</f>
        <v>0</v>
      </c>
      <c r="AK2830" s="49">
        <f>IFERROR(IF(OR($W2830&lt;&gt;"Ja",VLOOKUP($C2830,Listen!$A$2:$F$45,6,0)="Nein"),$AC2830,$AB2830),0)</f>
        <v>0</v>
      </c>
      <c r="AL2830" s="51">
        <f t="shared" si="930"/>
        <v>0</v>
      </c>
      <c r="AM2830" s="296">
        <f>IFERROR(IF(VLOOKUP($C2830,Listen!$A$2:$F$45,6,0)="Ja",MAX(BC2830:BD2830),D_SAV!$BC2830),0)</f>
        <v>0</v>
      </c>
      <c r="AN2830" s="51">
        <f t="shared" si="931"/>
        <v>0</v>
      </c>
      <c r="AP2830" s="304">
        <f t="shared" si="932"/>
        <v>0</v>
      </c>
      <c r="AQ2830" s="304">
        <f t="shared" si="933"/>
        <v>0</v>
      </c>
      <c r="AR2830" s="304">
        <f t="shared" si="934"/>
        <v>0</v>
      </c>
      <c r="AS2830" s="304">
        <f t="shared" si="935"/>
        <v>0</v>
      </c>
      <c r="AT2830" s="304">
        <f t="shared" si="936"/>
        <v>0</v>
      </c>
      <c r="AU2830" s="304">
        <f t="shared" si="937"/>
        <v>0</v>
      </c>
      <c r="AV2830" s="304">
        <f t="shared" si="938"/>
        <v>0</v>
      </c>
      <c r="AW2830" s="304">
        <f t="shared" si="939"/>
        <v>0</v>
      </c>
      <c r="AX2830" s="304">
        <f t="shared" si="940"/>
        <v>0</v>
      </c>
      <c r="AY2830" s="304">
        <f t="shared" si="941"/>
        <v>0</v>
      </c>
      <c r="AZ2830" s="304">
        <f t="shared" si="942"/>
        <v>0</v>
      </c>
      <c r="BA2830" s="304">
        <f t="shared" si="943"/>
        <v>0</v>
      </c>
      <c r="BB2830" s="304">
        <f t="shared" si="944"/>
        <v>0</v>
      </c>
      <c r="BC2830" s="304">
        <f t="shared" si="945"/>
        <v>0</v>
      </c>
      <c r="BD2830" s="304">
        <f t="shared" si="946"/>
        <v>0</v>
      </c>
      <c r="BE2830" s="304">
        <f>IFERROR(IF(VLOOKUP($C2830,Listen!$A$2:$F$45,6,0)="Ja",BB2830-MAX(BC2830:BD2830),BB2830-BC2830),0)</f>
        <v>0</v>
      </c>
    </row>
    <row r="2831" spans="1:57" x14ac:dyDescent="0.25">
      <c r="A2831" s="320" t="str">
        <f>IF(AND(D2831&lt;&gt;0,C2831&lt;&gt;0,E2831&lt;&gt;0),IF(B2831&lt;&gt;0,CONCATENATE(B2831,"-AGr",VLOOKUP(C2831,Listen!$A$2:$D$45,4,FALSE),"-",D2831,"-",E2831,),CONCATENATE("AGr",VLOOKUP(C2831,Listen!$A$2:$D$45,4,FALSE),"-",D2831,"-",E2831)),"keine vollständige ID")</f>
        <v>keine vollständige ID</v>
      </c>
      <c r="B2831" s="301"/>
      <c r="C2831" s="287"/>
      <c r="D2831" s="34"/>
      <c r="E2831" s="306"/>
      <c r="F2831" s="116"/>
      <c r="G2831" s="17"/>
      <c r="H2831" s="17"/>
      <c r="I2831" s="17"/>
      <c r="J2831" s="17"/>
      <c r="K2831" s="17"/>
      <c r="L2831" s="17"/>
      <c r="M2831" s="17"/>
      <c r="N2831" s="17"/>
      <c r="O2831" s="116"/>
      <c r="P2831" s="117">
        <f>IF(D2831&gt;A_Stammdaten!$B$12,0,SUM(G2831,H2831,J2831,L2831:M2831)-SUM(I2831,K2831,N2831:O2831))</f>
        <v>0</v>
      </c>
      <c r="Q2831" s="17"/>
      <c r="R2831" s="17"/>
      <c r="S2831" s="17"/>
      <c r="T2831" s="17"/>
      <c r="U2831" s="62">
        <f t="shared" si="926"/>
        <v>0</v>
      </c>
      <c r="V2831" s="34"/>
      <c r="W2831" s="34"/>
      <c r="X2831" s="34"/>
      <c r="Y2831" s="34"/>
      <c r="Z2831" s="34"/>
      <c r="AA2831" s="63" t="str">
        <f t="shared" si="927"/>
        <v>-</v>
      </c>
      <c r="AB2831" s="63" t="str">
        <f t="shared" si="928"/>
        <v>-</v>
      </c>
      <c r="AC2831" s="63">
        <f>IF(ISBLANK($C2831),0,VLOOKUP($C2831,Listen!$A$2:$C$45,2,FALSE))</f>
        <v>0</v>
      </c>
      <c r="AD2831" s="63">
        <f>IF(ISBLANK($C2831),0,VLOOKUP($C2831,Listen!$A$2:$C$45,3,FALSE))</f>
        <v>0</v>
      </c>
      <c r="AE2831" s="49">
        <f t="shared" si="929"/>
        <v>0</v>
      </c>
      <c r="AF2831" s="49">
        <f t="shared" si="929"/>
        <v>0</v>
      </c>
      <c r="AG2831" s="49">
        <f>IFERROR(IF(OR($V2831&lt;&gt;"Ja",VLOOKUP($C2831,Listen!$A$2:$F$45,5,0)="Nein",D2831&lt;IF(C2831="LNG Anbindungsanlagen gemäß separater Festlegung",2022,2023)),$AC2831,$AA2831),0)</f>
        <v>0</v>
      </c>
      <c r="AH2831" s="49">
        <f>IFERROR(IF(OR($V2831&lt;&gt;"Ja",VLOOKUP($C2831,Listen!$A$2:$F$45,5,0)="Nein",D2831&lt;IF(C2831="LNG Anbindungsanlagen gemäß separater Festlegung",2022,2023)),$AC2831,$AA2831),0)</f>
        <v>0</v>
      </c>
      <c r="AI2831" s="49">
        <f>IFERROR(IF(OR($W2831&lt;&gt;"Ja",VLOOKUP($C2831,Listen!$A$2:$F$45,6,0)="Nein"),$AC2831,$AB2831),0)</f>
        <v>0</v>
      </c>
      <c r="AJ2831" s="49">
        <f>IFERROR(IF(OR($W2831&lt;&gt;"Ja",VLOOKUP($C2831,Listen!$A$2:$F$45,6,0)="Nein"),$AC2831,$AB2831),0)</f>
        <v>0</v>
      </c>
      <c r="AK2831" s="49">
        <f>IFERROR(IF(OR($W2831&lt;&gt;"Ja",VLOOKUP($C2831,Listen!$A$2:$F$45,6,0)="Nein"),$AC2831,$AB2831),0)</f>
        <v>0</v>
      </c>
      <c r="AL2831" s="51">
        <f t="shared" si="930"/>
        <v>0</v>
      </c>
      <c r="AM2831" s="296">
        <f>IFERROR(IF(VLOOKUP($C2831,Listen!$A$2:$F$45,6,0)="Ja",MAX(BC2831:BD2831),D_SAV!$BC2831),0)</f>
        <v>0</v>
      </c>
      <c r="AN2831" s="51">
        <f t="shared" si="931"/>
        <v>0</v>
      </c>
      <c r="AP2831" s="304">
        <f t="shared" si="932"/>
        <v>0</v>
      </c>
      <c r="AQ2831" s="304">
        <f t="shared" si="933"/>
        <v>0</v>
      </c>
      <c r="AR2831" s="304">
        <f t="shared" si="934"/>
        <v>0</v>
      </c>
      <c r="AS2831" s="304">
        <f t="shared" si="935"/>
        <v>0</v>
      </c>
      <c r="AT2831" s="304">
        <f t="shared" si="936"/>
        <v>0</v>
      </c>
      <c r="AU2831" s="304">
        <f t="shared" si="937"/>
        <v>0</v>
      </c>
      <c r="AV2831" s="304">
        <f t="shared" si="938"/>
        <v>0</v>
      </c>
      <c r="AW2831" s="304">
        <f t="shared" si="939"/>
        <v>0</v>
      </c>
      <c r="AX2831" s="304">
        <f t="shared" si="940"/>
        <v>0</v>
      </c>
      <c r="AY2831" s="304">
        <f t="shared" si="941"/>
        <v>0</v>
      </c>
      <c r="AZ2831" s="304">
        <f t="shared" si="942"/>
        <v>0</v>
      </c>
      <c r="BA2831" s="304">
        <f t="shared" si="943"/>
        <v>0</v>
      </c>
      <c r="BB2831" s="304">
        <f t="shared" si="944"/>
        <v>0</v>
      </c>
      <c r="BC2831" s="304">
        <f t="shared" si="945"/>
        <v>0</v>
      </c>
      <c r="BD2831" s="304">
        <f t="shared" si="946"/>
        <v>0</v>
      </c>
      <c r="BE2831" s="304">
        <f>IFERROR(IF(VLOOKUP($C2831,Listen!$A$2:$F$45,6,0)="Ja",BB2831-MAX(BC2831:BD2831),BB2831-BC2831),0)</f>
        <v>0</v>
      </c>
    </row>
    <row r="2832" spans="1:57" x14ac:dyDescent="0.25">
      <c r="A2832" s="320" t="str">
        <f>IF(AND(D2832&lt;&gt;0,C2832&lt;&gt;0,E2832&lt;&gt;0),IF(B2832&lt;&gt;0,CONCATENATE(B2832,"-AGr",VLOOKUP(C2832,Listen!$A$2:$D$45,4,FALSE),"-",D2832,"-",E2832,),CONCATENATE("AGr",VLOOKUP(C2832,Listen!$A$2:$D$45,4,FALSE),"-",D2832,"-",E2832)),"keine vollständige ID")</f>
        <v>keine vollständige ID</v>
      </c>
      <c r="B2832" s="301"/>
      <c r="C2832" s="287"/>
      <c r="D2832" s="34"/>
      <c r="E2832" s="306"/>
      <c r="F2832" s="116"/>
      <c r="G2832" s="17"/>
      <c r="H2832" s="17"/>
      <c r="I2832" s="17"/>
      <c r="J2832" s="17"/>
      <c r="K2832" s="17"/>
      <c r="L2832" s="17"/>
      <c r="M2832" s="17"/>
      <c r="N2832" s="17"/>
      <c r="O2832" s="116"/>
      <c r="P2832" s="117">
        <f>IF(D2832&gt;A_Stammdaten!$B$12,0,SUM(G2832,H2832,J2832,L2832:M2832)-SUM(I2832,K2832,N2832:O2832))</f>
        <v>0</v>
      </c>
      <c r="Q2832" s="17"/>
      <c r="R2832" s="17"/>
      <c r="S2832" s="17"/>
      <c r="T2832" s="17"/>
      <c r="U2832" s="62">
        <f t="shared" si="926"/>
        <v>0</v>
      </c>
      <c r="V2832" s="34"/>
      <c r="W2832" s="34"/>
      <c r="X2832" s="34"/>
      <c r="Y2832" s="34"/>
      <c r="Z2832" s="34"/>
      <c r="AA2832" s="63" t="str">
        <f t="shared" si="927"/>
        <v>-</v>
      </c>
      <c r="AB2832" s="63" t="str">
        <f t="shared" si="928"/>
        <v>-</v>
      </c>
      <c r="AC2832" s="63">
        <f>IF(ISBLANK($C2832),0,VLOOKUP($C2832,Listen!$A$2:$C$45,2,FALSE))</f>
        <v>0</v>
      </c>
      <c r="AD2832" s="63">
        <f>IF(ISBLANK($C2832),0,VLOOKUP($C2832,Listen!$A$2:$C$45,3,FALSE))</f>
        <v>0</v>
      </c>
      <c r="AE2832" s="49">
        <f t="shared" si="929"/>
        <v>0</v>
      </c>
      <c r="AF2832" s="49">
        <f t="shared" si="929"/>
        <v>0</v>
      </c>
      <c r="AG2832" s="49">
        <f>IFERROR(IF(OR($V2832&lt;&gt;"Ja",VLOOKUP($C2832,Listen!$A$2:$F$45,5,0)="Nein",D2832&lt;IF(C2832="LNG Anbindungsanlagen gemäß separater Festlegung",2022,2023)),$AC2832,$AA2832),0)</f>
        <v>0</v>
      </c>
      <c r="AH2832" s="49">
        <f>IFERROR(IF(OR($V2832&lt;&gt;"Ja",VLOOKUP($C2832,Listen!$A$2:$F$45,5,0)="Nein",D2832&lt;IF(C2832="LNG Anbindungsanlagen gemäß separater Festlegung",2022,2023)),$AC2832,$AA2832),0)</f>
        <v>0</v>
      </c>
      <c r="AI2832" s="49">
        <f>IFERROR(IF(OR($W2832&lt;&gt;"Ja",VLOOKUP($C2832,Listen!$A$2:$F$45,6,0)="Nein"),$AC2832,$AB2832),0)</f>
        <v>0</v>
      </c>
      <c r="AJ2832" s="49">
        <f>IFERROR(IF(OR($W2832&lt;&gt;"Ja",VLOOKUP($C2832,Listen!$A$2:$F$45,6,0)="Nein"),$AC2832,$AB2832),0)</f>
        <v>0</v>
      </c>
      <c r="AK2832" s="49">
        <f>IFERROR(IF(OR($W2832&lt;&gt;"Ja",VLOOKUP($C2832,Listen!$A$2:$F$45,6,0)="Nein"),$AC2832,$AB2832),0)</f>
        <v>0</v>
      </c>
      <c r="AL2832" s="51">
        <f t="shared" si="930"/>
        <v>0</v>
      </c>
      <c r="AM2832" s="296">
        <f>IFERROR(IF(VLOOKUP($C2832,Listen!$A$2:$F$45,6,0)="Ja",MAX(BC2832:BD2832),D_SAV!$BC2832),0)</f>
        <v>0</v>
      </c>
      <c r="AN2832" s="51">
        <f t="shared" si="931"/>
        <v>0</v>
      </c>
      <c r="AP2832" s="304">
        <f t="shared" si="932"/>
        <v>0</v>
      </c>
      <c r="AQ2832" s="304">
        <f t="shared" si="933"/>
        <v>0</v>
      </c>
      <c r="AR2832" s="304">
        <f t="shared" si="934"/>
        <v>0</v>
      </c>
      <c r="AS2832" s="304">
        <f t="shared" si="935"/>
        <v>0</v>
      </c>
      <c r="AT2832" s="304">
        <f t="shared" si="936"/>
        <v>0</v>
      </c>
      <c r="AU2832" s="304">
        <f t="shared" si="937"/>
        <v>0</v>
      </c>
      <c r="AV2832" s="304">
        <f t="shared" si="938"/>
        <v>0</v>
      </c>
      <c r="AW2832" s="304">
        <f t="shared" si="939"/>
        <v>0</v>
      </c>
      <c r="AX2832" s="304">
        <f t="shared" si="940"/>
        <v>0</v>
      </c>
      <c r="AY2832" s="304">
        <f t="shared" si="941"/>
        <v>0</v>
      </c>
      <c r="AZ2832" s="304">
        <f t="shared" si="942"/>
        <v>0</v>
      </c>
      <c r="BA2832" s="304">
        <f t="shared" si="943"/>
        <v>0</v>
      </c>
      <c r="BB2832" s="304">
        <f t="shared" si="944"/>
        <v>0</v>
      </c>
      <c r="BC2832" s="304">
        <f t="shared" si="945"/>
        <v>0</v>
      </c>
      <c r="BD2832" s="304">
        <f t="shared" si="946"/>
        <v>0</v>
      </c>
      <c r="BE2832" s="304">
        <f>IFERROR(IF(VLOOKUP($C2832,Listen!$A$2:$F$45,6,0)="Ja",BB2832-MAX(BC2832:BD2832),BB2832-BC2832),0)</f>
        <v>0</v>
      </c>
    </row>
    <row r="2833" spans="1:57" x14ac:dyDescent="0.25">
      <c r="A2833" s="320" t="str">
        <f>IF(AND(D2833&lt;&gt;0,C2833&lt;&gt;0,E2833&lt;&gt;0),IF(B2833&lt;&gt;0,CONCATENATE(B2833,"-AGr",VLOOKUP(C2833,Listen!$A$2:$D$45,4,FALSE),"-",D2833,"-",E2833,),CONCATENATE("AGr",VLOOKUP(C2833,Listen!$A$2:$D$45,4,FALSE),"-",D2833,"-",E2833)),"keine vollständige ID")</f>
        <v>keine vollständige ID</v>
      </c>
      <c r="B2833" s="301"/>
      <c r="C2833" s="287"/>
      <c r="D2833" s="34"/>
      <c r="E2833" s="306"/>
      <c r="F2833" s="116"/>
      <c r="G2833" s="17"/>
      <c r="H2833" s="17"/>
      <c r="I2833" s="17"/>
      <c r="J2833" s="17"/>
      <c r="K2833" s="17"/>
      <c r="L2833" s="17"/>
      <c r="M2833" s="17"/>
      <c r="N2833" s="17"/>
      <c r="O2833" s="116"/>
      <c r="P2833" s="117">
        <f>IF(D2833&gt;A_Stammdaten!$B$12,0,SUM(G2833,H2833,J2833,L2833:M2833)-SUM(I2833,K2833,N2833:O2833))</f>
        <v>0</v>
      </c>
      <c r="Q2833" s="17"/>
      <c r="R2833" s="17"/>
      <c r="S2833" s="17"/>
      <c r="T2833" s="17"/>
      <c r="U2833" s="62">
        <f t="shared" si="926"/>
        <v>0</v>
      </c>
      <c r="V2833" s="34"/>
      <c r="W2833" s="34"/>
      <c r="X2833" s="34"/>
      <c r="Y2833" s="34"/>
      <c r="Z2833" s="34"/>
      <c r="AA2833" s="63" t="str">
        <f t="shared" si="927"/>
        <v>-</v>
      </c>
      <c r="AB2833" s="63" t="str">
        <f t="shared" si="928"/>
        <v>-</v>
      </c>
      <c r="AC2833" s="63">
        <f>IF(ISBLANK($C2833),0,VLOOKUP($C2833,Listen!$A$2:$C$45,2,FALSE))</f>
        <v>0</v>
      </c>
      <c r="AD2833" s="63">
        <f>IF(ISBLANK($C2833),0,VLOOKUP($C2833,Listen!$A$2:$C$45,3,FALSE))</f>
        <v>0</v>
      </c>
      <c r="AE2833" s="49">
        <f t="shared" si="929"/>
        <v>0</v>
      </c>
      <c r="AF2833" s="49">
        <f t="shared" si="929"/>
        <v>0</v>
      </c>
      <c r="AG2833" s="49">
        <f>IFERROR(IF(OR($V2833&lt;&gt;"Ja",VLOOKUP($C2833,Listen!$A$2:$F$45,5,0)="Nein",D2833&lt;IF(C2833="LNG Anbindungsanlagen gemäß separater Festlegung",2022,2023)),$AC2833,$AA2833),0)</f>
        <v>0</v>
      </c>
      <c r="AH2833" s="49">
        <f>IFERROR(IF(OR($V2833&lt;&gt;"Ja",VLOOKUP($C2833,Listen!$A$2:$F$45,5,0)="Nein",D2833&lt;IF(C2833="LNG Anbindungsanlagen gemäß separater Festlegung",2022,2023)),$AC2833,$AA2833),0)</f>
        <v>0</v>
      </c>
      <c r="AI2833" s="49">
        <f>IFERROR(IF(OR($W2833&lt;&gt;"Ja",VLOOKUP($C2833,Listen!$A$2:$F$45,6,0)="Nein"),$AC2833,$AB2833),0)</f>
        <v>0</v>
      </c>
      <c r="AJ2833" s="49">
        <f>IFERROR(IF(OR($W2833&lt;&gt;"Ja",VLOOKUP($C2833,Listen!$A$2:$F$45,6,0)="Nein"),$AC2833,$AB2833),0)</f>
        <v>0</v>
      </c>
      <c r="AK2833" s="49">
        <f>IFERROR(IF(OR($W2833&lt;&gt;"Ja",VLOOKUP($C2833,Listen!$A$2:$F$45,6,0)="Nein"),$AC2833,$AB2833),0)</f>
        <v>0</v>
      </c>
      <c r="AL2833" s="51">
        <f t="shared" si="930"/>
        <v>0</v>
      </c>
      <c r="AM2833" s="296">
        <f>IFERROR(IF(VLOOKUP($C2833,Listen!$A$2:$F$45,6,0)="Ja",MAX(BC2833:BD2833),D_SAV!$BC2833),0)</f>
        <v>0</v>
      </c>
      <c r="AN2833" s="51">
        <f t="shared" si="931"/>
        <v>0</v>
      </c>
      <c r="AP2833" s="304">
        <f t="shared" si="932"/>
        <v>0</v>
      </c>
      <c r="AQ2833" s="304">
        <f t="shared" si="933"/>
        <v>0</v>
      </c>
      <c r="AR2833" s="304">
        <f t="shared" si="934"/>
        <v>0</v>
      </c>
      <c r="AS2833" s="304">
        <f t="shared" si="935"/>
        <v>0</v>
      </c>
      <c r="AT2833" s="304">
        <f t="shared" si="936"/>
        <v>0</v>
      </c>
      <c r="AU2833" s="304">
        <f t="shared" si="937"/>
        <v>0</v>
      </c>
      <c r="AV2833" s="304">
        <f t="shared" si="938"/>
        <v>0</v>
      </c>
      <c r="AW2833" s="304">
        <f t="shared" si="939"/>
        <v>0</v>
      </c>
      <c r="AX2833" s="304">
        <f t="shared" si="940"/>
        <v>0</v>
      </c>
      <c r="AY2833" s="304">
        <f t="shared" si="941"/>
        <v>0</v>
      </c>
      <c r="AZ2833" s="304">
        <f t="shared" si="942"/>
        <v>0</v>
      </c>
      <c r="BA2833" s="304">
        <f t="shared" si="943"/>
        <v>0</v>
      </c>
      <c r="BB2833" s="304">
        <f t="shared" si="944"/>
        <v>0</v>
      </c>
      <c r="BC2833" s="304">
        <f t="shared" si="945"/>
        <v>0</v>
      </c>
      <c r="BD2833" s="304">
        <f t="shared" si="946"/>
        <v>0</v>
      </c>
      <c r="BE2833" s="304">
        <f>IFERROR(IF(VLOOKUP($C2833,Listen!$A$2:$F$45,6,0)="Ja",BB2833-MAX(BC2833:BD2833),BB2833-BC2833),0)</f>
        <v>0</v>
      </c>
    </row>
    <row r="2834" spans="1:57" x14ac:dyDescent="0.25">
      <c r="A2834" s="320" t="str">
        <f>IF(AND(D2834&lt;&gt;0,C2834&lt;&gt;0,E2834&lt;&gt;0),IF(B2834&lt;&gt;0,CONCATENATE(B2834,"-AGr",VLOOKUP(C2834,Listen!$A$2:$D$45,4,FALSE),"-",D2834,"-",E2834,),CONCATENATE("AGr",VLOOKUP(C2834,Listen!$A$2:$D$45,4,FALSE),"-",D2834,"-",E2834)),"keine vollständige ID")</f>
        <v>keine vollständige ID</v>
      </c>
      <c r="B2834" s="301"/>
      <c r="C2834" s="287"/>
      <c r="D2834" s="34"/>
      <c r="E2834" s="306"/>
      <c r="F2834" s="116"/>
      <c r="G2834" s="17"/>
      <c r="H2834" s="17"/>
      <c r="I2834" s="17"/>
      <c r="J2834" s="17"/>
      <c r="K2834" s="17"/>
      <c r="L2834" s="17"/>
      <c r="M2834" s="17"/>
      <c r="N2834" s="17"/>
      <c r="O2834" s="116"/>
      <c r="P2834" s="117">
        <f>IF(D2834&gt;A_Stammdaten!$B$12,0,SUM(G2834,H2834,J2834,L2834:M2834)-SUM(I2834,K2834,N2834:O2834))</f>
        <v>0</v>
      </c>
      <c r="Q2834" s="17"/>
      <c r="R2834" s="17"/>
      <c r="S2834" s="17"/>
      <c r="T2834" s="17"/>
      <c r="U2834" s="62">
        <f t="shared" si="926"/>
        <v>0</v>
      </c>
      <c r="V2834" s="34"/>
      <c r="W2834" s="34"/>
      <c r="X2834" s="34"/>
      <c r="Y2834" s="34"/>
      <c r="Z2834" s="34"/>
      <c r="AA2834" s="63" t="str">
        <f t="shared" si="927"/>
        <v>-</v>
      </c>
      <c r="AB2834" s="63" t="str">
        <f t="shared" si="928"/>
        <v>-</v>
      </c>
      <c r="AC2834" s="63">
        <f>IF(ISBLANK($C2834),0,VLOOKUP($C2834,Listen!$A$2:$C$45,2,FALSE))</f>
        <v>0</v>
      </c>
      <c r="AD2834" s="63">
        <f>IF(ISBLANK($C2834),0,VLOOKUP($C2834,Listen!$A$2:$C$45,3,FALSE))</f>
        <v>0</v>
      </c>
      <c r="AE2834" s="49">
        <f t="shared" si="929"/>
        <v>0</v>
      </c>
      <c r="AF2834" s="49">
        <f t="shared" si="929"/>
        <v>0</v>
      </c>
      <c r="AG2834" s="49">
        <f>IFERROR(IF(OR($V2834&lt;&gt;"Ja",VLOOKUP($C2834,Listen!$A$2:$F$45,5,0)="Nein",D2834&lt;IF(C2834="LNG Anbindungsanlagen gemäß separater Festlegung",2022,2023)),$AC2834,$AA2834),0)</f>
        <v>0</v>
      </c>
      <c r="AH2834" s="49">
        <f>IFERROR(IF(OR($V2834&lt;&gt;"Ja",VLOOKUP($C2834,Listen!$A$2:$F$45,5,0)="Nein",D2834&lt;IF(C2834="LNG Anbindungsanlagen gemäß separater Festlegung",2022,2023)),$AC2834,$AA2834),0)</f>
        <v>0</v>
      </c>
      <c r="AI2834" s="49">
        <f>IFERROR(IF(OR($W2834&lt;&gt;"Ja",VLOOKUP($C2834,Listen!$A$2:$F$45,6,0)="Nein"),$AC2834,$AB2834),0)</f>
        <v>0</v>
      </c>
      <c r="AJ2834" s="49">
        <f>IFERROR(IF(OR($W2834&lt;&gt;"Ja",VLOOKUP($C2834,Listen!$A$2:$F$45,6,0)="Nein"),$AC2834,$AB2834),0)</f>
        <v>0</v>
      </c>
      <c r="AK2834" s="49">
        <f>IFERROR(IF(OR($W2834&lt;&gt;"Ja",VLOOKUP($C2834,Listen!$A$2:$F$45,6,0)="Nein"),$AC2834,$AB2834),0)</f>
        <v>0</v>
      </c>
      <c r="AL2834" s="51">
        <f t="shared" si="930"/>
        <v>0</v>
      </c>
      <c r="AM2834" s="296">
        <f>IFERROR(IF(VLOOKUP($C2834,Listen!$A$2:$F$45,6,0)="Ja",MAX(BC2834:BD2834),D_SAV!$BC2834),0)</f>
        <v>0</v>
      </c>
      <c r="AN2834" s="51">
        <f t="shared" si="931"/>
        <v>0</v>
      </c>
      <c r="AP2834" s="304">
        <f t="shared" si="932"/>
        <v>0</v>
      </c>
      <c r="AQ2834" s="304">
        <f t="shared" si="933"/>
        <v>0</v>
      </c>
      <c r="AR2834" s="304">
        <f t="shared" si="934"/>
        <v>0</v>
      </c>
      <c r="AS2834" s="304">
        <f t="shared" si="935"/>
        <v>0</v>
      </c>
      <c r="AT2834" s="304">
        <f t="shared" si="936"/>
        <v>0</v>
      </c>
      <c r="AU2834" s="304">
        <f t="shared" si="937"/>
        <v>0</v>
      </c>
      <c r="AV2834" s="304">
        <f t="shared" si="938"/>
        <v>0</v>
      </c>
      <c r="AW2834" s="304">
        <f t="shared" si="939"/>
        <v>0</v>
      </c>
      <c r="AX2834" s="304">
        <f t="shared" si="940"/>
        <v>0</v>
      </c>
      <c r="AY2834" s="304">
        <f t="shared" si="941"/>
        <v>0</v>
      </c>
      <c r="AZ2834" s="304">
        <f t="shared" si="942"/>
        <v>0</v>
      </c>
      <c r="BA2834" s="304">
        <f t="shared" si="943"/>
        <v>0</v>
      </c>
      <c r="BB2834" s="304">
        <f t="shared" si="944"/>
        <v>0</v>
      </c>
      <c r="BC2834" s="304">
        <f t="shared" si="945"/>
        <v>0</v>
      </c>
      <c r="BD2834" s="304">
        <f t="shared" si="946"/>
        <v>0</v>
      </c>
      <c r="BE2834" s="304">
        <f>IFERROR(IF(VLOOKUP($C2834,Listen!$A$2:$F$45,6,0)="Ja",BB2834-MAX(BC2834:BD2834),BB2834-BC2834),0)</f>
        <v>0</v>
      </c>
    </row>
    <row r="2835" spans="1:57" x14ac:dyDescent="0.25">
      <c r="A2835" s="320" t="str">
        <f>IF(AND(D2835&lt;&gt;0,C2835&lt;&gt;0,E2835&lt;&gt;0),IF(B2835&lt;&gt;0,CONCATENATE(B2835,"-AGr",VLOOKUP(C2835,Listen!$A$2:$D$45,4,FALSE),"-",D2835,"-",E2835,),CONCATENATE("AGr",VLOOKUP(C2835,Listen!$A$2:$D$45,4,FALSE),"-",D2835,"-",E2835)),"keine vollständige ID")</f>
        <v>keine vollständige ID</v>
      </c>
      <c r="B2835" s="301"/>
      <c r="C2835" s="287"/>
      <c r="D2835" s="34"/>
      <c r="E2835" s="306"/>
      <c r="F2835" s="116"/>
      <c r="G2835" s="17"/>
      <c r="H2835" s="17"/>
      <c r="I2835" s="17"/>
      <c r="J2835" s="17"/>
      <c r="K2835" s="17"/>
      <c r="L2835" s="17"/>
      <c r="M2835" s="17"/>
      <c r="N2835" s="17"/>
      <c r="O2835" s="116"/>
      <c r="P2835" s="117">
        <f>IF(D2835&gt;A_Stammdaten!$B$12,0,SUM(G2835,H2835,J2835,L2835:M2835)-SUM(I2835,K2835,N2835:O2835))</f>
        <v>0</v>
      </c>
      <c r="Q2835" s="17"/>
      <c r="R2835" s="17"/>
      <c r="S2835" s="17"/>
      <c r="T2835" s="17"/>
      <c r="U2835" s="62">
        <f t="shared" si="926"/>
        <v>0</v>
      </c>
      <c r="V2835" s="34"/>
      <c r="W2835" s="34"/>
      <c r="X2835" s="34"/>
      <c r="Y2835" s="34"/>
      <c r="Z2835" s="34"/>
      <c r="AA2835" s="63" t="str">
        <f t="shared" si="927"/>
        <v>-</v>
      </c>
      <c r="AB2835" s="63" t="str">
        <f t="shared" si="928"/>
        <v>-</v>
      </c>
      <c r="AC2835" s="63">
        <f>IF(ISBLANK($C2835),0,VLOOKUP($C2835,Listen!$A$2:$C$45,2,FALSE))</f>
        <v>0</v>
      </c>
      <c r="AD2835" s="63">
        <f>IF(ISBLANK($C2835),0,VLOOKUP($C2835,Listen!$A$2:$C$45,3,FALSE))</f>
        <v>0</v>
      </c>
      <c r="AE2835" s="49">
        <f t="shared" si="929"/>
        <v>0</v>
      </c>
      <c r="AF2835" s="49">
        <f t="shared" si="929"/>
        <v>0</v>
      </c>
      <c r="AG2835" s="49">
        <f>IFERROR(IF(OR($V2835&lt;&gt;"Ja",VLOOKUP($C2835,Listen!$A$2:$F$45,5,0)="Nein",D2835&lt;IF(C2835="LNG Anbindungsanlagen gemäß separater Festlegung",2022,2023)),$AC2835,$AA2835),0)</f>
        <v>0</v>
      </c>
      <c r="AH2835" s="49">
        <f>IFERROR(IF(OR($V2835&lt;&gt;"Ja",VLOOKUP($C2835,Listen!$A$2:$F$45,5,0)="Nein",D2835&lt;IF(C2835="LNG Anbindungsanlagen gemäß separater Festlegung",2022,2023)),$AC2835,$AA2835),0)</f>
        <v>0</v>
      </c>
      <c r="AI2835" s="49">
        <f>IFERROR(IF(OR($W2835&lt;&gt;"Ja",VLOOKUP($C2835,Listen!$A$2:$F$45,6,0)="Nein"),$AC2835,$AB2835),0)</f>
        <v>0</v>
      </c>
      <c r="AJ2835" s="49">
        <f>IFERROR(IF(OR($W2835&lt;&gt;"Ja",VLOOKUP($C2835,Listen!$A$2:$F$45,6,0)="Nein"),$AC2835,$AB2835),0)</f>
        <v>0</v>
      </c>
      <c r="AK2835" s="49">
        <f>IFERROR(IF(OR($W2835&lt;&gt;"Ja",VLOOKUP($C2835,Listen!$A$2:$F$45,6,0)="Nein"),$AC2835,$AB2835),0)</f>
        <v>0</v>
      </c>
      <c r="AL2835" s="51">
        <f t="shared" si="930"/>
        <v>0</v>
      </c>
      <c r="AM2835" s="296">
        <f>IFERROR(IF(VLOOKUP($C2835,Listen!$A$2:$F$45,6,0)="Ja",MAX(BC2835:BD2835),D_SAV!$BC2835),0)</f>
        <v>0</v>
      </c>
      <c r="AN2835" s="51">
        <f t="shared" si="931"/>
        <v>0</v>
      </c>
      <c r="AP2835" s="304">
        <f t="shared" si="932"/>
        <v>0</v>
      </c>
      <c r="AQ2835" s="304">
        <f t="shared" si="933"/>
        <v>0</v>
      </c>
      <c r="AR2835" s="304">
        <f t="shared" si="934"/>
        <v>0</v>
      </c>
      <c r="AS2835" s="304">
        <f t="shared" si="935"/>
        <v>0</v>
      </c>
      <c r="AT2835" s="304">
        <f t="shared" si="936"/>
        <v>0</v>
      </c>
      <c r="AU2835" s="304">
        <f t="shared" si="937"/>
        <v>0</v>
      </c>
      <c r="AV2835" s="304">
        <f t="shared" si="938"/>
        <v>0</v>
      </c>
      <c r="AW2835" s="304">
        <f t="shared" si="939"/>
        <v>0</v>
      </c>
      <c r="AX2835" s="304">
        <f t="shared" si="940"/>
        <v>0</v>
      </c>
      <c r="AY2835" s="304">
        <f t="shared" si="941"/>
        <v>0</v>
      </c>
      <c r="AZ2835" s="304">
        <f t="shared" si="942"/>
        <v>0</v>
      </c>
      <c r="BA2835" s="304">
        <f t="shared" si="943"/>
        <v>0</v>
      </c>
      <c r="BB2835" s="304">
        <f t="shared" si="944"/>
        <v>0</v>
      </c>
      <c r="BC2835" s="304">
        <f t="shared" si="945"/>
        <v>0</v>
      </c>
      <c r="BD2835" s="304">
        <f t="shared" si="946"/>
        <v>0</v>
      </c>
      <c r="BE2835" s="304">
        <f>IFERROR(IF(VLOOKUP($C2835,Listen!$A$2:$F$45,6,0)="Ja",BB2835-MAX(BC2835:BD2835),BB2835-BC2835),0)</f>
        <v>0</v>
      </c>
    </row>
    <row r="2836" spans="1:57" x14ac:dyDescent="0.25">
      <c r="A2836" s="320" t="str">
        <f>IF(AND(D2836&lt;&gt;0,C2836&lt;&gt;0,E2836&lt;&gt;0),IF(B2836&lt;&gt;0,CONCATENATE(B2836,"-AGr",VLOOKUP(C2836,Listen!$A$2:$D$45,4,FALSE),"-",D2836,"-",E2836,),CONCATENATE("AGr",VLOOKUP(C2836,Listen!$A$2:$D$45,4,FALSE),"-",D2836,"-",E2836)),"keine vollständige ID")</f>
        <v>keine vollständige ID</v>
      </c>
      <c r="B2836" s="301"/>
      <c r="C2836" s="287"/>
      <c r="D2836" s="34"/>
      <c r="E2836" s="306"/>
      <c r="F2836" s="116"/>
      <c r="G2836" s="17"/>
      <c r="H2836" s="17"/>
      <c r="I2836" s="17"/>
      <c r="J2836" s="17"/>
      <c r="K2836" s="17"/>
      <c r="L2836" s="17"/>
      <c r="M2836" s="17"/>
      <c r="N2836" s="17"/>
      <c r="O2836" s="116"/>
      <c r="P2836" s="117">
        <f>IF(D2836&gt;A_Stammdaten!$B$12,0,SUM(G2836,H2836,J2836,L2836:M2836)-SUM(I2836,K2836,N2836:O2836))</f>
        <v>0</v>
      </c>
      <c r="Q2836" s="17"/>
      <c r="R2836" s="17"/>
      <c r="S2836" s="17"/>
      <c r="T2836" s="17"/>
      <c r="U2836" s="62">
        <f t="shared" si="926"/>
        <v>0</v>
      </c>
      <c r="V2836" s="34"/>
      <c r="W2836" s="34"/>
      <c r="X2836" s="34"/>
      <c r="Y2836" s="34"/>
      <c r="Z2836" s="34"/>
      <c r="AA2836" s="63" t="str">
        <f t="shared" si="927"/>
        <v>-</v>
      </c>
      <c r="AB2836" s="63" t="str">
        <f t="shared" si="928"/>
        <v>-</v>
      </c>
      <c r="AC2836" s="63">
        <f>IF(ISBLANK($C2836),0,VLOOKUP($C2836,Listen!$A$2:$C$45,2,FALSE))</f>
        <v>0</v>
      </c>
      <c r="AD2836" s="63">
        <f>IF(ISBLANK($C2836),0,VLOOKUP($C2836,Listen!$A$2:$C$45,3,FALSE))</f>
        <v>0</v>
      </c>
      <c r="AE2836" s="49">
        <f t="shared" si="929"/>
        <v>0</v>
      </c>
      <c r="AF2836" s="49">
        <f t="shared" si="929"/>
        <v>0</v>
      </c>
      <c r="AG2836" s="49">
        <f>IFERROR(IF(OR($V2836&lt;&gt;"Ja",VLOOKUP($C2836,Listen!$A$2:$F$45,5,0)="Nein",D2836&lt;IF(C2836="LNG Anbindungsanlagen gemäß separater Festlegung",2022,2023)),$AC2836,$AA2836),0)</f>
        <v>0</v>
      </c>
      <c r="AH2836" s="49">
        <f>IFERROR(IF(OR($V2836&lt;&gt;"Ja",VLOOKUP($C2836,Listen!$A$2:$F$45,5,0)="Nein",D2836&lt;IF(C2836="LNG Anbindungsanlagen gemäß separater Festlegung",2022,2023)),$AC2836,$AA2836),0)</f>
        <v>0</v>
      </c>
      <c r="AI2836" s="49">
        <f>IFERROR(IF(OR($W2836&lt;&gt;"Ja",VLOOKUP($C2836,Listen!$A$2:$F$45,6,0)="Nein"),$AC2836,$AB2836),0)</f>
        <v>0</v>
      </c>
      <c r="AJ2836" s="49">
        <f>IFERROR(IF(OR($W2836&lt;&gt;"Ja",VLOOKUP($C2836,Listen!$A$2:$F$45,6,0)="Nein"),$AC2836,$AB2836),0)</f>
        <v>0</v>
      </c>
      <c r="AK2836" s="49">
        <f>IFERROR(IF(OR($W2836&lt;&gt;"Ja",VLOOKUP($C2836,Listen!$A$2:$F$45,6,0)="Nein"),$AC2836,$AB2836),0)</f>
        <v>0</v>
      </c>
      <c r="AL2836" s="51">
        <f t="shared" si="930"/>
        <v>0</v>
      </c>
      <c r="AM2836" s="296">
        <f>IFERROR(IF(VLOOKUP($C2836,Listen!$A$2:$F$45,6,0)="Ja",MAX(BC2836:BD2836),D_SAV!$BC2836),0)</f>
        <v>0</v>
      </c>
      <c r="AN2836" s="51">
        <f t="shared" si="931"/>
        <v>0</v>
      </c>
      <c r="AP2836" s="304">
        <f t="shared" si="932"/>
        <v>0</v>
      </c>
      <c r="AQ2836" s="304">
        <f t="shared" si="933"/>
        <v>0</v>
      </c>
      <c r="AR2836" s="304">
        <f t="shared" si="934"/>
        <v>0</v>
      </c>
      <c r="AS2836" s="304">
        <f t="shared" si="935"/>
        <v>0</v>
      </c>
      <c r="AT2836" s="304">
        <f t="shared" si="936"/>
        <v>0</v>
      </c>
      <c r="AU2836" s="304">
        <f t="shared" si="937"/>
        <v>0</v>
      </c>
      <c r="AV2836" s="304">
        <f t="shared" si="938"/>
        <v>0</v>
      </c>
      <c r="AW2836" s="304">
        <f t="shared" si="939"/>
        <v>0</v>
      </c>
      <c r="AX2836" s="304">
        <f t="shared" si="940"/>
        <v>0</v>
      </c>
      <c r="AY2836" s="304">
        <f t="shared" si="941"/>
        <v>0</v>
      </c>
      <c r="AZ2836" s="304">
        <f t="shared" si="942"/>
        <v>0</v>
      </c>
      <c r="BA2836" s="304">
        <f t="shared" si="943"/>
        <v>0</v>
      </c>
      <c r="BB2836" s="304">
        <f t="shared" si="944"/>
        <v>0</v>
      </c>
      <c r="BC2836" s="304">
        <f t="shared" si="945"/>
        <v>0</v>
      </c>
      <c r="BD2836" s="304">
        <f t="shared" si="946"/>
        <v>0</v>
      </c>
      <c r="BE2836" s="304">
        <f>IFERROR(IF(VLOOKUP($C2836,Listen!$A$2:$F$45,6,0)="Ja",BB2836-MAX(BC2836:BD2836),BB2836-BC2836),0)</f>
        <v>0</v>
      </c>
    </row>
    <row r="2837" spans="1:57" x14ac:dyDescent="0.25">
      <c r="A2837" s="320" t="str">
        <f>IF(AND(D2837&lt;&gt;0,C2837&lt;&gt;0,E2837&lt;&gt;0),IF(B2837&lt;&gt;0,CONCATENATE(B2837,"-AGr",VLOOKUP(C2837,Listen!$A$2:$D$45,4,FALSE),"-",D2837,"-",E2837,),CONCATENATE("AGr",VLOOKUP(C2837,Listen!$A$2:$D$45,4,FALSE),"-",D2837,"-",E2837)),"keine vollständige ID")</f>
        <v>keine vollständige ID</v>
      </c>
      <c r="B2837" s="301"/>
      <c r="C2837" s="287"/>
      <c r="D2837" s="34"/>
      <c r="E2837" s="306"/>
      <c r="F2837" s="116"/>
      <c r="G2837" s="17"/>
      <c r="H2837" s="17"/>
      <c r="I2837" s="17"/>
      <c r="J2837" s="17"/>
      <c r="K2837" s="17"/>
      <c r="L2837" s="17"/>
      <c r="M2837" s="17"/>
      <c r="N2837" s="17"/>
      <c r="O2837" s="116"/>
      <c r="P2837" s="117">
        <f>IF(D2837&gt;A_Stammdaten!$B$12,0,SUM(G2837,H2837,J2837,L2837:M2837)-SUM(I2837,K2837,N2837:O2837))</f>
        <v>0</v>
      </c>
      <c r="Q2837" s="17"/>
      <c r="R2837" s="17"/>
      <c r="S2837" s="17"/>
      <c r="T2837" s="17"/>
      <c r="U2837" s="62">
        <f t="shared" si="926"/>
        <v>0</v>
      </c>
      <c r="V2837" s="34"/>
      <c r="W2837" s="34"/>
      <c r="X2837" s="34"/>
      <c r="Y2837" s="34"/>
      <c r="Z2837" s="34"/>
      <c r="AA2837" s="63" t="str">
        <f t="shared" si="927"/>
        <v>-</v>
      </c>
      <c r="AB2837" s="63" t="str">
        <f t="shared" si="928"/>
        <v>-</v>
      </c>
      <c r="AC2837" s="63">
        <f>IF(ISBLANK($C2837),0,VLOOKUP($C2837,Listen!$A$2:$C$45,2,FALSE))</f>
        <v>0</v>
      </c>
      <c r="AD2837" s="63">
        <f>IF(ISBLANK($C2837),0,VLOOKUP($C2837,Listen!$A$2:$C$45,3,FALSE))</f>
        <v>0</v>
      </c>
      <c r="AE2837" s="49">
        <f t="shared" si="929"/>
        <v>0</v>
      </c>
      <c r="AF2837" s="49">
        <f t="shared" si="929"/>
        <v>0</v>
      </c>
      <c r="AG2837" s="49">
        <f>IFERROR(IF(OR($V2837&lt;&gt;"Ja",VLOOKUP($C2837,Listen!$A$2:$F$45,5,0)="Nein",D2837&lt;IF(C2837="LNG Anbindungsanlagen gemäß separater Festlegung",2022,2023)),$AC2837,$AA2837),0)</f>
        <v>0</v>
      </c>
      <c r="AH2837" s="49">
        <f>IFERROR(IF(OR($V2837&lt;&gt;"Ja",VLOOKUP($C2837,Listen!$A$2:$F$45,5,0)="Nein",D2837&lt;IF(C2837="LNG Anbindungsanlagen gemäß separater Festlegung",2022,2023)),$AC2837,$AA2837),0)</f>
        <v>0</v>
      </c>
      <c r="AI2837" s="49">
        <f>IFERROR(IF(OR($W2837&lt;&gt;"Ja",VLOOKUP($C2837,Listen!$A$2:$F$45,6,0)="Nein"),$AC2837,$AB2837),0)</f>
        <v>0</v>
      </c>
      <c r="AJ2837" s="49">
        <f>IFERROR(IF(OR($W2837&lt;&gt;"Ja",VLOOKUP($C2837,Listen!$A$2:$F$45,6,0)="Nein"),$AC2837,$AB2837),0)</f>
        <v>0</v>
      </c>
      <c r="AK2837" s="49">
        <f>IFERROR(IF(OR($W2837&lt;&gt;"Ja",VLOOKUP($C2837,Listen!$A$2:$F$45,6,0)="Nein"),$AC2837,$AB2837),0)</f>
        <v>0</v>
      </c>
      <c r="AL2837" s="51">
        <f t="shared" si="930"/>
        <v>0</v>
      </c>
      <c r="AM2837" s="296">
        <f>IFERROR(IF(VLOOKUP($C2837,Listen!$A$2:$F$45,6,0)="Ja",MAX(BC2837:BD2837),D_SAV!$BC2837),0)</f>
        <v>0</v>
      </c>
      <c r="AN2837" s="51">
        <f t="shared" si="931"/>
        <v>0</v>
      </c>
      <c r="AP2837" s="304">
        <f t="shared" si="932"/>
        <v>0</v>
      </c>
      <c r="AQ2837" s="304">
        <f t="shared" si="933"/>
        <v>0</v>
      </c>
      <c r="AR2837" s="304">
        <f t="shared" si="934"/>
        <v>0</v>
      </c>
      <c r="AS2837" s="304">
        <f t="shared" si="935"/>
        <v>0</v>
      </c>
      <c r="AT2837" s="304">
        <f t="shared" si="936"/>
        <v>0</v>
      </c>
      <c r="AU2837" s="304">
        <f t="shared" si="937"/>
        <v>0</v>
      </c>
      <c r="AV2837" s="304">
        <f t="shared" si="938"/>
        <v>0</v>
      </c>
      <c r="AW2837" s="304">
        <f t="shared" si="939"/>
        <v>0</v>
      </c>
      <c r="AX2837" s="304">
        <f t="shared" si="940"/>
        <v>0</v>
      </c>
      <c r="AY2837" s="304">
        <f t="shared" si="941"/>
        <v>0</v>
      </c>
      <c r="AZ2837" s="304">
        <f t="shared" si="942"/>
        <v>0</v>
      </c>
      <c r="BA2837" s="304">
        <f t="shared" si="943"/>
        <v>0</v>
      </c>
      <c r="BB2837" s="304">
        <f t="shared" si="944"/>
        <v>0</v>
      </c>
      <c r="BC2837" s="304">
        <f t="shared" si="945"/>
        <v>0</v>
      </c>
      <c r="BD2837" s="304">
        <f t="shared" si="946"/>
        <v>0</v>
      </c>
      <c r="BE2837" s="304">
        <f>IFERROR(IF(VLOOKUP($C2837,Listen!$A$2:$F$45,6,0)="Ja",BB2837-MAX(BC2837:BD2837),BB2837-BC2837),0)</f>
        <v>0</v>
      </c>
    </row>
    <row r="2838" spans="1:57" x14ac:dyDescent="0.25">
      <c r="A2838" s="320" t="str">
        <f>IF(AND(D2838&lt;&gt;0,C2838&lt;&gt;0,E2838&lt;&gt;0),IF(B2838&lt;&gt;0,CONCATENATE(B2838,"-AGr",VLOOKUP(C2838,Listen!$A$2:$D$45,4,FALSE),"-",D2838,"-",E2838,),CONCATENATE("AGr",VLOOKUP(C2838,Listen!$A$2:$D$45,4,FALSE),"-",D2838,"-",E2838)),"keine vollständige ID")</f>
        <v>keine vollständige ID</v>
      </c>
      <c r="B2838" s="301"/>
      <c r="C2838" s="287"/>
      <c r="D2838" s="34"/>
      <c r="E2838" s="306"/>
      <c r="F2838" s="116"/>
      <c r="G2838" s="17"/>
      <c r="H2838" s="17"/>
      <c r="I2838" s="17"/>
      <c r="J2838" s="17"/>
      <c r="K2838" s="17"/>
      <c r="L2838" s="17"/>
      <c r="M2838" s="17"/>
      <c r="N2838" s="17"/>
      <c r="O2838" s="116"/>
      <c r="P2838" s="117">
        <f>IF(D2838&gt;A_Stammdaten!$B$12,0,SUM(G2838,H2838,J2838,L2838:M2838)-SUM(I2838,K2838,N2838:O2838))</f>
        <v>0</v>
      </c>
      <c r="Q2838" s="17"/>
      <c r="R2838" s="17"/>
      <c r="S2838" s="17"/>
      <c r="T2838" s="17"/>
      <c r="U2838" s="62">
        <f t="shared" si="926"/>
        <v>0</v>
      </c>
      <c r="V2838" s="34"/>
      <c r="W2838" s="34"/>
      <c r="X2838" s="34"/>
      <c r="Y2838" s="34"/>
      <c r="Z2838" s="34"/>
      <c r="AA2838" s="63" t="str">
        <f t="shared" si="927"/>
        <v>-</v>
      </c>
      <c r="AB2838" s="63" t="str">
        <f t="shared" si="928"/>
        <v>-</v>
      </c>
      <c r="AC2838" s="63">
        <f>IF(ISBLANK($C2838),0,VLOOKUP($C2838,Listen!$A$2:$C$45,2,FALSE))</f>
        <v>0</v>
      </c>
      <c r="AD2838" s="63">
        <f>IF(ISBLANK($C2838),0,VLOOKUP($C2838,Listen!$A$2:$C$45,3,FALSE))</f>
        <v>0</v>
      </c>
      <c r="AE2838" s="49">
        <f t="shared" si="929"/>
        <v>0</v>
      </c>
      <c r="AF2838" s="49">
        <f t="shared" si="929"/>
        <v>0</v>
      </c>
      <c r="AG2838" s="49">
        <f>IFERROR(IF(OR($V2838&lt;&gt;"Ja",VLOOKUP($C2838,Listen!$A$2:$F$45,5,0)="Nein",D2838&lt;IF(C2838="LNG Anbindungsanlagen gemäß separater Festlegung",2022,2023)),$AC2838,$AA2838),0)</f>
        <v>0</v>
      </c>
      <c r="AH2838" s="49">
        <f>IFERROR(IF(OR($V2838&lt;&gt;"Ja",VLOOKUP($C2838,Listen!$A$2:$F$45,5,0)="Nein",D2838&lt;IF(C2838="LNG Anbindungsanlagen gemäß separater Festlegung",2022,2023)),$AC2838,$AA2838),0)</f>
        <v>0</v>
      </c>
      <c r="AI2838" s="49">
        <f>IFERROR(IF(OR($W2838&lt;&gt;"Ja",VLOOKUP($C2838,Listen!$A$2:$F$45,6,0)="Nein"),$AC2838,$AB2838),0)</f>
        <v>0</v>
      </c>
      <c r="AJ2838" s="49">
        <f>IFERROR(IF(OR($W2838&lt;&gt;"Ja",VLOOKUP($C2838,Listen!$A$2:$F$45,6,0)="Nein"),$AC2838,$AB2838),0)</f>
        <v>0</v>
      </c>
      <c r="AK2838" s="49">
        <f>IFERROR(IF(OR($W2838&lt;&gt;"Ja",VLOOKUP($C2838,Listen!$A$2:$F$45,6,0)="Nein"),$AC2838,$AB2838),0)</f>
        <v>0</v>
      </c>
      <c r="AL2838" s="51">
        <f t="shared" si="930"/>
        <v>0</v>
      </c>
      <c r="AM2838" s="296">
        <f>IFERROR(IF(VLOOKUP($C2838,Listen!$A$2:$F$45,6,0)="Ja",MAX(BC2838:BD2838),D_SAV!$BC2838),0)</f>
        <v>0</v>
      </c>
      <c r="AN2838" s="51">
        <f t="shared" si="931"/>
        <v>0</v>
      </c>
      <c r="AP2838" s="304">
        <f t="shared" si="932"/>
        <v>0</v>
      </c>
      <c r="AQ2838" s="304">
        <f t="shared" si="933"/>
        <v>0</v>
      </c>
      <c r="AR2838" s="304">
        <f t="shared" si="934"/>
        <v>0</v>
      </c>
      <c r="AS2838" s="304">
        <f t="shared" si="935"/>
        <v>0</v>
      </c>
      <c r="AT2838" s="304">
        <f t="shared" si="936"/>
        <v>0</v>
      </c>
      <c r="AU2838" s="304">
        <f t="shared" si="937"/>
        <v>0</v>
      </c>
      <c r="AV2838" s="304">
        <f t="shared" si="938"/>
        <v>0</v>
      </c>
      <c r="AW2838" s="304">
        <f t="shared" si="939"/>
        <v>0</v>
      </c>
      <c r="AX2838" s="304">
        <f t="shared" si="940"/>
        <v>0</v>
      </c>
      <c r="AY2838" s="304">
        <f t="shared" si="941"/>
        <v>0</v>
      </c>
      <c r="AZ2838" s="304">
        <f t="shared" si="942"/>
        <v>0</v>
      </c>
      <c r="BA2838" s="304">
        <f t="shared" si="943"/>
        <v>0</v>
      </c>
      <c r="BB2838" s="304">
        <f t="shared" si="944"/>
        <v>0</v>
      </c>
      <c r="BC2838" s="304">
        <f t="shared" si="945"/>
        <v>0</v>
      </c>
      <c r="BD2838" s="304">
        <f t="shared" si="946"/>
        <v>0</v>
      </c>
      <c r="BE2838" s="304">
        <f>IFERROR(IF(VLOOKUP($C2838,Listen!$A$2:$F$45,6,0)="Ja",BB2838-MAX(BC2838:BD2838),BB2838-BC2838),0)</f>
        <v>0</v>
      </c>
    </row>
    <row r="2839" spans="1:57" x14ac:dyDescent="0.25">
      <c r="A2839" s="320" t="str">
        <f>IF(AND(D2839&lt;&gt;0,C2839&lt;&gt;0,E2839&lt;&gt;0),IF(B2839&lt;&gt;0,CONCATENATE(B2839,"-AGr",VLOOKUP(C2839,Listen!$A$2:$D$45,4,FALSE),"-",D2839,"-",E2839,),CONCATENATE("AGr",VLOOKUP(C2839,Listen!$A$2:$D$45,4,FALSE),"-",D2839,"-",E2839)),"keine vollständige ID")</f>
        <v>keine vollständige ID</v>
      </c>
      <c r="B2839" s="301"/>
      <c r="C2839" s="287"/>
      <c r="D2839" s="34"/>
      <c r="E2839" s="306"/>
      <c r="F2839" s="116"/>
      <c r="G2839" s="17"/>
      <c r="H2839" s="17"/>
      <c r="I2839" s="17"/>
      <c r="J2839" s="17"/>
      <c r="K2839" s="17"/>
      <c r="L2839" s="17"/>
      <c r="M2839" s="17"/>
      <c r="N2839" s="17"/>
      <c r="O2839" s="116"/>
      <c r="P2839" s="117">
        <f>IF(D2839&gt;A_Stammdaten!$B$12,0,SUM(G2839,H2839,J2839,L2839:M2839)-SUM(I2839,K2839,N2839:O2839))</f>
        <v>0</v>
      </c>
      <c r="Q2839" s="17"/>
      <c r="R2839" s="17"/>
      <c r="S2839" s="17"/>
      <c r="T2839" s="17"/>
      <c r="U2839" s="62">
        <f t="shared" si="926"/>
        <v>0</v>
      </c>
      <c r="V2839" s="34"/>
      <c r="W2839" s="34"/>
      <c r="X2839" s="34"/>
      <c r="Y2839" s="34"/>
      <c r="Z2839" s="34"/>
      <c r="AA2839" s="63" t="str">
        <f t="shared" si="927"/>
        <v>-</v>
      </c>
      <c r="AB2839" s="63" t="str">
        <f t="shared" si="928"/>
        <v>-</v>
      </c>
      <c r="AC2839" s="63">
        <f>IF(ISBLANK($C2839),0,VLOOKUP($C2839,Listen!$A$2:$C$45,2,FALSE))</f>
        <v>0</v>
      </c>
      <c r="AD2839" s="63">
        <f>IF(ISBLANK($C2839),0,VLOOKUP($C2839,Listen!$A$2:$C$45,3,FALSE))</f>
        <v>0</v>
      </c>
      <c r="AE2839" s="49">
        <f t="shared" si="929"/>
        <v>0</v>
      </c>
      <c r="AF2839" s="49">
        <f t="shared" si="929"/>
        <v>0</v>
      </c>
      <c r="AG2839" s="49">
        <f>IFERROR(IF(OR($V2839&lt;&gt;"Ja",VLOOKUP($C2839,Listen!$A$2:$F$45,5,0)="Nein",D2839&lt;IF(C2839="LNG Anbindungsanlagen gemäß separater Festlegung",2022,2023)),$AC2839,$AA2839),0)</f>
        <v>0</v>
      </c>
      <c r="AH2839" s="49">
        <f>IFERROR(IF(OR($V2839&lt;&gt;"Ja",VLOOKUP($C2839,Listen!$A$2:$F$45,5,0)="Nein",D2839&lt;IF(C2839="LNG Anbindungsanlagen gemäß separater Festlegung",2022,2023)),$AC2839,$AA2839),0)</f>
        <v>0</v>
      </c>
      <c r="AI2839" s="49">
        <f>IFERROR(IF(OR($W2839&lt;&gt;"Ja",VLOOKUP($C2839,Listen!$A$2:$F$45,6,0)="Nein"),$AC2839,$AB2839),0)</f>
        <v>0</v>
      </c>
      <c r="AJ2839" s="49">
        <f>IFERROR(IF(OR($W2839&lt;&gt;"Ja",VLOOKUP($C2839,Listen!$A$2:$F$45,6,0)="Nein"),$AC2839,$AB2839),0)</f>
        <v>0</v>
      </c>
      <c r="AK2839" s="49">
        <f>IFERROR(IF(OR($W2839&lt;&gt;"Ja",VLOOKUP($C2839,Listen!$A$2:$F$45,6,0)="Nein"),$AC2839,$AB2839),0)</f>
        <v>0</v>
      </c>
      <c r="AL2839" s="51">
        <f t="shared" si="930"/>
        <v>0</v>
      </c>
      <c r="AM2839" s="296">
        <f>IFERROR(IF(VLOOKUP($C2839,Listen!$A$2:$F$45,6,0)="Ja",MAX(BC2839:BD2839),D_SAV!$BC2839),0)</f>
        <v>0</v>
      </c>
      <c r="AN2839" s="51">
        <f t="shared" si="931"/>
        <v>0</v>
      </c>
      <c r="AP2839" s="304">
        <f t="shared" si="932"/>
        <v>0</v>
      </c>
      <c r="AQ2839" s="304">
        <f t="shared" si="933"/>
        <v>0</v>
      </c>
      <c r="AR2839" s="304">
        <f t="shared" si="934"/>
        <v>0</v>
      </c>
      <c r="AS2839" s="304">
        <f t="shared" si="935"/>
        <v>0</v>
      </c>
      <c r="AT2839" s="304">
        <f t="shared" si="936"/>
        <v>0</v>
      </c>
      <c r="AU2839" s="304">
        <f t="shared" si="937"/>
        <v>0</v>
      </c>
      <c r="AV2839" s="304">
        <f t="shared" si="938"/>
        <v>0</v>
      </c>
      <c r="AW2839" s="304">
        <f t="shared" si="939"/>
        <v>0</v>
      </c>
      <c r="AX2839" s="304">
        <f t="shared" si="940"/>
        <v>0</v>
      </c>
      <c r="AY2839" s="304">
        <f t="shared" si="941"/>
        <v>0</v>
      </c>
      <c r="AZ2839" s="304">
        <f t="shared" si="942"/>
        <v>0</v>
      </c>
      <c r="BA2839" s="304">
        <f t="shared" si="943"/>
        <v>0</v>
      </c>
      <c r="BB2839" s="304">
        <f t="shared" si="944"/>
        <v>0</v>
      </c>
      <c r="BC2839" s="304">
        <f t="shared" si="945"/>
        <v>0</v>
      </c>
      <c r="BD2839" s="304">
        <f t="shared" si="946"/>
        <v>0</v>
      </c>
      <c r="BE2839" s="304">
        <f>IFERROR(IF(VLOOKUP($C2839,Listen!$A$2:$F$45,6,0)="Ja",BB2839-MAX(BC2839:BD2839),BB2839-BC2839),0)</f>
        <v>0</v>
      </c>
    </row>
    <row r="2840" spans="1:57" x14ac:dyDescent="0.25">
      <c r="A2840" s="320" t="str">
        <f>IF(AND(D2840&lt;&gt;0,C2840&lt;&gt;0,E2840&lt;&gt;0),IF(B2840&lt;&gt;0,CONCATENATE(B2840,"-AGr",VLOOKUP(C2840,Listen!$A$2:$D$45,4,FALSE),"-",D2840,"-",E2840,),CONCATENATE("AGr",VLOOKUP(C2840,Listen!$A$2:$D$45,4,FALSE),"-",D2840,"-",E2840)),"keine vollständige ID")</f>
        <v>keine vollständige ID</v>
      </c>
      <c r="B2840" s="301"/>
      <c r="C2840" s="287"/>
      <c r="D2840" s="34"/>
      <c r="E2840" s="306"/>
      <c r="F2840" s="116"/>
      <c r="G2840" s="17"/>
      <c r="H2840" s="17"/>
      <c r="I2840" s="17"/>
      <c r="J2840" s="17"/>
      <c r="K2840" s="17"/>
      <c r="L2840" s="17"/>
      <c r="M2840" s="17"/>
      <c r="N2840" s="17"/>
      <c r="O2840" s="116"/>
      <c r="P2840" s="117">
        <f>IF(D2840&gt;A_Stammdaten!$B$12,0,SUM(G2840,H2840,J2840,L2840:M2840)-SUM(I2840,K2840,N2840:O2840))</f>
        <v>0</v>
      </c>
      <c r="Q2840" s="17"/>
      <c r="R2840" s="17"/>
      <c r="S2840" s="17"/>
      <c r="T2840" s="17"/>
      <c r="U2840" s="62">
        <f t="shared" si="926"/>
        <v>0</v>
      </c>
      <c r="V2840" s="34"/>
      <c r="W2840" s="34"/>
      <c r="X2840" s="34"/>
      <c r="Y2840" s="34"/>
      <c r="Z2840" s="34"/>
      <c r="AA2840" s="63" t="str">
        <f t="shared" si="927"/>
        <v>-</v>
      </c>
      <c r="AB2840" s="63" t="str">
        <f t="shared" si="928"/>
        <v>-</v>
      </c>
      <c r="AC2840" s="63">
        <f>IF(ISBLANK($C2840),0,VLOOKUP($C2840,Listen!$A$2:$C$45,2,FALSE))</f>
        <v>0</v>
      </c>
      <c r="AD2840" s="63">
        <f>IF(ISBLANK($C2840),0,VLOOKUP($C2840,Listen!$A$2:$C$45,3,FALSE))</f>
        <v>0</v>
      </c>
      <c r="AE2840" s="49">
        <f t="shared" si="929"/>
        <v>0</v>
      </c>
      <c r="AF2840" s="49">
        <f t="shared" si="929"/>
        <v>0</v>
      </c>
      <c r="AG2840" s="49">
        <f>IFERROR(IF(OR($V2840&lt;&gt;"Ja",VLOOKUP($C2840,Listen!$A$2:$F$45,5,0)="Nein",D2840&lt;IF(C2840="LNG Anbindungsanlagen gemäß separater Festlegung",2022,2023)),$AC2840,$AA2840),0)</f>
        <v>0</v>
      </c>
      <c r="AH2840" s="49">
        <f>IFERROR(IF(OR($V2840&lt;&gt;"Ja",VLOOKUP($C2840,Listen!$A$2:$F$45,5,0)="Nein",D2840&lt;IF(C2840="LNG Anbindungsanlagen gemäß separater Festlegung",2022,2023)),$AC2840,$AA2840),0)</f>
        <v>0</v>
      </c>
      <c r="AI2840" s="49">
        <f>IFERROR(IF(OR($W2840&lt;&gt;"Ja",VLOOKUP($C2840,Listen!$A$2:$F$45,6,0)="Nein"),$AC2840,$AB2840),0)</f>
        <v>0</v>
      </c>
      <c r="AJ2840" s="49">
        <f>IFERROR(IF(OR($W2840&lt;&gt;"Ja",VLOOKUP($C2840,Listen!$A$2:$F$45,6,0)="Nein"),$AC2840,$AB2840),0)</f>
        <v>0</v>
      </c>
      <c r="AK2840" s="49">
        <f>IFERROR(IF(OR($W2840&lt;&gt;"Ja",VLOOKUP($C2840,Listen!$A$2:$F$45,6,0)="Nein"),$AC2840,$AB2840),0)</f>
        <v>0</v>
      </c>
      <c r="AL2840" s="51">
        <f t="shared" si="930"/>
        <v>0</v>
      </c>
      <c r="AM2840" s="296">
        <f>IFERROR(IF(VLOOKUP($C2840,Listen!$A$2:$F$45,6,0)="Ja",MAX(BC2840:BD2840),D_SAV!$BC2840),0)</f>
        <v>0</v>
      </c>
      <c r="AN2840" s="51">
        <f t="shared" si="931"/>
        <v>0</v>
      </c>
      <c r="AP2840" s="304">
        <f t="shared" si="932"/>
        <v>0</v>
      </c>
      <c r="AQ2840" s="304">
        <f t="shared" si="933"/>
        <v>0</v>
      </c>
      <c r="AR2840" s="304">
        <f t="shared" si="934"/>
        <v>0</v>
      </c>
      <c r="AS2840" s="304">
        <f t="shared" si="935"/>
        <v>0</v>
      </c>
      <c r="AT2840" s="304">
        <f t="shared" si="936"/>
        <v>0</v>
      </c>
      <c r="AU2840" s="304">
        <f t="shared" si="937"/>
        <v>0</v>
      </c>
      <c r="AV2840" s="304">
        <f t="shared" si="938"/>
        <v>0</v>
      </c>
      <c r="AW2840" s="304">
        <f t="shared" si="939"/>
        <v>0</v>
      </c>
      <c r="AX2840" s="304">
        <f t="shared" si="940"/>
        <v>0</v>
      </c>
      <c r="AY2840" s="304">
        <f t="shared" si="941"/>
        <v>0</v>
      </c>
      <c r="AZ2840" s="304">
        <f t="shared" si="942"/>
        <v>0</v>
      </c>
      <c r="BA2840" s="304">
        <f t="shared" si="943"/>
        <v>0</v>
      </c>
      <c r="BB2840" s="304">
        <f t="shared" si="944"/>
        <v>0</v>
      </c>
      <c r="BC2840" s="304">
        <f t="shared" si="945"/>
        <v>0</v>
      </c>
      <c r="BD2840" s="304">
        <f t="shared" si="946"/>
        <v>0</v>
      </c>
      <c r="BE2840" s="304">
        <f>IFERROR(IF(VLOOKUP($C2840,Listen!$A$2:$F$45,6,0)="Ja",BB2840-MAX(BC2840:BD2840),BB2840-BC2840),0)</f>
        <v>0</v>
      </c>
    </row>
    <row r="2841" spans="1:57" x14ac:dyDescent="0.25">
      <c r="A2841" s="320" t="str">
        <f>IF(AND(D2841&lt;&gt;0,C2841&lt;&gt;0,E2841&lt;&gt;0),IF(B2841&lt;&gt;0,CONCATENATE(B2841,"-AGr",VLOOKUP(C2841,Listen!$A$2:$D$45,4,FALSE),"-",D2841,"-",E2841,),CONCATENATE("AGr",VLOOKUP(C2841,Listen!$A$2:$D$45,4,FALSE),"-",D2841,"-",E2841)),"keine vollständige ID")</f>
        <v>keine vollständige ID</v>
      </c>
      <c r="B2841" s="301"/>
      <c r="C2841" s="287"/>
      <c r="D2841" s="34"/>
      <c r="E2841" s="306"/>
      <c r="F2841" s="116"/>
      <c r="G2841" s="17"/>
      <c r="H2841" s="17"/>
      <c r="I2841" s="17"/>
      <c r="J2841" s="17"/>
      <c r="K2841" s="17"/>
      <c r="L2841" s="17"/>
      <c r="M2841" s="17"/>
      <c r="N2841" s="17"/>
      <c r="O2841" s="116"/>
      <c r="P2841" s="117">
        <f>IF(D2841&gt;A_Stammdaten!$B$12,0,SUM(G2841,H2841,J2841,L2841:M2841)-SUM(I2841,K2841,N2841:O2841))</f>
        <v>0</v>
      </c>
      <c r="Q2841" s="17"/>
      <c r="R2841" s="17"/>
      <c r="S2841" s="17"/>
      <c r="T2841" s="17"/>
      <c r="U2841" s="62">
        <f t="shared" si="926"/>
        <v>0</v>
      </c>
      <c r="V2841" s="34"/>
      <c r="W2841" s="34"/>
      <c r="X2841" s="34"/>
      <c r="Y2841" s="34"/>
      <c r="Z2841" s="34"/>
      <c r="AA2841" s="63" t="str">
        <f t="shared" si="927"/>
        <v>-</v>
      </c>
      <c r="AB2841" s="63" t="str">
        <f t="shared" si="928"/>
        <v>-</v>
      </c>
      <c r="AC2841" s="63">
        <f>IF(ISBLANK($C2841),0,VLOOKUP($C2841,Listen!$A$2:$C$45,2,FALSE))</f>
        <v>0</v>
      </c>
      <c r="AD2841" s="63">
        <f>IF(ISBLANK($C2841),0,VLOOKUP($C2841,Listen!$A$2:$C$45,3,FALSE))</f>
        <v>0</v>
      </c>
      <c r="AE2841" s="49">
        <f t="shared" si="929"/>
        <v>0</v>
      </c>
      <c r="AF2841" s="49">
        <f t="shared" si="929"/>
        <v>0</v>
      </c>
      <c r="AG2841" s="49">
        <f>IFERROR(IF(OR($V2841&lt;&gt;"Ja",VLOOKUP($C2841,Listen!$A$2:$F$45,5,0)="Nein",D2841&lt;IF(C2841="LNG Anbindungsanlagen gemäß separater Festlegung",2022,2023)),$AC2841,$AA2841),0)</f>
        <v>0</v>
      </c>
      <c r="AH2841" s="49">
        <f>IFERROR(IF(OR($V2841&lt;&gt;"Ja",VLOOKUP($C2841,Listen!$A$2:$F$45,5,0)="Nein",D2841&lt;IF(C2841="LNG Anbindungsanlagen gemäß separater Festlegung",2022,2023)),$AC2841,$AA2841),0)</f>
        <v>0</v>
      </c>
      <c r="AI2841" s="49">
        <f>IFERROR(IF(OR($W2841&lt;&gt;"Ja",VLOOKUP($C2841,Listen!$A$2:$F$45,6,0)="Nein"),$AC2841,$AB2841),0)</f>
        <v>0</v>
      </c>
      <c r="AJ2841" s="49">
        <f>IFERROR(IF(OR($W2841&lt;&gt;"Ja",VLOOKUP($C2841,Listen!$A$2:$F$45,6,0)="Nein"),$AC2841,$AB2841),0)</f>
        <v>0</v>
      </c>
      <c r="AK2841" s="49">
        <f>IFERROR(IF(OR($W2841&lt;&gt;"Ja",VLOOKUP($C2841,Listen!$A$2:$F$45,6,0)="Nein"),$AC2841,$AB2841),0)</f>
        <v>0</v>
      </c>
      <c r="AL2841" s="51">
        <f t="shared" si="930"/>
        <v>0</v>
      </c>
      <c r="AM2841" s="296">
        <f>IFERROR(IF(VLOOKUP($C2841,Listen!$A$2:$F$45,6,0)="Ja",MAX(BC2841:BD2841),D_SAV!$BC2841),0)</f>
        <v>0</v>
      </c>
      <c r="AN2841" s="51">
        <f t="shared" si="931"/>
        <v>0</v>
      </c>
      <c r="AP2841" s="304">
        <f t="shared" si="932"/>
        <v>0</v>
      </c>
      <c r="AQ2841" s="304">
        <f t="shared" si="933"/>
        <v>0</v>
      </c>
      <c r="AR2841" s="304">
        <f t="shared" si="934"/>
        <v>0</v>
      </c>
      <c r="AS2841" s="304">
        <f t="shared" si="935"/>
        <v>0</v>
      </c>
      <c r="AT2841" s="304">
        <f t="shared" si="936"/>
        <v>0</v>
      </c>
      <c r="AU2841" s="304">
        <f t="shared" si="937"/>
        <v>0</v>
      </c>
      <c r="AV2841" s="304">
        <f t="shared" si="938"/>
        <v>0</v>
      </c>
      <c r="AW2841" s="304">
        <f t="shared" si="939"/>
        <v>0</v>
      </c>
      <c r="AX2841" s="304">
        <f t="shared" si="940"/>
        <v>0</v>
      </c>
      <c r="AY2841" s="304">
        <f t="shared" si="941"/>
        <v>0</v>
      </c>
      <c r="AZ2841" s="304">
        <f t="shared" si="942"/>
        <v>0</v>
      </c>
      <c r="BA2841" s="304">
        <f t="shared" si="943"/>
        <v>0</v>
      </c>
      <c r="BB2841" s="304">
        <f t="shared" si="944"/>
        <v>0</v>
      </c>
      <c r="BC2841" s="304">
        <f t="shared" si="945"/>
        <v>0</v>
      </c>
      <c r="BD2841" s="304">
        <f t="shared" si="946"/>
        <v>0</v>
      </c>
      <c r="BE2841" s="304">
        <f>IFERROR(IF(VLOOKUP($C2841,Listen!$A$2:$F$45,6,0)="Ja",BB2841-MAX(BC2841:BD2841),BB2841-BC2841),0)</f>
        <v>0</v>
      </c>
    </row>
    <row r="2842" spans="1:57" x14ac:dyDescent="0.25">
      <c r="A2842" s="320" t="str">
        <f>IF(AND(D2842&lt;&gt;0,C2842&lt;&gt;0,E2842&lt;&gt;0),IF(B2842&lt;&gt;0,CONCATENATE(B2842,"-AGr",VLOOKUP(C2842,Listen!$A$2:$D$45,4,FALSE),"-",D2842,"-",E2842,),CONCATENATE("AGr",VLOOKUP(C2842,Listen!$A$2:$D$45,4,FALSE),"-",D2842,"-",E2842)),"keine vollständige ID")</f>
        <v>keine vollständige ID</v>
      </c>
      <c r="B2842" s="301"/>
      <c r="C2842" s="287"/>
      <c r="D2842" s="34"/>
      <c r="E2842" s="306"/>
      <c r="F2842" s="116"/>
      <c r="G2842" s="17"/>
      <c r="H2842" s="17"/>
      <c r="I2842" s="17"/>
      <c r="J2842" s="17"/>
      <c r="K2842" s="17"/>
      <c r="L2842" s="17"/>
      <c r="M2842" s="17"/>
      <c r="N2842" s="17"/>
      <c r="O2842" s="116"/>
      <c r="P2842" s="117">
        <f>IF(D2842&gt;A_Stammdaten!$B$12,0,SUM(G2842,H2842,J2842,L2842:M2842)-SUM(I2842,K2842,N2842:O2842))</f>
        <v>0</v>
      </c>
      <c r="Q2842" s="17"/>
      <c r="R2842" s="17"/>
      <c r="S2842" s="17"/>
      <c r="T2842" s="17"/>
      <c r="U2842" s="62">
        <f t="shared" si="926"/>
        <v>0</v>
      </c>
      <c r="V2842" s="34"/>
      <c r="W2842" s="34"/>
      <c r="X2842" s="34"/>
      <c r="Y2842" s="34"/>
      <c r="Z2842" s="34"/>
      <c r="AA2842" s="63" t="str">
        <f t="shared" si="927"/>
        <v>-</v>
      </c>
      <c r="AB2842" s="63" t="str">
        <f t="shared" si="928"/>
        <v>-</v>
      </c>
      <c r="AC2842" s="63">
        <f>IF(ISBLANK($C2842),0,VLOOKUP($C2842,Listen!$A$2:$C$45,2,FALSE))</f>
        <v>0</v>
      </c>
      <c r="AD2842" s="63">
        <f>IF(ISBLANK($C2842),0,VLOOKUP($C2842,Listen!$A$2:$C$45,3,FALSE))</f>
        <v>0</v>
      </c>
      <c r="AE2842" s="49">
        <f t="shared" si="929"/>
        <v>0</v>
      </c>
      <c r="AF2842" s="49">
        <f t="shared" si="929"/>
        <v>0</v>
      </c>
      <c r="AG2842" s="49">
        <f>IFERROR(IF(OR($V2842&lt;&gt;"Ja",VLOOKUP($C2842,Listen!$A$2:$F$45,5,0)="Nein",D2842&lt;IF(C2842="LNG Anbindungsanlagen gemäß separater Festlegung",2022,2023)),$AC2842,$AA2842),0)</f>
        <v>0</v>
      </c>
      <c r="AH2842" s="49">
        <f>IFERROR(IF(OR($V2842&lt;&gt;"Ja",VLOOKUP($C2842,Listen!$A$2:$F$45,5,0)="Nein",D2842&lt;IF(C2842="LNG Anbindungsanlagen gemäß separater Festlegung",2022,2023)),$AC2842,$AA2842),0)</f>
        <v>0</v>
      </c>
      <c r="AI2842" s="49">
        <f>IFERROR(IF(OR($W2842&lt;&gt;"Ja",VLOOKUP($C2842,Listen!$A$2:$F$45,6,0)="Nein"),$AC2842,$AB2842),0)</f>
        <v>0</v>
      </c>
      <c r="AJ2842" s="49">
        <f>IFERROR(IF(OR($W2842&lt;&gt;"Ja",VLOOKUP($C2842,Listen!$A$2:$F$45,6,0)="Nein"),$AC2842,$AB2842),0)</f>
        <v>0</v>
      </c>
      <c r="AK2842" s="49">
        <f>IFERROR(IF(OR($W2842&lt;&gt;"Ja",VLOOKUP($C2842,Listen!$A$2:$F$45,6,0)="Nein"),$AC2842,$AB2842),0)</f>
        <v>0</v>
      </c>
      <c r="AL2842" s="51">
        <f t="shared" si="930"/>
        <v>0</v>
      </c>
      <c r="AM2842" s="296">
        <f>IFERROR(IF(VLOOKUP($C2842,Listen!$A$2:$F$45,6,0)="Ja",MAX(BC2842:BD2842),D_SAV!$BC2842),0)</f>
        <v>0</v>
      </c>
      <c r="AN2842" s="51">
        <f t="shared" si="931"/>
        <v>0</v>
      </c>
      <c r="AP2842" s="304">
        <f t="shared" si="932"/>
        <v>0</v>
      </c>
      <c r="AQ2842" s="304">
        <f t="shared" si="933"/>
        <v>0</v>
      </c>
      <c r="AR2842" s="304">
        <f t="shared" si="934"/>
        <v>0</v>
      </c>
      <c r="AS2842" s="304">
        <f t="shared" si="935"/>
        <v>0</v>
      </c>
      <c r="AT2842" s="304">
        <f t="shared" si="936"/>
        <v>0</v>
      </c>
      <c r="AU2842" s="304">
        <f t="shared" si="937"/>
        <v>0</v>
      </c>
      <c r="AV2842" s="304">
        <f t="shared" si="938"/>
        <v>0</v>
      </c>
      <c r="AW2842" s="304">
        <f t="shared" si="939"/>
        <v>0</v>
      </c>
      <c r="AX2842" s="304">
        <f t="shared" si="940"/>
        <v>0</v>
      </c>
      <c r="AY2842" s="304">
        <f t="shared" si="941"/>
        <v>0</v>
      </c>
      <c r="AZ2842" s="304">
        <f t="shared" si="942"/>
        <v>0</v>
      </c>
      <c r="BA2842" s="304">
        <f t="shared" si="943"/>
        <v>0</v>
      </c>
      <c r="BB2842" s="304">
        <f t="shared" si="944"/>
        <v>0</v>
      </c>
      <c r="BC2842" s="304">
        <f t="shared" si="945"/>
        <v>0</v>
      </c>
      <c r="BD2842" s="304">
        <f t="shared" si="946"/>
        <v>0</v>
      </c>
      <c r="BE2842" s="304">
        <f>IFERROR(IF(VLOOKUP($C2842,Listen!$A$2:$F$45,6,0)="Ja",BB2842-MAX(BC2842:BD2842),BB2842-BC2842),0)</f>
        <v>0</v>
      </c>
    </row>
    <row r="2843" spans="1:57" x14ac:dyDescent="0.25">
      <c r="A2843" s="320" t="str">
        <f>IF(AND(D2843&lt;&gt;0,C2843&lt;&gt;0,E2843&lt;&gt;0),IF(B2843&lt;&gt;0,CONCATENATE(B2843,"-AGr",VLOOKUP(C2843,Listen!$A$2:$D$45,4,FALSE),"-",D2843,"-",E2843,),CONCATENATE("AGr",VLOOKUP(C2843,Listen!$A$2:$D$45,4,FALSE),"-",D2843,"-",E2843)),"keine vollständige ID")</f>
        <v>keine vollständige ID</v>
      </c>
      <c r="B2843" s="301"/>
      <c r="C2843" s="287"/>
      <c r="D2843" s="34"/>
      <c r="E2843" s="306"/>
      <c r="F2843" s="116"/>
      <c r="G2843" s="17"/>
      <c r="H2843" s="17"/>
      <c r="I2843" s="17"/>
      <c r="J2843" s="17"/>
      <c r="K2843" s="17"/>
      <c r="L2843" s="17"/>
      <c r="M2843" s="17"/>
      <c r="N2843" s="17"/>
      <c r="O2843" s="116"/>
      <c r="P2843" s="117">
        <f>IF(D2843&gt;A_Stammdaten!$B$12,0,SUM(G2843,H2843,J2843,L2843:M2843)-SUM(I2843,K2843,N2843:O2843))</f>
        <v>0</v>
      </c>
      <c r="Q2843" s="17"/>
      <c r="R2843" s="17"/>
      <c r="S2843" s="17"/>
      <c r="T2843" s="17"/>
      <c r="U2843" s="62">
        <f t="shared" si="926"/>
        <v>0</v>
      </c>
      <c r="V2843" s="34"/>
      <c r="W2843" s="34"/>
      <c r="X2843" s="34"/>
      <c r="Y2843" s="34"/>
      <c r="Z2843" s="34"/>
      <c r="AA2843" s="63" t="str">
        <f t="shared" si="927"/>
        <v>-</v>
      </c>
      <c r="AB2843" s="63" t="str">
        <f t="shared" si="928"/>
        <v>-</v>
      </c>
      <c r="AC2843" s="63">
        <f>IF(ISBLANK($C2843),0,VLOOKUP($C2843,Listen!$A$2:$C$45,2,FALSE))</f>
        <v>0</v>
      </c>
      <c r="AD2843" s="63">
        <f>IF(ISBLANK($C2843),0,VLOOKUP($C2843,Listen!$A$2:$C$45,3,FALSE))</f>
        <v>0</v>
      </c>
      <c r="AE2843" s="49">
        <f t="shared" si="929"/>
        <v>0</v>
      </c>
      <c r="AF2843" s="49">
        <f t="shared" si="929"/>
        <v>0</v>
      </c>
      <c r="AG2843" s="49">
        <f>IFERROR(IF(OR($V2843&lt;&gt;"Ja",VLOOKUP($C2843,Listen!$A$2:$F$45,5,0)="Nein",D2843&lt;IF(C2843="LNG Anbindungsanlagen gemäß separater Festlegung",2022,2023)),$AC2843,$AA2843),0)</f>
        <v>0</v>
      </c>
      <c r="AH2843" s="49">
        <f>IFERROR(IF(OR($V2843&lt;&gt;"Ja",VLOOKUP($C2843,Listen!$A$2:$F$45,5,0)="Nein",D2843&lt;IF(C2843="LNG Anbindungsanlagen gemäß separater Festlegung",2022,2023)),$AC2843,$AA2843),0)</f>
        <v>0</v>
      </c>
      <c r="AI2843" s="49">
        <f>IFERROR(IF(OR($W2843&lt;&gt;"Ja",VLOOKUP($C2843,Listen!$A$2:$F$45,6,0)="Nein"),$AC2843,$AB2843),0)</f>
        <v>0</v>
      </c>
      <c r="AJ2843" s="49">
        <f>IFERROR(IF(OR($W2843&lt;&gt;"Ja",VLOOKUP($C2843,Listen!$A$2:$F$45,6,0)="Nein"),$AC2843,$AB2843),0)</f>
        <v>0</v>
      </c>
      <c r="AK2843" s="49">
        <f>IFERROR(IF(OR($W2843&lt;&gt;"Ja",VLOOKUP($C2843,Listen!$A$2:$F$45,6,0)="Nein"),$AC2843,$AB2843),0)</f>
        <v>0</v>
      </c>
      <c r="AL2843" s="51">
        <f t="shared" si="930"/>
        <v>0</v>
      </c>
      <c r="AM2843" s="296">
        <f>IFERROR(IF(VLOOKUP($C2843,Listen!$A$2:$F$45,6,0)="Ja",MAX(BC2843:BD2843),D_SAV!$BC2843),0)</f>
        <v>0</v>
      </c>
      <c r="AN2843" s="51">
        <f t="shared" si="931"/>
        <v>0</v>
      </c>
      <c r="AP2843" s="304">
        <f t="shared" si="932"/>
        <v>0</v>
      </c>
      <c r="AQ2843" s="304">
        <f t="shared" si="933"/>
        <v>0</v>
      </c>
      <c r="AR2843" s="304">
        <f t="shared" si="934"/>
        <v>0</v>
      </c>
      <c r="AS2843" s="304">
        <f t="shared" si="935"/>
        <v>0</v>
      </c>
      <c r="AT2843" s="304">
        <f t="shared" si="936"/>
        <v>0</v>
      </c>
      <c r="AU2843" s="304">
        <f t="shared" si="937"/>
        <v>0</v>
      </c>
      <c r="AV2843" s="304">
        <f t="shared" si="938"/>
        <v>0</v>
      </c>
      <c r="AW2843" s="304">
        <f t="shared" si="939"/>
        <v>0</v>
      </c>
      <c r="AX2843" s="304">
        <f t="shared" si="940"/>
        <v>0</v>
      </c>
      <c r="AY2843" s="304">
        <f t="shared" si="941"/>
        <v>0</v>
      </c>
      <c r="AZ2843" s="304">
        <f t="shared" si="942"/>
        <v>0</v>
      </c>
      <c r="BA2843" s="304">
        <f t="shared" si="943"/>
        <v>0</v>
      </c>
      <c r="BB2843" s="304">
        <f t="shared" si="944"/>
        <v>0</v>
      </c>
      <c r="BC2843" s="304">
        <f t="shared" si="945"/>
        <v>0</v>
      </c>
      <c r="BD2843" s="304">
        <f t="shared" si="946"/>
        <v>0</v>
      </c>
      <c r="BE2843" s="304">
        <f>IFERROR(IF(VLOOKUP($C2843,Listen!$A$2:$F$45,6,0)="Ja",BB2843-MAX(BC2843:BD2843),BB2843-BC2843),0)</f>
        <v>0</v>
      </c>
    </row>
    <row r="2844" spans="1:57" x14ac:dyDescent="0.25">
      <c r="A2844" s="320" t="str">
        <f>IF(AND(D2844&lt;&gt;0,C2844&lt;&gt;0,E2844&lt;&gt;0),IF(B2844&lt;&gt;0,CONCATENATE(B2844,"-AGr",VLOOKUP(C2844,Listen!$A$2:$D$45,4,FALSE),"-",D2844,"-",E2844,),CONCATENATE("AGr",VLOOKUP(C2844,Listen!$A$2:$D$45,4,FALSE),"-",D2844,"-",E2844)),"keine vollständige ID")</f>
        <v>keine vollständige ID</v>
      </c>
      <c r="B2844" s="301"/>
      <c r="C2844" s="287"/>
      <c r="D2844" s="34"/>
      <c r="E2844" s="306"/>
      <c r="F2844" s="116"/>
      <c r="G2844" s="17"/>
      <c r="H2844" s="17"/>
      <c r="I2844" s="17"/>
      <c r="J2844" s="17"/>
      <c r="K2844" s="17"/>
      <c r="L2844" s="17"/>
      <c r="M2844" s="17"/>
      <c r="N2844" s="17"/>
      <c r="O2844" s="116"/>
      <c r="P2844" s="117">
        <f>IF(D2844&gt;A_Stammdaten!$B$12,0,SUM(G2844,H2844,J2844,L2844:M2844)-SUM(I2844,K2844,N2844:O2844))</f>
        <v>0</v>
      </c>
      <c r="Q2844" s="17"/>
      <c r="R2844" s="17"/>
      <c r="S2844" s="17"/>
      <c r="T2844" s="17"/>
      <c r="U2844" s="62">
        <f t="shared" si="926"/>
        <v>0</v>
      </c>
      <c r="V2844" s="34"/>
      <c r="W2844" s="34"/>
      <c r="X2844" s="34"/>
      <c r="Y2844" s="34"/>
      <c r="Z2844" s="34"/>
      <c r="AA2844" s="63" t="str">
        <f t="shared" si="927"/>
        <v>-</v>
      </c>
      <c r="AB2844" s="63" t="str">
        <f t="shared" si="928"/>
        <v>-</v>
      </c>
      <c r="AC2844" s="63">
        <f>IF(ISBLANK($C2844),0,VLOOKUP($C2844,Listen!$A$2:$C$45,2,FALSE))</f>
        <v>0</v>
      </c>
      <c r="AD2844" s="63">
        <f>IF(ISBLANK($C2844),0,VLOOKUP($C2844,Listen!$A$2:$C$45,3,FALSE))</f>
        <v>0</v>
      </c>
      <c r="AE2844" s="49">
        <f t="shared" si="929"/>
        <v>0</v>
      </c>
      <c r="AF2844" s="49">
        <f t="shared" si="929"/>
        <v>0</v>
      </c>
      <c r="AG2844" s="49">
        <f>IFERROR(IF(OR($V2844&lt;&gt;"Ja",VLOOKUP($C2844,Listen!$A$2:$F$45,5,0)="Nein",D2844&lt;IF(C2844="LNG Anbindungsanlagen gemäß separater Festlegung",2022,2023)),$AC2844,$AA2844),0)</f>
        <v>0</v>
      </c>
      <c r="AH2844" s="49">
        <f>IFERROR(IF(OR($V2844&lt;&gt;"Ja",VLOOKUP($C2844,Listen!$A$2:$F$45,5,0)="Nein",D2844&lt;IF(C2844="LNG Anbindungsanlagen gemäß separater Festlegung",2022,2023)),$AC2844,$AA2844),0)</f>
        <v>0</v>
      </c>
      <c r="AI2844" s="49">
        <f>IFERROR(IF(OR($W2844&lt;&gt;"Ja",VLOOKUP($C2844,Listen!$A$2:$F$45,6,0)="Nein"),$AC2844,$AB2844),0)</f>
        <v>0</v>
      </c>
      <c r="AJ2844" s="49">
        <f>IFERROR(IF(OR($W2844&lt;&gt;"Ja",VLOOKUP($C2844,Listen!$A$2:$F$45,6,0)="Nein"),$AC2844,$AB2844),0)</f>
        <v>0</v>
      </c>
      <c r="AK2844" s="49">
        <f>IFERROR(IF(OR($W2844&lt;&gt;"Ja",VLOOKUP($C2844,Listen!$A$2:$F$45,6,0)="Nein"),$AC2844,$AB2844),0)</f>
        <v>0</v>
      </c>
      <c r="AL2844" s="51">
        <f t="shared" si="930"/>
        <v>0</v>
      </c>
      <c r="AM2844" s="296">
        <f>IFERROR(IF(VLOOKUP($C2844,Listen!$A$2:$F$45,6,0)="Ja",MAX(BC2844:BD2844),D_SAV!$BC2844),0)</f>
        <v>0</v>
      </c>
      <c r="AN2844" s="51">
        <f t="shared" si="931"/>
        <v>0</v>
      </c>
      <c r="AP2844" s="304">
        <f t="shared" si="932"/>
        <v>0</v>
      </c>
      <c r="AQ2844" s="304">
        <f t="shared" si="933"/>
        <v>0</v>
      </c>
      <c r="AR2844" s="304">
        <f t="shared" si="934"/>
        <v>0</v>
      </c>
      <c r="AS2844" s="304">
        <f t="shared" si="935"/>
        <v>0</v>
      </c>
      <c r="AT2844" s="304">
        <f t="shared" si="936"/>
        <v>0</v>
      </c>
      <c r="AU2844" s="304">
        <f t="shared" si="937"/>
        <v>0</v>
      </c>
      <c r="AV2844" s="304">
        <f t="shared" si="938"/>
        <v>0</v>
      </c>
      <c r="AW2844" s="304">
        <f t="shared" si="939"/>
        <v>0</v>
      </c>
      <c r="AX2844" s="304">
        <f t="shared" si="940"/>
        <v>0</v>
      </c>
      <c r="AY2844" s="304">
        <f t="shared" si="941"/>
        <v>0</v>
      </c>
      <c r="AZ2844" s="304">
        <f t="shared" si="942"/>
        <v>0</v>
      </c>
      <c r="BA2844" s="304">
        <f t="shared" si="943"/>
        <v>0</v>
      </c>
      <c r="BB2844" s="304">
        <f t="shared" si="944"/>
        <v>0</v>
      </c>
      <c r="BC2844" s="304">
        <f t="shared" si="945"/>
        <v>0</v>
      </c>
      <c r="BD2844" s="304">
        <f t="shared" si="946"/>
        <v>0</v>
      </c>
      <c r="BE2844" s="304">
        <f>IFERROR(IF(VLOOKUP($C2844,Listen!$A$2:$F$45,6,0)="Ja",BB2844-MAX(BC2844:BD2844),BB2844-BC2844),0)</f>
        <v>0</v>
      </c>
    </row>
    <row r="2845" spans="1:57" x14ac:dyDescent="0.25">
      <c r="A2845" s="320" t="str">
        <f>IF(AND(D2845&lt;&gt;0,C2845&lt;&gt;0,E2845&lt;&gt;0),IF(B2845&lt;&gt;0,CONCATENATE(B2845,"-AGr",VLOOKUP(C2845,Listen!$A$2:$D$45,4,FALSE),"-",D2845,"-",E2845,),CONCATENATE("AGr",VLOOKUP(C2845,Listen!$A$2:$D$45,4,FALSE),"-",D2845,"-",E2845)),"keine vollständige ID")</f>
        <v>keine vollständige ID</v>
      </c>
      <c r="B2845" s="301"/>
      <c r="C2845" s="287"/>
      <c r="D2845" s="34"/>
      <c r="E2845" s="306"/>
      <c r="F2845" s="116"/>
      <c r="G2845" s="17"/>
      <c r="H2845" s="17"/>
      <c r="I2845" s="17"/>
      <c r="J2845" s="17"/>
      <c r="K2845" s="17"/>
      <c r="L2845" s="17"/>
      <c r="M2845" s="17"/>
      <c r="N2845" s="17"/>
      <c r="O2845" s="116"/>
      <c r="P2845" s="117">
        <f>IF(D2845&gt;A_Stammdaten!$B$12,0,SUM(G2845,H2845,J2845,L2845:M2845)-SUM(I2845,K2845,N2845:O2845))</f>
        <v>0</v>
      </c>
      <c r="Q2845" s="17"/>
      <c r="R2845" s="17"/>
      <c r="S2845" s="17"/>
      <c r="T2845" s="17"/>
      <c r="U2845" s="62">
        <f t="shared" si="926"/>
        <v>0</v>
      </c>
      <c r="V2845" s="34"/>
      <c r="W2845" s="34"/>
      <c r="X2845" s="34"/>
      <c r="Y2845" s="34"/>
      <c r="Z2845" s="34"/>
      <c r="AA2845" s="63" t="str">
        <f t="shared" si="927"/>
        <v>-</v>
      </c>
      <c r="AB2845" s="63" t="str">
        <f t="shared" si="928"/>
        <v>-</v>
      </c>
      <c r="AC2845" s="63">
        <f>IF(ISBLANK($C2845),0,VLOOKUP($C2845,Listen!$A$2:$C$45,2,FALSE))</f>
        <v>0</v>
      </c>
      <c r="AD2845" s="63">
        <f>IF(ISBLANK($C2845),0,VLOOKUP($C2845,Listen!$A$2:$C$45,3,FALSE))</f>
        <v>0</v>
      </c>
      <c r="AE2845" s="49">
        <f t="shared" si="929"/>
        <v>0</v>
      </c>
      <c r="AF2845" s="49">
        <f t="shared" si="929"/>
        <v>0</v>
      </c>
      <c r="AG2845" s="49">
        <f>IFERROR(IF(OR($V2845&lt;&gt;"Ja",VLOOKUP($C2845,Listen!$A$2:$F$45,5,0)="Nein",D2845&lt;IF(C2845="LNG Anbindungsanlagen gemäß separater Festlegung",2022,2023)),$AC2845,$AA2845),0)</f>
        <v>0</v>
      </c>
      <c r="AH2845" s="49">
        <f>IFERROR(IF(OR($V2845&lt;&gt;"Ja",VLOOKUP($C2845,Listen!$A$2:$F$45,5,0)="Nein",D2845&lt;IF(C2845="LNG Anbindungsanlagen gemäß separater Festlegung",2022,2023)),$AC2845,$AA2845),0)</f>
        <v>0</v>
      </c>
      <c r="AI2845" s="49">
        <f>IFERROR(IF(OR($W2845&lt;&gt;"Ja",VLOOKUP($C2845,Listen!$A$2:$F$45,6,0)="Nein"),$AC2845,$AB2845),0)</f>
        <v>0</v>
      </c>
      <c r="AJ2845" s="49">
        <f>IFERROR(IF(OR($W2845&lt;&gt;"Ja",VLOOKUP($C2845,Listen!$A$2:$F$45,6,0)="Nein"),$AC2845,$AB2845),0)</f>
        <v>0</v>
      </c>
      <c r="AK2845" s="49">
        <f>IFERROR(IF(OR($W2845&lt;&gt;"Ja",VLOOKUP($C2845,Listen!$A$2:$F$45,6,0)="Nein"),$AC2845,$AB2845),0)</f>
        <v>0</v>
      </c>
      <c r="AL2845" s="51">
        <f t="shared" si="930"/>
        <v>0</v>
      </c>
      <c r="AM2845" s="296">
        <f>IFERROR(IF(VLOOKUP($C2845,Listen!$A$2:$F$45,6,0)="Ja",MAX(BC2845:BD2845),D_SAV!$BC2845),0)</f>
        <v>0</v>
      </c>
      <c r="AN2845" s="51">
        <f t="shared" si="931"/>
        <v>0</v>
      </c>
      <c r="AP2845" s="304">
        <f t="shared" si="932"/>
        <v>0</v>
      </c>
      <c r="AQ2845" s="304">
        <f t="shared" si="933"/>
        <v>0</v>
      </c>
      <c r="AR2845" s="304">
        <f t="shared" si="934"/>
        <v>0</v>
      </c>
      <c r="AS2845" s="304">
        <f t="shared" si="935"/>
        <v>0</v>
      </c>
      <c r="AT2845" s="304">
        <f t="shared" si="936"/>
        <v>0</v>
      </c>
      <c r="AU2845" s="304">
        <f t="shared" si="937"/>
        <v>0</v>
      </c>
      <c r="AV2845" s="304">
        <f t="shared" si="938"/>
        <v>0</v>
      </c>
      <c r="AW2845" s="304">
        <f t="shared" si="939"/>
        <v>0</v>
      </c>
      <c r="AX2845" s="304">
        <f t="shared" si="940"/>
        <v>0</v>
      </c>
      <c r="AY2845" s="304">
        <f t="shared" si="941"/>
        <v>0</v>
      </c>
      <c r="AZ2845" s="304">
        <f t="shared" si="942"/>
        <v>0</v>
      </c>
      <c r="BA2845" s="304">
        <f t="shared" si="943"/>
        <v>0</v>
      </c>
      <c r="BB2845" s="304">
        <f t="shared" si="944"/>
        <v>0</v>
      </c>
      <c r="BC2845" s="304">
        <f t="shared" si="945"/>
        <v>0</v>
      </c>
      <c r="BD2845" s="304">
        <f t="shared" si="946"/>
        <v>0</v>
      </c>
      <c r="BE2845" s="304">
        <f>IFERROR(IF(VLOOKUP($C2845,Listen!$A$2:$F$45,6,0)="Ja",BB2845-MAX(BC2845:BD2845),BB2845-BC2845),0)</f>
        <v>0</v>
      </c>
    </row>
    <row r="2846" spans="1:57" x14ac:dyDescent="0.25">
      <c r="A2846" s="320" t="str">
        <f>IF(AND(D2846&lt;&gt;0,C2846&lt;&gt;0,E2846&lt;&gt;0),IF(B2846&lt;&gt;0,CONCATENATE(B2846,"-AGr",VLOOKUP(C2846,Listen!$A$2:$D$45,4,FALSE),"-",D2846,"-",E2846,),CONCATENATE("AGr",VLOOKUP(C2846,Listen!$A$2:$D$45,4,FALSE),"-",D2846,"-",E2846)),"keine vollständige ID")</f>
        <v>keine vollständige ID</v>
      </c>
      <c r="B2846" s="301"/>
      <c r="C2846" s="287"/>
      <c r="D2846" s="34"/>
      <c r="E2846" s="306"/>
      <c r="F2846" s="116"/>
      <c r="G2846" s="17"/>
      <c r="H2846" s="17"/>
      <c r="I2846" s="17"/>
      <c r="J2846" s="17"/>
      <c r="K2846" s="17"/>
      <c r="L2846" s="17"/>
      <c r="M2846" s="17"/>
      <c r="N2846" s="17"/>
      <c r="O2846" s="116"/>
      <c r="P2846" s="117">
        <f>IF(D2846&gt;A_Stammdaten!$B$12,0,SUM(G2846,H2846,J2846,L2846:M2846)-SUM(I2846,K2846,N2846:O2846))</f>
        <v>0</v>
      </c>
      <c r="Q2846" s="17"/>
      <c r="R2846" s="17"/>
      <c r="S2846" s="17"/>
      <c r="T2846" s="17"/>
      <c r="U2846" s="62">
        <f t="shared" si="926"/>
        <v>0</v>
      </c>
      <c r="V2846" s="34"/>
      <c r="W2846" s="34"/>
      <c r="X2846" s="34"/>
      <c r="Y2846" s="34"/>
      <c r="Z2846" s="34"/>
      <c r="AA2846" s="63" t="str">
        <f t="shared" si="927"/>
        <v>-</v>
      </c>
      <c r="AB2846" s="63" t="str">
        <f t="shared" si="928"/>
        <v>-</v>
      </c>
      <c r="AC2846" s="63">
        <f>IF(ISBLANK($C2846),0,VLOOKUP($C2846,Listen!$A$2:$C$45,2,FALSE))</f>
        <v>0</v>
      </c>
      <c r="AD2846" s="63">
        <f>IF(ISBLANK($C2846),0,VLOOKUP($C2846,Listen!$A$2:$C$45,3,FALSE))</f>
        <v>0</v>
      </c>
      <c r="AE2846" s="49">
        <f t="shared" si="929"/>
        <v>0</v>
      </c>
      <c r="AF2846" s="49">
        <f t="shared" si="929"/>
        <v>0</v>
      </c>
      <c r="AG2846" s="49">
        <f>IFERROR(IF(OR($V2846&lt;&gt;"Ja",VLOOKUP($C2846,Listen!$A$2:$F$45,5,0)="Nein",D2846&lt;IF(C2846="LNG Anbindungsanlagen gemäß separater Festlegung",2022,2023)),$AC2846,$AA2846),0)</f>
        <v>0</v>
      </c>
      <c r="AH2846" s="49">
        <f>IFERROR(IF(OR($V2846&lt;&gt;"Ja",VLOOKUP($C2846,Listen!$A$2:$F$45,5,0)="Nein",D2846&lt;IF(C2846="LNG Anbindungsanlagen gemäß separater Festlegung",2022,2023)),$AC2846,$AA2846),0)</f>
        <v>0</v>
      </c>
      <c r="AI2846" s="49">
        <f>IFERROR(IF(OR($W2846&lt;&gt;"Ja",VLOOKUP($C2846,Listen!$A$2:$F$45,6,0)="Nein"),$AC2846,$AB2846),0)</f>
        <v>0</v>
      </c>
      <c r="AJ2846" s="49">
        <f>IFERROR(IF(OR($W2846&lt;&gt;"Ja",VLOOKUP($C2846,Listen!$A$2:$F$45,6,0)="Nein"),$AC2846,$AB2846),0)</f>
        <v>0</v>
      </c>
      <c r="AK2846" s="49">
        <f>IFERROR(IF(OR($W2846&lt;&gt;"Ja",VLOOKUP($C2846,Listen!$A$2:$F$45,6,0)="Nein"),$AC2846,$AB2846),0)</f>
        <v>0</v>
      </c>
      <c r="AL2846" s="51">
        <f t="shared" si="930"/>
        <v>0</v>
      </c>
      <c r="AM2846" s="296">
        <f>IFERROR(IF(VLOOKUP($C2846,Listen!$A$2:$F$45,6,0)="Ja",MAX(BC2846:BD2846),D_SAV!$BC2846),0)</f>
        <v>0</v>
      </c>
      <c r="AN2846" s="51">
        <f t="shared" si="931"/>
        <v>0</v>
      </c>
      <c r="AP2846" s="304">
        <f t="shared" si="932"/>
        <v>0</v>
      </c>
      <c r="AQ2846" s="304">
        <f t="shared" si="933"/>
        <v>0</v>
      </c>
      <c r="AR2846" s="304">
        <f t="shared" si="934"/>
        <v>0</v>
      </c>
      <c r="AS2846" s="304">
        <f t="shared" si="935"/>
        <v>0</v>
      </c>
      <c r="AT2846" s="304">
        <f t="shared" si="936"/>
        <v>0</v>
      </c>
      <c r="AU2846" s="304">
        <f t="shared" si="937"/>
        <v>0</v>
      </c>
      <c r="AV2846" s="304">
        <f t="shared" si="938"/>
        <v>0</v>
      </c>
      <c r="AW2846" s="304">
        <f t="shared" si="939"/>
        <v>0</v>
      </c>
      <c r="AX2846" s="304">
        <f t="shared" si="940"/>
        <v>0</v>
      </c>
      <c r="AY2846" s="304">
        <f t="shared" si="941"/>
        <v>0</v>
      </c>
      <c r="AZ2846" s="304">
        <f t="shared" si="942"/>
        <v>0</v>
      </c>
      <c r="BA2846" s="304">
        <f t="shared" si="943"/>
        <v>0</v>
      </c>
      <c r="BB2846" s="304">
        <f t="shared" si="944"/>
        <v>0</v>
      </c>
      <c r="BC2846" s="304">
        <f t="shared" si="945"/>
        <v>0</v>
      </c>
      <c r="BD2846" s="304">
        <f t="shared" si="946"/>
        <v>0</v>
      </c>
      <c r="BE2846" s="304">
        <f>IFERROR(IF(VLOOKUP($C2846,Listen!$A$2:$F$45,6,0)="Ja",BB2846-MAX(BC2846:BD2846),BB2846-BC2846),0)</f>
        <v>0</v>
      </c>
    </row>
    <row r="2847" spans="1:57" x14ac:dyDescent="0.25">
      <c r="A2847" s="320" t="str">
        <f>IF(AND(D2847&lt;&gt;0,C2847&lt;&gt;0,E2847&lt;&gt;0),IF(B2847&lt;&gt;0,CONCATENATE(B2847,"-AGr",VLOOKUP(C2847,Listen!$A$2:$D$45,4,FALSE),"-",D2847,"-",E2847,),CONCATENATE("AGr",VLOOKUP(C2847,Listen!$A$2:$D$45,4,FALSE),"-",D2847,"-",E2847)),"keine vollständige ID")</f>
        <v>keine vollständige ID</v>
      </c>
      <c r="B2847" s="301"/>
      <c r="C2847" s="287"/>
      <c r="D2847" s="34"/>
      <c r="E2847" s="306"/>
      <c r="F2847" s="116"/>
      <c r="G2847" s="17"/>
      <c r="H2847" s="17"/>
      <c r="I2847" s="17"/>
      <c r="J2847" s="17"/>
      <c r="K2847" s="17"/>
      <c r="L2847" s="17"/>
      <c r="M2847" s="17"/>
      <c r="N2847" s="17"/>
      <c r="O2847" s="116"/>
      <c r="P2847" s="117">
        <f>IF(D2847&gt;A_Stammdaten!$B$12,0,SUM(G2847,H2847,J2847,L2847:M2847)-SUM(I2847,K2847,N2847:O2847))</f>
        <v>0</v>
      </c>
      <c r="Q2847" s="17"/>
      <c r="R2847" s="17"/>
      <c r="S2847" s="17"/>
      <c r="T2847" s="17"/>
      <c r="U2847" s="62">
        <f t="shared" si="926"/>
        <v>0</v>
      </c>
      <c r="V2847" s="34"/>
      <c r="W2847" s="34"/>
      <c r="X2847" s="34"/>
      <c r="Y2847" s="34"/>
      <c r="Z2847" s="34"/>
      <c r="AA2847" s="63" t="str">
        <f t="shared" si="927"/>
        <v>-</v>
      </c>
      <c r="AB2847" s="63" t="str">
        <f t="shared" si="928"/>
        <v>-</v>
      </c>
      <c r="AC2847" s="63">
        <f>IF(ISBLANK($C2847),0,VLOOKUP($C2847,Listen!$A$2:$C$45,2,FALSE))</f>
        <v>0</v>
      </c>
      <c r="AD2847" s="63">
        <f>IF(ISBLANK($C2847),0,VLOOKUP($C2847,Listen!$A$2:$C$45,3,FALSE))</f>
        <v>0</v>
      </c>
      <c r="AE2847" s="49">
        <f t="shared" si="929"/>
        <v>0</v>
      </c>
      <c r="AF2847" s="49">
        <f t="shared" si="929"/>
        <v>0</v>
      </c>
      <c r="AG2847" s="49">
        <f>IFERROR(IF(OR($V2847&lt;&gt;"Ja",VLOOKUP($C2847,Listen!$A$2:$F$45,5,0)="Nein",D2847&lt;IF(C2847="LNG Anbindungsanlagen gemäß separater Festlegung",2022,2023)),$AC2847,$AA2847),0)</f>
        <v>0</v>
      </c>
      <c r="AH2847" s="49">
        <f>IFERROR(IF(OR($V2847&lt;&gt;"Ja",VLOOKUP($C2847,Listen!$A$2:$F$45,5,0)="Nein",D2847&lt;IF(C2847="LNG Anbindungsanlagen gemäß separater Festlegung",2022,2023)),$AC2847,$AA2847),0)</f>
        <v>0</v>
      </c>
      <c r="AI2847" s="49">
        <f>IFERROR(IF(OR($W2847&lt;&gt;"Ja",VLOOKUP($C2847,Listen!$A$2:$F$45,6,0)="Nein"),$AC2847,$AB2847),0)</f>
        <v>0</v>
      </c>
      <c r="AJ2847" s="49">
        <f>IFERROR(IF(OR($W2847&lt;&gt;"Ja",VLOOKUP($C2847,Listen!$A$2:$F$45,6,0)="Nein"),$AC2847,$AB2847),0)</f>
        <v>0</v>
      </c>
      <c r="AK2847" s="49">
        <f>IFERROR(IF(OR($W2847&lt;&gt;"Ja",VLOOKUP($C2847,Listen!$A$2:$F$45,6,0)="Nein"),$AC2847,$AB2847),0)</f>
        <v>0</v>
      </c>
      <c r="AL2847" s="51">
        <f t="shared" si="930"/>
        <v>0</v>
      </c>
      <c r="AM2847" s="296">
        <f>IFERROR(IF(VLOOKUP($C2847,Listen!$A$2:$F$45,6,0)="Ja",MAX(BC2847:BD2847),D_SAV!$BC2847),0)</f>
        <v>0</v>
      </c>
      <c r="AN2847" s="51">
        <f t="shared" si="931"/>
        <v>0</v>
      </c>
      <c r="AP2847" s="304">
        <f t="shared" si="932"/>
        <v>0</v>
      </c>
      <c r="AQ2847" s="304">
        <f t="shared" si="933"/>
        <v>0</v>
      </c>
      <c r="AR2847" s="304">
        <f t="shared" si="934"/>
        <v>0</v>
      </c>
      <c r="AS2847" s="304">
        <f t="shared" si="935"/>
        <v>0</v>
      </c>
      <c r="AT2847" s="304">
        <f t="shared" si="936"/>
        <v>0</v>
      </c>
      <c r="AU2847" s="304">
        <f t="shared" si="937"/>
        <v>0</v>
      </c>
      <c r="AV2847" s="304">
        <f t="shared" si="938"/>
        <v>0</v>
      </c>
      <c r="AW2847" s="304">
        <f t="shared" si="939"/>
        <v>0</v>
      </c>
      <c r="AX2847" s="304">
        <f t="shared" si="940"/>
        <v>0</v>
      </c>
      <c r="AY2847" s="304">
        <f t="shared" si="941"/>
        <v>0</v>
      </c>
      <c r="AZ2847" s="304">
        <f t="shared" si="942"/>
        <v>0</v>
      </c>
      <c r="BA2847" s="304">
        <f t="shared" si="943"/>
        <v>0</v>
      </c>
      <c r="BB2847" s="304">
        <f t="shared" si="944"/>
        <v>0</v>
      </c>
      <c r="BC2847" s="304">
        <f t="shared" si="945"/>
        <v>0</v>
      </c>
      <c r="BD2847" s="304">
        <f t="shared" si="946"/>
        <v>0</v>
      </c>
      <c r="BE2847" s="304">
        <f>IFERROR(IF(VLOOKUP($C2847,Listen!$A$2:$F$45,6,0)="Ja",BB2847-MAX(BC2847:BD2847),BB2847-BC2847),0)</f>
        <v>0</v>
      </c>
    </row>
    <row r="2848" spans="1:57" x14ac:dyDescent="0.25">
      <c r="A2848" s="320" t="str">
        <f>IF(AND(D2848&lt;&gt;0,C2848&lt;&gt;0,E2848&lt;&gt;0),IF(B2848&lt;&gt;0,CONCATENATE(B2848,"-AGr",VLOOKUP(C2848,Listen!$A$2:$D$45,4,FALSE),"-",D2848,"-",E2848,),CONCATENATE("AGr",VLOOKUP(C2848,Listen!$A$2:$D$45,4,FALSE),"-",D2848,"-",E2848)),"keine vollständige ID")</f>
        <v>keine vollständige ID</v>
      </c>
      <c r="B2848" s="301"/>
      <c r="C2848" s="287"/>
      <c r="D2848" s="34"/>
      <c r="E2848" s="306"/>
      <c r="F2848" s="116"/>
      <c r="G2848" s="17"/>
      <c r="H2848" s="17"/>
      <c r="I2848" s="17"/>
      <c r="J2848" s="17"/>
      <c r="K2848" s="17"/>
      <c r="L2848" s="17"/>
      <c r="M2848" s="17"/>
      <c r="N2848" s="17"/>
      <c r="O2848" s="116"/>
      <c r="P2848" s="117">
        <f>IF(D2848&gt;A_Stammdaten!$B$12,0,SUM(G2848,H2848,J2848,L2848:M2848)-SUM(I2848,K2848,N2848:O2848))</f>
        <v>0</v>
      </c>
      <c r="Q2848" s="17"/>
      <c r="R2848" s="17"/>
      <c r="S2848" s="17"/>
      <c r="T2848" s="17"/>
      <c r="U2848" s="62">
        <f t="shared" si="926"/>
        <v>0</v>
      </c>
      <c r="V2848" s="34"/>
      <c r="W2848" s="34"/>
      <c r="X2848" s="34"/>
      <c r="Y2848" s="34"/>
      <c r="Z2848" s="34"/>
      <c r="AA2848" s="63" t="str">
        <f t="shared" si="927"/>
        <v>-</v>
      </c>
      <c r="AB2848" s="63" t="str">
        <f t="shared" si="928"/>
        <v>-</v>
      </c>
      <c r="AC2848" s="63">
        <f>IF(ISBLANK($C2848),0,VLOOKUP($C2848,Listen!$A$2:$C$45,2,FALSE))</f>
        <v>0</v>
      </c>
      <c r="AD2848" s="63">
        <f>IF(ISBLANK($C2848),0,VLOOKUP($C2848,Listen!$A$2:$C$45,3,FALSE))</f>
        <v>0</v>
      </c>
      <c r="AE2848" s="49">
        <f t="shared" si="929"/>
        <v>0</v>
      </c>
      <c r="AF2848" s="49">
        <f t="shared" si="929"/>
        <v>0</v>
      </c>
      <c r="AG2848" s="49">
        <f>IFERROR(IF(OR($V2848&lt;&gt;"Ja",VLOOKUP($C2848,Listen!$A$2:$F$45,5,0)="Nein",D2848&lt;IF(C2848="LNG Anbindungsanlagen gemäß separater Festlegung",2022,2023)),$AC2848,$AA2848),0)</f>
        <v>0</v>
      </c>
      <c r="AH2848" s="49">
        <f>IFERROR(IF(OR($V2848&lt;&gt;"Ja",VLOOKUP($C2848,Listen!$A$2:$F$45,5,0)="Nein",D2848&lt;IF(C2848="LNG Anbindungsanlagen gemäß separater Festlegung",2022,2023)),$AC2848,$AA2848),0)</f>
        <v>0</v>
      </c>
      <c r="AI2848" s="49">
        <f>IFERROR(IF(OR($W2848&lt;&gt;"Ja",VLOOKUP($C2848,Listen!$A$2:$F$45,6,0)="Nein"),$AC2848,$AB2848),0)</f>
        <v>0</v>
      </c>
      <c r="AJ2848" s="49">
        <f>IFERROR(IF(OR($W2848&lt;&gt;"Ja",VLOOKUP($C2848,Listen!$A$2:$F$45,6,0)="Nein"),$AC2848,$AB2848),0)</f>
        <v>0</v>
      </c>
      <c r="AK2848" s="49">
        <f>IFERROR(IF(OR($W2848&lt;&gt;"Ja",VLOOKUP($C2848,Listen!$A$2:$F$45,6,0)="Nein"),$AC2848,$AB2848),0)</f>
        <v>0</v>
      </c>
      <c r="AL2848" s="51">
        <f t="shared" si="930"/>
        <v>0</v>
      </c>
      <c r="AM2848" s="296">
        <f>IFERROR(IF(VLOOKUP($C2848,Listen!$A$2:$F$45,6,0)="Ja",MAX(BC2848:BD2848),D_SAV!$BC2848),0)</f>
        <v>0</v>
      </c>
      <c r="AN2848" s="51">
        <f t="shared" si="931"/>
        <v>0</v>
      </c>
      <c r="AP2848" s="304">
        <f t="shared" si="932"/>
        <v>0</v>
      </c>
      <c r="AQ2848" s="304">
        <f t="shared" si="933"/>
        <v>0</v>
      </c>
      <c r="AR2848" s="304">
        <f t="shared" si="934"/>
        <v>0</v>
      </c>
      <c r="AS2848" s="304">
        <f t="shared" si="935"/>
        <v>0</v>
      </c>
      <c r="AT2848" s="304">
        <f t="shared" si="936"/>
        <v>0</v>
      </c>
      <c r="AU2848" s="304">
        <f t="shared" si="937"/>
        <v>0</v>
      </c>
      <c r="AV2848" s="304">
        <f t="shared" si="938"/>
        <v>0</v>
      </c>
      <c r="AW2848" s="304">
        <f t="shared" si="939"/>
        <v>0</v>
      </c>
      <c r="AX2848" s="304">
        <f t="shared" si="940"/>
        <v>0</v>
      </c>
      <c r="AY2848" s="304">
        <f t="shared" si="941"/>
        <v>0</v>
      </c>
      <c r="AZ2848" s="304">
        <f t="shared" si="942"/>
        <v>0</v>
      </c>
      <c r="BA2848" s="304">
        <f t="shared" si="943"/>
        <v>0</v>
      </c>
      <c r="BB2848" s="304">
        <f t="shared" si="944"/>
        <v>0</v>
      </c>
      <c r="BC2848" s="304">
        <f t="shared" si="945"/>
        <v>0</v>
      </c>
      <c r="BD2848" s="304">
        <f t="shared" si="946"/>
        <v>0</v>
      </c>
      <c r="BE2848" s="304">
        <f>IFERROR(IF(VLOOKUP($C2848,Listen!$A$2:$F$45,6,0)="Ja",BB2848-MAX(BC2848:BD2848),BB2848-BC2848),0)</f>
        <v>0</v>
      </c>
    </row>
    <row r="2849" spans="1:57" x14ac:dyDescent="0.25">
      <c r="A2849" s="320" t="str">
        <f>IF(AND(D2849&lt;&gt;0,C2849&lt;&gt;0,E2849&lt;&gt;0),IF(B2849&lt;&gt;0,CONCATENATE(B2849,"-AGr",VLOOKUP(C2849,Listen!$A$2:$D$45,4,FALSE),"-",D2849,"-",E2849,),CONCATENATE("AGr",VLOOKUP(C2849,Listen!$A$2:$D$45,4,FALSE),"-",D2849,"-",E2849)),"keine vollständige ID")</f>
        <v>keine vollständige ID</v>
      </c>
      <c r="B2849" s="301"/>
      <c r="C2849" s="287"/>
      <c r="D2849" s="34"/>
      <c r="E2849" s="306"/>
      <c r="F2849" s="116"/>
      <c r="G2849" s="17"/>
      <c r="H2849" s="17"/>
      <c r="I2849" s="17"/>
      <c r="J2849" s="17"/>
      <c r="K2849" s="17"/>
      <c r="L2849" s="17"/>
      <c r="M2849" s="17"/>
      <c r="N2849" s="17"/>
      <c r="O2849" s="116"/>
      <c r="P2849" s="117">
        <f>IF(D2849&gt;A_Stammdaten!$B$12,0,SUM(G2849,H2849,J2849,L2849:M2849)-SUM(I2849,K2849,N2849:O2849))</f>
        <v>0</v>
      </c>
      <c r="Q2849" s="17"/>
      <c r="R2849" s="17"/>
      <c r="S2849" s="17"/>
      <c r="T2849" s="17"/>
      <c r="U2849" s="62">
        <f t="shared" si="926"/>
        <v>0</v>
      </c>
      <c r="V2849" s="34"/>
      <c r="W2849" s="34"/>
      <c r="X2849" s="34"/>
      <c r="Y2849" s="34"/>
      <c r="Z2849" s="34"/>
      <c r="AA2849" s="63" t="str">
        <f t="shared" si="927"/>
        <v>-</v>
      </c>
      <c r="AB2849" s="63" t="str">
        <f t="shared" si="928"/>
        <v>-</v>
      </c>
      <c r="AC2849" s="63">
        <f>IF(ISBLANK($C2849),0,VLOOKUP($C2849,Listen!$A$2:$C$45,2,FALSE))</f>
        <v>0</v>
      </c>
      <c r="AD2849" s="63">
        <f>IF(ISBLANK($C2849),0,VLOOKUP($C2849,Listen!$A$2:$C$45,3,FALSE))</f>
        <v>0</v>
      </c>
      <c r="AE2849" s="49">
        <f t="shared" si="929"/>
        <v>0</v>
      </c>
      <c r="AF2849" s="49">
        <f t="shared" si="929"/>
        <v>0</v>
      </c>
      <c r="AG2849" s="49">
        <f>IFERROR(IF(OR($V2849&lt;&gt;"Ja",VLOOKUP($C2849,Listen!$A$2:$F$45,5,0)="Nein",D2849&lt;IF(C2849="LNG Anbindungsanlagen gemäß separater Festlegung",2022,2023)),$AC2849,$AA2849),0)</f>
        <v>0</v>
      </c>
      <c r="AH2849" s="49">
        <f>IFERROR(IF(OR($V2849&lt;&gt;"Ja",VLOOKUP($C2849,Listen!$A$2:$F$45,5,0)="Nein",D2849&lt;IF(C2849="LNG Anbindungsanlagen gemäß separater Festlegung",2022,2023)),$AC2849,$AA2849),0)</f>
        <v>0</v>
      </c>
      <c r="AI2849" s="49">
        <f>IFERROR(IF(OR($W2849&lt;&gt;"Ja",VLOOKUP($C2849,Listen!$A$2:$F$45,6,0)="Nein"),$AC2849,$AB2849),0)</f>
        <v>0</v>
      </c>
      <c r="AJ2849" s="49">
        <f>IFERROR(IF(OR($W2849&lt;&gt;"Ja",VLOOKUP($C2849,Listen!$A$2:$F$45,6,0)="Nein"),$AC2849,$AB2849),0)</f>
        <v>0</v>
      </c>
      <c r="AK2849" s="49">
        <f>IFERROR(IF(OR($W2849&lt;&gt;"Ja",VLOOKUP($C2849,Listen!$A$2:$F$45,6,0)="Nein"),$AC2849,$AB2849),0)</f>
        <v>0</v>
      </c>
      <c r="AL2849" s="51">
        <f t="shared" si="930"/>
        <v>0</v>
      </c>
      <c r="AM2849" s="296">
        <f>IFERROR(IF(VLOOKUP($C2849,Listen!$A$2:$F$45,6,0)="Ja",MAX(BC2849:BD2849),D_SAV!$BC2849),0)</f>
        <v>0</v>
      </c>
      <c r="AN2849" s="51">
        <f t="shared" si="931"/>
        <v>0</v>
      </c>
      <c r="AP2849" s="304">
        <f t="shared" si="932"/>
        <v>0</v>
      </c>
      <c r="AQ2849" s="304">
        <f t="shared" si="933"/>
        <v>0</v>
      </c>
      <c r="AR2849" s="304">
        <f t="shared" si="934"/>
        <v>0</v>
      </c>
      <c r="AS2849" s="304">
        <f t="shared" si="935"/>
        <v>0</v>
      </c>
      <c r="AT2849" s="304">
        <f t="shared" si="936"/>
        <v>0</v>
      </c>
      <c r="AU2849" s="304">
        <f t="shared" si="937"/>
        <v>0</v>
      </c>
      <c r="AV2849" s="304">
        <f t="shared" si="938"/>
        <v>0</v>
      </c>
      <c r="AW2849" s="304">
        <f t="shared" si="939"/>
        <v>0</v>
      </c>
      <c r="AX2849" s="304">
        <f t="shared" si="940"/>
        <v>0</v>
      </c>
      <c r="AY2849" s="304">
        <f t="shared" si="941"/>
        <v>0</v>
      </c>
      <c r="AZ2849" s="304">
        <f t="shared" si="942"/>
        <v>0</v>
      </c>
      <c r="BA2849" s="304">
        <f t="shared" si="943"/>
        <v>0</v>
      </c>
      <c r="BB2849" s="304">
        <f t="shared" si="944"/>
        <v>0</v>
      </c>
      <c r="BC2849" s="304">
        <f t="shared" si="945"/>
        <v>0</v>
      </c>
      <c r="BD2849" s="304">
        <f t="shared" si="946"/>
        <v>0</v>
      </c>
      <c r="BE2849" s="304">
        <f>IFERROR(IF(VLOOKUP($C2849,Listen!$A$2:$F$45,6,0)="Ja",BB2849-MAX(BC2849:BD2849),BB2849-BC2849),0)</f>
        <v>0</v>
      </c>
    </row>
    <row r="2850" spans="1:57" x14ac:dyDescent="0.25">
      <c r="A2850" s="320" t="str">
        <f>IF(AND(D2850&lt;&gt;0,C2850&lt;&gt;0,E2850&lt;&gt;0),IF(B2850&lt;&gt;0,CONCATENATE(B2850,"-AGr",VLOOKUP(C2850,Listen!$A$2:$D$45,4,FALSE),"-",D2850,"-",E2850,),CONCATENATE("AGr",VLOOKUP(C2850,Listen!$A$2:$D$45,4,FALSE),"-",D2850,"-",E2850)),"keine vollständige ID")</f>
        <v>keine vollständige ID</v>
      </c>
      <c r="B2850" s="301"/>
      <c r="C2850" s="287"/>
      <c r="D2850" s="34"/>
      <c r="E2850" s="306"/>
      <c r="F2850" s="116"/>
      <c r="G2850" s="17"/>
      <c r="H2850" s="17"/>
      <c r="I2850" s="17"/>
      <c r="J2850" s="17"/>
      <c r="K2850" s="17"/>
      <c r="L2850" s="17"/>
      <c r="M2850" s="17"/>
      <c r="N2850" s="17"/>
      <c r="O2850" s="116"/>
      <c r="P2850" s="117">
        <f>IF(D2850&gt;A_Stammdaten!$B$12,0,SUM(G2850,H2850,J2850,L2850:M2850)-SUM(I2850,K2850,N2850:O2850))</f>
        <v>0</v>
      </c>
      <c r="Q2850" s="17"/>
      <c r="R2850" s="17"/>
      <c r="S2850" s="17"/>
      <c r="T2850" s="17"/>
      <c r="U2850" s="62">
        <f t="shared" si="926"/>
        <v>0</v>
      </c>
      <c r="V2850" s="34"/>
      <c r="W2850" s="34"/>
      <c r="X2850" s="34"/>
      <c r="Y2850" s="34"/>
      <c r="Z2850" s="34"/>
      <c r="AA2850" s="63" t="str">
        <f t="shared" si="927"/>
        <v>-</v>
      </c>
      <c r="AB2850" s="63" t="str">
        <f t="shared" si="928"/>
        <v>-</v>
      </c>
      <c r="AC2850" s="63">
        <f>IF(ISBLANK($C2850),0,VLOOKUP($C2850,Listen!$A$2:$C$45,2,FALSE))</f>
        <v>0</v>
      </c>
      <c r="AD2850" s="63">
        <f>IF(ISBLANK($C2850),0,VLOOKUP($C2850,Listen!$A$2:$C$45,3,FALSE))</f>
        <v>0</v>
      </c>
      <c r="AE2850" s="49">
        <f t="shared" si="929"/>
        <v>0</v>
      </c>
      <c r="AF2850" s="49">
        <f t="shared" si="929"/>
        <v>0</v>
      </c>
      <c r="AG2850" s="49">
        <f>IFERROR(IF(OR($V2850&lt;&gt;"Ja",VLOOKUP($C2850,Listen!$A$2:$F$45,5,0)="Nein",D2850&lt;IF(C2850="LNG Anbindungsanlagen gemäß separater Festlegung",2022,2023)),$AC2850,$AA2850),0)</f>
        <v>0</v>
      </c>
      <c r="AH2850" s="49">
        <f>IFERROR(IF(OR($V2850&lt;&gt;"Ja",VLOOKUP($C2850,Listen!$A$2:$F$45,5,0)="Nein",D2850&lt;IF(C2850="LNG Anbindungsanlagen gemäß separater Festlegung",2022,2023)),$AC2850,$AA2850),0)</f>
        <v>0</v>
      </c>
      <c r="AI2850" s="49">
        <f>IFERROR(IF(OR($W2850&lt;&gt;"Ja",VLOOKUP($C2850,Listen!$A$2:$F$45,6,0)="Nein"),$AC2850,$AB2850),0)</f>
        <v>0</v>
      </c>
      <c r="AJ2850" s="49">
        <f>IFERROR(IF(OR($W2850&lt;&gt;"Ja",VLOOKUP($C2850,Listen!$A$2:$F$45,6,0)="Nein"),$AC2850,$AB2850),0)</f>
        <v>0</v>
      </c>
      <c r="AK2850" s="49">
        <f>IFERROR(IF(OR($W2850&lt;&gt;"Ja",VLOOKUP($C2850,Listen!$A$2:$F$45,6,0)="Nein"),$AC2850,$AB2850),0)</f>
        <v>0</v>
      </c>
      <c r="AL2850" s="51">
        <f t="shared" si="930"/>
        <v>0</v>
      </c>
      <c r="AM2850" s="296">
        <f>IFERROR(IF(VLOOKUP($C2850,Listen!$A$2:$F$45,6,0)="Ja",MAX(BC2850:BD2850),D_SAV!$BC2850),0)</f>
        <v>0</v>
      </c>
      <c r="AN2850" s="51">
        <f t="shared" si="931"/>
        <v>0</v>
      </c>
      <c r="AP2850" s="304">
        <f t="shared" si="932"/>
        <v>0</v>
      </c>
      <c r="AQ2850" s="304">
        <f t="shared" si="933"/>
        <v>0</v>
      </c>
      <c r="AR2850" s="304">
        <f t="shared" si="934"/>
        <v>0</v>
      </c>
      <c r="AS2850" s="304">
        <f t="shared" si="935"/>
        <v>0</v>
      </c>
      <c r="AT2850" s="304">
        <f t="shared" si="936"/>
        <v>0</v>
      </c>
      <c r="AU2850" s="304">
        <f t="shared" si="937"/>
        <v>0</v>
      </c>
      <c r="AV2850" s="304">
        <f t="shared" si="938"/>
        <v>0</v>
      </c>
      <c r="AW2850" s="304">
        <f t="shared" si="939"/>
        <v>0</v>
      </c>
      <c r="AX2850" s="304">
        <f t="shared" si="940"/>
        <v>0</v>
      </c>
      <c r="AY2850" s="304">
        <f t="shared" si="941"/>
        <v>0</v>
      </c>
      <c r="AZ2850" s="304">
        <f t="shared" si="942"/>
        <v>0</v>
      </c>
      <c r="BA2850" s="304">
        <f t="shared" si="943"/>
        <v>0</v>
      </c>
      <c r="BB2850" s="304">
        <f t="shared" si="944"/>
        <v>0</v>
      </c>
      <c r="BC2850" s="304">
        <f t="shared" si="945"/>
        <v>0</v>
      </c>
      <c r="BD2850" s="304">
        <f t="shared" si="946"/>
        <v>0</v>
      </c>
      <c r="BE2850" s="304">
        <f>IFERROR(IF(VLOOKUP($C2850,Listen!$A$2:$F$45,6,0)="Ja",BB2850-MAX(BC2850:BD2850),BB2850-BC2850),0)</f>
        <v>0</v>
      </c>
    </row>
    <row r="2851" spans="1:57" x14ac:dyDescent="0.25">
      <c r="A2851" s="320" t="str">
        <f>IF(AND(D2851&lt;&gt;0,C2851&lt;&gt;0,E2851&lt;&gt;0),IF(B2851&lt;&gt;0,CONCATENATE(B2851,"-AGr",VLOOKUP(C2851,Listen!$A$2:$D$45,4,FALSE),"-",D2851,"-",E2851,),CONCATENATE("AGr",VLOOKUP(C2851,Listen!$A$2:$D$45,4,FALSE),"-",D2851,"-",E2851)),"keine vollständige ID")</f>
        <v>keine vollständige ID</v>
      </c>
      <c r="B2851" s="301"/>
      <c r="C2851" s="287"/>
      <c r="D2851" s="34"/>
      <c r="E2851" s="306"/>
      <c r="F2851" s="116"/>
      <c r="G2851" s="17"/>
      <c r="H2851" s="17"/>
      <c r="I2851" s="17"/>
      <c r="J2851" s="17"/>
      <c r="K2851" s="17"/>
      <c r="L2851" s="17"/>
      <c r="M2851" s="17"/>
      <c r="N2851" s="17"/>
      <c r="O2851" s="116"/>
      <c r="P2851" s="117">
        <f>IF(D2851&gt;A_Stammdaten!$B$12,0,SUM(G2851,H2851,J2851,L2851:M2851)-SUM(I2851,K2851,N2851:O2851))</f>
        <v>0</v>
      </c>
      <c r="Q2851" s="17"/>
      <c r="R2851" s="17"/>
      <c r="S2851" s="17"/>
      <c r="T2851" s="17"/>
      <c r="U2851" s="62">
        <f t="shared" si="926"/>
        <v>0</v>
      </c>
      <c r="V2851" s="34"/>
      <c r="W2851" s="34"/>
      <c r="X2851" s="34"/>
      <c r="Y2851" s="34"/>
      <c r="Z2851" s="34"/>
      <c r="AA2851" s="63" t="str">
        <f t="shared" si="927"/>
        <v>-</v>
      </c>
      <c r="AB2851" s="63" t="str">
        <f t="shared" si="928"/>
        <v>-</v>
      </c>
      <c r="AC2851" s="63">
        <f>IF(ISBLANK($C2851),0,VLOOKUP($C2851,Listen!$A$2:$C$45,2,FALSE))</f>
        <v>0</v>
      </c>
      <c r="AD2851" s="63">
        <f>IF(ISBLANK($C2851),0,VLOOKUP($C2851,Listen!$A$2:$C$45,3,FALSE))</f>
        <v>0</v>
      </c>
      <c r="AE2851" s="49">
        <f t="shared" si="929"/>
        <v>0</v>
      </c>
      <c r="AF2851" s="49">
        <f t="shared" si="929"/>
        <v>0</v>
      </c>
      <c r="AG2851" s="49">
        <f>IFERROR(IF(OR($V2851&lt;&gt;"Ja",VLOOKUP($C2851,Listen!$A$2:$F$45,5,0)="Nein",D2851&lt;IF(C2851="LNG Anbindungsanlagen gemäß separater Festlegung",2022,2023)),$AC2851,$AA2851),0)</f>
        <v>0</v>
      </c>
      <c r="AH2851" s="49">
        <f>IFERROR(IF(OR($V2851&lt;&gt;"Ja",VLOOKUP($C2851,Listen!$A$2:$F$45,5,0)="Nein",D2851&lt;IF(C2851="LNG Anbindungsanlagen gemäß separater Festlegung",2022,2023)),$AC2851,$AA2851),0)</f>
        <v>0</v>
      </c>
      <c r="AI2851" s="49">
        <f>IFERROR(IF(OR($W2851&lt;&gt;"Ja",VLOOKUP($C2851,Listen!$A$2:$F$45,6,0)="Nein"),$AC2851,$AB2851),0)</f>
        <v>0</v>
      </c>
      <c r="AJ2851" s="49">
        <f>IFERROR(IF(OR($W2851&lt;&gt;"Ja",VLOOKUP($C2851,Listen!$A$2:$F$45,6,0)="Nein"),$AC2851,$AB2851),0)</f>
        <v>0</v>
      </c>
      <c r="AK2851" s="49">
        <f>IFERROR(IF(OR($W2851&lt;&gt;"Ja",VLOOKUP($C2851,Listen!$A$2:$F$45,6,0)="Nein"),$AC2851,$AB2851),0)</f>
        <v>0</v>
      </c>
      <c r="AL2851" s="51">
        <f t="shared" si="930"/>
        <v>0</v>
      </c>
      <c r="AM2851" s="296">
        <f>IFERROR(IF(VLOOKUP($C2851,Listen!$A$2:$F$45,6,0)="Ja",MAX(BC2851:BD2851),D_SAV!$BC2851),0)</f>
        <v>0</v>
      </c>
      <c r="AN2851" s="51">
        <f t="shared" si="931"/>
        <v>0</v>
      </c>
      <c r="AP2851" s="304">
        <f t="shared" si="932"/>
        <v>0</v>
      </c>
      <c r="AQ2851" s="304">
        <f t="shared" si="933"/>
        <v>0</v>
      </c>
      <c r="AR2851" s="304">
        <f t="shared" si="934"/>
        <v>0</v>
      </c>
      <c r="AS2851" s="304">
        <f t="shared" si="935"/>
        <v>0</v>
      </c>
      <c r="AT2851" s="304">
        <f t="shared" si="936"/>
        <v>0</v>
      </c>
      <c r="AU2851" s="304">
        <f t="shared" si="937"/>
        <v>0</v>
      </c>
      <c r="AV2851" s="304">
        <f t="shared" si="938"/>
        <v>0</v>
      </c>
      <c r="AW2851" s="304">
        <f t="shared" si="939"/>
        <v>0</v>
      </c>
      <c r="AX2851" s="304">
        <f t="shared" si="940"/>
        <v>0</v>
      </c>
      <c r="AY2851" s="304">
        <f t="shared" si="941"/>
        <v>0</v>
      </c>
      <c r="AZ2851" s="304">
        <f t="shared" si="942"/>
        <v>0</v>
      </c>
      <c r="BA2851" s="304">
        <f t="shared" si="943"/>
        <v>0</v>
      </c>
      <c r="BB2851" s="304">
        <f t="shared" si="944"/>
        <v>0</v>
      </c>
      <c r="BC2851" s="304">
        <f t="shared" si="945"/>
        <v>0</v>
      </c>
      <c r="BD2851" s="304">
        <f t="shared" si="946"/>
        <v>0</v>
      </c>
      <c r="BE2851" s="304">
        <f>IFERROR(IF(VLOOKUP($C2851,Listen!$A$2:$F$45,6,0)="Ja",BB2851-MAX(BC2851:BD2851),BB2851-BC2851),0)</f>
        <v>0</v>
      </c>
    </row>
    <row r="2852" spans="1:57" x14ac:dyDescent="0.25">
      <c r="A2852" s="320" t="str">
        <f>IF(AND(D2852&lt;&gt;0,C2852&lt;&gt;0,E2852&lt;&gt;0),IF(B2852&lt;&gt;0,CONCATENATE(B2852,"-AGr",VLOOKUP(C2852,Listen!$A$2:$D$45,4,FALSE),"-",D2852,"-",E2852,),CONCATENATE("AGr",VLOOKUP(C2852,Listen!$A$2:$D$45,4,FALSE),"-",D2852,"-",E2852)),"keine vollständige ID")</f>
        <v>keine vollständige ID</v>
      </c>
      <c r="B2852" s="301"/>
      <c r="C2852" s="287"/>
      <c r="D2852" s="34"/>
      <c r="E2852" s="306"/>
      <c r="F2852" s="116"/>
      <c r="G2852" s="17"/>
      <c r="H2852" s="17"/>
      <c r="I2852" s="17"/>
      <c r="J2852" s="17"/>
      <c r="K2852" s="17"/>
      <c r="L2852" s="17"/>
      <c r="M2852" s="17"/>
      <c r="N2852" s="17"/>
      <c r="O2852" s="116"/>
      <c r="P2852" s="117">
        <f>IF(D2852&gt;A_Stammdaten!$B$12,0,SUM(G2852,H2852,J2852,L2852:M2852)-SUM(I2852,K2852,N2852:O2852))</f>
        <v>0</v>
      </c>
      <c r="Q2852" s="17"/>
      <c r="R2852" s="17"/>
      <c r="S2852" s="17"/>
      <c r="T2852" s="17"/>
      <c r="U2852" s="62">
        <f t="shared" si="926"/>
        <v>0</v>
      </c>
      <c r="V2852" s="34"/>
      <c r="W2852" s="34"/>
      <c r="X2852" s="34"/>
      <c r="Y2852" s="34"/>
      <c r="Z2852" s="34"/>
      <c r="AA2852" s="63" t="str">
        <f t="shared" si="927"/>
        <v>-</v>
      </c>
      <c r="AB2852" s="63" t="str">
        <f t="shared" si="928"/>
        <v>-</v>
      </c>
      <c r="AC2852" s="63">
        <f>IF(ISBLANK($C2852),0,VLOOKUP($C2852,Listen!$A$2:$C$45,2,FALSE))</f>
        <v>0</v>
      </c>
      <c r="AD2852" s="63">
        <f>IF(ISBLANK($C2852),0,VLOOKUP($C2852,Listen!$A$2:$C$45,3,FALSE))</f>
        <v>0</v>
      </c>
      <c r="AE2852" s="49">
        <f t="shared" si="929"/>
        <v>0</v>
      </c>
      <c r="AF2852" s="49">
        <f t="shared" si="929"/>
        <v>0</v>
      </c>
      <c r="AG2852" s="49">
        <f>IFERROR(IF(OR($V2852&lt;&gt;"Ja",VLOOKUP($C2852,Listen!$A$2:$F$45,5,0)="Nein",D2852&lt;IF(C2852="LNG Anbindungsanlagen gemäß separater Festlegung",2022,2023)),$AC2852,$AA2852),0)</f>
        <v>0</v>
      </c>
      <c r="AH2852" s="49">
        <f>IFERROR(IF(OR($V2852&lt;&gt;"Ja",VLOOKUP($C2852,Listen!$A$2:$F$45,5,0)="Nein",D2852&lt;IF(C2852="LNG Anbindungsanlagen gemäß separater Festlegung",2022,2023)),$AC2852,$AA2852),0)</f>
        <v>0</v>
      </c>
      <c r="AI2852" s="49">
        <f>IFERROR(IF(OR($W2852&lt;&gt;"Ja",VLOOKUP($C2852,Listen!$A$2:$F$45,6,0)="Nein"),$AC2852,$AB2852),0)</f>
        <v>0</v>
      </c>
      <c r="AJ2852" s="49">
        <f>IFERROR(IF(OR($W2852&lt;&gt;"Ja",VLOOKUP($C2852,Listen!$A$2:$F$45,6,0)="Nein"),$AC2852,$AB2852),0)</f>
        <v>0</v>
      </c>
      <c r="AK2852" s="49">
        <f>IFERROR(IF(OR($W2852&lt;&gt;"Ja",VLOOKUP($C2852,Listen!$A$2:$F$45,6,0)="Nein"),$AC2852,$AB2852),0)</f>
        <v>0</v>
      </c>
      <c r="AL2852" s="51">
        <f t="shared" si="930"/>
        <v>0</v>
      </c>
      <c r="AM2852" s="296">
        <f>IFERROR(IF(VLOOKUP($C2852,Listen!$A$2:$F$45,6,0)="Ja",MAX(BC2852:BD2852),D_SAV!$BC2852),0)</f>
        <v>0</v>
      </c>
      <c r="AN2852" s="51">
        <f t="shared" si="931"/>
        <v>0</v>
      </c>
      <c r="AP2852" s="304">
        <f t="shared" si="932"/>
        <v>0</v>
      </c>
      <c r="AQ2852" s="304">
        <f t="shared" si="933"/>
        <v>0</v>
      </c>
      <c r="AR2852" s="304">
        <f t="shared" si="934"/>
        <v>0</v>
      </c>
      <c r="AS2852" s="304">
        <f t="shared" si="935"/>
        <v>0</v>
      </c>
      <c r="AT2852" s="304">
        <f t="shared" si="936"/>
        <v>0</v>
      </c>
      <c r="AU2852" s="304">
        <f t="shared" si="937"/>
        <v>0</v>
      </c>
      <c r="AV2852" s="304">
        <f t="shared" si="938"/>
        <v>0</v>
      </c>
      <c r="AW2852" s="304">
        <f t="shared" si="939"/>
        <v>0</v>
      </c>
      <c r="AX2852" s="304">
        <f t="shared" si="940"/>
        <v>0</v>
      </c>
      <c r="AY2852" s="304">
        <f t="shared" si="941"/>
        <v>0</v>
      </c>
      <c r="AZ2852" s="304">
        <f t="shared" si="942"/>
        <v>0</v>
      </c>
      <c r="BA2852" s="304">
        <f t="shared" si="943"/>
        <v>0</v>
      </c>
      <c r="BB2852" s="304">
        <f t="shared" si="944"/>
        <v>0</v>
      </c>
      <c r="BC2852" s="304">
        <f t="shared" si="945"/>
        <v>0</v>
      </c>
      <c r="BD2852" s="304">
        <f t="shared" si="946"/>
        <v>0</v>
      </c>
      <c r="BE2852" s="304">
        <f>IFERROR(IF(VLOOKUP($C2852,Listen!$A$2:$F$45,6,0)="Ja",BB2852-MAX(BC2852:BD2852),BB2852-BC2852),0)</f>
        <v>0</v>
      </c>
    </row>
    <row r="2853" spans="1:57" x14ac:dyDescent="0.25">
      <c r="A2853" s="320" t="str">
        <f>IF(AND(D2853&lt;&gt;0,C2853&lt;&gt;0,E2853&lt;&gt;0),IF(B2853&lt;&gt;0,CONCATENATE(B2853,"-AGr",VLOOKUP(C2853,Listen!$A$2:$D$45,4,FALSE),"-",D2853,"-",E2853,),CONCATENATE("AGr",VLOOKUP(C2853,Listen!$A$2:$D$45,4,FALSE),"-",D2853,"-",E2853)),"keine vollständige ID")</f>
        <v>keine vollständige ID</v>
      </c>
      <c r="B2853" s="301"/>
      <c r="C2853" s="287"/>
      <c r="D2853" s="34"/>
      <c r="E2853" s="306"/>
      <c r="F2853" s="116"/>
      <c r="G2853" s="17"/>
      <c r="H2853" s="17"/>
      <c r="I2853" s="17"/>
      <c r="J2853" s="17"/>
      <c r="K2853" s="17"/>
      <c r="L2853" s="17"/>
      <c r="M2853" s="17"/>
      <c r="N2853" s="17"/>
      <c r="O2853" s="116"/>
      <c r="P2853" s="117">
        <f>IF(D2853&gt;A_Stammdaten!$B$12,0,SUM(G2853,H2853,J2853,L2853:M2853)-SUM(I2853,K2853,N2853:O2853))</f>
        <v>0</v>
      </c>
      <c r="Q2853" s="17"/>
      <c r="R2853" s="17"/>
      <c r="S2853" s="17"/>
      <c r="T2853" s="17"/>
      <c r="U2853" s="62">
        <f t="shared" si="926"/>
        <v>0</v>
      </c>
      <c r="V2853" s="34"/>
      <c r="W2853" s="34"/>
      <c r="X2853" s="34"/>
      <c r="Y2853" s="34"/>
      <c r="Z2853" s="34"/>
      <c r="AA2853" s="63" t="str">
        <f t="shared" si="927"/>
        <v>-</v>
      </c>
      <c r="AB2853" s="63" t="str">
        <f t="shared" si="928"/>
        <v>-</v>
      </c>
      <c r="AC2853" s="63">
        <f>IF(ISBLANK($C2853),0,VLOOKUP($C2853,Listen!$A$2:$C$45,2,FALSE))</f>
        <v>0</v>
      </c>
      <c r="AD2853" s="63">
        <f>IF(ISBLANK($C2853),0,VLOOKUP($C2853,Listen!$A$2:$C$45,3,FALSE))</f>
        <v>0</v>
      </c>
      <c r="AE2853" s="49">
        <f t="shared" si="929"/>
        <v>0</v>
      </c>
      <c r="AF2853" s="49">
        <f t="shared" si="929"/>
        <v>0</v>
      </c>
      <c r="AG2853" s="49">
        <f>IFERROR(IF(OR($V2853&lt;&gt;"Ja",VLOOKUP($C2853,Listen!$A$2:$F$45,5,0)="Nein",D2853&lt;IF(C2853="LNG Anbindungsanlagen gemäß separater Festlegung",2022,2023)),$AC2853,$AA2853),0)</f>
        <v>0</v>
      </c>
      <c r="AH2853" s="49">
        <f>IFERROR(IF(OR($V2853&lt;&gt;"Ja",VLOOKUP($C2853,Listen!$A$2:$F$45,5,0)="Nein",D2853&lt;IF(C2853="LNG Anbindungsanlagen gemäß separater Festlegung",2022,2023)),$AC2853,$AA2853),0)</f>
        <v>0</v>
      </c>
      <c r="AI2853" s="49">
        <f>IFERROR(IF(OR($W2853&lt;&gt;"Ja",VLOOKUP($C2853,Listen!$A$2:$F$45,6,0)="Nein"),$AC2853,$AB2853),0)</f>
        <v>0</v>
      </c>
      <c r="AJ2853" s="49">
        <f>IFERROR(IF(OR($W2853&lt;&gt;"Ja",VLOOKUP($C2853,Listen!$A$2:$F$45,6,0)="Nein"),$AC2853,$AB2853),0)</f>
        <v>0</v>
      </c>
      <c r="AK2853" s="49">
        <f>IFERROR(IF(OR($W2853&lt;&gt;"Ja",VLOOKUP($C2853,Listen!$A$2:$F$45,6,0)="Nein"),$AC2853,$AB2853),0)</f>
        <v>0</v>
      </c>
      <c r="AL2853" s="51">
        <f t="shared" si="930"/>
        <v>0</v>
      </c>
      <c r="AM2853" s="296">
        <f>IFERROR(IF(VLOOKUP($C2853,Listen!$A$2:$F$45,6,0)="Ja",MAX(BC2853:BD2853),D_SAV!$BC2853),0)</f>
        <v>0</v>
      </c>
      <c r="AN2853" s="51">
        <f t="shared" si="931"/>
        <v>0</v>
      </c>
      <c r="AP2853" s="304">
        <f t="shared" si="932"/>
        <v>0</v>
      </c>
      <c r="AQ2853" s="304">
        <f t="shared" si="933"/>
        <v>0</v>
      </c>
      <c r="AR2853" s="304">
        <f t="shared" si="934"/>
        <v>0</v>
      </c>
      <c r="AS2853" s="304">
        <f t="shared" si="935"/>
        <v>0</v>
      </c>
      <c r="AT2853" s="304">
        <f t="shared" si="936"/>
        <v>0</v>
      </c>
      <c r="AU2853" s="304">
        <f t="shared" si="937"/>
        <v>0</v>
      </c>
      <c r="AV2853" s="304">
        <f t="shared" si="938"/>
        <v>0</v>
      </c>
      <c r="AW2853" s="304">
        <f t="shared" si="939"/>
        <v>0</v>
      </c>
      <c r="AX2853" s="304">
        <f t="shared" si="940"/>
        <v>0</v>
      </c>
      <c r="AY2853" s="304">
        <f t="shared" si="941"/>
        <v>0</v>
      </c>
      <c r="AZ2853" s="304">
        <f t="shared" si="942"/>
        <v>0</v>
      </c>
      <c r="BA2853" s="304">
        <f t="shared" si="943"/>
        <v>0</v>
      </c>
      <c r="BB2853" s="304">
        <f t="shared" si="944"/>
        <v>0</v>
      </c>
      <c r="BC2853" s="304">
        <f t="shared" si="945"/>
        <v>0</v>
      </c>
      <c r="BD2853" s="304">
        <f t="shared" si="946"/>
        <v>0</v>
      </c>
      <c r="BE2853" s="304">
        <f>IFERROR(IF(VLOOKUP($C2853,Listen!$A$2:$F$45,6,0)="Ja",BB2853-MAX(BC2853:BD2853),BB2853-BC2853),0)</f>
        <v>0</v>
      </c>
    </row>
    <row r="2854" spans="1:57" x14ac:dyDescent="0.25">
      <c r="A2854" s="320" t="str">
        <f>IF(AND(D2854&lt;&gt;0,C2854&lt;&gt;0,E2854&lt;&gt;0),IF(B2854&lt;&gt;0,CONCATENATE(B2854,"-AGr",VLOOKUP(C2854,Listen!$A$2:$D$45,4,FALSE),"-",D2854,"-",E2854,),CONCATENATE("AGr",VLOOKUP(C2854,Listen!$A$2:$D$45,4,FALSE),"-",D2854,"-",E2854)),"keine vollständige ID")</f>
        <v>keine vollständige ID</v>
      </c>
      <c r="B2854" s="301"/>
      <c r="C2854" s="287"/>
      <c r="D2854" s="34"/>
      <c r="E2854" s="306"/>
      <c r="F2854" s="116"/>
      <c r="G2854" s="17"/>
      <c r="H2854" s="17"/>
      <c r="I2854" s="17"/>
      <c r="J2854" s="17"/>
      <c r="K2854" s="17"/>
      <c r="L2854" s="17"/>
      <c r="M2854" s="17"/>
      <c r="N2854" s="17"/>
      <c r="O2854" s="116"/>
      <c r="P2854" s="117">
        <f>IF(D2854&gt;A_Stammdaten!$B$12,0,SUM(G2854,H2854,J2854,L2854:M2854)-SUM(I2854,K2854,N2854:O2854))</f>
        <v>0</v>
      </c>
      <c r="Q2854" s="17"/>
      <c r="R2854" s="17"/>
      <c r="S2854" s="17"/>
      <c r="T2854" s="17"/>
      <c r="U2854" s="62">
        <f t="shared" si="926"/>
        <v>0</v>
      </c>
      <c r="V2854" s="34"/>
      <c r="W2854" s="34"/>
      <c r="X2854" s="34"/>
      <c r="Y2854" s="34"/>
      <c r="Z2854" s="34"/>
      <c r="AA2854" s="63" t="str">
        <f t="shared" si="927"/>
        <v>-</v>
      </c>
      <c r="AB2854" s="63" t="str">
        <f t="shared" si="928"/>
        <v>-</v>
      </c>
      <c r="AC2854" s="63">
        <f>IF(ISBLANK($C2854),0,VLOOKUP($C2854,Listen!$A$2:$C$45,2,FALSE))</f>
        <v>0</v>
      </c>
      <c r="AD2854" s="63">
        <f>IF(ISBLANK($C2854),0,VLOOKUP($C2854,Listen!$A$2:$C$45,3,FALSE))</f>
        <v>0</v>
      </c>
      <c r="AE2854" s="49">
        <f t="shared" si="929"/>
        <v>0</v>
      </c>
      <c r="AF2854" s="49">
        <f t="shared" si="929"/>
        <v>0</v>
      </c>
      <c r="AG2854" s="49">
        <f>IFERROR(IF(OR($V2854&lt;&gt;"Ja",VLOOKUP($C2854,Listen!$A$2:$F$45,5,0)="Nein",D2854&lt;IF(C2854="LNG Anbindungsanlagen gemäß separater Festlegung",2022,2023)),$AC2854,$AA2854),0)</f>
        <v>0</v>
      </c>
      <c r="AH2854" s="49">
        <f>IFERROR(IF(OR($V2854&lt;&gt;"Ja",VLOOKUP($C2854,Listen!$A$2:$F$45,5,0)="Nein",D2854&lt;IF(C2854="LNG Anbindungsanlagen gemäß separater Festlegung",2022,2023)),$AC2854,$AA2854),0)</f>
        <v>0</v>
      </c>
      <c r="AI2854" s="49">
        <f>IFERROR(IF(OR($W2854&lt;&gt;"Ja",VLOOKUP($C2854,Listen!$A$2:$F$45,6,0)="Nein"),$AC2854,$AB2854),0)</f>
        <v>0</v>
      </c>
      <c r="AJ2854" s="49">
        <f>IFERROR(IF(OR($W2854&lt;&gt;"Ja",VLOOKUP($C2854,Listen!$A$2:$F$45,6,0)="Nein"),$AC2854,$AB2854),0)</f>
        <v>0</v>
      </c>
      <c r="AK2854" s="49">
        <f>IFERROR(IF(OR($W2854&lt;&gt;"Ja",VLOOKUP($C2854,Listen!$A$2:$F$45,6,0)="Nein"),$AC2854,$AB2854),0)</f>
        <v>0</v>
      </c>
      <c r="AL2854" s="51">
        <f t="shared" si="930"/>
        <v>0</v>
      </c>
      <c r="AM2854" s="296">
        <f>IFERROR(IF(VLOOKUP($C2854,Listen!$A$2:$F$45,6,0)="Ja",MAX(BC2854:BD2854),D_SAV!$BC2854),0)</f>
        <v>0</v>
      </c>
      <c r="AN2854" s="51">
        <f t="shared" si="931"/>
        <v>0</v>
      </c>
      <c r="AP2854" s="304">
        <f t="shared" si="932"/>
        <v>0</v>
      </c>
      <c r="AQ2854" s="304">
        <f t="shared" si="933"/>
        <v>0</v>
      </c>
      <c r="AR2854" s="304">
        <f t="shared" si="934"/>
        <v>0</v>
      </c>
      <c r="AS2854" s="304">
        <f t="shared" si="935"/>
        <v>0</v>
      </c>
      <c r="AT2854" s="304">
        <f t="shared" si="936"/>
        <v>0</v>
      </c>
      <c r="AU2854" s="304">
        <f t="shared" si="937"/>
        <v>0</v>
      </c>
      <c r="AV2854" s="304">
        <f t="shared" si="938"/>
        <v>0</v>
      </c>
      <c r="AW2854" s="304">
        <f t="shared" si="939"/>
        <v>0</v>
      </c>
      <c r="AX2854" s="304">
        <f t="shared" si="940"/>
        <v>0</v>
      </c>
      <c r="AY2854" s="304">
        <f t="shared" si="941"/>
        <v>0</v>
      </c>
      <c r="AZ2854" s="304">
        <f t="shared" si="942"/>
        <v>0</v>
      </c>
      <c r="BA2854" s="304">
        <f t="shared" si="943"/>
        <v>0</v>
      </c>
      <c r="BB2854" s="304">
        <f t="shared" si="944"/>
        <v>0</v>
      </c>
      <c r="BC2854" s="304">
        <f t="shared" si="945"/>
        <v>0</v>
      </c>
      <c r="BD2854" s="304">
        <f t="shared" si="946"/>
        <v>0</v>
      </c>
      <c r="BE2854" s="304">
        <f>IFERROR(IF(VLOOKUP($C2854,Listen!$A$2:$F$45,6,0)="Ja",BB2854-MAX(BC2854:BD2854),BB2854-BC2854),0)</f>
        <v>0</v>
      </c>
    </row>
    <row r="2855" spans="1:57" x14ac:dyDescent="0.25">
      <c r="A2855" s="320" t="str">
        <f>IF(AND(D2855&lt;&gt;0,C2855&lt;&gt;0,E2855&lt;&gt;0),IF(B2855&lt;&gt;0,CONCATENATE(B2855,"-AGr",VLOOKUP(C2855,Listen!$A$2:$D$45,4,FALSE),"-",D2855,"-",E2855,),CONCATENATE("AGr",VLOOKUP(C2855,Listen!$A$2:$D$45,4,FALSE),"-",D2855,"-",E2855)),"keine vollständige ID")</f>
        <v>keine vollständige ID</v>
      </c>
      <c r="B2855" s="301"/>
      <c r="C2855" s="287"/>
      <c r="D2855" s="34"/>
      <c r="E2855" s="306"/>
      <c r="F2855" s="116"/>
      <c r="G2855" s="17"/>
      <c r="H2855" s="17"/>
      <c r="I2855" s="17"/>
      <c r="J2855" s="17"/>
      <c r="K2855" s="17"/>
      <c r="L2855" s="17"/>
      <c r="M2855" s="17"/>
      <c r="N2855" s="17"/>
      <c r="O2855" s="116"/>
      <c r="P2855" s="117">
        <f>IF(D2855&gt;A_Stammdaten!$B$12,0,SUM(G2855,H2855,J2855,L2855:M2855)-SUM(I2855,K2855,N2855:O2855))</f>
        <v>0</v>
      </c>
      <c r="Q2855" s="17"/>
      <c r="R2855" s="17"/>
      <c r="S2855" s="17"/>
      <c r="T2855" s="17"/>
      <c r="U2855" s="62">
        <f t="shared" si="926"/>
        <v>0</v>
      </c>
      <c r="V2855" s="34"/>
      <c r="W2855" s="34"/>
      <c r="X2855" s="34"/>
      <c r="Y2855" s="34"/>
      <c r="Z2855" s="34"/>
      <c r="AA2855" s="63" t="str">
        <f t="shared" si="927"/>
        <v>-</v>
      </c>
      <c r="AB2855" s="63" t="str">
        <f t="shared" si="928"/>
        <v>-</v>
      </c>
      <c r="AC2855" s="63">
        <f>IF(ISBLANK($C2855),0,VLOOKUP($C2855,Listen!$A$2:$C$45,2,FALSE))</f>
        <v>0</v>
      </c>
      <c r="AD2855" s="63">
        <f>IF(ISBLANK($C2855),0,VLOOKUP($C2855,Listen!$A$2:$C$45,3,FALSE))</f>
        <v>0</v>
      </c>
      <c r="AE2855" s="49">
        <f t="shared" si="929"/>
        <v>0</v>
      </c>
      <c r="AF2855" s="49">
        <f t="shared" si="929"/>
        <v>0</v>
      </c>
      <c r="AG2855" s="49">
        <f>IFERROR(IF(OR($V2855&lt;&gt;"Ja",VLOOKUP($C2855,Listen!$A$2:$F$45,5,0)="Nein",D2855&lt;IF(C2855="LNG Anbindungsanlagen gemäß separater Festlegung",2022,2023)),$AC2855,$AA2855),0)</f>
        <v>0</v>
      </c>
      <c r="AH2855" s="49">
        <f>IFERROR(IF(OR($V2855&lt;&gt;"Ja",VLOOKUP($C2855,Listen!$A$2:$F$45,5,0)="Nein",D2855&lt;IF(C2855="LNG Anbindungsanlagen gemäß separater Festlegung",2022,2023)),$AC2855,$AA2855),0)</f>
        <v>0</v>
      </c>
      <c r="AI2855" s="49">
        <f>IFERROR(IF(OR($W2855&lt;&gt;"Ja",VLOOKUP($C2855,Listen!$A$2:$F$45,6,0)="Nein"),$AC2855,$AB2855),0)</f>
        <v>0</v>
      </c>
      <c r="AJ2855" s="49">
        <f>IFERROR(IF(OR($W2855&lt;&gt;"Ja",VLOOKUP($C2855,Listen!$A$2:$F$45,6,0)="Nein"),$AC2855,$AB2855),0)</f>
        <v>0</v>
      </c>
      <c r="AK2855" s="49">
        <f>IFERROR(IF(OR($W2855&lt;&gt;"Ja",VLOOKUP($C2855,Listen!$A$2:$F$45,6,0)="Nein"),$AC2855,$AB2855),0)</f>
        <v>0</v>
      </c>
      <c r="AL2855" s="51">
        <f t="shared" si="930"/>
        <v>0</v>
      </c>
      <c r="AM2855" s="296">
        <f>IFERROR(IF(VLOOKUP($C2855,Listen!$A$2:$F$45,6,0)="Ja",MAX(BC2855:BD2855),D_SAV!$BC2855),0)</f>
        <v>0</v>
      </c>
      <c r="AN2855" s="51">
        <f t="shared" si="931"/>
        <v>0</v>
      </c>
      <c r="AP2855" s="304">
        <f t="shared" si="932"/>
        <v>0</v>
      </c>
      <c r="AQ2855" s="304">
        <f t="shared" si="933"/>
        <v>0</v>
      </c>
      <c r="AR2855" s="304">
        <f t="shared" si="934"/>
        <v>0</v>
      </c>
      <c r="AS2855" s="304">
        <f t="shared" si="935"/>
        <v>0</v>
      </c>
      <c r="AT2855" s="304">
        <f t="shared" si="936"/>
        <v>0</v>
      </c>
      <c r="AU2855" s="304">
        <f t="shared" si="937"/>
        <v>0</v>
      </c>
      <c r="AV2855" s="304">
        <f t="shared" si="938"/>
        <v>0</v>
      </c>
      <c r="AW2855" s="304">
        <f t="shared" si="939"/>
        <v>0</v>
      </c>
      <c r="AX2855" s="304">
        <f t="shared" si="940"/>
        <v>0</v>
      </c>
      <c r="AY2855" s="304">
        <f t="shared" si="941"/>
        <v>0</v>
      </c>
      <c r="AZ2855" s="304">
        <f t="shared" si="942"/>
        <v>0</v>
      </c>
      <c r="BA2855" s="304">
        <f t="shared" si="943"/>
        <v>0</v>
      </c>
      <c r="BB2855" s="304">
        <f t="shared" si="944"/>
        <v>0</v>
      </c>
      <c r="BC2855" s="304">
        <f t="shared" si="945"/>
        <v>0</v>
      </c>
      <c r="BD2855" s="304">
        <f t="shared" si="946"/>
        <v>0</v>
      </c>
      <c r="BE2855" s="304">
        <f>IFERROR(IF(VLOOKUP($C2855,Listen!$A$2:$F$45,6,0)="Ja",BB2855-MAX(BC2855:BD2855),BB2855-BC2855),0)</f>
        <v>0</v>
      </c>
    </row>
    <row r="2856" spans="1:57" x14ac:dyDescent="0.25">
      <c r="A2856" s="320" t="str">
        <f>IF(AND(D2856&lt;&gt;0,C2856&lt;&gt;0,E2856&lt;&gt;0),IF(B2856&lt;&gt;0,CONCATENATE(B2856,"-AGr",VLOOKUP(C2856,Listen!$A$2:$D$45,4,FALSE),"-",D2856,"-",E2856,),CONCATENATE("AGr",VLOOKUP(C2856,Listen!$A$2:$D$45,4,FALSE),"-",D2856,"-",E2856)),"keine vollständige ID")</f>
        <v>keine vollständige ID</v>
      </c>
      <c r="B2856" s="301"/>
      <c r="C2856" s="287"/>
      <c r="D2856" s="34"/>
      <c r="E2856" s="306"/>
      <c r="F2856" s="116"/>
      <c r="G2856" s="17"/>
      <c r="H2856" s="17"/>
      <c r="I2856" s="17"/>
      <c r="J2856" s="17"/>
      <c r="K2856" s="17"/>
      <c r="L2856" s="17"/>
      <c r="M2856" s="17"/>
      <c r="N2856" s="17"/>
      <c r="O2856" s="116"/>
      <c r="P2856" s="117">
        <f>IF(D2856&gt;A_Stammdaten!$B$12,0,SUM(G2856,H2856,J2856,L2856:M2856)-SUM(I2856,K2856,N2856:O2856))</f>
        <v>0</v>
      </c>
      <c r="Q2856" s="17"/>
      <c r="R2856" s="17"/>
      <c r="S2856" s="17"/>
      <c r="T2856" s="17"/>
      <c r="U2856" s="62">
        <f t="shared" si="926"/>
        <v>0</v>
      </c>
      <c r="V2856" s="34"/>
      <c r="W2856" s="34"/>
      <c r="X2856" s="34"/>
      <c r="Y2856" s="34"/>
      <c r="Z2856" s="34"/>
      <c r="AA2856" s="63" t="str">
        <f t="shared" si="927"/>
        <v>-</v>
      </c>
      <c r="AB2856" s="63" t="str">
        <f t="shared" si="928"/>
        <v>-</v>
      </c>
      <c r="AC2856" s="63">
        <f>IF(ISBLANK($C2856),0,VLOOKUP($C2856,Listen!$A$2:$C$45,2,FALSE))</f>
        <v>0</v>
      </c>
      <c r="AD2856" s="63">
        <f>IF(ISBLANK($C2856),0,VLOOKUP($C2856,Listen!$A$2:$C$45,3,FALSE))</f>
        <v>0</v>
      </c>
      <c r="AE2856" s="49">
        <f t="shared" si="929"/>
        <v>0</v>
      </c>
      <c r="AF2856" s="49">
        <f t="shared" si="929"/>
        <v>0</v>
      </c>
      <c r="AG2856" s="49">
        <f>IFERROR(IF(OR($V2856&lt;&gt;"Ja",VLOOKUP($C2856,Listen!$A$2:$F$45,5,0)="Nein",D2856&lt;IF(C2856="LNG Anbindungsanlagen gemäß separater Festlegung",2022,2023)),$AC2856,$AA2856),0)</f>
        <v>0</v>
      </c>
      <c r="AH2856" s="49">
        <f>IFERROR(IF(OR($V2856&lt;&gt;"Ja",VLOOKUP($C2856,Listen!$A$2:$F$45,5,0)="Nein",D2856&lt;IF(C2856="LNG Anbindungsanlagen gemäß separater Festlegung",2022,2023)),$AC2856,$AA2856),0)</f>
        <v>0</v>
      </c>
      <c r="AI2856" s="49">
        <f>IFERROR(IF(OR($W2856&lt;&gt;"Ja",VLOOKUP($C2856,Listen!$A$2:$F$45,6,0)="Nein"),$AC2856,$AB2856),0)</f>
        <v>0</v>
      </c>
      <c r="AJ2856" s="49">
        <f>IFERROR(IF(OR($W2856&lt;&gt;"Ja",VLOOKUP($C2856,Listen!$A$2:$F$45,6,0)="Nein"),$AC2856,$AB2856),0)</f>
        <v>0</v>
      </c>
      <c r="AK2856" s="49">
        <f>IFERROR(IF(OR($W2856&lt;&gt;"Ja",VLOOKUP($C2856,Listen!$A$2:$F$45,6,0)="Nein"),$AC2856,$AB2856),0)</f>
        <v>0</v>
      </c>
      <c r="AL2856" s="51">
        <f t="shared" si="930"/>
        <v>0</v>
      </c>
      <c r="AM2856" s="296">
        <f>IFERROR(IF(VLOOKUP($C2856,Listen!$A$2:$F$45,6,0)="Ja",MAX(BC2856:BD2856),D_SAV!$BC2856),0)</f>
        <v>0</v>
      </c>
      <c r="AN2856" s="51">
        <f t="shared" si="931"/>
        <v>0</v>
      </c>
      <c r="AP2856" s="304">
        <f t="shared" si="932"/>
        <v>0</v>
      </c>
      <c r="AQ2856" s="304">
        <f t="shared" si="933"/>
        <v>0</v>
      </c>
      <c r="AR2856" s="304">
        <f t="shared" si="934"/>
        <v>0</v>
      </c>
      <c r="AS2856" s="304">
        <f t="shared" si="935"/>
        <v>0</v>
      </c>
      <c r="AT2856" s="304">
        <f t="shared" si="936"/>
        <v>0</v>
      </c>
      <c r="AU2856" s="304">
        <f t="shared" si="937"/>
        <v>0</v>
      </c>
      <c r="AV2856" s="304">
        <f t="shared" si="938"/>
        <v>0</v>
      </c>
      <c r="AW2856" s="304">
        <f t="shared" si="939"/>
        <v>0</v>
      </c>
      <c r="AX2856" s="304">
        <f t="shared" si="940"/>
        <v>0</v>
      </c>
      <c r="AY2856" s="304">
        <f t="shared" si="941"/>
        <v>0</v>
      </c>
      <c r="AZ2856" s="304">
        <f t="shared" si="942"/>
        <v>0</v>
      </c>
      <c r="BA2856" s="304">
        <f t="shared" si="943"/>
        <v>0</v>
      </c>
      <c r="BB2856" s="304">
        <f t="shared" si="944"/>
        <v>0</v>
      </c>
      <c r="BC2856" s="304">
        <f t="shared" si="945"/>
        <v>0</v>
      </c>
      <c r="BD2856" s="304">
        <f t="shared" si="946"/>
        <v>0</v>
      </c>
      <c r="BE2856" s="304">
        <f>IFERROR(IF(VLOOKUP($C2856,Listen!$A$2:$F$45,6,0)="Ja",BB2856-MAX(BC2856:BD2856),BB2856-BC2856),0)</f>
        <v>0</v>
      </c>
    </row>
    <row r="2857" spans="1:57" x14ac:dyDescent="0.25">
      <c r="A2857" s="320" t="str">
        <f>IF(AND(D2857&lt;&gt;0,C2857&lt;&gt;0,E2857&lt;&gt;0),IF(B2857&lt;&gt;0,CONCATENATE(B2857,"-AGr",VLOOKUP(C2857,Listen!$A$2:$D$45,4,FALSE),"-",D2857,"-",E2857,),CONCATENATE("AGr",VLOOKUP(C2857,Listen!$A$2:$D$45,4,FALSE),"-",D2857,"-",E2857)),"keine vollständige ID")</f>
        <v>keine vollständige ID</v>
      </c>
      <c r="B2857" s="301"/>
      <c r="C2857" s="287"/>
      <c r="D2857" s="34"/>
      <c r="E2857" s="306"/>
      <c r="F2857" s="116"/>
      <c r="G2857" s="17"/>
      <c r="H2857" s="17"/>
      <c r="I2857" s="17"/>
      <c r="J2857" s="17"/>
      <c r="K2857" s="17"/>
      <c r="L2857" s="17"/>
      <c r="M2857" s="17"/>
      <c r="N2857" s="17"/>
      <c r="O2857" s="116"/>
      <c r="P2857" s="117">
        <f>IF(D2857&gt;A_Stammdaten!$B$12,0,SUM(G2857,H2857,J2857,L2857:M2857)-SUM(I2857,K2857,N2857:O2857))</f>
        <v>0</v>
      </c>
      <c r="Q2857" s="17"/>
      <c r="R2857" s="17"/>
      <c r="S2857" s="17"/>
      <c r="T2857" s="17"/>
      <c r="U2857" s="62">
        <f t="shared" si="926"/>
        <v>0</v>
      </c>
      <c r="V2857" s="34"/>
      <c r="W2857" s="34"/>
      <c r="X2857" s="34"/>
      <c r="Y2857" s="34"/>
      <c r="Z2857" s="34"/>
      <c r="AA2857" s="63" t="str">
        <f t="shared" si="927"/>
        <v>-</v>
      </c>
      <c r="AB2857" s="63" t="str">
        <f t="shared" si="928"/>
        <v>-</v>
      </c>
      <c r="AC2857" s="63">
        <f>IF(ISBLANK($C2857),0,VLOOKUP($C2857,Listen!$A$2:$C$45,2,FALSE))</f>
        <v>0</v>
      </c>
      <c r="AD2857" s="63">
        <f>IF(ISBLANK($C2857),0,VLOOKUP($C2857,Listen!$A$2:$C$45,3,FALSE))</f>
        <v>0</v>
      </c>
      <c r="AE2857" s="49">
        <f t="shared" si="929"/>
        <v>0</v>
      </c>
      <c r="AF2857" s="49">
        <f t="shared" si="929"/>
        <v>0</v>
      </c>
      <c r="AG2857" s="49">
        <f>IFERROR(IF(OR($V2857&lt;&gt;"Ja",VLOOKUP($C2857,Listen!$A$2:$F$45,5,0)="Nein",D2857&lt;IF(C2857="LNG Anbindungsanlagen gemäß separater Festlegung",2022,2023)),$AC2857,$AA2857),0)</f>
        <v>0</v>
      </c>
      <c r="AH2857" s="49">
        <f>IFERROR(IF(OR($V2857&lt;&gt;"Ja",VLOOKUP($C2857,Listen!$A$2:$F$45,5,0)="Nein",D2857&lt;IF(C2857="LNG Anbindungsanlagen gemäß separater Festlegung",2022,2023)),$AC2857,$AA2857),0)</f>
        <v>0</v>
      </c>
      <c r="AI2857" s="49">
        <f>IFERROR(IF(OR($W2857&lt;&gt;"Ja",VLOOKUP($C2857,Listen!$A$2:$F$45,6,0)="Nein"),$AC2857,$AB2857),0)</f>
        <v>0</v>
      </c>
      <c r="AJ2857" s="49">
        <f>IFERROR(IF(OR($W2857&lt;&gt;"Ja",VLOOKUP($C2857,Listen!$A$2:$F$45,6,0)="Nein"),$AC2857,$AB2857),0)</f>
        <v>0</v>
      </c>
      <c r="AK2857" s="49">
        <f>IFERROR(IF(OR($W2857&lt;&gt;"Ja",VLOOKUP($C2857,Listen!$A$2:$F$45,6,0)="Nein"),$AC2857,$AB2857),0)</f>
        <v>0</v>
      </c>
      <c r="AL2857" s="51">
        <f t="shared" si="930"/>
        <v>0</v>
      </c>
      <c r="AM2857" s="296">
        <f>IFERROR(IF(VLOOKUP($C2857,Listen!$A$2:$F$45,6,0)="Ja",MAX(BC2857:BD2857),D_SAV!$BC2857),0)</f>
        <v>0</v>
      </c>
      <c r="AN2857" s="51">
        <f t="shared" si="931"/>
        <v>0</v>
      </c>
      <c r="AP2857" s="304">
        <f t="shared" si="932"/>
        <v>0</v>
      </c>
      <c r="AQ2857" s="304">
        <f t="shared" si="933"/>
        <v>0</v>
      </c>
      <c r="AR2857" s="304">
        <f t="shared" si="934"/>
        <v>0</v>
      </c>
      <c r="AS2857" s="304">
        <f t="shared" si="935"/>
        <v>0</v>
      </c>
      <c r="AT2857" s="304">
        <f t="shared" si="936"/>
        <v>0</v>
      </c>
      <c r="AU2857" s="304">
        <f t="shared" si="937"/>
        <v>0</v>
      </c>
      <c r="AV2857" s="304">
        <f t="shared" si="938"/>
        <v>0</v>
      </c>
      <c r="AW2857" s="304">
        <f t="shared" si="939"/>
        <v>0</v>
      </c>
      <c r="AX2857" s="304">
        <f t="shared" si="940"/>
        <v>0</v>
      </c>
      <c r="AY2857" s="304">
        <f t="shared" si="941"/>
        <v>0</v>
      </c>
      <c r="AZ2857" s="304">
        <f t="shared" si="942"/>
        <v>0</v>
      </c>
      <c r="BA2857" s="304">
        <f t="shared" si="943"/>
        <v>0</v>
      </c>
      <c r="BB2857" s="304">
        <f t="shared" si="944"/>
        <v>0</v>
      </c>
      <c r="BC2857" s="304">
        <f t="shared" si="945"/>
        <v>0</v>
      </c>
      <c r="BD2857" s="304">
        <f t="shared" si="946"/>
        <v>0</v>
      </c>
      <c r="BE2857" s="304">
        <f>IFERROR(IF(VLOOKUP($C2857,Listen!$A$2:$F$45,6,0)="Ja",BB2857-MAX(BC2857:BD2857),BB2857-BC2857),0)</f>
        <v>0</v>
      </c>
    </row>
    <row r="2858" spans="1:57" x14ac:dyDescent="0.25">
      <c r="A2858" s="320" t="str">
        <f>IF(AND(D2858&lt;&gt;0,C2858&lt;&gt;0,E2858&lt;&gt;0),IF(B2858&lt;&gt;0,CONCATENATE(B2858,"-AGr",VLOOKUP(C2858,Listen!$A$2:$D$45,4,FALSE),"-",D2858,"-",E2858,),CONCATENATE("AGr",VLOOKUP(C2858,Listen!$A$2:$D$45,4,FALSE),"-",D2858,"-",E2858)),"keine vollständige ID")</f>
        <v>keine vollständige ID</v>
      </c>
      <c r="B2858" s="301"/>
      <c r="C2858" s="287"/>
      <c r="D2858" s="34"/>
      <c r="E2858" s="306"/>
      <c r="F2858" s="116"/>
      <c r="G2858" s="17"/>
      <c r="H2858" s="17"/>
      <c r="I2858" s="17"/>
      <c r="J2858" s="17"/>
      <c r="K2858" s="17"/>
      <c r="L2858" s="17"/>
      <c r="M2858" s="17"/>
      <c r="N2858" s="17"/>
      <c r="O2858" s="116"/>
      <c r="P2858" s="117">
        <f>IF(D2858&gt;A_Stammdaten!$B$12,0,SUM(G2858,H2858,J2858,L2858:M2858)-SUM(I2858,K2858,N2858:O2858))</f>
        <v>0</v>
      </c>
      <c r="Q2858" s="17"/>
      <c r="R2858" s="17"/>
      <c r="S2858" s="17"/>
      <c r="T2858" s="17"/>
      <c r="U2858" s="62">
        <f t="shared" si="926"/>
        <v>0</v>
      </c>
      <c r="V2858" s="34"/>
      <c r="W2858" s="34"/>
      <c r="X2858" s="34"/>
      <c r="Y2858" s="34"/>
      <c r="Z2858" s="34"/>
      <c r="AA2858" s="63" t="str">
        <f t="shared" si="927"/>
        <v>-</v>
      </c>
      <c r="AB2858" s="63" t="str">
        <f t="shared" si="928"/>
        <v>-</v>
      </c>
      <c r="AC2858" s="63">
        <f>IF(ISBLANK($C2858),0,VLOOKUP($C2858,Listen!$A$2:$C$45,2,FALSE))</f>
        <v>0</v>
      </c>
      <c r="AD2858" s="63">
        <f>IF(ISBLANK($C2858),0,VLOOKUP($C2858,Listen!$A$2:$C$45,3,FALSE))</f>
        <v>0</v>
      </c>
      <c r="AE2858" s="49">
        <f t="shared" si="929"/>
        <v>0</v>
      </c>
      <c r="AF2858" s="49">
        <f t="shared" si="929"/>
        <v>0</v>
      </c>
      <c r="AG2858" s="49">
        <f>IFERROR(IF(OR($V2858&lt;&gt;"Ja",VLOOKUP($C2858,Listen!$A$2:$F$45,5,0)="Nein",D2858&lt;IF(C2858="LNG Anbindungsanlagen gemäß separater Festlegung",2022,2023)),$AC2858,$AA2858),0)</f>
        <v>0</v>
      </c>
      <c r="AH2858" s="49">
        <f>IFERROR(IF(OR($V2858&lt;&gt;"Ja",VLOOKUP($C2858,Listen!$A$2:$F$45,5,0)="Nein",D2858&lt;IF(C2858="LNG Anbindungsanlagen gemäß separater Festlegung",2022,2023)),$AC2858,$AA2858),0)</f>
        <v>0</v>
      </c>
      <c r="AI2858" s="49">
        <f>IFERROR(IF(OR($W2858&lt;&gt;"Ja",VLOOKUP($C2858,Listen!$A$2:$F$45,6,0)="Nein"),$AC2858,$AB2858),0)</f>
        <v>0</v>
      </c>
      <c r="AJ2858" s="49">
        <f>IFERROR(IF(OR($W2858&lt;&gt;"Ja",VLOOKUP($C2858,Listen!$A$2:$F$45,6,0)="Nein"),$AC2858,$AB2858),0)</f>
        <v>0</v>
      </c>
      <c r="AK2858" s="49">
        <f>IFERROR(IF(OR($W2858&lt;&gt;"Ja",VLOOKUP($C2858,Listen!$A$2:$F$45,6,0)="Nein"),$AC2858,$AB2858),0)</f>
        <v>0</v>
      </c>
      <c r="AL2858" s="51">
        <f t="shared" si="930"/>
        <v>0</v>
      </c>
      <c r="AM2858" s="296">
        <f>IFERROR(IF(VLOOKUP($C2858,Listen!$A$2:$F$45,6,0)="Ja",MAX(BC2858:BD2858),D_SAV!$BC2858),0)</f>
        <v>0</v>
      </c>
      <c r="AN2858" s="51">
        <f t="shared" si="931"/>
        <v>0</v>
      </c>
      <c r="AP2858" s="304">
        <f t="shared" si="932"/>
        <v>0</v>
      </c>
      <c r="AQ2858" s="304">
        <f t="shared" si="933"/>
        <v>0</v>
      </c>
      <c r="AR2858" s="304">
        <f t="shared" si="934"/>
        <v>0</v>
      </c>
      <c r="AS2858" s="304">
        <f t="shared" si="935"/>
        <v>0</v>
      </c>
      <c r="AT2858" s="304">
        <f t="shared" si="936"/>
        <v>0</v>
      </c>
      <c r="AU2858" s="304">
        <f t="shared" si="937"/>
        <v>0</v>
      </c>
      <c r="AV2858" s="304">
        <f t="shared" si="938"/>
        <v>0</v>
      </c>
      <c r="AW2858" s="304">
        <f t="shared" si="939"/>
        <v>0</v>
      </c>
      <c r="AX2858" s="304">
        <f t="shared" si="940"/>
        <v>0</v>
      </c>
      <c r="AY2858" s="304">
        <f t="shared" si="941"/>
        <v>0</v>
      </c>
      <c r="AZ2858" s="304">
        <f t="shared" si="942"/>
        <v>0</v>
      </c>
      <c r="BA2858" s="304">
        <f t="shared" si="943"/>
        <v>0</v>
      </c>
      <c r="BB2858" s="304">
        <f t="shared" si="944"/>
        <v>0</v>
      </c>
      <c r="BC2858" s="304">
        <f t="shared" si="945"/>
        <v>0</v>
      </c>
      <c r="BD2858" s="304">
        <f t="shared" si="946"/>
        <v>0</v>
      </c>
      <c r="BE2858" s="304">
        <f>IFERROR(IF(VLOOKUP($C2858,Listen!$A$2:$F$45,6,0)="Ja",BB2858-MAX(BC2858:BD2858),BB2858-BC2858),0)</f>
        <v>0</v>
      </c>
    </row>
    <row r="2859" spans="1:57" x14ac:dyDescent="0.25">
      <c r="A2859" s="320" t="str">
        <f>IF(AND(D2859&lt;&gt;0,C2859&lt;&gt;0,E2859&lt;&gt;0),IF(B2859&lt;&gt;0,CONCATENATE(B2859,"-AGr",VLOOKUP(C2859,Listen!$A$2:$D$45,4,FALSE),"-",D2859,"-",E2859,),CONCATENATE("AGr",VLOOKUP(C2859,Listen!$A$2:$D$45,4,FALSE),"-",D2859,"-",E2859)),"keine vollständige ID")</f>
        <v>keine vollständige ID</v>
      </c>
      <c r="B2859" s="301"/>
      <c r="C2859" s="287"/>
      <c r="D2859" s="34"/>
      <c r="E2859" s="306"/>
      <c r="F2859" s="116"/>
      <c r="G2859" s="17"/>
      <c r="H2859" s="17"/>
      <c r="I2859" s="17"/>
      <c r="J2859" s="17"/>
      <c r="K2859" s="17"/>
      <c r="L2859" s="17"/>
      <c r="M2859" s="17"/>
      <c r="N2859" s="17"/>
      <c r="O2859" s="116"/>
      <c r="P2859" s="117">
        <f>IF(D2859&gt;A_Stammdaten!$B$12,0,SUM(G2859,H2859,J2859,L2859:M2859)-SUM(I2859,K2859,N2859:O2859))</f>
        <v>0</v>
      </c>
      <c r="Q2859" s="17"/>
      <c r="R2859" s="17"/>
      <c r="S2859" s="17"/>
      <c r="T2859" s="17"/>
      <c r="U2859" s="62">
        <f t="shared" si="926"/>
        <v>0</v>
      </c>
      <c r="V2859" s="34"/>
      <c r="W2859" s="34"/>
      <c r="X2859" s="34"/>
      <c r="Y2859" s="34"/>
      <c r="Z2859" s="34"/>
      <c r="AA2859" s="63" t="str">
        <f t="shared" si="927"/>
        <v>-</v>
      </c>
      <c r="AB2859" s="63" t="str">
        <f t="shared" si="928"/>
        <v>-</v>
      </c>
      <c r="AC2859" s="63">
        <f>IF(ISBLANK($C2859),0,VLOOKUP($C2859,Listen!$A$2:$C$45,2,FALSE))</f>
        <v>0</v>
      </c>
      <c r="AD2859" s="63">
        <f>IF(ISBLANK($C2859),0,VLOOKUP($C2859,Listen!$A$2:$C$45,3,FALSE))</f>
        <v>0</v>
      </c>
      <c r="AE2859" s="49">
        <f t="shared" si="929"/>
        <v>0</v>
      </c>
      <c r="AF2859" s="49">
        <f t="shared" si="929"/>
        <v>0</v>
      </c>
      <c r="AG2859" s="49">
        <f>IFERROR(IF(OR($V2859&lt;&gt;"Ja",VLOOKUP($C2859,Listen!$A$2:$F$45,5,0)="Nein",D2859&lt;IF(C2859="LNG Anbindungsanlagen gemäß separater Festlegung",2022,2023)),$AC2859,$AA2859),0)</f>
        <v>0</v>
      </c>
      <c r="AH2859" s="49">
        <f>IFERROR(IF(OR($V2859&lt;&gt;"Ja",VLOOKUP($C2859,Listen!$A$2:$F$45,5,0)="Nein",D2859&lt;IF(C2859="LNG Anbindungsanlagen gemäß separater Festlegung",2022,2023)),$AC2859,$AA2859),0)</f>
        <v>0</v>
      </c>
      <c r="AI2859" s="49">
        <f>IFERROR(IF(OR($W2859&lt;&gt;"Ja",VLOOKUP($C2859,Listen!$A$2:$F$45,6,0)="Nein"),$AC2859,$AB2859),0)</f>
        <v>0</v>
      </c>
      <c r="AJ2859" s="49">
        <f>IFERROR(IF(OR($W2859&lt;&gt;"Ja",VLOOKUP($C2859,Listen!$A$2:$F$45,6,0)="Nein"),$AC2859,$AB2859),0)</f>
        <v>0</v>
      </c>
      <c r="AK2859" s="49">
        <f>IFERROR(IF(OR($W2859&lt;&gt;"Ja",VLOOKUP($C2859,Listen!$A$2:$F$45,6,0)="Nein"),$AC2859,$AB2859),0)</f>
        <v>0</v>
      </c>
      <c r="AL2859" s="51">
        <f t="shared" si="930"/>
        <v>0</v>
      </c>
      <c r="AM2859" s="296">
        <f>IFERROR(IF(VLOOKUP($C2859,Listen!$A$2:$F$45,6,0)="Ja",MAX(BC2859:BD2859),D_SAV!$BC2859),0)</f>
        <v>0</v>
      </c>
      <c r="AN2859" s="51">
        <f t="shared" si="931"/>
        <v>0</v>
      </c>
      <c r="AP2859" s="304">
        <f t="shared" si="932"/>
        <v>0</v>
      </c>
      <c r="AQ2859" s="304">
        <f t="shared" si="933"/>
        <v>0</v>
      </c>
      <c r="AR2859" s="304">
        <f t="shared" si="934"/>
        <v>0</v>
      </c>
      <c r="AS2859" s="304">
        <f t="shared" si="935"/>
        <v>0</v>
      </c>
      <c r="AT2859" s="304">
        <f t="shared" si="936"/>
        <v>0</v>
      </c>
      <c r="AU2859" s="304">
        <f t="shared" si="937"/>
        <v>0</v>
      </c>
      <c r="AV2859" s="304">
        <f t="shared" si="938"/>
        <v>0</v>
      </c>
      <c r="AW2859" s="304">
        <f t="shared" si="939"/>
        <v>0</v>
      </c>
      <c r="AX2859" s="304">
        <f t="shared" si="940"/>
        <v>0</v>
      </c>
      <c r="AY2859" s="304">
        <f t="shared" si="941"/>
        <v>0</v>
      </c>
      <c r="AZ2859" s="304">
        <f t="shared" si="942"/>
        <v>0</v>
      </c>
      <c r="BA2859" s="304">
        <f t="shared" si="943"/>
        <v>0</v>
      </c>
      <c r="BB2859" s="304">
        <f t="shared" si="944"/>
        <v>0</v>
      </c>
      <c r="BC2859" s="304">
        <f t="shared" si="945"/>
        <v>0</v>
      </c>
      <c r="BD2859" s="304">
        <f t="shared" si="946"/>
        <v>0</v>
      </c>
      <c r="BE2859" s="304">
        <f>IFERROR(IF(VLOOKUP($C2859,Listen!$A$2:$F$45,6,0)="Ja",BB2859-MAX(BC2859:BD2859),BB2859-BC2859),0)</f>
        <v>0</v>
      </c>
    </row>
    <row r="2860" spans="1:57" x14ac:dyDescent="0.25">
      <c r="A2860" s="320" t="str">
        <f>IF(AND(D2860&lt;&gt;0,C2860&lt;&gt;0,E2860&lt;&gt;0),IF(B2860&lt;&gt;0,CONCATENATE(B2860,"-AGr",VLOOKUP(C2860,Listen!$A$2:$D$45,4,FALSE),"-",D2860,"-",E2860,),CONCATENATE("AGr",VLOOKUP(C2860,Listen!$A$2:$D$45,4,FALSE),"-",D2860,"-",E2860)),"keine vollständige ID")</f>
        <v>keine vollständige ID</v>
      </c>
      <c r="B2860" s="301"/>
      <c r="C2860" s="287"/>
      <c r="D2860" s="34"/>
      <c r="E2860" s="306"/>
      <c r="F2860" s="116"/>
      <c r="G2860" s="17"/>
      <c r="H2860" s="17"/>
      <c r="I2860" s="17"/>
      <c r="J2860" s="17"/>
      <c r="K2860" s="17"/>
      <c r="L2860" s="17"/>
      <c r="M2860" s="17"/>
      <c r="N2860" s="17"/>
      <c r="O2860" s="116"/>
      <c r="P2860" s="117">
        <f>IF(D2860&gt;A_Stammdaten!$B$12,0,SUM(G2860,H2860,J2860,L2860:M2860)-SUM(I2860,K2860,N2860:O2860))</f>
        <v>0</v>
      </c>
      <c r="Q2860" s="17"/>
      <c r="R2860" s="17"/>
      <c r="S2860" s="17"/>
      <c r="T2860" s="17"/>
      <c r="U2860" s="62">
        <f t="shared" si="926"/>
        <v>0</v>
      </c>
      <c r="V2860" s="34"/>
      <c r="W2860" s="34"/>
      <c r="X2860" s="34"/>
      <c r="Y2860" s="34"/>
      <c r="Z2860" s="34"/>
      <c r="AA2860" s="63" t="str">
        <f t="shared" si="927"/>
        <v>-</v>
      </c>
      <c r="AB2860" s="63" t="str">
        <f t="shared" si="928"/>
        <v>-</v>
      </c>
      <c r="AC2860" s="63">
        <f>IF(ISBLANK($C2860),0,VLOOKUP($C2860,Listen!$A$2:$C$45,2,FALSE))</f>
        <v>0</v>
      </c>
      <c r="AD2860" s="63">
        <f>IF(ISBLANK($C2860),0,VLOOKUP($C2860,Listen!$A$2:$C$45,3,FALSE))</f>
        <v>0</v>
      </c>
      <c r="AE2860" s="49">
        <f t="shared" si="929"/>
        <v>0</v>
      </c>
      <c r="AF2860" s="49">
        <f t="shared" si="929"/>
        <v>0</v>
      </c>
      <c r="AG2860" s="49">
        <f>IFERROR(IF(OR($V2860&lt;&gt;"Ja",VLOOKUP($C2860,Listen!$A$2:$F$45,5,0)="Nein",D2860&lt;IF(C2860="LNG Anbindungsanlagen gemäß separater Festlegung",2022,2023)),$AC2860,$AA2860),0)</f>
        <v>0</v>
      </c>
      <c r="AH2860" s="49">
        <f>IFERROR(IF(OR($V2860&lt;&gt;"Ja",VLOOKUP($C2860,Listen!$A$2:$F$45,5,0)="Nein",D2860&lt;IF(C2860="LNG Anbindungsanlagen gemäß separater Festlegung",2022,2023)),$AC2860,$AA2860),0)</f>
        <v>0</v>
      </c>
      <c r="AI2860" s="49">
        <f>IFERROR(IF(OR($W2860&lt;&gt;"Ja",VLOOKUP($C2860,Listen!$A$2:$F$45,6,0)="Nein"),$AC2860,$AB2860),0)</f>
        <v>0</v>
      </c>
      <c r="AJ2860" s="49">
        <f>IFERROR(IF(OR($W2860&lt;&gt;"Ja",VLOOKUP($C2860,Listen!$A$2:$F$45,6,0)="Nein"),$AC2860,$AB2860),0)</f>
        <v>0</v>
      </c>
      <c r="AK2860" s="49">
        <f>IFERROR(IF(OR($W2860&lt;&gt;"Ja",VLOOKUP($C2860,Listen!$A$2:$F$45,6,0)="Nein"),$AC2860,$AB2860),0)</f>
        <v>0</v>
      </c>
      <c r="AL2860" s="51">
        <f t="shared" si="930"/>
        <v>0</v>
      </c>
      <c r="AM2860" s="296">
        <f>IFERROR(IF(VLOOKUP($C2860,Listen!$A$2:$F$45,6,0)="Ja",MAX(BC2860:BD2860),D_SAV!$BC2860),0)</f>
        <v>0</v>
      </c>
      <c r="AN2860" s="51">
        <f t="shared" si="931"/>
        <v>0</v>
      </c>
      <c r="AP2860" s="304">
        <f t="shared" si="932"/>
        <v>0</v>
      </c>
      <c r="AQ2860" s="304">
        <f t="shared" si="933"/>
        <v>0</v>
      </c>
      <c r="AR2860" s="304">
        <f t="shared" si="934"/>
        <v>0</v>
      </c>
      <c r="AS2860" s="304">
        <f t="shared" si="935"/>
        <v>0</v>
      </c>
      <c r="AT2860" s="304">
        <f t="shared" si="936"/>
        <v>0</v>
      </c>
      <c r="AU2860" s="304">
        <f t="shared" si="937"/>
        <v>0</v>
      </c>
      <c r="AV2860" s="304">
        <f t="shared" si="938"/>
        <v>0</v>
      </c>
      <c r="AW2860" s="304">
        <f t="shared" si="939"/>
        <v>0</v>
      </c>
      <c r="AX2860" s="304">
        <f t="shared" si="940"/>
        <v>0</v>
      </c>
      <c r="AY2860" s="304">
        <f t="shared" si="941"/>
        <v>0</v>
      </c>
      <c r="AZ2860" s="304">
        <f t="shared" si="942"/>
        <v>0</v>
      </c>
      <c r="BA2860" s="304">
        <f t="shared" si="943"/>
        <v>0</v>
      </c>
      <c r="BB2860" s="304">
        <f t="shared" si="944"/>
        <v>0</v>
      </c>
      <c r="BC2860" s="304">
        <f t="shared" si="945"/>
        <v>0</v>
      </c>
      <c r="BD2860" s="304">
        <f t="shared" si="946"/>
        <v>0</v>
      </c>
      <c r="BE2860" s="304">
        <f>IFERROR(IF(VLOOKUP($C2860,Listen!$A$2:$F$45,6,0)="Ja",BB2860-MAX(BC2860:BD2860),BB2860-BC2860),0)</f>
        <v>0</v>
      </c>
    </row>
    <row r="2861" spans="1:57" x14ac:dyDescent="0.25">
      <c r="A2861" s="320" t="str">
        <f>IF(AND(D2861&lt;&gt;0,C2861&lt;&gt;0,E2861&lt;&gt;0),IF(B2861&lt;&gt;0,CONCATENATE(B2861,"-AGr",VLOOKUP(C2861,Listen!$A$2:$D$45,4,FALSE),"-",D2861,"-",E2861,),CONCATENATE("AGr",VLOOKUP(C2861,Listen!$A$2:$D$45,4,FALSE),"-",D2861,"-",E2861)),"keine vollständige ID")</f>
        <v>keine vollständige ID</v>
      </c>
      <c r="B2861" s="301"/>
      <c r="C2861" s="287"/>
      <c r="D2861" s="34"/>
      <c r="E2861" s="306"/>
      <c r="F2861" s="116"/>
      <c r="G2861" s="17"/>
      <c r="H2861" s="17"/>
      <c r="I2861" s="17"/>
      <c r="J2861" s="17"/>
      <c r="K2861" s="17"/>
      <c r="L2861" s="17"/>
      <c r="M2861" s="17"/>
      <c r="N2861" s="17"/>
      <c r="O2861" s="116"/>
      <c r="P2861" s="117">
        <f>IF(D2861&gt;A_Stammdaten!$B$12,0,SUM(G2861,H2861,J2861,L2861:M2861)-SUM(I2861,K2861,N2861:O2861))</f>
        <v>0</v>
      </c>
      <c r="Q2861" s="17"/>
      <c r="R2861" s="17"/>
      <c r="S2861" s="17"/>
      <c r="T2861" s="17"/>
      <c r="U2861" s="62">
        <f t="shared" si="926"/>
        <v>0</v>
      </c>
      <c r="V2861" s="34"/>
      <c r="W2861" s="34"/>
      <c r="X2861" s="34"/>
      <c r="Y2861" s="34"/>
      <c r="Z2861" s="34"/>
      <c r="AA2861" s="63" t="str">
        <f t="shared" si="927"/>
        <v>-</v>
      </c>
      <c r="AB2861" s="63" t="str">
        <f t="shared" si="928"/>
        <v>-</v>
      </c>
      <c r="AC2861" s="63">
        <f>IF(ISBLANK($C2861),0,VLOOKUP($C2861,Listen!$A$2:$C$45,2,FALSE))</f>
        <v>0</v>
      </c>
      <c r="AD2861" s="63">
        <f>IF(ISBLANK($C2861),0,VLOOKUP($C2861,Listen!$A$2:$C$45,3,FALSE))</f>
        <v>0</v>
      </c>
      <c r="AE2861" s="49">
        <f t="shared" si="929"/>
        <v>0</v>
      </c>
      <c r="AF2861" s="49">
        <f t="shared" si="929"/>
        <v>0</v>
      </c>
      <c r="AG2861" s="49">
        <f>IFERROR(IF(OR($V2861&lt;&gt;"Ja",VLOOKUP($C2861,Listen!$A$2:$F$45,5,0)="Nein",D2861&lt;IF(C2861="LNG Anbindungsanlagen gemäß separater Festlegung",2022,2023)),$AC2861,$AA2861),0)</f>
        <v>0</v>
      </c>
      <c r="AH2861" s="49">
        <f>IFERROR(IF(OR($V2861&lt;&gt;"Ja",VLOOKUP($C2861,Listen!$A$2:$F$45,5,0)="Nein",D2861&lt;IF(C2861="LNG Anbindungsanlagen gemäß separater Festlegung",2022,2023)),$AC2861,$AA2861),0)</f>
        <v>0</v>
      </c>
      <c r="AI2861" s="49">
        <f>IFERROR(IF(OR($W2861&lt;&gt;"Ja",VLOOKUP($C2861,Listen!$A$2:$F$45,6,0)="Nein"),$AC2861,$AB2861),0)</f>
        <v>0</v>
      </c>
      <c r="AJ2861" s="49">
        <f>IFERROR(IF(OR($W2861&lt;&gt;"Ja",VLOOKUP($C2861,Listen!$A$2:$F$45,6,0)="Nein"),$AC2861,$AB2861),0)</f>
        <v>0</v>
      </c>
      <c r="AK2861" s="49">
        <f>IFERROR(IF(OR($W2861&lt;&gt;"Ja",VLOOKUP($C2861,Listen!$A$2:$F$45,6,0)="Nein"),$AC2861,$AB2861),0)</f>
        <v>0</v>
      </c>
      <c r="AL2861" s="51">
        <f t="shared" si="930"/>
        <v>0</v>
      </c>
      <c r="AM2861" s="296">
        <f>IFERROR(IF(VLOOKUP($C2861,Listen!$A$2:$F$45,6,0)="Ja",MAX(BC2861:BD2861),D_SAV!$BC2861),0)</f>
        <v>0</v>
      </c>
      <c r="AN2861" s="51">
        <f t="shared" si="931"/>
        <v>0</v>
      </c>
      <c r="AP2861" s="304">
        <f t="shared" si="932"/>
        <v>0</v>
      </c>
      <c r="AQ2861" s="304">
        <f t="shared" si="933"/>
        <v>0</v>
      </c>
      <c r="AR2861" s="304">
        <f t="shared" si="934"/>
        <v>0</v>
      </c>
      <c r="AS2861" s="304">
        <f t="shared" si="935"/>
        <v>0</v>
      </c>
      <c r="AT2861" s="304">
        <f t="shared" si="936"/>
        <v>0</v>
      </c>
      <c r="AU2861" s="304">
        <f t="shared" si="937"/>
        <v>0</v>
      </c>
      <c r="AV2861" s="304">
        <f t="shared" si="938"/>
        <v>0</v>
      </c>
      <c r="AW2861" s="304">
        <f t="shared" si="939"/>
        <v>0</v>
      </c>
      <c r="AX2861" s="304">
        <f t="shared" si="940"/>
        <v>0</v>
      </c>
      <c r="AY2861" s="304">
        <f t="shared" si="941"/>
        <v>0</v>
      </c>
      <c r="AZ2861" s="304">
        <f t="shared" si="942"/>
        <v>0</v>
      </c>
      <c r="BA2861" s="304">
        <f t="shared" si="943"/>
        <v>0</v>
      </c>
      <c r="BB2861" s="304">
        <f t="shared" si="944"/>
        <v>0</v>
      </c>
      <c r="BC2861" s="304">
        <f t="shared" si="945"/>
        <v>0</v>
      </c>
      <c r="BD2861" s="304">
        <f t="shared" si="946"/>
        <v>0</v>
      </c>
      <c r="BE2861" s="304">
        <f>IFERROR(IF(VLOOKUP($C2861,Listen!$A$2:$F$45,6,0)="Ja",BB2861-MAX(BC2861:BD2861),BB2861-BC2861),0)</f>
        <v>0</v>
      </c>
    </row>
    <row r="2862" spans="1:57" x14ac:dyDescent="0.25">
      <c r="A2862" s="320" t="str">
        <f>IF(AND(D2862&lt;&gt;0,C2862&lt;&gt;0,E2862&lt;&gt;0),IF(B2862&lt;&gt;0,CONCATENATE(B2862,"-AGr",VLOOKUP(C2862,Listen!$A$2:$D$45,4,FALSE),"-",D2862,"-",E2862,),CONCATENATE("AGr",VLOOKUP(C2862,Listen!$A$2:$D$45,4,FALSE),"-",D2862,"-",E2862)),"keine vollständige ID")</f>
        <v>keine vollständige ID</v>
      </c>
      <c r="B2862" s="301"/>
      <c r="C2862" s="287"/>
      <c r="D2862" s="34"/>
      <c r="E2862" s="306"/>
      <c r="F2862" s="116"/>
      <c r="G2862" s="17"/>
      <c r="H2862" s="17"/>
      <c r="I2862" s="17"/>
      <c r="J2862" s="17"/>
      <c r="K2862" s="17"/>
      <c r="L2862" s="17"/>
      <c r="M2862" s="17"/>
      <c r="N2862" s="17"/>
      <c r="O2862" s="116"/>
      <c r="P2862" s="117">
        <f>IF(D2862&gt;A_Stammdaten!$B$12,0,SUM(G2862,H2862,J2862,L2862:M2862)-SUM(I2862,K2862,N2862:O2862))</f>
        <v>0</v>
      </c>
      <c r="Q2862" s="17"/>
      <c r="R2862" s="17"/>
      <c r="S2862" s="17"/>
      <c r="T2862" s="17"/>
      <c r="U2862" s="62">
        <f t="shared" si="926"/>
        <v>0</v>
      </c>
      <c r="V2862" s="34"/>
      <c r="W2862" s="34"/>
      <c r="X2862" s="34"/>
      <c r="Y2862" s="34"/>
      <c r="Z2862" s="34"/>
      <c r="AA2862" s="63" t="str">
        <f t="shared" si="927"/>
        <v>-</v>
      </c>
      <c r="AB2862" s="63" t="str">
        <f t="shared" si="928"/>
        <v>-</v>
      </c>
      <c r="AC2862" s="63">
        <f>IF(ISBLANK($C2862),0,VLOOKUP($C2862,Listen!$A$2:$C$45,2,FALSE))</f>
        <v>0</v>
      </c>
      <c r="AD2862" s="63">
        <f>IF(ISBLANK($C2862),0,VLOOKUP($C2862,Listen!$A$2:$C$45,3,FALSE))</f>
        <v>0</v>
      </c>
      <c r="AE2862" s="49">
        <f t="shared" si="929"/>
        <v>0</v>
      </c>
      <c r="AF2862" s="49">
        <f t="shared" si="929"/>
        <v>0</v>
      </c>
      <c r="AG2862" s="49">
        <f>IFERROR(IF(OR($V2862&lt;&gt;"Ja",VLOOKUP($C2862,Listen!$A$2:$F$45,5,0)="Nein",D2862&lt;IF(C2862="LNG Anbindungsanlagen gemäß separater Festlegung",2022,2023)),$AC2862,$AA2862),0)</f>
        <v>0</v>
      </c>
      <c r="AH2862" s="49">
        <f>IFERROR(IF(OR($V2862&lt;&gt;"Ja",VLOOKUP($C2862,Listen!$A$2:$F$45,5,0)="Nein",D2862&lt;IF(C2862="LNG Anbindungsanlagen gemäß separater Festlegung",2022,2023)),$AC2862,$AA2862),0)</f>
        <v>0</v>
      </c>
      <c r="AI2862" s="49">
        <f>IFERROR(IF(OR($W2862&lt;&gt;"Ja",VLOOKUP($C2862,Listen!$A$2:$F$45,6,0)="Nein"),$AC2862,$AB2862),0)</f>
        <v>0</v>
      </c>
      <c r="AJ2862" s="49">
        <f>IFERROR(IF(OR($W2862&lt;&gt;"Ja",VLOOKUP($C2862,Listen!$A$2:$F$45,6,0)="Nein"),$AC2862,$AB2862),0)</f>
        <v>0</v>
      </c>
      <c r="AK2862" s="49">
        <f>IFERROR(IF(OR($W2862&lt;&gt;"Ja",VLOOKUP($C2862,Listen!$A$2:$F$45,6,0)="Nein"),$AC2862,$AB2862),0)</f>
        <v>0</v>
      </c>
      <c r="AL2862" s="51">
        <f t="shared" si="930"/>
        <v>0</v>
      </c>
      <c r="AM2862" s="296">
        <f>IFERROR(IF(VLOOKUP($C2862,Listen!$A$2:$F$45,6,0)="Ja",MAX(BC2862:BD2862),D_SAV!$BC2862),0)</f>
        <v>0</v>
      </c>
      <c r="AN2862" s="51">
        <f t="shared" si="931"/>
        <v>0</v>
      </c>
      <c r="AP2862" s="304">
        <f t="shared" si="932"/>
        <v>0</v>
      </c>
      <c r="AQ2862" s="304">
        <f t="shared" si="933"/>
        <v>0</v>
      </c>
      <c r="AR2862" s="304">
        <f t="shared" si="934"/>
        <v>0</v>
      </c>
      <c r="AS2862" s="304">
        <f t="shared" si="935"/>
        <v>0</v>
      </c>
      <c r="AT2862" s="304">
        <f t="shared" si="936"/>
        <v>0</v>
      </c>
      <c r="AU2862" s="304">
        <f t="shared" si="937"/>
        <v>0</v>
      </c>
      <c r="AV2862" s="304">
        <f t="shared" si="938"/>
        <v>0</v>
      </c>
      <c r="AW2862" s="304">
        <f t="shared" si="939"/>
        <v>0</v>
      </c>
      <c r="AX2862" s="304">
        <f t="shared" si="940"/>
        <v>0</v>
      </c>
      <c r="AY2862" s="304">
        <f t="shared" si="941"/>
        <v>0</v>
      </c>
      <c r="AZ2862" s="304">
        <f t="shared" si="942"/>
        <v>0</v>
      </c>
      <c r="BA2862" s="304">
        <f t="shared" si="943"/>
        <v>0</v>
      </c>
      <c r="BB2862" s="304">
        <f t="shared" si="944"/>
        <v>0</v>
      </c>
      <c r="BC2862" s="304">
        <f t="shared" si="945"/>
        <v>0</v>
      </c>
      <c r="BD2862" s="304">
        <f t="shared" si="946"/>
        <v>0</v>
      </c>
      <c r="BE2862" s="304">
        <f>IFERROR(IF(VLOOKUP($C2862,Listen!$A$2:$F$45,6,0)="Ja",BB2862-MAX(BC2862:BD2862),BB2862-BC2862),0)</f>
        <v>0</v>
      </c>
    </row>
    <row r="2863" spans="1:57" x14ac:dyDescent="0.25">
      <c r="A2863" s="320" t="str">
        <f>IF(AND(D2863&lt;&gt;0,C2863&lt;&gt;0,E2863&lt;&gt;0),IF(B2863&lt;&gt;0,CONCATENATE(B2863,"-AGr",VLOOKUP(C2863,Listen!$A$2:$D$45,4,FALSE),"-",D2863,"-",E2863,),CONCATENATE("AGr",VLOOKUP(C2863,Listen!$A$2:$D$45,4,FALSE),"-",D2863,"-",E2863)),"keine vollständige ID")</f>
        <v>keine vollständige ID</v>
      </c>
      <c r="B2863" s="301"/>
      <c r="C2863" s="287"/>
      <c r="D2863" s="34"/>
      <c r="E2863" s="306"/>
      <c r="F2863" s="116"/>
      <c r="G2863" s="17"/>
      <c r="H2863" s="17"/>
      <c r="I2863" s="17"/>
      <c r="J2863" s="17"/>
      <c r="K2863" s="17"/>
      <c r="L2863" s="17"/>
      <c r="M2863" s="17"/>
      <c r="N2863" s="17"/>
      <c r="O2863" s="116"/>
      <c r="P2863" s="117">
        <f>IF(D2863&gt;A_Stammdaten!$B$12,0,SUM(G2863,H2863,J2863,L2863:M2863)-SUM(I2863,K2863,N2863:O2863))</f>
        <v>0</v>
      </c>
      <c r="Q2863" s="17"/>
      <c r="R2863" s="17"/>
      <c r="S2863" s="17"/>
      <c r="T2863" s="17"/>
      <c r="U2863" s="62">
        <f t="shared" si="926"/>
        <v>0</v>
      </c>
      <c r="V2863" s="34"/>
      <c r="W2863" s="34"/>
      <c r="X2863" s="34"/>
      <c r="Y2863" s="34"/>
      <c r="Z2863" s="34"/>
      <c r="AA2863" s="63" t="str">
        <f t="shared" si="927"/>
        <v>-</v>
      </c>
      <c r="AB2863" s="63" t="str">
        <f t="shared" si="928"/>
        <v>-</v>
      </c>
      <c r="AC2863" s="63">
        <f>IF(ISBLANK($C2863),0,VLOOKUP($C2863,Listen!$A$2:$C$45,2,FALSE))</f>
        <v>0</v>
      </c>
      <c r="AD2863" s="63">
        <f>IF(ISBLANK($C2863),0,VLOOKUP($C2863,Listen!$A$2:$C$45,3,FALSE))</f>
        <v>0</v>
      </c>
      <c r="AE2863" s="49">
        <f t="shared" si="929"/>
        <v>0</v>
      </c>
      <c r="AF2863" s="49">
        <f t="shared" si="929"/>
        <v>0</v>
      </c>
      <c r="AG2863" s="49">
        <f>IFERROR(IF(OR($V2863&lt;&gt;"Ja",VLOOKUP($C2863,Listen!$A$2:$F$45,5,0)="Nein",D2863&lt;IF(C2863="LNG Anbindungsanlagen gemäß separater Festlegung",2022,2023)),$AC2863,$AA2863),0)</f>
        <v>0</v>
      </c>
      <c r="AH2863" s="49">
        <f>IFERROR(IF(OR($V2863&lt;&gt;"Ja",VLOOKUP($C2863,Listen!$A$2:$F$45,5,0)="Nein",D2863&lt;IF(C2863="LNG Anbindungsanlagen gemäß separater Festlegung",2022,2023)),$AC2863,$AA2863),0)</f>
        <v>0</v>
      </c>
      <c r="AI2863" s="49">
        <f>IFERROR(IF(OR($W2863&lt;&gt;"Ja",VLOOKUP($C2863,Listen!$A$2:$F$45,6,0)="Nein"),$AC2863,$AB2863),0)</f>
        <v>0</v>
      </c>
      <c r="AJ2863" s="49">
        <f>IFERROR(IF(OR($W2863&lt;&gt;"Ja",VLOOKUP($C2863,Listen!$A$2:$F$45,6,0)="Nein"),$AC2863,$AB2863),0)</f>
        <v>0</v>
      </c>
      <c r="AK2863" s="49">
        <f>IFERROR(IF(OR($W2863&lt;&gt;"Ja",VLOOKUP($C2863,Listen!$A$2:$F$45,6,0)="Nein"),$AC2863,$AB2863),0)</f>
        <v>0</v>
      </c>
      <c r="AL2863" s="51">
        <f t="shared" si="930"/>
        <v>0</v>
      </c>
      <c r="AM2863" s="296">
        <f>IFERROR(IF(VLOOKUP($C2863,Listen!$A$2:$F$45,6,0)="Ja",MAX(BC2863:BD2863),D_SAV!$BC2863),0)</f>
        <v>0</v>
      </c>
      <c r="AN2863" s="51">
        <f t="shared" si="931"/>
        <v>0</v>
      </c>
      <c r="AP2863" s="304">
        <f t="shared" si="932"/>
        <v>0</v>
      </c>
      <c r="AQ2863" s="304">
        <f t="shared" si="933"/>
        <v>0</v>
      </c>
      <c r="AR2863" s="304">
        <f t="shared" si="934"/>
        <v>0</v>
      </c>
      <c r="AS2863" s="304">
        <f t="shared" si="935"/>
        <v>0</v>
      </c>
      <c r="AT2863" s="304">
        <f t="shared" si="936"/>
        <v>0</v>
      </c>
      <c r="AU2863" s="304">
        <f t="shared" si="937"/>
        <v>0</v>
      </c>
      <c r="AV2863" s="304">
        <f t="shared" si="938"/>
        <v>0</v>
      </c>
      <c r="AW2863" s="304">
        <f t="shared" si="939"/>
        <v>0</v>
      </c>
      <c r="AX2863" s="304">
        <f t="shared" si="940"/>
        <v>0</v>
      </c>
      <c r="AY2863" s="304">
        <f t="shared" si="941"/>
        <v>0</v>
      </c>
      <c r="AZ2863" s="304">
        <f t="shared" si="942"/>
        <v>0</v>
      </c>
      <c r="BA2863" s="304">
        <f t="shared" si="943"/>
        <v>0</v>
      </c>
      <c r="BB2863" s="304">
        <f t="shared" si="944"/>
        <v>0</v>
      </c>
      <c r="BC2863" s="304">
        <f t="shared" si="945"/>
        <v>0</v>
      </c>
      <c r="BD2863" s="304">
        <f t="shared" si="946"/>
        <v>0</v>
      </c>
      <c r="BE2863" s="304">
        <f>IFERROR(IF(VLOOKUP($C2863,Listen!$A$2:$F$45,6,0)="Ja",BB2863-MAX(BC2863:BD2863),BB2863-BC2863),0)</f>
        <v>0</v>
      </c>
    </row>
    <row r="2864" spans="1:57" x14ac:dyDescent="0.25">
      <c r="A2864" s="320" t="str">
        <f>IF(AND(D2864&lt;&gt;0,C2864&lt;&gt;0,E2864&lt;&gt;0),IF(B2864&lt;&gt;0,CONCATENATE(B2864,"-AGr",VLOOKUP(C2864,Listen!$A$2:$D$45,4,FALSE),"-",D2864,"-",E2864,),CONCATENATE("AGr",VLOOKUP(C2864,Listen!$A$2:$D$45,4,FALSE),"-",D2864,"-",E2864)),"keine vollständige ID")</f>
        <v>keine vollständige ID</v>
      </c>
      <c r="B2864" s="301"/>
      <c r="C2864" s="287"/>
      <c r="D2864" s="34"/>
      <c r="E2864" s="306"/>
      <c r="F2864" s="116"/>
      <c r="G2864" s="17"/>
      <c r="H2864" s="17"/>
      <c r="I2864" s="17"/>
      <c r="J2864" s="17"/>
      <c r="K2864" s="17"/>
      <c r="L2864" s="17"/>
      <c r="M2864" s="17"/>
      <c r="N2864" s="17"/>
      <c r="O2864" s="116"/>
      <c r="P2864" s="117">
        <f>IF(D2864&gt;A_Stammdaten!$B$12,0,SUM(G2864,H2864,J2864,L2864:M2864)-SUM(I2864,K2864,N2864:O2864))</f>
        <v>0</v>
      </c>
      <c r="Q2864" s="17"/>
      <c r="R2864" s="17"/>
      <c r="S2864" s="17"/>
      <c r="T2864" s="17"/>
      <c r="U2864" s="62">
        <f t="shared" si="926"/>
        <v>0</v>
      </c>
      <c r="V2864" s="34"/>
      <c r="W2864" s="34"/>
      <c r="X2864" s="34"/>
      <c r="Y2864" s="34"/>
      <c r="Z2864" s="34"/>
      <c r="AA2864" s="63" t="str">
        <f t="shared" si="927"/>
        <v>-</v>
      </c>
      <c r="AB2864" s="63" t="str">
        <f t="shared" si="928"/>
        <v>-</v>
      </c>
      <c r="AC2864" s="63">
        <f>IF(ISBLANK($C2864),0,VLOOKUP($C2864,Listen!$A$2:$C$45,2,FALSE))</f>
        <v>0</v>
      </c>
      <c r="AD2864" s="63">
        <f>IF(ISBLANK($C2864),0,VLOOKUP($C2864,Listen!$A$2:$C$45,3,FALSE))</f>
        <v>0</v>
      </c>
      <c r="AE2864" s="49">
        <f t="shared" si="929"/>
        <v>0</v>
      </c>
      <c r="AF2864" s="49">
        <f t="shared" si="929"/>
        <v>0</v>
      </c>
      <c r="AG2864" s="49">
        <f>IFERROR(IF(OR($V2864&lt;&gt;"Ja",VLOOKUP($C2864,Listen!$A$2:$F$45,5,0)="Nein",D2864&lt;IF(C2864="LNG Anbindungsanlagen gemäß separater Festlegung",2022,2023)),$AC2864,$AA2864),0)</f>
        <v>0</v>
      </c>
      <c r="AH2864" s="49">
        <f>IFERROR(IF(OR($V2864&lt;&gt;"Ja",VLOOKUP($C2864,Listen!$A$2:$F$45,5,0)="Nein",D2864&lt;IF(C2864="LNG Anbindungsanlagen gemäß separater Festlegung",2022,2023)),$AC2864,$AA2864),0)</f>
        <v>0</v>
      </c>
      <c r="AI2864" s="49">
        <f>IFERROR(IF(OR($W2864&lt;&gt;"Ja",VLOOKUP($C2864,Listen!$A$2:$F$45,6,0)="Nein"),$AC2864,$AB2864),0)</f>
        <v>0</v>
      </c>
      <c r="AJ2864" s="49">
        <f>IFERROR(IF(OR($W2864&lt;&gt;"Ja",VLOOKUP($C2864,Listen!$A$2:$F$45,6,0)="Nein"),$AC2864,$AB2864),0)</f>
        <v>0</v>
      </c>
      <c r="AK2864" s="49">
        <f>IFERROR(IF(OR($W2864&lt;&gt;"Ja",VLOOKUP($C2864,Listen!$A$2:$F$45,6,0)="Nein"),$AC2864,$AB2864),0)</f>
        <v>0</v>
      </c>
      <c r="AL2864" s="51">
        <f t="shared" si="930"/>
        <v>0</v>
      </c>
      <c r="AM2864" s="296">
        <f>IFERROR(IF(VLOOKUP($C2864,Listen!$A$2:$F$45,6,0)="Ja",MAX(BC2864:BD2864),D_SAV!$BC2864),0)</f>
        <v>0</v>
      </c>
      <c r="AN2864" s="51">
        <f t="shared" si="931"/>
        <v>0</v>
      </c>
      <c r="AP2864" s="304">
        <f t="shared" si="932"/>
        <v>0</v>
      </c>
      <c r="AQ2864" s="304">
        <f t="shared" si="933"/>
        <v>0</v>
      </c>
      <c r="AR2864" s="304">
        <f t="shared" si="934"/>
        <v>0</v>
      </c>
      <c r="AS2864" s="304">
        <f t="shared" si="935"/>
        <v>0</v>
      </c>
      <c r="AT2864" s="304">
        <f t="shared" si="936"/>
        <v>0</v>
      </c>
      <c r="AU2864" s="304">
        <f t="shared" si="937"/>
        <v>0</v>
      </c>
      <c r="AV2864" s="304">
        <f t="shared" si="938"/>
        <v>0</v>
      </c>
      <c r="AW2864" s="304">
        <f t="shared" si="939"/>
        <v>0</v>
      </c>
      <c r="AX2864" s="304">
        <f t="shared" si="940"/>
        <v>0</v>
      </c>
      <c r="AY2864" s="304">
        <f t="shared" si="941"/>
        <v>0</v>
      </c>
      <c r="AZ2864" s="304">
        <f t="shared" si="942"/>
        <v>0</v>
      </c>
      <c r="BA2864" s="304">
        <f t="shared" si="943"/>
        <v>0</v>
      </c>
      <c r="BB2864" s="304">
        <f t="shared" si="944"/>
        <v>0</v>
      </c>
      <c r="BC2864" s="304">
        <f t="shared" si="945"/>
        <v>0</v>
      </c>
      <c r="BD2864" s="304">
        <f t="shared" si="946"/>
        <v>0</v>
      </c>
      <c r="BE2864" s="304">
        <f>IFERROR(IF(VLOOKUP($C2864,Listen!$A$2:$F$45,6,0)="Ja",BB2864-MAX(BC2864:BD2864),BB2864-BC2864),0)</f>
        <v>0</v>
      </c>
    </row>
    <row r="2865" spans="1:57" x14ac:dyDescent="0.25">
      <c r="A2865" s="320" t="str">
        <f>IF(AND(D2865&lt;&gt;0,C2865&lt;&gt;0,E2865&lt;&gt;0),IF(B2865&lt;&gt;0,CONCATENATE(B2865,"-AGr",VLOOKUP(C2865,Listen!$A$2:$D$45,4,FALSE),"-",D2865,"-",E2865,),CONCATENATE("AGr",VLOOKUP(C2865,Listen!$A$2:$D$45,4,FALSE),"-",D2865,"-",E2865)),"keine vollständige ID")</f>
        <v>keine vollständige ID</v>
      </c>
      <c r="B2865" s="301"/>
      <c r="C2865" s="287"/>
      <c r="D2865" s="34"/>
      <c r="E2865" s="306"/>
      <c r="F2865" s="116"/>
      <c r="G2865" s="17"/>
      <c r="H2865" s="17"/>
      <c r="I2865" s="17"/>
      <c r="J2865" s="17"/>
      <c r="K2865" s="17"/>
      <c r="L2865" s="17"/>
      <c r="M2865" s="17"/>
      <c r="N2865" s="17"/>
      <c r="O2865" s="116"/>
      <c r="P2865" s="117">
        <f>IF(D2865&gt;A_Stammdaten!$B$12,0,SUM(G2865,H2865,J2865,L2865:M2865)-SUM(I2865,K2865,N2865:O2865))</f>
        <v>0</v>
      </c>
      <c r="Q2865" s="17"/>
      <c r="R2865" s="17"/>
      <c r="S2865" s="17"/>
      <c r="T2865" s="17"/>
      <c r="U2865" s="62">
        <f t="shared" si="926"/>
        <v>0</v>
      </c>
      <c r="V2865" s="34"/>
      <c r="W2865" s="34"/>
      <c r="X2865" s="34"/>
      <c r="Y2865" s="34"/>
      <c r="Z2865" s="34"/>
      <c r="AA2865" s="63" t="str">
        <f t="shared" si="927"/>
        <v>-</v>
      </c>
      <c r="AB2865" s="63" t="str">
        <f t="shared" si="928"/>
        <v>-</v>
      </c>
      <c r="AC2865" s="63">
        <f>IF(ISBLANK($C2865),0,VLOOKUP($C2865,Listen!$A$2:$C$45,2,FALSE))</f>
        <v>0</v>
      </c>
      <c r="AD2865" s="63">
        <f>IF(ISBLANK($C2865),0,VLOOKUP($C2865,Listen!$A$2:$C$45,3,FALSE))</f>
        <v>0</v>
      </c>
      <c r="AE2865" s="49">
        <f t="shared" si="929"/>
        <v>0</v>
      </c>
      <c r="AF2865" s="49">
        <f t="shared" si="929"/>
        <v>0</v>
      </c>
      <c r="AG2865" s="49">
        <f>IFERROR(IF(OR($V2865&lt;&gt;"Ja",VLOOKUP($C2865,Listen!$A$2:$F$45,5,0)="Nein",D2865&lt;IF(C2865="LNG Anbindungsanlagen gemäß separater Festlegung",2022,2023)),$AC2865,$AA2865),0)</f>
        <v>0</v>
      </c>
      <c r="AH2865" s="49">
        <f>IFERROR(IF(OR($V2865&lt;&gt;"Ja",VLOOKUP($C2865,Listen!$A$2:$F$45,5,0)="Nein",D2865&lt;IF(C2865="LNG Anbindungsanlagen gemäß separater Festlegung",2022,2023)),$AC2865,$AA2865),0)</f>
        <v>0</v>
      </c>
      <c r="AI2865" s="49">
        <f>IFERROR(IF(OR($W2865&lt;&gt;"Ja",VLOOKUP($C2865,Listen!$A$2:$F$45,6,0)="Nein"),$AC2865,$AB2865),0)</f>
        <v>0</v>
      </c>
      <c r="AJ2865" s="49">
        <f>IFERROR(IF(OR($W2865&lt;&gt;"Ja",VLOOKUP($C2865,Listen!$A$2:$F$45,6,0)="Nein"),$AC2865,$AB2865),0)</f>
        <v>0</v>
      </c>
      <c r="AK2865" s="49">
        <f>IFERROR(IF(OR($W2865&lt;&gt;"Ja",VLOOKUP($C2865,Listen!$A$2:$F$45,6,0)="Nein"),$AC2865,$AB2865),0)</f>
        <v>0</v>
      </c>
      <c r="AL2865" s="51">
        <f t="shared" si="930"/>
        <v>0</v>
      </c>
      <c r="AM2865" s="296">
        <f>IFERROR(IF(VLOOKUP($C2865,Listen!$A$2:$F$45,6,0)="Ja",MAX(BC2865:BD2865),D_SAV!$BC2865),0)</f>
        <v>0</v>
      </c>
      <c r="AN2865" s="51">
        <f t="shared" si="931"/>
        <v>0</v>
      </c>
      <c r="AP2865" s="304">
        <f t="shared" si="932"/>
        <v>0</v>
      </c>
      <c r="AQ2865" s="304">
        <f t="shared" si="933"/>
        <v>0</v>
      </c>
      <c r="AR2865" s="304">
        <f t="shared" si="934"/>
        <v>0</v>
      </c>
      <c r="AS2865" s="304">
        <f t="shared" si="935"/>
        <v>0</v>
      </c>
      <c r="AT2865" s="304">
        <f t="shared" si="936"/>
        <v>0</v>
      </c>
      <c r="AU2865" s="304">
        <f t="shared" si="937"/>
        <v>0</v>
      </c>
      <c r="AV2865" s="304">
        <f t="shared" si="938"/>
        <v>0</v>
      </c>
      <c r="AW2865" s="304">
        <f t="shared" si="939"/>
        <v>0</v>
      </c>
      <c r="AX2865" s="304">
        <f t="shared" si="940"/>
        <v>0</v>
      </c>
      <c r="AY2865" s="304">
        <f t="shared" si="941"/>
        <v>0</v>
      </c>
      <c r="AZ2865" s="304">
        <f t="shared" si="942"/>
        <v>0</v>
      </c>
      <c r="BA2865" s="304">
        <f t="shared" si="943"/>
        <v>0</v>
      </c>
      <c r="BB2865" s="304">
        <f t="shared" si="944"/>
        <v>0</v>
      </c>
      <c r="BC2865" s="304">
        <f t="shared" si="945"/>
        <v>0</v>
      </c>
      <c r="BD2865" s="304">
        <f t="shared" si="946"/>
        <v>0</v>
      </c>
      <c r="BE2865" s="304">
        <f>IFERROR(IF(VLOOKUP($C2865,Listen!$A$2:$F$45,6,0)="Ja",BB2865-MAX(BC2865:BD2865),BB2865-BC2865),0)</f>
        <v>0</v>
      </c>
    </row>
    <row r="2866" spans="1:57" x14ac:dyDescent="0.25">
      <c r="A2866" s="320" t="str">
        <f>IF(AND(D2866&lt;&gt;0,C2866&lt;&gt;0,E2866&lt;&gt;0),IF(B2866&lt;&gt;0,CONCATENATE(B2866,"-AGr",VLOOKUP(C2866,Listen!$A$2:$D$45,4,FALSE),"-",D2866,"-",E2866,),CONCATENATE("AGr",VLOOKUP(C2866,Listen!$A$2:$D$45,4,FALSE),"-",D2866,"-",E2866)),"keine vollständige ID")</f>
        <v>keine vollständige ID</v>
      </c>
      <c r="B2866" s="301"/>
      <c r="C2866" s="287"/>
      <c r="D2866" s="34"/>
      <c r="E2866" s="306"/>
      <c r="F2866" s="116"/>
      <c r="G2866" s="17"/>
      <c r="H2866" s="17"/>
      <c r="I2866" s="17"/>
      <c r="J2866" s="17"/>
      <c r="K2866" s="17"/>
      <c r="L2866" s="17"/>
      <c r="M2866" s="17"/>
      <c r="N2866" s="17"/>
      <c r="O2866" s="116"/>
      <c r="P2866" s="117">
        <f>IF(D2866&gt;A_Stammdaten!$B$12,0,SUM(G2866,H2866,J2866,L2866:M2866)-SUM(I2866,K2866,N2866:O2866))</f>
        <v>0</v>
      </c>
      <c r="Q2866" s="17"/>
      <c r="R2866" s="17"/>
      <c r="S2866" s="17"/>
      <c r="T2866" s="17"/>
      <c r="U2866" s="62">
        <f t="shared" si="926"/>
        <v>0</v>
      </c>
      <c r="V2866" s="34"/>
      <c r="W2866" s="34"/>
      <c r="X2866" s="34"/>
      <c r="Y2866" s="34"/>
      <c r="Z2866" s="34"/>
      <c r="AA2866" s="63" t="str">
        <f t="shared" si="927"/>
        <v>-</v>
      </c>
      <c r="AB2866" s="63" t="str">
        <f t="shared" si="928"/>
        <v>-</v>
      </c>
      <c r="AC2866" s="63">
        <f>IF(ISBLANK($C2866),0,VLOOKUP($C2866,Listen!$A$2:$C$45,2,FALSE))</f>
        <v>0</v>
      </c>
      <c r="AD2866" s="63">
        <f>IF(ISBLANK($C2866),0,VLOOKUP($C2866,Listen!$A$2:$C$45,3,FALSE))</f>
        <v>0</v>
      </c>
      <c r="AE2866" s="49">
        <f t="shared" si="929"/>
        <v>0</v>
      </c>
      <c r="AF2866" s="49">
        <f t="shared" si="929"/>
        <v>0</v>
      </c>
      <c r="AG2866" s="49">
        <f>IFERROR(IF(OR($V2866&lt;&gt;"Ja",VLOOKUP($C2866,Listen!$A$2:$F$45,5,0)="Nein",D2866&lt;IF(C2866="LNG Anbindungsanlagen gemäß separater Festlegung",2022,2023)),$AC2866,$AA2866),0)</f>
        <v>0</v>
      </c>
      <c r="AH2866" s="49">
        <f>IFERROR(IF(OR($V2866&lt;&gt;"Ja",VLOOKUP($C2866,Listen!$A$2:$F$45,5,0)="Nein",D2866&lt;IF(C2866="LNG Anbindungsanlagen gemäß separater Festlegung",2022,2023)),$AC2866,$AA2866),0)</f>
        <v>0</v>
      </c>
      <c r="AI2866" s="49">
        <f>IFERROR(IF(OR($W2866&lt;&gt;"Ja",VLOOKUP($C2866,Listen!$A$2:$F$45,6,0)="Nein"),$AC2866,$AB2866),0)</f>
        <v>0</v>
      </c>
      <c r="AJ2866" s="49">
        <f>IFERROR(IF(OR($W2866&lt;&gt;"Ja",VLOOKUP($C2866,Listen!$A$2:$F$45,6,0)="Nein"),$AC2866,$AB2866),0)</f>
        <v>0</v>
      </c>
      <c r="AK2866" s="49">
        <f>IFERROR(IF(OR($W2866&lt;&gt;"Ja",VLOOKUP($C2866,Listen!$A$2:$F$45,6,0)="Nein"),$AC2866,$AB2866),0)</f>
        <v>0</v>
      </c>
      <c r="AL2866" s="51">
        <f t="shared" si="930"/>
        <v>0</v>
      </c>
      <c r="AM2866" s="296">
        <f>IFERROR(IF(VLOOKUP($C2866,Listen!$A$2:$F$45,6,0)="Ja",MAX(BC2866:BD2866),D_SAV!$BC2866),0)</f>
        <v>0</v>
      </c>
      <c r="AN2866" s="51">
        <f t="shared" si="931"/>
        <v>0</v>
      </c>
      <c r="AP2866" s="304">
        <f t="shared" si="932"/>
        <v>0</v>
      </c>
      <c r="AQ2866" s="304">
        <f t="shared" si="933"/>
        <v>0</v>
      </c>
      <c r="AR2866" s="304">
        <f t="shared" si="934"/>
        <v>0</v>
      </c>
      <c r="AS2866" s="304">
        <f t="shared" si="935"/>
        <v>0</v>
      </c>
      <c r="AT2866" s="304">
        <f t="shared" si="936"/>
        <v>0</v>
      </c>
      <c r="AU2866" s="304">
        <f t="shared" si="937"/>
        <v>0</v>
      </c>
      <c r="AV2866" s="304">
        <f t="shared" si="938"/>
        <v>0</v>
      </c>
      <c r="AW2866" s="304">
        <f t="shared" si="939"/>
        <v>0</v>
      </c>
      <c r="AX2866" s="304">
        <f t="shared" si="940"/>
        <v>0</v>
      </c>
      <c r="AY2866" s="304">
        <f t="shared" si="941"/>
        <v>0</v>
      </c>
      <c r="AZ2866" s="304">
        <f t="shared" si="942"/>
        <v>0</v>
      </c>
      <c r="BA2866" s="304">
        <f t="shared" si="943"/>
        <v>0</v>
      </c>
      <c r="BB2866" s="304">
        <f t="shared" si="944"/>
        <v>0</v>
      </c>
      <c r="BC2866" s="304">
        <f t="shared" si="945"/>
        <v>0</v>
      </c>
      <c r="BD2866" s="304">
        <f t="shared" si="946"/>
        <v>0</v>
      </c>
      <c r="BE2866" s="304">
        <f>IFERROR(IF(VLOOKUP($C2866,Listen!$A$2:$F$45,6,0)="Ja",BB2866-MAX(BC2866:BD2866),BB2866-BC2866),0)</f>
        <v>0</v>
      </c>
    </row>
    <row r="2867" spans="1:57" x14ac:dyDescent="0.25">
      <c r="A2867" s="320" t="str">
        <f>IF(AND(D2867&lt;&gt;0,C2867&lt;&gt;0,E2867&lt;&gt;0),IF(B2867&lt;&gt;0,CONCATENATE(B2867,"-AGr",VLOOKUP(C2867,Listen!$A$2:$D$45,4,FALSE),"-",D2867,"-",E2867,),CONCATENATE("AGr",VLOOKUP(C2867,Listen!$A$2:$D$45,4,FALSE),"-",D2867,"-",E2867)),"keine vollständige ID")</f>
        <v>keine vollständige ID</v>
      </c>
      <c r="B2867" s="301"/>
      <c r="C2867" s="287"/>
      <c r="D2867" s="34"/>
      <c r="E2867" s="306"/>
      <c r="F2867" s="116"/>
      <c r="G2867" s="17"/>
      <c r="H2867" s="17"/>
      <c r="I2867" s="17"/>
      <c r="J2867" s="17"/>
      <c r="K2867" s="17"/>
      <c r="L2867" s="17"/>
      <c r="M2867" s="17"/>
      <c r="N2867" s="17"/>
      <c r="O2867" s="116"/>
      <c r="P2867" s="117">
        <f>IF(D2867&gt;A_Stammdaten!$B$12,0,SUM(G2867,H2867,J2867,L2867:M2867)-SUM(I2867,K2867,N2867:O2867))</f>
        <v>0</v>
      </c>
      <c r="Q2867" s="17"/>
      <c r="R2867" s="17"/>
      <c r="S2867" s="17"/>
      <c r="T2867" s="17"/>
      <c r="U2867" s="62">
        <f t="shared" si="926"/>
        <v>0</v>
      </c>
      <c r="V2867" s="34"/>
      <c r="W2867" s="34"/>
      <c r="X2867" s="34"/>
      <c r="Y2867" s="34"/>
      <c r="Z2867" s="34"/>
      <c r="AA2867" s="63" t="str">
        <f t="shared" si="927"/>
        <v>-</v>
      </c>
      <c r="AB2867" s="63" t="str">
        <f t="shared" si="928"/>
        <v>-</v>
      </c>
      <c r="AC2867" s="63">
        <f>IF(ISBLANK($C2867),0,VLOOKUP($C2867,Listen!$A$2:$C$45,2,FALSE))</f>
        <v>0</v>
      </c>
      <c r="AD2867" s="63">
        <f>IF(ISBLANK($C2867),0,VLOOKUP($C2867,Listen!$A$2:$C$45,3,FALSE))</f>
        <v>0</v>
      </c>
      <c r="AE2867" s="49">
        <f t="shared" si="929"/>
        <v>0</v>
      </c>
      <c r="AF2867" s="49">
        <f t="shared" si="929"/>
        <v>0</v>
      </c>
      <c r="AG2867" s="49">
        <f>IFERROR(IF(OR($V2867&lt;&gt;"Ja",VLOOKUP($C2867,Listen!$A$2:$F$45,5,0)="Nein",D2867&lt;IF(C2867="LNG Anbindungsanlagen gemäß separater Festlegung",2022,2023)),$AC2867,$AA2867),0)</f>
        <v>0</v>
      </c>
      <c r="AH2867" s="49">
        <f>IFERROR(IF(OR($V2867&lt;&gt;"Ja",VLOOKUP($C2867,Listen!$A$2:$F$45,5,0)="Nein",D2867&lt;IF(C2867="LNG Anbindungsanlagen gemäß separater Festlegung",2022,2023)),$AC2867,$AA2867),0)</f>
        <v>0</v>
      </c>
      <c r="AI2867" s="49">
        <f>IFERROR(IF(OR($W2867&lt;&gt;"Ja",VLOOKUP($C2867,Listen!$A$2:$F$45,6,0)="Nein"),$AC2867,$AB2867),0)</f>
        <v>0</v>
      </c>
      <c r="AJ2867" s="49">
        <f>IFERROR(IF(OR($W2867&lt;&gt;"Ja",VLOOKUP($C2867,Listen!$A$2:$F$45,6,0)="Nein"),$AC2867,$AB2867),0)</f>
        <v>0</v>
      </c>
      <c r="AK2867" s="49">
        <f>IFERROR(IF(OR($W2867&lt;&gt;"Ja",VLOOKUP($C2867,Listen!$A$2:$F$45,6,0)="Nein"),$AC2867,$AB2867),0)</f>
        <v>0</v>
      </c>
      <c r="AL2867" s="51">
        <f t="shared" si="930"/>
        <v>0</v>
      </c>
      <c r="AM2867" s="296">
        <f>IFERROR(IF(VLOOKUP($C2867,Listen!$A$2:$F$45,6,0)="Ja",MAX(BC2867:BD2867),D_SAV!$BC2867),0)</f>
        <v>0</v>
      </c>
      <c r="AN2867" s="51">
        <f t="shared" si="931"/>
        <v>0</v>
      </c>
      <c r="AP2867" s="304">
        <f t="shared" si="932"/>
        <v>0</v>
      </c>
      <c r="AQ2867" s="304">
        <f t="shared" si="933"/>
        <v>0</v>
      </c>
      <c r="AR2867" s="304">
        <f t="shared" si="934"/>
        <v>0</v>
      </c>
      <c r="AS2867" s="304">
        <f t="shared" si="935"/>
        <v>0</v>
      </c>
      <c r="AT2867" s="304">
        <f t="shared" si="936"/>
        <v>0</v>
      </c>
      <c r="AU2867" s="304">
        <f t="shared" si="937"/>
        <v>0</v>
      </c>
      <c r="AV2867" s="304">
        <f t="shared" si="938"/>
        <v>0</v>
      </c>
      <c r="AW2867" s="304">
        <f t="shared" si="939"/>
        <v>0</v>
      </c>
      <c r="AX2867" s="304">
        <f t="shared" si="940"/>
        <v>0</v>
      </c>
      <c r="AY2867" s="304">
        <f t="shared" si="941"/>
        <v>0</v>
      </c>
      <c r="AZ2867" s="304">
        <f t="shared" si="942"/>
        <v>0</v>
      </c>
      <c r="BA2867" s="304">
        <f t="shared" si="943"/>
        <v>0</v>
      </c>
      <c r="BB2867" s="304">
        <f t="shared" si="944"/>
        <v>0</v>
      </c>
      <c r="BC2867" s="304">
        <f t="shared" si="945"/>
        <v>0</v>
      </c>
      <c r="BD2867" s="304">
        <f t="shared" si="946"/>
        <v>0</v>
      </c>
      <c r="BE2867" s="304">
        <f>IFERROR(IF(VLOOKUP($C2867,Listen!$A$2:$F$45,6,0)="Ja",BB2867-MAX(BC2867:BD2867),BB2867-BC2867),0)</f>
        <v>0</v>
      </c>
    </row>
    <row r="2868" spans="1:57" x14ac:dyDescent="0.25">
      <c r="A2868" s="320" t="str">
        <f>IF(AND(D2868&lt;&gt;0,C2868&lt;&gt;0,E2868&lt;&gt;0),IF(B2868&lt;&gt;0,CONCATENATE(B2868,"-AGr",VLOOKUP(C2868,Listen!$A$2:$D$45,4,FALSE),"-",D2868,"-",E2868,),CONCATENATE("AGr",VLOOKUP(C2868,Listen!$A$2:$D$45,4,FALSE),"-",D2868,"-",E2868)),"keine vollständige ID")</f>
        <v>keine vollständige ID</v>
      </c>
      <c r="B2868" s="301"/>
      <c r="C2868" s="287"/>
      <c r="D2868" s="34"/>
      <c r="E2868" s="306"/>
      <c r="F2868" s="116"/>
      <c r="G2868" s="17"/>
      <c r="H2868" s="17"/>
      <c r="I2868" s="17"/>
      <c r="J2868" s="17"/>
      <c r="K2868" s="17"/>
      <c r="L2868" s="17"/>
      <c r="M2868" s="17"/>
      <c r="N2868" s="17"/>
      <c r="O2868" s="116"/>
      <c r="P2868" s="117">
        <f>IF(D2868&gt;A_Stammdaten!$B$12,0,SUM(G2868,H2868,J2868,L2868:M2868)-SUM(I2868,K2868,N2868:O2868))</f>
        <v>0</v>
      </c>
      <c r="Q2868" s="17"/>
      <c r="R2868" s="17"/>
      <c r="S2868" s="17"/>
      <c r="T2868" s="17"/>
      <c r="U2868" s="62">
        <f t="shared" si="926"/>
        <v>0</v>
      </c>
      <c r="V2868" s="34"/>
      <c r="W2868" s="34"/>
      <c r="X2868" s="34"/>
      <c r="Y2868" s="34"/>
      <c r="Z2868" s="34"/>
      <c r="AA2868" s="63" t="str">
        <f t="shared" si="927"/>
        <v>-</v>
      </c>
      <c r="AB2868" s="63" t="str">
        <f t="shared" si="928"/>
        <v>-</v>
      </c>
      <c r="AC2868" s="63">
        <f>IF(ISBLANK($C2868),0,VLOOKUP($C2868,Listen!$A$2:$C$45,2,FALSE))</f>
        <v>0</v>
      </c>
      <c r="AD2868" s="63">
        <f>IF(ISBLANK($C2868),0,VLOOKUP($C2868,Listen!$A$2:$C$45,3,FALSE))</f>
        <v>0</v>
      </c>
      <c r="AE2868" s="49">
        <f t="shared" si="929"/>
        <v>0</v>
      </c>
      <c r="AF2868" s="49">
        <f t="shared" si="929"/>
        <v>0</v>
      </c>
      <c r="AG2868" s="49">
        <f>IFERROR(IF(OR($V2868&lt;&gt;"Ja",VLOOKUP($C2868,Listen!$A$2:$F$45,5,0)="Nein",D2868&lt;IF(C2868="LNG Anbindungsanlagen gemäß separater Festlegung",2022,2023)),$AC2868,$AA2868),0)</f>
        <v>0</v>
      </c>
      <c r="AH2868" s="49">
        <f>IFERROR(IF(OR($V2868&lt;&gt;"Ja",VLOOKUP($C2868,Listen!$A$2:$F$45,5,0)="Nein",D2868&lt;IF(C2868="LNG Anbindungsanlagen gemäß separater Festlegung",2022,2023)),$AC2868,$AA2868),0)</f>
        <v>0</v>
      </c>
      <c r="AI2868" s="49">
        <f>IFERROR(IF(OR($W2868&lt;&gt;"Ja",VLOOKUP($C2868,Listen!$A$2:$F$45,6,0)="Nein"),$AC2868,$AB2868),0)</f>
        <v>0</v>
      </c>
      <c r="AJ2868" s="49">
        <f>IFERROR(IF(OR($W2868&lt;&gt;"Ja",VLOOKUP($C2868,Listen!$A$2:$F$45,6,0)="Nein"),$AC2868,$AB2868),0)</f>
        <v>0</v>
      </c>
      <c r="AK2868" s="49">
        <f>IFERROR(IF(OR($W2868&lt;&gt;"Ja",VLOOKUP($C2868,Listen!$A$2:$F$45,6,0)="Nein"),$AC2868,$AB2868),0)</f>
        <v>0</v>
      </c>
      <c r="AL2868" s="51">
        <f t="shared" si="930"/>
        <v>0</v>
      </c>
      <c r="AM2868" s="296">
        <f>IFERROR(IF(VLOOKUP($C2868,Listen!$A$2:$F$45,6,0)="Ja",MAX(BC2868:BD2868),D_SAV!$BC2868),0)</f>
        <v>0</v>
      </c>
      <c r="AN2868" s="51">
        <f t="shared" si="931"/>
        <v>0</v>
      </c>
      <c r="AP2868" s="304">
        <f t="shared" si="932"/>
        <v>0</v>
      </c>
      <c r="AQ2868" s="304">
        <f t="shared" si="933"/>
        <v>0</v>
      </c>
      <c r="AR2868" s="304">
        <f t="shared" si="934"/>
        <v>0</v>
      </c>
      <c r="AS2868" s="304">
        <f t="shared" si="935"/>
        <v>0</v>
      </c>
      <c r="AT2868" s="304">
        <f t="shared" si="936"/>
        <v>0</v>
      </c>
      <c r="AU2868" s="304">
        <f t="shared" si="937"/>
        <v>0</v>
      </c>
      <c r="AV2868" s="304">
        <f t="shared" si="938"/>
        <v>0</v>
      </c>
      <c r="AW2868" s="304">
        <f t="shared" si="939"/>
        <v>0</v>
      </c>
      <c r="AX2868" s="304">
        <f t="shared" si="940"/>
        <v>0</v>
      </c>
      <c r="AY2868" s="304">
        <f t="shared" si="941"/>
        <v>0</v>
      </c>
      <c r="AZ2868" s="304">
        <f t="shared" si="942"/>
        <v>0</v>
      </c>
      <c r="BA2868" s="304">
        <f t="shared" si="943"/>
        <v>0</v>
      </c>
      <c r="BB2868" s="304">
        <f t="shared" si="944"/>
        <v>0</v>
      </c>
      <c r="BC2868" s="304">
        <f t="shared" si="945"/>
        <v>0</v>
      </c>
      <c r="BD2868" s="304">
        <f t="shared" si="946"/>
        <v>0</v>
      </c>
      <c r="BE2868" s="304">
        <f>IFERROR(IF(VLOOKUP($C2868,Listen!$A$2:$F$45,6,0)="Ja",BB2868-MAX(BC2868:BD2868),BB2868-BC2868),0)</f>
        <v>0</v>
      </c>
    </row>
    <row r="2869" spans="1:57" x14ac:dyDescent="0.25">
      <c r="A2869" s="320" t="str">
        <f>IF(AND(D2869&lt;&gt;0,C2869&lt;&gt;0,E2869&lt;&gt;0),IF(B2869&lt;&gt;0,CONCATENATE(B2869,"-AGr",VLOOKUP(C2869,Listen!$A$2:$D$45,4,FALSE),"-",D2869,"-",E2869,),CONCATENATE("AGr",VLOOKUP(C2869,Listen!$A$2:$D$45,4,FALSE),"-",D2869,"-",E2869)),"keine vollständige ID")</f>
        <v>keine vollständige ID</v>
      </c>
      <c r="B2869" s="301"/>
      <c r="C2869" s="287"/>
      <c r="D2869" s="34"/>
      <c r="E2869" s="306"/>
      <c r="F2869" s="116"/>
      <c r="G2869" s="17"/>
      <c r="H2869" s="17"/>
      <c r="I2869" s="17"/>
      <c r="J2869" s="17"/>
      <c r="K2869" s="17"/>
      <c r="L2869" s="17"/>
      <c r="M2869" s="17"/>
      <c r="N2869" s="17"/>
      <c r="O2869" s="116"/>
      <c r="P2869" s="117">
        <f>IF(D2869&gt;A_Stammdaten!$B$12,0,SUM(G2869,H2869,J2869,L2869:M2869)-SUM(I2869,K2869,N2869:O2869))</f>
        <v>0</v>
      </c>
      <c r="Q2869" s="17"/>
      <c r="R2869" s="17"/>
      <c r="S2869" s="17"/>
      <c r="T2869" s="17"/>
      <c r="U2869" s="62">
        <f t="shared" si="926"/>
        <v>0</v>
      </c>
      <c r="V2869" s="34"/>
      <c r="W2869" s="34"/>
      <c r="X2869" s="34"/>
      <c r="Y2869" s="34"/>
      <c r="Z2869" s="34"/>
      <c r="AA2869" s="63" t="str">
        <f t="shared" si="927"/>
        <v>-</v>
      </c>
      <c r="AB2869" s="63" t="str">
        <f t="shared" si="928"/>
        <v>-</v>
      </c>
      <c r="AC2869" s="63">
        <f>IF(ISBLANK($C2869),0,VLOOKUP($C2869,Listen!$A$2:$C$45,2,FALSE))</f>
        <v>0</v>
      </c>
      <c r="AD2869" s="63">
        <f>IF(ISBLANK($C2869),0,VLOOKUP($C2869,Listen!$A$2:$C$45,3,FALSE))</f>
        <v>0</v>
      </c>
      <c r="AE2869" s="49">
        <f t="shared" si="929"/>
        <v>0</v>
      </c>
      <c r="AF2869" s="49">
        <f t="shared" si="929"/>
        <v>0</v>
      </c>
      <c r="AG2869" s="49">
        <f>IFERROR(IF(OR($V2869&lt;&gt;"Ja",VLOOKUP($C2869,Listen!$A$2:$F$45,5,0)="Nein",D2869&lt;IF(C2869="LNG Anbindungsanlagen gemäß separater Festlegung",2022,2023)),$AC2869,$AA2869),0)</f>
        <v>0</v>
      </c>
      <c r="AH2869" s="49">
        <f>IFERROR(IF(OR($V2869&lt;&gt;"Ja",VLOOKUP($C2869,Listen!$A$2:$F$45,5,0)="Nein",D2869&lt;IF(C2869="LNG Anbindungsanlagen gemäß separater Festlegung",2022,2023)),$AC2869,$AA2869),0)</f>
        <v>0</v>
      </c>
      <c r="AI2869" s="49">
        <f>IFERROR(IF(OR($W2869&lt;&gt;"Ja",VLOOKUP($C2869,Listen!$A$2:$F$45,6,0)="Nein"),$AC2869,$AB2869),0)</f>
        <v>0</v>
      </c>
      <c r="AJ2869" s="49">
        <f>IFERROR(IF(OR($W2869&lt;&gt;"Ja",VLOOKUP($C2869,Listen!$A$2:$F$45,6,0)="Nein"),$AC2869,$AB2869),0)</f>
        <v>0</v>
      </c>
      <c r="AK2869" s="49">
        <f>IFERROR(IF(OR($W2869&lt;&gt;"Ja",VLOOKUP($C2869,Listen!$A$2:$F$45,6,0)="Nein"),$AC2869,$AB2869),0)</f>
        <v>0</v>
      </c>
      <c r="AL2869" s="51">
        <f t="shared" si="930"/>
        <v>0</v>
      </c>
      <c r="AM2869" s="296">
        <f>IFERROR(IF(VLOOKUP($C2869,Listen!$A$2:$F$45,6,0)="Ja",MAX(BC2869:BD2869),D_SAV!$BC2869),0)</f>
        <v>0</v>
      </c>
      <c r="AN2869" s="51">
        <f t="shared" si="931"/>
        <v>0</v>
      </c>
      <c r="AP2869" s="304">
        <f t="shared" si="932"/>
        <v>0</v>
      </c>
      <c r="AQ2869" s="304">
        <f t="shared" si="933"/>
        <v>0</v>
      </c>
      <c r="AR2869" s="304">
        <f t="shared" si="934"/>
        <v>0</v>
      </c>
      <c r="AS2869" s="304">
        <f t="shared" si="935"/>
        <v>0</v>
      </c>
      <c r="AT2869" s="304">
        <f t="shared" si="936"/>
        <v>0</v>
      </c>
      <c r="AU2869" s="304">
        <f t="shared" si="937"/>
        <v>0</v>
      </c>
      <c r="AV2869" s="304">
        <f t="shared" si="938"/>
        <v>0</v>
      </c>
      <c r="AW2869" s="304">
        <f t="shared" si="939"/>
        <v>0</v>
      </c>
      <c r="AX2869" s="304">
        <f t="shared" si="940"/>
        <v>0</v>
      </c>
      <c r="AY2869" s="304">
        <f t="shared" si="941"/>
        <v>0</v>
      </c>
      <c r="AZ2869" s="304">
        <f t="shared" si="942"/>
        <v>0</v>
      </c>
      <c r="BA2869" s="304">
        <f t="shared" si="943"/>
        <v>0</v>
      </c>
      <c r="BB2869" s="304">
        <f t="shared" si="944"/>
        <v>0</v>
      </c>
      <c r="BC2869" s="304">
        <f t="shared" si="945"/>
        <v>0</v>
      </c>
      <c r="BD2869" s="304">
        <f t="shared" si="946"/>
        <v>0</v>
      </c>
      <c r="BE2869" s="304">
        <f>IFERROR(IF(VLOOKUP($C2869,Listen!$A$2:$F$45,6,0)="Ja",BB2869-MAX(BC2869:BD2869),BB2869-BC2869),0)</f>
        <v>0</v>
      </c>
    </row>
    <row r="2870" spans="1:57" x14ac:dyDescent="0.25">
      <c r="A2870" s="320" t="str">
        <f>IF(AND(D2870&lt;&gt;0,C2870&lt;&gt;0,E2870&lt;&gt;0),IF(B2870&lt;&gt;0,CONCATENATE(B2870,"-AGr",VLOOKUP(C2870,Listen!$A$2:$D$45,4,FALSE),"-",D2870,"-",E2870,),CONCATENATE("AGr",VLOOKUP(C2870,Listen!$A$2:$D$45,4,FALSE),"-",D2870,"-",E2870)),"keine vollständige ID")</f>
        <v>keine vollständige ID</v>
      </c>
      <c r="B2870" s="301"/>
      <c r="C2870" s="287"/>
      <c r="D2870" s="34"/>
      <c r="E2870" s="306"/>
      <c r="F2870" s="116"/>
      <c r="G2870" s="17"/>
      <c r="H2870" s="17"/>
      <c r="I2870" s="17"/>
      <c r="J2870" s="17"/>
      <c r="K2870" s="17"/>
      <c r="L2870" s="17"/>
      <c r="M2870" s="17"/>
      <c r="N2870" s="17"/>
      <c r="O2870" s="116"/>
      <c r="P2870" s="117">
        <f>IF(D2870&gt;A_Stammdaten!$B$12,0,SUM(G2870,H2870,J2870,L2870:M2870)-SUM(I2870,K2870,N2870:O2870))</f>
        <v>0</v>
      </c>
      <c r="Q2870" s="17"/>
      <c r="R2870" s="17"/>
      <c r="S2870" s="17"/>
      <c r="T2870" s="17"/>
      <c r="U2870" s="62">
        <f t="shared" si="926"/>
        <v>0</v>
      </c>
      <c r="V2870" s="34"/>
      <c r="W2870" s="34"/>
      <c r="X2870" s="34"/>
      <c r="Y2870" s="34"/>
      <c r="Z2870" s="34"/>
      <c r="AA2870" s="63" t="str">
        <f t="shared" si="927"/>
        <v>-</v>
      </c>
      <c r="AB2870" s="63" t="str">
        <f t="shared" si="928"/>
        <v>-</v>
      </c>
      <c r="AC2870" s="63">
        <f>IF(ISBLANK($C2870),0,VLOOKUP($C2870,Listen!$A$2:$C$45,2,FALSE))</f>
        <v>0</v>
      </c>
      <c r="AD2870" s="63">
        <f>IF(ISBLANK($C2870),0,VLOOKUP($C2870,Listen!$A$2:$C$45,3,FALSE))</f>
        <v>0</v>
      </c>
      <c r="AE2870" s="49">
        <f t="shared" si="929"/>
        <v>0</v>
      </c>
      <c r="AF2870" s="49">
        <f t="shared" si="929"/>
        <v>0</v>
      </c>
      <c r="AG2870" s="49">
        <f>IFERROR(IF(OR($V2870&lt;&gt;"Ja",VLOOKUP($C2870,Listen!$A$2:$F$45,5,0)="Nein",D2870&lt;IF(C2870="LNG Anbindungsanlagen gemäß separater Festlegung",2022,2023)),$AC2870,$AA2870),0)</f>
        <v>0</v>
      </c>
      <c r="AH2870" s="49">
        <f>IFERROR(IF(OR($V2870&lt;&gt;"Ja",VLOOKUP($C2870,Listen!$A$2:$F$45,5,0)="Nein",D2870&lt;IF(C2870="LNG Anbindungsanlagen gemäß separater Festlegung",2022,2023)),$AC2870,$AA2870),0)</f>
        <v>0</v>
      </c>
      <c r="AI2870" s="49">
        <f>IFERROR(IF(OR($W2870&lt;&gt;"Ja",VLOOKUP($C2870,Listen!$A$2:$F$45,6,0)="Nein"),$AC2870,$AB2870),0)</f>
        <v>0</v>
      </c>
      <c r="AJ2870" s="49">
        <f>IFERROR(IF(OR($W2870&lt;&gt;"Ja",VLOOKUP($C2870,Listen!$A$2:$F$45,6,0)="Nein"),$AC2870,$AB2870),0)</f>
        <v>0</v>
      </c>
      <c r="AK2870" s="49">
        <f>IFERROR(IF(OR($W2870&lt;&gt;"Ja",VLOOKUP($C2870,Listen!$A$2:$F$45,6,0)="Nein"),$AC2870,$AB2870),0)</f>
        <v>0</v>
      </c>
      <c r="AL2870" s="51">
        <f t="shared" si="930"/>
        <v>0</v>
      </c>
      <c r="AM2870" s="296">
        <f>IFERROR(IF(VLOOKUP($C2870,Listen!$A$2:$F$45,6,0)="Ja",MAX(BC2870:BD2870),D_SAV!$BC2870),0)</f>
        <v>0</v>
      </c>
      <c r="AN2870" s="51">
        <f t="shared" si="931"/>
        <v>0</v>
      </c>
      <c r="AP2870" s="304">
        <f t="shared" si="932"/>
        <v>0</v>
      </c>
      <c r="AQ2870" s="304">
        <f t="shared" si="933"/>
        <v>0</v>
      </c>
      <c r="AR2870" s="304">
        <f t="shared" si="934"/>
        <v>0</v>
      </c>
      <c r="AS2870" s="304">
        <f t="shared" si="935"/>
        <v>0</v>
      </c>
      <c r="AT2870" s="304">
        <f t="shared" si="936"/>
        <v>0</v>
      </c>
      <c r="AU2870" s="304">
        <f t="shared" si="937"/>
        <v>0</v>
      </c>
      <c r="AV2870" s="304">
        <f t="shared" si="938"/>
        <v>0</v>
      </c>
      <c r="AW2870" s="304">
        <f t="shared" si="939"/>
        <v>0</v>
      </c>
      <c r="AX2870" s="304">
        <f t="shared" si="940"/>
        <v>0</v>
      </c>
      <c r="AY2870" s="304">
        <f t="shared" si="941"/>
        <v>0</v>
      </c>
      <c r="AZ2870" s="304">
        <f t="shared" si="942"/>
        <v>0</v>
      </c>
      <c r="BA2870" s="304">
        <f t="shared" si="943"/>
        <v>0</v>
      </c>
      <c r="BB2870" s="304">
        <f t="shared" si="944"/>
        <v>0</v>
      </c>
      <c r="BC2870" s="304">
        <f t="shared" si="945"/>
        <v>0</v>
      </c>
      <c r="BD2870" s="304">
        <f t="shared" si="946"/>
        <v>0</v>
      </c>
      <c r="BE2870" s="304">
        <f>IFERROR(IF(VLOOKUP($C2870,Listen!$A$2:$F$45,6,0)="Ja",BB2870-MAX(BC2870:BD2870),BB2870-BC2870),0)</f>
        <v>0</v>
      </c>
    </row>
    <row r="2871" spans="1:57" x14ac:dyDescent="0.25">
      <c r="A2871" s="320" t="str">
        <f>IF(AND(D2871&lt;&gt;0,C2871&lt;&gt;0,E2871&lt;&gt;0),IF(B2871&lt;&gt;0,CONCATENATE(B2871,"-AGr",VLOOKUP(C2871,Listen!$A$2:$D$45,4,FALSE),"-",D2871,"-",E2871,),CONCATENATE("AGr",VLOOKUP(C2871,Listen!$A$2:$D$45,4,FALSE),"-",D2871,"-",E2871)),"keine vollständige ID")</f>
        <v>keine vollständige ID</v>
      </c>
      <c r="B2871" s="301"/>
      <c r="C2871" s="287"/>
      <c r="D2871" s="34"/>
      <c r="E2871" s="306"/>
      <c r="F2871" s="116"/>
      <c r="G2871" s="17"/>
      <c r="H2871" s="17"/>
      <c r="I2871" s="17"/>
      <c r="J2871" s="17"/>
      <c r="K2871" s="17"/>
      <c r="L2871" s="17"/>
      <c r="M2871" s="17"/>
      <c r="N2871" s="17"/>
      <c r="O2871" s="116"/>
      <c r="P2871" s="117">
        <f>IF(D2871&gt;A_Stammdaten!$B$12,0,SUM(G2871,H2871,J2871,L2871:M2871)-SUM(I2871,K2871,N2871:O2871))</f>
        <v>0</v>
      </c>
      <c r="Q2871" s="17"/>
      <c r="R2871" s="17"/>
      <c r="S2871" s="17"/>
      <c r="T2871" s="17"/>
      <c r="U2871" s="62">
        <f t="shared" si="926"/>
        <v>0</v>
      </c>
      <c r="V2871" s="34"/>
      <c r="W2871" s="34"/>
      <c r="X2871" s="34"/>
      <c r="Y2871" s="34"/>
      <c r="Z2871" s="34"/>
      <c r="AA2871" s="63" t="str">
        <f t="shared" si="927"/>
        <v>-</v>
      </c>
      <c r="AB2871" s="63" t="str">
        <f t="shared" si="928"/>
        <v>-</v>
      </c>
      <c r="AC2871" s="63">
        <f>IF(ISBLANK($C2871),0,VLOOKUP($C2871,Listen!$A$2:$C$45,2,FALSE))</f>
        <v>0</v>
      </c>
      <c r="AD2871" s="63">
        <f>IF(ISBLANK($C2871),0,VLOOKUP($C2871,Listen!$A$2:$C$45,3,FALSE))</f>
        <v>0</v>
      </c>
      <c r="AE2871" s="49">
        <f t="shared" si="929"/>
        <v>0</v>
      </c>
      <c r="AF2871" s="49">
        <f t="shared" si="929"/>
        <v>0</v>
      </c>
      <c r="AG2871" s="49">
        <f>IFERROR(IF(OR($V2871&lt;&gt;"Ja",VLOOKUP($C2871,Listen!$A$2:$F$45,5,0)="Nein",D2871&lt;IF(C2871="LNG Anbindungsanlagen gemäß separater Festlegung",2022,2023)),$AC2871,$AA2871),0)</f>
        <v>0</v>
      </c>
      <c r="AH2871" s="49">
        <f>IFERROR(IF(OR($V2871&lt;&gt;"Ja",VLOOKUP($C2871,Listen!$A$2:$F$45,5,0)="Nein",D2871&lt;IF(C2871="LNG Anbindungsanlagen gemäß separater Festlegung",2022,2023)),$AC2871,$AA2871),0)</f>
        <v>0</v>
      </c>
      <c r="AI2871" s="49">
        <f>IFERROR(IF(OR($W2871&lt;&gt;"Ja",VLOOKUP($C2871,Listen!$A$2:$F$45,6,0)="Nein"),$AC2871,$AB2871),0)</f>
        <v>0</v>
      </c>
      <c r="AJ2871" s="49">
        <f>IFERROR(IF(OR($W2871&lt;&gt;"Ja",VLOOKUP($C2871,Listen!$A$2:$F$45,6,0)="Nein"),$AC2871,$AB2871),0)</f>
        <v>0</v>
      </c>
      <c r="AK2871" s="49">
        <f>IFERROR(IF(OR($W2871&lt;&gt;"Ja",VLOOKUP($C2871,Listen!$A$2:$F$45,6,0)="Nein"),$AC2871,$AB2871),0)</f>
        <v>0</v>
      </c>
      <c r="AL2871" s="51">
        <f t="shared" si="930"/>
        <v>0</v>
      </c>
      <c r="AM2871" s="296">
        <f>IFERROR(IF(VLOOKUP($C2871,Listen!$A$2:$F$45,6,0)="Ja",MAX(BC2871:BD2871),D_SAV!$BC2871),0)</f>
        <v>0</v>
      </c>
      <c r="AN2871" s="51">
        <f t="shared" si="931"/>
        <v>0</v>
      </c>
      <c r="AP2871" s="304">
        <f t="shared" si="932"/>
        <v>0</v>
      </c>
      <c r="AQ2871" s="304">
        <f t="shared" si="933"/>
        <v>0</v>
      </c>
      <c r="AR2871" s="304">
        <f t="shared" si="934"/>
        <v>0</v>
      </c>
      <c r="AS2871" s="304">
        <f t="shared" si="935"/>
        <v>0</v>
      </c>
      <c r="AT2871" s="304">
        <f t="shared" si="936"/>
        <v>0</v>
      </c>
      <c r="AU2871" s="304">
        <f t="shared" si="937"/>
        <v>0</v>
      </c>
      <c r="AV2871" s="304">
        <f t="shared" si="938"/>
        <v>0</v>
      </c>
      <c r="AW2871" s="304">
        <f t="shared" si="939"/>
        <v>0</v>
      </c>
      <c r="AX2871" s="304">
        <f t="shared" si="940"/>
        <v>0</v>
      </c>
      <c r="AY2871" s="304">
        <f t="shared" si="941"/>
        <v>0</v>
      </c>
      <c r="AZ2871" s="304">
        <f t="shared" si="942"/>
        <v>0</v>
      </c>
      <c r="BA2871" s="304">
        <f t="shared" si="943"/>
        <v>0</v>
      </c>
      <c r="BB2871" s="304">
        <f t="shared" si="944"/>
        <v>0</v>
      </c>
      <c r="BC2871" s="304">
        <f t="shared" si="945"/>
        <v>0</v>
      </c>
      <c r="BD2871" s="304">
        <f t="shared" si="946"/>
        <v>0</v>
      </c>
      <c r="BE2871" s="304">
        <f>IFERROR(IF(VLOOKUP($C2871,Listen!$A$2:$F$45,6,0)="Ja",BB2871-MAX(BC2871:BD2871),BB2871-BC2871),0)</f>
        <v>0</v>
      </c>
    </row>
    <row r="2872" spans="1:57" x14ac:dyDescent="0.25">
      <c r="A2872" s="320" t="str">
        <f>IF(AND(D2872&lt;&gt;0,C2872&lt;&gt;0,E2872&lt;&gt;0),IF(B2872&lt;&gt;0,CONCATENATE(B2872,"-AGr",VLOOKUP(C2872,Listen!$A$2:$D$45,4,FALSE),"-",D2872,"-",E2872,),CONCATENATE("AGr",VLOOKUP(C2872,Listen!$A$2:$D$45,4,FALSE),"-",D2872,"-",E2872)),"keine vollständige ID")</f>
        <v>keine vollständige ID</v>
      </c>
      <c r="B2872" s="301"/>
      <c r="C2872" s="287"/>
      <c r="D2872" s="34"/>
      <c r="E2872" s="306"/>
      <c r="F2872" s="116"/>
      <c r="G2872" s="17"/>
      <c r="H2872" s="17"/>
      <c r="I2872" s="17"/>
      <c r="J2872" s="17"/>
      <c r="K2872" s="17"/>
      <c r="L2872" s="17"/>
      <c r="M2872" s="17"/>
      <c r="N2872" s="17"/>
      <c r="O2872" s="116"/>
      <c r="P2872" s="117">
        <f>IF(D2872&gt;A_Stammdaten!$B$12,0,SUM(G2872,H2872,J2872,L2872:M2872)-SUM(I2872,K2872,N2872:O2872))</f>
        <v>0</v>
      </c>
      <c r="Q2872" s="17"/>
      <c r="R2872" s="17"/>
      <c r="S2872" s="17"/>
      <c r="T2872" s="17"/>
      <c r="U2872" s="62">
        <f t="shared" si="926"/>
        <v>0</v>
      </c>
      <c r="V2872" s="34"/>
      <c r="W2872" s="34"/>
      <c r="X2872" s="34"/>
      <c r="Y2872" s="34"/>
      <c r="Z2872" s="34"/>
      <c r="AA2872" s="63" t="str">
        <f t="shared" si="927"/>
        <v>-</v>
      </c>
      <c r="AB2872" s="63" t="str">
        <f t="shared" si="928"/>
        <v>-</v>
      </c>
      <c r="AC2872" s="63">
        <f>IF(ISBLANK($C2872),0,VLOOKUP($C2872,Listen!$A$2:$C$45,2,FALSE))</f>
        <v>0</v>
      </c>
      <c r="AD2872" s="63">
        <f>IF(ISBLANK($C2872),0,VLOOKUP($C2872,Listen!$A$2:$C$45,3,FALSE))</f>
        <v>0</v>
      </c>
      <c r="AE2872" s="49">
        <f t="shared" si="929"/>
        <v>0</v>
      </c>
      <c r="AF2872" s="49">
        <f t="shared" si="929"/>
        <v>0</v>
      </c>
      <c r="AG2872" s="49">
        <f>IFERROR(IF(OR($V2872&lt;&gt;"Ja",VLOOKUP($C2872,Listen!$A$2:$F$45,5,0)="Nein",D2872&lt;IF(C2872="LNG Anbindungsanlagen gemäß separater Festlegung",2022,2023)),$AC2872,$AA2872),0)</f>
        <v>0</v>
      </c>
      <c r="AH2872" s="49">
        <f>IFERROR(IF(OR($V2872&lt;&gt;"Ja",VLOOKUP($C2872,Listen!$A$2:$F$45,5,0)="Nein",D2872&lt;IF(C2872="LNG Anbindungsanlagen gemäß separater Festlegung",2022,2023)),$AC2872,$AA2872),0)</f>
        <v>0</v>
      </c>
      <c r="AI2872" s="49">
        <f>IFERROR(IF(OR($W2872&lt;&gt;"Ja",VLOOKUP($C2872,Listen!$A$2:$F$45,6,0)="Nein"),$AC2872,$AB2872),0)</f>
        <v>0</v>
      </c>
      <c r="AJ2872" s="49">
        <f>IFERROR(IF(OR($W2872&lt;&gt;"Ja",VLOOKUP($C2872,Listen!$A$2:$F$45,6,0)="Nein"),$AC2872,$AB2872),0)</f>
        <v>0</v>
      </c>
      <c r="AK2872" s="49">
        <f>IFERROR(IF(OR($W2872&lt;&gt;"Ja",VLOOKUP($C2872,Listen!$A$2:$F$45,6,0)="Nein"),$AC2872,$AB2872),0)</f>
        <v>0</v>
      </c>
      <c r="AL2872" s="51">
        <f t="shared" si="930"/>
        <v>0</v>
      </c>
      <c r="AM2872" s="296">
        <f>IFERROR(IF(VLOOKUP($C2872,Listen!$A$2:$F$45,6,0)="Ja",MAX(BC2872:BD2872),D_SAV!$BC2872),0)</f>
        <v>0</v>
      </c>
      <c r="AN2872" s="51">
        <f t="shared" si="931"/>
        <v>0</v>
      </c>
      <c r="AP2872" s="304">
        <f t="shared" si="932"/>
        <v>0</v>
      </c>
      <c r="AQ2872" s="304">
        <f t="shared" si="933"/>
        <v>0</v>
      </c>
      <c r="AR2872" s="304">
        <f t="shared" si="934"/>
        <v>0</v>
      </c>
      <c r="AS2872" s="304">
        <f t="shared" si="935"/>
        <v>0</v>
      </c>
      <c r="AT2872" s="304">
        <f t="shared" si="936"/>
        <v>0</v>
      </c>
      <c r="AU2872" s="304">
        <f t="shared" si="937"/>
        <v>0</v>
      </c>
      <c r="AV2872" s="304">
        <f t="shared" si="938"/>
        <v>0</v>
      </c>
      <c r="AW2872" s="304">
        <f t="shared" si="939"/>
        <v>0</v>
      </c>
      <c r="AX2872" s="304">
        <f t="shared" si="940"/>
        <v>0</v>
      </c>
      <c r="AY2872" s="304">
        <f t="shared" si="941"/>
        <v>0</v>
      </c>
      <c r="AZ2872" s="304">
        <f t="shared" si="942"/>
        <v>0</v>
      </c>
      <c r="BA2872" s="304">
        <f t="shared" si="943"/>
        <v>0</v>
      </c>
      <c r="BB2872" s="304">
        <f t="shared" si="944"/>
        <v>0</v>
      </c>
      <c r="BC2872" s="304">
        <f t="shared" si="945"/>
        <v>0</v>
      </c>
      <c r="BD2872" s="304">
        <f t="shared" si="946"/>
        <v>0</v>
      </c>
      <c r="BE2872" s="304">
        <f>IFERROR(IF(VLOOKUP($C2872,Listen!$A$2:$F$45,6,0)="Ja",BB2872-MAX(BC2872:BD2872),BB2872-BC2872),0)</f>
        <v>0</v>
      </c>
    </row>
    <row r="2873" spans="1:57" x14ac:dyDescent="0.25">
      <c r="A2873" s="320" t="str">
        <f>IF(AND(D2873&lt;&gt;0,C2873&lt;&gt;0,E2873&lt;&gt;0),IF(B2873&lt;&gt;0,CONCATENATE(B2873,"-AGr",VLOOKUP(C2873,Listen!$A$2:$D$45,4,FALSE),"-",D2873,"-",E2873,),CONCATENATE("AGr",VLOOKUP(C2873,Listen!$A$2:$D$45,4,FALSE),"-",D2873,"-",E2873)),"keine vollständige ID")</f>
        <v>keine vollständige ID</v>
      </c>
      <c r="B2873" s="301"/>
      <c r="C2873" s="287"/>
      <c r="D2873" s="34"/>
      <c r="E2873" s="306"/>
      <c r="F2873" s="116"/>
      <c r="G2873" s="17"/>
      <c r="H2873" s="17"/>
      <c r="I2873" s="17"/>
      <c r="J2873" s="17"/>
      <c r="K2873" s="17"/>
      <c r="L2873" s="17"/>
      <c r="M2873" s="17"/>
      <c r="N2873" s="17"/>
      <c r="O2873" s="116"/>
      <c r="P2873" s="117">
        <f>IF(D2873&gt;A_Stammdaten!$B$12,0,SUM(G2873,H2873,J2873,L2873:M2873)-SUM(I2873,K2873,N2873:O2873))</f>
        <v>0</v>
      </c>
      <c r="Q2873" s="17"/>
      <c r="R2873" s="17"/>
      <c r="S2873" s="17"/>
      <c r="T2873" s="17"/>
      <c r="U2873" s="62">
        <f t="shared" si="926"/>
        <v>0</v>
      </c>
      <c r="V2873" s="34"/>
      <c r="W2873" s="34"/>
      <c r="X2873" s="34"/>
      <c r="Y2873" s="34"/>
      <c r="Z2873" s="34"/>
      <c r="AA2873" s="63" t="str">
        <f t="shared" si="927"/>
        <v>-</v>
      </c>
      <c r="AB2873" s="63" t="str">
        <f t="shared" si="928"/>
        <v>-</v>
      </c>
      <c r="AC2873" s="63">
        <f>IF(ISBLANK($C2873),0,VLOOKUP($C2873,Listen!$A$2:$C$45,2,FALSE))</f>
        <v>0</v>
      </c>
      <c r="AD2873" s="63">
        <f>IF(ISBLANK($C2873),0,VLOOKUP($C2873,Listen!$A$2:$C$45,3,FALSE))</f>
        <v>0</v>
      </c>
      <c r="AE2873" s="49">
        <f t="shared" si="929"/>
        <v>0</v>
      </c>
      <c r="AF2873" s="49">
        <f t="shared" si="929"/>
        <v>0</v>
      </c>
      <c r="AG2873" s="49">
        <f>IFERROR(IF(OR($V2873&lt;&gt;"Ja",VLOOKUP($C2873,Listen!$A$2:$F$45,5,0)="Nein",D2873&lt;IF(C2873="LNG Anbindungsanlagen gemäß separater Festlegung",2022,2023)),$AC2873,$AA2873),0)</f>
        <v>0</v>
      </c>
      <c r="AH2873" s="49">
        <f>IFERROR(IF(OR($V2873&lt;&gt;"Ja",VLOOKUP($C2873,Listen!$A$2:$F$45,5,0)="Nein",D2873&lt;IF(C2873="LNG Anbindungsanlagen gemäß separater Festlegung",2022,2023)),$AC2873,$AA2873),0)</f>
        <v>0</v>
      </c>
      <c r="AI2873" s="49">
        <f>IFERROR(IF(OR($W2873&lt;&gt;"Ja",VLOOKUP($C2873,Listen!$A$2:$F$45,6,0)="Nein"),$AC2873,$AB2873),0)</f>
        <v>0</v>
      </c>
      <c r="AJ2873" s="49">
        <f>IFERROR(IF(OR($W2873&lt;&gt;"Ja",VLOOKUP($C2873,Listen!$A$2:$F$45,6,0)="Nein"),$AC2873,$AB2873),0)</f>
        <v>0</v>
      </c>
      <c r="AK2873" s="49">
        <f>IFERROR(IF(OR($W2873&lt;&gt;"Ja",VLOOKUP($C2873,Listen!$A$2:$F$45,6,0)="Nein"),$AC2873,$AB2873),0)</f>
        <v>0</v>
      </c>
      <c r="AL2873" s="51">
        <f t="shared" si="930"/>
        <v>0</v>
      </c>
      <c r="AM2873" s="296">
        <f>IFERROR(IF(VLOOKUP($C2873,Listen!$A$2:$F$45,6,0)="Ja",MAX(BC2873:BD2873),D_SAV!$BC2873),0)</f>
        <v>0</v>
      </c>
      <c r="AN2873" s="51">
        <f t="shared" si="931"/>
        <v>0</v>
      </c>
      <c r="AP2873" s="304">
        <f t="shared" si="932"/>
        <v>0</v>
      </c>
      <c r="AQ2873" s="304">
        <f t="shared" si="933"/>
        <v>0</v>
      </c>
      <c r="AR2873" s="304">
        <f t="shared" si="934"/>
        <v>0</v>
      </c>
      <c r="AS2873" s="304">
        <f t="shared" si="935"/>
        <v>0</v>
      </c>
      <c r="AT2873" s="304">
        <f t="shared" si="936"/>
        <v>0</v>
      </c>
      <c r="AU2873" s="304">
        <f t="shared" si="937"/>
        <v>0</v>
      </c>
      <c r="AV2873" s="304">
        <f t="shared" si="938"/>
        <v>0</v>
      </c>
      <c r="AW2873" s="304">
        <f t="shared" si="939"/>
        <v>0</v>
      </c>
      <c r="AX2873" s="304">
        <f t="shared" si="940"/>
        <v>0</v>
      </c>
      <c r="AY2873" s="304">
        <f t="shared" si="941"/>
        <v>0</v>
      </c>
      <c r="AZ2873" s="304">
        <f t="shared" si="942"/>
        <v>0</v>
      </c>
      <c r="BA2873" s="304">
        <f t="shared" si="943"/>
        <v>0</v>
      </c>
      <c r="BB2873" s="304">
        <f t="shared" si="944"/>
        <v>0</v>
      </c>
      <c r="BC2873" s="304">
        <f t="shared" si="945"/>
        <v>0</v>
      </c>
      <c r="BD2873" s="304">
        <f t="shared" si="946"/>
        <v>0</v>
      </c>
      <c r="BE2873" s="304">
        <f>IFERROR(IF(VLOOKUP($C2873,Listen!$A$2:$F$45,6,0)="Ja",BB2873-MAX(BC2873:BD2873),BB2873-BC2873),0)</f>
        <v>0</v>
      </c>
    </row>
    <row r="2874" spans="1:57" x14ac:dyDescent="0.25">
      <c r="A2874" s="320" t="str">
        <f>IF(AND(D2874&lt;&gt;0,C2874&lt;&gt;0,E2874&lt;&gt;0),IF(B2874&lt;&gt;0,CONCATENATE(B2874,"-AGr",VLOOKUP(C2874,Listen!$A$2:$D$45,4,FALSE),"-",D2874,"-",E2874,),CONCATENATE("AGr",VLOOKUP(C2874,Listen!$A$2:$D$45,4,FALSE),"-",D2874,"-",E2874)),"keine vollständige ID")</f>
        <v>keine vollständige ID</v>
      </c>
      <c r="B2874" s="301"/>
      <c r="C2874" s="287"/>
      <c r="D2874" s="34"/>
      <c r="E2874" s="306"/>
      <c r="F2874" s="116"/>
      <c r="G2874" s="17"/>
      <c r="H2874" s="17"/>
      <c r="I2874" s="17"/>
      <c r="J2874" s="17"/>
      <c r="K2874" s="17"/>
      <c r="L2874" s="17"/>
      <c r="M2874" s="17"/>
      <c r="N2874" s="17"/>
      <c r="O2874" s="116"/>
      <c r="P2874" s="117">
        <f>IF(D2874&gt;A_Stammdaten!$B$12,0,SUM(G2874,H2874,J2874,L2874:M2874)-SUM(I2874,K2874,N2874:O2874))</f>
        <v>0</v>
      </c>
      <c r="Q2874" s="17"/>
      <c r="R2874" s="17"/>
      <c r="S2874" s="17"/>
      <c r="T2874" s="17"/>
      <c r="U2874" s="62">
        <f t="shared" si="926"/>
        <v>0</v>
      </c>
      <c r="V2874" s="34"/>
      <c r="W2874" s="34"/>
      <c r="X2874" s="34"/>
      <c r="Y2874" s="34"/>
      <c r="Z2874" s="34"/>
      <c r="AA2874" s="63" t="str">
        <f t="shared" si="927"/>
        <v>-</v>
      </c>
      <c r="AB2874" s="63" t="str">
        <f t="shared" si="928"/>
        <v>-</v>
      </c>
      <c r="AC2874" s="63">
        <f>IF(ISBLANK($C2874),0,VLOOKUP($C2874,Listen!$A$2:$C$45,2,FALSE))</f>
        <v>0</v>
      </c>
      <c r="AD2874" s="63">
        <f>IF(ISBLANK($C2874),0,VLOOKUP($C2874,Listen!$A$2:$C$45,3,FALSE))</f>
        <v>0</v>
      </c>
      <c r="AE2874" s="49">
        <f t="shared" si="929"/>
        <v>0</v>
      </c>
      <c r="AF2874" s="49">
        <f t="shared" si="929"/>
        <v>0</v>
      </c>
      <c r="AG2874" s="49">
        <f>IFERROR(IF(OR($V2874&lt;&gt;"Ja",VLOOKUP($C2874,Listen!$A$2:$F$45,5,0)="Nein",D2874&lt;IF(C2874="LNG Anbindungsanlagen gemäß separater Festlegung",2022,2023)),$AC2874,$AA2874),0)</f>
        <v>0</v>
      </c>
      <c r="AH2874" s="49">
        <f>IFERROR(IF(OR($V2874&lt;&gt;"Ja",VLOOKUP($C2874,Listen!$A$2:$F$45,5,0)="Nein",D2874&lt;IF(C2874="LNG Anbindungsanlagen gemäß separater Festlegung",2022,2023)),$AC2874,$AA2874),0)</f>
        <v>0</v>
      </c>
      <c r="AI2874" s="49">
        <f>IFERROR(IF(OR($W2874&lt;&gt;"Ja",VLOOKUP($C2874,Listen!$A$2:$F$45,6,0)="Nein"),$AC2874,$AB2874),0)</f>
        <v>0</v>
      </c>
      <c r="AJ2874" s="49">
        <f>IFERROR(IF(OR($W2874&lt;&gt;"Ja",VLOOKUP($C2874,Listen!$A$2:$F$45,6,0)="Nein"),$AC2874,$AB2874),0)</f>
        <v>0</v>
      </c>
      <c r="AK2874" s="49">
        <f>IFERROR(IF(OR($W2874&lt;&gt;"Ja",VLOOKUP($C2874,Listen!$A$2:$F$45,6,0)="Nein"),$AC2874,$AB2874),0)</f>
        <v>0</v>
      </c>
      <c r="AL2874" s="51">
        <f t="shared" si="930"/>
        <v>0</v>
      </c>
      <c r="AM2874" s="296">
        <f>IFERROR(IF(VLOOKUP($C2874,Listen!$A$2:$F$45,6,0)="Ja",MAX(BC2874:BD2874),D_SAV!$BC2874),0)</f>
        <v>0</v>
      </c>
      <c r="AN2874" s="51">
        <f t="shared" si="931"/>
        <v>0</v>
      </c>
      <c r="AP2874" s="304">
        <f t="shared" si="932"/>
        <v>0</v>
      </c>
      <c r="AQ2874" s="304">
        <f t="shared" si="933"/>
        <v>0</v>
      </c>
      <c r="AR2874" s="304">
        <f t="shared" si="934"/>
        <v>0</v>
      </c>
      <c r="AS2874" s="304">
        <f t="shared" si="935"/>
        <v>0</v>
      </c>
      <c r="AT2874" s="304">
        <f t="shared" si="936"/>
        <v>0</v>
      </c>
      <c r="AU2874" s="304">
        <f t="shared" si="937"/>
        <v>0</v>
      </c>
      <c r="AV2874" s="304">
        <f t="shared" si="938"/>
        <v>0</v>
      </c>
      <c r="AW2874" s="304">
        <f t="shared" si="939"/>
        <v>0</v>
      </c>
      <c r="AX2874" s="304">
        <f t="shared" si="940"/>
        <v>0</v>
      </c>
      <c r="AY2874" s="304">
        <f t="shared" si="941"/>
        <v>0</v>
      </c>
      <c r="AZ2874" s="304">
        <f t="shared" si="942"/>
        <v>0</v>
      </c>
      <c r="BA2874" s="304">
        <f t="shared" si="943"/>
        <v>0</v>
      </c>
      <c r="BB2874" s="304">
        <f t="shared" si="944"/>
        <v>0</v>
      </c>
      <c r="BC2874" s="304">
        <f t="shared" si="945"/>
        <v>0</v>
      </c>
      <c r="BD2874" s="304">
        <f t="shared" si="946"/>
        <v>0</v>
      </c>
      <c r="BE2874" s="304">
        <f>IFERROR(IF(VLOOKUP($C2874,Listen!$A$2:$F$45,6,0)="Ja",BB2874-MAX(BC2874:BD2874),BB2874-BC2874),0)</f>
        <v>0</v>
      </c>
    </row>
    <row r="2875" spans="1:57" x14ac:dyDescent="0.25">
      <c r="A2875" s="320" t="str">
        <f>IF(AND(D2875&lt;&gt;0,C2875&lt;&gt;0,E2875&lt;&gt;0),IF(B2875&lt;&gt;0,CONCATENATE(B2875,"-AGr",VLOOKUP(C2875,Listen!$A$2:$D$45,4,FALSE),"-",D2875,"-",E2875,),CONCATENATE("AGr",VLOOKUP(C2875,Listen!$A$2:$D$45,4,FALSE),"-",D2875,"-",E2875)),"keine vollständige ID")</f>
        <v>keine vollständige ID</v>
      </c>
      <c r="B2875" s="301"/>
      <c r="C2875" s="287"/>
      <c r="D2875" s="34"/>
      <c r="E2875" s="306"/>
      <c r="F2875" s="116"/>
      <c r="G2875" s="17"/>
      <c r="H2875" s="17"/>
      <c r="I2875" s="17"/>
      <c r="J2875" s="17"/>
      <c r="K2875" s="17"/>
      <c r="L2875" s="17"/>
      <c r="M2875" s="17"/>
      <c r="N2875" s="17"/>
      <c r="O2875" s="116"/>
      <c r="P2875" s="117">
        <f>IF(D2875&gt;A_Stammdaten!$B$12,0,SUM(G2875,H2875,J2875,L2875:M2875)-SUM(I2875,K2875,N2875:O2875))</f>
        <v>0</v>
      </c>
      <c r="Q2875" s="17"/>
      <c r="R2875" s="17"/>
      <c r="S2875" s="17"/>
      <c r="T2875" s="17"/>
      <c r="U2875" s="62">
        <f t="shared" si="926"/>
        <v>0</v>
      </c>
      <c r="V2875" s="34"/>
      <c r="W2875" s="34"/>
      <c r="X2875" s="34"/>
      <c r="Y2875" s="34"/>
      <c r="Z2875" s="34"/>
      <c r="AA2875" s="63" t="str">
        <f t="shared" si="927"/>
        <v>-</v>
      </c>
      <c r="AB2875" s="63" t="str">
        <f t="shared" si="928"/>
        <v>-</v>
      </c>
      <c r="AC2875" s="63">
        <f>IF(ISBLANK($C2875),0,VLOOKUP($C2875,Listen!$A$2:$C$45,2,FALSE))</f>
        <v>0</v>
      </c>
      <c r="AD2875" s="63">
        <f>IF(ISBLANK($C2875),0,VLOOKUP($C2875,Listen!$A$2:$C$45,3,FALSE))</f>
        <v>0</v>
      </c>
      <c r="AE2875" s="49">
        <f t="shared" si="929"/>
        <v>0</v>
      </c>
      <c r="AF2875" s="49">
        <f t="shared" si="929"/>
        <v>0</v>
      </c>
      <c r="AG2875" s="49">
        <f>IFERROR(IF(OR($V2875&lt;&gt;"Ja",VLOOKUP($C2875,Listen!$A$2:$F$45,5,0)="Nein",D2875&lt;IF(C2875="LNG Anbindungsanlagen gemäß separater Festlegung",2022,2023)),$AC2875,$AA2875),0)</f>
        <v>0</v>
      </c>
      <c r="AH2875" s="49">
        <f>IFERROR(IF(OR($V2875&lt;&gt;"Ja",VLOOKUP($C2875,Listen!$A$2:$F$45,5,0)="Nein",D2875&lt;IF(C2875="LNG Anbindungsanlagen gemäß separater Festlegung",2022,2023)),$AC2875,$AA2875),0)</f>
        <v>0</v>
      </c>
      <c r="AI2875" s="49">
        <f>IFERROR(IF(OR($W2875&lt;&gt;"Ja",VLOOKUP($C2875,Listen!$A$2:$F$45,6,0)="Nein"),$AC2875,$AB2875),0)</f>
        <v>0</v>
      </c>
      <c r="AJ2875" s="49">
        <f>IFERROR(IF(OR($W2875&lt;&gt;"Ja",VLOOKUP($C2875,Listen!$A$2:$F$45,6,0)="Nein"),$AC2875,$AB2875),0)</f>
        <v>0</v>
      </c>
      <c r="AK2875" s="49">
        <f>IFERROR(IF(OR($W2875&lt;&gt;"Ja",VLOOKUP($C2875,Listen!$A$2:$F$45,6,0)="Nein"),$AC2875,$AB2875),0)</f>
        <v>0</v>
      </c>
      <c r="AL2875" s="51">
        <f t="shared" si="930"/>
        <v>0</v>
      </c>
      <c r="AM2875" s="296">
        <f>IFERROR(IF(VLOOKUP($C2875,Listen!$A$2:$F$45,6,0)="Ja",MAX(BC2875:BD2875),D_SAV!$BC2875),0)</f>
        <v>0</v>
      </c>
      <c r="AN2875" s="51">
        <f t="shared" si="931"/>
        <v>0</v>
      </c>
      <c r="AP2875" s="304">
        <f t="shared" si="932"/>
        <v>0</v>
      </c>
      <c r="AQ2875" s="304">
        <f t="shared" si="933"/>
        <v>0</v>
      </c>
      <c r="AR2875" s="304">
        <f t="shared" si="934"/>
        <v>0</v>
      </c>
      <c r="AS2875" s="304">
        <f t="shared" si="935"/>
        <v>0</v>
      </c>
      <c r="AT2875" s="304">
        <f t="shared" si="936"/>
        <v>0</v>
      </c>
      <c r="AU2875" s="304">
        <f t="shared" si="937"/>
        <v>0</v>
      </c>
      <c r="AV2875" s="304">
        <f t="shared" si="938"/>
        <v>0</v>
      </c>
      <c r="AW2875" s="304">
        <f t="shared" si="939"/>
        <v>0</v>
      </c>
      <c r="AX2875" s="304">
        <f t="shared" si="940"/>
        <v>0</v>
      </c>
      <c r="AY2875" s="304">
        <f t="shared" si="941"/>
        <v>0</v>
      </c>
      <c r="AZ2875" s="304">
        <f t="shared" si="942"/>
        <v>0</v>
      </c>
      <c r="BA2875" s="304">
        <f t="shared" si="943"/>
        <v>0</v>
      </c>
      <c r="BB2875" s="304">
        <f t="shared" si="944"/>
        <v>0</v>
      </c>
      <c r="BC2875" s="304">
        <f t="shared" si="945"/>
        <v>0</v>
      </c>
      <c r="BD2875" s="304">
        <f t="shared" si="946"/>
        <v>0</v>
      </c>
      <c r="BE2875" s="304">
        <f>IFERROR(IF(VLOOKUP($C2875,Listen!$A$2:$F$45,6,0)="Ja",BB2875-MAX(BC2875:BD2875),BB2875-BC2875),0)</f>
        <v>0</v>
      </c>
    </row>
    <row r="2876" spans="1:57" x14ac:dyDescent="0.25">
      <c r="A2876" s="320" t="str">
        <f>IF(AND(D2876&lt;&gt;0,C2876&lt;&gt;0,E2876&lt;&gt;0),IF(B2876&lt;&gt;0,CONCATENATE(B2876,"-AGr",VLOOKUP(C2876,Listen!$A$2:$D$45,4,FALSE),"-",D2876,"-",E2876,),CONCATENATE("AGr",VLOOKUP(C2876,Listen!$A$2:$D$45,4,FALSE),"-",D2876,"-",E2876)),"keine vollständige ID")</f>
        <v>keine vollständige ID</v>
      </c>
      <c r="B2876" s="301"/>
      <c r="C2876" s="287"/>
      <c r="D2876" s="34"/>
      <c r="E2876" s="306"/>
      <c r="F2876" s="116"/>
      <c r="G2876" s="17"/>
      <c r="H2876" s="17"/>
      <c r="I2876" s="17"/>
      <c r="J2876" s="17"/>
      <c r="K2876" s="17"/>
      <c r="L2876" s="17"/>
      <c r="M2876" s="17"/>
      <c r="N2876" s="17"/>
      <c r="O2876" s="116"/>
      <c r="P2876" s="117">
        <f>IF(D2876&gt;A_Stammdaten!$B$12,0,SUM(G2876,H2876,J2876,L2876:M2876)-SUM(I2876,K2876,N2876:O2876))</f>
        <v>0</v>
      </c>
      <c r="Q2876" s="17"/>
      <c r="R2876" s="17"/>
      <c r="S2876" s="17"/>
      <c r="T2876" s="17"/>
      <c r="U2876" s="62">
        <f t="shared" si="926"/>
        <v>0</v>
      </c>
      <c r="V2876" s="34"/>
      <c r="W2876" s="34"/>
      <c r="X2876" s="34"/>
      <c r="Y2876" s="34"/>
      <c r="Z2876" s="34"/>
      <c r="AA2876" s="63" t="str">
        <f t="shared" si="927"/>
        <v>-</v>
      </c>
      <c r="AB2876" s="63" t="str">
        <f t="shared" si="928"/>
        <v>-</v>
      </c>
      <c r="AC2876" s="63">
        <f>IF(ISBLANK($C2876),0,VLOOKUP($C2876,Listen!$A$2:$C$45,2,FALSE))</f>
        <v>0</v>
      </c>
      <c r="AD2876" s="63">
        <f>IF(ISBLANK($C2876),0,VLOOKUP($C2876,Listen!$A$2:$C$45,3,FALSE))</f>
        <v>0</v>
      </c>
      <c r="AE2876" s="49">
        <f t="shared" si="929"/>
        <v>0</v>
      </c>
      <c r="AF2876" s="49">
        <f t="shared" si="929"/>
        <v>0</v>
      </c>
      <c r="AG2876" s="49">
        <f>IFERROR(IF(OR($V2876&lt;&gt;"Ja",VLOOKUP($C2876,Listen!$A$2:$F$45,5,0)="Nein",D2876&lt;IF(C2876="LNG Anbindungsanlagen gemäß separater Festlegung",2022,2023)),$AC2876,$AA2876),0)</f>
        <v>0</v>
      </c>
      <c r="AH2876" s="49">
        <f>IFERROR(IF(OR($V2876&lt;&gt;"Ja",VLOOKUP($C2876,Listen!$A$2:$F$45,5,0)="Nein",D2876&lt;IF(C2876="LNG Anbindungsanlagen gemäß separater Festlegung",2022,2023)),$AC2876,$AA2876),0)</f>
        <v>0</v>
      </c>
      <c r="AI2876" s="49">
        <f>IFERROR(IF(OR($W2876&lt;&gt;"Ja",VLOOKUP($C2876,Listen!$A$2:$F$45,6,0)="Nein"),$AC2876,$AB2876),0)</f>
        <v>0</v>
      </c>
      <c r="AJ2876" s="49">
        <f>IFERROR(IF(OR($W2876&lt;&gt;"Ja",VLOOKUP($C2876,Listen!$A$2:$F$45,6,0)="Nein"),$AC2876,$AB2876),0)</f>
        <v>0</v>
      </c>
      <c r="AK2876" s="49">
        <f>IFERROR(IF(OR($W2876&lt;&gt;"Ja",VLOOKUP($C2876,Listen!$A$2:$F$45,6,0)="Nein"),$AC2876,$AB2876),0)</f>
        <v>0</v>
      </c>
      <c r="AL2876" s="51">
        <f t="shared" si="930"/>
        <v>0</v>
      </c>
      <c r="AM2876" s="296">
        <f>IFERROR(IF(VLOOKUP($C2876,Listen!$A$2:$F$45,6,0)="Ja",MAX(BC2876:BD2876),D_SAV!$BC2876),0)</f>
        <v>0</v>
      </c>
      <c r="AN2876" s="51">
        <f t="shared" si="931"/>
        <v>0</v>
      </c>
      <c r="AP2876" s="304">
        <f t="shared" si="932"/>
        <v>0</v>
      </c>
      <c r="AQ2876" s="304">
        <f t="shared" si="933"/>
        <v>0</v>
      </c>
      <c r="AR2876" s="304">
        <f t="shared" si="934"/>
        <v>0</v>
      </c>
      <c r="AS2876" s="304">
        <f t="shared" si="935"/>
        <v>0</v>
      </c>
      <c r="AT2876" s="304">
        <f t="shared" si="936"/>
        <v>0</v>
      </c>
      <c r="AU2876" s="304">
        <f t="shared" si="937"/>
        <v>0</v>
      </c>
      <c r="AV2876" s="304">
        <f t="shared" si="938"/>
        <v>0</v>
      </c>
      <c r="AW2876" s="304">
        <f t="shared" si="939"/>
        <v>0</v>
      </c>
      <c r="AX2876" s="304">
        <f t="shared" si="940"/>
        <v>0</v>
      </c>
      <c r="AY2876" s="304">
        <f t="shared" si="941"/>
        <v>0</v>
      </c>
      <c r="AZ2876" s="304">
        <f t="shared" si="942"/>
        <v>0</v>
      </c>
      <c r="BA2876" s="304">
        <f t="shared" si="943"/>
        <v>0</v>
      </c>
      <c r="BB2876" s="304">
        <f t="shared" si="944"/>
        <v>0</v>
      </c>
      <c r="BC2876" s="304">
        <f t="shared" si="945"/>
        <v>0</v>
      </c>
      <c r="BD2876" s="304">
        <f t="shared" si="946"/>
        <v>0</v>
      </c>
      <c r="BE2876" s="304">
        <f>IFERROR(IF(VLOOKUP($C2876,Listen!$A$2:$F$45,6,0)="Ja",BB2876-MAX(BC2876:BD2876),BB2876-BC2876),0)</f>
        <v>0</v>
      </c>
    </row>
    <row r="2877" spans="1:57" x14ac:dyDescent="0.25">
      <c r="A2877" s="320" t="str">
        <f>IF(AND(D2877&lt;&gt;0,C2877&lt;&gt;0,E2877&lt;&gt;0),IF(B2877&lt;&gt;0,CONCATENATE(B2877,"-AGr",VLOOKUP(C2877,Listen!$A$2:$D$45,4,FALSE),"-",D2877,"-",E2877,),CONCATENATE("AGr",VLOOKUP(C2877,Listen!$A$2:$D$45,4,FALSE),"-",D2877,"-",E2877)),"keine vollständige ID")</f>
        <v>keine vollständige ID</v>
      </c>
      <c r="B2877" s="301"/>
      <c r="C2877" s="287"/>
      <c r="D2877" s="34"/>
      <c r="E2877" s="306"/>
      <c r="F2877" s="116"/>
      <c r="G2877" s="17"/>
      <c r="H2877" s="17"/>
      <c r="I2877" s="17"/>
      <c r="J2877" s="17"/>
      <c r="K2877" s="17"/>
      <c r="L2877" s="17"/>
      <c r="M2877" s="17"/>
      <c r="N2877" s="17"/>
      <c r="O2877" s="116"/>
      <c r="P2877" s="117">
        <f>IF(D2877&gt;A_Stammdaten!$B$12,0,SUM(G2877,H2877,J2877,L2877:M2877)-SUM(I2877,K2877,N2877:O2877))</f>
        <v>0</v>
      </c>
      <c r="Q2877" s="17"/>
      <c r="R2877" s="17"/>
      <c r="S2877" s="17"/>
      <c r="T2877" s="17"/>
      <c r="U2877" s="62">
        <f t="shared" si="926"/>
        <v>0</v>
      </c>
      <c r="V2877" s="34"/>
      <c r="W2877" s="34"/>
      <c r="X2877" s="34"/>
      <c r="Y2877" s="34"/>
      <c r="Z2877" s="34"/>
      <c r="AA2877" s="63" t="str">
        <f t="shared" si="927"/>
        <v>-</v>
      </c>
      <c r="AB2877" s="63" t="str">
        <f t="shared" si="928"/>
        <v>-</v>
      </c>
      <c r="AC2877" s="63">
        <f>IF(ISBLANK($C2877),0,VLOOKUP($C2877,Listen!$A$2:$C$45,2,FALSE))</f>
        <v>0</v>
      </c>
      <c r="AD2877" s="63">
        <f>IF(ISBLANK($C2877),0,VLOOKUP($C2877,Listen!$A$2:$C$45,3,FALSE))</f>
        <v>0</v>
      </c>
      <c r="AE2877" s="49">
        <f t="shared" si="929"/>
        <v>0</v>
      </c>
      <c r="AF2877" s="49">
        <f t="shared" si="929"/>
        <v>0</v>
      </c>
      <c r="AG2877" s="49">
        <f>IFERROR(IF(OR($V2877&lt;&gt;"Ja",VLOOKUP($C2877,Listen!$A$2:$F$45,5,0)="Nein",D2877&lt;IF(C2877="LNG Anbindungsanlagen gemäß separater Festlegung",2022,2023)),$AC2877,$AA2877),0)</f>
        <v>0</v>
      </c>
      <c r="AH2877" s="49">
        <f>IFERROR(IF(OR($V2877&lt;&gt;"Ja",VLOOKUP($C2877,Listen!$A$2:$F$45,5,0)="Nein",D2877&lt;IF(C2877="LNG Anbindungsanlagen gemäß separater Festlegung",2022,2023)),$AC2877,$AA2877),0)</f>
        <v>0</v>
      </c>
      <c r="AI2877" s="49">
        <f>IFERROR(IF(OR($W2877&lt;&gt;"Ja",VLOOKUP($C2877,Listen!$A$2:$F$45,6,0)="Nein"),$AC2877,$AB2877),0)</f>
        <v>0</v>
      </c>
      <c r="AJ2877" s="49">
        <f>IFERROR(IF(OR($W2877&lt;&gt;"Ja",VLOOKUP($C2877,Listen!$A$2:$F$45,6,0)="Nein"),$AC2877,$AB2877),0)</f>
        <v>0</v>
      </c>
      <c r="AK2877" s="49">
        <f>IFERROR(IF(OR($W2877&lt;&gt;"Ja",VLOOKUP($C2877,Listen!$A$2:$F$45,6,0)="Nein"),$AC2877,$AB2877),0)</f>
        <v>0</v>
      </c>
      <c r="AL2877" s="51">
        <f t="shared" si="930"/>
        <v>0</v>
      </c>
      <c r="AM2877" s="296">
        <f>IFERROR(IF(VLOOKUP($C2877,Listen!$A$2:$F$45,6,0)="Ja",MAX(BC2877:BD2877),D_SAV!$BC2877),0)</f>
        <v>0</v>
      </c>
      <c r="AN2877" s="51">
        <f t="shared" si="931"/>
        <v>0</v>
      </c>
      <c r="AP2877" s="304">
        <f t="shared" si="932"/>
        <v>0</v>
      </c>
      <c r="AQ2877" s="304">
        <f t="shared" si="933"/>
        <v>0</v>
      </c>
      <c r="AR2877" s="304">
        <f t="shared" si="934"/>
        <v>0</v>
      </c>
      <c r="AS2877" s="304">
        <f t="shared" si="935"/>
        <v>0</v>
      </c>
      <c r="AT2877" s="304">
        <f t="shared" si="936"/>
        <v>0</v>
      </c>
      <c r="AU2877" s="304">
        <f t="shared" si="937"/>
        <v>0</v>
      </c>
      <c r="AV2877" s="304">
        <f t="shared" si="938"/>
        <v>0</v>
      </c>
      <c r="AW2877" s="304">
        <f t="shared" si="939"/>
        <v>0</v>
      </c>
      <c r="AX2877" s="304">
        <f t="shared" si="940"/>
        <v>0</v>
      </c>
      <c r="AY2877" s="304">
        <f t="shared" si="941"/>
        <v>0</v>
      </c>
      <c r="AZ2877" s="304">
        <f t="shared" si="942"/>
        <v>0</v>
      </c>
      <c r="BA2877" s="304">
        <f t="shared" si="943"/>
        <v>0</v>
      </c>
      <c r="BB2877" s="304">
        <f t="shared" si="944"/>
        <v>0</v>
      </c>
      <c r="BC2877" s="304">
        <f t="shared" si="945"/>
        <v>0</v>
      </c>
      <c r="BD2877" s="304">
        <f t="shared" si="946"/>
        <v>0</v>
      </c>
      <c r="BE2877" s="304">
        <f>IFERROR(IF(VLOOKUP($C2877,Listen!$A$2:$F$45,6,0)="Ja",BB2877-MAX(BC2877:BD2877),BB2877-BC2877),0)</f>
        <v>0</v>
      </c>
    </row>
    <row r="2878" spans="1:57" x14ac:dyDescent="0.25">
      <c r="A2878" s="320" t="str">
        <f>IF(AND(D2878&lt;&gt;0,C2878&lt;&gt;0,E2878&lt;&gt;0),IF(B2878&lt;&gt;0,CONCATENATE(B2878,"-AGr",VLOOKUP(C2878,Listen!$A$2:$D$45,4,FALSE),"-",D2878,"-",E2878,),CONCATENATE("AGr",VLOOKUP(C2878,Listen!$A$2:$D$45,4,FALSE),"-",D2878,"-",E2878)),"keine vollständige ID")</f>
        <v>keine vollständige ID</v>
      </c>
      <c r="B2878" s="301"/>
      <c r="C2878" s="287"/>
      <c r="D2878" s="34"/>
      <c r="E2878" s="306"/>
      <c r="F2878" s="116"/>
      <c r="G2878" s="17"/>
      <c r="H2878" s="17"/>
      <c r="I2878" s="17"/>
      <c r="J2878" s="17"/>
      <c r="K2878" s="17"/>
      <c r="L2878" s="17"/>
      <c r="M2878" s="17"/>
      <c r="N2878" s="17"/>
      <c r="O2878" s="116"/>
      <c r="P2878" s="117">
        <f>IF(D2878&gt;A_Stammdaten!$B$12,0,SUM(G2878,H2878,J2878,L2878:M2878)-SUM(I2878,K2878,N2878:O2878))</f>
        <v>0</v>
      </c>
      <c r="Q2878" s="17"/>
      <c r="R2878" s="17"/>
      <c r="S2878" s="17"/>
      <c r="T2878" s="17"/>
      <c r="U2878" s="62">
        <f t="shared" si="926"/>
        <v>0</v>
      </c>
      <c r="V2878" s="34"/>
      <c r="W2878" s="34"/>
      <c r="X2878" s="34"/>
      <c r="Y2878" s="34"/>
      <c r="Z2878" s="34"/>
      <c r="AA2878" s="63" t="str">
        <f t="shared" si="927"/>
        <v>-</v>
      </c>
      <c r="AB2878" s="63" t="str">
        <f t="shared" si="928"/>
        <v>-</v>
      </c>
      <c r="AC2878" s="63">
        <f>IF(ISBLANK($C2878),0,VLOOKUP($C2878,Listen!$A$2:$C$45,2,FALSE))</f>
        <v>0</v>
      </c>
      <c r="AD2878" s="63">
        <f>IF(ISBLANK($C2878),0,VLOOKUP($C2878,Listen!$A$2:$C$45,3,FALSE))</f>
        <v>0</v>
      </c>
      <c r="AE2878" s="49">
        <f t="shared" si="929"/>
        <v>0</v>
      </c>
      <c r="AF2878" s="49">
        <f t="shared" si="929"/>
        <v>0</v>
      </c>
      <c r="AG2878" s="49">
        <f>IFERROR(IF(OR($V2878&lt;&gt;"Ja",VLOOKUP($C2878,Listen!$A$2:$F$45,5,0)="Nein",D2878&lt;IF(C2878="LNG Anbindungsanlagen gemäß separater Festlegung",2022,2023)),$AC2878,$AA2878),0)</f>
        <v>0</v>
      </c>
      <c r="AH2878" s="49">
        <f>IFERROR(IF(OR($V2878&lt;&gt;"Ja",VLOOKUP($C2878,Listen!$A$2:$F$45,5,0)="Nein",D2878&lt;IF(C2878="LNG Anbindungsanlagen gemäß separater Festlegung",2022,2023)),$AC2878,$AA2878),0)</f>
        <v>0</v>
      </c>
      <c r="AI2878" s="49">
        <f>IFERROR(IF(OR($W2878&lt;&gt;"Ja",VLOOKUP($C2878,Listen!$A$2:$F$45,6,0)="Nein"),$AC2878,$AB2878),0)</f>
        <v>0</v>
      </c>
      <c r="AJ2878" s="49">
        <f>IFERROR(IF(OR($W2878&lt;&gt;"Ja",VLOOKUP($C2878,Listen!$A$2:$F$45,6,0)="Nein"),$AC2878,$AB2878),0)</f>
        <v>0</v>
      </c>
      <c r="AK2878" s="49">
        <f>IFERROR(IF(OR($W2878&lt;&gt;"Ja",VLOOKUP($C2878,Listen!$A$2:$F$45,6,0)="Nein"),$AC2878,$AB2878),0)</f>
        <v>0</v>
      </c>
      <c r="AL2878" s="51">
        <f t="shared" si="930"/>
        <v>0</v>
      </c>
      <c r="AM2878" s="296">
        <f>IFERROR(IF(VLOOKUP($C2878,Listen!$A$2:$F$45,6,0)="Ja",MAX(BC2878:BD2878),D_SAV!$BC2878),0)</f>
        <v>0</v>
      </c>
      <c r="AN2878" s="51">
        <f t="shared" si="931"/>
        <v>0</v>
      </c>
      <c r="AP2878" s="304">
        <f t="shared" si="932"/>
        <v>0</v>
      </c>
      <c r="AQ2878" s="304">
        <f t="shared" si="933"/>
        <v>0</v>
      </c>
      <c r="AR2878" s="304">
        <f t="shared" si="934"/>
        <v>0</v>
      </c>
      <c r="AS2878" s="304">
        <f t="shared" si="935"/>
        <v>0</v>
      </c>
      <c r="AT2878" s="304">
        <f t="shared" si="936"/>
        <v>0</v>
      </c>
      <c r="AU2878" s="304">
        <f t="shared" si="937"/>
        <v>0</v>
      </c>
      <c r="AV2878" s="304">
        <f t="shared" si="938"/>
        <v>0</v>
      </c>
      <c r="AW2878" s="304">
        <f t="shared" si="939"/>
        <v>0</v>
      </c>
      <c r="AX2878" s="304">
        <f t="shared" si="940"/>
        <v>0</v>
      </c>
      <c r="AY2878" s="304">
        <f t="shared" si="941"/>
        <v>0</v>
      </c>
      <c r="AZ2878" s="304">
        <f t="shared" si="942"/>
        <v>0</v>
      </c>
      <c r="BA2878" s="304">
        <f t="shared" si="943"/>
        <v>0</v>
      </c>
      <c r="BB2878" s="304">
        <f t="shared" si="944"/>
        <v>0</v>
      </c>
      <c r="BC2878" s="304">
        <f t="shared" si="945"/>
        <v>0</v>
      </c>
      <c r="BD2878" s="304">
        <f t="shared" si="946"/>
        <v>0</v>
      </c>
      <c r="BE2878" s="304">
        <f>IFERROR(IF(VLOOKUP($C2878,Listen!$A$2:$F$45,6,0)="Ja",BB2878-MAX(BC2878:BD2878),BB2878-BC2878),0)</f>
        <v>0</v>
      </c>
    </row>
    <row r="2879" spans="1:57" x14ac:dyDescent="0.25">
      <c r="A2879" s="320" t="str">
        <f>IF(AND(D2879&lt;&gt;0,C2879&lt;&gt;0,E2879&lt;&gt;0),IF(B2879&lt;&gt;0,CONCATENATE(B2879,"-AGr",VLOOKUP(C2879,Listen!$A$2:$D$45,4,FALSE),"-",D2879,"-",E2879,),CONCATENATE("AGr",VLOOKUP(C2879,Listen!$A$2:$D$45,4,FALSE),"-",D2879,"-",E2879)),"keine vollständige ID")</f>
        <v>keine vollständige ID</v>
      </c>
      <c r="B2879" s="301"/>
      <c r="C2879" s="287"/>
      <c r="D2879" s="34"/>
      <c r="E2879" s="306"/>
      <c r="F2879" s="116"/>
      <c r="G2879" s="17"/>
      <c r="H2879" s="17"/>
      <c r="I2879" s="17"/>
      <c r="J2879" s="17"/>
      <c r="K2879" s="17"/>
      <c r="L2879" s="17"/>
      <c r="M2879" s="17"/>
      <c r="N2879" s="17"/>
      <c r="O2879" s="116"/>
      <c r="P2879" s="117">
        <f>IF(D2879&gt;A_Stammdaten!$B$12,0,SUM(G2879,H2879,J2879,L2879:M2879)-SUM(I2879,K2879,N2879:O2879))</f>
        <v>0</v>
      </c>
      <c r="Q2879" s="17"/>
      <c r="R2879" s="17"/>
      <c r="S2879" s="17"/>
      <c r="T2879" s="17"/>
      <c r="U2879" s="62">
        <f t="shared" si="926"/>
        <v>0</v>
      </c>
      <c r="V2879" s="34"/>
      <c r="W2879" s="34"/>
      <c r="X2879" s="34"/>
      <c r="Y2879" s="34"/>
      <c r="Z2879" s="34"/>
      <c r="AA2879" s="63" t="str">
        <f t="shared" si="927"/>
        <v>-</v>
      </c>
      <c r="AB2879" s="63" t="str">
        <f t="shared" si="928"/>
        <v>-</v>
      </c>
      <c r="AC2879" s="63">
        <f>IF(ISBLANK($C2879),0,VLOOKUP($C2879,Listen!$A$2:$C$45,2,FALSE))</f>
        <v>0</v>
      </c>
      <c r="AD2879" s="63">
        <f>IF(ISBLANK($C2879),0,VLOOKUP($C2879,Listen!$A$2:$C$45,3,FALSE))</f>
        <v>0</v>
      </c>
      <c r="AE2879" s="49">
        <f t="shared" si="929"/>
        <v>0</v>
      </c>
      <c r="AF2879" s="49">
        <f t="shared" si="929"/>
        <v>0</v>
      </c>
      <c r="AG2879" s="49">
        <f>IFERROR(IF(OR($V2879&lt;&gt;"Ja",VLOOKUP($C2879,Listen!$A$2:$F$45,5,0)="Nein",D2879&lt;IF(C2879="LNG Anbindungsanlagen gemäß separater Festlegung",2022,2023)),$AC2879,$AA2879),0)</f>
        <v>0</v>
      </c>
      <c r="AH2879" s="49">
        <f>IFERROR(IF(OR($V2879&lt;&gt;"Ja",VLOOKUP($C2879,Listen!$A$2:$F$45,5,0)="Nein",D2879&lt;IF(C2879="LNG Anbindungsanlagen gemäß separater Festlegung",2022,2023)),$AC2879,$AA2879),0)</f>
        <v>0</v>
      </c>
      <c r="AI2879" s="49">
        <f>IFERROR(IF(OR($W2879&lt;&gt;"Ja",VLOOKUP($C2879,Listen!$A$2:$F$45,6,0)="Nein"),$AC2879,$AB2879),0)</f>
        <v>0</v>
      </c>
      <c r="AJ2879" s="49">
        <f>IFERROR(IF(OR($W2879&lt;&gt;"Ja",VLOOKUP($C2879,Listen!$A$2:$F$45,6,0)="Nein"),$AC2879,$AB2879),0)</f>
        <v>0</v>
      </c>
      <c r="AK2879" s="49">
        <f>IFERROR(IF(OR($W2879&lt;&gt;"Ja",VLOOKUP($C2879,Listen!$A$2:$F$45,6,0)="Nein"),$AC2879,$AB2879),0)</f>
        <v>0</v>
      </c>
      <c r="AL2879" s="51">
        <f t="shared" si="930"/>
        <v>0</v>
      </c>
      <c r="AM2879" s="296">
        <f>IFERROR(IF(VLOOKUP($C2879,Listen!$A$2:$F$45,6,0)="Ja",MAX(BC2879:BD2879),D_SAV!$BC2879),0)</f>
        <v>0</v>
      </c>
      <c r="AN2879" s="51">
        <f t="shared" si="931"/>
        <v>0</v>
      </c>
      <c r="AP2879" s="304">
        <f t="shared" si="932"/>
        <v>0</v>
      </c>
      <c r="AQ2879" s="304">
        <f t="shared" si="933"/>
        <v>0</v>
      </c>
      <c r="AR2879" s="304">
        <f t="shared" si="934"/>
        <v>0</v>
      </c>
      <c r="AS2879" s="304">
        <f t="shared" si="935"/>
        <v>0</v>
      </c>
      <c r="AT2879" s="304">
        <f t="shared" si="936"/>
        <v>0</v>
      </c>
      <c r="AU2879" s="304">
        <f t="shared" si="937"/>
        <v>0</v>
      </c>
      <c r="AV2879" s="304">
        <f t="shared" si="938"/>
        <v>0</v>
      </c>
      <c r="AW2879" s="304">
        <f t="shared" si="939"/>
        <v>0</v>
      </c>
      <c r="AX2879" s="304">
        <f t="shared" si="940"/>
        <v>0</v>
      </c>
      <c r="AY2879" s="304">
        <f t="shared" si="941"/>
        <v>0</v>
      </c>
      <c r="AZ2879" s="304">
        <f t="shared" si="942"/>
        <v>0</v>
      </c>
      <c r="BA2879" s="304">
        <f t="shared" si="943"/>
        <v>0</v>
      </c>
      <c r="BB2879" s="304">
        <f t="shared" si="944"/>
        <v>0</v>
      </c>
      <c r="BC2879" s="304">
        <f t="shared" si="945"/>
        <v>0</v>
      </c>
      <c r="BD2879" s="304">
        <f t="shared" si="946"/>
        <v>0</v>
      </c>
      <c r="BE2879" s="304">
        <f>IFERROR(IF(VLOOKUP($C2879,Listen!$A$2:$F$45,6,0)="Ja",BB2879-MAX(BC2879:BD2879),BB2879-BC2879),0)</f>
        <v>0</v>
      </c>
    </row>
    <row r="2880" spans="1:57" x14ac:dyDescent="0.25">
      <c r="A2880" s="320" t="str">
        <f>IF(AND(D2880&lt;&gt;0,C2880&lt;&gt;0,E2880&lt;&gt;0),IF(B2880&lt;&gt;0,CONCATENATE(B2880,"-AGr",VLOOKUP(C2880,Listen!$A$2:$D$45,4,FALSE),"-",D2880,"-",E2880,),CONCATENATE("AGr",VLOOKUP(C2880,Listen!$A$2:$D$45,4,FALSE),"-",D2880,"-",E2880)),"keine vollständige ID")</f>
        <v>keine vollständige ID</v>
      </c>
      <c r="B2880" s="301"/>
      <c r="C2880" s="287"/>
      <c r="D2880" s="34"/>
      <c r="E2880" s="306"/>
      <c r="F2880" s="116"/>
      <c r="G2880" s="17"/>
      <c r="H2880" s="17"/>
      <c r="I2880" s="17"/>
      <c r="J2880" s="17"/>
      <c r="K2880" s="17"/>
      <c r="L2880" s="17"/>
      <c r="M2880" s="17"/>
      <c r="N2880" s="17"/>
      <c r="O2880" s="116"/>
      <c r="P2880" s="117">
        <f>IF(D2880&gt;A_Stammdaten!$B$12,0,SUM(G2880,H2880,J2880,L2880:M2880)-SUM(I2880,K2880,N2880:O2880))</f>
        <v>0</v>
      </c>
      <c r="Q2880" s="17"/>
      <c r="R2880" s="17"/>
      <c r="S2880" s="17"/>
      <c r="T2880" s="17"/>
      <c r="U2880" s="62">
        <f t="shared" si="926"/>
        <v>0</v>
      </c>
      <c r="V2880" s="34"/>
      <c r="W2880" s="34"/>
      <c r="X2880" s="34"/>
      <c r="Y2880" s="34"/>
      <c r="Z2880" s="34"/>
      <c r="AA2880" s="63" t="str">
        <f t="shared" si="927"/>
        <v>-</v>
      </c>
      <c r="AB2880" s="63" t="str">
        <f t="shared" si="928"/>
        <v>-</v>
      </c>
      <c r="AC2880" s="63">
        <f>IF(ISBLANK($C2880),0,VLOOKUP($C2880,Listen!$A$2:$C$45,2,FALSE))</f>
        <v>0</v>
      </c>
      <c r="AD2880" s="63">
        <f>IF(ISBLANK($C2880),0,VLOOKUP($C2880,Listen!$A$2:$C$45,3,FALSE))</f>
        <v>0</v>
      </c>
      <c r="AE2880" s="49">
        <f t="shared" si="929"/>
        <v>0</v>
      </c>
      <c r="AF2880" s="49">
        <f t="shared" si="929"/>
        <v>0</v>
      </c>
      <c r="AG2880" s="49">
        <f>IFERROR(IF(OR($V2880&lt;&gt;"Ja",VLOOKUP($C2880,Listen!$A$2:$F$45,5,0)="Nein",D2880&lt;IF(C2880="LNG Anbindungsanlagen gemäß separater Festlegung",2022,2023)),$AC2880,$AA2880),0)</f>
        <v>0</v>
      </c>
      <c r="AH2880" s="49">
        <f>IFERROR(IF(OR($V2880&lt;&gt;"Ja",VLOOKUP($C2880,Listen!$A$2:$F$45,5,0)="Nein",D2880&lt;IF(C2880="LNG Anbindungsanlagen gemäß separater Festlegung",2022,2023)),$AC2880,$AA2880),0)</f>
        <v>0</v>
      </c>
      <c r="AI2880" s="49">
        <f>IFERROR(IF(OR($W2880&lt;&gt;"Ja",VLOOKUP($C2880,Listen!$A$2:$F$45,6,0)="Nein"),$AC2880,$AB2880),0)</f>
        <v>0</v>
      </c>
      <c r="AJ2880" s="49">
        <f>IFERROR(IF(OR($W2880&lt;&gt;"Ja",VLOOKUP($C2880,Listen!$A$2:$F$45,6,0)="Nein"),$AC2880,$AB2880),0)</f>
        <v>0</v>
      </c>
      <c r="AK2880" s="49">
        <f>IFERROR(IF(OR($W2880&lt;&gt;"Ja",VLOOKUP($C2880,Listen!$A$2:$F$45,6,0)="Nein"),$AC2880,$AB2880),0)</f>
        <v>0</v>
      </c>
      <c r="AL2880" s="51">
        <f t="shared" si="930"/>
        <v>0</v>
      </c>
      <c r="AM2880" s="296">
        <f>IFERROR(IF(VLOOKUP($C2880,Listen!$A$2:$F$45,6,0)="Ja",MAX(BC2880:BD2880),D_SAV!$BC2880),0)</f>
        <v>0</v>
      </c>
      <c r="AN2880" s="51">
        <f t="shared" si="931"/>
        <v>0</v>
      </c>
      <c r="AP2880" s="304">
        <f t="shared" si="932"/>
        <v>0</v>
      </c>
      <c r="AQ2880" s="304">
        <f t="shared" si="933"/>
        <v>0</v>
      </c>
      <c r="AR2880" s="304">
        <f t="shared" si="934"/>
        <v>0</v>
      </c>
      <c r="AS2880" s="304">
        <f t="shared" si="935"/>
        <v>0</v>
      </c>
      <c r="AT2880" s="304">
        <f t="shared" si="936"/>
        <v>0</v>
      </c>
      <c r="AU2880" s="304">
        <f t="shared" si="937"/>
        <v>0</v>
      </c>
      <c r="AV2880" s="304">
        <f t="shared" si="938"/>
        <v>0</v>
      </c>
      <c r="AW2880" s="304">
        <f t="shared" si="939"/>
        <v>0</v>
      </c>
      <c r="AX2880" s="304">
        <f t="shared" si="940"/>
        <v>0</v>
      </c>
      <c r="AY2880" s="304">
        <f t="shared" si="941"/>
        <v>0</v>
      </c>
      <c r="AZ2880" s="304">
        <f t="shared" si="942"/>
        <v>0</v>
      </c>
      <c r="BA2880" s="304">
        <f t="shared" si="943"/>
        <v>0</v>
      </c>
      <c r="BB2880" s="304">
        <f t="shared" si="944"/>
        <v>0</v>
      </c>
      <c r="BC2880" s="304">
        <f t="shared" si="945"/>
        <v>0</v>
      </c>
      <c r="BD2880" s="304">
        <f t="shared" si="946"/>
        <v>0</v>
      </c>
      <c r="BE2880" s="304">
        <f>IFERROR(IF(VLOOKUP($C2880,Listen!$A$2:$F$45,6,0)="Ja",BB2880-MAX(BC2880:BD2880),BB2880-BC2880),0)</f>
        <v>0</v>
      </c>
    </row>
    <row r="2881" spans="1:57" x14ac:dyDescent="0.25">
      <c r="A2881" s="320" t="str">
        <f>IF(AND(D2881&lt;&gt;0,C2881&lt;&gt;0,E2881&lt;&gt;0),IF(B2881&lt;&gt;0,CONCATENATE(B2881,"-AGr",VLOOKUP(C2881,Listen!$A$2:$D$45,4,FALSE),"-",D2881,"-",E2881,),CONCATENATE("AGr",VLOOKUP(C2881,Listen!$A$2:$D$45,4,FALSE),"-",D2881,"-",E2881)),"keine vollständige ID")</f>
        <v>keine vollständige ID</v>
      </c>
      <c r="B2881" s="301"/>
      <c r="C2881" s="287"/>
      <c r="D2881" s="34"/>
      <c r="E2881" s="306"/>
      <c r="F2881" s="116"/>
      <c r="G2881" s="17"/>
      <c r="H2881" s="17"/>
      <c r="I2881" s="17"/>
      <c r="J2881" s="17"/>
      <c r="K2881" s="17"/>
      <c r="L2881" s="17"/>
      <c r="M2881" s="17"/>
      <c r="N2881" s="17"/>
      <c r="O2881" s="116"/>
      <c r="P2881" s="117">
        <f>IF(D2881&gt;A_Stammdaten!$B$12,0,SUM(G2881,H2881,J2881,L2881:M2881)-SUM(I2881,K2881,N2881:O2881))</f>
        <v>0</v>
      </c>
      <c r="Q2881" s="17"/>
      <c r="R2881" s="17"/>
      <c r="S2881" s="17"/>
      <c r="T2881" s="17"/>
      <c r="U2881" s="62">
        <f t="shared" si="926"/>
        <v>0</v>
      </c>
      <c r="V2881" s="34"/>
      <c r="W2881" s="34"/>
      <c r="X2881" s="34"/>
      <c r="Y2881" s="34"/>
      <c r="Z2881" s="34"/>
      <c r="AA2881" s="63" t="str">
        <f t="shared" si="927"/>
        <v>-</v>
      </c>
      <c r="AB2881" s="63" t="str">
        <f t="shared" si="928"/>
        <v>-</v>
      </c>
      <c r="AC2881" s="63">
        <f>IF(ISBLANK($C2881),0,VLOOKUP($C2881,Listen!$A$2:$C$45,2,FALSE))</f>
        <v>0</v>
      </c>
      <c r="AD2881" s="63">
        <f>IF(ISBLANK($C2881),0,VLOOKUP($C2881,Listen!$A$2:$C$45,3,FALSE))</f>
        <v>0</v>
      </c>
      <c r="AE2881" s="49">
        <f t="shared" si="929"/>
        <v>0</v>
      </c>
      <c r="AF2881" s="49">
        <f t="shared" si="929"/>
        <v>0</v>
      </c>
      <c r="AG2881" s="49">
        <f>IFERROR(IF(OR($V2881&lt;&gt;"Ja",VLOOKUP($C2881,Listen!$A$2:$F$45,5,0)="Nein",D2881&lt;IF(C2881="LNG Anbindungsanlagen gemäß separater Festlegung",2022,2023)),$AC2881,$AA2881),0)</f>
        <v>0</v>
      </c>
      <c r="AH2881" s="49">
        <f>IFERROR(IF(OR($V2881&lt;&gt;"Ja",VLOOKUP($C2881,Listen!$A$2:$F$45,5,0)="Nein",D2881&lt;IF(C2881="LNG Anbindungsanlagen gemäß separater Festlegung",2022,2023)),$AC2881,$AA2881),0)</f>
        <v>0</v>
      </c>
      <c r="AI2881" s="49">
        <f>IFERROR(IF(OR($W2881&lt;&gt;"Ja",VLOOKUP($C2881,Listen!$A$2:$F$45,6,0)="Nein"),$AC2881,$AB2881),0)</f>
        <v>0</v>
      </c>
      <c r="AJ2881" s="49">
        <f>IFERROR(IF(OR($W2881&lt;&gt;"Ja",VLOOKUP($C2881,Listen!$A$2:$F$45,6,0)="Nein"),$AC2881,$AB2881),0)</f>
        <v>0</v>
      </c>
      <c r="AK2881" s="49">
        <f>IFERROR(IF(OR($W2881&lt;&gt;"Ja",VLOOKUP($C2881,Listen!$A$2:$F$45,6,0)="Nein"),$AC2881,$AB2881),0)</f>
        <v>0</v>
      </c>
      <c r="AL2881" s="51">
        <f t="shared" si="930"/>
        <v>0</v>
      </c>
      <c r="AM2881" s="296">
        <f>IFERROR(IF(VLOOKUP($C2881,Listen!$A$2:$F$45,6,0)="Ja",MAX(BC2881:BD2881),D_SAV!$BC2881),0)</f>
        <v>0</v>
      </c>
      <c r="AN2881" s="51">
        <f t="shared" si="931"/>
        <v>0</v>
      </c>
      <c r="AP2881" s="304">
        <f t="shared" si="932"/>
        <v>0</v>
      </c>
      <c r="AQ2881" s="304">
        <f t="shared" si="933"/>
        <v>0</v>
      </c>
      <c r="AR2881" s="304">
        <f t="shared" si="934"/>
        <v>0</v>
      </c>
      <c r="AS2881" s="304">
        <f t="shared" si="935"/>
        <v>0</v>
      </c>
      <c r="AT2881" s="304">
        <f t="shared" si="936"/>
        <v>0</v>
      </c>
      <c r="AU2881" s="304">
        <f t="shared" si="937"/>
        <v>0</v>
      </c>
      <c r="AV2881" s="304">
        <f t="shared" si="938"/>
        <v>0</v>
      </c>
      <c r="AW2881" s="304">
        <f t="shared" si="939"/>
        <v>0</v>
      </c>
      <c r="AX2881" s="304">
        <f t="shared" si="940"/>
        <v>0</v>
      </c>
      <c r="AY2881" s="304">
        <f t="shared" si="941"/>
        <v>0</v>
      </c>
      <c r="AZ2881" s="304">
        <f t="shared" si="942"/>
        <v>0</v>
      </c>
      <c r="BA2881" s="304">
        <f t="shared" si="943"/>
        <v>0</v>
      </c>
      <c r="BB2881" s="304">
        <f t="shared" si="944"/>
        <v>0</v>
      </c>
      <c r="BC2881" s="304">
        <f t="shared" si="945"/>
        <v>0</v>
      </c>
      <c r="BD2881" s="304">
        <f t="shared" si="946"/>
        <v>0</v>
      </c>
      <c r="BE2881" s="304">
        <f>IFERROR(IF(VLOOKUP($C2881,Listen!$A$2:$F$45,6,0)="Ja",BB2881-MAX(BC2881:BD2881),BB2881-BC2881),0)</f>
        <v>0</v>
      </c>
    </row>
    <row r="2882" spans="1:57" x14ac:dyDescent="0.25">
      <c r="A2882" s="320" t="str">
        <f>IF(AND(D2882&lt;&gt;0,C2882&lt;&gt;0,E2882&lt;&gt;0),IF(B2882&lt;&gt;0,CONCATENATE(B2882,"-AGr",VLOOKUP(C2882,Listen!$A$2:$D$45,4,FALSE),"-",D2882,"-",E2882,),CONCATENATE("AGr",VLOOKUP(C2882,Listen!$A$2:$D$45,4,FALSE),"-",D2882,"-",E2882)),"keine vollständige ID")</f>
        <v>keine vollständige ID</v>
      </c>
      <c r="B2882" s="301"/>
      <c r="C2882" s="287"/>
      <c r="D2882" s="34"/>
      <c r="E2882" s="306"/>
      <c r="F2882" s="116"/>
      <c r="G2882" s="17"/>
      <c r="H2882" s="17"/>
      <c r="I2882" s="17"/>
      <c r="J2882" s="17"/>
      <c r="K2882" s="17"/>
      <c r="L2882" s="17"/>
      <c r="M2882" s="17"/>
      <c r="N2882" s="17"/>
      <c r="O2882" s="116"/>
      <c r="P2882" s="117">
        <f>IF(D2882&gt;A_Stammdaten!$B$12,0,SUM(G2882,H2882,J2882,L2882:M2882)-SUM(I2882,K2882,N2882:O2882))</f>
        <v>0</v>
      </c>
      <c r="Q2882" s="17"/>
      <c r="R2882" s="17"/>
      <c r="S2882" s="17"/>
      <c r="T2882" s="17"/>
      <c r="U2882" s="62">
        <f t="shared" si="926"/>
        <v>0</v>
      </c>
      <c r="V2882" s="34"/>
      <c r="W2882" s="34"/>
      <c r="X2882" s="34"/>
      <c r="Y2882" s="34"/>
      <c r="Z2882" s="34"/>
      <c r="AA2882" s="63" t="str">
        <f t="shared" si="927"/>
        <v>-</v>
      </c>
      <c r="AB2882" s="63" t="str">
        <f t="shared" si="928"/>
        <v>-</v>
      </c>
      <c r="AC2882" s="63">
        <f>IF(ISBLANK($C2882),0,VLOOKUP($C2882,Listen!$A$2:$C$45,2,FALSE))</f>
        <v>0</v>
      </c>
      <c r="AD2882" s="63">
        <f>IF(ISBLANK($C2882),0,VLOOKUP($C2882,Listen!$A$2:$C$45,3,FALSE))</f>
        <v>0</v>
      </c>
      <c r="AE2882" s="49">
        <f t="shared" si="929"/>
        <v>0</v>
      </c>
      <c r="AF2882" s="49">
        <f t="shared" si="929"/>
        <v>0</v>
      </c>
      <c r="AG2882" s="49">
        <f>IFERROR(IF(OR($V2882&lt;&gt;"Ja",VLOOKUP($C2882,Listen!$A$2:$F$45,5,0)="Nein",D2882&lt;IF(C2882="LNG Anbindungsanlagen gemäß separater Festlegung",2022,2023)),$AC2882,$AA2882),0)</f>
        <v>0</v>
      </c>
      <c r="AH2882" s="49">
        <f>IFERROR(IF(OR($V2882&lt;&gt;"Ja",VLOOKUP($C2882,Listen!$A$2:$F$45,5,0)="Nein",D2882&lt;IF(C2882="LNG Anbindungsanlagen gemäß separater Festlegung",2022,2023)),$AC2882,$AA2882),0)</f>
        <v>0</v>
      </c>
      <c r="AI2882" s="49">
        <f>IFERROR(IF(OR($W2882&lt;&gt;"Ja",VLOOKUP($C2882,Listen!$A$2:$F$45,6,0)="Nein"),$AC2882,$AB2882),0)</f>
        <v>0</v>
      </c>
      <c r="AJ2882" s="49">
        <f>IFERROR(IF(OR($W2882&lt;&gt;"Ja",VLOOKUP($C2882,Listen!$A$2:$F$45,6,0)="Nein"),$AC2882,$AB2882),0)</f>
        <v>0</v>
      </c>
      <c r="AK2882" s="49">
        <f>IFERROR(IF(OR($W2882&lt;&gt;"Ja",VLOOKUP($C2882,Listen!$A$2:$F$45,6,0)="Nein"),$AC2882,$AB2882),0)</f>
        <v>0</v>
      </c>
      <c r="AL2882" s="51">
        <f t="shared" si="930"/>
        <v>0</v>
      </c>
      <c r="AM2882" s="296">
        <f>IFERROR(IF(VLOOKUP($C2882,Listen!$A$2:$F$45,6,0)="Ja",MAX(BC2882:BD2882),D_SAV!$BC2882),0)</f>
        <v>0</v>
      </c>
      <c r="AN2882" s="51">
        <f t="shared" si="931"/>
        <v>0</v>
      </c>
      <c r="AP2882" s="304">
        <f t="shared" si="932"/>
        <v>0</v>
      </c>
      <c r="AQ2882" s="304">
        <f t="shared" si="933"/>
        <v>0</v>
      </c>
      <c r="AR2882" s="304">
        <f t="shared" si="934"/>
        <v>0</v>
      </c>
      <c r="AS2882" s="304">
        <f t="shared" si="935"/>
        <v>0</v>
      </c>
      <c r="AT2882" s="304">
        <f t="shared" si="936"/>
        <v>0</v>
      </c>
      <c r="AU2882" s="304">
        <f t="shared" si="937"/>
        <v>0</v>
      </c>
      <c r="AV2882" s="304">
        <f t="shared" si="938"/>
        <v>0</v>
      </c>
      <c r="AW2882" s="304">
        <f t="shared" si="939"/>
        <v>0</v>
      </c>
      <c r="AX2882" s="304">
        <f t="shared" si="940"/>
        <v>0</v>
      </c>
      <c r="AY2882" s="304">
        <f t="shared" si="941"/>
        <v>0</v>
      </c>
      <c r="AZ2882" s="304">
        <f t="shared" si="942"/>
        <v>0</v>
      </c>
      <c r="BA2882" s="304">
        <f t="shared" si="943"/>
        <v>0</v>
      </c>
      <c r="BB2882" s="304">
        <f t="shared" si="944"/>
        <v>0</v>
      </c>
      <c r="BC2882" s="304">
        <f t="shared" si="945"/>
        <v>0</v>
      </c>
      <c r="BD2882" s="304">
        <f t="shared" si="946"/>
        <v>0</v>
      </c>
      <c r="BE2882" s="304">
        <f>IFERROR(IF(VLOOKUP($C2882,Listen!$A$2:$F$45,6,0)="Ja",BB2882-MAX(BC2882:BD2882),BB2882-BC2882),0)</f>
        <v>0</v>
      </c>
    </row>
    <row r="2883" spans="1:57" x14ac:dyDescent="0.25">
      <c r="A2883" s="320" t="str">
        <f>IF(AND(D2883&lt;&gt;0,C2883&lt;&gt;0,E2883&lt;&gt;0),IF(B2883&lt;&gt;0,CONCATENATE(B2883,"-AGr",VLOOKUP(C2883,Listen!$A$2:$D$45,4,FALSE),"-",D2883,"-",E2883,),CONCATENATE("AGr",VLOOKUP(C2883,Listen!$A$2:$D$45,4,FALSE),"-",D2883,"-",E2883)),"keine vollständige ID")</f>
        <v>keine vollständige ID</v>
      </c>
      <c r="B2883" s="301"/>
      <c r="C2883" s="287"/>
      <c r="D2883" s="34"/>
      <c r="E2883" s="306"/>
      <c r="F2883" s="116"/>
      <c r="G2883" s="17"/>
      <c r="H2883" s="17"/>
      <c r="I2883" s="17"/>
      <c r="J2883" s="17"/>
      <c r="K2883" s="17"/>
      <c r="L2883" s="17"/>
      <c r="M2883" s="17"/>
      <c r="N2883" s="17"/>
      <c r="O2883" s="116"/>
      <c r="P2883" s="117">
        <f>IF(D2883&gt;A_Stammdaten!$B$12,0,SUM(G2883,H2883,J2883,L2883:M2883)-SUM(I2883,K2883,N2883:O2883))</f>
        <v>0</v>
      </c>
      <c r="Q2883" s="17"/>
      <c r="R2883" s="17"/>
      <c r="S2883" s="17"/>
      <c r="T2883" s="17"/>
      <c r="U2883" s="62">
        <f t="shared" si="926"/>
        <v>0</v>
      </c>
      <c r="V2883" s="34"/>
      <c r="W2883" s="34"/>
      <c r="X2883" s="34"/>
      <c r="Y2883" s="34"/>
      <c r="Z2883" s="34"/>
      <c r="AA2883" s="63" t="str">
        <f t="shared" si="927"/>
        <v>-</v>
      </c>
      <c r="AB2883" s="63" t="str">
        <f t="shared" si="928"/>
        <v>-</v>
      </c>
      <c r="AC2883" s="63">
        <f>IF(ISBLANK($C2883),0,VLOOKUP($C2883,Listen!$A$2:$C$45,2,FALSE))</f>
        <v>0</v>
      </c>
      <c r="AD2883" s="63">
        <f>IF(ISBLANK($C2883),0,VLOOKUP($C2883,Listen!$A$2:$C$45,3,FALSE))</f>
        <v>0</v>
      </c>
      <c r="AE2883" s="49">
        <f t="shared" si="929"/>
        <v>0</v>
      </c>
      <c r="AF2883" s="49">
        <f t="shared" si="929"/>
        <v>0</v>
      </c>
      <c r="AG2883" s="49">
        <f>IFERROR(IF(OR($V2883&lt;&gt;"Ja",VLOOKUP($C2883,Listen!$A$2:$F$45,5,0)="Nein",D2883&lt;IF(C2883="LNG Anbindungsanlagen gemäß separater Festlegung",2022,2023)),$AC2883,$AA2883),0)</f>
        <v>0</v>
      </c>
      <c r="AH2883" s="49">
        <f>IFERROR(IF(OR($V2883&lt;&gt;"Ja",VLOOKUP($C2883,Listen!$A$2:$F$45,5,0)="Nein",D2883&lt;IF(C2883="LNG Anbindungsanlagen gemäß separater Festlegung",2022,2023)),$AC2883,$AA2883),0)</f>
        <v>0</v>
      </c>
      <c r="AI2883" s="49">
        <f>IFERROR(IF(OR($W2883&lt;&gt;"Ja",VLOOKUP($C2883,Listen!$A$2:$F$45,6,0)="Nein"),$AC2883,$AB2883),0)</f>
        <v>0</v>
      </c>
      <c r="AJ2883" s="49">
        <f>IFERROR(IF(OR($W2883&lt;&gt;"Ja",VLOOKUP($C2883,Listen!$A$2:$F$45,6,0)="Nein"),$AC2883,$AB2883),0)</f>
        <v>0</v>
      </c>
      <c r="AK2883" s="49">
        <f>IFERROR(IF(OR($W2883&lt;&gt;"Ja",VLOOKUP($C2883,Listen!$A$2:$F$45,6,0)="Nein"),$AC2883,$AB2883),0)</f>
        <v>0</v>
      </c>
      <c r="AL2883" s="51">
        <f t="shared" si="930"/>
        <v>0</v>
      </c>
      <c r="AM2883" s="296">
        <f>IFERROR(IF(VLOOKUP($C2883,Listen!$A$2:$F$45,6,0)="Ja",MAX(BC2883:BD2883),D_SAV!$BC2883),0)</f>
        <v>0</v>
      </c>
      <c r="AN2883" s="51">
        <f t="shared" si="931"/>
        <v>0</v>
      </c>
      <c r="AP2883" s="304">
        <f t="shared" si="932"/>
        <v>0</v>
      </c>
      <c r="AQ2883" s="304">
        <f t="shared" si="933"/>
        <v>0</v>
      </c>
      <c r="AR2883" s="304">
        <f t="shared" si="934"/>
        <v>0</v>
      </c>
      <c r="AS2883" s="304">
        <f t="shared" si="935"/>
        <v>0</v>
      </c>
      <c r="AT2883" s="304">
        <f t="shared" si="936"/>
        <v>0</v>
      </c>
      <c r="AU2883" s="304">
        <f t="shared" si="937"/>
        <v>0</v>
      </c>
      <c r="AV2883" s="304">
        <f t="shared" si="938"/>
        <v>0</v>
      </c>
      <c r="AW2883" s="304">
        <f t="shared" si="939"/>
        <v>0</v>
      </c>
      <c r="AX2883" s="304">
        <f t="shared" si="940"/>
        <v>0</v>
      </c>
      <c r="AY2883" s="304">
        <f t="shared" si="941"/>
        <v>0</v>
      </c>
      <c r="AZ2883" s="304">
        <f t="shared" si="942"/>
        <v>0</v>
      </c>
      <c r="BA2883" s="304">
        <f t="shared" si="943"/>
        <v>0</v>
      </c>
      <c r="BB2883" s="304">
        <f t="shared" si="944"/>
        <v>0</v>
      </c>
      <c r="BC2883" s="304">
        <f t="shared" si="945"/>
        <v>0</v>
      </c>
      <c r="BD2883" s="304">
        <f t="shared" si="946"/>
        <v>0</v>
      </c>
      <c r="BE2883" s="304">
        <f>IFERROR(IF(VLOOKUP($C2883,Listen!$A$2:$F$45,6,0)="Ja",BB2883-MAX(BC2883:BD2883),BB2883-BC2883),0)</f>
        <v>0</v>
      </c>
    </row>
    <row r="2884" spans="1:57" x14ac:dyDescent="0.25">
      <c r="A2884" s="320" t="str">
        <f>IF(AND(D2884&lt;&gt;0,C2884&lt;&gt;0,E2884&lt;&gt;0),IF(B2884&lt;&gt;0,CONCATENATE(B2884,"-AGr",VLOOKUP(C2884,Listen!$A$2:$D$45,4,FALSE),"-",D2884,"-",E2884,),CONCATENATE("AGr",VLOOKUP(C2884,Listen!$A$2:$D$45,4,FALSE),"-",D2884,"-",E2884)),"keine vollständige ID")</f>
        <v>keine vollständige ID</v>
      </c>
      <c r="B2884" s="301"/>
      <c r="C2884" s="287"/>
      <c r="D2884" s="34"/>
      <c r="E2884" s="306"/>
      <c r="F2884" s="116"/>
      <c r="G2884" s="17"/>
      <c r="H2884" s="17"/>
      <c r="I2884" s="17"/>
      <c r="J2884" s="17"/>
      <c r="K2884" s="17"/>
      <c r="L2884" s="17"/>
      <c r="M2884" s="17"/>
      <c r="N2884" s="17"/>
      <c r="O2884" s="116"/>
      <c r="P2884" s="117">
        <f>IF(D2884&gt;A_Stammdaten!$B$12,0,SUM(G2884,H2884,J2884,L2884:M2884)-SUM(I2884,K2884,N2884:O2884))</f>
        <v>0</v>
      </c>
      <c r="Q2884" s="17"/>
      <c r="R2884" s="17"/>
      <c r="S2884" s="17"/>
      <c r="T2884" s="17"/>
      <c r="U2884" s="62">
        <f t="shared" si="926"/>
        <v>0</v>
      </c>
      <c r="V2884" s="34"/>
      <c r="W2884" s="34"/>
      <c r="X2884" s="34"/>
      <c r="Y2884" s="34"/>
      <c r="Z2884" s="34"/>
      <c r="AA2884" s="63" t="str">
        <f t="shared" si="927"/>
        <v>-</v>
      </c>
      <c r="AB2884" s="63" t="str">
        <f t="shared" si="928"/>
        <v>-</v>
      </c>
      <c r="AC2884" s="63">
        <f>IF(ISBLANK($C2884),0,VLOOKUP($C2884,Listen!$A$2:$C$45,2,FALSE))</f>
        <v>0</v>
      </c>
      <c r="AD2884" s="63">
        <f>IF(ISBLANK($C2884),0,VLOOKUP($C2884,Listen!$A$2:$C$45,3,FALSE))</f>
        <v>0</v>
      </c>
      <c r="AE2884" s="49">
        <f t="shared" si="929"/>
        <v>0</v>
      </c>
      <c r="AF2884" s="49">
        <f t="shared" si="929"/>
        <v>0</v>
      </c>
      <c r="AG2884" s="49">
        <f>IFERROR(IF(OR($V2884&lt;&gt;"Ja",VLOOKUP($C2884,Listen!$A$2:$F$45,5,0)="Nein",D2884&lt;IF(C2884="LNG Anbindungsanlagen gemäß separater Festlegung",2022,2023)),$AC2884,$AA2884),0)</f>
        <v>0</v>
      </c>
      <c r="AH2884" s="49">
        <f>IFERROR(IF(OR($V2884&lt;&gt;"Ja",VLOOKUP($C2884,Listen!$A$2:$F$45,5,0)="Nein",D2884&lt;IF(C2884="LNG Anbindungsanlagen gemäß separater Festlegung",2022,2023)),$AC2884,$AA2884),0)</f>
        <v>0</v>
      </c>
      <c r="AI2884" s="49">
        <f>IFERROR(IF(OR($W2884&lt;&gt;"Ja",VLOOKUP($C2884,Listen!$A$2:$F$45,6,0)="Nein"),$AC2884,$AB2884),0)</f>
        <v>0</v>
      </c>
      <c r="AJ2884" s="49">
        <f>IFERROR(IF(OR($W2884&lt;&gt;"Ja",VLOOKUP($C2884,Listen!$A$2:$F$45,6,0)="Nein"),$AC2884,$AB2884),0)</f>
        <v>0</v>
      </c>
      <c r="AK2884" s="49">
        <f>IFERROR(IF(OR($W2884&lt;&gt;"Ja",VLOOKUP($C2884,Listen!$A$2:$F$45,6,0)="Nein"),$AC2884,$AB2884),0)</f>
        <v>0</v>
      </c>
      <c r="AL2884" s="51">
        <f t="shared" si="930"/>
        <v>0</v>
      </c>
      <c r="AM2884" s="296">
        <f>IFERROR(IF(VLOOKUP($C2884,Listen!$A$2:$F$45,6,0)="Ja",MAX(BC2884:BD2884),D_SAV!$BC2884),0)</f>
        <v>0</v>
      </c>
      <c r="AN2884" s="51">
        <f t="shared" si="931"/>
        <v>0</v>
      </c>
      <c r="AP2884" s="304">
        <f t="shared" si="932"/>
        <v>0</v>
      </c>
      <c r="AQ2884" s="304">
        <f t="shared" si="933"/>
        <v>0</v>
      </c>
      <c r="AR2884" s="304">
        <f t="shared" si="934"/>
        <v>0</v>
      </c>
      <c r="AS2884" s="304">
        <f t="shared" si="935"/>
        <v>0</v>
      </c>
      <c r="AT2884" s="304">
        <f t="shared" si="936"/>
        <v>0</v>
      </c>
      <c r="AU2884" s="304">
        <f t="shared" si="937"/>
        <v>0</v>
      </c>
      <c r="AV2884" s="304">
        <f t="shared" si="938"/>
        <v>0</v>
      </c>
      <c r="AW2884" s="304">
        <f t="shared" si="939"/>
        <v>0</v>
      </c>
      <c r="AX2884" s="304">
        <f t="shared" si="940"/>
        <v>0</v>
      </c>
      <c r="AY2884" s="304">
        <f t="shared" si="941"/>
        <v>0</v>
      </c>
      <c r="AZ2884" s="304">
        <f t="shared" si="942"/>
        <v>0</v>
      </c>
      <c r="BA2884" s="304">
        <f t="shared" si="943"/>
        <v>0</v>
      </c>
      <c r="BB2884" s="304">
        <f t="shared" si="944"/>
        <v>0</v>
      </c>
      <c r="BC2884" s="304">
        <f t="shared" si="945"/>
        <v>0</v>
      </c>
      <c r="BD2884" s="304">
        <f t="shared" si="946"/>
        <v>0</v>
      </c>
      <c r="BE2884" s="304">
        <f>IFERROR(IF(VLOOKUP($C2884,Listen!$A$2:$F$45,6,0)="Ja",BB2884-MAX(BC2884:BD2884),BB2884-BC2884),0)</f>
        <v>0</v>
      </c>
    </row>
    <row r="2885" spans="1:57" x14ac:dyDescent="0.25">
      <c r="A2885" s="320" t="str">
        <f>IF(AND(D2885&lt;&gt;0,C2885&lt;&gt;0,E2885&lt;&gt;0),IF(B2885&lt;&gt;0,CONCATENATE(B2885,"-AGr",VLOOKUP(C2885,Listen!$A$2:$D$45,4,FALSE),"-",D2885,"-",E2885,),CONCATENATE("AGr",VLOOKUP(C2885,Listen!$A$2:$D$45,4,FALSE),"-",D2885,"-",E2885)),"keine vollständige ID")</f>
        <v>keine vollständige ID</v>
      </c>
      <c r="B2885" s="301"/>
      <c r="C2885" s="287"/>
      <c r="D2885" s="34"/>
      <c r="E2885" s="306"/>
      <c r="F2885" s="116"/>
      <c r="G2885" s="17"/>
      <c r="H2885" s="17"/>
      <c r="I2885" s="17"/>
      <c r="J2885" s="17"/>
      <c r="K2885" s="17"/>
      <c r="L2885" s="17"/>
      <c r="M2885" s="17"/>
      <c r="N2885" s="17"/>
      <c r="O2885" s="116"/>
      <c r="P2885" s="117">
        <f>IF(D2885&gt;A_Stammdaten!$B$12,0,SUM(G2885,H2885,J2885,L2885:M2885)-SUM(I2885,K2885,N2885:O2885))</f>
        <v>0</v>
      </c>
      <c r="Q2885" s="17"/>
      <c r="R2885" s="17"/>
      <c r="S2885" s="17"/>
      <c r="T2885" s="17"/>
      <c r="U2885" s="62">
        <f t="shared" si="926"/>
        <v>0</v>
      </c>
      <c r="V2885" s="34"/>
      <c r="W2885" s="34"/>
      <c r="X2885" s="34"/>
      <c r="Y2885" s="34"/>
      <c r="Z2885" s="34"/>
      <c r="AA2885" s="63" t="str">
        <f t="shared" si="927"/>
        <v>-</v>
      </c>
      <c r="AB2885" s="63" t="str">
        <f t="shared" si="928"/>
        <v>-</v>
      </c>
      <c r="AC2885" s="63">
        <f>IF(ISBLANK($C2885),0,VLOOKUP($C2885,Listen!$A$2:$C$45,2,FALSE))</f>
        <v>0</v>
      </c>
      <c r="AD2885" s="63">
        <f>IF(ISBLANK($C2885),0,VLOOKUP($C2885,Listen!$A$2:$C$45,3,FALSE))</f>
        <v>0</v>
      </c>
      <c r="AE2885" s="49">
        <f t="shared" si="929"/>
        <v>0</v>
      </c>
      <c r="AF2885" s="49">
        <f t="shared" si="929"/>
        <v>0</v>
      </c>
      <c r="AG2885" s="49">
        <f>IFERROR(IF(OR($V2885&lt;&gt;"Ja",VLOOKUP($C2885,Listen!$A$2:$F$45,5,0)="Nein",D2885&lt;IF(C2885="LNG Anbindungsanlagen gemäß separater Festlegung",2022,2023)),$AC2885,$AA2885),0)</f>
        <v>0</v>
      </c>
      <c r="AH2885" s="49">
        <f>IFERROR(IF(OR($V2885&lt;&gt;"Ja",VLOOKUP($C2885,Listen!$A$2:$F$45,5,0)="Nein",D2885&lt;IF(C2885="LNG Anbindungsanlagen gemäß separater Festlegung",2022,2023)),$AC2885,$AA2885),0)</f>
        <v>0</v>
      </c>
      <c r="AI2885" s="49">
        <f>IFERROR(IF(OR($W2885&lt;&gt;"Ja",VLOOKUP($C2885,Listen!$A$2:$F$45,6,0)="Nein"),$AC2885,$AB2885),0)</f>
        <v>0</v>
      </c>
      <c r="AJ2885" s="49">
        <f>IFERROR(IF(OR($W2885&lt;&gt;"Ja",VLOOKUP($C2885,Listen!$A$2:$F$45,6,0)="Nein"),$AC2885,$AB2885),0)</f>
        <v>0</v>
      </c>
      <c r="AK2885" s="49">
        <f>IFERROR(IF(OR($W2885&lt;&gt;"Ja",VLOOKUP($C2885,Listen!$A$2:$F$45,6,0)="Nein"),$AC2885,$AB2885),0)</f>
        <v>0</v>
      </c>
      <c r="AL2885" s="51">
        <f t="shared" si="930"/>
        <v>0</v>
      </c>
      <c r="AM2885" s="296">
        <f>IFERROR(IF(VLOOKUP($C2885,Listen!$A$2:$F$45,6,0)="Ja",MAX(BC2885:BD2885),D_SAV!$BC2885),0)</f>
        <v>0</v>
      </c>
      <c r="AN2885" s="51">
        <f t="shared" si="931"/>
        <v>0</v>
      </c>
      <c r="AP2885" s="304">
        <f t="shared" si="932"/>
        <v>0</v>
      </c>
      <c r="AQ2885" s="304">
        <f t="shared" si="933"/>
        <v>0</v>
      </c>
      <c r="AR2885" s="304">
        <f t="shared" si="934"/>
        <v>0</v>
      </c>
      <c r="AS2885" s="304">
        <f t="shared" si="935"/>
        <v>0</v>
      </c>
      <c r="AT2885" s="304">
        <f t="shared" si="936"/>
        <v>0</v>
      </c>
      <c r="AU2885" s="304">
        <f t="shared" si="937"/>
        <v>0</v>
      </c>
      <c r="AV2885" s="304">
        <f t="shared" si="938"/>
        <v>0</v>
      </c>
      <c r="AW2885" s="304">
        <f t="shared" si="939"/>
        <v>0</v>
      </c>
      <c r="AX2885" s="304">
        <f t="shared" si="940"/>
        <v>0</v>
      </c>
      <c r="AY2885" s="304">
        <f t="shared" si="941"/>
        <v>0</v>
      </c>
      <c r="AZ2885" s="304">
        <f t="shared" si="942"/>
        <v>0</v>
      </c>
      <c r="BA2885" s="304">
        <f t="shared" si="943"/>
        <v>0</v>
      </c>
      <c r="BB2885" s="304">
        <f t="shared" si="944"/>
        <v>0</v>
      </c>
      <c r="BC2885" s="304">
        <f t="shared" si="945"/>
        <v>0</v>
      </c>
      <c r="BD2885" s="304">
        <f t="shared" si="946"/>
        <v>0</v>
      </c>
      <c r="BE2885" s="304">
        <f>IFERROR(IF(VLOOKUP($C2885,Listen!$A$2:$F$45,6,0)="Ja",BB2885-MAX(BC2885:BD2885),BB2885-BC2885),0)</f>
        <v>0</v>
      </c>
    </row>
    <row r="2886" spans="1:57" x14ac:dyDescent="0.25">
      <c r="A2886" s="320" t="str">
        <f>IF(AND(D2886&lt;&gt;0,C2886&lt;&gt;0,E2886&lt;&gt;0),IF(B2886&lt;&gt;0,CONCATENATE(B2886,"-AGr",VLOOKUP(C2886,Listen!$A$2:$D$45,4,FALSE),"-",D2886,"-",E2886,),CONCATENATE("AGr",VLOOKUP(C2886,Listen!$A$2:$D$45,4,FALSE),"-",D2886,"-",E2886)),"keine vollständige ID")</f>
        <v>keine vollständige ID</v>
      </c>
      <c r="B2886" s="301"/>
      <c r="C2886" s="287"/>
      <c r="D2886" s="34"/>
      <c r="E2886" s="306"/>
      <c r="F2886" s="116"/>
      <c r="G2886" s="17"/>
      <c r="H2886" s="17"/>
      <c r="I2886" s="17"/>
      <c r="J2886" s="17"/>
      <c r="K2886" s="17"/>
      <c r="L2886" s="17"/>
      <c r="M2886" s="17"/>
      <c r="N2886" s="17"/>
      <c r="O2886" s="116"/>
      <c r="P2886" s="117">
        <f>IF(D2886&gt;A_Stammdaten!$B$12,0,SUM(G2886,H2886,J2886,L2886:M2886)-SUM(I2886,K2886,N2886:O2886))</f>
        <v>0</v>
      </c>
      <c r="Q2886" s="17"/>
      <c r="R2886" s="17"/>
      <c r="S2886" s="17"/>
      <c r="T2886" s="17"/>
      <c r="U2886" s="62">
        <f t="shared" ref="U2886:U2949" si="947">P2886-SUM(Q2886:T2886)</f>
        <v>0</v>
      </c>
      <c r="V2886" s="34"/>
      <c r="W2886" s="34"/>
      <c r="X2886" s="34"/>
      <c r="Y2886" s="34"/>
      <c r="Z2886" s="34"/>
      <c r="AA2886" s="63" t="str">
        <f t="shared" ref="AA2886:AA2949" si="948">IF($V2886="Ja",MIN(2044-$D2886+1,AC2886),"-")</f>
        <v>-</v>
      </c>
      <c r="AB2886" s="63" t="str">
        <f t="shared" ref="AB2886:AB2949" si="949">IF($Z2886="","-",MIN($Z2886-$D2886+1,AC2886))</f>
        <v>-</v>
      </c>
      <c r="AC2886" s="63">
        <f>IF(ISBLANK($C2886),0,VLOOKUP($C2886,Listen!$A$2:$C$45,2,FALSE))</f>
        <v>0</v>
      </c>
      <c r="AD2886" s="63">
        <f>IF(ISBLANK($C2886),0,VLOOKUP($C2886,Listen!$A$2:$C$45,3,FALSE))</f>
        <v>0</v>
      </c>
      <c r="AE2886" s="49">
        <f t="shared" ref="AE2886:AF2949" si="950">IFERROR($AC2886,0)</f>
        <v>0</v>
      </c>
      <c r="AF2886" s="49">
        <f t="shared" si="950"/>
        <v>0</v>
      </c>
      <c r="AG2886" s="49">
        <f>IFERROR(IF(OR($V2886&lt;&gt;"Ja",VLOOKUP($C2886,Listen!$A$2:$F$45,5,0)="Nein",D2886&lt;IF(C2886="LNG Anbindungsanlagen gemäß separater Festlegung",2022,2023)),$AC2886,$AA2886),0)</f>
        <v>0</v>
      </c>
      <c r="AH2886" s="49">
        <f>IFERROR(IF(OR($V2886&lt;&gt;"Ja",VLOOKUP($C2886,Listen!$A$2:$F$45,5,0)="Nein",D2886&lt;IF(C2886="LNG Anbindungsanlagen gemäß separater Festlegung",2022,2023)),$AC2886,$AA2886),0)</f>
        <v>0</v>
      </c>
      <c r="AI2886" s="49">
        <f>IFERROR(IF(OR($W2886&lt;&gt;"Ja",VLOOKUP($C2886,Listen!$A$2:$F$45,6,0)="Nein"),$AC2886,$AB2886),0)</f>
        <v>0</v>
      </c>
      <c r="AJ2886" s="49">
        <f>IFERROR(IF(OR($W2886&lt;&gt;"Ja",VLOOKUP($C2886,Listen!$A$2:$F$45,6,0)="Nein"),$AC2886,$AB2886),0)</f>
        <v>0</v>
      </c>
      <c r="AK2886" s="49">
        <f>IFERROR(IF(OR($W2886&lt;&gt;"Ja",VLOOKUP($C2886,Listen!$A$2:$F$45,6,0)="Nein"),$AC2886,$AB2886),0)</f>
        <v>0</v>
      </c>
      <c r="AL2886" s="51">
        <f t="shared" ref="AL2886:AL2949" si="951">BB2886</f>
        <v>0</v>
      </c>
      <c r="AM2886" s="296">
        <f>IFERROR(IF(VLOOKUP($C2886,Listen!$A$2:$F$45,6,0)="Ja",MAX(BC2886:BD2886),D_SAV!$BC2886),0)</f>
        <v>0</v>
      </c>
      <c r="AN2886" s="51">
        <f t="shared" ref="AN2886:AN2949" si="952">BE2886</f>
        <v>0</v>
      </c>
      <c r="AP2886" s="304">
        <f t="shared" ref="AP2886:AP2949" si="953">AO2886+IF($D2886=AP$3,$U2886,0)</f>
        <v>0</v>
      </c>
      <c r="AQ2886" s="304">
        <f t="shared" ref="AQ2886:AQ2949" si="954">IF(AP2886=0,0,IF($AE2886-(AP$3-$D2886)&lt;=0,AP2886,AP2886/($AE2886-(AP$3-$D2886))))</f>
        <v>0</v>
      </c>
      <c r="AR2886" s="304">
        <f t="shared" ref="AR2886:AR2949" si="955">AP2886-AQ2886</f>
        <v>0</v>
      </c>
      <c r="AS2886" s="304">
        <f t="shared" ref="AS2886:AS2949" si="956">AR2886+IF($D2886=AS$3,$U2886,0)</f>
        <v>0</v>
      </c>
      <c r="AT2886" s="304">
        <f t="shared" ref="AT2886:AT2949" si="957">IF(AS2886=0,0,IF($AF2886-(AS$3-$D2886)&lt;=0,AS2886,AS2886/($AF2886-(AS$3-$D2886))))</f>
        <v>0</v>
      </c>
      <c r="AU2886" s="304">
        <f t="shared" ref="AU2886:AU2949" si="958">AS2886-AT2886</f>
        <v>0</v>
      </c>
      <c r="AV2886" s="304">
        <f t="shared" ref="AV2886:AV2949" si="959">AU2886+IF($D2886=AV$3,$U2886,0)</f>
        <v>0</v>
      </c>
      <c r="AW2886" s="304">
        <f t="shared" ref="AW2886:AW2949" si="960">IF(AV2886=0,0,IF($AG2886-(AV$3-$D2886)&lt;=0,AV2886,AV2886/($AG2886-(AV$3-$D2886))))</f>
        <v>0</v>
      </c>
      <c r="AX2886" s="304">
        <f t="shared" ref="AX2886:AX2949" si="961">AV2886-AW2886</f>
        <v>0</v>
      </c>
      <c r="AY2886" s="304">
        <f t="shared" ref="AY2886:AY2949" si="962">AX2886+IF($D2886=AY$3,$U2886,0)</f>
        <v>0</v>
      </c>
      <c r="AZ2886" s="304">
        <f t="shared" ref="AZ2886:AZ2949" si="963">IF(AY2886=0,0,IF($AH2886-(AY$3-$D2886)&lt;=0,AY2886,AY2886/($AH2886-(AY$3-$D2886))))</f>
        <v>0</v>
      </c>
      <c r="BA2886" s="304">
        <f t="shared" ref="BA2886:BA2949" si="964">AY2886-AZ2886</f>
        <v>0</v>
      </c>
      <c r="BB2886" s="304">
        <f t="shared" ref="BB2886:BB2949" si="965">BA2886+IF($D2886=BB$3,$U2886,0)</f>
        <v>0</v>
      </c>
      <c r="BC2886" s="304">
        <f t="shared" ref="BC2886:BC2949" si="966">IF(BB2886=0,0,IF($AI2886-(BB$3-$D2886)&lt;=0,BB2886,BB2886/($AI2886-(BB$3-$D2886))))</f>
        <v>0</v>
      </c>
      <c r="BD2886" s="304">
        <f t="shared" ref="BD2886:BD2949" si="967">BB2886*Y2886/100</f>
        <v>0</v>
      </c>
      <c r="BE2886" s="304">
        <f>IFERROR(IF(VLOOKUP($C2886,Listen!$A$2:$F$45,6,0)="Ja",BB2886-MAX(BC2886:BD2886),BB2886-BC2886),0)</f>
        <v>0</v>
      </c>
    </row>
    <row r="2887" spans="1:57" x14ac:dyDescent="0.25">
      <c r="A2887" s="320" t="str">
        <f>IF(AND(D2887&lt;&gt;0,C2887&lt;&gt;0,E2887&lt;&gt;0),IF(B2887&lt;&gt;0,CONCATENATE(B2887,"-AGr",VLOOKUP(C2887,Listen!$A$2:$D$45,4,FALSE),"-",D2887,"-",E2887,),CONCATENATE("AGr",VLOOKUP(C2887,Listen!$A$2:$D$45,4,FALSE),"-",D2887,"-",E2887)),"keine vollständige ID")</f>
        <v>keine vollständige ID</v>
      </c>
      <c r="B2887" s="301"/>
      <c r="C2887" s="287"/>
      <c r="D2887" s="34"/>
      <c r="E2887" s="306"/>
      <c r="F2887" s="116"/>
      <c r="G2887" s="17"/>
      <c r="H2887" s="17"/>
      <c r="I2887" s="17"/>
      <c r="J2887" s="17"/>
      <c r="K2887" s="17"/>
      <c r="L2887" s="17"/>
      <c r="M2887" s="17"/>
      <c r="N2887" s="17"/>
      <c r="O2887" s="116"/>
      <c r="P2887" s="117">
        <f>IF(D2887&gt;A_Stammdaten!$B$12,0,SUM(G2887,H2887,J2887,L2887:M2887)-SUM(I2887,K2887,N2887:O2887))</f>
        <v>0</v>
      </c>
      <c r="Q2887" s="17"/>
      <c r="R2887" s="17"/>
      <c r="S2887" s="17"/>
      <c r="T2887" s="17"/>
      <c r="U2887" s="62">
        <f t="shared" si="947"/>
        <v>0</v>
      </c>
      <c r="V2887" s="34"/>
      <c r="W2887" s="34"/>
      <c r="X2887" s="34"/>
      <c r="Y2887" s="34"/>
      <c r="Z2887" s="34"/>
      <c r="AA2887" s="63" t="str">
        <f t="shared" si="948"/>
        <v>-</v>
      </c>
      <c r="AB2887" s="63" t="str">
        <f t="shared" si="949"/>
        <v>-</v>
      </c>
      <c r="AC2887" s="63">
        <f>IF(ISBLANK($C2887),0,VLOOKUP($C2887,Listen!$A$2:$C$45,2,FALSE))</f>
        <v>0</v>
      </c>
      <c r="AD2887" s="63">
        <f>IF(ISBLANK($C2887),0,VLOOKUP($C2887,Listen!$A$2:$C$45,3,FALSE))</f>
        <v>0</v>
      </c>
      <c r="AE2887" s="49">
        <f t="shared" si="950"/>
        <v>0</v>
      </c>
      <c r="AF2887" s="49">
        <f t="shared" si="950"/>
        <v>0</v>
      </c>
      <c r="AG2887" s="49">
        <f>IFERROR(IF(OR($V2887&lt;&gt;"Ja",VLOOKUP($C2887,Listen!$A$2:$F$45,5,0)="Nein",D2887&lt;IF(C2887="LNG Anbindungsanlagen gemäß separater Festlegung",2022,2023)),$AC2887,$AA2887),0)</f>
        <v>0</v>
      </c>
      <c r="AH2887" s="49">
        <f>IFERROR(IF(OR($V2887&lt;&gt;"Ja",VLOOKUP($C2887,Listen!$A$2:$F$45,5,0)="Nein",D2887&lt;IF(C2887="LNG Anbindungsanlagen gemäß separater Festlegung",2022,2023)),$AC2887,$AA2887),0)</f>
        <v>0</v>
      </c>
      <c r="AI2887" s="49">
        <f>IFERROR(IF(OR($W2887&lt;&gt;"Ja",VLOOKUP($C2887,Listen!$A$2:$F$45,6,0)="Nein"),$AC2887,$AB2887),0)</f>
        <v>0</v>
      </c>
      <c r="AJ2887" s="49">
        <f>IFERROR(IF(OR($W2887&lt;&gt;"Ja",VLOOKUP($C2887,Listen!$A$2:$F$45,6,0)="Nein"),$AC2887,$AB2887),0)</f>
        <v>0</v>
      </c>
      <c r="AK2887" s="49">
        <f>IFERROR(IF(OR($W2887&lt;&gt;"Ja",VLOOKUP($C2887,Listen!$A$2:$F$45,6,0)="Nein"),$AC2887,$AB2887),0)</f>
        <v>0</v>
      </c>
      <c r="AL2887" s="51">
        <f t="shared" si="951"/>
        <v>0</v>
      </c>
      <c r="AM2887" s="296">
        <f>IFERROR(IF(VLOOKUP($C2887,Listen!$A$2:$F$45,6,0)="Ja",MAX(BC2887:BD2887),D_SAV!$BC2887),0)</f>
        <v>0</v>
      </c>
      <c r="AN2887" s="51">
        <f t="shared" si="952"/>
        <v>0</v>
      </c>
      <c r="AP2887" s="304">
        <f t="shared" si="953"/>
        <v>0</v>
      </c>
      <c r="AQ2887" s="304">
        <f t="shared" si="954"/>
        <v>0</v>
      </c>
      <c r="AR2887" s="304">
        <f t="shared" si="955"/>
        <v>0</v>
      </c>
      <c r="AS2887" s="304">
        <f t="shared" si="956"/>
        <v>0</v>
      </c>
      <c r="AT2887" s="304">
        <f t="shared" si="957"/>
        <v>0</v>
      </c>
      <c r="AU2887" s="304">
        <f t="shared" si="958"/>
        <v>0</v>
      </c>
      <c r="AV2887" s="304">
        <f t="shared" si="959"/>
        <v>0</v>
      </c>
      <c r="AW2887" s="304">
        <f t="shared" si="960"/>
        <v>0</v>
      </c>
      <c r="AX2887" s="304">
        <f t="shared" si="961"/>
        <v>0</v>
      </c>
      <c r="AY2887" s="304">
        <f t="shared" si="962"/>
        <v>0</v>
      </c>
      <c r="AZ2887" s="304">
        <f t="shared" si="963"/>
        <v>0</v>
      </c>
      <c r="BA2887" s="304">
        <f t="shared" si="964"/>
        <v>0</v>
      </c>
      <c r="BB2887" s="304">
        <f t="shared" si="965"/>
        <v>0</v>
      </c>
      <c r="BC2887" s="304">
        <f t="shared" si="966"/>
        <v>0</v>
      </c>
      <c r="BD2887" s="304">
        <f t="shared" si="967"/>
        <v>0</v>
      </c>
      <c r="BE2887" s="304">
        <f>IFERROR(IF(VLOOKUP($C2887,Listen!$A$2:$F$45,6,0)="Ja",BB2887-MAX(BC2887:BD2887),BB2887-BC2887),0)</f>
        <v>0</v>
      </c>
    </row>
    <row r="2888" spans="1:57" x14ac:dyDescent="0.25">
      <c r="A2888" s="320" t="str">
        <f>IF(AND(D2888&lt;&gt;0,C2888&lt;&gt;0,E2888&lt;&gt;0),IF(B2888&lt;&gt;0,CONCATENATE(B2888,"-AGr",VLOOKUP(C2888,Listen!$A$2:$D$45,4,FALSE),"-",D2888,"-",E2888,),CONCATENATE("AGr",VLOOKUP(C2888,Listen!$A$2:$D$45,4,FALSE),"-",D2888,"-",E2888)),"keine vollständige ID")</f>
        <v>keine vollständige ID</v>
      </c>
      <c r="B2888" s="301"/>
      <c r="C2888" s="287"/>
      <c r="D2888" s="34"/>
      <c r="E2888" s="306"/>
      <c r="F2888" s="116"/>
      <c r="G2888" s="17"/>
      <c r="H2888" s="17"/>
      <c r="I2888" s="17"/>
      <c r="J2888" s="17"/>
      <c r="K2888" s="17"/>
      <c r="L2888" s="17"/>
      <c r="M2888" s="17"/>
      <c r="N2888" s="17"/>
      <c r="O2888" s="116"/>
      <c r="P2888" s="117">
        <f>IF(D2888&gt;A_Stammdaten!$B$12,0,SUM(G2888,H2888,J2888,L2888:M2888)-SUM(I2888,K2888,N2888:O2888))</f>
        <v>0</v>
      </c>
      <c r="Q2888" s="17"/>
      <c r="R2888" s="17"/>
      <c r="S2888" s="17"/>
      <c r="T2888" s="17"/>
      <c r="U2888" s="62">
        <f t="shared" si="947"/>
        <v>0</v>
      </c>
      <c r="V2888" s="34"/>
      <c r="W2888" s="34"/>
      <c r="X2888" s="34"/>
      <c r="Y2888" s="34"/>
      <c r="Z2888" s="34"/>
      <c r="AA2888" s="63" t="str">
        <f t="shared" si="948"/>
        <v>-</v>
      </c>
      <c r="AB2888" s="63" t="str">
        <f t="shared" si="949"/>
        <v>-</v>
      </c>
      <c r="AC2888" s="63">
        <f>IF(ISBLANK($C2888),0,VLOOKUP($C2888,Listen!$A$2:$C$45,2,FALSE))</f>
        <v>0</v>
      </c>
      <c r="AD2888" s="63">
        <f>IF(ISBLANK($C2888),0,VLOOKUP($C2888,Listen!$A$2:$C$45,3,FALSE))</f>
        <v>0</v>
      </c>
      <c r="AE2888" s="49">
        <f t="shared" si="950"/>
        <v>0</v>
      </c>
      <c r="AF2888" s="49">
        <f t="shared" si="950"/>
        <v>0</v>
      </c>
      <c r="AG2888" s="49">
        <f>IFERROR(IF(OR($V2888&lt;&gt;"Ja",VLOOKUP($C2888,Listen!$A$2:$F$45,5,0)="Nein",D2888&lt;IF(C2888="LNG Anbindungsanlagen gemäß separater Festlegung",2022,2023)),$AC2888,$AA2888),0)</f>
        <v>0</v>
      </c>
      <c r="AH2888" s="49">
        <f>IFERROR(IF(OR($V2888&lt;&gt;"Ja",VLOOKUP($C2888,Listen!$A$2:$F$45,5,0)="Nein",D2888&lt;IF(C2888="LNG Anbindungsanlagen gemäß separater Festlegung",2022,2023)),$AC2888,$AA2888),0)</f>
        <v>0</v>
      </c>
      <c r="AI2888" s="49">
        <f>IFERROR(IF(OR($W2888&lt;&gt;"Ja",VLOOKUP($C2888,Listen!$A$2:$F$45,6,0)="Nein"),$AC2888,$AB2888),0)</f>
        <v>0</v>
      </c>
      <c r="AJ2888" s="49">
        <f>IFERROR(IF(OR($W2888&lt;&gt;"Ja",VLOOKUP($C2888,Listen!$A$2:$F$45,6,0)="Nein"),$AC2888,$AB2888),0)</f>
        <v>0</v>
      </c>
      <c r="AK2888" s="49">
        <f>IFERROR(IF(OR($W2888&lt;&gt;"Ja",VLOOKUP($C2888,Listen!$A$2:$F$45,6,0)="Nein"),$AC2888,$AB2888),0)</f>
        <v>0</v>
      </c>
      <c r="AL2888" s="51">
        <f t="shared" si="951"/>
        <v>0</v>
      </c>
      <c r="AM2888" s="296">
        <f>IFERROR(IF(VLOOKUP($C2888,Listen!$A$2:$F$45,6,0)="Ja",MAX(BC2888:BD2888),D_SAV!$BC2888),0)</f>
        <v>0</v>
      </c>
      <c r="AN2888" s="51">
        <f t="shared" si="952"/>
        <v>0</v>
      </c>
      <c r="AP2888" s="304">
        <f t="shared" si="953"/>
        <v>0</v>
      </c>
      <c r="AQ2888" s="304">
        <f t="shared" si="954"/>
        <v>0</v>
      </c>
      <c r="AR2888" s="304">
        <f t="shared" si="955"/>
        <v>0</v>
      </c>
      <c r="AS2888" s="304">
        <f t="shared" si="956"/>
        <v>0</v>
      </c>
      <c r="AT2888" s="304">
        <f t="shared" si="957"/>
        <v>0</v>
      </c>
      <c r="AU2888" s="304">
        <f t="shared" si="958"/>
        <v>0</v>
      </c>
      <c r="AV2888" s="304">
        <f t="shared" si="959"/>
        <v>0</v>
      </c>
      <c r="AW2888" s="304">
        <f t="shared" si="960"/>
        <v>0</v>
      </c>
      <c r="AX2888" s="304">
        <f t="shared" si="961"/>
        <v>0</v>
      </c>
      <c r="AY2888" s="304">
        <f t="shared" si="962"/>
        <v>0</v>
      </c>
      <c r="AZ2888" s="304">
        <f t="shared" si="963"/>
        <v>0</v>
      </c>
      <c r="BA2888" s="304">
        <f t="shared" si="964"/>
        <v>0</v>
      </c>
      <c r="BB2888" s="304">
        <f t="shared" si="965"/>
        <v>0</v>
      </c>
      <c r="BC2888" s="304">
        <f t="shared" si="966"/>
        <v>0</v>
      </c>
      <c r="BD2888" s="304">
        <f t="shared" si="967"/>
        <v>0</v>
      </c>
      <c r="BE2888" s="304">
        <f>IFERROR(IF(VLOOKUP($C2888,Listen!$A$2:$F$45,6,0)="Ja",BB2888-MAX(BC2888:BD2888),BB2888-BC2888),0)</f>
        <v>0</v>
      </c>
    </row>
    <row r="2889" spans="1:57" x14ac:dyDescent="0.25">
      <c r="A2889" s="320" t="str">
        <f>IF(AND(D2889&lt;&gt;0,C2889&lt;&gt;0,E2889&lt;&gt;0),IF(B2889&lt;&gt;0,CONCATENATE(B2889,"-AGr",VLOOKUP(C2889,Listen!$A$2:$D$45,4,FALSE),"-",D2889,"-",E2889,),CONCATENATE("AGr",VLOOKUP(C2889,Listen!$A$2:$D$45,4,FALSE),"-",D2889,"-",E2889)),"keine vollständige ID")</f>
        <v>keine vollständige ID</v>
      </c>
      <c r="B2889" s="301"/>
      <c r="C2889" s="287"/>
      <c r="D2889" s="34"/>
      <c r="E2889" s="306"/>
      <c r="F2889" s="116"/>
      <c r="G2889" s="17"/>
      <c r="H2889" s="17"/>
      <c r="I2889" s="17"/>
      <c r="J2889" s="17"/>
      <c r="K2889" s="17"/>
      <c r="L2889" s="17"/>
      <c r="M2889" s="17"/>
      <c r="N2889" s="17"/>
      <c r="O2889" s="116"/>
      <c r="P2889" s="117">
        <f>IF(D2889&gt;A_Stammdaten!$B$12,0,SUM(G2889,H2889,J2889,L2889:M2889)-SUM(I2889,K2889,N2889:O2889))</f>
        <v>0</v>
      </c>
      <c r="Q2889" s="17"/>
      <c r="R2889" s="17"/>
      <c r="S2889" s="17"/>
      <c r="T2889" s="17"/>
      <c r="U2889" s="62">
        <f t="shared" si="947"/>
        <v>0</v>
      </c>
      <c r="V2889" s="34"/>
      <c r="W2889" s="34"/>
      <c r="X2889" s="34"/>
      <c r="Y2889" s="34"/>
      <c r="Z2889" s="34"/>
      <c r="AA2889" s="63" t="str">
        <f t="shared" si="948"/>
        <v>-</v>
      </c>
      <c r="AB2889" s="63" t="str">
        <f t="shared" si="949"/>
        <v>-</v>
      </c>
      <c r="AC2889" s="63">
        <f>IF(ISBLANK($C2889),0,VLOOKUP($C2889,Listen!$A$2:$C$45,2,FALSE))</f>
        <v>0</v>
      </c>
      <c r="AD2889" s="63">
        <f>IF(ISBLANK($C2889),0,VLOOKUP($C2889,Listen!$A$2:$C$45,3,FALSE))</f>
        <v>0</v>
      </c>
      <c r="AE2889" s="49">
        <f t="shared" si="950"/>
        <v>0</v>
      </c>
      <c r="AF2889" s="49">
        <f t="shared" si="950"/>
        <v>0</v>
      </c>
      <c r="AG2889" s="49">
        <f>IFERROR(IF(OR($V2889&lt;&gt;"Ja",VLOOKUP($C2889,Listen!$A$2:$F$45,5,0)="Nein",D2889&lt;IF(C2889="LNG Anbindungsanlagen gemäß separater Festlegung",2022,2023)),$AC2889,$AA2889),0)</f>
        <v>0</v>
      </c>
      <c r="AH2889" s="49">
        <f>IFERROR(IF(OR($V2889&lt;&gt;"Ja",VLOOKUP($C2889,Listen!$A$2:$F$45,5,0)="Nein",D2889&lt;IF(C2889="LNG Anbindungsanlagen gemäß separater Festlegung",2022,2023)),$AC2889,$AA2889),0)</f>
        <v>0</v>
      </c>
      <c r="AI2889" s="49">
        <f>IFERROR(IF(OR($W2889&lt;&gt;"Ja",VLOOKUP($C2889,Listen!$A$2:$F$45,6,0)="Nein"),$AC2889,$AB2889),0)</f>
        <v>0</v>
      </c>
      <c r="AJ2889" s="49">
        <f>IFERROR(IF(OR($W2889&lt;&gt;"Ja",VLOOKUP($C2889,Listen!$A$2:$F$45,6,0)="Nein"),$AC2889,$AB2889),0)</f>
        <v>0</v>
      </c>
      <c r="AK2889" s="49">
        <f>IFERROR(IF(OR($W2889&lt;&gt;"Ja",VLOOKUP($C2889,Listen!$A$2:$F$45,6,0)="Nein"),$AC2889,$AB2889),0)</f>
        <v>0</v>
      </c>
      <c r="AL2889" s="51">
        <f t="shared" si="951"/>
        <v>0</v>
      </c>
      <c r="AM2889" s="296">
        <f>IFERROR(IF(VLOOKUP($C2889,Listen!$A$2:$F$45,6,0)="Ja",MAX(BC2889:BD2889),D_SAV!$BC2889),0)</f>
        <v>0</v>
      </c>
      <c r="AN2889" s="51">
        <f t="shared" si="952"/>
        <v>0</v>
      </c>
      <c r="AP2889" s="304">
        <f t="shared" si="953"/>
        <v>0</v>
      </c>
      <c r="AQ2889" s="304">
        <f t="shared" si="954"/>
        <v>0</v>
      </c>
      <c r="AR2889" s="304">
        <f t="shared" si="955"/>
        <v>0</v>
      </c>
      <c r="AS2889" s="304">
        <f t="shared" si="956"/>
        <v>0</v>
      </c>
      <c r="AT2889" s="304">
        <f t="shared" si="957"/>
        <v>0</v>
      </c>
      <c r="AU2889" s="304">
        <f t="shared" si="958"/>
        <v>0</v>
      </c>
      <c r="AV2889" s="304">
        <f t="shared" si="959"/>
        <v>0</v>
      </c>
      <c r="AW2889" s="304">
        <f t="shared" si="960"/>
        <v>0</v>
      </c>
      <c r="AX2889" s="304">
        <f t="shared" si="961"/>
        <v>0</v>
      </c>
      <c r="AY2889" s="304">
        <f t="shared" si="962"/>
        <v>0</v>
      </c>
      <c r="AZ2889" s="304">
        <f t="shared" si="963"/>
        <v>0</v>
      </c>
      <c r="BA2889" s="304">
        <f t="shared" si="964"/>
        <v>0</v>
      </c>
      <c r="BB2889" s="304">
        <f t="shared" si="965"/>
        <v>0</v>
      </c>
      <c r="BC2889" s="304">
        <f t="shared" si="966"/>
        <v>0</v>
      </c>
      <c r="BD2889" s="304">
        <f t="shared" si="967"/>
        <v>0</v>
      </c>
      <c r="BE2889" s="304">
        <f>IFERROR(IF(VLOOKUP($C2889,Listen!$A$2:$F$45,6,0)="Ja",BB2889-MAX(BC2889:BD2889),BB2889-BC2889),0)</f>
        <v>0</v>
      </c>
    </row>
    <row r="2890" spans="1:57" x14ac:dyDescent="0.25">
      <c r="A2890" s="320" t="str">
        <f>IF(AND(D2890&lt;&gt;0,C2890&lt;&gt;0,E2890&lt;&gt;0),IF(B2890&lt;&gt;0,CONCATENATE(B2890,"-AGr",VLOOKUP(C2890,Listen!$A$2:$D$45,4,FALSE),"-",D2890,"-",E2890,),CONCATENATE("AGr",VLOOKUP(C2890,Listen!$A$2:$D$45,4,FALSE),"-",D2890,"-",E2890)),"keine vollständige ID")</f>
        <v>keine vollständige ID</v>
      </c>
      <c r="B2890" s="301"/>
      <c r="C2890" s="287"/>
      <c r="D2890" s="34"/>
      <c r="E2890" s="306"/>
      <c r="F2890" s="116"/>
      <c r="G2890" s="17"/>
      <c r="H2890" s="17"/>
      <c r="I2890" s="17"/>
      <c r="J2890" s="17"/>
      <c r="K2890" s="17"/>
      <c r="L2890" s="17"/>
      <c r="M2890" s="17"/>
      <c r="N2890" s="17"/>
      <c r="O2890" s="116"/>
      <c r="P2890" s="117">
        <f>IF(D2890&gt;A_Stammdaten!$B$12,0,SUM(G2890,H2890,J2890,L2890:M2890)-SUM(I2890,K2890,N2890:O2890))</f>
        <v>0</v>
      </c>
      <c r="Q2890" s="17"/>
      <c r="R2890" s="17"/>
      <c r="S2890" s="17"/>
      <c r="T2890" s="17"/>
      <c r="U2890" s="62">
        <f t="shared" si="947"/>
        <v>0</v>
      </c>
      <c r="V2890" s="34"/>
      <c r="W2890" s="34"/>
      <c r="X2890" s="34"/>
      <c r="Y2890" s="34"/>
      <c r="Z2890" s="34"/>
      <c r="AA2890" s="63" t="str">
        <f t="shared" si="948"/>
        <v>-</v>
      </c>
      <c r="AB2890" s="63" t="str">
        <f t="shared" si="949"/>
        <v>-</v>
      </c>
      <c r="AC2890" s="63">
        <f>IF(ISBLANK($C2890),0,VLOOKUP($C2890,Listen!$A$2:$C$45,2,FALSE))</f>
        <v>0</v>
      </c>
      <c r="AD2890" s="63">
        <f>IF(ISBLANK($C2890),0,VLOOKUP($C2890,Listen!$A$2:$C$45,3,FALSE))</f>
        <v>0</v>
      </c>
      <c r="AE2890" s="49">
        <f t="shared" si="950"/>
        <v>0</v>
      </c>
      <c r="AF2890" s="49">
        <f t="shared" si="950"/>
        <v>0</v>
      </c>
      <c r="AG2890" s="49">
        <f>IFERROR(IF(OR($V2890&lt;&gt;"Ja",VLOOKUP($C2890,Listen!$A$2:$F$45,5,0)="Nein",D2890&lt;IF(C2890="LNG Anbindungsanlagen gemäß separater Festlegung",2022,2023)),$AC2890,$AA2890),0)</f>
        <v>0</v>
      </c>
      <c r="AH2890" s="49">
        <f>IFERROR(IF(OR($V2890&lt;&gt;"Ja",VLOOKUP($C2890,Listen!$A$2:$F$45,5,0)="Nein",D2890&lt;IF(C2890="LNG Anbindungsanlagen gemäß separater Festlegung",2022,2023)),$AC2890,$AA2890),0)</f>
        <v>0</v>
      </c>
      <c r="AI2890" s="49">
        <f>IFERROR(IF(OR($W2890&lt;&gt;"Ja",VLOOKUP($C2890,Listen!$A$2:$F$45,6,0)="Nein"),$AC2890,$AB2890),0)</f>
        <v>0</v>
      </c>
      <c r="AJ2890" s="49">
        <f>IFERROR(IF(OR($W2890&lt;&gt;"Ja",VLOOKUP($C2890,Listen!$A$2:$F$45,6,0)="Nein"),$AC2890,$AB2890),0)</f>
        <v>0</v>
      </c>
      <c r="AK2890" s="49">
        <f>IFERROR(IF(OR($W2890&lt;&gt;"Ja",VLOOKUP($C2890,Listen!$A$2:$F$45,6,0)="Nein"),$AC2890,$AB2890),0)</f>
        <v>0</v>
      </c>
      <c r="AL2890" s="51">
        <f t="shared" si="951"/>
        <v>0</v>
      </c>
      <c r="AM2890" s="296">
        <f>IFERROR(IF(VLOOKUP($C2890,Listen!$A$2:$F$45,6,0)="Ja",MAX(BC2890:BD2890),D_SAV!$BC2890),0)</f>
        <v>0</v>
      </c>
      <c r="AN2890" s="51">
        <f t="shared" si="952"/>
        <v>0</v>
      </c>
      <c r="AP2890" s="304">
        <f t="shared" si="953"/>
        <v>0</v>
      </c>
      <c r="AQ2890" s="304">
        <f t="shared" si="954"/>
        <v>0</v>
      </c>
      <c r="AR2890" s="304">
        <f t="shared" si="955"/>
        <v>0</v>
      </c>
      <c r="AS2890" s="304">
        <f t="shared" si="956"/>
        <v>0</v>
      </c>
      <c r="AT2890" s="304">
        <f t="shared" si="957"/>
        <v>0</v>
      </c>
      <c r="AU2890" s="304">
        <f t="shared" si="958"/>
        <v>0</v>
      </c>
      <c r="AV2890" s="304">
        <f t="shared" si="959"/>
        <v>0</v>
      </c>
      <c r="AW2890" s="304">
        <f t="shared" si="960"/>
        <v>0</v>
      </c>
      <c r="AX2890" s="304">
        <f t="shared" si="961"/>
        <v>0</v>
      </c>
      <c r="AY2890" s="304">
        <f t="shared" si="962"/>
        <v>0</v>
      </c>
      <c r="AZ2890" s="304">
        <f t="shared" si="963"/>
        <v>0</v>
      </c>
      <c r="BA2890" s="304">
        <f t="shared" si="964"/>
        <v>0</v>
      </c>
      <c r="BB2890" s="304">
        <f t="shared" si="965"/>
        <v>0</v>
      </c>
      <c r="BC2890" s="304">
        <f t="shared" si="966"/>
        <v>0</v>
      </c>
      <c r="BD2890" s="304">
        <f t="shared" si="967"/>
        <v>0</v>
      </c>
      <c r="BE2890" s="304">
        <f>IFERROR(IF(VLOOKUP($C2890,Listen!$A$2:$F$45,6,0)="Ja",BB2890-MAX(BC2890:BD2890),BB2890-BC2890),0)</f>
        <v>0</v>
      </c>
    </row>
    <row r="2891" spans="1:57" x14ac:dyDescent="0.25">
      <c r="A2891" s="320" t="str">
        <f>IF(AND(D2891&lt;&gt;0,C2891&lt;&gt;0,E2891&lt;&gt;0),IF(B2891&lt;&gt;0,CONCATENATE(B2891,"-AGr",VLOOKUP(C2891,Listen!$A$2:$D$45,4,FALSE),"-",D2891,"-",E2891,),CONCATENATE("AGr",VLOOKUP(C2891,Listen!$A$2:$D$45,4,FALSE),"-",D2891,"-",E2891)),"keine vollständige ID")</f>
        <v>keine vollständige ID</v>
      </c>
      <c r="B2891" s="301"/>
      <c r="C2891" s="287"/>
      <c r="D2891" s="34"/>
      <c r="E2891" s="306"/>
      <c r="F2891" s="116"/>
      <c r="G2891" s="17"/>
      <c r="H2891" s="17"/>
      <c r="I2891" s="17"/>
      <c r="J2891" s="17"/>
      <c r="K2891" s="17"/>
      <c r="L2891" s="17"/>
      <c r="M2891" s="17"/>
      <c r="N2891" s="17"/>
      <c r="O2891" s="116"/>
      <c r="P2891" s="117">
        <f>IF(D2891&gt;A_Stammdaten!$B$12,0,SUM(G2891,H2891,J2891,L2891:M2891)-SUM(I2891,K2891,N2891:O2891))</f>
        <v>0</v>
      </c>
      <c r="Q2891" s="17"/>
      <c r="R2891" s="17"/>
      <c r="S2891" s="17"/>
      <c r="T2891" s="17"/>
      <c r="U2891" s="62">
        <f t="shared" si="947"/>
        <v>0</v>
      </c>
      <c r="V2891" s="34"/>
      <c r="W2891" s="34"/>
      <c r="X2891" s="34"/>
      <c r="Y2891" s="34"/>
      <c r="Z2891" s="34"/>
      <c r="AA2891" s="63" t="str">
        <f t="shared" si="948"/>
        <v>-</v>
      </c>
      <c r="AB2891" s="63" t="str">
        <f t="shared" si="949"/>
        <v>-</v>
      </c>
      <c r="AC2891" s="63">
        <f>IF(ISBLANK($C2891),0,VLOOKUP($C2891,Listen!$A$2:$C$45,2,FALSE))</f>
        <v>0</v>
      </c>
      <c r="AD2891" s="63">
        <f>IF(ISBLANK($C2891),0,VLOOKUP($C2891,Listen!$A$2:$C$45,3,FALSE))</f>
        <v>0</v>
      </c>
      <c r="AE2891" s="49">
        <f t="shared" si="950"/>
        <v>0</v>
      </c>
      <c r="AF2891" s="49">
        <f t="shared" si="950"/>
        <v>0</v>
      </c>
      <c r="AG2891" s="49">
        <f>IFERROR(IF(OR($V2891&lt;&gt;"Ja",VLOOKUP($C2891,Listen!$A$2:$F$45,5,0)="Nein",D2891&lt;IF(C2891="LNG Anbindungsanlagen gemäß separater Festlegung",2022,2023)),$AC2891,$AA2891),0)</f>
        <v>0</v>
      </c>
      <c r="AH2891" s="49">
        <f>IFERROR(IF(OR($V2891&lt;&gt;"Ja",VLOOKUP($C2891,Listen!$A$2:$F$45,5,0)="Nein",D2891&lt;IF(C2891="LNG Anbindungsanlagen gemäß separater Festlegung",2022,2023)),$AC2891,$AA2891),0)</f>
        <v>0</v>
      </c>
      <c r="AI2891" s="49">
        <f>IFERROR(IF(OR($W2891&lt;&gt;"Ja",VLOOKUP($C2891,Listen!$A$2:$F$45,6,0)="Nein"),$AC2891,$AB2891),0)</f>
        <v>0</v>
      </c>
      <c r="AJ2891" s="49">
        <f>IFERROR(IF(OR($W2891&lt;&gt;"Ja",VLOOKUP($C2891,Listen!$A$2:$F$45,6,0)="Nein"),$AC2891,$AB2891),0)</f>
        <v>0</v>
      </c>
      <c r="AK2891" s="49">
        <f>IFERROR(IF(OR($W2891&lt;&gt;"Ja",VLOOKUP($C2891,Listen!$A$2:$F$45,6,0)="Nein"),$AC2891,$AB2891),0)</f>
        <v>0</v>
      </c>
      <c r="AL2891" s="51">
        <f t="shared" si="951"/>
        <v>0</v>
      </c>
      <c r="AM2891" s="296">
        <f>IFERROR(IF(VLOOKUP($C2891,Listen!$A$2:$F$45,6,0)="Ja",MAX(BC2891:BD2891),D_SAV!$BC2891),0)</f>
        <v>0</v>
      </c>
      <c r="AN2891" s="51">
        <f t="shared" si="952"/>
        <v>0</v>
      </c>
      <c r="AP2891" s="304">
        <f t="shared" si="953"/>
        <v>0</v>
      </c>
      <c r="AQ2891" s="304">
        <f t="shared" si="954"/>
        <v>0</v>
      </c>
      <c r="AR2891" s="304">
        <f t="shared" si="955"/>
        <v>0</v>
      </c>
      <c r="AS2891" s="304">
        <f t="shared" si="956"/>
        <v>0</v>
      </c>
      <c r="AT2891" s="304">
        <f t="shared" si="957"/>
        <v>0</v>
      </c>
      <c r="AU2891" s="304">
        <f t="shared" si="958"/>
        <v>0</v>
      </c>
      <c r="AV2891" s="304">
        <f t="shared" si="959"/>
        <v>0</v>
      </c>
      <c r="AW2891" s="304">
        <f t="shared" si="960"/>
        <v>0</v>
      </c>
      <c r="AX2891" s="304">
        <f t="shared" si="961"/>
        <v>0</v>
      </c>
      <c r="AY2891" s="304">
        <f t="shared" si="962"/>
        <v>0</v>
      </c>
      <c r="AZ2891" s="304">
        <f t="shared" si="963"/>
        <v>0</v>
      </c>
      <c r="BA2891" s="304">
        <f t="shared" si="964"/>
        <v>0</v>
      </c>
      <c r="BB2891" s="304">
        <f t="shared" si="965"/>
        <v>0</v>
      </c>
      <c r="BC2891" s="304">
        <f t="shared" si="966"/>
        <v>0</v>
      </c>
      <c r="BD2891" s="304">
        <f t="shared" si="967"/>
        <v>0</v>
      </c>
      <c r="BE2891" s="304">
        <f>IFERROR(IF(VLOOKUP($C2891,Listen!$A$2:$F$45,6,0)="Ja",BB2891-MAX(BC2891:BD2891),BB2891-BC2891),0)</f>
        <v>0</v>
      </c>
    </row>
    <row r="2892" spans="1:57" x14ac:dyDescent="0.25">
      <c r="A2892" s="320" t="str">
        <f>IF(AND(D2892&lt;&gt;0,C2892&lt;&gt;0,E2892&lt;&gt;0),IF(B2892&lt;&gt;0,CONCATENATE(B2892,"-AGr",VLOOKUP(C2892,Listen!$A$2:$D$45,4,FALSE),"-",D2892,"-",E2892,),CONCATENATE("AGr",VLOOKUP(C2892,Listen!$A$2:$D$45,4,FALSE),"-",D2892,"-",E2892)),"keine vollständige ID")</f>
        <v>keine vollständige ID</v>
      </c>
      <c r="B2892" s="301"/>
      <c r="C2892" s="287"/>
      <c r="D2892" s="34"/>
      <c r="E2892" s="306"/>
      <c r="F2892" s="116"/>
      <c r="G2892" s="17"/>
      <c r="H2892" s="17"/>
      <c r="I2892" s="17"/>
      <c r="J2892" s="17"/>
      <c r="K2892" s="17"/>
      <c r="L2892" s="17"/>
      <c r="M2892" s="17"/>
      <c r="N2892" s="17"/>
      <c r="O2892" s="116"/>
      <c r="P2892" s="117">
        <f>IF(D2892&gt;A_Stammdaten!$B$12,0,SUM(G2892,H2892,J2892,L2892:M2892)-SUM(I2892,K2892,N2892:O2892))</f>
        <v>0</v>
      </c>
      <c r="Q2892" s="17"/>
      <c r="R2892" s="17"/>
      <c r="S2892" s="17"/>
      <c r="T2892" s="17"/>
      <c r="U2892" s="62">
        <f t="shared" si="947"/>
        <v>0</v>
      </c>
      <c r="V2892" s="34"/>
      <c r="W2892" s="34"/>
      <c r="X2892" s="34"/>
      <c r="Y2892" s="34"/>
      <c r="Z2892" s="34"/>
      <c r="AA2892" s="63" t="str">
        <f t="shared" si="948"/>
        <v>-</v>
      </c>
      <c r="AB2892" s="63" t="str">
        <f t="shared" si="949"/>
        <v>-</v>
      </c>
      <c r="AC2892" s="63">
        <f>IF(ISBLANK($C2892),0,VLOOKUP($C2892,Listen!$A$2:$C$45,2,FALSE))</f>
        <v>0</v>
      </c>
      <c r="AD2892" s="63">
        <f>IF(ISBLANK($C2892),0,VLOOKUP($C2892,Listen!$A$2:$C$45,3,FALSE))</f>
        <v>0</v>
      </c>
      <c r="AE2892" s="49">
        <f t="shared" si="950"/>
        <v>0</v>
      </c>
      <c r="AF2892" s="49">
        <f t="shared" si="950"/>
        <v>0</v>
      </c>
      <c r="AG2892" s="49">
        <f>IFERROR(IF(OR($V2892&lt;&gt;"Ja",VLOOKUP($C2892,Listen!$A$2:$F$45,5,0)="Nein",D2892&lt;IF(C2892="LNG Anbindungsanlagen gemäß separater Festlegung",2022,2023)),$AC2892,$AA2892),0)</f>
        <v>0</v>
      </c>
      <c r="AH2892" s="49">
        <f>IFERROR(IF(OR($V2892&lt;&gt;"Ja",VLOOKUP($C2892,Listen!$A$2:$F$45,5,0)="Nein",D2892&lt;IF(C2892="LNG Anbindungsanlagen gemäß separater Festlegung",2022,2023)),$AC2892,$AA2892),0)</f>
        <v>0</v>
      </c>
      <c r="AI2892" s="49">
        <f>IFERROR(IF(OR($W2892&lt;&gt;"Ja",VLOOKUP($C2892,Listen!$A$2:$F$45,6,0)="Nein"),$AC2892,$AB2892),0)</f>
        <v>0</v>
      </c>
      <c r="AJ2892" s="49">
        <f>IFERROR(IF(OR($W2892&lt;&gt;"Ja",VLOOKUP($C2892,Listen!$A$2:$F$45,6,0)="Nein"),$AC2892,$AB2892),0)</f>
        <v>0</v>
      </c>
      <c r="AK2892" s="49">
        <f>IFERROR(IF(OR($W2892&lt;&gt;"Ja",VLOOKUP($C2892,Listen!$A$2:$F$45,6,0)="Nein"),$AC2892,$AB2892),0)</f>
        <v>0</v>
      </c>
      <c r="AL2892" s="51">
        <f t="shared" si="951"/>
        <v>0</v>
      </c>
      <c r="AM2892" s="296">
        <f>IFERROR(IF(VLOOKUP($C2892,Listen!$A$2:$F$45,6,0)="Ja",MAX(BC2892:BD2892),D_SAV!$BC2892),0)</f>
        <v>0</v>
      </c>
      <c r="AN2892" s="51">
        <f t="shared" si="952"/>
        <v>0</v>
      </c>
      <c r="AP2892" s="304">
        <f t="shared" si="953"/>
        <v>0</v>
      </c>
      <c r="AQ2892" s="304">
        <f t="shared" si="954"/>
        <v>0</v>
      </c>
      <c r="AR2892" s="304">
        <f t="shared" si="955"/>
        <v>0</v>
      </c>
      <c r="AS2892" s="304">
        <f t="shared" si="956"/>
        <v>0</v>
      </c>
      <c r="AT2892" s="304">
        <f t="shared" si="957"/>
        <v>0</v>
      </c>
      <c r="AU2892" s="304">
        <f t="shared" si="958"/>
        <v>0</v>
      </c>
      <c r="AV2892" s="304">
        <f t="shared" si="959"/>
        <v>0</v>
      </c>
      <c r="AW2892" s="304">
        <f t="shared" si="960"/>
        <v>0</v>
      </c>
      <c r="AX2892" s="304">
        <f t="shared" si="961"/>
        <v>0</v>
      </c>
      <c r="AY2892" s="304">
        <f t="shared" si="962"/>
        <v>0</v>
      </c>
      <c r="AZ2892" s="304">
        <f t="shared" si="963"/>
        <v>0</v>
      </c>
      <c r="BA2892" s="304">
        <f t="shared" si="964"/>
        <v>0</v>
      </c>
      <c r="BB2892" s="304">
        <f t="shared" si="965"/>
        <v>0</v>
      </c>
      <c r="BC2892" s="304">
        <f t="shared" si="966"/>
        <v>0</v>
      </c>
      <c r="BD2892" s="304">
        <f t="shared" si="967"/>
        <v>0</v>
      </c>
      <c r="BE2892" s="304">
        <f>IFERROR(IF(VLOOKUP($C2892,Listen!$A$2:$F$45,6,0)="Ja",BB2892-MAX(BC2892:BD2892),BB2892-BC2892),0)</f>
        <v>0</v>
      </c>
    </row>
    <row r="2893" spans="1:57" x14ac:dyDescent="0.25">
      <c r="A2893" s="320" t="str">
        <f>IF(AND(D2893&lt;&gt;0,C2893&lt;&gt;0,E2893&lt;&gt;0),IF(B2893&lt;&gt;0,CONCATENATE(B2893,"-AGr",VLOOKUP(C2893,Listen!$A$2:$D$45,4,FALSE),"-",D2893,"-",E2893,),CONCATENATE("AGr",VLOOKUP(C2893,Listen!$A$2:$D$45,4,FALSE),"-",D2893,"-",E2893)),"keine vollständige ID")</f>
        <v>keine vollständige ID</v>
      </c>
      <c r="B2893" s="301"/>
      <c r="C2893" s="287"/>
      <c r="D2893" s="34"/>
      <c r="E2893" s="306"/>
      <c r="F2893" s="116"/>
      <c r="G2893" s="17"/>
      <c r="H2893" s="17"/>
      <c r="I2893" s="17"/>
      <c r="J2893" s="17"/>
      <c r="K2893" s="17"/>
      <c r="L2893" s="17"/>
      <c r="M2893" s="17"/>
      <c r="N2893" s="17"/>
      <c r="O2893" s="116"/>
      <c r="P2893" s="117">
        <f>IF(D2893&gt;A_Stammdaten!$B$12,0,SUM(G2893,H2893,J2893,L2893:M2893)-SUM(I2893,K2893,N2893:O2893))</f>
        <v>0</v>
      </c>
      <c r="Q2893" s="17"/>
      <c r="R2893" s="17"/>
      <c r="S2893" s="17"/>
      <c r="T2893" s="17"/>
      <c r="U2893" s="62">
        <f t="shared" si="947"/>
        <v>0</v>
      </c>
      <c r="V2893" s="34"/>
      <c r="W2893" s="34"/>
      <c r="X2893" s="34"/>
      <c r="Y2893" s="34"/>
      <c r="Z2893" s="34"/>
      <c r="AA2893" s="63" t="str">
        <f t="shared" si="948"/>
        <v>-</v>
      </c>
      <c r="AB2893" s="63" t="str">
        <f t="shared" si="949"/>
        <v>-</v>
      </c>
      <c r="AC2893" s="63">
        <f>IF(ISBLANK($C2893),0,VLOOKUP($C2893,Listen!$A$2:$C$45,2,FALSE))</f>
        <v>0</v>
      </c>
      <c r="AD2893" s="63">
        <f>IF(ISBLANK($C2893),0,VLOOKUP($C2893,Listen!$A$2:$C$45,3,FALSE))</f>
        <v>0</v>
      </c>
      <c r="AE2893" s="49">
        <f t="shared" si="950"/>
        <v>0</v>
      </c>
      <c r="AF2893" s="49">
        <f t="shared" si="950"/>
        <v>0</v>
      </c>
      <c r="AG2893" s="49">
        <f>IFERROR(IF(OR($V2893&lt;&gt;"Ja",VLOOKUP($C2893,Listen!$A$2:$F$45,5,0)="Nein",D2893&lt;IF(C2893="LNG Anbindungsanlagen gemäß separater Festlegung",2022,2023)),$AC2893,$AA2893),0)</f>
        <v>0</v>
      </c>
      <c r="AH2893" s="49">
        <f>IFERROR(IF(OR($V2893&lt;&gt;"Ja",VLOOKUP($C2893,Listen!$A$2:$F$45,5,0)="Nein",D2893&lt;IF(C2893="LNG Anbindungsanlagen gemäß separater Festlegung",2022,2023)),$AC2893,$AA2893),0)</f>
        <v>0</v>
      </c>
      <c r="AI2893" s="49">
        <f>IFERROR(IF(OR($W2893&lt;&gt;"Ja",VLOOKUP($C2893,Listen!$A$2:$F$45,6,0)="Nein"),$AC2893,$AB2893),0)</f>
        <v>0</v>
      </c>
      <c r="AJ2893" s="49">
        <f>IFERROR(IF(OR($W2893&lt;&gt;"Ja",VLOOKUP($C2893,Listen!$A$2:$F$45,6,0)="Nein"),$AC2893,$AB2893),0)</f>
        <v>0</v>
      </c>
      <c r="AK2893" s="49">
        <f>IFERROR(IF(OR($W2893&lt;&gt;"Ja",VLOOKUP($C2893,Listen!$A$2:$F$45,6,0)="Nein"),$AC2893,$AB2893),0)</f>
        <v>0</v>
      </c>
      <c r="AL2893" s="51">
        <f t="shared" si="951"/>
        <v>0</v>
      </c>
      <c r="AM2893" s="296">
        <f>IFERROR(IF(VLOOKUP($C2893,Listen!$A$2:$F$45,6,0)="Ja",MAX(BC2893:BD2893),D_SAV!$BC2893),0)</f>
        <v>0</v>
      </c>
      <c r="AN2893" s="51">
        <f t="shared" si="952"/>
        <v>0</v>
      </c>
      <c r="AP2893" s="304">
        <f t="shared" si="953"/>
        <v>0</v>
      </c>
      <c r="AQ2893" s="304">
        <f t="shared" si="954"/>
        <v>0</v>
      </c>
      <c r="AR2893" s="304">
        <f t="shared" si="955"/>
        <v>0</v>
      </c>
      <c r="AS2893" s="304">
        <f t="shared" si="956"/>
        <v>0</v>
      </c>
      <c r="AT2893" s="304">
        <f t="shared" si="957"/>
        <v>0</v>
      </c>
      <c r="AU2893" s="304">
        <f t="shared" si="958"/>
        <v>0</v>
      </c>
      <c r="AV2893" s="304">
        <f t="shared" si="959"/>
        <v>0</v>
      </c>
      <c r="AW2893" s="304">
        <f t="shared" si="960"/>
        <v>0</v>
      </c>
      <c r="AX2893" s="304">
        <f t="shared" si="961"/>
        <v>0</v>
      </c>
      <c r="AY2893" s="304">
        <f t="shared" si="962"/>
        <v>0</v>
      </c>
      <c r="AZ2893" s="304">
        <f t="shared" si="963"/>
        <v>0</v>
      </c>
      <c r="BA2893" s="304">
        <f t="shared" si="964"/>
        <v>0</v>
      </c>
      <c r="BB2893" s="304">
        <f t="shared" si="965"/>
        <v>0</v>
      </c>
      <c r="BC2893" s="304">
        <f t="shared" si="966"/>
        <v>0</v>
      </c>
      <c r="BD2893" s="304">
        <f t="shared" si="967"/>
        <v>0</v>
      </c>
      <c r="BE2893" s="304">
        <f>IFERROR(IF(VLOOKUP($C2893,Listen!$A$2:$F$45,6,0)="Ja",BB2893-MAX(BC2893:BD2893),BB2893-BC2893),0)</f>
        <v>0</v>
      </c>
    </row>
    <row r="2894" spans="1:57" x14ac:dyDescent="0.25">
      <c r="A2894" s="320" t="str">
        <f>IF(AND(D2894&lt;&gt;0,C2894&lt;&gt;0,E2894&lt;&gt;0),IF(B2894&lt;&gt;0,CONCATENATE(B2894,"-AGr",VLOOKUP(C2894,Listen!$A$2:$D$45,4,FALSE),"-",D2894,"-",E2894,),CONCATENATE("AGr",VLOOKUP(C2894,Listen!$A$2:$D$45,4,FALSE),"-",D2894,"-",E2894)),"keine vollständige ID")</f>
        <v>keine vollständige ID</v>
      </c>
      <c r="B2894" s="301"/>
      <c r="C2894" s="287"/>
      <c r="D2894" s="34"/>
      <c r="E2894" s="306"/>
      <c r="F2894" s="116"/>
      <c r="G2894" s="17"/>
      <c r="H2894" s="17"/>
      <c r="I2894" s="17"/>
      <c r="J2894" s="17"/>
      <c r="K2894" s="17"/>
      <c r="L2894" s="17"/>
      <c r="M2894" s="17"/>
      <c r="N2894" s="17"/>
      <c r="O2894" s="116"/>
      <c r="P2894" s="117">
        <f>IF(D2894&gt;A_Stammdaten!$B$12,0,SUM(G2894,H2894,J2894,L2894:M2894)-SUM(I2894,K2894,N2894:O2894))</f>
        <v>0</v>
      </c>
      <c r="Q2894" s="17"/>
      <c r="R2894" s="17"/>
      <c r="S2894" s="17"/>
      <c r="T2894" s="17"/>
      <c r="U2894" s="62">
        <f t="shared" si="947"/>
        <v>0</v>
      </c>
      <c r="V2894" s="34"/>
      <c r="W2894" s="34"/>
      <c r="X2894" s="34"/>
      <c r="Y2894" s="34"/>
      <c r="Z2894" s="34"/>
      <c r="AA2894" s="63" t="str">
        <f t="shared" si="948"/>
        <v>-</v>
      </c>
      <c r="AB2894" s="63" t="str">
        <f t="shared" si="949"/>
        <v>-</v>
      </c>
      <c r="AC2894" s="63">
        <f>IF(ISBLANK($C2894),0,VLOOKUP($C2894,Listen!$A$2:$C$45,2,FALSE))</f>
        <v>0</v>
      </c>
      <c r="AD2894" s="63">
        <f>IF(ISBLANK($C2894),0,VLOOKUP($C2894,Listen!$A$2:$C$45,3,FALSE))</f>
        <v>0</v>
      </c>
      <c r="AE2894" s="49">
        <f t="shared" si="950"/>
        <v>0</v>
      </c>
      <c r="AF2894" s="49">
        <f t="shared" si="950"/>
        <v>0</v>
      </c>
      <c r="AG2894" s="49">
        <f>IFERROR(IF(OR($V2894&lt;&gt;"Ja",VLOOKUP($C2894,Listen!$A$2:$F$45,5,0)="Nein",D2894&lt;IF(C2894="LNG Anbindungsanlagen gemäß separater Festlegung",2022,2023)),$AC2894,$AA2894),0)</f>
        <v>0</v>
      </c>
      <c r="AH2894" s="49">
        <f>IFERROR(IF(OR($V2894&lt;&gt;"Ja",VLOOKUP($C2894,Listen!$A$2:$F$45,5,0)="Nein",D2894&lt;IF(C2894="LNG Anbindungsanlagen gemäß separater Festlegung",2022,2023)),$AC2894,$AA2894),0)</f>
        <v>0</v>
      </c>
      <c r="AI2894" s="49">
        <f>IFERROR(IF(OR($W2894&lt;&gt;"Ja",VLOOKUP($C2894,Listen!$A$2:$F$45,6,0)="Nein"),$AC2894,$AB2894),0)</f>
        <v>0</v>
      </c>
      <c r="AJ2894" s="49">
        <f>IFERROR(IF(OR($W2894&lt;&gt;"Ja",VLOOKUP($C2894,Listen!$A$2:$F$45,6,0)="Nein"),$AC2894,$AB2894),0)</f>
        <v>0</v>
      </c>
      <c r="AK2894" s="49">
        <f>IFERROR(IF(OR($W2894&lt;&gt;"Ja",VLOOKUP($C2894,Listen!$A$2:$F$45,6,0)="Nein"),$AC2894,$AB2894),0)</f>
        <v>0</v>
      </c>
      <c r="AL2894" s="51">
        <f t="shared" si="951"/>
        <v>0</v>
      </c>
      <c r="AM2894" s="296">
        <f>IFERROR(IF(VLOOKUP($C2894,Listen!$A$2:$F$45,6,0)="Ja",MAX(BC2894:BD2894),D_SAV!$BC2894),0)</f>
        <v>0</v>
      </c>
      <c r="AN2894" s="51">
        <f t="shared" si="952"/>
        <v>0</v>
      </c>
      <c r="AP2894" s="304">
        <f t="shared" si="953"/>
        <v>0</v>
      </c>
      <c r="AQ2894" s="304">
        <f t="shared" si="954"/>
        <v>0</v>
      </c>
      <c r="AR2894" s="304">
        <f t="shared" si="955"/>
        <v>0</v>
      </c>
      <c r="AS2894" s="304">
        <f t="shared" si="956"/>
        <v>0</v>
      </c>
      <c r="AT2894" s="304">
        <f t="shared" si="957"/>
        <v>0</v>
      </c>
      <c r="AU2894" s="304">
        <f t="shared" si="958"/>
        <v>0</v>
      </c>
      <c r="AV2894" s="304">
        <f t="shared" si="959"/>
        <v>0</v>
      </c>
      <c r="AW2894" s="304">
        <f t="shared" si="960"/>
        <v>0</v>
      </c>
      <c r="AX2894" s="304">
        <f t="shared" si="961"/>
        <v>0</v>
      </c>
      <c r="AY2894" s="304">
        <f t="shared" si="962"/>
        <v>0</v>
      </c>
      <c r="AZ2894" s="304">
        <f t="shared" si="963"/>
        <v>0</v>
      </c>
      <c r="BA2894" s="304">
        <f t="shared" si="964"/>
        <v>0</v>
      </c>
      <c r="BB2894" s="304">
        <f t="shared" si="965"/>
        <v>0</v>
      </c>
      <c r="BC2894" s="304">
        <f t="shared" si="966"/>
        <v>0</v>
      </c>
      <c r="BD2894" s="304">
        <f t="shared" si="967"/>
        <v>0</v>
      </c>
      <c r="BE2894" s="304">
        <f>IFERROR(IF(VLOOKUP($C2894,Listen!$A$2:$F$45,6,0)="Ja",BB2894-MAX(BC2894:BD2894),BB2894-BC2894),0)</f>
        <v>0</v>
      </c>
    </row>
    <row r="2895" spans="1:57" x14ac:dyDescent="0.25">
      <c r="A2895" s="320" t="str">
        <f>IF(AND(D2895&lt;&gt;0,C2895&lt;&gt;0,E2895&lt;&gt;0),IF(B2895&lt;&gt;0,CONCATENATE(B2895,"-AGr",VLOOKUP(C2895,Listen!$A$2:$D$45,4,FALSE),"-",D2895,"-",E2895,),CONCATENATE("AGr",VLOOKUP(C2895,Listen!$A$2:$D$45,4,FALSE),"-",D2895,"-",E2895)),"keine vollständige ID")</f>
        <v>keine vollständige ID</v>
      </c>
      <c r="B2895" s="301"/>
      <c r="C2895" s="287"/>
      <c r="D2895" s="34"/>
      <c r="E2895" s="306"/>
      <c r="F2895" s="116"/>
      <c r="G2895" s="17"/>
      <c r="H2895" s="17"/>
      <c r="I2895" s="17"/>
      <c r="J2895" s="17"/>
      <c r="K2895" s="17"/>
      <c r="L2895" s="17"/>
      <c r="M2895" s="17"/>
      <c r="N2895" s="17"/>
      <c r="O2895" s="116"/>
      <c r="P2895" s="117">
        <f>IF(D2895&gt;A_Stammdaten!$B$12,0,SUM(G2895,H2895,J2895,L2895:M2895)-SUM(I2895,K2895,N2895:O2895))</f>
        <v>0</v>
      </c>
      <c r="Q2895" s="17"/>
      <c r="R2895" s="17"/>
      <c r="S2895" s="17"/>
      <c r="T2895" s="17"/>
      <c r="U2895" s="62">
        <f t="shared" si="947"/>
        <v>0</v>
      </c>
      <c r="V2895" s="34"/>
      <c r="W2895" s="34"/>
      <c r="X2895" s="34"/>
      <c r="Y2895" s="34"/>
      <c r="Z2895" s="34"/>
      <c r="AA2895" s="63" t="str">
        <f t="shared" si="948"/>
        <v>-</v>
      </c>
      <c r="AB2895" s="63" t="str">
        <f t="shared" si="949"/>
        <v>-</v>
      </c>
      <c r="AC2895" s="63">
        <f>IF(ISBLANK($C2895),0,VLOOKUP($C2895,Listen!$A$2:$C$45,2,FALSE))</f>
        <v>0</v>
      </c>
      <c r="AD2895" s="63">
        <f>IF(ISBLANK($C2895),0,VLOOKUP($C2895,Listen!$A$2:$C$45,3,FALSE))</f>
        <v>0</v>
      </c>
      <c r="AE2895" s="49">
        <f t="shared" si="950"/>
        <v>0</v>
      </c>
      <c r="AF2895" s="49">
        <f t="shared" si="950"/>
        <v>0</v>
      </c>
      <c r="AG2895" s="49">
        <f>IFERROR(IF(OR($V2895&lt;&gt;"Ja",VLOOKUP($C2895,Listen!$A$2:$F$45,5,0)="Nein",D2895&lt;IF(C2895="LNG Anbindungsanlagen gemäß separater Festlegung",2022,2023)),$AC2895,$AA2895),0)</f>
        <v>0</v>
      </c>
      <c r="AH2895" s="49">
        <f>IFERROR(IF(OR($V2895&lt;&gt;"Ja",VLOOKUP($C2895,Listen!$A$2:$F$45,5,0)="Nein",D2895&lt;IF(C2895="LNG Anbindungsanlagen gemäß separater Festlegung",2022,2023)),$AC2895,$AA2895),0)</f>
        <v>0</v>
      </c>
      <c r="AI2895" s="49">
        <f>IFERROR(IF(OR($W2895&lt;&gt;"Ja",VLOOKUP($C2895,Listen!$A$2:$F$45,6,0)="Nein"),$AC2895,$AB2895),0)</f>
        <v>0</v>
      </c>
      <c r="AJ2895" s="49">
        <f>IFERROR(IF(OR($W2895&lt;&gt;"Ja",VLOOKUP($C2895,Listen!$A$2:$F$45,6,0)="Nein"),$AC2895,$AB2895),0)</f>
        <v>0</v>
      </c>
      <c r="AK2895" s="49">
        <f>IFERROR(IF(OR($W2895&lt;&gt;"Ja",VLOOKUP($C2895,Listen!$A$2:$F$45,6,0)="Nein"),$AC2895,$AB2895),0)</f>
        <v>0</v>
      </c>
      <c r="AL2895" s="51">
        <f t="shared" si="951"/>
        <v>0</v>
      </c>
      <c r="AM2895" s="296">
        <f>IFERROR(IF(VLOOKUP($C2895,Listen!$A$2:$F$45,6,0)="Ja",MAX(BC2895:BD2895),D_SAV!$BC2895),0)</f>
        <v>0</v>
      </c>
      <c r="AN2895" s="51">
        <f t="shared" si="952"/>
        <v>0</v>
      </c>
      <c r="AP2895" s="304">
        <f t="shared" si="953"/>
        <v>0</v>
      </c>
      <c r="AQ2895" s="304">
        <f t="shared" si="954"/>
        <v>0</v>
      </c>
      <c r="AR2895" s="304">
        <f t="shared" si="955"/>
        <v>0</v>
      </c>
      <c r="AS2895" s="304">
        <f t="shared" si="956"/>
        <v>0</v>
      </c>
      <c r="AT2895" s="304">
        <f t="shared" si="957"/>
        <v>0</v>
      </c>
      <c r="AU2895" s="304">
        <f t="shared" si="958"/>
        <v>0</v>
      </c>
      <c r="AV2895" s="304">
        <f t="shared" si="959"/>
        <v>0</v>
      </c>
      <c r="AW2895" s="304">
        <f t="shared" si="960"/>
        <v>0</v>
      </c>
      <c r="AX2895" s="304">
        <f t="shared" si="961"/>
        <v>0</v>
      </c>
      <c r="AY2895" s="304">
        <f t="shared" si="962"/>
        <v>0</v>
      </c>
      <c r="AZ2895" s="304">
        <f t="shared" si="963"/>
        <v>0</v>
      </c>
      <c r="BA2895" s="304">
        <f t="shared" si="964"/>
        <v>0</v>
      </c>
      <c r="BB2895" s="304">
        <f t="shared" si="965"/>
        <v>0</v>
      </c>
      <c r="BC2895" s="304">
        <f t="shared" si="966"/>
        <v>0</v>
      </c>
      <c r="BD2895" s="304">
        <f t="shared" si="967"/>
        <v>0</v>
      </c>
      <c r="BE2895" s="304">
        <f>IFERROR(IF(VLOOKUP($C2895,Listen!$A$2:$F$45,6,0)="Ja",BB2895-MAX(BC2895:BD2895),BB2895-BC2895),0)</f>
        <v>0</v>
      </c>
    </row>
    <row r="2896" spans="1:57" x14ac:dyDescent="0.25">
      <c r="A2896" s="320" t="str">
        <f>IF(AND(D2896&lt;&gt;0,C2896&lt;&gt;0,E2896&lt;&gt;0),IF(B2896&lt;&gt;0,CONCATENATE(B2896,"-AGr",VLOOKUP(C2896,Listen!$A$2:$D$45,4,FALSE),"-",D2896,"-",E2896,),CONCATENATE("AGr",VLOOKUP(C2896,Listen!$A$2:$D$45,4,FALSE),"-",D2896,"-",E2896)),"keine vollständige ID")</f>
        <v>keine vollständige ID</v>
      </c>
      <c r="B2896" s="301"/>
      <c r="C2896" s="287"/>
      <c r="D2896" s="34"/>
      <c r="E2896" s="306"/>
      <c r="F2896" s="116"/>
      <c r="G2896" s="17"/>
      <c r="H2896" s="17"/>
      <c r="I2896" s="17"/>
      <c r="J2896" s="17"/>
      <c r="K2896" s="17"/>
      <c r="L2896" s="17"/>
      <c r="M2896" s="17"/>
      <c r="N2896" s="17"/>
      <c r="O2896" s="116"/>
      <c r="P2896" s="117">
        <f>IF(D2896&gt;A_Stammdaten!$B$12,0,SUM(G2896,H2896,J2896,L2896:M2896)-SUM(I2896,K2896,N2896:O2896))</f>
        <v>0</v>
      </c>
      <c r="Q2896" s="17"/>
      <c r="R2896" s="17"/>
      <c r="S2896" s="17"/>
      <c r="T2896" s="17"/>
      <c r="U2896" s="62">
        <f t="shared" si="947"/>
        <v>0</v>
      </c>
      <c r="V2896" s="34"/>
      <c r="W2896" s="34"/>
      <c r="X2896" s="34"/>
      <c r="Y2896" s="34"/>
      <c r="Z2896" s="34"/>
      <c r="AA2896" s="63" t="str">
        <f t="shared" si="948"/>
        <v>-</v>
      </c>
      <c r="AB2896" s="63" t="str">
        <f t="shared" si="949"/>
        <v>-</v>
      </c>
      <c r="AC2896" s="63">
        <f>IF(ISBLANK($C2896),0,VLOOKUP($C2896,Listen!$A$2:$C$45,2,FALSE))</f>
        <v>0</v>
      </c>
      <c r="AD2896" s="63">
        <f>IF(ISBLANK($C2896),0,VLOOKUP($C2896,Listen!$A$2:$C$45,3,FALSE))</f>
        <v>0</v>
      </c>
      <c r="AE2896" s="49">
        <f t="shared" si="950"/>
        <v>0</v>
      </c>
      <c r="AF2896" s="49">
        <f t="shared" si="950"/>
        <v>0</v>
      </c>
      <c r="AG2896" s="49">
        <f>IFERROR(IF(OR($V2896&lt;&gt;"Ja",VLOOKUP($C2896,Listen!$A$2:$F$45,5,0)="Nein",D2896&lt;IF(C2896="LNG Anbindungsanlagen gemäß separater Festlegung",2022,2023)),$AC2896,$AA2896),0)</f>
        <v>0</v>
      </c>
      <c r="AH2896" s="49">
        <f>IFERROR(IF(OR($V2896&lt;&gt;"Ja",VLOOKUP($C2896,Listen!$A$2:$F$45,5,0)="Nein",D2896&lt;IF(C2896="LNG Anbindungsanlagen gemäß separater Festlegung",2022,2023)),$AC2896,$AA2896),0)</f>
        <v>0</v>
      </c>
      <c r="AI2896" s="49">
        <f>IFERROR(IF(OR($W2896&lt;&gt;"Ja",VLOOKUP($C2896,Listen!$A$2:$F$45,6,0)="Nein"),$AC2896,$AB2896),0)</f>
        <v>0</v>
      </c>
      <c r="AJ2896" s="49">
        <f>IFERROR(IF(OR($W2896&lt;&gt;"Ja",VLOOKUP($C2896,Listen!$A$2:$F$45,6,0)="Nein"),$AC2896,$AB2896),0)</f>
        <v>0</v>
      </c>
      <c r="AK2896" s="49">
        <f>IFERROR(IF(OR($W2896&lt;&gt;"Ja",VLOOKUP($C2896,Listen!$A$2:$F$45,6,0)="Nein"),$AC2896,$AB2896),0)</f>
        <v>0</v>
      </c>
      <c r="AL2896" s="51">
        <f t="shared" si="951"/>
        <v>0</v>
      </c>
      <c r="AM2896" s="296">
        <f>IFERROR(IF(VLOOKUP($C2896,Listen!$A$2:$F$45,6,0)="Ja",MAX(BC2896:BD2896),D_SAV!$BC2896),0)</f>
        <v>0</v>
      </c>
      <c r="AN2896" s="51">
        <f t="shared" si="952"/>
        <v>0</v>
      </c>
      <c r="AP2896" s="304">
        <f t="shared" si="953"/>
        <v>0</v>
      </c>
      <c r="AQ2896" s="304">
        <f t="shared" si="954"/>
        <v>0</v>
      </c>
      <c r="AR2896" s="304">
        <f t="shared" si="955"/>
        <v>0</v>
      </c>
      <c r="AS2896" s="304">
        <f t="shared" si="956"/>
        <v>0</v>
      </c>
      <c r="AT2896" s="304">
        <f t="shared" si="957"/>
        <v>0</v>
      </c>
      <c r="AU2896" s="304">
        <f t="shared" si="958"/>
        <v>0</v>
      </c>
      <c r="AV2896" s="304">
        <f t="shared" si="959"/>
        <v>0</v>
      </c>
      <c r="AW2896" s="304">
        <f t="shared" si="960"/>
        <v>0</v>
      </c>
      <c r="AX2896" s="304">
        <f t="shared" si="961"/>
        <v>0</v>
      </c>
      <c r="AY2896" s="304">
        <f t="shared" si="962"/>
        <v>0</v>
      </c>
      <c r="AZ2896" s="304">
        <f t="shared" si="963"/>
        <v>0</v>
      </c>
      <c r="BA2896" s="304">
        <f t="shared" si="964"/>
        <v>0</v>
      </c>
      <c r="BB2896" s="304">
        <f t="shared" si="965"/>
        <v>0</v>
      </c>
      <c r="BC2896" s="304">
        <f t="shared" si="966"/>
        <v>0</v>
      </c>
      <c r="BD2896" s="304">
        <f t="shared" si="967"/>
        <v>0</v>
      </c>
      <c r="BE2896" s="304">
        <f>IFERROR(IF(VLOOKUP($C2896,Listen!$A$2:$F$45,6,0)="Ja",BB2896-MAX(BC2896:BD2896),BB2896-BC2896),0)</f>
        <v>0</v>
      </c>
    </row>
    <row r="2897" spans="1:57" x14ac:dyDescent="0.25">
      <c r="A2897" s="320" t="str">
        <f>IF(AND(D2897&lt;&gt;0,C2897&lt;&gt;0,E2897&lt;&gt;0),IF(B2897&lt;&gt;0,CONCATENATE(B2897,"-AGr",VLOOKUP(C2897,Listen!$A$2:$D$45,4,FALSE),"-",D2897,"-",E2897,),CONCATENATE("AGr",VLOOKUP(C2897,Listen!$A$2:$D$45,4,FALSE),"-",D2897,"-",E2897)),"keine vollständige ID")</f>
        <v>keine vollständige ID</v>
      </c>
      <c r="B2897" s="301"/>
      <c r="C2897" s="287"/>
      <c r="D2897" s="34"/>
      <c r="E2897" s="306"/>
      <c r="F2897" s="116"/>
      <c r="G2897" s="17"/>
      <c r="H2897" s="17"/>
      <c r="I2897" s="17"/>
      <c r="J2897" s="17"/>
      <c r="K2897" s="17"/>
      <c r="L2897" s="17"/>
      <c r="M2897" s="17"/>
      <c r="N2897" s="17"/>
      <c r="O2897" s="116"/>
      <c r="P2897" s="117">
        <f>IF(D2897&gt;A_Stammdaten!$B$12,0,SUM(G2897,H2897,J2897,L2897:M2897)-SUM(I2897,K2897,N2897:O2897))</f>
        <v>0</v>
      </c>
      <c r="Q2897" s="17"/>
      <c r="R2897" s="17"/>
      <c r="S2897" s="17"/>
      <c r="T2897" s="17"/>
      <c r="U2897" s="62">
        <f t="shared" si="947"/>
        <v>0</v>
      </c>
      <c r="V2897" s="34"/>
      <c r="W2897" s="34"/>
      <c r="X2897" s="34"/>
      <c r="Y2897" s="34"/>
      <c r="Z2897" s="34"/>
      <c r="AA2897" s="63" t="str">
        <f t="shared" si="948"/>
        <v>-</v>
      </c>
      <c r="AB2897" s="63" t="str">
        <f t="shared" si="949"/>
        <v>-</v>
      </c>
      <c r="AC2897" s="63">
        <f>IF(ISBLANK($C2897),0,VLOOKUP($C2897,Listen!$A$2:$C$45,2,FALSE))</f>
        <v>0</v>
      </c>
      <c r="AD2897" s="63">
        <f>IF(ISBLANK($C2897),0,VLOOKUP($C2897,Listen!$A$2:$C$45,3,FALSE))</f>
        <v>0</v>
      </c>
      <c r="AE2897" s="49">
        <f t="shared" si="950"/>
        <v>0</v>
      </c>
      <c r="AF2897" s="49">
        <f t="shared" si="950"/>
        <v>0</v>
      </c>
      <c r="AG2897" s="49">
        <f>IFERROR(IF(OR($V2897&lt;&gt;"Ja",VLOOKUP($C2897,Listen!$A$2:$F$45,5,0)="Nein",D2897&lt;IF(C2897="LNG Anbindungsanlagen gemäß separater Festlegung",2022,2023)),$AC2897,$AA2897),0)</f>
        <v>0</v>
      </c>
      <c r="AH2897" s="49">
        <f>IFERROR(IF(OR($V2897&lt;&gt;"Ja",VLOOKUP($C2897,Listen!$A$2:$F$45,5,0)="Nein",D2897&lt;IF(C2897="LNG Anbindungsanlagen gemäß separater Festlegung",2022,2023)),$AC2897,$AA2897),0)</f>
        <v>0</v>
      </c>
      <c r="AI2897" s="49">
        <f>IFERROR(IF(OR($W2897&lt;&gt;"Ja",VLOOKUP($C2897,Listen!$A$2:$F$45,6,0)="Nein"),$AC2897,$AB2897),0)</f>
        <v>0</v>
      </c>
      <c r="AJ2897" s="49">
        <f>IFERROR(IF(OR($W2897&lt;&gt;"Ja",VLOOKUP($C2897,Listen!$A$2:$F$45,6,0)="Nein"),$AC2897,$AB2897),0)</f>
        <v>0</v>
      </c>
      <c r="AK2897" s="49">
        <f>IFERROR(IF(OR($W2897&lt;&gt;"Ja",VLOOKUP($C2897,Listen!$A$2:$F$45,6,0)="Nein"),$AC2897,$AB2897),0)</f>
        <v>0</v>
      </c>
      <c r="AL2897" s="51">
        <f t="shared" si="951"/>
        <v>0</v>
      </c>
      <c r="AM2897" s="296">
        <f>IFERROR(IF(VLOOKUP($C2897,Listen!$A$2:$F$45,6,0)="Ja",MAX(BC2897:BD2897),D_SAV!$BC2897),0)</f>
        <v>0</v>
      </c>
      <c r="AN2897" s="51">
        <f t="shared" si="952"/>
        <v>0</v>
      </c>
      <c r="AP2897" s="304">
        <f t="shared" si="953"/>
        <v>0</v>
      </c>
      <c r="AQ2897" s="304">
        <f t="shared" si="954"/>
        <v>0</v>
      </c>
      <c r="AR2897" s="304">
        <f t="shared" si="955"/>
        <v>0</v>
      </c>
      <c r="AS2897" s="304">
        <f t="shared" si="956"/>
        <v>0</v>
      </c>
      <c r="AT2897" s="304">
        <f t="shared" si="957"/>
        <v>0</v>
      </c>
      <c r="AU2897" s="304">
        <f t="shared" si="958"/>
        <v>0</v>
      </c>
      <c r="AV2897" s="304">
        <f t="shared" si="959"/>
        <v>0</v>
      </c>
      <c r="AW2897" s="304">
        <f t="shared" si="960"/>
        <v>0</v>
      </c>
      <c r="AX2897" s="304">
        <f t="shared" si="961"/>
        <v>0</v>
      </c>
      <c r="AY2897" s="304">
        <f t="shared" si="962"/>
        <v>0</v>
      </c>
      <c r="AZ2897" s="304">
        <f t="shared" si="963"/>
        <v>0</v>
      </c>
      <c r="BA2897" s="304">
        <f t="shared" si="964"/>
        <v>0</v>
      </c>
      <c r="BB2897" s="304">
        <f t="shared" si="965"/>
        <v>0</v>
      </c>
      <c r="BC2897" s="304">
        <f t="shared" si="966"/>
        <v>0</v>
      </c>
      <c r="BD2897" s="304">
        <f t="shared" si="967"/>
        <v>0</v>
      </c>
      <c r="BE2897" s="304">
        <f>IFERROR(IF(VLOOKUP($C2897,Listen!$A$2:$F$45,6,0)="Ja",BB2897-MAX(BC2897:BD2897),BB2897-BC2897),0)</f>
        <v>0</v>
      </c>
    </row>
    <row r="2898" spans="1:57" x14ac:dyDescent="0.25">
      <c r="A2898" s="320" t="str">
        <f>IF(AND(D2898&lt;&gt;0,C2898&lt;&gt;0,E2898&lt;&gt;0),IF(B2898&lt;&gt;0,CONCATENATE(B2898,"-AGr",VLOOKUP(C2898,Listen!$A$2:$D$45,4,FALSE),"-",D2898,"-",E2898,),CONCATENATE("AGr",VLOOKUP(C2898,Listen!$A$2:$D$45,4,FALSE),"-",D2898,"-",E2898)),"keine vollständige ID")</f>
        <v>keine vollständige ID</v>
      </c>
      <c r="B2898" s="301"/>
      <c r="C2898" s="287"/>
      <c r="D2898" s="34"/>
      <c r="E2898" s="306"/>
      <c r="F2898" s="116"/>
      <c r="G2898" s="17"/>
      <c r="H2898" s="17"/>
      <c r="I2898" s="17"/>
      <c r="J2898" s="17"/>
      <c r="K2898" s="17"/>
      <c r="L2898" s="17"/>
      <c r="M2898" s="17"/>
      <c r="N2898" s="17"/>
      <c r="O2898" s="116"/>
      <c r="P2898" s="117">
        <f>IF(D2898&gt;A_Stammdaten!$B$12,0,SUM(G2898,H2898,J2898,L2898:M2898)-SUM(I2898,K2898,N2898:O2898))</f>
        <v>0</v>
      </c>
      <c r="Q2898" s="17"/>
      <c r="R2898" s="17"/>
      <c r="S2898" s="17"/>
      <c r="T2898" s="17"/>
      <c r="U2898" s="62">
        <f t="shared" si="947"/>
        <v>0</v>
      </c>
      <c r="V2898" s="34"/>
      <c r="W2898" s="34"/>
      <c r="X2898" s="34"/>
      <c r="Y2898" s="34"/>
      <c r="Z2898" s="34"/>
      <c r="AA2898" s="63" t="str">
        <f t="shared" si="948"/>
        <v>-</v>
      </c>
      <c r="AB2898" s="63" t="str">
        <f t="shared" si="949"/>
        <v>-</v>
      </c>
      <c r="AC2898" s="63">
        <f>IF(ISBLANK($C2898),0,VLOOKUP($C2898,Listen!$A$2:$C$45,2,FALSE))</f>
        <v>0</v>
      </c>
      <c r="AD2898" s="63">
        <f>IF(ISBLANK($C2898),0,VLOOKUP($C2898,Listen!$A$2:$C$45,3,FALSE))</f>
        <v>0</v>
      </c>
      <c r="AE2898" s="49">
        <f t="shared" si="950"/>
        <v>0</v>
      </c>
      <c r="AF2898" s="49">
        <f t="shared" si="950"/>
        <v>0</v>
      </c>
      <c r="AG2898" s="49">
        <f>IFERROR(IF(OR($V2898&lt;&gt;"Ja",VLOOKUP($C2898,Listen!$A$2:$F$45,5,0)="Nein",D2898&lt;IF(C2898="LNG Anbindungsanlagen gemäß separater Festlegung",2022,2023)),$AC2898,$AA2898),0)</f>
        <v>0</v>
      </c>
      <c r="AH2898" s="49">
        <f>IFERROR(IF(OR($V2898&lt;&gt;"Ja",VLOOKUP($C2898,Listen!$A$2:$F$45,5,0)="Nein",D2898&lt;IF(C2898="LNG Anbindungsanlagen gemäß separater Festlegung",2022,2023)),$AC2898,$AA2898),0)</f>
        <v>0</v>
      </c>
      <c r="AI2898" s="49">
        <f>IFERROR(IF(OR($W2898&lt;&gt;"Ja",VLOOKUP($C2898,Listen!$A$2:$F$45,6,0)="Nein"),$AC2898,$AB2898),0)</f>
        <v>0</v>
      </c>
      <c r="AJ2898" s="49">
        <f>IFERROR(IF(OR($W2898&lt;&gt;"Ja",VLOOKUP($C2898,Listen!$A$2:$F$45,6,0)="Nein"),$AC2898,$AB2898),0)</f>
        <v>0</v>
      </c>
      <c r="AK2898" s="49">
        <f>IFERROR(IF(OR($W2898&lt;&gt;"Ja",VLOOKUP($C2898,Listen!$A$2:$F$45,6,0)="Nein"),$AC2898,$AB2898),0)</f>
        <v>0</v>
      </c>
      <c r="AL2898" s="51">
        <f t="shared" si="951"/>
        <v>0</v>
      </c>
      <c r="AM2898" s="296">
        <f>IFERROR(IF(VLOOKUP($C2898,Listen!$A$2:$F$45,6,0)="Ja",MAX(BC2898:BD2898),D_SAV!$BC2898),0)</f>
        <v>0</v>
      </c>
      <c r="AN2898" s="51">
        <f t="shared" si="952"/>
        <v>0</v>
      </c>
      <c r="AP2898" s="304">
        <f t="shared" si="953"/>
        <v>0</v>
      </c>
      <c r="AQ2898" s="304">
        <f t="shared" si="954"/>
        <v>0</v>
      </c>
      <c r="AR2898" s="304">
        <f t="shared" si="955"/>
        <v>0</v>
      </c>
      <c r="AS2898" s="304">
        <f t="shared" si="956"/>
        <v>0</v>
      </c>
      <c r="AT2898" s="304">
        <f t="shared" si="957"/>
        <v>0</v>
      </c>
      <c r="AU2898" s="304">
        <f t="shared" si="958"/>
        <v>0</v>
      </c>
      <c r="AV2898" s="304">
        <f t="shared" si="959"/>
        <v>0</v>
      </c>
      <c r="AW2898" s="304">
        <f t="shared" si="960"/>
        <v>0</v>
      </c>
      <c r="AX2898" s="304">
        <f t="shared" si="961"/>
        <v>0</v>
      </c>
      <c r="AY2898" s="304">
        <f t="shared" si="962"/>
        <v>0</v>
      </c>
      <c r="AZ2898" s="304">
        <f t="shared" si="963"/>
        <v>0</v>
      </c>
      <c r="BA2898" s="304">
        <f t="shared" si="964"/>
        <v>0</v>
      </c>
      <c r="BB2898" s="304">
        <f t="shared" si="965"/>
        <v>0</v>
      </c>
      <c r="BC2898" s="304">
        <f t="shared" si="966"/>
        <v>0</v>
      </c>
      <c r="BD2898" s="304">
        <f t="shared" si="967"/>
        <v>0</v>
      </c>
      <c r="BE2898" s="304">
        <f>IFERROR(IF(VLOOKUP($C2898,Listen!$A$2:$F$45,6,0)="Ja",BB2898-MAX(BC2898:BD2898),BB2898-BC2898),0)</f>
        <v>0</v>
      </c>
    </row>
    <row r="2899" spans="1:57" x14ac:dyDescent="0.25">
      <c r="A2899" s="320" t="str">
        <f>IF(AND(D2899&lt;&gt;0,C2899&lt;&gt;0,E2899&lt;&gt;0),IF(B2899&lt;&gt;0,CONCATENATE(B2899,"-AGr",VLOOKUP(C2899,Listen!$A$2:$D$45,4,FALSE),"-",D2899,"-",E2899,),CONCATENATE("AGr",VLOOKUP(C2899,Listen!$A$2:$D$45,4,FALSE),"-",D2899,"-",E2899)),"keine vollständige ID")</f>
        <v>keine vollständige ID</v>
      </c>
      <c r="B2899" s="301"/>
      <c r="C2899" s="287"/>
      <c r="D2899" s="34"/>
      <c r="E2899" s="306"/>
      <c r="F2899" s="116"/>
      <c r="G2899" s="17"/>
      <c r="H2899" s="17"/>
      <c r="I2899" s="17"/>
      <c r="J2899" s="17"/>
      <c r="K2899" s="17"/>
      <c r="L2899" s="17"/>
      <c r="M2899" s="17"/>
      <c r="N2899" s="17"/>
      <c r="O2899" s="116"/>
      <c r="P2899" s="117">
        <f>IF(D2899&gt;A_Stammdaten!$B$12,0,SUM(G2899,H2899,J2899,L2899:M2899)-SUM(I2899,K2899,N2899:O2899))</f>
        <v>0</v>
      </c>
      <c r="Q2899" s="17"/>
      <c r="R2899" s="17"/>
      <c r="S2899" s="17"/>
      <c r="T2899" s="17"/>
      <c r="U2899" s="62">
        <f t="shared" si="947"/>
        <v>0</v>
      </c>
      <c r="V2899" s="34"/>
      <c r="W2899" s="34"/>
      <c r="X2899" s="34"/>
      <c r="Y2899" s="34"/>
      <c r="Z2899" s="34"/>
      <c r="AA2899" s="63" t="str">
        <f t="shared" si="948"/>
        <v>-</v>
      </c>
      <c r="AB2899" s="63" t="str">
        <f t="shared" si="949"/>
        <v>-</v>
      </c>
      <c r="AC2899" s="63">
        <f>IF(ISBLANK($C2899),0,VLOOKUP($C2899,Listen!$A$2:$C$45,2,FALSE))</f>
        <v>0</v>
      </c>
      <c r="AD2899" s="63">
        <f>IF(ISBLANK($C2899),0,VLOOKUP($C2899,Listen!$A$2:$C$45,3,FALSE))</f>
        <v>0</v>
      </c>
      <c r="AE2899" s="49">
        <f t="shared" si="950"/>
        <v>0</v>
      </c>
      <c r="AF2899" s="49">
        <f t="shared" si="950"/>
        <v>0</v>
      </c>
      <c r="AG2899" s="49">
        <f>IFERROR(IF(OR($V2899&lt;&gt;"Ja",VLOOKUP($C2899,Listen!$A$2:$F$45,5,0)="Nein",D2899&lt;IF(C2899="LNG Anbindungsanlagen gemäß separater Festlegung",2022,2023)),$AC2899,$AA2899),0)</f>
        <v>0</v>
      </c>
      <c r="AH2899" s="49">
        <f>IFERROR(IF(OR($V2899&lt;&gt;"Ja",VLOOKUP($C2899,Listen!$A$2:$F$45,5,0)="Nein",D2899&lt;IF(C2899="LNG Anbindungsanlagen gemäß separater Festlegung",2022,2023)),$AC2899,$AA2899),0)</f>
        <v>0</v>
      </c>
      <c r="AI2899" s="49">
        <f>IFERROR(IF(OR($W2899&lt;&gt;"Ja",VLOOKUP($C2899,Listen!$A$2:$F$45,6,0)="Nein"),$AC2899,$AB2899),0)</f>
        <v>0</v>
      </c>
      <c r="AJ2899" s="49">
        <f>IFERROR(IF(OR($W2899&lt;&gt;"Ja",VLOOKUP($C2899,Listen!$A$2:$F$45,6,0)="Nein"),$AC2899,$AB2899),0)</f>
        <v>0</v>
      </c>
      <c r="AK2899" s="49">
        <f>IFERROR(IF(OR($W2899&lt;&gt;"Ja",VLOOKUP($C2899,Listen!$A$2:$F$45,6,0)="Nein"),$AC2899,$AB2899),0)</f>
        <v>0</v>
      </c>
      <c r="AL2899" s="51">
        <f t="shared" si="951"/>
        <v>0</v>
      </c>
      <c r="AM2899" s="296">
        <f>IFERROR(IF(VLOOKUP($C2899,Listen!$A$2:$F$45,6,0)="Ja",MAX(BC2899:BD2899),D_SAV!$BC2899),0)</f>
        <v>0</v>
      </c>
      <c r="AN2899" s="51">
        <f t="shared" si="952"/>
        <v>0</v>
      </c>
      <c r="AP2899" s="304">
        <f t="shared" si="953"/>
        <v>0</v>
      </c>
      <c r="AQ2899" s="304">
        <f t="shared" si="954"/>
        <v>0</v>
      </c>
      <c r="AR2899" s="304">
        <f t="shared" si="955"/>
        <v>0</v>
      </c>
      <c r="AS2899" s="304">
        <f t="shared" si="956"/>
        <v>0</v>
      </c>
      <c r="AT2899" s="304">
        <f t="shared" si="957"/>
        <v>0</v>
      </c>
      <c r="AU2899" s="304">
        <f t="shared" si="958"/>
        <v>0</v>
      </c>
      <c r="AV2899" s="304">
        <f t="shared" si="959"/>
        <v>0</v>
      </c>
      <c r="AW2899" s="304">
        <f t="shared" si="960"/>
        <v>0</v>
      </c>
      <c r="AX2899" s="304">
        <f t="shared" si="961"/>
        <v>0</v>
      </c>
      <c r="AY2899" s="304">
        <f t="shared" si="962"/>
        <v>0</v>
      </c>
      <c r="AZ2899" s="304">
        <f t="shared" si="963"/>
        <v>0</v>
      </c>
      <c r="BA2899" s="304">
        <f t="shared" si="964"/>
        <v>0</v>
      </c>
      <c r="BB2899" s="304">
        <f t="shared" si="965"/>
        <v>0</v>
      </c>
      <c r="BC2899" s="304">
        <f t="shared" si="966"/>
        <v>0</v>
      </c>
      <c r="BD2899" s="304">
        <f t="shared" si="967"/>
        <v>0</v>
      </c>
      <c r="BE2899" s="304">
        <f>IFERROR(IF(VLOOKUP($C2899,Listen!$A$2:$F$45,6,0)="Ja",BB2899-MAX(BC2899:BD2899),BB2899-BC2899),0)</f>
        <v>0</v>
      </c>
    </row>
    <row r="2900" spans="1:57" x14ac:dyDescent="0.25">
      <c r="A2900" s="320" t="str">
        <f>IF(AND(D2900&lt;&gt;0,C2900&lt;&gt;0,E2900&lt;&gt;0),IF(B2900&lt;&gt;0,CONCATENATE(B2900,"-AGr",VLOOKUP(C2900,Listen!$A$2:$D$45,4,FALSE),"-",D2900,"-",E2900,),CONCATENATE("AGr",VLOOKUP(C2900,Listen!$A$2:$D$45,4,FALSE),"-",D2900,"-",E2900)),"keine vollständige ID")</f>
        <v>keine vollständige ID</v>
      </c>
      <c r="B2900" s="301"/>
      <c r="C2900" s="287"/>
      <c r="D2900" s="34"/>
      <c r="E2900" s="306"/>
      <c r="F2900" s="116"/>
      <c r="G2900" s="17"/>
      <c r="H2900" s="17"/>
      <c r="I2900" s="17"/>
      <c r="J2900" s="17"/>
      <c r="K2900" s="17"/>
      <c r="L2900" s="17"/>
      <c r="M2900" s="17"/>
      <c r="N2900" s="17"/>
      <c r="O2900" s="116"/>
      <c r="P2900" s="117">
        <f>IF(D2900&gt;A_Stammdaten!$B$12,0,SUM(G2900,H2900,J2900,L2900:M2900)-SUM(I2900,K2900,N2900:O2900))</f>
        <v>0</v>
      </c>
      <c r="Q2900" s="17"/>
      <c r="R2900" s="17"/>
      <c r="S2900" s="17"/>
      <c r="T2900" s="17"/>
      <c r="U2900" s="62">
        <f t="shared" si="947"/>
        <v>0</v>
      </c>
      <c r="V2900" s="34"/>
      <c r="W2900" s="34"/>
      <c r="X2900" s="34"/>
      <c r="Y2900" s="34"/>
      <c r="Z2900" s="34"/>
      <c r="AA2900" s="63" t="str">
        <f t="shared" si="948"/>
        <v>-</v>
      </c>
      <c r="AB2900" s="63" t="str">
        <f t="shared" si="949"/>
        <v>-</v>
      </c>
      <c r="AC2900" s="63">
        <f>IF(ISBLANK($C2900),0,VLOOKUP($C2900,Listen!$A$2:$C$45,2,FALSE))</f>
        <v>0</v>
      </c>
      <c r="AD2900" s="63">
        <f>IF(ISBLANK($C2900),0,VLOOKUP($C2900,Listen!$A$2:$C$45,3,FALSE))</f>
        <v>0</v>
      </c>
      <c r="AE2900" s="49">
        <f t="shared" si="950"/>
        <v>0</v>
      </c>
      <c r="AF2900" s="49">
        <f t="shared" si="950"/>
        <v>0</v>
      </c>
      <c r="AG2900" s="49">
        <f>IFERROR(IF(OR($V2900&lt;&gt;"Ja",VLOOKUP($C2900,Listen!$A$2:$F$45,5,0)="Nein",D2900&lt;IF(C2900="LNG Anbindungsanlagen gemäß separater Festlegung",2022,2023)),$AC2900,$AA2900),0)</f>
        <v>0</v>
      </c>
      <c r="AH2900" s="49">
        <f>IFERROR(IF(OR($V2900&lt;&gt;"Ja",VLOOKUP($C2900,Listen!$A$2:$F$45,5,0)="Nein",D2900&lt;IF(C2900="LNG Anbindungsanlagen gemäß separater Festlegung",2022,2023)),$AC2900,$AA2900),0)</f>
        <v>0</v>
      </c>
      <c r="AI2900" s="49">
        <f>IFERROR(IF(OR($W2900&lt;&gt;"Ja",VLOOKUP($C2900,Listen!$A$2:$F$45,6,0)="Nein"),$AC2900,$AB2900),0)</f>
        <v>0</v>
      </c>
      <c r="AJ2900" s="49">
        <f>IFERROR(IF(OR($W2900&lt;&gt;"Ja",VLOOKUP($C2900,Listen!$A$2:$F$45,6,0)="Nein"),$AC2900,$AB2900),0)</f>
        <v>0</v>
      </c>
      <c r="AK2900" s="49">
        <f>IFERROR(IF(OR($W2900&lt;&gt;"Ja",VLOOKUP($C2900,Listen!$A$2:$F$45,6,0)="Nein"),$AC2900,$AB2900),0)</f>
        <v>0</v>
      </c>
      <c r="AL2900" s="51">
        <f t="shared" si="951"/>
        <v>0</v>
      </c>
      <c r="AM2900" s="296">
        <f>IFERROR(IF(VLOOKUP($C2900,Listen!$A$2:$F$45,6,0)="Ja",MAX(BC2900:BD2900),D_SAV!$BC2900),0)</f>
        <v>0</v>
      </c>
      <c r="AN2900" s="51">
        <f t="shared" si="952"/>
        <v>0</v>
      </c>
      <c r="AP2900" s="304">
        <f t="shared" si="953"/>
        <v>0</v>
      </c>
      <c r="AQ2900" s="304">
        <f t="shared" si="954"/>
        <v>0</v>
      </c>
      <c r="AR2900" s="304">
        <f t="shared" si="955"/>
        <v>0</v>
      </c>
      <c r="AS2900" s="304">
        <f t="shared" si="956"/>
        <v>0</v>
      </c>
      <c r="AT2900" s="304">
        <f t="shared" si="957"/>
        <v>0</v>
      </c>
      <c r="AU2900" s="304">
        <f t="shared" si="958"/>
        <v>0</v>
      </c>
      <c r="AV2900" s="304">
        <f t="shared" si="959"/>
        <v>0</v>
      </c>
      <c r="AW2900" s="304">
        <f t="shared" si="960"/>
        <v>0</v>
      </c>
      <c r="AX2900" s="304">
        <f t="shared" si="961"/>
        <v>0</v>
      </c>
      <c r="AY2900" s="304">
        <f t="shared" si="962"/>
        <v>0</v>
      </c>
      <c r="AZ2900" s="304">
        <f t="shared" si="963"/>
        <v>0</v>
      </c>
      <c r="BA2900" s="304">
        <f t="shared" si="964"/>
        <v>0</v>
      </c>
      <c r="BB2900" s="304">
        <f t="shared" si="965"/>
        <v>0</v>
      </c>
      <c r="BC2900" s="304">
        <f t="shared" si="966"/>
        <v>0</v>
      </c>
      <c r="BD2900" s="304">
        <f t="shared" si="967"/>
        <v>0</v>
      </c>
      <c r="BE2900" s="304">
        <f>IFERROR(IF(VLOOKUP($C2900,Listen!$A$2:$F$45,6,0)="Ja",BB2900-MAX(BC2900:BD2900),BB2900-BC2900),0)</f>
        <v>0</v>
      </c>
    </row>
    <row r="2901" spans="1:57" x14ac:dyDescent="0.25">
      <c r="A2901" s="320" t="str">
        <f>IF(AND(D2901&lt;&gt;0,C2901&lt;&gt;0,E2901&lt;&gt;0),IF(B2901&lt;&gt;0,CONCATENATE(B2901,"-AGr",VLOOKUP(C2901,Listen!$A$2:$D$45,4,FALSE),"-",D2901,"-",E2901,),CONCATENATE("AGr",VLOOKUP(C2901,Listen!$A$2:$D$45,4,FALSE),"-",D2901,"-",E2901)),"keine vollständige ID")</f>
        <v>keine vollständige ID</v>
      </c>
      <c r="B2901" s="301"/>
      <c r="C2901" s="287"/>
      <c r="D2901" s="34"/>
      <c r="E2901" s="306"/>
      <c r="F2901" s="116"/>
      <c r="G2901" s="17"/>
      <c r="H2901" s="17"/>
      <c r="I2901" s="17"/>
      <c r="J2901" s="17"/>
      <c r="K2901" s="17"/>
      <c r="L2901" s="17"/>
      <c r="M2901" s="17"/>
      <c r="N2901" s="17"/>
      <c r="O2901" s="116"/>
      <c r="P2901" s="117">
        <f>IF(D2901&gt;A_Stammdaten!$B$12,0,SUM(G2901,H2901,J2901,L2901:M2901)-SUM(I2901,K2901,N2901:O2901))</f>
        <v>0</v>
      </c>
      <c r="Q2901" s="17"/>
      <c r="R2901" s="17"/>
      <c r="S2901" s="17"/>
      <c r="T2901" s="17"/>
      <c r="U2901" s="62">
        <f t="shared" si="947"/>
        <v>0</v>
      </c>
      <c r="V2901" s="34"/>
      <c r="W2901" s="34"/>
      <c r="X2901" s="34"/>
      <c r="Y2901" s="34"/>
      <c r="Z2901" s="34"/>
      <c r="AA2901" s="63" t="str">
        <f t="shared" si="948"/>
        <v>-</v>
      </c>
      <c r="AB2901" s="63" t="str">
        <f t="shared" si="949"/>
        <v>-</v>
      </c>
      <c r="AC2901" s="63">
        <f>IF(ISBLANK($C2901),0,VLOOKUP($C2901,Listen!$A$2:$C$45,2,FALSE))</f>
        <v>0</v>
      </c>
      <c r="AD2901" s="63">
        <f>IF(ISBLANK($C2901),0,VLOOKUP($C2901,Listen!$A$2:$C$45,3,FALSE))</f>
        <v>0</v>
      </c>
      <c r="AE2901" s="49">
        <f t="shared" si="950"/>
        <v>0</v>
      </c>
      <c r="AF2901" s="49">
        <f t="shared" si="950"/>
        <v>0</v>
      </c>
      <c r="AG2901" s="49">
        <f>IFERROR(IF(OR($V2901&lt;&gt;"Ja",VLOOKUP($C2901,Listen!$A$2:$F$45,5,0)="Nein",D2901&lt;IF(C2901="LNG Anbindungsanlagen gemäß separater Festlegung",2022,2023)),$AC2901,$AA2901),0)</f>
        <v>0</v>
      </c>
      <c r="AH2901" s="49">
        <f>IFERROR(IF(OR($V2901&lt;&gt;"Ja",VLOOKUP($C2901,Listen!$A$2:$F$45,5,0)="Nein",D2901&lt;IF(C2901="LNG Anbindungsanlagen gemäß separater Festlegung",2022,2023)),$AC2901,$AA2901),0)</f>
        <v>0</v>
      </c>
      <c r="AI2901" s="49">
        <f>IFERROR(IF(OR($W2901&lt;&gt;"Ja",VLOOKUP($C2901,Listen!$A$2:$F$45,6,0)="Nein"),$AC2901,$AB2901),0)</f>
        <v>0</v>
      </c>
      <c r="AJ2901" s="49">
        <f>IFERROR(IF(OR($W2901&lt;&gt;"Ja",VLOOKUP($C2901,Listen!$A$2:$F$45,6,0)="Nein"),$AC2901,$AB2901),0)</f>
        <v>0</v>
      </c>
      <c r="AK2901" s="49">
        <f>IFERROR(IF(OR($W2901&lt;&gt;"Ja",VLOOKUP($C2901,Listen!$A$2:$F$45,6,0)="Nein"),$AC2901,$AB2901),0)</f>
        <v>0</v>
      </c>
      <c r="AL2901" s="51">
        <f t="shared" si="951"/>
        <v>0</v>
      </c>
      <c r="AM2901" s="296">
        <f>IFERROR(IF(VLOOKUP($C2901,Listen!$A$2:$F$45,6,0)="Ja",MAX(BC2901:BD2901),D_SAV!$BC2901),0)</f>
        <v>0</v>
      </c>
      <c r="AN2901" s="51">
        <f t="shared" si="952"/>
        <v>0</v>
      </c>
      <c r="AP2901" s="304">
        <f t="shared" si="953"/>
        <v>0</v>
      </c>
      <c r="AQ2901" s="304">
        <f t="shared" si="954"/>
        <v>0</v>
      </c>
      <c r="AR2901" s="304">
        <f t="shared" si="955"/>
        <v>0</v>
      </c>
      <c r="AS2901" s="304">
        <f t="shared" si="956"/>
        <v>0</v>
      </c>
      <c r="AT2901" s="304">
        <f t="shared" si="957"/>
        <v>0</v>
      </c>
      <c r="AU2901" s="304">
        <f t="shared" si="958"/>
        <v>0</v>
      </c>
      <c r="AV2901" s="304">
        <f t="shared" si="959"/>
        <v>0</v>
      </c>
      <c r="AW2901" s="304">
        <f t="shared" si="960"/>
        <v>0</v>
      </c>
      <c r="AX2901" s="304">
        <f t="shared" si="961"/>
        <v>0</v>
      </c>
      <c r="AY2901" s="304">
        <f t="shared" si="962"/>
        <v>0</v>
      </c>
      <c r="AZ2901" s="304">
        <f t="shared" si="963"/>
        <v>0</v>
      </c>
      <c r="BA2901" s="304">
        <f t="shared" si="964"/>
        <v>0</v>
      </c>
      <c r="BB2901" s="304">
        <f t="shared" si="965"/>
        <v>0</v>
      </c>
      <c r="BC2901" s="304">
        <f t="shared" si="966"/>
        <v>0</v>
      </c>
      <c r="BD2901" s="304">
        <f t="shared" si="967"/>
        <v>0</v>
      </c>
      <c r="BE2901" s="304">
        <f>IFERROR(IF(VLOOKUP($C2901,Listen!$A$2:$F$45,6,0)="Ja",BB2901-MAX(BC2901:BD2901),BB2901-BC2901),0)</f>
        <v>0</v>
      </c>
    </row>
    <row r="2902" spans="1:57" x14ac:dyDescent="0.25">
      <c r="A2902" s="320" t="str">
        <f>IF(AND(D2902&lt;&gt;0,C2902&lt;&gt;0,E2902&lt;&gt;0),IF(B2902&lt;&gt;0,CONCATENATE(B2902,"-AGr",VLOOKUP(C2902,Listen!$A$2:$D$45,4,FALSE),"-",D2902,"-",E2902,),CONCATENATE("AGr",VLOOKUP(C2902,Listen!$A$2:$D$45,4,FALSE),"-",D2902,"-",E2902)),"keine vollständige ID")</f>
        <v>keine vollständige ID</v>
      </c>
      <c r="B2902" s="301"/>
      <c r="C2902" s="287"/>
      <c r="D2902" s="34"/>
      <c r="E2902" s="306"/>
      <c r="F2902" s="116"/>
      <c r="G2902" s="17"/>
      <c r="H2902" s="17"/>
      <c r="I2902" s="17"/>
      <c r="J2902" s="17"/>
      <c r="K2902" s="17"/>
      <c r="L2902" s="17"/>
      <c r="M2902" s="17"/>
      <c r="N2902" s="17"/>
      <c r="O2902" s="116"/>
      <c r="P2902" s="117">
        <f>IF(D2902&gt;A_Stammdaten!$B$12,0,SUM(G2902,H2902,J2902,L2902:M2902)-SUM(I2902,K2902,N2902:O2902))</f>
        <v>0</v>
      </c>
      <c r="Q2902" s="17"/>
      <c r="R2902" s="17"/>
      <c r="S2902" s="17"/>
      <c r="T2902" s="17"/>
      <c r="U2902" s="62">
        <f t="shared" si="947"/>
        <v>0</v>
      </c>
      <c r="V2902" s="34"/>
      <c r="W2902" s="34"/>
      <c r="X2902" s="34"/>
      <c r="Y2902" s="34"/>
      <c r="Z2902" s="34"/>
      <c r="AA2902" s="63" t="str">
        <f t="shared" si="948"/>
        <v>-</v>
      </c>
      <c r="AB2902" s="63" t="str">
        <f t="shared" si="949"/>
        <v>-</v>
      </c>
      <c r="AC2902" s="63">
        <f>IF(ISBLANK($C2902),0,VLOOKUP($C2902,Listen!$A$2:$C$45,2,FALSE))</f>
        <v>0</v>
      </c>
      <c r="AD2902" s="63">
        <f>IF(ISBLANK($C2902),0,VLOOKUP($C2902,Listen!$A$2:$C$45,3,FALSE))</f>
        <v>0</v>
      </c>
      <c r="AE2902" s="49">
        <f t="shared" si="950"/>
        <v>0</v>
      </c>
      <c r="AF2902" s="49">
        <f t="shared" si="950"/>
        <v>0</v>
      </c>
      <c r="AG2902" s="49">
        <f>IFERROR(IF(OR($V2902&lt;&gt;"Ja",VLOOKUP($C2902,Listen!$A$2:$F$45,5,0)="Nein",D2902&lt;IF(C2902="LNG Anbindungsanlagen gemäß separater Festlegung",2022,2023)),$AC2902,$AA2902),0)</f>
        <v>0</v>
      </c>
      <c r="AH2902" s="49">
        <f>IFERROR(IF(OR($V2902&lt;&gt;"Ja",VLOOKUP($C2902,Listen!$A$2:$F$45,5,0)="Nein",D2902&lt;IF(C2902="LNG Anbindungsanlagen gemäß separater Festlegung",2022,2023)),$AC2902,$AA2902),0)</f>
        <v>0</v>
      </c>
      <c r="AI2902" s="49">
        <f>IFERROR(IF(OR($W2902&lt;&gt;"Ja",VLOOKUP($C2902,Listen!$A$2:$F$45,6,0)="Nein"),$AC2902,$AB2902),0)</f>
        <v>0</v>
      </c>
      <c r="AJ2902" s="49">
        <f>IFERROR(IF(OR($W2902&lt;&gt;"Ja",VLOOKUP($C2902,Listen!$A$2:$F$45,6,0)="Nein"),$AC2902,$AB2902),0)</f>
        <v>0</v>
      </c>
      <c r="AK2902" s="49">
        <f>IFERROR(IF(OR($W2902&lt;&gt;"Ja",VLOOKUP($C2902,Listen!$A$2:$F$45,6,0)="Nein"),$AC2902,$AB2902),0)</f>
        <v>0</v>
      </c>
      <c r="AL2902" s="51">
        <f t="shared" si="951"/>
        <v>0</v>
      </c>
      <c r="AM2902" s="296">
        <f>IFERROR(IF(VLOOKUP($C2902,Listen!$A$2:$F$45,6,0)="Ja",MAX(BC2902:BD2902),D_SAV!$BC2902),0)</f>
        <v>0</v>
      </c>
      <c r="AN2902" s="51">
        <f t="shared" si="952"/>
        <v>0</v>
      </c>
      <c r="AP2902" s="304">
        <f t="shared" si="953"/>
        <v>0</v>
      </c>
      <c r="AQ2902" s="304">
        <f t="shared" si="954"/>
        <v>0</v>
      </c>
      <c r="AR2902" s="304">
        <f t="shared" si="955"/>
        <v>0</v>
      </c>
      <c r="AS2902" s="304">
        <f t="shared" si="956"/>
        <v>0</v>
      </c>
      <c r="AT2902" s="304">
        <f t="shared" si="957"/>
        <v>0</v>
      </c>
      <c r="AU2902" s="304">
        <f t="shared" si="958"/>
        <v>0</v>
      </c>
      <c r="AV2902" s="304">
        <f t="shared" si="959"/>
        <v>0</v>
      </c>
      <c r="AW2902" s="304">
        <f t="shared" si="960"/>
        <v>0</v>
      </c>
      <c r="AX2902" s="304">
        <f t="shared" si="961"/>
        <v>0</v>
      </c>
      <c r="AY2902" s="304">
        <f t="shared" si="962"/>
        <v>0</v>
      </c>
      <c r="AZ2902" s="304">
        <f t="shared" si="963"/>
        <v>0</v>
      </c>
      <c r="BA2902" s="304">
        <f t="shared" si="964"/>
        <v>0</v>
      </c>
      <c r="BB2902" s="304">
        <f t="shared" si="965"/>
        <v>0</v>
      </c>
      <c r="BC2902" s="304">
        <f t="shared" si="966"/>
        <v>0</v>
      </c>
      <c r="BD2902" s="304">
        <f t="shared" si="967"/>
        <v>0</v>
      </c>
      <c r="BE2902" s="304">
        <f>IFERROR(IF(VLOOKUP($C2902,Listen!$A$2:$F$45,6,0)="Ja",BB2902-MAX(BC2902:BD2902),BB2902-BC2902),0)</f>
        <v>0</v>
      </c>
    </row>
    <row r="2903" spans="1:57" x14ac:dyDescent="0.25">
      <c r="A2903" s="320" t="str">
        <f>IF(AND(D2903&lt;&gt;0,C2903&lt;&gt;0,E2903&lt;&gt;0),IF(B2903&lt;&gt;0,CONCATENATE(B2903,"-AGr",VLOOKUP(C2903,Listen!$A$2:$D$45,4,FALSE),"-",D2903,"-",E2903,),CONCATENATE("AGr",VLOOKUP(C2903,Listen!$A$2:$D$45,4,FALSE),"-",D2903,"-",E2903)),"keine vollständige ID")</f>
        <v>keine vollständige ID</v>
      </c>
      <c r="B2903" s="301"/>
      <c r="C2903" s="287"/>
      <c r="D2903" s="34"/>
      <c r="E2903" s="306"/>
      <c r="F2903" s="116"/>
      <c r="G2903" s="17"/>
      <c r="H2903" s="17"/>
      <c r="I2903" s="17"/>
      <c r="J2903" s="17"/>
      <c r="K2903" s="17"/>
      <c r="L2903" s="17"/>
      <c r="M2903" s="17"/>
      <c r="N2903" s="17"/>
      <c r="O2903" s="116"/>
      <c r="P2903" s="117">
        <f>IF(D2903&gt;A_Stammdaten!$B$12,0,SUM(G2903,H2903,J2903,L2903:M2903)-SUM(I2903,K2903,N2903:O2903))</f>
        <v>0</v>
      </c>
      <c r="Q2903" s="17"/>
      <c r="R2903" s="17"/>
      <c r="S2903" s="17"/>
      <c r="T2903" s="17"/>
      <c r="U2903" s="62">
        <f t="shared" si="947"/>
        <v>0</v>
      </c>
      <c r="V2903" s="34"/>
      <c r="W2903" s="34"/>
      <c r="X2903" s="34"/>
      <c r="Y2903" s="34"/>
      <c r="Z2903" s="34"/>
      <c r="AA2903" s="63" t="str">
        <f t="shared" si="948"/>
        <v>-</v>
      </c>
      <c r="AB2903" s="63" t="str">
        <f t="shared" si="949"/>
        <v>-</v>
      </c>
      <c r="AC2903" s="63">
        <f>IF(ISBLANK($C2903),0,VLOOKUP($C2903,Listen!$A$2:$C$45,2,FALSE))</f>
        <v>0</v>
      </c>
      <c r="AD2903" s="63">
        <f>IF(ISBLANK($C2903),0,VLOOKUP($C2903,Listen!$A$2:$C$45,3,FALSE))</f>
        <v>0</v>
      </c>
      <c r="AE2903" s="49">
        <f t="shared" si="950"/>
        <v>0</v>
      </c>
      <c r="AF2903" s="49">
        <f t="shared" si="950"/>
        <v>0</v>
      </c>
      <c r="AG2903" s="49">
        <f>IFERROR(IF(OR($V2903&lt;&gt;"Ja",VLOOKUP($C2903,Listen!$A$2:$F$45,5,0)="Nein",D2903&lt;IF(C2903="LNG Anbindungsanlagen gemäß separater Festlegung",2022,2023)),$AC2903,$AA2903),0)</f>
        <v>0</v>
      </c>
      <c r="AH2903" s="49">
        <f>IFERROR(IF(OR($V2903&lt;&gt;"Ja",VLOOKUP($C2903,Listen!$A$2:$F$45,5,0)="Nein",D2903&lt;IF(C2903="LNG Anbindungsanlagen gemäß separater Festlegung",2022,2023)),$AC2903,$AA2903),0)</f>
        <v>0</v>
      </c>
      <c r="AI2903" s="49">
        <f>IFERROR(IF(OR($W2903&lt;&gt;"Ja",VLOOKUP($C2903,Listen!$A$2:$F$45,6,0)="Nein"),$AC2903,$AB2903),0)</f>
        <v>0</v>
      </c>
      <c r="AJ2903" s="49">
        <f>IFERROR(IF(OR($W2903&lt;&gt;"Ja",VLOOKUP($C2903,Listen!$A$2:$F$45,6,0)="Nein"),$AC2903,$AB2903),0)</f>
        <v>0</v>
      </c>
      <c r="AK2903" s="49">
        <f>IFERROR(IF(OR($W2903&lt;&gt;"Ja",VLOOKUP($C2903,Listen!$A$2:$F$45,6,0)="Nein"),$AC2903,$AB2903),0)</f>
        <v>0</v>
      </c>
      <c r="AL2903" s="51">
        <f t="shared" si="951"/>
        <v>0</v>
      </c>
      <c r="AM2903" s="296">
        <f>IFERROR(IF(VLOOKUP($C2903,Listen!$A$2:$F$45,6,0)="Ja",MAX(BC2903:BD2903),D_SAV!$BC2903),0)</f>
        <v>0</v>
      </c>
      <c r="AN2903" s="51">
        <f t="shared" si="952"/>
        <v>0</v>
      </c>
      <c r="AP2903" s="304">
        <f t="shared" si="953"/>
        <v>0</v>
      </c>
      <c r="AQ2903" s="304">
        <f t="shared" si="954"/>
        <v>0</v>
      </c>
      <c r="AR2903" s="304">
        <f t="shared" si="955"/>
        <v>0</v>
      </c>
      <c r="AS2903" s="304">
        <f t="shared" si="956"/>
        <v>0</v>
      </c>
      <c r="AT2903" s="304">
        <f t="shared" si="957"/>
        <v>0</v>
      </c>
      <c r="AU2903" s="304">
        <f t="shared" si="958"/>
        <v>0</v>
      </c>
      <c r="AV2903" s="304">
        <f t="shared" si="959"/>
        <v>0</v>
      </c>
      <c r="AW2903" s="304">
        <f t="shared" si="960"/>
        <v>0</v>
      </c>
      <c r="AX2903" s="304">
        <f t="shared" si="961"/>
        <v>0</v>
      </c>
      <c r="AY2903" s="304">
        <f t="shared" si="962"/>
        <v>0</v>
      </c>
      <c r="AZ2903" s="304">
        <f t="shared" si="963"/>
        <v>0</v>
      </c>
      <c r="BA2903" s="304">
        <f t="shared" si="964"/>
        <v>0</v>
      </c>
      <c r="BB2903" s="304">
        <f t="shared" si="965"/>
        <v>0</v>
      </c>
      <c r="BC2903" s="304">
        <f t="shared" si="966"/>
        <v>0</v>
      </c>
      <c r="BD2903" s="304">
        <f t="shared" si="967"/>
        <v>0</v>
      </c>
      <c r="BE2903" s="304">
        <f>IFERROR(IF(VLOOKUP($C2903,Listen!$A$2:$F$45,6,0)="Ja",BB2903-MAX(BC2903:BD2903),BB2903-BC2903),0)</f>
        <v>0</v>
      </c>
    </row>
    <row r="2904" spans="1:57" x14ac:dyDescent="0.25">
      <c r="A2904" s="320" t="str">
        <f>IF(AND(D2904&lt;&gt;0,C2904&lt;&gt;0,E2904&lt;&gt;0),IF(B2904&lt;&gt;0,CONCATENATE(B2904,"-AGr",VLOOKUP(C2904,Listen!$A$2:$D$45,4,FALSE),"-",D2904,"-",E2904,),CONCATENATE("AGr",VLOOKUP(C2904,Listen!$A$2:$D$45,4,FALSE),"-",D2904,"-",E2904)),"keine vollständige ID")</f>
        <v>keine vollständige ID</v>
      </c>
      <c r="B2904" s="301"/>
      <c r="C2904" s="287"/>
      <c r="D2904" s="34"/>
      <c r="E2904" s="306"/>
      <c r="F2904" s="116"/>
      <c r="G2904" s="17"/>
      <c r="H2904" s="17"/>
      <c r="I2904" s="17"/>
      <c r="J2904" s="17"/>
      <c r="K2904" s="17"/>
      <c r="L2904" s="17"/>
      <c r="M2904" s="17"/>
      <c r="N2904" s="17"/>
      <c r="O2904" s="116"/>
      <c r="P2904" s="117">
        <f>IF(D2904&gt;A_Stammdaten!$B$12,0,SUM(G2904,H2904,J2904,L2904:M2904)-SUM(I2904,K2904,N2904:O2904))</f>
        <v>0</v>
      </c>
      <c r="Q2904" s="17"/>
      <c r="R2904" s="17"/>
      <c r="S2904" s="17"/>
      <c r="T2904" s="17"/>
      <c r="U2904" s="62">
        <f t="shared" si="947"/>
        <v>0</v>
      </c>
      <c r="V2904" s="34"/>
      <c r="W2904" s="34"/>
      <c r="X2904" s="34"/>
      <c r="Y2904" s="34"/>
      <c r="Z2904" s="34"/>
      <c r="AA2904" s="63" t="str">
        <f t="shared" si="948"/>
        <v>-</v>
      </c>
      <c r="AB2904" s="63" t="str">
        <f t="shared" si="949"/>
        <v>-</v>
      </c>
      <c r="AC2904" s="63">
        <f>IF(ISBLANK($C2904),0,VLOOKUP($C2904,Listen!$A$2:$C$45,2,FALSE))</f>
        <v>0</v>
      </c>
      <c r="AD2904" s="63">
        <f>IF(ISBLANK($C2904),0,VLOOKUP($C2904,Listen!$A$2:$C$45,3,FALSE))</f>
        <v>0</v>
      </c>
      <c r="AE2904" s="49">
        <f t="shared" si="950"/>
        <v>0</v>
      </c>
      <c r="AF2904" s="49">
        <f t="shared" si="950"/>
        <v>0</v>
      </c>
      <c r="AG2904" s="49">
        <f>IFERROR(IF(OR($V2904&lt;&gt;"Ja",VLOOKUP($C2904,Listen!$A$2:$F$45,5,0)="Nein",D2904&lt;IF(C2904="LNG Anbindungsanlagen gemäß separater Festlegung",2022,2023)),$AC2904,$AA2904),0)</f>
        <v>0</v>
      </c>
      <c r="AH2904" s="49">
        <f>IFERROR(IF(OR($V2904&lt;&gt;"Ja",VLOOKUP($C2904,Listen!$A$2:$F$45,5,0)="Nein",D2904&lt;IF(C2904="LNG Anbindungsanlagen gemäß separater Festlegung",2022,2023)),$AC2904,$AA2904),0)</f>
        <v>0</v>
      </c>
      <c r="AI2904" s="49">
        <f>IFERROR(IF(OR($W2904&lt;&gt;"Ja",VLOOKUP($C2904,Listen!$A$2:$F$45,6,0)="Nein"),$AC2904,$AB2904),0)</f>
        <v>0</v>
      </c>
      <c r="AJ2904" s="49">
        <f>IFERROR(IF(OR($W2904&lt;&gt;"Ja",VLOOKUP($C2904,Listen!$A$2:$F$45,6,0)="Nein"),$AC2904,$AB2904),0)</f>
        <v>0</v>
      </c>
      <c r="AK2904" s="49">
        <f>IFERROR(IF(OR($W2904&lt;&gt;"Ja",VLOOKUP($C2904,Listen!$A$2:$F$45,6,0)="Nein"),$AC2904,$AB2904),0)</f>
        <v>0</v>
      </c>
      <c r="AL2904" s="51">
        <f t="shared" si="951"/>
        <v>0</v>
      </c>
      <c r="AM2904" s="296">
        <f>IFERROR(IF(VLOOKUP($C2904,Listen!$A$2:$F$45,6,0)="Ja",MAX(BC2904:BD2904),D_SAV!$BC2904),0)</f>
        <v>0</v>
      </c>
      <c r="AN2904" s="51">
        <f t="shared" si="952"/>
        <v>0</v>
      </c>
      <c r="AP2904" s="304">
        <f t="shared" si="953"/>
        <v>0</v>
      </c>
      <c r="AQ2904" s="304">
        <f t="shared" si="954"/>
        <v>0</v>
      </c>
      <c r="AR2904" s="304">
        <f t="shared" si="955"/>
        <v>0</v>
      </c>
      <c r="AS2904" s="304">
        <f t="shared" si="956"/>
        <v>0</v>
      </c>
      <c r="AT2904" s="304">
        <f t="shared" si="957"/>
        <v>0</v>
      </c>
      <c r="AU2904" s="304">
        <f t="shared" si="958"/>
        <v>0</v>
      </c>
      <c r="AV2904" s="304">
        <f t="shared" si="959"/>
        <v>0</v>
      </c>
      <c r="AW2904" s="304">
        <f t="shared" si="960"/>
        <v>0</v>
      </c>
      <c r="AX2904" s="304">
        <f t="shared" si="961"/>
        <v>0</v>
      </c>
      <c r="AY2904" s="304">
        <f t="shared" si="962"/>
        <v>0</v>
      </c>
      <c r="AZ2904" s="304">
        <f t="shared" si="963"/>
        <v>0</v>
      </c>
      <c r="BA2904" s="304">
        <f t="shared" si="964"/>
        <v>0</v>
      </c>
      <c r="BB2904" s="304">
        <f t="shared" si="965"/>
        <v>0</v>
      </c>
      <c r="BC2904" s="304">
        <f t="shared" si="966"/>
        <v>0</v>
      </c>
      <c r="BD2904" s="304">
        <f t="shared" si="967"/>
        <v>0</v>
      </c>
      <c r="BE2904" s="304">
        <f>IFERROR(IF(VLOOKUP($C2904,Listen!$A$2:$F$45,6,0)="Ja",BB2904-MAX(BC2904:BD2904),BB2904-BC2904),0)</f>
        <v>0</v>
      </c>
    </row>
    <row r="2905" spans="1:57" x14ac:dyDescent="0.25">
      <c r="A2905" s="320" t="str">
        <f>IF(AND(D2905&lt;&gt;0,C2905&lt;&gt;0,E2905&lt;&gt;0),IF(B2905&lt;&gt;0,CONCATENATE(B2905,"-AGr",VLOOKUP(C2905,Listen!$A$2:$D$45,4,FALSE),"-",D2905,"-",E2905,),CONCATENATE("AGr",VLOOKUP(C2905,Listen!$A$2:$D$45,4,FALSE),"-",D2905,"-",E2905)),"keine vollständige ID")</f>
        <v>keine vollständige ID</v>
      </c>
      <c r="B2905" s="301"/>
      <c r="C2905" s="287"/>
      <c r="D2905" s="34"/>
      <c r="E2905" s="306"/>
      <c r="F2905" s="116"/>
      <c r="G2905" s="17"/>
      <c r="H2905" s="17"/>
      <c r="I2905" s="17"/>
      <c r="J2905" s="17"/>
      <c r="K2905" s="17"/>
      <c r="L2905" s="17"/>
      <c r="M2905" s="17"/>
      <c r="N2905" s="17"/>
      <c r="O2905" s="116"/>
      <c r="P2905" s="117">
        <f>IF(D2905&gt;A_Stammdaten!$B$12,0,SUM(G2905,H2905,J2905,L2905:M2905)-SUM(I2905,K2905,N2905:O2905))</f>
        <v>0</v>
      </c>
      <c r="Q2905" s="17"/>
      <c r="R2905" s="17"/>
      <c r="S2905" s="17"/>
      <c r="T2905" s="17"/>
      <c r="U2905" s="62">
        <f t="shared" si="947"/>
        <v>0</v>
      </c>
      <c r="V2905" s="34"/>
      <c r="W2905" s="34"/>
      <c r="X2905" s="34"/>
      <c r="Y2905" s="34"/>
      <c r="Z2905" s="34"/>
      <c r="AA2905" s="63" t="str">
        <f t="shared" si="948"/>
        <v>-</v>
      </c>
      <c r="AB2905" s="63" t="str">
        <f t="shared" si="949"/>
        <v>-</v>
      </c>
      <c r="AC2905" s="63">
        <f>IF(ISBLANK($C2905),0,VLOOKUP($C2905,Listen!$A$2:$C$45,2,FALSE))</f>
        <v>0</v>
      </c>
      <c r="AD2905" s="63">
        <f>IF(ISBLANK($C2905),0,VLOOKUP($C2905,Listen!$A$2:$C$45,3,FALSE))</f>
        <v>0</v>
      </c>
      <c r="AE2905" s="49">
        <f t="shared" si="950"/>
        <v>0</v>
      </c>
      <c r="AF2905" s="49">
        <f t="shared" si="950"/>
        <v>0</v>
      </c>
      <c r="AG2905" s="49">
        <f>IFERROR(IF(OR($V2905&lt;&gt;"Ja",VLOOKUP($C2905,Listen!$A$2:$F$45,5,0)="Nein",D2905&lt;IF(C2905="LNG Anbindungsanlagen gemäß separater Festlegung",2022,2023)),$AC2905,$AA2905),0)</f>
        <v>0</v>
      </c>
      <c r="AH2905" s="49">
        <f>IFERROR(IF(OR($V2905&lt;&gt;"Ja",VLOOKUP($C2905,Listen!$A$2:$F$45,5,0)="Nein",D2905&lt;IF(C2905="LNG Anbindungsanlagen gemäß separater Festlegung",2022,2023)),$AC2905,$AA2905),0)</f>
        <v>0</v>
      </c>
      <c r="AI2905" s="49">
        <f>IFERROR(IF(OR($W2905&lt;&gt;"Ja",VLOOKUP($C2905,Listen!$A$2:$F$45,6,0)="Nein"),$AC2905,$AB2905),0)</f>
        <v>0</v>
      </c>
      <c r="AJ2905" s="49">
        <f>IFERROR(IF(OR($W2905&lt;&gt;"Ja",VLOOKUP($C2905,Listen!$A$2:$F$45,6,0)="Nein"),$AC2905,$AB2905),0)</f>
        <v>0</v>
      </c>
      <c r="AK2905" s="49">
        <f>IFERROR(IF(OR($W2905&lt;&gt;"Ja",VLOOKUP($C2905,Listen!$A$2:$F$45,6,0)="Nein"),$AC2905,$AB2905),0)</f>
        <v>0</v>
      </c>
      <c r="AL2905" s="51">
        <f t="shared" si="951"/>
        <v>0</v>
      </c>
      <c r="AM2905" s="296">
        <f>IFERROR(IF(VLOOKUP($C2905,Listen!$A$2:$F$45,6,0)="Ja",MAX(BC2905:BD2905),D_SAV!$BC2905),0)</f>
        <v>0</v>
      </c>
      <c r="AN2905" s="51">
        <f t="shared" si="952"/>
        <v>0</v>
      </c>
      <c r="AP2905" s="304">
        <f t="shared" si="953"/>
        <v>0</v>
      </c>
      <c r="AQ2905" s="304">
        <f t="shared" si="954"/>
        <v>0</v>
      </c>
      <c r="AR2905" s="304">
        <f t="shared" si="955"/>
        <v>0</v>
      </c>
      <c r="AS2905" s="304">
        <f t="shared" si="956"/>
        <v>0</v>
      </c>
      <c r="AT2905" s="304">
        <f t="shared" si="957"/>
        <v>0</v>
      </c>
      <c r="AU2905" s="304">
        <f t="shared" si="958"/>
        <v>0</v>
      </c>
      <c r="AV2905" s="304">
        <f t="shared" si="959"/>
        <v>0</v>
      </c>
      <c r="AW2905" s="304">
        <f t="shared" si="960"/>
        <v>0</v>
      </c>
      <c r="AX2905" s="304">
        <f t="shared" si="961"/>
        <v>0</v>
      </c>
      <c r="AY2905" s="304">
        <f t="shared" si="962"/>
        <v>0</v>
      </c>
      <c r="AZ2905" s="304">
        <f t="shared" si="963"/>
        <v>0</v>
      </c>
      <c r="BA2905" s="304">
        <f t="shared" si="964"/>
        <v>0</v>
      </c>
      <c r="BB2905" s="304">
        <f t="shared" si="965"/>
        <v>0</v>
      </c>
      <c r="BC2905" s="304">
        <f t="shared" si="966"/>
        <v>0</v>
      </c>
      <c r="BD2905" s="304">
        <f t="shared" si="967"/>
        <v>0</v>
      </c>
      <c r="BE2905" s="304">
        <f>IFERROR(IF(VLOOKUP($C2905,Listen!$A$2:$F$45,6,0)="Ja",BB2905-MAX(BC2905:BD2905),BB2905-BC2905),0)</f>
        <v>0</v>
      </c>
    </row>
    <row r="2906" spans="1:57" x14ac:dyDescent="0.25">
      <c r="A2906" s="320" t="str">
        <f>IF(AND(D2906&lt;&gt;0,C2906&lt;&gt;0,E2906&lt;&gt;0),IF(B2906&lt;&gt;0,CONCATENATE(B2906,"-AGr",VLOOKUP(C2906,Listen!$A$2:$D$45,4,FALSE),"-",D2906,"-",E2906,),CONCATENATE("AGr",VLOOKUP(C2906,Listen!$A$2:$D$45,4,FALSE),"-",D2906,"-",E2906)),"keine vollständige ID")</f>
        <v>keine vollständige ID</v>
      </c>
      <c r="B2906" s="301"/>
      <c r="C2906" s="287"/>
      <c r="D2906" s="34"/>
      <c r="E2906" s="306"/>
      <c r="F2906" s="116"/>
      <c r="G2906" s="17"/>
      <c r="H2906" s="17"/>
      <c r="I2906" s="17"/>
      <c r="J2906" s="17"/>
      <c r="K2906" s="17"/>
      <c r="L2906" s="17"/>
      <c r="M2906" s="17"/>
      <c r="N2906" s="17"/>
      <c r="O2906" s="116"/>
      <c r="P2906" s="117">
        <f>IF(D2906&gt;A_Stammdaten!$B$12,0,SUM(G2906,H2906,J2906,L2906:M2906)-SUM(I2906,K2906,N2906:O2906))</f>
        <v>0</v>
      </c>
      <c r="Q2906" s="17"/>
      <c r="R2906" s="17"/>
      <c r="S2906" s="17"/>
      <c r="T2906" s="17"/>
      <c r="U2906" s="62">
        <f t="shared" si="947"/>
        <v>0</v>
      </c>
      <c r="V2906" s="34"/>
      <c r="W2906" s="34"/>
      <c r="X2906" s="34"/>
      <c r="Y2906" s="34"/>
      <c r="Z2906" s="34"/>
      <c r="AA2906" s="63" t="str">
        <f t="shared" si="948"/>
        <v>-</v>
      </c>
      <c r="AB2906" s="63" t="str">
        <f t="shared" si="949"/>
        <v>-</v>
      </c>
      <c r="AC2906" s="63">
        <f>IF(ISBLANK($C2906),0,VLOOKUP($C2906,Listen!$A$2:$C$45,2,FALSE))</f>
        <v>0</v>
      </c>
      <c r="AD2906" s="63">
        <f>IF(ISBLANK($C2906),0,VLOOKUP($C2906,Listen!$A$2:$C$45,3,FALSE))</f>
        <v>0</v>
      </c>
      <c r="AE2906" s="49">
        <f t="shared" si="950"/>
        <v>0</v>
      </c>
      <c r="AF2906" s="49">
        <f t="shared" si="950"/>
        <v>0</v>
      </c>
      <c r="AG2906" s="49">
        <f>IFERROR(IF(OR($V2906&lt;&gt;"Ja",VLOOKUP($C2906,Listen!$A$2:$F$45,5,0)="Nein",D2906&lt;IF(C2906="LNG Anbindungsanlagen gemäß separater Festlegung",2022,2023)),$AC2906,$AA2906),0)</f>
        <v>0</v>
      </c>
      <c r="AH2906" s="49">
        <f>IFERROR(IF(OR($V2906&lt;&gt;"Ja",VLOOKUP($C2906,Listen!$A$2:$F$45,5,0)="Nein",D2906&lt;IF(C2906="LNG Anbindungsanlagen gemäß separater Festlegung",2022,2023)),$AC2906,$AA2906),0)</f>
        <v>0</v>
      </c>
      <c r="AI2906" s="49">
        <f>IFERROR(IF(OR($W2906&lt;&gt;"Ja",VLOOKUP($C2906,Listen!$A$2:$F$45,6,0)="Nein"),$AC2906,$AB2906),0)</f>
        <v>0</v>
      </c>
      <c r="AJ2906" s="49">
        <f>IFERROR(IF(OR($W2906&lt;&gt;"Ja",VLOOKUP($C2906,Listen!$A$2:$F$45,6,0)="Nein"),$AC2906,$AB2906),0)</f>
        <v>0</v>
      </c>
      <c r="AK2906" s="49">
        <f>IFERROR(IF(OR($W2906&lt;&gt;"Ja",VLOOKUP($C2906,Listen!$A$2:$F$45,6,0)="Nein"),$AC2906,$AB2906),0)</f>
        <v>0</v>
      </c>
      <c r="AL2906" s="51">
        <f t="shared" si="951"/>
        <v>0</v>
      </c>
      <c r="AM2906" s="296">
        <f>IFERROR(IF(VLOOKUP($C2906,Listen!$A$2:$F$45,6,0)="Ja",MAX(BC2906:BD2906),D_SAV!$BC2906),0)</f>
        <v>0</v>
      </c>
      <c r="AN2906" s="51">
        <f t="shared" si="952"/>
        <v>0</v>
      </c>
      <c r="AP2906" s="304">
        <f t="shared" si="953"/>
        <v>0</v>
      </c>
      <c r="AQ2906" s="304">
        <f t="shared" si="954"/>
        <v>0</v>
      </c>
      <c r="AR2906" s="304">
        <f t="shared" si="955"/>
        <v>0</v>
      </c>
      <c r="AS2906" s="304">
        <f t="shared" si="956"/>
        <v>0</v>
      </c>
      <c r="AT2906" s="304">
        <f t="shared" si="957"/>
        <v>0</v>
      </c>
      <c r="AU2906" s="304">
        <f t="shared" si="958"/>
        <v>0</v>
      </c>
      <c r="AV2906" s="304">
        <f t="shared" si="959"/>
        <v>0</v>
      </c>
      <c r="AW2906" s="304">
        <f t="shared" si="960"/>
        <v>0</v>
      </c>
      <c r="AX2906" s="304">
        <f t="shared" si="961"/>
        <v>0</v>
      </c>
      <c r="AY2906" s="304">
        <f t="shared" si="962"/>
        <v>0</v>
      </c>
      <c r="AZ2906" s="304">
        <f t="shared" si="963"/>
        <v>0</v>
      </c>
      <c r="BA2906" s="304">
        <f t="shared" si="964"/>
        <v>0</v>
      </c>
      <c r="BB2906" s="304">
        <f t="shared" si="965"/>
        <v>0</v>
      </c>
      <c r="BC2906" s="304">
        <f t="shared" si="966"/>
        <v>0</v>
      </c>
      <c r="BD2906" s="304">
        <f t="shared" si="967"/>
        <v>0</v>
      </c>
      <c r="BE2906" s="304">
        <f>IFERROR(IF(VLOOKUP($C2906,Listen!$A$2:$F$45,6,0)="Ja",BB2906-MAX(BC2906:BD2906),BB2906-BC2906),0)</f>
        <v>0</v>
      </c>
    </row>
    <row r="2907" spans="1:57" x14ac:dyDescent="0.25">
      <c r="A2907" s="320" t="str">
        <f>IF(AND(D2907&lt;&gt;0,C2907&lt;&gt;0,E2907&lt;&gt;0),IF(B2907&lt;&gt;0,CONCATENATE(B2907,"-AGr",VLOOKUP(C2907,Listen!$A$2:$D$45,4,FALSE),"-",D2907,"-",E2907,),CONCATENATE("AGr",VLOOKUP(C2907,Listen!$A$2:$D$45,4,FALSE),"-",D2907,"-",E2907)),"keine vollständige ID")</f>
        <v>keine vollständige ID</v>
      </c>
      <c r="B2907" s="301"/>
      <c r="C2907" s="287"/>
      <c r="D2907" s="34"/>
      <c r="E2907" s="306"/>
      <c r="F2907" s="116"/>
      <c r="G2907" s="17"/>
      <c r="H2907" s="17"/>
      <c r="I2907" s="17"/>
      <c r="J2907" s="17"/>
      <c r="K2907" s="17"/>
      <c r="L2907" s="17"/>
      <c r="M2907" s="17"/>
      <c r="N2907" s="17"/>
      <c r="O2907" s="116"/>
      <c r="P2907" s="117">
        <f>IF(D2907&gt;A_Stammdaten!$B$12,0,SUM(G2907,H2907,J2907,L2907:M2907)-SUM(I2907,K2907,N2907:O2907))</f>
        <v>0</v>
      </c>
      <c r="Q2907" s="17"/>
      <c r="R2907" s="17"/>
      <c r="S2907" s="17"/>
      <c r="T2907" s="17"/>
      <c r="U2907" s="62">
        <f t="shared" si="947"/>
        <v>0</v>
      </c>
      <c r="V2907" s="34"/>
      <c r="W2907" s="34"/>
      <c r="X2907" s="34"/>
      <c r="Y2907" s="34"/>
      <c r="Z2907" s="34"/>
      <c r="AA2907" s="63" t="str">
        <f t="shared" si="948"/>
        <v>-</v>
      </c>
      <c r="AB2907" s="63" t="str">
        <f t="shared" si="949"/>
        <v>-</v>
      </c>
      <c r="AC2907" s="63">
        <f>IF(ISBLANK($C2907),0,VLOOKUP($C2907,Listen!$A$2:$C$45,2,FALSE))</f>
        <v>0</v>
      </c>
      <c r="AD2907" s="63">
        <f>IF(ISBLANK($C2907),0,VLOOKUP($C2907,Listen!$A$2:$C$45,3,FALSE))</f>
        <v>0</v>
      </c>
      <c r="AE2907" s="49">
        <f t="shared" si="950"/>
        <v>0</v>
      </c>
      <c r="AF2907" s="49">
        <f t="shared" si="950"/>
        <v>0</v>
      </c>
      <c r="AG2907" s="49">
        <f>IFERROR(IF(OR($V2907&lt;&gt;"Ja",VLOOKUP($C2907,Listen!$A$2:$F$45,5,0)="Nein",D2907&lt;IF(C2907="LNG Anbindungsanlagen gemäß separater Festlegung",2022,2023)),$AC2907,$AA2907),0)</f>
        <v>0</v>
      </c>
      <c r="AH2907" s="49">
        <f>IFERROR(IF(OR($V2907&lt;&gt;"Ja",VLOOKUP($C2907,Listen!$A$2:$F$45,5,0)="Nein",D2907&lt;IF(C2907="LNG Anbindungsanlagen gemäß separater Festlegung",2022,2023)),$AC2907,$AA2907),0)</f>
        <v>0</v>
      </c>
      <c r="AI2907" s="49">
        <f>IFERROR(IF(OR($W2907&lt;&gt;"Ja",VLOOKUP($C2907,Listen!$A$2:$F$45,6,0)="Nein"),$AC2907,$AB2907),0)</f>
        <v>0</v>
      </c>
      <c r="AJ2907" s="49">
        <f>IFERROR(IF(OR($W2907&lt;&gt;"Ja",VLOOKUP($C2907,Listen!$A$2:$F$45,6,0)="Nein"),$AC2907,$AB2907),0)</f>
        <v>0</v>
      </c>
      <c r="AK2907" s="49">
        <f>IFERROR(IF(OR($W2907&lt;&gt;"Ja",VLOOKUP($C2907,Listen!$A$2:$F$45,6,0)="Nein"),$AC2907,$AB2907),0)</f>
        <v>0</v>
      </c>
      <c r="AL2907" s="51">
        <f t="shared" si="951"/>
        <v>0</v>
      </c>
      <c r="AM2907" s="296">
        <f>IFERROR(IF(VLOOKUP($C2907,Listen!$A$2:$F$45,6,0)="Ja",MAX(BC2907:BD2907),D_SAV!$BC2907),0)</f>
        <v>0</v>
      </c>
      <c r="AN2907" s="51">
        <f t="shared" si="952"/>
        <v>0</v>
      </c>
      <c r="AP2907" s="304">
        <f t="shared" si="953"/>
        <v>0</v>
      </c>
      <c r="AQ2907" s="304">
        <f t="shared" si="954"/>
        <v>0</v>
      </c>
      <c r="AR2907" s="304">
        <f t="shared" si="955"/>
        <v>0</v>
      </c>
      <c r="AS2907" s="304">
        <f t="shared" si="956"/>
        <v>0</v>
      </c>
      <c r="AT2907" s="304">
        <f t="shared" si="957"/>
        <v>0</v>
      </c>
      <c r="AU2907" s="304">
        <f t="shared" si="958"/>
        <v>0</v>
      </c>
      <c r="AV2907" s="304">
        <f t="shared" si="959"/>
        <v>0</v>
      </c>
      <c r="AW2907" s="304">
        <f t="shared" si="960"/>
        <v>0</v>
      </c>
      <c r="AX2907" s="304">
        <f t="shared" si="961"/>
        <v>0</v>
      </c>
      <c r="AY2907" s="304">
        <f t="shared" si="962"/>
        <v>0</v>
      </c>
      <c r="AZ2907" s="304">
        <f t="shared" si="963"/>
        <v>0</v>
      </c>
      <c r="BA2907" s="304">
        <f t="shared" si="964"/>
        <v>0</v>
      </c>
      <c r="BB2907" s="304">
        <f t="shared" si="965"/>
        <v>0</v>
      </c>
      <c r="BC2907" s="304">
        <f t="shared" si="966"/>
        <v>0</v>
      </c>
      <c r="BD2907" s="304">
        <f t="shared" si="967"/>
        <v>0</v>
      </c>
      <c r="BE2907" s="304">
        <f>IFERROR(IF(VLOOKUP($C2907,Listen!$A$2:$F$45,6,0)="Ja",BB2907-MAX(BC2907:BD2907),BB2907-BC2907),0)</f>
        <v>0</v>
      </c>
    </row>
    <row r="2908" spans="1:57" x14ac:dyDescent="0.25">
      <c r="A2908" s="320" t="str">
        <f>IF(AND(D2908&lt;&gt;0,C2908&lt;&gt;0,E2908&lt;&gt;0),IF(B2908&lt;&gt;0,CONCATENATE(B2908,"-AGr",VLOOKUP(C2908,Listen!$A$2:$D$45,4,FALSE),"-",D2908,"-",E2908,),CONCATENATE("AGr",VLOOKUP(C2908,Listen!$A$2:$D$45,4,FALSE),"-",D2908,"-",E2908)),"keine vollständige ID")</f>
        <v>keine vollständige ID</v>
      </c>
      <c r="B2908" s="301"/>
      <c r="C2908" s="287"/>
      <c r="D2908" s="34"/>
      <c r="E2908" s="306"/>
      <c r="F2908" s="116"/>
      <c r="G2908" s="17"/>
      <c r="H2908" s="17"/>
      <c r="I2908" s="17"/>
      <c r="J2908" s="17"/>
      <c r="K2908" s="17"/>
      <c r="L2908" s="17"/>
      <c r="M2908" s="17"/>
      <c r="N2908" s="17"/>
      <c r="O2908" s="116"/>
      <c r="P2908" s="117">
        <f>IF(D2908&gt;A_Stammdaten!$B$12,0,SUM(G2908,H2908,J2908,L2908:M2908)-SUM(I2908,K2908,N2908:O2908))</f>
        <v>0</v>
      </c>
      <c r="Q2908" s="17"/>
      <c r="R2908" s="17"/>
      <c r="S2908" s="17"/>
      <c r="T2908" s="17"/>
      <c r="U2908" s="62">
        <f t="shared" si="947"/>
        <v>0</v>
      </c>
      <c r="V2908" s="34"/>
      <c r="W2908" s="34"/>
      <c r="X2908" s="34"/>
      <c r="Y2908" s="34"/>
      <c r="Z2908" s="34"/>
      <c r="AA2908" s="63" t="str">
        <f t="shared" si="948"/>
        <v>-</v>
      </c>
      <c r="AB2908" s="63" t="str">
        <f t="shared" si="949"/>
        <v>-</v>
      </c>
      <c r="AC2908" s="63">
        <f>IF(ISBLANK($C2908),0,VLOOKUP($C2908,Listen!$A$2:$C$45,2,FALSE))</f>
        <v>0</v>
      </c>
      <c r="AD2908" s="63">
        <f>IF(ISBLANK($C2908),0,VLOOKUP($C2908,Listen!$A$2:$C$45,3,FALSE))</f>
        <v>0</v>
      </c>
      <c r="AE2908" s="49">
        <f t="shared" si="950"/>
        <v>0</v>
      </c>
      <c r="AF2908" s="49">
        <f t="shared" si="950"/>
        <v>0</v>
      </c>
      <c r="AG2908" s="49">
        <f>IFERROR(IF(OR($V2908&lt;&gt;"Ja",VLOOKUP($C2908,Listen!$A$2:$F$45,5,0)="Nein",D2908&lt;IF(C2908="LNG Anbindungsanlagen gemäß separater Festlegung",2022,2023)),$AC2908,$AA2908),0)</f>
        <v>0</v>
      </c>
      <c r="AH2908" s="49">
        <f>IFERROR(IF(OR($V2908&lt;&gt;"Ja",VLOOKUP($C2908,Listen!$A$2:$F$45,5,0)="Nein",D2908&lt;IF(C2908="LNG Anbindungsanlagen gemäß separater Festlegung",2022,2023)),$AC2908,$AA2908),0)</f>
        <v>0</v>
      </c>
      <c r="AI2908" s="49">
        <f>IFERROR(IF(OR($W2908&lt;&gt;"Ja",VLOOKUP($C2908,Listen!$A$2:$F$45,6,0)="Nein"),$AC2908,$AB2908),0)</f>
        <v>0</v>
      </c>
      <c r="AJ2908" s="49">
        <f>IFERROR(IF(OR($W2908&lt;&gt;"Ja",VLOOKUP($C2908,Listen!$A$2:$F$45,6,0)="Nein"),$AC2908,$AB2908),0)</f>
        <v>0</v>
      </c>
      <c r="AK2908" s="49">
        <f>IFERROR(IF(OR($W2908&lt;&gt;"Ja",VLOOKUP($C2908,Listen!$A$2:$F$45,6,0)="Nein"),$AC2908,$AB2908),0)</f>
        <v>0</v>
      </c>
      <c r="AL2908" s="51">
        <f t="shared" si="951"/>
        <v>0</v>
      </c>
      <c r="AM2908" s="296">
        <f>IFERROR(IF(VLOOKUP($C2908,Listen!$A$2:$F$45,6,0)="Ja",MAX(BC2908:BD2908),D_SAV!$BC2908),0)</f>
        <v>0</v>
      </c>
      <c r="AN2908" s="51">
        <f t="shared" si="952"/>
        <v>0</v>
      </c>
      <c r="AP2908" s="304">
        <f t="shared" si="953"/>
        <v>0</v>
      </c>
      <c r="AQ2908" s="304">
        <f t="shared" si="954"/>
        <v>0</v>
      </c>
      <c r="AR2908" s="304">
        <f t="shared" si="955"/>
        <v>0</v>
      </c>
      <c r="AS2908" s="304">
        <f t="shared" si="956"/>
        <v>0</v>
      </c>
      <c r="AT2908" s="304">
        <f t="shared" si="957"/>
        <v>0</v>
      </c>
      <c r="AU2908" s="304">
        <f t="shared" si="958"/>
        <v>0</v>
      </c>
      <c r="AV2908" s="304">
        <f t="shared" si="959"/>
        <v>0</v>
      </c>
      <c r="AW2908" s="304">
        <f t="shared" si="960"/>
        <v>0</v>
      </c>
      <c r="AX2908" s="304">
        <f t="shared" si="961"/>
        <v>0</v>
      </c>
      <c r="AY2908" s="304">
        <f t="shared" si="962"/>
        <v>0</v>
      </c>
      <c r="AZ2908" s="304">
        <f t="shared" si="963"/>
        <v>0</v>
      </c>
      <c r="BA2908" s="304">
        <f t="shared" si="964"/>
        <v>0</v>
      </c>
      <c r="BB2908" s="304">
        <f t="shared" si="965"/>
        <v>0</v>
      </c>
      <c r="BC2908" s="304">
        <f t="shared" si="966"/>
        <v>0</v>
      </c>
      <c r="BD2908" s="304">
        <f t="shared" si="967"/>
        <v>0</v>
      </c>
      <c r="BE2908" s="304">
        <f>IFERROR(IF(VLOOKUP($C2908,Listen!$A$2:$F$45,6,0)="Ja",BB2908-MAX(BC2908:BD2908),BB2908-BC2908),0)</f>
        <v>0</v>
      </c>
    </row>
    <row r="2909" spans="1:57" x14ac:dyDescent="0.25">
      <c r="A2909" s="320" t="str">
        <f>IF(AND(D2909&lt;&gt;0,C2909&lt;&gt;0,E2909&lt;&gt;0),IF(B2909&lt;&gt;0,CONCATENATE(B2909,"-AGr",VLOOKUP(C2909,Listen!$A$2:$D$45,4,FALSE),"-",D2909,"-",E2909,),CONCATENATE("AGr",VLOOKUP(C2909,Listen!$A$2:$D$45,4,FALSE),"-",D2909,"-",E2909)),"keine vollständige ID")</f>
        <v>keine vollständige ID</v>
      </c>
      <c r="B2909" s="301"/>
      <c r="C2909" s="287"/>
      <c r="D2909" s="34"/>
      <c r="E2909" s="306"/>
      <c r="F2909" s="116"/>
      <c r="G2909" s="17"/>
      <c r="H2909" s="17"/>
      <c r="I2909" s="17"/>
      <c r="J2909" s="17"/>
      <c r="K2909" s="17"/>
      <c r="L2909" s="17"/>
      <c r="M2909" s="17"/>
      <c r="N2909" s="17"/>
      <c r="O2909" s="116"/>
      <c r="P2909" s="117">
        <f>IF(D2909&gt;A_Stammdaten!$B$12,0,SUM(G2909,H2909,J2909,L2909:M2909)-SUM(I2909,K2909,N2909:O2909))</f>
        <v>0</v>
      </c>
      <c r="Q2909" s="17"/>
      <c r="R2909" s="17"/>
      <c r="S2909" s="17"/>
      <c r="T2909" s="17"/>
      <c r="U2909" s="62">
        <f t="shared" si="947"/>
        <v>0</v>
      </c>
      <c r="V2909" s="34"/>
      <c r="W2909" s="34"/>
      <c r="X2909" s="34"/>
      <c r="Y2909" s="34"/>
      <c r="Z2909" s="34"/>
      <c r="AA2909" s="63" t="str">
        <f t="shared" si="948"/>
        <v>-</v>
      </c>
      <c r="AB2909" s="63" t="str">
        <f t="shared" si="949"/>
        <v>-</v>
      </c>
      <c r="AC2909" s="63">
        <f>IF(ISBLANK($C2909),0,VLOOKUP($C2909,Listen!$A$2:$C$45,2,FALSE))</f>
        <v>0</v>
      </c>
      <c r="AD2909" s="63">
        <f>IF(ISBLANK($C2909),0,VLOOKUP($C2909,Listen!$A$2:$C$45,3,FALSE))</f>
        <v>0</v>
      </c>
      <c r="AE2909" s="49">
        <f t="shared" si="950"/>
        <v>0</v>
      </c>
      <c r="AF2909" s="49">
        <f t="shared" si="950"/>
        <v>0</v>
      </c>
      <c r="AG2909" s="49">
        <f>IFERROR(IF(OR($V2909&lt;&gt;"Ja",VLOOKUP($C2909,Listen!$A$2:$F$45,5,0)="Nein",D2909&lt;IF(C2909="LNG Anbindungsanlagen gemäß separater Festlegung",2022,2023)),$AC2909,$AA2909),0)</f>
        <v>0</v>
      </c>
      <c r="AH2909" s="49">
        <f>IFERROR(IF(OR($V2909&lt;&gt;"Ja",VLOOKUP($C2909,Listen!$A$2:$F$45,5,0)="Nein",D2909&lt;IF(C2909="LNG Anbindungsanlagen gemäß separater Festlegung",2022,2023)),$AC2909,$AA2909),0)</f>
        <v>0</v>
      </c>
      <c r="AI2909" s="49">
        <f>IFERROR(IF(OR($W2909&lt;&gt;"Ja",VLOOKUP($C2909,Listen!$A$2:$F$45,6,0)="Nein"),$AC2909,$AB2909),0)</f>
        <v>0</v>
      </c>
      <c r="AJ2909" s="49">
        <f>IFERROR(IF(OR($W2909&lt;&gt;"Ja",VLOOKUP($C2909,Listen!$A$2:$F$45,6,0)="Nein"),$AC2909,$AB2909),0)</f>
        <v>0</v>
      </c>
      <c r="AK2909" s="49">
        <f>IFERROR(IF(OR($W2909&lt;&gt;"Ja",VLOOKUP($C2909,Listen!$A$2:$F$45,6,0)="Nein"),$AC2909,$AB2909),0)</f>
        <v>0</v>
      </c>
      <c r="AL2909" s="51">
        <f t="shared" si="951"/>
        <v>0</v>
      </c>
      <c r="AM2909" s="296">
        <f>IFERROR(IF(VLOOKUP($C2909,Listen!$A$2:$F$45,6,0)="Ja",MAX(BC2909:BD2909),D_SAV!$BC2909),0)</f>
        <v>0</v>
      </c>
      <c r="AN2909" s="51">
        <f t="shared" si="952"/>
        <v>0</v>
      </c>
      <c r="AP2909" s="304">
        <f t="shared" si="953"/>
        <v>0</v>
      </c>
      <c r="AQ2909" s="304">
        <f t="shared" si="954"/>
        <v>0</v>
      </c>
      <c r="AR2909" s="304">
        <f t="shared" si="955"/>
        <v>0</v>
      </c>
      <c r="AS2909" s="304">
        <f t="shared" si="956"/>
        <v>0</v>
      </c>
      <c r="AT2909" s="304">
        <f t="shared" si="957"/>
        <v>0</v>
      </c>
      <c r="AU2909" s="304">
        <f t="shared" si="958"/>
        <v>0</v>
      </c>
      <c r="AV2909" s="304">
        <f t="shared" si="959"/>
        <v>0</v>
      </c>
      <c r="AW2909" s="304">
        <f t="shared" si="960"/>
        <v>0</v>
      </c>
      <c r="AX2909" s="304">
        <f t="shared" si="961"/>
        <v>0</v>
      </c>
      <c r="AY2909" s="304">
        <f t="shared" si="962"/>
        <v>0</v>
      </c>
      <c r="AZ2909" s="304">
        <f t="shared" si="963"/>
        <v>0</v>
      </c>
      <c r="BA2909" s="304">
        <f t="shared" si="964"/>
        <v>0</v>
      </c>
      <c r="BB2909" s="304">
        <f t="shared" si="965"/>
        <v>0</v>
      </c>
      <c r="BC2909" s="304">
        <f t="shared" si="966"/>
        <v>0</v>
      </c>
      <c r="BD2909" s="304">
        <f t="shared" si="967"/>
        <v>0</v>
      </c>
      <c r="BE2909" s="304">
        <f>IFERROR(IF(VLOOKUP($C2909,Listen!$A$2:$F$45,6,0)="Ja",BB2909-MAX(BC2909:BD2909),BB2909-BC2909),0)</f>
        <v>0</v>
      </c>
    </row>
    <row r="2910" spans="1:57" x14ac:dyDescent="0.25">
      <c r="A2910" s="320" t="str">
        <f>IF(AND(D2910&lt;&gt;0,C2910&lt;&gt;0,E2910&lt;&gt;0),IF(B2910&lt;&gt;0,CONCATENATE(B2910,"-AGr",VLOOKUP(C2910,Listen!$A$2:$D$45,4,FALSE),"-",D2910,"-",E2910,),CONCATENATE("AGr",VLOOKUP(C2910,Listen!$A$2:$D$45,4,FALSE),"-",D2910,"-",E2910)),"keine vollständige ID")</f>
        <v>keine vollständige ID</v>
      </c>
      <c r="B2910" s="301"/>
      <c r="C2910" s="287"/>
      <c r="D2910" s="34"/>
      <c r="E2910" s="306"/>
      <c r="F2910" s="116"/>
      <c r="G2910" s="17"/>
      <c r="H2910" s="17"/>
      <c r="I2910" s="17"/>
      <c r="J2910" s="17"/>
      <c r="K2910" s="17"/>
      <c r="L2910" s="17"/>
      <c r="M2910" s="17"/>
      <c r="N2910" s="17"/>
      <c r="O2910" s="116"/>
      <c r="P2910" s="117">
        <f>IF(D2910&gt;A_Stammdaten!$B$12,0,SUM(G2910,H2910,J2910,L2910:M2910)-SUM(I2910,K2910,N2910:O2910))</f>
        <v>0</v>
      </c>
      <c r="Q2910" s="17"/>
      <c r="R2910" s="17"/>
      <c r="S2910" s="17"/>
      <c r="T2910" s="17"/>
      <c r="U2910" s="62">
        <f t="shared" si="947"/>
        <v>0</v>
      </c>
      <c r="V2910" s="34"/>
      <c r="W2910" s="34"/>
      <c r="X2910" s="34"/>
      <c r="Y2910" s="34"/>
      <c r="Z2910" s="34"/>
      <c r="AA2910" s="63" t="str">
        <f t="shared" si="948"/>
        <v>-</v>
      </c>
      <c r="AB2910" s="63" t="str">
        <f t="shared" si="949"/>
        <v>-</v>
      </c>
      <c r="AC2910" s="63">
        <f>IF(ISBLANK($C2910),0,VLOOKUP($C2910,Listen!$A$2:$C$45,2,FALSE))</f>
        <v>0</v>
      </c>
      <c r="AD2910" s="63">
        <f>IF(ISBLANK($C2910),0,VLOOKUP($C2910,Listen!$A$2:$C$45,3,FALSE))</f>
        <v>0</v>
      </c>
      <c r="AE2910" s="49">
        <f t="shared" si="950"/>
        <v>0</v>
      </c>
      <c r="AF2910" s="49">
        <f t="shared" si="950"/>
        <v>0</v>
      </c>
      <c r="AG2910" s="49">
        <f>IFERROR(IF(OR($V2910&lt;&gt;"Ja",VLOOKUP($C2910,Listen!$A$2:$F$45,5,0)="Nein",D2910&lt;IF(C2910="LNG Anbindungsanlagen gemäß separater Festlegung",2022,2023)),$AC2910,$AA2910),0)</f>
        <v>0</v>
      </c>
      <c r="AH2910" s="49">
        <f>IFERROR(IF(OR($V2910&lt;&gt;"Ja",VLOOKUP($C2910,Listen!$A$2:$F$45,5,0)="Nein",D2910&lt;IF(C2910="LNG Anbindungsanlagen gemäß separater Festlegung",2022,2023)),$AC2910,$AA2910),0)</f>
        <v>0</v>
      </c>
      <c r="AI2910" s="49">
        <f>IFERROR(IF(OR($W2910&lt;&gt;"Ja",VLOOKUP($C2910,Listen!$A$2:$F$45,6,0)="Nein"),$AC2910,$AB2910),0)</f>
        <v>0</v>
      </c>
      <c r="AJ2910" s="49">
        <f>IFERROR(IF(OR($W2910&lt;&gt;"Ja",VLOOKUP($C2910,Listen!$A$2:$F$45,6,0)="Nein"),$AC2910,$AB2910),0)</f>
        <v>0</v>
      </c>
      <c r="AK2910" s="49">
        <f>IFERROR(IF(OR($W2910&lt;&gt;"Ja",VLOOKUP($C2910,Listen!$A$2:$F$45,6,0)="Nein"),$AC2910,$AB2910),0)</f>
        <v>0</v>
      </c>
      <c r="AL2910" s="51">
        <f t="shared" si="951"/>
        <v>0</v>
      </c>
      <c r="AM2910" s="296">
        <f>IFERROR(IF(VLOOKUP($C2910,Listen!$A$2:$F$45,6,0)="Ja",MAX(BC2910:BD2910),D_SAV!$BC2910),0)</f>
        <v>0</v>
      </c>
      <c r="AN2910" s="51">
        <f t="shared" si="952"/>
        <v>0</v>
      </c>
      <c r="AP2910" s="304">
        <f t="shared" si="953"/>
        <v>0</v>
      </c>
      <c r="AQ2910" s="304">
        <f t="shared" si="954"/>
        <v>0</v>
      </c>
      <c r="AR2910" s="304">
        <f t="shared" si="955"/>
        <v>0</v>
      </c>
      <c r="AS2910" s="304">
        <f t="shared" si="956"/>
        <v>0</v>
      </c>
      <c r="AT2910" s="304">
        <f t="shared" si="957"/>
        <v>0</v>
      </c>
      <c r="AU2910" s="304">
        <f t="shared" si="958"/>
        <v>0</v>
      </c>
      <c r="AV2910" s="304">
        <f t="shared" si="959"/>
        <v>0</v>
      </c>
      <c r="AW2910" s="304">
        <f t="shared" si="960"/>
        <v>0</v>
      </c>
      <c r="AX2910" s="304">
        <f t="shared" si="961"/>
        <v>0</v>
      </c>
      <c r="AY2910" s="304">
        <f t="shared" si="962"/>
        <v>0</v>
      </c>
      <c r="AZ2910" s="304">
        <f t="shared" si="963"/>
        <v>0</v>
      </c>
      <c r="BA2910" s="304">
        <f t="shared" si="964"/>
        <v>0</v>
      </c>
      <c r="BB2910" s="304">
        <f t="shared" si="965"/>
        <v>0</v>
      </c>
      <c r="BC2910" s="304">
        <f t="shared" si="966"/>
        <v>0</v>
      </c>
      <c r="BD2910" s="304">
        <f t="shared" si="967"/>
        <v>0</v>
      </c>
      <c r="BE2910" s="304">
        <f>IFERROR(IF(VLOOKUP($C2910,Listen!$A$2:$F$45,6,0)="Ja",BB2910-MAX(BC2910:BD2910),BB2910-BC2910),0)</f>
        <v>0</v>
      </c>
    </row>
    <row r="2911" spans="1:57" x14ac:dyDescent="0.25">
      <c r="A2911" s="320" t="str">
        <f>IF(AND(D2911&lt;&gt;0,C2911&lt;&gt;0,E2911&lt;&gt;0),IF(B2911&lt;&gt;0,CONCATENATE(B2911,"-AGr",VLOOKUP(C2911,Listen!$A$2:$D$45,4,FALSE),"-",D2911,"-",E2911,),CONCATENATE("AGr",VLOOKUP(C2911,Listen!$A$2:$D$45,4,FALSE),"-",D2911,"-",E2911)),"keine vollständige ID")</f>
        <v>keine vollständige ID</v>
      </c>
      <c r="B2911" s="301"/>
      <c r="C2911" s="287"/>
      <c r="D2911" s="34"/>
      <c r="E2911" s="306"/>
      <c r="F2911" s="116"/>
      <c r="G2911" s="17"/>
      <c r="H2911" s="17"/>
      <c r="I2911" s="17"/>
      <c r="J2911" s="17"/>
      <c r="K2911" s="17"/>
      <c r="L2911" s="17"/>
      <c r="M2911" s="17"/>
      <c r="N2911" s="17"/>
      <c r="O2911" s="116"/>
      <c r="P2911" s="117">
        <f>IF(D2911&gt;A_Stammdaten!$B$12,0,SUM(G2911,H2911,J2911,L2911:M2911)-SUM(I2911,K2911,N2911:O2911))</f>
        <v>0</v>
      </c>
      <c r="Q2911" s="17"/>
      <c r="R2911" s="17"/>
      <c r="S2911" s="17"/>
      <c r="T2911" s="17"/>
      <c r="U2911" s="62">
        <f t="shared" si="947"/>
        <v>0</v>
      </c>
      <c r="V2911" s="34"/>
      <c r="W2911" s="34"/>
      <c r="X2911" s="34"/>
      <c r="Y2911" s="34"/>
      <c r="Z2911" s="34"/>
      <c r="AA2911" s="63" t="str">
        <f t="shared" si="948"/>
        <v>-</v>
      </c>
      <c r="AB2911" s="63" t="str">
        <f t="shared" si="949"/>
        <v>-</v>
      </c>
      <c r="AC2911" s="63">
        <f>IF(ISBLANK($C2911),0,VLOOKUP($C2911,Listen!$A$2:$C$45,2,FALSE))</f>
        <v>0</v>
      </c>
      <c r="AD2911" s="63">
        <f>IF(ISBLANK($C2911),0,VLOOKUP($C2911,Listen!$A$2:$C$45,3,FALSE))</f>
        <v>0</v>
      </c>
      <c r="AE2911" s="49">
        <f t="shared" si="950"/>
        <v>0</v>
      </c>
      <c r="AF2911" s="49">
        <f t="shared" si="950"/>
        <v>0</v>
      </c>
      <c r="AG2911" s="49">
        <f>IFERROR(IF(OR($V2911&lt;&gt;"Ja",VLOOKUP($C2911,Listen!$A$2:$F$45,5,0)="Nein",D2911&lt;IF(C2911="LNG Anbindungsanlagen gemäß separater Festlegung",2022,2023)),$AC2911,$AA2911),0)</f>
        <v>0</v>
      </c>
      <c r="AH2911" s="49">
        <f>IFERROR(IF(OR($V2911&lt;&gt;"Ja",VLOOKUP($C2911,Listen!$A$2:$F$45,5,0)="Nein",D2911&lt;IF(C2911="LNG Anbindungsanlagen gemäß separater Festlegung",2022,2023)),$AC2911,$AA2911),0)</f>
        <v>0</v>
      </c>
      <c r="AI2911" s="49">
        <f>IFERROR(IF(OR($W2911&lt;&gt;"Ja",VLOOKUP($C2911,Listen!$A$2:$F$45,6,0)="Nein"),$AC2911,$AB2911),0)</f>
        <v>0</v>
      </c>
      <c r="AJ2911" s="49">
        <f>IFERROR(IF(OR($W2911&lt;&gt;"Ja",VLOOKUP($C2911,Listen!$A$2:$F$45,6,0)="Nein"),$AC2911,$AB2911),0)</f>
        <v>0</v>
      </c>
      <c r="AK2911" s="49">
        <f>IFERROR(IF(OR($W2911&lt;&gt;"Ja",VLOOKUP($C2911,Listen!$A$2:$F$45,6,0)="Nein"),$AC2911,$AB2911),0)</f>
        <v>0</v>
      </c>
      <c r="AL2911" s="51">
        <f t="shared" si="951"/>
        <v>0</v>
      </c>
      <c r="AM2911" s="296">
        <f>IFERROR(IF(VLOOKUP($C2911,Listen!$A$2:$F$45,6,0)="Ja",MAX(BC2911:BD2911),D_SAV!$BC2911),0)</f>
        <v>0</v>
      </c>
      <c r="AN2911" s="51">
        <f t="shared" si="952"/>
        <v>0</v>
      </c>
      <c r="AP2911" s="304">
        <f t="shared" si="953"/>
        <v>0</v>
      </c>
      <c r="AQ2911" s="304">
        <f t="shared" si="954"/>
        <v>0</v>
      </c>
      <c r="AR2911" s="304">
        <f t="shared" si="955"/>
        <v>0</v>
      </c>
      <c r="AS2911" s="304">
        <f t="shared" si="956"/>
        <v>0</v>
      </c>
      <c r="AT2911" s="304">
        <f t="shared" si="957"/>
        <v>0</v>
      </c>
      <c r="AU2911" s="304">
        <f t="shared" si="958"/>
        <v>0</v>
      </c>
      <c r="AV2911" s="304">
        <f t="shared" si="959"/>
        <v>0</v>
      </c>
      <c r="AW2911" s="304">
        <f t="shared" si="960"/>
        <v>0</v>
      </c>
      <c r="AX2911" s="304">
        <f t="shared" si="961"/>
        <v>0</v>
      </c>
      <c r="AY2911" s="304">
        <f t="shared" si="962"/>
        <v>0</v>
      </c>
      <c r="AZ2911" s="304">
        <f t="shared" si="963"/>
        <v>0</v>
      </c>
      <c r="BA2911" s="304">
        <f t="shared" si="964"/>
        <v>0</v>
      </c>
      <c r="BB2911" s="304">
        <f t="shared" si="965"/>
        <v>0</v>
      </c>
      <c r="BC2911" s="304">
        <f t="shared" si="966"/>
        <v>0</v>
      </c>
      <c r="BD2911" s="304">
        <f t="shared" si="967"/>
        <v>0</v>
      </c>
      <c r="BE2911" s="304">
        <f>IFERROR(IF(VLOOKUP($C2911,Listen!$A$2:$F$45,6,0)="Ja",BB2911-MAX(BC2911:BD2911),BB2911-BC2911),0)</f>
        <v>0</v>
      </c>
    </row>
    <row r="2912" spans="1:57" x14ac:dyDescent="0.25">
      <c r="A2912" s="320" t="str">
        <f>IF(AND(D2912&lt;&gt;0,C2912&lt;&gt;0,E2912&lt;&gt;0),IF(B2912&lt;&gt;0,CONCATENATE(B2912,"-AGr",VLOOKUP(C2912,Listen!$A$2:$D$45,4,FALSE),"-",D2912,"-",E2912,),CONCATENATE("AGr",VLOOKUP(C2912,Listen!$A$2:$D$45,4,FALSE),"-",D2912,"-",E2912)),"keine vollständige ID")</f>
        <v>keine vollständige ID</v>
      </c>
      <c r="B2912" s="301"/>
      <c r="C2912" s="287"/>
      <c r="D2912" s="34"/>
      <c r="E2912" s="306"/>
      <c r="F2912" s="116"/>
      <c r="G2912" s="17"/>
      <c r="H2912" s="17"/>
      <c r="I2912" s="17"/>
      <c r="J2912" s="17"/>
      <c r="K2912" s="17"/>
      <c r="L2912" s="17"/>
      <c r="M2912" s="17"/>
      <c r="N2912" s="17"/>
      <c r="O2912" s="116"/>
      <c r="P2912" s="117">
        <f>IF(D2912&gt;A_Stammdaten!$B$12,0,SUM(G2912,H2912,J2912,L2912:M2912)-SUM(I2912,K2912,N2912:O2912))</f>
        <v>0</v>
      </c>
      <c r="Q2912" s="17"/>
      <c r="R2912" s="17"/>
      <c r="S2912" s="17"/>
      <c r="T2912" s="17"/>
      <c r="U2912" s="62">
        <f t="shared" si="947"/>
        <v>0</v>
      </c>
      <c r="V2912" s="34"/>
      <c r="W2912" s="34"/>
      <c r="X2912" s="34"/>
      <c r="Y2912" s="34"/>
      <c r="Z2912" s="34"/>
      <c r="AA2912" s="63" t="str">
        <f t="shared" si="948"/>
        <v>-</v>
      </c>
      <c r="AB2912" s="63" t="str">
        <f t="shared" si="949"/>
        <v>-</v>
      </c>
      <c r="AC2912" s="63">
        <f>IF(ISBLANK($C2912),0,VLOOKUP($C2912,Listen!$A$2:$C$45,2,FALSE))</f>
        <v>0</v>
      </c>
      <c r="AD2912" s="63">
        <f>IF(ISBLANK($C2912),0,VLOOKUP($C2912,Listen!$A$2:$C$45,3,FALSE))</f>
        <v>0</v>
      </c>
      <c r="AE2912" s="49">
        <f t="shared" si="950"/>
        <v>0</v>
      </c>
      <c r="AF2912" s="49">
        <f t="shared" si="950"/>
        <v>0</v>
      </c>
      <c r="AG2912" s="49">
        <f>IFERROR(IF(OR($V2912&lt;&gt;"Ja",VLOOKUP($C2912,Listen!$A$2:$F$45,5,0)="Nein",D2912&lt;IF(C2912="LNG Anbindungsanlagen gemäß separater Festlegung",2022,2023)),$AC2912,$AA2912),0)</f>
        <v>0</v>
      </c>
      <c r="AH2912" s="49">
        <f>IFERROR(IF(OR($V2912&lt;&gt;"Ja",VLOOKUP($C2912,Listen!$A$2:$F$45,5,0)="Nein",D2912&lt;IF(C2912="LNG Anbindungsanlagen gemäß separater Festlegung",2022,2023)),$AC2912,$AA2912),0)</f>
        <v>0</v>
      </c>
      <c r="AI2912" s="49">
        <f>IFERROR(IF(OR($W2912&lt;&gt;"Ja",VLOOKUP($C2912,Listen!$A$2:$F$45,6,0)="Nein"),$AC2912,$AB2912),0)</f>
        <v>0</v>
      </c>
      <c r="AJ2912" s="49">
        <f>IFERROR(IF(OR($W2912&lt;&gt;"Ja",VLOOKUP($C2912,Listen!$A$2:$F$45,6,0)="Nein"),$AC2912,$AB2912),0)</f>
        <v>0</v>
      </c>
      <c r="AK2912" s="49">
        <f>IFERROR(IF(OR($W2912&lt;&gt;"Ja",VLOOKUP($C2912,Listen!$A$2:$F$45,6,0)="Nein"),$AC2912,$AB2912),0)</f>
        <v>0</v>
      </c>
      <c r="AL2912" s="51">
        <f t="shared" si="951"/>
        <v>0</v>
      </c>
      <c r="AM2912" s="296">
        <f>IFERROR(IF(VLOOKUP($C2912,Listen!$A$2:$F$45,6,0)="Ja",MAX(BC2912:BD2912),D_SAV!$BC2912),0)</f>
        <v>0</v>
      </c>
      <c r="AN2912" s="51">
        <f t="shared" si="952"/>
        <v>0</v>
      </c>
      <c r="AP2912" s="304">
        <f t="shared" si="953"/>
        <v>0</v>
      </c>
      <c r="AQ2912" s="304">
        <f t="shared" si="954"/>
        <v>0</v>
      </c>
      <c r="AR2912" s="304">
        <f t="shared" si="955"/>
        <v>0</v>
      </c>
      <c r="AS2912" s="304">
        <f t="shared" si="956"/>
        <v>0</v>
      </c>
      <c r="AT2912" s="304">
        <f t="shared" si="957"/>
        <v>0</v>
      </c>
      <c r="AU2912" s="304">
        <f t="shared" si="958"/>
        <v>0</v>
      </c>
      <c r="AV2912" s="304">
        <f t="shared" si="959"/>
        <v>0</v>
      </c>
      <c r="AW2912" s="304">
        <f t="shared" si="960"/>
        <v>0</v>
      </c>
      <c r="AX2912" s="304">
        <f t="shared" si="961"/>
        <v>0</v>
      </c>
      <c r="AY2912" s="304">
        <f t="shared" si="962"/>
        <v>0</v>
      </c>
      <c r="AZ2912" s="304">
        <f t="shared" si="963"/>
        <v>0</v>
      </c>
      <c r="BA2912" s="304">
        <f t="shared" si="964"/>
        <v>0</v>
      </c>
      <c r="BB2912" s="304">
        <f t="shared" si="965"/>
        <v>0</v>
      </c>
      <c r="BC2912" s="304">
        <f t="shared" si="966"/>
        <v>0</v>
      </c>
      <c r="BD2912" s="304">
        <f t="shared" si="967"/>
        <v>0</v>
      </c>
      <c r="BE2912" s="304">
        <f>IFERROR(IF(VLOOKUP($C2912,Listen!$A$2:$F$45,6,0)="Ja",BB2912-MAX(BC2912:BD2912),BB2912-BC2912),0)</f>
        <v>0</v>
      </c>
    </row>
    <row r="2913" spans="1:57" x14ac:dyDescent="0.25">
      <c r="A2913" s="320" t="str">
        <f>IF(AND(D2913&lt;&gt;0,C2913&lt;&gt;0,E2913&lt;&gt;0),IF(B2913&lt;&gt;0,CONCATENATE(B2913,"-AGr",VLOOKUP(C2913,Listen!$A$2:$D$45,4,FALSE),"-",D2913,"-",E2913,),CONCATENATE("AGr",VLOOKUP(C2913,Listen!$A$2:$D$45,4,FALSE),"-",D2913,"-",E2913)),"keine vollständige ID")</f>
        <v>keine vollständige ID</v>
      </c>
      <c r="B2913" s="301"/>
      <c r="C2913" s="287"/>
      <c r="D2913" s="34"/>
      <c r="E2913" s="306"/>
      <c r="F2913" s="116"/>
      <c r="G2913" s="17"/>
      <c r="H2913" s="17"/>
      <c r="I2913" s="17"/>
      <c r="J2913" s="17"/>
      <c r="K2913" s="17"/>
      <c r="L2913" s="17"/>
      <c r="M2913" s="17"/>
      <c r="N2913" s="17"/>
      <c r="O2913" s="116"/>
      <c r="P2913" s="117">
        <f>IF(D2913&gt;A_Stammdaten!$B$12,0,SUM(G2913,H2913,J2913,L2913:M2913)-SUM(I2913,K2913,N2913:O2913))</f>
        <v>0</v>
      </c>
      <c r="Q2913" s="17"/>
      <c r="R2913" s="17"/>
      <c r="S2913" s="17"/>
      <c r="T2913" s="17"/>
      <c r="U2913" s="62">
        <f t="shared" si="947"/>
        <v>0</v>
      </c>
      <c r="V2913" s="34"/>
      <c r="W2913" s="34"/>
      <c r="X2913" s="34"/>
      <c r="Y2913" s="34"/>
      <c r="Z2913" s="34"/>
      <c r="AA2913" s="63" t="str">
        <f t="shared" si="948"/>
        <v>-</v>
      </c>
      <c r="AB2913" s="63" t="str">
        <f t="shared" si="949"/>
        <v>-</v>
      </c>
      <c r="AC2913" s="63">
        <f>IF(ISBLANK($C2913),0,VLOOKUP($C2913,Listen!$A$2:$C$45,2,FALSE))</f>
        <v>0</v>
      </c>
      <c r="AD2913" s="63">
        <f>IF(ISBLANK($C2913),0,VLOOKUP($C2913,Listen!$A$2:$C$45,3,FALSE))</f>
        <v>0</v>
      </c>
      <c r="AE2913" s="49">
        <f t="shared" si="950"/>
        <v>0</v>
      </c>
      <c r="AF2913" s="49">
        <f t="shared" si="950"/>
        <v>0</v>
      </c>
      <c r="AG2913" s="49">
        <f>IFERROR(IF(OR($V2913&lt;&gt;"Ja",VLOOKUP($C2913,Listen!$A$2:$F$45,5,0)="Nein",D2913&lt;IF(C2913="LNG Anbindungsanlagen gemäß separater Festlegung",2022,2023)),$AC2913,$AA2913),0)</f>
        <v>0</v>
      </c>
      <c r="AH2913" s="49">
        <f>IFERROR(IF(OR($V2913&lt;&gt;"Ja",VLOOKUP($C2913,Listen!$A$2:$F$45,5,0)="Nein",D2913&lt;IF(C2913="LNG Anbindungsanlagen gemäß separater Festlegung",2022,2023)),$AC2913,$AA2913),0)</f>
        <v>0</v>
      </c>
      <c r="AI2913" s="49">
        <f>IFERROR(IF(OR($W2913&lt;&gt;"Ja",VLOOKUP($C2913,Listen!$A$2:$F$45,6,0)="Nein"),$AC2913,$AB2913),0)</f>
        <v>0</v>
      </c>
      <c r="AJ2913" s="49">
        <f>IFERROR(IF(OR($W2913&lt;&gt;"Ja",VLOOKUP($C2913,Listen!$A$2:$F$45,6,0)="Nein"),$AC2913,$AB2913),0)</f>
        <v>0</v>
      </c>
      <c r="AK2913" s="49">
        <f>IFERROR(IF(OR($W2913&lt;&gt;"Ja",VLOOKUP($C2913,Listen!$A$2:$F$45,6,0)="Nein"),$AC2913,$AB2913),0)</f>
        <v>0</v>
      </c>
      <c r="AL2913" s="51">
        <f t="shared" si="951"/>
        <v>0</v>
      </c>
      <c r="AM2913" s="296">
        <f>IFERROR(IF(VLOOKUP($C2913,Listen!$A$2:$F$45,6,0)="Ja",MAX(BC2913:BD2913),D_SAV!$BC2913),0)</f>
        <v>0</v>
      </c>
      <c r="AN2913" s="51">
        <f t="shared" si="952"/>
        <v>0</v>
      </c>
      <c r="AP2913" s="304">
        <f t="shared" si="953"/>
        <v>0</v>
      </c>
      <c r="AQ2913" s="304">
        <f t="shared" si="954"/>
        <v>0</v>
      </c>
      <c r="AR2913" s="304">
        <f t="shared" si="955"/>
        <v>0</v>
      </c>
      <c r="AS2913" s="304">
        <f t="shared" si="956"/>
        <v>0</v>
      </c>
      <c r="AT2913" s="304">
        <f t="shared" si="957"/>
        <v>0</v>
      </c>
      <c r="AU2913" s="304">
        <f t="shared" si="958"/>
        <v>0</v>
      </c>
      <c r="AV2913" s="304">
        <f t="shared" si="959"/>
        <v>0</v>
      </c>
      <c r="AW2913" s="304">
        <f t="shared" si="960"/>
        <v>0</v>
      </c>
      <c r="AX2913" s="304">
        <f t="shared" si="961"/>
        <v>0</v>
      </c>
      <c r="AY2913" s="304">
        <f t="shared" si="962"/>
        <v>0</v>
      </c>
      <c r="AZ2913" s="304">
        <f t="shared" si="963"/>
        <v>0</v>
      </c>
      <c r="BA2913" s="304">
        <f t="shared" si="964"/>
        <v>0</v>
      </c>
      <c r="BB2913" s="304">
        <f t="shared" si="965"/>
        <v>0</v>
      </c>
      <c r="BC2913" s="304">
        <f t="shared" si="966"/>
        <v>0</v>
      </c>
      <c r="BD2913" s="304">
        <f t="shared" si="967"/>
        <v>0</v>
      </c>
      <c r="BE2913" s="304">
        <f>IFERROR(IF(VLOOKUP($C2913,Listen!$A$2:$F$45,6,0)="Ja",BB2913-MAX(BC2913:BD2913),BB2913-BC2913),0)</f>
        <v>0</v>
      </c>
    </row>
    <row r="2914" spans="1:57" x14ac:dyDescent="0.25">
      <c r="A2914" s="320" t="str">
        <f>IF(AND(D2914&lt;&gt;0,C2914&lt;&gt;0,E2914&lt;&gt;0),IF(B2914&lt;&gt;0,CONCATENATE(B2914,"-AGr",VLOOKUP(C2914,Listen!$A$2:$D$45,4,FALSE),"-",D2914,"-",E2914,),CONCATENATE("AGr",VLOOKUP(C2914,Listen!$A$2:$D$45,4,FALSE),"-",D2914,"-",E2914)),"keine vollständige ID")</f>
        <v>keine vollständige ID</v>
      </c>
      <c r="B2914" s="301"/>
      <c r="C2914" s="287"/>
      <c r="D2914" s="34"/>
      <c r="E2914" s="306"/>
      <c r="F2914" s="116"/>
      <c r="G2914" s="17"/>
      <c r="H2914" s="17"/>
      <c r="I2914" s="17"/>
      <c r="J2914" s="17"/>
      <c r="K2914" s="17"/>
      <c r="L2914" s="17"/>
      <c r="M2914" s="17"/>
      <c r="N2914" s="17"/>
      <c r="O2914" s="116"/>
      <c r="P2914" s="117">
        <f>IF(D2914&gt;A_Stammdaten!$B$12,0,SUM(G2914,H2914,J2914,L2914:M2914)-SUM(I2914,K2914,N2914:O2914))</f>
        <v>0</v>
      </c>
      <c r="Q2914" s="17"/>
      <c r="R2914" s="17"/>
      <c r="S2914" s="17"/>
      <c r="T2914" s="17"/>
      <c r="U2914" s="62">
        <f t="shared" si="947"/>
        <v>0</v>
      </c>
      <c r="V2914" s="34"/>
      <c r="W2914" s="34"/>
      <c r="X2914" s="34"/>
      <c r="Y2914" s="34"/>
      <c r="Z2914" s="34"/>
      <c r="AA2914" s="63" t="str">
        <f t="shared" si="948"/>
        <v>-</v>
      </c>
      <c r="AB2914" s="63" t="str">
        <f t="shared" si="949"/>
        <v>-</v>
      </c>
      <c r="AC2914" s="63">
        <f>IF(ISBLANK($C2914),0,VLOOKUP($C2914,Listen!$A$2:$C$45,2,FALSE))</f>
        <v>0</v>
      </c>
      <c r="AD2914" s="63">
        <f>IF(ISBLANK($C2914),0,VLOOKUP($C2914,Listen!$A$2:$C$45,3,FALSE))</f>
        <v>0</v>
      </c>
      <c r="AE2914" s="49">
        <f t="shared" si="950"/>
        <v>0</v>
      </c>
      <c r="AF2914" s="49">
        <f t="shared" si="950"/>
        <v>0</v>
      </c>
      <c r="AG2914" s="49">
        <f>IFERROR(IF(OR($V2914&lt;&gt;"Ja",VLOOKUP($C2914,Listen!$A$2:$F$45,5,0)="Nein",D2914&lt;IF(C2914="LNG Anbindungsanlagen gemäß separater Festlegung",2022,2023)),$AC2914,$AA2914),0)</f>
        <v>0</v>
      </c>
      <c r="AH2914" s="49">
        <f>IFERROR(IF(OR($V2914&lt;&gt;"Ja",VLOOKUP($C2914,Listen!$A$2:$F$45,5,0)="Nein",D2914&lt;IF(C2914="LNG Anbindungsanlagen gemäß separater Festlegung",2022,2023)),$AC2914,$AA2914),0)</f>
        <v>0</v>
      </c>
      <c r="AI2914" s="49">
        <f>IFERROR(IF(OR($W2914&lt;&gt;"Ja",VLOOKUP($C2914,Listen!$A$2:$F$45,6,0)="Nein"),$AC2914,$AB2914),0)</f>
        <v>0</v>
      </c>
      <c r="AJ2914" s="49">
        <f>IFERROR(IF(OR($W2914&lt;&gt;"Ja",VLOOKUP($C2914,Listen!$A$2:$F$45,6,0)="Nein"),$AC2914,$AB2914),0)</f>
        <v>0</v>
      </c>
      <c r="AK2914" s="49">
        <f>IFERROR(IF(OR($W2914&lt;&gt;"Ja",VLOOKUP($C2914,Listen!$A$2:$F$45,6,0)="Nein"),$AC2914,$AB2914),0)</f>
        <v>0</v>
      </c>
      <c r="AL2914" s="51">
        <f t="shared" si="951"/>
        <v>0</v>
      </c>
      <c r="AM2914" s="296">
        <f>IFERROR(IF(VLOOKUP($C2914,Listen!$A$2:$F$45,6,0)="Ja",MAX(BC2914:BD2914),D_SAV!$BC2914),0)</f>
        <v>0</v>
      </c>
      <c r="AN2914" s="51">
        <f t="shared" si="952"/>
        <v>0</v>
      </c>
      <c r="AP2914" s="304">
        <f t="shared" si="953"/>
        <v>0</v>
      </c>
      <c r="AQ2914" s="304">
        <f t="shared" si="954"/>
        <v>0</v>
      </c>
      <c r="AR2914" s="304">
        <f t="shared" si="955"/>
        <v>0</v>
      </c>
      <c r="AS2914" s="304">
        <f t="shared" si="956"/>
        <v>0</v>
      </c>
      <c r="AT2914" s="304">
        <f t="shared" si="957"/>
        <v>0</v>
      </c>
      <c r="AU2914" s="304">
        <f t="shared" si="958"/>
        <v>0</v>
      </c>
      <c r="AV2914" s="304">
        <f t="shared" si="959"/>
        <v>0</v>
      </c>
      <c r="AW2914" s="304">
        <f t="shared" si="960"/>
        <v>0</v>
      </c>
      <c r="AX2914" s="304">
        <f t="shared" si="961"/>
        <v>0</v>
      </c>
      <c r="AY2914" s="304">
        <f t="shared" si="962"/>
        <v>0</v>
      </c>
      <c r="AZ2914" s="304">
        <f t="shared" si="963"/>
        <v>0</v>
      </c>
      <c r="BA2914" s="304">
        <f t="shared" si="964"/>
        <v>0</v>
      </c>
      <c r="BB2914" s="304">
        <f t="shared" si="965"/>
        <v>0</v>
      </c>
      <c r="BC2914" s="304">
        <f t="shared" si="966"/>
        <v>0</v>
      </c>
      <c r="BD2914" s="304">
        <f t="shared" si="967"/>
        <v>0</v>
      </c>
      <c r="BE2914" s="304">
        <f>IFERROR(IF(VLOOKUP($C2914,Listen!$A$2:$F$45,6,0)="Ja",BB2914-MAX(BC2914:BD2914),BB2914-BC2914),0)</f>
        <v>0</v>
      </c>
    </row>
    <row r="2915" spans="1:57" x14ac:dyDescent="0.25">
      <c r="A2915" s="320" t="str">
        <f>IF(AND(D2915&lt;&gt;0,C2915&lt;&gt;0,E2915&lt;&gt;0),IF(B2915&lt;&gt;0,CONCATENATE(B2915,"-AGr",VLOOKUP(C2915,Listen!$A$2:$D$45,4,FALSE),"-",D2915,"-",E2915,),CONCATENATE("AGr",VLOOKUP(C2915,Listen!$A$2:$D$45,4,FALSE),"-",D2915,"-",E2915)),"keine vollständige ID")</f>
        <v>keine vollständige ID</v>
      </c>
      <c r="B2915" s="301"/>
      <c r="C2915" s="287"/>
      <c r="D2915" s="34"/>
      <c r="E2915" s="306"/>
      <c r="F2915" s="116"/>
      <c r="G2915" s="17"/>
      <c r="H2915" s="17"/>
      <c r="I2915" s="17"/>
      <c r="J2915" s="17"/>
      <c r="K2915" s="17"/>
      <c r="L2915" s="17"/>
      <c r="M2915" s="17"/>
      <c r="N2915" s="17"/>
      <c r="O2915" s="116"/>
      <c r="P2915" s="117">
        <f>IF(D2915&gt;A_Stammdaten!$B$12,0,SUM(G2915,H2915,J2915,L2915:M2915)-SUM(I2915,K2915,N2915:O2915))</f>
        <v>0</v>
      </c>
      <c r="Q2915" s="17"/>
      <c r="R2915" s="17"/>
      <c r="S2915" s="17"/>
      <c r="T2915" s="17"/>
      <c r="U2915" s="62">
        <f t="shared" si="947"/>
        <v>0</v>
      </c>
      <c r="V2915" s="34"/>
      <c r="W2915" s="34"/>
      <c r="X2915" s="34"/>
      <c r="Y2915" s="34"/>
      <c r="Z2915" s="34"/>
      <c r="AA2915" s="63" t="str">
        <f t="shared" si="948"/>
        <v>-</v>
      </c>
      <c r="AB2915" s="63" t="str">
        <f t="shared" si="949"/>
        <v>-</v>
      </c>
      <c r="AC2915" s="63">
        <f>IF(ISBLANK($C2915),0,VLOOKUP($C2915,Listen!$A$2:$C$45,2,FALSE))</f>
        <v>0</v>
      </c>
      <c r="AD2915" s="63">
        <f>IF(ISBLANK($C2915),0,VLOOKUP($C2915,Listen!$A$2:$C$45,3,FALSE))</f>
        <v>0</v>
      </c>
      <c r="AE2915" s="49">
        <f t="shared" si="950"/>
        <v>0</v>
      </c>
      <c r="AF2915" s="49">
        <f t="shared" si="950"/>
        <v>0</v>
      </c>
      <c r="AG2915" s="49">
        <f>IFERROR(IF(OR($V2915&lt;&gt;"Ja",VLOOKUP($C2915,Listen!$A$2:$F$45,5,0)="Nein",D2915&lt;IF(C2915="LNG Anbindungsanlagen gemäß separater Festlegung",2022,2023)),$AC2915,$AA2915),0)</f>
        <v>0</v>
      </c>
      <c r="AH2915" s="49">
        <f>IFERROR(IF(OR($V2915&lt;&gt;"Ja",VLOOKUP($C2915,Listen!$A$2:$F$45,5,0)="Nein",D2915&lt;IF(C2915="LNG Anbindungsanlagen gemäß separater Festlegung",2022,2023)),$AC2915,$AA2915),0)</f>
        <v>0</v>
      </c>
      <c r="AI2915" s="49">
        <f>IFERROR(IF(OR($W2915&lt;&gt;"Ja",VLOOKUP($C2915,Listen!$A$2:$F$45,6,0)="Nein"),$AC2915,$AB2915),0)</f>
        <v>0</v>
      </c>
      <c r="AJ2915" s="49">
        <f>IFERROR(IF(OR($W2915&lt;&gt;"Ja",VLOOKUP($C2915,Listen!$A$2:$F$45,6,0)="Nein"),$AC2915,$AB2915),0)</f>
        <v>0</v>
      </c>
      <c r="AK2915" s="49">
        <f>IFERROR(IF(OR($W2915&lt;&gt;"Ja",VLOOKUP($C2915,Listen!$A$2:$F$45,6,0)="Nein"),$AC2915,$AB2915),0)</f>
        <v>0</v>
      </c>
      <c r="AL2915" s="51">
        <f t="shared" si="951"/>
        <v>0</v>
      </c>
      <c r="AM2915" s="296">
        <f>IFERROR(IF(VLOOKUP($C2915,Listen!$A$2:$F$45,6,0)="Ja",MAX(BC2915:BD2915),D_SAV!$BC2915),0)</f>
        <v>0</v>
      </c>
      <c r="AN2915" s="51">
        <f t="shared" si="952"/>
        <v>0</v>
      </c>
      <c r="AP2915" s="304">
        <f t="shared" si="953"/>
        <v>0</v>
      </c>
      <c r="AQ2915" s="304">
        <f t="shared" si="954"/>
        <v>0</v>
      </c>
      <c r="AR2915" s="304">
        <f t="shared" si="955"/>
        <v>0</v>
      </c>
      <c r="AS2915" s="304">
        <f t="shared" si="956"/>
        <v>0</v>
      </c>
      <c r="AT2915" s="304">
        <f t="shared" si="957"/>
        <v>0</v>
      </c>
      <c r="AU2915" s="304">
        <f t="shared" si="958"/>
        <v>0</v>
      </c>
      <c r="AV2915" s="304">
        <f t="shared" si="959"/>
        <v>0</v>
      </c>
      <c r="AW2915" s="304">
        <f t="shared" si="960"/>
        <v>0</v>
      </c>
      <c r="AX2915" s="304">
        <f t="shared" si="961"/>
        <v>0</v>
      </c>
      <c r="AY2915" s="304">
        <f t="shared" si="962"/>
        <v>0</v>
      </c>
      <c r="AZ2915" s="304">
        <f t="shared" si="963"/>
        <v>0</v>
      </c>
      <c r="BA2915" s="304">
        <f t="shared" si="964"/>
        <v>0</v>
      </c>
      <c r="BB2915" s="304">
        <f t="shared" si="965"/>
        <v>0</v>
      </c>
      <c r="BC2915" s="304">
        <f t="shared" si="966"/>
        <v>0</v>
      </c>
      <c r="BD2915" s="304">
        <f t="shared" si="967"/>
        <v>0</v>
      </c>
      <c r="BE2915" s="304">
        <f>IFERROR(IF(VLOOKUP($C2915,Listen!$A$2:$F$45,6,0)="Ja",BB2915-MAX(BC2915:BD2915),BB2915-BC2915),0)</f>
        <v>0</v>
      </c>
    </row>
    <row r="2916" spans="1:57" x14ac:dyDescent="0.25">
      <c r="A2916" s="320" t="str">
        <f>IF(AND(D2916&lt;&gt;0,C2916&lt;&gt;0,E2916&lt;&gt;0),IF(B2916&lt;&gt;0,CONCATENATE(B2916,"-AGr",VLOOKUP(C2916,Listen!$A$2:$D$45,4,FALSE),"-",D2916,"-",E2916,),CONCATENATE("AGr",VLOOKUP(C2916,Listen!$A$2:$D$45,4,FALSE),"-",D2916,"-",E2916)),"keine vollständige ID")</f>
        <v>keine vollständige ID</v>
      </c>
      <c r="B2916" s="301"/>
      <c r="C2916" s="287"/>
      <c r="D2916" s="34"/>
      <c r="E2916" s="306"/>
      <c r="F2916" s="116"/>
      <c r="G2916" s="17"/>
      <c r="H2916" s="17"/>
      <c r="I2916" s="17"/>
      <c r="J2916" s="17"/>
      <c r="K2916" s="17"/>
      <c r="L2916" s="17"/>
      <c r="M2916" s="17"/>
      <c r="N2916" s="17"/>
      <c r="O2916" s="116"/>
      <c r="P2916" s="117">
        <f>IF(D2916&gt;A_Stammdaten!$B$12,0,SUM(G2916,H2916,J2916,L2916:M2916)-SUM(I2916,K2916,N2916:O2916))</f>
        <v>0</v>
      </c>
      <c r="Q2916" s="17"/>
      <c r="R2916" s="17"/>
      <c r="S2916" s="17"/>
      <c r="T2916" s="17"/>
      <c r="U2916" s="62">
        <f t="shared" si="947"/>
        <v>0</v>
      </c>
      <c r="V2916" s="34"/>
      <c r="W2916" s="34"/>
      <c r="X2916" s="34"/>
      <c r="Y2916" s="34"/>
      <c r="Z2916" s="34"/>
      <c r="AA2916" s="63" t="str">
        <f t="shared" si="948"/>
        <v>-</v>
      </c>
      <c r="AB2916" s="63" t="str">
        <f t="shared" si="949"/>
        <v>-</v>
      </c>
      <c r="AC2916" s="63">
        <f>IF(ISBLANK($C2916),0,VLOOKUP($C2916,Listen!$A$2:$C$45,2,FALSE))</f>
        <v>0</v>
      </c>
      <c r="AD2916" s="63">
        <f>IF(ISBLANK($C2916),0,VLOOKUP($C2916,Listen!$A$2:$C$45,3,FALSE))</f>
        <v>0</v>
      </c>
      <c r="AE2916" s="49">
        <f t="shared" si="950"/>
        <v>0</v>
      </c>
      <c r="AF2916" s="49">
        <f t="shared" si="950"/>
        <v>0</v>
      </c>
      <c r="AG2916" s="49">
        <f>IFERROR(IF(OR($V2916&lt;&gt;"Ja",VLOOKUP($C2916,Listen!$A$2:$F$45,5,0)="Nein",D2916&lt;IF(C2916="LNG Anbindungsanlagen gemäß separater Festlegung",2022,2023)),$AC2916,$AA2916),0)</f>
        <v>0</v>
      </c>
      <c r="AH2916" s="49">
        <f>IFERROR(IF(OR($V2916&lt;&gt;"Ja",VLOOKUP($C2916,Listen!$A$2:$F$45,5,0)="Nein",D2916&lt;IF(C2916="LNG Anbindungsanlagen gemäß separater Festlegung",2022,2023)),$AC2916,$AA2916),0)</f>
        <v>0</v>
      </c>
      <c r="AI2916" s="49">
        <f>IFERROR(IF(OR($W2916&lt;&gt;"Ja",VLOOKUP($C2916,Listen!$A$2:$F$45,6,0)="Nein"),$AC2916,$AB2916),0)</f>
        <v>0</v>
      </c>
      <c r="AJ2916" s="49">
        <f>IFERROR(IF(OR($W2916&lt;&gt;"Ja",VLOOKUP($C2916,Listen!$A$2:$F$45,6,0)="Nein"),$AC2916,$AB2916),0)</f>
        <v>0</v>
      </c>
      <c r="AK2916" s="49">
        <f>IFERROR(IF(OR($W2916&lt;&gt;"Ja",VLOOKUP($C2916,Listen!$A$2:$F$45,6,0)="Nein"),$AC2916,$AB2916),0)</f>
        <v>0</v>
      </c>
      <c r="AL2916" s="51">
        <f t="shared" si="951"/>
        <v>0</v>
      </c>
      <c r="AM2916" s="296">
        <f>IFERROR(IF(VLOOKUP($C2916,Listen!$A$2:$F$45,6,0)="Ja",MAX(BC2916:BD2916),D_SAV!$BC2916),0)</f>
        <v>0</v>
      </c>
      <c r="AN2916" s="51">
        <f t="shared" si="952"/>
        <v>0</v>
      </c>
      <c r="AP2916" s="304">
        <f t="shared" si="953"/>
        <v>0</v>
      </c>
      <c r="AQ2916" s="304">
        <f t="shared" si="954"/>
        <v>0</v>
      </c>
      <c r="AR2916" s="304">
        <f t="shared" si="955"/>
        <v>0</v>
      </c>
      <c r="AS2916" s="304">
        <f t="shared" si="956"/>
        <v>0</v>
      </c>
      <c r="AT2916" s="304">
        <f t="shared" si="957"/>
        <v>0</v>
      </c>
      <c r="AU2916" s="304">
        <f t="shared" si="958"/>
        <v>0</v>
      </c>
      <c r="AV2916" s="304">
        <f t="shared" si="959"/>
        <v>0</v>
      </c>
      <c r="AW2916" s="304">
        <f t="shared" si="960"/>
        <v>0</v>
      </c>
      <c r="AX2916" s="304">
        <f t="shared" si="961"/>
        <v>0</v>
      </c>
      <c r="AY2916" s="304">
        <f t="shared" si="962"/>
        <v>0</v>
      </c>
      <c r="AZ2916" s="304">
        <f t="shared" si="963"/>
        <v>0</v>
      </c>
      <c r="BA2916" s="304">
        <f t="shared" si="964"/>
        <v>0</v>
      </c>
      <c r="BB2916" s="304">
        <f t="shared" si="965"/>
        <v>0</v>
      </c>
      <c r="BC2916" s="304">
        <f t="shared" si="966"/>
        <v>0</v>
      </c>
      <c r="BD2916" s="304">
        <f t="shared" si="967"/>
        <v>0</v>
      </c>
      <c r="BE2916" s="304">
        <f>IFERROR(IF(VLOOKUP($C2916,Listen!$A$2:$F$45,6,0)="Ja",BB2916-MAX(BC2916:BD2916),BB2916-BC2916),0)</f>
        <v>0</v>
      </c>
    </row>
    <row r="2917" spans="1:57" x14ac:dyDescent="0.25">
      <c r="A2917" s="320" t="str">
        <f>IF(AND(D2917&lt;&gt;0,C2917&lt;&gt;0,E2917&lt;&gt;0),IF(B2917&lt;&gt;0,CONCATENATE(B2917,"-AGr",VLOOKUP(C2917,Listen!$A$2:$D$45,4,FALSE),"-",D2917,"-",E2917,),CONCATENATE("AGr",VLOOKUP(C2917,Listen!$A$2:$D$45,4,FALSE),"-",D2917,"-",E2917)),"keine vollständige ID")</f>
        <v>keine vollständige ID</v>
      </c>
      <c r="B2917" s="301"/>
      <c r="C2917" s="287"/>
      <c r="D2917" s="34"/>
      <c r="E2917" s="306"/>
      <c r="F2917" s="116"/>
      <c r="G2917" s="17"/>
      <c r="H2917" s="17"/>
      <c r="I2917" s="17"/>
      <c r="J2917" s="17"/>
      <c r="K2917" s="17"/>
      <c r="L2917" s="17"/>
      <c r="M2917" s="17"/>
      <c r="N2917" s="17"/>
      <c r="O2917" s="116"/>
      <c r="P2917" s="117">
        <f>IF(D2917&gt;A_Stammdaten!$B$12,0,SUM(G2917,H2917,J2917,L2917:M2917)-SUM(I2917,K2917,N2917:O2917))</f>
        <v>0</v>
      </c>
      <c r="Q2917" s="17"/>
      <c r="R2917" s="17"/>
      <c r="S2917" s="17"/>
      <c r="T2917" s="17"/>
      <c r="U2917" s="62">
        <f t="shared" si="947"/>
        <v>0</v>
      </c>
      <c r="V2917" s="34"/>
      <c r="W2917" s="34"/>
      <c r="X2917" s="34"/>
      <c r="Y2917" s="34"/>
      <c r="Z2917" s="34"/>
      <c r="AA2917" s="63" t="str">
        <f t="shared" si="948"/>
        <v>-</v>
      </c>
      <c r="AB2917" s="63" t="str">
        <f t="shared" si="949"/>
        <v>-</v>
      </c>
      <c r="AC2917" s="63">
        <f>IF(ISBLANK($C2917),0,VLOOKUP($C2917,Listen!$A$2:$C$45,2,FALSE))</f>
        <v>0</v>
      </c>
      <c r="AD2917" s="63">
        <f>IF(ISBLANK($C2917),0,VLOOKUP($C2917,Listen!$A$2:$C$45,3,FALSE))</f>
        <v>0</v>
      </c>
      <c r="AE2917" s="49">
        <f t="shared" si="950"/>
        <v>0</v>
      </c>
      <c r="AF2917" s="49">
        <f t="shared" si="950"/>
        <v>0</v>
      </c>
      <c r="AG2917" s="49">
        <f>IFERROR(IF(OR($V2917&lt;&gt;"Ja",VLOOKUP($C2917,Listen!$A$2:$F$45,5,0)="Nein",D2917&lt;IF(C2917="LNG Anbindungsanlagen gemäß separater Festlegung",2022,2023)),$AC2917,$AA2917),0)</f>
        <v>0</v>
      </c>
      <c r="AH2917" s="49">
        <f>IFERROR(IF(OR($V2917&lt;&gt;"Ja",VLOOKUP($C2917,Listen!$A$2:$F$45,5,0)="Nein",D2917&lt;IF(C2917="LNG Anbindungsanlagen gemäß separater Festlegung",2022,2023)),$AC2917,$AA2917),0)</f>
        <v>0</v>
      </c>
      <c r="AI2917" s="49">
        <f>IFERROR(IF(OR($W2917&lt;&gt;"Ja",VLOOKUP($C2917,Listen!$A$2:$F$45,6,0)="Nein"),$AC2917,$AB2917),0)</f>
        <v>0</v>
      </c>
      <c r="AJ2917" s="49">
        <f>IFERROR(IF(OR($W2917&lt;&gt;"Ja",VLOOKUP($C2917,Listen!$A$2:$F$45,6,0)="Nein"),$AC2917,$AB2917),0)</f>
        <v>0</v>
      </c>
      <c r="AK2917" s="49">
        <f>IFERROR(IF(OR($W2917&lt;&gt;"Ja",VLOOKUP($C2917,Listen!$A$2:$F$45,6,0)="Nein"),$AC2917,$AB2917),0)</f>
        <v>0</v>
      </c>
      <c r="AL2917" s="51">
        <f t="shared" si="951"/>
        <v>0</v>
      </c>
      <c r="AM2917" s="296">
        <f>IFERROR(IF(VLOOKUP($C2917,Listen!$A$2:$F$45,6,0)="Ja",MAX(BC2917:BD2917),D_SAV!$BC2917),0)</f>
        <v>0</v>
      </c>
      <c r="AN2917" s="51">
        <f t="shared" si="952"/>
        <v>0</v>
      </c>
      <c r="AP2917" s="304">
        <f t="shared" si="953"/>
        <v>0</v>
      </c>
      <c r="AQ2917" s="304">
        <f t="shared" si="954"/>
        <v>0</v>
      </c>
      <c r="AR2917" s="304">
        <f t="shared" si="955"/>
        <v>0</v>
      </c>
      <c r="AS2917" s="304">
        <f t="shared" si="956"/>
        <v>0</v>
      </c>
      <c r="AT2917" s="304">
        <f t="shared" si="957"/>
        <v>0</v>
      </c>
      <c r="AU2917" s="304">
        <f t="shared" si="958"/>
        <v>0</v>
      </c>
      <c r="AV2917" s="304">
        <f t="shared" si="959"/>
        <v>0</v>
      </c>
      <c r="AW2917" s="304">
        <f t="shared" si="960"/>
        <v>0</v>
      </c>
      <c r="AX2917" s="304">
        <f t="shared" si="961"/>
        <v>0</v>
      </c>
      <c r="AY2917" s="304">
        <f t="shared" si="962"/>
        <v>0</v>
      </c>
      <c r="AZ2917" s="304">
        <f t="shared" si="963"/>
        <v>0</v>
      </c>
      <c r="BA2917" s="304">
        <f t="shared" si="964"/>
        <v>0</v>
      </c>
      <c r="BB2917" s="304">
        <f t="shared" si="965"/>
        <v>0</v>
      </c>
      <c r="BC2917" s="304">
        <f t="shared" si="966"/>
        <v>0</v>
      </c>
      <c r="BD2917" s="304">
        <f t="shared" si="967"/>
        <v>0</v>
      </c>
      <c r="BE2917" s="304">
        <f>IFERROR(IF(VLOOKUP($C2917,Listen!$A$2:$F$45,6,0)="Ja",BB2917-MAX(BC2917:BD2917),BB2917-BC2917),0)</f>
        <v>0</v>
      </c>
    </row>
    <row r="2918" spans="1:57" x14ac:dyDescent="0.25">
      <c r="A2918" s="320" t="str">
        <f>IF(AND(D2918&lt;&gt;0,C2918&lt;&gt;0,E2918&lt;&gt;0),IF(B2918&lt;&gt;0,CONCATENATE(B2918,"-AGr",VLOOKUP(C2918,Listen!$A$2:$D$45,4,FALSE),"-",D2918,"-",E2918,),CONCATENATE("AGr",VLOOKUP(C2918,Listen!$A$2:$D$45,4,FALSE),"-",D2918,"-",E2918)),"keine vollständige ID")</f>
        <v>keine vollständige ID</v>
      </c>
      <c r="B2918" s="301"/>
      <c r="C2918" s="287"/>
      <c r="D2918" s="34"/>
      <c r="E2918" s="306"/>
      <c r="F2918" s="116"/>
      <c r="G2918" s="17"/>
      <c r="H2918" s="17"/>
      <c r="I2918" s="17"/>
      <c r="J2918" s="17"/>
      <c r="K2918" s="17"/>
      <c r="L2918" s="17"/>
      <c r="M2918" s="17"/>
      <c r="N2918" s="17"/>
      <c r="O2918" s="116"/>
      <c r="P2918" s="117">
        <f>IF(D2918&gt;A_Stammdaten!$B$12,0,SUM(G2918,H2918,J2918,L2918:M2918)-SUM(I2918,K2918,N2918:O2918))</f>
        <v>0</v>
      </c>
      <c r="Q2918" s="17"/>
      <c r="R2918" s="17"/>
      <c r="S2918" s="17"/>
      <c r="T2918" s="17"/>
      <c r="U2918" s="62">
        <f t="shared" si="947"/>
        <v>0</v>
      </c>
      <c r="V2918" s="34"/>
      <c r="W2918" s="34"/>
      <c r="X2918" s="34"/>
      <c r="Y2918" s="34"/>
      <c r="Z2918" s="34"/>
      <c r="AA2918" s="63" t="str">
        <f t="shared" si="948"/>
        <v>-</v>
      </c>
      <c r="AB2918" s="63" t="str">
        <f t="shared" si="949"/>
        <v>-</v>
      </c>
      <c r="AC2918" s="63">
        <f>IF(ISBLANK($C2918),0,VLOOKUP($C2918,Listen!$A$2:$C$45,2,FALSE))</f>
        <v>0</v>
      </c>
      <c r="AD2918" s="63">
        <f>IF(ISBLANK($C2918),0,VLOOKUP($C2918,Listen!$A$2:$C$45,3,FALSE))</f>
        <v>0</v>
      </c>
      <c r="AE2918" s="49">
        <f t="shared" si="950"/>
        <v>0</v>
      </c>
      <c r="AF2918" s="49">
        <f t="shared" si="950"/>
        <v>0</v>
      </c>
      <c r="AG2918" s="49">
        <f>IFERROR(IF(OR($V2918&lt;&gt;"Ja",VLOOKUP($C2918,Listen!$A$2:$F$45,5,0)="Nein",D2918&lt;IF(C2918="LNG Anbindungsanlagen gemäß separater Festlegung",2022,2023)),$AC2918,$AA2918),0)</f>
        <v>0</v>
      </c>
      <c r="AH2918" s="49">
        <f>IFERROR(IF(OR($V2918&lt;&gt;"Ja",VLOOKUP($C2918,Listen!$A$2:$F$45,5,0)="Nein",D2918&lt;IF(C2918="LNG Anbindungsanlagen gemäß separater Festlegung",2022,2023)),$AC2918,$AA2918),0)</f>
        <v>0</v>
      </c>
      <c r="AI2918" s="49">
        <f>IFERROR(IF(OR($W2918&lt;&gt;"Ja",VLOOKUP($C2918,Listen!$A$2:$F$45,6,0)="Nein"),$AC2918,$AB2918),0)</f>
        <v>0</v>
      </c>
      <c r="AJ2918" s="49">
        <f>IFERROR(IF(OR($W2918&lt;&gt;"Ja",VLOOKUP($C2918,Listen!$A$2:$F$45,6,0)="Nein"),$AC2918,$AB2918),0)</f>
        <v>0</v>
      </c>
      <c r="AK2918" s="49">
        <f>IFERROR(IF(OR($W2918&lt;&gt;"Ja",VLOOKUP($C2918,Listen!$A$2:$F$45,6,0)="Nein"),$AC2918,$AB2918),0)</f>
        <v>0</v>
      </c>
      <c r="AL2918" s="51">
        <f t="shared" si="951"/>
        <v>0</v>
      </c>
      <c r="AM2918" s="296">
        <f>IFERROR(IF(VLOOKUP($C2918,Listen!$A$2:$F$45,6,0)="Ja",MAX(BC2918:BD2918),D_SAV!$BC2918),0)</f>
        <v>0</v>
      </c>
      <c r="AN2918" s="51">
        <f t="shared" si="952"/>
        <v>0</v>
      </c>
      <c r="AP2918" s="304">
        <f t="shared" si="953"/>
        <v>0</v>
      </c>
      <c r="AQ2918" s="304">
        <f t="shared" si="954"/>
        <v>0</v>
      </c>
      <c r="AR2918" s="304">
        <f t="shared" si="955"/>
        <v>0</v>
      </c>
      <c r="AS2918" s="304">
        <f t="shared" si="956"/>
        <v>0</v>
      </c>
      <c r="AT2918" s="304">
        <f t="shared" si="957"/>
        <v>0</v>
      </c>
      <c r="AU2918" s="304">
        <f t="shared" si="958"/>
        <v>0</v>
      </c>
      <c r="AV2918" s="304">
        <f t="shared" si="959"/>
        <v>0</v>
      </c>
      <c r="AW2918" s="304">
        <f t="shared" si="960"/>
        <v>0</v>
      </c>
      <c r="AX2918" s="304">
        <f t="shared" si="961"/>
        <v>0</v>
      </c>
      <c r="AY2918" s="304">
        <f t="shared" si="962"/>
        <v>0</v>
      </c>
      <c r="AZ2918" s="304">
        <f t="shared" si="963"/>
        <v>0</v>
      </c>
      <c r="BA2918" s="304">
        <f t="shared" si="964"/>
        <v>0</v>
      </c>
      <c r="BB2918" s="304">
        <f t="shared" si="965"/>
        <v>0</v>
      </c>
      <c r="BC2918" s="304">
        <f t="shared" si="966"/>
        <v>0</v>
      </c>
      <c r="BD2918" s="304">
        <f t="shared" si="967"/>
        <v>0</v>
      </c>
      <c r="BE2918" s="304">
        <f>IFERROR(IF(VLOOKUP($C2918,Listen!$A$2:$F$45,6,0)="Ja",BB2918-MAX(BC2918:BD2918),BB2918-BC2918),0)</f>
        <v>0</v>
      </c>
    </row>
    <row r="2919" spans="1:57" x14ac:dyDescent="0.25">
      <c r="A2919" s="320" t="str">
        <f>IF(AND(D2919&lt;&gt;0,C2919&lt;&gt;0,E2919&lt;&gt;0),IF(B2919&lt;&gt;0,CONCATENATE(B2919,"-AGr",VLOOKUP(C2919,Listen!$A$2:$D$45,4,FALSE),"-",D2919,"-",E2919,),CONCATENATE("AGr",VLOOKUP(C2919,Listen!$A$2:$D$45,4,FALSE),"-",D2919,"-",E2919)),"keine vollständige ID")</f>
        <v>keine vollständige ID</v>
      </c>
      <c r="B2919" s="301"/>
      <c r="C2919" s="287"/>
      <c r="D2919" s="34"/>
      <c r="E2919" s="306"/>
      <c r="F2919" s="116"/>
      <c r="G2919" s="17"/>
      <c r="H2919" s="17"/>
      <c r="I2919" s="17"/>
      <c r="J2919" s="17"/>
      <c r="K2919" s="17"/>
      <c r="L2919" s="17"/>
      <c r="M2919" s="17"/>
      <c r="N2919" s="17"/>
      <c r="O2919" s="116"/>
      <c r="P2919" s="117">
        <f>IF(D2919&gt;A_Stammdaten!$B$12,0,SUM(G2919,H2919,J2919,L2919:M2919)-SUM(I2919,K2919,N2919:O2919))</f>
        <v>0</v>
      </c>
      <c r="Q2919" s="17"/>
      <c r="R2919" s="17"/>
      <c r="S2919" s="17"/>
      <c r="T2919" s="17"/>
      <c r="U2919" s="62">
        <f t="shared" si="947"/>
        <v>0</v>
      </c>
      <c r="V2919" s="34"/>
      <c r="W2919" s="34"/>
      <c r="X2919" s="34"/>
      <c r="Y2919" s="34"/>
      <c r="Z2919" s="34"/>
      <c r="AA2919" s="63" t="str">
        <f t="shared" si="948"/>
        <v>-</v>
      </c>
      <c r="AB2919" s="63" t="str">
        <f t="shared" si="949"/>
        <v>-</v>
      </c>
      <c r="AC2919" s="63">
        <f>IF(ISBLANK($C2919),0,VLOOKUP($C2919,Listen!$A$2:$C$45,2,FALSE))</f>
        <v>0</v>
      </c>
      <c r="AD2919" s="63">
        <f>IF(ISBLANK($C2919),0,VLOOKUP($C2919,Listen!$A$2:$C$45,3,FALSE))</f>
        <v>0</v>
      </c>
      <c r="AE2919" s="49">
        <f t="shared" si="950"/>
        <v>0</v>
      </c>
      <c r="AF2919" s="49">
        <f t="shared" si="950"/>
        <v>0</v>
      </c>
      <c r="AG2919" s="49">
        <f>IFERROR(IF(OR($V2919&lt;&gt;"Ja",VLOOKUP($C2919,Listen!$A$2:$F$45,5,0)="Nein",D2919&lt;IF(C2919="LNG Anbindungsanlagen gemäß separater Festlegung",2022,2023)),$AC2919,$AA2919),0)</f>
        <v>0</v>
      </c>
      <c r="AH2919" s="49">
        <f>IFERROR(IF(OR($V2919&lt;&gt;"Ja",VLOOKUP($C2919,Listen!$A$2:$F$45,5,0)="Nein",D2919&lt;IF(C2919="LNG Anbindungsanlagen gemäß separater Festlegung",2022,2023)),$AC2919,$AA2919),0)</f>
        <v>0</v>
      </c>
      <c r="AI2919" s="49">
        <f>IFERROR(IF(OR($W2919&lt;&gt;"Ja",VLOOKUP($C2919,Listen!$A$2:$F$45,6,0)="Nein"),$AC2919,$AB2919),0)</f>
        <v>0</v>
      </c>
      <c r="AJ2919" s="49">
        <f>IFERROR(IF(OR($W2919&lt;&gt;"Ja",VLOOKUP($C2919,Listen!$A$2:$F$45,6,0)="Nein"),$AC2919,$AB2919),0)</f>
        <v>0</v>
      </c>
      <c r="AK2919" s="49">
        <f>IFERROR(IF(OR($W2919&lt;&gt;"Ja",VLOOKUP($C2919,Listen!$A$2:$F$45,6,0)="Nein"),$AC2919,$AB2919),0)</f>
        <v>0</v>
      </c>
      <c r="AL2919" s="51">
        <f t="shared" si="951"/>
        <v>0</v>
      </c>
      <c r="AM2919" s="296">
        <f>IFERROR(IF(VLOOKUP($C2919,Listen!$A$2:$F$45,6,0)="Ja",MAX(BC2919:BD2919),D_SAV!$BC2919),0)</f>
        <v>0</v>
      </c>
      <c r="AN2919" s="51">
        <f t="shared" si="952"/>
        <v>0</v>
      </c>
      <c r="AP2919" s="304">
        <f t="shared" si="953"/>
        <v>0</v>
      </c>
      <c r="AQ2919" s="304">
        <f t="shared" si="954"/>
        <v>0</v>
      </c>
      <c r="AR2919" s="304">
        <f t="shared" si="955"/>
        <v>0</v>
      </c>
      <c r="AS2919" s="304">
        <f t="shared" si="956"/>
        <v>0</v>
      </c>
      <c r="AT2919" s="304">
        <f t="shared" si="957"/>
        <v>0</v>
      </c>
      <c r="AU2919" s="304">
        <f t="shared" si="958"/>
        <v>0</v>
      </c>
      <c r="AV2919" s="304">
        <f t="shared" si="959"/>
        <v>0</v>
      </c>
      <c r="AW2919" s="304">
        <f t="shared" si="960"/>
        <v>0</v>
      </c>
      <c r="AX2919" s="304">
        <f t="shared" si="961"/>
        <v>0</v>
      </c>
      <c r="AY2919" s="304">
        <f t="shared" si="962"/>
        <v>0</v>
      </c>
      <c r="AZ2919" s="304">
        <f t="shared" si="963"/>
        <v>0</v>
      </c>
      <c r="BA2919" s="304">
        <f t="shared" si="964"/>
        <v>0</v>
      </c>
      <c r="BB2919" s="304">
        <f t="shared" si="965"/>
        <v>0</v>
      </c>
      <c r="BC2919" s="304">
        <f t="shared" si="966"/>
        <v>0</v>
      </c>
      <c r="BD2919" s="304">
        <f t="shared" si="967"/>
        <v>0</v>
      </c>
      <c r="BE2919" s="304">
        <f>IFERROR(IF(VLOOKUP($C2919,Listen!$A$2:$F$45,6,0)="Ja",BB2919-MAX(BC2919:BD2919),BB2919-BC2919),0)</f>
        <v>0</v>
      </c>
    </row>
    <row r="2920" spans="1:57" x14ac:dyDescent="0.25">
      <c r="A2920" s="320" t="str">
        <f>IF(AND(D2920&lt;&gt;0,C2920&lt;&gt;0,E2920&lt;&gt;0),IF(B2920&lt;&gt;0,CONCATENATE(B2920,"-AGr",VLOOKUP(C2920,Listen!$A$2:$D$45,4,FALSE),"-",D2920,"-",E2920,),CONCATENATE("AGr",VLOOKUP(C2920,Listen!$A$2:$D$45,4,FALSE),"-",D2920,"-",E2920)),"keine vollständige ID")</f>
        <v>keine vollständige ID</v>
      </c>
      <c r="B2920" s="301"/>
      <c r="C2920" s="287"/>
      <c r="D2920" s="34"/>
      <c r="E2920" s="306"/>
      <c r="F2920" s="116"/>
      <c r="G2920" s="17"/>
      <c r="H2920" s="17"/>
      <c r="I2920" s="17"/>
      <c r="J2920" s="17"/>
      <c r="K2920" s="17"/>
      <c r="L2920" s="17"/>
      <c r="M2920" s="17"/>
      <c r="N2920" s="17"/>
      <c r="O2920" s="116"/>
      <c r="P2920" s="117">
        <f>IF(D2920&gt;A_Stammdaten!$B$12,0,SUM(G2920,H2920,J2920,L2920:M2920)-SUM(I2920,K2920,N2920:O2920))</f>
        <v>0</v>
      </c>
      <c r="Q2920" s="17"/>
      <c r="R2920" s="17"/>
      <c r="S2920" s="17"/>
      <c r="T2920" s="17"/>
      <c r="U2920" s="62">
        <f t="shared" si="947"/>
        <v>0</v>
      </c>
      <c r="V2920" s="34"/>
      <c r="W2920" s="34"/>
      <c r="X2920" s="34"/>
      <c r="Y2920" s="34"/>
      <c r="Z2920" s="34"/>
      <c r="AA2920" s="63" t="str">
        <f t="shared" si="948"/>
        <v>-</v>
      </c>
      <c r="AB2920" s="63" t="str">
        <f t="shared" si="949"/>
        <v>-</v>
      </c>
      <c r="AC2920" s="63">
        <f>IF(ISBLANK($C2920),0,VLOOKUP($C2920,Listen!$A$2:$C$45,2,FALSE))</f>
        <v>0</v>
      </c>
      <c r="AD2920" s="63">
        <f>IF(ISBLANK($C2920),0,VLOOKUP($C2920,Listen!$A$2:$C$45,3,FALSE))</f>
        <v>0</v>
      </c>
      <c r="AE2920" s="49">
        <f t="shared" si="950"/>
        <v>0</v>
      </c>
      <c r="AF2920" s="49">
        <f t="shared" si="950"/>
        <v>0</v>
      </c>
      <c r="AG2920" s="49">
        <f>IFERROR(IF(OR($V2920&lt;&gt;"Ja",VLOOKUP($C2920,Listen!$A$2:$F$45,5,0)="Nein",D2920&lt;IF(C2920="LNG Anbindungsanlagen gemäß separater Festlegung",2022,2023)),$AC2920,$AA2920),0)</f>
        <v>0</v>
      </c>
      <c r="AH2920" s="49">
        <f>IFERROR(IF(OR($V2920&lt;&gt;"Ja",VLOOKUP($C2920,Listen!$A$2:$F$45,5,0)="Nein",D2920&lt;IF(C2920="LNG Anbindungsanlagen gemäß separater Festlegung",2022,2023)),$AC2920,$AA2920),0)</f>
        <v>0</v>
      </c>
      <c r="AI2920" s="49">
        <f>IFERROR(IF(OR($W2920&lt;&gt;"Ja",VLOOKUP($C2920,Listen!$A$2:$F$45,6,0)="Nein"),$AC2920,$AB2920),0)</f>
        <v>0</v>
      </c>
      <c r="AJ2920" s="49">
        <f>IFERROR(IF(OR($W2920&lt;&gt;"Ja",VLOOKUP($C2920,Listen!$A$2:$F$45,6,0)="Nein"),$AC2920,$AB2920),0)</f>
        <v>0</v>
      </c>
      <c r="AK2920" s="49">
        <f>IFERROR(IF(OR($W2920&lt;&gt;"Ja",VLOOKUP($C2920,Listen!$A$2:$F$45,6,0)="Nein"),$AC2920,$AB2920),0)</f>
        <v>0</v>
      </c>
      <c r="AL2920" s="51">
        <f t="shared" si="951"/>
        <v>0</v>
      </c>
      <c r="AM2920" s="296">
        <f>IFERROR(IF(VLOOKUP($C2920,Listen!$A$2:$F$45,6,0)="Ja",MAX(BC2920:BD2920),D_SAV!$BC2920),0)</f>
        <v>0</v>
      </c>
      <c r="AN2920" s="51">
        <f t="shared" si="952"/>
        <v>0</v>
      </c>
      <c r="AP2920" s="304">
        <f t="shared" si="953"/>
        <v>0</v>
      </c>
      <c r="AQ2920" s="304">
        <f t="shared" si="954"/>
        <v>0</v>
      </c>
      <c r="AR2920" s="304">
        <f t="shared" si="955"/>
        <v>0</v>
      </c>
      <c r="AS2920" s="304">
        <f t="shared" si="956"/>
        <v>0</v>
      </c>
      <c r="AT2920" s="304">
        <f t="shared" si="957"/>
        <v>0</v>
      </c>
      <c r="AU2920" s="304">
        <f t="shared" si="958"/>
        <v>0</v>
      </c>
      <c r="AV2920" s="304">
        <f t="shared" si="959"/>
        <v>0</v>
      </c>
      <c r="AW2920" s="304">
        <f t="shared" si="960"/>
        <v>0</v>
      </c>
      <c r="AX2920" s="304">
        <f t="shared" si="961"/>
        <v>0</v>
      </c>
      <c r="AY2920" s="304">
        <f t="shared" si="962"/>
        <v>0</v>
      </c>
      <c r="AZ2920" s="304">
        <f t="shared" si="963"/>
        <v>0</v>
      </c>
      <c r="BA2920" s="304">
        <f t="shared" si="964"/>
        <v>0</v>
      </c>
      <c r="BB2920" s="304">
        <f t="shared" si="965"/>
        <v>0</v>
      </c>
      <c r="BC2920" s="304">
        <f t="shared" si="966"/>
        <v>0</v>
      </c>
      <c r="BD2920" s="304">
        <f t="shared" si="967"/>
        <v>0</v>
      </c>
      <c r="BE2920" s="304">
        <f>IFERROR(IF(VLOOKUP($C2920,Listen!$A$2:$F$45,6,0)="Ja",BB2920-MAX(BC2920:BD2920),BB2920-BC2920),0)</f>
        <v>0</v>
      </c>
    </row>
    <row r="2921" spans="1:57" x14ac:dyDescent="0.25">
      <c r="A2921" s="320" t="str">
        <f>IF(AND(D2921&lt;&gt;0,C2921&lt;&gt;0,E2921&lt;&gt;0),IF(B2921&lt;&gt;0,CONCATENATE(B2921,"-AGr",VLOOKUP(C2921,Listen!$A$2:$D$45,4,FALSE),"-",D2921,"-",E2921,),CONCATENATE("AGr",VLOOKUP(C2921,Listen!$A$2:$D$45,4,FALSE),"-",D2921,"-",E2921)),"keine vollständige ID")</f>
        <v>keine vollständige ID</v>
      </c>
      <c r="B2921" s="301"/>
      <c r="C2921" s="287"/>
      <c r="D2921" s="34"/>
      <c r="E2921" s="306"/>
      <c r="F2921" s="116"/>
      <c r="G2921" s="17"/>
      <c r="H2921" s="17"/>
      <c r="I2921" s="17"/>
      <c r="J2921" s="17"/>
      <c r="K2921" s="17"/>
      <c r="L2921" s="17"/>
      <c r="M2921" s="17"/>
      <c r="N2921" s="17"/>
      <c r="O2921" s="116"/>
      <c r="P2921" s="117">
        <f>IF(D2921&gt;A_Stammdaten!$B$12,0,SUM(G2921,H2921,J2921,L2921:M2921)-SUM(I2921,K2921,N2921:O2921))</f>
        <v>0</v>
      </c>
      <c r="Q2921" s="17"/>
      <c r="R2921" s="17"/>
      <c r="S2921" s="17"/>
      <c r="T2921" s="17"/>
      <c r="U2921" s="62">
        <f t="shared" si="947"/>
        <v>0</v>
      </c>
      <c r="V2921" s="34"/>
      <c r="W2921" s="34"/>
      <c r="X2921" s="34"/>
      <c r="Y2921" s="34"/>
      <c r="Z2921" s="34"/>
      <c r="AA2921" s="63" t="str">
        <f t="shared" si="948"/>
        <v>-</v>
      </c>
      <c r="AB2921" s="63" t="str">
        <f t="shared" si="949"/>
        <v>-</v>
      </c>
      <c r="AC2921" s="63">
        <f>IF(ISBLANK($C2921),0,VLOOKUP($C2921,Listen!$A$2:$C$45,2,FALSE))</f>
        <v>0</v>
      </c>
      <c r="AD2921" s="63">
        <f>IF(ISBLANK($C2921),0,VLOOKUP($C2921,Listen!$A$2:$C$45,3,FALSE))</f>
        <v>0</v>
      </c>
      <c r="AE2921" s="49">
        <f t="shared" si="950"/>
        <v>0</v>
      </c>
      <c r="AF2921" s="49">
        <f t="shared" si="950"/>
        <v>0</v>
      </c>
      <c r="AG2921" s="49">
        <f>IFERROR(IF(OR($V2921&lt;&gt;"Ja",VLOOKUP($C2921,Listen!$A$2:$F$45,5,0)="Nein",D2921&lt;IF(C2921="LNG Anbindungsanlagen gemäß separater Festlegung",2022,2023)),$AC2921,$AA2921),0)</f>
        <v>0</v>
      </c>
      <c r="AH2921" s="49">
        <f>IFERROR(IF(OR($V2921&lt;&gt;"Ja",VLOOKUP($C2921,Listen!$A$2:$F$45,5,0)="Nein",D2921&lt;IF(C2921="LNG Anbindungsanlagen gemäß separater Festlegung",2022,2023)),$AC2921,$AA2921),0)</f>
        <v>0</v>
      </c>
      <c r="AI2921" s="49">
        <f>IFERROR(IF(OR($W2921&lt;&gt;"Ja",VLOOKUP($C2921,Listen!$A$2:$F$45,6,0)="Nein"),$AC2921,$AB2921),0)</f>
        <v>0</v>
      </c>
      <c r="AJ2921" s="49">
        <f>IFERROR(IF(OR($W2921&lt;&gt;"Ja",VLOOKUP($C2921,Listen!$A$2:$F$45,6,0)="Nein"),$AC2921,$AB2921),0)</f>
        <v>0</v>
      </c>
      <c r="AK2921" s="49">
        <f>IFERROR(IF(OR($W2921&lt;&gt;"Ja",VLOOKUP($C2921,Listen!$A$2:$F$45,6,0)="Nein"),$AC2921,$AB2921),0)</f>
        <v>0</v>
      </c>
      <c r="AL2921" s="51">
        <f t="shared" si="951"/>
        <v>0</v>
      </c>
      <c r="AM2921" s="296">
        <f>IFERROR(IF(VLOOKUP($C2921,Listen!$A$2:$F$45,6,0)="Ja",MAX(BC2921:BD2921),D_SAV!$BC2921),0)</f>
        <v>0</v>
      </c>
      <c r="AN2921" s="51">
        <f t="shared" si="952"/>
        <v>0</v>
      </c>
      <c r="AP2921" s="304">
        <f t="shared" si="953"/>
        <v>0</v>
      </c>
      <c r="AQ2921" s="304">
        <f t="shared" si="954"/>
        <v>0</v>
      </c>
      <c r="AR2921" s="304">
        <f t="shared" si="955"/>
        <v>0</v>
      </c>
      <c r="AS2921" s="304">
        <f t="shared" si="956"/>
        <v>0</v>
      </c>
      <c r="AT2921" s="304">
        <f t="shared" si="957"/>
        <v>0</v>
      </c>
      <c r="AU2921" s="304">
        <f t="shared" si="958"/>
        <v>0</v>
      </c>
      <c r="AV2921" s="304">
        <f t="shared" si="959"/>
        <v>0</v>
      </c>
      <c r="AW2921" s="304">
        <f t="shared" si="960"/>
        <v>0</v>
      </c>
      <c r="AX2921" s="304">
        <f t="shared" si="961"/>
        <v>0</v>
      </c>
      <c r="AY2921" s="304">
        <f t="shared" si="962"/>
        <v>0</v>
      </c>
      <c r="AZ2921" s="304">
        <f t="shared" si="963"/>
        <v>0</v>
      </c>
      <c r="BA2921" s="304">
        <f t="shared" si="964"/>
        <v>0</v>
      </c>
      <c r="BB2921" s="304">
        <f t="shared" si="965"/>
        <v>0</v>
      </c>
      <c r="BC2921" s="304">
        <f t="shared" si="966"/>
        <v>0</v>
      </c>
      <c r="BD2921" s="304">
        <f t="shared" si="967"/>
        <v>0</v>
      </c>
      <c r="BE2921" s="304">
        <f>IFERROR(IF(VLOOKUP($C2921,Listen!$A$2:$F$45,6,0)="Ja",BB2921-MAX(BC2921:BD2921),BB2921-BC2921),0)</f>
        <v>0</v>
      </c>
    </row>
    <row r="2922" spans="1:57" x14ac:dyDescent="0.25">
      <c r="A2922" s="320" t="str">
        <f>IF(AND(D2922&lt;&gt;0,C2922&lt;&gt;0,E2922&lt;&gt;0),IF(B2922&lt;&gt;0,CONCATENATE(B2922,"-AGr",VLOOKUP(C2922,Listen!$A$2:$D$45,4,FALSE),"-",D2922,"-",E2922,),CONCATENATE("AGr",VLOOKUP(C2922,Listen!$A$2:$D$45,4,FALSE),"-",D2922,"-",E2922)),"keine vollständige ID")</f>
        <v>keine vollständige ID</v>
      </c>
      <c r="B2922" s="301"/>
      <c r="C2922" s="287"/>
      <c r="D2922" s="34"/>
      <c r="E2922" s="306"/>
      <c r="F2922" s="116"/>
      <c r="G2922" s="17"/>
      <c r="H2922" s="17"/>
      <c r="I2922" s="17"/>
      <c r="J2922" s="17"/>
      <c r="K2922" s="17"/>
      <c r="L2922" s="17"/>
      <c r="M2922" s="17"/>
      <c r="N2922" s="17"/>
      <c r="O2922" s="116"/>
      <c r="P2922" s="117">
        <f>IF(D2922&gt;A_Stammdaten!$B$12,0,SUM(G2922,H2922,J2922,L2922:M2922)-SUM(I2922,K2922,N2922:O2922))</f>
        <v>0</v>
      </c>
      <c r="Q2922" s="17"/>
      <c r="R2922" s="17"/>
      <c r="S2922" s="17"/>
      <c r="T2922" s="17"/>
      <c r="U2922" s="62">
        <f t="shared" si="947"/>
        <v>0</v>
      </c>
      <c r="V2922" s="34"/>
      <c r="W2922" s="34"/>
      <c r="X2922" s="34"/>
      <c r="Y2922" s="34"/>
      <c r="Z2922" s="34"/>
      <c r="AA2922" s="63" t="str">
        <f t="shared" si="948"/>
        <v>-</v>
      </c>
      <c r="AB2922" s="63" t="str">
        <f t="shared" si="949"/>
        <v>-</v>
      </c>
      <c r="AC2922" s="63">
        <f>IF(ISBLANK($C2922),0,VLOOKUP($C2922,Listen!$A$2:$C$45,2,FALSE))</f>
        <v>0</v>
      </c>
      <c r="AD2922" s="63">
        <f>IF(ISBLANK($C2922),0,VLOOKUP($C2922,Listen!$A$2:$C$45,3,FALSE))</f>
        <v>0</v>
      </c>
      <c r="AE2922" s="49">
        <f t="shared" si="950"/>
        <v>0</v>
      </c>
      <c r="AF2922" s="49">
        <f t="shared" si="950"/>
        <v>0</v>
      </c>
      <c r="AG2922" s="49">
        <f>IFERROR(IF(OR($V2922&lt;&gt;"Ja",VLOOKUP($C2922,Listen!$A$2:$F$45,5,0)="Nein",D2922&lt;IF(C2922="LNG Anbindungsanlagen gemäß separater Festlegung",2022,2023)),$AC2922,$AA2922),0)</f>
        <v>0</v>
      </c>
      <c r="AH2922" s="49">
        <f>IFERROR(IF(OR($V2922&lt;&gt;"Ja",VLOOKUP($C2922,Listen!$A$2:$F$45,5,0)="Nein",D2922&lt;IF(C2922="LNG Anbindungsanlagen gemäß separater Festlegung",2022,2023)),$AC2922,$AA2922),0)</f>
        <v>0</v>
      </c>
      <c r="AI2922" s="49">
        <f>IFERROR(IF(OR($W2922&lt;&gt;"Ja",VLOOKUP($C2922,Listen!$A$2:$F$45,6,0)="Nein"),$AC2922,$AB2922),0)</f>
        <v>0</v>
      </c>
      <c r="AJ2922" s="49">
        <f>IFERROR(IF(OR($W2922&lt;&gt;"Ja",VLOOKUP($C2922,Listen!$A$2:$F$45,6,0)="Nein"),$AC2922,$AB2922),0)</f>
        <v>0</v>
      </c>
      <c r="AK2922" s="49">
        <f>IFERROR(IF(OR($W2922&lt;&gt;"Ja",VLOOKUP($C2922,Listen!$A$2:$F$45,6,0)="Nein"),$AC2922,$AB2922),0)</f>
        <v>0</v>
      </c>
      <c r="AL2922" s="51">
        <f t="shared" si="951"/>
        <v>0</v>
      </c>
      <c r="AM2922" s="296">
        <f>IFERROR(IF(VLOOKUP($C2922,Listen!$A$2:$F$45,6,0)="Ja",MAX(BC2922:BD2922),D_SAV!$BC2922),0)</f>
        <v>0</v>
      </c>
      <c r="AN2922" s="51">
        <f t="shared" si="952"/>
        <v>0</v>
      </c>
      <c r="AP2922" s="304">
        <f t="shared" si="953"/>
        <v>0</v>
      </c>
      <c r="AQ2922" s="304">
        <f t="shared" si="954"/>
        <v>0</v>
      </c>
      <c r="AR2922" s="304">
        <f t="shared" si="955"/>
        <v>0</v>
      </c>
      <c r="AS2922" s="304">
        <f t="shared" si="956"/>
        <v>0</v>
      </c>
      <c r="AT2922" s="304">
        <f t="shared" si="957"/>
        <v>0</v>
      </c>
      <c r="AU2922" s="304">
        <f t="shared" si="958"/>
        <v>0</v>
      </c>
      <c r="AV2922" s="304">
        <f t="shared" si="959"/>
        <v>0</v>
      </c>
      <c r="AW2922" s="304">
        <f t="shared" si="960"/>
        <v>0</v>
      </c>
      <c r="AX2922" s="304">
        <f t="shared" si="961"/>
        <v>0</v>
      </c>
      <c r="AY2922" s="304">
        <f t="shared" si="962"/>
        <v>0</v>
      </c>
      <c r="AZ2922" s="304">
        <f t="shared" si="963"/>
        <v>0</v>
      </c>
      <c r="BA2922" s="304">
        <f t="shared" si="964"/>
        <v>0</v>
      </c>
      <c r="BB2922" s="304">
        <f t="shared" si="965"/>
        <v>0</v>
      </c>
      <c r="BC2922" s="304">
        <f t="shared" si="966"/>
        <v>0</v>
      </c>
      <c r="BD2922" s="304">
        <f t="shared" si="967"/>
        <v>0</v>
      </c>
      <c r="BE2922" s="304">
        <f>IFERROR(IF(VLOOKUP($C2922,Listen!$A$2:$F$45,6,0)="Ja",BB2922-MAX(BC2922:BD2922),BB2922-BC2922),0)</f>
        <v>0</v>
      </c>
    </row>
    <row r="2923" spans="1:57" x14ac:dyDescent="0.25">
      <c r="A2923" s="320" t="str">
        <f>IF(AND(D2923&lt;&gt;0,C2923&lt;&gt;0,E2923&lt;&gt;0),IF(B2923&lt;&gt;0,CONCATENATE(B2923,"-AGr",VLOOKUP(C2923,Listen!$A$2:$D$45,4,FALSE),"-",D2923,"-",E2923,),CONCATENATE("AGr",VLOOKUP(C2923,Listen!$A$2:$D$45,4,FALSE),"-",D2923,"-",E2923)),"keine vollständige ID")</f>
        <v>keine vollständige ID</v>
      </c>
      <c r="B2923" s="301"/>
      <c r="C2923" s="287"/>
      <c r="D2923" s="34"/>
      <c r="E2923" s="306"/>
      <c r="F2923" s="116"/>
      <c r="G2923" s="17"/>
      <c r="H2923" s="17"/>
      <c r="I2923" s="17"/>
      <c r="J2923" s="17"/>
      <c r="K2923" s="17"/>
      <c r="L2923" s="17"/>
      <c r="M2923" s="17"/>
      <c r="N2923" s="17"/>
      <c r="O2923" s="116"/>
      <c r="P2923" s="117">
        <f>IF(D2923&gt;A_Stammdaten!$B$12,0,SUM(G2923,H2923,J2923,L2923:M2923)-SUM(I2923,K2923,N2923:O2923))</f>
        <v>0</v>
      </c>
      <c r="Q2923" s="17"/>
      <c r="R2923" s="17"/>
      <c r="S2923" s="17"/>
      <c r="T2923" s="17"/>
      <c r="U2923" s="62">
        <f t="shared" si="947"/>
        <v>0</v>
      </c>
      <c r="V2923" s="34"/>
      <c r="W2923" s="34"/>
      <c r="X2923" s="34"/>
      <c r="Y2923" s="34"/>
      <c r="Z2923" s="34"/>
      <c r="AA2923" s="63" t="str">
        <f t="shared" si="948"/>
        <v>-</v>
      </c>
      <c r="AB2923" s="63" t="str">
        <f t="shared" si="949"/>
        <v>-</v>
      </c>
      <c r="AC2923" s="63">
        <f>IF(ISBLANK($C2923),0,VLOOKUP($C2923,Listen!$A$2:$C$45,2,FALSE))</f>
        <v>0</v>
      </c>
      <c r="AD2923" s="63">
        <f>IF(ISBLANK($C2923),0,VLOOKUP($C2923,Listen!$A$2:$C$45,3,FALSE))</f>
        <v>0</v>
      </c>
      <c r="AE2923" s="49">
        <f t="shared" si="950"/>
        <v>0</v>
      </c>
      <c r="AF2923" s="49">
        <f t="shared" si="950"/>
        <v>0</v>
      </c>
      <c r="AG2923" s="49">
        <f>IFERROR(IF(OR($V2923&lt;&gt;"Ja",VLOOKUP($C2923,Listen!$A$2:$F$45,5,0)="Nein",D2923&lt;IF(C2923="LNG Anbindungsanlagen gemäß separater Festlegung",2022,2023)),$AC2923,$AA2923),0)</f>
        <v>0</v>
      </c>
      <c r="AH2923" s="49">
        <f>IFERROR(IF(OR($V2923&lt;&gt;"Ja",VLOOKUP($C2923,Listen!$A$2:$F$45,5,0)="Nein",D2923&lt;IF(C2923="LNG Anbindungsanlagen gemäß separater Festlegung",2022,2023)),$AC2923,$AA2923),0)</f>
        <v>0</v>
      </c>
      <c r="AI2923" s="49">
        <f>IFERROR(IF(OR($W2923&lt;&gt;"Ja",VLOOKUP($C2923,Listen!$A$2:$F$45,6,0)="Nein"),$AC2923,$AB2923),0)</f>
        <v>0</v>
      </c>
      <c r="AJ2923" s="49">
        <f>IFERROR(IF(OR($W2923&lt;&gt;"Ja",VLOOKUP($C2923,Listen!$A$2:$F$45,6,0)="Nein"),$AC2923,$AB2923),0)</f>
        <v>0</v>
      </c>
      <c r="AK2923" s="49">
        <f>IFERROR(IF(OR($W2923&lt;&gt;"Ja",VLOOKUP($C2923,Listen!$A$2:$F$45,6,0)="Nein"),$AC2923,$AB2923),0)</f>
        <v>0</v>
      </c>
      <c r="AL2923" s="51">
        <f t="shared" si="951"/>
        <v>0</v>
      </c>
      <c r="AM2923" s="296">
        <f>IFERROR(IF(VLOOKUP($C2923,Listen!$A$2:$F$45,6,0)="Ja",MAX(BC2923:BD2923),D_SAV!$BC2923),0)</f>
        <v>0</v>
      </c>
      <c r="AN2923" s="51">
        <f t="shared" si="952"/>
        <v>0</v>
      </c>
      <c r="AP2923" s="304">
        <f t="shared" si="953"/>
        <v>0</v>
      </c>
      <c r="AQ2923" s="304">
        <f t="shared" si="954"/>
        <v>0</v>
      </c>
      <c r="AR2923" s="304">
        <f t="shared" si="955"/>
        <v>0</v>
      </c>
      <c r="AS2923" s="304">
        <f t="shared" si="956"/>
        <v>0</v>
      </c>
      <c r="AT2923" s="304">
        <f t="shared" si="957"/>
        <v>0</v>
      </c>
      <c r="AU2923" s="304">
        <f t="shared" si="958"/>
        <v>0</v>
      </c>
      <c r="AV2923" s="304">
        <f t="shared" si="959"/>
        <v>0</v>
      </c>
      <c r="AW2923" s="304">
        <f t="shared" si="960"/>
        <v>0</v>
      </c>
      <c r="AX2923" s="304">
        <f t="shared" si="961"/>
        <v>0</v>
      </c>
      <c r="AY2923" s="304">
        <f t="shared" si="962"/>
        <v>0</v>
      </c>
      <c r="AZ2923" s="304">
        <f t="shared" si="963"/>
        <v>0</v>
      </c>
      <c r="BA2923" s="304">
        <f t="shared" si="964"/>
        <v>0</v>
      </c>
      <c r="BB2923" s="304">
        <f t="shared" si="965"/>
        <v>0</v>
      </c>
      <c r="BC2923" s="304">
        <f t="shared" si="966"/>
        <v>0</v>
      </c>
      <c r="BD2923" s="304">
        <f t="shared" si="967"/>
        <v>0</v>
      </c>
      <c r="BE2923" s="304">
        <f>IFERROR(IF(VLOOKUP($C2923,Listen!$A$2:$F$45,6,0)="Ja",BB2923-MAX(BC2923:BD2923),BB2923-BC2923),0)</f>
        <v>0</v>
      </c>
    </row>
    <row r="2924" spans="1:57" x14ac:dyDescent="0.25">
      <c r="A2924" s="320" t="str">
        <f>IF(AND(D2924&lt;&gt;0,C2924&lt;&gt;0,E2924&lt;&gt;0),IF(B2924&lt;&gt;0,CONCATENATE(B2924,"-AGr",VLOOKUP(C2924,Listen!$A$2:$D$45,4,FALSE),"-",D2924,"-",E2924,),CONCATENATE("AGr",VLOOKUP(C2924,Listen!$A$2:$D$45,4,FALSE),"-",D2924,"-",E2924)),"keine vollständige ID")</f>
        <v>keine vollständige ID</v>
      </c>
      <c r="B2924" s="301"/>
      <c r="C2924" s="287"/>
      <c r="D2924" s="34"/>
      <c r="E2924" s="306"/>
      <c r="F2924" s="116"/>
      <c r="G2924" s="17"/>
      <c r="H2924" s="17"/>
      <c r="I2924" s="17"/>
      <c r="J2924" s="17"/>
      <c r="K2924" s="17"/>
      <c r="L2924" s="17"/>
      <c r="M2924" s="17"/>
      <c r="N2924" s="17"/>
      <c r="O2924" s="116"/>
      <c r="P2924" s="117">
        <f>IF(D2924&gt;A_Stammdaten!$B$12,0,SUM(G2924,H2924,J2924,L2924:M2924)-SUM(I2924,K2924,N2924:O2924))</f>
        <v>0</v>
      </c>
      <c r="Q2924" s="17"/>
      <c r="R2924" s="17"/>
      <c r="S2924" s="17"/>
      <c r="T2924" s="17"/>
      <c r="U2924" s="62">
        <f t="shared" si="947"/>
        <v>0</v>
      </c>
      <c r="V2924" s="34"/>
      <c r="W2924" s="34"/>
      <c r="X2924" s="34"/>
      <c r="Y2924" s="34"/>
      <c r="Z2924" s="34"/>
      <c r="AA2924" s="63" t="str">
        <f t="shared" si="948"/>
        <v>-</v>
      </c>
      <c r="AB2924" s="63" t="str">
        <f t="shared" si="949"/>
        <v>-</v>
      </c>
      <c r="AC2924" s="63">
        <f>IF(ISBLANK($C2924),0,VLOOKUP($C2924,Listen!$A$2:$C$45,2,FALSE))</f>
        <v>0</v>
      </c>
      <c r="AD2924" s="63">
        <f>IF(ISBLANK($C2924),0,VLOOKUP($C2924,Listen!$A$2:$C$45,3,FALSE))</f>
        <v>0</v>
      </c>
      <c r="AE2924" s="49">
        <f t="shared" si="950"/>
        <v>0</v>
      </c>
      <c r="AF2924" s="49">
        <f t="shared" si="950"/>
        <v>0</v>
      </c>
      <c r="AG2924" s="49">
        <f>IFERROR(IF(OR($V2924&lt;&gt;"Ja",VLOOKUP($C2924,Listen!$A$2:$F$45,5,0)="Nein",D2924&lt;IF(C2924="LNG Anbindungsanlagen gemäß separater Festlegung",2022,2023)),$AC2924,$AA2924),0)</f>
        <v>0</v>
      </c>
      <c r="AH2924" s="49">
        <f>IFERROR(IF(OR($V2924&lt;&gt;"Ja",VLOOKUP($C2924,Listen!$A$2:$F$45,5,0)="Nein",D2924&lt;IF(C2924="LNG Anbindungsanlagen gemäß separater Festlegung",2022,2023)),$AC2924,$AA2924),0)</f>
        <v>0</v>
      </c>
      <c r="AI2924" s="49">
        <f>IFERROR(IF(OR($W2924&lt;&gt;"Ja",VLOOKUP($C2924,Listen!$A$2:$F$45,6,0)="Nein"),$AC2924,$AB2924),0)</f>
        <v>0</v>
      </c>
      <c r="AJ2924" s="49">
        <f>IFERROR(IF(OR($W2924&lt;&gt;"Ja",VLOOKUP($C2924,Listen!$A$2:$F$45,6,0)="Nein"),$AC2924,$AB2924),0)</f>
        <v>0</v>
      </c>
      <c r="AK2924" s="49">
        <f>IFERROR(IF(OR($W2924&lt;&gt;"Ja",VLOOKUP($C2924,Listen!$A$2:$F$45,6,0)="Nein"),$AC2924,$AB2924),0)</f>
        <v>0</v>
      </c>
      <c r="AL2924" s="51">
        <f t="shared" si="951"/>
        <v>0</v>
      </c>
      <c r="AM2924" s="296">
        <f>IFERROR(IF(VLOOKUP($C2924,Listen!$A$2:$F$45,6,0)="Ja",MAX(BC2924:BD2924),D_SAV!$BC2924),0)</f>
        <v>0</v>
      </c>
      <c r="AN2924" s="51">
        <f t="shared" si="952"/>
        <v>0</v>
      </c>
      <c r="AP2924" s="304">
        <f t="shared" si="953"/>
        <v>0</v>
      </c>
      <c r="AQ2924" s="304">
        <f t="shared" si="954"/>
        <v>0</v>
      </c>
      <c r="AR2924" s="304">
        <f t="shared" si="955"/>
        <v>0</v>
      </c>
      <c r="AS2924" s="304">
        <f t="shared" si="956"/>
        <v>0</v>
      </c>
      <c r="AT2924" s="304">
        <f t="shared" si="957"/>
        <v>0</v>
      </c>
      <c r="AU2924" s="304">
        <f t="shared" si="958"/>
        <v>0</v>
      </c>
      <c r="AV2924" s="304">
        <f t="shared" si="959"/>
        <v>0</v>
      </c>
      <c r="AW2924" s="304">
        <f t="shared" si="960"/>
        <v>0</v>
      </c>
      <c r="AX2924" s="304">
        <f t="shared" si="961"/>
        <v>0</v>
      </c>
      <c r="AY2924" s="304">
        <f t="shared" si="962"/>
        <v>0</v>
      </c>
      <c r="AZ2924" s="304">
        <f t="shared" si="963"/>
        <v>0</v>
      </c>
      <c r="BA2924" s="304">
        <f t="shared" si="964"/>
        <v>0</v>
      </c>
      <c r="BB2924" s="304">
        <f t="shared" si="965"/>
        <v>0</v>
      </c>
      <c r="BC2924" s="304">
        <f t="shared" si="966"/>
        <v>0</v>
      </c>
      <c r="BD2924" s="304">
        <f t="shared" si="967"/>
        <v>0</v>
      </c>
      <c r="BE2924" s="304">
        <f>IFERROR(IF(VLOOKUP($C2924,Listen!$A$2:$F$45,6,0)="Ja",BB2924-MAX(BC2924:BD2924),BB2924-BC2924),0)</f>
        <v>0</v>
      </c>
    </row>
    <row r="2925" spans="1:57" x14ac:dyDescent="0.25">
      <c r="A2925" s="320" t="str">
        <f>IF(AND(D2925&lt;&gt;0,C2925&lt;&gt;0,E2925&lt;&gt;0),IF(B2925&lt;&gt;0,CONCATENATE(B2925,"-AGr",VLOOKUP(C2925,Listen!$A$2:$D$45,4,FALSE),"-",D2925,"-",E2925,),CONCATENATE("AGr",VLOOKUP(C2925,Listen!$A$2:$D$45,4,FALSE),"-",D2925,"-",E2925)),"keine vollständige ID")</f>
        <v>keine vollständige ID</v>
      </c>
      <c r="B2925" s="301"/>
      <c r="C2925" s="287"/>
      <c r="D2925" s="34"/>
      <c r="E2925" s="306"/>
      <c r="F2925" s="116"/>
      <c r="G2925" s="17"/>
      <c r="H2925" s="17"/>
      <c r="I2925" s="17"/>
      <c r="J2925" s="17"/>
      <c r="K2925" s="17"/>
      <c r="L2925" s="17"/>
      <c r="M2925" s="17"/>
      <c r="N2925" s="17"/>
      <c r="O2925" s="116"/>
      <c r="P2925" s="117">
        <f>IF(D2925&gt;A_Stammdaten!$B$12,0,SUM(G2925,H2925,J2925,L2925:M2925)-SUM(I2925,K2925,N2925:O2925))</f>
        <v>0</v>
      </c>
      <c r="Q2925" s="17"/>
      <c r="R2925" s="17"/>
      <c r="S2925" s="17"/>
      <c r="T2925" s="17"/>
      <c r="U2925" s="62">
        <f t="shared" si="947"/>
        <v>0</v>
      </c>
      <c r="V2925" s="34"/>
      <c r="W2925" s="34"/>
      <c r="X2925" s="34"/>
      <c r="Y2925" s="34"/>
      <c r="Z2925" s="34"/>
      <c r="AA2925" s="63" t="str">
        <f t="shared" si="948"/>
        <v>-</v>
      </c>
      <c r="AB2925" s="63" t="str">
        <f t="shared" si="949"/>
        <v>-</v>
      </c>
      <c r="AC2925" s="63">
        <f>IF(ISBLANK($C2925),0,VLOOKUP($C2925,Listen!$A$2:$C$45,2,FALSE))</f>
        <v>0</v>
      </c>
      <c r="AD2925" s="63">
        <f>IF(ISBLANK($C2925),0,VLOOKUP($C2925,Listen!$A$2:$C$45,3,FALSE))</f>
        <v>0</v>
      </c>
      <c r="AE2925" s="49">
        <f t="shared" si="950"/>
        <v>0</v>
      </c>
      <c r="AF2925" s="49">
        <f t="shared" si="950"/>
        <v>0</v>
      </c>
      <c r="AG2925" s="49">
        <f>IFERROR(IF(OR($V2925&lt;&gt;"Ja",VLOOKUP($C2925,Listen!$A$2:$F$45,5,0)="Nein",D2925&lt;IF(C2925="LNG Anbindungsanlagen gemäß separater Festlegung",2022,2023)),$AC2925,$AA2925),0)</f>
        <v>0</v>
      </c>
      <c r="AH2925" s="49">
        <f>IFERROR(IF(OR($V2925&lt;&gt;"Ja",VLOOKUP($C2925,Listen!$A$2:$F$45,5,0)="Nein",D2925&lt;IF(C2925="LNG Anbindungsanlagen gemäß separater Festlegung",2022,2023)),$AC2925,$AA2925),0)</f>
        <v>0</v>
      </c>
      <c r="AI2925" s="49">
        <f>IFERROR(IF(OR($W2925&lt;&gt;"Ja",VLOOKUP($C2925,Listen!$A$2:$F$45,6,0)="Nein"),$AC2925,$AB2925),0)</f>
        <v>0</v>
      </c>
      <c r="AJ2925" s="49">
        <f>IFERROR(IF(OR($W2925&lt;&gt;"Ja",VLOOKUP($C2925,Listen!$A$2:$F$45,6,0)="Nein"),$AC2925,$AB2925),0)</f>
        <v>0</v>
      </c>
      <c r="AK2925" s="49">
        <f>IFERROR(IF(OR($W2925&lt;&gt;"Ja",VLOOKUP($C2925,Listen!$A$2:$F$45,6,0)="Nein"),$AC2925,$AB2925),0)</f>
        <v>0</v>
      </c>
      <c r="AL2925" s="51">
        <f t="shared" si="951"/>
        <v>0</v>
      </c>
      <c r="AM2925" s="296">
        <f>IFERROR(IF(VLOOKUP($C2925,Listen!$A$2:$F$45,6,0)="Ja",MAX(BC2925:BD2925),D_SAV!$BC2925),0)</f>
        <v>0</v>
      </c>
      <c r="AN2925" s="51">
        <f t="shared" si="952"/>
        <v>0</v>
      </c>
      <c r="AP2925" s="304">
        <f t="shared" si="953"/>
        <v>0</v>
      </c>
      <c r="AQ2925" s="304">
        <f t="shared" si="954"/>
        <v>0</v>
      </c>
      <c r="AR2925" s="304">
        <f t="shared" si="955"/>
        <v>0</v>
      </c>
      <c r="AS2925" s="304">
        <f t="shared" si="956"/>
        <v>0</v>
      </c>
      <c r="AT2925" s="304">
        <f t="shared" si="957"/>
        <v>0</v>
      </c>
      <c r="AU2925" s="304">
        <f t="shared" si="958"/>
        <v>0</v>
      </c>
      <c r="AV2925" s="304">
        <f t="shared" si="959"/>
        <v>0</v>
      </c>
      <c r="AW2925" s="304">
        <f t="shared" si="960"/>
        <v>0</v>
      </c>
      <c r="AX2925" s="304">
        <f t="shared" si="961"/>
        <v>0</v>
      </c>
      <c r="AY2925" s="304">
        <f t="shared" si="962"/>
        <v>0</v>
      </c>
      <c r="AZ2925" s="304">
        <f t="shared" si="963"/>
        <v>0</v>
      </c>
      <c r="BA2925" s="304">
        <f t="shared" si="964"/>
        <v>0</v>
      </c>
      <c r="BB2925" s="304">
        <f t="shared" si="965"/>
        <v>0</v>
      </c>
      <c r="BC2925" s="304">
        <f t="shared" si="966"/>
        <v>0</v>
      </c>
      <c r="BD2925" s="304">
        <f t="shared" si="967"/>
        <v>0</v>
      </c>
      <c r="BE2925" s="304">
        <f>IFERROR(IF(VLOOKUP($C2925,Listen!$A$2:$F$45,6,0)="Ja",BB2925-MAX(BC2925:BD2925),BB2925-BC2925),0)</f>
        <v>0</v>
      </c>
    </row>
    <row r="2926" spans="1:57" x14ac:dyDescent="0.25">
      <c r="A2926" s="320" t="str">
        <f>IF(AND(D2926&lt;&gt;0,C2926&lt;&gt;0,E2926&lt;&gt;0),IF(B2926&lt;&gt;0,CONCATENATE(B2926,"-AGr",VLOOKUP(C2926,Listen!$A$2:$D$45,4,FALSE),"-",D2926,"-",E2926,),CONCATENATE("AGr",VLOOKUP(C2926,Listen!$A$2:$D$45,4,FALSE),"-",D2926,"-",E2926)),"keine vollständige ID")</f>
        <v>keine vollständige ID</v>
      </c>
      <c r="B2926" s="301"/>
      <c r="C2926" s="287"/>
      <c r="D2926" s="34"/>
      <c r="E2926" s="306"/>
      <c r="F2926" s="116"/>
      <c r="G2926" s="17"/>
      <c r="H2926" s="17"/>
      <c r="I2926" s="17"/>
      <c r="J2926" s="17"/>
      <c r="K2926" s="17"/>
      <c r="L2926" s="17"/>
      <c r="M2926" s="17"/>
      <c r="N2926" s="17"/>
      <c r="O2926" s="116"/>
      <c r="P2926" s="117">
        <f>IF(D2926&gt;A_Stammdaten!$B$12,0,SUM(G2926,H2926,J2926,L2926:M2926)-SUM(I2926,K2926,N2926:O2926))</f>
        <v>0</v>
      </c>
      <c r="Q2926" s="17"/>
      <c r="R2926" s="17"/>
      <c r="S2926" s="17"/>
      <c r="T2926" s="17"/>
      <c r="U2926" s="62">
        <f t="shared" si="947"/>
        <v>0</v>
      </c>
      <c r="V2926" s="34"/>
      <c r="W2926" s="34"/>
      <c r="X2926" s="34"/>
      <c r="Y2926" s="34"/>
      <c r="Z2926" s="34"/>
      <c r="AA2926" s="63" t="str">
        <f t="shared" si="948"/>
        <v>-</v>
      </c>
      <c r="AB2926" s="63" t="str">
        <f t="shared" si="949"/>
        <v>-</v>
      </c>
      <c r="AC2926" s="63">
        <f>IF(ISBLANK($C2926),0,VLOOKUP($C2926,Listen!$A$2:$C$45,2,FALSE))</f>
        <v>0</v>
      </c>
      <c r="AD2926" s="63">
        <f>IF(ISBLANK($C2926),0,VLOOKUP($C2926,Listen!$A$2:$C$45,3,FALSE))</f>
        <v>0</v>
      </c>
      <c r="AE2926" s="49">
        <f t="shared" si="950"/>
        <v>0</v>
      </c>
      <c r="AF2926" s="49">
        <f t="shared" si="950"/>
        <v>0</v>
      </c>
      <c r="AG2926" s="49">
        <f>IFERROR(IF(OR($V2926&lt;&gt;"Ja",VLOOKUP($C2926,Listen!$A$2:$F$45,5,0)="Nein",D2926&lt;IF(C2926="LNG Anbindungsanlagen gemäß separater Festlegung",2022,2023)),$AC2926,$AA2926),0)</f>
        <v>0</v>
      </c>
      <c r="AH2926" s="49">
        <f>IFERROR(IF(OR($V2926&lt;&gt;"Ja",VLOOKUP($C2926,Listen!$A$2:$F$45,5,0)="Nein",D2926&lt;IF(C2926="LNG Anbindungsanlagen gemäß separater Festlegung",2022,2023)),$AC2926,$AA2926),0)</f>
        <v>0</v>
      </c>
      <c r="AI2926" s="49">
        <f>IFERROR(IF(OR($W2926&lt;&gt;"Ja",VLOOKUP($C2926,Listen!$A$2:$F$45,6,0)="Nein"),$AC2926,$AB2926),0)</f>
        <v>0</v>
      </c>
      <c r="AJ2926" s="49">
        <f>IFERROR(IF(OR($W2926&lt;&gt;"Ja",VLOOKUP($C2926,Listen!$A$2:$F$45,6,0)="Nein"),$AC2926,$AB2926),0)</f>
        <v>0</v>
      </c>
      <c r="AK2926" s="49">
        <f>IFERROR(IF(OR($W2926&lt;&gt;"Ja",VLOOKUP($C2926,Listen!$A$2:$F$45,6,0)="Nein"),$AC2926,$AB2926),0)</f>
        <v>0</v>
      </c>
      <c r="AL2926" s="51">
        <f t="shared" si="951"/>
        <v>0</v>
      </c>
      <c r="AM2926" s="296">
        <f>IFERROR(IF(VLOOKUP($C2926,Listen!$A$2:$F$45,6,0)="Ja",MAX(BC2926:BD2926),D_SAV!$BC2926),0)</f>
        <v>0</v>
      </c>
      <c r="AN2926" s="51">
        <f t="shared" si="952"/>
        <v>0</v>
      </c>
      <c r="AP2926" s="304">
        <f t="shared" si="953"/>
        <v>0</v>
      </c>
      <c r="AQ2926" s="304">
        <f t="shared" si="954"/>
        <v>0</v>
      </c>
      <c r="AR2926" s="304">
        <f t="shared" si="955"/>
        <v>0</v>
      </c>
      <c r="AS2926" s="304">
        <f t="shared" si="956"/>
        <v>0</v>
      </c>
      <c r="AT2926" s="304">
        <f t="shared" si="957"/>
        <v>0</v>
      </c>
      <c r="AU2926" s="304">
        <f t="shared" si="958"/>
        <v>0</v>
      </c>
      <c r="AV2926" s="304">
        <f t="shared" si="959"/>
        <v>0</v>
      </c>
      <c r="AW2926" s="304">
        <f t="shared" si="960"/>
        <v>0</v>
      </c>
      <c r="AX2926" s="304">
        <f t="shared" si="961"/>
        <v>0</v>
      </c>
      <c r="AY2926" s="304">
        <f t="shared" si="962"/>
        <v>0</v>
      </c>
      <c r="AZ2926" s="304">
        <f t="shared" si="963"/>
        <v>0</v>
      </c>
      <c r="BA2926" s="304">
        <f t="shared" si="964"/>
        <v>0</v>
      </c>
      <c r="BB2926" s="304">
        <f t="shared" si="965"/>
        <v>0</v>
      </c>
      <c r="BC2926" s="304">
        <f t="shared" si="966"/>
        <v>0</v>
      </c>
      <c r="BD2926" s="304">
        <f t="shared" si="967"/>
        <v>0</v>
      </c>
      <c r="BE2926" s="304">
        <f>IFERROR(IF(VLOOKUP($C2926,Listen!$A$2:$F$45,6,0)="Ja",BB2926-MAX(BC2926:BD2926),BB2926-BC2926),0)</f>
        <v>0</v>
      </c>
    </row>
    <row r="2927" spans="1:57" x14ac:dyDescent="0.25">
      <c r="A2927" s="320" t="str">
        <f>IF(AND(D2927&lt;&gt;0,C2927&lt;&gt;0,E2927&lt;&gt;0),IF(B2927&lt;&gt;0,CONCATENATE(B2927,"-AGr",VLOOKUP(C2927,Listen!$A$2:$D$45,4,FALSE),"-",D2927,"-",E2927,),CONCATENATE("AGr",VLOOKUP(C2927,Listen!$A$2:$D$45,4,FALSE),"-",D2927,"-",E2927)),"keine vollständige ID")</f>
        <v>keine vollständige ID</v>
      </c>
      <c r="B2927" s="301"/>
      <c r="C2927" s="287"/>
      <c r="D2927" s="34"/>
      <c r="E2927" s="306"/>
      <c r="F2927" s="116"/>
      <c r="G2927" s="17"/>
      <c r="H2927" s="17"/>
      <c r="I2927" s="17"/>
      <c r="J2927" s="17"/>
      <c r="K2927" s="17"/>
      <c r="L2927" s="17"/>
      <c r="M2927" s="17"/>
      <c r="N2927" s="17"/>
      <c r="O2927" s="116"/>
      <c r="P2927" s="117">
        <f>IF(D2927&gt;A_Stammdaten!$B$12,0,SUM(G2927,H2927,J2927,L2927:M2927)-SUM(I2927,K2927,N2927:O2927))</f>
        <v>0</v>
      </c>
      <c r="Q2927" s="17"/>
      <c r="R2927" s="17"/>
      <c r="S2927" s="17"/>
      <c r="T2927" s="17"/>
      <c r="U2927" s="62">
        <f t="shared" si="947"/>
        <v>0</v>
      </c>
      <c r="V2927" s="34"/>
      <c r="W2927" s="34"/>
      <c r="X2927" s="34"/>
      <c r="Y2927" s="34"/>
      <c r="Z2927" s="34"/>
      <c r="AA2927" s="63" t="str">
        <f t="shared" si="948"/>
        <v>-</v>
      </c>
      <c r="AB2927" s="63" t="str">
        <f t="shared" si="949"/>
        <v>-</v>
      </c>
      <c r="AC2927" s="63">
        <f>IF(ISBLANK($C2927),0,VLOOKUP($C2927,Listen!$A$2:$C$45,2,FALSE))</f>
        <v>0</v>
      </c>
      <c r="AD2927" s="63">
        <f>IF(ISBLANK($C2927),0,VLOOKUP($C2927,Listen!$A$2:$C$45,3,FALSE))</f>
        <v>0</v>
      </c>
      <c r="AE2927" s="49">
        <f t="shared" si="950"/>
        <v>0</v>
      </c>
      <c r="AF2927" s="49">
        <f t="shared" si="950"/>
        <v>0</v>
      </c>
      <c r="AG2927" s="49">
        <f>IFERROR(IF(OR($V2927&lt;&gt;"Ja",VLOOKUP($C2927,Listen!$A$2:$F$45,5,0)="Nein",D2927&lt;IF(C2927="LNG Anbindungsanlagen gemäß separater Festlegung",2022,2023)),$AC2927,$AA2927),0)</f>
        <v>0</v>
      </c>
      <c r="AH2927" s="49">
        <f>IFERROR(IF(OR($V2927&lt;&gt;"Ja",VLOOKUP($C2927,Listen!$A$2:$F$45,5,0)="Nein",D2927&lt;IF(C2927="LNG Anbindungsanlagen gemäß separater Festlegung",2022,2023)),$AC2927,$AA2927),0)</f>
        <v>0</v>
      </c>
      <c r="AI2927" s="49">
        <f>IFERROR(IF(OR($W2927&lt;&gt;"Ja",VLOOKUP($C2927,Listen!$A$2:$F$45,6,0)="Nein"),$AC2927,$AB2927),0)</f>
        <v>0</v>
      </c>
      <c r="AJ2927" s="49">
        <f>IFERROR(IF(OR($W2927&lt;&gt;"Ja",VLOOKUP($C2927,Listen!$A$2:$F$45,6,0)="Nein"),$AC2927,$AB2927),0)</f>
        <v>0</v>
      </c>
      <c r="AK2927" s="49">
        <f>IFERROR(IF(OR($W2927&lt;&gt;"Ja",VLOOKUP($C2927,Listen!$A$2:$F$45,6,0)="Nein"),$AC2927,$AB2927),0)</f>
        <v>0</v>
      </c>
      <c r="AL2927" s="51">
        <f t="shared" si="951"/>
        <v>0</v>
      </c>
      <c r="AM2927" s="296">
        <f>IFERROR(IF(VLOOKUP($C2927,Listen!$A$2:$F$45,6,0)="Ja",MAX(BC2927:BD2927),D_SAV!$BC2927),0)</f>
        <v>0</v>
      </c>
      <c r="AN2927" s="51">
        <f t="shared" si="952"/>
        <v>0</v>
      </c>
      <c r="AP2927" s="304">
        <f t="shared" si="953"/>
        <v>0</v>
      </c>
      <c r="AQ2927" s="304">
        <f t="shared" si="954"/>
        <v>0</v>
      </c>
      <c r="AR2927" s="304">
        <f t="shared" si="955"/>
        <v>0</v>
      </c>
      <c r="AS2927" s="304">
        <f t="shared" si="956"/>
        <v>0</v>
      </c>
      <c r="AT2927" s="304">
        <f t="shared" si="957"/>
        <v>0</v>
      </c>
      <c r="AU2927" s="304">
        <f t="shared" si="958"/>
        <v>0</v>
      </c>
      <c r="AV2927" s="304">
        <f t="shared" si="959"/>
        <v>0</v>
      </c>
      <c r="AW2927" s="304">
        <f t="shared" si="960"/>
        <v>0</v>
      </c>
      <c r="AX2927" s="304">
        <f t="shared" si="961"/>
        <v>0</v>
      </c>
      <c r="AY2927" s="304">
        <f t="shared" si="962"/>
        <v>0</v>
      </c>
      <c r="AZ2927" s="304">
        <f t="shared" si="963"/>
        <v>0</v>
      </c>
      <c r="BA2927" s="304">
        <f t="shared" si="964"/>
        <v>0</v>
      </c>
      <c r="BB2927" s="304">
        <f t="shared" si="965"/>
        <v>0</v>
      </c>
      <c r="BC2927" s="304">
        <f t="shared" si="966"/>
        <v>0</v>
      </c>
      <c r="BD2927" s="304">
        <f t="shared" si="967"/>
        <v>0</v>
      </c>
      <c r="BE2927" s="304">
        <f>IFERROR(IF(VLOOKUP($C2927,Listen!$A$2:$F$45,6,0)="Ja",BB2927-MAX(BC2927:BD2927),BB2927-BC2927),0)</f>
        <v>0</v>
      </c>
    </row>
    <row r="2928" spans="1:57" x14ac:dyDescent="0.25">
      <c r="A2928" s="320" t="str">
        <f>IF(AND(D2928&lt;&gt;0,C2928&lt;&gt;0,E2928&lt;&gt;0),IF(B2928&lt;&gt;0,CONCATENATE(B2928,"-AGr",VLOOKUP(C2928,Listen!$A$2:$D$45,4,FALSE),"-",D2928,"-",E2928,),CONCATENATE("AGr",VLOOKUP(C2928,Listen!$A$2:$D$45,4,FALSE),"-",D2928,"-",E2928)),"keine vollständige ID")</f>
        <v>keine vollständige ID</v>
      </c>
      <c r="B2928" s="301"/>
      <c r="C2928" s="287"/>
      <c r="D2928" s="34"/>
      <c r="E2928" s="306"/>
      <c r="F2928" s="116"/>
      <c r="G2928" s="17"/>
      <c r="H2928" s="17"/>
      <c r="I2928" s="17"/>
      <c r="J2928" s="17"/>
      <c r="K2928" s="17"/>
      <c r="L2928" s="17"/>
      <c r="M2928" s="17"/>
      <c r="N2928" s="17"/>
      <c r="O2928" s="116"/>
      <c r="P2928" s="117">
        <f>IF(D2928&gt;A_Stammdaten!$B$12,0,SUM(G2928,H2928,J2928,L2928:M2928)-SUM(I2928,K2928,N2928:O2928))</f>
        <v>0</v>
      </c>
      <c r="Q2928" s="17"/>
      <c r="R2928" s="17"/>
      <c r="S2928" s="17"/>
      <c r="T2928" s="17"/>
      <c r="U2928" s="62">
        <f t="shared" si="947"/>
        <v>0</v>
      </c>
      <c r="V2928" s="34"/>
      <c r="W2928" s="34"/>
      <c r="X2928" s="34"/>
      <c r="Y2928" s="34"/>
      <c r="Z2928" s="34"/>
      <c r="AA2928" s="63" t="str">
        <f t="shared" si="948"/>
        <v>-</v>
      </c>
      <c r="AB2928" s="63" t="str">
        <f t="shared" si="949"/>
        <v>-</v>
      </c>
      <c r="AC2928" s="63">
        <f>IF(ISBLANK($C2928),0,VLOOKUP($C2928,Listen!$A$2:$C$45,2,FALSE))</f>
        <v>0</v>
      </c>
      <c r="AD2928" s="63">
        <f>IF(ISBLANK($C2928),0,VLOOKUP($C2928,Listen!$A$2:$C$45,3,FALSE))</f>
        <v>0</v>
      </c>
      <c r="AE2928" s="49">
        <f t="shared" si="950"/>
        <v>0</v>
      </c>
      <c r="AF2928" s="49">
        <f t="shared" si="950"/>
        <v>0</v>
      </c>
      <c r="AG2928" s="49">
        <f>IFERROR(IF(OR($V2928&lt;&gt;"Ja",VLOOKUP($C2928,Listen!$A$2:$F$45,5,0)="Nein",D2928&lt;IF(C2928="LNG Anbindungsanlagen gemäß separater Festlegung",2022,2023)),$AC2928,$AA2928),0)</f>
        <v>0</v>
      </c>
      <c r="AH2928" s="49">
        <f>IFERROR(IF(OR($V2928&lt;&gt;"Ja",VLOOKUP($C2928,Listen!$A$2:$F$45,5,0)="Nein",D2928&lt;IF(C2928="LNG Anbindungsanlagen gemäß separater Festlegung",2022,2023)),$AC2928,$AA2928),0)</f>
        <v>0</v>
      </c>
      <c r="AI2928" s="49">
        <f>IFERROR(IF(OR($W2928&lt;&gt;"Ja",VLOOKUP($C2928,Listen!$A$2:$F$45,6,0)="Nein"),$AC2928,$AB2928),0)</f>
        <v>0</v>
      </c>
      <c r="AJ2928" s="49">
        <f>IFERROR(IF(OR($W2928&lt;&gt;"Ja",VLOOKUP($C2928,Listen!$A$2:$F$45,6,0)="Nein"),$AC2928,$AB2928),0)</f>
        <v>0</v>
      </c>
      <c r="AK2928" s="49">
        <f>IFERROR(IF(OR($W2928&lt;&gt;"Ja",VLOOKUP($C2928,Listen!$A$2:$F$45,6,0)="Nein"),$AC2928,$AB2928),0)</f>
        <v>0</v>
      </c>
      <c r="AL2928" s="51">
        <f t="shared" si="951"/>
        <v>0</v>
      </c>
      <c r="AM2928" s="296">
        <f>IFERROR(IF(VLOOKUP($C2928,Listen!$A$2:$F$45,6,0)="Ja",MAX(BC2928:BD2928),D_SAV!$BC2928),0)</f>
        <v>0</v>
      </c>
      <c r="AN2928" s="51">
        <f t="shared" si="952"/>
        <v>0</v>
      </c>
      <c r="AP2928" s="304">
        <f t="shared" si="953"/>
        <v>0</v>
      </c>
      <c r="AQ2928" s="304">
        <f t="shared" si="954"/>
        <v>0</v>
      </c>
      <c r="AR2928" s="304">
        <f t="shared" si="955"/>
        <v>0</v>
      </c>
      <c r="AS2928" s="304">
        <f t="shared" si="956"/>
        <v>0</v>
      </c>
      <c r="AT2928" s="304">
        <f t="shared" si="957"/>
        <v>0</v>
      </c>
      <c r="AU2928" s="304">
        <f t="shared" si="958"/>
        <v>0</v>
      </c>
      <c r="AV2928" s="304">
        <f t="shared" si="959"/>
        <v>0</v>
      </c>
      <c r="AW2928" s="304">
        <f t="shared" si="960"/>
        <v>0</v>
      </c>
      <c r="AX2928" s="304">
        <f t="shared" si="961"/>
        <v>0</v>
      </c>
      <c r="AY2928" s="304">
        <f t="shared" si="962"/>
        <v>0</v>
      </c>
      <c r="AZ2928" s="304">
        <f t="shared" si="963"/>
        <v>0</v>
      </c>
      <c r="BA2928" s="304">
        <f t="shared" si="964"/>
        <v>0</v>
      </c>
      <c r="BB2928" s="304">
        <f t="shared" si="965"/>
        <v>0</v>
      </c>
      <c r="BC2928" s="304">
        <f t="shared" si="966"/>
        <v>0</v>
      </c>
      <c r="BD2928" s="304">
        <f t="shared" si="967"/>
        <v>0</v>
      </c>
      <c r="BE2928" s="304">
        <f>IFERROR(IF(VLOOKUP($C2928,Listen!$A$2:$F$45,6,0)="Ja",BB2928-MAX(BC2928:BD2928),BB2928-BC2928),0)</f>
        <v>0</v>
      </c>
    </row>
    <row r="2929" spans="1:57" x14ac:dyDescent="0.25">
      <c r="A2929" s="320" t="str">
        <f>IF(AND(D2929&lt;&gt;0,C2929&lt;&gt;0,E2929&lt;&gt;0),IF(B2929&lt;&gt;0,CONCATENATE(B2929,"-AGr",VLOOKUP(C2929,Listen!$A$2:$D$45,4,FALSE),"-",D2929,"-",E2929,),CONCATENATE("AGr",VLOOKUP(C2929,Listen!$A$2:$D$45,4,FALSE),"-",D2929,"-",E2929)),"keine vollständige ID")</f>
        <v>keine vollständige ID</v>
      </c>
      <c r="B2929" s="301"/>
      <c r="C2929" s="287"/>
      <c r="D2929" s="34"/>
      <c r="E2929" s="306"/>
      <c r="F2929" s="116"/>
      <c r="G2929" s="17"/>
      <c r="H2929" s="17"/>
      <c r="I2929" s="17"/>
      <c r="J2929" s="17"/>
      <c r="K2929" s="17"/>
      <c r="L2929" s="17"/>
      <c r="M2929" s="17"/>
      <c r="N2929" s="17"/>
      <c r="O2929" s="116"/>
      <c r="P2929" s="117">
        <f>IF(D2929&gt;A_Stammdaten!$B$12,0,SUM(G2929,H2929,J2929,L2929:M2929)-SUM(I2929,K2929,N2929:O2929))</f>
        <v>0</v>
      </c>
      <c r="Q2929" s="17"/>
      <c r="R2929" s="17"/>
      <c r="S2929" s="17"/>
      <c r="T2929" s="17"/>
      <c r="U2929" s="62">
        <f t="shared" si="947"/>
        <v>0</v>
      </c>
      <c r="V2929" s="34"/>
      <c r="W2929" s="34"/>
      <c r="X2929" s="34"/>
      <c r="Y2929" s="34"/>
      <c r="Z2929" s="34"/>
      <c r="AA2929" s="63" t="str">
        <f t="shared" si="948"/>
        <v>-</v>
      </c>
      <c r="AB2929" s="63" t="str">
        <f t="shared" si="949"/>
        <v>-</v>
      </c>
      <c r="AC2929" s="63">
        <f>IF(ISBLANK($C2929),0,VLOOKUP($C2929,Listen!$A$2:$C$45,2,FALSE))</f>
        <v>0</v>
      </c>
      <c r="AD2929" s="63">
        <f>IF(ISBLANK($C2929),0,VLOOKUP($C2929,Listen!$A$2:$C$45,3,FALSE))</f>
        <v>0</v>
      </c>
      <c r="AE2929" s="49">
        <f t="shared" si="950"/>
        <v>0</v>
      </c>
      <c r="AF2929" s="49">
        <f t="shared" si="950"/>
        <v>0</v>
      </c>
      <c r="AG2929" s="49">
        <f>IFERROR(IF(OR($V2929&lt;&gt;"Ja",VLOOKUP($C2929,Listen!$A$2:$F$45,5,0)="Nein",D2929&lt;IF(C2929="LNG Anbindungsanlagen gemäß separater Festlegung",2022,2023)),$AC2929,$AA2929),0)</f>
        <v>0</v>
      </c>
      <c r="AH2929" s="49">
        <f>IFERROR(IF(OR($V2929&lt;&gt;"Ja",VLOOKUP($C2929,Listen!$A$2:$F$45,5,0)="Nein",D2929&lt;IF(C2929="LNG Anbindungsanlagen gemäß separater Festlegung",2022,2023)),$AC2929,$AA2929),0)</f>
        <v>0</v>
      </c>
      <c r="AI2929" s="49">
        <f>IFERROR(IF(OR($W2929&lt;&gt;"Ja",VLOOKUP($C2929,Listen!$A$2:$F$45,6,0)="Nein"),$AC2929,$AB2929),0)</f>
        <v>0</v>
      </c>
      <c r="AJ2929" s="49">
        <f>IFERROR(IF(OR($W2929&lt;&gt;"Ja",VLOOKUP($C2929,Listen!$A$2:$F$45,6,0)="Nein"),$AC2929,$AB2929),0)</f>
        <v>0</v>
      </c>
      <c r="AK2929" s="49">
        <f>IFERROR(IF(OR($W2929&lt;&gt;"Ja",VLOOKUP($C2929,Listen!$A$2:$F$45,6,0)="Nein"),$AC2929,$AB2929),0)</f>
        <v>0</v>
      </c>
      <c r="AL2929" s="51">
        <f t="shared" si="951"/>
        <v>0</v>
      </c>
      <c r="AM2929" s="296">
        <f>IFERROR(IF(VLOOKUP($C2929,Listen!$A$2:$F$45,6,0)="Ja",MAX(BC2929:BD2929),D_SAV!$BC2929),0)</f>
        <v>0</v>
      </c>
      <c r="AN2929" s="51">
        <f t="shared" si="952"/>
        <v>0</v>
      </c>
      <c r="AP2929" s="304">
        <f t="shared" si="953"/>
        <v>0</v>
      </c>
      <c r="AQ2929" s="304">
        <f t="shared" si="954"/>
        <v>0</v>
      </c>
      <c r="AR2929" s="304">
        <f t="shared" si="955"/>
        <v>0</v>
      </c>
      <c r="AS2929" s="304">
        <f t="shared" si="956"/>
        <v>0</v>
      </c>
      <c r="AT2929" s="304">
        <f t="shared" si="957"/>
        <v>0</v>
      </c>
      <c r="AU2929" s="304">
        <f t="shared" si="958"/>
        <v>0</v>
      </c>
      <c r="AV2929" s="304">
        <f t="shared" si="959"/>
        <v>0</v>
      </c>
      <c r="AW2929" s="304">
        <f t="shared" si="960"/>
        <v>0</v>
      </c>
      <c r="AX2929" s="304">
        <f t="shared" si="961"/>
        <v>0</v>
      </c>
      <c r="AY2929" s="304">
        <f t="shared" si="962"/>
        <v>0</v>
      </c>
      <c r="AZ2929" s="304">
        <f t="shared" si="963"/>
        <v>0</v>
      </c>
      <c r="BA2929" s="304">
        <f t="shared" si="964"/>
        <v>0</v>
      </c>
      <c r="BB2929" s="304">
        <f t="shared" si="965"/>
        <v>0</v>
      </c>
      <c r="BC2929" s="304">
        <f t="shared" si="966"/>
        <v>0</v>
      </c>
      <c r="BD2929" s="304">
        <f t="shared" si="967"/>
        <v>0</v>
      </c>
      <c r="BE2929" s="304">
        <f>IFERROR(IF(VLOOKUP($C2929,Listen!$A$2:$F$45,6,0)="Ja",BB2929-MAX(BC2929:BD2929),BB2929-BC2929),0)</f>
        <v>0</v>
      </c>
    </row>
    <row r="2930" spans="1:57" x14ac:dyDescent="0.25">
      <c r="A2930" s="320" t="str">
        <f>IF(AND(D2930&lt;&gt;0,C2930&lt;&gt;0,E2930&lt;&gt;0),IF(B2930&lt;&gt;0,CONCATENATE(B2930,"-AGr",VLOOKUP(C2930,Listen!$A$2:$D$45,4,FALSE),"-",D2930,"-",E2930,),CONCATENATE("AGr",VLOOKUP(C2930,Listen!$A$2:$D$45,4,FALSE),"-",D2930,"-",E2930)),"keine vollständige ID")</f>
        <v>keine vollständige ID</v>
      </c>
      <c r="B2930" s="301"/>
      <c r="C2930" s="287"/>
      <c r="D2930" s="34"/>
      <c r="E2930" s="306"/>
      <c r="F2930" s="116"/>
      <c r="G2930" s="17"/>
      <c r="H2930" s="17"/>
      <c r="I2930" s="17"/>
      <c r="J2930" s="17"/>
      <c r="K2930" s="17"/>
      <c r="L2930" s="17"/>
      <c r="M2930" s="17"/>
      <c r="N2930" s="17"/>
      <c r="O2930" s="116"/>
      <c r="P2930" s="117">
        <f>IF(D2930&gt;A_Stammdaten!$B$12,0,SUM(G2930,H2930,J2930,L2930:M2930)-SUM(I2930,K2930,N2930:O2930))</f>
        <v>0</v>
      </c>
      <c r="Q2930" s="17"/>
      <c r="R2930" s="17"/>
      <c r="S2930" s="17"/>
      <c r="T2930" s="17"/>
      <c r="U2930" s="62">
        <f t="shared" si="947"/>
        <v>0</v>
      </c>
      <c r="V2930" s="34"/>
      <c r="W2930" s="34"/>
      <c r="X2930" s="34"/>
      <c r="Y2930" s="34"/>
      <c r="Z2930" s="34"/>
      <c r="AA2930" s="63" t="str">
        <f t="shared" si="948"/>
        <v>-</v>
      </c>
      <c r="AB2930" s="63" t="str">
        <f t="shared" si="949"/>
        <v>-</v>
      </c>
      <c r="AC2930" s="63">
        <f>IF(ISBLANK($C2930),0,VLOOKUP($C2930,Listen!$A$2:$C$45,2,FALSE))</f>
        <v>0</v>
      </c>
      <c r="AD2930" s="63">
        <f>IF(ISBLANK($C2930),0,VLOOKUP($C2930,Listen!$A$2:$C$45,3,FALSE))</f>
        <v>0</v>
      </c>
      <c r="AE2930" s="49">
        <f t="shared" si="950"/>
        <v>0</v>
      </c>
      <c r="AF2930" s="49">
        <f t="shared" si="950"/>
        <v>0</v>
      </c>
      <c r="AG2930" s="49">
        <f>IFERROR(IF(OR($V2930&lt;&gt;"Ja",VLOOKUP($C2930,Listen!$A$2:$F$45,5,0)="Nein",D2930&lt;IF(C2930="LNG Anbindungsanlagen gemäß separater Festlegung",2022,2023)),$AC2930,$AA2930),0)</f>
        <v>0</v>
      </c>
      <c r="AH2930" s="49">
        <f>IFERROR(IF(OR($V2930&lt;&gt;"Ja",VLOOKUP($C2930,Listen!$A$2:$F$45,5,0)="Nein",D2930&lt;IF(C2930="LNG Anbindungsanlagen gemäß separater Festlegung",2022,2023)),$AC2930,$AA2930),0)</f>
        <v>0</v>
      </c>
      <c r="AI2930" s="49">
        <f>IFERROR(IF(OR($W2930&lt;&gt;"Ja",VLOOKUP($C2930,Listen!$A$2:$F$45,6,0)="Nein"),$AC2930,$AB2930),0)</f>
        <v>0</v>
      </c>
      <c r="AJ2930" s="49">
        <f>IFERROR(IF(OR($W2930&lt;&gt;"Ja",VLOOKUP($C2930,Listen!$A$2:$F$45,6,0)="Nein"),$AC2930,$AB2930),0)</f>
        <v>0</v>
      </c>
      <c r="AK2930" s="49">
        <f>IFERROR(IF(OR($W2930&lt;&gt;"Ja",VLOOKUP($C2930,Listen!$A$2:$F$45,6,0)="Nein"),$AC2930,$AB2930),0)</f>
        <v>0</v>
      </c>
      <c r="AL2930" s="51">
        <f t="shared" si="951"/>
        <v>0</v>
      </c>
      <c r="AM2930" s="296">
        <f>IFERROR(IF(VLOOKUP($C2930,Listen!$A$2:$F$45,6,0)="Ja",MAX(BC2930:BD2930),D_SAV!$BC2930),0)</f>
        <v>0</v>
      </c>
      <c r="AN2930" s="51">
        <f t="shared" si="952"/>
        <v>0</v>
      </c>
      <c r="AP2930" s="304">
        <f t="shared" si="953"/>
        <v>0</v>
      </c>
      <c r="AQ2930" s="304">
        <f t="shared" si="954"/>
        <v>0</v>
      </c>
      <c r="AR2930" s="304">
        <f t="shared" si="955"/>
        <v>0</v>
      </c>
      <c r="AS2930" s="304">
        <f t="shared" si="956"/>
        <v>0</v>
      </c>
      <c r="AT2930" s="304">
        <f t="shared" si="957"/>
        <v>0</v>
      </c>
      <c r="AU2930" s="304">
        <f t="shared" si="958"/>
        <v>0</v>
      </c>
      <c r="AV2930" s="304">
        <f t="shared" si="959"/>
        <v>0</v>
      </c>
      <c r="AW2930" s="304">
        <f t="shared" si="960"/>
        <v>0</v>
      </c>
      <c r="AX2930" s="304">
        <f t="shared" si="961"/>
        <v>0</v>
      </c>
      <c r="AY2930" s="304">
        <f t="shared" si="962"/>
        <v>0</v>
      </c>
      <c r="AZ2930" s="304">
        <f t="shared" si="963"/>
        <v>0</v>
      </c>
      <c r="BA2930" s="304">
        <f t="shared" si="964"/>
        <v>0</v>
      </c>
      <c r="BB2930" s="304">
        <f t="shared" si="965"/>
        <v>0</v>
      </c>
      <c r="BC2930" s="304">
        <f t="shared" si="966"/>
        <v>0</v>
      </c>
      <c r="BD2930" s="304">
        <f t="shared" si="967"/>
        <v>0</v>
      </c>
      <c r="BE2930" s="304">
        <f>IFERROR(IF(VLOOKUP($C2930,Listen!$A$2:$F$45,6,0)="Ja",BB2930-MAX(BC2930:BD2930),BB2930-BC2930),0)</f>
        <v>0</v>
      </c>
    </row>
    <row r="2931" spans="1:57" x14ac:dyDescent="0.25">
      <c r="A2931" s="320" t="str">
        <f>IF(AND(D2931&lt;&gt;0,C2931&lt;&gt;0,E2931&lt;&gt;0),IF(B2931&lt;&gt;0,CONCATENATE(B2931,"-AGr",VLOOKUP(C2931,Listen!$A$2:$D$45,4,FALSE),"-",D2931,"-",E2931,),CONCATENATE("AGr",VLOOKUP(C2931,Listen!$A$2:$D$45,4,FALSE),"-",D2931,"-",E2931)),"keine vollständige ID")</f>
        <v>keine vollständige ID</v>
      </c>
      <c r="B2931" s="301"/>
      <c r="C2931" s="287"/>
      <c r="D2931" s="34"/>
      <c r="E2931" s="306"/>
      <c r="F2931" s="116"/>
      <c r="G2931" s="17"/>
      <c r="H2931" s="17"/>
      <c r="I2931" s="17"/>
      <c r="J2931" s="17"/>
      <c r="K2931" s="17"/>
      <c r="L2931" s="17"/>
      <c r="M2931" s="17"/>
      <c r="N2931" s="17"/>
      <c r="O2931" s="116"/>
      <c r="P2931" s="117">
        <f>IF(D2931&gt;A_Stammdaten!$B$12,0,SUM(G2931,H2931,J2931,L2931:M2931)-SUM(I2931,K2931,N2931:O2931))</f>
        <v>0</v>
      </c>
      <c r="Q2931" s="17"/>
      <c r="R2931" s="17"/>
      <c r="S2931" s="17"/>
      <c r="T2931" s="17"/>
      <c r="U2931" s="62">
        <f t="shared" si="947"/>
        <v>0</v>
      </c>
      <c r="V2931" s="34"/>
      <c r="W2931" s="34"/>
      <c r="X2931" s="34"/>
      <c r="Y2931" s="34"/>
      <c r="Z2931" s="34"/>
      <c r="AA2931" s="63" t="str">
        <f t="shared" si="948"/>
        <v>-</v>
      </c>
      <c r="AB2931" s="63" t="str">
        <f t="shared" si="949"/>
        <v>-</v>
      </c>
      <c r="AC2931" s="63">
        <f>IF(ISBLANK($C2931),0,VLOOKUP($C2931,Listen!$A$2:$C$45,2,FALSE))</f>
        <v>0</v>
      </c>
      <c r="AD2931" s="63">
        <f>IF(ISBLANK($C2931),0,VLOOKUP($C2931,Listen!$A$2:$C$45,3,FALSE))</f>
        <v>0</v>
      </c>
      <c r="AE2931" s="49">
        <f t="shared" si="950"/>
        <v>0</v>
      </c>
      <c r="AF2931" s="49">
        <f t="shared" si="950"/>
        <v>0</v>
      </c>
      <c r="AG2931" s="49">
        <f>IFERROR(IF(OR($V2931&lt;&gt;"Ja",VLOOKUP($C2931,Listen!$A$2:$F$45,5,0)="Nein",D2931&lt;IF(C2931="LNG Anbindungsanlagen gemäß separater Festlegung",2022,2023)),$AC2931,$AA2931),0)</f>
        <v>0</v>
      </c>
      <c r="AH2931" s="49">
        <f>IFERROR(IF(OR($V2931&lt;&gt;"Ja",VLOOKUP($C2931,Listen!$A$2:$F$45,5,0)="Nein",D2931&lt;IF(C2931="LNG Anbindungsanlagen gemäß separater Festlegung",2022,2023)),$AC2931,$AA2931),0)</f>
        <v>0</v>
      </c>
      <c r="AI2931" s="49">
        <f>IFERROR(IF(OR($W2931&lt;&gt;"Ja",VLOOKUP($C2931,Listen!$A$2:$F$45,6,0)="Nein"),$AC2931,$AB2931),0)</f>
        <v>0</v>
      </c>
      <c r="AJ2931" s="49">
        <f>IFERROR(IF(OR($W2931&lt;&gt;"Ja",VLOOKUP($C2931,Listen!$A$2:$F$45,6,0)="Nein"),$AC2931,$AB2931),0)</f>
        <v>0</v>
      </c>
      <c r="AK2931" s="49">
        <f>IFERROR(IF(OR($W2931&lt;&gt;"Ja",VLOOKUP($C2931,Listen!$A$2:$F$45,6,0)="Nein"),$AC2931,$AB2931),0)</f>
        <v>0</v>
      </c>
      <c r="AL2931" s="51">
        <f t="shared" si="951"/>
        <v>0</v>
      </c>
      <c r="AM2931" s="296">
        <f>IFERROR(IF(VLOOKUP($C2931,Listen!$A$2:$F$45,6,0)="Ja",MAX(BC2931:BD2931),D_SAV!$BC2931),0)</f>
        <v>0</v>
      </c>
      <c r="AN2931" s="51">
        <f t="shared" si="952"/>
        <v>0</v>
      </c>
      <c r="AP2931" s="304">
        <f t="shared" si="953"/>
        <v>0</v>
      </c>
      <c r="AQ2931" s="304">
        <f t="shared" si="954"/>
        <v>0</v>
      </c>
      <c r="AR2931" s="304">
        <f t="shared" si="955"/>
        <v>0</v>
      </c>
      <c r="AS2931" s="304">
        <f t="shared" si="956"/>
        <v>0</v>
      </c>
      <c r="AT2931" s="304">
        <f t="shared" si="957"/>
        <v>0</v>
      </c>
      <c r="AU2931" s="304">
        <f t="shared" si="958"/>
        <v>0</v>
      </c>
      <c r="AV2931" s="304">
        <f t="shared" si="959"/>
        <v>0</v>
      </c>
      <c r="AW2931" s="304">
        <f t="shared" si="960"/>
        <v>0</v>
      </c>
      <c r="AX2931" s="304">
        <f t="shared" si="961"/>
        <v>0</v>
      </c>
      <c r="AY2931" s="304">
        <f t="shared" si="962"/>
        <v>0</v>
      </c>
      <c r="AZ2931" s="304">
        <f t="shared" si="963"/>
        <v>0</v>
      </c>
      <c r="BA2931" s="304">
        <f t="shared" si="964"/>
        <v>0</v>
      </c>
      <c r="BB2931" s="304">
        <f t="shared" si="965"/>
        <v>0</v>
      </c>
      <c r="BC2931" s="304">
        <f t="shared" si="966"/>
        <v>0</v>
      </c>
      <c r="BD2931" s="304">
        <f t="shared" si="967"/>
        <v>0</v>
      </c>
      <c r="BE2931" s="304">
        <f>IFERROR(IF(VLOOKUP($C2931,Listen!$A$2:$F$45,6,0)="Ja",BB2931-MAX(BC2931:BD2931),BB2931-BC2931),0)</f>
        <v>0</v>
      </c>
    </row>
    <row r="2932" spans="1:57" x14ac:dyDescent="0.25">
      <c r="A2932" s="320" t="str">
        <f>IF(AND(D2932&lt;&gt;0,C2932&lt;&gt;0,E2932&lt;&gt;0),IF(B2932&lt;&gt;0,CONCATENATE(B2932,"-AGr",VLOOKUP(C2932,Listen!$A$2:$D$45,4,FALSE),"-",D2932,"-",E2932,),CONCATENATE("AGr",VLOOKUP(C2932,Listen!$A$2:$D$45,4,FALSE),"-",D2932,"-",E2932)),"keine vollständige ID")</f>
        <v>keine vollständige ID</v>
      </c>
      <c r="B2932" s="301"/>
      <c r="C2932" s="287"/>
      <c r="D2932" s="34"/>
      <c r="E2932" s="306"/>
      <c r="F2932" s="116"/>
      <c r="G2932" s="17"/>
      <c r="H2932" s="17"/>
      <c r="I2932" s="17"/>
      <c r="J2932" s="17"/>
      <c r="K2932" s="17"/>
      <c r="L2932" s="17"/>
      <c r="M2932" s="17"/>
      <c r="N2932" s="17"/>
      <c r="O2932" s="116"/>
      <c r="P2932" s="117">
        <f>IF(D2932&gt;A_Stammdaten!$B$12,0,SUM(G2932,H2932,J2932,L2932:M2932)-SUM(I2932,K2932,N2932:O2932))</f>
        <v>0</v>
      </c>
      <c r="Q2932" s="17"/>
      <c r="R2932" s="17"/>
      <c r="S2932" s="17"/>
      <c r="T2932" s="17"/>
      <c r="U2932" s="62">
        <f t="shared" si="947"/>
        <v>0</v>
      </c>
      <c r="V2932" s="34"/>
      <c r="W2932" s="34"/>
      <c r="X2932" s="34"/>
      <c r="Y2932" s="34"/>
      <c r="Z2932" s="34"/>
      <c r="AA2932" s="63" t="str">
        <f t="shared" si="948"/>
        <v>-</v>
      </c>
      <c r="AB2932" s="63" t="str">
        <f t="shared" si="949"/>
        <v>-</v>
      </c>
      <c r="AC2932" s="63">
        <f>IF(ISBLANK($C2932),0,VLOOKUP($C2932,Listen!$A$2:$C$45,2,FALSE))</f>
        <v>0</v>
      </c>
      <c r="AD2932" s="63">
        <f>IF(ISBLANK($C2932),0,VLOOKUP($C2932,Listen!$A$2:$C$45,3,FALSE))</f>
        <v>0</v>
      </c>
      <c r="AE2932" s="49">
        <f t="shared" si="950"/>
        <v>0</v>
      </c>
      <c r="AF2932" s="49">
        <f t="shared" si="950"/>
        <v>0</v>
      </c>
      <c r="AG2932" s="49">
        <f>IFERROR(IF(OR($V2932&lt;&gt;"Ja",VLOOKUP($C2932,Listen!$A$2:$F$45,5,0)="Nein",D2932&lt;IF(C2932="LNG Anbindungsanlagen gemäß separater Festlegung",2022,2023)),$AC2932,$AA2932),0)</f>
        <v>0</v>
      </c>
      <c r="AH2932" s="49">
        <f>IFERROR(IF(OR($V2932&lt;&gt;"Ja",VLOOKUP($C2932,Listen!$A$2:$F$45,5,0)="Nein",D2932&lt;IF(C2932="LNG Anbindungsanlagen gemäß separater Festlegung",2022,2023)),$AC2932,$AA2932),0)</f>
        <v>0</v>
      </c>
      <c r="AI2932" s="49">
        <f>IFERROR(IF(OR($W2932&lt;&gt;"Ja",VLOOKUP($C2932,Listen!$A$2:$F$45,6,0)="Nein"),$AC2932,$AB2932),0)</f>
        <v>0</v>
      </c>
      <c r="AJ2932" s="49">
        <f>IFERROR(IF(OR($W2932&lt;&gt;"Ja",VLOOKUP($C2932,Listen!$A$2:$F$45,6,0)="Nein"),$AC2932,$AB2932),0)</f>
        <v>0</v>
      </c>
      <c r="AK2932" s="49">
        <f>IFERROR(IF(OR($W2932&lt;&gt;"Ja",VLOOKUP($C2932,Listen!$A$2:$F$45,6,0)="Nein"),$AC2932,$AB2932),0)</f>
        <v>0</v>
      </c>
      <c r="AL2932" s="51">
        <f t="shared" si="951"/>
        <v>0</v>
      </c>
      <c r="AM2932" s="296">
        <f>IFERROR(IF(VLOOKUP($C2932,Listen!$A$2:$F$45,6,0)="Ja",MAX(BC2932:BD2932),D_SAV!$BC2932),0)</f>
        <v>0</v>
      </c>
      <c r="AN2932" s="51">
        <f t="shared" si="952"/>
        <v>0</v>
      </c>
      <c r="AP2932" s="304">
        <f t="shared" si="953"/>
        <v>0</v>
      </c>
      <c r="AQ2932" s="304">
        <f t="shared" si="954"/>
        <v>0</v>
      </c>
      <c r="AR2932" s="304">
        <f t="shared" si="955"/>
        <v>0</v>
      </c>
      <c r="AS2932" s="304">
        <f t="shared" si="956"/>
        <v>0</v>
      </c>
      <c r="AT2932" s="304">
        <f t="shared" si="957"/>
        <v>0</v>
      </c>
      <c r="AU2932" s="304">
        <f t="shared" si="958"/>
        <v>0</v>
      </c>
      <c r="AV2932" s="304">
        <f t="shared" si="959"/>
        <v>0</v>
      </c>
      <c r="AW2932" s="304">
        <f t="shared" si="960"/>
        <v>0</v>
      </c>
      <c r="AX2932" s="304">
        <f t="shared" si="961"/>
        <v>0</v>
      </c>
      <c r="AY2932" s="304">
        <f t="shared" si="962"/>
        <v>0</v>
      </c>
      <c r="AZ2932" s="304">
        <f t="shared" si="963"/>
        <v>0</v>
      </c>
      <c r="BA2932" s="304">
        <f t="shared" si="964"/>
        <v>0</v>
      </c>
      <c r="BB2932" s="304">
        <f t="shared" si="965"/>
        <v>0</v>
      </c>
      <c r="BC2932" s="304">
        <f t="shared" si="966"/>
        <v>0</v>
      </c>
      <c r="BD2932" s="304">
        <f t="shared" si="967"/>
        <v>0</v>
      </c>
      <c r="BE2932" s="304">
        <f>IFERROR(IF(VLOOKUP($C2932,Listen!$A$2:$F$45,6,0)="Ja",BB2932-MAX(BC2932:BD2932),BB2932-BC2932),0)</f>
        <v>0</v>
      </c>
    </row>
    <row r="2933" spans="1:57" x14ac:dyDescent="0.25">
      <c r="A2933" s="320" t="str">
        <f>IF(AND(D2933&lt;&gt;0,C2933&lt;&gt;0,E2933&lt;&gt;0),IF(B2933&lt;&gt;0,CONCATENATE(B2933,"-AGr",VLOOKUP(C2933,Listen!$A$2:$D$45,4,FALSE),"-",D2933,"-",E2933,),CONCATENATE("AGr",VLOOKUP(C2933,Listen!$A$2:$D$45,4,FALSE),"-",D2933,"-",E2933)),"keine vollständige ID")</f>
        <v>keine vollständige ID</v>
      </c>
      <c r="B2933" s="301"/>
      <c r="C2933" s="287"/>
      <c r="D2933" s="34"/>
      <c r="E2933" s="306"/>
      <c r="F2933" s="116"/>
      <c r="G2933" s="17"/>
      <c r="H2933" s="17"/>
      <c r="I2933" s="17"/>
      <c r="J2933" s="17"/>
      <c r="K2933" s="17"/>
      <c r="L2933" s="17"/>
      <c r="M2933" s="17"/>
      <c r="N2933" s="17"/>
      <c r="O2933" s="116"/>
      <c r="P2933" s="117">
        <f>IF(D2933&gt;A_Stammdaten!$B$12,0,SUM(G2933,H2933,J2933,L2933:M2933)-SUM(I2933,K2933,N2933:O2933))</f>
        <v>0</v>
      </c>
      <c r="Q2933" s="17"/>
      <c r="R2933" s="17"/>
      <c r="S2933" s="17"/>
      <c r="T2933" s="17"/>
      <c r="U2933" s="62">
        <f t="shared" si="947"/>
        <v>0</v>
      </c>
      <c r="V2933" s="34"/>
      <c r="W2933" s="34"/>
      <c r="X2933" s="34"/>
      <c r="Y2933" s="34"/>
      <c r="Z2933" s="34"/>
      <c r="AA2933" s="63" t="str">
        <f t="shared" si="948"/>
        <v>-</v>
      </c>
      <c r="AB2933" s="63" t="str">
        <f t="shared" si="949"/>
        <v>-</v>
      </c>
      <c r="AC2933" s="63">
        <f>IF(ISBLANK($C2933),0,VLOOKUP($C2933,Listen!$A$2:$C$45,2,FALSE))</f>
        <v>0</v>
      </c>
      <c r="AD2933" s="63">
        <f>IF(ISBLANK($C2933),0,VLOOKUP($C2933,Listen!$A$2:$C$45,3,FALSE))</f>
        <v>0</v>
      </c>
      <c r="AE2933" s="49">
        <f t="shared" si="950"/>
        <v>0</v>
      </c>
      <c r="AF2933" s="49">
        <f t="shared" si="950"/>
        <v>0</v>
      </c>
      <c r="AG2933" s="49">
        <f>IFERROR(IF(OR($V2933&lt;&gt;"Ja",VLOOKUP($C2933,Listen!$A$2:$F$45,5,0)="Nein",D2933&lt;IF(C2933="LNG Anbindungsanlagen gemäß separater Festlegung",2022,2023)),$AC2933,$AA2933),0)</f>
        <v>0</v>
      </c>
      <c r="AH2933" s="49">
        <f>IFERROR(IF(OR($V2933&lt;&gt;"Ja",VLOOKUP($C2933,Listen!$A$2:$F$45,5,0)="Nein",D2933&lt;IF(C2933="LNG Anbindungsanlagen gemäß separater Festlegung",2022,2023)),$AC2933,$AA2933),0)</f>
        <v>0</v>
      </c>
      <c r="AI2933" s="49">
        <f>IFERROR(IF(OR($W2933&lt;&gt;"Ja",VLOOKUP($C2933,Listen!$A$2:$F$45,6,0)="Nein"),$AC2933,$AB2933),0)</f>
        <v>0</v>
      </c>
      <c r="AJ2933" s="49">
        <f>IFERROR(IF(OR($W2933&lt;&gt;"Ja",VLOOKUP($C2933,Listen!$A$2:$F$45,6,0)="Nein"),$AC2933,$AB2933),0)</f>
        <v>0</v>
      </c>
      <c r="AK2933" s="49">
        <f>IFERROR(IF(OR($W2933&lt;&gt;"Ja",VLOOKUP($C2933,Listen!$A$2:$F$45,6,0)="Nein"),$AC2933,$AB2933),0)</f>
        <v>0</v>
      </c>
      <c r="AL2933" s="51">
        <f t="shared" si="951"/>
        <v>0</v>
      </c>
      <c r="AM2933" s="296">
        <f>IFERROR(IF(VLOOKUP($C2933,Listen!$A$2:$F$45,6,0)="Ja",MAX(BC2933:BD2933),D_SAV!$BC2933),0)</f>
        <v>0</v>
      </c>
      <c r="AN2933" s="51">
        <f t="shared" si="952"/>
        <v>0</v>
      </c>
      <c r="AP2933" s="304">
        <f t="shared" si="953"/>
        <v>0</v>
      </c>
      <c r="AQ2933" s="304">
        <f t="shared" si="954"/>
        <v>0</v>
      </c>
      <c r="AR2933" s="304">
        <f t="shared" si="955"/>
        <v>0</v>
      </c>
      <c r="AS2933" s="304">
        <f t="shared" si="956"/>
        <v>0</v>
      </c>
      <c r="AT2933" s="304">
        <f t="shared" si="957"/>
        <v>0</v>
      </c>
      <c r="AU2933" s="304">
        <f t="shared" si="958"/>
        <v>0</v>
      </c>
      <c r="AV2933" s="304">
        <f t="shared" si="959"/>
        <v>0</v>
      </c>
      <c r="AW2933" s="304">
        <f t="shared" si="960"/>
        <v>0</v>
      </c>
      <c r="AX2933" s="304">
        <f t="shared" si="961"/>
        <v>0</v>
      </c>
      <c r="AY2933" s="304">
        <f t="shared" si="962"/>
        <v>0</v>
      </c>
      <c r="AZ2933" s="304">
        <f t="shared" si="963"/>
        <v>0</v>
      </c>
      <c r="BA2933" s="304">
        <f t="shared" si="964"/>
        <v>0</v>
      </c>
      <c r="BB2933" s="304">
        <f t="shared" si="965"/>
        <v>0</v>
      </c>
      <c r="BC2933" s="304">
        <f t="shared" si="966"/>
        <v>0</v>
      </c>
      <c r="BD2933" s="304">
        <f t="shared" si="967"/>
        <v>0</v>
      </c>
      <c r="BE2933" s="304">
        <f>IFERROR(IF(VLOOKUP($C2933,Listen!$A$2:$F$45,6,0)="Ja",BB2933-MAX(BC2933:BD2933),BB2933-BC2933),0)</f>
        <v>0</v>
      </c>
    </row>
    <row r="2934" spans="1:57" x14ac:dyDescent="0.25">
      <c r="A2934" s="320" t="str">
        <f>IF(AND(D2934&lt;&gt;0,C2934&lt;&gt;0,E2934&lt;&gt;0),IF(B2934&lt;&gt;0,CONCATENATE(B2934,"-AGr",VLOOKUP(C2934,Listen!$A$2:$D$45,4,FALSE),"-",D2934,"-",E2934,),CONCATENATE("AGr",VLOOKUP(C2934,Listen!$A$2:$D$45,4,FALSE),"-",D2934,"-",E2934)),"keine vollständige ID")</f>
        <v>keine vollständige ID</v>
      </c>
      <c r="B2934" s="301"/>
      <c r="C2934" s="287"/>
      <c r="D2934" s="34"/>
      <c r="E2934" s="306"/>
      <c r="F2934" s="116"/>
      <c r="G2934" s="17"/>
      <c r="H2934" s="17"/>
      <c r="I2934" s="17"/>
      <c r="J2934" s="17"/>
      <c r="K2934" s="17"/>
      <c r="L2934" s="17"/>
      <c r="M2934" s="17"/>
      <c r="N2934" s="17"/>
      <c r="O2934" s="116"/>
      <c r="P2934" s="117">
        <f>IF(D2934&gt;A_Stammdaten!$B$12,0,SUM(G2934,H2934,J2934,L2934:M2934)-SUM(I2934,K2934,N2934:O2934))</f>
        <v>0</v>
      </c>
      <c r="Q2934" s="17"/>
      <c r="R2934" s="17"/>
      <c r="S2934" s="17"/>
      <c r="T2934" s="17"/>
      <c r="U2934" s="62">
        <f t="shared" si="947"/>
        <v>0</v>
      </c>
      <c r="V2934" s="34"/>
      <c r="W2934" s="34"/>
      <c r="X2934" s="34"/>
      <c r="Y2934" s="34"/>
      <c r="Z2934" s="34"/>
      <c r="AA2934" s="63" t="str">
        <f t="shared" si="948"/>
        <v>-</v>
      </c>
      <c r="AB2934" s="63" t="str">
        <f t="shared" si="949"/>
        <v>-</v>
      </c>
      <c r="AC2934" s="63">
        <f>IF(ISBLANK($C2934),0,VLOOKUP($C2934,Listen!$A$2:$C$45,2,FALSE))</f>
        <v>0</v>
      </c>
      <c r="AD2934" s="63">
        <f>IF(ISBLANK($C2934),0,VLOOKUP($C2934,Listen!$A$2:$C$45,3,FALSE))</f>
        <v>0</v>
      </c>
      <c r="AE2934" s="49">
        <f t="shared" si="950"/>
        <v>0</v>
      </c>
      <c r="AF2934" s="49">
        <f t="shared" si="950"/>
        <v>0</v>
      </c>
      <c r="AG2934" s="49">
        <f>IFERROR(IF(OR($V2934&lt;&gt;"Ja",VLOOKUP($C2934,Listen!$A$2:$F$45,5,0)="Nein",D2934&lt;IF(C2934="LNG Anbindungsanlagen gemäß separater Festlegung",2022,2023)),$AC2934,$AA2934),0)</f>
        <v>0</v>
      </c>
      <c r="AH2934" s="49">
        <f>IFERROR(IF(OR($V2934&lt;&gt;"Ja",VLOOKUP($C2934,Listen!$A$2:$F$45,5,0)="Nein",D2934&lt;IF(C2934="LNG Anbindungsanlagen gemäß separater Festlegung",2022,2023)),$AC2934,$AA2934),0)</f>
        <v>0</v>
      </c>
      <c r="AI2934" s="49">
        <f>IFERROR(IF(OR($W2934&lt;&gt;"Ja",VLOOKUP($C2934,Listen!$A$2:$F$45,6,0)="Nein"),$AC2934,$AB2934),0)</f>
        <v>0</v>
      </c>
      <c r="AJ2934" s="49">
        <f>IFERROR(IF(OR($W2934&lt;&gt;"Ja",VLOOKUP($C2934,Listen!$A$2:$F$45,6,0)="Nein"),$AC2934,$AB2934),0)</f>
        <v>0</v>
      </c>
      <c r="AK2934" s="49">
        <f>IFERROR(IF(OR($W2934&lt;&gt;"Ja",VLOOKUP($C2934,Listen!$A$2:$F$45,6,0)="Nein"),$AC2934,$AB2934),0)</f>
        <v>0</v>
      </c>
      <c r="AL2934" s="51">
        <f t="shared" si="951"/>
        <v>0</v>
      </c>
      <c r="AM2934" s="296">
        <f>IFERROR(IF(VLOOKUP($C2934,Listen!$A$2:$F$45,6,0)="Ja",MAX(BC2934:BD2934),D_SAV!$BC2934),0)</f>
        <v>0</v>
      </c>
      <c r="AN2934" s="51">
        <f t="shared" si="952"/>
        <v>0</v>
      </c>
      <c r="AP2934" s="304">
        <f t="shared" si="953"/>
        <v>0</v>
      </c>
      <c r="AQ2934" s="304">
        <f t="shared" si="954"/>
        <v>0</v>
      </c>
      <c r="AR2934" s="304">
        <f t="shared" si="955"/>
        <v>0</v>
      </c>
      <c r="AS2934" s="304">
        <f t="shared" si="956"/>
        <v>0</v>
      </c>
      <c r="AT2934" s="304">
        <f t="shared" si="957"/>
        <v>0</v>
      </c>
      <c r="AU2934" s="304">
        <f t="shared" si="958"/>
        <v>0</v>
      </c>
      <c r="AV2934" s="304">
        <f t="shared" si="959"/>
        <v>0</v>
      </c>
      <c r="AW2934" s="304">
        <f t="shared" si="960"/>
        <v>0</v>
      </c>
      <c r="AX2934" s="304">
        <f t="shared" si="961"/>
        <v>0</v>
      </c>
      <c r="AY2934" s="304">
        <f t="shared" si="962"/>
        <v>0</v>
      </c>
      <c r="AZ2934" s="304">
        <f t="shared" si="963"/>
        <v>0</v>
      </c>
      <c r="BA2934" s="304">
        <f t="shared" si="964"/>
        <v>0</v>
      </c>
      <c r="BB2934" s="304">
        <f t="shared" si="965"/>
        <v>0</v>
      </c>
      <c r="BC2934" s="304">
        <f t="shared" si="966"/>
        <v>0</v>
      </c>
      <c r="BD2934" s="304">
        <f t="shared" si="967"/>
        <v>0</v>
      </c>
      <c r="BE2934" s="304">
        <f>IFERROR(IF(VLOOKUP($C2934,Listen!$A$2:$F$45,6,0)="Ja",BB2934-MAX(BC2934:BD2934),BB2934-BC2934),0)</f>
        <v>0</v>
      </c>
    </row>
    <row r="2935" spans="1:57" x14ac:dyDescent="0.25">
      <c r="A2935" s="320" t="str">
        <f>IF(AND(D2935&lt;&gt;0,C2935&lt;&gt;0,E2935&lt;&gt;0),IF(B2935&lt;&gt;0,CONCATENATE(B2935,"-AGr",VLOOKUP(C2935,Listen!$A$2:$D$45,4,FALSE),"-",D2935,"-",E2935,),CONCATENATE("AGr",VLOOKUP(C2935,Listen!$A$2:$D$45,4,FALSE),"-",D2935,"-",E2935)),"keine vollständige ID")</f>
        <v>keine vollständige ID</v>
      </c>
      <c r="B2935" s="301"/>
      <c r="C2935" s="287"/>
      <c r="D2935" s="34"/>
      <c r="E2935" s="306"/>
      <c r="F2935" s="116"/>
      <c r="G2935" s="17"/>
      <c r="H2935" s="17"/>
      <c r="I2935" s="17"/>
      <c r="J2935" s="17"/>
      <c r="K2935" s="17"/>
      <c r="L2935" s="17"/>
      <c r="M2935" s="17"/>
      <c r="N2935" s="17"/>
      <c r="O2935" s="116"/>
      <c r="P2935" s="117">
        <f>IF(D2935&gt;A_Stammdaten!$B$12,0,SUM(G2935,H2935,J2935,L2935:M2935)-SUM(I2935,K2935,N2935:O2935))</f>
        <v>0</v>
      </c>
      <c r="Q2935" s="17"/>
      <c r="R2935" s="17"/>
      <c r="S2935" s="17"/>
      <c r="T2935" s="17"/>
      <c r="U2935" s="62">
        <f t="shared" si="947"/>
        <v>0</v>
      </c>
      <c r="V2935" s="34"/>
      <c r="W2935" s="34"/>
      <c r="X2935" s="34"/>
      <c r="Y2935" s="34"/>
      <c r="Z2935" s="34"/>
      <c r="AA2935" s="63" t="str">
        <f t="shared" si="948"/>
        <v>-</v>
      </c>
      <c r="AB2935" s="63" t="str">
        <f t="shared" si="949"/>
        <v>-</v>
      </c>
      <c r="AC2935" s="63">
        <f>IF(ISBLANK($C2935),0,VLOOKUP($C2935,Listen!$A$2:$C$45,2,FALSE))</f>
        <v>0</v>
      </c>
      <c r="AD2935" s="63">
        <f>IF(ISBLANK($C2935),0,VLOOKUP($C2935,Listen!$A$2:$C$45,3,FALSE))</f>
        <v>0</v>
      </c>
      <c r="AE2935" s="49">
        <f t="shared" si="950"/>
        <v>0</v>
      </c>
      <c r="AF2935" s="49">
        <f t="shared" si="950"/>
        <v>0</v>
      </c>
      <c r="AG2935" s="49">
        <f>IFERROR(IF(OR($V2935&lt;&gt;"Ja",VLOOKUP($C2935,Listen!$A$2:$F$45,5,0)="Nein",D2935&lt;IF(C2935="LNG Anbindungsanlagen gemäß separater Festlegung",2022,2023)),$AC2935,$AA2935),0)</f>
        <v>0</v>
      </c>
      <c r="AH2935" s="49">
        <f>IFERROR(IF(OR($V2935&lt;&gt;"Ja",VLOOKUP($C2935,Listen!$A$2:$F$45,5,0)="Nein",D2935&lt;IF(C2935="LNG Anbindungsanlagen gemäß separater Festlegung",2022,2023)),$AC2935,$AA2935),0)</f>
        <v>0</v>
      </c>
      <c r="AI2935" s="49">
        <f>IFERROR(IF(OR($W2935&lt;&gt;"Ja",VLOOKUP($C2935,Listen!$A$2:$F$45,6,0)="Nein"),$AC2935,$AB2935),0)</f>
        <v>0</v>
      </c>
      <c r="AJ2935" s="49">
        <f>IFERROR(IF(OR($W2935&lt;&gt;"Ja",VLOOKUP($C2935,Listen!$A$2:$F$45,6,0)="Nein"),$AC2935,$AB2935),0)</f>
        <v>0</v>
      </c>
      <c r="AK2935" s="49">
        <f>IFERROR(IF(OR($W2935&lt;&gt;"Ja",VLOOKUP($C2935,Listen!$A$2:$F$45,6,0)="Nein"),$AC2935,$AB2935),0)</f>
        <v>0</v>
      </c>
      <c r="AL2935" s="51">
        <f t="shared" si="951"/>
        <v>0</v>
      </c>
      <c r="AM2935" s="296">
        <f>IFERROR(IF(VLOOKUP($C2935,Listen!$A$2:$F$45,6,0)="Ja",MAX(BC2935:BD2935),D_SAV!$BC2935),0)</f>
        <v>0</v>
      </c>
      <c r="AN2935" s="51">
        <f t="shared" si="952"/>
        <v>0</v>
      </c>
      <c r="AP2935" s="304">
        <f t="shared" si="953"/>
        <v>0</v>
      </c>
      <c r="AQ2935" s="304">
        <f t="shared" si="954"/>
        <v>0</v>
      </c>
      <c r="AR2935" s="304">
        <f t="shared" si="955"/>
        <v>0</v>
      </c>
      <c r="AS2935" s="304">
        <f t="shared" si="956"/>
        <v>0</v>
      </c>
      <c r="AT2935" s="304">
        <f t="shared" si="957"/>
        <v>0</v>
      </c>
      <c r="AU2935" s="304">
        <f t="shared" si="958"/>
        <v>0</v>
      </c>
      <c r="AV2935" s="304">
        <f t="shared" si="959"/>
        <v>0</v>
      </c>
      <c r="AW2935" s="304">
        <f t="shared" si="960"/>
        <v>0</v>
      </c>
      <c r="AX2935" s="304">
        <f t="shared" si="961"/>
        <v>0</v>
      </c>
      <c r="AY2935" s="304">
        <f t="shared" si="962"/>
        <v>0</v>
      </c>
      <c r="AZ2935" s="304">
        <f t="shared" si="963"/>
        <v>0</v>
      </c>
      <c r="BA2935" s="304">
        <f t="shared" si="964"/>
        <v>0</v>
      </c>
      <c r="BB2935" s="304">
        <f t="shared" si="965"/>
        <v>0</v>
      </c>
      <c r="BC2935" s="304">
        <f t="shared" si="966"/>
        <v>0</v>
      </c>
      <c r="BD2935" s="304">
        <f t="shared" si="967"/>
        <v>0</v>
      </c>
      <c r="BE2935" s="304">
        <f>IFERROR(IF(VLOOKUP($C2935,Listen!$A$2:$F$45,6,0)="Ja",BB2935-MAX(BC2935:BD2935),BB2935-BC2935),0)</f>
        <v>0</v>
      </c>
    </row>
    <row r="2936" spans="1:57" x14ac:dyDescent="0.25">
      <c r="A2936" s="320" t="str">
        <f>IF(AND(D2936&lt;&gt;0,C2936&lt;&gt;0,E2936&lt;&gt;0),IF(B2936&lt;&gt;0,CONCATENATE(B2936,"-AGr",VLOOKUP(C2936,Listen!$A$2:$D$45,4,FALSE),"-",D2936,"-",E2936,),CONCATENATE("AGr",VLOOKUP(C2936,Listen!$A$2:$D$45,4,FALSE),"-",D2936,"-",E2936)),"keine vollständige ID")</f>
        <v>keine vollständige ID</v>
      </c>
      <c r="B2936" s="301"/>
      <c r="C2936" s="287"/>
      <c r="D2936" s="34"/>
      <c r="E2936" s="306"/>
      <c r="F2936" s="116"/>
      <c r="G2936" s="17"/>
      <c r="H2936" s="17"/>
      <c r="I2936" s="17"/>
      <c r="J2936" s="17"/>
      <c r="K2936" s="17"/>
      <c r="L2936" s="17"/>
      <c r="M2936" s="17"/>
      <c r="N2936" s="17"/>
      <c r="O2936" s="116"/>
      <c r="P2936" s="117">
        <f>IF(D2936&gt;A_Stammdaten!$B$12,0,SUM(G2936,H2936,J2936,L2936:M2936)-SUM(I2936,K2936,N2936:O2936))</f>
        <v>0</v>
      </c>
      <c r="Q2936" s="17"/>
      <c r="R2936" s="17"/>
      <c r="S2936" s="17"/>
      <c r="T2936" s="17"/>
      <c r="U2936" s="62">
        <f t="shared" si="947"/>
        <v>0</v>
      </c>
      <c r="V2936" s="34"/>
      <c r="W2936" s="34"/>
      <c r="X2936" s="34"/>
      <c r="Y2936" s="34"/>
      <c r="Z2936" s="34"/>
      <c r="AA2936" s="63" t="str">
        <f t="shared" si="948"/>
        <v>-</v>
      </c>
      <c r="AB2936" s="63" t="str">
        <f t="shared" si="949"/>
        <v>-</v>
      </c>
      <c r="AC2936" s="63">
        <f>IF(ISBLANK($C2936),0,VLOOKUP($C2936,Listen!$A$2:$C$45,2,FALSE))</f>
        <v>0</v>
      </c>
      <c r="AD2936" s="63">
        <f>IF(ISBLANK($C2936),0,VLOOKUP($C2936,Listen!$A$2:$C$45,3,FALSE))</f>
        <v>0</v>
      </c>
      <c r="AE2936" s="49">
        <f t="shared" si="950"/>
        <v>0</v>
      </c>
      <c r="AF2936" s="49">
        <f t="shared" si="950"/>
        <v>0</v>
      </c>
      <c r="AG2936" s="49">
        <f>IFERROR(IF(OR($V2936&lt;&gt;"Ja",VLOOKUP($C2936,Listen!$A$2:$F$45,5,0)="Nein",D2936&lt;IF(C2936="LNG Anbindungsanlagen gemäß separater Festlegung",2022,2023)),$AC2936,$AA2936),0)</f>
        <v>0</v>
      </c>
      <c r="AH2936" s="49">
        <f>IFERROR(IF(OR($V2936&lt;&gt;"Ja",VLOOKUP($C2936,Listen!$A$2:$F$45,5,0)="Nein",D2936&lt;IF(C2936="LNG Anbindungsanlagen gemäß separater Festlegung",2022,2023)),$AC2936,$AA2936),0)</f>
        <v>0</v>
      </c>
      <c r="AI2936" s="49">
        <f>IFERROR(IF(OR($W2936&lt;&gt;"Ja",VLOOKUP($C2936,Listen!$A$2:$F$45,6,0)="Nein"),$AC2936,$AB2936),0)</f>
        <v>0</v>
      </c>
      <c r="AJ2936" s="49">
        <f>IFERROR(IF(OR($W2936&lt;&gt;"Ja",VLOOKUP($C2936,Listen!$A$2:$F$45,6,0)="Nein"),$AC2936,$AB2936),0)</f>
        <v>0</v>
      </c>
      <c r="AK2936" s="49">
        <f>IFERROR(IF(OR($W2936&lt;&gt;"Ja",VLOOKUP($C2936,Listen!$A$2:$F$45,6,0)="Nein"),$AC2936,$AB2936),0)</f>
        <v>0</v>
      </c>
      <c r="AL2936" s="51">
        <f t="shared" si="951"/>
        <v>0</v>
      </c>
      <c r="AM2936" s="296">
        <f>IFERROR(IF(VLOOKUP($C2936,Listen!$A$2:$F$45,6,0)="Ja",MAX(BC2936:BD2936),D_SAV!$BC2936),0)</f>
        <v>0</v>
      </c>
      <c r="AN2936" s="51">
        <f t="shared" si="952"/>
        <v>0</v>
      </c>
      <c r="AP2936" s="304">
        <f t="shared" si="953"/>
        <v>0</v>
      </c>
      <c r="AQ2936" s="304">
        <f t="shared" si="954"/>
        <v>0</v>
      </c>
      <c r="AR2936" s="304">
        <f t="shared" si="955"/>
        <v>0</v>
      </c>
      <c r="AS2936" s="304">
        <f t="shared" si="956"/>
        <v>0</v>
      </c>
      <c r="AT2936" s="304">
        <f t="shared" si="957"/>
        <v>0</v>
      </c>
      <c r="AU2936" s="304">
        <f t="shared" si="958"/>
        <v>0</v>
      </c>
      <c r="AV2936" s="304">
        <f t="shared" si="959"/>
        <v>0</v>
      </c>
      <c r="AW2936" s="304">
        <f t="shared" si="960"/>
        <v>0</v>
      </c>
      <c r="AX2936" s="304">
        <f t="shared" si="961"/>
        <v>0</v>
      </c>
      <c r="AY2936" s="304">
        <f t="shared" si="962"/>
        <v>0</v>
      </c>
      <c r="AZ2936" s="304">
        <f t="shared" si="963"/>
        <v>0</v>
      </c>
      <c r="BA2936" s="304">
        <f t="shared" si="964"/>
        <v>0</v>
      </c>
      <c r="BB2936" s="304">
        <f t="shared" si="965"/>
        <v>0</v>
      </c>
      <c r="BC2936" s="304">
        <f t="shared" si="966"/>
        <v>0</v>
      </c>
      <c r="BD2936" s="304">
        <f t="shared" si="967"/>
        <v>0</v>
      </c>
      <c r="BE2936" s="304">
        <f>IFERROR(IF(VLOOKUP($C2936,Listen!$A$2:$F$45,6,0)="Ja",BB2936-MAX(BC2936:BD2936),BB2936-BC2936),0)</f>
        <v>0</v>
      </c>
    </row>
    <row r="2937" spans="1:57" x14ac:dyDescent="0.25">
      <c r="A2937" s="320" t="str">
        <f>IF(AND(D2937&lt;&gt;0,C2937&lt;&gt;0,E2937&lt;&gt;0),IF(B2937&lt;&gt;0,CONCATENATE(B2937,"-AGr",VLOOKUP(C2937,Listen!$A$2:$D$45,4,FALSE),"-",D2937,"-",E2937,),CONCATENATE("AGr",VLOOKUP(C2937,Listen!$A$2:$D$45,4,FALSE),"-",D2937,"-",E2937)),"keine vollständige ID")</f>
        <v>keine vollständige ID</v>
      </c>
      <c r="B2937" s="301"/>
      <c r="C2937" s="287"/>
      <c r="D2937" s="34"/>
      <c r="E2937" s="306"/>
      <c r="F2937" s="116"/>
      <c r="G2937" s="17"/>
      <c r="H2937" s="17"/>
      <c r="I2937" s="17"/>
      <c r="J2937" s="17"/>
      <c r="K2937" s="17"/>
      <c r="L2937" s="17"/>
      <c r="M2937" s="17"/>
      <c r="N2937" s="17"/>
      <c r="O2937" s="116"/>
      <c r="P2937" s="117">
        <f>IF(D2937&gt;A_Stammdaten!$B$12,0,SUM(G2937,H2937,J2937,L2937:M2937)-SUM(I2937,K2937,N2937:O2937))</f>
        <v>0</v>
      </c>
      <c r="Q2937" s="17"/>
      <c r="R2937" s="17"/>
      <c r="S2937" s="17"/>
      <c r="T2937" s="17"/>
      <c r="U2937" s="62">
        <f t="shared" si="947"/>
        <v>0</v>
      </c>
      <c r="V2937" s="34"/>
      <c r="W2937" s="34"/>
      <c r="X2937" s="34"/>
      <c r="Y2937" s="34"/>
      <c r="Z2937" s="34"/>
      <c r="AA2937" s="63" t="str">
        <f t="shared" si="948"/>
        <v>-</v>
      </c>
      <c r="AB2937" s="63" t="str">
        <f t="shared" si="949"/>
        <v>-</v>
      </c>
      <c r="AC2937" s="63">
        <f>IF(ISBLANK($C2937),0,VLOOKUP($C2937,Listen!$A$2:$C$45,2,FALSE))</f>
        <v>0</v>
      </c>
      <c r="AD2937" s="63">
        <f>IF(ISBLANK($C2937),0,VLOOKUP($C2937,Listen!$A$2:$C$45,3,FALSE))</f>
        <v>0</v>
      </c>
      <c r="AE2937" s="49">
        <f t="shared" si="950"/>
        <v>0</v>
      </c>
      <c r="AF2937" s="49">
        <f t="shared" si="950"/>
        <v>0</v>
      </c>
      <c r="AG2937" s="49">
        <f>IFERROR(IF(OR($V2937&lt;&gt;"Ja",VLOOKUP($C2937,Listen!$A$2:$F$45,5,0)="Nein",D2937&lt;IF(C2937="LNG Anbindungsanlagen gemäß separater Festlegung",2022,2023)),$AC2937,$AA2937),0)</f>
        <v>0</v>
      </c>
      <c r="AH2937" s="49">
        <f>IFERROR(IF(OR($V2937&lt;&gt;"Ja",VLOOKUP($C2937,Listen!$A$2:$F$45,5,0)="Nein",D2937&lt;IF(C2937="LNG Anbindungsanlagen gemäß separater Festlegung",2022,2023)),$AC2937,$AA2937),0)</f>
        <v>0</v>
      </c>
      <c r="AI2937" s="49">
        <f>IFERROR(IF(OR($W2937&lt;&gt;"Ja",VLOOKUP($C2937,Listen!$A$2:$F$45,6,0)="Nein"),$AC2937,$AB2937),0)</f>
        <v>0</v>
      </c>
      <c r="AJ2937" s="49">
        <f>IFERROR(IF(OR($W2937&lt;&gt;"Ja",VLOOKUP($C2937,Listen!$A$2:$F$45,6,0)="Nein"),$AC2937,$AB2937),0)</f>
        <v>0</v>
      </c>
      <c r="AK2937" s="49">
        <f>IFERROR(IF(OR($W2937&lt;&gt;"Ja",VLOOKUP($C2937,Listen!$A$2:$F$45,6,0)="Nein"),$AC2937,$AB2937),0)</f>
        <v>0</v>
      </c>
      <c r="AL2937" s="51">
        <f t="shared" si="951"/>
        <v>0</v>
      </c>
      <c r="AM2937" s="296">
        <f>IFERROR(IF(VLOOKUP($C2937,Listen!$A$2:$F$45,6,0)="Ja",MAX(BC2937:BD2937),D_SAV!$BC2937),0)</f>
        <v>0</v>
      </c>
      <c r="AN2937" s="51">
        <f t="shared" si="952"/>
        <v>0</v>
      </c>
      <c r="AP2937" s="304">
        <f t="shared" si="953"/>
        <v>0</v>
      </c>
      <c r="AQ2937" s="304">
        <f t="shared" si="954"/>
        <v>0</v>
      </c>
      <c r="AR2937" s="304">
        <f t="shared" si="955"/>
        <v>0</v>
      </c>
      <c r="AS2937" s="304">
        <f t="shared" si="956"/>
        <v>0</v>
      </c>
      <c r="AT2937" s="304">
        <f t="shared" si="957"/>
        <v>0</v>
      </c>
      <c r="AU2937" s="304">
        <f t="shared" si="958"/>
        <v>0</v>
      </c>
      <c r="AV2937" s="304">
        <f t="shared" si="959"/>
        <v>0</v>
      </c>
      <c r="AW2937" s="304">
        <f t="shared" si="960"/>
        <v>0</v>
      </c>
      <c r="AX2937" s="304">
        <f t="shared" si="961"/>
        <v>0</v>
      </c>
      <c r="AY2937" s="304">
        <f t="shared" si="962"/>
        <v>0</v>
      </c>
      <c r="AZ2937" s="304">
        <f t="shared" si="963"/>
        <v>0</v>
      </c>
      <c r="BA2937" s="304">
        <f t="shared" si="964"/>
        <v>0</v>
      </c>
      <c r="BB2937" s="304">
        <f t="shared" si="965"/>
        <v>0</v>
      </c>
      <c r="BC2937" s="304">
        <f t="shared" si="966"/>
        <v>0</v>
      </c>
      <c r="BD2937" s="304">
        <f t="shared" si="967"/>
        <v>0</v>
      </c>
      <c r="BE2937" s="304">
        <f>IFERROR(IF(VLOOKUP($C2937,Listen!$A$2:$F$45,6,0)="Ja",BB2937-MAX(BC2937:BD2937),BB2937-BC2937),0)</f>
        <v>0</v>
      </c>
    </row>
    <row r="2938" spans="1:57" x14ac:dyDescent="0.25">
      <c r="A2938" s="320" t="str">
        <f>IF(AND(D2938&lt;&gt;0,C2938&lt;&gt;0,E2938&lt;&gt;0),IF(B2938&lt;&gt;0,CONCATENATE(B2938,"-AGr",VLOOKUP(C2938,Listen!$A$2:$D$45,4,FALSE),"-",D2938,"-",E2938,),CONCATENATE("AGr",VLOOKUP(C2938,Listen!$A$2:$D$45,4,FALSE),"-",D2938,"-",E2938)),"keine vollständige ID")</f>
        <v>keine vollständige ID</v>
      </c>
      <c r="B2938" s="301"/>
      <c r="C2938" s="287"/>
      <c r="D2938" s="34"/>
      <c r="E2938" s="306"/>
      <c r="F2938" s="116"/>
      <c r="G2938" s="17"/>
      <c r="H2938" s="17"/>
      <c r="I2938" s="17"/>
      <c r="J2938" s="17"/>
      <c r="K2938" s="17"/>
      <c r="L2938" s="17"/>
      <c r="M2938" s="17"/>
      <c r="N2938" s="17"/>
      <c r="O2938" s="116"/>
      <c r="P2938" s="117">
        <f>IF(D2938&gt;A_Stammdaten!$B$12,0,SUM(G2938,H2938,J2938,L2938:M2938)-SUM(I2938,K2938,N2938:O2938))</f>
        <v>0</v>
      </c>
      <c r="Q2938" s="17"/>
      <c r="R2938" s="17"/>
      <c r="S2938" s="17"/>
      <c r="T2938" s="17"/>
      <c r="U2938" s="62">
        <f t="shared" si="947"/>
        <v>0</v>
      </c>
      <c r="V2938" s="34"/>
      <c r="W2938" s="34"/>
      <c r="X2938" s="34"/>
      <c r="Y2938" s="34"/>
      <c r="Z2938" s="34"/>
      <c r="AA2938" s="63" t="str">
        <f t="shared" si="948"/>
        <v>-</v>
      </c>
      <c r="AB2938" s="63" t="str">
        <f t="shared" si="949"/>
        <v>-</v>
      </c>
      <c r="AC2938" s="63">
        <f>IF(ISBLANK($C2938),0,VLOOKUP($C2938,Listen!$A$2:$C$45,2,FALSE))</f>
        <v>0</v>
      </c>
      <c r="AD2938" s="63">
        <f>IF(ISBLANK($C2938),0,VLOOKUP($C2938,Listen!$A$2:$C$45,3,FALSE))</f>
        <v>0</v>
      </c>
      <c r="AE2938" s="49">
        <f t="shared" si="950"/>
        <v>0</v>
      </c>
      <c r="AF2938" s="49">
        <f t="shared" si="950"/>
        <v>0</v>
      </c>
      <c r="AG2938" s="49">
        <f>IFERROR(IF(OR($V2938&lt;&gt;"Ja",VLOOKUP($C2938,Listen!$A$2:$F$45,5,0)="Nein",D2938&lt;IF(C2938="LNG Anbindungsanlagen gemäß separater Festlegung",2022,2023)),$AC2938,$AA2938),0)</f>
        <v>0</v>
      </c>
      <c r="AH2938" s="49">
        <f>IFERROR(IF(OR($V2938&lt;&gt;"Ja",VLOOKUP($C2938,Listen!$A$2:$F$45,5,0)="Nein",D2938&lt;IF(C2938="LNG Anbindungsanlagen gemäß separater Festlegung",2022,2023)),$AC2938,$AA2938),0)</f>
        <v>0</v>
      </c>
      <c r="AI2938" s="49">
        <f>IFERROR(IF(OR($W2938&lt;&gt;"Ja",VLOOKUP($C2938,Listen!$A$2:$F$45,6,0)="Nein"),$AC2938,$AB2938),0)</f>
        <v>0</v>
      </c>
      <c r="AJ2938" s="49">
        <f>IFERROR(IF(OR($W2938&lt;&gt;"Ja",VLOOKUP($C2938,Listen!$A$2:$F$45,6,0)="Nein"),$AC2938,$AB2938),0)</f>
        <v>0</v>
      </c>
      <c r="AK2938" s="49">
        <f>IFERROR(IF(OR($W2938&lt;&gt;"Ja",VLOOKUP($C2938,Listen!$A$2:$F$45,6,0)="Nein"),$AC2938,$AB2938),0)</f>
        <v>0</v>
      </c>
      <c r="AL2938" s="51">
        <f t="shared" si="951"/>
        <v>0</v>
      </c>
      <c r="AM2938" s="296">
        <f>IFERROR(IF(VLOOKUP($C2938,Listen!$A$2:$F$45,6,0)="Ja",MAX(BC2938:BD2938),D_SAV!$BC2938),0)</f>
        <v>0</v>
      </c>
      <c r="AN2938" s="51">
        <f t="shared" si="952"/>
        <v>0</v>
      </c>
      <c r="AP2938" s="304">
        <f t="shared" si="953"/>
        <v>0</v>
      </c>
      <c r="AQ2938" s="304">
        <f t="shared" si="954"/>
        <v>0</v>
      </c>
      <c r="AR2938" s="304">
        <f t="shared" si="955"/>
        <v>0</v>
      </c>
      <c r="AS2938" s="304">
        <f t="shared" si="956"/>
        <v>0</v>
      </c>
      <c r="AT2938" s="304">
        <f t="shared" si="957"/>
        <v>0</v>
      </c>
      <c r="AU2938" s="304">
        <f t="shared" si="958"/>
        <v>0</v>
      </c>
      <c r="AV2938" s="304">
        <f t="shared" si="959"/>
        <v>0</v>
      </c>
      <c r="AW2938" s="304">
        <f t="shared" si="960"/>
        <v>0</v>
      </c>
      <c r="AX2938" s="304">
        <f t="shared" si="961"/>
        <v>0</v>
      </c>
      <c r="AY2938" s="304">
        <f t="shared" si="962"/>
        <v>0</v>
      </c>
      <c r="AZ2938" s="304">
        <f t="shared" si="963"/>
        <v>0</v>
      </c>
      <c r="BA2938" s="304">
        <f t="shared" si="964"/>
        <v>0</v>
      </c>
      <c r="BB2938" s="304">
        <f t="shared" si="965"/>
        <v>0</v>
      </c>
      <c r="BC2938" s="304">
        <f t="shared" si="966"/>
        <v>0</v>
      </c>
      <c r="BD2938" s="304">
        <f t="shared" si="967"/>
        <v>0</v>
      </c>
      <c r="BE2938" s="304">
        <f>IFERROR(IF(VLOOKUP($C2938,Listen!$A$2:$F$45,6,0)="Ja",BB2938-MAX(BC2938:BD2938),BB2938-BC2938),0)</f>
        <v>0</v>
      </c>
    </row>
    <row r="2939" spans="1:57" x14ac:dyDescent="0.25">
      <c r="A2939" s="320" t="str">
        <f>IF(AND(D2939&lt;&gt;0,C2939&lt;&gt;0,E2939&lt;&gt;0),IF(B2939&lt;&gt;0,CONCATENATE(B2939,"-AGr",VLOOKUP(C2939,Listen!$A$2:$D$45,4,FALSE),"-",D2939,"-",E2939,),CONCATENATE("AGr",VLOOKUP(C2939,Listen!$A$2:$D$45,4,FALSE),"-",D2939,"-",E2939)),"keine vollständige ID")</f>
        <v>keine vollständige ID</v>
      </c>
      <c r="B2939" s="301"/>
      <c r="C2939" s="287"/>
      <c r="D2939" s="34"/>
      <c r="E2939" s="306"/>
      <c r="F2939" s="116"/>
      <c r="G2939" s="17"/>
      <c r="H2939" s="17"/>
      <c r="I2939" s="17"/>
      <c r="J2939" s="17"/>
      <c r="K2939" s="17"/>
      <c r="L2939" s="17"/>
      <c r="M2939" s="17"/>
      <c r="N2939" s="17"/>
      <c r="O2939" s="116"/>
      <c r="P2939" s="117">
        <f>IF(D2939&gt;A_Stammdaten!$B$12,0,SUM(G2939,H2939,J2939,L2939:M2939)-SUM(I2939,K2939,N2939:O2939))</f>
        <v>0</v>
      </c>
      <c r="Q2939" s="17"/>
      <c r="R2939" s="17"/>
      <c r="S2939" s="17"/>
      <c r="T2939" s="17"/>
      <c r="U2939" s="62">
        <f t="shared" si="947"/>
        <v>0</v>
      </c>
      <c r="V2939" s="34"/>
      <c r="W2939" s="34"/>
      <c r="X2939" s="34"/>
      <c r="Y2939" s="34"/>
      <c r="Z2939" s="34"/>
      <c r="AA2939" s="63" t="str">
        <f t="shared" si="948"/>
        <v>-</v>
      </c>
      <c r="AB2939" s="63" t="str">
        <f t="shared" si="949"/>
        <v>-</v>
      </c>
      <c r="AC2939" s="63">
        <f>IF(ISBLANK($C2939),0,VLOOKUP($C2939,Listen!$A$2:$C$45,2,FALSE))</f>
        <v>0</v>
      </c>
      <c r="AD2939" s="63">
        <f>IF(ISBLANK($C2939),0,VLOOKUP($C2939,Listen!$A$2:$C$45,3,FALSE))</f>
        <v>0</v>
      </c>
      <c r="AE2939" s="49">
        <f t="shared" si="950"/>
        <v>0</v>
      </c>
      <c r="AF2939" s="49">
        <f t="shared" si="950"/>
        <v>0</v>
      </c>
      <c r="AG2939" s="49">
        <f>IFERROR(IF(OR($V2939&lt;&gt;"Ja",VLOOKUP($C2939,Listen!$A$2:$F$45,5,0)="Nein",D2939&lt;IF(C2939="LNG Anbindungsanlagen gemäß separater Festlegung",2022,2023)),$AC2939,$AA2939),0)</f>
        <v>0</v>
      </c>
      <c r="AH2939" s="49">
        <f>IFERROR(IF(OR($V2939&lt;&gt;"Ja",VLOOKUP($C2939,Listen!$A$2:$F$45,5,0)="Nein",D2939&lt;IF(C2939="LNG Anbindungsanlagen gemäß separater Festlegung",2022,2023)),$AC2939,$AA2939),0)</f>
        <v>0</v>
      </c>
      <c r="AI2939" s="49">
        <f>IFERROR(IF(OR($W2939&lt;&gt;"Ja",VLOOKUP($C2939,Listen!$A$2:$F$45,6,0)="Nein"),$AC2939,$AB2939),0)</f>
        <v>0</v>
      </c>
      <c r="AJ2939" s="49">
        <f>IFERROR(IF(OR($W2939&lt;&gt;"Ja",VLOOKUP($C2939,Listen!$A$2:$F$45,6,0)="Nein"),$AC2939,$AB2939),0)</f>
        <v>0</v>
      </c>
      <c r="AK2939" s="49">
        <f>IFERROR(IF(OR($W2939&lt;&gt;"Ja",VLOOKUP($C2939,Listen!$A$2:$F$45,6,0)="Nein"),$AC2939,$AB2939),0)</f>
        <v>0</v>
      </c>
      <c r="AL2939" s="51">
        <f t="shared" si="951"/>
        <v>0</v>
      </c>
      <c r="AM2939" s="296">
        <f>IFERROR(IF(VLOOKUP($C2939,Listen!$A$2:$F$45,6,0)="Ja",MAX(BC2939:BD2939),D_SAV!$BC2939),0)</f>
        <v>0</v>
      </c>
      <c r="AN2939" s="51">
        <f t="shared" si="952"/>
        <v>0</v>
      </c>
      <c r="AP2939" s="304">
        <f t="shared" si="953"/>
        <v>0</v>
      </c>
      <c r="AQ2939" s="304">
        <f t="shared" si="954"/>
        <v>0</v>
      </c>
      <c r="AR2939" s="304">
        <f t="shared" si="955"/>
        <v>0</v>
      </c>
      <c r="AS2939" s="304">
        <f t="shared" si="956"/>
        <v>0</v>
      </c>
      <c r="AT2939" s="304">
        <f t="shared" si="957"/>
        <v>0</v>
      </c>
      <c r="AU2939" s="304">
        <f t="shared" si="958"/>
        <v>0</v>
      </c>
      <c r="AV2939" s="304">
        <f t="shared" si="959"/>
        <v>0</v>
      </c>
      <c r="AW2939" s="304">
        <f t="shared" si="960"/>
        <v>0</v>
      </c>
      <c r="AX2939" s="304">
        <f t="shared" si="961"/>
        <v>0</v>
      </c>
      <c r="AY2939" s="304">
        <f t="shared" si="962"/>
        <v>0</v>
      </c>
      <c r="AZ2939" s="304">
        <f t="shared" si="963"/>
        <v>0</v>
      </c>
      <c r="BA2939" s="304">
        <f t="shared" si="964"/>
        <v>0</v>
      </c>
      <c r="BB2939" s="304">
        <f t="shared" si="965"/>
        <v>0</v>
      </c>
      <c r="BC2939" s="304">
        <f t="shared" si="966"/>
        <v>0</v>
      </c>
      <c r="BD2939" s="304">
        <f t="shared" si="967"/>
        <v>0</v>
      </c>
      <c r="BE2939" s="304">
        <f>IFERROR(IF(VLOOKUP($C2939,Listen!$A$2:$F$45,6,0)="Ja",BB2939-MAX(BC2939:BD2939),BB2939-BC2939),0)</f>
        <v>0</v>
      </c>
    </row>
    <row r="2940" spans="1:57" x14ac:dyDescent="0.25">
      <c r="A2940" s="320" t="str">
        <f>IF(AND(D2940&lt;&gt;0,C2940&lt;&gt;0,E2940&lt;&gt;0),IF(B2940&lt;&gt;0,CONCATENATE(B2940,"-AGr",VLOOKUP(C2940,Listen!$A$2:$D$45,4,FALSE),"-",D2940,"-",E2940,),CONCATENATE("AGr",VLOOKUP(C2940,Listen!$A$2:$D$45,4,FALSE),"-",D2940,"-",E2940)),"keine vollständige ID")</f>
        <v>keine vollständige ID</v>
      </c>
      <c r="B2940" s="301"/>
      <c r="C2940" s="287"/>
      <c r="D2940" s="34"/>
      <c r="E2940" s="306"/>
      <c r="F2940" s="116"/>
      <c r="G2940" s="17"/>
      <c r="H2940" s="17"/>
      <c r="I2940" s="17"/>
      <c r="J2940" s="17"/>
      <c r="K2940" s="17"/>
      <c r="L2940" s="17"/>
      <c r="M2940" s="17"/>
      <c r="N2940" s="17"/>
      <c r="O2940" s="116"/>
      <c r="P2940" s="117">
        <f>IF(D2940&gt;A_Stammdaten!$B$12,0,SUM(G2940,H2940,J2940,L2940:M2940)-SUM(I2940,K2940,N2940:O2940))</f>
        <v>0</v>
      </c>
      <c r="Q2940" s="17"/>
      <c r="R2940" s="17"/>
      <c r="S2940" s="17"/>
      <c r="T2940" s="17"/>
      <c r="U2940" s="62">
        <f t="shared" si="947"/>
        <v>0</v>
      </c>
      <c r="V2940" s="34"/>
      <c r="W2940" s="34"/>
      <c r="X2940" s="34"/>
      <c r="Y2940" s="34"/>
      <c r="Z2940" s="34"/>
      <c r="AA2940" s="63" t="str">
        <f t="shared" si="948"/>
        <v>-</v>
      </c>
      <c r="AB2940" s="63" t="str">
        <f t="shared" si="949"/>
        <v>-</v>
      </c>
      <c r="AC2940" s="63">
        <f>IF(ISBLANK($C2940),0,VLOOKUP($C2940,Listen!$A$2:$C$45,2,FALSE))</f>
        <v>0</v>
      </c>
      <c r="AD2940" s="63">
        <f>IF(ISBLANK($C2940),0,VLOOKUP($C2940,Listen!$A$2:$C$45,3,FALSE))</f>
        <v>0</v>
      </c>
      <c r="AE2940" s="49">
        <f t="shared" si="950"/>
        <v>0</v>
      </c>
      <c r="AF2940" s="49">
        <f t="shared" si="950"/>
        <v>0</v>
      </c>
      <c r="AG2940" s="49">
        <f>IFERROR(IF(OR($V2940&lt;&gt;"Ja",VLOOKUP($C2940,Listen!$A$2:$F$45,5,0)="Nein",D2940&lt;IF(C2940="LNG Anbindungsanlagen gemäß separater Festlegung",2022,2023)),$AC2940,$AA2940),0)</f>
        <v>0</v>
      </c>
      <c r="AH2940" s="49">
        <f>IFERROR(IF(OR($V2940&lt;&gt;"Ja",VLOOKUP($C2940,Listen!$A$2:$F$45,5,0)="Nein",D2940&lt;IF(C2940="LNG Anbindungsanlagen gemäß separater Festlegung",2022,2023)),$AC2940,$AA2940),0)</f>
        <v>0</v>
      </c>
      <c r="AI2940" s="49">
        <f>IFERROR(IF(OR($W2940&lt;&gt;"Ja",VLOOKUP($C2940,Listen!$A$2:$F$45,6,0)="Nein"),$AC2940,$AB2940),0)</f>
        <v>0</v>
      </c>
      <c r="AJ2940" s="49">
        <f>IFERROR(IF(OR($W2940&lt;&gt;"Ja",VLOOKUP($C2940,Listen!$A$2:$F$45,6,0)="Nein"),$AC2940,$AB2940),0)</f>
        <v>0</v>
      </c>
      <c r="AK2940" s="49">
        <f>IFERROR(IF(OR($W2940&lt;&gt;"Ja",VLOOKUP($C2940,Listen!$A$2:$F$45,6,0)="Nein"),$AC2940,$AB2940),0)</f>
        <v>0</v>
      </c>
      <c r="AL2940" s="51">
        <f t="shared" si="951"/>
        <v>0</v>
      </c>
      <c r="AM2940" s="296">
        <f>IFERROR(IF(VLOOKUP($C2940,Listen!$A$2:$F$45,6,0)="Ja",MAX(BC2940:BD2940),D_SAV!$BC2940),0)</f>
        <v>0</v>
      </c>
      <c r="AN2940" s="51">
        <f t="shared" si="952"/>
        <v>0</v>
      </c>
      <c r="AP2940" s="304">
        <f t="shared" si="953"/>
        <v>0</v>
      </c>
      <c r="AQ2940" s="304">
        <f t="shared" si="954"/>
        <v>0</v>
      </c>
      <c r="AR2940" s="304">
        <f t="shared" si="955"/>
        <v>0</v>
      </c>
      <c r="AS2940" s="304">
        <f t="shared" si="956"/>
        <v>0</v>
      </c>
      <c r="AT2940" s="304">
        <f t="shared" si="957"/>
        <v>0</v>
      </c>
      <c r="AU2940" s="304">
        <f t="shared" si="958"/>
        <v>0</v>
      </c>
      <c r="AV2940" s="304">
        <f t="shared" si="959"/>
        <v>0</v>
      </c>
      <c r="AW2940" s="304">
        <f t="shared" si="960"/>
        <v>0</v>
      </c>
      <c r="AX2940" s="304">
        <f t="shared" si="961"/>
        <v>0</v>
      </c>
      <c r="AY2940" s="304">
        <f t="shared" si="962"/>
        <v>0</v>
      </c>
      <c r="AZ2940" s="304">
        <f t="shared" si="963"/>
        <v>0</v>
      </c>
      <c r="BA2940" s="304">
        <f t="shared" si="964"/>
        <v>0</v>
      </c>
      <c r="BB2940" s="304">
        <f t="shared" si="965"/>
        <v>0</v>
      </c>
      <c r="BC2940" s="304">
        <f t="shared" si="966"/>
        <v>0</v>
      </c>
      <c r="BD2940" s="304">
        <f t="shared" si="967"/>
        <v>0</v>
      </c>
      <c r="BE2940" s="304">
        <f>IFERROR(IF(VLOOKUP($C2940,Listen!$A$2:$F$45,6,0)="Ja",BB2940-MAX(BC2940:BD2940),BB2940-BC2940),0)</f>
        <v>0</v>
      </c>
    </row>
    <row r="2941" spans="1:57" x14ac:dyDescent="0.25">
      <c r="A2941" s="320" t="str">
        <f>IF(AND(D2941&lt;&gt;0,C2941&lt;&gt;0,E2941&lt;&gt;0),IF(B2941&lt;&gt;0,CONCATENATE(B2941,"-AGr",VLOOKUP(C2941,Listen!$A$2:$D$45,4,FALSE),"-",D2941,"-",E2941,),CONCATENATE("AGr",VLOOKUP(C2941,Listen!$A$2:$D$45,4,FALSE),"-",D2941,"-",E2941)),"keine vollständige ID")</f>
        <v>keine vollständige ID</v>
      </c>
      <c r="B2941" s="301"/>
      <c r="C2941" s="287"/>
      <c r="D2941" s="34"/>
      <c r="E2941" s="306"/>
      <c r="F2941" s="116"/>
      <c r="G2941" s="17"/>
      <c r="H2941" s="17"/>
      <c r="I2941" s="17"/>
      <c r="J2941" s="17"/>
      <c r="K2941" s="17"/>
      <c r="L2941" s="17"/>
      <c r="M2941" s="17"/>
      <c r="N2941" s="17"/>
      <c r="O2941" s="116"/>
      <c r="P2941" s="117">
        <f>IF(D2941&gt;A_Stammdaten!$B$12,0,SUM(G2941,H2941,J2941,L2941:M2941)-SUM(I2941,K2941,N2941:O2941))</f>
        <v>0</v>
      </c>
      <c r="Q2941" s="17"/>
      <c r="R2941" s="17"/>
      <c r="S2941" s="17"/>
      <c r="T2941" s="17"/>
      <c r="U2941" s="62">
        <f t="shared" si="947"/>
        <v>0</v>
      </c>
      <c r="V2941" s="34"/>
      <c r="W2941" s="34"/>
      <c r="X2941" s="34"/>
      <c r="Y2941" s="34"/>
      <c r="Z2941" s="34"/>
      <c r="AA2941" s="63" t="str">
        <f t="shared" si="948"/>
        <v>-</v>
      </c>
      <c r="AB2941" s="63" t="str">
        <f t="shared" si="949"/>
        <v>-</v>
      </c>
      <c r="AC2941" s="63">
        <f>IF(ISBLANK($C2941),0,VLOOKUP($C2941,Listen!$A$2:$C$45,2,FALSE))</f>
        <v>0</v>
      </c>
      <c r="AD2941" s="63">
        <f>IF(ISBLANK($C2941),0,VLOOKUP($C2941,Listen!$A$2:$C$45,3,FALSE))</f>
        <v>0</v>
      </c>
      <c r="AE2941" s="49">
        <f t="shared" si="950"/>
        <v>0</v>
      </c>
      <c r="AF2941" s="49">
        <f t="shared" si="950"/>
        <v>0</v>
      </c>
      <c r="AG2941" s="49">
        <f>IFERROR(IF(OR($V2941&lt;&gt;"Ja",VLOOKUP($C2941,Listen!$A$2:$F$45,5,0)="Nein",D2941&lt;IF(C2941="LNG Anbindungsanlagen gemäß separater Festlegung",2022,2023)),$AC2941,$AA2941),0)</f>
        <v>0</v>
      </c>
      <c r="AH2941" s="49">
        <f>IFERROR(IF(OR($V2941&lt;&gt;"Ja",VLOOKUP($C2941,Listen!$A$2:$F$45,5,0)="Nein",D2941&lt;IF(C2941="LNG Anbindungsanlagen gemäß separater Festlegung",2022,2023)),$AC2941,$AA2941),0)</f>
        <v>0</v>
      </c>
      <c r="AI2941" s="49">
        <f>IFERROR(IF(OR($W2941&lt;&gt;"Ja",VLOOKUP($C2941,Listen!$A$2:$F$45,6,0)="Nein"),$AC2941,$AB2941),0)</f>
        <v>0</v>
      </c>
      <c r="AJ2941" s="49">
        <f>IFERROR(IF(OR($W2941&lt;&gt;"Ja",VLOOKUP($C2941,Listen!$A$2:$F$45,6,0)="Nein"),$AC2941,$AB2941),0)</f>
        <v>0</v>
      </c>
      <c r="AK2941" s="49">
        <f>IFERROR(IF(OR($W2941&lt;&gt;"Ja",VLOOKUP($C2941,Listen!$A$2:$F$45,6,0)="Nein"),$AC2941,$AB2941),0)</f>
        <v>0</v>
      </c>
      <c r="AL2941" s="51">
        <f t="shared" si="951"/>
        <v>0</v>
      </c>
      <c r="AM2941" s="296">
        <f>IFERROR(IF(VLOOKUP($C2941,Listen!$A$2:$F$45,6,0)="Ja",MAX(BC2941:BD2941),D_SAV!$BC2941),0)</f>
        <v>0</v>
      </c>
      <c r="AN2941" s="51">
        <f t="shared" si="952"/>
        <v>0</v>
      </c>
      <c r="AP2941" s="304">
        <f t="shared" si="953"/>
        <v>0</v>
      </c>
      <c r="AQ2941" s="304">
        <f t="shared" si="954"/>
        <v>0</v>
      </c>
      <c r="AR2941" s="304">
        <f t="shared" si="955"/>
        <v>0</v>
      </c>
      <c r="AS2941" s="304">
        <f t="shared" si="956"/>
        <v>0</v>
      </c>
      <c r="AT2941" s="304">
        <f t="shared" si="957"/>
        <v>0</v>
      </c>
      <c r="AU2941" s="304">
        <f t="shared" si="958"/>
        <v>0</v>
      </c>
      <c r="AV2941" s="304">
        <f t="shared" si="959"/>
        <v>0</v>
      </c>
      <c r="AW2941" s="304">
        <f t="shared" si="960"/>
        <v>0</v>
      </c>
      <c r="AX2941" s="304">
        <f t="shared" si="961"/>
        <v>0</v>
      </c>
      <c r="AY2941" s="304">
        <f t="shared" si="962"/>
        <v>0</v>
      </c>
      <c r="AZ2941" s="304">
        <f t="shared" si="963"/>
        <v>0</v>
      </c>
      <c r="BA2941" s="304">
        <f t="shared" si="964"/>
        <v>0</v>
      </c>
      <c r="BB2941" s="304">
        <f t="shared" si="965"/>
        <v>0</v>
      </c>
      <c r="BC2941" s="304">
        <f t="shared" si="966"/>
        <v>0</v>
      </c>
      <c r="BD2941" s="304">
        <f t="shared" si="967"/>
        <v>0</v>
      </c>
      <c r="BE2941" s="304">
        <f>IFERROR(IF(VLOOKUP($C2941,Listen!$A$2:$F$45,6,0)="Ja",BB2941-MAX(BC2941:BD2941),BB2941-BC2941),0)</f>
        <v>0</v>
      </c>
    </row>
    <row r="2942" spans="1:57" x14ac:dyDescent="0.25">
      <c r="A2942" s="320" t="str">
        <f>IF(AND(D2942&lt;&gt;0,C2942&lt;&gt;0,E2942&lt;&gt;0),IF(B2942&lt;&gt;0,CONCATENATE(B2942,"-AGr",VLOOKUP(C2942,Listen!$A$2:$D$45,4,FALSE),"-",D2942,"-",E2942,),CONCATENATE("AGr",VLOOKUP(C2942,Listen!$A$2:$D$45,4,FALSE),"-",D2942,"-",E2942)),"keine vollständige ID")</f>
        <v>keine vollständige ID</v>
      </c>
      <c r="B2942" s="301"/>
      <c r="C2942" s="287"/>
      <c r="D2942" s="34"/>
      <c r="E2942" s="306"/>
      <c r="F2942" s="116"/>
      <c r="G2942" s="17"/>
      <c r="H2942" s="17"/>
      <c r="I2942" s="17"/>
      <c r="J2942" s="17"/>
      <c r="K2942" s="17"/>
      <c r="L2942" s="17"/>
      <c r="M2942" s="17"/>
      <c r="N2942" s="17"/>
      <c r="O2942" s="116"/>
      <c r="P2942" s="117">
        <f>IF(D2942&gt;A_Stammdaten!$B$12,0,SUM(G2942,H2942,J2942,L2942:M2942)-SUM(I2942,K2942,N2942:O2942))</f>
        <v>0</v>
      </c>
      <c r="Q2942" s="17"/>
      <c r="R2942" s="17"/>
      <c r="S2942" s="17"/>
      <c r="T2942" s="17"/>
      <c r="U2942" s="62">
        <f t="shared" si="947"/>
        <v>0</v>
      </c>
      <c r="V2942" s="34"/>
      <c r="W2942" s="34"/>
      <c r="X2942" s="34"/>
      <c r="Y2942" s="34"/>
      <c r="Z2942" s="34"/>
      <c r="AA2942" s="63" t="str">
        <f t="shared" si="948"/>
        <v>-</v>
      </c>
      <c r="AB2942" s="63" t="str">
        <f t="shared" si="949"/>
        <v>-</v>
      </c>
      <c r="AC2942" s="63">
        <f>IF(ISBLANK($C2942),0,VLOOKUP($C2942,Listen!$A$2:$C$45,2,FALSE))</f>
        <v>0</v>
      </c>
      <c r="AD2942" s="63">
        <f>IF(ISBLANK($C2942),0,VLOOKUP($C2942,Listen!$A$2:$C$45,3,FALSE))</f>
        <v>0</v>
      </c>
      <c r="AE2942" s="49">
        <f t="shared" si="950"/>
        <v>0</v>
      </c>
      <c r="AF2942" s="49">
        <f t="shared" si="950"/>
        <v>0</v>
      </c>
      <c r="AG2942" s="49">
        <f>IFERROR(IF(OR($V2942&lt;&gt;"Ja",VLOOKUP($C2942,Listen!$A$2:$F$45,5,0)="Nein",D2942&lt;IF(C2942="LNG Anbindungsanlagen gemäß separater Festlegung",2022,2023)),$AC2942,$AA2942),0)</f>
        <v>0</v>
      </c>
      <c r="AH2942" s="49">
        <f>IFERROR(IF(OR($V2942&lt;&gt;"Ja",VLOOKUP($C2942,Listen!$A$2:$F$45,5,0)="Nein",D2942&lt;IF(C2942="LNG Anbindungsanlagen gemäß separater Festlegung",2022,2023)),$AC2942,$AA2942),0)</f>
        <v>0</v>
      </c>
      <c r="AI2942" s="49">
        <f>IFERROR(IF(OR($W2942&lt;&gt;"Ja",VLOOKUP($C2942,Listen!$A$2:$F$45,6,0)="Nein"),$AC2942,$AB2942),0)</f>
        <v>0</v>
      </c>
      <c r="AJ2942" s="49">
        <f>IFERROR(IF(OR($W2942&lt;&gt;"Ja",VLOOKUP($C2942,Listen!$A$2:$F$45,6,0)="Nein"),$AC2942,$AB2942),0)</f>
        <v>0</v>
      </c>
      <c r="AK2942" s="49">
        <f>IFERROR(IF(OR($W2942&lt;&gt;"Ja",VLOOKUP($C2942,Listen!$A$2:$F$45,6,0)="Nein"),$AC2942,$AB2942),0)</f>
        <v>0</v>
      </c>
      <c r="AL2942" s="51">
        <f t="shared" si="951"/>
        <v>0</v>
      </c>
      <c r="AM2942" s="296">
        <f>IFERROR(IF(VLOOKUP($C2942,Listen!$A$2:$F$45,6,0)="Ja",MAX(BC2942:BD2942),D_SAV!$BC2942),0)</f>
        <v>0</v>
      </c>
      <c r="AN2942" s="51">
        <f t="shared" si="952"/>
        <v>0</v>
      </c>
      <c r="AP2942" s="304">
        <f t="shared" si="953"/>
        <v>0</v>
      </c>
      <c r="AQ2942" s="304">
        <f t="shared" si="954"/>
        <v>0</v>
      </c>
      <c r="AR2942" s="304">
        <f t="shared" si="955"/>
        <v>0</v>
      </c>
      <c r="AS2942" s="304">
        <f t="shared" si="956"/>
        <v>0</v>
      </c>
      <c r="AT2942" s="304">
        <f t="shared" si="957"/>
        <v>0</v>
      </c>
      <c r="AU2942" s="304">
        <f t="shared" si="958"/>
        <v>0</v>
      </c>
      <c r="AV2942" s="304">
        <f t="shared" si="959"/>
        <v>0</v>
      </c>
      <c r="AW2942" s="304">
        <f t="shared" si="960"/>
        <v>0</v>
      </c>
      <c r="AX2942" s="304">
        <f t="shared" si="961"/>
        <v>0</v>
      </c>
      <c r="AY2942" s="304">
        <f t="shared" si="962"/>
        <v>0</v>
      </c>
      <c r="AZ2942" s="304">
        <f t="shared" si="963"/>
        <v>0</v>
      </c>
      <c r="BA2942" s="304">
        <f t="shared" si="964"/>
        <v>0</v>
      </c>
      <c r="BB2942" s="304">
        <f t="shared" si="965"/>
        <v>0</v>
      </c>
      <c r="BC2942" s="304">
        <f t="shared" si="966"/>
        <v>0</v>
      </c>
      <c r="BD2942" s="304">
        <f t="shared" si="967"/>
        <v>0</v>
      </c>
      <c r="BE2942" s="304">
        <f>IFERROR(IF(VLOOKUP($C2942,Listen!$A$2:$F$45,6,0)="Ja",BB2942-MAX(BC2942:BD2942),BB2942-BC2942),0)</f>
        <v>0</v>
      </c>
    </row>
    <row r="2943" spans="1:57" x14ac:dyDescent="0.25">
      <c r="A2943" s="320" t="str">
        <f>IF(AND(D2943&lt;&gt;0,C2943&lt;&gt;0,E2943&lt;&gt;0),IF(B2943&lt;&gt;0,CONCATENATE(B2943,"-AGr",VLOOKUP(C2943,Listen!$A$2:$D$45,4,FALSE),"-",D2943,"-",E2943,),CONCATENATE("AGr",VLOOKUP(C2943,Listen!$A$2:$D$45,4,FALSE),"-",D2943,"-",E2943)),"keine vollständige ID")</f>
        <v>keine vollständige ID</v>
      </c>
      <c r="B2943" s="301"/>
      <c r="C2943" s="287"/>
      <c r="D2943" s="34"/>
      <c r="E2943" s="306"/>
      <c r="F2943" s="116"/>
      <c r="G2943" s="17"/>
      <c r="H2943" s="17"/>
      <c r="I2943" s="17"/>
      <c r="J2943" s="17"/>
      <c r="K2943" s="17"/>
      <c r="L2943" s="17"/>
      <c r="M2943" s="17"/>
      <c r="N2943" s="17"/>
      <c r="O2943" s="116"/>
      <c r="P2943" s="117">
        <f>IF(D2943&gt;A_Stammdaten!$B$12,0,SUM(G2943,H2943,J2943,L2943:M2943)-SUM(I2943,K2943,N2943:O2943))</f>
        <v>0</v>
      </c>
      <c r="Q2943" s="17"/>
      <c r="R2943" s="17"/>
      <c r="S2943" s="17"/>
      <c r="T2943" s="17"/>
      <c r="U2943" s="62">
        <f t="shared" si="947"/>
        <v>0</v>
      </c>
      <c r="V2943" s="34"/>
      <c r="W2943" s="34"/>
      <c r="X2943" s="34"/>
      <c r="Y2943" s="34"/>
      <c r="Z2943" s="34"/>
      <c r="AA2943" s="63" t="str">
        <f t="shared" si="948"/>
        <v>-</v>
      </c>
      <c r="AB2943" s="63" t="str">
        <f t="shared" si="949"/>
        <v>-</v>
      </c>
      <c r="AC2943" s="63">
        <f>IF(ISBLANK($C2943),0,VLOOKUP($C2943,Listen!$A$2:$C$45,2,FALSE))</f>
        <v>0</v>
      </c>
      <c r="AD2943" s="63">
        <f>IF(ISBLANK($C2943),0,VLOOKUP($C2943,Listen!$A$2:$C$45,3,FALSE))</f>
        <v>0</v>
      </c>
      <c r="AE2943" s="49">
        <f t="shared" si="950"/>
        <v>0</v>
      </c>
      <c r="AF2943" s="49">
        <f t="shared" si="950"/>
        <v>0</v>
      </c>
      <c r="AG2943" s="49">
        <f>IFERROR(IF(OR($V2943&lt;&gt;"Ja",VLOOKUP($C2943,Listen!$A$2:$F$45,5,0)="Nein",D2943&lt;IF(C2943="LNG Anbindungsanlagen gemäß separater Festlegung",2022,2023)),$AC2943,$AA2943),0)</f>
        <v>0</v>
      </c>
      <c r="AH2943" s="49">
        <f>IFERROR(IF(OR($V2943&lt;&gt;"Ja",VLOOKUP($C2943,Listen!$A$2:$F$45,5,0)="Nein",D2943&lt;IF(C2943="LNG Anbindungsanlagen gemäß separater Festlegung",2022,2023)),$AC2943,$AA2943),0)</f>
        <v>0</v>
      </c>
      <c r="AI2943" s="49">
        <f>IFERROR(IF(OR($W2943&lt;&gt;"Ja",VLOOKUP($C2943,Listen!$A$2:$F$45,6,0)="Nein"),$AC2943,$AB2943),0)</f>
        <v>0</v>
      </c>
      <c r="AJ2943" s="49">
        <f>IFERROR(IF(OR($W2943&lt;&gt;"Ja",VLOOKUP($C2943,Listen!$A$2:$F$45,6,0)="Nein"),$AC2943,$AB2943),0)</f>
        <v>0</v>
      </c>
      <c r="AK2943" s="49">
        <f>IFERROR(IF(OR($W2943&lt;&gt;"Ja",VLOOKUP($C2943,Listen!$A$2:$F$45,6,0)="Nein"),$AC2943,$AB2943),0)</f>
        <v>0</v>
      </c>
      <c r="AL2943" s="51">
        <f t="shared" si="951"/>
        <v>0</v>
      </c>
      <c r="AM2943" s="296">
        <f>IFERROR(IF(VLOOKUP($C2943,Listen!$A$2:$F$45,6,0)="Ja",MAX(BC2943:BD2943),D_SAV!$BC2943),0)</f>
        <v>0</v>
      </c>
      <c r="AN2943" s="51">
        <f t="shared" si="952"/>
        <v>0</v>
      </c>
      <c r="AP2943" s="304">
        <f t="shared" si="953"/>
        <v>0</v>
      </c>
      <c r="AQ2943" s="304">
        <f t="shared" si="954"/>
        <v>0</v>
      </c>
      <c r="AR2943" s="304">
        <f t="shared" si="955"/>
        <v>0</v>
      </c>
      <c r="AS2943" s="304">
        <f t="shared" si="956"/>
        <v>0</v>
      </c>
      <c r="AT2943" s="304">
        <f t="shared" si="957"/>
        <v>0</v>
      </c>
      <c r="AU2943" s="304">
        <f t="shared" si="958"/>
        <v>0</v>
      </c>
      <c r="AV2943" s="304">
        <f t="shared" si="959"/>
        <v>0</v>
      </c>
      <c r="AW2943" s="304">
        <f t="shared" si="960"/>
        <v>0</v>
      </c>
      <c r="AX2943" s="304">
        <f t="shared" si="961"/>
        <v>0</v>
      </c>
      <c r="AY2943" s="304">
        <f t="shared" si="962"/>
        <v>0</v>
      </c>
      <c r="AZ2943" s="304">
        <f t="shared" si="963"/>
        <v>0</v>
      </c>
      <c r="BA2943" s="304">
        <f t="shared" si="964"/>
        <v>0</v>
      </c>
      <c r="BB2943" s="304">
        <f t="shared" si="965"/>
        <v>0</v>
      </c>
      <c r="BC2943" s="304">
        <f t="shared" si="966"/>
        <v>0</v>
      </c>
      <c r="BD2943" s="304">
        <f t="shared" si="967"/>
        <v>0</v>
      </c>
      <c r="BE2943" s="304">
        <f>IFERROR(IF(VLOOKUP($C2943,Listen!$A$2:$F$45,6,0)="Ja",BB2943-MAX(BC2943:BD2943),BB2943-BC2943),0)</f>
        <v>0</v>
      </c>
    </row>
    <row r="2944" spans="1:57" x14ac:dyDescent="0.25">
      <c r="A2944" s="320" t="str">
        <f>IF(AND(D2944&lt;&gt;0,C2944&lt;&gt;0,E2944&lt;&gt;0),IF(B2944&lt;&gt;0,CONCATENATE(B2944,"-AGr",VLOOKUP(C2944,Listen!$A$2:$D$45,4,FALSE),"-",D2944,"-",E2944,),CONCATENATE("AGr",VLOOKUP(C2944,Listen!$A$2:$D$45,4,FALSE),"-",D2944,"-",E2944)),"keine vollständige ID")</f>
        <v>keine vollständige ID</v>
      </c>
      <c r="B2944" s="301"/>
      <c r="C2944" s="287"/>
      <c r="D2944" s="34"/>
      <c r="E2944" s="306"/>
      <c r="F2944" s="116"/>
      <c r="G2944" s="17"/>
      <c r="H2944" s="17"/>
      <c r="I2944" s="17"/>
      <c r="J2944" s="17"/>
      <c r="K2944" s="17"/>
      <c r="L2944" s="17"/>
      <c r="M2944" s="17"/>
      <c r="N2944" s="17"/>
      <c r="O2944" s="116"/>
      <c r="P2944" s="117">
        <f>IF(D2944&gt;A_Stammdaten!$B$12,0,SUM(G2944,H2944,J2944,L2944:M2944)-SUM(I2944,K2944,N2944:O2944))</f>
        <v>0</v>
      </c>
      <c r="Q2944" s="17"/>
      <c r="R2944" s="17"/>
      <c r="S2944" s="17"/>
      <c r="T2944" s="17"/>
      <c r="U2944" s="62">
        <f t="shared" si="947"/>
        <v>0</v>
      </c>
      <c r="V2944" s="34"/>
      <c r="W2944" s="34"/>
      <c r="X2944" s="34"/>
      <c r="Y2944" s="34"/>
      <c r="Z2944" s="34"/>
      <c r="AA2944" s="63" t="str">
        <f t="shared" si="948"/>
        <v>-</v>
      </c>
      <c r="AB2944" s="63" t="str">
        <f t="shared" si="949"/>
        <v>-</v>
      </c>
      <c r="AC2944" s="63">
        <f>IF(ISBLANK($C2944),0,VLOOKUP($C2944,Listen!$A$2:$C$45,2,FALSE))</f>
        <v>0</v>
      </c>
      <c r="AD2944" s="63">
        <f>IF(ISBLANK($C2944),0,VLOOKUP($C2944,Listen!$A$2:$C$45,3,FALSE))</f>
        <v>0</v>
      </c>
      <c r="AE2944" s="49">
        <f t="shared" si="950"/>
        <v>0</v>
      </c>
      <c r="AF2944" s="49">
        <f t="shared" si="950"/>
        <v>0</v>
      </c>
      <c r="AG2944" s="49">
        <f>IFERROR(IF(OR($V2944&lt;&gt;"Ja",VLOOKUP($C2944,Listen!$A$2:$F$45,5,0)="Nein",D2944&lt;IF(C2944="LNG Anbindungsanlagen gemäß separater Festlegung",2022,2023)),$AC2944,$AA2944),0)</f>
        <v>0</v>
      </c>
      <c r="AH2944" s="49">
        <f>IFERROR(IF(OR($V2944&lt;&gt;"Ja",VLOOKUP($C2944,Listen!$A$2:$F$45,5,0)="Nein",D2944&lt;IF(C2944="LNG Anbindungsanlagen gemäß separater Festlegung",2022,2023)),$AC2944,$AA2944),0)</f>
        <v>0</v>
      </c>
      <c r="AI2944" s="49">
        <f>IFERROR(IF(OR($W2944&lt;&gt;"Ja",VLOOKUP($C2944,Listen!$A$2:$F$45,6,0)="Nein"),$AC2944,$AB2944),0)</f>
        <v>0</v>
      </c>
      <c r="AJ2944" s="49">
        <f>IFERROR(IF(OR($W2944&lt;&gt;"Ja",VLOOKUP($C2944,Listen!$A$2:$F$45,6,0)="Nein"),$AC2944,$AB2944),0)</f>
        <v>0</v>
      </c>
      <c r="AK2944" s="49">
        <f>IFERROR(IF(OR($W2944&lt;&gt;"Ja",VLOOKUP($C2944,Listen!$A$2:$F$45,6,0)="Nein"),$AC2944,$AB2944),0)</f>
        <v>0</v>
      </c>
      <c r="AL2944" s="51">
        <f t="shared" si="951"/>
        <v>0</v>
      </c>
      <c r="AM2944" s="296">
        <f>IFERROR(IF(VLOOKUP($C2944,Listen!$A$2:$F$45,6,0)="Ja",MAX(BC2944:BD2944),D_SAV!$BC2944),0)</f>
        <v>0</v>
      </c>
      <c r="AN2944" s="51">
        <f t="shared" si="952"/>
        <v>0</v>
      </c>
      <c r="AP2944" s="304">
        <f t="shared" si="953"/>
        <v>0</v>
      </c>
      <c r="AQ2944" s="304">
        <f t="shared" si="954"/>
        <v>0</v>
      </c>
      <c r="AR2944" s="304">
        <f t="shared" si="955"/>
        <v>0</v>
      </c>
      <c r="AS2944" s="304">
        <f t="shared" si="956"/>
        <v>0</v>
      </c>
      <c r="AT2944" s="304">
        <f t="shared" si="957"/>
        <v>0</v>
      </c>
      <c r="AU2944" s="304">
        <f t="shared" si="958"/>
        <v>0</v>
      </c>
      <c r="AV2944" s="304">
        <f t="shared" si="959"/>
        <v>0</v>
      </c>
      <c r="AW2944" s="304">
        <f t="shared" si="960"/>
        <v>0</v>
      </c>
      <c r="AX2944" s="304">
        <f t="shared" si="961"/>
        <v>0</v>
      </c>
      <c r="AY2944" s="304">
        <f t="shared" si="962"/>
        <v>0</v>
      </c>
      <c r="AZ2944" s="304">
        <f t="shared" si="963"/>
        <v>0</v>
      </c>
      <c r="BA2944" s="304">
        <f t="shared" si="964"/>
        <v>0</v>
      </c>
      <c r="BB2944" s="304">
        <f t="shared" si="965"/>
        <v>0</v>
      </c>
      <c r="BC2944" s="304">
        <f t="shared" si="966"/>
        <v>0</v>
      </c>
      <c r="BD2944" s="304">
        <f t="shared" si="967"/>
        <v>0</v>
      </c>
      <c r="BE2944" s="304">
        <f>IFERROR(IF(VLOOKUP($C2944,Listen!$A$2:$F$45,6,0)="Ja",BB2944-MAX(BC2944:BD2944),BB2944-BC2944),0)</f>
        <v>0</v>
      </c>
    </row>
    <row r="2945" spans="1:57" x14ac:dyDescent="0.25">
      <c r="A2945" s="320" t="str">
        <f>IF(AND(D2945&lt;&gt;0,C2945&lt;&gt;0,E2945&lt;&gt;0),IF(B2945&lt;&gt;0,CONCATENATE(B2945,"-AGr",VLOOKUP(C2945,Listen!$A$2:$D$45,4,FALSE),"-",D2945,"-",E2945,),CONCATENATE("AGr",VLOOKUP(C2945,Listen!$A$2:$D$45,4,FALSE),"-",D2945,"-",E2945)),"keine vollständige ID")</f>
        <v>keine vollständige ID</v>
      </c>
      <c r="B2945" s="301"/>
      <c r="C2945" s="287"/>
      <c r="D2945" s="34"/>
      <c r="E2945" s="306"/>
      <c r="F2945" s="116"/>
      <c r="G2945" s="17"/>
      <c r="H2945" s="17"/>
      <c r="I2945" s="17"/>
      <c r="J2945" s="17"/>
      <c r="K2945" s="17"/>
      <c r="L2945" s="17"/>
      <c r="M2945" s="17"/>
      <c r="N2945" s="17"/>
      <c r="O2945" s="116"/>
      <c r="P2945" s="117">
        <f>IF(D2945&gt;A_Stammdaten!$B$12,0,SUM(G2945,H2945,J2945,L2945:M2945)-SUM(I2945,K2945,N2945:O2945))</f>
        <v>0</v>
      </c>
      <c r="Q2945" s="17"/>
      <c r="R2945" s="17"/>
      <c r="S2945" s="17"/>
      <c r="T2945" s="17"/>
      <c r="U2945" s="62">
        <f t="shared" si="947"/>
        <v>0</v>
      </c>
      <c r="V2945" s="34"/>
      <c r="W2945" s="34"/>
      <c r="X2945" s="34"/>
      <c r="Y2945" s="34"/>
      <c r="Z2945" s="34"/>
      <c r="AA2945" s="63" t="str">
        <f t="shared" si="948"/>
        <v>-</v>
      </c>
      <c r="AB2945" s="63" t="str">
        <f t="shared" si="949"/>
        <v>-</v>
      </c>
      <c r="AC2945" s="63">
        <f>IF(ISBLANK($C2945),0,VLOOKUP($C2945,Listen!$A$2:$C$45,2,FALSE))</f>
        <v>0</v>
      </c>
      <c r="AD2945" s="63">
        <f>IF(ISBLANK($C2945),0,VLOOKUP($C2945,Listen!$A$2:$C$45,3,FALSE))</f>
        <v>0</v>
      </c>
      <c r="AE2945" s="49">
        <f t="shared" si="950"/>
        <v>0</v>
      </c>
      <c r="AF2945" s="49">
        <f t="shared" si="950"/>
        <v>0</v>
      </c>
      <c r="AG2945" s="49">
        <f>IFERROR(IF(OR($V2945&lt;&gt;"Ja",VLOOKUP($C2945,Listen!$A$2:$F$45,5,0)="Nein",D2945&lt;IF(C2945="LNG Anbindungsanlagen gemäß separater Festlegung",2022,2023)),$AC2945,$AA2945),0)</f>
        <v>0</v>
      </c>
      <c r="AH2945" s="49">
        <f>IFERROR(IF(OR($V2945&lt;&gt;"Ja",VLOOKUP($C2945,Listen!$A$2:$F$45,5,0)="Nein",D2945&lt;IF(C2945="LNG Anbindungsanlagen gemäß separater Festlegung",2022,2023)),$AC2945,$AA2945),0)</f>
        <v>0</v>
      </c>
      <c r="AI2945" s="49">
        <f>IFERROR(IF(OR($W2945&lt;&gt;"Ja",VLOOKUP($C2945,Listen!$A$2:$F$45,6,0)="Nein"),$AC2945,$AB2945),0)</f>
        <v>0</v>
      </c>
      <c r="AJ2945" s="49">
        <f>IFERROR(IF(OR($W2945&lt;&gt;"Ja",VLOOKUP($C2945,Listen!$A$2:$F$45,6,0)="Nein"),$AC2945,$AB2945),0)</f>
        <v>0</v>
      </c>
      <c r="AK2945" s="49">
        <f>IFERROR(IF(OR($W2945&lt;&gt;"Ja",VLOOKUP($C2945,Listen!$A$2:$F$45,6,0)="Nein"),$AC2945,$AB2945),0)</f>
        <v>0</v>
      </c>
      <c r="AL2945" s="51">
        <f t="shared" si="951"/>
        <v>0</v>
      </c>
      <c r="AM2945" s="296">
        <f>IFERROR(IF(VLOOKUP($C2945,Listen!$A$2:$F$45,6,0)="Ja",MAX(BC2945:BD2945),D_SAV!$BC2945),0)</f>
        <v>0</v>
      </c>
      <c r="AN2945" s="51">
        <f t="shared" si="952"/>
        <v>0</v>
      </c>
      <c r="AP2945" s="304">
        <f t="shared" si="953"/>
        <v>0</v>
      </c>
      <c r="AQ2945" s="304">
        <f t="shared" si="954"/>
        <v>0</v>
      </c>
      <c r="AR2945" s="304">
        <f t="shared" si="955"/>
        <v>0</v>
      </c>
      <c r="AS2945" s="304">
        <f t="shared" si="956"/>
        <v>0</v>
      </c>
      <c r="AT2945" s="304">
        <f t="shared" si="957"/>
        <v>0</v>
      </c>
      <c r="AU2945" s="304">
        <f t="shared" si="958"/>
        <v>0</v>
      </c>
      <c r="AV2945" s="304">
        <f t="shared" si="959"/>
        <v>0</v>
      </c>
      <c r="AW2945" s="304">
        <f t="shared" si="960"/>
        <v>0</v>
      </c>
      <c r="AX2945" s="304">
        <f t="shared" si="961"/>
        <v>0</v>
      </c>
      <c r="AY2945" s="304">
        <f t="shared" si="962"/>
        <v>0</v>
      </c>
      <c r="AZ2945" s="304">
        <f t="shared" si="963"/>
        <v>0</v>
      </c>
      <c r="BA2945" s="304">
        <f t="shared" si="964"/>
        <v>0</v>
      </c>
      <c r="BB2945" s="304">
        <f t="shared" si="965"/>
        <v>0</v>
      </c>
      <c r="BC2945" s="304">
        <f t="shared" si="966"/>
        <v>0</v>
      </c>
      <c r="BD2945" s="304">
        <f t="shared" si="967"/>
        <v>0</v>
      </c>
      <c r="BE2945" s="304">
        <f>IFERROR(IF(VLOOKUP($C2945,Listen!$A$2:$F$45,6,0)="Ja",BB2945-MAX(BC2945:BD2945),BB2945-BC2945),0)</f>
        <v>0</v>
      </c>
    </row>
    <row r="2946" spans="1:57" x14ac:dyDescent="0.25">
      <c r="A2946" s="320" t="str">
        <f>IF(AND(D2946&lt;&gt;0,C2946&lt;&gt;0,E2946&lt;&gt;0),IF(B2946&lt;&gt;0,CONCATENATE(B2946,"-AGr",VLOOKUP(C2946,Listen!$A$2:$D$45,4,FALSE),"-",D2946,"-",E2946,),CONCATENATE("AGr",VLOOKUP(C2946,Listen!$A$2:$D$45,4,FALSE),"-",D2946,"-",E2946)),"keine vollständige ID")</f>
        <v>keine vollständige ID</v>
      </c>
      <c r="B2946" s="301"/>
      <c r="C2946" s="287"/>
      <c r="D2946" s="34"/>
      <c r="E2946" s="306"/>
      <c r="F2946" s="116"/>
      <c r="G2946" s="17"/>
      <c r="H2946" s="17"/>
      <c r="I2946" s="17"/>
      <c r="J2946" s="17"/>
      <c r="K2946" s="17"/>
      <c r="L2946" s="17"/>
      <c r="M2946" s="17"/>
      <c r="N2946" s="17"/>
      <c r="O2946" s="116"/>
      <c r="P2946" s="117">
        <f>IF(D2946&gt;A_Stammdaten!$B$12,0,SUM(G2946,H2946,J2946,L2946:M2946)-SUM(I2946,K2946,N2946:O2946))</f>
        <v>0</v>
      </c>
      <c r="Q2946" s="17"/>
      <c r="R2946" s="17"/>
      <c r="S2946" s="17"/>
      <c r="T2946" s="17"/>
      <c r="U2946" s="62">
        <f t="shared" si="947"/>
        <v>0</v>
      </c>
      <c r="V2946" s="34"/>
      <c r="W2946" s="34"/>
      <c r="X2946" s="34"/>
      <c r="Y2946" s="34"/>
      <c r="Z2946" s="34"/>
      <c r="AA2946" s="63" t="str">
        <f t="shared" si="948"/>
        <v>-</v>
      </c>
      <c r="AB2946" s="63" t="str">
        <f t="shared" si="949"/>
        <v>-</v>
      </c>
      <c r="AC2946" s="63">
        <f>IF(ISBLANK($C2946),0,VLOOKUP($C2946,Listen!$A$2:$C$45,2,FALSE))</f>
        <v>0</v>
      </c>
      <c r="AD2946" s="63">
        <f>IF(ISBLANK($C2946),0,VLOOKUP($C2946,Listen!$A$2:$C$45,3,FALSE))</f>
        <v>0</v>
      </c>
      <c r="AE2946" s="49">
        <f t="shared" si="950"/>
        <v>0</v>
      </c>
      <c r="AF2946" s="49">
        <f t="shared" si="950"/>
        <v>0</v>
      </c>
      <c r="AG2946" s="49">
        <f>IFERROR(IF(OR($V2946&lt;&gt;"Ja",VLOOKUP($C2946,Listen!$A$2:$F$45,5,0)="Nein",D2946&lt;IF(C2946="LNG Anbindungsanlagen gemäß separater Festlegung",2022,2023)),$AC2946,$AA2946),0)</f>
        <v>0</v>
      </c>
      <c r="AH2946" s="49">
        <f>IFERROR(IF(OR($V2946&lt;&gt;"Ja",VLOOKUP($C2946,Listen!$A$2:$F$45,5,0)="Nein",D2946&lt;IF(C2946="LNG Anbindungsanlagen gemäß separater Festlegung",2022,2023)),$AC2946,$AA2946),0)</f>
        <v>0</v>
      </c>
      <c r="AI2946" s="49">
        <f>IFERROR(IF(OR($W2946&lt;&gt;"Ja",VLOOKUP($C2946,Listen!$A$2:$F$45,6,0)="Nein"),$AC2946,$AB2946),0)</f>
        <v>0</v>
      </c>
      <c r="AJ2946" s="49">
        <f>IFERROR(IF(OR($W2946&lt;&gt;"Ja",VLOOKUP($C2946,Listen!$A$2:$F$45,6,0)="Nein"),$AC2946,$AB2946),0)</f>
        <v>0</v>
      </c>
      <c r="AK2946" s="49">
        <f>IFERROR(IF(OR($W2946&lt;&gt;"Ja",VLOOKUP($C2946,Listen!$A$2:$F$45,6,0)="Nein"),$AC2946,$AB2946),0)</f>
        <v>0</v>
      </c>
      <c r="AL2946" s="51">
        <f t="shared" si="951"/>
        <v>0</v>
      </c>
      <c r="AM2946" s="296">
        <f>IFERROR(IF(VLOOKUP($C2946,Listen!$A$2:$F$45,6,0)="Ja",MAX(BC2946:BD2946),D_SAV!$BC2946),0)</f>
        <v>0</v>
      </c>
      <c r="AN2946" s="51">
        <f t="shared" si="952"/>
        <v>0</v>
      </c>
      <c r="AP2946" s="304">
        <f t="shared" si="953"/>
        <v>0</v>
      </c>
      <c r="AQ2946" s="304">
        <f t="shared" si="954"/>
        <v>0</v>
      </c>
      <c r="AR2946" s="304">
        <f t="shared" si="955"/>
        <v>0</v>
      </c>
      <c r="AS2946" s="304">
        <f t="shared" si="956"/>
        <v>0</v>
      </c>
      <c r="AT2946" s="304">
        <f t="shared" si="957"/>
        <v>0</v>
      </c>
      <c r="AU2946" s="304">
        <f t="shared" si="958"/>
        <v>0</v>
      </c>
      <c r="AV2946" s="304">
        <f t="shared" si="959"/>
        <v>0</v>
      </c>
      <c r="AW2946" s="304">
        <f t="shared" si="960"/>
        <v>0</v>
      </c>
      <c r="AX2946" s="304">
        <f t="shared" si="961"/>
        <v>0</v>
      </c>
      <c r="AY2946" s="304">
        <f t="shared" si="962"/>
        <v>0</v>
      </c>
      <c r="AZ2946" s="304">
        <f t="shared" si="963"/>
        <v>0</v>
      </c>
      <c r="BA2946" s="304">
        <f t="shared" si="964"/>
        <v>0</v>
      </c>
      <c r="BB2946" s="304">
        <f t="shared" si="965"/>
        <v>0</v>
      </c>
      <c r="BC2946" s="304">
        <f t="shared" si="966"/>
        <v>0</v>
      </c>
      <c r="BD2946" s="304">
        <f t="shared" si="967"/>
        <v>0</v>
      </c>
      <c r="BE2946" s="304">
        <f>IFERROR(IF(VLOOKUP($C2946,Listen!$A$2:$F$45,6,0)="Ja",BB2946-MAX(BC2946:BD2946),BB2946-BC2946),0)</f>
        <v>0</v>
      </c>
    </row>
    <row r="2947" spans="1:57" x14ac:dyDescent="0.25">
      <c r="A2947" s="320" t="str">
        <f>IF(AND(D2947&lt;&gt;0,C2947&lt;&gt;0,E2947&lt;&gt;0),IF(B2947&lt;&gt;0,CONCATENATE(B2947,"-AGr",VLOOKUP(C2947,Listen!$A$2:$D$45,4,FALSE),"-",D2947,"-",E2947,),CONCATENATE("AGr",VLOOKUP(C2947,Listen!$A$2:$D$45,4,FALSE),"-",D2947,"-",E2947)),"keine vollständige ID")</f>
        <v>keine vollständige ID</v>
      </c>
      <c r="B2947" s="301"/>
      <c r="C2947" s="287"/>
      <c r="D2947" s="34"/>
      <c r="E2947" s="306"/>
      <c r="F2947" s="116"/>
      <c r="G2947" s="17"/>
      <c r="H2947" s="17"/>
      <c r="I2947" s="17"/>
      <c r="J2947" s="17"/>
      <c r="K2947" s="17"/>
      <c r="L2947" s="17"/>
      <c r="M2947" s="17"/>
      <c r="N2947" s="17"/>
      <c r="O2947" s="116"/>
      <c r="P2947" s="117">
        <f>IF(D2947&gt;A_Stammdaten!$B$12,0,SUM(G2947,H2947,J2947,L2947:M2947)-SUM(I2947,K2947,N2947:O2947))</f>
        <v>0</v>
      </c>
      <c r="Q2947" s="17"/>
      <c r="R2947" s="17"/>
      <c r="S2947" s="17"/>
      <c r="T2947" s="17"/>
      <c r="U2947" s="62">
        <f t="shared" si="947"/>
        <v>0</v>
      </c>
      <c r="V2947" s="34"/>
      <c r="W2947" s="34"/>
      <c r="X2947" s="34"/>
      <c r="Y2947" s="34"/>
      <c r="Z2947" s="34"/>
      <c r="AA2947" s="63" t="str">
        <f t="shared" si="948"/>
        <v>-</v>
      </c>
      <c r="AB2947" s="63" t="str">
        <f t="shared" si="949"/>
        <v>-</v>
      </c>
      <c r="AC2947" s="63">
        <f>IF(ISBLANK($C2947),0,VLOOKUP($C2947,Listen!$A$2:$C$45,2,FALSE))</f>
        <v>0</v>
      </c>
      <c r="AD2947" s="63">
        <f>IF(ISBLANK($C2947),0,VLOOKUP($C2947,Listen!$A$2:$C$45,3,FALSE))</f>
        <v>0</v>
      </c>
      <c r="AE2947" s="49">
        <f t="shared" si="950"/>
        <v>0</v>
      </c>
      <c r="AF2947" s="49">
        <f t="shared" si="950"/>
        <v>0</v>
      </c>
      <c r="AG2947" s="49">
        <f>IFERROR(IF(OR($V2947&lt;&gt;"Ja",VLOOKUP($C2947,Listen!$A$2:$F$45,5,0)="Nein",D2947&lt;IF(C2947="LNG Anbindungsanlagen gemäß separater Festlegung",2022,2023)),$AC2947,$AA2947),0)</f>
        <v>0</v>
      </c>
      <c r="AH2947" s="49">
        <f>IFERROR(IF(OR($V2947&lt;&gt;"Ja",VLOOKUP($C2947,Listen!$A$2:$F$45,5,0)="Nein",D2947&lt;IF(C2947="LNG Anbindungsanlagen gemäß separater Festlegung",2022,2023)),$AC2947,$AA2947),0)</f>
        <v>0</v>
      </c>
      <c r="AI2947" s="49">
        <f>IFERROR(IF(OR($W2947&lt;&gt;"Ja",VLOOKUP($C2947,Listen!$A$2:$F$45,6,0)="Nein"),$AC2947,$AB2947),0)</f>
        <v>0</v>
      </c>
      <c r="AJ2947" s="49">
        <f>IFERROR(IF(OR($W2947&lt;&gt;"Ja",VLOOKUP($C2947,Listen!$A$2:$F$45,6,0)="Nein"),$AC2947,$AB2947),0)</f>
        <v>0</v>
      </c>
      <c r="AK2947" s="49">
        <f>IFERROR(IF(OR($W2947&lt;&gt;"Ja",VLOOKUP($C2947,Listen!$A$2:$F$45,6,0)="Nein"),$AC2947,$AB2947),0)</f>
        <v>0</v>
      </c>
      <c r="AL2947" s="51">
        <f t="shared" si="951"/>
        <v>0</v>
      </c>
      <c r="AM2947" s="296">
        <f>IFERROR(IF(VLOOKUP($C2947,Listen!$A$2:$F$45,6,0)="Ja",MAX(BC2947:BD2947),D_SAV!$BC2947),0)</f>
        <v>0</v>
      </c>
      <c r="AN2947" s="51">
        <f t="shared" si="952"/>
        <v>0</v>
      </c>
      <c r="AP2947" s="304">
        <f t="shared" si="953"/>
        <v>0</v>
      </c>
      <c r="AQ2947" s="304">
        <f t="shared" si="954"/>
        <v>0</v>
      </c>
      <c r="AR2947" s="304">
        <f t="shared" si="955"/>
        <v>0</v>
      </c>
      <c r="AS2947" s="304">
        <f t="shared" si="956"/>
        <v>0</v>
      </c>
      <c r="AT2947" s="304">
        <f t="shared" si="957"/>
        <v>0</v>
      </c>
      <c r="AU2947" s="304">
        <f t="shared" si="958"/>
        <v>0</v>
      </c>
      <c r="AV2947" s="304">
        <f t="shared" si="959"/>
        <v>0</v>
      </c>
      <c r="AW2947" s="304">
        <f t="shared" si="960"/>
        <v>0</v>
      </c>
      <c r="AX2947" s="304">
        <f t="shared" si="961"/>
        <v>0</v>
      </c>
      <c r="AY2947" s="304">
        <f t="shared" si="962"/>
        <v>0</v>
      </c>
      <c r="AZ2947" s="304">
        <f t="shared" si="963"/>
        <v>0</v>
      </c>
      <c r="BA2947" s="304">
        <f t="shared" si="964"/>
        <v>0</v>
      </c>
      <c r="BB2947" s="304">
        <f t="shared" si="965"/>
        <v>0</v>
      </c>
      <c r="BC2947" s="304">
        <f t="shared" si="966"/>
        <v>0</v>
      </c>
      <c r="BD2947" s="304">
        <f t="shared" si="967"/>
        <v>0</v>
      </c>
      <c r="BE2947" s="304">
        <f>IFERROR(IF(VLOOKUP($C2947,Listen!$A$2:$F$45,6,0)="Ja",BB2947-MAX(BC2947:BD2947),BB2947-BC2947),0)</f>
        <v>0</v>
      </c>
    </row>
    <row r="2948" spans="1:57" x14ac:dyDescent="0.25">
      <c r="A2948" s="320" t="str">
        <f>IF(AND(D2948&lt;&gt;0,C2948&lt;&gt;0,E2948&lt;&gt;0),IF(B2948&lt;&gt;0,CONCATENATE(B2948,"-AGr",VLOOKUP(C2948,Listen!$A$2:$D$45,4,FALSE),"-",D2948,"-",E2948,),CONCATENATE("AGr",VLOOKUP(C2948,Listen!$A$2:$D$45,4,FALSE),"-",D2948,"-",E2948)),"keine vollständige ID")</f>
        <v>keine vollständige ID</v>
      </c>
      <c r="B2948" s="301"/>
      <c r="C2948" s="287"/>
      <c r="D2948" s="34"/>
      <c r="E2948" s="306"/>
      <c r="F2948" s="116"/>
      <c r="G2948" s="17"/>
      <c r="H2948" s="17"/>
      <c r="I2948" s="17"/>
      <c r="J2948" s="17"/>
      <c r="K2948" s="17"/>
      <c r="L2948" s="17"/>
      <c r="M2948" s="17"/>
      <c r="N2948" s="17"/>
      <c r="O2948" s="116"/>
      <c r="P2948" s="117">
        <f>IF(D2948&gt;A_Stammdaten!$B$12,0,SUM(G2948,H2948,J2948,L2948:M2948)-SUM(I2948,K2948,N2948:O2948))</f>
        <v>0</v>
      </c>
      <c r="Q2948" s="17"/>
      <c r="R2948" s="17"/>
      <c r="S2948" s="17"/>
      <c r="T2948" s="17"/>
      <c r="U2948" s="62">
        <f t="shared" si="947"/>
        <v>0</v>
      </c>
      <c r="V2948" s="34"/>
      <c r="W2948" s="34"/>
      <c r="X2948" s="34"/>
      <c r="Y2948" s="34"/>
      <c r="Z2948" s="34"/>
      <c r="AA2948" s="63" t="str">
        <f t="shared" si="948"/>
        <v>-</v>
      </c>
      <c r="AB2948" s="63" t="str">
        <f t="shared" si="949"/>
        <v>-</v>
      </c>
      <c r="AC2948" s="63">
        <f>IF(ISBLANK($C2948),0,VLOOKUP($C2948,Listen!$A$2:$C$45,2,FALSE))</f>
        <v>0</v>
      </c>
      <c r="AD2948" s="63">
        <f>IF(ISBLANK($C2948),0,VLOOKUP($C2948,Listen!$A$2:$C$45,3,FALSE))</f>
        <v>0</v>
      </c>
      <c r="AE2948" s="49">
        <f t="shared" si="950"/>
        <v>0</v>
      </c>
      <c r="AF2948" s="49">
        <f t="shared" si="950"/>
        <v>0</v>
      </c>
      <c r="AG2948" s="49">
        <f>IFERROR(IF(OR($V2948&lt;&gt;"Ja",VLOOKUP($C2948,Listen!$A$2:$F$45,5,0)="Nein",D2948&lt;IF(C2948="LNG Anbindungsanlagen gemäß separater Festlegung",2022,2023)),$AC2948,$AA2948),0)</f>
        <v>0</v>
      </c>
      <c r="AH2948" s="49">
        <f>IFERROR(IF(OR($V2948&lt;&gt;"Ja",VLOOKUP($C2948,Listen!$A$2:$F$45,5,0)="Nein",D2948&lt;IF(C2948="LNG Anbindungsanlagen gemäß separater Festlegung",2022,2023)),$AC2948,$AA2948),0)</f>
        <v>0</v>
      </c>
      <c r="AI2948" s="49">
        <f>IFERROR(IF(OR($W2948&lt;&gt;"Ja",VLOOKUP($C2948,Listen!$A$2:$F$45,6,0)="Nein"),$AC2948,$AB2948),0)</f>
        <v>0</v>
      </c>
      <c r="AJ2948" s="49">
        <f>IFERROR(IF(OR($W2948&lt;&gt;"Ja",VLOOKUP($C2948,Listen!$A$2:$F$45,6,0)="Nein"),$AC2948,$AB2948),0)</f>
        <v>0</v>
      </c>
      <c r="AK2948" s="49">
        <f>IFERROR(IF(OR($W2948&lt;&gt;"Ja",VLOOKUP($C2948,Listen!$A$2:$F$45,6,0)="Nein"),$AC2948,$AB2948),0)</f>
        <v>0</v>
      </c>
      <c r="AL2948" s="51">
        <f t="shared" si="951"/>
        <v>0</v>
      </c>
      <c r="AM2948" s="296">
        <f>IFERROR(IF(VLOOKUP($C2948,Listen!$A$2:$F$45,6,0)="Ja",MAX(BC2948:BD2948),D_SAV!$BC2948),0)</f>
        <v>0</v>
      </c>
      <c r="AN2948" s="51">
        <f t="shared" si="952"/>
        <v>0</v>
      </c>
      <c r="AP2948" s="304">
        <f t="shared" si="953"/>
        <v>0</v>
      </c>
      <c r="AQ2948" s="304">
        <f t="shared" si="954"/>
        <v>0</v>
      </c>
      <c r="AR2948" s="304">
        <f t="shared" si="955"/>
        <v>0</v>
      </c>
      <c r="AS2948" s="304">
        <f t="shared" si="956"/>
        <v>0</v>
      </c>
      <c r="AT2948" s="304">
        <f t="shared" si="957"/>
        <v>0</v>
      </c>
      <c r="AU2948" s="304">
        <f t="shared" si="958"/>
        <v>0</v>
      </c>
      <c r="AV2948" s="304">
        <f t="shared" si="959"/>
        <v>0</v>
      </c>
      <c r="AW2948" s="304">
        <f t="shared" si="960"/>
        <v>0</v>
      </c>
      <c r="AX2948" s="304">
        <f t="shared" si="961"/>
        <v>0</v>
      </c>
      <c r="AY2948" s="304">
        <f t="shared" si="962"/>
        <v>0</v>
      </c>
      <c r="AZ2948" s="304">
        <f t="shared" si="963"/>
        <v>0</v>
      </c>
      <c r="BA2948" s="304">
        <f t="shared" si="964"/>
        <v>0</v>
      </c>
      <c r="BB2948" s="304">
        <f t="shared" si="965"/>
        <v>0</v>
      </c>
      <c r="BC2948" s="304">
        <f t="shared" si="966"/>
        <v>0</v>
      </c>
      <c r="BD2948" s="304">
        <f t="shared" si="967"/>
        <v>0</v>
      </c>
      <c r="BE2948" s="304">
        <f>IFERROR(IF(VLOOKUP($C2948,Listen!$A$2:$F$45,6,0)="Ja",BB2948-MAX(BC2948:BD2948),BB2948-BC2948),0)</f>
        <v>0</v>
      </c>
    </row>
    <row r="2949" spans="1:57" x14ac:dyDescent="0.25">
      <c r="A2949" s="320" t="str">
        <f>IF(AND(D2949&lt;&gt;0,C2949&lt;&gt;0,E2949&lt;&gt;0),IF(B2949&lt;&gt;0,CONCATENATE(B2949,"-AGr",VLOOKUP(C2949,Listen!$A$2:$D$45,4,FALSE),"-",D2949,"-",E2949,),CONCATENATE("AGr",VLOOKUP(C2949,Listen!$A$2:$D$45,4,FALSE),"-",D2949,"-",E2949)),"keine vollständige ID")</f>
        <v>keine vollständige ID</v>
      </c>
      <c r="B2949" s="301"/>
      <c r="C2949" s="287"/>
      <c r="D2949" s="34"/>
      <c r="E2949" s="306"/>
      <c r="F2949" s="116"/>
      <c r="G2949" s="17"/>
      <c r="H2949" s="17"/>
      <c r="I2949" s="17"/>
      <c r="J2949" s="17"/>
      <c r="K2949" s="17"/>
      <c r="L2949" s="17"/>
      <c r="M2949" s="17"/>
      <c r="N2949" s="17"/>
      <c r="O2949" s="116"/>
      <c r="P2949" s="117">
        <f>IF(D2949&gt;A_Stammdaten!$B$12,0,SUM(G2949,H2949,J2949,L2949:M2949)-SUM(I2949,K2949,N2949:O2949))</f>
        <v>0</v>
      </c>
      <c r="Q2949" s="17"/>
      <c r="R2949" s="17"/>
      <c r="S2949" s="17"/>
      <c r="T2949" s="17"/>
      <c r="U2949" s="62">
        <f t="shared" si="947"/>
        <v>0</v>
      </c>
      <c r="V2949" s="34"/>
      <c r="W2949" s="34"/>
      <c r="X2949" s="34"/>
      <c r="Y2949" s="34"/>
      <c r="Z2949" s="34"/>
      <c r="AA2949" s="63" t="str">
        <f t="shared" si="948"/>
        <v>-</v>
      </c>
      <c r="AB2949" s="63" t="str">
        <f t="shared" si="949"/>
        <v>-</v>
      </c>
      <c r="AC2949" s="63">
        <f>IF(ISBLANK($C2949),0,VLOOKUP($C2949,Listen!$A$2:$C$45,2,FALSE))</f>
        <v>0</v>
      </c>
      <c r="AD2949" s="63">
        <f>IF(ISBLANK($C2949),0,VLOOKUP($C2949,Listen!$A$2:$C$45,3,FALSE))</f>
        <v>0</v>
      </c>
      <c r="AE2949" s="49">
        <f t="shared" si="950"/>
        <v>0</v>
      </c>
      <c r="AF2949" s="49">
        <f t="shared" si="950"/>
        <v>0</v>
      </c>
      <c r="AG2949" s="49">
        <f>IFERROR(IF(OR($V2949&lt;&gt;"Ja",VLOOKUP($C2949,Listen!$A$2:$F$45,5,0)="Nein",D2949&lt;IF(C2949="LNG Anbindungsanlagen gemäß separater Festlegung",2022,2023)),$AC2949,$AA2949),0)</f>
        <v>0</v>
      </c>
      <c r="AH2949" s="49">
        <f>IFERROR(IF(OR($V2949&lt;&gt;"Ja",VLOOKUP($C2949,Listen!$A$2:$F$45,5,0)="Nein",D2949&lt;IF(C2949="LNG Anbindungsanlagen gemäß separater Festlegung",2022,2023)),$AC2949,$AA2949),0)</f>
        <v>0</v>
      </c>
      <c r="AI2949" s="49">
        <f>IFERROR(IF(OR($W2949&lt;&gt;"Ja",VLOOKUP($C2949,Listen!$A$2:$F$45,6,0)="Nein"),$AC2949,$AB2949),0)</f>
        <v>0</v>
      </c>
      <c r="AJ2949" s="49">
        <f>IFERROR(IF(OR($W2949&lt;&gt;"Ja",VLOOKUP($C2949,Listen!$A$2:$F$45,6,0)="Nein"),$AC2949,$AB2949),0)</f>
        <v>0</v>
      </c>
      <c r="AK2949" s="49">
        <f>IFERROR(IF(OR($W2949&lt;&gt;"Ja",VLOOKUP($C2949,Listen!$A$2:$F$45,6,0)="Nein"),$AC2949,$AB2949),0)</f>
        <v>0</v>
      </c>
      <c r="AL2949" s="51">
        <f t="shared" si="951"/>
        <v>0</v>
      </c>
      <c r="AM2949" s="296">
        <f>IFERROR(IF(VLOOKUP($C2949,Listen!$A$2:$F$45,6,0)="Ja",MAX(BC2949:BD2949),D_SAV!$BC2949),0)</f>
        <v>0</v>
      </c>
      <c r="AN2949" s="51">
        <f t="shared" si="952"/>
        <v>0</v>
      </c>
      <c r="AP2949" s="304">
        <f t="shared" si="953"/>
        <v>0</v>
      </c>
      <c r="AQ2949" s="304">
        <f t="shared" si="954"/>
        <v>0</v>
      </c>
      <c r="AR2949" s="304">
        <f t="shared" si="955"/>
        <v>0</v>
      </c>
      <c r="AS2949" s="304">
        <f t="shared" si="956"/>
        <v>0</v>
      </c>
      <c r="AT2949" s="304">
        <f t="shared" si="957"/>
        <v>0</v>
      </c>
      <c r="AU2949" s="304">
        <f t="shared" si="958"/>
        <v>0</v>
      </c>
      <c r="AV2949" s="304">
        <f t="shared" si="959"/>
        <v>0</v>
      </c>
      <c r="AW2949" s="304">
        <f t="shared" si="960"/>
        <v>0</v>
      </c>
      <c r="AX2949" s="304">
        <f t="shared" si="961"/>
        <v>0</v>
      </c>
      <c r="AY2949" s="304">
        <f t="shared" si="962"/>
        <v>0</v>
      </c>
      <c r="AZ2949" s="304">
        <f t="shared" si="963"/>
        <v>0</v>
      </c>
      <c r="BA2949" s="304">
        <f t="shared" si="964"/>
        <v>0</v>
      </c>
      <c r="BB2949" s="304">
        <f t="shared" si="965"/>
        <v>0</v>
      </c>
      <c r="BC2949" s="304">
        <f t="shared" si="966"/>
        <v>0</v>
      </c>
      <c r="BD2949" s="304">
        <f t="shared" si="967"/>
        <v>0</v>
      </c>
      <c r="BE2949" s="304">
        <f>IFERROR(IF(VLOOKUP($C2949,Listen!$A$2:$F$45,6,0)="Ja",BB2949-MAX(BC2949:BD2949),BB2949-BC2949),0)</f>
        <v>0</v>
      </c>
    </row>
    <row r="2950" spans="1:57" x14ac:dyDescent="0.25">
      <c r="A2950" s="320" t="str">
        <f>IF(AND(D2950&lt;&gt;0,C2950&lt;&gt;0,E2950&lt;&gt;0),IF(B2950&lt;&gt;0,CONCATENATE(B2950,"-AGr",VLOOKUP(C2950,Listen!$A$2:$D$45,4,FALSE),"-",D2950,"-",E2950,),CONCATENATE("AGr",VLOOKUP(C2950,Listen!$A$2:$D$45,4,FALSE),"-",D2950,"-",E2950)),"keine vollständige ID")</f>
        <v>keine vollständige ID</v>
      </c>
      <c r="B2950" s="301"/>
      <c r="C2950" s="287"/>
      <c r="D2950" s="34"/>
      <c r="E2950" s="306"/>
      <c r="F2950" s="116"/>
      <c r="G2950" s="17"/>
      <c r="H2950" s="17"/>
      <c r="I2950" s="17"/>
      <c r="J2950" s="17"/>
      <c r="K2950" s="17"/>
      <c r="L2950" s="17"/>
      <c r="M2950" s="17"/>
      <c r="N2950" s="17"/>
      <c r="O2950" s="116"/>
      <c r="P2950" s="117">
        <f>IF(D2950&gt;A_Stammdaten!$B$12,0,SUM(G2950,H2950,J2950,L2950:M2950)-SUM(I2950,K2950,N2950:O2950))</f>
        <v>0</v>
      </c>
      <c r="Q2950" s="17"/>
      <c r="R2950" s="17"/>
      <c r="S2950" s="17"/>
      <c r="T2950" s="17"/>
      <c r="U2950" s="62">
        <f t="shared" ref="U2950:U3013" si="968">P2950-SUM(Q2950:T2950)</f>
        <v>0</v>
      </c>
      <c r="V2950" s="34"/>
      <c r="W2950" s="34"/>
      <c r="X2950" s="34"/>
      <c r="Y2950" s="34"/>
      <c r="Z2950" s="34"/>
      <c r="AA2950" s="63" t="str">
        <f t="shared" ref="AA2950:AA3013" si="969">IF($V2950="Ja",MIN(2044-$D2950+1,AC2950),"-")</f>
        <v>-</v>
      </c>
      <c r="AB2950" s="63" t="str">
        <f t="shared" ref="AB2950:AB3013" si="970">IF($Z2950="","-",MIN($Z2950-$D2950+1,AC2950))</f>
        <v>-</v>
      </c>
      <c r="AC2950" s="63">
        <f>IF(ISBLANK($C2950),0,VLOOKUP($C2950,Listen!$A$2:$C$45,2,FALSE))</f>
        <v>0</v>
      </c>
      <c r="AD2950" s="63">
        <f>IF(ISBLANK($C2950),0,VLOOKUP($C2950,Listen!$A$2:$C$45,3,FALSE))</f>
        <v>0</v>
      </c>
      <c r="AE2950" s="49">
        <f t="shared" ref="AE2950:AF3013" si="971">IFERROR($AC2950,0)</f>
        <v>0</v>
      </c>
      <c r="AF2950" s="49">
        <f t="shared" si="971"/>
        <v>0</v>
      </c>
      <c r="AG2950" s="49">
        <f>IFERROR(IF(OR($V2950&lt;&gt;"Ja",VLOOKUP($C2950,Listen!$A$2:$F$45,5,0)="Nein",D2950&lt;IF(C2950="LNG Anbindungsanlagen gemäß separater Festlegung",2022,2023)),$AC2950,$AA2950),0)</f>
        <v>0</v>
      </c>
      <c r="AH2950" s="49">
        <f>IFERROR(IF(OR($V2950&lt;&gt;"Ja",VLOOKUP($C2950,Listen!$A$2:$F$45,5,0)="Nein",D2950&lt;IF(C2950="LNG Anbindungsanlagen gemäß separater Festlegung",2022,2023)),$AC2950,$AA2950),0)</f>
        <v>0</v>
      </c>
      <c r="AI2950" s="49">
        <f>IFERROR(IF(OR($W2950&lt;&gt;"Ja",VLOOKUP($C2950,Listen!$A$2:$F$45,6,0)="Nein"),$AC2950,$AB2950),0)</f>
        <v>0</v>
      </c>
      <c r="AJ2950" s="49">
        <f>IFERROR(IF(OR($W2950&lt;&gt;"Ja",VLOOKUP($C2950,Listen!$A$2:$F$45,6,0)="Nein"),$AC2950,$AB2950),0)</f>
        <v>0</v>
      </c>
      <c r="AK2950" s="49">
        <f>IFERROR(IF(OR($W2950&lt;&gt;"Ja",VLOOKUP($C2950,Listen!$A$2:$F$45,6,0)="Nein"),$AC2950,$AB2950),0)</f>
        <v>0</v>
      </c>
      <c r="AL2950" s="51">
        <f t="shared" ref="AL2950:AL3013" si="972">BB2950</f>
        <v>0</v>
      </c>
      <c r="AM2950" s="296">
        <f>IFERROR(IF(VLOOKUP($C2950,Listen!$A$2:$F$45,6,0)="Ja",MAX(BC2950:BD2950),D_SAV!$BC2950),0)</f>
        <v>0</v>
      </c>
      <c r="AN2950" s="51">
        <f t="shared" ref="AN2950:AN3013" si="973">BE2950</f>
        <v>0</v>
      </c>
      <c r="AP2950" s="304">
        <f t="shared" ref="AP2950:AP3013" si="974">AO2950+IF($D2950=AP$3,$U2950,0)</f>
        <v>0</v>
      </c>
      <c r="AQ2950" s="304">
        <f t="shared" ref="AQ2950:AQ3013" si="975">IF(AP2950=0,0,IF($AE2950-(AP$3-$D2950)&lt;=0,AP2950,AP2950/($AE2950-(AP$3-$D2950))))</f>
        <v>0</v>
      </c>
      <c r="AR2950" s="304">
        <f t="shared" ref="AR2950:AR3013" si="976">AP2950-AQ2950</f>
        <v>0</v>
      </c>
      <c r="AS2950" s="304">
        <f t="shared" ref="AS2950:AS3013" si="977">AR2950+IF($D2950=AS$3,$U2950,0)</f>
        <v>0</v>
      </c>
      <c r="AT2950" s="304">
        <f t="shared" ref="AT2950:AT3013" si="978">IF(AS2950=0,0,IF($AF2950-(AS$3-$D2950)&lt;=0,AS2950,AS2950/($AF2950-(AS$3-$D2950))))</f>
        <v>0</v>
      </c>
      <c r="AU2950" s="304">
        <f t="shared" ref="AU2950:AU3013" si="979">AS2950-AT2950</f>
        <v>0</v>
      </c>
      <c r="AV2950" s="304">
        <f t="shared" ref="AV2950:AV3013" si="980">AU2950+IF($D2950=AV$3,$U2950,0)</f>
        <v>0</v>
      </c>
      <c r="AW2950" s="304">
        <f t="shared" ref="AW2950:AW3013" si="981">IF(AV2950=0,0,IF($AG2950-(AV$3-$D2950)&lt;=0,AV2950,AV2950/($AG2950-(AV$3-$D2950))))</f>
        <v>0</v>
      </c>
      <c r="AX2950" s="304">
        <f t="shared" ref="AX2950:AX3013" si="982">AV2950-AW2950</f>
        <v>0</v>
      </c>
      <c r="AY2950" s="304">
        <f t="shared" ref="AY2950:AY3013" si="983">AX2950+IF($D2950=AY$3,$U2950,0)</f>
        <v>0</v>
      </c>
      <c r="AZ2950" s="304">
        <f t="shared" ref="AZ2950:AZ3013" si="984">IF(AY2950=0,0,IF($AH2950-(AY$3-$D2950)&lt;=0,AY2950,AY2950/($AH2950-(AY$3-$D2950))))</f>
        <v>0</v>
      </c>
      <c r="BA2950" s="304">
        <f t="shared" ref="BA2950:BA3013" si="985">AY2950-AZ2950</f>
        <v>0</v>
      </c>
      <c r="BB2950" s="304">
        <f t="shared" ref="BB2950:BB3013" si="986">BA2950+IF($D2950=BB$3,$U2950,0)</f>
        <v>0</v>
      </c>
      <c r="BC2950" s="304">
        <f t="shared" ref="BC2950:BC3013" si="987">IF(BB2950=0,0,IF($AI2950-(BB$3-$D2950)&lt;=0,BB2950,BB2950/($AI2950-(BB$3-$D2950))))</f>
        <v>0</v>
      </c>
      <c r="BD2950" s="304">
        <f t="shared" ref="BD2950:BD3013" si="988">BB2950*Y2950/100</f>
        <v>0</v>
      </c>
      <c r="BE2950" s="304">
        <f>IFERROR(IF(VLOOKUP($C2950,Listen!$A$2:$F$45,6,0)="Ja",BB2950-MAX(BC2950:BD2950),BB2950-BC2950),0)</f>
        <v>0</v>
      </c>
    </row>
    <row r="2951" spans="1:57" x14ac:dyDescent="0.25">
      <c r="A2951" s="320" t="str">
        <f>IF(AND(D2951&lt;&gt;0,C2951&lt;&gt;0,E2951&lt;&gt;0),IF(B2951&lt;&gt;0,CONCATENATE(B2951,"-AGr",VLOOKUP(C2951,Listen!$A$2:$D$45,4,FALSE),"-",D2951,"-",E2951,),CONCATENATE("AGr",VLOOKUP(C2951,Listen!$A$2:$D$45,4,FALSE),"-",D2951,"-",E2951)),"keine vollständige ID")</f>
        <v>keine vollständige ID</v>
      </c>
      <c r="B2951" s="301"/>
      <c r="C2951" s="287"/>
      <c r="D2951" s="34"/>
      <c r="E2951" s="306"/>
      <c r="F2951" s="116"/>
      <c r="G2951" s="17"/>
      <c r="H2951" s="17"/>
      <c r="I2951" s="17"/>
      <c r="J2951" s="17"/>
      <c r="K2951" s="17"/>
      <c r="L2951" s="17"/>
      <c r="M2951" s="17"/>
      <c r="N2951" s="17"/>
      <c r="O2951" s="116"/>
      <c r="P2951" s="117">
        <f>IF(D2951&gt;A_Stammdaten!$B$12,0,SUM(G2951,H2951,J2951,L2951:M2951)-SUM(I2951,K2951,N2951:O2951))</f>
        <v>0</v>
      </c>
      <c r="Q2951" s="17"/>
      <c r="R2951" s="17"/>
      <c r="S2951" s="17"/>
      <c r="T2951" s="17"/>
      <c r="U2951" s="62">
        <f t="shared" si="968"/>
        <v>0</v>
      </c>
      <c r="V2951" s="34"/>
      <c r="W2951" s="34"/>
      <c r="X2951" s="34"/>
      <c r="Y2951" s="34"/>
      <c r="Z2951" s="34"/>
      <c r="AA2951" s="63" t="str">
        <f t="shared" si="969"/>
        <v>-</v>
      </c>
      <c r="AB2951" s="63" t="str">
        <f t="shared" si="970"/>
        <v>-</v>
      </c>
      <c r="AC2951" s="63">
        <f>IF(ISBLANK($C2951),0,VLOOKUP($C2951,Listen!$A$2:$C$45,2,FALSE))</f>
        <v>0</v>
      </c>
      <c r="AD2951" s="63">
        <f>IF(ISBLANK($C2951),0,VLOOKUP($C2951,Listen!$A$2:$C$45,3,FALSE))</f>
        <v>0</v>
      </c>
      <c r="AE2951" s="49">
        <f t="shared" si="971"/>
        <v>0</v>
      </c>
      <c r="AF2951" s="49">
        <f t="shared" si="971"/>
        <v>0</v>
      </c>
      <c r="AG2951" s="49">
        <f>IFERROR(IF(OR($V2951&lt;&gt;"Ja",VLOOKUP($C2951,Listen!$A$2:$F$45,5,0)="Nein",D2951&lt;IF(C2951="LNG Anbindungsanlagen gemäß separater Festlegung",2022,2023)),$AC2951,$AA2951),0)</f>
        <v>0</v>
      </c>
      <c r="AH2951" s="49">
        <f>IFERROR(IF(OR($V2951&lt;&gt;"Ja",VLOOKUP($C2951,Listen!$A$2:$F$45,5,0)="Nein",D2951&lt;IF(C2951="LNG Anbindungsanlagen gemäß separater Festlegung",2022,2023)),$AC2951,$AA2951),0)</f>
        <v>0</v>
      </c>
      <c r="AI2951" s="49">
        <f>IFERROR(IF(OR($W2951&lt;&gt;"Ja",VLOOKUP($C2951,Listen!$A$2:$F$45,6,0)="Nein"),$AC2951,$AB2951),0)</f>
        <v>0</v>
      </c>
      <c r="AJ2951" s="49">
        <f>IFERROR(IF(OR($W2951&lt;&gt;"Ja",VLOOKUP($C2951,Listen!$A$2:$F$45,6,0)="Nein"),$AC2951,$AB2951),0)</f>
        <v>0</v>
      </c>
      <c r="AK2951" s="49">
        <f>IFERROR(IF(OR($W2951&lt;&gt;"Ja",VLOOKUP($C2951,Listen!$A$2:$F$45,6,0)="Nein"),$AC2951,$AB2951),0)</f>
        <v>0</v>
      </c>
      <c r="AL2951" s="51">
        <f t="shared" si="972"/>
        <v>0</v>
      </c>
      <c r="AM2951" s="296">
        <f>IFERROR(IF(VLOOKUP($C2951,Listen!$A$2:$F$45,6,0)="Ja",MAX(BC2951:BD2951),D_SAV!$BC2951),0)</f>
        <v>0</v>
      </c>
      <c r="AN2951" s="51">
        <f t="shared" si="973"/>
        <v>0</v>
      </c>
      <c r="AP2951" s="304">
        <f t="shared" si="974"/>
        <v>0</v>
      </c>
      <c r="AQ2951" s="304">
        <f t="shared" si="975"/>
        <v>0</v>
      </c>
      <c r="AR2951" s="304">
        <f t="shared" si="976"/>
        <v>0</v>
      </c>
      <c r="AS2951" s="304">
        <f t="shared" si="977"/>
        <v>0</v>
      </c>
      <c r="AT2951" s="304">
        <f t="shared" si="978"/>
        <v>0</v>
      </c>
      <c r="AU2951" s="304">
        <f t="shared" si="979"/>
        <v>0</v>
      </c>
      <c r="AV2951" s="304">
        <f t="shared" si="980"/>
        <v>0</v>
      </c>
      <c r="AW2951" s="304">
        <f t="shared" si="981"/>
        <v>0</v>
      </c>
      <c r="AX2951" s="304">
        <f t="shared" si="982"/>
        <v>0</v>
      </c>
      <c r="AY2951" s="304">
        <f t="shared" si="983"/>
        <v>0</v>
      </c>
      <c r="AZ2951" s="304">
        <f t="shared" si="984"/>
        <v>0</v>
      </c>
      <c r="BA2951" s="304">
        <f t="shared" si="985"/>
        <v>0</v>
      </c>
      <c r="BB2951" s="304">
        <f t="shared" si="986"/>
        <v>0</v>
      </c>
      <c r="BC2951" s="304">
        <f t="shared" si="987"/>
        <v>0</v>
      </c>
      <c r="BD2951" s="304">
        <f t="shared" si="988"/>
        <v>0</v>
      </c>
      <c r="BE2951" s="304">
        <f>IFERROR(IF(VLOOKUP($C2951,Listen!$A$2:$F$45,6,0)="Ja",BB2951-MAX(BC2951:BD2951),BB2951-BC2951),0)</f>
        <v>0</v>
      </c>
    </row>
    <row r="2952" spans="1:57" x14ac:dyDescent="0.25">
      <c r="A2952" s="320" t="str">
        <f>IF(AND(D2952&lt;&gt;0,C2952&lt;&gt;0,E2952&lt;&gt;0),IF(B2952&lt;&gt;0,CONCATENATE(B2952,"-AGr",VLOOKUP(C2952,Listen!$A$2:$D$45,4,FALSE),"-",D2952,"-",E2952,),CONCATENATE("AGr",VLOOKUP(C2952,Listen!$A$2:$D$45,4,FALSE),"-",D2952,"-",E2952)),"keine vollständige ID")</f>
        <v>keine vollständige ID</v>
      </c>
      <c r="B2952" s="301"/>
      <c r="C2952" s="287"/>
      <c r="D2952" s="34"/>
      <c r="E2952" s="306"/>
      <c r="F2952" s="116"/>
      <c r="G2952" s="17"/>
      <c r="H2952" s="17"/>
      <c r="I2952" s="17"/>
      <c r="J2952" s="17"/>
      <c r="K2952" s="17"/>
      <c r="L2952" s="17"/>
      <c r="M2952" s="17"/>
      <c r="N2952" s="17"/>
      <c r="O2952" s="116"/>
      <c r="P2952" s="117">
        <f>IF(D2952&gt;A_Stammdaten!$B$12,0,SUM(G2952,H2952,J2952,L2952:M2952)-SUM(I2952,K2952,N2952:O2952))</f>
        <v>0</v>
      </c>
      <c r="Q2952" s="17"/>
      <c r="R2952" s="17"/>
      <c r="S2952" s="17"/>
      <c r="T2952" s="17"/>
      <c r="U2952" s="62">
        <f t="shared" si="968"/>
        <v>0</v>
      </c>
      <c r="V2952" s="34"/>
      <c r="W2952" s="34"/>
      <c r="X2952" s="34"/>
      <c r="Y2952" s="34"/>
      <c r="Z2952" s="34"/>
      <c r="AA2952" s="63" t="str">
        <f t="shared" si="969"/>
        <v>-</v>
      </c>
      <c r="AB2952" s="63" t="str">
        <f t="shared" si="970"/>
        <v>-</v>
      </c>
      <c r="AC2952" s="63">
        <f>IF(ISBLANK($C2952),0,VLOOKUP($C2952,Listen!$A$2:$C$45,2,FALSE))</f>
        <v>0</v>
      </c>
      <c r="AD2952" s="63">
        <f>IF(ISBLANK($C2952),0,VLOOKUP($C2952,Listen!$A$2:$C$45,3,FALSE))</f>
        <v>0</v>
      </c>
      <c r="AE2952" s="49">
        <f t="shared" si="971"/>
        <v>0</v>
      </c>
      <c r="AF2952" s="49">
        <f t="shared" si="971"/>
        <v>0</v>
      </c>
      <c r="AG2952" s="49">
        <f>IFERROR(IF(OR($V2952&lt;&gt;"Ja",VLOOKUP($C2952,Listen!$A$2:$F$45,5,0)="Nein",D2952&lt;IF(C2952="LNG Anbindungsanlagen gemäß separater Festlegung",2022,2023)),$AC2952,$AA2952),0)</f>
        <v>0</v>
      </c>
      <c r="AH2952" s="49">
        <f>IFERROR(IF(OR($V2952&lt;&gt;"Ja",VLOOKUP($C2952,Listen!$A$2:$F$45,5,0)="Nein",D2952&lt;IF(C2952="LNG Anbindungsanlagen gemäß separater Festlegung",2022,2023)),$AC2952,$AA2952),0)</f>
        <v>0</v>
      </c>
      <c r="AI2952" s="49">
        <f>IFERROR(IF(OR($W2952&lt;&gt;"Ja",VLOOKUP($C2952,Listen!$A$2:$F$45,6,0)="Nein"),$AC2952,$AB2952),0)</f>
        <v>0</v>
      </c>
      <c r="AJ2952" s="49">
        <f>IFERROR(IF(OR($W2952&lt;&gt;"Ja",VLOOKUP($C2952,Listen!$A$2:$F$45,6,0)="Nein"),$AC2952,$AB2952),0)</f>
        <v>0</v>
      </c>
      <c r="AK2952" s="49">
        <f>IFERROR(IF(OR($W2952&lt;&gt;"Ja",VLOOKUP($C2952,Listen!$A$2:$F$45,6,0)="Nein"),$AC2952,$AB2952),0)</f>
        <v>0</v>
      </c>
      <c r="AL2952" s="51">
        <f t="shared" si="972"/>
        <v>0</v>
      </c>
      <c r="AM2952" s="296">
        <f>IFERROR(IF(VLOOKUP($C2952,Listen!$A$2:$F$45,6,0)="Ja",MAX(BC2952:BD2952),D_SAV!$BC2952),0)</f>
        <v>0</v>
      </c>
      <c r="AN2952" s="51">
        <f t="shared" si="973"/>
        <v>0</v>
      </c>
      <c r="AP2952" s="304">
        <f t="shared" si="974"/>
        <v>0</v>
      </c>
      <c r="AQ2952" s="304">
        <f t="shared" si="975"/>
        <v>0</v>
      </c>
      <c r="AR2952" s="304">
        <f t="shared" si="976"/>
        <v>0</v>
      </c>
      <c r="AS2952" s="304">
        <f t="shared" si="977"/>
        <v>0</v>
      </c>
      <c r="AT2952" s="304">
        <f t="shared" si="978"/>
        <v>0</v>
      </c>
      <c r="AU2952" s="304">
        <f t="shared" si="979"/>
        <v>0</v>
      </c>
      <c r="AV2952" s="304">
        <f t="shared" si="980"/>
        <v>0</v>
      </c>
      <c r="AW2952" s="304">
        <f t="shared" si="981"/>
        <v>0</v>
      </c>
      <c r="AX2952" s="304">
        <f t="shared" si="982"/>
        <v>0</v>
      </c>
      <c r="AY2952" s="304">
        <f t="shared" si="983"/>
        <v>0</v>
      </c>
      <c r="AZ2952" s="304">
        <f t="shared" si="984"/>
        <v>0</v>
      </c>
      <c r="BA2952" s="304">
        <f t="shared" si="985"/>
        <v>0</v>
      </c>
      <c r="BB2952" s="304">
        <f t="shared" si="986"/>
        <v>0</v>
      </c>
      <c r="BC2952" s="304">
        <f t="shared" si="987"/>
        <v>0</v>
      </c>
      <c r="BD2952" s="304">
        <f t="shared" si="988"/>
        <v>0</v>
      </c>
      <c r="BE2952" s="304">
        <f>IFERROR(IF(VLOOKUP($C2952,Listen!$A$2:$F$45,6,0)="Ja",BB2952-MAX(BC2952:BD2952),BB2952-BC2952),0)</f>
        <v>0</v>
      </c>
    </row>
    <row r="2953" spans="1:57" x14ac:dyDescent="0.25">
      <c r="A2953" s="320" t="str">
        <f>IF(AND(D2953&lt;&gt;0,C2953&lt;&gt;0,E2953&lt;&gt;0),IF(B2953&lt;&gt;0,CONCATENATE(B2953,"-AGr",VLOOKUP(C2953,Listen!$A$2:$D$45,4,FALSE),"-",D2953,"-",E2953,),CONCATENATE("AGr",VLOOKUP(C2953,Listen!$A$2:$D$45,4,FALSE),"-",D2953,"-",E2953)),"keine vollständige ID")</f>
        <v>keine vollständige ID</v>
      </c>
      <c r="B2953" s="301"/>
      <c r="C2953" s="287"/>
      <c r="D2953" s="34"/>
      <c r="E2953" s="306"/>
      <c r="F2953" s="116"/>
      <c r="G2953" s="17"/>
      <c r="H2953" s="17"/>
      <c r="I2953" s="17"/>
      <c r="J2953" s="17"/>
      <c r="K2953" s="17"/>
      <c r="L2953" s="17"/>
      <c r="M2953" s="17"/>
      <c r="N2953" s="17"/>
      <c r="O2953" s="116"/>
      <c r="P2953" s="117">
        <f>IF(D2953&gt;A_Stammdaten!$B$12,0,SUM(G2953,H2953,J2953,L2953:M2953)-SUM(I2953,K2953,N2953:O2953))</f>
        <v>0</v>
      </c>
      <c r="Q2953" s="17"/>
      <c r="R2953" s="17"/>
      <c r="S2953" s="17"/>
      <c r="T2953" s="17"/>
      <c r="U2953" s="62">
        <f t="shared" si="968"/>
        <v>0</v>
      </c>
      <c r="V2953" s="34"/>
      <c r="W2953" s="34"/>
      <c r="X2953" s="34"/>
      <c r="Y2953" s="34"/>
      <c r="Z2953" s="34"/>
      <c r="AA2953" s="63" t="str">
        <f t="shared" si="969"/>
        <v>-</v>
      </c>
      <c r="AB2953" s="63" t="str">
        <f t="shared" si="970"/>
        <v>-</v>
      </c>
      <c r="AC2953" s="63">
        <f>IF(ISBLANK($C2953),0,VLOOKUP($C2953,Listen!$A$2:$C$45,2,FALSE))</f>
        <v>0</v>
      </c>
      <c r="AD2953" s="63">
        <f>IF(ISBLANK($C2953),0,VLOOKUP($C2953,Listen!$A$2:$C$45,3,FALSE))</f>
        <v>0</v>
      </c>
      <c r="AE2953" s="49">
        <f t="shared" si="971"/>
        <v>0</v>
      </c>
      <c r="AF2953" s="49">
        <f t="shared" si="971"/>
        <v>0</v>
      </c>
      <c r="AG2953" s="49">
        <f>IFERROR(IF(OR($V2953&lt;&gt;"Ja",VLOOKUP($C2953,Listen!$A$2:$F$45,5,0)="Nein",D2953&lt;IF(C2953="LNG Anbindungsanlagen gemäß separater Festlegung",2022,2023)),$AC2953,$AA2953),0)</f>
        <v>0</v>
      </c>
      <c r="AH2953" s="49">
        <f>IFERROR(IF(OR($V2953&lt;&gt;"Ja",VLOOKUP($C2953,Listen!$A$2:$F$45,5,0)="Nein",D2953&lt;IF(C2953="LNG Anbindungsanlagen gemäß separater Festlegung",2022,2023)),$AC2953,$AA2953),0)</f>
        <v>0</v>
      </c>
      <c r="AI2953" s="49">
        <f>IFERROR(IF(OR($W2953&lt;&gt;"Ja",VLOOKUP($C2953,Listen!$A$2:$F$45,6,0)="Nein"),$AC2953,$AB2953),0)</f>
        <v>0</v>
      </c>
      <c r="AJ2953" s="49">
        <f>IFERROR(IF(OR($W2953&lt;&gt;"Ja",VLOOKUP($C2953,Listen!$A$2:$F$45,6,0)="Nein"),$AC2953,$AB2953),0)</f>
        <v>0</v>
      </c>
      <c r="AK2953" s="49">
        <f>IFERROR(IF(OR($W2953&lt;&gt;"Ja",VLOOKUP($C2953,Listen!$A$2:$F$45,6,0)="Nein"),$AC2953,$AB2953),0)</f>
        <v>0</v>
      </c>
      <c r="AL2953" s="51">
        <f t="shared" si="972"/>
        <v>0</v>
      </c>
      <c r="AM2953" s="296">
        <f>IFERROR(IF(VLOOKUP($C2953,Listen!$A$2:$F$45,6,0)="Ja",MAX(BC2953:BD2953),D_SAV!$BC2953),0)</f>
        <v>0</v>
      </c>
      <c r="AN2953" s="51">
        <f t="shared" si="973"/>
        <v>0</v>
      </c>
      <c r="AP2953" s="304">
        <f t="shared" si="974"/>
        <v>0</v>
      </c>
      <c r="AQ2953" s="304">
        <f t="shared" si="975"/>
        <v>0</v>
      </c>
      <c r="AR2953" s="304">
        <f t="shared" si="976"/>
        <v>0</v>
      </c>
      <c r="AS2953" s="304">
        <f t="shared" si="977"/>
        <v>0</v>
      </c>
      <c r="AT2953" s="304">
        <f t="shared" si="978"/>
        <v>0</v>
      </c>
      <c r="AU2953" s="304">
        <f t="shared" si="979"/>
        <v>0</v>
      </c>
      <c r="AV2953" s="304">
        <f t="shared" si="980"/>
        <v>0</v>
      </c>
      <c r="AW2953" s="304">
        <f t="shared" si="981"/>
        <v>0</v>
      </c>
      <c r="AX2953" s="304">
        <f t="shared" si="982"/>
        <v>0</v>
      </c>
      <c r="AY2953" s="304">
        <f t="shared" si="983"/>
        <v>0</v>
      </c>
      <c r="AZ2953" s="304">
        <f t="shared" si="984"/>
        <v>0</v>
      </c>
      <c r="BA2953" s="304">
        <f t="shared" si="985"/>
        <v>0</v>
      </c>
      <c r="BB2953" s="304">
        <f t="shared" si="986"/>
        <v>0</v>
      </c>
      <c r="BC2953" s="304">
        <f t="shared" si="987"/>
        <v>0</v>
      </c>
      <c r="BD2953" s="304">
        <f t="shared" si="988"/>
        <v>0</v>
      </c>
      <c r="BE2953" s="304">
        <f>IFERROR(IF(VLOOKUP($C2953,Listen!$A$2:$F$45,6,0)="Ja",BB2953-MAX(BC2953:BD2953),BB2953-BC2953),0)</f>
        <v>0</v>
      </c>
    </row>
    <row r="2954" spans="1:57" x14ac:dyDescent="0.25">
      <c r="A2954" s="320" t="str">
        <f>IF(AND(D2954&lt;&gt;0,C2954&lt;&gt;0,E2954&lt;&gt;0),IF(B2954&lt;&gt;0,CONCATENATE(B2954,"-AGr",VLOOKUP(C2954,Listen!$A$2:$D$45,4,FALSE),"-",D2954,"-",E2954,),CONCATENATE("AGr",VLOOKUP(C2954,Listen!$A$2:$D$45,4,FALSE),"-",D2954,"-",E2954)),"keine vollständige ID")</f>
        <v>keine vollständige ID</v>
      </c>
      <c r="B2954" s="301"/>
      <c r="C2954" s="287"/>
      <c r="D2954" s="34"/>
      <c r="E2954" s="306"/>
      <c r="F2954" s="116"/>
      <c r="G2954" s="17"/>
      <c r="H2954" s="17"/>
      <c r="I2954" s="17"/>
      <c r="J2954" s="17"/>
      <c r="K2954" s="17"/>
      <c r="L2954" s="17"/>
      <c r="M2954" s="17"/>
      <c r="N2954" s="17"/>
      <c r="O2954" s="116"/>
      <c r="P2954" s="117">
        <f>IF(D2954&gt;A_Stammdaten!$B$12,0,SUM(G2954,H2954,J2954,L2954:M2954)-SUM(I2954,K2954,N2954:O2954))</f>
        <v>0</v>
      </c>
      <c r="Q2954" s="17"/>
      <c r="R2954" s="17"/>
      <c r="S2954" s="17"/>
      <c r="T2954" s="17"/>
      <c r="U2954" s="62">
        <f t="shared" si="968"/>
        <v>0</v>
      </c>
      <c r="V2954" s="34"/>
      <c r="W2954" s="34"/>
      <c r="X2954" s="34"/>
      <c r="Y2954" s="34"/>
      <c r="Z2954" s="34"/>
      <c r="AA2954" s="63" t="str">
        <f t="shared" si="969"/>
        <v>-</v>
      </c>
      <c r="AB2954" s="63" t="str">
        <f t="shared" si="970"/>
        <v>-</v>
      </c>
      <c r="AC2954" s="63">
        <f>IF(ISBLANK($C2954),0,VLOOKUP($C2954,Listen!$A$2:$C$45,2,FALSE))</f>
        <v>0</v>
      </c>
      <c r="AD2954" s="63">
        <f>IF(ISBLANK($C2954),0,VLOOKUP($C2954,Listen!$A$2:$C$45,3,FALSE))</f>
        <v>0</v>
      </c>
      <c r="AE2954" s="49">
        <f t="shared" si="971"/>
        <v>0</v>
      </c>
      <c r="AF2954" s="49">
        <f t="shared" si="971"/>
        <v>0</v>
      </c>
      <c r="AG2954" s="49">
        <f>IFERROR(IF(OR($V2954&lt;&gt;"Ja",VLOOKUP($C2954,Listen!$A$2:$F$45,5,0)="Nein",D2954&lt;IF(C2954="LNG Anbindungsanlagen gemäß separater Festlegung",2022,2023)),$AC2954,$AA2954),0)</f>
        <v>0</v>
      </c>
      <c r="AH2954" s="49">
        <f>IFERROR(IF(OR($V2954&lt;&gt;"Ja",VLOOKUP($C2954,Listen!$A$2:$F$45,5,0)="Nein",D2954&lt;IF(C2954="LNG Anbindungsanlagen gemäß separater Festlegung",2022,2023)),$AC2954,$AA2954),0)</f>
        <v>0</v>
      </c>
      <c r="AI2954" s="49">
        <f>IFERROR(IF(OR($W2954&lt;&gt;"Ja",VLOOKUP($C2954,Listen!$A$2:$F$45,6,0)="Nein"),$AC2954,$AB2954),0)</f>
        <v>0</v>
      </c>
      <c r="AJ2954" s="49">
        <f>IFERROR(IF(OR($W2954&lt;&gt;"Ja",VLOOKUP($C2954,Listen!$A$2:$F$45,6,0)="Nein"),$AC2954,$AB2954),0)</f>
        <v>0</v>
      </c>
      <c r="AK2954" s="49">
        <f>IFERROR(IF(OR($W2954&lt;&gt;"Ja",VLOOKUP($C2954,Listen!$A$2:$F$45,6,0)="Nein"),$AC2954,$AB2954),0)</f>
        <v>0</v>
      </c>
      <c r="AL2954" s="51">
        <f t="shared" si="972"/>
        <v>0</v>
      </c>
      <c r="AM2954" s="296">
        <f>IFERROR(IF(VLOOKUP($C2954,Listen!$A$2:$F$45,6,0)="Ja",MAX(BC2954:BD2954),D_SAV!$BC2954),0)</f>
        <v>0</v>
      </c>
      <c r="AN2954" s="51">
        <f t="shared" si="973"/>
        <v>0</v>
      </c>
      <c r="AP2954" s="304">
        <f t="shared" si="974"/>
        <v>0</v>
      </c>
      <c r="AQ2954" s="304">
        <f t="shared" si="975"/>
        <v>0</v>
      </c>
      <c r="AR2954" s="304">
        <f t="shared" si="976"/>
        <v>0</v>
      </c>
      <c r="AS2954" s="304">
        <f t="shared" si="977"/>
        <v>0</v>
      </c>
      <c r="AT2954" s="304">
        <f t="shared" si="978"/>
        <v>0</v>
      </c>
      <c r="AU2954" s="304">
        <f t="shared" si="979"/>
        <v>0</v>
      </c>
      <c r="AV2954" s="304">
        <f t="shared" si="980"/>
        <v>0</v>
      </c>
      <c r="AW2954" s="304">
        <f t="shared" si="981"/>
        <v>0</v>
      </c>
      <c r="AX2954" s="304">
        <f t="shared" si="982"/>
        <v>0</v>
      </c>
      <c r="AY2954" s="304">
        <f t="shared" si="983"/>
        <v>0</v>
      </c>
      <c r="AZ2954" s="304">
        <f t="shared" si="984"/>
        <v>0</v>
      </c>
      <c r="BA2954" s="304">
        <f t="shared" si="985"/>
        <v>0</v>
      </c>
      <c r="BB2954" s="304">
        <f t="shared" si="986"/>
        <v>0</v>
      </c>
      <c r="BC2954" s="304">
        <f t="shared" si="987"/>
        <v>0</v>
      </c>
      <c r="BD2954" s="304">
        <f t="shared" si="988"/>
        <v>0</v>
      </c>
      <c r="BE2954" s="304">
        <f>IFERROR(IF(VLOOKUP($C2954,Listen!$A$2:$F$45,6,0)="Ja",BB2954-MAX(BC2954:BD2954),BB2954-BC2954),0)</f>
        <v>0</v>
      </c>
    </row>
    <row r="2955" spans="1:57" x14ac:dyDescent="0.25">
      <c r="A2955" s="320" t="str">
        <f>IF(AND(D2955&lt;&gt;0,C2955&lt;&gt;0,E2955&lt;&gt;0),IF(B2955&lt;&gt;0,CONCATENATE(B2955,"-AGr",VLOOKUP(C2955,Listen!$A$2:$D$45,4,FALSE),"-",D2955,"-",E2955,),CONCATENATE("AGr",VLOOKUP(C2955,Listen!$A$2:$D$45,4,FALSE),"-",D2955,"-",E2955)),"keine vollständige ID")</f>
        <v>keine vollständige ID</v>
      </c>
      <c r="B2955" s="301"/>
      <c r="C2955" s="287"/>
      <c r="D2955" s="34"/>
      <c r="E2955" s="306"/>
      <c r="F2955" s="116"/>
      <c r="G2955" s="17"/>
      <c r="H2955" s="17"/>
      <c r="I2955" s="17"/>
      <c r="J2955" s="17"/>
      <c r="K2955" s="17"/>
      <c r="L2955" s="17"/>
      <c r="M2955" s="17"/>
      <c r="N2955" s="17"/>
      <c r="O2955" s="116"/>
      <c r="P2955" s="117">
        <f>IF(D2955&gt;A_Stammdaten!$B$12,0,SUM(G2955,H2955,J2955,L2955:M2955)-SUM(I2955,K2955,N2955:O2955))</f>
        <v>0</v>
      </c>
      <c r="Q2955" s="17"/>
      <c r="R2955" s="17"/>
      <c r="S2955" s="17"/>
      <c r="T2955" s="17"/>
      <c r="U2955" s="62">
        <f t="shared" si="968"/>
        <v>0</v>
      </c>
      <c r="V2955" s="34"/>
      <c r="W2955" s="34"/>
      <c r="X2955" s="34"/>
      <c r="Y2955" s="34"/>
      <c r="Z2955" s="34"/>
      <c r="AA2955" s="63" t="str">
        <f t="shared" si="969"/>
        <v>-</v>
      </c>
      <c r="AB2955" s="63" t="str">
        <f t="shared" si="970"/>
        <v>-</v>
      </c>
      <c r="AC2955" s="63">
        <f>IF(ISBLANK($C2955),0,VLOOKUP($C2955,Listen!$A$2:$C$45,2,FALSE))</f>
        <v>0</v>
      </c>
      <c r="AD2955" s="63">
        <f>IF(ISBLANK($C2955),0,VLOOKUP($C2955,Listen!$A$2:$C$45,3,FALSE))</f>
        <v>0</v>
      </c>
      <c r="AE2955" s="49">
        <f t="shared" si="971"/>
        <v>0</v>
      </c>
      <c r="AF2955" s="49">
        <f t="shared" si="971"/>
        <v>0</v>
      </c>
      <c r="AG2955" s="49">
        <f>IFERROR(IF(OR($V2955&lt;&gt;"Ja",VLOOKUP($C2955,Listen!$A$2:$F$45,5,0)="Nein",D2955&lt;IF(C2955="LNG Anbindungsanlagen gemäß separater Festlegung",2022,2023)),$AC2955,$AA2955),0)</f>
        <v>0</v>
      </c>
      <c r="AH2955" s="49">
        <f>IFERROR(IF(OR($V2955&lt;&gt;"Ja",VLOOKUP($C2955,Listen!$A$2:$F$45,5,0)="Nein",D2955&lt;IF(C2955="LNG Anbindungsanlagen gemäß separater Festlegung",2022,2023)),$AC2955,$AA2955),0)</f>
        <v>0</v>
      </c>
      <c r="AI2955" s="49">
        <f>IFERROR(IF(OR($W2955&lt;&gt;"Ja",VLOOKUP($C2955,Listen!$A$2:$F$45,6,0)="Nein"),$AC2955,$AB2955),0)</f>
        <v>0</v>
      </c>
      <c r="AJ2955" s="49">
        <f>IFERROR(IF(OR($W2955&lt;&gt;"Ja",VLOOKUP($C2955,Listen!$A$2:$F$45,6,0)="Nein"),$AC2955,$AB2955),0)</f>
        <v>0</v>
      </c>
      <c r="AK2955" s="49">
        <f>IFERROR(IF(OR($W2955&lt;&gt;"Ja",VLOOKUP($C2955,Listen!$A$2:$F$45,6,0)="Nein"),$AC2955,$AB2955),0)</f>
        <v>0</v>
      </c>
      <c r="AL2955" s="51">
        <f t="shared" si="972"/>
        <v>0</v>
      </c>
      <c r="AM2955" s="296">
        <f>IFERROR(IF(VLOOKUP($C2955,Listen!$A$2:$F$45,6,0)="Ja",MAX(BC2955:BD2955),D_SAV!$BC2955),0)</f>
        <v>0</v>
      </c>
      <c r="AN2955" s="51">
        <f t="shared" si="973"/>
        <v>0</v>
      </c>
      <c r="AP2955" s="304">
        <f t="shared" si="974"/>
        <v>0</v>
      </c>
      <c r="AQ2955" s="304">
        <f t="shared" si="975"/>
        <v>0</v>
      </c>
      <c r="AR2955" s="304">
        <f t="shared" si="976"/>
        <v>0</v>
      </c>
      <c r="AS2955" s="304">
        <f t="shared" si="977"/>
        <v>0</v>
      </c>
      <c r="AT2955" s="304">
        <f t="shared" si="978"/>
        <v>0</v>
      </c>
      <c r="AU2955" s="304">
        <f t="shared" si="979"/>
        <v>0</v>
      </c>
      <c r="AV2955" s="304">
        <f t="shared" si="980"/>
        <v>0</v>
      </c>
      <c r="AW2955" s="304">
        <f t="shared" si="981"/>
        <v>0</v>
      </c>
      <c r="AX2955" s="304">
        <f t="shared" si="982"/>
        <v>0</v>
      </c>
      <c r="AY2955" s="304">
        <f t="shared" si="983"/>
        <v>0</v>
      </c>
      <c r="AZ2955" s="304">
        <f t="shared" si="984"/>
        <v>0</v>
      </c>
      <c r="BA2955" s="304">
        <f t="shared" si="985"/>
        <v>0</v>
      </c>
      <c r="BB2955" s="304">
        <f t="shared" si="986"/>
        <v>0</v>
      </c>
      <c r="BC2955" s="304">
        <f t="shared" si="987"/>
        <v>0</v>
      </c>
      <c r="BD2955" s="304">
        <f t="shared" si="988"/>
        <v>0</v>
      </c>
      <c r="BE2955" s="304">
        <f>IFERROR(IF(VLOOKUP($C2955,Listen!$A$2:$F$45,6,0)="Ja",BB2955-MAX(BC2955:BD2955),BB2955-BC2955),0)</f>
        <v>0</v>
      </c>
    </row>
    <row r="2956" spans="1:57" x14ac:dyDescent="0.25">
      <c r="A2956" s="320" t="str">
        <f>IF(AND(D2956&lt;&gt;0,C2956&lt;&gt;0,E2956&lt;&gt;0),IF(B2956&lt;&gt;0,CONCATENATE(B2956,"-AGr",VLOOKUP(C2956,Listen!$A$2:$D$45,4,FALSE),"-",D2956,"-",E2956,),CONCATENATE("AGr",VLOOKUP(C2956,Listen!$A$2:$D$45,4,FALSE),"-",D2956,"-",E2956)),"keine vollständige ID")</f>
        <v>keine vollständige ID</v>
      </c>
      <c r="B2956" s="301"/>
      <c r="C2956" s="287"/>
      <c r="D2956" s="34"/>
      <c r="E2956" s="306"/>
      <c r="F2956" s="116"/>
      <c r="G2956" s="17"/>
      <c r="H2956" s="17"/>
      <c r="I2956" s="17"/>
      <c r="J2956" s="17"/>
      <c r="K2956" s="17"/>
      <c r="L2956" s="17"/>
      <c r="M2956" s="17"/>
      <c r="N2956" s="17"/>
      <c r="O2956" s="116"/>
      <c r="P2956" s="117">
        <f>IF(D2956&gt;A_Stammdaten!$B$12,0,SUM(G2956,H2956,J2956,L2956:M2956)-SUM(I2956,K2956,N2956:O2956))</f>
        <v>0</v>
      </c>
      <c r="Q2956" s="17"/>
      <c r="R2956" s="17"/>
      <c r="S2956" s="17"/>
      <c r="T2956" s="17"/>
      <c r="U2956" s="62">
        <f t="shared" si="968"/>
        <v>0</v>
      </c>
      <c r="V2956" s="34"/>
      <c r="W2956" s="34"/>
      <c r="X2956" s="34"/>
      <c r="Y2956" s="34"/>
      <c r="Z2956" s="34"/>
      <c r="AA2956" s="63" t="str">
        <f t="shared" si="969"/>
        <v>-</v>
      </c>
      <c r="AB2956" s="63" t="str">
        <f t="shared" si="970"/>
        <v>-</v>
      </c>
      <c r="AC2956" s="63">
        <f>IF(ISBLANK($C2956),0,VLOOKUP($C2956,Listen!$A$2:$C$45,2,FALSE))</f>
        <v>0</v>
      </c>
      <c r="AD2956" s="63">
        <f>IF(ISBLANK($C2956),0,VLOOKUP($C2956,Listen!$A$2:$C$45,3,FALSE))</f>
        <v>0</v>
      </c>
      <c r="AE2956" s="49">
        <f t="shared" si="971"/>
        <v>0</v>
      </c>
      <c r="AF2956" s="49">
        <f t="shared" si="971"/>
        <v>0</v>
      </c>
      <c r="AG2956" s="49">
        <f>IFERROR(IF(OR($V2956&lt;&gt;"Ja",VLOOKUP($C2956,Listen!$A$2:$F$45,5,0)="Nein",D2956&lt;IF(C2956="LNG Anbindungsanlagen gemäß separater Festlegung",2022,2023)),$AC2956,$AA2956),0)</f>
        <v>0</v>
      </c>
      <c r="AH2956" s="49">
        <f>IFERROR(IF(OR($V2956&lt;&gt;"Ja",VLOOKUP($C2956,Listen!$A$2:$F$45,5,0)="Nein",D2956&lt;IF(C2956="LNG Anbindungsanlagen gemäß separater Festlegung",2022,2023)),$AC2956,$AA2956),0)</f>
        <v>0</v>
      </c>
      <c r="AI2956" s="49">
        <f>IFERROR(IF(OR($W2956&lt;&gt;"Ja",VLOOKUP($C2956,Listen!$A$2:$F$45,6,0)="Nein"),$AC2956,$AB2956),0)</f>
        <v>0</v>
      </c>
      <c r="AJ2956" s="49">
        <f>IFERROR(IF(OR($W2956&lt;&gt;"Ja",VLOOKUP($C2956,Listen!$A$2:$F$45,6,0)="Nein"),$AC2956,$AB2956),0)</f>
        <v>0</v>
      </c>
      <c r="AK2956" s="49">
        <f>IFERROR(IF(OR($W2956&lt;&gt;"Ja",VLOOKUP($C2956,Listen!$A$2:$F$45,6,0)="Nein"),$AC2956,$AB2956),0)</f>
        <v>0</v>
      </c>
      <c r="AL2956" s="51">
        <f t="shared" si="972"/>
        <v>0</v>
      </c>
      <c r="AM2956" s="296">
        <f>IFERROR(IF(VLOOKUP($C2956,Listen!$A$2:$F$45,6,0)="Ja",MAX(BC2956:BD2956),D_SAV!$BC2956),0)</f>
        <v>0</v>
      </c>
      <c r="AN2956" s="51">
        <f t="shared" si="973"/>
        <v>0</v>
      </c>
      <c r="AP2956" s="304">
        <f t="shared" si="974"/>
        <v>0</v>
      </c>
      <c r="AQ2956" s="304">
        <f t="shared" si="975"/>
        <v>0</v>
      </c>
      <c r="AR2956" s="304">
        <f t="shared" si="976"/>
        <v>0</v>
      </c>
      <c r="AS2956" s="304">
        <f t="shared" si="977"/>
        <v>0</v>
      </c>
      <c r="AT2956" s="304">
        <f t="shared" si="978"/>
        <v>0</v>
      </c>
      <c r="AU2956" s="304">
        <f t="shared" si="979"/>
        <v>0</v>
      </c>
      <c r="AV2956" s="304">
        <f t="shared" si="980"/>
        <v>0</v>
      </c>
      <c r="AW2956" s="304">
        <f t="shared" si="981"/>
        <v>0</v>
      </c>
      <c r="AX2956" s="304">
        <f t="shared" si="982"/>
        <v>0</v>
      </c>
      <c r="AY2956" s="304">
        <f t="shared" si="983"/>
        <v>0</v>
      </c>
      <c r="AZ2956" s="304">
        <f t="shared" si="984"/>
        <v>0</v>
      </c>
      <c r="BA2956" s="304">
        <f t="shared" si="985"/>
        <v>0</v>
      </c>
      <c r="BB2956" s="304">
        <f t="shared" si="986"/>
        <v>0</v>
      </c>
      <c r="BC2956" s="304">
        <f t="shared" si="987"/>
        <v>0</v>
      </c>
      <c r="BD2956" s="304">
        <f t="shared" si="988"/>
        <v>0</v>
      </c>
      <c r="BE2956" s="304">
        <f>IFERROR(IF(VLOOKUP($C2956,Listen!$A$2:$F$45,6,0)="Ja",BB2956-MAX(BC2956:BD2956),BB2956-BC2956),0)</f>
        <v>0</v>
      </c>
    </row>
    <row r="2957" spans="1:57" x14ac:dyDescent="0.25">
      <c r="A2957" s="320" t="str">
        <f>IF(AND(D2957&lt;&gt;0,C2957&lt;&gt;0,E2957&lt;&gt;0),IF(B2957&lt;&gt;0,CONCATENATE(B2957,"-AGr",VLOOKUP(C2957,Listen!$A$2:$D$45,4,FALSE),"-",D2957,"-",E2957,),CONCATENATE("AGr",VLOOKUP(C2957,Listen!$A$2:$D$45,4,FALSE),"-",D2957,"-",E2957)),"keine vollständige ID")</f>
        <v>keine vollständige ID</v>
      </c>
      <c r="B2957" s="301"/>
      <c r="C2957" s="287"/>
      <c r="D2957" s="34"/>
      <c r="E2957" s="306"/>
      <c r="F2957" s="116"/>
      <c r="G2957" s="17"/>
      <c r="H2957" s="17"/>
      <c r="I2957" s="17"/>
      <c r="J2957" s="17"/>
      <c r="K2957" s="17"/>
      <c r="L2957" s="17"/>
      <c r="M2957" s="17"/>
      <c r="N2957" s="17"/>
      <c r="O2957" s="116"/>
      <c r="P2957" s="117">
        <f>IF(D2957&gt;A_Stammdaten!$B$12,0,SUM(G2957,H2957,J2957,L2957:M2957)-SUM(I2957,K2957,N2957:O2957))</f>
        <v>0</v>
      </c>
      <c r="Q2957" s="17"/>
      <c r="R2957" s="17"/>
      <c r="S2957" s="17"/>
      <c r="T2957" s="17"/>
      <c r="U2957" s="62">
        <f t="shared" si="968"/>
        <v>0</v>
      </c>
      <c r="V2957" s="34"/>
      <c r="W2957" s="34"/>
      <c r="X2957" s="34"/>
      <c r="Y2957" s="34"/>
      <c r="Z2957" s="34"/>
      <c r="AA2957" s="63" t="str">
        <f t="shared" si="969"/>
        <v>-</v>
      </c>
      <c r="AB2957" s="63" t="str">
        <f t="shared" si="970"/>
        <v>-</v>
      </c>
      <c r="AC2957" s="63">
        <f>IF(ISBLANK($C2957),0,VLOOKUP($C2957,Listen!$A$2:$C$45,2,FALSE))</f>
        <v>0</v>
      </c>
      <c r="AD2957" s="63">
        <f>IF(ISBLANK($C2957),0,VLOOKUP($C2957,Listen!$A$2:$C$45,3,FALSE))</f>
        <v>0</v>
      </c>
      <c r="AE2957" s="49">
        <f t="shared" si="971"/>
        <v>0</v>
      </c>
      <c r="AF2957" s="49">
        <f t="shared" si="971"/>
        <v>0</v>
      </c>
      <c r="AG2957" s="49">
        <f>IFERROR(IF(OR($V2957&lt;&gt;"Ja",VLOOKUP($C2957,Listen!$A$2:$F$45,5,0)="Nein",D2957&lt;IF(C2957="LNG Anbindungsanlagen gemäß separater Festlegung",2022,2023)),$AC2957,$AA2957),0)</f>
        <v>0</v>
      </c>
      <c r="AH2957" s="49">
        <f>IFERROR(IF(OR($V2957&lt;&gt;"Ja",VLOOKUP($C2957,Listen!$A$2:$F$45,5,0)="Nein",D2957&lt;IF(C2957="LNG Anbindungsanlagen gemäß separater Festlegung",2022,2023)),$AC2957,$AA2957),0)</f>
        <v>0</v>
      </c>
      <c r="AI2957" s="49">
        <f>IFERROR(IF(OR($W2957&lt;&gt;"Ja",VLOOKUP($C2957,Listen!$A$2:$F$45,6,0)="Nein"),$AC2957,$AB2957),0)</f>
        <v>0</v>
      </c>
      <c r="AJ2957" s="49">
        <f>IFERROR(IF(OR($W2957&lt;&gt;"Ja",VLOOKUP($C2957,Listen!$A$2:$F$45,6,0)="Nein"),$AC2957,$AB2957),0)</f>
        <v>0</v>
      </c>
      <c r="AK2957" s="49">
        <f>IFERROR(IF(OR($W2957&lt;&gt;"Ja",VLOOKUP($C2957,Listen!$A$2:$F$45,6,0)="Nein"),$AC2957,$AB2957),0)</f>
        <v>0</v>
      </c>
      <c r="AL2957" s="51">
        <f t="shared" si="972"/>
        <v>0</v>
      </c>
      <c r="AM2957" s="296">
        <f>IFERROR(IF(VLOOKUP($C2957,Listen!$A$2:$F$45,6,0)="Ja",MAX(BC2957:BD2957),D_SAV!$BC2957),0)</f>
        <v>0</v>
      </c>
      <c r="AN2957" s="51">
        <f t="shared" si="973"/>
        <v>0</v>
      </c>
      <c r="AP2957" s="304">
        <f t="shared" si="974"/>
        <v>0</v>
      </c>
      <c r="AQ2957" s="304">
        <f t="shared" si="975"/>
        <v>0</v>
      </c>
      <c r="AR2957" s="304">
        <f t="shared" si="976"/>
        <v>0</v>
      </c>
      <c r="AS2957" s="304">
        <f t="shared" si="977"/>
        <v>0</v>
      </c>
      <c r="AT2957" s="304">
        <f t="shared" si="978"/>
        <v>0</v>
      </c>
      <c r="AU2957" s="304">
        <f t="shared" si="979"/>
        <v>0</v>
      </c>
      <c r="AV2957" s="304">
        <f t="shared" si="980"/>
        <v>0</v>
      </c>
      <c r="AW2957" s="304">
        <f t="shared" si="981"/>
        <v>0</v>
      </c>
      <c r="AX2957" s="304">
        <f t="shared" si="982"/>
        <v>0</v>
      </c>
      <c r="AY2957" s="304">
        <f t="shared" si="983"/>
        <v>0</v>
      </c>
      <c r="AZ2957" s="304">
        <f t="shared" si="984"/>
        <v>0</v>
      </c>
      <c r="BA2957" s="304">
        <f t="shared" si="985"/>
        <v>0</v>
      </c>
      <c r="BB2957" s="304">
        <f t="shared" si="986"/>
        <v>0</v>
      </c>
      <c r="BC2957" s="304">
        <f t="shared" si="987"/>
        <v>0</v>
      </c>
      <c r="BD2957" s="304">
        <f t="shared" si="988"/>
        <v>0</v>
      </c>
      <c r="BE2957" s="304">
        <f>IFERROR(IF(VLOOKUP($C2957,Listen!$A$2:$F$45,6,0)="Ja",BB2957-MAX(BC2957:BD2957),BB2957-BC2957),0)</f>
        <v>0</v>
      </c>
    </row>
    <row r="2958" spans="1:57" x14ac:dyDescent="0.25">
      <c r="A2958" s="320" t="str">
        <f>IF(AND(D2958&lt;&gt;0,C2958&lt;&gt;0,E2958&lt;&gt;0),IF(B2958&lt;&gt;0,CONCATENATE(B2958,"-AGr",VLOOKUP(C2958,Listen!$A$2:$D$45,4,FALSE),"-",D2958,"-",E2958,),CONCATENATE("AGr",VLOOKUP(C2958,Listen!$A$2:$D$45,4,FALSE),"-",D2958,"-",E2958)),"keine vollständige ID")</f>
        <v>keine vollständige ID</v>
      </c>
      <c r="B2958" s="301"/>
      <c r="C2958" s="287"/>
      <c r="D2958" s="34"/>
      <c r="E2958" s="306"/>
      <c r="F2958" s="116"/>
      <c r="G2958" s="17"/>
      <c r="H2958" s="17"/>
      <c r="I2958" s="17"/>
      <c r="J2958" s="17"/>
      <c r="K2958" s="17"/>
      <c r="L2958" s="17"/>
      <c r="M2958" s="17"/>
      <c r="N2958" s="17"/>
      <c r="O2958" s="116"/>
      <c r="P2958" s="117">
        <f>IF(D2958&gt;A_Stammdaten!$B$12,0,SUM(G2958,H2958,J2958,L2958:M2958)-SUM(I2958,K2958,N2958:O2958))</f>
        <v>0</v>
      </c>
      <c r="Q2958" s="17"/>
      <c r="R2958" s="17"/>
      <c r="S2958" s="17"/>
      <c r="T2958" s="17"/>
      <c r="U2958" s="62">
        <f t="shared" si="968"/>
        <v>0</v>
      </c>
      <c r="V2958" s="34"/>
      <c r="W2958" s="34"/>
      <c r="X2958" s="34"/>
      <c r="Y2958" s="34"/>
      <c r="Z2958" s="34"/>
      <c r="AA2958" s="63" t="str">
        <f t="shared" si="969"/>
        <v>-</v>
      </c>
      <c r="AB2958" s="63" t="str">
        <f t="shared" si="970"/>
        <v>-</v>
      </c>
      <c r="AC2958" s="63">
        <f>IF(ISBLANK($C2958),0,VLOOKUP($C2958,Listen!$A$2:$C$45,2,FALSE))</f>
        <v>0</v>
      </c>
      <c r="AD2958" s="63">
        <f>IF(ISBLANK($C2958),0,VLOOKUP($C2958,Listen!$A$2:$C$45,3,FALSE))</f>
        <v>0</v>
      </c>
      <c r="AE2958" s="49">
        <f t="shared" si="971"/>
        <v>0</v>
      </c>
      <c r="AF2958" s="49">
        <f t="shared" si="971"/>
        <v>0</v>
      </c>
      <c r="AG2958" s="49">
        <f>IFERROR(IF(OR($V2958&lt;&gt;"Ja",VLOOKUP($C2958,Listen!$A$2:$F$45,5,0)="Nein",D2958&lt;IF(C2958="LNG Anbindungsanlagen gemäß separater Festlegung",2022,2023)),$AC2958,$AA2958),0)</f>
        <v>0</v>
      </c>
      <c r="AH2958" s="49">
        <f>IFERROR(IF(OR($V2958&lt;&gt;"Ja",VLOOKUP($C2958,Listen!$A$2:$F$45,5,0)="Nein",D2958&lt;IF(C2958="LNG Anbindungsanlagen gemäß separater Festlegung",2022,2023)),$AC2958,$AA2958),0)</f>
        <v>0</v>
      </c>
      <c r="AI2958" s="49">
        <f>IFERROR(IF(OR($W2958&lt;&gt;"Ja",VLOOKUP($C2958,Listen!$A$2:$F$45,6,0)="Nein"),$AC2958,$AB2958),0)</f>
        <v>0</v>
      </c>
      <c r="AJ2958" s="49">
        <f>IFERROR(IF(OR($W2958&lt;&gt;"Ja",VLOOKUP($C2958,Listen!$A$2:$F$45,6,0)="Nein"),$AC2958,$AB2958),0)</f>
        <v>0</v>
      </c>
      <c r="AK2958" s="49">
        <f>IFERROR(IF(OR($W2958&lt;&gt;"Ja",VLOOKUP($C2958,Listen!$A$2:$F$45,6,0)="Nein"),$AC2958,$AB2958),0)</f>
        <v>0</v>
      </c>
      <c r="AL2958" s="51">
        <f t="shared" si="972"/>
        <v>0</v>
      </c>
      <c r="AM2958" s="296">
        <f>IFERROR(IF(VLOOKUP($C2958,Listen!$A$2:$F$45,6,0)="Ja",MAX(BC2958:BD2958),D_SAV!$BC2958),0)</f>
        <v>0</v>
      </c>
      <c r="AN2958" s="51">
        <f t="shared" si="973"/>
        <v>0</v>
      </c>
      <c r="AP2958" s="304">
        <f t="shared" si="974"/>
        <v>0</v>
      </c>
      <c r="AQ2958" s="304">
        <f t="shared" si="975"/>
        <v>0</v>
      </c>
      <c r="AR2958" s="304">
        <f t="shared" si="976"/>
        <v>0</v>
      </c>
      <c r="AS2958" s="304">
        <f t="shared" si="977"/>
        <v>0</v>
      </c>
      <c r="AT2958" s="304">
        <f t="shared" si="978"/>
        <v>0</v>
      </c>
      <c r="AU2958" s="304">
        <f t="shared" si="979"/>
        <v>0</v>
      </c>
      <c r="AV2958" s="304">
        <f t="shared" si="980"/>
        <v>0</v>
      </c>
      <c r="AW2958" s="304">
        <f t="shared" si="981"/>
        <v>0</v>
      </c>
      <c r="AX2958" s="304">
        <f t="shared" si="982"/>
        <v>0</v>
      </c>
      <c r="AY2958" s="304">
        <f t="shared" si="983"/>
        <v>0</v>
      </c>
      <c r="AZ2958" s="304">
        <f t="shared" si="984"/>
        <v>0</v>
      </c>
      <c r="BA2958" s="304">
        <f t="shared" si="985"/>
        <v>0</v>
      </c>
      <c r="BB2958" s="304">
        <f t="shared" si="986"/>
        <v>0</v>
      </c>
      <c r="BC2958" s="304">
        <f t="shared" si="987"/>
        <v>0</v>
      </c>
      <c r="BD2958" s="304">
        <f t="shared" si="988"/>
        <v>0</v>
      </c>
      <c r="BE2958" s="304">
        <f>IFERROR(IF(VLOOKUP($C2958,Listen!$A$2:$F$45,6,0)="Ja",BB2958-MAX(BC2958:BD2958),BB2958-BC2958),0)</f>
        <v>0</v>
      </c>
    </row>
    <row r="2959" spans="1:57" x14ac:dyDescent="0.25">
      <c r="A2959" s="320" t="str">
        <f>IF(AND(D2959&lt;&gt;0,C2959&lt;&gt;0,E2959&lt;&gt;0),IF(B2959&lt;&gt;0,CONCATENATE(B2959,"-AGr",VLOOKUP(C2959,Listen!$A$2:$D$45,4,FALSE),"-",D2959,"-",E2959,),CONCATENATE("AGr",VLOOKUP(C2959,Listen!$A$2:$D$45,4,FALSE),"-",D2959,"-",E2959)),"keine vollständige ID")</f>
        <v>keine vollständige ID</v>
      </c>
      <c r="B2959" s="301"/>
      <c r="C2959" s="287"/>
      <c r="D2959" s="34"/>
      <c r="E2959" s="306"/>
      <c r="F2959" s="116"/>
      <c r="G2959" s="17"/>
      <c r="H2959" s="17"/>
      <c r="I2959" s="17"/>
      <c r="J2959" s="17"/>
      <c r="K2959" s="17"/>
      <c r="L2959" s="17"/>
      <c r="M2959" s="17"/>
      <c r="N2959" s="17"/>
      <c r="O2959" s="116"/>
      <c r="P2959" s="117">
        <f>IF(D2959&gt;A_Stammdaten!$B$12,0,SUM(G2959,H2959,J2959,L2959:M2959)-SUM(I2959,K2959,N2959:O2959))</f>
        <v>0</v>
      </c>
      <c r="Q2959" s="17"/>
      <c r="R2959" s="17"/>
      <c r="S2959" s="17"/>
      <c r="T2959" s="17"/>
      <c r="U2959" s="62">
        <f t="shared" si="968"/>
        <v>0</v>
      </c>
      <c r="V2959" s="34"/>
      <c r="W2959" s="34"/>
      <c r="X2959" s="34"/>
      <c r="Y2959" s="34"/>
      <c r="Z2959" s="34"/>
      <c r="AA2959" s="63" t="str">
        <f t="shared" si="969"/>
        <v>-</v>
      </c>
      <c r="AB2959" s="63" t="str">
        <f t="shared" si="970"/>
        <v>-</v>
      </c>
      <c r="AC2959" s="63">
        <f>IF(ISBLANK($C2959),0,VLOOKUP($C2959,Listen!$A$2:$C$45,2,FALSE))</f>
        <v>0</v>
      </c>
      <c r="AD2959" s="63">
        <f>IF(ISBLANK($C2959),0,VLOOKUP($C2959,Listen!$A$2:$C$45,3,FALSE))</f>
        <v>0</v>
      </c>
      <c r="AE2959" s="49">
        <f t="shared" si="971"/>
        <v>0</v>
      </c>
      <c r="AF2959" s="49">
        <f t="shared" si="971"/>
        <v>0</v>
      </c>
      <c r="AG2959" s="49">
        <f>IFERROR(IF(OR($V2959&lt;&gt;"Ja",VLOOKUP($C2959,Listen!$A$2:$F$45,5,0)="Nein",D2959&lt;IF(C2959="LNG Anbindungsanlagen gemäß separater Festlegung",2022,2023)),$AC2959,$AA2959),0)</f>
        <v>0</v>
      </c>
      <c r="AH2959" s="49">
        <f>IFERROR(IF(OR($V2959&lt;&gt;"Ja",VLOOKUP($C2959,Listen!$A$2:$F$45,5,0)="Nein",D2959&lt;IF(C2959="LNG Anbindungsanlagen gemäß separater Festlegung",2022,2023)),$AC2959,$AA2959),0)</f>
        <v>0</v>
      </c>
      <c r="AI2959" s="49">
        <f>IFERROR(IF(OR($W2959&lt;&gt;"Ja",VLOOKUP($C2959,Listen!$A$2:$F$45,6,0)="Nein"),$AC2959,$AB2959),0)</f>
        <v>0</v>
      </c>
      <c r="AJ2959" s="49">
        <f>IFERROR(IF(OR($W2959&lt;&gt;"Ja",VLOOKUP($C2959,Listen!$A$2:$F$45,6,0)="Nein"),$AC2959,$AB2959),0)</f>
        <v>0</v>
      </c>
      <c r="AK2959" s="49">
        <f>IFERROR(IF(OR($W2959&lt;&gt;"Ja",VLOOKUP($C2959,Listen!$A$2:$F$45,6,0)="Nein"),$AC2959,$AB2959),0)</f>
        <v>0</v>
      </c>
      <c r="AL2959" s="51">
        <f t="shared" si="972"/>
        <v>0</v>
      </c>
      <c r="AM2959" s="296">
        <f>IFERROR(IF(VLOOKUP($C2959,Listen!$A$2:$F$45,6,0)="Ja",MAX(BC2959:BD2959),D_SAV!$BC2959),0)</f>
        <v>0</v>
      </c>
      <c r="AN2959" s="51">
        <f t="shared" si="973"/>
        <v>0</v>
      </c>
      <c r="AP2959" s="304">
        <f t="shared" si="974"/>
        <v>0</v>
      </c>
      <c r="AQ2959" s="304">
        <f t="shared" si="975"/>
        <v>0</v>
      </c>
      <c r="AR2959" s="304">
        <f t="shared" si="976"/>
        <v>0</v>
      </c>
      <c r="AS2959" s="304">
        <f t="shared" si="977"/>
        <v>0</v>
      </c>
      <c r="AT2959" s="304">
        <f t="shared" si="978"/>
        <v>0</v>
      </c>
      <c r="AU2959" s="304">
        <f t="shared" si="979"/>
        <v>0</v>
      </c>
      <c r="AV2959" s="304">
        <f t="shared" si="980"/>
        <v>0</v>
      </c>
      <c r="AW2959" s="304">
        <f t="shared" si="981"/>
        <v>0</v>
      </c>
      <c r="AX2959" s="304">
        <f t="shared" si="982"/>
        <v>0</v>
      </c>
      <c r="AY2959" s="304">
        <f t="shared" si="983"/>
        <v>0</v>
      </c>
      <c r="AZ2959" s="304">
        <f t="shared" si="984"/>
        <v>0</v>
      </c>
      <c r="BA2959" s="304">
        <f t="shared" si="985"/>
        <v>0</v>
      </c>
      <c r="BB2959" s="304">
        <f t="shared" si="986"/>
        <v>0</v>
      </c>
      <c r="BC2959" s="304">
        <f t="shared" si="987"/>
        <v>0</v>
      </c>
      <c r="BD2959" s="304">
        <f t="shared" si="988"/>
        <v>0</v>
      </c>
      <c r="BE2959" s="304">
        <f>IFERROR(IF(VLOOKUP($C2959,Listen!$A$2:$F$45,6,0)="Ja",BB2959-MAX(BC2959:BD2959),BB2959-BC2959),0)</f>
        <v>0</v>
      </c>
    </row>
    <row r="2960" spans="1:57" x14ac:dyDescent="0.25">
      <c r="A2960" s="320" t="str">
        <f>IF(AND(D2960&lt;&gt;0,C2960&lt;&gt;0,E2960&lt;&gt;0),IF(B2960&lt;&gt;0,CONCATENATE(B2960,"-AGr",VLOOKUP(C2960,Listen!$A$2:$D$45,4,FALSE),"-",D2960,"-",E2960,),CONCATENATE("AGr",VLOOKUP(C2960,Listen!$A$2:$D$45,4,FALSE),"-",D2960,"-",E2960)),"keine vollständige ID")</f>
        <v>keine vollständige ID</v>
      </c>
      <c r="B2960" s="301"/>
      <c r="C2960" s="287"/>
      <c r="D2960" s="34"/>
      <c r="E2960" s="306"/>
      <c r="F2960" s="116"/>
      <c r="G2960" s="17"/>
      <c r="H2960" s="17"/>
      <c r="I2960" s="17"/>
      <c r="J2960" s="17"/>
      <c r="K2960" s="17"/>
      <c r="L2960" s="17"/>
      <c r="M2960" s="17"/>
      <c r="N2960" s="17"/>
      <c r="O2960" s="116"/>
      <c r="P2960" s="117">
        <f>IF(D2960&gt;A_Stammdaten!$B$12,0,SUM(G2960,H2960,J2960,L2960:M2960)-SUM(I2960,K2960,N2960:O2960))</f>
        <v>0</v>
      </c>
      <c r="Q2960" s="17"/>
      <c r="R2960" s="17"/>
      <c r="S2960" s="17"/>
      <c r="T2960" s="17"/>
      <c r="U2960" s="62">
        <f t="shared" si="968"/>
        <v>0</v>
      </c>
      <c r="V2960" s="34"/>
      <c r="W2960" s="34"/>
      <c r="X2960" s="34"/>
      <c r="Y2960" s="34"/>
      <c r="Z2960" s="34"/>
      <c r="AA2960" s="63" t="str">
        <f t="shared" si="969"/>
        <v>-</v>
      </c>
      <c r="AB2960" s="63" t="str">
        <f t="shared" si="970"/>
        <v>-</v>
      </c>
      <c r="AC2960" s="63">
        <f>IF(ISBLANK($C2960),0,VLOOKUP($C2960,Listen!$A$2:$C$45,2,FALSE))</f>
        <v>0</v>
      </c>
      <c r="AD2960" s="63">
        <f>IF(ISBLANK($C2960),0,VLOOKUP($C2960,Listen!$A$2:$C$45,3,FALSE))</f>
        <v>0</v>
      </c>
      <c r="AE2960" s="49">
        <f t="shared" si="971"/>
        <v>0</v>
      </c>
      <c r="AF2960" s="49">
        <f t="shared" si="971"/>
        <v>0</v>
      </c>
      <c r="AG2960" s="49">
        <f>IFERROR(IF(OR($V2960&lt;&gt;"Ja",VLOOKUP($C2960,Listen!$A$2:$F$45,5,0)="Nein",D2960&lt;IF(C2960="LNG Anbindungsanlagen gemäß separater Festlegung",2022,2023)),$AC2960,$AA2960),0)</f>
        <v>0</v>
      </c>
      <c r="AH2960" s="49">
        <f>IFERROR(IF(OR($V2960&lt;&gt;"Ja",VLOOKUP($C2960,Listen!$A$2:$F$45,5,0)="Nein",D2960&lt;IF(C2960="LNG Anbindungsanlagen gemäß separater Festlegung",2022,2023)),$AC2960,$AA2960),0)</f>
        <v>0</v>
      </c>
      <c r="AI2960" s="49">
        <f>IFERROR(IF(OR($W2960&lt;&gt;"Ja",VLOOKUP($C2960,Listen!$A$2:$F$45,6,0)="Nein"),$AC2960,$AB2960),0)</f>
        <v>0</v>
      </c>
      <c r="AJ2960" s="49">
        <f>IFERROR(IF(OR($W2960&lt;&gt;"Ja",VLOOKUP($C2960,Listen!$A$2:$F$45,6,0)="Nein"),$AC2960,$AB2960),0)</f>
        <v>0</v>
      </c>
      <c r="AK2960" s="49">
        <f>IFERROR(IF(OR($W2960&lt;&gt;"Ja",VLOOKUP($C2960,Listen!$A$2:$F$45,6,0)="Nein"),$AC2960,$AB2960),0)</f>
        <v>0</v>
      </c>
      <c r="AL2960" s="51">
        <f t="shared" si="972"/>
        <v>0</v>
      </c>
      <c r="AM2960" s="296">
        <f>IFERROR(IF(VLOOKUP($C2960,Listen!$A$2:$F$45,6,0)="Ja",MAX(BC2960:BD2960),D_SAV!$BC2960),0)</f>
        <v>0</v>
      </c>
      <c r="AN2960" s="51">
        <f t="shared" si="973"/>
        <v>0</v>
      </c>
      <c r="AP2960" s="304">
        <f t="shared" si="974"/>
        <v>0</v>
      </c>
      <c r="AQ2960" s="304">
        <f t="shared" si="975"/>
        <v>0</v>
      </c>
      <c r="AR2960" s="304">
        <f t="shared" si="976"/>
        <v>0</v>
      </c>
      <c r="AS2960" s="304">
        <f t="shared" si="977"/>
        <v>0</v>
      </c>
      <c r="AT2960" s="304">
        <f t="shared" si="978"/>
        <v>0</v>
      </c>
      <c r="AU2960" s="304">
        <f t="shared" si="979"/>
        <v>0</v>
      </c>
      <c r="AV2960" s="304">
        <f t="shared" si="980"/>
        <v>0</v>
      </c>
      <c r="AW2960" s="304">
        <f t="shared" si="981"/>
        <v>0</v>
      </c>
      <c r="AX2960" s="304">
        <f t="shared" si="982"/>
        <v>0</v>
      </c>
      <c r="AY2960" s="304">
        <f t="shared" si="983"/>
        <v>0</v>
      </c>
      <c r="AZ2960" s="304">
        <f t="shared" si="984"/>
        <v>0</v>
      </c>
      <c r="BA2960" s="304">
        <f t="shared" si="985"/>
        <v>0</v>
      </c>
      <c r="BB2960" s="304">
        <f t="shared" si="986"/>
        <v>0</v>
      </c>
      <c r="BC2960" s="304">
        <f t="shared" si="987"/>
        <v>0</v>
      </c>
      <c r="BD2960" s="304">
        <f t="shared" si="988"/>
        <v>0</v>
      </c>
      <c r="BE2960" s="304">
        <f>IFERROR(IF(VLOOKUP($C2960,Listen!$A$2:$F$45,6,0)="Ja",BB2960-MAX(BC2960:BD2960),BB2960-BC2960),0)</f>
        <v>0</v>
      </c>
    </row>
    <row r="2961" spans="1:57" x14ac:dyDescent="0.25">
      <c r="A2961" s="320" t="str">
        <f>IF(AND(D2961&lt;&gt;0,C2961&lt;&gt;0,E2961&lt;&gt;0),IF(B2961&lt;&gt;0,CONCATENATE(B2961,"-AGr",VLOOKUP(C2961,Listen!$A$2:$D$45,4,FALSE),"-",D2961,"-",E2961,),CONCATENATE("AGr",VLOOKUP(C2961,Listen!$A$2:$D$45,4,FALSE),"-",D2961,"-",E2961)),"keine vollständige ID")</f>
        <v>keine vollständige ID</v>
      </c>
      <c r="B2961" s="301"/>
      <c r="C2961" s="287"/>
      <c r="D2961" s="34"/>
      <c r="E2961" s="306"/>
      <c r="F2961" s="116"/>
      <c r="G2961" s="17"/>
      <c r="H2961" s="17"/>
      <c r="I2961" s="17"/>
      <c r="J2961" s="17"/>
      <c r="K2961" s="17"/>
      <c r="L2961" s="17"/>
      <c r="M2961" s="17"/>
      <c r="N2961" s="17"/>
      <c r="O2961" s="116"/>
      <c r="P2961" s="117">
        <f>IF(D2961&gt;A_Stammdaten!$B$12,0,SUM(G2961,H2961,J2961,L2961:M2961)-SUM(I2961,K2961,N2961:O2961))</f>
        <v>0</v>
      </c>
      <c r="Q2961" s="17"/>
      <c r="R2961" s="17"/>
      <c r="S2961" s="17"/>
      <c r="T2961" s="17"/>
      <c r="U2961" s="62">
        <f t="shared" si="968"/>
        <v>0</v>
      </c>
      <c r="V2961" s="34"/>
      <c r="W2961" s="34"/>
      <c r="X2961" s="34"/>
      <c r="Y2961" s="34"/>
      <c r="Z2961" s="34"/>
      <c r="AA2961" s="63" t="str">
        <f t="shared" si="969"/>
        <v>-</v>
      </c>
      <c r="AB2961" s="63" t="str">
        <f t="shared" si="970"/>
        <v>-</v>
      </c>
      <c r="AC2961" s="63">
        <f>IF(ISBLANK($C2961),0,VLOOKUP($C2961,Listen!$A$2:$C$45,2,FALSE))</f>
        <v>0</v>
      </c>
      <c r="AD2961" s="63">
        <f>IF(ISBLANK($C2961),0,VLOOKUP($C2961,Listen!$A$2:$C$45,3,FALSE))</f>
        <v>0</v>
      </c>
      <c r="AE2961" s="49">
        <f t="shared" si="971"/>
        <v>0</v>
      </c>
      <c r="AF2961" s="49">
        <f t="shared" si="971"/>
        <v>0</v>
      </c>
      <c r="AG2961" s="49">
        <f>IFERROR(IF(OR($V2961&lt;&gt;"Ja",VLOOKUP($C2961,Listen!$A$2:$F$45,5,0)="Nein",D2961&lt;IF(C2961="LNG Anbindungsanlagen gemäß separater Festlegung",2022,2023)),$AC2961,$AA2961),0)</f>
        <v>0</v>
      </c>
      <c r="AH2961" s="49">
        <f>IFERROR(IF(OR($V2961&lt;&gt;"Ja",VLOOKUP($C2961,Listen!$A$2:$F$45,5,0)="Nein",D2961&lt;IF(C2961="LNG Anbindungsanlagen gemäß separater Festlegung",2022,2023)),$AC2961,$AA2961),0)</f>
        <v>0</v>
      </c>
      <c r="AI2961" s="49">
        <f>IFERROR(IF(OR($W2961&lt;&gt;"Ja",VLOOKUP($C2961,Listen!$A$2:$F$45,6,0)="Nein"),$AC2961,$AB2961),0)</f>
        <v>0</v>
      </c>
      <c r="AJ2961" s="49">
        <f>IFERROR(IF(OR($W2961&lt;&gt;"Ja",VLOOKUP($C2961,Listen!$A$2:$F$45,6,0)="Nein"),$AC2961,$AB2961),0)</f>
        <v>0</v>
      </c>
      <c r="AK2961" s="49">
        <f>IFERROR(IF(OR($W2961&lt;&gt;"Ja",VLOOKUP($C2961,Listen!$A$2:$F$45,6,0)="Nein"),$AC2961,$AB2961),0)</f>
        <v>0</v>
      </c>
      <c r="AL2961" s="51">
        <f t="shared" si="972"/>
        <v>0</v>
      </c>
      <c r="AM2961" s="296">
        <f>IFERROR(IF(VLOOKUP($C2961,Listen!$A$2:$F$45,6,0)="Ja",MAX(BC2961:BD2961),D_SAV!$BC2961),0)</f>
        <v>0</v>
      </c>
      <c r="AN2961" s="51">
        <f t="shared" si="973"/>
        <v>0</v>
      </c>
      <c r="AP2961" s="304">
        <f t="shared" si="974"/>
        <v>0</v>
      </c>
      <c r="AQ2961" s="304">
        <f t="shared" si="975"/>
        <v>0</v>
      </c>
      <c r="AR2961" s="304">
        <f t="shared" si="976"/>
        <v>0</v>
      </c>
      <c r="AS2961" s="304">
        <f t="shared" si="977"/>
        <v>0</v>
      </c>
      <c r="AT2961" s="304">
        <f t="shared" si="978"/>
        <v>0</v>
      </c>
      <c r="AU2961" s="304">
        <f t="shared" si="979"/>
        <v>0</v>
      </c>
      <c r="AV2961" s="304">
        <f t="shared" si="980"/>
        <v>0</v>
      </c>
      <c r="AW2961" s="304">
        <f t="shared" si="981"/>
        <v>0</v>
      </c>
      <c r="AX2961" s="304">
        <f t="shared" si="982"/>
        <v>0</v>
      </c>
      <c r="AY2961" s="304">
        <f t="shared" si="983"/>
        <v>0</v>
      </c>
      <c r="AZ2961" s="304">
        <f t="shared" si="984"/>
        <v>0</v>
      </c>
      <c r="BA2961" s="304">
        <f t="shared" si="985"/>
        <v>0</v>
      </c>
      <c r="BB2961" s="304">
        <f t="shared" si="986"/>
        <v>0</v>
      </c>
      <c r="BC2961" s="304">
        <f t="shared" si="987"/>
        <v>0</v>
      </c>
      <c r="BD2961" s="304">
        <f t="shared" si="988"/>
        <v>0</v>
      </c>
      <c r="BE2961" s="304">
        <f>IFERROR(IF(VLOOKUP($C2961,Listen!$A$2:$F$45,6,0)="Ja",BB2961-MAX(BC2961:BD2961),BB2961-BC2961),0)</f>
        <v>0</v>
      </c>
    </row>
    <row r="2962" spans="1:57" x14ac:dyDescent="0.25">
      <c r="A2962" s="320" t="str">
        <f>IF(AND(D2962&lt;&gt;0,C2962&lt;&gt;0,E2962&lt;&gt;0),IF(B2962&lt;&gt;0,CONCATENATE(B2962,"-AGr",VLOOKUP(C2962,Listen!$A$2:$D$45,4,FALSE),"-",D2962,"-",E2962,),CONCATENATE("AGr",VLOOKUP(C2962,Listen!$A$2:$D$45,4,FALSE),"-",D2962,"-",E2962)),"keine vollständige ID")</f>
        <v>keine vollständige ID</v>
      </c>
      <c r="B2962" s="301"/>
      <c r="C2962" s="287"/>
      <c r="D2962" s="34"/>
      <c r="E2962" s="306"/>
      <c r="F2962" s="116"/>
      <c r="G2962" s="17"/>
      <c r="H2962" s="17"/>
      <c r="I2962" s="17"/>
      <c r="J2962" s="17"/>
      <c r="K2962" s="17"/>
      <c r="L2962" s="17"/>
      <c r="M2962" s="17"/>
      <c r="N2962" s="17"/>
      <c r="O2962" s="116"/>
      <c r="P2962" s="117">
        <f>IF(D2962&gt;A_Stammdaten!$B$12,0,SUM(G2962,H2962,J2962,L2962:M2962)-SUM(I2962,K2962,N2962:O2962))</f>
        <v>0</v>
      </c>
      <c r="Q2962" s="17"/>
      <c r="R2962" s="17"/>
      <c r="S2962" s="17"/>
      <c r="T2962" s="17"/>
      <c r="U2962" s="62">
        <f t="shared" si="968"/>
        <v>0</v>
      </c>
      <c r="V2962" s="34"/>
      <c r="W2962" s="34"/>
      <c r="X2962" s="34"/>
      <c r="Y2962" s="34"/>
      <c r="Z2962" s="34"/>
      <c r="AA2962" s="63" t="str">
        <f t="shared" si="969"/>
        <v>-</v>
      </c>
      <c r="AB2962" s="63" t="str">
        <f t="shared" si="970"/>
        <v>-</v>
      </c>
      <c r="AC2962" s="63">
        <f>IF(ISBLANK($C2962),0,VLOOKUP($C2962,Listen!$A$2:$C$45,2,FALSE))</f>
        <v>0</v>
      </c>
      <c r="AD2962" s="63">
        <f>IF(ISBLANK($C2962),0,VLOOKUP($C2962,Listen!$A$2:$C$45,3,FALSE))</f>
        <v>0</v>
      </c>
      <c r="AE2962" s="49">
        <f t="shared" si="971"/>
        <v>0</v>
      </c>
      <c r="AF2962" s="49">
        <f t="shared" si="971"/>
        <v>0</v>
      </c>
      <c r="AG2962" s="49">
        <f>IFERROR(IF(OR($V2962&lt;&gt;"Ja",VLOOKUP($C2962,Listen!$A$2:$F$45,5,0)="Nein",D2962&lt;IF(C2962="LNG Anbindungsanlagen gemäß separater Festlegung",2022,2023)),$AC2962,$AA2962),0)</f>
        <v>0</v>
      </c>
      <c r="AH2962" s="49">
        <f>IFERROR(IF(OR($V2962&lt;&gt;"Ja",VLOOKUP($C2962,Listen!$A$2:$F$45,5,0)="Nein",D2962&lt;IF(C2962="LNG Anbindungsanlagen gemäß separater Festlegung",2022,2023)),$AC2962,$AA2962),0)</f>
        <v>0</v>
      </c>
      <c r="AI2962" s="49">
        <f>IFERROR(IF(OR($W2962&lt;&gt;"Ja",VLOOKUP($C2962,Listen!$A$2:$F$45,6,0)="Nein"),$AC2962,$AB2962),0)</f>
        <v>0</v>
      </c>
      <c r="AJ2962" s="49">
        <f>IFERROR(IF(OR($W2962&lt;&gt;"Ja",VLOOKUP($C2962,Listen!$A$2:$F$45,6,0)="Nein"),$AC2962,$AB2962),0)</f>
        <v>0</v>
      </c>
      <c r="AK2962" s="49">
        <f>IFERROR(IF(OR($W2962&lt;&gt;"Ja",VLOOKUP($C2962,Listen!$A$2:$F$45,6,0)="Nein"),$AC2962,$AB2962),0)</f>
        <v>0</v>
      </c>
      <c r="AL2962" s="51">
        <f t="shared" si="972"/>
        <v>0</v>
      </c>
      <c r="AM2962" s="296">
        <f>IFERROR(IF(VLOOKUP($C2962,Listen!$A$2:$F$45,6,0)="Ja",MAX(BC2962:BD2962),D_SAV!$BC2962),0)</f>
        <v>0</v>
      </c>
      <c r="AN2962" s="51">
        <f t="shared" si="973"/>
        <v>0</v>
      </c>
      <c r="AP2962" s="304">
        <f t="shared" si="974"/>
        <v>0</v>
      </c>
      <c r="AQ2962" s="304">
        <f t="shared" si="975"/>
        <v>0</v>
      </c>
      <c r="AR2962" s="304">
        <f t="shared" si="976"/>
        <v>0</v>
      </c>
      <c r="AS2962" s="304">
        <f t="shared" si="977"/>
        <v>0</v>
      </c>
      <c r="AT2962" s="304">
        <f t="shared" si="978"/>
        <v>0</v>
      </c>
      <c r="AU2962" s="304">
        <f t="shared" si="979"/>
        <v>0</v>
      </c>
      <c r="AV2962" s="304">
        <f t="shared" si="980"/>
        <v>0</v>
      </c>
      <c r="AW2962" s="304">
        <f t="shared" si="981"/>
        <v>0</v>
      </c>
      <c r="AX2962" s="304">
        <f t="shared" si="982"/>
        <v>0</v>
      </c>
      <c r="AY2962" s="304">
        <f t="shared" si="983"/>
        <v>0</v>
      </c>
      <c r="AZ2962" s="304">
        <f t="shared" si="984"/>
        <v>0</v>
      </c>
      <c r="BA2962" s="304">
        <f t="shared" si="985"/>
        <v>0</v>
      </c>
      <c r="BB2962" s="304">
        <f t="shared" si="986"/>
        <v>0</v>
      </c>
      <c r="BC2962" s="304">
        <f t="shared" si="987"/>
        <v>0</v>
      </c>
      <c r="BD2962" s="304">
        <f t="shared" si="988"/>
        <v>0</v>
      </c>
      <c r="BE2962" s="304">
        <f>IFERROR(IF(VLOOKUP($C2962,Listen!$A$2:$F$45,6,0)="Ja",BB2962-MAX(BC2962:BD2962),BB2962-BC2962),0)</f>
        <v>0</v>
      </c>
    </row>
    <row r="2963" spans="1:57" x14ac:dyDescent="0.25">
      <c r="A2963" s="320" t="str">
        <f>IF(AND(D2963&lt;&gt;0,C2963&lt;&gt;0,E2963&lt;&gt;0),IF(B2963&lt;&gt;0,CONCATENATE(B2963,"-AGr",VLOOKUP(C2963,Listen!$A$2:$D$45,4,FALSE),"-",D2963,"-",E2963,),CONCATENATE("AGr",VLOOKUP(C2963,Listen!$A$2:$D$45,4,FALSE),"-",D2963,"-",E2963)),"keine vollständige ID")</f>
        <v>keine vollständige ID</v>
      </c>
      <c r="B2963" s="301"/>
      <c r="C2963" s="287"/>
      <c r="D2963" s="34"/>
      <c r="E2963" s="306"/>
      <c r="F2963" s="116"/>
      <c r="G2963" s="17"/>
      <c r="H2963" s="17"/>
      <c r="I2963" s="17"/>
      <c r="J2963" s="17"/>
      <c r="K2963" s="17"/>
      <c r="L2963" s="17"/>
      <c r="M2963" s="17"/>
      <c r="N2963" s="17"/>
      <c r="O2963" s="116"/>
      <c r="P2963" s="117">
        <f>IF(D2963&gt;A_Stammdaten!$B$12,0,SUM(G2963,H2963,J2963,L2963:M2963)-SUM(I2963,K2963,N2963:O2963))</f>
        <v>0</v>
      </c>
      <c r="Q2963" s="17"/>
      <c r="R2963" s="17"/>
      <c r="S2963" s="17"/>
      <c r="T2963" s="17"/>
      <c r="U2963" s="62">
        <f t="shared" si="968"/>
        <v>0</v>
      </c>
      <c r="V2963" s="34"/>
      <c r="W2963" s="34"/>
      <c r="X2963" s="34"/>
      <c r="Y2963" s="34"/>
      <c r="Z2963" s="34"/>
      <c r="AA2963" s="63" t="str">
        <f t="shared" si="969"/>
        <v>-</v>
      </c>
      <c r="AB2963" s="63" t="str">
        <f t="shared" si="970"/>
        <v>-</v>
      </c>
      <c r="AC2963" s="63">
        <f>IF(ISBLANK($C2963),0,VLOOKUP($C2963,Listen!$A$2:$C$45,2,FALSE))</f>
        <v>0</v>
      </c>
      <c r="AD2963" s="63">
        <f>IF(ISBLANK($C2963),0,VLOOKUP($C2963,Listen!$A$2:$C$45,3,FALSE))</f>
        <v>0</v>
      </c>
      <c r="AE2963" s="49">
        <f t="shared" si="971"/>
        <v>0</v>
      </c>
      <c r="AF2963" s="49">
        <f t="shared" si="971"/>
        <v>0</v>
      </c>
      <c r="AG2963" s="49">
        <f>IFERROR(IF(OR($V2963&lt;&gt;"Ja",VLOOKUP($C2963,Listen!$A$2:$F$45,5,0)="Nein",D2963&lt;IF(C2963="LNG Anbindungsanlagen gemäß separater Festlegung",2022,2023)),$AC2963,$AA2963),0)</f>
        <v>0</v>
      </c>
      <c r="AH2963" s="49">
        <f>IFERROR(IF(OR($V2963&lt;&gt;"Ja",VLOOKUP($C2963,Listen!$A$2:$F$45,5,0)="Nein",D2963&lt;IF(C2963="LNG Anbindungsanlagen gemäß separater Festlegung",2022,2023)),$AC2963,$AA2963),0)</f>
        <v>0</v>
      </c>
      <c r="AI2963" s="49">
        <f>IFERROR(IF(OR($W2963&lt;&gt;"Ja",VLOOKUP($C2963,Listen!$A$2:$F$45,6,0)="Nein"),$AC2963,$AB2963),0)</f>
        <v>0</v>
      </c>
      <c r="AJ2963" s="49">
        <f>IFERROR(IF(OR($W2963&lt;&gt;"Ja",VLOOKUP($C2963,Listen!$A$2:$F$45,6,0)="Nein"),$AC2963,$AB2963),0)</f>
        <v>0</v>
      </c>
      <c r="AK2963" s="49">
        <f>IFERROR(IF(OR($W2963&lt;&gt;"Ja",VLOOKUP($C2963,Listen!$A$2:$F$45,6,0)="Nein"),$AC2963,$AB2963),0)</f>
        <v>0</v>
      </c>
      <c r="AL2963" s="51">
        <f t="shared" si="972"/>
        <v>0</v>
      </c>
      <c r="AM2963" s="296">
        <f>IFERROR(IF(VLOOKUP($C2963,Listen!$A$2:$F$45,6,0)="Ja",MAX(BC2963:BD2963),D_SAV!$BC2963),0)</f>
        <v>0</v>
      </c>
      <c r="AN2963" s="51">
        <f t="shared" si="973"/>
        <v>0</v>
      </c>
      <c r="AP2963" s="304">
        <f t="shared" si="974"/>
        <v>0</v>
      </c>
      <c r="AQ2963" s="304">
        <f t="shared" si="975"/>
        <v>0</v>
      </c>
      <c r="AR2963" s="304">
        <f t="shared" si="976"/>
        <v>0</v>
      </c>
      <c r="AS2963" s="304">
        <f t="shared" si="977"/>
        <v>0</v>
      </c>
      <c r="AT2963" s="304">
        <f t="shared" si="978"/>
        <v>0</v>
      </c>
      <c r="AU2963" s="304">
        <f t="shared" si="979"/>
        <v>0</v>
      </c>
      <c r="AV2963" s="304">
        <f t="shared" si="980"/>
        <v>0</v>
      </c>
      <c r="AW2963" s="304">
        <f t="shared" si="981"/>
        <v>0</v>
      </c>
      <c r="AX2963" s="304">
        <f t="shared" si="982"/>
        <v>0</v>
      </c>
      <c r="AY2963" s="304">
        <f t="shared" si="983"/>
        <v>0</v>
      </c>
      <c r="AZ2963" s="304">
        <f t="shared" si="984"/>
        <v>0</v>
      </c>
      <c r="BA2963" s="304">
        <f t="shared" si="985"/>
        <v>0</v>
      </c>
      <c r="BB2963" s="304">
        <f t="shared" si="986"/>
        <v>0</v>
      </c>
      <c r="BC2963" s="304">
        <f t="shared" si="987"/>
        <v>0</v>
      </c>
      <c r="BD2963" s="304">
        <f t="shared" si="988"/>
        <v>0</v>
      </c>
      <c r="BE2963" s="304">
        <f>IFERROR(IF(VLOOKUP($C2963,Listen!$A$2:$F$45,6,0)="Ja",BB2963-MAX(BC2963:BD2963),BB2963-BC2963),0)</f>
        <v>0</v>
      </c>
    </row>
    <row r="2964" spans="1:57" x14ac:dyDescent="0.25">
      <c r="A2964" s="320" t="str">
        <f>IF(AND(D2964&lt;&gt;0,C2964&lt;&gt;0,E2964&lt;&gt;0),IF(B2964&lt;&gt;0,CONCATENATE(B2964,"-AGr",VLOOKUP(C2964,Listen!$A$2:$D$45,4,FALSE),"-",D2964,"-",E2964,),CONCATENATE("AGr",VLOOKUP(C2964,Listen!$A$2:$D$45,4,FALSE),"-",D2964,"-",E2964)),"keine vollständige ID")</f>
        <v>keine vollständige ID</v>
      </c>
      <c r="B2964" s="301"/>
      <c r="C2964" s="287"/>
      <c r="D2964" s="34"/>
      <c r="E2964" s="306"/>
      <c r="F2964" s="116"/>
      <c r="G2964" s="17"/>
      <c r="H2964" s="17"/>
      <c r="I2964" s="17"/>
      <c r="J2964" s="17"/>
      <c r="K2964" s="17"/>
      <c r="L2964" s="17"/>
      <c r="M2964" s="17"/>
      <c r="N2964" s="17"/>
      <c r="O2964" s="116"/>
      <c r="P2964" s="117">
        <f>IF(D2964&gt;A_Stammdaten!$B$12,0,SUM(G2964,H2964,J2964,L2964:M2964)-SUM(I2964,K2964,N2964:O2964))</f>
        <v>0</v>
      </c>
      <c r="Q2964" s="17"/>
      <c r="R2964" s="17"/>
      <c r="S2964" s="17"/>
      <c r="T2964" s="17"/>
      <c r="U2964" s="62">
        <f t="shared" si="968"/>
        <v>0</v>
      </c>
      <c r="V2964" s="34"/>
      <c r="W2964" s="34"/>
      <c r="X2964" s="34"/>
      <c r="Y2964" s="34"/>
      <c r="Z2964" s="34"/>
      <c r="AA2964" s="63" t="str">
        <f t="shared" si="969"/>
        <v>-</v>
      </c>
      <c r="AB2964" s="63" t="str">
        <f t="shared" si="970"/>
        <v>-</v>
      </c>
      <c r="AC2964" s="63">
        <f>IF(ISBLANK($C2964),0,VLOOKUP($C2964,Listen!$A$2:$C$45,2,FALSE))</f>
        <v>0</v>
      </c>
      <c r="AD2964" s="63">
        <f>IF(ISBLANK($C2964),0,VLOOKUP($C2964,Listen!$A$2:$C$45,3,FALSE))</f>
        <v>0</v>
      </c>
      <c r="AE2964" s="49">
        <f t="shared" si="971"/>
        <v>0</v>
      </c>
      <c r="AF2964" s="49">
        <f t="shared" si="971"/>
        <v>0</v>
      </c>
      <c r="AG2964" s="49">
        <f>IFERROR(IF(OR($V2964&lt;&gt;"Ja",VLOOKUP($C2964,Listen!$A$2:$F$45,5,0)="Nein",D2964&lt;IF(C2964="LNG Anbindungsanlagen gemäß separater Festlegung",2022,2023)),$AC2964,$AA2964),0)</f>
        <v>0</v>
      </c>
      <c r="AH2964" s="49">
        <f>IFERROR(IF(OR($V2964&lt;&gt;"Ja",VLOOKUP($C2964,Listen!$A$2:$F$45,5,0)="Nein",D2964&lt;IF(C2964="LNG Anbindungsanlagen gemäß separater Festlegung",2022,2023)),$AC2964,$AA2964),0)</f>
        <v>0</v>
      </c>
      <c r="AI2964" s="49">
        <f>IFERROR(IF(OR($W2964&lt;&gt;"Ja",VLOOKUP($C2964,Listen!$A$2:$F$45,6,0)="Nein"),$AC2964,$AB2964),0)</f>
        <v>0</v>
      </c>
      <c r="AJ2964" s="49">
        <f>IFERROR(IF(OR($W2964&lt;&gt;"Ja",VLOOKUP($C2964,Listen!$A$2:$F$45,6,0)="Nein"),$AC2964,$AB2964),0)</f>
        <v>0</v>
      </c>
      <c r="AK2964" s="49">
        <f>IFERROR(IF(OR($W2964&lt;&gt;"Ja",VLOOKUP($C2964,Listen!$A$2:$F$45,6,0)="Nein"),$AC2964,$AB2964),0)</f>
        <v>0</v>
      </c>
      <c r="AL2964" s="51">
        <f t="shared" si="972"/>
        <v>0</v>
      </c>
      <c r="AM2964" s="296">
        <f>IFERROR(IF(VLOOKUP($C2964,Listen!$A$2:$F$45,6,0)="Ja",MAX(BC2964:BD2964),D_SAV!$BC2964),0)</f>
        <v>0</v>
      </c>
      <c r="AN2964" s="51">
        <f t="shared" si="973"/>
        <v>0</v>
      </c>
      <c r="AP2964" s="304">
        <f t="shared" si="974"/>
        <v>0</v>
      </c>
      <c r="AQ2964" s="304">
        <f t="shared" si="975"/>
        <v>0</v>
      </c>
      <c r="AR2964" s="304">
        <f t="shared" si="976"/>
        <v>0</v>
      </c>
      <c r="AS2964" s="304">
        <f t="shared" si="977"/>
        <v>0</v>
      </c>
      <c r="AT2964" s="304">
        <f t="shared" si="978"/>
        <v>0</v>
      </c>
      <c r="AU2964" s="304">
        <f t="shared" si="979"/>
        <v>0</v>
      </c>
      <c r="AV2964" s="304">
        <f t="shared" si="980"/>
        <v>0</v>
      </c>
      <c r="AW2964" s="304">
        <f t="shared" si="981"/>
        <v>0</v>
      </c>
      <c r="AX2964" s="304">
        <f t="shared" si="982"/>
        <v>0</v>
      </c>
      <c r="AY2964" s="304">
        <f t="shared" si="983"/>
        <v>0</v>
      </c>
      <c r="AZ2964" s="304">
        <f t="shared" si="984"/>
        <v>0</v>
      </c>
      <c r="BA2964" s="304">
        <f t="shared" si="985"/>
        <v>0</v>
      </c>
      <c r="BB2964" s="304">
        <f t="shared" si="986"/>
        <v>0</v>
      </c>
      <c r="BC2964" s="304">
        <f t="shared" si="987"/>
        <v>0</v>
      </c>
      <c r="BD2964" s="304">
        <f t="shared" si="988"/>
        <v>0</v>
      </c>
      <c r="BE2964" s="304">
        <f>IFERROR(IF(VLOOKUP($C2964,Listen!$A$2:$F$45,6,0)="Ja",BB2964-MAX(BC2964:BD2964),BB2964-BC2964),0)</f>
        <v>0</v>
      </c>
    </row>
    <row r="2965" spans="1:57" x14ac:dyDescent="0.25">
      <c r="A2965" s="320" t="str">
        <f>IF(AND(D2965&lt;&gt;0,C2965&lt;&gt;0,E2965&lt;&gt;0),IF(B2965&lt;&gt;0,CONCATENATE(B2965,"-AGr",VLOOKUP(C2965,Listen!$A$2:$D$45,4,FALSE),"-",D2965,"-",E2965,),CONCATENATE("AGr",VLOOKUP(C2965,Listen!$A$2:$D$45,4,FALSE),"-",D2965,"-",E2965)),"keine vollständige ID")</f>
        <v>keine vollständige ID</v>
      </c>
      <c r="B2965" s="301"/>
      <c r="C2965" s="287"/>
      <c r="D2965" s="34"/>
      <c r="E2965" s="306"/>
      <c r="F2965" s="116"/>
      <c r="G2965" s="17"/>
      <c r="H2965" s="17"/>
      <c r="I2965" s="17"/>
      <c r="J2965" s="17"/>
      <c r="K2965" s="17"/>
      <c r="L2965" s="17"/>
      <c r="M2965" s="17"/>
      <c r="N2965" s="17"/>
      <c r="O2965" s="116"/>
      <c r="P2965" s="117">
        <f>IF(D2965&gt;A_Stammdaten!$B$12,0,SUM(G2965,H2965,J2965,L2965:M2965)-SUM(I2965,K2965,N2965:O2965))</f>
        <v>0</v>
      </c>
      <c r="Q2965" s="17"/>
      <c r="R2965" s="17"/>
      <c r="S2965" s="17"/>
      <c r="T2965" s="17"/>
      <c r="U2965" s="62">
        <f t="shared" si="968"/>
        <v>0</v>
      </c>
      <c r="V2965" s="34"/>
      <c r="W2965" s="34"/>
      <c r="X2965" s="34"/>
      <c r="Y2965" s="34"/>
      <c r="Z2965" s="34"/>
      <c r="AA2965" s="63" t="str">
        <f t="shared" si="969"/>
        <v>-</v>
      </c>
      <c r="AB2965" s="63" t="str">
        <f t="shared" si="970"/>
        <v>-</v>
      </c>
      <c r="AC2965" s="63">
        <f>IF(ISBLANK($C2965),0,VLOOKUP($C2965,Listen!$A$2:$C$45,2,FALSE))</f>
        <v>0</v>
      </c>
      <c r="AD2965" s="63">
        <f>IF(ISBLANK($C2965),0,VLOOKUP($C2965,Listen!$A$2:$C$45,3,FALSE))</f>
        <v>0</v>
      </c>
      <c r="AE2965" s="49">
        <f t="shared" si="971"/>
        <v>0</v>
      </c>
      <c r="AF2965" s="49">
        <f t="shared" si="971"/>
        <v>0</v>
      </c>
      <c r="AG2965" s="49">
        <f>IFERROR(IF(OR($V2965&lt;&gt;"Ja",VLOOKUP($C2965,Listen!$A$2:$F$45,5,0)="Nein",D2965&lt;IF(C2965="LNG Anbindungsanlagen gemäß separater Festlegung",2022,2023)),$AC2965,$AA2965),0)</f>
        <v>0</v>
      </c>
      <c r="AH2965" s="49">
        <f>IFERROR(IF(OR($V2965&lt;&gt;"Ja",VLOOKUP($C2965,Listen!$A$2:$F$45,5,0)="Nein",D2965&lt;IF(C2965="LNG Anbindungsanlagen gemäß separater Festlegung",2022,2023)),$AC2965,$AA2965),0)</f>
        <v>0</v>
      </c>
      <c r="AI2965" s="49">
        <f>IFERROR(IF(OR($W2965&lt;&gt;"Ja",VLOOKUP($C2965,Listen!$A$2:$F$45,6,0)="Nein"),$AC2965,$AB2965),0)</f>
        <v>0</v>
      </c>
      <c r="AJ2965" s="49">
        <f>IFERROR(IF(OR($W2965&lt;&gt;"Ja",VLOOKUP($C2965,Listen!$A$2:$F$45,6,0)="Nein"),$AC2965,$AB2965),0)</f>
        <v>0</v>
      </c>
      <c r="AK2965" s="49">
        <f>IFERROR(IF(OR($W2965&lt;&gt;"Ja",VLOOKUP($C2965,Listen!$A$2:$F$45,6,0)="Nein"),$AC2965,$AB2965),0)</f>
        <v>0</v>
      </c>
      <c r="AL2965" s="51">
        <f t="shared" si="972"/>
        <v>0</v>
      </c>
      <c r="AM2965" s="296">
        <f>IFERROR(IF(VLOOKUP($C2965,Listen!$A$2:$F$45,6,0)="Ja",MAX(BC2965:BD2965),D_SAV!$BC2965),0)</f>
        <v>0</v>
      </c>
      <c r="AN2965" s="51">
        <f t="shared" si="973"/>
        <v>0</v>
      </c>
      <c r="AP2965" s="304">
        <f t="shared" si="974"/>
        <v>0</v>
      </c>
      <c r="AQ2965" s="304">
        <f t="shared" si="975"/>
        <v>0</v>
      </c>
      <c r="AR2965" s="304">
        <f t="shared" si="976"/>
        <v>0</v>
      </c>
      <c r="AS2965" s="304">
        <f t="shared" si="977"/>
        <v>0</v>
      </c>
      <c r="AT2965" s="304">
        <f t="shared" si="978"/>
        <v>0</v>
      </c>
      <c r="AU2965" s="304">
        <f t="shared" si="979"/>
        <v>0</v>
      </c>
      <c r="AV2965" s="304">
        <f t="shared" si="980"/>
        <v>0</v>
      </c>
      <c r="AW2965" s="304">
        <f t="shared" si="981"/>
        <v>0</v>
      </c>
      <c r="AX2965" s="304">
        <f t="shared" si="982"/>
        <v>0</v>
      </c>
      <c r="AY2965" s="304">
        <f t="shared" si="983"/>
        <v>0</v>
      </c>
      <c r="AZ2965" s="304">
        <f t="shared" si="984"/>
        <v>0</v>
      </c>
      <c r="BA2965" s="304">
        <f t="shared" si="985"/>
        <v>0</v>
      </c>
      <c r="BB2965" s="304">
        <f t="shared" si="986"/>
        <v>0</v>
      </c>
      <c r="BC2965" s="304">
        <f t="shared" si="987"/>
        <v>0</v>
      </c>
      <c r="BD2965" s="304">
        <f t="shared" si="988"/>
        <v>0</v>
      </c>
      <c r="BE2965" s="304">
        <f>IFERROR(IF(VLOOKUP($C2965,Listen!$A$2:$F$45,6,0)="Ja",BB2965-MAX(BC2965:BD2965),BB2965-BC2965),0)</f>
        <v>0</v>
      </c>
    </row>
    <row r="2966" spans="1:57" x14ac:dyDescent="0.25">
      <c r="A2966" s="320" t="str">
        <f>IF(AND(D2966&lt;&gt;0,C2966&lt;&gt;0,E2966&lt;&gt;0),IF(B2966&lt;&gt;0,CONCATENATE(B2966,"-AGr",VLOOKUP(C2966,Listen!$A$2:$D$45,4,FALSE),"-",D2966,"-",E2966,),CONCATENATE("AGr",VLOOKUP(C2966,Listen!$A$2:$D$45,4,FALSE),"-",D2966,"-",E2966)),"keine vollständige ID")</f>
        <v>keine vollständige ID</v>
      </c>
      <c r="B2966" s="301"/>
      <c r="C2966" s="287"/>
      <c r="D2966" s="34"/>
      <c r="E2966" s="306"/>
      <c r="F2966" s="116"/>
      <c r="G2966" s="17"/>
      <c r="H2966" s="17"/>
      <c r="I2966" s="17"/>
      <c r="J2966" s="17"/>
      <c r="K2966" s="17"/>
      <c r="L2966" s="17"/>
      <c r="M2966" s="17"/>
      <c r="N2966" s="17"/>
      <c r="O2966" s="116"/>
      <c r="P2966" s="117">
        <f>IF(D2966&gt;A_Stammdaten!$B$12,0,SUM(G2966,H2966,J2966,L2966:M2966)-SUM(I2966,K2966,N2966:O2966))</f>
        <v>0</v>
      </c>
      <c r="Q2966" s="17"/>
      <c r="R2966" s="17"/>
      <c r="S2966" s="17"/>
      <c r="T2966" s="17"/>
      <c r="U2966" s="62">
        <f t="shared" si="968"/>
        <v>0</v>
      </c>
      <c r="V2966" s="34"/>
      <c r="W2966" s="34"/>
      <c r="X2966" s="34"/>
      <c r="Y2966" s="34"/>
      <c r="Z2966" s="34"/>
      <c r="AA2966" s="63" t="str">
        <f t="shared" si="969"/>
        <v>-</v>
      </c>
      <c r="AB2966" s="63" t="str">
        <f t="shared" si="970"/>
        <v>-</v>
      </c>
      <c r="AC2966" s="63">
        <f>IF(ISBLANK($C2966),0,VLOOKUP($C2966,Listen!$A$2:$C$45,2,FALSE))</f>
        <v>0</v>
      </c>
      <c r="AD2966" s="63">
        <f>IF(ISBLANK($C2966),0,VLOOKUP($C2966,Listen!$A$2:$C$45,3,FALSE))</f>
        <v>0</v>
      </c>
      <c r="AE2966" s="49">
        <f t="shared" si="971"/>
        <v>0</v>
      </c>
      <c r="AF2966" s="49">
        <f t="shared" si="971"/>
        <v>0</v>
      </c>
      <c r="AG2966" s="49">
        <f>IFERROR(IF(OR($V2966&lt;&gt;"Ja",VLOOKUP($C2966,Listen!$A$2:$F$45,5,0)="Nein",D2966&lt;IF(C2966="LNG Anbindungsanlagen gemäß separater Festlegung",2022,2023)),$AC2966,$AA2966),0)</f>
        <v>0</v>
      </c>
      <c r="AH2966" s="49">
        <f>IFERROR(IF(OR($V2966&lt;&gt;"Ja",VLOOKUP($C2966,Listen!$A$2:$F$45,5,0)="Nein",D2966&lt;IF(C2966="LNG Anbindungsanlagen gemäß separater Festlegung",2022,2023)),$AC2966,$AA2966),0)</f>
        <v>0</v>
      </c>
      <c r="AI2966" s="49">
        <f>IFERROR(IF(OR($W2966&lt;&gt;"Ja",VLOOKUP($C2966,Listen!$A$2:$F$45,6,0)="Nein"),$AC2966,$AB2966),0)</f>
        <v>0</v>
      </c>
      <c r="AJ2966" s="49">
        <f>IFERROR(IF(OR($W2966&lt;&gt;"Ja",VLOOKUP($C2966,Listen!$A$2:$F$45,6,0)="Nein"),$AC2966,$AB2966),0)</f>
        <v>0</v>
      </c>
      <c r="AK2966" s="49">
        <f>IFERROR(IF(OR($W2966&lt;&gt;"Ja",VLOOKUP($C2966,Listen!$A$2:$F$45,6,0)="Nein"),$AC2966,$AB2966),0)</f>
        <v>0</v>
      </c>
      <c r="AL2966" s="51">
        <f t="shared" si="972"/>
        <v>0</v>
      </c>
      <c r="AM2966" s="296">
        <f>IFERROR(IF(VLOOKUP($C2966,Listen!$A$2:$F$45,6,0)="Ja",MAX(BC2966:BD2966),D_SAV!$BC2966),0)</f>
        <v>0</v>
      </c>
      <c r="AN2966" s="51">
        <f t="shared" si="973"/>
        <v>0</v>
      </c>
      <c r="AP2966" s="304">
        <f t="shared" si="974"/>
        <v>0</v>
      </c>
      <c r="AQ2966" s="304">
        <f t="shared" si="975"/>
        <v>0</v>
      </c>
      <c r="AR2966" s="304">
        <f t="shared" si="976"/>
        <v>0</v>
      </c>
      <c r="AS2966" s="304">
        <f t="shared" si="977"/>
        <v>0</v>
      </c>
      <c r="AT2966" s="304">
        <f t="shared" si="978"/>
        <v>0</v>
      </c>
      <c r="AU2966" s="304">
        <f t="shared" si="979"/>
        <v>0</v>
      </c>
      <c r="AV2966" s="304">
        <f t="shared" si="980"/>
        <v>0</v>
      </c>
      <c r="AW2966" s="304">
        <f t="shared" si="981"/>
        <v>0</v>
      </c>
      <c r="AX2966" s="304">
        <f t="shared" si="982"/>
        <v>0</v>
      </c>
      <c r="AY2966" s="304">
        <f t="shared" si="983"/>
        <v>0</v>
      </c>
      <c r="AZ2966" s="304">
        <f t="shared" si="984"/>
        <v>0</v>
      </c>
      <c r="BA2966" s="304">
        <f t="shared" si="985"/>
        <v>0</v>
      </c>
      <c r="BB2966" s="304">
        <f t="shared" si="986"/>
        <v>0</v>
      </c>
      <c r="BC2966" s="304">
        <f t="shared" si="987"/>
        <v>0</v>
      </c>
      <c r="BD2966" s="304">
        <f t="shared" si="988"/>
        <v>0</v>
      </c>
      <c r="BE2966" s="304">
        <f>IFERROR(IF(VLOOKUP($C2966,Listen!$A$2:$F$45,6,0)="Ja",BB2966-MAX(BC2966:BD2966),BB2966-BC2966),0)</f>
        <v>0</v>
      </c>
    </row>
    <row r="2967" spans="1:57" x14ac:dyDescent="0.25">
      <c r="A2967" s="320" t="str">
        <f>IF(AND(D2967&lt;&gt;0,C2967&lt;&gt;0,E2967&lt;&gt;0),IF(B2967&lt;&gt;0,CONCATENATE(B2967,"-AGr",VLOOKUP(C2967,Listen!$A$2:$D$45,4,FALSE),"-",D2967,"-",E2967,),CONCATENATE("AGr",VLOOKUP(C2967,Listen!$A$2:$D$45,4,FALSE),"-",D2967,"-",E2967)),"keine vollständige ID")</f>
        <v>keine vollständige ID</v>
      </c>
      <c r="B2967" s="301"/>
      <c r="C2967" s="287"/>
      <c r="D2967" s="34"/>
      <c r="E2967" s="306"/>
      <c r="F2967" s="116"/>
      <c r="G2967" s="17"/>
      <c r="H2967" s="17"/>
      <c r="I2967" s="17"/>
      <c r="J2967" s="17"/>
      <c r="K2967" s="17"/>
      <c r="L2967" s="17"/>
      <c r="M2967" s="17"/>
      <c r="N2967" s="17"/>
      <c r="O2967" s="116"/>
      <c r="P2967" s="117">
        <f>IF(D2967&gt;A_Stammdaten!$B$12,0,SUM(G2967,H2967,J2967,L2967:M2967)-SUM(I2967,K2967,N2967:O2967))</f>
        <v>0</v>
      </c>
      <c r="Q2967" s="17"/>
      <c r="R2967" s="17"/>
      <c r="S2967" s="17"/>
      <c r="T2967" s="17"/>
      <c r="U2967" s="62">
        <f t="shared" si="968"/>
        <v>0</v>
      </c>
      <c r="V2967" s="34"/>
      <c r="W2967" s="34"/>
      <c r="X2967" s="34"/>
      <c r="Y2967" s="34"/>
      <c r="Z2967" s="34"/>
      <c r="AA2967" s="63" t="str">
        <f t="shared" si="969"/>
        <v>-</v>
      </c>
      <c r="AB2967" s="63" t="str">
        <f t="shared" si="970"/>
        <v>-</v>
      </c>
      <c r="AC2967" s="63">
        <f>IF(ISBLANK($C2967),0,VLOOKUP($C2967,Listen!$A$2:$C$45,2,FALSE))</f>
        <v>0</v>
      </c>
      <c r="AD2967" s="63">
        <f>IF(ISBLANK($C2967),0,VLOOKUP($C2967,Listen!$A$2:$C$45,3,FALSE))</f>
        <v>0</v>
      </c>
      <c r="AE2967" s="49">
        <f t="shared" si="971"/>
        <v>0</v>
      </c>
      <c r="AF2967" s="49">
        <f t="shared" si="971"/>
        <v>0</v>
      </c>
      <c r="AG2967" s="49">
        <f>IFERROR(IF(OR($V2967&lt;&gt;"Ja",VLOOKUP($C2967,Listen!$A$2:$F$45,5,0)="Nein",D2967&lt;IF(C2967="LNG Anbindungsanlagen gemäß separater Festlegung",2022,2023)),$AC2967,$AA2967),0)</f>
        <v>0</v>
      </c>
      <c r="AH2967" s="49">
        <f>IFERROR(IF(OR($V2967&lt;&gt;"Ja",VLOOKUP($C2967,Listen!$A$2:$F$45,5,0)="Nein",D2967&lt;IF(C2967="LNG Anbindungsanlagen gemäß separater Festlegung",2022,2023)),$AC2967,$AA2967),0)</f>
        <v>0</v>
      </c>
      <c r="AI2967" s="49">
        <f>IFERROR(IF(OR($W2967&lt;&gt;"Ja",VLOOKUP($C2967,Listen!$A$2:$F$45,6,0)="Nein"),$AC2967,$AB2967),0)</f>
        <v>0</v>
      </c>
      <c r="AJ2967" s="49">
        <f>IFERROR(IF(OR($W2967&lt;&gt;"Ja",VLOOKUP($C2967,Listen!$A$2:$F$45,6,0)="Nein"),$AC2967,$AB2967),0)</f>
        <v>0</v>
      </c>
      <c r="AK2967" s="49">
        <f>IFERROR(IF(OR($W2967&lt;&gt;"Ja",VLOOKUP($C2967,Listen!$A$2:$F$45,6,0)="Nein"),$AC2967,$AB2967),0)</f>
        <v>0</v>
      </c>
      <c r="AL2967" s="51">
        <f t="shared" si="972"/>
        <v>0</v>
      </c>
      <c r="AM2967" s="296">
        <f>IFERROR(IF(VLOOKUP($C2967,Listen!$A$2:$F$45,6,0)="Ja",MAX(BC2967:BD2967),D_SAV!$BC2967),0)</f>
        <v>0</v>
      </c>
      <c r="AN2967" s="51">
        <f t="shared" si="973"/>
        <v>0</v>
      </c>
      <c r="AP2967" s="304">
        <f t="shared" si="974"/>
        <v>0</v>
      </c>
      <c r="AQ2967" s="304">
        <f t="shared" si="975"/>
        <v>0</v>
      </c>
      <c r="AR2967" s="304">
        <f t="shared" si="976"/>
        <v>0</v>
      </c>
      <c r="AS2967" s="304">
        <f t="shared" si="977"/>
        <v>0</v>
      </c>
      <c r="AT2967" s="304">
        <f t="shared" si="978"/>
        <v>0</v>
      </c>
      <c r="AU2967" s="304">
        <f t="shared" si="979"/>
        <v>0</v>
      </c>
      <c r="AV2967" s="304">
        <f t="shared" si="980"/>
        <v>0</v>
      </c>
      <c r="AW2967" s="304">
        <f t="shared" si="981"/>
        <v>0</v>
      </c>
      <c r="AX2967" s="304">
        <f t="shared" si="982"/>
        <v>0</v>
      </c>
      <c r="AY2967" s="304">
        <f t="shared" si="983"/>
        <v>0</v>
      </c>
      <c r="AZ2967" s="304">
        <f t="shared" si="984"/>
        <v>0</v>
      </c>
      <c r="BA2967" s="304">
        <f t="shared" si="985"/>
        <v>0</v>
      </c>
      <c r="BB2967" s="304">
        <f t="shared" si="986"/>
        <v>0</v>
      </c>
      <c r="BC2967" s="304">
        <f t="shared" si="987"/>
        <v>0</v>
      </c>
      <c r="BD2967" s="304">
        <f t="shared" si="988"/>
        <v>0</v>
      </c>
      <c r="BE2967" s="304">
        <f>IFERROR(IF(VLOOKUP($C2967,Listen!$A$2:$F$45,6,0)="Ja",BB2967-MAX(BC2967:BD2967),BB2967-BC2967),0)</f>
        <v>0</v>
      </c>
    </row>
    <row r="2968" spans="1:57" x14ac:dyDescent="0.25">
      <c r="A2968" s="320" t="str">
        <f>IF(AND(D2968&lt;&gt;0,C2968&lt;&gt;0,E2968&lt;&gt;0),IF(B2968&lt;&gt;0,CONCATENATE(B2968,"-AGr",VLOOKUP(C2968,Listen!$A$2:$D$45,4,FALSE),"-",D2968,"-",E2968,),CONCATENATE("AGr",VLOOKUP(C2968,Listen!$A$2:$D$45,4,FALSE),"-",D2968,"-",E2968)),"keine vollständige ID")</f>
        <v>keine vollständige ID</v>
      </c>
      <c r="B2968" s="301"/>
      <c r="C2968" s="287"/>
      <c r="D2968" s="34"/>
      <c r="E2968" s="306"/>
      <c r="F2968" s="116"/>
      <c r="G2968" s="17"/>
      <c r="H2968" s="17"/>
      <c r="I2968" s="17"/>
      <c r="J2968" s="17"/>
      <c r="K2968" s="17"/>
      <c r="L2968" s="17"/>
      <c r="M2968" s="17"/>
      <c r="N2968" s="17"/>
      <c r="O2968" s="116"/>
      <c r="P2968" s="117">
        <f>IF(D2968&gt;A_Stammdaten!$B$12,0,SUM(G2968,H2968,J2968,L2968:M2968)-SUM(I2968,K2968,N2968:O2968))</f>
        <v>0</v>
      </c>
      <c r="Q2968" s="17"/>
      <c r="R2968" s="17"/>
      <c r="S2968" s="17"/>
      <c r="T2968" s="17"/>
      <c r="U2968" s="62">
        <f t="shared" si="968"/>
        <v>0</v>
      </c>
      <c r="V2968" s="34"/>
      <c r="W2968" s="34"/>
      <c r="X2968" s="34"/>
      <c r="Y2968" s="34"/>
      <c r="Z2968" s="34"/>
      <c r="AA2968" s="63" t="str">
        <f t="shared" si="969"/>
        <v>-</v>
      </c>
      <c r="AB2968" s="63" t="str">
        <f t="shared" si="970"/>
        <v>-</v>
      </c>
      <c r="AC2968" s="63">
        <f>IF(ISBLANK($C2968),0,VLOOKUP($C2968,Listen!$A$2:$C$45,2,FALSE))</f>
        <v>0</v>
      </c>
      <c r="AD2968" s="63">
        <f>IF(ISBLANK($C2968),0,VLOOKUP($C2968,Listen!$A$2:$C$45,3,FALSE))</f>
        <v>0</v>
      </c>
      <c r="AE2968" s="49">
        <f t="shared" si="971"/>
        <v>0</v>
      </c>
      <c r="AF2968" s="49">
        <f t="shared" si="971"/>
        <v>0</v>
      </c>
      <c r="AG2968" s="49">
        <f>IFERROR(IF(OR($V2968&lt;&gt;"Ja",VLOOKUP($C2968,Listen!$A$2:$F$45,5,0)="Nein",D2968&lt;IF(C2968="LNG Anbindungsanlagen gemäß separater Festlegung",2022,2023)),$AC2968,$AA2968),0)</f>
        <v>0</v>
      </c>
      <c r="AH2968" s="49">
        <f>IFERROR(IF(OR($V2968&lt;&gt;"Ja",VLOOKUP($C2968,Listen!$A$2:$F$45,5,0)="Nein",D2968&lt;IF(C2968="LNG Anbindungsanlagen gemäß separater Festlegung",2022,2023)),$AC2968,$AA2968),0)</f>
        <v>0</v>
      </c>
      <c r="AI2968" s="49">
        <f>IFERROR(IF(OR($W2968&lt;&gt;"Ja",VLOOKUP($C2968,Listen!$A$2:$F$45,6,0)="Nein"),$AC2968,$AB2968),0)</f>
        <v>0</v>
      </c>
      <c r="AJ2968" s="49">
        <f>IFERROR(IF(OR($W2968&lt;&gt;"Ja",VLOOKUP($C2968,Listen!$A$2:$F$45,6,0)="Nein"),$AC2968,$AB2968),0)</f>
        <v>0</v>
      </c>
      <c r="AK2968" s="49">
        <f>IFERROR(IF(OR($W2968&lt;&gt;"Ja",VLOOKUP($C2968,Listen!$A$2:$F$45,6,0)="Nein"),$AC2968,$AB2968),0)</f>
        <v>0</v>
      </c>
      <c r="AL2968" s="51">
        <f t="shared" si="972"/>
        <v>0</v>
      </c>
      <c r="AM2968" s="296">
        <f>IFERROR(IF(VLOOKUP($C2968,Listen!$A$2:$F$45,6,0)="Ja",MAX(BC2968:BD2968),D_SAV!$BC2968),0)</f>
        <v>0</v>
      </c>
      <c r="AN2968" s="51">
        <f t="shared" si="973"/>
        <v>0</v>
      </c>
      <c r="AP2968" s="304">
        <f t="shared" si="974"/>
        <v>0</v>
      </c>
      <c r="AQ2968" s="304">
        <f t="shared" si="975"/>
        <v>0</v>
      </c>
      <c r="AR2968" s="304">
        <f t="shared" si="976"/>
        <v>0</v>
      </c>
      <c r="AS2968" s="304">
        <f t="shared" si="977"/>
        <v>0</v>
      </c>
      <c r="AT2968" s="304">
        <f t="shared" si="978"/>
        <v>0</v>
      </c>
      <c r="AU2968" s="304">
        <f t="shared" si="979"/>
        <v>0</v>
      </c>
      <c r="AV2968" s="304">
        <f t="shared" si="980"/>
        <v>0</v>
      </c>
      <c r="AW2968" s="304">
        <f t="shared" si="981"/>
        <v>0</v>
      </c>
      <c r="AX2968" s="304">
        <f t="shared" si="982"/>
        <v>0</v>
      </c>
      <c r="AY2968" s="304">
        <f t="shared" si="983"/>
        <v>0</v>
      </c>
      <c r="AZ2968" s="304">
        <f t="shared" si="984"/>
        <v>0</v>
      </c>
      <c r="BA2968" s="304">
        <f t="shared" si="985"/>
        <v>0</v>
      </c>
      <c r="BB2968" s="304">
        <f t="shared" si="986"/>
        <v>0</v>
      </c>
      <c r="BC2968" s="304">
        <f t="shared" si="987"/>
        <v>0</v>
      </c>
      <c r="BD2968" s="304">
        <f t="shared" si="988"/>
        <v>0</v>
      </c>
      <c r="BE2968" s="304">
        <f>IFERROR(IF(VLOOKUP($C2968,Listen!$A$2:$F$45,6,0)="Ja",BB2968-MAX(BC2968:BD2968),BB2968-BC2968),0)</f>
        <v>0</v>
      </c>
    </row>
    <row r="2969" spans="1:57" x14ac:dyDescent="0.25">
      <c r="A2969" s="320" t="str">
        <f>IF(AND(D2969&lt;&gt;0,C2969&lt;&gt;0,E2969&lt;&gt;0),IF(B2969&lt;&gt;0,CONCATENATE(B2969,"-AGr",VLOOKUP(C2969,Listen!$A$2:$D$45,4,FALSE),"-",D2969,"-",E2969,),CONCATENATE("AGr",VLOOKUP(C2969,Listen!$A$2:$D$45,4,FALSE),"-",D2969,"-",E2969)),"keine vollständige ID")</f>
        <v>keine vollständige ID</v>
      </c>
      <c r="B2969" s="301"/>
      <c r="C2969" s="287"/>
      <c r="D2969" s="34"/>
      <c r="E2969" s="306"/>
      <c r="F2969" s="116"/>
      <c r="G2969" s="17"/>
      <c r="H2969" s="17"/>
      <c r="I2969" s="17"/>
      <c r="J2969" s="17"/>
      <c r="K2969" s="17"/>
      <c r="L2969" s="17"/>
      <c r="M2969" s="17"/>
      <c r="N2969" s="17"/>
      <c r="O2969" s="116"/>
      <c r="P2969" s="117">
        <f>IF(D2969&gt;A_Stammdaten!$B$12,0,SUM(G2969,H2969,J2969,L2969:M2969)-SUM(I2969,K2969,N2969:O2969))</f>
        <v>0</v>
      </c>
      <c r="Q2969" s="17"/>
      <c r="R2969" s="17"/>
      <c r="S2969" s="17"/>
      <c r="T2969" s="17"/>
      <c r="U2969" s="62">
        <f t="shared" si="968"/>
        <v>0</v>
      </c>
      <c r="V2969" s="34"/>
      <c r="W2969" s="34"/>
      <c r="X2969" s="34"/>
      <c r="Y2969" s="34"/>
      <c r="Z2969" s="34"/>
      <c r="AA2969" s="63" t="str">
        <f t="shared" si="969"/>
        <v>-</v>
      </c>
      <c r="AB2969" s="63" t="str">
        <f t="shared" si="970"/>
        <v>-</v>
      </c>
      <c r="AC2969" s="63">
        <f>IF(ISBLANK($C2969),0,VLOOKUP($C2969,Listen!$A$2:$C$45,2,FALSE))</f>
        <v>0</v>
      </c>
      <c r="AD2969" s="63">
        <f>IF(ISBLANK($C2969),0,VLOOKUP($C2969,Listen!$A$2:$C$45,3,FALSE))</f>
        <v>0</v>
      </c>
      <c r="AE2969" s="49">
        <f t="shared" si="971"/>
        <v>0</v>
      </c>
      <c r="AF2969" s="49">
        <f t="shared" si="971"/>
        <v>0</v>
      </c>
      <c r="AG2969" s="49">
        <f>IFERROR(IF(OR($V2969&lt;&gt;"Ja",VLOOKUP($C2969,Listen!$A$2:$F$45,5,0)="Nein",D2969&lt;IF(C2969="LNG Anbindungsanlagen gemäß separater Festlegung",2022,2023)),$AC2969,$AA2969),0)</f>
        <v>0</v>
      </c>
      <c r="AH2969" s="49">
        <f>IFERROR(IF(OR($V2969&lt;&gt;"Ja",VLOOKUP($C2969,Listen!$A$2:$F$45,5,0)="Nein",D2969&lt;IF(C2969="LNG Anbindungsanlagen gemäß separater Festlegung",2022,2023)),$AC2969,$AA2969),0)</f>
        <v>0</v>
      </c>
      <c r="AI2969" s="49">
        <f>IFERROR(IF(OR($W2969&lt;&gt;"Ja",VLOOKUP($C2969,Listen!$A$2:$F$45,6,0)="Nein"),$AC2969,$AB2969),0)</f>
        <v>0</v>
      </c>
      <c r="AJ2969" s="49">
        <f>IFERROR(IF(OR($W2969&lt;&gt;"Ja",VLOOKUP($C2969,Listen!$A$2:$F$45,6,0)="Nein"),$AC2969,$AB2969),0)</f>
        <v>0</v>
      </c>
      <c r="AK2969" s="49">
        <f>IFERROR(IF(OR($W2969&lt;&gt;"Ja",VLOOKUP($C2969,Listen!$A$2:$F$45,6,0)="Nein"),$AC2969,$AB2969),0)</f>
        <v>0</v>
      </c>
      <c r="AL2969" s="51">
        <f t="shared" si="972"/>
        <v>0</v>
      </c>
      <c r="AM2969" s="296">
        <f>IFERROR(IF(VLOOKUP($C2969,Listen!$A$2:$F$45,6,0)="Ja",MAX(BC2969:BD2969),D_SAV!$BC2969),0)</f>
        <v>0</v>
      </c>
      <c r="AN2969" s="51">
        <f t="shared" si="973"/>
        <v>0</v>
      </c>
      <c r="AP2969" s="304">
        <f t="shared" si="974"/>
        <v>0</v>
      </c>
      <c r="AQ2969" s="304">
        <f t="shared" si="975"/>
        <v>0</v>
      </c>
      <c r="AR2969" s="304">
        <f t="shared" si="976"/>
        <v>0</v>
      </c>
      <c r="AS2969" s="304">
        <f t="shared" si="977"/>
        <v>0</v>
      </c>
      <c r="AT2969" s="304">
        <f t="shared" si="978"/>
        <v>0</v>
      </c>
      <c r="AU2969" s="304">
        <f t="shared" si="979"/>
        <v>0</v>
      </c>
      <c r="AV2969" s="304">
        <f t="shared" si="980"/>
        <v>0</v>
      </c>
      <c r="AW2969" s="304">
        <f t="shared" si="981"/>
        <v>0</v>
      </c>
      <c r="AX2969" s="304">
        <f t="shared" si="982"/>
        <v>0</v>
      </c>
      <c r="AY2969" s="304">
        <f t="shared" si="983"/>
        <v>0</v>
      </c>
      <c r="AZ2969" s="304">
        <f t="shared" si="984"/>
        <v>0</v>
      </c>
      <c r="BA2969" s="304">
        <f t="shared" si="985"/>
        <v>0</v>
      </c>
      <c r="BB2969" s="304">
        <f t="shared" si="986"/>
        <v>0</v>
      </c>
      <c r="BC2969" s="304">
        <f t="shared" si="987"/>
        <v>0</v>
      </c>
      <c r="BD2969" s="304">
        <f t="shared" si="988"/>
        <v>0</v>
      </c>
      <c r="BE2969" s="304">
        <f>IFERROR(IF(VLOOKUP($C2969,Listen!$A$2:$F$45,6,0)="Ja",BB2969-MAX(BC2969:BD2969),BB2969-BC2969),0)</f>
        <v>0</v>
      </c>
    </row>
    <row r="2970" spans="1:57" x14ac:dyDescent="0.25">
      <c r="A2970" s="320" t="str">
        <f>IF(AND(D2970&lt;&gt;0,C2970&lt;&gt;0,E2970&lt;&gt;0),IF(B2970&lt;&gt;0,CONCATENATE(B2970,"-AGr",VLOOKUP(C2970,Listen!$A$2:$D$45,4,FALSE),"-",D2970,"-",E2970,),CONCATENATE("AGr",VLOOKUP(C2970,Listen!$A$2:$D$45,4,FALSE),"-",D2970,"-",E2970)),"keine vollständige ID")</f>
        <v>keine vollständige ID</v>
      </c>
      <c r="B2970" s="301"/>
      <c r="C2970" s="287"/>
      <c r="D2970" s="34"/>
      <c r="E2970" s="306"/>
      <c r="F2970" s="116"/>
      <c r="G2970" s="17"/>
      <c r="H2970" s="17"/>
      <c r="I2970" s="17"/>
      <c r="J2970" s="17"/>
      <c r="K2970" s="17"/>
      <c r="L2970" s="17"/>
      <c r="M2970" s="17"/>
      <c r="N2970" s="17"/>
      <c r="O2970" s="116"/>
      <c r="P2970" s="117">
        <f>IF(D2970&gt;A_Stammdaten!$B$12,0,SUM(G2970,H2970,J2970,L2970:M2970)-SUM(I2970,K2970,N2970:O2970))</f>
        <v>0</v>
      </c>
      <c r="Q2970" s="17"/>
      <c r="R2970" s="17"/>
      <c r="S2970" s="17"/>
      <c r="T2970" s="17"/>
      <c r="U2970" s="62">
        <f t="shared" si="968"/>
        <v>0</v>
      </c>
      <c r="V2970" s="34"/>
      <c r="W2970" s="34"/>
      <c r="X2970" s="34"/>
      <c r="Y2970" s="34"/>
      <c r="Z2970" s="34"/>
      <c r="AA2970" s="63" t="str">
        <f t="shared" si="969"/>
        <v>-</v>
      </c>
      <c r="AB2970" s="63" t="str">
        <f t="shared" si="970"/>
        <v>-</v>
      </c>
      <c r="AC2970" s="63">
        <f>IF(ISBLANK($C2970),0,VLOOKUP($C2970,Listen!$A$2:$C$45,2,FALSE))</f>
        <v>0</v>
      </c>
      <c r="AD2970" s="63">
        <f>IF(ISBLANK($C2970),0,VLOOKUP($C2970,Listen!$A$2:$C$45,3,FALSE))</f>
        <v>0</v>
      </c>
      <c r="AE2970" s="49">
        <f t="shared" si="971"/>
        <v>0</v>
      </c>
      <c r="AF2970" s="49">
        <f t="shared" si="971"/>
        <v>0</v>
      </c>
      <c r="AG2970" s="49">
        <f>IFERROR(IF(OR($V2970&lt;&gt;"Ja",VLOOKUP($C2970,Listen!$A$2:$F$45,5,0)="Nein",D2970&lt;IF(C2970="LNG Anbindungsanlagen gemäß separater Festlegung",2022,2023)),$AC2970,$AA2970),0)</f>
        <v>0</v>
      </c>
      <c r="AH2970" s="49">
        <f>IFERROR(IF(OR($V2970&lt;&gt;"Ja",VLOOKUP($C2970,Listen!$A$2:$F$45,5,0)="Nein",D2970&lt;IF(C2970="LNG Anbindungsanlagen gemäß separater Festlegung",2022,2023)),$AC2970,$AA2970),0)</f>
        <v>0</v>
      </c>
      <c r="AI2970" s="49">
        <f>IFERROR(IF(OR($W2970&lt;&gt;"Ja",VLOOKUP($C2970,Listen!$A$2:$F$45,6,0)="Nein"),$AC2970,$AB2970),0)</f>
        <v>0</v>
      </c>
      <c r="AJ2970" s="49">
        <f>IFERROR(IF(OR($W2970&lt;&gt;"Ja",VLOOKUP($C2970,Listen!$A$2:$F$45,6,0)="Nein"),$AC2970,$AB2970),0)</f>
        <v>0</v>
      </c>
      <c r="AK2970" s="49">
        <f>IFERROR(IF(OR($W2970&lt;&gt;"Ja",VLOOKUP($C2970,Listen!$A$2:$F$45,6,0)="Nein"),$AC2970,$AB2970),0)</f>
        <v>0</v>
      </c>
      <c r="AL2970" s="51">
        <f t="shared" si="972"/>
        <v>0</v>
      </c>
      <c r="AM2970" s="296">
        <f>IFERROR(IF(VLOOKUP($C2970,Listen!$A$2:$F$45,6,0)="Ja",MAX(BC2970:BD2970),D_SAV!$BC2970),0)</f>
        <v>0</v>
      </c>
      <c r="AN2970" s="51">
        <f t="shared" si="973"/>
        <v>0</v>
      </c>
      <c r="AP2970" s="304">
        <f t="shared" si="974"/>
        <v>0</v>
      </c>
      <c r="AQ2970" s="304">
        <f t="shared" si="975"/>
        <v>0</v>
      </c>
      <c r="AR2970" s="304">
        <f t="shared" si="976"/>
        <v>0</v>
      </c>
      <c r="AS2970" s="304">
        <f t="shared" si="977"/>
        <v>0</v>
      </c>
      <c r="AT2970" s="304">
        <f t="shared" si="978"/>
        <v>0</v>
      </c>
      <c r="AU2970" s="304">
        <f t="shared" si="979"/>
        <v>0</v>
      </c>
      <c r="AV2970" s="304">
        <f t="shared" si="980"/>
        <v>0</v>
      </c>
      <c r="AW2970" s="304">
        <f t="shared" si="981"/>
        <v>0</v>
      </c>
      <c r="AX2970" s="304">
        <f t="shared" si="982"/>
        <v>0</v>
      </c>
      <c r="AY2970" s="304">
        <f t="shared" si="983"/>
        <v>0</v>
      </c>
      <c r="AZ2970" s="304">
        <f t="shared" si="984"/>
        <v>0</v>
      </c>
      <c r="BA2970" s="304">
        <f t="shared" si="985"/>
        <v>0</v>
      </c>
      <c r="BB2970" s="304">
        <f t="shared" si="986"/>
        <v>0</v>
      </c>
      <c r="BC2970" s="304">
        <f t="shared" si="987"/>
        <v>0</v>
      </c>
      <c r="BD2970" s="304">
        <f t="shared" si="988"/>
        <v>0</v>
      </c>
      <c r="BE2970" s="304">
        <f>IFERROR(IF(VLOOKUP($C2970,Listen!$A$2:$F$45,6,0)="Ja",BB2970-MAX(BC2970:BD2970),BB2970-BC2970),0)</f>
        <v>0</v>
      </c>
    </row>
    <row r="2971" spans="1:57" x14ac:dyDescent="0.25">
      <c r="A2971" s="320" t="str">
        <f>IF(AND(D2971&lt;&gt;0,C2971&lt;&gt;0,E2971&lt;&gt;0),IF(B2971&lt;&gt;0,CONCATENATE(B2971,"-AGr",VLOOKUP(C2971,Listen!$A$2:$D$45,4,FALSE),"-",D2971,"-",E2971,),CONCATENATE("AGr",VLOOKUP(C2971,Listen!$A$2:$D$45,4,FALSE),"-",D2971,"-",E2971)),"keine vollständige ID")</f>
        <v>keine vollständige ID</v>
      </c>
      <c r="B2971" s="301"/>
      <c r="C2971" s="287"/>
      <c r="D2971" s="34"/>
      <c r="E2971" s="306"/>
      <c r="F2971" s="116"/>
      <c r="G2971" s="17"/>
      <c r="H2971" s="17"/>
      <c r="I2971" s="17"/>
      <c r="J2971" s="17"/>
      <c r="K2971" s="17"/>
      <c r="L2971" s="17"/>
      <c r="M2971" s="17"/>
      <c r="N2971" s="17"/>
      <c r="O2971" s="116"/>
      <c r="P2971" s="117">
        <f>IF(D2971&gt;A_Stammdaten!$B$12,0,SUM(G2971,H2971,J2971,L2971:M2971)-SUM(I2971,K2971,N2971:O2971))</f>
        <v>0</v>
      </c>
      <c r="Q2971" s="17"/>
      <c r="R2971" s="17"/>
      <c r="S2971" s="17"/>
      <c r="T2971" s="17"/>
      <c r="U2971" s="62">
        <f t="shared" si="968"/>
        <v>0</v>
      </c>
      <c r="V2971" s="34"/>
      <c r="W2971" s="34"/>
      <c r="X2971" s="34"/>
      <c r="Y2971" s="34"/>
      <c r="Z2971" s="34"/>
      <c r="AA2971" s="63" t="str">
        <f t="shared" si="969"/>
        <v>-</v>
      </c>
      <c r="AB2971" s="63" t="str">
        <f t="shared" si="970"/>
        <v>-</v>
      </c>
      <c r="AC2971" s="63">
        <f>IF(ISBLANK($C2971),0,VLOOKUP($C2971,Listen!$A$2:$C$45,2,FALSE))</f>
        <v>0</v>
      </c>
      <c r="AD2971" s="63">
        <f>IF(ISBLANK($C2971),0,VLOOKUP($C2971,Listen!$A$2:$C$45,3,FALSE))</f>
        <v>0</v>
      </c>
      <c r="AE2971" s="49">
        <f t="shared" si="971"/>
        <v>0</v>
      </c>
      <c r="AF2971" s="49">
        <f t="shared" si="971"/>
        <v>0</v>
      </c>
      <c r="AG2971" s="49">
        <f>IFERROR(IF(OR($V2971&lt;&gt;"Ja",VLOOKUP($C2971,Listen!$A$2:$F$45,5,0)="Nein",D2971&lt;IF(C2971="LNG Anbindungsanlagen gemäß separater Festlegung",2022,2023)),$AC2971,$AA2971),0)</f>
        <v>0</v>
      </c>
      <c r="AH2971" s="49">
        <f>IFERROR(IF(OR($V2971&lt;&gt;"Ja",VLOOKUP($C2971,Listen!$A$2:$F$45,5,0)="Nein",D2971&lt;IF(C2971="LNG Anbindungsanlagen gemäß separater Festlegung",2022,2023)),$AC2971,$AA2971),0)</f>
        <v>0</v>
      </c>
      <c r="AI2971" s="49">
        <f>IFERROR(IF(OR($W2971&lt;&gt;"Ja",VLOOKUP($C2971,Listen!$A$2:$F$45,6,0)="Nein"),$AC2971,$AB2971),0)</f>
        <v>0</v>
      </c>
      <c r="AJ2971" s="49">
        <f>IFERROR(IF(OR($W2971&lt;&gt;"Ja",VLOOKUP($C2971,Listen!$A$2:$F$45,6,0)="Nein"),$AC2971,$AB2971),0)</f>
        <v>0</v>
      </c>
      <c r="AK2971" s="49">
        <f>IFERROR(IF(OR($W2971&lt;&gt;"Ja",VLOOKUP($C2971,Listen!$A$2:$F$45,6,0)="Nein"),$AC2971,$AB2971),0)</f>
        <v>0</v>
      </c>
      <c r="AL2971" s="51">
        <f t="shared" si="972"/>
        <v>0</v>
      </c>
      <c r="AM2971" s="296">
        <f>IFERROR(IF(VLOOKUP($C2971,Listen!$A$2:$F$45,6,0)="Ja",MAX(BC2971:BD2971),D_SAV!$BC2971),0)</f>
        <v>0</v>
      </c>
      <c r="AN2971" s="51">
        <f t="shared" si="973"/>
        <v>0</v>
      </c>
      <c r="AP2971" s="304">
        <f t="shared" si="974"/>
        <v>0</v>
      </c>
      <c r="AQ2971" s="304">
        <f t="shared" si="975"/>
        <v>0</v>
      </c>
      <c r="AR2971" s="304">
        <f t="shared" si="976"/>
        <v>0</v>
      </c>
      <c r="AS2971" s="304">
        <f t="shared" si="977"/>
        <v>0</v>
      </c>
      <c r="AT2971" s="304">
        <f t="shared" si="978"/>
        <v>0</v>
      </c>
      <c r="AU2971" s="304">
        <f t="shared" si="979"/>
        <v>0</v>
      </c>
      <c r="AV2971" s="304">
        <f t="shared" si="980"/>
        <v>0</v>
      </c>
      <c r="AW2971" s="304">
        <f t="shared" si="981"/>
        <v>0</v>
      </c>
      <c r="AX2971" s="304">
        <f t="shared" si="982"/>
        <v>0</v>
      </c>
      <c r="AY2971" s="304">
        <f t="shared" si="983"/>
        <v>0</v>
      </c>
      <c r="AZ2971" s="304">
        <f t="shared" si="984"/>
        <v>0</v>
      </c>
      <c r="BA2971" s="304">
        <f t="shared" si="985"/>
        <v>0</v>
      </c>
      <c r="BB2971" s="304">
        <f t="shared" si="986"/>
        <v>0</v>
      </c>
      <c r="BC2971" s="304">
        <f t="shared" si="987"/>
        <v>0</v>
      </c>
      <c r="BD2971" s="304">
        <f t="shared" si="988"/>
        <v>0</v>
      </c>
      <c r="BE2971" s="304">
        <f>IFERROR(IF(VLOOKUP($C2971,Listen!$A$2:$F$45,6,0)="Ja",BB2971-MAX(BC2971:BD2971),BB2971-BC2971),0)</f>
        <v>0</v>
      </c>
    </row>
    <row r="2972" spans="1:57" x14ac:dyDescent="0.25">
      <c r="A2972" s="320" t="str">
        <f>IF(AND(D2972&lt;&gt;0,C2972&lt;&gt;0,E2972&lt;&gt;0),IF(B2972&lt;&gt;0,CONCATENATE(B2972,"-AGr",VLOOKUP(C2972,Listen!$A$2:$D$45,4,FALSE),"-",D2972,"-",E2972,),CONCATENATE("AGr",VLOOKUP(C2972,Listen!$A$2:$D$45,4,FALSE),"-",D2972,"-",E2972)),"keine vollständige ID")</f>
        <v>keine vollständige ID</v>
      </c>
      <c r="B2972" s="301"/>
      <c r="C2972" s="287"/>
      <c r="D2972" s="34"/>
      <c r="E2972" s="306"/>
      <c r="F2972" s="116"/>
      <c r="G2972" s="17"/>
      <c r="H2972" s="17"/>
      <c r="I2972" s="17"/>
      <c r="J2972" s="17"/>
      <c r="K2972" s="17"/>
      <c r="L2972" s="17"/>
      <c r="M2972" s="17"/>
      <c r="N2972" s="17"/>
      <c r="O2972" s="116"/>
      <c r="P2972" s="117">
        <f>IF(D2972&gt;A_Stammdaten!$B$12,0,SUM(G2972,H2972,J2972,L2972:M2972)-SUM(I2972,K2972,N2972:O2972))</f>
        <v>0</v>
      </c>
      <c r="Q2972" s="17"/>
      <c r="R2972" s="17"/>
      <c r="S2972" s="17"/>
      <c r="T2972" s="17"/>
      <c r="U2972" s="62">
        <f t="shared" si="968"/>
        <v>0</v>
      </c>
      <c r="V2972" s="34"/>
      <c r="W2972" s="34"/>
      <c r="X2972" s="34"/>
      <c r="Y2972" s="34"/>
      <c r="Z2972" s="34"/>
      <c r="AA2972" s="63" t="str">
        <f t="shared" si="969"/>
        <v>-</v>
      </c>
      <c r="AB2972" s="63" t="str">
        <f t="shared" si="970"/>
        <v>-</v>
      </c>
      <c r="AC2972" s="63">
        <f>IF(ISBLANK($C2972),0,VLOOKUP($C2972,Listen!$A$2:$C$45,2,FALSE))</f>
        <v>0</v>
      </c>
      <c r="AD2972" s="63">
        <f>IF(ISBLANK($C2972),0,VLOOKUP($C2972,Listen!$A$2:$C$45,3,FALSE))</f>
        <v>0</v>
      </c>
      <c r="AE2972" s="49">
        <f t="shared" si="971"/>
        <v>0</v>
      </c>
      <c r="AF2972" s="49">
        <f t="shared" si="971"/>
        <v>0</v>
      </c>
      <c r="AG2972" s="49">
        <f>IFERROR(IF(OR($V2972&lt;&gt;"Ja",VLOOKUP($C2972,Listen!$A$2:$F$45,5,0)="Nein",D2972&lt;IF(C2972="LNG Anbindungsanlagen gemäß separater Festlegung",2022,2023)),$AC2972,$AA2972),0)</f>
        <v>0</v>
      </c>
      <c r="AH2972" s="49">
        <f>IFERROR(IF(OR($V2972&lt;&gt;"Ja",VLOOKUP($C2972,Listen!$A$2:$F$45,5,0)="Nein",D2972&lt;IF(C2972="LNG Anbindungsanlagen gemäß separater Festlegung",2022,2023)),$AC2972,$AA2972),0)</f>
        <v>0</v>
      </c>
      <c r="AI2972" s="49">
        <f>IFERROR(IF(OR($W2972&lt;&gt;"Ja",VLOOKUP($C2972,Listen!$A$2:$F$45,6,0)="Nein"),$AC2972,$AB2972),0)</f>
        <v>0</v>
      </c>
      <c r="AJ2972" s="49">
        <f>IFERROR(IF(OR($W2972&lt;&gt;"Ja",VLOOKUP($C2972,Listen!$A$2:$F$45,6,0)="Nein"),$AC2972,$AB2972),0)</f>
        <v>0</v>
      </c>
      <c r="AK2972" s="49">
        <f>IFERROR(IF(OR($W2972&lt;&gt;"Ja",VLOOKUP($C2972,Listen!$A$2:$F$45,6,0)="Nein"),$AC2972,$AB2972),0)</f>
        <v>0</v>
      </c>
      <c r="AL2972" s="51">
        <f t="shared" si="972"/>
        <v>0</v>
      </c>
      <c r="AM2972" s="296">
        <f>IFERROR(IF(VLOOKUP($C2972,Listen!$A$2:$F$45,6,0)="Ja",MAX(BC2972:BD2972),D_SAV!$BC2972),0)</f>
        <v>0</v>
      </c>
      <c r="AN2972" s="51">
        <f t="shared" si="973"/>
        <v>0</v>
      </c>
      <c r="AP2972" s="304">
        <f t="shared" si="974"/>
        <v>0</v>
      </c>
      <c r="AQ2972" s="304">
        <f t="shared" si="975"/>
        <v>0</v>
      </c>
      <c r="AR2972" s="304">
        <f t="shared" si="976"/>
        <v>0</v>
      </c>
      <c r="AS2972" s="304">
        <f t="shared" si="977"/>
        <v>0</v>
      </c>
      <c r="AT2972" s="304">
        <f t="shared" si="978"/>
        <v>0</v>
      </c>
      <c r="AU2972" s="304">
        <f t="shared" si="979"/>
        <v>0</v>
      </c>
      <c r="AV2972" s="304">
        <f t="shared" si="980"/>
        <v>0</v>
      </c>
      <c r="AW2972" s="304">
        <f t="shared" si="981"/>
        <v>0</v>
      </c>
      <c r="AX2972" s="304">
        <f t="shared" si="982"/>
        <v>0</v>
      </c>
      <c r="AY2972" s="304">
        <f t="shared" si="983"/>
        <v>0</v>
      </c>
      <c r="AZ2972" s="304">
        <f t="shared" si="984"/>
        <v>0</v>
      </c>
      <c r="BA2972" s="304">
        <f t="shared" si="985"/>
        <v>0</v>
      </c>
      <c r="BB2972" s="304">
        <f t="shared" si="986"/>
        <v>0</v>
      </c>
      <c r="BC2972" s="304">
        <f t="shared" si="987"/>
        <v>0</v>
      </c>
      <c r="BD2972" s="304">
        <f t="shared" si="988"/>
        <v>0</v>
      </c>
      <c r="BE2972" s="304">
        <f>IFERROR(IF(VLOOKUP($C2972,Listen!$A$2:$F$45,6,0)="Ja",BB2972-MAX(BC2972:BD2972),BB2972-BC2972),0)</f>
        <v>0</v>
      </c>
    </row>
    <row r="2973" spans="1:57" x14ac:dyDescent="0.25">
      <c r="A2973" s="320" t="str">
        <f>IF(AND(D2973&lt;&gt;0,C2973&lt;&gt;0,E2973&lt;&gt;0),IF(B2973&lt;&gt;0,CONCATENATE(B2973,"-AGr",VLOOKUP(C2973,Listen!$A$2:$D$45,4,FALSE),"-",D2973,"-",E2973,),CONCATENATE("AGr",VLOOKUP(C2973,Listen!$A$2:$D$45,4,FALSE),"-",D2973,"-",E2973)),"keine vollständige ID")</f>
        <v>keine vollständige ID</v>
      </c>
      <c r="B2973" s="301"/>
      <c r="C2973" s="287"/>
      <c r="D2973" s="34"/>
      <c r="E2973" s="306"/>
      <c r="F2973" s="116"/>
      <c r="G2973" s="17"/>
      <c r="H2973" s="17"/>
      <c r="I2973" s="17"/>
      <c r="J2973" s="17"/>
      <c r="K2973" s="17"/>
      <c r="L2973" s="17"/>
      <c r="M2973" s="17"/>
      <c r="N2973" s="17"/>
      <c r="O2973" s="116"/>
      <c r="P2973" s="117">
        <f>IF(D2973&gt;A_Stammdaten!$B$12,0,SUM(G2973,H2973,J2973,L2973:M2973)-SUM(I2973,K2973,N2973:O2973))</f>
        <v>0</v>
      </c>
      <c r="Q2973" s="17"/>
      <c r="R2973" s="17"/>
      <c r="S2973" s="17"/>
      <c r="T2973" s="17"/>
      <c r="U2973" s="62">
        <f t="shared" si="968"/>
        <v>0</v>
      </c>
      <c r="V2973" s="34"/>
      <c r="W2973" s="34"/>
      <c r="X2973" s="34"/>
      <c r="Y2973" s="34"/>
      <c r="Z2973" s="34"/>
      <c r="AA2973" s="63" t="str">
        <f t="shared" si="969"/>
        <v>-</v>
      </c>
      <c r="AB2973" s="63" t="str">
        <f t="shared" si="970"/>
        <v>-</v>
      </c>
      <c r="AC2973" s="63">
        <f>IF(ISBLANK($C2973),0,VLOOKUP($C2973,Listen!$A$2:$C$45,2,FALSE))</f>
        <v>0</v>
      </c>
      <c r="AD2973" s="63">
        <f>IF(ISBLANK($C2973),0,VLOOKUP($C2973,Listen!$A$2:$C$45,3,FALSE))</f>
        <v>0</v>
      </c>
      <c r="AE2973" s="49">
        <f t="shared" si="971"/>
        <v>0</v>
      </c>
      <c r="AF2973" s="49">
        <f t="shared" si="971"/>
        <v>0</v>
      </c>
      <c r="AG2973" s="49">
        <f>IFERROR(IF(OR($V2973&lt;&gt;"Ja",VLOOKUP($C2973,Listen!$A$2:$F$45,5,0)="Nein",D2973&lt;IF(C2973="LNG Anbindungsanlagen gemäß separater Festlegung",2022,2023)),$AC2973,$AA2973),0)</f>
        <v>0</v>
      </c>
      <c r="AH2973" s="49">
        <f>IFERROR(IF(OR($V2973&lt;&gt;"Ja",VLOOKUP($C2973,Listen!$A$2:$F$45,5,0)="Nein",D2973&lt;IF(C2973="LNG Anbindungsanlagen gemäß separater Festlegung",2022,2023)),$AC2973,$AA2973),0)</f>
        <v>0</v>
      </c>
      <c r="AI2973" s="49">
        <f>IFERROR(IF(OR($W2973&lt;&gt;"Ja",VLOOKUP($C2973,Listen!$A$2:$F$45,6,0)="Nein"),$AC2973,$AB2973),0)</f>
        <v>0</v>
      </c>
      <c r="AJ2973" s="49">
        <f>IFERROR(IF(OR($W2973&lt;&gt;"Ja",VLOOKUP($C2973,Listen!$A$2:$F$45,6,0)="Nein"),$AC2973,$AB2973),0)</f>
        <v>0</v>
      </c>
      <c r="AK2973" s="49">
        <f>IFERROR(IF(OR($W2973&lt;&gt;"Ja",VLOOKUP($C2973,Listen!$A$2:$F$45,6,0)="Nein"),$AC2973,$AB2973),0)</f>
        <v>0</v>
      </c>
      <c r="AL2973" s="51">
        <f t="shared" si="972"/>
        <v>0</v>
      </c>
      <c r="AM2973" s="296">
        <f>IFERROR(IF(VLOOKUP($C2973,Listen!$A$2:$F$45,6,0)="Ja",MAX(BC2973:BD2973),D_SAV!$BC2973),0)</f>
        <v>0</v>
      </c>
      <c r="AN2973" s="51">
        <f t="shared" si="973"/>
        <v>0</v>
      </c>
      <c r="AP2973" s="304">
        <f t="shared" si="974"/>
        <v>0</v>
      </c>
      <c r="AQ2973" s="304">
        <f t="shared" si="975"/>
        <v>0</v>
      </c>
      <c r="AR2973" s="304">
        <f t="shared" si="976"/>
        <v>0</v>
      </c>
      <c r="AS2973" s="304">
        <f t="shared" si="977"/>
        <v>0</v>
      </c>
      <c r="AT2973" s="304">
        <f t="shared" si="978"/>
        <v>0</v>
      </c>
      <c r="AU2973" s="304">
        <f t="shared" si="979"/>
        <v>0</v>
      </c>
      <c r="AV2973" s="304">
        <f t="shared" si="980"/>
        <v>0</v>
      </c>
      <c r="AW2973" s="304">
        <f t="shared" si="981"/>
        <v>0</v>
      </c>
      <c r="AX2973" s="304">
        <f t="shared" si="982"/>
        <v>0</v>
      </c>
      <c r="AY2973" s="304">
        <f t="shared" si="983"/>
        <v>0</v>
      </c>
      <c r="AZ2973" s="304">
        <f t="shared" si="984"/>
        <v>0</v>
      </c>
      <c r="BA2973" s="304">
        <f t="shared" si="985"/>
        <v>0</v>
      </c>
      <c r="BB2973" s="304">
        <f t="shared" si="986"/>
        <v>0</v>
      </c>
      <c r="BC2973" s="304">
        <f t="shared" si="987"/>
        <v>0</v>
      </c>
      <c r="BD2973" s="304">
        <f t="shared" si="988"/>
        <v>0</v>
      </c>
      <c r="BE2973" s="304">
        <f>IFERROR(IF(VLOOKUP($C2973,Listen!$A$2:$F$45,6,0)="Ja",BB2973-MAX(BC2973:BD2973),BB2973-BC2973),0)</f>
        <v>0</v>
      </c>
    </row>
    <row r="2974" spans="1:57" x14ac:dyDescent="0.25">
      <c r="A2974" s="320" t="str">
        <f>IF(AND(D2974&lt;&gt;0,C2974&lt;&gt;0,E2974&lt;&gt;0),IF(B2974&lt;&gt;0,CONCATENATE(B2974,"-AGr",VLOOKUP(C2974,Listen!$A$2:$D$45,4,FALSE),"-",D2974,"-",E2974,),CONCATENATE("AGr",VLOOKUP(C2974,Listen!$A$2:$D$45,4,FALSE),"-",D2974,"-",E2974)),"keine vollständige ID")</f>
        <v>keine vollständige ID</v>
      </c>
      <c r="B2974" s="301"/>
      <c r="C2974" s="287"/>
      <c r="D2974" s="34"/>
      <c r="E2974" s="306"/>
      <c r="F2974" s="116"/>
      <c r="G2974" s="17"/>
      <c r="H2974" s="17"/>
      <c r="I2974" s="17"/>
      <c r="J2974" s="17"/>
      <c r="K2974" s="17"/>
      <c r="L2974" s="17"/>
      <c r="M2974" s="17"/>
      <c r="N2974" s="17"/>
      <c r="O2974" s="116"/>
      <c r="P2974" s="117">
        <f>IF(D2974&gt;A_Stammdaten!$B$12,0,SUM(G2974,H2974,J2974,L2974:M2974)-SUM(I2974,K2974,N2974:O2974))</f>
        <v>0</v>
      </c>
      <c r="Q2974" s="17"/>
      <c r="R2974" s="17"/>
      <c r="S2974" s="17"/>
      <c r="T2974" s="17"/>
      <c r="U2974" s="62">
        <f t="shared" si="968"/>
        <v>0</v>
      </c>
      <c r="V2974" s="34"/>
      <c r="W2974" s="34"/>
      <c r="X2974" s="34"/>
      <c r="Y2974" s="34"/>
      <c r="Z2974" s="34"/>
      <c r="AA2974" s="63" t="str">
        <f t="shared" si="969"/>
        <v>-</v>
      </c>
      <c r="AB2974" s="63" t="str">
        <f t="shared" si="970"/>
        <v>-</v>
      </c>
      <c r="AC2974" s="63">
        <f>IF(ISBLANK($C2974),0,VLOOKUP($C2974,Listen!$A$2:$C$45,2,FALSE))</f>
        <v>0</v>
      </c>
      <c r="AD2974" s="63">
        <f>IF(ISBLANK($C2974),0,VLOOKUP($C2974,Listen!$A$2:$C$45,3,FALSE))</f>
        <v>0</v>
      </c>
      <c r="AE2974" s="49">
        <f t="shared" si="971"/>
        <v>0</v>
      </c>
      <c r="AF2974" s="49">
        <f t="shared" si="971"/>
        <v>0</v>
      </c>
      <c r="AG2974" s="49">
        <f>IFERROR(IF(OR($V2974&lt;&gt;"Ja",VLOOKUP($C2974,Listen!$A$2:$F$45,5,0)="Nein",D2974&lt;IF(C2974="LNG Anbindungsanlagen gemäß separater Festlegung",2022,2023)),$AC2974,$AA2974),0)</f>
        <v>0</v>
      </c>
      <c r="AH2974" s="49">
        <f>IFERROR(IF(OR($V2974&lt;&gt;"Ja",VLOOKUP($C2974,Listen!$A$2:$F$45,5,0)="Nein",D2974&lt;IF(C2974="LNG Anbindungsanlagen gemäß separater Festlegung",2022,2023)),$AC2974,$AA2974),0)</f>
        <v>0</v>
      </c>
      <c r="AI2974" s="49">
        <f>IFERROR(IF(OR($W2974&lt;&gt;"Ja",VLOOKUP($C2974,Listen!$A$2:$F$45,6,0)="Nein"),$AC2974,$AB2974),0)</f>
        <v>0</v>
      </c>
      <c r="AJ2974" s="49">
        <f>IFERROR(IF(OR($W2974&lt;&gt;"Ja",VLOOKUP($C2974,Listen!$A$2:$F$45,6,0)="Nein"),$AC2974,$AB2974),0)</f>
        <v>0</v>
      </c>
      <c r="AK2974" s="49">
        <f>IFERROR(IF(OR($W2974&lt;&gt;"Ja",VLOOKUP($C2974,Listen!$A$2:$F$45,6,0)="Nein"),$AC2974,$AB2974),0)</f>
        <v>0</v>
      </c>
      <c r="AL2974" s="51">
        <f t="shared" si="972"/>
        <v>0</v>
      </c>
      <c r="AM2974" s="296">
        <f>IFERROR(IF(VLOOKUP($C2974,Listen!$A$2:$F$45,6,0)="Ja",MAX(BC2974:BD2974),D_SAV!$BC2974),0)</f>
        <v>0</v>
      </c>
      <c r="AN2974" s="51">
        <f t="shared" si="973"/>
        <v>0</v>
      </c>
      <c r="AP2974" s="304">
        <f t="shared" si="974"/>
        <v>0</v>
      </c>
      <c r="AQ2974" s="304">
        <f t="shared" si="975"/>
        <v>0</v>
      </c>
      <c r="AR2974" s="304">
        <f t="shared" si="976"/>
        <v>0</v>
      </c>
      <c r="AS2974" s="304">
        <f t="shared" si="977"/>
        <v>0</v>
      </c>
      <c r="AT2974" s="304">
        <f t="shared" si="978"/>
        <v>0</v>
      </c>
      <c r="AU2974" s="304">
        <f t="shared" si="979"/>
        <v>0</v>
      </c>
      <c r="AV2974" s="304">
        <f t="shared" si="980"/>
        <v>0</v>
      </c>
      <c r="AW2974" s="304">
        <f t="shared" si="981"/>
        <v>0</v>
      </c>
      <c r="AX2974" s="304">
        <f t="shared" si="982"/>
        <v>0</v>
      </c>
      <c r="AY2974" s="304">
        <f t="shared" si="983"/>
        <v>0</v>
      </c>
      <c r="AZ2974" s="304">
        <f t="shared" si="984"/>
        <v>0</v>
      </c>
      <c r="BA2974" s="304">
        <f t="shared" si="985"/>
        <v>0</v>
      </c>
      <c r="BB2974" s="304">
        <f t="shared" si="986"/>
        <v>0</v>
      </c>
      <c r="BC2974" s="304">
        <f t="shared" si="987"/>
        <v>0</v>
      </c>
      <c r="BD2974" s="304">
        <f t="shared" si="988"/>
        <v>0</v>
      </c>
      <c r="BE2974" s="304">
        <f>IFERROR(IF(VLOOKUP($C2974,Listen!$A$2:$F$45,6,0)="Ja",BB2974-MAX(BC2974:BD2974),BB2974-BC2974),0)</f>
        <v>0</v>
      </c>
    </row>
    <row r="2975" spans="1:57" x14ac:dyDescent="0.25">
      <c r="A2975" s="320" t="str">
        <f>IF(AND(D2975&lt;&gt;0,C2975&lt;&gt;0,E2975&lt;&gt;0),IF(B2975&lt;&gt;0,CONCATENATE(B2975,"-AGr",VLOOKUP(C2975,Listen!$A$2:$D$45,4,FALSE),"-",D2975,"-",E2975,),CONCATENATE("AGr",VLOOKUP(C2975,Listen!$A$2:$D$45,4,FALSE),"-",D2975,"-",E2975)),"keine vollständige ID")</f>
        <v>keine vollständige ID</v>
      </c>
      <c r="B2975" s="301"/>
      <c r="C2975" s="287"/>
      <c r="D2975" s="34"/>
      <c r="E2975" s="306"/>
      <c r="F2975" s="116"/>
      <c r="G2975" s="17"/>
      <c r="H2975" s="17"/>
      <c r="I2975" s="17"/>
      <c r="J2975" s="17"/>
      <c r="K2975" s="17"/>
      <c r="L2975" s="17"/>
      <c r="M2975" s="17"/>
      <c r="N2975" s="17"/>
      <c r="O2975" s="116"/>
      <c r="P2975" s="117">
        <f>IF(D2975&gt;A_Stammdaten!$B$12,0,SUM(G2975,H2975,J2975,L2975:M2975)-SUM(I2975,K2975,N2975:O2975))</f>
        <v>0</v>
      </c>
      <c r="Q2975" s="17"/>
      <c r="R2975" s="17"/>
      <c r="S2975" s="17"/>
      <c r="T2975" s="17"/>
      <c r="U2975" s="62">
        <f t="shared" si="968"/>
        <v>0</v>
      </c>
      <c r="V2975" s="34"/>
      <c r="W2975" s="34"/>
      <c r="X2975" s="34"/>
      <c r="Y2975" s="34"/>
      <c r="Z2975" s="34"/>
      <c r="AA2975" s="63" t="str">
        <f t="shared" si="969"/>
        <v>-</v>
      </c>
      <c r="AB2975" s="63" t="str">
        <f t="shared" si="970"/>
        <v>-</v>
      </c>
      <c r="AC2975" s="63">
        <f>IF(ISBLANK($C2975),0,VLOOKUP($C2975,Listen!$A$2:$C$45,2,FALSE))</f>
        <v>0</v>
      </c>
      <c r="AD2975" s="63">
        <f>IF(ISBLANK($C2975),0,VLOOKUP($C2975,Listen!$A$2:$C$45,3,FALSE))</f>
        <v>0</v>
      </c>
      <c r="AE2975" s="49">
        <f t="shared" si="971"/>
        <v>0</v>
      </c>
      <c r="AF2975" s="49">
        <f t="shared" si="971"/>
        <v>0</v>
      </c>
      <c r="AG2975" s="49">
        <f>IFERROR(IF(OR($V2975&lt;&gt;"Ja",VLOOKUP($C2975,Listen!$A$2:$F$45,5,0)="Nein",D2975&lt;IF(C2975="LNG Anbindungsanlagen gemäß separater Festlegung",2022,2023)),$AC2975,$AA2975),0)</f>
        <v>0</v>
      </c>
      <c r="AH2975" s="49">
        <f>IFERROR(IF(OR($V2975&lt;&gt;"Ja",VLOOKUP($C2975,Listen!$A$2:$F$45,5,0)="Nein",D2975&lt;IF(C2975="LNG Anbindungsanlagen gemäß separater Festlegung",2022,2023)),$AC2975,$AA2975),0)</f>
        <v>0</v>
      </c>
      <c r="AI2975" s="49">
        <f>IFERROR(IF(OR($W2975&lt;&gt;"Ja",VLOOKUP($C2975,Listen!$A$2:$F$45,6,0)="Nein"),$AC2975,$AB2975),0)</f>
        <v>0</v>
      </c>
      <c r="AJ2975" s="49">
        <f>IFERROR(IF(OR($W2975&lt;&gt;"Ja",VLOOKUP($C2975,Listen!$A$2:$F$45,6,0)="Nein"),$AC2975,$AB2975),0)</f>
        <v>0</v>
      </c>
      <c r="AK2975" s="49">
        <f>IFERROR(IF(OR($W2975&lt;&gt;"Ja",VLOOKUP($C2975,Listen!$A$2:$F$45,6,0)="Nein"),$AC2975,$AB2975),0)</f>
        <v>0</v>
      </c>
      <c r="AL2975" s="51">
        <f t="shared" si="972"/>
        <v>0</v>
      </c>
      <c r="AM2975" s="296">
        <f>IFERROR(IF(VLOOKUP($C2975,Listen!$A$2:$F$45,6,0)="Ja",MAX(BC2975:BD2975),D_SAV!$BC2975),0)</f>
        <v>0</v>
      </c>
      <c r="AN2975" s="51">
        <f t="shared" si="973"/>
        <v>0</v>
      </c>
      <c r="AP2975" s="304">
        <f t="shared" si="974"/>
        <v>0</v>
      </c>
      <c r="AQ2975" s="304">
        <f t="shared" si="975"/>
        <v>0</v>
      </c>
      <c r="AR2975" s="304">
        <f t="shared" si="976"/>
        <v>0</v>
      </c>
      <c r="AS2975" s="304">
        <f t="shared" si="977"/>
        <v>0</v>
      </c>
      <c r="AT2975" s="304">
        <f t="shared" si="978"/>
        <v>0</v>
      </c>
      <c r="AU2975" s="304">
        <f t="shared" si="979"/>
        <v>0</v>
      </c>
      <c r="AV2975" s="304">
        <f t="shared" si="980"/>
        <v>0</v>
      </c>
      <c r="AW2975" s="304">
        <f t="shared" si="981"/>
        <v>0</v>
      </c>
      <c r="AX2975" s="304">
        <f t="shared" si="982"/>
        <v>0</v>
      </c>
      <c r="AY2975" s="304">
        <f t="shared" si="983"/>
        <v>0</v>
      </c>
      <c r="AZ2975" s="304">
        <f t="shared" si="984"/>
        <v>0</v>
      </c>
      <c r="BA2975" s="304">
        <f t="shared" si="985"/>
        <v>0</v>
      </c>
      <c r="BB2975" s="304">
        <f t="shared" si="986"/>
        <v>0</v>
      </c>
      <c r="BC2975" s="304">
        <f t="shared" si="987"/>
        <v>0</v>
      </c>
      <c r="BD2975" s="304">
        <f t="shared" si="988"/>
        <v>0</v>
      </c>
      <c r="BE2975" s="304">
        <f>IFERROR(IF(VLOOKUP($C2975,Listen!$A$2:$F$45,6,0)="Ja",BB2975-MAX(BC2975:BD2975),BB2975-BC2975),0)</f>
        <v>0</v>
      </c>
    </row>
    <row r="2976" spans="1:57" x14ac:dyDescent="0.25">
      <c r="A2976" s="320" t="str">
        <f>IF(AND(D2976&lt;&gt;0,C2976&lt;&gt;0,E2976&lt;&gt;0),IF(B2976&lt;&gt;0,CONCATENATE(B2976,"-AGr",VLOOKUP(C2976,Listen!$A$2:$D$45,4,FALSE),"-",D2976,"-",E2976,),CONCATENATE("AGr",VLOOKUP(C2976,Listen!$A$2:$D$45,4,FALSE),"-",D2976,"-",E2976)),"keine vollständige ID")</f>
        <v>keine vollständige ID</v>
      </c>
      <c r="B2976" s="301"/>
      <c r="C2976" s="287"/>
      <c r="D2976" s="34"/>
      <c r="E2976" s="306"/>
      <c r="F2976" s="116"/>
      <c r="G2976" s="17"/>
      <c r="H2976" s="17"/>
      <c r="I2976" s="17"/>
      <c r="J2976" s="17"/>
      <c r="K2976" s="17"/>
      <c r="L2976" s="17"/>
      <c r="M2976" s="17"/>
      <c r="N2976" s="17"/>
      <c r="O2976" s="116"/>
      <c r="P2976" s="117">
        <f>IF(D2976&gt;A_Stammdaten!$B$12,0,SUM(G2976,H2976,J2976,L2976:M2976)-SUM(I2976,K2976,N2976:O2976))</f>
        <v>0</v>
      </c>
      <c r="Q2976" s="17"/>
      <c r="R2976" s="17"/>
      <c r="S2976" s="17"/>
      <c r="T2976" s="17"/>
      <c r="U2976" s="62">
        <f t="shared" si="968"/>
        <v>0</v>
      </c>
      <c r="V2976" s="34"/>
      <c r="W2976" s="34"/>
      <c r="X2976" s="34"/>
      <c r="Y2976" s="34"/>
      <c r="Z2976" s="34"/>
      <c r="AA2976" s="63" t="str">
        <f t="shared" si="969"/>
        <v>-</v>
      </c>
      <c r="AB2976" s="63" t="str">
        <f t="shared" si="970"/>
        <v>-</v>
      </c>
      <c r="AC2976" s="63">
        <f>IF(ISBLANK($C2976),0,VLOOKUP($C2976,Listen!$A$2:$C$45,2,FALSE))</f>
        <v>0</v>
      </c>
      <c r="AD2976" s="63">
        <f>IF(ISBLANK($C2976),0,VLOOKUP($C2976,Listen!$A$2:$C$45,3,FALSE))</f>
        <v>0</v>
      </c>
      <c r="AE2976" s="49">
        <f t="shared" si="971"/>
        <v>0</v>
      </c>
      <c r="AF2976" s="49">
        <f t="shared" si="971"/>
        <v>0</v>
      </c>
      <c r="AG2976" s="49">
        <f>IFERROR(IF(OR($V2976&lt;&gt;"Ja",VLOOKUP($C2976,Listen!$A$2:$F$45,5,0)="Nein",D2976&lt;IF(C2976="LNG Anbindungsanlagen gemäß separater Festlegung",2022,2023)),$AC2976,$AA2976),0)</f>
        <v>0</v>
      </c>
      <c r="AH2976" s="49">
        <f>IFERROR(IF(OR($V2976&lt;&gt;"Ja",VLOOKUP($C2976,Listen!$A$2:$F$45,5,0)="Nein",D2976&lt;IF(C2976="LNG Anbindungsanlagen gemäß separater Festlegung",2022,2023)),$AC2976,$AA2976),0)</f>
        <v>0</v>
      </c>
      <c r="AI2976" s="49">
        <f>IFERROR(IF(OR($W2976&lt;&gt;"Ja",VLOOKUP($C2976,Listen!$A$2:$F$45,6,0)="Nein"),$AC2976,$AB2976),0)</f>
        <v>0</v>
      </c>
      <c r="AJ2976" s="49">
        <f>IFERROR(IF(OR($W2976&lt;&gt;"Ja",VLOOKUP($C2976,Listen!$A$2:$F$45,6,0)="Nein"),$AC2976,$AB2976),0)</f>
        <v>0</v>
      </c>
      <c r="AK2976" s="49">
        <f>IFERROR(IF(OR($W2976&lt;&gt;"Ja",VLOOKUP($C2976,Listen!$A$2:$F$45,6,0)="Nein"),$AC2976,$AB2976),0)</f>
        <v>0</v>
      </c>
      <c r="AL2976" s="51">
        <f t="shared" si="972"/>
        <v>0</v>
      </c>
      <c r="AM2976" s="296">
        <f>IFERROR(IF(VLOOKUP($C2976,Listen!$A$2:$F$45,6,0)="Ja",MAX(BC2976:BD2976),D_SAV!$BC2976),0)</f>
        <v>0</v>
      </c>
      <c r="AN2976" s="51">
        <f t="shared" si="973"/>
        <v>0</v>
      </c>
      <c r="AP2976" s="304">
        <f t="shared" si="974"/>
        <v>0</v>
      </c>
      <c r="AQ2976" s="304">
        <f t="shared" si="975"/>
        <v>0</v>
      </c>
      <c r="AR2976" s="304">
        <f t="shared" si="976"/>
        <v>0</v>
      </c>
      <c r="AS2976" s="304">
        <f t="shared" si="977"/>
        <v>0</v>
      </c>
      <c r="AT2976" s="304">
        <f t="shared" si="978"/>
        <v>0</v>
      </c>
      <c r="AU2976" s="304">
        <f t="shared" si="979"/>
        <v>0</v>
      </c>
      <c r="AV2976" s="304">
        <f t="shared" si="980"/>
        <v>0</v>
      </c>
      <c r="AW2976" s="304">
        <f t="shared" si="981"/>
        <v>0</v>
      </c>
      <c r="AX2976" s="304">
        <f t="shared" si="982"/>
        <v>0</v>
      </c>
      <c r="AY2976" s="304">
        <f t="shared" si="983"/>
        <v>0</v>
      </c>
      <c r="AZ2976" s="304">
        <f t="shared" si="984"/>
        <v>0</v>
      </c>
      <c r="BA2976" s="304">
        <f t="shared" si="985"/>
        <v>0</v>
      </c>
      <c r="BB2976" s="304">
        <f t="shared" si="986"/>
        <v>0</v>
      </c>
      <c r="BC2976" s="304">
        <f t="shared" si="987"/>
        <v>0</v>
      </c>
      <c r="BD2976" s="304">
        <f t="shared" si="988"/>
        <v>0</v>
      </c>
      <c r="BE2976" s="304">
        <f>IFERROR(IF(VLOOKUP($C2976,Listen!$A$2:$F$45,6,0)="Ja",BB2976-MAX(BC2976:BD2976),BB2976-BC2976),0)</f>
        <v>0</v>
      </c>
    </row>
    <row r="2977" spans="1:57" x14ac:dyDescent="0.25">
      <c r="A2977" s="320" t="str">
        <f>IF(AND(D2977&lt;&gt;0,C2977&lt;&gt;0,E2977&lt;&gt;0),IF(B2977&lt;&gt;0,CONCATENATE(B2977,"-AGr",VLOOKUP(C2977,Listen!$A$2:$D$45,4,FALSE),"-",D2977,"-",E2977,),CONCATENATE("AGr",VLOOKUP(C2977,Listen!$A$2:$D$45,4,FALSE),"-",D2977,"-",E2977)),"keine vollständige ID")</f>
        <v>keine vollständige ID</v>
      </c>
      <c r="B2977" s="301"/>
      <c r="C2977" s="287"/>
      <c r="D2977" s="34"/>
      <c r="E2977" s="306"/>
      <c r="F2977" s="116"/>
      <c r="G2977" s="17"/>
      <c r="H2977" s="17"/>
      <c r="I2977" s="17"/>
      <c r="J2977" s="17"/>
      <c r="K2977" s="17"/>
      <c r="L2977" s="17"/>
      <c r="M2977" s="17"/>
      <c r="N2977" s="17"/>
      <c r="O2977" s="116"/>
      <c r="P2977" s="117">
        <f>IF(D2977&gt;A_Stammdaten!$B$12,0,SUM(G2977,H2977,J2977,L2977:M2977)-SUM(I2977,K2977,N2977:O2977))</f>
        <v>0</v>
      </c>
      <c r="Q2977" s="17"/>
      <c r="R2977" s="17"/>
      <c r="S2977" s="17"/>
      <c r="T2977" s="17"/>
      <c r="U2977" s="62">
        <f t="shared" si="968"/>
        <v>0</v>
      </c>
      <c r="V2977" s="34"/>
      <c r="W2977" s="34"/>
      <c r="X2977" s="34"/>
      <c r="Y2977" s="34"/>
      <c r="Z2977" s="34"/>
      <c r="AA2977" s="63" t="str">
        <f t="shared" si="969"/>
        <v>-</v>
      </c>
      <c r="AB2977" s="63" t="str">
        <f t="shared" si="970"/>
        <v>-</v>
      </c>
      <c r="AC2977" s="63">
        <f>IF(ISBLANK($C2977),0,VLOOKUP($C2977,Listen!$A$2:$C$45,2,FALSE))</f>
        <v>0</v>
      </c>
      <c r="AD2977" s="63">
        <f>IF(ISBLANK($C2977),0,VLOOKUP($C2977,Listen!$A$2:$C$45,3,FALSE))</f>
        <v>0</v>
      </c>
      <c r="AE2977" s="49">
        <f t="shared" si="971"/>
        <v>0</v>
      </c>
      <c r="AF2977" s="49">
        <f t="shared" si="971"/>
        <v>0</v>
      </c>
      <c r="AG2977" s="49">
        <f>IFERROR(IF(OR($V2977&lt;&gt;"Ja",VLOOKUP($C2977,Listen!$A$2:$F$45,5,0)="Nein",D2977&lt;IF(C2977="LNG Anbindungsanlagen gemäß separater Festlegung",2022,2023)),$AC2977,$AA2977),0)</f>
        <v>0</v>
      </c>
      <c r="AH2977" s="49">
        <f>IFERROR(IF(OR($V2977&lt;&gt;"Ja",VLOOKUP($C2977,Listen!$A$2:$F$45,5,0)="Nein",D2977&lt;IF(C2977="LNG Anbindungsanlagen gemäß separater Festlegung",2022,2023)),$AC2977,$AA2977),0)</f>
        <v>0</v>
      </c>
      <c r="AI2977" s="49">
        <f>IFERROR(IF(OR($W2977&lt;&gt;"Ja",VLOOKUP($C2977,Listen!$A$2:$F$45,6,0)="Nein"),$AC2977,$AB2977),0)</f>
        <v>0</v>
      </c>
      <c r="AJ2977" s="49">
        <f>IFERROR(IF(OR($W2977&lt;&gt;"Ja",VLOOKUP($C2977,Listen!$A$2:$F$45,6,0)="Nein"),$AC2977,$AB2977),0)</f>
        <v>0</v>
      </c>
      <c r="AK2977" s="49">
        <f>IFERROR(IF(OR($W2977&lt;&gt;"Ja",VLOOKUP($C2977,Listen!$A$2:$F$45,6,0)="Nein"),$AC2977,$AB2977),0)</f>
        <v>0</v>
      </c>
      <c r="AL2977" s="51">
        <f t="shared" si="972"/>
        <v>0</v>
      </c>
      <c r="AM2977" s="296">
        <f>IFERROR(IF(VLOOKUP($C2977,Listen!$A$2:$F$45,6,0)="Ja",MAX(BC2977:BD2977),D_SAV!$BC2977),0)</f>
        <v>0</v>
      </c>
      <c r="AN2977" s="51">
        <f t="shared" si="973"/>
        <v>0</v>
      </c>
      <c r="AP2977" s="304">
        <f t="shared" si="974"/>
        <v>0</v>
      </c>
      <c r="AQ2977" s="304">
        <f t="shared" si="975"/>
        <v>0</v>
      </c>
      <c r="AR2977" s="304">
        <f t="shared" si="976"/>
        <v>0</v>
      </c>
      <c r="AS2977" s="304">
        <f t="shared" si="977"/>
        <v>0</v>
      </c>
      <c r="AT2977" s="304">
        <f t="shared" si="978"/>
        <v>0</v>
      </c>
      <c r="AU2977" s="304">
        <f t="shared" si="979"/>
        <v>0</v>
      </c>
      <c r="AV2977" s="304">
        <f t="shared" si="980"/>
        <v>0</v>
      </c>
      <c r="AW2977" s="304">
        <f t="shared" si="981"/>
        <v>0</v>
      </c>
      <c r="AX2977" s="304">
        <f t="shared" si="982"/>
        <v>0</v>
      </c>
      <c r="AY2977" s="304">
        <f t="shared" si="983"/>
        <v>0</v>
      </c>
      <c r="AZ2977" s="304">
        <f t="shared" si="984"/>
        <v>0</v>
      </c>
      <c r="BA2977" s="304">
        <f t="shared" si="985"/>
        <v>0</v>
      </c>
      <c r="BB2977" s="304">
        <f t="shared" si="986"/>
        <v>0</v>
      </c>
      <c r="BC2977" s="304">
        <f t="shared" si="987"/>
        <v>0</v>
      </c>
      <c r="BD2977" s="304">
        <f t="shared" si="988"/>
        <v>0</v>
      </c>
      <c r="BE2977" s="304">
        <f>IFERROR(IF(VLOOKUP($C2977,Listen!$A$2:$F$45,6,0)="Ja",BB2977-MAX(BC2977:BD2977),BB2977-BC2977),0)</f>
        <v>0</v>
      </c>
    </row>
    <row r="2978" spans="1:57" x14ac:dyDescent="0.25">
      <c r="A2978" s="320" t="str">
        <f>IF(AND(D2978&lt;&gt;0,C2978&lt;&gt;0,E2978&lt;&gt;0),IF(B2978&lt;&gt;0,CONCATENATE(B2978,"-AGr",VLOOKUP(C2978,Listen!$A$2:$D$45,4,FALSE),"-",D2978,"-",E2978,),CONCATENATE("AGr",VLOOKUP(C2978,Listen!$A$2:$D$45,4,FALSE),"-",D2978,"-",E2978)),"keine vollständige ID")</f>
        <v>keine vollständige ID</v>
      </c>
      <c r="B2978" s="301"/>
      <c r="C2978" s="287"/>
      <c r="D2978" s="34"/>
      <c r="E2978" s="306"/>
      <c r="F2978" s="116"/>
      <c r="G2978" s="17"/>
      <c r="H2978" s="17"/>
      <c r="I2978" s="17"/>
      <c r="J2978" s="17"/>
      <c r="K2978" s="17"/>
      <c r="L2978" s="17"/>
      <c r="M2978" s="17"/>
      <c r="N2978" s="17"/>
      <c r="O2978" s="116"/>
      <c r="P2978" s="117">
        <f>IF(D2978&gt;A_Stammdaten!$B$12,0,SUM(G2978,H2978,J2978,L2978:M2978)-SUM(I2978,K2978,N2978:O2978))</f>
        <v>0</v>
      </c>
      <c r="Q2978" s="17"/>
      <c r="R2978" s="17"/>
      <c r="S2978" s="17"/>
      <c r="T2978" s="17"/>
      <c r="U2978" s="62">
        <f t="shared" si="968"/>
        <v>0</v>
      </c>
      <c r="V2978" s="34"/>
      <c r="W2978" s="34"/>
      <c r="X2978" s="34"/>
      <c r="Y2978" s="34"/>
      <c r="Z2978" s="34"/>
      <c r="AA2978" s="63" t="str">
        <f t="shared" si="969"/>
        <v>-</v>
      </c>
      <c r="AB2978" s="63" t="str">
        <f t="shared" si="970"/>
        <v>-</v>
      </c>
      <c r="AC2978" s="63">
        <f>IF(ISBLANK($C2978),0,VLOOKUP($C2978,Listen!$A$2:$C$45,2,FALSE))</f>
        <v>0</v>
      </c>
      <c r="AD2978" s="63">
        <f>IF(ISBLANK($C2978),0,VLOOKUP($C2978,Listen!$A$2:$C$45,3,FALSE))</f>
        <v>0</v>
      </c>
      <c r="AE2978" s="49">
        <f t="shared" si="971"/>
        <v>0</v>
      </c>
      <c r="AF2978" s="49">
        <f t="shared" si="971"/>
        <v>0</v>
      </c>
      <c r="AG2978" s="49">
        <f>IFERROR(IF(OR($V2978&lt;&gt;"Ja",VLOOKUP($C2978,Listen!$A$2:$F$45,5,0)="Nein",D2978&lt;IF(C2978="LNG Anbindungsanlagen gemäß separater Festlegung",2022,2023)),$AC2978,$AA2978),0)</f>
        <v>0</v>
      </c>
      <c r="AH2978" s="49">
        <f>IFERROR(IF(OR($V2978&lt;&gt;"Ja",VLOOKUP($C2978,Listen!$A$2:$F$45,5,0)="Nein",D2978&lt;IF(C2978="LNG Anbindungsanlagen gemäß separater Festlegung",2022,2023)),$AC2978,$AA2978),0)</f>
        <v>0</v>
      </c>
      <c r="AI2978" s="49">
        <f>IFERROR(IF(OR($W2978&lt;&gt;"Ja",VLOOKUP($C2978,Listen!$A$2:$F$45,6,0)="Nein"),$AC2978,$AB2978),0)</f>
        <v>0</v>
      </c>
      <c r="AJ2978" s="49">
        <f>IFERROR(IF(OR($W2978&lt;&gt;"Ja",VLOOKUP($C2978,Listen!$A$2:$F$45,6,0)="Nein"),$AC2978,$AB2978),0)</f>
        <v>0</v>
      </c>
      <c r="AK2978" s="49">
        <f>IFERROR(IF(OR($W2978&lt;&gt;"Ja",VLOOKUP($C2978,Listen!$A$2:$F$45,6,0)="Nein"),$AC2978,$AB2978),0)</f>
        <v>0</v>
      </c>
      <c r="AL2978" s="51">
        <f t="shared" si="972"/>
        <v>0</v>
      </c>
      <c r="AM2978" s="296">
        <f>IFERROR(IF(VLOOKUP($C2978,Listen!$A$2:$F$45,6,0)="Ja",MAX(BC2978:BD2978),D_SAV!$BC2978),0)</f>
        <v>0</v>
      </c>
      <c r="AN2978" s="51">
        <f t="shared" si="973"/>
        <v>0</v>
      </c>
      <c r="AP2978" s="304">
        <f t="shared" si="974"/>
        <v>0</v>
      </c>
      <c r="AQ2978" s="304">
        <f t="shared" si="975"/>
        <v>0</v>
      </c>
      <c r="AR2978" s="304">
        <f t="shared" si="976"/>
        <v>0</v>
      </c>
      <c r="AS2978" s="304">
        <f t="shared" si="977"/>
        <v>0</v>
      </c>
      <c r="AT2978" s="304">
        <f t="shared" si="978"/>
        <v>0</v>
      </c>
      <c r="AU2978" s="304">
        <f t="shared" si="979"/>
        <v>0</v>
      </c>
      <c r="AV2978" s="304">
        <f t="shared" si="980"/>
        <v>0</v>
      </c>
      <c r="AW2978" s="304">
        <f t="shared" si="981"/>
        <v>0</v>
      </c>
      <c r="AX2978" s="304">
        <f t="shared" si="982"/>
        <v>0</v>
      </c>
      <c r="AY2978" s="304">
        <f t="shared" si="983"/>
        <v>0</v>
      </c>
      <c r="AZ2978" s="304">
        <f t="shared" si="984"/>
        <v>0</v>
      </c>
      <c r="BA2978" s="304">
        <f t="shared" si="985"/>
        <v>0</v>
      </c>
      <c r="BB2978" s="304">
        <f t="shared" si="986"/>
        <v>0</v>
      </c>
      <c r="BC2978" s="304">
        <f t="shared" si="987"/>
        <v>0</v>
      </c>
      <c r="BD2978" s="304">
        <f t="shared" si="988"/>
        <v>0</v>
      </c>
      <c r="BE2978" s="304">
        <f>IFERROR(IF(VLOOKUP($C2978,Listen!$A$2:$F$45,6,0)="Ja",BB2978-MAX(BC2978:BD2978),BB2978-BC2978),0)</f>
        <v>0</v>
      </c>
    </row>
    <row r="2979" spans="1:57" x14ac:dyDescent="0.25">
      <c r="A2979" s="320" t="str">
        <f>IF(AND(D2979&lt;&gt;0,C2979&lt;&gt;0,E2979&lt;&gt;0),IF(B2979&lt;&gt;0,CONCATENATE(B2979,"-AGr",VLOOKUP(C2979,Listen!$A$2:$D$45,4,FALSE),"-",D2979,"-",E2979,),CONCATENATE("AGr",VLOOKUP(C2979,Listen!$A$2:$D$45,4,FALSE),"-",D2979,"-",E2979)),"keine vollständige ID")</f>
        <v>keine vollständige ID</v>
      </c>
      <c r="B2979" s="301"/>
      <c r="C2979" s="287"/>
      <c r="D2979" s="34"/>
      <c r="E2979" s="306"/>
      <c r="F2979" s="116"/>
      <c r="G2979" s="17"/>
      <c r="H2979" s="17"/>
      <c r="I2979" s="17"/>
      <c r="J2979" s="17"/>
      <c r="K2979" s="17"/>
      <c r="L2979" s="17"/>
      <c r="M2979" s="17"/>
      <c r="N2979" s="17"/>
      <c r="O2979" s="116"/>
      <c r="P2979" s="117">
        <f>IF(D2979&gt;A_Stammdaten!$B$12,0,SUM(G2979,H2979,J2979,L2979:M2979)-SUM(I2979,K2979,N2979:O2979))</f>
        <v>0</v>
      </c>
      <c r="Q2979" s="17"/>
      <c r="R2979" s="17"/>
      <c r="S2979" s="17"/>
      <c r="T2979" s="17"/>
      <c r="U2979" s="62">
        <f t="shared" si="968"/>
        <v>0</v>
      </c>
      <c r="V2979" s="34"/>
      <c r="W2979" s="34"/>
      <c r="X2979" s="34"/>
      <c r="Y2979" s="34"/>
      <c r="Z2979" s="34"/>
      <c r="AA2979" s="63" t="str">
        <f t="shared" si="969"/>
        <v>-</v>
      </c>
      <c r="AB2979" s="63" t="str">
        <f t="shared" si="970"/>
        <v>-</v>
      </c>
      <c r="AC2979" s="63">
        <f>IF(ISBLANK($C2979),0,VLOOKUP($C2979,Listen!$A$2:$C$45,2,FALSE))</f>
        <v>0</v>
      </c>
      <c r="AD2979" s="63">
        <f>IF(ISBLANK($C2979),0,VLOOKUP($C2979,Listen!$A$2:$C$45,3,FALSE))</f>
        <v>0</v>
      </c>
      <c r="AE2979" s="49">
        <f t="shared" si="971"/>
        <v>0</v>
      </c>
      <c r="AF2979" s="49">
        <f t="shared" si="971"/>
        <v>0</v>
      </c>
      <c r="AG2979" s="49">
        <f>IFERROR(IF(OR($V2979&lt;&gt;"Ja",VLOOKUP($C2979,Listen!$A$2:$F$45,5,0)="Nein",D2979&lt;IF(C2979="LNG Anbindungsanlagen gemäß separater Festlegung",2022,2023)),$AC2979,$AA2979),0)</f>
        <v>0</v>
      </c>
      <c r="AH2979" s="49">
        <f>IFERROR(IF(OR($V2979&lt;&gt;"Ja",VLOOKUP($C2979,Listen!$A$2:$F$45,5,0)="Nein",D2979&lt;IF(C2979="LNG Anbindungsanlagen gemäß separater Festlegung",2022,2023)),$AC2979,$AA2979),0)</f>
        <v>0</v>
      </c>
      <c r="AI2979" s="49">
        <f>IFERROR(IF(OR($W2979&lt;&gt;"Ja",VLOOKUP($C2979,Listen!$A$2:$F$45,6,0)="Nein"),$AC2979,$AB2979),0)</f>
        <v>0</v>
      </c>
      <c r="AJ2979" s="49">
        <f>IFERROR(IF(OR($W2979&lt;&gt;"Ja",VLOOKUP($C2979,Listen!$A$2:$F$45,6,0)="Nein"),$AC2979,$AB2979),0)</f>
        <v>0</v>
      </c>
      <c r="AK2979" s="49">
        <f>IFERROR(IF(OR($W2979&lt;&gt;"Ja",VLOOKUP($C2979,Listen!$A$2:$F$45,6,0)="Nein"),$AC2979,$AB2979),0)</f>
        <v>0</v>
      </c>
      <c r="AL2979" s="51">
        <f t="shared" si="972"/>
        <v>0</v>
      </c>
      <c r="AM2979" s="296">
        <f>IFERROR(IF(VLOOKUP($C2979,Listen!$A$2:$F$45,6,0)="Ja",MAX(BC2979:BD2979),D_SAV!$BC2979),0)</f>
        <v>0</v>
      </c>
      <c r="AN2979" s="51">
        <f t="shared" si="973"/>
        <v>0</v>
      </c>
      <c r="AP2979" s="304">
        <f t="shared" si="974"/>
        <v>0</v>
      </c>
      <c r="AQ2979" s="304">
        <f t="shared" si="975"/>
        <v>0</v>
      </c>
      <c r="AR2979" s="304">
        <f t="shared" si="976"/>
        <v>0</v>
      </c>
      <c r="AS2979" s="304">
        <f t="shared" si="977"/>
        <v>0</v>
      </c>
      <c r="AT2979" s="304">
        <f t="shared" si="978"/>
        <v>0</v>
      </c>
      <c r="AU2979" s="304">
        <f t="shared" si="979"/>
        <v>0</v>
      </c>
      <c r="AV2979" s="304">
        <f t="shared" si="980"/>
        <v>0</v>
      </c>
      <c r="AW2979" s="304">
        <f t="shared" si="981"/>
        <v>0</v>
      </c>
      <c r="AX2979" s="304">
        <f t="shared" si="982"/>
        <v>0</v>
      </c>
      <c r="AY2979" s="304">
        <f t="shared" si="983"/>
        <v>0</v>
      </c>
      <c r="AZ2979" s="304">
        <f t="shared" si="984"/>
        <v>0</v>
      </c>
      <c r="BA2979" s="304">
        <f t="shared" si="985"/>
        <v>0</v>
      </c>
      <c r="BB2979" s="304">
        <f t="shared" si="986"/>
        <v>0</v>
      </c>
      <c r="BC2979" s="304">
        <f t="shared" si="987"/>
        <v>0</v>
      </c>
      <c r="BD2979" s="304">
        <f t="shared" si="988"/>
        <v>0</v>
      </c>
      <c r="BE2979" s="304">
        <f>IFERROR(IF(VLOOKUP($C2979,Listen!$A$2:$F$45,6,0)="Ja",BB2979-MAX(BC2979:BD2979),BB2979-BC2979),0)</f>
        <v>0</v>
      </c>
    </row>
    <row r="2980" spans="1:57" x14ac:dyDescent="0.25">
      <c r="A2980" s="320" t="str">
        <f>IF(AND(D2980&lt;&gt;0,C2980&lt;&gt;0,E2980&lt;&gt;0),IF(B2980&lt;&gt;0,CONCATENATE(B2980,"-AGr",VLOOKUP(C2980,Listen!$A$2:$D$45,4,FALSE),"-",D2980,"-",E2980,),CONCATENATE("AGr",VLOOKUP(C2980,Listen!$A$2:$D$45,4,FALSE),"-",D2980,"-",E2980)),"keine vollständige ID")</f>
        <v>keine vollständige ID</v>
      </c>
      <c r="B2980" s="301"/>
      <c r="C2980" s="287"/>
      <c r="D2980" s="34"/>
      <c r="E2980" s="306"/>
      <c r="F2980" s="116"/>
      <c r="G2980" s="17"/>
      <c r="H2980" s="17"/>
      <c r="I2980" s="17"/>
      <c r="J2980" s="17"/>
      <c r="K2980" s="17"/>
      <c r="L2980" s="17"/>
      <c r="M2980" s="17"/>
      <c r="N2980" s="17"/>
      <c r="O2980" s="116"/>
      <c r="P2980" s="117">
        <f>IF(D2980&gt;A_Stammdaten!$B$12,0,SUM(G2980,H2980,J2980,L2980:M2980)-SUM(I2980,K2980,N2980:O2980))</f>
        <v>0</v>
      </c>
      <c r="Q2980" s="17"/>
      <c r="R2980" s="17"/>
      <c r="S2980" s="17"/>
      <c r="T2980" s="17"/>
      <c r="U2980" s="62">
        <f t="shared" si="968"/>
        <v>0</v>
      </c>
      <c r="V2980" s="34"/>
      <c r="W2980" s="34"/>
      <c r="X2980" s="34"/>
      <c r="Y2980" s="34"/>
      <c r="Z2980" s="34"/>
      <c r="AA2980" s="63" t="str">
        <f t="shared" si="969"/>
        <v>-</v>
      </c>
      <c r="AB2980" s="63" t="str">
        <f t="shared" si="970"/>
        <v>-</v>
      </c>
      <c r="AC2980" s="63">
        <f>IF(ISBLANK($C2980),0,VLOOKUP($C2980,Listen!$A$2:$C$45,2,FALSE))</f>
        <v>0</v>
      </c>
      <c r="AD2980" s="63">
        <f>IF(ISBLANK($C2980),0,VLOOKUP($C2980,Listen!$A$2:$C$45,3,FALSE))</f>
        <v>0</v>
      </c>
      <c r="AE2980" s="49">
        <f t="shared" si="971"/>
        <v>0</v>
      </c>
      <c r="AF2980" s="49">
        <f t="shared" si="971"/>
        <v>0</v>
      </c>
      <c r="AG2980" s="49">
        <f>IFERROR(IF(OR($V2980&lt;&gt;"Ja",VLOOKUP($C2980,Listen!$A$2:$F$45,5,0)="Nein",D2980&lt;IF(C2980="LNG Anbindungsanlagen gemäß separater Festlegung",2022,2023)),$AC2980,$AA2980),0)</f>
        <v>0</v>
      </c>
      <c r="AH2980" s="49">
        <f>IFERROR(IF(OR($V2980&lt;&gt;"Ja",VLOOKUP($C2980,Listen!$A$2:$F$45,5,0)="Nein",D2980&lt;IF(C2980="LNG Anbindungsanlagen gemäß separater Festlegung",2022,2023)),$AC2980,$AA2980),0)</f>
        <v>0</v>
      </c>
      <c r="AI2980" s="49">
        <f>IFERROR(IF(OR($W2980&lt;&gt;"Ja",VLOOKUP($C2980,Listen!$A$2:$F$45,6,0)="Nein"),$AC2980,$AB2980),0)</f>
        <v>0</v>
      </c>
      <c r="AJ2980" s="49">
        <f>IFERROR(IF(OR($W2980&lt;&gt;"Ja",VLOOKUP($C2980,Listen!$A$2:$F$45,6,0)="Nein"),$AC2980,$AB2980),0)</f>
        <v>0</v>
      </c>
      <c r="AK2980" s="49">
        <f>IFERROR(IF(OR($W2980&lt;&gt;"Ja",VLOOKUP($C2980,Listen!$A$2:$F$45,6,0)="Nein"),$AC2980,$AB2980),0)</f>
        <v>0</v>
      </c>
      <c r="AL2980" s="51">
        <f t="shared" si="972"/>
        <v>0</v>
      </c>
      <c r="AM2980" s="296">
        <f>IFERROR(IF(VLOOKUP($C2980,Listen!$A$2:$F$45,6,0)="Ja",MAX(BC2980:BD2980),D_SAV!$BC2980),0)</f>
        <v>0</v>
      </c>
      <c r="AN2980" s="51">
        <f t="shared" si="973"/>
        <v>0</v>
      </c>
      <c r="AP2980" s="304">
        <f t="shared" si="974"/>
        <v>0</v>
      </c>
      <c r="AQ2980" s="304">
        <f t="shared" si="975"/>
        <v>0</v>
      </c>
      <c r="AR2980" s="304">
        <f t="shared" si="976"/>
        <v>0</v>
      </c>
      <c r="AS2980" s="304">
        <f t="shared" si="977"/>
        <v>0</v>
      </c>
      <c r="AT2980" s="304">
        <f t="shared" si="978"/>
        <v>0</v>
      </c>
      <c r="AU2980" s="304">
        <f t="shared" si="979"/>
        <v>0</v>
      </c>
      <c r="AV2980" s="304">
        <f t="shared" si="980"/>
        <v>0</v>
      </c>
      <c r="AW2980" s="304">
        <f t="shared" si="981"/>
        <v>0</v>
      </c>
      <c r="AX2980" s="304">
        <f t="shared" si="982"/>
        <v>0</v>
      </c>
      <c r="AY2980" s="304">
        <f t="shared" si="983"/>
        <v>0</v>
      </c>
      <c r="AZ2980" s="304">
        <f t="shared" si="984"/>
        <v>0</v>
      </c>
      <c r="BA2980" s="304">
        <f t="shared" si="985"/>
        <v>0</v>
      </c>
      <c r="BB2980" s="304">
        <f t="shared" si="986"/>
        <v>0</v>
      </c>
      <c r="BC2980" s="304">
        <f t="shared" si="987"/>
        <v>0</v>
      </c>
      <c r="BD2980" s="304">
        <f t="shared" si="988"/>
        <v>0</v>
      </c>
      <c r="BE2980" s="304">
        <f>IFERROR(IF(VLOOKUP($C2980,Listen!$A$2:$F$45,6,0)="Ja",BB2980-MAX(BC2980:BD2980),BB2980-BC2980),0)</f>
        <v>0</v>
      </c>
    </row>
    <row r="2981" spans="1:57" x14ac:dyDescent="0.25">
      <c r="A2981" s="320" t="str">
        <f>IF(AND(D2981&lt;&gt;0,C2981&lt;&gt;0,E2981&lt;&gt;0),IF(B2981&lt;&gt;0,CONCATENATE(B2981,"-AGr",VLOOKUP(C2981,Listen!$A$2:$D$45,4,FALSE),"-",D2981,"-",E2981,),CONCATENATE("AGr",VLOOKUP(C2981,Listen!$A$2:$D$45,4,FALSE),"-",D2981,"-",E2981)),"keine vollständige ID")</f>
        <v>keine vollständige ID</v>
      </c>
      <c r="B2981" s="301"/>
      <c r="C2981" s="287"/>
      <c r="D2981" s="34"/>
      <c r="E2981" s="306"/>
      <c r="F2981" s="116"/>
      <c r="G2981" s="17"/>
      <c r="H2981" s="17"/>
      <c r="I2981" s="17"/>
      <c r="J2981" s="17"/>
      <c r="K2981" s="17"/>
      <c r="L2981" s="17"/>
      <c r="M2981" s="17"/>
      <c r="N2981" s="17"/>
      <c r="O2981" s="116"/>
      <c r="P2981" s="117">
        <f>IF(D2981&gt;A_Stammdaten!$B$12,0,SUM(G2981,H2981,J2981,L2981:M2981)-SUM(I2981,K2981,N2981:O2981))</f>
        <v>0</v>
      </c>
      <c r="Q2981" s="17"/>
      <c r="R2981" s="17"/>
      <c r="S2981" s="17"/>
      <c r="T2981" s="17"/>
      <c r="U2981" s="62">
        <f t="shared" si="968"/>
        <v>0</v>
      </c>
      <c r="V2981" s="34"/>
      <c r="W2981" s="34"/>
      <c r="X2981" s="34"/>
      <c r="Y2981" s="34"/>
      <c r="Z2981" s="34"/>
      <c r="AA2981" s="63" t="str">
        <f t="shared" si="969"/>
        <v>-</v>
      </c>
      <c r="AB2981" s="63" t="str">
        <f t="shared" si="970"/>
        <v>-</v>
      </c>
      <c r="AC2981" s="63">
        <f>IF(ISBLANK($C2981),0,VLOOKUP($C2981,Listen!$A$2:$C$45,2,FALSE))</f>
        <v>0</v>
      </c>
      <c r="AD2981" s="63">
        <f>IF(ISBLANK($C2981),0,VLOOKUP($C2981,Listen!$A$2:$C$45,3,FALSE))</f>
        <v>0</v>
      </c>
      <c r="AE2981" s="49">
        <f t="shared" si="971"/>
        <v>0</v>
      </c>
      <c r="AF2981" s="49">
        <f t="shared" si="971"/>
        <v>0</v>
      </c>
      <c r="AG2981" s="49">
        <f>IFERROR(IF(OR($V2981&lt;&gt;"Ja",VLOOKUP($C2981,Listen!$A$2:$F$45,5,0)="Nein",D2981&lt;IF(C2981="LNG Anbindungsanlagen gemäß separater Festlegung",2022,2023)),$AC2981,$AA2981),0)</f>
        <v>0</v>
      </c>
      <c r="AH2981" s="49">
        <f>IFERROR(IF(OR($V2981&lt;&gt;"Ja",VLOOKUP($C2981,Listen!$A$2:$F$45,5,0)="Nein",D2981&lt;IF(C2981="LNG Anbindungsanlagen gemäß separater Festlegung",2022,2023)),$AC2981,$AA2981),0)</f>
        <v>0</v>
      </c>
      <c r="AI2981" s="49">
        <f>IFERROR(IF(OR($W2981&lt;&gt;"Ja",VLOOKUP($C2981,Listen!$A$2:$F$45,6,0)="Nein"),$AC2981,$AB2981),0)</f>
        <v>0</v>
      </c>
      <c r="AJ2981" s="49">
        <f>IFERROR(IF(OR($W2981&lt;&gt;"Ja",VLOOKUP($C2981,Listen!$A$2:$F$45,6,0)="Nein"),$AC2981,$AB2981),0)</f>
        <v>0</v>
      </c>
      <c r="AK2981" s="49">
        <f>IFERROR(IF(OR($W2981&lt;&gt;"Ja",VLOOKUP($C2981,Listen!$A$2:$F$45,6,0)="Nein"),$AC2981,$AB2981),0)</f>
        <v>0</v>
      </c>
      <c r="AL2981" s="51">
        <f t="shared" si="972"/>
        <v>0</v>
      </c>
      <c r="AM2981" s="296">
        <f>IFERROR(IF(VLOOKUP($C2981,Listen!$A$2:$F$45,6,0)="Ja",MAX(BC2981:BD2981),D_SAV!$BC2981),0)</f>
        <v>0</v>
      </c>
      <c r="AN2981" s="51">
        <f t="shared" si="973"/>
        <v>0</v>
      </c>
      <c r="AP2981" s="304">
        <f t="shared" si="974"/>
        <v>0</v>
      </c>
      <c r="AQ2981" s="304">
        <f t="shared" si="975"/>
        <v>0</v>
      </c>
      <c r="AR2981" s="304">
        <f t="shared" si="976"/>
        <v>0</v>
      </c>
      <c r="AS2981" s="304">
        <f t="shared" si="977"/>
        <v>0</v>
      </c>
      <c r="AT2981" s="304">
        <f t="shared" si="978"/>
        <v>0</v>
      </c>
      <c r="AU2981" s="304">
        <f t="shared" si="979"/>
        <v>0</v>
      </c>
      <c r="AV2981" s="304">
        <f t="shared" si="980"/>
        <v>0</v>
      </c>
      <c r="AW2981" s="304">
        <f t="shared" si="981"/>
        <v>0</v>
      </c>
      <c r="AX2981" s="304">
        <f t="shared" si="982"/>
        <v>0</v>
      </c>
      <c r="AY2981" s="304">
        <f t="shared" si="983"/>
        <v>0</v>
      </c>
      <c r="AZ2981" s="304">
        <f t="shared" si="984"/>
        <v>0</v>
      </c>
      <c r="BA2981" s="304">
        <f t="shared" si="985"/>
        <v>0</v>
      </c>
      <c r="BB2981" s="304">
        <f t="shared" si="986"/>
        <v>0</v>
      </c>
      <c r="BC2981" s="304">
        <f t="shared" si="987"/>
        <v>0</v>
      </c>
      <c r="BD2981" s="304">
        <f t="shared" si="988"/>
        <v>0</v>
      </c>
      <c r="BE2981" s="304">
        <f>IFERROR(IF(VLOOKUP($C2981,Listen!$A$2:$F$45,6,0)="Ja",BB2981-MAX(BC2981:BD2981),BB2981-BC2981),0)</f>
        <v>0</v>
      </c>
    </row>
    <row r="2982" spans="1:57" x14ac:dyDescent="0.25">
      <c r="A2982" s="320" t="str">
        <f>IF(AND(D2982&lt;&gt;0,C2982&lt;&gt;0,E2982&lt;&gt;0),IF(B2982&lt;&gt;0,CONCATENATE(B2982,"-AGr",VLOOKUP(C2982,Listen!$A$2:$D$45,4,FALSE),"-",D2982,"-",E2982,),CONCATENATE("AGr",VLOOKUP(C2982,Listen!$A$2:$D$45,4,FALSE),"-",D2982,"-",E2982)),"keine vollständige ID")</f>
        <v>keine vollständige ID</v>
      </c>
      <c r="B2982" s="301"/>
      <c r="C2982" s="287"/>
      <c r="D2982" s="34"/>
      <c r="E2982" s="306"/>
      <c r="F2982" s="116"/>
      <c r="G2982" s="17"/>
      <c r="H2982" s="17"/>
      <c r="I2982" s="17"/>
      <c r="J2982" s="17"/>
      <c r="K2982" s="17"/>
      <c r="L2982" s="17"/>
      <c r="M2982" s="17"/>
      <c r="N2982" s="17"/>
      <c r="O2982" s="116"/>
      <c r="P2982" s="117">
        <f>IF(D2982&gt;A_Stammdaten!$B$12,0,SUM(G2982,H2982,J2982,L2982:M2982)-SUM(I2982,K2982,N2982:O2982))</f>
        <v>0</v>
      </c>
      <c r="Q2982" s="17"/>
      <c r="R2982" s="17"/>
      <c r="S2982" s="17"/>
      <c r="T2982" s="17"/>
      <c r="U2982" s="62">
        <f t="shared" si="968"/>
        <v>0</v>
      </c>
      <c r="V2982" s="34"/>
      <c r="W2982" s="34"/>
      <c r="X2982" s="34"/>
      <c r="Y2982" s="34"/>
      <c r="Z2982" s="34"/>
      <c r="AA2982" s="63" t="str">
        <f t="shared" si="969"/>
        <v>-</v>
      </c>
      <c r="AB2982" s="63" t="str">
        <f t="shared" si="970"/>
        <v>-</v>
      </c>
      <c r="AC2982" s="63">
        <f>IF(ISBLANK($C2982),0,VLOOKUP($C2982,Listen!$A$2:$C$45,2,FALSE))</f>
        <v>0</v>
      </c>
      <c r="AD2982" s="63">
        <f>IF(ISBLANK($C2982),0,VLOOKUP($C2982,Listen!$A$2:$C$45,3,FALSE))</f>
        <v>0</v>
      </c>
      <c r="AE2982" s="49">
        <f t="shared" si="971"/>
        <v>0</v>
      </c>
      <c r="AF2982" s="49">
        <f t="shared" si="971"/>
        <v>0</v>
      </c>
      <c r="AG2982" s="49">
        <f>IFERROR(IF(OR($V2982&lt;&gt;"Ja",VLOOKUP($C2982,Listen!$A$2:$F$45,5,0)="Nein",D2982&lt;IF(C2982="LNG Anbindungsanlagen gemäß separater Festlegung",2022,2023)),$AC2982,$AA2982),0)</f>
        <v>0</v>
      </c>
      <c r="AH2982" s="49">
        <f>IFERROR(IF(OR($V2982&lt;&gt;"Ja",VLOOKUP($C2982,Listen!$A$2:$F$45,5,0)="Nein",D2982&lt;IF(C2982="LNG Anbindungsanlagen gemäß separater Festlegung",2022,2023)),$AC2982,$AA2982),0)</f>
        <v>0</v>
      </c>
      <c r="AI2982" s="49">
        <f>IFERROR(IF(OR($W2982&lt;&gt;"Ja",VLOOKUP($C2982,Listen!$A$2:$F$45,6,0)="Nein"),$AC2982,$AB2982),0)</f>
        <v>0</v>
      </c>
      <c r="AJ2982" s="49">
        <f>IFERROR(IF(OR($W2982&lt;&gt;"Ja",VLOOKUP($C2982,Listen!$A$2:$F$45,6,0)="Nein"),$AC2982,$AB2982),0)</f>
        <v>0</v>
      </c>
      <c r="AK2982" s="49">
        <f>IFERROR(IF(OR($W2982&lt;&gt;"Ja",VLOOKUP($C2982,Listen!$A$2:$F$45,6,0)="Nein"),$AC2982,$AB2982),0)</f>
        <v>0</v>
      </c>
      <c r="AL2982" s="51">
        <f t="shared" si="972"/>
        <v>0</v>
      </c>
      <c r="AM2982" s="296">
        <f>IFERROR(IF(VLOOKUP($C2982,Listen!$A$2:$F$45,6,0)="Ja",MAX(BC2982:BD2982),D_SAV!$BC2982),0)</f>
        <v>0</v>
      </c>
      <c r="AN2982" s="51">
        <f t="shared" si="973"/>
        <v>0</v>
      </c>
      <c r="AP2982" s="304">
        <f t="shared" si="974"/>
        <v>0</v>
      </c>
      <c r="AQ2982" s="304">
        <f t="shared" si="975"/>
        <v>0</v>
      </c>
      <c r="AR2982" s="304">
        <f t="shared" si="976"/>
        <v>0</v>
      </c>
      <c r="AS2982" s="304">
        <f t="shared" si="977"/>
        <v>0</v>
      </c>
      <c r="AT2982" s="304">
        <f t="shared" si="978"/>
        <v>0</v>
      </c>
      <c r="AU2982" s="304">
        <f t="shared" si="979"/>
        <v>0</v>
      </c>
      <c r="AV2982" s="304">
        <f t="shared" si="980"/>
        <v>0</v>
      </c>
      <c r="AW2982" s="304">
        <f t="shared" si="981"/>
        <v>0</v>
      </c>
      <c r="AX2982" s="304">
        <f t="shared" si="982"/>
        <v>0</v>
      </c>
      <c r="AY2982" s="304">
        <f t="shared" si="983"/>
        <v>0</v>
      </c>
      <c r="AZ2982" s="304">
        <f t="shared" si="984"/>
        <v>0</v>
      </c>
      <c r="BA2982" s="304">
        <f t="shared" si="985"/>
        <v>0</v>
      </c>
      <c r="BB2982" s="304">
        <f t="shared" si="986"/>
        <v>0</v>
      </c>
      <c r="BC2982" s="304">
        <f t="shared" si="987"/>
        <v>0</v>
      </c>
      <c r="BD2982" s="304">
        <f t="shared" si="988"/>
        <v>0</v>
      </c>
      <c r="BE2982" s="304">
        <f>IFERROR(IF(VLOOKUP($C2982,Listen!$A$2:$F$45,6,0)="Ja",BB2982-MAX(BC2982:BD2982),BB2982-BC2982),0)</f>
        <v>0</v>
      </c>
    </row>
    <row r="2983" spans="1:57" x14ac:dyDescent="0.25">
      <c r="A2983" s="320" t="str">
        <f>IF(AND(D2983&lt;&gt;0,C2983&lt;&gt;0,E2983&lt;&gt;0),IF(B2983&lt;&gt;0,CONCATENATE(B2983,"-AGr",VLOOKUP(C2983,Listen!$A$2:$D$45,4,FALSE),"-",D2983,"-",E2983,),CONCATENATE("AGr",VLOOKUP(C2983,Listen!$A$2:$D$45,4,FALSE),"-",D2983,"-",E2983)),"keine vollständige ID")</f>
        <v>keine vollständige ID</v>
      </c>
      <c r="B2983" s="301"/>
      <c r="C2983" s="287"/>
      <c r="D2983" s="34"/>
      <c r="E2983" s="306"/>
      <c r="F2983" s="116"/>
      <c r="G2983" s="17"/>
      <c r="H2983" s="17"/>
      <c r="I2983" s="17"/>
      <c r="J2983" s="17"/>
      <c r="K2983" s="17"/>
      <c r="L2983" s="17"/>
      <c r="M2983" s="17"/>
      <c r="N2983" s="17"/>
      <c r="O2983" s="116"/>
      <c r="P2983" s="117">
        <f>IF(D2983&gt;A_Stammdaten!$B$12,0,SUM(G2983,H2983,J2983,L2983:M2983)-SUM(I2983,K2983,N2983:O2983))</f>
        <v>0</v>
      </c>
      <c r="Q2983" s="17"/>
      <c r="R2983" s="17"/>
      <c r="S2983" s="17"/>
      <c r="T2983" s="17"/>
      <c r="U2983" s="62">
        <f t="shared" si="968"/>
        <v>0</v>
      </c>
      <c r="V2983" s="34"/>
      <c r="W2983" s="34"/>
      <c r="X2983" s="34"/>
      <c r="Y2983" s="34"/>
      <c r="Z2983" s="34"/>
      <c r="AA2983" s="63" t="str">
        <f t="shared" si="969"/>
        <v>-</v>
      </c>
      <c r="AB2983" s="63" t="str">
        <f t="shared" si="970"/>
        <v>-</v>
      </c>
      <c r="AC2983" s="63">
        <f>IF(ISBLANK($C2983),0,VLOOKUP($C2983,Listen!$A$2:$C$45,2,FALSE))</f>
        <v>0</v>
      </c>
      <c r="AD2983" s="63">
        <f>IF(ISBLANK($C2983),0,VLOOKUP($C2983,Listen!$A$2:$C$45,3,FALSE))</f>
        <v>0</v>
      </c>
      <c r="AE2983" s="49">
        <f t="shared" si="971"/>
        <v>0</v>
      </c>
      <c r="AF2983" s="49">
        <f t="shared" si="971"/>
        <v>0</v>
      </c>
      <c r="AG2983" s="49">
        <f>IFERROR(IF(OR($V2983&lt;&gt;"Ja",VLOOKUP($C2983,Listen!$A$2:$F$45,5,0)="Nein",D2983&lt;IF(C2983="LNG Anbindungsanlagen gemäß separater Festlegung",2022,2023)),$AC2983,$AA2983),0)</f>
        <v>0</v>
      </c>
      <c r="AH2983" s="49">
        <f>IFERROR(IF(OR($V2983&lt;&gt;"Ja",VLOOKUP($C2983,Listen!$A$2:$F$45,5,0)="Nein",D2983&lt;IF(C2983="LNG Anbindungsanlagen gemäß separater Festlegung",2022,2023)),$AC2983,$AA2983),0)</f>
        <v>0</v>
      </c>
      <c r="AI2983" s="49">
        <f>IFERROR(IF(OR($W2983&lt;&gt;"Ja",VLOOKUP($C2983,Listen!$A$2:$F$45,6,0)="Nein"),$AC2983,$AB2983),0)</f>
        <v>0</v>
      </c>
      <c r="AJ2983" s="49">
        <f>IFERROR(IF(OR($W2983&lt;&gt;"Ja",VLOOKUP($C2983,Listen!$A$2:$F$45,6,0)="Nein"),$AC2983,$AB2983),0)</f>
        <v>0</v>
      </c>
      <c r="AK2983" s="49">
        <f>IFERROR(IF(OR($W2983&lt;&gt;"Ja",VLOOKUP($C2983,Listen!$A$2:$F$45,6,0)="Nein"),$AC2983,$AB2983),0)</f>
        <v>0</v>
      </c>
      <c r="AL2983" s="51">
        <f t="shared" si="972"/>
        <v>0</v>
      </c>
      <c r="AM2983" s="296">
        <f>IFERROR(IF(VLOOKUP($C2983,Listen!$A$2:$F$45,6,0)="Ja",MAX(BC2983:BD2983),D_SAV!$BC2983),0)</f>
        <v>0</v>
      </c>
      <c r="AN2983" s="51">
        <f t="shared" si="973"/>
        <v>0</v>
      </c>
      <c r="AP2983" s="304">
        <f t="shared" si="974"/>
        <v>0</v>
      </c>
      <c r="AQ2983" s="304">
        <f t="shared" si="975"/>
        <v>0</v>
      </c>
      <c r="AR2983" s="304">
        <f t="shared" si="976"/>
        <v>0</v>
      </c>
      <c r="AS2983" s="304">
        <f t="shared" si="977"/>
        <v>0</v>
      </c>
      <c r="AT2983" s="304">
        <f t="shared" si="978"/>
        <v>0</v>
      </c>
      <c r="AU2983" s="304">
        <f t="shared" si="979"/>
        <v>0</v>
      </c>
      <c r="AV2983" s="304">
        <f t="shared" si="980"/>
        <v>0</v>
      </c>
      <c r="AW2983" s="304">
        <f t="shared" si="981"/>
        <v>0</v>
      </c>
      <c r="AX2983" s="304">
        <f t="shared" si="982"/>
        <v>0</v>
      </c>
      <c r="AY2983" s="304">
        <f t="shared" si="983"/>
        <v>0</v>
      </c>
      <c r="AZ2983" s="304">
        <f t="shared" si="984"/>
        <v>0</v>
      </c>
      <c r="BA2983" s="304">
        <f t="shared" si="985"/>
        <v>0</v>
      </c>
      <c r="BB2983" s="304">
        <f t="shared" si="986"/>
        <v>0</v>
      </c>
      <c r="BC2983" s="304">
        <f t="shared" si="987"/>
        <v>0</v>
      </c>
      <c r="BD2983" s="304">
        <f t="shared" si="988"/>
        <v>0</v>
      </c>
      <c r="BE2983" s="304">
        <f>IFERROR(IF(VLOOKUP($C2983,Listen!$A$2:$F$45,6,0)="Ja",BB2983-MAX(BC2983:BD2983),BB2983-BC2983),0)</f>
        <v>0</v>
      </c>
    </row>
    <row r="2984" spans="1:57" x14ac:dyDescent="0.25">
      <c r="A2984" s="320" t="str">
        <f>IF(AND(D2984&lt;&gt;0,C2984&lt;&gt;0,E2984&lt;&gt;0),IF(B2984&lt;&gt;0,CONCATENATE(B2984,"-AGr",VLOOKUP(C2984,Listen!$A$2:$D$45,4,FALSE),"-",D2984,"-",E2984,),CONCATENATE("AGr",VLOOKUP(C2984,Listen!$A$2:$D$45,4,FALSE),"-",D2984,"-",E2984)),"keine vollständige ID")</f>
        <v>keine vollständige ID</v>
      </c>
      <c r="B2984" s="301"/>
      <c r="C2984" s="287"/>
      <c r="D2984" s="34"/>
      <c r="E2984" s="306"/>
      <c r="F2984" s="116"/>
      <c r="G2984" s="17"/>
      <c r="H2984" s="17"/>
      <c r="I2984" s="17"/>
      <c r="J2984" s="17"/>
      <c r="K2984" s="17"/>
      <c r="L2984" s="17"/>
      <c r="M2984" s="17"/>
      <c r="N2984" s="17"/>
      <c r="O2984" s="116"/>
      <c r="P2984" s="117">
        <f>IF(D2984&gt;A_Stammdaten!$B$12,0,SUM(G2984,H2984,J2984,L2984:M2984)-SUM(I2984,K2984,N2984:O2984))</f>
        <v>0</v>
      </c>
      <c r="Q2984" s="17"/>
      <c r="R2984" s="17"/>
      <c r="S2984" s="17"/>
      <c r="T2984" s="17"/>
      <c r="U2984" s="62">
        <f t="shared" si="968"/>
        <v>0</v>
      </c>
      <c r="V2984" s="34"/>
      <c r="W2984" s="34"/>
      <c r="X2984" s="34"/>
      <c r="Y2984" s="34"/>
      <c r="Z2984" s="34"/>
      <c r="AA2984" s="63" t="str">
        <f t="shared" si="969"/>
        <v>-</v>
      </c>
      <c r="AB2984" s="63" t="str">
        <f t="shared" si="970"/>
        <v>-</v>
      </c>
      <c r="AC2984" s="63">
        <f>IF(ISBLANK($C2984),0,VLOOKUP($C2984,Listen!$A$2:$C$45,2,FALSE))</f>
        <v>0</v>
      </c>
      <c r="AD2984" s="63">
        <f>IF(ISBLANK($C2984),0,VLOOKUP($C2984,Listen!$A$2:$C$45,3,FALSE))</f>
        <v>0</v>
      </c>
      <c r="AE2984" s="49">
        <f t="shared" si="971"/>
        <v>0</v>
      </c>
      <c r="AF2984" s="49">
        <f t="shared" si="971"/>
        <v>0</v>
      </c>
      <c r="AG2984" s="49">
        <f>IFERROR(IF(OR($V2984&lt;&gt;"Ja",VLOOKUP($C2984,Listen!$A$2:$F$45,5,0)="Nein",D2984&lt;IF(C2984="LNG Anbindungsanlagen gemäß separater Festlegung",2022,2023)),$AC2984,$AA2984),0)</f>
        <v>0</v>
      </c>
      <c r="AH2984" s="49">
        <f>IFERROR(IF(OR($V2984&lt;&gt;"Ja",VLOOKUP($C2984,Listen!$A$2:$F$45,5,0)="Nein",D2984&lt;IF(C2984="LNG Anbindungsanlagen gemäß separater Festlegung",2022,2023)),$AC2984,$AA2984),0)</f>
        <v>0</v>
      </c>
      <c r="AI2984" s="49">
        <f>IFERROR(IF(OR($W2984&lt;&gt;"Ja",VLOOKUP($C2984,Listen!$A$2:$F$45,6,0)="Nein"),$AC2984,$AB2984),0)</f>
        <v>0</v>
      </c>
      <c r="AJ2984" s="49">
        <f>IFERROR(IF(OR($W2984&lt;&gt;"Ja",VLOOKUP($C2984,Listen!$A$2:$F$45,6,0)="Nein"),$AC2984,$AB2984),0)</f>
        <v>0</v>
      </c>
      <c r="AK2984" s="49">
        <f>IFERROR(IF(OR($W2984&lt;&gt;"Ja",VLOOKUP($C2984,Listen!$A$2:$F$45,6,0)="Nein"),$AC2984,$AB2984),0)</f>
        <v>0</v>
      </c>
      <c r="AL2984" s="51">
        <f t="shared" si="972"/>
        <v>0</v>
      </c>
      <c r="AM2984" s="296">
        <f>IFERROR(IF(VLOOKUP($C2984,Listen!$A$2:$F$45,6,0)="Ja",MAX(BC2984:BD2984),D_SAV!$BC2984),0)</f>
        <v>0</v>
      </c>
      <c r="AN2984" s="51">
        <f t="shared" si="973"/>
        <v>0</v>
      </c>
      <c r="AP2984" s="304">
        <f t="shared" si="974"/>
        <v>0</v>
      </c>
      <c r="AQ2984" s="304">
        <f t="shared" si="975"/>
        <v>0</v>
      </c>
      <c r="AR2984" s="304">
        <f t="shared" si="976"/>
        <v>0</v>
      </c>
      <c r="AS2984" s="304">
        <f t="shared" si="977"/>
        <v>0</v>
      </c>
      <c r="AT2984" s="304">
        <f t="shared" si="978"/>
        <v>0</v>
      </c>
      <c r="AU2984" s="304">
        <f t="shared" si="979"/>
        <v>0</v>
      </c>
      <c r="AV2984" s="304">
        <f t="shared" si="980"/>
        <v>0</v>
      </c>
      <c r="AW2984" s="304">
        <f t="shared" si="981"/>
        <v>0</v>
      </c>
      <c r="AX2984" s="304">
        <f t="shared" si="982"/>
        <v>0</v>
      </c>
      <c r="AY2984" s="304">
        <f t="shared" si="983"/>
        <v>0</v>
      </c>
      <c r="AZ2984" s="304">
        <f t="shared" si="984"/>
        <v>0</v>
      </c>
      <c r="BA2984" s="304">
        <f t="shared" si="985"/>
        <v>0</v>
      </c>
      <c r="BB2984" s="304">
        <f t="shared" si="986"/>
        <v>0</v>
      </c>
      <c r="BC2984" s="304">
        <f t="shared" si="987"/>
        <v>0</v>
      </c>
      <c r="BD2984" s="304">
        <f t="shared" si="988"/>
        <v>0</v>
      </c>
      <c r="BE2984" s="304">
        <f>IFERROR(IF(VLOOKUP($C2984,Listen!$A$2:$F$45,6,0)="Ja",BB2984-MAX(BC2984:BD2984),BB2984-BC2984),0)</f>
        <v>0</v>
      </c>
    </row>
    <row r="2985" spans="1:57" x14ac:dyDescent="0.25">
      <c r="A2985" s="320" t="str">
        <f>IF(AND(D2985&lt;&gt;0,C2985&lt;&gt;0,E2985&lt;&gt;0),IF(B2985&lt;&gt;0,CONCATENATE(B2985,"-AGr",VLOOKUP(C2985,Listen!$A$2:$D$45,4,FALSE),"-",D2985,"-",E2985,),CONCATENATE("AGr",VLOOKUP(C2985,Listen!$A$2:$D$45,4,FALSE),"-",D2985,"-",E2985)),"keine vollständige ID")</f>
        <v>keine vollständige ID</v>
      </c>
      <c r="B2985" s="301"/>
      <c r="C2985" s="287"/>
      <c r="D2985" s="34"/>
      <c r="E2985" s="306"/>
      <c r="F2985" s="116"/>
      <c r="G2985" s="17"/>
      <c r="H2985" s="17"/>
      <c r="I2985" s="17"/>
      <c r="J2985" s="17"/>
      <c r="K2985" s="17"/>
      <c r="L2985" s="17"/>
      <c r="M2985" s="17"/>
      <c r="N2985" s="17"/>
      <c r="O2985" s="116"/>
      <c r="P2985" s="117">
        <f>IF(D2985&gt;A_Stammdaten!$B$12,0,SUM(G2985,H2985,J2985,L2985:M2985)-SUM(I2985,K2985,N2985:O2985))</f>
        <v>0</v>
      </c>
      <c r="Q2985" s="17"/>
      <c r="R2985" s="17"/>
      <c r="S2985" s="17"/>
      <c r="T2985" s="17"/>
      <c r="U2985" s="62">
        <f t="shared" si="968"/>
        <v>0</v>
      </c>
      <c r="V2985" s="34"/>
      <c r="W2985" s="34"/>
      <c r="X2985" s="34"/>
      <c r="Y2985" s="34"/>
      <c r="Z2985" s="34"/>
      <c r="AA2985" s="63" t="str">
        <f t="shared" si="969"/>
        <v>-</v>
      </c>
      <c r="AB2985" s="63" t="str">
        <f t="shared" si="970"/>
        <v>-</v>
      </c>
      <c r="AC2985" s="63">
        <f>IF(ISBLANK($C2985),0,VLOOKUP($C2985,Listen!$A$2:$C$45,2,FALSE))</f>
        <v>0</v>
      </c>
      <c r="AD2985" s="63">
        <f>IF(ISBLANK($C2985),0,VLOOKUP($C2985,Listen!$A$2:$C$45,3,FALSE))</f>
        <v>0</v>
      </c>
      <c r="AE2985" s="49">
        <f t="shared" si="971"/>
        <v>0</v>
      </c>
      <c r="AF2985" s="49">
        <f t="shared" si="971"/>
        <v>0</v>
      </c>
      <c r="AG2985" s="49">
        <f>IFERROR(IF(OR($V2985&lt;&gt;"Ja",VLOOKUP($C2985,Listen!$A$2:$F$45,5,0)="Nein",D2985&lt;IF(C2985="LNG Anbindungsanlagen gemäß separater Festlegung",2022,2023)),$AC2985,$AA2985),0)</f>
        <v>0</v>
      </c>
      <c r="AH2985" s="49">
        <f>IFERROR(IF(OR($V2985&lt;&gt;"Ja",VLOOKUP($C2985,Listen!$A$2:$F$45,5,0)="Nein",D2985&lt;IF(C2985="LNG Anbindungsanlagen gemäß separater Festlegung",2022,2023)),$AC2985,$AA2985),0)</f>
        <v>0</v>
      </c>
      <c r="AI2985" s="49">
        <f>IFERROR(IF(OR($W2985&lt;&gt;"Ja",VLOOKUP($C2985,Listen!$A$2:$F$45,6,0)="Nein"),$AC2985,$AB2985),0)</f>
        <v>0</v>
      </c>
      <c r="AJ2985" s="49">
        <f>IFERROR(IF(OR($W2985&lt;&gt;"Ja",VLOOKUP($C2985,Listen!$A$2:$F$45,6,0)="Nein"),$AC2985,$AB2985),0)</f>
        <v>0</v>
      </c>
      <c r="AK2985" s="49">
        <f>IFERROR(IF(OR($W2985&lt;&gt;"Ja",VLOOKUP($C2985,Listen!$A$2:$F$45,6,0)="Nein"),$AC2985,$AB2985),0)</f>
        <v>0</v>
      </c>
      <c r="AL2985" s="51">
        <f t="shared" si="972"/>
        <v>0</v>
      </c>
      <c r="AM2985" s="296">
        <f>IFERROR(IF(VLOOKUP($C2985,Listen!$A$2:$F$45,6,0)="Ja",MAX(BC2985:BD2985),D_SAV!$BC2985),0)</f>
        <v>0</v>
      </c>
      <c r="AN2985" s="51">
        <f t="shared" si="973"/>
        <v>0</v>
      </c>
      <c r="AP2985" s="304">
        <f t="shared" si="974"/>
        <v>0</v>
      </c>
      <c r="AQ2985" s="304">
        <f t="shared" si="975"/>
        <v>0</v>
      </c>
      <c r="AR2985" s="304">
        <f t="shared" si="976"/>
        <v>0</v>
      </c>
      <c r="AS2985" s="304">
        <f t="shared" si="977"/>
        <v>0</v>
      </c>
      <c r="AT2985" s="304">
        <f t="shared" si="978"/>
        <v>0</v>
      </c>
      <c r="AU2985" s="304">
        <f t="shared" si="979"/>
        <v>0</v>
      </c>
      <c r="AV2985" s="304">
        <f t="shared" si="980"/>
        <v>0</v>
      </c>
      <c r="AW2985" s="304">
        <f t="shared" si="981"/>
        <v>0</v>
      </c>
      <c r="AX2985" s="304">
        <f t="shared" si="982"/>
        <v>0</v>
      </c>
      <c r="AY2985" s="304">
        <f t="shared" si="983"/>
        <v>0</v>
      </c>
      <c r="AZ2985" s="304">
        <f t="shared" si="984"/>
        <v>0</v>
      </c>
      <c r="BA2985" s="304">
        <f t="shared" si="985"/>
        <v>0</v>
      </c>
      <c r="BB2985" s="304">
        <f t="shared" si="986"/>
        <v>0</v>
      </c>
      <c r="BC2985" s="304">
        <f t="shared" si="987"/>
        <v>0</v>
      </c>
      <c r="BD2985" s="304">
        <f t="shared" si="988"/>
        <v>0</v>
      </c>
      <c r="BE2985" s="304">
        <f>IFERROR(IF(VLOOKUP($C2985,Listen!$A$2:$F$45,6,0)="Ja",BB2985-MAX(BC2985:BD2985),BB2985-BC2985),0)</f>
        <v>0</v>
      </c>
    </row>
    <row r="2986" spans="1:57" x14ac:dyDescent="0.25">
      <c r="A2986" s="320" t="str">
        <f>IF(AND(D2986&lt;&gt;0,C2986&lt;&gt;0,E2986&lt;&gt;0),IF(B2986&lt;&gt;0,CONCATENATE(B2986,"-AGr",VLOOKUP(C2986,Listen!$A$2:$D$45,4,FALSE),"-",D2986,"-",E2986,),CONCATENATE("AGr",VLOOKUP(C2986,Listen!$A$2:$D$45,4,FALSE),"-",D2986,"-",E2986)),"keine vollständige ID")</f>
        <v>keine vollständige ID</v>
      </c>
      <c r="B2986" s="301"/>
      <c r="C2986" s="287"/>
      <c r="D2986" s="34"/>
      <c r="E2986" s="306"/>
      <c r="F2986" s="116"/>
      <c r="G2986" s="17"/>
      <c r="H2986" s="17"/>
      <c r="I2986" s="17"/>
      <c r="J2986" s="17"/>
      <c r="K2986" s="17"/>
      <c r="L2986" s="17"/>
      <c r="M2986" s="17"/>
      <c r="N2986" s="17"/>
      <c r="O2986" s="116"/>
      <c r="P2986" s="117">
        <f>IF(D2986&gt;A_Stammdaten!$B$12,0,SUM(G2986,H2986,J2986,L2986:M2986)-SUM(I2986,K2986,N2986:O2986))</f>
        <v>0</v>
      </c>
      <c r="Q2986" s="17"/>
      <c r="R2986" s="17"/>
      <c r="S2986" s="17"/>
      <c r="T2986" s="17"/>
      <c r="U2986" s="62">
        <f t="shared" si="968"/>
        <v>0</v>
      </c>
      <c r="V2986" s="34"/>
      <c r="W2986" s="34"/>
      <c r="X2986" s="34"/>
      <c r="Y2986" s="34"/>
      <c r="Z2986" s="34"/>
      <c r="AA2986" s="63" t="str">
        <f t="shared" si="969"/>
        <v>-</v>
      </c>
      <c r="AB2986" s="63" t="str">
        <f t="shared" si="970"/>
        <v>-</v>
      </c>
      <c r="AC2986" s="63">
        <f>IF(ISBLANK($C2986),0,VLOOKUP($C2986,Listen!$A$2:$C$45,2,FALSE))</f>
        <v>0</v>
      </c>
      <c r="AD2986" s="63">
        <f>IF(ISBLANK($C2986),0,VLOOKUP($C2986,Listen!$A$2:$C$45,3,FALSE))</f>
        <v>0</v>
      </c>
      <c r="AE2986" s="49">
        <f t="shared" si="971"/>
        <v>0</v>
      </c>
      <c r="AF2986" s="49">
        <f t="shared" si="971"/>
        <v>0</v>
      </c>
      <c r="AG2986" s="49">
        <f>IFERROR(IF(OR($V2986&lt;&gt;"Ja",VLOOKUP($C2986,Listen!$A$2:$F$45,5,0)="Nein",D2986&lt;IF(C2986="LNG Anbindungsanlagen gemäß separater Festlegung",2022,2023)),$AC2986,$AA2986),0)</f>
        <v>0</v>
      </c>
      <c r="AH2986" s="49">
        <f>IFERROR(IF(OR($V2986&lt;&gt;"Ja",VLOOKUP($C2986,Listen!$A$2:$F$45,5,0)="Nein",D2986&lt;IF(C2986="LNG Anbindungsanlagen gemäß separater Festlegung",2022,2023)),$AC2986,$AA2986),0)</f>
        <v>0</v>
      </c>
      <c r="AI2986" s="49">
        <f>IFERROR(IF(OR($W2986&lt;&gt;"Ja",VLOOKUP($C2986,Listen!$A$2:$F$45,6,0)="Nein"),$AC2986,$AB2986),0)</f>
        <v>0</v>
      </c>
      <c r="AJ2986" s="49">
        <f>IFERROR(IF(OR($W2986&lt;&gt;"Ja",VLOOKUP($C2986,Listen!$A$2:$F$45,6,0)="Nein"),$AC2986,$AB2986),0)</f>
        <v>0</v>
      </c>
      <c r="AK2986" s="49">
        <f>IFERROR(IF(OR($W2986&lt;&gt;"Ja",VLOOKUP($C2986,Listen!$A$2:$F$45,6,0)="Nein"),$AC2986,$AB2986),0)</f>
        <v>0</v>
      </c>
      <c r="AL2986" s="51">
        <f t="shared" si="972"/>
        <v>0</v>
      </c>
      <c r="AM2986" s="296">
        <f>IFERROR(IF(VLOOKUP($C2986,Listen!$A$2:$F$45,6,0)="Ja",MAX(BC2986:BD2986),D_SAV!$BC2986),0)</f>
        <v>0</v>
      </c>
      <c r="AN2986" s="51">
        <f t="shared" si="973"/>
        <v>0</v>
      </c>
      <c r="AP2986" s="304">
        <f t="shared" si="974"/>
        <v>0</v>
      </c>
      <c r="AQ2986" s="304">
        <f t="shared" si="975"/>
        <v>0</v>
      </c>
      <c r="AR2986" s="304">
        <f t="shared" si="976"/>
        <v>0</v>
      </c>
      <c r="AS2986" s="304">
        <f t="shared" si="977"/>
        <v>0</v>
      </c>
      <c r="AT2986" s="304">
        <f t="shared" si="978"/>
        <v>0</v>
      </c>
      <c r="AU2986" s="304">
        <f t="shared" si="979"/>
        <v>0</v>
      </c>
      <c r="AV2986" s="304">
        <f t="shared" si="980"/>
        <v>0</v>
      </c>
      <c r="AW2986" s="304">
        <f t="shared" si="981"/>
        <v>0</v>
      </c>
      <c r="AX2986" s="304">
        <f t="shared" si="982"/>
        <v>0</v>
      </c>
      <c r="AY2986" s="304">
        <f t="shared" si="983"/>
        <v>0</v>
      </c>
      <c r="AZ2986" s="304">
        <f t="shared" si="984"/>
        <v>0</v>
      </c>
      <c r="BA2986" s="304">
        <f t="shared" si="985"/>
        <v>0</v>
      </c>
      <c r="BB2986" s="304">
        <f t="shared" si="986"/>
        <v>0</v>
      </c>
      <c r="BC2986" s="304">
        <f t="shared" si="987"/>
        <v>0</v>
      </c>
      <c r="BD2986" s="304">
        <f t="shared" si="988"/>
        <v>0</v>
      </c>
      <c r="BE2986" s="304">
        <f>IFERROR(IF(VLOOKUP($C2986,Listen!$A$2:$F$45,6,0)="Ja",BB2986-MAX(BC2986:BD2986),BB2986-BC2986),0)</f>
        <v>0</v>
      </c>
    </row>
    <row r="2987" spans="1:57" x14ac:dyDescent="0.25">
      <c r="A2987" s="320" t="str">
        <f>IF(AND(D2987&lt;&gt;0,C2987&lt;&gt;0,E2987&lt;&gt;0),IF(B2987&lt;&gt;0,CONCATENATE(B2987,"-AGr",VLOOKUP(C2987,Listen!$A$2:$D$45,4,FALSE),"-",D2987,"-",E2987,),CONCATENATE("AGr",VLOOKUP(C2987,Listen!$A$2:$D$45,4,FALSE),"-",D2987,"-",E2987)),"keine vollständige ID")</f>
        <v>keine vollständige ID</v>
      </c>
      <c r="B2987" s="301"/>
      <c r="C2987" s="287"/>
      <c r="D2987" s="34"/>
      <c r="E2987" s="306"/>
      <c r="F2987" s="116"/>
      <c r="G2987" s="17"/>
      <c r="H2987" s="17"/>
      <c r="I2987" s="17"/>
      <c r="J2987" s="17"/>
      <c r="K2987" s="17"/>
      <c r="L2987" s="17"/>
      <c r="M2987" s="17"/>
      <c r="N2987" s="17"/>
      <c r="O2987" s="116"/>
      <c r="P2987" s="117">
        <f>IF(D2987&gt;A_Stammdaten!$B$12,0,SUM(G2987,H2987,J2987,L2987:M2987)-SUM(I2987,K2987,N2987:O2987))</f>
        <v>0</v>
      </c>
      <c r="Q2987" s="17"/>
      <c r="R2987" s="17"/>
      <c r="S2987" s="17"/>
      <c r="T2987" s="17"/>
      <c r="U2987" s="62">
        <f t="shared" si="968"/>
        <v>0</v>
      </c>
      <c r="V2987" s="34"/>
      <c r="W2987" s="34"/>
      <c r="X2987" s="34"/>
      <c r="Y2987" s="34"/>
      <c r="Z2987" s="34"/>
      <c r="AA2987" s="63" t="str">
        <f t="shared" si="969"/>
        <v>-</v>
      </c>
      <c r="AB2987" s="63" t="str">
        <f t="shared" si="970"/>
        <v>-</v>
      </c>
      <c r="AC2987" s="63">
        <f>IF(ISBLANK($C2987),0,VLOOKUP($C2987,Listen!$A$2:$C$45,2,FALSE))</f>
        <v>0</v>
      </c>
      <c r="AD2987" s="63">
        <f>IF(ISBLANK($C2987),0,VLOOKUP($C2987,Listen!$A$2:$C$45,3,FALSE))</f>
        <v>0</v>
      </c>
      <c r="AE2987" s="49">
        <f t="shared" si="971"/>
        <v>0</v>
      </c>
      <c r="AF2987" s="49">
        <f t="shared" si="971"/>
        <v>0</v>
      </c>
      <c r="AG2987" s="49">
        <f>IFERROR(IF(OR($V2987&lt;&gt;"Ja",VLOOKUP($C2987,Listen!$A$2:$F$45,5,0)="Nein",D2987&lt;IF(C2987="LNG Anbindungsanlagen gemäß separater Festlegung",2022,2023)),$AC2987,$AA2987),0)</f>
        <v>0</v>
      </c>
      <c r="AH2987" s="49">
        <f>IFERROR(IF(OR($V2987&lt;&gt;"Ja",VLOOKUP($C2987,Listen!$A$2:$F$45,5,0)="Nein",D2987&lt;IF(C2987="LNG Anbindungsanlagen gemäß separater Festlegung",2022,2023)),$AC2987,$AA2987),0)</f>
        <v>0</v>
      </c>
      <c r="AI2987" s="49">
        <f>IFERROR(IF(OR($W2987&lt;&gt;"Ja",VLOOKUP($C2987,Listen!$A$2:$F$45,6,0)="Nein"),$AC2987,$AB2987),0)</f>
        <v>0</v>
      </c>
      <c r="AJ2987" s="49">
        <f>IFERROR(IF(OR($W2987&lt;&gt;"Ja",VLOOKUP($C2987,Listen!$A$2:$F$45,6,0)="Nein"),$AC2987,$AB2987),0)</f>
        <v>0</v>
      </c>
      <c r="AK2987" s="49">
        <f>IFERROR(IF(OR($W2987&lt;&gt;"Ja",VLOOKUP($C2987,Listen!$A$2:$F$45,6,0)="Nein"),$AC2987,$AB2987),0)</f>
        <v>0</v>
      </c>
      <c r="AL2987" s="51">
        <f t="shared" si="972"/>
        <v>0</v>
      </c>
      <c r="AM2987" s="296">
        <f>IFERROR(IF(VLOOKUP($C2987,Listen!$A$2:$F$45,6,0)="Ja",MAX(BC2987:BD2987),D_SAV!$BC2987),0)</f>
        <v>0</v>
      </c>
      <c r="AN2987" s="51">
        <f t="shared" si="973"/>
        <v>0</v>
      </c>
      <c r="AP2987" s="304">
        <f t="shared" si="974"/>
        <v>0</v>
      </c>
      <c r="AQ2987" s="304">
        <f t="shared" si="975"/>
        <v>0</v>
      </c>
      <c r="AR2987" s="304">
        <f t="shared" si="976"/>
        <v>0</v>
      </c>
      <c r="AS2987" s="304">
        <f t="shared" si="977"/>
        <v>0</v>
      </c>
      <c r="AT2987" s="304">
        <f t="shared" si="978"/>
        <v>0</v>
      </c>
      <c r="AU2987" s="304">
        <f t="shared" si="979"/>
        <v>0</v>
      </c>
      <c r="AV2987" s="304">
        <f t="shared" si="980"/>
        <v>0</v>
      </c>
      <c r="AW2987" s="304">
        <f t="shared" si="981"/>
        <v>0</v>
      </c>
      <c r="AX2987" s="304">
        <f t="shared" si="982"/>
        <v>0</v>
      </c>
      <c r="AY2987" s="304">
        <f t="shared" si="983"/>
        <v>0</v>
      </c>
      <c r="AZ2987" s="304">
        <f t="shared" si="984"/>
        <v>0</v>
      </c>
      <c r="BA2987" s="304">
        <f t="shared" si="985"/>
        <v>0</v>
      </c>
      <c r="BB2987" s="304">
        <f t="shared" si="986"/>
        <v>0</v>
      </c>
      <c r="BC2987" s="304">
        <f t="shared" si="987"/>
        <v>0</v>
      </c>
      <c r="BD2987" s="304">
        <f t="shared" si="988"/>
        <v>0</v>
      </c>
      <c r="BE2987" s="304">
        <f>IFERROR(IF(VLOOKUP($C2987,Listen!$A$2:$F$45,6,0)="Ja",BB2987-MAX(BC2987:BD2987),BB2987-BC2987),0)</f>
        <v>0</v>
      </c>
    </row>
    <row r="2988" spans="1:57" x14ac:dyDescent="0.25">
      <c r="A2988" s="320" t="str">
        <f>IF(AND(D2988&lt;&gt;0,C2988&lt;&gt;0,E2988&lt;&gt;0),IF(B2988&lt;&gt;0,CONCATENATE(B2988,"-AGr",VLOOKUP(C2988,Listen!$A$2:$D$45,4,FALSE),"-",D2988,"-",E2988,),CONCATENATE("AGr",VLOOKUP(C2988,Listen!$A$2:$D$45,4,FALSE),"-",D2988,"-",E2988)),"keine vollständige ID")</f>
        <v>keine vollständige ID</v>
      </c>
      <c r="B2988" s="301"/>
      <c r="C2988" s="287"/>
      <c r="D2988" s="34"/>
      <c r="E2988" s="306"/>
      <c r="F2988" s="116"/>
      <c r="G2988" s="17"/>
      <c r="H2988" s="17"/>
      <c r="I2988" s="17"/>
      <c r="J2988" s="17"/>
      <c r="K2988" s="17"/>
      <c r="L2988" s="17"/>
      <c r="M2988" s="17"/>
      <c r="N2988" s="17"/>
      <c r="O2988" s="116"/>
      <c r="P2988" s="117">
        <f>IF(D2988&gt;A_Stammdaten!$B$12,0,SUM(G2988,H2988,J2988,L2988:M2988)-SUM(I2988,K2988,N2988:O2988))</f>
        <v>0</v>
      </c>
      <c r="Q2988" s="17"/>
      <c r="R2988" s="17"/>
      <c r="S2988" s="17"/>
      <c r="T2988" s="17"/>
      <c r="U2988" s="62">
        <f t="shared" si="968"/>
        <v>0</v>
      </c>
      <c r="V2988" s="34"/>
      <c r="W2988" s="34"/>
      <c r="X2988" s="34"/>
      <c r="Y2988" s="34"/>
      <c r="Z2988" s="34"/>
      <c r="AA2988" s="63" t="str">
        <f t="shared" si="969"/>
        <v>-</v>
      </c>
      <c r="AB2988" s="63" t="str">
        <f t="shared" si="970"/>
        <v>-</v>
      </c>
      <c r="AC2988" s="63">
        <f>IF(ISBLANK($C2988),0,VLOOKUP($C2988,Listen!$A$2:$C$45,2,FALSE))</f>
        <v>0</v>
      </c>
      <c r="AD2988" s="63">
        <f>IF(ISBLANK($C2988),0,VLOOKUP($C2988,Listen!$A$2:$C$45,3,FALSE))</f>
        <v>0</v>
      </c>
      <c r="AE2988" s="49">
        <f t="shared" si="971"/>
        <v>0</v>
      </c>
      <c r="AF2988" s="49">
        <f t="shared" si="971"/>
        <v>0</v>
      </c>
      <c r="AG2988" s="49">
        <f>IFERROR(IF(OR($V2988&lt;&gt;"Ja",VLOOKUP($C2988,Listen!$A$2:$F$45,5,0)="Nein",D2988&lt;IF(C2988="LNG Anbindungsanlagen gemäß separater Festlegung",2022,2023)),$AC2988,$AA2988),0)</f>
        <v>0</v>
      </c>
      <c r="AH2988" s="49">
        <f>IFERROR(IF(OR($V2988&lt;&gt;"Ja",VLOOKUP($C2988,Listen!$A$2:$F$45,5,0)="Nein",D2988&lt;IF(C2988="LNG Anbindungsanlagen gemäß separater Festlegung",2022,2023)),$AC2988,$AA2988),0)</f>
        <v>0</v>
      </c>
      <c r="AI2988" s="49">
        <f>IFERROR(IF(OR($W2988&lt;&gt;"Ja",VLOOKUP($C2988,Listen!$A$2:$F$45,6,0)="Nein"),$AC2988,$AB2988),0)</f>
        <v>0</v>
      </c>
      <c r="AJ2988" s="49">
        <f>IFERROR(IF(OR($W2988&lt;&gt;"Ja",VLOOKUP($C2988,Listen!$A$2:$F$45,6,0)="Nein"),$AC2988,$AB2988),0)</f>
        <v>0</v>
      </c>
      <c r="AK2988" s="49">
        <f>IFERROR(IF(OR($W2988&lt;&gt;"Ja",VLOOKUP($C2988,Listen!$A$2:$F$45,6,0)="Nein"),$AC2988,$AB2988),0)</f>
        <v>0</v>
      </c>
      <c r="AL2988" s="51">
        <f t="shared" si="972"/>
        <v>0</v>
      </c>
      <c r="AM2988" s="296">
        <f>IFERROR(IF(VLOOKUP($C2988,Listen!$A$2:$F$45,6,0)="Ja",MAX(BC2988:BD2988),D_SAV!$BC2988),0)</f>
        <v>0</v>
      </c>
      <c r="AN2988" s="51">
        <f t="shared" si="973"/>
        <v>0</v>
      </c>
      <c r="AP2988" s="304">
        <f t="shared" si="974"/>
        <v>0</v>
      </c>
      <c r="AQ2988" s="304">
        <f t="shared" si="975"/>
        <v>0</v>
      </c>
      <c r="AR2988" s="304">
        <f t="shared" si="976"/>
        <v>0</v>
      </c>
      <c r="AS2988" s="304">
        <f t="shared" si="977"/>
        <v>0</v>
      </c>
      <c r="AT2988" s="304">
        <f t="shared" si="978"/>
        <v>0</v>
      </c>
      <c r="AU2988" s="304">
        <f t="shared" si="979"/>
        <v>0</v>
      </c>
      <c r="AV2988" s="304">
        <f t="shared" si="980"/>
        <v>0</v>
      </c>
      <c r="AW2988" s="304">
        <f t="shared" si="981"/>
        <v>0</v>
      </c>
      <c r="AX2988" s="304">
        <f t="shared" si="982"/>
        <v>0</v>
      </c>
      <c r="AY2988" s="304">
        <f t="shared" si="983"/>
        <v>0</v>
      </c>
      <c r="AZ2988" s="304">
        <f t="shared" si="984"/>
        <v>0</v>
      </c>
      <c r="BA2988" s="304">
        <f t="shared" si="985"/>
        <v>0</v>
      </c>
      <c r="BB2988" s="304">
        <f t="shared" si="986"/>
        <v>0</v>
      </c>
      <c r="BC2988" s="304">
        <f t="shared" si="987"/>
        <v>0</v>
      </c>
      <c r="BD2988" s="304">
        <f t="shared" si="988"/>
        <v>0</v>
      </c>
      <c r="BE2988" s="304">
        <f>IFERROR(IF(VLOOKUP($C2988,Listen!$A$2:$F$45,6,0)="Ja",BB2988-MAX(BC2988:BD2988),BB2988-BC2988),0)</f>
        <v>0</v>
      </c>
    </row>
    <row r="2989" spans="1:57" x14ac:dyDescent="0.25">
      <c r="A2989" s="320" t="str">
        <f>IF(AND(D2989&lt;&gt;0,C2989&lt;&gt;0,E2989&lt;&gt;0),IF(B2989&lt;&gt;0,CONCATENATE(B2989,"-AGr",VLOOKUP(C2989,Listen!$A$2:$D$45,4,FALSE),"-",D2989,"-",E2989,),CONCATENATE("AGr",VLOOKUP(C2989,Listen!$A$2:$D$45,4,FALSE),"-",D2989,"-",E2989)),"keine vollständige ID")</f>
        <v>keine vollständige ID</v>
      </c>
      <c r="B2989" s="301"/>
      <c r="C2989" s="287"/>
      <c r="D2989" s="34"/>
      <c r="E2989" s="306"/>
      <c r="F2989" s="116"/>
      <c r="G2989" s="17"/>
      <c r="H2989" s="17"/>
      <c r="I2989" s="17"/>
      <c r="J2989" s="17"/>
      <c r="K2989" s="17"/>
      <c r="L2989" s="17"/>
      <c r="M2989" s="17"/>
      <c r="N2989" s="17"/>
      <c r="O2989" s="116"/>
      <c r="P2989" s="117">
        <f>IF(D2989&gt;A_Stammdaten!$B$12,0,SUM(G2989,H2989,J2989,L2989:M2989)-SUM(I2989,K2989,N2989:O2989))</f>
        <v>0</v>
      </c>
      <c r="Q2989" s="17"/>
      <c r="R2989" s="17"/>
      <c r="S2989" s="17"/>
      <c r="T2989" s="17"/>
      <c r="U2989" s="62">
        <f t="shared" si="968"/>
        <v>0</v>
      </c>
      <c r="V2989" s="34"/>
      <c r="W2989" s="34"/>
      <c r="X2989" s="34"/>
      <c r="Y2989" s="34"/>
      <c r="Z2989" s="34"/>
      <c r="AA2989" s="63" t="str">
        <f t="shared" si="969"/>
        <v>-</v>
      </c>
      <c r="AB2989" s="63" t="str">
        <f t="shared" si="970"/>
        <v>-</v>
      </c>
      <c r="AC2989" s="63">
        <f>IF(ISBLANK($C2989),0,VLOOKUP($C2989,Listen!$A$2:$C$45,2,FALSE))</f>
        <v>0</v>
      </c>
      <c r="AD2989" s="63">
        <f>IF(ISBLANK($C2989),0,VLOOKUP($C2989,Listen!$A$2:$C$45,3,FALSE))</f>
        <v>0</v>
      </c>
      <c r="AE2989" s="49">
        <f t="shared" si="971"/>
        <v>0</v>
      </c>
      <c r="AF2989" s="49">
        <f t="shared" si="971"/>
        <v>0</v>
      </c>
      <c r="AG2989" s="49">
        <f>IFERROR(IF(OR($V2989&lt;&gt;"Ja",VLOOKUP($C2989,Listen!$A$2:$F$45,5,0)="Nein",D2989&lt;IF(C2989="LNG Anbindungsanlagen gemäß separater Festlegung",2022,2023)),$AC2989,$AA2989),0)</f>
        <v>0</v>
      </c>
      <c r="AH2989" s="49">
        <f>IFERROR(IF(OR($V2989&lt;&gt;"Ja",VLOOKUP($C2989,Listen!$A$2:$F$45,5,0)="Nein",D2989&lt;IF(C2989="LNG Anbindungsanlagen gemäß separater Festlegung",2022,2023)),$AC2989,$AA2989),0)</f>
        <v>0</v>
      </c>
      <c r="AI2989" s="49">
        <f>IFERROR(IF(OR($W2989&lt;&gt;"Ja",VLOOKUP($C2989,Listen!$A$2:$F$45,6,0)="Nein"),$AC2989,$AB2989),0)</f>
        <v>0</v>
      </c>
      <c r="AJ2989" s="49">
        <f>IFERROR(IF(OR($W2989&lt;&gt;"Ja",VLOOKUP($C2989,Listen!$A$2:$F$45,6,0)="Nein"),$AC2989,$AB2989),0)</f>
        <v>0</v>
      </c>
      <c r="AK2989" s="49">
        <f>IFERROR(IF(OR($W2989&lt;&gt;"Ja",VLOOKUP($C2989,Listen!$A$2:$F$45,6,0)="Nein"),$AC2989,$AB2989),0)</f>
        <v>0</v>
      </c>
      <c r="AL2989" s="51">
        <f t="shared" si="972"/>
        <v>0</v>
      </c>
      <c r="AM2989" s="296">
        <f>IFERROR(IF(VLOOKUP($C2989,Listen!$A$2:$F$45,6,0)="Ja",MAX(BC2989:BD2989),D_SAV!$BC2989),0)</f>
        <v>0</v>
      </c>
      <c r="AN2989" s="51">
        <f t="shared" si="973"/>
        <v>0</v>
      </c>
      <c r="AP2989" s="304">
        <f t="shared" si="974"/>
        <v>0</v>
      </c>
      <c r="AQ2989" s="304">
        <f t="shared" si="975"/>
        <v>0</v>
      </c>
      <c r="AR2989" s="304">
        <f t="shared" si="976"/>
        <v>0</v>
      </c>
      <c r="AS2989" s="304">
        <f t="shared" si="977"/>
        <v>0</v>
      </c>
      <c r="AT2989" s="304">
        <f t="shared" si="978"/>
        <v>0</v>
      </c>
      <c r="AU2989" s="304">
        <f t="shared" si="979"/>
        <v>0</v>
      </c>
      <c r="AV2989" s="304">
        <f t="shared" si="980"/>
        <v>0</v>
      </c>
      <c r="AW2989" s="304">
        <f t="shared" si="981"/>
        <v>0</v>
      </c>
      <c r="AX2989" s="304">
        <f t="shared" si="982"/>
        <v>0</v>
      </c>
      <c r="AY2989" s="304">
        <f t="shared" si="983"/>
        <v>0</v>
      </c>
      <c r="AZ2989" s="304">
        <f t="shared" si="984"/>
        <v>0</v>
      </c>
      <c r="BA2989" s="304">
        <f t="shared" si="985"/>
        <v>0</v>
      </c>
      <c r="BB2989" s="304">
        <f t="shared" si="986"/>
        <v>0</v>
      </c>
      <c r="BC2989" s="304">
        <f t="shared" si="987"/>
        <v>0</v>
      </c>
      <c r="BD2989" s="304">
        <f t="shared" si="988"/>
        <v>0</v>
      </c>
      <c r="BE2989" s="304">
        <f>IFERROR(IF(VLOOKUP($C2989,Listen!$A$2:$F$45,6,0)="Ja",BB2989-MAX(BC2989:BD2989),BB2989-BC2989),0)</f>
        <v>0</v>
      </c>
    </row>
    <row r="2990" spans="1:57" x14ac:dyDescent="0.25">
      <c r="A2990" s="320" t="str">
        <f>IF(AND(D2990&lt;&gt;0,C2990&lt;&gt;0,E2990&lt;&gt;0),IF(B2990&lt;&gt;0,CONCATENATE(B2990,"-AGr",VLOOKUP(C2990,Listen!$A$2:$D$45,4,FALSE),"-",D2990,"-",E2990,),CONCATENATE("AGr",VLOOKUP(C2990,Listen!$A$2:$D$45,4,FALSE),"-",D2990,"-",E2990)),"keine vollständige ID")</f>
        <v>keine vollständige ID</v>
      </c>
      <c r="B2990" s="301"/>
      <c r="C2990" s="287"/>
      <c r="D2990" s="34"/>
      <c r="E2990" s="306"/>
      <c r="F2990" s="116"/>
      <c r="G2990" s="17"/>
      <c r="H2990" s="17"/>
      <c r="I2990" s="17"/>
      <c r="J2990" s="17"/>
      <c r="K2990" s="17"/>
      <c r="L2990" s="17"/>
      <c r="M2990" s="17"/>
      <c r="N2990" s="17"/>
      <c r="O2990" s="116"/>
      <c r="P2990" s="117">
        <f>IF(D2990&gt;A_Stammdaten!$B$12,0,SUM(G2990,H2990,J2990,L2990:M2990)-SUM(I2990,K2990,N2990:O2990))</f>
        <v>0</v>
      </c>
      <c r="Q2990" s="17"/>
      <c r="R2990" s="17"/>
      <c r="S2990" s="17"/>
      <c r="T2990" s="17"/>
      <c r="U2990" s="62">
        <f t="shared" si="968"/>
        <v>0</v>
      </c>
      <c r="V2990" s="34"/>
      <c r="W2990" s="34"/>
      <c r="X2990" s="34"/>
      <c r="Y2990" s="34"/>
      <c r="Z2990" s="34"/>
      <c r="AA2990" s="63" t="str">
        <f t="shared" si="969"/>
        <v>-</v>
      </c>
      <c r="AB2990" s="63" t="str">
        <f t="shared" si="970"/>
        <v>-</v>
      </c>
      <c r="AC2990" s="63">
        <f>IF(ISBLANK($C2990),0,VLOOKUP($C2990,Listen!$A$2:$C$45,2,FALSE))</f>
        <v>0</v>
      </c>
      <c r="AD2990" s="63">
        <f>IF(ISBLANK($C2990),0,VLOOKUP($C2990,Listen!$A$2:$C$45,3,FALSE))</f>
        <v>0</v>
      </c>
      <c r="AE2990" s="49">
        <f t="shared" si="971"/>
        <v>0</v>
      </c>
      <c r="AF2990" s="49">
        <f t="shared" si="971"/>
        <v>0</v>
      </c>
      <c r="AG2990" s="49">
        <f>IFERROR(IF(OR($V2990&lt;&gt;"Ja",VLOOKUP($C2990,Listen!$A$2:$F$45,5,0)="Nein",D2990&lt;IF(C2990="LNG Anbindungsanlagen gemäß separater Festlegung",2022,2023)),$AC2990,$AA2990),0)</f>
        <v>0</v>
      </c>
      <c r="AH2990" s="49">
        <f>IFERROR(IF(OR($V2990&lt;&gt;"Ja",VLOOKUP($C2990,Listen!$A$2:$F$45,5,0)="Nein",D2990&lt;IF(C2990="LNG Anbindungsanlagen gemäß separater Festlegung",2022,2023)),$AC2990,$AA2990),0)</f>
        <v>0</v>
      </c>
      <c r="AI2990" s="49">
        <f>IFERROR(IF(OR($W2990&lt;&gt;"Ja",VLOOKUP($C2990,Listen!$A$2:$F$45,6,0)="Nein"),$AC2990,$AB2990),0)</f>
        <v>0</v>
      </c>
      <c r="AJ2990" s="49">
        <f>IFERROR(IF(OR($W2990&lt;&gt;"Ja",VLOOKUP($C2990,Listen!$A$2:$F$45,6,0)="Nein"),$AC2990,$AB2990),0)</f>
        <v>0</v>
      </c>
      <c r="AK2990" s="49">
        <f>IFERROR(IF(OR($W2990&lt;&gt;"Ja",VLOOKUP($C2990,Listen!$A$2:$F$45,6,0)="Nein"),$AC2990,$AB2990),0)</f>
        <v>0</v>
      </c>
      <c r="AL2990" s="51">
        <f t="shared" si="972"/>
        <v>0</v>
      </c>
      <c r="AM2990" s="296">
        <f>IFERROR(IF(VLOOKUP($C2990,Listen!$A$2:$F$45,6,0)="Ja",MAX(BC2990:BD2990),D_SAV!$BC2990),0)</f>
        <v>0</v>
      </c>
      <c r="AN2990" s="51">
        <f t="shared" si="973"/>
        <v>0</v>
      </c>
      <c r="AP2990" s="304">
        <f t="shared" si="974"/>
        <v>0</v>
      </c>
      <c r="AQ2990" s="304">
        <f t="shared" si="975"/>
        <v>0</v>
      </c>
      <c r="AR2990" s="304">
        <f t="shared" si="976"/>
        <v>0</v>
      </c>
      <c r="AS2990" s="304">
        <f t="shared" si="977"/>
        <v>0</v>
      </c>
      <c r="AT2990" s="304">
        <f t="shared" si="978"/>
        <v>0</v>
      </c>
      <c r="AU2990" s="304">
        <f t="shared" si="979"/>
        <v>0</v>
      </c>
      <c r="AV2990" s="304">
        <f t="shared" si="980"/>
        <v>0</v>
      </c>
      <c r="AW2990" s="304">
        <f t="shared" si="981"/>
        <v>0</v>
      </c>
      <c r="AX2990" s="304">
        <f t="shared" si="982"/>
        <v>0</v>
      </c>
      <c r="AY2990" s="304">
        <f t="shared" si="983"/>
        <v>0</v>
      </c>
      <c r="AZ2990" s="304">
        <f t="shared" si="984"/>
        <v>0</v>
      </c>
      <c r="BA2990" s="304">
        <f t="shared" si="985"/>
        <v>0</v>
      </c>
      <c r="BB2990" s="304">
        <f t="shared" si="986"/>
        <v>0</v>
      </c>
      <c r="BC2990" s="304">
        <f t="shared" si="987"/>
        <v>0</v>
      </c>
      <c r="BD2990" s="304">
        <f t="shared" si="988"/>
        <v>0</v>
      </c>
      <c r="BE2990" s="304">
        <f>IFERROR(IF(VLOOKUP($C2990,Listen!$A$2:$F$45,6,0)="Ja",BB2990-MAX(BC2990:BD2990),BB2990-BC2990),0)</f>
        <v>0</v>
      </c>
    </row>
    <row r="2991" spans="1:57" x14ac:dyDescent="0.25">
      <c r="A2991" s="320" t="str">
        <f>IF(AND(D2991&lt;&gt;0,C2991&lt;&gt;0,E2991&lt;&gt;0),IF(B2991&lt;&gt;0,CONCATENATE(B2991,"-AGr",VLOOKUP(C2991,Listen!$A$2:$D$45,4,FALSE),"-",D2991,"-",E2991,),CONCATENATE("AGr",VLOOKUP(C2991,Listen!$A$2:$D$45,4,FALSE),"-",D2991,"-",E2991)),"keine vollständige ID")</f>
        <v>keine vollständige ID</v>
      </c>
      <c r="B2991" s="301"/>
      <c r="C2991" s="287"/>
      <c r="D2991" s="34"/>
      <c r="E2991" s="306"/>
      <c r="F2991" s="116"/>
      <c r="G2991" s="17"/>
      <c r="H2991" s="17"/>
      <c r="I2991" s="17"/>
      <c r="J2991" s="17"/>
      <c r="K2991" s="17"/>
      <c r="L2991" s="17"/>
      <c r="M2991" s="17"/>
      <c r="N2991" s="17"/>
      <c r="O2991" s="116"/>
      <c r="P2991" s="117">
        <f>IF(D2991&gt;A_Stammdaten!$B$12,0,SUM(G2991,H2991,J2991,L2991:M2991)-SUM(I2991,K2991,N2991:O2991))</f>
        <v>0</v>
      </c>
      <c r="Q2991" s="17"/>
      <c r="R2991" s="17"/>
      <c r="S2991" s="17"/>
      <c r="T2991" s="17"/>
      <c r="U2991" s="62">
        <f t="shared" si="968"/>
        <v>0</v>
      </c>
      <c r="V2991" s="34"/>
      <c r="W2991" s="34"/>
      <c r="X2991" s="34"/>
      <c r="Y2991" s="34"/>
      <c r="Z2991" s="34"/>
      <c r="AA2991" s="63" t="str">
        <f t="shared" si="969"/>
        <v>-</v>
      </c>
      <c r="AB2991" s="63" t="str">
        <f t="shared" si="970"/>
        <v>-</v>
      </c>
      <c r="AC2991" s="63">
        <f>IF(ISBLANK($C2991),0,VLOOKUP($C2991,Listen!$A$2:$C$45,2,FALSE))</f>
        <v>0</v>
      </c>
      <c r="AD2991" s="63">
        <f>IF(ISBLANK($C2991),0,VLOOKUP($C2991,Listen!$A$2:$C$45,3,FALSE))</f>
        <v>0</v>
      </c>
      <c r="AE2991" s="49">
        <f t="shared" si="971"/>
        <v>0</v>
      </c>
      <c r="AF2991" s="49">
        <f t="shared" si="971"/>
        <v>0</v>
      </c>
      <c r="AG2991" s="49">
        <f>IFERROR(IF(OR($V2991&lt;&gt;"Ja",VLOOKUP($C2991,Listen!$A$2:$F$45,5,0)="Nein",D2991&lt;IF(C2991="LNG Anbindungsanlagen gemäß separater Festlegung",2022,2023)),$AC2991,$AA2991),0)</f>
        <v>0</v>
      </c>
      <c r="AH2991" s="49">
        <f>IFERROR(IF(OR($V2991&lt;&gt;"Ja",VLOOKUP($C2991,Listen!$A$2:$F$45,5,0)="Nein",D2991&lt;IF(C2991="LNG Anbindungsanlagen gemäß separater Festlegung",2022,2023)),$AC2991,$AA2991),0)</f>
        <v>0</v>
      </c>
      <c r="AI2991" s="49">
        <f>IFERROR(IF(OR($W2991&lt;&gt;"Ja",VLOOKUP($C2991,Listen!$A$2:$F$45,6,0)="Nein"),$AC2991,$AB2991),0)</f>
        <v>0</v>
      </c>
      <c r="AJ2991" s="49">
        <f>IFERROR(IF(OR($W2991&lt;&gt;"Ja",VLOOKUP($C2991,Listen!$A$2:$F$45,6,0)="Nein"),$AC2991,$AB2991),0)</f>
        <v>0</v>
      </c>
      <c r="AK2991" s="49">
        <f>IFERROR(IF(OR($W2991&lt;&gt;"Ja",VLOOKUP($C2991,Listen!$A$2:$F$45,6,0)="Nein"),$AC2991,$AB2991),0)</f>
        <v>0</v>
      </c>
      <c r="AL2991" s="51">
        <f t="shared" si="972"/>
        <v>0</v>
      </c>
      <c r="AM2991" s="296">
        <f>IFERROR(IF(VLOOKUP($C2991,Listen!$A$2:$F$45,6,0)="Ja",MAX(BC2991:BD2991),D_SAV!$BC2991),0)</f>
        <v>0</v>
      </c>
      <c r="AN2991" s="51">
        <f t="shared" si="973"/>
        <v>0</v>
      </c>
      <c r="AP2991" s="304">
        <f t="shared" si="974"/>
        <v>0</v>
      </c>
      <c r="AQ2991" s="304">
        <f t="shared" si="975"/>
        <v>0</v>
      </c>
      <c r="AR2991" s="304">
        <f t="shared" si="976"/>
        <v>0</v>
      </c>
      <c r="AS2991" s="304">
        <f t="shared" si="977"/>
        <v>0</v>
      </c>
      <c r="AT2991" s="304">
        <f t="shared" si="978"/>
        <v>0</v>
      </c>
      <c r="AU2991" s="304">
        <f t="shared" si="979"/>
        <v>0</v>
      </c>
      <c r="AV2991" s="304">
        <f t="shared" si="980"/>
        <v>0</v>
      </c>
      <c r="AW2991" s="304">
        <f t="shared" si="981"/>
        <v>0</v>
      </c>
      <c r="AX2991" s="304">
        <f t="shared" si="982"/>
        <v>0</v>
      </c>
      <c r="AY2991" s="304">
        <f t="shared" si="983"/>
        <v>0</v>
      </c>
      <c r="AZ2991" s="304">
        <f t="shared" si="984"/>
        <v>0</v>
      </c>
      <c r="BA2991" s="304">
        <f t="shared" si="985"/>
        <v>0</v>
      </c>
      <c r="BB2991" s="304">
        <f t="shared" si="986"/>
        <v>0</v>
      </c>
      <c r="BC2991" s="304">
        <f t="shared" si="987"/>
        <v>0</v>
      </c>
      <c r="BD2991" s="304">
        <f t="shared" si="988"/>
        <v>0</v>
      </c>
      <c r="BE2991" s="304">
        <f>IFERROR(IF(VLOOKUP($C2991,Listen!$A$2:$F$45,6,0)="Ja",BB2991-MAX(BC2991:BD2991),BB2991-BC2991),0)</f>
        <v>0</v>
      </c>
    </row>
    <row r="2992" spans="1:57" x14ac:dyDescent="0.25">
      <c r="A2992" s="320" t="str">
        <f>IF(AND(D2992&lt;&gt;0,C2992&lt;&gt;0,E2992&lt;&gt;0),IF(B2992&lt;&gt;0,CONCATENATE(B2992,"-AGr",VLOOKUP(C2992,Listen!$A$2:$D$45,4,FALSE),"-",D2992,"-",E2992,),CONCATENATE("AGr",VLOOKUP(C2992,Listen!$A$2:$D$45,4,FALSE),"-",D2992,"-",E2992)),"keine vollständige ID")</f>
        <v>keine vollständige ID</v>
      </c>
      <c r="B2992" s="301"/>
      <c r="C2992" s="287"/>
      <c r="D2992" s="34"/>
      <c r="E2992" s="306"/>
      <c r="F2992" s="116"/>
      <c r="G2992" s="17"/>
      <c r="H2992" s="17"/>
      <c r="I2992" s="17"/>
      <c r="J2992" s="17"/>
      <c r="K2992" s="17"/>
      <c r="L2992" s="17"/>
      <c r="M2992" s="17"/>
      <c r="N2992" s="17"/>
      <c r="O2992" s="116"/>
      <c r="P2992" s="117">
        <f>IF(D2992&gt;A_Stammdaten!$B$12,0,SUM(G2992,H2992,J2992,L2992:M2992)-SUM(I2992,K2992,N2992:O2992))</f>
        <v>0</v>
      </c>
      <c r="Q2992" s="17"/>
      <c r="R2992" s="17"/>
      <c r="S2992" s="17"/>
      <c r="T2992" s="17"/>
      <c r="U2992" s="62">
        <f t="shared" si="968"/>
        <v>0</v>
      </c>
      <c r="V2992" s="34"/>
      <c r="W2992" s="34"/>
      <c r="X2992" s="34"/>
      <c r="Y2992" s="34"/>
      <c r="Z2992" s="34"/>
      <c r="AA2992" s="63" t="str">
        <f t="shared" si="969"/>
        <v>-</v>
      </c>
      <c r="AB2992" s="63" t="str">
        <f t="shared" si="970"/>
        <v>-</v>
      </c>
      <c r="AC2992" s="63">
        <f>IF(ISBLANK($C2992),0,VLOOKUP($C2992,Listen!$A$2:$C$45,2,FALSE))</f>
        <v>0</v>
      </c>
      <c r="AD2992" s="63">
        <f>IF(ISBLANK($C2992),0,VLOOKUP($C2992,Listen!$A$2:$C$45,3,FALSE))</f>
        <v>0</v>
      </c>
      <c r="AE2992" s="49">
        <f t="shared" si="971"/>
        <v>0</v>
      </c>
      <c r="AF2992" s="49">
        <f t="shared" si="971"/>
        <v>0</v>
      </c>
      <c r="AG2992" s="49">
        <f>IFERROR(IF(OR($V2992&lt;&gt;"Ja",VLOOKUP($C2992,Listen!$A$2:$F$45,5,0)="Nein",D2992&lt;IF(C2992="LNG Anbindungsanlagen gemäß separater Festlegung",2022,2023)),$AC2992,$AA2992),0)</f>
        <v>0</v>
      </c>
      <c r="AH2992" s="49">
        <f>IFERROR(IF(OR($V2992&lt;&gt;"Ja",VLOOKUP($C2992,Listen!$A$2:$F$45,5,0)="Nein",D2992&lt;IF(C2992="LNG Anbindungsanlagen gemäß separater Festlegung",2022,2023)),$AC2992,$AA2992),0)</f>
        <v>0</v>
      </c>
      <c r="AI2992" s="49">
        <f>IFERROR(IF(OR($W2992&lt;&gt;"Ja",VLOOKUP($C2992,Listen!$A$2:$F$45,6,0)="Nein"),$AC2992,$AB2992),0)</f>
        <v>0</v>
      </c>
      <c r="AJ2992" s="49">
        <f>IFERROR(IF(OR($W2992&lt;&gt;"Ja",VLOOKUP($C2992,Listen!$A$2:$F$45,6,0)="Nein"),$AC2992,$AB2992),0)</f>
        <v>0</v>
      </c>
      <c r="AK2992" s="49">
        <f>IFERROR(IF(OR($W2992&lt;&gt;"Ja",VLOOKUP($C2992,Listen!$A$2:$F$45,6,0)="Nein"),$AC2992,$AB2992),0)</f>
        <v>0</v>
      </c>
      <c r="AL2992" s="51">
        <f t="shared" si="972"/>
        <v>0</v>
      </c>
      <c r="AM2992" s="296">
        <f>IFERROR(IF(VLOOKUP($C2992,Listen!$A$2:$F$45,6,0)="Ja",MAX(BC2992:BD2992),D_SAV!$BC2992),0)</f>
        <v>0</v>
      </c>
      <c r="AN2992" s="51">
        <f t="shared" si="973"/>
        <v>0</v>
      </c>
      <c r="AP2992" s="304">
        <f t="shared" si="974"/>
        <v>0</v>
      </c>
      <c r="AQ2992" s="304">
        <f t="shared" si="975"/>
        <v>0</v>
      </c>
      <c r="AR2992" s="304">
        <f t="shared" si="976"/>
        <v>0</v>
      </c>
      <c r="AS2992" s="304">
        <f t="shared" si="977"/>
        <v>0</v>
      </c>
      <c r="AT2992" s="304">
        <f t="shared" si="978"/>
        <v>0</v>
      </c>
      <c r="AU2992" s="304">
        <f t="shared" si="979"/>
        <v>0</v>
      </c>
      <c r="AV2992" s="304">
        <f t="shared" si="980"/>
        <v>0</v>
      </c>
      <c r="AW2992" s="304">
        <f t="shared" si="981"/>
        <v>0</v>
      </c>
      <c r="AX2992" s="304">
        <f t="shared" si="982"/>
        <v>0</v>
      </c>
      <c r="AY2992" s="304">
        <f t="shared" si="983"/>
        <v>0</v>
      </c>
      <c r="AZ2992" s="304">
        <f t="shared" si="984"/>
        <v>0</v>
      </c>
      <c r="BA2992" s="304">
        <f t="shared" si="985"/>
        <v>0</v>
      </c>
      <c r="BB2992" s="304">
        <f t="shared" si="986"/>
        <v>0</v>
      </c>
      <c r="BC2992" s="304">
        <f t="shared" si="987"/>
        <v>0</v>
      </c>
      <c r="BD2992" s="304">
        <f t="shared" si="988"/>
        <v>0</v>
      </c>
      <c r="BE2992" s="304">
        <f>IFERROR(IF(VLOOKUP($C2992,Listen!$A$2:$F$45,6,0)="Ja",BB2992-MAX(BC2992:BD2992),BB2992-BC2992),0)</f>
        <v>0</v>
      </c>
    </row>
    <row r="2993" spans="1:57" x14ac:dyDescent="0.25">
      <c r="A2993" s="320" t="str">
        <f>IF(AND(D2993&lt;&gt;0,C2993&lt;&gt;0,E2993&lt;&gt;0),IF(B2993&lt;&gt;0,CONCATENATE(B2993,"-AGr",VLOOKUP(C2993,Listen!$A$2:$D$45,4,FALSE),"-",D2993,"-",E2993,),CONCATENATE("AGr",VLOOKUP(C2993,Listen!$A$2:$D$45,4,FALSE),"-",D2993,"-",E2993)),"keine vollständige ID")</f>
        <v>keine vollständige ID</v>
      </c>
      <c r="B2993" s="301"/>
      <c r="C2993" s="287"/>
      <c r="D2993" s="34"/>
      <c r="E2993" s="306"/>
      <c r="F2993" s="116"/>
      <c r="G2993" s="17"/>
      <c r="H2993" s="17"/>
      <c r="I2993" s="17"/>
      <c r="J2993" s="17"/>
      <c r="K2993" s="17"/>
      <c r="L2993" s="17"/>
      <c r="M2993" s="17"/>
      <c r="N2993" s="17"/>
      <c r="O2993" s="116"/>
      <c r="P2993" s="117">
        <f>IF(D2993&gt;A_Stammdaten!$B$12,0,SUM(G2993,H2993,J2993,L2993:M2993)-SUM(I2993,K2993,N2993:O2993))</f>
        <v>0</v>
      </c>
      <c r="Q2993" s="17"/>
      <c r="R2993" s="17"/>
      <c r="S2993" s="17"/>
      <c r="T2993" s="17"/>
      <c r="U2993" s="62">
        <f t="shared" si="968"/>
        <v>0</v>
      </c>
      <c r="V2993" s="34"/>
      <c r="W2993" s="34"/>
      <c r="X2993" s="34"/>
      <c r="Y2993" s="34"/>
      <c r="Z2993" s="34"/>
      <c r="AA2993" s="63" t="str">
        <f t="shared" si="969"/>
        <v>-</v>
      </c>
      <c r="AB2993" s="63" t="str">
        <f t="shared" si="970"/>
        <v>-</v>
      </c>
      <c r="AC2993" s="63">
        <f>IF(ISBLANK($C2993),0,VLOOKUP($C2993,Listen!$A$2:$C$45,2,FALSE))</f>
        <v>0</v>
      </c>
      <c r="AD2993" s="63">
        <f>IF(ISBLANK($C2993),0,VLOOKUP($C2993,Listen!$A$2:$C$45,3,FALSE))</f>
        <v>0</v>
      </c>
      <c r="AE2993" s="49">
        <f t="shared" si="971"/>
        <v>0</v>
      </c>
      <c r="AF2993" s="49">
        <f t="shared" si="971"/>
        <v>0</v>
      </c>
      <c r="AG2993" s="49">
        <f>IFERROR(IF(OR($V2993&lt;&gt;"Ja",VLOOKUP($C2993,Listen!$A$2:$F$45,5,0)="Nein",D2993&lt;IF(C2993="LNG Anbindungsanlagen gemäß separater Festlegung",2022,2023)),$AC2993,$AA2993),0)</f>
        <v>0</v>
      </c>
      <c r="AH2993" s="49">
        <f>IFERROR(IF(OR($V2993&lt;&gt;"Ja",VLOOKUP($C2993,Listen!$A$2:$F$45,5,0)="Nein",D2993&lt;IF(C2993="LNG Anbindungsanlagen gemäß separater Festlegung",2022,2023)),$AC2993,$AA2993),0)</f>
        <v>0</v>
      </c>
      <c r="AI2993" s="49">
        <f>IFERROR(IF(OR($W2993&lt;&gt;"Ja",VLOOKUP($C2993,Listen!$A$2:$F$45,6,0)="Nein"),$AC2993,$AB2993),0)</f>
        <v>0</v>
      </c>
      <c r="AJ2993" s="49">
        <f>IFERROR(IF(OR($W2993&lt;&gt;"Ja",VLOOKUP($C2993,Listen!$A$2:$F$45,6,0)="Nein"),$AC2993,$AB2993),0)</f>
        <v>0</v>
      </c>
      <c r="AK2993" s="49">
        <f>IFERROR(IF(OR($W2993&lt;&gt;"Ja",VLOOKUP($C2993,Listen!$A$2:$F$45,6,0)="Nein"),$AC2993,$AB2993),0)</f>
        <v>0</v>
      </c>
      <c r="AL2993" s="51">
        <f t="shared" si="972"/>
        <v>0</v>
      </c>
      <c r="AM2993" s="296">
        <f>IFERROR(IF(VLOOKUP($C2993,Listen!$A$2:$F$45,6,0)="Ja",MAX(BC2993:BD2993),D_SAV!$BC2993),0)</f>
        <v>0</v>
      </c>
      <c r="AN2993" s="51">
        <f t="shared" si="973"/>
        <v>0</v>
      </c>
      <c r="AP2993" s="304">
        <f t="shared" si="974"/>
        <v>0</v>
      </c>
      <c r="AQ2993" s="304">
        <f t="shared" si="975"/>
        <v>0</v>
      </c>
      <c r="AR2993" s="304">
        <f t="shared" si="976"/>
        <v>0</v>
      </c>
      <c r="AS2993" s="304">
        <f t="shared" si="977"/>
        <v>0</v>
      </c>
      <c r="AT2993" s="304">
        <f t="shared" si="978"/>
        <v>0</v>
      </c>
      <c r="AU2993" s="304">
        <f t="shared" si="979"/>
        <v>0</v>
      </c>
      <c r="AV2993" s="304">
        <f t="shared" si="980"/>
        <v>0</v>
      </c>
      <c r="AW2993" s="304">
        <f t="shared" si="981"/>
        <v>0</v>
      </c>
      <c r="AX2993" s="304">
        <f t="shared" si="982"/>
        <v>0</v>
      </c>
      <c r="AY2993" s="304">
        <f t="shared" si="983"/>
        <v>0</v>
      </c>
      <c r="AZ2993" s="304">
        <f t="shared" si="984"/>
        <v>0</v>
      </c>
      <c r="BA2993" s="304">
        <f t="shared" si="985"/>
        <v>0</v>
      </c>
      <c r="BB2993" s="304">
        <f t="shared" si="986"/>
        <v>0</v>
      </c>
      <c r="BC2993" s="304">
        <f t="shared" si="987"/>
        <v>0</v>
      </c>
      <c r="BD2993" s="304">
        <f t="shared" si="988"/>
        <v>0</v>
      </c>
      <c r="BE2993" s="304">
        <f>IFERROR(IF(VLOOKUP($C2993,Listen!$A$2:$F$45,6,0)="Ja",BB2993-MAX(BC2993:BD2993),BB2993-BC2993),0)</f>
        <v>0</v>
      </c>
    </row>
    <row r="2994" spans="1:57" x14ac:dyDescent="0.25">
      <c r="A2994" s="320" t="str">
        <f>IF(AND(D2994&lt;&gt;0,C2994&lt;&gt;0,E2994&lt;&gt;0),IF(B2994&lt;&gt;0,CONCATENATE(B2994,"-AGr",VLOOKUP(C2994,Listen!$A$2:$D$45,4,FALSE),"-",D2994,"-",E2994,),CONCATENATE("AGr",VLOOKUP(C2994,Listen!$A$2:$D$45,4,FALSE),"-",D2994,"-",E2994)),"keine vollständige ID")</f>
        <v>keine vollständige ID</v>
      </c>
      <c r="B2994" s="301"/>
      <c r="C2994" s="287"/>
      <c r="D2994" s="34"/>
      <c r="E2994" s="306"/>
      <c r="F2994" s="116"/>
      <c r="G2994" s="17"/>
      <c r="H2994" s="17"/>
      <c r="I2994" s="17"/>
      <c r="J2994" s="17"/>
      <c r="K2994" s="17"/>
      <c r="L2994" s="17"/>
      <c r="M2994" s="17"/>
      <c r="N2994" s="17"/>
      <c r="O2994" s="116"/>
      <c r="P2994" s="117">
        <f>IF(D2994&gt;A_Stammdaten!$B$12,0,SUM(G2994,H2994,J2994,L2994:M2994)-SUM(I2994,K2994,N2994:O2994))</f>
        <v>0</v>
      </c>
      <c r="Q2994" s="17"/>
      <c r="R2994" s="17"/>
      <c r="S2994" s="17"/>
      <c r="T2994" s="17"/>
      <c r="U2994" s="62">
        <f t="shared" si="968"/>
        <v>0</v>
      </c>
      <c r="V2994" s="34"/>
      <c r="W2994" s="34"/>
      <c r="X2994" s="34"/>
      <c r="Y2994" s="34"/>
      <c r="Z2994" s="34"/>
      <c r="AA2994" s="63" t="str">
        <f t="shared" si="969"/>
        <v>-</v>
      </c>
      <c r="AB2994" s="63" t="str">
        <f t="shared" si="970"/>
        <v>-</v>
      </c>
      <c r="AC2994" s="63">
        <f>IF(ISBLANK($C2994),0,VLOOKUP($C2994,Listen!$A$2:$C$45,2,FALSE))</f>
        <v>0</v>
      </c>
      <c r="AD2994" s="63">
        <f>IF(ISBLANK($C2994),0,VLOOKUP($C2994,Listen!$A$2:$C$45,3,FALSE))</f>
        <v>0</v>
      </c>
      <c r="AE2994" s="49">
        <f t="shared" si="971"/>
        <v>0</v>
      </c>
      <c r="AF2994" s="49">
        <f t="shared" si="971"/>
        <v>0</v>
      </c>
      <c r="AG2994" s="49">
        <f>IFERROR(IF(OR($V2994&lt;&gt;"Ja",VLOOKUP($C2994,Listen!$A$2:$F$45,5,0)="Nein",D2994&lt;IF(C2994="LNG Anbindungsanlagen gemäß separater Festlegung",2022,2023)),$AC2994,$AA2994),0)</f>
        <v>0</v>
      </c>
      <c r="AH2994" s="49">
        <f>IFERROR(IF(OR($V2994&lt;&gt;"Ja",VLOOKUP($C2994,Listen!$A$2:$F$45,5,0)="Nein",D2994&lt;IF(C2994="LNG Anbindungsanlagen gemäß separater Festlegung",2022,2023)),$AC2994,$AA2994),0)</f>
        <v>0</v>
      </c>
      <c r="AI2994" s="49">
        <f>IFERROR(IF(OR($W2994&lt;&gt;"Ja",VLOOKUP($C2994,Listen!$A$2:$F$45,6,0)="Nein"),$AC2994,$AB2994),0)</f>
        <v>0</v>
      </c>
      <c r="AJ2994" s="49">
        <f>IFERROR(IF(OR($W2994&lt;&gt;"Ja",VLOOKUP($C2994,Listen!$A$2:$F$45,6,0)="Nein"),$AC2994,$AB2994),0)</f>
        <v>0</v>
      </c>
      <c r="AK2994" s="49">
        <f>IFERROR(IF(OR($W2994&lt;&gt;"Ja",VLOOKUP($C2994,Listen!$A$2:$F$45,6,0)="Nein"),$AC2994,$AB2994),0)</f>
        <v>0</v>
      </c>
      <c r="AL2994" s="51">
        <f t="shared" si="972"/>
        <v>0</v>
      </c>
      <c r="AM2994" s="296">
        <f>IFERROR(IF(VLOOKUP($C2994,Listen!$A$2:$F$45,6,0)="Ja",MAX(BC2994:BD2994),D_SAV!$BC2994),0)</f>
        <v>0</v>
      </c>
      <c r="AN2994" s="51">
        <f t="shared" si="973"/>
        <v>0</v>
      </c>
      <c r="AP2994" s="304">
        <f t="shared" si="974"/>
        <v>0</v>
      </c>
      <c r="AQ2994" s="304">
        <f t="shared" si="975"/>
        <v>0</v>
      </c>
      <c r="AR2994" s="304">
        <f t="shared" si="976"/>
        <v>0</v>
      </c>
      <c r="AS2994" s="304">
        <f t="shared" si="977"/>
        <v>0</v>
      </c>
      <c r="AT2994" s="304">
        <f t="shared" si="978"/>
        <v>0</v>
      </c>
      <c r="AU2994" s="304">
        <f t="shared" si="979"/>
        <v>0</v>
      </c>
      <c r="AV2994" s="304">
        <f t="shared" si="980"/>
        <v>0</v>
      </c>
      <c r="AW2994" s="304">
        <f t="shared" si="981"/>
        <v>0</v>
      </c>
      <c r="AX2994" s="304">
        <f t="shared" si="982"/>
        <v>0</v>
      </c>
      <c r="AY2994" s="304">
        <f t="shared" si="983"/>
        <v>0</v>
      </c>
      <c r="AZ2994" s="304">
        <f t="shared" si="984"/>
        <v>0</v>
      </c>
      <c r="BA2994" s="304">
        <f t="shared" si="985"/>
        <v>0</v>
      </c>
      <c r="BB2994" s="304">
        <f t="shared" si="986"/>
        <v>0</v>
      </c>
      <c r="BC2994" s="304">
        <f t="shared" si="987"/>
        <v>0</v>
      </c>
      <c r="BD2994" s="304">
        <f t="shared" si="988"/>
        <v>0</v>
      </c>
      <c r="BE2994" s="304">
        <f>IFERROR(IF(VLOOKUP($C2994,Listen!$A$2:$F$45,6,0)="Ja",BB2994-MAX(BC2994:BD2994),BB2994-BC2994),0)</f>
        <v>0</v>
      </c>
    </row>
    <row r="2995" spans="1:57" x14ac:dyDescent="0.25">
      <c r="A2995" s="320" t="str">
        <f>IF(AND(D2995&lt;&gt;0,C2995&lt;&gt;0,E2995&lt;&gt;0),IF(B2995&lt;&gt;0,CONCATENATE(B2995,"-AGr",VLOOKUP(C2995,Listen!$A$2:$D$45,4,FALSE),"-",D2995,"-",E2995,),CONCATENATE("AGr",VLOOKUP(C2995,Listen!$A$2:$D$45,4,FALSE),"-",D2995,"-",E2995)),"keine vollständige ID")</f>
        <v>keine vollständige ID</v>
      </c>
      <c r="B2995" s="301"/>
      <c r="C2995" s="287"/>
      <c r="D2995" s="34"/>
      <c r="E2995" s="306"/>
      <c r="F2995" s="116"/>
      <c r="G2995" s="17"/>
      <c r="H2995" s="17"/>
      <c r="I2995" s="17"/>
      <c r="J2995" s="17"/>
      <c r="K2995" s="17"/>
      <c r="L2995" s="17"/>
      <c r="M2995" s="17"/>
      <c r="N2995" s="17"/>
      <c r="O2995" s="116"/>
      <c r="P2995" s="117">
        <f>IF(D2995&gt;A_Stammdaten!$B$12,0,SUM(G2995,H2995,J2995,L2995:M2995)-SUM(I2995,K2995,N2995:O2995))</f>
        <v>0</v>
      </c>
      <c r="Q2995" s="17"/>
      <c r="R2995" s="17"/>
      <c r="S2995" s="17"/>
      <c r="T2995" s="17"/>
      <c r="U2995" s="62">
        <f t="shared" si="968"/>
        <v>0</v>
      </c>
      <c r="V2995" s="34"/>
      <c r="W2995" s="34"/>
      <c r="X2995" s="34"/>
      <c r="Y2995" s="34"/>
      <c r="Z2995" s="34"/>
      <c r="AA2995" s="63" t="str">
        <f t="shared" si="969"/>
        <v>-</v>
      </c>
      <c r="AB2995" s="63" t="str">
        <f t="shared" si="970"/>
        <v>-</v>
      </c>
      <c r="AC2995" s="63">
        <f>IF(ISBLANK($C2995),0,VLOOKUP($C2995,Listen!$A$2:$C$45,2,FALSE))</f>
        <v>0</v>
      </c>
      <c r="AD2995" s="63">
        <f>IF(ISBLANK($C2995),0,VLOOKUP($C2995,Listen!$A$2:$C$45,3,FALSE))</f>
        <v>0</v>
      </c>
      <c r="AE2995" s="49">
        <f t="shared" si="971"/>
        <v>0</v>
      </c>
      <c r="AF2995" s="49">
        <f t="shared" si="971"/>
        <v>0</v>
      </c>
      <c r="AG2995" s="49">
        <f>IFERROR(IF(OR($V2995&lt;&gt;"Ja",VLOOKUP($C2995,Listen!$A$2:$F$45,5,0)="Nein",D2995&lt;IF(C2995="LNG Anbindungsanlagen gemäß separater Festlegung",2022,2023)),$AC2995,$AA2995),0)</f>
        <v>0</v>
      </c>
      <c r="AH2995" s="49">
        <f>IFERROR(IF(OR($V2995&lt;&gt;"Ja",VLOOKUP($C2995,Listen!$A$2:$F$45,5,0)="Nein",D2995&lt;IF(C2995="LNG Anbindungsanlagen gemäß separater Festlegung",2022,2023)),$AC2995,$AA2995),0)</f>
        <v>0</v>
      </c>
      <c r="AI2995" s="49">
        <f>IFERROR(IF(OR($W2995&lt;&gt;"Ja",VLOOKUP($C2995,Listen!$A$2:$F$45,6,0)="Nein"),$AC2995,$AB2995),0)</f>
        <v>0</v>
      </c>
      <c r="AJ2995" s="49">
        <f>IFERROR(IF(OR($W2995&lt;&gt;"Ja",VLOOKUP($C2995,Listen!$A$2:$F$45,6,0)="Nein"),$AC2995,$AB2995),0)</f>
        <v>0</v>
      </c>
      <c r="AK2995" s="49">
        <f>IFERROR(IF(OR($W2995&lt;&gt;"Ja",VLOOKUP($C2995,Listen!$A$2:$F$45,6,0)="Nein"),$AC2995,$AB2995),0)</f>
        <v>0</v>
      </c>
      <c r="AL2995" s="51">
        <f t="shared" si="972"/>
        <v>0</v>
      </c>
      <c r="AM2995" s="296">
        <f>IFERROR(IF(VLOOKUP($C2995,Listen!$A$2:$F$45,6,0)="Ja",MAX(BC2995:BD2995),D_SAV!$BC2995),0)</f>
        <v>0</v>
      </c>
      <c r="AN2995" s="51">
        <f t="shared" si="973"/>
        <v>0</v>
      </c>
      <c r="AP2995" s="304">
        <f t="shared" si="974"/>
        <v>0</v>
      </c>
      <c r="AQ2995" s="304">
        <f t="shared" si="975"/>
        <v>0</v>
      </c>
      <c r="AR2995" s="304">
        <f t="shared" si="976"/>
        <v>0</v>
      </c>
      <c r="AS2995" s="304">
        <f t="shared" si="977"/>
        <v>0</v>
      </c>
      <c r="AT2995" s="304">
        <f t="shared" si="978"/>
        <v>0</v>
      </c>
      <c r="AU2995" s="304">
        <f t="shared" si="979"/>
        <v>0</v>
      </c>
      <c r="AV2995" s="304">
        <f t="shared" si="980"/>
        <v>0</v>
      </c>
      <c r="AW2995" s="304">
        <f t="shared" si="981"/>
        <v>0</v>
      </c>
      <c r="AX2995" s="304">
        <f t="shared" si="982"/>
        <v>0</v>
      </c>
      <c r="AY2995" s="304">
        <f t="shared" si="983"/>
        <v>0</v>
      </c>
      <c r="AZ2995" s="304">
        <f t="shared" si="984"/>
        <v>0</v>
      </c>
      <c r="BA2995" s="304">
        <f t="shared" si="985"/>
        <v>0</v>
      </c>
      <c r="BB2995" s="304">
        <f t="shared" si="986"/>
        <v>0</v>
      </c>
      <c r="BC2995" s="304">
        <f t="shared" si="987"/>
        <v>0</v>
      </c>
      <c r="BD2995" s="304">
        <f t="shared" si="988"/>
        <v>0</v>
      </c>
      <c r="BE2995" s="304">
        <f>IFERROR(IF(VLOOKUP($C2995,Listen!$A$2:$F$45,6,0)="Ja",BB2995-MAX(BC2995:BD2995),BB2995-BC2995),0)</f>
        <v>0</v>
      </c>
    </row>
    <row r="2996" spans="1:57" x14ac:dyDescent="0.25">
      <c r="A2996" s="320" t="str">
        <f>IF(AND(D2996&lt;&gt;0,C2996&lt;&gt;0,E2996&lt;&gt;0),IF(B2996&lt;&gt;0,CONCATENATE(B2996,"-AGr",VLOOKUP(C2996,Listen!$A$2:$D$45,4,FALSE),"-",D2996,"-",E2996,),CONCATENATE("AGr",VLOOKUP(C2996,Listen!$A$2:$D$45,4,FALSE),"-",D2996,"-",E2996)),"keine vollständige ID")</f>
        <v>keine vollständige ID</v>
      </c>
      <c r="B2996" s="301"/>
      <c r="C2996" s="287"/>
      <c r="D2996" s="34"/>
      <c r="E2996" s="306"/>
      <c r="F2996" s="116"/>
      <c r="G2996" s="17"/>
      <c r="H2996" s="17"/>
      <c r="I2996" s="17"/>
      <c r="J2996" s="17"/>
      <c r="K2996" s="17"/>
      <c r="L2996" s="17"/>
      <c r="M2996" s="17"/>
      <c r="N2996" s="17"/>
      <c r="O2996" s="116"/>
      <c r="P2996" s="117">
        <f>IF(D2996&gt;A_Stammdaten!$B$12,0,SUM(G2996,H2996,J2996,L2996:M2996)-SUM(I2996,K2996,N2996:O2996))</f>
        <v>0</v>
      </c>
      <c r="Q2996" s="17"/>
      <c r="R2996" s="17"/>
      <c r="S2996" s="17"/>
      <c r="T2996" s="17"/>
      <c r="U2996" s="62">
        <f t="shared" si="968"/>
        <v>0</v>
      </c>
      <c r="V2996" s="34"/>
      <c r="W2996" s="34"/>
      <c r="X2996" s="34"/>
      <c r="Y2996" s="34"/>
      <c r="Z2996" s="34"/>
      <c r="AA2996" s="63" t="str">
        <f t="shared" si="969"/>
        <v>-</v>
      </c>
      <c r="AB2996" s="63" t="str">
        <f t="shared" si="970"/>
        <v>-</v>
      </c>
      <c r="AC2996" s="63">
        <f>IF(ISBLANK($C2996),0,VLOOKUP($C2996,Listen!$A$2:$C$45,2,FALSE))</f>
        <v>0</v>
      </c>
      <c r="AD2996" s="63">
        <f>IF(ISBLANK($C2996),0,VLOOKUP($C2996,Listen!$A$2:$C$45,3,FALSE))</f>
        <v>0</v>
      </c>
      <c r="AE2996" s="49">
        <f t="shared" si="971"/>
        <v>0</v>
      </c>
      <c r="AF2996" s="49">
        <f t="shared" si="971"/>
        <v>0</v>
      </c>
      <c r="AG2996" s="49">
        <f>IFERROR(IF(OR($V2996&lt;&gt;"Ja",VLOOKUP($C2996,Listen!$A$2:$F$45,5,0)="Nein",D2996&lt;IF(C2996="LNG Anbindungsanlagen gemäß separater Festlegung",2022,2023)),$AC2996,$AA2996),0)</f>
        <v>0</v>
      </c>
      <c r="AH2996" s="49">
        <f>IFERROR(IF(OR($V2996&lt;&gt;"Ja",VLOOKUP($C2996,Listen!$A$2:$F$45,5,0)="Nein",D2996&lt;IF(C2996="LNG Anbindungsanlagen gemäß separater Festlegung",2022,2023)),$AC2996,$AA2996),0)</f>
        <v>0</v>
      </c>
      <c r="AI2996" s="49">
        <f>IFERROR(IF(OR($W2996&lt;&gt;"Ja",VLOOKUP($C2996,Listen!$A$2:$F$45,6,0)="Nein"),$AC2996,$AB2996),0)</f>
        <v>0</v>
      </c>
      <c r="AJ2996" s="49">
        <f>IFERROR(IF(OR($W2996&lt;&gt;"Ja",VLOOKUP($C2996,Listen!$A$2:$F$45,6,0)="Nein"),$AC2996,$AB2996),0)</f>
        <v>0</v>
      </c>
      <c r="AK2996" s="49">
        <f>IFERROR(IF(OR($W2996&lt;&gt;"Ja",VLOOKUP($C2996,Listen!$A$2:$F$45,6,0)="Nein"),$AC2996,$AB2996),0)</f>
        <v>0</v>
      </c>
      <c r="AL2996" s="51">
        <f t="shared" si="972"/>
        <v>0</v>
      </c>
      <c r="AM2996" s="296">
        <f>IFERROR(IF(VLOOKUP($C2996,Listen!$A$2:$F$45,6,0)="Ja",MAX(BC2996:BD2996),D_SAV!$BC2996),0)</f>
        <v>0</v>
      </c>
      <c r="AN2996" s="51">
        <f t="shared" si="973"/>
        <v>0</v>
      </c>
      <c r="AP2996" s="304">
        <f t="shared" si="974"/>
        <v>0</v>
      </c>
      <c r="AQ2996" s="304">
        <f t="shared" si="975"/>
        <v>0</v>
      </c>
      <c r="AR2996" s="304">
        <f t="shared" si="976"/>
        <v>0</v>
      </c>
      <c r="AS2996" s="304">
        <f t="shared" si="977"/>
        <v>0</v>
      </c>
      <c r="AT2996" s="304">
        <f t="shared" si="978"/>
        <v>0</v>
      </c>
      <c r="AU2996" s="304">
        <f t="shared" si="979"/>
        <v>0</v>
      </c>
      <c r="AV2996" s="304">
        <f t="shared" si="980"/>
        <v>0</v>
      </c>
      <c r="AW2996" s="304">
        <f t="shared" si="981"/>
        <v>0</v>
      </c>
      <c r="AX2996" s="304">
        <f t="shared" si="982"/>
        <v>0</v>
      </c>
      <c r="AY2996" s="304">
        <f t="shared" si="983"/>
        <v>0</v>
      </c>
      <c r="AZ2996" s="304">
        <f t="shared" si="984"/>
        <v>0</v>
      </c>
      <c r="BA2996" s="304">
        <f t="shared" si="985"/>
        <v>0</v>
      </c>
      <c r="BB2996" s="304">
        <f t="shared" si="986"/>
        <v>0</v>
      </c>
      <c r="BC2996" s="304">
        <f t="shared" si="987"/>
        <v>0</v>
      </c>
      <c r="BD2996" s="304">
        <f t="shared" si="988"/>
        <v>0</v>
      </c>
      <c r="BE2996" s="304">
        <f>IFERROR(IF(VLOOKUP($C2996,Listen!$A$2:$F$45,6,0)="Ja",BB2996-MAX(BC2996:BD2996),BB2996-BC2996),0)</f>
        <v>0</v>
      </c>
    </row>
    <row r="2997" spans="1:57" x14ac:dyDescent="0.25">
      <c r="A2997" s="320" t="str">
        <f>IF(AND(D2997&lt;&gt;0,C2997&lt;&gt;0,E2997&lt;&gt;0),IF(B2997&lt;&gt;0,CONCATENATE(B2997,"-AGr",VLOOKUP(C2997,Listen!$A$2:$D$45,4,FALSE),"-",D2997,"-",E2997,),CONCATENATE("AGr",VLOOKUP(C2997,Listen!$A$2:$D$45,4,FALSE),"-",D2997,"-",E2997)),"keine vollständige ID")</f>
        <v>keine vollständige ID</v>
      </c>
      <c r="B2997" s="301"/>
      <c r="C2997" s="287"/>
      <c r="D2997" s="34"/>
      <c r="E2997" s="306"/>
      <c r="F2997" s="116"/>
      <c r="G2997" s="17"/>
      <c r="H2997" s="17"/>
      <c r="I2997" s="17"/>
      <c r="J2997" s="17"/>
      <c r="K2997" s="17"/>
      <c r="L2997" s="17"/>
      <c r="M2997" s="17"/>
      <c r="N2997" s="17"/>
      <c r="O2997" s="116"/>
      <c r="P2997" s="117">
        <f>IF(D2997&gt;A_Stammdaten!$B$12,0,SUM(G2997,H2997,J2997,L2997:M2997)-SUM(I2997,K2997,N2997:O2997))</f>
        <v>0</v>
      </c>
      <c r="Q2997" s="17"/>
      <c r="R2997" s="17"/>
      <c r="S2997" s="17"/>
      <c r="T2997" s="17"/>
      <c r="U2997" s="62">
        <f t="shared" si="968"/>
        <v>0</v>
      </c>
      <c r="V2997" s="34"/>
      <c r="W2997" s="34"/>
      <c r="X2997" s="34"/>
      <c r="Y2997" s="34"/>
      <c r="Z2997" s="34"/>
      <c r="AA2997" s="63" t="str">
        <f t="shared" si="969"/>
        <v>-</v>
      </c>
      <c r="AB2997" s="63" t="str">
        <f t="shared" si="970"/>
        <v>-</v>
      </c>
      <c r="AC2997" s="63">
        <f>IF(ISBLANK($C2997),0,VLOOKUP($C2997,Listen!$A$2:$C$45,2,FALSE))</f>
        <v>0</v>
      </c>
      <c r="AD2997" s="63">
        <f>IF(ISBLANK($C2997),0,VLOOKUP($C2997,Listen!$A$2:$C$45,3,FALSE))</f>
        <v>0</v>
      </c>
      <c r="AE2997" s="49">
        <f t="shared" si="971"/>
        <v>0</v>
      </c>
      <c r="AF2997" s="49">
        <f t="shared" si="971"/>
        <v>0</v>
      </c>
      <c r="AG2997" s="49">
        <f>IFERROR(IF(OR($V2997&lt;&gt;"Ja",VLOOKUP($C2997,Listen!$A$2:$F$45,5,0)="Nein",D2997&lt;IF(C2997="LNG Anbindungsanlagen gemäß separater Festlegung",2022,2023)),$AC2997,$AA2997),0)</f>
        <v>0</v>
      </c>
      <c r="AH2997" s="49">
        <f>IFERROR(IF(OR($V2997&lt;&gt;"Ja",VLOOKUP($C2997,Listen!$A$2:$F$45,5,0)="Nein",D2997&lt;IF(C2997="LNG Anbindungsanlagen gemäß separater Festlegung",2022,2023)),$AC2997,$AA2997),0)</f>
        <v>0</v>
      </c>
      <c r="AI2997" s="49">
        <f>IFERROR(IF(OR($W2997&lt;&gt;"Ja",VLOOKUP($C2997,Listen!$A$2:$F$45,6,0)="Nein"),$AC2997,$AB2997),0)</f>
        <v>0</v>
      </c>
      <c r="AJ2997" s="49">
        <f>IFERROR(IF(OR($W2997&lt;&gt;"Ja",VLOOKUP($C2997,Listen!$A$2:$F$45,6,0)="Nein"),$AC2997,$AB2997),0)</f>
        <v>0</v>
      </c>
      <c r="AK2997" s="49">
        <f>IFERROR(IF(OR($W2997&lt;&gt;"Ja",VLOOKUP($C2997,Listen!$A$2:$F$45,6,0)="Nein"),$AC2997,$AB2997),0)</f>
        <v>0</v>
      </c>
      <c r="AL2997" s="51">
        <f t="shared" si="972"/>
        <v>0</v>
      </c>
      <c r="AM2997" s="296">
        <f>IFERROR(IF(VLOOKUP($C2997,Listen!$A$2:$F$45,6,0)="Ja",MAX(BC2997:BD2997),D_SAV!$BC2997),0)</f>
        <v>0</v>
      </c>
      <c r="AN2997" s="51">
        <f t="shared" si="973"/>
        <v>0</v>
      </c>
      <c r="AP2997" s="304">
        <f t="shared" si="974"/>
        <v>0</v>
      </c>
      <c r="AQ2997" s="304">
        <f t="shared" si="975"/>
        <v>0</v>
      </c>
      <c r="AR2997" s="304">
        <f t="shared" si="976"/>
        <v>0</v>
      </c>
      <c r="AS2997" s="304">
        <f t="shared" si="977"/>
        <v>0</v>
      </c>
      <c r="AT2997" s="304">
        <f t="shared" si="978"/>
        <v>0</v>
      </c>
      <c r="AU2997" s="304">
        <f t="shared" si="979"/>
        <v>0</v>
      </c>
      <c r="AV2997" s="304">
        <f t="shared" si="980"/>
        <v>0</v>
      </c>
      <c r="AW2997" s="304">
        <f t="shared" si="981"/>
        <v>0</v>
      </c>
      <c r="AX2997" s="304">
        <f t="shared" si="982"/>
        <v>0</v>
      </c>
      <c r="AY2997" s="304">
        <f t="shared" si="983"/>
        <v>0</v>
      </c>
      <c r="AZ2997" s="304">
        <f t="shared" si="984"/>
        <v>0</v>
      </c>
      <c r="BA2997" s="304">
        <f t="shared" si="985"/>
        <v>0</v>
      </c>
      <c r="BB2997" s="304">
        <f t="shared" si="986"/>
        <v>0</v>
      </c>
      <c r="BC2997" s="304">
        <f t="shared" si="987"/>
        <v>0</v>
      </c>
      <c r="BD2997" s="304">
        <f t="shared" si="988"/>
        <v>0</v>
      </c>
      <c r="BE2997" s="304">
        <f>IFERROR(IF(VLOOKUP($C2997,Listen!$A$2:$F$45,6,0)="Ja",BB2997-MAX(BC2997:BD2997),BB2997-BC2997),0)</f>
        <v>0</v>
      </c>
    </row>
    <row r="2998" spans="1:57" x14ac:dyDescent="0.25">
      <c r="A2998" s="320" t="str">
        <f>IF(AND(D2998&lt;&gt;0,C2998&lt;&gt;0,E2998&lt;&gt;0),IF(B2998&lt;&gt;0,CONCATENATE(B2998,"-AGr",VLOOKUP(C2998,Listen!$A$2:$D$45,4,FALSE),"-",D2998,"-",E2998,),CONCATENATE("AGr",VLOOKUP(C2998,Listen!$A$2:$D$45,4,FALSE),"-",D2998,"-",E2998)),"keine vollständige ID")</f>
        <v>keine vollständige ID</v>
      </c>
      <c r="B2998" s="301"/>
      <c r="C2998" s="287"/>
      <c r="D2998" s="34"/>
      <c r="E2998" s="306"/>
      <c r="F2998" s="116"/>
      <c r="G2998" s="17"/>
      <c r="H2998" s="17"/>
      <c r="I2998" s="17"/>
      <c r="J2998" s="17"/>
      <c r="K2998" s="17"/>
      <c r="L2998" s="17"/>
      <c r="M2998" s="17"/>
      <c r="N2998" s="17"/>
      <c r="O2998" s="116"/>
      <c r="P2998" s="117">
        <f>IF(D2998&gt;A_Stammdaten!$B$12,0,SUM(G2998,H2998,J2998,L2998:M2998)-SUM(I2998,K2998,N2998:O2998))</f>
        <v>0</v>
      </c>
      <c r="Q2998" s="17"/>
      <c r="R2998" s="17"/>
      <c r="S2998" s="17"/>
      <c r="T2998" s="17"/>
      <c r="U2998" s="62">
        <f t="shared" si="968"/>
        <v>0</v>
      </c>
      <c r="V2998" s="34"/>
      <c r="W2998" s="34"/>
      <c r="X2998" s="34"/>
      <c r="Y2998" s="34"/>
      <c r="Z2998" s="34"/>
      <c r="AA2998" s="63" t="str">
        <f t="shared" si="969"/>
        <v>-</v>
      </c>
      <c r="AB2998" s="63" t="str">
        <f t="shared" si="970"/>
        <v>-</v>
      </c>
      <c r="AC2998" s="63">
        <f>IF(ISBLANK($C2998),0,VLOOKUP($C2998,Listen!$A$2:$C$45,2,FALSE))</f>
        <v>0</v>
      </c>
      <c r="AD2998" s="63">
        <f>IF(ISBLANK($C2998),0,VLOOKUP($C2998,Listen!$A$2:$C$45,3,FALSE))</f>
        <v>0</v>
      </c>
      <c r="AE2998" s="49">
        <f t="shared" si="971"/>
        <v>0</v>
      </c>
      <c r="AF2998" s="49">
        <f t="shared" si="971"/>
        <v>0</v>
      </c>
      <c r="AG2998" s="49">
        <f>IFERROR(IF(OR($V2998&lt;&gt;"Ja",VLOOKUP($C2998,Listen!$A$2:$F$45,5,0)="Nein",D2998&lt;IF(C2998="LNG Anbindungsanlagen gemäß separater Festlegung",2022,2023)),$AC2998,$AA2998),0)</f>
        <v>0</v>
      </c>
      <c r="AH2998" s="49">
        <f>IFERROR(IF(OR($V2998&lt;&gt;"Ja",VLOOKUP($C2998,Listen!$A$2:$F$45,5,0)="Nein",D2998&lt;IF(C2998="LNG Anbindungsanlagen gemäß separater Festlegung",2022,2023)),$AC2998,$AA2998),0)</f>
        <v>0</v>
      </c>
      <c r="AI2998" s="49">
        <f>IFERROR(IF(OR($W2998&lt;&gt;"Ja",VLOOKUP($C2998,Listen!$A$2:$F$45,6,0)="Nein"),$AC2998,$AB2998),0)</f>
        <v>0</v>
      </c>
      <c r="AJ2998" s="49">
        <f>IFERROR(IF(OR($W2998&lt;&gt;"Ja",VLOOKUP($C2998,Listen!$A$2:$F$45,6,0)="Nein"),$AC2998,$AB2998),0)</f>
        <v>0</v>
      </c>
      <c r="AK2998" s="49">
        <f>IFERROR(IF(OR($W2998&lt;&gt;"Ja",VLOOKUP($C2998,Listen!$A$2:$F$45,6,0)="Nein"),$AC2998,$AB2998),0)</f>
        <v>0</v>
      </c>
      <c r="AL2998" s="51">
        <f t="shared" si="972"/>
        <v>0</v>
      </c>
      <c r="AM2998" s="296">
        <f>IFERROR(IF(VLOOKUP($C2998,Listen!$A$2:$F$45,6,0)="Ja",MAX(BC2998:BD2998),D_SAV!$BC2998),0)</f>
        <v>0</v>
      </c>
      <c r="AN2998" s="51">
        <f t="shared" si="973"/>
        <v>0</v>
      </c>
      <c r="AP2998" s="304">
        <f t="shared" si="974"/>
        <v>0</v>
      </c>
      <c r="AQ2998" s="304">
        <f t="shared" si="975"/>
        <v>0</v>
      </c>
      <c r="AR2998" s="304">
        <f t="shared" si="976"/>
        <v>0</v>
      </c>
      <c r="AS2998" s="304">
        <f t="shared" si="977"/>
        <v>0</v>
      </c>
      <c r="AT2998" s="304">
        <f t="shared" si="978"/>
        <v>0</v>
      </c>
      <c r="AU2998" s="304">
        <f t="shared" si="979"/>
        <v>0</v>
      </c>
      <c r="AV2998" s="304">
        <f t="shared" si="980"/>
        <v>0</v>
      </c>
      <c r="AW2998" s="304">
        <f t="shared" si="981"/>
        <v>0</v>
      </c>
      <c r="AX2998" s="304">
        <f t="shared" si="982"/>
        <v>0</v>
      </c>
      <c r="AY2998" s="304">
        <f t="shared" si="983"/>
        <v>0</v>
      </c>
      <c r="AZ2998" s="304">
        <f t="shared" si="984"/>
        <v>0</v>
      </c>
      <c r="BA2998" s="304">
        <f t="shared" si="985"/>
        <v>0</v>
      </c>
      <c r="BB2998" s="304">
        <f t="shared" si="986"/>
        <v>0</v>
      </c>
      <c r="BC2998" s="304">
        <f t="shared" si="987"/>
        <v>0</v>
      </c>
      <c r="BD2998" s="304">
        <f t="shared" si="988"/>
        <v>0</v>
      </c>
      <c r="BE2998" s="304">
        <f>IFERROR(IF(VLOOKUP($C2998,Listen!$A$2:$F$45,6,0)="Ja",BB2998-MAX(BC2998:BD2998),BB2998-BC2998),0)</f>
        <v>0</v>
      </c>
    </row>
    <row r="2999" spans="1:57" x14ac:dyDescent="0.25">
      <c r="A2999" s="320" t="str">
        <f>IF(AND(D2999&lt;&gt;0,C2999&lt;&gt;0,E2999&lt;&gt;0),IF(B2999&lt;&gt;0,CONCATENATE(B2999,"-AGr",VLOOKUP(C2999,Listen!$A$2:$D$45,4,FALSE),"-",D2999,"-",E2999,),CONCATENATE("AGr",VLOOKUP(C2999,Listen!$A$2:$D$45,4,FALSE),"-",D2999,"-",E2999)),"keine vollständige ID")</f>
        <v>keine vollständige ID</v>
      </c>
      <c r="B2999" s="301"/>
      <c r="C2999" s="287"/>
      <c r="D2999" s="34"/>
      <c r="E2999" s="306"/>
      <c r="F2999" s="116"/>
      <c r="G2999" s="17"/>
      <c r="H2999" s="17"/>
      <c r="I2999" s="17"/>
      <c r="J2999" s="17"/>
      <c r="K2999" s="17"/>
      <c r="L2999" s="17"/>
      <c r="M2999" s="17"/>
      <c r="N2999" s="17"/>
      <c r="O2999" s="116"/>
      <c r="P2999" s="117">
        <f>IF(D2999&gt;A_Stammdaten!$B$12,0,SUM(G2999,H2999,J2999,L2999:M2999)-SUM(I2999,K2999,N2999:O2999))</f>
        <v>0</v>
      </c>
      <c r="Q2999" s="17"/>
      <c r="R2999" s="17"/>
      <c r="S2999" s="17"/>
      <c r="T2999" s="17"/>
      <c r="U2999" s="62">
        <f t="shared" si="968"/>
        <v>0</v>
      </c>
      <c r="V2999" s="34"/>
      <c r="W2999" s="34"/>
      <c r="X2999" s="34"/>
      <c r="Y2999" s="34"/>
      <c r="Z2999" s="34"/>
      <c r="AA2999" s="63" t="str">
        <f t="shared" si="969"/>
        <v>-</v>
      </c>
      <c r="AB2999" s="63" t="str">
        <f t="shared" si="970"/>
        <v>-</v>
      </c>
      <c r="AC2999" s="63">
        <f>IF(ISBLANK($C2999),0,VLOOKUP($C2999,Listen!$A$2:$C$45,2,FALSE))</f>
        <v>0</v>
      </c>
      <c r="AD2999" s="63">
        <f>IF(ISBLANK($C2999),0,VLOOKUP($C2999,Listen!$A$2:$C$45,3,FALSE))</f>
        <v>0</v>
      </c>
      <c r="AE2999" s="49">
        <f t="shared" si="971"/>
        <v>0</v>
      </c>
      <c r="AF2999" s="49">
        <f t="shared" si="971"/>
        <v>0</v>
      </c>
      <c r="AG2999" s="49">
        <f>IFERROR(IF(OR($V2999&lt;&gt;"Ja",VLOOKUP($C2999,Listen!$A$2:$F$45,5,0)="Nein",D2999&lt;IF(C2999="LNG Anbindungsanlagen gemäß separater Festlegung",2022,2023)),$AC2999,$AA2999),0)</f>
        <v>0</v>
      </c>
      <c r="AH2999" s="49">
        <f>IFERROR(IF(OR($V2999&lt;&gt;"Ja",VLOOKUP($C2999,Listen!$A$2:$F$45,5,0)="Nein",D2999&lt;IF(C2999="LNG Anbindungsanlagen gemäß separater Festlegung",2022,2023)),$AC2999,$AA2999),0)</f>
        <v>0</v>
      </c>
      <c r="AI2999" s="49">
        <f>IFERROR(IF(OR($W2999&lt;&gt;"Ja",VLOOKUP($C2999,Listen!$A$2:$F$45,6,0)="Nein"),$AC2999,$AB2999),0)</f>
        <v>0</v>
      </c>
      <c r="AJ2999" s="49">
        <f>IFERROR(IF(OR($W2999&lt;&gt;"Ja",VLOOKUP($C2999,Listen!$A$2:$F$45,6,0)="Nein"),$AC2999,$AB2999),0)</f>
        <v>0</v>
      </c>
      <c r="AK2999" s="49">
        <f>IFERROR(IF(OR($W2999&lt;&gt;"Ja",VLOOKUP($C2999,Listen!$A$2:$F$45,6,0)="Nein"),$AC2999,$AB2999),0)</f>
        <v>0</v>
      </c>
      <c r="AL2999" s="51">
        <f t="shared" si="972"/>
        <v>0</v>
      </c>
      <c r="AM2999" s="296">
        <f>IFERROR(IF(VLOOKUP($C2999,Listen!$A$2:$F$45,6,0)="Ja",MAX(BC2999:BD2999),D_SAV!$BC2999),0)</f>
        <v>0</v>
      </c>
      <c r="AN2999" s="51">
        <f t="shared" si="973"/>
        <v>0</v>
      </c>
      <c r="AP2999" s="304">
        <f t="shared" si="974"/>
        <v>0</v>
      </c>
      <c r="AQ2999" s="304">
        <f t="shared" si="975"/>
        <v>0</v>
      </c>
      <c r="AR2999" s="304">
        <f t="shared" si="976"/>
        <v>0</v>
      </c>
      <c r="AS2999" s="304">
        <f t="shared" si="977"/>
        <v>0</v>
      </c>
      <c r="AT2999" s="304">
        <f t="shared" si="978"/>
        <v>0</v>
      </c>
      <c r="AU2999" s="304">
        <f t="shared" si="979"/>
        <v>0</v>
      </c>
      <c r="AV2999" s="304">
        <f t="shared" si="980"/>
        <v>0</v>
      </c>
      <c r="AW2999" s="304">
        <f t="shared" si="981"/>
        <v>0</v>
      </c>
      <c r="AX2999" s="304">
        <f t="shared" si="982"/>
        <v>0</v>
      </c>
      <c r="AY2999" s="304">
        <f t="shared" si="983"/>
        <v>0</v>
      </c>
      <c r="AZ2999" s="304">
        <f t="shared" si="984"/>
        <v>0</v>
      </c>
      <c r="BA2999" s="304">
        <f t="shared" si="985"/>
        <v>0</v>
      </c>
      <c r="BB2999" s="304">
        <f t="shared" si="986"/>
        <v>0</v>
      </c>
      <c r="BC2999" s="304">
        <f t="shared" si="987"/>
        <v>0</v>
      </c>
      <c r="BD2999" s="304">
        <f t="shared" si="988"/>
        <v>0</v>
      </c>
      <c r="BE2999" s="304">
        <f>IFERROR(IF(VLOOKUP($C2999,Listen!$A$2:$F$45,6,0)="Ja",BB2999-MAX(BC2999:BD2999),BB2999-BC2999),0)</f>
        <v>0</v>
      </c>
    </row>
    <row r="3000" spans="1:57" x14ac:dyDescent="0.25">
      <c r="A3000" s="320" t="str">
        <f>IF(AND(D3000&lt;&gt;0,C3000&lt;&gt;0,E3000&lt;&gt;0),IF(B3000&lt;&gt;0,CONCATENATE(B3000,"-AGr",VLOOKUP(C3000,Listen!$A$2:$D$45,4,FALSE),"-",D3000,"-",E3000,),CONCATENATE("AGr",VLOOKUP(C3000,Listen!$A$2:$D$45,4,FALSE),"-",D3000,"-",E3000)),"keine vollständige ID")</f>
        <v>keine vollständige ID</v>
      </c>
      <c r="B3000" s="301"/>
      <c r="C3000" s="287"/>
      <c r="D3000" s="34"/>
      <c r="E3000" s="306"/>
      <c r="F3000" s="116"/>
      <c r="G3000" s="17"/>
      <c r="H3000" s="17"/>
      <c r="I3000" s="17"/>
      <c r="J3000" s="17"/>
      <c r="K3000" s="17"/>
      <c r="L3000" s="17"/>
      <c r="M3000" s="17"/>
      <c r="N3000" s="17"/>
      <c r="O3000" s="116"/>
      <c r="P3000" s="117">
        <f>IF(D3000&gt;A_Stammdaten!$B$12,0,SUM(G3000,H3000,J3000,L3000:M3000)-SUM(I3000,K3000,N3000:O3000))</f>
        <v>0</v>
      </c>
      <c r="Q3000" s="17"/>
      <c r="R3000" s="17"/>
      <c r="S3000" s="17"/>
      <c r="T3000" s="17"/>
      <c r="U3000" s="62">
        <f t="shared" si="968"/>
        <v>0</v>
      </c>
      <c r="V3000" s="34"/>
      <c r="W3000" s="34"/>
      <c r="X3000" s="34"/>
      <c r="Y3000" s="34"/>
      <c r="Z3000" s="34"/>
      <c r="AA3000" s="63" t="str">
        <f t="shared" si="969"/>
        <v>-</v>
      </c>
      <c r="AB3000" s="63" t="str">
        <f t="shared" si="970"/>
        <v>-</v>
      </c>
      <c r="AC3000" s="63">
        <f>IF(ISBLANK($C3000),0,VLOOKUP($C3000,Listen!$A$2:$C$45,2,FALSE))</f>
        <v>0</v>
      </c>
      <c r="AD3000" s="63">
        <f>IF(ISBLANK($C3000),0,VLOOKUP($C3000,Listen!$A$2:$C$45,3,FALSE))</f>
        <v>0</v>
      </c>
      <c r="AE3000" s="49">
        <f t="shared" si="971"/>
        <v>0</v>
      </c>
      <c r="AF3000" s="49">
        <f t="shared" si="971"/>
        <v>0</v>
      </c>
      <c r="AG3000" s="49">
        <f>IFERROR(IF(OR($V3000&lt;&gt;"Ja",VLOOKUP($C3000,Listen!$A$2:$F$45,5,0)="Nein",D3000&lt;IF(C3000="LNG Anbindungsanlagen gemäß separater Festlegung",2022,2023)),$AC3000,$AA3000),0)</f>
        <v>0</v>
      </c>
      <c r="AH3000" s="49">
        <f>IFERROR(IF(OR($V3000&lt;&gt;"Ja",VLOOKUP($C3000,Listen!$A$2:$F$45,5,0)="Nein",D3000&lt;IF(C3000="LNG Anbindungsanlagen gemäß separater Festlegung",2022,2023)),$AC3000,$AA3000),0)</f>
        <v>0</v>
      </c>
      <c r="AI3000" s="49">
        <f>IFERROR(IF(OR($W3000&lt;&gt;"Ja",VLOOKUP($C3000,Listen!$A$2:$F$45,6,0)="Nein"),$AC3000,$AB3000),0)</f>
        <v>0</v>
      </c>
      <c r="AJ3000" s="49">
        <f>IFERROR(IF(OR($W3000&lt;&gt;"Ja",VLOOKUP($C3000,Listen!$A$2:$F$45,6,0)="Nein"),$AC3000,$AB3000),0)</f>
        <v>0</v>
      </c>
      <c r="AK3000" s="49">
        <f>IFERROR(IF(OR($W3000&lt;&gt;"Ja",VLOOKUP($C3000,Listen!$A$2:$F$45,6,0)="Nein"),$AC3000,$AB3000),0)</f>
        <v>0</v>
      </c>
      <c r="AL3000" s="51">
        <f t="shared" si="972"/>
        <v>0</v>
      </c>
      <c r="AM3000" s="296">
        <f>IFERROR(IF(VLOOKUP($C3000,Listen!$A$2:$F$45,6,0)="Ja",MAX(BC3000:BD3000),D_SAV!$BC3000),0)</f>
        <v>0</v>
      </c>
      <c r="AN3000" s="51">
        <f t="shared" si="973"/>
        <v>0</v>
      </c>
      <c r="AP3000" s="304">
        <f t="shared" si="974"/>
        <v>0</v>
      </c>
      <c r="AQ3000" s="304">
        <f t="shared" si="975"/>
        <v>0</v>
      </c>
      <c r="AR3000" s="304">
        <f t="shared" si="976"/>
        <v>0</v>
      </c>
      <c r="AS3000" s="304">
        <f t="shared" si="977"/>
        <v>0</v>
      </c>
      <c r="AT3000" s="304">
        <f t="shared" si="978"/>
        <v>0</v>
      </c>
      <c r="AU3000" s="304">
        <f t="shared" si="979"/>
        <v>0</v>
      </c>
      <c r="AV3000" s="304">
        <f t="shared" si="980"/>
        <v>0</v>
      </c>
      <c r="AW3000" s="304">
        <f t="shared" si="981"/>
        <v>0</v>
      </c>
      <c r="AX3000" s="304">
        <f t="shared" si="982"/>
        <v>0</v>
      </c>
      <c r="AY3000" s="304">
        <f t="shared" si="983"/>
        <v>0</v>
      </c>
      <c r="AZ3000" s="304">
        <f t="shared" si="984"/>
        <v>0</v>
      </c>
      <c r="BA3000" s="304">
        <f t="shared" si="985"/>
        <v>0</v>
      </c>
      <c r="BB3000" s="304">
        <f t="shared" si="986"/>
        <v>0</v>
      </c>
      <c r="BC3000" s="304">
        <f t="shared" si="987"/>
        <v>0</v>
      </c>
      <c r="BD3000" s="304">
        <f t="shared" si="988"/>
        <v>0</v>
      </c>
      <c r="BE3000" s="304">
        <f>IFERROR(IF(VLOOKUP($C3000,Listen!$A$2:$F$45,6,0)="Ja",BB3000-MAX(BC3000:BD3000),BB3000-BC3000),0)</f>
        <v>0</v>
      </c>
    </row>
    <row r="3001" spans="1:57" x14ac:dyDescent="0.25">
      <c r="A3001" s="320" t="str">
        <f>IF(AND(D3001&lt;&gt;0,C3001&lt;&gt;0,E3001&lt;&gt;0),IF(B3001&lt;&gt;0,CONCATENATE(B3001,"-AGr",VLOOKUP(C3001,Listen!$A$2:$D$45,4,FALSE),"-",D3001,"-",E3001,),CONCATENATE("AGr",VLOOKUP(C3001,Listen!$A$2:$D$45,4,FALSE),"-",D3001,"-",E3001)),"keine vollständige ID")</f>
        <v>keine vollständige ID</v>
      </c>
      <c r="B3001" s="301"/>
      <c r="C3001" s="287"/>
      <c r="D3001" s="34"/>
      <c r="E3001" s="306"/>
      <c r="F3001" s="116"/>
      <c r="G3001" s="17"/>
      <c r="H3001" s="17"/>
      <c r="I3001" s="17"/>
      <c r="J3001" s="17"/>
      <c r="K3001" s="17"/>
      <c r="L3001" s="17"/>
      <c r="M3001" s="17"/>
      <c r="N3001" s="17"/>
      <c r="O3001" s="116"/>
      <c r="P3001" s="117">
        <f>IF(D3001&gt;A_Stammdaten!$B$12,0,SUM(G3001,H3001,J3001,L3001:M3001)-SUM(I3001,K3001,N3001:O3001))</f>
        <v>0</v>
      </c>
      <c r="Q3001" s="17"/>
      <c r="R3001" s="17"/>
      <c r="S3001" s="17"/>
      <c r="T3001" s="17"/>
      <c r="U3001" s="62">
        <f t="shared" si="968"/>
        <v>0</v>
      </c>
      <c r="V3001" s="34"/>
      <c r="W3001" s="34"/>
      <c r="X3001" s="34"/>
      <c r="Y3001" s="34"/>
      <c r="Z3001" s="34"/>
      <c r="AA3001" s="63" t="str">
        <f t="shared" si="969"/>
        <v>-</v>
      </c>
      <c r="AB3001" s="63" t="str">
        <f t="shared" si="970"/>
        <v>-</v>
      </c>
      <c r="AC3001" s="63">
        <f>IF(ISBLANK($C3001),0,VLOOKUP($C3001,Listen!$A$2:$C$45,2,FALSE))</f>
        <v>0</v>
      </c>
      <c r="AD3001" s="63">
        <f>IF(ISBLANK($C3001),0,VLOOKUP($C3001,Listen!$A$2:$C$45,3,FALSE))</f>
        <v>0</v>
      </c>
      <c r="AE3001" s="49">
        <f t="shared" si="971"/>
        <v>0</v>
      </c>
      <c r="AF3001" s="49">
        <f t="shared" si="971"/>
        <v>0</v>
      </c>
      <c r="AG3001" s="49">
        <f>IFERROR(IF(OR($V3001&lt;&gt;"Ja",VLOOKUP($C3001,Listen!$A$2:$F$45,5,0)="Nein",D3001&lt;IF(C3001="LNG Anbindungsanlagen gemäß separater Festlegung",2022,2023)),$AC3001,$AA3001),0)</f>
        <v>0</v>
      </c>
      <c r="AH3001" s="49">
        <f>IFERROR(IF(OR($V3001&lt;&gt;"Ja",VLOOKUP($C3001,Listen!$A$2:$F$45,5,0)="Nein",D3001&lt;IF(C3001="LNG Anbindungsanlagen gemäß separater Festlegung",2022,2023)),$AC3001,$AA3001),0)</f>
        <v>0</v>
      </c>
      <c r="AI3001" s="49">
        <f>IFERROR(IF(OR($W3001&lt;&gt;"Ja",VLOOKUP($C3001,Listen!$A$2:$F$45,6,0)="Nein"),$AC3001,$AB3001),0)</f>
        <v>0</v>
      </c>
      <c r="AJ3001" s="49">
        <f>IFERROR(IF(OR($W3001&lt;&gt;"Ja",VLOOKUP($C3001,Listen!$A$2:$F$45,6,0)="Nein"),$AC3001,$AB3001),0)</f>
        <v>0</v>
      </c>
      <c r="AK3001" s="49">
        <f>IFERROR(IF(OR($W3001&lt;&gt;"Ja",VLOOKUP($C3001,Listen!$A$2:$F$45,6,0)="Nein"),$AC3001,$AB3001),0)</f>
        <v>0</v>
      </c>
      <c r="AL3001" s="51">
        <f t="shared" si="972"/>
        <v>0</v>
      </c>
      <c r="AM3001" s="296">
        <f>IFERROR(IF(VLOOKUP($C3001,Listen!$A$2:$F$45,6,0)="Ja",MAX(BC3001:BD3001),D_SAV!$BC3001),0)</f>
        <v>0</v>
      </c>
      <c r="AN3001" s="51">
        <f t="shared" si="973"/>
        <v>0</v>
      </c>
      <c r="AP3001" s="304">
        <f t="shared" si="974"/>
        <v>0</v>
      </c>
      <c r="AQ3001" s="304">
        <f t="shared" si="975"/>
        <v>0</v>
      </c>
      <c r="AR3001" s="304">
        <f t="shared" si="976"/>
        <v>0</v>
      </c>
      <c r="AS3001" s="304">
        <f t="shared" si="977"/>
        <v>0</v>
      </c>
      <c r="AT3001" s="304">
        <f t="shared" si="978"/>
        <v>0</v>
      </c>
      <c r="AU3001" s="304">
        <f t="shared" si="979"/>
        <v>0</v>
      </c>
      <c r="AV3001" s="304">
        <f t="shared" si="980"/>
        <v>0</v>
      </c>
      <c r="AW3001" s="304">
        <f t="shared" si="981"/>
        <v>0</v>
      </c>
      <c r="AX3001" s="304">
        <f t="shared" si="982"/>
        <v>0</v>
      </c>
      <c r="AY3001" s="304">
        <f t="shared" si="983"/>
        <v>0</v>
      </c>
      <c r="AZ3001" s="304">
        <f t="shared" si="984"/>
        <v>0</v>
      </c>
      <c r="BA3001" s="304">
        <f t="shared" si="985"/>
        <v>0</v>
      </c>
      <c r="BB3001" s="304">
        <f t="shared" si="986"/>
        <v>0</v>
      </c>
      <c r="BC3001" s="304">
        <f t="shared" si="987"/>
        <v>0</v>
      </c>
      <c r="BD3001" s="304">
        <f t="shared" si="988"/>
        <v>0</v>
      </c>
      <c r="BE3001" s="304">
        <f>IFERROR(IF(VLOOKUP($C3001,Listen!$A$2:$F$45,6,0)="Ja",BB3001-MAX(BC3001:BD3001),BB3001-BC3001),0)</f>
        <v>0</v>
      </c>
    </row>
    <row r="3002" spans="1:57" x14ac:dyDescent="0.25">
      <c r="A3002" s="320" t="str">
        <f>IF(AND(D3002&lt;&gt;0,C3002&lt;&gt;0,E3002&lt;&gt;0),IF(B3002&lt;&gt;0,CONCATENATE(B3002,"-AGr",VLOOKUP(C3002,Listen!$A$2:$D$45,4,FALSE),"-",D3002,"-",E3002,),CONCATENATE("AGr",VLOOKUP(C3002,Listen!$A$2:$D$45,4,FALSE),"-",D3002,"-",E3002)),"keine vollständige ID")</f>
        <v>keine vollständige ID</v>
      </c>
      <c r="B3002" s="301"/>
      <c r="C3002" s="287"/>
      <c r="D3002" s="34"/>
      <c r="E3002" s="306"/>
      <c r="F3002" s="116"/>
      <c r="G3002" s="17"/>
      <c r="H3002" s="17"/>
      <c r="I3002" s="17"/>
      <c r="J3002" s="17"/>
      <c r="K3002" s="17"/>
      <c r="L3002" s="17"/>
      <c r="M3002" s="17"/>
      <c r="N3002" s="17"/>
      <c r="O3002" s="116"/>
      <c r="P3002" s="117">
        <f>IF(D3002&gt;A_Stammdaten!$B$12,0,SUM(G3002,H3002,J3002,L3002:M3002)-SUM(I3002,K3002,N3002:O3002))</f>
        <v>0</v>
      </c>
      <c r="Q3002" s="17"/>
      <c r="R3002" s="17"/>
      <c r="S3002" s="17"/>
      <c r="T3002" s="17"/>
      <c r="U3002" s="62">
        <f t="shared" si="968"/>
        <v>0</v>
      </c>
      <c r="V3002" s="34"/>
      <c r="W3002" s="34"/>
      <c r="X3002" s="34"/>
      <c r="Y3002" s="34"/>
      <c r="Z3002" s="34"/>
      <c r="AA3002" s="63" t="str">
        <f t="shared" si="969"/>
        <v>-</v>
      </c>
      <c r="AB3002" s="63" t="str">
        <f t="shared" si="970"/>
        <v>-</v>
      </c>
      <c r="AC3002" s="63">
        <f>IF(ISBLANK($C3002),0,VLOOKUP($C3002,Listen!$A$2:$C$45,2,FALSE))</f>
        <v>0</v>
      </c>
      <c r="AD3002" s="63">
        <f>IF(ISBLANK($C3002),0,VLOOKUP($C3002,Listen!$A$2:$C$45,3,FALSE))</f>
        <v>0</v>
      </c>
      <c r="AE3002" s="49">
        <f t="shared" si="971"/>
        <v>0</v>
      </c>
      <c r="AF3002" s="49">
        <f t="shared" si="971"/>
        <v>0</v>
      </c>
      <c r="AG3002" s="49">
        <f>IFERROR(IF(OR($V3002&lt;&gt;"Ja",VLOOKUP($C3002,Listen!$A$2:$F$45,5,0)="Nein",D3002&lt;IF(C3002="LNG Anbindungsanlagen gemäß separater Festlegung",2022,2023)),$AC3002,$AA3002),0)</f>
        <v>0</v>
      </c>
      <c r="AH3002" s="49">
        <f>IFERROR(IF(OR($V3002&lt;&gt;"Ja",VLOOKUP($C3002,Listen!$A$2:$F$45,5,0)="Nein",D3002&lt;IF(C3002="LNG Anbindungsanlagen gemäß separater Festlegung",2022,2023)),$AC3002,$AA3002),0)</f>
        <v>0</v>
      </c>
      <c r="AI3002" s="49">
        <f>IFERROR(IF(OR($W3002&lt;&gt;"Ja",VLOOKUP($C3002,Listen!$A$2:$F$45,6,0)="Nein"),$AC3002,$AB3002),0)</f>
        <v>0</v>
      </c>
      <c r="AJ3002" s="49">
        <f>IFERROR(IF(OR($W3002&lt;&gt;"Ja",VLOOKUP($C3002,Listen!$A$2:$F$45,6,0)="Nein"),$AC3002,$AB3002),0)</f>
        <v>0</v>
      </c>
      <c r="AK3002" s="49">
        <f>IFERROR(IF(OR($W3002&lt;&gt;"Ja",VLOOKUP($C3002,Listen!$A$2:$F$45,6,0)="Nein"),$AC3002,$AB3002),0)</f>
        <v>0</v>
      </c>
      <c r="AL3002" s="51">
        <f t="shared" si="972"/>
        <v>0</v>
      </c>
      <c r="AM3002" s="296">
        <f>IFERROR(IF(VLOOKUP($C3002,Listen!$A$2:$F$45,6,0)="Ja",MAX(BC3002:BD3002),D_SAV!$BC3002),0)</f>
        <v>0</v>
      </c>
      <c r="AN3002" s="51">
        <f t="shared" si="973"/>
        <v>0</v>
      </c>
      <c r="AP3002" s="304">
        <f t="shared" si="974"/>
        <v>0</v>
      </c>
      <c r="AQ3002" s="304">
        <f t="shared" si="975"/>
        <v>0</v>
      </c>
      <c r="AR3002" s="304">
        <f t="shared" si="976"/>
        <v>0</v>
      </c>
      <c r="AS3002" s="304">
        <f t="shared" si="977"/>
        <v>0</v>
      </c>
      <c r="AT3002" s="304">
        <f t="shared" si="978"/>
        <v>0</v>
      </c>
      <c r="AU3002" s="304">
        <f t="shared" si="979"/>
        <v>0</v>
      </c>
      <c r="AV3002" s="304">
        <f t="shared" si="980"/>
        <v>0</v>
      </c>
      <c r="AW3002" s="304">
        <f t="shared" si="981"/>
        <v>0</v>
      </c>
      <c r="AX3002" s="304">
        <f t="shared" si="982"/>
        <v>0</v>
      </c>
      <c r="AY3002" s="304">
        <f t="shared" si="983"/>
        <v>0</v>
      </c>
      <c r="AZ3002" s="304">
        <f t="shared" si="984"/>
        <v>0</v>
      </c>
      <c r="BA3002" s="304">
        <f t="shared" si="985"/>
        <v>0</v>
      </c>
      <c r="BB3002" s="304">
        <f t="shared" si="986"/>
        <v>0</v>
      </c>
      <c r="BC3002" s="304">
        <f t="shared" si="987"/>
        <v>0</v>
      </c>
      <c r="BD3002" s="304">
        <f t="shared" si="988"/>
        <v>0</v>
      </c>
      <c r="BE3002" s="304">
        <f>IFERROR(IF(VLOOKUP($C3002,Listen!$A$2:$F$45,6,0)="Ja",BB3002-MAX(BC3002:BD3002),BB3002-BC3002),0)</f>
        <v>0</v>
      </c>
    </row>
    <row r="3003" spans="1:57" x14ac:dyDescent="0.25">
      <c r="A3003" s="320" t="str">
        <f>IF(AND(D3003&lt;&gt;0,C3003&lt;&gt;0,E3003&lt;&gt;0),IF(B3003&lt;&gt;0,CONCATENATE(B3003,"-AGr",VLOOKUP(C3003,Listen!$A$2:$D$45,4,FALSE),"-",D3003,"-",E3003,),CONCATENATE("AGr",VLOOKUP(C3003,Listen!$A$2:$D$45,4,FALSE),"-",D3003,"-",E3003)),"keine vollständige ID")</f>
        <v>keine vollständige ID</v>
      </c>
      <c r="B3003" s="301"/>
      <c r="C3003" s="287"/>
      <c r="D3003" s="34"/>
      <c r="E3003" s="306"/>
      <c r="F3003" s="116"/>
      <c r="G3003" s="17"/>
      <c r="H3003" s="17"/>
      <c r="I3003" s="17"/>
      <c r="J3003" s="17"/>
      <c r="K3003" s="17"/>
      <c r="L3003" s="17"/>
      <c r="M3003" s="17"/>
      <c r="N3003" s="17"/>
      <c r="O3003" s="116"/>
      <c r="P3003" s="117">
        <f>IF(D3003&gt;A_Stammdaten!$B$12,0,SUM(G3003,H3003,J3003,L3003:M3003)-SUM(I3003,K3003,N3003:O3003))</f>
        <v>0</v>
      </c>
      <c r="Q3003" s="17"/>
      <c r="R3003" s="17"/>
      <c r="S3003" s="17"/>
      <c r="T3003" s="17"/>
      <c r="U3003" s="62">
        <f t="shared" si="968"/>
        <v>0</v>
      </c>
      <c r="V3003" s="34"/>
      <c r="W3003" s="34"/>
      <c r="X3003" s="34"/>
      <c r="Y3003" s="34"/>
      <c r="Z3003" s="34"/>
      <c r="AA3003" s="63" t="str">
        <f t="shared" si="969"/>
        <v>-</v>
      </c>
      <c r="AB3003" s="63" t="str">
        <f t="shared" si="970"/>
        <v>-</v>
      </c>
      <c r="AC3003" s="63">
        <f>IF(ISBLANK($C3003),0,VLOOKUP($C3003,Listen!$A$2:$C$45,2,FALSE))</f>
        <v>0</v>
      </c>
      <c r="AD3003" s="63">
        <f>IF(ISBLANK($C3003),0,VLOOKUP($C3003,Listen!$A$2:$C$45,3,FALSE))</f>
        <v>0</v>
      </c>
      <c r="AE3003" s="49">
        <f t="shared" si="971"/>
        <v>0</v>
      </c>
      <c r="AF3003" s="49">
        <f t="shared" si="971"/>
        <v>0</v>
      </c>
      <c r="AG3003" s="49">
        <f>IFERROR(IF(OR($V3003&lt;&gt;"Ja",VLOOKUP($C3003,Listen!$A$2:$F$45,5,0)="Nein",D3003&lt;IF(C3003="LNG Anbindungsanlagen gemäß separater Festlegung",2022,2023)),$AC3003,$AA3003),0)</f>
        <v>0</v>
      </c>
      <c r="AH3003" s="49">
        <f>IFERROR(IF(OR($V3003&lt;&gt;"Ja",VLOOKUP($C3003,Listen!$A$2:$F$45,5,0)="Nein",D3003&lt;IF(C3003="LNG Anbindungsanlagen gemäß separater Festlegung",2022,2023)),$AC3003,$AA3003),0)</f>
        <v>0</v>
      </c>
      <c r="AI3003" s="49">
        <f>IFERROR(IF(OR($W3003&lt;&gt;"Ja",VLOOKUP($C3003,Listen!$A$2:$F$45,6,0)="Nein"),$AC3003,$AB3003),0)</f>
        <v>0</v>
      </c>
      <c r="AJ3003" s="49">
        <f>IFERROR(IF(OR($W3003&lt;&gt;"Ja",VLOOKUP($C3003,Listen!$A$2:$F$45,6,0)="Nein"),$AC3003,$AB3003),0)</f>
        <v>0</v>
      </c>
      <c r="AK3003" s="49">
        <f>IFERROR(IF(OR($W3003&lt;&gt;"Ja",VLOOKUP($C3003,Listen!$A$2:$F$45,6,0)="Nein"),$AC3003,$AB3003),0)</f>
        <v>0</v>
      </c>
      <c r="AL3003" s="51">
        <f t="shared" si="972"/>
        <v>0</v>
      </c>
      <c r="AM3003" s="296">
        <f>IFERROR(IF(VLOOKUP($C3003,Listen!$A$2:$F$45,6,0)="Ja",MAX(BC3003:BD3003),D_SAV!$BC3003),0)</f>
        <v>0</v>
      </c>
      <c r="AN3003" s="51">
        <f t="shared" si="973"/>
        <v>0</v>
      </c>
      <c r="AP3003" s="304">
        <f t="shared" si="974"/>
        <v>0</v>
      </c>
      <c r="AQ3003" s="304">
        <f t="shared" si="975"/>
        <v>0</v>
      </c>
      <c r="AR3003" s="304">
        <f t="shared" si="976"/>
        <v>0</v>
      </c>
      <c r="AS3003" s="304">
        <f t="shared" si="977"/>
        <v>0</v>
      </c>
      <c r="AT3003" s="304">
        <f t="shared" si="978"/>
        <v>0</v>
      </c>
      <c r="AU3003" s="304">
        <f t="shared" si="979"/>
        <v>0</v>
      </c>
      <c r="AV3003" s="304">
        <f t="shared" si="980"/>
        <v>0</v>
      </c>
      <c r="AW3003" s="304">
        <f t="shared" si="981"/>
        <v>0</v>
      </c>
      <c r="AX3003" s="304">
        <f t="shared" si="982"/>
        <v>0</v>
      </c>
      <c r="AY3003" s="304">
        <f t="shared" si="983"/>
        <v>0</v>
      </c>
      <c r="AZ3003" s="304">
        <f t="shared" si="984"/>
        <v>0</v>
      </c>
      <c r="BA3003" s="304">
        <f t="shared" si="985"/>
        <v>0</v>
      </c>
      <c r="BB3003" s="304">
        <f t="shared" si="986"/>
        <v>0</v>
      </c>
      <c r="BC3003" s="304">
        <f t="shared" si="987"/>
        <v>0</v>
      </c>
      <c r="BD3003" s="304">
        <f t="shared" si="988"/>
        <v>0</v>
      </c>
      <c r="BE3003" s="304">
        <f>IFERROR(IF(VLOOKUP($C3003,Listen!$A$2:$F$45,6,0)="Ja",BB3003-MAX(BC3003:BD3003),BB3003-BC3003),0)</f>
        <v>0</v>
      </c>
    </row>
    <row r="3004" spans="1:57" x14ac:dyDescent="0.25">
      <c r="A3004" s="320" t="str">
        <f>IF(AND(D3004&lt;&gt;0,C3004&lt;&gt;0,E3004&lt;&gt;0),IF(B3004&lt;&gt;0,CONCATENATE(B3004,"-AGr",VLOOKUP(C3004,Listen!$A$2:$D$45,4,FALSE),"-",D3004,"-",E3004,),CONCATENATE("AGr",VLOOKUP(C3004,Listen!$A$2:$D$45,4,FALSE),"-",D3004,"-",E3004)),"keine vollständige ID")</f>
        <v>keine vollständige ID</v>
      </c>
      <c r="B3004" s="301"/>
      <c r="C3004" s="287"/>
      <c r="D3004" s="34"/>
      <c r="E3004" s="306"/>
      <c r="F3004" s="116"/>
      <c r="G3004" s="17"/>
      <c r="H3004" s="17"/>
      <c r="I3004" s="17"/>
      <c r="J3004" s="17"/>
      <c r="K3004" s="17"/>
      <c r="L3004" s="17"/>
      <c r="M3004" s="17"/>
      <c r="N3004" s="17"/>
      <c r="O3004" s="116"/>
      <c r="P3004" s="117">
        <f>IF(D3004&gt;A_Stammdaten!$B$12,0,SUM(G3004,H3004,J3004,L3004:M3004)-SUM(I3004,K3004,N3004:O3004))</f>
        <v>0</v>
      </c>
      <c r="Q3004" s="17"/>
      <c r="R3004" s="17"/>
      <c r="S3004" s="17"/>
      <c r="T3004" s="17"/>
      <c r="U3004" s="62">
        <f t="shared" si="968"/>
        <v>0</v>
      </c>
      <c r="V3004" s="34"/>
      <c r="W3004" s="34"/>
      <c r="X3004" s="34"/>
      <c r="Y3004" s="34"/>
      <c r="Z3004" s="34"/>
      <c r="AA3004" s="63" t="str">
        <f t="shared" si="969"/>
        <v>-</v>
      </c>
      <c r="AB3004" s="63" t="str">
        <f t="shared" si="970"/>
        <v>-</v>
      </c>
      <c r="AC3004" s="63">
        <f>IF(ISBLANK($C3004),0,VLOOKUP($C3004,Listen!$A$2:$C$45,2,FALSE))</f>
        <v>0</v>
      </c>
      <c r="AD3004" s="63">
        <f>IF(ISBLANK($C3004),0,VLOOKUP($C3004,Listen!$A$2:$C$45,3,FALSE))</f>
        <v>0</v>
      </c>
      <c r="AE3004" s="49">
        <f t="shared" si="971"/>
        <v>0</v>
      </c>
      <c r="AF3004" s="49">
        <f t="shared" si="971"/>
        <v>0</v>
      </c>
      <c r="AG3004" s="49">
        <f>IFERROR(IF(OR($V3004&lt;&gt;"Ja",VLOOKUP($C3004,Listen!$A$2:$F$45,5,0)="Nein",D3004&lt;IF(C3004="LNG Anbindungsanlagen gemäß separater Festlegung",2022,2023)),$AC3004,$AA3004),0)</f>
        <v>0</v>
      </c>
      <c r="AH3004" s="49">
        <f>IFERROR(IF(OR($V3004&lt;&gt;"Ja",VLOOKUP($C3004,Listen!$A$2:$F$45,5,0)="Nein",D3004&lt;IF(C3004="LNG Anbindungsanlagen gemäß separater Festlegung",2022,2023)),$AC3004,$AA3004),0)</f>
        <v>0</v>
      </c>
      <c r="AI3004" s="49">
        <f>IFERROR(IF(OR($W3004&lt;&gt;"Ja",VLOOKUP($C3004,Listen!$A$2:$F$45,6,0)="Nein"),$AC3004,$AB3004),0)</f>
        <v>0</v>
      </c>
      <c r="AJ3004" s="49">
        <f>IFERROR(IF(OR($W3004&lt;&gt;"Ja",VLOOKUP($C3004,Listen!$A$2:$F$45,6,0)="Nein"),$AC3004,$AB3004),0)</f>
        <v>0</v>
      </c>
      <c r="AK3004" s="49">
        <f>IFERROR(IF(OR($W3004&lt;&gt;"Ja",VLOOKUP($C3004,Listen!$A$2:$F$45,6,0)="Nein"),$AC3004,$AB3004),0)</f>
        <v>0</v>
      </c>
      <c r="AL3004" s="51">
        <f t="shared" si="972"/>
        <v>0</v>
      </c>
      <c r="AM3004" s="296">
        <f>IFERROR(IF(VLOOKUP($C3004,Listen!$A$2:$F$45,6,0)="Ja",MAX(BC3004:BD3004),D_SAV!$BC3004),0)</f>
        <v>0</v>
      </c>
      <c r="AN3004" s="51">
        <f t="shared" si="973"/>
        <v>0</v>
      </c>
      <c r="AP3004" s="304">
        <f t="shared" si="974"/>
        <v>0</v>
      </c>
      <c r="AQ3004" s="304">
        <f t="shared" si="975"/>
        <v>0</v>
      </c>
      <c r="AR3004" s="304">
        <f t="shared" si="976"/>
        <v>0</v>
      </c>
      <c r="AS3004" s="304">
        <f t="shared" si="977"/>
        <v>0</v>
      </c>
      <c r="AT3004" s="304">
        <f t="shared" si="978"/>
        <v>0</v>
      </c>
      <c r="AU3004" s="304">
        <f t="shared" si="979"/>
        <v>0</v>
      </c>
      <c r="AV3004" s="304">
        <f t="shared" si="980"/>
        <v>0</v>
      </c>
      <c r="AW3004" s="304">
        <f t="shared" si="981"/>
        <v>0</v>
      </c>
      <c r="AX3004" s="304">
        <f t="shared" si="982"/>
        <v>0</v>
      </c>
      <c r="AY3004" s="304">
        <f t="shared" si="983"/>
        <v>0</v>
      </c>
      <c r="AZ3004" s="304">
        <f t="shared" si="984"/>
        <v>0</v>
      </c>
      <c r="BA3004" s="304">
        <f t="shared" si="985"/>
        <v>0</v>
      </c>
      <c r="BB3004" s="304">
        <f t="shared" si="986"/>
        <v>0</v>
      </c>
      <c r="BC3004" s="304">
        <f t="shared" si="987"/>
        <v>0</v>
      </c>
      <c r="BD3004" s="304">
        <f t="shared" si="988"/>
        <v>0</v>
      </c>
      <c r="BE3004" s="304">
        <f>IFERROR(IF(VLOOKUP($C3004,Listen!$A$2:$F$45,6,0)="Ja",BB3004-MAX(BC3004:BD3004),BB3004-BC3004),0)</f>
        <v>0</v>
      </c>
    </row>
    <row r="3005" spans="1:57" x14ac:dyDescent="0.25">
      <c r="A3005" s="320" t="str">
        <f>IF(AND(D3005&lt;&gt;0,C3005&lt;&gt;0,E3005&lt;&gt;0),IF(B3005&lt;&gt;0,CONCATENATE(B3005,"-AGr",VLOOKUP(C3005,Listen!$A$2:$D$45,4,FALSE),"-",D3005,"-",E3005,),CONCATENATE("AGr",VLOOKUP(C3005,Listen!$A$2:$D$45,4,FALSE),"-",D3005,"-",E3005)),"keine vollständige ID")</f>
        <v>keine vollständige ID</v>
      </c>
      <c r="B3005" s="301"/>
      <c r="C3005" s="287"/>
      <c r="D3005" s="34"/>
      <c r="E3005" s="306"/>
      <c r="F3005" s="116"/>
      <c r="G3005" s="17"/>
      <c r="H3005" s="17"/>
      <c r="I3005" s="17"/>
      <c r="J3005" s="17"/>
      <c r="K3005" s="17"/>
      <c r="L3005" s="17"/>
      <c r="M3005" s="17"/>
      <c r="N3005" s="17"/>
      <c r="O3005" s="116"/>
      <c r="P3005" s="117">
        <f>IF(D3005&gt;A_Stammdaten!$B$12,0,SUM(G3005,H3005,J3005,L3005:M3005)-SUM(I3005,K3005,N3005:O3005))</f>
        <v>0</v>
      </c>
      <c r="Q3005" s="17"/>
      <c r="R3005" s="17"/>
      <c r="S3005" s="17"/>
      <c r="T3005" s="17"/>
      <c r="U3005" s="62">
        <f t="shared" si="968"/>
        <v>0</v>
      </c>
      <c r="V3005" s="34"/>
      <c r="W3005" s="34"/>
      <c r="X3005" s="34"/>
      <c r="Y3005" s="34"/>
      <c r="Z3005" s="34"/>
      <c r="AA3005" s="63" t="str">
        <f t="shared" si="969"/>
        <v>-</v>
      </c>
      <c r="AB3005" s="63" t="str">
        <f t="shared" si="970"/>
        <v>-</v>
      </c>
      <c r="AC3005" s="63">
        <f>IF(ISBLANK($C3005),0,VLOOKUP($C3005,Listen!$A$2:$C$45,2,FALSE))</f>
        <v>0</v>
      </c>
      <c r="AD3005" s="63">
        <f>IF(ISBLANK($C3005),0,VLOOKUP($C3005,Listen!$A$2:$C$45,3,FALSE))</f>
        <v>0</v>
      </c>
      <c r="AE3005" s="49">
        <f t="shared" si="971"/>
        <v>0</v>
      </c>
      <c r="AF3005" s="49">
        <f t="shared" si="971"/>
        <v>0</v>
      </c>
      <c r="AG3005" s="49">
        <f>IFERROR(IF(OR($V3005&lt;&gt;"Ja",VLOOKUP($C3005,Listen!$A$2:$F$45,5,0)="Nein",D3005&lt;IF(C3005="LNG Anbindungsanlagen gemäß separater Festlegung",2022,2023)),$AC3005,$AA3005),0)</f>
        <v>0</v>
      </c>
      <c r="AH3005" s="49">
        <f>IFERROR(IF(OR($V3005&lt;&gt;"Ja",VLOOKUP($C3005,Listen!$A$2:$F$45,5,0)="Nein",D3005&lt;IF(C3005="LNG Anbindungsanlagen gemäß separater Festlegung",2022,2023)),$AC3005,$AA3005),0)</f>
        <v>0</v>
      </c>
      <c r="AI3005" s="49">
        <f>IFERROR(IF(OR($W3005&lt;&gt;"Ja",VLOOKUP($C3005,Listen!$A$2:$F$45,6,0)="Nein"),$AC3005,$AB3005),0)</f>
        <v>0</v>
      </c>
      <c r="AJ3005" s="49">
        <f>IFERROR(IF(OR($W3005&lt;&gt;"Ja",VLOOKUP($C3005,Listen!$A$2:$F$45,6,0)="Nein"),$AC3005,$AB3005),0)</f>
        <v>0</v>
      </c>
      <c r="AK3005" s="49">
        <f>IFERROR(IF(OR($W3005&lt;&gt;"Ja",VLOOKUP($C3005,Listen!$A$2:$F$45,6,0)="Nein"),$AC3005,$AB3005),0)</f>
        <v>0</v>
      </c>
      <c r="AL3005" s="51">
        <f t="shared" si="972"/>
        <v>0</v>
      </c>
      <c r="AM3005" s="296">
        <f>IFERROR(IF(VLOOKUP($C3005,Listen!$A$2:$F$45,6,0)="Ja",MAX(BC3005:BD3005),D_SAV!$BC3005),0)</f>
        <v>0</v>
      </c>
      <c r="AN3005" s="51">
        <f t="shared" si="973"/>
        <v>0</v>
      </c>
      <c r="AP3005" s="304">
        <f t="shared" si="974"/>
        <v>0</v>
      </c>
      <c r="AQ3005" s="304">
        <f t="shared" si="975"/>
        <v>0</v>
      </c>
      <c r="AR3005" s="304">
        <f t="shared" si="976"/>
        <v>0</v>
      </c>
      <c r="AS3005" s="304">
        <f t="shared" si="977"/>
        <v>0</v>
      </c>
      <c r="AT3005" s="304">
        <f t="shared" si="978"/>
        <v>0</v>
      </c>
      <c r="AU3005" s="304">
        <f t="shared" si="979"/>
        <v>0</v>
      </c>
      <c r="AV3005" s="304">
        <f t="shared" si="980"/>
        <v>0</v>
      </c>
      <c r="AW3005" s="304">
        <f t="shared" si="981"/>
        <v>0</v>
      </c>
      <c r="AX3005" s="304">
        <f t="shared" si="982"/>
        <v>0</v>
      </c>
      <c r="AY3005" s="304">
        <f t="shared" si="983"/>
        <v>0</v>
      </c>
      <c r="AZ3005" s="304">
        <f t="shared" si="984"/>
        <v>0</v>
      </c>
      <c r="BA3005" s="304">
        <f t="shared" si="985"/>
        <v>0</v>
      </c>
      <c r="BB3005" s="304">
        <f t="shared" si="986"/>
        <v>0</v>
      </c>
      <c r="BC3005" s="304">
        <f t="shared" si="987"/>
        <v>0</v>
      </c>
      <c r="BD3005" s="304">
        <f t="shared" si="988"/>
        <v>0</v>
      </c>
      <c r="BE3005" s="304">
        <f>IFERROR(IF(VLOOKUP($C3005,Listen!$A$2:$F$45,6,0)="Ja",BB3005-MAX(BC3005:BD3005),BB3005-BC3005),0)</f>
        <v>0</v>
      </c>
    </row>
    <row r="3006" spans="1:57" x14ac:dyDescent="0.25">
      <c r="A3006" s="320" t="str">
        <f>IF(AND(D3006&lt;&gt;0,C3006&lt;&gt;0,E3006&lt;&gt;0),IF(B3006&lt;&gt;0,CONCATENATE(B3006,"-AGr",VLOOKUP(C3006,Listen!$A$2:$D$45,4,FALSE),"-",D3006,"-",E3006,),CONCATENATE("AGr",VLOOKUP(C3006,Listen!$A$2:$D$45,4,FALSE),"-",D3006,"-",E3006)),"keine vollständige ID")</f>
        <v>keine vollständige ID</v>
      </c>
      <c r="B3006" s="301"/>
      <c r="C3006" s="287"/>
      <c r="D3006" s="34"/>
      <c r="E3006" s="306"/>
      <c r="F3006" s="116"/>
      <c r="G3006" s="17"/>
      <c r="H3006" s="17"/>
      <c r="I3006" s="17"/>
      <c r="J3006" s="17"/>
      <c r="K3006" s="17"/>
      <c r="L3006" s="17"/>
      <c r="M3006" s="17"/>
      <c r="N3006" s="17"/>
      <c r="O3006" s="116"/>
      <c r="P3006" s="117">
        <f>IF(D3006&gt;A_Stammdaten!$B$12,0,SUM(G3006,H3006,J3006,L3006:M3006)-SUM(I3006,K3006,N3006:O3006))</f>
        <v>0</v>
      </c>
      <c r="Q3006" s="17"/>
      <c r="R3006" s="17"/>
      <c r="S3006" s="17"/>
      <c r="T3006" s="17"/>
      <c r="U3006" s="62">
        <f t="shared" si="968"/>
        <v>0</v>
      </c>
      <c r="V3006" s="34"/>
      <c r="W3006" s="34"/>
      <c r="X3006" s="34"/>
      <c r="Y3006" s="34"/>
      <c r="Z3006" s="34"/>
      <c r="AA3006" s="63" t="str">
        <f t="shared" si="969"/>
        <v>-</v>
      </c>
      <c r="AB3006" s="63" t="str">
        <f t="shared" si="970"/>
        <v>-</v>
      </c>
      <c r="AC3006" s="63">
        <f>IF(ISBLANK($C3006),0,VLOOKUP($C3006,Listen!$A$2:$C$45,2,FALSE))</f>
        <v>0</v>
      </c>
      <c r="AD3006" s="63">
        <f>IF(ISBLANK($C3006),0,VLOOKUP($C3006,Listen!$A$2:$C$45,3,FALSE))</f>
        <v>0</v>
      </c>
      <c r="AE3006" s="49">
        <f t="shared" si="971"/>
        <v>0</v>
      </c>
      <c r="AF3006" s="49">
        <f t="shared" si="971"/>
        <v>0</v>
      </c>
      <c r="AG3006" s="49">
        <f>IFERROR(IF(OR($V3006&lt;&gt;"Ja",VLOOKUP($C3006,Listen!$A$2:$F$45,5,0)="Nein",D3006&lt;IF(C3006="LNG Anbindungsanlagen gemäß separater Festlegung",2022,2023)),$AC3006,$AA3006),0)</f>
        <v>0</v>
      </c>
      <c r="AH3006" s="49">
        <f>IFERROR(IF(OR($V3006&lt;&gt;"Ja",VLOOKUP($C3006,Listen!$A$2:$F$45,5,0)="Nein",D3006&lt;IF(C3006="LNG Anbindungsanlagen gemäß separater Festlegung",2022,2023)),$AC3006,$AA3006),0)</f>
        <v>0</v>
      </c>
      <c r="AI3006" s="49">
        <f>IFERROR(IF(OR($W3006&lt;&gt;"Ja",VLOOKUP($C3006,Listen!$A$2:$F$45,6,0)="Nein"),$AC3006,$AB3006),0)</f>
        <v>0</v>
      </c>
      <c r="AJ3006" s="49">
        <f>IFERROR(IF(OR($W3006&lt;&gt;"Ja",VLOOKUP($C3006,Listen!$A$2:$F$45,6,0)="Nein"),$AC3006,$AB3006),0)</f>
        <v>0</v>
      </c>
      <c r="AK3006" s="49">
        <f>IFERROR(IF(OR($W3006&lt;&gt;"Ja",VLOOKUP($C3006,Listen!$A$2:$F$45,6,0)="Nein"),$AC3006,$AB3006),0)</f>
        <v>0</v>
      </c>
      <c r="AL3006" s="51">
        <f t="shared" si="972"/>
        <v>0</v>
      </c>
      <c r="AM3006" s="296">
        <f>IFERROR(IF(VLOOKUP($C3006,Listen!$A$2:$F$45,6,0)="Ja",MAX(BC3006:BD3006),D_SAV!$BC3006),0)</f>
        <v>0</v>
      </c>
      <c r="AN3006" s="51">
        <f t="shared" si="973"/>
        <v>0</v>
      </c>
      <c r="AP3006" s="304">
        <f t="shared" si="974"/>
        <v>0</v>
      </c>
      <c r="AQ3006" s="304">
        <f t="shared" si="975"/>
        <v>0</v>
      </c>
      <c r="AR3006" s="304">
        <f t="shared" si="976"/>
        <v>0</v>
      </c>
      <c r="AS3006" s="304">
        <f t="shared" si="977"/>
        <v>0</v>
      </c>
      <c r="AT3006" s="304">
        <f t="shared" si="978"/>
        <v>0</v>
      </c>
      <c r="AU3006" s="304">
        <f t="shared" si="979"/>
        <v>0</v>
      </c>
      <c r="AV3006" s="304">
        <f t="shared" si="980"/>
        <v>0</v>
      </c>
      <c r="AW3006" s="304">
        <f t="shared" si="981"/>
        <v>0</v>
      </c>
      <c r="AX3006" s="304">
        <f t="shared" si="982"/>
        <v>0</v>
      </c>
      <c r="AY3006" s="304">
        <f t="shared" si="983"/>
        <v>0</v>
      </c>
      <c r="AZ3006" s="304">
        <f t="shared" si="984"/>
        <v>0</v>
      </c>
      <c r="BA3006" s="304">
        <f t="shared" si="985"/>
        <v>0</v>
      </c>
      <c r="BB3006" s="304">
        <f t="shared" si="986"/>
        <v>0</v>
      </c>
      <c r="BC3006" s="304">
        <f t="shared" si="987"/>
        <v>0</v>
      </c>
      <c r="BD3006" s="304">
        <f t="shared" si="988"/>
        <v>0</v>
      </c>
      <c r="BE3006" s="304">
        <f>IFERROR(IF(VLOOKUP($C3006,Listen!$A$2:$F$45,6,0)="Ja",BB3006-MAX(BC3006:BD3006),BB3006-BC3006),0)</f>
        <v>0</v>
      </c>
    </row>
    <row r="3007" spans="1:57" x14ac:dyDescent="0.25">
      <c r="A3007" s="320" t="str">
        <f>IF(AND(D3007&lt;&gt;0,C3007&lt;&gt;0,E3007&lt;&gt;0),IF(B3007&lt;&gt;0,CONCATENATE(B3007,"-AGr",VLOOKUP(C3007,Listen!$A$2:$D$45,4,FALSE),"-",D3007,"-",E3007,),CONCATENATE("AGr",VLOOKUP(C3007,Listen!$A$2:$D$45,4,FALSE),"-",D3007,"-",E3007)),"keine vollständige ID")</f>
        <v>keine vollständige ID</v>
      </c>
      <c r="B3007" s="301"/>
      <c r="C3007" s="287"/>
      <c r="D3007" s="34"/>
      <c r="E3007" s="306"/>
      <c r="F3007" s="116"/>
      <c r="G3007" s="17"/>
      <c r="H3007" s="17"/>
      <c r="I3007" s="17"/>
      <c r="J3007" s="17"/>
      <c r="K3007" s="17"/>
      <c r="L3007" s="17"/>
      <c r="M3007" s="17"/>
      <c r="N3007" s="17"/>
      <c r="O3007" s="116"/>
      <c r="P3007" s="117">
        <f>IF(D3007&gt;A_Stammdaten!$B$12,0,SUM(G3007,H3007,J3007,L3007:M3007)-SUM(I3007,K3007,N3007:O3007))</f>
        <v>0</v>
      </c>
      <c r="Q3007" s="17"/>
      <c r="R3007" s="17"/>
      <c r="S3007" s="17"/>
      <c r="T3007" s="17"/>
      <c r="U3007" s="62">
        <f t="shared" si="968"/>
        <v>0</v>
      </c>
      <c r="V3007" s="34"/>
      <c r="W3007" s="34"/>
      <c r="X3007" s="34"/>
      <c r="Y3007" s="34"/>
      <c r="Z3007" s="34"/>
      <c r="AA3007" s="63" t="str">
        <f t="shared" si="969"/>
        <v>-</v>
      </c>
      <c r="AB3007" s="63" t="str">
        <f t="shared" si="970"/>
        <v>-</v>
      </c>
      <c r="AC3007" s="63">
        <f>IF(ISBLANK($C3007),0,VLOOKUP($C3007,Listen!$A$2:$C$45,2,FALSE))</f>
        <v>0</v>
      </c>
      <c r="AD3007" s="63">
        <f>IF(ISBLANK($C3007),0,VLOOKUP($C3007,Listen!$A$2:$C$45,3,FALSE))</f>
        <v>0</v>
      </c>
      <c r="AE3007" s="49">
        <f t="shared" si="971"/>
        <v>0</v>
      </c>
      <c r="AF3007" s="49">
        <f t="shared" si="971"/>
        <v>0</v>
      </c>
      <c r="AG3007" s="49">
        <f>IFERROR(IF(OR($V3007&lt;&gt;"Ja",VLOOKUP($C3007,Listen!$A$2:$F$45,5,0)="Nein",D3007&lt;IF(C3007="LNG Anbindungsanlagen gemäß separater Festlegung",2022,2023)),$AC3007,$AA3007),0)</f>
        <v>0</v>
      </c>
      <c r="AH3007" s="49">
        <f>IFERROR(IF(OR($V3007&lt;&gt;"Ja",VLOOKUP($C3007,Listen!$A$2:$F$45,5,0)="Nein",D3007&lt;IF(C3007="LNG Anbindungsanlagen gemäß separater Festlegung",2022,2023)),$AC3007,$AA3007),0)</f>
        <v>0</v>
      </c>
      <c r="AI3007" s="49">
        <f>IFERROR(IF(OR($W3007&lt;&gt;"Ja",VLOOKUP($C3007,Listen!$A$2:$F$45,6,0)="Nein"),$AC3007,$AB3007),0)</f>
        <v>0</v>
      </c>
      <c r="AJ3007" s="49">
        <f>IFERROR(IF(OR($W3007&lt;&gt;"Ja",VLOOKUP($C3007,Listen!$A$2:$F$45,6,0)="Nein"),$AC3007,$AB3007),0)</f>
        <v>0</v>
      </c>
      <c r="AK3007" s="49">
        <f>IFERROR(IF(OR($W3007&lt;&gt;"Ja",VLOOKUP($C3007,Listen!$A$2:$F$45,6,0)="Nein"),$AC3007,$AB3007),0)</f>
        <v>0</v>
      </c>
      <c r="AL3007" s="51">
        <f t="shared" si="972"/>
        <v>0</v>
      </c>
      <c r="AM3007" s="296">
        <f>IFERROR(IF(VLOOKUP($C3007,Listen!$A$2:$F$45,6,0)="Ja",MAX(BC3007:BD3007),D_SAV!$BC3007),0)</f>
        <v>0</v>
      </c>
      <c r="AN3007" s="51">
        <f t="shared" si="973"/>
        <v>0</v>
      </c>
      <c r="AP3007" s="304">
        <f t="shared" si="974"/>
        <v>0</v>
      </c>
      <c r="AQ3007" s="304">
        <f t="shared" si="975"/>
        <v>0</v>
      </c>
      <c r="AR3007" s="304">
        <f t="shared" si="976"/>
        <v>0</v>
      </c>
      <c r="AS3007" s="304">
        <f t="shared" si="977"/>
        <v>0</v>
      </c>
      <c r="AT3007" s="304">
        <f t="shared" si="978"/>
        <v>0</v>
      </c>
      <c r="AU3007" s="304">
        <f t="shared" si="979"/>
        <v>0</v>
      </c>
      <c r="AV3007" s="304">
        <f t="shared" si="980"/>
        <v>0</v>
      </c>
      <c r="AW3007" s="304">
        <f t="shared" si="981"/>
        <v>0</v>
      </c>
      <c r="AX3007" s="304">
        <f t="shared" si="982"/>
        <v>0</v>
      </c>
      <c r="AY3007" s="304">
        <f t="shared" si="983"/>
        <v>0</v>
      </c>
      <c r="AZ3007" s="304">
        <f t="shared" si="984"/>
        <v>0</v>
      </c>
      <c r="BA3007" s="304">
        <f t="shared" si="985"/>
        <v>0</v>
      </c>
      <c r="BB3007" s="304">
        <f t="shared" si="986"/>
        <v>0</v>
      </c>
      <c r="BC3007" s="304">
        <f t="shared" si="987"/>
        <v>0</v>
      </c>
      <c r="BD3007" s="304">
        <f t="shared" si="988"/>
        <v>0</v>
      </c>
      <c r="BE3007" s="304">
        <f>IFERROR(IF(VLOOKUP($C3007,Listen!$A$2:$F$45,6,0)="Ja",BB3007-MAX(BC3007:BD3007),BB3007-BC3007),0)</f>
        <v>0</v>
      </c>
    </row>
    <row r="3008" spans="1:57" x14ac:dyDescent="0.25">
      <c r="A3008" s="320" t="str">
        <f>IF(AND(D3008&lt;&gt;0,C3008&lt;&gt;0,E3008&lt;&gt;0),IF(B3008&lt;&gt;0,CONCATENATE(B3008,"-AGr",VLOOKUP(C3008,Listen!$A$2:$D$45,4,FALSE),"-",D3008,"-",E3008,),CONCATENATE("AGr",VLOOKUP(C3008,Listen!$A$2:$D$45,4,FALSE),"-",D3008,"-",E3008)),"keine vollständige ID")</f>
        <v>keine vollständige ID</v>
      </c>
      <c r="B3008" s="301"/>
      <c r="C3008" s="287"/>
      <c r="D3008" s="34"/>
      <c r="E3008" s="306"/>
      <c r="F3008" s="116"/>
      <c r="G3008" s="17"/>
      <c r="H3008" s="17"/>
      <c r="I3008" s="17"/>
      <c r="J3008" s="17"/>
      <c r="K3008" s="17"/>
      <c r="L3008" s="17"/>
      <c r="M3008" s="17"/>
      <c r="N3008" s="17"/>
      <c r="O3008" s="116"/>
      <c r="P3008" s="117">
        <f>IF(D3008&gt;A_Stammdaten!$B$12,0,SUM(G3008,H3008,J3008,L3008:M3008)-SUM(I3008,K3008,N3008:O3008))</f>
        <v>0</v>
      </c>
      <c r="Q3008" s="17"/>
      <c r="R3008" s="17"/>
      <c r="S3008" s="17"/>
      <c r="T3008" s="17"/>
      <c r="U3008" s="62">
        <f t="shared" si="968"/>
        <v>0</v>
      </c>
      <c r="V3008" s="34"/>
      <c r="W3008" s="34"/>
      <c r="X3008" s="34"/>
      <c r="Y3008" s="34"/>
      <c r="Z3008" s="34"/>
      <c r="AA3008" s="63" t="str">
        <f t="shared" si="969"/>
        <v>-</v>
      </c>
      <c r="AB3008" s="63" t="str">
        <f t="shared" si="970"/>
        <v>-</v>
      </c>
      <c r="AC3008" s="63">
        <f>IF(ISBLANK($C3008),0,VLOOKUP($C3008,Listen!$A$2:$C$45,2,FALSE))</f>
        <v>0</v>
      </c>
      <c r="AD3008" s="63">
        <f>IF(ISBLANK($C3008),0,VLOOKUP($C3008,Listen!$A$2:$C$45,3,FALSE))</f>
        <v>0</v>
      </c>
      <c r="AE3008" s="49">
        <f t="shared" si="971"/>
        <v>0</v>
      </c>
      <c r="AF3008" s="49">
        <f t="shared" si="971"/>
        <v>0</v>
      </c>
      <c r="AG3008" s="49">
        <f>IFERROR(IF(OR($V3008&lt;&gt;"Ja",VLOOKUP($C3008,Listen!$A$2:$F$45,5,0)="Nein",D3008&lt;IF(C3008="LNG Anbindungsanlagen gemäß separater Festlegung",2022,2023)),$AC3008,$AA3008),0)</f>
        <v>0</v>
      </c>
      <c r="AH3008" s="49">
        <f>IFERROR(IF(OR($V3008&lt;&gt;"Ja",VLOOKUP($C3008,Listen!$A$2:$F$45,5,0)="Nein",D3008&lt;IF(C3008="LNG Anbindungsanlagen gemäß separater Festlegung",2022,2023)),$AC3008,$AA3008),0)</f>
        <v>0</v>
      </c>
      <c r="AI3008" s="49">
        <f>IFERROR(IF(OR($W3008&lt;&gt;"Ja",VLOOKUP($C3008,Listen!$A$2:$F$45,6,0)="Nein"),$AC3008,$AB3008),0)</f>
        <v>0</v>
      </c>
      <c r="AJ3008" s="49">
        <f>IFERROR(IF(OR($W3008&lt;&gt;"Ja",VLOOKUP($C3008,Listen!$A$2:$F$45,6,0)="Nein"),$AC3008,$AB3008),0)</f>
        <v>0</v>
      </c>
      <c r="AK3008" s="49">
        <f>IFERROR(IF(OR($W3008&lt;&gt;"Ja",VLOOKUP($C3008,Listen!$A$2:$F$45,6,0)="Nein"),$AC3008,$AB3008),0)</f>
        <v>0</v>
      </c>
      <c r="AL3008" s="51">
        <f t="shared" si="972"/>
        <v>0</v>
      </c>
      <c r="AM3008" s="296">
        <f>IFERROR(IF(VLOOKUP($C3008,Listen!$A$2:$F$45,6,0)="Ja",MAX(BC3008:BD3008),D_SAV!$BC3008),0)</f>
        <v>0</v>
      </c>
      <c r="AN3008" s="51">
        <f t="shared" si="973"/>
        <v>0</v>
      </c>
      <c r="AP3008" s="304">
        <f t="shared" si="974"/>
        <v>0</v>
      </c>
      <c r="AQ3008" s="304">
        <f t="shared" si="975"/>
        <v>0</v>
      </c>
      <c r="AR3008" s="304">
        <f t="shared" si="976"/>
        <v>0</v>
      </c>
      <c r="AS3008" s="304">
        <f t="shared" si="977"/>
        <v>0</v>
      </c>
      <c r="AT3008" s="304">
        <f t="shared" si="978"/>
        <v>0</v>
      </c>
      <c r="AU3008" s="304">
        <f t="shared" si="979"/>
        <v>0</v>
      </c>
      <c r="AV3008" s="304">
        <f t="shared" si="980"/>
        <v>0</v>
      </c>
      <c r="AW3008" s="304">
        <f t="shared" si="981"/>
        <v>0</v>
      </c>
      <c r="AX3008" s="304">
        <f t="shared" si="982"/>
        <v>0</v>
      </c>
      <c r="AY3008" s="304">
        <f t="shared" si="983"/>
        <v>0</v>
      </c>
      <c r="AZ3008" s="304">
        <f t="shared" si="984"/>
        <v>0</v>
      </c>
      <c r="BA3008" s="304">
        <f t="shared" si="985"/>
        <v>0</v>
      </c>
      <c r="BB3008" s="304">
        <f t="shared" si="986"/>
        <v>0</v>
      </c>
      <c r="BC3008" s="304">
        <f t="shared" si="987"/>
        <v>0</v>
      </c>
      <c r="BD3008" s="304">
        <f t="shared" si="988"/>
        <v>0</v>
      </c>
      <c r="BE3008" s="304">
        <f>IFERROR(IF(VLOOKUP($C3008,Listen!$A$2:$F$45,6,0)="Ja",BB3008-MAX(BC3008:BD3008),BB3008-BC3008),0)</f>
        <v>0</v>
      </c>
    </row>
    <row r="3009" spans="1:57" x14ac:dyDescent="0.25">
      <c r="A3009" s="320" t="str">
        <f>IF(AND(D3009&lt;&gt;0,C3009&lt;&gt;0,E3009&lt;&gt;0),IF(B3009&lt;&gt;0,CONCATENATE(B3009,"-AGr",VLOOKUP(C3009,Listen!$A$2:$D$45,4,FALSE),"-",D3009,"-",E3009,),CONCATENATE("AGr",VLOOKUP(C3009,Listen!$A$2:$D$45,4,FALSE),"-",D3009,"-",E3009)),"keine vollständige ID")</f>
        <v>keine vollständige ID</v>
      </c>
      <c r="B3009" s="301"/>
      <c r="C3009" s="287"/>
      <c r="D3009" s="34"/>
      <c r="E3009" s="306"/>
      <c r="F3009" s="116"/>
      <c r="G3009" s="17"/>
      <c r="H3009" s="17"/>
      <c r="I3009" s="17"/>
      <c r="J3009" s="17"/>
      <c r="K3009" s="17"/>
      <c r="L3009" s="17"/>
      <c r="M3009" s="17"/>
      <c r="N3009" s="17"/>
      <c r="O3009" s="116"/>
      <c r="P3009" s="117">
        <f>IF(D3009&gt;A_Stammdaten!$B$12,0,SUM(G3009,H3009,J3009,L3009:M3009)-SUM(I3009,K3009,N3009:O3009))</f>
        <v>0</v>
      </c>
      <c r="Q3009" s="17"/>
      <c r="R3009" s="17"/>
      <c r="S3009" s="17"/>
      <c r="T3009" s="17"/>
      <c r="U3009" s="62">
        <f t="shared" si="968"/>
        <v>0</v>
      </c>
      <c r="V3009" s="34"/>
      <c r="W3009" s="34"/>
      <c r="X3009" s="34"/>
      <c r="Y3009" s="34"/>
      <c r="Z3009" s="34"/>
      <c r="AA3009" s="63" t="str">
        <f t="shared" si="969"/>
        <v>-</v>
      </c>
      <c r="AB3009" s="63" t="str">
        <f t="shared" si="970"/>
        <v>-</v>
      </c>
      <c r="AC3009" s="63">
        <f>IF(ISBLANK($C3009),0,VLOOKUP($C3009,Listen!$A$2:$C$45,2,FALSE))</f>
        <v>0</v>
      </c>
      <c r="AD3009" s="63">
        <f>IF(ISBLANK($C3009),0,VLOOKUP($C3009,Listen!$A$2:$C$45,3,FALSE))</f>
        <v>0</v>
      </c>
      <c r="AE3009" s="49">
        <f t="shared" si="971"/>
        <v>0</v>
      </c>
      <c r="AF3009" s="49">
        <f t="shared" si="971"/>
        <v>0</v>
      </c>
      <c r="AG3009" s="49">
        <f>IFERROR(IF(OR($V3009&lt;&gt;"Ja",VLOOKUP($C3009,Listen!$A$2:$F$45,5,0)="Nein",D3009&lt;IF(C3009="LNG Anbindungsanlagen gemäß separater Festlegung",2022,2023)),$AC3009,$AA3009),0)</f>
        <v>0</v>
      </c>
      <c r="AH3009" s="49">
        <f>IFERROR(IF(OR($V3009&lt;&gt;"Ja",VLOOKUP($C3009,Listen!$A$2:$F$45,5,0)="Nein",D3009&lt;IF(C3009="LNG Anbindungsanlagen gemäß separater Festlegung",2022,2023)),$AC3009,$AA3009),0)</f>
        <v>0</v>
      </c>
      <c r="AI3009" s="49">
        <f>IFERROR(IF(OR($W3009&lt;&gt;"Ja",VLOOKUP($C3009,Listen!$A$2:$F$45,6,0)="Nein"),$AC3009,$AB3009),0)</f>
        <v>0</v>
      </c>
      <c r="AJ3009" s="49">
        <f>IFERROR(IF(OR($W3009&lt;&gt;"Ja",VLOOKUP($C3009,Listen!$A$2:$F$45,6,0)="Nein"),$AC3009,$AB3009),0)</f>
        <v>0</v>
      </c>
      <c r="AK3009" s="49">
        <f>IFERROR(IF(OR($W3009&lt;&gt;"Ja",VLOOKUP($C3009,Listen!$A$2:$F$45,6,0)="Nein"),$AC3009,$AB3009),0)</f>
        <v>0</v>
      </c>
      <c r="AL3009" s="51">
        <f t="shared" si="972"/>
        <v>0</v>
      </c>
      <c r="AM3009" s="296">
        <f>IFERROR(IF(VLOOKUP($C3009,Listen!$A$2:$F$45,6,0)="Ja",MAX(BC3009:BD3009),D_SAV!$BC3009),0)</f>
        <v>0</v>
      </c>
      <c r="AN3009" s="51">
        <f t="shared" si="973"/>
        <v>0</v>
      </c>
      <c r="AP3009" s="304">
        <f t="shared" si="974"/>
        <v>0</v>
      </c>
      <c r="AQ3009" s="304">
        <f t="shared" si="975"/>
        <v>0</v>
      </c>
      <c r="AR3009" s="304">
        <f t="shared" si="976"/>
        <v>0</v>
      </c>
      <c r="AS3009" s="304">
        <f t="shared" si="977"/>
        <v>0</v>
      </c>
      <c r="AT3009" s="304">
        <f t="shared" si="978"/>
        <v>0</v>
      </c>
      <c r="AU3009" s="304">
        <f t="shared" si="979"/>
        <v>0</v>
      </c>
      <c r="AV3009" s="304">
        <f t="shared" si="980"/>
        <v>0</v>
      </c>
      <c r="AW3009" s="304">
        <f t="shared" si="981"/>
        <v>0</v>
      </c>
      <c r="AX3009" s="304">
        <f t="shared" si="982"/>
        <v>0</v>
      </c>
      <c r="AY3009" s="304">
        <f t="shared" si="983"/>
        <v>0</v>
      </c>
      <c r="AZ3009" s="304">
        <f t="shared" si="984"/>
        <v>0</v>
      </c>
      <c r="BA3009" s="304">
        <f t="shared" si="985"/>
        <v>0</v>
      </c>
      <c r="BB3009" s="304">
        <f t="shared" si="986"/>
        <v>0</v>
      </c>
      <c r="BC3009" s="304">
        <f t="shared" si="987"/>
        <v>0</v>
      </c>
      <c r="BD3009" s="304">
        <f t="shared" si="988"/>
        <v>0</v>
      </c>
      <c r="BE3009" s="304">
        <f>IFERROR(IF(VLOOKUP($C3009,Listen!$A$2:$F$45,6,0)="Ja",BB3009-MAX(BC3009:BD3009),BB3009-BC3009),0)</f>
        <v>0</v>
      </c>
    </row>
    <row r="3010" spans="1:57" x14ac:dyDescent="0.25">
      <c r="A3010" s="320" t="str">
        <f>IF(AND(D3010&lt;&gt;0,C3010&lt;&gt;0,E3010&lt;&gt;0),IF(B3010&lt;&gt;0,CONCATENATE(B3010,"-AGr",VLOOKUP(C3010,Listen!$A$2:$D$45,4,FALSE),"-",D3010,"-",E3010,),CONCATENATE("AGr",VLOOKUP(C3010,Listen!$A$2:$D$45,4,FALSE),"-",D3010,"-",E3010)),"keine vollständige ID")</f>
        <v>keine vollständige ID</v>
      </c>
      <c r="B3010" s="301"/>
      <c r="C3010" s="287"/>
      <c r="D3010" s="34"/>
      <c r="E3010" s="306"/>
      <c r="F3010" s="116"/>
      <c r="G3010" s="17"/>
      <c r="H3010" s="17"/>
      <c r="I3010" s="17"/>
      <c r="J3010" s="17"/>
      <c r="K3010" s="17"/>
      <c r="L3010" s="17"/>
      <c r="M3010" s="17"/>
      <c r="N3010" s="17"/>
      <c r="O3010" s="116"/>
      <c r="P3010" s="117">
        <f>IF(D3010&gt;A_Stammdaten!$B$12,0,SUM(G3010,H3010,J3010,L3010:M3010)-SUM(I3010,K3010,N3010:O3010))</f>
        <v>0</v>
      </c>
      <c r="Q3010" s="17"/>
      <c r="R3010" s="17"/>
      <c r="S3010" s="17"/>
      <c r="T3010" s="17"/>
      <c r="U3010" s="62">
        <f t="shared" si="968"/>
        <v>0</v>
      </c>
      <c r="V3010" s="34"/>
      <c r="W3010" s="34"/>
      <c r="X3010" s="34"/>
      <c r="Y3010" s="34"/>
      <c r="Z3010" s="34"/>
      <c r="AA3010" s="63" t="str">
        <f t="shared" si="969"/>
        <v>-</v>
      </c>
      <c r="AB3010" s="63" t="str">
        <f t="shared" si="970"/>
        <v>-</v>
      </c>
      <c r="AC3010" s="63">
        <f>IF(ISBLANK($C3010),0,VLOOKUP($C3010,Listen!$A$2:$C$45,2,FALSE))</f>
        <v>0</v>
      </c>
      <c r="AD3010" s="63">
        <f>IF(ISBLANK($C3010),0,VLOOKUP($C3010,Listen!$A$2:$C$45,3,FALSE))</f>
        <v>0</v>
      </c>
      <c r="AE3010" s="49">
        <f t="shared" si="971"/>
        <v>0</v>
      </c>
      <c r="AF3010" s="49">
        <f t="shared" si="971"/>
        <v>0</v>
      </c>
      <c r="AG3010" s="49">
        <f>IFERROR(IF(OR($V3010&lt;&gt;"Ja",VLOOKUP($C3010,Listen!$A$2:$F$45,5,0)="Nein",D3010&lt;IF(C3010="LNG Anbindungsanlagen gemäß separater Festlegung",2022,2023)),$AC3010,$AA3010),0)</f>
        <v>0</v>
      </c>
      <c r="AH3010" s="49">
        <f>IFERROR(IF(OR($V3010&lt;&gt;"Ja",VLOOKUP($C3010,Listen!$A$2:$F$45,5,0)="Nein",D3010&lt;IF(C3010="LNG Anbindungsanlagen gemäß separater Festlegung",2022,2023)),$AC3010,$AA3010),0)</f>
        <v>0</v>
      </c>
      <c r="AI3010" s="49">
        <f>IFERROR(IF(OR($W3010&lt;&gt;"Ja",VLOOKUP($C3010,Listen!$A$2:$F$45,6,0)="Nein"),$AC3010,$AB3010),0)</f>
        <v>0</v>
      </c>
      <c r="AJ3010" s="49">
        <f>IFERROR(IF(OR($W3010&lt;&gt;"Ja",VLOOKUP($C3010,Listen!$A$2:$F$45,6,0)="Nein"),$AC3010,$AB3010),0)</f>
        <v>0</v>
      </c>
      <c r="AK3010" s="49">
        <f>IFERROR(IF(OR($W3010&lt;&gt;"Ja",VLOOKUP($C3010,Listen!$A$2:$F$45,6,0)="Nein"),$AC3010,$AB3010),0)</f>
        <v>0</v>
      </c>
      <c r="AL3010" s="51">
        <f t="shared" si="972"/>
        <v>0</v>
      </c>
      <c r="AM3010" s="296">
        <f>IFERROR(IF(VLOOKUP($C3010,Listen!$A$2:$F$45,6,0)="Ja",MAX(BC3010:BD3010),D_SAV!$BC3010),0)</f>
        <v>0</v>
      </c>
      <c r="AN3010" s="51">
        <f t="shared" si="973"/>
        <v>0</v>
      </c>
      <c r="AP3010" s="304">
        <f t="shared" si="974"/>
        <v>0</v>
      </c>
      <c r="AQ3010" s="304">
        <f t="shared" si="975"/>
        <v>0</v>
      </c>
      <c r="AR3010" s="304">
        <f t="shared" si="976"/>
        <v>0</v>
      </c>
      <c r="AS3010" s="304">
        <f t="shared" si="977"/>
        <v>0</v>
      </c>
      <c r="AT3010" s="304">
        <f t="shared" si="978"/>
        <v>0</v>
      </c>
      <c r="AU3010" s="304">
        <f t="shared" si="979"/>
        <v>0</v>
      </c>
      <c r="AV3010" s="304">
        <f t="shared" si="980"/>
        <v>0</v>
      </c>
      <c r="AW3010" s="304">
        <f t="shared" si="981"/>
        <v>0</v>
      </c>
      <c r="AX3010" s="304">
        <f t="shared" si="982"/>
        <v>0</v>
      </c>
      <c r="AY3010" s="304">
        <f t="shared" si="983"/>
        <v>0</v>
      </c>
      <c r="AZ3010" s="304">
        <f t="shared" si="984"/>
        <v>0</v>
      </c>
      <c r="BA3010" s="304">
        <f t="shared" si="985"/>
        <v>0</v>
      </c>
      <c r="BB3010" s="304">
        <f t="shared" si="986"/>
        <v>0</v>
      </c>
      <c r="BC3010" s="304">
        <f t="shared" si="987"/>
        <v>0</v>
      </c>
      <c r="BD3010" s="304">
        <f t="shared" si="988"/>
        <v>0</v>
      </c>
      <c r="BE3010" s="304">
        <f>IFERROR(IF(VLOOKUP($C3010,Listen!$A$2:$F$45,6,0)="Ja",BB3010-MAX(BC3010:BD3010),BB3010-BC3010),0)</f>
        <v>0</v>
      </c>
    </row>
    <row r="3011" spans="1:57" x14ac:dyDescent="0.25">
      <c r="A3011" s="320" t="str">
        <f>IF(AND(D3011&lt;&gt;0,C3011&lt;&gt;0,E3011&lt;&gt;0),IF(B3011&lt;&gt;0,CONCATENATE(B3011,"-AGr",VLOOKUP(C3011,Listen!$A$2:$D$45,4,FALSE),"-",D3011,"-",E3011,),CONCATENATE("AGr",VLOOKUP(C3011,Listen!$A$2:$D$45,4,FALSE),"-",D3011,"-",E3011)),"keine vollständige ID")</f>
        <v>keine vollständige ID</v>
      </c>
      <c r="B3011" s="301"/>
      <c r="C3011" s="287"/>
      <c r="D3011" s="34"/>
      <c r="E3011" s="306"/>
      <c r="F3011" s="116"/>
      <c r="G3011" s="17"/>
      <c r="H3011" s="17"/>
      <c r="I3011" s="17"/>
      <c r="J3011" s="17"/>
      <c r="K3011" s="17"/>
      <c r="L3011" s="17"/>
      <c r="M3011" s="17"/>
      <c r="N3011" s="17"/>
      <c r="O3011" s="116"/>
      <c r="P3011" s="117">
        <f>IF(D3011&gt;A_Stammdaten!$B$12,0,SUM(G3011,H3011,J3011,L3011:M3011)-SUM(I3011,K3011,N3011:O3011))</f>
        <v>0</v>
      </c>
      <c r="Q3011" s="17"/>
      <c r="R3011" s="17"/>
      <c r="S3011" s="17"/>
      <c r="T3011" s="17"/>
      <c r="U3011" s="62">
        <f t="shared" si="968"/>
        <v>0</v>
      </c>
      <c r="V3011" s="34"/>
      <c r="W3011" s="34"/>
      <c r="X3011" s="34"/>
      <c r="Y3011" s="34"/>
      <c r="Z3011" s="34"/>
      <c r="AA3011" s="63" t="str">
        <f t="shared" si="969"/>
        <v>-</v>
      </c>
      <c r="AB3011" s="63" t="str">
        <f t="shared" si="970"/>
        <v>-</v>
      </c>
      <c r="AC3011" s="63">
        <f>IF(ISBLANK($C3011),0,VLOOKUP($C3011,Listen!$A$2:$C$45,2,FALSE))</f>
        <v>0</v>
      </c>
      <c r="AD3011" s="63">
        <f>IF(ISBLANK($C3011),0,VLOOKUP($C3011,Listen!$A$2:$C$45,3,FALSE))</f>
        <v>0</v>
      </c>
      <c r="AE3011" s="49">
        <f t="shared" si="971"/>
        <v>0</v>
      </c>
      <c r="AF3011" s="49">
        <f t="shared" si="971"/>
        <v>0</v>
      </c>
      <c r="AG3011" s="49">
        <f>IFERROR(IF(OR($V3011&lt;&gt;"Ja",VLOOKUP($C3011,Listen!$A$2:$F$45,5,0)="Nein",D3011&lt;IF(C3011="LNG Anbindungsanlagen gemäß separater Festlegung",2022,2023)),$AC3011,$AA3011),0)</f>
        <v>0</v>
      </c>
      <c r="AH3011" s="49">
        <f>IFERROR(IF(OR($V3011&lt;&gt;"Ja",VLOOKUP($C3011,Listen!$A$2:$F$45,5,0)="Nein",D3011&lt;IF(C3011="LNG Anbindungsanlagen gemäß separater Festlegung",2022,2023)),$AC3011,$AA3011),0)</f>
        <v>0</v>
      </c>
      <c r="AI3011" s="49">
        <f>IFERROR(IF(OR($W3011&lt;&gt;"Ja",VLOOKUP($C3011,Listen!$A$2:$F$45,6,0)="Nein"),$AC3011,$AB3011),0)</f>
        <v>0</v>
      </c>
      <c r="AJ3011" s="49">
        <f>IFERROR(IF(OR($W3011&lt;&gt;"Ja",VLOOKUP($C3011,Listen!$A$2:$F$45,6,0)="Nein"),$AC3011,$AB3011),0)</f>
        <v>0</v>
      </c>
      <c r="AK3011" s="49">
        <f>IFERROR(IF(OR($W3011&lt;&gt;"Ja",VLOOKUP($C3011,Listen!$A$2:$F$45,6,0)="Nein"),$AC3011,$AB3011),0)</f>
        <v>0</v>
      </c>
      <c r="AL3011" s="51">
        <f t="shared" si="972"/>
        <v>0</v>
      </c>
      <c r="AM3011" s="296">
        <f>IFERROR(IF(VLOOKUP($C3011,Listen!$A$2:$F$45,6,0)="Ja",MAX(BC3011:BD3011),D_SAV!$BC3011),0)</f>
        <v>0</v>
      </c>
      <c r="AN3011" s="51">
        <f t="shared" si="973"/>
        <v>0</v>
      </c>
      <c r="AP3011" s="304">
        <f t="shared" si="974"/>
        <v>0</v>
      </c>
      <c r="AQ3011" s="304">
        <f t="shared" si="975"/>
        <v>0</v>
      </c>
      <c r="AR3011" s="304">
        <f t="shared" si="976"/>
        <v>0</v>
      </c>
      <c r="AS3011" s="304">
        <f t="shared" si="977"/>
        <v>0</v>
      </c>
      <c r="AT3011" s="304">
        <f t="shared" si="978"/>
        <v>0</v>
      </c>
      <c r="AU3011" s="304">
        <f t="shared" si="979"/>
        <v>0</v>
      </c>
      <c r="AV3011" s="304">
        <f t="shared" si="980"/>
        <v>0</v>
      </c>
      <c r="AW3011" s="304">
        <f t="shared" si="981"/>
        <v>0</v>
      </c>
      <c r="AX3011" s="304">
        <f t="shared" si="982"/>
        <v>0</v>
      </c>
      <c r="AY3011" s="304">
        <f t="shared" si="983"/>
        <v>0</v>
      </c>
      <c r="AZ3011" s="304">
        <f t="shared" si="984"/>
        <v>0</v>
      </c>
      <c r="BA3011" s="304">
        <f t="shared" si="985"/>
        <v>0</v>
      </c>
      <c r="BB3011" s="304">
        <f t="shared" si="986"/>
        <v>0</v>
      </c>
      <c r="BC3011" s="304">
        <f t="shared" si="987"/>
        <v>0</v>
      </c>
      <c r="BD3011" s="304">
        <f t="shared" si="988"/>
        <v>0</v>
      </c>
      <c r="BE3011" s="304">
        <f>IFERROR(IF(VLOOKUP($C3011,Listen!$A$2:$F$45,6,0)="Ja",BB3011-MAX(BC3011:BD3011),BB3011-BC3011),0)</f>
        <v>0</v>
      </c>
    </row>
    <row r="3012" spans="1:57" x14ac:dyDescent="0.25">
      <c r="A3012" s="320" t="str">
        <f>IF(AND(D3012&lt;&gt;0,C3012&lt;&gt;0,E3012&lt;&gt;0),IF(B3012&lt;&gt;0,CONCATENATE(B3012,"-AGr",VLOOKUP(C3012,Listen!$A$2:$D$45,4,FALSE),"-",D3012,"-",E3012,),CONCATENATE("AGr",VLOOKUP(C3012,Listen!$A$2:$D$45,4,FALSE),"-",D3012,"-",E3012)),"keine vollständige ID")</f>
        <v>keine vollständige ID</v>
      </c>
      <c r="B3012" s="301"/>
      <c r="C3012" s="287"/>
      <c r="D3012" s="34"/>
      <c r="E3012" s="306"/>
      <c r="F3012" s="116"/>
      <c r="G3012" s="17"/>
      <c r="H3012" s="17"/>
      <c r="I3012" s="17"/>
      <c r="J3012" s="17"/>
      <c r="K3012" s="17"/>
      <c r="L3012" s="17"/>
      <c r="M3012" s="17"/>
      <c r="N3012" s="17"/>
      <c r="O3012" s="116"/>
      <c r="P3012" s="117">
        <f>IF(D3012&gt;A_Stammdaten!$B$12,0,SUM(G3012,H3012,J3012,L3012:M3012)-SUM(I3012,K3012,N3012:O3012))</f>
        <v>0</v>
      </c>
      <c r="Q3012" s="17"/>
      <c r="R3012" s="17"/>
      <c r="S3012" s="17"/>
      <c r="T3012" s="17"/>
      <c r="U3012" s="62">
        <f t="shared" si="968"/>
        <v>0</v>
      </c>
      <c r="V3012" s="34"/>
      <c r="W3012" s="34"/>
      <c r="X3012" s="34"/>
      <c r="Y3012" s="34"/>
      <c r="Z3012" s="34"/>
      <c r="AA3012" s="63" t="str">
        <f t="shared" si="969"/>
        <v>-</v>
      </c>
      <c r="AB3012" s="63" t="str">
        <f t="shared" si="970"/>
        <v>-</v>
      </c>
      <c r="AC3012" s="63">
        <f>IF(ISBLANK($C3012),0,VLOOKUP($C3012,Listen!$A$2:$C$45,2,FALSE))</f>
        <v>0</v>
      </c>
      <c r="AD3012" s="63">
        <f>IF(ISBLANK($C3012),0,VLOOKUP($C3012,Listen!$A$2:$C$45,3,FALSE))</f>
        <v>0</v>
      </c>
      <c r="AE3012" s="49">
        <f t="shared" si="971"/>
        <v>0</v>
      </c>
      <c r="AF3012" s="49">
        <f t="shared" si="971"/>
        <v>0</v>
      </c>
      <c r="AG3012" s="49">
        <f>IFERROR(IF(OR($V3012&lt;&gt;"Ja",VLOOKUP($C3012,Listen!$A$2:$F$45,5,0)="Nein",D3012&lt;IF(C3012="LNG Anbindungsanlagen gemäß separater Festlegung",2022,2023)),$AC3012,$AA3012),0)</f>
        <v>0</v>
      </c>
      <c r="AH3012" s="49">
        <f>IFERROR(IF(OR($V3012&lt;&gt;"Ja",VLOOKUP($C3012,Listen!$A$2:$F$45,5,0)="Nein",D3012&lt;IF(C3012="LNG Anbindungsanlagen gemäß separater Festlegung",2022,2023)),$AC3012,$AA3012),0)</f>
        <v>0</v>
      </c>
      <c r="AI3012" s="49">
        <f>IFERROR(IF(OR($W3012&lt;&gt;"Ja",VLOOKUP($C3012,Listen!$A$2:$F$45,6,0)="Nein"),$AC3012,$AB3012),0)</f>
        <v>0</v>
      </c>
      <c r="AJ3012" s="49">
        <f>IFERROR(IF(OR($W3012&lt;&gt;"Ja",VLOOKUP($C3012,Listen!$A$2:$F$45,6,0)="Nein"),$AC3012,$AB3012),0)</f>
        <v>0</v>
      </c>
      <c r="AK3012" s="49">
        <f>IFERROR(IF(OR($W3012&lt;&gt;"Ja",VLOOKUP($C3012,Listen!$A$2:$F$45,6,0)="Nein"),$AC3012,$AB3012),0)</f>
        <v>0</v>
      </c>
      <c r="AL3012" s="51">
        <f t="shared" si="972"/>
        <v>0</v>
      </c>
      <c r="AM3012" s="296">
        <f>IFERROR(IF(VLOOKUP($C3012,Listen!$A$2:$F$45,6,0)="Ja",MAX(BC3012:BD3012),D_SAV!$BC3012),0)</f>
        <v>0</v>
      </c>
      <c r="AN3012" s="51">
        <f t="shared" si="973"/>
        <v>0</v>
      </c>
      <c r="AP3012" s="304">
        <f t="shared" si="974"/>
        <v>0</v>
      </c>
      <c r="AQ3012" s="304">
        <f t="shared" si="975"/>
        <v>0</v>
      </c>
      <c r="AR3012" s="304">
        <f t="shared" si="976"/>
        <v>0</v>
      </c>
      <c r="AS3012" s="304">
        <f t="shared" si="977"/>
        <v>0</v>
      </c>
      <c r="AT3012" s="304">
        <f t="shared" si="978"/>
        <v>0</v>
      </c>
      <c r="AU3012" s="304">
        <f t="shared" si="979"/>
        <v>0</v>
      </c>
      <c r="AV3012" s="304">
        <f t="shared" si="980"/>
        <v>0</v>
      </c>
      <c r="AW3012" s="304">
        <f t="shared" si="981"/>
        <v>0</v>
      </c>
      <c r="AX3012" s="304">
        <f t="shared" si="982"/>
        <v>0</v>
      </c>
      <c r="AY3012" s="304">
        <f t="shared" si="983"/>
        <v>0</v>
      </c>
      <c r="AZ3012" s="304">
        <f t="shared" si="984"/>
        <v>0</v>
      </c>
      <c r="BA3012" s="304">
        <f t="shared" si="985"/>
        <v>0</v>
      </c>
      <c r="BB3012" s="304">
        <f t="shared" si="986"/>
        <v>0</v>
      </c>
      <c r="BC3012" s="304">
        <f t="shared" si="987"/>
        <v>0</v>
      </c>
      <c r="BD3012" s="304">
        <f t="shared" si="988"/>
        <v>0</v>
      </c>
      <c r="BE3012" s="304">
        <f>IFERROR(IF(VLOOKUP($C3012,Listen!$A$2:$F$45,6,0)="Ja",BB3012-MAX(BC3012:BD3012),BB3012-BC3012),0)</f>
        <v>0</v>
      </c>
    </row>
    <row r="3013" spans="1:57" x14ac:dyDescent="0.25">
      <c r="A3013" s="320" t="str">
        <f>IF(AND(D3013&lt;&gt;0,C3013&lt;&gt;0,E3013&lt;&gt;0),IF(B3013&lt;&gt;0,CONCATENATE(B3013,"-AGr",VLOOKUP(C3013,Listen!$A$2:$D$45,4,FALSE),"-",D3013,"-",E3013,),CONCATENATE("AGr",VLOOKUP(C3013,Listen!$A$2:$D$45,4,FALSE),"-",D3013,"-",E3013)),"keine vollständige ID")</f>
        <v>keine vollständige ID</v>
      </c>
      <c r="B3013" s="301"/>
      <c r="C3013" s="287"/>
      <c r="D3013" s="34"/>
      <c r="E3013" s="306"/>
      <c r="F3013" s="116"/>
      <c r="G3013" s="17"/>
      <c r="H3013" s="17"/>
      <c r="I3013" s="17"/>
      <c r="J3013" s="17"/>
      <c r="K3013" s="17"/>
      <c r="L3013" s="17"/>
      <c r="M3013" s="17"/>
      <c r="N3013" s="17"/>
      <c r="O3013" s="116"/>
      <c r="P3013" s="117">
        <f>IF(D3013&gt;A_Stammdaten!$B$12,0,SUM(G3013,H3013,J3013,L3013:M3013)-SUM(I3013,K3013,N3013:O3013))</f>
        <v>0</v>
      </c>
      <c r="Q3013" s="17"/>
      <c r="R3013" s="17"/>
      <c r="S3013" s="17"/>
      <c r="T3013" s="17"/>
      <c r="U3013" s="62">
        <f t="shared" si="968"/>
        <v>0</v>
      </c>
      <c r="V3013" s="34"/>
      <c r="W3013" s="34"/>
      <c r="X3013" s="34"/>
      <c r="Y3013" s="34"/>
      <c r="Z3013" s="34"/>
      <c r="AA3013" s="63" t="str">
        <f t="shared" si="969"/>
        <v>-</v>
      </c>
      <c r="AB3013" s="63" t="str">
        <f t="shared" si="970"/>
        <v>-</v>
      </c>
      <c r="AC3013" s="63">
        <f>IF(ISBLANK($C3013),0,VLOOKUP($C3013,Listen!$A$2:$C$45,2,FALSE))</f>
        <v>0</v>
      </c>
      <c r="AD3013" s="63">
        <f>IF(ISBLANK($C3013),0,VLOOKUP($C3013,Listen!$A$2:$C$45,3,FALSE))</f>
        <v>0</v>
      </c>
      <c r="AE3013" s="49">
        <f t="shared" si="971"/>
        <v>0</v>
      </c>
      <c r="AF3013" s="49">
        <f t="shared" si="971"/>
        <v>0</v>
      </c>
      <c r="AG3013" s="49">
        <f>IFERROR(IF(OR($V3013&lt;&gt;"Ja",VLOOKUP($C3013,Listen!$A$2:$F$45,5,0)="Nein",D3013&lt;IF(C3013="LNG Anbindungsanlagen gemäß separater Festlegung",2022,2023)),$AC3013,$AA3013),0)</f>
        <v>0</v>
      </c>
      <c r="AH3013" s="49">
        <f>IFERROR(IF(OR($V3013&lt;&gt;"Ja",VLOOKUP($C3013,Listen!$A$2:$F$45,5,0)="Nein",D3013&lt;IF(C3013="LNG Anbindungsanlagen gemäß separater Festlegung",2022,2023)),$AC3013,$AA3013),0)</f>
        <v>0</v>
      </c>
      <c r="AI3013" s="49">
        <f>IFERROR(IF(OR($W3013&lt;&gt;"Ja",VLOOKUP($C3013,Listen!$A$2:$F$45,6,0)="Nein"),$AC3013,$AB3013),0)</f>
        <v>0</v>
      </c>
      <c r="AJ3013" s="49">
        <f>IFERROR(IF(OR($W3013&lt;&gt;"Ja",VLOOKUP($C3013,Listen!$A$2:$F$45,6,0)="Nein"),$AC3013,$AB3013),0)</f>
        <v>0</v>
      </c>
      <c r="AK3013" s="49">
        <f>IFERROR(IF(OR($W3013&lt;&gt;"Ja",VLOOKUP($C3013,Listen!$A$2:$F$45,6,0)="Nein"),$AC3013,$AB3013),0)</f>
        <v>0</v>
      </c>
      <c r="AL3013" s="51">
        <f t="shared" si="972"/>
        <v>0</v>
      </c>
      <c r="AM3013" s="296">
        <f>IFERROR(IF(VLOOKUP($C3013,Listen!$A$2:$F$45,6,0)="Ja",MAX(BC3013:BD3013),D_SAV!$BC3013),0)</f>
        <v>0</v>
      </c>
      <c r="AN3013" s="51">
        <f t="shared" si="973"/>
        <v>0</v>
      </c>
      <c r="AP3013" s="304">
        <f t="shared" si="974"/>
        <v>0</v>
      </c>
      <c r="AQ3013" s="304">
        <f t="shared" si="975"/>
        <v>0</v>
      </c>
      <c r="AR3013" s="304">
        <f t="shared" si="976"/>
        <v>0</v>
      </c>
      <c r="AS3013" s="304">
        <f t="shared" si="977"/>
        <v>0</v>
      </c>
      <c r="AT3013" s="304">
        <f t="shared" si="978"/>
        <v>0</v>
      </c>
      <c r="AU3013" s="304">
        <f t="shared" si="979"/>
        <v>0</v>
      </c>
      <c r="AV3013" s="304">
        <f t="shared" si="980"/>
        <v>0</v>
      </c>
      <c r="AW3013" s="304">
        <f t="shared" si="981"/>
        <v>0</v>
      </c>
      <c r="AX3013" s="304">
        <f t="shared" si="982"/>
        <v>0</v>
      </c>
      <c r="AY3013" s="304">
        <f t="shared" si="983"/>
        <v>0</v>
      </c>
      <c r="AZ3013" s="304">
        <f t="shared" si="984"/>
        <v>0</v>
      </c>
      <c r="BA3013" s="304">
        <f t="shared" si="985"/>
        <v>0</v>
      </c>
      <c r="BB3013" s="304">
        <f t="shared" si="986"/>
        <v>0</v>
      </c>
      <c r="BC3013" s="304">
        <f t="shared" si="987"/>
        <v>0</v>
      </c>
      <c r="BD3013" s="304">
        <f t="shared" si="988"/>
        <v>0</v>
      </c>
      <c r="BE3013" s="304">
        <f>IFERROR(IF(VLOOKUP($C3013,Listen!$A$2:$F$45,6,0)="Ja",BB3013-MAX(BC3013:BD3013),BB3013-BC3013),0)</f>
        <v>0</v>
      </c>
    </row>
    <row r="3014" spans="1:57" x14ac:dyDescent="0.25">
      <c r="A3014" s="320" t="str">
        <f>IF(AND(D3014&lt;&gt;0,C3014&lt;&gt;0,E3014&lt;&gt;0),IF(B3014&lt;&gt;0,CONCATENATE(B3014,"-AGr",VLOOKUP(C3014,Listen!$A$2:$D$45,4,FALSE),"-",D3014,"-",E3014,),CONCATENATE("AGr",VLOOKUP(C3014,Listen!$A$2:$D$45,4,FALSE),"-",D3014,"-",E3014)),"keine vollständige ID")</f>
        <v>keine vollständige ID</v>
      </c>
      <c r="B3014" s="301"/>
      <c r="C3014" s="287"/>
      <c r="D3014" s="34"/>
      <c r="E3014" s="306"/>
      <c r="F3014" s="116"/>
      <c r="G3014" s="17"/>
      <c r="H3014" s="17"/>
      <c r="I3014" s="17"/>
      <c r="J3014" s="17"/>
      <c r="K3014" s="17"/>
      <c r="L3014" s="17"/>
      <c r="M3014" s="17"/>
      <c r="N3014" s="17"/>
      <c r="O3014" s="116"/>
      <c r="P3014" s="117">
        <f>IF(D3014&gt;A_Stammdaten!$B$12,0,SUM(G3014,H3014,J3014,L3014:M3014)-SUM(I3014,K3014,N3014:O3014))</f>
        <v>0</v>
      </c>
      <c r="Q3014" s="17"/>
      <c r="R3014" s="17"/>
      <c r="S3014" s="17"/>
      <c r="T3014" s="17"/>
      <c r="U3014" s="62">
        <f t="shared" ref="U3014:U3077" si="989">P3014-SUM(Q3014:T3014)</f>
        <v>0</v>
      </c>
      <c r="V3014" s="34"/>
      <c r="W3014" s="34"/>
      <c r="X3014" s="34"/>
      <c r="Y3014" s="34"/>
      <c r="Z3014" s="34"/>
      <c r="AA3014" s="63" t="str">
        <f t="shared" ref="AA3014:AA3077" si="990">IF($V3014="Ja",MIN(2044-$D3014+1,AC3014),"-")</f>
        <v>-</v>
      </c>
      <c r="AB3014" s="63" t="str">
        <f t="shared" ref="AB3014:AB3077" si="991">IF($Z3014="","-",MIN($Z3014-$D3014+1,AC3014))</f>
        <v>-</v>
      </c>
      <c r="AC3014" s="63">
        <f>IF(ISBLANK($C3014),0,VLOOKUP($C3014,Listen!$A$2:$C$45,2,FALSE))</f>
        <v>0</v>
      </c>
      <c r="AD3014" s="63">
        <f>IF(ISBLANK($C3014),0,VLOOKUP($C3014,Listen!$A$2:$C$45,3,FALSE))</f>
        <v>0</v>
      </c>
      <c r="AE3014" s="49">
        <f t="shared" ref="AE3014:AF3077" si="992">IFERROR($AC3014,0)</f>
        <v>0</v>
      </c>
      <c r="AF3014" s="49">
        <f t="shared" si="992"/>
        <v>0</v>
      </c>
      <c r="AG3014" s="49">
        <f>IFERROR(IF(OR($V3014&lt;&gt;"Ja",VLOOKUP($C3014,Listen!$A$2:$F$45,5,0)="Nein",D3014&lt;IF(C3014="LNG Anbindungsanlagen gemäß separater Festlegung",2022,2023)),$AC3014,$AA3014),0)</f>
        <v>0</v>
      </c>
      <c r="AH3014" s="49">
        <f>IFERROR(IF(OR($V3014&lt;&gt;"Ja",VLOOKUP($C3014,Listen!$A$2:$F$45,5,0)="Nein",D3014&lt;IF(C3014="LNG Anbindungsanlagen gemäß separater Festlegung",2022,2023)),$AC3014,$AA3014),0)</f>
        <v>0</v>
      </c>
      <c r="AI3014" s="49">
        <f>IFERROR(IF(OR($W3014&lt;&gt;"Ja",VLOOKUP($C3014,Listen!$A$2:$F$45,6,0)="Nein"),$AC3014,$AB3014),0)</f>
        <v>0</v>
      </c>
      <c r="AJ3014" s="49">
        <f>IFERROR(IF(OR($W3014&lt;&gt;"Ja",VLOOKUP($C3014,Listen!$A$2:$F$45,6,0)="Nein"),$AC3014,$AB3014),0)</f>
        <v>0</v>
      </c>
      <c r="AK3014" s="49">
        <f>IFERROR(IF(OR($W3014&lt;&gt;"Ja",VLOOKUP($C3014,Listen!$A$2:$F$45,6,0)="Nein"),$AC3014,$AB3014),0)</f>
        <v>0</v>
      </c>
      <c r="AL3014" s="51">
        <f t="shared" ref="AL3014:AL3077" si="993">BB3014</f>
        <v>0</v>
      </c>
      <c r="AM3014" s="296">
        <f>IFERROR(IF(VLOOKUP($C3014,Listen!$A$2:$F$45,6,0)="Ja",MAX(BC3014:BD3014),D_SAV!$BC3014),0)</f>
        <v>0</v>
      </c>
      <c r="AN3014" s="51">
        <f t="shared" ref="AN3014:AN3077" si="994">BE3014</f>
        <v>0</v>
      </c>
      <c r="AP3014" s="304">
        <f t="shared" ref="AP3014:AP3077" si="995">AO3014+IF($D3014=AP$3,$U3014,0)</f>
        <v>0</v>
      </c>
      <c r="AQ3014" s="304">
        <f t="shared" ref="AQ3014:AQ3077" si="996">IF(AP3014=0,0,IF($AE3014-(AP$3-$D3014)&lt;=0,AP3014,AP3014/($AE3014-(AP$3-$D3014))))</f>
        <v>0</v>
      </c>
      <c r="AR3014" s="304">
        <f t="shared" ref="AR3014:AR3077" si="997">AP3014-AQ3014</f>
        <v>0</v>
      </c>
      <c r="AS3014" s="304">
        <f t="shared" ref="AS3014:AS3077" si="998">AR3014+IF($D3014=AS$3,$U3014,0)</f>
        <v>0</v>
      </c>
      <c r="AT3014" s="304">
        <f t="shared" ref="AT3014:AT3077" si="999">IF(AS3014=0,0,IF($AF3014-(AS$3-$D3014)&lt;=0,AS3014,AS3014/($AF3014-(AS$3-$D3014))))</f>
        <v>0</v>
      </c>
      <c r="AU3014" s="304">
        <f t="shared" ref="AU3014:AU3077" si="1000">AS3014-AT3014</f>
        <v>0</v>
      </c>
      <c r="AV3014" s="304">
        <f t="shared" ref="AV3014:AV3077" si="1001">AU3014+IF($D3014=AV$3,$U3014,0)</f>
        <v>0</v>
      </c>
      <c r="AW3014" s="304">
        <f t="shared" ref="AW3014:AW3077" si="1002">IF(AV3014=0,0,IF($AG3014-(AV$3-$D3014)&lt;=0,AV3014,AV3014/($AG3014-(AV$3-$D3014))))</f>
        <v>0</v>
      </c>
      <c r="AX3014" s="304">
        <f t="shared" ref="AX3014:AX3077" si="1003">AV3014-AW3014</f>
        <v>0</v>
      </c>
      <c r="AY3014" s="304">
        <f t="shared" ref="AY3014:AY3077" si="1004">AX3014+IF($D3014=AY$3,$U3014,0)</f>
        <v>0</v>
      </c>
      <c r="AZ3014" s="304">
        <f t="shared" ref="AZ3014:AZ3077" si="1005">IF(AY3014=0,0,IF($AH3014-(AY$3-$D3014)&lt;=0,AY3014,AY3014/($AH3014-(AY$3-$D3014))))</f>
        <v>0</v>
      </c>
      <c r="BA3014" s="304">
        <f t="shared" ref="BA3014:BA3077" si="1006">AY3014-AZ3014</f>
        <v>0</v>
      </c>
      <c r="BB3014" s="304">
        <f t="shared" ref="BB3014:BB3077" si="1007">BA3014+IF($D3014=BB$3,$U3014,0)</f>
        <v>0</v>
      </c>
      <c r="BC3014" s="304">
        <f t="shared" ref="BC3014:BC3077" si="1008">IF(BB3014=0,0,IF($AI3014-(BB$3-$D3014)&lt;=0,BB3014,BB3014/($AI3014-(BB$3-$D3014))))</f>
        <v>0</v>
      </c>
      <c r="BD3014" s="304">
        <f t="shared" ref="BD3014:BD3077" si="1009">BB3014*Y3014/100</f>
        <v>0</v>
      </c>
      <c r="BE3014" s="304">
        <f>IFERROR(IF(VLOOKUP($C3014,Listen!$A$2:$F$45,6,0)="Ja",BB3014-MAX(BC3014:BD3014),BB3014-BC3014),0)</f>
        <v>0</v>
      </c>
    </row>
    <row r="3015" spans="1:57" x14ac:dyDescent="0.25">
      <c r="A3015" s="320" t="str">
        <f>IF(AND(D3015&lt;&gt;0,C3015&lt;&gt;0,E3015&lt;&gt;0),IF(B3015&lt;&gt;0,CONCATENATE(B3015,"-AGr",VLOOKUP(C3015,Listen!$A$2:$D$45,4,FALSE),"-",D3015,"-",E3015,),CONCATENATE("AGr",VLOOKUP(C3015,Listen!$A$2:$D$45,4,FALSE),"-",D3015,"-",E3015)),"keine vollständige ID")</f>
        <v>keine vollständige ID</v>
      </c>
      <c r="B3015" s="301"/>
      <c r="C3015" s="287"/>
      <c r="D3015" s="34"/>
      <c r="E3015" s="306"/>
      <c r="F3015" s="116"/>
      <c r="G3015" s="17"/>
      <c r="H3015" s="17"/>
      <c r="I3015" s="17"/>
      <c r="J3015" s="17"/>
      <c r="K3015" s="17"/>
      <c r="L3015" s="17"/>
      <c r="M3015" s="17"/>
      <c r="N3015" s="17"/>
      <c r="O3015" s="116"/>
      <c r="P3015" s="117">
        <f>IF(D3015&gt;A_Stammdaten!$B$12,0,SUM(G3015,H3015,J3015,L3015:M3015)-SUM(I3015,K3015,N3015:O3015))</f>
        <v>0</v>
      </c>
      <c r="Q3015" s="17"/>
      <c r="R3015" s="17"/>
      <c r="S3015" s="17"/>
      <c r="T3015" s="17"/>
      <c r="U3015" s="62">
        <f t="shared" si="989"/>
        <v>0</v>
      </c>
      <c r="V3015" s="34"/>
      <c r="W3015" s="34"/>
      <c r="X3015" s="34"/>
      <c r="Y3015" s="34"/>
      <c r="Z3015" s="34"/>
      <c r="AA3015" s="63" t="str">
        <f t="shared" si="990"/>
        <v>-</v>
      </c>
      <c r="AB3015" s="63" t="str">
        <f t="shared" si="991"/>
        <v>-</v>
      </c>
      <c r="AC3015" s="63">
        <f>IF(ISBLANK($C3015),0,VLOOKUP($C3015,Listen!$A$2:$C$45,2,FALSE))</f>
        <v>0</v>
      </c>
      <c r="AD3015" s="63">
        <f>IF(ISBLANK($C3015),0,VLOOKUP($C3015,Listen!$A$2:$C$45,3,FALSE))</f>
        <v>0</v>
      </c>
      <c r="AE3015" s="49">
        <f t="shared" si="992"/>
        <v>0</v>
      </c>
      <c r="AF3015" s="49">
        <f t="shared" si="992"/>
        <v>0</v>
      </c>
      <c r="AG3015" s="49">
        <f>IFERROR(IF(OR($V3015&lt;&gt;"Ja",VLOOKUP($C3015,Listen!$A$2:$F$45,5,0)="Nein",D3015&lt;IF(C3015="LNG Anbindungsanlagen gemäß separater Festlegung",2022,2023)),$AC3015,$AA3015),0)</f>
        <v>0</v>
      </c>
      <c r="AH3015" s="49">
        <f>IFERROR(IF(OR($V3015&lt;&gt;"Ja",VLOOKUP($C3015,Listen!$A$2:$F$45,5,0)="Nein",D3015&lt;IF(C3015="LNG Anbindungsanlagen gemäß separater Festlegung",2022,2023)),$AC3015,$AA3015),0)</f>
        <v>0</v>
      </c>
      <c r="AI3015" s="49">
        <f>IFERROR(IF(OR($W3015&lt;&gt;"Ja",VLOOKUP($C3015,Listen!$A$2:$F$45,6,0)="Nein"),$AC3015,$AB3015),0)</f>
        <v>0</v>
      </c>
      <c r="AJ3015" s="49">
        <f>IFERROR(IF(OR($W3015&lt;&gt;"Ja",VLOOKUP($C3015,Listen!$A$2:$F$45,6,0)="Nein"),$AC3015,$AB3015),0)</f>
        <v>0</v>
      </c>
      <c r="AK3015" s="49">
        <f>IFERROR(IF(OR($W3015&lt;&gt;"Ja",VLOOKUP($C3015,Listen!$A$2:$F$45,6,0)="Nein"),$AC3015,$AB3015),0)</f>
        <v>0</v>
      </c>
      <c r="AL3015" s="51">
        <f t="shared" si="993"/>
        <v>0</v>
      </c>
      <c r="AM3015" s="296">
        <f>IFERROR(IF(VLOOKUP($C3015,Listen!$A$2:$F$45,6,0)="Ja",MAX(BC3015:BD3015),D_SAV!$BC3015),0)</f>
        <v>0</v>
      </c>
      <c r="AN3015" s="51">
        <f t="shared" si="994"/>
        <v>0</v>
      </c>
      <c r="AP3015" s="304">
        <f t="shared" si="995"/>
        <v>0</v>
      </c>
      <c r="AQ3015" s="304">
        <f t="shared" si="996"/>
        <v>0</v>
      </c>
      <c r="AR3015" s="304">
        <f t="shared" si="997"/>
        <v>0</v>
      </c>
      <c r="AS3015" s="304">
        <f t="shared" si="998"/>
        <v>0</v>
      </c>
      <c r="AT3015" s="304">
        <f t="shared" si="999"/>
        <v>0</v>
      </c>
      <c r="AU3015" s="304">
        <f t="shared" si="1000"/>
        <v>0</v>
      </c>
      <c r="AV3015" s="304">
        <f t="shared" si="1001"/>
        <v>0</v>
      </c>
      <c r="AW3015" s="304">
        <f t="shared" si="1002"/>
        <v>0</v>
      </c>
      <c r="AX3015" s="304">
        <f t="shared" si="1003"/>
        <v>0</v>
      </c>
      <c r="AY3015" s="304">
        <f t="shared" si="1004"/>
        <v>0</v>
      </c>
      <c r="AZ3015" s="304">
        <f t="shared" si="1005"/>
        <v>0</v>
      </c>
      <c r="BA3015" s="304">
        <f t="shared" si="1006"/>
        <v>0</v>
      </c>
      <c r="BB3015" s="304">
        <f t="shared" si="1007"/>
        <v>0</v>
      </c>
      <c r="BC3015" s="304">
        <f t="shared" si="1008"/>
        <v>0</v>
      </c>
      <c r="BD3015" s="304">
        <f t="shared" si="1009"/>
        <v>0</v>
      </c>
      <c r="BE3015" s="304">
        <f>IFERROR(IF(VLOOKUP($C3015,Listen!$A$2:$F$45,6,0)="Ja",BB3015-MAX(BC3015:BD3015),BB3015-BC3015),0)</f>
        <v>0</v>
      </c>
    </row>
    <row r="3016" spans="1:57" x14ac:dyDescent="0.25">
      <c r="A3016" s="320" t="str">
        <f>IF(AND(D3016&lt;&gt;0,C3016&lt;&gt;0,E3016&lt;&gt;0),IF(B3016&lt;&gt;0,CONCATENATE(B3016,"-AGr",VLOOKUP(C3016,Listen!$A$2:$D$45,4,FALSE),"-",D3016,"-",E3016,),CONCATENATE("AGr",VLOOKUP(C3016,Listen!$A$2:$D$45,4,FALSE),"-",D3016,"-",E3016)),"keine vollständige ID")</f>
        <v>keine vollständige ID</v>
      </c>
      <c r="B3016" s="301"/>
      <c r="C3016" s="287"/>
      <c r="D3016" s="34"/>
      <c r="E3016" s="306"/>
      <c r="F3016" s="116"/>
      <c r="G3016" s="17"/>
      <c r="H3016" s="17"/>
      <c r="I3016" s="17"/>
      <c r="J3016" s="17"/>
      <c r="K3016" s="17"/>
      <c r="L3016" s="17"/>
      <c r="M3016" s="17"/>
      <c r="N3016" s="17"/>
      <c r="O3016" s="116"/>
      <c r="P3016" s="117">
        <f>IF(D3016&gt;A_Stammdaten!$B$12,0,SUM(G3016,H3016,J3016,L3016:M3016)-SUM(I3016,K3016,N3016:O3016))</f>
        <v>0</v>
      </c>
      <c r="Q3016" s="17"/>
      <c r="R3016" s="17"/>
      <c r="S3016" s="17"/>
      <c r="T3016" s="17"/>
      <c r="U3016" s="62">
        <f t="shared" si="989"/>
        <v>0</v>
      </c>
      <c r="V3016" s="34"/>
      <c r="W3016" s="34"/>
      <c r="X3016" s="34"/>
      <c r="Y3016" s="34"/>
      <c r="Z3016" s="34"/>
      <c r="AA3016" s="63" t="str">
        <f t="shared" si="990"/>
        <v>-</v>
      </c>
      <c r="AB3016" s="63" t="str">
        <f t="shared" si="991"/>
        <v>-</v>
      </c>
      <c r="AC3016" s="63">
        <f>IF(ISBLANK($C3016),0,VLOOKUP($C3016,Listen!$A$2:$C$45,2,FALSE))</f>
        <v>0</v>
      </c>
      <c r="AD3016" s="63">
        <f>IF(ISBLANK($C3016),0,VLOOKUP($C3016,Listen!$A$2:$C$45,3,FALSE))</f>
        <v>0</v>
      </c>
      <c r="AE3016" s="49">
        <f t="shared" si="992"/>
        <v>0</v>
      </c>
      <c r="AF3016" s="49">
        <f t="shared" si="992"/>
        <v>0</v>
      </c>
      <c r="AG3016" s="49">
        <f>IFERROR(IF(OR($V3016&lt;&gt;"Ja",VLOOKUP($C3016,Listen!$A$2:$F$45,5,0)="Nein",D3016&lt;IF(C3016="LNG Anbindungsanlagen gemäß separater Festlegung",2022,2023)),$AC3016,$AA3016),0)</f>
        <v>0</v>
      </c>
      <c r="AH3016" s="49">
        <f>IFERROR(IF(OR($V3016&lt;&gt;"Ja",VLOOKUP($C3016,Listen!$A$2:$F$45,5,0)="Nein",D3016&lt;IF(C3016="LNG Anbindungsanlagen gemäß separater Festlegung",2022,2023)),$AC3016,$AA3016),0)</f>
        <v>0</v>
      </c>
      <c r="AI3016" s="49">
        <f>IFERROR(IF(OR($W3016&lt;&gt;"Ja",VLOOKUP($C3016,Listen!$A$2:$F$45,6,0)="Nein"),$AC3016,$AB3016),0)</f>
        <v>0</v>
      </c>
      <c r="AJ3016" s="49">
        <f>IFERROR(IF(OR($W3016&lt;&gt;"Ja",VLOOKUP($C3016,Listen!$A$2:$F$45,6,0)="Nein"),$AC3016,$AB3016),0)</f>
        <v>0</v>
      </c>
      <c r="AK3016" s="49">
        <f>IFERROR(IF(OR($W3016&lt;&gt;"Ja",VLOOKUP($C3016,Listen!$A$2:$F$45,6,0)="Nein"),$AC3016,$AB3016),0)</f>
        <v>0</v>
      </c>
      <c r="AL3016" s="51">
        <f t="shared" si="993"/>
        <v>0</v>
      </c>
      <c r="AM3016" s="296">
        <f>IFERROR(IF(VLOOKUP($C3016,Listen!$A$2:$F$45,6,0)="Ja",MAX(BC3016:BD3016),D_SAV!$BC3016),0)</f>
        <v>0</v>
      </c>
      <c r="AN3016" s="51">
        <f t="shared" si="994"/>
        <v>0</v>
      </c>
      <c r="AP3016" s="304">
        <f t="shared" si="995"/>
        <v>0</v>
      </c>
      <c r="AQ3016" s="304">
        <f t="shared" si="996"/>
        <v>0</v>
      </c>
      <c r="AR3016" s="304">
        <f t="shared" si="997"/>
        <v>0</v>
      </c>
      <c r="AS3016" s="304">
        <f t="shared" si="998"/>
        <v>0</v>
      </c>
      <c r="AT3016" s="304">
        <f t="shared" si="999"/>
        <v>0</v>
      </c>
      <c r="AU3016" s="304">
        <f t="shared" si="1000"/>
        <v>0</v>
      </c>
      <c r="AV3016" s="304">
        <f t="shared" si="1001"/>
        <v>0</v>
      </c>
      <c r="AW3016" s="304">
        <f t="shared" si="1002"/>
        <v>0</v>
      </c>
      <c r="AX3016" s="304">
        <f t="shared" si="1003"/>
        <v>0</v>
      </c>
      <c r="AY3016" s="304">
        <f t="shared" si="1004"/>
        <v>0</v>
      </c>
      <c r="AZ3016" s="304">
        <f t="shared" si="1005"/>
        <v>0</v>
      </c>
      <c r="BA3016" s="304">
        <f t="shared" si="1006"/>
        <v>0</v>
      </c>
      <c r="BB3016" s="304">
        <f t="shared" si="1007"/>
        <v>0</v>
      </c>
      <c r="BC3016" s="304">
        <f t="shared" si="1008"/>
        <v>0</v>
      </c>
      <c r="BD3016" s="304">
        <f t="shared" si="1009"/>
        <v>0</v>
      </c>
      <c r="BE3016" s="304">
        <f>IFERROR(IF(VLOOKUP($C3016,Listen!$A$2:$F$45,6,0)="Ja",BB3016-MAX(BC3016:BD3016),BB3016-BC3016),0)</f>
        <v>0</v>
      </c>
    </row>
    <row r="3017" spans="1:57" x14ac:dyDescent="0.25">
      <c r="A3017" s="320" t="str">
        <f>IF(AND(D3017&lt;&gt;0,C3017&lt;&gt;0,E3017&lt;&gt;0),IF(B3017&lt;&gt;0,CONCATENATE(B3017,"-AGr",VLOOKUP(C3017,Listen!$A$2:$D$45,4,FALSE),"-",D3017,"-",E3017,),CONCATENATE("AGr",VLOOKUP(C3017,Listen!$A$2:$D$45,4,FALSE),"-",D3017,"-",E3017)),"keine vollständige ID")</f>
        <v>keine vollständige ID</v>
      </c>
      <c r="B3017" s="301"/>
      <c r="C3017" s="287"/>
      <c r="D3017" s="34"/>
      <c r="E3017" s="306"/>
      <c r="F3017" s="116"/>
      <c r="G3017" s="17"/>
      <c r="H3017" s="17"/>
      <c r="I3017" s="17"/>
      <c r="J3017" s="17"/>
      <c r="K3017" s="17"/>
      <c r="L3017" s="17"/>
      <c r="M3017" s="17"/>
      <c r="N3017" s="17"/>
      <c r="O3017" s="116"/>
      <c r="P3017" s="117">
        <f>IF(D3017&gt;A_Stammdaten!$B$12,0,SUM(G3017,H3017,J3017,L3017:M3017)-SUM(I3017,K3017,N3017:O3017))</f>
        <v>0</v>
      </c>
      <c r="Q3017" s="17"/>
      <c r="R3017" s="17"/>
      <c r="S3017" s="17"/>
      <c r="T3017" s="17"/>
      <c r="U3017" s="62">
        <f t="shared" si="989"/>
        <v>0</v>
      </c>
      <c r="V3017" s="34"/>
      <c r="W3017" s="34"/>
      <c r="X3017" s="34"/>
      <c r="Y3017" s="34"/>
      <c r="Z3017" s="34"/>
      <c r="AA3017" s="63" t="str">
        <f t="shared" si="990"/>
        <v>-</v>
      </c>
      <c r="AB3017" s="63" t="str">
        <f t="shared" si="991"/>
        <v>-</v>
      </c>
      <c r="AC3017" s="63">
        <f>IF(ISBLANK($C3017),0,VLOOKUP($C3017,Listen!$A$2:$C$45,2,FALSE))</f>
        <v>0</v>
      </c>
      <c r="AD3017" s="63">
        <f>IF(ISBLANK($C3017),0,VLOOKUP($C3017,Listen!$A$2:$C$45,3,FALSE))</f>
        <v>0</v>
      </c>
      <c r="AE3017" s="49">
        <f t="shared" si="992"/>
        <v>0</v>
      </c>
      <c r="AF3017" s="49">
        <f t="shared" si="992"/>
        <v>0</v>
      </c>
      <c r="AG3017" s="49">
        <f>IFERROR(IF(OR($V3017&lt;&gt;"Ja",VLOOKUP($C3017,Listen!$A$2:$F$45,5,0)="Nein",D3017&lt;IF(C3017="LNG Anbindungsanlagen gemäß separater Festlegung",2022,2023)),$AC3017,$AA3017),0)</f>
        <v>0</v>
      </c>
      <c r="AH3017" s="49">
        <f>IFERROR(IF(OR($V3017&lt;&gt;"Ja",VLOOKUP($C3017,Listen!$A$2:$F$45,5,0)="Nein",D3017&lt;IF(C3017="LNG Anbindungsanlagen gemäß separater Festlegung",2022,2023)),$AC3017,$AA3017),0)</f>
        <v>0</v>
      </c>
      <c r="AI3017" s="49">
        <f>IFERROR(IF(OR($W3017&lt;&gt;"Ja",VLOOKUP($C3017,Listen!$A$2:$F$45,6,0)="Nein"),$AC3017,$AB3017),0)</f>
        <v>0</v>
      </c>
      <c r="AJ3017" s="49">
        <f>IFERROR(IF(OR($W3017&lt;&gt;"Ja",VLOOKUP($C3017,Listen!$A$2:$F$45,6,0)="Nein"),$AC3017,$AB3017),0)</f>
        <v>0</v>
      </c>
      <c r="AK3017" s="49">
        <f>IFERROR(IF(OR($W3017&lt;&gt;"Ja",VLOOKUP($C3017,Listen!$A$2:$F$45,6,0)="Nein"),$AC3017,$AB3017),0)</f>
        <v>0</v>
      </c>
      <c r="AL3017" s="51">
        <f t="shared" si="993"/>
        <v>0</v>
      </c>
      <c r="AM3017" s="296">
        <f>IFERROR(IF(VLOOKUP($C3017,Listen!$A$2:$F$45,6,0)="Ja",MAX(BC3017:BD3017),D_SAV!$BC3017),0)</f>
        <v>0</v>
      </c>
      <c r="AN3017" s="51">
        <f t="shared" si="994"/>
        <v>0</v>
      </c>
      <c r="AP3017" s="304">
        <f t="shared" si="995"/>
        <v>0</v>
      </c>
      <c r="AQ3017" s="304">
        <f t="shared" si="996"/>
        <v>0</v>
      </c>
      <c r="AR3017" s="304">
        <f t="shared" si="997"/>
        <v>0</v>
      </c>
      <c r="AS3017" s="304">
        <f t="shared" si="998"/>
        <v>0</v>
      </c>
      <c r="AT3017" s="304">
        <f t="shared" si="999"/>
        <v>0</v>
      </c>
      <c r="AU3017" s="304">
        <f t="shared" si="1000"/>
        <v>0</v>
      </c>
      <c r="AV3017" s="304">
        <f t="shared" si="1001"/>
        <v>0</v>
      </c>
      <c r="AW3017" s="304">
        <f t="shared" si="1002"/>
        <v>0</v>
      </c>
      <c r="AX3017" s="304">
        <f t="shared" si="1003"/>
        <v>0</v>
      </c>
      <c r="AY3017" s="304">
        <f t="shared" si="1004"/>
        <v>0</v>
      </c>
      <c r="AZ3017" s="304">
        <f t="shared" si="1005"/>
        <v>0</v>
      </c>
      <c r="BA3017" s="304">
        <f t="shared" si="1006"/>
        <v>0</v>
      </c>
      <c r="BB3017" s="304">
        <f t="shared" si="1007"/>
        <v>0</v>
      </c>
      <c r="BC3017" s="304">
        <f t="shared" si="1008"/>
        <v>0</v>
      </c>
      <c r="BD3017" s="304">
        <f t="shared" si="1009"/>
        <v>0</v>
      </c>
      <c r="BE3017" s="304">
        <f>IFERROR(IF(VLOOKUP($C3017,Listen!$A$2:$F$45,6,0)="Ja",BB3017-MAX(BC3017:BD3017),BB3017-BC3017),0)</f>
        <v>0</v>
      </c>
    </row>
    <row r="3018" spans="1:57" x14ac:dyDescent="0.25">
      <c r="A3018" s="320" t="str">
        <f>IF(AND(D3018&lt;&gt;0,C3018&lt;&gt;0,E3018&lt;&gt;0),IF(B3018&lt;&gt;0,CONCATENATE(B3018,"-AGr",VLOOKUP(C3018,Listen!$A$2:$D$45,4,FALSE),"-",D3018,"-",E3018,),CONCATENATE("AGr",VLOOKUP(C3018,Listen!$A$2:$D$45,4,FALSE),"-",D3018,"-",E3018)),"keine vollständige ID")</f>
        <v>keine vollständige ID</v>
      </c>
      <c r="B3018" s="301"/>
      <c r="C3018" s="287"/>
      <c r="D3018" s="34"/>
      <c r="E3018" s="306"/>
      <c r="F3018" s="116"/>
      <c r="G3018" s="17"/>
      <c r="H3018" s="17"/>
      <c r="I3018" s="17"/>
      <c r="J3018" s="17"/>
      <c r="K3018" s="17"/>
      <c r="L3018" s="17"/>
      <c r="M3018" s="17"/>
      <c r="N3018" s="17"/>
      <c r="O3018" s="116"/>
      <c r="P3018" s="117">
        <f>IF(D3018&gt;A_Stammdaten!$B$12,0,SUM(G3018,H3018,J3018,L3018:M3018)-SUM(I3018,K3018,N3018:O3018))</f>
        <v>0</v>
      </c>
      <c r="Q3018" s="17"/>
      <c r="R3018" s="17"/>
      <c r="S3018" s="17"/>
      <c r="T3018" s="17"/>
      <c r="U3018" s="62">
        <f t="shared" si="989"/>
        <v>0</v>
      </c>
      <c r="V3018" s="34"/>
      <c r="W3018" s="34"/>
      <c r="X3018" s="34"/>
      <c r="Y3018" s="34"/>
      <c r="Z3018" s="34"/>
      <c r="AA3018" s="63" t="str">
        <f t="shared" si="990"/>
        <v>-</v>
      </c>
      <c r="AB3018" s="63" t="str">
        <f t="shared" si="991"/>
        <v>-</v>
      </c>
      <c r="AC3018" s="63">
        <f>IF(ISBLANK($C3018),0,VLOOKUP($C3018,Listen!$A$2:$C$45,2,FALSE))</f>
        <v>0</v>
      </c>
      <c r="AD3018" s="63">
        <f>IF(ISBLANK($C3018),0,VLOOKUP($C3018,Listen!$A$2:$C$45,3,FALSE))</f>
        <v>0</v>
      </c>
      <c r="AE3018" s="49">
        <f t="shared" si="992"/>
        <v>0</v>
      </c>
      <c r="AF3018" s="49">
        <f t="shared" si="992"/>
        <v>0</v>
      </c>
      <c r="AG3018" s="49">
        <f>IFERROR(IF(OR($V3018&lt;&gt;"Ja",VLOOKUP($C3018,Listen!$A$2:$F$45,5,0)="Nein",D3018&lt;IF(C3018="LNG Anbindungsanlagen gemäß separater Festlegung",2022,2023)),$AC3018,$AA3018),0)</f>
        <v>0</v>
      </c>
      <c r="AH3018" s="49">
        <f>IFERROR(IF(OR($V3018&lt;&gt;"Ja",VLOOKUP($C3018,Listen!$A$2:$F$45,5,0)="Nein",D3018&lt;IF(C3018="LNG Anbindungsanlagen gemäß separater Festlegung",2022,2023)),$AC3018,$AA3018),0)</f>
        <v>0</v>
      </c>
      <c r="AI3018" s="49">
        <f>IFERROR(IF(OR($W3018&lt;&gt;"Ja",VLOOKUP($C3018,Listen!$A$2:$F$45,6,0)="Nein"),$AC3018,$AB3018),0)</f>
        <v>0</v>
      </c>
      <c r="AJ3018" s="49">
        <f>IFERROR(IF(OR($W3018&lt;&gt;"Ja",VLOOKUP($C3018,Listen!$A$2:$F$45,6,0)="Nein"),$AC3018,$AB3018),0)</f>
        <v>0</v>
      </c>
      <c r="AK3018" s="49">
        <f>IFERROR(IF(OR($W3018&lt;&gt;"Ja",VLOOKUP($C3018,Listen!$A$2:$F$45,6,0)="Nein"),$AC3018,$AB3018),0)</f>
        <v>0</v>
      </c>
      <c r="AL3018" s="51">
        <f t="shared" si="993"/>
        <v>0</v>
      </c>
      <c r="AM3018" s="296">
        <f>IFERROR(IF(VLOOKUP($C3018,Listen!$A$2:$F$45,6,0)="Ja",MAX(BC3018:BD3018),D_SAV!$BC3018),0)</f>
        <v>0</v>
      </c>
      <c r="AN3018" s="51">
        <f t="shared" si="994"/>
        <v>0</v>
      </c>
      <c r="AP3018" s="304">
        <f t="shared" si="995"/>
        <v>0</v>
      </c>
      <c r="AQ3018" s="304">
        <f t="shared" si="996"/>
        <v>0</v>
      </c>
      <c r="AR3018" s="304">
        <f t="shared" si="997"/>
        <v>0</v>
      </c>
      <c r="AS3018" s="304">
        <f t="shared" si="998"/>
        <v>0</v>
      </c>
      <c r="AT3018" s="304">
        <f t="shared" si="999"/>
        <v>0</v>
      </c>
      <c r="AU3018" s="304">
        <f t="shared" si="1000"/>
        <v>0</v>
      </c>
      <c r="AV3018" s="304">
        <f t="shared" si="1001"/>
        <v>0</v>
      </c>
      <c r="AW3018" s="304">
        <f t="shared" si="1002"/>
        <v>0</v>
      </c>
      <c r="AX3018" s="304">
        <f t="shared" si="1003"/>
        <v>0</v>
      </c>
      <c r="AY3018" s="304">
        <f t="shared" si="1004"/>
        <v>0</v>
      </c>
      <c r="AZ3018" s="304">
        <f t="shared" si="1005"/>
        <v>0</v>
      </c>
      <c r="BA3018" s="304">
        <f t="shared" si="1006"/>
        <v>0</v>
      </c>
      <c r="BB3018" s="304">
        <f t="shared" si="1007"/>
        <v>0</v>
      </c>
      <c r="BC3018" s="304">
        <f t="shared" si="1008"/>
        <v>0</v>
      </c>
      <c r="BD3018" s="304">
        <f t="shared" si="1009"/>
        <v>0</v>
      </c>
      <c r="BE3018" s="304">
        <f>IFERROR(IF(VLOOKUP($C3018,Listen!$A$2:$F$45,6,0)="Ja",BB3018-MAX(BC3018:BD3018),BB3018-BC3018),0)</f>
        <v>0</v>
      </c>
    </row>
    <row r="3019" spans="1:57" x14ac:dyDescent="0.25">
      <c r="A3019" s="320" t="str">
        <f>IF(AND(D3019&lt;&gt;0,C3019&lt;&gt;0,E3019&lt;&gt;0),IF(B3019&lt;&gt;0,CONCATENATE(B3019,"-AGr",VLOOKUP(C3019,Listen!$A$2:$D$45,4,FALSE),"-",D3019,"-",E3019,),CONCATENATE("AGr",VLOOKUP(C3019,Listen!$A$2:$D$45,4,FALSE),"-",D3019,"-",E3019)),"keine vollständige ID")</f>
        <v>keine vollständige ID</v>
      </c>
      <c r="B3019" s="301"/>
      <c r="C3019" s="287"/>
      <c r="D3019" s="34"/>
      <c r="E3019" s="306"/>
      <c r="F3019" s="116"/>
      <c r="G3019" s="17"/>
      <c r="H3019" s="17"/>
      <c r="I3019" s="17"/>
      <c r="J3019" s="17"/>
      <c r="K3019" s="17"/>
      <c r="L3019" s="17"/>
      <c r="M3019" s="17"/>
      <c r="N3019" s="17"/>
      <c r="O3019" s="116"/>
      <c r="P3019" s="117">
        <f>IF(D3019&gt;A_Stammdaten!$B$12,0,SUM(G3019,H3019,J3019,L3019:M3019)-SUM(I3019,K3019,N3019:O3019))</f>
        <v>0</v>
      </c>
      <c r="Q3019" s="17"/>
      <c r="R3019" s="17"/>
      <c r="S3019" s="17"/>
      <c r="T3019" s="17"/>
      <c r="U3019" s="62">
        <f t="shared" si="989"/>
        <v>0</v>
      </c>
      <c r="V3019" s="34"/>
      <c r="W3019" s="34"/>
      <c r="X3019" s="34"/>
      <c r="Y3019" s="34"/>
      <c r="Z3019" s="34"/>
      <c r="AA3019" s="63" t="str">
        <f t="shared" si="990"/>
        <v>-</v>
      </c>
      <c r="AB3019" s="63" t="str">
        <f t="shared" si="991"/>
        <v>-</v>
      </c>
      <c r="AC3019" s="63">
        <f>IF(ISBLANK($C3019),0,VLOOKUP($C3019,Listen!$A$2:$C$45,2,FALSE))</f>
        <v>0</v>
      </c>
      <c r="AD3019" s="63">
        <f>IF(ISBLANK($C3019),0,VLOOKUP($C3019,Listen!$A$2:$C$45,3,FALSE))</f>
        <v>0</v>
      </c>
      <c r="AE3019" s="49">
        <f t="shared" si="992"/>
        <v>0</v>
      </c>
      <c r="AF3019" s="49">
        <f t="shared" si="992"/>
        <v>0</v>
      </c>
      <c r="AG3019" s="49">
        <f>IFERROR(IF(OR($V3019&lt;&gt;"Ja",VLOOKUP($C3019,Listen!$A$2:$F$45,5,0)="Nein",D3019&lt;IF(C3019="LNG Anbindungsanlagen gemäß separater Festlegung",2022,2023)),$AC3019,$AA3019),0)</f>
        <v>0</v>
      </c>
      <c r="AH3019" s="49">
        <f>IFERROR(IF(OR($V3019&lt;&gt;"Ja",VLOOKUP($C3019,Listen!$A$2:$F$45,5,0)="Nein",D3019&lt;IF(C3019="LNG Anbindungsanlagen gemäß separater Festlegung",2022,2023)),$AC3019,$AA3019),0)</f>
        <v>0</v>
      </c>
      <c r="AI3019" s="49">
        <f>IFERROR(IF(OR($W3019&lt;&gt;"Ja",VLOOKUP($C3019,Listen!$A$2:$F$45,6,0)="Nein"),$AC3019,$AB3019),0)</f>
        <v>0</v>
      </c>
      <c r="AJ3019" s="49">
        <f>IFERROR(IF(OR($W3019&lt;&gt;"Ja",VLOOKUP($C3019,Listen!$A$2:$F$45,6,0)="Nein"),$AC3019,$AB3019),0)</f>
        <v>0</v>
      </c>
      <c r="AK3019" s="49">
        <f>IFERROR(IF(OR($W3019&lt;&gt;"Ja",VLOOKUP($C3019,Listen!$A$2:$F$45,6,0)="Nein"),$AC3019,$AB3019),0)</f>
        <v>0</v>
      </c>
      <c r="AL3019" s="51">
        <f t="shared" si="993"/>
        <v>0</v>
      </c>
      <c r="AM3019" s="296">
        <f>IFERROR(IF(VLOOKUP($C3019,Listen!$A$2:$F$45,6,0)="Ja",MAX(BC3019:BD3019),D_SAV!$BC3019),0)</f>
        <v>0</v>
      </c>
      <c r="AN3019" s="51">
        <f t="shared" si="994"/>
        <v>0</v>
      </c>
      <c r="AP3019" s="304">
        <f t="shared" si="995"/>
        <v>0</v>
      </c>
      <c r="AQ3019" s="304">
        <f t="shared" si="996"/>
        <v>0</v>
      </c>
      <c r="AR3019" s="304">
        <f t="shared" si="997"/>
        <v>0</v>
      </c>
      <c r="AS3019" s="304">
        <f t="shared" si="998"/>
        <v>0</v>
      </c>
      <c r="AT3019" s="304">
        <f t="shared" si="999"/>
        <v>0</v>
      </c>
      <c r="AU3019" s="304">
        <f t="shared" si="1000"/>
        <v>0</v>
      </c>
      <c r="AV3019" s="304">
        <f t="shared" si="1001"/>
        <v>0</v>
      </c>
      <c r="AW3019" s="304">
        <f t="shared" si="1002"/>
        <v>0</v>
      </c>
      <c r="AX3019" s="304">
        <f t="shared" si="1003"/>
        <v>0</v>
      </c>
      <c r="AY3019" s="304">
        <f t="shared" si="1004"/>
        <v>0</v>
      </c>
      <c r="AZ3019" s="304">
        <f t="shared" si="1005"/>
        <v>0</v>
      </c>
      <c r="BA3019" s="304">
        <f t="shared" si="1006"/>
        <v>0</v>
      </c>
      <c r="BB3019" s="304">
        <f t="shared" si="1007"/>
        <v>0</v>
      </c>
      <c r="BC3019" s="304">
        <f t="shared" si="1008"/>
        <v>0</v>
      </c>
      <c r="BD3019" s="304">
        <f t="shared" si="1009"/>
        <v>0</v>
      </c>
      <c r="BE3019" s="304">
        <f>IFERROR(IF(VLOOKUP($C3019,Listen!$A$2:$F$45,6,0)="Ja",BB3019-MAX(BC3019:BD3019),BB3019-BC3019),0)</f>
        <v>0</v>
      </c>
    </row>
    <row r="3020" spans="1:57" x14ac:dyDescent="0.25">
      <c r="A3020" s="320" t="str">
        <f>IF(AND(D3020&lt;&gt;0,C3020&lt;&gt;0,E3020&lt;&gt;0),IF(B3020&lt;&gt;0,CONCATENATE(B3020,"-AGr",VLOOKUP(C3020,Listen!$A$2:$D$45,4,FALSE),"-",D3020,"-",E3020,),CONCATENATE("AGr",VLOOKUP(C3020,Listen!$A$2:$D$45,4,FALSE),"-",D3020,"-",E3020)),"keine vollständige ID")</f>
        <v>keine vollständige ID</v>
      </c>
      <c r="B3020" s="301"/>
      <c r="C3020" s="287"/>
      <c r="D3020" s="34"/>
      <c r="E3020" s="306"/>
      <c r="F3020" s="116"/>
      <c r="G3020" s="17"/>
      <c r="H3020" s="17"/>
      <c r="I3020" s="17"/>
      <c r="J3020" s="17"/>
      <c r="K3020" s="17"/>
      <c r="L3020" s="17"/>
      <c r="M3020" s="17"/>
      <c r="N3020" s="17"/>
      <c r="O3020" s="116"/>
      <c r="P3020" s="117">
        <f>IF(D3020&gt;A_Stammdaten!$B$12,0,SUM(G3020,H3020,J3020,L3020:M3020)-SUM(I3020,K3020,N3020:O3020))</f>
        <v>0</v>
      </c>
      <c r="Q3020" s="17"/>
      <c r="R3020" s="17"/>
      <c r="S3020" s="17"/>
      <c r="T3020" s="17"/>
      <c r="U3020" s="62">
        <f t="shared" si="989"/>
        <v>0</v>
      </c>
      <c r="V3020" s="34"/>
      <c r="W3020" s="34"/>
      <c r="X3020" s="34"/>
      <c r="Y3020" s="34"/>
      <c r="Z3020" s="34"/>
      <c r="AA3020" s="63" t="str">
        <f t="shared" si="990"/>
        <v>-</v>
      </c>
      <c r="AB3020" s="63" t="str">
        <f t="shared" si="991"/>
        <v>-</v>
      </c>
      <c r="AC3020" s="63">
        <f>IF(ISBLANK($C3020),0,VLOOKUP($C3020,Listen!$A$2:$C$45,2,FALSE))</f>
        <v>0</v>
      </c>
      <c r="AD3020" s="63">
        <f>IF(ISBLANK($C3020),0,VLOOKUP($C3020,Listen!$A$2:$C$45,3,FALSE))</f>
        <v>0</v>
      </c>
      <c r="AE3020" s="49">
        <f t="shared" si="992"/>
        <v>0</v>
      </c>
      <c r="AF3020" s="49">
        <f t="shared" si="992"/>
        <v>0</v>
      </c>
      <c r="AG3020" s="49">
        <f>IFERROR(IF(OR($V3020&lt;&gt;"Ja",VLOOKUP($C3020,Listen!$A$2:$F$45,5,0)="Nein",D3020&lt;IF(C3020="LNG Anbindungsanlagen gemäß separater Festlegung",2022,2023)),$AC3020,$AA3020),0)</f>
        <v>0</v>
      </c>
      <c r="AH3020" s="49">
        <f>IFERROR(IF(OR($V3020&lt;&gt;"Ja",VLOOKUP($C3020,Listen!$A$2:$F$45,5,0)="Nein",D3020&lt;IF(C3020="LNG Anbindungsanlagen gemäß separater Festlegung",2022,2023)),$AC3020,$AA3020),0)</f>
        <v>0</v>
      </c>
      <c r="AI3020" s="49">
        <f>IFERROR(IF(OR($W3020&lt;&gt;"Ja",VLOOKUP($C3020,Listen!$A$2:$F$45,6,0)="Nein"),$AC3020,$AB3020),0)</f>
        <v>0</v>
      </c>
      <c r="AJ3020" s="49">
        <f>IFERROR(IF(OR($W3020&lt;&gt;"Ja",VLOOKUP($C3020,Listen!$A$2:$F$45,6,0)="Nein"),$AC3020,$AB3020),0)</f>
        <v>0</v>
      </c>
      <c r="AK3020" s="49">
        <f>IFERROR(IF(OR($W3020&lt;&gt;"Ja",VLOOKUP($C3020,Listen!$A$2:$F$45,6,0)="Nein"),$AC3020,$AB3020),0)</f>
        <v>0</v>
      </c>
      <c r="AL3020" s="51">
        <f t="shared" si="993"/>
        <v>0</v>
      </c>
      <c r="AM3020" s="296">
        <f>IFERROR(IF(VLOOKUP($C3020,Listen!$A$2:$F$45,6,0)="Ja",MAX(BC3020:BD3020),D_SAV!$BC3020),0)</f>
        <v>0</v>
      </c>
      <c r="AN3020" s="51">
        <f t="shared" si="994"/>
        <v>0</v>
      </c>
      <c r="AP3020" s="304">
        <f t="shared" si="995"/>
        <v>0</v>
      </c>
      <c r="AQ3020" s="304">
        <f t="shared" si="996"/>
        <v>0</v>
      </c>
      <c r="AR3020" s="304">
        <f t="shared" si="997"/>
        <v>0</v>
      </c>
      <c r="AS3020" s="304">
        <f t="shared" si="998"/>
        <v>0</v>
      </c>
      <c r="AT3020" s="304">
        <f t="shared" si="999"/>
        <v>0</v>
      </c>
      <c r="AU3020" s="304">
        <f t="shared" si="1000"/>
        <v>0</v>
      </c>
      <c r="AV3020" s="304">
        <f t="shared" si="1001"/>
        <v>0</v>
      </c>
      <c r="AW3020" s="304">
        <f t="shared" si="1002"/>
        <v>0</v>
      </c>
      <c r="AX3020" s="304">
        <f t="shared" si="1003"/>
        <v>0</v>
      </c>
      <c r="AY3020" s="304">
        <f t="shared" si="1004"/>
        <v>0</v>
      </c>
      <c r="AZ3020" s="304">
        <f t="shared" si="1005"/>
        <v>0</v>
      </c>
      <c r="BA3020" s="304">
        <f t="shared" si="1006"/>
        <v>0</v>
      </c>
      <c r="BB3020" s="304">
        <f t="shared" si="1007"/>
        <v>0</v>
      </c>
      <c r="BC3020" s="304">
        <f t="shared" si="1008"/>
        <v>0</v>
      </c>
      <c r="BD3020" s="304">
        <f t="shared" si="1009"/>
        <v>0</v>
      </c>
      <c r="BE3020" s="304">
        <f>IFERROR(IF(VLOOKUP($C3020,Listen!$A$2:$F$45,6,0)="Ja",BB3020-MAX(BC3020:BD3020),BB3020-BC3020),0)</f>
        <v>0</v>
      </c>
    </row>
    <row r="3021" spans="1:57" x14ac:dyDescent="0.25">
      <c r="A3021" s="320" t="str">
        <f>IF(AND(D3021&lt;&gt;0,C3021&lt;&gt;0,E3021&lt;&gt;0),IF(B3021&lt;&gt;0,CONCATENATE(B3021,"-AGr",VLOOKUP(C3021,Listen!$A$2:$D$45,4,FALSE),"-",D3021,"-",E3021,),CONCATENATE("AGr",VLOOKUP(C3021,Listen!$A$2:$D$45,4,FALSE),"-",D3021,"-",E3021)),"keine vollständige ID")</f>
        <v>keine vollständige ID</v>
      </c>
      <c r="B3021" s="301"/>
      <c r="C3021" s="287"/>
      <c r="D3021" s="34"/>
      <c r="E3021" s="306"/>
      <c r="F3021" s="116"/>
      <c r="G3021" s="17"/>
      <c r="H3021" s="17"/>
      <c r="I3021" s="17"/>
      <c r="J3021" s="17"/>
      <c r="K3021" s="17"/>
      <c r="L3021" s="17"/>
      <c r="M3021" s="17"/>
      <c r="N3021" s="17"/>
      <c r="O3021" s="116"/>
      <c r="P3021" s="117">
        <f>IF(D3021&gt;A_Stammdaten!$B$12,0,SUM(G3021,H3021,J3021,L3021:M3021)-SUM(I3021,K3021,N3021:O3021))</f>
        <v>0</v>
      </c>
      <c r="Q3021" s="17"/>
      <c r="R3021" s="17"/>
      <c r="S3021" s="17"/>
      <c r="T3021" s="17"/>
      <c r="U3021" s="62">
        <f t="shared" si="989"/>
        <v>0</v>
      </c>
      <c r="V3021" s="34"/>
      <c r="W3021" s="34"/>
      <c r="X3021" s="34"/>
      <c r="Y3021" s="34"/>
      <c r="Z3021" s="34"/>
      <c r="AA3021" s="63" t="str">
        <f t="shared" si="990"/>
        <v>-</v>
      </c>
      <c r="AB3021" s="63" t="str">
        <f t="shared" si="991"/>
        <v>-</v>
      </c>
      <c r="AC3021" s="63">
        <f>IF(ISBLANK($C3021),0,VLOOKUP($C3021,Listen!$A$2:$C$45,2,FALSE))</f>
        <v>0</v>
      </c>
      <c r="AD3021" s="63">
        <f>IF(ISBLANK($C3021),0,VLOOKUP($C3021,Listen!$A$2:$C$45,3,FALSE))</f>
        <v>0</v>
      </c>
      <c r="AE3021" s="49">
        <f t="shared" si="992"/>
        <v>0</v>
      </c>
      <c r="AF3021" s="49">
        <f t="shared" si="992"/>
        <v>0</v>
      </c>
      <c r="AG3021" s="49">
        <f>IFERROR(IF(OR($V3021&lt;&gt;"Ja",VLOOKUP($C3021,Listen!$A$2:$F$45,5,0)="Nein",D3021&lt;IF(C3021="LNG Anbindungsanlagen gemäß separater Festlegung",2022,2023)),$AC3021,$AA3021),0)</f>
        <v>0</v>
      </c>
      <c r="AH3021" s="49">
        <f>IFERROR(IF(OR($V3021&lt;&gt;"Ja",VLOOKUP($C3021,Listen!$A$2:$F$45,5,0)="Nein",D3021&lt;IF(C3021="LNG Anbindungsanlagen gemäß separater Festlegung",2022,2023)),$AC3021,$AA3021),0)</f>
        <v>0</v>
      </c>
      <c r="AI3021" s="49">
        <f>IFERROR(IF(OR($W3021&lt;&gt;"Ja",VLOOKUP($C3021,Listen!$A$2:$F$45,6,0)="Nein"),$AC3021,$AB3021),0)</f>
        <v>0</v>
      </c>
      <c r="AJ3021" s="49">
        <f>IFERROR(IF(OR($W3021&lt;&gt;"Ja",VLOOKUP($C3021,Listen!$A$2:$F$45,6,0)="Nein"),$AC3021,$AB3021),0)</f>
        <v>0</v>
      </c>
      <c r="AK3021" s="49">
        <f>IFERROR(IF(OR($W3021&lt;&gt;"Ja",VLOOKUP($C3021,Listen!$A$2:$F$45,6,0)="Nein"),$AC3021,$AB3021),0)</f>
        <v>0</v>
      </c>
      <c r="AL3021" s="51">
        <f t="shared" si="993"/>
        <v>0</v>
      </c>
      <c r="AM3021" s="296">
        <f>IFERROR(IF(VLOOKUP($C3021,Listen!$A$2:$F$45,6,0)="Ja",MAX(BC3021:BD3021),D_SAV!$BC3021),0)</f>
        <v>0</v>
      </c>
      <c r="AN3021" s="51">
        <f t="shared" si="994"/>
        <v>0</v>
      </c>
      <c r="AP3021" s="304">
        <f t="shared" si="995"/>
        <v>0</v>
      </c>
      <c r="AQ3021" s="304">
        <f t="shared" si="996"/>
        <v>0</v>
      </c>
      <c r="AR3021" s="304">
        <f t="shared" si="997"/>
        <v>0</v>
      </c>
      <c r="AS3021" s="304">
        <f t="shared" si="998"/>
        <v>0</v>
      </c>
      <c r="AT3021" s="304">
        <f t="shared" si="999"/>
        <v>0</v>
      </c>
      <c r="AU3021" s="304">
        <f t="shared" si="1000"/>
        <v>0</v>
      </c>
      <c r="AV3021" s="304">
        <f t="shared" si="1001"/>
        <v>0</v>
      </c>
      <c r="AW3021" s="304">
        <f t="shared" si="1002"/>
        <v>0</v>
      </c>
      <c r="AX3021" s="304">
        <f t="shared" si="1003"/>
        <v>0</v>
      </c>
      <c r="AY3021" s="304">
        <f t="shared" si="1004"/>
        <v>0</v>
      </c>
      <c r="AZ3021" s="304">
        <f t="shared" si="1005"/>
        <v>0</v>
      </c>
      <c r="BA3021" s="304">
        <f t="shared" si="1006"/>
        <v>0</v>
      </c>
      <c r="BB3021" s="304">
        <f t="shared" si="1007"/>
        <v>0</v>
      </c>
      <c r="BC3021" s="304">
        <f t="shared" si="1008"/>
        <v>0</v>
      </c>
      <c r="BD3021" s="304">
        <f t="shared" si="1009"/>
        <v>0</v>
      </c>
      <c r="BE3021" s="304">
        <f>IFERROR(IF(VLOOKUP($C3021,Listen!$A$2:$F$45,6,0)="Ja",BB3021-MAX(BC3021:BD3021),BB3021-BC3021),0)</f>
        <v>0</v>
      </c>
    </row>
    <row r="3022" spans="1:57" x14ac:dyDescent="0.25">
      <c r="A3022" s="320" t="str">
        <f>IF(AND(D3022&lt;&gt;0,C3022&lt;&gt;0,E3022&lt;&gt;0),IF(B3022&lt;&gt;0,CONCATENATE(B3022,"-AGr",VLOOKUP(C3022,Listen!$A$2:$D$45,4,FALSE),"-",D3022,"-",E3022,),CONCATENATE("AGr",VLOOKUP(C3022,Listen!$A$2:$D$45,4,FALSE),"-",D3022,"-",E3022)),"keine vollständige ID")</f>
        <v>keine vollständige ID</v>
      </c>
      <c r="B3022" s="301"/>
      <c r="C3022" s="287"/>
      <c r="D3022" s="34"/>
      <c r="E3022" s="306"/>
      <c r="F3022" s="116"/>
      <c r="G3022" s="17"/>
      <c r="H3022" s="17"/>
      <c r="I3022" s="17"/>
      <c r="J3022" s="17"/>
      <c r="K3022" s="17"/>
      <c r="L3022" s="17"/>
      <c r="M3022" s="17"/>
      <c r="N3022" s="17"/>
      <c r="O3022" s="116"/>
      <c r="P3022" s="117">
        <f>IF(D3022&gt;A_Stammdaten!$B$12,0,SUM(G3022,H3022,J3022,L3022:M3022)-SUM(I3022,K3022,N3022:O3022))</f>
        <v>0</v>
      </c>
      <c r="Q3022" s="17"/>
      <c r="R3022" s="17"/>
      <c r="S3022" s="17"/>
      <c r="T3022" s="17"/>
      <c r="U3022" s="62">
        <f t="shared" si="989"/>
        <v>0</v>
      </c>
      <c r="V3022" s="34"/>
      <c r="W3022" s="34"/>
      <c r="X3022" s="34"/>
      <c r="Y3022" s="34"/>
      <c r="Z3022" s="34"/>
      <c r="AA3022" s="63" t="str">
        <f t="shared" si="990"/>
        <v>-</v>
      </c>
      <c r="AB3022" s="63" t="str">
        <f t="shared" si="991"/>
        <v>-</v>
      </c>
      <c r="AC3022" s="63">
        <f>IF(ISBLANK($C3022),0,VLOOKUP($C3022,Listen!$A$2:$C$45,2,FALSE))</f>
        <v>0</v>
      </c>
      <c r="AD3022" s="63">
        <f>IF(ISBLANK($C3022),0,VLOOKUP($C3022,Listen!$A$2:$C$45,3,FALSE))</f>
        <v>0</v>
      </c>
      <c r="AE3022" s="49">
        <f t="shared" si="992"/>
        <v>0</v>
      </c>
      <c r="AF3022" s="49">
        <f t="shared" si="992"/>
        <v>0</v>
      </c>
      <c r="AG3022" s="49">
        <f>IFERROR(IF(OR($V3022&lt;&gt;"Ja",VLOOKUP($C3022,Listen!$A$2:$F$45,5,0)="Nein",D3022&lt;IF(C3022="LNG Anbindungsanlagen gemäß separater Festlegung",2022,2023)),$AC3022,$AA3022),0)</f>
        <v>0</v>
      </c>
      <c r="AH3022" s="49">
        <f>IFERROR(IF(OR($V3022&lt;&gt;"Ja",VLOOKUP($C3022,Listen!$A$2:$F$45,5,0)="Nein",D3022&lt;IF(C3022="LNG Anbindungsanlagen gemäß separater Festlegung",2022,2023)),$AC3022,$AA3022),0)</f>
        <v>0</v>
      </c>
      <c r="AI3022" s="49">
        <f>IFERROR(IF(OR($W3022&lt;&gt;"Ja",VLOOKUP($C3022,Listen!$A$2:$F$45,6,0)="Nein"),$AC3022,$AB3022),0)</f>
        <v>0</v>
      </c>
      <c r="AJ3022" s="49">
        <f>IFERROR(IF(OR($W3022&lt;&gt;"Ja",VLOOKUP($C3022,Listen!$A$2:$F$45,6,0)="Nein"),$AC3022,$AB3022),0)</f>
        <v>0</v>
      </c>
      <c r="AK3022" s="49">
        <f>IFERROR(IF(OR($W3022&lt;&gt;"Ja",VLOOKUP($C3022,Listen!$A$2:$F$45,6,0)="Nein"),$AC3022,$AB3022),0)</f>
        <v>0</v>
      </c>
      <c r="AL3022" s="51">
        <f t="shared" si="993"/>
        <v>0</v>
      </c>
      <c r="AM3022" s="296">
        <f>IFERROR(IF(VLOOKUP($C3022,Listen!$A$2:$F$45,6,0)="Ja",MAX(BC3022:BD3022),D_SAV!$BC3022),0)</f>
        <v>0</v>
      </c>
      <c r="AN3022" s="51">
        <f t="shared" si="994"/>
        <v>0</v>
      </c>
      <c r="AP3022" s="304">
        <f t="shared" si="995"/>
        <v>0</v>
      </c>
      <c r="AQ3022" s="304">
        <f t="shared" si="996"/>
        <v>0</v>
      </c>
      <c r="AR3022" s="304">
        <f t="shared" si="997"/>
        <v>0</v>
      </c>
      <c r="AS3022" s="304">
        <f t="shared" si="998"/>
        <v>0</v>
      </c>
      <c r="AT3022" s="304">
        <f t="shared" si="999"/>
        <v>0</v>
      </c>
      <c r="AU3022" s="304">
        <f t="shared" si="1000"/>
        <v>0</v>
      </c>
      <c r="AV3022" s="304">
        <f t="shared" si="1001"/>
        <v>0</v>
      </c>
      <c r="AW3022" s="304">
        <f t="shared" si="1002"/>
        <v>0</v>
      </c>
      <c r="AX3022" s="304">
        <f t="shared" si="1003"/>
        <v>0</v>
      </c>
      <c r="AY3022" s="304">
        <f t="shared" si="1004"/>
        <v>0</v>
      </c>
      <c r="AZ3022" s="304">
        <f t="shared" si="1005"/>
        <v>0</v>
      </c>
      <c r="BA3022" s="304">
        <f t="shared" si="1006"/>
        <v>0</v>
      </c>
      <c r="BB3022" s="304">
        <f t="shared" si="1007"/>
        <v>0</v>
      </c>
      <c r="BC3022" s="304">
        <f t="shared" si="1008"/>
        <v>0</v>
      </c>
      <c r="BD3022" s="304">
        <f t="shared" si="1009"/>
        <v>0</v>
      </c>
      <c r="BE3022" s="304">
        <f>IFERROR(IF(VLOOKUP($C3022,Listen!$A$2:$F$45,6,0)="Ja",BB3022-MAX(BC3022:BD3022),BB3022-BC3022),0)</f>
        <v>0</v>
      </c>
    </row>
    <row r="3023" spans="1:57" x14ac:dyDescent="0.25">
      <c r="A3023" s="320" t="str">
        <f>IF(AND(D3023&lt;&gt;0,C3023&lt;&gt;0,E3023&lt;&gt;0),IF(B3023&lt;&gt;0,CONCATENATE(B3023,"-AGr",VLOOKUP(C3023,Listen!$A$2:$D$45,4,FALSE),"-",D3023,"-",E3023,),CONCATENATE("AGr",VLOOKUP(C3023,Listen!$A$2:$D$45,4,FALSE),"-",D3023,"-",E3023)),"keine vollständige ID")</f>
        <v>keine vollständige ID</v>
      </c>
      <c r="B3023" s="301"/>
      <c r="C3023" s="287"/>
      <c r="D3023" s="34"/>
      <c r="E3023" s="306"/>
      <c r="F3023" s="116"/>
      <c r="G3023" s="17"/>
      <c r="H3023" s="17"/>
      <c r="I3023" s="17"/>
      <c r="J3023" s="17"/>
      <c r="K3023" s="17"/>
      <c r="L3023" s="17"/>
      <c r="M3023" s="17"/>
      <c r="N3023" s="17"/>
      <c r="O3023" s="116"/>
      <c r="P3023" s="117">
        <f>IF(D3023&gt;A_Stammdaten!$B$12,0,SUM(G3023,H3023,J3023,L3023:M3023)-SUM(I3023,K3023,N3023:O3023))</f>
        <v>0</v>
      </c>
      <c r="Q3023" s="17"/>
      <c r="R3023" s="17"/>
      <c r="S3023" s="17"/>
      <c r="T3023" s="17"/>
      <c r="U3023" s="62">
        <f t="shared" si="989"/>
        <v>0</v>
      </c>
      <c r="V3023" s="34"/>
      <c r="W3023" s="34"/>
      <c r="X3023" s="34"/>
      <c r="Y3023" s="34"/>
      <c r="Z3023" s="34"/>
      <c r="AA3023" s="63" t="str">
        <f t="shared" si="990"/>
        <v>-</v>
      </c>
      <c r="AB3023" s="63" t="str">
        <f t="shared" si="991"/>
        <v>-</v>
      </c>
      <c r="AC3023" s="63">
        <f>IF(ISBLANK($C3023),0,VLOOKUP($C3023,Listen!$A$2:$C$45,2,FALSE))</f>
        <v>0</v>
      </c>
      <c r="AD3023" s="63">
        <f>IF(ISBLANK($C3023),0,VLOOKUP($C3023,Listen!$A$2:$C$45,3,FALSE))</f>
        <v>0</v>
      </c>
      <c r="AE3023" s="49">
        <f t="shared" si="992"/>
        <v>0</v>
      </c>
      <c r="AF3023" s="49">
        <f t="shared" si="992"/>
        <v>0</v>
      </c>
      <c r="AG3023" s="49">
        <f>IFERROR(IF(OR($V3023&lt;&gt;"Ja",VLOOKUP($C3023,Listen!$A$2:$F$45,5,0)="Nein",D3023&lt;IF(C3023="LNG Anbindungsanlagen gemäß separater Festlegung",2022,2023)),$AC3023,$AA3023),0)</f>
        <v>0</v>
      </c>
      <c r="AH3023" s="49">
        <f>IFERROR(IF(OR($V3023&lt;&gt;"Ja",VLOOKUP($C3023,Listen!$A$2:$F$45,5,0)="Nein",D3023&lt;IF(C3023="LNG Anbindungsanlagen gemäß separater Festlegung",2022,2023)),$AC3023,$AA3023),0)</f>
        <v>0</v>
      </c>
      <c r="AI3023" s="49">
        <f>IFERROR(IF(OR($W3023&lt;&gt;"Ja",VLOOKUP($C3023,Listen!$A$2:$F$45,6,0)="Nein"),$AC3023,$AB3023),0)</f>
        <v>0</v>
      </c>
      <c r="AJ3023" s="49">
        <f>IFERROR(IF(OR($W3023&lt;&gt;"Ja",VLOOKUP($C3023,Listen!$A$2:$F$45,6,0)="Nein"),$AC3023,$AB3023),0)</f>
        <v>0</v>
      </c>
      <c r="AK3023" s="49">
        <f>IFERROR(IF(OR($W3023&lt;&gt;"Ja",VLOOKUP($C3023,Listen!$A$2:$F$45,6,0)="Nein"),$AC3023,$AB3023),0)</f>
        <v>0</v>
      </c>
      <c r="AL3023" s="51">
        <f t="shared" si="993"/>
        <v>0</v>
      </c>
      <c r="AM3023" s="296">
        <f>IFERROR(IF(VLOOKUP($C3023,Listen!$A$2:$F$45,6,0)="Ja",MAX(BC3023:BD3023),D_SAV!$BC3023),0)</f>
        <v>0</v>
      </c>
      <c r="AN3023" s="51">
        <f t="shared" si="994"/>
        <v>0</v>
      </c>
      <c r="AP3023" s="304">
        <f t="shared" si="995"/>
        <v>0</v>
      </c>
      <c r="AQ3023" s="304">
        <f t="shared" si="996"/>
        <v>0</v>
      </c>
      <c r="AR3023" s="304">
        <f t="shared" si="997"/>
        <v>0</v>
      </c>
      <c r="AS3023" s="304">
        <f t="shared" si="998"/>
        <v>0</v>
      </c>
      <c r="AT3023" s="304">
        <f t="shared" si="999"/>
        <v>0</v>
      </c>
      <c r="AU3023" s="304">
        <f t="shared" si="1000"/>
        <v>0</v>
      </c>
      <c r="AV3023" s="304">
        <f t="shared" si="1001"/>
        <v>0</v>
      </c>
      <c r="AW3023" s="304">
        <f t="shared" si="1002"/>
        <v>0</v>
      </c>
      <c r="AX3023" s="304">
        <f t="shared" si="1003"/>
        <v>0</v>
      </c>
      <c r="AY3023" s="304">
        <f t="shared" si="1004"/>
        <v>0</v>
      </c>
      <c r="AZ3023" s="304">
        <f t="shared" si="1005"/>
        <v>0</v>
      </c>
      <c r="BA3023" s="304">
        <f t="shared" si="1006"/>
        <v>0</v>
      </c>
      <c r="BB3023" s="304">
        <f t="shared" si="1007"/>
        <v>0</v>
      </c>
      <c r="BC3023" s="304">
        <f t="shared" si="1008"/>
        <v>0</v>
      </c>
      <c r="BD3023" s="304">
        <f t="shared" si="1009"/>
        <v>0</v>
      </c>
      <c r="BE3023" s="304">
        <f>IFERROR(IF(VLOOKUP($C3023,Listen!$A$2:$F$45,6,0)="Ja",BB3023-MAX(BC3023:BD3023),BB3023-BC3023),0)</f>
        <v>0</v>
      </c>
    </row>
    <row r="3024" spans="1:57" x14ac:dyDescent="0.25">
      <c r="A3024" s="320" t="str">
        <f>IF(AND(D3024&lt;&gt;0,C3024&lt;&gt;0,E3024&lt;&gt;0),IF(B3024&lt;&gt;0,CONCATENATE(B3024,"-AGr",VLOOKUP(C3024,Listen!$A$2:$D$45,4,FALSE),"-",D3024,"-",E3024,),CONCATENATE("AGr",VLOOKUP(C3024,Listen!$A$2:$D$45,4,FALSE),"-",D3024,"-",E3024)),"keine vollständige ID")</f>
        <v>keine vollständige ID</v>
      </c>
      <c r="B3024" s="301"/>
      <c r="C3024" s="287"/>
      <c r="D3024" s="34"/>
      <c r="E3024" s="306"/>
      <c r="F3024" s="116"/>
      <c r="G3024" s="17"/>
      <c r="H3024" s="17"/>
      <c r="I3024" s="17"/>
      <c r="J3024" s="17"/>
      <c r="K3024" s="17"/>
      <c r="L3024" s="17"/>
      <c r="M3024" s="17"/>
      <c r="N3024" s="17"/>
      <c r="O3024" s="116"/>
      <c r="P3024" s="117">
        <f>IF(D3024&gt;A_Stammdaten!$B$12,0,SUM(G3024,H3024,J3024,L3024:M3024)-SUM(I3024,K3024,N3024:O3024))</f>
        <v>0</v>
      </c>
      <c r="Q3024" s="17"/>
      <c r="R3024" s="17"/>
      <c r="S3024" s="17"/>
      <c r="T3024" s="17"/>
      <c r="U3024" s="62">
        <f t="shared" si="989"/>
        <v>0</v>
      </c>
      <c r="V3024" s="34"/>
      <c r="W3024" s="34"/>
      <c r="X3024" s="34"/>
      <c r="Y3024" s="34"/>
      <c r="Z3024" s="34"/>
      <c r="AA3024" s="63" t="str">
        <f t="shared" si="990"/>
        <v>-</v>
      </c>
      <c r="AB3024" s="63" t="str">
        <f t="shared" si="991"/>
        <v>-</v>
      </c>
      <c r="AC3024" s="63">
        <f>IF(ISBLANK($C3024),0,VLOOKUP($C3024,Listen!$A$2:$C$45,2,FALSE))</f>
        <v>0</v>
      </c>
      <c r="AD3024" s="63">
        <f>IF(ISBLANK($C3024),0,VLOOKUP($C3024,Listen!$A$2:$C$45,3,FALSE))</f>
        <v>0</v>
      </c>
      <c r="AE3024" s="49">
        <f t="shared" si="992"/>
        <v>0</v>
      </c>
      <c r="AF3024" s="49">
        <f t="shared" si="992"/>
        <v>0</v>
      </c>
      <c r="AG3024" s="49">
        <f>IFERROR(IF(OR($V3024&lt;&gt;"Ja",VLOOKUP($C3024,Listen!$A$2:$F$45,5,0)="Nein",D3024&lt;IF(C3024="LNG Anbindungsanlagen gemäß separater Festlegung",2022,2023)),$AC3024,$AA3024),0)</f>
        <v>0</v>
      </c>
      <c r="AH3024" s="49">
        <f>IFERROR(IF(OR($V3024&lt;&gt;"Ja",VLOOKUP($C3024,Listen!$A$2:$F$45,5,0)="Nein",D3024&lt;IF(C3024="LNG Anbindungsanlagen gemäß separater Festlegung",2022,2023)),$AC3024,$AA3024),0)</f>
        <v>0</v>
      </c>
      <c r="AI3024" s="49">
        <f>IFERROR(IF(OR($W3024&lt;&gt;"Ja",VLOOKUP($C3024,Listen!$A$2:$F$45,6,0)="Nein"),$AC3024,$AB3024),0)</f>
        <v>0</v>
      </c>
      <c r="AJ3024" s="49">
        <f>IFERROR(IF(OR($W3024&lt;&gt;"Ja",VLOOKUP($C3024,Listen!$A$2:$F$45,6,0)="Nein"),$AC3024,$AB3024),0)</f>
        <v>0</v>
      </c>
      <c r="AK3024" s="49">
        <f>IFERROR(IF(OR($W3024&lt;&gt;"Ja",VLOOKUP($C3024,Listen!$A$2:$F$45,6,0)="Nein"),$AC3024,$AB3024),0)</f>
        <v>0</v>
      </c>
      <c r="AL3024" s="51">
        <f t="shared" si="993"/>
        <v>0</v>
      </c>
      <c r="AM3024" s="296">
        <f>IFERROR(IF(VLOOKUP($C3024,Listen!$A$2:$F$45,6,0)="Ja",MAX(BC3024:BD3024),D_SAV!$BC3024),0)</f>
        <v>0</v>
      </c>
      <c r="AN3024" s="51">
        <f t="shared" si="994"/>
        <v>0</v>
      </c>
      <c r="AP3024" s="304">
        <f t="shared" si="995"/>
        <v>0</v>
      </c>
      <c r="AQ3024" s="304">
        <f t="shared" si="996"/>
        <v>0</v>
      </c>
      <c r="AR3024" s="304">
        <f t="shared" si="997"/>
        <v>0</v>
      </c>
      <c r="AS3024" s="304">
        <f t="shared" si="998"/>
        <v>0</v>
      </c>
      <c r="AT3024" s="304">
        <f t="shared" si="999"/>
        <v>0</v>
      </c>
      <c r="AU3024" s="304">
        <f t="shared" si="1000"/>
        <v>0</v>
      </c>
      <c r="AV3024" s="304">
        <f t="shared" si="1001"/>
        <v>0</v>
      </c>
      <c r="AW3024" s="304">
        <f t="shared" si="1002"/>
        <v>0</v>
      </c>
      <c r="AX3024" s="304">
        <f t="shared" si="1003"/>
        <v>0</v>
      </c>
      <c r="AY3024" s="304">
        <f t="shared" si="1004"/>
        <v>0</v>
      </c>
      <c r="AZ3024" s="304">
        <f t="shared" si="1005"/>
        <v>0</v>
      </c>
      <c r="BA3024" s="304">
        <f t="shared" si="1006"/>
        <v>0</v>
      </c>
      <c r="BB3024" s="304">
        <f t="shared" si="1007"/>
        <v>0</v>
      </c>
      <c r="BC3024" s="304">
        <f t="shared" si="1008"/>
        <v>0</v>
      </c>
      <c r="BD3024" s="304">
        <f t="shared" si="1009"/>
        <v>0</v>
      </c>
      <c r="BE3024" s="304">
        <f>IFERROR(IF(VLOOKUP($C3024,Listen!$A$2:$F$45,6,0)="Ja",BB3024-MAX(BC3024:BD3024),BB3024-BC3024),0)</f>
        <v>0</v>
      </c>
    </row>
    <row r="3025" spans="1:57" x14ac:dyDescent="0.25">
      <c r="A3025" s="320" t="str">
        <f>IF(AND(D3025&lt;&gt;0,C3025&lt;&gt;0,E3025&lt;&gt;0),IF(B3025&lt;&gt;0,CONCATENATE(B3025,"-AGr",VLOOKUP(C3025,Listen!$A$2:$D$45,4,FALSE),"-",D3025,"-",E3025,),CONCATENATE("AGr",VLOOKUP(C3025,Listen!$A$2:$D$45,4,FALSE),"-",D3025,"-",E3025)),"keine vollständige ID")</f>
        <v>keine vollständige ID</v>
      </c>
      <c r="B3025" s="301"/>
      <c r="C3025" s="287"/>
      <c r="D3025" s="34"/>
      <c r="E3025" s="306"/>
      <c r="F3025" s="116"/>
      <c r="G3025" s="17"/>
      <c r="H3025" s="17"/>
      <c r="I3025" s="17"/>
      <c r="J3025" s="17"/>
      <c r="K3025" s="17"/>
      <c r="L3025" s="17"/>
      <c r="M3025" s="17"/>
      <c r="N3025" s="17"/>
      <c r="O3025" s="116"/>
      <c r="P3025" s="117">
        <f>IF(D3025&gt;A_Stammdaten!$B$12,0,SUM(G3025,H3025,J3025,L3025:M3025)-SUM(I3025,K3025,N3025:O3025))</f>
        <v>0</v>
      </c>
      <c r="Q3025" s="17"/>
      <c r="R3025" s="17"/>
      <c r="S3025" s="17"/>
      <c r="T3025" s="17"/>
      <c r="U3025" s="62">
        <f t="shared" si="989"/>
        <v>0</v>
      </c>
      <c r="V3025" s="34"/>
      <c r="W3025" s="34"/>
      <c r="X3025" s="34"/>
      <c r="Y3025" s="34"/>
      <c r="Z3025" s="34"/>
      <c r="AA3025" s="63" t="str">
        <f t="shared" si="990"/>
        <v>-</v>
      </c>
      <c r="AB3025" s="63" t="str">
        <f t="shared" si="991"/>
        <v>-</v>
      </c>
      <c r="AC3025" s="63">
        <f>IF(ISBLANK($C3025),0,VLOOKUP($C3025,Listen!$A$2:$C$45,2,FALSE))</f>
        <v>0</v>
      </c>
      <c r="AD3025" s="63">
        <f>IF(ISBLANK($C3025),0,VLOOKUP($C3025,Listen!$A$2:$C$45,3,FALSE))</f>
        <v>0</v>
      </c>
      <c r="AE3025" s="49">
        <f t="shared" si="992"/>
        <v>0</v>
      </c>
      <c r="AF3025" s="49">
        <f t="shared" si="992"/>
        <v>0</v>
      </c>
      <c r="AG3025" s="49">
        <f>IFERROR(IF(OR($V3025&lt;&gt;"Ja",VLOOKUP($C3025,Listen!$A$2:$F$45,5,0)="Nein",D3025&lt;IF(C3025="LNG Anbindungsanlagen gemäß separater Festlegung",2022,2023)),$AC3025,$AA3025),0)</f>
        <v>0</v>
      </c>
      <c r="AH3025" s="49">
        <f>IFERROR(IF(OR($V3025&lt;&gt;"Ja",VLOOKUP($C3025,Listen!$A$2:$F$45,5,0)="Nein",D3025&lt;IF(C3025="LNG Anbindungsanlagen gemäß separater Festlegung",2022,2023)),$AC3025,$AA3025),0)</f>
        <v>0</v>
      </c>
      <c r="AI3025" s="49">
        <f>IFERROR(IF(OR($W3025&lt;&gt;"Ja",VLOOKUP($C3025,Listen!$A$2:$F$45,6,0)="Nein"),$AC3025,$AB3025),0)</f>
        <v>0</v>
      </c>
      <c r="AJ3025" s="49">
        <f>IFERROR(IF(OR($W3025&lt;&gt;"Ja",VLOOKUP($C3025,Listen!$A$2:$F$45,6,0)="Nein"),$AC3025,$AB3025),0)</f>
        <v>0</v>
      </c>
      <c r="AK3025" s="49">
        <f>IFERROR(IF(OR($W3025&lt;&gt;"Ja",VLOOKUP($C3025,Listen!$A$2:$F$45,6,0)="Nein"),$AC3025,$AB3025),0)</f>
        <v>0</v>
      </c>
      <c r="AL3025" s="51">
        <f t="shared" si="993"/>
        <v>0</v>
      </c>
      <c r="AM3025" s="296">
        <f>IFERROR(IF(VLOOKUP($C3025,Listen!$A$2:$F$45,6,0)="Ja",MAX(BC3025:BD3025),D_SAV!$BC3025),0)</f>
        <v>0</v>
      </c>
      <c r="AN3025" s="51">
        <f t="shared" si="994"/>
        <v>0</v>
      </c>
      <c r="AP3025" s="304">
        <f t="shared" si="995"/>
        <v>0</v>
      </c>
      <c r="AQ3025" s="304">
        <f t="shared" si="996"/>
        <v>0</v>
      </c>
      <c r="AR3025" s="304">
        <f t="shared" si="997"/>
        <v>0</v>
      </c>
      <c r="AS3025" s="304">
        <f t="shared" si="998"/>
        <v>0</v>
      </c>
      <c r="AT3025" s="304">
        <f t="shared" si="999"/>
        <v>0</v>
      </c>
      <c r="AU3025" s="304">
        <f t="shared" si="1000"/>
        <v>0</v>
      </c>
      <c r="AV3025" s="304">
        <f t="shared" si="1001"/>
        <v>0</v>
      </c>
      <c r="AW3025" s="304">
        <f t="shared" si="1002"/>
        <v>0</v>
      </c>
      <c r="AX3025" s="304">
        <f t="shared" si="1003"/>
        <v>0</v>
      </c>
      <c r="AY3025" s="304">
        <f t="shared" si="1004"/>
        <v>0</v>
      </c>
      <c r="AZ3025" s="304">
        <f t="shared" si="1005"/>
        <v>0</v>
      </c>
      <c r="BA3025" s="304">
        <f t="shared" si="1006"/>
        <v>0</v>
      </c>
      <c r="BB3025" s="304">
        <f t="shared" si="1007"/>
        <v>0</v>
      </c>
      <c r="BC3025" s="304">
        <f t="shared" si="1008"/>
        <v>0</v>
      </c>
      <c r="BD3025" s="304">
        <f t="shared" si="1009"/>
        <v>0</v>
      </c>
      <c r="BE3025" s="304">
        <f>IFERROR(IF(VLOOKUP($C3025,Listen!$A$2:$F$45,6,0)="Ja",BB3025-MAX(BC3025:BD3025),BB3025-BC3025),0)</f>
        <v>0</v>
      </c>
    </row>
    <row r="3026" spans="1:57" x14ac:dyDescent="0.25">
      <c r="A3026" s="320" t="str">
        <f>IF(AND(D3026&lt;&gt;0,C3026&lt;&gt;0,E3026&lt;&gt;0),IF(B3026&lt;&gt;0,CONCATENATE(B3026,"-AGr",VLOOKUP(C3026,Listen!$A$2:$D$45,4,FALSE),"-",D3026,"-",E3026,),CONCATENATE("AGr",VLOOKUP(C3026,Listen!$A$2:$D$45,4,FALSE),"-",D3026,"-",E3026)),"keine vollständige ID")</f>
        <v>keine vollständige ID</v>
      </c>
      <c r="B3026" s="301"/>
      <c r="C3026" s="287"/>
      <c r="D3026" s="34"/>
      <c r="E3026" s="306"/>
      <c r="F3026" s="116"/>
      <c r="G3026" s="17"/>
      <c r="H3026" s="17"/>
      <c r="I3026" s="17"/>
      <c r="J3026" s="17"/>
      <c r="K3026" s="17"/>
      <c r="L3026" s="17"/>
      <c r="M3026" s="17"/>
      <c r="N3026" s="17"/>
      <c r="O3026" s="116"/>
      <c r="P3026" s="117">
        <f>IF(D3026&gt;A_Stammdaten!$B$12,0,SUM(G3026,H3026,J3026,L3026:M3026)-SUM(I3026,K3026,N3026:O3026))</f>
        <v>0</v>
      </c>
      <c r="Q3026" s="17"/>
      <c r="R3026" s="17"/>
      <c r="S3026" s="17"/>
      <c r="T3026" s="17"/>
      <c r="U3026" s="62">
        <f t="shared" si="989"/>
        <v>0</v>
      </c>
      <c r="V3026" s="34"/>
      <c r="W3026" s="34"/>
      <c r="X3026" s="34"/>
      <c r="Y3026" s="34"/>
      <c r="Z3026" s="34"/>
      <c r="AA3026" s="63" t="str">
        <f t="shared" si="990"/>
        <v>-</v>
      </c>
      <c r="AB3026" s="63" t="str">
        <f t="shared" si="991"/>
        <v>-</v>
      </c>
      <c r="AC3026" s="63">
        <f>IF(ISBLANK($C3026),0,VLOOKUP($C3026,Listen!$A$2:$C$45,2,FALSE))</f>
        <v>0</v>
      </c>
      <c r="AD3026" s="63">
        <f>IF(ISBLANK($C3026),0,VLOOKUP($C3026,Listen!$A$2:$C$45,3,FALSE))</f>
        <v>0</v>
      </c>
      <c r="AE3026" s="49">
        <f t="shared" si="992"/>
        <v>0</v>
      </c>
      <c r="AF3026" s="49">
        <f t="shared" si="992"/>
        <v>0</v>
      </c>
      <c r="AG3026" s="49">
        <f>IFERROR(IF(OR($V3026&lt;&gt;"Ja",VLOOKUP($C3026,Listen!$A$2:$F$45,5,0)="Nein",D3026&lt;IF(C3026="LNG Anbindungsanlagen gemäß separater Festlegung",2022,2023)),$AC3026,$AA3026),0)</f>
        <v>0</v>
      </c>
      <c r="AH3026" s="49">
        <f>IFERROR(IF(OR($V3026&lt;&gt;"Ja",VLOOKUP($C3026,Listen!$A$2:$F$45,5,0)="Nein",D3026&lt;IF(C3026="LNG Anbindungsanlagen gemäß separater Festlegung",2022,2023)),$AC3026,$AA3026),0)</f>
        <v>0</v>
      </c>
      <c r="AI3026" s="49">
        <f>IFERROR(IF(OR($W3026&lt;&gt;"Ja",VLOOKUP($C3026,Listen!$A$2:$F$45,6,0)="Nein"),$AC3026,$AB3026),0)</f>
        <v>0</v>
      </c>
      <c r="AJ3026" s="49">
        <f>IFERROR(IF(OR($W3026&lt;&gt;"Ja",VLOOKUP($C3026,Listen!$A$2:$F$45,6,0)="Nein"),$AC3026,$AB3026),0)</f>
        <v>0</v>
      </c>
      <c r="AK3026" s="49">
        <f>IFERROR(IF(OR($W3026&lt;&gt;"Ja",VLOOKUP($C3026,Listen!$A$2:$F$45,6,0)="Nein"),$AC3026,$AB3026),0)</f>
        <v>0</v>
      </c>
      <c r="AL3026" s="51">
        <f t="shared" si="993"/>
        <v>0</v>
      </c>
      <c r="AM3026" s="296">
        <f>IFERROR(IF(VLOOKUP($C3026,Listen!$A$2:$F$45,6,0)="Ja",MAX(BC3026:BD3026),D_SAV!$BC3026),0)</f>
        <v>0</v>
      </c>
      <c r="AN3026" s="51">
        <f t="shared" si="994"/>
        <v>0</v>
      </c>
      <c r="AP3026" s="304">
        <f t="shared" si="995"/>
        <v>0</v>
      </c>
      <c r="AQ3026" s="304">
        <f t="shared" si="996"/>
        <v>0</v>
      </c>
      <c r="AR3026" s="304">
        <f t="shared" si="997"/>
        <v>0</v>
      </c>
      <c r="AS3026" s="304">
        <f t="shared" si="998"/>
        <v>0</v>
      </c>
      <c r="AT3026" s="304">
        <f t="shared" si="999"/>
        <v>0</v>
      </c>
      <c r="AU3026" s="304">
        <f t="shared" si="1000"/>
        <v>0</v>
      </c>
      <c r="AV3026" s="304">
        <f t="shared" si="1001"/>
        <v>0</v>
      </c>
      <c r="AW3026" s="304">
        <f t="shared" si="1002"/>
        <v>0</v>
      </c>
      <c r="AX3026" s="304">
        <f t="shared" si="1003"/>
        <v>0</v>
      </c>
      <c r="AY3026" s="304">
        <f t="shared" si="1004"/>
        <v>0</v>
      </c>
      <c r="AZ3026" s="304">
        <f t="shared" si="1005"/>
        <v>0</v>
      </c>
      <c r="BA3026" s="304">
        <f t="shared" si="1006"/>
        <v>0</v>
      </c>
      <c r="BB3026" s="304">
        <f t="shared" si="1007"/>
        <v>0</v>
      </c>
      <c r="BC3026" s="304">
        <f t="shared" si="1008"/>
        <v>0</v>
      </c>
      <c r="BD3026" s="304">
        <f t="shared" si="1009"/>
        <v>0</v>
      </c>
      <c r="BE3026" s="304">
        <f>IFERROR(IF(VLOOKUP($C3026,Listen!$A$2:$F$45,6,0)="Ja",BB3026-MAX(BC3026:BD3026),BB3026-BC3026),0)</f>
        <v>0</v>
      </c>
    </row>
    <row r="3027" spans="1:57" x14ac:dyDescent="0.25">
      <c r="A3027" s="320" t="str">
        <f>IF(AND(D3027&lt;&gt;0,C3027&lt;&gt;0,E3027&lt;&gt;0),IF(B3027&lt;&gt;0,CONCATENATE(B3027,"-AGr",VLOOKUP(C3027,Listen!$A$2:$D$45,4,FALSE),"-",D3027,"-",E3027,),CONCATENATE("AGr",VLOOKUP(C3027,Listen!$A$2:$D$45,4,FALSE),"-",D3027,"-",E3027)),"keine vollständige ID")</f>
        <v>keine vollständige ID</v>
      </c>
      <c r="B3027" s="301"/>
      <c r="C3027" s="287"/>
      <c r="D3027" s="34"/>
      <c r="E3027" s="306"/>
      <c r="F3027" s="116"/>
      <c r="G3027" s="17"/>
      <c r="H3027" s="17"/>
      <c r="I3027" s="17"/>
      <c r="J3027" s="17"/>
      <c r="K3027" s="17"/>
      <c r="L3027" s="17"/>
      <c r="M3027" s="17"/>
      <c r="N3027" s="17"/>
      <c r="O3027" s="116"/>
      <c r="P3027" s="117">
        <f>IF(D3027&gt;A_Stammdaten!$B$12,0,SUM(G3027,H3027,J3027,L3027:M3027)-SUM(I3027,K3027,N3027:O3027))</f>
        <v>0</v>
      </c>
      <c r="Q3027" s="17"/>
      <c r="R3027" s="17"/>
      <c r="S3027" s="17"/>
      <c r="T3027" s="17"/>
      <c r="U3027" s="62">
        <f t="shared" si="989"/>
        <v>0</v>
      </c>
      <c r="V3027" s="34"/>
      <c r="W3027" s="34"/>
      <c r="X3027" s="34"/>
      <c r="Y3027" s="34"/>
      <c r="Z3027" s="34"/>
      <c r="AA3027" s="63" t="str">
        <f t="shared" si="990"/>
        <v>-</v>
      </c>
      <c r="AB3027" s="63" t="str">
        <f t="shared" si="991"/>
        <v>-</v>
      </c>
      <c r="AC3027" s="63">
        <f>IF(ISBLANK($C3027),0,VLOOKUP($C3027,Listen!$A$2:$C$45,2,FALSE))</f>
        <v>0</v>
      </c>
      <c r="AD3027" s="63">
        <f>IF(ISBLANK($C3027),0,VLOOKUP($C3027,Listen!$A$2:$C$45,3,FALSE))</f>
        <v>0</v>
      </c>
      <c r="AE3027" s="49">
        <f t="shared" si="992"/>
        <v>0</v>
      </c>
      <c r="AF3027" s="49">
        <f t="shared" si="992"/>
        <v>0</v>
      </c>
      <c r="AG3027" s="49">
        <f>IFERROR(IF(OR($V3027&lt;&gt;"Ja",VLOOKUP($C3027,Listen!$A$2:$F$45,5,0)="Nein",D3027&lt;IF(C3027="LNG Anbindungsanlagen gemäß separater Festlegung",2022,2023)),$AC3027,$AA3027),0)</f>
        <v>0</v>
      </c>
      <c r="AH3027" s="49">
        <f>IFERROR(IF(OR($V3027&lt;&gt;"Ja",VLOOKUP($C3027,Listen!$A$2:$F$45,5,0)="Nein",D3027&lt;IF(C3027="LNG Anbindungsanlagen gemäß separater Festlegung",2022,2023)),$AC3027,$AA3027),0)</f>
        <v>0</v>
      </c>
      <c r="AI3027" s="49">
        <f>IFERROR(IF(OR($W3027&lt;&gt;"Ja",VLOOKUP($C3027,Listen!$A$2:$F$45,6,0)="Nein"),$AC3027,$AB3027),0)</f>
        <v>0</v>
      </c>
      <c r="AJ3027" s="49">
        <f>IFERROR(IF(OR($W3027&lt;&gt;"Ja",VLOOKUP($C3027,Listen!$A$2:$F$45,6,0)="Nein"),$AC3027,$AB3027),0)</f>
        <v>0</v>
      </c>
      <c r="AK3027" s="49">
        <f>IFERROR(IF(OR($W3027&lt;&gt;"Ja",VLOOKUP($C3027,Listen!$A$2:$F$45,6,0)="Nein"),$AC3027,$AB3027),0)</f>
        <v>0</v>
      </c>
      <c r="AL3027" s="51">
        <f t="shared" si="993"/>
        <v>0</v>
      </c>
      <c r="AM3027" s="296">
        <f>IFERROR(IF(VLOOKUP($C3027,Listen!$A$2:$F$45,6,0)="Ja",MAX(BC3027:BD3027),D_SAV!$BC3027),0)</f>
        <v>0</v>
      </c>
      <c r="AN3027" s="51">
        <f t="shared" si="994"/>
        <v>0</v>
      </c>
      <c r="AP3027" s="304">
        <f t="shared" si="995"/>
        <v>0</v>
      </c>
      <c r="AQ3027" s="304">
        <f t="shared" si="996"/>
        <v>0</v>
      </c>
      <c r="AR3027" s="304">
        <f t="shared" si="997"/>
        <v>0</v>
      </c>
      <c r="AS3027" s="304">
        <f t="shared" si="998"/>
        <v>0</v>
      </c>
      <c r="AT3027" s="304">
        <f t="shared" si="999"/>
        <v>0</v>
      </c>
      <c r="AU3027" s="304">
        <f t="shared" si="1000"/>
        <v>0</v>
      </c>
      <c r="AV3027" s="304">
        <f t="shared" si="1001"/>
        <v>0</v>
      </c>
      <c r="AW3027" s="304">
        <f t="shared" si="1002"/>
        <v>0</v>
      </c>
      <c r="AX3027" s="304">
        <f t="shared" si="1003"/>
        <v>0</v>
      </c>
      <c r="AY3027" s="304">
        <f t="shared" si="1004"/>
        <v>0</v>
      </c>
      <c r="AZ3027" s="304">
        <f t="shared" si="1005"/>
        <v>0</v>
      </c>
      <c r="BA3027" s="304">
        <f t="shared" si="1006"/>
        <v>0</v>
      </c>
      <c r="BB3027" s="304">
        <f t="shared" si="1007"/>
        <v>0</v>
      </c>
      <c r="BC3027" s="304">
        <f t="shared" si="1008"/>
        <v>0</v>
      </c>
      <c r="BD3027" s="304">
        <f t="shared" si="1009"/>
        <v>0</v>
      </c>
      <c r="BE3027" s="304">
        <f>IFERROR(IF(VLOOKUP($C3027,Listen!$A$2:$F$45,6,0)="Ja",BB3027-MAX(BC3027:BD3027),BB3027-BC3027),0)</f>
        <v>0</v>
      </c>
    </row>
    <row r="3028" spans="1:57" x14ac:dyDescent="0.25">
      <c r="A3028" s="320" t="str">
        <f>IF(AND(D3028&lt;&gt;0,C3028&lt;&gt;0,E3028&lt;&gt;0),IF(B3028&lt;&gt;0,CONCATENATE(B3028,"-AGr",VLOOKUP(C3028,Listen!$A$2:$D$45,4,FALSE),"-",D3028,"-",E3028,),CONCATENATE("AGr",VLOOKUP(C3028,Listen!$A$2:$D$45,4,FALSE),"-",D3028,"-",E3028)),"keine vollständige ID")</f>
        <v>keine vollständige ID</v>
      </c>
      <c r="B3028" s="301"/>
      <c r="C3028" s="287"/>
      <c r="D3028" s="34"/>
      <c r="E3028" s="306"/>
      <c r="F3028" s="116"/>
      <c r="G3028" s="17"/>
      <c r="H3028" s="17"/>
      <c r="I3028" s="17"/>
      <c r="J3028" s="17"/>
      <c r="K3028" s="17"/>
      <c r="L3028" s="17"/>
      <c r="M3028" s="17"/>
      <c r="N3028" s="17"/>
      <c r="O3028" s="116"/>
      <c r="P3028" s="117">
        <f>IF(D3028&gt;A_Stammdaten!$B$12,0,SUM(G3028,H3028,J3028,L3028:M3028)-SUM(I3028,K3028,N3028:O3028))</f>
        <v>0</v>
      </c>
      <c r="Q3028" s="17"/>
      <c r="R3028" s="17"/>
      <c r="S3028" s="17"/>
      <c r="T3028" s="17"/>
      <c r="U3028" s="62">
        <f t="shared" si="989"/>
        <v>0</v>
      </c>
      <c r="V3028" s="34"/>
      <c r="W3028" s="34"/>
      <c r="X3028" s="34"/>
      <c r="Y3028" s="34"/>
      <c r="Z3028" s="34"/>
      <c r="AA3028" s="63" t="str">
        <f t="shared" si="990"/>
        <v>-</v>
      </c>
      <c r="AB3028" s="63" t="str">
        <f t="shared" si="991"/>
        <v>-</v>
      </c>
      <c r="AC3028" s="63">
        <f>IF(ISBLANK($C3028),0,VLOOKUP($C3028,Listen!$A$2:$C$45,2,FALSE))</f>
        <v>0</v>
      </c>
      <c r="AD3028" s="63">
        <f>IF(ISBLANK($C3028),0,VLOOKUP($C3028,Listen!$A$2:$C$45,3,FALSE))</f>
        <v>0</v>
      </c>
      <c r="AE3028" s="49">
        <f t="shared" si="992"/>
        <v>0</v>
      </c>
      <c r="AF3028" s="49">
        <f t="shared" si="992"/>
        <v>0</v>
      </c>
      <c r="AG3028" s="49">
        <f>IFERROR(IF(OR($V3028&lt;&gt;"Ja",VLOOKUP($C3028,Listen!$A$2:$F$45,5,0)="Nein",D3028&lt;IF(C3028="LNG Anbindungsanlagen gemäß separater Festlegung",2022,2023)),$AC3028,$AA3028),0)</f>
        <v>0</v>
      </c>
      <c r="AH3028" s="49">
        <f>IFERROR(IF(OR($V3028&lt;&gt;"Ja",VLOOKUP($C3028,Listen!$A$2:$F$45,5,0)="Nein",D3028&lt;IF(C3028="LNG Anbindungsanlagen gemäß separater Festlegung",2022,2023)),$AC3028,$AA3028),0)</f>
        <v>0</v>
      </c>
      <c r="AI3028" s="49">
        <f>IFERROR(IF(OR($W3028&lt;&gt;"Ja",VLOOKUP($C3028,Listen!$A$2:$F$45,6,0)="Nein"),$AC3028,$AB3028),0)</f>
        <v>0</v>
      </c>
      <c r="AJ3028" s="49">
        <f>IFERROR(IF(OR($W3028&lt;&gt;"Ja",VLOOKUP($C3028,Listen!$A$2:$F$45,6,0)="Nein"),$AC3028,$AB3028),0)</f>
        <v>0</v>
      </c>
      <c r="AK3028" s="49">
        <f>IFERROR(IF(OR($W3028&lt;&gt;"Ja",VLOOKUP($C3028,Listen!$A$2:$F$45,6,0)="Nein"),$AC3028,$AB3028),0)</f>
        <v>0</v>
      </c>
      <c r="AL3028" s="51">
        <f t="shared" si="993"/>
        <v>0</v>
      </c>
      <c r="AM3028" s="296">
        <f>IFERROR(IF(VLOOKUP($C3028,Listen!$A$2:$F$45,6,0)="Ja",MAX(BC3028:BD3028),D_SAV!$BC3028),0)</f>
        <v>0</v>
      </c>
      <c r="AN3028" s="51">
        <f t="shared" si="994"/>
        <v>0</v>
      </c>
      <c r="AP3028" s="304">
        <f t="shared" si="995"/>
        <v>0</v>
      </c>
      <c r="AQ3028" s="304">
        <f t="shared" si="996"/>
        <v>0</v>
      </c>
      <c r="AR3028" s="304">
        <f t="shared" si="997"/>
        <v>0</v>
      </c>
      <c r="AS3028" s="304">
        <f t="shared" si="998"/>
        <v>0</v>
      </c>
      <c r="AT3028" s="304">
        <f t="shared" si="999"/>
        <v>0</v>
      </c>
      <c r="AU3028" s="304">
        <f t="shared" si="1000"/>
        <v>0</v>
      </c>
      <c r="AV3028" s="304">
        <f t="shared" si="1001"/>
        <v>0</v>
      </c>
      <c r="AW3028" s="304">
        <f t="shared" si="1002"/>
        <v>0</v>
      </c>
      <c r="AX3028" s="304">
        <f t="shared" si="1003"/>
        <v>0</v>
      </c>
      <c r="AY3028" s="304">
        <f t="shared" si="1004"/>
        <v>0</v>
      </c>
      <c r="AZ3028" s="304">
        <f t="shared" si="1005"/>
        <v>0</v>
      </c>
      <c r="BA3028" s="304">
        <f t="shared" si="1006"/>
        <v>0</v>
      </c>
      <c r="BB3028" s="304">
        <f t="shared" si="1007"/>
        <v>0</v>
      </c>
      <c r="BC3028" s="304">
        <f t="shared" si="1008"/>
        <v>0</v>
      </c>
      <c r="BD3028" s="304">
        <f t="shared" si="1009"/>
        <v>0</v>
      </c>
      <c r="BE3028" s="304">
        <f>IFERROR(IF(VLOOKUP($C3028,Listen!$A$2:$F$45,6,0)="Ja",BB3028-MAX(BC3028:BD3028),BB3028-BC3028),0)</f>
        <v>0</v>
      </c>
    </row>
    <row r="3029" spans="1:57" x14ac:dyDescent="0.25">
      <c r="A3029" s="320" t="str">
        <f>IF(AND(D3029&lt;&gt;0,C3029&lt;&gt;0,E3029&lt;&gt;0),IF(B3029&lt;&gt;0,CONCATENATE(B3029,"-AGr",VLOOKUP(C3029,Listen!$A$2:$D$45,4,FALSE),"-",D3029,"-",E3029,),CONCATENATE("AGr",VLOOKUP(C3029,Listen!$A$2:$D$45,4,FALSE),"-",D3029,"-",E3029)),"keine vollständige ID")</f>
        <v>keine vollständige ID</v>
      </c>
      <c r="B3029" s="301"/>
      <c r="C3029" s="287"/>
      <c r="D3029" s="34"/>
      <c r="E3029" s="306"/>
      <c r="F3029" s="116"/>
      <c r="G3029" s="17"/>
      <c r="H3029" s="17"/>
      <c r="I3029" s="17"/>
      <c r="J3029" s="17"/>
      <c r="K3029" s="17"/>
      <c r="L3029" s="17"/>
      <c r="M3029" s="17"/>
      <c r="N3029" s="17"/>
      <c r="O3029" s="116"/>
      <c r="P3029" s="117">
        <f>IF(D3029&gt;A_Stammdaten!$B$12,0,SUM(G3029,H3029,J3029,L3029:M3029)-SUM(I3029,K3029,N3029:O3029))</f>
        <v>0</v>
      </c>
      <c r="Q3029" s="17"/>
      <c r="R3029" s="17"/>
      <c r="S3029" s="17"/>
      <c r="T3029" s="17"/>
      <c r="U3029" s="62">
        <f t="shared" si="989"/>
        <v>0</v>
      </c>
      <c r="V3029" s="34"/>
      <c r="W3029" s="34"/>
      <c r="X3029" s="34"/>
      <c r="Y3029" s="34"/>
      <c r="Z3029" s="34"/>
      <c r="AA3029" s="63" t="str">
        <f t="shared" si="990"/>
        <v>-</v>
      </c>
      <c r="AB3029" s="63" t="str">
        <f t="shared" si="991"/>
        <v>-</v>
      </c>
      <c r="AC3029" s="63">
        <f>IF(ISBLANK($C3029),0,VLOOKUP($C3029,Listen!$A$2:$C$45,2,FALSE))</f>
        <v>0</v>
      </c>
      <c r="AD3029" s="63">
        <f>IF(ISBLANK($C3029),0,VLOOKUP($C3029,Listen!$A$2:$C$45,3,FALSE))</f>
        <v>0</v>
      </c>
      <c r="AE3029" s="49">
        <f t="shared" si="992"/>
        <v>0</v>
      </c>
      <c r="AF3029" s="49">
        <f t="shared" si="992"/>
        <v>0</v>
      </c>
      <c r="AG3029" s="49">
        <f>IFERROR(IF(OR($V3029&lt;&gt;"Ja",VLOOKUP($C3029,Listen!$A$2:$F$45,5,0)="Nein",D3029&lt;IF(C3029="LNG Anbindungsanlagen gemäß separater Festlegung",2022,2023)),$AC3029,$AA3029),0)</f>
        <v>0</v>
      </c>
      <c r="AH3029" s="49">
        <f>IFERROR(IF(OR($V3029&lt;&gt;"Ja",VLOOKUP($C3029,Listen!$A$2:$F$45,5,0)="Nein",D3029&lt;IF(C3029="LNG Anbindungsanlagen gemäß separater Festlegung",2022,2023)),$AC3029,$AA3029),0)</f>
        <v>0</v>
      </c>
      <c r="AI3029" s="49">
        <f>IFERROR(IF(OR($W3029&lt;&gt;"Ja",VLOOKUP($C3029,Listen!$A$2:$F$45,6,0)="Nein"),$AC3029,$AB3029),0)</f>
        <v>0</v>
      </c>
      <c r="AJ3029" s="49">
        <f>IFERROR(IF(OR($W3029&lt;&gt;"Ja",VLOOKUP($C3029,Listen!$A$2:$F$45,6,0)="Nein"),$AC3029,$AB3029),0)</f>
        <v>0</v>
      </c>
      <c r="AK3029" s="49">
        <f>IFERROR(IF(OR($W3029&lt;&gt;"Ja",VLOOKUP($C3029,Listen!$A$2:$F$45,6,0)="Nein"),$AC3029,$AB3029),0)</f>
        <v>0</v>
      </c>
      <c r="AL3029" s="51">
        <f t="shared" si="993"/>
        <v>0</v>
      </c>
      <c r="AM3029" s="296">
        <f>IFERROR(IF(VLOOKUP($C3029,Listen!$A$2:$F$45,6,0)="Ja",MAX(BC3029:BD3029),D_SAV!$BC3029),0)</f>
        <v>0</v>
      </c>
      <c r="AN3029" s="51">
        <f t="shared" si="994"/>
        <v>0</v>
      </c>
      <c r="AP3029" s="304">
        <f t="shared" si="995"/>
        <v>0</v>
      </c>
      <c r="AQ3029" s="304">
        <f t="shared" si="996"/>
        <v>0</v>
      </c>
      <c r="AR3029" s="304">
        <f t="shared" si="997"/>
        <v>0</v>
      </c>
      <c r="AS3029" s="304">
        <f t="shared" si="998"/>
        <v>0</v>
      </c>
      <c r="AT3029" s="304">
        <f t="shared" si="999"/>
        <v>0</v>
      </c>
      <c r="AU3029" s="304">
        <f t="shared" si="1000"/>
        <v>0</v>
      </c>
      <c r="AV3029" s="304">
        <f t="shared" si="1001"/>
        <v>0</v>
      </c>
      <c r="AW3029" s="304">
        <f t="shared" si="1002"/>
        <v>0</v>
      </c>
      <c r="AX3029" s="304">
        <f t="shared" si="1003"/>
        <v>0</v>
      </c>
      <c r="AY3029" s="304">
        <f t="shared" si="1004"/>
        <v>0</v>
      </c>
      <c r="AZ3029" s="304">
        <f t="shared" si="1005"/>
        <v>0</v>
      </c>
      <c r="BA3029" s="304">
        <f t="shared" si="1006"/>
        <v>0</v>
      </c>
      <c r="BB3029" s="304">
        <f t="shared" si="1007"/>
        <v>0</v>
      </c>
      <c r="BC3029" s="304">
        <f t="shared" si="1008"/>
        <v>0</v>
      </c>
      <c r="BD3029" s="304">
        <f t="shared" si="1009"/>
        <v>0</v>
      </c>
      <c r="BE3029" s="304">
        <f>IFERROR(IF(VLOOKUP($C3029,Listen!$A$2:$F$45,6,0)="Ja",BB3029-MAX(BC3029:BD3029),BB3029-BC3029),0)</f>
        <v>0</v>
      </c>
    </row>
    <row r="3030" spans="1:57" x14ac:dyDescent="0.25">
      <c r="A3030" s="320" t="str">
        <f>IF(AND(D3030&lt;&gt;0,C3030&lt;&gt;0,E3030&lt;&gt;0),IF(B3030&lt;&gt;0,CONCATENATE(B3030,"-AGr",VLOOKUP(C3030,Listen!$A$2:$D$45,4,FALSE),"-",D3030,"-",E3030,),CONCATENATE("AGr",VLOOKUP(C3030,Listen!$A$2:$D$45,4,FALSE),"-",D3030,"-",E3030)),"keine vollständige ID")</f>
        <v>keine vollständige ID</v>
      </c>
      <c r="B3030" s="301"/>
      <c r="C3030" s="287"/>
      <c r="D3030" s="34"/>
      <c r="E3030" s="306"/>
      <c r="F3030" s="116"/>
      <c r="G3030" s="17"/>
      <c r="H3030" s="17"/>
      <c r="I3030" s="17"/>
      <c r="J3030" s="17"/>
      <c r="K3030" s="17"/>
      <c r="L3030" s="17"/>
      <c r="M3030" s="17"/>
      <c r="N3030" s="17"/>
      <c r="O3030" s="116"/>
      <c r="P3030" s="117">
        <f>IF(D3030&gt;A_Stammdaten!$B$12,0,SUM(G3030,H3030,J3030,L3030:M3030)-SUM(I3030,K3030,N3030:O3030))</f>
        <v>0</v>
      </c>
      <c r="Q3030" s="17"/>
      <c r="R3030" s="17"/>
      <c r="S3030" s="17"/>
      <c r="T3030" s="17"/>
      <c r="U3030" s="62">
        <f t="shared" si="989"/>
        <v>0</v>
      </c>
      <c r="V3030" s="34"/>
      <c r="W3030" s="34"/>
      <c r="X3030" s="34"/>
      <c r="Y3030" s="34"/>
      <c r="Z3030" s="34"/>
      <c r="AA3030" s="63" t="str">
        <f t="shared" si="990"/>
        <v>-</v>
      </c>
      <c r="AB3030" s="63" t="str">
        <f t="shared" si="991"/>
        <v>-</v>
      </c>
      <c r="AC3030" s="63">
        <f>IF(ISBLANK($C3030),0,VLOOKUP($C3030,Listen!$A$2:$C$45,2,FALSE))</f>
        <v>0</v>
      </c>
      <c r="AD3030" s="63">
        <f>IF(ISBLANK($C3030),0,VLOOKUP($C3030,Listen!$A$2:$C$45,3,FALSE))</f>
        <v>0</v>
      </c>
      <c r="AE3030" s="49">
        <f t="shared" si="992"/>
        <v>0</v>
      </c>
      <c r="AF3030" s="49">
        <f t="shared" si="992"/>
        <v>0</v>
      </c>
      <c r="AG3030" s="49">
        <f>IFERROR(IF(OR($V3030&lt;&gt;"Ja",VLOOKUP($C3030,Listen!$A$2:$F$45,5,0)="Nein",D3030&lt;IF(C3030="LNG Anbindungsanlagen gemäß separater Festlegung",2022,2023)),$AC3030,$AA3030),0)</f>
        <v>0</v>
      </c>
      <c r="AH3030" s="49">
        <f>IFERROR(IF(OR($V3030&lt;&gt;"Ja",VLOOKUP($C3030,Listen!$A$2:$F$45,5,0)="Nein",D3030&lt;IF(C3030="LNG Anbindungsanlagen gemäß separater Festlegung",2022,2023)),$AC3030,$AA3030),0)</f>
        <v>0</v>
      </c>
      <c r="AI3030" s="49">
        <f>IFERROR(IF(OR($W3030&lt;&gt;"Ja",VLOOKUP($C3030,Listen!$A$2:$F$45,6,0)="Nein"),$AC3030,$AB3030),0)</f>
        <v>0</v>
      </c>
      <c r="AJ3030" s="49">
        <f>IFERROR(IF(OR($W3030&lt;&gt;"Ja",VLOOKUP($C3030,Listen!$A$2:$F$45,6,0)="Nein"),$AC3030,$AB3030),0)</f>
        <v>0</v>
      </c>
      <c r="AK3030" s="49">
        <f>IFERROR(IF(OR($W3030&lt;&gt;"Ja",VLOOKUP($C3030,Listen!$A$2:$F$45,6,0)="Nein"),$AC3030,$AB3030),0)</f>
        <v>0</v>
      </c>
      <c r="AL3030" s="51">
        <f t="shared" si="993"/>
        <v>0</v>
      </c>
      <c r="AM3030" s="296">
        <f>IFERROR(IF(VLOOKUP($C3030,Listen!$A$2:$F$45,6,0)="Ja",MAX(BC3030:BD3030),D_SAV!$BC3030),0)</f>
        <v>0</v>
      </c>
      <c r="AN3030" s="51">
        <f t="shared" si="994"/>
        <v>0</v>
      </c>
      <c r="AP3030" s="304">
        <f t="shared" si="995"/>
        <v>0</v>
      </c>
      <c r="AQ3030" s="304">
        <f t="shared" si="996"/>
        <v>0</v>
      </c>
      <c r="AR3030" s="304">
        <f t="shared" si="997"/>
        <v>0</v>
      </c>
      <c r="AS3030" s="304">
        <f t="shared" si="998"/>
        <v>0</v>
      </c>
      <c r="AT3030" s="304">
        <f t="shared" si="999"/>
        <v>0</v>
      </c>
      <c r="AU3030" s="304">
        <f t="shared" si="1000"/>
        <v>0</v>
      </c>
      <c r="AV3030" s="304">
        <f t="shared" si="1001"/>
        <v>0</v>
      </c>
      <c r="AW3030" s="304">
        <f t="shared" si="1002"/>
        <v>0</v>
      </c>
      <c r="AX3030" s="304">
        <f t="shared" si="1003"/>
        <v>0</v>
      </c>
      <c r="AY3030" s="304">
        <f t="shared" si="1004"/>
        <v>0</v>
      </c>
      <c r="AZ3030" s="304">
        <f t="shared" si="1005"/>
        <v>0</v>
      </c>
      <c r="BA3030" s="304">
        <f t="shared" si="1006"/>
        <v>0</v>
      </c>
      <c r="BB3030" s="304">
        <f t="shared" si="1007"/>
        <v>0</v>
      </c>
      <c r="BC3030" s="304">
        <f t="shared" si="1008"/>
        <v>0</v>
      </c>
      <c r="BD3030" s="304">
        <f t="shared" si="1009"/>
        <v>0</v>
      </c>
      <c r="BE3030" s="304">
        <f>IFERROR(IF(VLOOKUP($C3030,Listen!$A$2:$F$45,6,0)="Ja",BB3030-MAX(BC3030:BD3030),BB3030-BC3030),0)</f>
        <v>0</v>
      </c>
    </row>
    <row r="3031" spans="1:57" x14ac:dyDescent="0.25">
      <c r="A3031" s="320" t="str">
        <f>IF(AND(D3031&lt;&gt;0,C3031&lt;&gt;0,E3031&lt;&gt;0),IF(B3031&lt;&gt;0,CONCATENATE(B3031,"-AGr",VLOOKUP(C3031,Listen!$A$2:$D$45,4,FALSE),"-",D3031,"-",E3031,),CONCATENATE("AGr",VLOOKUP(C3031,Listen!$A$2:$D$45,4,FALSE),"-",D3031,"-",E3031)),"keine vollständige ID")</f>
        <v>keine vollständige ID</v>
      </c>
      <c r="B3031" s="301"/>
      <c r="C3031" s="287"/>
      <c r="D3031" s="34"/>
      <c r="E3031" s="306"/>
      <c r="F3031" s="116"/>
      <c r="G3031" s="17"/>
      <c r="H3031" s="17"/>
      <c r="I3031" s="17"/>
      <c r="J3031" s="17"/>
      <c r="K3031" s="17"/>
      <c r="L3031" s="17"/>
      <c r="M3031" s="17"/>
      <c r="N3031" s="17"/>
      <c r="O3031" s="116"/>
      <c r="P3031" s="117">
        <f>IF(D3031&gt;A_Stammdaten!$B$12,0,SUM(G3031,H3031,J3031,L3031:M3031)-SUM(I3031,K3031,N3031:O3031))</f>
        <v>0</v>
      </c>
      <c r="Q3031" s="17"/>
      <c r="R3031" s="17"/>
      <c r="S3031" s="17"/>
      <c r="T3031" s="17"/>
      <c r="U3031" s="62">
        <f t="shared" si="989"/>
        <v>0</v>
      </c>
      <c r="V3031" s="34"/>
      <c r="W3031" s="34"/>
      <c r="X3031" s="34"/>
      <c r="Y3031" s="34"/>
      <c r="Z3031" s="34"/>
      <c r="AA3031" s="63" t="str">
        <f t="shared" si="990"/>
        <v>-</v>
      </c>
      <c r="AB3031" s="63" t="str">
        <f t="shared" si="991"/>
        <v>-</v>
      </c>
      <c r="AC3031" s="63">
        <f>IF(ISBLANK($C3031),0,VLOOKUP($C3031,Listen!$A$2:$C$45,2,FALSE))</f>
        <v>0</v>
      </c>
      <c r="AD3031" s="63">
        <f>IF(ISBLANK($C3031),0,VLOOKUP($C3031,Listen!$A$2:$C$45,3,FALSE))</f>
        <v>0</v>
      </c>
      <c r="AE3031" s="49">
        <f t="shared" si="992"/>
        <v>0</v>
      </c>
      <c r="AF3031" s="49">
        <f t="shared" si="992"/>
        <v>0</v>
      </c>
      <c r="AG3031" s="49">
        <f>IFERROR(IF(OR($V3031&lt;&gt;"Ja",VLOOKUP($C3031,Listen!$A$2:$F$45,5,0)="Nein",D3031&lt;IF(C3031="LNG Anbindungsanlagen gemäß separater Festlegung",2022,2023)),$AC3031,$AA3031),0)</f>
        <v>0</v>
      </c>
      <c r="AH3031" s="49">
        <f>IFERROR(IF(OR($V3031&lt;&gt;"Ja",VLOOKUP($C3031,Listen!$A$2:$F$45,5,0)="Nein",D3031&lt;IF(C3031="LNG Anbindungsanlagen gemäß separater Festlegung",2022,2023)),$AC3031,$AA3031),0)</f>
        <v>0</v>
      </c>
      <c r="AI3031" s="49">
        <f>IFERROR(IF(OR($W3031&lt;&gt;"Ja",VLOOKUP($C3031,Listen!$A$2:$F$45,6,0)="Nein"),$AC3031,$AB3031),0)</f>
        <v>0</v>
      </c>
      <c r="AJ3031" s="49">
        <f>IFERROR(IF(OR($W3031&lt;&gt;"Ja",VLOOKUP($C3031,Listen!$A$2:$F$45,6,0)="Nein"),$AC3031,$AB3031),0)</f>
        <v>0</v>
      </c>
      <c r="AK3031" s="49">
        <f>IFERROR(IF(OR($W3031&lt;&gt;"Ja",VLOOKUP($C3031,Listen!$A$2:$F$45,6,0)="Nein"),$AC3031,$AB3031),0)</f>
        <v>0</v>
      </c>
      <c r="AL3031" s="51">
        <f t="shared" si="993"/>
        <v>0</v>
      </c>
      <c r="AM3031" s="296">
        <f>IFERROR(IF(VLOOKUP($C3031,Listen!$A$2:$F$45,6,0)="Ja",MAX(BC3031:BD3031),D_SAV!$BC3031),0)</f>
        <v>0</v>
      </c>
      <c r="AN3031" s="51">
        <f t="shared" si="994"/>
        <v>0</v>
      </c>
      <c r="AP3031" s="304">
        <f t="shared" si="995"/>
        <v>0</v>
      </c>
      <c r="AQ3031" s="304">
        <f t="shared" si="996"/>
        <v>0</v>
      </c>
      <c r="AR3031" s="304">
        <f t="shared" si="997"/>
        <v>0</v>
      </c>
      <c r="AS3031" s="304">
        <f t="shared" si="998"/>
        <v>0</v>
      </c>
      <c r="AT3031" s="304">
        <f t="shared" si="999"/>
        <v>0</v>
      </c>
      <c r="AU3031" s="304">
        <f t="shared" si="1000"/>
        <v>0</v>
      </c>
      <c r="AV3031" s="304">
        <f t="shared" si="1001"/>
        <v>0</v>
      </c>
      <c r="AW3031" s="304">
        <f t="shared" si="1002"/>
        <v>0</v>
      </c>
      <c r="AX3031" s="304">
        <f t="shared" si="1003"/>
        <v>0</v>
      </c>
      <c r="AY3031" s="304">
        <f t="shared" si="1004"/>
        <v>0</v>
      </c>
      <c r="AZ3031" s="304">
        <f t="shared" si="1005"/>
        <v>0</v>
      </c>
      <c r="BA3031" s="304">
        <f t="shared" si="1006"/>
        <v>0</v>
      </c>
      <c r="BB3031" s="304">
        <f t="shared" si="1007"/>
        <v>0</v>
      </c>
      <c r="BC3031" s="304">
        <f t="shared" si="1008"/>
        <v>0</v>
      </c>
      <c r="BD3031" s="304">
        <f t="shared" si="1009"/>
        <v>0</v>
      </c>
      <c r="BE3031" s="304">
        <f>IFERROR(IF(VLOOKUP($C3031,Listen!$A$2:$F$45,6,0)="Ja",BB3031-MAX(BC3031:BD3031),BB3031-BC3031),0)</f>
        <v>0</v>
      </c>
    </row>
    <row r="3032" spans="1:57" x14ac:dyDescent="0.25">
      <c r="A3032" s="320" t="str">
        <f>IF(AND(D3032&lt;&gt;0,C3032&lt;&gt;0,E3032&lt;&gt;0),IF(B3032&lt;&gt;0,CONCATENATE(B3032,"-AGr",VLOOKUP(C3032,Listen!$A$2:$D$45,4,FALSE),"-",D3032,"-",E3032,),CONCATENATE("AGr",VLOOKUP(C3032,Listen!$A$2:$D$45,4,FALSE),"-",D3032,"-",E3032)),"keine vollständige ID")</f>
        <v>keine vollständige ID</v>
      </c>
      <c r="B3032" s="301"/>
      <c r="C3032" s="287"/>
      <c r="D3032" s="34"/>
      <c r="E3032" s="306"/>
      <c r="F3032" s="116"/>
      <c r="G3032" s="17"/>
      <c r="H3032" s="17"/>
      <c r="I3032" s="17"/>
      <c r="J3032" s="17"/>
      <c r="K3032" s="17"/>
      <c r="L3032" s="17"/>
      <c r="M3032" s="17"/>
      <c r="N3032" s="17"/>
      <c r="O3032" s="116"/>
      <c r="P3032" s="117">
        <f>IF(D3032&gt;A_Stammdaten!$B$12,0,SUM(G3032,H3032,J3032,L3032:M3032)-SUM(I3032,K3032,N3032:O3032))</f>
        <v>0</v>
      </c>
      <c r="Q3032" s="17"/>
      <c r="R3032" s="17"/>
      <c r="S3032" s="17"/>
      <c r="T3032" s="17"/>
      <c r="U3032" s="62">
        <f t="shared" si="989"/>
        <v>0</v>
      </c>
      <c r="V3032" s="34"/>
      <c r="W3032" s="34"/>
      <c r="X3032" s="34"/>
      <c r="Y3032" s="34"/>
      <c r="Z3032" s="34"/>
      <c r="AA3032" s="63" t="str">
        <f t="shared" si="990"/>
        <v>-</v>
      </c>
      <c r="AB3032" s="63" t="str">
        <f t="shared" si="991"/>
        <v>-</v>
      </c>
      <c r="AC3032" s="63">
        <f>IF(ISBLANK($C3032),0,VLOOKUP($C3032,Listen!$A$2:$C$45,2,FALSE))</f>
        <v>0</v>
      </c>
      <c r="AD3032" s="63">
        <f>IF(ISBLANK($C3032),0,VLOOKUP($C3032,Listen!$A$2:$C$45,3,FALSE))</f>
        <v>0</v>
      </c>
      <c r="AE3032" s="49">
        <f t="shared" si="992"/>
        <v>0</v>
      </c>
      <c r="AF3032" s="49">
        <f t="shared" si="992"/>
        <v>0</v>
      </c>
      <c r="AG3032" s="49">
        <f>IFERROR(IF(OR($V3032&lt;&gt;"Ja",VLOOKUP($C3032,Listen!$A$2:$F$45,5,0)="Nein",D3032&lt;IF(C3032="LNG Anbindungsanlagen gemäß separater Festlegung",2022,2023)),$AC3032,$AA3032),0)</f>
        <v>0</v>
      </c>
      <c r="AH3032" s="49">
        <f>IFERROR(IF(OR($V3032&lt;&gt;"Ja",VLOOKUP($C3032,Listen!$A$2:$F$45,5,0)="Nein",D3032&lt;IF(C3032="LNG Anbindungsanlagen gemäß separater Festlegung",2022,2023)),$AC3032,$AA3032),0)</f>
        <v>0</v>
      </c>
      <c r="AI3032" s="49">
        <f>IFERROR(IF(OR($W3032&lt;&gt;"Ja",VLOOKUP($C3032,Listen!$A$2:$F$45,6,0)="Nein"),$AC3032,$AB3032),0)</f>
        <v>0</v>
      </c>
      <c r="AJ3032" s="49">
        <f>IFERROR(IF(OR($W3032&lt;&gt;"Ja",VLOOKUP($C3032,Listen!$A$2:$F$45,6,0)="Nein"),$AC3032,$AB3032),0)</f>
        <v>0</v>
      </c>
      <c r="AK3032" s="49">
        <f>IFERROR(IF(OR($W3032&lt;&gt;"Ja",VLOOKUP($C3032,Listen!$A$2:$F$45,6,0)="Nein"),$AC3032,$AB3032),0)</f>
        <v>0</v>
      </c>
      <c r="AL3032" s="51">
        <f t="shared" si="993"/>
        <v>0</v>
      </c>
      <c r="AM3032" s="296">
        <f>IFERROR(IF(VLOOKUP($C3032,Listen!$A$2:$F$45,6,0)="Ja",MAX(BC3032:BD3032),D_SAV!$BC3032),0)</f>
        <v>0</v>
      </c>
      <c r="AN3032" s="51">
        <f t="shared" si="994"/>
        <v>0</v>
      </c>
      <c r="AP3032" s="304">
        <f t="shared" si="995"/>
        <v>0</v>
      </c>
      <c r="AQ3032" s="304">
        <f t="shared" si="996"/>
        <v>0</v>
      </c>
      <c r="AR3032" s="304">
        <f t="shared" si="997"/>
        <v>0</v>
      </c>
      <c r="AS3032" s="304">
        <f t="shared" si="998"/>
        <v>0</v>
      </c>
      <c r="AT3032" s="304">
        <f t="shared" si="999"/>
        <v>0</v>
      </c>
      <c r="AU3032" s="304">
        <f t="shared" si="1000"/>
        <v>0</v>
      </c>
      <c r="AV3032" s="304">
        <f t="shared" si="1001"/>
        <v>0</v>
      </c>
      <c r="AW3032" s="304">
        <f t="shared" si="1002"/>
        <v>0</v>
      </c>
      <c r="AX3032" s="304">
        <f t="shared" si="1003"/>
        <v>0</v>
      </c>
      <c r="AY3032" s="304">
        <f t="shared" si="1004"/>
        <v>0</v>
      </c>
      <c r="AZ3032" s="304">
        <f t="shared" si="1005"/>
        <v>0</v>
      </c>
      <c r="BA3032" s="304">
        <f t="shared" si="1006"/>
        <v>0</v>
      </c>
      <c r="BB3032" s="304">
        <f t="shared" si="1007"/>
        <v>0</v>
      </c>
      <c r="BC3032" s="304">
        <f t="shared" si="1008"/>
        <v>0</v>
      </c>
      <c r="BD3032" s="304">
        <f t="shared" si="1009"/>
        <v>0</v>
      </c>
      <c r="BE3032" s="304">
        <f>IFERROR(IF(VLOOKUP($C3032,Listen!$A$2:$F$45,6,0)="Ja",BB3032-MAX(BC3032:BD3032),BB3032-BC3032),0)</f>
        <v>0</v>
      </c>
    </row>
    <row r="3033" spans="1:57" x14ac:dyDescent="0.25">
      <c r="A3033" s="320" t="str">
        <f>IF(AND(D3033&lt;&gt;0,C3033&lt;&gt;0,E3033&lt;&gt;0),IF(B3033&lt;&gt;0,CONCATENATE(B3033,"-AGr",VLOOKUP(C3033,Listen!$A$2:$D$45,4,FALSE),"-",D3033,"-",E3033,),CONCATENATE("AGr",VLOOKUP(C3033,Listen!$A$2:$D$45,4,FALSE),"-",D3033,"-",E3033)),"keine vollständige ID")</f>
        <v>keine vollständige ID</v>
      </c>
      <c r="B3033" s="301"/>
      <c r="C3033" s="287"/>
      <c r="D3033" s="34"/>
      <c r="E3033" s="306"/>
      <c r="F3033" s="116"/>
      <c r="G3033" s="17"/>
      <c r="H3033" s="17"/>
      <c r="I3033" s="17"/>
      <c r="J3033" s="17"/>
      <c r="K3033" s="17"/>
      <c r="L3033" s="17"/>
      <c r="M3033" s="17"/>
      <c r="N3033" s="17"/>
      <c r="O3033" s="116"/>
      <c r="P3033" s="117">
        <f>IF(D3033&gt;A_Stammdaten!$B$12,0,SUM(G3033,H3033,J3033,L3033:M3033)-SUM(I3033,K3033,N3033:O3033))</f>
        <v>0</v>
      </c>
      <c r="Q3033" s="17"/>
      <c r="R3033" s="17"/>
      <c r="S3033" s="17"/>
      <c r="T3033" s="17"/>
      <c r="U3033" s="62">
        <f t="shared" si="989"/>
        <v>0</v>
      </c>
      <c r="V3033" s="34"/>
      <c r="W3033" s="34"/>
      <c r="X3033" s="34"/>
      <c r="Y3033" s="34"/>
      <c r="Z3033" s="34"/>
      <c r="AA3033" s="63" t="str">
        <f t="shared" si="990"/>
        <v>-</v>
      </c>
      <c r="AB3033" s="63" t="str">
        <f t="shared" si="991"/>
        <v>-</v>
      </c>
      <c r="AC3033" s="63">
        <f>IF(ISBLANK($C3033),0,VLOOKUP($C3033,Listen!$A$2:$C$45,2,FALSE))</f>
        <v>0</v>
      </c>
      <c r="AD3033" s="63">
        <f>IF(ISBLANK($C3033),0,VLOOKUP($C3033,Listen!$A$2:$C$45,3,FALSE))</f>
        <v>0</v>
      </c>
      <c r="AE3033" s="49">
        <f t="shared" si="992"/>
        <v>0</v>
      </c>
      <c r="AF3033" s="49">
        <f t="shared" si="992"/>
        <v>0</v>
      </c>
      <c r="AG3033" s="49">
        <f>IFERROR(IF(OR($V3033&lt;&gt;"Ja",VLOOKUP($C3033,Listen!$A$2:$F$45,5,0)="Nein",D3033&lt;IF(C3033="LNG Anbindungsanlagen gemäß separater Festlegung",2022,2023)),$AC3033,$AA3033),0)</f>
        <v>0</v>
      </c>
      <c r="AH3033" s="49">
        <f>IFERROR(IF(OR($V3033&lt;&gt;"Ja",VLOOKUP($C3033,Listen!$A$2:$F$45,5,0)="Nein",D3033&lt;IF(C3033="LNG Anbindungsanlagen gemäß separater Festlegung",2022,2023)),$AC3033,$AA3033),0)</f>
        <v>0</v>
      </c>
      <c r="AI3033" s="49">
        <f>IFERROR(IF(OR($W3033&lt;&gt;"Ja",VLOOKUP($C3033,Listen!$A$2:$F$45,6,0)="Nein"),$AC3033,$AB3033),0)</f>
        <v>0</v>
      </c>
      <c r="AJ3033" s="49">
        <f>IFERROR(IF(OR($W3033&lt;&gt;"Ja",VLOOKUP($C3033,Listen!$A$2:$F$45,6,0)="Nein"),$AC3033,$AB3033),0)</f>
        <v>0</v>
      </c>
      <c r="AK3033" s="49">
        <f>IFERROR(IF(OR($W3033&lt;&gt;"Ja",VLOOKUP($C3033,Listen!$A$2:$F$45,6,0)="Nein"),$AC3033,$AB3033),0)</f>
        <v>0</v>
      </c>
      <c r="AL3033" s="51">
        <f t="shared" si="993"/>
        <v>0</v>
      </c>
      <c r="AM3033" s="296">
        <f>IFERROR(IF(VLOOKUP($C3033,Listen!$A$2:$F$45,6,0)="Ja",MAX(BC3033:BD3033),D_SAV!$BC3033),0)</f>
        <v>0</v>
      </c>
      <c r="AN3033" s="51">
        <f t="shared" si="994"/>
        <v>0</v>
      </c>
      <c r="AP3033" s="304">
        <f t="shared" si="995"/>
        <v>0</v>
      </c>
      <c r="AQ3033" s="304">
        <f t="shared" si="996"/>
        <v>0</v>
      </c>
      <c r="AR3033" s="304">
        <f t="shared" si="997"/>
        <v>0</v>
      </c>
      <c r="AS3033" s="304">
        <f t="shared" si="998"/>
        <v>0</v>
      </c>
      <c r="AT3033" s="304">
        <f t="shared" si="999"/>
        <v>0</v>
      </c>
      <c r="AU3033" s="304">
        <f t="shared" si="1000"/>
        <v>0</v>
      </c>
      <c r="AV3033" s="304">
        <f t="shared" si="1001"/>
        <v>0</v>
      </c>
      <c r="AW3033" s="304">
        <f t="shared" si="1002"/>
        <v>0</v>
      </c>
      <c r="AX3033" s="304">
        <f t="shared" si="1003"/>
        <v>0</v>
      </c>
      <c r="AY3033" s="304">
        <f t="shared" si="1004"/>
        <v>0</v>
      </c>
      <c r="AZ3033" s="304">
        <f t="shared" si="1005"/>
        <v>0</v>
      </c>
      <c r="BA3033" s="304">
        <f t="shared" si="1006"/>
        <v>0</v>
      </c>
      <c r="BB3033" s="304">
        <f t="shared" si="1007"/>
        <v>0</v>
      </c>
      <c r="BC3033" s="304">
        <f t="shared" si="1008"/>
        <v>0</v>
      </c>
      <c r="BD3033" s="304">
        <f t="shared" si="1009"/>
        <v>0</v>
      </c>
      <c r="BE3033" s="304">
        <f>IFERROR(IF(VLOOKUP($C3033,Listen!$A$2:$F$45,6,0)="Ja",BB3033-MAX(BC3033:BD3033),BB3033-BC3033),0)</f>
        <v>0</v>
      </c>
    </row>
    <row r="3034" spans="1:57" x14ac:dyDescent="0.25">
      <c r="A3034" s="320" t="str">
        <f>IF(AND(D3034&lt;&gt;0,C3034&lt;&gt;0,E3034&lt;&gt;0),IF(B3034&lt;&gt;0,CONCATENATE(B3034,"-AGr",VLOOKUP(C3034,Listen!$A$2:$D$45,4,FALSE),"-",D3034,"-",E3034,),CONCATENATE("AGr",VLOOKUP(C3034,Listen!$A$2:$D$45,4,FALSE),"-",D3034,"-",E3034)),"keine vollständige ID")</f>
        <v>keine vollständige ID</v>
      </c>
      <c r="B3034" s="301"/>
      <c r="C3034" s="287"/>
      <c r="D3034" s="34"/>
      <c r="E3034" s="306"/>
      <c r="F3034" s="116"/>
      <c r="G3034" s="17"/>
      <c r="H3034" s="17"/>
      <c r="I3034" s="17"/>
      <c r="J3034" s="17"/>
      <c r="K3034" s="17"/>
      <c r="L3034" s="17"/>
      <c r="M3034" s="17"/>
      <c r="N3034" s="17"/>
      <c r="O3034" s="116"/>
      <c r="P3034" s="117">
        <f>IF(D3034&gt;A_Stammdaten!$B$12,0,SUM(G3034,H3034,J3034,L3034:M3034)-SUM(I3034,K3034,N3034:O3034))</f>
        <v>0</v>
      </c>
      <c r="Q3034" s="17"/>
      <c r="R3034" s="17"/>
      <c r="S3034" s="17"/>
      <c r="T3034" s="17"/>
      <c r="U3034" s="62">
        <f t="shared" si="989"/>
        <v>0</v>
      </c>
      <c r="V3034" s="34"/>
      <c r="W3034" s="34"/>
      <c r="X3034" s="34"/>
      <c r="Y3034" s="34"/>
      <c r="Z3034" s="34"/>
      <c r="AA3034" s="63" t="str">
        <f t="shared" si="990"/>
        <v>-</v>
      </c>
      <c r="AB3034" s="63" t="str">
        <f t="shared" si="991"/>
        <v>-</v>
      </c>
      <c r="AC3034" s="63">
        <f>IF(ISBLANK($C3034),0,VLOOKUP($C3034,Listen!$A$2:$C$45,2,FALSE))</f>
        <v>0</v>
      </c>
      <c r="AD3034" s="63">
        <f>IF(ISBLANK($C3034),0,VLOOKUP($C3034,Listen!$A$2:$C$45,3,FALSE))</f>
        <v>0</v>
      </c>
      <c r="AE3034" s="49">
        <f t="shared" si="992"/>
        <v>0</v>
      </c>
      <c r="AF3034" s="49">
        <f t="shared" si="992"/>
        <v>0</v>
      </c>
      <c r="AG3034" s="49">
        <f>IFERROR(IF(OR($V3034&lt;&gt;"Ja",VLOOKUP($C3034,Listen!$A$2:$F$45,5,0)="Nein",D3034&lt;IF(C3034="LNG Anbindungsanlagen gemäß separater Festlegung",2022,2023)),$AC3034,$AA3034),0)</f>
        <v>0</v>
      </c>
      <c r="AH3034" s="49">
        <f>IFERROR(IF(OR($V3034&lt;&gt;"Ja",VLOOKUP($C3034,Listen!$A$2:$F$45,5,0)="Nein",D3034&lt;IF(C3034="LNG Anbindungsanlagen gemäß separater Festlegung",2022,2023)),$AC3034,$AA3034),0)</f>
        <v>0</v>
      </c>
      <c r="AI3034" s="49">
        <f>IFERROR(IF(OR($W3034&lt;&gt;"Ja",VLOOKUP($C3034,Listen!$A$2:$F$45,6,0)="Nein"),$AC3034,$AB3034),0)</f>
        <v>0</v>
      </c>
      <c r="AJ3034" s="49">
        <f>IFERROR(IF(OR($W3034&lt;&gt;"Ja",VLOOKUP($C3034,Listen!$A$2:$F$45,6,0)="Nein"),$AC3034,$AB3034),0)</f>
        <v>0</v>
      </c>
      <c r="AK3034" s="49">
        <f>IFERROR(IF(OR($W3034&lt;&gt;"Ja",VLOOKUP($C3034,Listen!$A$2:$F$45,6,0)="Nein"),$AC3034,$AB3034),0)</f>
        <v>0</v>
      </c>
      <c r="AL3034" s="51">
        <f t="shared" si="993"/>
        <v>0</v>
      </c>
      <c r="AM3034" s="296">
        <f>IFERROR(IF(VLOOKUP($C3034,Listen!$A$2:$F$45,6,0)="Ja",MAX(BC3034:BD3034),D_SAV!$BC3034),0)</f>
        <v>0</v>
      </c>
      <c r="AN3034" s="51">
        <f t="shared" si="994"/>
        <v>0</v>
      </c>
      <c r="AP3034" s="304">
        <f t="shared" si="995"/>
        <v>0</v>
      </c>
      <c r="AQ3034" s="304">
        <f t="shared" si="996"/>
        <v>0</v>
      </c>
      <c r="AR3034" s="304">
        <f t="shared" si="997"/>
        <v>0</v>
      </c>
      <c r="AS3034" s="304">
        <f t="shared" si="998"/>
        <v>0</v>
      </c>
      <c r="AT3034" s="304">
        <f t="shared" si="999"/>
        <v>0</v>
      </c>
      <c r="AU3034" s="304">
        <f t="shared" si="1000"/>
        <v>0</v>
      </c>
      <c r="AV3034" s="304">
        <f t="shared" si="1001"/>
        <v>0</v>
      </c>
      <c r="AW3034" s="304">
        <f t="shared" si="1002"/>
        <v>0</v>
      </c>
      <c r="AX3034" s="304">
        <f t="shared" si="1003"/>
        <v>0</v>
      </c>
      <c r="AY3034" s="304">
        <f t="shared" si="1004"/>
        <v>0</v>
      </c>
      <c r="AZ3034" s="304">
        <f t="shared" si="1005"/>
        <v>0</v>
      </c>
      <c r="BA3034" s="304">
        <f t="shared" si="1006"/>
        <v>0</v>
      </c>
      <c r="BB3034" s="304">
        <f t="shared" si="1007"/>
        <v>0</v>
      </c>
      <c r="BC3034" s="304">
        <f t="shared" si="1008"/>
        <v>0</v>
      </c>
      <c r="BD3034" s="304">
        <f t="shared" si="1009"/>
        <v>0</v>
      </c>
      <c r="BE3034" s="304">
        <f>IFERROR(IF(VLOOKUP($C3034,Listen!$A$2:$F$45,6,0)="Ja",BB3034-MAX(BC3034:BD3034),BB3034-BC3034),0)</f>
        <v>0</v>
      </c>
    </row>
    <row r="3035" spans="1:57" x14ac:dyDescent="0.25">
      <c r="A3035" s="320" t="str">
        <f>IF(AND(D3035&lt;&gt;0,C3035&lt;&gt;0,E3035&lt;&gt;0),IF(B3035&lt;&gt;0,CONCATENATE(B3035,"-AGr",VLOOKUP(C3035,Listen!$A$2:$D$45,4,FALSE),"-",D3035,"-",E3035,),CONCATENATE("AGr",VLOOKUP(C3035,Listen!$A$2:$D$45,4,FALSE),"-",D3035,"-",E3035)),"keine vollständige ID")</f>
        <v>keine vollständige ID</v>
      </c>
      <c r="B3035" s="301"/>
      <c r="C3035" s="287"/>
      <c r="D3035" s="34"/>
      <c r="E3035" s="306"/>
      <c r="F3035" s="116"/>
      <c r="G3035" s="17"/>
      <c r="H3035" s="17"/>
      <c r="I3035" s="17"/>
      <c r="J3035" s="17"/>
      <c r="K3035" s="17"/>
      <c r="L3035" s="17"/>
      <c r="M3035" s="17"/>
      <c r="N3035" s="17"/>
      <c r="O3035" s="116"/>
      <c r="P3035" s="117">
        <f>IF(D3035&gt;A_Stammdaten!$B$12,0,SUM(G3035,H3035,J3035,L3035:M3035)-SUM(I3035,K3035,N3035:O3035))</f>
        <v>0</v>
      </c>
      <c r="Q3035" s="17"/>
      <c r="R3035" s="17"/>
      <c r="S3035" s="17"/>
      <c r="T3035" s="17"/>
      <c r="U3035" s="62">
        <f t="shared" si="989"/>
        <v>0</v>
      </c>
      <c r="V3035" s="34"/>
      <c r="W3035" s="34"/>
      <c r="X3035" s="34"/>
      <c r="Y3035" s="34"/>
      <c r="Z3035" s="34"/>
      <c r="AA3035" s="63" t="str">
        <f t="shared" si="990"/>
        <v>-</v>
      </c>
      <c r="AB3035" s="63" t="str">
        <f t="shared" si="991"/>
        <v>-</v>
      </c>
      <c r="AC3035" s="63">
        <f>IF(ISBLANK($C3035),0,VLOOKUP($C3035,Listen!$A$2:$C$45,2,FALSE))</f>
        <v>0</v>
      </c>
      <c r="AD3035" s="63">
        <f>IF(ISBLANK($C3035),0,VLOOKUP($C3035,Listen!$A$2:$C$45,3,FALSE))</f>
        <v>0</v>
      </c>
      <c r="AE3035" s="49">
        <f t="shared" si="992"/>
        <v>0</v>
      </c>
      <c r="AF3035" s="49">
        <f t="shared" si="992"/>
        <v>0</v>
      </c>
      <c r="AG3035" s="49">
        <f>IFERROR(IF(OR($V3035&lt;&gt;"Ja",VLOOKUP($C3035,Listen!$A$2:$F$45,5,0)="Nein",D3035&lt;IF(C3035="LNG Anbindungsanlagen gemäß separater Festlegung",2022,2023)),$AC3035,$AA3035),0)</f>
        <v>0</v>
      </c>
      <c r="AH3035" s="49">
        <f>IFERROR(IF(OR($V3035&lt;&gt;"Ja",VLOOKUP($C3035,Listen!$A$2:$F$45,5,0)="Nein",D3035&lt;IF(C3035="LNG Anbindungsanlagen gemäß separater Festlegung",2022,2023)),$AC3035,$AA3035),0)</f>
        <v>0</v>
      </c>
      <c r="AI3035" s="49">
        <f>IFERROR(IF(OR($W3035&lt;&gt;"Ja",VLOOKUP($C3035,Listen!$A$2:$F$45,6,0)="Nein"),$AC3035,$AB3035),0)</f>
        <v>0</v>
      </c>
      <c r="AJ3035" s="49">
        <f>IFERROR(IF(OR($W3035&lt;&gt;"Ja",VLOOKUP($C3035,Listen!$A$2:$F$45,6,0)="Nein"),$AC3035,$AB3035),0)</f>
        <v>0</v>
      </c>
      <c r="AK3035" s="49">
        <f>IFERROR(IF(OR($W3035&lt;&gt;"Ja",VLOOKUP($C3035,Listen!$A$2:$F$45,6,0)="Nein"),$AC3035,$AB3035),0)</f>
        <v>0</v>
      </c>
      <c r="AL3035" s="51">
        <f t="shared" si="993"/>
        <v>0</v>
      </c>
      <c r="AM3035" s="296">
        <f>IFERROR(IF(VLOOKUP($C3035,Listen!$A$2:$F$45,6,0)="Ja",MAX(BC3035:BD3035),D_SAV!$BC3035),0)</f>
        <v>0</v>
      </c>
      <c r="AN3035" s="51">
        <f t="shared" si="994"/>
        <v>0</v>
      </c>
      <c r="AP3035" s="304">
        <f t="shared" si="995"/>
        <v>0</v>
      </c>
      <c r="AQ3035" s="304">
        <f t="shared" si="996"/>
        <v>0</v>
      </c>
      <c r="AR3035" s="304">
        <f t="shared" si="997"/>
        <v>0</v>
      </c>
      <c r="AS3035" s="304">
        <f t="shared" si="998"/>
        <v>0</v>
      </c>
      <c r="AT3035" s="304">
        <f t="shared" si="999"/>
        <v>0</v>
      </c>
      <c r="AU3035" s="304">
        <f t="shared" si="1000"/>
        <v>0</v>
      </c>
      <c r="AV3035" s="304">
        <f t="shared" si="1001"/>
        <v>0</v>
      </c>
      <c r="AW3035" s="304">
        <f t="shared" si="1002"/>
        <v>0</v>
      </c>
      <c r="AX3035" s="304">
        <f t="shared" si="1003"/>
        <v>0</v>
      </c>
      <c r="AY3035" s="304">
        <f t="shared" si="1004"/>
        <v>0</v>
      </c>
      <c r="AZ3035" s="304">
        <f t="shared" si="1005"/>
        <v>0</v>
      </c>
      <c r="BA3035" s="304">
        <f t="shared" si="1006"/>
        <v>0</v>
      </c>
      <c r="BB3035" s="304">
        <f t="shared" si="1007"/>
        <v>0</v>
      </c>
      <c r="BC3035" s="304">
        <f t="shared" si="1008"/>
        <v>0</v>
      </c>
      <c r="BD3035" s="304">
        <f t="shared" si="1009"/>
        <v>0</v>
      </c>
      <c r="BE3035" s="304">
        <f>IFERROR(IF(VLOOKUP($C3035,Listen!$A$2:$F$45,6,0)="Ja",BB3035-MAX(BC3035:BD3035),BB3035-BC3035),0)</f>
        <v>0</v>
      </c>
    </row>
    <row r="3036" spans="1:57" x14ac:dyDescent="0.25">
      <c r="A3036" s="320" t="str">
        <f>IF(AND(D3036&lt;&gt;0,C3036&lt;&gt;0,E3036&lt;&gt;0),IF(B3036&lt;&gt;0,CONCATENATE(B3036,"-AGr",VLOOKUP(C3036,Listen!$A$2:$D$45,4,FALSE),"-",D3036,"-",E3036,),CONCATENATE("AGr",VLOOKUP(C3036,Listen!$A$2:$D$45,4,FALSE),"-",D3036,"-",E3036)),"keine vollständige ID")</f>
        <v>keine vollständige ID</v>
      </c>
      <c r="B3036" s="301"/>
      <c r="C3036" s="287"/>
      <c r="D3036" s="34"/>
      <c r="E3036" s="306"/>
      <c r="F3036" s="116"/>
      <c r="G3036" s="17"/>
      <c r="H3036" s="17"/>
      <c r="I3036" s="17"/>
      <c r="J3036" s="17"/>
      <c r="K3036" s="17"/>
      <c r="L3036" s="17"/>
      <c r="M3036" s="17"/>
      <c r="N3036" s="17"/>
      <c r="O3036" s="116"/>
      <c r="P3036" s="117">
        <f>IF(D3036&gt;A_Stammdaten!$B$12,0,SUM(G3036,H3036,J3036,L3036:M3036)-SUM(I3036,K3036,N3036:O3036))</f>
        <v>0</v>
      </c>
      <c r="Q3036" s="17"/>
      <c r="R3036" s="17"/>
      <c r="S3036" s="17"/>
      <c r="T3036" s="17"/>
      <c r="U3036" s="62">
        <f t="shared" si="989"/>
        <v>0</v>
      </c>
      <c r="V3036" s="34"/>
      <c r="W3036" s="34"/>
      <c r="X3036" s="34"/>
      <c r="Y3036" s="34"/>
      <c r="Z3036" s="34"/>
      <c r="AA3036" s="63" t="str">
        <f t="shared" si="990"/>
        <v>-</v>
      </c>
      <c r="AB3036" s="63" t="str">
        <f t="shared" si="991"/>
        <v>-</v>
      </c>
      <c r="AC3036" s="63">
        <f>IF(ISBLANK($C3036),0,VLOOKUP($C3036,Listen!$A$2:$C$45,2,FALSE))</f>
        <v>0</v>
      </c>
      <c r="AD3036" s="63">
        <f>IF(ISBLANK($C3036),0,VLOOKUP($C3036,Listen!$A$2:$C$45,3,FALSE))</f>
        <v>0</v>
      </c>
      <c r="AE3036" s="49">
        <f t="shared" si="992"/>
        <v>0</v>
      </c>
      <c r="AF3036" s="49">
        <f t="shared" si="992"/>
        <v>0</v>
      </c>
      <c r="AG3036" s="49">
        <f>IFERROR(IF(OR($V3036&lt;&gt;"Ja",VLOOKUP($C3036,Listen!$A$2:$F$45,5,0)="Nein",D3036&lt;IF(C3036="LNG Anbindungsanlagen gemäß separater Festlegung",2022,2023)),$AC3036,$AA3036),0)</f>
        <v>0</v>
      </c>
      <c r="AH3036" s="49">
        <f>IFERROR(IF(OR($V3036&lt;&gt;"Ja",VLOOKUP($C3036,Listen!$A$2:$F$45,5,0)="Nein",D3036&lt;IF(C3036="LNG Anbindungsanlagen gemäß separater Festlegung",2022,2023)),$AC3036,$AA3036),0)</f>
        <v>0</v>
      </c>
      <c r="AI3036" s="49">
        <f>IFERROR(IF(OR($W3036&lt;&gt;"Ja",VLOOKUP($C3036,Listen!$A$2:$F$45,6,0)="Nein"),$AC3036,$AB3036),0)</f>
        <v>0</v>
      </c>
      <c r="AJ3036" s="49">
        <f>IFERROR(IF(OR($W3036&lt;&gt;"Ja",VLOOKUP($C3036,Listen!$A$2:$F$45,6,0)="Nein"),$AC3036,$AB3036),0)</f>
        <v>0</v>
      </c>
      <c r="AK3036" s="49">
        <f>IFERROR(IF(OR($W3036&lt;&gt;"Ja",VLOOKUP($C3036,Listen!$A$2:$F$45,6,0)="Nein"),$AC3036,$AB3036),0)</f>
        <v>0</v>
      </c>
      <c r="AL3036" s="51">
        <f t="shared" si="993"/>
        <v>0</v>
      </c>
      <c r="AM3036" s="296">
        <f>IFERROR(IF(VLOOKUP($C3036,Listen!$A$2:$F$45,6,0)="Ja",MAX(BC3036:BD3036),D_SAV!$BC3036),0)</f>
        <v>0</v>
      </c>
      <c r="AN3036" s="51">
        <f t="shared" si="994"/>
        <v>0</v>
      </c>
      <c r="AP3036" s="304">
        <f t="shared" si="995"/>
        <v>0</v>
      </c>
      <c r="AQ3036" s="304">
        <f t="shared" si="996"/>
        <v>0</v>
      </c>
      <c r="AR3036" s="304">
        <f t="shared" si="997"/>
        <v>0</v>
      </c>
      <c r="AS3036" s="304">
        <f t="shared" si="998"/>
        <v>0</v>
      </c>
      <c r="AT3036" s="304">
        <f t="shared" si="999"/>
        <v>0</v>
      </c>
      <c r="AU3036" s="304">
        <f t="shared" si="1000"/>
        <v>0</v>
      </c>
      <c r="AV3036" s="304">
        <f t="shared" si="1001"/>
        <v>0</v>
      </c>
      <c r="AW3036" s="304">
        <f t="shared" si="1002"/>
        <v>0</v>
      </c>
      <c r="AX3036" s="304">
        <f t="shared" si="1003"/>
        <v>0</v>
      </c>
      <c r="AY3036" s="304">
        <f t="shared" si="1004"/>
        <v>0</v>
      </c>
      <c r="AZ3036" s="304">
        <f t="shared" si="1005"/>
        <v>0</v>
      </c>
      <c r="BA3036" s="304">
        <f t="shared" si="1006"/>
        <v>0</v>
      </c>
      <c r="BB3036" s="304">
        <f t="shared" si="1007"/>
        <v>0</v>
      </c>
      <c r="BC3036" s="304">
        <f t="shared" si="1008"/>
        <v>0</v>
      </c>
      <c r="BD3036" s="304">
        <f t="shared" si="1009"/>
        <v>0</v>
      </c>
      <c r="BE3036" s="304">
        <f>IFERROR(IF(VLOOKUP($C3036,Listen!$A$2:$F$45,6,0)="Ja",BB3036-MAX(BC3036:BD3036),BB3036-BC3036),0)</f>
        <v>0</v>
      </c>
    </row>
    <row r="3037" spans="1:57" x14ac:dyDescent="0.25">
      <c r="A3037" s="320" t="str">
        <f>IF(AND(D3037&lt;&gt;0,C3037&lt;&gt;0,E3037&lt;&gt;0),IF(B3037&lt;&gt;0,CONCATENATE(B3037,"-AGr",VLOOKUP(C3037,Listen!$A$2:$D$45,4,FALSE),"-",D3037,"-",E3037,),CONCATENATE("AGr",VLOOKUP(C3037,Listen!$A$2:$D$45,4,FALSE),"-",D3037,"-",E3037)),"keine vollständige ID")</f>
        <v>keine vollständige ID</v>
      </c>
      <c r="B3037" s="301"/>
      <c r="C3037" s="287"/>
      <c r="D3037" s="34"/>
      <c r="E3037" s="306"/>
      <c r="F3037" s="116"/>
      <c r="G3037" s="17"/>
      <c r="H3037" s="17"/>
      <c r="I3037" s="17"/>
      <c r="J3037" s="17"/>
      <c r="K3037" s="17"/>
      <c r="L3037" s="17"/>
      <c r="M3037" s="17"/>
      <c r="N3037" s="17"/>
      <c r="O3037" s="116"/>
      <c r="P3037" s="117">
        <f>IF(D3037&gt;A_Stammdaten!$B$12,0,SUM(G3037,H3037,J3037,L3037:M3037)-SUM(I3037,K3037,N3037:O3037))</f>
        <v>0</v>
      </c>
      <c r="Q3037" s="17"/>
      <c r="R3037" s="17"/>
      <c r="S3037" s="17"/>
      <c r="T3037" s="17"/>
      <c r="U3037" s="62">
        <f t="shared" si="989"/>
        <v>0</v>
      </c>
      <c r="V3037" s="34"/>
      <c r="W3037" s="34"/>
      <c r="X3037" s="34"/>
      <c r="Y3037" s="34"/>
      <c r="Z3037" s="34"/>
      <c r="AA3037" s="63" t="str">
        <f t="shared" si="990"/>
        <v>-</v>
      </c>
      <c r="AB3037" s="63" t="str">
        <f t="shared" si="991"/>
        <v>-</v>
      </c>
      <c r="AC3037" s="63">
        <f>IF(ISBLANK($C3037),0,VLOOKUP($C3037,Listen!$A$2:$C$45,2,FALSE))</f>
        <v>0</v>
      </c>
      <c r="AD3037" s="63">
        <f>IF(ISBLANK($C3037),0,VLOOKUP($C3037,Listen!$A$2:$C$45,3,FALSE))</f>
        <v>0</v>
      </c>
      <c r="AE3037" s="49">
        <f t="shared" si="992"/>
        <v>0</v>
      </c>
      <c r="AF3037" s="49">
        <f t="shared" si="992"/>
        <v>0</v>
      </c>
      <c r="AG3037" s="49">
        <f>IFERROR(IF(OR($V3037&lt;&gt;"Ja",VLOOKUP($C3037,Listen!$A$2:$F$45,5,0)="Nein",D3037&lt;IF(C3037="LNG Anbindungsanlagen gemäß separater Festlegung",2022,2023)),$AC3037,$AA3037),0)</f>
        <v>0</v>
      </c>
      <c r="AH3037" s="49">
        <f>IFERROR(IF(OR($V3037&lt;&gt;"Ja",VLOOKUP($C3037,Listen!$A$2:$F$45,5,0)="Nein",D3037&lt;IF(C3037="LNG Anbindungsanlagen gemäß separater Festlegung",2022,2023)),$AC3037,$AA3037),0)</f>
        <v>0</v>
      </c>
      <c r="AI3037" s="49">
        <f>IFERROR(IF(OR($W3037&lt;&gt;"Ja",VLOOKUP($C3037,Listen!$A$2:$F$45,6,0)="Nein"),$AC3037,$AB3037),0)</f>
        <v>0</v>
      </c>
      <c r="AJ3037" s="49">
        <f>IFERROR(IF(OR($W3037&lt;&gt;"Ja",VLOOKUP($C3037,Listen!$A$2:$F$45,6,0)="Nein"),$AC3037,$AB3037),0)</f>
        <v>0</v>
      </c>
      <c r="AK3037" s="49">
        <f>IFERROR(IF(OR($W3037&lt;&gt;"Ja",VLOOKUP($C3037,Listen!$A$2:$F$45,6,0)="Nein"),$AC3037,$AB3037),0)</f>
        <v>0</v>
      </c>
      <c r="AL3037" s="51">
        <f t="shared" si="993"/>
        <v>0</v>
      </c>
      <c r="AM3037" s="296">
        <f>IFERROR(IF(VLOOKUP($C3037,Listen!$A$2:$F$45,6,0)="Ja",MAX(BC3037:BD3037),D_SAV!$BC3037),0)</f>
        <v>0</v>
      </c>
      <c r="AN3037" s="51">
        <f t="shared" si="994"/>
        <v>0</v>
      </c>
      <c r="AP3037" s="304">
        <f t="shared" si="995"/>
        <v>0</v>
      </c>
      <c r="AQ3037" s="304">
        <f t="shared" si="996"/>
        <v>0</v>
      </c>
      <c r="AR3037" s="304">
        <f t="shared" si="997"/>
        <v>0</v>
      </c>
      <c r="AS3037" s="304">
        <f t="shared" si="998"/>
        <v>0</v>
      </c>
      <c r="AT3037" s="304">
        <f t="shared" si="999"/>
        <v>0</v>
      </c>
      <c r="AU3037" s="304">
        <f t="shared" si="1000"/>
        <v>0</v>
      </c>
      <c r="AV3037" s="304">
        <f t="shared" si="1001"/>
        <v>0</v>
      </c>
      <c r="AW3037" s="304">
        <f t="shared" si="1002"/>
        <v>0</v>
      </c>
      <c r="AX3037" s="304">
        <f t="shared" si="1003"/>
        <v>0</v>
      </c>
      <c r="AY3037" s="304">
        <f t="shared" si="1004"/>
        <v>0</v>
      </c>
      <c r="AZ3037" s="304">
        <f t="shared" si="1005"/>
        <v>0</v>
      </c>
      <c r="BA3037" s="304">
        <f t="shared" si="1006"/>
        <v>0</v>
      </c>
      <c r="BB3037" s="304">
        <f t="shared" si="1007"/>
        <v>0</v>
      </c>
      <c r="BC3037" s="304">
        <f t="shared" si="1008"/>
        <v>0</v>
      </c>
      <c r="BD3037" s="304">
        <f t="shared" si="1009"/>
        <v>0</v>
      </c>
      <c r="BE3037" s="304">
        <f>IFERROR(IF(VLOOKUP($C3037,Listen!$A$2:$F$45,6,0)="Ja",BB3037-MAX(BC3037:BD3037),BB3037-BC3037),0)</f>
        <v>0</v>
      </c>
    </row>
    <row r="3038" spans="1:57" x14ac:dyDescent="0.25">
      <c r="A3038" s="320" t="str">
        <f>IF(AND(D3038&lt;&gt;0,C3038&lt;&gt;0,E3038&lt;&gt;0),IF(B3038&lt;&gt;0,CONCATENATE(B3038,"-AGr",VLOOKUP(C3038,Listen!$A$2:$D$45,4,FALSE),"-",D3038,"-",E3038,),CONCATENATE("AGr",VLOOKUP(C3038,Listen!$A$2:$D$45,4,FALSE),"-",D3038,"-",E3038)),"keine vollständige ID")</f>
        <v>keine vollständige ID</v>
      </c>
      <c r="B3038" s="301"/>
      <c r="C3038" s="287"/>
      <c r="D3038" s="34"/>
      <c r="E3038" s="306"/>
      <c r="F3038" s="116"/>
      <c r="G3038" s="17"/>
      <c r="H3038" s="17"/>
      <c r="I3038" s="17"/>
      <c r="J3038" s="17"/>
      <c r="K3038" s="17"/>
      <c r="L3038" s="17"/>
      <c r="M3038" s="17"/>
      <c r="N3038" s="17"/>
      <c r="O3038" s="116"/>
      <c r="P3038" s="117">
        <f>IF(D3038&gt;A_Stammdaten!$B$12,0,SUM(G3038,H3038,J3038,L3038:M3038)-SUM(I3038,K3038,N3038:O3038))</f>
        <v>0</v>
      </c>
      <c r="Q3038" s="17"/>
      <c r="R3038" s="17"/>
      <c r="S3038" s="17"/>
      <c r="T3038" s="17"/>
      <c r="U3038" s="62">
        <f t="shared" si="989"/>
        <v>0</v>
      </c>
      <c r="V3038" s="34"/>
      <c r="W3038" s="34"/>
      <c r="X3038" s="34"/>
      <c r="Y3038" s="34"/>
      <c r="Z3038" s="34"/>
      <c r="AA3038" s="63" t="str">
        <f t="shared" si="990"/>
        <v>-</v>
      </c>
      <c r="AB3038" s="63" t="str">
        <f t="shared" si="991"/>
        <v>-</v>
      </c>
      <c r="AC3038" s="63">
        <f>IF(ISBLANK($C3038),0,VLOOKUP($C3038,Listen!$A$2:$C$45,2,FALSE))</f>
        <v>0</v>
      </c>
      <c r="AD3038" s="63">
        <f>IF(ISBLANK($C3038),0,VLOOKUP($C3038,Listen!$A$2:$C$45,3,FALSE))</f>
        <v>0</v>
      </c>
      <c r="AE3038" s="49">
        <f t="shared" si="992"/>
        <v>0</v>
      </c>
      <c r="AF3038" s="49">
        <f t="shared" si="992"/>
        <v>0</v>
      </c>
      <c r="AG3038" s="49">
        <f>IFERROR(IF(OR($V3038&lt;&gt;"Ja",VLOOKUP($C3038,Listen!$A$2:$F$45,5,0)="Nein",D3038&lt;IF(C3038="LNG Anbindungsanlagen gemäß separater Festlegung",2022,2023)),$AC3038,$AA3038),0)</f>
        <v>0</v>
      </c>
      <c r="AH3038" s="49">
        <f>IFERROR(IF(OR($V3038&lt;&gt;"Ja",VLOOKUP($C3038,Listen!$A$2:$F$45,5,0)="Nein",D3038&lt;IF(C3038="LNG Anbindungsanlagen gemäß separater Festlegung",2022,2023)),$AC3038,$AA3038),0)</f>
        <v>0</v>
      </c>
      <c r="AI3038" s="49">
        <f>IFERROR(IF(OR($W3038&lt;&gt;"Ja",VLOOKUP($C3038,Listen!$A$2:$F$45,6,0)="Nein"),$AC3038,$AB3038),0)</f>
        <v>0</v>
      </c>
      <c r="AJ3038" s="49">
        <f>IFERROR(IF(OR($W3038&lt;&gt;"Ja",VLOOKUP($C3038,Listen!$A$2:$F$45,6,0)="Nein"),$AC3038,$AB3038),0)</f>
        <v>0</v>
      </c>
      <c r="AK3038" s="49">
        <f>IFERROR(IF(OR($W3038&lt;&gt;"Ja",VLOOKUP($C3038,Listen!$A$2:$F$45,6,0)="Nein"),$AC3038,$AB3038),0)</f>
        <v>0</v>
      </c>
      <c r="AL3038" s="51">
        <f t="shared" si="993"/>
        <v>0</v>
      </c>
      <c r="AM3038" s="296">
        <f>IFERROR(IF(VLOOKUP($C3038,Listen!$A$2:$F$45,6,0)="Ja",MAX(BC3038:BD3038),D_SAV!$BC3038),0)</f>
        <v>0</v>
      </c>
      <c r="AN3038" s="51">
        <f t="shared" si="994"/>
        <v>0</v>
      </c>
      <c r="AP3038" s="304">
        <f t="shared" si="995"/>
        <v>0</v>
      </c>
      <c r="AQ3038" s="304">
        <f t="shared" si="996"/>
        <v>0</v>
      </c>
      <c r="AR3038" s="304">
        <f t="shared" si="997"/>
        <v>0</v>
      </c>
      <c r="AS3038" s="304">
        <f t="shared" si="998"/>
        <v>0</v>
      </c>
      <c r="AT3038" s="304">
        <f t="shared" si="999"/>
        <v>0</v>
      </c>
      <c r="AU3038" s="304">
        <f t="shared" si="1000"/>
        <v>0</v>
      </c>
      <c r="AV3038" s="304">
        <f t="shared" si="1001"/>
        <v>0</v>
      </c>
      <c r="AW3038" s="304">
        <f t="shared" si="1002"/>
        <v>0</v>
      </c>
      <c r="AX3038" s="304">
        <f t="shared" si="1003"/>
        <v>0</v>
      </c>
      <c r="AY3038" s="304">
        <f t="shared" si="1004"/>
        <v>0</v>
      </c>
      <c r="AZ3038" s="304">
        <f t="shared" si="1005"/>
        <v>0</v>
      </c>
      <c r="BA3038" s="304">
        <f t="shared" si="1006"/>
        <v>0</v>
      </c>
      <c r="BB3038" s="304">
        <f t="shared" si="1007"/>
        <v>0</v>
      </c>
      <c r="BC3038" s="304">
        <f t="shared" si="1008"/>
        <v>0</v>
      </c>
      <c r="BD3038" s="304">
        <f t="shared" si="1009"/>
        <v>0</v>
      </c>
      <c r="BE3038" s="304">
        <f>IFERROR(IF(VLOOKUP($C3038,Listen!$A$2:$F$45,6,0)="Ja",BB3038-MAX(BC3038:BD3038),BB3038-BC3038),0)</f>
        <v>0</v>
      </c>
    </row>
    <row r="3039" spans="1:57" x14ac:dyDescent="0.25">
      <c r="A3039" s="320" t="str">
        <f>IF(AND(D3039&lt;&gt;0,C3039&lt;&gt;0,E3039&lt;&gt;0),IF(B3039&lt;&gt;0,CONCATENATE(B3039,"-AGr",VLOOKUP(C3039,Listen!$A$2:$D$45,4,FALSE),"-",D3039,"-",E3039,),CONCATENATE("AGr",VLOOKUP(C3039,Listen!$A$2:$D$45,4,FALSE),"-",D3039,"-",E3039)),"keine vollständige ID")</f>
        <v>keine vollständige ID</v>
      </c>
      <c r="B3039" s="301"/>
      <c r="C3039" s="287"/>
      <c r="D3039" s="34"/>
      <c r="E3039" s="306"/>
      <c r="F3039" s="116"/>
      <c r="G3039" s="17"/>
      <c r="H3039" s="17"/>
      <c r="I3039" s="17"/>
      <c r="J3039" s="17"/>
      <c r="K3039" s="17"/>
      <c r="L3039" s="17"/>
      <c r="M3039" s="17"/>
      <c r="N3039" s="17"/>
      <c r="O3039" s="116"/>
      <c r="P3039" s="117">
        <f>IF(D3039&gt;A_Stammdaten!$B$12,0,SUM(G3039,H3039,J3039,L3039:M3039)-SUM(I3039,K3039,N3039:O3039))</f>
        <v>0</v>
      </c>
      <c r="Q3039" s="17"/>
      <c r="R3039" s="17"/>
      <c r="S3039" s="17"/>
      <c r="T3039" s="17"/>
      <c r="U3039" s="62">
        <f t="shared" si="989"/>
        <v>0</v>
      </c>
      <c r="V3039" s="34"/>
      <c r="W3039" s="34"/>
      <c r="X3039" s="34"/>
      <c r="Y3039" s="34"/>
      <c r="Z3039" s="34"/>
      <c r="AA3039" s="63" t="str">
        <f t="shared" si="990"/>
        <v>-</v>
      </c>
      <c r="AB3039" s="63" t="str">
        <f t="shared" si="991"/>
        <v>-</v>
      </c>
      <c r="AC3039" s="63">
        <f>IF(ISBLANK($C3039),0,VLOOKUP($C3039,Listen!$A$2:$C$45,2,FALSE))</f>
        <v>0</v>
      </c>
      <c r="AD3039" s="63">
        <f>IF(ISBLANK($C3039),0,VLOOKUP($C3039,Listen!$A$2:$C$45,3,FALSE))</f>
        <v>0</v>
      </c>
      <c r="AE3039" s="49">
        <f t="shared" si="992"/>
        <v>0</v>
      </c>
      <c r="AF3039" s="49">
        <f t="shared" si="992"/>
        <v>0</v>
      </c>
      <c r="AG3039" s="49">
        <f>IFERROR(IF(OR($V3039&lt;&gt;"Ja",VLOOKUP($C3039,Listen!$A$2:$F$45,5,0)="Nein",D3039&lt;IF(C3039="LNG Anbindungsanlagen gemäß separater Festlegung",2022,2023)),$AC3039,$AA3039),0)</f>
        <v>0</v>
      </c>
      <c r="AH3039" s="49">
        <f>IFERROR(IF(OR($V3039&lt;&gt;"Ja",VLOOKUP($C3039,Listen!$A$2:$F$45,5,0)="Nein",D3039&lt;IF(C3039="LNG Anbindungsanlagen gemäß separater Festlegung",2022,2023)),$AC3039,$AA3039),0)</f>
        <v>0</v>
      </c>
      <c r="AI3039" s="49">
        <f>IFERROR(IF(OR($W3039&lt;&gt;"Ja",VLOOKUP($C3039,Listen!$A$2:$F$45,6,0)="Nein"),$AC3039,$AB3039),0)</f>
        <v>0</v>
      </c>
      <c r="AJ3039" s="49">
        <f>IFERROR(IF(OR($W3039&lt;&gt;"Ja",VLOOKUP($C3039,Listen!$A$2:$F$45,6,0)="Nein"),$AC3039,$AB3039),0)</f>
        <v>0</v>
      </c>
      <c r="AK3039" s="49">
        <f>IFERROR(IF(OR($W3039&lt;&gt;"Ja",VLOOKUP($C3039,Listen!$A$2:$F$45,6,0)="Nein"),$AC3039,$AB3039),0)</f>
        <v>0</v>
      </c>
      <c r="AL3039" s="51">
        <f t="shared" si="993"/>
        <v>0</v>
      </c>
      <c r="AM3039" s="296">
        <f>IFERROR(IF(VLOOKUP($C3039,Listen!$A$2:$F$45,6,0)="Ja",MAX(BC3039:BD3039),D_SAV!$BC3039),0)</f>
        <v>0</v>
      </c>
      <c r="AN3039" s="51">
        <f t="shared" si="994"/>
        <v>0</v>
      </c>
      <c r="AP3039" s="304">
        <f t="shared" si="995"/>
        <v>0</v>
      </c>
      <c r="AQ3039" s="304">
        <f t="shared" si="996"/>
        <v>0</v>
      </c>
      <c r="AR3039" s="304">
        <f t="shared" si="997"/>
        <v>0</v>
      </c>
      <c r="AS3039" s="304">
        <f t="shared" si="998"/>
        <v>0</v>
      </c>
      <c r="AT3039" s="304">
        <f t="shared" si="999"/>
        <v>0</v>
      </c>
      <c r="AU3039" s="304">
        <f t="shared" si="1000"/>
        <v>0</v>
      </c>
      <c r="AV3039" s="304">
        <f t="shared" si="1001"/>
        <v>0</v>
      </c>
      <c r="AW3039" s="304">
        <f t="shared" si="1002"/>
        <v>0</v>
      </c>
      <c r="AX3039" s="304">
        <f t="shared" si="1003"/>
        <v>0</v>
      </c>
      <c r="AY3039" s="304">
        <f t="shared" si="1004"/>
        <v>0</v>
      </c>
      <c r="AZ3039" s="304">
        <f t="shared" si="1005"/>
        <v>0</v>
      </c>
      <c r="BA3039" s="304">
        <f t="shared" si="1006"/>
        <v>0</v>
      </c>
      <c r="BB3039" s="304">
        <f t="shared" si="1007"/>
        <v>0</v>
      </c>
      <c r="BC3039" s="304">
        <f t="shared" si="1008"/>
        <v>0</v>
      </c>
      <c r="BD3039" s="304">
        <f t="shared" si="1009"/>
        <v>0</v>
      </c>
      <c r="BE3039" s="304">
        <f>IFERROR(IF(VLOOKUP($C3039,Listen!$A$2:$F$45,6,0)="Ja",BB3039-MAX(BC3039:BD3039),BB3039-BC3039),0)</f>
        <v>0</v>
      </c>
    </row>
    <row r="3040" spans="1:57" x14ac:dyDescent="0.25">
      <c r="A3040" s="320" t="str">
        <f>IF(AND(D3040&lt;&gt;0,C3040&lt;&gt;0,E3040&lt;&gt;0),IF(B3040&lt;&gt;0,CONCATENATE(B3040,"-AGr",VLOOKUP(C3040,Listen!$A$2:$D$45,4,FALSE),"-",D3040,"-",E3040,),CONCATENATE("AGr",VLOOKUP(C3040,Listen!$A$2:$D$45,4,FALSE),"-",D3040,"-",E3040)),"keine vollständige ID")</f>
        <v>keine vollständige ID</v>
      </c>
      <c r="B3040" s="301"/>
      <c r="C3040" s="287"/>
      <c r="D3040" s="34"/>
      <c r="E3040" s="306"/>
      <c r="F3040" s="116"/>
      <c r="G3040" s="17"/>
      <c r="H3040" s="17"/>
      <c r="I3040" s="17"/>
      <c r="J3040" s="17"/>
      <c r="K3040" s="17"/>
      <c r="L3040" s="17"/>
      <c r="M3040" s="17"/>
      <c r="N3040" s="17"/>
      <c r="O3040" s="116"/>
      <c r="P3040" s="117">
        <f>IF(D3040&gt;A_Stammdaten!$B$12,0,SUM(G3040,H3040,J3040,L3040:M3040)-SUM(I3040,K3040,N3040:O3040))</f>
        <v>0</v>
      </c>
      <c r="Q3040" s="17"/>
      <c r="R3040" s="17"/>
      <c r="S3040" s="17"/>
      <c r="T3040" s="17"/>
      <c r="U3040" s="62">
        <f t="shared" si="989"/>
        <v>0</v>
      </c>
      <c r="V3040" s="34"/>
      <c r="W3040" s="34"/>
      <c r="X3040" s="34"/>
      <c r="Y3040" s="34"/>
      <c r="Z3040" s="34"/>
      <c r="AA3040" s="63" t="str">
        <f t="shared" si="990"/>
        <v>-</v>
      </c>
      <c r="AB3040" s="63" t="str">
        <f t="shared" si="991"/>
        <v>-</v>
      </c>
      <c r="AC3040" s="63">
        <f>IF(ISBLANK($C3040),0,VLOOKUP($C3040,Listen!$A$2:$C$45,2,FALSE))</f>
        <v>0</v>
      </c>
      <c r="AD3040" s="63">
        <f>IF(ISBLANK($C3040),0,VLOOKUP($C3040,Listen!$A$2:$C$45,3,FALSE))</f>
        <v>0</v>
      </c>
      <c r="AE3040" s="49">
        <f t="shared" si="992"/>
        <v>0</v>
      </c>
      <c r="AF3040" s="49">
        <f t="shared" si="992"/>
        <v>0</v>
      </c>
      <c r="AG3040" s="49">
        <f>IFERROR(IF(OR($V3040&lt;&gt;"Ja",VLOOKUP($C3040,Listen!$A$2:$F$45,5,0)="Nein",D3040&lt;IF(C3040="LNG Anbindungsanlagen gemäß separater Festlegung",2022,2023)),$AC3040,$AA3040),0)</f>
        <v>0</v>
      </c>
      <c r="AH3040" s="49">
        <f>IFERROR(IF(OR($V3040&lt;&gt;"Ja",VLOOKUP($C3040,Listen!$A$2:$F$45,5,0)="Nein",D3040&lt;IF(C3040="LNG Anbindungsanlagen gemäß separater Festlegung",2022,2023)),$AC3040,$AA3040),0)</f>
        <v>0</v>
      </c>
      <c r="AI3040" s="49">
        <f>IFERROR(IF(OR($W3040&lt;&gt;"Ja",VLOOKUP($C3040,Listen!$A$2:$F$45,6,0)="Nein"),$AC3040,$AB3040),0)</f>
        <v>0</v>
      </c>
      <c r="AJ3040" s="49">
        <f>IFERROR(IF(OR($W3040&lt;&gt;"Ja",VLOOKUP($C3040,Listen!$A$2:$F$45,6,0)="Nein"),$AC3040,$AB3040),0)</f>
        <v>0</v>
      </c>
      <c r="AK3040" s="49">
        <f>IFERROR(IF(OR($W3040&lt;&gt;"Ja",VLOOKUP($C3040,Listen!$A$2:$F$45,6,0)="Nein"),$AC3040,$AB3040),0)</f>
        <v>0</v>
      </c>
      <c r="AL3040" s="51">
        <f t="shared" si="993"/>
        <v>0</v>
      </c>
      <c r="AM3040" s="296">
        <f>IFERROR(IF(VLOOKUP($C3040,Listen!$A$2:$F$45,6,0)="Ja",MAX(BC3040:BD3040),D_SAV!$BC3040),0)</f>
        <v>0</v>
      </c>
      <c r="AN3040" s="51">
        <f t="shared" si="994"/>
        <v>0</v>
      </c>
      <c r="AP3040" s="304">
        <f t="shared" si="995"/>
        <v>0</v>
      </c>
      <c r="AQ3040" s="304">
        <f t="shared" si="996"/>
        <v>0</v>
      </c>
      <c r="AR3040" s="304">
        <f t="shared" si="997"/>
        <v>0</v>
      </c>
      <c r="AS3040" s="304">
        <f t="shared" si="998"/>
        <v>0</v>
      </c>
      <c r="AT3040" s="304">
        <f t="shared" si="999"/>
        <v>0</v>
      </c>
      <c r="AU3040" s="304">
        <f t="shared" si="1000"/>
        <v>0</v>
      </c>
      <c r="AV3040" s="304">
        <f t="shared" si="1001"/>
        <v>0</v>
      </c>
      <c r="AW3040" s="304">
        <f t="shared" si="1002"/>
        <v>0</v>
      </c>
      <c r="AX3040" s="304">
        <f t="shared" si="1003"/>
        <v>0</v>
      </c>
      <c r="AY3040" s="304">
        <f t="shared" si="1004"/>
        <v>0</v>
      </c>
      <c r="AZ3040" s="304">
        <f t="shared" si="1005"/>
        <v>0</v>
      </c>
      <c r="BA3040" s="304">
        <f t="shared" si="1006"/>
        <v>0</v>
      </c>
      <c r="BB3040" s="304">
        <f t="shared" si="1007"/>
        <v>0</v>
      </c>
      <c r="BC3040" s="304">
        <f t="shared" si="1008"/>
        <v>0</v>
      </c>
      <c r="BD3040" s="304">
        <f t="shared" si="1009"/>
        <v>0</v>
      </c>
      <c r="BE3040" s="304">
        <f>IFERROR(IF(VLOOKUP($C3040,Listen!$A$2:$F$45,6,0)="Ja",BB3040-MAX(BC3040:BD3040),BB3040-BC3040),0)</f>
        <v>0</v>
      </c>
    </row>
    <row r="3041" spans="1:57" x14ac:dyDescent="0.25">
      <c r="A3041" s="320" t="str">
        <f>IF(AND(D3041&lt;&gt;0,C3041&lt;&gt;0,E3041&lt;&gt;0),IF(B3041&lt;&gt;0,CONCATENATE(B3041,"-AGr",VLOOKUP(C3041,Listen!$A$2:$D$45,4,FALSE),"-",D3041,"-",E3041,),CONCATENATE("AGr",VLOOKUP(C3041,Listen!$A$2:$D$45,4,FALSE),"-",D3041,"-",E3041)),"keine vollständige ID")</f>
        <v>keine vollständige ID</v>
      </c>
      <c r="B3041" s="301"/>
      <c r="C3041" s="287"/>
      <c r="D3041" s="34"/>
      <c r="E3041" s="306"/>
      <c r="F3041" s="116"/>
      <c r="G3041" s="17"/>
      <c r="H3041" s="17"/>
      <c r="I3041" s="17"/>
      <c r="J3041" s="17"/>
      <c r="K3041" s="17"/>
      <c r="L3041" s="17"/>
      <c r="M3041" s="17"/>
      <c r="N3041" s="17"/>
      <c r="O3041" s="116"/>
      <c r="P3041" s="117">
        <f>IF(D3041&gt;A_Stammdaten!$B$12,0,SUM(G3041,H3041,J3041,L3041:M3041)-SUM(I3041,K3041,N3041:O3041))</f>
        <v>0</v>
      </c>
      <c r="Q3041" s="17"/>
      <c r="R3041" s="17"/>
      <c r="S3041" s="17"/>
      <c r="T3041" s="17"/>
      <c r="U3041" s="62">
        <f t="shared" si="989"/>
        <v>0</v>
      </c>
      <c r="V3041" s="34"/>
      <c r="W3041" s="34"/>
      <c r="X3041" s="34"/>
      <c r="Y3041" s="34"/>
      <c r="Z3041" s="34"/>
      <c r="AA3041" s="63" t="str">
        <f t="shared" si="990"/>
        <v>-</v>
      </c>
      <c r="AB3041" s="63" t="str">
        <f t="shared" si="991"/>
        <v>-</v>
      </c>
      <c r="AC3041" s="63">
        <f>IF(ISBLANK($C3041),0,VLOOKUP($C3041,Listen!$A$2:$C$45,2,FALSE))</f>
        <v>0</v>
      </c>
      <c r="AD3041" s="63">
        <f>IF(ISBLANK($C3041),0,VLOOKUP($C3041,Listen!$A$2:$C$45,3,FALSE))</f>
        <v>0</v>
      </c>
      <c r="AE3041" s="49">
        <f t="shared" si="992"/>
        <v>0</v>
      </c>
      <c r="AF3041" s="49">
        <f t="shared" si="992"/>
        <v>0</v>
      </c>
      <c r="AG3041" s="49">
        <f>IFERROR(IF(OR($V3041&lt;&gt;"Ja",VLOOKUP($C3041,Listen!$A$2:$F$45,5,0)="Nein",D3041&lt;IF(C3041="LNG Anbindungsanlagen gemäß separater Festlegung",2022,2023)),$AC3041,$AA3041),0)</f>
        <v>0</v>
      </c>
      <c r="AH3041" s="49">
        <f>IFERROR(IF(OR($V3041&lt;&gt;"Ja",VLOOKUP($C3041,Listen!$A$2:$F$45,5,0)="Nein",D3041&lt;IF(C3041="LNG Anbindungsanlagen gemäß separater Festlegung",2022,2023)),$AC3041,$AA3041),0)</f>
        <v>0</v>
      </c>
      <c r="AI3041" s="49">
        <f>IFERROR(IF(OR($W3041&lt;&gt;"Ja",VLOOKUP($C3041,Listen!$A$2:$F$45,6,0)="Nein"),$AC3041,$AB3041),0)</f>
        <v>0</v>
      </c>
      <c r="AJ3041" s="49">
        <f>IFERROR(IF(OR($W3041&lt;&gt;"Ja",VLOOKUP($C3041,Listen!$A$2:$F$45,6,0)="Nein"),$AC3041,$AB3041),0)</f>
        <v>0</v>
      </c>
      <c r="AK3041" s="49">
        <f>IFERROR(IF(OR($W3041&lt;&gt;"Ja",VLOOKUP($C3041,Listen!$A$2:$F$45,6,0)="Nein"),$AC3041,$AB3041),0)</f>
        <v>0</v>
      </c>
      <c r="AL3041" s="51">
        <f t="shared" si="993"/>
        <v>0</v>
      </c>
      <c r="AM3041" s="296">
        <f>IFERROR(IF(VLOOKUP($C3041,Listen!$A$2:$F$45,6,0)="Ja",MAX(BC3041:BD3041),D_SAV!$BC3041),0)</f>
        <v>0</v>
      </c>
      <c r="AN3041" s="51">
        <f t="shared" si="994"/>
        <v>0</v>
      </c>
      <c r="AP3041" s="304">
        <f t="shared" si="995"/>
        <v>0</v>
      </c>
      <c r="AQ3041" s="304">
        <f t="shared" si="996"/>
        <v>0</v>
      </c>
      <c r="AR3041" s="304">
        <f t="shared" si="997"/>
        <v>0</v>
      </c>
      <c r="AS3041" s="304">
        <f t="shared" si="998"/>
        <v>0</v>
      </c>
      <c r="AT3041" s="304">
        <f t="shared" si="999"/>
        <v>0</v>
      </c>
      <c r="AU3041" s="304">
        <f t="shared" si="1000"/>
        <v>0</v>
      </c>
      <c r="AV3041" s="304">
        <f t="shared" si="1001"/>
        <v>0</v>
      </c>
      <c r="AW3041" s="304">
        <f t="shared" si="1002"/>
        <v>0</v>
      </c>
      <c r="AX3041" s="304">
        <f t="shared" si="1003"/>
        <v>0</v>
      </c>
      <c r="AY3041" s="304">
        <f t="shared" si="1004"/>
        <v>0</v>
      </c>
      <c r="AZ3041" s="304">
        <f t="shared" si="1005"/>
        <v>0</v>
      </c>
      <c r="BA3041" s="304">
        <f t="shared" si="1006"/>
        <v>0</v>
      </c>
      <c r="BB3041" s="304">
        <f t="shared" si="1007"/>
        <v>0</v>
      </c>
      <c r="BC3041" s="304">
        <f t="shared" si="1008"/>
        <v>0</v>
      </c>
      <c r="BD3041" s="304">
        <f t="shared" si="1009"/>
        <v>0</v>
      </c>
      <c r="BE3041" s="304">
        <f>IFERROR(IF(VLOOKUP($C3041,Listen!$A$2:$F$45,6,0)="Ja",BB3041-MAX(BC3041:BD3041),BB3041-BC3041),0)</f>
        <v>0</v>
      </c>
    </row>
    <row r="3042" spans="1:57" x14ac:dyDescent="0.25">
      <c r="A3042" s="320" t="str">
        <f>IF(AND(D3042&lt;&gt;0,C3042&lt;&gt;0,E3042&lt;&gt;0),IF(B3042&lt;&gt;0,CONCATENATE(B3042,"-AGr",VLOOKUP(C3042,Listen!$A$2:$D$45,4,FALSE),"-",D3042,"-",E3042,),CONCATENATE("AGr",VLOOKUP(C3042,Listen!$A$2:$D$45,4,FALSE),"-",D3042,"-",E3042)),"keine vollständige ID")</f>
        <v>keine vollständige ID</v>
      </c>
      <c r="B3042" s="301"/>
      <c r="C3042" s="287"/>
      <c r="D3042" s="34"/>
      <c r="E3042" s="306"/>
      <c r="F3042" s="116"/>
      <c r="G3042" s="17"/>
      <c r="H3042" s="17"/>
      <c r="I3042" s="17"/>
      <c r="J3042" s="17"/>
      <c r="K3042" s="17"/>
      <c r="L3042" s="17"/>
      <c r="M3042" s="17"/>
      <c r="N3042" s="17"/>
      <c r="O3042" s="116"/>
      <c r="P3042" s="117">
        <f>IF(D3042&gt;A_Stammdaten!$B$12,0,SUM(G3042,H3042,J3042,L3042:M3042)-SUM(I3042,K3042,N3042:O3042))</f>
        <v>0</v>
      </c>
      <c r="Q3042" s="17"/>
      <c r="R3042" s="17"/>
      <c r="S3042" s="17"/>
      <c r="T3042" s="17"/>
      <c r="U3042" s="62">
        <f t="shared" si="989"/>
        <v>0</v>
      </c>
      <c r="V3042" s="34"/>
      <c r="W3042" s="34"/>
      <c r="X3042" s="34"/>
      <c r="Y3042" s="34"/>
      <c r="Z3042" s="34"/>
      <c r="AA3042" s="63" t="str">
        <f t="shared" si="990"/>
        <v>-</v>
      </c>
      <c r="AB3042" s="63" t="str">
        <f t="shared" si="991"/>
        <v>-</v>
      </c>
      <c r="AC3042" s="63">
        <f>IF(ISBLANK($C3042),0,VLOOKUP($C3042,Listen!$A$2:$C$45,2,FALSE))</f>
        <v>0</v>
      </c>
      <c r="AD3042" s="63">
        <f>IF(ISBLANK($C3042),0,VLOOKUP($C3042,Listen!$A$2:$C$45,3,FALSE))</f>
        <v>0</v>
      </c>
      <c r="AE3042" s="49">
        <f t="shared" si="992"/>
        <v>0</v>
      </c>
      <c r="AF3042" s="49">
        <f t="shared" si="992"/>
        <v>0</v>
      </c>
      <c r="AG3042" s="49">
        <f>IFERROR(IF(OR($V3042&lt;&gt;"Ja",VLOOKUP($C3042,Listen!$A$2:$F$45,5,0)="Nein",D3042&lt;IF(C3042="LNG Anbindungsanlagen gemäß separater Festlegung",2022,2023)),$AC3042,$AA3042),0)</f>
        <v>0</v>
      </c>
      <c r="AH3042" s="49">
        <f>IFERROR(IF(OR($V3042&lt;&gt;"Ja",VLOOKUP($C3042,Listen!$A$2:$F$45,5,0)="Nein",D3042&lt;IF(C3042="LNG Anbindungsanlagen gemäß separater Festlegung",2022,2023)),$AC3042,$AA3042),0)</f>
        <v>0</v>
      </c>
      <c r="AI3042" s="49">
        <f>IFERROR(IF(OR($W3042&lt;&gt;"Ja",VLOOKUP($C3042,Listen!$A$2:$F$45,6,0)="Nein"),$AC3042,$AB3042),0)</f>
        <v>0</v>
      </c>
      <c r="AJ3042" s="49">
        <f>IFERROR(IF(OR($W3042&lt;&gt;"Ja",VLOOKUP($C3042,Listen!$A$2:$F$45,6,0)="Nein"),$AC3042,$AB3042),0)</f>
        <v>0</v>
      </c>
      <c r="AK3042" s="49">
        <f>IFERROR(IF(OR($W3042&lt;&gt;"Ja",VLOOKUP($C3042,Listen!$A$2:$F$45,6,0)="Nein"),$AC3042,$AB3042),0)</f>
        <v>0</v>
      </c>
      <c r="AL3042" s="51">
        <f t="shared" si="993"/>
        <v>0</v>
      </c>
      <c r="AM3042" s="296">
        <f>IFERROR(IF(VLOOKUP($C3042,Listen!$A$2:$F$45,6,0)="Ja",MAX(BC3042:BD3042),D_SAV!$BC3042),0)</f>
        <v>0</v>
      </c>
      <c r="AN3042" s="51">
        <f t="shared" si="994"/>
        <v>0</v>
      </c>
      <c r="AP3042" s="304">
        <f t="shared" si="995"/>
        <v>0</v>
      </c>
      <c r="AQ3042" s="304">
        <f t="shared" si="996"/>
        <v>0</v>
      </c>
      <c r="AR3042" s="304">
        <f t="shared" si="997"/>
        <v>0</v>
      </c>
      <c r="AS3042" s="304">
        <f t="shared" si="998"/>
        <v>0</v>
      </c>
      <c r="AT3042" s="304">
        <f t="shared" si="999"/>
        <v>0</v>
      </c>
      <c r="AU3042" s="304">
        <f t="shared" si="1000"/>
        <v>0</v>
      </c>
      <c r="AV3042" s="304">
        <f t="shared" si="1001"/>
        <v>0</v>
      </c>
      <c r="AW3042" s="304">
        <f t="shared" si="1002"/>
        <v>0</v>
      </c>
      <c r="AX3042" s="304">
        <f t="shared" si="1003"/>
        <v>0</v>
      </c>
      <c r="AY3042" s="304">
        <f t="shared" si="1004"/>
        <v>0</v>
      </c>
      <c r="AZ3042" s="304">
        <f t="shared" si="1005"/>
        <v>0</v>
      </c>
      <c r="BA3042" s="304">
        <f t="shared" si="1006"/>
        <v>0</v>
      </c>
      <c r="BB3042" s="304">
        <f t="shared" si="1007"/>
        <v>0</v>
      </c>
      <c r="BC3042" s="304">
        <f t="shared" si="1008"/>
        <v>0</v>
      </c>
      <c r="BD3042" s="304">
        <f t="shared" si="1009"/>
        <v>0</v>
      </c>
      <c r="BE3042" s="304">
        <f>IFERROR(IF(VLOOKUP($C3042,Listen!$A$2:$F$45,6,0)="Ja",BB3042-MAX(BC3042:BD3042),BB3042-BC3042),0)</f>
        <v>0</v>
      </c>
    </row>
    <row r="3043" spans="1:57" x14ac:dyDescent="0.25">
      <c r="A3043" s="320" t="str">
        <f>IF(AND(D3043&lt;&gt;0,C3043&lt;&gt;0,E3043&lt;&gt;0),IF(B3043&lt;&gt;0,CONCATENATE(B3043,"-AGr",VLOOKUP(C3043,Listen!$A$2:$D$45,4,FALSE),"-",D3043,"-",E3043,),CONCATENATE("AGr",VLOOKUP(C3043,Listen!$A$2:$D$45,4,FALSE),"-",D3043,"-",E3043)),"keine vollständige ID")</f>
        <v>keine vollständige ID</v>
      </c>
      <c r="B3043" s="301"/>
      <c r="C3043" s="287"/>
      <c r="D3043" s="34"/>
      <c r="E3043" s="306"/>
      <c r="F3043" s="116"/>
      <c r="G3043" s="17"/>
      <c r="H3043" s="17"/>
      <c r="I3043" s="17"/>
      <c r="J3043" s="17"/>
      <c r="K3043" s="17"/>
      <c r="L3043" s="17"/>
      <c r="M3043" s="17"/>
      <c r="N3043" s="17"/>
      <c r="O3043" s="116"/>
      <c r="P3043" s="117">
        <f>IF(D3043&gt;A_Stammdaten!$B$12,0,SUM(G3043,H3043,J3043,L3043:M3043)-SUM(I3043,K3043,N3043:O3043))</f>
        <v>0</v>
      </c>
      <c r="Q3043" s="17"/>
      <c r="R3043" s="17"/>
      <c r="S3043" s="17"/>
      <c r="T3043" s="17"/>
      <c r="U3043" s="62">
        <f t="shared" si="989"/>
        <v>0</v>
      </c>
      <c r="V3043" s="34"/>
      <c r="W3043" s="34"/>
      <c r="X3043" s="34"/>
      <c r="Y3043" s="34"/>
      <c r="Z3043" s="34"/>
      <c r="AA3043" s="63" t="str">
        <f t="shared" si="990"/>
        <v>-</v>
      </c>
      <c r="AB3043" s="63" t="str">
        <f t="shared" si="991"/>
        <v>-</v>
      </c>
      <c r="AC3043" s="63">
        <f>IF(ISBLANK($C3043),0,VLOOKUP($C3043,Listen!$A$2:$C$45,2,FALSE))</f>
        <v>0</v>
      </c>
      <c r="AD3043" s="63">
        <f>IF(ISBLANK($C3043),0,VLOOKUP($C3043,Listen!$A$2:$C$45,3,FALSE))</f>
        <v>0</v>
      </c>
      <c r="AE3043" s="49">
        <f t="shared" si="992"/>
        <v>0</v>
      </c>
      <c r="AF3043" s="49">
        <f t="shared" si="992"/>
        <v>0</v>
      </c>
      <c r="AG3043" s="49">
        <f>IFERROR(IF(OR($V3043&lt;&gt;"Ja",VLOOKUP($C3043,Listen!$A$2:$F$45,5,0)="Nein",D3043&lt;IF(C3043="LNG Anbindungsanlagen gemäß separater Festlegung",2022,2023)),$AC3043,$AA3043),0)</f>
        <v>0</v>
      </c>
      <c r="AH3043" s="49">
        <f>IFERROR(IF(OR($V3043&lt;&gt;"Ja",VLOOKUP($C3043,Listen!$A$2:$F$45,5,0)="Nein",D3043&lt;IF(C3043="LNG Anbindungsanlagen gemäß separater Festlegung",2022,2023)),$AC3043,$AA3043),0)</f>
        <v>0</v>
      </c>
      <c r="AI3043" s="49">
        <f>IFERROR(IF(OR($W3043&lt;&gt;"Ja",VLOOKUP($C3043,Listen!$A$2:$F$45,6,0)="Nein"),$AC3043,$AB3043),0)</f>
        <v>0</v>
      </c>
      <c r="AJ3043" s="49">
        <f>IFERROR(IF(OR($W3043&lt;&gt;"Ja",VLOOKUP($C3043,Listen!$A$2:$F$45,6,0)="Nein"),$AC3043,$AB3043),0)</f>
        <v>0</v>
      </c>
      <c r="AK3043" s="49">
        <f>IFERROR(IF(OR($W3043&lt;&gt;"Ja",VLOOKUP($C3043,Listen!$A$2:$F$45,6,0)="Nein"),$AC3043,$AB3043),0)</f>
        <v>0</v>
      </c>
      <c r="AL3043" s="51">
        <f t="shared" si="993"/>
        <v>0</v>
      </c>
      <c r="AM3043" s="296">
        <f>IFERROR(IF(VLOOKUP($C3043,Listen!$A$2:$F$45,6,0)="Ja",MAX(BC3043:BD3043),D_SAV!$BC3043),0)</f>
        <v>0</v>
      </c>
      <c r="AN3043" s="51">
        <f t="shared" si="994"/>
        <v>0</v>
      </c>
      <c r="AP3043" s="304">
        <f t="shared" si="995"/>
        <v>0</v>
      </c>
      <c r="AQ3043" s="304">
        <f t="shared" si="996"/>
        <v>0</v>
      </c>
      <c r="AR3043" s="304">
        <f t="shared" si="997"/>
        <v>0</v>
      </c>
      <c r="AS3043" s="304">
        <f t="shared" si="998"/>
        <v>0</v>
      </c>
      <c r="AT3043" s="304">
        <f t="shared" si="999"/>
        <v>0</v>
      </c>
      <c r="AU3043" s="304">
        <f t="shared" si="1000"/>
        <v>0</v>
      </c>
      <c r="AV3043" s="304">
        <f t="shared" si="1001"/>
        <v>0</v>
      </c>
      <c r="AW3043" s="304">
        <f t="shared" si="1002"/>
        <v>0</v>
      </c>
      <c r="AX3043" s="304">
        <f t="shared" si="1003"/>
        <v>0</v>
      </c>
      <c r="AY3043" s="304">
        <f t="shared" si="1004"/>
        <v>0</v>
      </c>
      <c r="AZ3043" s="304">
        <f t="shared" si="1005"/>
        <v>0</v>
      </c>
      <c r="BA3043" s="304">
        <f t="shared" si="1006"/>
        <v>0</v>
      </c>
      <c r="BB3043" s="304">
        <f t="shared" si="1007"/>
        <v>0</v>
      </c>
      <c r="BC3043" s="304">
        <f t="shared" si="1008"/>
        <v>0</v>
      </c>
      <c r="BD3043" s="304">
        <f t="shared" si="1009"/>
        <v>0</v>
      </c>
      <c r="BE3043" s="304">
        <f>IFERROR(IF(VLOOKUP($C3043,Listen!$A$2:$F$45,6,0)="Ja",BB3043-MAX(BC3043:BD3043),BB3043-BC3043),0)</f>
        <v>0</v>
      </c>
    </row>
    <row r="3044" spans="1:57" x14ac:dyDescent="0.25">
      <c r="A3044" s="320" t="str">
        <f>IF(AND(D3044&lt;&gt;0,C3044&lt;&gt;0,E3044&lt;&gt;0),IF(B3044&lt;&gt;0,CONCATENATE(B3044,"-AGr",VLOOKUP(C3044,Listen!$A$2:$D$45,4,FALSE),"-",D3044,"-",E3044,),CONCATENATE("AGr",VLOOKUP(C3044,Listen!$A$2:$D$45,4,FALSE),"-",D3044,"-",E3044)),"keine vollständige ID")</f>
        <v>keine vollständige ID</v>
      </c>
      <c r="B3044" s="301"/>
      <c r="C3044" s="287"/>
      <c r="D3044" s="34"/>
      <c r="E3044" s="306"/>
      <c r="F3044" s="116"/>
      <c r="G3044" s="17"/>
      <c r="H3044" s="17"/>
      <c r="I3044" s="17"/>
      <c r="J3044" s="17"/>
      <c r="K3044" s="17"/>
      <c r="L3044" s="17"/>
      <c r="M3044" s="17"/>
      <c r="N3044" s="17"/>
      <c r="O3044" s="116"/>
      <c r="P3044" s="117">
        <f>IF(D3044&gt;A_Stammdaten!$B$12,0,SUM(G3044,H3044,J3044,L3044:M3044)-SUM(I3044,K3044,N3044:O3044))</f>
        <v>0</v>
      </c>
      <c r="Q3044" s="17"/>
      <c r="R3044" s="17"/>
      <c r="S3044" s="17"/>
      <c r="T3044" s="17"/>
      <c r="U3044" s="62">
        <f t="shared" si="989"/>
        <v>0</v>
      </c>
      <c r="V3044" s="34"/>
      <c r="W3044" s="34"/>
      <c r="X3044" s="34"/>
      <c r="Y3044" s="34"/>
      <c r="Z3044" s="34"/>
      <c r="AA3044" s="63" t="str">
        <f t="shared" si="990"/>
        <v>-</v>
      </c>
      <c r="AB3044" s="63" t="str">
        <f t="shared" si="991"/>
        <v>-</v>
      </c>
      <c r="AC3044" s="63">
        <f>IF(ISBLANK($C3044),0,VLOOKUP($C3044,Listen!$A$2:$C$45,2,FALSE))</f>
        <v>0</v>
      </c>
      <c r="AD3044" s="63">
        <f>IF(ISBLANK($C3044),0,VLOOKUP($C3044,Listen!$A$2:$C$45,3,FALSE))</f>
        <v>0</v>
      </c>
      <c r="AE3044" s="49">
        <f t="shared" si="992"/>
        <v>0</v>
      </c>
      <c r="AF3044" s="49">
        <f t="shared" si="992"/>
        <v>0</v>
      </c>
      <c r="AG3044" s="49">
        <f>IFERROR(IF(OR($V3044&lt;&gt;"Ja",VLOOKUP($C3044,Listen!$A$2:$F$45,5,0)="Nein",D3044&lt;IF(C3044="LNG Anbindungsanlagen gemäß separater Festlegung",2022,2023)),$AC3044,$AA3044),0)</f>
        <v>0</v>
      </c>
      <c r="AH3044" s="49">
        <f>IFERROR(IF(OR($V3044&lt;&gt;"Ja",VLOOKUP($C3044,Listen!$A$2:$F$45,5,0)="Nein",D3044&lt;IF(C3044="LNG Anbindungsanlagen gemäß separater Festlegung",2022,2023)),$AC3044,$AA3044),0)</f>
        <v>0</v>
      </c>
      <c r="AI3044" s="49">
        <f>IFERROR(IF(OR($W3044&lt;&gt;"Ja",VLOOKUP($C3044,Listen!$A$2:$F$45,6,0)="Nein"),$AC3044,$AB3044),0)</f>
        <v>0</v>
      </c>
      <c r="AJ3044" s="49">
        <f>IFERROR(IF(OR($W3044&lt;&gt;"Ja",VLOOKUP($C3044,Listen!$A$2:$F$45,6,0)="Nein"),$AC3044,$AB3044),0)</f>
        <v>0</v>
      </c>
      <c r="AK3044" s="49">
        <f>IFERROR(IF(OR($W3044&lt;&gt;"Ja",VLOOKUP($C3044,Listen!$A$2:$F$45,6,0)="Nein"),$AC3044,$AB3044),0)</f>
        <v>0</v>
      </c>
      <c r="AL3044" s="51">
        <f t="shared" si="993"/>
        <v>0</v>
      </c>
      <c r="AM3044" s="296">
        <f>IFERROR(IF(VLOOKUP($C3044,Listen!$A$2:$F$45,6,0)="Ja",MAX(BC3044:BD3044),D_SAV!$BC3044),0)</f>
        <v>0</v>
      </c>
      <c r="AN3044" s="51">
        <f t="shared" si="994"/>
        <v>0</v>
      </c>
      <c r="AP3044" s="304">
        <f t="shared" si="995"/>
        <v>0</v>
      </c>
      <c r="AQ3044" s="304">
        <f t="shared" si="996"/>
        <v>0</v>
      </c>
      <c r="AR3044" s="304">
        <f t="shared" si="997"/>
        <v>0</v>
      </c>
      <c r="AS3044" s="304">
        <f t="shared" si="998"/>
        <v>0</v>
      </c>
      <c r="AT3044" s="304">
        <f t="shared" si="999"/>
        <v>0</v>
      </c>
      <c r="AU3044" s="304">
        <f t="shared" si="1000"/>
        <v>0</v>
      </c>
      <c r="AV3044" s="304">
        <f t="shared" si="1001"/>
        <v>0</v>
      </c>
      <c r="AW3044" s="304">
        <f t="shared" si="1002"/>
        <v>0</v>
      </c>
      <c r="AX3044" s="304">
        <f t="shared" si="1003"/>
        <v>0</v>
      </c>
      <c r="AY3044" s="304">
        <f t="shared" si="1004"/>
        <v>0</v>
      </c>
      <c r="AZ3044" s="304">
        <f t="shared" si="1005"/>
        <v>0</v>
      </c>
      <c r="BA3044" s="304">
        <f t="shared" si="1006"/>
        <v>0</v>
      </c>
      <c r="BB3044" s="304">
        <f t="shared" si="1007"/>
        <v>0</v>
      </c>
      <c r="BC3044" s="304">
        <f t="shared" si="1008"/>
        <v>0</v>
      </c>
      <c r="BD3044" s="304">
        <f t="shared" si="1009"/>
        <v>0</v>
      </c>
      <c r="BE3044" s="304">
        <f>IFERROR(IF(VLOOKUP($C3044,Listen!$A$2:$F$45,6,0)="Ja",BB3044-MAX(BC3044:BD3044),BB3044-BC3044),0)</f>
        <v>0</v>
      </c>
    </row>
    <row r="3045" spans="1:57" x14ac:dyDescent="0.25">
      <c r="A3045" s="320" t="str">
        <f>IF(AND(D3045&lt;&gt;0,C3045&lt;&gt;0,E3045&lt;&gt;0),IF(B3045&lt;&gt;0,CONCATENATE(B3045,"-AGr",VLOOKUP(C3045,Listen!$A$2:$D$45,4,FALSE),"-",D3045,"-",E3045,),CONCATENATE("AGr",VLOOKUP(C3045,Listen!$A$2:$D$45,4,FALSE),"-",D3045,"-",E3045)),"keine vollständige ID")</f>
        <v>keine vollständige ID</v>
      </c>
      <c r="B3045" s="301"/>
      <c r="C3045" s="287"/>
      <c r="D3045" s="34"/>
      <c r="E3045" s="306"/>
      <c r="F3045" s="116"/>
      <c r="G3045" s="17"/>
      <c r="H3045" s="17"/>
      <c r="I3045" s="17"/>
      <c r="J3045" s="17"/>
      <c r="K3045" s="17"/>
      <c r="L3045" s="17"/>
      <c r="M3045" s="17"/>
      <c r="N3045" s="17"/>
      <c r="O3045" s="116"/>
      <c r="P3045" s="117">
        <f>IF(D3045&gt;A_Stammdaten!$B$12,0,SUM(G3045,H3045,J3045,L3045:M3045)-SUM(I3045,K3045,N3045:O3045))</f>
        <v>0</v>
      </c>
      <c r="Q3045" s="17"/>
      <c r="R3045" s="17"/>
      <c r="S3045" s="17"/>
      <c r="T3045" s="17"/>
      <c r="U3045" s="62">
        <f t="shared" si="989"/>
        <v>0</v>
      </c>
      <c r="V3045" s="34"/>
      <c r="W3045" s="34"/>
      <c r="X3045" s="34"/>
      <c r="Y3045" s="34"/>
      <c r="Z3045" s="34"/>
      <c r="AA3045" s="63" t="str">
        <f t="shared" si="990"/>
        <v>-</v>
      </c>
      <c r="AB3045" s="63" t="str">
        <f t="shared" si="991"/>
        <v>-</v>
      </c>
      <c r="AC3045" s="63">
        <f>IF(ISBLANK($C3045),0,VLOOKUP($C3045,Listen!$A$2:$C$45,2,FALSE))</f>
        <v>0</v>
      </c>
      <c r="AD3045" s="63">
        <f>IF(ISBLANK($C3045),0,VLOOKUP($C3045,Listen!$A$2:$C$45,3,FALSE))</f>
        <v>0</v>
      </c>
      <c r="AE3045" s="49">
        <f t="shared" si="992"/>
        <v>0</v>
      </c>
      <c r="AF3045" s="49">
        <f t="shared" si="992"/>
        <v>0</v>
      </c>
      <c r="AG3045" s="49">
        <f>IFERROR(IF(OR($V3045&lt;&gt;"Ja",VLOOKUP($C3045,Listen!$A$2:$F$45,5,0)="Nein",D3045&lt;IF(C3045="LNG Anbindungsanlagen gemäß separater Festlegung",2022,2023)),$AC3045,$AA3045),0)</f>
        <v>0</v>
      </c>
      <c r="AH3045" s="49">
        <f>IFERROR(IF(OR($V3045&lt;&gt;"Ja",VLOOKUP($C3045,Listen!$A$2:$F$45,5,0)="Nein",D3045&lt;IF(C3045="LNG Anbindungsanlagen gemäß separater Festlegung",2022,2023)),$AC3045,$AA3045),0)</f>
        <v>0</v>
      </c>
      <c r="AI3045" s="49">
        <f>IFERROR(IF(OR($W3045&lt;&gt;"Ja",VLOOKUP($C3045,Listen!$A$2:$F$45,6,0)="Nein"),$AC3045,$AB3045),0)</f>
        <v>0</v>
      </c>
      <c r="AJ3045" s="49">
        <f>IFERROR(IF(OR($W3045&lt;&gt;"Ja",VLOOKUP($C3045,Listen!$A$2:$F$45,6,0)="Nein"),$AC3045,$AB3045),0)</f>
        <v>0</v>
      </c>
      <c r="AK3045" s="49">
        <f>IFERROR(IF(OR($W3045&lt;&gt;"Ja",VLOOKUP($C3045,Listen!$A$2:$F$45,6,0)="Nein"),$AC3045,$AB3045),0)</f>
        <v>0</v>
      </c>
      <c r="AL3045" s="51">
        <f t="shared" si="993"/>
        <v>0</v>
      </c>
      <c r="AM3045" s="296">
        <f>IFERROR(IF(VLOOKUP($C3045,Listen!$A$2:$F$45,6,0)="Ja",MAX(BC3045:BD3045),D_SAV!$BC3045),0)</f>
        <v>0</v>
      </c>
      <c r="AN3045" s="51">
        <f t="shared" si="994"/>
        <v>0</v>
      </c>
      <c r="AP3045" s="304">
        <f t="shared" si="995"/>
        <v>0</v>
      </c>
      <c r="AQ3045" s="304">
        <f t="shared" si="996"/>
        <v>0</v>
      </c>
      <c r="AR3045" s="304">
        <f t="shared" si="997"/>
        <v>0</v>
      </c>
      <c r="AS3045" s="304">
        <f t="shared" si="998"/>
        <v>0</v>
      </c>
      <c r="AT3045" s="304">
        <f t="shared" si="999"/>
        <v>0</v>
      </c>
      <c r="AU3045" s="304">
        <f t="shared" si="1000"/>
        <v>0</v>
      </c>
      <c r="AV3045" s="304">
        <f t="shared" si="1001"/>
        <v>0</v>
      </c>
      <c r="AW3045" s="304">
        <f t="shared" si="1002"/>
        <v>0</v>
      </c>
      <c r="AX3045" s="304">
        <f t="shared" si="1003"/>
        <v>0</v>
      </c>
      <c r="AY3045" s="304">
        <f t="shared" si="1004"/>
        <v>0</v>
      </c>
      <c r="AZ3045" s="304">
        <f t="shared" si="1005"/>
        <v>0</v>
      </c>
      <c r="BA3045" s="304">
        <f t="shared" si="1006"/>
        <v>0</v>
      </c>
      <c r="BB3045" s="304">
        <f t="shared" si="1007"/>
        <v>0</v>
      </c>
      <c r="BC3045" s="304">
        <f t="shared" si="1008"/>
        <v>0</v>
      </c>
      <c r="BD3045" s="304">
        <f t="shared" si="1009"/>
        <v>0</v>
      </c>
      <c r="BE3045" s="304">
        <f>IFERROR(IF(VLOOKUP($C3045,Listen!$A$2:$F$45,6,0)="Ja",BB3045-MAX(BC3045:BD3045),BB3045-BC3045),0)</f>
        <v>0</v>
      </c>
    </row>
    <row r="3046" spans="1:57" x14ac:dyDescent="0.25">
      <c r="A3046" s="320" t="str">
        <f>IF(AND(D3046&lt;&gt;0,C3046&lt;&gt;0,E3046&lt;&gt;0),IF(B3046&lt;&gt;0,CONCATENATE(B3046,"-AGr",VLOOKUP(C3046,Listen!$A$2:$D$45,4,FALSE),"-",D3046,"-",E3046,),CONCATENATE("AGr",VLOOKUP(C3046,Listen!$A$2:$D$45,4,FALSE),"-",D3046,"-",E3046)),"keine vollständige ID")</f>
        <v>keine vollständige ID</v>
      </c>
      <c r="B3046" s="301"/>
      <c r="C3046" s="287"/>
      <c r="D3046" s="34"/>
      <c r="E3046" s="306"/>
      <c r="F3046" s="116"/>
      <c r="G3046" s="17"/>
      <c r="H3046" s="17"/>
      <c r="I3046" s="17"/>
      <c r="J3046" s="17"/>
      <c r="K3046" s="17"/>
      <c r="L3046" s="17"/>
      <c r="M3046" s="17"/>
      <c r="N3046" s="17"/>
      <c r="O3046" s="116"/>
      <c r="P3046" s="117">
        <f>IF(D3046&gt;A_Stammdaten!$B$12,0,SUM(G3046,H3046,J3046,L3046:M3046)-SUM(I3046,K3046,N3046:O3046))</f>
        <v>0</v>
      </c>
      <c r="Q3046" s="17"/>
      <c r="R3046" s="17"/>
      <c r="S3046" s="17"/>
      <c r="T3046" s="17"/>
      <c r="U3046" s="62">
        <f t="shared" si="989"/>
        <v>0</v>
      </c>
      <c r="V3046" s="34"/>
      <c r="W3046" s="34"/>
      <c r="X3046" s="34"/>
      <c r="Y3046" s="34"/>
      <c r="Z3046" s="34"/>
      <c r="AA3046" s="63" t="str">
        <f t="shared" si="990"/>
        <v>-</v>
      </c>
      <c r="AB3046" s="63" t="str">
        <f t="shared" si="991"/>
        <v>-</v>
      </c>
      <c r="AC3046" s="63">
        <f>IF(ISBLANK($C3046),0,VLOOKUP($C3046,Listen!$A$2:$C$45,2,FALSE))</f>
        <v>0</v>
      </c>
      <c r="AD3046" s="63">
        <f>IF(ISBLANK($C3046),0,VLOOKUP($C3046,Listen!$A$2:$C$45,3,FALSE))</f>
        <v>0</v>
      </c>
      <c r="AE3046" s="49">
        <f t="shared" si="992"/>
        <v>0</v>
      </c>
      <c r="AF3046" s="49">
        <f t="shared" si="992"/>
        <v>0</v>
      </c>
      <c r="AG3046" s="49">
        <f>IFERROR(IF(OR($V3046&lt;&gt;"Ja",VLOOKUP($C3046,Listen!$A$2:$F$45,5,0)="Nein",D3046&lt;IF(C3046="LNG Anbindungsanlagen gemäß separater Festlegung",2022,2023)),$AC3046,$AA3046),0)</f>
        <v>0</v>
      </c>
      <c r="AH3046" s="49">
        <f>IFERROR(IF(OR($V3046&lt;&gt;"Ja",VLOOKUP($C3046,Listen!$A$2:$F$45,5,0)="Nein",D3046&lt;IF(C3046="LNG Anbindungsanlagen gemäß separater Festlegung",2022,2023)),$AC3046,$AA3046),0)</f>
        <v>0</v>
      </c>
      <c r="AI3046" s="49">
        <f>IFERROR(IF(OR($W3046&lt;&gt;"Ja",VLOOKUP($C3046,Listen!$A$2:$F$45,6,0)="Nein"),$AC3046,$AB3046),0)</f>
        <v>0</v>
      </c>
      <c r="AJ3046" s="49">
        <f>IFERROR(IF(OR($W3046&lt;&gt;"Ja",VLOOKUP($C3046,Listen!$A$2:$F$45,6,0)="Nein"),$AC3046,$AB3046),0)</f>
        <v>0</v>
      </c>
      <c r="AK3046" s="49">
        <f>IFERROR(IF(OR($W3046&lt;&gt;"Ja",VLOOKUP($C3046,Listen!$A$2:$F$45,6,0)="Nein"),$AC3046,$AB3046),0)</f>
        <v>0</v>
      </c>
      <c r="AL3046" s="51">
        <f t="shared" si="993"/>
        <v>0</v>
      </c>
      <c r="AM3046" s="296">
        <f>IFERROR(IF(VLOOKUP($C3046,Listen!$A$2:$F$45,6,0)="Ja",MAX(BC3046:BD3046),D_SAV!$BC3046),0)</f>
        <v>0</v>
      </c>
      <c r="AN3046" s="51">
        <f t="shared" si="994"/>
        <v>0</v>
      </c>
      <c r="AP3046" s="304">
        <f t="shared" si="995"/>
        <v>0</v>
      </c>
      <c r="AQ3046" s="304">
        <f t="shared" si="996"/>
        <v>0</v>
      </c>
      <c r="AR3046" s="304">
        <f t="shared" si="997"/>
        <v>0</v>
      </c>
      <c r="AS3046" s="304">
        <f t="shared" si="998"/>
        <v>0</v>
      </c>
      <c r="AT3046" s="304">
        <f t="shared" si="999"/>
        <v>0</v>
      </c>
      <c r="AU3046" s="304">
        <f t="shared" si="1000"/>
        <v>0</v>
      </c>
      <c r="AV3046" s="304">
        <f t="shared" si="1001"/>
        <v>0</v>
      </c>
      <c r="AW3046" s="304">
        <f t="shared" si="1002"/>
        <v>0</v>
      </c>
      <c r="AX3046" s="304">
        <f t="shared" si="1003"/>
        <v>0</v>
      </c>
      <c r="AY3046" s="304">
        <f t="shared" si="1004"/>
        <v>0</v>
      </c>
      <c r="AZ3046" s="304">
        <f t="shared" si="1005"/>
        <v>0</v>
      </c>
      <c r="BA3046" s="304">
        <f t="shared" si="1006"/>
        <v>0</v>
      </c>
      <c r="BB3046" s="304">
        <f t="shared" si="1007"/>
        <v>0</v>
      </c>
      <c r="BC3046" s="304">
        <f t="shared" si="1008"/>
        <v>0</v>
      </c>
      <c r="BD3046" s="304">
        <f t="shared" si="1009"/>
        <v>0</v>
      </c>
      <c r="BE3046" s="304">
        <f>IFERROR(IF(VLOOKUP($C3046,Listen!$A$2:$F$45,6,0)="Ja",BB3046-MAX(BC3046:BD3046),BB3046-BC3046),0)</f>
        <v>0</v>
      </c>
    </row>
    <row r="3047" spans="1:57" x14ac:dyDescent="0.25">
      <c r="A3047" s="320" t="str">
        <f>IF(AND(D3047&lt;&gt;0,C3047&lt;&gt;0,E3047&lt;&gt;0),IF(B3047&lt;&gt;0,CONCATENATE(B3047,"-AGr",VLOOKUP(C3047,Listen!$A$2:$D$45,4,FALSE),"-",D3047,"-",E3047,),CONCATENATE("AGr",VLOOKUP(C3047,Listen!$A$2:$D$45,4,FALSE),"-",D3047,"-",E3047)),"keine vollständige ID")</f>
        <v>keine vollständige ID</v>
      </c>
      <c r="B3047" s="301"/>
      <c r="C3047" s="287"/>
      <c r="D3047" s="34"/>
      <c r="E3047" s="306"/>
      <c r="F3047" s="116"/>
      <c r="G3047" s="17"/>
      <c r="H3047" s="17"/>
      <c r="I3047" s="17"/>
      <c r="J3047" s="17"/>
      <c r="K3047" s="17"/>
      <c r="L3047" s="17"/>
      <c r="M3047" s="17"/>
      <c r="N3047" s="17"/>
      <c r="O3047" s="116"/>
      <c r="P3047" s="117">
        <f>IF(D3047&gt;A_Stammdaten!$B$12,0,SUM(G3047,H3047,J3047,L3047:M3047)-SUM(I3047,K3047,N3047:O3047))</f>
        <v>0</v>
      </c>
      <c r="Q3047" s="17"/>
      <c r="R3047" s="17"/>
      <c r="S3047" s="17"/>
      <c r="T3047" s="17"/>
      <c r="U3047" s="62">
        <f t="shared" si="989"/>
        <v>0</v>
      </c>
      <c r="V3047" s="34"/>
      <c r="W3047" s="34"/>
      <c r="X3047" s="34"/>
      <c r="Y3047" s="34"/>
      <c r="Z3047" s="34"/>
      <c r="AA3047" s="63" t="str">
        <f t="shared" si="990"/>
        <v>-</v>
      </c>
      <c r="AB3047" s="63" t="str">
        <f t="shared" si="991"/>
        <v>-</v>
      </c>
      <c r="AC3047" s="63">
        <f>IF(ISBLANK($C3047),0,VLOOKUP($C3047,Listen!$A$2:$C$45,2,FALSE))</f>
        <v>0</v>
      </c>
      <c r="AD3047" s="63">
        <f>IF(ISBLANK($C3047),0,VLOOKUP($C3047,Listen!$A$2:$C$45,3,FALSE))</f>
        <v>0</v>
      </c>
      <c r="AE3047" s="49">
        <f t="shared" si="992"/>
        <v>0</v>
      </c>
      <c r="AF3047" s="49">
        <f t="shared" si="992"/>
        <v>0</v>
      </c>
      <c r="AG3047" s="49">
        <f>IFERROR(IF(OR($V3047&lt;&gt;"Ja",VLOOKUP($C3047,Listen!$A$2:$F$45,5,0)="Nein",D3047&lt;IF(C3047="LNG Anbindungsanlagen gemäß separater Festlegung",2022,2023)),$AC3047,$AA3047),0)</f>
        <v>0</v>
      </c>
      <c r="AH3047" s="49">
        <f>IFERROR(IF(OR($V3047&lt;&gt;"Ja",VLOOKUP($C3047,Listen!$A$2:$F$45,5,0)="Nein",D3047&lt;IF(C3047="LNG Anbindungsanlagen gemäß separater Festlegung",2022,2023)),$AC3047,$AA3047),0)</f>
        <v>0</v>
      </c>
      <c r="AI3047" s="49">
        <f>IFERROR(IF(OR($W3047&lt;&gt;"Ja",VLOOKUP($C3047,Listen!$A$2:$F$45,6,0)="Nein"),$AC3047,$AB3047),0)</f>
        <v>0</v>
      </c>
      <c r="AJ3047" s="49">
        <f>IFERROR(IF(OR($W3047&lt;&gt;"Ja",VLOOKUP($C3047,Listen!$A$2:$F$45,6,0)="Nein"),$AC3047,$AB3047),0)</f>
        <v>0</v>
      </c>
      <c r="AK3047" s="49">
        <f>IFERROR(IF(OR($W3047&lt;&gt;"Ja",VLOOKUP($C3047,Listen!$A$2:$F$45,6,0)="Nein"),$AC3047,$AB3047),0)</f>
        <v>0</v>
      </c>
      <c r="AL3047" s="51">
        <f t="shared" si="993"/>
        <v>0</v>
      </c>
      <c r="AM3047" s="296">
        <f>IFERROR(IF(VLOOKUP($C3047,Listen!$A$2:$F$45,6,0)="Ja",MAX(BC3047:BD3047),D_SAV!$BC3047),0)</f>
        <v>0</v>
      </c>
      <c r="AN3047" s="51">
        <f t="shared" si="994"/>
        <v>0</v>
      </c>
      <c r="AP3047" s="304">
        <f t="shared" si="995"/>
        <v>0</v>
      </c>
      <c r="AQ3047" s="304">
        <f t="shared" si="996"/>
        <v>0</v>
      </c>
      <c r="AR3047" s="304">
        <f t="shared" si="997"/>
        <v>0</v>
      </c>
      <c r="AS3047" s="304">
        <f t="shared" si="998"/>
        <v>0</v>
      </c>
      <c r="AT3047" s="304">
        <f t="shared" si="999"/>
        <v>0</v>
      </c>
      <c r="AU3047" s="304">
        <f t="shared" si="1000"/>
        <v>0</v>
      </c>
      <c r="AV3047" s="304">
        <f t="shared" si="1001"/>
        <v>0</v>
      </c>
      <c r="AW3047" s="304">
        <f t="shared" si="1002"/>
        <v>0</v>
      </c>
      <c r="AX3047" s="304">
        <f t="shared" si="1003"/>
        <v>0</v>
      </c>
      <c r="AY3047" s="304">
        <f t="shared" si="1004"/>
        <v>0</v>
      </c>
      <c r="AZ3047" s="304">
        <f t="shared" si="1005"/>
        <v>0</v>
      </c>
      <c r="BA3047" s="304">
        <f t="shared" si="1006"/>
        <v>0</v>
      </c>
      <c r="BB3047" s="304">
        <f t="shared" si="1007"/>
        <v>0</v>
      </c>
      <c r="BC3047" s="304">
        <f t="shared" si="1008"/>
        <v>0</v>
      </c>
      <c r="BD3047" s="304">
        <f t="shared" si="1009"/>
        <v>0</v>
      </c>
      <c r="BE3047" s="304">
        <f>IFERROR(IF(VLOOKUP($C3047,Listen!$A$2:$F$45,6,0)="Ja",BB3047-MAX(BC3047:BD3047),BB3047-BC3047),0)</f>
        <v>0</v>
      </c>
    </row>
    <row r="3048" spans="1:57" x14ac:dyDescent="0.25">
      <c r="A3048" s="320" t="str">
        <f>IF(AND(D3048&lt;&gt;0,C3048&lt;&gt;0,E3048&lt;&gt;0),IF(B3048&lt;&gt;0,CONCATENATE(B3048,"-AGr",VLOOKUP(C3048,Listen!$A$2:$D$45,4,FALSE),"-",D3048,"-",E3048,),CONCATENATE("AGr",VLOOKUP(C3048,Listen!$A$2:$D$45,4,FALSE),"-",D3048,"-",E3048)),"keine vollständige ID")</f>
        <v>keine vollständige ID</v>
      </c>
      <c r="B3048" s="301"/>
      <c r="C3048" s="287"/>
      <c r="D3048" s="34"/>
      <c r="E3048" s="306"/>
      <c r="F3048" s="116"/>
      <c r="G3048" s="17"/>
      <c r="H3048" s="17"/>
      <c r="I3048" s="17"/>
      <c r="J3048" s="17"/>
      <c r="K3048" s="17"/>
      <c r="L3048" s="17"/>
      <c r="M3048" s="17"/>
      <c r="N3048" s="17"/>
      <c r="O3048" s="116"/>
      <c r="P3048" s="117">
        <f>IF(D3048&gt;A_Stammdaten!$B$12,0,SUM(G3048,H3048,J3048,L3048:M3048)-SUM(I3048,K3048,N3048:O3048))</f>
        <v>0</v>
      </c>
      <c r="Q3048" s="17"/>
      <c r="R3048" s="17"/>
      <c r="S3048" s="17"/>
      <c r="T3048" s="17"/>
      <c r="U3048" s="62">
        <f t="shared" si="989"/>
        <v>0</v>
      </c>
      <c r="V3048" s="34"/>
      <c r="W3048" s="34"/>
      <c r="X3048" s="34"/>
      <c r="Y3048" s="34"/>
      <c r="Z3048" s="34"/>
      <c r="AA3048" s="63" t="str">
        <f t="shared" si="990"/>
        <v>-</v>
      </c>
      <c r="AB3048" s="63" t="str">
        <f t="shared" si="991"/>
        <v>-</v>
      </c>
      <c r="AC3048" s="63">
        <f>IF(ISBLANK($C3048),0,VLOOKUP($C3048,Listen!$A$2:$C$45,2,FALSE))</f>
        <v>0</v>
      </c>
      <c r="AD3048" s="63">
        <f>IF(ISBLANK($C3048),0,VLOOKUP($C3048,Listen!$A$2:$C$45,3,FALSE))</f>
        <v>0</v>
      </c>
      <c r="AE3048" s="49">
        <f t="shared" si="992"/>
        <v>0</v>
      </c>
      <c r="AF3048" s="49">
        <f t="shared" si="992"/>
        <v>0</v>
      </c>
      <c r="AG3048" s="49">
        <f>IFERROR(IF(OR($V3048&lt;&gt;"Ja",VLOOKUP($C3048,Listen!$A$2:$F$45,5,0)="Nein",D3048&lt;IF(C3048="LNG Anbindungsanlagen gemäß separater Festlegung",2022,2023)),$AC3048,$AA3048),0)</f>
        <v>0</v>
      </c>
      <c r="AH3048" s="49">
        <f>IFERROR(IF(OR($V3048&lt;&gt;"Ja",VLOOKUP($C3048,Listen!$A$2:$F$45,5,0)="Nein",D3048&lt;IF(C3048="LNG Anbindungsanlagen gemäß separater Festlegung",2022,2023)),$AC3048,$AA3048),0)</f>
        <v>0</v>
      </c>
      <c r="AI3048" s="49">
        <f>IFERROR(IF(OR($W3048&lt;&gt;"Ja",VLOOKUP($C3048,Listen!$A$2:$F$45,6,0)="Nein"),$AC3048,$AB3048),0)</f>
        <v>0</v>
      </c>
      <c r="AJ3048" s="49">
        <f>IFERROR(IF(OR($W3048&lt;&gt;"Ja",VLOOKUP($C3048,Listen!$A$2:$F$45,6,0)="Nein"),$AC3048,$AB3048),0)</f>
        <v>0</v>
      </c>
      <c r="AK3048" s="49">
        <f>IFERROR(IF(OR($W3048&lt;&gt;"Ja",VLOOKUP($C3048,Listen!$A$2:$F$45,6,0)="Nein"),$AC3048,$AB3048),0)</f>
        <v>0</v>
      </c>
      <c r="AL3048" s="51">
        <f t="shared" si="993"/>
        <v>0</v>
      </c>
      <c r="AM3048" s="296">
        <f>IFERROR(IF(VLOOKUP($C3048,Listen!$A$2:$F$45,6,0)="Ja",MAX(BC3048:BD3048),D_SAV!$BC3048),0)</f>
        <v>0</v>
      </c>
      <c r="AN3048" s="51">
        <f t="shared" si="994"/>
        <v>0</v>
      </c>
      <c r="AP3048" s="304">
        <f t="shared" si="995"/>
        <v>0</v>
      </c>
      <c r="AQ3048" s="304">
        <f t="shared" si="996"/>
        <v>0</v>
      </c>
      <c r="AR3048" s="304">
        <f t="shared" si="997"/>
        <v>0</v>
      </c>
      <c r="AS3048" s="304">
        <f t="shared" si="998"/>
        <v>0</v>
      </c>
      <c r="AT3048" s="304">
        <f t="shared" si="999"/>
        <v>0</v>
      </c>
      <c r="AU3048" s="304">
        <f t="shared" si="1000"/>
        <v>0</v>
      </c>
      <c r="AV3048" s="304">
        <f t="shared" si="1001"/>
        <v>0</v>
      </c>
      <c r="AW3048" s="304">
        <f t="shared" si="1002"/>
        <v>0</v>
      </c>
      <c r="AX3048" s="304">
        <f t="shared" si="1003"/>
        <v>0</v>
      </c>
      <c r="AY3048" s="304">
        <f t="shared" si="1004"/>
        <v>0</v>
      </c>
      <c r="AZ3048" s="304">
        <f t="shared" si="1005"/>
        <v>0</v>
      </c>
      <c r="BA3048" s="304">
        <f t="shared" si="1006"/>
        <v>0</v>
      </c>
      <c r="BB3048" s="304">
        <f t="shared" si="1007"/>
        <v>0</v>
      </c>
      <c r="BC3048" s="304">
        <f t="shared" si="1008"/>
        <v>0</v>
      </c>
      <c r="BD3048" s="304">
        <f t="shared" si="1009"/>
        <v>0</v>
      </c>
      <c r="BE3048" s="304">
        <f>IFERROR(IF(VLOOKUP($C3048,Listen!$A$2:$F$45,6,0)="Ja",BB3048-MAX(BC3048:BD3048),BB3048-BC3048),0)</f>
        <v>0</v>
      </c>
    </row>
    <row r="3049" spans="1:57" x14ac:dyDescent="0.25">
      <c r="A3049" s="320" t="str">
        <f>IF(AND(D3049&lt;&gt;0,C3049&lt;&gt;0,E3049&lt;&gt;0),IF(B3049&lt;&gt;0,CONCATENATE(B3049,"-AGr",VLOOKUP(C3049,Listen!$A$2:$D$45,4,FALSE),"-",D3049,"-",E3049,),CONCATENATE("AGr",VLOOKUP(C3049,Listen!$A$2:$D$45,4,FALSE),"-",D3049,"-",E3049)),"keine vollständige ID")</f>
        <v>keine vollständige ID</v>
      </c>
      <c r="B3049" s="301"/>
      <c r="C3049" s="287"/>
      <c r="D3049" s="34"/>
      <c r="E3049" s="306"/>
      <c r="F3049" s="116"/>
      <c r="G3049" s="17"/>
      <c r="H3049" s="17"/>
      <c r="I3049" s="17"/>
      <c r="J3049" s="17"/>
      <c r="K3049" s="17"/>
      <c r="L3049" s="17"/>
      <c r="M3049" s="17"/>
      <c r="N3049" s="17"/>
      <c r="O3049" s="116"/>
      <c r="P3049" s="117">
        <f>IF(D3049&gt;A_Stammdaten!$B$12,0,SUM(G3049,H3049,J3049,L3049:M3049)-SUM(I3049,K3049,N3049:O3049))</f>
        <v>0</v>
      </c>
      <c r="Q3049" s="17"/>
      <c r="R3049" s="17"/>
      <c r="S3049" s="17"/>
      <c r="T3049" s="17"/>
      <c r="U3049" s="62">
        <f t="shared" si="989"/>
        <v>0</v>
      </c>
      <c r="V3049" s="34"/>
      <c r="W3049" s="34"/>
      <c r="X3049" s="34"/>
      <c r="Y3049" s="34"/>
      <c r="Z3049" s="34"/>
      <c r="AA3049" s="63" t="str">
        <f t="shared" si="990"/>
        <v>-</v>
      </c>
      <c r="AB3049" s="63" t="str">
        <f t="shared" si="991"/>
        <v>-</v>
      </c>
      <c r="AC3049" s="63">
        <f>IF(ISBLANK($C3049),0,VLOOKUP($C3049,Listen!$A$2:$C$45,2,FALSE))</f>
        <v>0</v>
      </c>
      <c r="AD3049" s="63">
        <f>IF(ISBLANK($C3049),0,VLOOKUP($C3049,Listen!$A$2:$C$45,3,FALSE))</f>
        <v>0</v>
      </c>
      <c r="AE3049" s="49">
        <f t="shared" si="992"/>
        <v>0</v>
      </c>
      <c r="AF3049" s="49">
        <f t="shared" si="992"/>
        <v>0</v>
      </c>
      <c r="AG3049" s="49">
        <f>IFERROR(IF(OR($V3049&lt;&gt;"Ja",VLOOKUP($C3049,Listen!$A$2:$F$45,5,0)="Nein",D3049&lt;IF(C3049="LNG Anbindungsanlagen gemäß separater Festlegung",2022,2023)),$AC3049,$AA3049),0)</f>
        <v>0</v>
      </c>
      <c r="AH3049" s="49">
        <f>IFERROR(IF(OR($V3049&lt;&gt;"Ja",VLOOKUP($C3049,Listen!$A$2:$F$45,5,0)="Nein",D3049&lt;IF(C3049="LNG Anbindungsanlagen gemäß separater Festlegung",2022,2023)),$AC3049,$AA3049),0)</f>
        <v>0</v>
      </c>
      <c r="AI3049" s="49">
        <f>IFERROR(IF(OR($W3049&lt;&gt;"Ja",VLOOKUP($C3049,Listen!$A$2:$F$45,6,0)="Nein"),$AC3049,$AB3049),0)</f>
        <v>0</v>
      </c>
      <c r="AJ3049" s="49">
        <f>IFERROR(IF(OR($W3049&lt;&gt;"Ja",VLOOKUP($C3049,Listen!$A$2:$F$45,6,0)="Nein"),$AC3049,$AB3049),0)</f>
        <v>0</v>
      </c>
      <c r="AK3049" s="49">
        <f>IFERROR(IF(OR($W3049&lt;&gt;"Ja",VLOOKUP($C3049,Listen!$A$2:$F$45,6,0)="Nein"),$AC3049,$AB3049),0)</f>
        <v>0</v>
      </c>
      <c r="AL3049" s="51">
        <f t="shared" si="993"/>
        <v>0</v>
      </c>
      <c r="AM3049" s="296">
        <f>IFERROR(IF(VLOOKUP($C3049,Listen!$A$2:$F$45,6,0)="Ja",MAX(BC3049:BD3049),D_SAV!$BC3049),0)</f>
        <v>0</v>
      </c>
      <c r="AN3049" s="51">
        <f t="shared" si="994"/>
        <v>0</v>
      </c>
      <c r="AP3049" s="304">
        <f t="shared" si="995"/>
        <v>0</v>
      </c>
      <c r="AQ3049" s="304">
        <f t="shared" si="996"/>
        <v>0</v>
      </c>
      <c r="AR3049" s="304">
        <f t="shared" si="997"/>
        <v>0</v>
      </c>
      <c r="AS3049" s="304">
        <f t="shared" si="998"/>
        <v>0</v>
      </c>
      <c r="AT3049" s="304">
        <f t="shared" si="999"/>
        <v>0</v>
      </c>
      <c r="AU3049" s="304">
        <f t="shared" si="1000"/>
        <v>0</v>
      </c>
      <c r="AV3049" s="304">
        <f t="shared" si="1001"/>
        <v>0</v>
      </c>
      <c r="AW3049" s="304">
        <f t="shared" si="1002"/>
        <v>0</v>
      </c>
      <c r="AX3049" s="304">
        <f t="shared" si="1003"/>
        <v>0</v>
      </c>
      <c r="AY3049" s="304">
        <f t="shared" si="1004"/>
        <v>0</v>
      </c>
      <c r="AZ3049" s="304">
        <f t="shared" si="1005"/>
        <v>0</v>
      </c>
      <c r="BA3049" s="304">
        <f t="shared" si="1006"/>
        <v>0</v>
      </c>
      <c r="BB3049" s="304">
        <f t="shared" si="1007"/>
        <v>0</v>
      </c>
      <c r="BC3049" s="304">
        <f t="shared" si="1008"/>
        <v>0</v>
      </c>
      <c r="BD3049" s="304">
        <f t="shared" si="1009"/>
        <v>0</v>
      </c>
      <c r="BE3049" s="304">
        <f>IFERROR(IF(VLOOKUP($C3049,Listen!$A$2:$F$45,6,0)="Ja",BB3049-MAX(BC3049:BD3049),BB3049-BC3049),0)</f>
        <v>0</v>
      </c>
    </row>
    <row r="3050" spans="1:57" x14ac:dyDescent="0.25">
      <c r="A3050" s="320" t="str">
        <f>IF(AND(D3050&lt;&gt;0,C3050&lt;&gt;0,E3050&lt;&gt;0),IF(B3050&lt;&gt;0,CONCATENATE(B3050,"-AGr",VLOOKUP(C3050,Listen!$A$2:$D$45,4,FALSE),"-",D3050,"-",E3050,),CONCATENATE("AGr",VLOOKUP(C3050,Listen!$A$2:$D$45,4,FALSE),"-",D3050,"-",E3050)),"keine vollständige ID")</f>
        <v>keine vollständige ID</v>
      </c>
      <c r="B3050" s="301"/>
      <c r="C3050" s="287"/>
      <c r="D3050" s="34"/>
      <c r="E3050" s="306"/>
      <c r="F3050" s="116"/>
      <c r="G3050" s="17"/>
      <c r="H3050" s="17"/>
      <c r="I3050" s="17"/>
      <c r="J3050" s="17"/>
      <c r="K3050" s="17"/>
      <c r="L3050" s="17"/>
      <c r="M3050" s="17"/>
      <c r="N3050" s="17"/>
      <c r="O3050" s="116"/>
      <c r="P3050" s="117">
        <f>IF(D3050&gt;A_Stammdaten!$B$12,0,SUM(G3050,H3050,J3050,L3050:M3050)-SUM(I3050,K3050,N3050:O3050))</f>
        <v>0</v>
      </c>
      <c r="Q3050" s="17"/>
      <c r="R3050" s="17"/>
      <c r="S3050" s="17"/>
      <c r="T3050" s="17"/>
      <c r="U3050" s="62">
        <f t="shared" si="989"/>
        <v>0</v>
      </c>
      <c r="V3050" s="34"/>
      <c r="W3050" s="34"/>
      <c r="X3050" s="34"/>
      <c r="Y3050" s="34"/>
      <c r="Z3050" s="34"/>
      <c r="AA3050" s="63" t="str">
        <f t="shared" si="990"/>
        <v>-</v>
      </c>
      <c r="AB3050" s="63" t="str">
        <f t="shared" si="991"/>
        <v>-</v>
      </c>
      <c r="AC3050" s="63">
        <f>IF(ISBLANK($C3050),0,VLOOKUP($C3050,Listen!$A$2:$C$45,2,FALSE))</f>
        <v>0</v>
      </c>
      <c r="AD3050" s="63">
        <f>IF(ISBLANK($C3050),0,VLOOKUP($C3050,Listen!$A$2:$C$45,3,FALSE))</f>
        <v>0</v>
      </c>
      <c r="AE3050" s="49">
        <f t="shared" si="992"/>
        <v>0</v>
      </c>
      <c r="AF3050" s="49">
        <f t="shared" si="992"/>
        <v>0</v>
      </c>
      <c r="AG3050" s="49">
        <f>IFERROR(IF(OR($V3050&lt;&gt;"Ja",VLOOKUP($C3050,Listen!$A$2:$F$45,5,0)="Nein",D3050&lt;IF(C3050="LNG Anbindungsanlagen gemäß separater Festlegung",2022,2023)),$AC3050,$AA3050),0)</f>
        <v>0</v>
      </c>
      <c r="AH3050" s="49">
        <f>IFERROR(IF(OR($V3050&lt;&gt;"Ja",VLOOKUP($C3050,Listen!$A$2:$F$45,5,0)="Nein",D3050&lt;IF(C3050="LNG Anbindungsanlagen gemäß separater Festlegung",2022,2023)),$AC3050,$AA3050),0)</f>
        <v>0</v>
      </c>
      <c r="AI3050" s="49">
        <f>IFERROR(IF(OR($W3050&lt;&gt;"Ja",VLOOKUP($C3050,Listen!$A$2:$F$45,6,0)="Nein"),$AC3050,$AB3050),0)</f>
        <v>0</v>
      </c>
      <c r="AJ3050" s="49">
        <f>IFERROR(IF(OR($W3050&lt;&gt;"Ja",VLOOKUP($C3050,Listen!$A$2:$F$45,6,0)="Nein"),$AC3050,$AB3050),0)</f>
        <v>0</v>
      </c>
      <c r="AK3050" s="49">
        <f>IFERROR(IF(OR($W3050&lt;&gt;"Ja",VLOOKUP($C3050,Listen!$A$2:$F$45,6,0)="Nein"),$AC3050,$AB3050),0)</f>
        <v>0</v>
      </c>
      <c r="AL3050" s="51">
        <f t="shared" si="993"/>
        <v>0</v>
      </c>
      <c r="AM3050" s="296">
        <f>IFERROR(IF(VLOOKUP($C3050,Listen!$A$2:$F$45,6,0)="Ja",MAX(BC3050:BD3050),D_SAV!$BC3050),0)</f>
        <v>0</v>
      </c>
      <c r="AN3050" s="51">
        <f t="shared" si="994"/>
        <v>0</v>
      </c>
      <c r="AP3050" s="304">
        <f t="shared" si="995"/>
        <v>0</v>
      </c>
      <c r="AQ3050" s="304">
        <f t="shared" si="996"/>
        <v>0</v>
      </c>
      <c r="AR3050" s="304">
        <f t="shared" si="997"/>
        <v>0</v>
      </c>
      <c r="AS3050" s="304">
        <f t="shared" si="998"/>
        <v>0</v>
      </c>
      <c r="AT3050" s="304">
        <f t="shared" si="999"/>
        <v>0</v>
      </c>
      <c r="AU3050" s="304">
        <f t="shared" si="1000"/>
        <v>0</v>
      </c>
      <c r="AV3050" s="304">
        <f t="shared" si="1001"/>
        <v>0</v>
      </c>
      <c r="AW3050" s="304">
        <f t="shared" si="1002"/>
        <v>0</v>
      </c>
      <c r="AX3050" s="304">
        <f t="shared" si="1003"/>
        <v>0</v>
      </c>
      <c r="AY3050" s="304">
        <f t="shared" si="1004"/>
        <v>0</v>
      </c>
      <c r="AZ3050" s="304">
        <f t="shared" si="1005"/>
        <v>0</v>
      </c>
      <c r="BA3050" s="304">
        <f t="shared" si="1006"/>
        <v>0</v>
      </c>
      <c r="BB3050" s="304">
        <f t="shared" si="1007"/>
        <v>0</v>
      </c>
      <c r="BC3050" s="304">
        <f t="shared" si="1008"/>
        <v>0</v>
      </c>
      <c r="BD3050" s="304">
        <f t="shared" si="1009"/>
        <v>0</v>
      </c>
      <c r="BE3050" s="304">
        <f>IFERROR(IF(VLOOKUP($C3050,Listen!$A$2:$F$45,6,0)="Ja",BB3050-MAX(BC3050:BD3050),BB3050-BC3050),0)</f>
        <v>0</v>
      </c>
    </row>
    <row r="3051" spans="1:57" x14ac:dyDescent="0.25">
      <c r="A3051" s="320" t="str">
        <f>IF(AND(D3051&lt;&gt;0,C3051&lt;&gt;0,E3051&lt;&gt;0),IF(B3051&lt;&gt;0,CONCATENATE(B3051,"-AGr",VLOOKUP(C3051,Listen!$A$2:$D$45,4,FALSE),"-",D3051,"-",E3051,),CONCATENATE("AGr",VLOOKUP(C3051,Listen!$A$2:$D$45,4,FALSE),"-",D3051,"-",E3051)),"keine vollständige ID")</f>
        <v>keine vollständige ID</v>
      </c>
      <c r="B3051" s="301"/>
      <c r="C3051" s="287"/>
      <c r="D3051" s="34"/>
      <c r="E3051" s="306"/>
      <c r="F3051" s="116"/>
      <c r="G3051" s="17"/>
      <c r="H3051" s="17"/>
      <c r="I3051" s="17"/>
      <c r="J3051" s="17"/>
      <c r="K3051" s="17"/>
      <c r="L3051" s="17"/>
      <c r="M3051" s="17"/>
      <c r="N3051" s="17"/>
      <c r="O3051" s="116"/>
      <c r="P3051" s="117">
        <f>IF(D3051&gt;A_Stammdaten!$B$12,0,SUM(G3051,H3051,J3051,L3051:M3051)-SUM(I3051,K3051,N3051:O3051))</f>
        <v>0</v>
      </c>
      <c r="Q3051" s="17"/>
      <c r="R3051" s="17"/>
      <c r="S3051" s="17"/>
      <c r="T3051" s="17"/>
      <c r="U3051" s="62">
        <f t="shared" si="989"/>
        <v>0</v>
      </c>
      <c r="V3051" s="34"/>
      <c r="W3051" s="34"/>
      <c r="X3051" s="34"/>
      <c r="Y3051" s="34"/>
      <c r="Z3051" s="34"/>
      <c r="AA3051" s="63" t="str">
        <f t="shared" si="990"/>
        <v>-</v>
      </c>
      <c r="AB3051" s="63" t="str">
        <f t="shared" si="991"/>
        <v>-</v>
      </c>
      <c r="AC3051" s="63">
        <f>IF(ISBLANK($C3051),0,VLOOKUP($C3051,Listen!$A$2:$C$45,2,FALSE))</f>
        <v>0</v>
      </c>
      <c r="AD3051" s="63">
        <f>IF(ISBLANK($C3051),0,VLOOKUP($C3051,Listen!$A$2:$C$45,3,FALSE))</f>
        <v>0</v>
      </c>
      <c r="AE3051" s="49">
        <f t="shared" si="992"/>
        <v>0</v>
      </c>
      <c r="AF3051" s="49">
        <f t="shared" si="992"/>
        <v>0</v>
      </c>
      <c r="AG3051" s="49">
        <f>IFERROR(IF(OR($V3051&lt;&gt;"Ja",VLOOKUP($C3051,Listen!$A$2:$F$45,5,0)="Nein",D3051&lt;IF(C3051="LNG Anbindungsanlagen gemäß separater Festlegung",2022,2023)),$AC3051,$AA3051),0)</f>
        <v>0</v>
      </c>
      <c r="AH3051" s="49">
        <f>IFERROR(IF(OR($V3051&lt;&gt;"Ja",VLOOKUP($C3051,Listen!$A$2:$F$45,5,0)="Nein",D3051&lt;IF(C3051="LNG Anbindungsanlagen gemäß separater Festlegung",2022,2023)),$AC3051,$AA3051),0)</f>
        <v>0</v>
      </c>
      <c r="AI3051" s="49">
        <f>IFERROR(IF(OR($W3051&lt;&gt;"Ja",VLOOKUP($C3051,Listen!$A$2:$F$45,6,0)="Nein"),$AC3051,$AB3051),0)</f>
        <v>0</v>
      </c>
      <c r="AJ3051" s="49">
        <f>IFERROR(IF(OR($W3051&lt;&gt;"Ja",VLOOKUP($C3051,Listen!$A$2:$F$45,6,0)="Nein"),$AC3051,$AB3051),0)</f>
        <v>0</v>
      </c>
      <c r="AK3051" s="49">
        <f>IFERROR(IF(OR($W3051&lt;&gt;"Ja",VLOOKUP($C3051,Listen!$A$2:$F$45,6,0)="Nein"),$AC3051,$AB3051),0)</f>
        <v>0</v>
      </c>
      <c r="AL3051" s="51">
        <f t="shared" si="993"/>
        <v>0</v>
      </c>
      <c r="AM3051" s="296">
        <f>IFERROR(IF(VLOOKUP($C3051,Listen!$A$2:$F$45,6,0)="Ja",MAX(BC3051:BD3051),D_SAV!$BC3051),0)</f>
        <v>0</v>
      </c>
      <c r="AN3051" s="51">
        <f t="shared" si="994"/>
        <v>0</v>
      </c>
      <c r="AP3051" s="304">
        <f t="shared" si="995"/>
        <v>0</v>
      </c>
      <c r="AQ3051" s="304">
        <f t="shared" si="996"/>
        <v>0</v>
      </c>
      <c r="AR3051" s="304">
        <f t="shared" si="997"/>
        <v>0</v>
      </c>
      <c r="AS3051" s="304">
        <f t="shared" si="998"/>
        <v>0</v>
      </c>
      <c r="AT3051" s="304">
        <f t="shared" si="999"/>
        <v>0</v>
      </c>
      <c r="AU3051" s="304">
        <f t="shared" si="1000"/>
        <v>0</v>
      </c>
      <c r="AV3051" s="304">
        <f t="shared" si="1001"/>
        <v>0</v>
      </c>
      <c r="AW3051" s="304">
        <f t="shared" si="1002"/>
        <v>0</v>
      </c>
      <c r="AX3051" s="304">
        <f t="shared" si="1003"/>
        <v>0</v>
      </c>
      <c r="AY3051" s="304">
        <f t="shared" si="1004"/>
        <v>0</v>
      </c>
      <c r="AZ3051" s="304">
        <f t="shared" si="1005"/>
        <v>0</v>
      </c>
      <c r="BA3051" s="304">
        <f t="shared" si="1006"/>
        <v>0</v>
      </c>
      <c r="BB3051" s="304">
        <f t="shared" si="1007"/>
        <v>0</v>
      </c>
      <c r="BC3051" s="304">
        <f t="shared" si="1008"/>
        <v>0</v>
      </c>
      <c r="BD3051" s="304">
        <f t="shared" si="1009"/>
        <v>0</v>
      </c>
      <c r="BE3051" s="304">
        <f>IFERROR(IF(VLOOKUP($C3051,Listen!$A$2:$F$45,6,0)="Ja",BB3051-MAX(BC3051:BD3051),BB3051-BC3051),0)</f>
        <v>0</v>
      </c>
    </row>
    <row r="3052" spans="1:57" x14ac:dyDescent="0.25">
      <c r="A3052" s="320" t="str">
        <f>IF(AND(D3052&lt;&gt;0,C3052&lt;&gt;0,E3052&lt;&gt;0),IF(B3052&lt;&gt;0,CONCATENATE(B3052,"-AGr",VLOOKUP(C3052,Listen!$A$2:$D$45,4,FALSE),"-",D3052,"-",E3052,),CONCATENATE("AGr",VLOOKUP(C3052,Listen!$A$2:$D$45,4,FALSE),"-",D3052,"-",E3052)),"keine vollständige ID")</f>
        <v>keine vollständige ID</v>
      </c>
      <c r="B3052" s="301"/>
      <c r="C3052" s="287"/>
      <c r="D3052" s="34"/>
      <c r="E3052" s="306"/>
      <c r="F3052" s="116"/>
      <c r="G3052" s="17"/>
      <c r="H3052" s="17"/>
      <c r="I3052" s="17"/>
      <c r="J3052" s="17"/>
      <c r="K3052" s="17"/>
      <c r="L3052" s="17"/>
      <c r="M3052" s="17"/>
      <c r="N3052" s="17"/>
      <c r="O3052" s="116"/>
      <c r="P3052" s="117">
        <f>IF(D3052&gt;A_Stammdaten!$B$12,0,SUM(G3052,H3052,J3052,L3052:M3052)-SUM(I3052,K3052,N3052:O3052))</f>
        <v>0</v>
      </c>
      <c r="Q3052" s="17"/>
      <c r="R3052" s="17"/>
      <c r="S3052" s="17"/>
      <c r="T3052" s="17"/>
      <c r="U3052" s="62">
        <f t="shared" si="989"/>
        <v>0</v>
      </c>
      <c r="V3052" s="34"/>
      <c r="W3052" s="34"/>
      <c r="X3052" s="34"/>
      <c r="Y3052" s="34"/>
      <c r="Z3052" s="34"/>
      <c r="AA3052" s="63" t="str">
        <f t="shared" si="990"/>
        <v>-</v>
      </c>
      <c r="AB3052" s="63" t="str">
        <f t="shared" si="991"/>
        <v>-</v>
      </c>
      <c r="AC3052" s="63">
        <f>IF(ISBLANK($C3052),0,VLOOKUP($C3052,Listen!$A$2:$C$45,2,FALSE))</f>
        <v>0</v>
      </c>
      <c r="AD3052" s="63">
        <f>IF(ISBLANK($C3052),0,VLOOKUP($C3052,Listen!$A$2:$C$45,3,FALSE))</f>
        <v>0</v>
      </c>
      <c r="AE3052" s="49">
        <f t="shared" si="992"/>
        <v>0</v>
      </c>
      <c r="AF3052" s="49">
        <f t="shared" si="992"/>
        <v>0</v>
      </c>
      <c r="AG3052" s="49">
        <f>IFERROR(IF(OR($V3052&lt;&gt;"Ja",VLOOKUP($C3052,Listen!$A$2:$F$45,5,0)="Nein",D3052&lt;IF(C3052="LNG Anbindungsanlagen gemäß separater Festlegung",2022,2023)),$AC3052,$AA3052),0)</f>
        <v>0</v>
      </c>
      <c r="AH3052" s="49">
        <f>IFERROR(IF(OR($V3052&lt;&gt;"Ja",VLOOKUP($C3052,Listen!$A$2:$F$45,5,0)="Nein",D3052&lt;IF(C3052="LNG Anbindungsanlagen gemäß separater Festlegung",2022,2023)),$AC3052,$AA3052),0)</f>
        <v>0</v>
      </c>
      <c r="AI3052" s="49">
        <f>IFERROR(IF(OR($W3052&lt;&gt;"Ja",VLOOKUP($C3052,Listen!$A$2:$F$45,6,0)="Nein"),$AC3052,$AB3052),0)</f>
        <v>0</v>
      </c>
      <c r="AJ3052" s="49">
        <f>IFERROR(IF(OR($W3052&lt;&gt;"Ja",VLOOKUP($C3052,Listen!$A$2:$F$45,6,0)="Nein"),$AC3052,$AB3052),0)</f>
        <v>0</v>
      </c>
      <c r="AK3052" s="49">
        <f>IFERROR(IF(OR($W3052&lt;&gt;"Ja",VLOOKUP($C3052,Listen!$A$2:$F$45,6,0)="Nein"),$AC3052,$AB3052),0)</f>
        <v>0</v>
      </c>
      <c r="AL3052" s="51">
        <f t="shared" si="993"/>
        <v>0</v>
      </c>
      <c r="AM3052" s="296">
        <f>IFERROR(IF(VLOOKUP($C3052,Listen!$A$2:$F$45,6,0)="Ja",MAX(BC3052:BD3052),D_SAV!$BC3052),0)</f>
        <v>0</v>
      </c>
      <c r="AN3052" s="51">
        <f t="shared" si="994"/>
        <v>0</v>
      </c>
      <c r="AP3052" s="304">
        <f t="shared" si="995"/>
        <v>0</v>
      </c>
      <c r="AQ3052" s="304">
        <f t="shared" si="996"/>
        <v>0</v>
      </c>
      <c r="AR3052" s="304">
        <f t="shared" si="997"/>
        <v>0</v>
      </c>
      <c r="AS3052" s="304">
        <f t="shared" si="998"/>
        <v>0</v>
      </c>
      <c r="AT3052" s="304">
        <f t="shared" si="999"/>
        <v>0</v>
      </c>
      <c r="AU3052" s="304">
        <f t="shared" si="1000"/>
        <v>0</v>
      </c>
      <c r="AV3052" s="304">
        <f t="shared" si="1001"/>
        <v>0</v>
      </c>
      <c r="AW3052" s="304">
        <f t="shared" si="1002"/>
        <v>0</v>
      </c>
      <c r="AX3052" s="304">
        <f t="shared" si="1003"/>
        <v>0</v>
      </c>
      <c r="AY3052" s="304">
        <f t="shared" si="1004"/>
        <v>0</v>
      </c>
      <c r="AZ3052" s="304">
        <f t="shared" si="1005"/>
        <v>0</v>
      </c>
      <c r="BA3052" s="304">
        <f t="shared" si="1006"/>
        <v>0</v>
      </c>
      <c r="BB3052" s="304">
        <f t="shared" si="1007"/>
        <v>0</v>
      </c>
      <c r="BC3052" s="304">
        <f t="shared" si="1008"/>
        <v>0</v>
      </c>
      <c r="BD3052" s="304">
        <f t="shared" si="1009"/>
        <v>0</v>
      </c>
      <c r="BE3052" s="304">
        <f>IFERROR(IF(VLOOKUP($C3052,Listen!$A$2:$F$45,6,0)="Ja",BB3052-MAX(BC3052:BD3052),BB3052-BC3052),0)</f>
        <v>0</v>
      </c>
    </row>
    <row r="3053" spans="1:57" x14ac:dyDescent="0.25">
      <c r="A3053" s="320" t="str">
        <f>IF(AND(D3053&lt;&gt;0,C3053&lt;&gt;0,E3053&lt;&gt;0),IF(B3053&lt;&gt;0,CONCATENATE(B3053,"-AGr",VLOOKUP(C3053,Listen!$A$2:$D$45,4,FALSE),"-",D3053,"-",E3053,),CONCATENATE("AGr",VLOOKUP(C3053,Listen!$A$2:$D$45,4,FALSE),"-",D3053,"-",E3053)),"keine vollständige ID")</f>
        <v>keine vollständige ID</v>
      </c>
      <c r="B3053" s="301"/>
      <c r="C3053" s="287"/>
      <c r="D3053" s="34"/>
      <c r="E3053" s="306"/>
      <c r="F3053" s="116"/>
      <c r="G3053" s="17"/>
      <c r="H3053" s="17"/>
      <c r="I3053" s="17"/>
      <c r="J3053" s="17"/>
      <c r="K3053" s="17"/>
      <c r="L3053" s="17"/>
      <c r="M3053" s="17"/>
      <c r="N3053" s="17"/>
      <c r="O3053" s="116"/>
      <c r="P3053" s="117">
        <f>IF(D3053&gt;A_Stammdaten!$B$12,0,SUM(G3053,H3053,J3053,L3053:M3053)-SUM(I3053,K3053,N3053:O3053))</f>
        <v>0</v>
      </c>
      <c r="Q3053" s="17"/>
      <c r="R3053" s="17"/>
      <c r="S3053" s="17"/>
      <c r="T3053" s="17"/>
      <c r="U3053" s="62">
        <f t="shared" si="989"/>
        <v>0</v>
      </c>
      <c r="V3053" s="34"/>
      <c r="W3053" s="34"/>
      <c r="X3053" s="34"/>
      <c r="Y3053" s="34"/>
      <c r="Z3053" s="34"/>
      <c r="AA3053" s="63" t="str">
        <f t="shared" si="990"/>
        <v>-</v>
      </c>
      <c r="AB3053" s="63" t="str">
        <f t="shared" si="991"/>
        <v>-</v>
      </c>
      <c r="AC3053" s="63">
        <f>IF(ISBLANK($C3053),0,VLOOKUP($C3053,Listen!$A$2:$C$45,2,FALSE))</f>
        <v>0</v>
      </c>
      <c r="AD3053" s="63">
        <f>IF(ISBLANK($C3053),0,VLOOKUP($C3053,Listen!$A$2:$C$45,3,FALSE))</f>
        <v>0</v>
      </c>
      <c r="AE3053" s="49">
        <f t="shared" si="992"/>
        <v>0</v>
      </c>
      <c r="AF3053" s="49">
        <f t="shared" si="992"/>
        <v>0</v>
      </c>
      <c r="AG3053" s="49">
        <f>IFERROR(IF(OR($V3053&lt;&gt;"Ja",VLOOKUP($C3053,Listen!$A$2:$F$45,5,0)="Nein",D3053&lt;IF(C3053="LNG Anbindungsanlagen gemäß separater Festlegung",2022,2023)),$AC3053,$AA3053),0)</f>
        <v>0</v>
      </c>
      <c r="AH3053" s="49">
        <f>IFERROR(IF(OR($V3053&lt;&gt;"Ja",VLOOKUP($C3053,Listen!$A$2:$F$45,5,0)="Nein",D3053&lt;IF(C3053="LNG Anbindungsanlagen gemäß separater Festlegung",2022,2023)),$AC3053,$AA3053),0)</f>
        <v>0</v>
      </c>
      <c r="AI3053" s="49">
        <f>IFERROR(IF(OR($W3053&lt;&gt;"Ja",VLOOKUP($C3053,Listen!$A$2:$F$45,6,0)="Nein"),$AC3053,$AB3053),0)</f>
        <v>0</v>
      </c>
      <c r="AJ3053" s="49">
        <f>IFERROR(IF(OR($W3053&lt;&gt;"Ja",VLOOKUP($C3053,Listen!$A$2:$F$45,6,0)="Nein"),$AC3053,$AB3053),0)</f>
        <v>0</v>
      </c>
      <c r="AK3053" s="49">
        <f>IFERROR(IF(OR($W3053&lt;&gt;"Ja",VLOOKUP($C3053,Listen!$A$2:$F$45,6,0)="Nein"),$AC3053,$AB3053),0)</f>
        <v>0</v>
      </c>
      <c r="AL3053" s="51">
        <f t="shared" si="993"/>
        <v>0</v>
      </c>
      <c r="AM3053" s="296">
        <f>IFERROR(IF(VLOOKUP($C3053,Listen!$A$2:$F$45,6,0)="Ja",MAX(BC3053:BD3053),D_SAV!$BC3053),0)</f>
        <v>0</v>
      </c>
      <c r="AN3053" s="51">
        <f t="shared" si="994"/>
        <v>0</v>
      </c>
      <c r="AP3053" s="304">
        <f t="shared" si="995"/>
        <v>0</v>
      </c>
      <c r="AQ3053" s="304">
        <f t="shared" si="996"/>
        <v>0</v>
      </c>
      <c r="AR3053" s="304">
        <f t="shared" si="997"/>
        <v>0</v>
      </c>
      <c r="AS3053" s="304">
        <f t="shared" si="998"/>
        <v>0</v>
      </c>
      <c r="AT3053" s="304">
        <f t="shared" si="999"/>
        <v>0</v>
      </c>
      <c r="AU3053" s="304">
        <f t="shared" si="1000"/>
        <v>0</v>
      </c>
      <c r="AV3053" s="304">
        <f t="shared" si="1001"/>
        <v>0</v>
      </c>
      <c r="AW3053" s="304">
        <f t="shared" si="1002"/>
        <v>0</v>
      </c>
      <c r="AX3053" s="304">
        <f t="shared" si="1003"/>
        <v>0</v>
      </c>
      <c r="AY3053" s="304">
        <f t="shared" si="1004"/>
        <v>0</v>
      </c>
      <c r="AZ3053" s="304">
        <f t="shared" si="1005"/>
        <v>0</v>
      </c>
      <c r="BA3053" s="304">
        <f t="shared" si="1006"/>
        <v>0</v>
      </c>
      <c r="BB3053" s="304">
        <f t="shared" si="1007"/>
        <v>0</v>
      </c>
      <c r="BC3053" s="304">
        <f t="shared" si="1008"/>
        <v>0</v>
      </c>
      <c r="BD3053" s="304">
        <f t="shared" si="1009"/>
        <v>0</v>
      </c>
      <c r="BE3053" s="304">
        <f>IFERROR(IF(VLOOKUP($C3053,Listen!$A$2:$F$45,6,0)="Ja",BB3053-MAX(BC3053:BD3053),BB3053-BC3053),0)</f>
        <v>0</v>
      </c>
    </row>
    <row r="3054" spans="1:57" x14ac:dyDescent="0.25">
      <c r="A3054" s="320" t="str">
        <f>IF(AND(D3054&lt;&gt;0,C3054&lt;&gt;0,E3054&lt;&gt;0),IF(B3054&lt;&gt;0,CONCATENATE(B3054,"-AGr",VLOOKUP(C3054,Listen!$A$2:$D$45,4,FALSE),"-",D3054,"-",E3054,),CONCATENATE("AGr",VLOOKUP(C3054,Listen!$A$2:$D$45,4,FALSE),"-",D3054,"-",E3054)),"keine vollständige ID")</f>
        <v>keine vollständige ID</v>
      </c>
      <c r="B3054" s="301"/>
      <c r="C3054" s="287"/>
      <c r="D3054" s="34"/>
      <c r="E3054" s="306"/>
      <c r="F3054" s="116"/>
      <c r="G3054" s="17"/>
      <c r="H3054" s="17"/>
      <c r="I3054" s="17"/>
      <c r="J3054" s="17"/>
      <c r="K3054" s="17"/>
      <c r="L3054" s="17"/>
      <c r="M3054" s="17"/>
      <c r="N3054" s="17"/>
      <c r="O3054" s="116"/>
      <c r="P3054" s="117">
        <f>IF(D3054&gt;A_Stammdaten!$B$12,0,SUM(G3054,H3054,J3054,L3054:M3054)-SUM(I3054,K3054,N3054:O3054))</f>
        <v>0</v>
      </c>
      <c r="Q3054" s="17"/>
      <c r="R3054" s="17"/>
      <c r="S3054" s="17"/>
      <c r="T3054" s="17"/>
      <c r="U3054" s="62">
        <f t="shared" si="989"/>
        <v>0</v>
      </c>
      <c r="V3054" s="34"/>
      <c r="W3054" s="34"/>
      <c r="X3054" s="34"/>
      <c r="Y3054" s="34"/>
      <c r="Z3054" s="34"/>
      <c r="AA3054" s="63" t="str">
        <f t="shared" si="990"/>
        <v>-</v>
      </c>
      <c r="AB3054" s="63" t="str">
        <f t="shared" si="991"/>
        <v>-</v>
      </c>
      <c r="AC3054" s="63">
        <f>IF(ISBLANK($C3054),0,VLOOKUP($C3054,Listen!$A$2:$C$45,2,FALSE))</f>
        <v>0</v>
      </c>
      <c r="AD3054" s="63">
        <f>IF(ISBLANK($C3054),0,VLOOKUP($C3054,Listen!$A$2:$C$45,3,FALSE))</f>
        <v>0</v>
      </c>
      <c r="AE3054" s="49">
        <f t="shared" si="992"/>
        <v>0</v>
      </c>
      <c r="AF3054" s="49">
        <f t="shared" si="992"/>
        <v>0</v>
      </c>
      <c r="AG3054" s="49">
        <f>IFERROR(IF(OR($V3054&lt;&gt;"Ja",VLOOKUP($C3054,Listen!$A$2:$F$45,5,0)="Nein",D3054&lt;IF(C3054="LNG Anbindungsanlagen gemäß separater Festlegung",2022,2023)),$AC3054,$AA3054),0)</f>
        <v>0</v>
      </c>
      <c r="AH3054" s="49">
        <f>IFERROR(IF(OR($V3054&lt;&gt;"Ja",VLOOKUP($C3054,Listen!$A$2:$F$45,5,0)="Nein",D3054&lt;IF(C3054="LNG Anbindungsanlagen gemäß separater Festlegung",2022,2023)),$AC3054,$AA3054),0)</f>
        <v>0</v>
      </c>
      <c r="AI3054" s="49">
        <f>IFERROR(IF(OR($W3054&lt;&gt;"Ja",VLOOKUP($C3054,Listen!$A$2:$F$45,6,0)="Nein"),$AC3054,$AB3054),0)</f>
        <v>0</v>
      </c>
      <c r="AJ3054" s="49">
        <f>IFERROR(IF(OR($W3054&lt;&gt;"Ja",VLOOKUP($C3054,Listen!$A$2:$F$45,6,0)="Nein"),$AC3054,$AB3054),0)</f>
        <v>0</v>
      </c>
      <c r="AK3054" s="49">
        <f>IFERROR(IF(OR($W3054&lt;&gt;"Ja",VLOOKUP($C3054,Listen!$A$2:$F$45,6,0)="Nein"),$AC3054,$AB3054),0)</f>
        <v>0</v>
      </c>
      <c r="AL3054" s="51">
        <f t="shared" si="993"/>
        <v>0</v>
      </c>
      <c r="AM3054" s="296">
        <f>IFERROR(IF(VLOOKUP($C3054,Listen!$A$2:$F$45,6,0)="Ja",MAX(BC3054:BD3054),D_SAV!$BC3054),0)</f>
        <v>0</v>
      </c>
      <c r="AN3054" s="51">
        <f t="shared" si="994"/>
        <v>0</v>
      </c>
      <c r="AP3054" s="304">
        <f t="shared" si="995"/>
        <v>0</v>
      </c>
      <c r="AQ3054" s="304">
        <f t="shared" si="996"/>
        <v>0</v>
      </c>
      <c r="AR3054" s="304">
        <f t="shared" si="997"/>
        <v>0</v>
      </c>
      <c r="AS3054" s="304">
        <f t="shared" si="998"/>
        <v>0</v>
      </c>
      <c r="AT3054" s="304">
        <f t="shared" si="999"/>
        <v>0</v>
      </c>
      <c r="AU3054" s="304">
        <f t="shared" si="1000"/>
        <v>0</v>
      </c>
      <c r="AV3054" s="304">
        <f t="shared" si="1001"/>
        <v>0</v>
      </c>
      <c r="AW3054" s="304">
        <f t="shared" si="1002"/>
        <v>0</v>
      </c>
      <c r="AX3054" s="304">
        <f t="shared" si="1003"/>
        <v>0</v>
      </c>
      <c r="AY3054" s="304">
        <f t="shared" si="1004"/>
        <v>0</v>
      </c>
      <c r="AZ3054" s="304">
        <f t="shared" si="1005"/>
        <v>0</v>
      </c>
      <c r="BA3054" s="304">
        <f t="shared" si="1006"/>
        <v>0</v>
      </c>
      <c r="BB3054" s="304">
        <f t="shared" si="1007"/>
        <v>0</v>
      </c>
      <c r="BC3054" s="304">
        <f t="shared" si="1008"/>
        <v>0</v>
      </c>
      <c r="BD3054" s="304">
        <f t="shared" si="1009"/>
        <v>0</v>
      </c>
      <c r="BE3054" s="304">
        <f>IFERROR(IF(VLOOKUP($C3054,Listen!$A$2:$F$45,6,0)="Ja",BB3054-MAX(BC3054:BD3054),BB3054-BC3054),0)</f>
        <v>0</v>
      </c>
    </row>
    <row r="3055" spans="1:57" x14ac:dyDescent="0.25">
      <c r="A3055" s="320" t="str">
        <f>IF(AND(D3055&lt;&gt;0,C3055&lt;&gt;0,E3055&lt;&gt;0),IF(B3055&lt;&gt;0,CONCATENATE(B3055,"-AGr",VLOOKUP(C3055,Listen!$A$2:$D$45,4,FALSE),"-",D3055,"-",E3055,),CONCATENATE("AGr",VLOOKUP(C3055,Listen!$A$2:$D$45,4,FALSE),"-",D3055,"-",E3055)),"keine vollständige ID")</f>
        <v>keine vollständige ID</v>
      </c>
      <c r="B3055" s="301"/>
      <c r="C3055" s="287"/>
      <c r="D3055" s="34"/>
      <c r="E3055" s="306"/>
      <c r="F3055" s="116"/>
      <c r="G3055" s="17"/>
      <c r="H3055" s="17"/>
      <c r="I3055" s="17"/>
      <c r="J3055" s="17"/>
      <c r="K3055" s="17"/>
      <c r="L3055" s="17"/>
      <c r="M3055" s="17"/>
      <c r="N3055" s="17"/>
      <c r="O3055" s="116"/>
      <c r="P3055" s="117">
        <f>IF(D3055&gt;A_Stammdaten!$B$12,0,SUM(G3055,H3055,J3055,L3055:M3055)-SUM(I3055,K3055,N3055:O3055))</f>
        <v>0</v>
      </c>
      <c r="Q3055" s="17"/>
      <c r="R3055" s="17"/>
      <c r="S3055" s="17"/>
      <c r="T3055" s="17"/>
      <c r="U3055" s="62">
        <f t="shared" si="989"/>
        <v>0</v>
      </c>
      <c r="V3055" s="34"/>
      <c r="W3055" s="34"/>
      <c r="X3055" s="34"/>
      <c r="Y3055" s="34"/>
      <c r="Z3055" s="34"/>
      <c r="AA3055" s="63" t="str">
        <f t="shared" si="990"/>
        <v>-</v>
      </c>
      <c r="AB3055" s="63" t="str">
        <f t="shared" si="991"/>
        <v>-</v>
      </c>
      <c r="AC3055" s="63">
        <f>IF(ISBLANK($C3055),0,VLOOKUP($C3055,Listen!$A$2:$C$45,2,FALSE))</f>
        <v>0</v>
      </c>
      <c r="AD3055" s="63">
        <f>IF(ISBLANK($C3055),0,VLOOKUP($C3055,Listen!$A$2:$C$45,3,FALSE))</f>
        <v>0</v>
      </c>
      <c r="AE3055" s="49">
        <f t="shared" si="992"/>
        <v>0</v>
      </c>
      <c r="AF3055" s="49">
        <f t="shared" si="992"/>
        <v>0</v>
      </c>
      <c r="AG3055" s="49">
        <f>IFERROR(IF(OR($V3055&lt;&gt;"Ja",VLOOKUP($C3055,Listen!$A$2:$F$45,5,0)="Nein",D3055&lt;IF(C3055="LNG Anbindungsanlagen gemäß separater Festlegung",2022,2023)),$AC3055,$AA3055),0)</f>
        <v>0</v>
      </c>
      <c r="AH3055" s="49">
        <f>IFERROR(IF(OR($V3055&lt;&gt;"Ja",VLOOKUP($C3055,Listen!$A$2:$F$45,5,0)="Nein",D3055&lt;IF(C3055="LNG Anbindungsanlagen gemäß separater Festlegung",2022,2023)),$AC3055,$AA3055),0)</f>
        <v>0</v>
      </c>
      <c r="AI3055" s="49">
        <f>IFERROR(IF(OR($W3055&lt;&gt;"Ja",VLOOKUP($C3055,Listen!$A$2:$F$45,6,0)="Nein"),$AC3055,$AB3055),0)</f>
        <v>0</v>
      </c>
      <c r="AJ3055" s="49">
        <f>IFERROR(IF(OR($W3055&lt;&gt;"Ja",VLOOKUP($C3055,Listen!$A$2:$F$45,6,0)="Nein"),$AC3055,$AB3055),0)</f>
        <v>0</v>
      </c>
      <c r="AK3055" s="49">
        <f>IFERROR(IF(OR($W3055&lt;&gt;"Ja",VLOOKUP($C3055,Listen!$A$2:$F$45,6,0)="Nein"),$AC3055,$AB3055),0)</f>
        <v>0</v>
      </c>
      <c r="AL3055" s="51">
        <f t="shared" si="993"/>
        <v>0</v>
      </c>
      <c r="AM3055" s="296">
        <f>IFERROR(IF(VLOOKUP($C3055,Listen!$A$2:$F$45,6,0)="Ja",MAX(BC3055:BD3055),D_SAV!$BC3055),0)</f>
        <v>0</v>
      </c>
      <c r="AN3055" s="51">
        <f t="shared" si="994"/>
        <v>0</v>
      </c>
      <c r="AP3055" s="304">
        <f t="shared" si="995"/>
        <v>0</v>
      </c>
      <c r="AQ3055" s="304">
        <f t="shared" si="996"/>
        <v>0</v>
      </c>
      <c r="AR3055" s="304">
        <f t="shared" si="997"/>
        <v>0</v>
      </c>
      <c r="AS3055" s="304">
        <f t="shared" si="998"/>
        <v>0</v>
      </c>
      <c r="AT3055" s="304">
        <f t="shared" si="999"/>
        <v>0</v>
      </c>
      <c r="AU3055" s="304">
        <f t="shared" si="1000"/>
        <v>0</v>
      </c>
      <c r="AV3055" s="304">
        <f t="shared" si="1001"/>
        <v>0</v>
      </c>
      <c r="AW3055" s="304">
        <f t="shared" si="1002"/>
        <v>0</v>
      </c>
      <c r="AX3055" s="304">
        <f t="shared" si="1003"/>
        <v>0</v>
      </c>
      <c r="AY3055" s="304">
        <f t="shared" si="1004"/>
        <v>0</v>
      </c>
      <c r="AZ3055" s="304">
        <f t="shared" si="1005"/>
        <v>0</v>
      </c>
      <c r="BA3055" s="304">
        <f t="shared" si="1006"/>
        <v>0</v>
      </c>
      <c r="BB3055" s="304">
        <f t="shared" si="1007"/>
        <v>0</v>
      </c>
      <c r="BC3055" s="304">
        <f t="shared" si="1008"/>
        <v>0</v>
      </c>
      <c r="BD3055" s="304">
        <f t="shared" si="1009"/>
        <v>0</v>
      </c>
      <c r="BE3055" s="304">
        <f>IFERROR(IF(VLOOKUP($C3055,Listen!$A$2:$F$45,6,0)="Ja",BB3055-MAX(BC3055:BD3055),BB3055-BC3055),0)</f>
        <v>0</v>
      </c>
    </row>
    <row r="3056" spans="1:57" x14ac:dyDescent="0.25">
      <c r="A3056" s="320" t="str">
        <f>IF(AND(D3056&lt;&gt;0,C3056&lt;&gt;0,E3056&lt;&gt;0),IF(B3056&lt;&gt;0,CONCATENATE(B3056,"-AGr",VLOOKUP(C3056,Listen!$A$2:$D$45,4,FALSE),"-",D3056,"-",E3056,),CONCATENATE("AGr",VLOOKUP(C3056,Listen!$A$2:$D$45,4,FALSE),"-",D3056,"-",E3056)),"keine vollständige ID")</f>
        <v>keine vollständige ID</v>
      </c>
      <c r="B3056" s="301"/>
      <c r="C3056" s="287"/>
      <c r="D3056" s="34"/>
      <c r="E3056" s="306"/>
      <c r="F3056" s="116"/>
      <c r="G3056" s="17"/>
      <c r="H3056" s="17"/>
      <c r="I3056" s="17"/>
      <c r="J3056" s="17"/>
      <c r="K3056" s="17"/>
      <c r="L3056" s="17"/>
      <c r="M3056" s="17"/>
      <c r="N3056" s="17"/>
      <c r="O3056" s="116"/>
      <c r="P3056" s="117">
        <f>IF(D3056&gt;A_Stammdaten!$B$12,0,SUM(G3056,H3056,J3056,L3056:M3056)-SUM(I3056,K3056,N3056:O3056))</f>
        <v>0</v>
      </c>
      <c r="Q3056" s="17"/>
      <c r="R3056" s="17"/>
      <c r="S3056" s="17"/>
      <c r="T3056" s="17"/>
      <c r="U3056" s="62">
        <f t="shared" si="989"/>
        <v>0</v>
      </c>
      <c r="V3056" s="34"/>
      <c r="W3056" s="34"/>
      <c r="X3056" s="34"/>
      <c r="Y3056" s="34"/>
      <c r="Z3056" s="34"/>
      <c r="AA3056" s="63" t="str">
        <f t="shared" si="990"/>
        <v>-</v>
      </c>
      <c r="AB3056" s="63" t="str">
        <f t="shared" si="991"/>
        <v>-</v>
      </c>
      <c r="AC3056" s="63">
        <f>IF(ISBLANK($C3056),0,VLOOKUP($C3056,Listen!$A$2:$C$45,2,FALSE))</f>
        <v>0</v>
      </c>
      <c r="AD3056" s="63">
        <f>IF(ISBLANK($C3056),0,VLOOKUP($C3056,Listen!$A$2:$C$45,3,FALSE))</f>
        <v>0</v>
      </c>
      <c r="AE3056" s="49">
        <f t="shared" si="992"/>
        <v>0</v>
      </c>
      <c r="AF3056" s="49">
        <f t="shared" si="992"/>
        <v>0</v>
      </c>
      <c r="AG3056" s="49">
        <f>IFERROR(IF(OR($V3056&lt;&gt;"Ja",VLOOKUP($C3056,Listen!$A$2:$F$45,5,0)="Nein",D3056&lt;IF(C3056="LNG Anbindungsanlagen gemäß separater Festlegung",2022,2023)),$AC3056,$AA3056),0)</f>
        <v>0</v>
      </c>
      <c r="AH3056" s="49">
        <f>IFERROR(IF(OR($V3056&lt;&gt;"Ja",VLOOKUP($C3056,Listen!$A$2:$F$45,5,0)="Nein",D3056&lt;IF(C3056="LNG Anbindungsanlagen gemäß separater Festlegung",2022,2023)),$AC3056,$AA3056),0)</f>
        <v>0</v>
      </c>
      <c r="AI3056" s="49">
        <f>IFERROR(IF(OR($W3056&lt;&gt;"Ja",VLOOKUP($C3056,Listen!$A$2:$F$45,6,0)="Nein"),$AC3056,$AB3056),0)</f>
        <v>0</v>
      </c>
      <c r="AJ3056" s="49">
        <f>IFERROR(IF(OR($W3056&lt;&gt;"Ja",VLOOKUP($C3056,Listen!$A$2:$F$45,6,0)="Nein"),$AC3056,$AB3056),0)</f>
        <v>0</v>
      </c>
      <c r="AK3056" s="49">
        <f>IFERROR(IF(OR($W3056&lt;&gt;"Ja",VLOOKUP($C3056,Listen!$A$2:$F$45,6,0)="Nein"),$AC3056,$AB3056),0)</f>
        <v>0</v>
      </c>
      <c r="AL3056" s="51">
        <f t="shared" si="993"/>
        <v>0</v>
      </c>
      <c r="AM3056" s="296">
        <f>IFERROR(IF(VLOOKUP($C3056,Listen!$A$2:$F$45,6,0)="Ja",MAX(BC3056:BD3056),D_SAV!$BC3056),0)</f>
        <v>0</v>
      </c>
      <c r="AN3056" s="51">
        <f t="shared" si="994"/>
        <v>0</v>
      </c>
      <c r="AP3056" s="304">
        <f t="shared" si="995"/>
        <v>0</v>
      </c>
      <c r="AQ3056" s="304">
        <f t="shared" si="996"/>
        <v>0</v>
      </c>
      <c r="AR3056" s="304">
        <f t="shared" si="997"/>
        <v>0</v>
      </c>
      <c r="AS3056" s="304">
        <f t="shared" si="998"/>
        <v>0</v>
      </c>
      <c r="AT3056" s="304">
        <f t="shared" si="999"/>
        <v>0</v>
      </c>
      <c r="AU3056" s="304">
        <f t="shared" si="1000"/>
        <v>0</v>
      </c>
      <c r="AV3056" s="304">
        <f t="shared" si="1001"/>
        <v>0</v>
      </c>
      <c r="AW3056" s="304">
        <f t="shared" si="1002"/>
        <v>0</v>
      </c>
      <c r="AX3056" s="304">
        <f t="shared" si="1003"/>
        <v>0</v>
      </c>
      <c r="AY3056" s="304">
        <f t="shared" si="1004"/>
        <v>0</v>
      </c>
      <c r="AZ3056" s="304">
        <f t="shared" si="1005"/>
        <v>0</v>
      </c>
      <c r="BA3056" s="304">
        <f t="shared" si="1006"/>
        <v>0</v>
      </c>
      <c r="BB3056" s="304">
        <f t="shared" si="1007"/>
        <v>0</v>
      </c>
      <c r="BC3056" s="304">
        <f t="shared" si="1008"/>
        <v>0</v>
      </c>
      <c r="BD3056" s="304">
        <f t="shared" si="1009"/>
        <v>0</v>
      </c>
      <c r="BE3056" s="304">
        <f>IFERROR(IF(VLOOKUP($C3056,Listen!$A$2:$F$45,6,0)="Ja",BB3056-MAX(BC3056:BD3056),BB3056-BC3056),0)</f>
        <v>0</v>
      </c>
    </row>
    <row r="3057" spans="1:57" x14ac:dyDescent="0.25">
      <c r="A3057" s="320" t="str">
        <f>IF(AND(D3057&lt;&gt;0,C3057&lt;&gt;0,E3057&lt;&gt;0),IF(B3057&lt;&gt;0,CONCATENATE(B3057,"-AGr",VLOOKUP(C3057,Listen!$A$2:$D$45,4,FALSE),"-",D3057,"-",E3057,),CONCATENATE("AGr",VLOOKUP(C3057,Listen!$A$2:$D$45,4,FALSE),"-",D3057,"-",E3057)),"keine vollständige ID")</f>
        <v>keine vollständige ID</v>
      </c>
      <c r="B3057" s="301"/>
      <c r="C3057" s="287"/>
      <c r="D3057" s="34"/>
      <c r="E3057" s="306"/>
      <c r="F3057" s="116"/>
      <c r="G3057" s="17"/>
      <c r="H3057" s="17"/>
      <c r="I3057" s="17"/>
      <c r="J3057" s="17"/>
      <c r="K3057" s="17"/>
      <c r="L3057" s="17"/>
      <c r="M3057" s="17"/>
      <c r="N3057" s="17"/>
      <c r="O3057" s="116"/>
      <c r="P3057" s="117">
        <f>IF(D3057&gt;A_Stammdaten!$B$12,0,SUM(G3057,H3057,J3057,L3057:M3057)-SUM(I3057,K3057,N3057:O3057))</f>
        <v>0</v>
      </c>
      <c r="Q3057" s="17"/>
      <c r="R3057" s="17"/>
      <c r="S3057" s="17"/>
      <c r="T3057" s="17"/>
      <c r="U3057" s="62">
        <f t="shared" si="989"/>
        <v>0</v>
      </c>
      <c r="V3057" s="34"/>
      <c r="W3057" s="34"/>
      <c r="X3057" s="34"/>
      <c r="Y3057" s="34"/>
      <c r="Z3057" s="34"/>
      <c r="AA3057" s="63" t="str">
        <f t="shared" si="990"/>
        <v>-</v>
      </c>
      <c r="AB3057" s="63" t="str">
        <f t="shared" si="991"/>
        <v>-</v>
      </c>
      <c r="AC3057" s="63">
        <f>IF(ISBLANK($C3057),0,VLOOKUP($C3057,Listen!$A$2:$C$45,2,FALSE))</f>
        <v>0</v>
      </c>
      <c r="AD3057" s="63">
        <f>IF(ISBLANK($C3057),0,VLOOKUP($C3057,Listen!$A$2:$C$45,3,FALSE))</f>
        <v>0</v>
      </c>
      <c r="AE3057" s="49">
        <f t="shared" si="992"/>
        <v>0</v>
      </c>
      <c r="AF3057" s="49">
        <f t="shared" si="992"/>
        <v>0</v>
      </c>
      <c r="AG3057" s="49">
        <f>IFERROR(IF(OR($V3057&lt;&gt;"Ja",VLOOKUP($C3057,Listen!$A$2:$F$45,5,0)="Nein",D3057&lt;IF(C3057="LNG Anbindungsanlagen gemäß separater Festlegung",2022,2023)),$AC3057,$AA3057),0)</f>
        <v>0</v>
      </c>
      <c r="AH3057" s="49">
        <f>IFERROR(IF(OR($V3057&lt;&gt;"Ja",VLOOKUP($C3057,Listen!$A$2:$F$45,5,0)="Nein",D3057&lt;IF(C3057="LNG Anbindungsanlagen gemäß separater Festlegung",2022,2023)),$AC3057,$AA3057),0)</f>
        <v>0</v>
      </c>
      <c r="AI3057" s="49">
        <f>IFERROR(IF(OR($W3057&lt;&gt;"Ja",VLOOKUP($C3057,Listen!$A$2:$F$45,6,0)="Nein"),$AC3057,$AB3057),0)</f>
        <v>0</v>
      </c>
      <c r="AJ3057" s="49">
        <f>IFERROR(IF(OR($W3057&lt;&gt;"Ja",VLOOKUP($C3057,Listen!$A$2:$F$45,6,0)="Nein"),$AC3057,$AB3057),0)</f>
        <v>0</v>
      </c>
      <c r="AK3057" s="49">
        <f>IFERROR(IF(OR($W3057&lt;&gt;"Ja",VLOOKUP($C3057,Listen!$A$2:$F$45,6,0)="Nein"),$AC3057,$AB3057),0)</f>
        <v>0</v>
      </c>
      <c r="AL3057" s="51">
        <f t="shared" si="993"/>
        <v>0</v>
      </c>
      <c r="AM3057" s="296">
        <f>IFERROR(IF(VLOOKUP($C3057,Listen!$A$2:$F$45,6,0)="Ja",MAX(BC3057:BD3057),D_SAV!$BC3057),0)</f>
        <v>0</v>
      </c>
      <c r="AN3057" s="51">
        <f t="shared" si="994"/>
        <v>0</v>
      </c>
      <c r="AP3057" s="304">
        <f t="shared" si="995"/>
        <v>0</v>
      </c>
      <c r="AQ3057" s="304">
        <f t="shared" si="996"/>
        <v>0</v>
      </c>
      <c r="AR3057" s="304">
        <f t="shared" si="997"/>
        <v>0</v>
      </c>
      <c r="AS3057" s="304">
        <f t="shared" si="998"/>
        <v>0</v>
      </c>
      <c r="AT3057" s="304">
        <f t="shared" si="999"/>
        <v>0</v>
      </c>
      <c r="AU3057" s="304">
        <f t="shared" si="1000"/>
        <v>0</v>
      </c>
      <c r="AV3057" s="304">
        <f t="shared" si="1001"/>
        <v>0</v>
      </c>
      <c r="AW3057" s="304">
        <f t="shared" si="1002"/>
        <v>0</v>
      </c>
      <c r="AX3057" s="304">
        <f t="shared" si="1003"/>
        <v>0</v>
      </c>
      <c r="AY3057" s="304">
        <f t="shared" si="1004"/>
        <v>0</v>
      </c>
      <c r="AZ3057" s="304">
        <f t="shared" si="1005"/>
        <v>0</v>
      </c>
      <c r="BA3057" s="304">
        <f t="shared" si="1006"/>
        <v>0</v>
      </c>
      <c r="BB3057" s="304">
        <f t="shared" si="1007"/>
        <v>0</v>
      </c>
      <c r="BC3057" s="304">
        <f t="shared" si="1008"/>
        <v>0</v>
      </c>
      <c r="BD3057" s="304">
        <f t="shared" si="1009"/>
        <v>0</v>
      </c>
      <c r="BE3057" s="304">
        <f>IFERROR(IF(VLOOKUP($C3057,Listen!$A$2:$F$45,6,0)="Ja",BB3057-MAX(BC3057:BD3057),BB3057-BC3057),0)</f>
        <v>0</v>
      </c>
    </row>
    <row r="3058" spans="1:57" x14ac:dyDescent="0.25">
      <c r="A3058" s="320" t="str">
        <f>IF(AND(D3058&lt;&gt;0,C3058&lt;&gt;0,E3058&lt;&gt;0),IF(B3058&lt;&gt;0,CONCATENATE(B3058,"-AGr",VLOOKUP(C3058,Listen!$A$2:$D$45,4,FALSE),"-",D3058,"-",E3058,),CONCATENATE("AGr",VLOOKUP(C3058,Listen!$A$2:$D$45,4,FALSE),"-",D3058,"-",E3058)),"keine vollständige ID")</f>
        <v>keine vollständige ID</v>
      </c>
      <c r="B3058" s="301"/>
      <c r="C3058" s="287"/>
      <c r="D3058" s="34"/>
      <c r="E3058" s="306"/>
      <c r="F3058" s="116"/>
      <c r="G3058" s="17"/>
      <c r="H3058" s="17"/>
      <c r="I3058" s="17"/>
      <c r="J3058" s="17"/>
      <c r="K3058" s="17"/>
      <c r="L3058" s="17"/>
      <c r="M3058" s="17"/>
      <c r="N3058" s="17"/>
      <c r="O3058" s="116"/>
      <c r="P3058" s="117">
        <f>IF(D3058&gt;A_Stammdaten!$B$12,0,SUM(G3058,H3058,J3058,L3058:M3058)-SUM(I3058,K3058,N3058:O3058))</f>
        <v>0</v>
      </c>
      <c r="Q3058" s="17"/>
      <c r="R3058" s="17"/>
      <c r="S3058" s="17"/>
      <c r="T3058" s="17"/>
      <c r="U3058" s="62">
        <f t="shared" si="989"/>
        <v>0</v>
      </c>
      <c r="V3058" s="34"/>
      <c r="W3058" s="34"/>
      <c r="X3058" s="34"/>
      <c r="Y3058" s="34"/>
      <c r="Z3058" s="34"/>
      <c r="AA3058" s="63" t="str">
        <f t="shared" si="990"/>
        <v>-</v>
      </c>
      <c r="AB3058" s="63" t="str">
        <f t="shared" si="991"/>
        <v>-</v>
      </c>
      <c r="AC3058" s="63">
        <f>IF(ISBLANK($C3058),0,VLOOKUP($C3058,Listen!$A$2:$C$45,2,FALSE))</f>
        <v>0</v>
      </c>
      <c r="AD3058" s="63">
        <f>IF(ISBLANK($C3058),0,VLOOKUP($C3058,Listen!$A$2:$C$45,3,FALSE))</f>
        <v>0</v>
      </c>
      <c r="AE3058" s="49">
        <f t="shared" si="992"/>
        <v>0</v>
      </c>
      <c r="AF3058" s="49">
        <f t="shared" si="992"/>
        <v>0</v>
      </c>
      <c r="AG3058" s="49">
        <f>IFERROR(IF(OR($V3058&lt;&gt;"Ja",VLOOKUP($C3058,Listen!$A$2:$F$45,5,0)="Nein",D3058&lt;IF(C3058="LNG Anbindungsanlagen gemäß separater Festlegung",2022,2023)),$AC3058,$AA3058),0)</f>
        <v>0</v>
      </c>
      <c r="AH3058" s="49">
        <f>IFERROR(IF(OR($V3058&lt;&gt;"Ja",VLOOKUP($C3058,Listen!$A$2:$F$45,5,0)="Nein",D3058&lt;IF(C3058="LNG Anbindungsanlagen gemäß separater Festlegung",2022,2023)),$AC3058,$AA3058),0)</f>
        <v>0</v>
      </c>
      <c r="AI3058" s="49">
        <f>IFERROR(IF(OR($W3058&lt;&gt;"Ja",VLOOKUP($C3058,Listen!$A$2:$F$45,6,0)="Nein"),$AC3058,$AB3058),0)</f>
        <v>0</v>
      </c>
      <c r="AJ3058" s="49">
        <f>IFERROR(IF(OR($W3058&lt;&gt;"Ja",VLOOKUP($C3058,Listen!$A$2:$F$45,6,0)="Nein"),$AC3058,$AB3058),0)</f>
        <v>0</v>
      </c>
      <c r="AK3058" s="49">
        <f>IFERROR(IF(OR($W3058&lt;&gt;"Ja",VLOOKUP($C3058,Listen!$A$2:$F$45,6,0)="Nein"),$AC3058,$AB3058),0)</f>
        <v>0</v>
      </c>
      <c r="AL3058" s="51">
        <f t="shared" si="993"/>
        <v>0</v>
      </c>
      <c r="AM3058" s="296">
        <f>IFERROR(IF(VLOOKUP($C3058,Listen!$A$2:$F$45,6,0)="Ja",MAX(BC3058:BD3058),D_SAV!$BC3058),0)</f>
        <v>0</v>
      </c>
      <c r="AN3058" s="51">
        <f t="shared" si="994"/>
        <v>0</v>
      </c>
      <c r="AP3058" s="304">
        <f t="shared" si="995"/>
        <v>0</v>
      </c>
      <c r="AQ3058" s="304">
        <f t="shared" si="996"/>
        <v>0</v>
      </c>
      <c r="AR3058" s="304">
        <f t="shared" si="997"/>
        <v>0</v>
      </c>
      <c r="AS3058" s="304">
        <f t="shared" si="998"/>
        <v>0</v>
      </c>
      <c r="AT3058" s="304">
        <f t="shared" si="999"/>
        <v>0</v>
      </c>
      <c r="AU3058" s="304">
        <f t="shared" si="1000"/>
        <v>0</v>
      </c>
      <c r="AV3058" s="304">
        <f t="shared" si="1001"/>
        <v>0</v>
      </c>
      <c r="AW3058" s="304">
        <f t="shared" si="1002"/>
        <v>0</v>
      </c>
      <c r="AX3058" s="304">
        <f t="shared" si="1003"/>
        <v>0</v>
      </c>
      <c r="AY3058" s="304">
        <f t="shared" si="1004"/>
        <v>0</v>
      </c>
      <c r="AZ3058" s="304">
        <f t="shared" si="1005"/>
        <v>0</v>
      </c>
      <c r="BA3058" s="304">
        <f t="shared" si="1006"/>
        <v>0</v>
      </c>
      <c r="BB3058" s="304">
        <f t="shared" si="1007"/>
        <v>0</v>
      </c>
      <c r="BC3058" s="304">
        <f t="shared" si="1008"/>
        <v>0</v>
      </c>
      <c r="BD3058" s="304">
        <f t="shared" si="1009"/>
        <v>0</v>
      </c>
      <c r="BE3058" s="304">
        <f>IFERROR(IF(VLOOKUP($C3058,Listen!$A$2:$F$45,6,0)="Ja",BB3058-MAX(BC3058:BD3058),BB3058-BC3058),0)</f>
        <v>0</v>
      </c>
    </row>
    <row r="3059" spans="1:57" x14ac:dyDescent="0.25">
      <c r="A3059" s="320" t="str">
        <f>IF(AND(D3059&lt;&gt;0,C3059&lt;&gt;0,E3059&lt;&gt;0),IF(B3059&lt;&gt;0,CONCATENATE(B3059,"-AGr",VLOOKUP(C3059,Listen!$A$2:$D$45,4,FALSE),"-",D3059,"-",E3059,),CONCATENATE("AGr",VLOOKUP(C3059,Listen!$A$2:$D$45,4,FALSE),"-",D3059,"-",E3059)),"keine vollständige ID")</f>
        <v>keine vollständige ID</v>
      </c>
      <c r="B3059" s="301"/>
      <c r="C3059" s="287"/>
      <c r="D3059" s="34"/>
      <c r="E3059" s="306"/>
      <c r="F3059" s="116"/>
      <c r="G3059" s="17"/>
      <c r="H3059" s="17"/>
      <c r="I3059" s="17"/>
      <c r="J3059" s="17"/>
      <c r="K3059" s="17"/>
      <c r="L3059" s="17"/>
      <c r="M3059" s="17"/>
      <c r="N3059" s="17"/>
      <c r="O3059" s="116"/>
      <c r="P3059" s="117">
        <f>IF(D3059&gt;A_Stammdaten!$B$12,0,SUM(G3059,H3059,J3059,L3059:M3059)-SUM(I3059,K3059,N3059:O3059))</f>
        <v>0</v>
      </c>
      <c r="Q3059" s="17"/>
      <c r="R3059" s="17"/>
      <c r="S3059" s="17"/>
      <c r="T3059" s="17"/>
      <c r="U3059" s="62">
        <f t="shared" si="989"/>
        <v>0</v>
      </c>
      <c r="V3059" s="34"/>
      <c r="W3059" s="34"/>
      <c r="X3059" s="34"/>
      <c r="Y3059" s="34"/>
      <c r="Z3059" s="34"/>
      <c r="AA3059" s="63" t="str">
        <f t="shared" si="990"/>
        <v>-</v>
      </c>
      <c r="AB3059" s="63" t="str">
        <f t="shared" si="991"/>
        <v>-</v>
      </c>
      <c r="AC3059" s="63">
        <f>IF(ISBLANK($C3059),0,VLOOKUP($C3059,Listen!$A$2:$C$45,2,FALSE))</f>
        <v>0</v>
      </c>
      <c r="AD3059" s="63">
        <f>IF(ISBLANK($C3059),0,VLOOKUP($C3059,Listen!$A$2:$C$45,3,FALSE))</f>
        <v>0</v>
      </c>
      <c r="AE3059" s="49">
        <f t="shared" si="992"/>
        <v>0</v>
      </c>
      <c r="AF3059" s="49">
        <f t="shared" si="992"/>
        <v>0</v>
      </c>
      <c r="AG3059" s="49">
        <f>IFERROR(IF(OR($V3059&lt;&gt;"Ja",VLOOKUP($C3059,Listen!$A$2:$F$45,5,0)="Nein",D3059&lt;IF(C3059="LNG Anbindungsanlagen gemäß separater Festlegung",2022,2023)),$AC3059,$AA3059),0)</f>
        <v>0</v>
      </c>
      <c r="AH3059" s="49">
        <f>IFERROR(IF(OR($V3059&lt;&gt;"Ja",VLOOKUP($C3059,Listen!$A$2:$F$45,5,0)="Nein",D3059&lt;IF(C3059="LNG Anbindungsanlagen gemäß separater Festlegung",2022,2023)),$AC3059,$AA3059),0)</f>
        <v>0</v>
      </c>
      <c r="AI3059" s="49">
        <f>IFERROR(IF(OR($W3059&lt;&gt;"Ja",VLOOKUP($C3059,Listen!$A$2:$F$45,6,0)="Nein"),$AC3059,$AB3059),0)</f>
        <v>0</v>
      </c>
      <c r="AJ3059" s="49">
        <f>IFERROR(IF(OR($W3059&lt;&gt;"Ja",VLOOKUP($C3059,Listen!$A$2:$F$45,6,0)="Nein"),$AC3059,$AB3059),0)</f>
        <v>0</v>
      </c>
      <c r="AK3059" s="49">
        <f>IFERROR(IF(OR($W3059&lt;&gt;"Ja",VLOOKUP($C3059,Listen!$A$2:$F$45,6,0)="Nein"),$AC3059,$AB3059),0)</f>
        <v>0</v>
      </c>
      <c r="AL3059" s="51">
        <f t="shared" si="993"/>
        <v>0</v>
      </c>
      <c r="AM3059" s="296">
        <f>IFERROR(IF(VLOOKUP($C3059,Listen!$A$2:$F$45,6,0)="Ja",MAX(BC3059:BD3059),D_SAV!$BC3059),0)</f>
        <v>0</v>
      </c>
      <c r="AN3059" s="51">
        <f t="shared" si="994"/>
        <v>0</v>
      </c>
      <c r="AP3059" s="304">
        <f t="shared" si="995"/>
        <v>0</v>
      </c>
      <c r="AQ3059" s="304">
        <f t="shared" si="996"/>
        <v>0</v>
      </c>
      <c r="AR3059" s="304">
        <f t="shared" si="997"/>
        <v>0</v>
      </c>
      <c r="AS3059" s="304">
        <f t="shared" si="998"/>
        <v>0</v>
      </c>
      <c r="AT3059" s="304">
        <f t="shared" si="999"/>
        <v>0</v>
      </c>
      <c r="AU3059" s="304">
        <f t="shared" si="1000"/>
        <v>0</v>
      </c>
      <c r="AV3059" s="304">
        <f t="shared" si="1001"/>
        <v>0</v>
      </c>
      <c r="AW3059" s="304">
        <f t="shared" si="1002"/>
        <v>0</v>
      </c>
      <c r="AX3059" s="304">
        <f t="shared" si="1003"/>
        <v>0</v>
      </c>
      <c r="AY3059" s="304">
        <f t="shared" si="1004"/>
        <v>0</v>
      </c>
      <c r="AZ3059" s="304">
        <f t="shared" si="1005"/>
        <v>0</v>
      </c>
      <c r="BA3059" s="304">
        <f t="shared" si="1006"/>
        <v>0</v>
      </c>
      <c r="BB3059" s="304">
        <f t="shared" si="1007"/>
        <v>0</v>
      </c>
      <c r="BC3059" s="304">
        <f t="shared" si="1008"/>
        <v>0</v>
      </c>
      <c r="BD3059" s="304">
        <f t="shared" si="1009"/>
        <v>0</v>
      </c>
      <c r="BE3059" s="304">
        <f>IFERROR(IF(VLOOKUP($C3059,Listen!$A$2:$F$45,6,0)="Ja",BB3059-MAX(BC3059:BD3059),BB3059-BC3059),0)</f>
        <v>0</v>
      </c>
    </row>
    <row r="3060" spans="1:57" x14ac:dyDescent="0.25">
      <c r="A3060" s="320" t="str">
        <f>IF(AND(D3060&lt;&gt;0,C3060&lt;&gt;0,E3060&lt;&gt;0),IF(B3060&lt;&gt;0,CONCATENATE(B3060,"-AGr",VLOOKUP(C3060,Listen!$A$2:$D$45,4,FALSE),"-",D3060,"-",E3060,),CONCATENATE("AGr",VLOOKUP(C3060,Listen!$A$2:$D$45,4,FALSE),"-",D3060,"-",E3060)),"keine vollständige ID")</f>
        <v>keine vollständige ID</v>
      </c>
      <c r="B3060" s="301"/>
      <c r="C3060" s="287"/>
      <c r="D3060" s="34"/>
      <c r="E3060" s="306"/>
      <c r="F3060" s="116"/>
      <c r="G3060" s="17"/>
      <c r="H3060" s="17"/>
      <c r="I3060" s="17"/>
      <c r="J3060" s="17"/>
      <c r="K3060" s="17"/>
      <c r="L3060" s="17"/>
      <c r="M3060" s="17"/>
      <c r="N3060" s="17"/>
      <c r="O3060" s="116"/>
      <c r="P3060" s="117">
        <f>IF(D3060&gt;A_Stammdaten!$B$12,0,SUM(G3060,H3060,J3060,L3060:M3060)-SUM(I3060,K3060,N3060:O3060))</f>
        <v>0</v>
      </c>
      <c r="Q3060" s="17"/>
      <c r="R3060" s="17"/>
      <c r="S3060" s="17"/>
      <c r="T3060" s="17"/>
      <c r="U3060" s="62">
        <f t="shared" si="989"/>
        <v>0</v>
      </c>
      <c r="V3060" s="34"/>
      <c r="W3060" s="34"/>
      <c r="X3060" s="34"/>
      <c r="Y3060" s="34"/>
      <c r="Z3060" s="34"/>
      <c r="AA3060" s="63" t="str">
        <f t="shared" si="990"/>
        <v>-</v>
      </c>
      <c r="AB3060" s="63" t="str">
        <f t="shared" si="991"/>
        <v>-</v>
      </c>
      <c r="AC3060" s="63">
        <f>IF(ISBLANK($C3060),0,VLOOKUP($C3060,Listen!$A$2:$C$45,2,FALSE))</f>
        <v>0</v>
      </c>
      <c r="AD3060" s="63">
        <f>IF(ISBLANK($C3060),0,VLOOKUP($C3060,Listen!$A$2:$C$45,3,FALSE))</f>
        <v>0</v>
      </c>
      <c r="AE3060" s="49">
        <f t="shared" si="992"/>
        <v>0</v>
      </c>
      <c r="AF3060" s="49">
        <f t="shared" si="992"/>
        <v>0</v>
      </c>
      <c r="AG3060" s="49">
        <f>IFERROR(IF(OR($V3060&lt;&gt;"Ja",VLOOKUP($C3060,Listen!$A$2:$F$45,5,0)="Nein",D3060&lt;IF(C3060="LNG Anbindungsanlagen gemäß separater Festlegung",2022,2023)),$AC3060,$AA3060),0)</f>
        <v>0</v>
      </c>
      <c r="AH3060" s="49">
        <f>IFERROR(IF(OR($V3060&lt;&gt;"Ja",VLOOKUP($C3060,Listen!$A$2:$F$45,5,0)="Nein",D3060&lt;IF(C3060="LNG Anbindungsanlagen gemäß separater Festlegung",2022,2023)),$AC3060,$AA3060),0)</f>
        <v>0</v>
      </c>
      <c r="AI3060" s="49">
        <f>IFERROR(IF(OR($W3060&lt;&gt;"Ja",VLOOKUP($C3060,Listen!$A$2:$F$45,6,0)="Nein"),$AC3060,$AB3060),0)</f>
        <v>0</v>
      </c>
      <c r="AJ3060" s="49">
        <f>IFERROR(IF(OR($W3060&lt;&gt;"Ja",VLOOKUP($C3060,Listen!$A$2:$F$45,6,0)="Nein"),$AC3060,$AB3060),0)</f>
        <v>0</v>
      </c>
      <c r="AK3060" s="49">
        <f>IFERROR(IF(OR($W3060&lt;&gt;"Ja",VLOOKUP($C3060,Listen!$A$2:$F$45,6,0)="Nein"),$AC3060,$AB3060),0)</f>
        <v>0</v>
      </c>
      <c r="AL3060" s="51">
        <f t="shared" si="993"/>
        <v>0</v>
      </c>
      <c r="AM3060" s="296">
        <f>IFERROR(IF(VLOOKUP($C3060,Listen!$A$2:$F$45,6,0)="Ja",MAX(BC3060:BD3060),D_SAV!$BC3060),0)</f>
        <v>0</v>
      </c>
      <c r="AN3060" s="51">
        <f t="shared" si="994"/>
        <v>0</v>
      </c>
      <c r="AP3060" s="304">
        <f t="shared" si="995"/>
        <v>0</v>
      </c>
      <c r="AQ3060" s="304">
        <f t="shared" si="996"/>
        <v>0</v>
      </c>
      <c r="AR3060" s="304">
        <f t="shared" si="997"/>
        <v>0</v>
      </c>
      <c r="AS3060" s="304">
        <f t="shared" si="998"/>
        <v>0</v>
      </c>
      <c r="AT3060" s="304">
        <f t="shared" si="999"/>
        <v>0</v>
      </c>
      <c r="AU3060" s="304">
        <f t="shared" si="1000"/>
        <v>0</v>
      </c>
      <c r="AV3060" s="304">
        <f t="shared" si="1001"/>
        <v>0</v>
      </c>
      <c r="AW3060" s="304">
        <f t="shared" si="1002"/>
        <v>0</v>
      </c>
      <c r="AX3060" s="304">
        <f t="shared" si="1003"/>
        <v>0</v>
      </c>
      <c r="AY3060" s="304">
        <f t="shared" si="1004"/>
        <v>0</v>
      </c>
      <c r="AZ3060" s="304">
        <f t="shared" si="1005"/>
        <v>0</v>
      </c>
      <c r="BA3060" s="304">
        <f t="shared" si="1006"/>
        <v>0</v>
      </c>
      <c r="BB3060" s="304">
        <f t="shared" si="1007"/>
        <v>0</v>
      </c>
      <c r="BC3060" s="304">
        <f t="shared" si="1008"/>
        <v>0</v>
      </c>
      <c r="BD3060" s="304">
        <f t="shared" si="1009"/>
        <v>0</v>
      </c>
      <c r="BE3060" s="304">
        <f>IFERROR(IF(VLOOKUP($C3060,Listen!$A$2:$F$45,6,0)="Ja",BB3060-MAX(BC3060:BD3060),BB3060-BC3060),0)</f>
        <v>0</v>
      </c>
    </row>
    <row r="3061" spans="1:57" x14ac:dyDescent="0.25">
      <c r="A3061" s="320" t="str">
        <f>IF(AND(D3061&lt;&gt;0,C3061&lt;&gt;0,E3061&lt;&gt;0),IF(B3061&lt;&gt;0,CONCATENATE(B3061,"-AGr",VLOOKUP(C3061,Listen!$A$2:$D$45,4,FALSE),"-",D3061,"-",E3061,),CONCATENATE("AGr",VLOOKUP(C3061,Listen!$A$2:$D$45,4,FALSE),"-",D3061,"-",E3061)),"keine vollständige ID")</f>
        <v>keine vollständige ID</v>
      </c>
      <c r="B3061" s="301"/>
      <c r="C3061" s="287"/>
      <c r="D3061" s="34"/>
      <c r="E3061" s="306"/>
      <c r="F3061" s="116"/>
      <c r="G3061" s="17"/>
      <c r="H3061" s="17"/>
      <c r="I3061" s="17"/>
      <c r="J3061" s="17"/>
      <c r="K3061" s="17"/>
      <c r="L3061" s="17"/>
      <c r="M3061" s="17"/>
      <c r="N3061" s="17"/>
      <c r="O3061" s="116"/>
      <c r="P3061" s="117">
        <f>IF(D3061&gt;A_Stammdaten!$B$12,0,SUM(G3061,H3061,J3061,L3061:M3061)-SUM(I3061,K3061,N3061:O3061))</f>
        <v>0</v>
      </c>
      <c r="Q3061" s="17"/>
      <c r="R3061" s="17"/>
      <c r="S3061" s="17"/>
      <c r="T3061" s="17"/>
      <c r="U3061" s="62">
        <f t="shared" si="989"/>
        <v>0</v>
      </c>
      <c r="V3061" s="34"/>
      <c r="W3061" s="34"/>
      <c r="X3061" s="34"/>
      <c r="Y3061" s="34"/>
      <c r="Z3061" s="34"/>
      <c r="AA3061" s="63" t="str">
        <f t="shared" si="990"/>
        <v>-</v>
      </c>
      <c r="AB3061" s="63" t="str">
        <f t="shared" si="991"/>
        <v>-</v>
      </c>
      <c r="AC3061" s="63">
        <f>IF(ISBLANK($C3061),0,VLOOKUP($C3061,Listen!$A$2:$C$45,2,FALSE))</f>
        <v>0</v>
      </c>
      <c r="AD3061" s="63">
        <f>IF(ISBLANK($C3061),0,VLOOKUP($C3061,Listen!$A$2:$C$45,3,FALSE))</f>
        <v>0</v>
      </c>
      <c r="AE3061" s="49">
        <f t="shared" si="992"/>
        <v>0</v>
      </c>
      <c r="AF3061" s="49">
        <f t="shared" si="992"/>
        <v>0</v>
      </c>
      <c r="AG3061" s="49">
        <f>IFERROR(IF(OR($V3061&lt;&gt;"Ja",VLOOKUP($C3061,Listen!$A$2:$F$45,5,0)="Nein",D3061&lt;IF(C3061="LNG Anbindungsanlagen gemäß separater Festlegung",2022,2023)),$AC3061,$AA3061),0)</f>
        <v>0</v>
      </c>
      <c r="AH3061" s="49">
        <f>IFERROR(IF(OR($V3061&lt;&gt;"Ja",VLOOKUP($C3061,Listen!$A$2:$F$45,5,0)="Nein",D3061&lt;IF(C3061="LNG Anbindungsanlagen gemäß separater Festlegung",2022,2023)),$AC3061,$AA3061),0)</f>
        <v>0</v>
      </c>
      <c r="AI3061" s="49">
        <f>IFERROR(IF(OR($W3061&lt;&gt;"Ja",VLOOKUP($C3061,Listen!$A$2:$F$45,6,0)="Nein"),$AC3061,$AB3061),0)</f>
        <v>0</v>
      </c>
      <c r="AJ3061" s="49">
        <f>IFERROR(IF(OR($W3061&lt;&gt;"Ja",VLOOKUP($C3061,Listen!$A$2:$F$45,6,0)="Nein"),$AC3061,$AB3061),0)</f>
        <v>0</v>
      </c>
      <c r="AK3061" s="49">
        <f>IFERROR(IF(OR($W3061&lt;&gt;"Ja",VLOOKUP($C3061,Listen!$A$2:$F$45,6,0)="Nein"),$AC3061,$AB3061),0)</f>
        <v>0</v>
      </c>
      <c r="AL3061" s="51">
        <f t="shared" si="993"/>
        <v>0</v>
      </c>
      <c r="AM3061" s="296">
        <f>IFERROR(IF(VLOOKUP($C3061,Listen!$A$2:$F$45,6,0)="Ja",MAX(BC3061:BD3061),D_SAV!$BC3061),0)</f>
        <v>0</v>
      </c>
      <c r="AN3061" s="51">
        <f t="shared" si="994"/>
        <v>0</v>
      </c>
      <c r="AP3061" s="304">
        <f t="shared" si="995"/>
        <v>0</v>
      </c>
      <c r="AQ3061" s="304">
        <f t="shared" si="996"/>
        <v>0</v>
      </c>
      <c r="AR3061" s="304">
        <f t="shared" si="997"/>
        <v>0</v>
      </c>
      <c r="AS3061" s="304">
        <f t="shared" si="998"/>
        <v>0</v>
      </c>
      <c r="AT3061" s="304">
        <f t="shared" si="999"/>
        <v>0</v>
      </c>
      <c r="AU3061" s="304">
        <f t="shared" si="1000"/>
        <v>0</v>
      </c>
      <c r="AV3061" s="304">
        <f t="shared" si="1001"/>
        <v>0</v>
      </c>
      <c r="AW3061" s="304">
        <f t="shared" si="1002"/>
        <v>0</v>
      </c>
      <c r="AX3061" s="304">
        <f t="shared" si="1003"/>
        <v>0</v>
      </c>
      <c r="AY3061" s="304">
        <f t="shared" si="1004"/>
        <v>0</v>
      </c>
      <c r="AZ3061" s="304">
        <f t="shared" si="1005"/>
        <v>0</v>
      </c>
      <c r="BA3061" s="304">
        <f t="shared" si="1006"/>
        <v>0</v>
      </c>
      <c r="BB3061" s="304">
        <f t="shared" si="1007"/>
        <v>0</v>
      </c>
      <c r="BC3061" s="304">
        <f t="shared" si="1008"/>
        <v>0</v>
      </c>
      <c r="BD3061" s="304">
        <f t="shared" si="1009"/>
        <v>0</v>
      </c>
      <c r="BE3061" s="304">
        <f>IFERROR(IF(VLOOKUP($C3061,Listen!$A$2:$F$45,6,0)="Ja",BB3061-MAX(BC3061:BD3061),BB3061-BC3061),0)</f>
        <v>0</v>
      </c>
    </row>
    <row r="3062" spans="1:57" x14ac:dyDescent="0.25">
      <c r="A3062" s="320" t="str">
        <f>IF(AND(D3062&lt;&gt;0,C3062&lt;&gt;0,E3062&lt;&gt;0),IF(B3062&lt;&gt;0,CONCATENATE(B3062,"-AGr",VLOOKUP(C3062,Listen!$A$2:$D$45,4,FALSE),"-",D3062,"-",E3062,),CONCATENATE("AGr",VLOOKUP(C3062,Listen!$A$2:$D$45,4,FALSE),"-",D3062,"-",E3062)),"keine vollständige ID")</f>
        <v>keine vollständige ID</v>
      </c>
      <c r="B3062" s="301"/>
      <c r="C3062" s="287"/>
      <c r="D3062" s="34"/>
      <c r="E3062" s="306"/>
      <c r="F3062" s="116"/>
      <c r="G3062" s="17"/>
      <c r="H3062" s="17"/>
      <c r="I3062" s="17"/>
      <c r="J3062" s="17"/>
      <c r="K3062" s="17"/>
      <c r="L3062" s="17"/>
      <c r="M3062" s="17"/>
      <c r="N3062" s="17"/>
      <c r="O3062" s="116"/>
      <c r="P3062" s="117">
        <f>IF(D3062&gt;A_Stammdaten!$B$12,0,SUM(G3062,H3062,J3062,L3062:M3062)-SUM(I3062,K3062,N3062:O3062))</f>
        <v>0</v>
      </c>
      <c r="Q3062" s="17"/>
      <c r="R3062" s="17"/>
      <c r="S3062" s="17"/>
      <c r="T3062" s="17"/>
      <c r="U3062" s="62">
        <f t="shared" si="989"/>
        <v>0</v>
      </c>
      <c r="V3062" s="34"/>
      <c r="W3062" s="34"/>
      <c r="X3062" s="34"/>
      <c r="Y3062" s="34"/>
      <c r="Z3062" s="34"/>
      <c r="AA3062" s="63" t="str">
        <f t="shared" si="990"/>
        <v>-</v>
      </c>
      <c r="AB3062" s="63" t="str">
        <f t="shared" si="991"/>
        <v>-</v>
      </c>
      <c r="AC3062" s="63">
        <f>IF(ISBLANK($C3062),0,VLOOKUP($C3062,Listen!$A$2:$C$45,2,FALSE))</f>
        <v>0</v>
      </c>
      <c r="AD3062" s="63">
        <f>IF(ISBLANK($C3062),0,VLOOKUP($C3062,Listen!$A$2:$C$45,3,FALSE))</f>
        <v>0</v>
      </c>
      <c r="AE3062" s="49">
        <f t="shared" si="992"/>
        <v>0</v>
      </c>
      <c r="AF3062" s="49">
        <f t="shared" si="992"/>
        <v>0</v>
      </c>
      <c r="AG3062" s="49">
        <f>IFERROR(IF(OR($V3062&lt;&gt;"Ja",VLOOKUP($C3062,Listen!$A$2:$F$45,5,0)="Nein",D3062&lt;IF(C3062="LNG Anbindungsanlagen gemäß separater Festlegung",2022,2023)),$AC3062,$AA3062),0)</f>
        <v>0</v>
      </c>
      <c r="AH3062" s="49">
        <f>IFERROR(IF(OR($V3062&lt;&gt;"Ja",VLOOKUP($C3062,Listen!$A$2:$F$45,5,0)="Nein",D3062&lt;IF(C3062="LNG Anbindungsanlagen gemäß separater Festlegung",2022,2023)),$AC3062,$AA3062),0)</f>
        <v>0</v>
      </c>
      <c r="AI3062" s="49">
        <f>IFERROR(IF(OR($W3062&lt;&gt;"Ja",VLOOKUP($C3062,Listen!$A$2:$F$45,6,0)="Nein"),$AC3062,$AB3062),0)</f>
        <v>0</v>
      </c>
      <c r="AJ3062" s="49">
        <f>IFERROR(IF(OR($W3062&lt;&gt;"Ja",VLOOKUP($C3062,Listen!$A$2:$F$45,6,0)="Nein"),$AC3062,$AB3062),0)</f>
        <v>0</v>
      </c>
      <c r="AK3062" s="49">
        <f>IFERROR(IF(OR($W3062&lt;&gt;"Ja",VLOOKUP($C3062,Listen!$A$2:$F$45,6,0)="Nein"),$AC3062,$AB3062),0)</f>
        <v>0</v>
      </c>
      <c r="AL3062" s="51">
        <f t="shared" si="993"/>
        <v>0</v>
      </c>
      <c r="AM3062" s="296">
        <f>IFERROR(IF(VLOOKUP($C3062,Listen!$A$2:$F$45,6,0)="Ja",MAX(BC3062:BD3062),D_SAV!$BC3062),0)</f>
        <v>0</v>
      </c>
      <c r="AN3062" s="51">
        <f t="shared" si="994"/>
        <v>0</v>
      </c>
      <c r="AP3062" s="304">
        <f t="shared" si="995"/>
        <v>0</v>
      </c>
      <c r="AQ3062" s="304">
        <f t="shared" si="996"/>
        <v>0</v>
      </c>
      <c r="AR3062" s="304">
        <f t="shared" si="997"/>
        <v>0</v>
      </c>
      <c r="AS3062" s="304">
        <f t="shared" si="998"/>
        <v>0</v>
      </c>
      <c r="AT3062" s="304">
        <f t="shared" si="999"/>
        <v>0</v>
      </c>
      <c r="AU3062" s="304">
        <f t="shared" si="1000"/>
        <v>0</v>
      </c>
      <c r="AV3062" s="304">
        <f t="shared" si="1001"/>
        <v>0</v>
      </c>
      <c r="AW3062" s="304">
        <f t="shared" si="1002"/>
        <v>0</v>
      </c>
      <c r="AX3062" s="304">
        <f t="shared" si="1003"/>
        <v>0</v>
      </c>
      <c r="AY3062" s="304">
        <f t="shared" si="1004"/>
        <v>0</v>
      </c>
      <c r="AZ3062" s="304">
        <f t="shared" si="1005"/>
        <v>0</v>
      </c>
      <c r="BA3062" s="304">
        <f t="shared" si="1006"/>
        <v>0</v>
      </c>
      <c r="BB3062" s="304">
        <f t="shared" si="1007"/>
        <v>0</v>
      </c>
      <c r="BC3062" s="304">
        <f t="shared" si="1008"/>
        <v>0</v>
      </c>
      <c r="BD3062" s="304">
        <f t="shared" si="1009"/>
        <v>0</v>
      </c>
      <c r="BE3062" s="304">
        <f>IFERROR(IF(VLOOKUP($C3062,Listen!$A$2:$F$45,6,0)="Ja",BB3062-MAX(BC3062:BD3062),BB3062-BC3062),0)</f>
        <v>0</v>
      </c>
    </row>
    <row r="3063" spans="1:57" x14ac:dyDescent="0.25">
      <c r="A3063" s="320" t="str">
        <f>IF(AND(D3063&lt;&gt;0,C3063&lt;&gt;0,E3063&lt;&gt;0),IF(B3063&lt;&gt;0,CONCATENATE(B3063,"-AGr",VLOOKUP(C3063,Listen!$A$2:$D$45,4,FALSE),"-",D3063,"-",E3063,),CONCATENATE("AGr",VLOOKUP(C3063,Listen!$A$2:$D$45,4,FALSE),"-",D3063,"-",E3063)),"keine vollständige ID")</f>
        <v>keine vollständige ID</v>
      </c>
      <c r="B3063" s="301"/>
      <c r="C3063" s="287"/>
      <c r="D3063" s="34"/>
      <c r="E3063" s="306"/>
      <c r="F3063" s="116"/>
      <c r="G3063" s="17"/>
      <c r="H3063" s="17"/>
      <c r="I3063" s="17"/>
      <c r="J3063" s="17"/>
      <c r="K3063" s="17"/>
      <c r="L3063" s="17"/>
      <c r="M3063" s="17"/>
      <c r="N3063" s="17"/>
      <c r="O3063" s="116"/>
      <c r="P3063" s="117">
        <f>IF(D3063&gt;A_Stammdaten!$B$12,0,SUM(G3063,H3063,J3063,L3063:M3063)-SUM(I3063,K3063,N3063:O3063))</f>
        <v>0</v>
      </c>
      <c r="Q3063" s="17"/>
      <c r="R3063" s="17"/>
      <c r="S3063" s="17"/>
      <c r="T3063" s="17"/>
      <c r="U3063" s="62">
        <f t="shared" si="989"/>
        <v>0</v>
      </c>
      <c r="V3063" s="34"/>
      <c r="W3063" s="34"/>
      <c r="X3063" s="34"/>
      <c r="Y3063" s="34"/>
      <c r="Z3063" s="34"/>
      <c r="AA3063" s="63" t="str">
        <f t="shared" si="990"/>
        <v>-</v>
      </c>
      <c r="AB3063" s="63" t="str">
        <f t="shared" si="991"/>
        <v>-</v>
      </c>
      <c r="AC3063" s="63">
        <f>IF(ISBLANK($C3063),0,VLOOKUP($C3063,Listen!$A$2:$C$45,2,FALSE))</f>
        <v>0</v>
      </c>
      <c r="AD3063" s="63">
        <f>IF(ISBLANK($C3063),0,VLOOKUP($C3063,Listen!$A$2:$C$45,3,FALSE))</f>
        <v>0</v>
      </c>
      <c r="AE3063" s="49">
        <f t="shared" si="992"/>
        <v>0</v>
      </c>
      <c r="AF3063" s="49">
        <f t="shared" si="992"/>
        <v>0</v>
      </c>
      <c r="AG3063" s="49">
        <f>IFERROR(IF(OR($V3063&lt;&gt;"Ja",VLOOKUP($C3063,Listen!$A$2:$F$45,5,0)="Nein",D3063&lt;IF(C3063="LNG Anbindungsanlagen gemäß separater Festlegung",2022,2023)),$AC3063,$AA3063),0)</f>
        <v>0</v>
      </c>
      <c r="AH3063" s="49">
        <f>IFERROR(IF(OR($V3063&lt;&gt;"Ja",VLOOKUP($C3063,Listen!$A$2:$F$45,5,0)="Nein",D3063&lt;IF(C3063="LNG Anbindungsanlagen gemäß separater Festlegung",2022,2023)),$AC3063,$AA3063),0)</f>
        <v>0</v>
      </c>
      <c r="AI3063" s="49">
        <f>IFERROR(IF(OR($W3063&lt;&gt;"Ja",VLOOKUP($C3063,Listen!$A$2:$F$45,6,0)="Nein"),$AC3063,$AB3063),0)</f>
        <v>0</v>
      </c>
      <c r="AJ3063" s="49">
        <f>IFERROR(IF(OR($W3063&lt;&gt;"Ja",VLOOKUP($C3063,Listen!$A$2:$F$45,6,0)="Nein"),$AC3063,$AB3063),0)</f>
        <v>0</v>
      </c>
      <c r="AK3063" s="49">
        <f>IFERROR(IF(OR($W3063&lt;&gt;"Ja",VLOOKUP($C3063,Listen!$A$2:$F$45,6,0)="Nein"),$AC3063,$AB3063),0)</f>
        <v>0</v>
      </c>
      <c r="AL3063" s="51">
        <f t="shared" si="993"/>
        <v>0</v>
      </c>
      <c r="AM3063" s="296">
        <f>IFERROR(IF(VLOOKUP($C3063,Listen!$A$2:$F$45,6,0)="Ja",MAX(BC3063:BD3063),D_SAV!$BC3063),0)</f>
        <v>0</v>
      </c>
      <c r="AN3063" s="51">
        <f t="shared" si="994"/>
        <v>0</v>
      </c>
      <c r="AP3063" s="304">
        <f t="shared" si="995"/>
        <v>0</v>
      </c>
      <c r="AQ3063" s="304">
        <f t="shared" si="996"/>
        <v>0</v>
      </c>
      <c r="AR3063" s="304">
        <f t="shared" si="997"/>
        <v>0</v>
      </c>
      <c r="AS3063" s="304">
        <f t="shared" si="998"/>
        <v>0</v>
      </c>
      <c r="AT3063" s="304">
        <f t="shared" si="999"/>
        <v>0</v>
      </c>
      <c r="AU3063" s="304">
        <f t="shared" si="1000"/>
        <v>0</v>
      </c>
      <c r="AV3063" s="304">
        <f t="shared" si="1001"/>
        <v>0</v>
      </c>
      <c r="AW3063" s="304">
        <f t="shared" si="1002"/>
        <v>0</v>
      </c>
      <c r="AX3063" s="304">
        <f t="shared" si="1003"/>
        <v>0</v>
      </c>
      <c r="AY3063" s="304">
        <f t="shared" si="1004"/>
        <v>0</v>
      </c>
      <c r="AZ3063" s="304">
        <f t="shared" si="1005"/>
        <v>0</v>
      </c>
      <c r="BA3063" s="304">
        <f t="shared" si="1006"/>
        <v>0</v>
      </c>
      <c r="BB3063" s="304">
        <f t="shared" si="1007"/>
        <v>0</v>
      </c>
      <c r="BC3063" s="304">
        <f t="shared" si="1008"/>
        <v>0</v>
      </c>
      <c r="BD3063" s="304">
        <f t="shared" si="1009"/>
        <v>0</v>
      </c>
      <c r="BE3063" s="304">
        <f>IFERROR(IF(VLOOKUP($C3063,Listen!$A$2:$F$45,6,0)="Ja",BB3063-MAX(BC3063:BD3063),BB3063-BC3063),0)</f>
        <v>0</v>
      </c>
    </row>
    <row r="3064" spans="1:57" x14ac:dyDescent="0.25">
      <c r="A3064" s="320" t="str">
        <f>IF(AND(D3064&lt;&gt;0,C3064&lt;&gt;0,E3064&lt;&gt;0),IF(B3064&lt;&gt;0,CONCATENATE(B3064,"-AGr",VLOOKUP(C3064,Listen!$A$2:$D$45,4,FALSE),"-",D3064,"-",E3064,),CONCATENATE("AGr",VLOOKUP(C3064,Listen!$A$2:$D$45,4,FALSE),"-",D3064,"-",E3064)),"keine vollständige ID")</f>
        <v>keine vollständige ID</v>
      </c>
      <c r="B3064" s="301"/>
      <c r="C3064" s="287"/>
      <c r="D3064" s="34"/>
      <c r="E3064" s="306"/>
      <c r="F3064" s="116"/>
      <c r="G3064" s="17"/>
      <c r="H3064" s="17"/>
      <c r="I3064" s="17"/>
      <c r="J3064" s="17"/>
      <c r="K3064" s="17"/>
      <c r="L3064" s="17"/>
      <c r="M3064" s="17"/>
      <c r="N3064" s="17"/>
      <c r="O3064" s="116"/>
      <c r="P3064" s="117">
        <f>IF(D3064&gt;A_Stammdaten!$B$12,0,SUM(G3064,H3064,J3064,L3064:M3064)-SUM(I3064,K3064,N3064:O3064))</f>
        <v>0</v>
      </c>
      <c r="Q3064" s="17"/>
      <c r="R3064" s="17"/>
      <c r="S3064" s="17"/>
      <c r="T3064" s="17"/>
      <c r="U3064" s="62">
        <f t="shared" si="989"/>
        <v>0</v>
      </c>
      <c r="V3064" s="34"/>
      <c r="W3064" s="34"/>
      <c r="X3064" s="34"/>
      <c r="Y3064" s="34"/>
      <c r="Z3064" s="34"/>
      <c r="AA3064" s="63" t="str">
        <f t="shared" si="990"/>
        <v>-</v>
      </c>
      <c r="AB3064" s="63" t="str">
        <f t="shared" si="991"/>
        <v>-</v>
      </c>
      <c r="AC3064" s="63">
        <f>IF(ISBLANK($C3064),0,VLOOKUP($C3064,Listen!$A$2:$C$45,2,FALSE))</f>
        <v>0</v>
      </c>
      <c r="AD3064" s="63">
        <f>IF(ISBLANK($C3064),0,VLOOKUP($C3064,Listen!$A$2:$C$45,3,FALSE))</f>
        <v>0</v>
      </c>
      <c r="AE3064" s="49">
        <f t="shared" si="992"/>
        <v>0</v>
      </c>
      <c r="AF3064" s="49">
        <f t="shared" si="992"/>
        <v>0</v>
      </c>
      <c r="AG3064" s="49">
        <f>IFERROR(IF(OR($V3064&lt;&gt;"Ja",VLOOKUP($C3064,Listen!$A$2:$F$45,5,0)="Nein",D3064&lt;IF(C3064="LNG Anbindungsanlagen gemäß separater Festlegung",2022,2023)),$AC3064,$AA3064),0)</f>
        <v>0</v>
      </c>
      <c r="AH3064" s="49">
        <f>IFERROR(IF(OR($V3064&lt;&gt;"Ja",VLOOKUP($C3064,Listen!$A$2:$F$45,5,0)="Nein",D3064&lt;IF(C3064="LNG Anbindungsanlagen gemäß separater Festlegung",2022,2023)),$AC3064,$AA3064),0)</f>
        <v>0</v>
      </c>
      <c r="AI3064" s="49">
        <f>IFERROR(IF(OR($W3064&lt;&gt;"Ja",VLOOKUP($C3064,Listen!$A$2:$F$45,6,0)="Nein"),$AC3064,$AB3064),0)</f>
        <v>0</v>
      </c>
      <c r="AJ3064" s="49">
        <f>IFERROR(IF(OR($W3064&lt;&gt;"Ja",VLOOKUP($C3064,Listen!$A$2:$F$45,6,0)="Nein"),$AC3064,$AB3064),0)</f>
        <v>0</v>
      </c>
      <c r="AK3064" s="49">
        <f>IFERROR(IF(OR($W3064&lt;&gt;"Ja",VLOOKUP($C3064,Listen!$A$2:$F$45,6,0)="Nein"),$AC3064,$AB3064),0)</f>
        <v>0</v>
      </c>
      <c r="AL3064" s="51">
        <f t="shared" si="993"/>
        <v>0</v>
      </c>
      <c r="AM3064" s="296">
        <f>IFERROR(IF(VLOOKUP($C3064,Listen!$A$2:$F$45,6,0)="Ja",MAX(BC3064:BD3064),D_SAV!$BC3064),0)</f>
        <v>0</v>
      </c>
      <c r="AN3064" s="51">
        <f t="shared" si="994"/>
        <v>0</v>
      </c>
      <c r="AP3064" s="304">
        <f t="shared" si="995"/>
        <v>0</v>
      </c>
      <c r="AQ3064" s="304">
        <f t="shared" si="996"/>
        <v>0</v>
      </c>
      <c r="AR3064" s="304">
        <f t="shared" si="997"/>
        <v>0</v>
      </c>
      <c r="AS3064" s="304">
        <f t="shared" si="998"/>
        <v>0</v>
      </c>
      <c r="AT3064" s="304">
        <f t="shared" si="999"/>
        <v>0</v>
      </c>
      <c r="AU3064" s="304">
        <f t="shared" si="1000"/>
        <v>0</v>
      </c>
      <c r="AV3064" s="304">
        <f t="shared" si="1001"/>
        <v>0</v>
      </c>
      <c r="AW3064" s="304">
        <f t="shared" si="1002"/>
        <v>0</v>
      </c>
      <c r="AX3064" s="304">
        <f t="shared" si="1003"/>
        <v>0</v>
      </c>
      <c r="AY3064" s="304">
        <f t="shared" si="1004"/>
        <v>0</v>
      </c>
      <c r="AZ3064" s="304">
        <f t="shared" si="1005"/>
        <v>0</v>
      </c>
      <c r="BA3064" s="304">
        <f t="shared" si="1006"/>
        <v>0</v>
      </c>
      <c r="BB3064" s="304">
        <f t="shared" si="1007"/>
        <v>0</v>
      </c>
      <c r="BC3064" s="304">
        <f t="shared" si="1008"/>
        <v>0</v>
      </c>
      <c r="BD3064" s="304">
        <f t="shared" si="1009"/>
        <v>0</v>
      </c>
      <c r="BE3064" s="304">
        <f>IFERROR(IF(VLOOKUP($C3064,Listen!$A$2:$F$45,6,0)="Ja",BB3064-MAX(BC3064:BD3064),BB3064-BC3064),0)</f>
        <v>0</v>
      </c>
    </row>
    <row r="3065" spans="1:57" x14ac:dyDescent="0.25">
      <c r="A3065" s="320" t="str">
        <f>IF(AND(D3065&lt;&gt;0,C3065&lt;&gt;0,E3065&lt;&gt;0),IF(B3065&lt;&gt;0,CONCATENATE(B3065,"-AGr",VLOOKUP(C3065,Listen!$A$2:$D$45,4,FALSE),"-",D3065,"-",E3065,),CONCATENATE("AGr",VLOOKUP(C3065,Listen!$A$2:$D$45,4,FALSE),"-",D3065,"-",E3065)),"keine vollständige ID")</f>
        <v>keine vollständige ID</v>
      </c>
      <c r="B3065" s="301"/>
      <c r="C3065" s="287"/>
      <c r="D3065" s="34"/>
      <c r="E3065" s="306"/>
      <c r="F3065" s="116"/>
      <c r="G3065" s="17"/>
      <c r="H3065" s="17"/>
      <c r="I3065" s="17"/>
      <c r="J3065" s="17"/>
      <c r="K3065" s="17"/>
      <c r="L3065" s="17"/>
      <c r="M3065" s="17"/>
      <c r="N3065" s="17"/>
      <c r="O3065" s="116"/>
      <c r="P3065" s="117">
        <f>IF(D3065&gt;A_Stammdaten!$B$12,0,SUM(G3065,H3065,J3065,L3065:M3065)-SUM(I3065,K3065,N3065:O3065))</f>
        <v>0</v>
      </c>
      <c r="Q3065" s="17"/>
      <c r="R3065" s="17"/>
      <c r="S3065" s="17"/>
      <c r="T3065" s="17"/>
      <c r="U3065" s="62">
        <f t="shared" si="989"/>
        <v>0</v>
      </c>
      <c r="V3065" s="34"/>
      <c r="W3065" s="34"/>
      <c r="X3065" s="34"/>
      <c r="Y3065" s="34"/>
      <c r="Z3065" s="34"/>
      <c r="AA3065" s="63" t="str">
        <f t="shared" si="990"/>
        <v>-</v>
      </c>
      <c r="AB3065" s="63" t="str">
        <f t="shared" si="991"/>
        <v>-</v>
      </c>
      <c r="AC3065" s="63">
        <f>IF(ISBLANK($C3065),0,VLOOKUP($C3065,Listen!$A$2:$C$45,2,FALSE))</f>
        <v>0</v>
      </c>
      <c r="AD3065" s="63">
        <f>IF(ISBLANK($C3065),0,VLOOKUP($C3065,Listen!$A$2:$C$45,3,FALSE))</f>
        <v>0</v>
      </c>
      <c r="AE3065" s="49">
        <f t="shared" si="992"/>
        <v>0</v>
      </c>
      <c r="AF3065" s="49">
        <f t="shared" si="992"/>
        <v>0</v>
      </c>
      <c r="AG3065" s="49">
        <f>IFERROR(IF(OR($V3065&lt;&gt;"Ja",VLOOKUP($C3065,Listen!$A$2:$F$45,5,0)="Nein",D3065&lt;IF(C3065="LNG Anbindungsanlagen gemäß separater Festlegung",2022,2023)),$AC3065,$AA3065),0)</f>
        <v>0</v>
      </c>
      <c r="AH3065" s="49">
        <f>IFERROR(IF(OR($V3065&lt;&gt;"Ja",VLOOKUP($C3065,Listen!$A$2:$F$45,5,0)="Nein",D3065&lt;IF(C3065="LNG Anbindungsanlagen gemäß separater Festlegung",2022,2023)),$AC3065,$AA3065),0)</f>
        <v>0</v>
      </c>
      <c r="AI3065" s="49">
        <f>IFERROR(IF(OR($W3065&lt;&gt;"Ja",VLOOKUP($C3065,Listen!$A$2:$F$45,6,0)="Nein"),$AC3065,$AB3065),0)</f>
        <v>0</v>
      </c>
      <c r="AJ3065" s="49">
        <f>IFERROR(IF(OR($W3065&lt;&gt;"Ja",VLOOKUP($C3065,Listen!$A$2:$F$45,6,0)="Nein"),$AC3065,$AB3065),0)</f>
        <v>0</v>
      </c>
      <c r="AK3065" s="49">
        <f>IFERROR(IF(OR($W3065&lt;&gt;"Ja",VLOOKUP($C3065,Listen!$A$2:$F$45,6,0)="Nein"),$AC3065,$AB3065),0)</f>
        <v>0</v>
      </c>
      <c r="AL3065" s="51">
        <f t="shared" si="993"/>
        <v>0</v>
      </c>
      <c r="AM3065" s="296">
        <f>IFERROR(IF(VLOOKUP($C3065,Listen!$A$2:$F$45,6,0)="Ja",MAX(BC3065:BD3065),D_SAV!$BC3065),0)</f>
        <v>0</v>
      </c>
      <c r="AN3065" s="51">
        <f t="shared" si="994"/>
        <v>0</v>
      </c>
      <c r="AP3065" s="304">
        <f t="shared" si="995"/>
        <v>0</v>
      </c>
      <c r="AQ3065" s="304">
        <f t="shared" si="996"/>
        <v>0</v>
      </c>
      <c r="AR3065" s="304">
        <f t="shared" si="997"/>
        <v>0</v>
      </c>
      <c r="AS3065" s="304">
        <f t="shared" si="998"/>
        <v>0</v>
      </c>
      <c r="AT3065" s="304">
        <f t="shared" si="999"/>
        <v>0</v>
      </c>
      <c r="AU3065" s="304">
        <f t="shared" si="1000"/>
        <v>0</v>
      </c>
      <c r="AV3065" s="304">
        <f t="shared" si="1001"/>
        <v>0</v>
      </c>
      <c r="AW3065" s="304">
        <f t="shared" si="1002"/>
        <v>0</v>
      </c>
      <c r="AX3065" s="304">
        <f t="shared" si="1003"/>
        <v>0</v>
      </c>
      <c r="AY3065" s="304">
        <f t="shared" si="1004"/>
        <v>0</v>
      </c>
      <c r="AZ3065" s="304">
        <f t="shared" si="1005"/>
        <v>0</v>
      </c>
      <c r="BA3065" s="304">
        <f t="shared" si="1006"/>
        <v>0</v>
      </c>
      <c r="BB3065" s="304">
        <f t="shared" si="1007"/>
        <v>0</v>
      </c>
      <c r="BC3065" s="304">
        <f t="shared" si="1008"/>
        <v>0</v>
      </c>
      <c r="BD3065" s="304">
        <f t="shared" si="1009"/>
        <v>0</v>
      </c>
      <c r="BE3065" s="304">
        <f>IFERROR(IF(VLOOKUP($C3065,Listen!$A$2:$F$45,6,0)="Ja",BB3065-MAX(BC3065:BD3065),BB3065-BC3065),0)</f>
        <v>0</v>
      </c>
    </row>
    <row r="3066" spans="1:57" x14ac:dyDescent="0.25">
      <c r="A3066" s="320" t="str">
        <f>IF(AND(D3066&lt;&gt;0,C3066&lt;&gt;0,E3066&lt;&gt;0),IF(B3066&lt;&gt;0,CONCATENATE(B3066,"-AGr",VLOOKUP(C3066,Listen!$A$2:$D$45,4,FALSE),"-",D3066,"-",E3066,),CONCATENATE("AGr",VLOOKUP(C3066,Listen!$A$2:$D$45,4,FALSE),"-",D3066,"-",E3066)),"keine vollständige ID")</f>
        <v>keine vollständige ID</v>
      </c>
      <c r="B3066" s="301"/>
      <c r="C3066" s="287"/>
      <c r="D3066" s="34"/>
      <c r="E3066" s="306"/>
      <c r="F3066" s="116"/>
      <c r="G3066" s="17"/>
      <c r="H3066" s="17"/>
      <c r="I3066" s="17"/>
      <c r="J3066" s="17"/>
      <c r="K3066" s="17"/>
      <c r="L3066" s="17"/>
      <c r="M3066" s="17"/>
      <c r="N3066" s="17"/>
      <c r="O3066" s="116"/>
      <c r="P3066" s="117">
        <f>IF(D3066&gt;A_Stammdaten!$B$12,0,SUM(G3066,H3066,J3066,L3066:M3066)-SUM(I3066,K3066,N3066:O3066))</f>
        <v>0</v>
      </c>
      <c r="Q3066" s="17"/>
      <c r="R3066" s="17"/>
      <c r="S3066" s="17"/>
      <c r="T3066" s="17"/>
      <c r="U3066" s="62">
        <f t="shared" si="989"/>
        <v>0</v>
      </c>
      <c r="V3066" s="34"/>
      <c r="W3066" s="34"/>
      <c r="X3066" s="34"/>
      <c r="Y3066" s="34"/>
      <c r="Z3066" s="34"/>
      <c r="AA3066" s="63" t="str">
        <f t="shared" si="990"/>
        <v>-</v>
      </c>
      <c r="AB3066" s="63" t="str">
        <f t="shared" si="991"/>
        <v>-</v>
      </c>
      <c r="AC3066" s="63">
        <f>IF(ISBLANK($C3066),0,VLOOKUP($C3066,Listen!$A$2:$C$45,2,FALSE))</f>
        <v>0</v>
      </c>
      <c r="AD3066" s="63">
        <f>IF(ISBLANK($C3066),0,VLOOKUP($C3066,Listen!$A$2:$C$45,3,FALSE))</f>
        <v>0</v>
      </c>
      <c r="AE3066" s="49">
        <f t="shared" si="992"/>
        <v>0</v>
      </c>
      <c r="AF3066" s="49">
        <f t="shared" si="992"/>
        <v>0</v>
      </c>
      <c r="AG3066" s="49">
        <f>IFERROR(IF(OR($V3066&lt;&gt;"Ja",VLOOKUP($C3066,Listen!$A$2:$F$45,5,0)="Nein",D3066&lt;IF(C3066="LNG Anbindungsanlagen gemäß separater Festlegung",2022,2023)),$AC3066,$AA3066),0)</f>
        <v>0</v>
      </c>
      <c r="AH3066" s="49">
        <f>IFERROR(IF(OR($V3066&lt;&gt;"Ja",VLOOKUP($C3066,Listen!$A$2:$F$45,5,0)="Nein",D3066&lt;IF(C3066="LNG Anbindungsanlagen gemäß separater Festlegung",2022,2023)),$AC3066,$AA3066),0)</f>
        <v>0</v>
      </c>
      <c r="AI3066" s="49">
        <f>IFERROR(IF(OR($W3066&lt;&gt;"Ja",VLOOKUP($C3066,Listen!$A$2:$F$45,6,0)="Nein"),$AC3066,$AB3066),0)</f>
        <v>0</v>
      </c>
      <c r="AJ3066" s="49">
        <f>IFERROR(IF(OR($W3066&lt;&gt;"Ja",VLOOKUP($C3066,Listen!$A$2:$F$45,6,0)="Nein"),$AC3066,$AB3066),0)</f>
        <v>0</v>
      </c>
      <c r="AK3066" s="49">
        <f>IFERROR(IF(OR($W3066&lt;&gt;"Ja",VLOOKUP($C3066,Listen!$A$2:$F$45,6,0)="Nein"),$AC3066,$AB3066),0)</f>
        <v>0</v>
      </c>
      <c r="AL3066" s="51">
        <f t="shared" si="993"/>
        <v>0</v>
      </c>
      <c r="AM3066" s="296">
        <f>IFERROR(IF(VLOOKUP($C3066,Listen!$A$2:$F$45,6,0)="Ja",MAX(BC3066:BD3066),D_SAV!$BC3066),0)</f>
        <v>0</v>
      </c>
      <c r="AN3066" s="51">
        <f t="shared" si="994"/>
        <v>0</v>
      </c>
      <c r="AP3066" s="304">
        <f t="shared" si="995"/>
        <v>0</v>
      </c>
      <c r="AQ3066" s="304">
        <f t="shared" si="996"/>
        <v>0</v>
      </c>
      <c r="AR3066" s="304">
        <f t="shared" si="997"/>
        <v>0</v>
      </c>
      <c r="AS3066" s="304">
        <f t="shared" si="998"/>
        <v>0</v>
      </c>
      <c r="AT3066" s="304">
        <f t="shared" si="999"/>
        <v>0</v>
      </c>
      <c r="AU3066" s="304">
        <f t="shared" si="1000"/>
        <v>0</v>
      </c>
      <c r="AV3066" s="304">
        <f t="shared" si="1001"/>
        <v>0</v>
      </c>
      <c r="AW3066" s="304">
        <f t="shared" si="1002"/>
        <v>0</v>
      </c>
      <c r="AX3066" s="304">
        <f t="shared" si="1003"/>
        <v>0</v>
      </c>
      <c r="AY3066" s="304">
        <f t="shared" si="1004"/>
        <v>0</v>
      </c>
      <c r="AZ3066" s="304">
        <f t="shared" si="1005"/>
        <v>0</v>
      </c>
      <c r="BA3066" s="304">
        <f t="shared" si="1006"/>
        <v>0</v>
      </c>
      <c r="BB3066" s="304">
        <f t="shared" si="1007"/>
        <v>0</v>
      </c>
      <c r="BC3066" s="304">
        <f t="shared" si="1008"/>
        <v>0</v>
      </c>
      <c r="BD3066" s="304">
        <f t="shared" si="1009"/>
        <v>0</v>
      </c>
      <c r="BE3066" s="304">
        <f>IFERROR(IF(VLOOKUP($C3066,Listen!$A$2:$F$45,6,0)="Ja",BB3066-MAX(BC3066:BD3066),BB3066-BC3066),0)</f>
        <v>0</v>
      </c>
    </row>
    <row r="3067" spans="1:57" x14ac:dyDescent="0.25">
      <c r="A3067" s="320" t="str">
        <f>IF(AND(D3067&lt;&gt;0,C3067&lt;&gt;0,E3067&lt;&gt;0),IF(B3067&lt;&gt;0,CONCATENATE(B3067,"-AGr",VLOOKUP(C3067,Listen!$A$2:$D$45,4,FALSE),"-",D3067,"-",E3067,),CONCATENATE("AGr",VLOOKUP(C3067,Listen!$A$2:$D$45,4,FALSE),"-",D3067,"-",E3067)),"keine vollständige ID")</f>
        <v>keine vollständige ID</v>
      </c>
      <c r="B3067" s="301"/>
      <c r="C3067" s="287"/>
      <c r="D3067" s="34"/>
      <c r="E3067" s="306"/>
      <c r="F3067" s="116"/>
      <c r="G3067" s="17"/>
      <c r="H3067" s="17"/>
      <c r="I3067" s="17"/>
      <c r="J3067" s="17"/>
      <c r="K3067" s="17"/>
      <c r="L3067" s="17"/>
      <c r="M3067" s="17"/>
      <c r="N3067" s="17"/>
      <c r="O3067" s="116"/>
      <c r="P3067" s="117">
        <f>IF(D3067&gt;A_Stammdaten!$B$12,0,SUM(G3067,H3067,J3067,L3067:M3067)-SUM(I3067,K3067,N3067:O3067))</f>
        <v>0</v>
      </c>
      <c r="Q3067" s="17"/>
      <c r="R3067" s="17"/>
      <c r="S3067" s="17"/>
      <c r="T3067" s="17"/>
      <c r="U3067" s="62">
        <f t="shared" si="989"/>
        <v>0</v>
      </c>
      <c r="V3067" s="34"/>
      <c r="W3067" s="34"/>
      <c r="X3067" s="34"/>
      <c r="Y3067" s="34"/>
      <c r="Z3067" s="34"/>
      <c r="AA3067" s="63" t="str">
        <f t="shared" si="990"/>
        <v>-</v>
      </c>
      <c r="AB3067" s="63" t="str">
        <f t="shared" si="991"/>
        <v>-</v>
      </c>
      <c r="AC3067" s="63">
        <f>IF(ISBLANK($C3067),0,VLOOKUP($C3067,Listen!$A$2:$C$45,2,FALSE))</f>
        <v>0</v>
      </c>
      <c r="AD3067" s="63">
        <f>IF(ISBLANK($C3067),0,VLOOKUP($C3067,Listen!$A$2:$C$45,3,FALSE))</f>
        <v>0</v>
      </c>
      <c r="AE3067" s="49">
        <f t="shared" si="992"/>
        <v>0</v>
      </c>
      <c r="AF3067" s="49">
        <f t="shared" si="992"/>
        <v>0</v>
      </c>
      <c r="AG3067" s="49">
        <f>IFERROR(IF(OR($V3067&lt;&gt;"Ja",VLOOKUP($C3067,Listen!$A$2:$F$45,5,0)="Nein",D3067&lt;IF(C3067="LNG Anbindungsanlagen gemäß separater Festlegung",2022,2023)),$AC3067,$AA3067),0)</f>
        <v>0</v>
      </c>
      <c r="AH3067" s="49">
        <f>IFERROR(IF(OR($V3067&lt;&gt;"Ja",VLOOKUP($C3067,Listen!$A$2:$F$45,5,0)="Nein",D3067&lt;IF(C3067="LNG Anbindungsanlagen gemäß separater Festlegung",2022,2023)),$AC3067,$AA3067),0)</f>
        <v>0</v>
      </c>
      <c r="AI3067" s="49">
        <f>IFERROR(IF(OR($W3067&lt;&gt;"Ja",VLOOKUP($C3067,Listen!$A$2:$F$45,6,0)="Nein"),$AC3067,$AB3067),0)</f>
        <v>0</v>
      </c>
      <c r="AJ3067" s="49">
        <f>IFERROR(IF(OR($W3067&lt;&gt;"Ja",VLOOKUP($C3067,Listen!$A$2:$F$45,6,0)="Nein"),$AC3067,$AB3067),0)</f>
        <v>0</v>
      </c>
      <c r="AK3067" s="49">
        <f>IFERROR(IF(OR($W3067&lt;&gt;"Ja",VLOOKUP($C3067,Listen!$A$2:$F$45,6,0)="Nein"),$AC3067,$AB3067),0)</f>
        <v>0</v>
      </c>
      <c r="AL3067" s="51">
        <f t="shared" si="993"/>
        <v>0</v>
      </c>
      <c r="AM3067" s="296">
        <f>IFERROR(IF(VLOOKUP($C3067,Listen!$A$2:$F$45,6,0)="Ja",MAX(BC3067:BD3067),D_SAV!$BC3067),0)</f>
        <v>0</v>
      </c>
      <c r="AN3067" s="51">
        <f t="shared" si="994"/>
        <v>0</v>
      </c>
      <c r="AP3067" s="304">
        <f t="shared" si="995"/>
        <v>0</v>
      </c>
      <c r="AQ3067" s="304">
        <f t="shared" si="996"/>
        <v>0</v>
      </c>
      <c r="AR3067" s="304">
        <f t="shared" si="997"/>
        <v>0</v>
      </c>
      <c r="AS3067" s="304">
        <f t="shared" si="998"/>
        <v>0</v>
      </c>
      <c r="AT3067" s="304">
        <f t="shared" si="999"/>
        <v>0</v>
      </c>
      <c r="AU3067" s="304">
        <f t="shared" si="1000"/>
        <v>0</v>
      </c>
      <c r="AV3067" s="304">
        <f t="shared" si="1001"/>
        <v>0</v>
      </c>
      <c r="AW3067" s="304">
        <f t="shared" si="1002"/>
        <v>0</v>
      </c>
      <c r="AX3067" s="304">
        <f t="shared" si="1003"/>
        <v>0</v>
      </c>
      <c r="AY3067" s="304">
        <f t="shared" si="1004"/>
        <v>0</v>
      </c>
      <c r="AZ3067" s="304">
        <f t="shared" si="1005"/>
        <v>0</v>
      </c>
      <c r="BA3067" s="304">
        <f t="shared" si="1006"/>
        <v>0</v>
      </c>
      <c r="BB3067" s="304">
        <f t="shared" si="1007"/>
        <v>0</v>
      </c>
      <c r="BC3067" s="304">
        <f t="shared" si="1008"/>
        <v>0</v>
      </c>
      <c r="BD3067" s="304">
        <f t="shared" si="1009"/>
        <v>0</v>
      </c>
      <c r="BE3067" s="304">
        <f>IFERROR(IF(VLOOKUP($C3067,Listen!$A$2:$F$45,6,0)="Ja",BB3067-MAX(BC3067:BD3067),BB3067-BC3067),0)</f>
        <v>0</v>
      </c>
    </row>
    <row r="3068" spans="1:57" x14ac:dyDescent="0.25">
      <c r="A3068" s="320" t="str">
        <f>IF(AND(D3068&lt;&gt;0,C3068&lt;&gt;0,E3068&lt;&gt;0),IF(B3068&lt;&gt;0,CONCATENATE(B3068,"-AGr",VLOOKUP(C3068,Listen!$A$2:$D$45,4,FALSE),"-",D3068,"-",E3068,),CONCATENATE("AGr",VLOOKUP(C3068,Listen!$A$2:$D$45,4,FALSE),"-",D3068,"-",E3068)),"keine vollständige ID")</f>
        <v>keine vollständige ID</v>
      </c>
      <c r="B3068" s="301"/>
      <c r="C3068" s="287"/>
      <c r="D3068" s="34"/>
      <c r="E3068" s="306"/>
      <c r="F3068" s="116"/>
      <c r="G3068" s="17"/>
      <c r="H3068" s="17"/>
      <c r="I3068" s="17"/>
      <c r="J3068" s="17"/>
      <c r="K3068" s="17"/>
      <c r="L3068" s="17"/>
      <c r="M3068" s="17"/>
      <c r="N3068" s="17"/>
      <c r="O3068" s="116"/>
      <c r="P3068" s="117">
        <f>IF(D3068&gt;A_Stammdaten!$B$12,0,SUM(G3068,H3068,J3068,L3068:M3068)-SUM(I3068,K3068,N3068:O3068))</f>
        <v>0</v>
      </c>
      <c r="Q3068" s="17"/>
      <c r="R3068" s="17"/>
      <c r="S3068" s="17"/>
      <c r="T3068" s="17"/>
      <c r="U3068" s="62">
        <f t="shared" si="989"/>
        <v>0</v>
      </c>
      <c r="V3068" s="34"/>
      <c r="W3068" s="34"/>
      <c r="X3068" s="34"/>
      <c r="Y3068" s="34"/>
      <c r="Z3068" s="34"/>
      <c r="AA3068" s="63" t="str">
        <f t="shared" si="990"/>
        <v>-</v>
      </c>
      <c r="AB3068" s="63" t="str">
        <f t="shared" si="991"/>
        <v>-</v>
      </c>
      <c r="AC3068" s="63">
        <f>IF(ISBLANK($C3068),0,VLOOKUP($C3068,Listen!$A$2:$C$45,2,FALSE))</f>
        <v>0</v>
      </c>
      <c r="AD3068" s="63">
        <f>IF(ISBLANK($C3068),0,VLOOKUP($C3068,Listen!$A$2:$C$45,3,FALSE))</f>
        <v>0</v>
      </c>
      <c r="AE3068" s="49">
        <f t="shared" si="992"/>
        <v>0</v>
      </c>
      <c r="AF3068" s="49">
        <f t="shared" si="992"/>
        <v>0</v>
      </c>
      <c r="AG3068" s="49">
        <f>IFERROR(IF(OR($V3068&lt;&gt;"Ja",VLOOKUP($C3068,Listen!$A$2:$F$45,5,0)="Nein",D3068&lt;IF(C3068="LNG Anbindungsanlagen gemäß separater Festlegung",2022,2023)),$AC3068,$AA3068),0)</f>
        <v>0</v>
      </c>
      <c r="AH3068" s="49">
        <f>IFERROR(IF(OR($V3068&lt;&gt;"Ja",VLOOKUP($C3068,Listen!$A$2:$F$45,5,0)="Nein",D3068&lt;IF(C3068="LNG Anbindungsanlagen gemäß separater Festlegung",2022,2023)),$AC3068,$AA3068),0)</f>
        <v>0</v>
      </c>
      <c r="AI3068" s="49">
        <f>IFERROR(IF(OR($W3068&lt;&gt;"Ja",VLOOKUP($C3068,Listen!$A$2:$F$45,6,0)="Nein"),$AC3068,$AB3068),0)</f>
        <v>0</v>
      </c>
      <c r="AJ3068" s="49">
        <f>IFERROR(IF(OR($W3068&lt;&gt;"Ja",VLOOKUP($C3068,Listen!$A$2:$F$45,6,0)="Nein"),$AC3068,$AB3068),0)</f>
        <v>0</v>
      </c>
      <c r="AK3068" s="49">
        <f>IFERROR(IF(OR($W3068&lt;&gt;"Ja",VLOOKUP($C3068,Listen!$A$2:$F$45,6,0)="Nein"),$AC3068,$AB3068),0)</f>
        <v>0</v>
      </c>
      <c r="AL3068" s="51">
        <f t="shared" si="993"/>
        <v>0</v>
      </c>
      <c r="AM3068" s="296">
        <f>IFERROR(IF(VLOOKUP($C3068,Listen!$A$2:$F$45,6,0)="Ja",MAX(BC3068:BD3068),D_SAV!$BC3068),0)</f>
        <v>0</v>
      </c>
      <c r="AN3068" s="51">
        <f t="shared" si="994"/>
        <v>0</v>
      </c>
      <c r="AP3068" s="304">
        <f t="shared" si="995"/>
        <v>0</v>
      </c>
      <c r="AQ3068" s="304">
        <f t="shared" si="996"/>
        <v>0</v>
      </c>
      <c r="AR3068" s="304">
        <f t="shared" si="997"/>
        <v>0</v>
      </c>
      <c r="AS3068" s="304">
        <f t="shared" si="998"/>
        <v>0</v>
      </c>
      <c r="AT3068" s="304">
        <f t="shared" si="999"/>
        <v>0</v>
      </c>
      <c r="AU3068" s="304">
        <f t="shared" si="1000"/>
        <v>0</v>
      </c>
      <c r="AV3068" s="304">
        <f t="shared" si="1001"/>
        <v>0</v>
      </c>
      <c r="AW3068" s="304">
        <f t="shared" si="1002"/>
        <v>0</v>
      </c>
      <c r="AX3068" s="304">
        <f t="shared" si="1003"/>
        <v>0</v>
      </c>
      <c r="AY3068" s="304">
        <f t="shared" si="1004"/>
        <v>0</v>
      </c>
      <c r="AZ3068" s="304">
        <f t="shared" si="1005"/>
        <v>0</v>
      </c>
      <c r="BA3068" s="304">
        <f t="shared" si="1006"/>
        <v>0</v>
      </c>
      <c r="BB3068" s="304">
        <f t="shared" si="1007"/>
        <v>0</v>
      </c>
      <c r="BC3068" s="304">
        <f t="shared" si="1008"/>
        <v>0</v>
      </c>
      <c r="BD3068" s="304">
        <f t="shared" si="1009"/>
        <v>0</v>
      </c>
      <c r="BE3068" s="304">
        <f>IFERROR(IF(VLOOKUP($C3068,Listen!$A$2:$F$45,6,0)="Ja",BB3068-MAX(BC3068:BD3068),BB3068-BC3068),0)</f>
        <v>0</v>
      </c>
    </row>
    <row r="3069" spans="1:57" x14ac:dyDescent="0.25">
      <c r="A3069" s="320" t="str">
        <f>IF(AND(D3069&lt;&gt;0,C3069&lt;&gt;0,E3069&lt;&gt;0),IF(B3069&lt;&gt;0,CONCATENATE(B3069,"-AGr",VLOOKUP(C3069,Listen!$A$2:$D$45,4,FALSE),"-",D3069,"-",E3069,),CONCATENATE("AGr",VLOOKUP(C3069,Listen!$A$2:$D$45,4,FALSE),"-",D3069,"-",E3069)),"keine vollständige ID")</f>
        <v>keine vollständige ID</v>
      </c>
      <c r="B3069" s="301"/>
      <c r="C3069" s="287"/>
      <c r="D3069" s="34"/>
      <c r="E3069" s="306"/>
      <c r="F3069" s="116"/>
      <c r="G3069" s="17"/>
      <c r="H3069" s="17"/>
      <c r="I3069" s="17"/>
      <c r="J3069" s="17"/>
      <c r="K3069" s="17"/>
      <c r="L3069" s="17"/>
      <c r="M3069" s="17"/>
      <c r="N3069" s="17"/>
      <c r="O3069" s="116"/>
      <c r="P3069" s="117">
        <f>IF(D3069&gt;A_Stammdaten!$B$12,0,SUM(G3069,H3069,J3069,L3069:M3069)-SUM(I3069,K3069,N3069:O3069))</f>
        <v>0</v>
      </c>
      <c r="Q3069" s="17"/>
      <c r="R3069" s="17"/>
      <c r="S3069" s="17"/>
      <c r="T3069" s="17"/>
      <c r="U3069" s="62">
        <f t="shared" si="989"/>
        <v>0</v>
      </c>
      <c r="V3069" s="34"/>
      <c r="W3069" s="34"/>
      <c r="X3069" s="34"/>
      <c r="Y3069" s="34"/>
      <c r="Z3069" s="34"/>
      <c r="AA3069" s="63" t="str">
        <f t="shared" si="990"/>
        <v>-</v>
      </c>
      <c r="AB3069" s="63" t="str">
        <f t="shared" si="991"/>
        <v>-</v>
      </c>
      <c r="AC3069" s="63">
        <f>IF(ISBLANK($C3069),0,VLOOKUP($C3069,Listen!$A$2:$C$45,2,FALSE))</f>
        <v>0</v>
      </c>
      <c r="AD3069" s="63">
        <f>IF(ISBLANK($C3069),0,VLOOKUP($C3069,Listen!$A$2:$C$45,3,FALSE))</f>
        <v>0</v>
      </c>
      <c r="AE3069" s="49">
        <f t="shared" si="992"/>
        <v>0</v>
      </c>
      <c r="AF3069" s="49">
        <f t="shared" si="992"/>
        <v>0</v>
      </c>
      <c r="AG3069" s="49">
        <f>IFERROR(IF(OR($V3069&lt;&gt;"Ja",VLOOKUP($C3069,Listen!$A$2:$F$45,5,0)="Nein",D3069&lt;IF(C3069="LNG Anbindungsanlagen gemäß separater Festlegung",2022,2023)),$AC3069,$AA3069),0)</f>
        <v>0</v>
      </c>
      <c r="AH3069" s="49">
        <f>IFERROR(IF(OR($V3069&lt;&gt;"Ja",VLOOKUP($C3069,Listen!$A$2:$F$45,5,0)="Nein",D3069&lt;IF(C3069="LNG Anbindungsanlagen gemäß separater Festlegung",2022,2023)),$AC3069,$AA3069),0)</f>
        <v>0</v>
      </c>
      <c r="AI3069" s="49">
        <f>IFERROR(IF(OR($W3069&lt;&gt;"Ja",VLOOKUP($C3069,Listen!$A$2:$F$45,6,0)="Nein"),$AC3069,$AB3069),0)</f>
        <v>0</v>
      </c>
      <c r="AJ3069" s="49">
        <f>IFERROR(IF(OR($W3069&lt;&gt;"Ja",VLOOKUP($C3069,Listen!$A$2:$F$45,6,0)="Nein"),$AC3069,$AB3069),0)</f>
        <v>0</v>
      </c>
      <c r="AK3069" s="49">
        <f>IFERROR(IF(OR($W3069&lt;&gt;"Ja",VLOOKUP($C3069,Listen!$A$2:$F$45,6,0)="Nein"),$AC3069,$AB3069),0)</f>
        <v>0</v>
      </c>
      <c r="AL3069" s="51">
        <f t="shared" si="993"/>
        <v>0</v>
      </c>
      <c r="AM3069" s="296">
        <f>IFERROR(IF(VLOOKUP($C3069,Listen!$A$2:$F$45,6,0)="Ja",MAX(BC3069:BD3069),D_SAV!$BC3069),0)</f>
        <v>0</v>
      </c>
      <c r="AN3069" s="51">
        <f t="shared" si="994"/>
        <v>0</v>
      </c>
      <c r="AP3069" s="304">
        <f t="shared" si="995"/>
        <v>0</v>
      </c>
      <c r="AQ3069" s="304">
        <f t="shared" si="996"/>
        <v>0</v>
      </c>
      <c r="AR3069" s="304">
        <f t="shared" si="997"/>
        <v>0</v>
      </c>
      <c r="AS3069" s="304">
        <f t="shared" si="998"/>
        <v>0</v>
      </c>
      <c r="AT3069" s="304">
        <f t="shared" si="999"/>
        <v>0</v>
      </c>
      <c r="AU3069" s="304">
        <f t="shared" si="1000"/>
        <v>0</v>
      </c>
      <c r="AV3069" s="304">
        <f t="shared" si="1001"/>
        <v>0</v>
      </c>
      <c r="AW3069" s="304">
        <f t="shared" si="1002"/>
        <v>0</v>
      </c>
      <c r="AX3069" s="304">
        <f t="shared" si="1003"/>
        <v>0</v>
      </c>
      <c r="AY3069" s="304">
        <f t="shared" si="1004"/>
        <v>0</v>
      </c>
      <c r="AZ3069" s="304">
        <f t="shared" si="1005"/>
        <v>0</v>
      </c>
      <c r="BA3069" s="304">
        <f t="shared" si="1006"/>
        <v>0</v>
      </c>
      <c r="BB3069" s="304">
        <f t="shared" si="1007"/>
        <v>0</v>
      </c>
      <c r="BC3069" s="304">
        <f t="shared" si="1008"/>
        <v>0</v>
      </c>
      <c r="BD3069" s="304">
        <f t="shared" si="1009"/>
        <v>0</v>
      </c>
      <c r="BE3069" s="304">
        <f>IFERROR(IF(VLOOKUP($C3069,Listen!$A$2:$F$45,6,0)="Ja",BB3069-MAX(BC3069:BD3069),BB3069-BC3069),0)</f>
        <v>0</v>
      </c>
    </row>
    <row r="3070" spans="1:57" x14ac:dyDescent="0.25">
      <c r="A3070" s="320" t="str">
        <f>IF(AND(D3070&lt;&gt;0,C3070&lt;&gt;0,E3070&lt;&gt;0),IF(B3070&lt;&gt;0,CONCATENATE(B3070,"-AGr",VLOOKUP(C3070,Listen!$A$2:$D$45,4,FALSE),"-",D3070,"-",E3070,),CONCATENATE("AGr",VLOOKUP(C3070,Listen!$A$2:$D$45,4,FALSE),"-",D3070,"-",E3070)),"keine vollständige ID")</f>
        <v>keine vollständige ID</v>
      </c>
      <c r="B3070" s="301"/>
      <c r="C3070" s="287"/>
      <c r="D3070" s="34"/>
      <c r="E3070" s="306"/>
      <c r="F3070" s="116"/>
      <c r="G3070" s="17"/>
      <c r="H3070" s="17"/>
      <c r="I3070" s="17"/>
      <c r="J3070" s="17"/>
      <c r="K3070" s="17"/>
      <c r="L3070" s="17"/>
      <c r="M3070" s="17"/>
      <c r="N3070" s="17"/>
      <c r="O3070" s="116"/>
      <c r="P3070" s="117">
        <f>IF(D3070&gt;A_Stammdaten!$B$12,0,SUM(G3070,H3070,J3070,L3070:M3070)-SUM(I3070,K3070,N3070:O3070))</f>
        <v>0</v>
      </c>
      <c r="Q3070" s="17"/>
      <c r="R3070" s="17"/>
      <c r="S3070" s="17"/>
      <c r="T3070" s="17"/>
      <c r="U3070" s="62">
        <f t="shared" si="989"/>
        <v>0</v>
      </c>
      <c r="V3070" s="34"/>
      <c r="W3070" s="34"/>
      <c r="X3070" s="34"/>
      <c r="Y3070" s="34"/>
      <c r="Z3070" s="34"/>
      <c r="AA3070" s="63" t="str">
        <f t="shared" si="990"/>
        <v>-</v>
      </c>
      <c r="AB3070" s="63" t="str">
        <f t="shared" si="991"/>
        <v>-</v>
      </c>
      <c r="AC3070" s="63">
        <f>IF(ISBLANK($C3070),0,VLOOKUP($C3070,Listen!$A$2:$C$45,2,FALSE))</f>
        <v>0</v>
      </c>
      <c r="AD3070" s="63">
        <f>IF(ISBLANK($C3070),0,VLOOKUP($C3070,Listen!$A$2:$C$45,3,FALSE))</f>
        <v>0</v>
      </c>
      <c r="AE3070" s="49">
        <f t="shared" si="992"/>
        <v>0</v>
      </c>
      <c r="AF3070" s="49">
        <f t="shared" si="992"/>
        <v>0</v>
      </c>
      <c r="AG3070" s="49">
        <f>IFERROR(IF(OR($V3070&lt;&gt;"Ja",VLOOKUP($C3070,Listen!$A$2:$F$45,5,0)="Nein",D3070&lt;IF(C3070="LNG Anbindungsanlagen gemäß separater Festlegung",2022,2023)),$AC3070,$AA3070),0)</f>
        <v>0</v>
      </c>
      <c r="AH3070" s="49">
        <f>IFERROR(IF(OR($V3070&lt;&gt;"Ja",VLOOKUP($C3070,Listen!$A$2:$F$45,5,0)="Nein",D3070&lt;IF(C3070="LNG Anbindungsanlagen gemäß separater Festlegung",2022,2023)),$AC3070,$AA3070),0)</f>
        <v>0</v>
      </c>
      <c r="AI3070" s="49">
        <f>IFERROR(IF(OR($W3070&lt;&gt;"Ja",VLOOKUP($C3070,Listen!$A$2:$F$45,6,0)="Nein"),$AC3070,$AB3070),0)</f>
        <v>0</v>
      </c>
      <c r="AJ3070" s="49">
        <f>IFERROR(IF(OR($W3070&lt;&gt;"Ja",VLOOKUP($C3070,Listen!$A$2:$F$45,6,0)="Nein"),$AC3070,$AB3070),0)</f>
        <v>0</v>
      </c>
      <c r="AK3070" s="49">
        <f>IFERROR(IF(OR($W3070&lt;&gt;"Ja",VLOOKUP($C3070,Listen!$A$2:$F$45,6,0)="Nein"),$AC3070,$AB3070),0)</f>
        <v>0</v>
      </c>
      <c r="AL3070" s="51">
        <f t="shared" si="993"/>
        <v>0</v>
      </c>
      <c r="AM3070" s="296">
        <f>IFERROR(IF(VLOOKUP($C3070,Listen!$A$2:$F$45,6,0)="Ja",MAX(BC3070:BD3070),D_SAV!$BC3070),0)</f>
        <v>0</v>
      </c>
      <c r="AN3070" s="51">
        <f t="shared" si="994"/>
        <v>0</v>
      </c>
      <c r="AP3070" s="304">
        <f t="shared" si="995"/>
        <v>0</v>
      </c>
      <c r="AQ3070" s="304">
        <f t="shared" si="996"/>
        <v>0</v>
      </c>
      <c r="AR3070" s="304">
        <f t="shared" si="997"/>
        <v>0</v>
      </c>
      <c r="AS3070" s="304">
        <f t="shared" si="998"/>
        <v>0</v>
      </c>
      <c r="AT3070" s="304">
        <f t="shared" si="999"/>
        <v>0</v>
      </c>
      <c r="AU3070" s="304">
        <f t="shared" si="1000"/>
        <v>0</v>
      </c>
      <c r="AV3070" s="304">
        <f t="shared" si="1001"/>
        <v>0</v>
      </c>
      <c r="AW3070" s="304">
        <f t="shared" si="1002"/>
        <v>0</v>
      </c>
      <c r="AX3070" s="304">
        <f t="shared" si="1003"/>
        <v>0</v>
      </c>
      <c r="AY3070" s="304">
        <f t="shared" si="1004"/>
        <v>0</v>
      </c>
      <c r="AZ3070" s="304">
        <f t="shared" si="1005"/>
        <v>0</v>
      </c>
      <c r="BA3070" s="304">
        <f t="shared" si="1006"/>
        <v>0</v>
      </c>
      <c r="BB3070" s="304">
        <f t="shared" si="1007"/>
        <v>0</v>
      </c>
      <c r="BC3070" s="304">
        <f t="shared" si="1008"/>
        <v>0</v>
      </c>
      <c r="BD3070" s="304">
        <f t="shared" si="1009"/>
        <v>0</v>
      </c>
      <c r="BE3070" s="304">
        <f>IFERROR(IF(VLOOKUP($C3070,Listen!$A$2:$F$45,6,0)="Ja",BB3070-MAX(BC3070:BD3070),BB3070-BC3070),0)</f>
        <v>0</v>
      </c>
    </row>
    <row r="3071" spans="1:57" x14ac:dyDescent="0.25">
      <c r="A3071" s="320" t="str">
        <f>IF(AND(D3071&lt;&gt;0,C3071&lt;&gt;0,E3071&lt;&gt;0),IF(B3071&lt;&gt;0,CONCATENATE(B3071,"-AGr",VLOOKUP(C3071,Listen!$A$2:$D$45,4,FALSE),"-",D3071,"-",E3071,),CONCATENATE("AGr",VLOOKUP(C3071,Listen!$A$2:$D$45,4,FALSE),"-",D3071,"-",E3071)),"keine vollständige ID")</f>
        <v>keine vollständige ID</v>
      </c>
      <c r="B3071" s="301"/>
      <c r="C3071" s="287"/>
      <c r="D3071" s="34"/>
      <c r="E3071" s="306"/>
      <c r="F3071" s="116"/>
      <c r="G3071" s="17"/>
      <c r="H3071" s="17"/>
      <c r="I3071" s="17"/>
      <c r="J3071" s="17"/>
      <c r="K3071" s="17"/>
      <c r="L3071" s="17"/>
      <c r="M3071" s="17"/>
      <c r="N3071" s="17"/>
      <c r="O3071" s="116"/>
      <c r="P3071" s="117">
        <f>IF(D3071&gt;A_Stammdaten!$B$12,0,SUM(G3071,H3071,J3071,L3071:M3071)-SUM(I3071,K3071,N3071:O3071))</f>
        <v>0</v>
      </c>
      <c r="Q3071" s="17"/>
      <c r="R3071" s="17"/>
      <c r="S3071" s="17"/>
      <c r="T3071" s="17"/>
      <c r="U3071" s="62">
        <f t="shared" si="989"/>
        <v>0</v>
      </c>
      <c r="V3071" s="34"/>
      <c r="W3071" s="34"/>
      <c r="X3071" s="34"/>
      <c r="Y3071" s="34"/>
      <c r="Z3071" s="34"/>
      <c r="AA3071" s="63" t="str">
        <f t="shared" si="990"/>
        <v>-</v>
      </c>
      <c r="AB3071" s="63" t="str">
        <f t="shared" si="991"/>
        <v>-</v>
      </c>
      <c r="AC3071" s="63">
        <f>IF(ISBLANK($C3071),0,VLOOKUP($C3071,Listen!$A$2:$C$45,2,FALSE))</f>
        <v>0</v>
      </c>
      <c r="AD3071" s="63">
        <f>IF(ISBLANK($C3071),0,VLOOKUP($C3071,Listen!$A$2:$C$45,3,FALSE))</f>
        <v>0</v>
      </c>
      <c r="AE3071" s="49">
        <f t="shared" si="992"/>
        <v>0</v>
      </c>
      <c r="AF3071" s="49">
        <f t="shared" si="992"/>
        <v>0</v>
      </c>
      <c r="AG3071" s="49">
        <f>IFERROR(IF(OR($V3071&lt;&gt;"Ja",VLOOKUP($C3071,Listen!$A$2:$F$45,5,0)="Nein",D3071&lt;IF(C3071="LNG Anbindungsanlagen gemäß separater Festlegung",2022,2023)),$AC3071,$AA3071),0)</f>
        <v>0</v>
      </c>
      <c r="AH3071" s="49">
        <f>IFERROR(IF(OR($V3071&lt;&gt;"Ja",VLOOKUP($C3071,Listen!$A$2:$F$45,5,0)="Nein",D3071&lt;IF(C3071="LNG Anbindungsanlagen gemäß separater Festlegung",2022,2023)),$AC3071,$AA3071),0)</f>
        <v>0</v>
      </c>
      <c r="AI3071" s="49">
        <f>IFERROR(IF(OR($W3071&lt;&gt;"Ja",VLOOKUP($C3071,Listen!$A$2:$F$45,6,0)="Nein"),$AC3071,$AB3071),0)</f>
        <v>0</v>
      </c>
      <c r="AJ3071" s="49">
        <f>IFERROR(IF(OR($W3071&lt;&gt;"Ja",VLOOKUP($C3071,Listen!$A$2:$F$45,6,0)="Nein"),$AC3071,$AB3071),0)</f>
        <v>0</v>
      </c>
      <c r="AK3071" s="49">
        <f>IFERROR(IF(OR($W3071&lt;&gt;"Ja",VLOOKUP($C3071,Listen!$A$2:$F$45,6,0)="Nein"),$AC3071,$AB3071),0)</f>
        <v>0</v>
      </c>
      <c r="AL3071" s="51">
        <f t="shared" si="993"/>
        <v>0</v>
      </c>
      <c r="AM3071" s="296">
        <f>IFERROR(IF(VLOOKUP($C3071,Listen!$A$2:$F$45,6,0)="Ja",MAX(BC3071:BD3071),D_SAV!$BC3071),0)</f>
        <v>0</v>
      </c>
      <c r="AN3071" s="51">
        <f t="shared" si="994"/>
        <v>0</v>
      </c>
      <c r="AP3071" s="304">
        <f t="shared" si="995"/>
        <v>0</v>
      </c>
      <c r="AQ3071" s="304">
        <f t="shared" si="996"/>
        <v>0</v>
      </c>
      <c r="AR3071" s="304">
        <f t="shared" si="997"/>
        <v>0</v>
      </c>
      <c r="AS3071" s="304">
        <f t="shared" si="998"/>
        <v>0</v>
      </c>
      <c r="AT3071" s="304">
        <f t="shared" si="999"/>
        <v>0</v>
      </c>
      <c r="AU3071" s="304">
        <f t="shared" si="1000"/>
        <v>0</v>
      </c>
      <c r="AV3071" s="304">
        <f t="shared" si="1001"/>
        <v>0</v>
      </c>
      <c r="AW3071" s="304">
        <f t="shared" si="1002"/>
        <v>0</v>
      </c>
      <c r="AX3071" s="304">
        <f t="shared" si="1003"/>
        <v>0</v>
      </c>
      <c r="AY3071" s="304">
        <f t="shared" si="1004"/>
        <v>0</v>
      </c>
      <c r="AZ3071" s="304">
        <f t="shared" si="1005"/>
        <v>0</v>
      </c>
      <c r="BA3071" s="304">
        <f t="shared" si="1006"/>
        <v>0</v>
      </c>
      <c r="BB3071" s="304">
        <f t="shared" si="1007"/>
        <v>0</v>
      </c>
      <c r="BC3071" s="304">
        <f t="shared" si="1008"/>
        <v>0</v>
      </c>
      <c r="BD3071" s="304">
        <f t="shared" si="1009"/>
        <v>0</v>
      </c>
      <c r="BE3071" s="304">
        <f>IFERROR(IF(VLOOKUP($C3071,Listen!$A$2:$F$45,6,0)="Ja",BB3071-MAX(BC3071:BD3071),BB3071-BC3071),0)</f>
        <v>0</v>
      </c>
    </row>
    <row r="3072" spans="1:57" x14ac:dyDescent="0.25">
      <c r="A3072" s="320" t="str">
        <f>IF(AND(D3072&lt;&gt;0,C3072&lt;&gt;0,E3072&lt;&gt;0),IF(B3072&lt;&gt;0,CONCATENATE(B3072,"-AGr",VLOOKUP(C3072,Listen!$A$2:$D$45,4,FALSE),"-",D3072,"-",E3072,),CONCATENATE("AGr",VLOOKUP(C3072,Listen!$A$2:$D$45,4,FALSE),"-",D3072,"-",E3072)),"keine vollständige ID")</f>
        <v>keine vollständige ID</v>
      </c>
      <c r="B3072" s="301"/>
      <c r="C3072" s="287"/>
      <c r="D3072" s="34"/>
      <c r="E3072" s="306"/>
      <c r="F3072" s="116"/>
      <c r="G3072" s="17"/>
      <c r="H3072" s="17"/>
      <c r="I3072" s="17"/>
      <c r="J3072" s="17"/>
      <c r="K3072" s="17"/>
      <c r="L3072" s="17"/>
      <c r="M3072" s="17"/>
      <c r="N3072" s="17"/>
      <c r="O3072" s="116"/>
      <c r="P3072" s="117">
        <f>IF(D3072&gt;A_Stammdaten!$B$12,0,SUM(G3072,H3072,J3072,L3072:M3072)-SUM(I3072,K3072,N3072:O3072))</f>
        <v>0</v>
      </c>
      <c r="Q3072" s="17"/>
      <c r="R3072" s="17"/>
      <c r="S3072" s="17"/>
      <c r="T3072" s="17"/>
      <c r="U3072" s="62">
        <f t="shared" si="989"/>
        <v>0</v>
      </c>
      <c r="V3072" s="34"/>
      <c r="W3072" s="34"/>
      <c r="X3072" s="34"/>
      <c r="Y3072" s="34"/>
      <c r="Z3072" s="34"/>
      <c r="AA3072" s="63" t="str">
        <f t="shared" si="990"/>
        <v>-</v>
      </c>
      <c r="AB3072" s="63" t="str">
        <f t="shared" si="991"/>
        <v>-</v>
      </c>
      <c r="AC3072" s="63">
        <f>IF(ISBLANK($C3072),0,VLOOKUP($C3072,Listen!$A$2:$C$45,2,FALSE))</f>
        <v>0</v>
      </c>
      <c r="AD3072" s="63">
        <f>IF(ISBLANK($C3072),0,VLOOKUP($C3072,Listen!$A$2:$C$45,3,FALSE))</f>
        <v>0</v>
      </c>
      <c r="AE3072" s="49">
        <f t="shared" si="992"/>
        <v>0</v>
      </c>
      <c r="AF3072" s="49">
        <f t="shared" si="992"/>
        <v>0</v>
      </c>
      <c r="AG3072" s="49">
        <f>IFERROR(IF(OR($V3072&lt;&gt;"Ja",VLOOKUP($C3072,Listen!$A$2:$F$45,5,0)="Nein",D3072&lt;IF(C3072="LNG Anbindungsanlagen gemäß separater Festlegung",2022,2023)),$AC3072,$AA3072),0)</f>
        <v>0</v>
      </c>
      <c r="AH3072" s="49">
        <f>IFERROR(IF(OR($V3072&lt;&gt;"Ja",VLOOKUP($C3072,Listen!$A$2:$F$45,5,0)="Nein",D3072&lt;IF(C3072="LNG Anbindungsanlagen gemäß separater Festlegung",2022,2023)),$AC3072,$AA3072),0)</f>
        <v>0</v>
      </c>
      <c r="AI3072" s="49">
        <f>IFERROR(IF(OR($W3072&lt;&gt;"Ja",VLOOKUP($C3072,Listen!$A$2:$F$45,6,0)="Nein"),$AC3072,$AB3072),0)</f>
        <v>0</v>
      </c>
      <c r="AJ3072" s="49">
        <f>IFERROR(IF(OR($W3072&lt;&gt;"Ja",VLOOKUP($C3072,Listen!$A$2:$F$45,6,0)="Nein"),$AC3072,$AB3072),0)</f>
        <v>0</v>
      </c>
      <c r="AK3072" s="49">
        <f>IFERROR(IF(OR($W3072&lt;&gt;"Ja",VLOOKUP($C3072,Listen!$A$2:$F$45,6,0)="Nein"),$AC3072,$AB3072),0)</f>
        <v>0</v>
      </c>
      <c r="AL3072" s="51">
        <f t="shared" si="993"/>
        <v>0</v>
      </c>
      <c r="AM3072" s="296">
        <f>IFERROR(IF(VLOOKUP($C3072,Listen!$A$2:$F$45,6,0)="Ja",MAX(BC3072:BD3072),D_SAV!$BC3072),0)</f>
        <v>0</v>
      </c>
      <c r="AN3072" s="51">
        <f t="shared" si="994"/>
        <v>0</v>
      </c>
      <c r="AP3072" s="304">
        <f t="shared" si="995"/>
        <v>0</v>
      </c>
      <c r="AQ3072" s="304">
        <f t="shared" si="996"/>
        <v>0</v>
      </c>
      <c r="AR3072" s="304">
        <f t="shared" si="997"/>
        <v>0</v>
      </c>
      <c r="AS3072" s="304">
        <f t="shared" si="998"/>
        <v>0</v>
      </c>
      <c r="AT3072" s="304">
        <f t="shared" si="999"/>
        <v>0</v>
      </c>
      <c r="AU3072" s="304">
        <f t="shared" si="1000"/>
        <v>0</v>
      </c>
      <c r="AV3072" s="304">
        <f t="shared" si="1001"/>
        <v>0</v>
      </c>
      <c r="AW3072" s="304">
        <f t="shared" si="1002"/>
        <v>0</v>
      </c>
      <c r="AX3072" s="304">
        <f t="shared" si="1003"/>
        <v>0</v>
      </c>
      <c r="AY3072" s="304">
        <f t="shared" si="1004"/>
        <v>0</v>
      </c>
      <c r="AZ3072" s="304">
        <f t="shared" si="1005"/>
        <v>0</v>
      </c>
      <c r="BA3072" s="304">
        <f t="shared" si="1006"/>
        <v>0</v>
      </c>
      <c r="BB3072" s="304">
        <f t="shared" si="1007"/>
        <v>0</v>
      </c>
      <c r="BC3072" s="304">
        <f t="shared" si="1008"/>
        <v>0</v>
      </c>
      <c r="BD3072" s="304">
        <f t="shared" si="1009"/>
        <v>0</v>
      </c>
      <c r="BE3072" s="304">
        <f>IFERROR(IF(VLOOKUP($C3072,Listen!$A$2:$F$45,6,0)="Ja",BB3072-MAX(BC3072:BD3072),BB3072-BC3072),0)</f>
        <v>0</v>
      </c>
    </row>
    <row r="3073" spans="1:57" x14ac:dyDescent="0.25">
      <c r="A3073" s="320" t="str">
        <f>IF(AND(D3073&lt;&gt;0,C3073&lt;&gt;0,E3073&lt;&gt;0),IF(B3073&lt;&gt;0,CONCATENATE(B3073,"-AGr",VLOOKUP(C3073,Listen!$A$2:$D$45,4,FALSE),"-",D3073,"-",E3073,),CONCATENATE("AGr",VLOOKUP(C3073,Listen!$A$2:$D$45,4,FALSE),"-",D3073,"-",E3073)),"keine vollständige ID")</f>
        <v>keine vollständige ID</v>
      </c>
      <c r="B3073" s="301"/>
      <c r="C3073" s="287"/>
      <c r="D3073" s="34"/>
      <c r="E3073" s="306"/>
      <c r="F3073" s="116"/>
      <c r="G3073" s="17"/>
      <c r="H3073" s="17"/>
      <c r="I3073" s="17"/>
      <c r="J3073" s="17"/>
      <c r="K3073" s="17"/>
      <c r="L3073" s="17"/>
      <c r="M3073" s="17"/>
      <c r="N3073" s="17"/>
      <c r="O3073" s="116"/>
      <c r="P3073" s="117">
        <f>IF(D3073&gt;A_Stammdaten!$B$12,0,SUM(G3073,H3073,J3073,L3073:M3073)-SUM(I3073,K3073,N3073:O3073))</f>
        <v>0</v>
      </c>
      <c r="Q3073" s="17"/>
      <c r="R3073" s="17"/>
      <c r="S3073" s="17"/>
      <c r="T3073" s="17"/>
      <c r="U3073" s="62">
        <f t="shared" si="989"/>
        <v>0</v>
      </c>
      <c r="V3073" s="34"/>
      <c r="W3073" s="34"/>
      <c r="X3073" s="34"/>
      <c r="Y3073" s="34"/>
      <c r="Z3073" s="34"/>
      <c r="AA3073" s="63" t="str">
        <f t="shared" si="990"/>
        <v>-</v>
      </c>
      <c r="AB3073" s="63" t="str">
        <f t="shared" si="991"/>
        <v>-</v>
      </c>
      <c r="AC3073" s="63">
        <f>IF(ISBLANK($C3073),0,VLOOKUP($C3073,Listen!$A$2:$C$45,2,FALSE))</f>
        <v>0</v>
      </c>
      <c r="AD3073" s="63">
        <f>IF(ISBLANK($C3073),0,VLOOKUP($C3073,Listen!$A$2:$C$45,3,FALSE))</f>
        <v>0</v>
      </c>
      <c r="AE3073" s="49">
        <f t="shared" si="992"/>
        <v>0</v>
      </c>
      <c r="AF3073" s="49">
        <f t="shared" si="992"/>
        <v>0</v>
      </c>
      <c r="AG3073" s="49">
        <f>IFERROR(IF(OR($V3073&lt;&gt;"Ja",VLOOKUP($C3073,Listen!$A$2:$F$45,5,0)="Nein",D3073&lt;IF(C3073="LNG Anbindungsanlagen gemäß separater Festlegung",2022,2023)),$AC3073,$AA3073),0)</f>
        <v>0</v>
      </c>
      <c r="AH3073" s="49">
        <f>IFERROR(IF(OR($V3073&lt;&gt;"Ja",VLOOKUP($C3073,Listen!$A$2:$F$45,5,0)="Nein",D3073&lt;IF(C3073="LNG Anbindungsanlagen gemäß separater Festlegung",2022,2023)),$AC3073,$AA3073),0)</f>
        <v>0</v>
      </c>
      <c r="AI3073" s="49">
        <f>IFERROR(IF(OR($W3073&lt;&gt;"Ja",VLOOKUP($C3073,Listen!$A$2:$F$45,6,0)="Nein"),$AC3073,$AB3073),0)</f>
        <v>0</v>
      </c>
      <c r="AJ3073" s="49">
        <f>IFERROR(IF(OR($W3073&lt;&gt;"Ja",VLOOKUP($C3073,Listen!$A$2:$F$45,6,0)="Nein"),$AC3073,$AB3073),0)</f>
        <v>0</v>
      </c>
      <c r="AK3073" s="49">
        <f>IFERROR(IF(OR($W3073&lt;&gt;"Ja",VLOOKUP($C3073,Listen!$A$2:$F$45,6,0)="Nein"),$AC3073,$AB3073),0)</f>
        <v>0</v>
      </c>
      <c r="AL3073" s="51">
        <f t="shared" si="993"/>
        <v>0</v>
      </c>
      <c r="AM3073" s="296">
        <f>IFERROR(IF(VLOOKUP($C3073,Listen!$A$2:$F$45,6,0)="Ja",MAX(BC3073:BD3073),D_SAV!$BC3073),0)</f>
        <v>0</v>
      </c>
      <c r="AN3073" s="51">
        <f t="shared" si="994"/>
        <v>0</v>
      </c>
      <c r="AP3073" s="304">
        <f t="shared" si="995"/>
        <v>0</v>
      </c>
      <c r="AQ3073" s="304">
        <f t="shared" si="996"/>
        <v>0</v>
      </c>
      <c r="AR3073" s="304">
        <f t="shared" si="997"/>
        <v>0</v>
      </c>
      <c r="AS3073" s="304">
        <f t="shared" si="998"/>
        <v>0</v>
      </c>
      <c r="AT3073" s="304">
        <f t="shared" si="999"/>
        <v>0</v>
      </c>
      <c r="AU3073" s="304">
        <f t="shared" si="1000"/>
        <v>0</v>
      </c>
      <c r="AV3073" s="304">
        <f t="shared" si="1001"/>
        <v>0</v>
      </c>
      <c r="AW3073" s="304">
        <f t="shared" si="1002"/>
        <v>0</v>
      </c>
      <c r="AX3073" s="304">
        <f t="shared" si="1003"/>
        <v>0</v>
      </c>
      <c r="AY3073" s="304">
        <f t="shared" si="1004"/>
        <v>0</v>
      </c>
      <c r="AZ3073" s="304">
        <f t="shared" si="1005"/>
        <v>0</v>
      </c>
      <c r="BA3073" s="304">
        <f t="shared" si="1006"/>
        <v>0</v>
      </c>
      <c r="BB3073" s="304">
        <f t="shared" si="1007"/>
        <v>0</v>
      </c>
      <c r="BC3073" s="304">
        <f t="shared" si="1008"/>
        <v>0</v>
      </c>
      <c r="BD3073" s="304">
        <f t="shared" si="1009"/>
        <v>0</v>
      </c>
      <c r="BE3073" s="304">
        <f>IFERROR(IF(VLOOKUP($C3073,Listen!$A$2:$F$45,6,0)="Ja",BB3073-MAX(BC3073:BD3073),BB3073-BC3073),0)</f>
        <v>0</v>
      </c>
    </row>
    <row r="3074" spans="1:57" x14ac:dyDescent="0.25">
      <c r="A3074" s="320" t="str">
        <f>IF(AND(D3074&lt;&gt;0,C3074&lt;&gt;0,E3074&lt;&gt;0),IF(B3074&lt;&gt;0,CONCATENATE(B3074,"-AGr",VLOOKUP(C3074,Listen!$A$2:$D$45,4,FALSE),"-",D3074,"-",E3074,),CONCATENATE("AGr",VLOOKUP(C3074,Listen!$A$2:$D$45,4,FALSE),"-",D3074,"-",E3074)),"keine vollständige ID")</f>
        <v>keine vollständige ID</v>
      </c>
      <c r="B3074" s="301"/>
      <c r="C3074" s="287"/>
      <c r="D3074" s="34"/>
      <c r="E3074" s="306"/>
      <c r="F3074" s="116"/>
      <c r="G3074" s="17"/>
      <c r="H3074" s="17"/>
      <c r="I3074" s="17"/>
      <c r="J3074" s="17"/>
      <c r="K3074" s="17"/>
      <c r="L3074" s="17"/>
      <c r="M3074" s="17"/>
      <c r="N3074" s="17"/>
      <c r="O3074" s="116"/>
      <c r="P3074" s="117">
        <f>IF(D3074&gt;A_Stammdaten!$B$12,0,SUM(G3074,H3074,J3074,L3074:M3074)-SUM(I3074,K3074,N3074:O3074))</f>
        <v>0</v>
      </c>
      <c r="Q3074" s="17"/>
      <c r="R3074" s="17"/>
      <c r="S3074" s="17"/>
      <c r="T3074" s="17"/>
      <c r="U3074" s="62">
        <f t="shared" si="989"/>
        <v>0</v>
      </c>
      <c r="V3074" s="34"/>
      <c r="W3074" s="34"/>
      <c r="X3074" s="34"/>
      <c r="Y3074" s="34"/>
      <c r="Z3074" s="34"/>
      <c r="AA3074" s="63" t="str">
        <f t="shared" si="990"/>
        <v>-</v>
      </c>
      <c r="AB3074" s="63" t="str">
        <f t="shared" si="991"/>
        <v>-</v>
      </c>
      <c r="AC3074" s="63">
        <f>IF(ISBLANK($C3074),0,VLOOKUP($C3074,Listen!$A$2:$C$45,2,FALSE))</f>
        <v>0</v>
      </c>
      <c r="AD3074" s="63">
        <f>IF(ISBLANK($C3074),0,VLOOKUP($C3074,Listen!$A$2:$C$45,3,FALSE))</f>
        <v>0</v>
      </c>
      <c r="AE3074" s="49">
        <f t="shared" si="992"/>
        <v>0</v>
      </c>
      <c r="AF3074" s="49">
        <f t="shared" si="992"/>
        <v>0</v>
      </c>
      <c r="AG3074" s="49">
        <f>IFERROR(IF(OR($V3074&lt;&gt;"Ja",VLOOKUP($C3074,Listen!$A$2:$F$45,5,0)="Nein",D3074&lt;IF(C3074="LNG Anbindungsanlagen gemäß separater Festlegung",2022,2023)),$AC3074,$AA3074),0)</f>
        <v>0</v>
      </c>
      <c r="AH3074" s="49">
        <f>IFERROR(IF(OR($V3074&lt;&gt;"Ja",VLOOKUP($C3074,Listen!$A$2:$F$45,5,0)="Nein",D3074&lt;IF(C3074="LNG Anbindungsanlagen gemäß separater Festlegung",2022,2023)),$AC3074,$AA3074),0)</f>
        <v>0</v>
      </c>
      <c r="AI3074" s="49">
        <f>IFERROR(IF(OR($W3074&lt;&gt;"Ja",VLOOKUP($C3074,Listen!$A$2:$F$45,6,0)="Nein"),$AC3074,$AB3074),0)</f>
        <v>0</v>
      </c>
      <c r="AJ3074" s="49">
        <f>IFERROR(IF(OR($W3074&lt;&gt;"Ja",VLOOKUP($C3074,Listen!$A$2:$F$45,6,0)="Nein"),$AC3074,$AB3074),0)</f>
        <v>0</v>
      </c>
      <c r="AK3074" s="49">
        <f>IFERROR(IF(OR($W3074&lt;&gt;"Ja",VLOOKUP($C3074,Listen!$A$2:$F$45,6,0)="Nein"),$AC3074,$AB3074),0)</f>
        <v>0</v>
      </c>
      <c r="AL3074" s="51">
        <f t="shared" si="993"/>
        <v>0</v>
      </c>
      <c r="AM3074" s="296">
        <f>IFERROR(IF(VLOOKUP($C3074,Listen!$A$2:$F$45,6,0)="Ja",MAX(BC3074:BD3074),D_SAV!$BC3074),0)</f>
        <v>0</v>
      </c>
      <c r="AN3074" s="51">
        <f t="shared" si="994"/>
        <v>0</v>
      </c>
      <c r="AP3074" s="304">
        <f t="shared" si="995"/>
        <v>0</v>
      </c>
      <c r="AQ3074" s="304">
        <f t="shared" si="996"/>
        <v>0</v>
      </c>
      <c r="AR3074" s="304">
        <f t="shared" si="997"/>
        <v>0</v>
      </c>
      <c r="AS3074" s="304">
        <f t="shared" si="998"/>
        <v>0</v>
      </c>
      <c r="AT3074" s="304">
        <f t="shared" si="999"/>
        <v>0</v>
      </c>
      <c r="AU3074" s="304">
        <f t="shared" si="1000"/>
        <v>0</v>
      </c>
      <c r="AV3074" s="304">
        <f t="shared" si="1001"/>
        <v>0</v>
      </c>
      <c r="AW3074" s="304">
        <f t="shared" si="1002"/>
        <v>0</v>
      </c>
      <c r="AX3074" s="304">
        <f t="shared" si="1003"/>
        <v>0</v>
      </c>
      <c r="AY3074" s="304">
        <f t="shared" si="1004"/>
        <v>0</v>
      </c>
      <c r="AZ3074" s="304">
        <f t="shared" si="1005"/>
        <v>0</v>
      </c>
      <c r="BA3074" s="304">
        <f t="shared" si="1006"/>
        <v>0</v>
      </c>
      <c r="BB3074" s="304">
        <f t="shared" si="1007"/>
        <v>0</v>
      </c>
      <c r="BC3074" s="304">
        <f t="shared" si="1008"/>
        <v>0</v>
      </c>
      <c r="BD3074" s="304">
        <f t="shared" si="1009"/>
        <v>0</v>
      </c>
      <c r="BE3074" s="304">
        <f>IFERROR(IF(VLOOKUP($C3074,Listen!$A$2:$F$45,6,0)="Ja",BB3074-MAX(BC3074:BD3074),BB3074-BC3074),0)</f>
        <v>0</v>
      </c>
    </row>
    <row r="3075" spans="1:57" x14ac:dyDescent="0.25">
      <c r="A3075" s="320" t="str">
        <f>IF(AND(D3075&lt;&gt;0,C3075&lt;&gt;0,E3075&lt;&gt;0),IF(B3075&lt;&gt;0,CONCATENATE(B3075,"-AGr",VLOOKUP(C3075,Listen!$A$2:$D$45,4,FALSE),"-",D3075,"-",E3075,),CONCATENATE("AGr",VLOOKUP(C3075,Listen!$A$2:$D$45,4,FALSE),"-",D3075,"-",E3075)),"keine vollständige ID")</f>
        <v>keine vollständige ID</v>
      </c>
      <c r="B3075" s="301"/>
      <c r="C3075" s="287"/>
      <c r="D3075" s="34"/>
      <c r="E3075" s="306"/>
      <c r="F3075" s="116"/>
      <c r="G3075" s="17"/>
      <c r="H3075" s="17"/>
      <c r="I3075" s="17"/>
      <c r="J3075" s="17"/>
      <c r="K3075" s="17"/>
      <c r="L3075" s="17"/>
      <c r="M3075" s="17"/>
      <c r="N3075" s="17"/>
      <c r="O3075" s="116"/>
      <c r="P3075" s="117">
        <f>IF(D3075&gt;A_Stammdaten!$B$12,0,SUM(G3075,H3075,J3075,L3075:M3075)-SUM(I3075,K3075,N3075:O3075))</f>
        <v>0</v>
      </c>
      <c r="Q3075" s="17"/>
      <c r="R3075" s="17"/>
      <c r="S3075" s="17"/>
      <c r="T3075" s="17"/>
      <c r="U3075" s="62">
        <f t="shared" si="989"/>
        <v>0</v>
      </c>
      <c r="V3075" s="34"/>
      <c r="W3075" s="34"/>
      <c r="X3075" s="34"/>
      <c r="Y3075" s="34"/>
      <c r="Z3075" s="34"/>
      <c r="AA3075" s="63" t="str">
        <f t="shared" si="990"/>
        <v>-</v>
      </c>
      <c r="AB3075" s="63" t="str">
        <f t="shared" si="991"/>
        <v>-</v>
      </c>
      <c r="AC3075" s="63">
        <f>IF(ISBLANK($C3075),0,VLOOKUP($C3075,Listen!$A$2:$C$45,2,FALSE))</f>
        <v>0</v>
      </c>
      <c r="AD3075" s="63">
        <f>IF(ISBLANK($C3075),0,VLOOKUP($C3075,Listen!$A$2:$C$45,3,FALSE))</f>
        <v>0</v>
      </c>
      <c r="AE3075" s="49">
        <f t="shared" si="992"/>
        <v>0</v>
      </c>
      <c r="AF3075" s="49">
        <f t="shared" si="992"/>
        <v>0</v>
      </c>
      <c r="AG3075" s="49">
        <f>IFERROR(IF(OR($V3075&lt;&gt;"Ja",VLOOKUP($C3075,Listen!$A$2:$F$45,5,0)="Nein",D3075&lt;IF(C3075="LNG Anbindungsanlagen gemäß separater Festlegung",2022,2023)),$AC3075,$AA3075),0)</f>
        <v>0</v>
      </c>
      <c r="AH3075" s="49">
        <f>IFERROR(IF(OR($V3075&lt;&gt;"Ja",VLOOKUP($C3075,Listen!$A$2:$F$45,5,0)="Nein",D3075&lt;IF(C3075="LNG Anbindungsanlagen gemäß separater Festlegung",2022,2023)),$AC3075,$AA3075),0)</f>
        <v>0</v>
      </c>
      <c r="AI3075" s="49">
        <f>IFERROR(IF(OR($W3075&lt;&gt;"Ja",VLOOKUP($C3075,Listen!$A$2:$F$45,6,0)="Nein"),$AC3075,$AB3075),0)</f>
        <v>0</v>
      </c>
      <c r="AJ3075" s="49">
        <f>IFERROR(IF(OR($W3075&lt;&gt;"Ja",VLOOKUP($C3075,Listen!$A$2:$F$45,6,0)="Nein"),$AC3075,$AB3075),0)</f>
        <v>0</v>
      </c>
      <c r="AK3075" s="49">
        <f>IFERROR(IF(OR($W3075&lt;&gt;"Ja",VLOOKUP($C3075,Listen!$A$2:$F$45,6,0)="Nein"),$AC3075,$AB3075),0)</f>
        <v>0</v>
      </c>
      <c r="AL3075" s="51">
        <f t="shared" si="993"/>
        <v>0</v>
      </c>
      <c r="AM3075" s="296">
        <f>IFERROR(IF(VLOOKUP($C3075,Listen!$A$2:$F$45,6,0)="Ja",MAX(BC3075:BD3075),D_SAV!$BC3075),0)</f>
        <v>0</v>
      </c>
      <c r="AN3075" s="51">
        <f t="shared" si="994"/>
        <v>0</v>
      </c>
      <c r="AP3075" s="304">
        <f t="shared" si="995"/>
        <v>0</v>
      </c>
      <c r="AQ3075" s="304">
        <f t="shared" si="996"/>
        <v>0</v>
      </c>
      <c r="AR3075" s="304">
        <f t="shared" si="997"/>
        <v>0</v>
      </c>
      <c r="AS3075" s="304">
        <f t="shared" si="998"/>
        <v>0</v>
      </c>
      <c r="AT3075" s="304">
        <f t="shared" si="999"/>
        <v>0</v>
      </c>
      <c r="AU3075" s="304">
        <f t="shared" si="1000"/>
        <v>0</v>
      </c>
      <c r="AV3075" s="304">
        <f t="shared" si="1001"/>
        <v>0</v>
      </c>
      <c r="AW3075" s="304">
        <f t="shared" si="1002"/>
        <v>0</v>
      </c>
      <c r="AX3075" s="304">
        <f t="shared" si="1003"/>
        <v>0</v>
      </c>
      <c r="AY3075" s="304">
        <f t="shared" si="1004"/>
        <v>0</v>
      </c>
      <c r="AZ3075" s="304">
        <f t="shared" si="1005"/>
        <v>0</v>
      </c>
      <c r="BA3075" s="304">
        <f t="shared" si="1006"/>
        <v>0</v>
      </c>
      <c r="BB3075" s="304">
        <f t="shared" si="1007"/>
        <v>0</v>
      </c>
      <c r="BC3075" s="304">
        <f t="shared" si="1008"/>
        <v>0</v>
      </c>
      <c r="BD3075" s="304">
        <f t="shared" si="1009"/>
        <v>0</v>
      </c>
      <c r="BE3075" s="304">
        <f>IFERROR(IF(VLOOKUP($C3075,Listen!$A$2:$F$45,6,0)="Ja",BB3075-MAX(BC3075:BD3075),BB3075-BC3075),0)</f>
        <v>0</v>
      </c>
    </row>
    <row r="3076" spans="1:57" x14ac:dyDescent="0.25">
      <c r="A3076" s="320" t="str">
        <f>IF(AND(D3076&lt;&gt;0,C3076&lt;&gt;0,E3076&lt;&gt;0),IF(B3076&lt;&gt;0,CONCATENATE(B3076,"-AGr",VLOOKUP(C3076,Listen!$A$2:$D$45,4,FALSE),"-",D3076,"-",E3076,),CONCATENATE("AGr",VLOOKUP(C3076,Listen!$A$2:$D$45,4,FALSE),"-",D3076,"-",E3076)),"keine vollständige ID")</f>
        <v>keine vollständige ID</v>
      </c>
      <c r="B3076" s="301"/>
      <c r="C3076" s="287"/>
      <c r="D3076" s="34"/>
      <c r="E3076" s="306"/>
      <c r="F3076" s="116"/>
      <c r="G3076" s="17"/>
      <c r="H3076" s="17"/>
      <c r="I3076" s="17"/>
      <c r="J3076" s="17"/>
      <c r="K3076" s="17"/>
      <c r="L3076" s="17"/>
      <c r="M3076" s="17"/>
      <c r="N3076" s="17"/>
      <c r="O3076" s="116"/>
      <c r="P3076" s="117">
        <f>IF(D3076&gt;A_Stammdaten!$B$12,0,SUM(G3076,H3076,J3076,L3076:M3076)-SUM(I3076,K3076,N3076:O3076))</f>
        <v>0</v>
      </c>
      <c r="Q3076" s="17"/>
      <c r="R3076" s="17"/>
      <c r="S3076" s="17"/>
      <c r="T3076" s="17"/>
      <c r="U3076" s="62">
        <f t="shared" si="989"/>
        <v>0</v>
      </c>
      <c r="V3076" s="34"/>
      <c r="W3076" s="34"/>
      <c r="X3076" s="34"/>
      <c r="Y3076" s="34"/>
      <c r="Z3076" s="34"/>
      <c r="AA3076" s="63" t="str">
        <f t="shared" si="990"/>
        <v>-</v>
      </c>
      <c r="AB3076" s="63" t="str">
        <f t="shared" si="991"/>
        <v>-</v>
      </c>
      <c r="AC3076" s="63">
        <f>IF(ISBLANK($C3076),0,VLOOKUP($C3076,Listen!$A$2:$C$45,2,FALSE))</f>
        <v>0</v>
      </c>
      <c r="AD3076" s="63">
        <f>IF(ISBLANK($C3076),0,VLOOKUP($C3076,Listen!$A$2:$C$45,3,FALSE))</f>
        <v>0</v>
      </c>
      <c r="AE3076" s="49">
        <f t="shared" si="992"/>
        <v>0</v>
      </c>
      <c r="AF3076" s="49">
        <f t="shared" si="992"/>
        <v>0</v>
      </c>
      <c r="AG3076" s="49">
        <f>IFERROR(IF(OR($V3076&lt;&gt;"Ja",VLOOKUP($C3076,Listen!$A$2:$F$45,5,0)="Nein",D3076&lt;IF(C3076="LNG Anbindungsanlagen gemäß separater Festlegung",2022,2023)),$AC3076,$AA3076),0)</f>
        <v>0</v>
      </c>
      <c r="AH3076" s="49">
        <f>IFERROR(IF(OR($V3076&lt;&gt;"Ja",VLOOKUP($C3076,Listen!$A$2:$F$45,5,0)="Nein",D3076&lt;IF(C3076="LNG Anbindungsanlagen gemäß separater Festlegung",2022,2023)),$AC3076,$AA3076),0)</f>
        <v>0</v>
      </c>
      <c r="AI3076" s="49">
        <f>IFERROR(IF(OR($W3076&lt;&gt;"Ja",VLOOKUP($C3076,Listen!$A$2:$F$45,6,0)="Nein"),$AC3076,$AB3076),0)</f>
        <v>0</v>
      </c>
      <c r="AJ3076" s="49">
        <f>IFERROR(IF(OR($W3076&lt;&gt;"Ja",VLOOKUP($C3076,Listen!$A$2:$F$45,6,0)="Nein"),$AC3076,$AB3076),0)</f>
        <v>0</v>
      </c>
      <c r="AK3076" s="49">
        <f>IFERROR(IF(OR($W3076&lt;&gt;"Ja",VLOOKUP($C3076,Listen!$A$2:$F$45,6,0)="Nein"),$AC3076,$AB3076),0)</f>
        <v>0</v>
      </c>
      <c r="AL3076" s="51">
        <f t="shared" si="993"/>
        <v>0</v>
      </c>
      <c r="AM3076" s="296">
        <f>IFERROR(IF(VLOOKUP($C3076,Listen!$A$2:$F$45,6,0)="Ja",MAX(BC3076:BD3076),D_SAV!$BC3076),0)</f>
        <v>0</v>
      </c>
      <c r="AN3076" s="51">
        <f t="shared" si="994"/>
        <v>0</v>
      </c>
      <c r="AP3076" s="304">
        <f t="shared" si="995"/>
        <v>0</v>
      </c>
      <c r="AQ3076" s="304">
        <f t="shared" si="996"/>
        <v>0</v>
      </c>
      <c r="AR3076" s="304">
        <f t="shared" si="997"/>
        <v>0</v>
      </c>
      <c r="AS3076" s="304">
        <f t="shared" si="998"/>
        <v>0</v>
      </c>
      <c r="AT3076" s="304">
        <f t="shared" si="999"/>
        <v>0</v>
      </c>
      <c r="AU3076" s="304">
        <f t="shared" si="1000"/>
        <v>0</v>
      </c>
      <c r="AV3076" s="304">
        <f t="shared" si="1001"/>
        <v>0</v>
      </c>
      <c r="AW3076" s="304">
        <f t="shared" si="1002"/>
        <v>0</v>
      </c>
      <c r="AX3076" s="304">
        <f t="shared" si="1003"/>
        <v>0</v>
      </c>
      <c r="AY3076" s="304">
        <f t="shared" si="1004"/>
        <v>0</v>
      </c>
      <c r="AZ3076" s="304">
        <f t="shared" si="1005"/>
        <v>0</v>
      </c>
      <c r="BA3076" s="304">
        <f t="shared" si="1006"/>
        <v>0</v>
      </c>
      <c r="BB3076" s="304">
        <f t="shared" si="1007"/>
        <v>0</v>
      </c>
      <c r="BC3076" s="304">
        <f t="shared" si="1008"/>
        <v>0</v>
      </c>
      <c r="BD3076" s="304">
        <f t="shared" si="1009"/>
        <v>0</v>
      </c>
      <c r="BE3076" s="304">
        <f>IFERROR(IF(VLOOKUP($C3076,Listen!$A$2:$F$45,6,0)="Ja",BB3076-MAX(BC3076:BD3076),BB3076-BC3076),0)</f>
        <v>0</v>
      </c>
    </row>
    <row r="3077" spans="1:57" x14ac:dyDescent="0.25">
      <c r="A3077" s="320" t="str">
        <f>IF(AND(D3077&lt;&gt;0,C3077&lt;&gt;0,E3077&lt;&gt;0),IF(B3077&lt;&gt;0,CONCATENATE(B3077,"-AGr",VLOOKUP(C3077,Listen!$A$2:$D$45,4,FALSE),"-",D3077,"-",E3077,),CONCATENATE("AGr",VLOOKUP(C3077,Listen!$A$2:$D$45,4,FALSE),"-",D3077,"-",E3077)),"keine vollständige ID")</f>
        <v>keine vollständige ID</v>
      </c>
      <c r="B3077" s="301"/>
      <c r="C3077" s="287"/>
      <c r="D3077" s="34"/>
      <c r="E3077" s="306"/>
      <c r="F3077" s="116"/>
      <c r="G3077" s="17"/>
      <c r="H3077" s="17"/>
      <c r="I3077" s="17"/>
      <c r="J3077" s="17"/>
      <c r="K3077" s="17"/>
      <c r="L3077" s="17"/>
      <c r="M3077" s="17"/>
      <c r="N3077" s="17"/>
      <c r="O3077" s="116"/>
      <c r="P3077" s="117">
        <f>IF(D3077&gt;A_Stammdaten!$B$12,0,SUM(G3077,H3077,J3077,L3077:M3077)-SUM(I3077,K3077,N3077:O3077))</f>
        <v>0</v>
      </c>
      <c r="Q3077" s="17"/>
      <c r="R3077" s="17"/>
      <c r="S3077" s="17"/>
      <c r="T3077" s="17"/>
      <c r="U3077" s="62">
        <f t="shared" si="989"/>
        <v>0</v>
      </c>
      <c r="V3077" s="34"/>
      <c r="W3077" s="34"/>
      <c r="X3077" s="34"/>
      <c r="Y3077" s="34"/>
      <c r="Z3077" s="34"/>
      <c r="AA3077" s="63" t="str">
        <f t="shared" si="990"/>
        <v>-</v>
      </c>
      <c r="AB3077" s="63" t="str">
        <f t="shared" si="991"/>
        <v>-</v>
      </c>
      <c r="AC3077" s="63">
        <f>IF(ISBLANK($C3077),0,VLOOKUP($C3077,Listen!$A$2:$C$45,2,FALSE))</f>
        <v>0</v>
      </c>
      <c r="AD3077" s="63">
        <f>IF(ISBLANK($C3077),0,VLOOKUP($C3077,Listen!$A$2:$C$45,3,FALSE))</f>
        <v>0</v>
      </c>
      <c r="AE3077" s="49">
        <f t="shared" si="992"/>
        <v>0</v>
      </c>
      <c r="AF3077" s="49">
        <f t="shared" si="992"/>
        <v>0</v>
      </c>
      <c r="AG3077" s="49">
        <f>IFERROR(IF(OR($V3077&lt;&gt;"Ja",VLOOKUP($C3077,Listen!$A$2:$F$45,5,0)="Nein",D3077&lt;IF(C3077="LNG Anbindungsanlagen gemäß separater Festlegung",2022,2023)),$AC3077,$AA3077),0)</f>
        <v>0</v>
      </c>
      <c r="AH3077" s="49">
        <f>IFERROR(IF(OR($V3077&lt;&gt;"Ja",VLOOKUP($C3077,Listen!$A$2:$F$45,5,0)="Nein",D3077&lt;IF(C3077="LNG Anbindungsanlagen gemäß separater Festlegung",2022,2023)),$AC3077,$AA3077),0)</f>
        <v>0</v>
      </c>
      <c r="AI3077" s="49">
        <f>IFERROR(IF(OR($W3077&lt;&gt;"Ja",VLOOKUP($C3077,Listen!$A$2:$F$45,6,0)="Nein"),$AC3077,$AB3077),0)</f>
        <v>0</v>
      </c>
      <c r="AJ3077" s="49">
        <f>IFERROR(IF(OR($W3077&lt;&gt;"Ja",VLOOKUP($C3077,Listen!$A$2:$F$45,6,0)="Nein"),$AC3077,$AB3077),0)</f>
        <v>0</v>
      </c>
      <c r="AK3077" s="49">
        <f>IFERROR(IF(OR($W3077&lt;&gt;"Ja",VLOOKUP($C3077,Listen!$A$2:$F$45,6,0)="Nein"),$AC3077,$AB3077),0)</f>
        <v>0</v>
      </c>
      <c r="AL3077" s="51">
        <f t="shared" si="993"/>
        <v>0</v>
      </c>
      <c r="AM3077" s="296">
        <f>IFERROR(IF(VLOOKUP($C3077,Listen!$A$2:$F$45,6,0)="Ja",MAX(BC3077:BD3077),D_SAV!$BC3077),0)</f>
        <v>0</v>
      </c>
      <c r="AN3077" s="51">
        <f t="shared" si="994"/>
        <v>0</v>
      </c>
      <c r="AP3077" s="304">
        <f t="shared" si="995"/>
        <v>0</v>
      </c>
      <c r="AQ3077" s="304">
        <f t="shared" si="996"/>
        <v>0</v>
      </c>
      <c r="AR3077" s="304">
        <f t="shared" si="997"/>
        <v>0</v>
      </c>
      <c r="AS3077" s="304">
        <f t="shared" si="998"/>
        <v>0</v>
      </c>
      <c r="AT3077" s="304">
        <f t="shared" si="999"/>
        <v>0</v>
      </c>
      <c r="AU3077" s="304">
        <f t="shared" si="1000"/>
        <v>0</v>
      </c>
      <c r="AV3077" s="304">
        <f t="shared" si="1001"/>
        <v>0</v>
      </c>
      <c r="AW3077" s="304">
        <f t="shared" si="1002"/>
        <v>0</v>
      </c>
      <c r="AX3077" s="304">
        <f t="shared" si="1003"/>
        <v>0</v>
      </c>
      <c r="AY3077" s="304">
        <f t="shared" si="1004"/>
        <v>0</v>
      </c>
      <c r="AZ3077" s="304">
        <f t="shared" si="1005"/>
        <v>0</v>
      </c>
      <c r="BA3077" s="304">
        <f t="shared" si="1006"/>
        <v>0</v>
      </c>
      <c r="BB3077" s="304">
        <f t="shared" si="1007"/>
        <v>0</v>
      </c>
      <c r="BC3077" s="304">
        <f t="shared" si="1008"/>
        <v>0</v>
      </c>
      <c r="BD3077" s="304">
        <f t="shared" si="1009"/>
        <v>0</v>
      </c>
      <c r="BE3077" s="304">
        <f>IFERROR(IF(VLOOKUP($C3077,Listen!$A$2:$F$45,6,0)="Ja",BB3077-MAX(BC3077:BD3077),BB3077-BC3077),0)</f>
        <v>0</v>
      </c>
    </row>
    <row r="3078" spans="1:57" x14ac:dyDescent="0.25">
      <c r="A3078" s="320" t="str">
        <f>IF(AND(D3078&lt;&gt;0,C3078&lt;&gt;0,E3078&lt;&gt;0),IF(B3078&lt;&gt;0,CONCATENATE(B3078,"-AGr",VLOOKUP(C3078,Listen!$A$2:$D$45,4,FALSE),"-",D3078,"-",E3078,),CONCATENATE("AGr",VLOOKUP(C3078,Listen!$A$2:$D$45,4,FALSE),"-",D3078,"-",E3078)),"keine vollständige ID")</f>
        <v>keine vollständige ID</v>
      </c>
      <c r="B3078" s="301"/>
      <c r="C3078" s="287"/>
      <c r="D3078" s="34"/>
      <c r="E3078" s="306"/>
      <c r="F3078" s="116"/>
      <c r="G3078" s="17"/>
      <c r="H3078" s="17"/>
      <c r="I3078" s="17"/>
      <c r="J3078" s="17"/>
      <c r="K3078" s="17"/>
      <c r="L3078" s="17"/>
      <c r="M3078" s="17"/>
      <c r="N3078" s="17"/>
      <c r="O3078" s="116"/>
      <c r="P3078" s="117">
        <f>IF(D3078&gt;A_Stammdaten!$B$12,0,SUM(G3078,H3078,J3078,L3078:M3078)-SUM(I3078,K3078,N3078:O3078))</f>
        <v>0</v>
      </c>
      <c r="Q3078" s="17"/>
      <c r="R3078" s="17"/>
      <c r="S3078" s="17"/>
      <c r="T3078" s="17"/>
      <c r="U3078" s="62">
        <f t="shared" ref="U3078:U3141" si="1010">P3078-SUM(Q3078:T3078)</f>
        <v>0</v>
      </c>
      <c r="V3078" s="34"/>
      <c r="W3078" s="34"/>
      <c r="X3078" s="34"/>
      <c r="Y3078" s="34"/>
      <c r="Z3078" s="34"/>
      <c r="AA3078" s="63" t="str">
        <f t="shared" ref="AA3078:AA3141" si="1011">IF($V3078="Ja",MIN(2044-$D3078+1,AC3078),"-")</f>
        <v>-</v>
      </c>
      <c r="AB3078" s="63" t="str">
        <f t="shared" ref="AB3078:AB3141" si="1012">IF($Z3078="","-",MIN($Z3078-$D3078+1,AC3078))</f>
        <v>-</v>
      </c>
      <c r="AC3078" s="63">
        <f>IF(ISBLANK($C3078),0,VLOOKUP($C3078,Listen!$A$2:$C$45,2,FALSE))</f>
        <v>0</v>
      </c>
      <c r="AD3078" s="63">
        <f>IF(ISBLANK($C3078),0,VLOOKUP($C3078,Listen!$A$2:$C$45,3,FALSE))</f>
        <v>0</v>
      </c>
      <c r="AE3078" s="49">
        <f t="shared" ref="AE3078:AF3141" si="1013">IFERROR($AC3078,0)</f>
        <v>0</v>
      </c>
      <c r="AF3078" s="49">
        <f t="shared" si="1013"/>
        <v>0</v>
      </c>
      <c r="AG3078" s="49">
        <f>IFERROR(IF(OR($V3078&lt;&gt;"Ja",VLOOKUP($C3078,Listen!$A$2:$F$45,5,0)="Nein",D3078&lt;IF(C3078="LNG Anbindungsanlagen gemäß separater Festlegung",2022,2023)),$AC3078,$AA3078),0)</f>
        <v>0</v>
      </c>
      <c r="AH3078" s="49">
        <f>IFERROR(IF(OR($V3078&lt;&gt;"Ja",VLOOKUP($C3078,Listen!$A$2:$F$45,5,0)="Nein",D3078&lt;IF(C3078="LNG Anbindungsanlagen gemäß separater Festlegung",2022,2023)),$AC3078,$AA3078),0)</f>
        <v>0</v>
      </c>
      <c r="AI3078" s="49">
        <f>IFERROR(IF(OR($W3078&lt;&gt;"Ja",VLOOKUP($C3078,Listen!$A$2:$F$45,6,0)="Nein"),$AC3078,$AB3078),0)</f>
        <v>0</v>
      </c>
      <c r="AJ3078" s="49">
        <f>IFERROR(IF(OR($W3078&lt;&gt;"Ja",VLOOKUP($C3078,Listen!$A$2:$F$45,6,0)="Nein"),$AC3078,$AB3078),0)</f>
        <v>0</v>
      </c>
      <c r="AK3078" s="49">
        <f>IFERROR(IF(OR($W3078&lt;&gt;"Ja",VLOOKUP($C3078,Listen!$A$2:$F$45,6,0)="Nein"),$AC3078,$AB3078),0)</f>
        <v>0</v>
      </c>
      <c r="AL3078" s="51">
        <f t="shared" ref="AL3078:AL3141" si="1014">BB3078</f>
        <v>0</v>
      </c>
      <c r="AM3078" s="296">
        <f>IFERROR(IF(VLOOKUP($C3078,Listen!$A$2:$F$45,6,0)="Ja",MAX(BC3078:BD3078),D_SAV!$BC3078),0)</f>
        <v>0</v>
      </c>
      <c r="AN3078" s="51">
        <f t="shared" ref="AN3078:AN3141" si="1015">BE3078</f>
        <v>0</v>
      </c>
      <c r="AP3078" s="304">
        <f t="shared" ref="AP3078:AP3141" si="1016">AO3078+IF($D3078=AP$3,$U3078,0)</f>
        <v>0</v>
      </c>
      <c r="AQ3078" s="304">
        <f t="shared" ref="AQ3078:AQ3141" si="1017">IF(AP3078=0,0,IF($AE3078-(AP$3-$D3078)&lt;=0,AP3078,AP3078/($AE3078-(AP$3-$D3078))))</f>
        <v>0</v>
      </c>
      <c r="AR3078" s="304">
        <f t="shared" ref="AR3078:AR3141" si="1018">AP3078-AQ3078</f>
        <v>0</v>
      </c>
      <c r="AS3078" s="304">
        <f t="shared" ref="AS3078:AS3141" si="1019">AR3078+IF($D3078=AS$3,$U3078,0)</f>
        <v>0</v>
      </c>
      <c r="AT3078" s="304">
        <f t="shared" ref="AT3078:AT3141" si="1020">IF(AS3078=0,0,IF($AF3078-(AS$3-$D3078)&lt;=0,AS3078,AS3078/($AF3078-(AS$3-$D3078))))</f>
        <v>0</v>
      </c>
      <c r="AU3078" s="304">
        <f t="shared" ref="AU3078:AU3141" si="1021">AS3078-AT3078</f>
        <v>0</v>
      </c>
      <c r="AV3078" s="304">
        <f t="shared" ref="AV3078:AV3141" si="1022">AU3078+IF($D3078=AV$3,$U3078,0)</f>
        <v>0</v>
      </c>
      <c r="AW3078" s="304">
        <f t="shared" ref="AW3078:AW3141" si="1023">IF(AV3078=0,0,IF($AG3078-(AV$3-$D3078)&lt;=0,AV3078,AV3078/($AG3078-(AV$3-$D3078))))</f>
        <v>0</v>
      </c>
      <c r="AX3078" s="304">
        <f t="shared" ref="AX3078:AX3141" si="1024">AV3078-AW3078</f>
        <v>0</v>
      </c>
      <c r="AY3078" s="304">
        <f t="shared" ref="AY3078:AY3141" si="1025">AX3078+IF($D3078=AY$3,$U3078,0)</f>
        <v>0</v>
      </c>
      <c r="AZ3078" s="304">
        <f t="shared" ref="AZ3078:AZ3141" si="1026">IF(AY3078=0,0,IF($AH3078-(AY$3-$D3078)&lt;=0,AY3078,AY3078/($AH3078-(AY$3-$D3078))))</f>
        <v>0</v>
      </c>
      <c r="BA3078" s="304">
        <f t="shared" ref="BA3078:BA3141" si="1027">AY3078-AZ3078</f>
        <v>0</v>
      </c>
      <c r="BB3078" s="304">
        <f t="shared" ref="BB3078:BB3141" si="1028">BA3078+IF($D3078=BB$3,$U3078,0)</f>
        <v>0</v>
      </c>
      <c r="BC3078" s="304">
        <f t="shared" ref="BC3078:BC3141" si="1029">IF(BB3078=0,0,IF($AI3078-(BB$3-$D3078)&lt;=0,BB3078,BB3078/($AI3078-(BB$3-$D3078))))</f>
        <v>0</v>
      </c>
      <c r="BD3078" s="304">
        <f t="shared" ref="BD3078:BD3141" si="1030">BB3078*Y3078/100</f>
        <v>0</v>
      </c>
      <c r="BE3078" s="304">
        <f>IFERROR(IF(VLOOKUP($C3078,Listen!$A$2:$F$45,6,0)="Ja",BB3078-MAX(BC3078:BD3078),BB3078-BC3078),0)</f>
        <v>0</v>
      </c>
    </row>
    <row r="3079" spans="1:57" x14ac:dyDescent="0.25">
      <c r="A3079" s="320" t="str">
        <f>IF(AND(D3079&lt;&gt;0,C3079&lt;&gt;0,E3079&lt;&gt;0),IF(B3079&lt;&gt;0,CONCATENATE(B3079,"-AGr",VLOOKUP(C3079,Listen!$A$2:$D$45,4,FALSE),"-",D3079,"-",E3079,),CONCATENATE("AGr",VLOOKUP(C3079,Listen!$A$2:$D$45,4,FALSE),"-",D3079,"-",E3079)),"keine vollständige ID")</f>
        <v>keine vollständige ID</v>
      </c>
      <c r="B3079" s="301"/>
      <c r="C3079" s="287"/>
      <c r="D3079" s="34"/>
      <c r="E3079" s="306"/>
      <c r="F3079" s="116"/>
      <c r="G3079" s="17"/>
      <c r="H3079" s="17"/>
      <c r="I3079" s="17"/>
      <c r="J3079" s="17"/>
      <c r="K3079" s="17"/>
      <c r="L3079" s="17"/>
      <c r="M3079" s="17"/>
      <c r="N3079" s="17"/>
      <c r="O3079" s="116"/>
      <c r="P3079" s="117">
        <f>IF(D3079&gt;A_Stammdaten!$B$12,0,SUM(G3079,H3079,J3079,L3079:M3079)-SUM(I3079,K3079,N3079:O3079))</f>
        <v>0</v>
      </c>
      <c r="Q3079" s="17"/>
      <c r="R3079" s="17"/>
      <c r="S3079" s="17"/>
      <c r="T3079" s="17"/>
      <c r="U3079" s="62">
        <f t="shared" si="1010"/>
        <v>0</v>
      </c>
      <c r="V3079" s="34"/>
      <c r="W3079" s="34"/>
      <c r="X3079" s="34"/>
      <c r="Y3079" s="34"/>
      <c r="Z3079" s="34"/>
      <c r="AA3079" s="63" t="str">
        <f t="shared" si="1011"/>
        <v>-</v>
      </c>
      <c r="AB3079" s="63" t="str">
        <f t="shared" si="1012"/>
        <v>-</v>
      </c>
      <c r="AC3079" s="63">
        <f>IF(ISBLANK($C3079),0,VLOOKUP($C3079,Listen!$A$2:$C$45,2,FALSE))</f>
        <v>0</v>
      </c>
      <c r="AD3079" s="63">
        <f>IF(ISBLANK($C3079),0,VLOOKUP($C3079,Listen!$A$2:$C$45,3,FALSE))</f>
        <v>0</v>
      </c>
      <c r="AE3079" s="49">
        <f t="shared" si="1013"/>
        <v>0</v>
      </c>
      <c r="AF3079" s="49">
        <f t="shared" si="1013"/>
        <v>0</v>
      </c>
      <c r="AG3079" s="49">
        <f>IFERROR(IF(OR($V3079&lt;&gt;"Ja",VLOOKUP($C3079,Listen!$A$2:$F$45,5,0)="Nein",D3079&lt;IF(C3079="LNG Anbindungsanlagen gemäß separater Festlegung",2022,2023)),$AC3079,$AA3079),0)</f>
        <v>0</v>
      </c>
      <c r="AH3079" s="49">
        <f>IFERROR(IF(OR($V3079&lt;&gt;"Ja",VLOOKUP($C3079,Listen!$A$2:$F$45,5,0)="Nein",D3079&lt;IF(C3079="LNG Anbindungsanlagen gemäß separater Festlegung",2022,2023)),$AC3079,$AA3079),0)</f>
        <v>0</v>
      </c>
      <c r="AI3079" s="49">
        <f>IFERROR(IF(OR($W3079&lt;&gt;"Ja",VLOOKUP($C3079,Listen!$A$2:$F$45,6,0)="Nein"),$AC3079,$AB3079),0)</f>
        <v>0</v>
      </c>
      <c r="AJ3079" s="49">
        <f>IFERROR(IF(OR($W3079&lt;&gt;"Ja",VLOOKUP($C3079,Listen!$A$2:$F$45,6,0)="Nein"),$AC3079,$AB3079),0)</f>
        <v>0</v>
      </c>
      <c r="AK3079" s="49">
        <f>IFERROR(IF(OR($W3079&lt;&gt;"Ja",VLOOKUP($C3079,Listen!$A$2:$F$45,6,0)="Nein"),$AC3079,$AB3079),0)</f>
        <v>0</v>
      </c>
      <c r="AL3079" s="51">
        <f t="shared" si="1014"/>
        <v>0</v>
      </c>
      <c r="AM3079" s="296">
        <f>IFERROR(IF(VLOOKUP($C3079,Listen!$A$2:$F$45,6,0)="Ja",MAX(BC3079:BD3079),D_SAV!$BC3079),0)</f>
        <v>0</v>
      </c>
      <c r="AN3079" s="51">
        <f t="shared" si="1015"/>
        <v>0</v>
      </c>
      <c r="AP3079" s="304">
        <f t="shared" si="1016"/>
        <v>0</v>
      </c>
      <c r="AQ3079" s="304">
        <f t="shared" si="1017"/>
        <v>0</v>
      </c>
      <c r="AR3079" s="304">
        <f t="shared" si="1018"/>
        <v>0</v>
      </c>
      <c r="AS3079" s="304">
        <f t="shared" si="1019"/>
        <v>0</v>
      </c>
      <c r="AT3079" s="304">
        <f t="shared" si="1020"/>
        <v>0</v>
      </c>
      <c r="AU3079" s="304">
        <f t="shared" si="1021"/>
        <v>0</v>
      </c>
      <c r="AV3079" s="304">
        <f t="shared" si="1022"/>
        <v>0</v>
      </c>
      <c r="AW3079" s="304">
        <f t="shared" si="1023"/>
        <v>0</v>
      </c>
      <c r="AX3079" s="304">
        <f t="shared" si="1024"/>
        <v>0</v>
      </c>
      <c r="AY3079" s="304">
        <f t="shared" si="1025"/>
        <v>0</v>
      </c>
      <c r="AZ3079" s="304">
        <f t="shared" si="1026"/>
        <v>0</v>
      </c>
      <c r="BA3079" s="304">
        <f t="shared" si="1027"/>
        <v>0</v>
      </c>
      <c r="BB3079" s="304">
        <f t="shared" si="1028"/>
        <v>0</v>
      </c>
      <c r="BC3079" s="304">
        <f t="shared" si="1029"/>
        <v>0</v>
      </c>
      <c r="BD3079" s="304">
        <f t="shared" si="1030"/>
        <v>0</v>
      </c>
      <c r="BE3079" s="304">
        <f>IFERROR(IF(VLOOKUP($C3079,Listen!$A$2:$F$45,6,0)="Ja",BB3079-MAX(BC3079:BD3079),BB3079-BC3079),0)</f>
        <v>0</v>
      </c>
    </row>
    <row r="3080" spans="1:57" x14ac:dyDescent="0.25">
      <c r="A3080" s="320" t="str">
        <f>IF(AND(D3080&lt;&gt;0,C3080&lt;&gt;0,E3080&lt;&gt;0),IF(B3080&lt;&gt;0,CONCATENATE(B3080,"-AGr",VLOOKUP(C3080,Listen!$A$2:$D$45,4,FALSE),"-",D3080,"-",E3080,),CONCATENATE("AGr",VLOOKUP(C3080,Listen!$A$2:$D$45,4,FALSE),"-",D3080,"-",E3080)),"keine vollständige ID")</f>
        <v>keine vollständige ID</v>
      </c>
      <c r="B3080" s="301"/>
      <c r="C3080" s="287"/>
      <c r="D3080" s="34"/>
      <c r="E3080" s="306"/>
      <c r="F3080" s="116"/>
      <c r="G3080" s="17"/>
      <c r="H3080" s="17"/>
      <c r="I3080" s="17"/>
      <c r="J3080" s="17"/>
      <c r="K3080" s="17"/>
      <c r="L3080" s="17"/>
      <c r="M3080" s="17"/>
      <c r="N3080" s="17"/>
      <c r="O3080" s="116"/>
      <c r="P3080" s="117">
        <f>IF(D3080&gt;A_Stammdaten!$B$12,0,SUM(G3080,H3080,J3080,L3080:M3080)-SUM(I3080,K3080,N3080:O3080))</f>
        <v>0</v>
      </c>
      <c r="Q3080" s="17"/>
      <c r="R3080" s="17"/>
      <c r="S3080" s="17"/>
      <c r="T3080" s="17"/>
      <c r="U3080" s="62">
        <f t="shared" si="1010"/>
        <v>0</v>
      </c>
      <c r="V3080" s="34"/>
      <c r="W3080" s="34"/>
      <c r="X3080" s="34"/>
      <c r="Y3080" s="34"/>
      <c r="Z3080" s="34"/>
      <c r="AA3080" s="63" t="str">
        <f t="shared" si="1011"/>
        <v>-</v>
      </c>
      <c r="AB3080" s="63" t="str">
        <f t="shared" si="1012"/>
        <v>-</v>
      </c>
      <c r="AC3080" s="63">
        <f>IF(ISBLANK($C3080),0,VLOOKUP($C3080,Listen!$A$2:$C$45,2,FALSE))</f>
        <v>0</v>
      </c>
      <c r="AD3080" s="63">
        <f>IF(ISBLANK($C3080),0,VLOOKUP($C3080,Listen!$A$2:$C$45,3,FALSE))</f>
        <v>0</v>
      </c>
      <c r="AE3080" s="49">
        <f t="shared" si="1013"/>
        <v>0</v>
      </c>
      <c r="AF3080" s="49">
        <f t="shared" si="1013"/>
        <v>0</v>
      </c>
      <c r="AG3080" s="49">
        <f>IFERROR(IF(OR($V3080&lt;&gt;"Ja",VLOOKUP($C3080,Listen!$A$2:$F$45,5,0)="Nein",D3080&lt;IF(C3080="LNG Anbindungsanlagen gemäß separater Festlegung",2022,2023)),$AC3080,$AA3080),0)</f>
        <v>0</v>
      </c>
      <c r="AH3080" s="49">
        <f>IFERROR(IF(OR($V3080&lt;&gt;"Ja",VLOOKUP($C3080,Listen!$A$2:$F$45,5,0)="Nein",D3080&lt;IF(C3080="LNG Anbindungsanlagen gemäß separater Festlegung",2022,2023)),$AC3080,$AA3080),0)</f>
        <v>0</v>
      </c>
      <c r="AI3080" s="49">
        <f>IFERROR(IF(OR($W3080&lt;&gt;"Ja",VLOOKUP($C3080,Listen!$A$2:$F$45,6,0)="Nein"),$AC3080,$AB3080),0)</f>
        <v>0</v>
      </c>
      <c r="AJ3080" s="49">
        <f>IFERROR(IF(OR($W3080&lt;&gt;"Ja",VLOOKUP($C3080,Listen!$A$2:$F$45,6,0)="Nein"),$AC3080,$AB3080),0)</f>
        <v>0</v>
      </c>
      <c r="AK3080" s="49">
        <f>IFERROR(IF(OR($W3080&lt;&gt;"Ja",VLOOKUP($C3080,Listen!$A$2:$F$45,6,0)="Nein"),$AC3080,$AB3080),0)</f>
        <v>0</v>
      </c>
      <c r="AL3080" s="51">
        <f t="shared" si="1014"/>
        <v>0</v>
      </c>
      <c r="AM3080" s="296">
        <f>IFERROR(IF(VLOOKUP($C3080,Listen!$A$2:$F$45,6,0)="Ja",MAX(BC3080:BD3080),D_SAV!$BC3080),0)</f>
        <v>0</v>
      </c>
      <c r="AN3080" s="51">
        <f t="shared" si="1015"/>
        <v>0</v>
      </c>
      <c r="AP3080" s="304">
        <f t="shared" si="1016"/>
        <v>0</v>
      </c>
      <c r="AQ3080" s="304">
        <f t="shared" si="1017"/>
        <v>0</v>
      </c>
      <c r="AR3080" s="304">
        <f t="shared" si="1018"/>
        <v>0</v>
      </c>
      <c r="AS3080" s="304">
        <f t="shared" si="1019"/>
        <v>0</v>
      </c>
      <c r="AT3080" s="304">
        <f t="shared" si="1020"/>
        <v>0</v>
      </c>
      <c r="AU3080" s="304">
        <f t="shared" si="1021"/>
        <v>0</v>
      </c>
      <c r="AV3080" s="304">
        <f t="shared" si="1022"/>
        <v>0</v>
      </c>
      <c r="AW3080" s="304">
        <f t="shared" si="1023"/>
        <v>0</v>
      </c>
      <c r="AX3080" s="304">
        <f t="shared" si="1024"/>
        <v>0</v>
      </c>
      <c r="AY3080" s="304">
        <f t="shared" si="1025"/>
        <v>0</v>
      </c>
      <c r="AZ3080" s="304">
        <f t="shared" si="1026"/>
        <v>0</v>
      </c>
      <c r="BA3080" s="304">
        <f t="shared" si="1027"/>
        <v>0</v>
      </c>
      <c r="BB3080" s="304">
        <f t="shared" si="1028"/>
        <v>0</v>
      </c>
      <c r="BC3080" s="304">
        <f t="shared" si="1029"/>
        <v>0</v>
      </c>
      <c r="BD3080" s="304">
        <f t="shared" si="1030"/>
        <v>0</v>
      </c>
      <c r="BE3080" s="304">
        <f>IFERROR(IF(VLOOKUP($C3080,Listen!$A$2:$F$45,6,0)="Ja",BB3080-MAX(BC3080:BD3080),BB3080-BC3080),0)</f>
        <v>0</v>
      </c>
    </row>
    <row r="3081" spans="1:57" x14ac:dyDescent="0.25">
      <c r="A3081" s="320" t="str">
        <f>IF(AND(D3081&lt;&gt;0,C3081&lt;&gt;0,E3081&lt;&gt;0),IF(B3081&lt;&gt;0,CONCATENATE(B3081,"-AGr",VLOOKUP(C3081,Listen!$A$2:$D$45,4,FALSE),"-",D3081,"-",E3081,),CONCATENATE("AGr",VLOOKUP(C3081,Listen!$A$2:$D$45,4,FALSE),"-",D3081,"-",E3081)),"keine vollständige ID")</f>
        <v>keine vollständige ID</v>
      </c>
      <c r="B3081" s="301"/>
      <c r="C3081" s="287"/>
      <c r="D3081" s="34"/>
      <c r="E3081" s="306"/>
      <c r="F3081" s="116"/>
      <c r="G3081" s="17"/>
      <c r="H3081" s="17"/>
      <c r="I3081" s="17"/>
      <c r="J3081" s="17"/>
      <c r="K3081" s="17"/>
      <c r="L3081" s="17"/>
      <c r="M3081" s="17"/>
      <c r="N3081" s="17"/>
      <c r="O3081" s="116"/>
      <c r="P3081" s="117">
        <f>IF(D3081&gt;A_Stammdaten!$B$12,0,SUM(G3081,H3081,J3081,L3081:M3081)-SUM(I3081,K3081,N3081:O3081))</f>
        <v>0</v>
      </c>
      <c r="Q3081" s="17"/>
      <c r="R3081" s="17"/>
      <c r="S3081" s="17"/>
      <c r="T3081" s="17"/>
      <c r="U3081" s="62">
        <f t="shared" si="1010"/>
        <v>0</v>
      </c>
      <c r="V3081" s="34"/>
      <c r="W3081" s="34"/>
      <c r="X3081" s="34"/>
      <c r="Y3081" s="34"/>
      <c r="Z3081" s="34"/>
      <c r="AA3081" s="63" t="str">
        <f t="shared" si="1011"/>
        <v>-</v>
      </c>
      <c r="AB3081" s="63" t="str">
        <f t="shared" si="1012"/>
        <v>-</v>
      </c>
      <c r="AC3081" s="63">
        <f>IF(ISBLANK($C3081),0,VLOOKUP($C3081,Listen!$A$2:$C$45,2,FALSE))</f>
        <v>0</v>
      </c>
      <c r="AD3081" s="63">
        <f>IF(ISBLANK($C3081),0,VLOOKUP($C3081,Listen!$A$2:$C$45,3,FALSE))</f>
        <v>0</v>
      </c>
      <c r="AE3081" s="49">
        <f t="shared" si="1013"/>
        <v>0</v>
      </c>
      <c r="AF3081" s="49">
        <f t="shared" si="1013"/>
        <v>0</v>
      </c>
      <c r="AG3081" s="49">
        <f>IFERROR(IF(OR($V3081&lt;&gt;"Ja",VLOOKUP($C3081,Listen!$A$2:$F$45,5,0)="Nein",D3081&lt;IF(C3081="LNG Anbindungsanlagen gemäß separater Festlegung",2022,2023)),$AC3081,$AA3081),0)</f>
        <v>0</v>
      </c>
      <c r="AH3081" s="49">
        <f>IFERROR(IF(OR($V3081&lt;&gt;"Ja",VLOOKUP($C3081,Listen!$A$2:$F$45,5,0)="Nein",D3081&lt;IF(C3081="LNG Anbindungsanlagen gemäß separater Festlegung",2022,2023)),$AC3081,$AA3081),0)</f>
        <v>0</v>
      </c>
      <c r="AI3081" s="49">
        <f>IFERROR(IF(OR($W3081&lt;&gt;"Ja",VLOOKUP($C3081,Listen!$A$2:$F$45,6,0)="Nein"),$AC3081,$AB3081),0)</f>
        <v>0</v>
      </c>
      <c r="AJ3081" s="49">
        <f>IFERROR(IF(OR($W3081&lt;&gt;"Ja",VLOOKUP($C3081,Listen!$A$2:$F$45,6,0)="Nein"),$AC3081,$AB3081),0)</f>
        <v>0</v>
      </c>
      <c r="AK3081" s="49">
        <f>IFERROR(IF(OR($W3081&lt;&gt;"Ja",VLOOKUP($C3081,Listen!$A$2:$F$45,6,0)="Nein"),$AC3081,$AB3081),0)</f>
        <v>0</v>
      </c>
      <c r="AL3081" s="51">
        <f t="shared" si="1014"/>
        <v>0</v>
      </c>
      <c r="AM3081" s="296">
        <f>IFERROR(IF(VLOOKUP($C3081,Listen!$A$2:$F$45,6,0)="Ja",MAX(BC3081:BD3081),D_SAV!$BC3081),0)</f>
        <v>0</v>
      </c>
      <c r="AN3081" s="51">
        <f t="shared" si="1015"/>
        <v>0</v>
      </c>
      <c r="AP3081" s="304">
        <f t="shared" si="1016"/>
        <v>0</v>
      </c>
      <c r="AQ3081" s="304">
        <f t="shared" si="1017"/>
        <v>0</v>
      </c>
      <c r="AR3081" s="304">
        <f t="shared" si="1018"/>
        <v>0</v>
      </c>
      <c r="AS3081" s="304">
        <f t="shared" si="1019"/>
        <v>0</v>
      </c>
      <c r="AT3081" s="304">
        <f t="shared" si="1020"/>
        <v>0</v>
      </c>
      <c r="AU3081" s="304">
        <f t="shared" si="1021"/>
        <v>0</v>
      </c>
      <c r="AV3081" s="304">
        <f t="shared" si="1022"/>
        <v>0</v>
      </c>
      <c r="AW3081" s="304">
        <f t="shared" si="1023"/>
        <v>0</v>
      </c>
      <c r="AX3081" s="304">
        <f t="shared" si="1024"/>
        <v>0</v>
      </c>
      <c r="AY3081" s="304">
        <f t="shared" si="1025"/>
        <v>0</v>
      </c>
      <c r="AZ3081" s="304">
        <f t="shared" si="1026"/>
        <v>0</v>
      </c>
      <c r="BA3081" s="304">
        <f t="shared" si="1027"/>
        <v>0</v>
      </c>
      <c r="BB3081" s="304">
        <f t="shared" si="1028"/>
        <v>0</v>
      </c>
      <c r="BC3081" s="304">
        <f t="shared" si="1029"/>
        <v>0</v>
      </c>
      <c r="BD3081" s="304">
        <f t="shared" si="1030"/>
        <v>0</v>
      </c>
      <c r="BE3081" s="304">
        <f>IFERROR(IF(VLOOKUP($C3081,Listen!$A$2:$F$45,6,0)="Ja",BB3081-MAX(BC3081:BD3081),BB3081-BC3081),0)</f>
        <v>0</v>
      </c>
    </row>
    <row r="3082" spans="1:57" x14ac:dyDescent="0.25">
      <c r="A3082" s="320" t="str">
        <f>IF(AND(D3082&lt;&gt;0,C3082&lt;&gt;0,E3082&lt;&gt;0),IF(B3082&lt;&gt;0,CONCATENATE(B3082,"-AGr",VLOOKUP(C3082,Listen!$A$2:$D$45,4,FALSE),"-",D3082,"-",E3082,),CONCATENATE("AGr",VLOOKUP(C3082,Listen!$A$2:$D$45,4,FALSE),"-",D3082,"-",E3082)),"keine vollständige ID")</f>
        <v>keine vollständige ID</v>
      </c>
      <c r="B3082" s="301"/>
      <c r="C3082" s="287"/>
      <c r="D3082" s="34"/>
      <c r="E3082" s="306"/>
      <c r="F3082" s="116"/>
      <c r="G3082" s="17"/>
      <c r="H3082" s="17"/>
      <c r="I3082" s="17"/>
      <c r="J3082" s="17"/>
      <c r="K3082" s="17"/>
      <c r="L3082" s="17"/>
      <c r="M3082" s="17"/>
      <c r="N3082" s="17"/>
      <c r="O3082" s="116"/>
      <c r="P3082" s="117">
        <f>IF(D3082&gt;A_Stammdaten!$B$12,0,SUM(G3082,H3082,J3082,L3082:M3082)-SUM(I3082,K3082,N3082:O3082))</f>
        <v>0</v>
      </c>
      <c r="Q3082" s="17"/>
      <c r="R3082" s="17"/>
      <c r="S3082" s="17"/>
      <c r="T3082" s="17"/>
      <c r="U3082" s="62">
        <f t="shared" si="1010"/>
        <v>0</v>
      </c>
      <c r="V3082" s="34"/>
      <c r="W3082" s="34"/>
      <c r="X3082" s="34"/>
      <c r="Y3082" s="34"/>
      <c r="Z3082" s="34"/>
      <c r="AA3082" s="63" t="str">
        <f t="shared" si="1011"/>
        <v>-</v>
      </c>
      <c r="AB3082" s="63" t="str">
        <f t="shared" si="1012"/>
        <v>-</v>
      </c>
      <c r="AC3082" s="63">
        <f>IF(ISBLANK($C3082),0,VLOOKUP($C3082,Listen!$A$2:$C$45,2,FALSE))</f>
        <v>0</v>
      </c>
      <c r="AD3082" s="63">
        <f>IF(ISBLANK($C3082),0,VLOOKUP($C3082,Listen!$A$2:$C$45,3,FALSE))</f>
        <v>0</v>
      </c>
      <c r="AE3082" s="49">
        <f t="shared" si="1013"/>
        <v>0</v>
      </c>
      <c r="AF3082" s="49">
        <f t="shared" si="1013"/>
        <v>0</v>
      </c>
      <c r="AG3082" s="49">
        <f>IFERROR(IF(OR($V3082&lt;&gt;"Ja",VLOOKUP($C3082,Listen!$A$2:$F$45,5,0)="Nein",D3082&lt;IF(C3082="LNG Anbindungsanlagen gemäß separater Festlegung",2022,2023)),$AC3082,$AA3082),0)</f>
        <v>0</v>
      </c>
      <c r="AH3082" s="49">
        <f>IFERROR(IF(OR($V3082&lt;&gt;"Ja",VLOOKUP($C3082,Listen!$A$2:$F$45,5,0)="Nein",D3082&lt;IF(C3082="LNG Anbindungsanlagen gemäß separater Festlegung",2022,2023)),$AC3082,$AA3082),0)</f>
        <v>0</v>
      </c>
      <c r="AI3082" s="49">
        <f>IFERROR(IF(OR($W3082&lt;&gt;"Ja",VLOOKUP($C3082,Listen!$A$2:$F$45,6,0)="Nein"),$AC3082,$AB3082),0)</f>
        <v>0</v>
      </c>
      <c r="AJ3082" s="49">
        <f>IFERROR(IF(OR($W3082&lt;&gt;"Ja",VLOOKUP($C3082,Listen!$A$2:$F$45,6,0)="Nein"),$AC3082,$AB3082),0)</f>
        <v>0</v>
      </c>
      <c r="AK3082" s="49">
        <f>IFERROR(IF(OR($W3082&lt;&gt;"Ja",VLOOKUP($C3082,Listen!$A$2:$F$45,6,0)="Nein"),$AC3082,$AB3082),0)</f>
        <v>0</v>
      </c>
      <c r="AL3082" s="51">
        <f t="shared" si="1014"/>
        <v>0</v>
      </c>
      <c r="AM3082" s="296">
        <f>IFERROR(IF(VLOOKUP($C3082,Listen!$A$2:$F$45,6,0)="Ja",MAX(BC3082:BD3082),D_SAV!$BC3082),0)</f>
        <v>0</v>
      </c>
      <c r="AN3082" s="51">
        <f t="shared" si="1015"/>
        <v>0</v>
      </c>
      <c r="AP3082" s="304">
        <f t="shared" si="1016"/>
        <v>0</v>
      </c>
      <c r="AQ3082" s="304">
        <f t="shared" si="1017"/>
        <v>0</v>
      </c>
      <c r="AR3082" s="304">
        <f t="shared" si="1018"/>
        <v>0</v>
      </c>
      <c r="AS3082" s="304">
        <f t="shared" si="1019"/>
        <v>0</v>
      </c>
      <c r="AT3082" s="304">
        <f t="shared" si="1020"/>
        <v>0</v>
      </c>
      <c r="AU3082" s="304">
        <f t="shared" si="1021"/>
        <v>0</v>
      </c>
      <c r="AV3082" s="304">
        <f t="shared" si="1022"/>
        <v>0</v>
      </c>
      <c r="AW3082" s="304">
        <f t="shared" si="1023"/>
        <v>0</v>
      </c>
      <c r="AX3082" s="304">
        <f t="shared" si="1024"/>
        <v>0</v>
      </c>
      <c r="AY3082" s="304">
        <f t="shared" si="1025"/>
        <v>0</v>
      </c>
      <c r="AZ3082" s="304">
        <f t="shared" si="1026"/>
        <v>0</v>
      </c>
      <c r="BA3082" s="304">
        <f t="shared" si="1027"/>
        <v>0</v>
      </c>
      <c r="BB3082" s="304">
        <f t="shared" si="1028"/>
        <v>0</v>
      </c>
      <c r="BC3082" s="304">
        <f t="shared" si="1029"/>
        <v>0</v>
      </c>
      <c r="BD3082" s="304">
        <f t="shared" si="1030"/>
        <v>0</v>
      </c>
      <c r="BE3082" s="304">
        <f>IFERROR(IF(VLOOKUP($C3082,Listen!$A$2:$F$45,6,0)="Ja",BB3082-MAX(BC3082:BD3082),BB3082-BC3082),0)</f>
        <v>0</v>
      </c>
    </row>
    <row r="3083" spans="1:57" x14ac:dyDescent="0.25">
      <c r="A3083" s="320" t="str">
        <f>IF(AND(D3083&lt;&gt;0,C3083&lt;&gt;0,E3083&lt;&gt;0),IF(B3083&lt;&gt;0,CONCATENATE(B3083,"-AGr",VLOOKUP(C3083,Listen!$A$2:$D$45,4,FALSE),"-",D3083,"-",E3083,),CONCATENATE("AGr",VLOOKUP(C3083,Listen!$A$2:$D$45,4,FALSE),"-",D3083,"-",E3083)),"keine vollständige ID")</f>
        <v>keine vollständige ID</v>
      </c>
      <c r="B3083" s="301"/>
      <c r="C3083" s="287"/>
      <c r="D3083" s="34"/>
      <c r="E3083" s="306"/>
      <c r="F3083" s="116"/>
      <c r="G3083" s="17"/>
      <c r="H3083" s="17"/>
      <c r="I3083" s="17"/>
      <c r="J3083" s="17"/>
      <c r="K3083" s="17"/>
      <c r="L3083" s="17"/>
      <c r="M3083" s="17"/>
      <c r="N3083" s="17"/>
      <c r="O3083" s="116"/>
      <c r="P3083" s="117">
        <f>IF(D3083&gt;A_Stammdaten!$B$12,0,SUM(G3083,H3083,J3083,L3083:M3083)-SUM(I3083,K3083,N3083:O3083))</f>
        <v>0</v>
      </c>
      <c r="Q3083" s="17"/>
      <c r="R3083" s="17"/>
      <c r="S3083" s="17"/>
      <c r="T3083" s="17"/>
      <c r="U3083" s="62">
        <f t="shared" si="1010"/>
        <v>0</v>
      </c>
      <c r="V3083" s="34"/>
      <c r="W3083" s="34"/>
      <c r="X3083" s="34"/>
      <c r="Y3083" s="34"/>
      <c r="Z3083" s="34"/>
      <c r="AA3083" s="63" t="str">
        <f t="shared" si="1011"/>
        <v>-</v>
      </c>
      <c r="AB3083" s="63" t="str">
        <f t="shared" si="1012"/>
        <v>-</v>
      </c>
      <c r="AC3083" s="63">
        <f>IF(ISBLANK($C3083),0,VLOOKUP($C3083,Listen!$A$2:$C$45,2,FALSE))</f>
        <v>0</v>
      </c>
      <c r="AD3083" s="63">
        <f>IF(ISBLANK($C3083),0,VLOOKUP($C3083,Listen!$A$2:$C$45,3,FALSE))</f>
        <v>0</v>
      </c>
      <c r="AE3083" s="49">
        <f t="shared" si="1013"/>
        <v>0</v>
      </c>
      <c r="AF3083" s="49">
        <f t="shared" si="1013"/>
        <v>0</v>
      </c>
      <c r="AG3083" s="49">
        <f>IFERROR(IF(OR($V3083&lt;&gt;"Ja",VLOOKUP($C3083,Listen!$A$2:$F$45,5,0)="Nein",D3083&lt;IF(C3083="LNG Anbindungsanlagen gemäß separater Festlegung",2022,2023)),$AC3083,$AA3083),0)</f>
        <v>0</v>
      </c>
      <c r="AH3083" s="49">
        <f>IFERROR(IF(OR($V3083&lt;&gt;"Ja",VLOOKUP($C3083,Listen!$A$2:$F$45,5,0)="Nein",D3083&lt;IF(C3083="LNG Anbindungsanlagen gemäß separater Festlegung",2022,2023)),$AC3083,$AA3083),0)</f>
        <v>0</v>
      </c>
      <c r="AI3083" s="49">
        <f>IFERROR(IF(OR($W3083&lt;&gt;"Ja",VLOOKUP($C3083,Listen!$A$2:$F$45,6,0)="Nein"),$AC3083,$AB3083),0)</f>
        <v>0</v>
      </c>
      <c r="AJ3083" s="49">
        <f>IFERROR(IF(OR($W3083&lt;&gt;"Ja",VLOOKUP($C3083,Listen!$A$2:$F$45,6,0)="Nein"),$AC3083,$AB3083),0)</f>
        <v>0</v>
      </c>
      <c r="AK3083" s="49">
        <f>IFERROR(IF(OR($W3083&lt;&gt;"Ja",VLOOKUP($C3083,Listen!$A$2:$F$45,6,0)="Nein"),$AC3083,$AB3083),0)</f>
        <v>0</v>
      </c>
      <c r="AL3083" s="51">
        <f t="shared" si="1014"/>
        <v>0</v>
      </c>
      <c r="AM3083" s="296">
        <f>IFERROR(IF(VLOOKUP($C3083,Listen!$A$2:$F$45,6,0)="Ja",MAX(BC3083:BD3083),D_SAV!$BC3083),0)</f>
        <v>0</v>
      </c>
      <c r="AN3083" s="51">
        <f t="shared" si="1015"/>
        <v>0</v>
      </c>
      <c r="AP3083" s="304">
        <f t="shared" si="1016"/>
        <v>0</v>
      </c>
      <c r="AQ3083" s="304">
        <f t="shared" si="1017"/>
        <v>0</v>
      </c>
      <c r="AR3083" s="304">
        <f t="shared" si="1018"/>
        <v>0</v>
      </c>
      <c r="AS3083" s="304">
        <f t="shared" si="1019"/>
        <v>0</v>
      </c>
      <c r="AT3083" s="304">
        <f t="shared" si="1020"/>
        <v>0</v>
      </c>
      <c r="AU3083" s="304">
        <f t="shared" si="1021"/>
        <v>0</v>
      </c>
      <c r="AV3083" s="304">
        <f t="shared" si="1022"/>
        <v>0</v>
      </c>
      <c r="AW3083" s="304">
        <f t="shared" si="1023"/>
        <v>0</v>
      </c>
      <c r="AX3083" s="304">
        <f t="shared" si="1024"/>
        <v>0</v>
      </c>
      <c r="AY3083" s="304">
        <f t="shared" si="1025"/>
        <v>0</v>
      </c>
      <c r="AZ3083" s="304">
        <f t="shared" si="1026"/>
        <v>0</v>
      </c>
      <c r="BA3083" s="304">
        <f t="shared" si="1027"/>
        <v>0</v>
      </c>
      <c r="BB3083" s="304">
        <f t="shared" si="1028"/>
        <v>0</v>
      </c>
      <c r="BC3083" s="304">
        <f t="shared" si="1029"/>
        <v>0</v>
      </c>
      <c r="BD3083" s="304">
        <f t="shared" si="1030"/>
        <v>0</v>
      </c>
      <c r="BE3083" s="304">
        <f>IFERROR(IF(VLOOKUP($C3083,Listen!$A$2:$F$45,6,0)="Ja",BB3083-MAX(BC3083:BD3083),BB3083-BC3083),0)</f>
        <v>0</v>
      </c>
    </row>
    <row r="3084" spans="1:57" x14ac:dyDescent="0.25">
      <c r="A3084" s="320" t="str">
        <f>IF(AND(D3084&lt;&gt;0,C3084&lt;&gt;0,E3084&lt;&gt;0),IF(B3084&lt;&gt;0,CONCATENATE(B3084,"-AGr",VLOOKUP(C3084,Listen!$A$2:$D$45,4,FALSE),"-",D3084,"-",E3084,),CONCATENATE("AGr",VLOOKUP(C3084,Listen!$A$2:$D$45,4,FALSE),"-",D3084,"-",E3084)),"keine vollständige ID")</f>
        <v>keine vollständige ID</v>
      </c>
      <c r="B3084" s="301"/>
      <c r="C3084" s="287"/>
      <c r="D3084" s="34"/>
      <c r="E3084" s="306"/>
      <c r="F3084" s="116"/>
      <c r="G3084" s="17"/>
      <c r="H3084" s="17"/>
      <c r="I3084" s="17"/>
      <c r="J3084" s="17"/>
      <c r="K3084" s="17"/>
      <c r="L3084" s="17"/>
      <c r="M3084" s="17"/>
      <c r="N3084" s="17"/>
      <c r="O3084" s="116"/>
      <c r="P3084" s="117">
        <f>IF(D3084&gt;A_Stammdaten!$B$12,0,SUM(G3084,H3084,J3084,L3084:M3084)-SUM(I3084,K3084,N3084:O3084))</f>
        <v>0</v>
      </c>
      <c r="Q3084" s="17"/>
      <c r="R3084" s="17"/>
      <c r="S3084" s="17"/>
      <c r="T3084" s="17"/>
      <c r="U3084" s="62">
        <f t="shared" si="1010"/>
        <v>0</v>
      </c>
      <c r="V3084" s="34"/>
      <c r="W3084" s="34"/>
      <c r="X3084" s="34"/>
      <c r="Y3084" s="34"/>
      <c r="Z3084" s="34"/>
      <c r="AA3084" s="63" t="str">
        <f t="shared" si="1011"/>
        <v>-</v>
      </c>
      <c r="AB3084" s="63" t="str">
        <f t="shared" si="1012"/>
        <v>-</v>
      </c>
      <c r="AC3084" s="63">
        <f>IF(ISBLANK($C3084),0,VLOOKUP($C3084,Listen!$A$2:$C$45,2,FALSE))</f>
        <v>0</v>
      </c>
      <c r="AD3084" s="63">
        <f>IF(ISBLANK($C3084),0,VLOOKUP($C3084,Listen!$A$2:$C$45,3,FALSE))</f>
        <v>0</v>
      </c>
      <c r="AE3084" s="49">
        <f t="shared" si="1013"/>
        <v>0</v>
      </c>
      <c r="AF3084" s="49">
        <f t="shared" si="1013"/>
        <v>0</v>
      </c>
      <c r="AG3084" s="49">
        <f>IFERROR(IF(OR($V3084&lt;&gt;"Ja",VLOOKUP($C3084,Listen!$A$2:$F$45,5,0)="Nein",D3084&lt;IF(C3084="LNG Anbindungsanlagen gemäß separater Festlegung",2022,2023)),$AC3084,$AA3084),0)</f>
        <v>0</v>
      </c>
      <c r="AH3084" s="49">
        <f>IFERROR(IF(OR($V3084&lt;&gt;"Ja",VLOOKUP($C3084,Listen!$A$2:$F$45,5,0)="Nein",D3084&lt;IF(C3084="LNG Anbindungsanlagen gemäß separater Festlegung",2022,2023)),$AC3084,$AA3084),0)</f>
        <v>0</v>
      </c>
      <c r="AI3084" s="49">
        <f>IFERROR(IF(OR($W3084&lt;&gt;"Ja",VLOOKUP($C3084,Listen!$A$2:$F$45,6,0)="Nein"),$AC3084,$AB3084),0)</f>
        <v>0</v>
      </c>
      <c r="AJ3084" s="49">
        <f>IFERROR(IF(OR($W3084&lt;&gt;"Ja",VLOOKUP($C3084,Listen!$A$2:$F$45,6,0)="Nein"),$AC3084,$AB3084),0)</f>
        <v>0</v>
      </c>
      <c r="AK3084" s="49">
        <f>IFERROR(IF(OR($W3084&lt;&gt;"Ja",VLOOKUP($C3084,Listen!$A$2:$F$45,6,0)="Nein"),$AC3084,$AB3084),0)</f>
        <v>0</v>
      </c>
      <c r="AL3084" s="51">
        <f t="shared" si="1014"/>
        <v>0</v>
      </c>
      <c r="AM3084" s="296">
        <f>IFERROR(IF(VLOOKUP($C3084,Listen!$A$2:$F$45,6,0)="Ja",MAX(BC3084:BD3084),D_SAV!$BC3084),0)</f>
        <v>0</v>
      </c>
      <c r="AN3084" s="51">
        <f t="shared" si="1015"/>
        <v>0</v>
      </c>
      <c r="AP3084" s="304">
        <f t="shared" si="1016"/>
        <v>0</v>
      </c>
      <c r="AQ3084" s="304">
        <f t="shared" si="1017"/>
        <v>0</v>
      </c>
      <c r="AR3084" s="304">
        <f t="shared" si="1018"/>
        <v>0</v>
      </c>
      <c r="AS3084" s="304">
        <f t="shared" si="1019"/>
        <v>0</v>
      </c>
      <c r="AT3084" s="304">
        <f t="shared" si="1020"/>
        <v>0</v>
      </c>
      <c r="AU3084" s="304">
        <f t="shared" si="1021"/>
        <v>0</v>
      </c>
      <c r="AV3084" s="304">
        <f t="shared" si="1022"/>
        <v>0</v>
      </c>
      <c r="AW3084" s="304">
        <f t="shared" si="1023"/>
        <v>0</v>
      </c>
      <c r="AX3084" s="304">
        <f t="shared" si="1024"/>
        <v>0</v>
      </c>
      <c r="AY3084" s="304">
        <f t="shared" si="1025"/>
        <v>0</v>
      </c>
      <c r="AZ3084" s="304">
        <f t="shared" si="1026"/>
        <v>0</v>
      </c>
      <c r="BA3084" s="304">
        <f t="shared" si="1027"/>
        <v>0</v>
      </c>
      <c r="BB3084" s="304">
        <f t="shared" si="1028"/>
        <v>0</v>
      </c>
      <c r="BC3084" s="304">
        <f t="shared" si="1029"/>
        <v>0</v>
      </c>
      <c r="BD3084" s="304">
        <f t="shared" si="1030"/>
        <v>0</v>
      </c>
      <c r="BE3084" s="304">
        <f>IFERROR(IF(VLOOKUP($C3084,Listen!$A$2:$F$45,6,0)="Ja",BB3084-MAX(BC3084:BD3084),BB3084-BC3084),0)</f>
        <v>0</v>
      </c>
    </row>
    <row r="3085" spans="1:57" x14ac:dyDescent="0.25">
      <c r="A3085" s="320" t="str">
        <f>IF(AND(D3085&lt;&gt;0,C3085&lt;&gt;0,E3085&lt;&gt;0),IF(B3085&lt;&gt;0,CONCATENATE(B3085,"-AGr",VLOOKUP(C3085,Listen!$A$2:$D$45,4,FALSE),"-",D3085,"-",E3085,),CONCATENATE("AGr",VLOOKUP(C3085,Listen!$A$2:$D$45,4,FALSE),"-",D3085,"-",E3085)),"keine vollständige ID")</f>
        <v>keine vollständige ID</v>
      </c>
      <c r="B3085" s="301"/>
      <c r="C3085" s="287"/>
      <c r="D3085" s="34"/>
      <c r="E3085" s="306"/>
      <c r="F3085" s="116"/>
      <c r="G3085" s="17"/>
      <c r="H3085" s="17"/>
      <c r="I3085" s="17"/>
      <c r="J3085" s="17"/>
      <c r="K3085" s="17"/>
      <c r="L3085" s="17"/>
      <c r="M3085" s="17"/>
      <c r="N3085" s="17"/>
      <c r="O3085" s="116"/>
      <c r="P3085" s="117">
        <f>IF(D3085&gt;A_Stammdaten!$B$12,0,SUM(G3085,H3085,J3085,L3085:M3085)-SUM(I3085,K3085,N3085:O3085))</f>
        <v>0</v>
      </c>
      <c r="Q3085" s="17"/>
      <c r="R3085" s="17"/>
      <c r="S3085" s="17"/>
      <c r="T3085" s="17"/>
      <c r="U3085" s="62">
        <f t="shared" si="1010"/>
        <v>0</v>
      </c>
      <c r="V3085" s="34"/>
      <c r="W3085" s="34"/>
      <c r="X3085" s="34"/>
      <c r="Y3085" s="34"/>
      <c r="Z3085" s="34"/>
      <c r="AA3085" s="63" t="str">
        <f t="shared" si="1011"/>
        <v>-</v>
      </c>
      <c r="AB3085" s="63" t="str">
        <f t="shared" si="1012"/>
        <v>-</v>
      </c>
      <c r="AC3085" s="63">
        <f>IF(ISBLANK($C3085),0,VLOOKUP($C3085,Listen!$A$2:$C$45,2,FALSE))</f>
        <v>0</v>
      </c>
      <c r="AD3085" s="63">
        <f>IF(ISBLANK($C3085),0,VLOOKUP($C3085,Listen!$A$2:$C$45,3,FALSE))</f>
        <v>0</v>
      </c>
      <c r="AE3085" s="49">
        <f t="shared" si="1013"/>
        <v>0</v>
      </c>
      <c r="AF3085" s="49">
        <f t="shared" si="1013"/>
        <v>0</v>
      </c>
      <c r="AG3085" s="49">
        <f>IFERROR(IF(OR($V3085&lt;&gt;"Ja",VLOOKUP($C3085,Listen!$A$2:$F$45,5,0)="Nein",D3085&lt;IF(C3085="LNG Anbindungsanlagen gemäß separater Festlegung",2022,2023)),$AC3085,$AA3085),0)</f>
        <v>0</v>
      </c>
      <c r="AH3085" s="49">
        <f>IFERROR(IF(OR($V3085&lt;&gt;"Ja",VLOOKUP($C3085,Listen!$A$2:$F$45,5,0)="Nein",D3085&lt;IF(C3085="LNG Anbindungsanlagen gemäß separater Festlegung",2022,2023)),$AC3085,$AA3085),0)</f>
        <v>0</v>
      </c>
      <c r="AI3085" s="49">
        <f>IFERROR(IF(OR($W3085&lt;&gt;"Ja",VLOOKUP($C3085,Listen!$A$2:$F$45,6,0)="Nein"),$AC3085,$AB3085),0)</f>
        <v>0</v>
      </c>
      <c r="AJ3085" s="49">
        <f>IFERROR(IF(OR($W3085&lt;&gt;"Ja",VLOOKUP($C3085,Listen!$A$2:$F$45,6,0)="Nein"),$AC3085,$AB3085),0)</f>
        <v>0</v>
      </c>
      <c r="AK3085" s="49">
        <f>IFERROR(IF(OR($W3085&lt;&gt;"Ja",VLOOKUP($C3085,Listen!$A$2:$F$45,6,0)="Nein"),$AC3085,$AB3085),0)</f>
        <v>0</v>
      </c>
      <c r="AL3085" s="51">
        <f t="shared" si="1014"/>
        <v>0</v>
      </c>
      <c r="AM3085" s="296">
        <f>IFERROR(IF(VLOOKUP($C3085,Listen!$A$2:$F$45,6,0)="Ja",MAX(BC3085:BD3085),D_SAV!$BC3085),0)</f>
        <v>0</v>
      </c>
      <c r="AN3085" s="51">
        <f t="shared" si="1015"/>
        <v>0</v>
      </c>
      <c r="AP3085" s="304">
        <f t="shared" si="1016"/>
        <v>0</v>
      </c>
      <c r="AQ3085" s="304">
        <f t="shared" si="1017"/>
        <v>0</v>
      </c>
      <c r="AR3085" s="304">
        <f t="shared" si="1018"/>
        <v>0</v>
      </c>
      <c r="AS3085" s="304">
        <f t="shared" si="1019"/>
        <v>0</v>
      </c>
      <c r="AT3085" s="304">
        <f t="shared" si="1020"/>
        <v>0</v>
      </c>
      <c r="AU3085" s="304">
        <f t="shared" si="1021"/>
        <v>0</v>
      </c>
      <c r="AV3085" s="304">
        <f t="shared" si="1022"/>
        <v>0</v>
      </c>
      <c r="AW3085" s="304">
        <f t="shared" si="1023"/>
        <v>0</v>
      </c>
      <c r="AX3085" s="304">
        <f t="shared" si="1024"/>
        <v>0</v>
      </c>
      <c r="AY3085" s="304">
        <f t="shared" si="1025"/>
        <v>0</v>
      </c>
      <c r="AZ3085" s="304">
        <f t="shared" si="1026"/>
        <v>0</v>
      </c>
      <c r="BA3085" s="304">
        <f t="shared" si="1027"/>
        <v>0</v>
      </c>
      <c r="BB3085" s="304">
        <f t="shared" si="1028"/>
        <v>0</v>
      </c>
      <c r="BC3085" s="304">
        <f t="shared" si="1029"/>
        <v>0</v>
      </c>
      <c r="BD3085" s="304">
        <f t="shared" si="1030"/>
        <v>0</v>
      </c>
      <c r="BE3085" s="304">
        <f>IFERROR(IF(VLOOKUP($C3085,Listen!$A$2:$F$45,6,0)="Ja",BB3085-MAX(BC3085:BD3085),BB3085-BC3085),0)</f>
        <v>0</v>
      </c>
    </row>
    <row r="3086" spans="1:57" x14ac:dyDescent="0.25">
      <c r="A3086" s="320" t="str">
        <f>IF(AND(D3086&lt;&gt;0,C3086&lt;&gt;0,E3086&lt;&gt;0),IF(B3086&lt;&gt;0,CONCATENATE(B3086,"-AGr",VLOOKUP(C3086,Listen!$A$2:$D$45,4,FALSE),"-",D3086,"-",E3086,),CONCATENATE("AGr",VLOOKUP(C3086,Listen!$A$2:$D$45,4,FALSE),"-",D3086,"-",E3086)),"keine vollständige ID")</f>
        <v>keine vollständige ID</v>
      </c>
      <c r="B3086" s="301"/>
      <c r="C3086" s="287"/>
      <c r="D3086" s="34"/>
      <c r="E3086" s="306"/>
      <c r="F3086" s="116"/>
      <c r="G3086" s="17"/>
      <c r="H3086" s="17"/>
      <c r="I3086" s="17"/>
      <c r="J3086" s="17"/>
      <c r="K3086" s="17"/>
      <c r="L3086" s="17"/>
      <c r="M3086" s="17"/>
      <c r="N3086" s="17"/>
      <c r="O3086" s="116"/>
      <c r="P3086" s="117">
        <f>IF(D3086&gt;A_Stammdaten!$B$12,0,SUM(G3086,H3086,J3086,L3086:M3086)-SUM(I3086,K3086,N3086:O3086))</f>
        <v>0</v>
      </c>
      <c r="Q3086" s="17"/>
      <c r="R3086" s="17"/>
      <c r="S3086" s="17"/>
      <c r="T3086" s="17"/>
      <c r="U3086" s="62">
        <f t="shared" si="1010"/>
        <v>0</v>
      </c>
      <c r="V3086" s="34"/>
      <c r="W3086" s="34"/>
      <c r="X3086" s="34"/>
      <c r="Y3086" s="34"/>
      <c r="Z3086" s="34"/>
      <c r="AA3086" s="63" t="str">
        <f t="shared" si="1011"/>
        <v>-</v>
      </c>
      <c r="AB3086" s="63" t="str">
        <f t="shared" si="1012"/>
        <v>-</v>
      </c>
      <c r="AC3086" s="63">
        <f>IF(ISBLANK($C3086),0,VLOOKUP($C3086,Listen!$A$2:$C$45,2,FALSE))</f>
        <v>0</v>
      </c>
      <c r="AD3086" s="63">
        <f>IF(ISBLANK($C3086),0,VLOOKUP($C3086,Listen!$A$2:$C$45,3,FALSE))</f>
        <v>0</v>
      </c>
      <c r="AE3086" s="49">
        <f t="shared" si="1013"/>
        <v>0</v>
      </c>
      <c r="AF3086" s="49">
        <f t="shared" si="1013"/>
        <v>0</v>
      </c>
      <c r="AG3086" s="49">
        <f>IFERROR(IF(OR($V3086&lt;&gt;"Ja",VLOOKUP($C3086,Listen!$A$2:$F$45,5,0)="Nein",D3086&lt;IF(C3086="LNG Anbindungsanlagen gemäß separater Festlegung",2022,2023)),$AC3086,$AA3086),0)</f>
        <v>0</v>
      </c>
      <c r="AH3086" s="49">
        <f>IFERROR(IF(OR($V3086&lt;&gt;"Ja",VLOOKUP($C3086,Listen!$A$2:$F$45,5,0)="Nein",D3086&lt;IF(C3086="LNG Anbindungsanlagen gemäß separater Festlegung",2022,2023)),$AC3086,$AA3086),0)</f>
        <v>0</v>
      </c>
      <c r="AI3086" s="49">
        <f>IFERROR(IF(OR($W3086&lt;&gt;"Ja",VLOOKUP($C3086,Listen!$A$2:$F$45,6,0)="Nein"),$AC3086,$AB3086),0)</f>
        <v>0</v>
      </c>
      <c r="AJ3086" s="49">
        <f>IFERROR(IF(OR($W3086&lt;&gt;"Ja",VLOOKUP($C3086,Listen!$A$2:$F$45,6,0)="Nein"),$AC3086,$AB3086),0)</f>
        <v>0</v>
      </c>
      <c r="AK3086" s="49">
        <f>IFERROR(IF(OR($W3086&lt;&gt;"Ja",VLOOKUP($C3086,Listen!$A$2:$F$45,6,0)="Nein"),$AC3086,$AB3086),0)</f>
        <v>0</v>
      </c>
      <c r="AL3086" s="51">
        <f t="shared" si="1014"/>
        <v>0</v>
      </c>
      <c r="AM3086" s="296">
        <f>IFERROR(IF(VLOOKUP($C3086,Listen!$A$2:$F$45,6,0)="Ja",MAX(BC3086:BD3086),D_SAV!$BC3086),0)</f>
        <v>0</v>
      </c>
      <c r="AN3086" s="51">
        <f t="shared" si="1015"/>
        <v>0</v>
      </c>
      <c r="AP3086" s="304">
        <f t="shared" si="1016"/>
        <v>0</v>
      </c>
      <c r="AQ3086" s="304">
        <f t="shared" si="1017"/>
        <v>0</v>
      </c>
      <c r="AR3086" s="304">
        <f t="shared" si="1018"/>
        <v>0</v>
      </c>
      <c r="AS3086" s="304">
        <f t="shared" si="1019"/>
        <v>0</v>
      </c>
      <c r="AT3086" s="304">
        <f t="shared" si="1020"/>
        <v>0</v>
      </c>
      <c r="AU3086" s="304">
        <f t="shared" si="1021"/>
        <v>0</v>
      </c>
      <c r="AV3086" s="304">
        <f t="shared" si="1022"/>
        <v>0</v>
      </c>
      <c r="AW3086" s="304">
        <f t="shared" si="1023"/>
        <v>0</v>
      </c>
      <c r="AX3086" s="304">
        <f t="shared" si="1024"/>
        <v>0</v>
      </c>
      <c r="AY3086" s="304">
        <f t="shared" si="1025"/>
        <v>0</v>
      </c>
      <c r="AZ3086" s="304">
        <f t="shared" si="1026"/>
        <v>0</v>
      </c>
      <c r="BA3086" s="304">
        <f t="shared" si="1027"/>
        <v>0</v>
      </c>
      <c r="BB3086" s="304">
        <f t="shared" si="1028"/>
        <v>0</v>
      </c>
      <c r="BC3086" s="304">
        <f t="shared" si="1029"/>
        <v>0</v>
      </c>
      <c r="BD3086" s="304">
        <f t="shared" si="1030"/>
        <v>0</v>
      </c>
      <c r="BE3086" s="304">
        <f>IFERROR(IF(VLOOKUP($C3086,Listen!$A$2:$F$45,6,0)="Ja",BB3086-MAX(BC3086:BD3086),BB3086-BC3086),0)</f>
        <v>0</v>
      </c>
    </row>
    <row r="3087" spans="1:57" x14ac:dyDescent="0.25">
      <c r="A3087" s="320" t="str">
        <f>IF(AND(D3087&lt;&gt;0,C3087&lt;&gt;0,E3087&lt;&gt;0),IF(B3087&lt;&gt;0,CONCATENATE(B3087,"-AGr",VLOOKUP(C3087,Listen!$A$2:$D$45,4,FALSE),"-",D3087,"-",E3087,),CONCATENATE("AGr",VLOOKUP(C3087,Listen!$A$2:$D$45,4,FALSE),"-",D3087,"-",E3087)),"keine vollständige ID")</f>
        <v>keine vollständige ID</v>
      </c>
      <c r="B3087" s="301"/>
      <c r="C3087" s="287"/>
      <c r="D3087" s="34"/>
      <c r="E3087" s="306"/>
      <c r="F3087" s="116"/>
      <c r="G3087" s="17"/>
      <c r="H3087" s="17"/>
      <c r="I3087" s="17"/>
      <c r="J3087" s="17"/>
      <c r="K3087" s="17"/>
      <c r="L3087" s="17"/>
      <c r="M3087" s="17"/>
      <c r="N3087" s="17"/>
      <c r="O3087" s="116"/>
      <c r="P3087" s="117">
        <f>IF(D3087&gt;A_Stammdaten!$B$12,0,SUM(G3087,H3087,J3087,L3087:M3087)-SUM(I3087,K3087,N3087:O3087))</f>
        <v>0</v>
      </c>
      <c r="Q3087" s="17"/>
      <c r="R3087" s="17"/>
      <c r="S3087" s="17"/>
      <c r="T3087" s="17"/>
      <c r="U3087" s="62">
        <f t="shared" si="1010"/>
        <v>0</v>
      </c>
      <c r="V3087" s="34"/>
      <c r="W3087" s="34"/>
      <c r="X3087" s="34"/>
      <c r="Y3087" s="34"/>
      <c r="Z3087" s="34"/>
      <c r="AA3087" s="63" t="str">
        <f t="shared" si="1011"/>
        <v>-</v>
      </c>
      <c r="AB3087" s="63" t="str">
        <f t="shared" si="1012"/>
        <v>-</v>
      </c>
      <c r="AC3087" s="63">
        <f>IF(ISBLANK($C3087),0,VLOOKUP($C3087,Listen!$A$2:$C$45,2,FALSE))</f>
        <v>0</v>
      </c>
      <c r="AD3087" s="63">
        <f>IF(ISBLANK($C3087),0,VLOOKUP($C3087,Listen!$A$2:$C$45,3,FALSE))</f>
        <v>0</v>
      </c>
      <c r="AE3087" s="49">
        <f t="shared" si="1013"/>
        <v>0</v>
      </c>
      <c r="AF3087" s="49">
        <f t="shared" si="1013"/>
        <v>0</v>
      </c>
      <c r="AG3087" s="49">
        <f>IFERROR(IF(OR($V3087&lt;&gt;"Ja",VLOOKUP($C3087,Listen!$A$2:$F$45,5,0)="Nein",D3087&lt;IF(C3087="LNG Anbindungsanlagen gemäß separater Festlegung",2022,2023)),$AC3087,$AA3087),0)</f>
        <v>0</v>
      </c>
      <c r="AH3087" s="49">
        <f>IFERROR(IF(OR($V3087&lt;&gt;"Ja",VLOOKUP($C3087,Listen!$A$2:$F$45,5,0)="Nein",D3087&lt;IF(C3087="LNG Anbindungsanlagen gemäß separater Festlegung",2022,2023)),$AC3087,$AA3087),0)</f>
        <v>0</v>
      </c>
      <c r="AI3087" s="49">
        <f>IFERROR(IF(OR($W3087&lt;&gt;"Ja",VLOOKUP($C3087,Listen!$A$2:$F$45,6,0)="Nein"),$AC3087,$AB3087),0)</f>
        <v>0</v>
      </c>
      <c r="AJ3087" s="49">
        <f>IFERROR(IF(OR($W3087&lt;&gt;"Ja",VLOOKUP($C3087,Listen!$A$2:$F$45,6,0)="Nein"),$AC3087,$AB3087),0)</f>
        <v>0</v>
      </c>
      <c r="AK3087" s="49">
        <f>IFERROR(IF(OR($W3087&lt;&gt;"Ja",VLOOKUP($C3087,Listen!$A$2:$F$45,6,0)="Nein"),$AC3087,$AB3087),0)</f>
        <v>0</v>
      </c>
      <c r="AL3087" s="51">
        <f t="shared" si="1014"/>
        <v>0</v>
      </c>
      <c r="AM3087" s="296">
        <f>IFERROR(IF(VLOOKUP($C3087,Listen!$A$2:$F$45,6,0)="Ja",MAX(BC3087:BD3087),D_SAV!$BC3087),0)</f>
        <v>0</v>
      </c>
      <c r="AN3087" s="51">
        <f t="shared" si="1015"/>
        <v>0</v>
      </c>
      <c r="AP3087" s="304">
        <f t="shared" si="1016"/>
        <v>0</v>
      </c>
      <c r="AQ3087" s="304">
        <f t="shared" si="1017"/>
        <v>0</v>
      </c>
      <c r="AR3087" s="304">
        <f t="shared" si="1018"/>
        <v>0</v>
      </c>
      <c r="AS3087" s="304">
        <f t="shared" si="1019"/>
        <v>0</v>
      </c>
      <c r="AT3087" s="304">
        <f t="shared" si="1020"/>
        <v>0</v>
      </c>
      <c r="AU3087" s="304">
        <f t="shared" si="1021"/>
        <v>0</v>
      </c>
      <c r="AV3087" s="304">
        <f t="shared" si="1022"/>
        <v>0</v>
      </c>
      <c r="AW3087" s="304">
        <f t="shared" si="1023"/>
        <v>0</v>
      </c>
      <c r="AX3087" s="304">
        <f t="shared" si="1024"/>
        <v>0</v>
      </c>
      <c r="AY3087" s="304">
        <f t="shared" si="1025"/>
        <v>0</v>
      </c>
      <c r="AZ3087" s="304">
        <f t="shared" si="1026"/>
        <v>0</v>
      </c>
      <c r="BA3087" s="304">
        <f t="shared" si="1027"/>
        <v>0</v>
      </c>
      <c r="BB3087" s="304">
        <f t="shared" si="1028"/>
        <v>0</v>
      </c>
      <c r="BC3087" s="304">
        <f t="shared" si="1029"/>
        <v>0</v>
      </c>
      <c r="BD3087" s="304">
        <f t="shared" si="1030"/>
        <v>0</v>
      </c>
      <c r="BE3087" s="304">
        <f>IFERROR(IF(VLOOKUP($C3087,Listen!$A$2:$F$45,6,0)="Ja",BB3087-MAX(BC3087:BD3087),BB3087-BC3087),0)</f>
        <v>0</v>
      </c>
    </row>
    <row r="3088" spans="1:57" x14ac:dyDescent="0.25">
      <c r="A3088" s="320" t="str">
        <f>IF(AND(D3088&lt;&gt;0,C3088&lt;&gt;0,E3088&lt;&gt;0),IF(B3088&lt;&gt;0,CONCATENATE(B3088,"-AGr",VLOOKUP(C3088,Listen!$A$2:$D$45,4,FALSE),"-",D3088,"-",E3088,),CONCATENATE("AGr",VLOOKUP(C3088,Listen!$A$2:$D$45,4,FALSE),"-",D3088,"-",E3088)),"keine vollständige ID")</f>
        <v>keine vollständige ID</v>
      </c>
      <c r="B3088" s="301"/>
      <c r="C3088" s="287"/>
      <c r="D3088" s="34"/>
      <c r="E3088" s="306"/>
      <c r="F3088" s="116"/>
      <c r="G3088" s="17"/>
      <c r="H3088" s="17"/>
      <c r="I3088" s="17"/>
      <c r="J3088" s="17"/>
      <c r="K3088" s="17"/>
      <c r="L3088" s="17"/>
      <c r="M3088" s="17"/>
      <c r="N3088" s="17"/>
      <c r="O3088" s="116"/>
      <c r="P3088" s="117">
        <f>IF(D3088&gt;A_Stammdaten!$B$12,0,SUM(G3088,H3088,J3088,L3088:M3088)-SUM(I3088,K3088,N3088:O3088))</f>
        <v>0</v>
      </c>
      <c r="Q3088" s="17"/>
      <c r="R3088" s="17"/>
      <c r="S3088" s="17"/>
      <c r="T3088" s="17"/>
      <c r="U3088" s="62">
        <f t="shared" si="1010"/>
        <v>0</v>
      </c>
      <c r="V3088" s="34"/>
      <c r="W3088" s="34"/>
      <c r="X3088" s="34"/>
      <c r="Y3088" s="34"/>
      <c r="Z3088" s="34"/>
      <c r="AA3088" s="63" t="str">
        <f t="shared" si="1011"/>
        <v>-</v>
      </c>
      <c r="AB3088" s="63" t="str">
        <f t="shared" si="1012"/>
        <v>-</v>
      </c>
      <c r="AC3088" s="63">
        <f>IF(ISBLANK($C3088),0,VLOOKUP($C3088,Listen!$A$2:$C$45,2,FALSE))</f>
        <v>0</v>
      </c>
      <c r="AD3088" s="63">
        <f>IF(ISBLANK($C3088),0,VLOOKUP($C3088,Listen!$A$2:$C$45,3,FALSE))</f>
        <v>0</v>
      </c>
      <c r="AE3088" s="49">
        <f t="shared" si="1013"/>
        <v>0</v>
      </c>
      <c r="AF3088" s="49">
        <f t="shared" si="1013"/>
        <v>0</v>
      </c>
      <c r="AG3088" s="49">
        <f>IFERROR(IF(OR($V3088&lt;&gt;"Ja",VLOOKUP($C3088,Listen!$A$2:$F$45,5,0)="Nein",D3088&lt;IF(C3088="LNG Anbindungsanlagen gemäß separater Festlegung",2022,2023)),$AC3088,$AA3088),0)</f>
        <v>0</v>
      </c>
      <c r="AH3088" s="49">
        <f>IFERROR(IF(OR($V3088&lt;&gt;"Ja",VLOOKUP($C3088,Listen!$A$2:$F$45,5,0)="Nein",D3088&lt;IF(C3088="LNG Anbindungsanlagen gemäß separater Festlegung",2022,2023)),$AC3088,$AA3088),0)</f>
        <v>0</v>
      </c>
      <c r="AI3088" s="49">
        <f>IFERROR(IF(OR($W3088&lt;&gt;"Ja",VLOOKUP($C3088,Listen!$A$2:$F$45,6,0)="Nein"),$AC3088,$AB3088),0)</f>
        <v>0</v>
      </c>
      <c r="AJ3088" s="49">
        <f>IFERROR(IF(OR($W3088&lt;&gt;"Ja",VLOOKUP($C3088,Listen!$A$2:$F$45,6,0)="Nein"),$AC3088,$AB3088),0)</f>
        <v>0</v>
      </c>
      <c r="AK3088" s="49">
        <f>IFERROR(IF(OR($W3088&lt;&gt;"Ja",VLOOKUP($C3088,Listen!$A$2:$F$45,6,0)="Nein"),$AC3088,$AB3088),0)</f>
        <v>0</v>
      </c>
      <c r="AL3088" s="51">
        <f t="shared" si="1014"/>
        <v>0</v>
      </c>
      <c r="AM3088" s="296">
        <f>IFERROR(IF(VLOOKUP($C3088,Listen!$A$2:$F$45,6,0)="Ja",MAX(BC3088:BD3088),D_SAV!$BC3088),0)</f>
        <v>0</v>
      </c>
      <c r="AN3088" s="51">
        <f t="shared" si="1015"/>
        <v>0</v>
      </c>
      <c r="AP3088" s="304">
        <f t="shared" si="1016"/>
        <v>0</v>
      </c>
      <c r="AQ3088" s="304">
        <f t="shared" si="1017"/>
        <v>0</v>
      </c>
      <c r="AR3088" s="304">
        <f t="shared" si="1018"/>
        <v>0</v>
      </c>
      <c r="AS3088" s="304">
        <f t="shared" si="1019"/>
        <v>0</v>
      </c>
      <c r="AT3088" s="304">
        <f t="shared" si="1020"/>
        <v>0</v>
      </c>
      <c r="AU3088" s="304">
        <f t="shared" si="1021"/>
        <v>0</v>
      </c>
      <c r="AV3088" s="304">
        <f t="shared" si="1022"/>
        <v>0</v>
      </c>
      <c r="AW3088" s="304">
        <f t="shared" si="1023"/>
        <v>0</v>
      </c>
      <c r="AX3088" s="304">
        <f t="shared" si="1024"/>
        <v>0</v>
      </c>
      <c r="AY3088" s="304">
        <f t="shared" si="1025"/>
        <v>0</v>
      </c>
      <c r="AZ3088" s="304">
        <f t="shared" si="1026"/>
        <v>0</v>
      </c>
      <c r="BA3088" s="304">
        <f t="shared" si="1027"/>
        <v>0</v>
      </c>
      <c r="BB3088" s="304">
        <f t="shared" si="1028"/>
        <v>0</v>
      </c>
      <c r="BC3088" s="304">
        <f t="shared" si="1029"/>
        <v>0</v>
      </c>
      <c r="BD3088" s="304">
        <f t="shared" si="1030"/>
        <v>0</v>
      </c>
      <c r="BE3088" s="304">
        <f>IFERROR(IF(VLOOKUP($C3088,Listen!$A$2:$F$45,6,0)="Ja",BB3088-MAX(BC3088:BD3088),BB3088-BC3088),0)</f>
        <v>0</v>
      </c>
    </row>
    <row r="3089" spans="1:57" x14ac:dyDescent="0.25">
      <c r="A3089" s="320" t="str">
        <f>IF(AND(D3089&lt;&gt;0,C3089&lt;&gt;0,E3089&lt;&gt;0),IF(B3089&lt;&gt;0,CONCATENATE(B3089,"-AGr",VLOOKUP(C3089,Listen!$A$2:$D$45,4,FALSE),"-",D3089,"-",E3089,),CONCATENATE("AGr",VLOOKUP(C3089,Listen!$A$2:$D$45,4,FALSE),"-",D3089,"-",E3089)),"keine vollständige ID")</f>
        <v>keine vollständige ID</v>
      </c>
      <c r="B3089" s="301"/>
      <c r="C3089" s="287"/>
      <c r="D3089" s="34"/>
      <c r="E3089" s="306"/>
      <c r="F3089" s="116"/>
      <c r="G3089" s="17"/>
      <c r="H3089" s="17"/>
      <c r="I3089" s="17"/>
      <c r="J3089" s="17"/>
      <c r="K3089" s="17"/>
      <c r="L3089" s="17"/>
      <c r="M3089" s="17"/>
      <c r="N3089" s="17"/>
      <c r="O3089" s="116"/>
      <c r="P3089" s="117">
        <f>IF(D3089&gt;A_Stammdaten!$B$12,0,SUM(G3089,H3089,J3089,L3089:M3089)-SUM(I3089,K3089,N3089:O3089))</f>
        <v>0</v>
      </c>
      <c r="Q3089" s="17"/>
      <c r="R3089" s="17"/>
      <c r="S3089" s="17"/>
      <c r="T3089" s="17"/>
      <c r="U3089" s="62">
        <f t="shared" si="1010"/>
        <v>0</v>
      </c>
      <c r="V3089" s="34"/>
      <c r="W3089" s="34"/>
      <c r="X3089" s="34"/>
      <c r="Y3089" s="34"/>
      <c r="Z3089" s="34"/>
      <c r="AA3089" s="63" t="str">
        <f t="shared" si="1011"/>
        <v>-</v>
      </c>
      <c r="AB3089" s="63" t="str">
        <f t="shared" si="1012"/>
        <v>-</v>
      </c>
      <c r="AC3089" s="63">
        <f>IF(ISBLANK($C3089),0,VLOOKUP($C3089,Listen!$A$2:$C$45,2,FALSE))</f>
        <v>0</v>
      </c>
      <c r="AD3089" s="63">
        <f>IF(ISBLANK($C3089),0,VLOOKUP($C3089,Listen!$A$2:$C$45,3,FALSE))</f>
        <v>0</v>
      </c>
      <c r="AE3089" s="49">
        <f t="shared" si="1013"/>
        <v>0</v>
      </c>
      <c r="AF3089" s="49">
        <f t="shared" si="1013"/>
        <v>0</v>
      </c>
      <c r="AG3089" s="49">
        <f>IFERROR(IF(OR($V3089&lt;&gt;"Ja",VLOOKUP($C3089,Listen!$A$2:$F$45,5,0)="Nein",D3089&lt;IF(C3089="LNG Anbindungsanlagen gemäß separater Festlegung",2022,2023)),$AC3089,$AA3089),0)</f>
        <v>0</v>
      </c>
      <c r="AH3089" s="49">
        <f>IFERROR(IF(OR($V3089&lt;&gt;"Ja",VLOOKUP($C3089,Listen!$A$2:$F$45,5,0)="Nein",D3089&lt;IF(C3089="LNG Anbindungsanlagen gemäß separater Festlegung",2022,2023)),$AC3089,$AA3089),0)</f>
        <v>0</v>
      </c>
      <c r="AI3089" s="49">
        <f>IFERROR(IF(OR($W3089&lt;&gt;"Ja",VLOOKUP($C3089,Listen!$A$2:$F$45,6,0)="Nein"),$AC3089,$AB3089),0)</f>
        <v>0</v>
      </c>
      <c r="AJ3089" s="49">
        <f>IFERROR(IF(OR($W3089&lt;&gt;"Ja",VLOOKUP($C3089,Listen!$A$2:$F$45,6,0)="Nein"),$AC3089,$AB3089),0)</f>
        <v>0</v>
      </c>
      <c r="AK3089" s="49">
        <f>IFERROR(IF(OR($W3089&lt;&gt;"Ja",VLOOKUP($C3089,Listen!$A$2:$F$45,6,0)="Nein"),$AC3089,$AB3089),0)</f>
        <v>0</v>
      </c>
      <c r="AL3089" s="51">
        <f t="shared" si="1014"/>
        <v>0</v>
      </c>
      <c r="AM3089" s="296">
        <f>IFERROR(IF(VLOOKUP($C3089,Listen!$A$2:$F$45,6,0)="Ja",MAX(BC3089:BD3089),D_SAV!$BC3089),0)</f>
        <v>0</v>
      </c>
      <c r="AN3089" s="51">
        <f t="shared" si="1015"/>
        <v>0</v>
      </c>
      <c r="AP3089" s="304">
        <f t="shared" si="1016"/>
        <v>0</v>
      </c>
      <c r="AQ3089" s="304">
        <f t="shared" si="1017"/>
        <v>0</v>
      </c>
      <c r="AR3089" s="304">
        <f t="shared" si="1018"/>
        <v>0</v>
      </c>
      <c r="AS3089" s="304">
        <f t="shared" si="1019"/>
        <v>0</v>
      </c>
      <c r="AT3089" s="304">
        <f t="shared" si="1020"/>
        <v>0</v>
      </c>
      <c r="AU3089" s="304">
        <f t="shared" si="1021"/>
        <v>0</v>
      </c>
      <c r="AV3089" s="304">
        <f t="shared" si="1022"/>
        <v>0</v>
      </c>
      <c r="AW3089" s="304">
        <f t="shared" si="1023"/>
        <v>0</v>
      </c>
      <c r="AX3089" s="304">
        <f t="shared" si="1024"/>
        <v>0</v>
      </c>
      <c r="AY3089" s="304">
        <f t="shared" si="1025"/>
        <v>0</v>
      </c>
      <c r="AZ3089" s="304">
        <f t="shared" si="1026"/>
        <v>0</v>
      </c>
      <c r="BA3089" s="304">
        <f t="shared" si="1027"/>
        <v>0</v>
      </c>
      <c r="BB3089" s="304">
        <f t="shared" si="1028"/>
        <v>0</v>
      </c>
      <c r="BC3089" s="304">
        <f t="shared" si="1029"/>
        <v>0</v>
      </c>
      <c r="BD3089" s="304">
        <f t="shared" si="1030"/>
        <v>0</v>
      </c>
      <c r="BE3089" s="304">
        <f>IFERROR(IF(VLOOKUP($C3089,Listen!$A$2:$F$45,6,0)="Ja",BB3089-MAX(BC3089:BD3089),BB3089-BC3089),0)</f>
        <v>0</v>
      </c>
    </row>
    <row r="3090" spans="1:57" x14ac:dyDescent="0.25">
      <c r="A3090" s="320" t="str">
        <f>IF(AND(D3090&lt;&gt;0,C3090&lt;&gt;0,E3090&lt;&gt;0),IF(B3090&lt;&gt;0,CONCATENATE(B3090,"-AGr",VLOOKUP(C3090,Listen!$A$2:$D$45,4,FALSE),"-",D3090,"-",E3090,),CONCATENATE("AGr",VLOOKUP(C3090,Listen!$A$2:$D$45,4,FALSE),"-",D3090,"-",E3090)),"keine vollständige ID")</f>
        <v>keine vollständige ID</v>
      </c>
      <c r="B3090" s="301"/>
      <c r="C3090" s="287"/>
      <c r="D3090" s="34"/>
      <c r="E3090" s="306"/>
      <c r="F3090" s="116"/>
      <c r="G3090" s="17"/>
      <c r="H3090" s="17"/>
      <c r="I3090" s="17"/>
      <c r="J3090" s="17"/>
      <c r="K3090" s="17"/>
      <c r="L3090" s="17"/>
      <c r="M3090" s="17"/>
      <c r="N3090" s="17"/>
      <c r="O3090" s="116"/>
      <c r="P3090" s="117">
        <f>IF(D3090&gt;A_Stammdaten!$B$12,0,SUM(G3090,H3090,J3090,L3090:M3090)-SUM(I3090,K3090,N3090:O3090))</f>
        <v>0</v>
      </c>
      <c r="Q3090" s="17"/>
      <c r="R3090" s="17"/>
      <c r="S3090" s="17"/>
      <c r="T3090" s="17"/>
      <c r="U3090" s="62">
        <f t="shared" si="1010"/>
        <v>0</v>
      </c>
      <c r="V3090" s="34"/>
      <c r="W3090" s="34"/>
      <c r="X3090" s="34"/>
      <c r="Y3090" s="34"/>
      <c r="Z3090" s="34"/>
      <c r="AA3090" s="63" t="str">
        <f t="shared" si="1011"/>
        <v>-</v>
      </c>
      <c r="AB3090" s="63" t="str">
        <f t="shared" si="1012"/>
        <v>-</v>
      </c>
      <c r="AC3090" s="63">
        <f>IF(ISBLANK($C3090),0,VLOOKUP($C3090,Listen!$A$2:$C$45,2,FALSE))</f>
        <v>0</v>
      </c>
      <c r="AD3090" s="63">
        <f>IF(ISBLANK($C3090),0,VLOOKUP($C3090,Listen!$A$2:$C$45,3,FALSE))</f>
        <v>0</v>
      </c>
      <c r="AE3090" s="49">
        <f t="shared" si="1013"/>
        <v>0</v>
      </c>
      <c r="AF3090" s="49">
        <f t="shared" si="1013"/>
        <v>0</v>
      </c>
      <c r="AG3090" s="49">
        <f>IFERROR(IF(OR($V3090&lt;&gt;"Ja",VLOOKUP($C3090,Listen!$A$2:$F$45,5,0)="Nein",D3090&lt;IF(C3090="LNG Anbindungsanlagen gemäß separater Festlegung",2022,2023)),$AC3090,$AA3090),0)</f>
        <v>0</v>
      </c>
      <c r="AH3090" s="49">
        <f>IFERROR(IF(OR($V3090&lt;&gt;"Ja",VLOOKUP($C3090,Listen!$A$2:$F$45,5,0)="Nein",D3090&lt;IF(C3090="LNG Anbindungsanlagen gemäß separater Festlegung",2022,2023)),$AC3090,$AA3090),0)</f>
        <v>0</v>
      </c>
      <c r="AI3090" s="49">
        <f>IFERROR(IF(OR($W3090&lt;&gt;"Ja",VLOOKUP($C3090,Listen!$A$2:$F$45,6,0)="Nein"),$AC3090,$AB3090),0)</f>
        <v>0</v>
      </c>
      <c r="AJ3090" s="49">
        <f>IFERROR(IF(OR($W3090&lt;&gt;"Ja",VLOOKUP($C3090,Listen!$A$2:$F$45,6,0)="Nein"),$AC3090,$AB3090),0)</f>
        <v>0</v>
      </c>
      <c r="AK3090" s="49">
        <f>IFERROR(IF(OR($W3090&lt;&gt;"Ja",VLOOKUP($C3090,Listen!$A$2:$F$45,6,0)="Nein"),$AC3090,$AB3090),0)</f>
        <v>0</v>
      </c>
      <c r="AL3090" s="51">
        <f t="shared" si="1014"/>
        <v>0</v>
      </c>
      <c r="AM3090" s="296">
        <f>IFERROR(IF(VLOOKUP($C3090,Listen!$A$2:$F$45,6,0)="Ja",MAX(BC3090:BD3090),D_SAV!$BC3090),0)</f>
        <v>0</v>
      </c>
      <c r="AN3090" s="51">
        <f t="shared" si="1015"/>
        <v>0</v>
      </c>
      <c r="AP3090" s="304">
        <f t="shared" si="1016"/>
        <v>0</v>
      </c>
      <c r="AQ3090" s="304">
        <f t="shared" si="1017"/>
        <v>0</v>
      </c>
      <c r="AR3090" s="304">
        <f t="shared" si="1018"/>
        <v>0</v>
      </c>
      <c r="AS3090" s="304">
        <f t="shared" si="1019"/>
        <v>0</v>
      </c>
      <c r="AT3090" s="304">
        <f t="shared" si="1020"/>
        <v>0</v>
      </c>
      <c r="AU3090" s="304">
        <f t="shared" si="1021"/>
        <v>0</v>
      </c>
      <c r="AV3090" s="304">
        <f t="shared" si="1022"/>
        <v>0</v>
      </c>
      <c r="AW3090" s="304">
        <f t="shared" si="1023"/>
        <v>0</v>
      </c>
      <c r="AX3090" s="304">
        <f t="shared" si="1024"/>
        <v>0</v>
      </c>
      <c r="AY3090" s="304">
        <f t="shared" si="1025"/>
        <v>0</v>
      </c>
      <c r="AZ3090" s="304">
        <f t="shared" si="1026"/>
        <v>0</v>
      </c>
      <c r="BA3090" s="304">
        <f t="shared" si="1027"/>
        <v>0</v>
      </c>
      <c r="BB3090" s="304">
        <f t="shared" si="1028"/>
        <v>0</v>
      </c>
      <c r="BC3090" s="304">
        <f t="shared" si="1029"/>
        <v>0</v>
      </c>
      <c r="BD3090" s="304">
        <f t="shared" si="1030"/>
        <v>0</v>
      </c>
      <c r="BE3090" s="304">
        <f>IFERROR(IF(VLOOKUP($C3090,Listen!$A$2:$F$45,6,0)="Ja",BB3090-MAX(BC3090:BD3090),BB3090-BC3090),0)</f>
        <v>0</v>
      </c>
    </row>
    <row r="3091" spans="1:57" x14ac:dyDescent="0.25">
      <c r="A3091" s="320" t="str">
        <f>IF(AND(D3091&lt;&gt;0,C3091&lt;&gt;0,E3091&lt;&gt;0),IF(B3091&lt;&gt;0,CONCATENATE(B3091,"-AGr",VLOOKUP(C3091,Listen!$A$2:$D$45,4,FALSE),"-",D3091,"-",E3091,),CONCATENATE("AGr",VLOOKUP(C3091,Listen!$A$2:$D$45,4,FALSE),"-",D3091,"-",E3091)),"keine vollständige ID")</f>
        <v>keine vollständige ID</v>
      </c>
      <c r="B3091" s="301"/>
      <c r="C3091" s="287"/>
      <c r="D3091" s="34"/>
      <c r="E3091" s="306"/>
      <c r="F3091" s="116"/>
      <c r="G3091" s="17"/>
      <c r="H3091" s="17"/>
      <c r="I3091" s="17"/>
      <c r="J3091" s="17"/>
      <c r="K3091" s="17"/>
      <c r="L3091" s="17"/>
      <c r="M3091" s="17"/>
      <c r="N3091" s="17"/>
      <c r="O3091" s="116"/>
      <c r="P3091" s="117">
        <f>IF(D3091&gt;A_Stammdaten!$B$12,0,SUM(G3091,H3091,J3091,L3091:M3091)-SUM(I3091,K3091,N3091:O3091))</f>
        <v>0</v>
      </c>
      <c r="Q3091" s="17"/>
      <c r="R3091" s="17"/>
      <c r="S3091" s="17"/>
      <c r="T3091" s="17"/>
      <c r="U3091" s="62">
        <f t="shared" si="1010"/>
        <v>0</v>
      </c>
      <c r="V3091" s="34"/>
      <c r="W3091" s="34"/>
      <c r="X3091" s="34"/>
      <c r="Y3091" s="34"/>
      <c r="Z3091" s="34"/>
      <c r="AA3091" s="63" t="str">
        <f t="shared" si="1011"/>
        <v>-</v>
      </c>
      <c r="AB3091" s="63" t="str">
        <f t="shared" si="1012"/>
        <v>-</v>
      </c>
      <c r="AC3091" s="63">
        <f>IF(ISBLANK($C3091),0,VLOOKUP($C3091,Listen!$A$2:$C$45,2,FALSE))</f>
        <v>0</v>
      </c>
      <c r="AD3091" s="63">
        <f>IF(ISBLANK($C3091),0,VLOOKUP($C3091,Listen!$A$2:$C$45,3,FALSE))</f>
        <v>0</v>
      </c>
      <c r="AE3091" s="49">
        <f t="shared" si="1013"/>
        <v>0</v>
      </c>
      <c r="AF3091" s="49">
        <f t="shared" si="1013"/>
        <v>0</v>
      </c>
      <c r="AG3091" s="49">
        <f>IFERROR(IF(OR($V3091&lt;&gt;"Ja",VLOOKUP($C3091,Listen!$A$2:$F$45,5,0)="Nein",D3091&lt;IF(C3091="LNG Anbindungsanlagen gemäß separater Festlegung",2022,2023)),$AC3091,$AA3091),0)</f>
        <v>0</v>
      </c>
      <c r="AH3091" s="49">
        <f>IFERROR(IF(OR($V3091&lt;&gt;"Ja",VLOOKUP($C3091,Listen!$A$2:$F$45,5,0)="Nein",D3091&lt;IF(C3091="LNG Anbindungsanlagen gemäß separater Festlegung",2022,2023)),$AC3091,$AA3091),0)</f>
        <v>0</v>
      </c>
      <c r="AI3091" s="49">
        <f>IFERROR(IF(OR($W3091&lt;&gt;"Ja",VLOOKUP($C3091,Listen!$A$2:$F$45,6,0)="Nein"),$AC3091,$AB3091),0)</f>
        <v>0</v>
      </c>
      <c r="AJ3091" s="49">
        <f>IFERROR(IF(OR($W3091&lt;&gt;"Ja",VLOOKUP($C3091,Listen!$A$2:$F$45,6,0)="Nein"),$AC3091,$AB3091),0)</f>
        <v>0</v>
      </c>
      <c r="AK3091" s="49">
        <f>IFERROR(IF(OR($W3091&lt;&gt;"Ja",VLOOKUP($C3091,Listen!$A$2:$F$45,6,0)="Nein"),$AC3091,$AB3091),0)</f>
        <v>0</v>
      </c>
      <c r="AL3091" s="51">
        <f t="shared" si="1014"/>
        <v>0</v>
      </c>
      <c r="AM3091" s="296">
        <f>IFERROR(IF(VLOOKUP($C3091,Listen!$A$2:$F$45,6,0)="Ja",MAX(BC3091:BD3091),D_SAV!$BC3091),0)</f>
        <v>0</v>
      </c>
      <c r="AN3091" s="51">
        <f t="shared" si="1015"/>
        <v>0</v>
      </c>
      <c r="AP3091" s="304">
        <f t="shared" si="1016"/>
        <v>0</v>
      </c>
      <c r="AQ3091" s="304">
        <f t="shared" si="1017"/>
        <v>0</v>
      </c>
      <c r="AR3091" s="304">
        <f t="shared" si="1018"/>
        <v>0</v>
      </c>
      <c r="AS3091" s="304">
        <f t="shared" si="1019"/>
        <v>0</v>
      </c>
      <c r="AT3091" s="304">
        <f t="shared" si="1020"/>
        <v>0</v>
      </c>
      <c r="AU3091" s="304">
        <f t="shared" si="1021"/>
        <v>0</v>
      </c>
      <c r="AV3091" s="304">
        <f t="shared" si="1022"/>
        <v>0</v>
      </c>
      <c r="AW3091" s="304">
        <f t="shared" si="1023"/>
        <v>0</v>
      </c>
      <c r="AX3091" s="304">
        <f t="shared" si="1024"/>
        <v>0</v>
      </c>
      <c r="AY3091" s="304">
        <f t="shared" si="1025"/>
        <v>0</v>
      </c>
      <c r="AZ3091" s="304">
        <f t="shared" si="1026"/>
        <v>0</v>
      </c>
      <c r="BA3091" s="304">
        <f t="shared" si="1027"/>
        <v>0</v>
      </c>
      <c r="BB3091" s="304">
        <f t="shared" si="1028"/>
        <v>0</v>
      </c>
      <c r="BC3091" s="304">
        <f t="shared" si="1029"/>
        <v>0</v>
      </c>
      <c r="BD3091" s="304">
        <f t="shared" si="1030"/>
        <v>0</v>
      </c>
      <c r="BE3091" s="304">
        <f>IFERROR(IF(VLOOKUP($C3091,Listen!$A$2:$F$45,6,0)="Ja",BB3091-MAX(BC3091:BD3091),BB3091-BC3091),0)</f>
        <v>0</v>
      </c>
    </row>
    <row r="3092" spans="1:57" x14ac:dyDescent="0.25">
      <c r="A3092" s="320" t="str">
        <f>IF(AND(D3092&lt;&gt;0,C3092&lt;&gt;0,E3092&lt;&gt;0),IF(B3092&lt;&gt;0,CONCATENATE(B3092,"-AGr",VLOOKUP(C3092,Listen!$A$2:$D$45,4,FALSE),"-",D3092,"-",E3092,),CONCATENATE("AGr",VLOOKUP(C3092,Listen!$A$2:$D$45,4,FALSE),"-",D3092,"-",E3092)),"keine vollständige ID")</f>
        <v>keine vollständige ID</v>
      </c>
      <c r="B3092" s="301"/>
      <c r="C3092" s="287"/>
      <c r="D3092" s="34"/>
      <c r="E3092" s="306"/>
      <c r="F3092" s="116"/>
      <c r="G3092" s="17"/>
      <c r="H3092" s="17"/>
      <c r="I3092" s="17"/>
      <c r="J3092" s="17"/>
      <c r="K3092" s="17"/>
      <c r="L3092" s="17"/>
      <c r="M3092" s="17"/>
      <c r="N3092" s="17"/>
      <c r="O3092" s="116"/>
      <c r="P3092" s="117">
        <f>IF(D3092&gt;A_Stammdaten!$B$12,0,SUM(G3092,H3092,J3092,L3092:M3092)-SUM(I3092,K3092,N3092:O3092))</f>
        <v>0</v>
      </c>
      <c r="Q3092" s="17"/>
      <c r="R3092" s="17"/>
      <c r="S3092" s="17"/>
      <c r="T3092" s="17"/>
      <c r="U3092" s="62">
        <f t="shared" si="1010"/>
        <v>0</v>
      </c>
      <c r="V3092" s="34"/>
      <c r="W3092" s="34"/>
      <c r="X3092" s="34"/>
      <c r="Y3092" s="34"/>
      <c r="Z3092" s="34"/>
      <c r="AA3092" s="63" t="str">
        <f t="shared" si="1011"/>
        <v>-</v>
      </c>
      <c r="AB3092" s="63" t="str">
        <f t="shared" si="1012"/>
        <v>-</v>
      </c>
      <c r="AC3092" s="63">
        <f>IF(ISBLANK($C3092),0,VLOOKUP($C3092,Listen!$A$2:$C$45,2,FALSE))</f>
        <v>0</v>
      </c>
      <c r="AD3092" s="63">
        <f>IF(ISBLANK($C3092),0,VLOOKUP($C3092,Listen!$A$2:$C$45,3,FALSE))</f>
        <v>0</v>
      </c>
      <c r="AE3092" s="49">
        <f t="shared" si="1013"/>
        <v>0</v>
      </c>
      <c r="AF3092" s="49">
        <f t="shared" si="1013"/>
        <v>0</v>
      </c>
      <c r="AG3092" s="49">
        <f>IFERROR(IF(OR($V3092&lt;&gt;"Ja",VLOOKUP($C3092,Listen!$A$2:$F$45,5,0)="Nein",D3092&lt;IF(C3092="LNG Anbindungsanlagen gemäß separater Festlegung",2022,2023)),$AC3092,$AA3092),0)</f>
        <v>0</v>
      </c>
      <c r="AH3092" s="49">
        <f>IFERROR(IF(OR($V3092&lt;&gt;"Ja",VLOOKUP($C3092,Listen!$A$2:$F$45,5,0)="Nein",D3092&lt;IF(C3092="LNG Anbindungsanlagen gemäß separater Festlegung",2022,2023)),$AC3092,$AA3092),0)</f>
        <v>0</v>
      </c>
      <c r="AI3092" s="49">
        <f>IFERROR(IF(OR($W3092&lt;&gt;"Ja",VLOOKUP($C3092,Listen!$A$2:$F$45,6,0)="Nein"),$AC3092,$AB3092),0)</f>
        <v>0</v>
      </c>
      <c r="AJ3092" s="49">
        <f>IFERROR(IF(OR($W3092&lt;&gt;"Ja",VLOOKUP($C3092,Listen!$A$2:$F$45,6,0)="Nein"),$AC3092,$AB3092),0)</f>
        <v>0</v>
      </c>
      <c r="AK3092" s="49">
        <f>IFERROR(IF(OR($W3092&lt;&gt;"Ja",VLOOKUP($C3092,Listen!$A$2:$F$45,6,0)="Nein"),$AC3092,$AB3092),0)</f>
        <v>0</v>
      </c>
      <c r="AL3092" s="51">
        <f t="shared" si="1014"/>
        <v>0</v>
      </c>
      <c r="AM3092" s="296">
        <f>IFERROR(IF(VLOOKUP($C3092,Listen!$A$2:$F$45,6,0)="Ja",MAX(BC3092:BD3092),D_SAV!$BC3092),0)</f>
        <v>0</v>
      </c>
      <c r="AN3092" s="51">
        <f t="shared" si="1015"/>
        <v>0</v>
      </c>
      <c r="AP3092" s="304">
        <f t="shared" si="1016"/>
        <v>0</v>
      </c>
      <c r="AQ3092" s="304">
        <f t="shared" si="1017"/>
        <v>0</v>
      </c>
      <c r="AR3092" s="304">
        <f t="shared" si="1018"/>
        <v>0</v>
      </c>
      <c r="AS3092" s="304">
        <f t="shared" si="1019"/>
        <v>0</v>
      </c>
      <c r="AT3092" s="304">
        <f t="shared" si="1020"/>
        <v>0</v>
      </c>
      <c r="AU3092" s="304">
        <f t="shared" si="1021"/>
        <v>0</v>
      </c>
      <c r="AV3092" s="304">
        <f t="shared" si="1022"/>
        <v>0</v>
      </c>
      <c r="AW3092" s="304">
        <f t="shared" si="1023"/>
        <v>0</v>
      </c>
      <c r="AX3092" s="304">
        <f t="shared" si="1024"/>
        <v>0</v>
      </c>
      <c r="AY3092" s="304">
        <f t="shared" si="1025"/>
        <v>0</v>
      </c>
      <c r="AZ3092" s="304">
        <f t="shared" si="1026"/>
        <v>0</v>
      </c>
      <c r="BA3092" s="304">
        <f t="shared" si="1027"/>
        <v>0</v>
      </c>
      <c r="BB3092" s="304">
        <f t="shared" si="1028"/>
        <v>0</v>
      </c>
      <c r="BC3092" s="304">
        <f t="shared" si="1029"/>
        <v>0</v>
      </c>
      <c r="BD3092" s="304">
        <f t="shared" si="1030"/>
        <v>0</v>
      </c>
      <c r="BE3092" s="304">
        <f>IFERROR(IF(VLOOKUP($C3092,Listen!$A$2:$F$45,6,0)="Ja",BB3092-MAX(BC3092:BD3092),BB3092-BC3092),0)</f>
        <v>0</v>
      </c>
    </row>
    <row r="3093" spans="1:57" x14ac:dyDescent="0.25">
      <c r="A3093" s="320" t="str">
        <f>IF(AND(D3093&lt;&gt;0,C3093&lt;&gt;0,E3093&lt;&gt;0),IF(B3093&lt;&gt;0,CONCATENATE(B3093,"-AGr",VLOOKUP(C3093,Listen!$A$2:$D$45,4,FALSE),"-",D3093,"-",E3093,),CONCATENATE("AGr",VLOOKUP(C3093,Listen!$A$2:$D$45,4,FALSE),"-",D3093,"-",E3093)),"keine vollständige ID")</f>
        <v>keine vollständige ID</v>
      </c>
      <c r="B3093" s="301"/>
      <c r="C3093" s="287"/>
      <c r="D3093" s="34"/>
      <c r="E3093" s="306"/>
      <c r="F3093" s="116"/>
      <c r="G3093" s="17"/>
      <c r="H3093" s="17"/>
      <c r="I3093" s="17"/>
      <c r="J3093" s="17"/>
      <c r="K3093" s="17"/>
      <c r="L3093" s="17"/>
      <c r="M3093" s="17"/>
      <c r="N3093" s="17"/>
      <c r="O3093" s="116"/>
      <c r="P3093" s="117">
        <f>IF(D3093&gt;A_Stammdaten!$B$12,0,SUM(G3093,H3093,J3093,L3093:M3093)-SUM(I3093,K3093,N3093:O3093))</f>
        <v>0</v>
      </c>
      <c r="Q3093" s="17"/>
      <c r="R3093" s="17"/>
      <c r="S3093" s="17"/>
      <c r="T3093" s="17"/>
      <c r="U3093" s="62">
        <f t="shared" si="1010"/>
        <v>0</v>
      </c>
      <c r="V3093" s="34"/>
      <c r="W3093" s="34"/>
      <c r="X3093" s="34"/>
      <c r="Y3093" s="34"/>
      <c r="Z3093" s="34"/>
      <c r="AA3093" s="63" t="str">
        <f t="shared" si="1011"/>
        <v>-</v>
      </c>
      <c r="AB3093" s="63" t="str">
        <f t="shared" si="1012"/>
        <v>-</v>
      </c>
      <c r="AC3093" s="63">
        <f>IF(ISBLANK($C3093),0,VLOOKUP($C3093,Listen!$A$2:$C$45,2,FALSE))</f>
        <v>0</v>
      </c>
      <c r="AD3093" s="63">
        <f>IF(ISBLANK($C3093),0,VLOOKUP($C3093,Listen!$A$2:$C$45,3,FALSE))</f>
        <v>0</v>
      </c>
      <c r="AE3093" s="49">
        <f t="shared" si="1013"/>
        <v>0</v>
      </c>
      <c r="AF3093" s="49">
        <f t="shared" si="1013"/>
        <v>0</v>
      </c>
      <c r="AG3093" s="49">
        <f>IFERROR(IF(OR($V3093&lt;&gt;"Ja",VLOOKUP($C3093,Listen!$A$2:$F$45,5,0)="Nein",D3093&lt;IF(C3093="LNG Anbindungsanlagen gemäß separater Festlegung",2022,2023)),$AC3093,$AA3093),0)</f>
        <v>0</v>
      </c>
      <c r="AH3093" s="49">
        <f>IFERROR(IF(OR($V3093&lt;&gt;"Ja",VLOOKUP($C3093,Listen!$A$2:$F$45,5,0)="Nein",D3093&lt;IF(C3093="LNG Anbindungsanlagen gemäß separater Festlegung",2022,2023)),$AC3093,$AA3093),0)</f>
        <v>0</v>
      </c>
      <c r="AI3093" s="49">
        <f>IFERROR(IF(OR($W3093&lt;&gt;"Ja",VLOOKUP($C3093,Listen!$A$2:$F$45,6,0)="Nein"),$AC3093,$AB3093),0)</f>
        <v>0</v>
      </c>
      <c r="AJ3093" s="49">
        <f>IFERROR(IF(OR($W3093&lt;&gt;"Ja",VLOOKUP($C3093,Listen!$A$2:$F$45,6,0)="Nein"),$AC3093,$AB3093),0)</f>
        <v>0</v>
      </c>
      <c r="AK3093" s="49">
        <f>IFERROR(IF(OR($W3093&lt;&gt;"Ja",VLOOKUP($C3093,Listen!$A$2:$F$45,6,0)="Nein"),$AC3093,$AB3093),0)</f>
        <v>0</v>
      </c>
      <c r="AL3093" s="51">
        <f t="shared" si="1014"/>
        <v>0</v>
      </c>
      <c r="AM3093" s="296">
        <f>IFERROR(IF(VLOOKUP($C3093,Listen!$A$2:$F$45,6,0)="Ja",MAX(BC3093:BD3093),D_SAV!$BC3093),0)</f>
        <v>0</v>
      </c>
      <c r="AN3093" s="51">
        <f t="shared" si="1015"/>
        <v>0</v>
      </c>
      <c r="AP3093" s="304">
        <f t="shared" si="1016"/>
        <v>0</v>
      </c>
      <c r="AQ3093" s="304">
        <f t="shared" si="1017"/>
        <v>0</v>
      </c>
      <c r="AR3093" s="304">
        <f t="shared" si="1018"/>
        <v>0</v>
      </c>
      <c r="AS3093" s="304">
        <f t="shared" si="1019"/>
        <v>0</v>
      </c>
      <c r="AT3093" s="304">
        <f t="shared" si="1020"/>
        <v>0</v>
      </c>
      <c r="AU3093" s="304">
        <f t="shared" si="1021"/>
        <v>0</v>
      </c>
      <c r="AV3093" s="304">
        <f t="shared" si="1022"/>
        <v>0</v>
      </c>
      <c r="AW3093" s="304">
        <f t="shared" si="1023"/>
        <v>0</v>
      </c>
      <c r="AX3093" s="304">
        <f t="shared" si="1024"/>
        <v>0</v>
      </c>
      <c r="AY3093" s="304">
        <f t="shared" si="1025"/>
        <v>0</v>
      </c>
      <c r="AZ3093" s="304">
        <f t="shared" si="1026"/>
        <v>0</v>
      </c>
      <c r="BA3093" s="304">
        <f t="shared" si="1027"/>
        <v>0</v>
      </c>
      <c r="BB3093" s="304">
        <f t="shared" si="1028"/>
        <v>0</v>
      </c>
      <c r="BC3093" s="304">
        <f t="shared" si="1029"/>
        <v>0</v>
      </c>
      <c r="BD3093" s="304">
        <f t="shared" si="1030"/>
        <v>0</v>
      </c>
      <c r="BE3093" s="304">
        <f>IFERROR(IF(VLOOKUP($C3093,Listen!$A$2:$F$45,6,0)="Ja",BB3093-MAX(BC3093:BD3093),BB3093-BC3093),0)</f>
        <v>0</v>
      </c>
    </row>
    <row r="3094" spans="1:57" x14ac:dyDescent="0.25">
      <c r="A3094" s="320" t="str">
        <f>IF(AND(D3094&lt;&gt;0,C3094&lt;&gt;0,E3094&lt;&gt;0),IF(B3094&lt;&gt;0,CONCATENATE(B3094,"-AGr",VLOOKUP(C3094,Listen!$A$2:$D$45,4,FALSE),"-",D3094,"-",E3094,),CONCATENATE("AGr",VLOOKUP(C3094,Listen!$A$2:$D$45,4,FALSE),"-",D3094,"-",E3094)),"keine vollständige ID")</f>
        <v>keine vollständige ID</v>
      </c>
      <c r="B3094" s="301"/>
      <c r="C3094" s="287"/>
      <c r="D3094" s="34"/>
      <c r="E3094" s="306"/>
      <c r="F3094" s="116"/>
      <c r="G3094" s="17"/>
      <c r="H3094" s="17"/>
      <c r="I3094" s="17"/>
      <c r="J3094" s="17"/>
      <c r="K3094" s="17"/>
      <c r="L3094" s="17"/>
      <c r="M3094" s="17"/>
      <c r="N3094" s="17"/>
      <c r="O3094" s="116"/>
      <c r="P3094" s="117">
        <f>IF(D3094&gt;A_Stammdaten!$B$12,0,SUM(G3094,H3094,J3094,L3094:M3094)-SUM(I3094,K3094,N3094:O3094))</f>
        <v>0</v>
      </c>
      <c r="Q3094" s="17"/>
      <c r="R3094" s="17"/>
      <c r="S3094" s="17"/>
      <c r="T3094" s="17"/>
      <c r="U3094" s="62">
        <f t="shared" si="1010"/>
        <v>0</v>
      </c>
      <c r="V3094" s="34"/>
      <c r="W3094" s="34"/>
      <c r="X3094" s="34"/>
      <c r="Y3094" s="34"/>
      <c r="Z3094" s="34"/>
      <c r="AA3094" s="63" t="str">
        <f t="shared" si="1011"/>
        <v>-</v>
      </c>
      <c r="AB3094" s="63" t="str">
        <f t="shared" si="1012"/>
        <v>-</v>
      </c>
      <c r="AC3094" s="63">
        <f>IF(ISBLANK($C3094),0,VLOOKUP($C3094,Listen!$A$2:$C$45,2,FALSE))</f>
        <v>0</v>
      </c>
      <c r="AD3094" s="63">
        <f>IF(ISBLANK($C3094),0,VLOOKUP($C3094,Listen!$A$2:$C$45,3,FALSE))</f>
        <v>0</v>
      </c>
      <c r="AE3094" s="49">
        <f t="shared" si="1013"/>
        <v>0</v>
      </c>
      <c r="AF3094" s="49">
        <f t="shared" si="1013"/>
        <v>0</v>
      </c>
      <c r="AG3094" s="49">
        <f>IFERROR(IF(OR($V3094&lt;&gt;"Ja",VLOOKUP($C3094,Listen!$A$2:$F$45,5,0)="Nein",D3094&lt;IF(C3094="LNG Anbindungsanlagen gemäß separater Festlegung",2022,2023)),$AC3094,$AA3094),0)</f>
        <v>0</v>
      </c>
      <c r="AH3094" s="49">
        <f>IFERROR(IF(OR($V3094&lt;&gt;"Ja",VLOOKUP($C3094,Listen!$A$2:$F$45,5,0)="Nein",D3094&lt;IF(C3094="LNG Anbindungsanlagen gemäß separater Festlegung",2022,2023)),$AC3094,$AA3094),0)</f>
        <v>0</v>
      </c>
      <c r="AI3094" s="49">
        <f>IFERROR(IF(OR($W3094&lt;&gt;"Ja",VLOOKUP($C3094,Listen!$A$2:$F$45,6,0)="Nein"),$AC3094,$AB3094),0)</f>
        <v>0</v>
      </c>
      <c r="AJ3094" s="49">
        <f>IFERROR(IF(OR($W3094&lt;&gt;"Ja",VLOOKUP($C3094,Listen!$A$2:$F$45,6,0)="Nein"),$AC3094,$AB3094),0)</f>
        <v>0</v>
      </c>
      <c r="AK3094" s="49">
        <f>IFERROR(IF(OR($W3094&lt;&gt;"Ja",VLOOKUP($C3094,Listen!$A$2:$F$45,6,0)="Nein"),$AC3094,$AB3094),0)</f>
        <v>0</v>
      </c>
      <c r="AL3094" s="51">
        <f t="shared" si="1014"/>
        <v>0</v>
      </c>
      <c r="AM3094" s="296">
        <f>IFERROR(IF(VLOOKUP($C3094,Listen!$A$2:$F$45,6,0)="Ja",MAX(BC3094:BD3094),D_SAV!$BC3094),0)</f>
        <v>0</v>
      </c>
      <c r="AN3094" s="51">
        <f t="shared" si="1015"/>
        <v>0</v>
      </c>
      <c r="AP3094" s="304">
        <f t="shared" si="1016"/>
        <v>0</v>
      </c>
      <c r="AQ3094" s="304">
        <f t="shared" si="1017"/>
        <v>0</v>
      </c>
      <c r="AR3094" s="304">
        <f t="shared" si="1018"/>
        <v>0</v>
      </c>
      <c r="AS3094" s="304">
        <f t="shared" si="1019"/>
        <v>0</v>
      </c>
      <c r="AT3094" s="304">
        <f t="shared" si="1020"/>
        <v>0</v>
      </c>
      <c r="AU3094" s="304">
        <f t="shared" si="1021"/>
        <v>0</v>
      </c>
      <c r="AV3094" s="304">
        <f t="shared" si="1022"/>
        <v>0</v>
      </c>
      <c r="AW3094" s="304">
        <f t="shared" si="1023"/>
        <v>0</v>
      </c>
      <c r="AX3094" s="304">
        <f t="shared" si="1024"/>
        <v>0</v>
      </c>
      <c r="AY3094" s="304">
        <f t="shared" si="1025"/>
        <v>0</v>
      </c>
      <c r="AZ3094" s="304">
        <f t="shared" si="1026"/>
        <v>0</v>
      </c>
      <c r="BA3094" s="304">
        <f t="shared" si="1027"/>
        <v>0</v>
      </c>
      <c r="BB3094" s="304">
        <f t="shared" si="1028"/>
        <v>0</v>
      </c>
      <c r="BC3094" s="304">
        <f t="shared" si="1029"/>
        <v>0</v>
      </c>
      <c r="BD3094" s="304">
        <f t="shared" si="1030"/>
        <v>0</v>
      </c>
      <c r="BE3094" s="304">
        <f>IFERROR(IF(VLOOKUP($C3094,Listen!$A$2:$F$45,6,0)="Ja",BB3094-MAX(BC3094:BD3094),BB3094-BC3094),0)</f>
        <v>0</v>
      </c>
    </row>
    <row r="3095" spans="1:57" x14ac:dyDescent="0.25">
      <c r="A3095" s="320" t="str">
        <f>IF(AND(D3095&lt;&gt;0,C3095&lt;&gt;0,E3095&lt;&gt;0),IF(B3095&lt;&gt;0,CONCATENATE(B3095,"-AGr",VLOOKUP(C3095,Listen!$A$2:$D$45,4,FALSE),"-",D3095,"-",E3095,),CONCATENATE("AGr",VLOOKUP(C3095,Listen!$A$2:$D$45,4,FALSE),"-",D3095,"-",E3095)),"keine vollständige ID")</f>
        <v>keine vollständige ID</v>
      </c>
      <c r="B3095" s="301"/>
      <c r="C3095" s="287"/>
      <c r="D3095" s="34"/>
      <c r="E3095" s="306"/>
      <c r="F3095" s="116"/>
      <c r="G3095" s="17"/>
      <c r="H3095" s="17"/>
      <c r="I3095" s="17"/>
      <c r="J3095" s="17"/>
      <c r="K3095" s="17"/>
      <c r="L3095" s="17"/>
      <c r="M3095" s="17"/>
      <c r="N3095" s="17"/>
      <c r="O3095" s="116"/>
      <c r="P3095" s="117">
        <f>IF(D3095&gt;A_Stammdaten!$B$12,0,SUM(G3095,H3095,J3095,L3095:M3095)-SUM(I3095,K3095,N3095:O3095))</f>
        <v>0</v>
      </c>
      <c r="Q3095" s="17"/>
      <c r="R3095" s="17"/>
      <c r="S3095" s="17"/>
      <c r="T3095" s="17"/>
      <c r="U3095" s="62">
        <f t="shared" si="1010"/>
        <v>0</v>
      </c>
      <c r="V3095" s="34"/>
      <c r="W3095" s="34"/>
      <c r="X3095" s="34"/>
      <c r="Y3095" s="34"/>
      <c r="Z3095" s="34"/>
      <c r="AA3095" s="63" t="str">
        <f t="shared" si="1011"/>
        <v>-</v>
      </c>
      <c r="AB3095" s="63" t="str">
        <f t="shared" si="1012"/>
        <v>-</v>
      </c>
      <c r="AC3095" s="63">
        <f>IF(ISBLANK($C3095),0,VLOOKUP($C3095,Listen!$A$2:$C$45,2,FALSE))</f>
        <v>0</v>
      </c>
      <c r="AD3095" s="63">
        <f>IF(ISBLANK($C3095),0,VLOOKUP($C3095,Listen!$A$2:$C$45,3,FALSE))</f>
        <v>0</v>
      </c>
      <c r="AE3095" s="49">
        <f t="shared" si="1013"/>
        <v>0</v>
      </c>
      <c r="AF3095" s="49">
        <f t="shared" si="1013"/>
        <v>0</v>
      </c>
      <c r="AG3095" s="49">
        <f>IFERROR(IF(OR($V3095&lt;&gt;"Ja",VLOOKUP($C3095,Listen!$A$2:$F$45,5,0)="Nein",D3095&lt;IF(C3095="LNG Anbindungsanlagen gemäß separater Festlegung",2022,2023)),$AC3095,$AA3095),0)</f>
        <v>0</v>
      </c>
      <c r="AH3095" s="49">
        <f>IFERROR(IF(OR($V3095&lt;&gt;"Ja",VLOOKUP($C3095,Listen!$A$2:$F$45,5,0)="Nein",D3095&lt;IF(C3095="LNG Anbindungsanlagen gemäß separater Festlegung",2022,2023)),$AC3095,$AA3095),0)</f>
        <v>0</v>
      </c>
      <c r="AI3095" s="49">
        <f>IFERROR(IF(OR($W3095&lt;&gt;"Ja",VLOOKUP($C3095,Listen!$A$2:$F$45,6,0)="Nein"),$AC3095,$AB3095),0)</f>
        <v>0</v>
      </c>
      <c r="AJ3095" s="49">
        <f>IFERROR(IF(OR($W3095&lt;&gt;"Ja",VLOOKUP($C3095,Listen!$A$2:$F$45,6,0)="Nein"),$AC3095,$AB3095),0)</f>
        <v>0</v>
      </c>
      <c r="AK3095" s="49">
        <f>IFERROR(IF(OR($W3095&lt;&gt;"Ja",VLOOKUP($C3095,Listen!$A$2:$F$45,6,0)="Nein"),$AC3095,$AB3095),0)</f>
        <v>0</v>
      </c>
      <c r="AL3095" s="51">
        <f t="shared" si="1014"/>
        <v>0</v>
      </c>
      <c r="AM3095" s="296">
        <f>IFERROR(IF(VLOOKUP($C3095,Listen!$A$2:$F$45,6,0)="Ja",MAX(BC3095:BD3095),D_SAV!$BC3095),0)</f>
        <v>0</v>
      </c>
      <c r="AN3095" s="51">
        <f t="shared" si="1015"/>
        <v>0</v>
      </c>
      <c r="AP3095" s="304">
        <f t="shared" si="1016"/>
        <v>0</v>
      </c>
      <c r="AQ3095" s="304">
        <f t="shared" si="1017"/>
        <v>0</v>
      </c>
      <c r="AR3095" s="304">
        <f t="shared" si="1018"/>
        <v>0</v>
      </c>
      <c r="AS3095" s="304">
        <f t="shared" si="1019"/>
        <v>0</v>
      </c>
      <c r="AT3095" s="304">
        <f t="shared" si="1020"/>
        <v>0</v>
      </c>
      <c r="AU3095" s="304">
        <f t="shared" si="1021"/>
        <v>0</v>
      </c>
      <c r="AV3095" s="304">
        <f t="shared" si="1022"/>
        <v>0</v>
      </c>
      <c r="AW3095" s="304">
        <f t="shared" si="1023"/>
        <v>0</v>
      </c>
      <c r="AX3095" s="304">
        <f t="shared" si="1024"/>
        <v>0</v>
      </c>
      <c r="AY3095" s="304">
        <f t="shared" si="1025"/>
        <v>0</v>
      </c>
      <c r="AZ3095" s="304">
        <f t="shared" si="1026"/>
        <v>0</v>
      </c>
      <c r="BA3095" s="304">
        <f t="shared" si="1027"/>
        <v>0</v>
      </c>
      <c r="BB3095" s="304">
        <f t="shared" si="1028"/>
        <v>0</v>
      </c>
      <c r="BC3095" s="304">
        <f t="shared" si="1029"/>
        <v>0</v>
      </c>
      <c r="BD3095" s="304">
        <f t="shared" si="1030"/>
        <v>0</v>
      </c>
      <c r="BE3095" s="304">
        <f>IFERROR(IF(VLOOKUP($C3095,Listen!$A$2:$F$45,6,0)="Ja",BB3095-MAX(BC3095:BD3095),BB3095-BC3095),0)</f>
        <v>0</v>
      </c>
    </row>
    <row r="3096" spans="1:57" x14ac:dyDescent="0.25">
      <c r="A3096" s="320" t="str">
        <f>IF(AND(D3096&lt;&gt;0,C3096&lt;&gt;0,E3096&lt;&gt;0),IF(B3096&lt;&gt;0,CONCATENATE(B3096,"-AGr",VLOOKUP(C3096,Listen!$A$2:$D$45,4,FALSE),"-",D3096,"-",E3096,),CONCATENATE("AGr",VLOOKUP(C3096,Listen!$A$2:$D$45,4,FALSE),"-",D3096,"-",E3096)),"keine vollständige ID")</f>
        <v>keine vollständige ID</v>
      </c>
      <c r="B3096" s="301"/>
      <c r="C3096" s="287"/>
      <c r="D3096" s="34"/>
      <c r="E3096" s="306"/>
      <c r="F3096" s="116"/>
      <c r="G3096" s="17"/>
      <c r="H3096" s="17"/>
      <c r="I3096" s="17"/>
      <c r="J3096" s="17"/>
      <c r="K3096" s="17"/>
      <c r="L3096" s="17"/>
      <c r="M3096" s="17"/>
      <c r="N3096" s="17"/>
      <c r="O3096" s="116"/>
      <c r="P3096" s="117">
        <f>IF(D3096&gt;A_Stammdaten!$B$12,0,SUM(G3096,H3096,J3096,L3096:M3096)-SUM(I3096,K3096,N3096:O3096))</f>
        <v>0</v>
      </c>
      <c r="Q3096" s="17"/>
      <c r="R3096" s="17"/>
      <c r="S3096" s="17"/>
      <c r="T3096" s="17"/>
      <c r="U3096" s="62">
        <f t="shared" si="1010"/>
        <v>0</v>
      </c>
      <c r="V3096" s="34"/>
      <c r="W3096" s="34"/>
      <c r="X3096" s="34"/>
      <c r="Y3096" s="34"/>
      <c r="Z3096" s="34"/>
      <c r="AA3096" s="63" t="str">
        <f t="shared" si="1011"/>
        <v>-</v>
      </c>
      <c r="AB3096" s="63" t="str">
        <f t="shared" si="1012"/>
        <v>-</v>
      </c>
      <c r="AC3096" s="63">
        <f>IF(ISBLANK($C3096),0,VLOOKUP($C3096,Listen!$A$2:$C$45,2,FALSE))</f>
        <v>0</v>
      </c>
      <c r="AD3096" s="63">
        <f>IF(ISBLANK($C3096),0,VLOOKUP($C3096,Listen!$A$2:$C$45,3,FALSE))</f>
        <v>0</v>
      </c>
      <c r="AE3096" s="49">
        <f t="shared" si="1013"/>
        <v>0</v>
      </c>
      <c r="AF3096" s="49">
        <f t="shared" si="1013"/>
        <v>0</v>
      </c>
      <c r="AG3096" s="49">
        <f>IFERROR(IF(OR($V3096&lt;&gt;"Ja",VLOOKUP($C3096,Listen!$A$2:$F$45,5,0)="Nein",D3096&lt;IF(C3096="LNG Anbindungsanlagen gemäß separater Festlegung",2022,2023)),$AC3096,$AA3096),0)</f>
        <v>0</v>
      </c>
      <c r="AH3096" s="49">
        <f>IFERROR(IF(OR($V3096&lt;&gt;"Ja",VLOOKUP($C3096,Listen!$A$2:$F$45,5,0)="Nein",D3096&lt;IF(C3096="LNG Anbindungsanlagen gemäß separater Festlegung",2022,2023)),$AC3096,$AA3096),0)</f>
        <v>0</v>
      </c>
      <c r="AI3096" s="49">
        <f>IFERROR(IF(OR($W3096&lt;&gt;"Ja",VLOOKUP($C3096,Listen!$A$2:$F$45,6,0)="Nein"),$AC3096,$AB3096),0)</f>
        <v>0</v>
      </c>
      <c r="AJ3096" s="49">
        <f>IFERROR(IF(OR($W3096&lt;&gt;"Ja",VLOOKUP($C3096,Listen!$A$2:$F$45,6,0)="Nein"),$AC3096,$AB3096),0)</f>
        <v>0</v>
      </c>
      <c r="AK3096" s="49">
        <f>IFERROR(IF(OR($W3096&lt;&gt;"Ja",VLOOKUP($C3096,Listen!$A$2:$F$45,6,0)="Nein"),$AC3096,$AB3096),0)</f>
        <v>0</v>
      </c>
      <c r="AL3096" s="51">
        <f t="shared" si="1014"/>
        <v>0</v>
      </c>
      <c r="AM3096" s="296">
        <f>IFERROR(IF(VLOOKUP($C3096,Listen!$A$2:$F$45,6,0)="Ja",MAX(BC3096:BD3096),D_SAV!$BC3096),0)</f>
        <v>0</v>
      </c>
      <c r="AN3096" s="51">
        <f t="shared" si="1015"/>
        <v>0</v>
      </c>
      <c r="AP3096" s="304">
        <f t="shared" si="1016"/>
        <v>0</v>
      </c>
      <c r="AQ3096" s="304">
        <f t="shared" si="1017"/>
        <v>0</v>
      </c>
      <c r="AR3096" s="304">
        <f t="shared" si="1018"/>
        <v>0</v>
      </c>
      <c r="AS3096" s="304">
        <f t="shared" si="1019"/>
        <v>0</v>
      </c>
      <c r="AT3096" s="304">
        <f t="shared" si="1020"/>
        <v>0</v>
      </c>
      <c r="AU3096" s="304">
        <f t="shared" si="1021"/>
        <v>0</v>
      </c>
      <c r="AV3096" s="304">
        <f t="shared" si="1022"/>
        <v>0</v>
      </c>
      <c r="AW3096" s="304">
        <f t="shared" si="1023"/>
        <v>0</v>
      </c>
      <c r="AX3096" s="304">
        <f t="shared" si="1024"/>
        <v>0</v>
      </c>
      <c r="AY3096" s="304">
        <f t="shared" si="1025"/>
        <v>0</v>
      </c>
      <c r="AZ3096" s="304">
        <f t="shared" si="1026"/>
        <v>0</v>
      </c>
      <c r="BA3096" s="304">
        <f t="shared" si="1027"/>
        <v>0</v>
      </c>
      <c r="BB3096" s="304">
        <f t="shared" si="1028"/>
        <v>0</v>
      </c>
      <c r="BC3096" s="304">
        <f t="shared" si="1029"/>
        <v>0</v>
      </c>
      <c r="BD3096" s="304">
        <f t="shared" si="1030"/>
        <v>0</v>
      </c>
      <c r="BE3096" s="304">
        <f>IFERROR(IF(VLOOKUP($C3096,Listen!$A$2:$F$45,6,0)="Ja",BB3096-MAX(BC3096:BD3096),BB3096-BC3096),0)</f>
        <v>0</v>
      </c>
    </row>
    <row r="3097" spans="1:57" x14ac:dyDescent="0.25">
      <c r="A3097" s="320" t="str">
        <f>IF(AND(D3097&lt;&gt;0,C3097&lt;&gt;0,E3097&lt;&gt;0),IF(B3097&lt;&gt;0,CONCATENATE(B3097,"-AGr",VLOOKUP(C3097,Listen!$A$2:$D$45,4,FALSE),"-",D3097,"-",E3097,),CONCATENATE("AGr",VLOOKUP(C3097,Listen!$A$2:$D$45,4,FALSE),"-",D3097,"-",E3097)),"keine vollständige ID")</f>
        <v>keine vollständige ID</v>
      </c>
      <c r="B3097" s="301"/>
      <c r="C3097" s="287"/>
      <c r="D3097" s="34"/>
      <c r="E3097" s="306"/>
      <c r="F3097" s="116"/>
      <c r="G3097" s="17"/>
      <c r="H3097" s="17"/>
      <c r="I3097" s="17"/>
      <c r="J3097" s="17"/>
      <c r="K3097" s="17"/>
      <c r="L3097" s="17"/>
      <c r="M3097" s="17"/>
      <c r="N3097" s="17"/>
      <c r="O3097" s="116"/>
      <c r="P3097" s="117">
        <f>IF(D3097&gt;A_Stammdaten!$B$12,0,SUM(G3097,H3097,J3097,L3097:M3097)-SUM(I3097,K3097,N3097:O3097))</f>
        <v>0</v>
      </c>
      <c r="Q3097" s="17"/>
      <c r="R3097" s="17"/>
      <c r="S3097" s="17"/>
      <c r="T3097" s="17"/>
      <c r="U3097" s="62">
        <f t="shared" si="1010"/>
        <v>0</v>
      </c>
      <c r="V3097" s="34"/>
      <c r="W3097" s="34"/>
      <c r="X3097" s="34"/>
      <c r="Y3097" s="34"/>
      <c r="Z3097" s="34"/>
      <c r="AA3097" s="63" t="str">
        <f t="shared" si="1011"/>
        <v>-</v>
      </c>
      <c r="AB3097" s="63" t="str">
        <f t="shared" si="1012"/>
        <v>-</v>
      </c>
      <c r="AC3097" s="63">
        <f>IF(ISBLANK($C3097),0,VLOOKUP($C3097,Listen!$A$2:$C$45,2,FALSE))</f>
        <v>0</v>
      </c>
      <c r="AD3097" s="63">
        <f>IF(ISBLANK($C3097),0,VLOOKUP($C3097,Listen!$A$2:$C$45,3,FALSE))</f>
        <v>0</v>
      </c>
      <c r="AE3097" s="49">
        <f t="shared" si="1013"/>
        <v>0</v>
      </c>
      <c r="AF3097" s="49">
        <f t="shared" si="1013"/>
        <v>0</v>
      </c>
      <c r="AG3097" s="49">
        <f>IFERROR(IF(OR($V3097&lt;&gt;"Ja",VLOOKUP($C3097,Listen!$A$2:$F$45,5,0)="Nein",D3097&lt;IF(C3097="LNG Anbindungsanlagen gemäß separater Festlegung",2022,2023)),$AC3097,$AA3097),0)</f>
        <v>0</v>
      </c>
      <c r="AH3097" s="49">
        <f>IFERROR(IF(OR($V3097&lt;&gt;"Ja",VLOOKUP($C3097,Listen!$A$2:$F$45,5,0)="Nein",D3097&lt;IF(C3097="LNG Anbindungsanlagen gemäß separater Festlegung",2022,2023)),$AC3097,$AA3097),0)</f>
        <v>0</v>
      </c>
      <c r="AI3097" s="49">
        <f>IFERROR(IF(OR($W3097&lt;&gt;"Ja",VLOOKUP($C3097,Listen!$A$2:$F$45,6,0)="Nein"),$AC3097,$AB3097),0)</f>
        <v>0</v>
      </c>
      <c r="AJ3097" s="49">
        <f>IFERROR(IF(OR($W3097&lt;&gt;"Ja",VLOOKUP($C3097,Listen!$A$2:$F$45,6,0)="Nein"),$AC3097,$AB3097),0)</f>
        <v>0</v>
      </c>
      <c r="AK3097" s="49">
        <f>IFERROR(IF(OR($W3097&lt;&gt;"Ja",VLOOKUP($C3097,Listen!$A$2:$F$45,6,0)="Nein"),$AC3097,$AB3097),0)</f>
        <v>0</v>
      </c>
      <c r="AL3097" s="51">
        <f t="shared" si="1014"/>
        <v>0</v>
      </c>
      <c r="AM3097" s="296">
        <f>IFERROR(IF(VLOOKUP($C3097,Listen!$A$2:$F$45,6,0)="Ja",MAX(BC3097:BD3097),D_SAV!$BC3097),0)</f>
        <v>0</v>
      </c>
      <c r="AN3097" s="51">
        <f t="shared" si="1015"/>
        <v>0</v>
      </c>
      <c r="AP3097" s="304">
        <f t="shared" si="1016"/>
        <v>0</v>
      </c>
      <c r="AQ3097" s="304">
        <f t="shared" si="1017"/>
        <v>0</v>
      </c>
      <c r="AR3097" s="304">
        <f t="shared" si="1018"/>
        <v>0</v>
      </c>
      <c r="AS3097" s="304">
        <f t="shared" si="1019"/>
        <v>0</v>
      </c>
      <c r="AT3097" s="304">
        <f t="shared" si="1020"/>
        <v>0</v>
      </c>
      <c r="AU3097" s="304">
        <f t="shared" si="1021"/>
        <v>0</v>
      </c>
      <c r="AV3097" s="304">
        <f t="shared" si="1022"/>
        <v>0</v>
      </c>
      <c r="AW3097" s="304">
        <f t="shared" si="1023"/>
        <v>0</v>
      </c>
      <c r="AX3097" s="304">
        <f t="shared" si="1024"/>
        <v>0</v>
      </c>
      <c r="AY3097" s="304">
        <f t="shared" si="1025"/>
        <v>0</v>
      </c>
      <c r="AZ3097" s="304">
        <f t="shared" si="1026"/>
        <v>0</v>
      </c>
      <c r="BA3097" s="304">
        <f t="shared" si="1027"/>
        <v>0</v>
      </c>
      <c r="BB3097" s="304">
        <f t="shared" si="1028"/>
        <v>0</v>
      </c>
      <c r="BC3097" s="304">
        <f t="shared" si="1029"/>
        <v>0</v>
      </c>
      <c r="BD3097" s="304">
        <f t="shared" si="1030"/>
        <v>0</v>
      </c>
      <c r="BE3097" s="304">
        <f>IFERROR(IF(VLOOKUP($C3097,Listen!$A$2:$F$45,6,0)="Ja",BB3097-MAX(BC3097:BD3097),BB3097-BC3097),0)</f>
        <v>0</v>
      </c>
    </row>
    <row r="3098" spans="1:57" x14ac:dyDescent="0.25">
      <c r="A3098" s="320" t="str">
        <f>IF(AND(D3098&lt;&gt;0,C3098&lt;&gt;0,E3098&lt;&gt;0),IF(B3098&lt;&gt;0,CONCATENATE(B3098,"-AGr",VLOOKUP(C3098,Listen!$A$2:$D$45,4,FALSE),"-",D3098,"-",E3098,),CONCATENATE("AGr",VLOOKUP(C3098,Listen!$A$2:$D$45,4,FALSE),"-",D3098,"-",E3098)),"keine vollständige ID")</f>
        <v>keine vollständige ID</v>
      </c>
      <c r="B3098" s="301"/>
      <c r="C3098" s="287"/>
      <c r="D3098" s="34"/>
      <c r="E3098" s="306"/>
      <c r="F3098" s="116"/>
      <c r="G3098" s="17"/>
      <c r="H3098" s="17"/>
      <c r="I3098" s="17"/>
      <c r="J3098" s="17"/>
      <c r="K3098" s="17"/>
      <c r="L3098" s="17"/>
      <c r="M3098" s="17"/>
      <c r="N3098" s="17"/>
      <c r="O3098" s="116"/>
      <c r="P3098" s="117">
        <f>IF(D3098&gt;A_Stammdaten!$B$12,0,SUM(G3098,H3098,J3098,L3098:M3098)-SUM(I3098,K3098,N3098:O3098))</f>
        <v>0</v>
      </c>
      <c r="Q3098" s="17"/>
      <c r="R3098" s="17"/>
      <c r="S3098" s="17"/>
      <c r="T3098" s="17"/>
      <c r="U3098" s="62">
        <f t="shared" si="1010"/>
        <v>0</v>
      </c>
      <c r="V3098" s="34"/>
      <c r="W3098" s="34"/>
      <c r="X3098" s="34"/>
      <c r="Y3098" s="34"/>
      <c r="Z3098" s="34"/>
      <c r="AA3098" s="63" t="str">
        <f t="shared" si="1011"/>
        <v>-</v>
      </c>
      <c r="AB3098" s="63" t="str">
        <f t="shared" si="1012"/>
        <v>-</v>
      </c>
      <c r="AC3098" s="63">
        <f>IF(ISBLANK($C3098),0,VLOOKUP($C3098,Listen!$A$2:$C$45,2,FALSE))</f>
        <v>0</v>
      </c>
      <c r="AD3098" s="63">
        <f>IF(ISBLANK($C3098),0,VLOOKUP($C3098,Listen!$A$2:$C$45,3,FALSE))</f>
        <v>0</v>
      </c>
      <c r="AE3098" s="49">
        <f t="shared" si="1013"/>
        <v>0</v>
      </c>
      <c r="AF3098" s="49">
        <f t="shared" si="1013"/>
        <v>0</v>
      </c>
      <c r="AG3098" s="49">
        <f>IFERROR(IF(OR($V3098&lt;&gt;"Ja",VLOOKUP($C3098,Listen!$A$2:$F$45,5,0)="Nein",D3098&lt;IF(C3098="LNG Anbindungsanlagen gemäß separater Festlegung",2022,2023)),$AC3098,$AA3098),0)</f>
        <v>0</v>
      </c>
      <c r="AH3098" s="49">
        <f>IFERROR(IF(OR($V3098&lt;&gt;"Ja",VLOOKUP($C3098,Listen!$A$2:$F$45,5,0)="Nein",D3098&lt;IF(C3098="LNG Anbindungsanlagen gemäß separater Festlegung",2022,2023)),$AC3098,$AA3098),0)</f>
        <v>0</v>
      </c>
      <c r="AI3098" s="49">
        <f>IFERROR(IF(OR($W3098&lt;&gt;"Ja",VLOOKUP($C3098,Listen!$A$2:$F$45,6,0)="Nein"),$AC3098,$AB3098),0)</f>
        <v>0</v>
      </c>
      <c r="AJ3098" s="49">
        <f>IFERROR(IF(OR($W3098&lt;&gt;"Ja",VLOOKUP($C3098,Listen!$A$2:$F$45,6,0)="Nein"),$AC3098,$AB3098),0)</f>
        <v>0</v>
      </c>
      <c r="AK3098" s="49">
        <f>IFERROR(IF(OR($W3098&lt;&gt;"Ja",VLOOKUP($C3098,Listen!$A$2:$F$45,6,0)="Nein"),$AC3098,$AB3098),0)</f>
        <v>0</v>
      </c>
      <c r="AL3098" s="51">
        <f t="shared" si="1014"/>
        <v>0</v>
      </c>
      <c r="AM3098" s="296">
        <f>IFERROR(IF(VLOOKUP($C3098,Listen!$A$2:$F$45,6,0)="Ja",MAX(BC3098:BD3098),D_SAV!$BC3098),0)</f>
        <v>0</v>
      </c>
      <c r="AN3098" s="51">
        <f t="shared" si="1015"/>
        <v>0</v>
      </c>
      <c r="AP3098" s="304">
        <f t="shared" si="1016"/>
        <v>0</v>
      </c>
      <c r="AQ3098" s="304">
        <f t="shared" si="1017"/>
        <v>0</v>
      </c>
      <c r="AR3098" s="304">
        <f t="shared" si="1018"/>
        <v>0</v>
      </c>
      <c r="AS3098" s="304">
        <f t="shared" si="1019"/>
        <v>0</v>
      </c>
      <c r="AT3098" s="304">
        <f t="shared" si="1020"/>
        <v>0</v>
      </c>
      <c r="AU3098" s="304">
        <f t="shared" si="1021"/>
        <v>0</v>
      </c>
      <c r="AV3098" s="304">
        <f t="shared" si="1022"/>
        <v>0</v>
      </c>
      <c r="AW3098" s="304">
        <f t="shared" si="1023"/>
        <v>0</v>
      </c>
      <c r="AX3098" s="304">
        <f t="shared" si="1024"/>
        <v>0</v>
      </c>
      <c r="AY3098" s="304">
        <f t="shared" si="1025"/>
        <v>0</v>
      </c>
      <c r="AZ3098" s="304">
        <f t="shared" si="1026"/>
        <v>0</v>
      </c>
      <c r="BA3098" s="304">
        <f t="shared" si="1027"/>
        <v>0</v>
      </c>
      <c r="BB3098" s="304">
        <f t="shared" si="1028"/>
        <v>0</v>
      </c>
      <c r="BC3098" s="304">
        <f t="shared" si="1029"/>
        <v>0</v>
      </c>
      <c r="BD3098" s="304">
        <f t="shared" si="1030"/>
        <v>0</v>
      </c>
      <c r="BE3098" s="304">
        <f>IFERROR(IF(VLOOKUP($C3098,Listen!$A$2:$F$45,6,0)="Ja",BB3098-MAX(BC3098:BD3098),BB3098-BC3098),0)</f>
        <v>0</v>
      </c>
    </row>
    <row r="3099" spans="1:57" x14ac:dyDescent="0.25">
      <c r="A3099" s="320" t="str">
        <f>IF(AND(D3099&lt;&gt;0,C3099&lt;&gt;0,E3099&lt;&gt;0),IF(B3099&lt;&gt;0,CONCATENATE(B3099,"-AGr",VLOOKUP(C3099,Listen!$A$2:$D$45,4,FALSE),"-",D3099,"-",E3099,),CONCATENATE("AGr",VLOOKUP(C3099,Listen!$A$2:$D$45,4,FALSE),"-",D3099,"-",E3099)),"keine vollständige ID")</f>
        <v>keine vollständige ID</v>
      </c>
      <c r="B3099" s="301"/>
      <c r="C3099" s="287"/>
      <c r="D3099" s="34"/>
      <c r="E3099" s="306"/>
      <c r="F3099" s="116"/>
      <c r="G3099" s="17"/>
      <c r="H3099" s="17"/>
      <c r="I3099" s="17"/>
      <c r="J3099" s="17"/>
      <c r="K3099" s="17"/>
      <c r="L3099" s="17"/>
      <c r="M3099" s="17"/>
      <c r="N3099" s="17"/>
      <c r="O3099" s="116"/>
      <c r="P3099" s="117">
        <f>IF(D3099&gt;A_Stammdaten!$B$12,0,SUM(G3099,H3099,J3099,L3099:M3099)-SUM(I3099,K3099,N3099:O3099))</f>
        <v>0</v>
      </c>
      <c r="Q3099" s="17"/>
      <c r="R3099" s="17"/>
      <c r="S3099" s="17"/>
      <c r="T3099" s="17"/>
      <c r="U3099" s="62">
        <f t="shared" si="1010"/>
        <v>0</v>
      </c>
      <c r="V3099" s="34"/>
      <c r="W3099" s="34"/>
      <c r="X3099" s="34"/>
      <c r="Y3099" s="34"/>
      <c r="Z3099" s="34"/>
      <c r="AA3099" s="63" t="str">
        <f t="shared" si="1011"/>
        <v>-</v>
      </c>
      <c r="AB3099" s="63" t="str">
        <f t="shared" si="1012"/>
        <v>-</v>
      </c>
      <c r="AC3099" s="63">
        <f>IF(ISBLANK($C3099),0,VLOOKUP($C3099,Listen!$A$2:$C$45,2,FALSE))</f>
        <v>0</v>
      </c>
      <c r="AD3099" s="63">
        <f>IF(ISBLANK($C3099),0,VLOOKUP($C3099,Listen!$A$2:$C$45,3,FALSE))</f>
        <v>0</v>
      </c>
      <c r="AE3099" s="49">
        <f t="shared" si="1013"/>
        <v>0</v>
      </c>
      <c r="AF3099" s="49">
        <f t="shared" si="1013"/>
        <v>0</v>
      </c>
      <c r="AG3099" s="49">
        <f>IFERROR(IF(OR($V3099&lt;&gt;"Ja",VLOOKUP($C3099,Listen!$A$2:$F$45,5,0)="Nein",D3099&lt;IF(C3099="LNG Anbindungsanlagen gemäß separater Festlegung",2022,2023)),$AC3099,$AA3099),0)</f>
        <v>0</v>
      </c>
      <c r="AH3099" s="49">
        <f>IFERROR(IF(OR($V3099&lt;&gt;"Ja",VLOOKUP($C3099,Listen!$A$2:$F$45,5,0)="Nein",D3099&lt;IF(C3099="LNG Anbindungsanlagen gemäß separater Festlegung",2022,2023)),$AC3099,$AA3099),0)</f>
        <v>0</v>
      </c>
      <c r="AI3099" s="49">
        <f>IFERROR(IF(OR($W3099&lt;&gt;"Ja",VLOOKUP($C3099,Listen!$A$2:$F$45,6,0)="Nein"),$AC3099,$AB3099),0)</f>
        <v>0</v>
      </c>
      <c r="AJ3099" s="49">
        <f>IFERROR(IF(OR($W3099&lt;&gt;"Ja",VLOOKUP($C3099,Listen!$A$2:$F$45,6,0)="Nein"),$AC3099,$AB3099),0)</f>
        <v>0</v>
      </c>
      <c r="AK3099" s="49">
        <f>IFERROR(IF(OR($W3099&lt;&gt;"Ja",VLOOKUP($C3099,Listen!$A$2:$F$45,6,0)="Nein"),$AC3099,$AB3099),0)</f>
        <v>0</v>
      </c>
      <c r="AL3099" s="51">
        <f t="shared" si="1014"/>
        <v>0</v>
      </c>
      <c r="AM3099" s="296">
        <f>IFERROR(IF(VLOOKUP($C3099,Listen!$A$2:$F$45,6,0)="Ja",MAX(BC3099:BD3099),D_SAV!$BC3099),0)</f>
        <v>0</v>
      </c>
      <c r="AN3099" s="51">
        <f t="shared" si="1015"/>
        <v>0</v>
      </c>
      <c r="AP3099" s="304">
        <f t="shared" si="1016"/>
        <v>0</v>
      </c>
      <c r="AQ3099" s="304">
        <f t="shared" si="1017"/>
        <v>0</v>
      </c>
      <c r="AR3099" s="304">
        <f t="shared" si="1018"/>
        <v>0</v>
      </c>
      <c r="AS3099" s="304">
        <f t="shared" si="1019"/>
        <v>0</v>
      </c>
      <c r="AT3099" s="304">
        <f t="shared" si="1020"/>
        <v>0</v>
      </c>
      <c r="AU3099" s="304">
        <f t="shared" si="1021"/>
        <v>0</v>
      </c>
      <c r="AV3099" s="304">
        <f t="shared" si="1022"/>
        <v>0</v>
      </c>
      <c r="AW3099" s="304">
        <f t="shared" si="1023"/>
        <v>0</v>
      </c>
      <c r="AX3099" s="304">
        <f t="shared" si="1024"/>
        <v>0</v>
      </c>
      <c r="AY3099" s="304">
        <f t="shared" si="1025"/>
        <v>0</v>
      </c>
      <c r="AZ3099" s="304">
        <f t="shared" si="1026"/>
        <v>0</v>
      </c>
      <c r="BA3099" s="304">
        <f t="shared" si="1027"/>
        <v>0</v>
      </c>
      <c r="BB3099" s="304">
        <f t="shared" si="1028"/>
        <v>0</v>
      </c>
      <c r="BC3099" s="304">
        <f t="shared" si="1029"/>
        <v>0</v>
      </c>
      <c r="BD3099" s="304">
        <f t="shared" si="1030"/>
        <v>0</v>
      </c>
      <c r="BE3099" s="304">
        <f>IFERROR(IF(VLOOKUP($C3099,Listen!$A$2:$F$45,6,0)="Ja",BB3099-MAX(BC3099:BD3099),BB3099-BC3099),0)</f>
        <v>0</v>
      </c>
    </row>
    <row r="3100" spans="1:57" x14ac:dyDescent="0.25">
      <c r="A3100" s="320" t="str">
        <f>IF(AND(D3100&lt;&gt;0,C3100&lt;&gt;0,E3100&lt;&gt;0),IF(B3100&lt;&gt;0,CONCATENATE(B3100,"-AGr",VLOOKUP(C3100,Listen!$A$2:$D$45,4,FALSE),"-",D3100,"-",E3100,),CONCATENATE("AGr",VLOOKUP(C3100,Listen!$A$2:$D$45,4,FALSE),"-",D3100,"-",E3100)),"keine vollständige ID")</f>
        <v>keine vollständige ID</v>
      </c>
      <c r="B3100" s="301"/>
      <c r="C3100" s="287"/>
      <c r="D3100" s="34"/>
      <c r="E3100" s="306"/>
      <c r="F3100" s="116"/>
      <c r="G3100" s="17"/>
      <c r="H3100" s="17"/>
      <c r="I3100" s="17"/>
      <c r="J3100" s="17"/>
      <c r="K3100" s="17"/>
      <c r="L3100" s="17"/>
      <c r="M3100" s="17"/>
      <c r="N3100" s="17"/>
      <c r="O3100" s="116"/>
      <c r="P3100" s="117">
        <f>IF(D3100&gt;A_Stammdaten!$B$12,0,SUM(G3100,H3100,J3100,L3100:M3100)-SUM(I3100,K3100,N3100:O3100))</f>
        <v>0</v>
      </c>
      <c r="Q3100" s="17"/>
      <c r="R3100" s="17"/>
      <c r="S3100" s="17"/>
      <c r="T3100" s="17"/>
      <c r="U3100" s="62">
        <f t="shared" si="1010"/>
        <v>0</v>
      </c>
      <c r="V3100" s="34"/>
      <c r="W3100" s="34"/>
      <c r="X3100" s="34"/>
      <c r="Y3100" s="34"/>
      <c r="Z3100" s="34"/>
      <c r="AA3100" s="63" t="str">
        <f t="shared" si="1011"/>
        <v>-</v>
      </c>
      <c r="AB3100" s="63" t="str">
        <f t="shared" si="1012"/>
        <v>-</v>
      </c>
      <c r="AC3100" s="63">
        <f>IF(ISBLANK($C3100),0,VLOOKUP($C3100,Listen!$A$2:$C$45,2,FALSE))</f>
        <v>0</v>
      </c>
      <c r="AD3100" s="63">
        <f>IF(ISBLANK($C3100),0,VLOOKUP($C3100,Listen!$A$2:$C$45,3,FALSE))</f>
        <v>0</v>
      </c>
      <c r="AE3100" s="49">
        <f t="shared" si="1013"/>
        <v>0</v>
      </c>
      <c r="AF3100" s="49">
        <f t="shared" si="1013"/>
        <v>0</v>
      </c>
      <c r="AG3100" s="49">
        <f>IFERROR(IF(OR($V3100&lt;&gt;"Ja",VLOOKUP($C3100,Listen!$A$2:$F$45,5,0)="Nein",D3100&lt;IF(C3100="LNG Anbindungsanlagen gemäß separater Festlegung",2022,2023)),$AC3100,$AA3100),0)</f>
        <v>0</v>
      </c>
      <c r="AH3100" s="49">
        <f>IFERROR(IF(OR($V3100&lt;&gt;"Ja",VLOOKUP($C3100,Listen!$A$2:$F$45,5,0)="Nein",D3100&lt;IF(C3100="LNG Anbindungsanlagen gemäß separater Festlegung",2022,2023)),$AC3100,$AA3100),0)</f>
        <v>0</v>
      </c>
      <c r="AI3100" s="49">
        <f>IFERROR(IF(OR($W3100&lt;&gt;"Ja",VLOOKUP($C3100,Listen!$A$2:$F$45,6,0)="Nein"),$AC3100,$AB3100),0)</f>
        <v>0</v>
      </c>
      <c r="AJ3100" s="49">
        <f>IFERROR(IF(OR($W3100&lt;&gt;"Ja",VLOOKUP($C3100,Listen!$A$2:$F$45,6,0)="Nein"),$AC3100,$AB3100),0)</f>
        <v>0</v>
      </c>
      <c r="AK3100" s="49">
        <f>IFERROR(IF(OR($W3100&lt;&gt;"Ja",VLOOKUP($C3100,Listen!$A$2:$F$45,6,0)="Nein"),$AC3100,$AB3100),0)</f>
        <v>0</v>
      </c>
      <c r="AL3100" s="51">
        <f t="shared" si="1014"/>
        <v>0</v>
      </c>
      <c r="AM3100" s="296">
        <f>IFERROR(IF(VLOOKUP($C3100,Listen!$A$2:$F$45,6,0)="Ja",MAX(BC3100:BD3100),D_SAV!$BC3100),0)</f>
        <v>0</v>
      </c>
      <c r="AN3100" s="51">
        <f t="shared" si="1015"/>
        <v>0</v>
      </c>
      <c r="AP3100" s="304">
        <f t="shared" si="1016"/>
        <v>0</v>
      </c>
      <c r="AQ3100" s="304">
        <f t="shared" si="1017"/>
        <v>0</v>
      </c>
      <c r="AR3100" s="304">
        <f t="shared" si="1018"/>
        <v>0</v>
      </c>
      <c r="AS3100" s="304">
        <f t="shared" si="1019"/>
        <v>0</v>
      </c>
      <c r="AT3100" s="304">
        <f t="shared" si="1020"/>
        <v>0</v>
      </c>
      <c r="AU3100" s="304">
        <f t="shared" si="1021"/>
        <v>0</v>
      </c>
      <c r="AV3100" s="304">
        <f t="shared" si="1022"/>
        <v>0</v>
      </c>
      <c r="AW3100" s="304">
        <f t="shared" si="1023"/>
        <v>0</v>
      </c>
      <c r="AX3100" s="304">
        <f t="shared" si="1024"/>
        <v>0</v>
      </c>
      <c r="AY3100" s="304">
        <f t="shared" si="1025"/>
        <v>0</v>
      </c>
      <c r="AZ3100" s="304">
        <f t="shared" si="1026"/>
        <v>0</v>
      </c>
      <c r="BA3100" s="304">
        <f t="shared" si="1027"/>
        <v>0</v>
      </c>
      <c r="BB3100" s="304">
        <f t="shared" si="1028"/>
        <v>0</v>
      </c>
      <c r="BC3100" s="304">
        <f t="shared" si="1029"/>
        <v>0</v>
      </c>
      <c r="BD3100" s="304">
        <f t="shared" si="1030"/>
        <v>0</v>
      </c>
      <c r="BE3100" s="304">
        <f>IFERROR(IF(VLOOKUP($C3100,Listen!$A$2:$F$45,6,0)="Ja",BB3100-MAX(BC3100:BD3100),BB3100-BC3100),0)</f>
        <v>0</v>
      </c>
    </row>
    <row r="3101" spans="1:57" x14ac:dyDescent="0.25">
      <c r="A3101" s="320" t="str">
        <f>IF(AND(D3101&lt;&gt;0,C3101&lt;&gt;0,E3101&lt;&gt;0),IF(B3101&lt;&gt;0,CONCATENATE(B3101,"-AGr",VLOOKUP(C3101,Listen!$A$2:$D$45,4,FALSE),"-",D3101,"-",E3101,),CONCATENATE("AGr",VLOOKUP(C3101,Listen!$A$2:$D$45,4,FALSE),"-",D3101,"-",E3101)),"keine vollständige ID")</f>
        <v>keine vollständige ID</v>
      </c>
      <c r="B3101" s="301"/>
      <c r="C3101" s="287"/>
      <c r="D3101" s="34"/>
      <c r="E3101" s="306"/>
      <c r="F3101" s="116"/>
      <c r="G3101" s="17"/>
      <c r="H3101" s="17"/>
      <c r="I3101" s="17"/>
      <c r="J3101" s="17"/>
      <c r="K3101" s="17"/>
      <c r="L3101" s="17"/>
      <c r="M3101" s="17"/>
      <c r="N3101" s="17"/>
      <c r="O3101" s="116"/>
      <c r="P3101" s="117">
        <f>IF(D3101&gt;A_Stammdaten!$B$12,0,SUM(G3101,H3101,J3101,L3101:M3101)-SUM(I3101,K3101,N3101:O3101))</f>
        <v>0</v>
      </c>
      <c r="Q3101" s="17"/>
      <c r="R3101" s="17"/>
      <c r="S3101" s="17"/>
      <c r="T3101" s="17"/>
      <c r="U3101" s="62">
        <f t="shared" si="1010"/>
        <v>0</v>
      </c>
      <c r="V3101" s="34"/>
      <c r="W3101" s="34"/>
      <c r="X3101" s="34"/>
      <c r="Y3101" s="34"/>
      <c r="Z3101" s="34"/>
      <c r="AA3101" s="63" t="str">
        <f t="shared" si="1011"/>
        <v>-</v>
      </c>
      <c r="AB3101" s="63" t="str">
        <f t="shared" si="1012"/>
        <v>-</v>
      </c>
      <c r="AC3101" s="63">
        <f>IF(ISBLANK($C3101),0,VLOOKUP($C3101,Listen!$A$2:$C$45,2,FALSE))</f>
        <v>0</v>
      </c>
      <c r="AD3101" s="63">
        <f>IF(ISBLANK($C3101),0,VLOOKUP($C3101,Listen!$A$2:$C$45,3,FALSE))</f>
        <v>0</v>
      </c>
      <c r="AE3101" s="49">
        <f t="shared" si="1013"/>
        <v>0</v>
      </c>
      <c r="AF3101" s="49">
        <f t="shared" si="1013"/>
        <v>0</v>
      </c>
      <c r="AG3101" s="49">
        <f>IFERROR(IF(OR($V3101&lt;&gt;"Ja",VLOOKUP($C3101,Listen!$A$2:$F$45,5,0)="Nein",D3101&lt;IF(C3101="LNG Anbindungsanlagen gemäß separater Festlegung",2022,2023)),$AC3101,$AA3101),0)</f>
        <v>0</v>
      </c>
      <c r="AH3101" s="49">
        <f>IFERROR(IF(OR($V3101&lt;&gt;"Ja",VLOOKUP($C3101,Listen!$A$2:$F$45,5,0)="Nein",D3101&lt;IF(C3101="LNG Anbindungsanlagen gemäß separater Festlegung",2022,2023)),$AC3101,$AA3101),0)</f>
        <v>0</v>
      </c>
      <c r="AI3101" s="49">
        <f>IFERROR(IF(OR($W3101&lt;&gt;"Ja",VLOOKUP($C3101,Listen!$A$2:$F$45,6,0)="Nein"),$AC3101,$AB3101),0)</f>
        <v>0</v>
      </c>
      <c r="AJ3101" s="49">
        <f>IFERROR(IF(OR($W3101&lt;&gt;"Ja",VLOOKUP($C3101,Listen!$A$2:$F$45,6,0)="Nein"),$AC3101,$AB3101),0)</f>
        <v>0</v>
      </c>
      <c r="AK3101" s="49">
        <f>IFERROR(IF(OR($W3101&lt;&gt;"Ja",VLOOKUP($C3101,Listen!$A$2:$F$45,6,0)="Nein"),$AC3101,$AB3101),0)</f>
        <v>0</v>
      </c>
      <c r="AL3101" s="51">
        <f t="shared" si="1014"/>
        <v>0</v>
      </c>
      <c r="AM3101" s="296">
        <f>IFERROR(IF(VLOOKUP($C3101,Listen!$A$2:$F$45,6,0)="Ja",MAX(BC3101:BD3101),D_SAV!$BC3101),0)</f>
        <v>0</v>
      </c>
      <c r="AN3101" s="51">
        <f t="shared" si="1015"/>
        <v>0</v>
      </c>
      <c r="AP3101" s="304">
        <f t="shared" si="1016"/>
        <v>0</v>
      </c>
      <c r="AQ3101" s="304">
        <f t="shared" si="1017"/>
        <v>0</v>
      </c>
      <c r="AR3101" s="304">
        <f t="shared" si="1018"/>
        <v>0</v>
      </c>
      <c r="AS3101" s="304">
        <f t="shared" si="1019"/>
        <v>0</v>
      </c>
      <c r="AT3101" s="304">
        <f t="shared" si="1020"/>
        <v>0</v>
      </c>
      <c r="AU3101" s="304">
        <f t="shared" si="1021"/>
        <v>0</v>
      </c>
      <c r="AV3101" s="304">
        <f t="shared" si="1022"/>
        <v>0</v>
      </c>
      <c r="AW3101" s="304">
        <f t="shared" si="1023"/>
        <v>0</v>
      </c>
      <c r="AX3101" s="304">
        <f t="shared" si="1024"/>
        <v>0</v>
      </c>
      <c r="AY3101" s="304">
        <f t="shared" si="1025"/>
        <v>0</v>
      </c>
      <c r="AZ3101" s="304">
        <f t="shared" si="1026"/>
        <v>0</v>
      </c>
      <c r="BA3101" s="304">
        <f t="shared" si="1027"/>
        <v>0</v>
      </c>
      <c r="BB3101" s="304">
        <f t="shared" si="1028"/>
        <v>0</v>
      </c>
      <c r="BC3101" s="304">
        <f t="shared" si="1029"/>
        <v>0</v>
      </c>
      <c r="BD3101" s="304">
        <f t="shared" si="1030"/>
        <v>0</v>
      </c>
      <c r="BE3101" s="304">
        <f>IFERROR(IF(VLOOKUP($C3101,Listen!$A$2:$F$45,6,0)="Ja",BB3101-MAX(BC3101:BD3101),BB3101-BC3101),0)</f>
        <v>0</v>
      </c>
    </row>
    <row r="3102" spans="1:57" x14ac:dyDescent="0.25">
      <c r="A3102" s="320" t="str">
        <f>IF(AND(D3102&lt;&gt;0,C3102&lt;&gt;0,E3102&lt;&gt;0),IF(B3102&lt;&gt;0,CONCATENATE(B3102,"-AGr",VLOOKUP(C3102,Listen!$A$2:$D$45,4,FALSE),"-",D3102,"-",E3102,),CONCATENATE("AGr",VLOOKUP(C3102,Listen!$A$2:$D$45,4,FALSE),"-",D3102,"-",E3102)),"keine vollständige ID")</f>
        <v>keine vollständige ID</v>
      </c>
      <c r="B3102" s="301"/>
      <c r="C3102" s="287"/>
      <c r="D3102" s="34"/>
      <c r="E3102" s="306"/>
      <c r="F3102" s="116"/>
      <c r="G3102" s="17"/>
      <c r="H3102" s="17"/>
      <c r="I3102" s="17"/>
      <c r="J3102" s="17"/>
      <c r="K3102" s="17"/>
      <c r="L3102" s="17"/>
      <c r="M3102" s="17"/>
      <c r="N3102" s="17"/>
      <c r="O3102" s="116"/>
      <c r="P3102" s="117">
        <f>IF(D3102&gt;A_Stammdaten!$B$12,0,SUM(G3102,H3102,J3102,L3102:M3102)-SUM(I3102,K3102,N3102:O3102))</f>
        <v>0</v>
      </c>
      <c r="Q3102" s="17"/>
      <c r="R3102" s="17"/>
      <c r="S3102" s="17"/>
      <c r="T3102" s="17"/>
      <c r="U3102" s="62">
        <f t="shared" si="1010"/>
        <v>0</v>
      </c>
      <c r="V3102" s="34"/>
      <c r="W3102" s="34"/>
      <c r="X3102" s="34"/>
      <c r="Y3102" s="34"/>
      <c r="Z3102" s="34"/>
      <c r="AA3102" s="63" t="str">
        <f t="shared" si="1011"/>
        <v>-</v>
      </c>
      <c r="AB3102" s="63" t="str">
        <f t="shared" si="1012"/>
        <v>-</v>
      </c>
      <c r="AC3102" s="63">
        <f>IF(ISBLANK($C3102),0,VLOOKUP($C3102,Listen!$A$2:$C$45,2,FALSE))</f>
        <v>0</v>
      </c>
      <c r="AD3102" s="63">
        <f>IF(ISBLANK($C3102),0,VLOOKUP($C3102,Listen!$A$2:$C$45,3,FALSE))</f>
        <v>0</v>
      </c>
      <c r="AE3102" s="49">
        <f t="shared" si="1013"/>
        <v>0</v>
      </c>
      <c r="AF3102" s="49">
        <f t="shared" si="1013"/>
        <v>0</v>
      </c>
      <c r="AG3102" s="49">
        <f>IFERROR(IF(OR($V3102&lt;&gt;"Ja",VLOOKUP($C3102,Listen!$A$2:$F$45,5,0)="Nein",D3102&lt;IF(C3102="LNG Anbindungsanlagen gemäß separater Festlegung",2022,2023)),$AC3102,$AA3102),0)</f>
        <v>0</v>
      </c>
      <c r="AH3102" s="49">
        <f>IFERROR(IF(OR($V3102&lt;&gt;"Ja",VLOOKUP($C3102,Listen!$A$2:$F$45,5,0)="Nein",D3102&lt;IF(C3102="LNG Anbindungsanlagen gemäß separater Festlegung",2022,2023)),$AC3102,$AA3102),0)</f>
        <v>0</v>
      </c>
      <c r="AI3102" s="49">
        <f>IFERROR(IF(OR($W3102&lt;&gt;"Ja",VLOOKUP($C3102,Listen!$A$2:$F$45,6,0)="Nein"),$AC3102,$AB3102),0)</f>
        <v>0</v>
      </c>
      <c r="AJ3102" s="49">
        <f>IFERROR(IF(OR($W3102&lt;&gt;"Ja",VLOOKUP($C3102,Listen!$A$2:$F$45,6,0)="Nein"),$AC3102,$AB3102),0)</f>
        <v>0</v>
      </c>
      <c r="AK3102" s="49">
        <f>IFERROR(IF(OR($W3102&lt;&gt;"Ja",VLOOKUP($C3102,Listen!$A$2:$F$45,6,0)="Nein"),$AC3102,$AB3102),0)</f>
        <v>0</v>
      </c>
      <c r="AL3102" s="51">
        <f t="shared" si="1014"/>
        <v>0</v>
      </c>
      <c r="AM3102" s="296">
        <f>IFERROR(IF(VLOOKUP($C3102,Listen!$A$2:$F$45,6,0)="Ja",MAX(BC3102:BD3102),D_SAV!$BC3102),0)</f>
        <v>0</v>
      </c>
      <c r="AN3102" s="51">
        <f t="shared" si="1015"/>
        <v>0</v>
      </c>
      <c r="AP3102" s="304">
        <f t="shared" si="1016"/>
        <v>0</v>
      </c>
      <c r="AQ3102" s="304">
        <f t="shared" si="1017"/>
        <v>0</v>
      </c>
      <c r="AR3102" s="304">
        <f t="shared" si="1018"/>
        <v>0</v>
      </c>
      <c r="AS3102" s="304">
        <f t="shared" si="1019"/>
        <v>0</v>
      </c>
      <c r="AT3102" s="304">
        <f t="shared" si="1020"/>
        <v>0</v>
      </c>
      <c r="AU3102" s="304">
        <f t="shared" si="1021"/>
        <v>0</v>
      </c>
      <c r="AV3102" s="304">
        <f t="shared" si="1022"/>
        <v>0</v>
      </c>
      <c r="AW3102" s="304">
        <f t="shared" si="1023"/>
        <v>0</v>
      </c>
      <c r="AX3102" s="304">
        <f t="shared" si="1024"/>
        <v>0</v>
      </c>
      <c r="AY3102" s="304">
        <f t="shared" si="1025"/>
        <v>0</v>
      </c>
      <c r="AZ3102" s="304">
        <f t="shared" si="1026"/>
        <v>0</v>
      </c>
      <c r="BA3102" s="304">
        <f t="shared" si="1027"/>
        <v>0</v>
      </c>
      <c r="BB3102" s="304">
        <f t="shared" si="1028"/>
        <v>0</v>
      </c>
      <c r="BC3102" s="304">
        <f t="shared" si="1029"/>
        <v>0</v>
      </c>
      <c r="BD3102" s="304">
        <f t="shared" si="1030"/>
        <v>0</v>
      </c>
      <c r="BE3102" s="304">
        <f>IFERROR(IF(VLOOKUP($C3102,Listen!$A$2:$F$45,6,0)="Ja",BB3102-MAX(BC3102:BD3102),BB3102-BC3102),0)</f>
        <v>0</v>
      </c>
    </row>
    <row r="3103" spans="1:57" x14ac:dyDescent="0.25">
      <c r="A3103" s="320" t="str">
        <f>IF(AND(D3103&lt;&gt;0,C3103&lt;&gt;0,E3103&lt;&gt;0),IF(B3103&lt;&gt;0,CONCATENATE(B3103,"-AGr",VLOOKUP(C3103,Listen!$A$2:$D$45,4,FALSE),"-",D3103,"-",E3103,),CONCATENATE("AGr",VLOOKUP(C3103,Listen!$A$2:$D$45,4,FALSE),"-",D3103,"-",E3103)),"keine vollständige ID")</f>
        <v>keine vollständige ID</v>
      </c>
      <c r="B3103" s="301"/>
      <c r="C3103" s="287"/>
      <c r="D3103" s="34"/>
      <c r="E3103" s="306"/>
      <c r="F3103" s="116"/>
      <c r="G3103" s="17"/>
      <c r="H3103" s="17"/>
      <c r="I3103" s="17"/>
      <c r="J3103" s="17"/>
      <c r="K3103" s="17"/>
      <c r="L3103" s="17"/>
      <c r="M3103" s="17"/>
      <c r="N3103" s="17"/>
      <c r="O3103" s="116"/>
      <c r="P3103" s="117">
        <f>IF(D3103&gt;A_Stammdaten!$B$12,0,SUM(G3103,H3103,J3103,L3103:M3103)-SUM(I3103,K3103,N3103:O3103))</f>
        <v>0</v>
      </c>
      <c r="Q3103" s="17"/>
      <c r="R3103" s="17"/>
      <c r="S3103" s="17"/>
      <c r="T3103" s="17"/>
      <c r="U3103" s="62">
        <f t="shared" si="1010"/>
        <v>0</v>
      </c>
      <c r="V3103" s="34"/>
      <c r="W3103" s="34"/>
      <c r="X3103" s="34"/>
      <c r="Y3103" s="34"/>
      <c r="Z3103" s="34"/>
      <c r="AA3103" s="63" t="str">
        <f t="shared" si="1011"/>
        <v>-</v>
      </c>
      <c r="AB3103" s="63" t="str">
        <f t="shared" si="1012"/>
        <v>-</v>
      </c>
      <c r="AC3103" s="63">
        <f>IF(ISBLANK($C3103),0,VLOOKUP($C3103,Listen!$A$2:$C$45,2,FALSE))</f>
        <v>0</v>
      </c>
      <c r="AD3103" s="63">
        <f>IF(ISBLANK($C3103),0,VLOOKUP($C3103,Listen!$A$2:$C$45,3,FALSE))</f>
        <v>0</v>
      </c>
      <c r="AE3103" s="49">
        <f t="shared" si="1013"/>
        <v>0</v>
      </c>
      <c r="AF3103" s="49">
        <f t="shared" si="1013"/>
        <v>0</v>
      </c>
      <c r="AG3103" s="49">
        <f>IFERROR(IF(OR($V3103&lt;&gt;"Ja",VLOOKUP($C3103,Listen!$A$2:$F$45,5,0)="Nein",D3103&lt;IF(C3103="LNG Anbindungsanlagen gemäß separater Festlegung",2022,2023)),$AC3103,$AA3103),0)</f>
        <v>0</v>
      </c>
      <c r="AH3103" s="49">
        <f>IFERROR(IF(OR($V3103&lt;&gt;"Ja",VLOOKUP($C3103,Listen!$A$2:$F$45,5,0)="Nein",D3103&lt;IF(C3103="LNG Anbindungsanlagen gemäß separater Festlegung",2022,2023)),$AC3103,$AA3103),0)</f>
        <v>0</v>
      </c>
      <c r="AI3103" s="49">
        <f>IFERROR(IF(OR($W3103&lt;&gt;"Ja",VLOOKUP($C3103,Listen!$A$2:$F$45,6,0)="Nein"),$AC3103,$AB3103),0)</f>
        <v>0</v>
      </c>
      <c r="AJ3103" s="49">
        <f>IFERROR(IF(OR($W3103&lt;&gt;"Ja",VLOOKUP($C3103,Listen!$A$2:$F$45,6,0)="Nein"),$AC3103,$AB3103),0)</f>
        <v>0</v>
      </c>
      <c r="AK3103" s="49">
        <f>IFERROR(IF(OR($W3103&lt;&gt;"Ja",VLOOKUP($C3103,Listen!$A$2:$F$45,6,0)="Nein"),$AC3103,$AB3103),0)</f>
        <v>0</v>
      </c>
      <c r="AL3103" s="51">
        <f t="shared" si="1014"/>
        <v>0</v>
      </c>
      <c r="AM3103" s="296">
        <f>IFERROR(IF(VLOOKUP($C3103,Listen!$A$2:$F$45,6,0)="Ja",MAX(BC3103:BD3103),D_SAV!$BC3103),0)</f>
        <v>0</v>
      </c>
      <c r="AN3103" s="51">
        <f t="shared" si="1015"/>
        <v>0</v>
      </c>
      <c r="AP3103" s="304">
        <f t="shared" si="1016"/>
        <v>0</v>
      </c>
      <c r="AQ3103" s="304">
        <f t="shared" si="1017"/>
        <v>0</v>
      </c>
      <c r="AR3103" s="304">
        <f t="shared" si="1018"/>
        <v>0</v>
      </c>
      <c r="AS3103" s="304">
        <f t="shared" si="1019"/>
        <v>0</v>
      </c>
      <c r="AT3103" s="304">
        <f t="shared" si="1020"/>
        <v>0</v>
      </c>
      <c r="AU3103" s="304">
        <f t="shared" si="1021"/>
        <v>0</v>
      </c>
      <c r="AV3103" s="304">
        <f t="shared" si="1022"/>
        <v>0</v>
      </c>
      <c r="AW3103" s="304">
        <f t="shared" si="1023"/>
        <v>0</v>
      </c>
      <c r="AX3103" s="304">
        <f t="shared" si="1024"/>
        <v>0</v>
      </c>
      <c r="AY3103" s="304">
        <f t="shared" si="1025"/>
        <v>0</v>
      </c>
      <c r="AZ3103" s="304">
        <f t="shared" si="1026"/>
        <v>0</v>
      </c>
      <c r="BA3103" s="304">
        <f t="shared" si="1027"/>
        <v>0</v>
      </c>
      <c r="BB3103" s="304">
        <f t="shared" si="1028"/>
        <v>0</v>
      </c>
      <c r="BC3103" s="304">
        <f t="shared" si="1029"/>
        <v>0</v>
      </c>
      <c r="BD3103" s="304">
        <f t="shared" si="1030"/>
        <v>0</v>
      </c>
      <c r="BE3103" s="304">
        <f>IFERROR(IF(VLOOKUP($C3103,Listen!$A$2:$F$45,6,0)="Ja",BB3103-MAX(BC3103:BD3103),BB3103-BC3103),0)</f>
        <v>0</v>
      </c>
    </row>
    <row r="3104" spans="1:57" x14ac:dyDescent="0.25">
      <c r="A3104" s="320" t="str">
        <f>IF(AND(D3104&lt;&gt;0,C3104&lt;&gt;0,E3104&lt;&gt;0),IF(B3104&lt;&gt;0,CONCATENATE(B3104,"-AGr",VLOOKUP(C3104,Listen!$A$2:$D$45,4,FALSE),"-",D3104,"-",E3104,),CONCATENATE("AGr",VLOOKUP(C3104,Listen!$A$2:$D$45,4,FALSE),"-",D3104,"-",E3104)),"keine vollständige ID")</f>
        <v>keine vollständige ID</v>
      </c>
      <c r="B3104" s="301"/>
      <c r="C3104" s="287"/>
      <c r="D3104" s="34"/>
      <c r="E3104" s="306"/>
      <c r="F3104" s="116"/>
      <c r="G3104" s="17"/>
      <c r="H3104" s="17"/>
      <c r="I3104" s="17"/>
      <c r="J3104" s="17"/>
      <c r="K3104" s="17"/>
      <c r="L3104" s="17"/>
      <c r="M3104" s="17"/>
      <c r="N3104" s="17"/>
      <c r="O3104" s="116"/>
      <c r="P3104" s="117">
        <f>IF(D3104&gt;A_Stammdaten!$B$12,0,SUM(G3104,H3104,J3104,L3104:M3104)-SUM(I3104,K3104,N3104:O3104))</f>
        <v>0</v>
      </c>
      <c r="Q3104" s="17"/>
      <c r="R3104" s="17"/>
      <c r="S3104" s="17"/>
      <c r="T3104" s="17"/>
      <c r="U3104" s="62">
        <f t="shared" si="1010"/>
        <v>0</v>
      </c>
      <c r="V3104" s="34"/>
      <c r="W3104" s="34"/>
      <c r="X3104" s="34"/>
      <c r="Y3104" s="34"/>
      <c r="Z3104" s="34"/>
      <c r="AA3104" s="63" t="str">
        <f t="shared" si="1011"/>
        <v>-</v>
      </c>
      <c r="AB3104" s="63" t="str">
        <f t="shared" si="1012"/>
        <v>-</v>
      </c>
      <c r="AC3104" s="63">
        <f>IF(ISBLANK($C3104),0,VLOOKUP($C3104,Listen!$A$2:$C$45,2,FALSE))</f>
        <v>0</v>
      </c>
      <c r="AD3104" s="63">
        <f>IF(ISBLANK($C3104),0,VLOOKUP($C3104,Listen!$A$2:$C$45,3,FALSE))</f>
        <v>0</v>
      </c>
      <c r="AE3104" s="49">
        <f t="shared" si="1013"/>
        <v>0</v>
      </c>
      <c r="AF3104" s="49">
        <f t="shared" si="1013"/>
        <v>0</v>
      </c>
      <c r="AG3104" s="49">
        <f>IFERROR(IF(OR($V3104&lt;&gt;"Ja",VLOOKUP($C3104,Listen!$A$2:$F$45,5,0)="Nein",D3104&lt;IF(C3104="LNG Anbindungsanlagen gemäß separater Festlegung",2022,2023)),$AC3104,$AA3104),0)</f>
        <v>0</v>
      </c>
      <c r="AH3104" s="49">
        <f>IFERROR(IF(OR($V3104&lt;&gt;"Ja",VLOOKUP($C3104,Listen!$A$2:$F$45,5,0)="Nein",D3104&lt;IF(C3104="LNG Anbindungsanlagen gemäß separater Festlegung",2022,2023)),$AC3104,$AA3104),0)</f>
        <v>0</v>
      </c>
      <c r="AI3104" s="49">
        <f>IFERROR(IF(OR($W3104&lt;&gt;"Ja",VLOOKUP($C3104,Listen!$A$2:$F$45,6,0)="Nein"),$AC3104,$AB3104),0)</f>
        <v>0</v>
      </c>
      <c r="AJ3104" s="49">
        <f>IFERROR(IF(OR($W3104&lt;&gt;"Ja",VLOOKUP($C3104,Listen!$A$2:$F$45,6,0)="Nein"),$AC3104,$AB3104),0)</f>
        <v>0</v>
      </c>
      <c r="AK3104" s="49">
        <f>IFERROR(IF(OR($W3104&lt;&gt;"Ja",VLOOKUP($C3104,Listen!$A$2:$F$45,6,0)="Nein"),$AC3104,$AB3104),0)</f>
        <v>0</v>
      </c>
      <c r="AL3104" s="51">
        <f t="shared" si="1014"/>
        <v>0</v>
      </c>
      <c r="AM3104" s="296">
        <f>IFERROR(IF(VLOOKUP($C3104,Listen!$A$2:$F$45,6,0)="Ja",MAX(BC3104:BD3104),D_SAV!$BC3104),0)</f>
        <v>0</v>
      </c>
      <c r="AN3104" s="51">
        <f t="shared" si="1015"/>
        <v>0</v>
      </c>
      <c r="AP3104" s="304">
        <f t="shared" si="1016"/>
        <v>0</v>
      </c>
      <c r="AQ3104" s="304">
        <f t="shared" si="1017"/>
        <v>0</v>
      </c>
      <c r="AR3104" s="304">
        <f t="shared" si="1018"/>
        <v>0</v>
      </c>
      <c r="AS3104" s="304">
        <f t="shared" si="1019"/>
        <v>0</v>
      </c>
      <c r="AT3104" s="304">
        <f t="shared" si="1020"/>
        <v>0</v>
      </c>
      <c r="AU3104" s="304">
        <f t="shared" si="1021"/>
        <v>0</v>
      </c>
      <c r="AV3104" s="304">
        <f t="shared" si="1022"/>
        <v>0</v>
      </c>
      <c r="AW3104" s="304">
        <f t="shared" si="1023"/>
        <v>0</v>
      </c>
      <c r="AX3104" s="304">
        <f t="shared" si="1024"/>
        <v>0</v>
      </c>
      <c r="AY3104" s="304">
        <f t="shared" si="1025"/>
        <v>0</v>
      </c>
      <c r="AZ3104" s="304">
        <f t="shared" si="1026"/>
        <v>0</v>
      </c>
      <c r="BA3104" s="304">
        <f t="shared" si="1027"/>
        <v>0</v>
      </c>
      <c r="BB3104" s="304">
        <f t="shared" si="1028"/>
        <v>0</v>
      </c>
      <c r="BC3104" s="304">
        <f t="shared" si="1029"/>
        <v>0</v>
      </c>
      <c r="BD3104" s="304">
        <f t="shared" si="1030"/>
        <v>0</v>
      </c>
      <c r="BE3104" s="304">
        <f>IFERROR(IF(VLOOKUP($C3104,Listen!$A$2:$F$45,6,0)="Ja",BB3104-MAX(BC3104:BD3104),BB3104-BC3104),0)</f>
        <v>0</v>
      </c>
    </row>
    <row r="3105" spans="1:57" x14ac:dyDescent="0.25">
      <c r="A3105" s="320" t="str">
        <f>IF(AND(D3105&lt;&gt;0,C3105&lt;&gt;0,E3105&lt;&gt;0),IF(B3105&lt;&gt;0,CONCATENATE(B3105,"-AGr",VLOOKUP(C3105,Listen!$A$2:$D$45,4,FALSE),"-",D3105,"-",E3105,),CONCATENATE("AGr",VLOOKUP(C3105,Listen!$A$2:$D$45,4,FALSE),"-",D3105,"-",E3105)),"keine vollständige ID")</f>
        <v>keine vollständige ID</v>
      </c>
      <c r="B3105" s="301"/>
      <c r="C3105" s="287"/>
      <c r="D3105" s="34"/>
      <c r="E3105" s="306"/>
      <c r="F3105" s="116"/>
      <c r="G3105" s="17"/>
      <c r="H3105" s="17"/>
      <c r="I3105" s="17"/>
      <c r="J3105" s="17"/>
      <c r="K3105" s="17"/>
      <c r="L3105" s="17"/>
      <c r="M3105" s="17"/>
      <c r="N3105" s="17"/>
      <c r="O3105" s="116"/>
      <c r="P3105" s="117">
        <f>IF(D3105&gt;A_Stammdaten!$B$12,0,SUM(G3105,H3105,J3105,L3105:M3105)-SUM(I3105,K3105,N3105:O3105))</f>
        <v>0</v>
      </c>
      <c r="Q3105" s="17"/>
      <c r="R3105" s="17"/>
      <c r="S3105" s="17"/>
      <c r="T3105" s="17"/>
      <c r="U3105" s="62">
        <f t="shared" si="1010"/>
        <v>0</v>
      </c>
      <c r="V3105" s="34"/>
      <c r="W3105" s="34"/>
      <c r="X3105" s="34"/>
      <c r="Y3105" s="34"/>
      <c r="Z3105" s="34"/>
      <c r="AA3105" s="63" t="str">
        <f t="shared" si="1011"/>
        <v>-</v>
      </c>
      <c r="AB3105" s="63" t="str">
        <f t="shared" si="1012"/>
        <v>-</v>
      </c>
      <c r="AC3105" s="63">
        <f>IF(ISBLANK($C3105),0,VLOOKUP($C3105,Listen!$A$2:$C$45,2,FALSE))</f>
        <v>0</v>
      </c>
      <c r="AD3105" s="63">
        <f>IF(ISBLANK($C3105),0,VLOOKUP($C3105,Listen!$A$2:$C$45,3,FALSE))</f>
        <v>0</v>
      </c>
      <c r="AE3105" s="49">
        <f t="shared" si="1013"/>
        <v>0</v>
      </c>
      <c r="AF3105" s="49">
        <f t="shared" si="1013"/>
        <v>0</v>
      </c>
      <c r="AG3105" s="49">
        <f>IFERROR(IF(OR($V3105&lt;&gt;"Ja",VLOOKUP($C3105,Listen!$A$2:$F$45,5,0)="Nein",D3105&lt;IF(C3105="LNG Anbindungsanlagen gemäß separater Festlegung",2022,2023)),$AC3105,$AA3105),0)</f>
        <v>0</v>
      </c>
      <c r="AH3105" s="49">
        <f>IFERROR(IF(OR($V3105&lt;&gt;"Ja",VLOOKUP($C3105,Listen!$A$2:$F$45,5,0)="Nein",D3105&lt;IF(C3105="LNG Anbindungsanlagen gemäß separater Festlegung",2022,2023)),$AC3105,$AA3105),0)</f>
        <v>0</v>
      </c>
      <c r="AI3105" s="49">
        <f>IFERROR(IF(OR($W3105&lt;&gt;"Ja",VLOOKUP($C3105,Listen!$A$2:$F$45,6,0)="Nein"),$AC3105,$AB3105),0)</f>
        <v>0</v>
      </c>
      <c r="AJ3105" s="49">
        <f>IFERROR(IF(OR($W3105&lt;&gt;"Ja",VLOOKUP($C3105,Listen!$A$2:$F$45,6,0)="Nein"),$AC3105,$AB3105),0)</f>
        <v>0</v>
      </c>
      <c r="AK3105" s="49">
        <f>IFERROR(IF(OR($W3105&lt;&gt;"Ja",VLOOKUP($C3105,Listen!$A$2:$F$45,6,0)="Nein"),$AC3105,$AB3105),0)</f>
        <v>0</v>
      </c>
      <c r="AL3105" s="51">
        <f t="shared" si="1014"/>
        <v>0</v>
      </c>
      <c r="AM3105" s="296">
        <f>IFERROR(IF(VLOOKUP($C3105,Listen!$A$2:$F$45,6,0)="Ja",MAX(BC3105:BD3105),D_SAV!$BC3105),0)</f>
        <v>0</v>
      </c>
      <c r="AN3105" s="51">
        <f t="shared" si="1015"/>
        <v>0</v>
      </c>
      <c r="AP3105" s="304">
        <f t="shared" si="1016"/>
        <v>0</v>
      </c>
      <c r="AQ3105" s="304">
        <f t="shared" si="1017"/>
        <v>0</v>
      </c>
      <c r="AR3105" s="304">
        <f t="shared" si="1018"/>
        <v>0</v>
      </c>
      <c r="AS3105" s="304">
        <f t="shared" si="1019"/>
        <v>0</v>
      </c>
      <c r="AT3105" s="304">
        <f t="shared" si="1020"/>
        <v>0</v>
      </c>
      <c r="AU3105" s="304">
        <f t="shared" si="1021"/>
        <v>0</v>
      </c>
      <c r="AV3105" s="304">
        <f t="shared" si="1022"/>
        <v>0</v>
      </c>
      <c r="AW3105" s="304">
        <f t="shared" si="1023"/>
        <v>0</v>
      </c>
      <c r="AX3105" s="304">
        <f t="shared" si="1024"/>
        <v>0</v>
      </c>
      <c r="AY3105" s="304">
        <f t="shared" si="1025"/>
        <v>0</v>
      </c>
      <c r="AZ3105" s="304">
        <f t="shared" si="1026"/>
        <v>0</v>
      </c>
      <c r="BA3105" s="304">
        <f t="shared" si="1027"/>
        <v>0</v>
      </c>
      <c r="BB3105" s="304">
        <f t="shared" si="1028"/>
        <v>0</v>
      </c>
      <c r="BC3105" s="304">
        <f t="shared" si="1029"/>
        <v>0</v>
      </c>
      <c r="BD3105" s="304">
        <f t="shared" si="1030"/>
        <v>0</v>
      </c>
      <c r="BE3105" s="304">
        <f>IFERROR(IF(VLOOKUP($C3105,Listen!$A$2:$F$45,6,0)="Ja",BB3105-MAX(BC3105:BD3105),BB3105-BC3105),0)</f>
        <v>0</v>
      </c>
    </row>
    <row r="3106" spans="1:57" x14ac:dyDescent="0.25">
      <c r="A3106" s="320" t="str">
        <f>IF(AND(D3106&lt;&gt;0,C3106&lt;&gt;0,E3106&lt;&gt;0),IF(B3106&lt;&gt;0,CONCATENATE(B3106,"-AGr",VLOOKUP(C3106,Listen!$A$2:$D$45,4,FALSE),"-",D3106,"-",E3106,),CONCATENATE("AGr",VLOOKUP(C3106,Listen!$A$2:$D$45,4,FALSE),"-",D3106,"-",E3106)),"keine vollständige ID")</f>
        <v>keine vollständige ID</v>
      </c>
      <c r="B3106" s="301"/>
      <c r="C3106" s="287"/>
      <c r="D3106" s="34"/>
      <c r="E3106" s="306"/>
      <c r="F3106" s="116"/>
      <c r="G3106" s="17"/>
      <c r="H3106" s="17"/>
      <c r="I3106" s="17"/>
      <c r="J3106" s="17"/>
      <c r="K3106" s="17"/>
      <c r="L3106" s="17"/>
      <c r="M3106" s="17"/>
      <c r="N3106" s="17"/>
      <c r="O3106" s="116"/>
      <c r="P3106" s="117">
        <f>IF(D3106&gt;A_Stammdaten!$B$12,0,SUM(G3106,H3106,J3106,L3106:M3106)-SUM(I3106,K3106,N3106:O3106))</f>
        <v>0</v>
      </c>
      <c r="Q3106" s="17"/>
      <c r="R3106" s="17"/>
      <c r="S3106" s="17"/>
      <c r="T3106" s="17"/>
      <c r="U3106" s="62">
        <f t="shared" si="1010"/>
        <v>0</v>
      </c>
      <c r="V3106" s="34"/>
      <c r="W3106" s="34"/>
      <c r="X3106" s="34"/>
      <c r="Y3106" s="34"/>
      <c r="Z3106" s="34"/>
      <c r="AA3106" s="63" t="str">
        <f t="shared" si="1011"/>
        <v>-</v>
      </c>
      <c r="AB3106" s="63" t="str">
        <f t="shared" si="1012"/>
        <v>-</v>
      </c>
      <c r="AC3106" s="63">
        <f>IF(ISBLANK($C3106),0,VLOOKUP($C3106,Listen!$A$2:$C$45,2,FALSE))</f>
        <v>0</v>
      </c>
      <c r="AD3106" s="63">
        <f>IF(ISBLANK($C3106),0,VLOOKUP($C3106,Listen!$A$2:$C$45,3,FALSE))</f>
        <v>0</v>
      </c>
      <c r="AE3106" s="49">
        <f t="shared" si="1013"/>
        <v>0</v>
      </c>
      <c r="AF3106" s="49">
        <f t="shared" si="1013"/>
        <v>0</v>
      </c>
      <c r="AG3106" s="49">
        <f>IFERROR(IF(OR($V3106&lt;&gt;"Ja",VLOOKUP($C3106,Listen!$A$2:$F$45,5,0)="Nein",D3106&lt;IF(C3106="LNG Anbindungsanlagen gemäß separater Festlegung",2022,2023)),$AC3106,$AA3106),0)</f>
        <v>0</v>
      </c>
      <c r="AH3106" s="49">
        <f>IFERROR(IF(OR($V3106&lt;&gt;"Ja",VLOOKUP($C3106,Listen!$A$2:$F$45,5,0)="Nein",D3106&lt;IF(C3106="LNG Anbindungsanlagen gemäß separater Festlegung",2022,2023)),$AC3106,$AA3106),0)</f>
        <v>0</v>
      </c>
      <c r="AI3106" s="49">
        <f>IFERROR(IF(OR($W3106&lt;&gt;"Ja",VLOOKUP($C3106,Listen!$A$2:$F$45,6,0)="Nein"),$AC3106,$AB3106),0)</f>
        <v>0</v>
      </c>
      <c r="AJ3106" s="49">
        <f>IFERROR(IF(OR($W3106&lt;&gt;"Ja",VLOOKUP($C3106,Listen!$A$2:$F$45,6,0)="Nein"),$AC3106,$AB3106),0)</f>
        <v>0</v>
      </c>
      <c r="AK3106" s="49">
        <f>IFERROR(IF(OR($W3106&lt;&gt;"Ja",VLOOKUP($C3106,Listen!$A$2:$F$45,6,0)="Nein"),$AC3106,$AB3106),0)</f>
        <v>0</v>
      </c>
      <c r="AL3106" s="51">
        <f t="shared" si="1014"/>
        <v>0</v>
      </c>
      <c r="AM3106" s="296">
        <f>IFERROR(IF(VLOOKUP($C3106,Listen!$A$2:$F$45,6,0)="Ja",MAX(BC3106:BD3106),D_SAV!$BC3106),0)</f>
        <v>0</v>
      </c>
      <c r="AN3106" s="51">
        <f t="shared" si="1015"/>
        <v>0</v>
      </c>
      <c r="AP3106" s="304">
        <f t="shared" si="1016"/>
        <v>0</v>
      </c>
      <c r="AQ3106" s="304">
        <f t="shared" si="1017"/>
        <v>0</v>
      </c>
      <c r="AR3106" s="304">
        <f t="shared" si="1018"/>
        <v>0</v>
      </c>
      <c r="AS3106" s="304">
        <f t="shared" si="1019"/>
        <v>0</v>
      </c>
      <c r="AT3106" s="304">
        <f t="shared" si="1020"/>
        <v>0</v>
      </c>
      <c r="AU3106" s="304">
        <f t="shared" si="1021"/>
        <v>0</v>
      </c>
      <c r="AV3106" s="304">
        <f t="shared" si="1022"/>
        <v>0</v>
      </c>
      <c r="AW3106" s="304">
        <f t="shared" si="1023"/>
        <v>0</v>
      </c>
      <c r="AX3106" s="304">
        <f t="shared" si="1024"/>
        <v>0</v>
      </c>
      <c r="AY3106" s="304">
        <f t="shared" si="1025"/>
        <v>0</v>
      </c>
      <c r="AZ3106" s="304">
        <f t="shared" si="1026"/>
        <v>0</v>
      </c>
      <c r="BA3106" s="304">
        <f t="shared" si="1027"/>
        <v>0</v>
      </c>
      <c r="BB3106" s="304">
        <f t="shared" si="1028"/>
        <v>0</v>
      </c>
      <c r="BC3106" s="304">
        <f t="shared" si="1029"/>
        <v>0</v>
      </c>
      <c r="BD3106" s="304">
        <f t="shared" si="1030"/>
        <v>0</v>
      </c>
      <c r="BE3106" s="304">
        <f>IFERROR(IF(VLOOKUP($C3106,Listen!$A$2:$F$45,6,0)="Ja",BB3106-MAX(BC3106:BD3106),BB3106-BC3106),0)</f>
        <v>0</v>
      </c>
    </row>
    <row r="3107" spans="1:57" x14ac:dyDescent="0.25">
      <c r="A3107" s="320" t="str">
        <f>IF(AND(D3107&lt;&gt;0,C3107&lt;&gt;0,E3107&lt;&gt;0),IF(B3107&lt;&gt;0,CONCATENATE(B3107,"-AGr",VLOOKUP(C3107,Listen!$A$2:$D$45,4,FALSE),"-",D3107,"-",E3107,),CONCATENATE("AGr",VLOOKUP(C3107,Listen!$A$2:$D$45,4,FALSE),"-",D3107,"-",E3107)),"keine vollständige ID")</f>
        <v>keine vollständige ID</v>
      </c>
      <c r="B3107" s="301"/>
      <c r="C3107" s="287"/>
      <c r="D3107" s="34"/>
      <c r="E3107" s="306"/>
      <c r="F3107" s="116"/>
      <c r="G3107" s="17"/>
      <c r="H3107" s="17"/>
      <c r="I3107" s="17"/>
      <c r="J3107" s="17"/>
      <c r="K3107" s="17"/>
      <c r="L3107" s="17"/>
      <c r="M3107" s="17"/>
      <c r="N3107" s="17"/>
      <c r="O3107" s="116"/>
      <c r="P3107" s="117">
        <f>IF(D3107&gt;A_Stammdaten!$B$12,0,SUM(G3107,H3107,J3107,L3107:M3107)-SUM(I3107,K3107,N3107:O3107))</f>
        <v>0</v>
      </c>
      <c r="Q3107" s="17"/>
      <c r="R3107" s="17"/>
      <c r="S3107" s="17"/>
      <c r="T3107" s="17"/>
      <c r="U3107" s="62">
        <f t="shared" si="1010"/>
        <v>0</v>
      </c>
      <c r="V3107" s="34"/>
      <c r="W3107" s="34"/>
      <c r="X3107" s="34"/>
      <c r="Y3107" s="34"/>
      <c r="Z3107" s="34"/>
      <c r="AA3107" s="63" t="str">
        <f t="shared" si="1011"/>
        <v>-</v>
      </c>
      <c r="AB3107" s="63" t="str">
        <f t="shared" si="1012"/>
        <v>-</v>
      </c>
      <c r="AC3107" s="63">
        <f>IF(ISBLANK($C3107),0,VLOOKUP($C3107,Listen!$A$2:$C$45,2,FALSE))</f>
        <v>0</v>
      </c>
      <c r="AD3107" s="63">
        <f>IF(ISBLANK($C3107),0,VLOOKUP($C3107,Listen!$A$2:$C$45,3,FALSE))</f>
        <v>0</v>
      </c>
      <c r="AE3107" s="49">
        <f t="shared" si="1013"/>
        <v>0</v>
      </c>
      <c r="AF3107" s="49">
        <f t="shared" si="1013"/>
        <v>0</v>
      </c>
      <c r="AG3107" s="49">
        <f>IFERROR(IF(OR($V3107&lt;&gt;"Ja",VLOOKUP($C3107,Listen!$A$2:$F$45,5,0)="Nein",D3107&lt;IF(C3107="LNG Anbindungsanlagen gemäß separater Festlegung",2022,2023)),$AC3107,$AA3107),0)</f>
        <v>0</v>
      </c>
      <c r="AH3107" s="49">
        <f>IFERROR(IF(OR($V3107&lt;&gt;"Ja",VLOOKUP($C3107,Listen!$A$2:$F$45,5,0)="Nein",D3107&lt;IF(C3107="LNG Anbindungsanlagen gemäß separater Festlegung",2022,2023)),$AC3107,$AA3107),0)</f>
        <v>0</v>
      </c>
      <c r="AI3107" s="49">
        <f>IFERROR(IF(OR($W3107&lt;&gt;"Ja",VLOOKUP($C3107,Listen!$A$2:$F$45,6,0)="Nein"),$AC3107,$AB3107),0)</f>
        <v>0</v>
      </c>
      <c r="AJ3107" s="49">
        <f>IFERROR(IF(OR($W3107&lt;&gt;"Ja",VLOOKUP($C3107,Listen!$A$2:$F$45,6,0)="Nein"),$AC3107,$AB3107),0)</f>
        <v>0</v>
      </c>
      <c r="AK3107" s="49">
        <f>IFERROR(IF(OR($W3107&lt;&gt;"Ja",VLOOKUP($C3107,Listen!$A$2:$F$45,6,0)="Nein"),$AC3107,$AB3107),0)</f>
        <v>0</v>
      </c>
      <c r="AL3107" s="51">
        <f t="shared" si="1014"/>
        <v>0</v>
      </c>
      <c r="AM3107" s="296">
        <f>IFERROR(IF(VLOOKUP($C3107,Listen!$A$2:$F$45,6,0)="Ja",MAX(BC3107:BD3107),D_SAV!$BC3107),0)</f>
        <v>0</v>
      </c>
      <c r="AN3107" s="51">
        <f t="shared" si="1015"/>
        <v>0</v>
      </c>
      <c r="AP3107" s="304">
        <f t="shared" si="1016"/>
        <v>0</v>
      </c>
      <c r="AQ3107" s="304">
        <f t="shared" si="1017"/>
        <v>0</v>
      </c>
      <c r="AR3107" s="304">
        <f t="shared" si="1018"/>
        <v>0</v>
      </c>
      <c r="AS3107" s="304">
        <f t="shared" si="1019"/>
        <v>0</v>
      </c>
      <c r="AT3107" s="304">
        <f t="shared" si="1020"/>
        <v>0</v>
      </c>
      <c r="AU3107" s="304">
        <f t="shared" si="1021"/>
        <v>0</v>
      </c>
      <c r="AV3107" s="304">
        <f t="shared" si="1022"/>
        <v>0</v>
      </c>
      <c r="AW3107" s="304">
        <f t="shared" si="1023"/>
        <v>0</v>
      </c>
      <c r="AX3107" s="304">
        <f t="shared" si="1024"/>
        <v>0</v>
      </c>
      <c r="AY3107" s="304">
        <f t="shared" si="1025"/>
        <v>0</v>
      </c>
      <c r="AZ3107" s="304">
        <f t="shared" si="1026"/>
        <v>0</v>
      </c>
      <c r="BA3107" s="304">
        <f t="shared" si="1027"/>
        <v>0</v>
      </c>
      <c r="BB3107" s="304">
        <f t="shared" si="1028"/>
        <v>0</v>
      </c>
      <c r="BC3107" s="304">
        <f t="shared" si="1029"/>
        <v>0</v>
      </c>
      <c r="BD3107" s="304">
        <f t="shared" si="1030"/>
        <v>0</v>
      </c>
      <c r="BE3107" s="304">
        <f>IFERROR(IF(VLOOKUP($C3107,Listen!$A$2:$F$45,6,0)="Ja",BB3107-MAX(BC3107:BD3107),BB3107-BC3107),0)</f>
        <v>0</v>
      </c>
    </row>
    <row r="3108" spans="1:57" x14ac:dyDescent="0.25">
      <c r="A3108" s="320" t="str">
        <f>IF(AND(D3108&lt;&gt;0,C3108&lt;&gt;0,E3108&lt;&gt;0),IF(B3108&lt;&gt;0,CONCATENATE(B3108,"-AGr",VLOOKUP(C3108,Listen!$A$2:$D$45,4,FALSE),"-",D3108,"-",E3108,),CONCATENATE("AGr",VLOOKUP(C3108,Listen!$A$2:$D$45,4,FALSE),"-",D3108,"-",E3108)),"keine vollständige ID")</f>
        <v>keine vollständige ID</v>
      </c>
      <c r="B3108" s="301"/>
      <c r="C3108" s="287"/>
      <c r="D3108" s="34"/>
      <c r="E3108" s="306"/>
      <c r="F3108" s="116"/>
      <c r="G3108" s="17"/>
      <c r="H3108" s="17"/>
      <c r="I3108" s="17"/>
      <c r="J3108" s="17"/>
      <c r="K3108" s="17"/>
      <c r="L3108" s="17"/>
      <c r="M3108" s="17"/>
      <c r="N3108" s="17"/>
      <c r="O3108" s="116"/>
      <c r="P3108" s="117">
        <f>IF(D3108&gt;A_Stammdaten!$B$12,0,SUM(G3108,H3108,J3108,L3108:M3108)-SUM(I3108,K3108,N3108:O3108))</f>
        <v>0</v>
      </c>
      <c r="Q3108" s="17"/>
      <c r="R3108" s="17"/>
      <c r="S3108" s="17"/>
      <c r="T3108" s="17"/>
      <c r="U3108" s="62">
        <f t="shared" si="1010"/>
        <v>0</v>
      </c>
      <c r="V3108" s="34"/>
      <c r="W3108" s="34"/>
      <c r="X3108" s="34"/>
      <c r="Y3108" s="34"/>
      <c r="Z3108" s="34"/>
      <c r="AA3108" s="63" t="str">
        <f t="shared" si="1011"/>
        <v>-</v>
      </c>
      <c r="AB3108" s="63" t="str">
        <f t="shared" si="1012"/>
        <v>-</v>
      </c>
      <c r="AC3108" s="63">
        <f>IF(ISBLANK($C3108),0,VLOOKUP($C3108,Listen!$A$2:$C$45,2,FALSE))</f>
        <v>0</v>
      </c>
      <c r="AD3108" s="63">
        <f>IF(ISBLANK($C3108),0,VLOOKUP($C3108,Listen!$A$2:$C$45,3,FALSE))</f>
        <v>0</v>
      </c>
      <c r="AE3108" s="49">
        <f t="shared" si="1013"/>
        <v>0</v>
      </c>
      <c r="AF3108" s="49">
        <f t="shared" si="1013"/>
        <v>0</v>
      </c>
      <c r="AG3108" s="49">
        <f>IFERROR(IF(OR($V3108&lt;&gt;"Ja",VLOOKUP($C3108,Listen!$A$2:$F$45,5,0)="Nein",D3108&lt;IF(C3108="LNG Anbindungsanlagen gemäß separater Festlegung",2022,2023)),$AC3108,$AA3108),0)</f>
        <v>0</v>
      </c>
      <c r="AH3108" s="49">
        <f>IFERROR(IF(OR($V3108&lt;&gt;"Ja",VLOOKUP($C3108,Listen!$A$2:$F$45,5,0)="Nein",D3108&lt;IF(C3108="LNG Anbindungsanlagen gemäß separater Festlegung",2022,2023)),$AC3108,$AA3108),0)</f>
        <v>0</v>
      </c>
      <c r="AI3108" s="49">
        <f>IFERROR(IF(OR($W3108&lt;&gt;"Ja",VLOOKUP($C3108,Listen!$A$2:$F$45,6,0)="Nein"),$AC3108,$AB3108),0)</f>
        <v>0</v>
      </c>
      <c r="AJ3108" s="49">
        <f>IFERROR(IF(OR($W3108&lt;&gt;"Ja",VLOOKUP($C3108,Listen!$A$2:$F$45,6,0)="Nein"),$AC3108,$AB3108),0)</f>
        <v>0</v>
      </c>
      <c r="AK3108" s="49">
        <f>IFERROR(IF(OR($W3108&lt;&gt;"Ja",VLOOKUP($C3108,Listen!$A$2:$F$45,6,0)="Nein"),$AC3108,$AB3108),0)</f>
        <v>0</v>
      </c>
      <c r="AL3108" s="51">
        <f t="shared" si="1014"/>
        <v>0</v>
      </c>
      <c r="AM3108" s="296">
        <f>IFERROR(IF(VLOOKUP($C3108,Listen!$A$2:$F$45,6,0)="Ja",MAX(BC3108:BD3108),D_SAV!$BC3108),0)</f>
        <v>0</v>
      </c>
      <c r="AN3108" s="51">
        <f t="shared" si="1015"/>
        <v>0</v>
      </c>
      <c r="AP3108" s="304">
        <f t="shared" si="1016"/>
        <v>0</v>
      </c>
      <c r="AQ3108" s="304">
        <f t="shared" si="1017"/>
        <v>0</v>
      </c>
      <c r="AR3108" s="304">
        <f t="shared" si="1018"/>
        <v>0</v>
      </c>
      <c r="AS3108" s="304">
        <f t="shared" si="1019"/>
        <v>0</v>
      </c>
      <c r="AT3108" s="304">
        <f t="shared" si="1020"/>
        <v>0</v>
      </c>
      <c r="AU3108" s="304">
        <f t="shared" si="1021"/>
        <v>0</v>
      </c>
      <c r="AV3108" s="304">
        <f t="shared" si="1022"/>
        <v>0</v>
      </c>
      <c r="AW3108" s="304">
        <f t="shared" si="1023"/>
        <v>0</v>
      </c>
      <c r="AX3108" s="304">
        <f t="shared" si="1024"/>
        <v>0</v>
      </c>
      <c r="AY3108" s="304">
        <f t="shared" si="1025"/>
        <v>0</v>
      </c>
      <c r="AZ3108" s="304">
        <f t="shared" si="1026"/>
        <v>0</v>
      </c>
      <c r="BA3108" s="304">
        <f t="shared" si="1027"/>
        <v>0</v>
      </c>
      <c r="BB3108" s="304">
        <f t="shared" si="1028"/>
        <v>0</v>
      </c>
      <c r="BC3108" s="304">
        <f t="shared" si="1029"/>
        <v>0</v>
      </c>
      <c r="BD3108" s="304">
        <f t="shared" si="1030"/>
        <v>0</v>
      </c>
      <c r="BE3108" s="304">
        <f>IFERROR(IF(VLOOKUP($C3108,Listen!$A$2:$F$45,6,0)="Ja",BB3108-MAX(BC3108:BD3108),BB3108-BC3108),0)</f>
        <v>0</v>
      </c>
    </row>
    <row r="3109" spans="1:57" x14ac:dyDescent="0.25">
      <c r="A3109" s="320" t="str">
        <f>IF(AND(D3109&lt;&gt;0,C3109&lt;&gt;0,E3109&lt;&gt;0),IF(B3109&lt;&gt;0,CONCATENATE(B3109,"-AGr",VLOOKUP(C3109,Listen!$A$2:$D$45,4,FALSE),"-",D3109,"-",E3109,),CONCATENATE("AGr",VLOOKUP(C3109,Listen!$A$2:$D$45,4,FALSE),"-",D3109,"-",E3109)),"keine vollständige ID")</f>
        <v>keine vollständige ID</v>
      </c>
      <c r="B3109" s="301"/>
      <c r="C3109" s="287"/>
      <c r="D3109" s="34"/>
      <c r="E3109" s="306"/>
      <c r="F3109" s="116"/>
      <c r="G3109" s="17"/>
      <c r="H3109" s="17"/>
      <c r="I3109" s="17"/>
      <c r="J3109" s="17"/>
      <c r="K3109" s="17"/>
      <c r="L3109" s="17"/>
      <c r="M3109" s="17"/>
      <c r="N3109" s="17"/>
      <c r="O3109" s="116"/>
      <c r="P3109" s="117">
        <f>IF(D3109&gt;A_Stammdaten!$B$12,0,SUM(G3109,H3109,J3109,L3109:M3109)-SUM(I3109,K3109,N3109:O3109))</f>
        <v>0</v>
      </c>
      <c r="Q3109" s="17"/>
      <c r="R3109" s="17"/>
      <c r="S3109" s="17"/>
      <c r="T3109" s="17"/>
      <c r="U3109" s="62">
        <f t="shared" si="1010"/>
        <v>0</v>
      </c>
      <c r="V3109" s="34"/>
      <c r="W3109" s="34"/>
      <c r="X3109" s="34"/>
      <c r="Y3109" s="34"/>
      <c r="Z3109" s="34"/>
      <c r="AA3109" s="63" t="str">
        <f t="shared" si="1011"/>
        <v>-</v>
      </c>
      <c r="AB3109" s="63" t="str">
        <f t="shared" si="1012"/>
        <v>-</v>
      </c>
      <c r="AC3109" s="63">
        <f>IF(ISBLANK($C3109),0,VLOOKUP($C3109,Listen!$A$2:$C$45,2,FALSE))</f>
        <v>0</v>
      </c>
      <c r="AD3109" s="63">
        <f>IF(ISBLANK($C3109),0,VLOOKUP($C3109,Listen!$A$2:$C$45,3,FALSE))</f>
        <v>0</v>
      </c>
      <c r="AE3109" s="49">
        <f t="shared" si="1013"/>
        <v>0</v>
      </c>
      <c r="AF3109" s="49">
        <f t="shared" si="1013"/>
        <v>0</v>
      </c>
      <c r="AG3109" s="49">
        <f>IFERROR(IF(OR($V3109&lt;&gt;"Ja",VLOOKUP($C3109,Listen!$A$2:$F$45,5,0)="Nein",D3109&lt;IF(C3109="LNG Anbindungsanlagen gemäß separater Festlegung",2022,2023)),$AC3109,$AA3109),0)</f>
        <v>0</v>
      </c>
      <c r="AH3109" s="49">
        <f>IFERROR(IF(OR($V3109&lt;&gt;"Ja",VLOOKUP($C3109,Listen!$A$2:$F$45,5,0)="Nein",D3109&lt;IF(C3109="LNG Anbindungsanlagen gemäß separater Festlegung",2022,2023)),$AC3109,$AA3109),0)</f>
        <v>0</v>
      </c>
      <c r="AI3109" s="49">
        <f>IFERROR(IF(OR($W3109&lt;&gt;"Ja",VLOOKUP($C3109,Listen!$A$2:$F$45,6,0)="Nein"),$AC3109,$AB3109),0)</f>
        <v>0</v>
      </c>
      <c r="AJ3109" s="49">
        <f>IFERROR(IF(OR($W3109&lt;&gt;"Ja",VLOOKUP($C3109,Listen!$A$2:$F$45,6,0)="Nein"),$AC3109,$AB3109),0)</f>
        <v>0</v>
      </c>
      <c r="AK3109" s="49">
        <f>IFERROR(IF(OR($W3109&lt;&gt;"Ja",VLOOKUP($C3109,Listen!$A$2:$F$45,6,0)="Nein"),$AC3109,$AB3109),0)</f>
        <v>0</v>
      </c>
      <c r="AL3109" s="51">
        <f t="shared" si="1014"/>
        <v>0</v>
      </c>
      <c r="AM3109" s="296">
        <f>IFERROR(IF(VLOOKUP($C3109,Listen!$A$2:$F$45,6,0)="Ja",MAX(BC3109:BD3109),D_SAV!$BC3109),0)</f>
        <v>0</v>
      </c>
      <c r="AN3109" s="51">
        <f t="shared" si="1015"/>
        <v>0</v>
      </c>
      <c r="AP3109" s="304">
        <f t="shared" si="1016"/>
        <v>0</v>
      </c>
      <c r="AQ3109" s="304">
        <f t="shared" si="1017"/>
        <v>0</v>
      </c>
      <c r="AR3109" s="304">
        <f t="shared" si="1018"/>
        <v>0</v>
      </c>
      <c r="AS3109" s="304">
        <f t="shared" si="1019"/>
        <v>0</v>
      </c>
      <c r="AT3109" s="304">
        <f t="shared" si="1020"/>
        <v>0</v>
      </c>
      <c r="AU3109" s="304">
        <f t="shared" si="1021"/>
        <v>0</v>
      </c>
      <c r="AV3109" s="304">
        <f t="shared" si="1022"/>
        <v>0</v>
      </c>
      <c r="AW3109" s="304">
        <f t="shared" si="1023"/>
        <v>0</v>
      </c>
      <c r="AX3109" s="304">
        <f t="shared" si="1024"/>
        <v>0</v>
      </c>
      <c r="AY3109" s="304">
        <f t="shared" si="1025"/>
        <v>0</v>
      </c>
      <c r="AZ3109" s="304">
        <f t="shared" si="1026"/>
        <v>0</v>
      </c>
      <c r="BA3109" s="304">
        <f t="shared" si="1027"/>
        <v>0</v>
      </c>
      <c r="BB3109" s="304">
        <f t="shared" si="1028"/>
        <v>0</v>
      </c>
      <c r="BC3109" s="304">
        <f t="shared" si="1029"/>
        <v>0</v>
      </c>
      <c r="BD3109" s="304">
        <f t="shared" si="1030"/>
        <v>0</v>
      </c>
      <c r="BE3109" s="304">
        <f>IFERROR(IF(VLOOKUP($C3109,Listen!$A$2:$F$45,6,0)="Ja",BB3109-MAX(BC3109:BD3109),BB3109-BC3109),0)</f>
        <v>0</v>
      </c>
    </row>
    <row r="3110" spans="1:57" x14ac:dyDescent="0.25">
      <c r="A3110" s="320" t="str">
        <f>IF(AND(D3110&lt;&gt;0,C3110&lt;&gt;0,E3110&lt;&gt;0),IF(B3110&lt;&gt;0,CONCATENATE(B3110,"-AGr",VLOOKUP(C3110,Listen!$A$2:$D$45,4,FALSE),"-",D3110,"-",E3110,),CONCATENATE("AGr",VLOOKUP(C3110,Listen!$A$2:$D$45,4,FALSE),"-",D3110,"-",E3110)),"keine vollständige ID")</f>
        <v>keine vollständige ID</v>
      </c>
      <c r="B3110" s="301"/>
      <c r="C3110" s="287"/>
      <c r="D3110" s="34"/>
      <c r="E3110" s="306"/>
      <c r="F3110" s="116"/>
      <c r="G3110" s="17"/>
      <c r="H3110" s="17"/>
      <c r="I3110" s="17"/>
      <c r="J3110" s="17"/>
      <c r="K3110" s="17"/>
      <c r="L3110" s="17"/>
      <c r="M3110" s="17"/>
      <c r="N3110" s="17"/>
      <c r="O3110" s="116"/>
      <c r="P3110" s="117">
        <f>IF(D3110&gt;A_Stammdaten!$B$12,0,SUM(G3110,H3110,J3110,L3110:M3110)-SUM(I3110,K3110,N3110:O3110))</f>
        <v>0</v>
      </c>
      <c r="Q3110" s="17"/>
      <c r="R3110" s="17"/>
      <c r="S3110" s="17"/>
      <c r="T3110" s="17"/>
      <c r="U3110" s="62">
        <f t="shared" si="1010"/>
        <v>0</v>
      </c>
      <c r="V3110" s="34"/>
      <c r="W3110" s="34"/>
      <c r="X3110" s="34"/>
      <c r="Y3110" s="34"/>
      <c r="Z3110" s="34"/>
      <c r="AA3110" s="63" t="str">
        <f t="shared" si="1011"/>
        <v>-</v>
      </c>
      <c r="AB3110" s="63" t="str">
        <f t="shared" si="1012"/>
        <v>-</v>
      </c>
      <c r="AC3110" s="63">
        <f>IF(ISBLANK($C3110),0,VLOOKUP($C3110,Listen!$A$2:$C$45,2,FALSE))</f>
        <v>0</v>
      </c>
      <c r="AD3110" s="63">
        <f>IF(ISBLANK($C3110),0,VLOOKUP($C3110,Listen!$A$2:$C$45,3,FALSE))</f>
        <v>0</v>
      </c>
      <c r="AE3110" s="49">
        <f t="shared" si="1013"/>
        <v>0</v>
      </c>
      <c r="AF3110" s="49">
        <f t="shared" si="1013"/>
        <v>0</v>
      </c>
      <c r="AG3110" s="49">
        <f>IFERROR(IF(OR($V3110&lt;&gt;"Ja",VLOOKUP($C3110,Listen!$A$2:$F$45,5,0)="Nein",D3110&lt;IF(C3110="LNG Anbindungsanlagen gemäß separater Festlegung",2022,2023)),$AC3110,$AA3110),0)</f>
        <v>0</v>
      </c>
      <c r="AH3110" s="49">
        <f>IFERROR(IF(OR($V3110&lt;&gt;"Ja",VLOOKUP($C3110,Listen!$A$2:$F$45,5,0)="Nein",D3110&lt;IF(C3110="LNG Anbindungsanlagen gemäß separater Festlegung",2022,2023)),$AC3110,$AA3110),0)</f>
        <v>0</v>
      </c>
      <c r="AI3110" s="49">
        <f>IFERROR(IF(OR($W3110&lt;&gt;"Ja",VLOOKUP($C3110,Listen!$A$2:$F$45,6,0)="Nein"),$AC3110,$AB3110),0)</f>
        <v>0</v>
      </c>
      <c r="AJ3110" s="49">
        <f>IFERROR(IF(OR($W3110&lt;&gt;"Ja",VLOOKUP($C3110,Listen!$A$2:$F$45,6,0)="Nein"),$AC3110,$AB3110),0)</f>
        <v>0</v>
      </c>
      <c r="AK3110" s="49">
        <f>IFERROR(IF(OR($W3110&lt;&gt;"Ja",VLOOKUP($C3110,Listen!$A$2:$F$45,6,0)="Nein"),$AC3110,$AB3110),0)</f>
        <v>0</v>
      </c>
      <c r="AL3110" s="51">
        <f t="shared" si="1014"/>
        <v>0</v>
      </c>
      <c r="AM3110" s="296">
        <f>IFERROR(IF(VLOOKUP($C3110,Listen!$A$2:$F$45,6,0)="Ja",MAX(BC3110:BD3110),D_SAV!$BC3110),0)</f>
        <v>0</v>
      </c>
      <c r="AN3110" s="51">
        <f t="shared" si="1015"/>
        <v>0</v>
      </c>
      <c r="AP3110" s="304">
        <f t="shared" si="1016"/>
        <v>0</v>
      </c>
      <c r="AQ3110" s="304">
        <f t="shared" si="1017"/>
        <v>0</v>
      </c>
      <c r="AR3110" s="304">
        <f t="shared" si="1018"/>
        <v>0</v>
      </c>
      <c r="AS3110" s="304">
        <f t="shared" si="1019"/>
        <v>0</v>
      </c>
      <c r="AT3110" s="304">
        <f t="shared" si="1020"/>
        <v>0</v>
      </c>
      <c r="AU3110" s="304">
        <f t="shared" si="1021"/>
        <v>0</v>
      </c>
      <c r="AV3110" s="304">
        <f t="shared" si="1022"/>
        <v>0</v>
      </c>
      <c r="AW3110" s="304">
        <f t="shared" si="1023"/>
        <v>0</v>
      </c>
      <c r="AX3110" s="304">
        <f t="shared" si="1024"/>
        <v>0</v>
      </c>
      <c r="AY3110" s="304">
        <f t="shared" si="1025"/>
        <v>0</v>
      </c>
      <c r="AZ3110" s="304">
        <f t="shared" si="1026"/>
        <v>0</v>
      </c>
      <c r="BA3110" s="304">
        <f t="shared" si="1027"/>
        <v>0</v>
      </c>
      <c r="BB3110" s="304">
        <f t="shared" si="1028"/>
        <v>0</v>
      </c>
      <c r="BC3110" s="304">
        <f t="shared" si="1029"/>
        <v>0</v>
      </c>
      <c r="BD3110" s="304">
        <f t="shared" si="1030"/>
        <v>0</v>
      </c>
      <c r="BE3110" s="304">
        <f>IFERROR(IF(VLOOKUP($C3110,Listen!$A$2:$F$45,6,0)="Ja",BB3110-MAX(BC3110:BD3110),BB3110-BC3110),0)</f>
        <v>0</v>
      </c>
    </row>
    <row r="3111" spans="1:57" x14ac:dyDescent="0.25">
      <c r="A3111" s="320" t="str">
        <f>IF(AND(D3111&lt;&gt;0,C3111&lt;&gt;0,E3111&lt;&gt;0),IF(B3111&lt;&gt;0,CONCATENATE(B3111,"-AGr",VLOOKUP(C3111,Listen!$A$2:$D$45,4,FALSE),"-",D3111,"-",E3111,),CONCATENATE("AGr",VLOOKUP(C3111,Listen!$A$2:$D$45,4,FALSE),"-",D3111,"-",E3111)),"keine vollständige ID")</f>
        <v>keine vollständige ID</v>
      </c>
      <c r="B3111" s="301"/>
      <c r="C3111" s="287"/>
      <c r="D3111" s="34"/>
      <c r="E3111" s="306"/>
      <c r="F3111" s="116"/>
      <c r="G3111" s="17"/>
      <c r="H3111" s="17"/>
      <c r="I3111" s="17"/>
      <c r="J3111" s="17"/>
      <c r="K3111" s="17"/>
      <c r="L3111" s="17"/>
      <c r="M3111" s="17"/>
      <c r="N3111" s="17"/>
      <c r="O3111" s="116"/>
      <c r="P3111" s="117">
        <f>IF(D3111&gt;A_Stammdaten!$B$12,0,SUM(G3111,H3111,J3111,L3111:M3111)-SUM(I3111,K3111,N3111:O3111))</f>
        <v>0</v>
      </c>
      <c r="Q3111" s="17"/>
      <c r="R3111" s="17"/>
      <c r="S3111" s="17"/>
      <c r="T3111" s="17"/>
      <c r="U3111" s="62">
        <f t="shared" si="1010"/>
        <v>0</v>
      </c>
      <c r="V3111" s="34"/>
      <c r="W3111" s="34"/>
      <c r="X3111" s="34"/>
      <c r="Y3111" s="34"/>
      <c r="Z3111" s="34"/>
      <c r="AA3111" s="63" t="str">
        <f t="shared" si="1011"/>
        <v>-</v>
      </c>
      <c r="AB3111" s="63" t="str">
        <f t="shared" si="1012"/>
        <v>-</v>
      </c>
      <c r="AC3111" s="63">
        <f>IF(ISBLANK($C3111),0,VLOOKUP($C3111,Listen!$A$2:$C$45,2,FALSE))</f>
        <v>0</v>
      </c>
      <c r="AD3111" s="63">
        <f>IF(ISBLANK($C3111),0,VLOOKUP($C3111,Listen!$A$2:$C$45,3,FALSE))</f>
        <v>0</v>
      </c>
      <c r="AE3111" s="49">
        <f t="shared" si="1013"/>
        <v>0</v>
      </c>
      <c r="AF3111" s="49">
        <f t="shared" si="1013"/>
        <v>0</v>
      </c>
      <c r="AG3111" s="49">
        <f>IFERROR(IF(OR($V3111&lt;&gt;"Ja",VLOOKUP($C3111,Listen!$A$2:$F$45,5,0)="Nein",D3111&lt;IF(C3111="LNG Anbindungsanlagen gemäß separater Festlegung",2022,2023)),$AC3111,$AA3111),0)</f>
        <v>0</v>
      </c>
      <c r="AH3111" s="49">
        <f>IFERROR(IF(OR($V3111&lt;&gt;"Ja",VLOOKUP($C3111,Listen!$A$2:$F$45,5,0)="Nein",D3111&lt;IF(C3111="LNG Anbindungsanlagen gemäß separater Festlegung",2022,2023)),$AC3111,$AA3111),0)</f>
        <v>0</v>
      </c>
      <c r="AI3111" s="49">
        <f>IFERROR(IF(OR($W3111&lt;&gt;"Ja",VLOOKUP($C3111,Listen!$A$2:$F$45,6,0)="Nein"),$AC3111,$AB3111),0)</f>
        <v>0</v>
      </c>
      <c r="AJ3111" s="49">
        <f>IFERROR(IF(OR($W3111&lt;&gt;"Ja",VLOOKUP($C3111,Listen!$A$2:$F$45,6,0)="Nein"),$AC3111,$AB3111),0)</f>
        <v>0</v>
      </c>
      <c r="AK3111" s="49">
        <f>IFERROR(IF(OR($W3111&lt;&gt;"Ja",VLOOKUP($C3111,Listen!$A$2:$F$45,6,0)="Nein"),$AC3111,$AB3111),0)</f>
        <v>0</v>
      </c>
      <c r="AL3111" s="51">
        <f t="shared" si="1014"/>
        <v>0</v>
      </c>
      <c r="AM3111" s="296">
        <f>IFERROR(IF(VLOOKUP($C3111,Listen!$A$2:$F$45,6,0)="Ja",MAX(BC3111:BD3111),D_SAV!$BC3111),0)</f>
        <v>0</v>
      </c>
      <c r="AN3111" s="51">
        <f t="shared" si="1015"/>
        <v>0</v>
      </c>
      <c r="AP3111" s="304">
        <f t="shared" si="1016"/>
        <v>0</v>
      </c>
      <c r="AQ3111" s="304">
        <f t="shared" si="1017"/>
        <v>0</v>
      </c>
      <c r="AR3111" s="304">
        <f t="shared" si="1018"/>
        <v>0</v>
      </c>
      <c r="AS3111" s="304">
        <f t="shared" si="1019"/>
        <v>0</v>
      </c>
      <c r="AT3111" s="304">
        <f t="shared" si="1020"/>
        <v>0</v>
      </c>
      <c r="AU3111" s="304">
        <f t="shared" si="1021"/>
        <v>0</v>
      </c>
      <c r="AV3111" s="304">
        <f t="shared" si="1022"/>
        <v>0</v>
      </c>
      <c r="AW3111" s="304">
        <f t="shared" si="1023"/>
        <v>0</v>
      </c>
      <c r="AX3111" s="304">
        <f t="shared" si="1024"/>
        <v>0</v>
      </c>
      <c r="AY3111" s="304">
        <f t="shared" si="1025"/>
        <v>0</v>
      </c>
      <c r="AZ3111" s="304">
        <f t="shared" si="1026"/>
        <v>0</v>
      </c>
      <c r="BA3111" s="304">
        <f t="shared" si="1027"/>
        <v>0</v>
      </c>
      <c r="BB3111" s="304">
        <f t="shared" si="1028"/>
        <v>0</v>
      </c>
      <c r="BC3111" s="304">
        <f t="shared" si="1029"/>
        <v>0</v>
      </c>
      <c r="BD3111" s="304">
        <f t="shared" si="1030"/>
        <v>0</v>
      </c>
      <c r="BE3111" s="304">
        <f>IFERROR(IF(VLOOKUP($C3111,Listen!$A$2:$F$45,6,0)="Ja",BB3111-MAX(BC3111:BD3111),BB3111-BC3111),0)</f>
        <v>0</v>
      </c>
    </row>
    <row r="3112" spans="1:57" x14ac:dyDescent="0.25">
      <c r="A3112" s="320" t="str">
        <f>IF(AND(D3112&lt;&gt;0,C3112&lt;&gt;0,E3112&lt;&gt;0),IF(B3112&lt;&gt;0,CONCATENATE(B3112,"-AGr",VLOOKUP(C3112,Listen!$A$2:$D$45,4,FALSE),"-",D3112,"-",E3112,),CONCATENATE("AGr",VLOOKUP(C3112,Listen!$A$2:$D$45,4,FALSE),"-",D3112,"-",E3112)),"keine vollständige ID")</f>
        <v>keine vollständige ID</v>
      </c>
      <c r="B3112" s="301"/>
      <c r="C3112" s="287"/>
      <c r="D3112" s="34"/>
      <c r="E3112" s="306"/>
      <c r="F3112" s="116"/>
      <c r="G3112" s="17"/>
      <c r="H3112" s="17"/>
      <c r="I3112" s="17"/>
      <c r="J3112" s="17"/>
      <c r="K3112" s="17"/>
      <c r="L3112" s="17"/>
      <c r="M3112" s="17"/>
      <c r="N3112" s="17"/>
      <c r="O3112" s="116"/>
      <c r="P3112" s="117">
        <f>IF(D3112&gt;A_Stammdaten!$B$12,0,SUM(G3112,H3112,J3112,L3112:M3112)-SUM(I3112,K3112,N3112:O3112))</f>
        <v>0</v>
      </c>
      <c r="Q3112" s="17"/>
      <c r="R3112" s="17"/>
      <c r="S3112" s="17"/>
      <c r="T3112" s="17"/>
      <c r="U3112" s="62">
        <f t="shared" si="1010"/>
        <v>0</v>
      </c>
      <c r="V3112" s="34"/>
      <c r="W3112" s="34"/>
      <c r="X3112" s="34"/>
      <c r="Y3112" s="34"/>
      <c r="Z3112" s="34"/>
      <c r="AA3112" s="63" t="str">
        <f t="shared" si="1011"/>
        <v>-</v>
      </c>
      <c r="AB3112" s="63" t="str">
        <f t="shared" si="1012"/>
        <v>-</v>
      </c>
      <c r="AC3112" s="63">
        <f>IF(ISBLANK($C3112),0,VLOOKUP($C3112,Listen!$A$2:$C$45,2,FALSE))</f>
        <v>0</v>
      </c>
      <c r="AD3112" s="63">
        <f>IF(ISBLANK($C3112),0,VLOOKUP($C3112,Listen!$A$2:$C$45,3,FALSE))</f>
        <v>0</v>
      </c>
      <c r="AE3112" s="49">
        <f t="shared" si="1013"/>
        <v>0</v>
      </c>
      <c r="AF3112" s="49">
        <f t="shared" si="1013"/>
        <v>0</v>
      </c>
      <c r="AG3112" s="49">
        <f>IFERROR(IF(OR($V3112&lt;&gt;"Ja",VLOOKUP($C3112,Listen!$A$2:$F$45,5,0)="Nein",D3112&lt;IF(C3112="LNG Anbindungsanlagen gemäß separater Festlegung",2022,2023)),$AC3112,$AA3112),0)</f>
        <v>0</v>
      </c>
      <c r="AH3112" s="49">
        <f>IFERROR(IF(OR($V3112&lt;&gt;"Ja",VLOOKUP($C3112,Listen!$A$2:$F$45,5,0)="Nein",D3112&lt;IF(C3112="LNG Anbindungsanlagen gemäß separater Festlegung",2022,2023)),$AC3112,$AA3112),0)</f>
        <v>0</v>
      </c>
      <c r="AI3112" s="49">
        <f>IFERROR(IF(OR($W3112&lt;&gt;"Ja",VLOOKUP($C3112,Listen!$A$2:$F$45,6,0)="Nein"),$AC3112,$AB3112),0)</f>
        <v>0</v>
      </c>
      <c r="AJ3112" s="49">
        <f>IFERROR(IF(OR($W3112&lt;&gt;"Ja",VLOOKUP($C3112,Listen!$A$2:$F$45,6,0)="Nein"),$AC3112,$AB3112),0)</f>
        <v>0</v>
      </c>
      <c r="AK3112" s="49">
        <f>IFERROR(IF(OR($W3112&lt;&gt;"Ja",VLOOKUP($C3112,Listen!$A$2:$F$45,6,0)="Nein"),$AC3112,$AB3112),0)</f>
        <v>0</v>
      </c>
      <c r="AL3112" s="51">
        <f t="shared" si="1014"/>
        <v>0</v>
      </c>
      <c r="AM3112" s="296">
        <f>IFERROR(IF(VLOOKUP($C3112,Listen!$A$2:$F$45,6,0)="Ja",MAX(BC3112:BD3112),D_SAV!$BC3112),0)</f>
        <v>0</v>
      </c>
      <c r="AN3112" s="51">
        <f t="shared" si="1015"/>
        <v>0</v>
      </c>
      <c r="AP3112" s="304">
        <f t="shared" si="1016"/>
        <v>0</v>
      </c>
      <c r="AQ3112" s="304">
        <f t="shared" si="1017"/>
        <v>0</v>
      </c>
      <c r="AR3112" s="304">
        <f t="shared" si="1018"/>
        <v>0</v>
      </c>
      <c r="AS3112" s="304">
        <f t="shared" si="1019"/>
        <v>0</v>
      </c>
      <c r="AT3112" s="304">
        <f t="shared" si="1020"/>
        <v>0</v>
      </c>
      <c r="AU3112" s="304">
        <f t="shared" si="1021"/>
        <v>0</v>
      </c>
      <c r="AV3112" s="304">
        <f t="shared" si="1022"/>
        <v>0</v>
      </c>
      <c r="AW3112" s="304">
        <f t="shared" si="1023"/>
        <v>0</v>
      </c>
      <c r="AX3112" s="304">
        <f t="shared" si="1024"/>
        <v>0</v>
      </c>
      <c r="AY3112" s="304">
        <f t="shared" si="1025"/>
        <v>0</v>
      </c>
      <c r="AZ3112" s="304">
        <f t="shared" si="1026"/>
        <v>0</v>
      </c>
      <c r="BA3112" s="304">
        <f t="shared" si="1027"/>
        <v>0</v>
      </c>
      <c r="BB3112" s="304">
        <f t="shared" si="1028"/>
        <v>0</v>
      </c>
      <c r="BC3112" s="304">
        <f t="shared" si="1029"/>
        <v>0</v>
      </c>
      <c r="BD3112" s="304">
        <f t="shared" si="1030"/>
        <v>0</v>
      </c>
      <c r="BE3112" s="304">
        <f>IFERROR(IF(VLOOKUP($C3112,Listen!$A$2:$F$45,6,0)="Ja",BB3112-MAX(BC3112:BD3112),BB3112-BC3112),0)</f>
        <v>0</v>
      </c>
    </row>
    <row r="3113" spans="1:57" x14ac:dyDescent="0.25">
      <c r="A3113" s="320" t="str">
        <f>IF(AND(D3113&lt;&gt;0,C3113&lt;&gt;0,E3113&lt;&gt;0),IF(B3113&lt;&gt;0,CONCATENATE(B3113,"-AGr",VLOOKUP(C3113,Listen!$A$2:$D$45,4,FALSE),"-",D3113,"-",E3113,),CONCATENATE("AGr",VLOOKUP(C3113,Listen!$A$2:$D$45,4,FALSE),"-",D3113,"-",E3113)),"keine vollständige ID")</f>
        <v>keine vollständige ID</v>
      </c>
      <c r="B3113" s="301"/>
      <c r="C3113" s="287"/>
      <c r="D3113" s="34"/>
      <c r="E3113" s="306"/>
      <c r="F3113" s="116"/>
      <c r="G3113" s="17"/>
      <c r="H3113" s="17"/>
      <c r="I3113" s="17"/>
      <c r="J3113" s="17"/>
      <c r="K3113" s="17"/>
      <c r="L3113" s="17"/>
      <c r="M3113" s="17"/>
      <c r="N3113" s="17"/>
      <c r="O3113" s="116"/>
      <c r="P3113" s="117">
        <f>IF(D3113&gt;A_Stammdaten!$B$12,0,SUM(G3113,H3113,J3113,L3113:M3113)-SUM(I3113,K3113,N3113:O3113))</f>
        <v>0</v>
      </c>
      <c r="Q3113" s="17"/>
      <c r="R3113" s="17"/>
      <c r="S3113" s="17"/>
      <c r="T3113" s="17"/>
      <c r="U3113" s="62">
        <f t="shared" si="1010"/>
        <v>0</v>
      </c>
      <c r="V3113" s="34"/>
      <c r="W3113" s="34"/>
      <c r="X3113" s="34"/>
      <c r="Y3113" s="34"/>
      <c r="Z3113" s="34"/>
      <c r="AA3113" s="63" t="str">
        <f t="shared" si="1011"/>
        <v>-</v>
      </c>
      <c r="AB3113" s="63" t="str">
        <f t="shared" si="1012"/>
        <v>-</v>
      </c>
      <c r="AC3113" s="63">
        <f>IF(ISBLANK($C3113),0,VLOOKUP($C3113,Listen!$A$2:$C$45,2,FALSE))</f>
        <v>0</v>
      </c>
      <c r="AD3113" s="63">
        <f>IF(ISBLANK($C3113),0,VLOOKUP($C3113,Listen!$A$2:$C$45,3,FALSE))</f>
        <v>0</v>
      </c>
      <c r="AE3113" s="49">
        <f t="shared" si="1013"/>
        <v>0</v>
      </c>
      <c r="AF3113" s="49">
        <f t="shared" si="1013"/>
        <v>0</v>
      </c>
      <c r="AG3113" s="49">
        <f>IFERROR(IF(OR($V3113&lt;&gt;"Ja",VLOOKUP($C3113,Listen!$A$2:$F$45,5,0)="Nein",D3113&lt;IF(C3113="LNG Anbindungsanlagen gemäß separater Festlegung",2022,2023)),$AC3113,$AA3113),0)</f>
        <v>0</v>
      </c>
      <c r="AH3113" s="49">
        <f>IFERROR(IF(OR($V3113&lt;&gt;"Ja",VLOOKUP($C3113,Listen!$A$2:$F$45,5,0)="Nein",D3113&lt;IF(C3113="LNG Anbindungsanlagen gemäß separater Festlegung",2022,2023)),$AC3113,$AA3113),0)</f>
        <v>0</v>
      </c>
      <c r="AI3113" s="49">
        <f>IFERROR(IF(OR($W3113&lt;&gt;"Ja",VLOOKUP($C3113,Listen!$A$2:$F$45,6,0)="Nein"),$AC3113,$AB3113),0)</f>
        <v>0</v>
      </c>
      <c r="AJ3113" s="49">
        <f>IFERROR(IF(OR($W3113&lt;&gt;"Ja",VLOOKUP($C3113,Listen!$A$2:$F$45,6,0)="Nein"),$AC3113,$AB3113),0)</f>
        <v>0</v>
      </c>
      <c r="AK3113" s="49">
        <f>IFERROR(IF(OR($W3113&lt;&gt;"Ja",VLOOKUP($C3113,Listen!$A$2:$F$45,6,0)="Nein"),$AC3113,$AB3113),0)</f>
        <v>0</v>
      </c>
      <c r="AL3113" s="51">
        <f t="shared" si="1014"/>
        <v>0</v>
      </c>
      <c r="AM3113" s="296">
        <f>IFERROR(IF(VLOOKUP($C3113,Listen!$A$2:$F$45,6,0)="Ja",MAX(BC3113:BD3113),D_SAV!$BC3113),0)</f>
        <v>0</v>
      </c>
      <c r="AN3113" s="51">
        <f t="shared" si="1015"/>
        <v>0</v>
      </c>
      <c r="AP3113" s="304">
        <f t="shared" si="1016"/>
        <v>0</v>
      </c>
      <c r="AQ3113" s="304">
        <f t="shared" si="1017"/>
        <v>0</v>
      </c>
      <c r="AR3113" s="304">
        <f t="shared" si="1018"/>
        <v>0</v>
      </c>
      <c r="AS3113" s="304">
        <f t="shared" si="1019"/>
        <v>0</v>
      </c>
      <c r="AT3113" s="304">
        <f t="shared" si="1020"/>
        <v>0</v>
      </c>
      <c r="AU3113" s="304">
        <f t="shared" si="1021"/>
        <v>0</v>
      </c>
      <c r="AV3113" s="304">
        <f t="shared" si="1022"/>
        <v>0</v>
      </c>
      <c r="AW3113" s="304">
        <f t="shared" si="1023"/>
        <v>0</v>
      </c>
      <c r="AX3113" s="304">
        <f t="shared" si="1024"/>
        <v>0</v>
      </c>
      <c r="AY3113" s="304">
        <f t="shared" si="1025"/>
        <v>0</v>
      </c>
      <c r="AZ3113" s="304">
        <f t="shared" si="1026"/>
        <v>0</v>
      </c>
      <c r="BA3113" s="304">
        <f t="shared" si="1027"/>
        <v>0</v>
      </c>
      <c r="BB3113" s="304">
        <f t="shared" si="1028"/>
        <v>0</v>
      </c>
      <c r="BC3113" s="304">
        <f t="shared" si="1029"/>
        <v>0</v>
      </c>
      <c r="BD3113" s="304">
        <f t="shared" si="1030"/>
        <v>0</v>
      </c>
      <c r="BE3113" s="304">
        <f>IFERROR(IF(VLOOKUP($C3113,Listen!$A$2:$F$45,6,0)="Ja",BB3113-MAX(BC3113:BD3113),BB3113-BC3113),0)</f>
        <v>0</v>
      </c>
    </row>
    <row r="3114" spans="1:57" x14ac:dyDescent="0.25">
      <c r="A3114" s="320" t="str">
        <f>IF(AND(D3114&lt;&gt;0,C3114&lt;&gt;0,E3114&lt;&gt;0),IF(B3114&lt;&gt;0,CONCATENATE(B3114,"-AGr",VLOOKUP(C3114,Listen!$A$2:$D$45,4,FALSE),"-",D3114,"-",E3114,),CONCATENATE("AGr",VLOOKUP(C3114,Listen!$A$2:$D$45,4,FALSE),"-",D3114,"-",E3114)),"keine vollständige ID")</f>
        <v>keine vollständige ID</v>
      </c>
      <c r="B3114" s="301"/>
      <c r="C3114" s="287"/>
      <c r="D3114" s="34"/>
      <c r="E3114" s="306"/>
      <c r="F3114" s="116"/>
      <c r="G3114" s="17"/>
      <c r="H3114" s="17"/>
      <c r="I3114" s="17"/>
      <c r="J3114" s="17"/>
      <c r="K3114" s="17"/>
      <c r="L3114" s="17"/>
      <c r="M3114" s="17"/>
      <c r="N3114" s="17"/>
      <c r="O3114" s="116"/>
      <c r="P3114" s="117">
        <f>IF(D3114&gt;A_Stammdaten!$B$12,0,SUM(G3114,H3114,J3114,L3114:M3114)-SUM(I3114,K3114,N3114:O3114))</f>
        <v>0</v>
      </c>
      <c r="Q3114" s="17"/>
      <c r="R3114" s="17"/>
      <c r="S3114" s="17"/>
      <c r="T3114" s="17"/>
      <c r="U3114" s="62">
        <f t="shared" si="1010"/>
        <v>0</v>
      </c>
      <c r="V3114" s="34"/>
      <c r="W3114" s="34"/>
      <c r="X3114" s="34"/>
      <c r="Y3114" s="34"/>
      <c r="Z3114" s="34"/>
      <c r="AA3114" s="63" t="str">
        <f t="shared" si="1011"/>
        <v>-</v>
      </c>
      <c r="AB3114" s="63" t="str">
        <f t="shared" si="1012"/>
        <v>-</v>
      </c>
      <c r="AC3114" s="63">
        <f>IF(ISBLANK($C3114),0,VLOOKUP($C3114,Listen!$A$2:$C$45,2,FALSE))</f>
        <v>0</v>
      </c>
      <c r="AD3114" s="63">
        <f>IF(ISBLANK($C3114),0,VLOOKUP($C3114,Listen!$A$2:$C$45,3,FALSE))</f>
        <v>0</v>
      </c>
      <c r="AE3114" s="49">
        <f t="shared" si="1013"/>
        <v>0</v>
      </c>
      <c r="AF3114" s="49">
        <f t="shared" si="1013"/>
        <v>0</v>
      </c>
      <c r="AG3114" s="49">
        <f>IFERROR(IF(OR($V3114&lt;&gt;"Ja",VLOOKUP($C3114,Listen!$A$2:$F$45,5,0)="Nein",D3114&lt;IF(C3114="LNG Anbindungsanlagen gemäß separater Festlegung",2022,2023)),$AC3114,$AA3114),0)</f>
        <v>0</v>
      </c>
      <c r="AH3114" s="49">
        <f>IFERROR(IF(OR($V3114&lt;&gt;"Ja",VLOOKUP($C3114,Listen!$A$2:$F$45,5,0)="Nein",D3114&lt;IF(C3114="LNG Anbindungsanlagen gemäß separater Festlegung",2022,2023)),$AC3114,$AA3114),0)</f>
        <v>0</v>
      </c>
      <c r="AI3114" s="49">
        <f>IFERROR(IF(OR($W3114&lt;&gt;"Ja",VLOOKUP($C3114,Listen!$A$2:$F$45,6,0)="Nein"),$AC3114,$AB3114),0)</f>
        <v>0</v>
      </c>
      <c r="AJ3114" s="49">
        <f>IFERROR(IF(OR($W3114&lt;&gt;"Ja",VLOOKUP($C3114,Listen!$A$2:$F$45,6,0)="Nein"),$AC3114,$AB3114),0)</f>
        <v>0</v>
      </c>
      <c r="AK3114" s="49">
        <f>IFERROR(IF(OR($W3114&lt;&gt;"Ja",VLOOKUP($C3114,Listen!$A$2:$F$45,6,0)="Nein"),$AC3114,$AB3114),0)</f>
        <v>0</v>
      </c>
      <c r="AL3114" s="51">
        <f t="shared" si="1014"/>
        <v>0</v>
      </c>
      <c r="AM3114" s="296">
        <f>IFERROR(IF(VLOOKUP($C3114,Listen!$A$2:$F$45,6,0)="Ja",MAX(BC3114:BD3114),D_SAV!$BC3114),0)</f>
        <v>0</v>
      </c>
      <c r="AN3114" s="51">
        <f t="shared" si="1015"/>
        <v>0</v>
      </c>
      <c r="AP3114" s="304">
        <f t="shared" si="1016"/>
        <v>0</v>
      </c>
      <c r="AQ3114" s="304">
        <f t="shared" si="1017"/>
        <v>0</v>
      </c>
      <c r="AR3114" s="304">
        <f t="shared" si="1018"/>
        <v>0</v>
      </c>
      <c r="AS3114" s="304">
        <f t="shared" si="1019"/>
        <v>0</v>
      </c>
      <c r="AT3114" s="304">
        <f t="shared" si="1020"/>
        <v>0</v>
      </c>
      <c r="AU3114" s="304">
        <f t="shared" si="1021"/>
        <v>0</v>
      </c>
      <c r="AV3114" s="304">
        <f t="shared" si="1022"/>
        <v>0</v>
      </c>
      <c r="AW3114" s="304">
        <f t="shared" si="1023"/>
        <v>0</v>
      </c>
      <c r="AX3114" s="304">
        <f t="shared" si="1024"/>
        <v>0</v>
      </c>
      <c r="AY3114" s="304">
        <f t="shared" si="1025"/>
        <v>0</v>
      </c>
      <c r="AZ3114" s="304">
        <f t="shared" si="1026"/>
        <v>0</v>
      </c>
      <c r="BA3114" s="304">
        <f t="shared" si="1027"/>
        <v>0</v>
      </c>
      <c r="BB3114" s="304">
        <f t="shared" si="1028"/>
        <v>0</v>
      </c>
      <c r="BC3114" s="304">
        <f t="shared" si="1029"/>
        <v>0</v>
      </c>
      <c r="BD3114" s="304">
        <f t="shared" si="1030"/>
        <v>0</v>
      </c>
      <c r="BE3114" s="304">
        <f>IFERROR(IF(VLOOKUP($C3114,Listen!$A$2:$F$45,6,0)="Ja",BB3114-MAX(BC3114:BD3114),BB3114-BC3114),0)</f>
        <v>0</v>
      </c>
    </row>
    <row r="3115" spans="1:57" x14ac:dyDescent="0.25">
      <c r="A3115" s="320" t="str">
        <f>IF(AND(D3115&lt;&gt;0,C3115&lt;&gt;0,E3115&lt;&gt;0),IF(B3115&lt;&gt;0,CONCATENATE(B3115,"-AGr",VLOOKUP(C3115,Listen!$A$2:$D$45,4,FALSE),"-",D3115,"-",E3115,),CONCATENATE("AGr",VLOOKUP(C3115,Listen!$A$2:$D$45,4,FALSE),"-",D3115,"-",E3115)),"keine vollständige ID")</f>
        <v>keine vollständige ID</v>
      </c>
      <c r="B3115" s="301"/>
      <c r="C3115" s="287"/>
      <c r="D3115" s="34"/>
      <c r="E3115" s="306"/>
      <c r="F3115" s="116"/>
      <c r="G3115" s="17"/>
      <c r="H3115" s="17"/>
      <c r="I3115" s="17"/>
      <c r="J3115" s="17"/>
      <c r="K3115" s="17"/>
      <c r="L3115" s="17"/>
      <c r="M3115" s="17"/>
      <c r="N3115" s="17"/>
      <c r="O3115" s="116"/>
      <c r="P3115" s="117">
        <f>IF(D3115&gt;A_Stammdaten!$B$12,0,SUM(G3115,H3115,J3115,L3115:M3115)-SUM(I3115,K3115,N3115:O3115))</f>
        <v>0</v>
      </c>
      <c r="Q3115" s="17"/>
      <c r="R3115" s="17"/>
      <c r="S3115" s="17"/>
      <c r="T3115" s="17"/>
      <c r="U3115" s="62">
        <f t="shared" si="1010"/>
        <v>0</v>
      </c>
      <c r="V3115" s="34"/>
      <c r="W3115" s="34"/>
      <c r="X3115" s="34"/>
      <c r="Y3115" s="34"/>
      <c r="Z3115" s="34"/>
      <c r="AA3115" s="63" t="str">
        <f t="shared" si="1011"/>
        <v>-</v>
      </c>
      <c r="AB3115" s="63" t="str">
        <f t="shared" si="1012"/>
        <v>-</v>
      </c>
      <c r="AC3115" s="63">
        <f>IF(ISBLANK($C3115),0,VLOOKUP($C3115,Listen!$A$2:$C$45,2,FALSE))</f>
        <v>0</v>
      </c>
      <c r="AD3115" s="63">
        <f>IF(ISBLANK($C3115),0,VLOOKUP($C3115,Listen!$A$2:$C$45,3,FALSE))</f>
        <v>0</v>
      </c>
      <c r="AE3115" s="49">
        <f t="shared" si="1013"/>
        <v>0</v>
      </c>
      <c r="AF3115" s="49">
        <f t="shared" si="1013"/>
        <v>0</v>
      </c>
      <c r="AG3115" s="49">
        <f>IFERROR(IF(OR($V3115&lt;&gt;"Ja",VLOOKUP($C3115,Listen!$A$2:$F$45,5,0)="Nein",D3115&lt;IF(C3115="LNG Anbindungsanlagen gemäß separater Festlegung",2022,2023)),$AC3115,$AA3115),0)</f>
        <v>0</v>
      </c>
      <c r="AH3115" s="49">
        <f>IFERROR(IF(OR($V3115&lt;&gt;"Ja",VLOOKUP($C3115,Listen!$A$2:$F$45,5,0)="Nein",D3115&lt;IF(C3115="LNG Anbindungsanlagen gemäß separater Festlegung",2022,2023)),$AC3115,$AA3115),0)</f>
        <v>0</v>
      </c>
      <c r="AI3115" s="49">
        <f>IFERROR(IF(OR($W3115&lt;&gt;"Ja",VLOOKUP($C3115,Listen!$A$2:$F$45,6,0)="Nein"),$AC3115,$AB3115),0)</f>
        <v>0</v>
      </c>
      <c r="AJ3115" s="49">
        <f>IFERROR(IF(OR($W3115&lt;&gt;"Ja",VLOOKUP($C3115,Listen!$A$2:$F$45,6,0)="Nein"),$AC3115,$AB3115),0)</f>
        <v>0</v>
      </c>
      <c r="AK3115" s="49">
        <f>IFERROR(IF(OR($W3115&lt;&gt;"Ja",VLOOKUP($C3115,Listen!$A$2:$F$45,6,0)="Nein"),$AC3115,$AB3115),0)</f>
        <v>0</v>
      </c>
      <c r="AL3115" s="51">
        <f t="shared" si="1014"/>
        <v>0</v>
      </c>
      <c r="AM3115" s="296">
        <f>IFERROR(IF(VLOOKUP($C3115,Listen!$A$2:$F$45,6,0)="Ja",MAX(BC3115:BD3115),D_SAV!$BC3115),0)</f>
        <v>0</v>
      </c>
      <c r="AN3115" s="51">
        <f t="shared" si="1015"/>
        <v>0</v>
      </c>
      <c r="AP3115" s="304">
        <f t="shared" si="1016"/>
        <v>0</v>
      </c>
      <c r="AQ3115" s="304">
        <f t="shared" si="1017"/>
        <v>0</v>
      </c>
      <c r="AR3115" s="304">
        <f t="shared" si="1018"/>
        <v>0</v>
      </c>
      <c r="AS3115" s="304">
        <f t="shared" si="1019"/>
        <v>0</v>
      </c>
      <c r="AT3115" s="304">
        <f t="shared" si="1020"/>
        <v>0</v>
      </c>
      <c r="AU3115" s="304">
        <f t="shared" si="1021"/>
        <v>0</v>
      </c>
      <c r="AV3115" s="304">
        <f t="shared" si="1022"/>
        <v>0</v>
      </c>
      <c r="AW3115" s="304">
        <f t="shared" si="1023"/>
        <v>0</v>
      </c>
      <c r="AX3115" s="304">
        <f t="shared" si="1024"/>
        <v>0</v>
      </c>
      <c r="AY3115" s="304">
        <f t="shared" si="1025"/>
        <v>0</v>
      </c>
      <c r="AZ3115" s="304">
        <f t="shared" si="1026"/>
        <v>0</v>
      </c>
      <c r="BA3115" s="304">
        <f t="shared" si="1027"/>
        <v>0</v>
      </c>
      <c r="BB3115" s="304">
        <f t="shared" si="1028"/>
        <v>0</v>
      </c>
      <c r="BC3115" s="304">
        <f t="shared" si="1029"/>
        <v>0</v>
      </c>
      <c r="BD3115" s="304">
        <f t="shared" si="1030"/>
        <v>0</v>
      </c>
      <c r="BE3115" s="304">
        <f>IFERROR(IF(VLOOKUP($C3115,Listen!$A$2:$F$45,6,0)="Ja",BB3115-MAX(BC3115:BD3115),BB3115-BC3115),0)</f>
        <v>0</v>
      </c>
    </row>
    <row r="3116" spans="1:57" x14ac:dyDescent="0.25">
      <c r="A3116" s="320" t="str">
        <f>IF(AND(D3116&lt;&gt;0,C3116&lt;&gt;0,E3116&lt;&gt;0),IF(B3116&lt;&gt;0,CONCATENATE(B3116,"-AGr",VLOOKUP(C3116,Listen!$A$2:$D$45,4,FALSE),"-",D3116,"-",E3116,),CONCATENATE("AGr",VLOOKUP(C3116,Listen!$A$2:$D$45,4,FALSE),"-",D3116,"-",E3116)),"keine vollständige ID")</f>
        <v>keine vollständige ID</v>
      </c>
      <c r="B3116" s="301"/>
      <c r="C3116" s="287"/>
      <c r="D3116" s="34"/>
      <c r="E3116" s="306"/>
      <c r="F3116" s="116"/>
      <c r="G3116" s="17"/>
      <c r="H3116" s="17"/>
      <c r="I3116" s="17"/>
      <c r="J3116" s="17"/>
      <c r="K3116" s="17"/>
      <c r="L3116" s="17"/>
      <c r="M3116" s="17"/>
      <c r="N3116" s="17"/>
      <c r="O3116" s="116"/>
      <c r="P3116" s="117">
        <f>IF(D3116&gt;A_Stammdaten!$B$12,0,SUM(G3116,H3116,J3116,L3116:M3116)-SUM(I3116,K3116,N3116:O3116))</f>
        <v>0</v>
      </c>
      <c r="Q3116" s="17"/>
      <c r="R3116" s="17"/>
      <c r="S3116" s="17"/>
      <c r="T3116" s="17"/>
      <c r="U3116" s="62">
        <f t="shared" si="1010"/>
        <v>0</v>
      </c>
      <c r="V3116" s="34"/>
      <c r="W3116" s="34"/>
      <c r="X3116" s="34"/>
      <c r="Y3116" s="34"/>
      <c r="Z3116" s="34"/>
      <c r="AA3116" s="63" t="str">
        <f t="shared" si="1011"/>
        <v>-</v>
      </c>
      <c r="AB3116" s="63" t="str">
        <f t="shared" si="1012"/>
        <v>-</v>
      </c>
      <c r="AC3116" s="63">
        <f>IF(ISBLANK($C3116),0,VLOOKUP($C3116,Listen!$A$2:$C$45,2,FALSE))</f>
        <v>0</v>
      </c>
      <c r="AD3116" s="63">
        <f>IF(ISBLANK($C3116),0,VLOOKUP($C3116,Listen!$A$2:$C$45,3,FALSE))</f>
        <v>0</v>
      </c>
      <c r="AE3116" s="49">
        <f t="shared" si="1013"/>
        <v>0</v>
      </c>
      <c r="AF3116" s="49">
        <f t="shared" si="1013"/>
        <v>0</v>
      </c>
      <c r="AG3116" s="49">
        <f>IFERROR(IF(OR($V3116&lt;&gt;"Ja",VLOOKUP($C3116,Listen!$A$2:$F$45,5,0)="Nein",D3116&lt;IF(C3116="LNG Anbindungsanlagen gemäß separater Festlegung",2022,2023)),$AC3116,$AA3116),0)</f>
        <v>0</v>
      </c>
      <c r="AH3116" s="49">
        <f>IFERROR(IF(OR($V3116&lt;&gt;"Ja",VLOOKUP($C3116,Listen!$A$2:$F$45,5,0)="Nein",D3116&lt;IF(C3116="LNG Anbindungsanlagen gemäß separater Festlegung",2022,2023)),$AC3116,$AA3116),0)</f>
        <v>0</v>
      </c>
      <c r="AI3116" s="49">
        <f>IFERROR(IF(OR($W3116&lt;&gt;"Ja",VLOOKUP($C3116,Listen!$A$2:$F$45,6,0)="Nein"),$AC3116,$AB3116),0)</f>
        <v>0</v>
      </c>
      <c r="AJ3116" s="49">
        <f>IFERROR(IF(OR($W3116&lt;&gt;"Ja",VLOOKUP($C3116,Listen!$A$2:$F$45,6,0)="Nein"),$AC3116,$AB3116),0)</f>
        <v>0</v>
      </c>
      <c r="AK3116" s="49">
        <f>IFERROR(IF(OR($W3116&lt;&gt;"Ja",VLOOKUP($C3116,Listen!$A$2:$F$45,6,0)="Nein"),$AC3116,$AB3116),0)</f>
        <v>0</v>
      </c>
      <c r="AL3116" s="51">
        <f t="shared" si="1014"/>
        <v>0</v>
      </c>
      <c r="AM3116" s="296">
        <f>IFERROR(IF(VLOOKUP($C3116,Listen!$A$2:$F$45,6,0)="Ja",MAX(BC3116:BD3116),D_SAV!$BC3116),0)</f>
        <v>0</v>
      </c>
      <c r="AN3116" s="51">
        <f t="shared" si="1015"/>
        <v>0</v>
      </c>
      <c r="AP3116" s="304">
        <f t="shared" si="1016"/>
        <v>0</v>
      </c>
      <c r="AQ3116" s="304">
        <f t="shared" si="1017"/>
        <v>0</v>
      </c>
      <c r="AR3116" s="304">
        <f t="shared" si="1018"/>
        <v>0</v>
      </c>
      <c r="AS3116" s="304">
        <f t="shared" si="1019"/>
        <v>0</v>
      </c>
      <c r="AT3116" s="304">
        <f t="shared" si="1020"/>
        <v>0</v>
      </c>
      <c r="AU3116" s="304">
        <f t="shared" si="1021"/>
        <v>0</v>
      </c>
      <c r="AV3116" s="304">
        <f t="shared" si="1022"/>
        <v>0</v>
      </c>
      <c r="AW3116" s="304">
        <f t="shared" si="1023"/>
        <v>0</v>
      </c>
      <c r="AX3116" s="304">
        <f t="shared" si="1024"/>
        <v>0</v>
      </c>
      <c r="AY3116" s="304">
        <f t="shared" si="1025"/>
        <v>0</v>
      </c>
      <c r="AZ3116" s="304">
        <f t="shared" si="1026"/>
        <v>0</v>
      </c>
      <c r="BA3116" s="304">
        <f t="shared" si="1027"/>
        <v>0</v>
      </c>
      <c r="BB3116" s="304">
        <f t="shared" si="1028"/>
        <v>0</v>
      </c>
      <c r="BC3116" s="304">
        <f t="shared" si="1029"/>
        <v>0</v>
      </c>
      <c r="BD3116" s="304">
        <f t="shared" si="1030"/>
        <v>0</v>
      </c>
      <c r="BE3116" s="304">
        <f>IFERROR(IF(VLOOKUP($C3116,Listen!$A$2:$F$45,6,0)="Ja",BB3116-MAX(BC3116:BD3116),BB3116-BC3116),0)</f>
        <v>0</v>
      </c>
    </row>
    <row r="3117" spans="1:57" x14ac:dyDescent="0.25">
      <c r="A3117" s="320" t="str">
        <f>IF(AND(D3117&lt;&gt;0,C3117&lt;&gt;0,E3117&lt;&gt;0),IF(B3117&lt;&gt;0,CONCATENATE(B3117,"-AGr",VLOOKUP(C3117,Listen!$A$2:$D$45,4,FALSE),"-",D3117,"-",E3117,),CONCATENATE("AGr",VLOOKUP(C3117,Listen!$A$2:$D$45,4,FALSE),"-",D3117,"-",E3117)),"keine vollständige ID")</f>
        <v>keine vollständige ID</v>
      </c>
      <c r="B3117" s="301"/>
      <c r="C3117" s="287"/>
      <c r="D3117" s="34"/>
      <c r="E3117" s="306"/>
      <c r="F3117" s="116"/>
      <c r="G3117" s="17"/>
      <c r="H3117" s="17"/>
      <c r="I3117" s="17"/>
      <c r="J3117" s="17"/>
      <c r="K3117" s="17"/>
      <c r="L3117" s="17"/>
      <c r="M3117" s="17"/>
      <c r="N3117" s="17"/>
      <c r="O3117" s="116"/>
      <c r="P3117" s="117">
        <f>IF(D3117&gt;A_Stammdaten!$B$12,0,SUM(G3117,H3117,J3117,L3117:M3117)-SUM(I3117,K3117,N3117:O3117))</f>
        <v>0</v>
      </c>
      <c r="Q3117" s="17"/>
      <c r="R3117" s="17"/>
      <c r="S3117" s="17"/>
      <c r="T3117" s="17"/>
      <c r="U3117" s="62">
        <f t="shared" si="1010"/>
        <v>0</v>
      </c>
      <c r="V3117" s="34"/>
      <c r="W3117" s="34"/>
      <c r="X3117" s="34"/>
      <c r="Y3117" s="34"/>
      <c r="Z3117" s="34"/>
      <c r="AA3117" s="63" t="str">
        <f t="shared" si="1011"/>
        <v>-</v>
      </c>
      <c r="AB3117" s="63" t="str">
        <f t="shared" si="1012"/>
        <v>-</v>
      </c>
      <c r="AC3117" s="63">
        <f>IF(ISBLANK($C3117),0,VLOOKUP($C3117,Listen!$A$2:$C$45,2,FALSE))</f>
        <v>0</v>
      </c>
      <c r="AD3117" s="63">
        <f>IF(ISBLANK($C3117),0,VLOOKUP($C3117,Listen!$A$2:$C$45,3,FALSE))</f>
        <v>0</v>
      </c>
      <c r="AE3117" s="49">
        <f t="shared" si="1013"/>
        <v>0</v>
      </c>
      <c r="AF3117" s="49">
        <f t="shared" si="1013"/>
        <v>0</v>
      </c>
      <c r="AG3117" s="49">
        <f>IFERROR(IF(OR($V3117&lt;&gt;"Ja",VLOOKUP($C3117,Listen!$A$2:$F$45,5,0)="Nein",D3117&lt;IF(C3117="LNG Anbindungsanlagen gemäß separater Festlegung",2022,2023)),$AC3117,$AA3117),0)</f>
        <v>0</v>
      </c>
      <c r="AH3117" s="49">
        <f>IFERROR(IF(OR($V3117&lt;&gt;"Ja",VLOOKUP($C3117,Listen!$A$2:$F$45,5,0)="Nein",D3117&lt;IF(C3117="LNG Anbindungsanlagen gemäß separater Festlegung",2022,2023)),$AC3117,$AA3117),0)</f>
        <v>0</v>
      </c>
      <c r="AI3117" s="49">
        <f>IFERROR(IF(OR($W3117&lt;&gt;"Ja",VLOOKUP($C3117,Listen!$A$2:$F$45,6,0)="Nein"),$AC3117,$AB3117),0)</f>
        <v>0</v>
      </c>
      <c r="AJ3117" s="49">
        <f>IFERROR(IF(OR($W3117&lt;&gt;"Ja",VLOOKUP($C3117,Listen!$A$2:$F$45,6,0)="Nein"),$AC3117,$AB3117),0)</f>
        <v>0</v>
      </c>
      <c r="AK3117" s="49">
        <f>IFERROR(IF(OR($W3117&lt;&gt;"Ja",VLOOKUP($C3117,Listen!$A$2:$F$45,6,0)="Nein"),$AC3117,$AB3117),0)</f>
        <v>0</v>
      </c>
      <c r="AL3117" s="51">
        <f t="shared" si="1014"/>
        <v>0</v>
      </c>
      <c r="AM3117" s="296">
        <f>IFERROR(IF(VLOOKUP($C3117,Listen!$A$2:$F$45,6,0)="Ja",MAX(BC3117:BD3117),D_SAV!$BC3117),0)</f>
        <v>0</v>
      </c>
      <c r="AN3117" s="51">
        <f t="shared" si="1015"/>
        <v>0</v>
      </c>
      <c r="AP3117" s="304">
        <f t="shared" si="1016"/>
        <v>0</v>
      </c>
      <c r="AQ3117" s="304">
        <f t="shared" si="1017"/>
        <v>0</v>
      </c>
      <c r="AR3117" s="304">
        <f t="shared" si="1018"/>
        <v>0</v>
      </c>
      <c r="AS3117" s="304">
        <f t="shared" si="1019"/>
        <v>0</v>
      </c>
      <c r="AT3117" s="304">
        <f t="shared" si="1020"/>
        <v>0</v>
      </c>
      <c r="AU3117" s="304">
        <f t="shared" si="1021"/>
        <v>0</v>
      </c>
      <c r="AV3117" s="304">
        <f t="shared" si="1022"/>
        <v>0</v>
      </c>
      <c r="AW3117" s="304">
        <f t="shared" si="1023"/>
        <v>0</v>
      </c>
      <c r="AX3117" s="304">
        <f t="shared" si="1024"/>
        <v>0</v>
      </c>
      <c r="AY3117" s="304">
        <f t="shared" si="1025"/>
        <v>0</v>
      </c>
      <c r="AZ3117" s="304">
        <f t="shared" si="1026"/>
        <v>0</v>
      </c>
      <c r="BA3117" s="304">
        <f t="shared" si="1027"/>
        <v>0</v>
      </c>
      <c r="BB3117" s="304">
        <f t="shared" si="1028"/>
        <v>0</v>
      </c>
      <c r="BC3117" s="304">
        <f t="shared" si="1029"/>
        <v>0</v>
      </c>
      <c r="BD3117" s="304">
        <f t="shared" si="1030"/>
        <v>0</v>
      </c>
      <c r="BE3117" s="304">
        <f>IFERROR(IF(VLOOKUP($C3117,Listen!$A$2:$F$45,6,0)="Ja",BB3117-MAX(BC3117:BD3117),BB3117-BC3117),0)</f>
        <v>0</v>
      </c>
    </row>
    <row r="3118" spans="1:57" x14ac:dyDescent="0.25">
      <c r="A3118" s="320" t="str">
        <f>IF(AND(D3118&lt;&gt;0,C3118&lt;&gt;0,E3118&lt;&gt;0),IF(B3118&lt;&gt;0,CONCATENATE(B3118,"-AGr",VLOOKUP(C3118,Listen!$A$2:$D$45,4,FALSE),"-",D3118,"-",E3118,),CONCATENATE("AGr",VLOOKUP(C3118,Listen!$A$2:$D$45,4,FALSE),"-",D3118,"-",E3118)),"keine vollständige ID")</f>
        <v>keine vollständige ID</v>
      </c>
      <c r="B3118" s="301"/>
      <c r="C3118" s="287"/>
      <c r="D3118" s="34"/>
      <c r="E3118" s="306"/>
      <c r="F3118" s="116"/>
      <c r="G3118" s="17"/>
      <c r="H3118" s="17"/>
      <c r="I3118" s="17"/>
      <c r="J3118" s="17"/>
      <c r="K3118" s="17"/>
      <c r="L3118" s="17"/>
      <c r="M3118" s="17"/>
      <c r="N3118" s="17"/>
      <c r="O3118" s="116"/>
      <c r="P3118" s="117">
        <f>IF(D3118&gt;A_Stammdaten!$B$12,0,SUM(G3118,H3118,J3118,L3118:M3118)-SUM(I3118,K3118,N3118:O3118))</f>
        <v>0</v>
      </c>
      <c r="Q3118" s="17"/>
      <c r="R3118" s="17"/>
      <c r="S3118" s="17"/>
      <c r="T3118" s="17"/>
      <c r="U3118" s="62">
        <f t="shared" si="1010"/>
        <v>0</v>
      </c>
      <c r="V3118" s="34"/>
      <c r="W3118" s="34"/>
      <c r="X3118" s="34"/>
      <c r="Y3118" s="34"/>
      <c r="Z3118" s="34"/>
      <c r="AA3118" s="63" t="str">
        <f t="shared" si="1011"/>
        <v>-</v>
      </c>
      <c r="AB3118" s="63" t="str">
        <f t="shared" si="1012"/>
        <v>-</v>
      </c>
      <c r="AC3118" s="63">
        <f>IF(ISBLANK($C3118),0,VLOOKUP($C3118,Listen!$A$2:$C$45,2,FALSE))</f>
        <v>0</v>
      </c>
      <c r="AD3118" s="63">
        <f>IF(ISBLANK($C3118),0,VLOOKUP($C3118,Listen!$A$2:$C$45,3,FALSE))</f>
        <v>0</v>
      </c>
      <c r="AE3118" s="49">
        <f t="shared" si="1013"/>
        <v>0</v>
      </c>
      <c r="AF3118" s="49">
        <f t="shared" si="1013"/>
        <v>0</v>
      </c>
      <c r="AG3118" s="49">
        <f>IFERROR(IF(OR($V3118&lt;&gt;"Ja",VLOOKUP($C3118,Listen!$A$2:$F$45,5,0)="Nein",D3118&lt;IF(C3118="LNG Anbindungsanlagen gemäß separater Festlegung",2022,2023)),$AC3118,$AA3118),0)</f>
        <v>0</v>
      </c>
      <c r="AH3118" s="49">
        <f>IFERROR(IF(OR($V3118&lt;&gt;"Ja",VLOOKUP($C3118,Listen!$A$2:$F$45,5,0)="Nein",D3118&lt;IF(C3118="LNG Anbindungsanlagen gemäß separater Festlegung",2022,2023)),$AC3118,$AA3118),0)</f>
        <v>0</v>
      </c>
      <c r="AI3118" s="49">
        <f>IFERROR(IF(OR($W3118&lt;&gt;"Ja",VLOOKUP($C3118,Listen!$A$2:$F$45,6,0)="Nein"),$AC3118,$AB3118),0)</f>
        <v>0</v>
      </c>
      <c r="AJ3118" s="49">
        <f>IFERROR(IF(OR($W3118&lt;&gt;"Ja",VLOOKUP($C3118,Listen!$A$2:$F$45,6,0)="Nein"),$AC3118,$AB3118),0)</f>
        <v>0</v>
      </c>
      <c r="AK3118" s="49">
        <f>IFERROR(IF(OR($W3118&lt;&gt;"Ja",VLOOKUP($C3118,Listen!$A$2:$F$45,6,0)="Nein"),$AC3118,$AB3118),0)</f>
        <v>0</v>
      </c>
      <c r="AL3118" s="51">
        <f t="shared" si="1014"/>
        <v>0</v>
      </c>
      <c r="AM3118" s="296">
        <f>IFERROR(IF(VLOOKUP($C3118,Listen!$A$2:$F$45,6,0)="Ja",MAX(BC3118:BD3118),D_SAV!$BC3118),0)</f>
        <v>0</v>
      </c>
      <c r="AN3118" s="51">
        <f t="shared" si="1015"/>
        <v>0</v>
      </c>
      <c r="AP3118" s="304">
        <f t="shared" si="1016"/>
        <v>0</v>
      </c>
      <c r="AQ3118" s="304">
        <f t="shared" si="1017"/>
        <v>0</v>
      </c>
      <c r="AR3118" s="304">
        <f t="shared" si="1018"/>
        <v>0</v>
      </c>
      <c r="AS3118" s="304">
        <f t="shared" si="1019"/>
        <v>0</v>
      </c>
      <c r="AT3118" s="304">
        <f t="shared" si="1020"/>
        <v>0</v>
      </c>
      <c r="AU3118" s="304">
        <f t="shared" si="1021"/>
        <v>0</v>
      </c>
      <c r="AV3118" s="304">
        <f t="shared" si="1022"/>
        <v>0</v>
      </c>
      <c r="AW3118" s="304">
        <f t="shared" si="1023"/>
        <v>0</v>
      </c>
      <c r="AX3118" s="304">
        <f t="shared" si="1024"/>
        <v>0</v>
      </c>
      <c r="AY3118" s="304">
        <f t="shared" si="1025"/>
        <v>0</v>
      </c>
      <c r="AZ3118" s="304">
        <f t="shared" si="1026"/>
        <v>0</v>
      </c>
      <c r="BA3118" s="304">
        <f t="shared" si="1027"/>
        <v>0</v>
      </c>
      <c r="BB3118" s="304">
        <f t="shared" si="1028"/>
        <v>0</v>
      </c>
      <c r="BC3118" s="304">
        <f t="shared" si="1029"/>
        <v>0</v>
      </c>
      <c r="BD3118" s="304">
        <f t="shared" si="1030"/>
        <v>0</v>
      </c>
      <c r="BE3118" s="304">
        <f>IFERROR(IF(VLOOKUP($C3118,Listen!$A$2:$F$45,6,0)="Ja",BB3118-MAX(BC3118:BD3118),BB3118-BC3118),0)</f>
        <v>0</v>
      </c>
    </row>
    <row r="3119" spans="1:57" x14ac:dyDescent="0.25">
      <c r="A3119" s="320" t="str">
        <f>IF(AND(D3119&lt;&gt;0,C3119&lt;&gt;0,E3119&lt;&gt;0),IF(B3119&lt;&gt;0,CONCATENATE(B3119,"-AGr",VLOOKUP(C3119,Listen!$A$2:$D$45,4,FALSE),"-",D3119,"-",E3119,),CONCATENATE("AGr",VLOOKUP(C3119,Listen!$A$2:$D$45,4,FALSE),"-",D3119,"-",E3119)),"keine vollständige ID")</f>
        <v>keine vollständige ID</v>
      </c>
      <c r="B3119" s="301"/>
      <c r="C3119" s="287"/>
      <c r="D3119" s="34"/>
      <c r="E3119" s="306"/>
      <c r="F3119" s="116"/>
      <c r="G3119" s="17"/>
      <c r="H3119" s="17"/>
      <c r="I3119" s="17"/>
      <c r="J3119" s="17"/>
      <c r="K3119" s="17"/>
      <c r="L3119" s="17"/>
      <c r="M3119" s="17"/>
      <c r="N3119" s="17"/>
      <c r="O3119" s="116"/>
      <c r="P3119" s="117">
        <f>IF(D3119&gt;A_Stammdaten!$B$12,0,SUM(G3119,H3119,J3119,L3119:M3119)-SUM(I3119,K3119,N3119:O3119))</f>
        <v>0</v>
      </c>
      <c r="Q3119" s="17"/>
      <c r="R3119" s="17"/>
      <c r="S3119" s="17"/>
      <c r="T3119" s="17"/>
      <c r="U3119" s="62">
        <f t="shared" si="1010"/>
        <v>0</v>
      </c>
      <c r="V3119" s="34"/>
      <c r="W3119" s="34"/>
      <c r="X3119" s="34"/>
      <c r="Y3119" s="34"/>
      <c r="Z3119" s="34"/>
      <c r="AA3119" s="63" t="str">
        <f t="shared" si="1011"/>
        <v>-</v>
      </c>
      <c r="AB3119" s="63" t="str">
        <f t="shared" si="1012"/>
        <v>-</v>
      </c>
      <c r="AC3119" s="63">
        <f>IF(ISBLANK($C3119),0,VLOOKUP($C3119,Listen!$A$2:$C$45,2,FALSE))</f>
        <v>0</v>
      </c>
      <c r="AD3119" s="63">
        <f>IF(ISBLANK($C3119),0,VLOOKUP($C3119,Listen!$A$2:$C$45,3,FALSE))</f>
        <v>0</v>
      </c>
      <c r="AE3119" s="49">
        <f t="shared" si="1013"/>
        <v>0</v>
      </c>
      <c r="AF3119" s="49">
        <f t="shared" si="1013"/>
        <v>0</v>
      </c>
      <c r="AG3119" s="49">
        <f>IFERROR(IF(OR($V3119&lt;&gt;"Ja",VLOOKUP($C3119,Listen!$A$2:$F$45,5,0)="Nein",D3119&lt;IF(C3119="LNG Anbindungsanlagen gemäß separater Festlegung",2022,2023)),$AC3119,$AA3119),0)</f>
        <v>0</v>
      </c>
      <c r="AH3119" s="49">
        <f>IFERROR(IF(OR($V3119&lt;&gt;"Ja",VLOOKUP($C3119,Listen!$A$2:$F$45,5,0)="Nein",D3119&lt;IF(C3119="LNG Anbindungsanlagen gemäß separater Festlegung",2022,2023)),$AC3119,$AA3119),0)</f>
        <v>0</v>
      </c>
      <c r="AI3119" s="49">
        <f>IFERROR(IF(OR($W3119&lt;&gt;"Ja",VLOOKUP($C3119,Listen!$A$2:$F$45,6,0)="Nein"),$AC3119,$AB3119),0)</f>
        <v>0</v>
      </c>
      <c r="AJ3119" s="49">
        <f>IFERROR(IF(OR($W3119&lt;&gt;"Ja",VLOOKUP($C3119,Listen!$A$2:$F$45,6,0)="Nein"),$AC3119,$AB3119),0)</f>
        <v>0</v>
      </c>
      <c r="AK3119" s="49">
        <f>IFERROR(IF(OR($W3119&lt;&gt;"Ja",VLOOKUP($C3119,Listen!$A$2:$F$45,6,0)="Nein"),$AC3119,$AB3119),0)</f>
        <v>0</v>
      </c>
      <c r="AL3119" s="51">
        <f t="shared" si="1014"/>
        <v>0</v>
      </c>
      <c r="AM3119" s="296">
        <f>IFERROR(IF(VLOOKUP($C3119,Listen!$A$2:$F$45,6,0)="Ja",MAX(BC3119:BD3119),D_SAV!$BC3119),0)</f>
        <v>0</v>
      </c>
      <c r="AN3119" s="51">
        <f t="shared" si="1015"/>
        <v>0</v>
      </c>
      <c r="AP3119" s="304">
        <f t="shared" si="1016"/>
        <v>0</v>
      </c>
      <c r="AQ3119" s="304">
        <f t="shared" si="1017"/>
        <v>0</v>
      </c>
      <c r="AR3119" s="304">
        <f t="shared" si="1018"/>
        <v>0</v>
      </c>
      <c r="AS3119" s="304">
        <f t="shared" si="1019"/>
        <v>0</v>
      </c>
      <c r="AT3119" s="304">
        <f t="shared" si="1020"/>
        <v>0</v>
      </c>
      <c r="AU3119" s="304">
        <f t="shared" si="1021"/>
        <v>0</v>
      </c>
      <c r="AV3119" s="304">
        <f t="shared" si="1022"/>
        <v>0</v>
      </c>
      <c r="AW3119" s="304">
        <f t="shared" si="1023"/>
        <v>0</v>
      </c>
      <c r="AX3119" s="304">
        <f t="shared" si="1024"/>
        <v>0</v>
      </c>
      <c r="AY3119" s="304">
        <f t="shared" si="1025"/>
        <v>0</v>
      </c>
      <c r="AZ3119" s="304">
        <f t="shared" si="1026"/>
        <v>0</v>
      </c>
      <c r="BA3119" s="304">
        <f t="shared" si="1027"/>
        <v>0</v>
      </c>
      <c r="BB3119" s="304">
        <f t="shared" si="1028"/>
        <v>0</v>
      </c>
      <c r="BC3119" s="304">
        <f t="shared" si="1029"/>
        <v>0</v>
      </c>
      <c r="BD3119" s="304">
        <f t="shared" si="1030"/>
        <v>0</v>
      </c>
      <c r="BE3119" s="304">
        <f>IFERROR(IF(VLOOKUP($C3119,Listen!$A$2:$F$45,6,0)="Ja",BB3119-MAX(BC3119:BD3119),BB3119-BC3119),0)</f>
        <v>0</v>
      </c>
    </row>
    <row r="3120" spans="1:57" x14ac:dyDescent="0.25">
      <c r="A3120" s="320" t="str">
        <f>IF(AND(D3120&lt;&gt;0,C3120&lt;&gt;0,E3120&lt;&gt;0),IF(B3120&lt;&gt;0,CONCATENATE(B3120,"-AGr",VLOOKUP(C3120,Listen!$A$2:$D$45,4,FALSE),"-",D3120,"-",E3120,),CONCATENATE("AGr",VLOOKUP(C3120,Listen!$A$2:$D$45,4,FALSE),"-",D3120,"-",E3120)),"keine vollständige ID")</f>
        <v>keine vollständige ID</v>
      </c>
      <c r="B3120" s="301"/>
      <c r="C3120" s="287"/>
      <c r="D3120" s="34"/>
      <c r="E3120" s="306"/>
      <c r="F3120" s="116"/>
      <c r="G3120" s="17"/>
      <c r="H3120" s="17"/>
      <c r="I3120" s="17"/>
      <c r="J3120" s="17"/>
      <c r="K3120" s="17"/>
      <c r="L3120" s="17"/>
      <c r="M3120" s="17"/>
      <c r="N3120" s="17"/>
      <c r="O3120" s="116"/>
      <c r="P3120" s="117">
        <f>IF(D3120&gt;A_Stammdaten!$B$12,0,SUM(G3120,H3120,J3120,L3120:M3120)-SUM(I3120,K3120,N3120:O3120))</f>
        <v>0</v>
      </c>
      <c r="Q3120" s="17"/>
      <c r="R3120" s="17"/>
      <c r="S3120" s="17"/>
      <c r="T3120" s="17"/>
      <c r="U3120" s="62">
        <f t="shared" si="1010"/>
        <v>0</v>
      </c>
      <c r="V3120" s="34"/>
      <c r="W3120" s="34"/>
      <c r="X3120" s="34"/>
      <c r="Y3120" s="34"/>
      <c r="Z3120" s="34"/>
      <c r="AA3120" s="63" t="str">
        <f t="shared" si="1011"/>
        <v>-</v>
      </c>
      <c r="AB3120" s="63" t="str">
        <f t="shared" si="1012"/>
        <v>-</v>
      </c>
      <c r="AC3120" s="63">
        <f>IF(ISBLANK($C3120),0,VLOOKUP($C3120,Listen!$A$2:$C$45,2,FALSE))</f>
        <v>0</v>
      </c>
      <c r="AD3120" s="63">
        <f>IF(ISBLANK($C3120),0,VLOOKUP($C3120,Listen!$A$2:$C$45,3,FALSE))</f>
        <v>0</v>
      </c>
      <c r="AE3120" s="49">
        <f t="shared" si="1013"/>
        <v>0</v>
      </c>
      <c r="AF3120" s="49">
        <f t="shared" si="1013"/>
        <v>0</v>
      </c>
      <c r="AG3120" s="49">
        <f>IFERROR(IF(OR($V3120&lt;&gt;"Ja",VLOOKUP($C3120,Listen!$A$2:$F$45,5,0)="Nein",D3120&lt;IF(C3120="LNG Anbindungsanlagen gemäß separater Festlegung",2022,2023)),$AC3120,$AA3120),0)</f>
        <v>0</v>
      </c>
      <c r="AH3120" s="49">
        <f>IFERROR(IF(OR($V3120&lt;&gt;"Ja",VLOOKUP($C3120,Listen!$A$2:$F$45,5,0)="Nein",D3120&lt;IF(C3120="LNG Anbindungsanlagen gemäß separater Festlegung",2022,2023)),$AC3120,$AA3120),0)</f>
        <v>0</v>
      </c>
      <c r="AI3120" s="49">
        <f>IFERROR(IF(OR($W3120&lt;&gt;"Ja",VLOOKUP($C3120,Listen!$A$2:$F$45,6,0)="Nein"),$AC3120,$AB3120),0)</f>
        <v>0</v>
      </c>
      <c r="AJ3120" s="49">
        <f>IFERROR(IF(OR($W3120&lt;&gt;"Ja",VLOOKUP($C3120,Listen!$A$2:$F$45,6,0)="Nein"),$AC3120,$AB3120),0)</f>
        <v>0</v>
      </c>
      <c r="AK3120" s="49">
        <f>IFERROR(IF(OR($W3120&lt;&gt;"Ja",VLOOKUP($C3120,Listen!$A$2:$F$45,6,0)="Nein"),$AC3120,$AB3120),0)</f>
        <v>0</v>
      </c>
      <c r="AL3120" s="51">
        <f t="shared" si="1014"/>
        <v>0</v>
      </c>
      <c r="AM3120" s="296">
        <f>IFERROR(IF(VLOOKUP($C3120,Listen!$A$2:$F$45,6,0)="Ja",MAX(BC3120:BD3120),D_SAV!$BC3120),0)</f>
        <v>0</v>
      </c>
      <c r="AN3120" s="51">
        <f t="shared" si="1015"/>
        <v>0</v>
      </c>
      <c r="AP3120" s="304">
        <f t="shared" si="1016"/>
        <v>0</v>
      </c>
      <c r="AQ3120" s="304">
        <f t="shared" si="1017"/>
        <v>0</v>
      </c>
      <c r="AR3120" s="304">
        <f t="shared" si="1018"/>
        <v>0</v>
      </c>
      <c r="AS3120" s="304">
        <f t="shared" si="1019"/>
        <v>0</v>
      </c>
      <c r="AT3120" s="304">
        <f t="shared" si="1020"/>
        <v>0</v>
      </c>
      <c r="AU3120" s="304">
        <f t="shared" si="1021"/>
        <v>0</v>
      </c>
      <c r="AV3120" s="304">
        <f t="shared" si="1022"/>
        <v>0</v>
      </c>
      <c r="AW3120" s="304">
        <f t="shared" si="1023"/>
        <v>0</v>
      </c>
      <c r="AX3120" s="304">
        <f t="shared" si="1024"/>
        <v>0</v>
      </c>
      <c r="AY3120" s="304">
        <f t="shared" si="1025"/>
        <v>0</v>
      </c>
      <c r="AZ3120" s="304">
        <f t="shared" si="1026"/>
        <v>0</v>
      </c>
      <c r="BA3120" s="304">
        <f t="shared" si="1027"/>
        <v>0</v>
      </c>
      <c r="BB3120" s="304">
        <f t="shared" si="1028"/>
        <v>0</v>
      </c>
      <c r="BC3120" s="304">
        <f t="shared" si="1029"/>
        <v>0</v>
      </c>
      <c r="BD3120" s="304">
        <f t="shared" si="1030"/>
        <v>0</v>
      </c>
      <c r="BE3120" s="304">
        <f>IFERROR(IF(VLOOKUP($C3120,Listen!$A$2:$F$45,6,0)="Ja",BB3120-MAX(BC3120:BD3120),BB3120-BC3120),0)</f>
        <v>0</v>
      </c>
    </row>
    <row r="3121" spans="1:57" x14ac:dyDescent="0.25">
      <c r="A3121" s="320" t="str">
        <f>IF(AND(D3121&lt;&gt;0,C3121&lt;&gt;0,E3121&lt;&gt;0),IF(B3121&lt;&gt;0,CONCATENATE(B3121,"-AGr",VLOOKUP(C3121,Listen!$A$2:$D$45,4,FALSE),"-",D3121,"-",E3121,),CONCATENATE("AGr",VLOOKUP(C3121,Listen!$A$2:$D$45,4,FALSE),"-",D3121,"-",E3121)),"keine vollständige ID")</f>
        <v>keine vollständige ID</v>
      </c>
      <c r="B3121" s="301"/>
      <c r="C3121" s="287"/>
      <c r="D3121" s="34"/>
      <c r="E3121" s="306"/>
      <c r="F3121" s="116"/>
      <c r="G3121" s="17"/>
      <c r="H3121" s="17"/>
      <c r="I3121" s="17"/>
      <c r="J3121" s="17"/>
      <c r="K3121" s="17"/>
      <c r="L3121" s="17"/>
      <c r="M3121" s="17"/>
      <c r="N3121" s="17"/>
      <c r="O3121" s="116"/>
      <c r="P3121" s="117">
        <f>IF(D3121&gt;A_Stammdaten!$B$12,0,SUM(G3121,H3121,J3121,L3121:M3121)-SUM(I3121,K3121,N3121:O3121))</f>
        <v>0</v>
      </c>
      <c r="Q3121" s="17"/>
      <c r="R3121" s="17"/>
      <c r="S3121" s="17"/>
      <c r="T3121" s="17"/>
      <c r="U3121" s="62">
        <f t="shared" si="1010"/>
        <v>0</v>
      </c>
      <c r="V3121" s="34"/>
      <c r="W3121" s="34"/>
      <c r="X3121" s="34"/>
      <c r="Y3121" s="34"/>
      <c r="Z3121" s="34"/>
      <c r="AA3121" s="63" t="str">
        <f t="shared" si="1011"/>
        <v>-</v>
      </c>
      <c r="AB3121" s="63" t="str">
        <f t="shared" si="1012"/>
        <v>-</v>
      </c>
      <c r="AC3121" s="63">
        <f>IF(ISBLANK($C3121),0,VLOOKUP($C3121,Listen!$A$2:$C$45,2,FALSE))</f>
        <v>0</v>
      </c>
      <c r="AD3121" s="63">
        <f>IF(ISBLANK($C3121),0,VLOOKUP($C3121,Listen!$A$2:$C$45,3,FALSE))</f>
        <v>0</v>
      </c>
      <c r="AE3121" s="49">
        <f t="shared" si="1013"/>
        <v>0</v>
      </c>
      <c r="AF3121" s="49">
        <f t="shared" si="1013"/>
        <v>0</v>
      </c>
      <c r="AG3121" s="49">
        <f>IFERROR(IF(OR($V3121&lt;&gt;"Ja",VLOOKUP($C3121,Listen!$A$2:$F$45,5,0)="Nein",D3121&lt;IF(C3121="LNG Anbindungsanlagen gemäß separater Festlegung",2022,2023)),$AC3121,$AA3121),0)</f>
        <v>0</v>
      </c>
      <c r="AH3121" s="49">
        <f>IFERROR(IF(OR($V3121&lt;&gt;"Ja",VLOOKUP($C3121,Listen!$A$2:$F$45,5,0)="Nein",D3121&lt;IF(C3121="LNG Anbindungsanlagen gemäß separater Festlegung",2022,2023)),$AC3121,$AA3121),0)</f>
        <v>0</v>
      </c>
      <c r="AI3121" s="49">
        <f>IFERROR(IF(OR($W3121&lt;&gt;"Ja",VLOOKUP($C3121,Listen!$A$2:$F$45,6,0)="Nein"),$AC3121,$AB3121),0)</f>
        <v>0</v>
      </c>
      <c r="AJ3121" s="49">
        <f>IFERROR(IF(OR($W3121&lt;&gt;"Ja",VLOOKUP($C3121,Listen!$A$2:$F$45,6,0)="Nein"),$AC3121,$AB3121),0)</f>
        <v>0</v>
      </c>
      <c r="AK3121" s="49">
        <f>IFERROR(IF(OR($W3121&lt;&gt;"Ja",VLOOKUP($C3121,Listen!$A$2:$F$45,6,0)="Nein"),$AC3121,$AB3121),0)</f>
        <v>0</v>
      </c>
      <c r="AL3121" s="51">
        <f t="shared" si="1014"/>
        <v>0</v>
      </c>
      <c r="AM3121" s="296">
        <f>IFERROR(IF(VLOOKUP($C3121,Listen!$A$2:$F$45,6,0)="Ja",MAX(BC3121:BD3121),D_SAV!$BC3121),0)</f>
        <v>0</v>
      </c>
      <c r="AN3121" s="51">
        <f t="shared" si="1015"/>
        <v>0</v>
      </c>
      <c r="AP3121" s="304">
        <f t="shared" si="1016"/>
        <v>0</v>
      </c>
      <c r="AQ3121" s="304">
        <f t="shared" si="1017"/>
        <v>0</v>
      </c>
      <c r="AR3121" s="304">
        <f t="shared" si="1018"/>
        <v>0</v>
      </c>
      <c r="AS3121" s="304">
        <f t="shared" si="1019"/>
        <v>0</v>
      </c>
      <c r="AT3121" s="304">
        <f t="shared" si="1020"/>
        <v>0</v>
      </c>
      <c r="AU3121" s="304">
        <f t="shared" si="1021"/>
        <v>0</v>
      </c>
      <c r="AV3121" s="304">
        <f t="shared" si="1022"/>
        <v>0</v>
      </c>
      <c r="AW3121" s="304">
        <f t="shared" si="1023"/>
        <v>0</v>
      </c>
      <c r="AX3121" s="304">
        <f t="shared" si="1024"/>
        <v>0</v>
      </c>
      <c r="AY3121" s="304">
        <f t="shared" si="1025"/>
        <v>0</v>
      </c>
      <c r="AZ3121" s="304">
        <f t="shared" si="1026"/>
        <v>0</v>
      </c>
      <c r="BA3121" s="304">
        <f t="shared" si="1027"/>
        <v>0</v>
      </c>
      <c r="BB3121" s="304">
        <f t="shared" si="1028"/>
        <v>0</v>
      </c>
      <c r="BC3121" s="304">
        <f t="shared" si="1029"/>
        <v>0</v>
      </c>
      <c r="BD3121" s="304">
        <f t="shared" si="1030"/>
        <v>0</v>
      </c>
      <c r="BE3121" s="304">
        <f>IFERROR(IF(VLOOKUP($C3121,Listen!$A$2:$F$45,6,0)="Ja",BB3121-MAX(BC3121:BD3121),BB3121-BC3121),0)</f>
        <v>0</v>
      </c>
    </row>
    <row r="3122" spans="1:57" x14ac:dyDescent="0.25">
      <c r="A3122" s="320" t="str">
        <f>IF(AND(D3122&lt;&gt;0,C3122&lt;&gt;0,E3122&lt;&gt;0),IF(B3122&lt;&gt;0,CONCATENATE(B3122,"-AGr",VLOOKUP(C3122,Listen!$A$2:$D$45,4,FALSE),"-",D3122,"-",E3122,),CONCATENATE("AGr",VLOOKUP(C3122,Listen!$A$2:$D$45,4,FALSE),"-",D3122,"-",E3122)),"keine vollständige ID")</f>
        <v>keine vollständige ID</v>
      </c>
      <c r="B3122" s="301"/>
      <c r="C3122" s="287"/>
      <c r="D3122" s="34"/>
      <c r="E3122" s="306"/>
      <c r="F3122" s="116"/>
      <c r="G3122" s="17"/>
      <c r="H3122" s="17"/>
      <c r="I3122" s="17"/>
      <c r="J3122" s="17"/>
      <c r="K3122" s="17"/>
      <c r="L3122" s="17"/>
      <c r="M3122" s="17"/>
      <c r="N3122" s="17"/>
      <c r="O3122" s="116"/>
      <c r="P3122" s="117">
        <f>IF(D3122&gt;A_Stammdaten!$B$12,0,SUM(G3122,H3122,J3122,L3122:M3122)-SUM(I3122,K3122,N3122:O3122))</f>
        <v>0</v>
      </c>
      <c r="Q3122" s="17"/>
      <c r="R3122" s="17"/>
      <c r="S3122" s="17"/>
      <c r="T3122" s="17"/>
      <c r="U3122" s="62">
        <f t="shared" si="1010"/>
        <v>0</v>
      </c>
      <c r="V3122" s="34"/>
      <c r="W3122" s="34"/>
      <c r="X3122" s="34"/>
      <c r="Y3122" s="34"/>
      <c r="Z3122" s="34"/>
      <c r="AA3122" s="63" t="str">
        <f t="shared" si="1011"/>
        <v>-</v>
      </c>
      <c r="AB3122" s="63" t="str">
        <f t="shared" si="1012"/>
        <v>-</v>
      </c>
      <c r="AC3122" s="63">
        <f>IF(ISBLANK($C3122),0,VLOOKUP($C3122,Listen!$A$2:$C$45,2,FALSE))</f>
        <v>0</v>
      </c>
      <c r="AD3122" s="63">
        <f>IF(ISBLANK($C3122),0,VLOOKUP($C3122,Listen!$A$2:$C$45,3,FALSE))</f>
        <v>0</v>
      </c>
      <c r="AE3122" s="49">
        <f t="shared" si="1013"/>
        <v>0</v>
      </c>
      <c r="AF3122" s="49">
        <f t="shared" si="1013"/>
        <v>0</v>
      </c>
      <c r="AG3122" s="49">
        <f>IFERROR(IF(OR($V3122&lt;&gt;"Ja",VLOOKUP($C3122,Listen!$A$2:$F$45,5,0)="Nein",D3122&lt;IF(C3122="LNG Anbindungsanlagen gemäß separater Festlegung",2022,2023)),$AC3122,$AA3122),0)</f>
        <v>0</v>
      </c>
      <c r="AH3122" s="49">
        <f>IFERROR(IF(OR($V3122&lt;&gt;"Ja",VLOOKUP($C3122,Listen!$A$2:$F$45,5,0)="Nein",D3122&lt;IF(C3122="LNG Anbindungsanlagen gemäß separater Festlegung",2022,2023)),$AC3122,$AA3122),0)</f>
        <v>0</v>
      </c>
      <c r="AI3122" s="49">
        <f>IFERROR(IF(OR($W3122&lt;&gt;"Ja",VLOOKUP($C3122,Listen!$A$2:$F$45,6,0)="Nein"),$AC3122,$AB3122),0)</f>
        <v>0</v>
      </c>
      <c r="AJ3122" s="49">
        <f>IFERROR(IF(OR($W3122&lt;&gt;"Ja",VLOOKUP($C3122,Listen!$A$2:$F$45,6,0)="Nein"),$AC3122,$AB3122),0)</f>
        <v>0</v>
      </c>
      <c r="AK3122" s="49">
        <f>IFERROR(IF(OR($W3122&lt;&gt;"Ja",VLOOKUP($C3122,Listen!$A$2:$F$45,6,0)="Nein"),$AC3122,$AB3122),0)</f>
        <v>0</v>
      </c>
      <c r="AL3122" s="51">
        <f t="shared" si="1014"/>
        <v>0</v>
      </c>
      <c r="AM3122" s="296">
        <f>IFERROR(IF(VLOOKUP($C3122,Listen!$A$2:$F$45,6,0)="Ja",MAX(BC3122:BD3122),D_SAV!$BC3122),0)</f>
        <v>0</v>
      </c>
      <c r="AN3122" s="51">
        <f t="shared" si="1015"/>
        <v>0</v>
      </c>
      <c r="AP3122" s="304">
        <f t="shared" si="1016"/>
        <v>0</v>
      </c>
      <c r="AQ3122" s="304">
        <f t="shared" si="1017"/>
        <v>0</v>
      </c>
      <c r="AR3122" s="304">
        <f t="shared" si="1018"/>
        <v>0</v>
      </c>
      <c r="AS3122" s="304">
        <f t="shared" si="1019"/>
        <v>0</v>
      </c>
      <c r="AT3122" s="304">
        <f t="shared" si="1020"/>
        <v>0</v>
      </c>
      <c r="AU3122" s="304">
        <f t="shared" si="1021"/>
        <v>0</v>
      </c>
      <c r="AV3122" s="304">
        <f t="shared" si="1022"/>
        <v>0</v>
      </c>
      <c r="AW3122" s="304">
        <f t="shared" si="1023"/>
        <v>0</v>
      </c>
      <c r="AX3122" s="304">
        <f t="shared" si="1024"/>
        <v>0</v>
      </c>
      <c r="AY3122" s="304">
        <f t="shared" si="1025"/>
        <v>0</v>
      </c>
      <c r="AZ3122" s="304">
        <f t="shared" si="1026"/>
        <v>0</v>
      </c>
      <c r="BA3122" s="304">
        <f t="shared" si="1027"/>
        <v>0</v>
      </c>
      <c r="BB3122" s="304">
        <f t="shared" si="1028"/>
        <v>0</v>
      </c>
      <c r="BC3122" s="304">
        <f t="shared" si="1029"/>
        <v>0</v>
      </c>
      <c r="BD3122" s="304">
        <f t="shared" si="1030"/>
        <v>0</v>
      </c>
      <c r="BE3122" s="304">
        <f>IFERROR(IF(VLOOKUP($C3122,Listen!$A$2:$F$45,6,0)="Ja",BB3122-MAX(BC3122:BD3122),BB3122-BC3122),0)</f>
        <v>0</v>
      </c>
    </row>
    <row r="3123" spans="1:57" x14ac:dyDescent="0.25">
      <c r="A3123" s="320" t="str">
        <f>IF(AND(D3123&lt;&gt;0,C3123&lt;&gt;0,E3123&lt;&gt;0),IF(B3123&lt;&gt;0,CONCATENATE(B3123,"-AGr",VLOOKUP(C3123,Listen!$A$2:$D$45,4,FALSE),"-",D3123,"-",E3123,),CONCATENATE("AGr",VLOOKUP(C3123,Listen!$A$2:$D$45,4,FALSE),"-",D3123,"-",E3123)),"keine vollständige ID")</f>
        <v>keine vollständige ID</v>
      </c>
      <c r="B3123" s="301"/>
      <c r="C3123" s="287"/>
      <c r="D3123" s="34"/>
      <c r="E3123" s="306"/>
      <c r="F3123" s="116"/>
      <c r="G3123" s="17"/>
      <c r="H3123" s="17"/>
      <c r="I3123" s="17"/>
      <c r="J3123" s="17"/>
      <c r="K3123" s="17"/>
      <c r="L3123" s="17"/>
      <c r="M3123" s="17"/>
      <c r="N3123" s="17"/>
      <c r="O3123" s="116"/>
      <c r="P3123" s="117">
        <f>IF(D3123&gt;A_Stammdaten!$B$12,0,SUM(G3123,H3123,J3123,L3123:M3123)-SUM(I3123,K3123,N3123:O3123))</f>
        <v>0</v>
      </c>
      <c r="Q3123" s="17"/>
      <c r="R3123" s="17"/>
      <c r="S3123" s="17"/>
      <c r="T3123" s="17"/>
      <c r="U3123" s="62">
        <f t="shared" si="1010"/>
        <v>0</v>
      </c>
      <c r="V3123" s="34"/>
      <c r="W3123" s="34"/>
      <c r="X3123" s="34"/>
      <c r="Y3123" s="34"/>
      <c r="Z3123" s="34"/>
      <c r="AA3123" s="63" t="str">
        <f t="shared" si="1011"/>
        <v>-</v>
      </c>
      <c r="AB3123" s="63" t="str">
        <f t="shared" si="1012"/>
        <v>-</v>
      </c>
      <c r="AC3123" s="63">
        <f>IF(ISBLANK($C3123),0,VLOOKUP($C3123,Listen!$A$2:$C$45,2,FALSE))</f>
        <v>0</v>
      </c>
      <c r="AD3123" s="63">
        <f>IF(ISBLANK($C3123),0,VLOOKUP($C3123,Listen!$A$2:$C$45,3,FALSE))</f>
        <v>0</v>
      </c>
      <c r="AE3123" s="49">
        <f t="shared" si="1013"/>
        <v>0</v>
      </c>
      <c r="AF3123" s="49">
        <f t="shared" si="1013"/>
        <v>0</v>
      </c>
      <c r="AG3123" s="49">
        <f>IFERROR(IF(OR($V3123&lt;&gt;"Ja",VLOOKUP($C3123,Listen!$A$2:$F$45,5,0)="Nein",D3123&lt;IF(C3123="LNG Anbindungsanlagen gemäß separater Festlegung",2022,2023)),$AC3123,$AA3123),0)</f>
        <v>0</v>
      </c>
      <c r="AH3123" s="49">
        <f>IFERROR(IF(OR($V3123&lt;&gt;"Ja",VLOOKUP($C3123,Listen!$A$2:$F$45,5,0)="Nein",D3123&lt;IF(C3123="LNG Anbindungsanlagen gemäß separater Festlegung",2022,2023)),$AC3123,$AA3123),0)</f>
        <v>0</v>
      </c>
      <c r="AI3123" s="49">
        <f>IFERROR(IF(OR($W3123&lt;&gt;"Ja",VLOOKUP($C3123,Listen!$A$2:$F$45,6,0)="Nein"),$AC3123,$AB3123),0)</f>
        <v>0</v>
      </c>
      <c r="AJ3123" s="49">
        <f>IFERROR(IF(OR($W3123&lt;&gt;"Ja",VLOOKUP($C3123,Listen!$A$2:$F$45,6,0)="Nein"),$AC3123,$AB3123),0)</f>
        <v>0</v>
      </c>
      <c r="AK3123" s="49">
        <f>IFERROR(IF(OR($W3123&lt;&gt;"Ja",VLOOKUP($C3123,Listen!$A$2:$F$45,6,0)="Nein"),$AC3123,$AB3123),0)</f>
        <v>0</v>
      </c>
      <c r="AL3123" s="51">
        <f t="shared" si="1014"/>
        <v>0</v>
      </c>
      <c r="AM3123" s="296">
        <f>IFERROR(IF(VLOOKUP($C3123,Listen!$A$2:$F$45,6,0)="Ja",MAX(BC3123:BD3123),D_SAV!$BC3123),0)</f>
        <v>0</v>
      </c>
      <c r="AN3123" s="51">
        <f t="shared" si="1015"/>
        <v>0</v>
      </c>
      <c r="AP3123" s="304">
        <f t="shared" si="1016"/>
        <v>0</v>
      </c>
      <c r="AQ3123" s="304">
        <f t="shared" si="1017"/>
        <v>0</v>
      </c>
      <c r="AR3123" s="304">
        <f t="shared" si="1018"/>
        <v>0</v>
      </c>
      <c r="AS3123" s="304">
        <f t="shared" si="1019"/>
        <v>0</v>
      </c>
      <c r="AT3123" s="304">
        <f t="shared" si="1020"/>
        <v>0</v>
      </c>
      <c r="AU3123" s="304">
        <f t="shared" si="1021"/>
        <v>0</v>
      </c>
      <c r="AV3123" s="304">
        <f t="shared" si="1022"/>
        <v>0</v>
      </c>
      <c r="AW3123" s="304">
        <f t="shared" si="1023"/>
        <v>0</v>
      </c>
      <c r="AX3123" s="304">
        <f t="shared" si="1024"/>
        <v>0</v>
      </c>
      <c r="AY3123" s="304">
        <f t="shared" si="1025"/>
        <v>0</v>
      </c>
      <c r="AZ3123" s="304">
        <f t="shared" si="1026"/>
        <v>0</v>
      </c>
      <c r="BA3123" s="304">
        <f t="shared" si="1027"/>
        <v>0</v>
      </c>
      <c r="BB3123" s="304">
        <f t="shared" si="1028"/>
        <v>0</v>
      </c>
      <c r="BC3123" s="304">
        <f t="shared" si="1029"/>
        <v>0</v>
      </c>
      <c r="BD3123" s="304">
        <f t="shared" si="1030"/>
        <v>0</v>
      </c>
      <c r="BE3123" s="304">
        <f>IFERROR(IF(VLOOKUP($C3123,Listen!$A$2:$F$45,6,0)="Ja",BB3123-MAX(BC3123:BD3123),BB3123-BC3123),0)</f>
        <v>0</v>
      </c>
    </row>
    <row r="3124" spans="1:57" x14ac:dyDescent="0.25">
      <c r="A3124" s="320" t="str">
        <f>IF(AND(D3124&lt;&gt;0,C3124&lt;&gt;0,E3124&lt;&gt;0),IF(B3124&lt;&gt;0,CONCATENATE(B3124,"-AGr",VLOOKUP(C3124,Listen!$A$2:$D$45,4,FALSE),"-",D3124,"-",E3124,),CONCATENATE("AGr",VLOOKUP(C3124,Listen!$A$2:$D$45,4,FALSE),"-",D3124,"-",E3124)),"keine vollständige ID")</f>
        <v>keine vollständige ID</v>
      </c>
      <c r="B3124" s="301"/>
      <c r="C3124" s="287"/>
      <c r="D3124" s="34"/>
      <c r="E3124" s="306"/>
      <c r="F3124" s="116"/>
      <c r="G3124" s="17"/>
      <c r="H3124" s="17"/>
      <c r="I3124" s="17"/>
      <c r="J3124" s="17"/>
      <c r="K3124" s="17"/>
      <c r="L3124" s="17"/>
      <c r="M3124" s="17"/>
      <c r="N3124" s="17"/>
      <c r="O3124" s="116"/>
      <c r="P3124" s="117">
        <f>IF(D3124&gt;A_Stammdaten!$B$12,0,SUM(G3124,H3124,J3124,L3124:M3124)-SUM(I3124,K3124,N3124:O3124))</f>
        <v>0</v>
      </c>
      <c r="Q3124" s="17"/>
      <c r="R3124" s="17"/>
      <c r="S3124" s="17"/>
      <c r="T3124" s="17"/>
      <c r="U3124" s="62">
        <f t="shared" si="1010"/>
        <v>0</v>
      </c>
      <c r="V3124" s="34"/>
      <c r="W3124" s="34"/>
      <c r="X3124" s="34"/>
      <c r="Y3124" s="34"/>
      <c r="Z3124" s="34"/>
      <c r="AA3124" s="63" t="str">
        <f t="shared" si="1011"/>
        <v>-</v>
      </c>
      <c r="AB3124" s="63" t="str">
        <f t="shared" si="1012"/>
        <v>-</v>
      </c>
      <c r="AC3124" s="63">
        <f>IF(ISBLANK($C3124),0,VLOOKUP($C3124,Listen!$A$2:$C$45,2,FALSE))</f>
        <v>0</v>
      </c>
      <c r="AD3124" s="63">
        <f>IF(ISBLANK($C3124),0,VLOOKUP($C3124,Listen!$A$2:$C$45,3,FALSE))</f>
        <v>0</v>
      </c>
      <c r="AE3124" s="49">
        <f t="shared" si="1013"/>
        <v>0</v>
      </c>
      <c r="AF3124" s="49">
        <f t="shared" si="1013"/>
        <v>0</v>
      </c>
      <c r="AG3124" s="49">
        <f>IFERROR(IF(OR($V3124&lt;&gt;"Ja",VLOOKUP($C3124,Listen!$A$2:$F$45,5,0)="Nein",D3124&lt;IF(C3124="LNG Anbindungsanlagen gemäß separater Festlegung",2022,2023)),$AC3124,$AA3124),0)</f>
        <v>0</v>
      </c>
      <c r="AH3124" s="49">
        <f>IFERROR(IF(OR($V3124&lt;&gt;"Ja",VLOOKUP($C3124,Listen!$A$2:$F$45,5,0)="Nein",D3124&lt;IF(C3124="LNG Anbindungsanlagen gemäß separater Festlegung",2022,2023)),$AC3124,$AA3124),0)</f>
        <v>0</v>
      </c>
      <c r="AI3124" s="49">
        <f>IFERROR(IF(OR($W3124&lt;&gt;"Ja",VLOOKUP($C3124,Listen!$A$2:$F$45,6,0)="Nein"),$AC3124,$AB3124),0)</f>
        <v>0</v>
      </c>
      <c r="AJ3124" s="49">
        <f>IFERROR(IF(OR($W3124&lt;&gt;"Ja",VLOOKUP($C3124,Listen!$A$2:$F$45,6,0)="Nein"),$AC3124,$AB3124),0)</f>
        <v>0</v>
      </c>
      <c r="AK3124" s="49">
        <f>IFERROR(IF(OR($W3124&lt;&gt;"Ja",VLOOKUP($C3124,Listen!$A$2:$F$45,6,0)="Nein"),$AC3124,$AB3124),0)</f>
        <v>0</v>
      </c>
      <c r="AL3124" s="51">
        <f t="shared" si="1014"/>
        <v>0</v>
      </c>
      <c r="AM3124" s="296">
        <f>IFERROR(IF(VLOOKUP($C3124,Listen!$A$2:$F$45,6,0)="Ja",MAX(BC3124:BD3124),D_SAV!$BC3124),0)</f>
        <v>0</v>
      </c>
      <c r="AN3124" s="51">
        <f t="shared" si="1015"/>
        <v>0</v>
      </c>
      <c r="AP3124" s="304">
        <f t="shared" si="1016"/>
        <v>0</v>
      </c>
      <c r="AQ3124" s="304">
        <f t="shared" si="1017"/>
        <v>0</v>
      </c>
      <c r="AR3124" s="304">
        <f t="shared" si="1018"/>
        <v>0</v>
      </c>
      <c r="AS3124" s="304">
        <f t="shared" si="1019"/>
        <v>0</v>
      </c>
      <c r="AT3124" s="304">
        <f t="shared" si="1020"/>
        <v>0</v>
      </c>
      <c r="AU3124" s="304">
        <f t="shared" si="1021"/>
        <v>0</v>
      </c>
      <c r="AV3124" s="304">
        <f t="shared" si="1022"/>
        <v>0</v>
      </c>
      <c r="AW3124" s="304">
        <f t="shared" si="1023"/>
        <v>0</v>
      </c>
      <c r="AX3124" s="304">
        <f t="shared" si="1024"/>
        <v>0</v>
      </c>
      <c r="AY3124" s="304">
        <f t="shared" si="1025"/>
        <v>0</v>
      </c>
      <c r="AZ3124" s="304">
        <f t="shared" si="1026"/>
        <v>0</v>
      </c>
      <c r="BA3124" s="304">
        <f t="shared" si="1027"/>
        <v>0</v>
      </c>
      <c r="BB3124" s="304">
        <f t="shared" si="1028"/>
        <v>0</v>
      </c>
      <c r="BC3124" s="304">
        <f t="shared" si="1029"/>
        <v>0</v>
      </c>
      <c r="BD3124" s="304">
        <f t="shared" si="1030"/>
        <v>0</v>
      </c>
      <c r="BE3124" s="304">
        <f>IFERROR(IF(VLOOKUP($C3124,Listen!$A$2:$F$45,6,0)="Ja",BB3124-MAX(BC3124:BD3124),BB3124-BC3124),0)</f>
        <v>0</v>
      </c>
    </row>
    <row r="3125" spans="1:57" x14ac:dyDescent="0.25">
      <c r="A3125" s="320" t="str">
        <f>IF(AND(D3125&lt;&gt;0,C3125&lt;&gt;0,E3125&lt;&gt;0),IF(B3125&lt;&gt;0,CONCATENATE(B3125,"-AGr",VLOOKUP(C3125,Listen!$A$2:$D$45,4,FALSE),"-",D3125,"-",E3125,),CONCATENATE("AGr",VLOOKUP(C3125,Listen!$A$2:$D$45,4,FALSE),"-",D3125,"-",E3125)),"keine vollständige ID")</f>
        <v>keine vollständige ID</v>
      </c>
      <c r="B3125" s="301"/>
      <c r="C3125" s="287"/>
      <c r="D3125" s="34"/>
      <c r="E3125" s="306"/>
      <c r="F3125" s="116"/>
      <c r="G3125" s="17"/>
      <c r="H3125" s="17"/>
      <c r="I3125" s="17"/>
      <c r="J3125" s="17"/>
      <c r="K3125" s="17"/>
      <c r="L3125" s="17"/>
      <c r="M3125" s="17"/>
      <c r="N3125" s="17"/>
      <c r="O3125" s="116"/>
      <c r="P3125" s="117">
        <f>IF(D3125&gt;A_Stammdaten!$B$12,0,SUM(G3125,H3125,J3125,L3125:M3125)-SUM(I3125,K3125,N3125:O3125))</f>
        <v>0</v>
      </c>
      <c r="Q3125" s="17"/>
      <c r="R3125" s="17"/>
      <c r="S3125" s="17"/>
      <c r="T3125" s="17"/>
      <c r="U3125" s="62">
        <f t="shared" si="1010"/>
        <v>0</v>
      </c>
      <c r="V3125" s="34"/>
      <c r="W3125" s="34"/>
      <c r="X3125" s="34"/>
      <c r="Y3125" s="34"/>
      <c r="Z3125" s="34"/>
      <c r="AA3125" s="63" t="str">
        <f t="shared" si="1011"/>
        <v>-</v>
      </c>
      <c r="AB3125" s="63" t="str">
        <f t="shared" si="1012"/>
        <v>-</v>
      </c>
      <c r="AC3125" s="63">
        <f>IF(ISBLANK($C3125),0,VLOOKUP($C3125,Listen!$A$2:$C$45,2,FALSE))</f>
        <v>0</v>
      </c>
      <c r="AD3125" s="63">
        <f>IF(ISBLANK($C3125),0,VLOOKUP($C3125,Listen!$A$2:$C$45,3,FALSE))</f>
        <v>0</v>
      </c>
      <c r="AE3125" s="49">
        <f t="shared" si="1013"/>
        <v>0</v>
      </c>
      <c r="AF3125" s="49">
        <f t="shared" si="1013"/>
        <v>0</v>
      </c>
      <c r="AG3125" s="49">
        <f>IFERROR(IF(OR($V3125&lt;&gt;"Ja",VLOOKUP($C3125,Listen!$A$2:$F$45,5,0)="Nein",D3125&lt;IF(C3125="LNG Anbindungsanlagen gemäß separater Festlegung",2022,2023)),$AC3125,$AA3125),0)</f>
        <v>0</v>
      </c>
      <c r="AH3125" s="49">
        <f>IFERROR(IF(OR($V3125&lt;&gt;"Ja",VLOOKUP($C3125,Listen!$A$2:$F$45,5,0)="Nein",D3125&lt;IF(C3125="LNG Anbindungsanlagen gemäß separater Festlegung",2022,2023)),$AC3125,$AA3125),0)</f>
        <v>0</v>
      </c>
      <c r="AI3125" s="49">
        <f>IFERROR(IF(OR($W3125&lt;&gt;"Ja",VLOOKUP($C3125,Listen!$A$2:$F$45,6,0)="Nein"),$AC3125,$AB3125),0)</f>
        <v>0</v>
      </c>
      <c r="AJ3125" s="49">
        <f>IFERROR(IF(OR($W3125&lt;&gt;"Ja",VLOOKUP($C3125,Listen!$A$2:$F$45,6,0)="Nein"),$AC3125,$AB3125),0)</f>
        <v>0</v>
      </c>
      <c r="AK3125" s="49">
        <f>IFERROR(IF(OR($W3125&lt;&gt;"Ja",VLOOKUP($C3125,Listen!$A$2:$F$45,6,0)="Nein"),$AC3125,$AB3125),0)</f>
        <v>0</v>
      </c>
      <c r="AL3125" s="51">
        <f t="shared" si="1014"/>
        <v>0</v>
      </c>
      <c r="AM3125" s="296">
        <f>IFERROR(IF(VLOOKUP($C3125,Listen!$A$2:$F$45,6,0)="Ja",MAX(BC3125:BD3125),D_SAV!$BC3125),0)</f>
        <v>0</v>
      </c>
      <c r="AN3125" s="51">
        <f t="shared" si="1015"/>
        <v>0</v>
      </c>
      <c r="AP3125" s="304">
        <f t="shared" si="1016"/>
        <v>0</v>
      </c>
      <c r="AQ3125" s="304">
        <f t="shared" si="1017"/>
        <v>0</v>
      </c>
      <c r="AR3125" s="304">
        <f t="shared" si="1018"/>
        <v>0</v>
      </c>
      <c r="AS3125" s="304">
        <f t="shared" si="1019"/>
        <v>0</v>
      </c>
      <c r="AT3125" s="304">
        <f t="shared" si="1020"/>
        <v>0</v>
      </c>
      <c r="AU3125" s="304">
        <f t="shared" si="1021"/>
        <v>0</v>
      </c>
      <c r="AV3125" s="304">
        <f t="shared" si="1022"/>
        <v>0</v>
      </c>
      <c r="AW3125" s="304">
        <f t="shared" si="1023"/>
        <v>0</v>
      </c>
      <c r="AX3125" s="304">
        <f t="shared" si="1024"/>
        <v>0</v>
      </c>
      <c r="AY3125" s="304">
        <f t="shared" si="1025"/>
        <v>0</v>
      </c>
      <c r="AZ3125" s="304">
        <f t="shared" si="1026"/>
        <v>0</v>
      </c>
      <c r="BA3125" s="304">
        <f t="shared" si="1027"/>
        <v>0</v>
      </c>
      <c r="BB3125" s="304">
        <f t="shared" si="1028"/>
        <v>0</v>
      </c>
      <c r="BC3125" s="304">
        <f t="shared" si="1029"/>
        <v>0</v>
      </c>
      <c r="BD3125" s="304">
        <f t="shared" si="1030"/>
        <v>0</v>
      </c>
      <c r="BE3125" s="304">
        <f>IFERROR(IF(VLOOKUP($C3125,Listen!$A$2:$F$45,6,0)="Ja",BB3125-MAX(BC3125:BD3125),BB3125-BC3125),0)</f>
        <v>0</v>
      </c>
    </row>
    <row r="3126" spans="1:57" x14ac:dyDescent="0.25">
      <c r="A3126" s="320" t="str">
        <f>IF(AND(D3126&lt;&gt;0,C3126&lt;&gt;0,E3126&lt;&gt;0),IF(B3126&lt;&gt;0,CONCATENATE(B3126,"-AGr",VLOOKUP(C3126,Listen!$A$2:$D$45,4,FALSE),"-",D3126,"-",E3126,),CONCATENATE("AGr",VLOOKUP(C3126,Listen!$A$2:$D$45,4,FALSE),"-",D3126,"-",E3126)),"keine vollständige ID")</f>
        <v>keine vollständige ID</v>
      </c>
      <c r="B3126" s="301"/>
      <c r="C3126" s="287"/>
      <c r="D3126" s="34"/>
      <c r="E3126" s="306"/>
      <c r="F3126" s="116"/>
      <c r="G3126" s="17"/>
      <c r="H3126" s="17"/>
      <c r="I3126" s="17"/>
      <c r="J3126" s="17"/>
      <c r="K3126" s="17"/>
      <c r="L3126" s="17"/>
      <c r="M3126" s="17"/>
      <c r="N3126" s="17"/>
      <c r="O3126" s="116"/>
      <c r="P3126" s="117">
        <f>IF(D3126&gt;A_Stammdaten!$B$12,0,SUM(G3126,H3126,J3126,L3126:M3126)-SUM(I3126,K3126,N3126:O3126))</f>
        <v>0</v>
      </c>
      <c r="Q3126" s="17"/>
      <c r="R3126" s="17"/>
      <c r="S3126" s="17"/>
      <c r="T3126" s="17"/>
      <c r="U3126" s="62">
        <f t="shared" si="1010"/>
        <v>0</v>
      </c>
      <c r="V3126" s="34"/>
      <c r="W3126" s="34"/>
      <c r="X3126" s="34"/>
      <c r="Y3126" s="34"/>
      <c r="Z3126" s="34"/>
      <c r="AA3126" s="63" t="str">
        <f t="shared" si="1011"/>
        <v>-</v>
      </c>
      <c r="AB3126" s="63" t="str">
        <f t="shared" si="1012"/>
        <v>-</v>
      </c>
      <c r="AC3126" s="63">
        <f>IF(ISBLANK($C3126),0,VLOOKUP($C3126,Listen!$A$2:$C$45,2,FALSE))</f>
        <v>0</v>
      </c>
      <c r="AD3126" s="63">
        <f>IF(ISBLANK($C3126),0,VLOOKUP($C3126,Listen!$A$2:$C$45,3,FALSE))</f>
        <v>0</v>
      </c>
      <c r="AE3126" s="49">
        <f t="shared" si="1013"/>
        <v>0</v>
      </c>
      <c r="AF3126" s="49">
        <f t="shared" si="1013"/>
        <v>0</v>
      </c>
      <c r="AG3126" s="49">
        <f>IFERROR(IF(OR($V3126&lt;&gt;"Ja",VLOOKUP($C3126,Listen!$A$2:$F$45,5,0)="Nein",D3126&lt;IF(C3126="LNG Anbindungsanlagen gemäß separater Festlegung",2022,2023)),$AC3126,$AA3126),0)</f>
        <v>0</v>
      </c>
      <c r="AH3126" s="49">
        <f>IFERROR(IF(OR($V3126&lt;&gt;"Ja",VLOOKUP($C3126,Listen!$A$2:$F$45,5,0)="Nein",D3126&lt;IF(C3126="LNG Anbindungsanlagen gemäß separater Festlegung",2022,2023)),$AC3126,$AA3126),0)</f>
        <v>0</v>
      </c>
      <c r="AI3126" s="49">
        <f>IFERROR(IF(OR($W3126&lt;&gt;"Ja",VLOOKUP($C3126,Listen!$A$2:$F$45,6,0)="Nein"),$AC3126,$AB3126),0)</f>
        <v>0</v>
      </c>
      <c r="AJ3126" s="49">
        <f>IFERROR(IF(OR($W3126&lt;&gt;"Ja",VLOOKUP($C3126,Listen!$A$2:$F$45,6,0)="Nein"),$AC3126,$AB3126),0)</f>
        <v>0</v>
      </c>
      <c r="AK3126" s="49">
        <f>IFERROR(IF(OR($W3126&lt;&gt;"Ja",VLOOKUP($C3126,Listen!$A$2:$F$45,6,0)="Nein"),$AC3126,$AB3126),0)</f>
        <v>0</v>
      </c>
      <c r="AL3126" s="51">
        <f t="shared" si="1014"/>
        <v>0</v>
      </c>
      <c r="AM3126" s="296">
        <f>IFERROR(IF(VLOOKUP($C3126,Listen!$A$2:$F$45,6,0)="Ja",MAX(BC3126:BD3126),D_SAV!$BC3126),0)</f>
        <v>0</v>
      </c>
      <c r="AN3126" s="51">
        <f t="shared" si="1015"/>
        <v>0</v>
      </c>
      <c r="AP3126" s="304">
        <f t="shared" si="1016"/>
        <v>0</v>
      </c>
      <c r="AQ3126" s="304">
        <f t="shared" si="1017"/>
        <v>0</v>
      </c>
      <c r="AR3126" s="304">
        <f t="shared" si="1018"/>
        <v>0</v>
      </c>
      <c r="AS3126" s="304">
        <f t="shared" si="1019"/>
        <v>0</v>
      </c>
      <c r="AT3126" s="304">
        <f t="shared" si="1020"/>
        <v>0</v>
      </c>
      <c r="AU3126" s="304">
        <f t="shared" si="1021"/>
        <v>0</v>
      </c>
      <c r="AV3126" s="304">
        <f t="shared" si="1022"/>
        <v>0</v>
      </c>
      <c r="AW3126" s="304">
        <f t="shared" si="1023"/>
        <v>0</v>
      </c>
      <c r="AX3126" s="304">
        <f t="shared" si="1024"/>
        <v>0</v>
      </c>
      <c r="AY3126" s="304">
        <f t="shared" si="1025"/>
        <v>0</v>
      </c>
      <c r="AZ3126" s="304">
        <f t="shared" si="1026"/>
        <v>0</v>
      </c>
      <c r="BA3126" s="304">
        <f t="shared" si="1027"/>
        <v>0</v>
      </c>
      <c r="BB3126" s="304">
        <f t="shared" si="1028"/>
        <v>0</v>
      </c>
      <c r="BC3126" s="304">
        <f t="shared" si="1029"/>
        <v>0</v>
      </c>
      <c r="BD3126" s="304">
        <f t="shared" si="1030"/>
        <v>0</v>
      </c>
      <c r="BE3126" s="304">
        <f>IFERROR(IF(VLOOKUP($C3126,Listen!$A$2:$F$45,6,0)="Ja",BB3126-MAX(BC3126:BD3126),BB3126-BC3126),0)</f>
        <v>0</v>
      </c>
    </row>
    <row r="3127" spans="1:57" x14ac:dyDescent="0.25">
      <c r="A3127" s="320" t="str">
        <f>IF(AND(D3127&lt;&gt;0,C3127&lt;&gt;0,E3127&lt;&gt;0),IF(B3127&lt;&gt;0,CONCATENATE(B3127,"-AGr",VLOOKUP(C3127,Listen!$A$2:$D$45,4,FALSE),"-",D3127,"-",E3127,),CONCATENATE("AGr",VLOOKUP(C3127,Listen!$A$2:$D$45,4,FALSE),"-",D3127,"-",E3127)),"keine vollständige ID")</f>
        <v>keine vollständige ID</v>
      </c>
      <c r="B3127" s="301"/>
      <c r="C3127" s="287"/>
      <c r="D3127" s="34"/>
      <c r="E3127" s="306"/>
      <c r="F3127" s="116"/>
      <c r="G3127" s="17"/>
      <c r="H3127" s="17"/>
      <c r="I3127" s="17"/>
      <c r="J3127" s="17"/>
      <c r="K3127" s="17"/>
      <c r="L3127" s="17"/>
      <c r="M3127" s="17"/>
      <c r="N3127" s="17"/>
      <c r="O3127" s="116"/>
      <c r="P3127" s="117">
        <f>IF(D3127&gt;A_Stammdaten!$B$12,0,SUM(G3127,H3127,J3127,L3127:M3127)-SUM(I3127,K3127,N3127:O3127))</f>
        <v>0</v>
      </c>
      <c r="Q3127" s="17"/>
      <c r="R3127" s="17"/>
      <c r="S3127" s="17"/>
      <c r="T3127" s="17"/>
      <c r="U3127" s="62">
        <f t="shared" si="1010"/>
        <v>0</v>
      </c>
      <c r="V3127" s="34"/>
      <c r="W3127" s="34"/>
      <c r="X3127" s="34"/>
      <c r="Y3127" s="34"/>
      <c r="Z3127" s="34"/>
      <c r="AA3127" s="63" t="str">
        <f t="shared" si="1011"/>
        <v>-</v>
      </c>
      <c r="AB3127" s="63" t="str">
        <f t="shared" si="1012"/>
        <v>-</v>
      </c>
      <c r="AC3127" s="63">
        <f>IF(ISBLANK($C3127),0,VLOOKUP($C3127,Listen!$A$2:$C$45,2,FALSE))</f>
        <v>0</v>
      </c>
      <c r="AD3127" s="63">
        <f>IF(ISBLANK($C3127),0,VLOOKUP($C3127,Listen!$A$2:$C$45,3,FALSE))</f>
        <v>0</v>
      </c>
      <c r="AE3127" s="49">
        <f t="shared" si="1013"/>
        <v>0</v>
      </c>
      <c r="AF3127" s="49">
        <f t="shared" si="1013"/>
        <v>0</v>
      </c>
      <c r="AG3127" s="49">
        <f>IFERROR(IF(OR($V3127&lt;&gt;"Ja",VLOOKUP($C3127,Listen!$A$2:$F$45,5,0)="Nein",D3127&lt;IF(C3127="LNG Anbindungsanlagen gemäß separater Festlegung",2022,2023)),$AC3127,$AA3127),0)</f>
        <v>0</v>
      </c>
      <c r="AH3127" s="49">
        <f>IFERROR(IF(OR($V3127&lt;&gt;"Ja",VLOOKUP($C3127,Listen!$A$2:$F$45,5,0)="Nein",D3127&lt;IF(C3127="LNG Anbindungsanlagen gemäß separater Festlegung",2022,2023)),$AC3127,$AA3127),0)</f>
        <v>0</v>
      </c>
      <c r="AI3127" s="49">
        <f>IFERROR(IF(OR($W3127&lt;&gt;"Ja",VLOOKUP($C3127,Listen!$A$2:$F$45,6,0)="Nein"),$AC3127,$AB3127),0)</f>
        <v>0</v>
      </c>
      <c r="AJ3127" s="49">
        <f>IFERROR(IF(OR($W3127&lt;&gt;"Ja",VLOOKUP($C3127,Listen!$A$2:$F$45,6,0)="Nein"),$AC3127,$AB3127),0)</f>
        <v>0</v>
      </c>
      <c r="AK3127" s="49">
        <f>IFERROR(IF(OR($W3127&lt;&gt;"Ja",VLOOKUP($C3127,Listen!$A$2:$F$45,6,0)="Nein"),$AC3127,$AB3127),0)</f>
        <v>0</v>
      </c>
      <c r="AL3127" s="51">
        <f t="shared" si="1014"/>
        <v>0</v>
      </c>
      <c r="AM3127" s="296">
        <f>IFERROR(IF(VLOOKUP($C3127,Listen!$A$2:$F$45,6,0)="Ja",MAX(BC3127:BD3127),D_SAV!$BC3127),0)</f>
        <v>0</v>
      </c>
      <c r="AN3127" s="51">
        <f t="shared" si="1015"/>
        <v>0</v>
      </c>
      <c r="AP3127" s="304">
        <f t="shared" si="1016"/>
        <v>0</v>
      </c>
      <c r="AQ3127" s="304">
        <f t="shared" si="1017"/>
        <v>0</v>
      </c>
      <c r="AR3127" s="304">
        <f t="shared" si="1018"/>
        <v>0</v>
      </c>
      <c r="AS3127" s="304">
        <f t="shared" si="1019"/>
        <v>0</v>
      </c>
      <c r="AT3127" s="304">
        <f t="shared" si="1020"/>
        <v>0</v>
      </c>
      <c r="AU3127" s="304">
        <f t="shared" si="1021"/>
        <v>0</v>
      </c>
      <c r="AV3127" s="304">
        <f t="shared" si="1022"/>
        <v>0</v>
      </c>
      <c r="AW3127" s="304">
        <f t="shared" si="1023"/>
        <v>0</v>
      </c>
      <c r="AX3127" s="304">
        <f t="shared" si="1024"/>
        <v>0</v>
      </c>
      <c r="AY3127" s="304">
        <f t="shared" si="1025"/>
        <v>0</v>
      </c>
      <c r="AZ3127" s="304">
        <f t="shared" si="1026"/>
        <v>0</v>
      </c>
      <c r="BA3127" s="304">
        <f t="shared" si="1027"/>
        <v>0</v>
      </c>
      <c r="BB3127" s="304">
        <f t="shared" si="1028"/>
        <v>0</v>
      </c>
      <c r="BC3127" s="304">
        <f t="shared" si="1029"/>
        <v>0</v>
      </c>
      <c r="BD3127" s="304">
        <f t="shared" si="1030"/>
        <v>0</v>
      </c>
      <c r="BE3127" s="304">
        <f>IFERROR(IF(VLOOKUP($C3127,Listen!$A$2:$F$45,6,0)="Ja",BB3127-MAX(BC3127:BD3127),BB3127-BC3127),0)</f>
        <v>0</v>
      </c>
    </row>
    <row r="3128" spans="1:57" x14ac:dyDescent="0.25">
      <c r="A3128" s="320" t="str">
        <f>IF(AND(D3128&lt;&gt;0,C3128&lt;&gt;0,E3128&lt;&gt;0),IF(B3128&lt;&gt;0,CONCATENATE(B3128,"-AGr",VLOOKUP(C3128,Listen!$A$2:$D$45,4,FALSE),"-",D3128,"-",E3128,),CONCATENATE("AGr",VLOOKUP(C3128,Listen!$A$2:$D$45,4,FALSE),"-",D3128,"-",E3128)),"keine vollständige ID")</f>
        <v>keine vollständige ID</v>
      </c>
      <c r="B3128" s="301"/>
      <c r="C3128" s="287"/>
      <c r="D3128" s="34"/>
      <c r="E3128" s="306"/>
      <c r="F3128" s="116"/>
      <c r="G3128" s="17"/>
      <c r="H3128" s="17"/>
      <c r="I3128" s="17"/>
      <c r="J3128" s="17"/>
      <c r="K3128" s="17"/>
      <c r="L3128" s="17"/>
      <c r="M3128" s="17"/>
      <c r="N3128" s="17"/>
      <c r="O3128" s="116"/>
      <c r="P3128" s="117">
        <f>IF(D3128&gt;A_Stammdaten!$B$12,0,SUM(G3128,H3128,J3128,L3128:M3128)-SUM(I3128,K3128,N3128:O3128))</f>
        <v>0</v>
      </c>
      <c r="Q3128" s="17"/>
      <c r="R3128" s="17"/>
      <c r="S3128" s="17"/>
      <c r="T3128" s="17"/>
      <c r="U3128" s="62">
        <f t="shared" si="1010"/>
        <v>0</v>
      </c>
      <c r="V3128" s="34"/>
      <c r="W3128" s="34"/>
      <c r="X3128" s="34"/>
      <c r="Y3128" s="34"/>
      <c r="Z3128" s="34"/>
      <c r="AA3128" s="63" t="str">
        <f t="shared" si="1011"/>
        <v>-</v>
      </c>
      <c r="AB3128" s="63" t="str">
        <f t="shared" si="1012"/>
        <v>-</v>
      </c>
      <c r="AC3128" s="63">
        <f>IF(ISBLANK($C3128),0,VLOOKUP($C3128,Listen!$A$2:$C$45,2,FALSE))</f>
        <v>0</v>
      </c>
      <c r="AD3128" s="63">
        <f>IF(ISBLANK($C3128),0,VLOOKUP($C3128,Listen!$A$2:$C$45,3,FALSE))</f>
        <v>0</v>
      </c>
      <c r="AE3128" s="49">
        <f t="shared" si="1013"/>
        <v>0</v>
      </c>
      <c r="AF3128" s="49">
        <f t="shared" si="1013"/>
        <v>0</v>
      </c>
      <c r="AG3128" s="49">
        <f>IFERROR(IF(OR($V3128&lt;&gt;"Ja",VLOOKUP($C3128,Listen!$A$2:$F$45,5,0)="Nein",D3128&lt;IF(C3128="LNG Anbindungsanlagen gemäß separater Festlegung",2022,2023)),$AC3128,$AA3128),0)</f>
        <v>0</v>
      </c>
      <c r="AH3128" s="49">
        <f>IFERROR(IF(OR($V3128&lt;&gt;"Ja",VLOOKUP($C3128,Listen!$A$2:$F$45,5,0)="Nein",D3128&lt;IF(C3128="LNG Anbindungsanlagen gemäß separater Festlegung",2022,2023)),$AC3128,$AA3128),0)</f>
        <v>0</v>
      </c>
      <c r="AI3128" s="49">
        <f>IFERROR(IF(OR($W3128&lt;&gt;"Ja",VLOOKUP($C3128,Listen!$A$2:$F$45,6,0)="Nein"),$AC3128,$AB3128),0)</f>
        <v>0</v>
      </c>
      <c r="AJ3128" s="49">
        <f>IFERROR(IF(OR($W3128&lt;&gt;"Ja",VLOOKUP($C3128,Listen!$A$2:$F$45,6,0)="Nein"),$AC3128,$AB3128),0)</f>
        <v>0</v>
      </c>
      <c r="AK3128" s="49">
        <f>IFERROR(IF(OR($W3128&lt;&gt;"Ja",VLOOKUP($C3128,Listen!$A$2:$F$45,6,0)="Nein"),$AC3128,$AB3128),0)</f>
        <v>0</v>
      </c>
      <c r="AL3128" s="51">
        <f t="shared" si="1014"/>
        <v>0</v>
      </c>
      <c r="AM3128" s="296">
        <f>IFERROR(IF(VLOOKUP($C3128,Listen!$A$2:$F$45,6,0)="Ja",MAX(BC3128:BD3128),D_SAV!$BC3128),0)</f>
        <v>0</v>
      </c>
      <c r="AN3128" s="51">
        <f t="shared" si="1015"/>
        <v>0</v>
      </c>
      <c r="AP3128" s="304">
        <f t="shared" si="1016"/>
        <v>0</v>
      </c>
      <c r="AQ3128" s="304">
        <f t="shared" si="1017"/>
        <v>0</v>
      </c>
      <c r="AR3128" s="304">
        <f t="shared" si="1018"/>
        <v>0</v>
      </c>
      <c r="AS3128" s="304">
        <f t="shared" si="1019"/>
        <v>0</v>
      </c>
      <c r="AT3128" s="304">
        <f t="shared" si="1020"/>
        <v>0</v>
      </c>
      <c r="AU3128" s="304">
        <f t="shared" si="1021"/>
        <v>0</v>
      </c>
      <c r="AV3128" s="304">
        <f t="shared" si="1022"/>
        <v>0</v>
      </c>
      <c r="AW3128" s="304">
        <f t="shared" si="1023"/>
        <v>0</v>
      </c>
      <c r="AX3128" s="304">
        <f t="shared" si="1024"/>
        <v>0</v>
      </c>
      <c r="AY3128" s="304">
        <f t="shared" si="1025"/>
        <v>0</v>
      </c>
      <c r="AZ3128" s="304">
        <f t="shared" si="1026"/>
        <v>0</v>
      </c>
      <c r="BA3128" s="304">
        <f t="shared" si="1027"/>
        <v>0</v>
      </c>
      <c r="BB3128" s="304">
        <f t="shared" si="1028"/>
        <v>0</v>
      </c>
      <c r="BC3128" s="304">
        <f t="shared" si="1029"/>
        <v>0</v>
      </c>
      <c r="BD3128" s="304">
        <f t="shared" si="1030"/>
        <v>0</v>
      </c>
      <c r="BE3128" s="304">
        <f>IFERROR(IF(VLOOKUP($C3128,Listen!$A$2:$F$45,6,0)="Ja",BB3128-MAX(BC3128:BD3128),BB3128-BC3128),0)</f>
        <v>0</v>
      </c>
    </row>
    <row r="3129" spans="1:57" x14ac:dyDescent="0.25">
      <c r="A3129" s="320" t="str">
        <f>IF(AND(D3129&lt;&gt;0,C3129&lt;&gt;0,E3129&lt;&gt;0),IF(B3129&lt;&gt;0,CONCATENATE(B3129,"-AGr",VLOOKUP(C3129,Listen!$A$2:$D$45,4,FALSE),"-",D3129,"-",E3129,),CONCATENATE("AGr",VLOOKUP(C3129,Listen!$A$2:$D$45,4,FALSE),"-",D3129,"-",E3129)),"keine vollständige ID")</f>
        <v>keine vollständige ID</v>
      </c>
      <c r="B3129" s="301"/>
      <c r="C3129" s="287"/>
      <c r="D3129" s="34"/>
      <c r="E3129" s="306"/>
      <c r="F3129" s="116"/>
      <c r="G3129" s="17"/>
      <c r="H3129" s="17"/>
      <c r="I3129" s="17"/>
      <c r="J3129" s="17"/>
      <c r="K3129" s="17"/>
      <c r="L3129" s="17"/>
      <c r="M3129" s="17"/>
      <c r="N3129" s="17"/>
      <c r="O3129" s="116"/>
      <c r="P3129" s="117">
        <f>IF(D3129&gt;A_Stammdaten!$B$12,0,SUM(G3129,H3129,J3129,L3129:M3129)-SUM(I3129,K3129,N3129:O3129))</f>
        <v>0</v>
      </c>
      <c r="Q3129" s="17"/>
      <c r="R3129" s="17"/>
      <c r="S3129" s="17"/>
      <c r="T3129" s="17"/>
      <c r="U3129" s="62">
        <f t="shared" si="1010"/>
        <v>0</v>
      </c>
      <c r="V3129" s="34"/>
      <c r="W3129" s="34"/>
      <c r="X3129" s="34"/>
      <c r="Y3129" s="34"/>
      <c r="Z3129" s="34"/>
      <c r="AA3129" s="63" t="str">
        <f t="shared" si="1011"/>
        <v>-</v>
      </c>
      <c r="AB3129" s="63" t="str">
        <f t="shared" si="1012"/>
        <v>-</v>
      </c>
      <c r="AC3129" s="63">
        <f>IF(ISBLANK($C3129),0,VLOOKUP($C3129,Listen!$A$2:$C$45,2,FALSE))</f>
        <v>0</v>
      </c>
      <c r="AD3129" s="63">
        <f>IF(ISBLANK($C3129),0,VLOOKUP($C3129,Listen!$A$2:$C$45,3,FALSE))</f>
        <v>0</v>
      </c>
      <c r="AE3129" s="49">
        <f t="shared" si="1013"/>
        <v>0</v>
      </c>
      <c r="AF3129" s="49">
        <f t="shared" si="1013"/>
        <v>0</v>
      </c>
      <c r="AG3129" s="49">
        <f>IFERROR(IF(OR($V3129&lt;&gt;"Ja",VLOOKUP($C3129,Listen!$A$2:$F$45,5,0)="Nein",D3129&lt;IF(C3129="LNG Anbindungsanlagen gemäß separater Festlegung",2022,2023)),$AC3129,$AA3129),0)</f>
        <v>0</v>
      </c>
      <c r="AH3129" s="49">
        <f>IFERROR(IF(OR($V3129&lt;&gt;"Ja",VLOOKUP($C3129,Listen!$A$2:$F$45,5,0)="Nein",D3129&lt;IF(C3129="LNG Anbindungsanlagen gemäß separater Festlegung",2022,2023)),$AC3129,$AA3129),0)</f>
        <v>0</v>
      </c>
      <c r="AI3129" s="49">
        <f>IFERROR(IF(OR($W3129&lt;&gt;"Ja",VLOOKUP($C3129,Listen!$A$2:$F$45,6,0)="Nein"),$AC3129,$AB3129),0)</f>
        <v>0</v>
      </c>
      <c r="AJ3129" s="49">
        <f>IFERROR(IF(OR($W3129&lt;&gt;"Ja",VLOOKUP($C3129,Listen!$A$2:$F$45,6,0)="Nein"),$AC3129,$AB3129),0)</f>
        <v>0</v>
      </c>
      <c r="AK3129" s="49">
        <f>IFERROR(IF(OR($W3129&lt;&gt;"Ja",VLOOKUP($C3129,Listen!$A$2:$F$45,6,0)="Nein"),$AC3129,$AB3129),0)</f>
        <v>0</v>
      </c>
      <c r="AL3129" s="51">
        <f t="shared" si="1014"/>
        <v>0</v>
      </c>
      <c r="AM3129" s="296">
        <f>IFERROR(IF(VLOOKUP($C3129,Listen!$A$2:$F$45,6,0)="Ja",MAX(BC3129:BD3129),D_SAV!$BC3129),0)</f>
        <v>0</v>
      </c>
      <c r="AN3129" s="51">
        <f t="shared" si="1015"/>
        <v>0</v>
      </c>
      <c r="AP3129" s="304">
        <f t="shared" si="1016"/>
        <v>0</v>
      </c>
      <c r="AQ3129" s="304">
        <f t="shared" si="1017"/>
        <v>0</v>
      </c>
      <c r="AR3129" s="304">
        <f t="shared" si="1018"/>
        <v>0</v>
      </c>
      <c r="AS3129" s="304">
        <f t="shared" si="1019"/>
        <v>0</v>
      </c>
      <c r="AT3129" s="304">
        <f t="shared" si="1020"/>
        <v>0</v>
      </c>
      <c r="AU3129" s="304">
        <f t="shared" si="1021"/>
        <v>0</v>
      </c>
      <c r="AV3129" s="304">
        <f t="shared" si="1022"/>
        <v>0</v>
      </c>
      <c r="AW3129" s="304">
        <f t="shared" si="1023"/>
        <v>0</v>
      </c>
      <c r="AX3129" s="304">
        <f t="shared" si="1024"/>
        <v>0</v>
      </c>
      <c r="AY3129" s="304">
        <f t="shared" si="1025"/>
        <v>0</v>
      </c>
      <c r="AZ3129" s="304">
        <f t="shared" si="1026"/>
        <v>0</v>
      </c>
      <c r="BA3129" s="304">
        <f t="shared" si="1027"/>
        <v>0</v>
      </c>
      <c r="BB3129" s="304">
        <f t="shared" si="1028"/>
        <v>0</v>
      </c>
      <c r="BC3129" s="304">
        <f t="shared" si="1029"/>
        <v>0</v>
      </c>
      <c r="BD3129" s="304">
        <f t="shared" si="1030"/>
        <v>0</v>
      </c>
      <c r="BE3129" s="304">
        <f>IFERROR(IF(VLOOKUP($C3129,Listen!$A$2:$F$45,6,0)="Ja",BB3129-MAX(BC3129:BD3129),BB3129-BC3129),0)</f>
        <v>0</v>
      </c>
    </row>
    <row r="3130" spans="1:57" x14ac:dyDescent="0.25">
      <c r="A3130" s="320" t="str">
        <f>IF(AND(D3130&lt;&gt;0,C3130&lt;&gt;0,E3130&lt;&gt;0),IF(B3130&lt;&gt;0,CONCATENATE(B3130,"-AGr",VLOOKUP(C3130,Listen!$A$2:$D$45,4,FALSE),"-",D3130,"-",E3130,),CONCATENATE("AGr",VLOOKUP(C3130,Listen!$A$2:$D$45,4,FALSE),"-",D3130,"-",E3130)),"keine vollständige ID")</f>
        <v>keine vollständige ID</v>
      </c>
      <c r="B3130" s="301"/>
      <c r="C3130" s="287"/>
      <c r="D3130" s="34"/>
      <c r="E3130" s="306"/>
      <c r="F3130" s="116"/>
      <c r="G3130" s="17"/>
      <c r="H3130" s="17"/>
      <c r="I3130" s="17"/>
      <c r="J3130" s="17"/>
      <c r="K3130" s="17"/>
      <c r="L3130" s="17"/>
      <c r="M3130" s="17"/>
      <c r="N3130" s="17"/>
      <c r="O3130" s="116"/>
      <c r="P3130" s="117">
        <f>IF(D3130&gt;A_Stammdaten!$B$12,0,SUM(G3130,H3130,J3130,L3130:M3130)-SUM(I3130,K3130,N3130:O3130))</f>
        <v>0</v>
      </c>
      <c r="Q3130" s="17"/>
      <c r="R3130" s="17"/>
      <c r="S3130" s="17"/>
      <c r="T3130" s="17"/>
      <c r="U3130" s="62">
        <f t="shared" si="1010"/>
        <v>0</v>
      </c>
      <c r="V3130" s="34"/>
      <c r="W3130" s="34"/>
      <c r="X3130" s="34"/>
      <c r="Y3130" s="34"/>
      <c r="Z3130" s="34"/>
      <c r="AA3130" s="63" t="str">
        <f t="shared" si="1011"/>
        <v>-</v>
      </c>
      <c r="AB3130" s="63" t="str">
        <f t="shared" si="1012"/>
        <v>-</v>
      </c>
      <c r="AC3130" s="63">
        <f>IF(ISBLANK($C3130),0,VLOOKUP($C3130,Listen!$A$2:$C$45,2,FALSE))</f>
        <v>0</v>
      </c>
      <c r="AD3130" s="63">
        <f>IF(ISBLANK($C3130),0,VLOOKUP($C3130,Listen!$A$2:$C$45,3,FALSE))</f>
        <v>0</v>
      </c>
      <c r="AE3130" s="49">
        <f t="shared" si="1013"/>
        <v>0</v>
      </c>
      <c r="AF3130" s="49">
        <f t="shared" si="1013"/>
        <v>0</v>
      </c>
      <c r="AG3130" s="49">
        <f>IFERROR(IF(OR($V3130&lt;&gt;"Ja",VLOOKUP($C3130,Listen!$A$2:$F$45,5,0)="Nein",D3130&lt;IF(C3130="LNG Anbindungsanlagen gemäß separater Festlegung",2022,2023)),$AC3130,$AA3130),0)</f>
        <v>0</v>
      </c>
      <c r="AH3130" s="49">
        <f>IFERROR(IF(OR($V3130&lt;&gt;"Ja",VLOOKUP($C3130,Listen!$A$2:$F$45,5,0)="Nein",D3130&lt;IF(C3130="LNG Anbindungsanlagen gemäß separater Festlegung",2022,2023)),$AC3130,$AA3130),0)</f>
        <v>0</v>
      </c>
      <c r="AI3130" s="49">
        <f>IFERROR(IF(OR($W3130&lt;&gt;"Ja",VLOOKUP($C3130,Listen!$A$2:$F$45,6,0)="Nein"),$AC3130,$AB3130),0)</f>
        <v>0</v>
      </c>
      <c r="AJ3130" s="49">
        <f>IFERROR(IF(OR($W3130&lt;&gt;"Ja",VLOOKUP($C3130,Listen!$A$2:$F$45,6,0)="Nein"),$AC3130,$AB3130),0)</f>
        <v>0</v>
      </c>
      <c r="AK3130" s="49">
        <f>IFERROR(IF(OR($W3130&lt;&gt;"Ja",VLOOKUP($C3130,Listen!$A$2:$F$45,6,0)="Nein"),$AC3130,$AB3130),0)</f>
        <v>0</v>
      </c>
      <c r="AL3130" s="51">
        <f t="shared" si="1014"/>
        <v>0</v>
      </c>
      <c r="AM3130" s="296">
        <f>IFERROR(IF(VLOOKUP($C3130,Listen!$A$2:$F$45,6,0)="Ja",MAX(BC3130:BD3130),D_SAV!$BC3130),0)</f>
        <v>0</v>
      </c>
      <c r="AN3130" s="51">
        <f t="shared" si="1015"/>
        <v>0</v>
      </c>
      <c r="AP3130" s="304">
        <f t="shared" si="1016"/>
        <v>0</v>
      </c>
      <c r="AQ3130" s="304">
        <f t="shared" si="1017"/>
        <v>0</v>
      </c>
      <c r="AR3130" s="304">
        <f t="shared" si="1018"/>
        <v>0</v>
      </c>
      <c r="AS3130" s="304">
        <f t="shared" si="1019"/>
        <v>0</v>
      </c>
      <c r="AT3130" s="304">
        <f t="shared" si="1020"/>
        <v>0</v>
      </c>
      <c r="AU3130" s="304">
        <f t="shared" si="1021"/>
        <v>0</v>
      </c>
      <c r="AV3130" s="304">
        <f t="shared" si="1022"/>
        <v>0</v>
      </c>
      <c r="AW3130" s="304">
        <f t="shared" si="1023"/>
        <v>0</v>
      </c>
      <c r="AX3130" s="304">
        <f t="shared" si="1024"/>
        <v>0</v>
      </c>
      <c r="AY3130" s="304">
        <f t="shared" si="1025"/>
        <v>0</v>
      </c>
      <c r="AZ3130" s="304">
        <f t="shared" si="1026"/>
        <v>0</v>
      </c>
      <c r="BA3130" s="304">
        <f t="shared" si="1027"/>
        <v>0</v>
      </c>
      <c r="BB3130" s="304">
        <f t="shared" si="1028"/>
        <v>0</v>
      </c>
      <c r="BC3130" s="304">
        <f t="shared" si="1029"/>
        <v>0</v>
      </c>
      <c r="BD3130" s="304">
        <f t="shared" si="1030"/>
        <v>0</v>
      </c>
      <c r="BE3130" s="304">
        <f>IFERROR(IF(VLOOKUP($C3130,Listen!$A$2:$F$45,6,0)="Ja",BB3130-MAX(BC3130:BD3130),BB3130-BC3130),0)</f>
        <v>0</v>
      </c>
    </row>
    <row r="3131" spans="1:57" x14ac:dyDescent="0.25">
      <c r="A3131" s="320" t="str">
        <f>IF(AND(D3131&lt;&gt;0,C3131&lt;&gt;0,E3131&lt;&gt;0),IF(B3131&lt;&gt;0,CONCATENATE(B3131,"-AGr",VLOOKUP(C3131,Listen!$A$2:$D$45,4,FALSE),"-",D3131,"-",E3131,),CONCATENATE("AGr",VLOOKUP(C3131,Listen!$A$2:$D$45,4,FALSE),"-",D3131,"-",E3131)),"keine vollständige ID")</f>
        <v>keine vollständige ID</v>
      </c>
      <c r="B3131" s="301"/>
      <c r="C3131" s="287"/>
      <c r="D3131" s="34"/>
      <c r="E3131" s="306"/>
      <c r="F3131" s="116"/>
      <c r="G3131" s="17"/>
      <c r="H3131" s="17"/>
      <c r="I3131" s="17"/>
      <c r="J3131" s="17"/>
      <c r="K3131" s="17"/>
      <c r="L3131" s="17"/>
      <c r="M3131" s="17"/>
      <c r="N3131" s="17"/>
      <c r="O3131" s="116"/>
      <c r="P3131" s="117">
        <f>IF(D3131&gt;A_Stammdaten!$B$12,0,SUM(G3131,H3131,J3131,L3131:M3131)-SUM(I3131,K3131,N3131:O3131))</f>
        <v>0</v>
      </c>
      <c r="Q3131" s="17"/>
      <c r="R3131" s="17"/>
      <c r="S3131" s="17"/>
      <c r="T3131" s="17"/>
      <c r="U3131" s="62">
        <f t="shared" si="1010"/>
        <v>0</v>
      </c>
      <c r="V3131" s="34"/>
      <c r="W3131" s="34"/>
      <c r="X3131" s="34"/>
      <c r="Y3131" s="34"/>
      <c r="Z3131" s="34"/>
      <c r="AA3131" s="63" t="str">
        <f t="shared" si="1011"/>
        <v>-</v>
      </c>
      <c r="AB3131" s="63" t="str">
        <f t="shared" si="1012"/>
        <v>-</v>
      </c>
      <c r="AC3131" s="63">
        <f>IF(ISBLANK($C3131),0,VLOOKUP($C3131,Listen!$A$2:$C$45,2,FALSE))</f>
        <v>0</v>
      </c>
      <c r="AD3131" s="63">
        <f>IF(ISBLANK($C3131),0,VLOOKUP($C3131,Listen!$A$2:$C$45,3,FALSE))</f>
        <v>0</v>
      </c>
      <c r="AE3131" s="49">
        <f t="shared" si="1013"/>
        <v>0</v>
      </c>
      <c r="AF3131" s="49">
        <f t="shared" si="1013"/>
        <v>0</v>
      </c>
      <c r="AG3131" s="49">
        <f>IFERROR(IF(OR($V3131&lt;&gt;"Ja",VLOOKUP($C3131,Listen!$A$2:$F$45,5,0)="Nein",D3131&lt;IF(C3131="LNG Anbindungsanlagen gemäß separater Festlegung",2022,2023)),$AC3131,$AA3131),0)</f>
        <v>0</v>
      </c>
      <c r="AH3131" s="49">
        <f>IFERROR(IF(OR($V3131&lt;&gt;"Ja",VLOOKUP($C3131,Listen!$A$2:$F$45,5,0)="Nein",D3131&lt;IF(C3131="LNG Anbindungsanlagen gemäß separater Festlegung",2022,2023)),$AC3131,$AA3131),0)</f>
        <v>0</v>
      </c>
      <c r="AI3131" s="49">
        <f>IFERROR(IF(OR($W3131&lt;&gt;"Ja",VLOOKUP($C3131,Listen!$A$2:$F$45,6,0)="Nein"),$AC3131,$AB3131),0)</f>
        <v>0</v>
      </c>
      <c r="AJ3131" s="49">
        <f>IFERROR(IF(OR($W3131&lt;&gt;"Ja",VLOOKUP($C3131,Listen!$A$2:$F$45,6,0)="Nein"),$AC3131,$AB3131),0)</f>
        <v>0</v>
      </c>
      <c r="AK3131" s="49">
        <f>IFERROR(IF(OR($W3131&lt;&gt;"Ja",VLOOKUP($C3131,Listen!$A$2:$F$45,6,0)="Nein"),$AC3131,$AB3131),0)</f>
        <v>0</v>
      </c>
      <c r="AL3131" s="51">
        <f t="shared" si="1014"/>
        <v>0</v>
      </c>
      <c r="AM3131" s="296">
        <f>IFERROR(IF(VLOOKUP($C3131,Listen!$A$2:$F$45,6,0)="Ja",MAX(BC3131:BD3131),D_SAV!$BC3131),0)</f>
        <v>0</v>
      </c>
      <c r="AN3131" s="51">
        <f t="shared" si="1015"/>
        <v>0</v>
      </c>
      <c r="AP3131" s="304">
        <f t="shared" si="1016"/>
        <v>0</v>
      </c>
      <c r="AQ3131" s="304">
        <f t="shared" si="1017"/>
        <v>0</v>
      </c>
      <c r="AR3131" s="304">
        <f t="shared" si="1018"/>
        <v>0</v>
      </c>
      <c r="AS3131" s="304">
        <f t="shared" si="1019"/>
        <v>0</v>
      </c>
      <c r="AT3131" s="304">
        <f t="shared" si="1020"/>
        <v>0</v>
      </c>
      <c r="AU3131" s="304">
        <f t="shared" si="1021"/>
        <v>0</v>
      </c>
      <c r="AV3131" s="304">
        <f t="shared" si="1022"/>
        <v>0</v>
      </c>
      <c r="AW3131" s="304">
        <f t="shared" si="1023"/>
        <v>0</v>
      </c>
      <c r="AX3131" s="304">
        <f t="shared" si="1024"/>
        <v>0</v>
      </c>
      <c r="AY3131" s="304">
        <f t="shared" si="1025"/>
        <v>0</v>
      </c>
      <c r="AZ3131" s="304">
        <f t="shared" si="1026"/>
        <v>0</v>
      </c>
      <c r="BA3131" s="304">
        <f t="shared" si="1027"/>
        <v>0</v>
      </c>
      <c r="BB3131" s="304">
        <f t="shared" si="1028"/>
        <v>0</v>
      </c>
      <c r="BC3131" s="304">
        <f t="shared" si="1029"/>
        <v>0</v>
      </c>
      <c r="BD3131" s="304">
        <f t="shared" si="1030"/>
        <v>0</v>
      </c>
      <c r="BE3131" s="304">
        <f>IFERROR(IF(VLOOKUP($C3131,Listen!$A$2:$F$45,6,0)="Ja",BB3131-MAX(BC3131:BD3131),BB3131-BC3131),0)</f>
        <v>0</v>
      </c>
    </row>
    <row r="3132" spans="1:57" x14ac:dyDescent="0.25">
      <c r="A3132" s="320" t="str">
        <f>IF(AND(D3132&lt;&gt;0,C3132&lt;&gt;0,E3132&lt;&gt;0),IF(B3132&lt;&gt;0,CONCATENATE(B3132,"-AGr",VLOOKUP(C3132,Listen!$A$2:$D$45,4,FALSE),"-",D3132,"-",E3132,),CONCATENATE("AGr",VLOOKUP(C3132,Listen!$A$2:$D$45,4,FALSE),"-",D3132,"-",E3132)),"keine vollständige ID")</f>
        <v>keine vollständige ID</v>
      </c>
      <c r="B3132" s="301"/>
      <c r="C3132" s="287"/>
      <c r="D3132" s="34"/>
      <c r="E3132" s="306"/>
      <c r="F3132" s="116"/>
      <c r="G3132" s="17"/>
      <c r="H3132" s="17"/>
      <c r="I3132" s="17"/>
      <c r="J3132" s="17"/>
      <c r="K3132" s="17"/>
      <c r="L3132" s="17"/>
      <c r="M3132" s="17"/>
      <c r="N3132" s="17"/>
      <c r="O3132" s="116"/>
      <c r="P3132" s="117">
        <f>IF(D3132&gt;A_Stammdaten!$B$12,0,SUM(G3132,H3132,J3132,L3132:M3132)-SUM(I3132,K3132,N3132:O3132))</f>
        <v>0</v>
      </c>
      <c r="Q3132" s="17"/>
      <c r="R3132" s="17"/>
      <c r="S3132" s="17"/>
      <c r="T3132" s="17"/>
      <c r="U3132" s="62">
        <f t="shared" si="1010"/>
        <v>0</v>
      </c>
      <c r="V3132" s="34"/>
      <c r="W3132" s="34"/>
      <c r="X3132" s="34"/>
      <c r="Y3132" s="34"/>
      <c r="Z3132" s="34"/>
      <c r="AA3132" s="63" t="str">
        <f t="shared" si="1011"/>
        <v>-</v>
      </c>
      <c r="AB3132" s="63" t="str">
        <f t="shared" si="1012"/>
        <v>-</v>
      </c>
      <c r="AC3132" s="63">
        <f>IF(ISBLANK($C3132),0,VLOOKUP($C3132,Listen!$A$2:$C$45,2,FALSE))</f>
        <v>0</v>
      </c>
      <c r="AD3132" s="63">
        <f>IF(ISBLANK($C3132),0,VLOOKUP($C3132,Listen!$A$2:$C$45,3,FALSE))</f>
        <v>0</v>
      </c>
      <c r="AE3132" s="49">
        <f t="shared" si="1013"/>
        <v>0</v>
      </c>
      <c r="AF3132" s="49">
        <f t="shared" si="1013"/>
        <v>0</v>
      </c>
      <c r="AG3132" s="49">
        <f>IFERROR(IF(OR($V3132&lt;&gt;"Ja",VLOOKUP($C3132,Listen!$A$2:$F$45,5,0)="Nein",D3132&lt;IF(C3132="LNG Anbindungsanlagen gemäß separater Festlegung",2022,2023)),$AC3132,$AA3132),0)</f>
        <v>0</v>
      </c>
      <c r="AH3132" s="49">
        <f>IFERROR(IF(OR($V3132&lt;&gt;"Ja",VLOOKUP($C3132,Listen!$A$2:$F$45,5,0)="Nein",D3132&lt;IF(C3132="LNG Anbindungsanlagen gemäß separater Festlegung",2022,2023)),$AC3132,$AA3132),0)</f>
        <v>0</v>
      </c>
      <c r="AI3132" s="49">
        <f>IFERROR(IF(OR($W3132&lt;&gt;"Ja",VLOOKUP($C3132,Listen!$A$2:$F$45,6,0)="Nein"),$AC3132,$AB3132),0)</f>
        <v>0</v>
      </c>
      <c r="AJ3132" s="49">
        <f>IFERROR(IF(OR($W3132&lt;&gt;"Ja",VLOOKUP($C3132,Listen!$A$2:$F$45,6,0)="Nein"),$AC3132,$AB3132),0)</f>
        <v>0</v>
      </c>
      <c r="AK3132" s="49">
        <f>IFERROR(IF(OR($W3132&lt;&gt;"Ja",VLOOKUP($C3132,Listen!$A$2:$F$45,6,0)="Nein"),$AC3132,$AB3132),0)</f>
        <v>0</v>
      </c>
      <c r="AL3132" s="51">
        <f t="shared" si="1014"/>
        <v>0</v>
      </c>
      <c r="AM3132" s="296">
        <f>IFERROR(IF(VLOOKUP($C3132,Listen!$A$2:$F$45,6,0)="Ja",MAX(BC3132:BD3132),D_SAV!$BC3132),0)</f>
        <v>0</v>
      </c>
      <c r="AN3132" s="51">
        <f t="shared" si="1015"/>
        <v>0</v>
      </c>
      <c r="AP3132" s="304">
        <f t="shared" si="1016"/>
        <v>0</v>
      </c>
      <c r="AQ3132" s="304">
        <f t="shared" si="1017"/>
        <v>0</v>
      </c>
      <c r="AR3132" s="304">
        <f t="shared" si="1018"/>
        <v>0</v>
      </c>
      <c r="AS3132" s="304">
        <f t="shared" si="1019"/>
        <v>0</v>
      </c>
      <c r="AT3132" s="304">
        <f t="shared" si="1020"/>
        <v>0</v>
      </c>
      <c r="AU3132" s="304">
        <f t="shared" si="1021"/>
        <v>0</v>
      </c>
      <c r="AV3132" s="304">
        <f t="shared" si="1022"/>
        <v>0</v>
      </c>
      <c r="AW3132" s="304">
        <f t="shared" si="1023"/>
        <v>0</v>
      </c>
      <c r="AX3132" s="304">
        <f t="shared" si="1024"/>
        <v>0</v>
      </c>
      <c r="AY3132" s="304">
        <f t="shared" si="1025"/>
        <v>0</v>
      </c>
      <c r="AZ3132" s="304">
        <f t="shared" si="1026"/>
        <v>0</v>
      </c>
      <c r="BA3132" s="304">
        <f t="shared" si="1027"/>
        <v>0</v>
      </c>
      <c r="BB3132" s="304">
        <f t="shared" si="1028"/>
        <v>0</v>
      </c>
      <c r="BC3132" s="304">
        <f t="shared" si="1029"/>
        <v>0</v>
      </c>
      <c r="BD3132" s="304">
        <f t="shared" si="1030"/>
        <v>0</v>
      </c>
      <c r="BE3132" s="304">
        <f>IFERROR(IF(VLOOKUP($C3132,Listen!$A$2:$F$45,6,0)="Ja",BB3132-MAX(BC3132:BD3132),BB3132-BC3132),0)</f>
        <v>0</v>
      </c>
    </row>
    <row r="3133" spans="1:57" x14ac:dyDescent="0.25">
      <c r="A3133" s="320" t="str">
        <f>IF(AND(D3133&lt;&gt;0,C3133&lt;&gt;0,E3133&lt;&gt;0),IF(B3133&lt;&gt;0,CONCATENATE(B3133,"-AGr",VLOOKUP(C3133,Listen!$A$2:$D$45,4,FALSE),"-",D3133,"-",E3133,),CONCATENATE("AGr",VLOOKUP(C3133,Listen!$A$2:$D$45,4,FALSE),"-",D3133,"-",E3133)),"keine vollständige ID")</f>
        <v>keine vollständige ID</v>
      </c>
      <c r="B3133" s="301"/>
      <c r="C3133" s="287"/>
      <c r="D3133" s="34"/>
      <c r="E3133" s="306"/>
      <c r="F3133" s="116"/>
      <c r="G3133" s="17"/>
      <c r="H3133" s="17"/>
      <c r="I3133" s="17"/>
      <c r="J3133" s="17"/>
      <c r="K3133" s="17"/>
      <c r="L3133" s="17"/>
      <c r="M3133" s="17"/>
      <c r="N3133" s="17"/>
      <c r="O3133" s="116"/>
      <c r="P3133" s="117">
        <f>IF(D3133&gt;A_Stammdaten!$B$12,0,SUM(G3133,H3133,J3133,L3133:M3133)-SUM(I3133,K3133,N3133:O3133))</f>
        <v>0</v>
      </c>
      <c r="Q3133" s="17"/>
      <c r="R3133" s="17"/>
      <c r="S3133" s="17"/>
      <c r="T3133" s="17"/>
      <c r="U3133" s="62">
        <f t="shared" si="1010"/>
        <v>0</v>
      </c>
      <c r="V3133" s="34"/>
      <c r="W3133" s="34"/>
      <c r="X3133" s="34"/>
      <c r="Y3133" s="34"/>
      <c r="Z3133" s="34"/>
      <c r="AA3133" s="63" t="str">
        <f t="shared" si="1011"/>
        <v>-</v>
      </c>
      <c r="AB3133" s="63" t="str">
        <f t="shared" si="1012"/>
        <v>-</v>
      </c>
      <c r="AC3133" s="63">
        <f>IF(ISBLANK($C3133),0,VLOOKUP($C3133,Listen!$A$2:$C$45,2,FALSE))</f>
        <v>0</v>
      </c>
      <c r="AD3133" s="63">
        <f>IF(ISBLANK($C3133),0,VLOOKUP($C3133,Listen!$A$2:$C$45,3,FALSE))</f>
        <v>0</v>
      </c>
      <c r="AE3133" s="49">
        <f t="shared" si="1013"/>
        <v>0</v>
      </c>
      <c r="AF3133" s="49">
        <f t="shared" si="1013"/>
        <v>0</v>
      </c>
      <c r="AG3133" s="49">
        <f>IFERROR(IF(OR($V3133&lt;&gt;"Ja",VLOOKUP($C3133,Listen!$A$2:$F$45,5,0)="Nein",D3133&lt;IF(C3133="LNG Anbindungsanlagen gemäß separater Festlegung",2022,2023)),$AC3133,$AA3133),0)</f>
        <v>0</v>
      </c>
      <c r="AH3133" s="49">
        <f>IFERROR(IF(OR($V3133&lt;&gt;"Ja",VLOOKUP($C3133,Listen!$A$2:$F$45,5,0)="Nein",D3133&lt;IF(C3133="LNG Anbindungsanlagen gemäß separater Festlegung",2022,2023)),$AC3133,$AA3133),0)</f>
        <v>0</v>
      </c>
      <c r="AI3133" s="49">
        <f>IFERROR(IF(OR($W3133&lt;&gt;"Ja",VLOOKUP($C3133,Listen!$A$2:$F$45,6,0)="Nein"),$AC3133,$AB3133),0)</f>
        <v>0</v>
      </c>
      <c r="AJ3133" s="49">
        <f>IFERROR(IF(OR($W3133&lt;&gt;"Ja",VLOOKUP($C3133,Listen!$A$2:$F$45,6,0)="Nein"),$AC3133,$AB3133),0)</f>
        <v>0</v>
      </c>
      <c r="AK3133" s="49">
        <f>IFERROR(IF(OR($W3133&lt;&gt;"Ja",VLOOKUP($C3133,Listen!$A$2:$F$45,6,0)="Nein"),$AC3133,$AB3133),0)</f>
        <v>0</v>
      </c>
      <c r="AL3133" s="51">
        <f t="shared" si="1014"/>
        <v>0</v>
      </c>
      <c r="AM3133" s="296">
        <f>IFERROR(IF(VLOOKUP($C3133,Listen!$A$2:$F$45,6,0)="Ja",MAX(BC3133:BD3133),D_SAV!$BC3133),0)</f>
        <v>0</v>
      </c>
      <c r="AN3133" s="51">
        <f t="shared" si="1015"/>
        <v>0</v>
      </c>
      <c r="AP3133" s="304">
        <f t="shared" si="1016"/>
        <v>0</v>
      </c>
      <c r="AQ3133" s="304">
        <f t="shared" si="1017"/>
        <v>0</v>
      </c>
      <c r="AR3133" s="304">
        <f t="shared" si="1018"/>
        <v>0</v>
      </c>
      <c r="AS3133" s="304">
        <f t="shared" si="1019"/>
        <v>0</v>
      </c>
      <c r="AT3133" s="304">
        <f t="shared" si="1020"/>
        <v>0</v>
      </c>
      <c r="AU3133" s="304">
        <f t="shared" si="1021"/>
        <v>0</v>
      </c>
      <c r="AV3133" s="304">
        <f t="shared" si="1022"/>
        <v>0</v>
      </c>
      <c r="AW3133" s="304">
        <f t="shared" si="1023"/>
        <v>0</v>
      </c>
      <c r="AX3133" s="304">
        <f t="shared" si="1024"/>
        <v>0</v>
      </c>
      <c r="AY3133" s="304">
        <f t="shared" si="1025"/>
        <v>0</v>
      </c>
      <c r="AZ3133" s="304">
        <f t="shared" si="1026"/>
        <v>0</v>
      </c>
      <c r="BA3133" s="304">
        <f t="shared" si="1027"/>
        <v>0</v>
      </c>
      <c r="BB3133" s="304">
        <f t="shared" si="1028"/>
        <v>0</v>
      </c>
      <c r="BC3133" s="304">
        <f t="shared" si="1029"/>
        <v>0</v>
      </c>
      <c r="BD3133" s="304">
        <f t="shared" si="1030"/>
        <v>0</v>
      </c>
      <c r="BE3133" s="304">
        <f>IFERROR(IF(VLOOKUP($C3133,Listen!$A$2:$F$45,6,0)="Ja",BB3133-MAX(BC3133:BD3133),BB3133-BC3133),0)</f>
        <v>0</v>
      </c>
    </row>
    <row r="3134" spans="1:57" x14ac:dyDescent="0.25">
      <c r="A3134" s="320" t="str">
        <f>IF(AND(D3134&lt;&gt;0,C3134&lt;&gt;0,E3134&lt;&gt;0),IF(B3134&lt;&gt;0,CONCATENATE(B3134,"-AGr",VLOOKUP(C3134,Listen!$A$2:$D$45,4,FALSE),"-",D3134,"-",E3134,),CONCATENATE("AGr",VLOOKUP(C3134,Listen!$A$2:$D$45,4,FALSE),"-",D3134,"-",E3134)),"keine vollständige ID")</f>
        <v>keine vollständige ID</v>
      </c>
      <c r="B3134" s="301"/>
      <c r="C3134" s="287"/>
      <c r="D3134" s="34"/>
      <c r="E3134" s="306"/>
      <c r="F3134" s="116"/>
      <c r="G3134" s="17"/>
      <c r="H3134" s="17"/>
      <c r="I3134" s="17"/>
      <c r="J3134" s="17"/>
      <c r="K3134" s="17"/>
      <c r="L3134" s="17"/>
      <c r="M3134" s="17"/>
      <c r="N3134" s="17"/>
      <c r="O3134" s="116"/>
      <c r="P3134" s="117">
        <f>IF(D3134&gt;A_Stammdaten!$B$12,0,SUM(G3134,H3134,J3134,L3134:M3134)-SUM(I3134,K3134,N3134:O3134))</f>
        <v>0</v>
      </c>
      <c r="Q3134" s="17"/>
      <c r="R3134" s="17"/>
      <c r="S3134" s="17"/>
      <c r="T3134" s="17"/>
      <c r="U3134" s="62">
        <f t="shared" si="1010"/>
        <v>0</v>
      </c>
      <c r="V3134" s="34"/>
      <c r="W3134" s="34"/>
      <c r="X3134" s="34"/>
      <c r="Y3134" s="34"/>
      <c r="Z3134" s="34"/>
      <c r="AA3134" s="63" t="str">
        <f t="shared" si="1011"/>
        <v>-</v>
      </c>
      <c r="AB3134" s="63" t="str">
        <f t="shared" si="1012"/>
        <v>-</v>
      </c>
      <c r="AC3134" s="63">
        <f>IF(ISBLANK($C3134),0,VLOOKUP($C3134,Listen!$A$2:$C$45,2,FALSE))</f>
        <v>0</v>
      </c>
      <c r="AD3134" s="63">
        <f>IF(ISBLANK($C3134),0,VLOOKUP($C3134,Listen!$A$2:$C$45,3,FALSE))</f>
        <v>0</v>
      </c>
      <c r="AE3134" s="49">
        <f t="shared" si="1013"/>
        <v>0</v>
      </c>
      <c r="AF3134" s="49">
        <f t="shared" si="1013"/>
        <v>0</v>
      </c>
      <c r="AG3134" s="49">
        <f>IFERROR(IF(OR($V3134&lt;&gt;"Ja",VLOOKUP($C3134,Listen!$A$2:$F$45,5,0)="Nein",D3134&lt;IF(C3134="LNG Anbindungsanlagen gemäß separater Festlegung",2022,2023)),$AC3134,$AA3134),0)</f>
        <v>0</v>
      </c>
      <c r="AH3134" s="49">
        <f>IFERROR(IF(OR($V3134&lt;&gt;"Ja",VLOOKUP($C3134,Listen!$A$2:$F$45,5,0)="Nein",D3134&lt;IF(C3134="LNG Anbindungsanlagen gemäß separater Festlegung",2022,2023)),$AC3134,$AA3134),0)</f>
        <v>0</v>
      </c>
      <c r="AI3134" s="49">
        <f>IFERROR(IF(OR($W3134&lt;&gt;"Ja",VLOOKUP($C3134,Listen!$A$2:$F$45,6,0)="Nein"),$AC3134,$AB3134),0)</f>
        <v>0</v>
      </c>
      <c r="AJ3134" s="49">
        <f>IFERROR(IF(OR($W3134&lt;&gt;"Ja",VLOOKUP($C3134,Listen!$A$2:$F$45,6,0)="Nein"),$AC3134,$AB3134),0)</f>
        <v>0</v>
      </c>
      <c r="AK3134" s="49">
        <f>IFERROR(IF(OR($W3134&lt;&gt;"Ja",VLOOKUP($C3134,Listen!$A$2:$F$45,6,0)="Nein"),$AC3134,$AB3134),0)</f>
        <v>0</v>
      </c>
      <c r="AL3134" s="51">
        <f t="shared" si="1014"/>
        <v>0</v>
      </c>
      <c r="AM3134" s="296">
        <f>IFERROR(IF(VLOOKUP($C3134,Listen!$A$2:$F$45,6,0)="Ja",MAX(BC3134:BD3134),D_SAV!$BC3134),0)</f>
        <v>0</v>
      </c>
      <c r="AN3134" s="51">
        <f t="shared" si="1015"/>
        <v>0</v>
      </c>
      <c r="AP3134" s="304">
        <f t="shared" si="1016"/>
        <v>0</v>
      </c>
      <c r="AQ3134" s="304">
        <f t="shared" si="1017"/>
        <v>0</v>
      </c>
      <c r="AR3134" s="304">
        <f t="shared" si="1018"/>
        <v>0</v>
      </c>
      <c r="AS3134" s="304">
        <f t="shared" si="1019"/>
        <v>0</v>
      </c>
      <c r="AT3134" s="304">
        <f t="shared" si="1020"/>
        <v>0</v>
      </c>
      <c r="AU3134" s="304">
        <f t="shared" si="1021"/>
        <v>0</v>
      </c>
      <c r="AV3134" s="304">
        <f t="shared" si="1022"/>
        <v>0</v>
      </c>
      <c r="AW3134" s="304">
        <f t="shared" si="1023"/>
        <v>0</v>
      </c>
      <c r="AX3134" s="304">
        <f t="shared" si="1024"/>
        <v>0</v>
      </c>
      <c r="AY3134" s="304">
        <f t="shared" si="1025"/>
        <v>0</v>
      </c>
      <c r="AZ3134" s="304">
        <f t="shared" si="1026"/>
        <v>0</v>
      </c>
      <c r="BA3134" s="304">
        <f t="shared" si="1027"/>
        <v>0</v>
      </c>
      <c r="BB3134" s="304">
        <f t="shared" si="1028"/>
        <v>0</v>
      </c>
      <c r="BC3134" s="304">
        <f t="shared" si="1029"/>
        <v>0</v>
      </c>
      <c r="BD3134" s="304">
        <f t="shared" si="1030"/>
        <v>0</v>
      </c>
      <c r="BE3134" s="304">
        <f>IFERROR(IF(VLOOKUP($C3134,Listen!$A$2:$F$45,6,0)="Ja",BB3134-MAX(BC3134:BD3134),BB3134-BC3134),0)</f>
        <v>0</v>
      </c>
    </row>
    <row r="3135" spans="1:57" x14ac:dyDescent="0.25">
      <c r="A3135" s="320" t="str">
        <f>IF(AND(D3135&lt;&gt;0,C3135&lt;&gt;0,E3135&lt;&gt;0),IF(B3135&lt;&gt;0,CONCATENATE(B3135,"-AGr",VLOOKUP(C3135,Listen!$A$2:$D$45,4,FALSE),"-",D3135,"-",E3135,),CONCATENATE("AGr",VLOOKUP(C3135,Listen!$A$2:$D$45,4,FALSE),"-",D3135,"-",E3135)),"keine vollständige ID")</f>
        <v>keine vollständige ID</v>
      </c>
      <c r="B3135" s="301"/>
      <c r="C3135" s="287"/>
      <c r="D3135" s="34"/>
      <c r="E3135" s="306"/>
      <c r="F3135" s="116"/>
      <c r="G3135" s="17"/>
      <c r="H3135" s="17"/>
      <c r="I3135" s="17"/>
      <c r="J3135" s="17"/>
      <c r="K3135" s="17"/>
      <c r="L3135" s="17"/>
      <c r="M3135" s="17"/>
      <c r="N3135" s="17"/>
      <c r="O3135" s="116"/>
      <c r="P3135" s="117">
        <f>IF(D3135&gt;A_Stammdaten!$B$12,0,SUM(G3135,H3135,J3135,L3135:M3135)-SUM(I3135,K3135,N3135:O3135))</f>
        <v>0</v>
      </c>
      <c r="Q3135" s="17"/>
      <c r="R3135" s="17"/>
      <c r="S3135" s="17"/>
      <c r="T3135" s="17"/>
      <c r="U3135" s="62">
        <f t="shared" si="1010"/>
        <v>0</v>
      </c>
      <c r="V3135" s="34"/>
      <c r="W3135" s="34"/>
      <c r="X3135" s="34"/>
      <c r="Y3135" s="34"/>
      <c r="Z3135" s="34"/>
      <c r="AA3135" s="63" t="str">
        <f t="shared" si="1011"/>
        <v>-</v>
      </c>
      <c r="AB3135" s="63" t="str">
        <f t="shared" si="1012"/>
        <v>-</v>
      </c>
      <c r="AC3135" s="63">
        <f>IF(ISBLANK($C3135),0,VLOOKUP($C3135,Listen!$A$2:$C$45,2,FALSE))</f>
        <v>0</v>
      </c>
      <c r="AD3135" s="63">
        <f>IF(ISBLANK($C3135),0,VLOOKUP($C3135,Listen!$A$2:$C$45,3,FALSE))</f>
        <v>0</v>
      </c>
      <c r="AE3135" s="49">
        <f t="shared" si="1013"/>
        <v>0</v>
      </c>
      <c r="AF3135" s="49">
        <f t="shared" si="1013"/>
        <v>0</v>
      </c>
      <c r="AG3135" s="49">
        <f>IFERROR(IF(OR($V3135&lt;&gt;"Ja",VLOOKUP($C3135,Listen!$A$2:$F$45,5,0)="Nein",D3135&lt;IF(C3135="LNG Anbindungsanlagen gemäß separater Festlegung",2022,2023)),$AC3135,$AA3135),0)</f>
        <v>0</v>
      </c>
      <c r="AH3135" s="49">
        <f>IFERROR(IF(OR($V3135&lt;&gt;"Ja",VLOOKUP($C3135,Listen!$A$2:$F$45,5,0)="Nein",D3135&lt;IF(C3135="LNG Anbindungsanlagen gemäß separater Festlegung",2022,2023)),$AC3135,$AA3135),0)</f>
        <v>0</v>
      </c>
      <c r="AI3135" s="49">
        <f>IFERROR(IF(OR($W3135&lt;&gt;"Ja",VLOOKUP($C3135,Listen!$A$2:$F$45,6,0)="Nein"),$AC3135,$AB3135),0)</f>
        <v>0</v>
      </c>
      <c r="AJ3135" s="49">
        <f>IFERROR(IF(OR($W3135&lt;&gt;"Ja",VLOOKUP($C3135,Listen!$A$2:$F$45,6,0)="Nein"),$AC3135,$AB3135),0)</f>
        <v>0</v>
      </c>
      <c r="AK3135" s="49">
        <f>IFERROR(IF(OR($W3135&lt;&gt;"Ja",VLOOKUP($C3135,Listen!$A$2:$F$45,6,0)="Nein"),$AC3135,$AB3135),0)</f>
        <v>0</v>
      </c>
      <c r="AL3135" s="51">
        <f t="shared" si="1014"/>
        <v>0</v>
      </c>
      <c r="AM3135" s="296">
        <f>IFERROR(IF(VLOOKUP($C3135,Listen!$A$2:$F$45,6,0)="Ja",MAX(BC3135:BD3135),D_SAV!$BC3135),0)</f>
        <v>0</v>
      </c>
      <c r="AN3135" s="51">
        <f t="shared" si="1015"/>
        <v>0</v>
      </c>
      <c r="AP3135" s="304">
        <f t="shared" si="1016"/>
        <v>0</v>
      </c>
      <c r="AQ3135" s="304">
        <f t="shared" si="1017"/>
        <v>0</v>
      </c>
      <c r="AR3135" s="304">
        <f t="shared" si="1018"/>
        <v>0</v>
      </c>
      <c r="AS3135" s="304">
        <f t="shared" si="1019"/>
        <v>0</v>
      </c>
      <c r="AT3135" s="304">
        <f t="shared" si="1020"/>
        <v>0</v>
      </c>
      <c r="AU3135" s="304">
        <f t="shared" si="1021"/>
        <v>0</v>
      </c>
      <c r="AV3135" s="304">
        <f t="shared" si="1022"/>
        <v>0</v>
      </c>
      <c r="AW3135" s="304">
        <f t="shared" si="1023"/>
        <v>0</v>
      </c>
      <c r="AX3135" s="304">
        <f t="shared" si="1024"/>
        <v>0</v>
      </c>
      <c r="AY3135" s="304">
        <f t="shared" si="1025"/>
        <v>0</v>
      </c>
      <c r="AZ3135" s="304">
        <f t="shared" si="1026"/>
        <v>0</v>
      </c>
      <c r="BA3135" s="304">
        <f t="shared" si="1027"/>
        <v>0</v>
      </c>
      <c r="BB3135" s="304">
        <f t="shared" si="1028"/>
        <v>0</v>
      </c>
      <c r="BC3135" s="304">
        <f t="shared" si="1029"/>
        <v>0</v>
      </c>
      <c r="BD3135" s="304">
        <f t="shared" si="1030"/>
        <v>0</v>
      </c>
      <c r="BE3135" s="304">
        <f>IFERROR(IF(VLOOKUP($C3135,Listen!$A$2:$F$45,6,0)="Ja",BB3135-MAX(BC3135:BD3135),BB3135-BC3135),0)</f>
        <v>0</v>
      </c>
    </row>
    <row r="3136" spans="1:57" x14ac:dyDescent="0.25">
      <c r="A3136" s="320" t="str">
        <f>IF(AND(D3136&lt;&gt;0,C3136&lt;&gt;0,E3136&lt;&gt;0),IF(B3136&lt;&gt;0,CONCATENATE(B3136,"-AGr",VLOOKUP(C3136,Listen!$A$2:$D$45,4,FALSE),"-",D3136,"-",E3136,),CONCATENATE("AGr",VLOOKUP(C3136,Listen!$A$2:$D$45,4,FALSE),"-",D3136,"-",E3136)),"keine vollständige ID")</f>
        <v>keine vollständige ID</v>
      </c>
      <c r="B3136" s="301"/>
      <c r="C3136" s="287"/>
      <c r="D3136" s="34"/>
      <c r="E3136" s="306"/>
      <c r="F3136" s="116"/>
      <c r="G3136" s="17"/>
      <c r="H3136" s="17"/>
      <c r="I3136" s="17"/>
      <c r="J3136" s="17"/>
      <c r="K3136" s="17"/>
      <c r="L3136" s="17"/>
      <c r="M3136" s="17"/>
      <c r="N3136" s="17"/>
      <c r="O3136" s="116"/>
      <c r="P3136" s="117">
        <f>IF(D3136&gt;A_Stammdaten!$B$12,0,SUM(G3136,H3136,J3136,L3136:M3136)-SUM(I3136,K3136,N3136:O3136))</f>
        <v>0</v>
      </c>
      <c r="Q3136" s="17"/>
      <c r="R3136" s="17"/>
      <c r="S3136" s="17"/>
      <c r="T3136" s="17"/>
      <c r="U3136" s="62">
        <f t="shared" si="1010"/>
        <v>0</v>
      </c>
      <c r="V3136" s="34"/>
      <c r="W3136" s="34"/>
      <c r="X3136" s="34"/>
      <c r="Y3136" s="34"/>
      <c r="Z3136" s="34"/>
      <c r="AA3136" s="63" t="str">
        <f t="shared" si="1011"/>
        <v>-</v>
      </c>
      <c r="AB3136" s="63" t="str">
        <f t="shared" si="1012"/>
        <v>-</v>
      </c>
      <c r="AC3136" s="63">
        <f>IF(ISBLANK($C3136),0,VLOOKUP($C3136,Listen!$A$2:$C$45,2,FALSE))</f>
        <v>0</v>
      </c>
      <c r="AD3136" s="63">
        <f>IF(ISBLANK($C3136),0,VLOOKUP($C3136,Listen!$A$2:$C$45,3,FALSE))</f>
        <v>0</v>
      </c>
      <c r="AE3136" s="49">
        <f t="shared" si="1013"/>
        <v>0</v>
      </c>
      <c r="AF3136" s="49">
        <f t="shared" si="1013"/>
        <v>0</v>
      </c>
      <c r="AG3136" s="49">
        <f>IFERROR(IF(OR($V3136&lt;&gt;"Ja",VLOOKUP($C3136,Listen!$A$2:$F$45,5,0)="Nein",D3136&lt;IF(C3136="LNG Anbindungsanlagen gemäß separater Festlegung",2022,2023)),$AC3136,$AA3136),0)</f>
        <v>0</v>
      </c>
      <c r="AH3136" s="49">
        <f>IFERROR(IF(OR($V3136&lt;&gt;"Ja",VLOOKUP($C3136,Listen!$A$2:$F$45,5,0)="Nein",D3136&lt;IF(C3136="LNG Anbindungsanlagen gemäß separater Festlegung",2022,2023)),$AC3136,$AA3136),0)</f>
        <v>0</v>
      </c>
      <c r="AI3136" s="49">
        <f>IFERROR(IF(OR($W3136&lt;&gt;"Ja",VLOOKUP($C3136,Listen!$A$2:$F$45,6,0)="Nein"),$AC3136,$AB3136),0)</f>
        <v>0</v>
      </c>
      <c r="AJ3136" s="49">
        <f>IFERROR(IF(OR($W3136&lt;&gt;"Ja",VLOOKUP($C3136,Listen!$A$2:$F$45,6,0)="Nein"),$AC3136,$AB3136),0)</f>
        <v>0</v>
      </c>
      <c r="AK3136" s="49">
        <f>IFERROR(IF(OR($W3136&lt;&gt;"Ja",VLOOKUP($C3136,Listen!$A$2:$F$45,6,0)="Nein"),$AC3136,$AB3136),0)</f>
        <v>0</v>
      </c>
      <c r="AL3136" s="51">
        <f t="shared" si="1014"/>
        <v>0</v>
      </c>
      <c r="AM3136" s="296">
        <f>IFERROR(IF(VLOOKUP($C3136,Listen!$A$2:$F$45,6,0)="Ja",MAX(BC3136:BD3136),D_SAV!$BC3136),0)</f>
        <v>0</v>
      </c>
      <c r="AN3136" s="51">
        <f t="shared" si="1015"/>
        <v>0</v>
      </c>
      <c r="AP3136" s="304">
        <f t="shared" si="1016"/>
        <v>0</v>
      </c>
      <c r="AQ3136" s="304">
        <f t="shared" si="1017"/>
        <v>0</v>
      </c>
      <c r="AR3136" s="304">
        <f t="shared" si="1018"/>
        <v>0</v>
      </c>
      <c r="AS3136" s="304">
        <f t="shared" si="1019"/>
        <v>0</v>
      </c>
      <c r="AT3136" s="304">
        <f t="shared" si="1020"/>
        <v>0</v>
      </c>
      <c r="AU3136" s="304">
        <f t="shared" si="1021"/>
        <v>0</v>
      </c>
      <c r="AV3136" s="304">
        <f t="shared" si="1022"/>
        <v>0</v>
      </c>
      <c r="AW3136" s="304">
        <f t="shared" si="1023"/>
        <v>0</v>
      </c>
      <c r="AX3136" s="304">
        <f t="shared" si="1024"/>
        <v>0</v>
      </c>
      <c r="AY3136" s="304">
        <f t="shared" si="1025"/>
        <v>0</v>
      </c>
      <c r="AZ3136" s="304">
        <f t="shared" si="1026"/>
        <v>0</v>
      </c>
      <c r="BA3136" s="304">
        <f t="shared" si="1027"/>
        <v>0</v>
      </c>
      <c r="BB3136" s="304">
        <f t="shared" si="1028"/>
        <v>0</v>
      </c>
      <c r="BC3136" s="304">
        <f t="shared" si="1029"/>
        <v>0</v>
      </c>
      <c r="BD3136" s="304">
        <f t="shared" si="1030"/>
        <v>0</v>
      </c>
      <c r="BE3136" s="304">
        <f>IFERROR(IF(VLOOKUP($C3136,Listen!$A$2:$F$45,6,0)="Ja",BB3136-MAX(BC3136:BD3136),BB3136-BC3136),0)</f>
        <v>0</v>
      </c>
    </row>
    <row r="3137" spans="1:57" x14ac:dyDescent="0.25">
      <c r="A3137" s="320" t="str">
        <f>IF(AND(D3137&lt;&gt;0,C3137&lt;&gt;0,E3137&lt;&gt;0),IF(B3137&lt;&gt;0,CONCATENATE(B3137,"-AGr",VLOOKUP(C3137,Listen!$A$2:$D$45,4,FALSE),"-",D3137,"-",E3137,),CONCATENATE("AGr",VLOOKUP(C3137,Listen!$A$2:$D$45,4,FALSE),"-",D3137,"-",E3137)),"keine vollständige ID")</f>
        <v>keine vollständige ID</v>
      </c>
      <c r="B3137" s="301"/>
      <c r="C3137" s="287"/>
      <c r="D3137" s="34"/>
      <c r="E3137" s="306"/>
      <c r="F3137" s="116"/>
      <c r="G3137" s="17"/>
      <c r="H3137" s="17"/>
      <c r="I3137" s="17"/>
      <c r="J3137" s="17"/>
      <c r="K3137" s="17"/>
      <c r="L3137" s="17"/>
      <c r="M3137" s="17"/>
      <c r="N3137" s="17"/>
      <c r="O3137" s="116"/>
      <c r="P3137" s="117">
        <f>IF(D3137&gt;A_Stammdaten!$B$12,0,SUM(G3137,H3137,J3137,L3137:M3137)-SUM(I3137,K3137,N3137:O3137))</f>
        <v>0</v>
      </c>
      <c r="Q3137" s="17"/>
      <c r="R3137" s="17"/>
      <c r="S3137" s="17"/>
      <c r="T3137" s="17"/>
      <c r="U3137" s="62">
        <f t="shared" si="1010"/>
        <v>0</v>
      </c>
      <c r="V3137" s="34"/>
      <c r="W3137" s="34"/>
      <c r="X3137" s="34"/>
      <c r="Y3137" s="34"/>
      <c r="Z3137" s="34"/>
      <c r="AA3137" s="63" t="str">
        <f t="shared" si="1011"/>
        <v>-</v>
      </c>
      <c r="AB3137" s="63" t="str">
        <f t="shared" si="1012"/>
        <v>-</v>
      </c>
      <c r="AC3137" s="63">
        <f>IF(ISBLANK($C3137),0,VLOOKUP($C3137,Listen!$A$2:$C$45,2,FALSE))</f>
        <v>0</v>
      </c>
      <c r="AD3137" s="63">
        <f>IF(ISBLANK($C3137),0,VLOOKUP($C3137,Listen!$A$2:$C$45,3,FALSE))</f>
        <v>0</v>
      </c>
      <c r="AE3137" s="49">
        <f t="shared" si="1013"/>
        <v>0</v>
      </c>
      <c r="AF3137" s="49">
        <f t="shared" si="1013"/>
        <v>0</v>
      </c>
      <c r="AG3137" s="49">
        <f>IFERROR(IF(OR($V3137&lt;&gt;"Ja",VLOOKUP($C3137,Listen!$A$2:$F$45,5,0)="Nein",D3137&lt;IF(C3137="LNG Anbindungsanlagen gemäß separater Festlegung",2022,2023)),$AC3137,$AA3137),0)</f>
        <v>0</v>
      </c>
      <c r="AH3137" s="49">
        <f>IFERROR(IF(OR($V3137&lt;&gt;"Ja",VLOOKUP($C3137,Listen!$A$2:$F$45,5,0)="Nein",D3137&lt;IF(C3137="LNG Anbindungsanlagen gemäß separater Festlegung",2022,2023)),$AC3137,$AA3137),0)</f>
        <v>0</v>
      </c>
      <c r="AI3137" s="49">
        <f>IFERROR(IF(OR($W3137&lt;&gt;"Ja",VLOOKUP($C3137,Listen!$A$2:$F$45,6,0)="Nein"),$AC3137,$AB3137),0)</f>
        <v>0</v>
      </c>
      <c r="AJ3137" s="49">
        <f>IFERROR(IF(OR($W3137&lt;&gt;"Ja",VLOOKUP($C3137,Listen!$A$2:$F$45,6,0)="Nein"),$AC3137,$AB3137),0)</f>
        <v>0</v>
      </c>
      <c r="AK3137" s="49">
        <f>IFERROR(IF(OR($W3137&lt;&gt;"Ja",VLOOKUP($C3137,Listen!$A$2:$F$45,6,0)="Nein"),$AC3137,$AB3137),0)</f>
        <v>0</v>
      </c>
      <c r="AL3137" s="51">
        <f t="shared" si="1014"/>
        <v>0</v>
      </c>
      <c r="AM3137" s="296">
        <f>IFERROR(IF(VLOOKUP($C3137,Listen!$A$2:$F$45,6,0)="Ja",MAX(BC3137:BD3137),D_SAV!$BC3137),0)</f>
        <v>0</v>
      </c>
      <c r="AN3137" s="51">
        <f t="shared" si="1015"/>
        <v>0</v>
      </c>
      <c r="AP3137" s="304">
        <f t="shared" si="1016"/>
        <v>0</v>
      </c>
      <c r="AQ3137" s="304">
        <f t="shared" si="1017"/>
        <v>0</v>
      </c>
      <c r="AR3137" s="304">
        <f t="shared" si="1018"/>
        <v>0</v>
      </c>
      <c r="AS3137" s="304">
        <f t="shared" si="1019"/>
        <v>0</v>
      </c>
      <c r="AT3137" s="304">
        <f t="shared" si="1020"/>
        <v>0</v>
      </c>
      <c r="AU3137" s="304">
        <f t="shared" si="1021"/>
        <v>0</v>
      </c>
      <c r="AV3137" s="304">
        <f t="shared" si="1022"/>
        <v>0</v>
      </c>
      <c r="AW3137" s="304">
        <f t="shared" si="1023"/>
        <v>0</v>
      </c>
      <c r="AX3137" s="304">
        <f t="shared" si="1024"/>
        <v>0</v>
      </c>
      <c r="AY3137" s="304">
        <f t="shared" si="1025"/>
        <v>0</v>
      </c>
      <c r="AZ3137" s="304">
        <f t="shared" si="1026"/>
        <v>0</v>
      </c>
      <c r="BA3137" s="304">
        <f t="shared" si="1027"/>
        <v>0</v>
      </c>
      <c r="BB3137" s="304">
        <f t="shared" si="1028"/>
        <v>0</v>
      </c>
      <c r="BC3137" s="304">
        <f t="shared" si="1029"/>
        <v>0</v>
      </c>
      <c r="BD3137" s="304">
        <f t="shared" si="1030"/>
        <v>0</v>
      </c>
      <c r="BE3137" s="304">
        <f>IFERROR(IF(VLOOKUP($C3137,Listen!$A$2:$F$45,6,0)="Ja",BB3137-MAX(BC3137:BD3137),BB3137-BC3137),0)</f>
        <v>0</v>
      </c>
    </row>
    <row r="3138" spans="1:57" x14ac:dyDescent="0.25">
      <c r="A3138" s="320" t="str">
        <f>IF(AND(D3138&lt;&gt;0,C3138&lt;&gt;0,E3138&lt;&gt;0),IF(B3138&lt;&gt;0,CONCATENATE(B3138,"-AGr",VLOOKUP(C3138,Listen!$A$2:$D$45,4,FALSE),"-",D3138,"-",E3138,),CONCATENATE("AGr",VLOOKUP(C3138,Listen!$A$2:$D$45,4,FALSE),"-",D3138,"-",E3138)),"keine vollständige ID")</f>
        <v>keine vollständige ID</v>
      </c>
      <c r="B3138" s="301"/>
      <c r="C3138" s="287"/>
      <c r="D3138" s="34"/>
      <c r="E3138" s="306"/>
      <c r="F3138" s="116"/>
      <c r="G3138" s="17"/>
      <c r="H3138" s="17"/>
      <c r="I3138" s="17"/>
      <c r="J3138" s="17"/>
      <c r="K3138" s="17"/>
      <c r="L3138" s="17"/>
      <c r="M3138" s="17"/>
      <c r="N3138" s="17"/>
      <c r="O3138" s="116"/>
      <c r="P3138" s="117">
        <f>IF(D3138&gt;A_Stammdaten!$B$12,0,SUM(G3138,H3138,J3138,L3138:M3138)-SUM(I3138,K3138,N3138:O3138))</f>
        <v>0</v>
      </c>
      <c r="Q3138" s="17"/>
      <c r="R3138" s="17"/>
      <c r="S3138" s="17"/>
      <c r="T3138" s="17"/>
      <c r="U3138" s="62">
        <f t="shared" si="1010"/>
        <v>0</v>
      </c>
      <c r="V3138" s="34"/>
      <c r="W3138" s="34"/>
      <c r="X3138" s="34"/>
      <c r="Y3138" s="34"/>
      <c r="Z3138" s="34"/>
      <c r="AA3138" s="63" t="str">
        <f t="shared" si="1011"/>
        <v>-</v>
      </c>
      <c r="AB3138" s="63" t="str">
        <f t="shared" si="1012"/>
        <v>-</v>
      </c>
      <c r="AC3138" s="63">
        <f>IF(ISBLANK($C3138),0,VLOOKUP($C3138,Listen!$A$2:$C$45,2,FALSE))</f>
        <v>0</v>
      </c>
      <c r="AD3138" s="63">
        <f>IF(ISBLANK($C3138),0,VLOOKUP($C3138,Listen!$A$2:$C$45,3,FALSE))</f>
        <v>0</v>
      </c>
      <c r="AE3138" s="49">
        <f t="shared" si="1013"/>
        <v>0</v>
      </c>
      <c r="AF3138" s="49">
        <f t="shared" si="1013"/>
        <v>0</v>
      </c>
      <c r="AG3138" s="49">
        <f>IFERROR(IF(OR($V3138&lt;&gt;"Ja",VLOOKUP($C3138,Listen!$A$2:$F$45,5,0)="Nein",D3138&lt;IF(C3138="LNG Anbindungsanlagen gemäß separater Festlegung",2022,2023)),$AC3138,$AA3138),0)</f>
        <v>0</v>
      </c>
      <c r="AH3138" s="49">
        <f>IFERROR(IF(OR($V3138&lt;&gt;"Ja",VLOOKUP($C3138,Listen!$A$2:$F$45,5,0)="Nein",D3138&lt;IF(C3138="LNG Anbindungsanlagen gemäß separater Festlegung",2022,2023)),$AC3138,$AA3138),0)</f>
        <v>0</v>
      </c>
      <c r="AI3138" s="49">
        <f>IFERROR(IF(OR($W3138&lt;&gt;"Ja",VLOOKUP($C3138,Listen!$A$2:$F$45,6,0)="Nein"),$AC3138,$AB3138),0)</f>
        <v>0</v>
      </c>
      <c r="AJ3138" s="49">
        <f>IFERROR(IF(OR($W3138&lt;&gt;"Ja",VLOOKUP($C3138,Listen!$A$2:$F$45,6,0)="Nein"),$AC3138,$AB3138),0)</f>
        <v>0</v>
      </c>
      <c r="AK3138" s="49">
        <f>IFERROR(IF(OR($W3138&lt;&gt;"Ja",VLOOKUP($C3138,Listen!$A$2:$F$45,6,0)="Nein"),$AC3138,$AB3138),0)</f>
        <v>0</v>
      </c>
      <c r="AL3138" s="51">
        <f t="shared" si="1014"/>
        <v>0</v>
      </c>
      <c r="AM3138" s="296">
        <f>IFERROR(IF(VLOOKUP($C3138,Listen!$A$2:$F$45,6,0)="Ja",MAX(BC3138:BD3138),D_SAV!$BC3138),0)</f>
        <v>0</v>
      </c>
      <c r="AN3138" s="51">
        <f t="shared" si="1015"/>
        <v>0</v>
      </c>
      <c r="AP3138" s="304">
        <f t="shared" si="1016"/>
        <v>0</v>
      </c>
      <c r="AQ3138" s="304">
        <f t="shared" si="1017"/>
        <v>0</v>
      </c>
      <c r="AR3138" s="304">
        <f t="shared" si="1018"/>
        <v>0</v>
      </c>
      <c r="AS3138" s="304">
        <f t="shared" si="1019"/>
        <v>0</v>
      </c>
      <c r="AT3138" s="304">
        <f t="shared" si="1020"/>
        <v>0</v>
      </c>
      <c r="AU3138" s="304">
        <f t="shared" si="1021"/>
        <v>0</v>
      </c>
      <c r="AV3138" s="304">
        <f t="shared" si="1022"/>
        <v>0</v>
      </c>
      <c r="AW3138" s="304">
        <f t="shared" si="1023"/>
        <v>0</v>
      </c>
      <c r="AX3138" s="304">
        <f t="shared" si="1024"/>
        <v>0</v>
      </c>
      <c r="AY3138" s="304">
        <f t="shared" si="1025"/>
        <v>0</v>
      </c>
      <c r="AZ3138" s="304">
        <f t="shared" si="1026"/>
        <v>0</v>
      </c>
      <c r="BA3138" s="304">
        <f t="shared" si="1027"/>
        <v>0</v>
      </c>
      <c r="BB3138" s="304">
        <f t="shared" si="1028"/>
        <v>0</v>
      </c>
      <c r="BC3138" s="304">
        <f t="shared" si="1029"/>
        <v>0</v>
      </c>
      <c r="BD3138" s="304">
        <f t="shared" si="1030"/>
        <v>0</v>
      </c>
      <c r="BE3138" s="304">
        <f>IFERROR(IF(VLOOKUP($C3138,Listen!$A$2:$F$45,6,0)="Ja",BB3138-MAX(BC3138:BD3138),BB3138-BC3138),0)</f>
        <v>0</v>
      </c>
    </row>
    <row r="3139" spans="1:57" x14ac:dyDescent="0.25">
      <c r="A3139" s="320" t="str">
        <f>IF(AND(D3139&lt;&gt;0,C3139&lt;&gt;0,E3139&lt;&gt;0),IF(B3139&lt;&gt;0,CONCATENATE(B3139,"-AGr",VLOOKUP(C3139,Listen!$A$2:$D$45,4,FALSE),"-",D3139,"-",E3139,),CONCATENATE("AGr",VLOOKUP(C3139,Listen!$A$2:$D$45,4,FALSE),"-",D3139,"-",E3139)),"keine vollständige ID")</f>
        <v>keine vollständige ID</v>
      </c>
      <c r="B3139" s="301"/>
      <c r="C3139" s="287"/>
      <c r="D3139" s="34"/>
      <c r="E3139" s="306"/>
      <c r="F3139" s="116"/>
      <c r="G3139" s="17"/>
      <c r="H3139" s="17"/>
      <c r="I3139" s="17"/>
      <c r="J3139" s="17"/>
      <c r="K3139" s="17"/>
      <c r="L3139" s="17"/>
      <c r="M3139" s="17"/>
      <c r="N3139" s="17"/>
      <c r="O3139" s="116"/>
      <c r="P3139" s="117">
        <f>IF(D3139&gt;A_Stammdaten!$B$12,0,SUM(G3139,H3139,J3139,L3139:M3139)-SUM(I3139,K3139,N3139:O3139))</f>
        <v>0</v>
      </c>
      <c r="Q3139" s="17"/>
      <c r="R3139" s="17"/>
      <c r="S3139" s="17"/>
      <c r="T3139" s="17"/>
      <c r="U3139" s="62">
        <f t="shared" si="1010"/>
        <v>0</v>
      </c>
      <c r="V3139" s="34"/>
      <c r="W3139" s="34"/>
      <c r="X3139" s="34"/>
      <c r="Y3139" s="34"/>
      <c r="Z3139" s="34"/>
      <c r="AA3139" s="63" t="str">
        <f t="shared" si="1011"/>
        <v>-</v>
      </c>
      <c r="AB3139" s="63" t="str">
        <f t="shared" si="1012"/>
        <v>-</v>
      </c>
      <c r="AC3139" s="63">
        <f>IF(ISBLANK($C3139),0,VLOOKUP($C3139,Listen!$A$2:$C$45,2,FALSE))</f>
        <v>0</v>
      </c>
      <c r="AD3139" s="63">
        <f>IF(ISBLANK($C3139),0,VLOOKUP($C3139,Listen!$A$2:$C$45,3,FALSE))</f>
        <v>0</v>
      </c>
      <c r="AE3139" s="49">
        <f t="shared" si="1013"/>
        <v>0</v>
      </c>
      <c r="AF3139" s="49">
        <f t="shared" si="1013"/>
        <v>0</v>
      </c>
      <c r="AG3139" s="49">
        <f>IFERROR(IF(OR($V3139&lt;&gt;"Ja",VLOOKUP($C3139,Listen!$A$2:$F$45,5,0)="Nein",D3139&lt;IF(C3139="LNG Anbindungsanlagen gemäß separater Festlegung",2022,2023)),$AC3139,$AA3139),0)</f>
        <v>0</v>
      </c>
      <c r="AH3139" s="49">
        <f>IFERROR(IF(OR($V3139&lt;&gt;"Ja",VLOOKUP($C3139,Listen!$A$2:$F$45,5,0)="Nein",D3139&lt;IF(C3139="LNG Anbindungsanlagen gemäß separater Festlegung",2022,2023)),$AC3139,$AA3139),0)</f>
        <v>0</v>
      </c>
      <c r="AI3139" s="49">
        <f>IFERROR(IF(OR($W3139&lt;&gt;"Ja",VLOOKUP($C3139,Listen!$A$2:$F$45,6,0)="Nein"),$AC3139,$AB3139),0)</f>
        <v>0</v>
      </c>
      <c r="AJ3139" s="49">
        <f>IFERROR(IF(OR($W3139&lt;&gt;"Ja",VLOOKUP($C3139,Listen!$A$2:$F$45,6,0)="Nein"),$AC3139,$AB3139),0)</f>
        <v>0</v>
      </c>
      <c r="AK3139" s="49">
        <f>IFERROR(IF(OR($W3139&lt;&gt;"Ja",VLOOKUP($C3139,Listen!$A$2:$F$45,6,0)="Nein"),$AC3139,$AB3139),0)</f>
        <v>0</v>
      </c>
      <c r="AL3139" s="51">
        <f t="shared" si="1014"/>
        <v>0</v>
      </c>
      <c r="AM3139" s="296">
        <f>IFERROR(IF(VLOOKUP($C3139,Listen!$A$2:$F$45,6,0)="Ja",MAX(BC3139:BD3139),D_SAV!$BC3139),0)</f>
        <v>0</v>
      </c>
      <c r="AN3139" s="51">
        <f t="shared" si="1015"/>
        <v>0</v>
      </c>
      <c r="AP3139" s="304">
        <f t="shared" si="1016"/>
        <v>0</v>
      </c>
      <c r="AQ3139" s="304">
        <f t="shared" si="1017"/>
        <v>0</v>
      </c>
      <c r="AR3139" s="304">
        <f t="shared" si="1018"/>
        <v>0</v>
      </c>
      <c r="AS3139" s="304">
        <f t="shared" si="1019"/>
        <v>0</v>
      </c>
      <c r="AT3139" s="304">
        <f t="shared" si="1020"/>
        <v>0</v>
      </c>
      <c r="AU3139" s="304">
        <f t="shared" si="1021"/>
        <v>0</v>
      </c>
      <c r="AV3139" s="304">
        <f t="shared" si="1022"/>
        <v>0</v>
      </c>
      <c r="AW3139" s="304">
        <f t="shared" si="1023"/>
        <v>0</v>
      </c>
      <c r="AX3139" s="304">
        <f t="shared" si="1024"/>
        <v>0</v>
      </c>
      <c r="AY3139" s="304">
        <f t="shared" si="1025"/>
        <v>0</v>
      </c>
      <c r="AZ3139" s="304">
        <f t="shared" si="1026"/>
        <v>0</v>
      </c>
      <c r="BA3139" s="304">
        <f t="shared" si="1027"/>
        <v>0</v>
      </c>
      <c r="BB3139" s="304">
        <f t="shared" si="1028"/>
        <v>0</v>
      </c>
      <c r="BC3139" s="304">
        <f t="shared" si="1029"/>
        <v>0</v>
      </c>
      <c r="BD3139" s="304">
        <f t="shared" si="1030"/>
        <v>0</v>
      </c>
      <c r="BE3139" s="304">
        <f>IFERROR(IF(VLOOKUP($C3139,Listen!$A$2:$F$45,6,0)="Ja",BB3139-MAX(BC3139:BD3139),BB3139-BC3139),0)</f>
        <v>0</v>
      </c>
    </row>
    <row r="3140" spans="1:57" x14ac:dyDescent="0.25">
      <c r="A3140" s="320" t="str">
        <f>IF(AND(D3140&lt;&gt;0,C3140&lt;&gt;0,E3140&lt;&gt;0),IF(B3140&lt;&gt;0,CONCATENATE(B3140,"-AGr",VLOOKUP(C3140,Listen!$A$2:$D$45,4,FALSE),"-",D3140,"-",E3140,),CONCATENATE("AGr",VLOOKUP(C3140,Listen!$A$2:$D$45,4,FALSE),"-",D3140,"-",E3140)),"keine vollständige ID")</f>
        <v>keine vollständige ID</v>
      </c>
      <c r="B3140" s="301"/>
      <c r="C3140" s="287"/>
      <c r="D3140" s="34"/>
      <c r="E3140" s="306"/>
      <c r="F3140" s="116"/>
      <c r="G3140" s="17"/>
      <c r="H3140" s="17"/>
      <c r="I3140" s="17"/>
      <c r="J3140" s="17"/>
      <c r="K3140" s="17"/>
      <c r="L3140" s="17"/>
      <c r="M3140" s="17"/>
      <c r="N3140" s="17"/>
      <c r="O3140" s="116"/>
      <c r="P3140" s="117">
        <f>IF(D3140&gt;A_Stammdaten!$B$12,0,SUM(G3140,H3140,J3140,L3140:M3140)-SUM(I3140,K3140,N3140:O3140))</f>
        <v>0</v>
      </c>
      <c r="Q3140" s="17"/>
      <c r="R3140" s="17"/>
      <c r="S3140" s="17"/>
      <c r="T3140" s="17"/>
      <c r="U3140" s="62">
        <f t="shared" si="1010"/>
        <v>0</v>
      </c>
      <c r="V3140" s="34"/>
      <c r="W3140" s="34"/>
      <c r="X3140" s="34"/>
      <c r="Y3140" s="34"/>
      <c r="Z3140" s="34"/>
      <c r="AA3140" s="63" t="str">
        <f t="shared" si="1011"/>
        <v>-</v>
      </c>
      <c r="AB3140" s="63" t="str">
        <f t="shared" si="1012"/>
        <v>-</v>
      </c>
      <c r="AC3140" s="63">
        <f>IF(ISBLANK($C3140),0,VLOOKUP($C3140,Listen!$A$2:$C$45,2,FALSE))</f>
        <v>0</v>
      </c>
      <c r="AD3140" s="63">
        <f>IF(ISBLANK($C3140),0,VLOOKUP($C3140,Listen!$A$2:$C$45,3,FALSE))</f>
        <v>0</v>
      </c>
      <c r="AE3140" s="49">
        <f t="shared" si="1013"/>
        <v>0</v>
      </c>
      <c r="AF3140" s="49">
        <f t="shared" si="1013"/>
        <v>0</v>
      </c>
      <c r="AG3140" s="49">
        <f>IFERROR(IF(OR($V3140&lt;&gt;"Ja",VLOOKUP($C3140,Listen!$A$2:$F$45,5,0)="Nein",D3140&lt;IF(C3140="LNG Anbindungsanlagen gemäß separater Festlegung",2022,2023)),$AC3140,$AA3140),0)</f>
        <v>0</v>
      </c>
      <c r="AH3140" s="49">
        <f>IFERROR(IF(OR($V3140&lt;&gt;"Ja",VLOOKUP($C3140,Listen!$A$2:$F$45,5,0)="Nein",D3140&lt;IF(C3140="LNG Anbindungsanlagen gemäß separater Festlegung",2022,2023)),$AC3140,$AA3140),0)</f>
        <v>0</v>
      </c>
      <c r="AI3140" s="49">
        <f>IFERROR(IF(OR($W3140&lt;&gt;"Ja",VLOOKUP($C3140,Listen!$A$2:$F$45,6,0)="Nein"),$AC3140,$AB3140),0)</f>
        <v>0</v>
      </c>
      <c r="AJ3140" s="49">
        <f>IFERROR(IF(OR($W3140&lt;&gt;"Ja",VLOOKUP($C3140,Listen!$A$2:$F$45,6,0)="Nein"),$AC3140,$AB3140),0)</f>
        <v>0</v>
      </c>
      <c r="AK3140" s="49">
        <f>IFERROR(IF(OR($W3140&lt;&gt;"Ja",VLOOKUP($C3140,Listen!$A$2:$F$45,6,0)="Nein"),$AC3140,$AB3140),0)</f>
        <v>0</v>
      </c>
      <c r="AL3140" s="51">
        <f t="shared" si="1014"/>
        <v>0</v>
      </c>
      <c r="AM3140" s="296">
        <f>IFERROR(IF(VLOOKUP($C3140,Listen!$A$2:$F$45,6,0)="Ja",MAX(BC3140:BD3140),D_SAV!$BC3140),0)</f>
        <v>0</v>
      </c>
      <c r="AN3140" s="51">
        <f t="shared" si="1015"/>
        <v>0</v>
      </c>
      <c r="AP3140" s="304">
        <f t="shared" si="1016"/>
        <v>0</v>
      </c>
      <c r="AQ3140" s="304">
        <f t="shared" si="1017"/>
        <v>0</v>
      </c>
      <c r="AR3140" s="304">
        <f t="shared" si="1018"/>
        <v>0</v>
      </c>
      <c r="AS3140" s="304">
        <f t="shared" si="1019"/>
        <v>0</v>
      </c>
      <c r="AT3140" s="304">
        <f t="shared" si="1020"/>
        <v>0</v>
      </c>
      <c r="AU3140" s="304">
        <f t="shared" si="1021"/>
        <v>0</v>
      </c>
      <c r="AV3140" s="304">
        <f t="shared" si="1022"/>
        <v>0</v>
      </c>
      <c r="AW3140" s="304">
        <f t="shared" si="1023"/>
        <v>0</v>
      </c>
      <c r="AX3140" s="304">
        <f t="shared" si="1024"/>
        <v>0</v>
      </c>
      <c r="AY3140" s="304">
        <f t="shared" si="1025"/>
        <v>0</v>
      </c>
      <c r="AZ3140" s="304">
        <f t="shared" si="1026"/>
        <v>0</v>
      </c>
      <c r="BA3140" s="304">
        <f t="shared" si="1027"/>
        <v>0</v>
      </c>
      <c r="BB3140" s="304">
        <f t="shared" si="1028"/>
        <v>0</v>
      </c>
      <c r="BC3140" s="304">
        <f t="shared" si="1029"/>
        <v>0</v>
      </c>
      <c r="BD3140" s="304">
        <f t="shared" si="1030"/>
        <v>0</v>
      </c>
      <c r="BE3140" s="304">
        <f>IFERROR(IF(VLOOKUP($C3140,Listen!$A$2:$F$45,6,0)="Ja",BB3140-MAX(BC3140:BD3140),BB3140-BC3140),0)</f>
        <v>0</v>
      </c>
    </row>
    <row r="3141" spans="1:57" x14ac:dyDescent="0.25">
      <c r="A3141" s="320" t="str">
        <f>IF(AND(D3141&lt;&gt;0,C3141&lt;&gt;0,E3141&lt;&gt;0),IF(B3141&lt;&gt;0,CONCATENATE(B3141,"-AGr",VLOOKUP(C3141,Listen!$A$2:$D$45,4,FALSE),"-",D3141,"-",E3141,),CONCATENATE("AGr",VLOOKUP(C3141,Listen!$A$2:$D$45,4,FALSE),"-",D3141,"-",E3141)),"keine vollständige ID")</f>
        <v>keine vollständige ID</v>
      </c>
      <c r="B3141" s="301"/>
      <c r="C3141" s="287"/>
      <c r="D3141" s="34"/>
      <c r="E3141" s="306"/>
      <c r="F3141" s="116"/>
      <c r="G3141" s="17"/>
      <c r="H3141" s="17"/>
      <c r="I3141" s="17"/>
      <c r="J3141" s="17"/>
      <c r="K3141" s="17"/>
      <c r="L3141" s="17"/>
      <c r="M3141" s="17"/>
      <c r="N3141" s="17"/>
      <c r="O3141" s="116"/>
      <c r="P3141" s="117">
        <f>IF(D3141&gt;A_Stammdaten!$B$12,0,SUM(G3141,H3141,J3141,L3141:M3141)-SUM(I3141,K3141,N3141:O3141))</f>
        <v>0</v>
      </c>
      <c r="Q3141" s="17"/>
      <c r="R3141" s="17"/>
      <c r="S3141" s="17"/>
      <c r="T3141" s="17"/>
      <c r="U3141" s="62">
        <f t="shared" si="1010"/>
        <v>0</v>
      </c>
      <c r="V3141" s="34"/>
      <c r="W3141" s="34"/>
      <c r="X3141" s="34"/>
      <c r="Y3141" s="34"/>
      <c r="Z3141" s="34"/>
      <c r="AA3141" s="63" t="str">
        <f t="shared" si="1011"/>
        <v>-</v>
      </c>
      <c r="AB3141" s="63" t="str">
        <f t="shared" si="1012"/>
        <v>-</v>
      </c>
      <c r="AC3141" s="63">
        <f>IF(ISBLANK($C3141),0,VLOOKUP($C3141,Listen!$A$2:$C$45,2,FALSE))</f>
        <v>0</v>
      </c>
      <c r="AD3141" s="63">
        <f>IF(ISBLANK($C3141),0,VLOOKUP($C3141,Listen!$A$2:$C$45,3,FALSE))</f>
        <v>0</v>
      </c>
      <c r="AE3141" s="49">
        <f t="shared" si="1013"/>
        <v>0</v>
      </c>
      <c r="AF3141" s="49">
        <f t="shared" si="1013"/>
        <v>0</v>
      </c>
      <c r="AG3141" s="49">
        <f>IFERROR(IF(OR($V3141&lt;&gt;"Ja",VLOOKUP($C3141,Listen!$A$2:$F$45,5,0)="Nein",D3141&lt;IF(C3141="LNG Anbindungsanlagen gemäß separater Festlegung",2022,2023)),$AC3141,$AA3141),0)</f>
        <v>0</v>
      </c>
      <c r="AH3141" s="49">
        <f>IFERROR(IF(OR($V3141&lt;&gt;"Ja",VLOOKUP($C3141,Listen!$A$2:$F$45,5,0)="Nein",D3141&lt;IF(C3141="LNG Anbindungsanlagen gemäß separater Festlegung",2022,2023)),$AC3141,$AA3141),0)</f>
        <v>0</v>
      </c>
      <c r="AI3141" s="49">
        <f>IFERROR(IF(OR($W3141&lt;&gt;"Ja",VLOOKUP($C3141,Listen!$A$2:$F$45,6,0)="Nein"),$AC3141,$AB3141),0)</f>
        <v>0</v>
      </c>
      <c r="AJ3141" s="49">
        <f>IFERROR(IF(OR($W3141&lt;&gt;"Ja",VLOOKUP($C3141,Listen!$A$2:$F$45,6,0)="Nein"),$AC3141,$AB3141),0)</f>
        <v>0</v>
      </c>
      <c r="AK3141" s="49">
        <f>IFERROR(IF(OR($W3141&lt;&gt;"Ja",VLOOKUP($C3141,Listen!$A$2:$F$45,6,0)="Nein"),$AC3141,$AB3141),0)</f>
        <v>0</v>
      </c>
      <c r="AL3141" s="51">
        <f t="shared" si="1014"/>
        <v>0</v>
      </c>
      <c r="AM3141" s="296">
        <f>IFERROR(IF(VLOOKUP($C3141,Listen!$A$2:$F$45,6,0)="Ja",MAX(BC3141:BD3141),D_SAV!$BC3141),0)</f>
        <v>0</v>
      </c>
      <c r="AN3141" s="51">
        <f t="shared" si="1015"/>
        <v>0</v>
      </c>
      <c r="AP3141" s="304">
        <f t="shared" si="1016"/>
        <v>0</v>
      </c>
      <c r="AQ3141" s="304">
        <f t="shared" si="1017"/>
        <v>0</v>
      </c>
      <c r="AR3141" s="304">
        <f t="shared" si="1018"/>
        <v>0</v>
      </c>
      <c r="AS3141" s="304">
        <f t="shared" si="1019"/>
        <v>0</v>
      </c>
      <c r="AT3141" s="304">
        <f t="shared" si="1020"/>
        <v>0</v>
      </c>
      <c r="AU3141" s="304">
        <f t="shared" si="1021"/>
        <v>0</v>
      </c>
      <c r="AV3141" s="304">
        <f t="shared" si="1022"/>
        <v>0</v>
      </c>
      <c r="AW3141" s="304">
        <f t="shared" si="1023"/>
        <v>0</v>
      </c>
      <c r="AX3141" s="304">
        <f t="shared" si="1024"/>
        <v>0</v>
      </c>
      <c r="AY3141" s="304">
        <f t="shared" si="1025"/>
        <v>0</v>
      </c>
      <c r="AZ3141" s="304">
        <f t="shared" si="1026"/>
        <v>0</v>
      </c>
      <c r="BA3141" s="304">
        <f t="shared" si="1027"/>
        <v>0</v>
      </c>
      <c r="BB3141" s="304">
        <f t="shared" si="1028"/>
        <v>0</v>
      </c>
      <c r="BC3141" s="304">
        <f t="shared" si="1029"/>
        <v>0</v>
      </c>
      <c r="BD3141" s="304">
        <f t="shared" si="1030"/>
        <v>0</v>
      </c>
      <c r="BE3141" s="304">
        <f>IFERROR(IF(VLOOKUP($C3141,Listen!$A$2:$F$45,6,0)="Ja",BB3141-MAX(BC3141:BD3141),BB3141-BC3141),0)</f>
        <v>0</v>
      </c>
    </row>
    <row r="3142" spans="1:57" x14ac:dyDescent="0.25">
      <c r="A3142" s="320" t="str">
        <f>IF(AND(D3142&lt;&gt;0,C3142&lt;&gt;0,E3142&lt;&gt;0),IF(B3142&lt;&gt;0,CONCATENATE(B3142,"-AGr",VLOOKUP(C3142,Listen!$A$2:$D$45,4,FALSE),"-",D3142,"-",E3142,),CONCATENATE("AGr",VLOOKUP(C3142,Listen!$A$2:$D$45,4,FALSE),"-",D3142,"-",E3142)),"keine vollständige ID")</f>
        <v>keine vollständige ID</v>
      </c>
      <c r="B3142" s="301"/>
      <c r="C3142" s="287"/>
      <c r="D3142" s="34"/>
      <c r="E3142" s="306"/>
      <c r="F3142" s="116"/>
      <c r="G3142" s="17"/>
      <c r="H3142" s="17"/>
      <c r="I3142" s="17"/>
      <c r="J3142" s="17"/>
      <c r="K3142" s="17"/>
      <c r="L3142" s="17"/>
      <c r="M3142" s="17"/>
      <c r="N3142" s="17"/>
      <c r="O3142" s="116"/>
      <c r="P3142" s="117">
        <f>IF(D3142&gt;A_Stammdaten!$B$12,0,SUM(G3142,H3142,J3142,L3142:M3142)-SUM(I3142,K3142,N3142:O3142))</f>
        <v>0</v>
      </c>
      <c r="Q3142" s="17"/>
      <c r="R3142" s="17"/>
      <c r="S3142" s="17"/>
      <c r="T3142" s="17"/>
      <c r="U3142" s="62">
        <f t="shared" ref="U3142:U3205" si="1031">P3142-SUM(Q3142:T3142)</f>
        <v>0</v>
      </c>
      <c r="V3142" s="34"/>
      <c r="W3142" s="34"/>
      <c r="X3142" s="34"/>
      <c r="Y3142" s="34"/>
      <c r="Z3142" s="34"/>
      <c r="AA3142" s="63" t="str">
        <f t="shared" ref="AA3142:AA3205" si="1032">IF($V3142="Ja",MIN(2044-$D3142+1,AC3142),"-")</f>
        <v>-</v>
      </c>
      <c r="AB3142" s="63" t="str">
        <f t="shared" ref="AB3142:AB3205" si="1033">IF($Z3142="","-",MIN($Z3142-$D3142+1,AC3142))</f>
        <v>-</v>
      </c>
      <c r="AC3142" s="63">
        <f>IF(ISBLANK($C3142),0,VLOOKUP($C3142,Listen!$A$2:$C$45,2,FALSE))</f>
        <v>0</v>
      </c>
      <c r="AD3142" s="63">
        <f>IF(ISBLANK($C3142),0,VLOOKUP($C3142,Listen!$A$2:$C$45,3,FALSE))</f>
        <v>0</v>
      </c>
      <c r="AE3142" s="49">
        <f t="shared" ref="AE3142:AF3205" si="1034">IFERROR($AC3142,0)</f>
        <v>0</v>
      </c>
      <c r="AF3142" s="49">
        <f t="shared" si="1034"/>
        <v>0</v>
      </c>
      <c r="AG3142" s="49">
        <f>IFERROR(IF(OR($V3142&lt;&gt;"Ja",VLOOKUP($C3142,Listen!$A$2:$F$45,5,0)="Nein",D3142&lt;IF(C3142="LNG Anbindungsanlagen gemäß separater Festlegung",2022,2023)),$AC3142,$AA3142),0)</f>
        <v>0</v>
      </c>
      <c r="AH3142" s="49">
        <f>IFERROR(IF(OR($V3142&lt;&gt;"Ja",VLOOKUP($C3142,Listen!$A$2:$F$45,5,0)="Nein",D3142&lt;IF(C3142="LNG Anbindungsanlagen gemäß separater Festlegung",2022,2023)),$AC3142,$AA3142),0)</f>
        <v>0</v>
      </c>
      <c r="AI3142" s="49">
        <f>IFERROR(IF(OR($W3142&lt;&gt;"Ja",VLOOKUP($C3142,Listen!$A$2:$F$45,6,0)="Nein"),$AC3142,$AB3142),0)</f>
        <v>0</v>
      </c>
      <c r="AJ3142" s="49">
        <f>IFERROR(IF(OR($W3142&lt;&gt;"Ja",VLOOKUP($C3142,Listen!$A$2:$F$45,6,0)="Nein"),$AC3142,$AB3142),0)</f>
        <v>0</v>
      </c>
      <c r="AK3142" s="49">
        <f>IFERROR(IF(OR($W3142&lt;&gt;"Ja",VLOOKUP($C3142,Listen!$A$2:$F$45,6,0)="Nein"),$AC3142,$AB3142),0)</f>
        <v>0</v>
      </c>
      <c r="AL3142" s="51">
        <f t="shared" ref="AL3142:AL3205" si="1035">BB3142</f>
        <v>0</v>
      </c>
      <c r="AM3142" s="296">
        <f>IFERROR(IF(VLOOKUP($C3142,Listen!$A$2:$F$45,6,0)="Ja",MAX(BC3142:BD3142),D_SAV!$BC3142),0)</f>
        <v>0</v>
      </c>
      <c r="AN3142" s="51">
        <f t="shared" ref="AN3142:AN3205" si="1036">BE3142</f>
        <v>0</v>
      </c>
      <c r="AP3142" s="304">
        <f t="shared" ref="AP3142:AP3205" si="1037">AO3142+IF($D3142=AP$3,$U3142,0)</f>
        <v>0</v>
      </c>
      <c r="AQ3142" s="304">
        <f t="shared" ref="AQ3142:AQ3205" si="1038">IF(AP3142=0,0,IF($AE3142-(AP$3-$D3142)&lt;=0,AP3142,AP3142/($AE3142-(AP$3-$D3142))))</f>
        <v>0</v>
      </c>
      <c r="AR3142" s="304">
        <f t="shared" ref="AR3142:AR3205" si="1039">AP3142-AQ3142</f>
        <v>0</v>
      </c>
      <c r="AS3142" s="304">
        <f t="shared" ref="AS3142:AS3205" si="1040">AR3142+IF($D3142=AS$3,$U3142,0)</f>
        <v>0</v>
      </c>
      <c r="AT3142" s="304">
        <f t="shared" ref="AT3142:AT3205" si="1041">IF(AS3142=0,0,IF($AF3142-(AS$3-$D3142)&lt;=0,AS3142,AS3142/($AF3142-(AS$3-$D3142))))</f>
        <v>0</v>
      </c>
      <c r="AU3142" s="304">
        <f t="shared" ref="AU3142:AU3205" si="1042">AS3142-AT3142</f>
        <v>0</v>
      </c>
      <c r="AV3142" s="304">
        <f t="shared" ref="AV3142:AV3205" si="1043">AU3142+IF($D3142=AV$3,$U3142,0)</f>
        <v>0</v>
      </c>
      <c r="AW3142" s="304">
        <f t="shared" ref="AW3142:AW3205" si="1044">IF(AV3142=0,0,IF($AG3142-(AV$3-$D3142)&lt;=0,AV3142,AV3142/($AG3142-(AV$3-$D3142))))</f>
        <v>0</v>
      </c>
      <c r="AX3142" s="304">
        <f t="shared" ref="AX3142:AX3205" si="1045">AV3142-AW3142</f>
        <v>0</v>
      </c>
      <c r="AY3142" s="304">
        <f t="shared" ref="AY3142:AY3205" si="1046">AX3142+IF($D3142=AY$3,$U3142,0)</f>
        <v>0</v>
      </c>
      <c r="AZ3142" s="304">
        <f t="shared" ref="AZ3142:AZ3205" si="1047">IF(AY3142=0,0,IF($AH3142-(AY$3-$D3142)&lt;=0,AY3142,AY3142/($AH3142-(AY$3-$D3142))))</f>
        <v>0</v>
      </c>
      <c r="BA3142" s="304">
        <f t="shared" ref="BA3142:BA3205" si="1048">AY3142-AZ3142</f>
        <v>0</v>
      </c>
      <c r="BB3142" s="304">
        <f t="shared" ref="BB3142:BB3205" si="1049">BA3142+IF($D3142=BB$3,$U3142,0)</f>
        <v>0</v>
      </c>
      <c r="BC3142" s="304">
        <f t="shared" ref="BC3142:BC3205" si="1050">IF(BB3142=0,0,IF($AI3142-(BB$3-$D3142)&lt;=0,BB3142,BB3142/($AI3142-(BB$3-$D3142))))</f>
        <v>0</v>
      </c>
      <c r="BD3142" s="304">
        <f t="shared" ref="BD3142:BD3205" si="1051">BB3142*Y3142/100</f>
        <v>0</v>
      </c>
      <c r="BE3142" s="304">
        <f>IFERROR(IF(VLOOKUP($C3142,Listen!$A$2:$F$45,6,0)="Ja",BB3142-MAX(BC3142:BD3142),BB3142-BC3142),0)</f>
        <v>0</v>
      </c>
    </row>
    <row r="3143" spans="1:57" x14ac:dyDescent="0.25">
      <c r="A3143" s="320" t="str">
        <f>IF(AND(D3143&lt;&gt;0,C3143&lt;&gt;0,E3143&lt;&gt;0),IF(B3143&lt;&gt;0,CONCATENATE(B3143,"-AGr",VLOOKUP(C3143,Listen!$A$2:$D$45,4,FALSE),"-",D3143,"-",E3143,),CONCATENATE("AGr",VLOOKUP(C3143,Listen!$A$2:$D$45,4,FALSE),"-",D3143,"-",E3143)),"keine vollständige ID")</f>
        <v>keine vollständige ID</v>
      </c>
      <c r="B3143" s="301"/>
      <c r="C3143" s="287"/>
      <c r="D3143" s="34"/>
      <c r="E3143" s="306"/>
      <c r="F3143" s="116"/>
      <c r="G3143" s="17"/>
      <c r="H3143" s="17"/>
      <c r="I3143" s="17"/>
      <c r="J3143" s="17"/>
      <c r="K3143" s="17"/>
      <c r="L3143" s="17"/>
      <c r="M3143" s="17"/>
      <c r="N3143" s="17"/>
      <c r="O3143" s="116"/>
      <c r="P3143" s="117">
        <f>IF(D3143&gt;A_Stammdaten!$B$12,0,SUM(G3143,H3143,J3143,L3143:M3143)-SUM(I3143,K3143,N3143:O3143))</f>
        <v>0</v>
      </c>
      <c r="Q3143" s="17"/>
      <c r="R3143" s="17"/>
      <c r="S3143" s="17"/>
      <c r="T3143" s="17"/>
      <c r="U3143" s="62">
        <f t="shared" si="1031"/>
        <v>0</v>
      </c>
      <c r="V3143" s="34"/>
      <c r="W3143" s="34"/>
      <c r="X3143" s="34"/>
      <c r="Y3143" s="34"/>
      <c r="Z3143" s="34"/>
      <c r="AA3143" s="63" t="str">
        <f t="shared" si="1032"/>
        <v>-</v>
      </c>
      <c r="AB3143" s="63" t="str">
        <f t="shared" si="1033"/>
        <v>-</v>
      </c>
      <c r="AC3143" s="63">
        <f>IF(ISBLANK($C3143),0,VLOOKUP($C3143,Listen!$A$2:$C$45,2,FALSE))</f>
        <v>0</v>
      </c>
      <c r="AD3143" s="63">
        <f>IF(ISBLANK($C3143),0,VLOOKUP($C3143,Listen!$A$2:$C$45,3,FALSE))</f>
        <v>0</v>
      </c>
      <c r="AE3143" s="49">
        <f t="shared" si="1034"/>
        <v>0</v>
      </c>
      <c r="AF3143" s="49">
        <f t="shared" si="1034"/>
        <v>0</v>
      </c>
      <c r="AG3143" s="49">
        <f>IFERROR(IF(OR($V3143&lt;&gt;"Ja",VLOOKUP($C3143,Listen!$A$2:$F$45,5,0)="Nein",D3143&lt;IF(C3143="LNG Anbindungsanlagen gemäß separater Festlegung",2022,2023)),$AC3143,$AA3143),0)</f>
        <v>0</v>
      </c>
      <c r="AH3143" s="49">
        <f>IFERROR(IF(OR($V3143&lt;&gt;"Ja",VLOOKUP($C3143,Listen!$A$2:$F$45,5,0)="Nein",D3143&lt;IF(C3143="LNG Anbindungsanlagen gemäß separater Festlegung",2022,2023)),$AC3143,$AA3143),0)</f>
        <v>0</v>
      </c>
      <c r="AI3143" s="49">
        <f>IFERROR(IF(OR($W3143&lt;&gt;"Ja",VLOOKUP($C3143,Listen!$A$2:$F$45,6,0)="Nein"),$AC3143,$AB3143),0)</f>
        <v>0</v>
      </c>
      <c r="AJ3143" s="49">
        <f>IFERROR(IF(OR($W3143&lt;&gt;"Ja",VLOOKUP($C3143,Listen!$A$2:$F$45,6,0)="Nein"),$AC3143,$AB3143),0)</f>
        <v>0</v>
      </c>
      <c r="AK3143" s="49">
        <f>IFERROR(IF(OR($W3143&lt;&gt;"Ja",VLOOKUP($C3143,Listen!$A$2:$F$45,6,0)="Nein"),$AC3143,$AB3143),0)</f>
        <v>0</v>
      </c>
      <c r="AL3143" s="51">
        <f t="shared" si="1035"/>
        <v>0</v>
      </c>
      <c r="AM3143" s="296">
        <f>IFERROR(IF(VLOOKUP($C3143,Listen!$A$2:$F$45,6,0)="Ja",MAX(BC3143:BD3143),D_SAV!$BC3143),0)</f>
        <v>0</v>
      </c>
      <c r="AN3143" s="51">
        <f t="shared" si="1036"/>
        <v>0</v>
      </c>
      <c r="AP3143" s="304">
        <f t="shared" si="1037"/>
        <v>0</v>
      </c>
      <c r="AQ3143" s="304">
        <f t="shared" si="1038"/>
        <v>0</v>
      </c>
      <c r="AR3143" s="304">
        <f t="shared" si="1039"/>
        <v>0</v>
      </c>
      <c r="AS3143" s="304">
        <f t="shared" si="1040"/>
        <v>0</v>
      </c>
      <c r="AT3143" s="304">
        <f t="shared" si="1041"/>
        <v>0</v>
      </c>
      <c r="AU3143" s="304">
        <f t="shared" si="1042"/>
        <v>0</v>
      </c>
      <c r="AV3143" s="304">
        <f t="shared" si="1043"/>
        <v>0</v>
      </c>
      <c r="AW3143" s="304">
        <f t="shared" si="1044"/>
        <v>0</v>
      </c>
      <c r="AX3143" s="304">
        <f t="shared" si="1045"/>
        <v>0</v>
      </c>
      <c r="AY3143" s="304">
        <f t="shared" si="1046"/>
        <v>0</v>
      </c>
      <c r="AZ3143" s="304">
        <f t="shared" si="1047"/>
        <v>0</v>
      </c>
      <c r="BA3143" s="304">
        <f t="shared" si="1048"/>
        <v>0</v>
      </c>
      <c r="BB3143" s="304">
        <f t="shared" si="1049"/>
        <v>0</v>
      </c>
      <c r="BC3143" s="304">
        <f t="shared" si="1050"/>
        <v>0</v>
      </c>
      <c r="BD3143" s="304">
        <f t="shared" si="1051"/>
        <v>0</v>
      </c>
      <c r="BE3143" s="304">
        <f>IFERROR(IF(VLOOKUP($C3143,Listen!$A$2:$F$45,6,0)="Ja",BB3143-MAX(BC3143:BD3143),BB3143-BC3143),0)</f>
        <v>0</v>
      </c>
    </row>
    <row r="3144" spans="1:57" x14ac:dyDescent="0.25">
      <c r="A3144" s="320" t="str">
        <f>IF(AND(D3144&lt;&gt;0,C3144&lt;&gt;0,E3144&lt;&gt;0),IF(B3144&lt;&gt;0,CONCATENATE(B3144,"-AGr",VLOOKUP(C3144,Listen!$A$2:$D$45,4,FALSE),"-",D3144,"-",E3144,),CONCATENATE("AGr",VLOOKUP(C3144,Listen!$A$2:$D$45,4,FALSE),"-",D3144,"-",E3144)),"keine vollständige ID")</f>
        <v>keine vollständige ID</v>
      </c>
      <c r="B3144" s="301"/>
      <c r="C3144" s="287"/>
      <c r="D3144" s="34"/>
      <c r="E3144" s="306"/>
      <c r="F3144" s="116"/>
      <c r="G3144" s="17"/>
      <c r="H3144" s="17"/>
      <c r="I3144" s="17"/>
      <c r="J3144" s="17"/>
      <c r="K3144" s="17"/>
      <c r="L3144" s="17"/>
      <c r="M3144" s="17"/>
      <c r="N3144" s="17"/>
      <c r="O3144" s="116"/>
      <c r="P3144" s="117">
        <f>IF(D3144&gt;A_Stammdaten!$B$12,0,SUM(G3144,H3144,J3144,L3144:M3144)-SUM(I3144,K3144,N3144:O3144))</f>
        <v>0</v>
      </c>
      <c r="Q3144" s="17"/>
      <c r="R3144" s="17"/>
      <c r="S3144" s="17"/>
      <c r="T3144" s="17"/>
      <c r="U3144" s="62">
        <f t="shared" si="1031"/>
        <v>0</v>
      </c>
      <c r="V3144" s="34"/>
      <c r="W3144" s="34"/>
      <c r="X3144" s="34"/>
      <c r="Y3144" s="34"/>
      <c r="Z3144" s="34"/>
      <c r="AA3144" s="63" t="str">
        <f t="shared" si="1032"/>
        <v>-</v>
      </c>
      <c r="AB3144" s="63" t="str">
        <f t="shared" si="1033"/>
        <v>-</v>
      </c>
      <c r="AC3144" s="63">
        <f>IF(ISBLANK($C3144),0,VLOOKUP($C3144,Listen!$A$2:$C$45,2,FALSE))</f>
        <v>0</v>
      </c>
      <c r="AD3144" s="63">
        <f>IF(ISBLANK($C3144),0,VLOOKUP($C3144,Listen!$A$2:$C$45,3,FALSE))</f>
        <v>0</v>
      </c>
      <c r="AE3144" s="49">
        <f t="shared" si="1034"/>
        <v>0</v>
      </c>
      <c r="AF3144" s="49">
        <f t="shared" si="1034"/>
        <v>0</v>
      </c>
      <c r="AG3144" s="49">
        <f>IFERROR(IF(OR($V3144&lt;&gt;"Ja",VLOOKUP($C3144,Listen!$A$2:$F$45,5,0)="Nein",D3144&lt;IF(C3144="LNG Anbindungsanlagen gemäß separater Festlegung",2022,2023)),$AC3144,$AA3144),0)</f>
        <v>0</v>
      </c>
      <c r="AH3144" s="49">
        <f>IFERROR(IF(OR($V3144&lt;&gt;"Ja",VLOOKUP($C3144,Listen!$A$2:$F$45,5,0)="Nein",D3144&lt;IF(C3144="LNG Anbindungsanlagen gemäß separater Festlegung",2022,2023)),$AC3144,$AA3144),0)</f>
        <v>0</v>
      </c>
      <c r="AI3144" s="49">
        <f>IFERROR(IF(OR($W3144&lt;&gt;"Ja",VLOOKUP($C3144,Listen!$A$2:$F$45,6,0)="Nein"),$AC3144,$AB3144),0)</f>
        <v>0</v>
      </c>
      <c r="AJ3144" s="49">
        <f>IFERROR(IF(OR($W3144&lt;&gt;"Ja",VLOOKUP($C3144,Listen!$A$2:$F$45,6,0)="Nein"),$AC3144,$AB3144),0)</f>
        <v>0</v>
      </c>
      <c r="AK3144" s="49">
        <f>IFERROR(IF(OR($W3144&lt;&gt;"Ja",VLOOKUP($C3144,Listen!$A$2:$F$45,6,0)="Nein"),$AC3144,$AB3144),0)</f>
        <v>0</v>
      </c>
      <c r="AL3144" s="51">
        <f t="shared" si="1035"/>
        <v>0</v>
      </c>
      <c r="AM3144" s="296">
        <f>IFERROR(IF(VLOOKUP($C3144,Listen!$A$2:$F$45,6,0)="Ja",MAX(BC3144:BD3144),D_SAV!$BC3144),0)</f>
        <v>0</v>
      </c>
      <c r="AN3144" s="51">
        <f t="shared" si="1036"/>
        <v>0</v>
      </c>
      <c r="AP3144" s="304">
        <f t="shared" si="1037"/>
        <v>0</v>
      </c>
      <c r="AQ3144" s="304">
        <f t="shared" si="1038"/>
        <v>0</v>
      </c>
      <c r="AR3144" s="304">
        <f t="shared" si="1039"/>
        <v>0</v>
      </c>
      <c r="AS3144" s="304">
        <f t="shared" si="1040"/>
        <v>0</v>
      </c>
      <c r="AT3144" s="304">
        <f t="shared" si="1041"/>
        <v>0</v>
      </c>
      <c r="AU3144" s="304">
        <f t="shared" si="1042"/>
        <v>0</v>
      </c>
      <c r="AV3144" s="304">
        <f t="shared" si="1043"/>
        <v>0</v>
      </c>
      <c r="AW3144" s="304">
        <f t="shared" si="1044"/>
        <v>0</v>
      </c>
      <c r="AX3144" s="304">
        <f t="shared" si="1045"/>
        <v>0</v>
      </c>
      <c r="AY3144" s="304">
        <f t="shared" si="1046"/>
        <v>0</v>
      </c>
      <c r="AZ3144" s="304">
        <f t="shared" si="1047"/>
        <v>0</v>
      </c>
      <c r="BA3144" s="304">
        <f t="shared" si="1048"/>
        <v>0</v>
      </c>
      <c r="BB3144" s="304">
        <f t="shared" si="1049"/>
        <v>0</v>
      </c>
      <c r="BC3144" s="304">
        <f t="shared" si="1050"/>
        <v>0</v>
      </c>
      <c r="BD3144" s="304">
        <f t="shared" si="1051"/>
        <v>0</v>
      </c>
      <c r="BE3144" s="304">
        <f>IFERROR(IF(VLOOKUP($C3144,Listen!$A$2:$F$45,6,0)="Ja",BB3144-MAX(BC3144:BD3144),BB3144-BC3144),0)</f>
        <v>0</v>
      </c>
    </row>
    <row r="3145" spans="1:57" x14ac:dyDescent="0.25">
      <c r="A3145" s="320" t="str">
        <f>IF(AND(D3145&lt;&gt;0,C3145&lt;&gt;0,E3145&lt;&gt;0),IF(B3145&lt;&gt;0,CONCATENATE(B3145,"-AGr",VLOOKUP(C3145,Listen!$A$2:$D$45,4,FALSE),"-",D3145,"-",E3145,),CONCATENATE("AGr",VLOOKUP(C3145,Listen!$A$2:$D$45,4,FALSE),"-",D3145,"-",E3145)),"keine vollständige ID")</f>
        <v>keine vollständige ID</v>
      </c>
      <c r="B3145" s="301"/>
      <c r="C3145" s="287"/>
      <c r="D3145" s="34"/>
      <c r="E3145" s="306"/>
      <c r="F3145" s="116"/>
      <c r="G3145" s="17"/>
      <c r="H3145" s="17"/>
      <c r="I3145" s="17"/>
      <c r="J3145" s="17"/>
      <c r="K3145" s="17"/>
      <c r="L3145" s="17"/>
      <c r="M3145" s="17"/>
      <c r="N3145" s="17"/>
      <c r="O3145" s="116"/>
      <c r="P3145" s="117">
        <f>IF(D3145&gt;A_Stammdaten!$B$12,0,SUM(G3145,H3145,J3145,L3145:M3145)-SUM(I3145,K3145,N3145:O3145))</f>
        <v>0</v>
      </c>
      <c r="Q3145" s="17"/>
      <c r="R3145" s="17"/>
      <c r="S3145" s="17"/>
      <c r="T3145" s="17"/>
      <c r="U3145" s="62">
        <f t="shared" si="1031"/>
        <v>0</v>
      </c>
      <c r="V3145" s="34"/>
      <c r="W3145" s="34"/>
      <c r="X3145" s="34"/>
      <c r="Y3145" s="34"/>
      <c r="Z3145" s="34"/>
      <c r="AA3145" s="63" t="str">
        <f t="shared" si="1032"/>
        <v>-</v>
      </c>
      <c r="AB3145" s="63" t="str">
        <f t="shared" si="1033"/>
        <v>-</v>
      </c>
      <c r="AC3145" s="63">
        <f>IF(ISBLANK($C3145),0,VLOOKUP($C3145,Listen!$A$2:$C$45,2,FALSE))</f>
        <v>0</v>
      </c>
      <c r="AD3145" s="63">
        <f>IF(ISBLANK($C3145),0,VLOOKUP($C3145,Listen!$A$2:$C$45,3,FALSE))</f>
        <v>0</v>
      </c>
      <c r="AE3145" s="49">
        <f t="shared" si="1034"/>
        <v>0</v>
      </c>
      <c r="AF3145" s="49">
        <f t="shared" si="1034"/>
        <v>0</v>
      </c>
      <c r="AG3145" s="49">
        <f>IFERROR(IF(OR($V3145&lt;&gt;"Ja",VLOOKUP($C3145,Listen!$A$2:$F$45,5,0)="Nein",D3145&lt;IF(C3145="LNG Anbindungsanlagen gemäß separater Festlegung",2022,2023)),$AC3145,$AA3145),0)</f>
        <v>0</v>
      </c>
      <c r="AH3145" s="49">
        <f>IFERROR(IF(OR($V3145&lt;&gt;"Ja",VLOOKUP($C3145,Listen!$A$2:$F$45,5,0)="Nein",D3145&lt;IF(C3145="LNG Anbindungsanlagen gemäß separater Festlegung",2022,2023)),$AC3145,$AA3145),0)</f>
        <v>0</v>
      </c>
      <c r="AI3145" s="49">
        <f>IFERROR(IF(OR($W3145&lt;&gt;"Ja",VLOOKUP($C3145,Listen!$A$2:$F$45,6,0)="Nein"),$AC3145,$AB3145),0)</f>
        <v>0</v>
      </c>
      <c r="AJ3145" s="49">
        <f>IFERROR(IF(OR($W3145&lt;&gt;"Ja",VLOOKUP($C3145,Listen!$A$2:$F$45,6,0)="Nein"),$AC3145,$AB3145),0)</f>
        <v>0</v>
      </c>
      <c r="AK3145" s="49">
        <f>IFERROR(IF(OR($W3145&lt;&gt;"Ja",VLOOKUP($C3145,Listen!$A$2:$F$45,6,0)="Nein"),$AC3145,$AB3145),0)</f>
        <v>0</v>
      </c>
      <c r="AL3145" s="51">
        <f t="shared" si="1035"/>
        <v>0</v>
      </c>
      <c r="AM3145" s="296">
        <f>IFERROR(IF(VLOOKUP($C3145,Listen!$A$2:$F$45,6,0)="Ja",MAX(BC3145:BD3145),D_SAV!$BC3145),0)</f>
        <v>0</v>
      </c>
      <c r="AN3145" s="51">
        <f t="shared" si="1036"/>
        <v>0</v>
      </c>
      <c r="AP3145" s="304">
        <f t="shared" si="1037"/>
        <v>0</v>
      </c>
      <c r="AQ3145" s="304">
        <f t="shared" si="1038"/>
        <v>0</v>
      </c>
      <c r="AR3145" s="304">
        <f t="shared" si="1039"/>
        <v>0</v>
      </c>
      <c r="AS3145" s="304">
        <f t="shared" si="1040"/>
        <v>0</v>
      </c>
      <c r="AT3145" s="304">
        <f t="shared" si="1041"/>
        <v>0</v>
      </c>
      <c r="AU3145" s="304">
        <f t="shared" si="1042"/>
        <v>0</v>
      </c>
      <c r="AV3145" s="304">
        <f t="shared" si="1043"/>
        <v>0</v>
      </c>
      <c r="AW3145" s="304">
        <f t="shared" si="1044"/>
        <v>0</v>
      </c>
      <c r="AX3145" s="304">
        <f t="shared" si="1045"/>
        <v>0</v>
      </c>
      <c r="AY3145" s="304">
        <f t="shared" si="1046"/>
        <v>0</v>
      </c>
      <c r="AZ3145" s="304">
        <f t="shared" si="1047"/>
        <v>0</v>
      </c>
      <c r="BA3145" s="304">
        <f t="shared" si="1048"/>
        <v>0</v>
      </c>
      <c r="BB3145" s="304">
        <f t="shared" si="1049"/>
        <v>0</v>
      </c>
      <c r="BC3145" s="304">
        <f t="shared" si="1050"/>
        <v>0</v>
      </c>
      <c r="BD3145" s="304">
        <f t="shared" si="1051"/>
        <v>0</v>
      </c>
      <c r="BE3145" s="304">
        <f>IFERROR(IF(VLOOKUP($C3145,Listen!$A$2:$F$45,6,0)="Ja",BB3145-MAX(BC3145:BD3145),BB3145-BC3145),0)</f>
        <v>0</v>
      </c>
    </row>
    <row r="3146" spans="1:57" x14ac:dyDescent="0.25">
      <c r="A3146" s="320" t="str">
        <f>IF(AND(D3146&lt;&gt;0,C3146&lt;&gt;0,E3146&lt;&gt;0),IF(B3146&lt;&gt;0,CONCATENATE(B3146,"-AGr",VLOOKUP(C3146,Listen!$A$2:$D$45,4,FALSE),"-",D3146,"-",E3146,),CONCATENATE("AGr",VLOOKUP(C3146,Listen!$A$2:$D$45,4,FALSE),"-",D3146,"-",E3146)),"keine vollständige ID")</f>
        <v>keine vollständige ID</v>
      </c>
      <c r="B3146" s="301"/>
      <c r="C3146" s="287"/>
      <c r="D3146" s="34"/>
      <c r="E3146" s="306"/>
      <c r="F3146" s="116"/>
      <c r="G3146" s="17"/>
      <c r="H3146" s="17"/>
      <c r="I3146" s="17"/>
      <c r="J3146" s="17"/>
      <c r="K3146" s="17"/>
      <c r="L3146" s="17"/>
      <c r="M3146" s="17"/>
      <c r="N3146" s="17"/>
      <c r="O3146" s="116"/>
      <c r="P3146" s="117">
        <f>IF(D3146&gt;A_Stammdaten!$B$12,0,SUM(G3146,H3146,J3146,L3146:M3146)-SUM(I3146,K3146,N3146:O3146))</f>
        <v>0</v>
      </c>
      <c r="Q3146" s="17"/>
      <c r="R3146" s="17"/>
      <c r="S3146" s="17"/>
      <c r="T3146" s="17"/>
      <c r="U3146" s="62">
        <f t="shared" si="1031"/>
        <v>0</v>
      </c>
      <c r="V3146" s="34"/>
      <c r="W3146" s="34"/>
      <c r="X3146" s="34"/>
      <c r="Y3146" s="34"/>
      <c r="Z3146" s="34"/>
      <c r="AA3146" s="63" t="str">
        <f t="shared" si="1032"/>
        <v>-</v>
      </c>
      <c r="AB3146" s="63" t="str">
        <f t="shared" si="1033"/>
        <v>-</v>
      </c>
      <c r="AC3146" s="63">
        <f>IF(ISBLANK($C3146),0,VLOOKUP($C3146,Listen!$A$2:$C$45,2,FALSE))</f>
        <v>0</v>
      </c>
      <c r="AD3146" s="63">
        <f>IF(ISBLANK($C3146),0,VLOOKUP($C3146,Listen!$A$2:$C$45,3,FALSE))</f>
        <v>0</v>
      </c>
      <c r="AE3146" s="49">
        <f t="shared" si="1034"/>
        <v>0</v>
      </c>
      <c r="AF3146" s="49">
        <f t="shared" si="1034"/>
        <v>0</v>
      </c>
      <c r="AG3146" s="49">
        <f>IFERROR(IF(OR($V3146&lt;&gt;"Ja",VLOOKUP($C3146,Listen!$A$2:$F$45,5,0)="Nein",D3146&lt;IF(C3146="LNG Anbindungsanlagen gemäß separater Festlegung",2022,2023)),$AC3146,$AA3146),0)</f>
        <v>0</v>
      </c>
      <c r="AH3146" s="49">
        <f>IFERROR(IF(OR($V3146&lt;&gt;"Ja",VLOOKUP($C3146,Listen!$A$2:$F$45,5,0)="Nein",D3146&lt;IF(C3146="LNG Anbindungsanlagen gemäß separater Festlegung",2022,2023)),$AC3146,$AA3146),0)</f>
        <v>0</v>
      </c>
      <c r="AI3146" s="49">
        <f>IFERROR(IF(OR($W3146&lt;&gt;"Ja",VLOOKUP($C3146,Listen!$A$2:$F$45,6,0)="Nein"),$AC3146,$AB3146),0)</f>
        <v>0</v>
      </c>
      <c r="AJ3146" s="49">
        <f>IFERROR(IF(OR($W3146&lt;&gt;"Ja",VLOOKUP($C3146,Listen!$A$2:$F$45,6,0)="Nein"),$AC3146,$AB3146),0)</f>
        <v>0</v>
      </c>
      <c r="AK3146" s="49">
        <f>IFERROR(IF(OR($W3146&lt;&gt;"Ja",VLOOKUP($C3146,Listen!$A$2:$F$45,6,0)="Nein"),$AC3146,$AB3146),0)</f>
        <v>0</v>
      </c>
      <c r="AL3146" s="51">
        <f t="shared" si="1035"/>
        <v>0</v>
      </c>
      <c r="AM3146" s="296">
        <f>IFERROR(IF(VLOOKUP($C3146,Listen!$A$2:$F$45,6,0)="Ja",MAX(BC3146:BD3146),D_SAV!$BC3146),0)</f>
        <v>0</v>
      </c>
      <c r="AN3146" s="51">
        <f t="shared" si="1036"/>
        <v>0</v>
      </c>
      <c r="AP3146" s="304">
        <f t="shared" si="1037"/>
        <v>0</v>
      </c>
      <c r="AQ3146" s="304">
        <f t="shared" si="1038"/>
        <v>0</v>
      </c>
      <c r="AR3146" s="304">
        <f t="shared" si="1039"/>
        <v>0</v>
      </c>
      <c r="AS3146" s="304">
        <f t="shared" si="1040"/>
        <v>0</v>
      </c>
      <c r="AT3146" s="304">
        <f t="shared" si="1041"/>
        <v>0</v>
      </c>
      <c r="AU3146" s="304">
        <f t="shared" si="1042"/>
        <v>0</v>
      </c>
      <c r="AV3146" s="304">
        <f t="shared" si="1043"/>
        <v>0</v>
      </c>
      <c r="AW3146" s="304">
        <f t="shared" si="1044"/>
        <v>0</v>
      </c>
      <c r="AX3146" s="304">
        <f t="shared" si="1045"/>
        <v>0</v>
      </c>
      <c r="AY3146" s="304">
        <f t="shared" si="1046"/>
        <v>0</v>
      </c>
      <c r="AZ3146" s="304">
        <f t="shared" si="1047"/>
        <v>0</v>
      </c>
      <c r="BA3146" s="304">
        <f t="shared" si="1048"/>
        <v>0</v>
      </c>
      <c r="BB3146" s="304">
        <f t="shared" si="1049"/>
        <v>0</v>
      </c>
      <c r="BC3146" s="304">
        <f t="shared" si="1050"/>
        <v>0</v>
      </c>
      <c r="BD3146" s="304">
        <f t="shared" si="1051"/>
        <v>0</v>
      </c>
      <c r="BE3146" s="304">
        <f>IFERROR(IF(VLOOKUP($C3146,Listen!$A$2:$F$45,6,0)="Ja",BB3146-MAX(BC3146:BD3146),BB3146-BC3146),0)</f>
        <v>0</v>
      </c>
    </row>
    <row r="3147" spans="1:57" x14ac:dyDescent="0.25">
      <c r="A3147" s="320" t="str">
        <f>IF(AND(D3147&lt;&gt;0,C3147&lt;&gt;0,E3147&lt;&gt;0),IF(B3147&lt;&gt;0,CONCATENATE(B3147,"-AGr",VLOOKUP(C3147,Listen!$A$2:$D$45,4,FALSE),"-",D3147,"-",E3147,),CONCATENATE("AGr",VLOOKUP(C3147,Listen!$A$2:$D$45,4,FALSE),"-",D3147,"-",E3147)),"keine vollständige ID")</f>
        <v>keine vollständige ID</v>
      </c>
      <c r="B3147" s="301"/>
      <c r="C3147" s="287"/>
      <c r="D3147" s="34"/>
      <c r="E3147" s="306"/>
      <c r="F3147" s="116"/>
      <c r="G3147" s="17"/>
      <c r="H3147" s="17"/>
      <c r="I3147" s="17"/>
      <c r="J3147" s="17"/>
      <c r="K3147" s="17"/>
      <c r="L3147" s="17"/>
      <c r="M3147" s="17"/>
      <c r="N3147" s="17"/>
      <c r="O3147" s="116"/>
      <c r="P3147" s="117">
        <f>IF(D3147&gt;A_Stammdaten!$B$12,0,SUM(G3147,H3147,J3147,L3147:M3147)-SUM(I3147,K3147,N3147:O3147))</f>
        <v>0</v>
      </c>
      <c r="Q3147" s="17"/>
      <c r="R3147" s="17"/>
      <c r="S3147" s="17"/>
      <c r="T3147" s="17"/>
      <c r="U3147" s="62">
        <f t="shared" si="1031"/>
        <v>0</v>
      </c>
      <c r="V3147" s="34"/>
      <c r="W3147" s="34"/>
      <c r="X3147" s="34"/>
      <c r="Y3147" s="34"/>
      <c r="Z3147" s="34"/>
      <c r="AA3147" s="63" t="str">
        <f t="shared" si="1032"/>
        <v>-</v>
      </c>
      <c r="AB3147" s="63" t="str">
        <f t="shared" si="1033"/>
        <v>-</v>
      </c>
      <c r="AC3147" s="63">
        <f>IF(ISBLANK($C3147),0,VLOOKUP($C3147,Listen!$A$2:$C$45,2,FALSE))</f>
        <v>0</v>
      </c>
      <c r="AD3147" s="63">
        <f>IF(ISBLANK($C3147),0,VLOOKUP($C3147,Listen!$A$2:$C$45,3,FALSE))</f>
        <v>0</v>
      </c>
      <c r="AE3147" s="49">
        <f t="shared" si="1034"/>
        <v>0</v>
      </c>
      <c r="AF3147" s="49">
        <f t="shared" si="1034"/>
        <v>0</v>
      </c>
      <c r="AG3147" s="49">
        <f>IFERROR(IF(OR($V3147&lt;&gt;"Ja",VLOOKUP($C3147,Listen!$A$2:$F$45,5,0)="Nein",D3147&lt;IF(C3147="LNG Anbindungsanlagen gemäß separater Festlegung",2022,2023)),$AC3147,$AA3147),0)</f>
        <v>0</v>
      </c>
      <c r="AH3147" s="49">
        <f>IFERROR(IF(OR($V3147&lt;&gt;"Ja",VLOOKUP($C3147,Listen!$A$2:$F$45,5,0)="Nein",D3147&lt;IF(C3147="LNG Anbindungsanlagen gemäß separater Festlegung",2022,2023)),$AC3147,$AA3147),0)</f>
        <v>0</v>
      </c>
      <c r="AI3147" s="49">
        <f>IFERROR(IF(OR($W3147&lt;&gt;"Ja",VLOOKUP($C3147,Listen!$A$2:$F$45,6,0)="Nein"),$AC3147,$AB3147),0)</f>
        <v>0</v>
      </c>
      <c r="AJ3147" s="49">
        <f>IFERROR(IF(OR($W3147&lt;&gt;"Ja",VLOOKUP($C3147,Listen!$A$2:$F$45,6,0)="Nein"),$AC3147,$AB3147),0)</f>
        <v>0</v>
      </c>
      <c r="AK3147" s="49">
        <f>IFERROR(IF(OR($W3147&lt;&gt;"Ja",VLOOKUP($C3147,Listen!$A$2:$F$45,6,0)="Nein"),$AC3147,$AB3147),0)</f>
        <v>0</v>
      </c>
      <c r="AL3147" s="51">
        <f t="shared" si="1035"/>
        <v>0</v>
      </c>
      <c r="AM3147" s="296">
        <f>IFERROR(IF(VLOOKUP($C3147,Listen!$A$2:$F$45,6,0)="Ja",MAX(BC3147:BD3147),D_SAV!$BC3147),0)</f>
        <v>0</v>
      </c>
      <c r="AN3147" s="51">
        <f t="shared" si="1036"/>
        <v>0</v>
      </c>
      <c r="AP3147" s="304">
        <f t="shared" si="1037"/>
        <v>0</v>
      </c>
      <c r="AQ3147" s="304">
        <f t="shared" si="1038"/>
        <v>0</v>
      </c>
      <c r="AR3147" s="304">
        <f t="shared" si="1039"/>
        <v>0</v>
      </c>
      <c r="AS3147" s="304">
        <f t="shared" si="1040"/>
        <v>0</v>
      </c>
      <c r="AT3147" s="304">
        <f t="shared" si="1041"/>
        <v>0</v>
      </c>
      <c r="AU3147" s="304">
        <f t="shared" si="1042"/>
        <v>0</v>
      </c>
      <c r="AV3147" s="304">
        <f t="shared" si="1043"/>
        <v>0</v>
      </c>
      <c r="AW3147" s="304">
        <f t="shared" si="1044"/>
        <v>0</v>
      </c>
      <c r="AX3147" s="304">
        <f t="shared" si="1045"/>
        <v>0</v>
      </c>
      <c r="AY3147" s="304">
        <f t="shared" si="1046"/>
        <v>0</v>
      </c>
      <c r="AZ3147" s="304">
        <f t="shared" si="1047"/>
        <v>0</v>
      </c>
      <c r="BA3147" s="304">
        <f t="shared" si="1048"/>
        <v>0</v>
      </c>
      <c r="BB3147" s="304">
        <f t="shared" si="1049"/>
        <v>0</v>
      </c>
      <c r="BC3147" s="304">
        <f t="shared" si="1050"/>
        <v>0</v>
      </c>
      <c r="BD3147" s="304">
        <f t="shared" si="1051"/>
        <v>0</v>
      </c>
      <c r="BE3147" s="304">
        <f>IFERROR(IF(VLOOKUP($C3147,Listen!$A$2:$F$45,6,0)="Ja",BB3147-MAX(BC3147:BD3147),BB3147-BC3147),0)</f>
        <v>0</v>
      </c>
    </row>
    <row r="3148" spans="1:57" x14ac:dyDescent="0.25">
      <c r="A3148" s="320" t="str">
        <f>IF(AND(D3148&lt;&gt;0,C3148&lt;&gt;0,E3148&lt;&gt;0),IF(B3148&lt;&gt;0,CONCATENATE(B3148,"-AGr",VLOOKUP(C3148,Listen!$A$2:$D$45,4,FALSE),"-",D3148,"-",E3148,),CONCATENATE("AGr",VLOOKUP(C3148,Listen!$A$2:$D$45,4,FALSE),"-",D3148,"-",E3148)),"keine vollständige ID")</f>
        <v>keine vollständige ID</v>
      </c>
      <c r="B3148" s="301"/>
      <c r="C3148" s="287"/>
      <c r="D3148" s="34"/>
      <c r="E3148" s="306"/>
      <c r="F3148" s="116"/>
      <c r="G3148" s="17"/>
      <c r="H3148" s="17"/>
      <c r="I3148" s="17"/>
      <c r="J3148" s="17"/>
      <c r="K3148" s="17"/>
      <c r="L3148" s="17"/>
      <c r="M3148" s="17"/>
      <c r="N3148" s="17"/>
      <c r="O3148" s="116"/>
      <c r="P3148" s="117">
        <f>IF(D3148&gt;A_Stammdaten!$B$12,0,SUM(G3148,H3148,J3148,L3148:M3148)-SUM(I3148,K3148,N3148:O3148))</f>
        <v>0</v>
      </c>
      <c r="Q3148" s="17"/>
      <c r="R3148" s="17"/>
      <c r="S3148" s="17"/>
      <c r="T3148" s="17"/>
      <c r="U3148" s="62">
        <f t="shared" si="1031"/>
        <v>0</v>
      </c>
      <c r="V3148" s="34"/>
      <c r="W3148" s="34"/>
      <c r="X3148" s="34"/>
      <c r="Y3148" s="34"/>
      <c r="Z3148" s="34"/>
      <c r="AA3148" s="63" t="str">
        <f t="shared" si="1032"/>
        <v>-</v>
      </c>
      <c r="AB3148" s="63" t="str">
        <f t="shared" si="1033"/>
        <v>-</v>
      </c>
      <c r="AC3148" s="63">
        <f>IF(ISBLANK($C3148),0,VLOOKUP($C3148,Listen!$A$2:$C$45,2,FALSE))</f>
        <v>0</v>
      </c>
      <c r="AD3148" s="63">
        <f>IF(ISBLANK($C3148),0,VLOOKUP($C3148,Listen!$A$2:$C$45,3,FALSE))</f>
        <v>0</v>
      </c>
      <c r="AE3148" s="49">
        <f t="shared" si="1034"/>
        <v>0</v>
      </c>
      <c r="AF3148" s="49">
        <f t="shared" si="1034"/>
        <v>0</v>
      </c>
      <c r="AG3148" s="49">
        <f>IFERROR(IF(OR($V3148&lt;&gt;"Ja",VLOOKUP($C3148,Listen!$A$2:$F$45,5,0)="Nein",D3148&lt;IF(C3148="LNG Anbindungsanlagen gemäß separater Festlegung",2022,2023)),$AC3148,$AA3148),0)</f>
        <v>0</v>
      </c>
      <c r="AH3148" s="49">
        <f>IFERROR(IF(OR($V3148&lt;&gt;"Ja",VLOOKUP($C3148,Listen!$A$2:$F$45,5,0)="Nein",D3148&lt;IF(C3148="LNG Anbindungsanlagen gemäß separater Festlegung",2022,2023)),$AC3148,$AA3148),0)</f>
        <v>0</v>
      </c>
      <c r="AI3148" s="49">
        <f>IFERROR(IF(OR($W3148&lt;&gt;"Ja",VLOOKUP($C3148,Listen!$A$2:$F$45,6,0)="Nein"),$AC3148,$AB3148),0)</f>
        <v>0</v>
      </c>
      <c r="AJ3148" s="49">
        <f>IFERROR(IF(OR($W3148&lt;&gt;"Ja",VLOOKUP($C3148,Listen!$A$2:$F$45,6,0)="Nein"),$AC3148,$AB3148),0)</f>
        <v>0</v>
      </c>
      <c r="AK3148" s="49">
        <f>IFERROR(IF(OR($W3148&lt;&gt;"Ja",VLOOKUP($C3148,Listen!$A$2:$F$45,6,0)="Nein"),$AC3148,$AB3148),0)</f>
        <v>0</v>
      </c>
      <c r="AL3148" s="51">
        <f t="shared" si="1035"/>
        <v>0</v>
      </c>
      <c r="AM3148" s="296">
        <f>IFERROR(IF(VLOOKUP($C3148,Listen!$A$2:$F$45,6,0)="Ja",MAX(BC3148:BD3148),D_SAV!$BC3148),0)</f>
        <v>0</v>
      </c>
      <c r="AN3148" s="51">
        <f t="shared" si="1036"/>
        <v>0</v>
      </c>
      <c r="AP3148" s="304">
        <f t="shared" si="1037"/>
        <v>0</v>
      </c>
      <c r="AQ3148" s="304">
        <f t="shared" si="1038"/>
        <v>0</v>
      </c>
      <c r="AR3148" s="304">
        <f t="shared" si="1039"/>
        <v>0</v>
      </c>
      <c r="AS3148" s="304">
        <f t="shared" si="1040"/>
        <v>0</v>
      </c>
      <c r="AT3148" s="304">
        <f t="shared" si="1041"/>
        <v>0</v>
      </c>
      <c r="AU3148" s="304">
        <f t="shared" si="1042"/>
        <v>0</v>
      </c>
      <c r="AV3148" s="304">
        <f t="shared" si="1043"/>
        <v>0</v>
      </c>
      <c r="AW3148" s="304">
        <f t="shared" si="1044"/>
        <v>0</v>
      </c>
      <c r="AX3148" s="304">
        <f t="shared" si="1045"/>
        <v>0</v>
      </c>
      <c r="AY3148" s="304">
        <f t="shared" si="1046"/>
        <v>0</v>
      </c>
      <c r="AZ3148" s="304">
        <f t="shared" si="1047"/>
        <v>0</v>
      </c>
      <c r="BA3148" s="304">
        <f t="shared" si="1048"/>
        <v>0</v>
      </c>
      <c r="BB3148" s="304">
        <f t="shared" si="1049"/>
        <v>0</v>
      </c>
      <c r="BC3148" s="304">
        <f t="shared" si="1050"/>
        <v>0</v>
      </c>
      <c r="BD3148" s="304">
        <f t="shared" si="1051"/>
        <v>0</v>
      </c>
      <c r="BE3148" s="304">
        <f>IFERROR(IF(VLOOKUP($C3148,Listen!$A$2:$F$45,6,0)="Ja",BB3148-MAX(BC3148:BD3148),BB3148-BC3148),0)</f>
        <v>0</v>
      </c>
    </row>
    <row r="3149" spans="1:57" x14ac:dyDescent="0.25">
      <c r="A3149" s="320" t="str">
        <f>IF(AND(D3149&lt;&gt;0,C3149&lt;&gt;0,E3149&lt;&gt;0),IF(B3149&lt;&gt;0,CONCATENATE(B3149,"-AGr",VLOOKUP(C3149,Listen!$A$2:$D$45,4,FALSE),"-",D3149,"-",E3149,),CONCATENATE("AGr",VLOOKUP(C3149,Listen!$A$2:$D$45,4,FALSE),"-",D3149,"-",E3149)),"keine vollständige ID")</f>
        <v>keine vollständige ID</v>
      </c>
      <c r="B3149" s="301"/>
      <c r="C3149" s="287"/>
      <c r="D3149" s="34"/>
      <c r="E3149" s="306"/>
      <c r="F3149" s="116"/>
      <c r="G3149" s="17"/>
      <c r="H3149" s="17"/>
      <c r="I3149" s="17"/>
      <c r="J3149" s="17"/>
      <c r="K3149" s="17"/>
      <c r="L3149" s="17"/>
      <c r="M3149" s="17"/>
      <c r="N3149" s="17"/>
      <c r="O3149" s="116"/>
      <c r="P3149" s="117">
        <f>IF(D3149&gt;A_Stammdaten!$B$12,0,SUM(G3149,H3149,J3149,L3149:M3149)-SUM(I3149,K3149,N3149:O3149))</f>
        <v>0</v>
      </c>
      <c r="Q3149" s="17"/>
      <c r="R3149" s="17"/>
      <c r="S3149" s="17"/>
      <c r="T3149" s="17"/>
      <c r="U3149" s="62">
        <f t="shared" si="1031"/>
        <v>0</v>
      </c>
      <c r="V3149" s="34"/>
      <c r="W3149" s="34"/>
      <c r="X3149" s="34"/>
      <c r="Y3149" s="34"/>
      <c r="Z3149" s="34"/>
      <c r="AA3149" s="63" t="str">
        <f t="shared" si="1032"/>
        <v>-</v>
      </c>
      <c r="AB3149" s="63" t="str">
        <f t="shared" si="1033"/>
        <v>-</v>
      </c>
      <c r="AC3149" s="63">
        <f>IF(ISBLANK($C3149),0,VLOOKUP($C3149,Listen!$A$2:$C$45,2,FALSE))</f>
        <v>0</v>
      </c>
      <c r="AD3149" s="63">
        <f>IF(ISBLANK($C3149),0,VLOOKUP($C3149,Listen!$A$2:$C$45,3,FALSE))</f>
        <v>0</v>
      </c>
      <c r="AE3149" s="49">
        <f t="shared" si="1034"/>
        <v>0</v>
      </c>
      <c r="AF3149" s="49">
        <f t="shared" si="1034"/>
        <v>0</v>
      </c>
      <c r="AG3149" s="49">
        <f>IFERROR(IF(OR($V3149&lt;&gt;"Ja",VLOOKUP($C3149,Listen!$A$2:$F$45,5,0)="Nein",D3149&lt;IF(C3149="LNG Anbindungsanlagen gemäß separater Festlegung",2022,2023)),$AC3149,$AA3149),0)</f>
        <v>0</v>
      </c>
      <c r="AH3149" s="49">
        <f>IFERROR(IF(OR($V3149&lt;&gt;"Ja",VLOOKUP($C3149,Listen!$A$2:$F$45,5,0)="Nein",D3149&lt;IF(C3149="LNG Anbindungsanlagen gemäß separater Festlegung",2022,2023)),$AC3149,$AA3149),0)</f>
        <v>0</v>
      </c>
      <c r="AI3149" s="49">
        <f>IFERROR(IF(OR($W3149&lt;&gt;"Ja",VLOOKUP($C3149,Listen!$A$2:$F$45,6,0)="Nein"),$AC3149,$AB3149),0)</f>
        <v>0</v>
      </c>
      <c r="AJ3149" s="49">
        <f>IFERROR(IF(OR($W3149&lt;&gt;"Ja",VLOOKUP($C3149,Listen!$A$2:$F$45,6,0)="Nein"),$AC3149,$AB3149),0)</f>
        <v>0</v>
      </c>
      <c r="AK3149" s="49">
        <f>IFERROR(IF(OR($W3149&lt;&gt;"Ja",VLOOKUP($C3149,Listen!$A$2:$F$45,6,0)="Nein"),$AC3149,$AB3149),0)</f>
        <v>0</v>
      </c>
      <c r="AL3149" s="51">
        <f t="shared" si="1035"/>
        <v>0</v>
      </c>
      <c r="AM3149" s="296">
        <f>IFERROR(IF(VLOOKUP($C3149,Listen!$A$2:$F$45,6,0)="Ja",MAX(BC3149:BD3149),D_SAV!$BC3149),0)</f>
        <v>0</v>
      </c>
      <c r="AN3149" s="51">
        <f t="shared" si="1036"/>
        <v>0</v>
      </c>
      <c r="AP3149" s="304">
        <f t="shared" si="1037"/>
        <v>0</v>
      </c>
      <c r="AQ3149" s="304">
        <f t="shared" si="1038"/>
        <v>0</v>
      </c>
      <c r="AR3149" s="304">
        <f t="shared" si="1039"/>
        <v>0</v>
      </c>
      <c r="AS3149" s="304">
        <f t="shared" si="1040"/>
        <v>0</v>
      </c>
      <c r="AT3149" s="304">
        <f t="shared" si="1041"/>
        <v>0</v>
      </c>
      <c r="AU3149" s="304">
        <f t="shared" si="1042"/>
        <v>0</v>
      </c>
      <c r="AV3149" s="304">
        <f t="shared" si="1043"/>
        <v>0</v>
      </c>
      <c r="AW3149" s="304">
        <f t="shared" si="1044"/>
        <v>0</v>
      </c>
      <c r="AX3149" s="304">
        <f t="shared" si="1045"/>
        <v>0</v>
      </c>
      <c r="AY3149" s="304">
        <f t="shared" si="1046"/>
        <v>0</v>
      </c>
      <c r="AZ3149" s="304">
        <f t="shared" si="1047"/>
        <v>0</v>
      </c>
      <c r="BA3149" s="304">
        <f t="shared" si="1048"/>
        <v>0</v>
      </c>
      <c r="BB3149" s="304">
        <f t="shared" si="1049"/>
        <v>0</v>
      </c>
      <c r="BC3149" s="304">
        <f t="shared" si="1050"/>
        <v>0</v>
      </c>
      <c r="BD3149" s="304">
        <f t="shared" si="1051"/>
        <v>0</v>
      </c>
      <c r="BE3149" s="304">
        <f>IFERROR(IF(VLOOKUP($C3149,Listen!$A$2:$F$45,6,0)="Ja",BB3149-MAX(BC3149:BD3149),BB3149-BC3149),0)</f>
        <v>0</v>
      </c>
    </row>
    <row r="3150" spans="1:57" x14ac:dyDescent="0.25">
      <c r="A3150" s="320" t="str">
        <f>IF(AND(D3150&lt;&gt;0,C3150&lt;&gt;0,E3150&lt;&gt;0),IF(B3150&lt;&gt;0,CONCATENATE(B3150,"-AGr",VLOOKUP(C3150,Listen!$A$2:$D$45,4,FALSE),"-",D3150,"-",E3150,),CONCATENATE("AGr",VLOOKUP(C3150,Listen!$A$2:$D$45,4,FALSE),"-",D3150,"-",E3150)),"keine vollständige ID")</f>
        <v>keine vollständige ID</v>
      </c>
      <c r="B3150" s="301"/>
      <c r="C3150" s="287"/>
      <c r="D3150" s="34"/>
      <c r="E3150" s="306"/>
      <c r="F3150" s="116"/>
      <c r="G3150" s="17"/>
      <c r="H3150" s="17"/>
      <c r="I3150" s="17"/>
      <c r="J3150" s="17"/>
      <c r="K3150" s="17"/>
      <c r="L3150" s="17"/>
      <c r="M3150" s="17"/>
      <c r="N3150" s="17"/>
      <c r="O3150" s="116"/>
      <c r="P3150" s="117">
        <f>IF(D3150&gt;A_Stammdaten!$B$12,0,SUM(G3150,H3150,J3150,L3150:M3150)-SUM(I3150,K3150,N3150:O3150))</f>
        <v>0</v>
      </c>
      <c r="Q3150" s="17"/>
      <c r="R3150" s="17"/>
      <c r="S3150" s="17"/>
      <c r="T3150" s="17"/>
      <c r="U3150" s="62">
        <f t="shared" si="1031"/>
        <v>0</v>
      </c>
      <c r="V3150" s="34"/>
      <c r="W3150" s="34"/>
      <c r="X3150" s="34"/>
      <c r="Y3150" s="34"/>
      <c r="Z3150" s="34"/>
      <c r="AA3150" s="63" t="str">
        <f t="shared" si="1032"/>
        <v>-</v>
      </c>
      <c r="AB3150" s="63" t="str">
        <f t="shared" si="1033"/>
        <v>-</v>
      </c>
      <c r="AC3150" s="63">
        <f>IF(ISBLANK($C3150),0,VLOOKUP($C3150,Listen!$A$2:$C$45,2,FALSE))</f>
        <v>0</v>
      </c>
      <c r="AD3150" s="63">
        <f>IF(ISBLANK($C3150),0,VLOOKUP($C3150,Listen!$A$2:$C$45,3,FALSE))</f>
        <v>0</v>
      </c>
      <c r="AE3150" s="49">
        <f t="shared" si="1034"/>
        <v>0</v>
      </c>
      <c r="AF3150" s="49">
        <f t="shared" si="1034"/>
        <v>0</v>
      </c>
      <c r="AG3150" s="49">
        <f>IFERROR(IF(OR($V3150&lt;&gt;"Ja",VLOOKUP($C3150,Listen!$A$2:$F$45,5,0)="Nein",D3150&lt;IF(C3150="LNG Anbindungsanlagen gemäß separater Festlegung",2022,2023)),$AC3150,$AA3150),0)</f>
        <v>0</v>
      </c>
      <c r="AH3150" s="49">
        <f>IFERROR(IF(OR($V3150&lt;&gt;"Ja",VLOOKUP($C3150,Listen!$A$2:$F$45,5,0)="Nein",D3150&lt;IF(C3150="LNG Anbindungsanlagen gemäß separater Festlegung",2022,2023)),$AC3150,$AA3150),0)</f>
        <v>0</v>
      </c>
      <c r="AI3150" s="49">
        <f>IFERROR(IF(OR($W3150&lt;&gt;"Ja",VLOOKUP($C3150,Listen!$A$2:$F$45,6,0)="Nein"),$AC3150,$AB3150),0)</f>
        <v>0</v>
      </c>
      <c r="AJ3150" s="49">
        <f>IFERROR(IF(OR($W3150&lt;&gt;"Ja",VLOOKUP($C3150,Listen!$A$2:$F$45,6,0)="Nein"),$AC3150,$AB3150),0)</f>
        <v>0</v>
      </c>
      <c r="AK3150" s="49">
        <f>IFERROR(IF(OR($W3150&lt;&gt;"Ja",VLOOKUP($C3150,Listen!$A$2:$F$45,6,0)="Nein"),$AC3150,$AB3150),0)</f>
        <v>0</v>
      </c>
      <c r="AL3150" s="51">
        <f t="shared" si="1035"/>
        <v>0</v>
      </c>
      <c r="AM3150" s="296">
        <f>IFERROR(IF(VLOOKUP($C3150,Listen!$A$2:$F$45,6,0)="Ja",MAX(BC3150:BD3150),D_SAV!$BC3150),0)</f>
        <v>0</v>
      </c>
      <c r="AN3150" s="51">
        <f t="shared" si="1036"/>
        <v>0</v>
      </c>
      <c r="AP3150" s="304">
        <f t="shared" si="1037"/>
        <v>0</v>
      </c>
      <c r="AQ3150" s="304">
        <f t="shared" si="1038"/>
        <v>0</v>
      </c>
      <c r="AR3150" s="304">
        <f t="shared" si="1039"/>
        <v>0</v>
      </c>
      <c r="AS3150" s="304">
        <f t="shared" si="1040"/>
        <v>0</v>
      </c>
      <c r="AT3150" s="304">
        <f t="shared" si="1041"/>
        <v>0</v>
      </c>
      <c r="AU3150" s="304">
        <f t="shared" si="1042"/>
        <v>0</v>
      </c>
      <c r="AV3150" s="304">
        <f t="shared" si="1043"/>
        <v>0</v>
      </c>
      <c r="AW3150" s="304">
        <f t="shared" si="1044"/>
        <v>0</v>
      </c>
      <c r="AX3150" s="304">
        <f t="shared" si="1045"/>
        <v>0</v>
      </c>
      <c r="AY3150" s="304">
        <f t="shared" si="1046"/>
        <v>0</v>
      </c>
      <c r="AZ3150" s="304">
        <f t="shared" si="1047"/>
        <v>0</v>
      </c>
      <c r="BA3150" s="304">
        <f t="shared" si="1048"/>
        <v>0</v>
      </c>
      <c r="BB3150" s="304">
        <f t="shared" si="1049"/>
        <v>0</v>
      </c>
      <c r="BC3150" s="304">
        <f t="shared" si="1050"/>
        <v>0</v>
      </c>
      <c r="BD3150" s="304">
        <f t="shared" si="1051"/>
        <v>0</v>
      </c>
      <c r="BE3150" s="304">
        <f>IFERROR(IF(VLOOKUP($C3150,Listen!$A$2:$F$45,6,0)="Ja",BB3150-MAX(BC3150:BD3150),BB3150-BC3150),0)</f>
        <v>0</v>
      </c>
    </row>
    <row r="3151" spans="1:57" x14ac:dyDescent="0.25">
      <c r="A3151" s="320" t="str">
        <f>IF(AND(D3151&lt;&gt;0,C3151&lt;&gt;0,E3151&lt;&gt;0),IF(B3151&lt;&gt;0,CONCATENATE(B3151,"-AGr",VLOOKUP(C3151,Listen!$A$2:$D$45,4,FALSE),"-",D3151,"-",E3151,),CONCATENATE("AGr",VLOOKUP(C3151,Listen!$A$2:$D$45,4,FALSE),"-",D3151,"-",E3151)),"keine vollständige ID")</f>
        <v>keine vollständige ID</v>
      </c>
      <c r="B3151" s="301"/>
      <c r="C3151" s="287"/>
      <c r="D3151" s="34"/>
      <c r="E3151" s="306"/>
      <c r="F3151" s="116"/>
      <c r="G3151" s="17"/>
      <c r="H3151" s="17"/>
      <c r="I3151" s="17"/>
      <c r="J3151" s="17"/>
      <c r="K3151" s="17"/>
      <c r="L3151" s="17"/>
      <c r="M3151" s="17"/>
      <c r="N3151" s="17"/>
      <c r="O3151" s="116"/>
      <c r="P3151" s="117">
        <f>IF(D3151&gt;A_Stammdaten!$B$12,0,SUM(G3151,H3151,J3151,L3151:M3151)-SUM(I3151,K3151,N3151:O3151))</f>
        <v>0</v>
      </c>
      <c r="Q3151" s="17"/>
      <c r="R3151" s="17"/>
      <c r="S3151" s="17"/>
      <c r="T3151" s="17"/>
      <c r="U3151" s="62">
        <f t="shared" si="1031"/>
        <v>0</v>
      </c>
      <c r="V3151" s="34"/>
      <c r="W3151" s="34"/>
      <c r="X3151" s="34"/>
      <c r="Y3151" s="34"/>
      <c r="Z3151" s="34"/>
      <c r="AA3151" s="63" t="str">
        <f t="shared" si="1032"/>
        <v>-</v>
      </c>
      <c r="AB3151" s="63" t="str">
        <f t="shared" si="1033"/>
        <v>-</v>
      </c>
      <c r="AC3151" s="63">
        <f>IF(ISBLANK($C3151),0,VLOOKUP($C3151,Listen!$A$2:$C$45,2,FALSE))</f>
        <v>0</v>
      </c>
      <c r="AD3151" s="63">
        <f>IF(ISBLANK($C3151),0,VLOOKUP($C3151,Listen!$A$2:$C$45,3,FALSE))</f>
        <v>0</v>
      </c>
      <c r="AE3151" s="49">
        <f t="shared" si="1034"/>
        <v>0</v>
      </c>
      <c r="AF3151" s="49">
        <f t="shared" si="1034"/>
        <v>0</v>
      </c>
      <c r="AG3151" s="49">
        <f>IFERROR(IF(OR($V3151&lt;&gt;"Ja",VLOOKUP($C3151,Listen!$A$2:$F$45,5,0)="Nein",D3151&lt;IF(C3151="LNG Anbindungsanlagen gemäß separater Festlegung",2022,2023)),$AC3151,$AA3151),0)</f>
        <v>0</v>
      </c>
      <c r="AH3151" s="49">
        <f>IFERROR(IF(OR($V3151&lt;&gt;"Ja",VLOOKUP($C3151,Listen!$A$2:$F$45,5,0)="Nein",D3151&lt;IF(C3151="LNG Anbindungsanlagen gemäß separater Festlegung",2022,2023)),$AC3151,$AA3151),0)</f>
        <v>0</v>
      </c>
      <c r="AI3151" s="49">
        <f>IFERROR(IF(OR($W3151&lt;&gt;"Ja",VLOOKUP($C3151,Listen!$A$2:$F$45,6,0)="Nein"),$AC3151,$AB3151),0)</f>
        <v>0</v>
      </c>
      <c r="AJ3151" s="49">
        <f>IFERROR(IF(OR($W3151&lt;&gt;"Ja",VLOOKUP($C3151,Listen!$A$2:$F$45,6,0)="Nein"),$AC3151,$AB3151),0)</f>
        <v>0</v>
      </c>
      <c r="AK3151" s="49">
        <f>IFERROR(IF(OR($W3151&lt;&gt;"Ja",VLOOKUP($C3151,Listen!$A$2:$F$45,6,0)="Nein"),$AC3151,$AB3151),0)</f>
        <v>0</v>
      </c>
      <c r="AL3151" s="51">
        <f t="shared" si="1035"/>
        <v>0</v>
      </c>
      <c r="AM3151" s="296">
        <f>IFERROR(IF(VLOOKUP($C3151,Listen!$A$2:$F$45,6,0)="Ja",MAX(BC3151:BD3151),D_SAV!$BC3151),0)</f>
        <v>0</v>
      </c>
      <c r="AN3151" s="51">
        <f t="shared" si="1036"/>
        <v>0</v>
      </c>
      <c r="AP3151" s="304">
        <f t="shared" si="1037"/>
        <v>0</v>
      </c>
      <c r="AQ3151" s="304">
        <f t="shared" si="1038"/>
        <v>0</v>
      </c>
      <c r="AR3151" s="304">
        <f t="shared" si="1039"/>
        <v>0</v>
      </c>
      <c r="AS3151" s="304">
        <f t="shared" si="1040"/>
        <v>0</v>
      </c>
      <c r="AT3151" s="304">
        <f t="shared" si="1041"/>
        <v>0</v>
      </c>
      <c r="AU3151" s="304">
        <f t="shared" si="1042"/>
        <v>0</v>
      </c>
      <c r="AV3151" s="304">
        <f t="shared" si="1043"/>
        <v>0</v>
      </c>
      <c r="AW3151" s="304">
        <f t="shared" si="1044"/>
        <v>0</v>
      </c>
      <c r="AX3151" s="304">
        <f t="shared" si="1045"/>
        <v>0</v>
      </c>
      <c r="AY3151" s="304">
        <f t="shared" si="1046"/>
        <v>0</v>
      </c>
      <c r="AZ3151" s="304">
        <f t="shared" si="1047"/>
        <v>0</v>
      </c>
      <c r="BA3151" s="304">
        <f t="shared" si="1048"/>
        <v>0</v>
      </c>
      <c r="BB3151" s="304">
        <f t="shared" si="1049"/>
        <v>0</v>
      </c>
      <c r="BC3151" s="304">
        <f t="shared" si="1050"/>
        <v>0</v>
      </c>
      <c r="BD3151" s="304">
        <f t="shared" si="1051"/>
        <v>0</v>
      </c>
      <c r="BE3151" s="304">
        <f>IFERROR(IF(VLOOKUP($C3151,Listen!$A$2:$F$45,6,0)="Ja",BB3151-MAX(BC3151:BD3151),BB3151-BC3151),0)</f>
        <v>0</v>
      </c>
    </row>
    <row r="3152" spans="1:57" x14ac:dyDescent="0.25">
      <c r="A3152" s="320" t="str">
        <f>IF(AND(D3152&lt;&gt;0,C3152&lt;&gt;0,E3152&lt;&gt;0),IF(B3152&lt;&gt;0,CONCATENATE(B3152,"-AGr",VLOOKUP(C3152,Listen!$A$2:$D$45,4,FALSE),"-",D3152,"-",E3152,),CONCATENATE("AGr",VLOOKUP(C3152,Listen!$A$2:$D$45,4,FALSE),"-",D3152,"-",E3152)),"keine vollständige ID")</f>
        <v>keine vollständige ID</v>
      </c>
      <c r="B3152" s="301"/>
      <c r="C3152" s="287"/>
      <c r="D3152" s="34"/>
      <c r="E3152" s="306"/>
      <c r="F3152" s="116"/>
      <c r="G3152" s="17"/>
      <c r="H3152" s="17"/>
      <c r="I3152" s="17"/>
      <c r="J3152" s="17"/>
      <c r="K3152" s="17"/>
      <c r="L3152" s="17"/>
      <c r="M3152" s="17"/>
      <c r="N3152" s="17"/>
      <c r="O3152" s="116"/>
      <c r="P3152" s="117">
        <f>IF(D3152&gt;A_Stammdaten!$B$12,0,SUM(G3152,H3152,J3152,L3152:M3152)-SUM(I3152,K3152,N3152:O3152))</f>
        <v>0</v>
      </c>
      <c r="Q3152" s="17"/>
      <c r="R3152" s="17"/>
      <c r="S3152" s="17"/>
      <c r="T3152" s="17"/>
      <c r="U3152" s="62">
        <f t="shared" si="1031"/>
        <v>0</v>
      </c>
      <c r="V3152" s="34"/>
      <c r="W3152" s="34"/>
      <c r="X3152" s="34"/>
      <c r="Y3152" s="34"/>
      <c r="Z3152" s="34"/>
      <c r="AA3152" s="63" t="str">
        <f t="shared" si="1032"/>
        <v>-</v>
      </c>
      <c r="AB3152" s="63" t="str">
        <f t="shared" si="1033"/>
        <v>-</v>
      </c>
      <c r="AC3152" s="63">
        <f>IF(ISBLANK($C3152),0,VLOOKUP($C3152,Listen!$A$2:$C$45,2,FALSE))</f>
        <v>0</v>
      </c>
      <c r="AD3152" s="63">
        <f>IF(ISBLANK($C3152),0,VLOOKUP($C3152,Listen!$A$2:$C$45,3,FALSE))</f>
        <v>0</v>
      </c>
      <c r="AE3152" s="49">
        <f t="shared" si="1034"/>
        <v>0</v>
      </c>
      <c r="AF3152" s="49">
        <f t="shared" si="1034"/>
        <v>0</v>
      </c>
      <c r="AG3152" s="49">
        <f>IFERROR(IF(OR($V3152&lt;&gt;"Ja",VLOOKUP($C3152,Listen!$A$2:$F$45,5,0)="Nein",D3152&lt;IF(C3152="LNG Anbindungsanlagen gemäß separater Festlegung",2022,2023)),$AC3152,$AA3152),0)</f>
        <v>0</v>
      </c>
      <c r="AH3152" s="49">
        <f>IFERROR(IF(OR($V3152&lt;&gt;"Ja",VLOOKUP($C3152,Listen!$A$2:$F$45,5,0)="Nein",D3152&lt;IF(C3152="LNG Anbindungsanlagen gemäß separater Festlegung",2022,2023)),$AC3152,$AA3152),0)</f>
        <v>0</v>
      </c>
      <c r="AI3152" s="49">
        <f>IFERROR(IF(OR($W3152&lt;&gt;"Ja",VLOOKUP($C3152,Listen!$A$2:$F$45,6,0)="Nein"),$AC3152,$AB3152),0)</f>
        <v>0</v>
      </c>
      <c r="AJ3152" s="49">
        <f>IFERROR(IF(OR($W3152&lt;&gt;"Ja",VLOOKUP($C3152,Listen!$A$2:$F$45,6,0)="Nein"),$AC3152,$AB3152),0)</f>
        <v>0</v>
      </c>
      <c r="AK3152" s="49">
        <f>IFERROR(IF(OR($W3152&lt;&gt;"Ja",VLOOKUP($C3152,Listen!$A$2:$F$45,6,0)="Nein"),$AC3152,$AB3152),0)</f>
        <v>0</v>
      </c>
      <c r="AL3152" s="51">
        <f t="shared" si="1035"/>
        <v>0</v>
      </c>
      <c r="AM3152" s="296">
        <f>IFERROR(IF(VLOOKUP($C3152,Listen!$A$2:$F$45,6,0)="Ja",MAX(BC3152:BD3152),D_SAV!$BC3152),0)</f>
        <v>0</v>
      </c>
      <c r="AN3152" s="51">
        <f t="shared" si="1036"/>
        <v>0</v>
      </c>
      <c r="AP3152" s="304">
        <f t="shared" si="1037"/>
        <v>0</v>
      </c>
      <c r="AQ3152" s="304">
        <f t="shared" si="1038"/>
        <v>0</v>
      </c>
      <c r="AR3152" s="304">
        <f t="shared" si="1039"/>
        <v>0</v>
      </c>
      <c r="AS3152" s="304">
        <f t="shared" si="1040"/>
        <v>0</v>
      </c>
      <c r="AT3152" s="304">
        <f t="shared" si="1041"/>
        <v>0</v>
      </c>
      <c r="AU3152" s="304">
        <f t="shared" si="1042"/>
        <v>0</v>
      </c>
      <c r="AV3152" s="304">
        <f t="shared" si="1043"/>
        <v>0</v>
      </c>
      <c r="AW3152" s="304">
        <f t="shared" si="1044"/>
        <v>0</v>
      </c>
      <c r="AX3152" s="304">
        <f t="shared" si="1045"/>
        <v>0</v>
      </c>
      <c r="AY3152" s="304">
        <f t="shared" si="1046"/>
        <v>0</v>
      </c>
      <c r="AZ3152" s="304">
        <f t="shared" si="1047"/>
        <v>0</v>
      </c>
      <c r="BA3152" s="304">
        <f t="shared" si="1048"/>
        <v>0</v>
      </c>
      <c r="BB3152" s="304">
        <f t="shared" si="1049"/>
        <v>0</v>
      </c>
      <c r="BC3152" s="304">
        <f t="shared" si="1050"/>
        <v>0</v>
      </c>
      <c r="BD3152" s="304">
        <f t="shared" si="1051"/>
        <v>0</v>
      </c>
      <c r="BE3152" s="304">
        <f>IFERROR(IF(VLOOKUP($C3152,Listen!$A$2:$F$45,6,0)="Ja",BB3152-MAX(BC3152:BD3152),BB3152-BC3152),0)</f>
        <v>0</v>
      </c>
    </row>
    <row r="3153" spans="1:57" x14ac:dyDescent="0.25">
      <c r="A3153" s="320" t="str">
        <f>IF(AND(D3153&lt;&gt;0,C3153&lt;&gt;0,E3153&lt;&gt;0),IF(B3153&lt;&gt;0,CONCATENATE(B3153,"-AGr",VLOOKUP(C3153,Listen!$A$2:$D$45,4,FALSE),"-",D3153,"-",E3153,),CONCATENATE("AGr",VLOOKUP(C3153,Listen!$A$2:$D$45,4,FALSE),"-",D3153,"-",E3153)),"keine vollständige ID")</f>
        <v>keine vollständige ID</v>
      </c>
      <c r="B3153" s="301"/>
      <c r="C3153" s="287"/>
      <c r="D3153" s="34"/>
      <c r="E3153" s="306"/>
      <c r="F3153" s="116"/>
      <c r="G3153" s="17"/>
      <c r="H3153" s="17"/>
      <c r="I3153" s="17"/>
      <c r="J3153" s="17"/>
      <c r="K3153" s="17"/>
      <c r="L3153" s="17"/>
      <c r="M3153" s="17"/>
      <c r="N3153" s="17"/>
      <c r="O3153" s="116"/>
      <c r="P3153" s="117">
        <f>IF(D3153&gt;A_Stammdaten!$B$12,0,SUM(G3153,H3153,J3153,L3153:M3153)-SUM(I3153,K3153,N3153:O3153))</f>
        <v>0</v>
      </c>
      <c r="Q3153" s="17"/>
      <c r="R3153" s="17"/>
      <c r="S3153" s="17"/>
      <c r="T3153" s="17"/>
      <c r="U3153" s="62">
        <f t="shared" si="1031"/>
        <v>0</v>
      </c>
      <c r="V3153" s="34"/>
      <c r="W3153" s="34"/>
      <c r="X3153" s="34"/>
      <c r="Y3153" s="34"/>
      <c r="Z3153" s="34"/>
      <c r="AA3153" s="63" t="str">
        <f t="shared" si="1032"/>
        <v>-</v>
      </c>
      <c r="AB3153" s="63" t="str">
        <f t="shared" si="1033"/>
        <v>-</v>
      </c>
      <c r="AC3153" s="63">
        <f>IF(ISBLANK($C3153),0,VLOOKUP($C3153,Listen!$A$2:$C$45,2,FALSE))</f>
        <v>0</v>
      </c>
      <c r="AD3153" s="63">
        <f>IF(ISBLANK($C3153),0,VLOOKUP($C3153,Listen!$A$2:$C$45,3,FALSE))</f>
        <v>0</v>
      </c>
      <c r="AE3153" s="49">
        <f t="shared" si="1034"/>
        <v>0</v>
      </c>
      <c r="AF3153" s="49">
        <f t="shared" si="1034"/>
        <v>0</v>
      </c>
      <c r="AG3153" s="49">
        <f>IFERROR(IF(OR($V3153&lt;&gt;"Ja",VLOOKUP($C3153,Listen!$A$2:$F$45,5,0)="Nein",D3153&lt;IF(C3153="LNG Anbindungsanlagen gemäß separater Festlegung",2022,2023)),$AC3153,$AA3153),0)</f>
        <v>0</v>
      </c>
      <c r="AH3153" s="49">
        <f>IFERROR(IF(OR($V3153&lt;&gt;"Ja",VLOOKUP($C3153,Listen!$A$2:$F$45,5,0)="Nein",D3153&lt;IF(C3153="LNG Anbindungsanlagen gemäß separater Festlegung",2022,2023)),$AC3153,$AA3153),0)</f>
        <v>0</v>
      </c>
      <c r="AI3153" s="49">
        <f>IFERROR(IF(OR($W3153&lt;&gt;"Ja",VLOOKUP($C3153,Listen!$A$2:$F$45,6,0)="Nein"),$AC3153,$AB3153),0)</f>
        <v>0</v>
      </c>
      <c r="AJ3153" s="49">
        <f>IFERROR(IF(OR($W3153&lt;&gt;"Ja",VLOOKUP($C3153,Listen!$A$2:$F$45,6,0)="Nein"),$AC3153,$AB3153),0)</f>
        <v>0</v>
      </c>
      <c r="AK3153" s="49">
        <f>IFERROR(IF(OR($W3153&lt;&gt;"Ja",VLOOKUP($C3153,Listen!$A$2:$F$45,6,0)="Nein"),$AC3153,$AB3153),0)</f>
        <v>0</v>
      </c>
      <c r="AL3153" s="51">
        <f t="shared" si="1035"/>
        <v>0</v>
      </c>
      <c r="AM3153" s="296">
        <f>IFERROR(IF(VLOOKUP($C3153,Listen!$A$2:$F$45,6,0)="Ja",MAX(BC3153:BD3153),D_SAV!$BC3153),0)</f>
        <v>0</v>
      </c>
      <c r="AN3153" s="51">
        <f t="shared" si="1036"/>
        <v>0</v>
      </c>
      <c r="AP3153" s="304">
        <f t="shared" si="1037"/>
        <v>0</v>
      </c>
      <c r="AQ3153" s="304">
        <f t="shared" si="1038"/>
        <v>0</v>
      </c>
      <c r="AR3153" s="304">
        <f t="shared" si="1039"/>
        <v>0</v>
      </c>
      <c r="AS3153" s="304">
        <f t="shared" si="1040"/>
        <v>0</v>
      </c>
      <c r="AT3153" s="304">
        <f t="shared" si="1041"/>
        <v>0</v>
      </c>
      <c r="AU3153" s="304">
        <f t="shared" si="1042"/>
        <v>0</v>
      </c>
      <c r="AV3153" s="304">
        <f t="shared" si="1043"/>
        <v>0</v>
      </c>
      <c r="AW3153" s="304">
        <f t="shared" si="1044"/>
        <v>0</v>
      </c>
      <c r="AX3153" s="304">
        <f t="shared" si="1045"/>
        <v>0</v>
      </c>
      <c r="AY3153" s="304">
        <f t="shared" si="1046"/>
        <v>0</v>
      </c>
      <c r="AZ3153" s="304">
        <f t="shared" si="1047"/>
        <v>0</v>
      </c>
      <c r="BA3153" s="304">
        <f t="shared" si="1048"/>
        <v>0</v>
      </c>
      <c r="BB3153" s="304">
        <f t="shared" si="1049"/>
        <v>0</v>
      </c>
      <c r="BC3153" s="304">
        <f t="shared" si="1050"/>
        <v>0</v>
      </c>
      <c r="BD3153" s="304">
        <f t="shared" si="1051"/>
        <v>0</v>
      </c>
      <c r="BE3153" s="304">
        <f>IFERROR(IF(VLOOKUP($C3153,Listen!$A$2:$F$45,6,0)="Ja",BB3153-MAX(BC3153:BD3153),BB3153-BC3153),0)</f>
        <v>0</v>
      </c>
    </row>
    <row r="3154" spans="1:57" x14ac:dyDescent="0.25">
      <c r="A3154" s="320" t="str">
        <f>IF(AND(D3154&lt;&gt;0,C3154&lt;&gt;0,E3154&lt;&gt;0),IF(B3154&lt;&gt;0,CONCATENATE(B3154,"-AGr",VLOOKUP(C3154,Listen!$A$2:$D$45,4,FALSE),"-",D3154,"-",E3154,),CONCATENATE("AGr",VLOOKUP(C3154,Listen!$A$2:$D$45,4,FALSE),"-",D3154,"-",E3154)),"keine vollständige ID")</f>
        <v>keine vollständige ID</v>
      </c>
      <c r="B3154" s="301"/>
      <c r="C3154" s="287"/>
      <c r="D3154" s="34"/>
      <c r="E3154" s="306"/>
      <c r="F3154" s="116"/>
      <c r="G3154" s="17"/>
      <c r="H3154" s="17"/>
      <c r="I3154" s="17"/>
      <c r="J3154" s="17"/>
      <c r="K3154" s="17"/>
      <c r="L3154" s="17"/>
      <c r="M3154" s="17"/>
      <c r="N3154" s="17"/>
      <c r="O3154" s="116"/>
      <c r="P3154" s="117">
        <f>IF(D3154&gt;A_Stammdaten!$B$12,0,SUM(G3154,H3154,J3154,L3154:M3154)-SUM(I3154,K3154,N3154:O3154))</f>
        <v>0</v>
      </c>
      <c r="Q3154" s="17"/>
      <c r="R3154" s="17"/>
      <c r="S3154" s="17"/>
      <c r="T3154" s="17"/>
      <c r="U3154" s="62">
        <f t="shared" si="1031"/>
        <v>0</v>
      </c>
      <c r="V3154" s="34"/>
      <c r="W3154" s="34"/>
      <c r="X3154" s="34"/>
      <c r="Y3154" s="34"/>
      <c r="Z3154" s="34"/>
      <c r="AA3154" s="63" t="str">
        <f t="shared" si="1032"/>
        <v>-</v>
      </c>
      <c r="AB3154" s="63" t="str">
        <f t="shared" si="1033"/>
        <v>-</v>
      </c>
      <c r="AC3154" s="63">
        <f>IF(ISBLANK($C3154),0,VLOOKUP($C3154,Listen!$A$2:$C$45,2,FALSE))</f>
        <v>0</v>
      </c>
      <c r="AD3154" s="63">
        <f>IF(ISBLANK($C3154),0,VLOOKUP($C3154,Listen!$A$2:$C$45,3,FALSE))</f>
        <v>0</v>
      </c>
      <c r="AE3154" s="49">
        <f t="shared" si="1034"/>
        <v>0</v>
      </c>
      <c r="AF3154" s="49">
        <f t="shared" si="1034"/>
        <v>0</v>
      </c>
      <c r="AG3154" s="49">
        <f>IFERROR(IF(OR($V3154&lt;&gt;"Ja",VLOOKUP($C3154,Listen!$A$2:$F$45,5,0)="Nein",D3154&lt;IF(C3154="LNG Anbindungsanlagen gemäß separater Festlegung",2022,2023)),$AC3154,$AA3154),0)</f>
        <v>0</v>
      </c>
      <c r="AH3154" s="49">
        <f>IFERROR(IF(OR($V3154&lt;&gt;"Ja",VLOOKUP($C3154,Listen!$A$2:$F$45,5,0)="Nein",D3154&lt;IF(C3154="LNG Anbindungsanlagen gemäß separater Festlegung",2022,2023)),$AC3154,$AA3154),0)</f>
        <v>0</v>
      </c>
      <c r="AI3154" s="49">
        <f>IFERROR(IF(OR($W3154&lt;&gt;"Ja",VLOOKUP($C3154,Listen!$A$2:$F$45,6,0)="Nein"),$AC3154,$AB3154),0)</f>
        <v>0</v>
      </c>
      <c r="AJ3154" s="49">
        <f>IFERROR(IF(OR($W3154&lt;&gt;"Ja",VLOOKUP($C3154,Listen!$A$2:$F$45,6,0)="Nein"),$AC3154,$AB3154),0)</f>
        <v>0</v>
      </c>
      <c r="AK3154" s="49">
        <f>IFERROR(IF(OR($W3154&lt;&gt;"Ja",VLOOKUP($C3154,Listen!$A$2:$F$45,6,0)="Nein"),$AC3154,$AB3154),0)</f>
        <v>0</v>
      </c>
      <c r="AL3154" s="51">
        <f t="shared" si="1035"/>
        <v>0</v>
      </c>
      <c r="AM3154" s="296">
        <f>IFERROR(IF(VLOOKUP($C3154,Listen!$A$2:$F$45,6,0)="Ja",MAX(BC3154:BD3154),D_SAV!$BC3154),0)</f>
        <v>0</v>
      </c>
      <c r="AN3154" s="51">
        <f t="shared" si="1036"/>
        <v>0</v>
      </c>
      <c r="AP3154" s="304">
        <f t="shared" si="1037"/>
        <v>0</v>
      </c>
      <c r="AQ3154" s="304">
        <f t="shared" si="1038"/>
        <v>0</v>
      </c>
      <c r="AR3154" s="304">
        <f t="shared" si="1039"/>
        <v>0</v>
      </c>
      <c r="AS3154" s="304">
        <f t="shared" si="1040"/>
        <v>0</v>
      </c>
      <c r="AT3154" s="304">
        <f t="shared" si="1041"/>
        <v>0</v>
      </c>
      <c r="AU3154" s="304">
        <f t="shared" si="1042"/>
        <v>0</v>
      </c>
      <c r="AV3154" s="304">
        <f t="shared" si="1043"/>
        <v>0</v>
      </c>
      <c r="AW3154" s="304">
        <f t="shared" si="1044"/>
        <v>0</v>
      </c>
      <c r="AX3154" s="304">
        <f t="shared" si="1045"/>
        <v>0</v>
      </c>
      <c r="AY3154" s="304">
        <f t="shared" si="1046"/>
        <v>0</v>
      </c>
      <c r="AZ3154" s="304">
        <f t="shared" si="1047"/>
        <v>0</v>
      </c>
      <c r="BA3154" s="304">
        <f t="shared" si="1048"/>
        <v>0</v>
      </c>
      <c r="BB3154" s="304">
        <f t="shared" si="1049"/>
        <v>0</v>
      </c>
      <c r="BC3154" s="304">
        <f t="shared" si="1050"/>
        <v>0</v>
      </c>
      <c r="BD3154" s="304">
        <f t="shared" si="1051"/>
        <v>0</v>
      </c>
      <c r="BE3154" s="304">
        <f>IFERROR(IF(VLOOKUP($C3154,Listen!$A$2:$F$45,6,0)="Ja",BB3154-MAX(BC3154:BD3154),BB3154-BC3154),0)</f>
        <v>0</v>
      </c>
    </row>
    <row r="3155" spans="1:57" x14ac:dyDescent="0.25">
      <c r="A3155" s="320" t="str">
        <f>IF(AND(D3155&lt;&gt;0,C3155&lt;&gt;0,E3155&lt;&gt;0),IF(B3155&lt;&gt;0,CONCATENATE(B3155,"-AGr",VLOOKUP(C3155,Listen!$A$2:$D$45,4,FALSE),"-",D3155,"-",E3155,),CONCATENATE("AGr",VLOOKUP(C3155,Listen!$A$2:$D$45,4,FALSE),"-",D3155,"-",E3155)),"keine vollständige ID")</f>
        <v>keine vollständige ID</v>
      </c>
      <c r="B3155" s="301"/>
      <c r="C3155" s="287"/>
      <c r="D3155" s="34"/>
      <c r="E3155" s="306"/>
      <c r="F3155" s="116"/>
      <c r="G3155" s="17"/>
      <c r="H3155" s="17"/>
      <c r="I3155" s="17"/>
      <c r="J3155" s="17"/>
      <c r="K3155" s="17"/>
      <c r="L3155" s="17"/>
      <c r="M3155" s="17"/>
      <c r="N3155" s="17"/>
      <c r="O3155" s="116"/>
      <c r="P3155" s="117">
        <f>IF(D3155&gt;A_Stammdaten!$B$12,0,SUM(G3155,H3155,J3155,L3155:M3155)-SUM(I3155,K3155,N3155:O3155))</f>
        <v>0</v>
      </c>
      <c r="Q3155" s="17"/>
      <c r="R3155" s="17"/>
      <c r="S3155" s="17"/>
      <c r="T3155" s="17"/>
      <c r="U3155" s="62">
        <f t="shared" si="1031"/>
        <v>0</v>
      </c>
      <c r="V3155" s="34"/>
      <c r="W3155" s="34"/>
      <c r="X3155" s="34"/>
      <c r="Y3155" s="34"/>
      <c r="Z3155" s="34"/>
      <c r="AA3155" s="63" t="str">
        <f t="shared" si="1032"/>
        <v>-</v>
      </c>
      <c r="AB3155" s="63" t="str">
        <f t="shared" si="1033"/>
        <v>-</v>
      </c>
      <c r="AC3155" s="63">
        <f>IF(ISBLANK($C3155),0,VLOOKUP($C3155,Listen!$A$2:$C$45,2,FALSE))</f>
        <v>0</v>
      </c>
      <c r="AD3155" s="63">
        <f>IF(ISBLANK($C3155),0,VLOOKUP($C3155,Listen!$A$2:$C$45,3,FALSE))</f>
        <v>0</v>
      </c>
      <c r="AE3155" s="49">
        <f t="shared" si="1034"/>
        <v>0</v>
      </c>
      <c r="AF3155" s="49">
        <f t="shared" si="1034"/>
        <v>0</v>
      </c>
      <c r="AG3155" s="49">
        <f>IFERROR(IF(OR($V3155&lt;&gt;"Ja",VLOOKUP($C3155,Listen!$A$2:$F$45,5,0)="Nein",D3155&lt;IF(C3155="LNG Anbindungsanlagen gemäß separater Festlegung",2022,2023)),$AC3155,$AA3155),0)</f>
        <v>0</v>
      </c>
      <c r="AH3155" s="49">
        <f>IFERROR(IF(OR($V3155&lt;&gt;"Ja",VLOOKUP($C3155,Listen!$A$2:$F$45,5,0)="Nein",D3155&lt;IF(C3155="LNG Anbindungsanlagen gemäß separater Festlegung",2022,2023)),$AC3155,$AA3155),0)</f>
        <v>0</v>
      </c>
      <c r="AI3155" s="49">
        <f>IFERROR(IF(OR($W3155&lt;&gt;"Ja",VLOOKUP($C3155,Listen!$A$2:$F$45,6,0)="Nein"),$AC3155,$AB3155),0)</f>
        <v>0</v>
      </c>
      <c r="AJ3155" s="49">
        <f>IFERROR(IF(OR($W3155&lt;&gt;"Ja",VLOOKUP($C3155,Listen!$A$2:$F$45,6,0)="Nein"),$AC3155,$AB3155),0)</f>
        <v>0</v>
      </c>
      <c r="AK3155" s="49">
        <f>IFERROR(IF(OR($W3155&lt;&gt;"Ja",VLOOKUP($C3155,Listen!$A$2:$F$45,6,0)="Nein"),$AC3155,$AB3155),0)</f>
        <v>0</v>
      </c>
      <c r="AL3155" s="51">
        <f t="shared" si="1035"/>
        <v>0</v>
      </c>
      <c r="AM3155" s="296">
        <f>IFERROR(IF(VLOOKUP($C3155,Listen!$A$2:$F$45,6,0)="Ja",MAX(BC3155:BD3155),D_SAV!$BC3155),0)</f>
        <v>0</v>
      </c>
      <c r="AN3155" s="51">
        <f t="shared" si="1036"/>
        <v>0</v>
      </c>
      <c r="AP3155" s="304">
        <f t="shared" si="1037"/>
        <v>0</v>
      </c>
      <c r="AQ3155" s="304">
        <f t="shared" si="1038"/>
        <v>0</v>
      </c>
      <c r="AR3155" s="304">
        <f t="shared" si="1039"/>
        <v>0</v>
      </c>
      <c r="AS3155" s="304">
        <f t="shared" si="1040"/>
        <v>0</v>
      </c>
      <c r="AT3155" s="304">
        <f t="shared" si="1041"/>
        <v>0</v>
      </c>
      <c r="AU3155" s="304">
        <f t="shared" si="1042"/>
        <v>0</v>
      </c>
      <c r="AV3155" s="304">
        <f t="shared" si="1043"/>
        <v>0</v>
      </c>
      <c r="AW3155" s="304">
        <f t="shared" si="1044"/>
        <v>0</v>
      </c>
      <c r="AX3155" s="304">
        <f t="shared" si="1045"/>
        <v>0</v>
      </c>
      <c r="AY3155" s="304">
        <f t="shared" si="1046"/>
        <v>0</v>
      </c>
      <c r="AZ3155" s="304">
        <f t="shared" si="1047"/>
        <v>0</v>
      </c>
      <c r="BA3155" s="304">
        <f t="shared" si="1048"/>
        <v>0</v>
      </c>
      <c r="BB3155" s="304">
        <f t="shared" si="1049"/>
        <v>0</v>
      </c>
      <c r="BC3155" s="304">
        <f t="shared" si="1050"/>
        <v>0</v>
      </c>
      <c r="BD3155" s="304">
        <f t="shared" si="1051"/>
        <v>0</v>
      </c>
      <c r="BE3155" s="304">
        <f>IFERROR(IF(VLOOKUP($C3155,Listen!$A$2:$F$45,6,0)="Ja",BB3155-MAX(BC3155:BD3155),BB3155-BC3155),0)</f>
        <v>0</v>
      </c>
    </row>
    <row r="3156" spans="1:57" x14ac:dyDescent="0.25">
      <c r="A3156" s="320" t="str">
        <f>IF(AND(D3156&lt;&gt;0,C3156&lt;&gt;0,E3156&lt;&gt;0),IF(B3156&lt;&gt;0,CONCATENATE(B3156,"-AGr",VLOOKUP(C3156,Listen!$A$2:$D$45,4,FALSE),"-",D3156,"-",E3156,),CONCATENATE("AGr",VLOOKUP(C3156,Listen!$A$2:$D$45,4,FALSE),"-",D3156,"-",E3156)),"keine vollständige ID")</f>
        <v>keine vollständige ID</v>
      </c>
      <c r="B3156" s="301"/>
      <c r="C3156" s="287"/>
      <c r="D3156" s="34"/>
      <c r="E3156" s="306"/>
      <c r="F3156" s="116"/>
      <c r="G3156" s="17"/>
      <c r="H3156" s="17"/>
      <c r="I3156" s="17"/>
      <c r="J3156" s="17"/>
      <c r="K3156" s="17"/>
      <c r="L3156" s="17"/>
      <c r="M3156" s="17"/>
      <c r="N3156" s="17"/>
      <c r="O3156" s="116"/>
      <c r="P3156" s="117">
        <f>IF(D3156&gt;A_Stammdaten!$B$12,0,SUM(G3156,H3156,J3156,L3156:M3156)-SUM(I3156,K3156,N3156:O3156))</f>
        <v>0</v>
      </c>
      <c r="Q3156" s="17"/>
      <c r="R3156" s="17"/>
      <c r="S3156" s="17"/>
      <c r="T3156" s="17"/>
      <c r="U3156" s="62">
        <f t="shared" si="1031"/>
        <v>0</v>
      </c>
      <c r="V3156" s="34"/>
      <c r="W3156" s="34"/>
      <c r="X3156" s="34"/>
      <c r="Y3156" s="34"/>
      <c r="Z3156" s="34"/>
      <c r="AA3156" s="63" t="str">
        <f t="shared" si="1032"/>
        <v>-</v>
      </c>
      <c r="AB3156" s="63" t="str">
        <f t="shared" si="1033"/>
        <v>-</v>
      </c>
      <c r="AC3156" s="63">
        <f>IF(ISBLANK($C3156),0,VLOOKUP($C3156,Listen!$A$2:$C$45,2,FALSE))</f>
        <v>0</v>
      </c>
      <c r="AD3156" s="63">
        <f>IF(ISBLANK($C3156),0,VLOOKUP($C3156,Listen!$A$2:$C$45,3,FALSE))</f>
        <v>0</v>
      </c>
      <c r="AE3156" s="49">
        <f t="shared" si="1034"/>
        <v>0</v>
      </c>
      <c r="AF3156" s="49">
        <f t="shared" si="1034"/>
        <v>0</v>
      </c>
      <c r="AG3156" s="49">
        <f>IFERROR(IF(OR($V3156&lt;&gt;"Ja",VLOOKUP($C3156,Listen!$A$2:$F$45,5,0)="Nein",D3156&lt;IF(C3156="LNG Anbindungsanlagen gemäß separater Festlegung",2022,2023)),$AC3156,$AA3156),0)</f>
        <v>0</v>
      </c>
      <c r="AH3156" s="49">
        <f>IFERROR(IF(OR($V3156&lt;&gt;"Ja",VLOOKUP($C3156,Listen!$A$2:$F$45,5,0)="Nein",D3156&lt;IF(C3156="LNG Anbindungsanlagen gemäß separater Festlegung",2022,2023)),$AC3156,$AA3156),0)</f>
        <v>0</v>
      </c>
      <c r="AI3156" s="49">
        <f>IFERROR(IF(OR($W3156&lt;&gt;"Ja",VLOOKUP($C3156,Listen!$A$2:$F$45,6,0)="Nein"),$AC3156,$AB3156),0)</f>
        <v>0</v>
      </c>
      <c r="AJ3156" s="49">
        <f>IFERROR(IF(OR($W3156&lt;&gt;"Ja",VLOOKUP($C3156,Listen!$A$2:$F$45,6,0)="Nein"),$AC3156,$AB3156),0)</f>
        <v>0</v>
      </c>
      <c r="AK3156" s="49">
        <f>IFERROR(IF(OR($W3156&lt;&gt;"Ja",VLOOKUP($C3156,Listen!$A$2:$F$45,6,0)="Nein"),$AC3156,$AB3156),0)</f>
        <v>0</v>
      </c>
      <c r="AL3156" s="51">
        <f t="shared" si="1035"/>
        <v>0</v>
      </c>
      <c r="AM3156" s="296">
        <f>IFERROR(IF(VLOOKUP($C3156,Listen!$A$2:$F$45,6,0)="Ja",MAX(BC3156:BD3156),D_SAV!$BC3156),0)</f>
        <v>0</v>
      </c>
      <c r="AN3156" s="51">
        <f t="shared" si="1036"/>
        <v>0</v>
      </c>
      <c r="AP3156" s="304">
        <f t="shared" si="1037"/>
        <v>0</v>
      </c>
      <c r="AQ3156" s="304">
        <f t="shared" si="1038"/>
        <v>0</v>
      </c>
      <c r="AR3156" s="304">
        <f t="shared" si="1039"/>
        <v>0</v>
      </c>
      <c r="AS3156" s="304">
        <f t="shared" si="1040"/>
        <v>0</v>
      </c>
      <c r="AT3156" s="304">
        <f t="shared" si="1041"/>
        <v>0</v>
      </c>
      <c r="AU3156" s="304">
        <f t="shared" si="1042"/>
        <v>0</v>
      </c>
      <c r="AV3156" s="304">
        <f t="shared" si="1043"/>
        <v>0</v>
      </c>
      <c r="AW3156" s="304">
        <f t="shared" si="1044"/>
        <v>0</v>
      </c>
      <c r="AX3156" s="304">
        <f t="shared" si="1045"/>
        <v>0</v>
      </c>
      <c r="AY3156" s="304">
        <f t="shared" si="1046"/>
        <v>0</v>
      </c>
      <c r="AZ3156" s="304">
        <f t="shared" si="1047"/>
        <v>0</v>
      </c>
      <c r="BA3156" s="304">
        <f t="shared" si="1048"/>
        <v>0</v>
      </c>
      <c r="BB3156" s="304">
        <f t="shared" si="1049"/>
        <v>0</v>
      </c>
      <c r="BC3156" s="304">
        <f t="shared" si="1050"/>
        <v>0</v>
      </c>
      <c r="BD3156" s="304">
        <f t="shared" si="1051"/>
        <v>0</v>
      </c>
      <c r="BE3156" s="304">
        <f>IFERROR(IF(VLOOKUP($C3156,Listen!$A$2:$F$45,6,0)="Ja",BB3156-MAX(BC3156:BD3156),BB3156-BC3156),0)</f>
        <v>0</v>
      </c>
    </row>
    <row r="3157" spans="1:57" x14ac:dyDescent="0.25">
      <c r="A3157" s="320" t="str">
        <f>IF(AND(D3157&lt;&gt;0,C3157&lt;&gt;0,E3157&lt;&gt;0),IF(B3157&lt;&gt;0,CONCATENATE(B3157,"-AGr",VLOOKUP(C3157,Listen!$A$2:$D$45,4,FALSE),"-",D3157,"-",E3157,),CONCATENATE("AGr",VLOOKUP(C3157,Listen!$A$2:$D$45,4,FALSE),"-",D3157,"-",E3157)),"keine vollständige ID")</f>
        <v>keine vollständige ID</v>
      </c>
      <c r="B3157" s="301"/>
      <c r="C3157" s="287"/>
      <c r="D3157" s="34"/>
      <c r="E3157" s="306"/>
      <c r="F3157" s="116"/>
      <c r="G3157" s="17"/>
      <c r="H3157" s="17"/>
      <c r="I3157" s="17"/>
      <c r="J3157" s="17"/>
      <c r="K3157" s="17"/>
      <c r="L3157" s="17"/>
      <c r="M3157" s="17"/>
      <c r="N3157" s="17"/>
      <c r="O3157" s="116"/>
      <c r="P3157" s="117">
        <f>IF(D3157&gt;A_Stammdaten!$B$12,0,SUM(G3157,H3157,J3157,L3157:M3157)-SUM(I3157,K3157,N3157:O3157))</f>
        <v>0</v>
      </c>
      <c r="Q3157" s="17"/>
      <c r="R3157" s="17"/>
      <c r="S3157" s="17"/>
      <c r="T3157" s="17"/>
      <c r="U3157" s="62">
        <f t="shared" si="1031"/>
        <v>0</v>
      </c>
      <c r="V3157" s="34"/>
      <c r="W3157" s="34"/>
      <c r="X3157" s="34"/>
      <c r="Y3157" s="34"/>
      <c r="Z3157" s="34"/>
      <c r="AA3157" s="63" t="str">
        <f t="shared" si="1032"/>
        <v>-</v>
      </c>
      <c r="AB3157" s="63" t="str">
        <f t="shared" si="1033"/>
        <v>-</v>
      </c>
      <c r="AC3157" s="63">
        <f>IF(ISBLANK($C3157),0,VLOOKUP($C3157,Listen!$A$2:$C$45,2,FALSE))</f>
        <v>0</v>
      </c>
      <c r="AD3157" s="63">
        <f>IF(ISBLANK($C3157),0,VLOOKUP($C3157,Listen!$A$2:$C$45,3,FALSE))</f>
        <v>0</v>
      </c>
      <c r="AE3157" s="49">
        <f t="shared" si="1034"/>
        <v>0</v>
      </c>
      <c r="AF3157" s="49">
        <f t="shared" si="1034"/>
        <v>0</v>
      </c>
      <c r="AG3157" s="49">
        <f>IFERROR(IF(OR($V3157&lt;&gt;"Ja",VLOOKUP($C3157,Listen!$A$2:$F$45,5,0)="Nein",D3157&lt;IF(C3157="LNG Anbindungsanlagen gemäß separater Festlegung",2022,2023)),$AC3157,$AA3157),0)</f>
        <v>0</v>
      </c>
      <c r="AH3157" s="49">
        <f>IFERROR(IF(OR($V3157&lt;&gt;"Ja",VLOOKUP($C3157,Listen!$A$2:$F$45,5,0)="Nein",D3157&lt;IF(C3157="LNG Anbindungsanlagen gemäß separater Festlegung",2022,2023)),$AC3157,$AA3157),0)</f>
        <v>0</v>
      </c>
      <c r="AI3157" s="49">
        <f>IFERROR(IF(OR($W3157&lt;&gt;"Ja",VLOOKUP($C3157,Listen!$A$2:$F$45,6,0)="Nein"),$AC3157,$AB3157),0)</f>
        <v>0</v>
      </c>
      <c r="AJ3157" s="49">
        <f>IFERROR(IF(OR($W3157&lt;&gt;"Ja",VLOOKUP($C3157,Listen!$A$2:$F$45,6,0)="Nein"),$AC3157,$AB3157),0)</f>
        <v>0</v>
      </c>
      <c r="AK3157" s="49">
        <f>IFERROR(IF(OR($W3157&lt;&gt;"Ja",VLOOKUP($C3157,Listen!$A$2:$F$45,6,0)="Nein"),$AC3157,$AB3157),0)</f>
        <v>0</v>
      </c>
      <c r="AL3157" s="51">
        <f t="shared" si="1035"/>
        <v>0</v>
      </c>
      <c r="AM3157" s="296">
        <f>IFERROR(IF(VLOOKUP($C3157,Listen!$A$2:$F$45,6,0)="Ja",MAX(BC3157:BD3157),D_SAV!$BC3157),0)</f>
        <v>0</v>
      </c>
      <c r="AN3157" s="51">
        <f t="shared" si="1036"/>
        <v>0</v>
      </c>
      <c r="AP3157" s="304">
        <f t="shared" si="1037"/>
        <v>0</v>
      </c>
      <c r="AQ3157" s="304">
        <f t="shared" si="1038"/>
        <v>0</v>
      </c>
      <c r="AR3157" s="304">
        <f t="shared" si="1039"/>
        <v>0</v>
      </c>
      <c r="AS3157" s="304">
        <f t="shared" si="1040"/>
        <v>0</v>
      </c>
      <c r="AT3157" s="304">
        <f t="shared" si="1041"/>
        <v>0</v>
      </c>
      <c r="AU3157" s="304">
        <f t="shared" si="1042"/>
        <v>0</v>
      </c>
      <c r="AV3157" s="304">
        <f t="shared" si="1043"/>
        <v>0</v>
      </c>
      <c r="AW3157" s="304">
        <f t="shared" si="1044"/>
        <v>0</v>
      </c>
      <c r="AX3157" s="304">
        <f t="shared" si="1045"/>
        <v>0</v>
      </c>
      <c r="AY3157" s="304">
        <f t="shared" si="1046"/>
        <v>0</v>
      </c>
      <c r="AZ3157" s="304">
        <f t="shared" si="1047"/>
        <v>0</v>
      </c>
      <c r="BA3157" s="304">
        <f t="shared" si="1048"/>
        <v>0</v>
      </c>
      <c r="BB3157" s="304">
        <f t="shared" si="1049"/>
        <v>0</v>
      </c>
      <c r="BC3157" s="304">
        <f t="shared" si="1050"/>
        <v>0</v>
      </c>
      <c r="BD3157" s="304">
        <f t="shared" si="1051"/>
        <v>0</v>
      </c>
      <c r="BE3157" s="304">
        <f>IFERROR(IF(VLOOKUP($C3157,Listen!$A$2:$F$45,6,0)="Ja",BB3157-MAX(BC3157:BD3157),BB3157-BC3157),0)</f>
        <v>0</v>
      </c>
    </row>
    <row r="3158" spans="1:57" x14ac:dyDescent="0.25">
      <c r="A3158" s="320" t="str">
        <f>IF(AND(D3158&lt;&gt;0,C3158&lt;&gt;0,E3158&lt;&gt;0),IF(B3158&lt;&gt;0,CONCATENATE(B3158,"-AGr",VLOOKUP(C3158,Listen!$A$2:$D$45,4,FALSE),"-",D3158,"-",E3158,),CONCATENATE("AGr",VLOOKUP(C3158,Listen!$A$2:$D$45,4,FALSE),"-",D3158,"-",E3158)),"keine vollständige ID")</f>
        <v>keine vollständige ID</v>
      </c>
      <c r="B3158" s="301"/>
      <c r="C3158" s="287"/>
      <c r="D3158" s="34"/>
      <c r="E3158" s="306"/>
      <c r="F3158" s="116"/>
      <c r="G3158" s="17"/>
      <c r="H3158" s="17"/>
      <c r="I3158" s="17"/>
      <c r="J3158" s="17"/>
      <c r="K3158" s="17"/>
      <c r="L3158" s="17"/>
      <c r="M3158" s="17"/>
      <c r="N3158" s="17"/>
      <c r="O3158" s="116"/>
      <c r="P3158" s="117">
        <f>IF(D3158&gt;A_Stammdaten!$B$12,0,SUM(G3158,H3158,J3158,L3158:M3158)-SUM(I3158,K3158,N3158:O3158))</f>
        <v>0</v>
      </c>
      <c r="Q3158" s="17"/>
      <c r="R3158" s="17"/>
      <c r="S3158" s="17"/>
      <c r="T3158" s="17"/>
      <c r="U3158" s="62">
        <f t="shared" si="1031"/>
        <v>0</v>
      </c>
      <c r="V3158" s="34"/>
      <c r="W3158" s="34"/>
      <c r="X3158" s="34"/>
      <c r="Y3158" s="34"/>
      <c r="Z3158" s="34"/>
      <c r="AA3158" s="63" t="str">
        <f t="shared" si="1032"/>
        <v>-</v>
      </c>
      <c r="AB3158" s="63" t="str">
        <f t="shared" si="1033"/>
        <v>-</v>
      </c>
      <c r="AC3158" s="63">
        <f>IF(ISBLANK($C3158),0,VLOOKUP($C3158,Listen!$A$2:$C$45,2,FALSE))</f>
        <v>0</v>
      </c>
      <c r="AD3158" s="63">
        <f>IF(ISBLANK($C3158),0,VLOOKUP($C3158,Listen!$A$2:$C$45,3,FALSE))</f>
        <v>0</v>
      </c>
      <c r="AE3158" s="49">
        <f t="shared" si="1034"/>
        <v>0</v>
      </c>
      <c r="AF3158" s="49">
        <f t="shared" si="1034"/>
        <v>0</v>
      </c>
      <c r="AG3158" s="49">
        <f>IFERROR(IF(OR($V3158&lt;&gt;"Ja",VLOOKUP($C3158,Listen!$A$2:$F$45,5,0)="Nein",D3158&lt;IF(C3158="LNG Anbindungsanlagen gemäß separater Festlegung",2022,2023)),$AC3158,$AA3158),0)</f>
        <v>0</v>
      </c>
      <c r="AH3158" s="49">
        <f>IFERROR(IF(OR($V3158&lt;&gt;"Ja",VLOOKUP($C3158,Listen!$A$2:$F$45,5,0)="Nein",D3158&lt;IF(C3158="LNG Anbindungsanlagen gemäß separater Festlegung",2022,2023)),$AC3158,$AA3158),0)</f>
        <v>0</v>
      </c>
      <c r="AI3158" s="49">
        <f>IFERROR(IF(OR($W3158&lt;&gt;"Ja",VLOOKUP($C3158,Listen!$A$2:$F$45,6,0)="Nein"),$AC3158,$AB3158),0)</f>
        <v>0</v>
      </c>
      <c r="AJ3158" s="49">
        <f>IFERROR(IF(OR($W3158&lt;&gt;"Ja",VLOOKUP($C3158,Listen!$A$2:$F$45,6,0)="Nein"),$AC3158,$AB3158),0)</f>
        <v>0</v>
      </c>
      <c r="AK3158" s="49">
        <f>IFERROR(IF(OR($W3158&lt;&gt;"Ja",VLOOKUP($C3158,Listen!$A$2:$F$45,6,0)="Nein"),$AC3158,$AB3158),0)</f>
        <v>0</v>
      </c>
      <c r="AL3158" s="51">
        <f t="shared" si="1035"/>
        <v>0</v>
      </c>
      <c r="AM3158" s="296">
        <f>IFERROR(IF(VLOOKUP($C3158,Listen!$A$2:$F$45,6,0)="Ja",MAX(BC3158:BD3158),D_SAV!$BC3158),0)</f>
        <v>0</v>
      </c>
      <c r="AN3158" s="51">
        <f t="shared" si="1036"/>
        <v>0</v>
      </c>
      <c r="AP3158" s="304">
        <f t="shared" si="1037"/>
        <v>0</v>
      </c>
      <c r="AQ3158" s="304">
        <f t="shared" si="1038"/>
        <v>0</v>
      </c>
      <c r="AR3158" s="304">
        <f t="shared" si="1039"/>
        <v>0</v>
      </c>
      <c r="AS3158" s="304">
        <f t="shared" si="1040"/>
        <v>0</v>
      </c>
      <c r="AT3158" s="304">
        <f t="shared" si="1041"/>
        <v>0</v>
      </c>
      <c r="AU3158" s="304">
        <f t="shared" si="1042"/>
        <v>0</v>
      </c>
      <c r="AV3158" s="304">
        <f t="shared" si="1043"/>
        <v>0</v>
      </c>
      <c r="AW3158" s="304">
        <f t="shared" si="1044"/>
        <v>0</v>
      </c>
      <c r="AX3158" s="304">
        <f t="shared" si="1045"/>
        <v>0</v>
      </c>
      <c r="AY3158" s="304">
        <f t="shared" si="1046"/>
        <v>0</v>
      </c>
      <c r="AZ3158" s="304">
        <f t="shared" si="1047"/>
        <v>0</v>
      </c>
      <c r="BA3158" s="304">
        <f t="shared" si="1048"/>
        <v>0</v>
      </c>
      <c r="BB3158" s="304">
        <f t="shared" si="1049"/>
        <v>0</v>
      </c>
      <c r="BC3158" s="304">
        <f t="shared" si="1050"/>
        <v>0</v>
      </c>
      <c r="BD3158" s="304">
        <f t="shared" si="1051"/>
        <v>0</v>
      </c>
      <c r="BE3158" s="304">
        <f>IFERROR(IF(VLOOKUP($C3158,Listen!$A$2:$F$45,6,0)="Ja",BB3158-MAX(BC3158:BD3158),BB3158-BC3158),0)</f>
        <v>0</v>
      </c>
    </row>
    <row r="3159" spans="1:57" x14ac:dyDescent="0.25">
      <c r="A3159" s="320" t="str">
        <f>IF(AND(D3159&lt;&gt;0,C3159&lt;&gt;0,E3159&lt;&gt;0),IF(B3159&lt;&gt;0,CONCATENATE(B3159,"-AGr",VLOOKUP(C3159,Listen!$A$2:$D$45,4,FALSE),"-",D3159,"-",E3159,),CONCATENATE("AGr",VLOOKUP(C3159,Listen!$A$2:$D$45,4,FALSE),"-",D3159,"-",E3159)),"keine vollständige ID")</f>
        <v>keine vollständige ID</v>
      </c>
      <c r="B3159" s="301"/>
      <c r="C3159" s="287"/>
      <c r="D3159" s="34"/>
      <c r="E3159" s="306"/>
      <c r="F3159" s="116"/>
      <c r="G3159" s="17"/>
      <c r="H3159" s="17"/>
      <c r="I3159" s="17"/>
      <c r="J3159" s="17"/>
      <c r="K3159" s="17"/>
      <c r="L3159" s="17"/>
      <c r="M3159" s="17"/>
      <c r="N3159" s="17"/>
      <c r="O3159" s="116"/>
      <c r="P3159" s="117">
        <f>IF(D3159&gt;A_Stammdaten!$B$12,0,SUM(G3159,H3159,J3159,L3159:M3159)-SUM(I3159,K3159,N3159:O3159))</f>
        <v>0</v>
      </c>
      <c r="Q3159" s="17"/>
      <c r="R3159" s="17"/>
      <c r="S3159" s="17"/>
      <c r="T3159" s="17"/>
      <c r="U3159" s="62">
        <f t="shared" si="1031"/>
        <v>0</v>
      </c>
      <c r="V3159" s="34"/>
      <c r="W3159" s="34"/>
      <c r="X3159" s="34"/>
      <c r="Y3159" s="34"/>
      <c r="Z3159" s="34"/>
      <c r="AA3159" s="63" t="str">
        <f t="shared" si="1032"/>
        <v>-</v>
      </c>
      <c r="AB3159" s="63" t="str">
        <f t="shared" si="1033"/>
        <v>-</v>
      </c>
      <c r="AC3159" s="63">
        <f>IF(ISBLANK($C3159),0,VLOOKUP($C3159,Listen!$A$2:$C$45,2,FALSE))</f>
        <v>0</v>
      </c>
      <c r="AD3159" s="63">
        <f>IF(ISBLANK($C3159),0,VLOOKUP($C3159,Listen!$A$2:$C$45,3,FALSE))</f>
        <v>0</v>
      </c>
      <c r="AE3159" s="49">
        <f t="shared" si="1034"/>
        <v>0</v>
      </c>
      <c r="AF3159" s="49">
        <f t="shared" si="1034"/>
        <v>0</v>
      </c>
      <c r="AG3159" s="49">
        <f>IFERROR(IF(OR($V3159&lt;&gt;"Ja",VLOOKUP($C3159,Listen!$A$2:$F$45,5,0)="Nein",D3159&lt;IF(C3159="LNG Anbindungsanlagen gemäß separater Festlegung",2022,2023)),$AC3159,$AA3159),0)</f>
        <v>0</v>
      </c>
      <c r="AH3159" s="49">
        <f>IFERROR(IF(OR($V3159&lt;&gt;"Ja",VLOOKUP($C3159,Listen!$A$2:$F$45,5,0)="Nein",D3159&lt;IF(C3159="LNG Anbindungsanlagen gemäß separater Festlegung",2022,2023)),$AC3159,$AA3159),0)</f>
        <v>0</v>
      </c>
      <c r="AI3159" s="49">
        <f>IFERROR(IF(OR($W3159&lt;&gt;"Ja",VLOOKUP($C3159,Listen!$A$2:$F$45,6,0)="Nein"),$AC3159,$AB3159),0)</f>
        <v>0</v>
      </c>
      <c r="AJ3159" s="49">
        <f>IFERROR(IF(OR($W3159&lt;&gt;"Ja",VLOOKUP($C3159,Listen!$A$2:$F$45,6,0)="Nein"),$AC3159,$AB3159),0)</f>
        <v>0</v>
      </c>
      <c r="AK3159" s="49">
        <f>IFERROR(IF(OR($W3159&lt;&gt;"Ja",VLOOKUP($C3159,Listen!$A$2:$F$45,6,0)="Nein"),$AC3159,$AB3159),0)</f>
        <v>0</v>
      </c>
      <c r="AL3159" s="51">
        <f t="shared" si="1035"/>
        <v>0</v>
      </c>
      <c r="AM3159" s="296">
        <f>IFERROR(IF(VLOOKUP($C3159,Listen!$A$2:$F$45,6,0)="Ja",MAX(BC3159:BD3159),D_SAV!$BC3159),0)</f>
        <v>0</v>
      </c>
      <c r="AN3159" s="51">
        <f t="shared" si="1036"/>
        <v>0</v>
      </c>
      <c r="AP3159" s="304">
        <f t="shared" si="1037"/>
        <v>0</v>
      </c>
      <c r="AQ3159" s="304">
        <f t="shared" si="1038"/>
        <v>0</v>
      </c>
      <c r="AR3159" s="304">
        <f t="shared" si="1039"/>
        <v>0</v>
      </c>
      <c r="AS3159" s="304">
        <f t="shared" si="1040"/>
        <v>0</v>
      </c>
      <c r="AT3159" s="304">
        <f t="shared" si="1041"/>
        <v>0</v>
      </c>
      <c r="AU3159" s="304">
        <f t="shared" si="1042"/>
        <v>0</v>
      </c>
      <c r="AV3159" s="304">
        <f t="shared" si="1043"/>
        <v>0</v>
      </c>
      <c r="AW3159" s="304">
        <f t="shared" si="1044"/>
        <v>0</v>
      </c>
      <c r="AX3159" s="304">
        <f t="shared" si="1045"/>
        <v>0</v>
      </c>
      <c r="AY3159" s="304">
        <f t="shared" si="1046"/>
        <v>0</v>
      </c>
      <c r="AZ3159" s="304">
        <f t="shared" si="1047"/>
        <v>0</v>
      </c>
      <c r="BA3159" s="304">
        <f t="shared" si="1048"/>
        <v>0</v>
      </c>
      <c r="BB3159" s="304">
        <f t="shared" si="1049"/>
        <v>0</v>
      </c>
      <c r="BC3159" s="304">
        <f t="shared" si="1050"/>
        <v>0</v>
      </c>
      <c r="BD3159" s="304">
        <f t="shared" si="1051"/>
        <v>0</v>
      </c>
      <c r="BE3159" s="304">
        <f>IFERROR(IF(VLOOKUP($C3159,Listen!$A$2:$F$45,6,0)="Ja",BB3159-MAX(BC3159:BD3159),BB3159-BC3159),0)</f>
        <v>0</v>
      </c>
    </row>
    <row r="3160" spans="1:57" x14ac:dyDescent="0.25">
      <c r="A3160" s="320" t="str">
        <f>IF(AND(D3160&lt;&gt;0,C3160&lt;&gt;0,E3160&lt;&gt;0),IF(B3160&lt;&gt;0,CONCATENATE(B3160,"-AGr",VLOOKUP(C3160,Listen!$A$2:$D$45,4,FALSE),"-",D3160,"-",E3160,),CONCATENATE("AGr",VLOOKUP(C3160,Listen!$A$2:$D$45,4,FALSE),"-",D3160,"-",E3160)),"keine vollständige ID")</f>
        <v>keine vollständige ID</v>
      </c>
      <c r="B3160" s="301"/>
      <c r="C3160" s="287"/>
      <c r="D3160" s="34"/>
      <c r="E3160" s="306"/>
      <c r="F3160" s="116"/>
      <c r="G3160" s="17"/>
      <c r="H3160" s="17"/>
      <c r="I3160" s="17"/>
      <c r="J3160" s="17"/>
      <c r="K3160" s="17"/>
      <c r="L3160" s="17"/>
      <c r="M3160" s="17"/>
      <c r="N3160" s="17"/>
      <c r="O3160" s="116"/>
      <c r="P3160" s="117">
        <f>IF(D3160&gt;A_Stammdaten!$B$12,0,SUM(G3160,H3160,J3160,L3160:M3160)-SUM(I3160,K3160,N3160:O3160))</f>
        <v>0</v>
      </c>
      <c r="Q3160" s="17"/>
      <c r="R3160" s="17"/>
      <c r="S3160" s="17"/>
      <c r="T3160" s="17"/>
      <c r="U3160" s="62">
        <f t="shared" si="1031"/>
        <v>0</v>
      </c>
      <c r="V3160" s="34"/>
      <c r="W3160" s="34"/>
      <c r="X3160" s="34"/>
      <c r="Y3160" s="34"/>
      <c r="Z3160" s="34"/>
      <c r="AA3160" s="63" t="str">
        <f t="shared" si="1032"/>
        <v>-</v>
      </c>
      <c r="AB3160" s="63" t="str">
        <f t="shared" si="1033"/>
        <v>-</v>
      </c>
      <c r="AC3160" s="63">
        <f>IF(ISBLANK($C3160),0,VLOOKUP($C3160,Listen!$A$2:$C$45,2,FALSE))</f>
        <v>0</v>
      </c>
      <c r="AD3160" s="63">
        <f>IF(ISBLANK($C3160),0,VLOOKUP($C3160,Listen!$A$2:$C$45,3,FALSE))</f>
        <v>0</v>
      </c>
      <c r="AE3160" s="49">
        <f t="shared" si="1034"/>
        <v>0</v>
      </c>
      <c r="AF3160" s="49">
        <f t="shared" si="1034"/>
        <v>0</v>
      </c>
      <c r="AG3160" s="49">
        <f>IFERROR(IF(OR($V3160&lt;&gt;"Ja",VLOOKUP($C3160,Listen!$A$2:$F$45,5,0)="Nein",D3160&lt;IF(C3160="LNG Anbindungsanlagen gemäß separater Festlegung",2022,2023)),$AC3160,$AA3160),0)</f>
        <v>0</v>
      </c>
      <c r="AH3160" s="49">
        <f>IFERROR(IF(OR($V3160&lt;&gt;"Ja",VLOOKUP($C3160,Listen!$A$2:$F$45,5,0)="Nein",D3160&lt;IF(C3160="LNG Anbindungsanlagen gemäß separater Festlegung",2022,2023)),$AC3160,$AA3160),0)</f>
        <v>0</v>
      </c>
      <c r="AI3160" s="49">
        <f>IFERROR(IF(OR($W3160&lt;&gt;"Ja",VLOOKUP($C3160,Listen!$A$2:$F$45,6,0)="Nein"),$AC3160,$AB3160),0)</f>
        <v>0</v>
      </c>
      <c r="AJ3160" s="49">
        <f>IFERROR(IF(OR($W3160&lt;&gt;"Ja",VLOOKUP($C3160,Listen!$A$2:$F$45,6,0)="Nein"),$AC3160,$AB3160),0)</f>
        <v>0</v>
      </c>
      <c r="AK3160" s="49">
        <f>IFERROR(IF(OR($W3160&lt;&gt;"Ja",VLOOKUP($C3160,Listen!$A$2:$F$45,6,0)="Nein"),$AC3160,$AB3160),0)</f>
        <v>0</v>
      </c>
      <c r="AL3160" s="51">
        <f t="shared" si="1035"/>
        <v>0</v>
      </c>
      <c r="AM3160" s="296">
        <f>IFERROR(IF(VLOOKUP($C3160,Listen!$A$2:$F$45,6,0)="Ja",MAX(BC3160:BD3160),D_SAV!$BC3160),0)</f>
        <v>0</v>
      </c>
      <c r="AN3160" s="51">
        <f t="shared" si="1036"/>
        <v>0</v>
      </c>
      <c r="AP3160" s="304">
        <f t="shared" si="1037"/>
        <v>0</v>
      </c>
      <c r="AQ3160" s="304">
        <f t="shared" si="1038"/>
        <v>0</v>
      </c>
      <c r="AR3160" s="304">
        <f t="shared" si="1039"/>
        <v>0</v>
      </c>
      <c r="AS3160" s="304">
        <f t="shared" si="1040"/>
        <v>0</v>
      </c>
      <c r="AT3160" s="304">
        <f t="shared" si="1041"/>
        <v>0</v>
      </c>
      <c r="AU3160" s="304">
        <f t="shared" si="1042"/>
        <v>0</v>
      </c>
      <c r="AV3160" s="304">
        <f t="shared" si="1043"/>
        <v>0</v>
      </c>
      <c r="AW3160" s="304">
        <f t="shared" si="1044"/>
        <v>0</v>
      </c>
      <c r="AX3160" s="304">
        <f t="shared" si="1045"/>
        <v>0</v>
      </c>
      <c r="AY3160" s="304">
        <f t="shared" si="1046"/>
        <v>0</v>
      </c>
      <c r="AZ3160" s="304">
        <f t="shared" si="1047"/>
        <v>0</v>
      </c>
      <c r="BA3160" s="304">
        <f t="shared" si="1048"/>
        <v>0</v>
      </c>
      <c r="BB3160" s="304">
        <f t="shared" si="1049"/>
        <v>0</v>
      </c>
      <c r="BC3160" s="304">
        <f t="shared" si="1050"/>
        <v>0</v>
      </c>
      <c r="BD3160" s="304">
        <f t="shared" si="1051"/>
        <v>0</v>
      </c>
      <c r="BE3160" s="304">
        <f>IFERROR(IF(VLOOKUP($C3160,Listen!$A$2:$F$45,6,0)="Ja",BB3160-MAX(BC3160:BD3160),BB3160-BC3160),0)</f>
        <v>0</v>
      </c>
    </row>
    <row r="3161" spans="1:57" x14ac:dyDescent="0.25">
      <c r="A3161" s="320" t="str">
        <f>IF(AND(D3161&lt;&gt;0,C3161&lt;&gt;0,E3161&lt;&gt;0),IF(B3161&lt;&gt;0,CONCATENATE(B3161,"-AGr",VLOOKUP(C3161,Listen!$A$2:$D$45,4,FALSE),"-",D3161,"-",E3161,),CONCATENATE("AGr",VLOOKUP(C3161,Listen!$A$2:$D$45,4,FALSE),"-",D3161,"-",E3161)),"keine vollständige ID")</f>
        <v>keine vollständige ID</v>
      </c>
      <c r="B3161" s="301"/>
      <c r="C3161" s="287"/>
      <c r="D3161" s="34"/>
      <c r="E3161" s="306"/>
      <c r="F3161" s="116"/>
      <c r="G3161" s="17"/>
      <c r="H3161" s="17"/>
      <c r="I3161" s="17"/>
      <c r="J3161" s="17"/>
      <c r="K3161" s="17"/>
      <c r="L3161" s="17"/>
      <c r="M3161" s="17"/>
      <c r="N3161" s="17"/>
      <c r="O3161" s="116"/>
      <c r="P3161" s="117">
        <f>IF(D3161&gt;A_Stammdaten!$B$12,0,SUM(G3161,H3161,J3161,L3161:M3161)-SUM(I3161,K3161,N3161:O3161))</f>
        <v>0</v>
      </c>
      <c r="Q3161" s="17"/>
      <c r="R3161" s="17"/>
      <c r="S3161" s="17"/>
      <c r="T3161" s="17"/>
      <c r="U3161" s="62">
        <f t="shared" si="1031"/>
        <v>0</v>
      </c>
      <c r="V3161" s="34"/>
      <c r="W3161" s="34"/>
      <c r="X3161" s="34"/>
      <c r="Y3161" s="34"/>
      <c r="Z3161" s="34"/>
      <c r="AA3161" s="63" t="str">
        <f t="shared" si="1032"/>
        <v>-</v>
      </c>
      <c r="AB3161" s="63" t="str">
        <f t="shared" si="1033"/>
        <v>-</v>
      </c>
      <c r="AC3161" s="63">
        <f>IF(ISBLANK($C3161),0,VLOOKUP($C3161,Listen!$A$2:$C$45,2,FALSE))</f>
        <v>0</v>
      </c>
      <c r="AD3161" s="63">
        <f>IF(ISBLANK($C3161),0,VLOOKUP($C3161,Listen!$A$2:$C$45,3,FALSE))</f>
        <v>0</v>
      </c>
      <c r="AE3161" s="49">
        <f t="shared" si="1034"/>
        <v>0</v>
      </c>
      <c r="AF3161" s="49">
        <f t="shared" si="1034"/>
        <v>0</v>
      </c>
      <c r="AG3161" s="49">
        <f>IFERROR(IF(OR($V3161&lt;&gt;"Ja",VLOOKUP($C3161,Listen!$A$2:$F$45,5,0)="Nein",D3161&lt;IF(C3161="LNG Anbindungsanlagen gemäß separater Festlegung",2022,2023)),$AC3161,$AA3161),0)</f>
        <v>0</v>
      </c>
      <c r="AH3161" s="49">
        <f>IFERROR(IF(OR($V3161&lt;&gt;"Ja",VLOOKUP($C3161,Listen!$A$2:$F$45,5,0)="Nein",D3161&lt;IF(C3161="LNG Anbindungsanlagen gemäß separater Festlegung",2022,2023)),$AC3161,$AA3161),0)</f>
        <v>0</v>
      </c>
      <c r="AI3161" s="49">
        <f>IFERROR(IF(OR($W3161&lt;&gt;"Ja",VLOOKUP($C3161,Listen!$A$2:$F$45,6,0)="Nein"),$AC3161,$AB3161),0)</f>
        <v>0</v>
      </c>
      <c r="AJ3161" s="49">
        <f>IFERROR(IF(OR($W3161&lt;&gt;"Ja",VLOOKUP($C3161,Listen!$A$2:$F$45,6,0)="Nein"),$AC3161,$AB3161),0)</f>
        <v>0</v>
      </c>
      <c r="AK3161" s="49">
        <f>IFERROR(IF(OR($W3161&lt;&gt;"Ja",VLOOKUP($C3161,Listen!$A$2:$F$45,6,0)="Nein"),$AC3161,$AB3161),0)</f>
        <v>0</v>
      </c>
      <c r="AL3161" s="51">
        <f t="shared" si="1035"/>
        <v>0</v>
      </c>
      <c r="AM3161" s="296">
        <f>IFERROR(IF(VLOOKUP($C3161,Listen!$A$2:$F$45,6,0)="Ja",MAX(BC3161:BD3161),D_SAV!$BC3161),0)</f>
        <v>0</v>
      </c>
      <c r="AN3161" s="51">
        <f t="shared" si="1036"/>
        <v>0</v>
      </c>
      <c r="AP3161" s="304">
        <f t="shared" si="1037"/>
        <v>0</v>
      </c>
      <c r="AQ3161" s="304">
        <f t="shared" si="1038"/>
        <v>0</v>
      </c>
      <c r="AR3161" s="304">
        <f t="shared" si="1039"/>
        <v>0</v>
      </c>
      <c r="AS3161" s="304">
        <f t="shared" si="1040"/>
        <v>0</v>
      </c>
      <c r="AT3161" s="304">
        <f t="shared" si="1041"/>
        <v>0</v>
      </c>
      <c r="AU3161" s="304">
        <f t="shared" si="1042"/>
        <v>0</v>
      </c>
      <c r="AV3161" s="304">
        <f t="shared" si="1043"/>
        <v>0</v>
      </c>
      <c r="AW3161" s="304">
        <f t="shared" si="1044"/>
        <v>0</v>
      </c>
      <c r="AX3161" s="304">
        <f t="shared" si="1045"/>
        <v>0</v>
      </c>
      <c r="AY3161" s="304">
        <f t="shared" si="1046"/>
        <v>0</v>
      </c>
      <c r="AZ3161" s="304">
        <f t="shared" si="1047"/>
        <v>0</v>
      </c>
      <c r="BA3161" s="304">
        <f t="shared" si="1048"/>
        <v>0</v>
      </c>
      <c r="BB3161" s="304">
        <f t="shared" si="1049"/>
        <v>0</v>
      </c>
      <c r="BC3161" s="304">
        <f t="shared" si="1050"/>
        <v>0</v>
      </c>
      <c r="BD3161" s="304">
        <f t="shared" si="1051"/>
        <v>0</v>
      </c>
      <c r="BE3161" s="304">
        <f>IFERROR(IF(VLOOKUP($C3161,Listen!$A$2:$F$45,6,0)="Ja",BB3161-MAX(BC3161:BD3161),BB3161-BC3161),0)</f>
        <v>0</v>
      </c>
    </row>
    <row r="3162" spans="1:57" x14ac:dyDescent="0.25">
      <c r="A3162" s="320" t="str">
        <f>IF(AND(D3162&lt;&gt;0,C3162&lt;&gt;0,E3162&lt;&gt;0),IF(B3162&lt;&gt;0,CONCATENATE(B3162,"-AGr",VLOOKUP(C3162,Listen!$A$2:$D$45,4,FALSE),"-",D3162,"-",E3162,),CONCATENATE("AGr",VLOOKUP(C3162,Listen!$A$2:$D$45,4,FALSE),"-",D3162,"-",E3162)),"keine vollständige ID")</f>
        <v>keine vollständige ID</v>
      </c>
      <c r="B3162" s="301"/>
      <c r="C3162" s="287"/>
      <c r="D3162" s="34"/>
      <c r="E3162" s="306"/>
      <c r="F3162" s="116"/>
      <c r="G3162" s="17"/>
      <c r="H3162" s="17"/>
      <c r="I3162" s="17"/>
      <c r="J3162" s="17"/>
      <c r="K3162" s="17"/>
      <c r="L3162" s="17"/>
      <c r="M3162" s="17"/>
      <c r="N3162" s="17"/>
      <c r="O3162" s="116"/>
      <c r="P3162" s="117">
        <f>IF(D3162&gt;A_Stammdaten!$B$12,0,SUM(G3162,H3162,J3162,L3162:M3162)-SUM(I3162,K3162,N3162:O3162))</f>
        <v>0</v>
      </c>
      <c r="Q3162" s="17"/>
      <c r="R3162" s="17"/>
      <c r="S3162" s="17"/>
      <c r="T3162" s="17"/>
      <c r="U3162" s="62">
        <f t="shared" si="1031"/>
        <v>0</v>
      </c>
      <c r="V3162" s="34"/>
      <c r="W3162" s="34"/>
      <c r="X3162" s="34"/>
      <c r="Y3162" s="34"/>
      <c r="Z3162" s="34"/>
      <c r="AA3162" s="63" t="str">
        <f t="shared" si="1032"/>
        <v>-</v>
      </c>
      <c r="AB3162" s="63" t="str">
        <f t="shared" si="1033"/>
        <v>-</v>
      </c>
      <c r="AC3162" s="63">
        <f>IF(ISBLANK($C3162),0,VLOOKUP($C3162,Listen!$A$2:$C$45,2,FALSE))</f>
        <v>0</v>
      </c>
      <c r="AD3162" s="63">
        <f>IF(ISBLANK($C3162),0,VLOOKUP($C3162,Listen!$A$2:$C$45,3,FALSE))</f>
        <v>0</v>
      </c>
      <c r="AE3162" s="49">
        <f t="shared" si="1034"/>
        <v>0</v>
      </c>
      <c r="AF3162" s="49">
        <f t="shared" si="1034"/>
        <v>0</v>
      </c>
      <c r="AG3162" s="49">
        <f>IFERROR(IF(OR($V3162&lt;&gt;"Ja",VLOOKUP($C3162,Listen!$A$2:$F$45,5,0)="Nein",D3162&lt;IF(C3162="LNG Anbindungsanlagen gemäß separater Festlegung",2022,2023)),$AC3162,$AA3162),0)</f>
        <v>0</v>
      </c>
      <c r="AH3162" s="49">
        <f>IFERROR(IF(OR($V3162&lt;&gt;"Ja",VLOOKUP($C3162,Listen!$A$2:$F$45,5,0)="Nein",D3162&lt;IF(C3162="LNG Anbindungsanlagen gemäß separater Festlegung",2022,2023)),$AC3162,$AA3162),0)</f>
        <v>0</v>
      </c>
      <c r="AI3162" s="49">
        <f>IFERROR(IF(OR($W3162&lt;&gt;"Ja",VLOOKUP($C3162,Listen!$A$2:$F$45,6,0)="Nein"),$AC3162,$AB3162),0)</f>
        <v>0</v>
      </c>
      <c r="AJ3162" s="49">
        <f>IFERROR(IF(OR($W3162&lt;&gt;"Ja",VLOOKUP($C3162,Listen!$A$2:$F$45,6,0)="Nein"),$AC3162,$AB3162),0)</f>
        <v>0</v>
      </c>
      <c r="AK3162" s="49">
        <f>IFERROR(IF(OR($W3162&lt;&gt;"Ja",VLOOKUP($C3162,Listen!$A$2:$F$45,6,0)="Nein"),$AC3162,$AB3162),0)</f>
        <v>0</v>
      </c>
      <c r="AL3162" s="51">
        <f t="shared" si="1035"/>
        <v>0</v>
      </c>
      <c r="AM3162" s="296">
        <f>IFERROR(IF(VLOOKUP($C3162,Listen!$A$2:$F$45,6,0)="Ja",MAX(BC3162:BD3162),D_SAV!$BC3162),0)</f>
        <v>0</v>
      </c>
      <c r="AN3162" s="51">
        <f t="shared" si="1036"/>
        <v>0</v>
      </c>
      <c r="AP3162" s="304">
        <f t="shared" si="1037"/>
        <v>0</v>
      </c>
      <c r="AQ3162" s="304">
        <f t="shared" si="1038"/>
        <v>0</v>
      </c>
      <c r="AR3162" s="304">
        <f t="shared" si="1039"/>
        <v>0</v>
      </c>
      <c r="AS3162" s="304">
        <f t="shared" si="1040"/>
        <v>0</v>
      </c>
      <c r="AT3162" s="304">
        <f t="shared" si="1041"/>
        <v>0</v>
      </c>
      <c r="AU3162" s="304">
        <f t="shared" si="1042"/>
        <v>0</v>
      </c>
      <c r="AV3162" s="304">
        <f t="shared" si="1043"/>
        <v>0</v>
      </c>
      <c r="AW3162" s="304">
        <f t="shared" si="1044"/>
        <v>0</v>
      </c>
      <c r="AX3162" s="304">
        <f t="shared" si="1045"/>
        <v>0</v>
      </c>
      <c r="AY3162" s="304">
        <f t="shared" si="1046"/>
        <v>0</v>
      </c>
      <c r="AZ3162" s="304">
        <f t="shared" si="1047"/>
        <v>0</v>
      </c>
      <c r="BA3162" s="304">
        <f t="shared" si="1048"/>
        <v>0</v>
      </c>
      <c r="BB3162" s="304">
        <f t="shared" si="1049"/>
        <v>0</v>
      </c>
      <c r="BC3162" s="304">
        <f t="shared" si="1050"/>
        <v>0</v>
      </c>
      <c r="BD3162" s="304">
        <f t="shared" si="1051"/>
        <v>0</v>
      </c>
      <c r="BE3162" s="304">
        <f>IFERROR(IF(VLOOKUP($C3162,Listen!$A$2:$F$45,6,0)="Ja",BB3162-MAX(BC3162:BD3162),BB3162-BC3162),0)</f>
        <v>0</v>
      </c>
    </row>
    <row r="3163" spans="1:57" x14ac:dyDescent="0.25">
      <c r="A3163" s="320" t="str">
        <f>IF(AND(D3163&lt;&gt;0,C3163&lt;&gt;0,E3163&lt;&gt;0),IF(B3163&lt;&gt;0,CONCATENATE(B3163,"-AGr",VLOOKUP(C3163,Listen!$A$2:$D$45,4,FALSE),"-",D3163,"-",E3163,),CONCATENATE("AGr",VLOOKUP(C3163,Listen!$A$2:$D$45,4,FALSE),"-",D3163,"-",E3163)),"keine vollständige ID")</f>
        <v>keine vollständige ID</v>
      </c>
      <c r="B3163" s="301"/>
      <c r="C3163" s="287"/>
      <c r="D3163" s="34"/>
      <c r="E3163" s="306"/>
      <c r="F3163" s="116"/>
      <c r="G3163" s="17"/>
      <c r="H3163" s="17"/>
      <c r="I3163" s="17"/>
      <c r="J3163" s="17"/>
      <c r="K3163" s="17"/>
      <c r="L3163" s="17"/>
      <c r="M3163" s="17"/>
      <c r="N3163" s="17"/>
      <c r="O3163" s="116"/>
      <c r="P3163" s="117">
        <f>IF(D3163&gt;A_Stammdaten!$B$12,0,SUM(G3163,H3163,J3163,L3163:M3163)-SUM(I3163,K3163,N3163:O3163))</f>
        <v>0</v>
      </c>
      <c r="Q3163" s="17"/>
      <c r="R3163" s="17"/>
      <c r="S3163" s="17"/>
      <c r="T3163" s="17"/>
      <c r="U3163" s="62">
        <f t="shared" si="1031"/>
        <v>0</v>
      </c>
      <c r="V3163" s="34"/>
      <c r="W3163" s="34"/>
      <c r="X3163" s="34"/>
      <c r="Y3163" s="34"/>
      <c r="Z3163" s="34"/>
      <c r="AA3163" s="63" t="str">
        <f t="shared" si="1032"/>
        <v>-</v>
      </c>
      <c r="AB3163" s="63" t="str">
        <f t="shared" si="1033"/>
        <v>-</v>
      </c>
      <c r="AC3163" s="63">
        <f>IF(ISBLANK($C3163),0,VLOOKUP($C3163,Listen!$A$2:$C$45,2,FALSE))</f>
        <v>0</v>
      </c>
      <c r="AD3163" s="63">
        <f>IF(ISBLANK($C3163),0,VLOOKUP($C3163,Listen!$A$2:$C$45,3,FALSE))</f>
        <v>0</v>
      </c>
      <c r="AE3163" s="49">
        <f t="shared" si="1034"/>
        <v>0</v>
      </c>
      <c r="AF3163" s="49">
        <f t="shared" si="1034"/>
        <v>0</v>
      </c>
      <c r="AG3163" s="49">
        <f>IFERROR(IF(OR($V3163&lt;&gt;"Ja",VLOOKUP($C3163,Listen!$A$2:$F$45,5,0)="Nein",D3163&lt;IF(C3163="LNG Anbindungsanlagen gemäß separater Festlegung",2022,2023)),$AC3163,$AA3163),0)</f>
        <v>0</v>
      </c>
      <c r="AH3163" s="49">
        <f>IFERROR(IF(OR($V3163&lt;&gt;"Ja",VLOOKUP($C3163,Listen!$A$2:$F$45,5,0)="Nein",D3163&lt;IF(C3163="LNG Anbindungsanlagen gemäß separater Festlegung",2022,2023)),$AC3163,$AA3163),0)</f>
        <v>0</v>
      </c>
      <c r="AI3163" s="49">
        <f>IFERROR(IF(OR($W3163&lt;&gt;"Ja",VLOOKUP($C3163,Listen!$A$2:$F$45,6,0)="Nein"),$AC3163,$AB3163),0)</f>
        <v>0</v>
      </c>
      <c r="AJ3163" s="49">
        <f>IFERROR(IF(OR($W3163&lt;&gt;"Ja",VLOOKUP($C3163,Listen!$A$2:$F$45,6,0)="Nein"),$AC3163,$AB3163),0)</f>
        <v>0</v>
      </c>
      <c r="AK3163" s="49">
        <f>IFERROR(IF(OR($W3163&lt;&gt;"Ja",VLOOKUP($C3163,Listen!$A$2:$F$45,6,0)="Nein"),$AC3163,$AB3163),0)</f>
        <v>0</v>
      </c>
      <c r="AL3163" s="51">
        <f t="shared" si="1035"/>
        <v>0</v>
      </c>
      <c r="AM3163" s="296">
        <f>IFERROR(IF(VLOOKUP($C3163,Listen!$A$2:$F$45,6,0)="Ja",MAX(BC3163:BD3163),D_SAV!$BC3163),0)</f>
        <v>0</v>
      </c>
      <c r="AN3163" s="51">
        <f t="shared" si="1036"/>
        <v>0</v>
      </c>
      <c r="AP3163" s="304">
        <f t="shared" si="1037"/>
        <v>0</v>
      </c>
      <c r="AQ3163" s="304">
        <f t="shared" si="1038"/>
        <v>0</v>
      </c>
      <c r="AR3163" s="304">
        <f t="shared" si="1039"/>
        <v>0</v>
      </c>
      <c r="AS3163" s="304">
        <f t="shared" si="1040"/>
        <v>0</v>
      </c>
      <c r="AT3163" s="304">
        <f t="shared" si="1041"/>
        <v>0</v>
      </c>
      <c r="AU3163" s="304">
        <f t="shared" si="1042"/>
        <v>0</v>
      </c>
      <c r="AV3163" s="304">
        <f t="shared" si="1043"/>
        <v>0</v>
      </c>
      <c r="AW3163" s="304">
        <f t="shared" si="1044"/>
        <v>0</v>
      </c>
      <c r="AX3163" s="304">
        <f t="shared" si="1045"/>
        <v>0</v>
      </c>
      <c r="AY3163" s="304">
        <f t="shared" si="1046"/>
        <v>0</v>
      </c>
      <c r="AZ3163" s="304">
        <f t="shared" si="1047"/>
        <v>0</v>
      </c>
      <c r="BA3163" s="304">
        <f t="shared" si="1048"/>
        <v>0</v>
      </c>
      <c r="BB3163" s="304">
        <f t="shared" si="1049"/>
        <v>0</v>
      </c>
      <c r="BC3163" s="304">
        <f t="shared" si="1050"/>
        <v>0</v>
      </c>
      <c r="BD3163" s="304">
        <f t="shared" si="1051"/>
        <v>0</v>
      </c>
      <c r="BE3163" s="304">
        <f>IFERROR(IF(VLOOKUP($C3163,Listen!$A$2:$F$45,6,0)="Ja",BB3163-MAX(BC3163:BD3163),BB3163-BC3163),0)</f>
        <v>0</v>
      </c>
    </row>
    <row r="3164" spans="1:57" x14ac:dyDescent="0.25">
      <c r="A3164" s="320" t="str">
        <f>IF(AND(D3164&lt;&gt;0,C3164&lt;&gt;0,E3164&lt;&gt;0),IF(B3164&lt;&gt;0,CONCATENATE(B3164,"-AGr",VLOOKUP(C3164,Listen!$A$2:$D$45,4,FALSE),"-",D3164,"-",E3164,),CONCATENATE("AGr",VLOOKUP(C3164,Listen!$A$2:$D$45,4,FALSE),"-",D3164,"-",E3164)),"keine vollständige ID")</f>
        <v>keine vollständige ID</v>
      </c>
      <c r="B3164" s="301"/>
      <c r="C3164" s="287"/>
      <c r="D3164" s="34"/>
      <c r="E3164" s="306"/>
      <c r="F3164" s="116"/>
      <c r="G3164" s="17"/>
      <c r="H3164" s="17"/>
      <c r="I3164" s="17"/>
      <c r="J3164" s="17"/>
      <c r="K3164" s="17"/>
      <c r="L3164" s="17"/>
      <c r="M3164" s="17"/>
      <c r="N3164" s="17"/>
      <c r="O3164" s="116"/>
      <c r="P3164" s="117">
        <f>IF(D3164&gt;A_Stammdaten!$B$12,0,SUM(G3164,H3164,J3164,L3164:M3164)-SUM(I3164,K3164,N3164:O3164))</f>
        <v>0</v>
      </c>
      <c r="Q3164" s="17"/>
      <c r="R3164" s="17"/>
      <c r="S3164" s="17"/>
      <c r="T3164" s="17"/>
      <c r="U3164" s="62">
        <f t="shared" si="1031"/>
        <v>0</v>
      </c>
      <c r="V3164" s="34"/>
      <c r="W3164" s="34"/>
      <c r="X3164" s="34"/>
      <c r="Y3164" s="34"/>
      <c r="Z3164" s="34"/>
      <c r="AA3164" s="63" t="str">
        <f t="shared" si="1032"/>
        <v>-</v>
      </c>
      <c r="AB3164" s="63" t="str">
        <f t="shared" si="1033"/>
        <v>-</v>
      </c>
      <c r="AC3164" s="63">
        <f>IF(ISBLANK($C3164),0,VLOOKUP($C3164,Listen!$A$2:$C$45,2,FALSE))</f>
        <v>0</v>
      </c>
      <c r="AD3164" s="63">
        <f>IF(ISBLANK($C3164),0,VLOOKUP($C3164,Listen!$A$2:$C$45,3,FALSE))</f>
        <v>0</v>
      </c>
      <c r="AE3164" s="49">
        <f t="shared" si="1034"/>
        <v>0</v>
      </c>
      <c r="AF3164" s="49">
        <f t="shared" si="1034"/>
        <v>0</v>
      </c>
      <c r="AG3164" s="49">
        <f>IFERROR(IF(OR($V3164&lt;&gt;"Ja",VLOOKUP($C3164,Listen!$A$2:$F$45,5,0)="Nein",D3164&lt;IF(C3164="LNG Anbindungsanlagen gemäß separater Festlegung",2022,2023)),$AC3164,$AA3164),0)</f>
        <v>0</v>
      </c>
      <c r="AH3164" s="49">
        <f>IFERROR(IF(OR($V3164&lt;&gt;"Ja",VLOOKUP($C3164,Listen!$A$2:$F$45,5,0)="Nein",D3164&lt;IF(C3164="LNG Anbindungsanlagen gemäß separater Festlegung",2022,2023)),$AC3164,$AA3164),0)</f>
        <v>0</v>
      </c>
      <c r="AI3164" s="49">
        <f>IFERROR(IF(OR($W3164&lt;&gt;"Ja",VLOOKUP($C3164,Listen!$A$2:$F$45,6,0)="Nein"),$AC3164,$AB3164),0)</f>
        <v>0</v>
      </c>
      <c r="AJ3164" s="49">
        <f>IFERROR(IF(OR($W3164&lt;&gt;"Ja",VLOOKUP($C3164,Listen!$A$2:$F$45,6,0)="Nein"),$AC3164,$AB3164),0)</f>
        <v>0</v>
      </c>
      <c r="AK3164" s="49">
        <f>IFERROR(IF(OR($W3164&lt;&gt;"Ja",VLOOKUP($C3164,Listen!$A$2:$F$45,6,0)="Nein"),$AC3164,$AB3164),0)</f>
        <v>0</v>
      </c>
      <c r="AL3164" s="51">
        <f t="shared" si="1035"/>
        <v>0</v>
      </c>
      <c r="AM3164" s="296">
        <f>IFERROR(IF(VLOOKUP($C3164,Listen!$A$2:$F$45,6,0)="Ja",MAX(BC3164:BD3164),D_SAV!$BC3164),0)</f>
        <v>0</v>
      </c>
      <c r="AN3164" s="51">
        <f t="shared" si="1036"/>
        <v>0</v>
      </c>
      <c r="AP3164" s="304">
        <f t="shared" si="1037"/>
        <v>0</v>
      </c>
      <c r="AQ3164" s="304">
        <f t="shared" si="1038"/>
        <v>0</v>
      </c>
      <c r="AR3164" s="304">
        <f t="shared" si="1039"/>
        <v>0</v>
      </c>
      <c r="AS3164" s="304">
        <f t="shared" si="1040"/>
        <v>0</v>
      </c>
      <c r="AT3164" s="304">
        <f t="shared" si="1041"/>
        <v>0</v>
      </c>
      <c r="AU3164" s="304">
        <f t="shared" si="1042"/>
        <v>0</v>
      </c>
      <c r="AV3164" s="304">
        <f t="shared" si="1043"/>
        <v>0</v>
      </c>
      <c r="AW3164" s="304">
        <f t="shared" si="1044"/>
        <v>0</v>
      </c>
      <c r="AX3164" s="304">
        <f t="shared" si="1045"/>
        <v>0</v>
      </c>
      <c r="AY3164" s="304">
        <f t="shared" si="1046"/>
        <v>0</v>
      </c>
      <c r="AZ3164" s="304">
        <f t="shared" si="1047"/>
        <v>0</v>
      </c>
      <c r="BA3164" s="304">
        <f t="shared" si="1048"/>
        <v>0</v>
      </c>
      <c r="BB3164" s="304">
        <f t="shared" si="1049"/>
        <v>0</v>
      </c>
      <c r="BC3164" s="304">
        <f t="shared" si="1050"/>
        <v>0</v>
      </c>
      <c r="BD3164" s="304">
        <f t="shared" si="1051"/>
        <v>0</v>
      </c>
      <c r="BE3164" s="304">
        <f>IFERROR(IF(VLOOKUP($C3164,Listen!$A$2:$F$45,6,0)="Ja",BB3164-MAX(BC3164:BD3164),BB3164-BC3164),0)</f>
        <v>0</v>
      </c>
    </row>
    <row r="3165" spans="1:57" x14ac:dyDescent="0.25">
      <c r="A3165" s="320" t="str">
        <f>IF(AND(D3165&lt;&gt;0,C3165&lt;&gt;0,E3165&lt;&gt;0),IF(B3165&lt;&gt;0,CONCATENATE(B3165,"-AGr",VLOOKUP(C3165,Listen!$A$2:$D$45,4,FALSE),"-",D3165,"-",E3165,),CONCATENATE("AGr",VLOOKUP(C3165,Listen!$A$2:$D$45,4,FALSE),"-",D3165,"-",E3165)),"keine vollständige ID")</f>
        <v>keine vollständige ID</v>
      </c>
      <c r="B3165" s="301"/>
      <c r="C3165" s="287"/>
      <c r="D3165" s="34"/>
      <c r="E3165" s="306"/>
      <c r="F3165" s="116"/>
      <c r="G3165" s="17"/>
      <c r="H3165" s="17"/>
      <c r="I3165" s="17"/>
      <c r="J3165" s="17"/>
      <c r="K3165" s="17"/>
      <c r="L3165" s="17"/>
      <c r="M3165" s="17"/>
      <c r="N3165" s="17"/>
      <c r="O3165" s="116"/>
      <c r="P3165" s="117">
        <f>IF(D3165&gt;A_Stammdaten!$B$12,0,SUM(G3165,H3165,J3165,L3165:M3165)-SUM(I3165,K3165,N3165:O3165))</f>
        <v>0</v>
      </c>
      <c r="Q3165" s="17"/>
      <c r="R3165" s="17"/>
      <c r="S3165" s="17"/>
      <c r="T3165" s="17"/>
      <c r="U3165" s="62">
        <f t="shared" si="1031"/>
        <v>0</v>
      </c>
      <c r="V3165" s="34"/>
      <c r="W3165" s="34"/>
      <c r="X3165" s="34"/>
      <c r="Y3165" s="34"/>
      <c r="Z3165" s="34"/>
      <c r="AA3165" s="63" t="str">
        <f t="shared" si="1032"/>
        <v>-</v>
      </c>
      <c r="AB3165" s="63" t="str">
        <f t="shared" si="1033"/>
        <v>-</v>
      </c>
      <c r="AC3165" s="63">
        <f>IF(ISBLANK($C3165),0,VLOOKUP($C3165,Listen!$A$2:$C$45,2,FALSE))</f>
        <v>0</v>
      </c>
      <c r="AD3165" s="63">
        <f>IF(ISBLANK($C3165),0,VLOOKUP($C3165,Listen!$A$2:$C$45,3,FALSE))</f>
        <v>0</v>
      </c>
      <c r="AE3165" s="49">
        <f t="shared" si="1034"/>
        <v>0</v>
      </c>
      <c r="AF3165" s="49">
        <f t="shared" si="1034"/>
        <v>0</v>
      </c>
      <c r="AG3165" s="49">
        <f>IFERROR(IF(OR($V3165&lt;&gt;"Ja",VLOOKUP($C3165,Listen!$A$2:$F$45,5,0)="Nein",D3165&lt;IF(C3165="LNG Anbindungsanlagen gemäß separater Festlegung",2022,2023)),$AC3165,$AA3165),0)</f>
        <v>0</v>
      </c>
      <c r="AH3165" s="49">
        <f>IFERROR(IF(OR($V3165&lt;&gt;"Ja",VLOOKUP($C3165,Listen!$A$2:$F$45,5,0)="Nein",D3165&lt;IF(C3165="LNG Anbindungsanlagen gemäß separater Festlegung",2022,2023)),$AC3165,$AA3165),0)</f>
        <v>0</v>
      </c>
      <c r="AI3165" s="49">
        <f>IFERROR(IF(OR($W3165&lt;&gt;"Ja",VLOOKUP($C3165,Listen!$A$2:$F$45,6,0)="Nein"),$AC3165,$AB3165),0)</f>
        <v>0</v>
      </c>
      <c r="AJ3165" s="49">
        <f>IFERROR(IF(OR($W3165&lt;&gt;"Ja",VLOOKUP($C3165,Listen!$A$2:$F$45,6,0)="Nein"),$AC3165,$AB3165),0)</f>
        <v>0</v>
      </c>
      <c r="AK3165" s="49">
        <f>IFERROR(IF(OR($W3165&lt;&gt;"Ja",VLOOKUP($C3165,Listen!$A$2:$F$45,6,0)="Nein"),$AC3165,$AB3165),0)</f>
        <v>0</v>
      </c>
      <c r="AL3165" s="51">
        <f t="shared" si="1035"/>
        <v>0</v>
      </c>
      <c r="AM3165" s="296">
        <f>IFERROR(IF(VLOOKUP($C3165,Listen!$A$2:$F$45,6,0)="Ja",MAX(BC3165:BD3165),D_SAV!$BC3165),0)</f>
        <v>0</v>
      </c>
      <c r="AN3165" s="51">
        <f t="shared" si="1036"/>
        <v>0</v>
      </c>
      <c r="AP3165" s="304">
        <f t="shared" si="1037"/>
        <v>0</v>
      </c>
      <c r="AQ3165" s="304">
        <f t="shared" si="1038"/>
        <v>0</v>
      </c>
      <c r="AR3165" s="304">
        <f t="shared" si="1039"/>
        <v>0</v>
      </c>
      <c r="AS3165" s="304">
        <f t="shared" si="1040"/>
        <v>0</v>
      </c>
      <c r="AT3165" s="304">
        <f t="shared" si="1041"/>
        <v>0</v>
      </c>
      <c r="AU3165" s="304">
        <f t="shared" si="1042"/>
        <v>0</v>
      </c>
      <c r="AV3165" s="304">
        <f t="shared" si="1043"/>
        <v>0</v>
      </c>
      <c r="AW3165" s="304">
        <f t="shared" si="1044"/>
        <v>0</v>
      </c>
      <c r="AX3165" s="304">
        <f t="shared" si="1045"/>
        <v>0</v>
      </c>
      <c r="AY3165" s="304">
        <f t="shared" si="1046"/>
        <v>0</v>
      </c>
      <c r="AZ3165" s="304">
        <f t="shared" si="1047"/>
        <v>0</v>
      </c>
      <c r="BA3165" s="304">
        <f t="shared" si="1048"/>
        <v>0</v>
      </c>
      <c r="BB3165" s="304">
        <f t="shared" si="1049"/>
        <v>0</v>
      </c>
      <c r="BC3165" s="304">
        <f t="shared" si="1050"/>
        <v>0</v>
      </c>
      <c r="BD3165" s="304">
        <f t="shared" si="1051"/>
        <v>0</v>
      </c>
      <c r="BE3165" s="304">
        <f>IFERROR(IF(VLOOKUP($C3165,Listen!$A$2:$F$45,6,0)="Ja",BB3165-MAX(BC3165:BD3165),BB3165-BC3165),0)</f>
        <v>0</v>
      </c>
    </row>
    <row r="3166" spans="1:57" x14ac:dyDescent="0.25">
      <c r="A3166" s="320" t="str">
        <f>IF(AND(D3166&lt;&gt;0,C3166&lt;&gt;0,E3166&lt;&gt;0),IF(B3166&lt;&gt;0,CONCATENATE(B3166,"-AGr",VLOOKUP(C3166,Listen!$A$2:$D$45,4,FALSE),"-",D3166,"-",E3166,),CONCATENATE("AGr",VLOOKUP(C3166,Listen!$A$2:$D$45,4,FALSE),"-",D3166,"-",E3166)),"keine vollständige ID")</f>
        <v>keine vollständige ID</v>
      </c>
      <c r="B3166" s="301"/>
      <c r="C3166" s="287"/>
      <c r="D3166" s="34"/>
      <c r="E3166" s="306"/>
      <c r="F3166" s="116"/>
      <c r="G3166" s="17"/>
      <c r="H3166" s="17"/>
      <c r="I3166" s="17"/>
      <c r="J3166" s="17"/>
      <c r="K3166" s="17"/>
      <c r="L3166" s="17"/>
      <c r="M3166" s="17"/>
      <c r="N3166" s="17"/>
      <c r="O3166" s="116"/>
      <c r="P3166" s="117">
        <f>IF(D3166&gt;A_Stammdaten!$B$12,0,SUM(G3166,H3166,J3166,L3166:M3166)-SUM(I3166,K3166,N3166:O3166))</f>
        <v>0</v>
      </c>
      <c r="Q3166" s="17"/>
      <c r="R3166" s="17"/>
      <c r="S3166" s="17"/>
      <c r="T3166" s="17"/>
      <c r="U3166" s="62">
        <f t="shared" si="1031"/>
        <v>0</v>
      </c>
      <c r="V3166" s="34"/>
      <c r="W3166" s="34"/>
      <c r="X3166" s="34"/>
      <c r="Y3166" s="34"/>
      <c r="Z3166" s="34"/>
      <c r="AA3166" s="63" t="str">
        <f t="shared" si="1032"/>
        <v>-</v>
      </c>
      <c r="AB3166" s="63" t="str">
        <f t="shared" si="1033"/>
        <v>-</v>
      </c>
      <c r="AC3166" s="63">
        <f>IF(ISBLANK($C3166),0,VLOOKUP($C3166,Listen!$A$2:$C$45,2,FALSE))</f>
        <v>0</v>
      </c>
      <c r="AD3166" s="63">
        <f>IF(ISBLANK($C3166),0,VLOOKUP($C3166,Listen!$A$2:$C$45,3,FALSE))</f>
        <v>0</v>
      </c>
      <c r="AE3166" s="49">
        <f t="shared" si="1034"/>
        <v>0</v>
      </c>
      <c r="AF3166" s="49">
        <f t="shared" si="1034"/>
        <v>0</v>
      </c>
      <c r="AG3166" s="49">
        <f>IFERROR(IF(OR($V3166&lt;&gt;"Ja",VLOOKUP($C3166,Listen!$A$2:$F$45,5,0)="Nein",D3166&lt;IF(C3166="LNG Anbindungsanlagen gemäß separater Festlegung",2022,2023)),$AC3166,$AA3166),0)</f>
        <v>0</v>
      </c>
      <c r="AH3166" s="49">
        <f>IFERROR(IF(OR($V3166&lt;&gt;"Ja",VLOOKUP($C3166,Listen!$A$2:$F$45,5,0)="Nein",D3166&lt;IF(C3166="LNG Anbindungsanlagen gemäß separater Festlegung",2022,2023)),$AC3166,$AA3166),0)</f>
        <v>0</v>
      </c>
      <c r="AI3166" s="49">
        <f>IFERROR(IF(OR($W3166&lt;&gt;"Ja",VLOOKUP($C3166,Listen!$A$2:$F$45,6,0)="Nein"),$AC3166,$AB3166),0)</f>
        <v>0</v>
      </c>
      <c r="AJ3166" s="49">
        <f>IFERROR(IF(OR($W3166&lt;&gt;"Ja",VLOOKUP($C3166,Listen!$A$2:$F$45,6,0)="Nein"),$AC3166,$AB3166),0)</f>
        <v>0</v>
      </c>
      <c r="AK3166" s="49">
        <f>IFERROR(IF(OR($W3166&lt;&gt;"Ja",VLOOKUP($C3166,Listen!$A$2:$F$45,6,0)="Nein"),$AC3166,$AB3166),0)</f>
        <v>0</v>
      </c>
      <c r="AL3166" s="51">
        <f t="shared" si="1035"/>
        <v>0</v>
      </c>
      <c r="AM3166" s="296">
        <f>IFERROR(IF(VLOOKUP($C3166,Listen!$A$2:$F$45,6,0)="Ja",MAX(BC3166:BD3166),D_SAV!$BC3166),0)</f>
        <v>0</v>
      </c>
      <c r="AN3166" s="51">
        <f t="shared" si="1036"/>
        <v>0</v>
      </c>
      <c r="AP3166" s="304">
        <f t="shared" si="1037"/>
        <v>0</v>
      </c>
      <c r="AQ3166" s="304">
        <f t="shared" si="1038"/>
        <v>0</v>
      </c>
      <c r="AR3166" s="304">
        <f t="shared" si="1039"/>
        <v>0</v>
      </c>
      <c r="AS3166" s="304">
        <f t="shared" si="1040"/>
        <v>0</v>
      </c>
      <c r="AT3166" s="304">
        <f t="shared" si="1041"/>
        <v>0</v>
      </c>
      <c r="AU3166" s="304">
        <f t="shared" si="1042"/>
        <v>0</v>
      </c>
      <c r="AV3166" s="304">
        <f t="shared" si="1043"/>
        <v>0</v>
      </c>
      <c r="AW3166" s="304">
        <f t="shared" si="1044"/>
        <v>0</v>
      </c>
      <c r="AX3166" s="304">
        <f t="shared" si="1045"/>
        <v>0</v>
      </c>
      <c r="AY3166" s="304">
        <f t="shared" si="1046"/>
        <v>0</v>
      </c>
      <c r="AZ3166" s="304">
        <f t="shared" si="1047"/>
        <v>0</v>
      </c>
      <c r="BA3166" s="304">
        <f t="shared" si="1048"/>
        <v>0</v>
      </c>
      <c r="BB3166" s="304">
        <f t="shared" si="1049"/>
        <v>0</v>
      </c>
      <c r="BC3166" s="304">
        <f t="shared" si="1050"/>
        <v>0</v>
      </c>
      <c r="BD3166" s="304">
        <f t="shared" si="1051"/>
        <v>0</v>
      </c>
      <c r="BE3166" s="304">
        <f>IFERROR(IF(VLOOKUP($C3166,Listen!$A$2:$F$45,6,0)="Ja",BB3166-MAX(BC3166:BD3166),BB3166-BC3166),0)</f>
        <v>0</v>
      </c>
    </row>
    <row r="3167" spans="1:57" x14ac:dyDescent="0.25">
      <c r="A3167" s="320" t="str">
        <f>IF(AND(D3167&lt;&gt;0,C3167&lt;&gt;0,E3167&lt;&gt;0),IF(B3167&lt;&gt;0,CONCATENATE(B3167,"-AGr",VLOOKUP(C3167,Listen!$A$2:$D$45,4,FALSE),"-",D3167,"-",E3167,),CONCATENATE("AGr",VLOOKUP(C3167,Listen!$A$2:$D$45,4,FALSE),"-",D3167,"-",E3167)),"keine vollständige ID")</f>
        <v>keine vollständige ID</v>
      </c>
      <c r="B3167" s="301"/>
      <c r="C3167" s="287"/>
      <c r="D3167" s="34"/>
      <c r="E3167" s="306"/>
      <c r="F3167" s="116"/>
      <c r="G3167" s="17"/>
      <c r="H3167" s="17"/>
      <c r="I3167" s="17"/>
      <c r="J3167" s="17"/>
      <c r="K3167" s="17"/>
      <c r="L3167" s="17"/>
      <c r="M3167" s="17"/>
      <c r="N3167" s="17"/>
      <c r="O3167" s="116"/>
      <c r="P3167" s="117">
        <f>IF(D3167&gt;A_Stammdaten!$B$12,0,SUM(G3167,H3167,J3167,L3167:M3167)-SUM(I3167,K3167,N3167:O3167))</f>
        <v>0</v>
      </c>
      <c r="Q3167" s="17"/>
      <c r="R3167" s="17"/>
      <c r="S3167" s="17"/>
      <c r="T3167" s="17"/>
      <c r="U3167" s="62">
        <f t="shared" si="1031"/>
        <v>0</v>
      </c>
      <c r="V3167" s="34"/>
      <c r="W3167" s="34"/>
      <c r="X3167" s="34"/>
      <c r="Y3167" s="34"/>
      <c r="Z3167" s="34"/>
      <c r="AA3167" s="63" t="str">
        <f t="shared" si="1032"/>
        <v>-</v>
      </c>
      <c r="AB3167" s="63" t="str">
        <f t="shared" si="1033"/>
        <v>-</v>
      </c>
      <c r="AC3167" s="63">
        <f>IF(ISBLANK($C3167),0,VLOOKUP($C3167,Listen!$A$2:$C$45,2,FALSE))</f>
        <v>0</v>
      </c>
      <c r="AD3167" s="63">
        <f>IF(ISBLANK($C3167),0,VLOOKUP($C3167,Listen!$A$2:$C$45,3,FALSE))</f>
        <v>0</v>
      </c>
      <c r="AE3167" s="49">
        <f t="shared" si="1034"/>
        <v>0</v>
      </c>
      <c r="AF3167" s="49">
        <f t="shared" si="1034"/>
        <v>0</v>
      </c>
      <c r="AG3167" s="49">
        <f>IFERROR(IF(OR($V3167&lt;&gt;"Ja",VLOOKUP($C3167,Listen!$A$2:$F$45,5,0)="Nein",D3167&lt;IF(C3167="LNG Anbindungsanlagen gemäß separater Festlegung",2022,2023)),$AC3167,$AA3167),0)</f>
        <v>0</v>
      </c>
      <c r="AH3167" s="49">
        <f>IFERROR(IF(OR($V3167&lt;&gt;"Ja",VLOOKUP($C3167,Listen!$A$2:$F$45,5,0)="Nein",D3167&lt;IF(C3167="LNG Anbindungsanlagen gemäß separater Festlegung",2022,2023)),$AC3167,$AA3167),0)</f>
        <v>0</v>
      </c>
      <c r="AI3167" s="49">
        <f>IFERROR(IF(OR($W3167&lt;&gt;"Ja",VLOOKUP($C3167,Listen!$A$2:$F$45,6,0)="Nein"),$AC3167,$AB3167),0)</f>
        <v>0</v>
      </c>
      <c r="AJ3167" s="49">
        <f>IFERROR(IF(OR($W3167&lt;&gt;"Ja",VLOOKUP($C3167,Listen!$A$2:$F$45,6,0)="Nein"),$AC3167,$AB3167),0)</f>
        <v>0</v>
      </c>
      <c r="AK3167" s="49">
        <f>IFERROR(IF(OR($W3167&lt;&gt;"Ja",VLOOKUP($C3167,Listen!$A$2:$F$45,6,0)="Nein"),$AC3167,$AB3167),0)</f>
        <v>0</v>
      </c>
      <c r="AL3167" s="51">
        <f t="shared" si="1035"/>
        <v>0</v>
      </c>
      <c r="AM3167" s="296">
        <f>IFERROR(IF(VLOOKUP($C3167,Listen!$A$2:$F$45,6,0)="Ja",MAX(BC3167:BD3167),D_SAV!$BC3167),0)</f>
        <v>0</v>
      </c>
      <c r="AN3167" s="51">
        <f t="shared" si="1036"/>
        <v>0</v>
      </c>
      <c r="AP3167" s="304">
        <f t="shared" si="1037"/>
        <v>0</v>
      </c>
      <c r="AQ3167" s="304">
        <f t="shared" si="1038"/>
        <v>0</v>
      </c>
      <c r="AR3167" s="304">
        <f t="shared" si="1039"/>
        <v>0</v>
      </c>
      <c r="AS3167" s="304">
        <f t="shared" si="1040"/>
        <v>0</v>
      </c>
      <c r="AT3167" s="304">
        <f t="shared" si="1041"/>
        <v>0</v>
      </c>
      <c r="AU3167" s="304">
        <f t="shared" si="1042"/>
        <v>0</v>
      </c>
      <c r="AV3167" s="304">
        <f t="shared" si="1043"/>
        <v>0</v>
      </c>
      <c r="AW3167" s="304">
        <f t="shared" si="1044"/>
        <v>0</v>
      </c>
      <c r="AX3167" s="304">
        <f t="shared" si="1045"/>
        <v>0</v>
      </c>
      <c r="AY3167" s="304">
        <f t="shared" si="1046"/>
        <v>0</v>
      </c>
      <c r="AZ3167" s="304">
        <f t="shared" si="1047"/>
        <v>0</v>
      </c>
      <c r="BA3167" s="304">
        <f t="shared" si="1048"/>
        <v>0</v>
      </c>
      <c r="BB3167" s="304">
        <f t="shared" si="1049"/>
        <v>0</v>
      </c>
      <c r="BC3167" s="304">
        <f t="shared" si="1050"/>
        <v>0</v>
      </c>
      <c r="BD3167" s="304">
        <f t="shared" si="1051"/>
        <v>0</v>
      </c>
      <c r="BE3167" s="304">
        <f>IFERROR(IF(VLOOKUP($C3167,Listen!$A$2:$F$45,6,0)="Ja",BB3167-MAX(BC3167:BD3167),BB3167-BC3167),0)</f>
        <v>0</v>
      </c>
    </row>
    <row r="3168" spans="1:57" x14ac:dyDescent="0.25">
      <c r="A3168" s="320" t="str">
        <f>IF(AND(D3168&lt;&gt;0,C3168&lt;&gt;0,E3168&lt;&gt;0),IF(B3168&lt;&gt;0,CONCATENATE(B3168,"-AGr",VLOOKUP(C3168,Listen!$A$2:$D$45,4,FALSE),"-",D3168,"-",E3168,),CONCATENATE("AGr",VLOOKUP(C3168,Listen!$A$2:$D$45,4,FALSE),"-",D3168,"-",E3168)),"keine vollständige ID")</f>
        <v>keine vollständige ID</v>
      </c>
      <c r="B3168" s="301"/>
      <c r="C3168" s="287"/>
      <c r="D3168" s="34"/>
      <c r="E3168" s="306"/>
      <c r="F3168" s="116"/>
      <c r="G3168" s="17"/>
      <c r="H3168" s="17"/>
      <c r="I3168" s="17"/>
      <c r="J3168" s="17"/>
      <c r="K3168" s="17"/>
      <c r="L3168" s="17"/>
      <c r="M3168" s="17"/>
      <c r="N3168" s="17"/>
      <c r="O3168" s="116"/>
      <c r="P3168" s="117">
        <f>IF(D3168&gt;A_Stammdaten!$B$12,0,SUM(G3168,H3168,J3168,L3168:M3168)-SUM(I3168,K3168,N3168:O3168))</f>
        <v>0</v>
      </c>
      <c r="Q3168" s="17"/>
      <c r="R3168" s="17"/>
      <c r="S3168" s="17"/>
      <c r="T3168" s="17"/>
      <c r="U3168" s="62">
        <f t="shared" si="1031"/>
        <v>0</v>
      </c>
      <c r="V3168" s="34"/>
      <c r="W3168" s="34"/>
      <c r="X3168" s="34"/>
      <c r="Y3168" s="34"/>
      <c r="Z3168" s="34"/>
      <c r="AA3168" s="63" t="str">
        <f t="shared" si="1032"/>
        <v>-</v>
      </c>
      <c r="AB3168" s="63" t="str">
        <f t="shared" si="1033"/>
        <v>-</v>
      </c>
      <c r="AC3168" s="63">
        <f>IF(ISBLANK($C3168),0,VLOOKUP($C3168,Listen!$A$2:$C$45,2,FALSE))</f>
        <v>0</v>
      </c>
      <c r="AD3168" s="63">
        <f>IF(ISBLANK($C3168),0,VLOOKUP($C3168,Listen!$A$2:$C$45,3,FALSE))</f>
        <v>0</v>
      </c>
      <c r="AE3168" s="49">
        <f t="shared" si="1034"/>
        <v>0</v>
      </c>
      <c r="AF3168" s="49">
        <f t="shared" si="1034"/>
        <v>0</v>
      </c>
      <c r="AG3168" s="49">
        <f>IFERROR(IF(OR($V3168&lt;&gt;"Ja",VLOOKUP($C3168,Listen!$A$2:$F$45,5,0)="Nein",D3168&lt;IF(C3168="LNG Anbindungsanlagen gemäß separater Festlegung",2022,2023)),$AC3168,$AA3168),0)</f>
        <v>0</v>
      </c>
      <c r="AH3168" s="49">
        <f>IFERROR(IF(OR($V3168&lt;&gt;"Ja",VLOOKUP($C3168,Listen!$A$2:$F$45,5,0)="Nein",D3168&lt;IF(C3168="LNG Anbindungsanlagen gemäß separater Festlegung",2022,2023)),$AC3168,$AA3168),0)</f>
        <v>0</v>
      </c>
      <c r="AI3168" s="49">
        <f>IFERROR(IF(OR($W3168&lt;&gt;"Ja",VLOOKUP($C3168,Listen!$A$2:$F$45,6,0)="Nein"),$AC3168,$AB3168),0)</f>
        <v>0</v>
      </c>
      <c r="AJ3168" s="49">
        <f>IFERROR(IF(OR($W3168&lt;&gt;"Ja",VLOOKUP($C3168,Listen!$A$2:$F$45,6,0)="Nein"),$AC3168,$AB3168),0)</f>
        <v>0</v>
      </c>
      <c r="AK3168" s="49">
        <f>IFERROR(IF(OR($W3168&lt;&gt;"Ja",VLOOKUP($C3168,Listen!$A$2:$F$45,6,0)="Nein"),$AC3168,$AB3168),0)</f>
        <v>0</v>
      </c>
      <c r="AL3168" s="51">
        <f t="shared" si="1035"/>
        <v>0</v>
      </c>
      <c r="AM3168" s="296">
        <f>IFERROR(IF(VLOOKUP($C3168,Listen!$A$2:$F$45,6,0)="Ja",MAX(BC3168:BD3168),D_SAV!$BC3168),0)</f>
        <v>0</v>
      </c>
      <c r="AN3168" s="51">
        <f t="shared" si="1036"/>
        <v>0</v>
      </c>
      <c r="AP3168" s="304">
        <f t="shared" si="1037"/>
        <v>0</v>
      </c>
      <c r="AQ3168" s="304">
        <f t="shared" si="1038"/>
        <v>0</v>
      </c>
      <c r="AR3168" s="304">
        <f t="shared" si="1039"/>
        <v>0</v>
      </c>
      <c r="AS3168" s="304">
        <f t="shared" si="1040"/>
        <v>0</v>
      </c>
      <c r="AT3168" s="304">
        <f t="shared" si="1041"/>
        <v>0</v>
      </c>
      <c r="AU3168" s="304">
        <f t="shared" si="1042"/>
        <v>0</v>
      </c>
      <c r="AV3168" s="304">
        <f t="shared" si="1043"/>
        <v>0</v>
      </c>
      <c r="AW3168" s="304">
        <f t="shared" si="1044"/>
        <v>0</v>
      </c>
      <c r="AX3168" s="304">
        <f t="shared" si="1045"/>
        <v>0</v>
      </c>
      <c r="AY3168" s="304">
        <f t="shared" si="1046"/>
        <v>0</v>
      </c>
      <c r="AZ3168" s="304">
        <f t="shared" si="1047"/>
        <v>0</v>
      </c>
      <c r="BA3168" s="304">
        <f t="shared" si="1048"/>
        <v>0</v>
      </c>
      <c r="BB3168" s="304">
        <f t="shared" si="1049"/>
        <v>0</v>
      </c>
      <c r="BC3168" s="304">
        <f t="shared" si="1050"/>
        <v>0</v>
      </c>
      <c r="BD3168" s="304">
        <f t="shared" si="1051"/>
        <v>0</v>
      </c>
      <c r="BE3168" s="304">
        <f>IFERROR(IF(VLOOKUP($C3168,Listen!$A$2:$F$45,6,0)="Ja",BB3168-MAX(BC3168:BD3168),BB3168-BC3168),0)</f>
        <v>0</v>
      </c>
    </row>
    <row r="3169" spans="1:57" x14ac:dyDescent="0.25">
      <c r="A3169" s="320" t="str">
        <f>IF(AND(D3169&lt;&gt;0,C3169&lt;&gt;0,E3169&lt;&gt;0),IF(B3169&lt;&gt;0,CONCATENATE(B3169,"-AGr",VLOOKUP(C3169,Listen!$A$2:$D$45,4,FALSE),"-",D3169,"-",E3169,),CONCATENATE("AGr",VLOOKUP(C3169,Listen!$A$2:$D$45,4,FALSE),"-",D3169,"-",E3169)),"keine vollständige ID")</f>
        <v>keine vollständige ID</v>
      </c>
      <c r="B3169" s="301"/>
      <c r="C3169" s="287"/>
      <c r="D3169" s="34"/>
      <c r="E3169" s="306"/>
      <c r="F3169" s="116"/>
      <c r="G3169" s="17"/>
      <c r="H3169" s="17"/>
      <c r="I3169" s="17"/>
      <c r="J3169" s="17"/>
      <c r="K3169" s="17"/>
      <c r="L3169" s="17"/>
      <c r="M3169" s="17"/>
      <c r="N3169" s="17"/>
      <c r="O3169" s="116"/>
      <c r="P3169" s="117">
        <f>IF(D3169&gt;A_Stammdaten!$B$12,0,SUM(G3169,H3169,J3169,L3169:M3169)-SUM(I3169,K3169,N3169:O3169))</f>
        <v>0</v>
      </c>
      <c r="Q3169" s="17"/>
      <c r="R3169" s="17"/>
      <c r="S3169" s="17"/>
      <c r="T3169" s="17"/>
      <c r="U3169" s="62">
        <f t="shared" si="1031"/>
        <v>0</v>
      </c>
      <c r="V3169" s="34"/>
      <c r="W3169" s="34"/>
      <c r="X3169" s="34"/>
      <c r="Y3169" s="34"/>
      <c r="Z3169" s="34"/>
      <c r="AA3169" s="63" t="str">
        <f t="shared" si="1032"/>
        <v>-</v>
      </c>
      <c r="AB3169" s="63" t="str">
        <f t="shared" si="1033"/>
        <v>-</v>
      </c>
      <c r="AC3169" s="63">
        <f>IF(ISBLANK($C3169),0,VLOOKUP($C3169,Listen!$A$2:$C$45,2,FALSE))</f>
        <v>0</v>
      </c>
      <c r="AD3169" s="63">
        <f>IF(ISBLANK($C3169),0,VLOOKUP($C3169,Listen!$A$2:$C$45,3,FALSE))</f>
        <v>0</v>
      </c>
      <c r="AE3169" s="49">
        <f t="shared" si="1034"/>
        <v>0</v>
      </c>
      <c r="AF3169" s="49">
        <f t="shared" si="1034"/>
        <v>0</v>
      </c>
      <c r="AG3169" s="49">
        <f>IFERROR(IF(OR($V3169&lt;&gt;"Ja",VLOOKUP($C3169,Listen!$A$2:$F$45,5,0)="Nein",D3169&lt;IF(C3169="LNG Anbindungsanlagen gemäß separater Festlegung",2022,2023)),$AC3169,$AA3169),0)</f>
        <v>0</v>
      </c>
      <c r="AH3169" s="49">
        <f>IFERROR(IF(OR($V3169&lt;&gt;"Ja",VLOOKUP($C3169,Listen!$A$2:$F$45,5,0)="Nein",D3169&lt;IF(C3169="LNG Anbindungsanlagen gemäß separater Festlegung",2022,2023)),$AC3169,$AA3169),0)</f>
        <v>0</v>
      </c>
      <c r="AI3169" s="49">
        <f>IFERROR(IF(OR($W3169&lt;&gt;"Ja",VLOOKUP($C3169,Listen!$A$2:$F$45,6,0)="Nein"),$AC3169,$AB3169),0)</f>
        <v>0</v>
      </c>
      <c r="AJ3169" s="49">
        <f>IFERROR(IF(OR($W3169&lt;&gt;"Ja",VLOOKUP($C3169,Listen!$A$2:$F$45,6,0)="Nein"),$AC3169,$AB3169),0)</f>
        <v>0</v>
      </c>
      <c r="AK3169" s="49">
        <f>IFERROR(IF(OR($W3169&lt;&gt;"Ja",VLOOKUP($C3169,Listen!$A$2:$F$45,6,0)="Nein"),$AC3169,$AB3169),0)</f>
        <v>0</v>
      </c>
      <c r="AL3169" s="51">
        <f t="shared" si="1035"/>
        <v>0</v>
      </c>
      <c r="AM3169" s="296">
        <f>IFERROR(IF(VLOOKUP($C3169,Listen!$A$2:$F$45,6,0)="Ja",MAX(BC3169:BD3169),D_SAV!$BC3169),0)</f>
        <v>0</v>
      </c>
      <c r="AN3169" s="51">
        <f t="shared" si="1036"/>
        <v>0</v>
      </c>
      <c r="AP3169" s="304">
        <f t="shared" si="1037"/>
        <v>0</v>
      </c>
      <c r="AQ3169" s="304">
        <f t="shared" si="1038"/>
        <v>0</v>
      </c>
      <c r="AR3169" s="304">
        <f t="shared" si="1039"/>
        <v>0</v>
      </c>
      <c r="AS3169" s="304">
        <f t="shared" si="1040"/>
        <v>0</v>
      </c>
      <c r="AT3169" s="304">
        <f t="shared" si="1041"/>
        <v>0</v>
      </c>
      <c r="AU3169" s="304">
        <f t="shared" si="1042"/>
        <v>0</v>
      </c>
      <c r="AV3169" s="304">
        <f t="shared" si="1043"/>
        <v>0</v>
      </c>
      <c r="AW3169" s="304">
        <f t="shared" si="1044"/>
        <v>0</v>
      </c>
      <c r="AX3169" s="304">
        <f t="shared" si="1045"/>
        <v>0</v>
      </c>
      <c r="AY3169" s="304">
        <f t="shared" si="1046"/>
        <v>0</v>
      </c>
      <c r="AZ3169" s="304">
        <f t="shared" si="1047"/>
        <v>0</v>
      </c>
      <c r="BA3169" s="304">
        <f t="shared" si="1048"/>
        <v>0</v>
      </c>
      <c r="BB3169" s="304">
        <f t="shared" si="1049"/>
        <v>0</v>
      </c>
      <c r="BC3169" s="304">
        <f t="shared" si="1050"/>
        <v>0</v>
      </c>
      <c r="BD3169" s="304">
        <f t="shared" si="1051"/>
        <v>0</v>
      </c>
      <c r="BE3169" s="304">
        <f>IFERROR(IF(VLOOKUP($C3169,Listen!$A$2:$F$45,6,0)="Ja",BB3169-MAX(BC3169:BD3169),BB3169-BC3169),0)</f>
        <v>0</v>
      </c>
    </row>
    <row r="3170" spans="1:57" x14ac:dyDescent="0.25">
      <c r="A3170" s="320" t="str">
        <f>IF(AND(D3170&lt;&gt;0,C3170&lt;&gt;0,E3170&lt;&gt;0),IF(B3170&lt;&gt;0,CONCATENATE(B3170,"-AGr",VLOOKUP(C3170,Listen!$A$2:$D$45,4,FALSE),"-",D3170,"-",E3170,),CONCATENATE("AGr",VLOOKUP(C3170,Listen!$A$2:$D$45,4,FALSE),"-",D3170,"-",E3170)),"keine vollständige ID")</f>
        <v>keine vollständige ID</v>
      </c>
      <c r="B3170" s="301"/>
      <c r="C3170" s="287"/>
      <c r="D3170" s="34"/>
      <c r="E3170" s="306"/>
      <c r="F3170" s="116"/>
      <c r="G3170" s="17"/>
      <c r="H3170" s="17"/>
      <c r="I3170" s="17"/>
      <c r="J3170" s="17"/>
      <c r="K3170" s="17"/>
      <c r="L3170" s="17"/>
      <c r="M3170" s="17"/>
      <c r="N3170" s="17"/>
      <c r="O3170" s="116"/>
      <c r="P3170" s="117">
        <f>IF(D3170&gt;A_Stammdaten!$B$12,0,SUM(G3170,H3170,J3170,L3170:M3170)-SUM(I3170,K3170,N3170:O3170))</f>
        <v>0</v>
      </c>
      <c r="Q3170" s="17"/>
      <c r="R3170" s="17"/>
      <c r="S3170" s="17"/>
      <c r="T3170" s="17"/>
      <c r="U3170" s="62">
        <f t="shared" si="1031"/>
        <v>0</v>
      </c>
      <c r="V3170" s="34"/>
      <c r="W3170" s="34"/>
      <c r="X3170" s="34"/>
      <c r="Y3170" s="34"/>
      <c r="Z3170" s="34"/>
      <c r="AA3170" s="63" t="str">
        <f t="shared" si="1032"/>
        <v>-</v>
      </c>
      <c r="AB3170" s="63" t="str">
        <f t="shared" si="1033"/>
        <v>-</v>
      </c>
      <c r="AC3170" s="63">
        <f>IF(ISBLANK($C3170),0,VLOOKUP($C3170,Listen!$A$2:$C$45,2,FALSE))</f>
        <v>0</v>
      </c>
      <c r="AD3170" s="63">
        <f>IF(ISBLANK($C3170),0,VLOOKUP($C3170,Listen!$A$2:$C$45,3,FALSE))</f>
        <v>0</v>
      </c>
      <c r="AE3170" s="49">
        <f t="shared" si="1034"/>
        <v>0</v>
      </c>
      <c r="AF3170" s="49">
        <f t="shared" si="1034"/>
        <v>0</v>
      </c>
      <c r="AG3170" s="49">
        <f>IFERROR(IF(OR($V3170&lt;&gt;"Ja",VLOOKUP($C3170,Listen!$A$2:$F$45,5,0)="Nein",D3170&lt;IF(C3170="LNG Anbindungsanlagen gemäß separater Festlegung",2022,2023)),$AC3170,$AA3170),0)</f>
        <v>0</v>
      </c>
      <c r="AH3170" s="49">
        <f>IFERROR(IF(OR($V3170&lt;&gt;"Ja",VLOOKUP($C3170,Listen!$A$2:$F$45,5,0)="Nein",D3170&lt;IF(C3170="LNG Anbindungsanlagen gemäß separater Festlegung",2022,2023)),$AC3170,$AA3170),0)</f>
        <v>0</v>
      </c>
      <c r="AI3170" s="49">
        <f>IFERROR(IF(OR($W3170&lt;&gt;"Ja",VLOOKUP($C3170,Listen!$A$2:$F$45,6,0)="Nein"),$AC3170,$AB3170),0)</f>
        <v>0</v>
      </c>
      <c r="AJ3170" s="49">
        <f>IFERROR(IF(OR($W3170&lt;&gt;"Ja",VLOOKUP($C3170,Listen!$A$2:$F$45,6,0)="Nein"),$AC3170,$AB3170),0)</f>
        <v>0</v>
      </c>
      <c r="AK3170" s="49">
        <f>IFERROR(IF(OR($W3170&lt;&gt;"Ja",VLOOKUP($C3170,Listen!$A$2:$F$45,6,0)="Nein"),$AC3170,$AB3170),0)</f>
        <v>0</v>
      </c>
      <c r="AL3170" s="51">
        <f t="shared" si="1035"/>
        <v>0</v>
      </c>
      <c r="AM3170" s="296">
        <f>IFERROR(IF(VLOOKUP($C3170,Listen!$A$2:$F$45,6,0)="Ja",MAX(BC3170:BD3170),D_SAV!$BC3170),0)</f>
        <v>0</v>
      </c>
      <c r="AN3170" s="51">
        <f t="shared" si="1036"/>
        <v>0</v>
      </c>
      <c r="AP3170" s="304">
        <f t="shared" si="1037"/>
        <v>0</v>
      </c>
      <c r="AQ3170" s="304">
        <f t="shared" si="1038"/>
        <v>0</v>
      </c>
      <c r="AR3170" s="304">
        <f t="shared" si="1039"/>
        <v>0</v>
      </c>
      <c r="AS3170" s="304">
        <f t="shared" si="1040"/>
        <v>0</v>
      </c>
      <c r="AT3170" s="304">
        <f t="shared" si="1041"/>
        <v>0</v>
      </c>
      <c r="AU3170" s="304">
        <f t="shared" si="1042"/>
        <v>0</v>
      </c>
      <c r="AV3170" s="304">
        <f t="shared" si="1043"/>
        <v>0</v>
      </c>
      <c r="AW3170" s="304">
        <f t="shared" si="1044"/>
        <v>0</v>
      </c>
      <c r="AX3170" s="304">
        <f t="shared" si="1045"/>
        <v>0</v>
      </c>
      <c r="AY3170" s="304">
        <f t="shared" si="1046"/>
        <v>0</v>
      </c>
      <c r="AZ3170" s="304">
        <f t="shared" si="1047"/>
        <v>0</v>
      </c>
      <c r="BA3170" s="304">
        <f t="shared" si="1048"/>
        <v>0</v>
      </c>
      <c r="BB3170" s="304">
        <f t="shared" si="1049"/>
        <v>0</v>
      </c>
      <c r="BC3170" s="304">
        <f t="shared" si="1050"/>
        <v>0</v>
      </c>
      <c r="BD3170" s="304">
        <f t="shared" si="1051"/>
        <v>0</v>
      </c>
      <c r="BE3170" s="304">
        <f>IFERROR(IF(VLOOKUP($C3170,Listen!$A$2:$F$45,6,0)="Ja",BB3170-MAX(BC3170:BD3170),BB3170-BC3170),0)</f>
        <v>0</v>
      </c>
    </row>
    <row r="3171" spans="1:57" x14ac:dyDescent="0.25">
      <c r="A3171" s="320" t="str">
        <f>IF(AND(D3171&lt;&gt;0,C3171&lt;&gt;0,E3171&lt;&gt;0),IF(B3171&lt;&gt;0,CONCATENATE(B3171,"-AGr",VLOOKUP(C3171,Listen!$A$2:$D$45,4,FALSE),"-",D3171,"-",E3171,),CONCATENATE("AGr",VLOOKUP(C3171,Listen!$A$2:$D$45,4,FALSE),"-",D3171,"-",E3171)),"keine vollständige ID")</f>
        <v>keine vollständige ID</v>
      </c>
      <c r="B3171" s="301"/>
      <c r="C3171" s="287"/>
      <c r="D3171" s="34"/>
      <c r="E3171" s="306"/>
      <c r="F3171" s="116"/>
      <c r="G3171" s="17"/>
      <c r="H3171" s="17"/>
      <c r="I3171" s="17"/>
      <c r="J3171" s="17"/>
      <c r="K3171" s="17"/>
      <c r="L3171" s="17"/>
      <c r="M3171" s="17"/>
      <c r="N3171" s="17"/>
      <c r="O3171" s="116"/>
      <c r="P3171" s="117">
        <f>IF(D3171&gt;A_Stammdaten!$B$12,0,SUM(G3171,H3171,J3171,L3171:M3171)-SUM(I3171,K3171,N3171:O3171))</f>
        <v>0</v>
      </c>
      <c r="Q3171" s="17"/>
      <c r="R3171" s="17"/>
      <c r="S3171" s="17"/>
      <c r="T3171" s="17"/>
      <c r="U3171" s="62">
        <f t="shared" si="1031"/>
        <v>0</v>
      </c>
      <c r="V3171" s="34"/>
      <c r="W3171" s="34"/>
      <c r="X3171" s="34"/>
      <c r="Y3171" s="34"/>
      <c r="Z3171" s="34"/>
      <c r="AA3171" s="63" t="str">
        <f t="shared" si="1032"/>
        <v>-</v>
      </c>
      <c r="AB3171" s="63" t="str">
        <f t="shared" si="1033"/>
        <v>-</v>
      </c>
      <c r="AC3171" s="63">
        <f>IF(ISBLANK($C3171),0,VLOOKUP($C3171,Listen!$A$2:$C$45,2,FALSE))</f>
        <v>0</v>
      </c>
      <c r="AD3171" s="63">
        <f>IF(ISBLANK($C3171),0,VLOOKUP($C3171,Listen!$A$2:$C$45,3,FALSE))</f>
        <v>0</v>
      </c>
      <c r="AE3171" s="49">
        <f t="shared" si="1034"/>
        <v>0</v>
      </c>
      <c r="AF3171" s="49">
        <f t="shared" si="1034"/>
        <v>0</v>
      </c>
      <c r="AG3171" s="49">
        <f>IFERROR(IF(OR($V3171&lt;&gt;"Ja",VLOOKUP($C3171,Listen!$A$2:$F$45,5,0)="Nein",D3171&lt;IF(C3171="LNG Anbindungsanlagen gemäß separater Festlegung",2022,2023)),$AC3171,$AA3171),0)</f>
        <v>0</v>
      </c>
      <c r="AH3171" s="49">
        <f>IFERROR(IF(OR($V3171&lt;&gt;"Ja",VLOOKUP($C3171,Listen!$A$2:$F$45,5,0)="Nein",D3171&lt;IF(C3171="LNG Anbindungsanlagen gemäß separater Festlegung",2022,2023)),$AC3171,$AA3171),0)</f>
        <v>0</v>
      </c>
      <c r="AI3171" s="49">
        <f>IFERROR(IF(OR($W3171&lt;&gt;"Ja",VLOOKUP($C3171,Listen!$A$2:$F$45,6,0)="Nein"),$AC3171,$AB3171),0)</f>
        <v>0</v>
      </c>
      <c r="AJ3171" s="49">
        <f>IFERROR(IF(OR($W3171&lt;&gt;"Ja",VLOOKUP($C3171,Listen!$A$2:$F$45,6,0)="Nein"),$AC3171,$AB3171),0)</f>
        <v>0</v>
      </c>
      <c r="AK3171" s="49">
        <f>IFERROR(IF(OR($W3171&lt;&gt;"Ja",VLOOKUP($C3171,Listen!$A$2:$F$45,6,0)="Nein"),$AC3171,$AB3171),0)</f>
        <v>0</v>
      </c>
      <c r="AL3171" s="51">
        <f t="shared" si="1035"/>
        <v>0</v>
      </c>
      <c r="AM3171" s="296">
        <f>IFERROR(IF(VLOOKUP($C3171,Listen!$A$2:$F$45,6,0)="Ja",MAX(BC3171:BD3171),D_SAV!$BC3171),0)</f>
        <v>0</v>
      </c>
      <c r="AN3171" s="51">
        <f t="shared" si="1036"/>
        <v>0</v>
      </c>
      <c r="AP3171" s="304">
        <f t="shared" si="1037"/>
        <v>0</v>
      </c>
      <c r="AQ3171" s="304">
        <f t="shared" si="1038"/>
        <v>0</v>
      </c>
      <c r="AR3171" s="304">
        <f t="shared" si="1039"/>
        <v>0</v>
      </c>
      <c r="AS3171" s="304">
        <f t="shared" si="1040"/>
        <v>0</v>
      </c>
      <c r="AT3171" s="304">
        <f t="shared" si="1041"/>
        <v>0</v>
      </c>
      <c r="AU3171" s="304">
        <f t="shared" si="1042"/>
        <v>0</v>
      </c>
      <c r="AV3171" s="304">
        <f t="shared" si="1043"/>
        <v>0</v>
      </c>
      <c r="AW3171" s="304">
        <f t="shared" si="1044"/>
        <v>0</v>
      </c>
      <c r="AX3171" s="304">
        <f t="shared" si="1045"/>
        <v>0</v>
      </c>
      <c r="AY3171" s="304">
        <f t="shared" si="1046"/>
        <v>0</v>
      </c>
      <c r="AZ3171" s="304">
        <f t="shared" si="1047"/>
        <v>0</v>
      </c>
      <c r="BA3171" s="304">
        <f t="shared" si="1048"/>
        <v>0</v>
      </c>
      <c r="BB3171" s="304">
        <f t="shared" si="1049"/>
        <v>0</v>
      </c>
      <c r="BC3171" s="304">
        <f t="shared" si="1050"/>
        <v>0</v>
      </c>
      <c r="BD3171" s="304">
        <f t="shared" si="1051"/>
        <v>0</v>
      </c>
      <c r="BE3171" s="304">
        <f>IFERROR(IF(VLOOKUP($C3171,Listen!$A$2:$F$45,6,0)="Ja",BB3171-MAX(BC3171:BD3171),BB3171-BC3171),0)</f>
        <v>0</v>
      </c>
    </row>
    <row r="3172" spans="1:57" x14ac:dyDescent="0.25">
      <c r="A3172" s="320" t="str">
        <f>IF(AND(D3172&lt;&gt;0,C3172&lt;&gt;0,E3172&lt;&gt;0),IF(B3172&lt;&gt;0,CONCATENATE(B3172,"-AGr",VLOOKUP(C3172,Listen!$A$2:$D$45,4,FALSE),"-",D3172,"-",E3172,),CONCATENATE("AGr",VLOOKUP(C3172,Listen!$A$2:$D$45,4,FALSE),"-",D3172,"-",E3172)),"keine vollständige ID")</f>
        <v>keine vollständige ID</v>
      </c>
      <c r="B3172" s="301"/>
      <c r="C3172" s="287"/>
      <c r="D3172" s="34"/>
      <c r="E3172" s="306"/>
      <c r="F3172" s="116"/>
      <c r="G3172" s="17"/>
      <c r="H3172" s="17"/>
      <c r="I3172" s="17"/>
      <c r="J3172" s="17"/>
      <c r="K3172" s="17"/>
      <c r="L3172" s="17"/>
      <c r="M3172" s="17"/>
      <c r="N3172" s="17"/>
      <c r="O3172" s="116"/>
      <c r="P3172" s="117">
        <f>IF(D3172&gt;A_Stammdaten!$B$12,0,SUM(G3172,H3172,J3172,L3172:M3172)-SUM(I3172,K3172,N3172:O3172))</f>
        <v>0</v>
      </c>
      <c r="Q3172" s="17"/>
      <c r="R3172" s="17"/>
      <c r="S3172" s="17"/>
      <c r="T3172" s="17"/>
      <c r="U3172" s="62">
        <f t="shared" si="1031"/>
        <v>0</v>
      </c>
      <c r="V3172" s="34"/>
      <c r="W3172" s="34"/>
      <c r="X3172" s="34"/>
      <c r="Y3172" s="34"/>
      <c r="Z3172" s="34"/>
      <c r="AA3172" s="63" t="str">
        <f t="shared" si="1032"/>
        <v>-</v>
      </c>
      <c r="AB3172" s="63" t="str">
        <f t="shared" si="1033"/>
        <v>-</v>
      </c>
      <c r="AC3172" s="63">
        <f>IF(ISBLANK($C3172),0,VLOOKUP($C3172,Listen!$A$2:$C$45,2,FALSE))</f>
        <v>0</v>
      </c>
      <c r="AD3172" s="63">
        <f>IF(ISBLANK($C3172),0,VLOOKUP($C3172,Listen!$A$2:$C$45,3,FALSE))</f>
        <v>0</v>
      </c>
      <c r="AE3172" s="49">
        <f t="shared" si="1034"/>
        <v>0</v>
      </c>
      <c r="AF3172" s="49">
        <f t="shared" si="1034"/>
        <v>0</v>
      </c>
      <c r="AG3172" s="49">
        <f>IFERROR(IF(OR($V3172&lt;&gt;"Ja",VLOOKUP($C3172,Listen!$A$2:$F$45,5,0)="Nein",D3172&lt;IF(C3172="LNG Anbindungsanlagen gemäß separater Festlegung",2022,2023)),$AC3172,$AA3172),0)</f>
        <v>0</v>
      </c>
      <c r="AH3172" s="49">
        <f>IFERROR(IF(OR($V3172&lt;&gt;"Ja",VLOOKUP($C3172,Listen!$A$2:$F$45,5,0)="Nein",D3172&lt;IF(C3172="LNG Anbindungsanlagen gemäß separater Festlegung",2022,2023)),$AC3172,$AA3172),0)</f>
        <v>0</v>
      </c>
      <c r="AI3172" s="49">
        <f>IFERROR(IF(OR($W3172&lt;&gt;"Ja",VLOOKUP($C3172,Listen!$A$2:$F$45,6,0)="Nein"),$AC3172,$AB3172),0)</f>
        <v>0</v>
      </c>
      <c r="AJ3172" s="49">
        <f>IFERROR(IF(OR($W3172&lt;&gt;"Ja",VLOOKUP($C3172,Listen!$A$2:$F$45,6,0)="Nein"),$AC3172,$AB3172),0)</f>
        <v>0</v>
      </c>
      <c r="AK3172" s="49">
        <f>IFERROR(IF(OR($W3172&lt;&gt;"Ja",VLOOKUP($C3172,Listen!$A$2:$F$45,6,0)="Nein"),$AC3172,$AB3172),0)</f>
        <v>0</v>
      </c>
      <c r="AL3172" s="51">
        <f t="shared" si="1035"/>
        <v>0</v>
      </c>
      <c r="AM3172" s="296">
        <f>IFERROR(IF(VLOOKUP($C3172,Listen!$A$2:$F$45,6,0)="Ja",MAX(BC3172:BD3172),D_SAV!$BC3172),0)</f>
        <v>0</v>
      </c>
      <c r="AN3172" s="51">
        <f t="shared" si="1036"/>
        <v>0</v>
      </c>
      <c r="AP3172" s="304">
        <f t="shared" si="1037"/>
        <v>0</v>
      </c>
      <c r="AQ3172" s="304">
        <f t="shared" si="1038"/>
        <v>0</v>
      </c>
      <c r="AR3172" s="304">
        <f t="shared" si="1039"/>
        <v>0</v>
      </c>
      <c r="AS3172" s="304">
        <f t="shared" si="1040"/>
        <v>0</v>
      </c>
      <c r="AT3172" s="304">
        <f t="shared" si="1041"/>
        <v>0</v>
      </c>
      <c r="AU3172" s="304">
        <f t="shared" si="1042"/>
        <v>0</v>
      </c>
      <c r="AV3172" s="304">
        <f t="shared" si="1043"/>
        <v>0</v>
      </c>
      <c r="AW3172" s="304">
        <f t="shared" si="1044"/>
        <v>0</v>
      </c>
      <c r="AX3172" s="304">
        <f t="shared" si="1045"/>
        <v>0</v>
      </c>
      <c r="AY3172" s="304">
        <f t="shared" si="1046"/>
        <v>0</v>
      </c>
      <c r="AZ3172" s="304">
        <f t="shared" si="1047"/>
        <v>0</v>
      </c>
      <c r="BA3172" s="304">
        <f t="shared" si="1048"/>
        <v>0</v>
      </c>
      <c r="BB3172" s="304">
        <f t="shared" si="1049"/>
        <v>0</v>
      </c>
      <c r="BC3172" s="304">
        <f t="shared" si="1050"/>
        <v>0</v>
      </c>
      <c r="BD3172" s="304">
        <f t="shared" si="1051"/>
        <v>0</v>
      </c>
      <c r="BE3172" s="304">
        <f>IFERROR(IF(VLOOKUP($C3172,Listen!$A$2:$F$45,6,0)="Ja",BB3172-MAX(BC3172:BD3172),BB3172-BC3172),0)</f>
        <v>0</v>
      </c>
    </row>
    <row r="3173" spans="1:57" x14ac:dyDescent="0.25">
      <c r="A3173" s="320" t="str">
        <f>IF(AND(D3173&lt;&gt;0,C3173&lt;&gt;0,E3173&lt;&gt;0),IF(B3173&lt;&gt;0,CONCATENATE(B3173,"-AGr",VLOOKUP(C3173,Listen!$A$2:$D$45,4,FALSE),"-",D3173,"-",E3173,),CONCATENATE("AGr",VLOOKUP(C3173,Listen!$A$2:$D$45,4,FALSE),"-",D3173,"-",E3173)),"keine vollständige ID")</f>
        <v>keine vollständige ID</v>
      </c>
      <c r="B3173" s="301"/>
      <c r="C3173" s="287"/>
      <c r="D3173" s="34"/>
      <c r="E3173" s="306"/>
      <c r="F3173" s="116"/>
      <c r="G3173" s="17"/>
      <c r="H3173" s="17"/>
      <c r="I3173" s="17"/>
      <c r="J3173" s="17"/>
      <c r="K3173" s="17"/>
      <c r="L3173" s="17"/>
      <c r="M3173" s="17"/>
      <c r="N3173" s="17"/>
      <c r="O3173" s="116"/>
      <c r="P3173" s="117">
        <f>IF(D3173&gt;A_Stammdaten!$B$12,0,SUM(G3173,H3173,J3173,L3173:M3173)-SUM(I3173,K3173,N3173:O3173))</f>
        <v>0</v>
      </c>
      <c r="Q3173" s="17"/>
      <c r="R3173" s="17"/>
      <c r="S3173" s="17"/>
      <c r="T3173" s="17"/>
      <c r="U3173" s="62">
        <f t="shared" si="1031"/>
        <v>0</v>
      </c>
      <c r="V3173" s="34"/>
      <c r="W3173" s="34"/>
      <c r="X3173" s="34"/>
      <c r="Y3173" s="34"/>
      <c r="Z3173" s="34"/>
      <c r="AA3173" s="63" t="str">
        <f t="shared" si="1032"/>
        <v>-</v>
      </c>
      <c r="AB3173" s="63" t="str">
        <f t="shared" si="1033"/>
        <v>-</v>
      </c>
      <c r="AC3173" s="63">
        <f>IF(ISBLANK($C3173),0,VLOOKUP($C3173,Listen!$A$2:$C$45,2,FALSE))</f>
        <v>0</v>
      </c>
      <c r="AD3173" s="63">
        <f>IF(ISBLANK($C3173),0,VLOOKUP($C3173,Listen!$A$2:$C$45,3,FALSE))</f>
        <v>0</v>
      </c>
      <c r="AE3173" s="49">
        <f t="shared" si="1034"/>
        <v>0</v>
      </c>
      <c r="AF3173" s="49">
        <f t="shared" si="1034"/>
        <v>0</v>
      </c>
      <c r="AG3173" s="49">
        <f>IFERROR(IF(OR($V3173&lt;&gt;"Ja",VLOOKUP($C3173,Listen!$A$2:$F$45,5,0)="Nein",D3173&lt;IF(C3173="LNG Anbindungsanlagen gemäß separater Festlegung",2022,2023)),$AC3173,$AA3173),0)</f>
        <v>0</v>
      </c>
      <c r="AH3173" s="49">
        <f>IFERROR(IF(OR($V3173&lt;&gt;"Ja",VLOOKUP($C3173,Listen!$A$2:$F$45,5,0)="Nein",D3173&lt;IF(C3173="LNG Anbindungsanlagen gemäß separater Festlegung",2022,2023)),$AC3173,$AA3173),0)</f>
        <v>0</v>
      </c>
      <c r="AI3173" s="49">
        <f>IFERROR(IF(OR($W3173&lt;&gt;"Ja",VLOOKUP($C3173,Listen!$A$2:$F$45,6,0)="Nein"),$AC3173,$AB3173),0)</f>
        <v>0</v>
      </c>
      <c r="AJ3173" s="49">
        <f>IFERROR(IF(OR($W3173&lt;&gt;"Ja",VLOOKUP($C3173,Listen!$A$2:$F$45,6,0)="Nein"),$AC3173,$AB3173),0)</f>
        <v>0</v>
      </c>
      <c r="AK3173" s="49">
        <f>IFERROR(IF(OR($W3173&lt;&gt;"Ja",VLOOKUP($C3173,Listen!$A$2:$F$45,6,0)="Nein"),$AC3173,$AB3173),0)</f>
        <v>0</v>
      </c>
      <c r="AL3173" s="51">
        <f t="shared" si="1035"/>
        <v>0</v>
      </c>
      <c r="AM3173" s="296">
        <f>IFERROR(IF(VLOOKUP($C3173,Listen!$A$2:$F$45,6,0)="Ja",MAX(BC3173:BD3173),D_SAV!$BC3173),0)</f>
        <v>0</v>
      </c>
      <c r="AN3173" s="51">
        <f t="shared" si="1036"/>
        <v>0</v>
      </c>
      <c r="AP3173" s="304">
        <f t="shared" si="1037"/>
        <v>0</v>
      </c>
      <c r="AQ3173" s="304">
        <f t="shared" si="1038"/>
        <v>0</v>
      </c>
      <c r="AR3173" s="304">
        <f t="shared" si="1039"/>
        <v>0</v>
      </c>
      <c r="AS3173" s="304">
        <f t="shared" si="1040"/>
        <v>0</v>
      </c>
      <c r="AT3173" s="304">
        <f t="shared" si="1041"/>
        <v>0</v>
      </c>
      <c r="AU3173" s="304">
        <f t="shared" si="1042"/>
        <v>0</v>
      </c>
      <c r="AV3173" s="304">
        <f t="shared" si="1043"/>
        <v>0</v>
      </c>
      <c r="AW3173" s="304">
        <f t="shared" si="1044"/>
        <v>0</v>
      </c>
      <c r="AX3173" s="304">
        <f t="shared" si="1045"/>
        <v>0</v>
      </c>
      <c r="AY3173" s="304">
        <f t="shared" si="1046"/>
        <v>0</v>
      </c>
      <c r="AZ3173" s="304">
        <f t="shared" si="1047"/>
        <v>0</v>
      </c>
      <c r="BA3173" s="304">
        <f t="shared" si="1048"/>
        <v>0</v>
      </c>
      <c r="BB3173" s="304">
        <f t="shared" si="1049"/>
        <v>0</v>
      </c>
      <c r="BC3173" s="304">
        <f t="shared" si="1050"/>
        <v>0</v>
      </c>
      <c r="BD3173" s="304">
        <f t="shared" si="1051"/>
        <v>0</v>
      </c>
      <c r="BE3173" s="304">
        <f>IFERROR(IF(VLOOKUP($C3173,Listen!$A$2:$F$45,6,0)="Ja",BB3173-MAX(BC3173:BD3173),BB3173-BC3173),0)</f>
        <v>0</v>
      </c>
    </row>
    <row r="3174" spans="1:57" x14ac:dyDescent="0.25">
      <c r="A3174" s="320" t="str">
        <f>IF(AND(D3174&lt;&gt;0,C3174&lt;&gt;0,E3174&lt;&gt;0),IF(B3174&lt;&gt;0,CONCATENATE(B3174,"-AGr",VLOOKUP(C3174,Listen!$A$2:$D$45,4,FALSE),"-",D3174,"-",E3174,),CONCATENATE("AGr",VLOOKUP(C3174,Listen!$A$2:$D$45,4,FALSE),"-",D3174,"-",E3174)),"keine vollständige ID")</f>
        <v>keine vollständige ID</v>
      </c>
      <c r="B3174" s="301"/>
      <c r="C3174" s="287"/>
      <c r="D3174" s="34"/>
      <c r="E3174" s="306"/>
      <c r="F3174" s="116"/>
      <c r="G3174" s="17"/>
      <c r="H3174" s="17"/>
      <c r="I3174" s="17"/>
      <c r="J3174" s="17"/>
      <c r="K3174" s="17"/>
      <c r="L3174" s="17"/>
      <c r="M3174" s="17"/>
      <c r="N3174" s="17"/>
      <c r="O3174" s="116"/>
      <c r="P3174" s="117">
        <f>IF(D3174&gt;A_Stammdaten!$B$12,0,SUM(G3174,H3174,J3174,L3174:M3174)-SUM(I3174,K3174,N3174:O3174))</f>
        <v>0</v>
      </c>
      <c r="Q3174" s="17"/>
      <c r="R3174" s="17"/>
      <c r="S3174" s="17"/>
      <c r="T3174" s="17"/>
      <c r="U3174" s="62">
        <f t="shared" si="1031"/>
        <v>0</v>
      </c>
      <c r="V3174" s="34"/>
      <c r="W3174" s="34"/>
      <c r="X3174" s="34"/>
      <c r="Y3174" s="34"/>
      <c r="Z3174" s="34"/>
      <c r="AA3174" s="63" t="str">
        <f t="shared" si="1032"/>
        <v>-</v>
      </c>
      <c r="AB3174" s="63" t="str">
        <f t="shared" si="1033"/>
        <v>-</v>
      </c>
      <c r="AC3174" s="63">
        <f>IF(ISBLANK($C3174),0,VLOOKUP($C3174,Listen!$A$2:$C$45,2,FALSE))</f>
        <v>0</v>
      </c>
      <c r="AD3174" s="63">
        <f>IF(ISBLANK($C3174),0,VLOOKUP($C3174,Listen!$A$2:$C$45,3,FALSE))</f>
        <v>0</v>
      </c>
      <c r="AE3174" s="49">
        <f t="shared" si="1034"/>
        <v>0</v>
      </c>
      <c r="AF3174" s="49">
        <f t="shared" si="1034"/>
        <v>0</v>
      </c>
      <c r="AG3174" s="49">
        <f>IFERROR(IF(OR($V3174&lt;&gt;"Ja",VLOOKUP($C3174,Listen!$A$2:$F$45,5,0)="Nein",D3174&lt;IF(C3174="LNG Anbindungsanlagen gemäß separater Festlegung",2022,2023)),$AC3174,$AA3174),0)</f>
        <v>0</v>
      </c>
      <c r="AH3174" s="49">
        <f>IFERROR(IF(OR($V3174&lt;&gt;"Ja",VLOOKUP($C3174,Listen!$A$2:$F$45,5,0)="Nein",D3174&lt;IF(C3174="LNG Anbindungsanlagen gemäß separater Festlegung",2022,2023)),$AC3174,$AA3174),0)</f>
        <v>0</v>
      </c>
      <c r="AI3174" s="49">
        <f>IFERROR(IF(OR($W3174&lt;&gt;"Ja",VLOOKUP($C3174,Listen!$A$2:$F$45,6,0)="Nein"),$AC3174,$AB3174),0)</f>
        <v>0</v>
      </c>
      <c r="AJ3174" s="49">
        <f>IFERROR(IF(OR($W3174&lt;&gt;"Ja",VLOOKUP($C3174,Listen!$A$2:$F$45,6,0)="Nein"),$AC3174,$AB3174),0)</f>
        <v>0</v>
      </c>
      <c r="AK3174" s="49">
        <f>IFERROR(IF(OR($W3174&lt;&gt;"Ja",VLOOKUP($C3174,Listen!$A$2:$F$45,6,0)="Nein"),$AC3174,$AB3174),0)</f>
        <v>0</v>
      </c>
      <c r="AL3174" s="51">
        <f t="shared" si="1035"/>
        <v>0</v>
      </c>
      <c r="AM3174" s="296">
        <f>IFERROR(IF(VLOOKUP($C3174,Listen!$A$2:$F$45,6,0)="Ja",MAX(BC3174:BD3174),D_SAV!$BC3174),0)</f>
        <v>0</v>
      </c>
      <c r="AN3174" s="51">
        <f t="shared" si="1036"/>
        <v>0</v>
      </c>
      <c r="AP3174" s="304">
        <f t="shared" si="1037"/>
        <v>0</v>
      </c>
      <c r="AQ3174" s="304">
        <f t="shared" si="1038"/>
        <v>0</v>
      </c>
      <c r="AR3174" s="304">
        <f t="shared" si="1039"/>
        <v>0</v>
      </c>
      <c r="AS3174" s="304">
        <f t="shared" si="1040"/>
        <v>0</v>
      </c>
      <c r="AT3174" s="304">
        <f t="shared" si="1041"/>
        <v>0</v>
      </c>
      <c r="AU3174" s="304">
        <f t="shared" si="1042"/>
        <v>0</v>
      </c>
      <c r="AV3174" s="304">
        <f t="shared" si="1043"/>
        <v>0</v>
      </c>
      <c r="AW3174" s="304">
        <f t="shared" si="1044"/>
        <v>0</v>
      </c>
      <c r="AX3174" s="304">
        <f t="shared" si="1045"/>
        <v>0</v>
      </c>
      <c r="AY3174" s="304">
        <f t="shared" si="1046"/>
        <v>0</v>
      </c>
      <c r="AZ3174" s="304">
        <f t="shared" si="1047"/>
        <v>0</v>
      </c>
      <c r="BA3174" s="304">
        <f t="shared" si="1048"/>
        <v>0</v>
      </c>
      <c r="BB3174" s="304">
        <f t="shared" si="1049"/>
        <v>0</v>
      </c>
      <c r="BC3174" s="304">
        <f t="shared" si="1050"/>
        <v>0</v>
      </c>
      <c r="BD3174" s="304">
        <f t="shared" si="1051"/>
        <v>0</v>
      </c>
      <c r="BE3174" s="304">
        <f>IFERROR(IF(VLOOKUP($C3174,Listen!$A$2:$F$45,6,0)="Ja",BB3174-MAX(BC3174:BD3174),BB3174-BC3174),0)</f>
        <v>0</v>
      </c>
    </row>
    <row r="3175" spans="1:57" x14ac:dyDescent="0.25">
      <c r="A3175" s="320" t="str">
        <f>IF(AND(D3175&lt;&gt;0,C3175&lt;&gt;0,E3175&lt;&gt;0),IF(B3175&lt;&gt;0,CONCATENATE(B3175,"-AGr",VLOOKUP(C3175,Listen!$A$2:$D$45,4,FALSE),"-",D3175,"-",E3175,),CONCATENATE("AGr",VLOOKUP(C3175,Listen!$A$2:$D$45,4,FALSE),"-",D3175,"-",E3175)),"keine vollständige ID")</f>
        <v>keine vollständige ID</v>
      </c>
      <c r="B3175" s="301"/>
      <c r="C3175" s="287"/>
      <c r="D3175" s="34"/>
      <c r="E3175" s="306"/>
      <c r="F3175" s="116"/>
      <c r="G3175" s="17"/>
      <c r="H3175" s="17"/>
      <c r="I3175" s="17"/>
      <c r="J3175" s="17"/>
      <c r="K3175" s="17"/>
      <c r="L3175" s="17"/>
      <c r="M3175" s="17"/>
      <c r="N3175" s="17"/>
      <c r="O3175" s="116"/>
      <c r="P3175" s="117">
        <f>IF(D3175&gt;A_Stammdaten!$B$12,0,SUM(G3175,H3175,J3175,L3175:M3175)-SUM(I3175,K3175,N3175:O3175))</f>
        <v>0</v>
      </c>
      <c r="Q3175" s="17"/>
      <c r="R3175" s="17"/>
      <c r="S3175" s="17"/>
      <c r="T3175" s="17"/>
      <c r="U3175" s="62">
        <f t="shared" si="1031"/>
        <v>0</v>
      </c>
      <c r="V3175" s="34"/>
      <c r="W3175" s="34"/>
      <c r="X3175" s="34"/>
      <c r="Y3175" s="34"/>
      <c r="Z3175" s="34"/>
      <c r="AA3175" s="63" t="str">
        <f t="shared" si="1032"/>
        <v>-</v>
      </c>
      <c r="AB3175" s="63" t="str">
        <f t="shared" si="1033"/>
        <v>-</v>
      </c>
      <c r="AC3175" s="63">
        <f>IF(ISBLANK($C3175),0,VLOOKUP($C3175,Listen!$A$2:$C$45,2,FALSE))</f>
        <v>0</v>
      </c>
      <c r="AD3175" s="63">
        <f>IF(ISBLANK($C3175),0,VLOOKUP($C3175,Listen!$A$2:$C$45,3,FALSE))</f>
        <v>0</v>
      </c>
      <c r="AE3175" s="49">
        <f t="shared" si="1034"/>
        <v>0</v>
      </c>
      <c r="AF3175" s="49">
        <f t="shared" si="1034"/>
        <v>0</v>
      </c>
      <c r="AG3175" s="49">
        <f>IFERROR(IF(OR($V3175&lt;&gt;"Ja",VLOOKUP($C3175,Listen!$A$2:$F$45,5,0)="Nein",D3175&lt;IF(C3175="LNG Anbindungsanlagen gemäß separater Festlegung",2022,2023)),$AC3175,$AA3175),0)</f>
        <v>0</v>
      </c>
      <c r="AH3175" s="49">
        <f>IFERROR(IF(OR($V3175&lt;&gt;"Ja",VLOOKUP($C3175,Listen!$A$2:$F$45,5,0)="Nein",D3175&lt;IF(C3175="LNG Anbindungsanlagen gemäß separater Festlegung",2022,2023)),$AC3175,$AA3175),0)</f>
        <v>0</v>
      </c>
      <c r="AI3175" s="49">
        <f>IFERROR(IF(OR($W3175&lt;&gt;"Ja",VLOOKUP($C3175,Listen!$A$2:$F$45,6,0)="Nein"),$AC3175,$AB3175),0)</f>
        <v>0</v>
      </c>
      <c r="AJ3175" s="49">
        <f>IFERROR(IF(OR($W3175&lt;&gt;"Ja",VLOOKUP($C3175,Listen!$A$2:$F$45,6,0)="Nein"),$AC3175,$AB3175),0)</f>
        <v>0</v>
      </c>
      <c r="AK3175" s="49">
        <f>IFERROR(IF(OR($W3175&lt;&gt;"Ja",VLOOKUP($C3175,Listen!$A$2:$F$45,6,0)="Nein"),$AC3175,$AB3175),0)</f>
        <v>0</v>
      </c>
      <c r="AL3175" s="51">
        <f t="shared" si="1035"/>
        <v>0</v>
      </c>
      <c r="AM3175" s="296">
        <f>IFERROR(IF(VLOOKUP($C3175,Listen!$A$2:$F$45,6,0)="Ja",MAX(BC3175:BD3175),D_SAV!$BC3175),0)</f>
        <v>0</v>
      </c>
      <c r="AN3175" s="51">
        <f t="shared" si="1036"/>
        <v>0</v>
      </c>
      <c r="AP3175" s="304">
        <f t="shared" si="1037"/>
        <v>0</v>
      </c>
      <c r="AQ3175" s="304">
        <f t="shared" si="1038"/>
        <v>0</v>
      </c>
      <c r="AR3175" s="304">
        <f t="shared" si="1039"/>
        <v>0</v>
      </c>
      <c r="AS3175" s="304">
        <f t="shared" si="1040"/>
        <v>0</v>
      </c>
      <c r="AT3175" s="304">
        <f t="shared" si="1041"/>
        <v>0</v>
      </c>
      <c r="AU3175" s="304">
        <f t="shared" si="1042"/>
        <v>0</v>
      </c>
      <c r="AV3175" s="304">
        <f t="shared" si="1043"/>
        <v>0</v>
      </c>
      <c r="AW3175" s="304">
        <f t="shared" si="1044"/>
        <v>0</v>
      </c>
      <c r="AX3175" s="304">
        <f t="shared" si="1045"/>
        <v>0</v>
      </c>
      <c r="AY3175" s="304">
        <f t="shared" si="1046"/>
        <v>0</v>
      </c>
      <c r="AZ3175" s="304">
        <f t="shared" si="1047"/>
        <v>0</v>
      </c>
      <c r="BA3175" s="304">
        <f t="shared" si="1048"/>
        <v>0</v>
      </c>
      <c r="BB3175" s="304">
        <f t="shared" si="1049"/>
        <v>0</v>
      </c>
      <c r="BC3175" s="304">
        <f t="shared" si="1050"/>
        <v>0</v>
      </c>
      <c r="BD3175" s="304">
        <f t="shared" si="1051"/>
        <v>0</v>
      </c>
      <c r="BE3175" s="304">
        <f>IFERROR(IF(VLOOKUP($C3175,Listen!$A$2:$F$45,6,0)="Ja",BB3175-MAX(BC3175:BD3175),BB3175-BC3175),0)</f>
        <v>0</v>
      </c>
    </row>
    <row r="3176" spans="1:57" x14ac:dyDescent="0.25">
      <c r="A3176" s="320" t="str">
        <f>IF(AND(D3176&lt;&gt;0,C3176&lt;&gt;0,E3176&lt;&gt;0),IF(B3176&lt;&gt;0,CONCATENATE(B3176,"-AGr",VLOOKUP(C3176,Listen!$A$2:$D$45,4,FALSE),"-",D3176,"-",E3176,),CONCATENATE("AGr",VLOOKUP(C3176,Listen!$A$2:$D$45,4,FALSE),"-",D3176,"-",E3176)),"keine vollständige ID")</f>
        <v>keine vollständige ID</v>
      </c>
      <c r="B3176" s="301"/>
      <c r="C3176" s="287"/>
      <c r="D3176" s="34"/>
      <c r="E3176" s="306"/>
      <c r="F3176" s="116"/>
      <c r="G3176" s="17"/>
      <c r="H3176" s="17"/>
      <c r="I3176" s="17"/>
      <c r="J3176" s="17"/>
      <c r="K3176" s="17"/>
      <c r="L3176" s="17"/>
      <c r="M3176" s="17"/>
      <c r="N3176" s="17"/>
      <c r="O3176" s="116"/>
      <c r="P3176" s="117">
        <f>IF(D3176&gt;A_Stammdaten!$B$12,0,SUM(G3176,H3176,J3176,L3176:M3176)-SUM(I3176,K3176,N3176:O3176))</f>
        <v>0</v>
      </c>
      <c r="Q3176" s="17"/>
      <c r="R3176" s="17"/>
      <c r="S3176" s="17"/>
      <c r="T3176" s="17"/>
      <c r="U3176" s="62">
        <f t="shared" si="1031"/>
        <v>0</v>
      </c>
      <c r="V3176" s="34"/>
      <c r="W3176" s="34"/>
      <c r="X3176" s="34"/>
      <c r="Y3176" s="34"/>
      <c r="Z3176" s="34"/>
      <c r="AA3176" s="63" t="str">
        <f t="shared" si="1032"/>
        <v>-</v>
      </c>
      <c r="AB3176" s="63" t="str">
        <f t="shared" si="1033"/>
        <v>-</v>
      </c>
      <c r="AC3176" s="63">
        <f>IF(ISBLANK($C3176),0,VLOOKUP($C3176,Listen!$A$2:$C$45,2,FALSE))</f>
        <v>0</v>
      </c>
      <c r="AD3176" s="63">
        <f>IF(ISBLANK($C3176),0,VLOOKUP($C3176,Listen!$A$2:$C$45,3,FALSE))</f>
        <v>0</v>
      </c>
      <c r="AE3176" s="49">
        <f t="shared" si="1034"/>
        <v>0</v>
      </c>
      <c r="AF3176" s="49">
        <f t="shared" si="1034"/>
        <v>0</v>
      </c>
      <c r="AG3176" s="49">
        <f>IFERROR(IF(OR($V3176&lt;&gt;"Ja",VLOOKUP($C3176,Listen!$A$2:$F$45,5,0)="Nein",D3176&lt;IF(C3176="LNG Anbindungsanlagen gemäß separater Festlegung",2022,2023)),$AC3176,$AA3176),0)</f>
        <v>0</v>
      </c>
      <c r="AH3176" s="49">
        <f>IFERROR(IF(OR($V3176&lt;&gt;"Ja",VLOOKUP($C3176,Listen!$A$2:$F$45,5,0)="Nein",D3176&lt;IF(C3176="LNG Anbindungsanlagen gemäß separater Festlegung",2022,2023)),$AC3176,$AA3176),0)</f>
        <v>0</v>
      </c>
      <c r="AI3176" s="49">
        <f>IFERROR(IF(OR($W3176&lt;&gt;"Ja",VLOOKUP($C3176,Listen!$A$2:$F$45,6,0)="Nein"),$AC3176,$AB3176),0)</f>
        <v>0</v>
      </c>
      <c r="AJ3176" s="49">
        <f>IFERROR(IF(OR($W3176&lt;&gt;"Ja",VLOOKUP($C3176,Listen!$A$2:$F$45,6,0)="Nein"),$AC3176,$AB3176),0)</f>
        <v>0</v>
      </c>
      <c r="AK3176" s="49">
        <f>IFERROR(IF(OR($W3176&lt;&gt;"Ja",VLOOKUP($C3176,Listen!$A$2:$F$45,6,0)="Nein"),$AC3176,$AB3176),0)</f>
        <v>0</v>
      </c>
      <c r="AL3176" s="51">
        <f t="shared" si="1035"/>
        <v>0</v>
      </c>
      <c r="AM3176" s="296">
        <f>IFERROR(IF(VLOOKUP($C3176,Listen!$A$2:$F$45,6,0)="Ja",MAX(BC3176:BD3176),D_SAV!$BC3176),0)</f>
        <v>0</v>
      </c>
      <c r="AN3176" s="51">
        <f t="shared" si="1036"/>
        <v>0</v>
      </c>
      <c r="AP3176" s="304">
        <f t="shared" si="1037"/>
        <v>0</v>
      </c>
      <c r="AQ3176" s="304">
        <f t="shared" si="1038"/>
        <v>0</v>
      </c>
      <c r="AR3176" s="304">
        <f t="shared" si="1039"/>
        <v>0</v>
      </c>
      <c r="AS3176" s="304">
        <f t="shared" si="1040"/>
        <v>0</v>
      </c>
      <c r="AT3176" s="304">
        <f t="shared" si="1041"/>
        <v>0</v>
      </c>
      <c r="AU3176" s="304">
        <f t="shared" si="1042"/>
        <v>0</v>
      </c>
      <c r="AV3176" s="304">
        <f t="shared" si="1043"/>
        <v>0</v>
      </c>
      <c r="AW3176" s="304">
        <f t="shared" si="1044"/>
        <v>0</v>
      </c>
      <c r="AX3176" s="304">
        <f t="shared" si="1045"/>
        <v>0</v>
      </c>
      <c r="AY3176" s="304">
        <f t="shared" si="1046"/>
        <v>0</v>
      </c>
      <c r="AZ3176" s="304">
        <f t="shared" si="1047"/>
        <v>0</v>
      </c>
      <c r="BA3176" s="304">
        <f t="shared" si="1048"/>
        <v>0</v>
      </c>
      <c r="BB3176" s="304">
        <f t="shared" si="1049"/>
        <v>0</v>
      </c>
      <c r="BC3176" s="304">
        <f t="shared" si="1050"/>
        <v>0</v>
      </c>
      <c r="BD3176" s="304">
        <f t="shared" si="1051"/>
        <v>0</v>
      </c>
      <c r="BE3176" s="304">
        <f>IFERROR(IF(VLOOKUP($C3176,Listen!$A$2:$F$45,6,0)="Ja",BB3176-MAX(BC3176:BD3176),BB3176-BC3176),0)</f>
        <v>0</v>
      </c>
    </row>
    <row r="3177" spans="1:57" x14ac:dyDescent="0.25">
      <c r="A3177" s="320" t="str">
        <f>IF(AND(D3177&lt;&gt;0,C3177&lt;&gt;0,E3177&lt;&gt;0),IF(B3177&lt;&gt;0,CONCATENATE(B3177,"-AGr",VLOOKUP(C3177,Listen!$A$2:$D$45,4,FALSE),"-",D3177,"-",E3177,),CONCATENATE("AGr",VLOOKUP(C3177,Listen!$A$2:$D$45,4,FALSE),"-",D3177,"-",E3177)),"keine vollständige ID")</f>
        <v>keine vollständige ID</v>
      </c>
      <c r="B3177" s="301"/>
      <c r="C3177" s="287"/>
      <c r="D3177" s="34"/>
      <c r="E3177" s="306"/>
      <c r="F3177" s="116"/>
      <c r="G3177" s="17"/>
      <c r="H3177" s="17"/>
      <c r="I3177" s="17"/>
      <c r="J3177" s="17"/>
      <c r="K3177" s="17"/>
      <c r="L3177" s="17"/>
      <c r="M3177" s="17"/>
      <c r="N3177" s="17"/>
      <c r="O3177" s="116"/>
      <c r="P3177" s="117">
        <f>IF(D3177&gt;A_Stammdaten!$B$12,0,SUM(G3177,H3177,J3177,L3177:M3177)-SUM(I3177,K3177,N3177:O3177))</f>
        <v>0</v>
      </c>
      <c r="Q3177" s="17"/>
      <c r="R3177" s="17"/>
      <c r="S3177" s="17"/>
      <c r="T3177" s="17"/>
      <c r="U3177" s="62">
        <f t="shared" si="1031"/>
        <v>0</v>
      </c>
      <c r="V3177" s="34"/>
      <c r="W3177" s="34"/>
      <c r="X3177" s="34"/>
      <c r="Y3177" s="34"/>
      <c r="Z3177" s="34"/>
      <c r="AA3177" s="63" t="str">
        <f t="shared" si="1032"/>
        <v>-</v>
      </c>
      <c r="AB3177" s="63" t="str">
        <f t="shared" si="1033"/>
        <v>-</v>
      </c>
      <c r="AC3177" s="63">
        <f>IF(ISBLANK($C3177),0,VLOOKUP($C3177,Listen!$A$2:$C$45,2,FALSE))</f>
        <v>0</v>
      </c>
      <c r="AD3177" s="63">
        <f>IF(ISBLANK($C3177),0,VLOOKUP($C3177,Listen!$A$2:$C$45,3,FALSE))</f>
        <v>0</v>
      </c>
      <c r="AE3177" s="49">
        <f t="shared" si="1034"/>
        <v>0</v>
      </c>
      <c r="AF3177" s="49">
        <f t="shared" si="1034"/>
        <v>0</v>
      </c>
      <c r="AG3177" s="49">
        <f>IFERROR(IF(OR($V3177&lt;&gt;"Ja",VLOOKUP($C3177,Listen!$A$2:$F$45,5,0)="Nein",D3177&lt;IF(C3177="LNG Anbindungsanlagen gemäß separater Festlegung",2022,2023)),$AC3177,$AA3177),0)</f>
        <v>0</v>
      </c>
      <c r="AH3177" s="49">
        <f>IFERROR(IF(OR($V3177&lt;&gt;"Ja",VLOOKUP($C3177,Listen!$A$2:$F$45,5,0)="Nein",D3177&lt;IF(C3177="LNG Anbindungsanlagen gemäß separater Festlegung",2022,2023)),$AC3177,$AA3177),0)</f>
        <v>0</v>
      </c>
      <c r="AI3177" s="49">
        <f>IFERROR(IF(OR($W3177&lt;&gt;"Ja",VLOOKUP($C3177,Listen!$A$2:$F$45,6,0)="Nein"),$AC3177,$AB3177),0)</f>
        <v>0</v>
      </c>
      <c r="AJ3177" s="49">
        <f>IFERROR(IF(OR($W3177&lt;&gt;"Ja",VLOOKUP($C3177,Listen!$A$2:$F$45,6,0)="Nein"),$AC3177,$AB3177),0)</f>
        <v>0</v>
      </c>
      <c r="AK3177" s="49">
        <f>IFERROR(IF(OR($W3177&lt;&gt;"Ja",VLOOKUP($C3177,Listen!$A$2:$F$45,6,0)="Nein"),$AC3177,$AB3177),0)</f>
        <v>0</v>
      </c>
      <c r="AL3177" s="51">
        <f t="shared" si="1035"/>
        <v>0</v>
      </c>
      <c r="AM3177" s="296">
        <f>IFERROR(IF(VLOOKUP($C3177,Listen!$A$2:$F$45,6,0)="Ja",MAX(BC3177:BD3177),D_SAV!$BC3177),0)</f>
        <v>0</v>
      </c>
      <c r="AN3177" s="51">
        <f t="shared" si="1036"/>
        <v>0</v>
      </c>
      <c r="AP3177" s="304">
        <f t="shared" si="1037"/>
        <v>0</v>
      </c>
      <c r="AQ3177" s="304">
        <f t="shared" si="1038"/>
        <v>0</v>
      </c>
      <c r="AR3177" s="304">
        <f t="shared" si="1039"/>
        <v>0</v>
      </c>
      <c r="AS3177" s="304">
        <f t="shared" si="1040"/>
        <v>0</v>
      </c>
      <c r="AT3177" s="304">
        <f t="shared" si="1041"/>
        <v>0</v>
      </c>
      <c r="AU3177" s="304">
        <f t="shared" si="1042"/>
        <v>0</v>
      </c>
      <c r="AV3177" s="304">
        <f t="shared" si="1043"/>
        <v>0</v>
      </c>
      <c r="AW3177" s="304">
        <f t="shared" si="1044"/>
        <v>0</v>
      </c>
      <c r="AX3177" s="304">
        <f t="shared" si="1045"/>
        <v>0</v>
      </c>
      <c r="AY3177" s="304">
        <f t="shared" si="1046"/>
        <v>0</v>
      </c>
      <c r="AZ3177" s="304">
        <f t="shared" si="1047"/>
        <v>0</v>
      </c>
      <c r="BA3177" s="304">
        <f t="shared" si="1048"/>
        <v>0</v>
      </c>
      <c r="BB3177" s="304">
        <f t="shared" si="1049"/>
        <v>0</v>
      </c>
      <c r="BC3177" s="304">
        <f t="shared" si="1050"/>
        <v>0</v>
      </c>
      <c r="BD3177" s="304">
        <f t="shared" si="1051"/>
        <v>0</v>
      </c>
      <c r="BE3177" s="304">
        <f>IFERROR(IF(VLOOKUP($C3177,Listen!$A$2:$F$45,6,0)="Ja",BB3177-MAX(BC3177:BD3177),BB3177-BC3177),0)</f>
        <v>0</v>
      </c>
    </row>
    <row r="3178" spans="1:57" x14ac:dyDescent="0.25">
      <c r="A3178" s="320" t="str">
        <f>IF(AND(D3178&lt;&gt;0,C3178&lt;&gt;0,E3178&lt;&gt;0),IF(B3178&lt;&gt;0,CONCATENATE(B3178,"-AGr",VLOOKUP(C3178,Listen!$A$2:$D$45,4,FALSE),"-",D3178,"-",E3178,),CONCATENATE("AGr",VLOOKUP(C3178,Listen!$A$2:$D$45,4,FALSE),"-",D3178,"-",E3178)),"keine vollständige ID")</f>
        <v>keine vollständige ID</v>
      </c>
      <c r="B3178" s="301"/>
      <c r="C3178" s="287"/>
      <c r="D3178" s="34"/>
      <c r="E3178" s="306"/>
      <c r="F3178" s="116"/>
      <c r="G3178" s="17"/>
      <c r="H3178" s="17"/>
      <c r="I3178" s="17"/>
      <c r="J3178" s="17"/>
      <c r="K3178" s="17"/>
      <c r="L3178" s="17"/>
      <c r="M3178" s="17"/>
      <c r="N3178" s="17"/>
      <c r="O3178" s="116"/>
      <c r="P3178" s="117">
        <f>IF(D3178&gt;A_Stammdaten!$B$12,0,SUM(G3178,H3178,J3178,L3178:M3178)-SUM(I3178,K3178,N3178:O3178))</f>
        <v>0</v>
      </c>
      <c r="Q3178" s="17"/>
      <c r="R3178" s="17"/>
      <c r="S3178" s="17"/>
      <c r="T3178" s="17"/>
      <c r="U3178" s="62">
        <f t="shared" si="1031"/>
        <v>0</v>
      </c>
      <c r="V3178" s="34"/>
      <c r="W3178" s="34"/>
      <c r="X3178" s="34"/>
      <c r="Y3178" s="34"/>
      <c r="Z3178" s="34"/>
      <c r="AA3178" s="63" t="str">
        <f t="shared" si="1032"/>
        <v>-</v>
      </c>
      <c r="AB3178" s="63" t="str">
        <f t="shared" si="1033"/>
        <v>-</v>
      </c>
      <c r="AC3178" s="63">
        <f>IF(ISBLANK($C3178),0,VLOOKUP($C3178,Listen!$A$2:$C$45,2,FALSE))</f>
        <v>0</v>
      </c>
      <c r="AD3178" s="63">
        <f>IF(ISBLANK($C3178),0,VLOOKUP($C3178,Listen!$A$2:$C$45,3,FALSE))</f>
        <v>0</v>
      </c>
      <c r="AE3178" s="49">
        <f t="shared" si="1034"/>
        <v>0</v>
      </c>
      <c r="AF3178" s="49">
        <f t="shared" si="1034"/>
        <v>0</v>
      </c>
      <c r="AG3178" s="49">
        <f>IFERROR(IF(OR($V3178&lt;&gt;"Ja",VLOOKUP($C3178,Listen!$A$2:$F$45,5,0)="Nein",D3178&lt;IF(C3178="LNG Anbindungsanlagen gemäß separater Festlegung",2022,2023)),$AC3178,$AA3178),0)</f>
        <v>0</v>
      </c>
      <c r="AH3178" s="49">
        <f>IFERROR(IF(OR($V3178&lt;&gt;"Ja",VLOOKUP($C3178,Listen!$A$2:$F$45,5,0)="Nein",D3178&lt;IF(C3178="LNG Anbindungsanlagen gemäß separater Festlegung",2022,2023)),$AC3178,$AA3178),0)</f>
        <v>0</v>
      </c>
      <c r="AI3178" s="49">
        <f>IFERROR(IF(OR($W3178&lt;&gt;"Ja",VLOOKUP($C3178,Listen!$A$2:$F$45,6,0)="Nein"),$AC3178,$AB3178),0)</f>
        <v>0</v>
      </c>
      <c r="AJ3178" s="49">
        <f>IFERROR(IF(OR($W3178&lt;&gt;"Ja",VLOOKUP($C3178,Listen!$A$2:$F$45,6,0)="Nein"),$AC3178,$AB3178),0)</f>
        <v>0</v>
      </c>
      <c r="AK3178" s="49">
        <f>IFERROR(IF(OR($W3178&lt;&gt;"Ja",VLOOKUP($C3178,Listen!$A$2:$F$45,6,0)="Nein"),$AC3178,$AB3178),0)</f>
        <v>0</v>
      </c>
      <c r="AL3178" s="51">
        <f t="shared" si="1035"/>
        <v>0</v>
      </c>
      <c r="AM3178" s="296">
        <f>IFERROR(IF(VLOOKUP($C3178,Listen!$A$2:$F$45,6,0)="Ja",MAX(BC3178:BD3178),D_SAV!$BC3178),0)</f>
        <v>0</v>
      </c>
      <c r="AN3178" s="51">
        <f t="shared" si="1036"/>
        <v>0</v>
      </c>
      <c r="AP3178" s="304">
        <f t="shared" si="1037"/>
        <v>0</v>
      </c>
      <c r="AQ3178" s="304">
        <f t="shared" si="1038"/>
        <v>0</v>
      </c>
      <c r="AR3178" s="304">
        <f t="shared" si="1039"/>
        <v>0</v>
      </c>
      <c r="AS3178" s="304">
        <f t="shared" si="1040"/>
        <v>0</v>
      </c>
      <c r="AT3178" s="304">
        <f t="shared" si="1041"/>
        <v>0</v>
      </c>
      <c r="AU3178" s="304">
        <f t="shared" si="1042"/>
        <v>0</v>
      </c>
      <c r="AV3178" s="304">
        <f t="shared" si="1043"/>
        <v>0</v>
      </c>
      <c r="AW3178" s="304">
        <f t="shared" si="1044"/>
        <v>0</v>
      </c>
      <c r="AX3178" s="304">
        <f t="shared" si="1045"/>
        <v>0</v>
      </c>
      <c r="AY3178" s="304">
        <f t="shared" si="1046"/>
        <v>0</v>
      </c>
      <c r="AZ3178" s="304">
        <f t="shared" si="1047"/>
        <v>0</v>
      </c>
      <c r="BA3178" s="304">
        <f t="shared" si="1048"/>
        <v>0</v>
      </c>
      <c r="BB3178" s="304">
        <f t="shared" si="1049"/>
        <v>0</v>
      </c>
      <c r="BC3178" s="304">
        <f t="shared" si="1050"/>
        <v>0</v>
      </c>
      <c r="BD3178" s="304">
        <f t="shared" si="1051"/>
        <v>0</v>
      </c>
      <c r="BE3178" s="304">
        <f>IFERROR(IF(VLOOKUP($C3178,Listen!$A$2:$F$45,6,0)="Ja",BB3178-MAX(BC3178:BD3178),BB3178-BC3178),0)</f>
        <v>0</v>
      </c>
    </row>
    <row r="3179" spans="1:57" x14ac:dyDescent="0.25">
      <c r="A3179" s="320" t="str">
        <f>IF(AND(D3179&lt;&gt;0,C3179&lt;&gt;0,E3179&lt;&gt;0),IF(B3179&lt;&gt;0,CONCATENATE(B3179,"-AGr",VLOOKUP(C3179,Listen!$A$2:$D$45,4,FALSE),"-",D3179,"-",E3179,),CONCATENATE("AGr",VLOOKUP(C3179,Listen!$A$2:$D$45,4,FALSE),"-",D3179,"-",E3179)),"keine vollständige ID")</f>
        <v>keine vollständige ID</v>
      </c>
      <c r="B3179" s="301"/>
      <c r="C3179" s="287"/>
      <c r="D3179" s="34"/>
      <c r="E3179" s="306"/>
      <c r="F3179" s="116"/>
      <c r="G3179" s="17"/>
      <c r="H3179" s="17"/>
      <c r="I3179" s="17"/>
      <c r="J3179" s="17"/>
      <c r="K3179" s="17"/>
      <c r="L3179" s="17"/>
      <c r="M3179" s="17"/>
      <c r="N3179" s="17"/>
      <c r="O3179" s="116"/>
      <c r="P3179" s="117">
        <f>IF(D3179&gt;A_Stammdaten!$B$12,0,SUM(G3179,H3179,J3179,L3179:M3179)-SUM(I3179,K3179,N3179:O3179))</f>
        <v>0</v>
      </c>
      <c r="Q3179" s="17"/>
      <c r="R3179" s="17"/>
      <c r="S3179" s="17"/>
      <c r="T3179" s="17"/>
      <c r="U3179" s="62">
        <f t="shared" si="1031"/>
        <v>0</v>
      </c>
      <c r="V3179" s="34"/>
      <c r="W3179" s="34"/>
      <c r="X3179" s="34"/>
      <c r="Y3179" s="34"/>
      <c r="Z3179" s="34"/>
      <c r="AA3179" s="63" t="str">
        <f t="shared" si="1032"/>
        <v>-</v>
      </c>
      <c r="AB3179" s="63" t="str">
        <f t="shared" si="1033"/>
        <v>-</v>
      </c>
      <c r="AC3179" s="63">
        <f>IF(ISBLANK($C3179),0,VLOOKUP($C3179,Listen!$A$2:$C$45,2,FALSE))</f>
        <v>0</v>
      </c>
      <c r="AD3179" s="63">
        <f>IF(ISBLANK($C3179),0,VLOOKUP($C3179,Listen!$A$2:$C$45,3,FALSE))</f>
        <v>0</v>
      </c>
      <c r="AE3179" s="49">
        <f t="shared" si="1034"/>
        <v>0</v>
      </c>
      <c r="AF3179" s="49">
        <f t="shared" si="1034"/>
        <v>0</v>
      </c>
      <c r="AG3179" s="49">
        <f>IFERROR(IF(OR($V3179&lt;&gt;"Ja",VLOOKUP($C3179,Listen!$A$2:$F$45,5,0)="Nein",D3179&lt;IF(C3179="LNG Anbindungsanlagen gemäß separater Festlegung",2022,2023)),$AC3179,$AA3179),0)</f>
        <v>0</v>
      </c>
      <c r="AH3179" s="49">
        <f>IFERROR(IF(OR($V3179&lt;&gt;"Ja",VLOOKUP($C3179,Listen!$A$2:$F$45,5,0)="Nein",D3179&lt;IF(C3179="LNG Anbindungsanlagen gemäß separater Festlegung",2022,2023)),$AC3179,$AA3179),0)</f>
        <v>0</v>
      </c>
      <c r="AI3179" s="49">
        <f>IFERROR(IF(OR($W3179&lt;&gt;"Ja",VLOOKUP($C3179,Listen!$A$2:$F$45,6,0)="Nein"),$AC3179,$AB3179),0)</f>
        <v>0</v>
      </c>
      <c r="AJ3179" s="49">
        <f>IFERROR(IF(OR($W3179&lt;&gt;"Ja",VLOOKUP($C3179,Listen!$A$2:$F$45,6,0)="Nein"),$AC3179,$AB3179),0)</f>
        <v>0</v>
      </c>
      <c r="AK3179" s="49">
        <f>IFERROR(IF(OR($W3179&lt;&gt;"Ja",VLOOKUP($C3179,Listen!$A$2:$F$45,6,0)="Nein"),$AC3179,$AB3179),0)</f>
        <v>0</v>
      </c>
      <c r="AL3179" s="51">
        <f t="shared" si="1035"/>
        <v>0</v>
      </c>
      <c r="AM3179" s="296">
        <f>IFERROR(IF(VLOOKUP($C3179,Listen!$A$2:$F$45,6,0)="Ja",MAX(BC3179:BD3179),D_SAV!$BC3179),0)</f>
        <v>0</v>
      </c>
      <c r="AN3179" s="51">
        <f t="shared" si="1036"/>
        <v>0</v>
      </c>
      <c r="AP3179" s="304">
        <f t="shared" si="1037"/>
        <v>0</v>
      </c>
      <c r="AQ3179" s="304">
        <f t="shared" si="1038"/>
        <v>0</v>
      </c>
      <c r="AR3179" s="304">
        <f t="shared" si="1039"/>
        <v>0</v>
      </c>
      <c r="AS3179" s="304">
        <f t="shared" si="1040"/>
        <v>0</v>
      </c>
      <c r="AT3179" s="304">
        <f t="shared" si="1041"/>
        <v>0</v>
      </c>
      <c r="AU3179" s="304">
        <f t="shared" si="1042"/>
        <v>0</v>
      </c>
      <c r="AV3179" s="304">
        <f t="shared" si="1043"/>
        <v>0</v>
      </c>
      <c r="AW3179" s="304">
        <f t="shared" si="1044"/>
        <v>0</v>
      </c>
      <c r="AX3179" s="304">
        <f t="shared" si="1045"/>
        <v>0</v>
      </c>
      <c r="AY3179" s="304">
        <f t="shared" si="1046"/>
        <v>0</v>
      </c>
      <c r="AZ3179" s="304">
        <f t="shared" si="1047"/>
        <v>0</v>
      </c>
      <c r="BA3179" s="304">
        <f t="shared" si="1048"/>
        <v>0</v>
      </c>
      <c r="BB3179" s="304">
        <f t="shared" si="1049"/>
        <v>0</v>
      </c>
      <c r="BC3179" s="304">
        <f t="shared" si="1050"/>
        <v>0</v>
      </c>
      <c r="BD3179" s="304">
        <f t="shared" si="1051"/>
        <v>0</v>
      </c>
      <c r="BE3179" s="304">
        <f>IFERROR(IF(VLOOKUP($C3179,Listen!$A$2:$F$45,6,0)="Ja",BB3179-MAX(BC3179:BD3179),BB3179-BC3179),0)</f>
        <v>0</v>
      </c>
    </row>
    <row r="3180" spans="1:57" x14ac:dyDescent="0.25">
      <c r="A3180" s="320" t="str">
        <f>IF(AND(D3180&lt;&gt;0,C3180&lt;&gt;0,E3180&lt;&gt;0),IF(B3180&lt;&gt;0,CONCATENATE(B3180,"-AGr",VLOOKUP(C3180,Listen!$A$2:$D$45,4,FALSE),"-",D3180,"-",E3180,),CONCATENATE("AGr",VLOOKUP(C3180,Listen!$A$2:$D$45,4,FALSE),"-",D3180,"-",E3180)),"keine vollständige ID")</f>
        <v>keine vollständige ID</v>
      </c>
      <c r="B3180" s="301"/>
      <c r="C3180" s="287"/>
      <c r="D3180" s="34"/>
      <c r="E3180" s="306"/>
      <c r="F3180" s="116"/>
      <c r="G3180" s="17"/>
      <c r="H3180" s="17"/>
      <c r="I3180" s="17"/>
      <c r="J3180" s="17"/>
      <c r="K3180" s="17"/>
      <c r="L3180" s="17"/>
      <c r="M3180" s="17"/>
      <c r="N3180" s="17"/>
      <c r="O3180" s="116"/>
      <c r="P3180" s="117">
        <f>IF(D3180&gt;A_Stammdaten!$B$12,0,SUM(G3180,H3180,J3180,L3180:M3180)-SUM(I3180,K3180,N3180:O3180))</f>
        <v>0</v>
      </c>
      <c r="Q3180" s="17"/>
      <c r="R3180" s="17"/>
      <c r="S3180" s="17"/>
      <c r="T3180" s="17"/>
      <c r="U3180" s="62">
        <f t="shared" si="1031"/>
        <v>0</v>
      </c>
      <c r="V3180" s="34"/>
      <c r="W3180" s="34"/>
      <c r="X3180" s="34"/>
      <c r="Y3180" s="34"/>
      <c r="Z3180" s="34"/>
      <c r="AA3180" s="63" t="str">
        <f t="shared" si="1032"/>
        <v>-</v>
      </c>
      <c r="AB3180" s="63" t="str">
        <f t="shared" si="1033"/>
        <v>-</v>
      </c>
      <c r="AC3180" s="63">
        <f>IF(ISBLANK($C3180),0,VLOOKUP($C3180,Listen!$A$2:$C$45,2,FALSE))</f>
        <v>0</v>
      </c>
      <c r="AD3180" s="63">
        <f>IF(ISBLANK($C3180),0,VLOOKUP($C3180,Listen!$A$2:$C$45,3,FALSE))</f>
        <v>0</v>
      </c>
      <c r="AE3180" s="49">
        <f t="shared" si="1034"/>
        <v>0</v>
      </c>
      <c r="AF3180" s="49">
        <f t="shared" si="1034"/>
        <v>0</v>
      </c>
      <c r="AG3180" s="49">
        <f>IFERROR(IF(OR($V3180&lt;&gt;"Ja",VLOOKUP($C3180,Listen!$A$2:$F$45,5,0)="Nein",D3180&lt;IF(C3180="LNG Anbindungsanlagen gemäß separater Festlegung",2022,2023)),$AC3180,$AA3180),0)</f>
        <v>0</v>
      </c>
      <c r="AH3180" s="49">
        <f>IFERROR(IF(OR($V3180&lt;&gt;"Ja",VLOOKUP($C3180,Listen!$A$2:$F$45,5,0)="Nein",D3180&lt;IF(C3180="LNG Anbindungsanlagen gemäß separater Festlegung",2022,2023)),$AC3180,$AA3180),0)</f>
        <v>0</v>
      </c>
      <c r="AI3180" s="49">
        <f>IFERROR(IF(OR($W3180&lt;&gt;"Ja",VLOOKUP($C3180,Listen!$A$2:$F$45,6,0)="Nein"),$AC3180,$AB3180),0)</f>
        <v>0</v>
      </c>
      <c r="AJ3180" s="49">
        <f>IFERROR(IF(OR($W3180&lt;&gt;"Ja",VLOOKUP($C3180,Listen!$A$2:$F$45,6,0)="Nein"),$AC3180,$AB3180),0)</f>
        <v>0</v>
      </c>
      <c r="AK3180" s="49">
        <f>IFERROR(IF(OR($W3180&lt;&gt;"Ja",VLOOKUP($C3180,Listen!$A$2:$F$45,6,0)="Nein"),$AC3180,$AB3180),0)</f>
        <v>0</v>
      </c>
      <c r="AL3180" s="51">
        <f t="shared" si="1035"/>
        <v>0</v>
      </c>
      <c r="AM3180" s="296">
        <f>IFERROR(IF(VLOOKUP($C3180,Listen!$A$2:$F$45,6,0)="Ja",MAX(BC3180:BD3180),D_SAV!$BC3180),0)</f>
        <v>0</v>
      </c>
      <c r="AN3180" s="51">
        <f t="shared" si="1036"/>
        <v>0</v>
      </c>
      <c r="AP3180" s="304">
        <f t="shared" si="1037"/>
        <v>0</v>
      </c>
      <c r="AQ3180" s="304">
        <f t="shared" si="1038"/>
        <v>0</v>
      </c>
      <c r="AR3180" s="304">
        <f t="shared" si="1039"/>
        <v>0</v>
      </c>
      <c r="AS3180" s="304">
        <f t="shared" si="1040"/>
        <v>0</v>
      </c>
      <c r="AT3180" s="304">
        <f t="shared" si="1041"/>
        <v>0</v>
      </c>
      <c r="AU3180" s="304">
        <f t="shared" si="1042"/>
        <v>0</v>
      </c>
      <c r="AV3180" s="304">
        <f t="shared" si="1043"/>
        <v>0</v>
      </c>
      <c r="AW3180" s="304">
        <f t="shared" si="1044"/>
        <v>0</v>
      </c>
      <c r="AX3180" s="304">
        <f t="shared" si="1045"/>
        <v>0</v>
      </c>
      <c r="AY3180" s="304">
        <f t="shared" si="1046"/>
        <v>0</v>
      </c>
      <c r="AZ3180" s="304">
        <f t="shared" si="1047"/>
        <v>0</v>
      </c>
      <c r="BA3180" s="304">
        <f t="shared" si="1048"/>
        <v>0</v>
      </c>
      <c r="BB3180" s="304">
        <f t="shared" si="1049"/>
        <v>0</v>
      </c>
      <c r="BC3180" s="304">
        <f t="shared" si="1050"/>
        <v>0</v>
      </c>
      <c r="BD3180" s="304">
        <f t="shared" si="1051"/>
        <v>0</v>
      </c>
      <c r="BE3180" s="304">
        <f>IFERROR(IF(VLOOKUP($C3180,Listen!$A$2:$F$45,6,0)="Ja",BB3180-MAX(BC3180:BD3180),BB3180-BC3180),0)</f>
        <v>0</v>
      </c>
    </row>
    <row r="3181" spans="1:57" x14ac:dyDescent="0.25">
      <c r="A3181" s="320" t="str">
        <f>IF(AND(D3181&lt;&gt;0,C3181&lt;&gt;0,E3181&lt;&gt;0),IF(B3181&lt;&gt;0,CONCATENATE(B3181,"-AGr",VLOOKUP(C3181,Listen!$A$2:$D$45,4,FALSE),"-",D3181,"-",E3181,),CONCATENATE("AGr",VLOOKUP(C3181,Listen!$A$2:$D$45,4,FALSE),"-",D3181,"-",E3181)),"keine vollständige ID")</f>
        <v>keine vollständige ID</v>
      </c>
      <c r="B3181" s="301"/>
      <c r="C3181" s="287"/>
      <c r="D3181" s="34"/>
      <c r="E3181" s="306"/>
      <c r="F3181" s="116"/>
      <c r="G3181" s="17"/>
      <c r="H3181" s="17"/>
      <c r="I3181" s="17"/>
      <c r="J3181" s="17"/>
      <c r="K3181" s="17"/>
      <c r="L3181" s="17"/>
      <c r="M3181" s="17"/>
      <c r="N3181" s="17"/>
      <c r="O3181" s="116"/>
      <c r="P3181" s="117">
        <f>IF(D3181&gt;A_Stammdaten!$B$12,0,SUM(G3181,H3181,J3181,L3181:M3181)-SUM(I3181,K3181,N3181:O3181))</f>
        <v>0</v>
      </c>
      <c r="Q3181" s="17"/>
      <c r="R3181" s="17"/>
      <c r="S3181" s="17"/>
      <c r="T3181" s="17"/>
      <c r="U3181" s="62">
        <f t="shared" si="1031"/>
        <v>0</v>
      </c>
      <c r="V3181" s="34"/>
      <c r="W3181" s="34"/>
      <c r="X3181" s="34"/>
      <c r="Y3181" s="34"/>
      <c r="Z3181" s="34"/>
      <c r="AA3181" s="63" t="str">
        <f t="shared" si="1032"/>
        <v>-</v>
      </c>
      <c r="AB3181" s="63" t="str">
        <f t="shared" si="1033"/>
        <v>-</v>
      </c>
      <c r="AC3181" s="63">
        <f>IF(ISBLANK($C3181),0,VLOOKUP($C3181,Listen!$A$2:$C$45,2,FALSE))</f>
        <v>0</v>
      </c>
      <c r="AD3181" s="63">
        <f>IF(ISBLANK($C3181),0,VLOOKUP($C3181,Listen!$A$2:$C$45,3,FALSE))</f>
        <v>0</v>
      </c>
      <c r="AE3181" s="49">
        <f t="shared" si="1034"/>
        <v>0</v>
      </c>
      <c r="AF3181" s="49">
        <f t="shared" si="1034"/>
        <v>0</v>
      </c>
      <c r="AG3181" s="49">
        <f>IFERROR(IF(OR($V3181&lt;&gt;"Ja",VLOOKUP($C3181,Listen!$A$2:$F$45,5,0)="Nein",D3181&lt;IF(C3181="LNG Anbindungsanlagen gemäß separater Festlegung",2022,2023)),$AC3181,$AA3181),0)</f>
        <v>0</v>
      </c>
      <c r="AH3181" s="49">
        <f>IFERROR(IF(OR($V3181&lt;&gt;"Ja",VLOOKUP($C3181,Listen!$A$2:$F$45,5,0)="Nein",D3181&lt;IF(C3181="LNG Anbindungsanlagen gemäß separater Festlegung",2022,2023)),$AC3181,$AA3181),0)</f>
        <v>0</v>
      </c>
      <c r="AI3181" s="49">
        <f>IFERROR(IF(OR($W3181&lt;&gt;"Ja",VLOOKUP($C3181,Listen!$A$2:$F$45,6,0)="Nein"),$AC3181,$AB3181),0)</f>
        <v>0</v>
      </c>
      <c r="AJ3181" s="49">
        <f>IFERROR(IF(OR($W3181&lt;&gt;"Ja",VLOOKUP($C3181,Listen!$A$2:$F$45,6,0)="Nein"),$AC3181,$AB3181),0)</f>
        <v>0</v>
      </c>
      <c r="AK3181" s="49">
        <f>IFERROR(IF(OR($W3181&lt;&gt;"Ja",VLOOKUP($C3181,Listen!$A$2:$F$45,6,0)="Nein"),$AC3181,$AB3181),0)</f>
        <v>0</v>
      </c>
      <c r="AL3181" s="51">
        <f t="shared" si="1035"/>
        <v>0</v>
      </c>
      <c r="AM3181" s="296">
        <f>IFERROR(IF(VLOOKUP($C3181,Listen!$A$2:$F$45,6,0)="Ja",MAX(BC3181:BD3181),D_SAV!$BC3181),0)</f>
        <v>0</v>
      </c>
      <c r="AN3181" s="51">
        <f t="shared" si="1036"/>
        <v>0</v>
      </c>
      <c r="AP3181" s="304">
        <f t="shared" si="1037"/>
        <v>0</v>
      </c>
      <c r="AQ3181" s="304">
        <f t="shared" si="1038"/>
        <v>0</v>
      </c>
      <c r="AR3181" s="304">
        <f t="shared" si="1039"/>
        <v>0</v>
      </c>
      <c r="AS3181" s="304">
        <f t="shared" si="1040"/>
        <v>0</v>
      </c>
      <c r="AT3181" s="304">
        <f t="shared" si="1041"/>
        <v>0</v>
      </c>
      <c r="AU3181" s="304">
        <f t="shared" si="1042"/>
        <v>0</v>
      </c>
      <c r="AV3181" s="304">
        <f t="shared" si="1043"/>
        <v>0</v>
      </c>
      <c r="AW3181" s="304">
        <f t="shared" si="1044"/>
        <v>0</v>
      </c>
      <c r="AX3181" s="304">
        <f t="shared" si="1045"/>
        <v>0</v>
      </c>
      <c r="AY3181" s="304">
        <f t="shared" si="1046"/>
        <v>0</v>
      </c>
      <c r="AZ3181" s="304">
        <f t="shared" si="1047"/>
        <v>0</v>
      </c>
      <c r="BA3181" s="304">
        <f t="shared" si="1048"/>
        <v>0</v>
      </c>
      <c r="BB3181" s="304">
        <f t="shared" si="1049"/>
        <v>0</v>
      </c>
      <c r="BC3181" s="304">
        <f t="shared" si="1050"/>
        <v>0</v>
      </c>
      <c r="BD3181" s="304">
        <f t="shared" si="1051"/>
        <v>0</v>
      </c>
      <c r="BE3181" s="304">
        <f>IFERROR(IF(VLOOKUP($C3181,Listen!$A$2:$F$45,6,0)="Ja",BB3181-MAX(BC3181:BD3181),BB3181-BC3181),0)</f>
        <v>0</v>
      </c>
    </row>
    <row r="3182" spans="1:57" x14ac:dyDescent="0.25">
      <c r="A3182" s="320" t="str">
        <f>IF(AND(D3182&lt;&gt;0,C3182&lt;&gt;0,E3182&lt;&gt;0),IF(B3182&lt;&gt;0,CONCATENATE(B3182,"-AGr",VLOOKUP(C3182,Listen!$A$2:$D$45,4,FALSE),"-",D3182,"-",E3182,),CONCATENATE("AGr",VLOOKUP(C3182,Listen!$A$2:$D$45,4,FALSE),"-",D3182,"-",E3182)),"keine vollständige ID")</f>
        <v>keine vollständige ID</v>
      </c>
      <c r="B3182" s="301"/>
      <c r="C3182" s="287"/>
      <c r="D3182" s="34"/>
      <c r="E3182" s="306"/>
      <c r="F3182" s="116"/>
      <c r="G3182" s="17"/>
      <c r="H3182" s="17"/>
      <c r="I3182" s="17"/>
      <c r="J3182" s="17"/>
      <c r="K3182" s="17"/>
      <c r="L3182" s="17"/>
      <c r="M3182" s="17"/>
      <c r="N3182" s="17"/>
      <c r="O3182" s="116"/>
      <c r="P3182" s="117">
        <f>IF(D3182&gt;A_Stammdaten!$B$12,0,SUM(G3182,H3182,J3182,L3182:M3182)-SUM(I3182,K3182,N3182:O3182))</f>
        <v>0</v>
      </c>
      <c r="Q3182" s="17"/>
      <c r="R3182" s="17"/>
      <c r="S3182" s="17"/>
      <c r="T3182" s="17"/>
      <c r="U3182" s="62">
        <f t="shared" si="1031"/>
        <v>0</v>
      </c>
      <c r="V3182" s="34"/>
      <c r="W3182" s="34"/>
      <c r="X3182" s="34"/>
      <c r="Y3182" s="34"/>
      <c r="Z3182" s="34"/>
      <c r="AA3182" s="63" t="str">
        <f t="shared" si="1032"/>
        <v>-</v>
      </c>
      <c r="AB3182" s="63" t="str">
        <f t="shared" si="1033"/>
        <v>-</v>
      </c>
      <c r="AC3182" s="63">
        <f>IF(ISBLANK($C3182),0,VLOOKUP($C3182,Listen!$A$2:$C$45,2,FALSE))</f>
        <v>0</v>
      </c>
      <c r="AD3182" s="63">
        <f>IF(ISBLANK($C3182),0,VLOOKUP($C3182,Listen!$A$2:$C$45,3,FALSE))</f>
        <v>0</v>
      </c>
      <c r="AE3182" s="49">
        <f t="shared" si="1034"/>
        <v>0</v>
      </c>
      <c r="AF3182" s="49">
        <f t="shared" si="1034"/>
        <v>0</v>
      </c>
      <c r="AG3182" s="49">
        <f>IFERROR(IF(OR($V3182&lt;&gt;"Ja",VLOOKUP($C3182,Listen!$A$2:$F$45,5,0)="Nein",D3182&lt;IF(C3182="LNG Anbindungsanlagen gemäß separater Festlegung",2022,2023)),$AC3182,$AA3182),0)</f>
        <v>0</v>
      </c>
      <c r="AH3182" s="49">
        <f>IFERROR(IF(OR($V3182&lt;&gt;"Ja",VLOOKUP($C3182,Listen!$A$2:$F$45,5,0)="Nein",D3182&lt;IF(C3182="LNG Anbindungsanlagen gemäß separater Festlegung",2022,2023)),$AC3182,$AA3182),0)</f>
        <v>0</v>
      </c>
      <c r="AI3182" s="49">
        <f>IFERROR(IF(OR($W3182&lt;&gt;"Ja",VLOOKUP($C3182,Listen!$A$2:$F$45,6,0)="Nein"),$AC3182,$AB3182),0)</f>
        <v>0</v>
      </c>
      <c r="AJ3182" s="49">
        <f>IFERROR(IF(OR($W3182&lt;&gt;"Ja",VLOOKUP($C3182,Listen!$A$2:$F$45,6,0)="Nein"),$AC3182,$AB3182),0)</f>
        <v>0</v>
      </c>
      <c r="AK3182" s="49">
        <f>IFERROR(IF(OR($W3182&lt;&gt;"Ja",VLOOKUP($C3182,Listen!$A$2:$F$45,6,0)="Nein"),$AC3182,$AB3182),0)</f>
        <v>0</v>
      </c>
      <c r="AL3182" s="51">
        <f t="shared" si="1035"/>
        <v>0</v>
      </c>
      <c r="AM3182" s="296">
        <f>IFERROR(IF(VLOOKUP($C3182,Listen!$A$2:$F$45,6,0)="Ja",MAX(BC3182:BD3182),D_SAV!$BC3182),0)</f>
        <v>0</v>
      </c>
      <c r="AN3182" s="51">
        <f t="shared" si="1036"/>
        <v>0</v>
      </c>
      <c r="AP3182" s="304">
        <f t="shared" si="1037"/>
        <v>0</v>
      </c>
      <c r="AQ3182" s="304">
        <f t="shared" si="1038"/>
        <v>0</v>
      </c>
      <c r="AR3182" s="304">
        <f t="shared" si="1039"/>
        <v>0</v>
      </c>
      <c r="AS3182" s="304">
        <f t="shared" si="1040"/>
        <v>0</v>
      </c>
      <c r="AT3182" s="304">
        <f t="shared" si="1041"/>
        <v>0</v>
      </c>
      <c r="AU3182" s="304">
        <f t="shared" si="1042"/>
        <v>0</v>
      </c>
      <c r="AV3182" s="304">
        <f t="shared" si="1043"/>
        <v>0</v>
      </c>
      <c r="AW3182" s="304">
        <f t="shared" si="1044"/>
        <v>0</v>
      </c>
      <c r="AX3182" s="304">
        <f t="shared" si="1045"/>
        <v>0</v>
      </c>
      <c r="AY3182" s="304">
        <f t="shared" si="1046"/>
        <v>0</v>
      </c>
      <c r="AZ3182" s="304">
        <f t="shared" si="1047"/>
        <v>0</v>
      </c>
      <c r="BA3182" s="304">
        <f t="shared" si="1048"/>
        <v>0</v>
      </c>
      <c r="BB3182" s="304">
        <f t="shared" si="1049"/>
        <v>0</v>
      </c>
      <c r="BC3182" s="304">
        <f t="shared" si="1050"/>
        <v>0</v>
      </c>
      <c r="BD3182" s="304">
        <f t="shared" si="1051"/>
        <v>0</v>
      </c>
      <c r="BE3182" s="304">
        <f>IFERROR(IF(VLOOKUP($C3182,Listen!$A$2:$F$45,6,0)="Ja",BB3182-MAX(BC3182:BD3182),BB3182-BC3182),0)</f>
        <v>0</v>
      </c>
    </row>
    <row r="3183" spans="1:57" x14ac:dyDescent="0.25">
      <c r="A3183" s="320" t="str">
        <f>IF(AND(D3183&lt;&gt;0,C3183&lt;&gt;0,E3183&lt;&gt;0),IF(B3183&lt;&gt;0,CONCATENATE(B3183,"-AGr",VLOOKUP(C3183,Listen!$A$2:$D$45,4,FALSE),"-",D3183,"-",E3183,),CONCATENATE("AGr",VLOOKUP(C3183,Listen!$A$2:$D$45,4,FALSE),"-",D3183,"-",E3183)),"keine vollständige ID")</f>
        <v>keine vollständige ID</v>
      </c>
      <c r="B3183" s="301"/>
      <c r="C3183" s="287"/>
      <c r="D3183" s="34"/>
      <c r="E3183" s="306"/>
      <c r="F3183" s="116"/>
      <c r="G3183" s="17"/>
      <c r="H3183" s="17"/>
      <c r="I3183" s="17"/>
      <c r="J3183" s="17"/>
      <c r="K3183" s="17"/>
      <c r="L3183" s="17"/>
      <c r="M3183" s="17"/>
      <c r="N3183" s="17"/>
      <c r="O3183" s="116"/>
      <c r="P3183" s="117">
        <f>IF(D3183&gt;A_Stammdaten!$B$12,0,SUM(G3183,H3183,J3183,L3183:M3183)-SUM(I3183,K3183,N3183:O3183))</f>
        <v>0</v>
      </c>
      <c r="Q3183" s="17"/>
      <c r="R3183" s="17"/>
      <c r="S3183" s="17"/>
      <c r="T3183" s="17"/>
      <c r="U3183" s="62">
        <f t="shared" si="1031"/>
        <v>0</v>
      </c>
      <c r="V3183" s="34"/>
      <c r="W3183" s="34"/>
      <c r="X3183" s="34"/>
      <c r="Y3183" s="34"/>
      <c r="Z3183" s="34"/>
      <c r="AA3183" s="63" t="str">
        <f t="shared" si="1032"/>
        <v>-</v>
      </c>
      <c r="AB3183" s="63" t="str">
        <f t="shared" si="1033"/>
        <v>-</v>
      </c>
      <c r="AC3183" s="63">
        <f>IF(ISBLANK($C3183),0,VLOOKUP($C3183,Listen!$A$2:$C$45,2,FALSE))</f>
        <v>0</v>
      </c>
      <c r="AD3183" s="63">
        <f>IF(ISBLANK($C3183),0,VLOOKUP($C3183,Listen!$A$2:$C$45,3,FALSE))</f>
        <v>0</v>
      </c>
      <c r="AE3183" s="49">
        <f t="shared" si="1034"/>
        <v>0</v>
      </c>
      <c r="AF3183" s="49">
        <f t="shared" si="1034"/>
        <v>0</v>
      </c>
      <c r="AG3183" s="49">
        <f>IFERROR(IF(OR($V3183&lt;&gt;"Ja",VLOOKUP($C3183,Listen!$A$2:$F$45,5,0)="Nein",D3183&lt;IF(C3183="LNG Anbindungsanlagen gemäß separater Festlegung",2022,2023)),$AC3183,$AA3183),0)</f>
        <v>0</v>
      </c>
      <c r="AH3183" s="49">
        <f>IFERROR(IF(OR($V3183&lt;&gt;"Ja",VLOOKUP($C3183,Listen!$A$2:$F$45,5,0)="Nein",D3183&lt;IF(C3183="LNG Anbindungsanlagen gemäß separater Festlegung",2022,2023)),$AC3183,$AA3183),0)</f>
        <v>0</v>
      </c>
      <c r="AI3183" s="49">
        <f>IFERROR(IF(OR($W3183&lt;&gt;"Ja",VLOOKUP($C3183,Listen!$A$2:$F$45,6,0)="Nein"),$AC3183,$AB3183),0)</f>
        <v>0</v>
      </c>
      <c r="AJ3183" s="49">
        <f>IFERROR(IF(OR($W3183&lt;&gt;"Ja",VLOOKUP($C3183,Listen!$A$2:$F$45,6,0)="Nein"),$AC3183,$AB3183),0)</f>
        <v>0</v>
      </c>
      <c r="AK3183" s="49">
        <f>IFERROR(IF(OR($W3183&lt;&gt;"Ja",VLOOKUP($C3183,Listen!$A$2:$F$45,6,0)="Nein"),$AC3183,$AB3183),0)</f>
        <v>0</v>
      </c>
      <c r="AL3183" s="51">
        <f t="shared" si="1035"/>
        <v>0</v>
      </c>
      <c r="AM3183" s="296">
        <f>IFERROR(IF(VLOOKUP($C3183,Listen!$A$2:$F$45,6,0)="Ja",MAX(BC3183:BD3183),D_SAV!$BC3183),0)</f>
        <v>0</v>
      </c>
      <c r="AN3183" s="51">
        <f t="shared" si="1036"/>
        <v>0</v>
      </c>
      <c r="AP3183" s="304">
        <f t="shared" si="1037"/>
        <v>0</v>
      </c>
      <c r="AQ3183" s="304">
        <f t="shared" si="1038"/>
        <v>0</v>
      </c>
      <c r="AR3183" s="304">
        <f t="shared" si="1039"/>
        <v>0</v>
      </c>
      <c r="AS3183" s="304">
        <f t="shared" si="1040"/>
        <v>0</v>
      </c>
      <c r="AT3183" s="304">
        <f t="shared" si="1041"/>
        <v>0</v>
      </c>
      <c r="AU3183" s="304">
        <f t="shared" si="1042"/>
        <v>0</v>
      </c>
      <c r="AV3183" s="304">
        <f t="shared" si="1043"/>
        <v>0</v>
      </c>
      <c r="AW3183" s="304">
        <f t="shared" si="1044"/>
        <v>0</v>
      </c>
      <c r="AX3183" s="304">
        <f t="shared" si="1045"/>
        <v>0</v>
      </c>
      <c r="AY3183" s="304">
        <f t="shared" si="1046"/>
        <v>0</v>
      </c>
      <c r="AZ3183" s="304">
        <f t="shared" si="1047"/>
        <v>0</v>
      </c>
      <c r="BA3183" s="304">
        <f t="shared" si="1048"/>
        <v>0</v>
      </c>
      <c r="BB3183" s="304">
        <f t="shared" si="1049"/>
        <v>0</v>
      </c>
      <c r="BC3183" s="304">
        <f t="shared" si="1050"/>
        <v>0</v>
      </c>
      <c r="BD3183" s="304">
        <f t="shared" si="1051"/>
        <v>0</v>
      </c>
      <c r="BE3183" s="304">
        <f>IFERROR(IF(VLOOKUP($C3183,Listen!$A$2:$F$45,6,0)="Ja",BB3183-MAX(BC3183:BD3183),BB3183-BC3183),0)</f>
        <v>0</v>
      </c>
    </row>
    <row r="3184" spans="1:57" x14ac:dyDescent="0.25">
      <c r="A3184" s="320" t="str">
        <f>IF(AND(D3184&lt;&gt;0,C3184&lt;&gt;0,E3184&lt;&gt;0),IF(B3184&lt;&gt;0,CONCATENATE(B3184,"-AGr",VLOOKUP(C3184,Listen!$A$2:$D$45,4,FALSE),"-",D3184,"-",E3184,),CONCATENATE("AGr",VLOOKUP(C3184,Listen!$A$2:$D$45,4,FALSE),"-",D3184,"-",E3184)),"keine vollständige ID")</f>
        <v>keine vollständige ID</v>
      </c>
      <c r="B3184" s="301"/>
      <c r="C3184" s="287"/>
      <c r="D3184" s="34"/>
      <c r="E3184" s="306"/>
      <c r="F3184" s="116"/>
      <c r="G3184" s="17"/>
      <c r="H3184" s="17"/>
      <c r="I3184" s="17"/>
      <c r="J3184" s="17"/>
      <c r="K3184" s="17"/>
      <c r="L3184" s="17"/>
      <c r="M3184" s="17"/>
      <c r="N3184" s="17"/>
      <c r="O3184" s="116"/>
      <c r="P3184" s="117">
        <f>IF(D3184&gt;A_Stammdaten!$B$12,0,SUM(G3184,H3184,J3184,L3184:M3184)-SUM(I3184,K3184,N3184:O3184))</f>
        <v>0</v>
      </c>
      <c r="Q3184" s="17"/>
      <c r="R3184" s="17"/>
      <c r="S3184" s="17"/>
      <c r="T3184" s="17"/>
      <c r="U3184" s="62">
        <f t="shared" si="1031"/>
        <v>0</v>
      </c>
      <c r="V3184" s="34"/>
      <c r="W3184" s="34"/>
      <c r="X3184" s="34"/>
      <c r="Y3184" s="34"/>
      <c r="Z3184" s="34"/>
      <c r="AA3184" s="63" t="str">
        <f t="shared" si="1032"/>
        <v>-</v>
      </c>
      <c r="AB3184" s="63" t="str">
        <f t="shared" si="1033"/>
        <v>-</v>
      </c>
      <c r="AC3184" s="63">
        <f>IF(ISBLANK($C3184),0,VLOOKUP($C3184,Listen!$A$2:$C$45,2,FALSE))</f>
        <v>0</v>
      </c>
      <c r="AD3184" s="63">
        <f>IF(ISBLANK($C3184),0,VLOOKUP($C3184,Listen!$A$2:$C$45,3,FALSE))</f>
        <v>0</v>
      </c>
      <c r="AE3184" s="49">
        <f t="shared" si="1034"/>
        <v>0</v>
      </c>
      <c r="AF3184" s="49">
        <f t="shared" si="1034"/>
        <v>0</v>
      </c>
      <c r="AG3184" s="49">
        <f>IFERROR(IF(OR($V3184&lt;&gt;"Ja",VLOOKUP($C3184,Listen!$A$2:$F$45,5,0)="Nein",D3184&lt;IF(C3184="LNG Anbindungsanlagen gemäß separater Festlegung",2022,2023)),$AC3184,$AA3184),0)</f>
        <v>0</v>
      </c>
      <c r="AH3184" s="49">
        <f>IFERROR(IF(OR($V3184&lt;&gt;"Ja",VLOOKUP($C3184,Listen!$A$2:$F$45,5,0)="Nein",D3184&lt;IF(C3184="LNG Anbindungsanlagen gemäß separater Festlegung",2022,2023)),$AC3184,$AA3184),0)</f>
        <v>0</v>
      </c>
      <c r="AI3184" s="49">
        <f>IFERROR(IF(OR($W3184&lt;&gt;"Ja",VLOOKUP($C3184,Listen!$A$2:$F$45,6,0)="Nein"),$AC3184,$AB3184),0)</f>
        <v>0</v>
      </c>
      <c r="AJ3184" s="49">
        <f>IFERROR(IF(OR($W3184&lt;&gt;"Ja",VLOOKUP($C3184,Listen!$A$2:$F$45,6,0)="Nein"),$AC3184,$AB3184),0)</f>
        <v>0</v>
      </c>
      <c r="AK3184" s="49">
        <f>IFERROR(IF(OR($W3184&lt;&gt;"Ja",VLOOKUP($C3184,Listen!$A$2:$F$45,6,0)="Nein"),$AC3184,$AB3184),0)</f>
        <v>0</v>
      </c>
      <c r="AL3184" s="51">
        <f t="shared" si="1035"/>
        <v>0</v>
      </c>
      <c r="AM3184" s="296">
        <f>IFERROR(IF(VLOOKUP($C3184,Listen!$A$2:$F$45,6,0)="Ja",MAX(BC3184:BD3184),D_SAV!$BC3184),0)</f>
        <v>0</v>
      </c>
      <c r="AN3184" s="51">
        <f t="shared" si="1036"/>
        <v>0</v>
      </c>
      <c r="AP3184" s="304">
        <f t="shared" si="1037"/>
        <v>0</v>
      </c>
      <c r="AQ3184" s="304">
        <f t="shared" si="1038"/>
        <v>0</v>
      </c>
      <c r="AR3184" s="304">
        <f t="shared" si="1039"/>
        <v>0</v>
      </c>
      <c r="AS3184" s="304">
        <f t="shared" si="1040"/>
        <v>0</v>
      </c>
      <c r="AT3184" s="304">
        <f t="shared" si="1041"/>
        <v>0</v>
      </c>
      <c r="AU3184" s="304">
        <f t="shared" si="1042"/>
        <v>0</v>
      </c>
      <c r="AV3184" s="304">
        <f t="shared" si="1043"/>
        <v>0</v>
      </c>
      <c r="AW3184" s="304">
        <f t="shared" si="1044"/>
        <v>0</v>
      </c>
      <c r="AX3184" s="304">
        <f t="shared" si="1045"/>
        <v>0</v>
      </c>
      <c r="AY3184" s="304">
        <f t="shared" si="1046"/>
        <v>0</v>
      </c>
      <c r="AZ3184" s="304">
        <f t="shared" si="1047"/>
        <v>0</v>
      </c>
      <c r="BA3184" s="304">
        <f t="shared" si="1048"/>
        <v>0</v>
      </c>
      <c r="BB3184" s="304">
        <f t="shared" si="1049"/>
        <v>0</v>
      </c>
      <c r="BC3184" s="304">
        <f t="shared" si="1050"/>
        <v>0</v>
      </c>
      <c r="BD3184" s="304">
        <f t="shared" si="1051"/>
        <v>0</v>
      </c>
      <c r="BE3184" s="304">
        <f>IFERROR(IF(VLOOKUP($C3184,Listen!$A$2:$F$45,6,0)="Ja",BB3184-MAX(BC3184:BD3184),BB3184-BC3184),0)</f>
        <v>0</v>
      </c>
    </row>
    <row r="3185" spans="1:57" x14ac:dyDescent="0.25">
      <c r="A3185" s="320" t="str">
        <f>IF(AND(D3185&lt;&gt;0,C3185&lt;&gt;0,E3185&lt;&gt;0),IF(B3185&lt;&gt;0,CONCATENATE(B3185,"-AGr",VLOOKUP(C3185,Listen!$A$2:$D$45,4,FALSE),"-",D3185,"-",E3185,),CONCATENATE("AGr",VLOOKUP(C3185,Listen!$A$2:$D$45,4,FALSE),"-",D3185,"-",E3185)),"keine vollständige ID")</f>
        <v>keine vollständige ID</v>
      </c>
      <c r="B3185" s="301"/>
      <c r="C3185" s="287"/>
      <c r="D3185" s="34"/>
      <c r="E3185" s="306"/>
      <c r="F3185" s="116"/>
      <c r="G3185" s="17"/>
      <c r="H3185" s="17"/>
      <c r="I3185" s="17"/>
      <c r="J3185" s="17"/>
      <c r="K3185" s="17"/>
      <c r="L3185" s="17"/>
      <c r="M3185" s="17"/>
      <c r="N3185" s="17"/>
      <c r="O3185" s="116"/>
      <c r="P3185" s="117">
        <f>IF(D3185&gt;A_Stammdaten!$B$12,0,SUM(G3185,H3185,J3185,L3185:M3185)-SUM(I3185,K3185,N3185:O3185))</f>
        <v>0</v>
      </c>
      <c r="Q3185" s="17"/>
      <c r="R3185" s="17"/>
      <c r="S3185" s="17"/>
      <c r="T3185" s="17"/>
      <c r="U3185" s="62">
        <f t="shared" si="1031"/>
        <v>0</v>
      </c>
      <c r="V3185" s="34"/>
      <c r="W3185" s="34"/>
      <c r="X3185" s="34"/>
      <c r="Y3185" s="34"/>
      <c r="Z3185" s="34"/>
      <c r="AA3185" s="63" t="str">
        <f t="shared" si="1032"/>
        <v>-</v>
      </c>
      <c r="AB3185" s="63" t="str">
        <f t="shared" si="1033"/>
        <v>-</v>
      </c>
      <c r="AC3185" s="63">
        <f>IF(ISBLANK($C3185),0,VLOOKUP($C3185,Listen!$A$2:$C$45,2,FALSE))</f>
        <v>0</v>
      </c>
      <c r="AD3185" s="63">
        <f>IF(ISBLANK($C3185),0,VLOOKUP($C3185,Listen!$A$2:$C$45,3,FALSE))</f>
        <v>0</v>
      </c>
      <c r="AE3185" s="49">
        <f t="shared" si="1034"/>
        <v>0</v>
      </c>
      <c r="AF3185" s="49">
        <f t="shared" si="1034"/>
        <v>0</v>
      </c>
      <c r="AG3185" s="49">
        <f>IFERROR(IF(OR($V3185&lt;&gt;"Ja",VLOOKUP($C3185,Listen!$A$2:$F$45,5,0)="Nein",D3185&lt;IF(C3185="LNG Anbindungsanlagen gemäß separater Festlegung",2022,2023)),$AC3185,$AA3185),0)</f>
        <v>0</v>
      </c>
      <c r="AH3185" s="49">
        <f>IFERROR(IF(OR($V3185&lt;&gt;"Ja",VLOOKUP($C3185,Listen!$A$2:$F$45,5,0)="Nein",D3185&lt;IF(C3185="LNG Anbindungsanlagen gemäß separater Festlegung",2022,2023)),$AC3185,$AA3185),0)</f>
        <v>0</v>
      </c>
      <c r="AI3185" s="49">
        <f>IFERROR(IF(OR($W3185&lt;&gt;"Ja",VLOOKUP($C3185,Listen!$A$2:$F$45,6,0)="Nein"),$AC3185,$AB3185),0)</f>
        <v>0</v>
      </c>
      <c r="AJ3185" s="49">
        <f>IFERROR(IF(OR($W3185&lt;&gt;"Ja",VLOOKUP($C3185,Listen!$A$2:$F$45,6,0)="Nein"),$AC3185,$AB3185),0)</f>
        <v>0</v>
      </c>
      <c r="AK3185" s="49">
        <f>IFERROR(IF(OR($W3185&lt;&gt;"Ja",VLOOKUP($C3185,Listen!$A$2:$F$45,6,0)="Nein"),$AC3185,$AB3185),0)</f>
        <v>0</v>
      </c>
      <c r="AL3185" s="51">
        <f t="shared" si="1035"/>
        <v>0</v>
      </c>
      <c r="AM3185" s="296">
        <f>IFERROR(IF(VLOOKUP($C3185,Listen!$A$2:$F$45,6,0)="Ja",MAX(BC3185:BD3185),D_SAV!$BC3185),0)</f>
        <v>0</v>
      </c>
      <c r="AN3185" s="51">
        <f t="shared" si="1036"/>
        <v>0</v>
      </c>
      <c r="AP3185" s="304">
        <f t="shared" si="1037"/>
        <v>0</v>
      </c>
      <c r="AQ3185" s="304">
        <f t="shared" si="1038"/>
        <v>0</v>
      </c>
      <c r="AR3185" s="304">
        <f t="shared" si="1039"/>
        <v>0</v>
      </c>
      <c r="AS3185" s="304">
        <f t="shared" si="1040"/>
        <v>0</v>
      </c>
      <c r="AT3185" s="304">
        <f t="shared" si="1041"/>
        <v>0</v>
      </c>
      <c r="AU3185" s="304">
        <f t="shared" si="1042"/>
        <v>0</v>
      </c>
      <c r="AV3185" s="304">
        <f t="shared" si="1043"/>
        <v>0</v>
      </c>
      <c r="AW3185" s="304">
        <f t="shared" si="1044"/>
        <v>0</v>
      </c>
      <c r="AX3185" s="304">
        <f t="shared" si="1045"/>
        <v>0</v>
      </c>
      <c r="AY3185" s="304">
        <f t="shared" si="1046"/>
        <v>0</v>
      </c>
      <c r="AZ3185" s="304">
        <f t="shared" si="1047"/>
        <v>0</v>
      </c>
      <c r="BA3185" s="304">
        <f t="shared" si="1048"/>
        <v>0</v>
      </c>
      <c r="BB3185" s="304">
        <f t="shared" si="1049"/>
        <v>0</v>
      </c>
      <c r="BC3185" s="304">
        <f t="shared" si="1050"/>
        <v>0</v>
      </c>
      <c r="BD3185" s="304">
        <f t="shared" si="1051"/>
        <v>0</v>
      </c>
      <c r="BE3185" s="304">
        <f>IFERROR(IF(VLOOKUP($C3185,Listen!$A$2:$F$45,6,0)="Ja",BB3185-MAX(BC3185:BD3185),BB3185-BC3185),0)</f>
        <v>0</v>
      </c>
    </row>
    <row r="3186" spans="1:57" x14ac:dyDescent="0.25">
      <c r="A3186" s="320" t="str">
        <f>IF(AND(D3186&lt;&gt;0,C3186&lt;&gt;0,E3186&lt;&gt;0),IF(B3186&lt;&gt;0,CONCATENATE(B3186,"-AGr",VLOOKUP(C3186,Listen!$A$2:$D$45,4,FALSE),"-",D3186,"-",E3186,),CONCATENATE("AGr",VLOOKUP(C3186,Listen!$A$2:$D$45,4,FALSE),"-",D3186,"-",E3186)),"keine vollständige ID")</f>
        <v>keine vollständige ID</v>
      </c>
      <c r="B3186" s="301"/>
      <c r="C3186" s="287"/>
      <c r="D3186" s="34"/>
      <c r="E3186" s="306"/>
      <c r="F3186" s="116"/>
      <c r="G3186" s="17"/>
      <c r="H3186" s="17"/>
      <c r="I3186" s="17"/>
      <c r="J3186" s="17"/>
      <c r="K3186" s="17"/>
      <c r="L3186" s="17"/>
      <c r="M3186" s="17"/>
      <c r="N3186" s="17"/>
      <c r="O3186" s="116"/>
      <c r="P3186" s="117">
        <f>IF(D3186&gt;A_Stammdaten!$B$12,0,SUM(G3186,H3186,J3186,L3186:M3186)-SUM(I3186,K3186,N3186:O3186))</f>
        <v>0</v>
      </c>
      <c r="Q3186" s="17"/>
      <c r="R3186" s="17"/>
      <c r="S3186" s="17"/>
      <c r="T3186" s="17"/>
      <c r="U3186" s="62">
        <f t="shared" si="1031"/>
        <v>0</v>
      </c>
      <c r="V3186" s="34"/>
      <c r="W3186" s="34"/>
      <c r="X3186" s="34"/>
      <c r="Y3186" s="34"/>
      <c r="Z3186" s="34"/>
      <c r="AA3186" s="63" t="str">
        <f t="shared" si="1032"/>
        <v>-</v>
      </c>
      <c r="AB3186" s="63" t="str">
        <f t="shared" si="1033"/>
        <v>-</v>
      </c>
      <c r="AC3186" s="63">
        <f>IF(ISBLANK($C3186),0,VLOOKUP($C3186,Listen!$A$2:$C$45,2,FALSE))</f>
        <v>0</v>
      </c>
      <c r="AD3186" s="63">
        <f>IF(ISBLANK($C3186),0,VLOOKUP($C3186,Listen!$A$2:$C$45,3,FALSE))</f>
        <v>0</v>
      </c>
      <c r="AE3186" s="49">
        <f t="shared" si="1034"/>
        <v>0</v>
      </c>
      <c r="AF3186" s="49">
        <f t="shared" si="1034"/>
        <v>0</v>
      </c>
      <c r="AG3186" s="49">
        <f>IFERROR(IF(OR($V3186&lt;&gt;"Ja",VLOOKUP($C3186,Listen!$A$2:$F$45,5,0)="Nein",D3186&lt;IF(C3186="LNG Anbindungsanlagen gemäß separater Festlegung",2022,2023)),$AC3186,$AA3186),0)</f>
        <v>0</v>
      </c>
      <c r="AH3186" s="49">
        <f>IFERROR(IF(OR($V3186&lt;&gt;"Ja",VLOOKUP($C3186,Listen!$A$2:$F$45,5,0)="Nein",D3186&lt;IF(C3186="LNG Anbindungsanlagen gemäß separater Festlegung",2022,2023)),$AC3186,$AA3186),0)</f>
        <v>0</v>
      </c>
      <c r="AI3186" s="49">
        <f>IFERROR(IF(OR($W3186&lt;&gt;"Ja",VLOOKUP($C3186,Listen!$A$2:$F$45,6,0)="Nein"),$AC3186,$AB3186),0)</f>
        <v>0</v>
      </c>
      <c r="AJ3186" s="49">
        <f>IFERROR(IF(OR($W3186&lt;&gt;"Ja",VLOOKUP($C3186,Listen!$A$2:$F$45,6,0)="Nein"),$AC3186,$AB3186),0)</f>
        <v>0</v>
      </c>
      <c r="AK3186" s="49">
        <f>IFERROR(IF(OR($W3186&lt;&gt;"Ja",VLOOKUP($C3186,Listen!$A$2:$F$45,6,0)="Nein"),$AC3186,$AB3186),0)</f>
        <v>0</v>
      </c>
      <c r="AL3186" s="51">
        <f t="shared" si="1035"/>
        <v>0</v>
      </c>
      <c r="AM3186" s="296">
        <f>IFERROR(IF(VLOOKUP($C3186,Listen!$A$2:$F$45,6,0)="Ja",MAX(BC3186:BD3186),D_SAV!$BC3186),0)</f>
        <v>0</v>
      </c>
      <c r="AN3186" s="51">
        <f t="shared" si="1036"/>
        <v>0</v>
      </c>
      <c r="AP3186" s="304">
        <f t="shared" si="1037"/>
        <v>0</v>
      </c>
      <c r="AQ3186" s="304">
        <f t="shared" si="1038"/>
        <v>0</v>
      </c>
      <c r="AR3186" s="304">
        <f t="shared" si="1039"/>
        <v>0</v>
      </c>
      <c r="AS3186" s="304">
        <f t="shared" si="1040"/>
        <v>0</v>
      </c>
      <c r="AT3186" s="304">
        <f t="shared" si="1041"/>
        <v>0</v>
      </c>
      <c r="AU3186" s="304">
        <f t="shared" si="1042"/>
        <v>0</v>
      </c>
      <c r="AV3186" s="304">
        <f t="shared" si="1043"/>
        <v>0</v>
      </c>
      <c r="AW3186" s="304">
        <f t="shared" si="1044"/>
        <v>0</v>
      </c>
      <c r="AX3186" s="304">
        <f t="shared" si="1045"/>
        <v>0</v>
      </c>
      <c r="AY3186" s="304">
        <f t="shared" si="1046"/>
        <v>0</v>
      </c>
      <c r="AZ3186" s="304">
        <f t="shared" si="1047"/>
        <v>0</v>
      </c>
      <c r="BA3186" s="304">
        <f t="shared" si="1048"/>
        <v>0</v>
      </c>
      <c r="BB3186" s="304">
        <f t="shared" si="1049"/>
        <v>0</v>
      </c>
      <c r="BC3186" s="304">
        <f t="shared" si="1050"/>
        <v>0</v>
      </c>
      <c r="BD3186" s="304">
        <f t="shared" si="1051"/>
        <v>0</v>
      </c>
      <c r="BE3186" s="304">
        <f>IFERROR(IF(VLOOKUP($C3186,Listen!$A$2:$F$45,6,0)="Ja",BB3186-MAX(BC3186:BD3186),BB3186-BC3186),0)</f>
        <v>0</v>
      </c>
    </row>
    <row r="3187" spans="1:57" x14ac:dyDescent="0.25">
      <c r="A3187" s="320" t="str">
        <f>IF(AND(D3187&lt;&gt;0,C3187&lt;&gt;0,E3187&lt;&gt;0),IF(B3187&lt;&gt;0,CONCATENATE(B3187,"-AGr",VLOOKUP(C3187,Listen!$A$2:$D$45,4,FALSE),"-",D3187,"-",E3187,),CONCATENATE("AGr",VLOOKUP(C3187,Listen!$A$2:$D$45,4,FALSE),"-",D3187,"-",E3187)),"keine vollständige ID")</f>
        <v>keine vollständige ID</v>
      </c>
      <c r="B3187" s="301"/>
      <c r="C3187" s="287"/>
      <c r="D3187" s="34"/>
      <c r="E3187" s="306"/>
      <c r="F3187" s="116"/>
      <c r="G3187" s="17"/>
      <c r="H3187" s="17"/>
      <c r="I3187" s="17"/>
      <c r="J3187" s="17"/>
      <c r="K3187" s="17"/>
      <c r="L3187" s="17"/>
      <c r="M3187" s="17"/>
      <c r="N3187" s="17"/>
      <c r="O3187" s="116"/>
      <c r="P3187" s="117">
        <f>IF(D3187&gt;A_Stammdaten!$B$12,0,SUM(G3187,H3187,J3187,L3187:M3187)-SUM(I3187,K3187,N3187:O3187))</f>
        <v>0</v>
      </c>
      <c r="Q3187" s="17"/>
      <c r="R3187" s="17"/>
      <c r="S3187" s="17"/>
      <c r="T3187" s="17"/>
      <c r="U3187" s="62">
        <f t="shared" si="1031"/>
        <v>0</v>
      </c>
      <c r="V3187" s="34"/>
      <c r="W3187" s="34"/>
      <c r="X3187" s="34"/>
      <c r="Y3187" s="34"/>
      <c r="Z3187" s="34"/>
      <c r="AA3187" s="63" t="str">
        <f t="shared" si="1032"/>
        <v>-</v>
      </c>
      <c r="AB3187" s="63" t="str">
        <f t="shared" si="1033"/>
        <v>-</v>
      </c>
      <c r="AC3187" s="63">
        <f>IF(ISBLANK($C3187),0,VLOOKUP($C3187,Listen!$A$2:$C$45,2,FALSE))</f>
        <v>0</v>
      </c>
      <c r="AD3187" s="63">
        <f>IF(ISBLANK($C3187),0,VLOOKUP($C3187,Listen!$A$2:$C$45,3,FALSE))</f>
        <v>0</v>
      </c>
      <c r="AE3187" s="49">
        <f t="shared" si="1034"/>
        <v>0</v>
      </c>
      <c r="AF3187" s="49">
        <f t="shared" si="1034"/>
        <v>0</v>
      </c>
      <c r="AG3187" s="49">
        <f>IFERROR(IF(OR($V3187&lt;&gt;"Ja",VLOOKUP($C3187,Listen!$A$2:$F$45,5,0)="Nein",D3187&lt;IF(C3187="LNG Anbindungsanlagen gemäß separater Festlegung",2022,2023)),$AC3187,$AA3187),0)</f>
        <v>0</v>
      </c>
      <c r="AH3187" s="49">
        <f>IFERROR(IF(OR($V3187&lt;&gt;"Ja",VLOOKUP($C3187,Listen!$A$2:$F$45,5,0)="Nein",D3187&lt;IF(C3187="LNG Anbindungsanlagen gemäß separater Festlegung",2022,2023)),$AC3187,$AA3187),0)</f>
        <v>0</v>
      </c>
      <c r="AI3187" s="49">
        <f>IFERROR(IF(OR($W3187&lt;&gt;"Ja",VLOOKUP($C3187,Listen!$A$2:$F$45,6,0)="Nein"),$AC3187,$AB3187),0)</f>
        <v>0</v>
      </c>
      <c r="AJ3187" s="49">
        <f>IFERROR(IF(OR($W3187&lt;&gt;"Ja",VLOOKUP($C3187,Listen!$A$2:$F$45,6,0)="Nein"),$AC3187,$AB3187),0)</f>
        <v>0</v>
      </c>
      <c r="AK3187" s="49">
        <f>IFERROR(IF(OR($W3187&lt;&gt;"Ja",VLOOKUP($C3187,Listen!$A$2:$F$45,6,0)="Nein"),$AC3187,$AB3187),0)</f>
        <v>0</v>
      </c>
      <c r="AL3187" s="51">
        <f t="shared" si="1035"/>
        <v>0</v>
      </c>
      <c r="AM3187" s="296">
        <f>IFERROR(IF(VLOOKUP($C3187,Listen!$A$2:$F$45,6,0)="Ja",MAX(BC3187:BD3187),D_SAV!$BC3187),0)</f>
        <v>0</v>
      </c>
      <c r="AN3187" s="51">
        <f t="shared" si="1036"/>
        <v>0</v>
      </c>
      <c r="AP3187" s="304">
        <f t="shared" si="1037"/>
        <v>0</v>
      </c>
      <c r="AQ3187" s="304">
        <f t="shared" si="1038"/>
        <v>0</v>
      </c>
      <c r="AR3187" s="304">
        <f t="shared" si="1039"/>
        <v>0</v>
      </c>
      <c r="AS3187" s="304">
        <f t="shared" si="1040"/>
        <v>0</v>
      </c>
      <c r="AT3187" s="304">
        <f t="shared" si="1041"/>
        <v>0</v>
      </c>
      <c r="AU3187" s="304">
        <f t="shared" si="1042"/>
        <v>0</v>
      </c>
      <c r="AV3187" s="304">
        <f t="shared" si="1043"/>
        <v>0</v>
      </c>
      <c r="AW3187" s="304">
        <f t="shared" si="1044"/>
        <v>0</v>
      </c>
      <c r="AX3187" s="304">
        <f t="shared" si="1045"/>
        <v>0</v>
      </c>
      <c r="AY3187" s="304">
        <f t="shared" si="1046"/>
        <v>0</v>
      </c>
      <c r="AZ3187" s="304">
        <f t="shared" si="1047"/>
        <v>0</v>
      </c>
      <c r="BA3187" s="304">
        <f t="shared" si="1048"/>
        <v>0</v>
      </c>
      <c r="BB3187" s="304">
        <f t="shared" si="1049"/>
        <v>0</v>
      </c>
      <c r="BC3187" s="304">
        <f t="shared" si="1050"/>
        <v>0</v>
      </c>
      <c r="BD3187" s="304">
        <f t="shared" si="1051"/>
        <v>0</v>
      </c>
      <c r="BE3187" s="304">
        <f>IFERROR(IF(VLOOKUP($C3187,Listen!$A$2:$F$45,6,0)="Ja",BB3187-MAX(BC3187:BD3187),BB3187-BC3187),0)</f>
        <v>0</v>
      </c>
    </row>
    <row r="3188" spans="1:57" x14ac:dyDescent="0.25">
      <c r="A3188" s="320" t="str">
        <f>IF(AND(D3188&lt;&gt;0,C3188&lt;&gt;0,E3188&lt;&gt;0),IF(B3188&lt;&gt;0,CONCATENATE(B3188,"-AGr",VLOOKUP(C3188,Listen!$A$2:$D$45,4,FALSE),"-",D3188,"-",E3188,),CONCATENATE("AGr",VLOOKUP(C3188,Listen!$A$2:$D$45,4,FALSE),"-",D3188,"-",E3188)),"keine vollständige ID")</f>
        <v>keine vollständige ID</v>
      </c>
      <c r="B3188" s="301"/>
      <c r="C3188" s="287"/>
      <c r="D3188" s="34"/>
      <c r="E3188" s="306"/>
      <c r="F3188" s="116"/>
      <c r="G3188" s="17"/>
      <c r="H3188" s="17"/>
      <c r="I3188" s="17"/>
      <c r="J3188" s="17"/>
      <c r="K3188" s="17"/>
      <c r="L3188" s="17"/>
      <c r="M3188" s="17"/>
      <c r="N3188" s="17"/>
      <c r="O3188" s="116"/>
      <c r="P3188" s="117">
        <f>IF(D3188&gt;A_Stammdaten!$B$12,0,SUM(G3188,H3188,J3188,L3188:M3188)-SUM(I3188,K3188,N3188:O3188))</f>
        <v>0</v>
      </c>
      <c r="Q3188" s="17"/>
      <c r="R3188" s="17"/>
      <c r="S3188" s="17"/>
      <c r="T3188" s="17"/>
      <c r="U3188" s="62">
        <f t="shared" si="1031"/>
        <v>0</v>
      </c>
      <c r="V3188" s="34"/>
      <c r="W3188" s="34"/>
      <c r="X3188" s="34"/>
      <c r="Y3188" s="34"/>
      <c r="Z3188" s="34"/>
      <c r="AA3188" s="63" t="str">
        <f t="shared" si="1032"/>
        <v>-</v>
      </c>
      <c r="AB3188" s="63" t="str">
        <f t="shared" si="1033"/>
        <v>-</v>
      </c>
      <c r="AC3188" s="63">
        <f>IF(ISBLANK($C3188),0,VLOOKUP($C3188,Listen!$A$2:$C$45,2,FALSE))</f>
        <v>0</v>
      </c>
      <c r="AD3188" s="63">
        <f>IF(ISBLANK($C3188),0,VLOOKUP($C3188,Listen!$A$2:$C$45,3,FALSE))</f>
        <v>0</v>
      </c>
      <c r="AE3188" s="49">
        <f t="shared" si="1034"/>
        <v>0</v>
      </c>
      <c r="AF3188" s="49">
        <f t="shared" si="1034"/>
        <v>0</v>
      </c>
      <c r="AG3188" s="49">
        <f>IFERROR(IF(OR($V3188&lt;&gt;"Ja",VLOOKUP($C3188,Listen!$A$2:$F$45,5,0)="Nein",D3188&lt;IF(C3188="LNG Anbindungsanlagen gemäß separater Festlegung",2022,2023)),$AC3188,$AA3188),0)</f>
        <v>0</v>
      </c>
      <c r="AH3188" s="49">
        <f>IFERROR(IF(OR($V3188&lt;&gt;"Ja",VLOOKUP($C3188,Listen!$A$2:$F$45,5,0)="Nein",D3188&lt;IF(C3188="LNG Anbindungsanlagen gemäß separater Festlegung",2022,2023)),$AC3188,$AA3188),0)</f>
        <v>0</v>
      </c>
      <c r="AI3188" s="49">
        <f>IFERROR(IF(OR($W3188&lt;&gt;"Ja",VLOOKUP($C3188,Listen!$A$2:$F$45,6,0)="Nein"),$AC3188,$AB3188),0)</f>
        <v>0</v>
      </c>
      <c r="AJ3188" s="49">
        <f>IFERROR(IF(OR($W3188&lt;&gt;"Ja",VLOOKUP($C3188,Listen!$A$2:$F$45,6,0)="Nein"),$AC3188,$AB3188),0)</f>
        <v>0</v>
      </c>
      <c r="AK3188" s="49">
        <f>IFERROR(IF(OR($W3188&lt;&gt;"Ja",VLOOKUP($C3188,Listen!$A$2:$F$45,6,0)="Nein"),$AC3188,$AB3188),0)</f>
        <v>0</v>
      </c>
      <c r="AL3188" s="51">
        <f t="shared" si="1035"/>
        <v>0</v>
      </c>
      <c r="AM3188" s="296">
        <f>IFERROR(IF(VLOOKUP($C3188,Listen!$A$2:$F$45,6,0)="Ja",MAX(BC3188:BD3188),D_SAV!$BC3188),0)</f>
        <v>0</v>
      </c>
      <c r="AN3188" s="51">
        <f t="shared" si="1036"/>
        <v>0</v>
      </c>
      <c r="AP3188" s="304">
        <f t="shared" si="1037"/>
        <v>0</v>
      </c>
      <c r="AQ3188" s="304">
        <f t="shared" si="1038"/>
        <v>0</v>
      </c>
      <c r="AR3188" s="304">
        <f t="shared" si="1039"/>
        <v>0</v>
      </c>
      <c r="AS3188" s="304">
        <f t="shared" si="1040"/>
        <v>0</v>
      </c>
      <c r="AT3188" s="304">
        <f t="shared" si="1041"/>
        <v>0</v>
      </c>
      <c r="AU3188" s="304">
        <f t="shared" si="1042"/>
        <v>0</v>
      </c>
      <c r="AV3188" s="304">
        <f t="shared" si="1043"/>
        <v>0</v>
      </c>
      <c r="AW3188" s="304">
        <f t="shared" si="1044"/>
        <v>0</v>
      </c>
      <c r="AX3188" s="304">
        <f t="shared" si="1045"/>
        <v>0</v>
      </c>
      <c r="AY3188" s="304">
        <f t="shared" si="1046"/>
        <v>0</v>
      </c>
      <c r="AZ3188" s="304">
        <f t="shared" si="1047"/>
        <v>0</v>
      </c>
      <c r="BA3188" s="304">
        <f t="shared" si="1048"/>
        <v>0</v>
      </c>
      <c r="BB3188" s="304">
        <f t="shared" si="1049"/>
        <v>0</v>
      </c>
      <c r="BC3188" s="304">
        <f t="shared" si="1050"/>
        <v>0</v>
      </c>
      <c r="BD3188" s="304">
        <f t="shared" si="1051"/>
        <v>0</v>
      </c>
      <c r="BE3188" s="304">
        <f>IFERROR(IF(VLOOKUP($C3188,Listen!$A$2:$F$45,6,0)="Ja",BB3188-MAX(BC3188:BD3188),BB3188-BC3188),0)</f>
        <v>0</v>
      </c>
    </row>
    <row r="3189" spans="1:57" x14ac:dyDescent="0.25">
      <c r="A3189" s="320" t="str">
        <f>IF(AND(D3189&lt;&gt;0,C3189&lt;&gt;0,E3189&lt;&gt;0),IF(B3189&lt;&gt;0,CONCATENATE(B3189,"-AGr",VLOOKUP(C3189,Listen!$A$2:$D$45,4,FALSE),"-",D3189,"-",E3189,),CONCATENATE("AGr",VLOOKUP(C3189,Listen!$A$2:$D$45,4,FALSE),"-",D3189,"-",E3189)),"keine vollständige ID")</f>
        <v>keine vollständige ID</v>
      </c>
      <c r="B3189" s="301"/>
      <c r="C3189" s="287"/>
      <c r="D3189" s="34"/>
      <c r="E3189" s="306"/>
      <c r="F3189" s="116"/>
      <c r="G3189" s="17"/>
      <c r="H3189" s="17"/>
      <c r="I3189" s="17"/>
      <c r="J3189" s="17"/>
      <c r="K3189" s="17"/>
      <c r="L3189" s="17"/>
      <c r="M3189" s="17"/>
      <c r="N3189" s="17"/>
      <c r="O3189" s="116"/>
      <c r="P3189" s="117">
        <f>IF(D3189&gt;A_Stammdaten!$B$12,0,SUM(G3189,H3189,J3189,L3189:M3189)-SUM(I3189,K3189,N3189:O3189))</f>
        <v>0</v>
      </c>
      <c r="Q3189" s="17"/>
      <c r="R3189" s="17"/>
      <c r="S3189" s="17"/>
      <c r="T3189" s="17"/>
      <c r="U3189" s="62">
        <f t="shared" si="1031"/>
        <v>0</v>
      </c>
      <c r="V3189" s="34"/>
      <c r="W3189" s="34"/>
      <c r="X3189" s="34"/>
      <c r="Y3189" s="34"/>
      <c r="Z3189" s="34"/>
      <c r="AA3189" s="63" t="str">
        <f t="shared" si="1032"/>
        <v>-</v>
      </c>
      <c r="AB3189" s="63" t="str">
        <f t="shared" si="1033"/>
        <v>-</v>
      </c>
      <c r="AC3189" s="63">
        <f>IF(ISBLANK($C3189),0,VLOOKUP($C3189,Listen!$A$2:$C$45,2,FALSE))</f>
        <v>0</v>
      </c>
      <c r="AD3189" s="63">
        <f>IF(ISBLANK($C3189),0,VLOOKUP($C3189,Listen!$A$2:$C$45,3,FALSE))</f>
        <v>0</v>
      </c>
      <c r="AE3189" s="49">
        <f t="shared" si="1034"/>
        <v>0</v>
      </c>
      <c r="AF3189" s="49">
        <f t="shared" si="1034"/>
        <v>0</v>
      </c>
      <c r="AG3189" s="49">
        <f>IFERROR(IF(OR($V3189&lt;&gt;"Ja",VLOOKUP($C3189,Listen!$A$2:$F$45,5,0)="Nein",D3189&lt;IF(C3189="LNG Anbindungsanlagen gemäß separater Festlegung",2022,2023)),$AC3189,$AA3189),0)</f>
        <v>0</v>
      </c>
      <c r="AH3189" s="49">
        <f>IFERROR(IF(OR($V3189&lt;&gt;"Ja",VLOOKUP($C3189,Listen!$A$2:$F$45,5,0)="Nein",D3189&lt;IF(C3189="LNG Anbindungsanlagen gemäß separater Festlegung",2022,2023)),$AC3189,$AA3189),0)</f>
        <v>0</v>
      </c>
      <c r="AI3189" s="49">
        <f>IFERROR(IF(OR($W3189&lt;&gt;"Ja",VLOOKUP($C3189,Listen!$A$2:$F$45,6,0)="Nein"),$AC3189,$AB3189),0)</f>
        <v>0</v>
      </c>
      <c r="AJ3189" s="49">
        <f>IFERROR(IF(OR($W3189&lt;&gt;"Ja",VLOOKUP($C3189,Listen!$A$2:$F$45,6,0)="Nein"),$AC3189,$AB3189),0)</f>
        <v>0</v>
      </c>
      <c r="AK3189" s="49">
        <f>IFERROR(IF(OR($W3189&lt;&gt;"Ja",VLOOKUP($C3189,Listen!$A$2:$F$45,6,0)="Nein"),$AC3189,$AB3189),0)</f>
        <v>0</v>
      </c>
      <c r="AL3189" s="51">
        <f t="shared" si="1035"/>
        <v>0</v>
      </c>
      <c r="AM3189" s="296">
        <f>IFERROR(IF(VLOOKUP($C3189,Listen!$A$2:$F$45,6,0)="Ja",MAX(BC3189:BD3189),D_SAV!$BC3189),0)</f>
        <v>0</v>
      </c>
      <c r="AN3189" s="51">
        <f t="shared" si="1036"/>
        <v>0</v>
      </c>
      <c r="AP3189" s="304">
        <f t="shared" si="1037"/>
        <v>0</v>
      </c>
      <c r="AQ3189" s="304">
        <f t="shared" si="1038"/>
        <v>0</v>
      </c>
      <c r="AR3189" s="304">
        <f t="shared" si="1039"/>
        <v>0</v>
      </c>
      <c r="AS3189" s="304">
        <f t="shared" si="1040"/>
        <v>0</v>
      </c>
      <c r="AT3189" s="304">
        <f t="shared" si="1041"/>
        <v>0</v>
      </c>
      <c r="AU3189" s="304">
        <f t="shared" si="1042"/>
        <v>0</v>
      </c>
      <c r="AV3189" s="304">
        <f t="shared" si="1043"/>
        <v>0</v>
      </c>
      <c r="AW3189" s="304">
        <f t="shared" si="1044"/>
        <v>0</v>
      </c>
      <c r="AX3189" s="304">
        <f t="shared" si="1045"/>
        <v>0</v>
      </c>
      <c r="AY3189" s="304">
        <f t="shared" si="1046"/>
        <v>0</v>
      </c>
      <c r="AZ3189" s="304">
        <f t="shared" si="1047"/>
        <v>0</v>
      </c>
      <c r="BA3189" s="304">
        <f t="shared" si="1048"/>
        <v>0</v>
      </c>
      <c r="BB3189" s="304">
        <f t="shared" si="1049"/>
        <v>0</v>
      </c>
      <c r="BC3189" s="304">
        <f t="shared" si="1050"/>
        <v>0</v>
      </c>
      <c r="BD3189" s="304">
        <f t="shared" si="1051"/>
        <v>0</v>
      </c>
      <c r="BE3189" s="304">
        <f>IFERROR(IF(VLOOKUP($C3189,Listen!$A$2:$F$45,6,0)="Ja",BB3189-MAX(BC3189:BD3189),BB3189-BC3189),0)</f>
        <v>0</v>
      </c>
    </row>
    <row r="3190" spans="1:57" x14ac:dyDescent="0.25">
      <c r="A3190" s="320" t="str">
        <f>IF(AND(D3190&lt;&gt;0,C3190&lt;&gt;0,E3190&lt;&gt;0),IF(B3190&lt;&gt;0,CONCATENATE(B3190,"-AGr",VLOOKUP(C3190,Listen!$A$2:$D$45,4,FALSE),"-",D3190,"-",E3190,),CONCATENATE("AGr",VLOOKUP(C3190,Listen!$A$2:$D$45,4,FALSE),"-",D3190,"-",E3190)),"keine vollständige ID")</f>
        <v>keine vollständige ID</v>
      </c>
      <c r="B3190" s="301"/>
      <c r="C3190" s="287"/>
      <c r="D3190" s="34"/>
      <c r="E3190" s="306"/>
      <c r="F3190" s="116"/>
      <c r="G3190" s="17"/>
      <c r="H3190" s="17"/>
      <c r="I3190" s="17"/>
      <c r="J3190" s="17"/>
      <c r="K3190" s="17"/>
      <c r="L3190" s="17"/>
      <c r="M3190" s="17"/>
      <c r="N3190" s="17"/>
      <c r="O3190" s="116"/>
      <c r="P3190" s="117">
        <f>IF(D3190&gt;A_Stammdaten!$B$12,0,SUM(G3190,H3190,J3190,L3190:M3190)-SUM(I3190,K3190,N3190:O3190))</f>
        <v>0</v>
      </c>
      <c r="Q3190" s="17"/>
      <c r="R3190" s="17"/>
      <c r="S3190" s="17"/>
      <c r="T3190" s="17"/>
      <c r="U3190" s="62">
        <f t="shared" si="1031"/>
        <v>0</v>
      </c>
      <c r="V3190" s="34"/>
      <c r="W3190" s="34"/>
      <c r="X3190" s="34"/>
      <c r="Y3190" s="34"/>
      <c r="Z3190" s="34"/>
      <c r="AA3190" s="63" t="str">
        <f t="shared" si="1032"/>
        <v>-</v>
      </c>
      <c r="AB3190" s="63" t="str">
        <f t="shared" si="1033"/>
        <v>-</v>
      </c>
      <c r="AC3190" s="63">
        <f>IF(ISBLANK($C3190),0,VLOOKUP($C3190,Listen!$A$2:$C$45,2,FALSE))</f>
        <v>0</v>
      </c>
      <c r="AD3190" s="63">
        <f>IF(ISBLANK($C3190),0,VLOOKUP($C3190,Listen!$A$2:$C$45,3,FALSE))</f>
        <v>0</v>
      </c>
      <c r="AE3190" s="49">
        <f t="shared" si="1034"/>
        <v>0</v>
      </c>
      <c r="AF3190" s="49">
        <f t="shared" si="1034"/>
        <v>0</v>
      </c>
      <c r="AG3190" s="49">
        <f>IFERROR(IF(OR($V3190&lt;&gt;"Ja",VLOOKUP($C3190,Listen!$A$2:$F$45,5,0)="Nein",D3190&lt;IF(C3190="LNG Anbindungsanlagen gemäß separater Festlegung",2022,2023)),$AC3190,$AA3190),0)</f>
        <v>0</v>
      </c>
      <c r="AH3190" s="49">
        <f>IFERROR(IF(OR($V3190&lt;&gt;"Ja",VLOOKUP($C3190,Listen!$A$2:$F$45,5,0)="Nein",D3190&lt;IF(C3190="LNG Anbindungsanlagen gemäß separater Festlegung",2022,2023)),$AC3190,$AA3190),0)</f>
        <v>0</v>
      </c>
      <c r="AI3190" s="49">
        <f>IFERROR(IF(OR($W3190&lt;&gt;"Ja",VLOOKUP($C3190,Listen!$A$2:$F$45,6,0)="Nein"),$AC3190,$AB3190),0)</f>
        <v>0</v>
      </c>
      <c r="AJ3190" s="49">
        <f>IFERROR(IF(OR($W3190&lt;&gt;"Ja",VLOOKUP($C3190,Listen!$A$2:$F$45,6,0)="Nein"),$AC3190,$AB3190),0)</f>
        <v>0</v>
      </c>
      <c r="AK3190" s="49">
        <f>IFERROR(IF(OR($W3190&lt;&gt;"Ja",VLOOKUP($C3190,Listen!$A$2:$F$45,6,0)="Nein"),$AC3190,$AB3190),0)</f>
        <v>0</v>
      </c>
      <c r="AL3190" s="51">
        <f t="shared" si="1035"/>
        <v>0</v>
      </c>
      <c r="AM3190" s="296">
        <f>IFERROR(IF(VLOOKUP($C3190,Listen!$A$2:$F$45,6,0)="Ja",MAX(BC3190:BD3190),D_SAV!$BC3190),0)</f>
        <v>0</v>
      </c>
      <c r="AN3190" s="51">
        <f t="shared" si="1036"/>
        <v>0</v>
      </c>
      <c r="AP3190" s="304">
        <f t="shared" si="1037"/>
        <v>0</v>
      </c>
      <c r="AQ3190" s="304">
        <f t="shared" si="1038"/>
        <v>0</v>
      </c>
      <c r="AR3190" s="304">
        <f t="shared" si="1039"/>
        <v>0</v>
      </c>
      <c r="AS3190" s="304">
        <f t="shared" si="1040"/>
        <v>0</v>
      </c>
      <c r="AT3190" s="304">
        <f t="shared" si="1041"/>
        <v>0</v>
      </c>
      <c r="AU3190" s="304">
        <f t="shared" si="1042"/>
        <v>0</v>
      </c>
      <c r="AV3190" s="304">
        <f t="shared" si="1043"/>
        <v>0</v>
      </c>
      <c r="AW3190" s="304">
        <f t="shared" si="1044"/>
        <v>0</v>
      </c>
      <c r="AX3190" s="304">
        <f t="shared" si="1045"/>
        <v>0</v>
      </c>
      <c r="AY3190" s="304">
        <f t="shared" si="1046"/>
        <v>0</v>
      </c>
      <c r="AZ3190" s="304">
        <f t="shared" si="1047"/>
        <v>0</v>
      </c>
      <c r="BA3190" s="304">
        <f t="shared" si="1048"/>
        <v>0</v>
      </c>
      <c r="BB3190" s="304">
        <f t="shared" si="1049"/>
        <v>0</v>
      </c>
      <c r="BC3190" s="304">
        <f t="shared" si="1050"/>
        <v>0</v>
      </c>
      <c r="BD3190" s="304">
        <f t="shared" si="1051"/>
        <v>0</v>
      </c>
      <c r="BE3190" s="304">
        <f>IFERROR(IF(VLOOKUP($C3190,Listen!$A$2:$F$45,6,0)="Ja",BB3190-MAX(BC3190:BD3190),BB3190-BC3190),0)</f>
        <v>0</v>
      </c>
    </row>
    <row r="3191" spans="1:57" x14ac:dyDescent="0.25">
      <c r="A3191" s="320" t="str">
        <f>IF(AND(D3191&lt;&gt;0,C3191&lt;&gt;0,E3191&lt;&gt;0),IF(B3191&lt;&gt;0,CONCATENATE(B3191,"-AGr",VLOOKUP(C3191,Listen!$A$2:$D$45,4,FALSE),"-",D3191,"-",E3191,),CONCATENATE("AGr",VLOOKUP(C3191,Listen!$A$2:$D$45,4,FALSE),"-",D3191,"-",E3191)),"keine vollständige ID")</f>
        <v>keine vollständige ID</v>
      </c>
      <c r="B3191" s="301"/>
      <c r="C3191" s="287"/>
      <c r="D3191" s="34"/>
      <c r="E3191" s="306"/>
      <c r="F3191" s="116"/>
      <c r="G3191" s="17"/>
      <c r="H3191" s="17"/>
      <c r="I3191" s="17"/>
      <c r="J3191" s="17"/>
      <c r="K3191" s="17"/>
      <c r="L3191" s="17"/>
      <c r="M3191" s="17"/>
      <c r="N3191" s="17"/>
      <c r="O3191" s="116"/>
      <c r="P3191" s="117">
        <f>IF(D3191&gt;A_Stammdaten!$B$12,0,SUM(G3191,H3191,J3191,L3191:M3191)-SUM(I3191,K3191,N3191:O3191))</f>
        <v>0</v>
      </c>
      <c r="Q3191" s="17"/>
      <c r="R3191" s="17"/>
      <c r="S3191" s="17"/>
      <c r="T3191" s="17"/>
      <c r="U3191" s="62">
        <f t="shared" si="1031"/>
        <v>0</v>
      </c>
      <c r="V3191" s="34"/>
      <c r="W3191" s="34"/>
      <c r="X3191" s="34"/>
      <c r="Y3191" s="34"/>
      <c r="Z3191" s="34"/>
      <c r="AA3191" s="63" t="str">
        <f t="shared" si="1032"/>
        <v>-</v>
      </c>
      <c r="AB3191" s="63" t="str">
        <f t="shared" si="1033"/>
        <v>-</v>
      </c>
      <c r="AC3191" s="63">
        <f>IF(ISBLANK($C3191),0,VLOOKUP($C3191,Listen!$A$2:$C$45,2,FALSE))</f>
        <v>0</v>
      </c>
      <c r="AD3191" s="63">
        <f>IF(ISBLANK($C3191),0,VLOOKUP($C3191,Listen!$A$2:$C$45,3,FALSE))</f>
        <v>0</v>
      </c>
      <c r="AE3191" s="49">
        <f t="shared" si="1034"/>
        <v>0</v>
      </c>
      <c r="AF3191" s="49">
        <f t="shared" si="1034"/>
        <v>0</v>
      </c>
      <c r="AG3191" s="49">
        <f>IFERROR(IF(OR($V3191&lt;&gt;"Ja",VLOOKUP($C3191,Listen!$A$2:$F$45,5,0)="Nein",D3191&lt;IF(C3191="LNG Anbindungsanlagen gemäß separater Festlegung",2022,2023)),$AC3191,$AA3191),0)</f>
        <v>0</v>
      </c>
      <c r="AH3191" s="49">
        <f>IFERROR(IF(OR($V3191&lt;&gt;"Ja",VLOOKUP($C3191,Listen!$A$2:$F$45,5,0)="Nein",D3191&lt;IF(C3191="LNG Anbindungsanlagen gemäß separater Festlegung",2022,2023)),$AC3191,$AA3191),0)</f>
        <v>0</v>
      </c>
      <c r="AI3191" s="49">
        <f>IFERROR(IF(OR($W3191&lt;&gt;"Ja",VLOOKUP($C3191,Listen!$A$2:$F$45,6,0)="Nein"),$AC3191,$AB3191),0)</f>
        <v>0</v>
      </c>
      <c r="AJ3191" s="49">
        <f>IFERROR(IF(OR($W3191&lt;&gt;"Ja",VLOOKUP($C3191,Listen!$A$2:$F$45,6,0)="Nein"),$AC3191,$AB3191),0)</f>
        <v>0</v>
      </c>
      <c r="AK3191" s="49">
        <f>IFERROR(IF(OR($W3191&lt;&gt;"Ja",VLOOKUP($C3191,Listen!$A$2:$F$45,6,0)="Nein"),$AC3191,$AB3191),0)</f>
        <v>0</v>
      </c>
      <c r="AL3191" s="51">
        <f t="shared" si="1035"/>
        <v>0</v>
      </c>
      <c r="AM3191" s="296">
        <f>IFERROR(IF(VLOOKUP($C3191,Listen!$A$2:$F$45,6,0)="Ja",MAX(BC3191:BD3191),D_SAV!$BC3191),0)</f>
        <v>0</v>
      </c>
      <c r="AN3191" s="51">
        <f t="shared" si="1036"/>
        <v>0</v>
      </c>
      <c r="AP3191" s="304">
        <f t="shared" si="1037"/>
        <v>0</v>
      </c>
      <c r="AQ3191" s="304">
        <f t="shared" si="1038"/>
        <v>0</v>
      </c>
      <c r="AR3191" s="304">
        <f t="shared" si="1039"/>
        <v>0</v>
      </c>
      <c r="AS3191" s="304">
        <f t="shared" si="1040"/>
        <v>0</v>
      </c>
      <c r="AT3191" s="304">
        <f t="shared" si="1041"/>
        <v>0</v>
      </c>
      <c r="AU3191" s="304">
        <f t="shared" si="1042"/>
        <v>0</v>
      </c>
      <c r="AV3191" s="304">
        <f t="shared" si="1043"/>
        <v>0</v>
      </c>
      <c r="AW3191" s="304">
        <f t="shared" si="1044"/>
        <v>0</v>
      </c>
      <c r="AX3191" s="304">
        <f t="shared" si="1045"/>
        <v>0</v>
      </c>
      <c r="AY3191" s="304">
        <f t="shared" si="1046"/>
        <v>0</v>
      </c>
      <c r="AZ3191" s="304">
        <f t="shared" si="1047"/>
        <v>0</v>
      </c>
      <c r="BA3191" s="304">
        <f t="shared" si="1048"/>
        <v>0</v>
      </c>
      <c r="BB3191" s="304">
        <f t="shared" si="1049"/>
        <v>0</v>
      </c>
      <c r="BC3191" s="304">
        <f t="shared" si="1050"/>
        <v>0</v>
      </c>
      <c r="BD3191" s="304">
        <f t="shared" si="1051"/>
        <v>0</v>
      </c>
      <c r="BE3191" s="304">
        <f>IFERROR(IF(VLOOKUP($C3191,Listen!$A$2:$F$45,6,0)="Ja",BB3191-MAX(BC3191:BD3191),BB3191-BC3191),0)</f>
        <v>0</v>
      </c>
    </row>
    <row r="3192" spans="1:57" x14ac:dyDescent="0.25">
      <c r="A3192" s="320" t="str">
        <f>IF(AND(D3192&lt;&gt;0,C3192&lt;&gt;0,E3192&lt;&gt;0),IF(B3192&lt;&gt;0,CONCATENATE(B3192,"-AGr",VLOOKUP(C3192,Listen!$A$2:$D$45,4,FALSE),"-",D3192,"-",E3192,),CONCATENATE("AGr",VLOOKUP(C3192,Listen!$A$2:$D$45,4,FALSE),"-",D3192,"-",E3192)),"keine vollständige ID")</f>
        <v>keine vollständige ID</v>
      </c>
      <c r="B3192" s="301"/>
      <c r="C3192" s="287"/>
      <c r="D3192" s="34"/>
      <c r="E3192" s="306"/>
      <c r="F3192" s="116"/>
      <c r="G3192" s="17"/>
      <c r="H3192" s="17"/>
      <c r="I3192" s="17"/>
      <c r="J3192" s="17"/>
      <c r="K3192" s="17"/>
      <c r="L3192" s="17"/>
      <c r="M3192" s="17"/>
      <c r="N3192" s="17"/>
      <c r="O3192" s="116"/>
      <c r="P3192" s="117">
        <f>IF(D3192&gt;A_Stammdaten!$B$12,0,SUM(G3192,H3192,J3192,L3192:M3192)-SUM(I3192,K3192,N3192:O3192))</f>
        <v>0</v>
      </c>
      <c r="Q3192" s="17"/>
      <c r="R3192" s="17"/>
      <c r="S3192" s="17"/>
      <c r="T3192" s="17"/>
      <c r="U3192" s="62">
        <f t="shared" si="1031"/>
        <v>0</v>
      </c>
      <c r="V3192" s="34"/>
      <c r="W3192" s="34"/>
      <c r="X3192" s="34"/>
      <c r="Y3192" s="34"/>
      <c r="Z3192" s="34"/>
      <c r="AA3192" s="63" t="str">
        <f t="shared" si="1032"/>
        <v>-</v>
      </c>
      <c r="AB3192" s="63" t="str">
        <f t="shared" si="1033"/>
        <v>-</v>
      </c>
      <c r="AC3192" s="63">
        <f>IF(ISBLANK($C3192),0,VLOOKUP($C3192,Listen!$A$2:$C$45,2,FALSE))</f>
        <v>0</v>
      </c>
      <c r="AD3192" s="63">
        <f>IF(ISBLANK($C3192),0,VLOOKUP($C3192,Listen!$A$2:$C$45,3,FALSE))</f>
        <v>0</v>
      </c>
      <c r="AE3192" s="49">
        <f t="shared" si="1034"/>
        <v>0</v>
      </c>
      <c r="AF3192" s="49">
        <f t="shared" si="1034"/>
        <v>0</v>
      </c>
      <c r="AG3192" s="49">
        <f>IFERROR(IF(OR($V3192&lt;&gt;"Ja",VLOOKUP($C3192,Listen!$A$2:$F$45,5,0)="Nein",D3192&lt;IF(C3192="LNG Anbindungsanlagen gemäß separater Festlegung",2022,2023)),$AC3192,$AA3192),0)</f>
        <v>0</v>
      </c>
      <c r="AH3192" s="49">
        <f>IFERROR(IF(OR($V3192&lt;&gt;"Ja",VLOOKUP($C3192,Listen!$A$2:$F$45,5,0)="Nein",D3192&lt;IF(C3192="LNG Anbindungsanlagen gemäß separater Festlegung",2022,2023)),$AC3192,$AA3192),0)</f>
        <v>0</v>
      </c>
      <c r="AI3192" s="49">
        <f>IFERROR(IF(OR($W3192&lt;&gt;"Ja",VLOOKUP($C3192,Listen!$A$2:$F$45,6,0)="Nein"),$AC3192,$AB3192),0)</f>
        <v>0</v>
      </c>
      <c r="AJ3192" s="49">
        <f>IFERROR(IF(OR($W3192&lt;&gt;"Ja",VLOOKUP($C3192,Listen!$A$2:$F$45,6,0)="Nein"),$AC3192,$AB3192),0)</f>
        <v>0</v>
      </c>
      <c r="AK3192" s="49">
        <f>IFERROR(IF(OR($W3192&lt;&gt;"Ja",VLOOKUP($C3192,Listen!$A$2:$F$45,6,0)="Nein"),$AC3192,$AB3192),0)</f>
        <v>0</v>
      </c>
      <c r="AL3192" s="51">
        <f t="shared" si="1035"/>
        <v>0</v>
      </c>
      <c r="AM3192" s="296">
        <f>IFERROR(IF(VLOOKUP($C3192,Listen!$A$2:$F$45,6,0)="Ja",MAX(BC3192:BD3192),D_SAV!$BC3192),0)</f>
        <v>0</v>
      </c>
      <c r="AN3192" s="51">
        <f t="shared" si="1036"/>
        <v>0</v>
      </c>
      <c r="AP3192" s="304">
        <f t="shared" si="1037"/>
        <v>0</v>
      </c>
      <c r="AQ3192" s="304">
        <f t="shared" si="1038"/>
        <v>0</v>
      </c>
      <c r="AR3192" s="304">
        <f t="shared" si="1039"/>
        <v>0</v>
      </c>
      <c r="AS3192" s="304">
        <f t="shared" si="1040"/>
        <v>0</v>
      </c>
      <c r="AT3192" s="304">
        <f t="shared" si="1041"/>
        <v>0</v>
      </c>
      <c r="AU3192" s="304">
        <f t="shared" si="1042"/>
        <v>0</v>
      </c>
      <c r="AV3192" s="304">
        <f t="shared" si="1043"/>
        <v>0</v>
      </c>
      <c r="AW3192" s="304">
        <f t="shared" si="1044"/>
        <v>0</v>
      </c>
      <c r="AX3192" s="304">
        <f t="shared" si="1045"/>
        <v>0</v>
      </c>
      <c r="AY3192" s="304">
        <f t="shared" si="1046"/>
        <v>0</v>
      </c>
      <c r="AZ3192" s="304">
        <f t="shared" si="1047"/>
        <v>0</v>
      </c>
      <c r="BA3192" s="304">
        <f t="shared" si="1048"/>
        <v>0</v>
      </c>
      <c r="BB3192" s="304">
        <f t="shared" si="1049"/>
        <v>0</v>
      </c>
      <c r="BC3192" s="304">
        <f t="shared" si="1050"/>
        <v>0</v>
      </c>
      <c r="BD3192" s="304">
        <f t="shared" si="1051"/>
        <v>0</v>
      </c>
      <c r="BE3192" s="304">
        <f>IFERROR(IF(VLOOKUP($C3192,Listen!$A$2:$F$45,6,0)="Ja",BB3192-MAX(BC3192:BD3192),BB3192-BC3192),0)</f>
        <v>0</v>
      </c>
    </row>
    <row r="3193" spans="1:57" x14ac:dyDescent="0.25">
      <c r="A3193" s="320" t="str">
        <f>IF(AND(D3193&lt;&gt;0,C3193&lt;&gt;0,E3193&lt;&gt;0),IF(B3193&lt;&gt;0,CONCATENATE(B3193,"-AGr",VLOOKUP(C3193,Listen!$A$2:$D$45,4,FALSE),"-",D3193,"-",E3193,),CONCATENATE("AGr",VLOOKUP(C3193,Listen!$A$2:$D$45,4,FALSE),"-",D3193,"-",E3193)),"keine vollständige ID")</f>
        <v>keine vollständige ID</v>
      </c>
      <c r="B3193" s="301"/>
      <c r="C3193" s="287"/>
      <c r="D3193" s="34"/>
      <c r="E3193" s="306"/>
      <c r="F3193" s="116"/>
      <c r="G3193" s="17"/>
      <c r="H3193" s="17"/>
      <c r="I3193" s="17"/>
      <c r="J3193" s="17"/>
      <c r="K3193" s="17"/>
      <c r="L3193" s="17"/>
      <c r="M3193" s="17"/>
      <c r="N3193" s="17"/>
      <c r="O3193" s="116"/>
      <c r="P3193" s="117">
        <f>IF(D3193&gt;A_Stammdaten!$B$12,0,SUM(G3193,H3193,J3193,L3193:M3193)-SUM(I3193,K3193,N3193:O3193))</f>
        <v>0</v>
      </c>
      <c r="Q3193" s="17"/>
      <c r="R3193" s="17"/>
      <c r="S3193" s="17"/>
      <c r="T3193" s="17"/>
      <c r="U3193" s="62">
        <f t="shared" si="1031"/>
        <v>0</v>
      </c>
      <c r="V3193" s="34"/>
      <c r="W3193" s="34"/>
      <c r="X3193" s="34"/>
      <c r="Y3193" s="34"/>
      <c r="Z3193" s="34"/>
      <c r="AA3193" s="63" t="str">
        <f t="shared" si="1032"/>
        <v>-</v>
      </c>
      <c r="AB3193" s="63" t="str">
        <f t="shared" si="1033"/>
        <v>-</v>
      </c>
      <c r="AC3193" s="63">
        <f>IF(ISBLANK($C3193),0,VLOOKUP($C3193,Listen!$A$2:$C$45,2,FALSE))</f>
        <v>0</v>
      </c>
      <c r="AD3193" s="63">
        <f>IF(ISBLANK($C3193),0,VLOOKUP($C3193,Listen!$A$2:$C$45,3,FALSE))</f>
        <v>0</v>
      </c>
      <c r="AE3193" s="49">
        <f t="shared" si="1034"/>
        <v>0</v>
      </c>
      <c r="AF3193" s="49">
        <f t="shared" si="1034"/>
        <v>0</v>
      </c>
      <c r="AG3193" s="49">
        <f>IFERROR(IF(OR($V3193&lt;&gt;"Ja",VLOOKUP($C3193,Listen!$A$2:$F$45,5,0)="Nein",D3193&lt;IF(C3193="LNG Anbindungsanlagen gemäß separater Festlegung",2022,2023)),$AC3193,$AA3193),0)</f>
        <v>0</v>
      </c>
      <c r="AH3193" s="49">
        <f>IFERROR(IF(OR($V3193&lt;&gt;"Ja",VLOOKUP($C3193,Listen!$A$2:$F$45,5,0)="Nein",D3193&lt;IF(C3193="LNG Anbindungsanlagen gemäß separater Festlegung",2022,2023)),$AC3193,$AA3193),0)</f>
        <v>0</v>
      </c>
      <c r="AI3193" s="49">
        <f>IFERROR(IF(OR($W3193&lt;&gt;"Ja",VLOOKUP($C3193,Listen!$A$2:$F$45,6,0)="Nein"),$AC3193,$AB3193),0)</f>
        <v>0</v>
      </c>
      <c r="AJ3193" s="49">
        <f>IFERROR(IF(OR($W3193&lt;&gt;"Ja",VLOOKUP($C3193,Listen!$A$2:$F$45,6,0)="Nein"),$AC3193,$AB3193),0)</f>
        <v>0</v>
      </c>
      <c r="AK3193" s="49">
        <f>IFERROR(IF(OR($W3193&lt;&gt;"Ja",VLOOKUP($C3193,Listen!$A$2:$F$45,6,0)="Nein"),$AC3193,$AB3193),0)</f>
        <v>0</v>
      </c>
      <c r="AL3193" s="51">
        <f t="shared" si="1035"/>
        <v>0</v>
      </c>
      <c r="AM3193" s="296">
        <f>IFERROR(IF(VLOOKUP($C3193,Listen!$A$2:$F$45,6,0)="Ja",MAX(BC3193:BD3193),D_SAV!$BC3193),0)</f>
        <v>0</v>
      </c>
      <c r="AN3193" s="51">
        <f t="shared" si="1036"/>
        <v>0</v>
      </c>
      <c r="AP3193" s="304">
        <f t="shared" si="1037"/>
        <v>0</v>
      </c>
      <c r="AQ3193" s="304">
        <f t="shared" si="1038"/>
        <v>0</v>
      </c>
      <c r="AR3193" s="304">
        <f t="shared" si="1039"/>
        <v>0</v>
      </c>
      <c r="AS3193" s="304">
        <f t="shared" si="1040"/>
        <v>0</v>
      </c>
      <c r="AT3193" s="304">
        <f t="shared" si="1041"/>
        <v>0</v>
      </c>
      <c r="AU3193" s="304">
        <f t="shared" si="1042"/>
        <v>0</v>
      </c>
      <c r="AV3193" s="304">
        <f t="shared" si="1043"/>
        <v>0</v>
      </c>
      <c r="AW3193" s="304">
        <f t="shared" si="1044"/>
        <v>0</v>
      </c>
      <c r="AX3193" s="304">
        <f t="shared" si="1045"/>
        <v>0</v>
      </c>
      <c r="AY3193" s="304">
        <f t="shared" si="1046"/>
        <v>0</v>
      </c>
      <c r="AZ3193" s="304">
        <f t="shared" si="1047"/>
        <v>0</v>
      </c>
      <c r="BA3193" s="304">
        <f t="shared" si="1048"/>
        <v>0</v>
      </c>
      <c r="BB3193" s="304">
        <f t="shared" si="1049"/>
        <v>0</v>
      </c>
      <c r="BC3193" s="304">
        <f t="shared" si="1050"/>
        <v>0</v>
      </c>
      <c r="BD3193" s="304">
        <f t="shared" si="1051"/>
        <v>0</v>
      </c>
      <c r="BE3193" s="304">
        <f>IFERROR(IF(VLOOKUP($C3193,Listen!$A$2:$F$45,6,0)="Ja",BB3193-MAX(BC3193:BD3193),BB3193-BC3193),0)</f>
        <v>0</v>
      </c>
    </row>
    <row r="3194" spans="1:57" x14ac:dyDescent="0.25">
      <c r="A3194" s="320" t="str">
        <f>IF(AND(D3194&lt;&gt;0,C3194&lt;&gt;0,E3194&lt;&gt;0),IF(B3194&lt;&gt;0,CONCATENATE(B3194,"-AGr",VLOOKUP(C3194,Listen!$A$2:$D$45,4,FALSE),"-",D3194,"-",E3194,),CONCATENATE("AGr",VLOOKUP(C3194,Listen!$A$2:$D$45,4,FALSE),"-",D3194,"-",E3194)),"keine vollständige ID")</f>
        <v>keine vollständige ID</v>
      </c>
      <c r="B3194" s="301"/>
      <c r="C3194" s="287"/>
      <c r="D3194" s="34"/>
      <c r="E3194" s="306"/>
      <c r="F3194" s="116"/>
      <c r="G3194" s="17"/>
      <c r="H3194" s="17"/>
      <c r="I3194" s="17"/>
      <c r="J3194" s="17"/>
      <c r="K3194" s="17"/>
      <c r="L3194" s="17"/>
      <c r="M3194" s="17"/>
      <c r="N3194" s="17"/>
      <c r="O3194" s="116"/>
      <c r="P3194" s="117">
        <f>IF(D3194&gt;A_Stammdaten!$B$12,0,SUM(G3194,H3194,J3194,L3194:M3194)-SUM(I3194,K3194,N3194:O3194))</f>
        <v>0</v>
      </c>
      <c r="Q3194" s="17"/>
      <c r="R3194" s="17"/>
      <c r="S3194" s="17"/>
      <c r="T3194" s="17"/>
      <c r="U3194" s="62">
        <f t="shared" si="1031"/>
        <v>0</v>
      </c>
      <c r="V3194" s="34"/>
      <c r="W3194" s="34"/>
      <c r="X3194" s="34"/>
      <c r="Y3194" s="34"/>
      <c r="Z3194" s="34"/>
      <c r="AA3194" s="63" t="str">
        <f t="shared" si="1032"/>
        <v>-</v>
      </c>
      <c r="AB3194" s="63" t="str">
        <f t="shared" si="1033"/>
        <v>-</v>
      </c>
      <c r="AC3194" s="63">
        <f>IF(ISBLANK($C3194),0,VLOOKUP($C3194,Listen!$A$2:$C$45,2,FALSE))</f>
        <v>0</v>
      </c>
      <c r="AD3194" s="63">
        <f>IF(ISBLANK($C3194),0,VLOOKUP($C3194,Listen!$A$2:$C$45,3,FALSE))</f>
        <v>0</v>
      </c>
      <c r="AE3194" s="49">
        <f t="shared" si="1034"/>
        <v>0</v>
      </c>
      <c r="AF3194" s="49">
        <f t="shared" si="1034"/>
        <v>0</v>
      </c>
      <c r="AG3194" s="49">
        <f>IFERROR(IF(OR($V3194&lt;&gt;"Ja",VLOOKUP($C3194,Listen!$A$2:$F$45,5,0)="Nein",D3194&lt;IF(C3194="LNG Anbindungsanlagen gemäß separater Festlegung",2022,2023)),$AC3194,$AA3194),0)</f>
        <v>0</v>
      </c>
      <c r="AH3194" s="49">
        <f>IFERROR(IF(OR($V3194&lt;&gt;"Ja",VLOOKUP($C3194,Listen!$A$2:$F$45,5,0)="Nein",D3194&lt;IF(C3194="LNG Anbindungsanlagen gemäß separater Festlegung",2022,2023)),$AC3194,$AA3194),0)</f>
        <v>0</v>
      </c>
      <c r="AI3194" s="49">
        <f>IFERROR(IF(OR($W3194&lt;&gt;"Ja",VLOOKUP($C3194,Listen!$A$2:$F$45,6,0)="Nein"),$AC3194,$AB3194),0)</f>
        <v>0</v>
      </c>
      <c r="AJ3194" s="49">
        <f>IFERROR(IF(OR($W3194&lt;&gt;"Ja",VLOOKUP($C3194,Listen!$A$2:$F$45,6,0)="Nein"),$AC3194,$AB3194),0)</f>
        <v>0</v>
      </c>
      <c r="AK3194" s="49">
        <f>IFERROR(IF(OR($W3194&lt;&gt;"Ja",VLOOKUP($C3194,Listen!$A$2:$F$45,6,0)="Nein"),$AC3194,$AB3194),0)</f>
        <v>0</v>
      </c>
      <c r="AL3194" s="51">
        <f t="shared" si="1035"/>
        <v>0</v>
      </c>
      <c r="AM3194" s="296">
        <f>IFERROR(IF(VLOOKUP($C3194,Listen!$A$2:$F$45,6,0)="Ja",MAX(BC3194:BD3194),D_SAV!$BC3194),0)</f>
        <v>0</v>
      </c>
      <c r="AN3194" s="51">
        <f t="shared" si="1036"/>
        <v>0</v>
      </c>
      <c r="AP3194" s="304">
        <f t="shared" si="1037"/>
        <v>0</v>
      </c>
      <c r="AQ3194" s="304">
        <f t="shared" si="1038"/>
        <v>0</v>
      </c>
      <c r="AR3194" s="304">
        <f t="shared" si="1039"/>
        <v>0</v>
      </c>
      <c r="AS3194" s="304">
        <f t="shared" si="1040"/>
        <v>0</v>
      </c>
      <c r="AT3194" s="304">
        <f t="shared" si="1041"/>
        <v>0</v>
      </c>
      <c r="AU3194" s="304">
        <f t="shared" si="1042"/>
        <v>0</v>
      </c>
      <c r="AV3194" s="304">
        <f t="shared" si="1043"/>
        <v>0</v>
      </c>
      <c r="AW3194" s="304">
        <f t="shared" si="1044"/>
        <v>0</v>
      </c>
      <c r="AX3194" s="304">
        <f t="shared" si="1045"/>
        <v>0</v>
      </c>
      <c r="AY3194" s="304">
        <f t="shared" si="1046"/>
        <v>0</v>
      </c>
      <c r="AZ3194" s="304">
        <f t="shared" si="1047"/>
        <v>0</v>
      </c>
      <c r="BA3194" s="304">
        <f t="shared" si="1048"/>
        <v>0</v>
      </c>
      <c r="BB3194" s="304">
        <f t="shared" si="1049"/>
        <v>0</v>
      </c>
      <c r="BC3194" s="304">
        <f t="shared" si="1050"/>
        <v>0</v>
      </c>
      <c r="BD3194" s="304">
        <f t="shared" si="1051"/>
        <v>0</v>
      </c>
      <c r="BE3194" s="304">
        <f>IFERROR(IF(VLOOKUP($C3194,Listen!$A$2:$F$45,6,0)="Ja",BB3194-MAX(BC3194:BD3194),BB3194-BC3194),0)</f>
        <v>0</v>
      </c>
    </row>
    <row r="3195" spans="1:57" x14ac:dyDescent="0.25">
      <c r="A3195" s="320" t="str">
        <f>IF(AND(D3195&lt;&gt;0,C3195&lt;&gt;0,E3195&lt;&gt;0),IF(B3195&lt;&gt;0,CONCATENATE(B3195,"-AGr",VLOOKUP(C3195,Listen!$A$2:$D$45,4,FALSE),"-",D3195,"-",E3195,),CONCATENATE("AGr",VLOOKUP(C3195,Listen!$A$2:$D$45,4,FALSE),"-",D3195,"-",E3195)),"keine vollständige ID")</f>
        <v>keine vollständige ID</v>
      </c>
      <c r="B3195" s="301"/>
      <c r="C3195" s="287"/>
      <c r="D3195" s="34"/>
      <c r="E3195" s="306"/>
      <c r="F3195" s="116"/>
      <c r="G3195" s="17"/>
      <c r="H3195" s="17"/>
      <c r="I3195" s="17"/>
      <c r="J3195" s="17"/>
      <c r="K3195" s="17"/>
      <c r="L3195" s="17"/>
      <c r="M3195" s="17"/>
      <c r="N3195" s="17"/>
      <c r="O3195" s="116"/>
      <c r="P3195" s="117">
        <f>IF(D3195&gt;A_Stammdaten!$B$12,0,SUM(G3195,H3195,J3195,L3195:M3195)-SUM(I3195,K3195,N3195:O3195))</f>
        <v>0</v>
      </c>
      <c r="Q3195" s="17"/>
      <c r="R3195" s="17"/>
      <c r="S3195" s="17"/>
      <c r="T3195" s="17"/>
      <c r="U3195" s="62">
        <f t="shared" si="1031"/>
        <v>0</v>
      </c>
      <c r="V3195" s="34"/>
      <c r="W3195" s="34"/>
      <c r="X3195" s="34"/>
      <c r="Y3195" s="34"/>
      <c r="Z3195" s="34"/>
      <c r="AA3195" s="63" t="str">
        <f t="shared" si="1032"/>
        <v>-</v>
      </c>
      <c r="AB3195" s="63" t="str">
        <f t="shared" si="1033"/>
        <v>-</v>
      </c>
      <c r="AC3195" s="63">
        <f>IF(ISBLANK($C3195),0,VLOOKUP($C3195,Listen!$A$2:$C$45,2,FALSE))</f>
        <v>0</v>
      </c>
      <c r="AD3195" s="63">
        <f>IF(ISBLANK($C3195),0,VLOOKUP($C3195,Listen!$A$2:$C$45,3,FALSE))</f>
        <v>0</v>
      </c>
      <c r="AE3195" s="49">
        <f t="shared" si="1034"/>
        <v>0</v>
      </c>
      <c r="AF3195" s="49">
        <f t="shared" si="1034"/>
        <v>0</v>
      </c>
      <c r="AG3195" s="49">
        <f>IFERROR(IF(OR($V3195&lt;&gt;"Ja",VLOOKUP($C3195,Listen!$A$2:$F$45,5,0)="Nein",D3195&lt;IF(C3195="LNG Anbindungsanlagen gemäß separater Festlegung",2022,2023)),$AC3195,$AA3195),0)</f>
        <v>0</v>
      </c>
      <c r="AH3195" s="49">
        <f>IFERROR(IF(OR($V3195&lt;&gt;"Ja",VLOOKUP($C3195,Listen!$A$2:$F$45,5,0)="Nein",D3195&lt;IF(C3195="LNG Anbindungsanlagen gemäß separater Festlegung",2022,2023)),$AC3195,$AA3195),0)</f>
        <v>0</v>
      </c>
      <c r="AI3195" s="49">
        <f>IFERROR(IF(OR($W3195&lt;&gt;"Ja",VLOOKUP($C3195,Listen!$A$2:$F$45,6,0)="Nein"),$AC3195,$AB3195),0)</f>
        <v>0</v>
      </c>
      <c r="AJ3195" s="49">
        <f>IFERROR(IF(OR($W3195&lt;&gt;"Ja",VLOOKUP($C3195,Listen!$A$2:$F$45,6,0)="Nein"),$AC3195,$AB3195),0)</f>
        <v>0</v>
      </c>
      <c r="AK3195" s="49">
        <f>IFERROR(IF(OR($W3195&lt;&gt;"Ja",VLOOKUP($C3195,Listen!$A$2:$F$45,6,0)="Nein"),$AC3195,$AB3195),0)</f>
        <v>0</v>
      </c>
      <c r="AL3195" s="51">
        <f t="shared" si="1035"/>
        <v>0</v>
      </c>
      <c r="AM3195" s="296">
        <f>IFERROR(IF(VLOOKUP($C3195,Listen!$A$2:$F$45,6,0)="Ja",MAX(BC3195:BD3195),D_SAV!$BC3195),0)</f>
        <v>0</v>
      </c>
      <c r="AN3195" s="51">
        <f t="shared" si="1036"/>
        <v>0</v>
      </c>
      <c r="AP3195" s="304">
        <f t="shared" si="1037"/>
        <v>0</v>
      </c>
      <c r="AQ3195" s="304">
        <f t="shared" si="1038"/>
        <v>0</v>
      </c>
      <c r="AR3195" s="304">
        <f t="shared" si="1039"/>
        <v>0</v>
      </c>
      <c r="AS3195" s="304">
        <f t="shared" si="1040"/>
        <v>0</v>
      </c>
      <c r="AT3195" s="304">
        <f t="shared" si="1041"/>
        <v>0</v>
      </c>
      <c r="AU3195" s="304">
        <f t="shared" si="1042"/>
        <v>0</v>
      </c>
      <c r="AV3195" s="304">
        <f t="shared" si="1043"/>
        <v>0</v>
      </c>
      <c r="AW3195" s="304">
        <f t="shared" si="1044"/>
        <v>0</v>
      </c>
      <c r="AX3195" s="304">
        <f t="shared" si="1045"/>
        <v>0</v>
      </c>
      <c r="AY3195" s="304">
        <f t="shared" si="1046"/>
        <v>0</v>
      </c>
      <c r="AZ3195" s="304">
        <f t="shared" si="1047"/>
        <v>0</v>
      </c>
      <c r="BA3195" s="304">
        <f t="shared" si="1048"/>
        <v>0</v>
      </c>
      <c r="BB3195" s="304">
        <f t="shared" si="1049"/>
        <v>0</v>
      </c>
      <c r="BC3195" s="304">
        <f t="shared" si="1050"/>
        <v>0</v>
      </c>
      <c r="BD3195" s="304">
        <f t="shared" si="1051"/>
        <v>0</v>
      </c>
      <c r="BE3195" s="304">
        <f>IFERROR(IF(VLOOKUP($C3195,Listen!$A$2:$F$45,6,0)="Ja",BB3195-MAX(BC3195:BD3195),BB3195-BC3195),0)</f>
        <v>0</v>
      </c>
    </row>
    <row r="3196" spans="1:57" x14ac:dyDescent="0.25">
      <c r="A3196" s="320" t="str">
        <f>IF(AND(D3196&lt;&gt;0,C3196&lt;&gt;0,E3196&lt;&gt;0),IF(B3196&lt;&gt;0,CONCATENATE(B3196,"-AGr",VLOOKUP(C3196,Listen!$A$2:$D$45,4,FALSE),"-",D3196,"-",E3196,),CONCATENATE("AGr",VLOOKUP(C3196,Listen!$A$2:$D$45,4,FALSE),"-",D3196,"-",E3196)),"keine vollständige ID")</f>
        <v>keine vollständige ID</v>
      </c>
      <c r="B3196" s="301"/>
      <c r="C3196" s="287"/>
      <c r="D3196" s="34"/>
      <c r="E3196" s="306"/>
      <c r="F3196" s="116"/>
      <c r="G3196" s="17"/>
      <c r="H3196" s="17"/>
      <c r="I3196" s="17"/>
      <c r="J3196" s="17"/>
      <c r="K3196" s="17"/>
      <c r="L3196" s="17"/>
      <c r="M3196" s="17"/>
      <c r="N3196" s="17"/>
      <c r="O3196" s="116"/>
      <c r="P3196" s="117">
        <f>IF(D3196&gt;A_Stammdaten!$B$12,0,SUM(G3196,H3196,J3196,L3196:M3196)-SUM(I3196,K3196,N3196:O3196))</f>
        <v>0</v>
      </c>
      <c r="Q3196" s="17"/>
      <c r="R3196" s="17"/>
      <c r="S3196" s="17"/>
      <c r="T3196" s="17"/>
      <c r="U3196" s="62">
        <f t="shared" si="1031"/>
        <v>0</v>
      </c>
      <c r="V3196" s="34"/>
      <c r="W3196" s="34"/>
      <c r="X3196" s="34"/>
      <c r="Y3196" s="34"/>
      <c r="Z3196" s="34"/>
      <c r="AA3196" s="63" t="str">
        <f t="shared" si="1032"/>
        <v>-</v>
      </c>
      <c r="AB3196" s="63" t="str">
        <f t="shared" si="1033"/>
        <v>-</v>
      </c>
      <c r="AC3196" s="63">
        <f>IF(ISBLANK($C3196),0,VLOOKUP($C3196,Listen!$A$2:$C$45,2,FALSE))</f>
        <v>0</v>
      </c>
      <c r="AD3196" s="63">
        <f>IF(ISBLANK($C3196),0,VLOOKUP($C3196,Listen!$A$2:$C$45,3,FALSE))</f>
        <v>0</v>
      </c>
      <c r="AE3196" s="49">
        <f t="shared" si="1034"/>
        <v>0</v>
      </c>
      <c r="AF3196" s="49">
        <f t="shared" si="1034"/>
        <v>0</v>
      </c>
      <c r="AG3196" s="49">
        <f>IFERROR(IF(OR($V3196&lt;&gt;"Ja",VLOOKUP($C3196,Listen!$A$2:$F$45,5,0)="Nein",D3196&lt;IF(C3196="LNG Anbindungsanlagen gemäß separater Festlegung",2022,2023)),$AC3196,$AA3196),0)</f>
        <v>0</v>
      </c>
      <c r="AH3196" s="49">
        <f>IFERROR(IF(OR($V3196&lt;&gt;"Ja",VLOOKUP($C3196,Listen!$A$2:$F$45,5,0)="Nein",D3196&lt;IF(C3196="LNG Anbindungsanlagen gemäß separater Festlegung",2022,2023)),$AC3196,$AA3196),0)</f>
        <v>0</v>
      </c>
      <c r="AI3196" s="49">
        <f>IFERROR(IF(OR($W3196&lt;&gt;"Ja",VLOOKUP($C3196,Listen!$A$2:$F$45,6,0)="Nein"),$AC3196,$AB3196),0)</f>
        <v>0</v>
      </c>
      <c r="AJ3196" s="49">
        <f>IFERROR(IF(OR($W3196&lt;&gt;"Ja",VLOOKUP($C3196,Listen!$A$2:$F$45,6,0)="Nein"),$AC3196,$AB3196),0)</f>
        <v>0</v>
      </c>
      <c r="AK3196" s="49">
        <f>IFERROR(IF(OR($W3196&lt;&gt;"Ja",VLOOKUP($C3196,Listen!$A$2:$F$45,6,0)="Nein"),$AC3196,$AB3196),0)</f>
        <v>0</v>
      </c>
      <c r="AL3196" s="51">
        <f t="shared" si="1035"/>
        <v>0</v>
      </c>
      <c r="AM3196" s="296">
        <f>IFERROR(IF(VLOOKUP($C3196,Listen!$A$2:$F$45,6,0)="Ja",MAX(BC3196:BD3196),D_SAV!$BC3196),0)</f>
        <v>0</v>
      </c>
      <c r="AN3196" s="51">
        <f t="shared" si="1036"/>
        <v>0</v>
      </c>
      <c r="AP3196" s="304">
        <f t="shared" si="1037"/>
        <v>0</v>
      </c>
      <c r="AQ3196" s="304">
        <f t="shared" si="1038"/>
        <v>0</v>
      </c>
      <c r="AR3196" s="304">
        <f t="shared" si="1039"/>
        <v>0</v>
      </c>
      <c r="AS3196" s="304">
        <f t="shared" si="1040"/>
        <v>0</v>
      </c>
      <c r="AT3196" s="304">
        <f t="shared" si="1041"/>
        <v>0</v>
      </c>
      <c r="AU3196" s="304">
        <f t="shared" si="1042"/>
        <v>0</v>
      </c>
      <c r="AV3196" s="304">
        <f t="shared" si="1043"/>
        <v>0</v>
      </c>
      <c r="AW3196" s="304">
        <f t="shared" si="1044"/>
        <v>0</v>
      </c>
      <c r="AX3196" s="304">
        <f t="shared" si="1045"/>
        <v>0</v>
      </c>
      <c r="AY3196" s="304">
        <f t="shared" si="1046"/>
        <v>0</v>
      </c>
      <c r="AZ3196" s="304">
        <f t="shared" si="1047"/>
        <v>0</v>
      </c>
      <c r="BA3196" s="304">
        <f t="shared" si="1048"/>
        <v>0</v>
      </c>
      <c r="BB3196" s="304">
        <f t="shared" si="1049"/>
        <v>0</v>
      </c>
      <c r="BC3196" s="304">
        <f t="shared" si="1050"/>
        <v>0</v>
      </c>
      <c r="BD3196" s="304">
        <f t="shared" si="1051"/>
        <v>0</v>
      </c>
      <c r="BE3196" s="304">
        <f>IFERROR(IF(VLOOKUP($C3196,Listen!$A$2:$F$45,6,0)="Ja",BB3196-MAX(BC3196:BD3196),BB3196-BC3196),0)</f>
        <v>0</v>
      </c>
    </row>
    <row r="3197" spans="1:57" x14ac:dyDescent="0.25">
      <c r="A3197" s="320" t="str">
        <f>IF(AND(D3197&lt;&gt;0,C3197&lt;&gt;0,E3197&lt;&gt;0),IF(B3197&lt;&gt;0,CONCATENATE(B3197,"-AGr",VLOOKUP(C3197,Listen!$A$2:$D$45,4,FALSE),"-",D3197,"-",E3197,),CONCATENATE("AGr",VLOOKUP(C3197,Listen!$A$2:$D$45,4,FALSE),"-",D3197,"-",E3197)),"keine vollständige ID")</f>
        <v>keine vollständige ID</v>
      </c>
      <c r="B3197" s="301"/>
      <c r="C3197" s="287"/>
      <c r="D3197" s="34"/>
      <c r="E3197" s="306"/>
      <c r="F3197" s="116"/>
      <c r="G3197" s="17"/>
      <c r="H3197" s="17"/>
      <c r="I3197" s="17"/>
      <c r="J3197" s="17"/>
      <c r="K3197" s="17"/>
      <c r="L3197" s="17"/>
      <c r="M3197" s="17"/>
      <c r="N3197" s="17"/>
      <c r="O3197" s="116"/>
      <c r="P3197" s="117">
        <f>IF(D3197&gt;A_Stammdaten!$B$12,0,SUM(G3197,H3197,J3197,L3197:M3197)-SUM(I3197,K3197,N3197:O3197))</f>
        <v>0</v>
      </c>
      <c r="Q3197" s="17"/>
      <c r="R3197" s="17"/>
      <c r="S3197" s="17"/>
      <c r="T3197" s="17"/>
      <c r="U3197" s="62">
        <f t="shared" si="1031"/>
        <v>0</v>
      </c>
      <c r="V3197" s="34"/>
      <c r="W3197" s="34"/>
      <c r="X3197" s="34"/>
      <c r="Y3197" s="34"/>
      <c r="Z3197" s="34"/>
      <c r="AA3197" s="63" t="str">
        <f t="shared" si="1032"/>
        <v>-</v>
      </c>
      <c r="AB3197" s="63" t="str">
        <f t="shared" si="1033"/>
        <v>-</v>
      </c>
      <c r="AC3197" s="63">
        <f>IF(ISBLANK($C3197),0,VLOOKUP($C3197,Listen!$A$2:$C$45,2,FALSE))</f>
        <v>0</v>
      </c>
      <c r="AD3197" s="63">
        <f>IF(ISBLANK($C3197),0,VLOOKUP($C3197,Listen!$A$2:$C$45,3,FALSE))</f>
        <v>0</v>
      </c>
      <c r="AE3197" s="49">
        <f t="shared" si="1034"/>
        <v>0</v>
      </c>
      <c r="AF3197" s="49">
        <f t="shared" si="1034"/>
        <v>0</v>
      </c>
      <c r="AG3197" s="49">
        <f>IFERROR(IF(OR($V3197&lt;&gt;"Ja",VLOOKUP($C3197,Listen!$A$2:$F$45,5,0)="Nein",D3197&lt;IF(C3197="LNG Anbindungsanlagen gemäß separater Festlegung",2022,2023)),$AC3197,$AA3197),0)</f>
        <v>0</v>
      </c>
      <c r="AH3197" s="49">
        <f>IFERROR(IF(OR($V3197&lt;&gt;"Ja",VLOOKUP($C3197,Listen!$A$2:$F$45,5,0)="Nein",D3197&lt;IF(C3197="LNG Anbindungsanlagen gemäß separater Festlegung",2022,2023)),$AC3197,$AA3197),0)</f>
        <v>0</v>
      </c>
      <c r="AI3197" s="49">
        <f>IFERROR(IF(OR($W3197&lt;&gt;"Ja",VLOOKUP($C3197,Listen!$A$2:$F$45,6,0)="Nein"),$AC3197,$AB3197),0)</f>
        <v>0</v>
      </c>
      <c r="AJ3197" s="49">
        <f>IFERROR(IF(OR($W3197&lt;&gt;"Ja",VLOOKUP($C3197,Listen!$A$2:$F$45,6,0)="Nein"),$AC3197,$AB3197),0)</f>
        <v>0</v>
      </c>
      <c r="AK3197" s="49">
        <f>IFERROR(IF(OR($W3197&lt;&gt;"Ja",VLOOKUP($C3197,Listen!$A$2:$F$45,6,0)="Nein"),$AC3197,$AB3197),0)</f>
        <v>0</v>
      </c>
      <c r="AL3197" s="51">
        <f t="shared" si="1035"/>
        <v>0</v>
      </c>
      <c r="AM3197" s="296">
        <f>IFERROR(IF(VLOOKUP($C3197,Listen!$A$2:$F$45,6,0)="Ja",MAX(BC3197:BD3197),D_SAV!$BC3197),0)</f>
        <v>0</v>
      </c>
      <c r="AN3197" s="51">
        <f t="shared" si="1036"/>
        <v>0</v>
      </c>
      <c r="AP3197" s="304">
        <f t="shared" si="1037"/>
        <v>0</v>
      </c>
      <c r="AQ3197" s="304">
        <f t="shared" si="1038"/>
        <v>0</v>
      </c>
      <c r="AR3197" s="304">
        <f t="shared" si="1039"/>
        <v>0</v>
      </c>
      <c r="AS3197" s="304">
        <f t="shared" si="1040"/>
        <v>0</v>
      </c>
      <c r="AT3197" s="304">
        <f t="shared" si="1041"/>
        <v>0</v>
      </c>
      <c r="AU3197" s="304">
        <f t="shared" si="1042"/>
        <v>0</v>
      </c>
      <c r="AV3197" s="304">
        <f t="shared" si="1043"/>
        <v>0</v>
      </c>
      <c r="AW3197" s="304">
        <f t="shared" si="1044"/>
        <v>0</v>
      </c>
      <c r="AX3197" s="304">
        <f t="shared" si="1045"/>
        <v>0</v>
      </c>
      <c r="AY3197" s="304">
        <f t="shared" si="1046"/>
        <v>0</v>
      </c>
      <c r="AZ3197" s="304">
        <f t="shared" si="1047"/>
        <v>0</v>
      </c>
      <c r="BA3197" s="304">
        <f t="shared" si="1048"/>
        <v>0</v>
      </c>
      <c r="BB3197" s="304">
        <f t="shared" si="1049"/>
        <v>0</v>
      </c>
      <c r="BC3197" s="304">
        <f t="shared" si="1050"/>
        <v>0</v>
      </c>
      <c r="BD3197" s="304">
        <f t="shared" si="1051"/>
        <v>0</v>
      </c>
      <c r="BE3197" s="304">
        <f>IFERROR(IF(VLOOKUP($C3197,Listen!$A$2:$F$45,6,0)="Ja",BB3197-MAX(BC3197:BD3197),BB3197-BC3197),0)</f>
        <v>0</v>
      </c>
    </row>
    <row r="3198" spans="1:57" x14ac:dyDescent="0.25">
      <c r="A3198" s="320" t="str">
        <f>IF(AND(D3198&lt;&gt;0,C3198&lt;&gt;0,E3198&lt;&gt;0),IF(B3198&lt;&gt;0,CONCATENATE(B3198,"-AGr",VLOOKUP(C3198,Listen!$A$2:$D$45,4,FALSE),"-",D3198,"-",E3198,),CONCATENATE("AGr",VLOOKUP(C3198,Listen!$A$2:$D$45,4,FALSE),"-",D3198,"-",E3198)),"keine vollständige ID")</f>
        <v>keine vollständige ID</v>
      </c>
      <c r="B3198" s="301"/>
      <c r="C3198" s="287"/>
      <c r="D3198" s="34"/>
      <c r="E3198" s="306"/>
      <c r="F3198" s="116"/>
      <c r="G3198" s="17"/>
      <c r="H3198" s="17"/>
      <c r="I3198" s="17"/>
      <c r="J3198" s="17"/>
      <c r="K3198" s="17"/>
      <c r="L3198" s="17"/>
      <c r="M3198" s="17"/>
      <c r="N3198" s="17"/>
      <c r="O3198" s="116"/>
      <c r="P3198" s="117">
        <f>IF(D3198&gt;A_Stammdaten!$B$12,0,SUM(G3198,H3198,J3198,L3198:M3198)-SUM(I3198,K3198,N3198:O3198))</f>
        <v>0</v>
      </c>
      <c r="Q3198" s="17"/>
      <c r="R3198" s="17"/>
      <c r="S3198" s="17"/>
      <c r="T3198" s="17"/>
      <c r="U3198" s="62">
        <f t="shared" si="1031"/>
        <v>0</v>
      </c>
      <c r="V3198" s="34"/>
      <c r="W3198" s="34"/>
      <c r="X3198" s="34"/>
      <c r="Y3198" s="34"/>
      <c r="Z3198" s="34"/>
      <c r="AA3198" s="63" t="str">
        <f t="shared" si="1032"/>
        <v>-</v>
      </c>
      <c r="AB3198" s="63" t="str">
        <f t="shared" si="1033"/>
        <v>-</v>
      </c>
      <c r="AC3198" s="63">
        <f>IF(ISBLANK($C3198),0,VLOOKUP($C3198,Listen!$A$2:$C$45,2,FALSE))</f>
        <v>0</v>
      </c>
      <c r="AD3198" s="63">
        <f>IF(ISBLANK($C3198),0,VLOOKUP($C3198,Listen!$A$2:$C$45,3,FALSE))</f>
        <v>0</v>
      </c>
      <c r="AE3198" s="49">
        <f t="shared" si="1034"/>
        <v>0</v>
      </c>
      <c r="AF3198" s="49">
        <f t="shared" si="1034"/>
        <v>0</v>
      </c>
      <c r="AG3198" s="49">
        <f>IFERROR(IF(OR($V3198&lt;&gt;"Ja",VLOOKUP($C3198,Listen!$A$2:$F$45,5,0)="Nein",D3198&lt;IF(C3198="LNG Anbindungsanlagen gemäß separater Festlegung",2022,2023)),$AC3198,$AA3198),0)</f>
        <v>0</v>
      </c>
      <c r="AH3198" s="49">
        <f>IFERROR(IF(OR($V3198&lt;&gt;"Ja",VLOOKUP($C3198,Listen!$A$2:$F$45,5,0)="Nein",D3198&lt;IF(C3198="LNG Anbindungsanlagen gemäß separater Festlegung",2022,2023)),$AC3198,$AA3198),0)</f>
        <v>0</v>
      </c>
      <c r="AI3198" s="49">
        <f>IFERROR(IF(OR($W3198&lt;&gt;"Ja",VLOOKUP($C3198,Listen!$A$2:$F$45,6,0)="Nein"),$AC3198,$AB3198),0)</f>
        <v>0</v>
      </c>
      <c r="AJ3198" s="49">
        <f>IFERROR(IF(OR($W3198&lt;&gt;"Ja",VLOOKUP($C3198,Listen!$A$2:$F$45,6,0)="Nein"),$AC3198,$AB3198),0)</f>
        <v>0</v>
      </c>
      <c r="AK3198" s="49">
        <f>IFERROR(IF(OR($W3198&lt;&gt;"Ja",VLOOKUP($C3198,Listen!$A$2:$F$45,6,0)="Nein"),$AC3198,$AB3198),0)</f>
        <v>0</v>
      </c>
      <c r="AL3198" s="51">
        <f t="shared" si="1035"/>
        <v>0</v>
      </c>
      <c r="AM3198" s="296">
        <f>IFERROR(IF(VLOOKUP($C3198,Listen!$A$2:$F$45,6,0)="Ja",MAX(BC3198:BD3198),D_SAV!$BC3198),0)</f>
        <v>0</v>
      </c>
      <c r="AN3198" s="51">
        <f t="shared" si="1036"/>
        <v>0</v>
      </c>
      <c r="AP3198" s="304">
        <f t="shared" si="1037"/>
        <v>0</v>
      </c>
      <c r="AQ3198" s="304">
        <f t="shared" si="1038"/>
        <v>0</v>
      </c>
      <c r="AR3198" s="304">
        <f t="shared" si="1039"/>
        <v>0</v>
      </c>
      <c r="AS3198" s="304">
        <f t="shared" si="1040"/>
        <v>0</v>
      </c>
      <c r="AT3198" s="304">
        <f t="shared" si="1041"/>
        <v>0</v>
      </c>
      <c r="AU3198" s="304">
        <f t="shared" si="1042"/>
        <v>0</v>
      </c>
      <c r="AV3198" s="304">
        <f t="shared" si="1043"/>
        <v>0</v>
      </c>
      <c r="AW3198" s="304">
        <f t="shared" si="1044"/>
        <v>0</v>
      </c>
      <c r="AX3198" s="304">
        <f t="shared" si="1045"/>
        <v>0</v>
      </c>
      <c r="AY3198" s="304">
        <f t="shared" si="1046"/>
        <v>0</v>
      </c>
      <c r="AZ3198" s="304">
        <f t="shared" si="1047"/>
        <v>0</v>
      </c>
      <c r="BA3198" s="304">
        <f t="shared" si="1048"/>
        <v>0</v>
      </c>
      <c r="BB3198" s="304">
        <f t="shared" si="1049"/>
        <v>0</v>
      </c>
      <c r="BC3198" s="304">
        <f t="shared" si="1050"/>
        <v>0</v>
      </c>
      <c r="BD3198" s="304">
        <f t="shared" si="1051"/>
        <v>0</v>
      </c>
      <c r="BE3198" s="304">
        <f>IFERROR(IF(VLOOKUP($C3198,Listen!$A$2:$F$45,6,0)="Ja",BB3198-MAX(BC3198:BD3198),BB3198-BC3198),0)</f>
        <v>0</v>
      </c>
    </row>
    <row r="3199" spans="1:57" x14ac:dyDescent="0.25">
      <c r="A3199" s="320" t="str">
        <f>IF(AND(D3199&lt;&gt;0,C3199&lt;&gt;0,E3199&lt;&gt;0),IF(B3199&lt;&gt;0,CONCATENATE(B3199,"-AGr",VLOOKUP(C3199,Listen!$A$2:$D$45,4,FALSE),"-",D3199,"-",E3199,),CONCATENATE("AGr",VLOOKUP(C3199,Listen!$A$2:$D$45,4,FALSE),"-",D3199,"-",E3199)),"keine vollständige ID")</f>
        <v>keine vollständige ID</v>
      </c>
      <c r="B3199" s="301"/>
      <c r="C3199" s="287"/>
      <c r="D3199" s="34"/>
      <c r="E3199" s="306"/>
      <c r="F3199" s="116"/>
      <c r="G3199" s="17"/>
      <c r="H3199" s="17"/>
      <c r="I3199" s="17"/>
      <c r="J3199" s="17"/>
      <c r="K3199" s="17"/>
      <c r="L3199" s="17"/>
      <c r="M3199" s="17"/>
      <c r="N3199" s="17"/>
      <c r="O3199" s="116"/>
      <c r="P3199" s="117">
        <f>IF(D3199&gt;A_Stammdaten!$B$12,0,SUM(G3199,H3199,J3199,L3199:M3199)-SUM(I3199,K3199,N3199:O3199))</f>
        <v>0</v>
      </c>
      <c r="Q3199" s="17"/>
      <c r="R3199" s="17"/>
      <c r="S3199" s="17"/>
      <c r="T3199" s="17"/>
      <c r="U3199" s="62">
        <f t="shared" si="1031"/>
        <v>0</v>
      </c>
      <c r="V3199" s="34"/>
      <c r="W3199" s="34"/>
      <c r="X3199" s="34"/>
      <c r="Y3199" s="34"/>
      <c r="Z3199" s="34"/>
      <c r="AA3199" s="63" t="str">
        <f t="shared" si="1032"/>
        <v>-</v>
      </c>
      <c r="AB3199" s="63" t="str">
        <f t="shared" si="1033"/>
        <v>-</v>
      </c>
      <c r="AC3199" s="63">
        <f>IF(ISBLANK($C3199),0,VLOOKUP($C3199,Listen!$A$2:$C$45,2,FALSE))</f>
        <v>0</v>
      </c>
      <c r="AD3199" s="63">
        <f>IF(ISBLANK($C3199),0,VLOOKUP($C3199,Listen!$A$2:$C$45,3,FALSE))</f>
        <v>0</v>
      </c>
      <c r="AE3199" s="49">
        <f t="shared" si="1034"/>
        <v>0</v>
      </c>
      <c r="AF3199" s="49">
        <f t="shared" si="1034"/>
        <v>0</v>
      </c>
      <c r="AG3199" s="49">
        <f>IFERROR(IF(OR($V3199&lt;&gt;"Ja",VLOOKUP($C3199,Listen!$A$2:$F$45,5,0)="Nein",D3199&lt;IF(C3199="LNG Anbindungsanlagen gemäß separater Festlegung",2022,2023)),$AC3199,$AA3199),0)</f>
        <v>0</v>
      </c>
      <c r="AH3199" s="49">
        <f>IFERROR(IF(OR($V3199&lt;&gt;"Ja",VLOOKUP($C3199,Listen!$A$2:$F$45,5,0)="Nein",D3199&lt;IF(C3199="LNG Anbindungsanlagen gemäß separater Festlegung",2022,2023)),$AC3199,$AA3199),0)</f>
        <v>0</v>
      </c>
      <c r="AI3199" s="49">
        <f>IFERROR(IF(OR($W3199&lt;&gt;"Ja",VLOOKUP($C3199,Listen!$A$2:$F$45,6,0)="Nein"),$AC3199,$AB3199),0)</f>
        <v>0</v>
      </c>
      <c r="AJ3199" s="49">
        <f>IFERROR(IF(OR($W3199&lt;&gt;"Ja",VLOOKUP($C3199,Listen!$A$2:$F$45,6,0)="Nein"),$AC3199,$AB3199),0)</f>
        <v>0</v>
      </c>
      <c r="AK3199" s="49">
        <f>IFERROR(IF(OR($W3199&lt;&gt;"Ja",VLOOKUP($C3199,Listen!$A$2:$F$45,6,0)="Nein"),$AC3199,$AB3199),0)</f>
        <v>0</v>
      </c>
      <c r="AL3199" s="51">
        <f t="shared" si="1035"/>
        <v>0</v>
      </c>
      <c r="AM3199" s="296">
        <f>IFERROR(IF(VLOOKUP($C3199,Listen!$A$2:$F$45,6,0)="Ja",MAX(BC3199:BD3199),D_SAV!$BC3199),0)</f>
        <v>0</v>
      </c>
      <c r="AN3199" s="51">
        <f t="shared" si="1036"/>
        <v>0</v>
      </c>
      <c r="AP3199" s="304">
        <f t="shared" si="1037"/>
        <v>0</v>
      </c>
      <c r="AQ3199" s="304">
        <f t="shared" si="1038"/>
        <v>0</v>
      </c>
      <c r="AR3199" s="304">
        <f t="shared" si="1039"/>
        <v>0</v>
      </c>
      <c r="AS3199" s="304">
        <f t="shared" si="1040"/>
        <v>0</v>
      </c>
      <c r="AT3199" s="304">
        <f t="shared" si="1041"/>
        <v>0</v>
      </c>
      <c r="AU3199" s="304">
        <f t="shared" si="1042"/>
        <v>0</v>
      </c>
      <c r="AV3199" s="304">
        <f t="shared" si="1043"/>
        <v>0</v>
      </c>
      <c r="AW3199" s="304">
        <f t="shared" si="1044"/>
        <v>0</v>
      </c>
      <c r="AX3199" s="304">
        <f t="shared" si="1045"/>
        <v>0</v>
      </c>
      <c r="AY3199" s="304">
        <f t="shared" si="1046"/>
        <v>0</v>
      </c>
      <c r="AZ3199" s="304">
        <f t="shared" si="1047"/>
        <v>0</v>
      </c>
      <c r="BA3199" s="304">
        <f t="shared" si="1048"/>
        <v>0</v>
      </c>
      <c r="BB3199" s="304">
        <f t="shared" si="1049"/>
        <v>0</v>
      </c>
      <c r="BC3199" s="304">
        <f t="shared" si="1050"/>
        <v>0</v>
      </c>
      <c r="BD3199" s="304">
        <f t="shared" si="1051"/>
        <v>0</v>
      </c>
      <c r="BE3199" s="304">
        <f>IFERROR(IF(VLOOKUP($C3199,Listen!$A$2:$F$45,6,0)="Ja",BB3199-MAX(BC3199:BD3199),BB3199-BC3199),0)</f>
        <v>0</v>
      </c>
    </row>
    <row r="3200" spans="1:57" x14ac:dyDescent="0.25">
      <c r="A3200" s="320" t="str">
        <f>IF(AND(D3200&lt;&gt;0,C3200&lt;&gt;0,E3200&lt;&gt;0),IF(B3200&lt;&gt;0,CONCATENATE(B3200,"-AGr",VLOOKUP(C3200,Listen!$A$2:$D$45,4,FALSE),"-",D3200,"-",E3200,),CONCATENATE("AGr",VLOOKUP(C3200,Listen!$A$2:$D$45,4,FALSE),"-",D3200,"-",E3200)),"keine vollständige ID")</f>
        <v>keine vollständige ID</v>
      </c>
      <c r="B3200" s="301"/>
      <c r="C3200" s="287"/>
      <c r="D3200" s="34"/>
      <c r="E3200" s="306"/>
      <c r="F3200" s="116"/>
      <c r="G3200" s="17"/>
      <c r="H3200" s="17"/>
      <c r="I3200" s="17"/>
      <c r="J3200" s="17"/>
      <c r="K3200" s="17"/>
      <c r="L3200" s="17"/>
      <c r="M3200" s="17"/>
      <c r="N3200" s="17"/>
      <c r="O3200" s="116"/>
      <c r="P3200" s="117">
        <f>IF(D3200&gt;A_Stammdaten!$B$12,0,SUM(G3200,H3200,J3200,L3200:M3200)-SUM(I3200,K3200,N3200:O3200))</f>
        <v>0</v>
      </c>
      <c r="Q3200" s="17"/>
      <c r="R3200" s="17"/>
      <c r="S3200" s="17"/>
      <c r="T3200" s="17"/>
      <c r="U3200" s="62">
        <f t="shared" si="1031"/>
        <v>0</v>
      </c>
      <c r="V3200" s="34"/>
      <c r="W3200" s="34"/>
      <c r="X3200" s="34"/>
      <c r="Y3200" s="34"/>
      <c r="Z3200" s="34"/>
      <c r="AA3200" s="63" t="str">
        <f t="shared" si="1032"/>
        <v>-</v>
      </c>
      <c r="AB3200" s="63" t="str">
        <f t="shared" si="1033"/>
        <v>-</v>
      </c>
      <c r="AC3200" s="63">
        <f>IF(ISBLANK($C3200),0,VLOOKUP($C3200,Listen!$A$2:$C$45,2,FALSE))</f>
        <v>0</v>
      </c>
      <c r="AD3200" s="63">
        <f>IF(ISBLANK($C3200),0,VLOOKUP($C3200,Listen!$A$2:$C$45,3,FALSE))</f>
        <v>0</v>
      </c>
      <c r="AE3200" s="49">
        <f t="shared" si="1034"/>
        <v>0</v>
      </c>
      <c r="AF3200" s="49">
        <f t="shared" si="1034"/>
        <v>0</v>
      </c>
      <c r="AG3200" s="49">
        <f>IFERROR(IF(OR($V3200&lt;&gt;"Ja",VLOOKUP($C3200,Listen!$A$2:$F$45,5,0)="Nein",D3200&lt;IF(C3200="LNG Anbindungsanlagen gemäß separater Festlegung",2022,2023)),$AC3200,$AA3200),0)</f>
        <v>0</v>
      </c>
      <c r="AH3200" s="49">
        <f>IFERROR(IF(OR($V3200&lt;&gt;"Ja",VLOOKUP($C3200,Listen!$A$2:$F$45,5,0)="Nein",D3200&lt;IF(C3200="LNG Anbindungsanlagen gemäß separater Festlegung",2022,2023)),$AC3200,$AA3200),0)</f>
        <v>0</v>
      </c>
      <c r="AI3200" s="49">
        <f>IFERROR(IF(OR($W3200&lt;&gt;"Ja",VLOOKUP($C3200,Listen!$A$2:$F$45,6,0)="Nein"),$AC3200,$AB3200),0)</f>
        <v>0</v>
      </c>
      <c r="AJ3200" s="49">
        <f>IFERROR(IF(OR($W3200&lt;&gt;"Ja",VLOOKUP($C3200,Listen!$A$2:$F$45,6,0)="Nein"),$AC3200,$AB3200),0)</f>
        <v>0</v>
      </c>
      <c r="AK3200" s="49">
        <f>IFERROR(IF(OR($W3200&lt;&gt;"Ja",VLOOKUP($C3200,Listen!$A$2:$F$45,6,0)="Nein"),$AC3200,$AB3200),0)</f>
        <v>0</v>
      </c>
      <c r="AL3200" s="51">
        <f t="shared" si="1035"/>
        <v>0</v>
      </c>
      <c r="AM3200" s="296">
        <f>IFERROR(IF(VLOOKUP($C3200,Listen!$A$2:$F$45,6,0)="Ja",MAX(BC3200:BD3200),D_SAV!$BC3200),0)</f>
        <v>0</v>
      </c>
      <c r="AN3200" s="51">
        <f t="shared" si="1036"/>
        <v>0</v>
      </c>
      <c r="AP3200" s="304">
        <f t="shared" si="1037"/>
        <v>0</v>
      </c>
      <c r="AQ3200" s="304">
        <f t="shared" si="1038"/>
        <v>0</v>
      </c>
      <c r="AR3200" s="304">
        <f t="shared" si="1039"/>
        <v>0</v>
      </c>
      <c r="AS3200" s="304">
        <f t="shared" si="1040"/>
        <v>0</v>
      </c>
      <c r="AT3200" s="304">
        <f t="shared" si="1041"/>
        <v>0</v>
      </c>
      <c r="AU3200" s="304">
        <f t="shared" si="1042"/>
        <v>0</v>
      </c>
      <c r="AV3200" s="304">
        <f t="shared" si="1043"/>
        <v>0</v>
      </c>
      <c r="AW3200" s="304">
        <f t="shared" si="1044"/>
        <v>0</v>
      </c>
      <c r="AX3200" s="304">
        <f t="shared" si="1045"/>
        <v>0</v>
      </c>
      <c r="AY3200" s="304">
        <f t="shared" si="1046"/>
        <v>0</v>
      </c>
      <c r="AZ3200" s="304">
        <f t="shared" si="1047"/>
        <v>0</v>
      </c>
      <c r="BA3200" s="304">
        <f t="shared" si="1048"/>
        <v>0</v>
      </c>
      <c r="BB3200" s="304">
        <f t="shared" si="1049"/>
        <v>0</v>
      </c>
      <c r="BC3200" s="304">
        <f t="shared" si="1050"/>
        <v>0</v>
      </c>
      <c r="BD3200" s="304">
        <f t="shared" si="1051"/>
        <v>0</v>
      </c>
      <c r="BE3200" s="304">
        <f>IFERROR(IF(VLOOKUP($C3200,Listen!$A$2:$F$45,6,0)="Ja",BB3200-MAX(BC3200:BD3200),BB3200-BC3200),0)</f>
        <v>0</v>
      </c>
    </row>
    <row r="3201" spans="1:57" x14ac:dyDescent="0.25">
      <c r="A3201" s="320" t="str">
        <f>IF(AND(D3201&lt;&gt;0,C3201&lt;&gt;0,E3201&lt;&gt;0),IF(B3201&lt;&gt;0,CONCATENATE(B3201,"-AGr",VLOOKUP(C3201,Listen!$A$2:$D$45,4,FALSE),"-",D3201,"-",E3201,),CONCATENATE("AGr",VLOOKUP(C3201,Listen!$A$2:$D$45,4,FALSE),"-",D3201,"-",E3201)),"keine vollständige ID")</f>
        <v>keine vollständige ID</v>
      </c>
      <c r="B3201" s="301"/>
      <c r="C3201" s="287"/>
      <c r="D3201" s="34"/>
      <c r="E3201" s="306"/>
      <c r="F3201" s="116"/>
      <c r="G3201" s="17"/>
      <c r="H3201" s="17"/>
      <c r="I3201" s="17"/>
      <c r="J3201" s="17"/>
      <c r="K3201" s="17"/>
      <c r="L3201" s="17"/>
      <c r="M3201" s="17"/>
      <c r="N3201" s="17"/>
      <c r="O3201" s="116"/>
      <c r="P3201" s="117">
        <f>IF(D3201&gt;A_Stammdaten!$B$12,0,SUM(G3201,H3201,J3201,L3201:M3201)-SUM(I3201,K3201,N3201:O3201))</f>
        <v>0</v>
      </c>
      <c r="Q3201" s="17"/>
      <c r="R3201" s="17"/>
      <c r="S3201" s="17"/>
      <c r="T3201" s="17"/>
      <c r="U3201" s="62">
        <f t="shared" si="1031"/>
        <v>0</v>
      </c>
      <c r="V3201" s="34"/>
      <c r="W3201" s="34"/>
      <c r="X3201" s="34"/>
      <c r="Y3201" s="34"/>
      <c r="Z3201" s="34"/>
      <c r="AA3201" s="63" t="str">
        <f t="shared" si="1032"/>
        <v>-</v>
      </c>
      <c r="AB3201" s="63" t="str">
        <f t="shared" si="1033"/>
        <v>-</v>
      </c>
      <c r="AC3201" s="63">
        <f>IF(ISBLANK($C3201),0,VLOOKUP($C3201,Listen!$A$2:$C$45,2,FALSE))</f>
        <v>0</v>
      </c>
      <c r="AD3201" s="63">
        <f>IF(ISBLANK($C3201),0,VLOOKUP($C3201,Listen!$A$2:$C$45,3,FALSE))</f>
        <v>0</v>
      </c>
      <c r="AE3201" s="49">
        <f t="shared" si="1034"/>
        <v>0</v>
      </c>
      <c r="AF3201" s="49">
        <f t="shared" si="1034"/>
        <v>0</v>
      </c>
      <c r="AG3201" s="49">
        <f>IFERROR(IF(OR($V3201&lt;&gt;"Ja",VLOOKUP($C3201,Listen!$A$2:$F$45,5,0)="Nein",D3201&lt;IF(C3201="LNG Anbindungsanlagen gemäß separater Festlegung",2022,2023)),$AC3201,$AA3201),0)</f>
        <v>0</v>
      </c>
      <c r="AH3201" s="49">
        <f>IFERROR(IF(OR($V3201&lt;&gt;"Ja",VLOOKUP($C3201,Listen!$A$2:$F$45,5,0)="Nein",D3201&lt;IF(C3201="LNG Anbindungsanlagen gemäß separater Festlegung",2022,2023)),$AC3201,$AA3201),0)</f>
        <v>0</v>
      </c>
      <c r="AI3201" s="49">
        <f>IFERROR(IF(OR($W3201&lt;&gt;"Ja",VLOOKUP($C3201,Listen!$A$2:$F$45,6,0)="Nein"),$AC3201,$AB3201),0)</f>
        <v>0</v>
      </c>
      <c r="AJ3201" s="49">
        <f>IFERROR(IF(OR($W3201&lt;&gt;"Ja",VLOOKUP($C3201,Listen!$A$2:$F$45,6,0)="Nein"),$AC3201,$AB3201),0)</f>
        <v>0</v>
      </c>
      <c r="AK3201" s="49">
        <f>IFERROR(IF(OR($W3201&lt;&gt;"Ja",VLOOKUP($C3201,Listen!$A$2:$F$45,6,0)="Nein"),$AC3201,$AB3201),0)</f>
        <v>0</v>
      </c>
      <c r="AL3201" s="51">
        <f t="shared" si="1035"/>
        <v>0</v>
      </c>
      <c r="AM3201" s="296">
        <f>IFERROR(IF(VLOOKUP($C3201,Listen!$A$2:$F$45,6,0)="Ja",MAX(BC3201:BD3201),D_SAV!$BC3201),0)</f>
        <v>0</v>
      </c>
      <c r="AN3201" s="51">
        <f t="shared" si="1036"/>
        <v>0</v>
      </c>
      <c r="AP3201" s="304">
        <f t="shared" si="1037"/>
        <v>0</v>
      </c>
      <c r="AQ3201" s="304">
        <f t="shared" si="1038"/>
        <v>0</v>
      </c>
      <c r="AR3201" s="304">
        <f t="shared" si="1039"/>
        <v>0</v>
      </c>
      <c r="AS3201" s="304">
        <f t="shared" si="1040"/>
        <v>0</v>
      </c>
      <c r="AT3201" s="304">
        <f t="shared" si="1041"/>
        <v>0</v>
      </c>
      <c r="AU3201" s="304">
        <f t="shared" si="1042"/>
        <v>0</v>
      </c>
      <c r="AV3201" s="304">
        <f t="shared" si="1043"/>
        <v>0</v>
      </c>
      <c r="AW3201" s="304">
        <f t="shared" si="1044"/>
        <v>0</v>
      </c>
      <c r="AX3201" s="304">
        <f t="shared" si="1045"/>
        <v>0</v>
      </c>
      <c r="AY3201" s="304">
        <f t="shared" si="1046"/>
        <v>0</v>
      </c>
      <c r="AZ3201" s="304">
        <f t="shared" si="1047"/>
        <v>0</v>
      </c>
      <c r="BA3201" s="304">
        <f t="shared" si="1048"/>
        <v>0</v>
      </c>
      <c r="BB3201" s="304">
        <f t="shared" si="1049"/>
        <v>0</v>
      </c>
      <c r="BC3201" s="304">
        <f t="shared" si="1050"/>
        <v>0</v>
      </c>
      <c r="BD3201" s="304">
        <f t="shared" si="1051"/>
        <v>0</v>
      </c>
      <c r="BE3201" s="304">
        <f>IFERROR(IF(VLOOKUP($C3201,Listen!$A$2:$F$45,6,0)="Ja",BB3201-MAX(BC3201:BD3201),BB3201-BC3201),0)</f>
        <v>0</v>
      </c>
    </row>
    <row r="3202" spans="1:57" x14ac:dyDescent="0.25">
      <c r="A3202" s="320" t="str">
        <f>IF(AND(D3202&lt;&gt;0,C3202&lt;&gt;0,E3202&lt;&gt;0),IF(B3202&lt;&gt;0,CONCATENATE(B3202,"-AGr",VLOOKUP(C3202,Listen!$A$2:$D$45,4,FALSE),"-",D3202,"-",E3202,),CONCATENATE("AGr",VLOOKUP(C3202,Listen!$A$2:$D$45,4,FALSE),"-",D3202,"-",E3202)),"keine vollständige ID")</f>
        <v>keine vollständige ID</v>
      </c>
      <c r="B3202" s="301"/>
      <c r="C3202" s="287"/>
      <c r="D3202" s="34"/>
      <c r="E3202" s="306"/>
      <c r="F3202" s="116"/>
      <c r="G3202" s="17"/>
      <c r="H3202" s="17"/>
      <c r="I3202" s="17"/>
      <c r="J3202" s="17"/>
      <c r="K3202" s="17"/>
      <c r="L3202" s="17"/>
      <c r="M3202" s="17"/>
      <c r="N3202" s="17"/>
      <c r="O3202" s="116"/>
      <c r="P3202" s="117">
        <f>IF(D3202&gt;A_Stammdaten!$B$12,0,SUM(G3202,H3202,J3202,L3202:M3202)-SUM(I3202,K3202,N3202:O3202))</f>
        <v>0</v>
      </c>
      <c r="Q3202" s="17"/>
      <c r="R3202" s="17"/>
      <c r="S3202" s="17"/>
      <c r="T3202" s="17"/>
      <c r="U3202" s="62">
        <f t="shared" si="1031"/>
        <v>0</v>
      </c>
      <c r="V3202" s="34"/>
      <c r="W3202" s="34"/>
      <c r="X3202" s="34"/>
      <c r="Y3202" s="34"/>
      <c r="Z3202" s="34"/>
      <c r="AA3202" s="63" t="str">
        <f t="shared" si="1032"/>
        <v>-</v>
      </c>
      <c r="AB3202" s="63" t="str">
        <f t="shared" si="1033"/>
        <v>-</v>
      </c>
      <c r="AC3202" s="63">
        <f>IF(ISBLANK($C3202),0,VLOOKUP($C3202,Listen!$A$2:$C$45,2,FALSE))</f>
        <v>0</v>
      </c>
      <c r="AD3202" s="63">
        <f>IF(ISBLANK($C3202),0,VLOOKUP($C3202,Listen!$A$2:$C$45,3,FALSE))</f>
        <v>0</v>
      </c>
      <c r="AE3202" s="49">
        <f t="shared" si="1034"/>
        <v>0</v>
      </c>
      <c r="AF3202" s="49">
        <f t="shared" si="1034"/>
        <v>0</v>
      </c>
      <c r="AG3202" s="49">
        <f>IFERROR(IF(OR($V3202&lt;&gt;"Ja",VLOOKUP($C3202,Listen!$A$2:$F$45,5,0)="Nein",D3202&lt;IF(C3202="LNG Anbindungsanlagen gemäß separater Festlegung",2022,2023)),$AC3202,$AA3202),0)</f>
        <v>0</v>
      </c>
      <c r="AH3202" s="49">
        <f>IFERROR(IF(OR($V3202&lt;&gt;"Ja",VLOOKUP($C3202,Listen!$A$2:$F$45,5,0)="Nein",D3202&lt;IF(C3202="LNG Anbindungsanlagen gemäß separater Festlegung",2022,2023)),$AC3202,$AA3202),0)</f>
        <v>0</v>
      </c>
      <c r="AI3202" s="49">
        <f>IFERROR(IF(OR($W3202&lt;&gt;"Ja",VLOOKUP($C3202,Listen!$A$2:$F$45,6,0)="Nein"),$AC3202,$AB3202),0)</f>
        <v>0</v>
      </c>
      <c r="AJ3202" s="49">
        <f>IFERROR(IF(OR($W3202&lt;&gt;"Ja",VLOOKUP($C3202,Listen!$A$2:$F$45,6,0)="Nein"),$AC3202,$AB3202),0)</f>
        <v>0</v>
      </c>
      <c r="AK3202" s="49">
        <f>IFERROR(IF(OR($W3202&lt;&gt;"Ja",VLOOKUP($C3202,Listen!$A$2:$F$45,6,0)="Nein"),$AC3202,$AB3202),0)</f>
        <v>0</v>
      </c>
      <c r="AL3202" s="51">
        <f t="shared" si="1035"/>
        <v>0</v>
      </c>
      <c r="AM3202" s="296">
        <f>IFERROR(IF(VLOOKUP($C3202,Listen!$A$2:$F$45,6,0)="Ja",MAX(BC3202:BD3202),D_SAV!$BC3202),0)</f>
        <v>0</v>
      </c>
      <c r="AN3202" s="51">
        <f t="shared" si="1036"/>
        <v>0</v>
      </c>
      <c r="AP3202" s="304">
        <f t="shared" si="1037"/>
        <v>0</v>
      </c>
      <c r="AQ3202" s="304">
        <f t="shared" si="1038"/>
        <v>0</v>
      </c>
      <c r="AR3202" s="304">
        <f t="shared" si="1039"/>
        <v>0</v>
      </c>
      <c r="AS3202" s="304">
        <f t="shared" si="1040"/>
        <v>0</v>
      </c>
      <c r="AT3202" s="304">
        <f t="shared" si="1041"/>
        <v>0</v>
      </c>
      <c r="AU3202" s="304">
        <f t="shared" si="1042"/>
        <v>0</v>
      </c>
      <c r="AV3202" s="304">
        <f t="shared" si="1043"/>
        <v>0</v>
      </c>
      <c r="AW3202" s="304">
        <f t="shared" si="1044"/>
        <v>0</v>
      </c>
      <c r="AX3202" s="304">
        <f t="shared" si="1045"/>
        <v>0</v>
      </c>
      <c r="AY3202" s="304">
        <f t="shared" si="1046"/>
        <v>0</v>
      </c>
      <c r="AZ3202" s="304">
        <f t="shared" si="1047"/>
        <v>0</v>
      </c>
      <c r="BA3202" s="304">
        <f t="shared" si="1048"/>
        <v>0</v>
      </c>
      <c r="BB3202" s="304">
        <f t="shared" si="1049"/>
        <v>0</v>
      </c>
      <c r="BC3202" s="304">
        <f t="shared" si="1050"/>
        <v>0</v>
      </c>
      <c r="BD3202" s="304">
        <f t="shared" si="1051"/>
        <v>0</v>
      </c>
      <c r="BE3202" s="304">
        <f>IFERROR(IF(VLOOKUP($C3202,Listen!$A$2:$F$45,6,0)="Ja",BB3202-MAX(BC3202:BD3202),BB3202-BC3202),0)</f>
        <v>0</v>
      </c>
    </row>
    <row r="3203" spans="1:57" x14ac:dyDescent="0.25">
      <c r="A3203" s="320" t="str">
        <f>IF(AND(D3203&lt;&gt;0,C3203&lt;&gt;0,E3203&lt;&gt;0),IF(B3203&lt;&gt;0,CONCATENATE(B3203,"-AGr",VLOOKUP(C3203,Listen!$A$2:$D$45,4,FALSE),"-",D3203,"-",E3203,),CONCATENATE("AGr",VLOOKUP(C3203,Listen!$A$2:$D$45,4,FALSE),"-",D3203,"-",E3203)),"keine vollständige ID")</f>
        <v>keine vollständige ID</v>
      </c>
      <c r="B3203" s="301"/>
      <c r="C3203" s="287"/>
      <c r="D3203" s="34"/>
      <c r="E3203" s="306"/>
      <c r="F3203" s="116"/>
      <c r="G3203" s="17"/>
      <c r="H3203" s="17"/>
      <c r="I3203" s="17"/>
      <c r="J3203" s="17"/>
      <c r="K3203" s="17"/>
      <c r="L3203" s="17"/>
      <c r="M3203" s="17"/>
      <c r="N3203" s="17"/>
      <c r="O3203" s="116"/>
      <c r="P3203" s="117">
        <f>IF(D3203&gt;A_Stammdaten!$B$12,0,SUM(G3203,H3203,J3203,L3203:M3203)-SUM(I3203,K3203,N3203:O3203))</f>
        <v>0</v>
      </c>
      <c r="Q3203" s="17"/>
      <c r="R3203" s="17"/>
      <c r="S3203" s="17"/>
      <c r="T3203" s="17"/>
      <c r="U3203" s="62">
        <f t="shared" si="1031"/>
        <v>0</v>
      </c>
      <c r="V3203" s="34"/>
      <c r="W3203" s="34"/>
      <c r="X3203" s="34"/>
      <c r="Y3203" s="34"/>
      <c r="Z3203" s="34"/>
      <c r="AA3203" s="63" t="str">
        <f t="shared" si="1032"/>
        <v>-</v>
      </c>
      <c r="AB3203" s="63" t="str">
        <f t="shared" si="1033"/>
        <v>-</v>
      </c>
      <c r="AC3203" s="63">
        <f>IF(ISBLANK($C3203),0,VLOOKUP($C3203,Listen!$A$2:$C$45,2,FALSE))</f>
        <v>0</v>
      </c>
      <c r="AD3203" s="63">
        <f>IF(ISBLANK($C3203),0,VLOOKUP($C3203,Listen!$A$2:$C$45,3,FALSE))</f>
        <v>0</v>
      </c>
      <c r="AE3203" s="49">
        <f t="shared" si="1034"/>
        <v>0</v>
      </c>
      <c r="AF3203" s="49">
        <f t="shared" si="1034"/>
        <v>0</v>
      </c>
      <c r="AG3203" s="49">
        <f>IFERROR(IF(OR($V3203&lt;&gt;"Ja",VLOOKUP($C3203,Listen!$A$2:$F$45,5,0)="Nein",D3203&lt;IF(C3203="LNG Anbindungsanlagen gemäß separater Festlegung",2022,2023)),$AC3203,$AA3203),0)</f>
        <v>0</v>
      </c>
      <c r="AH3203" s="49">
        <f>IFERROR(IF(OR($V3203&lt;&gt;"Ja",VLOOKUP($C3203,Listen!$A$2:$F$45,5,0)="Nein",D3203&lt;IF(C3203="LNG Anbindungsanlagen gemäß separater Festlegung",2022,2023)),$AC3203,$AA3203),0)</f>
        <v>0</v>
      </c>
      <c r="AI3203" s="49">
        <f>IFERROR(IF(OR($W3203&lt;&gt;"Ja",VLOOKUP($C3203,Listen!$A$2:$F$45,6,0)="Nein"),$AC3203,$AB3203),0)</f>
        <v>0</v>
      </c>
      <c r="AJ3203" s="49">
        <f>IFERROR(IF(OR($W3203&lt;&gt;"Ja",VLOOKUP($C3203,Listen!$A$2:$F$45,6,0)="Nein"),$AC3203,$AB3203),0)</f>
        <v>0</v>
      </c>
      <c r="AK3203" s="49">
        <f>IFERROR(IF(OR($W3203&lt;&gt;"Ja",VLOOKUP($C3203,Listen!$A$2:$F$45,6,0)="Nein"),$AC3203,$AB3203),0)</f>
        <v>0</v>
      </c>
      <c r="AL3203" s="51">
        <f t="shared" si="1035"/>
        <v>0</v>
      </c>
      <c r="AM3203" s="296">
        <f>IFERROR(IF(VLOOKUP($C3203,Listen!$A$2:$F$45,6,0)="Ja",MAX(BC3203:BD3203),D_SAV!$BC3203),0)</f>
        <v>0</v>
      </c>
      <c r="AN3203" s="51">
        <f t="shared" si="1036"/>
        <v>0</v>
      </c>
      <c r="AP3203" s="304">
        <f t="shared" si="1037"/>
        <v>0</v>
      </c>
      <c r="AQ3203" s="304">
        <f t="shared" si="1038"/>
        <v>0</v>
      </c>
      <c r="AR3203" s="304">
        <f t="shared" si="1039"/>
        <v>0</v>
      </c>
      <c r="AS3203" s="304">
        <f t="shared" si="1040"/>
        <v>0</v>
      </c>
      <c r="AT3203" s="304">
        <f t="shared" si="1041"/>
        <v>0</v>
      </c>
      <c r="AU3203" s="304">
        <f t="shared" si="1042"/>
        <v>0</v>
      </c>
      <c r="AV3203" s="304">
        <f t="shared" si="1043"/>
        <v>0</v>
      </c>
      <c r="AW3203" s="304">
        <f t="shared" si="1044"/>
        <v>0</v>
      </c>
      <c r="AX3203" s="304">
        <f t="shared" si="1045"/>
        <v>0</v>
      </c>
      <c r="AY3203" s="304">
        <f t="shared" si="1046"/>
        <v>0</v>
      </c>
      <c r="AZ3203" s="304">
        <f t="shared" si="1047"/>
        <v>0</v>
      </c>
      <c r="BA3203" s="304">
        <f t="shared" si="1048"/>
        <v>0</v>
      </c>
      <c r="BB3203" s="304">
        <f t="shared" si="1049"/>
        <v>0</v>
      </c>
      <c r="BC3203" s="304">
        <f t="shared" si="1050"/>
        <v>0</v>
      </c>
      <c r="BD3203" s="304">
        <f t="shared" si="1051"/>
        <v>0</v>
      </c>
      <c r="BE3203" s="304">
        <f>IFERROR(IF(VLOOKUP($C3203,Listen!$A$2:$F$45,6,0)="Ja",BB3203-MAX(BC3203:BD3203),BB3203-BC3203),0)</f>
        <v>0</v>
      </c>
    </row>
    <row r="3204" spans="1:57" x14ac:dyDescent="0.25">
      <c r="A3204" s="320" t="str">
        <f>IF(AND(D3204&lt;&gt;0,C3204&lt;&gt;0,E3204&lt;&gt;0),IF(B3204&lt;&gt;0,CONCATENATE(B3204,"-AGr",VLOOKUP(C3204,Listen!$A$2:$D$45,4,FALSE),"-",D3204,"-",E3204,),CONCATENATE("AGr",VLOOKUP(C3204,Listen!$A$2:$D$45,4,FALSE),"-",D3204,"-",E3204)),"keine vollständige ID")</f>
        <v>keine vollständige ID</v>
      </c>
      <c r="B3204" s="301"/>
      <c r="C3204" s="287"/>
      <c r="D3204" s="34"/>
      <c r="E3204" s="306"/>
      <c r="F3204" s="116"/>
      <c r="G3204" s="17"/>
      <c r="H3204" s="17"/>
      <c r="I3204" s="17"/>
      <c r="J3204" s="17"/>
      <c r="K3204" s="17"/>
      <c r="L3204" s="17"/>
      <c r="M3204" s="17"/>
      <c r="N3204" s="17"/>
      <c r="O3204" s="116"/>
      <c r="P3204" s="117">
        <f>IF(D3204&gt;A_Stammdaten!$B$12,0,SUM(G3204,H3204,J3204,L3204:M3204)-SUM(I3204,K3204,N3204:O3204))</f>
        <v>0</v>
      </c>
      <c r="Q3204" s="17"/>
      <c r="R3204" s="17"/>
      <c r="S3204" s="17"/>
      <c r="T3204" s="17"/>
      <c r="U3204" s="62">
        <f t="shared" si="1031"/>
        <v>0</v>
      </c>
      <c r="V3204" s="34"/>
      <c r="W3204" s="34"/>
      <c r="X3204" s="34"/>
      <c r="Y3204" s="34"/>
      <c r="Z3204" s="34"/>
      <c r="AA3204" s="63" t="str">
        <f t="shared" si="1032"/>
        <v>-</v>
      </c>
      <c r="AB3204" s="63" t="str">
        <f t="shared" si="1033"/>
        <v>-</v>
      </c>
      <c r="AC3204" s="63">
        <f>IF(ISBLANK($C3204),0,VLOOKUP($C3204,Listen!$A$2:$C$45,2,FALSE))</f>
        <v>0</v>
      </c>
      <c r="AD3204" s="63">
        <f>IF(ISBLANK($C3204),0,VLOOKUP($C3204,Listen!$A$2:$C$45,3,FALSE))</f>
        <v>0</v>
      </c>
      <c r="AE3204" s="49">
        <f t="shared" si="1034"/>
        <v>0</v>
      </c>
      <c r="AF3204" s="49">
        <f t="shared" si="1034"/>
        <v>0</v>
      </c>
      <c r="AG3204" s="49">
        <f>IFERROR(IF(OR($V3204&lt;&gt;"Ja",VLOOKUP($C3204,Listen!$A$2:$F$45,5,0)="Nein",D3204&lt;IF(C3204="LNG Anbindungsanlagen gemäß separater Festlegung",2022,2023)),$AC3204,$AA3204),0)</f>
        <v>0</v>
      </c>
      <c r="AH3204" s="49">
        <f>IFERROR(IF(OR($V3204&lt;&gt;"Ja",VLOOKUP($C3204,Listen!$A$2:$F$45,5,0)="Nein",D3204&lt;IF(C3204="LNG Anbindungsanlagen gemäß separater Festlegung",2022,2023)),$AC3204,$AA3204),0)</f>
        <v>0</v>
      </c>
      <c r="AI3204" s="49">
        <f>IFERROR(IF(OR($W3204&lt;&gt;"Ja",VLOOKUP($C3204,Listen!$A$2:$F$45,6,0)="Nein"),$AC3204,$AB3204),0)</f>
        <v>0</v>
      </c>
      <c r="AJ3204" s="49">
        <f>IFERROR(IF(OR($W3204&lt;&gt;"Ja",VLOOKUP($C3204,Listen!$A$2:$F$45,6,0)="Nein"),$AC3204,$AB3204),0)</f>
        <v>0</v>
      </c>
      <c r="AK3204" s="49">
        <f>IFERROR(IF(OR($W3204&lt;&gt;"Ja",VLOOKUP($C3204,Listen!$A$2:$F$45,6,0)="Nein"),$AC3204,$AB3204),0)</f>
        <v>0</v>
      </c>
      <c r="AL3204" s="51">
        <f t="shared" si="1035"/>
        <v>0</v>
      </c>
      <c r="AM3204" s="296">
        <f>IFERROR(IF(VLOOKUP($C3204,Listen!$A$2:$F$45,6,0)="Ja",MAX(BC3204:BD3204),D_SAV!$BC3204),0)</f>
        <v>0</v>
      </c>
      <c r="AN3204" s="51">
        <f t="shared" si="1036"/>
        <v>0</v>
      </c>
      <c r="AP3204" s="304">
        <f t="shared" si="1037"/>
        <v>0</v>
      </c>
      <c r="AQ3204" s="304">
        <f t="shared" si="1038"/>
        <v>0</v>
      </c>
      <c r="AR3204" s="304">
        <f t="shared" si="1039"/>
        <v>0</v>
      </c>
      <c r="AS3204" s="304">
        <f t="shared" si="1040"/>
        <v>0</v>
      </c>
      <c r="AT3204" s="304">
        <f t="shared" si="1041"/>
        <v>0</v>
      </c>
      <c r="AU3204" s="304">
        <f t="shared" si="1042"/>
        <v>0</v>
      </c>
      <c r="AV3204" s="304">
        <f t="shared" si="1043"/>
        <v>0</v>
      </c>
      <c r="AW3204" s="304">
        <f t="shared" si="1044"/>
        <v>0</v>
      </c>
      <c r="AX3204" s="304">
        <f t="shared" si="1045"/>
        <v>0</v>
      </c>
      <c r="AY3204" s="304">
        <f t="shared" si="1046"/>
        <v>0</v>
      </c>
      <c r="AZ3204" s="304">
        <f t="shared" si="1047"/>
        <v>0</v>
      </c>
      <c r="BA3204" s="304">
        <f t="shared" si="1048"/>
        <v>0</v>
      </c>
      <c r="BB3204" s="304">
        <f t="shared" si="1049"/>
        <v>0</v>
      </c>
      <c r="BC3204" s="304">
        <f t="shared" si="1050"/>
        <v>0</v>
      </c>
      <c r="BD3204" s="304">
        <f t="shared" si="1051"/>
        <v>0</v>
      </c>
      <c r="BE3204" s="304">
        <f>IFERROR(IF(VLOOKUP($C3204,Listen!$A$2:$F$45,6,0)="Ja",BB3204-MAX(BC3204:BD3204),BB3204-BC3204),0)</f>
        <v>0</v>
      </c>
    </row>
    <row r="3205" spans="1:57" x14ac:dyDescent="0.25">
      <c r="A3205" s="320" t="str">
        <f>IF(AND(D3205&lt;&gt;0,C3205&lt;&gt;0,E3205&lt;&gt;0),IF(B3205&lt;&gt;0,CONCATENATE(B3205,"-AGr",VLOOKUP(C3205,Listen!$A$2:$D$45,4,FALSE),"-",D3205,"-",E3205,),CONCATENATE("AGr",VLOOKUP(C3205,Listen!$A$2:$D$45,4,FALSE),"-",D3205,"-",E3205)),"keine vollständige ID")</f>
        <v>keine vollständige ID</v>
      </c>
      <c r="B3205" s="301"/>
      <c r="C3205" s="287"/>
      <c r="D3205" s="34"/>
      <c r="E3205" s="306"/>
      <c r="F3205" s="116"/>
      <c r="G3205" s="17"/>
      <c r="H3205" s="17"/>
      <c r="I3205" s="17"/>
      <c r="J3205" s="17"/>
      <c r="K3205" s="17"/>
      <c r="L3205" s="17"/>
      <c r="M3205" s="17"/>
      <c r="N3205" s="17"/>
      <c r="O3205" s="116"/>
      <c r="P3205" s="117">
        <f>IF(D3205&gt;A_Stammdaten!$B$12,0,SUM(G3205,H3205,J3205,L3205:M3205)-SUM(I3205,K3205,N3205:O3205))</f>
        <v>0</v>
      </c>
      <c r="Q3205" s="17"/>
      <c r="R3205" s="17"/>
      <c r="S3205" s="17"/>
      <c r="T3205" s="17"/>
      <c r="U3205" s="62">
        <f t="shared" si="1031"/>
        <v>0</v>
      </c>
      <c r="V3205" s="34"/>
      <c r="W3205" s="34"/>
      <c r="X3205" s="34"/>
      <c r="Y3205" s="34"/>
      <c r="Z3205" s="34"/>
      <c r="AA3205" s="63" t="str">
        <f t="shared" si="1032"/>
        <v>-</v>
      </c>
      <c r="AB3205" s="63" t="str">
        <f t="shared" si="1033"/>
        <v>-</v>
      </c>
      <c r="AC3205" s="63">
        <f>IF(ISBLANK($C3205),0,VLOOKUP($C3205,Listen!$A$2:$C$45,2,FALSE))</f>
        <v>0</v>
      </c>
      <c r="AD3205" s="63">
        <f>IF(ISBLANK($C3205),0,VLOOKUP($C3205,Listen!$A$2:$C$45,3,FALSE))</f>
        <v>0</v>
      </c>
      <c r="AE3205" s="49">
        <f t="shared" si="1034"/>
        <v>0</v>
      </c>
      <c r="AF3205" s="49">
        <f t="shared" si="1034"/>
        <v>0</v>
      </c>
      <c r="AG3205" s="49">
        <f>IFERROR(IF(OR($V3205&lt;&gt;"Ja",VLOOKUP($C3205,Listen!$A$2:$F$45,5,0)="Nein",D3205&lt;IF(C3205="LNG Anbindungsanlagen gemäß separater Festlegung",2022,2023)),$AC3205,$AA3205),0)</f>
        <v>0</v>
      </c>
      <c r="AH3205" s="49">
        <f>IFERROR(IF(OR($V3205&lt;&gt;"Ja",VLOOKUP($C3205,Listen!$A$2:$F$45,5,0)="Nein",D3205&lt;IF(C3205="LNG Anbindungsanlagen gemäß separater Festlegung",2022,2023)),$AC3205,$AA3205),0)</f>
        <v>0</v>
      </c>
      <c r="AI3205" s="49">
        <f>IFERROR(IF(OR($W3205&lt;&gt;"Ja",VLOOKUP($C3205,Listen!$A$2:$F$45,6,0)="Nein"),$AC3205,$AB3205),0)</f>
        <v>0</v>
      </c>
      <c r="AJ3205" s="49">
        <f>IFERROR(IF(OR($W3205&lt;&gt;"Ja",VLOOKUP($C3205,Listen!$A$2:$F$45,6,0)="Nein"),$AC3205,$AB3205),0)</f>
        <v>0</v>
      </c>
      <c r="AK3205" s="49">
        <f>IFERROR(IF(OR($W3205&lt;&gt;"Ja",VLOOKUP($C3205,Listen!$A$2:$F$45,6,0)="Nein"),$AC3205,$AB3205),0)</f>
        <v>0</v>
      </c>
      <c r="AL3205" s="51">
        <f t="shared" si="1035"/>
        <v>0</v>
      </c>
      <c r="AM3205" s="296">
        <f>IFERROR(IF(VLOOKUP($C3205,Listen!$A$2:$F$45,6,0)="Ja",MAX(BC3205:BD3205),D_SAV!$BC3205),0)</f>
        <v>0</v>
      </c>
      <c r="AN3205" s="51">
        <f t="shared" si="1036"/>
        <v>0</v>
      </c>
      <c r="AP3205" s="304">
        <f t="shared" si="1037"/>
        <v>0</v>
      </c>
      <c r="AQ3205" s="304">
        <f t="shared" si="1038"/>
        <v>0</v>
      </c>
      <c r="AR3205" s="304">
        <f t="shared" si="1039"/>
        <v>0</v>
      </c>
      <c r="AS3205" s="304">
        <f t="shared" si="1040"/>
        <v>0</v>
      </c>
      <c r="AT3205" s="304">
        <f t="shared" si="1041"/>
        <v>0</v>
      </c>
      <c r="AU3205" s="304">
        <f t="shared" si="1042"/>
        <v>0</v>
      </c>
      <c r="AV3205" s="304">
        <f t="shared" si="1043"/>
        <v>0</v>
      </c>
      <c r="AW3205" s="304">
        <f t="shared" si="1044"/>
        <v>0</v>
      </c>
      <c r="AX3205" s="304">
        <f t="shared" si="1045"/>
        <v>0</v>
      </c>
      <c r="AY3205" s="304">
        <f t="shared" si="1046"/>
        <v>0</v>
      </c>
      <c r="AZ3205" s="304">
        <f t="shared" si="1047"/>
        <v>0</v>
      </c>
      <c r="BA3205" s="304">
        <f t="shared" si="1048"/>
        <v>0</v>
      </c>
      <c r="BB3205" s="304">
        <f t="shared" si="1049"/>
        <v>0</v>
      </c>
      <c r="BC3205" s="304">
        <f t="shared" si="1050"/>
        <v>0</v>
      </c>
      <c r="BD3205" s="304">
        <f t="shared" si="1051"/>
        <v>0</v>
      </c>
      <c r="BE3205" s="304">
        <f>IFERROR(IF(VLOOKUP($C3205,Listen!$A$2:$F$45,6,0)="Ja",BB3205-MAX(BC3205:BD3205),BB3205-BC3205),0)</f>
        <v>0</v>
      </c>
    </row>
    <row r="3206" spans="1:57" x14ac:dyDescent="0.25">
      <c r="A3206" s="320" t="str">
        <f>IF(AND(D3206&lt;&gt;0,C3206&lt;&gt;0,E3206&lt;&gt;0),IF(B3206&lt;&gt;0,CONCATENATE(B3206,"-AGr",VLOOKUP(C3206,Listen!$A$2:$D$45,4,FALSE),"-",D3206,"-",E3206,),CONCATENATE("AGr",VLOOKUP(C3206,Listen!$A$2:$D$45,4,FALSE),"-",D3206,"-",E3206)),"keine vollständige ID")</f>
        <v>keine vollständige ID</v>
      </c>
      <c r="B3206" s="301"/>
      <c r="C3206" s="287"/>
      <c r="D3206" s="34"/>
      <c r="E3206" s="306"/>
      <c r="F3206" s="116"/>
      <c r="G3206" s="17"/>
      <c r="H3206" s="17"/>
      <c r="I3206" s="17"/>
      <c r="J3206" s="17"/>
      <c r="K3206" s="17"/>
      <c r="L3206" s="17"/>
      <c r="M3206" s="17"/>
      <c r="N3206" s="17"/>
      <c r="O3206" s="116"/>
      <c r="P3206" s="117">
        <f>IF(D3206&gt;A_Stammdaten!$B$12,0,SUM(G3206,H3206,J3206,L3206:M3206)-SUM(I3206,K3206,N3206:O3206))</f>
        <v>0</v>
      </c>
      <c r="Q3206" s="17"/>
      <c r="R3206" s="17"/>
      <c r="S3206" s="17"/>
      <c r="T3206" s="17"/>
      <c r="U3206" s="62">
        <f t="shared" ref="U3206:U3269" si="1052">P3206-SUM(Q3206:T3206)</f>
        <v>0</v>
      </c>
      <c r="V3206" s="34"/>
      <c r="W3206" s="34"/>
      <c r="X3206" s="34"/>
      <c r="Y3206" s="34"/>
      <c r="Z3206" s="34"/>
      <c r="AA3206" s="63" t="str">
        <f t="shared" ref="AA3206:AA3269" si="1053">IF($V3206="Ja",MIN(2044-$D3206+1,AC3206),"-")</f>
        <v>-</v>
      </c>
      <c r="AB3206" s="63" t="str">
        <f t="shared" ref="AB3206:AB3269" si="1054">IF($Z3206="","-",MIN($Z3206-$D3206+1,AC3206))</f>
        <v>-</v>
      </c>
      <c r="AC3206" s="63">
        <f>IF(ISBLANK($C3206),0,VLOOKUP($C3206,Listen!$A$2:$C$45,2,FALSE))</f>
        <v>0</v>
      </c>
      <c r="AD3206" s="63">
        <f>IF(ISBLANK($C3206),0,VLOOKUP($C3206,Listen!$A$2:$C$45,3,FALSE))</f>
        <v>0</v>
      </c>
      <c r="AE3206" s="49">
        <f t="shared" ref="AE3206:AF3269" si="1055">IFERROR($AC3206,0)</f>
        <v>0</v>
      </c>
      <c r="AF3206" s="49">
        <f t="shared" si="1055"/>
        <v>0</v>
      </c>
      <c r="AG3206" s="49">
        <f>IFERROR(IF(OR($V3206&lt;&gt;"Ja",VLOOKUP($C3206,Listen!$A$2:$F$45,5,0)="Nein",D3206&lt;IF(C3206="LNG Anbindungsanlagen gemäß separater Festlegung",2022,2023)),$AC3206,$AA3206),0)</f>
        <v>0</v>
      </c>
      <c r="AH3206" s="49">
        <f>IFERROR(IF(OR($V3206&lt;&gt;"Ja",VLOOKUP($C3206,Listen!$A$2:$F$45,5,0)="Nein",D3206&lt;IF(C3206="LNG Anbindungsanlagen gemäß separater Festlegung",2022,2023)),$AC3206,$AA3206),0)</f>
        <v>0</v>
      </c>
      <c r="AI3206" s="49">
        <f>IFERROR(IF(OR($W3206&lt;&gt;"Ja",VLOOKUP($C3206,Listen!$A$2:$F$45,6,0)="Nein"),$AC3206,$AB3206),0)</f>
        <v>0</v>
      </c>
      <c r="AJ3206" s="49">
        <f>IFERROR(IF(OR($W3206&lt;&gt;"Ja",VLOOKUP($C3206,Listen!$A$2:$F$45,6,0)="Nein"),$AC3206,$AB3206),0)</f>
        <v>0</v>
      </c>
      <c r="AK3206" s="49">
        <f>IFERROR(IF(OR($W3206&lt;&gt;"Ja",VLOOKUP($C3206,Listen!$A$2:$F$45,6,0)="Nein"),$AC3206,$AB3206),0)</f>
        <v>0</v>
      </c>
      <c r="AL3206" s="51">
        <f t="shared" ref="AL3206:AL3269" si="1056">BB3206</f>
        <v>0</v>
      </c>
      <c r="AM3206" s="296">
        <f>IFERROR(IF(VLOOKUP($C3206,Listen!$A$2:$F$45,6,0)="Ja",MAX(BC3206:BD3206),D_SAV!$BC3206),0)</f>
        <v>0</v>
      </c>
      <c r="AN3206" s="51">
        <f t="shared" ref="AN3206:AN3269" si="1057">BE3206</f>
        <v>0</v>
      </c>
      <c r="AP3206" s="304">
        <f t="shared" ref="AP3206:AP3269" si="1058">AO3206+IF($D3206=AP$3,$U3206,0)</f>
        <v>0</v>
      </c>
      <c r="AQ3206" s="304">
        <f t="shared" ref="AQ3206:AQ3269" si="1059">IF(AP3206=0,0,IF($AE3206-(AP$3-$D3206)&lt;=0,AP3206,AP3206/($AE3206-(AP$3-$D3206))))</f>
        <v>0</v>
      </c>
      <c r="AR3206" s="304">
        <f t="shared" ref="AR3206:AR3269" si="1060">AP3206-AQ3206</f>
        <v>0</v>
      </c>
      <c r="AS3206" s="304">
        <f t="shared" ref="AS3206:AS3269" si="1061">AR3206+IF($D3206=AS$3,$U3206,0)</f>
        <v>0</v>
      </c>
      <c r="AT3206" s="304">
        <f t="shared" ref="AT3206:AT3269" si="1062">IF(AS3206=0,0,IF($AF3206-(AS$3-$D3206)&lt;=0,AS3206,AS3206/($AF3206-(AS$3-$D3206))))</f>
        <v>0</v>
      </c>
      <c r="AU3206" s="304">
        <f t="shared" ref="AU3206:AU3269" si="1063">AS3206-AT3206</f>
        <v>0</v>
      </c>
      <c r="AV3206" s="304">
        <f t="shared" ref="AV3206:AV3269" si="1064">AU3206+IF($D3206=AV$3,$U3206,0)</f>
        <v>0</v>
      </c>
      <c r="AW3206" s="304">
        <f t="shared" ref="AW3206:AW3269" si="1065">IF(AV3206=0,0,IF($AG3206-(AV$3-$D3206)&lt;=0,AV3206,AV3206/($AG3206-(AV$3-$D3206))))</f>
        <v>0</v>
      </c>
      <c r="AX3206" s="304">
        <f t="shared" ref="AX3206:AX3269" si="1066">AV3206-AW3206</f>
        <v>0</v>
      </c>
      <c r="AY3206" s="304">
        <f t="shared" ref="AY3206:AY3269" si="1067">AX3206+IF($D3206=AY$3,$U3206,0)</f>
        <v>0</v>
      </c>
      <c r="AZ3206" s="304">
        <f t="shared" ref="AZ3206:AZ3269" si="1068">IF(AY3206=0,0,IF($AH3206-(AY$3-$D3206)&lt;=0,AY3206,AY3206/($AH3206-(AY$3-$D3206))))</f>
        <v>0</v>
      </c>
      <c r="BA3206" s="304">
        <f t="shared" ref="BA3206:BA3269" si="1069">AY3206-AZ3206</f>
        <v>0</v>
      </c>
      <c r="BB3206" s="304">
        <f t="shared" ref="BB3206:BB3269" si="1070">BA3206+IF($D3206=BB$3,$U3206,0)</f>
        <v>0</v>
      </c>
      <c r="BC3206" s="304">
        <f t="shared" ref="BC3206:BC3269" si="1071">IF(BB3206=0,0,IF($AI3206-(BB$3-$D3206)&lt;=0,BB3206,BB3206/($AI3206-(BB$3-$D3206))))</f>
        <v>0</v>
      </c>
      <c r="BD3206" s="304">
        <f t="shared" ref="BD3206:BD3269" si="1072">BB3206*Y3206/100</f>
        <v>0</v>
      </c>
      <c r="BE3206" s="304">
        <f>IFERROR(IF(VLOOKUP($C3206,Listen!$A$2:$F$45,6,0)="Ja",BB3206-MAX(BC3206:BD3206),BB3206-BC3206),0)</f>
        <v>0</v>
      </c>
    </row>
    <row r="3207" spans="1:57" x14ac:dyDescent="0.25">
      <c r="A3207" s="320" t="str">
        <f>IF(AND(D3207&lt;&gt;0,C3207&lt;&gt;0,E3207&lt;&gt;0),IF(B3207&lt;&gt;0,CONCATENATE(B3207,"-AGr",VLOOKUP(C3207,Listen!$A$2:$D$45,4,FALSE),"-",D3207,"-",E3207,),CONCATENATE("AGr",VLOOKUP(C3207,Listen!$A$2:$D$45,4,FALSE),"-",D3207,"-",E3207)),"keine vollständige ID")</f>
        <v>keine vollständige ID</v>
      </c>
      <c r="B3207" s="301"/>
      <c r="C3207" s="287"/>
      <c r="D3207" s="34"/>
      <c r="E3207" s="306"/>
      <c r="F3207" s="116"/>
      <c r="G3207" s="17"/>
      <c r="H3207" s="17"/>
      <c r="I3207" s="17"/>
      <c r="J3207" s="17"/>
      <c r="K3207" s="17"/>
      <c r="L3207" s="17"/>
      <c r="M3207" s="17"/>
      <c r="N3207" s="17"/>
      <c r="O3207" s="116"/>
      <c r="P3207" s="117">
        <f>IF(D3207&gt;A_Stammdaten!$B$12,0,SUM(G3207,H3207,J3207,L3207:M3207)-SUM(I3207,K3207,N3207:O3207))</f>
        <v>0</v>
      </c>
      <c r="Q3207" s="17"/>
      <c r="R3207" s="17"/>
      <c r="S3207" s="17"/>
      <c r="T3207" s="17"/>
      <c r="U3207" s="62">
        <f t="shared" si="1052"/>
        <v>0</v>
      </c>
      <c r="V3207" s="34"/>
      <c r="W3207" s="34"/>
      <c r="X3207" s="34"/>
      <c r="Y3207" s="34"/>
      <c r="Z3207" s="34"/>
      <c r="AA3207" s="63" t="str">
        <f t="shared" si="1053"/>
        <v>-</v>
      </c>
      <c r="AB3207" s="63" t="str">
        <f t="shared" si="1054"/>
        <v>-</v>
      </c>
      <c r="AC3207" s="63">
        <f>IF(ISBLANK($C3207),0,VLOOKUP($C3207,Listen!$A$2:$C$45,2,FALSE))</f>
        <v>0</v>
      </c>
      <c r="AD3207" s="63">
        <f>IF(ISBLANK($C3207),0,VLOOKUP($C3207,Listen!$A$2:$C$45,3,FALSE))</f>
        <v>0</v>
      </c>
      <c r="AE3207" s="49">
        <f t="shared" si="1055"/>
        <v>0</v>
      </c>
      <c r="AF3207" s="49">
        <f t="shared" si="1055"/>
        <v>0</v>
      </c>
      <c r="AG3207" s="49">
        <f>IFERROR(IF(OR($V3207&lt;&gt;"Ja",VLOOKUP($C3207,Listen!$A$2:$F$45,5,0)="Nein",D3207&lt;IF(C3207="LNG Anbindungsanlagen gemäß separater Festlegung",2022,2023)),$AC3207,$AA3207),0)</f>
        <v>0</v>
      </c>
      <c r="AH3207" s="49">
        <f>IFERROR(IF(OR($V3207&lt;&gt;"Ja",VLOOKUP($C3207,Listen!$A$2:$F$45,5,0)="Nein",D3207&lt;IF(C3207="LNG Anbindungsanlagen gemäß separater Festlegung",2022,2023)),$AC3207,$AA3207),0)</f>
        <v>0</v>
      </c>
      <c r="AI3207" s="49">
        <f>IFERROR(IF(OR($W3207&lt;&gt;"Ja",VLOOKUP($C3207,Listen!$A$2:$F$45,6,0)="Nein"),$AC3207,$AB3207),0)</f>
        <v>0</v>
      </c>
      <c r="AJ3207" s="49">
        <f>IFERROR(IF(OR($W3207&lt;&gt;"Ja",VLOOKUP($C3207,Listen!$A$2:$F$45,6,0)="Nein"),$AC3207,$AB3207),0)</f>
        <v>0</v>
      </c>
      <c r="AK3207" s="49">
        <f>IFERROR(IF(OR($W3207&lt;&gt;"Ja",VLOOKUP($C3207,Listen!$A$2:$F$45,6,0)="Nein"),$AC3207,$AB3207),0)</f>
        <v>0</v>
      </c>
      <c r="AL3207" s="51">
        <f t="shared" si="1056"/>
        <v>0</v>
      </c>
      <c r="AM3207" s="296">
        <f>IFERROR(IF(VLOOKUP($C3207,Listen!$A$2:$F$45,6,0)="Ja",MAX(BC3207:BD3207),D_SAV!$BC3207),0)</f>
        <v>0</v>
      </c>
      <c r="AN3207" s="51">
        <f t="shared" si="1057"/>
        <v>0</v>
      </c>
      <c r="AP3207" s="304">
        <f t="shared" si="1058"/>
        <v>0</v>
      </c>
      <c r="AQ3207" s="304">
        <f t="shared" si="1059"/>
        <v>0</v>
      </c>
      <c r="AR3207" s="304">
        <f t="shared" si="1060"/>
        <v>0</v>
      </c>
      <c r="AS3207" s="304">
        <f t="shared" si="1061"/>
        <v>0</v>
      </c>
      <c r="AT3207" s="304">
        <f t="shared" si="1062"/>
        <v>0</v>
      </c>
      <c r="AU3207" s="304">
        <f t="shared" si="1063"/>
        <v>0</v>
      </c>
      <c r="AV3207" s="304">
        <f t="shared" si="1064"/>
        <v>0</v>
      </c>
      <c r="AW3207" s="304">
        <f t="shared" si="1065"/>
        <v>0</v>
      </c>
      <c r="AX3207" s="304">
        <f t="shared" si="1066"/>
        <v>0</v>
      </c>
      <c r="AY3207" s="304">
        <f t="shared" si="1067"/>
        <v>0</v>
      </c>
      <c r="AZ3207" s="304">
        <f t="shared" si="1068"/>
        <v>0</v>
      </c>
      <c r="BA3207" s="304">
        <f t="shared" si="1069"/>
        <v>0</v>
      </c>
      <c r="BB3207" s="304">
        <f t="shared" si="1070"/>
        <v>0</v>
      </c>
      <c r="BC3207" s="304">
        <f t="shared" si="1071"/>
        <v>0</v>
      </c>
      <c r="BD3207" s="304">
        <f t="shared" si="1072"/>
        <v>0</v>
      </c>
      <c r="BE3207" s="304">
        <f>IFERROR(IF(VLOOKUP($C3207,Listen!$A$2:$F$45,6,0)="Ja",BB3207-MAX(BC3207:BD3207),BB3207-BC3207),0)</f>
        <v>0</v>
      </c>
    </row>
    <row r="3208" spans="1:57" x14ac:dyDescent="0.25">
      <c r="A3208" s="320" t="str">
        <f>IF(AND(D3208&lt;&gt;0,C3208&lt;&gt;0,E3208&lt;&gt;0),IF(B3208&lt;&gt;0,CONCATENATE(B3208,"-AGr",VLOOKUP(C3208,Listen!$A$2:$D$45,4,FALSE),"-",D3208,"-",E3208,),CONCATENATE("AGr",VLOOKUP(C3208,Listen!$A$2:$D$45,4,FALSE),"-",D3208,"-",E3208)),"keine vollständige ID")</f>
        <v>keine vollständige ID</v>
      </c>
      <c r="B3208" s="301"/>
      <c r="C3208" s="287"/>
      <c r="D3208" s="34"/>
      <c r="E3208" s="306"/>
      <c r="F3208" s="116"/>
      <c r="G3208" s="17"/>
      <c r="H3208" s="17"/>
      <c r="I3208" s="17"/>
      <c r="J3208" s="17"/>
      <c r="K3208" s="17"/>
      <c r="L3208" s="17"/>
      <c r="M3208" s="17"/>
      <c r="N3208" s="17"/>
      <c r="O3208" s="116"/>
      <c r="P3208" s="117">
        <f>IF(D3208&gt;A_Stammdaten!$B$12,0,SUM(G3208,H3208,J3208,L3208:M3208)-SUM(I3208,K3208,N3208:O3208))</f>
        <v>0</v>
      </c>
      <c r="Q3208" s="17"/>
      <c r="R3208" s="17"/>
      <c r="S3208" s="17"/>
      <c r="T3208" s="17"/>
      <c r="U3208" s="62">
        <f t="shared" si="1052"/>
        <v>0</v>
      </c>
      <c r="V3208" s="34"/>
      <c r="W3208" s="34"/>
      <c r="X3208" s="34"/>
      <c r="Y3208" s="34"/>
      <c r="Z3208" s="34"/>
      <c r="AA3208" s="63" t="str">
        <f t="shared" si="1053"/>
        <v>-</v>
      </c>
      <c r="AB3208" s="63" t="str">
        <f t="shared" si="1054"/>
        <v>-</v>
      </c>
      <c r="AC3208" s="63">
        <f>IF(ISBLANK($C3208),0,VLOOKUP($C3208,Listen!$A$2:$C$45,2,FALSE))</f>
        <v>0</v>
      </c>
      <c r="AD3208" s="63">
        <f>IF(ISBLANK($C3208),0,VLOOKUP($C3208,Listen!$A$2:$C$45,3,FALSE))</f>
        <v>0</v>
      </c>
      <c r="AE3208" s="49">
        <f t="shared" si="1055"/>
        <v>0</v>
      </c>
      <c r="AF3208" s="49">
        <f t="shared" si="1055"/>
        <v>0</v>
      </c>
      <c r="AG3208" s="49">
        <f>IFERROR(IF(OR($V3208&lt;&gt;"Ja",VLOOKUP($C3208,Listen!$A$2:$F$45,5,0)="Nein",D3208&lt;IF(C3208="LNG Anbindungsanlagen gemäß separater Festlegung",2022,2023)),$AC3208,$AA3208),0)</f>
        <v>0</v>
      </c>
      <c r="AH3208" s="49">
        <f>IFERROR(IF(OR($V3208&lt;&gt;"Ja",VLOOKUP($C3208,Listen!$A$2:$F$45,5,0)="Nein",D3208&lt;IF(C3208="LNG Anbindungsanlagen gemäß separater Festlegung",2022,2023)),$AC3208,$AA3208),0)</f>
        <v>0</v>
      </c>
      <c r="AI3208" s="49">
        <f>IFERROR(IF(OR($W3208&lt;&gt;"Ja",VLOOKUP($C3208,Listen!$A$2:$F$45,6,0)="Nein"),$AC3208,$AB3208),0)</f>
        <v>0</v>
      </c>
      <c r="AJ3208" s="49">
        <f>IFERROR(IF(OR($W3208&lt;&gt;"Ja",VLOOKUP($C3208,Listen!$A$2:$F$45,6,0)="Nein"),$AC3208,$AB3208),0)</f>
        <v>0</v>
      </c>
      <c r="AK3208" s="49">
        <f>IFERROR(IF(OR($W3208&lt;&gt;"Ja",VLOOKUP($C3208,Listen!$A$2:$F$45,6,0)="Nein"),$AC3208,$AB3208),0)</f>
        <v>0</v>
      </c>
      <c r="AL3208" s="51">
        <f t="shared" si="1056"/>
        <v>0</v>
      </c>
      <c r="AM3208" s="296">
        <f>IFERROR(IF(VLOOKUP($C3208,Listen!$A$2:$F$45,6,0)="Ja",MAX(BC3208:BD3208),D_SAV!$BC3208),0)</f>
        <v>0</v>
      </c>
      <c r="AN3208" s="51">
        <f t="shared" si="1057"/>
        <v>0</v>
      </c>
      <c r="AP3208" s="304">
        <f t="shared" si="1058"/>
        <v>0</v>
      </c>
      <c r="AQ3208" s="304">
        <f t="shared" si="1059"/>
        <v>0</v>
      </c>
      <c r="AR3208" s="304">
        <f t="shared" si="1060"/>
        <v>0</v>
      </c>
      <c r="AS3208" s="304">
        <f t="shared" si="1061"/>
        <v>0</v>
      </c>
      <c r="AT3208" s="304">
        <f t="shared" si="1062"/>
        <v>0</v>
      </c>
      <c r="AU3208" s="304">
        <f t="shared" si="1063"/>
        <v>0</v>
      </c>
      <c r="AV3208" s="304">
        <f t="shared" si="1064"/>
        <v>0</v>
      </c>
      <c r="AW3208" s="304">
        <f t="shared" si="1065"/>
        <v>0</v>
      </c>
      <c r="AX3208" s="304">
        <f t="shared" si="1066"/>
        <v>0</v>
      </c>
      <c r="AY3208" s="304">
        <f t="shared" si="1067"/>
        <v>0</v>
      </c>
      <c r="AZ3208" s="304">
        <f t="shared" si="1068"/>
        <v>0</v>
      </c>
      <c r="BA3208" s="304">
        <f t="shared" si="1069"/>
        <v>0</v>
      </c>
      <c r="BB3208" s="304">
        <f t="shared" si="1070"/>
        <v>0</v>
      </c>
      <c r="BC3208" s="304">
        <f t="shared" si="1071"/>
        <v>0</v>
      </c>
      <c r="BD3208" s="304">
        <f t="shared" si="1072"/>
        <v>0</v>
      </c>
      <c r="BE3208" s="304">
        <f>IFERROR(IF(VLOOKUP($C3208,Listen!$A$2:$F$45,6,0)="Ja",BB3208-MAX(BC3208:BD3208),BB3208-BC3208),0)</f>
        <v>0</v>
      </c>
    </row>
    <row r="3209" spans="1:57" x14ac:dyDescent="0.25">
      <c r="A3209" s="320" t="str">
        <f>IF(AND(D3209&lt;&gt;0,C3209&lt;&gt;0,E3209&lt;&gt;0),IF(B3209&lt;&gt;0,CONCATENATE(B3209,"-AGr",VLOOKUP(C3209,Listen!$A$2:$D$45,4,FALSE),"-",D3209,"-",E3209,),CONCATENATE("AGr",VLOOKUP(C3209,Listen!$A$2:$D$45,4,FALSE),"-",D3209,"-",E3209)),"keine vollständige ID")</f>
        <v>keine vollständige ID</v>
      </c>
      <c r="B3209" s="301"/>
      <c r="C3209" s="287"/>
      <c r="D3209" s="34"/>
      <c r="E3209" s="306"/>
      <c r="F3209" s="116"/>
      <c r="G3209" s="17"/>
      <c r="H3209" s="17"/>
      <c r="I3209" s="17"/>
      <c r="J3209" s="17"/>
      <c r="K3209" s="17"/>
      <c r="L3209" s="17"/>
      <c r="M3209" s="17"/>
      <c r="N3209" s="17"/>
      <c r="O3209" s="116"/>
      <c r="P3209" s="117">
        <f>IF(D3209&gt;A_Stammdaten!$B$12,0,SUM(G3209,H3209,J3209,L3209:M3209)-SUM(I3209,K3209,N3209:O3209))</f>
        <v>0</v>
      </c>
      <c r="Q3209" s="17"/>
      <c r="R3209" s="17"/>
      <c r="S3209" s="17"/>
      <c r="T3209" s="17"/>
      <c r="U3209" s="62">
        <f t="shared" si="1052"/>
        <v>0</v>
      </c>
      <c r="V3209" s="34"/>
      <c r="W3209" s="34"/>
      <c r="X3209" s="34"/>
      <c r="Y3209" s="34"/>
      <c r="Z3209" s="34"/>
      <c r="AA3209" s="63" t="str">
        <f t="shared" si="1053"/>
        <v>-</v>
      </c>
      <c r="AB3209" s="63" t="str">
        <f t="shared" si="1054"/>
        <v>-</v>
      </c>
      <c r="AC3209" s="63">
        <f>IF(ISBLANK($C3209),0,VLOOKUP($C3209,Listen!$A$2:$C$45,2,FALSE))</f>
        <v>0</v>
      </c>
      <c r="AD3209" s="63">
        <f>IF(ISBLANK($C3209),0,VLOOKUP($C3209,Listen!$A$2:$C$45,3,FALSE))</f>
        <v>0</v>
      </c>
      <c r="AE3209" s="49">
        <f t="shared" si="1055"/>
        <v>0</v>
      </c>
      <c r="AF3209" s="49">
        <f t="shared" si="1055"/>
        <v>0</v>
      </c>
      <c r="AG3209" s="49">
        <f>IFERROR(IF(OR($V3209&lt;&gt;"Ja",VLOOKUP($C3209,Listen!$A$2:$F$45,5,0)="Nein",D3209&lt;IF(C3209="LNG Anbindungsanlagen gemäß separater Festlegung",2022,2023)),$AC3209,$AA3209),0)</f>
        <v>0</v>
      </c>
      <c r="AH3209" s="49">
        <f>IFERROR(IF(OR($V3209&lt;&gt;"Ja",VLOOKUP($C3209,Listen!$A$2:$F$45,5,0)="Nein",D3209&lt;IF(C3209="LNG Anbindungsanlagen gemäß separater Festlegung",2022,2023)),$AC3209,$AA3209),0)</f>
        <v>0</v>
      </c>
      <c r="AI3209" s="49">
        <f>IFERROR(IF(OR($W3209&lt;&gt;"Ja",VLOOKUP($C3209,Listen!$A$2:$F$45,6,0)="Nein"),$AC3209,$AB3209),0)</f>
        <v>0</v>
      </c>
      <c r="AJ3209" s="49">
        <f>IFERROR(IF(OR($W3209&lt;&gt;"Ja",VLOOKUP($C3209,Listen!$A$2:$F$45,6,0)="Nein"),$AC3209,$AB3209),0)</f>
        <v>0</v>
      </c>
      <c r="AK3209" s="49">
        <f>IFERROR(IF(OR($W3209&lt;&gt;"Ja",VLOOKUP($C3209,Listen!$A$2:$F$45,6,0)="Nein"),$AC3209,$AB3209),0)</f>
        <v>0</v>
      </c>
      <c r="AL3209" s="51">
        <f t="shared" si="1056"/>
        <v>0</v>
      </c>
      <c r="AM3209" s="296">
        <f>IFERROR(IF(VLOOKUP($C3209,Listen!$A$2:$F$45,6,0)="Ja",MAX(BC3209:BD3209),D_SAV!$BC3209),0)</f>
        <v>0</v>
      </c>
      <c r="AN3209" s="51">
        <f t="shared" si="1057"/>
        <v>0</v>
      </c>
      <c r="AP3209" s="304">
        <f t="shared" si="1058"/>
        <v>0</v>
      </c>
      <c r="AQ3209" s="304">
        <f t="shared" si="1059"/>
        <v>0</v>
      </c>
      <c r="AR3209" s="304">
        <f t="shared" si="1060"/>
        <v>0</v>
      </c>
      <c r="AS3209" s="304">
        <f t="shared" si="1061"/>
        <v>0</v>
      </c>
      <c r="AT3209" s="304">
        <f t="shared" si="1062"/>
        <v>0</v>
      </c>
      <c r="AU3209" s="304">
        <f t="shared" si="1063"/>
        <v>0</v>
      </c>
      <c r="AV3209" s="304">
        <f t="shared" si="1064"/>
        <v>0</v>
      </c>
      <c r="AW3209" s="304">
        <f t="shared" si="1065"/>
        <v>0</v>
      </c>
      <c r="AX3209" s="304">
        <f t="shared" si="1066"/>
        <v>0</v>
      </c>
      <c r="AY3209" s="304">
        <f t="shared" si="1067"/>
        <v>0</v>
      </c>
      <c r="AZ3209" s="304">
        <f t="shared" si="1068"/>
        <v>0</v>
      </c>
      <c r="BA3209" s="304">
        <f t="shared" si="1069"/>
        <v>0</v>
      </c>
      <c r="BB3209" s="304">
        <f t="shared" si="1070"/>
        <v>0</v>
      </c>
      <c r="BC3209" s="304">
        <f t="shared" si="1071"/>
        <v>0</v>
      </c>
      <c r="BD3209" s="304">
        <f t="shared" si="1072"/>
        <v>0</v>
      </c>
      <c r="BE3209" s="304">
        <f>IFERROR(IF(VLOOKUP($C3209,Listen!$A$2:$F$45,6,0)="Ja",BB3209-MAX(BC3209:BD3209),BB3209-BC3209),0)</f>
        <v>0</v>
      </c>
    </row>
    <row r="3210" spans="1:57" x14ac:dyDescent="0.25">
      <c r="A3210" s="320" t="str">
        <f>IF(AND(D3210&lt;&gt;0,C3210&lt;&gt;0,E3210&lt;&gt;0),IF(B3210&lt;&gt;0,CONCATENATE(B3210,"-AGr",VLOOKUP(C3210,Listen!$A$2:$D$45,4,FALSE),"-",D3210,"-",E3210,),CONCATENATE("AGr",VLOOKUP(C3210,Listen!$A$2:$D$45,4,FALSE),"-",D3210,"-",E3210)),"keine vollständige ID")</f>
        <v>keine vollständige ID</v>
      </c>
      <c r="B3210" s="301"/>
      <c r="C3210" s="287"/>
      <c r="D3210" s="34"/>
      <c r="E3210" s="306"/>
      <c r="F3210" s="116"/>
      <c r="G3210" s="17"/>
      <c r="H3210" s="17"/>
      <c r="I3210" s="17"/>
      <c r="J3210" s="17"/>
      <c r="K3210" s="17"/>
      <c r="L3210" s="17"/>
      <c r="M3210" s="17"/>
      <c r="N3210" s="17"/>
      <c r="O3210" s="116"/>
      <c r="P3210" s="117">
        <f>IF(D3210&gt;A_Stammdaten!$B$12,0,SUM(G3210,H3210,J3210,L3210:M3210)-SUM(I3210,K3210,N3210:O3210))</f>
        <v>0</v>
      </c>
      <c r="Q3210" s="17"/>
      <c r="R3210" s="17"/>
      <c r="S3210" s="17"/>
      <c r="T3210" s="17"/>
      <c r="U3210" s="62">
        <f t="shared" si="1052"/>
        <v>0</v>
      </c>
      <c r="V3210" s="34"/>
      <c r="W3210" s="34"/>
      <c r="X3210" s="34"/>
      <c r="Y3210" s="34"/>
      <c r="Z3210" s="34"/>
      <c r="AA3210" s="63" t="str">
        <f t="shared" si="1053"/>
        <v>-</v>
      </c>
      <c r="AB3210" s="63" t="str">
        <f t="shared" si="1054"/>
        <v>-</v>
      </c>
      <c r="AC3210" s="63">
        <f>IF(ISBLANK($C3210),0,VLOOKUP($C3210,Listen!$A$2:$C$45,2,FALSE))</f>
        <v>0</v>
      </c>
      <c r="AD3210" s="63">
        <f>IF(ISBLANK($C3210),0,VLOOKUP($C3210,Listen!$A$2:$C$45,3,FALSE))</f>
        <v>0</v>
      </c>
      <c r="AE3210" s="49">
        <f t="shared" si="1055"/>
        <v>0</v>
      </c>
      <c r="AF3210" s="49">
        <f t="shared" si="1055"/>
        <v>0</v>
      </c>
      <c r="AG3210" s="49">
        <f>IFERROR(IF(OR($V3210&lt;&gt;"Ja",VLOOKUP($C3210,Listen!$A$2:$F$45,5,0)="Nein",D3210&lt;IF(C3210="LNG Anbindungsanlagen gemäß separater Festlegung",2022,2023)),$AC3210,$AA3210),0)</f>
        <v>0</v>
      </c>
      <c r="AH3210" s="49">
        <f>IFERROR(IF(OR($V3210&lt;&gt;"Ja",VLOOKUP($C3210,Listen!$A$2:$F$45,5,0)="Nein",D3210&lt;IF(C3210="LNG Anbindungsanlagen gemäß separater Festlegung",2022,2023)),$AC3210,$AA3210),0)</f>
        <v>0</v>
      </c>
      <c r="AI3210" s="49">
        <f>IFERROR(IF(OR($W3210&lt;&gt;"Ja",VLOOKUP($C3210,Listen!$A$2:$F$45,6,0)="Nein"),$AC3210,$AB3210),0)</f>
        <v>0</v>
      </c>
      <c r="AJ3210" s="49">
        <f>IFERROR(IF(OR($W3210&lt;&gt;"Ja",VLOOKUP($C3210,Listen!$A$2:$F$45,6,0)="Nein"),$AC3210,$AB3210),0)</f>
        <v>0</v>
      </c>
      <c r="AK3210" s="49">
        <f>IFERROR(IF(OR($W3210&lt;&gt;"Ja",VLOOKUP($C3210,Listen!$A$2:$F$45,6,0)="Nein"),$AC3210,$AB3210),0)</f>
        <v>0</v>
      </c>
      <c r="AL3210" s="51">
        <f t="shared" si="1056"/>
        <v>0</v>
      </c>
      <c r="AM3210" s="296">
        <f>IFERROR(IF(VLOOKUP($C3210,Listen!$A$2:$F$45,6,0)="Ja",MAX(BC3210:BD3210),D_SAV!$BC3210),0)</f>
        <v>0</v>
      </c>
      <c r="AN3210" s="51">
        <f t="shared" si="1057"/>
        <v>0</v>
      </c>
      <c r="AP3210" s="304">
        <f t="shared" si="1058"/>
        <v>0</v>
      </c>
      <c r="AQ3210" s="304">
        <f t="shared" si="1059"/>
        <v>0</v>
      </c>
      <c r="AR3210" s="304">
        <f t="shared" si="1060"/>
        <v>0</v>
      </c>
      <c r="AS3210" s="304">
        <f t="shared" si="1061"/>
        <v>0</v>
      </c>
      <c r="AT3210" s="304">
        <f t="shared" si="1062"/>
        <v>0</v>
      </c>
      <c r="AU3210" s="304">
        <f t="shared" si="1063"/>
        <v>0</v>
      </c>
      <c r="AV3210" s="304">
        <f t="shared" si="1064"/>
        <v>0</v>
      </c>
      <c r="AW3210" s="304">
        <f t="shared" si="1065"/>
        <v>0</v>
      </c>
      <c r="AX3210" s="304">
        <f t="shared" si="1066"/>
        <v>0</v>
      </c>
      <c r="AY3210" s="304">
        <f t="shared" si="1067"/>
        <v>0</v>
      </c>
      <c r="AZ3210" s="304">
        <f t="shared" si="1068"/>
        <v>0</v>
      </c>
      <c r="BA3210" s="304">
        <f t="shared" si="1069"/>
        <v>0</v>
      </c>
      <c r="BB3210" s="304">
        <f t="shared" si="1070"/>
        <v>0</v>
      </c>
      <c r="BC3210" s="304">
        <f t="shared" si="1071"/>
        <v>0</v>
      </c>
      <c r="BD3210" s="304">
        <f t="shared" si="1072"/>
        <v>0</v>
      </c>
      <c r="BE3210" s="304">
        <f>IFERROR(IF(VLOOKUP($C3210,Listen!$A$2:$F$45,6,0)="Ja",BB3210-MAX(BC3210:BD3210),BB3210-BC3210),0)</f>
        <v>0</v>
      </c>
    </row>
    <row r="3211" spans="1:57" x14ac:dyDescent="0.25">
      <c r="A3211" s="320" t="str">
        <f>IF(AND(D3211&lt;&gt;0,C3211&lt;&gt;0,E3211&lt;&gt;0),IF(B3211&lt;&gt;0,CONCATENATE(B3211,"-AGr",VLOOKUP(C3211,Listen!$A$2:$D$45,4,FALSE),"-",D3211,"-",E3211,),CONCATENATE("AGr",VLOOKUP(C3211,Listen!$A$2:$D$45,4,FALSE),"-",D3211,"-",E3211)),"keine vollständige ID")</f>
        <v>keine vollständige ID</v>
      </c>
      <c r="B3211" s="301"/>
      <c r="C3211" s="287"/>
      <c r="D3211" s="34"/>
      <c r="E3211" s="306"/>
      <c r="F3211" s="116"/>
      <c r="G3211" s="17"/>
      <c r="H3211" s="17"/>
      <c r="I3211" s="17"/>
      <c r="J3211" s="17"/>
      <c r="K3211" s="17"/>
      <c r="L3211" s="17"/>
      <c r="M3211" s="17"/>
      <c r="N3211" s="17"/>
      <c r="O3211" s="116"/>
      <c r="P3211" s="117">
        <f>IF(D3211&gt;A_Stammdaten!$B$12,0,SUM(G3211,H3211,J3211,L3211:M3211)-SUM(I3211,K3211,N3211:O3211))</f>
        <v>0</v>
      </c>
      <c r="Q3211" s="17"/>
      <c r="R3211" s="17"/>
      <c r="S3211" s="17"/>
      <c r="T3211" s="17"/>
      <c r="U3211" s="62">
        <f t="shared" si="1052"/>
        <v>0</v>
      </c>
      <c r="V3211" s="34"/>
      <c r="W3211" s="34"/>
      <c r="X3211" s="34"/>
      <c r="Y3211" s="34"/>
      <c r="Z3211" s="34"/>
      <c r="AA3211" s="63" t="str">
        <f t="shared" si="1053"/>
        <v>-</v>
      </c>
      <c r="AB3211" s="63" t="str">
        <f t="shared" si="1054"/>
        <v>-</v>
      </c>
      <c r="AC3211" s="63">
        <f>IF(ISBLANK($C3211),0,VLOOKUP($C3211,Listen!$A$2:$C$45,2,FALSE))</f>
        <v>0</v>
      </c>
      <c r="AD3211" s="63">
        <f>IF(ISBLANK($C3211),0,VLOOKUP($C3211,Listen!$A$2:$C$45,3,FALSE))</f>
        <v>0</v>
      </c>
      <c r="AE3211" s="49">
        <f t="shared" si="1055"/>
        <v>0</v>
      </c>
      <c r="AF3211" s="49">
        <f t="shared" si="1055"/>
        <v>0</v>
      </c>
      <c r="AG3211" s="49">
        <f>IFERROR(IF(OR($V3211&lt;&gt;"Ja",VLOOKUP($C3211,Listen!$A$2:$F$45,5,0)="Nein",D3211&lt;IF(C3211="LNG Anbindungsanlagen gemäß separater Festlegung",2022,2023)),$AC3211,$AA3211),0)</f>
        <v>0</v>
      </c>
      <c r="AH3211" s="49">
        <f>IFERROR(IF(OR($V3211&lt;&gt;"Ja",VLOOKUP($C3211,Listen!$A$2:$F$45,5,0)="Nein",D3211&lt;IF(C3211="LNG Anbindungsanlagen gemäß separater Festlegung",2022,2023)),$AC3211,$AA3211),0)</f>
        <v>0</v>
      </c>
      <c r="AI3211" s="49">
        <f>IFERROR(IF(OR($W3211&lt;&gt;"Ja",VLOOKUP($C3211,Listen!$A$2:$F$45,6,0)="Nein"),$AC3211,$AB3211),0)</f>
        <v>0</v>
      </c>
      <c r="AJ3211" s="49">
        <f>IFERROR(IF(OR($W3211&lt;&gt;"Ja",VLOOKUP($C3211,Listen!$A$2:$F$45,6,0)="Nein"),$AC3211,$AB3211),0)</f>
        <v>0</v>
      </c>
      <c r="AK3211" s="49">
        <f>IFERROR(IF(OR($W3211&lt;&gt;"Ja",VLOOKUP($C3211,Listen!$A$2:$F$45,6,0)="Nein"),$AC3211,$AB3211),0)</f>
        <v>0</v>
      </c>
      <c r="AL3211" s="51">
        <f t="shared" si="1056"/>
        <v>0</v>
      </c>
      <c r="AM3211" s="296">
        <f>IFERROR(IF(VLOOKUP($C3211,Listen!$A$2:$F$45,6,0)="Ja",MAX(BC3211:BD3211),D_SAV!$BC3211),0)</f>
        <v>0</v>
      </c>
      <c r="AN3211" s="51">
        <f t="shared" si="1057"/>
        <v>0</v>
      </c>
      <c r="AP3211" s="304">
        <f t="shared" si="1058"/>
        <v>0</v>
      </c>
      <c r="AQ3211" s="304">
        <f t="shared" si="1059"/>
        <v>0</v>
      </c>
      <c r="AR3211" s="304">
        <f t="shared" si="1060"/>
        <v>0</v>
      </c>
      <c r="AS3211" s="304">
        <f t="shared" si="1061"/>
        <v>0</v>
      </c>
      <c r="AT3211" s="304">
        <f t="shared" si="1062"/>
        <v>0</v>
      </c>
      <c r="AU3211" s="304">
        <f t="shared" si="1063"/>
        <v>0</v>
      </c>
      <c r="AV3211" s="304">
        <f t="shared" si="1064"/>
        <v>0</v>
      </c>
      <c r="AW3211" s="304">
        <f t="shared" si="1065"/>
        <v>0</v>
      </c>
      <c r="AX3211" s="304">
        <f t="shared" si="1066"/>
        <v>0</v>
      </c>
      <c r="AY3211" s="304">
        <f t="shared" si="1067"/>
        <v>0</v>
      </c>
      <c r="AZ3211" s="304">
        <f t="shared" si="1068"/>
        <v>0</v>
      </c>
      <c r="BA3211" s="304">
        <f t="shared" si="1069"/>
        <v>0</v>
      </c>
      <c r="BB3211" s="304">
        <f t="shared" si="1070"/>
        <v>0</v>
      </c>
      <c r="BC3211" s="304">
        <f t="shared" si="1071"/>
        <v>0</v>
      </c>
      <c r="BD3211" s="304">
        <f t="shared" si="1072"/>
        <v>0</v>
      </c>
      <c r="BE3211" s="304">
        <f>IFERROR(IF(VLOOKUP($C3211,Listen!$A$2:$F$45,6,0)="Ja",BB3211-MAX(BC3211:BD3211),BB3211-BC3211),0)</f>
        <v>0</v>
      </c>
    </row>
    <row r="3212" spans="1:57" x14ac:dyDescent="0.25">
      <c r="A3212" s="320" t="str">
        <f>IF(AND(D3212&lt;&gt;0,C3212&lt;&gt;0,E3212&lt;&gt;0),IF(B3212&lt;&gt;0,CONCATENATE(B3212,"-AGr",VLOOKUP(C3212,Listen!$A$2:$D$45,4,FALSE),"-",D3212,"-",E3212,),CONCATENATE("AGr",VLOOKUP(C3212,Listen!$A$2:$D$45,4,FALSE),"-",D3212,"-",E3212)),"keine vollständige ID")</f>
        <v>keine vollständige ID</v>
      </c>
      <c r="B3212" s="301"/>
      <c r="C3212" s="287"/>
      <c r="D3212" s="34"/>
      <c r="E3212" s="306"/>
      <c r="F3212" s="116"/>
      <c r="G3212" s="17"/>
      <c r="H3212" s="17"/>
      <c r="I3212" s="17"/>
      <c r="J3212" s="17"/>
      <c r="K3212" s="17"/>
      <c r="L3212" s="17"/>
      <c r="M3212" s="17"/>
      <c r="N3212" s="17"/>
      <c r="O3212" s="116"/>
      <c r="P3212" s="117">
        <f>IF(D3212&gt;A_Stammdaten!$B$12,0,SUM(G3212,H3212,J3212,L3212:M3212)-SUM(I3212,K3212,N3212:O3212))</f>
        <v>0</v>
      </c>
      <c r="Q3212" s="17"/>
      <c r="R3212" s="17"/>
      <c r="S3212" s="17"/>
      <c r="T3212" s="17"/>
      <c r="U3212" s="62">
        <f t="shared" si="1052"/>
        <v>0</v>
      </c>
      <c r="V3212" s="34"/>
      <c r="W3212" s="34"/>
      <c r="X3212" s="34"/>
      <c r="Y3212" s="34"/>
      <c r="Z3212" s="34"/>
      <c r="AA3212" s="63" t="str">
        <f t="shared" si="1053"/>
        <v>-</v>
      </c>
      <c r="AB3212" s="63" t="str">
        <f t="shared" si="1054"/>
        <v>-</v>
      </c>
      <c r="AC3212" s="63">
        <f>IF(ISBLANK($C3212),0,VLOOKUP($C3212,Listen!$A$2:$C$45,2,FALSE))</f>
        <v>0</v>
      </c>
      <c r="AD3212" s="63">
        <f>IF(ISBLANK($C3212),0,VLOOKUP($C3212,Listen!$A$2:$C$45,3,FALSE))</f>
        <v>0</v>
      </c>
      <c r="AE3212" s="49">
        <f t="shared" si="1055"/>
        <v>0</v>
      </c>
      <c r="AF3212" s="49">
        <f t="shared" si="1055"/>
        <v>0</v>
      </c>
      <c r="AG3212" s="49">
        <f>IFERROR(IF(OR($V3212&lt;&gt;"Ja",VLOOKUP($C3212,Listen!$A$2:$F$45,5,0)="Nein",D3212&lt;IF(C3212="LNG Anbindungsanlagen gemäß separater Festlegung",2022,2023)),$AC3212,$AA3212),0)</f>
        <v>0</v>
      </c>
      <c r="AH3212" s="49">
        <f>IFERROR(IF(OR($V3212&lt;&gt;"Ja",VLOOKUP($C3212,Listen!$A$2:$F$45,5,0)="Nein",D3212&lt;IF(C3212="LNG Anbindungsanlagen gemäß separater Festlegung",2022,2023)),$AC3212,$AA3212),0)</f>
        <v>0</v>
      </c>
      <c r="AI3212" s="49">
        <f>IFERROR(IF(OR($W3212&lt;&gt;"Ja",VLOOKUP($C3212,Listen!$A$2:$F$45,6,0)="Nein"),$AC3212,$AB3212),0)</f>
        <v>0</v>
      </c>
      <c r="AJ3212" s="49">
        <f>IFERROR(IF(OR($W3212&lt;&gt;"Ja",VLOOKUP($C3212,Listen!$A$2:$F$45,6,0)="Nein"),$AC3212,$AB3212),0)</f>
        <v>0</v>
      </c>
      <c r="AK3212" s="49">
        <f>IFERROR(IF(OR($W3212&lt;&gt;"Ja",VLOOKUP($C3212,Listen!$A$2:$F$45,6,0)="Nein"),$AC3212,$AB3212),0)</f>
        <v>0</v>
      </c>
      <c r="AL3212" s="51">
        <f t="shared" si="1056"/>
        <v>0</v>
      </c>
      <c r="AM3212" s="296">
        <f>IFERROR(IF(VLOOKUP($C3212,Listen!$A$2:$F$45,6,0)="Ja",MAX(BC3212:BD3212),D_SAV!$BC3212),0)</f>
        <v>0</v>
      </c>
      <c r="AN3212" s="51">
        <f t="shared" si="1057"/>
        <v>0</v>
      </c>
      <c r="AP3212" s="304">
        <f t="shared" si="1058"/>
        <v>0</v>
      </c>
      <c r="AQ3212" s="304">
        <f t="shared" si="1059"/>
        <v>0</v>
      </c>
      <c r="AR3212" s="304">
        <f t="shared" si="1060"/>
        <v>0</v>
      </c>
      <c r="AS3212" s="304">
        <f t="shared" si="1061"/>
        <v>0</v>
      </c>
      <c r="AT3212" s="304">
        <f t="shared" si="1062"/>
        <v>0</v>
      </c>
      <c r="AU3212" s="304">
        <f t="shared" si="1063"/>
        <v>0</v>
      </c>
      <c r="AV3212" s="304">
        <f t="shared" si="1064"/>
        <v>0</v>
      </c>
      <c r="AW3212" s="304">
        <f t="shared" si="1065"/>
        <v>0</v>
      </c>
      <c r="AX3212" s="304">
        <f t="shared" si="1066"/>
        <v>0</v>
      </c>
      <c r="AY3212" s="304">
        <f t="shared" si="1067"/>
        <v>0</v>
      </c>
      <c r="AZ3212" s="304">
        <f t="shared" si="1068"/>
        <v>0</v>
      </c>
      <c r="BA3212" s="304">
        <f t="shared" si="1069"/>
        <v>0</v>
      </c>
      <c r="BB3212" s="304">
        <f t="shared" si="1070"/>
        <v>0</v>
      </c>
      <c r="BC3212" s="304">
        <f t="shared" si="1071"/>
        <v>0</v>
      </c>
      <c r="BD3212" s="304">
        <f t="shared" si="1072"/>
        <v>0</v>
      </c>
      <c r="BE3212" s="304">
        <f>IFERROR(IF(VLOOKUP($C3212,Listen!$A$2:$F$45,6,0)="Ja",BB3212-MAX(BC3212:BD3212),BB3212-BC3212),0)</f>
        <v>0</v>
      </c>
    </row>
    <row r="3213" spans="1:57" x14ac:dyDescent="0.25">
      <c r="A3213" s="320" t="str">
        <f>IF(AND(D3213&lt;&gt;0,C3213&lt;&gt;0,E3213&lt;&gt;0),IF(B3213&lt;&gt;0,CONCATENATE(B3213,"-AGr",VLOOKUP(C3213,Listen!$A$2:$D$45,4,FALSE),"-",D3213,"-",E3213,),CONCATENATE("AGr",VLOOKUP(C3213,Listen!$A$2:$D$45,4,FALSE),"-",D3213,"-",E3213)),"keine vollständige ID")</f>
        <v>keine vollständige ID</v>
      </c>
      <c r="B3213" s="301"/>
      <c r="C3213" s="287"/>
      <c r="D3213" s="34"/>
      <c r="E3213" s="306"/>
      <c r="F3213" s="116"/>
      <c r="G3213" s="17"/>
      <c r="H3213" s="17"/>
      <c r="I3213" s="17"/>
      <c r="J3213" s="17"/>
      <c r="K3213" s="17"/>
      <c r="L3213" s="17"/>
      <c r="M3213" s="17"/>
      <c r="N3213" s="17"/>
      <c r="O3213" s="116"/>
      <c r="P3213" s="117">
        <f>IF(D3213&gt;A_Stammdaten!$B$12,0,SUM(G3213,H3213,J3213,L3213:M3213)-SUM(I3213,K3213,N3213:O3213))</f>
        <v>0</v>
      </c>
      <c r="Q3213" s="17"/>
      <c r="R3213" s="17"/>
      <c r="S3213" s="17"/>
      <c r="T3213" s="17"/>
      <c r="U3213" s="62">
        <f t="shared" si="1052"/>
        <v>0</v>
      </c>
      <c r="V3213" s="34"/>
      <c r="W3213" s="34"/>
      <c r="X3213" s="34"/>
      <c r="Y3213" s="34"/>
      <c r="Z3213" s="34"/>
      <c r="AA3213" s="63" t="str">
        <f t="shared" si="1053"/>
        <v>-</v>
      </c>
      <c r="AB3213" s="63" t="str">
        <f t="shared" si="1054"/>
        <v>-</v>
      </c>
      <c r="AC3213" s="63">
        <f>IF(ISBLANK($C3213),0,VLOOKUP($C3213,Listen!$A$2:$C$45,2,FALSE))</f>
        <v>0</v>
      </c>
      <c r="AD3213" s="63">
        <f>IF(ISBLANK($C3213),0,VLOOKUP($C3213,Listen!$A$2:$C$45,3,FALSE))</f>
        <v>0</v>
      </c>
      <c r="AE3213" s="49">
        <f t="shared" si="1055"/>
        <v>0</v>
      </c>
      <c r="AF3213" s="49">
        <f t="shared" si="1055"/>
        <v>0</v>
      </c>
      <c r="AG3213" s="49">
        <f>IFERROR(IF(OR($V3213&lt;&gt;"Ja",VLOOKUP($C3213,Listen!$A$2:$F$45,5,0)="Nein",D3213&lt;IF(C3213="LNG Anbindungsanlagen gemäß separater Festlegung",2022,2023)),$AC3213,$AA3213),0)</f>
        <v>0</v>
      </c>
      <c r="AH3213" s="49">
        <f>IFERROR(IF(OR($V3213&lt;&gt;"Ja",VLOOKUP($C3213,Listen!$A$2:$F$45,5,0)="Nein",D3213&lt;IF(C3213="LNG Anbindungsanlagen gemäß separater Festlegung",2022,2023)),$AC3213,$AA3213),0)</f>
        <v>0</v>
      </c>
      <c r="AI3213" s="49">
        <f>IFERROR(IF(OR($W3213&lt;&gt;"Ja",VLOOKUP($C3213,Listen!$A$2:$F$45,6,0)="Nein"),$AC3213,$AB3213),0)</f>
        <v>0</v>
      </c>
      <c r="AJ3213" s="49">
        <f>IFERROR(IF(OR($W3213&lt;&gt;"Ja",VLOOKUP($C3213,Listen!$A$2:$F$45,6,0)="Nein"),$AC3213,$AB3213),0)</f>
        <v>0</v>
      </c>
      <c r="AK3213" s="49">
        <f>IFERROR(IF(OR($W3213&lt;&gt;"Ja",VLOOKUP($C3213,Listen!$A$2:$F$45,6,0)="Nein"),$AC3213,$AB3213),0)</f>
        <v>0</v>
      </c>
      <c r="AL3213" s="51">
        <f t="shared" si="1056"/>
        <v>0</v>
      </c>
      <c r="AM3213" s="296">
        <f>IFERROR(IF(VLOOKUP($C3213,Listen!$A$2:$F$45,6,0)="Ja",MAX(BC3213:BD3213),D_SAV!$BC3213),0)</f>
        <v>0</v>
      </c>
      <c r="AN3213" s="51">
        <f t="shared" si="1057"/>
        <v>0</v>
      </c>
      <c r="AP3213" s="304">
        <f t="shared" si="1058"/>
        <v>0</v>
      </c>
      <c r="AQ3213" s="304">
        <f t="shared" si="1059"/>
        <v>0</v>
      </c>
      <c r="AR3213" s="304">
        <f t="shared" si="1060"/>
        <v>0</v>
      </c>
      <c r="AS3213" s="304">
        <f t="shared" si="1061"/>
        <v>0</v>
      </c>
      <c r="AT3213" s="304">
        <f t="shared" si="1062"/>
        <v>0</v>
      </c>
      <c r="AU3213" s="304">
        <f t="shared" si="1063"/>
        <v>0</v>
      </c>
      <c r="AV3213" s="304">
        <f t="shared" si="1064"/>
        <v>0</v>
      </c>
      <c r="AW3213" s="304">
        <f t="shared" si="1065"/>
        <v>0</v>
      </c>
      <c r="AX3213" s="304">
        <f t="shared" si="1066"/>
        <v>0</v>
      </c>
      <c r="AY3213" s="304">
        <f t="shared" si="1067"/>
        <v>0</v>
      </c>
      <c r="AZ3213" s="304">
        <f t="shared" si="1068"/>
        <v>0</v>
      </c>
      <c r="BA3213" s="304">
        <f t="shared" si="1069"/>
        <v>0</v>
      </c>
      <c r="BB3213" s="304">
        <f t="shared" si="1070"/>
        <v>0</v>
      </c>
      <c r="BC3213" s="304">
        <f t="shared" si="1071"/>
        <v>0</v>
      </c>
      <c r="BD3213" s="304">
        <f t="shared" si="1072"/>
        <v>0</v>
      </c>
      <c r="BE3213" s="304">
        <f>IFERROR(IF(VLOOKUP($C3213,Listen!$A$2:$F$45,6,0)="Ja",BB3213-MAX(BC3213:BD3213),BB3213-BC3213),0)</f>
        <v>0</v>
      </c>
    </row>
    <row r="3214" spans="1:57" x14ac:dyDescent="0.25">
      <c r="A3214" s="320" t="str">
        <f>IF(AND(D3214&lt;&gt;0,C3214&lt;&gt;0,E3214&lt;&gt;0),IF(B3214&lt;&gt;0,CONCATENATE(B3214,"-AGr",VLOOKUP(C3214,Listen!$A$2:$D$45,4,FALSE),"-",D3214,"-",E3214,),CONCATENATE("AGr",VLOOKUP(C3214,Listen!$A$2:$D$45,4,FALSE),"-",D3214,"-",E3214)),"keine vollständige ID")</f>
        <v>keine vollständige ID</v>
      </c>
      <c r="B3214" s="301"/>
      <c r="C3214" s="287"/>
      <c r="D3214" s="34"/>
      <c r="E3214" s="306"/>
      <c r="F3214" s="116"/>
      <c r="G3214" s="17"/>
      <c r="H3214" s="17"/>
      <c r="I3214" s="17"/>
      <c r="J3214" s="17"/>
      <c r="K3214" s="17"/>
      <c r="L3214" s="17"/>
      <c r="M3214" s="17"/>
      <c r="N3214" s="17"/>
      <c r="O3214" s="116"/>
      <c r="P3214" s="117">
        <f>IF(D3214&gt;A_Stammdaten!$B$12,0,SUM(G3214,H3214,J3214,L3214:M3214)-SUM(I3214,K3214,N3214:O3214))</f>
        <v>0</v>
      </c>
      <c r="Q3214" s="17"/>
      <c r="R3214" s="17"/>
      <c r="S3214" s="17"/>
      <c r="T3214" s="17"/>
      <c r="U3214" s="62">
        <f t="shared" si="1052"/>
        <v>0</v>
      </c>
      <c r="V3214" s="34"/>
      <c r="W3214" s="34"/>
      <c r="X3214" s="34"/>
      <c r="Y3214" s="34"/>
      <c r="Z3214" s="34"/>
      <c r="AA3214" s="63" t="str">
        <f t="shared" si="1053"/>
        <v>-</v>
      </c>
      <c r="AB3214" s="63" t="str">
        <f t="shared" si="1054"/>
        <v>-</v>
      </c>
      <c r="AC3214" s="63">
        <f>IF(ISBLANK($C3214),0,VLOOKUP($C3214,Listen!$A$2:$C$45,2,FALSE))</f>
        <v>0</v>
      </c>
      <c r="AD3214" s="63">
        <f>IF(ISBLANK($C3214),0,VLOOKUP($C3214,Listen!$A$2:$C$45,3,FALSE))</f>
        <v>0</v>
      </c>
      <c r="AE3214" s="49">
        <f t="shared" si="1055"/>
        <v>0</v>
      </c>
      <c r="AF3214" s="49">
        <f t="shared" si="1055"/>
        <v>0</v>
      </c>
      <c r="AG3214" s="49">
        <f>IFERROR(IF(OR($V3214&lt;&gt;"Ja",VLOOKUP($C3214,Listen!$A$2:$F$45,5,0)="Nein",D3214&lt;IF(C3214="LNG Anbindungsanlagen gemäß separater Festlegung",2022,2023)),$AC3214,$AA3214),0)</f>
        <v>0</v>
      </c>
      <c r="AH3214" s="49">
        <f>IFERROR(IF(OR($V3214&lt;&gt;"Ja",VLOOKUP($C3214,Listen!$A$2:$F$45,5,0)="Nein",D3214&lt;IF(C3214="LNG Anbindungsanlagen gemäß separater Festlegung",2022,2023)),$AC3214,$AA3214),0)</f>
        <v>0</v>
      </c>
      <c r="AI3214" s="49">
        <f>IFERROR(IF(OR($W3214&lt;&gt;"Ja",VLOOKUP($C3214,Listen!$A$2:$F$45,6,0)="Nein"),$AC3214,$AB3214),0)</f>
        <v>0</v>
      </c>
      <c r="AJ3214" s="49">
        <f>IFERROR(IF(OR($W3214&lt;&gt;"Ja",VLOOKUP($C3214,Listen!$A$2:$F$45,6,0)="Nein"),$AC3214,$AB3214),0)</f>
        <v>0</v>
      </c>
      <c r="AK3214" s="49">
        <f>IFERROR(IF(OR($W3214&lt;&gt;"Ja",VLOOKUP($C3214,Listen!$A$2:$F$45,6,0)="Nein"),$AC3214,$AB3214),0)</f>
        <v>0</v>
      </c>
      <c r="AL3214" s="51">
        <f t="shared" si="1056"/>
        <v>0</v>
      </c>
      <c r="AM3214" s="296">
        <f>IFERROR(IF(VLOOKUP($C3214,Listen!$A$2:$F$45,6,0)="Ja",MAX(BC3214:BD3214),D_SAV!$BC3214),0)</f>
        <v>0</v>
      </c>
      <c r="AN3214" s="51">
        <f t="shared" si="1057"/>
        <v>0</v>
      </c>
      <c r="AP3214" s="304">
        <f t="shared" si="1058"/>
        <v>0</v>
      </c>
      <c r="AQ3214" s="304">
        <f t="shared" si="1059"/>
        <v>0</v>
      </c>
      <c r="AR3214" s="304">
        <f t="shared" si="1060"/>
        <v>0</v>
      </c>
      <c r="AS3214" s="304">
        <f t="shared" si="1061"/>
        <v>0</v>
      </c>
      <c r="AT3214" s="304">
        <f t="shared" si="1062"/>
        <v>0</v>
      </c>
      <c r="AU3214" s="304">
        <f t="shared" si="1063"/>
        <v>0</v>
      </c>
      <c r="AV3214" s="304">
        <f t="shared" si="1064"/>
        <v>0</v>
      </c>
      <c r="AW3214" s="304">
        <f t="shared" si="1065"/>
        <v>0</v>
      </c>
      <c r="AX3214" s="304">
        <f t="shared" si="1066"/>
        <v>0</v>
      </c>
      <c r="AY3214" s="304">
        <f t="shared" si="1067"/>
        <v>0</v>
      </c>
      <c r="AZ3214" s="304">
        <f t="shared" si="1068"/>
        <v>0</v>
      </c>
      <c r="BA3214" s="304">
        <f t="shared" si="1069"/>
        <v>0</v>
      </c>
      <c r="BB3214" s="304">
        <f t="shared" si="1070"/>
        <v>0</v>
      </c>
      <c r="BC3214" s="304">
        <f t="shared" si="1071"/>
        <v>0</v>
      </c>
      <c r="BD3214" s="304">
        <f t="shared" si="1072"/>
        <v>0</v>
      </c>
      <c r="BE3214" s="304">
        <f>IFERROR(IF(VLOOKUP($C3214,Listen!$A$2:$F$45,6,0)="Ja",BB3214-MAX(BC3214:BD3214),BB3214-BC3214),0)</f>
        <v>0</v>
      </c>
    </row>
    <row r="3215" spans="1:57" x14ac:dyDescent="0.25">
      <c r="A3215" s="320" t="str">
        <f>IF(AND(D3215&lt;&gt;0,C3215&lt;&gt;0,E3215&lt;&gt;0),IF(B3215&lt;&gt;0,CONCATENATE(B3215,"-AGr",VLOOKUP(C3215,Listen!$A$2:$D$45,4,FALSE),"-",D3215,"-",E3215,),CONCATENATE("AGr",VLOOKUP(C3215,Listen!$A$2:$D$45,4,FALSE),"-",D3215,"-",E3215)),"keine vollständige ID")</f>
        <v>keine vollständige ID</v>
      </c>
      <c r="B3215" s="301"/>
      <c r="C3215" s="287"/>
      <c r="D3215" s="34"/>
      <c r="E3215" s="306"/>
      <c r="F3215" s="116"/>
      <c r="G3215" s="17"/>
      <c r="H3215" s="17"/>
      <c r="I3215" s="17"/>
      <c r="J3215" s="17"/>
      <c r="K3215" s="17"/>
      <c r="L3215" s="17"/>
      <c r="M3215" s="17"/>
      <c r="N3215" s="17"/>
      <c r="O3215" s="116"/>
      <c r="P3215" s="117">
        <f>IF(D3215&gt;A_Stammdaten!$B$12,0,SUM(G3215,H3215,J3215,L3215:M3215)-SUM(I3215,K3215,N3215:O3215))</f>
        <v>0</v>
      </c>
      <c r="Q3215" s="17"/>
      <c r="R3215" s="17"/>
      <c r="S3215" s="17"/>
      <c r="T3215" s="17"/>
      <c r="U3215" s="62">
        <f t="shared" si="1052"/>
        <v>0</v>
      </c>
      <c r="V3215" s="34"/>
      <c r="W3215" s="34"/>
      <c r="X3215" s="34"/>
      <c r="Y3215" s="34"/>
      <c r="Z3215" s="34"/>
      <c r="AA3215" s="63" t="str">
        <f t="shared" si="1053"/>
        <v>-</v>
      </c>
      <c r="AB3215" s="63" t="str">
        <f t="shared" si="1054"/>
        <v>-</v>
      </c>
      <c r="AC3215" s="63">
        <f>IF(ISBLANK($C3215),0,VLOOKUP($C3215,Listen!$A$2:$C$45,2,FALSE))</f>
        <v>0</v>
      </c>
      <c r="AD3215" s="63">
        <f>IF(ISBLANK($C3215),0,VLOOKUP($C3215,Listen!$A$2:$C$45,3,FALSE))</f>
        <v>0</v>
      </c>
      <c r="AE3215" s="49">
        <f t="shared" si="1055"/>
        <v>0</v>
      </c>
      <c r="AF3215" s="49">
        <f t="shared" si="1055"/>
        <v>0</v>
      </c>
      <c r="AG3215" s="49">
        <f>IFERROR(IF(OR($V3215&lt;&gt;"Ja",VLOOKUP($C3215,Listen!$A$2:$F$45,5,0)="Nein",D3215&lt;IF(C3215="LNG Anbindungsanlagen gemäß separater Festlegung",2022,2023)),$AC3215,$AA3215),0)</f>
        <v>0</v>
      </c>
      <c r="AH3215" s="49">
        <f>IFERROR(IF(OR($V3215&lt;&gt;"Ja",VLOOKUP($C3215,Listen!$A$2:$F$45,5,0)="Nein",D3215&lt;IF(C3215="LNG Anbindungsanlagen gemäß separater Festlegung",2022,2023)),$AC3215,$AA3215),0)</f>
        <v>0</v>
      </c>
      <c r="AI3215" s="49">
        <f>IFERROR(IF(OR($W3215&lt;&gt;"Ja",VLOOKUP($C3215,Listen!$A$2:$F$45,6,0)="Nein"),$AC3215,$AB3215),0)</f>
        <v>0</v>
      </c>
      <c r="AJ3215" s="49">
        <f>IFERROR(IF(OR($W3215&lt;&gt;"Ja",VLOOKUP($C3215,Listen!$A$2:$F$45,6,0)="Nein"),$AC3215,$AB3215),0)</f>
        <v>0</v>
      </c>
      <c r="AK3215" s="49">
        <f>IFERROR(IF(OR($W3215&lt;&gt;"Ja",VLOOKUP($C3215,Listen!$A$2:$F$45,6,0)="Nein"),$AC3215,$AB3215),0)</f>
        <v>0</v>
      </c>
      <c r="AL3215" s="51">
        <f t="shared" si="1056"/>
        <v>0</v>
      </c>
      <c r="AM3215" s="296">
        <f>IFERROR(IF(VLOOKUP($C3215,Listen!$A$2:$F$45,6,0)="Ja",MAX(BC3215:BD3215),D_SAV!$BC3215),0)</f>
        <v>0</v>
      </c>
      <c r="AN3215" s="51">
        <f t="shared" si="1057"/>
        <v>0</v>
      </c>
      <c r="AP3215" s="304">
        <f t="shared" si="1058"/>
        <v>0</v>
      </c>
      <c r="AQ3215" s="304">
        <f t="shared" si="1059"/>
        <v>0</v>
      </c>
      <c r="AR3215" s="304">
        <f t="shared" si="1060"/>
        <v>0</v>
      </c>
      <c r="AS3215" s="304">
        <f t="shared" si="1061"/>
        <v>0</v>
      </c>
      <c r="AT3215" s="304">
        <f t="shared" si="1062"/>
        <v>0</v>
      </c>
      <c r="AU3215" s="304">
        <f t="shared" si="1063"/>
        <v>0</v>
      </c>
      <c r="AV3215" s="304">
        <f t="shared" si="1064"/>
        <v>0</v>
      </c>
      <c r="AW3215" s="304">
        <f t="shared" si="1065"/>
        <v>0</v>
      </c>
      <c r="AX3215" s="304">
        <f t="shared" si="1066"/>
        <v>0</v>
      </c>
      <c r="AY3215" s="304">
        <f t="shared" si="1067"/>
        <v>0</v>
      </c>
      <c r="AZ3215" s="304">
        <f t="shared" si="1068"/>
        <v>0</v>
      </c>
      <c r="BA3215" s="304">
        <f t="shared" si="1069"/>
        <v>0</v>
      </c>
      <c r="BB3215" s="304">
        <f t="shared" si="1070"/>
        <v>0</v>
      </c>
      <c r="BC3215" s="304">
        <f t="shared" si="1071"/>
        <v>0</v>
      </c>
      <c r="BD3215" s="304">
        <f t="shared" si="1072"/>
        <v>0</v>
      </c>
      <c r="BE3215" s="304">
        <f>IFERROR(IF(VLOOKUP($C3215,Listen!$A$2:$F$45,6,0)="Ja",BB3215-MAX(BC3215:BD3215),BB3215-BC3215),0)</f>
        <v>0</v>
      </c>
    </row>
    <row r="3216" spans="1:57" x14ac:dyDescent="0.25">
      <c r="A3216" s="320" t="str">
        <f>IF(AND(D3216&lt;&gt;0,C3216&lt;&gt;0,E3216&lt;&gt;0),IF(B3216&lt;&gt;0,CONCATENATE(B3216,"-AGr",VLOOKUP(C3216,Listen!$A$2:$D$45,4,FALSE),"-",D3216,"-",E3216,),CONCATENATE("AGr",VLOOKUP(C3216,Listen!$A$2:$D$45,4,FALSE),"-",D3216,"-",E3216)),"keine vollständige ID")</f>
        <v>keine vollständige ID</v>
      </c>
      <c r="B3216" s="301"/>
      <c r="C3216" s="287"/>
      <c r="D3216" s="34"/>
      <c r="E3216" s="306"/>
      <c r="F3216" s="116"/>
      <c r="G3216" s="17"/>
      <c r="H3216" s="17"/>
      <c r="I3216" s="17"/>
      <c r="J3216" s="17"/>
      <c r="K3216" s="17"/>
      <c r="L3216" s="17"/>
      <c r="M3216" s="17"/>
      <c r="N3216" s="17"/>
      <c r="O3216" s="116"/>
      <c r="P3216" s="117">
        <f>IF(D3216&gt;A_Stammdaten!$B$12,0,SUM(G3216,H3216,J3216,L3216:M3216)-SUM(I3216,K3216,N3216:O3216))</f>
        <v>0</v>
      </c>
      <c r="Q3216" s="17"/>
      <c r="R3216" s="17"/>
      <c r="S3216" s="17"/>
      <c r="T3216" s="17"/>
      <c r="U3216" s="62">
        <f t="shared" si="1052"/>
        <v>0</v>
      </c>
      <c r="V3216" s="34"/>
      <c r="W3216" s="34"/>
      <c r="X3216" s="34"/>
      <c r="Y3216" s="34"/>
      <c r="Z3216" s="34"/>
      <c r="AA3216" s="63" t="str">
        <f t="shared" si="1053"/>
        <v>-</v>
      </c>
      <c r="AB3216" s="63" t="str">
        <f t="shared" si="1054"/>
        <v>-</v>
      </c>
      <c r="AC3216" s="63">
        <f>IF(ISBLANK($C3216),0,VLOOKUP($C3216,Listen!$A$2:$C$45,2,FALSE))</f>
        <v>0</v>
      </c>
      <c r="AD3216" s="63">
        <f>IF(ISBLANK($C3216),0,VLOOKUP($C3216,Listen!$A$2:$C$45,3,FALSE))</f>
        <v>0</v>
      </c>
      <c r="AE3216" s="49">
        <f t="shared" si="1055"/>
        <v>0</v>
      </c>
      <c r="AF3216" s="49">
        <f t="shared" si="1055"/>
        <v>0</v>
      </c>
      <c r="AG3216" s="49">
        <f>IFERROR(IF(OR($V3216&lt;&gt;"Ja",VLOOKUP($C3216,Listen!$A$2:$F$45,5,0)="Nein",D3216&lt;IF(C3216="LNG Anbindungsanlagen gemäß separater Festlegung",2022,2023)),$AC3216,$AA3216),0)</f>
        <v>0</v>
      </c>
      <c r="AH3216" s="49">
        <f>IFERROR(IF(OR($V3216&lt;&gt;"Ja",VLOOKUP($C3216,Listen!$A$2:$F$45,5,0)="Nein",D3216&lt;IF(C3216="LNG Anbindungsanlagen gemäß separater Festlegung",2022,2023)),$AC3216,$AA3216),0)</f>
        <v>0</v>
      </c>
      <c r="AI3216" s="49">
        <f>IFERROR(IF(OR($W3216&lt;&gt;"Ja",VLOOKUP($C3216,Listen!$A$2:$F$45,6,0)="Nein"),$AC3216,$AB3216),0)</f>
        <v>0</v>
      </c>
      <c r="AJ3216" s="49">
        <f>IFERROR(IF(OR($W3216&lt;&gt;"Ja",VLOOKUP($C3216,Listen!$A$2:$F$45,6,0)="Nein"),$AC3216,$AB3216),0)</f>
        <v>0</v>
      </c>
      <c r="AK3216" s="49">
        <f>IFERROR(IF(OR($W3216&lt;&gt;"Ja",VLOOKUP($C3216,Listen!$A$2:$F$45,6,0)="Nein"),$AC3216,$AB3216),0)</f>
        <v>0</v>
      </c>
      <c r="AL3216" s="51">
        <f t="shared" si="1056"/>
        <v>0</v>
      </c>
      <c r="AM3216" s="296">
        <f>IFERROR(IF(VLOOKUP($C3216,Listen!$A$2:$F$45,6,0)="Ja",MAX(BC3216:BD3216),D_SAV!$BC3216),0)</f>
        <v>0</v>
      </c>
      <c r="AN3216" s="51">
        <f t="shared" si="1057"/>
        <v>0</v>
      </c>
      <c r="AP3216" s="304">
        <f t="shared" si="1058"/>
        <v>0</v>
      </c>
      <c r="AQ3216" s="304">
        <f t="shared" si="1059"/>
        <v>0</v>
      </c>
      <c r="AR3216" s="304">
        <f t="shared" si="1060"/>
        <v>0</v>
      </c>
      <c r="AS3216" s="304">
        <f t="shared" si="1061"/>
        <v>0</v>
      </c>
      <c r="AT3216" s="304">
        <f t="shared" si="1062"/>
        <v>0</v>
      </c>
      <c r="AU3216" s="304">
        <f t="shared" si="1063"/>
        <v>0</v>
      </c>
      <c r="AV3216" s="304">
        <f t="shared" si="1064"/>
        <v>0</v>
      </c>
      <c r="AW3216" s="304">
        <f t="shared" si="1065"/>
        <v>0</v>
      </c>
      <c r="AX3216" s="304">
        <f t="shared" si="1066"/>
        <v>0</v>
      </c>
      <c r="AY3216" s="304">
        <f t="shared" si="1067"/>
        <v>0</v>
      </c>
      <c r="AZ3216" s="304">
        <f t="shared" si="1068"/>
        <v>0</v>
      </c>
      <c r="BA3216" s="304">
        <f t="shared" si="1069"/>
        <v>0</v>
      </c>
      <c r="BB3216" s="304">
        <f t="shared" si="1070"/>
        <v>0</v>
      </c>
      <c r="BC3216" s="304">
        <f t="shared" si="1071"/>
        <v>0</v>
      </c>
      <c r="BD3216" s="304">
        <f t="shared" si="1072"/>
        <v>0</v>
      </c>
      <c r="BE3216" s="304">
        <f>IFERROR(IF(VLOOKUP($C3216,Listen!$A$2:$F$45,6,0)="Ja",BB3216-MAX(BC3216:BD3216),BB3216-BC3216),0)</f>
        <v>0</v>
      </c>
    </row>
    <row r="3217" spans="1:57" x14ac:dyDescent="0.25">
      <c r="A3217" s="320" t="str">
        <f>IF(AND(D3217&lt;&gt;0,C3217&lt;&gt;0,E3217&lt;&gt;0),IF(B3217&lt;&gt;0,CONCATENATE(B3217,"-AGr",VLOOKUP(C3217,Listen!$A$2:$D$45,4,FALSE),"-",D3217,"-",E3217,),CONCATENATE("AGr",VLOOKUP(C3217,Listen!$A$2:$D$45,4,FALSE),"-",D3217,"-",E3217)),"keine vollständige ID")</f>
        <v>keine vollständige ID</v>
      </c>
      <c r="B3217" s="301"/>
      <c r="C3217" s="287"/>
      <c r="D3217" s="34"/>
      <c r="E3217" s="306"/>
      <c r="F3217" s="116"/>
      <c r="G3217" s="17"/>
      <c r="H3217" s="17"/>
      <c r="I3217" s="17"/>
      <c r="J3217" s="17"/>
      <c r="K3217" s="17"/>
      <c r="L3217" s="17"/>
      <c r="M3217" s="17"/>
      <c r="N3217" s="17"/>
      <c r="O3217" s="116"/>
      <c r="P3217" s="117">
        <f>IF(D3217&gt;A_Stammdaten!$B$12,0,SUM(G3217,H3217,J3217,L3217:M3217)-SUM(I3217,K3217,N3217:O3217))</f>
        <v>0</v>
      </c>
      <c r="Q3217" s="17"/>
      <c r="R3217" s="17"/>
      <c r="S3217" s="17"/>
      <c r="T3217" s="17"/>
      <c r="U3217" s="62">
        <f t="shared" si="1052"/>
        <v>0</v>
      </c>
      <c r="V3217" s="34"/>
      <c r="W3217" s="34"/>
      <c r="X3217" s="34"/>
      <c r="Y3217" s="34"/>
      <c r="Z3217" s="34"/>
      <c r="AA3217" s="63" t="str">
        <f t="shared" si="1053"/>
        <v>-</v>
      </c>
      <c r="AB3217" s="63" t="str">
        <f t="shared" si="1054"/>
        <v>-</v>
      </c>
      <c r="AC3217" s="63">
        <f>IF(ISBLANK($C3217),0,VLOOKUP($C3217,Listen!$A$2:$C$45,2,FALSE))</f>
        <v>0</v>
      </c>
      <c r="AD3217" s="63">
        <f>IF(ISBLANK($C3217),0,VLOOKUP($C3217,Listen!$A$2:$C$45,3,FALSE))</f>
        <v>0</v>
      </c>
      <c r="AE3217" s="49">
        <f t="shared" si="1055"/>
        <v>0</v>
      </c>
      <c r="AF3217" s="49">
        <f t="shared" si="1055"/>
        <v>0</v>
      </c>
      <c r="AG3217" s="49">
        <f>IFERROR(IF(OR($V3217&lt;&gt;"Ja",VLOOKUP($C3217,Listen!$A$2:$F$45,5,0)="Nein",D3217&lt;IF(C3217="LNG Anbindungsanlagen gemäß separater Festlegung",2022,2023)),$AC3217,$AA3217),0)</f>
        <v>0</v>
      </c>
      <c r="AH3217" s="49">
        <f>IFERROR(IF(OR($V3217&lt;&gt;"Ja",VLOOKUP($C3217,Listen!$A$2:$F$45,5,0)="Nein",D3217&lt;IF(C3217="LNG Anbindungsanlagen gemäß separater Festlegung",2022,2023)),$AC3217,$AA3217),0)</f>
        <v>0</v>
      </c>
      <c r="AI3217" s="49">
        <f>IFERROR(IF(OR($W3217&lt;&gt;"Ja",VLOOKUP($C3217,Listen!$A$2:$F$45,6,0)="Nein"),$AC3217,$AB3217),0)</f>
        <v>0</v>
      </c>
      <c r="AJ3217" s="49">
        <f>IFERROR(IF(OR($W3217&lt;&gt;"Ja",VLOOKUP($C3217,Listen!$A$2:$F$45,6,0)="Nein"),$AC3217,$AB3217),0)</f>
        <v>0</v>
      </c>
      <c r="AK3217" s="49">
        <f>IFERROR(IF(OR($W3217&lt;&gt;"Ja",VLOOKUP($C3217,Listen!$A$2:$F$45,6,0)="Nein"),$AC3217,$AB3217),0)</f>
        <v>0</v>
      </c>
      <c r="AL3217" s="51">
        <f t="shared" si="1056"/>
        <v>0</v>
      </c>
      <c r="AM3217" s="296">
        <f>IFERROR(IF(VLOOKUP($C3217,Listen!$A$2:$F$45,6,0)="Ja",MAX(BC3217:BD3217),D_SAV!$BC3217),0)</f>
        <v>0</v>
      </c>
      <c r="AN3217" s="51">
        <f t="shared" si="1057"/>
        <v>0</v>
      </c>
      <c r="AP3217" s="304">
        <f t="shared" si="1058"/>
        <v>0</v>
      </c>
      <c r="AQ3217" s="304">
        <f t="shared" si="1059"/>
        <v>0</v>
      </c>
      <c r="AR3217" s="304">
        <f t="shared" si="1060"/>
        <v>0</v>
      </c>
      <c r="AS3217" s="304">
        <f t="shared" si="1061"/>
        <v>0</v>
      </c>
      <c r="AT3217" s="304">
        <f t="shared" si="1062"/>
        <v>0</v>
      </c>
      <c r="AU3217" s="304">
        <f t="shared" si="1063"/>
        <v>0</v>
      </c>
      <c r="AV3217" s="304">
        <f t="shared" si="1064"/>
        <v>0</v>
      </c>
      <c r="AW3217" s="304">
        <f t="shared" si="1065"/>
        <v>0</v>
      </c>
      <c r="AX3217" s="304">
        <f t="shared" si="1066"/>
        <v>0</v>
      </c>
      <c r="AY3217" s="304">
        <f t="shared" si="1067"/>
        <v>0</v>
      </c>
      <c r="AZ3217" s="304">
        <f t="shared" si="1068"/>
        <v>0</v>
      </c>
      <c r="BA3217" s="304">
        <f t="shared" si="1069"/>
        <v>0</v>
      </c>
      <c r="BB3217" s="304">
        <f t="shared" si="1070"/>
        <v>0</v>
      </c>
      <c r="BC3217" s="304">
        <f t="shared" si="1071"/>
        <v>0</v>
      </c>
      <c r="BD3217" s="304">
        <f t="shared" si="1072"/>
        <v>0</v>
      </c>
      <c r="BE3217" s="304">
        <f>IFERROR(IF(VLOOKUP($C3217,Listen!$A$2:$F$45,6,0)="Ja",BB3217-MAX(BC3217:BD3217),BB3217-BC3217),0)</f>
        <v>0</v>
      </c>
    </row>
    <row r="3218" spans="1:57" x14ac:dyDescent="0.25">
      <c r="A3218" s="320" t="str">
        <f>IF(AND(D3218&lt;&gt;0,C3218&lt;&gt;0,E3218&lt;&gt;0),IF(B3218&lt;&gt;0,CONCATENATE(B3218,"-AGr",VLOOKUP(C3218,Listen!$A$2:$D$45,4,FALSE),"-",D3218,"-",E3218,),CONCATENATE("AGr",VLOOKUP(C3218,Listen!$A$2:$D$45,4,FALSE),"-",D3218,"-",E3218)),"keine vollständige ID")</f>
        <v>keine vollständige ID</v>
      </c>
      <c r="B3218" s="301"/>
      <c r="C3218" s="287"/>
      <c r="D3218" s="34"/>
      <c r="E3218" s="306"/>
      <c r="F3218" s="116"/>
      <c r="G3218" s="17"/>
      <c r="H3218" s="17"/>
      <c r="I3218" s="17"/>
      <c r="J3218" s="17"/>
      <c r="K3218" s="17"/>
      <c r="L3218" s="17"/>
      <c r="M3218" s="17"/>
      <c r="N3218" s="17"/>
      <c r="O3218" s="116"/>
      <c r="P3218" s="117">
        <f>IF(D3218&gt;A_Stammdaten!$B$12,0,SUM(G3218,H3218,J3218,L3218:M3218)-SUM(I3218,K3218,N3218:O3218))</f>
        <v>0</v>
      </c>
      <c r="Q3218" s="17"/>
      <c r="R3218" s="17"/>
      <c r="S3218" s="17"/>
      <c r="T3218" s="17"/>
      <c r="U3218" s="62">
        <f t="shared" si="1052"/>
        <v>0</v>
      </c>
      <c r="V3218" s="34"/>
      <c r="W3218" s="34"/>
      <c r="X3218" s="34"/>
      <c r="Y3218" s="34"/>
      <c r="Z3218" s="34"/>
      <c r="AA3218" s="63" t="str">
        <f t="shared" si="1053"/>
        <v>-</v>
      </c>
      <c r="AB3218" s="63" t="str">
        <f t="shared" si="1054"/>
        <v>-</v>
      </c>
      <c r="AC3218" s="63">
        <f>IF(ISBLANK($C3218),0,VLOOKUP($C3218,Listen!$A$2:$C$45,2,FALSE))</f>
        <v>0</v>
      </c>
      <c r="AD3218" s="63">
        <f>IF(ISBLANK($C3218),0,VLOOKUP($C3218,Listen!$A$2:$C$45,3,FALSE))</f>
        <v>0</v>
      </c>
      <c r="AE3218" s="49">
        <f t="shared" si="1055"/>
        <v>0</v>
      </c>
      <c r="AF3218" s="49">
        <f t="shared" si="1055"/>
        <v>0</v>
      </c>
      <c r="AG3218" s="49">
        <f>IFERROR(IF(OR($V3218&lt;&gt;"Ja",VLOOKUP($C3218,Listen!$A$2:$F$45,5,0)="Nein",D3218&lt;IF(C3218="LNG Anbindungsanlagen gemäß separater Festlegung",2022,2023)),$AC3218,$AA3218),0)</f>
        <v>0</v>
      </c>
      <c r="AH3218" s="49">
        <f>IFERROR(IF(OR($V3218&lt;&gt;"Ja",VLOOKUP($C3218,Listen!$A$2:$F$45,5,0)="Nein",D3218&lt;IF(C3218="LNG Anbindungsanlagen gemäß separater Festlegung",2022,2023)),$AC3218,$AA3218),0)</f>
        <v>0</v>
      </c>
      <c r="AI3218" s="49">
        <f>IFERROR(IF(OR($W3218&lt;&gt;"Ja",VLOOKUP($C3218,Listen!$A$2:$F$45,6,0)="Nein"),$AC3218,$AB3218),0)</f>
        <v>0</v>
      </c>
      <c r="AJ3218" s="49">
        <f>IFERROR(IF(OR($W3218&lt;&gt;"Ja",VLOOKUP($C3218,Listen!$A$2:$F$45,6,0)="Nein"),$AC3218,$AB3218),0)</f>
        <v>0</v>
      </c>
      <c r="AK3218" s="49">
        <f>IFERROR(IF(OR($W3218&lt;&gt;"Ja",VLOOKUP($C3218,Listen!$A$2:$F$45,6,0)="Nein"),$AC3218,$AB3218),0)</f>
        <v>0</v>
      </c>
      <c r="AL3218" s="51">
        <f t="shared" si="1056"/>
        <v>0</v>
      </c>
      <c r="AM3218" s="296">
        <f>IFERROR(IF(VLOOKUP($C3218,Listen!$A$2:$F$45,6,0)="Ja",MAX(BC3218:BD3218),D_SAV!$BC3218),0)</f>
        <v>0</v>
      </c>
      <c r="AN3218" s="51">
        <f t="shared" si="1057"/>
        <v>0</v>
      </c>
      <c r="AP3218" s="304">
        <f t="shared" si="1058"/>
        <v>0</v>
      </c>
      <c r="AQ3218" s="304">
        <f t="shared" si="1059"/>
        <v>0</v>
      </c>
      <c r="AR3218" s="304">
        <f t="shared" si="1060"/>
        <v>0</v>
      </c>
      <c r="AS3218" s="304">
        <f t="shared" si="1061"/>
        <v>0</v>
      </c>
      <c r="AT3218" s="304">
        <f t="shared" si="1062"/>
        <v>0</v>
      </c>
      <c r="AU3218" s="304">
        <f t="shared" si="1063"/>
        <v>0</v>
      </c>
      <c r="AV3218" s="304">
        <f t="shared" si="1064"/>
        <v>0</v>
      </c>
      <c r="AW3218" s="304">
        <f t="shared" si="1065"/>
        <v>0</v>
      </c>
      <c r="AX3218" s="304">
        <f t="shared" si="1066"/>
        <v>0</v>
      </c>
      <c r="AY3218" s="304">
        <f t="shared" si="1067"/>
        <v>0</v>
      </c>
      <c r="AZ3218" s="304">
        <f t="shared" si="1068"/>
        <v>0</v>
      </c>
      <c r="BA3218" s="304">
        <f t="shared" si="1069"/>
        <v>0</v>
      </c>
      <c r="BB3218" s="304">
        <f t="shared" si="1070"/>
        <v>0</v>
      </c>
      <c r="BC3218" s="304">
        <f t="shared" si="1071"/>
        <v>0</v>
      </c>
      <c r="BD3218" s="304">
        <f t="shared" si="1072"/>
        <v>0</v>
      </c>
      <c r="BE3218" s="304">
        <f>IFERROR(IF(VLOOKUP($C3218,Listen!$A$2:$F$45,6,0)="Ja",BB3218-MAX(BC3218:BD3218),BB3218-BC3218),0)</f>
        <v>0</v>
      </c>
    </row>
    <row r="3219" spans="1:57" x14ac:dyDescent="0.25">
      <c r="A3219" s="320" t="str">
        <f>IF(AND(D3219&lt;&gt;0,C3219&lt;&gt;0,E3219&lt;&gt;0),IF(B3219&lt;&gt;0,CONCATENATE(B3219,"-AGr",VLOOKUP(C3219,Listen!$A$2:$D$45,4,FALSE),"-",D3219,"-",E3219,),CONCATENATE("AGr",VLOOKUP(C3219,Listen!$A$2:$D$45,4,FALSE),"-",D3219,"-",E3219)),"keine vollständige ID")</f>
        <v>keine vollständige ID</v>
      </c>
      <c r="B3219" s="301"/>
      <c r="C3219" s="287"/>
      <c r="D3219" s="34"/>
      <c r="E3219" s="306"/>
      <c r="F3219" s="116"/>
      <c r="G3219" s="17"/>
      <c r="H3219" s="17"/>
      <c r="I3219" s="17"/>
      <c r="J3219" s="17"/>
      <c r="K3219" s="17"/>
      <c r="L3219" s="17"/>
      <c r="M3219" s="17"/>
      <c r="N3219" s="17"/>
      <c r="O3219" s="116"/>
      <c r="P3219" s="117">
        <f>IF(D3219&gt;A_Stammdaten!$B$12,0,SUM(G3219,H3219,J3219,L3219:M3219)-SUM(I3219,K3219,N3219:O3219))</f>
        <v>0</v>
      </c>
      <c r="Q3219" s="17"/>
      <c r="R3219" s="17"/>
      <c r="S3219" s="17"/>
      <c r="T3219" s="17"/>
      <c r="U3219" s="62">
        <f t="shared" si="1052"/>
        <v>0</v>
      </c>
      <c r="V3219" s="34"/>
      <c r="W3219" s="34"/>
      <c r="X3219" s="34"/>
      <c r="Y3219" s="34"/>
      <c r="Z3219" s="34"/>
      <c r="AA3219" s="63" t="str">
        <f t="shared" si="1053"/>
        <v>-</v>
      </c>
      <c r="AB3219" s="63" t="str">
        <f t="shared" si="1054"/>
        <v>-</v>
      </c>
      <c r="AC3219" s="63">
        <f>IF(ISBLANK($C3219),0,VLOOKUP($C3219,Listen!$A$2:$C$45,2,FALSE))</f>
        <v>0</v>
      </c>
      <c r="AD3219" s="63">
        <f>IF(ISBLANK($C3219),0,VLOOKUP($C3219,Listen!$A$2:$C$45,3,FALSE))</f>
        <v>0</v>
      </c>
      <c r="AE3219" s="49">
        <f t="shared" si="1055"/>
        <v>0</v>
      </c>
      <c r="AF3219" s="49">
        <f t="shared" si="1055"/>
        <v>0</v>
      </c>
      <c r="AG3219" s="49">
        <f>IFERROR(IF(OR($V3219&lt;&gt;"Ja",VLOOKUP($C3219,Listen!$A$2:$F$45,5,0)="Nein",D3219&lt;IF(C3219="LNG Anbindungsanlagen gemäß separater Festlegung",2022,2023)),$AC3219,$AA3219),0)</f>
        <v>0</v>
      </c>
      <c r="AH3219" s="49">
        <f>IFERROR(IF(OR($V3219&lt;&gt;"Ja",VLOOKUP($C3219,Listen!$A$2:$F$45,5,0)="Nein",D3219&lt;IF(C3219="LNG Anbindungsanlagen gemäß separater Festlegung",2022,2023)),$AC3219,$AA3219),0)</f>
        <v>0</v>
      </c>
      <c r="AI3219" s="49">
        <f>IFERROR(IF(OR($W3219&lt;&gt;"Ja",VLOOKUP($C3219,Listen!$A$2:$F$45,6,0)="Nein"),$AC3219,$AB3219),0)</f>
        <v>0</v>
      </c>
      <c r="AJ3219" s="49">
        <f>IFERROR(IF(OR($W3219&lt;&gt;"Ja",VLOOKUP($C3219,Listen!$A$2:$F$45,6,0)="Nein"),$AC3219,$AB3219),0)</f>
        <v>0</v>
      </c>
      <c r="AK3219" s="49">
        <f>IFERROR(IF(OR($W3219&lt;&gt;"Ja",VLOOKUP($C3219,Listen!$A$2:$F$45,6,0)="Nein"),$AC3219,$AB3219),0)</f>
        <v>0</v>
      </c>
      <c r="AL3219" s="51">
        <f t="shared" si="1056"/>
        <v>0</v>
      </c>
      <c r="AM3219" s="296">
        <f>IFERROR(IF(VLOOKUP($C3219,Listen!$A$2:$F$45,6,0)="Ja",MAX(BC3219:BD3219),D_SAV!$BC3219),0)</f>
        <v>0</v>
      </c>
      <c r="AN3219" s="51">
        <f t="shared" si="1057"/>
        <v>0</v>
      </c>
      <c r="AP3219" s="304">
        <f t="shared" si="1058"/>
        <v>0</v>
      </c>
      <c r="AQ3219" s="304">
        <f t="shared" si="1059"/>
        <v>0</v>
      </c>
      <c r="AR3219" s="304">
        <f t="shared" si="1060"/>
        <v>0</v>
      </c>
      <c r="AS3219" s="304">
        <f t="shared" si="1061"/>
        <v>0</v>
      </c>
      <c r="AT3219" s="304">
        <f t="shared" si="1062"/>
        <v>0</v>
      </c>
      <c r="AU3219" s="304">
        <f t="shared" si="1063"/>
        <v>0</v>
      </c>
      <c r="AV3219" s="304">
        <f t="shared" si="1064"/>
        <v>0</v>
      </c>
      <c r="AW3219" s="304">
        <f t="shared" si="1065"/>
        <v>0</v>
      </c>
      <c r="AX3219" s="304">
        <f t="shared" si="1066"/>
        <v>0</v>
      </c>
      <c r="AY3219" s="304">
        <f t="shared" si="1067"/>
        <v>0</v>
      </c>
      <c r="AZ3219" s="304">
        <f t="shared" si="1068"/>
        <v>0</v>
      </c>
      <c r="BA3219" s="304">
        <f t="shared" si="1069"/>
        <v>0</v>
      </c>
      <c r="BB3219" s="304">
        <f t="shared" si="1070"/>
        <v>0</v>
      </c>
      <c r="BC3219" s="304">
        <f t="shared" si="1071"/>
        <v>0</v>
      </c>
      <c r="BD3219" s="304">
        <f t="shared" si="1072"/>
        <v>0</v>
      </c>
      <c r="BE3219" s="304">
        <f>IFERROR(IF(VLOOKUP($C3219,Listen!$A$2:$F$45,6,0)="Ja",BB3219-MAX(BC3219:BD3219),BB3219-BC3219),0)</f>
        <v>0</v>
      </c>
    </row>
    <row r="3220" spans="1:57" x14ac:dyDescent="0.25">
      <c r="A3220" s="320" t="str">
        <f>IF(AND(D3220&lt;&gt;0,C3220&lt;&gt;0,E3220&lt;&gt;0),IF(B3220&lt;&gt;0,CONCATENATE(B3220,"-AGr",VLOOKUP(C3220,Listen!$A$2:$D$45,4,FALSE),"-",D3220,"-",E3220,),CONCATENATE("AGr",VLOOKUP(C3220,Listen!$A$2:$D$45,4,FALSE),"-",D3220,"-",E3220)),"keine vollständige ID")</f>
        <v>keine vollständige ID</v>
      </c>
      <c r="B3220" s="301"/>
      <c r="C3220" s="287"/>
      <c r="D3220" s="34"/>
      <c r="E3220" s="306"/>
      <c r="F3220" s="116"/>
      <c r="G3220" s="17"/>
      <c r="H3220" s="17"/>
      <c r="I3220" s="17"/>
      <c r="J3220" s="17"/>
      <c r="K3220" s="17"/>
      <c r="L3220" s="17"/>
      <c r="M3220" s="17"/>
      <c r="N3220" s="17"/>
      <c r="O3220" s="116"/>
      <c r="P3220" s="117">
        <f>IF(D3220&gt;A_Stammdaten!$B$12,0,SUM(G3220,H3220,J3220,L3220:M3220)-SUM(I3220,K3220,N3220:O3220))</f>
        <v>0</v>
      </c>
      <c r="Q3220" s="17"/>
      <c r="R3220" s="17"/>
      <c r="S3220" s="17"/>
      <c r="T3220" s="17"/>
      <c r="U3220" s="62">
        <f t="shared" si="1052"/>
        <v>0</v>
      </c>
      <c r="V3220" s="34"/>
      <c r="W3220" s="34"/>
      <c r="X3220" s="34"/>
      <c r="Y3220" s="34"/>
      <c r="Z3220" s="34"/>
      <c r="AA3220" s="63" t="str">
        <f t="shared" si="1053"/>
        <v>-</v>
      </c>
      <c r="AB3220" s="63" t="str">
        <f t="shared" si="1054"/>
        <v>-</v>
      </c>
      <c r="AC3220" s="63">
        <f>IF(ISBLANK($C3220),0,VLOOKUP($C3220,Listen!$A$2:$C$45,2,FALSE))</f>
        <v>0</v>
      </c>
      <c r="AD3220" s="63">
        <f>IF(ISBLANK($C3220),0,VLOOKUP($C3220,Listen!$A$2:$C$45,3,FALSE))</f>
        <v>0</v>
      </c>
      <c r="AE3220" s="49">
        <f t="shared" si="1055"/>
        <v>0</v>
      </c>
      <c r="AF3220" s="49">
        <f t="shared" si="1055"/>
        <v>0</v>
      </c>
      <c r="AG3220" s="49">
        <f>IFERROR(IF(OR($V3220&lt;&gt;"Ja",VLOOKUP($C3220,Listen!$A$2:$F$45,5,0)="Nein",D3220&lt;IF(C3220="LNG Anbindungsanlagen gemäß separater Festlegung",2022,2023)),$AC3220,$AA3220),0)</f>
        <v>0</v>
      </c>
      <c r="AH3220" s="49">
        <f>IFERROR(IF(OR($V3220&lt;&gt;"Ja",VLOOKUP($C3220,Listen!$A$2:$F$45,5,0)="Nein",D3220&lt;IF(C3220="LNG Anbindungsanlagen gemäß separater Festlegung",2022,2023)),$AC3220,$AA3220),0)</f>
        <v>0</v>
      </c>
      <c r="AI3220" s="49">
        <f>IFERROR(IF(OR($W3220&lt;&gt;"Ja",VLOOKUP($C3220,Listen!$A$2:$F$45,6,0)="Nein"),$AC3220,$AB3220),0)</f>
        <v>0</v>
      </c>
      <c r="AJ3220" s="49">
        <f>IFERROR(IF(OR($W3220&lt;&gt;"Ja",VLOOKUP($C3220,Listen!$A$2:$F$45,6,0)="Nein"),$AC3220,$AB3220),0)</f>
        <v>0</v>
      </c>
      <c r="AK3220" s="49">
        <f>IFERROR(IF(OR($W3220&lt;&gt;"Ja",VLOOKUP($C3220,Listen!$A$2:$F$45,6,0)="Nein"),$AC3220,$AB3220),0)</f>
        <v>0</v>
      </c>
      <c r="AL3220" s="51">
        <f t="shared" si="1056"/>
        <v>0</v>
      </c>
      <c r="AM3220" s="296">
        <f>IFERROR(IF(VLOOKUP($C3220,Listen!$A$2:$F$45,6,0)="Ja",MAX(BC3220:BD3220),D_SAV!$BC3220),0)</f>
        <v>0</v>
      </c>
      <c r="AN3220" s="51">
        <f t="shared" si="1057"/>
        <v>0</v>
      </c>
      <c r="AP3220" s="304">
        <f t="shared" si="1058"/>
        <v>0</v>
      </c>
      <c r="AQ3220" s="304">
        <f t="shared" si="1059"/>
        <v>0</v>
      </c>
      <c r="AR3220" s="304">
        <f t="shared" si="1060"/>
        <v>0</v>
      </c>
      <c r="AS3220" s="304">
        <f t="shared" si="1061"/>
        <v>0</v>
      </c>
      <c r="AT3220" s="304">
        <f t="shared" si="1062"/>
        <v>0</v>
      </c>
      <c r="AU3220" s="304">
        <f t="shared" si="1063"/>
        <v>0</v>
      </c>
      <c r="AV3220" s="304">
        <f t="shared" si="1064"/>
        <v>0</v>
      </c>
      <c r="AW3220" s="304">
        <f t="shared" si="1065"/>
        <v>0</v>
      </c>
      <c r="AX3220" s="304">
        <f t="shared" si="1066"/>
        <v>0</v>
      </c>
      <c r="AY3220" s="304">
        <f t="shared" si="1067"/>
        <v>0</v>
      </c>
      <c r="AZ3220" s="304">
        <f t="shared" si="1068"/>
        <v>0</v>
      </c>
      <c r="BA3220" s="304">
        <f t="shared" si="1069"/>
        <v>0</v>
      </c>
      <c r="BB3220" s="304">
        <f t="shared" si="1070"/>
        <v>0</v>
      </c>
      <c r="BC3220" s="304">
        <f t="shared" si="1071"/>
        <v>0</v>
      </c>
      <c r="BD3220" s="304">
        <f t="shared" si="1072"/>
        <v>0</v>
      </c>
      <c r="BE3220" s="304">
        <f>IFERROR(IF(VLOOKUP($C3220,Listen!$A$2:$F$45,6,0)="Ja",BB3220-MAX(BC3220:BD3220),BB3220-BC3220),0)</f>
        <v>0</v>
      </c>
    </row>
    <row r="3221" spans="1:57" x14ac:dyDescent="0.25">
      <c r="A3221" s="320" t="str">
        <f>IF(AND(D3221&lt;&gt;0,C3221&lt;&gt;0,E3221&lt;&gt;0),IF(B3221&lt;&gt;0,CONCATENATE(B3221,"-AGr",VLOOKUP(C3221,Listen!$A$2:$D$45,4,FALSE),"-",D3221,"-",E3221,),CONCATENATE("AGr",VLOOKUP(C3221,Listen!$A$2:$D$45,4,FALSE),"-",D3221,"-",E3221)),"keine vollständige ID")</f>
        <v>keine vollständige ID</v>
      </c>
      <c r="B3221" s="301"/>
      <c r="C3221" s="287"/>
      <c r="D3221" s="34"/>
      <c r="E3221" s="306"/>
      <c r="F3221" s="116"/>
      <c r="G3221" s="17"/>
      <c r="H3221" s="17"/>
      <c r="I3221" s="17"/>
      <c r="J3221" s="17"/>
      <c r="K3221" s="17"/>
      <c r="L3221" s="17"/>
      <c r="M3221" s="17"/>
      <c r="N3221" s="17"/>
      <c r="O3221" s="116"/>
      <c r="P3221" s="117">
        <f>IF(D3221&gt;A_Stammdaten!$B$12,0,SUM(G3221,H3221,J3221,L3221:M3221)-SUM(I3221,K3221,N3221:O3221))</f>
        <v>0</v>
      </c>
      <c r="Q3221" s="17"/>
      <c r="R3221" s="17"/>
      <c r="S3221" s="17"/>
      <c r="T3221" s="17"/>
      <c r="U3221" s="62">
        <f t="shared" si="1052"/>
        <v>0</v>
      </c>
      <c r="V3221" s="34"/>
      <c r="W3221" s="34"/>
      <c r="X3221" s="34"/>
      <c r="Y3221" s="34"/>
      <c r="Z3221" s="34"/>
      <c r="AA3221" s="63" t="str">
        <f t="shared" si="1053"/>
        <v>-</v>
      </c>
      <c r="AB3221" s="63" t="str">
        <f t="shared" si="1054"/>
        <v>-</v>
      </c>
      <c r="AC3221" s="63">
        <f>IF(ISBLANK($C3221),0,VLOOKUP($C3221,Listen!$A$2:$C$45,2,FALSE))</f>
        <v>0</v>
      </c>
      <c r="AD3221" s="63">
        <f>IF(ISBLANK($C3221),0,VLOOKUP($C3221,Listen!$A$2:$C$45,3,FALSE))</f>
        <v>0</v>
      </c>
      <c r="AE3221" s="49">
        <f t="shared" si="1055"/>
        <v>0</v>
      </c>
      <c r="AF3221" s="49">
        <f t="shared" si="1055"/>
        <v>0</v>
      </c>
      <c r="AG3221" s="49">
        <f>IFERROR(IF(OR($V3221&lt;&gt;"Ja",VLOOKUP($C3221,Listen!$A$2:$F$45,5,0)="Nein",D3221&lt;IF(C3221="LNG Anbindungsanlagen gemäß separater Festlegung",2022,2023)),$AC3221,$AA3221),0)</f>
        <v>0</v>
      </c>
      <c r="AH3221" s="49">
        <f>IFERROR(IF(OR($V3221&lt;&gt;"Ja",VLOOKUP($C3221,Listen!$A$2:$F$45,5,0)="Nein",D3221&lt;IF(C3221="LNG Anbindungsanlagen gemäß separater Festlegung",2022,2023)),$AC3221,$AA3221),0)</f>
        <v>0</v>
      </c>
      <c r="AI3221" s="49">
        <f>IFERROR(IF(OR($W3221&lt;&gt;"Ja",VLOOKUP($C3221,Listen!$A$2:$F$45,6,0)="Nein"),$AC3221,$AB3221),0)</f>
        <v>0</v>
      </c>
      <c r="AJ3221" s="49">
        <f>IFERROR(IF(OR($W3221&lt;&gt;"Ja",VLOOKUP($C3221,Listen!$A$2:$F$45,6,0)="Nein"),$AC3221,$AB3221),0)</f>
        <v>0</v>
      </c>
      <c r="AK3221" s="49">
        <f>IFERROR(IF(OR($W3221&lt;&gt;"Ja",VLOOKUP($C3221,Listen!$A$2:$F$45,6,0)="Nein"),$AC3221,$AB3221),0)</f>
        <v>0</v>
      </c>
      <c r="AL3221" s="51">
        <f t="shared" si="1056"/>
        <v>0</v>
      </c>
      <c r="AM3221" s="296">
        <f>IFERROR(IF(VLOOKUP($C3221,Listen!$A$2:$F$45,6,0)="Ja",MAX(BC3221:BD3221),D_SAV!$BC3221),0)</f>
        <v>0</v>
      </c>
      <c r="AN3221" s="51">
        <f t="shared" si="1057"/>
        <v>0</v>
      </c>
      <c r="AP3221" s="304">
        <f t="shared" si="1058"/>
        <v>0</v>
      </c>
      <c r="AQ3221" s="304">
        <f t="shared" si="1059"/>
        <v>0</v>
      </c>
      <c r="AR3221" s="304">
        <f t="shared" si="1060"/>
        <v>0</v>
      </c>
      <c r="AS3221" s="304">
        <f t="shared" si="1061"/>
        <v>0</v>
      </c>
      <c r="AT3221" s="304">
        <f t="shared" si="1062"/>
        <v>0</v>
      </c>
      <c r="AU3221" s="304">
        <f t="shared" si="1063"/>
        <v>0</v>
      </c>
      <c r="AV3221" s="304">
        <f t="shared" si="1064"/>
        <v>0</v>
      </c>
      <c r="AW3221" s="304">
        <f t="shared" si="1065"/>
        <v>0</v>
      </c>
      <c r="AX3221" s="304">
        <f t="shared" si="1066"/>
        <v>0</v>
      </c>
      <c r="AY3221" s="304">
        <f t="shared" si="1067"/>
        <v>0</v>
      </c>
      <c r="AZ3221" s="304">
        <f t="shared" si="1068"/>
        <v>0</v>
      </c>
      <c r="BA3221" s="304">
        <f t="shared" si="1069"/>
        <v>0</v>
      </c>
      <c r="BB3221" s="304">
        <f t="shared" si="1070"/>
        <v>0</v>
      </c>
      <c r="BC3221" s="304">
        <f t="shared" si="1071"/>
        <v>0</v>
      </c>
      <c r="BD3221" s="304">
        <f t="shared" si="1072"/>
        <v>0</v>
      </c>
      <c r="BE3221" s="304">
        <f>IFERROR(IF(VLOOKUP($C3221,Listen!$A$2:$F$45,6,0)="Ja",BB3221-MAX(BC3221:BD3221),BB3221-BC3221),0)</f>
        <v>0</v>
      </c>
    </row>
    <row r="3222" spans="1:57" x14ac:dyDescent="0.25">
      <c r="A3222" s="320" t="str">
        <f>IF(AND(D3222&lt;&gt;0,C3222&lt;&gt;0,E3222&lt;&gt;0),IF(B3222&lt;&gt;0,CONCATENATE(B3222,"-AGr",VLOOKUP(C3222,Listen!$A$2:$D$45,4,FALSE),"-",D3222,"-",E3222,),CONCATENATE("AGr",VLOOKUP(C3222,Listen!$A$2:$D$45,4,FALSE),"-",D3222,"-",E3222)),"keine vollständige ID")</f>
        <v>keine vollständige ID</v>
      </c>
      <c r="B3222" s="301"/>
      <c r="C3222" s="287"/>
      <c r="D3222" s="34"/>
      <c r="E3222" s="306"/>
      <c r="F3222" s="116"/>
      <c r="G3222" s="17"/>
      <c r="H3222" s="17"/>
      <c r="I3222" s="17"/>
      <c r="J3222" s="17"/>
      <c r="K3222" s="17"/>
      <c r="L3222" s="17"/>
      <c r="M3222" s="17"/>
      <c r="N3222" s="17"/>
      <c r="O3222" s="116"/>
      <c r="P3222" s="117">
        <f>IF(D3222&gt;A_Stammdaten!$B$12,0,SUM(G3222,H3222,J3222,L3222:M3222)-SUM(I3222,K3222,N3222:O3222))</f>
        <v>0</v>
      </c>
      <c r="Q3222" s="17"/>
      <c r="R3222" s="17"/>
      <c r="S3222" s="17"/>
      <c r="T3222" s="17"/>
      <c r="U3222" s="62">
        <f t="shared" si="1052"/>
        <v>0</v>
      </c>
      <c r="V3222" s="34"/>
      <c r="W3222" s="34"/>
      <c r="X3222" s="34"/>
      <c r="Y3222" s="34"/>
      <c r="Z3222" s="34"/>
      <c r="AA3222" s="63" t="str">
        <f t="shared" si="1053"/>
        <v>-</v>
      </c>
      <c r="AB3222" s="63" t="str">
        <f t="shared" si="1054"/>
        <v>-</v>
      </c>
      <c r="AC3222" s="63">
        <f>IF(ISBLANK($C3222),0,VLOOKUP($C3222,Listen!$A$2:$C$45,2,FALSE))</f>
        <v>0</v>
      </c>
      <c r="AD3222" s="63">
        <f>IF(ISBLANK($C3222),0,VLOOKUP($C3222,Listen!$A$2:$C$45,3,FALSE))</f>
        <v>0</v>
      </c>
      <c r="AE3222" s="49">
        <f t="shared" si="1055"/>
        <v>0</v>
      </c>
      <c r="AF3222" s="49">
        <f t="shared" si="1055"/>
        <v>0</v>
      </c>
      <c r="AG3222" s="49">
        <f>IFERROR(IF(OR($V3222&lt;&gt;"Ja",VLOOKUP($C3222,Listen!$A$2:$F$45,5,0)="Nein",D3222&lt;IF(C3222="LNG Anbindungsanlagen gemäß separater Festlegung",2022,2023)),$AC3222,$AA3222),0)</f>
        <v>0</v>
      </c>
      <c r="AH3222" s="49">
        <f>IFERROR(IF(OR($V3222&lt;&gt;"Ja",VLOOKUP($C3222,Listen!$A$2:$F$45,5,0)="Nein",D3222&lt;IF(C3222="LNG Anbindungsanlagen gemäß separater Festlegung",2022,2023)),$AC3222,$AA3222),0)</f>
        <v>0</v>
      </c>
      <c r="AI3222" s="49">
        <f>IFERROR(IF(OR($W3222&lt;&gt;"Ja",VLOOKUP($C3222,Listen!$A$2:$F$45,6,0)="Nein"),$AC3222,$AB3222),0)</f>
        <v>0</v>
      </c>
      <c r="AJ3222" s="49">
        <f>IFERROR(IF(OR($W3222&lt;&gt;"Ja",VLOOKUP($C3222,Listen!$A$2:$F$45,6,0)="Nein"),$AC3222,$AB3222),0)</f>
        <v>0</v>
      </c>
      <c r="AK3222" s="49">
        <f>IFERROR(IF(OR($W3222&lt;&gt;"Ja",VLOOKUP($C3222,Listen!$A$2:$F$45,6,0)="Nein"),$AC3222,$AB3222),0)</f>
        <v>0</v>
      </c>
      <c r="AL3222" s="51">
        <f t="shared" si="1056"/>
        <v>0</v>
      </c>
      <c r="AM3222" s="296">
        <f>IFERROR(IF(VLOOKUP($C3222,Listen!$A$2:$F$45,6,0)="Ja",MAX(BC3222:BD3222),D_SAV!$BC3222),0)</f>
        <v>0</v>
      </c>
      <c r="AN3222" s="51">
        <f t="shared" si="1057"/>
        <v>0</v>
      </c>
      <c r="AP3222" s="304">
        <f t="shared" si="1058"/>
        <v>0</v>
      </c>
      <c r="AQ3222" s="304">
        <f t="shared" si="1059"/>
        <v>0</v>
      </c>
      <c r="AR3222" s="304">
        <f t="shared" si="1060"/>
        <v>0</v>
      </c>
      <c r="AS3222" s="304">
        <f t="shared" si="1061"/>
        <v>0</v>
      </c>
      <c r="AT3222" s="304">
        <f t="shared" si="1062"/>
        <v>0</v>
      </c>
      <c r="AU3222" s="304">
        <f t="shared" si="1063"/>
        <v>0</v>
      </c>
      <c r="AV3222" s="304">
        <f t="shared" si="1064"/>
        <v>0</v>
      </c>
      <c r="AW3222" s="304">
        <f t="shared" si="1065"/>
        <v>0</v>
      </c>
      <c r="AX3222" s="304">
        <f t="shared" si="1066"/>
        <v>0</v>
      </c>
      <c r="AY3222" s="304">
        <f t="shared" si="1067"/>
        <v>0</v>
      </c>
      <c r="AZ3222" s="304">
        <f t="shared" si="1068"/>
        <v>0</v>
      </c>
      <c r="BA3222" s="304">
        <f t="shared" si="1069"/>
        <v>0</v>
      </c>
      <c r="BB3222" s="304">
        <f t="shared" si="1070"/>
        <v>0</v>
      </c>
      <c r="BC3222" s="304">
        <f t="shared" si="1071"/>
        <v>0</v>
      </c>
      <c r="BD3222" s="304">
        <f t="shared" si="1072"/>
        <v>0</v>
      </c>
      <c r="BE3222" s="304">
        <f>IFERROR(IF(VLOOKUP($C3222,Listen!$A$2:$F$45,6,0)="Ja",BB3222-MAX(BC3222:BD3222),BB3222-BC3222),0)</f>
        <v>0</v>
      </c>
    </row>
    <row r="3223" spans="1:57" x14ac:dyDescent="0.25">
      <c r="A3223" s="320" t="str">
        <f>IF(AND(D3223&lt;&gt;0,C3223&lt;&gt;0,E3223&lt;&gt;0),IF(B3223&lt;&gt;0,CONCATENATE(B3223,"-AGr",VLOOKUP(C3223,Listen!$A$2:$D$45,4,FALSE),"-",D3223,"-",E3223,),CONCATENATE("AGr",VLOOKUP(C3223,Listen!$A$2:$D$45,4,FALSE),"-",D3223,"-",E3223)),"keine vollständige ID")</f>
        <v>keine vollständige ID</v>
      </c>
      <c r="B3223" s="301"/>
      <c r="C3223" s="287"/>
      <c r="D3223" s="34"/>
      <c r="E3223" s="306"/>
      <c r="F3223" s="116"/>
      <c r="G3223" s="17"/>
      <c r="H3223" s="17"/>
      <c r="I3223" s="17"/>
      <c r="J3223" s="17"/>
      <c r="K3223" s="17"/>
      <c r="L3223" s="17"/>
      <c r="M3223" s="17"/>
      <c r="N3223" s="17"/>
      <c r="O3223" s="116"/>
      <c r="P3223" s="117">
        <f>IF(D3223&gt;A_Stammdaten!$B$12,0,SUM(G3223,H3223,J3223,L3223:M3223)-SUM(I3223,K3223,N3223:O3223))</f>
        <v>0</v>
      </c>
      <c r="Q3223" s="17"/>
      <c r="R3223" s="17"/>
      <c r="S3223" s="17"/>
      <c r="T3223" s="17"/>
      <c r="U3223" s="62">
        <f t="shared" si="1052"/>
        <v>0</v>
      </c>
      <c r="V3223" s="34"/>
      <c r="W3223" s="34"/>
      <c r="X3223" s="34"/>
      <c r="Y3223" s="34"/>
      <c r="Z3223" s="34"/>
      <c r="AA3223" s="63" t="str">
        <f t="shared" si="1053"/>
        <v>-</v>
      </c>
      <c r="AB3223" s="63" t="str">
        <f t="shared" si="1054"/>
        <v>-</v>
      </c>
      <c r="AC3223" s="63">
        <f>IF(ISBLANK($C3223),0,VLOOKUP($C3223,Listen!$A$2:$C$45,2,FALSE))</f>
        <v>0</v>
      </c>
      <c r="AD3223" s="63">
        <f>IF(ISBLANK($C3223),0,VLOOKUP($C3223,Listen!$A$2:$C$45,3,FALSE))</f>
        <v>0</v>
      </c>
      <c r="AE3223" s="49">
        <f t="shared" si="1055"/>
        <v>0</v>
      </c>
      <c r="AF3223" s="49">
        <f t="shared" si="1055"/>
        <v>0</v>
      </c>
      <c r="AG3223" s="49">
        <f>IFERROR(IF(OR($V3223&lt;&gt;"Ja",VLOOKUP($C3223,Listen!$A$2:$F$45,5,0)="Nein",D3223&lt;IF(C3223="LNG Anbindungsanlagen gemäß separater Festlegung",2022,2023)),$AC3223,$AA3223),0)</f>
        <v>0</v>
      </c>
      <c r="AH3223" s="49">
        <f>IFERROR(IF(OR($V3223&lt;&gt;"Ja",VLOOKUP($C3223,Listen!$A$2:$F$45,5,0)="Nein",D3223&lt;IF(C3223="LNG Anbindungsanlagen gemäß separater Festlegung",2022,2023)),$AC3223,$AA3223),0)</f>
        <v>0</v>
      </c>
      <c r="AI3223" s="49">
        <f>IFERROR(IF(OR($W3223&lt;&gt;"Ja",VLOOKUP($C3223,Listen!$A$2:$F$45,6,0)="Nein"),$AC3223,$AB3223),0)</f>
        <v>0</v>
      </c>
      <c r="AJ3223" s="49">
        <f>IFERROR(IF(OR($W3223&lt;&gt;"Ja",VLOOKUP($C3223,Listen!$A$2:$F$45,6,0)="Nein"),$AC3223,$AB3223),0)</f>
        <v>0</v>
      </c>
      <c r="AK3223" s="49">
        <f>IFERROR(IF(OR($W3223&lt;&gt;"Ja",VLOOKUP($C3223,Listen!$A$2:$F$45,6,0)="Nein"),$AC3223,$AB3223),0)</f>
        <v>0</v>
      </c>
      <c r="AL3223" s="51">
        <f t="shared" si="1056"/>
        <v>0</v>
      </c>
      <c r="AM3223" s="296">
        <f>IFERROR(IF(VLOOKUP($C3223,Listen!$A$2:$F$45,6,0)="Ja",MAX(BC3223:BD3223),D_SAV!$BC3223),0)</f>
        <v>0</v>
      </c>
      <c r="AN3223" s="51">
        <f t="shared" si="1057"/>
        <v>0</v>
      </c>
      <c r="AP3223" s="304">
        <f t="shared" si="1058"/>
        <v>0</v>
      </c>
      <c r="AQ3223" s="304">
        <f t="shared" si="1059"/>
        <v>0</v>
      </c>
      <c r="AR3223" s="304">
        <f t="shared" si="1060"/>
        <v>0</v>
      </c>
      <c r="AS3223" s="304">
        <f t="shared" si="1061"/>
        <v>0</v>
      </c>
      <c r="AT3223" s="304">
        <f t="shared" si="1062"/>
        <v>0</v>
      </c>
      <c r="AU3223" s="304">
        <f t="shared" si="1063"/>
        <v>0</v>
      </c>
      <c r="AV3223" s="304">
        <f t="shared" si="1064"/>
        <v>0</v>
      </c>
      <c r="AW3223" s="304">
        <f t="shared" si="1065"/>
        <v>0</v>
      </c>
      <c r="AX3223" s="304">
        <f t="shared" si="1066"/>
        <v>0</v>
      </c>
      <c r="AY3223" s="304">
        <f t="shared" si="1067"/>
        <v>0</v>
      </c>
      <c r="AZ3223" s="304">
        <f t="shared" si="1068"/>
        <v>0</v>
      </c>
      <c r="BA3223" s="304">
        <f t="shared" si="1069"/>
        <v>0</v>
      </c>
      <c r="BB3223" s="304">
        <f t="shared" si="1070"/>
        <v>0</v>
      </c>
      <c r="BC3223" s="304">
        <f t="shared" si="1071"/>
        <v>0</v>
      </c>
      <c r="BD3223" s="304">
        <f t="shared" si="1072"/>
        <v>0</v>
      </c>
      <c r="BE3223" s="304">
        <f>IFERROR(IF(VLOOKUP($C3223,Listen!$A$2:$F$45,6,0)="Ja",BB3223-MAX(BC3223:BD3223),BB3223-BC3223),0)</f>
        <v>0</v>
      </c>
    </row>
    <row r="3224" spans="1:57" x14ac:dyDescent="0.25">
      <c r="A3224" s="320" t="str">
        <f>IF(AND(D3224&lt;&gt;0,C3224&lt;&gt;0,E3224&lt;&gt;0),IF(B3224&lt;&gt;0,CONCATENATE(B3224,"-AGr",VLOOKUP(C3224,Listen!$A$2:$D$45,4,FALSE),"-",D3224,"-",E3224,),CONCATENATE("AGr",VLOOKUP(C3224,Listen!$A$2:$D$45,4,FALSE),"-",D3224,"-",E3224)),"keine vollständige ID")</f>
        <v>keine vollständige ID</v>
      </c>
      <c r="B3224" s="301"/>
      <c r="C3224" s="287"/>
      <c r="D3224" s="34"/>
      <c r="E3224" s="306"/>
      <c r="F3224" s="116"/>
      <c r="G3224" s="17"/>
      <c r="H3224" s="17"/>
      <c r="I3224" s="17"/>
      <c r="J3224" s="17"/>
      <c r="K3224" s="17"/>
      <c r="L3224" s="17"/>
      <c r="M3224" s="17"/>
      <c r="N3224" s="17"/>
      <c r="O3224" s="116"/>
      <c r="P3224" s="117">
        <f>IF(D3224&gt;A_Stammdaten!$B$12,0,SUM(G3224,H3224,J3224,L3224:M3224)-SUM(I3224,K3224,N3224:O3224))</f>
        <v>0</v>
      </c>
      <c r="Q3224" s="17"/>
      <c r="R3224" s="17"/>
      <c r="S3224" s="17"/>
      <c r="T3224" s="17"/>
      <c r="U3224" s="62">
        <f t="shared" si="1052"/>
        <v>0</v>
      </c>
      <c r="V3224" s="34"/>
      <c r="W3224" s="34"/>
      <c r="X3224" s="34"/>
      <c r="Y3224" s="34"/>
      <c r="Z3224" s="34"/>
      <c r="AA3224" s="63" t="str">
        <f t="shared" si="1053"/>
        <v>-</v>
      </c>
      <c r="AB3224" s="63" t="str">
        <f t="shared" si="1054"/>
        <v>-</v>
      </c>
      <c r="AC3224" s="63">
        <f>IF(ISBLANK($C3224),0,VLOOKUP($C3224,Listen!$A$2:$C$45,2,FALSE))</f>
        <v>0</v>
      </c>
      <c r="AD3224" s="63">
        <f>IF(ISBLANK($C3224),0,VLOOKUP($C3224,Listen!$A$2:$C$45,3,FALSE))</f>
        <v>0</v>
      </c>
      <c r="AE3224" s="49">
        <f t="shared" si="1055"/>
        <v>0</v>
      </c>
      <c r="AF3224" s="49">
        <f t="shared" si="1055"/>
        <v>0</v>
      </c>
      <c r="AG3224" s="49">
        <f>IFERROR(IF(OR($V3224&lt;&gt;"Ja",VLOOKUP($C3224,Listen!$A$2:$F$45,5,0)="Nein",D3224&lt;IF(C3224="LNG Anbindungsanlagen gemäß separater Festlegung",2022,2023)),$AC3224,$AA3224),0)</f>
        <v>0</v>
      </c>
      <c r="AH3224" s="49">
        <f>IFERROR(IF(OR($V3224&lt;&gt;"Ja",VLOOKUP($C3224,Listen!$A$2:$F$45,5,0)="Nein",D3224&lt;IF(C3224="LNG Anbindungsanlagen gemäß separater Festlegung",2022,2023)),$AC3224,$AA3224),0)</f>
        <v>0</v>
      </c>
      <c r="AI3224" s="49">
        <f>IFERROR(IF(OR($W3224&lt;&gt;"Ja",VLOOKUP($C3224,Listen!$A$2:$F$45,6,0)="Nein"),$AC3224,$AB3224),0)</f>
        <v>0</v>
      </c>
      <c r="AJ3224" s="49">
        <f>IFERROR(IF(OR($W3224&lt;&gt;"Ja",VLOOKUP($C3224,Listen!$A$2:$F$45,6,0)="Nein"),$AC3224,$AB3224),0)</f>
        <v>0</v>
      </c>
      <c r="AK3224" s="49">
        <f>IFERROR(IF(OR($W3224&lt;&gt;"Ja",VLOOKUP($C3224,Listen!$A$2:$F$45,6,0)="Nein"),$AC3224,$AB3224),0)</f>
        <v>0</v>
      </c>
      <c r="AL3224" s="51">
        <f t="shared" si="1056"/>
        <v>0</v>
      </c>
      <c r="AM3224" s="296">
        <f>IFERROR(IF(VLOOKUP($C3224,Listen!$A$2:$F$45,6,0)="Ja",MAX(BC3224:BD3224),D_SAV!$BC3224),0)</f>
        <v>0</v>
      </c>
      <c r="AN3224" s="51">
        <f t="shared" si="1057"/>
        <v>0</v>
      </c>
      <c r="AP3224" s="304">
        <f t="shared" si="1058"/>
        <v>0</v>
      </c>
      <c r="AQ3224" s="304">
        <f t="shared" si="1059"/>
        <v>0</v>
      </c>
      <c r="AR3224" s="304">
        <f t="shared" si="1060"/>
        <v>0</v>
      </c>
      <c r="AS3224" s="304">
        <f t="shared" si="1061"/>
        <v>0</v>
      </c>
      <c r="AT3224" s="304">
        <f t="shared" si="1062"/>
        <v>0</v>
      </c>
      <c r="AU3224" s="304">
        <f t="shared" si="1063"/>
        <v>0</v>
      </c>
      <c r="AV3224" s="304">
        <f t="shared" si="1064"/>
        <v>0</v>
      </c>
      <c r="AW3224" s="304">
        <f t="shared" si="1065"/>
        <v>0</v>
      </c>
      <c r="AX3224" s="304">
        <f t="shared" si="1066"/>
        <v>0</v>
      </c>
      <c r="AY3224" s="304">
        <f t="shared" si="1067"/>
        <v>0</v>
      </c>
      <c r="AZ3224" s="304">
        <f t="shared" si="1068"/>
        <v>0</v>
      </c>
      <c r="BA3224" s="304">
        <f t="shared" si="1069"/>
        <v>0</v>
      </c>
      <c r="BB3224" s="304">
        <f t="shared" si="1070"/>
        <v>0</v>
      </c>
      <c r="BC3224" s="304">
        <f t="shared" si="1071"/>
        <v>0</v>
      </c>
      <c r="BD3224" s="304">
        <f t="shared" si="1072"/>
        <v>0</v>
      </c>
      <c r="BE3224" s="304">
        <f>IFERROR(IF(VLOOKUP($C3224,Listen!$A$2:$F$45,6,0)="Ja",BB3224-MAX(BC3224:BD3224),BB3224-BC3224),0)</f>
        <v>0</v>
      </c>
    </row>
    <row r="3225" spans="1:57" x14ac:dyDescent="0.25">
      <c r="A3225" s="320" t="str">
        <f>IF(AND(D3225&lt;&gt;0,C3225&lt;&gt;0,E3225&lt;&gt;0),IF(B3225&lt;&gt;0,CONCATENATE(B3225,"-AGr",VLOOKUP(C3225,Listen!$A$2:$D$45,4,FALSE),"-",D3225,"-",E3225,),CONCATENATE("AGr",VLOOKUP(C3225,Listen!$A$2:$D$45,4,FALSE),"-",D3225,"-",E3225)),"keine vollständige ID")</f>
        <v>keine vollständige ID</v>
      </c>
      <c r="B3225" s="301"/>
      <c r="C3225" s="287"/>
      <c r="D3225" s="34"/>
      <c r="E3225" s="306"/>
      <c r="F3225" s="116"/>
      <c r="G3225" s="17"/>
      <c r="H3225" s="17"/>
      <c r="I3225" s="17"/>
      <c r="J3225" s="17"/>
      <c r="K3225" s="17"/>
      <c r="L3225" s="17"/>
      <c r="M3225" s="17"/>
      <c r="N3225" s="17"/>
      <c r="O3225" s="116"/>
      <c r="P3225" s="117">
        <f>IF(D3225&gt;A_Stammdaten!$B$12,0,SUM(G3225,H3225,J3225,L3225:M3225)-SUM(I3225,K3225,N3225:O3225))</f>
        <v>0</v>
      </c>
      <c r="Q3225" s="17"/>
      <c r="R3225" s="17"/>
      <c r="S3225" s="17"/>
      <c r="T3225" s="17"/>
      <c r="U3225" s="62">
        <f t="shared" si="1052"/>
        <v>0</v>
      </c>
      <c r="V3225" s="34"/>
      <c r="W3225" s="34"/>
      <c r="X3225" s="34"/>
      <c r="Y3225" s="34"/>
      <c r="Z3225" s="34"/>
      <c r="AA3225" s="63" t="str">
        <f t="shared" si="1053"/>
        <v>-</v>
      </c>
      <c r="AB3225" s="63" t="str">
        <f t="shared" si="1054"/>
        <v>-</v>
      </c>
      <c r="AC3225" s="63">
        <f>IF(ISBLANK($C3225),0,VLOOKUP($C3225,Listen!$A$2:$C$45,2,FALSE))</f>
        <v>0</v>
      </c>
      <c r="AD3225" s="63">
        <f>IF(ISBLANK($C3225),0,VLOOKUP($C3225,Listen!$A$2:$C$45,3,FALSE))</f>
        <v>0</v>
      </c>
      <c r="AE3225" s="49">
        <f t="shared" si="1055"/>
        <v>0</v>
      </c>
      <c r="AF3225" s="49">
        <f t="shared" si="1055"/>
        <v>0</v>
      </c>
      <c r="AG3225" s="49">
        <f>IFERROR(IF(OR($V3225&lt;&gt;"Ja",VLOOKUP($C3225,Listen!$A$2:$F$45,5,0)="Nein",D3225&lt;IF(C3225="LNG Anbindungsanlagen gemäß separater Festlegung",2022,2023)),$AC3225,$AA3225),0)</f>
        <v>0</v>
      </c>
      <c r="AH3225" s="49">
        <f>IFERROR(IF(OR($V3225&lt;&gt;"Ja",VLOOKUP($C3225,Listen!$A$2:$F$45,5,0)="Nein",D3225&lt;IF(C3225="LNG Anbindungsanlagen gemäß separater Festlegung",2022,2023)),$AC3225,$AA3225),0)</f>
        <v>0</v>
      </c>
      <c r="AI3225" s="49">
        <f>IFERROR(IF(OR($W3225&lt;&gt;"Ja",VLOOKUP($C3225,Listen!$A$2:$F$45,6,0)="Nein"),$AC3225,$AB3225),0)</f>
        <v>0</v>
      </c>
      <c r="AJ3225" s="49">
        <f>IFERROR(IF(OR($W3225&lt;&gt;"Ja",VLOOKUP($C3225,Listen!$A$2:$F$45,6,0)="Nein"),$AC3225,$AB3225),0)</f>
        <v>0</v>
      </c>
      <c r="AK3225" s="49">
        <f>IFERROR(IF(OR($W3225&lt;&gt;"Ja",VLOOKUP($C3225,Listen!$A$2:$F$45,6,0)="Nein"),$AC3225,$AB3225),0)</f>
        <v>0</v>
      </c>
      <c r="AL3225" s="51">
        <f t="shared" si="1056"/>
        <v>0</v>
      </c>
      <c r="AM3225" s="296">
        <f>IFERROR(IF(VLOOKUP($C3225,Listen!$A$2:$F$45,6,0)="Ja",MAX(BC3225:BD3225),D_SAV!$BC3225),0)</f>
        <v>0</v>
      </c>
      <c r="AN3225" s="51">
        <f t="shared" si="1057"/>
        <v>0</v>
      </c>
      <c r="AP3225" s="304">
        <f t="shared" si="1058"/>
        <v>0</v>
      </c>
      <c r="AQ3225" s="304">
        <f t="shared" si="1059"/>
        <v>0</v>
      </c>
      <c r="AR3225" s="304">
        <f t="shared" si="1060"/>
        <v>0</v>
      </c>
      <c r="AS3225" s="304">
        <f t="shared" si="1061"/>
        <v>0</v>
      </c>
      <c r="AT3225" s="304">
        <f t="shared" si="1062"/>
        <v>0</v>
      </c>
      <c r="AU3225" s="304">
        <f t="shared" si="1063"/>
        <v>0</v>
      </c>
      <c r="AV3225" s="304">
        <f t="shared" si="1064"/>
        <v>0</v>
      </c>
      <c r="AW3225" s="304">
        <f t="shared" si="1065"/>
        <v>0</v>
      </c>
      <c r="AX3225" s="304">
        <f t="shared" si="1066"/>
        <v>0</v>
      </c>
      <c r="AY3225" s="304">
        <f t="shared" si="1067"/>
        <v>0</v>
      </c>
      <c r="AZ3225" s="304">
        <f t="shared" si="1068"/>
        <v>0</v>
      </c>
      <c r="BA3225" s="304">
        <f t="shared" si="1069"/>
        <v>0</v>
      </c>
      <c r="BB3225" s="304">
        <f t="shared" si="1070"/>
        <v>0</v>
      </c>
      <c r="BC3225" s="304">
        <f t="shared" si="1071"/>
        <v>0</v>
      </c>
      <c r="BD3225" s="304">
        <f t="shared" si="1072"/>
        <v>0</v>
      </c>
      <c r="BE3225" s="304">
        <f>IFERROR(IF(VLOOKUP($C3225,Listen!$A$2:$F$45,6,0)="Ja",BB3225-MAX(BC3225:BD3225),BB3225-BC3225),0)</f>
        <v>0</v>
      </c>
    </row>
    <row r="3226" spans="1:57" x14ac:dyDescent="0.25">
      <c r="A3226" s="320" t="str">
        <f>IF(AND(D3226&lt;&gt;0,C3226&lt;&gt;0,E3226&lt;&gt;0),IF(B3226&lt;&gt;0,CONCATENATE(B3226,"-AGr",VLOOKUP(C3226,Listen!$A$2:$D$45,4,FALSE),"-",D3226,"-",E3226,),CONCATENATE("AGr",VLOOKUP(C3226,Listen!$A$2:$D$45,4,FALSE),"-",D3226,"-",E3226)),"keine vollständige ID")</f>
        <v>keine vollständige ID</v>
      </c>
      <c r="B3226" s="301"/>
      <c r="C3226" s="287"/>
      <c r="D3226" s="34"/>
      <c r="E3226" s="306"/>
      <c r="F3226" s="116"/>
      <c r="G3226" s="17"/>
      <c r="H3226" s="17"/>
      <c r="I3226" s="17"/>
      <c r="J3226" s="17"/>
      <c r="K3226" s="17"/>
      <c r="L3226" s="17"/>
      <c r="M3226" s="17"/>
      <c r="N3226" s="17"/>
      <c r="O3226" s="116"/>
      <c r="P3226" s="117">
        <f>IF(D3226&gt;A_Stammdaten!$B$12,0,SUM(G3226,H3226,J3226,L3226:M3226)-SUM(I3226,K3226,N3226:O3226))</f>
        <v>0</v>
      </c>
      <c r="Q3226" s="17"/>
      <c r="R3226" s="17"/>
      <c r="S3226" s="17"/>
      <c r="T3226" s="17"/>
      <c r="U3226" s="62">
        <f t="shared" si="1052"/>
        <v>0</v>
      </c>
      <c r="V3226" s="34"/>
      <c r="W3226" s="34"/>
      <c r="X3226" s="34"/>
      <c r="Y3226" s="34"/>
      <c r="Z3226" s="34"/>
      <c r="AA3226" s="63" t="str">
        <f t="shared" si="1053"/>
        <v>-</v>
      </c>
      <c r="AB3226" s="63" t="str">
        <f t="shared" si="1054"/>
        <v>-</v>
      </c>
      <c r="AC3226" s="63">
        <f>IF(ISBLANK($C3226),0,VLOOKUP($C3226,Listen!$A$2:$C$45,2,FALSE))</f>
        <v>0</v>
      </c>
      <c r="AD3226" s="63">
        <f>IF(ISBLANK($C3226),0,VLOOKUP($C3226,Listen!$A$2:$C$45,3,FALSE))</f>
        <v>0</v>
      </c>
      <c r="AE3226" s="49">
        <f t="shared" si="1055"/>
        <v>0</v>
      </c>
      <c r="AF3226" s="49">
        <f t="shared" si="1055"/>
        <v>0</v>
      </c>
      <c r="AG3226" s="49">
        <f>IFERROR(IF(OR($V3226&lt;&gt;"Ja",VLOOKUP($C3226,Listen!$A$2:$F$45,5,0)="Nein",D3226&lt;IF(C3226="LNG Anbindungsanlagen gemäß separater Festlegung",2022,2023)),$AC3226,$AA3226),0)</f>
        <v>0</v>
      </c>
      <c r="AH3226" s="49">
        <f>IFERROR(IF(OR($V3226&lt;&gt;"Ja",VLOOKUP($C3226,Listen!$A$2:$F$45,5,0)="Nein",D3226&lt;IF(C3226="LNG Anbindungsanlagen gemäß separater Festlegung",2022,2023)),$AC3226,$AA3226),0)</f>
        <v>0</v>
      </c>
      <c r="AI3226" s="49">
        <f>IFERROR(IF(OR($W3226&lt;&gt;"Ja",VLOOKUP($C3226,Listen!$A$2:$F$45,6,0)="Nein"),$AC3226,$AB3226),0)</f>
        <v>0</v>
      </c>
      <c r="AJ3226" s="49">
        <f>IFERROR(IF(OR($W3226&lt;&gt;"Ja",VLOOKUP($C3226,Listen!$A$2:$F$45,6,0)="Nein"),$AC3226,$AB3226),0)</f>
        <v>0</v>
      </c>
      <c r="AK3226" s="49">
        <f>IFERROR(IF(OR($W3226&lt;&gt;"Ja",VLOOKUP($C3226,Listen!$A$2:$F$45,6,0)="Nein"),$AC3226,$AB3226),0)</f>
        <v>0</v>
      </c>
      <c r="AL3226" s="51">
        <f t="shared" si="1056"/>
        <v>0</v>
      </c>
      <c r="AM3226" s="296">
        <f>IFERROR(IF(VLOOKUP($C3226,Listen!$A$2:$F$45,6,0)="Ja",MAX(BC3226:BD3226),D_SAV!$BC3226),0)</f>
        <v>0</v>
      </c>
      <c r="AN3226" s="51">
        <f t="shared" si="1057"/>
        <v>0</v>
      </c>
      <c r="AP3226" s="304">
        <f t="shared" si="1058"/>
        <v>0</v>
      </c>
      <c r="AQ3226" s="304">
        <f t="shared" si="1059"/>
        <v>0</v>
      </c>
      <c r="AR3226" s="304">
        <f t="shared" si="1060"/>
        <v>0</v>
      </c>
      <c r="AS3226" s="304">
        <f t="shared" si="1061"/>
        <v>0</v>
      </c>
      <c r="AT3226" s="304">
        <f t="shared" si="1062"/>
        <v>0</v>
      </c>
      <c r="AU3226" s="304">
        <f t="shared" si="1063"/>
        <v>0</v>
      </c>
      <c r="AV3226" s="304">
        <f t="shared" si="1064"/>
        <v>0</v>
      </c>
      <c r="AW3226" s="304">
        <f t="shared" si="1065"/>
        <v>0</v>
      </c>
      <c r="AX3226" s="304">
        <f t="shared" si="1066"/>
        <v>0</v>
      </c>
      <c r="AY3226" s="304">
        <f t="shared" si="1067"/>
        <v>0</v>
      </c>
      <c r="AZ3226" s="304">
        <f t="shared" si="1068"/>
        <v>0</v>
      </c>
      <c r="BA3226" s="304">
        <f t="shared" si="1069"/>
        <v>0</v>
      </c>
      <c r="BB3226" s="304">
        <f t="shared" si="1070"/>
        <v>0</v>
      </c>
      <c r="BC3226" s="304">
        <f t="shared" si="1071"/>
        <v>0</v>
      </c>
      <c r="BD3226" s="304">
        <f t="shared" si="1072"/>
        <v>0</v>
      </c>
      <c r="BE3226" s="304">
        <f>IFERROR(IF(VLOOKUP($C3226,Listen!$A$2:$F$45,6,0)="Ja",BB3226-MAX(BC3226:BD3226),BB3226-BC3226),0)</f>
        <v>0</v>
      </c>
    </row>
    <row r="3227" spans="1:57" x14ac:dyDescent="0.25">
      <c r="A3227" s="320" t="str">
        <f>IF(AND(D3227&lt;&gt;0,C3227&lt;&gt;0,E3227&lt;&gt;0),IF(B3227&lt;&gt;0,CONCATENATE(B3227,"-AGr",VLOOKUP(C3227,Listen!$A$2:$D$45,4,FALSE),"-",D3227,"-",E3227,),CONCATENATE("AGr",VLOOKUP(C3227,Listen!$A$2:$D$45,4,FALSE),"-",D3227,"-",E3227)),"keine vollständige ID")</f>
        <v>keine vollständige ID</v>
      </c>
      <c r="B3227" s="301"/>
      <c r="C3227" s="287"/>
      <c r="D3227" s="34"/>
      <c r="E3227" s="306"/>
      <c r="F3227" s="116"/>
      <c r="G3227" s="17"/>
      <c r="H3227" s="17"/>
      <c r="I3227" s="17"/>
      <c r="J3227" s="17"/>
      <c r="K3227" s="17"/>
      <c r="L3227" s="17"/>
      <c r="M3227" s="17"/>
      <c r="N3227" s="17"/>
      <c r="O3227" s="116"/>
      <c r="P3227" s="117">
        <f>IF(D3227&gt;A_Stammdaten!$B$12,0,SUM(G3227,H3227,J3227,L3227:M3227)-SUM(I3227,K3227,N3227:O3227))</f>
        <v>0</v>
      </c>
      <c r="Q3227" s="17"/>
      <c r="R3227" s="17"/>
      <c r="S3227" s="17"/>
      <c r="T3227" s="17"/>
      <c r="U3227" s="62">
        <f t="shared" si="1052"/>
        <v>0</v>
      </c>
      <c r="V3227" s="34"/>
      <c r="W3227" s="34"/>
      <c r="X3227" s="34"/>
      <c r="Y3227" s="34"/>
      <c r="Z3227" s="34"/>
      <c r="AA3227" s="63" t="str">
        <f t="shared" si="1053"/>
        <v>-</v>
      </c>
      <c r="AB3227" s="63" t="str">
        <f t="shared" si="1054"/>
        <v>-</v>
      </c>
      <c r="AC3227" s="63">
        <f>IF(ISBLANK($C3227),0,VLOOKUP($C3227,Listen!$A$2:$C$45,2,FALSE))</f>
        <v>0</v>
      </c>
      <c r="AD3227" s="63">
        <f>IF(ISBLANK($C3227),0,VLOOKUP($C3227,Listen!$A$2:$C$45,3,FALSE))</f>
        <v>0</v>
      </c>
      <c r="AE3227" s="49">
        <f t="shared" si="1055"/>
        <v>0</v>
      </c>
      <c r="AF3227" s="49">
        <f t="shared" si="1055"/>
        <v>0</v>
      </c>
      <c r="AG3227" s="49">
        <f>IFERROR(IF(OR($V3227&lt;&gt;"Ja",VLOOKUP($C3227,Listen!$A$2:$F$45,5,0)="Nein",D3227&lt;IF(C3227="LNG Anbindungsanlagen gemäß separater Festlegung",2022,2023)),$AC3227,$AA3227),0)</f>
        <v>0</v>
      </c>
      <c r="AH3227" s="49">
        <f>IFERROR(IF(OR($V3227&lt;&gt;"Ja",VLOOKUP($C3227,Listen!$A$2:$F$45,5,0)="Nein",D3227&lt;IF(C3227="LNG Anbindungsanlagen gemäß separater Festlegung",2022,2023)),$AC3227,$AA3227),0)</f>
        <v>0</v>
      </c>
      <c r="AI3227" s="49">
        <f>IFERROR(IF(OR($W3227&lt;&gt;"Ja",VLOOKUP($C3227,Listen!$A$2:$F$45,6,0)="Nein"),$AC3227,$AB3227),0)</f>
        <v>0</v>
      </c>
      <c r="AJ3227" s="49">
        <f>IFERROR(IF(OR($W3227&lt;&gt;"Ja",VLOOKUP($C3227,Listen!$A$2:$F$45,6,0)="Nein"),$AC3227,$AB3227),0)</f>
        <v>0</v>
      </c>
      <c r="AK3227" s="49">
        <f>IFERROR(IF(OR($W3227&lt;&gt;"Ja",VLOOKUP($C3227,Listen!$A$2:$F$45,6,0)="Nein"),$AC3227,$AB3227),0)</f>
        <v>0</v>
      </c>
      <c r="AL3227" s="51">
        <f t="shared" si="1056"/>
        <v>0</v>
      </c>
      <c r="AM3227" s="296">
        <f>IFERROR(IF(VLOOKUP($C3227,Listen!$A$2:$F$45,6,0)="Ja",MAX(BC3227:BD3227),D_SAV!$BC3227),0)</f>
        <v>0</v>
      </c>
      <c r="AN3227" s="51">
        <f t="shared" si="1057"/>
        <v>0</v>
      </c>
      <c r="AP3227" s="304">
        <f t="shared" si="1058"/>
        <v>0</v>
      </c>
      <c r="AQ3227" s="304">
        <f t="shared" si="1059"/>
        <v>0</v>
      </c>
      <c r="AR3227" s="304">
        <f t="shared" si="1060"/>
        <v>0</v>
      </c>
      <c r="AS3227" s="304">
        <f t="shared" si="1061"/>
        <v>0</v>
      </c>
      <c r="AT3227" s="304">
        <f t="shared" si="1062"/>
        <v>0</v>
      </c>
      <c r="AU3227" s="304">
        <f t="shared" si="1063"/>
        <v>0</v>
      </c>
      <c r="AV3227" s="304">
        <f t="shared" si="1064"/>
        <v>0</v>
      </c>
      <c r="AW3227" s="304">
        <f t="shared" si="1065"/>
        <v>0</v>
      </c>
      <c r="AX3227" s="304">
        <f t="shared" si="1066"/>
        <v>0</v>
      </c>
      <c r="AY3227" s="304">
        <f t="shared" si="1067"/>
        <v>0</v>
      </c>
      <c r="AZ3227" s="304">
        <f t="shared" si="1068"/>
        <v>0</v>
      </c>
      <c r="BA3227" s="304">
        <f t="shared" si="1069"/>
        <v>0</v>
      </c>
      <c r="BB3227" s="304">
        <f t="shared" si="1070"/>
        <v>0</v>
      </c>
      <c r="BC3227" s="304">
        <f t="shared" si="1071"/>
        <v>0</v>
      </c>
      <c r="BD3227" s="304">
        <f t="shared" si="1072"/>
        <v>0</v>
      </c>
      <c r="BE3227" s="304">
        <f>IFERROR(IF(VLOOKUP($C3227,Listen!$A$2:$F$45,6,0)="Ja",BB3227-MAX(BC3227:BD3227),BB3227-BC3227),0)</f>
        <v>0</v>
      </c>
    </row>
    <row r="3228" spans="1:57" x14ac:dyDescent="0.25">
      <c r="A3228" s="320" t="str">
        <f>IF(AND(D3228&lt;&gt;0,C3228&lt;&gt;0,E3228&lt;&gt;0),IF(B3228&lt;&gt;0,CONCATENATE(B3228,"-AGr",VLOOKUP(C3228,Listen!$A$2:$D$45,4,FALSE),"-",D3228,"-",E3228,),CONCATENATE("AGr",VLOOKUP(C3228,Listen!$A$2:$D$45,4,FALSE),"-",D3228,"-",E3228)),"keine vollständige ID")</f>
        <v>keine vollständige ID</v>
      </c>
      <c r="B3228" s="301"/>
      <c r="C3228" s="287"/>
      <c r="D3228" s="34"/>
      <c r="E3228" s="306"/>
      <c r="F3228" s="116"/>
      <c r="G3228" s="17"/>
      <c r="H3228" s="17"/>
      <c r="I3228" s="17"/>
      <c r="J3228" s="17"/>
      <c r="K3228" s="17"/>
      <c r="L3228" s="17"/>
      <c r="M3228" s="17"/>
      <c r="N3228" s="17"/>
      <c r="O3228" s="116"/>
      <c r="P3228" s="117">
        <f>IF(D3228&gt;A_Stammdaten!$B$12,0,SUM(G3228,H3228,J3228,L3228:M3228)-SUM(I3228,K3228,N3228:O3228))</f>
        <v>0</v>
      </c>
      <c r="Q3228" s="17"/>
      <c r="R3228" s="17"/>
      <c r="S3228" s="17"/>
      <c r="T3228" s="17"/>
      <c r="U3228" s="62">
        <f t="shared" si="1052"/>
        <v>0</v>
      </c>
      <c r="V3228" s="34"/>
      <c r="W3228" s="34"/>
      <c r="X3228" s="34"/>
      <c r="Y3228" s="34"/>
      <c r="Z3228" s="34"/>
      <c r="AA3228" s="63" t="str">
        <f t="shared" si="1053"/>
        <v>-</v>
      </c>
      <c r="AB3228" s="63" t="str">
        <f t="shared" si="1054"/>
        <v>-</v>
      </c>
      <c r="AC3228" s="63">
        <f>IF(ISBLANK($C3228),0,VLOOKUP($C3228,Listen!$A$2:$C$45,2,FALSE))</f>
        <v>0</v>
      </c>
      <c r="AD3228" s="63">
        <f>IF(ISBLANK($C3228),0,VLOOKUP($C3228,Listen!$A$2:$C$45,3,FALSE))</f>
        <v>0</v>
      </c>
      <c r="AE3228" s="49">
        <f t="shared" si="1055"/>
        <v>0</v>
      </c>
      <c r="AF3228" s="49">
        <f t="shared" si="1055"/>
        <v>0</v>
      </c>
      <c r="AG3228" s="49">
        <f>IFERROR(IF(OR($V3228&lt;&gt;"Ja",VLOOKUP($C3228,Listen!$A$2:$F$45,5,0)="Nein",D3228&lt;IF(C3228="LNG Anbindungsanlagen gemäß separater Festlegung",2022,2023)),$AC3228,$AA3228),0)</f>
        <v>0</v>
      </c>
      <c r="AH3228" s="49">
        <f>IFERROR(IF(OR($V3228&lt;&gt;"Ja",VLOOKUP($C3228,Listen!$A$2:$F$45,5,0)="Nein",D3228&lt;IF(C3228="LNG Anbindungsanlagen gemäß separater Festlegung",2022,2023)),$AC3228,$AA3228),0)</f>
        <v>0</v>
      </c>
      <c r="AI3228" s="49">
        <f>IFERROR(IF(OR($W3228&lt;&gt;"Ja",VLOOKUP($C3228,Listen!$A$2:$F$45,6,0)="Nein"),$AC3228,$AB3228),0)</f>
        <v>0</v>
      </c>
      <c r="AJ3228" s="49">
        <f>IFERROR(IF(OR($W3228&lt;&gt;"Ja",VLOOKUP($C3228,Listen!$A$2:$F$45,6,0)="Nein"),$AC3228,$AB3228),0)</f>
        <v>0</v>
      </c>
      <c r="AK3228" s="49">
        <f>IFERROR(IF(OR($W3228&lt;&gt;"Ja",VLOOKUP($C3228,Listen!$A$2:$F$45,6,0)="Nein"),$AC3228,$AB3228),0)</f>
        <v>0</v>
      </c>
      <c r="AL3228" s="51">
        <f t="shared" si="1056"/>
        <v>0</v>
      </c>
      <c r="AM3228" s="296">
        <f>IFERROR(IF(VLOOKUP($C3228,Listen!$A$2:$F$45,6,0)="Ja",MAX(BC3228:BD3228),D_SAV!$BC3228),0)</f>
        <v>0</v>
      </c>
      <c r="AN3228" s="51">
        <f t="shared" si="1057"/>
        <v>0</v>
      </c>
      <c r="AP3228" s="304">
        <f t="shared" si="1058"/>
        <v>0</v>
      </c>
      <c r="AQ3228" s="304">
        <f t="shared" si="1059"/>
        <v>0</v>
      </c>
      <c r="AR3228" s="304">
        <f t="shared" si="1060"/>
        <v>0</v>
      </c>
      <c r="AS3228" s="304">
        <f t="shared" si="1061"/>
        <v>0</v>
      </c>
      <c r="AT3228" s="304">
        <f t="shared" si="1062"/>
        <v>0</v>
      </c>
      <c r="AU3228" s="304">
        <f t="shared" si="1063"/>
        <v>0</v>
      </c>
      <c r="AV3228" s="304">
        <f t="shared" si="1064"/>
        <v>0</v>
      </c>
      <c r="AW3228" s="304">
        <f t="shared" si="1065"/>
        <v>0</v>
      </c>
      <c r="AX3228" s="304">
        <f t="shared" si="1066"/>
        <v>0</v>
      </c>
      <c r="AY3228" s="304">
        <f t="shared" si="1067"/>
        <v>0</v>
      </c>
      <c r="AZ3228" s="304">
        <f t="shared" si="1068"/>
        <v>0</v>
      </c>
      <c r="BA3228" s="304">
        <f t="shared" si="1069"/>
        <v>0</v>
      </c>
      <c r="BB3228" s="304">
        <f t="shared" si="1070"/>
        <v>0</v>
      </c>
      <c r="BC3228" s="304">
        <f t="shared" si="1071"/>
        <v>0</v>
      </c>
      <c r="BD3228" s="304">
        <f t="shared" si="1072"/>
        <v>0</v>
      </c>
      <c r="BE3228" s="304">
        <f>IFERROR(IF(VLOOKUP($C3228,Listen!$A$2:$F$45,6,0)="Ja",BB3228-MAX(BC3228:BD3228),BB3228-BC3228),0)</f>
        <v>0</v>
      </c>
    </row>
    <row r="3229" spans="1:57" x14ac:dyDescent="0.25">
      <c r="A3229" s="320" t="str">
        <f>IF(AND(D3229&lt;&gt;0,C3229&lt;&gt;0,E3229&lt;&gt;0),IF(B3229&lt;&gt;0,CONCATENATE(B3229,"-AGr",VLOOKUP(C3229,Listen!$A$2:$D$45,4,FALSE),"-",D3229,"-",E3229,),CONCATENATE("AGr",VLOOKUP(C3229,Listen!$A$2:$D$45,4,FALSE),"-",D3229,"-",E3229)),"keine vollständige ID")</f>
        <v>keine vollständige ID</v>
      </c>
      <c r="B3229" s="301"/>
      <c r="C3229" s="287"/>
      <c r="D3229" s="34"/>
      <c r="E3229" s="306"/>
      <c r="F3229" s="116"/>
      <c r="G3229" s="17"/>
      <c r="H3229" s="17"/>
      <c r="I3229" s="17"/>
      <c r="J3229" s="17"/>
      <c r="K3229" s="17"/>
      <c r="L3229" s="17"/>
      <c r="M3229" s="17"/>
      <c r="N3229" s="17"/>
      <c r="O3229" s="116"/>
      <c r="P3229" s="117">
        <f>IF(D3229&gt;A_Stammdaten!$B$12,0,SUM(G3229,H3229,J3229,L3229:M3229)-SUM(I3229,K3229,N3229:O3229))</f>
        <v>0</v>
      </c>
      <c r="Q3229" s="17"/>
      <c r="R3229" s="17"/>
      <c r="S3229" s="17"/>
      <c r="T3229" s="17"/>
      <c r="U3229" s="62">
        <f t="shared" si="1052"/>
        <v>0</v>
      </c>
      <c r="V3229" s="34"/>
      <c r="W3229" s="34"/>
      <c r="X3229" s="34"/>
      <c r="Y3229" s="34"/>
      <c r="Z3229" s="34"/>
      <c r="AA3229" s="63" t="str">
        <f t="shared" si="1053"/>
        <v>-</v>
      </c>
      <c r="AB3229" s="63" t="str">
        <f t="shared" si="1054"/>
        <v>-</v>
      </c>
      <c r="AC3229" s="63">
        <f>IF(ISBLANK($C3229),0,VLOOKUP($C3229,Listen!$A$2:$C$45,2,FALSE))</f>
        <v>0</v>
      </c>
      <c r="AD3229" s="63">
        <f>IF(ISBLANK($C3229),0,VLOOKUP($C3229,Listen!$A$2:$C$45,3,FALSE))</f>
        <v>0</v>
      </c>
      <c r="AE3229" s="49">
        <f t="shared" si="1055"/>
        <v>0</v>
      </c>
      <c r="AF3229" s="49">
        <f t="shared" si="1055"/>
        <v>0</v>
      </c>
      <c r="AG3229" s="49">
        <f>IFERROR(IF(OR($V3229&lt;&gt;"Ja",VLOOKUP($C3229,Listen!$A$2:$F$45,5,0)="Nein",D3229&lt;IF(C3229="LNG Anbindungsanlagen gemäß separater Festlegung",2022,2023)),$AC3229,$AA3229),0)</f>
        <v>0</v>
      </c>
      <c r="AH3229" s="49">
        <f>IFERROR(IF(OR($V3229&lt;&gt;"Ja",VLOOKUP($C3229,Listen!$A$2:$F$45,5,0)="Nein",D3229&lt;IF(C3229="LNG Anbindungsanlagen gemäß separater Festlegung",2022,2023)),$AC3229,$AA3229),0)</f>
        <v>0</v>
      </c>
      <c r="AI3229" s="49">
        <f>IFERROR(IF(OR($W3229&lt;&gt;"Ja",VLOOKUP($C3229,Listen!$A$2:$F$45,6,0)="Nein"),$AC3229,$AB3229),0)</f>
        <v>0</v>
      </c>
      <c r="AJ3229" s="49">
        <f>IFERROR(IF(OR($W3229&lt;&gt;"Ja",VLOOKUP($C3229,Listen!$A$2:$F$45,6,0)="Nein"),$AC3229,$AB3229),0)</f>
        <v>0</v>
      </c>
      <c r="AK3229" s="49">
        <f>IFERROR(IF(OR($W3229&lt;&gt;"Ja",VLOOKUP($C3229,Listen!$A$2:$F$45,6,0)="Nein"),$AC3229,$AB3229),0)</f>
        <v>0</v>
      </c>
      <c r="AL3229" s="51">
        <f t="shared" si="1056"/>
        <v>0</v>
      </c>
      <c r="AM3229" s="296">
        <f>IFERROR(IF(VLOOKUP($C3229,Listen!$A$2:$F$45,6,0)="Ja",MAX(BC3229:BD3229),D_SAV!$BC3229),0)</f>
        <v>0</v>
      </c>
      <c r="AN3229" s="51">
        <f t="shared" si="1057"/>
        <v>0</v>
      </c>
      <c r="AP3229" s="304">
        <f t="shared" si="1058"/>
        <v>0</v>
      </c>
      <c r="AQ3229" s="304">
        <f t="shared" si="1059"/>
        <v>0</v>
      </c>
      <c r="AR3229" s="304">
        <f t="shared" si="1060"/>
        <v>0</v>
      </c>
      <c r="AS3229" s="304">
        <f t="shared" si="1061"/>
        <v>0</v>
      </c>
      <c r="AT3229" s="304">
        <f t="shared" si="1062"/>
        <v>0</v>
      </c>
      <c r="AU3229" s="304">
        <f t="shared" si="1063"/>
        <v>0</v>
      </c>
      <c r="AV3229" s="304">
        <f t="shared" si="1064"/>
        <v>0</v>
      </c>
      <c r="AW3229" s="304">
        <f t="shared" si="1065"/>
        <v>0</v>
      </c>
      <c r="AX3229" s="304">
        <f t="shared" si="1066"/>
        <v>0</v>
      </c>
      <c r="AY3229" s="304">
        <f t="shared" si="1067"/>
        <v>0</v>
      </c>
      <c r="AZ3229" s="304">
        <f t="shared" si="1068"/>
        <v>0</v>
      </c>
      <c r="BA3229" s="304">
        <f t="shared" si="1069"/>
        <v>0</v>
      </c>
      <c r="BB3229" s="304">
        <f t="shared" si="1070"/>
        <v>0</v>
      </c>
      <c r="BC3229" s="304">
        <f t="shared" si="1071"/>
        <v>0</v>
      </c>
      <c r="BD3229" s="304">
        <f t="shared" si="1072"/>
        <v>0</v>
      </c>
      <c r="BE3229" s="304">
        <f>IFERROR(IF(VLOOKUP($C3229,Listen!$A$2:$F$45,6,0)="Ja",BB3229-MAX(BC3229:BD3229),BB3229-BC3229),0)</f>
        <v>0</v>
      </c>
    </row>
    <row r="3230" spans="1:57" x14ac:dyDescent="0.25">
      <c r="A3230" s="320" t="str">
        <f>IF(AND(D3230&lt;&gt;0,C3230&lt;&gt;0,E3230&lt;&gt;0),IF(B3230&lt;&gt;0,CONCATENATE(B3230,"-AGr",VLOOKUP(C3230,Listen!$A$2:$D$45,4,FALSE),"-",D3230,"-",E3230,),CONCATENATE("AGr",VLOOKUP(C3230,Listen!$A$2:$D$45,4,FALSE),"-",D3230,"-",E3230)),"keine vollständige ID")</f>
        <v>keine vollständige ID</v>
      </c>
      <c r="B3230" s="301"/>
      <c r="C3230" s="287"/>
      <c r="D3230" s="34"/>
      <c r="E3230" s="306"/>
      <c r="F3230" s="116"/>
      <c r="G3230" s="17"/>
      <c r="H3230" s="17"/>
      <c r="I3230" s="17"/>
      <c r="J3230" s="17"/>
      <c r="K3230" s="17"/>
      <c r="L3230" s="17"/>
      <c r="M3230" s="17"/>
      <c r="N3230" s="17"/>
      <c r="O3230" s="116"/>
      <c r="P3230" s="117">
        <f>IF(D3230&gt;A_Stammdaten!$B$12,0,SUM(G3230,H3230,J3230,L3230:M3230)-SUM(I3230,K3230,N3230:O3230))</f>
        <v>0</v>
      </c>
      <c r="Q3230" s="17"/>
      <c r="R3230" s="17"/>
      <c r="S3230" s="17"/>
      <c r="T3230" s="17"/>
      <c r="U3230" s="62">
        <f t="shared" si="1052"/>
        <v>0</v>
      </c>
      <c r="V3230" s="34"/>
      <c r="W3230" s="34"/>
      <c r="X3230" s="34"/>
      <c r="Y3230" s="34"/>
      <c r="Z3230" s="34"/>
      <c r="AA3230" s="63" t="str">
        <f t="shared" si="1053"/>
        <v>-</v>
      </c>
      <c r="AB3230" s="63" t="str">
        <f t="shared" si="1054"/>
        <v>-</v>
      </c>
      <c r="AC3230" s="63">
        <f>IF(ISBLANK($C3230),0,VLOOKUP($C3230,Listen!$A$2:$C$45,2,FALSE))</f>
        <v>0</v>
      </c>
      <c r="AD3230" s="63">
        <f>IF(ISBLANK($C3230),0,VLOOKUP($C3230,Listen!$A$2:$C$45,3,FALSE))</f>
        <v>0</v>
      </c>
      <c r="AE3230" s="49">
        <f t="shared" si="1055"/>
        <v>0</v>
      </c>
      <c r="AF3230" s="49">
        <f t="shared" si="1055"/>
        <v>0</v>
      </c>
      <c r="AG3230" s="49">
        <f>IFERROR(IF(OR($V3230&lt;&gt;"Ja",VLOOKUP($C3230,Listen!$A$2:$F$45,5,0)="Nein",D3230&lt;IF(C3230="LNG Anbindungsanlagen gemäß separater Festlegung",2022,2023)),$AC3230,$AA3230),0)</f>
        <v>0</v>
      </c>
      <c r="AH3230" s="49">
        <f>IFERROR(IF(OR($V3230&lt;&gt;"Ja",VLOOKUP($C3230,Listen!$A$2:$F$45,5,0)="Nein",D3230&lt;IF(C3230="LNG Anbindungsanlagen gemäß separater Festlegung",2022,2023)),$AC3230,$AA3230),0)</f>
        <v>0</v>
      </c>
      <c r="AI3230" s="49">
        <f>IFERROR(IF(OR($W3230&lt;&gt;"Ja",VLOOKUP($C3230,Listen!$A$2:$F$45,6,0)="Nein"),$AC3230,$AB3230),0)</f>
        <v>0</v>
      </c>
      <c r="AJ3230" s="49">
        <f>IFERROR(IF(OR($W3230&lt;&gt;"Ja",VLOOKUP($C3230,Listen!$A$2:$F$45,6,0)="Nein"),$AC3230,$AB3230),0)</f>
        <v>0</v>
      </c>
      <c r="AK3230" s="49">
        <f>IFERROR(IF(OR($W3230&lt;&gt;"Ja",VLOOKUP($C3230,Listen!$A$2:$F$45,6,0)="Nein"),$AC3230,$AB3230),0)</f>
        <v>0</v>
      </c>
      <c r="AL3230" s="51">
        <f t="shared" si="1056"/>
        <v>0</v>
      </c>
      <c r="AM3230" s="296">
        <f>IFERROR(IF(VLOOKUP($C3230,Listen!$A$2:$F$45,6,0)="Ja",MAX(BC3230:BD3230),D_SAV!$BC3230),0)</f>
        <v>0</v>
      </c>
      <c r="AN3230" s="51">
        <f t="shared" si="1057"/>
        <v>0</v>
      </c>
      <c r="AP3230" s="304">
        <f t="shared" si="1058"/>
        <v>0</v>
      </c>
      <c r="AQ3230" s="304">
        <f t="shared" si="1059"/>
        <v>0</v>
      </c>
      <c r="AR3230" s="304">
        <f t="shared" si="1060"/>
        <v>0</v>
      </c>
      <c r="AS3230" s="304">
        <f t="shared" si="1061"/>
        <v>0</v>
      </c>
      <c r="AT3230" s="304">
        <f t="shared" si="1062"/>
        <v>0</v>
      </c>
      <c r="AU3230" s="304">
        <f t="shared" si="1063"/>
        <v>0</v>
      </c>
      <c r="AV3230" s="304">
        <f t="shared" si="1064"/>
        <v>0</v>
      </c>
      <c r="AW3230" s="304">
        <f t="shared" si="1065"/>
        <v>0</v>
      </c>
      <c r="AX3230" s="304">
        <f t="shared" si="1066"/>
        <v>0</v>
      </c>
      <c r="AY3230" s="304">
        <f t="shared" si="1067"/>
        <v>0</v>
      </c>
      <c r="AZ3230" s="304">
        <f t="shared" si="1068"/>
        <v>0</v>
      </c>
      <c r="BA3230" s="304">
        <f t="shared" si="1069"/>
        <v>0</v>
      </c>
      <c r="BB3230" s="304">
        <f t="shared" si="1070"/>
        <v>0</v>
      </c>
      <c r="BC3230" s="304">
        <f t="shared" si="1071"/>
        <v>0</v>
      </c>
      <c r="BD3230" s="304">
        <f t="shared" si="1072"/>
        <v>0</v>
      </c>
      <c r="BE3230" s="304">
        <f>IFERROR(IF(VLOOKUP($C3230,Listen!$A$2:$F$45,6,0)="Ja",BB3230-MAX(BC3230:BD3230),BB3230-BC3230),0)</f>
        <v>0</v>
      </c>
    </row>
    <row r="3231" spans="1:57" x14ac:dyDescent="0.25">
      <c r="A3231" s="320" t="str">
        <f>IF(AND(D3231&lt;&gt;0,C3231&lt;&gt;0,E3231&lt;&gt;0),IF(B3231&lt;&gt;0,CONCATENATE(B3231,"-AGr",VLOOKUP(C3231,Listen!$A$2:$D$45,4,FALSE),"-",D3231,"-",E3231,),CONCATENATE("AGr",VLOOKUP(C3231,Listen!$A$2:$D$45,4,FALSE),"-",D3231,"-",E3231)),"keine vollständige ID")</f>
        <v>keine vollständige ID</v>
      </c>
      <c r="B3231" s="301"/>
      <c r="C3231" s="287"/>
      <c r="D3231" s="34"/>
      <c r="E3231" s="306"/>
      <c r="F3231" s="116"/>
      <c r="G3231" s="17"/>
      <c r="H3231" s="17"/>
      <c r="I3231" s="17"/>
      <c r="J3231" s="17"/>
      <c r="K3231" s="17"/>
      <c r="L3231" s="17"/>
      <c r="M3231" s="17"/>
      <c r="N3231" s="17"/>
      <c r="O3231" s="116"/>
      <c r="P3231" s="117">
        <f>IF(D3231&gt;A_Stammdaten!$B$12,0,SUM(G3231,H3231,J3231,L3231:M3231)-SUM(I3231,K3231,N3231:O3231))</f>
        <v>0</v>
      </c>
      <c r="Q3231" s="17"/>
      <c r="R3231" s="17"/>
      <c r="S3231" s="17"/>
      <c r="T3231" s="17"/>
      <c r="U3231" s="62">
        <f t="shared" si="1052"/>
        <v>0</v>
      </c>
      <c r="V3231" s="34"/>
      <c r="W3231" s="34"/>
      <c r="X3231" s="34"/>
      <c r="Y3231" s="34"/>
      <c r="Z3231" s="34"/>
      <c r="AA3231" s="63" t="str">
        <f t="shared" si="1053"/>
        <v>-</v>
      </c>
      <c r="AB3231" s="63" t="str">
        <f t="shared" si="1054"/>
        <v>-</v>
      </c>
      <c r="AC3231" s="63">
        <f>IF(ISBLANK($C3231),0,VLOOKUP($C3231,Listen!$A$2:$C$45,2,FALSE))</f>
        <v>0</v>
      </c>
      <c r="AD3231" s="63">
        <f>IF(ISBLANK($C3231),0,VLOOKUP($C3231,Listen!$A$2:$C$45,3,FALSE))</f>
        <v>0</v>
      </c>
      <c r="AE3231" s="49">
        <f t="shared" si="1055"/>
        <v>0</v>
      </c>
      <c r="AF3231" s="49">
        <f t="shared" si="1055"/>
        <v>0</v>
      </c>
      <c r="AG3231" s="49">
        <f>IFERROR(IF(OR($V3231&lt;&gt;"Ja",VLOOKUP($C3231,Listen!$A$2:$F$45,5,0)="Nein",D3231&lt;IF(C3231="LNG Anbindungsanlagen gemäß separater Festlegung",2022,2023)),$AC3231,$AA3231),0)</f>
        <v>0</v>
      </c>
      <c r="AH3231" s="49">
        <f>IFERROR(IF(OR($V3231&lt;&gt;"Ja",VLOOKUP($C3231,Listen!$A$2:$F$45,5,0)="Nein",D3231&lt;IF(C3231="LNG Anbindungsanlagen gemäß separater Festlegung",2022,2023)),$AC3231,$AA3231),0)</f>
        <v>0</v>
      </c>
      <c r="AI3231" s="49">
        <f>IFERROR(IF(OR($W3231&lt;&gt;"Ja",VLOOKUP($C3231,Listen!$A$2:$F$45,6,0)="Nein"),$AC3231,$AB3231),0)</f>
        <v>0</v>
      </c>
      <c r="AJ3231" s="49">
        <f>IFERROR(IF(OR($W3231&lt;&gt;"Ja",VLOOKUP($C3231,Listen!$A$2:$F$45,6,0)="Nein"),$AC3231,$AB3231),0)</f>
        <v>0</v>
      </c>
      <c r="AK3231" s="49">
        <f>IFERROR(IF(OR($W3231&lt;&gt;"Ja",VLOOKUP($C3231,Listen!$A$2:$F$45,6,0)="Nein"),$AC3231,$AB3231),0)</f>
        <v>0</v>
      </c>
      <c r="AL3231" s="51">
        <f t="shared" si="1056"/>
        <v>0</v>
      </c>
      <c r="AM3231" s="296">
        <f>IFERROR(IF(VLOOKUP($C3231,Listen!$A$2:$F$45,6,0)="Ja",MAX(BC3231:BD3231),D_SAV!$BC3231),0)</f>
        <v>0</v>
      </c>
      <c r="AN3231" s="51">
        <f t="shared" si="1057"/>
        <v>0</v>
      </c>
      <c r="AP3231" s="304">
        <f t="shared" si="1058"/>
        <v>0</v>
      </c>
      <c r="AQ3231" s="304">
        <f t="shared" si="1059"/>
        <v>0</v>
      </c>
      <c r="AR3231" s="304">
        <f t="shared" si="1060"/>
        <v>0</v>
      </c>
      <c r="AS3231" s="304">
        <f t="shared" si="1061"/>
        <v>0</v>
      </c>
      <c r="AT3231" s="304">
        <f t="shared" si="1062"/>
        <v>0</v>
      </c>
      <c r="AU3231" s="304">
        <f t="shared" si="1063"/>
        <v>0</v>
      </c>
      <c r="AV3231" s="304">
        <f t="shared" si="1064"/>
        <v>0</v>
      </c>
      <c r="AW3231" s="304">
        <f t="shared" si="1065"/>
        <v>0</v>
      </c>
      <c r="AX3231" s="304">
        <f t="shared" si="1066"/>
        <v>0</v>
      </c>
      <c r="AY3231" s="304">
        <f t="shared" si="1067"/>
        <v>0</v>
      </c>
      <c r="AZ3231" s="304">
        <f t="shared" si="1068"/>
        <v>0</v>
      </c>
      <c r="BA3231" s="304">
        <f t="shared" si="1069"/>
        <v>0</v>
      </c>
      <c r="BB3231" s="304">
        <f t="shared" si="1070"/>
        <v>0</v>
      </c>
      <c r="BC3231" s="304">
        <f t="shared" si="1071"/>
        <v>0</v>
      </c>
      <c r="BD3231" s="304">
        <f t="shared" si="1072"/>
        <v>0</v>
      </c>
      <c r="BE3231" s="304">
        <f>IFERROR(IF(VLOOKUP($C3231,Listen!$A$2:$F$45,6,0)="Ja",BB3231-MAX(BC3231:BD3231),BB3231-BC3231),0)</f>
        <v>0</v>
      </c>
    </row>
    <row r="3232" spans="1:57" x14ac:dyDescent="0.25">
      <c r="A3232" s="320" t="str">
        <f>IF(AND(D3232&lt;&gt;0,C3232&lt;&gt;0,E3232&lt;&gt;0),IF(B3232&lt;&gt;0,CONCATENATE(B3232,"-AGr",VLOOKUP(C3232,Listen!$A$2:$D$45,4,FALSE),"-",D3232,"-",E3232,),CONCATENATE("AGr",VLOOKUP(C3232,Listen!$A$2:$D$45,4,FALSE),"-",D3232,"-",E3232)),"keine vollständige ID")</f>
        <v>keine vollständige ID</v>
      </c>
      <c r="B3232" s="301"/>
      <c r="C3232" s="287"/>
      <c r="D3232" s="34"/>
      <c r="E3232" s="306"/>
      <c r="F3232" s="116"/>
      <c r="G3232" s="17"/>
      <c r="H3232" s="17"/>
      <c r="I3232" s="17"/>
      <c r="J3232" s="17"/>
      <c r="K3232" s="17"/>
      <c r="L3232" s="17"/>
      <c r="M3232" s="17"/>
      <c r="N3232" s="17"/>
      <c r="O3232" s="116"/>
      <c r="P3232" s="117">
        <f>IF(D3232&gt;A_Stammdaten!$B$12,0,SUM(G3232,H3232,J3232,L3232:M3232)-SUM(I3232,K3232,N3232:O3232))</f>
        <v>0</v>
      </c>
      <c r="Q3232" s="17"/>
      <c r="R3232" s="17"/>
      <c r="S3232" s="17"/>
      <c r="T3232" s="17"/>
      <c r="U3232" s="62">
        <f t="shared" si="1052"/>
        <v>0</v>
      </c>
      <c r="V3232" s="34"/>
      <c r="W3232" s="34"/>
      <c r="X3232" s="34"/>
      <c r="Y3232" s="34"/>
      <c r="Z3232" s="34"/>
      <c r="AA3232" s="63" t="str">
        <f t="shared" si="1053"/>
        <v>-</v>
      </c>
      <c r="AB3232" s="63" t="str">
        <f t="shared" si="1054"/>
        <v>-</v>
      </c>
      <c r="AC3232" s="63">
        <f>IF(ISBLANK($C3232),0,VLOOKUP($C3232,Listen!$A$2:$C$45,2,FALSE))</f>
        <v>0</v>
      </c>
      <c r="AD3232" s="63">
        <f>IF(ISBLANK($C3232),0,VLOOKUP($C3232,Listen!$A$2:$C$45,3,FALSE))</f>
        <v>0</v>
      </c>
      <c r="AE3232" s="49">
        <f t="shared" si="1055"/>
        <v>0</v>
      </c>
      <c r="AF3232" s="49">
        <f t="shared" si="1055"/>
        <v>0</v>
      </c>
      <c r="AG3232" s="49">
        <f>IFERROR(IF(OR($V3232&lt;&gt;"Ja",VLOOKUP($C3232,Listen!$A$2:$F$45,5,0)="Nein",D3232&lt;IF(C3232="LNG Anbindungsanlagen gemäß separater Festlegung",2022,2023)),$AC3232,$AA3232),0)</f>
        <v>0</v>
      </c>
      <c r="AH3232" s="49">
        <f>IFERROR(IF(OR($V3232&lt;&gt;"Ja",VLOOKUP($C3232,Listen!$A$2:$F$45,5,0)="Nein",D3232&lt;IF(C3232="LNG Anbindungsanlagen gemäß separater Festlegung",2022,2023)),$AC3232,$AA3232),0)</f>
        <v>0</v>
      </c>
      <c r="AI3232" s="49">
        <f>IFERROR(IF(OR($W3232&lt;&gt;"Ja",VLOOKUP($C3232,Listen!$A$2:$F$45,6,0)="Nein"),$AC3232,$AB3232),0)</f>
        <v>0</v>
      </c>
      <c r="AJ3232" s="49">
        <f>IFERROR(IF(OR($W3232&lt;&gt;"Ja",VLOOKUP($C3232,Listen!$A$2:$F$45,6,0)="Nein"),$AC3232,$AB3232),0)</f>
        <v>0</v>
      </c>
      <c r="AK3232" s="49">
        <f>IFERROR(IF(OR($W3232&lt;&gt;"Ja",VLOOKUP($C3232,Listen!$A$2:$F$45,6,0)="Nein"),$AC3232,$AB3232),0)</f>
        <v>0</v>
      </c>
      <c r="AL3232" s="51">
        <f t="shared" si="1056"/>
        <v>0</v>
      </c>
      <c r="AM3232" s="296">
        <f>IFERROR(IF(VLOOKUP($C3232,Listen!$A$2:$F$45,6,0)="Ja",MAX(BC3232:BD3232),D_SAV!$BC3232),0)</f>
        <v>0</v>
      </c>
      <c r="AN3232" s="51">
        <f t="shared" si="1057"/>
        <v>0</v>
      </c>
      <c r="AP3232" s="304">
        <f t="shared" si="1058"/>
        <v>0</v>
      </c>
      <c r="AQ3232" s="304">
        <f t="shared" si="1059"/>
        <v>0</v>
      </c>
      <c r="AR3232" s="304">
        <f t="shared" si="1060"/>
        <v>0</v>
      </c>
      <c r="AS3232" s="304">
        <f t="shared" si="1061"/>
        <v>0</v>
      </c>
      <c r="AT3232" s="304">
        <f t="shared" si="1062"/>
        <v>0</v>
      </c>
      <c r="AU3232" s="304">
        <f t="shared" si="1063"/>
        <v>0</v>
      </c>
      <c r="AV3232" s="304">
        <f t="shared" si="1064"/>
        <v>0</v>
      </c>
      <c r="AW3232" s="304">
        <f t="shared" si="1065"/>
        <v>0</v>
      </c>
      <c r="AX3232" s="304">
        <f t="shared" si="1066"/>
        <v>0</v>
      </c>
      <c r="AY3232" s="304">
        <f t="shared" si="1067"/>
        <v>0</v>
      </c>
      <c r="AZ3232" s="304">
        <f t="shared" si="1068"/>
        <v>0</v>
      </c>
      <c r="BA3232" s="304">
        <f t="shared" si="1069"/>
        <v>0</v>
      </c>
      <c r="BB3232" s="304">
        <f t="shared" si="1070"/>
        <v>0</v>
      </c>
      <c r="BC3232" s="304">
        <f t="shared" si="1071"/>
        <v>0</v>
      </c>
      <c r="BD3232" s="304">
        <f t="shared" si="1072"/>
        <v>0</v>
      </c>
      <c r="BE3232" s="304">
        <f>IFERROR(IF(VLOOKUP($C3232,Listen!$A$2:$F$45,6,0)="Ja",BB3232-MAX(BC3232:BD3232),BB3232-BC3232),0)</f>
        <v>0</v>
      </c>
    </row>
    <row r="3233" spans="1:57" x14ac:dyDescent="0.25">
      <c r="A3233" s="320" t="str">
        <f>IF(AND(D3233&lt;&gt;0,C3233&lt;&gt;0,E3233&lt;&gt;0),IF(B3233&lt;&gt;0,CONCATENATE(B3233,"-AGr",VLOOKUP(C3233,Listen!$A$2:$D$45,4,FALSE),"-",D3233,"-",E3233,),CONCATENATE("AGr",VLOOKUP(C3233,Listen!$A$2:$D$45,4,FALSE),"-",D3233,"-",E3233)),"keine vollständige ID")</f>
        <v>keine vollständige ID</v>
      </c>
      <c r="B3233" s="301"/>
      <c r="C3233" s="287"/>
      <c r="D3233" s="34"/>
      <c r="E3233" s="306"/>
      <c r="F3233" s="116"/>
      <c r="G3233" s="17"/>
      <c r="H3233" s="17"/>
      <c r="I3233" s="17"/>
      <c r="J3233" s="17"/>
      <c r="K3233" s="17"/>
      <c r="L3233" s="17"/>
      <c r="M3233" s="17"/>
      <c r="N3233" s="17"/>
      <c r="O3233" s="116"/>
      <c r="P3233" s="117">
        <f>IF(D3233&gt;A_Stammdaten!$B$12,0,SUM(G3233,H3233,J3233,L3233:M3233)-SUM(I3233,K3233,N3233:O3233))</f>
        <v>0</v>
      </c>
      <c r="Q3233" s="17"/>
      <c r="R3233" s="17"/>
      <c r="S3233" s="17"/>
      <c r="T3233" s="17"/>
      <c r="U3233" s="62">
        <f t="shared" si="1052"/>
        <v>0</v>
      </c>
      <c r="V3233" s="34"/>
      <c r="W3233" s="34"/>
      <c r="X3233" s="34"/>
      <c r="Y3233" s="34"/>
      <c r="Z3233" s="34"/>
      <c r="AA3233" s="63" t="str">
        <f t="shared" si="1053"/>
        <v>-</v>
      </c>
      <c r="AB3233" s="63" t="str">
        <f t="shared" si="1054"/>
        <v>-</v>
      </c>
      <c r="AC3233" s="63">
        <f>IF(ISBLANK($C3233),0,VLOOKUP($C3233,Listen!$A$2:$C$45,2,FALSE))</f>
        <v>0</v>
      </c>
      <c r="AD3233" s="63">
        <f>IF(ISBLANK($C3233),0,VLOOKUP($C3233,Listen!$A$2:$C$45,3,FALSE))</f>
        <v>0</v>
      </c>
      <c r="AE3233" s="49">
        <f t="shared" si="1055"/>
        <v>0</v>
      </c>
      <c r="AF3233" s="49">
        <f t="shared" si="1055"/>
        <v>0</v>
      </c>
      <c r="AG3233" s="49">
        <f>IFERROR(IF(OR($V3233&lt;&gt;"Ja",VLOOKUP($C3233,Listen!$A$2:$F$45,5,0)="Nein",D3233&lt;IF(C3233="LNG Anbindungsanlagen gemäß separater Festlegung",2022,2023)),$AC3233,$AA3233),0)</f>
        <v>0</v>
      </c>
      <c r="AH3233" s="49">
        <f>IFERROR(IF(OR($V3233&lt;&gt;"Ja",VLOOKUP($C3233,Listen!$A$2:$F$45,5,0)="Nein",D3233&lt;IF(C3233="LNG Anbindungsanlagen gemäß separater Festlegung",2022,2023)),$AC3233,$AA3233),0)</f>
        <v>0</v>
      </c>
      <c r="AI3233" s="49">
        <f>IFERROR(IF(OR($W3233&lt;&gt;"Ja",VLOOKUP($C3233,Listen!$A$2:$F$45,6,0)="Nein"),$AC3233,$AB3233),0)</f>
        <v>0</v>
      </c>
      <c r="AJ3233" s="49">
        <f>IFERROR(IF(OR($W3233&lt;&gt;"Ja",VLOOKUP($C3233,Listen!$A$2:$F$45,6,0)="Nein"),$AC3233,$AB3233),0)</f>
        <v>0</v>
      </c>
      <c r="AK3233" s="49">
        <f>IFERROR(IF(OR($W3233&lt;&gt;"Ja",VLOOKUP($C3233,Listen!$A$2:$F$45,6,0)="Nein"),$AC3233,$AB3233),0)</f>
        <v>0</v>
      </c>
      <c r="AL3233" s="51">
        <f t="shared" si="1056"/>
        <v>0</v>
      </c>
      <c r="AM3233" s="296">
        <f>IFERROR(IF(VLOOKUP($C3233,Listen!$A$2:$F$45,6,0)="Ja",MAX(BC3233:BD3233),D_SAV!$BC3233),0)</f>
        <v>0</v>
      </c>
      <c r="AN3233" s="51">
        <f t="shared" si="1057"/>
        <v>0</v>
      </c>
      <c r="AP3233" s="304">
        <f t="shared" si="1058"/>
        <v>0</v>
      </c>
      <c r="AQ3233" s="304">
        <f t="shared" si="1059"/>
        <v>0</v>
      </c>
      <c r="AR3233" s="304">
        <f t="shared" si="1060"/>
        <v>0</v>
      </c>
      <c r="AS3233" s="304">
        <f t="shared" si="1061"/>
        <v>0</v>
      </c>
      <c r="AT3233" s="304">
        <f t="shared" si="1062"/>
        <v>0</v>
      </c>
      <c r="AU3233" s="304">
        <f t="shared" si="1063"/>
        <v>0</v>
      </c>
      <c r="AV3233" s="304">
        <f t="shared" si="1064"/>
        <v>0</v>
      </c>
      <c r="AW3233" s="304">
        <f t="shared" si="1065"/>
        <v>0</v>
      </c>
      <c r="AX3233" s="304">
        <f t="shared" si="1066"/>
        <v>0</v>
      </c>
      <c r="AY3233" s="304">
        <f t="shared" si="1067"/>
        <v>0</v>
      </c>
      <c r="AZ3233" s="304">
        <f t="shared" si="1068"/>
        <v>0</v>
      </c>
      <c r="BA3233" s="304">
        <f t="shared" si="1069"/>
        <v>0</v>
      </c>
      <c r="BB3233" s="304">
        <f t="shared" si="1070"/>
        <v>0</v>
      </c>
      <c r="BC3233" s="304">
        <f t="shared" si="1071"/>
        <v>0</v>
      </c>
      <c r="BD3233" s="304">
        <f t="shared" si="1072"/>
        <v>0</v>
      </c>
      <c r="BE3233" s="304">
        <f>IFERROR(IF(VLOOKUP($C3233,Listen!$A$2:$F$45,6,0)="Ja",BB3233-MAX(BC3233:BD3233),BB3233-BC3233),0)</f>
        <v>0</v>
      </c>
    </row>
    <row r="3234" spans="1:57" x14ac:dyDescent="0.25">
      <c r="A3234" s="320" t="str">
        <f>IF(AND(D3234&lt;&gt;0,C3234&lt;&gt;0,E3234&lt;&gt;0),IF(B3234&lt;&gt;0,CONCATENATE(B3234,"-AGr",VLOOKUP(C3234,Listen!$A$2:$D$45,4,FALSE),"-",D3234,"-",E3234,),CONCATENATE("AGr",VLOOKUP(C3234,Listen!$A$2:$D$45,4,FALSE),"-",D3234,"-",E3234)),"keine vollständige ID")</f>
        <v>keine vollständige ID</v>
      </c>
      <c r="B3234" s="301"/>
      <c r="C3234" s="287"/>
      <c r="D3234" s="34"/>
      <c r="E3234" s="306"/>
      <c r="F3234" s="116"/>
      <c r="G3234" s="17"/>
      <c r="H3234" s="17"/>
      <c r="I3234" s="17"/>
      <c r="J3234" s="17"/>
      <c r="K3234" s="17"/>
      <c r="L3234" s="17"/>
      <c r="M3234" s="17"/>
      <c r="N3234" s="17"/>
      <c r="O3234" s="116"/>
      <c r="P3234" s="117">
        <f>IF(D3234&gt;A_Stammdaten!$B$12,0,SUM(G3234,H3234,J3234,L3234:M3234)-SUM(I3234,K3234,N3234:O3234))</f>
        <v>0</v>
      </c>
      <c r="Q3234" s="17"/>
      <c r="R3234" s="17"/>
      <c r="S3234" s="17"/>
      <c r="T3234" s="17"/>
      <c r="U3234" s="62">
        <f t="shared" si="1052"/>
        <v>0</v>
      </c>
      <c r="V3234" s="34"/>
      <c r="W3234" s="34"/>
      <c r="X3234" s="34"/>
      <c r="Y3234" s="34"/>
      <c r="Z3234" s="34"/>
      <c r="AA3234" s="63" t="str">
        <f t="shared" si="1053"/>
        <v>-</v>
      </c>
      <c r="AB3234" s="63" t="str">
        <f t="shared" si="1054"/>
        <v>-</v>
      </c>
      <c r="AC3234" s="63">
        <f>IF(ISBLANK($C3234),0,VLOOKUP($C3234,Listen!$A$2:$C$45,2,FALSE))</f>
        <v>0</v>
      </c>
      <c r="AD3234" s="63">
        <f>IF(ISBLANK($C3234),0,VLOOKUP($C3234,Listen!$A$2:$C$45,3,FALSE))</f>
        <v>0</v>
      </c>
      <c r="AE3234" s="49">
        <f t="shared" si="1055"/>
        <v>0</v>
      </c>
      <c r="AF3234" s="49">
        <f t="shared" si="1055"/>
        <v>0</v>
      </c>
      <c r="AG3234" s="49">
        <f>IFERROR(IF(OR($V3234&lt;&gt;"Ja",VLOOKUP($C3234,Listen!$A$2:$F$45,5,0)="Nein",D3234&lt;IF(C3234="LNG Anbindungsanlagen gemäß separater Festlegung",2022,2023)),$AC3234,$AA3234),0)</f>
        <v>0</v>
      </c>
      <c r="AH3234" s="49">
        <f>IFERROR(IF(OR($V3234&lt;&gt;"Ja",VLOOKUP($C3234,Listen!$A$2:$F$45,5,0)="Nein",D3234&lt;IF(C3234="LNG Anbindungsanlagen gemäß separater Festlegung",2022,2023)),$AC3234,$AA3234),0)</f>
        <v>0</v>
      </c>
      <c r="AI3234" s="49">
        <f>IFERROR(IF(OR($W3234&lt;&gt;"Ja",VLOOKUP($C3234,Listen!$A$2:$F$45,6,0)="Nein"),$AC3234,$AB3234),0)</f>
        <v>0</v>
      </c>
      <c r="AJ3234" s="49">
        <f>IFERROR(IF(OR($W3234&lt;&gt;"Ja",VLOOKUP($C3234,Listen!$A$2:$F$45,6,0)="Nein"),$AC3234,$AB3234),0)</f>
        <v>0</v>
      </c>
      <c r="AK3234" s="49">
        <f>IFERROR(IF(OR($W3234&lt;&gt;"Ja",VLOOKUP($C3234,Listen!$A$2:$F$45,6,0)="Nein"),$AC3234,$AB3234),0)</f>
        <v>0</v>
      </c>
      <c r="AL3234" s="51">
        <f t="shared" si="1056"/>
        <v>0</v>
      </c>
      <c r="AM3234" s="296">
        <f>IFERROR(IF(VLOOKUP($C3234,Listen!$A$2:$F$45,6,0)="Ja",MAX(BC3234:BD3234),D_SAV!$BC3234),0)</f>
        <v>0</v>
      </c>
      <c r="AN3234" s="51">
        <f t="shared" si="1057"/>
        <v>0</v>
      </c>
      <c r="AP3234" s="304">
        <f t="shared" si="1058"/>
        <v>0</v>
      </c>
      <c r="AQ3234" s="304">
        <f t="shared" si="1059"/>
        <v>0</v>
      </c>
      <c r="AR3234" s="304">
        <f t="shared" si="1060"/>
        <v>0</v>
      </c>
      <c r="AS3234" s="304">
        <f t="shared" si="1061"/>
        <v>0</v>
      </c>
      <c r="AT3234" s="304">
        <f t="shared" si="1062"/>
        <v>0</v>
      </c>
      <c r="AU3234" s="304">
        <f t="shared" si="1063"/>
        <v>0</v>
      </c>
      <c r="AV3234" s="304">
        <f t="shared" si="1064"/>
        <v>0</v>
      </c>
      <c r="AW3234" s="304">
        <f t="shared" si="1065"/>
        <v>0</v>
      </c>
      <c r="AX3234" s="304">
        <f t="shared" si="1066"/>
        <v>0</v>
      </c>
      <c r="AY3234" s="304">
        <f t="shared" si="1067"/>
        <v>0</v>
      </c>
      <c r="AZ3234" s="304">
        <f t="shared" si="1068"/>
        <v>0</v>
      </c>
      <c r="BA3234" s="304">
        <f t="shared" si="1069"/>
        <v>0</v>
      </c>
      <c r="BB3234" s="304">
        <f t="shared" si="1070"/>
        <v>0</v>
      </c>
      <c r="BC3234" s="304">
        <f t="shared" si="1071"/>
        <v>0</v>
      </c>
      <c r="BD3234" s="304">
        <f t="shared" si="1072"/>
        <v>0</v>
      </c>
      <c r="BE3234" s="304">
        <f>IFERROR(IF(VLOOKUP($C3234,Listen!$A$2:$F$45,6,0)="Ja",BB3234-MAX(BC3234:BD3234),BB3234-BC3234),0)</f>
        <v>0</v>
      </c>
    </row>
    <row r="3235" spans="1:57" x14ac:dyDescent="0.25">
      <c r="A3235" s="320" t="str">
        <f>IF(AND(D3235&lt;&gt;0,C3235&lt;&gt;0,E3235&lt;&gt;0),IF(B3235&lt;&gt;0,CONCATENATE(B3235,"-AGr",VLOOKUP(C3235,Listen!$A$2:$D$45,4,FALSE),"-",D3235,"-",E3235,),CONCATENATE("AGr",VLOOKUP(C3235,Listen!$A$2:$D$45,4,FALSE),"-",D3235,"-",E3235)),"keine vollständige ID")</f>
        <v>keine vollständige ID</v>
      </c>
      <c r="B3235" s="301"/>
      <c r="C3235" s="287"/>
      <c r="D3235" s="34"/>
      <c r="E3235" s="306"/>
      <c r="F3235" s="116"/>
      <c r="G3235" s="17"/>
      <c r="H3235" s="17"/>
      <c r="I3235" s="17"/>
      <c r="J3235" s="17"/>
      <c r="K3235" s="17"/>
      <c r="L3235" s="17"/>
      <c r="M3235" s="17"/>
      <c r="N3235" s="17"/>
      <c r="O3235" s="116"/>
      <c r="P3235" s="117">
        <f>IF(D3235&gt;A_Stammdaten!$B$12,0,SUM(G3235,H3235,J3235,L3235:M3235)-SUM(I3235,K3235,N3235:O3235))</f>
        <v>0</v>
      </c>
      <c r="Q3235" s="17"/>
      <c r="R3235" s="17"/>
      <c r="S3235" s="17"/>
      <c r="T3235" s="17"/>
      <c r="U3235" s="62">
        <f t="shared" si="1052"/>
        <v>0</v>
      </c>
      <c r="V3235" s="34"/>
      <c r="W3235" s="34"/>
      <c r="X3235" s="34"/>
      <c r="Y3235" s="34"/>
      <c r="Z3235" s="34"/>
      <c r="AA3235" s="63" t="str">
        <f t="shared" si="1053"/>
        <v>-</v>
      </c>
      <c r="AB3235" s="63" t="str">
        <f t="shared" si="1054"/>
        <v>-</v>
      </c>
      <c r="AC3235" s="63">
        <f>IF(ISBLANK($C3235),0,VLOOKUP($C3235,Listen!$A$2:$C$45,2,FALSE))</f>
        <v>0</v>
      </c>
      <c r="AD3235" s="63">
        <f>IF(ISBLANK($C3235),0,VLOOKUP($C3235,Listen!$A$2:$C$45,3,FALSE))</f>
        <v>0</v>
      </c>
      <c r="AE3235" s="49">
        <f t="shared" si="1055"/>
        <v>0</v>
      </c>
      <c r="AF3235" s="49">
        <f t="shared" si="1055"/>
        <v>0</v>
      </c>
      <c r="AG3235" s="49">
        <f>IFERROR(IF(OR($V3235&lt;&gt;"Ja",VLOOKUP($C3235,Listen!$A$2:$F$45,5,0)="Nein",D3235&lt;IF(C3235="LNG Anbindungsanlagen gemäß separater Festlegung",2022,2023)),$AC3235,$AA3235),0)</f>
        <v>0</v>
      </c>
      <c r="AH3235" s="49">
        <f>IFERROR(IF(OR($V3235&lt;&gt;"Ja",VLOOKUP($C3235,Listen!$A$2:$F$45,5,0)="Nein",D3235&lt;IF(C3235="LNG Anbindungsanlagen gemäß separater Festlegung",2022,2023)),$AC3235,$AA3235),0)</f>
        <v>0</v>
      </c>
      <c r="AI3235" s="49">
        <f>IFERROR(IF(OR($W3235&lt;&gt;"Ja",VLOOKUP($C3235,Listen!$A$2:$F$45,6,0)="Nein"),$AC3235,$AB3235),0)</f>
        <v>0</v>
      </c>
      <c r="AJ3235" s="49">
        <f>IFERROR(IF(OR($W3235&lt;&gt;"Ja",VLOOKUP($C3235,Listen!$A$2:$F$45,6,0)="Nein"),$AC3235,$AB3235),0)</f>
        <v>0</v>
      </c>
      <c r="AK3235" s="49">
        <f>IFERROR(IF(OR($W3235&lt;&gt;"Ja",VLOOKUP($C3235,Listen!$A$2:$F$45,6,0)="Nein"),$AC3235,$AB3235),0)</f>
        <v>0</v>
      </c>
      <c r="AL3235" s="51">
        <f t="shared" si="1056"/>
        <v>0</v>
      </c>
      <c r="AM3235" s="296">
        <f>IFERROR(IF(VLOOKUP($C3235,Listen!$A$2:$F$45,6,0)="Ja",MAX(BC3235:BD3235),D_SAV!$BC3235),0)</f>
        <v>0</v>
      </c>
      <c r="AN3235" s="51">
        <f t="shared" si="1057"/>
        <v>0</v>
      </c>
      <c r="AP3235" s="304">
        <f t="shared" si="1058"/>
        <v>0</v>
      </c>
      <c r="AQ3235" s="304">
        <f t="shared" si="1059"/>
        <v>0</v>
      </c>
      <c r="AR3235" s="304">
        <f t="shared" si="1060"/>
        <v>0</v>
      </c>
      <c r="AS3235" s="304">
        <f t="shared" si="1061"/>
        <v>0</v>
      </c>
      <c r="AT3235" s="304">
        <f t="shared" si="1062"/>
        <v>0</v>
      </c>
      <c r="AU3235" s="304">
        <f t="shared" si="1063"/>
        <v>0</v>
      </c>
      <c r="AV3235" s="304">
        <f t="shared" si="1064"/>
        <v>0</v>
      </c>
      <c r="AW3235" s="304">
        <f t="shared" si="1065"/>
        <v>0</v>
      </c>
      <c r="AX3235" s="304">
        <f t="shared" si="1066"/>
        <v>0</v>
      </c>
      <c r="AY3235" s="304">
        <f t="shared" si="1067"/>
        <v>0</v>
      </c>
      <c r="AZ3235" s="304">
        <f t="shared" si="1068"/>
        <v>0</v>
      </c>
      <c r="BA3235" s="304">
        <f t="shared" si="1069"/>
        <v>0</v>
      </c>
      <c r="BB3235" s="304">
        <f t="shared" si="1070"/>
        <v>0</v>
      </c>
      <c r="BC3235" s="304">
        <f t="shared" si="1071"/>
        <v>0</v>
      </c>
      <c r="BD3235" s="304">
        <f t="shared" si="1072"/>
        <v>0</v>
      </c>
      <c r="BE3235" s="304">
        <f>IFERROR(IF(VLOOKUP($C3235,Listen!$A$2:$F$45,6,0)="Ja",BB3235-MAX(BC3235:BD3235),BB3235-BC3235),0)</f>
        <v>0</v>
      </c>
    </row>
    <row r="3236" spans="1:57" x14ac:dyDescent="0.25">
      <c r="A3236" s="320" t="str">
        <f>IF(AND(D3236&lt;&gt;0,C3236&lt;&gt;0,E3236&lt;&gt;0),IF(B3236&lt;&gt;0,CONCATENATE(B3236,"-AGr",VLOOKUP(C3236,Listen!$A$2:$D$45,4,FALSE),"-",D3236,"-",E3236,),CONCATENATE("AGr",VLOOKUP(C3236,Listen!$A$2:$D$45,4,FALSE),"-",D3236,"-",E3236)),"keine vollständige ID")</f>
        <v>keine vollständige ID</v>
      </c>
      <c r="B3236" s="301"/>
      <c r="C3236" s="287"/>
      <c r="D3236" s="34"/>
      <c r="E3236" s="306"/>
      <c r="F3236" s="116"/>
      <c r="G3236" s="17"/>
      <c r="H3236" s="17"/>
      <c r="I3236" s="17"/>
      <c r="J3236" s="17"/>
      <c r="K3236" s="17"/>
      <c r="L3236" s="17"/>
      <c r="M3236" s="17"/>
      <c r="N3236" s="17"/>
      <c r="O3236" s="116"/>
      <c r="P3236" s="117">
        <f>IF(D3236&gt;A_Stammdaten!$B$12,0,SUM(G3236,H3236,J3236,L3236:M3236)-SUM(I3236,K3236,N3236:O3236))</f>
        <v>0</v>
      </c>
      <c r="Q3236" s="17"/>
      <c r="R3236" s="17"/>
      <c r="S3236" s="17"/>
      <c r="T3236" s="17"/>
      <c r="U3236" s="62">
        <f t="shared" si="1052"/>
        <v>0</v>
      </c>
      <c r="V3236" s="34"/>
      <c r="W3236" s="34"/>
      <c r="X3236" s="34"/>
      <c r="Y3236" s="34"/>
      <c r="Z3236" s="34"/>
      <c r="AA3236" s="63" t="str">
        <f t="shared" si="1053"/>
        <v>-</v>
      </c>
      <c r="AB3236" s="63" t="str">
        <f t="shared" si="1054"/>
        <v>-</v>
      </c>
      <c r="AC3236" s="63">
        <f>IF(ISBLANK($C3236),0,VLOOKUP($C3236,Listen!$A$2:$C$45,2,FALSE))</f>
        <v>0</v>
      </c>
      <c r="AD3236" s="63">
        <f>IF(ISBLANK($C3236),0,VLOOKUP($C3236,Listen!$A$2:$C$45,3,FALSE))</f>
        <v>0</v>
      </c>
      <c r="AE3236" s="49">
        <f t="shared" si="1055"/>
        <v>0</v>
      </c>
      <c r="AF3236" s="49">
        <f t="shared" si="1055"/>
        <v>0</v>
      </c>
      <c r="AG3236" s="49">
        <f>IFERROR(IF(OR($V3236&lt;&gt;"Ja",VLOOKUP($C3236,Listen!$A$2:$F$45,5,0)="Nein",D3236&lt;IF(C3236="LNG Anbindungsanlagen gemäß separater Festlegung",2022,2023)),$AC3236,$AA3236),0)</f>
        <v>0</v>
      </c>
      <c r="AH3236" s="49">
        <f>IFERROR(IF(OR($V3236&lt;&gt;"Ja",VLOOKUP($C3236,Listen!$A$2:$F$45,5,0)="Nein",D3236&lt;IF(C3236="LNG Anbindungsanlagen gemäß separater Festlegung",2022,2023)),$AC3236,$AA3236),0)</f>
        <v>0</v>
      </c>
      <c r="AI3236" s="49">
        <f>IFERROR(IF(OR($W3236&lt;&gt;"Ja",VLOOKUP($C3236,Listen!$A$2:$F$45,6,0)="Nein"),$AC3236,$AB3236),0)</f>
        <v>0</v>
      </c>
      <c r="AJ3236" s="49">
        <f>IFERROR(IF(OR($W3236&lt;&gt;"Ja",VLOOKUP($C3236,Listen!$A$2:$F$45,6,0)="Nein"),$AC3236,$AB3236),0)</f>
        <v>0</v>
      </c>
      <c r="AK3236" s="49">
        <f>IFERROR(IF(OR($W3236&lt;&gt;"Ja",VLOOKUP($C3236,Listen!$A$2:$F$45,6,0)="Nein"),$AC3236,$AB3236),0)</f>
        <v>0</v>
      </c>
      <c r="AL3236" s="51">
        <f t="shared" si="1056"/>
        <v>0</v>
      </c>
      <c r="AM3236" s="296">
        <f>IFERROR(IF(VLOOKUP($C3236,Listen!$A$2:$F$45,6,0)="Ja",MAX(BC3236:BD3236),D_SAV!$BC3236),0)</f>
        <v>0</v>
      </c>
      <c r="AN3236" s="51">
        <f t="shared" si="1057"/>
        <v>0</v>
      </c>
      <c r="AP3236" s="304">
        <f t="shared" si="1058"/>
        <v>0</v>
      </c>
      <c r="AQ3236" s="304">
        <f t="shared" si="1059"/>
        <v>0</v>
      </c>
      <c r="AR3236" s="304">
        <f t="shared" si="1060"/>
        <v>0</v>
      </c>
      <c r="AS3236" s="304">
        <f t="shared" si="1061"/>
        <v>0</v>
      </c>
      <c r="AT3236" s="304">
        <f t="shared" si="1062"/>
        <v>0</v>
      </c>
      <c r="AU3236" s="304">
        <f t="shared" si="1063"/>
        <v>0</v>
      </c>
      <c r="AV3236" s="304">
        <f t="shared" si="1064"/>
        <v>0</v>
      </c>
      <c r="AW3236" s="304">
        <f t="shared" si="1065"/>
        <v>0</v>
      </c>
      <c r="AX3236" s="304">
        <f t="shared" si="1066"/>
        <v>0</v>
      </c>
      <c r="AY3236" s="304">
        <f t="shared" si="1067"/>
        <v>0</v>
      </c>
      <c r="AZ3236" s="304">
        <f t="shared" si="1068"/>
        <v>0</v>
      </c>
      <c r="BA3236" s="304">
        <f t="shared" si="1069"/>
        <v>0</v>
      </c>
      <c r="BB3236" s="304">
        <f t="shared" si="1070"/>
        <v>0</v>
      </c>
      <c r="BC3236" s="304">
        <f t="shared" si="1071"/>
        <v>0</v>
      </c>
      <c r="BD3236" s="304">
        <f t="shared" si="1072"/>
        <v>0</v>
      </c>
      <c r="BE3236" s="304">
        <f>IFERROR(IF(VLOOKUP($C3236,Listen!$A$2:$F$45,6,0)="Ja",BB3236-MAX(BC3236:BD3236),BB3236-BC3236),0)</f>
        <v>0</v>
      </c>
    </row>
    <row r="3237" spans="1:57" x14ac:dyDescent="0.25">
      <c r="A3237" s="320" t="str">
        <f>IF(AND(D3237&lt;&gt;0,C3237&lt;&gt;0,E3237&lt;&gt;0),IF(B3237&lt;&gt;0,CONCATENATE(B3237,"-AGr",VLOOKUP(C3237,Listen!$A$2:$D$45,4,FALSE),"-",D3237,"-",E3237,),CONCATENATE("AGr",VLOOKUP(C3237,Listen!$A$2:$D$45,4,FALSE),"-",D3237,"-",E3237)),"keine vollständige ID")</f>
        <v>keine vollständige ID</v>
      </c>
      <c r="B3237" s="301"/>
      <c r="C3237" s="287"/>
      <c r="D3237" s="34"/>
      <c r="E3237" s="306"/>
      <c r="F3237" s="116"/>
      <c r="G3237" s="17"/>
      <c r="H3237" s="17"/>
      <c r="I3237" s="17"/>
      <c r="J3237" s="17"/>
      <c r="K3237" s="17"/>
      <c r="L3237" s="17"/>
      <c r="M3237" s="17"/>
      <c r="N3237" s="17"/>
      <c r="O3237" s="116"/>
      <c r="P3237" s="117">
        <f>IF(D3237&gt;A_Stammdaten!$B$12,0,SUM(G3237,H3237,J3237,L3237:M3237)-SUM(I3237,K3237,N3237:O3237))</f>
        <v>0</v>
      </c>
      <c r="Q3237" s="17"/>
      <c r="R3237" s="17"/>
      <c r="S3237" s="17"/>
      <c r="T3237" s="17"/>
      <c r="U3237" s="62">
        <f t="shared" si="1052"/>
        <v>0</v>
      </c>
      <c r="V3237" s="34"/>
      <c r="W3237" s="34"/>
      <c r="X3237" s="34"/>
      <c r="Y3237" s="34"/>
      <c r="Z3237" s="34"/>
      <c r="AA3237" s="63" t="str">
        <f t="shared" si="1053"/>
        <v>-</v>
      </c>
      <c r="AB3237" s="63" t="str">
        <f t="shared" si="1054"/>
        <v>-</v>
      </c>
      <c r="AC3237" s="63">
        <f>IF(ISBLANK($C3237),0,VLOOKUP($C3237,Listen!$A$2:$C$45,2,FALSE))</f>
        <v>0</v>
      </c>
      <c r="AD3237" s="63">
        <f>IF(ISBLANK($C3237),0,VLOOKUP($C3237,Listen!$A$2:$C$45,3,FALSE))</f>
        <v>0</v>
      </c>
      <c r="AE3237" s="49">
        <f t="shared" si="1055"/>
        <v>0</v>
      </c>
      <c r="AF3237" s="49">
        <f t="shared" si="1055"/>
        <v>0</v>
      </c>
      <c r="AG3237" s="49">
        <f>IFERROR(IF(OR($V3237&lt;&gt;"Ja",VLOOKUP($C3237,Listen!$A$2:$F$45,5,0)="Nein",D3237&lt;IF(C3237="LNG Anbindungsanlagen gemäß separater Festlegung",2022,2023)),$AC3237,$AA3237),0)</f>
        <v>0</v>
      </c>
      <c r="AH3237" s="49">
        <f>IFERROR(IF(OR($V3237&lt;&gt;"Ja",VLOOKUP($C3237,Listen!$A$2:$F$45,5,0)="Nein",D3237&lt;IF(C3237="LNG Anbindungsanlagen gemäß separater Festlegung",2022,2023)),$AC3237,$AA3237),0)</f>
        <v>0</v>
      </c>
      <c r="AI3237" s="49">
        <f>IFERROR(IF(OR($W3237&lt;&gt;"Ja",VLOOKUP($C3237,Listen!$A$2:$F$45,6,0)="Nein"),$AC3237,$AB3237),0)</f>
        <v>0</v>
      </c>
      <c r="AJ3237" s="49">
        <f>IFERROR(IF(OR($W3237&lt;&gt;"Ja",VLOOKUP($C3237,Listen!$A$2:$F$45,6,0)="Nein"),$AC3237,$AB3237),0)</f>
        <v>0</v>
      </c>
      <c r="AK3237" s="49">
        <f>IFERROR(IF(OR($W3237&lt;&gt;"Ja",VLOOKUP($C3237,Listen!$A$2:$F$45,6,0)="Nein"),$AC3237,$AB3237),0)</f>
        <v>0</v>
      </c>
      <c r="AL3237" s="51">
        <f t="shared" si="1056"/>
        <v>0</v>
      </c>
      <c r="AM3237" s="296">
        <f>IFERROR(IF(VLOOKUP($C3237,Listen!$A$2:$F$45,6,0)="Ja",MAX(BC3237:BD3237),D_SAV!$BC3237),0)</f>
        <v>0</v>
      </c>
      <c r="AN3237" s="51">
        <f t="shared" si="1057"/>
        <v>0</v>
      </c>
      <c r="AP3237" s="304">
        <f t="shared" si="1058"/>
        <v>0</v>
      </c>
      <c r="AQ3237" s="304">
        <f t="shared" si="1059"/>
        <v>0</v>
      </c>
      <c r="AR3237" s="304">
        <f t="shared" si="1060"/>
        <v>0</v>
      </c>
      <c r="AS3237" s="304">
        <f t="shared" si="1061"/>
        <v>0</v>
      </c>
      <c r="AT3237" s="304">
        <f t="shared" si="1062"/>
        <v>0</v>
      </c>
      <c r="AU3237" s="304">
        <f t="shared" si="1063"/>
        <v>0</v>
      </c>
      <c r="AV3237" s="304">
        <f t="shared" si="1064"/>
        <v>0</v>
      </c>
      <c r="AW3237" s="304">
        <f t="shared" si="1065"/>
        <v>0</v>
      </c>
      <c r="AX3237" s="304">
        <f t="shared" si="1066"/>
        <v>0</v>
      </c>
      <c r="AY3237" s="304">
        <f t="shared" si="1067"/>
        <v>0</v>
      </c>
      <c r="AZ3237" s="304">
        <f t="shared" si="1068"/>
        <v>0</v>
      </c>
      <c r="BA3237" s="304">
        <f t="shared" si="1069"/>
        <v>0</v>
      </c>
      <c r="BB3237" s="304">
        <f t="shared" si="1070"/>
        <v>0</v>
      </c>
      <c r="BC3237" s="304">
        <f t="shared" si="1071"/>
        <v>0</v>
      </c>
      <c r="BD3237" s="304">
        <f t="shared" si="1072"/>
        <v>0</v>
      </c>
      <c r="BE3237" s="304">
        <f>IFERROR(IF(VLOOKUP($C3237,Listen!$A$2:$F$45,6,0)="Ja",BB3237-MAX(BC3237:BD3237),BB3237-BC3237),0)</f>
        <v>0</v>
      </c>
    </row>
    <row r="3238" spans="1:57" x14ac:dyDescent="0.25">
      <c r="A3238" s="320" t="str">
        <f>IF(AND(D3238&lt;&gt;0,C3238&lt;&gt;0,E3238&lt;&gt;0),IF(B3238&lt;&gt;0,CONCATENATE(B3238,"-AGr",VLOOKUP(C3238,Listen!$A$2:$D$45,4,FALSE),"-",D3238,"-",E3238,),CONCATENATE("AGr",VLOOKUP(C3238,Listen!$A$2:$D$45,4,FALSE),"-",D3238,"-",E3238)),"keine vollständige ID")</f>
        <v>keine vollständige ID</v>
      </c>
      <c r="B3238" s="301"/>
      <c r="C3238" s="287"/>
      <c r="D3238" s="34"/>
      <c r="E3238" s="306"/>
      <c r="F3238" s="116"/>
      <c r="G3238" s="17"/>
      <c r="H3238" s="17"/>
      <c r="I3238" s="17"/>
      <c r="J3238" s="17"/>
      <c r="K3238" s="17"/>
      <c r="L3238" s="17"/>
      <c r="M3238" s="17"/>
      <c r="N3238" s="17"/>
      <c r="O3238" s="116"/>
      <c r="P3238" s="117">
        <f>IF(D3238&gt;A_Stammdaten!$B$12,0,SUM(G3238,H3238,J3238,L3238:M3238)-SUM(I3238,K3238,N3238:O3238))</f>
        <v>0</v>
      </c>
      <c r="Q3238" s="17"/>
      <c r="R3238" s="17"/>
      <c r="S3238" s="17"/>
      <c r="T3238" s="17"/>
      <c r="U3238" s="62">
        <f t="shared" si="1052"/>
        <v>0</v>
      </c>
      <c r="V3238" s="34"/>
      <c r="W3238" s="34"/>
      <c r="X3238" s="34"/>
      <c r="Y3238" s="34"/>
      <c r="Z3238" s="34"/>
      <c r="AA3238" s="63" t="str">
        <f t="shared" si="1053"/>
        <v>-</v>
      </c>
      <c r="AB3238" s="63" t="str">
        <f t="shared" si="1054"/>
        <v>-</v>
      </c>
      <c r="AC3238" s="63">
        <f>IF(ISBLANK($C3238),0,VLOOKUP($C3238,Listen!$A$2:$C$45,2,FALSE))</f>
        <v>0</v>
      </c>
      <c r="AD3238" s="63">
        <f>IF(ISBLANK($C3238),0,VLOOKUP($C3238,Listen!$A$2:$C$45,3,FALSE))</f>
        <v>0</v>
      </c>
      <c r="AE3238" s="49">
        <f t="shared" si="1055"/>
        <v>0</v>
      </c>
      <c r="AF3238" s="49">
        <f t="shared" si="1055"/>
        <v>0</v>
      </c>
      <c r="AG3238" s="49">
        <f>IFERROR(IF(OR($V3238&lt;&gt;"Ja",VLOOKUP($C3238,Listen!$A$2:$F$45,5,0)="Nein",D3238&lt;IF(C3238="LNG Anbindungsanlagen gemäß separater Festlegung",2022,2023)),$AC3238,$AA3238),0)</f>
        <v>0</v>
      </c>
      <c r="AH3238" s="49">
        <f>IFERROR(IF(OR($V3238&lt;&gt;"Ja",VLOOKUP($C3238,Listen!$A$2:$F$45,5,0)="Nein",D3238&lt;IF(C3238="LNG Anbindungsanlagen gemäß separater Festlegung",2022,2023)),$AC3238,$AA3238),0)</f>
        <v>0</v>
      </c>
      <c r="AI3238" s="49">
        <f>IFERROR(IF(OR($W3238&lt;&gt;"Ja",VLOOKUP($C3238,Listen!$A$2:$F$45,6,0)="Nein"),$AC3238,$AB3238),0)</f>
        <v>0</v>
      </c>
      <c r="AJ3238" s="49">
        <f>IFERROR(IF(OR($W3238&lt;&gt;"Ja",VLOOKUP($C3238,Listen!$A$2:$F$45,6,0)="Nein"),$AC3238,$AB3238),0)</f>
        <v>0</v>
      </c>
      <c r="AK3238" s="49">
        <f>IFERROR(IF(OR($W3238&lt;&gt;"Ja",VLOOKUP($C3238,Listen!$A$2:$F$45,6,0)="Nein"),$AC3238,$AB3238),0)</f>
        <v>0</v>
      </c>
      <c r="AL3238" s="51">
        <f t="shared" si="1056"/>
        <v>0</v>
      </c>
      <c r="AM3238" s="296">
        <f>IFERROR(IF(VLOOKUP($C3238,Listen!$A$2:$F$45,6,0)="Ja",MAX(BC3238:BD3238),D_SAV!$BC3238),0)</f>
        <v>0</v>
      </c>
      <c r="AN3238" s="51">
        <f t="shared" si="1057"/>
        <v>0</v>
      </c>
      <c r="AP3238" s="304">
        <f t="shared" si="1058"/>
        <v>0</v>
      </c>
      <c r="AQ3238" s="304">
        <f t="shared" si="1059"/>
        <v>0</v>
      </c>
      <c r="AR3238" s="304">
        <f t="shared" si="1060"/>
        <v>0</v>
      </c>
      <c r="AS3238" s="304">
        <f t="shared" si="1061"/>
        <v>0</v>
      </c>
      <c r="AT3238" s="304">
        <f t="shared" si="1062"/>
        <v>0</v>
      </c>
      <c r="AU3238" s="304">
        <f t="shared" si="1063"/>
        <v>0</v>
      </c>
      <c r="AV3238" s="304">
        <f t="shared" si="1064"/>
        <v>0</v>
      </c>
      <c r="AW3238" s="304">
        <f t="shared" si="1065"/>
        <v>0</v>
      </c>
      <c r="AX3238" s="304">
        <f t="shared" si="1066"/>
        <v>0</v>
      </c>
      <c r="AY3238" s="304">
        <f t="shared" si="1067"/>
        <v>0</v>
      </c>
      <c r="AZ3238" s="304">
        <f t="shared" si="1068"/>
        <v>0</v>
      </c>
      <c r="BA3238" s="304">
        <f t="shared" si="1069"/>
        <v>0</v>
      </c>
      <c r="BB3238" s="304">
        <f t="shared" si="1070"/>
        <v>0</v>
      </c>
      <c r="BC3238" s="304">
        <f t="shared" si="1071"/>
        <v>0</v>
      </c>
      <c r="BD3238" s="304">
        <f t="shared" si="1072"/>
        <v>0</v>
      </c>
      <c r="BE3238" s="304">
        <f>IFERROR(IF(VLOOKUP($C3238,Listen!$A$2:$F$45,6,0)="Ja",BB3238-MAX(BC3238:BD3238),BB3238-BC3238),0)</f>
        <v>0</v>
      </c>
    </row>
    <row r="3239" spans="1:57" x14ac:dyDescent="0.25">
      <c r="A3239" s="320" t="str">
        <f>IF(AND(D3239&lt;&gt;0,C3239&lt;&gt;0,E3239&lt;&gt;0),IF(B3239&lt;&gt;0,CONCATENATE(B3239,"-AGr",VLOOKUP(C3239,Listen!$A$2:$D$45,4,FALSE),"-",D3239,"-",E3239,),CONCATENATE("AGr",VLOOKUP(C3239,Listen!$A$2:$D$45,4,FALSE),"-",D3239,"-",E3239)),"keine vollständige ID")</f>
        <v>keine vollständige ID</v>
      </c>
      <c r="B3239" s="301"/>
      <c r="C3239" s="287"/>
      <c r="D3239" s="34"/>
      <c r="E3239" s="306"/>
      <c r="F3239" s="116"/>
      <c r="G3239" s="17"/>
      <c r="H3239" s="17"/>
      <c r="I3239" s="17"/>
      <c r="J3239" s="17"/>
      <c r="K3239" s="17"/>
      <c r="L3239" s="17"/>
      <c r="M3239" s="17"/>
      <c r="N3239" s="17"/>
      <c r="O3239" s="116"/>
      <c r="P3239" s="117">
        <f>IF(D3239&gt;A_Stammdaten!$B$12,0,SUM(G3239,H3239,J3239,L3239:M3239)-SUM(I3239,K3239,N3239:O3239))</f>
        <v>0</v>
      </c>
      <c r="Q3239" s="17"/>
      <c r="R3239" s="17"/>
      <c r="S3239" s="17"/>
      <c r="T3239" s="17"/>
      <c r="U3239" s="62">
        <f t="shared" si="1052"/>
        <v>0</v>
      </c>
      <c r="V3239" s="34"/>
      <c r="W3239" s="34"/>
      <c r="X3239" s="34"/>
      <c r="Y3239" s="34"/>
      <c r="Z3239" s="34"/>
      <c r="AA3239" s="63" t="str">
        <f t="shared" si="1053"/>
        <v>-</v>
      </c>
      <c r="AB3239" s="63" t="str">
        <f t="shared" si="1054"/>
        <v>-</v>
      </c>
      <c r="AC3239" s="63">
        <f>IF(ISBLANK($C3239),0,VLOOKUP($C3239,Listen!$A$2:$C$45,2,FALSE))</f>
        <v>0</v>
      </c>
      <c r="AD3239" s="63">
        <f>IF(ISBLANK($C3239),0,VLOOKUP($C3239,Listen!$A$2:$C$45,3,FALSE))</f>
        <v>0</v>
      </c>
      <c r="AE3239" s="49">
        <f t="shared" si="1055"/>
        <v>0</v>
      </c>
      <c r="AF3239" s="49">
        <f t="shared" si="1055"/>
        <v>0</v>
      </c>
      <c r="AG3239" s="49">
        <f>IFERROR(IF(OR($V3239&lt;&gt;"Ja",VLOOKUP($C3239,Listen!$A$2:$F$45,5,0)="Nein",D3239&lt;IF(C3239="LNG Anbindungsanlagen gemäß separater Festlegung",2022,2023)),$AC3239,$AA3239),0)</f>
        <v>0</v>
      </c>
      <c r="AH3239" s="49">
        <f>IFERROR(IF(OR($V3239&lt;&gt;"Ja",VLOOKUP($C3239,Listen!$A$2:$F$45,5,0)="Nein",D3239&lt;IF(C3239="LNG Anbindungsanlagen gemäß separater Festlegung",2022,2023)),$AC3239,$AA3239),0)</f>
        <v>0</v>
      </c>
      <c r="AI3239" s="49">
        <f>IFERROR(IF(OR($W3239&lt;&gt;"Ja",VLOOKUP($C3239,Listen!$A$2:$F$45,6,0)="Nein"),$AC3239,$AB3239),0)</f>
        <v>0</v>
      </c>
      <c r="AJ3239" s="49">
        <f>IFERROR(IF(OR($W3239&lt;&gt;"Ja",VLOOKUP($C3239,Listen!$A$2:$F$45,6,0)="Nein"),$AC3239,$AB3239),0)</f>
        <v>0</v>
      </c>
      <c r="AK3239" s="49">
        <f>IFERROR(IF(OR($W3239&lt;&gt;"Ja",VLOOKUP($C3239,Listen!$A$2:$F$45,6,0)="Nein"),$AC3239,$AB3239),0)</f>
        <v>0</v>
      </c>
      <c r="AL3239" s="51">
        <f t="shared" si="1056"/>
        <v>0</v>
      </c>
      <c r="AM3239" s="296">
        <f>IFERROR(IF(VLOOKUP($C3239,Listen!$A$2:$F$45,6,0)="Ja",MAX(BC3239:BD3239),D_SAV!$BC3239),0)</f>
        <v>0</v>
      </c>
      <c r="AN3239" s="51">
        <f t="shared" si="1057"/>
        <v>0</v>
      </c>
      <c r="AP3239" s="304">
        <f t="shared" si="1058"/>
        <v>0</v>
      </c>
      <c r="AQ3239" s="304">
        <f t="shared" si="1059"/>
        <v>0</v>
      </c>
      <c r="AR3239" s="304">
        <f t="shared" si="1060"/>
        <v>0</v>
      </c>
      <c r="AS3239" s="304">
        <f t="shared" si="1061"/>
        <v>0</v>
      </c>
      <c r="AT3239" s="304">
        <f t="shared" si="1062"/>
        <v>0</v>
      </c>
      <c r="AU3239" s="304">
        <f t="shared" si="1063"/>
        <v>0</v>
      </c>
      <c r="AV3239" s="304">
        <f t="shared" si="1064"/>
        <v>0</v>
      </c>
      <c r="AW3239" s="304">
        <f t="shared" si="1065"/>
        <v>0</v>
      </c>
      <c r="AX3239" s="304">
        <f t="shared" si="1066"/>
        <v>0</v>
      </c>
      <c r="AY3239" s="304">
        <f t="shared" si="1067"/>
        <v>0</v>
      </c>
      <c r="AZ3239" s="304">
        <f t="shared" si="1068"/>
        <v>0</v>
      </c>
      <c r="BA3239" s="304">
        <f t="shared" si="1069"/>
        <v>0</v>
      </c>
      <c r="BB3239" s="304">
        <f t="shared" si="1070"/>
        <v>0</v>
      </c>
      <c r="BC3239" s="304">
        <f t="shared" si="1071"/>
        <v>0</v>
      </c>
      <c r="BD3239" s="304">
        <f t="shared" si="1072"/>
        <v>0</v>
      </c>
      <c r="BE3239" s="304">
        <f>IFERROR(IF(VLOOKUP($C3239,Listen!$A$2:$F$45,6,0)="Ja",BB3239-MAX(BC3239:BD3239),BB3239-BC3239),0)</f>
        <v>0</v>
      </c>
    </row>
    <row r="3240" spans="1:57" x14ac:dyDescent="0.25">
      <c r="A3240" s="320" t="str">
        <f>IF(AND(D3240&lt;&gt;0,C3240&lt;&gt;0,E3240&lt;&gt;0),IF(B3240&lt;&gt;0,CONCATENATE(B3240,"-AGr",VLOOKUP(C3240,Listen!$A$2:$D$45,4,FALSE),"-",D3240,"-",E3240,),CONCATENATE("AGr",VLOOKUP(C3240,Listen!$A$2:$D$45,4,FALSE),"-",D3240,"-",E3240)),"keine vollständige ID")</f>
        <v>keine vollständige ID</v>
      </c>
      <c r="B3240" s="301"/>
      <c r="C3240" s="287"/>
      <c r="D3240" s="34"/>
      <c r="E3240" s="306"/>
      <c r="F3240" s="116"/>
      <c r="G3240" s="17"/>
      <c r="H3240" s="17"/>
      <c r="I3240" s="17"/>
      <c r="J3240" s="17"/>
      <c r="K3240" s="17"/>
      <c r="L3240" s="17"/>
      <c r="M3240" s="17"/>
      <c r="N3240" s="17"/>
      <c r="O3240" s="116"/>
      <c r="P3240" s="117">
        <f>IF(D3240&gt;A_Stammdaten!$B$12,0,SUM(G3240,H3240,J3240,L3240:M3240)-SUM(I3240,K3240,N3240:O3240))</f>
        <v>0</v>
      </c>
      <c r="Q3240" s="17"/>
      <c r="R3240" s="17"/>
      <c r="S3240" s="17"/>
      <c r="T3240" s="17"/>
      <c r="U3240" s="62">
        <f t="shared" si="1052"/>
        <v>0</v>
      </c>
      <c r="V3240" s="34"/>
      <c r="W3240" s="34"/>
      <c r="X3240" s="34"/>
      <c r="Y3240" s="34"/>
      <c r="Z3240" s="34"/>
      <c r="AA3240" s="63" t="str">
        <f t="shared" si="1053"/>
        <v>-</v>
      </c>
      <c r="AB3240" s="63" t="str">
        <f t="shared" si="1054"/>
        <v>-</v>
      </c>
      <c r="AC3240" s="63">
        <f>IF(ISBLANK($C3240),0,VLOOKUP($C3240,Listen!$A$2:$C$45,2,FALSE))</f>
        <v>0</v>
      </c>
      <c r="AD3240" s="63">
        <f>IF(ISBLANK($C3240),0,VLOOKUP($C3240,Listen!$A$2:$C$45,3,FALSE))</f>
        <v>0</v>
      </c>
      <c r="AE3240" s="49">
        <f t="shared" si="1055"/>
        <v>0</v>
      </c>
      <c r="AF3240" s="49">
        <f t="shared" si="1055"/>
        <v>0</v>
      </c>
      <c r="AG3240" s="49">
        <f>IFERROR(IF(OR($V3240&lt;&gt;"Ja",VLOOKUP($C3240,Listen!$A$2:$F$45,5,0)="Nein",D3240&lt;IF(C3240="LNG Anbindungsanlagen gemäß separater Festlegung",2022,2023)),$AC3240,$AA3240),0)</f>
        <v>0</v>
      </c>
      <c r="AH3240" s="49">
        <f>IFERROR(IF(OR($V3240&lt;&gt;"Ja",VLOOKUP($C3240,Listen!$A$2:$F$45,5,0)="Nein",D3240&lt;IF(C3240="LNG Anbindungsanlagen gemäß separater Festlegung",2022,2023)),$AC3240,$AA3240),0)</f>
        <v>0</v>
      </c>
      <c r="AI3240" s="49">
        <f>IFERROR(IF(OR($W3240&lt;&gt;"Ja",VLOOKUP($C3240,Listen!$A$2:$F$45,6,0)="Nein"),$AC3240,$AB3240),0)</f>
        <v>0</v>
      </c>
      <c r="AJ3240" s="49">
        <f>IFERROR(IF(OR($W3240&lt;&gt;"Ja",VLOOKUP($C3240,Listen!$A$2:$F$45,6,0)="Nein"),$AC3240,$AB3240),0)</f>
        <v>0</v>
      </c>
      <c r="AK3240" s="49">
        <f>IFERROR(IF(OR($W3240&lt;&gt;"Ja",VLOOKUP($C3240,Listen!$A$2:$F$45,6,0)="Nein"),$AC3240,$AB3240),0)</f>
        <v>0</v>
      </c>
      <c r="AL3240" s="51">
        <f t="shared" si="1056"/>
        <v>0</v>
      </c>
      <c r="AM3240" s="296">
        <f>IFERROR(IF(VLOOKUP($C3240,Listen!$A$2:$F$45,6,0)="Ja",MAX(BC3240:BD3240),D_SAV!$BC3240),0)</f>
        <v>0</v>
      </c>
      <c r="AN3240" s="51">
        <f t="shared" si="1057"/>
        <v>0</v>
      </c>
      <c r="AP3240" s="304">
        <f t="shared" si="1058"/>
        <v>0</v>
      </c>
      <c r="AQ3240" s="304">
        <f t="shared" si="1059"/>
        <v>0</v>
      </c>
      <c r="AR3240" s="304">
        <f t="shared" si="1060"/>
        <v>0</v>
      </c>
      <c r="AS3240" s="304">
        <f t="shared" si="1061"/>
        <v>0</v>
      </c>
      <c r="AT3240" s="304">
        <f t="shared" si="1062"/>
        <v>0</v>
      </c>
      <c r="AU3240" s="304">
        <f t="shared" si="1063"/>
        <v>0</v>
      </c>
      <c r="AV3240" s="304">
        <f t="shared" si="1064"/>
        <v>0</v>
      </c>
      <c r="AW3240" s="304">
        <f t="shared" si="1065"/>
        <v>0</v>
      </c>
      <c r="AX3240" s="304">
        <f t="shared" si="1066"/>
        <v>0</v>
      </c>
      <c r="AY3240" s="304">
        <f t="shared" si="1067"/>
        <v>0</v>
      </c>
      <c r="AZ3240" s="304">
        <f t="shared" si="1068"/>
        <v>0</v>
      </c>
      <c r="BA3240" s="304">
        <f t="shared" si="1069"/>
        <v>0</v>
      </c>
      <c r="BB3240" s="304">
        <f t="shared" si="1070"/>
        <v>0</v>
      </c>
      <c r="BC3240" s="304">
        <f t="shared" si="1071"/>
        <v>0</v>
      </c>
      <c r="BD3240" s="304">
        <f t="shared" si="1072"/>
        <v>0</v>
      </c>
      <c r="BE3240" s="304">
        <f>IFERROR(IF(VLOOKUP($C3240,Listen!$A$2:$F$45,6,0)="Ja",BB3240-MAX(BC3240:BD3240),BB3240-BC3240),0)</f>
        <v>0</v>
      </c>
    </row>
    <row r="3241" spans="1:57" x14ac:dyDescent="0.25">
      <c r="A3241" s="320" t="str">
        <f>IF(AND(D3241&lt;&gt;0,C3241&lt;&gt;0,E3241&lt;&gt;0),IF(B3241&lt;&gt;0,CONCATENATE(B3241,"-AGr",VLOOKUP(C3241,Listen!$A$2:$D$45,4,FALSE),"-",D3241,"-",E3241,),CONCATENATE("AGr",VLOOKUP(C3241,Listen!$A$2:$D$45,4,FALSE),"-",D3241,"-",E3241)),"keine vollständige ID")</f>
        <v>keine vollständige ID</v>
      </c>
      <c r="B3241" s="301"/>
      <c r="C3241" s="287"/>
      <c r="D3241" s="34"/>
      <c r="E3241" s="306"/>
      <c r="F3241" s="116"/>
      <c r="G3241" s="17"/>
      <c r="H3241" s="17"/>
      <c r="I3241" s="17"/>
      <c r="J3241" s="17"/>
      <c r="K3241" s="17"/>
      <c r="L3241" s="17"/>
      <c r="M3241" s="17"/>
      <c r="N3241" s="17"/>
      <c r="O3241" s="116"/>
      <c r="P3241" s="117">
        <f>IF(D3241&gt;A_Stammdaten!$B$12,0,SUM(G3241,H3241,J3241,L3241:M3241)-SUM(I3241,K3241,N3241:O3241))</f>
        <v>0</v>
      </c>
      <c r="Q3241" s="17"/>
      <c r="R3241" s="17"/>
      <c r="S3241" s="17"/>
      <c r="T3241" s="17"/>
      <c r="U3241" s="62">
        <f t="shared" si="1052"/>
        <v>0</v>
      </c>
      <c r="V3241" s="34"/>
      <c r="W3241" s="34"/>
      <c r="X3241" s="34"/>
      <c r="Y3241" s="34"/>
      <c r="Z3241" s="34"/>
      <c r="AA3241" s="63" t="str">
        <f t="shared" si="1053"/>
        <v>-</v>
      </c>
      <c r="AB3241" s="63" t="str">
        <f t="shared" si="1054"/>
        <v>-</v>
      </c>
      <c r="AC3241" s="63">
        <f>IF(ISBLANK($C3241),0,VLOOKUP($C3241,Listen!$A$2:$C$45,2,FALSE))</f>
        <v>0</v>
      </c>
      <c r="AD3241" s="63">
        <f>IF(ISBLANK($C3241),0,VLOOKUP($C3241,Listen!$A$2:$C$45,3,FALSE))</f>
        <v>0</v>
      </c>
      <c r="AE3241" s="49">
        <f t="shared" si="1055"/>
        <v>0</v>
      </c>
      <c r="AF3241" s="49">
        <f t="shared" si="1055"/>
        <v>0</v>
      </c>
      <c r="AG3241" s="49">
        <f>IFERROR(IF(OR($V3241&lt;&gt;"Ja",VLOOKUP($C3241,Listen!$A$2:$F$45,5,0)="Nein",D3241&lt;IF(C3241="LNG Anbindungsanlagen gemäß separater Festlegung",2022,2023)),$AC3241,$AA3241),0)</f>
        <v>0</v>
      </c>
      <c r="AH3241" s="49">
        <f>IFERROR(IF(OR($V3241&lt;&gt;"Ja",VLOOKUP($C3241,Listen!$A$2:$F$45,5,0)="Nein",D3241&lt;IF(C3241="LNG Anbindungsanlagen gemäß separater Festlegung",2022,2023)),$AC3241,$AA3241),0)</f>
        <v>0</v>
      </c>
      <c r="AI3241" s="49">
        <f>IFERROR(IF(OR($W3241&lt;&gt;"Ja",VLOOKUP($C3241,Listen!$A$2:$F$45,6,0)="Nein"),$AC3241,$AB3241),0)</f>
        <v>0</v>
      </c>
      <c r="AJ3241" s="49">
        <f>IFERROR(IF(OR($W3241&lt;&gt;"Ja",VLOOKUP($C3241,Listen!$A$2:$F$45,6,0)="Nein"),$AC3241,$AB3241),0)</f>
        <v>0</v>
      </c>
      <c r="AK3241" s="49">
        <f>IFERROR(IF(OR($W3241&lt;&gt;"Ja",VLOOKUP($C3241,Listen!$A$2:$F$45,6,0)="Nein"),$AC3241,$AB3241),0)</f>
        <v>0</v>
      </c>
      <c r="AL3241" s="51">
        <f t="shared" si="1056"/>
        <v>0</v>
      </c>
      <c r="AM3241" s="296">
        <f>IFERROR(IF(VLOOKUP($C3241,Listen!$A$2:$F$45,6,0)="Ja",MAX(BC3241:BD3241),D_SAV!$BC3241),0)</f>
        <v>0</v>
      </c>
      <c r="AN3241" s="51">
        <f t="shared" si="1057"/>
        <v>0</v>
      </c>
      <c r="AP3241" s="304">
        <f t="shared" si="1058"/>
        <v>0</v>
      </c>
      <c r="AQ3241" s="304">
        <f t="shared" si="1059"/>
        <v>0</v>
      </c>
      <c r="AR3241" s="304">
        <f t="shared" si="1060"/>
        <v>0</v>
      </c>
      <c r="AS3241" s="304">
        <f t="shared" si="1061"/>
        <v>0</v>
      </c>
      <c r="AT3241" s="304">
        <f t="shared" si="1062"/>
        <v>0</v>
      </c>
      <c r="AU3241" s="304">
        <f t="shared" si="1063"/>
        <v>0</v>
      </c>
      <c r="AV3241" s="304">
        <f t="shared" si="1064"/>
        <v>0</v>
      </c>
      <c r="AW3241" s="304">
        <f t="shared" si="1065"/>
        <v>0</v>
      </c>
      <c r="AX3241" s="304">
        <f t="shared" si="1066"/>
        <v>0</v>
      </c>
      <c r="AY3241" s="304">
        <f t="shared" si="1067"/>
        <v>0</v>
      </c>
      <c r="AZ3241" s="304">
        <f t="shared" si="1068"/>
        <v>0</v>
      </c>
      <c r="BA3241" s="304">
        <f t="shared" si="1069"/>
        <v>0</v>
      </c>
      <c r="BB3241" s="304">
        <f t="shared" si="1070"/>
        <v>0</v>
      </c>
      <c r="BC3241" s="304">
        <f t="shared" si="1071"/>
        <v>0</v>
      </c>
      <c r="BD3241" s="304">
        <f t="shared" si="1072"/>
        <v>0</v>
      </c>
      <c r="BE3241" s="304">
        <f>IFERROR(IF(VLOOKUP($C3241,Listen!$A$2:$F$45,6,0)="Ja",BB3241-MAX(BC3241:BD3241),BB3241-BC3241),0)</f>
        <v>0</v>
      </c>
    </row>
    <row r="3242" spans="1:57" x14ac:dyDescent="0.25">
      <c r="A3242" s="320" t="str">
        <f>IF(AND(D3242&lt;&gt;0,C3242&lt;&gt;0,E3242&lt;&gt;0),IF(B3242&lt;&gt;0,CONCATENATE(B3242,"-AGr",VLOOKUP(C3242,Listen!$A$2:$D$45,4,FALSE),"-",D3242,"-",E3242,),CONCATENATE("AGr",VLOOKUP(C3242,Listen!$A$2:$D$45,4,FALSE),"-",D3242,"-",E3242)),"keine vollständige ID")</f>
        <v>keine vollständige ID</v>
      </c>
      <c r="B3242" s="301"/>
      <c r="C3242" s="287"/>
      <c r="D3242" s="34"/>
      <c r="E3242" s="306"/>
      <c r="F3242" s="116"/>
      <c r="G3242" s="17"/>
      <c r="H3242" s="17"/>
      <c r="I3242" s="17"/>
      <c r="J3242" s="17"/>
      <c r="K3242" s="17"/>
      <c r="L3242" s="17"/>
      <c r="M3242" s="17"/>
      <c r="N3242" s="17"/>
      <c r="O3242" s="116"/>
      <c r="P3242" s="117">
        <f>IF(D3242&gt;A_Stammdaten!$B$12,0,SUM(G3242,H3242,J3242,L3242:M3242)-SUM(I3242,K3242,N3242:O3242))</f>
        <v>0</v>
      </c>
      <c r="Q3242" s="17"/>
      <c r="R3242" s="17"/>
      <c r="S3242" s="17"/>
      <c r="T3242" s="17"/>
      <c r="U3242" s="62">
        <f t="shared" si="1052"/>
        <v>0</v>
      </c>
      <c r="V3242" s="34"/>
      <c r="W3242" s="34"/>
      <c r="X3242" s="34"/>
      <c r="Y3242" s="34"/>
      <c r="Z3242" s="34"/>
      <c r="AA3242" s="63" t="str">
        <f t="shared" si="1053"/>
        <v>-</v>
      </c>
      <c r="AB3242" s="63" t="str">
        <f t="shared" si="1054"/>
        <v>-</v>
      </c>
      <c r="AC3242" s="63">
        <f>IF(ISBLANK($C3242),0,VLOOKUP($C3242,Listen!$A$2:$C$45,2,FALSE))</f>
        <v>0</v>
      </c>
      <c r="AD3242" s="63">
        <f>IF(ISBLANK($C3242),0,VLOOKUP($C3242,Listen!$A$2:$C$45,3,FALSE))</f>
        <v>0</v>
      </c>
      <c r="AE3242" s="49">
        <f t="shared" si="1055"/>
        <v>0</v>
      </c>
      <c r="AF3242" s="49">
        <f t="shared" si="1055"/>
        <v>0</v>
      </c>
      <c r="AG3242" s="49">
        <f>IFERROR(IF(OR($V3242&lt;&gt;"Ja",VLOOKUP($C3242,Listen!$A$2:$F$45,5,0)="Nein",D3242&lt;IF(C3242="LNG Anbindungsanlagen gemäß separater Festlegung",2022,2023)),$AC3242,$AA3242),0)</f>
        <v>0</v>
      </c>
      <c r="AH3242" s="49">
        <f>IFERROR(IF(OR($V3242&lt;&gt;"Ja",VLOOKUP($C3242,Listen!$A$2:$F$45,5,0)="Nein",D3242&lt;IF(C3242="LNG Anbindungsanlagen gemäß separater Festlegung",2022,2023)),$AC3242,$AA3242),0)</f>
        <v>0</v>
      </c>
      <c r="AI3242" s="49">
        <f>IFERROR(IF(OR($W3242&lt;&gt;"Ja",VLOOKUP($C3242,Listen!$A$2:$F$45,6,0)="Nein"),$AC3242,$AB3242),0)</f>
        <v>0</v>
      </c>
      <c r="AJ3242" s="49">
        <f>IFERROR(IF(OR($W3242&lt;&gt;"Ja",VLOOKUP($C3242,Listen!$A$2:$F$45,6,0)="Nein"),$AC3242,$AB3242),0)</f>
        <v>0</v>
      </c>
      <c r="AK3242" s="49">
        <f>IFERROR(IF(OR($W3242&lt;&gt;"Ja",VLOOKUP($C3242,Listen!$A$2:$F$45,6,0)="Nein"),$AC3242,$AB3242),0)</f>
        <v>0</v>
      </c>
      <c r="AL3242" s="51">
        <f t="shared" si="1056"/>
        <v>0</v>
      </c>
      <c r="AM3242" s="296">
        <f>IFERROR(IF(VLOOKUP($C3242,Listen!$A$2:$F$45,6,0)="Ja",MAX(BC3242:BD3242),D_SAV!$BC3242),0)</f>
        <v>0</v>
      </c>
      <c r="AN3242" s="51">
        <f t="shared" si="1057"/>
        <v>0</v>
      </c>
      <c r="AP3242" s="304">
        <f t="shared" si="1058"/>
        <v>0</v>
      </c>
      <c r="AQ3242" s="304">
        <f t="shared" si="1059"/>
        <v>0</v>
      </c>
      <c r="AR3242" s="304">
        <f t="shared" si="1060"/>
        <v>0</v>
      </c>
      <c r="AS3242" s="304">
        <f t="shared" si="1061"/>
        <v>0</v>
      </c>
      <c r="AT3242" s="304">
        <f t="shared" si="1062"/>
        <v>0</v>
      </c>
      <c r="AU3242" s="304">
        <f t="shared" si="1063"/>
        <v>0</v>
      </c>
      <c r="AV3242" s="304">
        <f t="shared" si="1064"/>
        <v>0</v>
      </c>
      <c r="AW3242" s="304">
        <f t="shared" si="1065"/>
        <v>0</v>
      </c>
      <c r="AX3242" s="304">
        <f t="shared" si="1066"/>
        <v>0</v>
      </c>
      <c r="AY3242" s="304">
        <f t="shared" si="1067"/>
        <v>0</v>
      </c>
      <c r="AZ3242" s="304">
        <f t="shared" si="1068"/>
        <v>0</v>
      </c>
      <c r="BA3242" s="304">
        <f t="shared" si="1069"/>
        <v>0</v>
      </c>
      <c r="BB3242" s="304">
        <f t="shared" si="1070"/>
        <v>0</v>
      </c>
      <c r="BC3242" s="304">
        <f t="shared" si="1071"/>
        <v>0</v>
      </c>
      <c r="BD3242" s="304">
        <f t="shared" si="1072"/>
        <v>0</v>
      </c>
      <c r="BE3242" s="304">
        <f>IFERROR(IF(VLOOKUP($C3242,Listen!$A$2:$F$45,6,0)="Ja",BB3242-MAX(BC3242:BD3242),BB3242-BC3242),0)</f>
        <v>0</v>
      </c>
    </row>
    <row r="3243" spans="1:57" x14ac:dyDescent="0.25">
      <c r="A3243" s="320" t="str">
        <f>IF(AND(D3243&lt;&gt;0,C3243&lt;&gt;0,E3243&lt;&gt;0),IF(B3243&lt;&gt;0,CONCATENATE(B3243,"-AGr",VLOOKUP(C3243,Listen!$A$2:$D$45,4,FALSE),"-",D3243,"-",E3243,),CONCATENATE("AGr",VLOOKUP(C3243,Listen!$A$2:$D$45,4,FALSE),"-",D3243,"-",E3243)),"keine vollständige ID")</f>
        <v>keine vollständige ID</v>
      </c>
      <c r="B3243" s="301"/>
      <c r="C3243" s="287"/>
      <c r="D3243" s="34"/>
      <c r="E3243" s="306"/>
      <c r="F3243" s="116"/>
      <c r="G3243" s="17"/>
      <c r="H3243" s="17"/>
      <c r="I3243" s="17"/>
      <c r="J3243" s="17"/>
      <c r="K3243" s="17"/>
      <c r="L3243" s="17"/>
      <c r="M3243" s="17"/>
      <c r="N3243" s="17"/>
      <c r="O3243" s="116"/>
      <c r="P3243" s="117">
        <f>IF(D3243&gt;A_Stammdaten!$B$12,0,SUM(G3243,H3243,J3243,L3243:M3243)-SUM(I3243,K3243,N3243:O3243))</f>
        <v>0</v>
      </c>
      <c r="Q3243" s="17"/>
      <c r="R3243" s="17"/>
      <c r="S3243" s="17"/>
      <c r="T3243" s="17"/>
      <c r="U3243" s="62">
        <f t="shared" si="1052"/>
        <v>0</v>
      </c>
      <c r="V3243" s="34"/>
      <c r="W3243" s="34"/>
      <c r="X3243" s="34"/>
      <c r="Y3243" s="34"/>
      <c r="Z3243" s="34"/>
      <c r="AA3243" s="63" t="str">
        <f t="shared" si="1053"/>
        <v>-</v>
      </c>
      <c r="AB3243" s="63" t="str">
        <f t="shared" si="1054"/>
        <v>-</v>
      </c>
      <c r="AC3243" s="63">
        <f>IF(ISBLANK($C3243),0,VLOOKUP($C3243,Listen!$A$2:$C$45,2,FALSE))</f>
        <v>0</v>
      </c>
      <c r="AD3243" s="63">
        <f>IF(ISBLANK($C3243),0,VLOOKUP($C3243,Listen!$A$2:$C$45,3,FALSE))</f>
        <v>0</v>
      </c>
      <c r="AE3243" s="49">
        <f t="shared" si="1055"/>
        <v>0</v>
      </c>
      <c r="AF3243" s="49">
        <f t="shared" si="1055"/>
        <v>0</v>
      </c>
      <c r="AG3243" s="49">
        <f>IFERROR(IF(OR($V3243&lt;&gt;"Ja",VLOOKUP($C3243,Listen!$A$2:$F$45,5,0)="Nein",D3243&lt;IF(C3243="LNG Anbindungsanlagen gemäß separater Festlegung",2022,2023)),$AC3243,$AA3243),0)</f>
        <v>0</v>
      </c>
      <c r="AH3243" s="49">
        <f>IFERROR(IF(OR($V3243&lt;&gt;"Ja",VLOOKUP($C3243,Listen!$A$2:$F$45,5,0)="Nein",D3243&lt;IF(C3243="LNG Anbindungsanlagen gemäß separater Festlegung",2022,2023)),$AC3243,$AA3243),0)</f>
        <v>0</v>
      </c>
      <c r="AI3243" s="49">
        <f>IFERROR(IF(OR($W3243&lt;&gt;"Ja",VLOOKUP($C3243,Listen!$A$2:$F$45,6,0)="Nein"),$AC3243,$AB3243),0)</f>
        <v>0</v>
      </c>
      <c r="AJ3243" s="49">
        <f>IFERROR(IF(OR($W3243&lt;&gt;"Ja",VLOOKUP($C3243,Listen!$A$2:$F$45,6,0)="Nein"),$AC3243,$AB3243),0)</f>
        <v>0</v>
      </c>
      <c r="AK3243" s="49">
        <f>IFERROR(IF(OR($W3243&lt;&gt;"Ja",VLOOKUP($C3243,Listen!$A$2:$F$45,6,0)="Nein"),$AC3243,$AB3243),0)</f>
        <v>0</v>
      </c>
      <c r="AL3243" s="51">
        <f t="shared" si="1056"/>
        <v>0</v>
      </c>
      <c r="AM3243" s="296">
        <f>IFERROR(IF(VLOOKUP($C3243,Listen!$A$2:$F$45,6,0)="Ja",MAX(BC3243:BD3243),D_SAV!$BC3243),0)</f>
        <v>0</v>
      </c>
      <c r="AN3243" s="51">
        <f t="shared" si="1057"/>
        <v>0</v>
      </c>
      <c r="AP3243" s="304">
        <f t="shared" si="1058"/>
        <v>0</v>
      </c>
      <c r="AQ3243" s="304">
        <f t="shared" si="1059"/>
        <v>0</v>
      </c>
      <c r="AR3243" s="304">
        <f t="shared" si="1060"/>
        <v>0</v>
      </c>
      <c r="AS3243" s="304">
        <f t="shared" si="1061"/>
        <v>0</v>
      </c>
      <c r="AT3243" s="304">
        <f t="shared" si="1062"/>
        <v>0</v>
      </c>
      <c r="AU3243" s="304">
        <f t="shared" si="1063"/>
        <v>0</v>
      </c>
      <c r="AV3243" s="304">
        <f t="shared" si="1064"/>
        <v>0</v>
      </c>
      <c r="AW3243" s="304">
        <f t="shared" si="1065"/>
        <v>0</v>
      </c>
      <c r="AX3243" s="304">
        <f t="shared" si="1066"/>
        <v>0</v>
      </c>
      <c r="AY3243" s="304">
        <f t="shared" si="1067"/>
        <v>0</v>
      </c>
      <c r="AZ3243" s="304">
        <f t="shared" si="1068"/>
        <v>0</v>
      </c>
      <c r="BA3243" s="304">
        <f t="shared" si="1069"/>
        <v>0</v>
      </c>
      <c r="BB3243" s="304">
        <f t="shared" si="1070"/>
        <v>0</v>
      </c>
      <c r="BC3243" s="304">
        <f t="shared" si="1071"/>
        <v>0</v>
      </c>
      <c r="BD3243" s="304">
        <f t="shared" si="1072"/>
        <v>0</v>
      </c>
      <c r="BE3243" s="304">
        <f>IFERROR(IF(VLOOKUP($C3243,Listen!$A$2:$F$45,6,0)="Ja",BB3243-MAX(BC3243:BD3243),BB3243-BC3243),0)</f>
        <v>0</v>
      </c>
    </row>
    <row r="3244" spans="1:57" x14ac:dyDescent="0.25">
      <c r="A3244" s="320" t="str">
        <f>IF(AND(D3244&lt;&gt;0,C3244&lt;&gt;0,E3244&lt;&gt;0),IF(B3244&lt;&gt;0,CONCATENATE(B3244,"-AGr",VLOOKUP(C3244,Listen!$A$2:$D$45,4,FALSE),"-",D3244,"-",E3244,),CONCATENATE("AGr",VLOOKUP(C3244,Listen!$A$2:$D$45,4,FALSE),"-",D3244,"-",E3244)),"keine vollständige ID")</f>
        <v>keine vollständige ID</v>
      </c>
      <c r="B3244" s="301"/>
      <c r="C3244" s="287"/>
      <c r="D3244" s="34"/>
      <c r="E3244" s="306"/>
      <c r="F3244" s="116"/>
      <c r="G3244" s="17"/>
      <c r="H3244" s="17"/>
      <c r="I3244" s="17"/>
      <c r="J3244" s="17"/>
      <c r="K3244" s="17"/>
      <c r="L3244" s="17"/>
      <c r="M3244" s="17"/>
      <c r="N3244" s="17"/>
      <c r="O3244" s="116"/>
      <c r="P3244" s="117">
        <f>IF(D3244&gt;A_Stammdaten!$B$12,0,SUM(G3244,H3244,J3244,L3244:M3244)-SUM(I3244,K3244,N3244:O3244))</f>
        <v>0</v>
      </c>
      <c r="Q3244" s="17"/>
      <c r="R3244" s="17"/>
      <c r="S3244" s="17"/>
      <c r="T3244" s="17"/>
      <c r="U3244" s="62">
        <f t="shared" si="1052"/>
        <v>0</v>
      </c>
      <c r="V3244" s="34"/>
      <c r="W3244" s="34"/>
      <c r="X3244" s="34"/>
      <c r="Y3244" s="34"/>
      <c r="Z3244" s="34"/>
      <c r="AA3244" s="63" t="str">
        <f t="shared" si="1053"/>
        <v>-</v>
      </c>
      <c r="AB3244" s="63" t="str">
        <f t="shared" si="1054"/>
        <v>-</v>
      </c>
      <c r="AC3244" s="63">
        <f>IF(ISBLANK($C3244),0,VLOOKUP($C3244,Listen!$A$2:$C$45,2,FALSE))</f>
        <v>0</v>
      </c>
      <c r="AD3244" s="63">
        <f>IF(ISBLANK($C3244),0,VLOOKUP($C3244,Listen!$A$2:$C$45,3,FALSE))</f>
        <v>0</v>
      </c>
      <c r="AE3244" s="49">
        <f t="shared" si="1055"/>
        <v>0</v>
      </c>
      <c r="AF3244" s="49">
        <f t="shared" si="1055"/>
        <v>0</v>
      </c>
      <c r="AG3244" s="49">
        <f>IFERROR(IF(OR($V3244&lt;&gt;"Ja",VLOOKUP($C3244,Listen!$A$2:$F$45,5,0)="Nein",D3244&lt;IF(C3244="LNG Anbindungsanlagen gemäß separater Festlegung",2022,2023)),$AC3244,$AA3244),0)</f>
        <v>0</v>
      </c>
      <c r="AH3244" s="49">
        <f>IFERROR(IF(OR($V3244&lt;&gt;"Ja",VLOOKUP($C3244,Listen!$A$2:$F$45,5,0)="Nein",D3244&lt;IF(C3244="LNG Anbindungsanlagen gemäß separater Festlegung",2022,2023)),$AC3244,$AA3244),0)</f>
        <v>0</v>
      </c>
      <c r="AI3244" s="49">
        <f>IFERROR(IF(OR($W3244&lt;&gt;"Ja",VLOOKUP($C3244,Listen!$A$2:$F$45,6,0)="Nein"),$AC3244,$AB3244),0)</f>
        <v>0</v>
      </c>
      <c r="AJ3244" s="49">
        <f>IFERROR(IF(OR($W3244&lt;&gt;"Ja",VLOOKUP($C3244,Listen!$A$2:$F$45,6,0)="Nein"),$AC3244,$AB3244),0)</f>
        <v>0</v>
      </c>
      <c r="AK3244" s="49">
        <f>IFERROR(IF(OR($W3244&lt;&gt;"Ja",VLOOKUP($C3244,Listen!$A$2:$F$45,6,0)="Nein"),$AC3244,$AB3244),0)</f>
        <v>0</v>
      </c>
      <c r="AL3244" s="51">
        <f t="shared" si="1056"/>
        <v>0</v>
      </c>
      <c r="AM3244" s="296">
        <f>IFERROR(IF(VLOOKUP($C3244,Listen!$A$2:$F$45,6,0)="Ja",MAX(BC3244:BD3244),D_SAV!$BC3244),0)</f>
        <v>0</v>
      </c>
      <c r="AN3244" s="51">
        <f t="shared" si="1057"/>
        <v>0</v>
      </c>
      <c r="AP3244" s="304">
        <f t="shared" si="1058"/>
        <v>0</v>
      </c>
      <c r="AQ3244" s="304">
        <f t="shared" si="1059"/>
        <v>0</v>
      </c>
      <c r="AR3244" s="304">
        <f t="shared" si="1060"/>
        <v>0</v>
      </c>
      <c r="AS3244" s="304">
        <f t="shared" si="1061"/>
        <v>0</v>
      </c>
      <c r="AT3244" s="304">
        <f t="shared" si="1062"/>
        <v>0</v>
      </c>
      <c r="AU3244" s="304">
        <f t="shared" si="1063"/>
        <v>0</v>
      </c>
      <c r="AV3244" s="304">
        <f t="shared" si="1064"/>
        <v>0</v>
      </c>
      <c r="AW3244" s="304">
        <f t="shared" si="1065"/>
        <v>0</v>
      </c>
      <c r="AX3244" s="304">
        <f t="shared" si="1066"/>
        <v>0</v>
      </c>
      <c r="AY3244" s="304">
        <f t="shared" si="1067"/>
        <v>0</v>
      </c>
      <c r="AZ3244" s="304">
        <f t="shared" si="1068"/>
        <v>0</v>
      </c>
      <c r="BA3244" s="304">
        <f t="shared" si="1069"/>
        <v>0</v>
      </c>
      <c r="BB3244" s="304">
        <f t="shared" si="1070"/>
        <v>0</v>
      </c>
      <c r="BC3244" s="304">
        <f t="shared" si="1071"/>
        <v>0</v>
      </c>
      <c r="BD3244" s="304">
        <f t="shared" si="1072"/>
        <v>0</v>
      </c>
      <c r="BE3244" s="304">
        <f>IFERROR(IF(VLOOKUP($C3244,Listen!$A$2:$F$45,6,0)="Ja",BB3244-MAX(BC3244:BD3244),BB3244-BC3244),0)</f>
        <v>0</v>
      </c>
    </row>
    <row r="3245" spans="1:57" x14ac:dyDescent="0.25">
      <c r="A3245" s="320" t="str">
        <f>IF(AND(D3245&lt;&gt;0,C3245&lt;&gt;0,E3245&lt;&gt;0),IF(B3245&lt;&gt;0,CONCATENATE(B3245,"-AGr",VLOOKUP(C3245,Listen!$A$2:$D$45,4,FALSE),"-",D3245,"-",E3245,),CONCATENATE("AGr",VLOOKUP(C3245,Listen!$A$2:$D$45,4,FALSE),"-",D3245,"-",E3245)),"keine vollständige ID")</f>
        <v>keine vollständige ID</v>
      </c>
      <c r="B3245" s="301"/>
      <c r="C3245" s="287"/>
      <c r="D3245" s="34"/>
      <c r="E3245" s="306"/>
      <c r="F3245" s="116"/>
      <c r="G3245" s="17"/>
      <c r="H3245" s="17"/>
      <c r="I3245" s="17"/>
      <c r="J3245" s="17"/>
      <c r="K3245" s="17"/>
      <c r="L3245" s="17"/>
      <c r="M3245" s="17"/>
      <c r="N3245" s="17"/>
      <c r="O3245" s="116"/>
      <c r="P3245" s="117">
        <f>IF(D3245&gt;A_Stammdaten!$B$12,0,SUM(G3245,H3245,J3245,L3245:M3245)-SUM(I3245,K3245,N3245:O3245))</f>
        <v>0</v>
      </c>
      <c r="Q3245" s="17"/>
      <c r="R3245" s="17"/>
      <c r="S3245" s="17"/>
      <c r="T3245" s="17"/>
      <c r="U3245" s="62">
        <f t="shared" si="1052"/>
        <v>0</v>
      </c>
      <c r="V3245" s="34"/>
      <c r="W3245" s="34"/>
      <c r="X3245" s="34"/>
      <c r="Y3245" s="34"/>
      <c r="Z3245" s="34"/>
      <c r="AA3245" s="63" t="str">
        <f t="shared" si="1053"/>
        <v>-</v>
      </c>
      <c r="AB3245" s="63" t="str">
        <f t="shared" si="1054"/>
        <v>-</v>
      </c>
      <c r="AC3245" s="63">
        <f>IF(ISBLANK($C3245),0,VLOOKUP($C3245,Listen!$A$2:$C$45,2,FALSE))</f>
        <v>0</v>
      </c>
      <c r="AD3245" s="63">
        <f>IF(ISBLANK($C3245),0,VLOOKUP($C3245,Listen!$A$2:$C$45,3,FALSE))</f>
        <v>0</v>
      </c>
      <c r="AE3245" s="49">
        <f t="shared" si="1055"/>
        <v>0</v>
      </c>
      <c r="AF3245" s="49">
        <f t="shared" si="1055"/>
        <v>0</v>
      </c>
      <c r="AG3245" s="49">
        <f>IFERROR(IF(OR($V3245&lt;&gt;"Ja",VLOOKUP($C3245,Listen!$A$2:$F$45,5,0)="Nein",D3245&lt;IF(C3245="LNG Anbindungsanlagen gemäß separater Festlegung",2022,2023)),$AC3245,$AA3245),0)</f>
        <v>0</v>
      </c>
      <c r="AH3245" s="49">
        <f>IFERROR(IF(OR($V3245&lt;&gt;"Ja",VLOOKUP($C3245,Listen!$A$2:$F$45,5,0)="Nein",D3245&lt;IF(C3245="LNG Anbindungsanlagen gemäß separater Festlegung",2022,2023)),$AC3245,$AA3245),0)</f>
        <v>0</v>
      </c>
      <c r="AI3245" s="49">
        <f>IFERROR(IF(OR($W3245&lt;&gt;"Ja",VLOOKUP($C3245,Listen!$A$2:$F$45,6,0)="Nein"),$AC3245,$AB3245),0)</f>
        <v>0</v>
      </c>
      <c r="AJ3245" s="49">
        <f>IFERROR(IF(OR($W3245&lt;&gt;"Ja",VLOOKUP($C3245,Listen!$A$2:$F$45,6,0)="Nein"),$AC3245,$AB3245),0)</f>
        <v>0</v>
      </c>
      <c r="AK3245" s="49">
        <f>IFERROR(IF(OR($W3245&lt;&gt;"Ja",VLOOKUP($C3245,Listen!$A$2:$F$45,6,0)="Nein"),$AC3245,$AB3245),0)</f>
        <v>0</v>
      </c>
      <c r="AL3245" s="51">
        <f t="shared" si="1056"/>
        <v>0</v>
      </c>
      <c r="AM3245" s="296">
        <f>IFERROR(IF(VLOOKUP($C3245,Listen!$A$2:$F$45,6,0)="Ja",MAX(BC3245:BD3245),D_SAV!$BC3245),0)</f>
        <v>0</v>
      </c>
      <c r="AN3245" s="51">
        <f t="shared" si="1057"/>
        <v>0</v>
      </c>
      <c r="AP3245" s="304">
        <f t="shared" si="1058"/>
        <v>0</v>
      </c>
      <c r="AQ3245" s="304">
        <f t="shared" si="1059"/>
        <v>0</v>
      </c>
      <c r="AR3245" s="304">
        <f t="shared" si="1060"/>
        <v>0</v>
      </c>
      <c r="AS3245" s="304">
        <f t="shared" si="1061"/>
        <v>0</v>
      </c>
      <c r="AT3245" s="304">
        <f t="shared" si="1062"/>
        <v>0</v>
      </c>
      <c r="AU3245" s="304">
        <f t="shared" si="1063"/>
        <v>0</v>
      </c>
      <c r="AV3245" s="304">
        <f t="shared" si="1064"/>
        <v>0</v>
      </c>
      <c r="AW3245" s="304">
        <f t="shared" si="1065"/>
        <v>0</v>
      </c>
      <c r="AX3245" s="304">
        <f t="shared" si="1066"/>
        <v>0</v>
      </c>
      <c r="AY3245" s="304">
        <f t="shared" si="1067"/>
        <v>0</v>
      </c>
      <c r="AZ3245" s="304">
        <f t="shared" si="1068"/>
        <v>0</v>
      </c>
      <c r="BA3245" s="304">
        <f t="shared" si="1069"/>
        <v>0</v>
      </c>
      <c r="BB3245" s="304">
        <f t="shared" si="1070"/>
        <v>0</v>
      </c>
      <c r="BC3245" s="304">
        <f t="shared" si="1071"/>
        <v>0</v>
      </c>
      <c r="BD3245" s="304">
        <f t="shared" si="1072"/>
        <v>0</v>
      </c>
      <c r="BE3245" s="304">
        <f>IFERROR(IF(VLOOKUP($C3245,Listen!$A$2:$F$45,6,0)="Ja",BB3245-MAX(BC3245:BD3245),BB3245-BC3245),0)</f>
        <v>0</v>
      </c>
    </row>
    <row r="3246" spans="1:57" x14ac:dyDescent="0.25">
      <c r="A3246" s="320" t="str">
        <f>IF(AND(D3246&lt;&gt;0,C3246&lt;&gt;0,E3246&lt;&gt;0),IF(B3246&lt;&gt;0,CONCATENATE(B3246,"-AGr",VLOOKUP(C3246,Listen!$A$2:$D$45,4,FALSE),"-",D3246,"-",E3246,),CONCATENATE("AGr",VLOOKUP(C3246,Listen!$A$2:$D$45,4,FALSE),"-",D3246,"-",E3246)),"keine vollständige ID")</f>
        <v>keine vollständige ID</v>
      </c>
      <c r="B3246" s="301"/>
      <c r="C3246" s="287"/>
      <c r="D3246" s="34"/>
      <c r="E3246" s="306"/>
      <c r="F3246" s="116"/>
      <c r="G3246" s="17"/>
      <c r="H3246" s="17"/>
      <c r="I3246" s="17"/>
      <c r="J3246" s="17"/>
      <c r="K3246" s="17"/>
      <c r="L3246" s="17"/>
      <c r="M3246" s="17"/>
      <c r="N3246" s="17"/>
      <c r="O3246" s="116"/>
      <c r="P3246" s="117">
        <f>IF(D3246&gt;A_Stammdaten!$B$12,0,SUM(G3246,H3246,J3246,L3246:M3246)-SUM(I3246,K3246,N3246:O3246))</f>
        <v>0</v>
      </c>
      <c r="Q3246" s="17"/>
      <c r="R3246" s="17"/>
      <c r="S3246" s="17"/>
      <c r="T3246" s="17"/>
      <c r="U3246" s="62">
        <f t="shared" si="1052"/>
        <v>0</v>
      </c>
      <c r="V3246" s="34"/>
      <c r="W3246" s="34"/>
      <c r="X3246" s="34"/>
      <c r="Y3246" s="34"/>
      <c r="Z3246" s="34"/>
      <c r="AA3246" s="63" t="str">
        <f t="shared" si="1053"/>
        <v>-</v>
      </c>
      <c r="AB3246" s="63" t="str">
        <f t="shared" si="1054"/>
        <v>-</v>
      </c>
      <c r="AC3246" s="63">
        <f>IF(ISBLANK($C3246),0,VLOOKUP($C3246,Listen!$A$2:$C$45,2,FALSE))</f>
        <v>0</v>
      </c>
      <c r="AD3246" s="63">
        <f>IF(ISBLANK($C3246),0,VLOOKUP($C3246,Listen!$A$2:$C$45,3,FALSE))</f>
        <v>0</v>
      </c>
      <c r="AE3246" s="49">
        <f t="shared" si="1055"/>
        <v>0</v>
      </c>
      <c r="AF3246" s="49">
        <f t="shared" si="1055"/>
        <v>0</v>
      </c>
      <c r="AG3246" s="49">
        <f>IFERROR(IF(OR($V3246&lt;&gt;"Ja",VLOOKUP($C3246,Listen!$A$2:$F$45,5,0)="Nein",D3246&lt;IF(C3246="LNG Anbindungsanlagen gemäß separater Festlegung",2022,2023)),$AC3246,$AA3246),0)</f>
        <v>0</v>
      </c>
      <c r="AH3246" s="49">
        <f>IFERROR(IF(OR($V3246&lt;&gt;"Ja",VLOOKUP($C3246,Listen!$A$2:$F$45,5,0)="Nein",D3246&lt;IF(C3246="LNG Anbindungsanlagen gemäß separater Festlegung",2022,2023)),$AC3246,$AA3246),0)</f>
        <v>0</v>
      </c>
      <c r="AI3246" s="49">
        <f>IFERROR(IF(OR($W3246&lt;&gt;"Ja",VLOOKUP($C3246,Listen!$A$2:$F$45,6,0)="Nein"),$AC3246,$AB3246),0)</f>
        <v>0</v>
      </c>
      <c r="AJ3246" s="49">
        <f>IFERROR(IF(OR($W3246&lt;&gt;"Ja",VLOOKUP($C3246,Listen!$A$2:$F$45,6,0)="Nein"),$AC3246,$AB3246),0)</f>
        <v>0</v>
      </c>
      <c r="AK3246" s="49">
        <f>IFERROR(IF(OR($W3246&lt;&gt;"Ja",VLOOKUP($C3246,Listen!$A$2:$F$45,6,0)="Nein"),$AC3246,$AB3246),0)</f>
        <v>0</v>
      </c>
      <c r="AL3246" s="51">
        <f t="shared" si="1056"/>
        <v>0</v>
      </c>
      <c r="AM3246" s="296">
        <f>IFERROR(IF(VLOOKUP($C3246,Listen!$A$2:$F$45,6,0)="Ja",MAX(BC3246:BD3246),D_SAV!$BC3246),0)</f>
        <v>0</v>
      </c>
      <c r="AN3246" s="51">
        <f t="shared" si="1057"/>
        <v>0</v>
      </c>
      <c r="AP3246" s="304">
        <f t="shared" si="1058"/>
        <v>0</v>
      </c>
      <c r="AQ3246" s="304">
        <f t="shared" si="1059"/>
        <v>0</v>
      </c>
      <c r="AR3246" s="304">
        <f t="shared" si="1060"/>
        <v>0</v>
      </c>
      <c r="AS3246" s="304">
        <f t="shared" si="1061"/>
        <v>0</v>
      </c>
      <c r="AT3246" s="304">
        <f t="shared" si="1062"/>
        <v>0</v>
      </c>
      <c r="AU3246" s="304">
        <f t="shared" si="1063"/>
        <v>0</v>
      </c>
      <c r="AV3246" s="304">
        <f t="shared" si="1064"/>
        <v>0</v>
      </c>
      <c r="AW3246" s="304">
        <f t="shared" si="1065"/>
        <v>0</v>
      </c>
      <c r="AX3246" s="304">
        <f t="shared" si="1066"/>
        <v>0</v>
      </c>
      <c r="AY3246" s="304">
        <f t="shared" si="1067"/>
        <v>0</v>
      </c>
      <c r="AZ3246" s="304">
        <f t="shared" si="1068"/>
        <v>0</v>
      </c>
      <c r="BA3246" s="304">
        <f t="shared" si="1069"/>
        <v>0</v>
      </c>
      <c r="BB3246" s="304">
        <f t="shared" si="1070"/>
        <v>0</v>
      </c>
      <c r="BC3246" s="304">
        <f t="shared" si="1071"/>
        <v>0</v>
      </c>
      <c r="BD3246" s="304">
        <f t="shared" si="1072"/>
        <v>0</v>
      </c>
      <c r="BE3246" s="304">
        <f>IFERROR(IF(VLOOKUP($C3246,Listen!$A$2:$F$45,6,0)="Ja",BB3246-MAX(BC3246:BD3246),BB3246-BC3246),0)</f>
        <v>0</v>
      </c>
    </row>
    <row r="3247" spans="1:57" x14ac:dyDescent="0.25">
      <c r="A3247" s="320" t="str">
        <f>IF(AND(D3247&lt;&gt;0,C3247&lt;&gt;0,E3247&lt;&gt;0),IF(B3247&lt;&gt;0,CONCATENATE(B3247,"-AGr",VLOOKUP(C3247,Listen!$A$2:$D$45,4,FALSE),"-",D3247,"-",E3247,),CONCATENATE("AGr",VLOOKUP(C3247,Listen!$A$2:$D$45,4,FALSE),"-",D3247,"-",E3247)),"keine vollständige ID")</f>
        <v>keine vollständige ID</v>
      </c>
      <c r="B3247" s="301"/>
      <c r="C3247" s="287"/>
      <c r="D3247" s="34"/>
      <c r="E3247" s="306"/>
      <c r="F3247" s="116"/>
      <c r="G3247" s="17"/>
      <c r="H3247" s="17"/>
      <c r="I3247" s="17"/>
      <c r="J3247" s="17"/>
      <c r="K3247" s="17"/>
      <c r="L3247" s="17"/>
      <c r="M3247" s="17"/>
      <c r="N3247" s="17"/>
      <c r="O3247" s="116"/>
      <c r="P3247" s="117">
        <f>IF(D3247&gt;A_Stammdaten!$B$12,0,SUM(G3247,H3247,J3247,L3247:M3247)-SUM(I3247,K3247,N3247:O3247))</f>
        <v>0</v>
      </c>
      <c r="Q3247" s="17"/>
      <c r="R3247" s="17"/>
      <c r="S3247" s="17"/>
      <c r="T3247" s="17"/>
      <c r="U3247" s="62">
        <f t="shared" si="1052"/>
        <v>0</v>
      </c>
      <c r="V3247" s="34"/>
      <c r="W3247" s="34"/>
      <c r="X3247" s="34"/>
      <c r="Y3247" s="34"/>
      <c r="Z3247" s="34"/>
      <c r="AA3247" s="63" t="str">
        <f t="shared" si="1053"/>
        <v>-</v>
      </c>
      <c r="AB3247" s="63" t="str">
        <f t="shared" si="1054"/>
        <v>-</v>
      </c>
      <c r="AC3247" s="63">
        <f>IF(ISBLANK($C3247),0,VLOOKUP($C3247,Listen!$A$2:$C$45,2,FALSE))</f>
        <v>0</v>
      </c>
      <c r="AD3247" s="63">
        <f>IF(ISBLANK($C3247),0,VLOOKUP($C3247,Listen!$A$2:$C$45,3,FALSE))</f>
        <v>0</v>
      </c>
      <c r="AE3247" s="49">
        <f t="shared" si="1055"/>
        <v>0</v>
      </c>
      <c r="AF3247" s="49">
        <f t="shared" si="1055"/>
        <v>0</v>
      </c>
      <c r="AG3247" s="49">
        <f>IFERROR(IF(OR($V3247&lt;&gt;"Ja",VLOOKUP($C3247,Listen!$A$2:$F$45,5,0)="Nein",D3247&lt;IF(C3247="LNG Anbindungsanlagen gemäß separater Festlegung",2022,2023)),$AC3247,$AA3247),0)</f>
        <v>0</v>
      </c>
      <c r="AH3247" s="49">
        <f>IFERROR(IF(OR($V3247&lt;&gt;"Ja",VLOOKUP($C3247,Listen!$A$2:$F$45,5,0)="Nein",D3247&lt;IF(C3247="LNG Anbindungsanlagen gemäß separater Festlegung",2022,2023)),$AC3247,$AA3247),0)</f>
        <v>0</v>
      </c>
      <c r="AI3247" s="49">
        <f>IFERROR(IF(OR($W3247&lt;&gt;"Ja",VLOOKUP($C3247,Listen!$A$2:$F$45,6,0)="Nein"),$AC3247,$AB3247),0)</f>
        <v>0</v>
      </c>
      <c r="AJ3247" s="49">
        <f>IFERROR(IF(OR($W3247&lt;&gt;"Ja",VLOOKUP($C3247,Listen!$A$2:$F$45,6,0)="Nein"),$AC3247,$AB3247),0)</f>
        <v>0</v>
      </c>
      <c r="AK3247" s="49">
        <f>IFERROR(IF(OR($W3247&lt;&gt;"Ja",VLOOKUP($C3247,Listen!$A$2:$F$45,6,0)="Nein"),$AC3247,$AB3247),0)</f>
        <v>0</v>
      </c>
      <c r="AL3247" s="51">
        <f t="shared" si="1056"/>
        <v>0</v>
      </c>
      <c r="AM3247" s="296">
        <f>IFERROR(IF(VLOOKUP($C3247,Listen!$A$2:$F$45,6,0)="Ja",MAX(BC3247:BD3247),D_SAV!$BC3247),0)</f>
        <v>0</v>
      </c>
      <c r="AN3247" s="51">
        <f t="shared" si="1057"/>
        <v>0</v>
      </c>
      <c r="AP3247" s="304">
        <f t="shared" si="1058"/>
        <v>0</v>
      </c>
      <c r="AQ3247" s="304">
        <f t="shared" si="1059"/>
        <v>0</v>
      </c>
      <c r="AR3247" s="304">
        <f t="shared" si="1060"/>
        <v>0</v>
      </c>
      <c r="AS3247" s="304">
        <f t="shared" si="1061"/>
        <v>0</v>
      </c>
      <c r="AT3247" s="304">
        <f t="shared" si="1062"/>
        <v>0</v>
      </c>
      <c r="AU3247" s="304">
        <f t="shared" si="1063"/>
        <v>0</v>
      </c>
      <c r="AV3247" s="304">
        <f t="shared" si="1064"/>
        <v>0</v>
      </c>
      <c r="AW3247" s="304">
        <f t="shared" si="1065"/>
        <v>0</v>
      </c>
      <c r="AX3247" s="304">
        <f t="shared" si="1066"/>
        <v>0</v>
      </c>
      <c r="AY3247" s="304">
        <f t="shared" si="1067"/>
        <v>0</v>
      </c>
      <c r="AZ3247" s="304">
        <f t="shared" si="1068"/>
        <v>0</v>
      </c>
      <c r="BA3247" s="304">
        <f t="shared" si="1069"/>
        <v>0</v>
      </c>
      <c r="BB3247" s="304">
        <f t="shared" si="1070"/>
        <v>0</v>
      </c>
      <c r="BC3247" s="304">
        <f t="shared" si="1071"/>
        <v>0</v>
      </c>
      <c r="BD3247" s="304">
        <f t="shared" si="1072"/>
        <v>0</v>
      </c>
      <c r="BE3247" s="304">
        <f>IFERROR(IF(VLOOKUP($C3247,Listen!$A$2:$F$45,6,0)="Ja",BB3247-MAX(BC3247:BD3247),BB3247-BC3247),0)</f>
        <v>0</v>
      </c>
    </row>
    <row r="3248" spans="1:57" x14ac:dyDescent="0.25">
      <c r="A3248" s="320" t="str">
        <f>IF(AND(D3248&lt;&gt;0,C3248&lt;&gt;0,E3248&lt;&gt;0),IF(B3248&lt;&gt;0,CONCATENATE(B3248,"-AGr",VLOOKUP(C3248,Listen!$A$2:$D$45,4,FALSE),"-",D3248,"-",E3248,),CONCATENATE("AGr",VLOOKUP(C3248,Listen!$A$2:$D$45,4,FALSE),"-",D3248,"-",E3248)),"keine vollständige ID")</f>
        <v>keine vollständige ID</v>
      </c>
      <c r="B3248" s="301"/>
      <c r="C3248" s="287"/>
      <c r="D3248" s="34"/>
      <c r="E3248" s="306"/>
      <c r="F3248" s="116"/>
      <c r="G3248" s="17"/>
      <c r="H3248" s="17"/>
      <c r="I3248" s="17"/>
      <c r="J3248" s="17"/>
      <c r="K3248" s="17"/>
      <c r="L3248" s="17"/>
      <c r="M3248" s="17"/>
      <c r="N3248" s="17"/>
      <c r="O3248" s="116"/>
      <c r="P3248" s="117">
        <f>IF(D3248&gt;A_Stammdaten!$B$12,0,SUM(G3248,H3248,J3248,L3248:M3248)-SUM(I3248,K3248,N3248:O3248))</f>
        <v>0</v>
      </c>
      <c r="Q3248" s="17"/>
      <c r="R3248" s="17"/>
      <c r="S3248" s="17"/>
      <c r="T3248" s="17"/>
      <c r="U3248" s="62">
        <f t="shared" si="1052"/>
        <v>0</v>
      </c>
      <c r="V3248" s="34"/>
      <c r="W3248" s="34"/>
      <c r="X3248" s="34"/>
      <c r="Y3248" s="34"/>
      <c r="Z3248" s="34"/>
      <c r="AA3248" s="63" t="str">
        <f t="shared" si="1053"/>
        <v>-</v>
      </c>
      <c r="AB3248" s="63" t="str">
        <f t="shared" si="1054"/>
        <v>-</v>
      </c>
      <c r="AC3248" s="63">
        <f>IF(ISBLANK($C3248),0,VLOOKUP($C3248,Listen!$A$2:$C$45,2,FALSE))</f>
        <v>0</v>
      </c>
      <c r="AD3248" s="63">
        <f>IF(ISBLANK($C3248),0,VLOOKUP($C3248,Listen!$A$2:$C$45,3,FALSE))</f>
        <v>0</v>
      </c>
      <c r="AE3248" s="49">
        <f t="shared" si="1055"/>
        <v>0</v>
      </c>
      <c r="AF3248" s="49">
        <f t="shared" si="1055"/>
        <v>0</v>
      </c>
      <c r="AG3248" s="49">
        <f>IFERROR(IF(OR($V3248&lt;&gt;"Ja",VLOOKUP($C3248,Listen!$A$2:$F$45,5,0)="Nein",D3248&lt;IF(C3248="LNG Anbindungsanlagen gemäß separater Festlegung",2022,2023)),$AC3248,$AA3248),0)</f>
        <v>0</v>
      </c>
      <c r="AH3248" s="49">
        <f>IFERROR(IF(OR($V3248&lt;&gt;"Ja",VLOOKUP($C3248,Listen!$A$2:$F$45,5,0)="Nein",D3248&lt;IF(C3248="LNG Anbindungsanlagen gemäß separater Festlegung",2022,2023)),$AC3248,$AA3248),0)</f>
        <v>0</v>
      </c>
      <c r="AI3248" s="49">
        <f>IFERROR(IF(OR($W3248&lt;&gt;"Ja",VLOOKUP($C3248,Listen!$A$2:$F$45,6,0)="Nein"),$AC3248,$AB3248),0)</f>
        <v>0</v>
      </c>
      <c r="AJ3248" s="49">
        <f>IFERROR(IF(OR($W3248&lt;&gt;"Ja",VLOOKUP($C3248,Listen!$A$2:$F$45,6,0)="Nein"),$AC3248,$AB3248),0)</f>
        <v>0</v>
      </c>
      <c r="AK3248" s="49">
        <f>IFERROR(IF(OR($W3248&lt;&gt;"Ja",VLOOKUP($C3248,Listen!$A$2:$F$45,6,0)="Nein"),$AC3248,$AB3248),0)</f>
        <v>0</v>
      </c>
      <c r="AL3248" s="51">
        <f t="shared" si="1056"/>
        <v>0</v>
      </c>
      <c r="AM3248" s="296">
        <f>IFERROR(IF(VLOOKUP($C3248,Listen!$A$2:$F$45,6,0)="Ja",MAX(BC3248:BD3248),D_SAV!$BC3248),0)</f>
        <v>0</v>
      </c>
      <c r="AN3248" s="51">
        <f t="shared" si="1057"/>
        <v>0</v>
      </c>
      <c r="AP3248" s="304">
        <f t="shared" si="1058"/>
        <v>0</v>
      </c>
      <c r="AQ3248" s="304">
        <f t="shared" si="1059"/>
        <v>0</v>
      </c>
      <c r="AR3248" s="304">
        <f t="shared" si="1060"/>
        <v>0</v>
      </c>
      <c r="AS3248" s="304">
        <f t="shared" si="1061"/>
        <v>0</v>
      </c>
      <c r="AT3248" s="304">
        <f t="shared" si="1062"/>
        <v>0</v>
      </c>
      <c r="AU3248" s="304">
        <f t="shared" si="1063"/>
        <v>0</v>
      </c>
      <c r="AV3248" s="304">
        <f t="shared" si="1064"/>
        <v>0</v>
      </c>
      <c r="AW3248" s="304">
        <f t="shared" si="1065"/>
        <v>0</v>
      </c>
      <c r="AX3248" s="304">
        <f t="shared" si="1066"/>
        <v>0</v>
      </c>
      <c r="AY3248" s="304">
        <f t="shared" si="1067"/>
        <v>0</v>
      </c>
      <c r="AZ3248" s="304">
        <f t="shared" si="1068"/>
        <v>0</v>
      </c>
      <c r="BA3248" s="304">
        <f t="shared" si="1069"/>
        <v>0</v>
      </c>
      <c r="BB3248" s="304">
        <f t="shared" si="1070"/>
        <v>0</v>
      </c>
      <c r="BC3248" s="304">
        <f t="shared" si="1071"/>
        <v>0</v>
      </c>
      <c r="BD3248" s="304">
        <f t="shared" si="1072"/>
        <v>0</v>
      </c>
      <c r="BE3248" s="304">
        <f>IFERROR(IF(VLOOKUP($C3248,Listen!$A$2:$F$45,6,0)="Ja",BB3248-MAX(BC3248:BD3248),BB3248-BC3248),0)</f>
        <v>0</v>
      </c>
    </row>
    <row r="3249" spans="1:57" x14ac:dyDescent="0.25">
      <c r="A3249" s="320" t="str">
        <f>IF(AND(D3249&lt;&gt;0,C3249&lt;&gt;0,E3249&lt;&gt;0),IF(B3249&lt;&gt;0,CONCATENATE(B3249,"-AGr",VLOOKUP(C3249,Listen!$A$2:$D$45,4,FALSE),"-",D3249,"-",E3249,),CONCATENATE("AGr",VLOOKUP(C3249,Listen!$A$2:$D$45,4,FALSE),"-",D3249,"-",E3249)),"keine vollständige ID")</f>
        <v>keine vollständige ID</v>
      </c>
      <c r="B3249" s="301"/>
      <c r="C3249" s="287"/>
      <c r="D3249" s="34"/>
      <c r="E3249" s="306"/>
      <c r="F3249" s="116"/>
      <c r="G3249" s="17"/>
      <c r="H3249" s="17"/>
      <c r="I3249" s="17"/>
      <c r="J3249" s="17"/>
      <c r="K3249" s="17"/>
      <c r="L3249" s="17"/>
      <c r="M3249" s="17"/>
      <c r="N3249" s="17"/>
      <c r="O3249" s="116"/>
      <c r="P3249" s="117">
        <f>IF(D3249&gt;A_Stammdaten!$B$12,0,SUM(G3249,H3249,J3249,L3249:M3249)-SUM(I3249,K3249,N3249:O3249))</f>
        <v>0</v>
      </c>
      <c r="Q3249" s="17"/>
      <c r="R3249" s="17"/>
      <c r="S3249" s="17"/>
      <c r="T3249" s="17"/>
      <c r="U3249" s="62">
        <f t="shared" si="1052"/>
        <v>0</v>
      </c>
      <c r="V3249" s="34"/>
      <c r="W3249" s="34"/>
      <c r="X3249" s="34"/>
      <c r="Y3249" s="34"/>
      <c r="Z3249" s="34"/>
      <c r="AA3249" s="63" t="str">
        <f t="shared" si="1053"/>
        <v>-</v>
      </c>
      <c r="AB3249" s="63" t="str">
        <f t="shared" si="1054"/>
        <v>-</v>
      </c>
      <c r="AC3249" s="63">
        <f>IF(ISBLANK($C3249),0,VLOOKUP($C3249,Listen!$A$2:$C$45,2,FALSE))</f>
        <v>0</v>
      </c>
      <c r="AD3249" s="63">
        <f>IF(ISBLANK($C3249),0,VLOOKUP($C3249,Listen!$A$2:$C$45,3,FALSE))</f>
        <v>0</v>
      </c>
      <c r="AE3249" s="49">
        <f t="shared" si="1055"/>
        <v>0</v>
      </c>
      <c r="AF3249" s="49">
        <f t="shared" si="1055"/>
        <v>0</v>
      </c>
      <c r="AG3249" s="49">
        <f>IFERROR(IF(OR($V3249&lt;&gt;"Ja",VLOOKUP($C3249,Listen!$A$2:$F$45,5,0)="Nein",D3249&lt;IF(C3249="LNG Anbindungsanlagen gemäß separater Festlegung",2022,2023)),$AC3249,$AA3249),0)</f>
        <v>0</v>
      </c>
      <c r="AH3249" s="49">
        <f>IFERROR(IF(OR($V3249&lt;&gt;"Ja",VLOOKUP($C3249,Listen!$A$2:$F$45,5,0)="Nein",D3249&lt;IF(C3249="LNG Anbindungsanlagen gemäß separater Festlegung",2022,2023)),$AC3249,$AA3249),0)</f>
        <v>0</v>
      </c>
      <c r="AI3249" s="49">
        <f>IFERROR(IF(OR($W3249&lt;&gt;"Ja",VLOOKUP($C3249,Listen!$A$2:$F$45,6,0)="Nein"),$AC3249,$AB3249),0)</f>
        <v>0</v>
      </c>
      <c r="AJ3249" s="49">
        <f>IFERROR(IF(OR($W3249&lt;&gt;"Ja",VLOOKUP($C3249,Listen!$A$2:$F$45,6,0)="Nein"),$AC3249,$AB3249),0)</f>
        <v>0</v>
      </c>
      <c r="AK3249" s="49">
        <f>IFERROR(IF(OR($W3249&lt;&gt;"Ja",VLOOKUP($C3249,Listen!$A$2:$F$45,6,0)="Nein"),$AC3249,$AB3249),0)</f>
        <v>0</v>
      </c>
      <c r="AL3249" s="51">
        <f t="shared" si="1056"/>
        <v>0</v>
      </c>
      <c r="AM3249" s="296">
        <f>IFERROR(IF(VLOOKUP($C3249,Listen!$A$2:$F$45,6,0)="Ja",MAX(BC3249:BD3249),D_SAV!$BC3249),0)</f>
        <v>0</v>
      </c>
      <c r="AN3249" s="51">
        <f t="shared" si="1057"/>
        <v>0</v>
      </c>
      <c r="AP3249" s="304">
        <f t="shared" si="1058"/>
        <v>0</v>
      </c>
      <c r="AQ3249" s="304">
        <f t="shared" si="1059"/>
        <v>0</v>
      </c>
      <c r="AR3249" s="304">
        <f t="shared" si="1060"/>
        <v>0</v>
      </c>
      <c r="AS3249" s="304">
        <f t="shared" si="1061"/>
        <v>0</v>
      </c>
      <c r="AT3249" s="304">
        <f t="shared" si="1062"/>
        <v>0</v>
      </c>
      <c r="AU3249" s="304">
        <f t="shared" si="1063"/>
        <v>0</v>
      </c>
      <c r="AV3249" s="304">
        <f t="shared" si="1064"/>
        <v>0</v>
      </c>
      <c r="AW3249" s="304">
        <f t="shared" si="1065"/>
        <v>0</v>
      </c>
      <c r="AX3249" s="304">
        <f t="shared" si="1066"/>
        <v>0</v>
      </c>
      <c r="AY3249" s="304">
        <f t="shared" si="1067"/>
        <v>0</v>
      </c>
      <c r="AZ3249" s="304">
        <f t="shared" si="1068"/>
        <v>0</v>
      </c>
      <c r="BA3249" s="304">
        <f t="shared" si="1069"/>
        <v>0</v>
      </c>
      <c r="BB3249" s="304">
        <f t="shared" si="1070"/>
        <v>0</v>
      </c>
      <c r="BC3249" s="304">
        <f t="shared" si="1071"/>
        <v>0</v>
      </c>
      <c r="BD3249" s="304">
        <f t="shared" si="1072"/>
        <v>0</v>
      </c>
      <c r="BE3249" s="304">
        <f>IFERROR(IF(VLOOKUP($C3249,Listen!$A$2:$F$45,6,0)="Ja",BB3249-MAX(BC3249:BD3249),BB3249-BC3249),0)</f>
        <v>0</v>
      </c>
    </row>
    <row r="3250" spans="1:57" x14ac:dyDescent="0.25">
      <c r="A3250" s="320" t="str">
        <f>IF(AND(D3250&lt;&gt;0,C3250&lt;&gt;0,E3250&lt;&gt;0),IF(B3250&lt;&gt;0,CONCATENATE(B3250,"-AGr",VLOOKUP(C3250,Listen!$A$2:$D$45,4,FALSE),"-",D3250,"-",E3250,),CONCATENATE("AGr",VLOOKUP(C3250,Listen!$A$2:$D$45,4,FALSE),"-",D3250,"-",E3250)),"keine vollständige ID")</f>
        <v>keine vollständige ID</v>
      </c>
      <c r="B3250" s="301"/>
      <c r="C3250" s="287"/>
      <c r="D3250" s="34"/>
      <c r="E3250" s="306"/>
      <c r="F3250" s="116"/>
      <c r="G3250" s="17"/>
      <c r="H3250" s="17"/>
      <c r="I3250" s="17"/>
      <c r="J3250" s="17"/>
      <c r="K3250" s="17"/>
      <c r="L3250" s="17"/>
      <c r="M3250" s="17"/>
      <c r="N3250" s="17"/>
      <c r="O3250" s="116"/>
      <c r="P3250" s="117">
        <f>IF(D3250&gt;A_Stammdaten!$B$12,0,SUM(G3250,H3250,J3250,L3250:M3250)-SUM(I3250,K3250,N3250:O3250))</f>
        <v>0</v>
      </c>
      <c r="Q3250" s="17"/>
      <c r="R3250" s="17"/>
      <c r="S3250" s="17"/>
      <c r="T3250" s="17"/>
      <c r="U3250" s="62">
        <f t="shared" si="1052"/>
        <v>0</v>
      </c>
      <c r="V3250" s="34"/>
      <c r="W3250" s="34"/>
      <c r="X3250" s="34"/>
      <c r="Y3250" s="34"/>
      <c r="Z3250" s="34"/>
      <c r="AA3250" s="63" t="str">
        <f t="shared" si="1053"/>
        <v>-</v>
      </c>
      <c r="AB3250" s="63" t="str">
        <f t="shared" si="1054"/>
        <v>-</v>
      </c>
      <c r="AC3250" s="63">
        <f>IF(ISBLANK($C3250),0,VLOOKUP($C3250,Listen!$A$2:$C$45,2,FALSE))</f>
        <v>0</v>
      </c>
      <c r="AD3250" s="63">
        <f>IF(ISBLANK($C3250),0,VLOOKUP($C3250,Listen!$A$2:$C$45,3,FALSE))</f>
        <v>0</v>
      </c>
      <c r="AE3250" s="49">
        <f t="shared" si="1055"/>
        <v>0</v>
      </c>
      <c r="AF3250" s="49">
        <f t="shared" si="1055"/>
        <v>0</v>
      </c>
      <c r="AG3250" s="49">
        <f>IFERROR(IF(OR($V3250&lt;&gt;"Ja",VLOOKUP($C3250,Listen!$A$2:$F$45,5,0)="Nein",D3250&lt;IF(C3250="LNG Anbindungsanlagen gemäß separater Festlegung",2022,2023)),$AC3250,$AA3250),0)</f>
        <v>0</v>
      </c>
      <c r="AH3250" s="49">
        <f>IFERROR(IF(OR($V3250&lt;&gt;"Ja",VLOOKUP($C3250,Listen!$A$2:$F$45,5,0)="Nein",D3250&lt;IF(C3250="LNG Anbindungsanlagen gemäß separater Festlegung",2022,2023)),$AC3250,$AA3250),0)</f>
        <v>0</v>
      </c>
      <c r="AI3250" s="49">
        <f>IFERROR(IF(OR($W3250&lt;&gt;"Ja",VLOOKUP($C3250,Listen!$A$2:$F$45,6,0)="Nein"),$AC3250,$AB3250),0)</f>
        <v>0</v>
      </c>
      <c r="AJ3250" s="49">
        <f>IFERROR(IF(OR($W3250&lt;&gt;"Ja",VLOOKUP($C3250,Listen!$A$2:$F$45,6,0)="Nein"),$AC3250,$AB3250),0)</f>
        <v>0</v>
      </c>
      <c r="AK3250" s="49">
        <f>IFERROR(IF(OR($W3250&lt;&gt;"Ja",VLOOKUP($C3250,Listen!$A$2:$F$45,6,0)="Nein"),$AC3250,$AB3250),0)</f>
        <v>0</v>
      </c>
      <c r="AL3250" s="51">
        <f t="shared" si="1056"/>
        <v>0</v>
      </c>
      <c r="AM3250" s="296">
        <f>IFERROR(IF(VLOOKUP($C3250,Listen!$A$2:$F$45,6,0)="Ja",MAX(BC3250:BD3250),D_SAV!$BC3250),0)</f>
        <v>0</v>
      </c>
      <c r="AN3250" s="51">
        <f t="shared" si="1057"/>
        <v>0</v>
      </c>
      <c r="AP3250" s="304">
        <f t="shared" si="1058"/>
        <v>0</v>
      </c>
      <c r="AQ3250" s="304">
        <f t="shared" si="1059"/>
        <v>0</v>
      </c>
      <c r="AR3250" s="304">
        <f t="shared" si="1060"/>
        <v>0</v>
      </c>
      <c r="AS3250" s="304">
        <f t="shared" si="1061"/>
        <v>0</v>
      </c>
      <c r="AT3250" s="304">
        <f t="shared" si="1062"/>
        <v>0</v>
      </c>
      <c r="AU3250" s="304">
        <f t="shared" si="1063"/>
        <v>0</v>
      </c>
      <c r="AV3250" s="304">
        <f t="shared" si="1064"/>
        <v>0</v>
      </c>
      <c r="AW3250" s="304">
        <f t="shared" si="1065"/>
        <v>0</v>
      </c>
      <c r="AX3250" s="304">
        <f t="shared" si="1066"/>
        <v>0</v>
      </c>
      <c r="AY3250" s="304">
        <f t="shared" si="1067"/>
        <v>0</v>
      </c>
      <c r="AZ3250" s="304">
        <f t="shared" si="1068"/>
        <v>0</v>
      </c>
      <c r="BA3250" s="304">
        <f t="shared" si="1069"/>
        <v>0</v>
      </c>
      <c r="BB3250" s="304">
        <f t="shared" si="1070"/>
        <v>0</v>
      </c>
      <c r="BC3250" s="304">
        <f t="shared" si="1071"/>
        <v>0</v>
      </c>
      <c r="BD3250" s="304">
        <f t="shared" si="1072"/>
        <v>0</v>
      </c>
      <c r="BE3250" s="304">
        <f>IFERROR(IF(VLOOKUP($C3250,Listen!$A$2:$F$45,6,0)="Ja",BB3250-MAX(BC3250:BD3250),BB3250-BC3250),0)</f>
        <v>0</v>
      </c>
    </row>
    <row r="3251" spans="1:57" x14ac:dyDescent="0.25">
      <c r="A3251" s="320" t="str">
        <f>IF(AND(D3251&lt;&gt;0,C3251&lt;&gt;0,E3251&lt;&gt;0),IF(B3251&lt;&gt;0,CONCATENATE(B3251,"-AGr",VLOOKUP(C3251,Listen!$A$2:$D$45,4,FALSE),"-",D3251,"-",E3251,),CONCATENATE("AGr",VLOOKUP(C3251,Listen!$A$2:$D$45,4,FALSE),"-",D3251,"-",E3251)),"keine vollständige ID")</f>
        <v>keine vollständige ID</v>
      </c>
      <c r="B3251" s="301"/>
      <c r="C3251" s="287"/>
      <c r="D3251" s="34"/>
      <c r="E3251" s="306"/>
      <c r="F3251" s="116"/>
      <c r="G3251" s="17"/>
      <c r="H3251" s="17"/>
      <c r="I3251" s="17"/>
      <c r="J3251" s="17"/>
      <c r="K3251" s="17"/>
      <c r="L3251" s="17"/>
      <c r="M3251" s="17"/>
      <c r="N3251" s="17"/>
      <c r="O3251" s="116"/>
      <c r="P3251" s="117">
        <f>IF(D3251&gt;A_Stammdaten!$B$12,0,SUM(G3251,H3251,J3251,L3251:M3251)-SUM(I3251,K3251,N3251:O3251))</f>
        <v>0</v>
      </c>
      <c r="Q3251" s="17"/>
      <c r="R3251" s="17"/>
      <c r="S3251" s="17"/>
      <c r="T3251" s="17"/>
      <c r="U3251" s="62">
        <f t="shared" si="1052"/>
        <v>0</v>
      </c>
      <c r="V3251" s="34"/>
      <c r="W3251" s="34"/>
      <c r="X3251" s="34"/>
      <c r="Y3251" s="34"/>
      <c r="Z3251" s="34"/>
      <c r="AA3251" s="63" t="str">
        <f t="shared" si="1053"/>
        <v>-</v>
      </c>
      <c r="AB3251" s="63" t="str">
        <f t="shared" si="1054"/>
        <v>-</v>
      </c>
      <c r="AC3251" s="63">
        <f>IF(ISBLANK($C3251),0,VLOOKUP($C3251,Listen!$A$2:$C$45,2,FALSE))</f>
        <v>0</v>
      </c>
      <c r="AD3251" s="63">
        <f>IF(ISBLANK($C3251),0,VLOOKUP($C3251,Listen!$A$2:$C$45,3,FALSE))</f>
        <v>0</v>
      </c>
      <c r="AE3251" s="49">
        <f t="shared" si="1055"/>
        <v>0</v>
      </c>
      <c r="AF3251" s="49">
        <f t="shared" si="1055"/>
        <v>0</v>
      </c>
      <c r="AG3251" s="49">
        <f>IFERROR(IF(OR($V3251&lt;&gt;"Ja",VLOOKUP($C3251,Listen!$A$2:$F$45,5,0)="Nein",D3251&lt;IF(C3251="LNG Anbindungsanlagen gemäß separater Festlegung",2022,2023)),$AC3251,$AA3251),0)</f>
        <v>0</v>
      </c>
      <c r="AH3251" s="49">
        <f>IFERROR(IF(OR($V3251&lt;&gt;"Ja",VLOOKUP($C3251,Listen!$A$2:$F$45,5,0)="Nein",D3251&lt;IF(C3251="LNG Anbindungsanlagen gemäß separater Festlegung",2022,2023)),$AC3251,$AA3251),0)</f>
        <v>0</v>
      </c>
      <c r="AI3251" s="49">
        <f>IFERROR(IF(OR($W3251&lt;&gt;"Ja",VLOOKUP($C3251,Listen!$A$2:$F$45,6,0)="Nein"),$AC3251,$AB3251),0)</f>
        <v>0</v>
      </c>
      <c r="AJ3251" s="49">
        <f>IFERROR(IF(OR($W3251&lt;&gt;"Ja",VLOOKUP($C3251,Listen!$A$2:$F$45,6,0)="Nein"),$AC3251,$AB3251),0)</f>
        <v>0</v>
      </c>
      <c r="AK3251" s="49">
        <f>IFERROR(IF(OR($W3251&lt;&gt;"Ja",VLOOKUP($C3251,Listen!$A$2:$F$45,6,0)="Nein"),$AC3251,$AB3251),0)</f>
        <v>0</v>
      </c>
      <c r="AL3251" s="51">
        <f t="shared" si="1056"/>
        <v>0</v>
      </c>
      <c r="AM3251" s="296">
        <f>IFERROR(IF(VLOOKUP($C3251,Listen!$A$2:$F$45,6,0)="Ja",MAX(BC3251:BD3251),D_SAV!$BC3251),0)</f>
        <v>0</v>
      </c>
      <c r="AN3251" s="51">
        <f t="shared" si="1057"/>
        <v>0</v>
      </c>
      <c r="AP3251" s="304">
        <f t="shared" si="1058"/>
        <v>0</v>
      </c>
      <c r="AQ3251" s="304">
        <f t="shared" si="1059"/>
        <v>0</v>
      </c>
      <c r="AR3251" s="304">
        <f t="shared" si="1060"/>
        <v>0</v>
      </c>
      <c r="AS3251" s="304">
        <f t="shared" si="1061"/>
        <v>0</v>
      </c>
      <c r="AT3251" s="304">
        <f t="shared" si="1062"/>
        <v>0</v>
      </c>
      <c r="AU3251" s="304">
        <f t="shared" si="1063"/>
        <v>0</v>
      </c>
      <c r="AV3251" s="304">
        <f t="shared" si="1064"/>
        <v>0</v>
      </c>
      <c r="AW3251" s="304">
        <f t="shared" si="1065"/>
        <v>0</v>
      </c>
      <c r="AX3251" s="304">
        <f t="shared" si="1066"/>
        <v>0</v>
      </c>
      <c r="AY3251" s="304">
        <f t="shared" si="1067"/>
        <v>0</v>
      </c>
      <c r="AZ3251" s="304">
        <f t="shared" si="1068"/>
        <v>0</v>
      </c>
      <c r="BA3251" s="304">
        <f t="shared" si="1069"/>
        <v>0</v>
      </c>
      <c r="BB3251" s="304">
        <f t="shared" si="1070"/>
        <v>0</v>
      </c>
      <c r="BC3251" s="304">
        <f t="shared" si="1071"/>
        <v>0</v>
      </c>
      <c r="BD3251" s="304">
        <f t="shared" si="1072"/>
        <v>0</v>
      </c>
      <c r="BE3251" s="304">
        <f>IFERROR(IF(VLOOKUP($C3251,Listen!$A$2:$F$45,6,0)="Ja",BB3251-MAX(BC3251:BD3251),BB3251-BC3251),0)</f>
        <v>0</v>
      </c>
    </row>
    <row r="3252" spans="1:57" x14ac:dyDescent="0.25">
      <c r="A3252" s="320" t="str">
        <f>IF(AND(D3252&lt;&gt;0,C3252&lt;&gt;0,E3252&lt;&gt;0),IF(B3252&lt;&gt;0,CONCATENATE(B3252,"-AGr",VLOOKUP(C3252,Listen!$A$2:$D$45,4,FALSE),"-",D3252,"-",E3252,),CONCATENATE("AGr",VLOOKUP(C3252,Listen!$A$2:$D$45,4,FALSE),"-",D3252,"-",E3252)),"keine vollständige ID")</f>
        <v>keine vollständige ID</v>
      </c>
      <c r="B3252" s="301"/>
      <c r="C3252" s="287"/>
      <c r="D3252" s="34"/>
      <c r="E3252" s="306"/>
      <c r="F3252" s="116"/>
      <c r="G3252" s="17"/>
      <c r="H3252" s="17"/>
      <c r="I3252" s="17"/>
      <c r="J3252" s="17"/>
      <c r="K3252" s="17"/>
      <c r="L3252" s="17"/>
      <c r="M3252" s="17"/>
      <c r="N3252" s="17"/>
      <c r="O3252" s="116"/>
      <c r="P3252" s="117">
        <f>IF(D3252&gt;A_Stammdaten!$B$12,0,SUM(G3252,H3252,J3252,L3252:M3252)-SUM(I3252,K3252,N3252:O3252))</f>
        <v>0</v>
      </c>
      <c r="Q3252" s="17"/>
      <c r="R3252" s="17"/>
      <c r="S3252" s="17"/>
      <c r="T3252" s="17"/>
      <c r="U3252" s="62">
        <f t="shared" si="1052"/>
        <v>0</v>
      </c>
      <c r="V3252" s="34"/>
      <c r="W3252" s="34"/>
      <c r="X3252" s="34"/>
      <c r="Y3252" s="34"/>
      <c r="Z3252" s="34"/>
      <c r="AA3252" s="63" t="str">
        <f t="shared" si="1053"/>
        <v>-</v>
      </c>
      <c r="AB3252" s="63" t="str">
        <f t="shared" si="1054"/>
        <v>-</v>
      </c>
      <c r="AC3252" s="63">
        <f>IF(ISBLANK($C3252),0,VLOOKUP($C3252,Listen!$A$2:$C$45,2,FALSE))</f>
        <v>0</v>
      </c>
      <c r="AD3252" s="63">
        <f>IF(ISBLANK($C3252),0,VLOOKUP($C3252,Listen!$A$2:$C$45,3,FALSE))</f>
        <v>0</v>
      </c>
      <c r="AE3252" s="49">
        <f t="shared" si="1055"/>
        <v>0</v>
      </c>
      <c r="AF3252" s="49">
        <f t="shared" si="1055"/>
        <v>0</v>
      </c>
      <c r="AG3252" s="49">
        <f>IFERROR(IF(OR($V3252&lt;&gt;"Ja",VLOOKUP($C3252,Listen!$A$2:$F$45,5,0)="Nein",D3252&lt;IF(C3252="LNG Anbindungsanlagen gemäß separater Festlegung",2022,2023)),$AC3252,$AA3252),0)</f>
        <v>0</v>
      </c>
      <c r="AH3252" s="49">
        <f>IFERROR(IF(OR($V3252&lt;&gt;"Ja",VLOOKUP($C3252,Listen!$A$2:$F$45,5,0)="Nein",D3252&lt;IF(C3252="LNG Anbindungsanlagen gemäß separater Festlegung",2022,2023)),$AC3252,$AA3252),0)</f>
        <v>0</v>
      </c>
      <c r="AI3252" s="49">
        <f>IFERROR(IF(OR($W3252&lt;&gt;"Ja",VLOOKUP($C3252,Listen!$A$2:$F$45,6,0)="Nein"),$AC3252,$AB3252),0)</f>
        <v>0</v>
      </c>
      <c r="AJ3252" s="49">
        <f>IFERROR(IF(OR($W3252&lt;&gt;"Ja",VLOOKUP($C3252,Listen!$A$2:$F$45,6,0)="Nein"),$AC3252,$AB3252),0)</f>
        <v>0</v>
      </c>
      <c r="AK3252" s="49">
        <f>IFERROR(IF(OR($W3252&lt;&gt;"Ja",VLOOKUP($C3252,Listen!$A$2:$F$45,6,0)="Nein"),$AC3252,$AB3252),0)</f>
        <v>0</v>
      </c>
      <c r="AL3252" s="51">
        <f t="shared" si="1056"/>
        <v>0</v>
      </c>
      <c r="AM3252" s="296">
        <f>IFERROR(IF(VLOOKUP($C3252,Listen!$A$2:$F$45,6,0)="Ja",MAX(BC3252:BD3252),D_SAV!$BC3252),0)</f>
        <v>0</v>
      </c>
      <c r="AN3252" s="51">
        <f t="shared" si="1057"/>
        <v>0</v>
      </c>
      <c r="AP3252" s="304">
        <f t="shared" si="1058"/>
        <v>0</v>
      </c>
      <c r="AQ3252" s="304">
        <f t="shared" si="1059"/>
        <v>0</v>
      </c>
      <c r="AR3252" s="304">
        <f t="shared" si="1060"/>
        <v>0</v>
      </c>
      <c r="AS3252" s="304">
        <f t="shared" si="1061"/>
        <v>0</v>
      </c>
      <c r="AT3252" s="304">
        <f t="shared" si="1062"/>
        <v>0</v>
      </c>
      <c r="AU3252" s="304">
        <f t="shared" si="1063"/>
        <v>0</v>
      </c>
      <c r="AV3252" s="304">
        <f t="shared" si="1064"/>
        <v>0</v>
      </c>
      <c r="AW3252" s="304">
        <f t="shared" si="1065"/>
        <v>0</v>
      </c>
      <c r="AX3252" s="304">
        <f t="shared" si="1066"/>
        <v>0</v>
      </c>
      <c r="AY3252" s="304">
        <f t="shared" si="1067"/>
        <v>0</v>
      </c>
      <c r="AZ3252" s="304">
        <f t="shared" si="1068"/>
        <v>0</v>
      </c>
      <c r="BA3252" s="304">
        <f t="shared" si="1069"/>
        <v>0</v>
      </c>
      <c r="BB3252" s="304">
        <f t="shared" si="1070"/>
        <v>0</v>
      </c>
      <c r="BC3252" s="304">
        <f t="shared" si="1071"/>
        <v>0</v>
      </c>
      <c r="BD3252" s="304">
        <f t="shared" si="1072"/>
        <v>0</v>
      </c>
      <c r="BE3252" s="304">
        <f>IFERROR(IF(VLOOKUP($C3252,Listen!$A$2:$F$45,6,0)="Ja",BB3252-MAX(BC3252:BD3252),BB3252-BC3252),0)</f>
        <v>0</v>
      </c>
    </row>
    <row r="3253" spans="1:57" x14ac:dyDescent="0.25">
      <c r="A3253" s="320" t="str">
        <f>IF(AND(D3253&lt;&gt;0,C3253&lt;&gt;0,E3253&lt;&gt;0),IF(B3253&lt;&gt;0,CONCATENATE(B3253,"-AGr",VLOOKUP(C3253,Listen!$A$2:$D$45,4,FALSE),"-",D3253,"-",E3253,),CONCATENATE("AGr",VLOOKUP(C3253,Listen!$A$2:$D$45,4,FALSE),"-",D3253,"-",E3253)),"keine vollständige ID")</f>
        <v>keine vollständige ID</v>
      </c>
      <c r="B3253" s="301"/>
      <c r="C3253" s="287"/>
      <c r="D3253" s="34"/>
      <c r="E3253" s="306"/>
      <c r="F3253" s="116"/>
      <c r="G3253" s="17"/>
      <c r="H3253" s="17"/>
      <c r="I3253" s="17"/>
      <c r="J3253" s="17"/>
      <c r="K3253" s="17"/>
      <c r="L3253" s="17"/>
      <c r="M3253" s="17"/>
      <c r="N3253" s="17"/>
      <c r="O3253" s="116"/>
      <c r="P3253" s="117">
        <f>IF(D3253&gt;A_Stammdaten!$B$12,0,SUM(G3253,H3253,J3253,L3253:M3253)-SUM(I3253,K3253,N3253:O3253))</f>
        <v>0</v>
      </c>
      <c r="Q3253" s="17"/>
      <c r="R3253" s="17"/>
      <c r="S3253" s="17"/>
      <c r="T3253" s="17"/>
      <c r="U3253" s="62">
        <f t="shared" si="1052"/>
        <v>0</v>
      </c>
      <c r="V3253" s="34"/>
      <c r="W3253" s="34"/>
      <c r="X3253" s="34"/>
      <c r="Y3253" s="34"/>
      <c r="Z3253" s="34"/>
      <c r="AA3253" s="63" t="str">
        <f t="shared" si="1053"/>
        <v>-</v>
      </c>
      <c r="AB3253" s="63" t="str">
        <f t="shared" si="1054"/>
        <v>-</v>
      </c>
      <c r="AC3253" s="63">
        <f>IF(ISBLANK($C3253),0,VLOOKUP($C3253,Listen!$A$2:$C$45,2,FALSE))</f>
        <v>0</v>
      </c>
      <c r="AD3253" s="63">
        <f>IF(ISBLANK($C3253),0,VLOOKUP($C3253,Listen!$A$2:$C$45,3,FALSE))</f>
        <v>0</v>
      </c>
      <c r="AE3253" s="49">
        <f t="shared" si="1055"/>
        <v>0</v>
      </c>
      <c r="AF3253" s="49">
        <f t="shared" si="1055"/>
        <v>0</v>
      </c>
      <c r="AG3253" s="49">
        <f>IFERROR(IF(OR($V3253&lt;&gt;"Ja",VLOOKUP($C3253,Listen!$A$2:$F$45,5,0)="Nein",D3253&lt;IF(C3253="LNG Anbindungsanlagen gemäß separater Festlegung",2022,2023)),$AC3253,$AA3253),0)</f>
        <v>0</v>
      </c>
      <c r="AH3253" s="49">
        <f>IFERROR(IF(OR($V3253&lt;&gt;"Ja",VLOOKUP($C3253,Listen!$A$2:$F$45,5,0)="Nein",D3253&lt;IF(C3253="LNG Anbindungsanlagen gemäß separater Festlegung",2022,2023)),$AC3253,$AA3253),0)</f>
        <v>0</v>
      </c>
      <c r="AI3253" s="49">
        <f>IFERROR(IF(OR($W3253&lt;&gt;"Ja",VLOOKUP($C3253,Listen!$A$2:$F$45,6,0)="Nein"),$AC3253,$AB3253),0)</f>
        <v>0</v>
      </c>
      <c r="AJ3253" s="49">
        <f>IFERROR(IF(OR($W3253&lt;&gt;"Ja",VLOOKUP($C3253,Listen!$A$2:$F$45,6,0)="Nein"),$AC3253,$AB3253),0)</f>
        <v>0</v>
      </c>
      <c r="AK3253" s="49">
        <f>IFERROR(IF(OR($W3253&lt;&gt;"Ja",VLOOKUP($C3253,Listen!$A$2:$F$45,6,0)="Nein"),$AC3253,$AB3253),0)</f>
        <v>0</v>
      </c>
      <c r="AL3253" s="51">
        <f t="shared" si="1056"/>
        <v>0</v>
      </c>
      <c r="AM3253" s="296">
        <f>IFERROR(IF(VLOOKUP($C3253,Listen!$A$2:$F$45,6,0)="Ja",MAX(BC3253:BD3253),D_SAV!$BC3253),0)</f>
        <v>0</v>
      </c>
      <c r="AN3253" s="51">
        <f t="shared" si="1057"/>
        <v>0</v>
      </c>
      <c r="AP3253" s="304">
        <f t="shared" si="1058"/>
        <v>0</v>
      </c>
      <c r="AQ3253" s="304">
        <f t="shared" si="1059"/>
        <v>0</v>
      </c>
      <c r="AR3253" s="304">
        <f t="shared" si="1060"/>
        <v>0</v>
      </c>
      <c r="AS3253" s="304">
        <f t="shared" si="1061"/>
        <v>0</v>
      </c>
      <c r="AT3253" s="304">
        <f t="shared" si="1062"/>
        <v>0</v>
      </c>
      <c r="AU3253" s="304">
        <f t="shared" si="1063"/>
        <v>0</v>
      </c>
      <c r="AV3253" s="304">
        <f t="shared" si="1064"/>
        <v>0</v>
      </c>
      <c r="AW3253" s="304">
        <f t="shared" si="1065"/>
        <v>0</v>
      </c>
      <c r="AX3253" s="304">
        <f t="shared" si="1066"/>
        <v>0</v>
      </c>
      <c r="AY3253" s="304">
        <f t="shared" si="1067"/>
        <v>0</v>
      </c>
      <c r="AZ3253" s="304">
        <f t="shared" si="1068"/>
        <v>0</v>
      </c>
      <c r="BA3253" s="304">
        <f t="shared" si="1069"/>
        <v>0</v>
      </c>
      <c r="BB3253" s="304">
        <f t="shared" si="1070"/>
        <v>0</v>
      </c>
      <c r="BC3253" s="304">
        <f t="shared" si="1071"/>
        <v>0</v>
      </c>
      <c r="BD3253" s="304">
        <f t="shared" si="1072"/>
        <v>0</v>
      </c>
      <c r="BE3253" s="304">
        <f>IFERROR(IF(VLOOKUP($C3253,Listen!$A$2:$F$45,6,0)="Ja",BB3253-MAX(BC3253:BD3253),BB3253-BC3253),0)</f>
        <v>0</v>
      </c>
    </row>
    <row r="3254" spans="1:57" x14ac:dyDescent="0.25">
      <c r="A3254" s="320" t="str">
        <f>IF(AND(D3254&lt;&gt;0,C3254&lt;&gt;0,E3254&lt;&gt;0),IF(B3254&lt;&gt;0,CONCATENATE(B3254,"-AGr",VLOOKUP(C3254,Listen!$A$2:$D$45,4,FALSE),"-",D3254,"-",E3254,),CONCATENATE("AGr",VLOOKUP(C3254,Listen!$A$2:$D$45,4,FALSE),"-",D3254,"-",E3254)),"keine vollständige ID")</f>
        <v>keine vollständige ID</v>
      </c>
      <c r="B3254" s="301"/>
      <c r="C3254" s="287"/>
      <c r="D3254" s="34"/>
      <c r="E3254" s="306"/>
      <c r="F3254" s="116"/>
      <c r="G3254" s="17"/>
      <c r="H3254" s="17"/>
      <c r="I3254" s="17"/>
      <c r="J3254" s="17"/>
      <c r="K3254" s="17"/>
      <c r="L3254" s="17"/>
      <c r="M3254" s="17"/>
      <c r="N3254" s="17"/>
      <c r="O3254" s="116"/>
      <c r="P3254" s="117">
        <f>IF(D3254&gt;A_Stammdaten!$B$12,0,SUM(G3254,H3254,J3254,L3254:M3254)-SUM(I3254,K3254,N3254:O3254))</f>
        <v>0</v>
      </c>
      <c r="Q3254" s="17"/>
      <c r="R3254" s="17"/>
      <c r="S3254" s="17"/>
      <c r="T3254" s="17"/>
      <c r="U3254" s="62">
        <f t="shared" si="1052"/>
        <v>0</v>
      </c>
      <c r="V3254" s="34"/>
      <c r="W3254" s="34"/>
      <c r="X3254" s="34"/>
      <c r="Y3254" s="34"/>
      <c r="Z3254" s="34"/>
      <c r="AA3254" s="63" t="str">
        <f t="shared" si="1053"/>
        <v>-</v>
      </c>
      <c r="AB3254" s="63" t="str">
        <f t="shared" si="1054"/>
        <v>-</v>
      </c>
      <c r="AC3254" s="63">
        <f>IF(ISBLANK($C3254),0,VLOOKUP($C3254,Listen!$A$2:$C$45,2,FALSE))</f>
        <v>0</v>
      </c>
      <c r="AD3254" s="63">
        <f>IF(ISBLANK($C3254),0,VLOOKUP($C3254,Listen!$A$2:$C$45,3,FALSE))</f>
        <v>0</v>
      </c>
      <c r="AE3254" s="49">
        <f t="shared" si="1055"/>
        <v>0</v>
      </c>
      <c r="AF3254" s="49">
        <f t="shared" si="1055"/>
        <v>0</v>
      </c>
      <c r="AG3254" s="49">
        <f>IFERROR(IF(OR($V3254&lt;&gt;"Ja",VLOOKUP($C3254,Listen!$A$2:$F$45,5,0)="Nein",D3254&lt;IF(C3254="LNG Anbindungsanlagen gemäß separater Festlegung",2022,2023)),$AC3254,$AA3254),0)</f>
        <v>0</v>
      </c>
      <c r="AH3254" s="49">
        <f>IFERROR(IF(OR($V3254&lt;&gt;"Ja",VLOOKUP($C3254,Listen!$A$2:$F$45,5,0)="Nein",D3254&lt;IF(C3254="LNG Anbindungsanlagen gemäß separater Festlegung",2022,2023)),$AC3254,$AA3254),0)</f>
        <v>0</v>
      </c>
      <c r="AI3254" s="49">
        <f>IFERROR(IF(OR($W3254&lt;&gt;"Ja",VLOOKUP($C3254,Listen!$A$2:$F$45,6,0)="Nein"),$AC3254,$AB3254),0)</f>
        <v>0</v>
      </c>
      <c r="AJ3254" s="49">
        <f>IFERROR(IF(OR($W3254&lt;&gt;"Ja",VLOOKUP($C3254,Listen!$A$2:$F$45,6,0)="Nein"),$AC3254,$AB3254),0)</f>
        <v>0</v>
      </c>
      <c r="AK3254" s="49">
        <f>IFERROR(IF(OR($W3254&lt;&gt;"Ja",VLOOKUP($C3254,Listen!$A$2:$F$45,6,0)="Nein"),$AC3254,$AB3254),0)</f>
        <v>0</v>
      </c>
      <c r="AL3254" s="51">
        <f t="shared" si="1056"/>
        <v>0</v>
      </c>
      <c r="AM3254" s="296">
        <f>IFERROR(IF(VLOOKUP($C3254,Listen!$A$2:$F$45,6,0)="Ja",MAX(BC3254:BD3254),D_SAV!$BC3254),0)</f>
        <v>0</v>
      </c>
      <c r="AN3254" s="51">
        <f t="shared" si="1057"/>
        <v>0</v>
      </c>
      <c r="AP3254" s="304">
        <f t="shared" si="1058"/>
        <v>0</v>
      </c>
      <c r="AQ3254" s="304">
        <f t="shared" si="1059"/>
        <v>0</v>
      </c>
      <c r="AR3254" s="304">
        <f t="shared" si="1060"/>
        <v>0</v>
      </c>
      <c r="AS3254" s="304">
        <f t="shared" si="1061"/>
        <v>0</v>
      </c>
      <c r="AT3254" s="304">
        <f t="shared" si="1062"/>
        <v>0</v>
      </c>
      <c r="AU3254" s="304">
        <f t="shared" si="1063"/>
        <v>0</v>
      </c>
      <c r="AV3254" s="304">
        <f t="shared" si="1064"/>
        <v>0</v>
      </c>
      <c r="AW3254" s="304">
        <f t="shared" si="1065"/>
        <v>0</v>
      </c>
      <c r="AX3254" s="304">
        <f t="shared" si="1066"/>
        <v>0</v>
      </c>
      <c r="AY3254" s="304">
        <f t="shared" si="1067"/>
        <v>0</v>
      </c>
      <c r="AZ3254" s="304">
        <f t="shared" si="1068"/>
        <v>0</v>
      </c>
      <c r="BA3254" s="304">
        <f t="shared" si="1069"/>
        <v>0</v>
      </c>
      <c r="BB3254" s="304">
        <f t="shared" si="1070"/>
        <v>0</v>
      </c>
      <c r="BC3254" s="304">
        <f t="shared" si="1071"/>
        <v>0</v>
      </c>
      <c r="BD3254" s="304">
        <f t="shared" si="1072"/>
        <v>0</v>
      </c>
      <c r="BE3254" s="304">
        <f>IFERROR(IF(VLOOKUP($C3254,Listen!$A$2:$F$45,6,0)="Ja",BB3254-MAX(BC3254:BD3254),BB3254-BC3254),0)</f>
        <v>0</v>
      </c>
    </row>
    <row r="3255" spans="1:57" x14ac:dyDescent="0.25">
      <c r="A3255" s="320" t="str">
        <f>IF(AND(D3255&lt;&gt;0,C3255&lt;&gt;0,E3255&lt;&gt;0),IF(B3255&lt;&gt;0,CONCATENATE(B3255,"-AGr",VLOOKUP(C3255,Listen!$A$2:$D$45,4,FALSE),"-",D3255,"-",E3255,),CONCATENATE("AGr",VLOOKUP(C3255,Listen!$A$2:$D$45,4,FALSE),"-",D3255,"-",E3255)),"keine vollständige ID")</f>
        <v>keine vollständige ID</v>
      </c>
      <c r="B3255" s="301"/>
      <c r="C3255" s="287"/>
      <c r="D3255" s="34"/>
      <c r="E3255" s="306"/>
      <c r="F3255" s="116"/>
      <c r="G3255" s="17"/>
      <c r="H3255" s="17"/>
      <c r="I3255" s="17"/>
      <c r="J3255" s="17"/>
      <c r="K3255" s="17"/>
      <c r="L3255" s="17"/>
      <c r="M3255" s="17"/>
      <c r="N3255" s="17"/>
      <c r="O3255" s="116"/>
      <c r="P3255" s="117">
        <f>IF(D3255&gt;A_Stammdaten!$B$12,0,SUM(G3255,H3255,J3255,L3255:M3255)-SUM(I3255,K3255,N3255:O3255))</f>
        <v>0</v>
      </c>
      <c r="Q3255" s="17"/>
      <c r="R3255" s="17"/>
      <c r="S3255" s="17"/>
      <c r="T3255" s="17"/>
      <c r="U3255" s="62">
        <f t="shared" si="1052"/>
        <v>0</v>
      </c>
      <c r="V3255" s="34"/>
      <c r="W3255" s="34"/>
      <c r="X3255" s="34"/>
      <c r="Y3255" s="34"/>
      <c r="Z3255" s="34"/>
      <c r="AA3255" s="63" t="str">
        <f t="shared" si="1053"/>
        <v>-</v>
      </c>
      <c r="AB3255" s="63" t="str">
        <f t="shared" si="1054"/>
        <v>-</v>
      </c>
      <c r="AC3255" s="63">
        <f>IF(ISBLANK($C3255),0,VLOOKUP($C3255,Listen!$A$2:$C$45,2,FALSE))</f>
        <v>0</v>
      </c>
      <c r="AD3255" s="63">
        <f>IF(ISBLANK($C3255),0,VLOOKUP($C3255,Listen!$A$2:$C$45,3,FALSE))</f>
        <v>0</v>
      </c>
      <c r="AE3255" s="49">
        <f t="shared" si="1055"/>
        <v>0</v>
      </c>
      <c r="AF3255" s="49">
        <f t="shared" si="1055"/>
        <v>0</v>
      </c>
      <c r="AG3255" s="49">
        <f>IFERROR(IF(OR($V3255&lt;&gt;"Ja",VLOOKUP($C3255,Listen!$A$2:$F$45,5,0)="Nein",D3255&lt;IF(C3255="LNG Anbindungsanlagen gemäß separater Festlegung",2022,2023)),$AC3255,$AA3255),0)</f>
        <v>0</v>
      </c>
      <c r="AH3255" s="49">
        <f>IFERROR(IF(OR($V3255&lt;&gt;"Ja",VLOOKUP($C3255,Listen!$A$2:$F$45,5,0)="Nein",D3255&lt;IF(C3255="LNG Anbindungsanlagen gemäß separater Festlegung",2022,2023)),$AC3255,$AA3255),0)</f>
        <v>0</v>
      </c>
      <c r="AI3255" s="49">
        <f>IFERROR(IF(OR($W3255&lt;&gt;"Ja",VLOOKUP($C3255,Listen!$A$2:$F$45,6,0)="Nein"),$AC3255,$AB3255),0)</f>
        <v>0</v>
      </c>
      <c r="AJ3255" s="49">
        <f>IFERROR(IF(OR($W3255&lt;&gt;"Ja",VLOOKUP($C3255,Listen!$A$2:$F$45,6,0)="Nein"),$AC3255,$AB3255),0)</f>
        <v>0</v>
      </c>
      <c r="AK3255" s="49">
        <f>IFERROR(IF(OR($W3255&lt;&gt;"Ja",VLOOKUP($C3255,Listen!$A$2:$F$45,6,0)="Nein"),$AC3255,$AB3255),0)</f>
        <v>0</v>
      </c>
      <c r="AL3255" s="51">
        <f t="shared" si="1056"/>
        <v>0</v>
      </c>
      <c r="AM3255" s="296">
        <f>IFERROR(IF(VLOOKUP($C3255,Listen!$A$2:$F$45,6,0)="Ja",MAX(BC3255:BD3255),D_SAV!$BC3255),0)</f>
        <v>0</v>
      </c>
      <c r="AN3255" s="51">
        <f t="shared" si="1057"/>
        <v>0</v>
      </c>
      <c r="AP3255" s="304">
        <f t="shared" si="1058"/>
        <v>0</v>
      </c>
      <c r="AQ3255" s="304">
        <f t="shared" si="1059"/>
        <v>0</v>
      </c>
      <c r="AR3255" s="304">
        <f t="shared" si="1060"/>
        <v>0</v>
      </c>
      <c r="AS3255" s="304">
        <f t="shared" si="1061"/>
        <v>0</v>
      </c>
      <c r="AT3255" s="304">
        <f t="shared" si="1062"/>
        <v>0</v>
      </c>
      <c r="AU3255" s="304">
        <f t="shared" si="1063"/>
        <v>0</v>
      </c>
      <c r="AV3255" s="304">
        <f t="shared" si="1064"/>
        <v>0</v>
      </c>
      <c r="AW3255" s="304">
        <f t="shared" si="1065"/>
        <v>0</v>
      </c>
      <c r="AX3255" s="304">
        <f t="shared" si="1066"/>
        <v>0</v>
      </c>
      <c r="AY3255" s="304">
        <f t="shared" si="1067"/>
        <v>0</v>
      </c>
      <c r="AZ3255" s="304">
        <f t="shared" si="1068"/>
        <v>0</v>
      </c>
      <c r="BA3255" s="304">
        <f t="shared" si="1069"/>
        <v>0</v>
      </c>
      <c r="BB3255" s="304">
        <f t="shared" si="1070"/>
        <v>0</v>
      </c>
      <c r="BC3255" s="304">
        <f t="shared" si="1071"/>
        <v>0</v>
      </c>
      <c r="BD3255" s="304">
        <f t="shared" si="1072"/>
        <v>0</v>
      </c>
      <c r="BE3255" s="304">
        <f>IFERROR(IF(VLOOKUP($C3255,Listen!$A$2:$F$45,6,0)="Ja",BB3255-MAX(BC3255:BD3255),BB3255-BC3255),0)</f>
        <v>0</v>
      </c>
    </row>
    <row r="3256" spans="1:57" x14ac:dyDescent="0.25">
      <c r="A3256" s="320" t="str">
        <f>IF(AND(D3256&lt;&gt;0,C3256&lt;&gt;0,E3256&lt;&gt;0),IF(B3256&lt;&gt;0,CONCATENATE(B3256,"-AGr",VLOOKUP(C3256,Listen!$A$2:$D$45,4,FALSE),"-",D3256,"-",E3256,),CONCATENATE("AGr",VLOOKUP(C3256,Listen!$A$2:$D$45,4,FALSE),"-",D3256,"-",E3256)),"keine vollständige ID")</f>
        <v>keine vollständige ID</v>
      </c>
      <c r="B3256" s="301"/>
      <c r="C3256" s="287"/>
      <c r="D3256" s="34"/>
      <c r="E3256" s="306"/>
      <c r="F3256" s="116"/>
      <c r="G3256" s="17"/>
      <c r="H3256" s="17"/>
      <c r="I3256" s="17"/>
      <c r="J3256" s="17"/>
      <c r="K3256" s="17"/>
      <c r="L3256" s="17"/>
      <c r="M3256" s="17"/>
      <c r="N3256" s="17"/>
      <c r="O3256" s="116"/>
      <c r="P3256" s="117">
        <f>IF(D3256&gt;A_Stammdaten!$B$12,0,SUM(G3256,H3256,J3256,L3256:M3256)-SUM(I3256,K3256,N3256:O3256))</f>
        <v>0</v>
      </c>
      <c r="Q3256" s="17"/>
      <c r="R3256" s="17"/>
      <c r="S3256" s="17"/>
      <c r="T3256" s="17"/>
      <c r="U3256" s="62">
        <f t="shared" si="1052"/>
        <v>0</v>
      </c>
      <c r="V3256" s="34"/>
      <c r="W3256" s="34"/>
      <c r="X3256" s="34"/>
      <c r="Y3256" s="34"/>
      <c r="Z3256" s="34"/>
      <c r="AA3256" s="63" t="str">
        <f t="shared" si="1053"/>
        <v>-</v>
      </c>
      <c r="AB3256" s="63" t="str">
        <f t="shared" si="1054"/>
        <v>-</v>
      </c>
      <c r="AC3256" s="63">
        <f>IF(ISBLANK($C3256),0,VLOOKUP($C3256,Listen!$A$2:$C$45,2,FALSE))</f>
        <v>0</v>
      </c>
      <c r="AD3256" s="63">
        <f>IF(ISBLANK($C3256),0,VLOOKUP($C3256,Listen!$A$2:$C$45,3,FALSE))</f>
        <v>0</v>
      </c>
      <c r="AE3256" s="49">
        <f t="shared" si="1055"/>
        <v>0</v>
      </c>
      <c r="AF3256" s="49">
        <f t="shared" si="1055"/>
        <v>0</v>
      </c>
      <c r="AG3256" s="49">
        <f>IFERROR(IF(OR($V3256&lt;&gt;"Ja",VLOOKUP($C3256,Listen!$A$2:$F$45,5,0)="Nein",D3256&lt;IF(C3256="LNG Anbindungsanlagen gemäß separater Festlegung",2022,2023)),$AC3256,$AA3256),0)</f>
        <v>0</v>
      </c>
      <c r="AH3256" s="49">
        <f>IFERROR(IF(OR($V3256&lt;&gt;"Ja",VLOOKUP($C3256,Listen!$A$2:$F$45,5,0)="Nein",D3256&lt;IF(C3256="LNG Anbindungsanlagen gemäß separater Festlegung",2022,2023)),$AC3256,$AA3256),0)</f>
        <v>0</v>
      </c>
      <c r="AI3256" s="49">
        <f>IFERROR(IF(OR($W3256&lt;&gt;"Ja",VLOOKUP($C3256,Listen!$A$2:$F$45,6,0)="Nein"),$AC3256,$AB3256),0)</f>
        <v>0</v>
      </c>
      <c r="AJ3256" s="49">
        <f>IFERROR(IF(OR($W3256&lt;&gt;"Ja",VLOOKUP($C3256,Listen!$A$2:$F$45,6,0)="Nein"),$AC3256,$AB3256),0)</f>
        <v>0</v>
      </c>
      <c r="AK3256" s="49">
        <f>IFERROR(IF(OR($W3256&lt;&gt;"Ja",VLOOKUP($C3256,Listen!$A$2:$F$45,6,0)="Nein"),$AC3256,$AB3256),0)</f>
        <v>0</v>
      </c>
      <c r="AL3256" s="51">
        <f t="shared" si="1056"/>
        <v>0</v>
      </c>
      <c r="AM3256" s="296">
        <f>IFERROR(IF(VLOOKUP($C3256,Listen!$A$2:$F$45,6,0)="Ja",MAX(BC3256:BD3256),D_SAV!$BC3256),0)</f>
        <v>0</v>
      </c>
      <c r="AN3256" s="51">
        <f t="shared" si="1057"/>
        <v>0</v>
      </c>
      <c r="AP3256" s="304">
        <f t="shared" si="1058"/>
        <v>0</v>
      </c>
      <c r="AQ3256" s="304">
        <f t="shared" si="1059"/>
        <v>0</v>
      </c>
      <c r="AR3256" s="304">
        <f t="shared" si="1060"/>
        <v>0</v>
      </c>
      <c r="AS3256" s="304">
        <f t="shared" si="1061"/>
        <v>0</v>
      </c>
      <c r="AT3256" s="304">
        <f t="shared" si="1062"/>
        <v>0</v>
      </c>
      <c r="AU3256" s="304">
        <f t="shared" si="1063"/>
        <v>0</v>
      </c>
      <c r="AV3256" s="304">
        <f t="shared" si="1064"/>
        <v>0</v>
      </c>
      <c r="AW3256" s="304">
        <f t="shared" si="1065"/>
        <v>0</v>
      </c>
      <c r="AX3256" s="304">
        <f t="shared" si="1066"/>
        <v>0</v>
      </c>
      <c r="AY3256" s="304">
        <f t="shared" si="1067"/>
        <v>0</v>
      </c>
      <c r="AZ3256" s="304">
        <f t="shared" si="1068"/>
        <v>0</v>
      </c>
      <c r="BA3256" s="304">
        <f t="shared" si="1069"/>
        <v>0</v>
      </c>
      <c r="BB3256" s="304">
        <f t="shared" si="1070"/>
        <v>0</v>
      </c>
      <c r="BC3256" s="304">
        <f t="shared" si="1071"/>
        <v>0</v>
      </c>
      <c r="BD3256" s="304">
        <f t="shared" si="1072"/>
        <v>0</v>
      </c>
      <c r="BE3256" s="304">
        <f>IFERROR(IF(VLOOKUP($C3256,Listen!$A$2:$F$45,6,0)="Ja",BB3256-MAX(BC3256:BD3256),BB3256-BC3256),0)</f>
        <v>0</v>
      </c>
    </row>
    <row r="3257" spans="1:57" x14ac:dyDescent="0.25">
      <c r="A3257" s="320" t="str">
        <f>IF(AND(D3257&lt;&gt;0,C3257&lt;&gt;0,E3257&lt;&gt;0),IF(B3257&lt;&gt;0,CONCATENATE(B3257,"-AGr",VLOOKUP(C3257,Listen!$A$2:$D$45,4,FALSE),"-",D3257,"-",E3257,),CONCATENATE("AGr",VLOOKUP(C3257,Listen!$A$2:$D$45,4,FALSE),"-",D3257,"-",E3257)),"keine vollständige ID")</f>
        <v>keine vollständige ID</v>
      </c>
      <c r="B3257" s="301"/>
      <c r="C3257" s="287"/>
      <c r="D3257" s="34"/>
      <c r="E3257" s="306"/>
      <c r="F3257" s="116"/>
      <c r="G3257" s="17"/>
      <c r="H3257" s="17"/>
      <c r="I3257" s="17"/>
      <c r="J3257" s="17"/>
      <c r="K3257" s="17"/>
      <c r="L3257" s="17"/>
      <c r="M3257" s="17"/>
      <c r="N3257" s="17"/>
      <c r="O3257" s="116"/>
      <c r="P3257" s="117">
        <f>IF(D3257&gt;A_Stammdaten!$B$12,0,SUM(G3257,H3257,J3257,L3257:M3257)-SUM(I3257,K3257,N3257:O3257))</f>
        <v>0</v>
      </c>
      <c r="Q3257" s="17"/>
      <c r="R3257" s="17"/>
      <c r="S3257" s="17"/>
      <c r="T3257" s="17"/>
      <c r="U3257" s="62">
        <f t="shared" si="1052"/>
        <v>0</v>
      </c>
      <c r="V3257" s="34"/>
      <c r="W3257" s="34"/>
      <c r="X3257" s="34"/>
      <c r="Y3257" s="34"/>
      <c r="Z3257" s="34"/>
      <c r="AA3257" s="63" t="str">
        <f t="shared" si="1053"/>
        <v>-</v>
      </c>
      <c r="AB3257" s="63" t="str">
        <f t="shared" si="1054"/>
        <v>-</v>
      </c>
      <c r="AC3257" s="63">
        <f>IF(ISBLANK($C3257),0,VLOOKUP($C3257,Listen!$A$2:$C$45,2,FALSE))</f>
        <v>0</v>
      </c>
      <c r="AD3257" s="63">
        <f>IF(ISBLANK($C3257),0,VLOOKUP($C3257,Listen!$A$2:$C$45,3,FALSE))</f>
        <v>0</v>
      </c>
      <c r="AE3257" s="49">
        <f t="shared" si="1055"/>
        <v>0</v>
      </c>
      <c r="AF3257" s="49">
        <f t="shared" si="1055"/>
        <v>0</v>
      </c>
      <c r="AG3257" s="49">
        <f>IFERROR(IF(OR($V3257&lt;&gt;"Ja",VLOOKUP($C3257,Listen!$A$2:$F$45,5,0)="Nein",D3257&lt;IF(C3257="LNG Anbindungsanlagen gemäß separater Festlegung",2022,2023)),$AC3257,$AA3257),0)</f>
        <v>0</v>
      </c>
      <c r="AH3257" s="49">
        <f>IFERROR(IF(OR($V3257&lt;&gt;"Ja",VLOOKUP($C3257,Listen!$A$2:$F$45,5,0)="Nein",D3257&lt;IF(C3257="LNG Anbindungsanlagen gemäß separater Festlegung",2022,2023)),$AC3257,$AA3257),0)</f>
        <v>0</v>
      </c>
      <c r="AI3257" s="49">
        <f>IFERROR(IF(OR($W3257&lt;&gt;"Ja",VLOOKUP($C3257,Listen!$A$2:$F$45,6,0)="Nein"),$AC3257,$AB3257),0)</f>
        <v>0</v>
      </c>
      <c r="AJ3257" s="49">
        <f>IFERROR(IF(OR($W3257&lt;&gt;"Ja",VLOOKUP($C3257,Listen!$A$2:$F$45,6,0)="Nein"),$AC3257,$AB3257),0)</f>
        <v>0</v>
      </c>
      <c r="AK3257" s="49">
        <f>IFERROR(IF(OR($W3257&lt;&gt;"Ja",VLOOKUP($C3257,Listen!$A$2:$F$45,6,0)="Nein"),$AC3257,$AB3257),0)</f>
        <v>0</v>
      </c>
      <c r="AL3257" s="51">
        <f t="shared" si="1056"/>
        <v>0</v>
      </c>
      <c r="AM3257" s="296">
        <f>IFERROR(IF(VLOOKUP($C3257,Listen!$A$2:$F$45,6,0)="Ja",MAX(BC3257:BD3257),D_SAV!$BC3257),0)</f>
        <v>0</v>
      </c>
      <c r="AN3257" s="51">
        <f t="shared" si="1057"/>
        <v>0</v>
      </c>
      <c r="AP3257" s="304">
        <f t="shared" si="1058"/>
        <v>0</v>
      </c>
      <c r="AQ3257" s="304">
        <f t="shared" si="1059"/>
        <v>0</v>
      </c>
      <c r="AR3257" s="304">
        <f t="shared" si="1060"/>
        <v>0</v>
      </c>
      <c r="AS3257" s="304">
        <f t="shared" si="1061"/>
        <v>0</v>
      </c>
      <c r="AT3257" s="304">
        <f t="shared" si="1062"/>
        <v>0</v>
      </c>
      <c r="AU3257" s="304">
        <f t="shared" si="1063"/>
        <v>0</v>
      </c>
      <c r="AV3257" s="304">
        <f t="shared" si="1064"/>
        <v>0</v>
      </c>
      <c r="AW3257" s="304">
        <f t="shared" si="1065"/>
        <v>0</v>
      </c>
      <c r="AX3257" s="304">
        <f t="shared" si="1066"/>
        <v>0</v>
      </c>
      <c r="AY3257" s="304">
        <f t="shared" si="1067"/>
        <v>0</v>
      </c>
      <c r="AZ3257" s="304">
        <f t="shared" si="1068"/>
        <v>0</v>
      </c>
      <c r="BA3257" s="304">
        <f t="shared" si="1069"/>
        <v>0</v>
      </c>
      <c r="BB3257" s="304">
        <f t="shared" si="1070"/>
        <v>0</v>
      </c>
      <c r="BC3257" s="304">
        <f t="shared" si="1071"/>
        <v>0</v>
      </c>
      <c r="BD3257" s="304">
        <f t="shared" si="1072"/>
        <v>0</v>
      </c>
      <c r="BE3257" s="304">
        <f>IFERROR(IF(VLOOKUP($C3257,Listen!$A$2:$F$45,6,0)="Ja",BB3257-MAX(BC3257:BD3257),BB3257-BC3257),0)</f>
        <v>0</v>
      </c>
    </row>
    <row r="3258" spans="1:57" x14ac:dyDescent="0.25">
      <c r="A3258" s="320" t="str">
        <f>IF(AND(D3258&lt;&gt;0,C3258&lt;&gt;0,E3258&lt;&gt;0),IF(B3258&lt;&gt;0,CONCATENATE(B3258,"-AGr",VLOOKUP(C3258,Listen!$A$2:$D$45,4,FALSE),"-",D3258,"-",E3258,),CONCATENATE("AGr",VLOOKUP(C3258,Listen!$A$2:$D$45,4,FALSE),"-",D3258,"-",E3258)),"keine vollständige ID")</f>
        <v>keine vollständige ID</v>
      </c>
      <c r="B3258" s="301"/>
      <c r="C3258" s="287"/>
      <c r="D3258" s="34"/>
      <c r="E3258" s="306"/>
      <c r="F3258" s="116"/>
      <c r="G3258" s="17"/>
      <c r="H3258" s="17"/>
      <c r="I3258" s="17"/>
      <c r="J3258" s="17"/>
      <c r="K3258" s="17"/>
      <c r="L3258" s="17"/>
      <c r="M3258" s="17"/>
      <c r="N3258" s="17"/>
      <c r="O3258" s="116"/>
      <c r="P3258" s="117">
        <f>IF(D3258&gt;A_Stammdaten!$B$12,0,SUM(G3258,H3258,J3258,L3258:M3258)-SUM(I3258,K3258,N3258:O3258))</f>
        <v>0</v>
      </c>
      <c r="Q3258" s="17"/>
      <c r="R3258" s="17"/>
      <c r="S3258" s="17"/>
      <c r="T3258" s="17"/>
      <c r="U3258" s="62">
        <f t="shared" si="1052"/>
        <v>0</v>
      </c>
      <c r="V3258" s="34"/>
      <c r="W3258" s="34"/>
      <c r="X3258" s="34"/>
      <c r="Y3258" s="34"/>
      <c r="Z3258" s="34"/>
      <c r="AA3258" s="63" t="str">
        <f t="shared" si="1053"/>
        <v>-</v>
      </c>
      <c r="AB3258" s="63" t="str">
        <f t="shared" si="1054"/>
        <v>-</v>
      </c>
      <c r="AC3258" s="63">
        <f>IF(ISBLANK($C3258),0,VLOOKUP($C3258,Listen!$A$2:$C$45,2,FALSE))</f>
        <v>0</v>
      </c>
      <c r="AD3258" s="63">
        <f>IF(ISBLANK($C3258),0,VLOOKUP($C3258,Listen!$A$2:$C$45,3,FALSE))</f>
        <v>0</v>
      </c>
      <c r="AE3258" s="49">
        <f t="shared" si="1055"/>
        <v>0</v>
      </c>
      <c r="AF3258" s="49">
        <f t="shared" si="1055"/>
        <v>0</v>
      </c>
      <c r="AG3258" s="49">
        <f>IFERROR(IF(OR($V3258&lt;&gt;"Ja",VLOOKUP($C3258,Listen!$A$2:$F$45,5,0)="Nein",D3258&lt;IF(C3258="LNG Anbindungsanlagen gemäß separater Festlegung",2022,2023)),$AC3258,$AA3258),0)</f>
        <v>0</v>
      </c>
      <c r="AH3258" s="49">
        <f>IFERROR(IF(OR($V3258&lt;&gt;"Ja",VLOOKUP($C3258,Listen!$A$2:$F$45,5,0)="Nein",D3258&lt;IF(C3258="LNG Anbindungsanlagen gemäß separater Festlegung",2022,2023)),$AC3258,$AA3258),0)</f>
        <v>0</v>
      </c>
      <c r="AI3258" s="49">
        <f>IFERROR(IF(OR($W3258&lt;&gt;"Ja",VLOOKUP($C3258,Listen!$A$2:$F$45,6,0)="Nein"),$AC3258,$AB3258),0)</f>
        <v>0</v>
      </c>
      <c r="AJ3258" s="49">
        <f>IFERROR(IF(OR($W3258&lt;&gt;"Ja",VLOOKUP($C3258,Listen!$A$2:$F$45,6,0)="Nein"),$AC3258,$AB3258),0)</f>
        <v>0</v>
      </c>
      <c r="AK3258" s="49">
        <f>IFERROR(IF(OR($W3258&lt;&gt;"Ja",VLOOKUP($C3258,Listen!$A$2:$F$45,6,0)="Nein"),$AC3258,$AB3258),0)</f>
        <v>0</v>
      </c>
      <c r="AL3258" s="51">
        <f t="shared" si="1056"/>
        <v>0</v>
      </c>
      <c r="AM3258" s="296">
        <f>IFERROR(IF(VLOOKUP($C3258,Listen!$A$2:$F$45,6,0)="Ja",MAX(BC3258:BD3258),D_SAV!$BC3258),0)</f>
        <v>0</v>
      </c>
      <c r="AN3258" s="51">
        <f t="shared" si="1057"/>
        <v>0</v>
      </c>
      <c r="AP3258" s="304">
        <f t="shared" si="1058"/>
        <v>0</v>
      </c>
      <c r="AQ3258" s="304">
        <f t="shared" si="1059"/>
        <v>0</v>
      </c>
      <c r="AR3258" s="304">
        <f t="shared" si="1060"/>
        <v>0</v>
      </c>
      <c r="AS3258" s="304">
        <f t="shared" si="1061"/>
        <v>0</v>
      </c>
      <c r="AT3258" s="304">
        <f t="shared" si="1062"/>
        <v>0</v>
      </c>
      <c r="AU3258" s="304">
        <f t="shared" si="1063"/>
        <v>0</v>
      </c>
      <c r="AV3258" s="304">
        <f t="shared" si="1064"/>
        <v>0</v>
      </c>
      <c r="AW3258" s="304">
        <f t="shared" si="1065"/>
        <v>0</v>
      </c>
      <c r="AX3258" s="304">
        <f t="shared" si="1066"/>
        <v>0</v>
      </c>
      <c r="AY3258" s="304">
        <f t="shared" si="1067"/>
        <v>0</v>
      </c>
      <c r="AZ3258" s="304">
        <f t="shared" si="1068"/>
        <v>0</v>
      </c>
      <c r="BA3258" s="304">
        <f t="shared" si="1069"/>
        <v>0</v>
      </c>
      <c r="BB3258" s="304">
        <f t="shared" si="1070"/>
        <v>0</v>
      </c>
      <c r="BC3258" s="304">
        <f t="shared" si="1071"/>
        <v>0</v>
      </c>
      <c r="BD3258" s="304">
        <f t="shared" si="1072"/>
        <v>0</v>
      </c>
      <c r="BE3258" s="304">
        <f>IFERROR(IF(VLOOKUP($C3258,Listen!$A$2:$F$45,6,0)="Ja",BB3258-MAX(BC3258:BD3258),BB3258-BC3258),0)</f>
        <v>0</v>
      </c>
    </row>
    <row r="3259" spans="1:57" x14ac:dyDescent="0.25">
      <c r="A3259" s="320" t="str">
        <f>IF(AND(D3259&lt;&gt;0,C3259&lt;&gt;0,E3259&lt;&gt;0),IF(B3259&lt;&gt;0,CONCATENATE(B3259,"-AGr",VLOOKUP(C3259,Listen!$A$2:$D$45,4,FALSE),"-",D3259,"-",E3259,),CONCATENATE("AGr",VLOOKUP(C3259,Listen!$A$2:$D$45,4,FALSE),"-",D3259,"-",E3259)),"keine vollständige ID")</f>
        <v>keine vollständige ID</v>
      </c>
      <c r="B3259" s="301"/>
      <c r="C3259" s="287"/>
      <c r="D3259" s="34"/>
      <c r="E3259" s="306"/>
      <c r="F3259" s="116"/>
      <c r="G3259" s="17"/>
      <c r="H3259" s="17"/>
      <c r="I3259" s="17"/>
      <c r="J3259" s="17"/>
      <c r="K3259" s="17"/>
      <c r="L3259" s="17"/>
      <c r="M3259" s="17"/>
      <c r="N3259" s="17"/>
      <c r="O3259" s="116"/>
      <c r="P3259" s="117">
        <f>IF(D3259&gt;A_Stammdaten!$B$12,0,SUM(G3259,H3259,J3259,L3259:M3259)-SUM(I3259,K3259,N3259:O3259))</f>
        <v>0</v>
      </c>
      <c r="Q3259" s="17"/>
      <c r="R3259" s="17"/>
      <c r="S3259" s="17"/>
      <c r="T3259" s="17"/>
      <c r="U3259" s="62">
        <f t="shared" si="1052"/>
        <v>0</v>
      </c>
      <c r="V3259" s="34"/>
      <c r="W3259" s="34"/>
      <c r="X3259" s="34"/>
      <c r="Y3259" s="34"/>
      <c r="Z3259" s="34"/>
      <c r="AA3259" s="63" t="str">
        <f t="shared" si="1053"/>
        <v>-</v>
      </c>
      <c r="AB3259" s="63" t="str">
        <f t="shared" si="1054"/>
        <v>-</v>
      </c>
      <c r="AC3259" s="63">
        <f>IF(ISBLANK($C3259),0,VLOOKUP($C3259,Listen!$A$2:$C$45,2,FALSE))</f>
        <v>0</v>
      </c>
      <c r="AD3259" s="63">
        <f>IF(ISBLANK($C3259),0,VLOOKUP($C3259,Listen!$A$2:$C$45,3,FALSE))</f>
        <v>0</v>
      </c>
      <c r="AE3259" s="49">
        <f t="shared" si="1055"/>
        <v>0</v>
      </c>
      <c r="AF3259" s="49">
        <f t="shared" si="1055"/>
        <v>0</v>
      </c>
      <c r="AG3259" s="49">
        <f>IFERROR(IF(OR($V3259&lt;&gt;"Ja",VLOOKUP($C3259,Listen!$A$2:$F$45,5,0)="Nein",D3259&lt;IF(C3259="LNG Anbindungsanlagen gemäß separater Festlegung",2022,2023)),$AC3259,$AA3259),0)</f>
        <v>0</v>
      </c>
      <c r="AH3259" s="49">
        <f>IFERROR(IF(OR($V3259&lt;&gt;"Ja",VLOOKUP($C3259,Listen!$A$2:$F$45,5,0)="Nein",D3259&lt;IF(C3259="LNG Anbindungsanlagen gemäß separater Festlegung",2022,2023)),$AC3259,$AA3259),0)</f>
        <v>0</v>
      </c>
      <c r="AI3259" s="49">
        <f>IFERROR(IF(OR($W3259&lt;&gt;"Ja",VLOOKUP($C3259,Listen!$A$2:$F$45,6,0)="Nein"),$AC3259,$AB3259),0)</f>
        <v>0</v>
      </c>
      <c r="AJ3259" s="49">
        <f>IFERROR(IF(OR($W3259&lt;&gt;"Ja",VLOOKUP($C3259,Listen!$A$2:$F$45,6,0)="Nein"),$AC3259,$AB3259),0)</f>
        <v>0</v>
      </c>
      <c r="AK3259" s="49">
        <f>IFERROR(IF(OR($W3259&lt;&gt;"Ja",VLOOKUP($C3259,Listen!$A$2:$F$45,6,0)="Nein"),$AC3259,$AB3259),0)</f>
        <v>0</v>
      </c>
      <c r="AL3259" s="51">
        <f t="shared" si="1056"/>
        <v>0</v>
      </c>
      <c r="AM3259" s="296">
        <f>IFERROR(IF(VLOOKUP($C3259,Listen!$A$2:$F$45,6,0)="Ja",MAX(BC3259:BD3259),D_SAV!$BC3259),0)</f>
        <v>0</v>
      </c>
      <c r="AN3259" s="51">
        <f t="shared" si="1057"/>
        <v>0</v>
      </c>
      <c r="AP3259" s="304">
        <f t="shared" si="1058"/>
        <v>0</v>
      </c>
      <c r="AQ3259" s="304">
        <f t="shared" si="1059"/>
        <v>0</v>
      </c>
      <c r="AR3259" s="304">
        <f t="shared" si="1060"/>
        <v>0</v>
      </c>
      <c r="AS3259" s="304">
        <f t="shared" si="1061"/>
        <v>0</v>
      </c>
      <c r="AT3259" s="304">
        <f t="shared" si="1062"/>
        <v>0</v>
      </c>
      <c r="AU3259" s="304">
        <f t="shared" si="1063"/>
        <v>0</v>
      </c>
      <c r="AV3259" s="304">
        <f t="shared" si="1064"/>
        <v>0</v>
      </c>
      <c r="AW3259" s="304">
        <f t="shared" si="1065"/>
        <v>0</v>
      </c>
      <c r="AX3259" s="304">
        <f t="shared" si="1066"/>
        <v>0</v>
      </c>
      <c r="AY3259" s="304">
        <f t="shared" si="1067"/>
        <v>0</v>
      </c>
      <c r="AZ3259" s="304">
        <f t="shared" si="1068"/>
        <v>0</v>
      </c>
      <c r="BA3259" s="304">
        <f t="shared" si="1069"/>
        <v>0</v>
      </c>
      <c r="BB3259" s="304">
        <f t="shared" si="1070"/>
        <v>0</v>
      </c>
      <c r="BC3259" s="304">
        <f t="shared" si="1071"/>
        <v>0</v>
      </c>
      <c r="BD3259" s="304">
        <f t="shared" si="1072"/>
        <v>0</v>
      </c>
      <c r="BE3259" s="304">
        <f>IFERROR(IF(VLOOKUP($C3259,Listen!$A$2:$F$45,6,0)="Ja",BB3259-MAX(BC3259:BD3259),BB3259-BC3259),0)</f>
        <v>0</v>
      </c>
    </row>
    <row r="3260" spans="1:57" x14ac:dyDescent="0.25">
      <c r="A3260" s="320" t="str">
        <f>IF(AND(D3260&lt;&gt;0,C3260&lt;&gt;0,E3260&lt;&gt;0),IF(B3260&lt;&gt;0,CONCATENATE(B3260,"-AGr",VLOOKUP(C3260,Listen!$A$2:$D$45,4,FALSE),"-",D3260,"-",E3260,),CONCATENATE("AGr",VLOOKUP(C3260,Listen!$A$2:$D$45,4,FALSE),"-",D3260,"-",E3260)),"keine vollständige ID")</f>
        <v>keine vollständige ID</v>
      </c>
      <c r="B3260" s="301"/>
      <c r="C3260" s="287"/>
      <c r="D3260" s="34"/>
      <c r="E3260" s="306"/>
      <c r="F3260" s="116"/>
      <c r="G3260" s="17"/>
      <c r="H3260" s="17"/>
      <c r="I3260" s="17"/>
      <c r="J3260" s="17"/>
      <c r="K3260" s="17"/>
      <c r="L3260" s="17"/>
      <c r="M3260" s="17"/>
      <c r="N3260" s="17"/>
      <c r="O3260" s="116"/>
      <c r="P3260" s="117">
        <f>IF(D3260&gt;A_Stammdaten!$B$12,0,SUM(G3260,H3260,J3260,L3260:M3260)-SUM(I3260,K3260,N3260:O3260))</f>
        <v>0</v>
      </c>
      <c r="Q3260" s="17"/>
      <c r="R3260" s="17"/>
      <c r="S3260" s="17"/>
      <c r="T3260" s="17"/>
      <c r="U3260" s="62">
        <f t="shared" si="1052"/>
        <v>0</v>
      </c>
      <c r="V3260" s="34"/>
      <c r="W3260" s="34"/>
      <c r="X3260" s="34"/>
      <c r="Y3260" s="34"/>
      <c r="Z3260" s="34"/>
      <c r="AA3260" s="63" t="str">
        <f t="shared" si="1053"/>
        <v>-</v>
      </c>
      <c r="AB3260" s="63" t="str">
        <f t="shared" si="1054"/>
        <v>-</v>
      </c>
      <c r="AC3260" s="63">
        <f>IF(ISBLANK($C3260),0,VLOOKUP($C3260,Listen!$A$2:$C$45,2,FALSE))</f>
        <v>0</v>
      </c>
      <c r="AD3260" s="63">
        <f>IF(ISBLANK($C3260),0,VLOOKUP($C3260,Listen!$A$2:$C$45,3,FALSE))</f>
        <v>0</v>
      </c>
      <c r="AE3260" s="49">
        <f t="shared" si="1055"/>
        <v>0</v>
      </c>
      <c r="AF3260" s="49">
        <f t="shared" si="1055"/>
        <v>0</v>
      </c>
      <c r="AG3260" s="49">
        <f>IFERROR(IF(OR($V3260&lt;&gt;"Ja",VLOOKUP($C3260,Listen!$A$2:$F$45,5,0)="Nein",D3260&lt;IF(C3260="LNG Anbindungsanlagen gemäß separater Festlegung",2022,2023)),$AC3260,$AA3260),0)</f>
        <v>0</v>
      </c>
      <c r="AH3260" s="49">
        <f>IFERROR(IF(OR($V3260&lt;&gt;"Ja",VLOOKUP($C3260,Listen!$A$2:$F$45,5,0)="Nein",D3260&lt;IF(C3260="LNG Anbindungsanlagen gemäß separater Festlegung",2022,2023)),$AC3260,$AA3260),0)</f>
        <v>0</v>
      </c>
      <c r="AI3260" s="49">
        <f>IFERROR(IF(OR($W3260&lt;&gt;"Ja",VLOOKUP($C3260,Listen!$A$2:$F$45,6,0)="Nein"),$AC3260,$AB3260),0)</f>
        <v>0</v>
      </c>
      <c r="AJ3260" s="49">
        <f>IFERROR(IF(OR($W3260&lt;&gt;"Ja",VLOOKUP($C3260,Listen!$A$2:$F$45,6,0)="Nein"),$AC3260,$AB3260),0)</f>
        <v>0</v>
      </c>
      <c r="AK3260" s="49">
        <f>IFERROR(IF(OR($W3260&lt;&gt;"Ja",VLOOKUP($C3260,Listen!$A$2:$F$45,6,0)="Nein"),$AC3260,$AB3260),0)</f>
        <v>0</v>
      </c>
      <c r="AL3260" s="51">
        <f t="shared" si="1056"/>
        <v>0</v>
      </c>
      <c r="AM3260" s="296">
        <f>IFERROR(IF(VLOOKUP($C3260,Listen!$A$2:$F$45,6,0)="Ja",MAX(BC3260:BD3260),D_SAV!$BC3260),0)</f>
        <v>0</v>
      </c>
      <c r="AN3260" s="51">
        <f t="shared" si="1057"/>
        <v>0</v>
      </c>
      <c r="AP3260" s="304">
        <f t="shared" si="1058"/>
        <v>0</v>
      </c>
      <c r="AQ3260" s="304">
        <f t="shared" si="1059"/>
        <v>0</v>
      </c>
      <c r="AR3260" s="304">
        <f t="shared" si="1060"/>
        <v>0</v>
      </c>
      <c r="AS3260" s="304">
        <f t="shared" si="1061"/>
        <v>0</v>
      </c>
      <c r="AT3260" s="304">
        <f t="shared" si="1062"/>
        <v>0</v>
      </c>
      <c r="AU3260" s="304">
        <f t="shared" si="1063"/>
        <v>0</v>
      </c>
      <c r="AV3260" s="304">
        <f t="shared" si="1064"/>
        <v>0</v>
      </c>
      <c r="AW3260" s="304">
        <f t="shared" si="1065"/>
        <v>0</v>
      </c>
      <c r="AX3260" s="304">
        <f t="shared" si="1066"/>
        <v>0</v>
      </c>
      <c r="AY3260" s="304">
        <f t="shared" si="1067"/>
        <v>0</v>
      </c>
      <c r="AZ3260" s="304">
        <f t="shared" si="1068"/>
        <v>0</v>
      </c>
      <c r="BA3260" s="304">
        <f t="shared" si="1069"/>
        <v>0</v>
      </c>
      <c r="BB3260" s="304">
        <f t="shared" si="1070"/>
        <v>0</v>
      </c>
      <c r="BC3260" s="304">
        <f t="shared" si="1071"/>
        <v>0</v>
      </c>
      <c r="BD3260" s="304">
        <f t="shared" si="1072"/>
        <v>0</v>
      </c>
      <c r="BE3260" s="304">
        <f>IFERROR(IF(VLOOKUP($C3260,Listen!$A$2:$F$45,6,0)="Ja",BB3260-MAX(BC3260:BD3260),BB3260-BC3260),0)</f>
        <v>0</v>
      </c>
    </row>
    <row r="3261" spans="1:57" x14ac:dyDescent="0.25">
      <c r="A3261" s="320" t="str">
        <f>IF(AND(D3261&lt;&gt;0,C3261&lt;&gt;0,E3261&lt;&gt;0),IF(B3261&lt;&gt;0,CONCATENATE(B3261,"-AGr",VLOOKUP(C3261,Listen!$A$2:$D$45,4,FALSE),"-",D3261,"-",E3261,),CONCATENATE("AGr",VLOOKUP(C3261,Listen!$A$2:$D$45,4,FALSE),"-",D3261,"-",E3261)),"keine vollständige ID")</f>
        <v>keine vollständige ID</v>
      </c>
      <c r="B3261" s="301"/>
      <c r="C3261" s="287"/>
      <c r="D3261" s="34"/>
      <c r="E3261" s="306"/>
      <c r="F3261" s="116"/>
      <c r="G3261" s="17"/>
      <c r="H3261" s="17"/>
      <c r="I3261" s="17"/>
      <c r="J3261" s="17"/>
      <c r="K3261" s="17"/>
      <c r="L3261" s="17"/>
      <c r="M3261" s="17"/>
      <c r="N3261" s="17"/>
      <c r="O3261" s="116"/>
      <c r="P3261" s="117">
        <f>IF(D3261&gt;A_Stammdaten!$B$12,0,SUM(G3261,H3261,J3261,L3261:M3261)-SUM(I3261,K3261,N3261:O3261))</f>
        <v>0</v>
      </c>
      <c r="Q3261" s="17"/>
      <c r="R3261" s="17"/>
      <c r="S3261" s="17"/>
      <c r="T3261" s="17"/>
      <c r="U3261" s="62">
        <f t="shared" si="1052"/>
        <v>0</v>
      </c>
      <c r="V3261" s="34"/>
      <c r="W3261" s="34"/>
      <c r="X3261" s="34"/>
      <c r="Y3261" s="34"/>
      <c r="Z3261" s="34"/>
      <c r="AA3261" s="63" t="str">
        <f t="shared" si="1053"/>
        <v>-</v>
      </c>
      <c r="AB3261" s="63" t="str">
        <f t="shared" si="1054"/>
        <v>-</v>
      </c>
      <c r="AC3261" s="63">
        <f>IF(ISBLANK($C3261),0,VLOOKUP($C3261,Listen!$A$2:$C$45,2,FALSE))</f>
        <v>0</v>
      </c>
      <c r="AD3261" s="63">
        <f>IF(ISBLANK($C3261),0,VLOOKUP($C3261,Listen!$A$2:$C$45,3,FALSE))</f>
        <v>0</v>
      </c>
      <c r="AE3261" s="49">
        <f t="shared" si="1055"/>
        <v>0</v>
      </c>
      <c r="AF3261" s="49">
        <f t="shared" si="1055"/>
        <v>0</v>
      </c>
      <c r="AG3261" s="49">
        <f>IFERROR(IF(OR($V3261&lt;&gt;"Ja",VLOOKUP($C3261,Listen!$A$2:$F$45,5,0)="Nein",D3261&lt;IF(C3261="LNG Anbindungsanlagen gemäß separater Festlegung",2022,2023)),$AC3261,$AA3261),0)</f>
        <v>0</v>
      </c>
      <c r="AH3261" s="49">
        <f>IFERROR(IF(OR($V3261&lt;&gt;"Ja",VLOOKUP($C3261,Listen!$A$2:$F$45,5,0)="Nein",D3261&lt;IF(C3261="LNG Anbindungsanlagen gemäß separater Festlegung",2022,2023)),$AC3261,$AA3261),0)</f>
        <v>0</v>
      </c>
      <c r="AI3261" s="49">
        <f>IFERROR(IF(OR($W3261&lt;&gt;"Ja",VLOOKUP($C3261,Listen!$A$2:$F$45,6,0)="Nein"),$AC3261,$AB3261),0)</f>
        <v>0</v>
      </c>
      <c r="AJ3261" s="49">
        <f>IFERROR(IF(OR($W3261&lt;&gt;"Ja",VLOOKUP($C3261,Listen!$A$2:$F$45,6,0)="Nein"),$AC3261,$AB3261),0)</f>
        <v>0</v>
      </c>
      <c r="AK3261" s="49">
        <f>IFERROR(IF(OR($W3261&lt;&gt;"Ja",VLOOKUP($C3261,Listen!$A$2:$F$45,6,0)="Nein"),$AC3261,$AB3261),0)</f>
        <v>0</v>
      </c>
      <c r="AL3261" s="51">
        <f t="shared" si="1056"/>
        <v>0</v>
      </c>
      <c r="AM3261" s="296">
        <f>IFERROR(IF(VLOOKUP($C3261,Listen!$A$2:$F$45,6,0)="Ja",MAX(BC3261:BD3261),D_SAV!$BC3261),0)</f>
        <v>0</v>
      </c>
      <c r="AN3261" s="51">
        <f t="shared" si="1057"/>
        <v>0</v>
      </c>
      <c r="AP3261" s="304">
        <f t="shared" si="1058"/>
        <v>0</v>
      </c>
      <c r="AQ3261" s="304">
        <f t="shared" si="1059"/>
        <v>0</v>
      </c>
      <c r="AR3261" s="304">
        <f t="shared" si="1060"/>
        <v>0</v>
      </c>
      <c r="AS3261" s="304">
        <f t="shared" si="1061"/>
        <v>0</v>
      </c>
      <c r="AT3261" s="304">
        <f t="shared" si="1062"/>
        <v>0</v>
      </c>
      <c r="AU3261" s="304">
        <f t="shared" si="1063"/>
        <v>0</v>
      </c>
      <c r="AV3261" s="304">
        <f t="shared" si="1064"/>
        <v>0</v>
      </c>
      <c r="AW3261" s="304">
        <f t="shared" si="1065"/>
        <v>0</v>
      </c>
      <c r="AX3261" s="304">
        <f t="shared" si="1066"/>
        <v>0</v>
      </c>
      <c r="AY3261" s="304">
        <f t="shared" si="1067"/>
        <v>0</v>
      </c>
      <c r="AZ3261" s="304">
        <f t="shared" si="1068"/>
        <v>0</v>
      </c>
      <c r="BA3261" s="304">
        <f t="shared" si="1069"/>
        <v>0</v>
      </c>
      <c r="BB3261" s="304">
        <f t="shared" si="1070"/>
        <v>0</v>
      </c>
      <c r="BC3261" s="304">
        <f t="shared" si="1071"/>
        <v>0</v>
      </c>
      <c r="BD3261" s="304">
        <f t="shared" si="1072"/>
        <v>0</v>
      </c>
      <c r="BE3261" s="304">
        <f>IFERROR(IF(VLOOKUP($C3261,Listen!$A$2:$F$45,6,0)="Ja",BB3261-MAX(BC3261:BD3261),BB3261-BC3261),0)</f>
        <v>0</v>
      </c>
    </row>
    <row r="3262" spans="1:57" x14ac:dyDescent="0.25">
      <c r="A3262" s="320" t="str">
        <f>IF(AND(D3262&lt;&gt;0,C3262&lt;&gt;0,E3262&lt;&gt;0),IF(B3262&lt;&gt;0,CONCATENATE(B3262,"-AGr",VLOOKUP(C3262,Listen!$A$2:$D$45,4,FALSE),"-",D3262,"-",E3262,),CONCATENATE("AGr",VLOOKUP(C3262,Listen!$A$2:$D$45,4,FALSE),"-",D3262,"-",E3262)),"keine vollständige ID")</f>
        <v>keine vollständige ID</v>
      </c>
      <c r="B3262" s="301"/>
      <c r="C3262" s="287"/>
      <c r="D3262" s="34"/>
      <c r="E3262" s="306"/>
      <c r="F3262" s="116"/>
      <c r="G3262" s="17"/>
      <c r="H3262" s="17"/>
      <c r="I3262" s="17"/>
      <c r="J3262" s="17"/>
      <c r="K3262" s="17"/>
      <c r="L3262" s="17"/>
      <c r="M3262" s="17"/>
      <c r="N3262" s="17"/>
      <c r="O3262" s="116"/>
      <c r="P3262" s="117">
        <f>IF(D3262&gt;A_Stammdaten!$B$12,0,SUM(G3262,H3262,J3262,L3262:M3262)-SUM(I3262,K3262,N3262:O3262))</f>
        <v>0</v>
      </c>
      <c r="Q3262" s="17"/>
      <c r="R3262" s="17"/>
      <c r="S3262" s="17"/>
      <c r="T3262" s="17"/>
      <c r="U3262" s="62">
        <f t="shared" si="1052"/>
        <v>0</v>
      </c>
      <c r="V3262" s="34"/>
      <c r="W3262" s="34"/>
      <c r="X3262" s="34"/>
      <c r="Y3262" s="34"/>
      <c r="Z3262" s="34"/>
      <c r="AA3262" s="63" t="str">
        <f t="shared" si="1053"/>
        <v>-</v>
      </c>
      <c r="AB3262" s="63" t="str">
        <f t="shared" si="1054"/>
        <v>-</v>
      </c>
      <c r="AC3262" s="63">
        <f>IF(ISBLANK($C3262),0,VLOOKUP($C3262,Listen!$A$2:$C$45,2,FALSE))</f>
        <v>0</v>
      </c>
      <c r="AD3262" s="63">
        <f>IF(ISBLANK($C3262),0,VLOOKUP($C3262,Listen!$A$2:$C$45,3,FALSE))</f>
        <v>0</v>
      </c>
      <c r="AE3262" s="49">
        <f t="shared" si="1055"/>
        <v>0</v>
      </c>
      <c r="AF3262" s="49">
        <f t="shared" si="1055"/>
        <v>0</v>
      </c>
      <c r="AG3262" s="49">
        <f>IFERROR(IF(OR($V3262&lt;&gt;"Ja",VLOOKUP($C3262,Listen!$A$2:$F$45,5,0)="Nein",D3262&lt;IF(C3262="LNG Anbindungsanlagen gemäß separater Festlegung",2022,2023)),$AC3262,$AA3262),0)</f>
        <v>0</v>
      </c>
      <c r="AH3262" s="49">
        <f>IFERROR(IF(OR($V3262&lt;&gt;"Ja",VLOOKUP($C3262,Listen!$A$2:$F$45,5,0)="Nein",D3262&lt;IF(C3262="LNG Anbindungsanlagen gemäß separater Festlegung",2022,2023)),$AC3262,$AA3262),0)</f>
        <v>0</v>
      </c>
      <c r="AI3262" s="49">
        <f>IFERROR(IF(OR($W3262&lt;&gt;"Ja",VLOOKUP($C3262,Listen!$A$2:$F$45,6,0)="Nein"),$AC3262,$AB3262),0)</f>
        <v>0</v>
      </c>
      <c r="AJ3262" s="49">
        <f>IFERROR(IF(OR($W3262&lt;&gt;"Ja",VLOOKUP($C3262,Listen!$A$2:$F$45,6,0)="Nein"),$AC3262,$AB3262),0)</f>
        <v>0</v>
      </c>
      <c r="AK3262" s="49">
        <f>IFERROR(IF(OR($W3262&lt;&gt;"Ja",VLOOKUP($C3262,Listen!$A$2:$F$45,6,0)="Nein"),$AC3262,$AB3262),0)</f>
        <v>0</v>
      </c>
      <c r="AL3262" s="51">
        <f t="shared" si="1056"/>
        <v>0</v>
      </c>
      <c r="AM3262" s="296">
        <f>IFERROR(IF(VLOOKUP($C3262,Listen!$A$2:$F$45,6,0)="Ja",MAX(BC3262:BD3262),D_SAV!$BC3262),0)</f>
        <v>0</v>
      </c>
      <c r="AN3262" s="51">
        <f t="shared" si="1057"/>
        <v>0</v>
      </c>
      <c r="AP3262" s="304">
        <f t="shared" si="1058"/>
        <v>0</v>
      </c>
      <c r="AQ3262" s="304">
        <f t="shared" si="1059"/>
        <v>0</v>
      </c>
      <c r="AR3262" s="304">
        <f t="shared" si="1060"/>
        <v>0</v>
      </c>
      <c r="AS3262" s="304">
        <f t="shared" si="1061"/>
        <v>0</v>
      </c>
      <c r="AT3262" s="304">
        <f t="shared" si="1062"/>
        <v>0</v>
      </c>
      <c r="AU3262" s="304">
        <f t="shared" si="1063"/>
        <v>0</v>
      </c>
      <c r="AV3262" s="304">
        <f t="shared" si="1064"/>
        <v>0</v>
      </c>
      <c r="AW3262" s="304">
        <f t="shared" si="1065"/>
        <v>0</v>
      </c>
      <c r="AX3262" s="304">
        <f t="shared" si="1066"/>
        <v>0</v>
      </c>
      <c r="AY3262" s="304">
        <f t="shared" si="1067"/>
        <v>0</v>
      </c>
      <c r="AZ3262" s="304">
        <f t="shared" si="1068"/>
        <v>0</v>
      </c>
      <c r="BA3262" s="304">
        <f t="shared" si="1069"/>
        <v>0</v>
      </c>
      <c r="BB3262" s="304">
        <f t="shared" si="1070"/>
        <v>0</v>
      </c>
      <c r="BC3262" s="304">
        <f t="shared" si="1071"/>
        <v>0</v>
      </c>
      <c r="BD3262" s="304">
        <f t="shared" si="1072"/>
        <v>0</v>
      </c>
      <c r="BE3262" s="304">
        <f>IFERROR(IF(VLOOKUP($C3262,Listen!$A$2:$F$45,6,0)="Ja",BB3262-MAX(BC3262:BD3262),BB3262-BC3262),0)</f>
        <v>0</v>
      </c>
    </row>
    <row r="3263" spans="1:57" x14ac:dyDescent="0.25">
      <c r="A3263" s="320" t="str">
        <f>IF(AND(D3263&lt;&gt;0,C3263&lt;&gt;0,E3263&lt;&gt;0),IF(B3263&lt;&gt;0,CONCATENATE(B3263,"-AGr",VLOOKUP(C3263,Listen!$A$2:$D$45,4,FALSE),"-",D3263,"-",E3263,),CONCATENATE("AGr",VLOOKUP(C3263,Listen!$A$2:$D$45,4,FALSE),"-",D3263,"-",E3263)),"keine vollständige ID")</f>
        <v>keine vollständige ID</v>
      </c>
      <c r="B3263" s="301"/>
      <c r="C3263" s="287"/>
      <c r="D3263" s="34"/>
      <c r="E3263" s="306"/>
      <c r="F3263" s="116"/>
      <c r="G3263" s="17"/>
      <c r="H3263" s="17"/>
      <c r="I3263" s="17"/>
      <c r="J3263" s="17"/>
      <c r="K3263" s="17"/>
      <c r="L3263" s="17"/>
      <c r="M3263" s="17"/>
      <c r="N3263" s="17"/>
      <c r="O3263" s="116"/>
      <c r="P3263" s="117">
        <f>IF(D3263&gt;A_Stammdaten!$B$12,0,SUM(G3263,H3263,J3263,L3263:M3263)-SUM(I3263,K3263,N3263:O3263))</f>
        <v>0</v>
      </c>
      <c r="Q3263" s="17"/>
      <c r="R3263" s="17"/>
      <c r="S3263" s="17"/>
      <c r="T3263" s="17"/>
      <c r="U3263" s="62">
        <f t="shared" si="1052"/>
        <v>0</v>
      </c>
      <c r="V3263" s="34"/>
      <c r="W3263" s="34"/>
      <c r="X3263" s="34"/>
      <c r="Y3263" s="34"/>
      <c r="Z3263" s="34"/>
      <c r="AA3263" s="63" t="str">
        <f t="shared" si="1053"/>
        <v>-</v>
      </c>
      <c r="AB3263" s="63" t="str">
        <f t="shared" si="1054"/>
        <v>-</v>
      </c>
      <c r="AC3263" s="63">
        <f>IF(ISBLANK($C3263),0,VLOOKUP($C3263,Listen!$A$2:$C$45,2,FALSE))</f>
        <v>0</v>
      </c>
      <c r="AD3263" s="63">
        <f>IF(ISBLANK($C3263),0,VLOOKUP($C3263,Listen!$A$2:$C$45,3,FALSE))</f>
        <v>0</v>
      </c>
      <c r="AE3263" s="49">
        <f t="shared" si="1055"/>
        <v>0</v>
      </c>
      <c r="AF3263" s="49">
        <f t="shared" si="1055"/>
        <v>0</v>
      </c>
      <c r="AG3263" s="49">
        <f>IFERROR(IF(OR($V3263&lt;&gt;"Ja",VLOOKUP($C3263,Listen!$A$2:$F$45,5,0)="Nein",D3263&lt;IF(C3263="LNG Anbindungsanlagen gemäß separater Festlegung",2022,2023)),$AC3263,$AA3263),0)</f>
        <v>0</v>
      </c>
      <c r="AH3263" s="49">
        <f>IFERROR(IF(OR($V3263&lt;&gt;"Ja",VLOOKUP($C3263,Listen!$A$2:$F$45,5,0)="Nein",D3263&lt;IF(C3263="LNG Anbindungsanlagen gemäß separater Festlegung",2022,2023)),$AC3263,$AA3263),0)</f>
        <v>0</v>
      </c>
      <c r="AI3263" s="49">
        <f>IFERROR(IF(OR($W3263&lt;&gt;"Ja",VLOOKUP($C3263,Listen!$A$2:$F$45,6,0)="Nein"),$AC3263,$AB3263),0)</f>
        <v>0</v>
      </c>
      <c r="AJ3263" s="49">
        <f>IFERROR(IF(OR($W3263&lt;&gt;"Ja",VLOOKUP($C3263,Listen!$A$2:$F$45,6,0)="Nein"),$AC3263,$AB3263),0)</f>
        <v>0</v>
      </c>
      <c r="AK3263" s="49">
        <f>IFERROR(IF(OR($W3263&lt;&gt;"Ja",VLOOKUP($C3263,Listen!$A$2:$F$45,6,0)="Nein"),$AC3263,$AB3263),0)</f>
        <v>0</v>
      </c>
      <c r="AL3263" s="51">
        <f t="shared" si="1056"/>
        <v>0</v>
      </c>
      <c r="AM3263" s="296">
        <f>IFERROR(IF(VLOOKUP($C3263,Listen!$A$2:$F$45,6,0)="Ja",MAX(BC3263:BD3263),D_SAV!$BC3263),0)</f>
        <v>0</v>
      </c>
      <c r="AN3263" s="51">
        <f t="shared" si="1057"/>
        <v>0</v>
      </c>
      <c r="AP3263" s="304">
        <f t="shared" si="1058"/>
        <v>0</v>
      </c>
      <c r="AQ3263" s="304">
        <f t="shared" si="1059"/>
        <v>0</v>
      </c>
      <c r="AR3263" s="304">
        <f t="shared" si="1060"/>
        <v>0</v>
      </c>
      <c r="AS3263" s="304">
        <f t="shared" si="1061"/>
        <v>0</v>
      </c>
      <c r="AT3263" s="304">
        <f t="shared" si="1062"/>
        <v>0</v>
      </c>
      <c r="AU3263" s="304">
        <f t="shared" si="1063"/>
        <v>0</v>
      </c>
      <c r="AV3263" s="304">
        <f t="shared" si="1064"/>
        <v>0</v>
      </c>
      <c r="AW3263" s="304">
        <f t="shared" si="1065"/>
        <v>0</v>
      </c>
      <c r="AX3263" s="304">
        <f t="shared" si="1066"/>
        <v>0</v>
      </c>
      <c r="AY3263" s="304">
        <f t="shared" si="1067"/>
        <v>0</v>
      </c>
      <c r="AZ3263" s="304">
        <f t="shared" si="1068"/>
        <v>0</v>
      </c>
      <c r="BA3263" s="304">
        <f t="shared" si="1069"/>
        <v>0</v>
      </c>
      <c r="BB3263" s="304">
        <f t="shared" si="1070"/>
        <v>0</v>
      </c>
      <c r="BC3263" s="304">
        <f t="shared" si="1071"/>
        <v>0</v>
      </c>
      <c r="BD3263" s="304">
        <f t="shared" si="1072"/>
        <v>0</v>
      </c>
      <c r="BE3263" s="304">
        <f>IFERROR(IF(VLOOKUP($C3263,Listen!$A$2:$F$45,6,0)="Ja",BB3263-MAX(BC3263:BD3263),BB3263-BC3263),0)</f>
        <v>0</v>
      </c>
    </row>
    <row r="3264" spans="1:57" x14ac:dyDescent="0.25">
      <c r="A3264" s="320" t="str">
        <f>IF(AND(D3264&lt;&gt;0,C3264&lt;&gt;0,E3264&lt;&gt;0),IF(B3264&lt;&gt;0,CONCATENATE(B3264,"-AGr",VLOOKUP(C3264,Listen!$A$2:$D$45,4,FALSE),"-",D3264,"-",E3264,),CONCATENATE("AGr",VLOOKUP(C3264,Listen!$A$2:$D$45,4,FALSE),"-",D3264,"-",E3264)),"keine vollständige ID")</f>
        <v>keine vollständige ID</v>
      </c>
      <c r="B3264" s="301"/>
      <c r="C3264" s="287"/>
      <c r="D3264" s="34"/>
      <c r="E3264" s="306"/>
      <c r="F3264" s="116"/>
      <c r="G3264" s="17"/>
      <c r="H3264" s="17"/>
      <c r="I3264" s="17"/>
      <c r="J3264" s="17"/>
      <c r="K3264" s="17"/>
      <c r="L3264" s="17"/>
      <c r="M3264" s="17"/>
      <c r="N3264" s="17"/>
      <c r="O3264" s="116"/>
      <c r="P3264" s="117">
        <f>IF(D3264&gt;A_Stammdaten!$B$12,0,SUM(G3264,H3264,J3264,L3264:M3264)-SUM(I3264,K3264,N3264:O3264))</f>
        <v>0</v>
      </c>
      <c r="Q3264" s="17"/>
      <c r="R3264" s="17"/>
      <c r="S3264" s="17"/>
      <c r="T3264" s="17"/>
      <c r="U3264" s="62">
        <f t="shared" si="1052"/>
        <v>0</v>
      </c>
      <c r="V3264" s="34"/>
      <c r="W3264" s="34"/>
      <c r="X3264" s="34"/>
      <c r="Y3264" s="34"/>
      <c r="Z3264" s="34"/>
      <c r="AA3264" s="63" t="str">
        <f t="shared" si="1053"/>
        <v>-</v>
      </c>
      <c r="AB3264" s="63" t="str">
        <f t="shared" si="1054"/>
        <v>-</v>
      </c>
      <c r="AC3264" s="63">
        <f>IF(ISBLANK($C3264),0,VLOOKUP($C3264,Listen!$A$2:$C$45,2,FALSE))</f>
        <v>0</v>
      </c>
      <c r="AD3264" s="63">
        <f>IF(ISBLANK($C3264),0,VLOOKUP($C3264,Listen!$A$2:$C$45,3,FALSE))</f>
        <v>0</v>
      </c>
      <c r="AE3264" s="49">
        <f t="shared" si="1055"/>
        <v>0</v>
      </c>
      <c r="AF3264" s="49">
        <f t="shared" si="1055"/>
        <v>0</v>
      </c>
      <c r="AG3264" s="49">
        <f>IFERROR(IF(OR($V3264&lt;&gt;"Ja",VLOOKUP($C3264,Listen!$A$2:$F$45,5,0)="Nein",D3264&lt;IF(C3264="LNG Anbindungsanlagen gemäß separater Festlegung",2022,2023)),$AC3264,$AA3264),0)</f>
        <v>0</v>
      </c>
      <c r="AH3264" s="49">
        <f>IFERROR(IF(OR($V3264&lt;&gt;"Ja",VLOOKUP($C3264,Listen!$A$2:$F$45,5,0)="Nein",D3264&lt;IF(C3264="LNG Anbindungsanlagen gemäß separater Festlegung",2022,2023)),$AC3264,$AA3264),0)</f>
        <v>0</v>
      </c>
      <c r="AI3264" s="49">
        <f>IFERROR(IF(OR($W3264&lt;&gt;"Ja",VLOOKUP($C3264,Listen!$A$2:$F$45,6,0)="Nein"),$AC3264,$AB3264),0)</f>
        <v>0</v>
      </c>
      <c r="AJ3264" s="49">
        <f>IFERROR(IF(OR($W3264&lt;&gt;"Ja",VLOOKUP($C3264,Listen!$A$2:$F$45,6,0)="Nein"),$AC3264,$AB3264),0)</f>
        <v>0</v>
      </c>
      <c r="AK3264" s="49">
        <f>IFERROR(IF(OR($W3264&lt;&gt;"Ja",VLOOKUP($C3264,Listen!$A$2:$F$45,6,0)="Nein"),$AC3264,$AB3264),0)</f>
        <v>0</v>
      </c>
      <c r="AL3264" s="51">
        <f t="shared" si="1056"/>
        <v>0</v>
      </c>
      <c r="AM3264" s="296">
        <f>IFERROR(IF(VLOOKUP($C3264,Listen!$A$2:$F$45,6,0)="Ja",MAX(BC3264:BD3264),D_SAV!$BC3264),0)</f>
        <v>0</v>
      </c>
      <c r="AN3264" s="51">
        <f t="shared" si="1057"/>
        <v>0</v>
      </c>
      <c r="AP3264" s="304">
        <f t="shared" si="1058"/>
        <v>0</v>
      </c>
      <c r="AQ3264" s="304">
        <f t="shared" si="1059"/>
        <v>0</v>
      </c>
      <c r="AR3264" s="304">
        <f t="shared" si="1060"/>
        <v>0</v>
      </c>
      <c r="AS3264" s="304">
        <f t="shared" si="1061"/>
        <v>0</v>
      </c>
      <c r="AT3264" s="304">
        <f t="shared" si="1062"/>
        <v>0</v>
      </c>
      <c r="AU3264" s="304">
        <f t="shared" si="1063"/>
        <v>0</v>
      </c>
      <c r="AV3264" s="304">
        <f t="shared" si="1064"/>
        <v>0</v>
      </c>
      <c r="AW3264" s="304">
        <f t="shared" si="1065"/>
        <v>0</v>
      </c>
      <c r="AX3264" s="304">
        <f t="shared" si="1066"/>
        <v>0</v>
      </c>
      <c r="AY3264" s="304">
        <f t="shared" si="1067"/>
        <v>0</v>
      </c>
      <c r="AZ3264" s="304">
        <f t="shared" si="1068"/>
        <v>0</v>
      </c>
      <c r="BA3264" s="304">
        <f t="shared" si="1069"/>
        <v>0</v>
      </c>
      <c r="BB3264" s="304">
        <f t="shared" si="1070"/>
        <v>0</v>
      </c>
      <c r="BC3264" s="304">
        <f t="shared" si="1071"/>
        <v>0</v>
      </c>
      <c r="BD3264" s="304">
        <f t="shared" si="1072"/>
        <v>0</v>
      </c>
      <c r="BE3264" s="304">
        <f>IFERROR(IF(VLOOKUP($C3264,Listen!$A$2:$F$45,6,0)="Ja",BB3264-MAX(BC3264:BD3264),BB3264-BC3264),0)</f>
        <v>0</v>
      </c>
    </row>
    <row r="3265" spans="1:57" x14ac:dyDescent="0.25">
      <c r="A3265" s="320" t="str">
        <f>IF(AND(D3265&lt;&gt;0,C3265&lt;&gt;0,E3265&lt;&gt;0),IF(B3265&lt;&gt;0,CONCATENATE(B3265,"-AGr",VLOOKUP(C3265,Listen!$A$2:$D$45,4,FALSE),"-",D3265,"-",E3265,),CONCATENATE("AGr",VLOOKUP(C3265,Listen!$A$2:$D$45,4,FALSE),"-",D3265,"-",E3265)),"keine vollständige ID")</f>
        <v>keine vollständige ID</v>
      </c>
      <c r="B3265" s="301"/>
      <c r="C3265" s="287"/>
      <c r="D3265" s="34"/>
      <c r="E3265" s="306"/>
      <c r="F3265" s="116"/>
      <c r="G3265" s="17"/>
      <c r="H3265" s="17"/>
      <c r="I3265" s="17"/>
      <c r="J3265" s="17"/>
      <c r="K3265" s="17"/>
      <c r="L3265" s="17"/>
      <c r="M3265" s="17"/>
      <c r="N3265" s="17"/>
      <c r="O3265" s="116"/>
      <c r="P3265" s="117">
        <f>IF(D3265&gt;A_Stammdaten!$B$12,0,SUM(G3265,H3265,J3265,L3265:M3265)-SUM(I3265,K3265,N3265:O3265))</f>
        <v>0</v>
      </c>
      <c r="Q3265" s="17"/>
      <c r="R3265" s="17"/>
      <c r="S3265" s="17"/>
      <c r="T3265" s="17"/>
      <c r="U3265" s="62">
        <f t="shared" si="1052"/>
        <v>0</v>
      </c>
      <c r="V3265" s="34"/>
      <c r="W3265" s="34"/>
      <c r="X3265" s="34"/>
      <c r="Y3265" s="34"/>
      <c r="Z3265" s="34"/>
      <c r="AA3265" s="63" t="str">
        <f t="shared" si="1053"/>
        <v>-</v>
      </c>
      <c r="AB3265" s="63" t="str">
        <f t="shared" si="1054"/>
        <v>-</v>
      </c>
      <c r="AC3265" s="63">
        <f>IF(ISBLANK($C3265),0,VLOOKUP($C3265,Listen!$A$2:$C$45,2,FALSE))</f>
        <v>0</v>
      </c>
      <c r="AD3265" s="63">
        <f>IF(ISBLANK($C3265),0,VLOOKUP($C3265,Listen!$A$2:$C$45,3,FALSE))</f>
        <v>0</v>
      </c>
      <c r="AE3265" s="49">
        <f t="shared" si="1055"/>
        <v>0</v>
      </c>
      <c r="AF3265" s="49">
        <f t="shared" si="1055"/>
        <v>0</v>
      </c>
      <c r="AG3265" s="49">
        <f>IFERROR(IF(OR($V3265&lt;&gt;"Ja",VLOOKUP($C3265,Listen!$A$2:$F$45,5,0)="Nein",D3265&lt;IF(C3265="LNG Anbindungsanlagen gemäß separater Festlegung",2022,2023)),$AC3265,$AA3265),0)</f>
        <v>0</v>
      </c>
      <c r="AH3265" s="49">
        <f>IFERROR(IF(OR($V3265&lt;&gt;"Ja",VLOOKUP($C3265,Listen!$A$2:$F$45,5,0)="Nein",D3265&lt;IF(C3265="LNG Anbindungsanlagen gemäß separater Festlegung",2022,2023)),$AC3265,$AA3265),0)</f>
        <v>0</v>
      </c>
      <c r="AI3265" s="49">
        <f>IFERROR(IF(OR($W3265&lt;&gt;"Ja",VLOOKUP($C3265,Listen!$A$2:$F$45,6,0)="Nein"),$AC3265,$AB3265),0)</f>
        <v>0</v>
      </c>
      <c r="AJ3265" s="49">
        <f>IFERROR(IF(OR($W3265&lt;&gt;"Ja",VLOOKUP($C3265,Listen!$A$2:$F$45,6,0)="Nein"),$AC3265,$AB3265),0)</f>
        <v>0</v>
      </c>
      <c r="AK3265" s="49">
        <f>IFERROR(IF(OR($W3265&lt;&gt;"Ja",VLOOKUP($C3265,Listen!$A$2:$F$45,6,0)="Nein"),$AC3265,$AB3265),0)</f>
        <v>0</v>
      </c>
      <c r="AL3265" s="51">
        <f t="shared" si="1056"/>
        <v>0</v>
      </c>
      <c r="AM3265" s="296">
        <f>IFERROR(IF(VLOOKUP($C3265,Listen!$A$2:$F$45,6,0)="Ja",MAX(BC3265:BD3265),D_SAV!$BC3265),0)</f>
        <v>0</v>
      </c>
      <c r="AN3265" s="51">
        <f t="shared" si="1057"/>
        <v>0</v>
      </c>
      <c r="AP3265" s="304">
        <f t="shared" si="1058"/>
        <v>0</v>
      </c>
      <c r="AQ3265" s="304">
        <f t="shared" si="1059"/>
        <v>0</v>
      </c>
      <c r="AR3265" s="304">
        <f t="shared" si="1060"/>
        <v>0</v>
      </c>
      <c r="AS3265" s="304">
        <f t="shared" si="1061"/>
        <v>0</v>
      </c>
      <c r="AT3265" s="304">
        <f t="shared" si="1062"/>
        <v>0</v>
      </c>
      <c r="AU3265" s="304">
        <f t="shared" si="1063"/>
        <v>0</v>
      </c>
      <c r="AV3265" s="304">
        <f t="shared" si="1064"/>
        <v>0</v>
      </c>
      <c r="AW3265" s="304">
        <f t="shared" si="1065"/>
        <v>0</v>
      </c>
      <c r="AX3265" s="304">
        <f t="shared" si="1066"/>
        <v>0</v>
      </c>
      <c r="AY3265" s="304">
        <f t="shared" si="1067"/>
        <v>0</v>
      </c>
      <c r="AZ3265" s="304">
        <f t="shared" si="1068"/>
        <v>0</v>
      </c>
      <c r="BA3265" s="304">
        <f t="shared" si="1069"/>
        <v>0</v>
      </c>
      <c r="BB3265" s="304">
        <f t="shared" si="1070"/>
        <v>0</v>
      </c>
      <c r="BC3265" s="304">
        <f t="shared" si="1071"/>
        <v>0</v>
      </c>
      <c r="BD3265" s="304">
        <f t="shared" si="1072"/>
        <v>0</v>
      </c>
      <c r="BE3265" s="304">
        <f>IFERROR(IF(VLOOKUP($C3265,Listen!$A$2:$F$45,6,0)="Ja",BB3265-MAX(BC3265:BD3265),BB3265-BC3265),0)</f>
        <v>0</v>
      </c>
    </row>
    <row r="3266" spans="1:57" x14ac:dyDescent="0.25">
      <c r="A3266" s="320" t="str">
        <f>IF(AND(D3266&lt;&gt;0,C3266&lt;&gt;0,E3266&lt;&gt;0),IF(B3266&lt;&gt;0,CONCATENATE(B3266,"-AGr",VLOOKUP(C3266,Listen!$A$2:$D$45,4,FALSE),"-",D3266,"-",E3266,),CONCATENATE("AGr",VLOOKUP(C3266,Listen!$A$2:$D$45,4,FALSE),"-",D3266,"-",E3266)),"keine vollständige ID")</f>
        <v>keine vollständige ID</v>
      </c>
      <c r="B3266" s="301"/>
      <c r="C3266" s="287"/>
      <c r="D3266" s="34"/>
      <c r="E3266" s="306"/>
      <c r="F3266" s="116"/>
      <c r="G3266" s="17"/>
      <c r="H3266" s="17"/>
      <c r="I3266" s="17"/>
      <c r="J3266" s="17"/>
      <c r="K3266" s="17"/>
      <c r="L3266" s="17"/>
      <c r="M3266" s="17"/>
      <c r="N3266" s="17"/>
      <c r="O3266" s="116"/>
      <c r="P3266" s="117">
        <f>IF(D3266&gt;A_Stammdaten!$B$12,0,SUM(G3266,H3266,J3266,L3266:M3266)-SUM(I3266,K3266,N3266:O3266))</f>
        <v>0</v>
      </c>
      <c r="Q3266" s="17"/>
      <c r="R3266" s="17"/>
      <c r="S3266" s="17"/>
      <c r="T3266" s="17"/>
      <c r="U3266" s="62">
        <f t="shared" si="1052"/>
        <v>0</v>
      </c>
      <c r="V3266" s="34"/>
      <c r="W3266" s="34"/>
      <c r="X3266" s="34"/>
      <c r="Y3266" s="34"/>
      <c r="Z3266" s="34"/>
      <c r="AA3266" s="63" t="str">
        <f t="shared" si="1053"/>
        <v>-</v>
      </c>
      <c r="AB3266" s="63" t="str">
        <f t="shared" si="1054"/>
        <v>-</v>
      </c>
      <c r="AC3266" s="63">
        <f>IF(ISBLANK($C3266),0,VLOOKUP($C3266,Listen!$A$2:$C$45,2,FALSE))</f>
        <v>0</v>
      </c>
      <c r="AD3266" s="63">
        <f>IF(ISBLANK($C3266),0,VLOOKUP($C3266,Listen!$A$2:$C$45,3,FALSE))</f>
        <v>0</v>
      </c>
      <c r="AE3266" s="49">
        <f t="shared" si="1055"/>
        <v>0</v>
      </c>
      <c r="AF3266" s="49">
        <f t="shared" si="1055"/>
        <v>0</v>
      </c>
      <c r="AG3266" s="49">
        <f>IFERROR(IF(OR($V3266&lt;&gt;"Ja",VLOOKUP($C3266,Listen!$A$2:$F$45,5,0)="Nein",D3266&lt;IF(C3266="LNG Anbindungsanlagen gemäß separater Festlegung",2022,2023)),$AC3266,$AA3266),0)</f>
        <v>0</v>
      </c>
      <c r="AH3266" s="49">
        <f>IFERROR(IF(OR($V3266&lt;&gt;"Ja",VLOOKUP($C3266,Listen!$A$2:$F$45,5,0)="Nein",D3266&lt;IF(C3266="LNG Anbindungsanlagen gemäß separater Festlegung",2022,2023)),$AC3266,$AA3266),0)</f>
        <v>0</v>
      </c>
      <c r="AI3266" s="49">
        <f>IFERROR(IF(OR($W3266&lt;&gt;"Ja",VLOOKUP($C3266,Listen!$A$2:$F$45,6,0)="Nein"),$AC3266,$AB3266),0)</f>
        <v>0</v>
      </c>
      <c r="AJ3266" s="49">
        <f>IFERROR(IF(OR($W3266&lt;&gt;"Ja",VLOOKUP($C3266,Listen!$A$2:$F$45,6,0)="Nein"),$AC3266,$AB3266),0)</f>
        <v>0</v>
      </c>
      <c r="AK3266" s="49">
        <f>IFERROR(IF(OR($W3266&lt;&gt;"Ja",VLOOKUP($C3266,Listen!$A$2:$F$45,6,0)="Nein"),$AC3266,$AB3266),0)</f>
        <v>0</v>
      </c>
      <c r="AL3266" s="51">
        <f t="shared" si="1056"/>
        <v>0</v>
      </c>
      <c r="AM3266" s="296">
        <f>IFERROR(IF(VLOOKUP($C3266,Listen!$A$2:$F$45,6,0)="Ja",MAX(BC3266:BD3266),D_SAV!$BC3266),0)</f>
        <v>0</v>
      </c>
      <c r="AN3266" s="51">
        <f t="shared" si="1057"/>
        <v>0</v>
      </c>
      <c r="AP3266" s="304">
        <f t="shared" si="1058"/>
        <v>0</v>
      </c>
      <c r="AQ3266" s="304">
        <f t="shared" si="1059"/>
        <v>0</v>
      </c>
      <c r="AR3266" s="304">
        <f t="shared" si="1060"/>
        <v>0</v>
      </c>
      <c r="AS3266" s="304">
        <f t="shared" si="1061"/>
        <v>0</v>
      </c>
      <c r="AT3266" s="304">
        <f t="shared" si="1062"/>
        <v>0</v>
      </c>
      <c r="AU3266" s="304">
        <f t="shared" si="1063"/>
        <v>0</v>
      </c>
      <c r="AV3266" s="304">
        <f t="shared" si="1064"/>
        <v>0</v>
      </c>
      <c r="AW3266" s="304">
        <f t="shared" si="1065"/>
        <v>0</v>
      </c>
      <c r="AX3266" s="304">
        <f t="shared" si="1066"/>
        <v>0</v>
      </c>
      <c r="AY3266" s="304">
        <f t="shared" si="1067"/>
        <v>0</v>
      </c>
      <c r="AZ3266" s="304">
        <f t="shared" si="1068"/>
        <v>0</v>
      </c>
      <c r="BA3266" s="304">
        <f t="shared" si="1069"/>
        <v>0</v>
      </c>
      <c r="BB3266" s="304">
        <f t="shared" si="1070"/>
        <v>0</v>
      </c>
      <c r="BC3266" s="304">
        <f t="shared" si="1071"/>
        <v>0</v>
      </c>
      <c r="BD3266" s="304">
        <f t="shared" si="1072"/>
        <v>0</v>
      </c>
      <c r="BE3266" s="304">
        <f>IFERROR(IF(VLOOKUP($C3266,Listen!$A$2:$F$45,6,0)="Ja",BB3266-MAX(BC3266:BD3266),BB3266-BC3266),0)</f>
        <v>0</v>
      </c>
    </row>
    <row r="3267" spans="1:57" x14ac:dyDescent="0.25">
      <c r="A3267" s="320" t="str">
        <f>IF(AND(D3267&lt;&gt;0,C3267&lt;&gt;0,E3267&lt;&gt;0),IF(B3267&lt;&gt;0,CONCATENATE(B3267,"-AGr",VLOOKUP(C3267,Listen!$A$2:$D$45,4,FALSE),"-",D3267,"-",E3267,),CONCATENATE("AGr",VLOOKUP(C3267,Listen!$A$2:$D$45,4,FALSE),"-",D3267,"-",E3267)),"keine vollständige ID")</f>
        <v>keine vollständige ID</v>
      </c>
      <c r="B3267" s="301"/>
      <c r="C3267" s="287"/>
      <c r="D3267" s="34"/>
      <c r="E3267" s="306"/>
      <c r="F3267" s="116"/>
      <c r="G3267" s="17"/>
      <c r="H3267" s="17"/>
      <c r="I3267" s="17"/>
      <c r="J3267" s="17"/>
      <c r="K3267" s="17"/>
      <c r="L3267" s="17"/>
      <c r="M3267" s="17"/>
      <c r="N3267" s="17"/>
      <c r="O3267" s="116"/>
      <c r="P3267" s="117">
        <f>IF(D3267&gt;A_Stammdaten!$B$12,0,SUM(G3267,H3267,J3267,L3267:M3267)-SUM(I3267,K3267,N3267:O3267))</f>
        <v>0</v>
      </c>
      <c r="Q3267" s="17"/>
      <c r="R3267" s="17"/>
      <c r="S3267" s="17"/>
      <c r="T3267" s="17"/>
      <c r="U3267" s="62">
        <f t="shared" si="1052"/>
        <v>0</v>
      </c>
      <c r="V3267" s="34"/>
      <c r="W3267" s="34"/>
      <c r="X3267" s="34"/>
      <c r="Y3267" s="34"/>
      <c r="Z3267" s="34"/>
      <c r="AA3267" s="63" t="str">
        <f t="shared" si="1053"/>
        <v>-</v>
      </c>
      <c r="AB3267" s="63" t="str">
        <f t="shared" si="1054"/>
        <v>-</v>
      </c>
      <c r="AC3267" s="63">
        <f>IF(ISBLANK($C3267),0,VLOOKUP($C3267,Listen!$A$2:$C$45,2,FALSE))</f>
        <v>0</v>
      </c>
      <c r="AD3267" s="63">
        <f>IF(ISBLANK($C3267),0,VLOOKUP($C3267,Listen!$A$2:$C$45,3,FALSE))</f>
        <v>0</v>
      </c>
      <c r="AE3267" s="49">
        <f t="shared" si="1055"/>
        <v>0</v>
      </c>
      <c r="AF3267" s="49">
        <f t="shared" si="1055"/>
        <v>0</v>
      </c>
      <c r="AG3267" s="49">
        <f>IFERROR(IF(OR($V3267&lt;&gt;"Ja",VLOOKUP($C3267,Listen!$A$2:$F$45,5,0)="Nein",D3267&lt;IF(C3267="LNG Anbindungsanlagen gemäß separater Festlegung",2022,2023)),$AC3267,$AA3267),0)</f>
        <v>0</v>
      </c>
      <c r="AH3267" s="49">
        <f>IFERROR(IF(OR($V3267&lt;&gt;"Ja",VLOOKUP($C3267,Listen!$A$2:$F$45,5,0)="Nein",D3267&lt;IF(C3267="LNG Anbindungsanlagen gemäß separater Festlegung",2022,2023)),$AC3267,$AA3267),0)</f>
        <v>0</v>
      </c>
      <c r="AI3267" s="49">
        <f>IFERROR(IF(OR($W3267&lt;&gt;"Ja",VLOOKUP($C3267,Listen!$A$2:$F$45,6,0)="Nein"),$AC3267,$AB3267),0)</f>
        <v>0</v>
      </c>
      <c r="AJ3267" s="49">
        <f>IFERROR(IF(OR($W3267&lt;&gt;"Ja",VLOOKUP($C3267,Listen!$A$2:$F$45,6,0)="Nein"),$AC3267,$AB3267),0)</f>
        <v>0</v>
      </c>
      <c r="AK3267" s="49">
        <f>IFERROR(IF(OR($W3267&lt;&gt;"Ja",VLOOKUP($C3267,Listen!$A$2:$F$45,6,0)="Nein"),$AC3267,$AB3267),0)</f>
        <v>0</v>
      </c>
      <c r="AL3267" s="51">
        <f t="shared" si="1056"/>
        <v>0</v>
      </c>
      <c r="AM3267" s="296">
        <f>IFERROR(IF(VLOOKUP($C3267,Listen!$A$2:$F$45,6,0)="Ja",MAX(BC3267:BD3267),D_SAV!$BC3267),0)</f>
        <v>0</v>
      </c>
      <c r="AN3267" s="51">
        <f t="shared" si="1057"/>
        <v>0</v>
      </c>
      <c r="AP3267" s="304">
        <f t="shared" si="1058"/>
        <v>0</v>
      </c>
      <c r="AQ3267" s="304">
        <f t="shared" si="1059"/>
        <v>0</v>
      </c>
      <c r="AR3267" s="304">
        <f t="shared" si="1060"/>
        <v>0</v>
      </c>
      <c r="AS3267" s="304">
        <f t="shared" si="1061"/>
        <v>0</v>
      </c>
      <c r="AT3267" s="304">
        <f t="shared" si="1062"/>
        <v>0</v>
      </c>
      <c r="AU3267" s="304">
        <f t="shared" si="1063"/>
        <v>0</v>
      </c>
      <c r="AV3267" s="304">
        <f t="shared" si="1064"/>
        <v>0</v>
      </c>
      <c r="AW3267" s="304">
        <f t="shared" si="1065"/>
        <v>0</v>
      </c>
      <c r="AX3267" s="304">
        <f t="shared" si="1066"/>
        <v>0</v>
      </c>
      <c r="AY3267" s="304">
        <f t="shared" si="1067"/>
        <v>0</v>
      </c>
      <c r="AZ3267" s="304">
        <f t="shared" si="1068"/>
        <v>0</v>
      </c>
      <c r="BA3267" s="304">
        <f t="shared" si="1069"/>
        <v>0</v>
      </c>
      <c r="BB3267" s="304">
        <f t="shared" si="1070"/>
        <v>0</v>
      </c>
      <c r="BC3267" s="304">
        <f t="shared" si="1071"/>
        <v>0</v>
      </c>
      <c r="BD3267" s="304">
        <f t="shared" si="1072"/>
        <v>0</v>
      </c>
      <c r="BE3267" s="304">
        <f>IFERROR(IF(VLOOKUP($C3267,Listen!$A$2:$F$45,6,0)="Ja",BB3267-MAX(BC3267:BD3267),BB3267-BC3267),0)</f>
        <v>0</v>
      </c>
    </row>
    <row r="3268" spans="1:57" x14ac:dyDescent="0.25">
      <c r="A3268" s="320" t="str">
        <f>IF(AND(D3268&lt;&gt;0,C3268&lt;&gt;0,E3268&lt;&gt;0),IF(B3268&lt;&gt;0,CONCATENATE(B3268,"-AGr",VLOOKUP(C3268,Listen!$A$2:$D$45,4,FALSE),"-",D3268,"-",E3268,),CONCATENATE("AGr",VLOOKUP(C3268,Listen!$A$2:$D$45,4,FALSE),"-",D3268,"-",E3268)),"keine vollständige ID")</f>
        <v>keine vollständige ID</v>
      </c>
      <c r="B3268" s="301"/>
      <c r="C3268" s="287"/>
      <c r="D3268" s="34"/>
      <c r="E3268" s="306"/>
      <c r="F3268" s="116"/>
      <c r="G3268" s="17"/>
      <c r="H3268" s="17"/>
      <c r="I3268" s="17"/>
      <c r="J3268" s="17"/>
      <c r="K3268" s="17"/>
      <c r="L3268" s="17"/>
      <c r="M3268" s="17"/>
      <c r="N3268" s="17"/>
      <c r="O3268" s="116"/>
      <c r="P3268" s="117">
        <f>IF(D3268&gt;A_Stammdaten!$B$12,0,SUM(G3268,H3268,J3268,L3268:M3268)-SUM(I3268,K3268,N3268:O3268))</f>
        <v>0</v>
      </c>
      <c r="Q3268" s="17"/>
      <c r="R3268" s="17"/>
      <c r="S3268" s="17"/>
      <c r="T3268" s="17"/>
      <c r="U3268" s="62">
        <f t="shared" si="1052"/>
        <v>0</v>
      </c>
      <c r="V3268" s="34"/>
      <c r="W3268" s="34"/>
      <c r="X3268" s="34"/>
      <c r="Y3268" s="34"/>
      <c r="Z3268" s="34"/>
      <c r="AA3268" s="63" t="str">
        <f t="shared" si="1053"/>
        <v>-</v>
      </c>
      <c r="AB3268" s="63" t="str">
        <f t="shared" si="1054"/>
        <v>-</v>
      </c>
      <c r="AC3268" s="63">
        <f>IF(ISBLANK($C3268),0,VLOOKUP($C3268,Listen!$A$2:$C$45,2,FALSE))</f>
        <v>0</v>
      </c>
      <c r="AD3268" s="63">
        <f>IF(ISBLANK($C3268),0,VLOOKUP($C3268,Listen!$A$2:$C$45,3,FALSE))</f>
        <v>0</v>
      </c>
      <c r="AE3268" s="49">
        <f t="shared" si="1055"/>
        <v>0</v>
      </c>
      <c r="AF3268" s="49">
        <f t="shared" si="1055"/>
        <v>0</v>
      </c>
      <c r="AG3268" s="49">
        <f>IFERROR(IF(OR($V3268&lt;&gt;"Ja",VLOOKUP($C3268,Listen!$A$2:$F$45,5,0)="Nein",D3268&lt;IF(C3268="LNG Anbindungsanlagen gemäß separater Festlegung",2022,2023)),$AC3268,$AA3268),0)</f>
        <v>0</v>
      </c>
      <c r="AH3268" s="49">
        <f>IFERROR(IF(OR($V3268&lt;&gt;"Ja",VLOOKUP($C3268,Listen!$A$2:$F$45,5,0)="Nein",D3268&lt;IF(C3268="LNG Anbindungsanlagen gemäß separater Festlegung",2022,2023)),$AC3268,$AA3268),0)</f>
        <v>0</v>
      </c>
      <c r="AI3268" s="49">
        <f>IFERROR(IF(OR($W3268&lt;&gt;"Ja",VLOOKUP($C3268,Listen!$A$2:$F$45,6,0)="Nein"),$AC3268,$AB3268),0)</f>
        <v>0</v>
      </c>
      <c r="AJ3268" s="49">
        <f>IFERROR(IF(OR($W3268&lt;&gt;"Ja",VLOOKUP($C3268,Listen!$A$2:$F$45,6,0)="Nein"),$AC3268,$AB3268),0)</f>
        <v>0</v>
      </c>
      <c r="AK3268" s="49">
        <f>IFERROR(IF(OR($W3268&lt;&gt;"Ja",VLOOKUP($C3268,Listen!$A$2:$F$45,6,0)="Nein"),$AC3268,$AB3268),0)</f>
        <v>0</v>
      </c>
      <c r="AL3268" s="51">
        <f t="shared" si="1056"/>
        <v>0</v>
      </c>
      <c r="AM3268" s="296">
        <f>IFERROR(IF(VLOOKUP($C3268,Listen!$A$2:$F$45,6,0)="Ja",MAX(BC3268:BD3268),D_SAV!$BC3268),0)</f>
        <v>0</v>
      </c>
      <c r="AN3268" s="51">
        <f t="shared" si="1057"/>
        <v>0</v>
      </c>
      <c r="AP3268" s="304">
        <f t="shared" si="1058"/>
        <v>0</v>
      </c>
      <c r="AQ3268" s="304">
        <f t="shared" si="1059"/>
        <v>0</v>
      </c>
      <c r="AR3268" s="304">
        <f t="shared" si="1060"/>
        <v>0</v>
      </c>
      <c r="AS3268" s="304">
        <f t="shared" si="1061"/>
        <v>0</v>
      </c>
      <c r="AT3268" s="304">
        <f t="shared" si="1062"/>
        <v>0</v>
      </c>
      <c r="AU3268" s="304">
        <f t="shared" si="1063"/>
        <v>0</v>
      </c>
      <c r="AV3268" s="304">
        <f t="shared" si="1064"/>
        <v>0</v>
      </c>
      <c r="AW3268" s="304">
        <f t="shared" si="1065"/>
        <v>0</v>
      </c>
      <c r="AX3268" s="304">
        <f t="shared" si="1066"/>
        <v>0</v>
      </c>
      <c r="AY3268" s="304">
        <f t="shared" si="1067"/>
        <v>0</v>
      </c>
      <c r="AZ3268" s="304">
        <f t="shared" si="1068"/>
        <v>0</v>
      </c>
      <c r="BA3268" s="304">
        <f t="shared" si="1069"/>
        <v>0</v>
      </c>
      <c r="BB3268" s="304">
        <f t="shared" si="1070"/>
        <v>0</v>
      </c>
      <c r="BC3268" s="304">
        <f t="shared" si="1071"/>
        <v>0</v>
      </c>
      <c r="BD3268" s="304">
        <f t="shared" si="1072"/>
        <v>0</v>
      </c>
      <c r="BE3268" s="304">
        <f>IFERROR(IF(VLOOKUP($C3268,Listen!$A$2:$F$45,6,0)="Ja",BB3268-MAX(BC3268:BD3268),BB3268-BC3268),0)</f>
        <v>0</v>
      </c>
    </row>
    <row r="3269" spans="1:57" x14ac:dyDescent="0.25">
      <c r="A3269" s="320" t="str">
        <f>IF(AND(D3269&lt;&gt;0,C3269&lt;&gt;0,E3269&lt;&gt;0),IF(B3269&lt;&gt;0,CONCATENATE(B3269,"-AGr",VLOOKUP(C3269,Listen!$A$2:$D$45,4,FALSE),"-",D3269,"-",E3269,),CONCATENATE("AGr",VLOOKUP(C3269,Listen!$A$2:$D$45,4,FALSE),"-",D3269,"-",E3269)),"keine vollständige ID")</f>
        <v>keine vollständige ID</v>
      </c>
      <c r="B3269" s="301"/>
      <c r="C3269" s="287"/>
      <c r="D3269" s="34"/>
      <c r="E3269" s="306"/>
      <c r="F3269" s="116"/>
      <c r="G3269" s="17"/>
      <c r="H3269" s="17"/>
      <c r="I3269" s="17"/>
      <c r="J3269" s="17"/>
      <c r="K3269" s="17"/>
      <c r="L3269" s="17"/>
      <c r="M3269" s="17"/>
      <c r="N3269" s="17"/>
      <c r="O3269" s="116"/>
      <c r="P3269" s="117">
        <f>IF(D3269&gt;A_Stammdaten!$B$12,0,SUM(G3269,H3269,J3269,L3269:M3269)-SUM(I3269,K3269,N3269:O3269))</f>
        <v>0</v>
      </c>
      <c r="Q3269" s="17"/>
      <c r="R3269" s="17"/>
      <c r="S3269" s="17"/>
      <c r="T3269" s="17"/>
      <c r="U3269" s="62">
        <f t="shared" si="1052"/>
        <v>0</v>
      </c>
      <c r="V3269" s="34"/>
      <c r="W3269" s="34"/>
      <c r="X3269" s="34"/>
      <c r="Y3269" s="34"/>
      <c r="Z3269" s="34"/>
      <c r="AA3269" s="63" t="str">
        <f t="shared" si="1053"/>
        <v>-</v>
      </c>
      <c r="AB3269" s="63" t="str">
        <f t="shared" si="1054"/>
        <v>-</v>
      </c>
      <c r="AC3269" s="63">
        <f>IF(ISBLANK($C3269),0,VLOOKUP($C3269,Listen!$A$2:$C$45,2,FALSE))</f>
        <v>0</v>
      </c>
      <c r="AD3269" s="63">
        <f>IF(ISBLANK($C3269),0,VLOOKUP($C3269,Listen!$A$2:$C$45,3,FALSE))</f>
        <v>0</v>
      </c>
      <c r="AE3269" s="49">
        <f t="shared" si="1055"/>
        <v>0</v>
      </c>
      <c r="AF3269" s="49">
        <f t="shared" si="1055"/>
        <v>0</v>
      </c>
      <c r="AG3269" s="49">
        <f>IFERROR(IF(OR($V3269&lt;&gt;"Ja",VLOOKUP($C3269,Listen!$A$2:$F$45,5,0)="Nein",D3269&lt;IF(C3269="LNG Anbindungsanlagen gemäß separater Festlegung",2022,2023)),$AC3269,$AA3269),0)</f>
        <v>0</v>
      </c>
      <c r="AH3269" s="49">
        <f>IFERROR(IF(OR($V3269&lt;&gt;"Ja",VLOOKUP($C3269,Listen!$A$2:$F$45,5,0)="Nein",D3269&lt;IF(C3269="LNG Anbindungsanlagen gemäß separater Festlegung",2022,2023)),$AC3269,$AA3269),0)</f>
        <v>0</v>
      </c>
      <c r="AI3269" s="49">
        <f>IFERROR(IF(OR($W3269&lt;&gt;"Ja",VLOOKUP($C3269,Listen!$A$2:$F$45,6,0)="Nein"),$AC3269,$AB3269),0)</f>
        <v>0</v>
      </c>
      <c r="AJ3269" s="49">
        <f>IFERROR(IF(OR($W3269&lt;&gt;"Ja",VLOOKUP($C3269,Listen!$A$2:$F$45,6,0)="Nein"),$AC3269,$AB3269),0)</f>
        <v>0</v>
      </c>
      <c r="AK3269" s="49">
        <f>IFERROR(IF(OR($W3269&lt;&gt;"Ja",VLOOKUP($C3269,Listen!$A$2:$F$45,6,0)="Nein"),$AC3269,$AB3269),0)</f>
        <v>0</v>
      </c>
      <c r="AL3269" s="51">
        <f t="shared" si="1056"/>
        <v>0</v>
      </c>
      <c r="AM3269" s="296">
        <f>IFERROR(IF(VLOOKUP($C3269,Listen!$A$2:$F$45,6,0)="Ja",MAX(BC3269:BD3269),D_SAV!$BC3269),0)</f>
        <v>0</v>
      </c>
      <c r="AN3269" s="51">
        <f t="shared" si="1057"/>
        <v>0</v>
      </c>
      <c r="AP3269" s="304">
        <f t="shared" si="1058"/>
        <v>0</v>
      </c>
      <c r="AQ3269" s="304">
        <f t="shared" si="1059"/>
        <v>0</v>
      </c>
      <c r="AR3269" s="304">
        <f t="shared" si="1060"/>
        <v>0</v>
      </c>
      <c r="AS3269" s="304">
        <f t="shared" si="1061"/>
        <v>0</v>
      </c>
      <c r="AT3269" s="304">
        <f t="shared" si="1062"/>
        <v>0</v>
      </c>
      <c r="AU3269" s="304">
        <f t="shared" si="1063"/>
        <v>0</v>
      </c>
      <c r="AV3269" s="304">
        <f t="shared" si="1064"/>
        <v>0</v>
      </c>
      <c r="AW3269" s="304">
        <f t="shared" si="1065"/>
        <v>0</v>
      </c>
      <c r="AX3269" s="304">
        <f t="shared" si="1066"/>
        <v>0</v>
      </c>
      <c r="AY3269" s="304">
        <f t="shared" si="1067"/>
        <v>0</v>
      </c>
      <c r="AZ3269" s="304">
        <f t="shared" si="1068"/>
        <v>0</v>
      </c>
      <c r="BA3269" s="304">
        <f t="shared" si="1069"/>
        <v>0</v>
      </c>
      <c r="BB3269" s="304">
        <f t="shared" si="1070"/>
        <v>0</v>
      </c>
      <c r="BC3269" s="304">
        <f t="shared" si="1071"/>
        <v>0</v>
      </c>
      <c r="BD3269" s="304">
        <f t="shared" si="1072"/>
        <v>0</v>
      </c>
      <c r="BE3269" s="304">
        <f>IFERROR(IF(VLOOKUP($C3269,Listen!$A$2:$F$45,6,0)="Ja",BB3269-MAX(BC3269:BD3269),BB3269-BC3269),0)</f>
        <v>0</v>
      </c>
    </row>
    <row r="3270" spans="1:57" x14ac:dyDescent="0.25">
      <c r="A3270" s="320" t="str">
        <f>IF(AND(D3270&lt;&gt;0,C3270&lt;&gt;0,E3270&lt;&gt;0),IF(B3270&lt;&gt;0,CONCATENATE(B3270,"-AGr",VLOOKUP(C3270,Listen!$A$2:$D$45,4,FALSE),"-",D3270,"-",E3270,),CONCATENATE("AGr",VLOOKUP(C3270,Listen!$A$2:$D$45,4,FALSE),"-",D3270,"-",E3270)),"keine vollständige ID")</f>
        <v>keine vollständige ID</v>
      </c>
      <c r="B3270" s="301"/>
      <c r="C3270" s="287"/>
      <c r="D3270" s="34"/>
      <c r="E3270" s="306"/>
      <c r="F3270" s="116"/>
      <c r="G3270" s="17"/>
      <c r="H3270" s="17"/>
      <c r="I3270" s="17"/>
      <c r="J3270" s="17"/>
      <c r="K3270" s="17"/>
      <c r="L3270" s="17"/>
      <c r="M3270" s="17"/>
      <c r="N3270" s="17"/>
      <c r="O3270" s="116"/>
      <c r="P3270" s="117">
        <f>IF(D3270&gt;A_Stammdaten!$B$12,0,SUM(G3270,H3270,J3270,L3270:M3270)-SUM(I3270,K3270,N3270:O3270))</f>
        <v>0</v>
      </c>
      <c r="Q3270" s="17"/>
      <c r="R3270" s="17"/>
      <c r="S3270" s="17"/>
      <c r="T3270" s="17"/>
      <c r="U3270" s="62">
        <f t="shared" ref="U3270:U3333" si="1073">P3270-SUM(Q3270:T3270)</f>
        <v>0</v>
      </c>
      <c r="V3270" s="34"/>
      <c r="W3270" s="34"/>
      <c r="X3270" s="34"/>
      <c r="Y3270" s="34"/>
      <c r="Z3270" s="34"/>
      <c r="AA3270" s="63" t="str">
        <f t="shared" ref="AA3270:AA3333" si="1074">IF($V3270="Ja",MIN(2044-$D3270+1,AC3270),"-")</f>
        <v>-</v>
      </c>
      <c r="AB3270" s="63" t="str">
        <f t="shared" ref="AB3270:AB3333" si="1075">IF($Z3270="","-",MIN($Z3270-$D3270+1,AC3270))</f>
        <v>-</v>
      </c>
      <c r="AC3270" s="63">
        <f>IF(ISBLANK($C3270),0,VLOOKUP($C3270,Listen!$A$2:$C$45,2,FALSE))</f>
        <v>0</v>
      </c>
      <c r="AD3270" s="63">
        <f>IF(ISBLANK($C3270),0,VLOOKUP($C3270,Listen!$A$2:$C$45,3,FALSE))</f>
        <v>0</v>
      </c>
      <c r="AE3270" s="49">
        <f t="shared" ref="AE3270:AF3333" si="1076">IFERROR($AC3270,0)</f>
        <v>0</v>
      </c>
      <c r="AF3270" s="49">
        <f t="shared" si="1076"/>
        <v>0</v>
      </c>
      <c r="AG3270" s="49">
        <f>IFERROR(IF(OR($V3270&lt;&gt;"Ja",VLOOKUP($C3270,Listen!$A$2:$F$45,5,0)="Nein",D3270&lt;IF(C3270="LNG Anbindungsanlagen gemäß separater Festlegung",2022,2023)),$AC3270,$AA3270),0)</f>
        <v>0</v>
      </c>
      <c r="AH3270" s="49">
        <f>IFERROR(IF(OR($V3270&lt;&gt;"Ja",VLOOKUP($C3270,Listen!$A$2:$F$45,5,0)="Nein",D3270&lt;IF(C3270="LNG Anbindungsanlagen gemäß separater Festlegung",2022,2023)),$AC3270,$AA3270),0)</f>
        <v>0</v>
      </c>
      <c r="AI3270" s="49">
        <f>IFERROR(IF(OR($W3270&lt;&gt;"Ja",VLOOKUP($C3270,Listen!$A$2:$F$45,6,0)="Nein"),$AC3270,$AB3270),0)</f>
        <v>0</v>
      </c>
      <c r="AJ3270" s="49">
        <f>IFERROR(IF(OR($W3270&lt;&gt;"Ja",VLOOKUP($C3270,Listen!$A$2:$F$45,6,0)="Nein"),$AC3270,$AB3270),0)</f>
        <v>0</v>
      </c>
      <c r="AK3270" s="49">
        <f>IFERROR(IF(OR($W3270&lt;&gt;"Ja",VLOOKUP($C3270,Listen!$A$2:$F$45,6,0)="Nein"),$AC3270,$AB3270),0)</f>
        <v>0</v>
      </c>
      <c r="AL3270" s="51">
        <f t="shared" ref="AL3270:AL3333" si="1077">BB3270</f>
        <v>0</v>
      </c>
      <c r="AM3270" s="296">
        <f>IFERROR(IF(VLOOKUP($C3270,Listen!$A$2:$F$45,6,0)="Ja",MAX(BC3270:BD3270),D_SAV!$BC3270),0)</f>
        <v>0</v>
      </c>
      <c r="AN3270" s="51">
        <f t="shared" ref="AN3270:AN3333" si="1078">BE3270</f>
        <v>0</v>
      </c>
      <c r="AP3270" s="304">
        <f t="shared" ref="AP3270:AP3333" si="1079">AO3270+IF($D3270=AP$3,$U3270,0)</f>
        <v>0</v>
      </c>
      <c r="AQ3270" s="304">
        <f t="shared" ref="AQ3270:AQ3333" si="1080">IF(AP3270=0,0,IF($AE3270-(AP$3-$D3270)&lt;=0,AP3270,AP3270/($AE3270-(AP$3-$D3270))))</f>
        <v>0</v>
      </c>
      <c r="AR3270" s="304">
        <f t="shared" ref="AR3270:AR3333" si="1081">AP3270-AQ3270</f>
        <v>0</v>
      </c>
      <c r="AS3270" s="304">
        <f t="shared" ref="AS3270:AS3333" si="1082">AR3270+IF($D3270=AS$3,$U3270,0)</f>
        <v>0</v>
      </c>
      <c r="AT3270" s="304">
        <f t="shared" ref="AT3270:AT3333" si="1083">IF(AS3270=0,0,IF($AF3270-(AS$3-$D3270)&lt;=0,AS3270,AS3270/($AF3270-(AS$3-$D3270))))</f>
        <v>0</v>
      </c>
      <c r="AU3270" s="304">
        <f t="shared" ref="AU3270:AU3333" si="1084">AS3270-AT3270</f>
        <v>0</v>
      </c>
      <c r="AV3270" s="304">
        <f t="shared" ref="AV3270:AV3333" si="1085">AU3270+IF($D3270=AV$3,$U3270,0)</f>
        <v>0</v>
      </c>
      <c r="AW3270" s="304">
        <f t="shared" ref="AW3270:AW3333" si="1086">IF(AV3270=0,0,IF($AG3270-(AV$3-$D3270)&lt;=0,AV3270,AV3270/($AG3270-(AV$3-$D3270))))</f>
        <v>0</v>
      </c>
      <c r="AX3270" s="304">
        <f t="shared" ref="AX3270:AX3333" si="1087">AV3270-AW3270</f>
        <v>0</v>
      </c>
      <c r="AY3270" s="304">
        <f t="shared" ref="AY3270:AY3333" si="1088">AX3270+IF($D3270=AY$3,$U3270,0)</f>
        <v>0</v>
      </c>
      <c r="AZ3270" s="304">
        <f t="shared" ref="AZ3270:AZ3333" si="1089">IF(AY3270=0,0,IF($AH3270-(AY$3-$D3270)&lt;=0,AY3270,AY3270/($AH3270-(AY$3-$D3270))))</f>
        <v>0</v>
      </c>
      <c r="BA3270" s="304">
        <f t="shared" ref="BA3270:BA3333" si="1090">AY3270-AZ3270</f>
        <v>0</v>
      </c>
      <c r="BB3270" s="304">
        <f t="shared" ref="BB3270:BB3333" si="1091">BA3270+IF($D3270=BB$3,$U3270,0)</f>
        <v>0</v>
      </c>
      <c r="BC3270" s="304">
        <f t="shared" ref="BC3270:BC3333" si="1092">IF(BB3270=0,0,IF($AI3270-(BB$3-$D3270)&lt;=0,BB3270,BB3270/($AI3270-(BB$3-$D3270))))</f>
        <v>0</v>
      </c>
      <c r="BD3270" s="304">
        <f t="shared" ref="BD3270:BD3333" si="1093">BB3270*Y3270/100</f>
        <v>0</v>
      </c>
      <c r="BE3270" s="304">
        <f>IFERROR(IF(VLOOKUP($C3270,Listen!$A$2:$F$45,6,0)="Ja",BB3270-MAX(BC3270:BD3270),BB3270-BC3270),0)</f>
        <v>0</v>
      </c>
    </row>
    <row r="3271" spans="1:57" x14ac:dyDescent="0.25">
      <c r="A3271" s="320" t="str">
        <f>IF(AND(D3271&lt;&gt;0,C3271&lt;&gt;0,E3271&lt;&gt;0),IF(B3271&lt;&gt;0,CONCATENATE(B3271,"-AGr",VLOOKUP(C3271,Listen!$A$2:$D$45,4,FALSE),"-",D3271,"-",E3271,),CONCATENATE("AGr",VLOOKUP(C3271,Listen!$A$2:$D$45,4,FALSE),"-",D3271,"-",E3271)),"keine vollständige ID")</f>
        <v>keine vollständige ID</v>
      </c>
      <c r="B3271" s="301"/>
      <c r="C3271" s="287"/>
      <c r="D3271" s="34"/>
      <c r="E3271" s="306"/>
      <c r="F3271" s="116"/>
      <c r="G3271" s="17"/>
      <c r="H3271" s="17"/>
      <c r="I3271" s="17"/>
      <c r="J3271" s="17"/>
      <c r="K3271" s="17"/>
      <c r="L3271" s="17"/>
      <c r="M3271" s="17"/>
      <c r="N3271" s="17"/>
      <c r="O3271" s="116"/>
      <c r="P3271" s="117">
        <f>IF(D3271&gt;A_Stammdaten!$B$12,0,SUM(G3271,H3271,J3271,L3271:M3271)-SUM(I3271,K3271,N3271:O3271))</f>
        <v>0</v>
      </c>
      <c r="Q3271" s="17"/>
      <c r="R3271" s="17"/>
      <c r="S3271" s="17"/>
      <c r="T3271" s="17"/>
      <c r="U3271" s="62">
        <f t="shared" si="1073"/>
        <v>0</v>
      </c>
      <c r="V3271" s="34"/>
      <c r="W3271" s="34"/>
      <c r="X3271" s="34"/>
      <c r="Y3271" s="34"/>
      <c r="Z3271" s="34"/>
      <c r="AA3271" s="63" t="str">
        <f t="shared" si="1074"/>
        <v>-</v>
      </c>
      <c r="AB3271" s="63" t="str">
        <f t="shared" si="1075"/>
        <v>-</v>
      </c>
      <c r="AC3271" s="63">
        <f>IF(ISBLANK($C3271),0,VLOOKUP($C3271,Listen!$A$2:$C$45,2,FALSE))</f>
        <v>0</v>
      </c>
      <c r="AD3271" s="63">
        <f>IF(ISBLANK($C3271),0,VLOOKUP($C3271,Listen!$A$2:$C$45,3,FALSE))</f>
        <v>0</v>
      </c>
      <c r="AE3271" s="49">
        <f t="shared" si="1076"/>
        <v>0</v>
      </c>
      <c r="AF3271" s="49">
        <f t="shared" si="1076"/>
        <v>0</v>
      </c>
      <c r="AG3271" s="49">
        <f>IFERROR(IF(OR($V3271&lt;&gt;"Ja",VLOOKUP($C3271,Listen!$A$2:$F$45,5,0)="Nein",D3271&lt;IF(C3271="LNG Anbindungsanlagen gemäß separater Festlegung",2022,2023)),$AC3271,$AA3271),0)</f>
        <v>0</v>
      </c>
      <c r="AH3271" s="49">
        <f>IFERROR(IF(OR($V3271&lt;&gt;"Ja",VLOOKUP($C3271,Listen!$A$2:$F$45,5,0)="Nein",D3271&lt;IF(C3271="LNG Anbindungsanlagen gemäß separater Festlegung",2022,2023)),$AC3271,$AA3271),0)</f>
        <v>0</v>
      </c>
      <c r="AI3271" s="49">
        <f>IFERROR(IF(OR($W3271&lt;&gt;"Ja",VLOOKUP($C3271,Listen!$A$2:$F$45,6,0)="Nein"),$AC3271,$AB3271),0)</f>
        <v>0</v>
      </c>
      <c r="AJ3271" s="49">
        <f>IFERROR(IF(OR($W3271&lt;&gt;"Ja",VLOOKUP($C3271,Listen!$A$2:$F$45,6,0)="Nein"),$AC3271,$AB3271),0)</f>
        <v>0</v>
      </c>
      <c r="AK3271" s="49">
        <f>IFERROR(IF(OR($W3271&lt;&gt;"Ja",VLOOKUP($C3271,Listen!$A$2:$F$45,6,0)="Nein"),$AC3271,$AB3271),0)</f>
        <v>0</v>
      </c>
      <c r="AL3271" s="51">
        <f t="shared" si="1077"/>
        <v>0</v>
      </c>
      <c r="AM3271" s="296">
        <f>IFERROR(IF(VLOOKUP($C3271,Listen!$A$2:$F$45,6,0)="Ja",MAX(BC3271:BD3271),D_SAV!$BC3271),0)</f>
        <v>0</v>
      </c>
      <c r="AN3271" s="51">
        <f t="shared" si="1078"/>
        <v>0</v>
      </c>
      <c r="AP3271" s="304">
        <f t="shared" si="1079"/>
        <v>0</v>
      </c>
      <c r="AQ3271" s="304">
        <f t="shared" si="1080"/>
        <v>0</v>
      </c>
      <c r="AR3271" s="304">
        <f t="shared" si="1081"/>
        <v>0</v>
      </c>
      <c r="AS3271" s="304">
        <f t="shared" si="1082"/>
        <v>0</v>
      </c>
      <c r="AT3271" s="304">
        <f t="shared" si="1083"/>
        <v>0</v>
      </c>
      <c r="AU3271" s="304">
        <f t="shared" si="1084"/>
        <v>0</v>
      </c>
      <c r="AV3271" s="304">
        <f t="shared" si="1085"/>
        <v>0</v>
      </c>
      <c r="AW3271" s="304">
        <f t="shared" si="1086"/>
        <v>0</v>
      </c>
      <c r="AX3271" s="304">
        <f t="shared" si="1087"/>
        <v>0</v>
      </c>
      <c r="AY3271" s="304">
        <f t="shared" si="1088"/>
        <v>0</v>
      </c>
      <c r="AZ3271" s="304">
        <f t="shared" si="1089"/>
        <v>0</v>
      </c>
      <c r="BA3271" s="304">
        <f t="shared" si="1090"/>
        <v>0</v>
      </c>
      <c r="BB3271" s="304">
        <f t="shared" si="1091"/>
        <v>0</v>
      </c>
      <c r="BC3271" s="304">
        <f t="shared" si="1092"/>
        <v>0</v>
      </c>
      <c r="BD3271" s="304">
        <f t="shared" si="1093"/>
        <v>0</v>
      </c>
      <c r="BE3271" s="304">
        <f>IFERROR(IF(VLOOKUP($C3271,Listen!$A$2:$F$45,6,0)="Ja",BB3271-MAX(BC3271:BD3271),BB3271-BC3271),0)</f>
        <v>0</v>
      </c>
    </row>
    <row r="3272" spans="1:57" x14ac:dyDescent="0.25">
      <c r="A3272" s="320" t="str">
        <f>IF(AND(D3272&lt;&gt;0,C3272&lt;&gt;0,E3272&lt;&gt;0),IF(B3272&lt;&gt;0,CONCATENATE(B3272,"-AGr",VLOOKUP(C3272,Listen!$A$2:$D$45,4,FALSE),"-",D3272,"-",E3272,),CONCATENATE("AGr",VLOOKUP(C3272,Listen!$A$2:$D$45,4,FALSE),"-",D3272,"-",E3272)),"keine vollständige ID")</f>
        <v>keine vollständige ID</v>
      </c>
      <c r="B3272" s="301"/>
      <c r="C3272" s="287"/>
      <c r="D3272" s="34"/>
      <c r="E3272" s="306"/>
      <c r="F3272" s="116"/>
      <c r="G3272" s="17"/>
      <c r="H3272" s="17"/>
      <c r="I3272" s="17"/>
      <c r="J3272" s="17"/>
      <c r="K3272" s="17"/>
      <c r="L3272" s="17"/>
      <c r="M3272" s="17"/>
      <c r="N3272" s="17"/>
      <c r="O3272" s="116"/>
      <c r="P3272" s="117">
        <f>IF(D3272&gt;A_Stammdaten!$B$12,0,SUM(G3272,H3272,J3272,L3272:M3272)-SUM(I3272,K3272,N3272:O3272))</f>
        <v>0</v>
      </c>
      <c r="Q3272" s="17"/>
      <c r="R3272" s="17"/>
      <c r="S3272" s="17"/>
      <c r="T3272" s="17"/>
      <c r="U3272" s="62">
        <f t="shared" si="1073"/>
        <v>0</v>
      </c>
      <c r="V3272" s="34"/>
      <c r="W3272" s="34"/>
      <c r="X3272" s="34"/>
      <c r="Y3272" s="34"/>
      <c r="Z3272" s="34"/>
      <c r="AA3272" s="63" t="str">
        <f t="shared" si="1074"/>
        <v>-</v>
      </c>
      <c r="AB3272" s="63" t="str">
        <f t="shared" si="1075"/>
        <v>-</v>
      </c>
      <c r="AC3272" s="63">
        <f>IF(ISBLANK($C3272),0,VLOOKUP($C3272,Listen!$A$2:$C$45,2,FALSE))</f>
        <v>0</v>
      </c>
      <c r="AD3272" s="63">
        <f>IF(ISBLANK($C3272),0,VLOOKUP($C3272,Listen!$A$2:$C$45,3,FALSE))</f>
        <v>0</v>
      </c>
      <c r="AE3272" s="49">
        <f t="shared" si="1076"/>
        <v>0</v>
      </c>
      <c r="AF3272" s="49">
        <f t="shared" si="1076"/>
        <v>0</v>
      </c>
      <c r="AG3272" s="49">
        <f>IFERROR(IF(OR($V3272&lt;&gt;"Ja",VLOOKUP($C3272,Listen!$A$2:$F$45,5,0)="Nein",D3272&lt;IF(C3272="LNG Anbindungsanlagen gemäß separater Festlegung",2022,2023)),$AC3272,$AA3272),0)</f>
        <v>0</v>
      </c>
      <c r="AH3272" s="49">
        <f>IFERROR(IF(OR($V3272&lt;&gt;"Ja",VLOOKUP($C3272,Listen!$A$2:$F$45,5,0)="Nein",D3272&lt;IF(C3272="LNG Anbindungsanlagen gemäß separater Festlegung",2022,2023)),$AC3272,$AA3272),0)</f>
        <v>0</v>
      </c>
      <c r="AI3272" s="49">
        <f>IFERROR(IF(OR($W3272&lt;&gt;"Ja",VLOOKUP($C3272,Listen!$A$2:$F$45,6,0)="Nein"),$AC3272,$AB3272),0)</f>
        <v>0</v>
      </c>
      <c r="AJ3272" s="49">
        <f>IFERROR(IF(OR($W3272&lt;&gt;"Ja",VLOOKUP($C3272,Listen!$A$2:$F$45,6,0)="Nein"),$AC3272,$AB3272),0)</f>
        <v>0</v>
      </c>
      <c r="AK3272" s="49">
        <f>IFERROR(IF(OR($W3272&lt;&gt;"Ja",VLOOKUP($C3272,Listen!$A$2:$F$45,6,0)="Nein"),$AC3272,$AB3272),0)</f>
        <v>0</v>
      </c>
      <c r="AL3272" s="51">
        <f t="shared" si="1077"/>
        <v>0</v>
      </c>
      <c r="AM3272" s="296">
        <f>IFERROR(IF(VLOOKUP($C3272,Listen!$A$2:$F$45,6,0)="Ja",MAX(BC3272:BD3272),D_SAV!$BC3272),0)</f>
        <v>0</v>
      </c>
      <c r="AN3272" s="51">
        <f t="shared" si="1078"/>
        <v>0</v>
      </c>
      <c r="AP3272" s="304">
        <f t="shared" si="1079"/>
        <v>0</v>
      </c>
      <c r="AQ3272" s="304">
        <f t="shared" si="1080"/>
        <v>0</v>
      </c>
      <c r="AR3272" s="304">
        <f t="shared" si="1081"/>
        <v>0</v>
      </c>
      <c r="AS3272" s="304">
        <f t="shared" si="1082"/>
        <v>0</v>
      </c>
      <c r="AT3272" s="304">
        <f t="shared" si="1083"/>
        <v>0</v>
      </c>
      <c r="AU3272" s="304">
        <f t="shared" si="1084"/>
        <v>0</v>
      </c>
      <c r="AV3272" s="304">
        <f t="shared" si="1085"/>
        <v>0</v>
      </c>
      <c r="AW3272" s="304">
        <f t="shared" si="1086"/>
        <v>0</v>
      </c>
      <c r="AX3272" s="304">
        <f t="shared" si="1087"/>
        <v>0</v>
      </c>
      <c r="AY3272" s="304">
        <f t="shared" si="1088"/>
        <v>0</v>
      </c>
      <c r="AZ3272" s="304">
        <f t="shared" si="1089"/>
        <v>0</v>
      </c>
      <c r="BA3272" s="304">
        <f t="shared" si="1090"/>
        <v>0</v>
      </c>
      <c r="BB3272" s="304">
        <f t="shared" si="1091"/>
        <v>0</v>
      </c>
      <c r="BC3272" s="304">
        <f t="shared" si="1092"/>
        <v>0</v>
      </c>
      <c r="BD3272" s="304">
        <f t="shared" si="1093"/>
        <v>0</v>
      </c>
      <c r="BE3272" s="304">
        <f>IFERROR(IF(VLOOKUP($C3272,Listen!$A$2:$F$45,6,0)="Ja",BB3272-MAX(BC3272:BD3272),BB3272-BC3272),0)</f>
        <v>0</v>
      </c>
    </row>
    <row r="3273" spans="1:57" x14ac:dyDescent="0.25">
      <c r="A3273" s="320" t="str">
        <f>IF(AND(D3273&lt;&gt;0,C3273&lt;&gt;0,E3273&lt;&gt;0),IF(B3273&lt;&gt;0,CONCATENATE(B3273,"-AGr",VLOOKUP(C3273,Listen!$A$2:$D$45,4,FALSE),"-",D3273,"-",E3273,),CONCATENATE("AGr",VLOOKUP(C3273,Listen!$A$2:$D$45,4,FALSE),"-",D3273,"-",E3273)),"keine vollständige ID")</f>
        <v>keine vollständige ID</v>
      </c>
      <c r="B3273" s="301"/>
      <c r="C3273" s="287"/>
      <c r="D3273" s="34"/>
      <c r="E3273" s="306"/>
      <c r="F3273" s="116"/>
      <c r="G3273" s="17"/>
      <c r="H3273" s="17"/>
      <c r="I3273" s="17"/>
      <c r="J3273" s="17"/>
      <c r="K3273" s="17"/>
      <c r="L3273" s="17"/>
      <c r="M3273" s="17"/>
      <c r="N3273" s="17"/>
      <c r="O3273" s="116"/>
      <c r="P3273" s="117">
        <f>IF(D3273&gt;A_Stammdaten!$B$12,0,SUM(G3273,H3273,J3273,L3273:M3273)-SUM(I3273,K3273,N3273:O3273))</f>
        <v>0</v>
      </c>
      <c r="Q3273" s="17"/>
      <c r="R3273" s="17"/>
      <c r="S3273" s="17"/>
      <c r="T3273" s="17"/>
      <c r="U3273" s="62">
        <f t="shared" si="1073"/>
        <v>0</v>
      </c>
      <c r="V3273" s="34"/>
      <c r="W3273" s="34"/>
      <c r="X3273" s="34"/>
      <c r="Y3273" s="34"/>
      <c r="Z3273" s="34"/>
      <c r="AA3273" s="63" t="str">
        <f t="shared" si="1074"/>
        <v>-</v>
      </c>
      <c r="AB3273" s="63" t="str">
        <f t="shared" si="1075"/>
        <v>-</v>
      </c>
      <c r="AC3273" s="63">
        <f>IF(ISBLANK($C3273),0,VLOOKUP($C3273,Listen!$A$2:$C$45,2,FALSE))</f>
        <v>0</v>
      </c>
      <c r="AD3273" s="63">
        <f>IF(ISBLANK($C3273),0,VLOOKUP($C3273,Listen!$A$2:$C$45,3,FALSE))</f>
        <v>0</v>
      </c>
      <c r="AE3273" s="49">
        <f t="shared" si="1076"/>
        <v>0</v>
      </c>
      <c r="AF3273" s="49">
        <f t="shared" si="1076"/>
        <v>0</v>
      </c>
      <c r="AG3273" s="49">
        <f>IFERROR(IF(OR($V3273&lt;&gt;"Ja",VLOOKUP($C3273,Listen!$A$2:$F$45,5,0)="Nein",D3273&lt;IF(C3273="LNG Anbindungsanlagen gemäß separater Festlegung",2022,2023)),$AC3273,$AA3273),0)</f>
        <v>0</v>
      </c>
      <c r="AH3273" s="49">
        <f>IFERROR(IF(OR($V3273&lt;&gt;"Ja",VLOOKUP($C3273,Listen!$A$2:$F$45,5,0)="Nein",D3273&lt;IF(C3273="LNG Anbindungsanlagen gemäß separater Festlegung",2022,2023)),$AC3273,$AA3273),0)</f>
        <v>0</v>
      </c>
      <c r="AI3273" s="49">
        <f>IFERROR(IF(OR($W3273&lt;&gt;"Ja",VLOOKUP($C3273,Listen!$A$2:$F$45,6,0)="Nein"),$AC3273,$AB3273),0)</f>
        <v>0</v>
      </c>
      <c r="AJ3273" s="49">
        <f>IFERROR(IF(OR($W3273&lt;&gt;"Ja",VLOOKUP($C3273,Listen!$A$2:$F$45,6,0)="Nein"),$AC3273,$AB3273),0)</f>
        <v>0</v>
      </c>
      <c r="AK3273" s="49">
        <f>IFERROR(IF(OR($W3273&lt;&gt;"Ja",VLOOKUP($C3273,Listen!$A$2:$F$45,6,0)="Nein"),$AC3273,$AB3273),0)</f>
        <v>0</v>
      </c>
      <c r="AL3273" s="51">
        <f t="shared" si="1077"/>
        <v>0</v>
      </c>
      <c r="AM3273" s="296">
        <f>IFERROR(IF(VLOOKUP($C3273,Listen!$A$2:$F$45,6,0)="Ja",MAX(BC3273:BD3273),D_SAV!$BC3273),0)</f>
        <v>0</v>
      </c>
      <c r="AN3273" s="51">
        <f t="shared" si="1078"/>
        <v>0</v>
      </c>
      <c r="AP3273" s="304">
        <f t="shared" si="1079"/>
        <v>0</v>
      </c>
      <c r="AQ3273" s="304">
        <f t="shared" si="1080"/>
        <v>0</v>
      </c>
      <c r="AR3273" s="304">
        <f t="shared" si="1081"/>
        <v>0</v>
      </c>
      <c r="AS3273" s="304">
        <f t="shared" si="1082"/>
        <v>0</v>
      </c>
      <c r="AT3273" s="304">
        <f t="shared" si="1083"/>
        <v>0</v>
      </c>
      <c r="AU3273" s="304">
        <f t="shared" si="1084"/>
        <v>0</v>
      </c>
      <c r="AV3273" s="304">
        <f t="shared" si="1085"/>
        <v>0</v>
      </c>
      <c r="AW3273" s="304">
        <f t="shared" si="1086"/>
        <v>0</v>
      </c>
      <c r="AX3273" s="304">
        <f t="shared" si="1087"/>
        <v>0</v>
      </c>
      <c r="AY3273" s="304">
        <f t="shared" si="1088"/>
        <v>0</v>
      </c>
      <c r="AZ3273" s="304">
        <f t="shared" si="1089"/>
        <v>0</v>
      </c>
      <c r="BA3273" s="304">
        <f t="shared" si="1090"/>
        <v>0</v>
      </c>
      <c r="BB3273" s="304">
        <f t="shared" si="1091"/>
        <v>0</v>
      </c>
      <c r="BC3273" s="304">
        <f t="shared" si="1092"/>
        <v>0</v>
      </c>
      <c r="BD3273" s="304">
        <f t="shared" si="1093"/>
        <v>0</v>
      </c>
      <c r="BE3273" s="304">
        <f>IFERROR(IF(VLOOKUP($C3273,Listen!$A$2:$F$45,6,0)="Ja",BB3273-MAX(BC3273:BD3273),BB3273-BC3273),0)</f>
        <v>0</v>
      </c>
    </row>
    <row r="3274" spans="1:57" x14ac:dyDescent="0.25">
      <c r="A3274" s="320" t="str">
        <f>IF(AND(D3274&lt;&gt;0,C3274&lt;&gt;0,E3274&lt;&gt;0),IF(B3274&lt;&gt;0,CONCATENATE(B3274,"-AGr",VLOOKUP(C3274,Listen!$A$2:$D$45,4,FALSE),"-",D3274,"-",E3274,),CONCATENATE("AGr",VLOOKUP(C3274,Listen!$A$2:$D$45,4,FALSE),"-",D3274,"-",E3274)),"keine vollständige ID")</f>
        <v>keine vollständige ID</v>
      </c>
      <c r="B3274" s="301"/>
      <c r="C3274" s="287"/>
      <c r="D3274" s="34"/>
      <c r="E3274" s="306"/>
      <c r="F3274" s="116"/>
      <c r="G3274" s="17"/>
      <c r="H3274" s="17"/>
      <c r="I3274" s="17"/>
      <c r="J3274" s="17"/>
      <c r="K3274" s="17"/>
      <c r="L3274" s="17"/>
      <c r="M3274" s="17"/>
      <c r="N3274" s="17"/>
      <c r="O3274" s="116"/>
      <c r="P3274" s="117">
        <f>IF(D3274&gt;A_Stammdaten!$B$12,0,SUM(G3274,H3274,J3274,L3274:M3274)-SUM(I3274,K3274,N3274:O3274))</f>
        <v>0</v>
      </c>
      <c r="Q3274" s="17"/>
      <c r="R3274" s="17"/>
      <c r="S3274" s="17"/>
      <c r="T3274" s="17"/>
      <c r="U3274" s="62">
        <f t="shared" si="1073"/>
        <v>0</v>
      </c>
      <c r="V3274" s="34"/>
      <c r="W3274" s="34"/>
      <c r="X3274" s="34"/>
      <c r="Y3274" s="34"/>
      <c r="Z3274" s="34"/>
      <c r="AA3274" s="63" t="str">
        <f t="shared" si="1074"/>
        <v>-</v>
      </c>
      <c r="AB3274" s="63" t="str">
        <f t="shared" si="1075"/>
        <v>-</v>
      </c>
      <c r="AC3274" s="63">
        <f>IF(ISBLANK($C3274),0,VLOOKUP($C3274,Listen!$A$2:$C$45,2,FALSE))</f>
        <v>0</v>
      </c>
      <c r="AD3274" s="63">
        <f>IF(ISBLANK($C3274),0,VLOOKUP($C3274,Listen!$A$2:$C$45,3,FALSE))</f>
        <v>0</v>
      </c>
      <c r="AE3274" s="49">
        <f t="shared" si="1076"/>
        <v>0</v>
      </c>
      <c r="AF3274" s="49">
        <f t="shared" si="1076"/>
        <v>0</v>
      </c>
      <c r="AG3274" s="49">
        <f>IFERROR(IF(OR($V3274&lt;&gt;"Ja",VLOOKUP($C3274,Listen!$A$2:$F$45,5,0)="Nein",D3274&lt;IF(C3274="LNG Anbindungsanlagen gemäß separater Festlegung",2022,2023)),$AC3274,$AA3274),0)</f>
        <v>0</v>
      </c>
      <c r="AH3274" s="49">
        <f>IFERROR(IF(OR($V3274&lt;&gt;"Ja",VLOOKUP($C3274,Listen!$A$2:$F$45,5,0)="Nein",D3274&lt;IF(C3274="LNG Anbindungsanlagen gemäß separater Festlegung",2022,2023)),$AC3274,$AA3274),0)</f>
        <v>0</v>
      </c>
      <c r="AI3274" s="49">
        <f>IFERROR(IF(OR($W3274&lt;&gt;"Ja",VLOOKUP($C3274,Listen!$A$2:$F$45,6,0)="Nein"),$AC3274,$AB3274),0)</f>
        <v>0</v>
      </c>
      <c r="AJ3274" s="49">
        <f>IFERROR(IF(OR($W3274&lt;&gt;"Ja",VLOOKUP($C3274,Listen!$A$2:$F$45,6,0)="Nein"),$AC3274,$AB3274),0)</f>
        <v>0</v>
      </c>
      <c r="AK3274" s="49">
        <f>IFERROR(IF(OR($W3274&lt;&gt;"Ja",VLOOKUP($C3274,Listen!$A$2:$F$45,6,0)="Nein"),$AC3274,$AB3274),0)</f>
        <v>0</v>
      </c>
      <c r="AL3274" s="51">
        <f t="shared" si="1077"/>
        <v>0</v>
      </c>
      <c r="AM3274" s="296">
        <f>IFERROR(IF(VLOOKUP($C3274,Listen!$A$2:$F$45,6,0)="Ja",MAX(BC3274:BD3274),D_SAV!$BC3274),0)</f>
        <v>0</v>
      </c>
      <c r="AN3274" s="51">
        <f t="shared" si="1078"/>
        <v>0</v>
      </c>
      <c r="AP3274" s="304">
        <f t="shared" si="1079"/>
        <v>0</v>
      </c>
      <c r="AQ3274" s="304">
        <f t="shared" si="1080"/>
        <v>0</v>
      </c>
      <c r="AR3274" s="304">
        <f t="shared" si="1081"/>
        <v>0</v>
      </c>
      <c r="AS3274" s="304">
        <f t="shared" si="1082"/>
        <v>0</v>
      </c>
      <c r="AT3274" s="304">
        <f t="shared" si="1083"/>
        <v>0</v>
      </c>
      <c r="AU3274" s="304">
        <f t="shared" si="1084"/>
        <v>0</v>
      </c>
      <c r="AV3274" s="304">
        <f t="shared" si="1085"/>
        <v>0</v>
      </c>
      <c r="AW3274" s="304">
        <f t="shared" si="1086"/>
        <v>0</v>
      </c>
      <c r="AX3274" s="304">
        <f t="shared" si="1087"/>
        <v>0</v>
      </c>
      <c r="AY3274" s="304">
        <f t="shared" si="1088"/>
        <v>0</v>
      </c>
      <c r="AZ3274" s="304">
        <f t="shared" si="1089"/>
        <v>0</v>
      </c>
      <c r="BA3274" s="304">
        <f t="shared" si="1090"/>
        <v>0</v>
      </c>
      <c r="BB3274" s="304">
        <f t="shared" si="1091"/>
        <v>0</v>
      </c>
      <c r="BC3274" s="304">
        <f t="shared" si="1092"/>
        <v>0</v>
      </c>
      <c r="BD3274" s="304">
        <f t="shared" si="1093"/>
        <v>0</v>
      </c>
      <c r="BE3274" s="304">
        <f>IFERROR(IF(VLOOKUP($C3274,Listen!$A$2:$F$45,6,0)="Ja",BB3274-MAX(BC3274:BD3274),BB3274-BC3274),0)</f>
        <v>0</v>
      </c>
    </row>
    <row r="3275" spans="1:57" x14ac:dyDescent="0.25">
      <c r="A3275" s="320" t="str">
        <f>IF(AND(D3275&lt;&gt;0,C3275&lt;&gt;0,E3275&lt;&gt;0),IF(B3275&lt;&gt;0,CONCATENATE(B3275,"-AGr",VLOOKUP(C3275,Listen!$A$2:$D$45,4,FALSE),"-",D3275,"-",E3275,),CONCATENATE("AGr",VLOOKUP(C3275,Listen!$A$2:$D$45,4,FALSE),"-",D3275,"-",E3275)),"keine vollständige ID")</f>
        <v>keine vollständige ID</v>
      </c>
      <c r="B3275" s="301"/>
      <c r="C3275" s="287"/>
      <c r="D3275" s="34"/>
      <c r="E3275" s="306"/>
      <c r="F3275" s="116"/>
      <c r="G3275" s="17"/>
      <c r="H3275" s="17"/>
      <c r="I3275" s="17"/>
      <c r="J3275" s="17"/>
      <c r="K3275" s="17"/>
      <c r="L3275" s="17"/>
      <c r="M3275" s="17"/>
      <c r="N3275" s="17"/>
      <c r="O3275" s="116"/>
      <c r="P3275" s="117">
        <f>IF(D3275&gt;A_Stammdaten!$B$12,0,SUM(G3275,H3275,J3275,L3275:M3275)-SUM(I3275,K3275,N3275:O3275))</f>
        <v>0</v>
      </c>
      <c r="Q3275" s="17"/>
      <c r="R3275" s="17"/>
      <c r="S3275" s="17"/>
      <c r="T3275" s="17"/>
      <c r="U3275" s="62">
        <f t="shared" si="1073"/>
        <v>0</v>
      </c>
      <c r="V3275" s="34"/>
      <c r="W3275" s="34"/>
      <c r="X3275" s="34"/>
      <c r="Y3275" s="34"/>
      <c r="Z3275" s="34"/>
      <c r="AA3275" s="63" t="str">
        <f t="shared" si="1074"/>
        <v>-</v>
      </c>
      <c r="AB3275" s="63" t="str">
        <f t="shared" si="1075"/>
        <v>-</v>
      </c>
      <c r="AC3275" s="63">
        <f>IF(ISBLANK($C3275),0,VLOOKUP($C3275,Listen!$A$2:$C$45,2,FALSE))</f>
        <v>0</v>
      </c>
      <c r="AD3275" s="63">
        <f>IF(ISBLANK($C3275),0,VLOOKUP($C3275,Listen!$A$2:$C$45,3,FALSE))</f>
        <v>0</v>
      </c>
      <c r="AE3275" s="49">
        <f t="shared" si="1076"/>
        <v>0</v>
      </c>
      <c r="AF3275" s="49">
        <f t="shared" si="1076"/>
        <v>0</v>
      </c>
      <c r="AG3275" s="49">
        <f>IFERROR(IF(OR($V3275&lt;&gt;"Ja",VLOOKUP($C3275,Listen!$A$2:$F$45,5,0)="Nein",D3275&lt;IF(C3275="LNG Anbindungsanlagen gemäß separater Festlegung",2022,2023)),$AC3275,$AA3275),0)</f>
        <v>0</v>
      </c>
      <c r="AH3275" s="49">
        <f>IFERROR(IF(OR($V3275&lt;&gt;"Ja",VLOOKUP($C3275,Listen!$A$2:$F$45,5,0)="Nein",D3275&lt;IF(C3275="LNG Anbindungsanlagen gemäß separater Festlegung",2022,2023)),$AC3275,$AA3275),0)</f>
        <v>0</v>
      </c>
      <c r="AI3275" s="49">
        <f>IFERROR(IF(OR($W3275&lt;&gt;"Ja",VLOOKUP($C3275,Listen!$A$2:$F$45,6,0)="Nein"),$AC3275,$AB3275),0)</f>
        <v>0</v>
      </c>
      <c r="AJ3275" s="49">
        <f>IFERROR(IF(OR($W3275&lt;&gt;"Ja",VLOOKUP($C3275,Listen!$A$2:$F$45,6,0)="Nein"),$AC3275,$AB3275),0)</f>
        <v>0</v>
      </c>
      <c r="AK3275" s="49">
        <f>IFERROR(IF(OR($W3275&lt;&gt;"Ja",VLOOKUP($C3275,Listen!$A$2:$F$45,6,0)="Nein"),$AC3275,$AB3275),0)</f>
        <v>0</v>
      </c>
      <c r="AL3275" s="51">
        <f t="shared" si="1077"/>
        <v>0</v>
      </c>
      <c r="AM3275" s="296">
        <f>IFERROR(IF(VLOOKUP($C3275,Listen!$A$2:$F$45,6,0)="Ja",MAX(BC3275:BD3275),D_SAV!$BC3275),0)</f>
        <v>0</v>
      </c>
      <c r="AN3275" s="51">
        <f t="shared" si="1078"/>
        <v>0</v>
      </c>
      <c r="AP3275" s="304">
        <f t="shared" si="1079"/>
        <v>0</v>
      </c>
      <c r="AQ3275" s="304">
        <f t="shared" si="1080"/>
        <v>0</v>
      </c>
      <c r="AR3275" s="304">
        <f t="shared" si="1081"/>
        <v>0</v>
      </c>
      <c r="AS3275" s="304">
        <f t="shared" si="1082"/>
        <v>0</v>
      </c>
      <c r="AT3275" s="304">
        <f t="shared" si="1083"/>
        <v>0</v>
      </c>
      <c r="AU3275" s="304">
        <f t="shared" si="1084"/>
        <v>0</v>
      </c>
      <c r="AV3275" s="304">
        <f t="shared" si="1085"/>
        <v>0</v>
      </c>
      <c r="AW3275" s="304">
        <f t="shared" si="1086"/>
        <v>0</v>
      </c>
      <c r="AX3275" s="304">
        <f t="shared" si="1087"/>
        <v>0</v>
      </c>
      <c r="AY3275" s="304">
        <f t="shared" si="1088"/>
        <v>0</v>
      </c>
      <c r="AZ3275" s="304">
        <f t="shared" si="1089"/>
        <v>0</v>
      </c>
      <c r="BA3275" s="304">
        <f t="shared" si="1090"/>
        <v>0</v>
      </c>
      <c r="BB3275" s="304">
        <f t="shared" si="1091"/>
        <v>0</v>
      </c>
      <c r="BC3275" s="304">
        <f t="shared" si="1092"/>
        <v>0</v>
      </c>
      <c r="BD3275" s="304">
        <f t="shared" si="1093"/>
        <v>0</v>
      </c>
      <c r="BE3275" s="304">
        <f>IFERROR(IF(VLOOKUP($C3275,Listen!$A$2:$F$45,6,0)="Ja",BB3275-MAX(BC3275:BD3275),BB3275-BC3275),0)</f>
        <v>0</v>
      </c>
    </row>
    <row r="3276" spans="1:57" x14ac:dyDescent="0.25">
      <c r="A3276" s="320" t="str">
        <f>IF(AND(D3276&lt;&gt;0,C3276&lt;&gt;0,E3276&lt;&gt;0),IF(B3276&lt;&gt;0,CONCATENATE(B3276,"-AGr",VLOOKUP(C3276,Listen!$A$2:$D$45,4,FALSE),"-",D3276,"-",E3276,),CONCATENATE("AGr",VLOOKUP(C3276,Listen!$A$2:$D$45,4,FALSE),"-",D3276,"-",E3276)),"keine vollständige ID")</f>
        <v>keine vollständige ID</v>
      </c>
      <c r="B3276" s="301"/>
      <c r="C3276" s="287"/>
      <c r="D3276" s="34"/>
      <c r="E3276" s="306"/>
      <c r="F3276" s="116"/>
      <c r="G3276" s="17"/>
      <c r="H3276" s="17"/>
      <c r="I3276" s="17"/>
      <c r="J3276" s="17"/>
      <c r="K3276" s="17"/>
      <c r="L3276" s="17"/>
      <c r="M3276" s="17"/>
      <c r="N3276" s="17"/>
      <c r="O3276" s="116"/>
      <c r="P3276" s="117">
        <f>IF(D3276&gt;A_Stammdaten!$B$12,0,SUM(G3276,H3276,J3276,L3276:M3276)-SUM(I3276,K3276,N3276:O3276))</f>
        <v>0</v>
      </c>
      <c r="Q3276" s="17"/>
      <c r="R3276" s="17"/>
      <c r="S3276" s="17"/>
      <c r="T3276" s="17"/>
      <c r="U3276" s="62">
        <f t="shared" si="1073"/>
        <v>0</v>
      </c>
      <c r="V3276" s="34"/>
      <c r="W3276" s="34"/>
      <c r="X3276" s="34"/>
      <c r="Y3276" s="34"/>
      <c r="Z3276" s="34"/>
      <c r="AA3276" s="63" t="str">
        <f t="shared" si="1074"/>
        <v>-</v>
      </c>
      <c r="AB3276" s="63" t="str">
        <f t="shared" si="1075"/>
        <v>-</v>
      </c>
      <c r="AC3276" s="63">
        <f>IF(ISBLANK($C3276),0,VLOOKUP($C3276,Listen!$A$2:$C$45,2,FALSE))</f>
        <v>0</v>
      </c>
      <c r="AD3276" s="63">
        <f>IF(ISBLANK($C3276),0,VLOOKUP($C3276,Listen!$A$2:$C$45,3,FALSE))</f>
        <v>0</v>
      </c>
      <c r="AE3276" s="49">
        <f t="shared" si="1076"/>
        <v>0</v>
      </c>
      <c r="AF3276" s="49">
        <f t="shared" si="1076"/>
        <v>0</v>
      </c>
      <c r="AG3276" s="49">
        <f>IFERROR(IF(OR($V3276&lt;&gt;"Ja",VLOOKUP($C3276,Listen!$A$2:$F$45,5,0)="Nein",D3276&lt;IF(C3276="LNG Anbindungsanlagen gemäß separater Festlegung",2022,2023)),$AC3276,$AA3276),0)</f>
        <v>0</v>
      </c>
      <c r="AH3276" s="49">
        <f>IFERROR(IF(OR($V3276&lt;&gt;"Ja",VLOOKUP($C3276,Listen!$A$2:$F$45,5,0)="Nein",D3276&lt;IF(C3276="LNG Anbindungsanlagen gemäß separater Festlegung",2022,2023)),$AC3276,$AA3276),0)</f>
        <v>0</v>
      </c>
      <c r="AI3276" s="49">
        <f>IFERROR(IF(OR($W3276&lt;&gt;"Ja",VLOOKUP($C3276,Listen!$A$2:$F$45,6,0)="Nein"),$AC3276,$AB3276),0)</f>
        <v>0</v>
      </c>
      <c r="AJ3276" s="49">
        <f>IFERROR(IF(OR($W3276&lt;&gt;"Ja",VLOOKUP($C3276,Listen!$A$2:$F$45,6,0)="Nein"),$AC3276,$AB3276),0)</f>
        <v>0</v>
      </c>
      <c r="AK3276" s="49">
        <f>IFERROR(IF(OR($W3276&lt;&gt;"Ja",VLOOKUP($C3276,Listen!$A$2:$F$45,6,0)="Nein"),$AC3276,$AB3276),0)</f>
        <v>0</v>
      </c>
      <c r="AL3276" s="51">
        <f t="shared" si="1077"/>
        <v>0</v>
      </c>
      <c r="AM3276" s="296">
        <f>IFERROR(IF(VLOOKUP($C3276,Listen!$A$2:$F$45,6,0)="Ja",MAX(BC3276:BD3276),D_SAV!$BC3276),0)</f>
        <v>0</v>
      </c>
      <c r="AN3276" s="51">
        <f t="shared" si="1078"/>
        <v>0</v>
      </c>
      <c r="AP3276" s="304">
        <f t="shared" si="1079"/>
        <v>0</v>
      </c>
      <c r="AQ3276" s="304">
        <f t="shared" si="1080"/>
        <v>0</v>
      </c>
      <c r="AR3276" s="304">
        <f t="shared" si="1081"/>
        <v>0</v>
      </c>
      <c r="AS3276" s="304">
        <f t="shared" si="1082"/>
        <v>0</v>
      </c>
      <c r="AT3276" s="304">
        <f t="shared" si="1083"/>
        <v>0</v>
      </c>
      <c r="AU3276" s="304">
        <f t="shared" si="1084"/>
        <v>0</v>
      </c>
      <c r="AV3276" s="304">
        <f t="shared" si="1085"/>
        <v>0</v>
      </c>
      <c r="AW3276" s="304">
        <f t="shared" si="1086"/>
        <v>0</v>
      </c>
      <c r="AX3276" s="304">
        <f t="shared" si="1087"/>
        <v>0</v>
      </c>
      <c r="AY3276" s="304">
        <f t="shared" si="1088"/>
        <v>0</v>
      </c>
      <c r="AZ3276" s="304">
        <f t="shared" si="1089"/>
        <v>0</v>
      </c>
      <c r="BA3276" s="304">
        <f t="shared" si="1090"/>
        <v>0</v>
      </c>
      <c r="BB3276" s="304">
        <f t="shared" si="1091"/>
        <v>0</v>
      </c>
      <c r="BC3276" s="304">
        <f t="shared" si="1092"/>
        <v>0</v>
      </c>
      <c r="BD3276" s="304">
        <f t="shared" si="1093"/>
        <v>0</v>
      </c>
      <c r="BE3276" s="304">
        <f>IFERROR(IF(VLOOKUP($C3276,Listen!$A$2:$F$45,6,0)="Ja",BB3276-MAX(BC3276:BD3276),BB3276-BC3276),0)</f>
        <v>0</v>
      </c>
    </row>
    <row r="3277" spans="1:57" x14ac:dyDescent="0.25">
      <c r="A3277" s="320" t="str">
        <f>IF(AND(D3277&lt;&gt;0,C3277&lt;&gt;0,E3277&lt;&gt;0),IF(B3277&lt;&gt;0,CONCATENATE(B3277,"-AGr",VLOOKUP(C3277,Listen!$A$2:$D$45,4,FALSE),"-",D3277,"-",E3277,),CONCATENATE("AGr",VLOOKUP(C3277,Listen!$A$2:$D$45,4,FALSE),"-",D3277,"-",E3277)),"keine vollständige ID")</f>
        <v>keine vollständige ID</v>
      </c>
      <c r="B3277" s="301"/>
      <c r="C3277" s="287"/>
      <c r="D3277" s="34"/>
      <c r="E3277" s="306"/>
      <c r="F3277" s="116"/>
      <c r="G3277" s="17"/>
      <c r="H3277" s="17"/>
      <c r="I3277" s="17"/>
      <c r="J3277" s="17"/>
      <c r="K3277" s="17"/>
      <c r="L3277" s="17"/>
      <c r="M3277" s="17"/>
      <c r="N3277" s="17"/>
      <c r="O3277" s="116"/>
      <c r="P3277" s="117">
        <f>IF(D3277&gt;A_Stammdaten!$B$12,0,SUM(G3277,H3277,J3277,L3277:M3277)-SUM(I3277,K3277,N3277:O3277))</f>
        <v>0</v>
      </c>
      <c r="Q3277" s="17"/>
      <c r="R3277" s="17"/>
      <c r="S3277" s="17"/>
      <c r="T3277" s="17"/>
      <c r="U3277" s="62">
        <f t="shared" si="1073"/>
        <v>0</v>
      </c>
      <c r="V3277" s="34"/>
      <c r="W3277" s="34"/>
      <c r="X3277" s="34"/>
      <c r="Y3277" s="34"/>
      <c r="Z3277" s="34"/>
      <c r="AA3277" s="63" t="str">
        <f t="shared" si="1074"/>
        <v>-</v>
      </c>
      <c r="AB3277" s="63" t="str">
        <f t="shared" si="1075"/>
        <v>-</v>
      </c>
      <c r="AC3277" s="63">
        <f>IF(ISBLANK($C3277),0,VLOOKUP($C3277,Listen!$A$2:$C$45,2,FALSE))</f>
        <v>0</v>
      </c>
      <c r="AD3277" s="63">
        <f>IF(ISBLANK($C3277),0,VLOOKUP($C3277,Listen!$A$2:$C$45,3,FALSE))</f>
        <v>0</v>
      </c>
      <c r="AE3277" s="49">
        <f t="shared" si="1076"/>
        <v>0</v>
      </c>
      <c r="AF3277" s="49">
        <f t="shared" si="1076"/>
        <v>0</v>
      </c>
      <c r="AG3277" s="49">
        <f>IFERROR(IF(OR($V3277&lt;&gt;"Ja",VLOOKUP($C3277,Listen!$A$2:$F$45,5,0)="Nein",D3277&lt;IF(C3277="LNG Anbindungsanlagen gemäß separater Festlegung",2022,2023)),$AC3277,$AA3277),0)</f>
        <v>0</v>
      </c>
      <c r="AH3277" s="49">
        <f>IFERROR(IF(OR($V3277&lt;&gt;"Ja",VLOOKUP($C3277,Listen!$A$2:$F$45,5,0)="Nein",D3277&lt;IF(C3277="LNG Anbindungsanlagen gemäß separater Festlegung",2022,2023)),$AC3277,$AA3277),0)</f>
        <v>0</v>
      </c>
      <c r="AI3277" s="49">
        <f>IFERROR(IF(OR($W3277&lt;&gt;"Ja",VLOOKUP($C3277,Listen!$A$2:$F$45,6,0)="Nein"),$AC3277,$AB3277),0)</f>
        <v>0</v>
      </c>
      <c r="AJ3277" s="49">
        <f>IFERROR(IF(OR($W3277&lt;&gt;"Ja",VLOOKUP($C3277,Listen!$A$2:$F$45,6,0)="Nein"),$AC3277,$AB3277),0)</f>
        <v>0</v>
      </c>
      <c r="AK3277" s="49">
        <f>IFERROR(IF(OR($W3277&lt;&gt;"Ja",VLOOKUP($C3277,Listen!$A$2:$F$45,6,0)="Nein"),$AC3277,$AB3277),0)</f>
        <v>0</v>
      </c>
      <c r="AL3277" s="51">
        <f t="shared" si="1077"/>
        <v>0</v>
      </c>
      <c r="AM3277" s="296">
        <f>IFERROR(IF(VLOOKUP($C3277,Listen!$A$2:$F$45,6,0)="Ja",MAX(BC3277:BD3277),D_SAV!$BC3277),0)</f>
        <v>0</v>
      </c>
      <c r="AN3277" s="51">
        <f t="shared" si="1078"/>
        <v>0</v>
      </c>
      <c r="AP3277" s="304">
        <f t="shared" si="1079"/>
        <v>0</v>
      </c>
      <c r="AQ3277" s="304">
        <f t="shared" si="1080"/>
        <v>0</v>
      </c>
      <c r="AR3277" s="304">
        <f t="shared" si="1081"/>
        <v>0</v>
      </c>
      <c r="AS3277" s="304">
        <f t="shared" si="1082"/>
        <v>0</v>
      </c>
      <c r="AT3277" s="304">
        <f t="shared" si="1083"/>
        <v>0</v>
      </c>
      <c r="AU3277" s="304">
        <f t="shared" si="1084"/>
        <v>0</v>
      </c>
      <c r="AV3277" s="304">
        <f t="shared" si="1085"/>
        <v>0</v>
      </c>
      <c r="AW3277" s="304">
        <f t="shared" si="1086"/>
        <v>0</v>
      </c>
      <c r="AX3277" s="304">
        <f t="shared" si="1087"/>
        <v>0</v>
      </c>
      <c r="AY3277" s="304">
        <f t="shared" si="1088"/>
        <v>0</v>
      </c>
      <c r="AZ3277" s="304">
        <f t="shared" si="1089"/>
        <v>0</v>
      </c>
      <c r="BA3277" s="304">
        <f t="shared" si="1090"/>
        <v>0</v>
      </c>
      <c r="BB3277" s="304">
        <f t="shared" si="1091"/>
        <v>0</v>
      </c>
      <c r="BC3277" s="304">
        <f t="shared" si="1092"/>
        <v>0</v>
      </c>
      <c r="BD3277" s="304">
        <f t="shared" si="1093"/>
        <v>0</v>
      </c>
      <c r="BE3277" s="304">
        <f>IFERROR(IF(VLOOKUP($C3277,Listen!$A$2:$F$45,6,0)="Ja",BB3277-MAX(BC3277:BD3277),BB3277-BC3277),0)</f>
        <v>0</v>
      </c>
    </row>
    <row r="3278" spans="1:57" x14ac:dyDescent="0.25">
      <c r="A3278" s="320" t="str">
        <f>IF(AND(D3278&lt;&gt;0,C3278&lt;&gt;0,E3278&lt;&gt;0),IF(B3278&lt;&gt;0,CONCATENATE(B3278,"-AGr",VLOOKUP(C3278,Listen!$A$2:$D$45,4,FALSE),"-",D3278,"-",E3278,),CONCATENATE("AGr",VLOOKUP(C3278,Listen!$A$2:$D$45,4,FALSE),"-",D3278,"-",E3278)),"keine vollständige ID")</f>
        <v>keine vollständige ID</v>
      </c>
      <c r="B3278" s="301"/>
      <c r="C3278" s="287"/>
      <c r="D3278" s="34"/>
      <c r="E3278" s="306"/>
      <c r="F3278" s="116"/>
      <c r="G3278" s="17"/>
      <c r="H3278" s="17"/>
      <c r="I3278" s="17"/>
      <c r="J3278" s="17"/>
      <c r="K3278" s="17"/>
      <c r="L3278" s="17"/>
      <c r="M3278" s="17"/>
      <c r="N3278" s="17"/>
      <c r="O3278" s="116"/>
      <c r="P3278" s="117">
        <f>IF(D3278&gt;A_Stammdaten!$B$12,0,SUM(G3278,H3278,J3278,L3278:M3278)-SUM(I3278,K3278,N3278:O3278))</f>
        <v>0</v>
      </c>
      <c r="Q3278" s="17"/>
      <c r="R3278" s="17"/>
      <c r="S3278" s="17"/>
      <c r="T3278" s="17"/>
      <c r="U3278" s="62">
        <f t="shared" si="1073"/>
        <v>0</v>
      </c>
      <c r="V3278" s="34"/>
      <c r="W3278" s="34"/>
      <c r="X3278" s="34"/>
      <c r="Y3278" s="34"/>
      <c r="Z3278" s="34"/>
      <c r="AA3278" s="63" t="str">
        <f t="shared" si="1074"/>
        <v>-</v>
      </c>
      <c r="AB3278" s="63" t="str">
        <f t="shared" si="1075"/>
        <v>-</v>
      </c>
      <c r="AC3278" s="63">
        <f>IF(ISBLANK($C3278),0,VLOOKUP($C3278,Listen!$A$2:$C$45,2,FALSE))</f>
        <v>0</v>
      </c>
      <c r="AD3278" s="63">
        <f>IF(ISBLANK($C3278),0,VLOOKUP($C3278,Listen!$A$2:$C$45,3,FALSE))</f>
        <v>0</v>
      </c>
      <c r="AE3278" s="49">
        <f t="shared" si="1076"/>
        <v>0</v>
      </c>
      <c r="AF3278" s="49">
        <f t="shared" si="1076"/>
        <v>0</v>
      </c>
      <c r="AG3278" s="49">
        <f>IFERROR(IF(OR($V3278&lt;&gt;"Ja",VLOOKUP($C3278,Listen!$A$2:$F$45,5,0)="Nein",D3278&lt;IF(C3278="LNG Anbindungsanlagen gemäß separater Festlegung",2022,2023)),$AC3278,$AA3278),0)</f>
        <v>0</v>
      </c>
      <c r="AH3278" s="49">
        <f>IFERROR(IF(OR($V3278&lt;&gt;"Ja",VLOOKUP($C3278,Listen!$A$2:$F$45,5,0)="Nein",D3278&lt;IF(C3278="LNG Anbindungsanlagen gemäß separater Festlegung",2022,2023)),$AC3278,$AA3278),0)</f>
        <v>0</v>
      </c>
      <c r="AI3278" s="49">
        <f>IFERROR(IF(OR($W3278&lt;&gt;"Ja",VLOOKUP($C3278,Listen!$A$2:$F$45,6,0)="Nein"),$AC3278,$AB3278),0)</f>
        <v>0</v>
      </c>
      <c r="AJ3278" s="49">
        <f>IFERROR(IF(OR($W3278&lt;&gt;"Ja",VLOOKUP($C3278,Listen!$A$2:$F$45,6,0)="Nein"),$AC3278,$AB3278),0)</f>
        <v>0</v>
      </c>
      <c r="AK3278" s="49">
        <f>IFERROR(IF(OR($W3278&lt;&gt;"Ja",VLOOKUP($C3278,Listen!$A$2:$F$45,6,0)="Nein"),$AC3278,$AB3278),0)</f>
        <v>0</v>
      </c>
      <c r="AL3278" s="51">
        <f t="shared" si="1077"/>
        <v>0</v>
      </c>
      <c r="AM3278" s="296">
        <f>IFERROR(IF(VLOOKUP($C3278,Listen!$A$2:$F$45,6,0)="Ja",MAX(BC3278:BD3278),D_SAV!$BC3278),0)</f>
        <v>0</v>
      </c>
      <c r="AN3278" s="51">
        <f t="shared" si="1078"/>
        <v>0</v>
      </c>
      <c r="AP3278" s="304">
        <f t="shared" si="1079"/>
        <v>0</v>
      </c>
      <c r="AQ3278" s="304">
        <f t="shared" si="1080"/>
        <v>0</v>
      </c>
      <c r="AR3278" s="304">
        <f t="shared" si="1081"/>
        <v>0</v>
      </c>
      <c r="AS3278" s="304">
        <f t="shared" si="1082"/>
        <v>0</v>
      </c>
      <c r="AT3278" s="304">
        <f t="shared" si="1083"/>
        <v>0</v>
      </c>
      <c r="AU3278" s="304">
        <f t="shared" si="1084"/>
        <v>0</v>
      </c>
      <c r="AV3278" s="304">
        <f t="shared" si="1085"/>
        <v>0</v>
      </c>
      <c r="AW3278" s="304">
        <f t="shared" si="1086"/>
        <v>0</v>
      </c>
      <c r="AX3278" s="304">
        <f t="shared" si="1087"/>
        <v>0</v>
      </c>
      <c r="AY3278" s="304">
        <f t="shared" si="1088"/>
        <v>0</v>
      </c>
      <c r="AZ3278" s="304">
        <f t="shared" si="1089"/>
        <v>0</v>
      </c>
      <c r="BA3278" s="304">
        <f t="shared" si="1090"/>
        <v>0</v>
      </c>
      <c r="BB3278" s="304">
        <f t="shared" si="1091"/>
        <v>0</v>
      </c>
      <c r="BC3278" s="304">
        <f t="shared" si="1092"/>
        <v>0</v>
      </c>
      <c r="BD3278" s="304">
        <f t="shared" si="1093"/>
        <v>0</v>
      </c>
      <c r="BE3278" s="304">
        <f>IFERROR(IF(VLOOKUP($C3278,Listen!$A$2:$F$45,6,0)="Ja",BB3278-MAX(BC3278:BD3278),BB3278-BC3278),0)</f>
        <v>0</v>
      </c>
    </row>
    <row r="3279" spans="1:57" x14ac:dyDescent="0.25">
      <c r="A3279" s="320" t="str">
        <f>IF(AND(D3279&lt;&gt;0,C3279&lt;&gt;0,E3279&lt;&gt;0),IF(B3279&lt;&gt;0,CONCATENATE(B3279,"-AGr",VLOOKUP(C3279,Listen!$A$2:$D$45,4,FALSE),"-",D3279,"-",E3279,),CONCATENATE("AGr",VLOOKUP(C3279,Listen!$A$2:$D$45,4,FALSE),"-",D3279,"-",E3279)),"keine vollständige ID")</f>
        <v>keine vollständige ID</v>
      </c>
      <c r="B3279" s="301"/>
      <c r="C3279" s="287"/>
      <c r="D3279" s="34"/>
      <c r="E3279" s="306"/>
      <c r="F3279" s="116"/>
      <c r="G3279" s="17"/>
      <c r="H3279" s="17"/>
      <c r="I3279" s="17"/>
      <c r="J3279" s="17"/>
      <c r="K3279" s="17"/>
      <c r="L3279" s="17"/>
      <c r="M3279" s="17"/>
      <c r="N3279" s="17"/>
      <c r="O3279" s="116"/>
      <c r="P3279" s="117">
        <f>IF(D3279&gt;A_Stammdaten!$B$12,0,SUM(G3279,H3279,J3279,L3279:M3279)-SUM(I3279,K3279,N3279:O3279))</f>
        <v>0</v>
      </c>
      <c r="Q3279" s="17"/>
      <c r="R3279" s="17"/>
      <c r="S3279" s="17"/>
      <c r="T3279" s="17"/>
      <c r="U3279" s="62">
        <f t="shared" si="1073"/>
        <v>0</v>
      </c>
      <c r="V3279" s="34"/>
      <c r="W3279" s="34"/>
      <c r="X3279" s="34"/>
      <c r="Y3279" s="34"/>
      <c r="Z3279" s="34"/>
      <c r="AA3279" s="63" t="str">
        <f t="shared" si="1074"/>
        <v>-</v>
      </c>
      <c r="AB3279" s="63" t="str">
        <f t="shared" si="1075"/>
        <v>-</v>
      </c>
      <c r="AC3279" s="63">
        <f>IF(ISBLANK($C3279),0,VLOOKUP($C3279,Listen!$A$2:$C$45,2,FALSE))</f>
        <v>0</v>
      </c>
      <c r="AD3279" s="63">
        <f>IF(ISBLANK($C3279),0,VLOOKUP($C3279,Listen!$A$2:$C$45,3,FALSE))</f>
        <v>0</v>
      </c>
      <c r="AE3279" s="49">
        <f t="shared" si="1076"/>
        <v>0</v>
      </c>
      <c r="AF3279" s="49">
        <f t="shared" si="1076"/>
        <v>0</v>
      </c>
      <c r="AG3279" s="49">
        <f>IFERROR(IF(OR($V3279&lt;&gt;"Ja",VLOOKUP($C3279,Listen!$A$2:$F$45,5,0)="Nein",D3279&lt;IF(C3279="LNG Anbindungsanlagen gemäß separater Festlegung",2022,2023)),$AC3279,$AA3279),0)</f>
        <v>0</v>
      </c>
      <c r="AH3279" s="49">
        <f>IFERROR(IF(OR($V3279&lt;&gt;"Ja",VLOOKUP($C3279,Listen!$A$2:$F$45,5,0)="Nein",D3279&lt;IF(C3279="LNG Anbindungsanlagen gemäß separater Festlegung",2022,2023)),$AC3279,$AA3279),0)</f>
        <v>0</v>
      </c>
      <c r="AI3279" s="49">
        <f>IFERROR(IF(OR($W3279&lt;&gt;"Ja",VLOOKUP($C3279,Listen!$A$2:$F$45,6,0)="Nein"),$AC3279,$AB3279),0)</f>
        <v>0</v>
      </c>
      <c r="AJ3279" s="49">
        <f>IFERROR(IF(OR($W3279&lt;&gt;"Ja",VLOOKUP($C3279,Listen!$A$2:$F$45,6,0)="Nein"),$AC3279,$AB3279),0)</f>
        <v>0</v>
      </c>
      <c r="AK3279" s="49">
        <f>IFERROR(IF(OR($W3279&lt;&gt;"Ja",VLOOKUP($C3279,Listen!$A$2:$F$45,6,0)="Nein"),$AC3279,$AB3279),0)</f>
        <v>0</v>
      </c>
      <c r="AL3279" s="51">
        <f t="shared" si="1077"/>
        <v>0</v>
      </c>
      <c r="AM3279" s="296">
        <f>IFERROR(IF(VLOOKUP($C3279,Listen!$A$2:$F$45,6,0)="Ja",MAX(BC3279:BD3279),D_SAV!$BC3279),0)</f>
        <v>0</v>
      </c>
      <c r="AN3279" s="51">
        <f t="shared" si="1078"/>
        <v>0</v>
      </c>
      <c r="AP3279" s="304">
        <f t="shared" si="1079"/>
        <v>0</v>
      </c>
      <c r="AQ3279" s="304">
        <f t="shared" si="1080"/>
        <v>0</v>
      </c>
      <c r="AR3279" s="304">
        <f t="shared" si="1081"/>
        <v>0</v>
      </c>
      <c r="AS3279" s="304">
        <f t="shared" si="1082"/>
        <v>0</v>
      </c>
      <c r="AT3279" s="304">
        <f t="shared" si="1083"/>
        <v>0</v>
      </c>
      <c r="AU3279" s="304">
        <f t="shared" si="1084"/>
        <v>0</v>
      </c>
      <c r="AV3279" s="304">
        <f t="shared" si="1085"/>
        <v>0</v>
      </c>
      <c r="AW3279" s="304">
        <f t="shared" si="1086"/>
        <v>0</v>
      </c>
      <c r="AX3279" s="304">
        <f t="shared" si="1087"/>
        <v>0</v>
      </c>
      <c r="AY3279" s="304">
        <f t="shared" si="1088"/>
        <v>0</v>
      </c>
      <c r="AZ3279" s="304">
        <f t="shared" si="1089"/>
        <v>0</v>
      </c>
      <c r="BA3279" s="304">
        <f t="shared" si="1090"/>
        <v>0</v>
      </c>
      <c r="BB3279" s="304">
        <f t="shared" si="1091"/>
        <v>0</v>
      </c>
      <c r="BC3279" s="304">
        <f t="shared" si="1092"/>
        <v>0</v>
      </c>
      <c r="BD3279" s="304">
        <f t="shared" si="1093"/>
        <v>0</v>
      </c>
      <c r="BE3279" s="304">
        <f>IFERROR(IF(VLOOKUP($C3279,Listen!$A$2:$F$45,6,0)="Ja",BB3279-MAX(BC3279:BD3279),BB3279-BC3279),0)</f>
        <v>0</v>
      </c>
    </row>
    <row r="3280" spans="1:57" x14ac:dyDescent="0.25">
      <c r="A3280" s="320" t="str">
        <f>IF(AND(D3280&lt;&gt;0,C3280&lt;&gt;0,E3280&lt;&gt;0),IF(B3280&lt;&gt;0,CONCATENATE(B3280,"-AGr",VLOOKUP(C3280,Listen!$A$2:$D$45,4,FALSE),"-",D3280,"-",E3280,),CONCATENATE("AGr",VLOOKUP(C3280,Listen!$A$2:$D$45,4,FALSE),"-",D3280,"-",E3280)),"keine vollständige ID")</f>
        <v>keine vollständige ID</v>
      </c>
      <c r="B3280" s="301"/>
      <c r="C3280" s="287"/>
      <c r="D3280" s="34"/>
      <c r="E3280" s="306"/>
      <c r="F3280" s="116"/>
      <c r="G3280" s="17"/>
      <c r="H3280" s="17"/>
      <c r="I3280" s="17"/>
      <c r="J3280" s="17"/>
      <c r="K3280" s="17"/>
      <c r="L3280" s="17"/>
      <c r="M3280" s="17"/>
      <c r="N3280" s="17"/>
      <c r="O3280" s="116"/>
      <c r="P3280" s="117">
        <f>IF(D3280&gt;A_Stammdaten!$B$12,0,SUM(G3280,H3280,J3280,L3280:M3280)-SUM(I3280,K3280,N3280:O3280))</f>
        <v>0</v>
      </c>
      <c r="Q3280" s="17"/>
      <c r="R3280" s="17"/>
      <c r="S3280" s="17"/>
      <c r="T3280" s="17"/>
      <c r="U3280" s="62">
        <f t="shared" si="1073"/>
        <v>0</v>
      </c>
      <c r="V3280" s="34"/>
      <c r="W3280" s="34"/>
      <c r="X3280" s="34"/>
      <c r="Y3280" s="34"/>
      <c r="Z3280" s="34"/>
      <c r="AA3280" s="63" t="str">
        <f t="shared" si="1074"/>
        <v>-</v>
      </c>
      <c r="AB3280" s="63" t="str">
        <f t="shared" si="1075"/>
        <v>-</v>
      </c>
      <c r="AC3280" s="63">
        <f>IF(ISBLANK($C3280),0,VLOOKUP($C3280,Listen!$A$2:$C$45,2,FALSE))</f>
        <v>0</v>
      </c>
      <c r="AD3280" s="63">
        <f>IF(ISBLANK($C3280),0,VLOOKUP($C3280,Listen!$A$2:$C$45,3,FALSE))</f>
        <v>0</v>
      </c>
      <c r="AE3280" s="49">
        <f t="shared" si="1076"/>
        <v>0</v>
      </c>
      <c r="AF3280" s="49">
        <f t="shared" si="1076"/>
        <v>0</v>
      </c>
      <c r="AG3280" s="49">
        <f>IFERROR(IF(OR($V3280&lt;&gt;"Ja",VLOOKUP($C3280,Listen!$A$2:$F$45,5,0)="Nein",D3280&lt;IF(C3280="LNG Anbindungsanlagen gemäß separater Festlegung",2022,2023)),$AC3280,$AA3280),0)</f>
        <v>0</v>
      </c>
      <c r="AH3280" s="49">
        <f>IFERROR(IF(OR($V3280&lt;&gt;"Ja",VLOOKUP($C3280,Listen!$A$2:$F$45,5,0)="Nein",D3280&lt;IF(C3280="LNG Anbindungsanlagen gemäß separater Festlegung",2022,2023)),$AC3280,$AA3280),0)</f>
        <v>0</v>
      </c>
      <c r="AI3280" s="49">
        <f>IFERROR(IF(OR($W3280&lt;&gt;"Ja",VLOOKUP($C3280,Listen!$A$2:$F$45,6,0)="Nein"),$AC3280,$AB3280),0)</f>
        <v>0</v>
      </c>
      <c r="AJ3280" s="49">
        <f>IFERROR(IF(OR($W3280&lt;&gt;"Ja",VLOOKUP($C3280,Listen!$A$2:$F$45,6,0)="Nein"),$AC3280,$AB3280),0)</f>
        <v>0</v>
      </c>
      <c r="AK3280" s="49">
        <f>IFERROR(IF(OR($W3280&lt;&gt;"Ja",VLOOKUP($C3280,Listen!$A$2:$F$45,6,0)="Nein"),$AC3280,$AB3280),0)</f>
        <v>0</v>
      </c>
      <c r="AL3280" s="51">
        <f t="shared" si="1077"/>
        <v>0</v>
      </c>
      <c r="AM3280" s="296">
        <f>IFERROR(IF(VLOOKUP($C3280,Listen!$A$2:$F$45,6,0)="Ja",MAX(BC3280:BD3280),D_SAV!$BC3280),0)</f>
        <v>0</v>
      </c>
      <c r="AN3280" s="51">
        <f t="shared" si="1078"/>
        <v>0</v>
      </c>
      <c r="AP3280" s="304">
        <f t="shared" si="1079"/>
        <v>0</v>
      </c>
      <c r="AQ3280" s="304">
        <f t="shared" si="1080"/>
        <v>0</v>
      </c>
      <c r="AR3280" s="304">
        <f t="shared" si="1081"/>
        <v>0</v>
      </c>
      <c r="AS3280" s="304">
        <f t="shared" si="1082"/>
        <v>0</v>
      </c>
      <c r="AT3280" s="304">
        <f t="shared" si="1083"/>
        <v>0</v>
      </c>
      <c r="AU3280" s="304">
        <f t="shared" si="1084"/>
        <v>0</v>
      </c>
      <c r="AV3280" s="304">
        <f t="shared" si="1085"/>
        <v>0</v>
      </c>
      <c r="AW3280" s="304">
        <f t="shared" si="1086"/>
        <v>0</v>
      </c>
      <c r="AX3280" s="304">
        <f t="shared" si="1087"/>
        <v>0</v>
      </c>
      <c r="AY3280" s="304">
        <f t="shared" si="1088"/>
        <v>0</v>
      </c>
      <c r="AZ3280" s="304">
        <f t="shared" si="1089"/>
        <v>0</v>
      </c>
      <c r="BA3280" s="304">
        <f t="shared" si="1090"/>
        <v>0</v>
      </c>
      <c r="BB3280" s="304">
        <f t="shared" si="1091"/>
        <v>0</v>
      </c>
      <c r="BC3280" s="304">
        <f t="shared" si="1092"/>
        <v>0</v>
      </c>
      <c r="BD3280" s="304">
        <f t="shared" si="1093"/>
        <v>0</v>
      </c>
      <c r="BE3280" s="304">
        <f>IFERROR(IF(VLOOKUP($C3280,Listen!$A$2:$F$45,6,0)="Ja",BB3280-MAX(BC3280:BD3280),BB3280-BC3280),0)</f>
        <v>0</v>
      </c>
    </row>
    <row r="3281" spans="1:57" x14ac:dyDescent="0.25">
      <c r="A3281" s="320" t="str">
        <f>IF(AND(D3281&lt;&gt;0,C3281&lt;&gt;0,E3281&lt;&gt;0),IF(B3281&lt;&gt;0,CONCATENATE(B3281,"-AGr",VLOOKUP(C3281,Listen!$A$2:$D$45,4,FALSE),"-",D3281,"-",E3281,),CONCATENATE("AGr",VLOOKUP(C3281,Listen!$A$2:$D$45,4,FALSE),"-",D3281,"-",E3281)),"keine vollständige ID")</f>
        <v>keine vollständige ID</v>
      </c>
      <c r="B3281" s="301"/>
      <c r="C3281" s="287"/>
      <c r="D3281" s="34"/>
      <c r="E3281" s="306"/>
      <c r="F3281" s="116"/>
      <c r="G3281" s="17"/>
      <c r="H3281" s="17"/>
      <c r="I3281" s="17"/>
      <c r="J3281" s="17"/>
      <c r="K3281" s="17"/>
      <c r="L3281" s="17"/>
      <c r="M3281" s="17"/>
      <c r="N3281" s="17"/>
      <c r="O3281" s="116"/>
      <c r="P3281" s="117">
        <f>IF(D3281&gt;A_Stammdaten!$B$12,0,SUM(G3281,H3281,J3281,L3281:M3281)-SUM(I3281,K3281,N3281:O3281))</f>
        <v>0</v>
      </c>
      <c r="Q3281" s="17"/>
      <c r="R3281" s="17"/>
      <c r="S3281" s="17"/>
      <c r="T3281" s="17"/>
      <c r="U3281" s="62">
        <f t="shared" si="1073"/>
        <v>0</v>
      </c>
      <c r="V3281" s="34"/>
      <c r="W3281" s="34"/>
      <c r="X3281" s="34"/>
      <c r="Y3281" s="34"/>
      <c r="Z3281" s="34"/>
      <c r="AA3281" s="63" t="str">
        <f t="shared" si="1074"/>
        <v>-</v>
      </c>
      <c r="AB3281" s="63" t="str">
        <f t="shared" si="1075"/>
        <v>-</v>
      </c>
      <c r="AC3281" s="63">
        <f>IF(ISBLANK($C3281),0,VLOOKUP($C3281,Listen!$A$2:$C$45,2,FALSE))</f>
        <v>0</v>
      </c>
      <c r="AD3281" s="63">
        <f>IF(ISBLANK($C3281),0,VLOOKUP($C3281,Listen!$A$2:$C$45,3,FALSE))</f>
        <v>0</v>
      </c>
      <c r="AE3281" s="49">
        <f t="shared" si="1076"/>
        <v>0</v>
      </c>
      <c r="AF3281" s="49">
        <f t="shared" si="1076"/>
        <v>0</v>
      </c>
      <c r="AG3281" s="49">
        <f>IFERROR(IF(OR($V3281&lt;&gt;"Ja",VLOOKUP($C3281,Listen!$A$2:$F$45,5,0)="Nein",D3281&lt;IF(C3281="LNG Anbindungsanlagen gemäß separater Festlegung",2022,2023)),$AC3281,$AA3281),0)</f>
        <v>0</v>
      </c>
      <c r="AH3281" s="49">
        <f>IFERROR(IF(OR($V3281&lt;&gt;"Ja",VLOOKUP($C3281,Listen!$A$2:$F$45,5,0)="Nein",D3281&lt;IF(C3281="LNG Anbindungsanlagen gemäß separater Festlegung",2022,2023)),$AC3281,$AA3281),0)</f>
        <v>0</v>
      </c>
      <c r="AI3281" s="49">
        <f>IFERROR(IF(OR($W3281&lt;&gt;"Ja",VLOOKUP($C3281,Listen!$A$2:$F$45,6,0)="Nein"),$AC3281,$AB3281),0)</f>
        <v>0</v>
      </c>
      <c r="AJ3281" s="49">
        <f>IFERROR(IF(OR($W3281&lt;&gt;"Ja",VLOOKUP($C3281,Listen!$A$2:$F$45,6,0)="Nein"),$AC3281,$AB3281),0)</f>
        <v>0</v>
      </c>
      <c r="AK3281" s="49">
        <f>IFERROR(IF(OR($W3281&lt;&gt;"Ja",VLOOKUP($C3281,Listen!$A$2:$F$45,6,0)="Nein"),$AC3281,$AB3281),0)</f>
        <v>0</v>
      </c>
      <c r="AL3281" s="51">
        <f t="shared" si="1077"/>
        <v>0</v>
      </c>
      <c r="AM3281" s="296">
        <f>IFERROR(IF(VLOOKUP($C3281,Listen!$A$2:$F$45,6,0)="Ja",MAX(BC3281:BD3281),D_SAV!$BC3281),0)</f>
        <v>0</v>
      </c>
      <c r="AN3281" s="51">
        <f t="shared" si="1078"/>
        <v>0</v>
      </c>
      <c r="AP3281" s="304">
        <f t="shared" si="1079"/>
        <v>0</v>
      </c>
      <c r="AQ3281" s="304">
        <f t="shared" si="1080"/>
        <v>0</v>
      </c>
      <c r="AR3281" s="304">
        <f t="shared" si="1081"/>
        <v>0</v>
      </c>
      <c r="AS3281" s="304">
        <f t="shared" si="1082"/>
        <v>0</v>
      </c>
      <c r="AT3281" s="304">
        <f t="shared" si="1083"/>
        <v>0</v>
      </c>
      <c r="AU3281" s="304">
        <f t="shared" si="1084"/>
        <v>0</v>
      </c>
      <c r="AV3281" s="304">
        <f t="shared" si="1085"/>
        <v>0</v>
      </c>
      <c r="AW3281" s="304">
        <f t="shared" si="1086"/>
        <v>0</v>
      </c>
      <c r="AX3281" s="304">
        <f t="shared" si="1087"/>
        <v>0</v>
      </c>
      <c r="AY3281" s="304">
        <f t="shared" si="1088"/>
        <v>0</v>
      </c>
      <c r="AZ3281" s="304">
        <f t="shared" si="1089"/>
        <v>0</v>
      </c>
      <c r="BA3281" s="304">
        <f t="shared" si="1090"/>
        <v>0</v>
      </c>
      <c r="BB3281" s="304">
        <f t="shared" si="1091"/>
        <v>0</v>
      </c>
      <c r="BC3281" s="304">
        <f t="shared" si="1092"/>
        <v>0</v>
      </c>
      <c r="BD3281" s="304">
        <f t="shared" si="1093"/>
        <v>0</v>
      </c>
      <c r="BE3281" s="304">
        <f>IFERROR(IF(VLOOKUP($C3281,Listen!$A$2:$F$45,6,0)="Ja",BB3281-MAX(BC3281:BD3281),BB3281-BC3281),0)</f>
        <v>0</v>
      </c>
    </row>
    <row r="3282" spans="1:57" x14ac:dyDescent="0.25">
      <c r="A3282" s="320" t="str">
        <f>IF(AND(D3282&lt;&gt;0,C3282&lt;&gt;0,E3282&lt;&gt;0),IF(B3282&lt;&gt;0,CONCATENATE(B3282,"-AGr",VLOOKUP(C3282,Listen!$A$2:$D$45,4,FALSE),"-",D3282,"-",E3282,),CONCATENATE("AGr",VLOOKUP(C3282,Listen!$A$2:$D$45,4,FALSE),"-",D3282,"-",E3282)),"keine vollständige ID")</f>
        <v>keine vollständige ID</v>
      </c>
      <c r="B3282" s="301"/>
      <c r="C3282" s="287"/>
      <c r="D3282" s="34"/>
      <c r="E3282" s="306"/>
      <c r="F3282" s="116"/>
      <c r="G3282" s="17"/>
      <c r="H3282" s="17"/>
      <c r="I3282" s="17"/>
      <c r="J3282" s="17"/>
      <c r="K3282" s="17"/>
      <c r="L3282" s="17"/>
      <c r="M3282" s="17"/>
      <c r="N3282" s="17"/>
      <c r="O3282" s="116"/>
      <c r="P3282" s="117">
        <f>IF(D3282&gt;A_Stammdaten!$B$12,0,SUM(G3282,H3282,J3282,L3282:M3282)-SUM(I3282,K3282,N3282:O3282))</f>
        <v>0</v>
      </c>
      <c r="Q3282" s="17"/>
      <c r="R3282" s="17"/>
      <c r="S3282" s="17"/>
      <c r="T3282" s="17"/>
      <c r="U3282" s="62">
        <f t="shared" si="1073"/>
        <v>0</v>
      </c>
      <c r="V3282" s="34"/>
      <c r="W3282" s="34"/>
      <c r="X3282" s="34"/>
      <c r="Y3282" s="34"/>
      <c r="Z3282" s="34"/>
      <c r="AA3282" s="63" t="str">
        <f t="shared" si="1074"/>
        <v>-</v>
      </c>
      <c r="AB3282" s="63" t="str">
        <f t="shared" si="1075"/>
        <v>-</v>
      </c>
      <c r="AC3282" s="63">
        <f>IF(ISBLANK($C3282),0,VLOOKUP($C3282,Listen!$A$2:$C$45,2,FALSE))</f>
        <v>0</v>
      </c>
      <c r="AD3282" s="63">
        <f>IF(ISBLANK($C3282),0,VLOOKUP($C3282,Listen!$A$2:$C$45,3,FALSE))</f>
        <v>0</v>
      </c>
      <c r="AE3282" s="49">
        <f t="shared" si="1076"/>
        <v>0</v>
      </c>
      <c r="AF3282" s="49">
        <f t="shared" si="1076"/>
        <v>0</v>
      </c>
      <c r="AG3282" s="49">
        <f>IFERROR(IF(OR($V3282&lt;&gt;"Ja",VLOOKUP($C3282,Listen!$A$2:$F$45,5,0)="Nein",D3282&lt;IF(C3282="LNG Anbindungsanlagen gemäß separater Festlegung",2022,2023)),$AC3282,$AA3282),0)</f>
        <v>0</v>
      </c>
      <c r="AH3282" s="49">
        <f>IFERROR(IF(OR($V3282&lt;&gt;"Ja",VLOOKUP($C3282,Listen!$A$2:$F$45,5,0)="Nein",D3282&lt;IF(C3282="LNG Anbindungsanlagen gemäß separater Festlegung",2022,2023)),$AC3282,$AA3282),0)</f>
        <v>0</v>
      </c>
      <c r="AI3282" s="49">
        <f>IFERROR(IF(OR($W3282&lt;&gt;"Ja",VLOOKUP($C3282,Listen!$A$2:$F$45,6,0)="Nein"),$AC3282,$AB3282),0)</f>
        <v>0</v>
      </c>
      <c r="AJ3282" s="49">
        <f>IFERROR(IF(OR($W3282&lt;&gt;"Ja",VLOOKUP($C3282,Listen!$A$2:$F$45,6,0)="Nein"),$AC3282,$AB3282),0)</f>
        <v>0</v>
      </c>
      <c r="AK3282" s="49">
        <f>IFERROR(IF(OR($W3282&lt;&gt;"Ja",VLOOKUP($C3282,Listen!$A$2:$F$45,6,0)="Nein"),$AC3282,$AB3282),0)</f>
        <v>0</v>
      </c>
      <c r="AL3282" s="51">
        <f t="shared" si="1077"/>
        <v>0</v>
      </c>
      <c r="AM3282" s="296">
        <f>IFERROR(IF(VLOOKUP($C3282,Listen!$A$2:$F$45,6,0)="Ja",MAX(BC3282:BD3282),D_SAV!$BC3282),0)</f>
        <v>0</v>
      </c>
      <c r="AN3282" s="51">
        <f t="shared" si="1078"/>
        <v>0</v>
      </c>
      <c r="AP3282" s="304">
        <f t="shared" si="1079"/>
        <v>0</v>
      </c>
      <c r="AQ3282" s="304">
        <f t="shared" si="1080"/>
        <v>0</v>
      </c>
      <c r="AR3282" s="304">
        <f t="shared" si="1081"/>
        <v>0</v>
      </c>
      <c r="AS3282" s="304">
        <f t="shared" si="1082"/>
        <v>0</v>
      </c>
      <c r="AT3282" s="304">
        <f t="shared" si="1083"/>
        <v>0</v>
      </c>
      <c r="AU3282" s="304">
        <f t="shared" si="1084"/>
        <v>0</v>
      </c>
      <c r="AV3282" s="304">
        <f t="shared" si="1085"/>
        <v>0</v>
      </c>
      <c r="AW3282" s="304">
        <f t="shared" si="1086"/>
        <v>0</v>
      </c>
      <c r="AX3282" s="304">
        <f t="shared" si="1087"/>
        <v>0</v>
      </c>
      <c r="AY3282" s="304">
        <f t="shared" si="1088"/>
        <v>0</v>
      </c>
      <c r="AZ3282" s="304">
        <f t="shared" si="1089"/>
        <v>0</v>
      </c>
      <c r="BA3282" s="304">
        <f t="shared" si="1090"/>
        <v>0</v>
      </c>
      <c r="BB3282" s="304">
        <f t="shared" si="1091"/>
        <v>0</v>
      </c>
      <c r="BC3282" s="304">
        <f t="shared" si="1092"/>
        <v>0</v>
      </c>
      <c r="BD3282" s="304">
        <f t="shared" si="1093"/>
        <v>0</v>
      </c>
      <c r="BE3282" s="304">
        <f>IFERROR(IF(VLOOKUP($C3282,Listen!$A$2:$F$45,6,0)="Ja",BB3282-MAX(BC3282:BD3282),BB3282-BC3282),0)</f>
        <v>0</v>
      </c>
    </row>
    <row r="3283" spans="1:57" x14ac:dyDescent="0.25">
      <c r="A3283" s="320" t="str">
        <f>IF(AND(D3283&lt;&gt;0,C3283&lt;&gt;0,E3283&lt;&gt;0),IF(B3283&lt;&gt;0,CONCATENATE(B3283,"-AGr",VLOOKUP(C3283,Listen!$A$2:$D$45,4,FALSE),"-",D3283,"-",E3283,),CONCATENATE("AGr",VLOOKUP(C3283,Listen!$A$2:$D$45,4,FALSE),"-",D3283,"-",E3283)),"keine vollständige ID")</f>
        <v>keine vollständige ID</v>
      </c>
      <c r="B3283" s="301"/>
      <c r="C3283" s="287"/>
      <c r="D3283" s="34"/>
      <c r="E3283" s="306"/>
      <c r="F3283" s="116"/>
      <c r="G3283" s="17"/>
      <c r="H3283" s="17"/>
      <c r="I3283" s="17"/>
      <c r="J3283" s="17"/>
      <c r="K3283" s="17"/>
      <c r="L3283" s="17"/>
      <c r="M3283" s="17"/>
      <c r="N3283" s="17"/>
      <c r="O3283" s="116"/>
      <c r="P3283" s="117">
        <f>IF(D3283&gt;A_Stammdaten!$B$12,0,SUM(G3283,H3283,J3283,L3283:M3283)-SUM(I3283,K3283,N3283:O3283))</f>
        <v>0</v>
      </c>
      <c r="Q3283" s="17"/>
      <c r="R3283" s="17"/>
      <c r="S3283" s="17"/>
      <c r="T3283" s="17"/>
      <c r="U3283" s="62">
        <f t="shared" si="1073"/>
        <v>0</v>
      </c>
      <c r="V3283" s="34"/>
      <c r="W3283" s="34"/>
      <c r="X3283" s="34"/>
      <c r="Y3283" s="34"/>
      <c r="Z3283" s="34"/>
      <c r="AA3283" s="63" t="str">
        <f t="shared" si="1074"/>
        <v>-</v>
      </c>
      <c r="AB3283" s="63" t="str">
        <f t="shared" si="1075"/>
        <v>-</v>
      </c>
      <c r="AC3283" s="63">
        <f>IF(ISBLANK($C3283),0,VLOOKUP($C3283,Listen!$A$2:$C$45,2,FALSE))</f>
        <v>0</v>
      </c>
      <c r="AD3283" s="63">
        <f>IF(ISBLANK($C3283),0,VLOOKUP($C3283,Listen!$A$2:$C$45,3,FALSE))</f>
        <v>0</v>
      </c>
      <c r="AE3283" s="49">
        <f t="shared" si="1076"/>
        <v>0</v>
      </c>
      <c r="AF3283" s="49">
        <f t="shared" si="1076"/>
        <v>0</v>
      </c>
      <c r="AG3283" s="49">
        <f>IFERROR(IF(OR($V3283&lt;&gt;"Ja",VLOOKUP($C3283,Listen!$A$2:$F$45,5,0)="Nein",D3283&lt;IF(C3283="LNG Anbindungsanlagen gemäß separater Festlegung",2022,2023)),$AC3283,$AA3283),0)</f>
        <v>0</v>
      </c>
      <c r="AH3283" s="49">
        <f>IFERROR(IF(OR($V3283&lt;&gt;"Ja",VLOOKUP($C3283,Listen!$A$2:$F$45,5,0)="Nein",D3283&lt;IF(C3283="LNG Anbindungsanlagen gemäß separater Festlegung",2022,2023)),$AC3283,$AA3283),0)</f>
        <v>0</v>
      </c>
      <c r="AI3283" s="49">
        <f>IFERROR(IF(OR($W3283&lt;&gt;"Ja",VLOOKUP($C3283,Listen!$A$2:$F$45,6,0)="Nein"),$AC3283,$AB3283),0)</f>
        <v>0</v>
      </c>
      <c r="AJ3283" s="49">
        <f>IFERROR(IF(OR($W3283&lt;&gt;"Ja",VLOOKUP($C3283,Listen!$A$2:$F$45,6,0)="Nein"),$AC3283,$AB3283),0)</f>
        <v>0</v>
      </c>
      <c r="AK3283" s="49">
        <f>IFERROR(IF(OR($W3283&lt;&gt;"Ja",VLOOKUP($C3283,Listen!$A$2:$F$45,6,0)="Nein"),$AC3283,$AB3283),0)</f>
        <v>0</v>
      </c>
      <c r="AL3283" s="51">
        <f t="shared" si="1077"/>
        <v>0</v>
      </c>
      <c r="AM3283" s="296">
        <f>IFERROR(IF(VLOOKUP($C3283,Listen!$A$2:$F$45,6,0)="Ja",MAX(BC3283:BD3283),D_SAV!$BC3283),0)</f>
        <v>0</v>
      </c>
      <c r="AN3283" s="51">
        <f t="shared" si="1078"/>
        <v>0</v>
      </c>
      <c r="AP3283" s="304">
        <f t="shared" si="1079"/>
        <v>0</v>
      </c>
      <c r="AQ3283" s="304">
        <f t="shared" si="1080"/>
        <v>0</v>
      </c>
      <c r="AR3283" s="304">
        <f t="shared" si="1081"/>
        <v>0</v>
      </c>
      <c r="AS3283" s="304">
        <f t="shared" si="1082"/>
        <v>0</v>
      </c>
      <c r="AT3283" s="304">
        <f t="shared" si="1083"/>
        <v>0</v>
      </c>
      <c r="AU3283" s="304">
        <f t="shared" si="1084"/>
        <v>0</v>
      </c>
      <c r="AV3283" s="304">
        <f t="shared" si="1085"/>
        <v>0</v>
      </c>
      <c r="AW3283" s="304">
        <f t="shared" si="1086"/>
        <v>0</v>
      </c>
      <c r="AX3283" s="304">
        <f t="shared" si="1087"/>
        <v>0</v>
      </c>
      <c r="AY3283" s="304">
        <f t="shared" si="1088"/>
        <v>0</v>
      </c>
      <c r="AZ3283" s="304">
        <f t="shared" si="1089"/>
        <v>0</v>
      </c>
      <c r="BA3283" s="304">
        <f t="shared" si="1090"/>
        <v>0</v>
      </c>
      <c r="BB3283" s="304">
        <f t="shared" si="1091"/>
        <v>0</v>
      </c>
      <c r="BC3283" s="304">
        <f t="shared" si="1092"/>
        <v>0</v>
      </c>
      <c r="BD3283" s="304">
        <f t="shared" si="1093"/>
        <v>0</v>
      </c>
      <c r="BE3283" s="304">
        <f>IFERROR(IF(VLOOKUP($C3283,Listen!$A$2:$F$45,6,0)="Ja",BB3283-MAX(BC3283:BD3283),BB3283-BC3283),0)</f>
        <v>0</v>
      </c>
    </row>
    <row r="3284" spans="1:57" x14ac:dyDescent="0.25">
      <c r="A3284" s="320" t="str">
        <f>IF(AND(D3284&lt;&gt;0,C3284&lt;&gt;0,E3284&lt;&gt;0),IF(B3284&lt;&gt;0,CONCATENATE(B3284,"-AGr",VLOOKUP(C3284,Listen!$A$2:$D$45,4,FALSE),"-",D3284,"-",E3284,),CONCATENATE("AGr",VLOOKUP(C3284,Listen!$A$2:$D$45,4,FALSE),"-",D3284,"-",E3284)),"keine vollständige ID")</f>
        <v>keine vollständige ID</v>
      </c>
      <c r="B3284" s="301"/>
      <c r="C3284" s="287"/>
      <c r="D3284" s="34"/>
      <c r="E3284" s="306"/>
      <c r="F3284" s="116"/>
      <c r="G3284" s="17"/>
      <c r="H3284" s="17"/>
      <c r="I3284" s="17"/>
      <c r="J3284" s="17"/>
      <c r="K3284" s="17"/>
      <c r="L3284" s="17"/>
      <c r="M3284" s="17"/>
      <c r="N3284" s="17"/>
      <c r="O3284" s="116"/>
      <c r="P3284" s="117">
        <f>IF(D3284&gt;A_Stammdaten!$B$12,0,SUM(G3284,H3284,J3284,L3284:M3284)-SUM(I3284,K3284,N3284:O3284))</f>
        <v>0</v>
      </c>
      <c r="Q3284" s="17"/>
      <c r="R3284" s="17"/>
      <c r="S3284" s="17"/>
      <c r="T3284" s="17"/>
      <c r="U3284" s="62">
        <f t="shared" si="1073"/>
        <v>0</v>
      </c>
      <c r="V3284" s="34"/>
      <c r="W3284" s="34"/>
      <c r="X3284" s="34"/>
      <c r="Y3284" s="34"/>
      <c r="Z3284" s="34"/>
      <c r="AA3284" s="63" t="str">
        <f t="shared" si="1074"/>
        <v>-</v>
      </c>
      <c r="AB3284" s="63" t="str">
        <f t="shared" si="1075"/>
        <v>-</v>
      </c>
      <c r="AC3284" s="63">
        <f>IF(ISBLANK($C3284),0,VLOOKUP($C3284,Listen!$A$2:$C$45,2,FALSE))</f>
        <v>0</v>
      </c>
      <c r="AD3284" s="63">
        <f>IF(ISBLANK($C3284),0,VLOOKUP($C3284,Listen!$A$2:$C$45,3,FALSE))</f>
        <v>0</v>
      </c>
      <c r="AE3284" s="49">
        <f t="shared" si="1076"/>
        <v>0</v>
      </c>
      <c r="AF3284" s="49">
        <f t="shared" si="1076"/>
        <v>0</v>
      </c>
      <c r="AG3284" s="49">
        <f>IFERROR(IF(OR($V3284&lt;&gt;"Ja",VLOOKUP($C3284,Listen!$A$2:$F$45,5,0)="Nein",D3284&lt;IF(C3284="LNG Anbindungsanlagen gemäß separater Festlegung",2022,2023)),$AC3284,$AA3284),0)</f>
        <v>0</v>
      </c>
      <c r="AH3284" s="49">
        <f>IFERROR(IF(OR($V3284&lt;&gt;"Ja",VLOOKUP($C3284,Listen!$A$2:$F$45,5,0)="Nein",D3284&lt;IF(C3284="LNG Anbindungsanlagen gemäß separater Festlegung",2022,2023)),$AC3284,$AA3284),0)</f>
        <v>0</v>
      </c>
      <c r="AI3284" s="49">
        <f>IFERROR(IF(OR($W3284&lt;&gt;"Ja",VLOOKUP($C3284,Listen!$A$2:$F$45,6,0)="Nein"),$AC3284,$AB3284),0)</f>
        <v>0</v>
      </c>
      <c r="AJ3284" s="49">
        <f>IFERROR(IF(OR($W3284&lt;&gt;"Ja",VLOOKUP($C3284,Listen!$A$2:$F$45,6,0)="Nein"),$AC3284,$AB3284),0)</f>
        <v>0</v>
      </c>
      <c r="AK3284" s="49">
        <f>IFERROR(IF(OR($W3284&lt;&gt;"Ja",VLOOKUP($C3284,Listen!$A$2:$F$45,6,0)="Nein"),$AC3284,$AB3284),0)</f>
        <v>0</v>
      </c>
      <c r="AL3284" s="51">
        <f t="shared" si="1077"/>
        <v>0</v>
      </c>
      <c r="AM3284" s="296">
        <f>IFERROR(IF(VLOOKUP($C3284,Listen!$A$2:$F$45,6,0)="Ja",MAX(BC3284:BD3284),D_SAV!$BC3284),0)</f>
        <v>0</v>
      </c>
      <c r="AN3284" s="51">
        <f t="shared" si="1078"/>
        <v>0</v>
      </c>
      <c r="AP3284" s="304">
        <f t="shared" si="1079"/>
        <v>0</v>
      </c>
      <c r="AQ3284" s="304">
        <f t="shared" si="1080"/>
        <v>0</v>
      </c>
      <c r="AR3284" s="304">
        <f t="shared" si="1081"/>
        <v>0</v>
      </c>
      <c r="AS3284" s="304">
        <f t="shared" si="1082"/>
        <v>0</v>
      </c>
      <c r="AT3284" s="304">
        <f t="shared" si="1083"/>
        <v>0</v>
      </c>
      <c r="AU3284" s="304">
        <f t="shared" si="1084"/>
        <v>0</v>
      </c>
      <c r="AV3284" s="304">
        <f t="shared" si="1085"/>
        <v>0</v>
      </c>
      <c r="AW3284" s="304">
        <f t="shared" si="1086"/>
        <v>0</v>
      </c>
      <c r="AX3284" s="304">
        <f t="shared" si="1087"/>
        <v>0</v>
      </c>
      <c r="AY3284" s="304">
        <f t="shared" si="1088"/>
        <v>0</v>
      </c>
      <c r="AZ3284" s="304">
        <f t="shared" si="1089"/>
        <v>0</v>
      </c>
      <c r="BA3284" s="304">
        <f t="shared" si="1090"/>
        <v>0</v>
      </c>
      <c r="BB3284" s="304">
        <f t="shared" si="1091"/>
        <v>0</v>
      </c>
      <c r="BC3284" s="304">
        <f t="shared" si="1092"/>
        <v>0</v>
      </c>
      <c r="BD3284" s="304">
        <f t="shared" si="1093"/>
        <v>0</v>
      </c>
      <c r="BE3284" s="304">
        <f>IFERROR(IF(VLOOKUP($C3284,Listen!$A$2:$F$45,6,0)="Ja",BB3284-MAX(BC3284:BD3284),BB3284-BC3284),0)</f>
        <v>0</v>
      </c>
    </row>
    <row r="3285" spans="1:57" x14ac:dyDescent="0.25">
      <c r="A3285" s="320" t="str">
        <f>IF(AND(D3285&lt;&gt;0,C3285&lt;&gt;0,E3285&lt;&gt;0),IF(B3285&lt;&gt;0,CONCATENATE(B3285,"-AGr",VLOOKUP(C3285,Listen!$A$2:$D$45,4,FALSE),"-",D3285,"-",E3285,),CONCATENATE("AGr",VLOOKUP(C3285,Listen!$A$2:$D$45,4,FALSE),"-",D3285,"-",E3285)),"keine vollständige ID")</f>
        <v>keine vollständige ID</v>
      </c>
      <c r="B3285" s="301"/>
      <c r="C3285" s="287"/>
      <c r="D3285" s="34"/>
      <c r="E3285" s="306"/>
      <c r="F3285" s="116"/>
      <c r="G3285" s="17"/>
      <c r="H3285" s="17"/>
      <c r="I3285" s="17"/>
      <c r="J3285" s="17"/>
      <c r="K3285" s="17"/>
      <c r="L3285" s="17"/>
      <c r="M3285" s="17"/>
      <c r="N3285" s="17"/>
      <c r="O3285" s="116"/>
      <c r="P3285" s="117">
        <f>IF(D3285&gt;A_Stammdaten!$B$12,0,SUM(G3285,H3285,J3285,L3285:M3285)-SUM(I3285,K3285,N3285:O3285))</f>
        <v>0</v>
      </c>
      <c r="Q3285" s="17"/>
      <c r="R3285" s="17"/>
      <c r="S3285" s="17"/>
      <c r="T3285" s="17"/>
      <c r="U3285" s="62">
        <f t="shared" si="1073"/>
        <v>0</v>
      </c>
      <c r="V3285" s="34"/>
      <c r="W3285" s="34"/>
      <c r="X3285" s="34"/>
      <c r="Y3285" s="34"/>
      <c r="Z3285" s="34"/>
      <c r="AA3285" s="63" t="str">
        <f t="shared" si="1074"/>
        <v>-</v>
      </c>
      <c r="AB3285" s="63" t="str">
        <f t="shared" si="1075"/>
        <v>-</v>
      </c>
      <c r="AC3285" s="63">
        <f>IF(ISBLANK($C3285),0,VLOOKUP($C3285,Listen!$A$2:$C$45,2,FALSE))</f>
        <v>0</v>
      </c>
      <c r="AD3285" s="63">
        <f>IF(ISBLANK($C3285),0,VLOOKUP($C3285,Listen!$A$2:$C$45,3,FALSE))</f>
        <v>0</v>
      </c>
      <c r="AE3285" s="49">
        <f t="shared" si="1076"/>
        <v>0</v>
      </c>
      <c r="AF3285" s="49">
        <f t="shared" si="1076"/>
        <v>0</v>
      </c>
      <c r="AG3285" s="49">
        <f>IFERROR(IF(OR($V3285&lt;&gt;"Ja",VLOOKUP($C3285,Listen!$A$2:$F$45,5,0)="Nein",D3285&lt;IF(C3285="LNG Anbindungsanlagen gemäß separater Festlegung",2022,2023)),$AC3285,$AA3285),0)</f>
        <v>0</v>
      </c>
      <c r="AH3285" s="49">
        <f>IFERROR(IF(OR($V3285&lt;&gt;"Ja",VLOOKUP($C3285,Listen!$A$2:$F$45,5,0)="Nein",D3285&lt;IF(C3285="LNG Anbindungsanlagen gemäß separater Festlegung",2022,2023)),$AC3285,$AA3285),0)</f>
        <v>0</v>
      </c>
      <c r="AI3285" s="49">
        <f>IFERROR(IF(OR($W3285&lt;&gt;"Ja",VLOOKUP($C3285,Listen!$A$2:$F$45,6,0)="Nein"),$AC3285,$AB3285),0)</f>
        <v>0</v>
      </c>
      <c r="AJ3285" s="49">
        <f>IFERROR(IF(OR($W3285&lt;&gt;"Ja",VLOOKUP($C3285,Listen!$A$2:$F$45,6,0)="Nein"),$AC3285,$AB3285),0)</f>
        <v>0</v>
      </c>
      <c r="AK3285" s="49">
        <f>IFERROR(IF(OR($W3285&lt;&gt;"Ja",VLOOKUP($C3285,Listen!$A$2:$F$45,6,0)="Nein"),$AC3285,$AB3285),0)</f>
        <v>0</v>
      </c>
      <c r="AL3285" s="51">
        <f t="shared" si="1077"/>
        <v>0</v>
      </c>
      <c r="AM3285" s="296">
        <f>IFERROR(IF(VLOOKUP($C3285,Listen!$A$2:$F$45,6,0)="Ja",MAX(BC3285:BD3285),D_SAV!$BC3285),0)</f>
        <v>0</v>
      </c>
      <c r="AN3285" s="51">
        <f t="shared" si="1078"/>
        <v>0</v>
      </c>
      <c r="AP3285" s="304">
        <f t="shared" si="1079"/>
        <v>0</v>
      </c>
      <c r="AQ3285" s="304">
        <f t="shared" si="1080"/>
        <v>0</v>
      </c>
      <c r="AR3285" s="304">
        <f t="shared" si="1081"/>
        <v>0</v>
      </c>
      <c r="AS3285" s="304">
        <f t="shared" si="1082"/>
        <v>0</v>
      </c>
      <c r="AT3285" s="304">
        <f t="shared" si="1083"/>
        <v>0</v>
      </c>
      <c r="AU3285" s="304">
        <f t="shared" si="1084"/>
        <v>0</v>
      </c>
      <c r="AV3285" s="304">
        <f t="shared" si="1085"/>
        <v>0</v>
      </c>
      <c r="AW3285" s="304">
        <f t="shared" si="1086"/>
        <v>0</v>
      </c>
      <c r="AX3285" s="304">
        <f t="shared" si="1087"/>
        <v>0</v>
      </c>
      <c r="AY3285" s="304">
        <f t="shared" si="1088"/>
        <v>0</v>
      </c>
      <c r="AZ3285" s="304">
        <f t="shared" si="1089"/>
        <v>0</v>
      </c>
      <c r="BA3285" s="304">
        <f t="shared" si="1090"/>
        <v>0</v>
      </c>
      <c r="BB3285" s="304">
        <f t="shared" si="1091"/>
        <v>0</v>
      </c>
      <c r="BC3285" s="304">
        <f t="shared" si="1092"/>
        <v>0</v>
      </c>
      <c r="BD3285" s="304">
        <f t="shared" si="1093"/>
        <v>0</v>
      </c>
      <c r="BE3285" s="304">
        <f>IFERROR(IF(VLOOKUP($C3285,Listen!$A$2:$F$45,6,0)="Ja",BB3285-MAX(BC3285:BD3285),BB3285-BC3285),0)</f>
        <v>0</v>
      </c>
    </row>
    <row r="3286" spans="1:57" x14ac:dyDescent="0.25">
      <c r="A3286" s="320" t="str">
        <f>IF(AND(D3286&lt;&gt;0,C3286&lt;&gt;0,E3286&lt;&gt;0),IF(B3286&lt;&gt;0,CONCATENATE(B3286,"-AGr",VLOOKUP(C3286,Listen!$A$2:$D$45,4,FALSE),"-",D3286,"-",E3286,),CONCATENATE("AGr",VLOOKUP(C3286,Listen!$A$2:$D$45,4,FALSE),"-",D3286,"-",E3286)),"keine vollständige ID")</f>
        <v>keine vollständige ID</v>
      </c>
      <c r="B3286" s="301"/>
      <c r="C3286" s="287"/>
      <c r="D3286" s="34"/>
      <c r="E3286" s="306"/>
      <c r="F3286" s="116"/>
      <c r="G3286" s="17"/>
      <c r="H3286" s="17"/>
      <c r="I3286" s="17"/>
      <c r="J3286" s="17"/>
      <c r="K3286" s="17"/>
      <c r="L3286" s="17"/>
      <c r="M3286" s="17"/>
      <c r="N3286" s="17"/>
      <c r="O3286" s="116"/>
      <c r="P3286" s="117">
        <f>IF(D3286&gt;A_Stammdaten!$B$12,0,SUM(G3286,H3286,J3286,L3286:M3286)-SUM(I3286,K3286,N3286:O3286))</f>
        <v>0</v>
      </c>
      <c r="Q3286" s="17"/>
      <c r="R3286" s="17"/>
      <c r="S3286" s="17"/>
      <c r="T3286" s="17"/>
      <c r="U3286" s="62">
        <f t="shared" si="1073"/>
        <v>0</v>
      </c>
      <c r="V3286" s="34"/>
      <c r="W3286" s="34"/>
      <c r="X3286" s="34"/>
      <c r="Y3286" s="34"/>
      <c r="Z3286" s="34"/>
      <c r="AA3286" s="63" t="str">
        <f t="shared" si="1074"/>
        <v>-</v>
      </c>
      <c r="AB3286" s="63" t="str">
        <f t="shared" si="1075"/>
        <v>-</v>
      </c>
      <c r="AC3286" s="63">
        <f>IF(ISBLANK($C3286),0,VLOOKUP($C3286,Listen!$A$2:$C$45,2,FALSE))</f>
        <v>0</v>
      </c>
      <c r="AD3286" s="63">
        <f>IF(ISBLANK($C3286),0,VLOOKUP($C3286,Listen!$A$2:$C$45,3,FALSE))</f>
        <v>0</v>
      </c>
      <c r="AE3286" s="49">
        <f t="shared" si="1076"/>
        <v>0</v>
      </c>
      <c r="AF3286" s="49">
        <f t="shared" si="1076"/>
        <v>0</v>
      </c>
      <c r="AG3286" s="49">
        <f>IFERROR(IF(OR($V3286&lt;&gt;"Ja",VLOOKUP($C3286,Listen!$A$2:$F$45,5,0)="Nein",D3286&lt;IF(C3286="LNG Anbindungsanlagen gemäß separater Festlegung",2022,2023)),$AC3286,$AA3286),0)</f>
        <v>0</v>
      </c>
      <c r="AH3286" s="49">
        <f>IFERROR(IF(OR($V3286&lt;&gt;"Ja",VLOOKUP($C3286,Listen!$A$2:$F$45,5,0)="Nein",D3286&lt;IF(C3286="LNG Anbindungsanlagen gemäß separater Festlegung",2022,2023)),$AC3286,$AA3286),0)</f>
        <v>0</v>
      </c>
      <c r="AI3286" s="49">
        <f>IFERROR(IF(OR($W3286&lt;&gt;"Ja",VLOOKUP($C3286,Listen!$A$2:$F$45,6,0)="Nein"),$AC3286,$AB3286),0)</f>
        <v>0</v>
      </c>
      <c r="AJ3286" s="49">
        <f>IFERROR(IF(OR($W3286&lt;&gt;"Ja",VLOOKUP($C3286,Listen!$A$2:$F$45,6,0)="Nein"),$AC3286,$AB3286),0)</f>
        <v>0</v>
      </c>
      <c r="AK3286" s="49">
        <f>IFERROR(IF(OR($W3286&lt;&gt;"Ja",VLOOKUP($C3286,Listen!$A$2:$F$45,6,0)="Nein"),$AC3286,$AB3286),0)</f>
        <v>0</v>
      </c>
      <c r="AL3286" s="51">
        <f t="shared" si="1077"/>
        <v>0</v>
      </c>
      <c r="AM3286" s="296">
        <f>IFERROR(IF(VLOOKUP($C3286,Listen!$A$2:$F$45,6,0)="Ja",MAX(BC3286:BD3286),D_SAV!$BC3286),0)</f>
        <v>0</v>
      </c>
      <c r="AN3286" s="51">
        <f t="shared" si="1078"/>
        <v>0</v>
      </c>
      <c r="AP3286" s="304">
        <f t="shared" si="1079"/>
        <v>0</v>
      </c>
      <c r="AQ3286" s="304">
        <f t="shared" si="1080"/>
        <v>0</v>
      </c>
      <c r="AR3286" s="304">
        <f t="shared" si="1081"/>
        <v>0</v>
      </c>
      <c r="AS3286" s="304">
        <f t="shared" si="1082"/>
        <v>0</v>
      </c>
      <c r="AT3286" s="304">
        <f t="shared" si="1083"/>
        <v>0</v>
      </c>
      <c r="AU3286" s="304">
        <f t="shared" si="1084"/>
        <v>0</v>
      </c>
      <c r="AV3286" s="304">
        <f t="shared" si="1085"/>
        <v>0</v>
      </c>
      <c r="AW3286" s="304">
        <f t="shared" si="1086"/>
        <v>0</v>
      </c>
      <c r="AX3286" s="304">
        <f t="shared" si="1087"/>
        <v>0</v>
      </c>
      <c r="AY3286" s="304">
        <f t="shared" si="1088"/>
        <v>0</v>
      </c>
      <c r="AZ3286" s="304">
        <f t="shared" si="1089"/>
        <v>0</v>
      </c>
      <c r="BA3286" s="304">
        <f t="shared" si="1090"/>
        <v>0</v>
      </c>
      <c r="BB3286" s="304">
        <f t="shared" si="1091"/>
        <v>0</v>
      </c>
      <c r="BC3286" s="304">
        <f t="shared" si="1092"/>
        <v>0</v>
      </c>
      <c r="BD3286" s="304">
        <f t="shared" si="1093"/>
        <v>0</v>
      </c>
      <c r="BE3286" s="304">
        <f>IFERROR(IF(VLOOKUP($C3286,Listen!$A$2:$F$45,6,0)="Ja",BB3286-MAX(BC3286:BD3286),BB3286-BC3286),0)</f>
        <v>0</v>
      </c>
    </row>
    <row r="3287" spans="1:57" x14ac:dyDescent="0.25">
      <c r="A3287" s="320" t="str">
        <f>IF(AND(D3287&lt;&gt;0,C3287&lt;&gt;0,E3287&lt;&gt;0),IF(B3287&lt;&gt;0,CONCATENATE(B3287,"-AGr",VLOOKUP(C3287,Listen!$A$2:$D$45,4,FALSE),"-",D3287,"-",E3287,),CONCATENATE("AGr",VLOOKUP(C3287,Listen!$A$2:$D$45,4,FALSE),"-",D3287,"-",E3287)),"keine vollständige ID")</f>
        <v>keine vollständige ID</v>
      </c>
      <c r="B3287" s="301"/>
      <c r="C3287" s="287"/>
      <c r="D3287" s="34"/>
      <c r="E3287" s="306"/>
      <c r="F3287" s="116"/>
      <c r="G3287" s="17"/>
      <c r="H3287" s="17"/>
      <c r="I3287" s="17"/>
      <c r="J3287" s="17"/>
      <c r="K3287" s="17"/>
      <c r="L3287" s="17"/>
      <c r="M3287" s="17"/>
      <c r="N3287" s="17"/>
      <c r="O3287" s="116"/>
      <c r="P3287" s="117">
        <f>IF(D3287&gt;A_Stammdaten!$B$12,0,SUM(G3287,H3287,J3287,L3287:M3287)-SUM(I3287,K3287,N3287:O3287))</f>
        <v>0</v>
      </c>
      <c r="Q3287" s="17"/>
      <c r="R3287" s="17"/>
      <c r="S3287" s="17"/>
      <c r="T3287" s="17"/>
      <c r="U3287" s="62">
        <f t="shared" si="1073"/>
        <v>0</v>
      </c>
      <c r="V3287" s="34"/>
      <c r="W3287" s="34"/>
      <c r="X3287" s="34"/>
      <c r="Y3287" s="34"/>
      <c r="Z3287" s="34"/>
      <c r="AA3287" s="63" t="str">
        <f t="shared" si="1074"/>
        <v>-</v>
      </c>
      <c r="AB3287" s="63" t="str">
        <f t="shared" si="1075"/>
        <v>-</v>
      </c>
      <c r="AC3287" s="63">
        <f>IF(ISBLANK($C3287),0,VLOOKUP($C3287,Listen!$A$2:$C$45,2,FALSE))</f>
        <v>0</v>
      </c>
      <c r="AD3287" s="63">
        <f>IF(ISBLANK($C3287),0,VLOOKUP($C3287,Listen!$A$2:$C$45,3,FALSE))</f>
        <v>0</v>
      </c>
      <c r="AE3287" s="49">
        <f t="shared" si="1076"/>
        <v>0</v>
      </c>
      <c r="AF3287" s="49">
        <f t="shared" si="1076"/>
        <v>0</v>
      </c>
      <c r="AG3287" s="49">
        <f>IFERROR(IF(OR($V3287&lt;&gt;"Ja",VLOOKUP($C3287,Listen!$A$2:$F$45,5,0)="Nein",D3287&lt;IF(C3287="LNG Anbindungsanlagen gemäß separater Festlegung",2022,2023)),$AC3287,$AA3287),0)</f>
        <v>0</v>
      </c>
      <c r="AH3287" s="49">
        <f>IFERROR(IF(OR($V3287&lt;&gt;"Ja",VLOOKUP($C3287,Listen!$A$2:$F$45,5,0)="Nein",D3287&lt;IF(C3287="LNG Anbindungsanlagen gemäß separater Festlegung",2022,2023)),$AC3287,$AA3287),0)</f>
        <v>0</v>
      </c>
      <c r="AI3287" s="49">
        <f>IFERROR(IF(OR($W3287&lt;&gt;"Ja",VLOOKUP($C3287,Listen!$A$2:$F$45,6,0)="Nein"),$AC3287,$AB3287),0)</f>
        <v>0</v>
      </c>
      <c r="AJ3287" s="49">
        <f>IFERROR(IF(OR($W3287&lt;&gt;"Ja",VLOOKUP($C3287,Listen!$A$2:$F$45,6,0)="Nein"),$AC3287,$AB3287),0)</f>
        <v>0</v>
      </c>
      <c r="AK3287" s="49">
        <f>IFERROR(IF(OR($W3287&lt;&gt;"Ja",VLOOKUP($C3287,Listen!$A$2:$F$45,6,0)="Nein"),$AC3287,$AB3287),0)</f>
        <v>0</v>
      </c>
      <c r="AL3287" s="51">
        <f t="shared" si="1077"/>
        <v>0</v>
      </c>
      <c r="AM3287" s="296">
        <f>IFERROR(IF(VLOOKUP($C3287,Listen!$A$2:$F$45,6,0)="Ja",MAX(BC3287:BD3287),D_SAV!$BC3287),0)</f>
        <v>0</v>
      </c>
      <c r="AN3287" s="51">
        <f t="shared" si="1078"/>
        <v>0</v>
      </c>
      <c r="AP3287" s="304">
        <f t="shared" si="1079"/>
        <v>0</v>
      </c>
      <c r="AQ3287" s="304">
        <f t="shared" si="1080"/>
        <v>0</v>
      </c>
      <c r="AR3287" s="304">
        <f t="shared" si="1081"/>
        <v>0</v>
      </c>
      <c r="AS3287" s="304">
        <f t="shared" si="1082"/>
        <v>0</v>
      </c>
      <c r="AT3287" s="304">
        <f t="shared" si="1083"/>
        <v>0</v>
      </c>
      <c r="AU3287" s="304">
        <f t="shared" si="1084"/>
        <v>0</v>
      </c>
      <c r="AV3287" s="304">
        <f t="shared" si="1085"/>
        <v>0</v>
      </c>
      <c r="AW3287" s="304">
        <f t="shared" si="1086"/>
        <v>0</v>
      </c>
      <c r="AX3287" s="304">
        <f t="shared" si="1087"/>
        <v>0</v>
      </c>
      <c r="AY3287" s="304">
        <f t="shared" si="1088"/>
        <v>0</v>
      </c>
      <c r="AZ3287" s="304">
        <f t="shared" si="1089"/>
        <v>0</v>
      </c>
      <c r="BA3287" s="304">
        <f t="shared" si="1090"/>
        <v>0</v>
      </c>
      <c r="BB3287" s="304">
        <f t="shared" si="1091"/>
        <v>0</v>
      </c>
      <c r="BC3287" s="304">
        <f t="shared" si="1092"/>
        <v>0</v>
      </c>
      <c r="BD3287" s="304">
        <f t="shared" si="1093"/>
        <v>0</v>
      </c>
      <c r="BE3287" s="304">
        <f>IFERROR(IF(VLOOKUP($C3287,Listen!$A$2:$F$45,6,0)="Ja",BB3287-MAX(BC3287:BD3287),BB3287-BC3287),0)</f>
        <v>0</v>
      </c>
    </row>
    <row r="3288" spans="1:57" x14ac:dyDescent="0.25">
      <c r="A3288" s="320" t="str">
        <f>IF(AND(D3288&lt;&gt;0,C3288&lt;&gt;0,E3288&lt;&gt;0),IF(B3288&lt;&gt;0,CONCATENATE(B3288,"-AGr",VLOOKUP(C3288,Listen!$A$2:$D$45,4,FALSE),"-",D3288,"-",E3288,),CONCATENATE("AGr",VLOOKUP(C3288,Listen!$A$2:$D$45,4,FALSE),"-",D3288,"-",E3288)),"keine vollständige ID")</f>
        <v>keine vollständige ID</v>
      </c>
      <c r="B3288" s="301"/>
      <c r="C3288" s="287"/>
      <c r="D3288" s="34"/>
      <c r="E3288" s="306"/>
      <c r="F3288" s="116"/>
      <c r="G3288" s="17"/>
      <c r="H3288" s="17"/>
      <c r="I3288" s="17"/>
      <c r="J3288" s="17"/>
      <c r="K3288" s="17"/>
      <c r="L3288" s="17"/>
      <c r="M3288" s="17"/>
      <c r="N3288" s="17"/>
      <c r="O3288" s="116"/>
      <c r="P3288" s="117">
        <f>IF(D3288&gt;A_Stammdaten!$B$12,0,SUM(G3288,H3288,J3288,L3288:M3288)-SUM(I3288,K3288,N3288:O3288))</f>
        <v>0</v>
      </c>
      <c r="Q3288" s="17"/>
      <c r="R3288" s="17"/>
      <c r="S3288" s="17"/>
      <c r="T3288" s="17"/>
      <c r="U3288" s="62">
        <f t="shared" si="1073"/>
        <v>0</v>
      </c>
      <c r="V3288" s="34"/>
      <c r="W3288" s="34"/>
      <c r="X3288" s="34"/>
      <c r="Y3288" s="34"/>
      <c r="Z3288" s="34"/>
      <c r="AA3288" s="63" t="str">
        <f t="shared" si="1074"/>
        <v>-</v>
      </c>
      <c r="AB3288" s="63" t="str">
        <f t="shared" si="1075"/>
        <v>-</v>
      </c>
      <c r="AC3288" s="63">
        <f>IF(ISBLANK($C3288),0,VLOOKUP($C3288,Listen!$A$2:$C$45,2,FALSE))</f>
        <v>0</v>
      </c>
      <c r="AD3288" s="63">
        <f>IF(ISBLANK($C3288),0,VLOOKUP($C3288,Listen!$A$2:$C$45,3,FALSE))</f>
        <v>0</v>
      </c>
      <c r="AE3288" s="49">
        <f t="shared" si="1076"/>
        <v>0</v>
      </c>
      <c r="AF3288" s="49">
        <f t="shared" si="1076"/>
        <v>0</v>
      </c>
      <c r="AG3288" s="49">
        <f>IFERROR(IF(OR($V3288&lt;&gt;"Ja",VLOOKUP($C3288,Listen!$A$2:$F$45,5,0)="Nein",D3288&lt;IF(C3288="LNG Anbindungsanlagen gemäß separater Festlegung",2022,2023)),$AC3288,$AA3288),0)</f>
        <v>0</v>
      </c>
      <c r="AH3288" s="49">
        <f>IFERROR(IF(OR($V3288&lt;&gt;"Ja",VLOOKUP($C3288,Listen!$A$2:$F$45,5,0)="Nein",D3288&lt;IF(C3288="LNG Anbindungsanlagen gemäß separater Festlegung",2022,2023)),$AC3288,$AA3288),0)</f>
        <v>0</v>
      </c>
      <c r="AI3288" s="49">
        <f>IFERROR(IF(OR($W3288&lt;&gt;"Ja",VLOOKUP($C3288,Listen!$A$2:$F$45,6,0)="Nein"),$AC3288,$AB3288),0)</f>
        <v>0</v>
      </c>
      <c r="AJ3288" s="49">
        <f>IFERROR(IF(OR($W3288&lt;&gt;"Ja",VLOOKUP($C3288,Listen!$A$2:$F$45,6,0)="Nein"),$AC3288,$AB3288),0)</f>
        <v>0</v>
      </c>
      <c r="AK3288" s="49">
        <f>IFERROR(IF(OR($W3288&lt;&gt;"Ja",VLOOKUP($C3288,Listen!$A$2:$F$45,6,0)="Nein"),$AC3288,$AB3288),0)</f>
        <v>0</v>
      </c>
      <c r="AL3288" s="51">
        <f t="shared" si="1077"/>
        <v>0</v>
      </c>
      <c r="AM3288" s="296">
        <f>IFERROR(IF(VLOOKUP($C3288,Listen!$A$2:$F$45,6,0)="Ja",MAX(BC3288:BD3288),D_SAV!$BC3288),0)</f>
        <v>0</v>
      </c>
      <c r="AN3288" s="51">
        <f t="shared" si="1078"/>
        <v>0</v>
      </c>
      <c r="AP3288" s="304">
        <f t="shared" si="1079"/>
        <v>0</v>
      </c>
      <c r="AQ3288" s="304">
        <f t="shared" si="1080"/>
        <v>0</v>
      </c>
      <c r="AR3288" s="304">
        <f t="shared" si="1081"/>
        <v>0</v>
      </c>
      <c r="AS3288" s="304">
        <f t="shared" si="1082"/>
        <v>0</v>
      </c>
      <c r="AT3288" s="304">
        <f t="shared" si="1083"/>
        <v>0</v>
      </c>
      <c r="AU3288" s="304">
        <f t="shared" si="1084"/>
        <v>0</v>
      </c>
      <c r="AV3288" s="304">
        <f t="shared" si="1085"/>
        <v>0</v>
      </c>
      <c r="AW3288" s="304">
        <f t="shared" si="1086"/>
        <v>0</v>
      </c>
      <c r="AX3288" s="304">
        <f t="shared" si="1087"/>
        <v>0</v>
      </c>
      <c r="AY3288" s="304">
        <f t="shared" si="1088"/>
        <v>0</v>
      </c>
      <c r="AZ3288" s="304">
        <f t="shared" si="1089"/>
        <v>0</v>
      </c>
      <c r="BA3288" s="304">
        <f t="shared" si="1090"/>
        <v>0</v>
      </c>
      <c r="BB3288" s="304">
        <f t="shared" si="1091"/>
        <v>0</v>
      </c>
      <c r="BC3288" s="304">
        <f t="shared" si="1092"/>
        <v>0</v>
      </c>
      <c r="BD3288" s="304">
        <f t="shared" si="1093"/>
        <v>0</v>
      </c>
      <c r="BE3288" s="304">
        <f>IFERROR(IF(VLOOKUP($C3288,Listen!$A$2:$F$45,6,0)="Ja",BB3288-MAX(BC3288:BD3288),BB3288-BC3288),0)</f>
        <v>0</v>
      </c>
    </row>
    <row r="3289" spans="1:57" x14ac:dyDescent="0.25">
      <c r="A3289" s="320" t="str">
        <f>IF(AND(D3289&lt;&gt;0,C3289&lt;&gt;0,E3289&lt;&gt;0),IF(B3289&lt;&gt;0,CONCATENATE(B3289,"-AGr",VLOOKUP(C3289,Listen!$A$2:$D$45,4,FALSE),"-",D3289,"-",E3289,),CONCATENATE("AGr",VLOOKUP(C3289,Listen!$A$2:$D$45,4,FALSE),"-",D3289,"-",E3289)),"keine vollständige ID")</f>
        <v>keine vollständige ID</v>
      </c>
      <c r="B3289" s="301"/>
      <c r="C3289" s="287"/>
      <c r="D3289" s="34"/>
      <c r="E3289" s="306"/>
      <c r="F3289" s="116"/>
      <c r="G3289" s="17"/>
      <c r="H3289" s="17"/>
      <c r="I3289" s="17"/>
      <c r="J3289" s="17"/>
      <c r="K3289" s="17"/>
      <c r="L3289" s="17"/>
      <c r="M3289" s="17"/>
      <c r="N3289" s="17"/>
      <c r="O3289" s="116"/>
      <c r="P3289" s="117">
        <f>IF(D3289&gt;A_Stammdaten!$B$12,0,SUM(G3289,H3289,J3289,L3289:M3289)-SUM(I3289,K3289,N3289:O3289))</f>
        <v>0</v>
      </c>
      <c r="Q3289" s="17"/>
      <c r="R3289" s="17"/>
      <c r="S3289" s="17"/>
      <c r="T3289" s="17"/>
      <c r="U3289" s="62">
        <f t="shared" si="1073"/>
        <v>0</v>
      </c>
      <c r="V3289" s="34"/>
      <c r="W3289" s="34"/>
      <c r="X3289" s="34"/>
      <c r="Y3289" s="34"/>
      <c r="Z3289" s="34"/>
      <c r="AA3289" s="63" t="str">
        <f t="shared" si="1074"/>
        <v>-</v>
      </c>
      <c r="AB3289" s="63" t="str">
        <f t="shared" si="1075"/>
        <v>-</v>
      </c>
      <c r="AC3289" s="63">
        <f>IF(ISBLANK($C3289),0,VLOOKUP($C3289,Listen!$A$2:$C$45,2,FALSE))</f>
        <v>0</v>
      </c>
      <c r="AD3289" s="63">
        <f>IF(ISBLANK($C3289),0,VLOOKUP($C3289,Listen!$A$2:$C$45,3,FALSE))</f>
        <v>0</v>
      </c>
      <c r="AE3289" s="49">
        <f t="shared" si="1076"/>
        <v>0</v>
      </c>
      <c r="AF3289" s="49">
        <f t="shared" si="1076"/>
        <v>0</v>
      </c>
      <c r="AG3289" s="49">
        <f>IFERROR(IF(OR($V3289&lt;&gt;"Ja",VLOOKUP($C3289,Listen!$A$2:$F$45,5,0)="Nein",D3289&lt;IF(C3289="LNG Anbindungsanlagen gemäß separater Festlegung",2022,2023)),$AC3289,$AA3289),0)</f>
        <v>0</v>
      </c>
      <c r="AH3289" s="49">
        <f>IFERROR(IF(OR($V3289&lt;&gt;"Ja",VLOOKUP($C3289,Listen!$A$2:$F$45,5,0)="Nein",D3289&lt;IF(C3289="LNG Anbindungsanlagen gemäß separater Festlegung",2022,2023)),$AC3289,$AA3289),0)</f>
        <v>0</v>
      </c>
      <c r="AI3289" s="49">
        <f>IFERROR(IF(OR($W3289&lt;&gt;"Ja",VLOOKUP($C3289,Listen!$A$2:$F$45,6,0)="Nein"),$AC3289,$AB3289),0)</f>
        <v>0</v>
      </c>
      <c r="AJ3289" s="49">
        <f>IFERROR(IF(OR($W3289&lt;&gt;"Ja",VLOOKUP($C3289,Listen!$A$2:$F$45,6,0)="Nein"),$AC3289,$AB3289),0)</f>
        <v>0</v>
      </c>
      <c r="AK3289" s="49">
        <f>IFERROR(IF(OR($W3289&lt;&gt;"Ja",VLOOKUP($C3289,Listen!$A$2:$F$45,6,0)="Nein"),$AC3289,$AB3289),0)</f>
        <v>0</v>
      </c>
      <c r="AL3289" s="51">
        <f t="shared" si="1077"/>
        <v>0</v>
      </c>
      <c r="AM3289" s="296">
        <f>IFERROR(IF(VLOOKUP($C3289,Listen!$A$2:$F$45,6,0)="Ja",MAX(BC3289:BD3289),D_SAV!$BC3289),0)</f>
        <v>0</v>
      </c>
      <c r="AN3289" s="51">
        <f t="shared" si="1078"/>
        <v>0</v>
      </c>
      <c r="AP3289" s="304">
        <f t="shared" si="1079"/>
        <v>0</v>
      </c>
      <c r="AQ3289" s="304">
        <f t="shared" si="1080"/>
        <v>0</v>
      </c>
      <c r="AR3289" s="304">
        <f t="shared" si="1081"/>
        <v>0</v>
      </c>
      <c r="AS3289" s="304">
        <f t="shared" si="1082"/>
        <v>0</v>
      </c>
      <c r="AT3289" s="304">
        <f t="shared" si="1083"/>
        <v>0</v>
      </c>
      <c r="AU3289" s="304">
        <f t="shared" si="1084"/>
        <v>0</v>
      </c>
      <c r="AV3289" s="304">
        <f t="shared" si="1085"/>
        <v>0</v>
      </c>
      <c r="AW3289" s="304">
        <f t="shared" si="1086"/>
        <v>0</v>
      </c>
      <c r="AX3289" s="304">
        <f t="shared" si="1087"/>
        <v>0</v>
      </c>
      <c r="AY3289" s="304">
        <f t="shared" si="1088"/>
        <v>0</v>
      </c>
      <c r="AZ3289" s="304">
        <f t="shared" si="1089"/>
        <v>0</v>
      </c>
      <c r="BA3289" s="304">
        <f t="shared" si="1090"/>
        <v>0</v>
      </c>
      <c r="BB3289" s="304">
        <f t="shared" si="1091"/>
        <v>0</v>
      </c>
      <c r="BC3289" s="304">
        <f t="shared" si="1092"/>
        <v>0</v>
      </c>
      <c r="BD3289" s="304">
        <f t="shared" si="1093"/>
        <v>0</v>
      </c>
      <c r="BE3289" s="304">
        <f>IFERROR(IF(VLOOKUP($C3289,Listen!$A$2:$F$45,6,0)="Ja",BB3289-MAX(BC3289:BD3289),BB3289-BC3289),0)</f>
        <v>0</v>
      </c>
    </row>
    <row r="3290" spans="1:57" x14ac:dyDescent="0.25">
      <c r="A3290" s="320" t="str">
        <f>IF(AND(D3290&lt;&gt;0,C3290&lt;&gt;0,E3290&lt;&gt;0),IF(B3290&lt;&gt;0,CONCATENATE(B3290,"-AGr",VLOOKUP(C3290,Listen!$A$2:$D$45,4,FALSE),"-",D3290,"-",E3290,),CONCATENATE("AGr",VLOOKUP(C3290,Listen!$A$2:$D$45,4,FALSE),"-",D3290,"-",E3290)),"keine vollständige ID")</f>
        <v>keine vollständige ID</v>
      </c>
      <c r="B3290" s="301"/>
      <c r="C3290" s="287"/>
      <c r="D3290" s="34"/>
      <c r="E3290" s="306"/>
      <c r="F3290" s="116"/>
      <c r="G3290" s="17"/>
      <c r="H3290" s="17"/>
      <c r="I3290" s="17"/>
      <c r="J3290" s="17"/>
      <c r="K3290" s="17"/>
      <c r="L3290" s="17"/>
      <c r="M3290" s="17"/>
      <c r="N3290" s="17"/>
      <c r="O3290" s="116"/>
      <c r="P3290" s="117">
        <f>IF(D3290&gt;A_Stammdaten!$B$12,0,SUM(G3290,H3290,J3290,L3290:M3290)-SUM(I3290,K3290,N3290:O3290))</f>
        <v>0</v>
      </c>
      <c r="Q3290" s="17"/>
      <c r="R3290" s="17"/>
      <c r="S3290" s="17"/>
      <c r="T3290" s="17"/>
      <c r="U3290" s="62">
        <f t="shared" si="1073"/>
        <v>0</v>
      </c>
      <c r="V3290" s="34"/>
      <c r="W3290" s="34"/>
      <c r="X3290" s="34"/>
      <c r="Y3290" s="34"/>
      <c r="Z3290" s="34"/>
      <c r="AA3290" s="63" t="str">
        <f t="shared" si="1074"/>
        <v>-</v>
      </c>
      <c r="AB3290" s="63" t="str">
        <f t="shared" si="1075"/>
        <v>-</v>
      </c>
      <c r="AC3290" s="63">
        <f>IF(ISBLANK($C3290),0,VLOOKUP($C3290,Listen!$A$2:$C$45,2,FALSE))</f>
        <v>0</v>
      </c>
      <c r="AD3290" s="63">
        <f>IF(ISBLANK($C3290),0,VLOOKUP($C3290,Listen!$A$2:$C$45,3,FALSE))</f>
        <v>0</v>
      </c>
      <c r="AE3290" s="49">
        <f t="shared" si="1076"/>
        <v>0</v>
      </c>
      <c r="AF3290" s="49">
        <f t="shared" si="1076"/>
        <v>0</v>
      </c>
      <c r="AG3290" s="49">
        <f>IFERROR(IF(OR($V3290&lt;&gt;"Ja",VLOOKUP($C3290,Listen!$A$2:$F$45,5,0)="Nein",D3290&lt;IF(C3290="LNG Anbindungsanlagen gemäß separater Festlegung",2022,2023)),$AC3290,$AA3290),0)</f>
        <v>0</v>
      </c>
      <c r="AH3290" s="49">
        <f>IFERROR(IF(OR($V3290&lt;&gt;"Ja",VLOOKUP($C3290,Listen!$A$2:$F$45,5,0)="Nein",D3290&lt;IF(C3290="LNG Anbindungsanlagen gemäß separater Festlegung",2022,2023)),$AC3290,$AA3290),0)</f>
        <v>0</v>
      </c>
      <c r="AI3290" s="49">
        <f>IFERROR(IF(OR($W3290&lt;&gt;"Ja",VLOOKUP($C3290,Listen!$A$2:$F$45,6,0)="Nein"),$AC3290,$AB3290),0)</f>
        <v>0</v>
      </c>
      <c r="AJ3290" s="49">
        <f>IFERROR(IF(OR($W3290&lt;&gt;"Ja",VLOOKUP($C3290,Listen!$A$2:$F$45,6,0)="Nein"),$AC3290,$AB3290),0)</f>
        <v>0</v>
      </c>
      <c r="AK3290" s="49">
        <f>IFERROR(IF(OR($W3290&lt;&gt;"Ja",VLOOKUP($C3290,Listen!$A$2:$F$45,6,0)="Nein"),$AC3290,$AB3290),0)</f>
        <v>0</v>
      </c>
      <c r="AL3290" s="51">
        <f t="shared" si="1077"/>
        <v>0</v>
      </c>
      <c r="AM3290" s="296">
        <f>IFERROR(IF(VLOOKUP($C3290,Listen!$A$2:$F$45,6,0)="Ja",MAX(BC3290:BD3290),D_SAV!$BC3290),0)</f>
        <v>0</v>
      </c>
      <c r="AN3290" s="51">
        <f t="shared" si="1078"/>
        <v>0</v>
      </c>
      <c r="AP3290" s="304">
        <f t="shared" si="1079"/>
        <v>0</v>
      </c>
      <c r="AQ3290" s="304">
        <f t="shared" si="1080"/>
        <v>0</v>
      </c>
      <c r="AR3290" s="304">
        <f t="shared" si="1081"/>
        <v>0</v>
      </c>
      <c r="AS3290" s="304">
        <f t="shared" si="1082"/>
        <v>0</v>
      </c>
      <c r="AT3290" s="304">
        <f t="shared" si="1083"/>
        <v>0</v>
      </c>
      <c r="AU3290" s="304">
        <f t="shared" si="1084"/>
        <v>0</v>
      </c>
      <c r="AV3290" s="304">
        <f t="shared" si="1085"/>
        <v>0</v>
      </c>
      <c r="AW3290" s="304">
        <f t="shared" si="1086"/>
        <v>0</v>
      </c>
      <c r="AX3290" s="304">
        <f t="shared" si="1087"/>
        <v>0</v>
      </c>
      <c r="AY3290" s="304">
        <f t="shared" si="1088"/>
        <v>0</v>
      </c>
      <c r="AZ3290" s="304">
        <f t="shared" si="1089"/>
        <v>0</v>
      </c>
      <c r="BA3290" s="304">
        <f t="shared" si="1090"/>
        <v>0</v>
      </c>
      <c r="BB3290" s="304">
        <f t="shared" si="1091"/>
        <v>0</v>
      </c>
      <c r="BC3290" s="304">
        <f t="shared" si="1092"/>
        <v>0</v>
      </c>
      <c r="BD3290" s="304">
        <f t="shared" si="1093"/>
        <v>0</v>
      </c>
      <c r="BE3290" s="304">
        <f>IFERROR(IF(VLOOKUP($C3290,Listen!$A$2:$F$45,6,0)="Ja",BB3290-MAX(BC3290:BD3290),BB3290-BC3290),0)</f>
        <v>0</v>
      </c>
    </row>
    <row r="3291" spans="1:57" x14ac:dyDescent="0.25">
      <c r="A3291" s="320" t="str">
        <f>IF(AND(D3291&lt;&gt;0,C3291&lt;&gt;0,E3291&lt;&gt;0),IF(B3291&lt;&gt;0,CONCATENATE(B3291,"-AGr",VLOOKUP(C3291,Listen!$A$2:$D$45,4,FALSE),"-",D3291,"-",E3291,),CONCATENATE("AGr",VLOOKUP(C3291,Listen!$A$2:$D$45,4,FALSE),"-",D3291,"-",E3291)),"keine vollständige ID")</f>
        <v>keine vollständige ID</v>
      </c>
      <c r="B3291" s="301"/>
      <c r="C3291" s="287"/>
      <c r="D3291" s="34"/>
      <c r="E3291" s="306"/>
      <c r="F3291" s="116"/>
      <c r="G3291" s="17"/>
      <c r="H3291" s="17"/>
      <c r="I3291" s="17"/>
      <c r="J3291" s="17"/>
      <c r="K3291" s="17"/>
      <c r="L3291" s="17"/>
      <c r="M3291" s="17"/>
      <c r="N3291" s="17"/>
      <c r="O3291" s="116"/>
      <c r="P3291" s="117">
        <f>IF(D3291&gt;A_Stammdaten!$B$12,0,SUM(G3291,H3291,J3291,L3291:M3291)-SUM(I3291,K3291,N3291:O3291))</f>
        <v>0</v>
      </c>
      <c r="Q3291" s="17"/>
      <c r="R3291" s="17"/>
      <c r="S3291" s="17"/>
      <c r="T3291" s="17"/>
      <c r="U3291" s="62">
        <f t="shared" si="1073"/>
        <v>0</v>
      </c>
      <c r="V3291" s="34"/>
      <c r="W3291" s="34"/>
      <c r="X3291" s="34"/>
      <c r="Y3291" s="34"/>
      <c r="Z3291" s="34"/>
      <c r="AA3291" s="63" t="str">
        <f t="shared" si="1074"/>
        <v>-</v>
      </c>
      <c r="AB3291" s="63" t="str">
        <f t="shared" si="1075"/>
        <v>-</v>
      </c>
      <c r="AC3291" s="63">
        <f>IF(ISBLANK($C3291),0,VLOOKUP($C3291,Listen!$A$2:$C$45,2,FALSE))</f>
        <v>0</v>
      </c>
      <c r="AD3291" s="63">
        <f>IF(ISBLANK($C3291),0,VLOOKUP($C3291,Listen!$A$2:$C$45,3,FALSE))</f>
        <v>0</v>
      </c>
      <c r="AE3291" s="49">
        <f t="shared" si="1076"/>
        <v>0</v>
      </c>
      <c r="AF3291" s="49">
        <f t="shared" si="1076"/>
        <v>0</v>
      </c>
      <c r="AG3291" s="49">
        <f>IFERROR(IF(OR($V3291&lt;&gt;"Ja",VLOOKUP($C3291,Listen!$A$2:$F$45,5,0)="Nein",D3291&lt;IF(C3291="LNG Anbindungsanlagen gemäß separater Festlegung",2022,2023)),$AC3291,$AA3291),0)</f>
        <v>0</v>
      </c>
      <c r="AH3291" s="49">
        <f>IFERROR(IF(OR($V3291&lt;&gt;"Ja",VLOOKUP($C3291,Listen!$A$2:$F$45,5,0)="Nein",D3291&lt;IF(C3291="LNG Anbindungsanlagen gemäß separater Festlegung",2022,2023)),$AC3291,$AA3291),0)</f>
        <v>0</v>
      </c>
      <c r="AI3291" s="49">
        <f>IFERROR(IF(OR($W3291&lt;&gt;"Ja",VLOOKUP($C3291,Listen!$A$2:$F$45,6,0)="Nein"),$AC3291,$AB3291),0)</f>
        <v>0</v>
      </c>
      <c r="AJ3291" s="49">
        <f>IFERROR(IF(OR($W3291&lt;&gt;"Ja",VLOOKUP($C3291,Listen!$A$2:$F$45,6,0)="Nein"),$AC3291,$AB3291),0)</f>
        <v>0</v>
      </c>
      <c r="AK3291" s="49">
        <f>IFERROR(IF(OR($W3291&lt;&gt;"Ja",VLOOKUP($C3291,Listen!$A$2:$F$45,6,0)="Nein"),$AC3291,$AB3291),0)</f>
        <v>0</v>
      </c>
      <c r="AL3291" s="51">
        <f t="shared" si="1077"/>
        <v>0</v>
      </c>
      <c r="AM3291" s="296">
        <f>IFERROR(IF(VLOOKUP($C3291,Listen!$A$2:$F$45,6,0)="Ja",MAX(BC3291:BD3291),D_SAV!$BC3291),0)</f>
        <v>0</v>
      </c>
      <c r="AN3291" s="51">
        <f t="shared" si="1078"/>
        <v>0</v>
      </c>
      <c r="AP3291" s="304">
        <f t="shared" si="1079"/>
        <v>0</v>
      </c>
      <c r="AQ3291" s="304">
        <f t="shared" si="1080"/>
        <v>0</v>
      </c>
      <c r="AR3291" s="304">
        <f t="shared" si="1081"/>
        <v>0</v>
      </c>
      <c r="AS3291" s="304">
        <f t="shared" si="1082"/>
        <v>0</v>
      </c>
      <c r="AT3291" s="304">
        <f t="shared" si="1083"/>
        <v>0</v>
      </c>
      <c r="AU3291" s="304">
        <f t="shared" si="1084"/>
        <v>0</v>
      </c>
      <c r="AV3291" s="304">
        <f t="shared" si="1085"/>
        <v>0</v>
      </c>
      <c r="AW3291" s="304">
        <f t="shared" si="1086"/>
        <v>0</v>
      </c>
      <c r="AX3291" s="304">
        <f t="shared" si="1087"/>
        <v>0</v>
      </c>
      <c r="AY3291" s="304">
        <f t="shared" si="1088"/>
        <v>0</v>
      </c>
      <c r="AZ3291" s="304">
        <f t="shared" si="1089"/>
        <v>0</v>
      </c>
      <c r="BA3291" s="304">
        <f t="shared" si="1090"/>
        <v>0</v>
      </c>
      <c r="BB3291" s="304">
        <f t="shared" si="1091"/>
        <v>0</v>
      </c>
      <c r="BC3291" s="304">
        <f t="shared" si="1092"/>
        <v>0</v>
      </c>
      <c r="BD3291" s="304">
        <f t="shared" si="1093"/>
        <v>0</v>
      </c>
      <c r="BE3291" s="304">
        <f>IFERROR(IF(VLOOKUP($C3291,Listen!$A$2:$F$45,6,0)="Ja",BB3291-MAX(BC3291:BD3291),BB3291-BC3291),0)</f>
        <v>0</v>
      </c>
    </row>
    <row r="3292" spans="1:57" x14ac:dyDescent="0.25">
      <c r="A3292" s="320" t="str">
        <f>IF(AND(D3292&lt;&gt;0,C3292&lt;&gt;0,E3292&lt;&gt;0),IF(B3292&lt;&gt;0,CONCATENATE(B3292,"-AGr",VLOOKUP(C3292,Listen!$A$2:$D$45,4,FALSE),"-",D3292,"-",E3292,),CONCATENATE("AGr",VLOOKUP(C3292,Listen!$A$2:$D$45,4,FALSE),"-",D3292,"-",E3292)),"keine vollständige ID")</f>
        <v>keine vollständige ID</v>
      </c>
      <c r="B3292" s="301"/>
      <c r="C3292" s="287"/>
      <c r="D3292" s="34"/>
      <c r="E3292" s="306"/>
      <c r="F3292" s="116"/>
      <c r="G3292" s="17"/>
      <c r="H3292" s="17"/>
      <c r="I3292" s="17"/>
      <c r="J3292" s="17"/>
      <c r="K3292" s="17"/>
      <c r="L3292" s="17"/>
      <c r="M3292" s="17"/>
      <c r="N3292" s="17"/>
      <c r="O3292" s="116"/>
      <c r="P3292" s="117">
        <f>IF(D3292&gt;A_Stammdaten!$B$12,0,SUM(G3292,H3292,J3292,L3292:M3292)-SUM(I3292,K3292,N3292:O3292))</f>
        <v>0</v>
      </c>
      <c r="Q3292" s="17"/>
      <c r="R3292" s="17"/>
      <c r="S3292" s="17"/>
      <c r="T3292" s="17"/>
      <c r="U3292" s="62">
        <f t="shared" si="1073"/>
        <v>0</v>
      </c>
      <c r="V3292" s="34"/>
      <c r="W3292" s="34"/>
      <c r="X3292" s="34"/>
      <c r="Y3292" s="34"/>
      <c r="Z3292" s="34"/>
      <c r="AA3292" s="63" t="str">
        <f t="shared" si="1074"/>
        <v>-</v>
      </c>
      <c r="AB3292" s="63" t="str">
        <f t="shared" si="1075"/>
        <v>-</v>
      </c>
      <c r="AC3292" s="63">
        <f>IF(ISBLANK($C3292),0,VLOOKUP($C3292,Listen!$A$2:$C$45,2,FALSE))</f>
        <v>0</v>
      </c>
      <c r="AD3292" s="63">
        <f>IF(ISBLANK($C3292),0,VLOOKUP($C3292,Listen!$A$2:$C$45,3,FALSE))</f>
        <v>0</v>
      </c>
      <c r="AE3292" s="49">
        <f t="shared" si="1076"/>
        <v>0</v>
      </c>
      <c r="AF3292" s="49">
        <f t="shared" si="1076"/>
        <v>0</v>
      </c>
      <c r="AG3292" s="49">
        <f>IFERROR(IF(OR($V3292&lt;&gt;"Ja",VLOOKUP($C3292,Listen!$A$2:$F$45,5,0)="Nein",D3292&lt;IF(C3292="LNG Anbindungsanlagen gemäß separater Festlegung",2022,2023)),$AC3292,$AA3292),0)</f>
        <v>0</v>
      </c>
      <c r="AH3292" s="49">
        <f>IFERROR(IF(OR($V3292&lt;&gt;"Ja",VLOOKUP($C3292,Listen!$A$2:$F$45,5,0)="Nein",D3292&lt;IF(C3292="LNG Anbindungsanlagen gemäß separater Festlegung",2022,2023)),$AC3292,$AA3292),0)</f>
        <v>0</v>
      </c>
      <c r="AI3292" s="49">
        <f>IFERROR(IF(OR($W3292&lt;&gt;"Ja",VLOOKUP($C3292,Listen!$A$2:$F$45,6,0)="Nein"),$AC3292,$AB3292),0)</f>
        <v>0</v>
      </c>
      <c r="AJ3292" s="49">
        <f>IFERROR(IF(OR($W3292&lt;&gt;"Ja",VLOOKUP($C3292,Listen!$A$2:$F$45,6,0)="Nein"),$AC3292,$AB3292),0)</f>
        <v>0</v>
      </c>
      <c r="AK3292" s="49">
        <f>IFERROR(IF(OR($W3292&lt;&gt;"Ja",VLOOKUP($C3292,Listen!$A$2:$F$45,6,0)="Nein"),$AC3292,$AB3292),0)</f>
        <v>0</v>
      </c>
      <c r="AL3292" s="51">
        <f t="shared" si="1077"/>
        <v>0</v>
      </c>
      <c r="AM3292" s="296">
        <f>IFERROR(IF(VLOOKUP($C3292,Listen!$A$2:$F$45,6,0)="Ja",MAX(BC3292:BD3292),D_SAV!$BC3292),0)</f>
        <v>0</v>
      </c>
      <c r="AN3292" s="51">
        <f t="shared" si="1078"/>
        <v>0</v>
      </c>
      <c r="AP3292" s="304">
        <f t="shared" si="1079"/>
        <v>0</v>
      </c>
      <c r="AQ3292" s="304">
        <f t="shared" si="1080"/>
        <v>0</v>
      </c>
      <c r="AR3292" s="304">
        <f t="shared" si="1081"/>
        <v>0</v>
      </c>
      <c r="AS3292" s="304">
        <f t="shared" si="1082"/>
        <v>0</v>
      </c>
      <c r="AT3292" s="304">
        <f t="shared" si="1083"/>
        <v>0</v>
      </c>
      <c r="AU3292" s="304">
        <f t="shared" si="1084"/>
        <v>0</v>
      </c>
      <c r="AV3292" s="304">
        <f t="shared" si="1085"/>
        <v>0</v>
      </c>
      <c r="AW3292" s="304">
        <f t="shared" si="1086"/>
        <v>0</v>
      </c>
      <c r="AX3292" s="304">
        <f t="shared" si="1087"/>
        <v>0</v>
      </c>
      <c r="AY3292" s="304">
        <f t="shared" si="1088"/>
        <v>0</v>
      </c>
      <c r="AZ3292" s="304">
        <f t="shared" si="1089"/>
        <v>0</v>
      </c>
      <c r="BA3292" s="304">
        <f t="shared" si="1090"/>
        <v>0</v>
      </c>
      <c r="BB3292" s="304">
        <f t="shared" si="1091"/>
        <v>0</v>
      </c>
      <c r="BC3292" s="304">
        <f t="shared" si="1092"/>
        <v>0</v>
      </c>
      <c r="BD3292" s="304">
        <f t="shared" si="1093"/>
        <v>0</v>
      </c>
      <c r="BE3292" s="304">
        <f>IFERROR(IF(VLOOKUP($C3292,Listen!$A$2:$F$45,6,0)="Ja",BB3292-MAX(BC3292:BD3292),BB3292-BC3292),0)</f>
        <v>0</v>
      </c>
    </row>
    <row r="3293" spans="1:57" x14ac:dyDescent="0.25">
      <c r="A3293" s="320" t="str">
        <f>IF(AND(D3293&lt;&gt;0,C3293&lt;&gt;0,E3293&lt;&gt;0),IF(B3293&lt;&gt;0,CONCATENATE(B3293,"-AGr",VLOOKUP(C3293,Listen!$A$2:$D$45,4,FALSE),"-",D3293,"-",E3293,),CONCATENATE("AGr",VLOOKUP(C3293,Listen!$A$2:$D$45,4,FALSE),"-",D3293,"-",E3293)),"keine vollständige ID")</f>
        <v>keine vollständige ID</v>
      </c>
      <c r="B3293" s="301"/>
      <c r="C3293" s="287"/>
      <c r="D3293" s="34"/>
      <c r="E3293" s="306"/>
      <c r="F3293" s="116"/>
      <c r="G3293" s="17"/>
      <c r="H3293" s="17"/>
      <c r="I3293" s="17"/>
      <c r="J3293" s="17"/>
      <c r="K3293" s="17"/>
      <c r="L3293" s="17"/>
      <c r="M3293" s="17"/>
      <c r="N3293" s="17"/>
      <c r="O3293" s="116"/>
      <c r="P3293" s="117">
        <f>IF(D3293&gt;A_Stammdaten!$B$12,0,SUM(G3293,H3293,J3293,L3293:M3293)-SUM(I3293,K3293,N3293:O3293))</f>
        <v>0</v>
      </c>
      <c r="Q3293" s="17"/>
      <c r="R3293" s="17"/>
      <c r="S3293" s="17"/>
      <c r="T3293" s="17"/>
      <c r="U3293" s="62">
        <f t="shared" si="1073"/>
        <v>0</v>
      </c>
      <c r="V3293" s="34"/>
      <c r="W3293" s="34"/>
      <c r="X3293" s="34"/>
      <c r="Y3293" s="34"/>
      <c r="Z3293" s="34"/>
      <c r="AA3293" s="63" t="str">
        <f t="shared" si="1074"/>
        <v>-</v>
      </c>
      <c r="AB3293" s="63" t="str">
        <f t="shared" si="1075"/>
        <v>-</v>
      </c>
      <c r="AC3293" s="63">
        <f>IF(ISBLANK($C3293),0,VLOOKUP($C3293,Listen!$A$2:$C$45,2,FALSE))</f>
        <v>0</v>
      </c>
      <c r="AD3293" s="63">
        <f>IF(ISBLANK($C3293),0,VLOOKUP($C3293,Listen!$A$2:$C$45,3,FALSE))</f>
        <v>0</v>
      </c>
      <c r="AE3293" s="49">
        <f t="shared" si="1076"/>
        <v>0</v>
      </c>
      <c r="AF3293" s="49">
        <f t="shared" si="1076"/>
        <v>0</v>
      </c>
      <c r="AG3293" s="49">
        <f>IFERROR(IF(OR($V3293&lt;&gt;"Ja",VLOOKUP($C3293,Listen!$A$2:$F$45,5,0)="Nein",D3293&lt;IF(C3293="LNG Anbindungsanlagen gemäß separater Festlegung",2022,2023)),$AC3293,$AA3293),0)</f>
        <v>0</v>
      </c>
      <c r="AH3293" s="49">
        <f>IFERROR(IF(OR($V3293&lt;&gt;"Ja",VLOOKUP($C3293,Listen!$A$2:$F$45,5,0)="Nein",D3293&lt;IF(C3293="LNG Anbindungsanlagen gemäß separater Festlegung",2022,2023)),$AC3293,$AA3293),0)</f>
        <v>0</v>
      </c>
      <c r="AI3293" s="49">
        <f>IFERROR(IF(OR($W3293&lt;&gt;"Ja",VLOOKUP($C3293,Listen!$A$2:$F$45,6,0)="Nein"),$AC3293,$AB3293),0)</f>
        <v>0</v>
      </c>
      <c r="AJ3293" s="49">
        <f>IFERROR(IF(OR($W3293&lt;&gt;"Ja",VLOOKUP($C3293,Listen!$A$2:$F$45,6,0)="Nein"),$AC3293,$AB3293),0)</f>
        <v>0</v>
      </c>
      <c r="AK3293" s="49">
        <f>IFERROR(IF(OR($W3293&lt;&gt;"Ja",VLOOKUP($C3293,Listen!$A$2:$F$45,6,0)="Nein"),$AC3293,$AB3293),0)</f>
        <v>0</v>
      </c>
      <c r="AL3293" s="51">
        <f t="shared" si="1077"/>
        <v>0</v>
      </c>
      <c r="AM3293" s="296">
        <f>IFERROR(IF(VLOOKUP($C3293,Listen!$A$2:$F$45,6,0)="Ja",MAX(BC3293:BD3293),D_SAV!$BC3293),0)</f>
        <v>0</v>
      </c>
      <c r="AN3293" s="51">
        <f t="shared" si="1078"/>
        <v>0</v>
      </c>
      <c r="AP3293" s="304">
        <f t="shared" si="1079"/>
        <v>0</v>
      </c>
      <c r="AQ3293" s="304">
        <f t="shared" si="1080"/>
        <v>0</v>
      </c>
      <c r="AR3293" s="304">
        <f t="shared" si="1081"/>
        <v>0</v>
      </c>
      <c r="AS3293" s="304">
        <f t="shared" si="1082"/>
        <v>0</v>
      </c>
      <c r="AT3293" s="304">
        <f t="shared" si="1083"/>
        <v>0</v>
      </c>
      <c r="AU3293" s="304">
        <f t="shared" si="1084"/>
        <v>0</v>
      </c>
      <c r="AV3293" s="304">
        <f t="shared" si="1085"/>
        <v>0</v>
      </c>
      <c r="AW3293" s="304">
        <f t="shared" si="1086"/>
        <v>0</v>
      </c>
      <c r="AX3293" s="304">
        <f t="shared" si="1087"/>
        <v>0</v>
      </c>
      <c r="AY3293" s="304">
        <f t="shared" si="1088"/>
        <v>0</v>
      </c>
      <c r="AZ3293" s="304">
        <f t="shared" si="1089"/>
        <v>0</v>
      </c>
      <c r="BA3293" s="304">
        <f t="shared" si="1090"/>
        <v>0</v>
      </c>
      <c r="BB3293" s="304">
        <f t="shared" si="1091"/>
        <v>0</v>
      </c>
      <c r="BC3293" s="304">
        <f t="shared" si="1092"/>
        <v>0</v>
      </c>
      <c r="BD3293" s="304">
        <f t="shared" si="1093"/>
        <v>0</v>
      </c>
      <c r="BE3293" s="304">
        <f>IFERROR(IF(VLOOKUP($C3293,Listen!$A$2:$F$45,6,0)="Ja",BB3293-MAX(BC3293:BD3293),BB3293-BC3293),0)</f>
        <v>0</v>
      </c>
    </row>
    <row r="3294" spans="1:57" x14ac:dyDescent="0.25">
      <c r="A3294" s="320" t="str">
        <f>IF(AND(D3294&lt;&gt;0,C3294&lt;&gt;0,E3294&lt;&gt;0),IF(B3294&lt;&gt;0,CONCATENATE(B3294,"-AGr",VLOOKUP(C3294,Listen!$A$2:$D$45,4,FALSE),"-",D3294,"-",E3294,),CONCATENATE("AGr",VLOOKUP(C3294,Listen!$A$2:$D$45,4,FALSE),"-",D3294,"-",E3294)),"keine vollständige ID")</f>
        <v>keine vollständige ID</v>
      </c>
      <c r="B3294" s="301"/>
      <c r="C3294" s="287"/>
      <c r="D3294" s="34"/>
      <c r="E3294" s="306"/>
      <c r="F3294" s="116"/>
      <c r="G3294" s="17"/>
      <c r="H3294" s="17"/>
      <c r="I3294" s="17"/>
      <c r="J3294" s="17"/>
      <c r="K3294" s="17"/>
      <c r="L3294" s="17"/>
      <c r="M3294" s="17"/>
      <c r="N3294" s="17"/>
      <c r="O3294" s="116"/>
      <c r="P3294" s="117">
        <f>IF(D3294&gt;A_Stammdaten!$B$12,0,SUM(G3294,H3294,J3294,L3294:M3294)-SUM(I3294,K3294,N3294:O3294))</f>
        <v>0</v>
      </c>
      <c r="Q3294" s="17"/>
      <c r="R3294" s="17"/>
      <c r="S3294" s="17"/>
      <c r="T3294" s="17"/>
      <c r="U3294" s="62">
        <f t="shared" si="1073"/>
        <v>0</v>
      </c>
      <c r="V3294" s="34"/>
      <c r="W3294" s="34"/>
      <c r="X3294" s="34"/>
      <c r="Y3294" s="34"/>
      <c r="Z3294" s="34"/>
      <c r="AA3294" s="63" t="str">
        <f t="shared" si="1074"/>
        <v>-</v>
      </c>
      <c r="AB3294" s="63" t="str">
        <f t="shared" si="1075"/>
        <v>-</v>
      </c>
      <c r="AC3294" s="63">
        <f>IF(ISBLANK($C3294),0,VLOOKUP($C3294,Listen!$A$2:$C$45,2,FALSE))</f>
        <v>0</v>
      </c>
      <c r="AD3294" s="63">
        <f>IF(ISBLANK($C3294),0,VLOOKUP($C3294,Listen!$A$2:$C$45,3,FALSE))</f>
        <v>0</v>
      </c>
      <c r="AE3294" s="49">
        <f t="shared" si="1076"/>
        <v>0</v>
      </c>
      <c r="AF3294" s="49">
        <f t="shared" si="1076"/>
        <v>0</v>
      </c>
      <c r="AG3294" s="49">
        <f>IFERROR(IF(OR($V3294&lt;&gt;"Ja",VLOOKUP($C3294,Listen!$A$2:$F$45,5,0)="Nein",D3294&lt;IF(C3294="LNG Anbindungsanlagen gemäß separater Festlegung",2022,2023)),$AC3294,$AA3294),0)</f>
        <v>0</v>
      </c>
      <c r="AH3294" s="49">
        <f>IFERROR(IF(OR($V3294&lt;&gt;"Ja",VLOOKUP($C3294,Listen!$A$2:$F$45,5,0)="Nein",D3294&lt;IF(C3294="LNG Anbindungsanlagen gemäß separater Festlegung",2022,2023)),$AC3294,$AA3294),0)</f>
        <v>0</v>
      </c>
      <c r="AI3294" s="49">
        <f>IFERROR(IF(OR($W3294&lt;&gt;"Ja",VLOOKUP($C3294,Listen!$A$2:$F$45,6,0)="Nein"),$AC3294,$AB3294),0)</f>
        <v>0</v>
      </c>
      <c r="AJ3294" s="49">
        <f>IFERROR(IF(OR($W3294&lt;&gt;"Ja",VLOOKUP($C3294,Listen!$A$2:$F$45,6,0)="Nein"),$AC3294,$AB3294),0)</f>
        <v>0</v>
      </c>
      <c r="AK3294" s="49">
        <f>IFERROR(IF(OR($W3294&lt;&gt;"Ja",VLOOKUP($C3294,Listen!$A$2:$F$45,6,0)="Nein"),$AC3294,$AB3294),0)</f>
        <v>0</v>
      </c>
      <c r="AL3294" s="51">
        <f t="shared" si="1077"/>
        <v>0</v>
      </c>
      <c r="AM3294" s="296">
        <f>IFERROR(IF(VLOOKUP($C3294,Listen!$A$2:$F$45,6,0)="Ja",MAX(BC3294:BD3294),D_SAV!$BC3294),0)</f>
        <v>0</v>
      </c>
      <c r="AN3294" s="51">
        <f t="shared" si="1078"/>
        <v>0</v>
      </c>
      <c r="AP3294" s="304">
        <f t="shared" si="1079"/>
        <v>0</v>
      </c>
      <c r="AQ3294" s="304">
        <f t="shared" si="1080"/>
        <v>0</v>
      </c>
      <c r="AR3294" s="304">
        <f t="shared" si="1081"/>
        <v>0</v>
      </c>
      <c r="AS3294" s="304">
        <f t="shared" si="1082"/>
        <v>0</v>
      </c>
      <c r="AT3294" s="304">
        <f t="shared" si="1083"/>
        <v>0</v>
      </c>
      <c r="AU3294" s="304">
        <f t="shared" si="1084"/>
        <v>0</v>
      </c>
      <c r="AV3294" s="304">
        <f t="shared" si="1085"/>
        <v>0</v>
      </c>
      <c r="AW3294" s="304">
        <f t="shared" si="1086"/>
        <v>0</v>
      </c>
      <c r="AX3294" s="304">
        <f t="shared" si="1087"/>
        <v>0</v>
      </c>
      <c r="AY3294" s="304">
        <f t="shared" si="1088"/>
        <v>0</v>
      </c>
      <c r="AZ3294" s="304">
        <f t="shared" si="1089"/>
        <v>0</v>
      </c>
      <c r="BA3294" s="304">
        <f t="shared" si="1090"/>
        <v>0</v>
      </c>
      <c r="BB3294" s="304">
        <f t="shared" si="1091"/>
        <v>0</v>
      </c>
      <c r="BC3294" s="304">
        <f t="shared" si="1092"/>
        <v>0</v>
      </c>
      <c r="BD3294" s="304">
        <f t="shared" si="1093"/>
        <v>0</v>
      </c>
      <c r="BE3294" s="304">
        <f>IFERROR(IF(VLOOKUP($C3294,Listen!$A$2:$F$45,6,0)="Ja",BB3294-MAX(BC3294:BD3294),BB3294-BC3294),0)</f>
        <v>0</v>
      </c>
    </row>
    <row r="3295" spans="1:57" x14ac:dyDescent="0.25">
      <c r="A3295" s="320" t="str">
        <f>IF(AND(D3295&lt;&gt;0,C3295&lt;&gt;0,E3295&lt;&gt;0),IF(B3295&lt;&gt;0,CONCATENATE(B3295,"-AGr",VLOOKUP(C3295,Listen!$A$2:$D$45,4,FALSE),"-",D3295,"-",E3295,),CONCATENATE("AGr",VLOOKUP(C3295,Listen!$A$2:$D$45,4,FALSE),"-",D3295,"-",E3295)),"keine vollständige ID")</f>
        <v>keine vollständige ID</v>
      </c>
      <c r="B3295" s="301"/>
      <c r="C3295" s="287"/>
      <c r="D3295" s="34"/>
      <c r="E3295" s="306"/>
      <c r="F3295" s="116"/>
      <c r="G3295" s="17"/>
      <c r="H3295" s="17"/>
      <c r="I3295" s="17"/>
      <c r="J3295" s="17"/>
      <c r="K3295" s="17"/>
      <c r="L3295" s="17"/>
      <c r="M3295" s="17"/>
      <c r="N3295" s="17"/>
      <c r="O3295" s="116"/>
      <c r="P3295" s="117">
        <f>IF(D3295&gt;A_Stammdaten!$B$12,0,SUM(G3295,H3295,J3295,L3295:M3295)-SUM(I3295,K3295,N3295:O3295))</f>
        <v>0</v>
      </c>
      <c r="Q3295" s="17"/>
      <c r="R3295" s="17"/>
      <c r="S3295" s="17"/>
      <c r="T3295" s="17"/>
      <c r="U3295" s="62">
        <f t="shared" si="1073"/>
        <v>0</v>
      </c>
      <c r="V3295" s="34"/>
      <c r="W3295" s="34"/>
      <c r="X3295" s="34"/>
      <c r="Y3295" s="34"/>
      <c r="Z3295" s="34"/>
      <c r="AA3295" s="63" t="str">
        <f t="shared" si="1074"/>
        <v>-</v>
      </c>
      <c r="AB3295" s="63" t="str">
        <f t="shared" si="1075"/>
        <v>-</v>
      </c>
      <c r="AC3295" s="63">
        <f>IF(ISBLANK($C3295),0,VLOOKUP($C3295,Listen!$A$2:$C$45,2,FALSE))</f>
        <v>0</v>
      </c>
      <c r="AD3295" s="63">
        <f>IF(ISBLANK($C3295),0,VLOOKUP($C3295,Listen!$A$2:$C$45,3,FALSE))</f>
        <v>0</v>
      </c>
      <c r="AE3295" s="49">
        <f t="shared" si="1076"/>
        <v>0</v>
      </c>
      <c r="AF3295" s="49">
        <f t="shared" si="1076"/>
        <v>0</v>
      </c>
      <c r="AG3295" s="49">
        <f>IFERROR(IF(OR($V3295&lt;&gt;"Ja",VLOOKUP($C3295,Listen!$A$2:$F$45,5,0)="Nein",D3295&lt;IF(C3295="LNG Anbindungsanlagen gemäß separater Festlegung",2022,2023)),$AC3295,$AA3295),0)</f>
        <v>0</v>
      </c>
      <c r="AH3295" s="49">
        <f>IFERROR(IF(OR($V3295&lt;&gt;"Ja",VLOOKUP($C3295,Listen!$A$2:$F$45,5,0)="Nein",D3295&lt;IF(C3295="LNG Anbindungsanlagen gemäß separater Festlegung",2022,2023)),$AC3295,$AA3295),0)</f>
        <v>0</v>
      </c>
      <c r="AI3295" s="49">
        <f>IFERROR(IF(OR($W3295&lt;&gt;"Ja",VLOOKUP($C3295,Listen!$A$2:$F$45,6,0)="Nein"),$AC3295,$AB3295),0)</f>
        <v>0</v>
      </c>
      <c r="AJ3295" s="49">
        <f>IFERROR(IF(OR($W3295&lt;&gt;"Ja",VLOOKUP($C3295,Listen!$A$2:$F$45,6,0)="Nein"),$AC3295,$AB3295),0)</f>
        <v>0</v>
      </c>
      <c r="AK3295" s="49">
        <f>IFERROR(IF(OR($W3295&lt;&gt;"Ja",VLOOKUP($C3295,Listen!$A$2:$F$45,6,0)="Nein"),$AC3295,$AB3295),0)</f>
        <v>0</v>
      </c>
      <c r="AL3295" s="51">
        <f t="shared" si="1077"/>
        <v>0</v>
      </c>
      <c r="AM3295" s="296">
        <f>IFERROR(IF(VLOOKUP($C3295,Listen!$A$2:$F$45,6,0)="Ja",MAX(BC3295:BD3295),D_SAV!$BC3295),0)</f>
        <v>0</v>
      </c>
      <c r="AN3295" s="51">
        <f t="shared" si="1078"/>
        <v>0</v>
      </c>
      <c r="AP3295" s="304">
        <f t="shared" si="1079"/>
        <v>0</v>
      </c>
      <c r="AQ3295" s="304">
        <f t="shared" si="1080"/>
        <v>0</v>
      </c>
      <c r="AR3295" s="304">
        <f t="shared" si="1081"/>
        <v>0</v>
      </c>
      <c r="AS3295" s="304">
        <f t="shared" si="1082"/>
        <v>0</v>
      </c>
      <c r="AT3295" s="304">
        <f t="shared" si="1083"/>
        <v>0</v>
      </c>
      <c r="AU3295" s="304">
        <f t="shared" si="1084"/>
        <v>0</v>
      </c>
      <c r="AV3295" s="304">
        <f t="shared" si="1085"/>
        <v>0</v>
      </c>
      <c r="AW3295" s="304">
        <f t="shared" si="1086"/>
        <v>0</v>
      </c>
      <c r="AX3295" s="304">
        <f t="shared" si="1087"/>
        <v>0</v>
      </c>
      <c r="AY3295" s="304">
        <f t="shared" si="1088"/>
        <v>0</v>
      </c>
      <c r="AZ3295" s="304">
        <f t="shared" si="1089"/>
        <v>0</v>
      </c>
      <c r="BA3295" s="304">
        <f t="shared" si="1090"/>
        <v>0</v>
      </c>
      <c r="BB3295" s="304">
        <f t="shared" si="1091"/>
        <v>0</v>
      </c>
      <c r="BC3295" s="304">
        <f t="shared" si="1092"/>
        <v>0</v>
      </c>
      <c r="BD3295" s="304">
        <f t="shared" si="1093"/>
        <v>0</v>
      </c>
      <c r="BE3295" s="304">
        <f>IFERROR(IF(VLOOKUP($C3295,Listen!$A$2:$F$45,6,0)="Ja",BB3295-MAX(BC3295:BD3295),BB3295-BC3295),0)</f>
        <v>0</v>
      </c>
    </row>
    <row r="3296" spans="1:57" x14ac:dyDescent="0.25">
      <c r="A3296" s="320" t="str">
        <f>IF(AND(D3296&lt;&gt;0,C3296&lt;&gt;0,E3296&lt;&gt;0),IF(B3296&lt;&gt;0,CONCATENATE(B3296,"-AGr",VLOOKUP(C3296,Listen!$A$2:$D$45,4,FALSE),"-",D3296,"-",E3296,),CONCATENATE("AGr",VLOOKUP(C3296,Listen!$A$2:$D$45,4,FALSE),"-",D3296,"-",E3296)),"keine vollständige ID")</f>
        <v>keine vollständige ID</v>
      </c>
      <c r="B3296" s="301"/>
      <c r="C3296" s="287"/>
      <c r="D3296" s="34"/>
      <c r="E3296" s="306"/>
      <c r="F3296" s="116"/>
      <c r="G3296" s="17"/>
      <c r="H3296" s="17"/>
      <c r="I3296" s="17"/>
      <c r="J3296" s="17"/>
      <c r="K3296" s="17"/>
      <c r="L3296" s="17"/>
      <c r="M3296" s="17"/>
      <c r="N3296" s="17"/>
      <c r="O3296" s="116"/>
      <c r="P3296" s="117">
        <f>IF(D3296&gt;A_Stammdaten!$B$12,0,SUM(G3296,H3296,J3296,L3296:M3296)-SUM(I3296,K3296,N3296:O3296))</f>
        <v>0</v>
      </c>
      <c r="Q3296" s="17"/>
      <c r="R3296" s="17"/>
      <c r="S3296" s="17"/>
      <c r="T3296" s="17"/>
      <c r="U3296" s="62">
        <f t="shared" si="1073"/>
        <v>0</v>
      </c>
      <c r="V3296" s="34"/>
      <c r="W3296" s="34"/>
      <c r="X3296" s="34"/>
      <c r="Y3296" s="34"/>
      <c r="Z3296" s="34"/>
      <c r="AA3296" s="63" t="str">
        <f t="shared" si="1074"/>
        <v>-</v>
      </c>
      <c r="AB3296" s="63" t="str">
        <f t="shared" si="1075"/>
        <v>-</v>
      </c>
      <c r="AC3296" s="63">
        <f>IF(ISBLANK($C3296),0,VLOOKUP($C3296,Listen!$A$2:$C$45,2,FALSE))</f>
        <v>0</v>
      </c>
      <c r="AD3296" s="63">
        <f>IF(ISBLANK($C3296),0,VLOOKUP($C3296,Listen!$A$2:$C$45,3,FALSE))</f>
        <v>0</v>
      </c>
      <c r="AE3296" s="49">
        <f t="shared" si="1076"/>
        <v>0</v>
      </c>
      <c r="AF3296" s="49">
        <f t="shared" si="1076"/>
        <v>0</v>
      </c>
      <c r="AG3296" s="49">
        <f>IFERROR(IF(OR($V3296&lt;&gt;"Ja",VLOOKUP($C3296,Listen!$A$2:$F$45,5,0)="Nein",D3296&lt;IF(C3296="LNG Anbindungsanlagen gemäß separater Festlegung",2022,2023)),$AC3296,$AA3296),0)</f>
        <v>0</v>
      </c>
      <c r="AH3296" s="49">
        <f>IFERROR(IF(OR($V3296&lt;&gt;"Ja",VLOOKUP($C3296,Listen!$A$2:$F$45,5,0)="Nein",D3296&lt;IF(C3296="LNG Anbindungsanlagen gemäß separater Festlegung",2022,2023)),$AC3296,$AA3296),0)</f>
        <v>0</v>
      </c>
      <c r="AI3296" s="49">
        <f>IFERROR(IF(OR($W3296&lt;&gt;"Ja",VLOOKUP($C3296,Listen!$A$2:$F$45,6,0)="Nein"),$AC3296,$AB3296),0)</f>
        <v>0</v>
      </c>
      <c r="AJ3296" s="49">
        <f>IFERROR(IF(OR($W3296&lt;&gt;"Ja",VLOOKUP($C3296,Listen!$A$2:$F$45,6,0)="Nein"),$AC3296,$AB3296),0)</f>
        <v>0</v>
      </c>
      <c r="AK3296" s="49">
        <f>IFERROR(IF(OR($W3296&lt;&gt;"Ja",VLOOKUP($C3296,Listen!$A$2:$F$45,6,0)="Nein"),$AC3296,$AB3296),0)</f>
        <v>0</v>
      </c>
      <c r="AL3296" s="51">
        <f t="shared" si="1077"/>
        <v>0</v>
      </c>
      <c r="AM3296" s="296">
        <f>IFERROR(IF(VLOOKUP($C3296,Listen!$A$2:$F$45,6,0)="Ja",MAX(BC3296:BD3296),D_SAV!$BC3296),0)</f>
        <v>0</v>
      </c>
      <c r="AN3296" s="51">
        <f t="shared" si="1078"/>
        <v>0</v>
      </c>
      <c r="AP3296" s="304">
        <f t="shared" si="1079"/>
        <v>0</v>
      </c>
      <c r="AQ3296" s="304">
        <f t="shared" si="1080"/>
        <v>0</v>
      </c>
      <c r="AR3296" s="304">
        <f t="shared" si="1081"/>
        <v>0</v>
      </c>
      <c r="AS3296" s="304">
        <f t="shared" si="1082"/>
        <v>0</v>
      </c>
      <c r="AT3296" s="304">
        <f t="shared" si="1083"/>
        <v>0</v>
      </c>
      <c r="AU3296" s="304">
        <f t="shared" si="1084"/>
        <v>0</v>
      </c>
      <c r="AV3296" s="304">
        <f t="shared" si="1085"/>
        <v>0</v>
      </c>
      <c r="AW3296" s="304">
        <f t="shared" si="1086"/>
        <v>0</v>
      </c>
      <c r="AX3296" s="304">
        <f t="shared" si="1087"/>
        <v>0</v>
      </c>
      <c r="AY3296" s="304">
        <f t="shared" si="1088"/>
        <v>0</v>
      </c>
      <c r="AZ3296" s="304">
        <f t="shared" si="1089"/>
        <v>0</v>
      </c>
      <c r="BA3296" s="304">
        <f t="shared" si="1090"/>
        <v>0</v>
      </c>
      <c r="BB3296" s="304">
        <f t="shared" si="1091"/>
        <v>0</v>
      </c>
      <c r="BC3296" s="304">
        <f t="shared" si="1092"/>
        <v>0</v>
      </c>
      <c r="BD3296" s="304">
        <f t="shared" si="1093"/>
        <v>0</v>
      </c>
      <c r="BE3296" s="304">
        <f>IFERROR(IF(VLOOKUP($C3296,Listen!$A$2:$F$45,6,0)="Ja",BB3296-MAX(BC3296:BD3296),BB3296-BC3296),0)</f>
        <v>0</v>
      </c>
    </row>
    <row r="3297" spans="1:57" x14ac:dyDescent="0.25">
      <c r="A3297" s="320" t="str">
        <f>IF(AND(D3297&lt;&gt;0,C3297&lt;&gt;0,E3297&lt;&gt;0),IF(B3297&lt;&gt;0,CONCATENATE(B3297,"-AGr",VLOOKUP(C3297,Listen!$A$2:$D$45,4,FALSE),"-",D3297,"-",E3297,),CONCATENATE("AGr",VLOOKUP(C3297,Listen!$A$2:$D$45,4,FALSE),"-",D3297,"-",E3297)),"keine vollständige ID")</f>
        <v>keine vollständige ID</v>
      </c>
      <c r="B3297" s="301"/>
      <c r="C3297" s="287"/>
      <c r="D3297" s="34"/>
      <c r="E3297" s="306"/>
      <c r="F3297" s="116"/>
      <c r="G3297" s="17"/>
      <c r="H3297" s="17"/>
      <c r="I3297" s="17"/>
      <c r="J3297" s="17"/>
      <c r="K3297" s="17"/>
      <c r="L3297" s="17"/>
      <c r="M3297" s="17"/>
      <c r="N3297" s="17"/>
      <c r="O3297" s="116"/>
      <c r="P3297" s="117">
        <f>IF(D3297&gt;A_Stammdaten!$B$12,0,SUM(G3297,H3297,J3297,L3297:M3297)-SUM(I3297,K3297,N3297:O3297))</f>
        <v>0</v>
      </c>
      <c r="Q3297" s="17"/>
      <c r="R3297" s="17"/>
      <c r="S3297" s="17"/>
      <c r="T3297" s="17"/>
      <c r="U3297" s="62">
        <f t="shared" si="1073"/>
        <v>0</v>
      </c>
      <c r="V3297" s="34"/>
      <c r="W3297" s="34"/>
      <c r="X3297" s="34"/>
      <c r="Y3297" s="34"/>
      <c r="Z3297" s="34"/>
      <c r="AA3297" s="63" t="str">
        <f t="shared" si="1074"/>
        <v>-</v>
      </c>
      <c r="AB3297" s="63" t="str">
        <f t="shared" si="1075"/>
        <v>-</v>
      </c>
      <c r="AC3297" s="63">
        <f>IF(ISBLANK($C3297),0,VLOOKUP($C3297,Listen!$A$2:$C$45,2,FALSE))</f>
        <v>0</v>
      </c>
      <c r="AD3297" s="63">
        <f>IF(ISBLANK($C3297),0,VLOOKUP($C3297,Listen!$A$2:$C$45,3,FALSE))</f>
        <v>0</v>
      </c>
      <c r="AE3297" s="49">
        <f t="shared" si="1076"/>
        <v>0</v>
      </c>
      <c r="AF3297" s="49">
        <f t="shared" si="1076"/>
        <v>0</v>
      </c>
      <c r="AG3297" s="49">
        <f>IFERROR(IF(OR($V3297&lt;&gt;"Ja",VLOOKUP($C3297,Listen!$A$2:$F$45,5,0)="Nein",D3297&lt;IF(C3297="LNG Anbindungsanlagen gemäß separater Festlegung",2022,2023)),$AC3297,$AA3297),0)</f>
        <v>0</v>
      </c>
      <c r="AH3297" s="49">
        <f>IFERROR(IF(OR($V3297&lt;&gt;"Ja",VLOOKUP($C3297,Listen!$A$2:$F$45,5,0)="Nein",D3297&lt;IF(C3297="LNG Anbindungsanlagen gemäß separater Festlegung",2022,2023)),$AC3297,$AA3297),0)</f>
        <v>0</v>
      </c>
      <c r="AI3297" s="49">
        <f>IFERROR(IF(OR($W3297&lt;&gt;"Ja",VLOOKUP($C3297,Listen!$A$2:$F$45,6,0)="Nein"),$AC3297,$AB3297),0)</f>
        <v>0</v>
      </c>
      <c r="AJ3297" s="49">
        <f>IFERROR(IF(OR($W3297&lt;&gt;"Ja",VLOOKUP($C3297,Listen!$A$2:$F$45,6,0)="Nein"),$AC3297,$AB3297),0)</f>
        <v>0</v>
      </c>
      <c r="AK3297" s="49">
        <f>IFERROR(IF(OR($W3297&lt;&gt;"Ja",VLOOKUP($C3297,Listen!$A$2:$F$45,6,0)="Nein"),$AC3297,$AB3297),0)</f>
        <v>0</v>
      </c>
      <c r="AL3297" s="51">
        <f t="shared" si="1077"/>
        <v>0</v>
      </c>
      <c r="AM3297" s="296">
        <f>IFERROR(IF(VLOOKUP($C3297,Listen!$A$2:$F$45,6,0)="Ja",MAX(BC3297:BD3297),D_SAV!$BC3297),0)</f>
        <v>0</v>
      </c>
      <c r="AN3297" s="51">
        <f t="shared" si="1078"/>
        <v>0</v>
      </c>
      <c r="AP3297" s="304">
        <f t="shared" si="1079"/>
        <v>0</v>
      </c>
      <c r="AQ3297" s="304">
        <f t="shared" si="1080"/>
        <v>0</v>
      </c>
      <c r="AR3297" s="304">
        <f t="shared" si="1081"/>
        <v>0</v>
      </c>
      <c r="AS3297" s="304">
        <f t="shared" si="1082"/>
        <v>0</v>
      </c>
      <c r="AT3297" s="304">
        <f t="shared" si="1083"/>
        <v>0</v>
      </c>
      <c r="AU3297" s="304">
        <f t="shared" si="1084"/>
        <v>0</v>
      </c>
      <c r="AV3297" s="304">
        <f t="shared" si="1085"/>
        <v>0</v>
      </c>
      <c r="AW3297" s="304">
        <f t="shared" si="1086"/>
        <v>0</v>
      </c>
      <c r="AX3297" s="304">
        <f t="shared" si="1087"/>
        <v>0</v>
      </c>
      <c r="AY3297" s="304">
        <f t="shared" si="1088"/>
        <v>0</v>
      </c>
      <c r="AZ3297" s="304">
        <f t="shared" si="1089"/>
        <v>0</v>
      </c>
      <c r="BA3297" s="304">
        <f t="shared" si="1090"/>
        <v>0</v>
      </c>
      <c r="BB3297" s="304">
        <f t="shared" si="1091"/>
        <v>0</v>
      </c>
      <c r="BC3297" s="304">
        <f t="shared" si="1092"/>
        <v>0</v>
      </c>
      <c r="BD3297" s="304">
        <f t="shared" si="1093"/>
        <v>0</v>
      </c>
      <c r="BE3297" s="304">
        <f>IFERROR(IF(VLOOKUP($C3297,Listen!$A$2:$F$45,6,0)="Ja",BB3297-MAX(BC3297:BD3297),BB3297-BC3297),0)</f>
        <v>0</v>
      </c>
    </row>
    <row r="3298" spans="1:57" x14ac:dyDescent="0.25">
      <c r="A3298" s="320" t="str">
        <f>IF(AND(D3298&lt;&gt;0,C3298&lt;&gt;0,E3298&lt;&gt;0),IF(B3298&lt;&gt;0,CONCATENATE(B3298,"-AGr",VLOOKUP(C3298,Listen!$A$2:$D$45,4,FALSE),"-",D3298,"-",E3298,),CONCATENATE("AGr",VLOOKUP(C3298,Listen!$A$2:$D$45,4,FALSE),"-",D3298,"-",E3298)),"keine vollständige ID")</f>
        <v>keine vollständige ID</v>
      </c>
      <c r="B3298" s="301"/>
      <c r="C3298" s="287"/>
      <c r="D3298" s="34"/>
      <c r="E3298" s="306"/>
      <c r="F3298" s="116"/>
      <c r="G3298" s="17"/>
      <c r="H3298" s="17"/>
      <c r="I3298" s="17"/>
      <c r="J3298" s="17"/>
      <c r="K3298" s="17"/>
      <c r="L3298" s="17"/>
      <c r="M3298" s="17"/>
      <c r="N3298" s="17"/>
      <c r="O3298" s="116"/>
      <c r="P3298" s="117">
        <f>IF(D3298&gt;A_Stammdaten!$B$12,0,SUM(G3298,H3298,J3298,L3298:M3298)-SUM(I3298,K3298,N3298:O3298))</f>
        <v>0</v>
      </c>
      <c r="Q3298" s="17"/>
      <c r="R3298" s="17"/>
      <c r="S3298" s="17"/>
      <c r="T3298" s="17"/>
      <c r="U3298" s="62">
        <f t="shared" si="1073"/>
        <v>0</v>
      </c>
      <c r="V3298" s="34"/>
      <c r="W3298" s="34"/>
      <c r="X3298" s="34"/>
      <c r="Y3298" s="34"/>
      <c r="Z3298" s="34"/>
      <c r="AA3298" s="63" t="str">
        <f t="shared" si="1074"/>
        <v>-</v>
      </c>
      <c r="AB3298" s="63" t="str">
        <f t="shared" si="1075"/>
        <v>-</v>
      </c>
      <c r="AC3298" s="63">
        <f>IF(ISBLANK($C3298),0,VLOOKUP($C3298,Listen!$A$2:$C$45,2,FALSE))</f>
        <v>0</v>
      </c>
      <c r="AD3298" s="63">
        <f>IF(ISBLANK($C3298),0,VLOOKUP($C3298,Listen!$A$2:$C$45,3,FALSE))</f>
        <v>0</v>
      </c>
      <c r="AE3298" s="49">
        <f t="shared" si="1076"/>
        <v>0</v>
      </c>
      <c r="AF3298" s="49">
        <f t="shared" si="1076"/>
        <v>0</v>
      </c>
      <c r="AG3298" s="49">
        <f>IFERROR(IF(OR($V3298&lt;&gt;"Ja",VLOOKUP($C3298,Listen!$A$2:$F$45,5,0)="Nein",D3298&lt;IF(C3298="LNG Anbindungsanlagen gemäß separater Festlegung",2022,2023)),$AC3298,$AA3298),0)</f>
        <v>0</v>
      </c>
      <c r="AH3298" s="49">
        <f>IFERROR(IF(OR($V3298&lt;&gt;"Ja",VLOOKUP($C3298,Listen!$A$2:$F$45,5,0)="Nein",D3298&lt;IF(C3298="LNG Anbindungsanlagen gemäß separater Festlegung",2022,2023)),$AC3298,$AA3298),0)</f>
        <v>0</v>
      </c>
      <c r="AI3298" s="49">
        <f>IFERROR(IF(OR($W3298&lt;&gt;"Ja",VLOOKUP($C3298,Listen!$A$2:$F$45,6,0)="Nein"),$AC3298,$AB3298),0)</f>
        <v>0</v>
      </c>
      <c r="AJ3298" s="49">
        <f>IFERROR(IF(OR($W3298&lt;&gt;"Ja",VLOOKUP($C3298,Listen!$A$2:$F$45,6,0)="Nein"),$AC3298,$AB3298),0)</f>
        <v>0</v>
      </c>
      <c r="AK3298" s="49">
        <f>IFERROR(IF(OR($W3298&lt;&gt;"Ja",VLOOKUP($C3298,Listen!$A$2:$F$45,6,0)="Nein"),$AC3298,$AB3298),0)</f>
        <v>0</v>
      </c>
      <c r="AL3298" s="51">
        <f t="shared" si="1077"/>
        <v>0</v>
      </c>
      <c r="AM3298" s="296">
        <f>IFERROR(IF(VLOOKUP($C3298,Listen!$A$2:$F$45,6,0)="Ja",MAX(BC3298:BD3298),D_SAV!$BC3298),0)</f>
        <v>0</v>
      </c>
      <c r="AN3298" s="51">
        <f t="shared" si="1078"/>
        <v>0</v>
      </c>
      <c r="AP3298" s="304">
        <f t="shared" si="1079"/>
        <v>0</v>
      </c>
      <c r="AQ3298" s="304">
        <f t="shared" si="1080"/>
        <v>0</v>
      </c>
      <c r="AR3298" s="304">
        <f t="shared" si="1081"/>
        <v>0</v>
      </c>
      <c r="AS3298" s="304">
        <f t="shared" si="1082"/>
        <v>0</v>
      </c>
      <c r="AT3298" s="304">
        <f t="shared" si="1083"/>
        <v>0</v>
      </c>
      <c r="AU3298" s="304">
        <f t="shared" si="1084"/>
        <v>0</v>
      </c>
      <c r="AV3298" s="304">
        <f t="shared" si="1085"/>
        <v>0</v>
      </c>
      <c r="AW3298" s="304">
        <f t="shared" si="1086"/>
        <v>0</v>
      </c>
      <c r="AX3298" s="304">
        <f t="shared" si="1087"/>
        <v>0</v>
      </c>
      <c r="AY3298" s="304">
        <f t="shared" si="1088"/>
        <v>0</v>
      </c>
      <c r="AZ3298" s="304">
        <f t="shared" si="1089"/>
        <v>0</v>
      </c>
      <c r="BA3298" s="304">
        <f t="shared" si="1090"/>
        <v>0</v>
      </c>
      <c r="BB3298" s="304">
        <f t="shared" si="1091"/>
        <v>0</v>
      </c>
      <c r="BC3298" s="304">
        <f t="shared" si="1092"/>
        <v>0</v>
      </c>
      <c r="BD3298" s="304">
        <f t="shared" si="1093"/>
        <v>0</v>
      </c>
      <c r="BE3298" s="304">
        <f>IFERROR(IF(VLOOKUP($C3298,Listen!$A$2:$F$45,6,0)="Ja",BB3298-MAX(BC3298:BD3298),BB3298-BC3298),0)</f>
        <v>0</v>
      </c>
    </row>
    <row r="3299" spans="1:57" x14ac:dyDescent="0.25">
      <c r="A3299" s="320" t="str">
        <f>IF(AND(D3299&lt;&gt;0,C3299&lt;&gt;0,E3299&lt;&gt;0),IF(B3299&lt;&gt;0,CONCATENATE(B3299,"-AGr",VLOOKUP(C3299,Listen!$A$2:$D$45,4,FALSE),"-",D3299,"-",E3299,),CONCATENATE("AGr",VLOOKUP(C3299,Listen!$A$2:$D$45,4,FALSE),"-",D3299,"-",E3299)),"keine vollständige ID")</f>
        <v>keine vollständige ID</v>
      </c>
      <c r="B3299" s="301"/>
      <c r="C3299" s="287"/>
      <c r="D3299" s="34"/>
      <c r="E3299" s="306"/>
      <c r="F3299" s="116"/>
      <c r="G3299" s="17"/>
      <c r="H3299" s="17"/>
      <c r="I3299" s="17"/>
      <c r="J3299" s="17"/>
      <c r="K3299" s="17"/>
      <c r="L3299" s="17"/>
      <c r="M3299" s="17"/>
      <c r="N3299" s="17"/>
      <c r="O3299" s="116"/>
      <c r="P3299" s="117">
        <f>IF(D3299&gt;A_Stammdaten!$B$12,0,SUM(G3299,H3299,J3299,L3299:M3299)-SUM(I3299,K3299,N3299:O3299))</f>
        <v>0</v>
      </c>
      <c r="Q3299" s="17"/>
      <c r="R3299" s="17"/>
      <c r="S3299" s="17"/>
      <c r="T3299" s="17"/>
      <c r="U3299" s="62">
        <f t="shared" si="1073"/>
        <v>0</v>
      </c>
      <c r="V3299" s="34"/>
      <c r="W3299" s="34"/>
      <c r="X3299" s="34"/>
      <c r="Y3299" s="34"/>
      <c r="Z3299" s="34"/>
      <c r="AA3299" s="63" t="str">
        <f t="shared" si="1074"/>
        <v>-</v>
      </c>
      <c r="AB3299" s="63" t="str">
        <f t="shared" si="1075"/>
        <v>-</v>
      </c>
      <c r="AC3299" s="63">
        <f>IF(ISBLANK($C3299),0,VLOOKUP($C3299,Listen!$A$2:$C$45,2,FALSE))</f>
        <v>0</v>
      </c>
      <c r="AD3299" s="63">
        <f>IF(ISBLANK($C3299),0,VLOOKUP($C3299,Listen!$A$2:$C$45,3,FALSE))</f>
        <v>0</v>
      </c>
      <c r="AE3299" s="49">
        <f t="shared" si="1076"/>
        <v>0</v>
      </c>
      <c r="AF3299" s="49">
        <f t="shared" si="1076"/>
        <v>0</v>
      </c>
      <c r="AG3299" s="49">
        <f>IFERROR(IF(OR($V3299&lt;&gt;"Ja",VLOOKUP($C3299,Listen!$A$2:$F$45,5,0)="Nein",D3299&lt;IF(C3299="LNG Anbindungsanlagen gemäß separater Festlegung",2022,2023)),$AC3299,$AA3299),0)</f>
        <v>0</v>
      </c>
      <c r="AH3299" s="49">
        <f>IFERROR(IF(OR($V3299&lt;&gt;"Ja",VLOOKUP($C3299,Listen!$A$2:$F$45,5,0)="Nein",D3299&lt;IF(C3299="LNG Anbindungsanlagen gemäß separater Festlegung",2022,2023)),$AC3299,$AA3299),0)</f>
        <v>0</v>
      </c>
      <c r="AI3299" s="49">
        <f>IFERROR(IF(OR($W3299&lt;&gt;"Ja",VLOOKUP($C3299,Listen!$A$2:$F$45,6,0)="Nein"),$AC3299,$AB3299),0)</f>
        <v>0</v>
      </c>
      <c r="AJ3299" s="49">
        <f>IFERROR(IF(OR($W3299&lt;&gt;"Ja",VLOOKUP($C3299,Listen!$A$2:$F$45,6,0)="Nein"),$AC3299,$AB3299),0)</f>
        <v>0</v>
      </c>
      <c r="AK3299" s="49">
        <f>IFERROR(IF(OR($W3299&lt;&gt;"Ja",VLOOKUP($C3299,Listen!$A$2:$F$45,6,0)="Nein"),$AC3299,$AB3299),0)</f>
        <v>0</v>
      </c>
      <c r="AL3299" s="51">
        <f t="shared" si="1077"/>
        <v>0</v>
      </c>
      <c r="AM3299" s="296">
        <f>IFERROR(IF(VLOOKUP($C3299,Listen!$A$2:$F$45,6,0)="Ja",MAX(BC3299:BD3299),D_SAV!$BC3299),0)</f>
        <v>0</v>
      </c>
      <c r="AN3299" s="51">
        <f t="shared" si="1078"/>
        <v>0</v>
      </c>
      <c r="AP3299" s="304">
        <f t="shared" si="1079"/>
        <v>0</v>
      </c>
      <c r="AQ3299" s="304">
        <f t="shared" si="1080"/>
        <v>0</v>
      </c>
      <c r="AR3299" s="304">
        <f t="shared" si="1081"/>
        <v>0</v>
      </c>
      <c r="AS3299" s="304">
        <f t="shared" si="1082"/>
        <v>0</v>
      </c>
      <c r="AT3299" s="304">
        <f t="shared" si="1083"/>
        <v>0</v>
      </c>
      <c r="AU3299" s="304">
        <f t="shared" si="1084"/>
        <v>0</v>
      </c>
      <c r="AV3299" s="304">
        <f t="shared" si="1085"/>
        <v>0</v>
      </c>
      <c r="AW3299" s="304">
        <f t="shared" si="1086"/>
        <v>0</v>
      </c>
      <c r="AX3299" s="304">
        <f t="shared" si="1087"/>
        <v>0</v>
      </c>
      <c r="AY3299" s="304">
        <f t="shared" si="1088"/>
        <v>0</v>
      </c>
      <c r="AZ3299" s="304">
        <f t="shared" si="1089"/>
        <v>0</v>
      </c>
      <c r="BA3299" s="304">
        <f t="shared" si="1090"/>
        <v>0</v>
      </c>
      <c r="BB3299" s="304">
        <f t="shared" si="1091"/>
        <v>0</v>
      </c>
      <c r="BC3299" s="304">
        <f t="shared" si="1092"/>
        <v>0</v>
      </c>
      <c r="BD3299" s="304">
        <f t="shared" si="1093"/>
        <v>0</v>
      </c>
      <c r="BE3299" s="304">
        <f>IFERROR(IF(VLOOKUP($C3299,Listen!$A$2:$F$45,6,0)="Ja",BB3299-MAX(BC3299:BD3299),BB3299-BC3299),0)</f>
        <v>0</v>
      </c>
    </row>
    <row r="3300" spans="1:57" x14ac:dyDescent="0.25">
      <c r="A3300" s="320" t="str">
        <f>IF(AND(D3300&lt;&gt;0,C3300&lt;&gt;0,E3300&lt;&gt;0),IF(B3300&lt;&gt;0,CONCATENATE(B3300,"-AGr",VLOOKUP(C3300,Listen!$A$2:$D$45,4,FALSE),"-",D3300,"-",E3300,),CONCATENATE("AGr",VLOOKUP(C3300,Listen!$A$2:$D$45,4,FALSE),"-",D3300,"-",E3300)),"keine vollständige ID")</f>
        <v>keine vollständige ID</v>
      </c>
      <c r="B3300" s="301"/>
      <c r="C3300" s="287"/>
      <c r="D3300" s="34"/>
      <c r="E3300" s="306"/>
      <c r="F3300" s="116"/>
      <c r="G3300" s="17"/>
      <c r="H3300" s="17"/>
      <c r="I3300" s="17"/>
      <c r="J3300" s="17"/>
      <c r="K3300" s="17"/>
      <c r="L3300" s="17"/>
      <c r="M3300" s="17"/>
      <c r="N3300" s="17"/>
      <c r="O3300" s="116"/>
      <c r="P3300" s="117">
        <f>IF(D3300&gt;A_Stammdaten!$B$12,0,SUM(G3300,H3300,J3300,L3300:M3300)-SUM(I3300,K3300,N3300:O3300))</f>
        <v>0</v>
      </c>
      <c r="Q3300" s="17"/>
      <c r="R3300" s="17"/>
      <c r="S3300" s="17"/>
      <c r="T3300" s="17"/>
      <c r="U3300" s="62">
        <f t="shared" si="1073"/>
        <v>0</v>
      </c>
      <c r="V3300" s="34"/>
      <c r="W3300" s="34"/>
      <c r="X3300" s="34"/>
      <c r="Y3300" s="34"/>
      <c r="Z3300" s="34"/>
      <c r="AA3300" s="63" t="str">
        <f t="shared" si="1074"/>
        <v>-</v>
      </c>
      <c r="AB3300" s="63" t="str">
        <f t="shared" si="1075"/>
        <v>-</v>
      </c>
      <c r="AC3300" s="63">
        <f>IF(ISBLANK($C3300),0,VLOOKUP($C3300,Listen!$A$2:$C$45,2,FALSE))</f>
        <v>0</v>
      </c>
      <c r="AD3300" s="63">
        <f>IF(ISBLANK($C3300),0,VLOOKUP($C3300,Listen!$A$2:$C$45,3,FALSE))</f>
        <v>0</v>
      </c>
      <c r="AE3300" s="49">
        <f t="shared" si="1076"/>
        <v>0</v>
      </c>
      <c r="AF3300" s="49">
        <f t="shared" si="1076"/>
        <v>0</v>
      </c>
      <c r="AG3300" s="49">
        <f>IFERROR(IF(OR($V3300&lt;&gt;"Ja",VLOOKUP($C3300,Listen!$A$2:$F$45,5,0)="Nein",D3300&lt;IF(C3300="LNG Anbindungsanlagen gemäß separater Festlegung",2022,2023)),$AC3300,$AA3300),0)</f>
        <v>0</v>
      </c>
      <c r="AH3300" s="49">
        <f>IFERROR(IF(OR($V3300&lt;&gt;"Ja",VLOOKUP($C3300,Listen!$A$2:$F$45,5,0)="Nein",D3300&lt;IF(C3300="LNG Anbindungsanlagen gemäß separater Festlegung",2022,2023)),$AC3300,$AA3300),0)</f>
        <v>0</v>
      </c>
      <c r="AI3300" s="49">
        <f>IFERROR(IF(OR($W3300&lt;&gt;"Ja",VLOOKUP($C3300,Listen!$A$2:$F$45,6,0)="Nein"),$AC3300,$AB3300),0)</f>
        <v>0</v>
      </c>
      <c r="AJ3300" s="49">
        <f>IFERROR(IF(OR($W3300&lt;&gt;"Ja",VLOOKUP($C3300,Listen!$A$2:$F$45,6,0)="Nein"),$AC3300,$AB3300),0)</f>
        <v>0</v>
      </c>
      <c r="AK3300" s="49">
        <f>IFERROR(IF(OR($W3300&lt;&gt;"Ja",VLOOKUP($C3300,Listen!$A$2:$F$45,6,0)="Nein"),$AC3300,$AB3300),0)</f>
        <v>0</v>
      </c>
      <c r="AL3300" s="51">
        <f t="shared" si="1077"/>
        <v>0</v>
      </c>
      <c r="AM3300" s="296">
        <f>IFERROR(IF(VLOOKUP($C3300,Listen!$A$2:$F$45,6,0)="Ja",MAX(BC3300:BD3300),D_SAV!$BC3300),0)</f>
        <v>0</v>
      </c>
      <c r="AN3300" s="51">
        <f t="shared" si="1078"/>
        <v>0</v>
      </c>
      <c r="AP3300" s="304">
        <f t="shared" si="1079"/>
        <v>0</v>
      </c>
      <c r="AQ3300" s="304">
        <f t="shared" si="1080"/>
        <v>0</v>
      </c>
      <c r="AR3300" s="304">
        <f t="shared" si="1081"/>
        <v>0</v>
      </c>
      <c r="AS3300" s="304">
        <f t="shared" si="1082"/>
        <v>0</v>
      </c>
      <c r="AT3300" s="304">
        <f t="shared" si="1083"/>
        <v>0</v>
      </c>
      <c r="AU3300" s="304">
        <f t="shared" si="1084"/>
        <v>0</v>
      </c>
      <c r="AV3300" s="304">
        <f t="shared" si="1085"/>
        <v>0</v>
      </c>
      <c r="AW3300" s="304">
        <f t="shared" si="1086"/>
        <v>0</v>
      </c>
      <c r="AX3300" s="304">
        <f t="shared" si="1087"/>
        <v>0</v>
      </c>
      <c r="AY3300" s="304">
        <f t="shared" si="1088"/>
        <v>0</v>
      </c>
      <c r="AZ3300" s="304">
        <f t="shared" si="1089"/>
        <v>0</v>
      </c>
      <c r="BA3300" s="304">
        <f t="shared" si="1090"/>
        <v>0</v>
      </c>
      <c r="BB3300" s="304">
        <f t="shared" si="1091"/>
        <v>0</v>
      </c>
      <c r="BC3300" s="304">
        <f t="shared" si="1092"/>
        <v>0</v>
      </c>
      <c r="BD3300" s="304">
        <f t="shared" si="1093"/>
        <v>0</v>
      </c>
      <c r="BE3300" s="304">
        <f>IFERROR(IF(VLOOKUP($C3300,Listen!$A$2:$F$45,6,0)="Ja",BB3300-MAX(BC3300:BD3300),BB3300-BC3300),0)</f>
        <v>0</v>
      </c>
    </row>
    <row r="3301" spans="1:57" x14ac:dyDescent="0.25">
      <c r="A3301" s="320" t="str">
        <f>IF(AND(D3301&lt;&gt;0,C3301&lt;&gt;0,E3301&lt;&gt;0),IF(B3301&lt;&gt;0,CONCATENATE(B3301,"-AGr",VLOOKUP(C3301,Listen!$A$2:$D$45,4,FALSE),"-",D3301,"-",E3301,),CONCATENATE("AGr",VLOOKUP(C3301,Listen!$A$2:$D$45,4,FALSE),"-",D3301,"-",E3301)),"keine vollständige ID")</f>
        <v>keine vollständige ID</v>
      </c>
      <c r="B3301" s="301"/>
      <c r="C3301" s="287"/>
      <c r="D3301" s="34"/>
      <c r="E3301" s="306"/>
      <c r="F3301" s="116"/>
      <c r="G3301" s="17"/>
      <c r="H3301" s="17"/>
      <c r="I3301" s="17"/>
      <c r="J3301" s="17"/>
      <c r="K3301" s="17"/>
      <c r="L3301" s="17"/>
      <c r="M3301" s="17"/>
      <c r="N3301" s="17"/>
      <c r="O3301" s="116"/>
      <c r="P3301" s="117">
        <f>IF(D3301&gt;A_Stammdaten!$B$12,0,SUM(G3301,H3301,J3301,L3301:M3301)-SUM(I3301,K3301,N3301:O3301))</f>
        <v>0</v>
      </c>
      <c r="Q3301" s="17"/>
      <c r="R3301" s="17"/>
      <c r="S3301" s="17"/>
      <c r="T3301" s="17"/>
      <c r="U3301" s="62">
        <f t="shared" si="1073"/>
        <v>0</v>
      </c>
      <c r="V3301" s="34"/>
      <c r="W3301" s="34"/>
      <c r="X3301" s="34"/>
      <c r="Y3301" s="34"/>
      <c r="Z3301" s="34"/>
      <c r="AA3301" s="63" t="str">
        <f t="shared" si="1074"/>
        <v>-</v>
      </c>
      <c r="AB3301" s="63" t="str">
        <f t="shared" si="1075"/>
        <v>-</v>
      </c>
      <c r="AC3301" s="63">
        <f>IF(ISBLANK($C3301),0,VLOOKUP($C3301,Listen!$A$2:$C$45,2,FALSE))</f>
        <v>0</v>
      </c>
      <c r="AD3301" s="63">
        <f>IF(ISBLANK($C3301),0,VLOOKUP($C3301,Listen!$A$2:$C$45,3,FALSE))</f>
        <v>0</v>
      </c>
      <c r="AE3301" s="49">
        <f t="shared" si="1076"/>
        <v>0</v>
      </c>
      <c r="AF3301" s="49">
        <f t="shared" si="1076"/>
        <v>0</v>
      </c>
      <c r="AG3301" s="49">
        <f>IFERROR(IF(OR($V3301&lt;&gt;"Ja",VLOOKUP($C3301,Listen!$A$2:$F$45,5,0)="Nein",D3301&lt;IF(C3301="LNG Anbindungsanlagen gemäß separater Festlegung",2022,2023)),$AC3301,$AA3301),0)</f>
        <v>0</v>
      </c>
      <c r="AH3301" s="49">
        <f>IFERROR(IF(OR($V3301&lt;&gt;"Ja",VLOOKUP($C3301,Listen!$A$2:$F$45,5,0)="Nein",D3301&lt;IF(C3301="LNG Anbindungsanlagen gemäß separater Festlegung",2022,2023)),$AC3301,$AA3301),0)</f>
        <v>0</v>
      </c>
      <c r="AI3301" s="49">
        <f>IFERROR(IF(OR($W3301&lt;&gt;"Ja",VLOOKUP($C3301,Listen!$A$2:$F$45,6,0)="Nein"),$AC3301,$AB3301),0)</f>
        <v>0</v>
      </c>
      <c r="AJ3301" s="49">
        <f>IFERROR(IF(OR($W3301&lt;&gt;"Ja",VLOOKUP($C3301,Listen!$A$2:$F$45,6,0)="Nein"),$AC3301,$AB3301),0)</f>
        <v>0</v>
      </c>
      <c r="AK3301" s="49">
        <f>IFERROR(IF(OR($W3301&lt;&gt;"Ja",VLOOKUP($C3301,Listen!$A$2:$F$45,6,0)="Nein"),$AC3301,$AB3301),0)</f>
        <v>0</v>
      </c>
      <c r="AL3301" s="51">
        <f t="shared" si="1077"/>
        <v>0</v>
      </c>
      <c r="AM3301" s="296">
        <f>IFERROR(IF(VLOOKUP($C3301,Listen!$A$2:$F$45,6,0)="Ja",MAX(BC3301:BD3301),D_SAV!$BC3301),0)</f>
        <v>0</v>
      </c>
      <c r="AN3301" s="51">
        <f t="shared" si="1078"/>
        <v>0</v>
      </c>
      <c r="AP3301" s="304">
        <f t="shared" si="1079"/>
        <v>0</v>
      </c>
      <c r="AQ3301" s="304">
        <f t="shared" si="1080"/>
        <v>0</v>
      </c>
      <c r="AR3301" s="304">
        <f t="shared" si="1081"/>
        <v>0</v>
      </c>
      <c r="AS3301" s="304">
        <f t="shared" si="1082"/>
        <v>0</v>
      </c>
      <c r="AT3301" s="304">
        <f t="shared" si="1083"/>
        <v>0</v>
      </c>
      <c r="AU3301" s="304">
        <f t="shared" si="1084"/>
        <v>0</v>
      </c>
      <c r="AV3301" s="304">
        <f t="shared" si="1085"/>
        <v>0</v>
      </c>
      <c r="AW3301" s="304">
        <f t="shared" si="1086"/>
        <v>0</v>
      </c>
      <c r="AX3301" s="304">
        <f t="shared" si="1087"/>
        <v>0</v>
      </c>
      <c r="AY3301" s="304">
        <f t="shared" si="1088"/>
        <v>0</v>
      </c>
      <c r="AZ3301" s="304">
        <f t="shared" si="1089"/>
        <v>0</v>
      </c>
      <c r="BA3301" s="304">
        <f t="shared" si="1090"/>
        <v>0</v>
      </c>
      <c r="BB3301" s="304">
        <f t="shared" si="1091"/>
        <v>0</v>
      </c>
      <c r="BC3301" s="304">
        <f t="shared" si="1092"/>
        <v>0</v>
      </c>
      <c r="BD3301" s="304">
        <f t="shared" si="1093"/>
        <v>0</v>
      </c>
      <c r="BE3301" s="304">
        <f>IFERROR(IF(VLOOKUP($C3301,Listen!$A$2:$F$45,6,0)="Ja",BB3301-MAX(BC3301:BD3301),BB3301-BC3301),0)</f>
        <v>0</v>
      </c>
    </row>
    <row r="3302" spans="1:57" x14ac:dyDescent="0.25">
      <c r="A3302" s="320" t="str">
        <f>IF(AND(D3302&lt;&gt;0,C3302&lt;&gt;0,E3302&lt;&gt;0),IF(B3302&lt;&gt;0,CONCATENATE(B3302,"-AGr",VLOOKUP(C3302,Listen!$A$2:$D$45,4,FALSE),"-",D3302,"-",E3302,),CONCATENATE("AGr",VLOOKUP(C3302,Listen!$A$2:$D$45,4,FALSE),"-",D3302,"-",E3302)),"keine vollständige ID")</f>
        <v>keine vollständige ID</v>
      </c>
      <c r="B3302" s="301"/>
      <c r="C3302" s="287"/>
      <c r="D3302" s="34"/>
      <c r="E3302" s="306"/>
      <c r="F3302" s="116"/>
      <c r="G3302" s="17"/>
      <c r="H3302" s="17"/>
      <c r="I3302" s="17"/>
      <c r="J3302" s="17"/>
      <c r="K3302" s="17"/>
      <c r="L3302" s="17"/>
      <c r="M3302" s="17"/>
      <c r="N3302" s="17"/>
      <c r="O3302" s="116"/>
      <c r="P3302" s="117">
        <f>IF(D3302&gt;A_Stammdaten!$B$12,0,SUM(G3302,H3302,J3302,L3302:M3302)-SUM(I3302,K3302,N3302:O3302))</f>
        <v>0</v>
      </c>
      <c r="Q3302" s="17"/>
      <c r="R3302" s="17"/>
      <c r="S3302" s="17"/>
      <c r="T3302" s="17"/>
      <c r="U3302" s="62">
        <f t="shared" si="1073"/>
        <v>0</v>
      </c>
      <c r="V3302" s="34"/>
      <c r="W3302" s="34"/>
      <c r="X3302" s="34"/>
      <c r="Y3302" s="34"/>
      <c r="Z3302" s="34"/>
      <c r="AA3302" s="63" t="str">
        <f t="shared" si="1074"/>
        <v>-</v>
      </c>
      <c r="AB3302" s="63" t="str">
        <f t="shared" si="1075"/>
        <v>-</v>
      </c>
      <c r="AC3302" s="63">
        <f>IF(ISBLANK($C3302),0,VLOOKUP($C3302,Listen!$A$2:$C$45,2,FALSE))</f>
        <v>0</v>
      </c>
      <c r="AD3302" s="63">
        <f>IF(ISBLANK($C3302),0,VLOOKUP($C3302,Listen!$A$2:$C$45,3,FALSE))</f>
        <v>0</v>
      </c>
      <c r="AE3302" s="49">
        <f t="shared" si="1076"/>
        <v>0</v>
      </c>
      <c r="AF3302" s="49">
        <f t="shared" si="1076"/>
        <v>0</v>
      </c>
      <c r="AG3302" s="49">
        <f>IFERROR(IF(OR($V3302&lt;&gt;"Ja",VLOOKUP($C3302,Listen!$A$2:$F$45,5,0)="Nein",D3302&lt;IF(C3302="LNG Anbindungsanlagen gemäß separater Festlegung",2022,2023)),$AC3302,$AA3302),0)</f>
        <v>0</v>
      </c>
      <c r="AH3302" s="49">
        <f>IFERROR(IF(OR($V3302&lt;&gt;"Ja",VLOOKUP($C3302,Listen!$A$2:$F$45,5,0)="Nein",D3302&lt;IF(C3302="LNG Anbindungsanlagen gemäß separater Festlegung",2022,2023)),$AC3302,$AA3302),0)</f>
        <v>0</v>
      </c>
      <c r="AI3302" s="49">
        <f>IFERROR(IF(OR($W3302&lt;&gt;"Ja",VLOOKUP($C3302,Listen!$A$2:$F$45,6,0)="Nein"),$AC3302,$AB3302),0)</f>
        <v>0</v>
      </c>
      <c r="AJ3302" s="49">
        <f>IFERROR(IF(OR($W3302&lt;&gt;"Ja",VLOOKUP($C3302,Listen!$A$2:$F$45,6,0)="Nein"),$AC3302,$AB3302),0)</f>
        <v>0</v>
      </c>
      <c r="AK3302" s="49">
        <f>IFERROR(IF(OR($W3302&lt;&gt;"Ja",VLOOKUP($C3302,Listen!$A$2:$F$45,6,0)="Nein"),$AC3302,$AB3302),0)</f>
        <v>0</v>
      </c>
      <c r="AL3302" s="51">
        <f t="shared" si="1077"/>
        <v>0</v>
      </c>
      <c r="AM3302" s="296">
        <f>IFERROR(IF(VLOOKUP($C3302,Listen!$A$2:$F$45,6,0)="Ja",MAX(BC3302:BD3302),D_SAV!$BC3302),0)</f>
        <v>0</v>
      </c>
      <c r="AN3302" s="51">
        <f t="shared" si="1078"/>
        <v>0</v>
      </c>
      <c r="AP3302" s="304">
        <f t="shared" si="1079"/>
        <v>0</v>
      </c>
      <c r="AQ3302" s="304">
        <f t="shared" si="1080"/>
        <v>0</v>
      </c>
      <c r="AR3302" s="304">
        <f t="shared" si="1081"/>
        <v>0</v>
      </c>
      <c r="AS3302" s="304">
        <f t="shared" si="1082"/>
        <v>0</v>
      </c>
      <c r="AT3302" s="304">
        <f t="shared" si="1083"/>
        <v>0</v>
      </c>
      <c r="AU3302" s="304">
        <f t="shared" si="1084"/>
        <v>0</v>
      </c>
      <c r="AV3302" s="304">
        <f t="shared" si="1085"/>
        <v>0</v>
      </c>
      <c r="AW3302" s="304">
        <f t="shared" si="1086"/>
        <v>0</v>
      </c>
      <c r="AX3302" s="304">
        <f t="shared" si="1087"/>
        <v>0</v>
      </c>
      <c r="AY3302" s="304">
        <f t="shared" si="1088"/>
        <v>0</v>
      </c>
      <c r="AZ3302" s="304">
        <f t="shared" si="1089"/>
        <v>0</v>
      </c>
      <c r="BA3302" s="304">
        <f t="shared" si="1090"/>
        <v>0</v>
      </c>
      <c r="BB3302" s="304">
        <f t="shared" si="1091"/>
        <v>0</v>
      </c>
      <c r="BC3302" s="304">
        <f t="shared" si="1092"/>
        <v>0</v>
      </c>
      <c r="BD3302" s="304">
        <f t="shared" si="1093"/>
        <v>0</v>
      </c>
      <c r="BE3302" s="304">
        <f>IFERROR(IF(VLOOKUP($C3302,Listen!$A$2:$F$45,6,0)="Ja",BB3302-MAX(BC3302:BD3302),BB3302-BC3302),0)</f>
        <v>0</v>
      </c>
    </row>
    <row r="3303" spans="1:57" x14ac:dyDescent="0.25">
      <c r="A3303" s="320" t="str">
        <f>IF(AND(D3303&lt;&gt;0,C3303&lt;&gt;0,E3303&lt;&gt;0),IF(B3303&lt;&gt;0,CONCATENATE(B3303,"-AGr",VLOOKUP(C3303,Listen!$A$2:$D$45,4,FALSE),"-",D3303,"-",E3303,),CONCATENATE("AGr",VLOOKUP(C3303,Listen!$A$2:$D$45,4,FALSE),"-",D3303,"-",E3303)),"keine vollständige ID")</f>
        <v>keine vollständige ID</v>
      </c>
      <c r="B3303" s="301"/>
      <c r="C3303" s="287"/>
      <c r="D3303" s="34"/>
      <c r="E3303" s="306"/>
      <c r="F3303" s="116"/>
      <c r="G3303" s="17"/>
      <c r="H3303" s="17"/>
      <c r="I3303" s="17"/>
      <c r="J3303" s="17"/>
      <c r="K3303" s="17"/>
      <c r="L3303" s="17"/>
      <c r="M3303" s="17"/>
      <c r="N3303" s="17"/>
      <c r="O3303" s="116"/>
      <c r="P3303" s="117">
        <f>IF(D3303&gt;A_Stammdaten!$B$12,0,SUM(G3303,H3303,J3303,L3303:M3303)-SUM(I3303,K3303,N3303:O3303))</f>
        <v>0</v>
      </c>
      <c r="Q3303" s="17"/>
      <c r="R3303" s="17"/>
      <c r="S3303" s="17"/>
      <c r="T3303" s="17"/>
      <c r="U3303" s="62">
        <f t="shared" si="1073"/>
        <v>0</v>
      </c>
      <c r="V3303" s="34"/>
      <c r="W3303" s="34"/>
      <c r="X3303" s="34"/>
      <c r="Y3303" s="34"/>
      <c r="Z3303" s="34"/>
      <c r="AA3303" s="63" t="str">
        <f t="shared" si="1074"/>
        <v>-</v>
      </c>
      <c r="AB3303" s="63" t="str">
        <f t="shared" si="1075"/>
        <v>-</v>
      </c>
      <c r="AC3303" s="63">
        <f>IF(ISBLANK($C3303),0,VLOOKUP($C3303,Listen!$A$2:$C$45,2,FALSE))</f>
        <v>0</v>
      </c>
      <c r="AD3303" s="63">
        <f>IF(ISBLANK($C3303),0,VLOOKUP($C3303,Listen!$A$2:$C$45,3,FALSE))</f>
        <v>0</v>
      </c>
      <c r="AE3303" s="49">
        <f t="shared" si="1076"/>
        <v>0</v>
      </c>
      <c r="AF3303" s="49">
        <f t="shared" si="1076"/>
        <v>0</v>
      </c>
      <c r="AG3303" s="49">
        <f>IFERROR(IF(OR($V3303&lt;&gt;"Ja",VLOOKUP($C3303,Listen!$A$2:$F$45,5,0)="Nein",D3303&lt;IF(C3303="LNG Anbindungsanlagen gemäß separater Festlegung",2022,2023)),$AC3303,$AA3303),0)</f>
        <v>0</v>
      </c>
      <c r="AH3303" s="49">
        <f>IFERROR(IF(OR($V3303&lt;&gt;"Ja",VLOOKUP($C3303,Listen!$A$2:$F$45,5,0)="Nein",D3303&lt;IF(C3303="LNG Anbindungsanlagen gemäß separater Festlegung",2022,2023)),$AC3303,$AA3303),0)</f>
        <v>0</v>
      </c>
      <c r="AI3303" s="49">
        <f>IFERROR(IF(OR($W3303&lt;&gt;"Ja",VLOOKUP($C3303,Listen!$A$2:$F$45,6,0)="Nein"),$AC3303,$AB3303),0)</f>
        <v>0</v>
      </c>
      <c r="AJ3303" s="49">
        <f>IFERROR(IF(OR($W3303&lt;&gt;"Ja",VLOOKUP($C3303,Listen!$A$2:$F$45,6,0)="Nein"),$AC3303,$AB3303),0)</f>
        <v>0</v>
      </c>
      <c r="AK3303" s="49">
        <f>IFERROR(IF(OR($W3303&lt;&gt;"Ja",VLOOKUP($C3303,Listen!$A$2:$F$45,6,0)="Nein"),$AC3303,$AB3303),0)</f>
        <v>0</v>
      </c>
      <c r="AL3303" s="51">
        <f t="shared" si="1077"/>
        <v>0</v>
      </c>
      <c r="AM3303" s="296">
        <f>IFERROR(IF(VLOOKUP($C3303,Listen!$A$2:$F$45,6,0)="Ja",MAX(BC3303:BD3303),D_SAV!$BC3303),0)</f>
        <v>0</v>
      </c>
      <c r="AN3303" s="51">
        <f t="shared" si="1078"/>
        <v>0</v>
      </c>
      <c r="AP3303" s="304">
        <f t="shared" si="1079"/>
        <v>0</v>
      </c>
      <c r="AQ3303" s="304">
        <f t="shared" si="1080"/>
        <v>0</v>
      </c>
      <c r="AR3303" s="304">
        <f t="shared" si="1081"/>
        <v>0</v>
      </c>
      <c r="AS3303" s="304">
        <f t="shared" si="1082"/>
        <v>0</v>
      </c>
      <c r="AT3303" s="304">
        <f t="shared" si="1083"/>
        <v>0</v>
      </c>
      <c r="AU3303" s="304">
        <f t="shared" si="1084"/>
        <v>0</v>
      </c>
      <c r="AV3303" s="304">
        <f t="shared" si="1085"/>
        <v>0</v>
      </c>
      <c r="AW3303" s="304">
        <f t="shared" si="1086"/>
        <v>0</v>
      </c>
      <c r="AX3303" s="304">
        <f t="shared" si="1087"/>
        <v>0</v>
      </c>
      <c r="AY3303" s="304">
        <f t="shared" si="1088"/>
        <v>0</v>
      </c>
      <c r="AZ3303" s="304">
        <f t="shared" si="1089"/>
        <v>0</v>
      </c>
      <c r="BA3303" s="304">
        <f t="shared" si="1090"/>
        <v>0</v>
      </c>
      <c r="BB3303" s="304">
        <f t="shared" si="1091"/>
        <v>0</v>
      </c>
      <c r="BC3303" s="304">
        <f t="shared" si="1092"/>
        <v>0</v>
      </c>
      <c r="BD3303" s="304">
        <f t="shared" si="1093"/>
        <v>0</v>
      </c>
      <c r="BE3303" s="304">
        <f>IFERROR(IF(VLOOKUP($C3303,Listen!$A$2:$F$45,6,0)="Ja",BB3303-MAX(BC3303:BD3303),BB3303-BC3303),0)</f>
        <v>0</v>
      </c>
    </row>
    <row r="3304" spans="1:57" x14ac:dyDescent="0.25">
      <c r="A3304" s="320" t="str">
        <f>IF(AND(D3304&lt;&gt;0,C3304&lt;&gt;0,E3304&lt;&gt;0),IF(B3304&lt;&gt;0,CONCATENATE(B3304,"-AGr",VLOOKUP(C3304,Listen!$A$2:$D$45,4,FALSE),"-",D3304,"-",E3304,),CONCATENATE("AGr",VLOOKUP(C3304,Listen!$A$2:$D$45,4,FALSE),"-",D3304,"-",E3304)),"keine vollständige ID")</f>
        <v>keine vollständige ID</v>
      </c>
      <c r="B3304" s="301"/>
      <c r="C3304" s="287"/>
      <c r="D3304" s="34"/>
      <c r="E3304" s="306"/>
      <c r="F3304" s="116"/>
      <c r="G3304" s="17"/>
      <c r="H3304" s="17"/>
      <c r="I3304" s="17"/>
      <c r="J3304" s="17"/>
      <c r="K3304" s="17"/>
      <c r="L3304" s="17"/>
      <c r="M3304" s="17"/>
      <c r="N3304" s="17"/>
      <c r="O3304" s="116"/>
      <c r="P3304" s="117">
        <f>IF(D3304&gt;A_Stammdaten!$B$12,0,SUM(G3304,H3304,J3304,L3304:M3304)-SUM(I3304,K3304,N3304:O3304))</f>
        <v>0</v>
      </c>
      <c r="Q3304" s="17"/>
      <c r="R3304" s="17"/>
      <c r="S3304" s="17"/>
      <c r="T3304" s="17"/>
      <c r="U3304" s="62">
        <f t="shared" si="1073"/>
        <v>0</v>
      </c>
      <c r="V3304" s="34"/>
      <c r="W3304" s="34"/>
      <c r="X3304" s="34"/>
      <c r="Y3304" s="34"/>
      <c r="Z3304" s="34"/>
      <c r="AA3304" s="63" t="str">
        <f t="shared" si="1074"/>
        <v>-</v>
      </c>
      <c r="AB3304" s="63" t="str">
        <f t="shared" si="1075"/>
        <v>-</v>
      </c>
      <c r="AC3304" s="63">
        <f>IF(ISBLANK($C3304),0,VLOOKUP($C3304,Listen!$A$2:$C$45,2,FALSE))</f>
        <v>0</v>
      </c>
      <c r="AD3304" s="63">
        <f>IF(ISBLANK($C3304),0,VLOOKUP($C3304,Listen!$A$2:$C$45,3,FALSE))</f>
        <v>0</v>
      </c>
      <c r="AE3304" s="49">
        <f t="shared" si="1076"/>
        <v>0</v>
      </c>
      <c r="AF3304" s="49">
        <f t="shared" si="1076"/>
        <v>0</v>
      </c>
      <c r="AG3304" s="49">
        <f>IFERROR(IF(OR($V3304&lt;&gt;"Ja",VLOOKUP($C3304,Listen!$A$2:$F$45,5,0)="Nein",D3304&lt;IF(C3304="LNG Anbindungsanlagen gemäß separater Festlegung",2022,2023)),$AC3304,$AA3304),0)</f>
        <v>0</v>
      </c>
      <c r="AH3304" s="49">
        <f>IFERROR(IF(OR($V3304&lt;&gt;"Ja",VLOOKUP($C3304,Listen!$A$2:$F$45,5,0)="Nein",D3304&lt;IF(C3304="LNG Anbindungsanlagen gemäß separater Festlegung",2022,2023)),$AC3304,$AA3304),0)</f>
        <v>0</v>
      </c>
      <c r="AI3304" s="49">
        <f>IFERROR(IF(OR($W3304&lt;&gt;"Ja",VLOOKUP($C3304,Listen!$A$2:$F$45,6,0)="Nein"),$AC3304,$AB3304),0)</f>
        <v>0</v>
      </c>
      <c r="AJ3304" s="49">
        <f>IFERROR(IF(OR($W3304&lt;&gt;"Ja",VLOOKUP($C3304,Listen!$A$2:$F$45,6,0)="Nein"),$AC3304,$AB3304),0)</f>
        <v>0</v>
      </c>
      <c r="AK3304" s="49">
        <f>IFERROR(IF(OR($W3304&lt;&gt;"Ja",VLOOKUP($C3304,Listen!$A$2:$F$45,6,0)="Nein"),$AC3304,$AB3304),0)</f>
        <v>0</v>
      </c>
      <c r="AL3304" s="51">
        <f t="shared" si="1077"/>
        <v>0</v>
      </c>
      <c r="AM3304" s="296">
        <f>IFERROR(IF(VLOOKUP($C3304,Listen!$A$2:$F$45,6,0)="Ja",MAX(BC3304:BD3304),D_SAV!$BC3304),0)</f>
        <v>0</v>
      </c>
      <c r="AN3304" s="51">
        <f t="shared" si="1078"/>
        <v>0</v>
      </c>
      <c r="AP3304" s="304">
        <f t="shared" si="1079"/>
        <v>0</v>
      </c>
      <c r="AQ3304" s="304">
        <f t="shared" si="1080"/>
        <v>0</v>
      </c>
      <c r="AR3304" s="304">
        <f t="shared" si="1081"/>
        <v>0</v>
      </c>
      <c r="AS3304" s="304">
        <f t="shared" si="1082"/>
        <v>0</v>
      </c>
      <c r="AT3304" s="304">
        <f t="shared" si="1083"/>
        <v>0</v>
      </c>
      <c r="AU3304" s="304">
        <f t="shared" si="1084"/>
        <v>0</v>
      </c>
      <c r="AV3304" s="304">
        <f t="shared" si="1085"/>
        <v>0</v>
      </c>
      <c r="AW3304" s="304">
        <f t="shared" si="1086"/>
        <v>0</v>
      </c>
      <c r="AX3304" s="304">
        <f t="shared" si="1087"/>
        <v>0</v>
      </c>
      <c r="AY3304" s="304">
        <f t="shared" si="1088"/>
        <v>0</v>
      </c>
      <c r="AZ3304" s="304">
        <f t="shared" si="1089"/>
        <v>0</v>
      </c>
      <c r="BA3304" s="304">
        <f t="shared" si="1090"/>
        <v>0</v>
      </c>
      <c r="BB3304" s="304">
        <f t="shared" si="1091"/>
        <v>0</v>
      </c>
      <c r="BC3304" s="304">
        <f t="shared" si="1092"/>
        <v>0</v>
      </c>
      <c r="BD3304" s="304">
        <f t="shared" si="1093"/>
        <v>0</v>
      </c>
      <c r="BE3304" s="304">
        <f>IFERROR(IF(VLOOKUP($C3304,Listen!$A$2:$F$45,6,0)="Ja",BB3304-MAX(BC3304:BD3304),BB3304-BC3304),0)</f>
        <v>0</v>
      </c>
    </row>
    <row r="3305" spans="1:57" x14ac:dyDescent="0.25">
      <c r="A3305" s="320" t="str">
        <f>IF(AND(D3305&lt;&gt;0,C3305&lt;&gt;0,E3305&lt;&gt;0),IF(B3305&lt;&gt;0,CONCATENATE(B3305,"-AGr",VLOOKUP(C3305,Listen!$A$2:$D$45,4,FALSE),"-",D3305,"-",E3305,),CONCATENATE("AGr",VLOOKUP(C3305,Listen!$A$2:$D$45,4,FALSE),"-",D3305,"-",E3305)),"keine vollständige ID")</f>
        <v>keine vollständige ID</v>
      </c>
      <c r="B3305" s="301"/>
      <c r="C3305" s="287"/>
      <c r="D3305" s="34"/>
      <c r="E3305" s="306"/>
      <c r="F3305" s="116"/>
      <c r="G3305" s="17"/>
      <c r="H3305" s="17"/>
      <c r="I3305" s="17"/>
      <c r="J3305" s="17"/>
      <c r="K3305" s="17"/>
      <c r="L3305" s="17"/>
      <c r="M3305" s="17"/>
      <c r="N3305" s="17"/>
      <c r="O3305" s="116"/>
      <c r="P3305" s="117">
        <f>IF(D3305&gt;A_Stammdaten!$B$12,0,SUM(G3305,H3305,J3305,L3305:M3305)-SUM(I3305,K3305,N3305:O3305))</f>
        <v>0</v>
      </c>
      <c r="Q3305" s="17"/>
      <c r="R3305" s="17"/>
      <c r="S3305" s="17"/>
      <c r="T3305" s="17"/>
      <c r="U3305" s="62">
        <f t="shared" si="1073"/>
        <v>0</v>
      </c>
      <c r="V3305" s="34"/>
      <c r="W3305" s="34"/>
      <c r="X3305" s="34"/>
      <c r="Y3305" s="34"/>
      <c r="Z3305" s="34"/>
      <c r="AA3305" s="63" t="str">
        <f t="shared" si="1074"/>
        <v>-</v>
      </c>
      <c r="AB3305" s="63" t="str">
        <f t="shared" si="1075"/>
        <v>-</v>
      </c>
      <c r="AC3305" s="63">
        <f>IF(ISBLANK($C3305),0,VLOOKUP($C3305,Listen!$A$2:$C$45,2,FALSE))</f>
        <v>0</v>
      </c>
      <c r="AD3305" s="63">
        <f>IF(ISBLANK($C3305),0,VLOOKUP($C3305,Listen!$A$2:$C$45,3,FALSE))</f>
        <v>0</v>
      </c>
      <c r="AE3305" s="49">
        <f t="shared" si="1076"/>
        <v>0</v>
      </c>
      <c r="AF3305" s="49">
        <f t="shared" si="1076"/>
        <v>0</v>
      </c>
      <c r="AG3305" s="49">
        <f>IFERROR(IF(OR($V3305&lt;&gt;"Ja",VLOOKUP($C3305,Listen!$A$2:$F$45,5,0)="Nein",D3305&lt;IF(C3305="LNG Anbindungsanlagen gemäß separater Festlegung",2022,2023)),$AC3305,$AA3305),0)</f>
        <v>0</v>
      </c>
      <c r="AH3305" s="49">
        <f>IFERROR(IF(OR($V3305&lt;&gt;"Ja",VLOOKUP($C3305,Listen!$A$2:$F$45,5,0)="Nein",D3305&lt;IF(C3305="LNG Anbindungsanlagen gemäß separater Festlegung",2022,2023)),$AC3305,$AA3305),0)</f>
        <v>0</v>
      </c>
      <c r="AI3305" s="49">
        <f>IFERROR(IF(OR($W3305&lt;&gt;"Ja",VLOOKUP($C3305,Listen!$A$2:$F$45,6,0)="Nein"),$AC3305,$AB3305),0)</f>
        <v>0</v>
      </c>
      <c r="AJ3305" s="49">
        <f>IFERROR(IF(OR($W3305&lt;&gt;"Ja",VLOOKUP($C3305,Listen!$A$2:$F$45,6,0)="Nein"),$AC3305,$AB3305),0)</f>
        <v>0</v>
      </c>
      <c r="AK3305" s="49">
        <f>IFERROR(IF(OR($W3305&lt;&gt;"Ja",VLOOKUP($C3305,Listen!$A$2:$F$45,6,0)="Nein"),$AC3305,$AB3305),0)</f>
        <v>0</v>
      </c>
      <c r="AL3305" s="51">
        <f t="shared" si="1077"/>
        <v>0</v>
      </c>
      <c r="AM3305" s="296">
        <f>IFERROR(IF(VLOOKUP($C3305,Listen!$A$2:$F$45,6,0)="Ja",MAX(BC3305:BD3305),D_SAV!$BC3305),0)</f>
        <v>0</v>
      </c>
      <c r="AN3305" s="51">
        <f t="shared" si="1078"/>
        <v>0</v>
      </c>
      <c r="AP3305" s="304">
        <f t="shared" si="1079"/>
        <v>0</v>
      </c>
      <c r="AQ3305" s="304">
        <f t="shared" si="1080"/>
        <v>0</v>
      </c>
      <c r="AR3305" s="304">
        <f t="shared" si="1081"/>
        <v>0</v>
      </c>
      <c r="AS3305" s="304">
        <f t="shared" si="1082"/>
        <v>0</v>
      </c>
      <c r="AT3305" s="304">
        <f t="shared" si="1083"/>
        <v>0</v>
      </c>
      <c r="AU3305" s="304">
        <f t="shared" si="1084"/>
        <v>0</v>
      </c>
      <c r="AV3305" s="304">
        <f t="shared" si="1085"/>
        <v>0</v>
      </c>
      <c r="AW3305" s="304">
        <f t="shared" si="1086"/>
        <v>0</v>
      </c>
      <c r="AX3305" s="304">
        <f t="shared" si="1087"/>
        <v>0</v>
      </c>
      <c r="AY3305" s="304">
        <f t="shared" si="1088"/>
        <v>0</v>
      </c>
      <c r="AZ3305" s="304">
        <f t="shared" si="1089"/>
        <v>0</v>
      </c>
      <c r="BA3305" s="304">
        <f t="shared" si="1090"/>
        <v>0</v>
      </c>
      <c r="BB3305" s="304">
        <f t="shared" si="1091"/>
        <v>0</v>
      </c>
      <c r="BC3305" s="304">
        <f t="shared" si="1092"/>
        <v>0</v>
      </c>
      <c r="BD3305" s="304">
        <f t="shared" si="1093"/>
        <v>0</v>
      </c>
      <c r="BE3305" s="304">
        <f>IFERROR(IF(VLOOKUP($C3305,Listen!$A$2:$F$45,6,0)="Ja",BB3305-MAX(BC3305:BD3305),BB3305-BC3305),0)</f>
        <v>0</v>
      </c>
    </row>
    <row r="3306" spans="1:57" x14ac:dyDescent="0.25">
      <c r="A3306" s="320" t="str">
        <f>IF(AND(D3306&lt;&gt;0,C3306&lt;&gt;0,E3306&lt;&gt;0),IF(B3306&lt;&gt;0,CONCATENATE(B3306,"-AGr",VLOOKUP(C3306,Listen!$A$2:$D$45,4,FALSE),"-",D3306,"-",E3306,),CONCATENATE("AGr",VLOOKUP(C3306,Listen!$A$2:$D$45,4,FALSE),"-",D3306,"-",E3306)),"keine vollständige ID")</f>
        <v>keine vollständige ID</v>
      </c>
      <c r="B3306" s="301"/>
      <c r="C3306" s="287"/>
      <c r="D3306" s="34"/>
      <c r="E3306" s="306"/>
      <c r="F3306" s="116"/>
      <c r="G3306" s="17"/>
      <c r="H3306" s="17"/>
      <c r="I3306" s="17"/>
      <c r="J3306" s="17"/>
      <c r="K3306" s="17"/>
      <c r="L3306" s="17"/>
      <c r="M3306" s="17"/>
      <c r="N3306" s="17"/>
      <c r="O3306" s="116"/>
      <c r="P3306" s="117">
        <f>IF(D3306&gt;A_Stammdaten!$B$12,0,SUM(G3306,H3306,J3306,L3306:M3306)-SUM(I3306,K3306,N3306:O3306))</f>
        <v>0</v>
      </c>
      <c r="Q3306" s="17"/>
      <c r="R3306" s="17"/>
      <c r="S3306" s="17"/>
      <c r="T3306" s="17"/>
      <c r="U3306" s="62">
        <f t="shared" si="1073"/>
        <v>0</v>
      </c>
      <c r="V3306" s="34"/>
      <c r="W3306" s="34"/>
      <c r="X3306" s="34"/>
      <c r="Y3306" s="34"/>
      <c r="Z3306" s="34"/>
      <c r="AA3306" s="63" t="str">
        <f t="shared" si="1074"/>
        <v>-</v>
      </c>
      <c r="AB3306" s="63" t="str">
        <f t="shared" si="1075"/>
        <v>-</v>
      </c>
      <c r="AC3306" s="63">
        <f>IF(ISBLANK($C3306),0,VLOOKUP($C3306,Listen!$A$2:$C$45,2,FALSE))</f>
        <v>0</v>
      </c>
      <c r="AD3306" s="63">
        <f>IF(ISBLANK($C3306),0,VLOOKUP($C3306,Listen!$A$2:$C$45,3,FALSE))</f>
        <v>0</v>
      </c>
      <c r="AE3306" s="49">
        <f t="shared" si="1076"/>
        <v>0</v>
      </c>
      <c r="AF3306" s="49">
        <f t="shared" si="1076"/>
        <v>0</v>
      </c>
      <c r="AG3306" s="49">
        <f>IFERROR(IF(OR($V3306&lt;&gt;"Ja",VLOOKUP($C3306,Listen!$A$2:$F$45,5,0)="Nein",D3306&lt;IF(C3306="LNG Anbindungsanlagen gemäß separater Festlegung",2022,2023)),$AC3306,$AA3306),0)</f>
        <v>0</v>
      </c>
      <c r="AH3306" s="49">
        <f>IFERROR(IF(OR($V3306&lt;&gt;"Ja",VLOOKUP($C3306,Listen!$A$2:$F$45,5,0)="Nein",D3306&lt;IF(C3306="LNG Anbindungsanlagen gemäß separater Festlegung",2022,2023)),$AC3306,$AA3306),0)</f>
        <v>0</v>
      </c>
      <c r="AI3306" s="49">
        <f>IFERROR(IF(OR($W3306&lt;&gt;"Ja",VLOOKUP($C3306,Listen!$A$2:$F$45,6,0)="Nein"),$AC3306,$AB3306),0)</f>
        <v>0</v>
      </c>
      <c r="AJ3306" s="49">
        <f>IFERROR(IF(OR($W3306&lt;&gt;"Ja",VLOOKUP($C3306,Listen!$A$2:$F$45,6,0)="Nein"),$AC3306,$AB3306),0)</f>
        <v>0</v>
      </c>
      <c r="AK3306" s="49">
        <f>IFERROR(IF(OR($W3306&lt;&gt;"Ja",VLOOKUP($C3306,Listen!$A$2:$F$45,6,0)="Nein"),$AC3306,$AB3306),0)</f>
        <v>0</v>
      </c>
      <c r="AL3306" s="51">
        <f t="shared" si="1077"/>
        <v>0</v>
      </c>
      <c r="AM3306" s="296">
        <f>IFERROR(IF(VLOOKUP($C3306,Listen!$A$2:$F$45,6,0)="Ja",MAX(BC3306:BD3306),D_SAV!$BC3306),0)</f>
        <v>0</v>
      </c>
      <c r="AN3306" s="51">
        <f t="shared" si="1078"/>
        <v>0</v>
      </c>
      <c r="AP3306" s="304">
        <f t="shared" si="1079"/>
        <v>0</v>
      </c>
      <c r="AQ3306" s="304">
        <f t="shared" si="1080"/>
        <v>0</v>
      </c>
      <c r="AR3306" s="304">
        <f t="shared" si="1081"/>
        <v>0</v>
      </c>
      <c r="AS3306" s="304">
        <f t="shared" si="1082"/>
        <v>0</v>
      </c>
      <c r="AT3306" s="304">
        <f t="shared" si="1083"/>
        <v>0</v>
      </c>
      <c r="AU3306" s="304">
        <f t="shared" si="1084"/>
        <v>0</v>
      </c>
      <c r="AV3306" s="304">
        <f t="shared" si="1085"/>
        <v>0</v>
      </c>
      <c r="AW3306" s="304">
        <f t="shared" si="1086"/>
        <v>0</v>
      </c>
      <c r="AX3306" s="304">
        <f t="shared" si="1087"/>
        <v>0</v>
      </c>
      <c r="AY3306" s="304">
        <f t="shared" si="1088"/>
        <v>0</v>
      </c>
      <c r="AZ3306" s="304">
        <f t="shared" si="1089"/>
        <v>0</v>
      </c>
      <c r="BA3306" s="304">
        <f t="shared" si="1090"/>
        <v>0</v>
      </c>
      <c r="BB3306" s="304">
        <f t="shared" si="1091"/>
        <v>0</v>
      </c>
      <c r="BC3306" s="304">
        <f t="shared" si="1092"/>
        <v>0</v>
      </c>
      <c r="BD3306" s="304">
        <f t="shared" si="1093"/>
        <v>0</v>
      </c>
      <c r="BE3306" s="304">
        <f>IFERROR(IF(VLOOKUP($C3306,Listen!$A$2:$F$45,6,0)="Ja",BB3306-MAX(BC3306:BD3306),BB3306-BC3306),0)</f>
        <v>0</v>
      </c>
    </row>
    <row r="3307" spans="1:57" x14ac:dyDescent="0.25">
      <c r="A3307" s="320" t="str">
        <f>IF(AND(D3307&lt;&gt;0,C3307&lt;&gt;0,E3307&lt;&gt;0),IF(B3307&lt;&gt;0,CONCATENATE(B3307,"-AGr",VLOOKUP(C3307,Listen!$A$2:$D$45,4,FALSE),"-",D3307,"-",E3307,),CONCATENATE("AGr",VLOOKUP(C3307,Listen!$A$2:$D$45,4,FALSE),"-",D3307,"-",E3307)),"keine vollständige ID")</f>
        <v>keine vollständige ID</v>
      </c>
      <c r="B3307" s="301"/>
      <c r="C3307" s="287"/>
      <c r="D3307" s="34"/>
      <c r="E3307" s="306"/>
      <c r="F3307" s="116"/>
      <c r="G3307" s="17"/>
      <c r="H3307" s="17"/>
      <c r="I3307" s="17"/>
      <c r="J3307" s="17"/>
      <c r="K3307" s="17"/>
      <c r="L3307" s="17"/>
      <c r="M3307" s="17"/>
      <c r="N3307" s="17"/>
      <c r="O3307" s="116"/>
      <c r="P3307" s="117">
        <f>IF(D3307&gt;A_Stammdaten!$B$12,0,SUM(G3307,H3307,J3307,L3307:M3307)-SUM(I3307,K3307,N3307:O3307))</f>
        <v>0</v>
      </c>
      <c r="Q3307" s="17"/>
      <c r="R3307" s="17"/>
      <c r="S3307" s="17"/>
      <c r="T3307" s="17"/>
      <c r="U3307" s="62">
        <f t="shared" si="1073"/>
        <v>0</v>
      </c>
      <c r="V3307" s="34"/>
      <c r="W3307" s="34"/>
      <c r="X3307" s="34"/>
      <c r="Y3307" s="34"/>
      <c r="Z3307" s="34"/>
      <c r="AA3307" s="63" t="str">
        <f t="shared" si="1074"/>
        <v>-</v>
      </c>
      <c r="AB3307" s="63" t="str">
        <f t="shared" si="1075"/>
        <v>-</v>
      </c>
      <c r="AC3307" s="63">
        <f>IF(ISBLANK($C3307),0,VLOOKUP($C3307,Listen!$A$2:$C$45,2,FALSE))</f>
        <v>0</v>
      </c>
      <c r="AD3307" s="63">
        <f>IF(ISBLANK($C3307),0,VLOOKUP($C3307,Listen!$A$2:$C$45,3,FALSE))</f>
        <v>0</v>
      </c>
      <c r="AE3307" s="49">
        <f t="shared" si="1076"/>
        <v>0</v>
      </c>
      <c r="AF3307" s="49">
        <f t="shared" si="1076"/>
        <v>0</v>
      </c>
      <c r="AG3307" s="49">
        <f>IFERROR(IF(OR($V3307&lt;&gt;"Ja",VLOOKUP($C3307,Listen!$A$2:$F$45,5,0)="Nein",D3307&lt;IF(C3307="LNG Anbindungsanlagen gemäß separater Festlegung",2022,2023)),$AC3307,$AA3307),0)</f>
        <v>0</v>
      </c>
      <c r="AH3307" s="49">
        <f>IFERROR(IF(OR($V3307&lt;&gt;"Ja",VLOOKUP($C3307,Listen!$A$2:$F$45,5,0)="Nein",D3307&lt;IF(C3307="LNG Anbindungsanlagen gemäß separater Festlegung",2022,2023)),$AC3307,$AA3307),0)</f>
        <v>0</v>
      </c>
      <c r="AI3307" s="49">
        <f>IFERROR(IF(OR($W3307&lt;&gt;"Ja",VLOOKUP($C3307,Listen!$A$2:$F$45,6,0)="Nein"),$AC3307,$AB3307),0)</f>
        <v>0</v>
      </c>
      <c r="AJ3307" s="49">
        <f>IFERROR(IF(OR($W3307&lt;&gt;"Ja",VLOOKUP($C3307,Listen!$A$2:$F$45,6,0)="Nein"),$AC3307,$AB3307),0)</f>
        <v>0</v>
      </c>
      <c r="AK3307" s="49">
        <f>IFERROR(IF(OR($W3307&lt;&gt;"Ja",VLOOKUP($C3307,Listen!$A$2:$F$45,6,0)="Nein"),$AC3307,$AB3307),0)</f>
        <v>0</v>
      </c>
      <c r="AL3307" s="51">
        <f t="shared" si="1077"/>
        <v>0</v>
      </c>
      <c r="AM3307" s="296">
        <f>IFERROR(IF(VLOOKUP($C3307,Listen!$A$2:$F$45,6,0)="Ja",MAX(BC3307:BD3307),D_SAV!$BC3307),0)</f>
        <v>0</v>
      </c>
      <c r="AN3307" s="51">
        <f t="shared" si="1078"/>
        <v>0</v>
      </c>
      <c r="AP3307" s="304">
        <f t="shared" si="1079"/>
        <v>0</v>
      </c>
      <c r="AQ3307" s="304">
        <f t="shared" si="1080"/>
        <v>0</v>
      </c>
      <c r="AR3307" s="304">
        <f t="shared" si="1081"/>
        <v>0</v>
      </c>
      <c r="AS3307" s="304">
        <f t="shared" si="1082"/>
        <v>0</v>
      </c>
      <c r="AT3307" s="304">
        <f t="shared" si="1083"/>
        <v>0</v>
      </c>
      <c r="AU3307" s="304">
        <f t="shared" si="1084"/>
        <v>0</v>
      </c>
      <c r="AV3307" s="304">
        <f t="shared" si="1085"/>
        <v>0</v>
      </c>
      <c r="AW3307" s="304">
        <f t="shared" si="1086"/>
        <v>0</v>
      </c>
      <c r="AX3307" s="304">
        <f t="shared" si="1087"/>
        <v>0</v>
      </c>
      <c r="AY3307" s="304">
        <f t="shared" si="1088"/>
        <v>0</v>
      </c>
      <c r="AZ3307" s="304">
        <f t="shared" si="1089"/>
        <v>0</v>
      </c>
      <c r="BA3307" s="304">
        <f t="shared" si="1090"/>
        <v>0</v>
      </c>
      <c r="BB3307" s="304">
        <f t="shared" si="1091"/>
        <v>0</v>
      </c>
      <c r="BC3307" s="304">
        <f t="shared" si="1092"/>
        <v>0</v>
      </c>
      <c r="BD3307" s="304">
        <f t="shared" si="1093"/>
        <v>0</v>
      </c>
      <c r="BE3307" s="304">
        <f>IFERROR(IF(VLOOKUP($C3307,Listen!$A$2:$F$45,6,0)="Ja",BB3307-MAX(BC3307:BD3307),BB3307-BC3307),0)</f>
        <v>0</v>
      </c>
    </row>
    <row r="3308" spans="1:57" x14ac:dyDescent="0.25">
      <c r="A3308" s="320" t="str">
        <f>IF(AND(D3308&lt;&gt;0,C3308&lt;&gt;0,E3308&lt;&gt;0),IF(B3308&lt;&gt;0,CONCATENATE(B3308,"-AGr",VLOOKUP(C3308,Listen!$A$2:$D$45,4,FALSE),"-",D3308,"-",E3308,),CONCATENATE("AGr",VLOOKUP(C3308,Listen!$A$2:$D$45,4,FALSE),"-",D3308,"-",E3308)),"keine vollständige ID")</f>
        <v>keine vollständige ID</v>
      </c>
      <c r="B3308" s="301"/>
      <c r="C3308" s="287"/>
      <c r="D3308" s="34"/>
      <c r="E3308" s="306"/>
      <c r="F3308" s="116"/>
      <c r="G3308" s="17"/>
      <c r="H3308" s="17"/>
      <c r="I3308" s="17"/>
      <c r="J3308" s="17"/>
      <c r="K3308" s="17"/>
      <c r="L3308" s="17"/>
      <c r="M3308" s="17"/>
      <c r="N3308" s="17"/>
      <c r="O3308" s="116"/>
      <c r="P3308" s="117">
        <f>IF(D3308&gt;A_Stammdaten!$B$12,0,SUM(G3308,H3308,J3308,L3308:M3308)-SUM(I3308,K3308,N3308:O3308))</f>
        <v>0</v>
      </c>
      <c r="Q3308" s="17"/>
      <c r="R3308" s="17"/>
      <c r="S3308" s="17"/>
      <c r="T3308" s="17"/>
      <c r="U3308" s="62">
        <f t="shared" si="1073"/>
        <v>0</v>
      </c>
      <c r="V3308" s="34"/>
      <c r="W3308" s="34"/>
      <c r="X3308" s="34"/>
      <c r="Y3308" s="34"/>
      <c r="Z3308" s="34"/>
      <c r="AA3308" s="63" t="str">
        <f t="shared" si="1074"/>
        <v>-</v>
      </c>
      <c r="AB3308" s="63" t="str">
        <f t="shared" si="1075"/>
        <v>-</v>
      </c>
      <c r="AC3308" s="63">
        <f>IF(ISBLANK($C3308),0,VLOOKUP($C3308,Listen!$A$2:$C$45,2,FALSE))</f>
        <v>0</v>
      </c>
      <c r="AD3308" s="63">
        <f>IF(ISBLANK($C3308),0,VLOOKUP($C3308,Listen!$A$2:$C$45,3,FALSE))</f>
        <v>0</v>
      </c>
      <c r="AE3308" s="49">
        <f t="shared" si="1076"/>
        <v>0</v>
      </c>
      <c r="AF3308" s="49">
        <f t="shared" si="1076"/>
        <v>0</v>
      </c>
      <c r="AG3308" s="49">
        <f>IFERROR(IF(OR($V3308&lt;&gt;"Ja",VLOOKUP($C3308,Listen!$A$2:$F$45,5,0)="Nein",D3308&lt;IF(C3308="LNG Anbindungsanlagen gemäß separater Festlegung",2022,2023)),$AC3308,$AA3308),0)</f>
        <v>0</v>
      </c>
      <c r="AH3308" s="49">
        <f>IFERROR(IF(OR($V3308&lt;&gt;"Ja",VLOOKUP($C3308,Listen!$A$2:$F$45,5,0)="Nein",D3308&lt;IF(C3308="LNG Anbindungsanlagen gemäß separater Festlegung",2022,2023)),$AC3308,$AA3308),0)</f>
        <v>0</v>
      </c>
      <c r="AI3308" s="49">
        <f>IFERROR(IF(OR($W3308&lt;&gt;"Ja",VLOOKUP($C3308,Listen!$A$2:$F$45,6,0)="Nein"),$AC3308,$AB3308),0)</f>
        <v>0</v>
      </c>
      <c r="AJ3308" s="49">
        <f>IFERROR(IF(OR($W3308&lt;&gt;"Ja",VLOOKUP($C3308,Listen!$A$2:$F$45,6,0)="Nein"),$AC3308,$AB3308),0)</f>
        <v>0</v>
      </c>
      <c r="AK3308" s="49">
        <f>IFERROR(IF(OR($W3308&lt;&gt;"Ja",VLOOKUP($C3308,Listen!$A$2:$F$45,6,0)="Nein"),$AC3308,$AB3308),0)</f>
        <v>0</v>
      </c>
      <c r="AL3308" s="51">
        <f t="shared" si="1077"/>
        <v>0</v>
      </c>
      <c r="AM3308" s="296">
        <f>IFERROR(IF(VLOOKUP($C3308,Listen!$A$2:$F$45,6,0)="Ja",MAX(BC3308:BD3308),D_SAV!$BC3308),0)</f>
        <v>0</v>
      </c>
      <c r="AN3308" s="51">
        <f t="shared" si="1078"/>
        <v>0</v>
      </c>
      <c r="AP3308" s="304">
        <f t="shared" si="1079"/>
        <v>0</v>
      </c>
      <c r="AQ3308" s="304">
        <f t="shared" si="1080"/>
        <v>0</v>
      </c>
      <c r="AR3308" s="304">
        <f t="shared" si="1081"/>
        <v>0</v>
      </c>
      <c r="AS3308" s="304">
        <f t="shared" si="1082"/>
        <v>0</v>
      </c>
      <c r="AT3308" s="304">
        <f t="shared" si="1083"/>
        <v>0</v>
      </c>
      <c r="AU3308" s="304">
        <f t="shared" si="1084"/>
        <v>0</v>
      </c>
      <c r="AV3308" s="304">
        <f t="shared" si="1085"/>
        <v>0</v>
      </c>
      <c r="AW3308" s="304">
        <f t="shared" si="1086"/>
        <v>0</v>
      </c>
      <c r="AX3308" s="304">
        <f t="shared" si="1087"/>
        <v>0</v>
      </c>
      <c r="AY3308" s="304">
        <f t="shared" si="1088"/>
        <v>0</v>
      </c>
      <c r="AZ3308" s="304">
        <f t="shared" si="1089"/>
        <v>0</v>
      </c>
      <c r="BA3308" s="304">
        <f t="shared" si="1090"/>
        <v>0</v>
      </c>
      <c r="BB3308" s="304">
        <f t="shared" si="1091"/>
        <v>0</v>
      </c>
      <c r="BC3308" s="304">
        <f t="shared" si="1092"/>
        <v>0</v>
      </c>
      <c r="BD3308" s="304">
        <f t="shared" si="1093"/>
        <v>0</v>
      </c>
      <c r="BE3308" s="304">
        <f>IFERROR(IF(VLOOKUP($C3308,Listen!$A$2:$F$45,6,0)="Ja",BB3308-MAX(BC3308:BD3308),BB3308-BC3308),0)</f>
        <v>0</v>
      </c>
    </row>
    <row r="3309" spans="1:57" x14ac:dyDescent="0.25">
      <c r="A3309" s="320" t="str">
        <f>IF(AND(D3309&lt;&gt;0,C3309&lt;&gt;0,E3309&lt;&gt;0),IF(B3309&lt;&gt;0,CONCATENATE(B3309,"-AGr",VLOOKUP(C3309,Listen!$A$2:$D$45,4,FALSE),"-",D3309,"-",E3309,),CONCATENATE("AGr",VLOOKUP(C3309,Listen!$A$2:$D$45,4,FALSE),"-",D3309,"-",E3309)),"keine vollständige ID")</f>
        <v>keine vollständige ID</v>
      </c>
      <c r="B3309" s="301"/>
      <c r="C3309" s="287"/>
      <c r="D3309" s="34"/>
      <c r="E3309" s="306"/>
      <c r="F3309" s="116"/>
      <c r="G3309" s="17"/>
      <c r="H3309" s="17"/>
      <c r="I3309" s="17"/>
      <c r="J3309" s="17"/>
      <c r="K3309" s="17"/>
      <c r="L3309" s="17"/>
      <c r="M3309" s="17"/>
      <c r="N3309" s="17"/>
      <c r="O3309" s="116"/>
      <c r="P3309" s="117">
        <f>IF(D3309&gt;A_Stammdaten!$B$12,0,SUM(G3309,H3309,J3309,L3309:M3309)-SUM(I3309,K3309,N3309:O3309))</f>
        <v>0</v>
      </c>
      <c r="Q3309" s="17"/>
      <c r="R3309" s="17"/>
      <c r="S3309" s="17"/>
      <c r="T3309" s="17"/>
      <c r="U3309" s="62">
        <f t="shared" si="1073"/>
        <v>0</v>
      </c>
      <c r="V3309" s="34"/>
      <c r="W3309" s="34"/>
      <c r="X3309" s="34"/>
      <c r="Y3309" s="34"/>
      <c r="Z3309" s="34"/>
      <c r="AA3309" s="63" t="str">
        <f t="shared" si="1074"/>
        <v>-</v>
      </c>
      <c r="AB3309" s="63" t="str">
        <f t="shared" si="1075"/>
        <v>-</v>
      </c>
      <c r="AC3309" s="63">
        <f>IF(ISBLANK($C3309),0,VLOOKUP($C3309,Listen!$A$2:$C$45,2,FALSE))</f>
        <v>0</v>
      </c>
      <c r="AD3309" s="63">
        <f>IF(ISBLANK($C3309),0,VLOOKUP($C3309,Listen!$A$2:$C$45,3,FALSE))</f>
        <v>0</v>
      </c>
      <c r="AE3309" s="49">
        <f t="shared" si="1076"/>
        <v>0</v>
      </c>
      <c r="AF3309" s="49">
        <f t="shared" si="1076"/>
        <v>0</v>
      </c>
      <c r="AG3309" s="49">
        <f>IFERROR(IF(OR($V3309&lt;&gt;"Ja",VLOOKUP($C3309,Listen!$A$2:$F$45,5,0)="Nein",D3309&lt;IF(C3309="LNG Anbindungsanlagen gemäß separater Festlegung",2022,2023)),$AC3309,$AA3309),0)</f>
        <v>0</v>
      </c>
      <c r="AH3309" s="49">
        <f>IFERROR(IF(OR($V3309&lt;&gt;"Ja",VLOOKUP($C3309,Listen!$A$2:$F$45,5,0)="Nein",D3309&lt;IF(C3309="LNG Anbindungsanlagen gemäß separater Festlegung",2022,2023)),$AC3309,$AA3309),0)</f>
        <v>0</v>
      </c>
      <c r="AI3309" s="49">
        <f>IFERROR(IF(OR($W3309&lt;&gt;"Ja",VLOOKUP($C3309,Listen!$A$2:$F$45,6,0)="Nein"),$AC3309,$AB3309),0)</f>
        <v>0</v>
      </c>
      <c r="AJ3309" s="49">
        <f>IFERROR(IF(OR($W3309&lt;&gt;"Ja",VLOOKUP($C3309,Listen!$A$2:$F$45,6,0)="Nein"),$AC3309,$AB3309),0)</f>
        <v>0</v>
      </c>
      <c r="AK3309" s="49">
        <f>IFERROR(IF(OR($W3309&lt;&gt;"Ja",VLOOKUP($C3309,Listen!$A$2:$F$45,6,0)="Nein"),$AC3309,$AB3309),0)</f>
        <v>0</v>
      </c>
      <c r="AL3309" s="51">
        <f t="shared" si="1077"/>
        <v>0</v>
      </c>
      <c r="AM3309" s="296">
        <f>IFERROR(IF(VLOOKUP($C3309,Listen!$A$2:$F$45,6,0)="Ja",MAX(BC3309:BD3309),D_SAV!$BC3309),0)</f>
        <v>0</v>
      </c>
      <c r="AN3309" s="51">
        <f t="shared" si="1078"/>
        <v>0</v>
      </c>
      <c r="AP3309" s="304">
        <f t="shared" si="1079"/>
        <v>0</v>
      </c>
      <c r="AQ3309" s="304">
        <f t="shared" si="1080"/>
        <v>0</v>
      </c>
      <c r="AR3309" s="304">
        <f t="shared" si="1081"/>
        <v>0</v>
      </c>
      <c r="AS3309" s="304">
        <f t="shared" si="1082"/>
        <v>0</v>
      </c>
      <c r="AT3309" s="304">
        <f t="shared" si="1083"/>
        <v>0</v>
      </c>
      <c r="AU3309" s="304">
        <f t="shared" si="1084"/>
        <v>0</v>
      </c>
      <c r="AV3309" s="304">
        <f t="shared" si="1085"/>
        <v>0</v>
      </c>
      <c r="AW3309" s="304">
        <f t="shared" si="1086"/>
        <v>0</v>
      </c>
      <c r="AX3309" s="304">
        <f t="shared" si="1087"/>
        <v>0</v>
      </c>
      <c r="AY3309" s="304">
        <f t="shared" si="1088"/>
        <v>0</v>
      </c>
      <c r="AZ3309" s="304">
        <f t="shared" si="1089"/>
        <v>0</v>
      </c>
      <c r="BA3309" s="304">
        <f t="shared" si="1090"/>
        <v>0</v>
      </c>
      <c r="BB3309" s="304">
        <f t="shared" si="1091"/>
        <v>0</v>
      </c>
      <c r="BC3309" s="304">
        <f t="shared" si="1092"/>
        <v>0</v>
      </c>
      <c r="BD3309" s="304">
        <f t="shared" si="1093"/>
        <v>0</v>
      </c>
      <c r="BE3309" s="304">
        <f>IFERROR(IF(VLOOKUP($C3309,Listen!$A$2:$F$45,6,0)="Ja",BB3309-MAX(BC3309:BD3309),BB3309-BC3309),0)</f>
        <v>0</v>
      </c>
    </row>
    <row r="3310" spans="1:57" x14ac:dyDescent="0.25">
      <c r="A3310" s="320" t="str">
        <f>IF(AND(D3310&lt;&gt;0,C3310&lt;&gt;0,E3310&lt;&gt;0),IF(B3310&lt;&gt;0,CONCATENATE(B3310,"-AGr",VLOOKUP(C3310,Listen!$A$2:$D$45,4,FALSE),"-",D3310,"-",E3310,),CONCATENATE("AGr",VLOOKUP(C3310,Listen!$A$2:$D$45,4,FALSE),"-",D3310,"-",E3310)),"keine vollständige ID")</f>
        <v>keine vollständige ID</v>
      </c>
      <c r="B3310" s="301"/>
      <c r="C3310" s="287"/>
      <c r="D3310" s="34"/>
      <c r="E3310" s="306"/>
      <c r="F3310" s="116"/>
      <c r="G3310" s="17"/>
      <c r="H3310" s="17"/>
      <c r="I3310" s="17"/>
      <c r="J3310" s="17"/>
      <c r="K3310" s="17"/>
      <c r="L3310" s="17"/>
      <c r="M3310" s="17"/>
      <c r="N3310" s="17"/>
      <c r="O3310" s="116"/>
      <c r="P3310" s="117">
        <f>IF(D3310&gt;A_Stammdaten!$B$12,0,SUM(G3310,H3310,J3310,L3310:M3310)-SUM(I3310,K3310,N3310:O3310))</f>
        <v>0</v>
      </c>
      <c r="Q3310" s="17"/>
      <c r="R3310" s="17"/>
      <c r="S3310" s="17"/>
      <c r="T3310" s="17"/>
      <c r="U3310" s="62">
        <f t="shared" si="1073"/>
        <v>0</v>
      </c>
      <c r="V3310" s="34"/>
      <c r="W3310" s="34"/>
      <c r="X3310" s="34"/>
      <c r="Y3310" s="34"/>
      <c r="Z3310" s="34"/>
      <c r="AA3310" s="63" t="str">
        <f t="shared" si="1074"/>
        <v>-</v>
      </c>
      <c r="AB3310" s="63" t="str">
        <f t="shared" si="1075"/>
        <v>-</v>
      </c>
      <c r="AC3310" s="63">
        <f>IF(ISBLANK($C3310),0,VLOOKUP($C3310,Listen!$A$2:$C$45,2,FALSE))</f>
        <v>0</v>
      </c>
      <c r="AD3310" s="63">
        <f>IF(ISBLANK($C3310),0,VLOOKUP($C3310,Listen!$A$2:$C$45,3,FALSE))</f>
        <v>0</v>
      </c>
      <c r="AE3310" s="49">
        <f t="shared" si="1076"/>
        <v>0</v>
      </c>
      <c r="AF3310" s="49">
        <f t="shared" si="1076"/>
        <v>0</v>
      </c>
      <c r="AG3310" s="49">
        <f>IFERROR(IF(OR($V3310&lt;&gt;"Ja",VLOOKUP($C3310,Listen!$A$2:$F$45,5,0)="Nein",D3310&lt;IF(C3310="LNG Anbindungsanlagen gemäß separater Festlegung",2022,2023)),$AC3310,$AA3310),0)</f>
        <v>0</v>
      </c>
      <c r="AH3310" s="49">
        <f>IFERROR(IF(OR($V3310&lt;&gt;"Ja",VLOOKUP($C3310,Listen!$A$2:$F$45,5,0)="Nein",D3310&lt;IF(C3310="LNG Anbindungsanlagen gemäß separater Festlegung",2022,2023)),$AC3310,$AA3310),0)</f>
        <v>0</v>
      </c>
      <c r="AI3310" s="49">
        <f>IFERROR(IF(OR($W3310&lt;&gt;"Ja",VLOOKUP($C3310,Listen!$A$2:$F$45,6,0)="Nein"),$AC3310,$AB3310),0)</f>
        <v>0</v>
      </c>
      <c r="AJ3310" s="49">
        <f>IFERROR(IF(OR($W3310&lt;&gt;"Ja",VLOOKUP($C3310,Listen!$A$2:$F$45,6,0)="Nein"),$AC3310,$AB3310),0)</f>
        <v>0</v>
      </c>
      <c r="AK3310" s="49">
        <f>IFERROR(IF(OR($W3310&lt;&gt;"Ja",VLOOKUP($C3310,Listen!$A$2:$F$45,6,0)="Nein"),$AC3310,$AB3310),0)</f>
        <v>0</v>
      </c>
      <c r="AL3310" s="51">
        <f t="shared" si="1077"/>
        <v>0</v>
      </c>
      <c r="AM3310" s="296">
        <f>IFERROR(IF(VLOOKUP($C3310,Listen!$A$2:$F$45,6,0)="Ja",MAX(BC3310:BD3310),D_SAV!$BC3310),0)</f>
        <v>0</v>
      </c>
      <c r="AN3310" s="51">
        <f t="shared" si="1078"/>
        <v>0</v>
      </c>
      <c r="AP3310" s="304">
        <f t="shared" si="1079"/>
        <v>0</v>
      </c>
      <c r="AQ3310" s="304">
        <f t="shared" si="1080"/>
        <v>0</v>
      </c>
      <c r="AR3310" s="304">
        <f t="shared" si="1081"/>
        <v>0</v>
      </c>
      <c r="AS3310" s="304">
        <f t="shared" si="1082"/>
        <v>0</v>
      </c>
      <c r="AT3310" s="304">
        <f t="shared" si="1083"/>
        <v>0</v>
      </c>
      <c r="AU3310" s="304">
        <f t="shared" si="1084"/>
        <v>0</v>
      </c>
      <c r="AV3310" s="304">
        <f t="shared" si="1085"/>
        <v>0</v>
      </c>
      <c r="AW3310" s="304">
        <f t="shared" si="1086"/>
        <v>0</v>
      </c>
      <c r="AX3310" s="304">
        <f t="shared" si="1087"/>
        <v>0</v>
      </c>
      <c r="AY3310" s="304">
        <f t="shared" si="1088"/>
        <v>0</v>
      </c>
      <c r="AZ3310" s="304">
        <f t="shared" si="1089"/>
        <v>0</v>
      </c>
      <c r="BA3310" s="304">
        <f t="shared" si="1090"/>
        <v>0</v>
      </c>
      <c r="BB3310" s="304">
        <f t="shared" si="1091"/>
        <v>0</v>
      </c>
      <c r="BC3310" s="304">
        <f t="shared" si="1092"/>
        <v>0</v>
      </c>
      <c r="BD3310" s="304">
        <f t="shared" si="1093"/>
        <v>0</v>
      </c>
      <c r="BE3310" s="304">
        <f>IFERROR(IF(VLOOKUP($C3310,Listen!$A$2:$F$45,6,0)="Ja",BB3310-MAX(BC3310:BD3310),BB3310-BC3310),0)</f>
        <v>0</v>
      </c>
    </row>
    <row r="3311" spans="1:57" x14ac:dyDescent="0.25">
      <c r="A3311" s="320" t="str">
        <f>IF(AND(D3311&lt;&gt;0,C3311&lt;&gt;0,E3311&lt;&gt;0),IF(B3311&lt;&gt;0,CONCATENATE(B3311,"-AGr",VLOOKUP(C3311,Listen!$A$2:$D$45,4,FALSE),"-",D3311,"-",E3311,),CONCATENATE("AGr",VLOOKUP(C3311,Listen!$A$2:$D$45,4,FALSE),"-",D3311,"-",E3311)),"keine vollständige ID")</f>
        <v>keine vollständige ID</v>
      </c>
      <c r="B3311" s="301"/>
      <c r="C3311" s="287"/>
      <c r="D3311" s="34"/>
      <c r="E3311" s="306"/>
      <c r="F3311" s="116"/>
      <c r="G3311" s="17"/>
      <c r="H3311" s="17"/>
      <c r="I3311" s="17"/>
      <c r="J3311" s="17"/>
      <c r="K3311" s="17"/>
      <c r="L3311" s="17"/>
      <c r="M3311" s="17"/>
      <c r="N3311" s="17"/>
      <c r="O3311" s="116"/>
      <c r="P3311" s="117">
        <f>IF(D3311&gt;A_Stammdaten!$B$12,0,SUM(G3311,H3311,J3311,L3311:M3311)-SUM(I3311,K3311,N3311:O3311))</f>
        <v>0</v>
      </c>
      <c r="Q3311" s="17"/>
      <c r="R3311" s="17"/>
      <c r="S3311" s="17"/>
      <c r="T3311" s="17"/>
      <c r="U3311" s="62">
        <f t="shared" si="1073"/>
        <v>0</v>
      </c>
      <c r="V3311" s="34"/>
      <c r="W3311" s="34"/>
      <c r="X3311" s="34"/>
      <c r="Y3311" s="34"/>
      <c r="Z3311" s="34"/>
      <c r="AA3311" s="63" t="str">
        <f t="shared" si="1074"/>
        <v>-</v>
      </c>
      <c r="AB3311" s="63" t="str">
        <f t="shared" si="1075"/>
        <v>-</v>
      </c>
      <c r="AC3311" s="63">
        <f>IF(ISBLANK($C3311),0,VLOOKUP($C3311,Listen!$A$2:$C$45,2,FALSE))</f>
        <v>0</v>
      </c>
      <c r="AD3311" s="63">
        <f>IF(ISBLANK($C3311),0,VLOOKUP($C3311,Listen!$A$2:$C$45,3,FALSE))</f>
        <v>0</v>
      </c>
      <c r="AE3311" s="49">
        <f t="shared" si="1076"/>
        <v>0</v>
      </c>
      <c r="AF3311" s="49">
        <f t="shared" si="1076"/>
        <v>0</v>
      </c>
      <c r="AG3311" s="49">
        <f>IFERROR(IF(OR($V3311&lt;&gt;"Ja",VLOOKUP($C3311,Listen!$A$2:$F$45,5,0)="Nein",D3311&lt;IF(C3311="LNG Anbindungsanlagen gemäß separater Festlegung",2022,2023)),$AC3311,$AA3311),0)</f>
        <v>0</v>
      </c>
      <c r="AH3311" s="49">
        <f>IFERROR(IF(OR($V3311&lt;&gt;"Ja",VLOOKUP($C3311,Listen!$A$2:$F$45,5,0)="Nein",D3311&lt;IF(C3311="LNG Anbindungsanlagen gemäß separater Festlegung",2022,2023)),$AC3311,$AA3311),0)</f>
        <v>0</v>
      </c>
      <c r="AI3311" s="49">
        <f>IFERROR(IF(OR($W3311&lt;&gt;"Ja",VLOOKUP($C3311,Listen!$A$2:$F$45,6,0)="Nein"),$AC3311,$AB3311),0)</f>
        <v>0</v>
      </c>
      <c r="AJ3311" s="49">
        <f>IFERROR(IF(OR($W3311&lt;&gt;"Ja",VLOOKUP($C3311,Listen!$A$2:$F$45,6,0)="Nein"),$AC3311,$AB3311),0)</f>
        <v>0</v>
      </c>
      <c r="AK3311" s="49">
        <f>IFERROR(IF(OR($W3311&lt;&gt;"Ja",VLOOKUP($C3311,Listen!$A$2:$F$45,6,0)="Nein"),$AC3311,$AB3311),0)</f>
        <v>0</v>
      </c>
      <c r="AL3311" s="51">
        <f t="shared" si="1077"/>
        <v>0</v>
      </c>
      <c r="AM3311" s="296">
        <f>IFERROR(IF(VLOOKUP($C3311,Listen!$A$2:$F$45,6,0)="Ja",MAX(BC3311:BD3311),D_SAV!$BC3311),0)</f>
        <v>0</v>
      </c>
      <c r="AN3311" s="51">
        <f t="shared" si="1078"/>
        <v>0</v>
      </c>
      <c r="AP3311" s="304">
        <f t="shared" si="1079"/>
        <v>0</v>
      </c>
      <c r="AQ3311" s="304">
        <f t="shared" si="1080"/>
        <v>0</v>
      </c>
      <c r="AR3311" s="304">
        <f t="shared" si="1081"/>
        <v>0</v>
      </c>
      <c r="AS3311" s="304">
        <f t="shared" si="1082"/>
        <v>0</v>
      </c>
      <c r="AT3311" s="304">
        <f t="shared" si="1083"/>
        <v>0</v>
      </c>
      <c r="AU3311" s="304">
        <f t="shared" si="1084"/>
        <v>0</v>
      </c>
      <c r="AV3311" s="304">
        <f t="shared" si="1085"/>
        <v>0</v>
      </c>
      <c r="AW3311" s="304">
        <f t="shared" si="1086"/>
        <v>0</v>
      </c>
      <c r="AX3311" s="304">
        <f t="shared" si="1087"/>
        <v>0</v>
      </c>
      <c r="AY3311" s="304">
        <f t="shared" si="1088"/>
        <v>0</v>
      </c>
      <c r="AZ3311" s="304">
        <f t="shared" si="1089"/>
        <v>0</v>
      </c>
      <c r="BA3311" s="304">
        <f t="shared" si="1090"/>
        <v>0</v>
      </c>
      <c r="BB3311" s="304">
        <f t="shared" si="1091"/>
        <v>0</v>
      </c>
      <c r="BC3311" s="304">
        <f t="shared" si="1092"/>
        <v>0</v>
      </c>
      <c r="BD3311" s="304">
        <f t="shared" si="1093"/>
        <v>0</v>
      </c>
      <c r="BE3311" s="304">
        <f>IFERROR(IF(VLOOKUP($C3311,Listen!$A$2:$F$45,6,0)="Ja",BB3311-MAX(BC3311:BD3311),BB3311-BC3311),0)</f>
        <v>0</v>
      </c>
    </row>
    <row r="3312" spans="1:57" x14ac:dyDescent="0.25">
      <c r="A3312" s="320" t="str">
        <f>IF(AND(D3312&lt;&gt;0,C3312&lt;&gt;0,E3312&lt;&gt;0),IF(B3312&lt;&gt;0,CONCATENATE(B3312,"-AGr",VLOOKUP(C3312,Listen!$A$2:$D$45,4,FALSE),"-",D3312,"-",E3312,),CONCATENATE("AGr",VLOOKUP(C3312,Listen!$A$2:$D$45,4,FALSE),"-",D3312,"-",E3312)),"keine vollständige ID")</f>
        <v>keine vollständige ID</v>
      </c>
      <c r="B3312" s="301"/>
      <c r="C3312" s="287"/>
      <c r="D3312" s="34"/>
      <c r="E3312" s="306"/>
      <c r="F3312" s="116"/>
      <c r="G3312" s="17"/>
      <c r="H3312" s="17"/>
      <c r="I3312" s="17"/>
      <c r="J3312" s="17"/>
      <c r="K3312" s="17"/>
      <c r="L3312" s="17"/>
      <c r="M3312" s="17"/>
      <c r="N3312" s="17"/>
      <c r="O3312" s="116"/>
      <c r="P3312" s="117">
        <f>IF(D3312&gt;A_Stammdaten!$B$12,0,SUM(G3312,H3312,J3312,L3312:M3312)-SUM(I3312,K3312,N3312:O3312))</f>
        <v>0</v>
      </c>
      <c r="Q3312" s="17"/>
      <c r="R3312" s="17"/>
      <c r="S3312" s="17"/>
      <c r="T3312" s="17"/>
      <c r="U3312" s="62">
        <f t="shared" si="1073"/>
        <v>0</v>
      </c>
      <c r="V3312" s="34"/>
      <c r="W3312" s="34"/>
      <c r="X3312" s="34"/>
      <c r="Y3312" s="34"/>
      <c r="Z3312" s="34"/>
      <c r="AA3312" s="63" t="str">
        <f t="shared" si="1074"/>
        <v>-</v>
      </c>
      <c r="AB3312" s="63" t="str">
        <f t="shared" si="1075"/>
        <v>-</v>
      </c>
      <c r="AC3312" s="63">
        <f>IF(ISBLANK($C3312),0,VLOOKUP($C3312,Listen!$A$2:$C$45,2,FALSE))</f>
        <v>0</v>
      </c>
      <c r="AD3312" s="63">
        <f>IF(ISBLANK($C3312),0,VLOOKUP($C3312,Listen!$A$2:$C$45,3,FALSE))</f>
        <v>0</v>
      </c>
      <c r="AE3312" s="49">
        <f t="shared" si="1076"/>
        <v>0</v>
      </c>
      <c r="AF3312" s="49">
        <f t="shared" si="1076"/>
        <v>0</v>
      </c>
      <c r="AG3312" s="49">
        <f>IFERROR(IF(OR($V3312&lt;&gt;"Ja",VLOOKUP($C3312,Listen!$A$2:$F$45,5,0)="Nein",D3312&lt;IF(C3312="LNG Anbindungsanlagen gemäß separater Festlegung",2022,2023)),$AC3312,$AA3312),0)</f>
        <v>0</v>
      </c>
      <c r="AH3312" s="49">
        <f>IFERROR(IF(OR($V3312&lt;&gt;"Ja",VLOOKUP($C3312,Listen!$A$2:$F$45,5,0)="Nein",D3312&lt;IF(C3312="LNG Anbindungsanlagen gemäß separater Festlegung",2022,2023)),$AC3312,$AA3312),0)</f>
        <v>0</v>
      </c>
      <c r="AI3312" s="49">
        <f>IFERROR(IF(OR($W3312&lt;&gt;"Ja",VLOOKUP($C3312,Listen!$A$2:$F$45,6,0)="Nein"),$AC3312,$AB3312),0)</f>
        <v>0</v>
      </c>
      <c r="AJ3312" s="49">
        <f>IFERROR(IF(OR($W3312&lt;&gt;"Ja",VLOOKUP($C3312,Listen!$A$2:$F$45,6,0)="Nein"),$AC3312,$AB3312),0)</f>
        <v>0</v>
      </c>
      <c r="AK3312" s="49">
        <f>IFERROR(IF(OR($W3312&lt;&gt;"Ja",VLOOKUP($C3312,Listen!$A$2:$F$45,6,0)="Nein"),$AC3312,$AB3312),0)</f>
        <v>0</v>
      </c>
      <c r="AL3312" s="51">
        <f t="shared" si="1077"/>
        <v>0</v>
      </c>
      <c r="AM3312" s="296">
        <f>IFERROR(IF(VLOOKUP($C3312,Listen!$A$2:$F$45,6,0)="Ja",MAX(BC3312:BD3312),D_SAV!$BC3312),0)</f>
        <v>0</v>
      </c>
      <c r="AN3312" s="51">
        <f t="shared" si="1078"/>
        <v>0</v>
      </c>
      <c r="AP3312" s="304">
        <f t="shared" si="1079"/>
        <v>0</v>
      </c>
      <c r="AQ3312" s="304">
        <f t="shared" si="1080"/>
        <v>0</v>
      </c>
      <c r="AR3312" s="304">
        <f t="shared" si="1081"/>
        <v>0</v>
      </c>
      <c r="AS3312" s="304">
        <f t="shared" si="1082"/>
        <v>0</v>
      </c>
      <c r="AT3312" s="304">
        <f t="shared" si="1083"/>
        <v>0</v>
      </c>
      <c r="AU3312" s="304">
        <f t="shared" si="1084"/>
        <v>0</v>
      </c>
      <c r="AV3312" s="304">
        <f t="shared" si="1085"/>
        <v>0</v>
      </c>
      <c r="AW3312" s="304">
        <f t="shared" si="1086"/>
        <v>0</v>
      </c>
      <c r="AX3312" s="304">
        <f t="shared" si="1087"/>
        <v>0</v>
      </c>
      <c r="AY3312" s="304">
        <f t="shared" si="1088"/>
        <v>0</v>
      </c>
      <c r="AZ3312" s="304">
        <f t="shared" si="1089"/>
        <v>0</v>
      </c>
      <c r="BA3312" s="304">
        <f t="shared" si="1090"/>
        <v>0</v>
      </c>
      <c r="BB3312" s="304">
        <f t="shared" si="1091"/>
        <v>0</v>
      </c>
      <c r="BC3312" s="304">
        <f t="shared" si="1092"/>
        <v>0</v>
      </c>
      <c r="BD3312" s="304">
        <f t="shared" si="1093"/>
        <v>0</v>
      </c>
      <c r="BE3312" s="304">
        <f>IFERROR(IF(VLOOKUP($C3312,Listen!$A$2:$F$45,6,0)="Ja",BB3312-MAX(BC3312:BD3312),BB3312-BC3312),0)</f>
        <v>0</v>
      </c>
    </row>
    <row r="3313" spans="1:57" x14ac:dyDescent="0.25">
      <c r="A3313" s="320" t="str">
        <f>IF(AND(D3313&lt;&gt;0,C3313&lt;&gt;0,E3313&lt;&gt;0),IF(B3313&lt;&gt;0,CONCATENATE(B3313,"-AGr",VLOOKUP(C3313,Listen!$A$2:$D$45,4,FALSE),"-",D3313,"-",E3313,),CONCATENATE("AGr",VLOOKUP(C3313,Listen!$A$2:$D$45,4,FALSE),"-",D3313,"-",E3313)),"keine vollständige ID")</f>
        <v>keine vollständige ID</v>
      </c>
      <c r="B3313" s="301"/>
      <c r="C3313" s="287"/>
      <c r="D3313" s="34"/>
      <c r="E3313" s="306"/>
      <c r="F3313" s="116"/>
      <c r="G3313" s="17"/>
      <c r="H3313" s="17"/>
      <c r="I3313" s="17"/>
      <c r="J3313" s="17"/>
      <c r="K3313" s="17"/>
      <c r="L3313" s="17"/>
      <c r="M3313" s="17"/>
      <c r="N3313" s="17"/>
      <c r="O3313" s="116"/>
      <c r="P3313" s="117">
        <f>IF(D3313&gt;A_Stammdaten!$B$12,0,SUM(G3313,H3313,J3313,L3313:M3313)-SUM(I3313,K3313,N3313:O3313))</f>
        <v>0</v>
      </c>
      <c r="Q3313" s="17"/>
      <c r="R3313" s="17"/>
      <c r="S3313" s="17"/>
      <c r="T3313" s="17"/>
      <c r="U3313" s="62">
        <f t="shared" si="1073"/>
        <v>0</v>
      </c>
      <c r="V3313" s="34"/>
      <c r="W3313" s="34"/>
      <c r="X3313" s="34"/>
      <c r="Y3313" s="34"/>
      <c r="Z3313" s="34"/>
      <c r="AA3313" s="63" t="str">
        <f t="shared" si="1074"/>
        <v>-</v>
      </c>
      <c r="AB3313" s="63" t="str">
        <f t="shared" si="1075"/>
        <v>-</v>
      </c>
      <c r="AC3313" s="63">
        <f>IF(ISBLANK($C3313),0,VLOOKUP($C3313,Listen!$A$2:$C$45,2,FALSE))</f>
        <v>0</v>
      </c>
      <c r="AD3313" s="63">
        <f>IF(ISBLANK($C3313),0,VLOOKUP($C3313,Listen!$A$2:$C$45,3,FALSE))</f>
        <v>0</v>
      </c>
      <c r="AE3313" s="49">
        <f t="shared" si="1076"/>
        <v>0</v>
      </c>
      <c r="AF3313" s="49">
        <f t="shared" si="1076"/>
        <v>0</v>
      </c>
      <c r="AG3313" s="49">
        <f>IFERROR(IF(OR($V3313&lt;&gt;"Ja",VLOOKUP($C3313,Listen!$A$2:$F$45,5,0)="Nein",D3313&lt;IF(C3313="LNG Anbindungsanlagen gemäß separater Festlegung",2022,2023)),$AC3313,$AA3313),0)</f>
        <v>0</v>
      </c>
      <c r="AH3313" s="49">
        <f>IFERROR(IF(OR($V3313&lt;&gt;"Ja",VLOOKUP($C3313,Listen!$A$2:$F$45,5,0)="Nein",D3313&lt;IF(C3313="LNG Anbindungsanlagen gemäß separater Festlegung",2022,2023)),$AC3313,$AA3313),0)</f>
        <v>0</v>
      </c>
      <c r="AI3313" s="49">
        <f>IFERROR(IF(OR($W3313&lt;&gt;"Ja",VLOOKUP($C3313,Listen!$A$2:$F$45,6,0)="Nein"),$AC3313,$AB3313),0)</f>
        <v>0</v>
      </c>
      <c r="AJ3313" s="49">
        <f>IFERROR(IF(OR($W3313&lt;&gt;"Ja",VLOOKUP($C3313,Listen!$A$2:$F$45,6,0)="Nein"),$AC3313,$AB3313),0)</f>
        <v>0</v>
      </c>
      <c r="AK3313" s="49">
        <f>IFERROR(IF(OR($W3313&lt;&gt;"Ja",VLOOKUP($C3313,Listen!$A$2:$F$45,6,0)="Nein"),$AC3313,$AB3313),0)</f>
        <v>0</v>
      </c>
      <c r="AL3313" s="51">
        <f t="shared" si="1077"/>
        <v>0</v>
      </c>
      <c r="AM3313" s="296">
        <f>IFERROR(IF(VLOOKUP($C3313,Listen!$A$2:$F$45,6,0)="Ja",MAX(BC3313:BD3313),D_SAV!$BC3313),0)</f>
        <v>0</v>
      </c>
      <c r="AN3313" s="51">
        <f t="shared" si="1078"/>
        <v>0</v>
      </c>
      <c r="AP3313" s="304">
        <f t="shared" si="1079"/>
        <v>0</v>
      </c>
      <c r="AQ3313" s="304">
        <f t="shared" si="1080"/>
        <v>0</v>
      </c>
      <c r="AR3313" s="304">
        <f t="shared" si="1081"/>
        <v>0</v>
      </c>
      <c r="AS3313" s="304">
        <f t="shared" si="1082"/>
        <v>0</v>
      </c>
      <c r="AT3313" s="304">
        <f t="shared" si="1083"/>
        <v>0</v>
      </c>
      <c r="AU3313" s="304">
        <f t="shared" si="1084"/>
        <v>0</v>
      </c>
      <c r="AV3313" s="304">
        <f t="shared" si="1085"/>
        <v>0</v>
      </c>
      <c r="AW3313" s="304">
        <f t="shared" si="1086"/>
        <v>0</v>
      </c>
      <c r="AX3313" s="304">
        <f t="shared" si="1087"/>
        <v>0</v>
      </c>
      <c r="AY3313" s="304">
        <f t="shared" si="1088"/>
        <v>0</v>
      </c>
      <c r="AZ3313" s="304">
        <f t="shared" si="1089"/>
        <v>0</v>
      </c>
      <c r="BA3313" s="304">
        <f t="shared" si="1090"/>
        <v>0</v>
      </c>
      <c r="BB3313" s="304">
        <f t="shared" si="1091"/>
        <v>0</v>
      </c>
      <c r="BC3313" s="304">
        <f t="shared" si="1092"/>
        <v>0</v>
      </c>
      <c r="BD3313" s="304">
        <f t="shared" si="1093"/>
        <v>0</v>
      </c>
      <c r="BE3313" s="304">
        <f>IFERROR(IF(VLOOKUP($C3313,Listen!$A$2:$F$45,6,0)="Ja",BB3313-MAX(BC3313:BD3313),BB3313-BC3313),0)</f>
        <v>0</v>
      </c>
    </row>
    <row r="3314" spans="1:57" x14ac:dyDescent="0.25">
      <c r="A3314" s="320" t="str">
        <f>IF(AND(D3314&lt;&gt;0,C3314&lt;&gt;0,E3314&lt;&gt;0),IF(B3314&lt;&gt;0,CONCATENATE(B3314,"-AGr",VLOOKUP(C3314,Listen!$A$2:$D$45,4,FALSE),"-",D3314,"-",E3314,),CONCATENATE("AGr",VLOOKUP(C3314,Listen!$A$2:$D$45,4,FALSE),"-",D3314,"-",E3314)),"keine vollständige ID")</f>
        <v>keine vollständige ID</v>
      </c>
      <c r="B3314" s="301"/>
      <c r="C3314" s="287"/>
      <c r="D3314" s="34"/>
      <c r="E3314" s="306"/>
      <c r="F3314" s="116"/>
      <c r="G3314" s="17"/>
      <c r="H3314" s="17"/>
      <c r="I3314" s="17"/>
      <c r="J3314" s="17"/>
      <c r="K3314" s="17"/>
      <c r="L3314" s="17"/>
      <c r="M3314" s="17"/>
      <c r="N3314" s="17"/>
      <c r="O3314" s="116"/>
      <c r="P3314" s="117">
        <f>IF(D3314&gt;A_Stammdaten!$B$12,0,SUM(G3314,H3314,J3314,L3314:M3314)-SUM(I3314,K3314,N3314:O3314))</f>
        <v>0</v>
      </c>
      <c r="Q3314" s="17"/>
      <c r="R3314" s="17"/>
      <c r="S3314" s="17"/>
      <c r="T3314" s="17"/>
      <c r="U3314" s="62">
        <f t="shared" si="1073"/>
        <v>0</v>
      </c>
      <c r="V3314" s="34"/>
      <c r="W3314" s="34"/>
      <c r="X3314" s="34"/>
      <c r="Y3314" s="34"/>
      <c r="Z3314" s="34"/>
      <c r="AA3314" s="63" t="str">
        <f t="shared" si="1074"/>
        <v>-</v>
      </c>
      <c r="AB3314" s="63" t="str">
        <f t="shared" si="1075"/>
        <v>-</v>
      </c>
      <c r="AC3314" s="63">
        <f>IF(ISBLANK($C3314),0,VLOOKUP($C3314,Listen!$A$2:$C$45,2,FALSE))</f>
        <v>0</v>
      </c>
      <c r="AD3314" s="63">
        <f>IF(ISBLANK($C3314),0,VLOOKUP($C3314,Listen!$A$2:$C$45,3,FALSE))</f>
        <v>0</v>
      </c>
      <c r="AE3314" s="49">
        <f t="shared" si="1076"/>
        <v>0</v>
      </c>
      <c r="AF3314" s="49">
        <f t="shared" si="1076"/>
        <v>0</v>
      </c>
      <c r="AG3314" s="49">
        <f>IFERROR(IF(OR($V3314&lt;&gt;"Ja",VLOOKUP($C3314,Listen!$A$2:$F$45,5,0)="Nein",D3314&lt;IF(C3314="LNG Anbindungsanlagen gemäß separater Festlegung",2022,2023)),$AC3314,$AA3314),0)</f>
        <v>0</v>
      </c>
      <c r="AH3314" s="49">
        <f>IFERROR(IF(OR($V3314&lt;&gt;"Ja",VLOOKUP($C3314,Listen!$A$2:$F$45,5,0)="Nein",D3314&lt;IF(C3314="LNG Anbindungsanlagen gemäß separater Festlegung",2022,2023)),$AC3314,$AA3314),0)</f>
        <v>0</v>
      </c>
      <c r="AI3314" s="49">
        <f>IFERROR(IF(OR($W3314&lt;&gt;"Ja",VLOOKUP($C3314,Listen!$A$2:$F$45,6,0)="Nein"),$AC3314,$AB3314),0)</f>
        <v>0</v>
      </c>
      <c r="AJ3314" s="49">
        <f>IFERROR(IF(OR($W3314&lt;&gt;"Ja",VLOOKUP($C3314,Listen!$A$2:$F$45,6,0)="Nein"),$AC3314,$AB3314),0)</f>
        <v>0</v>
      </c>
      <c r="AK3314" s="49">
        <f>IFERROR(IF(OR($W3314&lt;&gt;"Ja",VLOOKUP($C3314,Listen!$A$2:$F$45,6,0)="Nein"),$AC3314,$AB3314),0)</f>
        <v>0</v>
      </c>
      <c r="AL3314" s="51">
        <f t="shared" si="1077"/>
        <v>0</v>
      </c>
      <c r="AM3314" s="296">
        <f>IFERROR(IF(VLOOKUP($C3314,Listen!$A$2:$F$45,6,0)="Ja",MAX(BC3314:BD3314),D_SAV!$BC3314),0)</f>
        <v>0</v>
      </c>
      <c r="AN3314" s="51">
        <f t="shared" si="1078"/>
        <v>0</v>
      </c>
      <c r="AP3314" s="304">
        <f t="shared" si="1079"/>
        <v>0</v>
      </c>
      <c r="AQ3314" s="304">
        <f t="shared" si="1080"/>
        <v>0</v>
      </c>
      <c r="AR3314" s="304">
        <f t="shared" si="1081"/>
        <v>0</v>
      </c>
      <c r="AS3314" s="304">
        <f t="shared" si="1082"/>
        <v>0</v>
      </c>
      <c r="AT3314" s="304">
        <f t="shared" si="1083"/>
        <v>0</v>
      </c>
      <c r="AU3314" s="304">
        <f t="shared" si="1084"/>
        <v>0</v>
      </c>
      <c r="AV3314" s="304">
        <f t="shared" si="1085"/>
        <v>0</v>
      </c>
      <c r="AW3314" s="304">
        <f t="shared" si="1086"/>
        <v>0</v>
      </c>
      <c r="AX3314" s="304">
        <f t="shared" si="1087"/>
        <v>0</v>
      </c>
      <c r="AY3314" s="304">
        <f t="shared" si="1088"/>
        <v>0</v>
      </c>
      <c r="AZ3314" s="304">
        <f t="shared" si="1089"/>
        <v>0</v>
      </c>
      <c r="BA3314" s="304">
        <f t="shared" si="1090"/>
        <v>0</v>
      </c>
      <c r="BB3314" s="304">
        <f t="shared" si="1091"/>
        <v>0</v>
      </c>
      <c r="BC3314" s="304">
        <f t="shared" si="1092"/>
        <v>0</v>
      </c>
      <c r="BD3314" s="304">
        <f t="shared" si="1093"/>
        <v>0</v>
      </c>
      <c r="BE3314" s="304">
        <f>IFERROR(IF(VLOOKUP($C3314,Listen!$A$2:$F$45,6,0)="Ja",BB3314-MAX(BC3314:BD3314),BB3314-BC3314),0)</f>
        <v>0</v>
      </c>
    </row>
    <row r="3315" spans="1:57" x14ac:dyDescent="0.25">
      <c r="A3315" s="320" t="str">
        <f>IF(AND(D3315&lt;&gt;0,C3315&lt;&gt;0,E3315&lt;&gt;0),IF(B3315&lt;&gt;0,CONCATENATE(B3315,"-AGr",VLOOKUP(C3315,Listen!$A$2:$D$45,4,FALSE),"-",D3315,"-",E3315,),CONCATENATE("AGr",VLOOKUP(C3315,Listen!$A$2:$D$45,4,FALSE),"-",D3315,"-",E3315)),"keine vollständige ID")</f>
        <v>keine vollständige ID</v>
      </c>
      <c r="B3315" s="301"/>
      <c r="C3315" s="287"/>
      <c r="D3315" s="34"/>
      <c r="E3315" s="306"/>
      <c r="F3315" s="116"/>
      <c r="G3315" s="17"/>
      <c r="H3315" s="17"/>
      <c r="I3315" s="17"/>
      <c r="J3315" s="17"/>
      <c r="K3315" s="17"/>
      <c r="L3315" s="17"/>
      <c r="M3315" s="17"/>
      <c r="N3315" s="17"/>
      <c r="O3315" s="116"/>
      <c r="P3315" s="117">
        <f>IF(D3315&gt;A_Stammdaten!$B$12,0,SUM(G3315,H3315,J3315,L3315:M3315)-SUM(I3315,K3315,N3315:O3315))</f>
        <v>0</v>
      </c>
      <c r="Q3315" s="17"/>
      <c r="R3315" s="17"/>
      <c r="S3315" s="17"/>
      <c r="T3315" s="17"/>
      <c r="U3315" s="62">
        <f t="shared" si="1073"/>
        <v>0</v>
      </c>
      <c r="V3315" s="34"/>
      <c r="W3315" s="34"/>
      <c r="X3315" s="34"/>
      <c r="Y3315" s="34"/>
      <c r="Z3315" s="34"/>
      <c r="AA3315" s="63" t="str">
        <f t="shared" si="1074"/>
        <v>-</v>
      </c>
      <c r="AB3315" s="63" t="str">
        <f t="shared" si="1075"/>
        <v>-</v>
      </c>
      <c r="AC3315" s="63">
        <f>IF(ISBLANK($C3315),0,VLOOKUP($C3315,Listen!$A$2:$C$45,2,FALSE))</f>
        <v>0</v>
      </c>
      <c r="AD3315" s="63">
        <f>IF(ISBLANK($C3315),0,VLOOKUP($C3315,Listen!$A$2:$C$45,3,FALSE))</f>
        <v>0</v>
      </c>
      <c r="AE3315" s="49">
        <f t="shared" si="1076"/>
        <v>0</v>
      </c>
      <c r="AF3315" s="49">
        <f t="shared" si="1076"/>
        <v>0</v>
      </c>
      <c r="AG3315" s="49">
        <f>IFERROR(IF(OR($V3315&lt;&gt;"Ja",VLOOKUP($C3315,Listen!$A$2:$F$45,5,0)="Nein",D3315&lt;IF(C3315="LNG Anbindungsanlagen gemäß separater Festlegung",2022,2023)),$AC3315,$AA3315),0)</f>
        <v>0</v>
      </c>
      <c r="AH3315" s="49">
        <f>IFERROR(IF(OR($V3315&lt;&gt;"Ja",VLOOKUP($C3315,Listen!$A$2:$F$45,5,0)="Nein",D3315&lt;IF(C3315="LNG Anbindungsanlagen gemäß separater Festlegung",2022,2023)),$AC3315,$AA3315),0)</f>
        <v>0</v>
      </c>
      <c r="AI3315" s="49">
        <f>IFERROR(IF(OR($W3315&lt;&gt;"Ja",VLOOKUP($C3315,Listen!$A$2:$F$45,6,0)="Nein"),$AC3315,$AB3315),0)</f>
        <v>0</v>
      </c>
      <c r="AJ3315" s="49">
        <f>IFERROR(IF(OR($W3315&lt;&gt;"Ja",VLOOKUP($C3315,Listen!$A$2:$F$45,6,0)="Nein"),$AC3315,$AB3315),0)</f>
        <v>0</v>
      </c>
      <c r="AK3315" s="49">
        <f>IFERROR(IF(OR($W3315&lt;&gt;"Ja",VLOOKUP($C3315,Listen!$A$2:$F$45,6,0)="Nein"),$AC3315,$AB3315),0)</f>
        <v>0</v>
      </c>
      <c r="AL3315" s="51">
        <f t="shared" si="1077"/>
        <v>0</v>
      </c>
      <c r="AM3315" s="296">
        <f>IFERROR(IF(VLOOKUP($C3315,Listen!$A$2:$F$45,6,0)="Ja",MAX(BC3315:BD3315),D_SAV!$BC3315),0)</f>
        <v>0</v>
      </c>
      <c r="AN3315" s="51">
        <f t="shared" si="1078"/>
        <v>0</v>
      </c>
      <c r="AP3315" s="304">
        <f t="shared" si="1079"/>
        <v>0</v>
      </c>
      <c r="AQ3315" s="304">
        <f t="shared" si="1080"/>
        <v>0</v>
      </c>
      <c r="AR3315" s="304">
        <f t="shared" si="1081"/>
        <v>0</v>
      </c>
      <c r="AS3315" s="304">
        <f t="shared" si="1082"/>
        <v>0</v>
      </c>
      <c r="AT3315" s="304">
        <f t="shared" si="1083"/>
        <v>0</v>
      </c>
      <c r="AU3315" s="304">
        <f t="shared" si="1084"/>
        <v>0</v>
      </c>
      <c r="AV3315" s="304">
        <f t="shared" si="1085"/>
        <v>0</v>
      </c>
      <c r="AW3315" s="304">
        <f t="shared" si="1086"/>
        <v>0</v>
      </c>
      <c r="AX3315" s="304">
        <f t="shared" si="1087"/>
        <v>0</v>
      </c>
      <c r="AY3315" s="304">
        <f t="shared" si="1088"/>
        <v>0</v>
      </c>
      <c r="AZ3315" s="304">
        <f t="shared" si="1089"/>
        <v>0</v>
      </c>
      <c r="BA3315" s="304">
        <f t="shared" si="1090"/>
        <v>0</v>
      </c>
      <c r="BB3315" s="304">
        <f t="shared" si="1091"/>
        <v>0</v>
      </c>
      <c r="BC3315" s="304">
        <f t="shared" si="1092"/>
        <v>0</v>
      </c>
      <c r="BD3315" s="304">
        <f t="shared" si="1093"/>
        <v>0</v>
      </c>
      <c r="BE3315" s="304">
        <f>IFERROR(IF(VLOOKUP($C3315,Listen!$A$2:$F$45,6,0)="Ja",BB3315-MAX(BC3315:BD3315),BB3315-BC3315),0)</f>
        <v>0</v>
      </c>
    </row>
    <row r="3316" spans="1:57" x14ac:dyDescent="0.25">
      <c r="A3316" s="320" t="str">
        <f>IF(AND(D3316&lt;&gt;0,C3316&lt;&gt;0,E3316&lt;&gt;0),IF(B3316&lt;&gt;0,CONCATENATE(B3316,"-AGr",VLOOKUP(C3316,Listen!$A$2:$D$45,4,FALSE),"-",D3316,"-",E3316,),CONCATENATE("AGr",VLOOKUP(C3316,Listen!$A$2:$D$45,4,FALSE),"-",D3316,"-",E3316)),"keine vollständige ID")</f>
        <v>keine vollständige ID</v>
      </c>
      <c r="B3316" s="301"/>
      <c r="C3316" s="287"/>
      <c r="D3316" s="34"/>
      <c r="E3316" s="306"/>
      <c r="F3316" s="116"/>
      <c r="G3316" s="17"/>
      <c r="H3316" s="17"/>
      <c r="I3316" s="17"/>
      <c r="J3316" s="17"/>
      <c r="K3316" s="17"/>
      <c r="L3316" s="17"/>
      <c r="M3316" s="17"/>
      <c r="N3316" s="17"/>
      <c r="O3316" s="116"/>
      <c r="P3316" s="117">
        <f>IF(D3316&gt;A_Stammdaten!$B$12,0,SUM(G3316,H3316,J3316,L3316:M3316)-SUM(I3316,K3316,N3316:O3316))</f>
        <v>0</v>
      </c>
      <c r="Q3316" s="17"/>
      <c r="R3316" s="17"/>
      <c r="S3316" s="17"/>
      <c r="T3316" s="17"/>
      <c r="U3316" s="62">
        <f t="shared" si="1073"/>
        <v>0</v>
      </c>
      <c r="V3316" s="34"/>
      <c r="W3316" s="34"/>
      <c r="X3316" s="34"/>
      <c r="Y3316" s="34"/>
      <c r="Z3316" s="34"/>
      <c r="AA3316" s="63" t="str">
        <f t="shared" si="1074"/>
        <v>-</v>
      </c>
      <c r="AB3316" s="63" t="str">
        <f t="shared" si="1075"/>
        <v>-</v>
      </c>
      <c r="AC3316" s="63">
        <f>IF(ISBLANK($C3316),0,VLOOKUP($C3316,Listen!$A$2:$C$45,2,FALSE))</f>
        <v>0</v>
      </c>
      <c r="AD3316" s="63">
        <f>IF(ISBLANK($C3316),0,VLOOKUP($C3316,Listen!$A$2:$C$45,3,FALSE))</f>
        <v>0</v>
      </c>
      <c r="AE3316" s="49">
        <f t="shared" si="1076"/>
        <v>0</v>
      </c>
      <c r="AF3316" s="49">
        <f t="shared" si="1076"/>
        <v>0</v>
      </c>
      <c r="AG3316" s="49">
        <f>IFERROR(IF(OR($V3316&lt;&gt;"Ja",VLOOKUP($C3316,Listen!$A$2:$F$45,5,0)="Nein",D3316&lt;IF(C3316="LNG Anbindungsanlagen gemäß separater Festlegung",2022,2023)),$AC3316,$AA3316),0)</f>
        <v>0</v>
      </c>
      <c r="AH3316" s="49">
        <f>IFERROR(IF(OR($V3316&lt;&gt;"Ja",VLOOKUP($C3316,Listen!$A$2:$F$45,5,0)="Nein",D3316&lt;IF(C3316="LNG Anbindungsanlagen gemäß separater Festlegung",2022,2023)),$AC3316,$AA3316),0)</f>
        <v>0</v>
      </c>
      <c r="AI3316" s="49">
        <f>IFERROR(IF(OR($W3316&lt;&gt;"Ja",VLOOKUP($C3316,Listen!$A$2:$F$45,6,0)="Nein"),$AC3316,$AB3316),0)</f>
        <v>0</v>
      </c>
      <c r="AJ3316" s="49">
        <f>IFERROR(IF(OR($W3316&lt;&gt;"Ja",VLOOKUP($C3316,Listen!$A$2:$F$45,6,0)="Nein"),$AC3316,$AB3316),0)</f>
        <v>0</v>
      </c>
      <c r="AK3316" s="49">
        <f>IFERROR(IF(OR($W3316&lt;&gt;"Ja",VLOOKUP($C3316,Listen!$A$2:$F$45,6,0)="Nein"),$AC3316,$AB3316),0)</f>
        <v>0</v>
      </c>
      <c r="AL3316" s="51">
        <f t="shared" si="1077"/>
        <v>0</v>
      </c>
      <c r="AM3316" s="296">
        <f>IFERROR(IF(VLOOKUP($C3316,Listen!$A$2:$F$45,6,0)="Ja",MAX(BC3316:BD3316),D_SAV!$BC3316),0)</f>
        <v>0</v>
      </c>
      <c r="AN3316" s="51">
        <f t="shared" si="1078"/>
        <v>0</v>
      </c>
      <c r="AP3316" s="304">
        <f t="shared" si="1079"/>
        <v>0</v>
      </c>
      <c r="AQ3316" s="304">
        <f t="shared" si="1080"/>
        <v>0</v>
      </c>
      <c r="AR3316" s="304">
        <f t="shared" si="1081"/>
        <v>0</v>
      </c>
      <c r="AS3316" s="304">
        <f t="shared" si="1082"/>
        <v>0</v>
      </c>
      <c r="AT3316" s="304">
        <f t="shared" si="1083"/>
        <v>0</v>
      </c>
      <c r="AU3316" s="304">
        <f t="shared" si="1084"/>
        <v>0</v>
      </c>
      <c r="AV3316" s="304">
        <f t="shared" si="1085"/>
        <v>0</v>
      </c>
      <c r="AW3316" s="304">
        <f t="shared" si="1086"/>
        <v>0</v>
      </c>
      <c r="AX3316" s="304">
        <f t="shared" si="1087"/>
        <v>0</v>
      </c>
      <c r="AY3316" s="304">
        <f t="shared" si="1088"/>
        <v>0</v>
      </c>
      <c r="AZ3316" s="304">
        <f t="shared" si="1089"/>
        <v>0</v>
      </c>
      <c r="BA3316" s="304">
        <f t="shared" si="1090"/>
        <v>0</v>
      </c>
      <c r="BB3316" s="304">
        <f t="shared" si="1091"/>
        <v>0</v>
      </c>
      <c r="BC3316" s="304">
        <f t="shared" si="1092"/>
        <v>0</v>
      </c>
      <c r="BD3316" s="304">
        <f t="shared" si="1093"/>
        <v>0</v>
      </c>
      <c r="BE3316" s="304">
        <f>IFERROR(IF(VLOOKUP($C3316,Listen!$A$2:$F$45,6,0)="Ja",BB3316-MAX(BC3316:BD3316),BB3316-BC3316),0)</f>
        <v>0</v>
      </c>
    </row>
    <row r="3317" spans="1:57" x14ac:dyDescent="0.25">
      <c r="A3317" s="320" t="str">
        <f>IF(AND(D3317&lt;&gt;0,C3317&lt;&gt;0,E3317&lt;&gt;0),IF(B3317&lt;&gt;0,CONCATENATE(B3317,"-AGr",VLOOKUP(C3317,Listen!$A$2:$D$45,4,FALSE),"-",D3317,"-",E3317,),CONCATENATE("AGr",VLOOKUP(C3317,Listen!$A$2:$D$45,4,FALSE),"-",D3317,"-",E3317)),"keine vollständige ID")</f>
        <v>keine vollständige ID</v>
      </c>
      <c r="B3317" s="301"/>
      <c r="C3317" s="287"/>
      <c r="D3317" s="34"/>
      <c r="E3317" s="306"/>
      <c r="F3317" s="116"/>
      <c r="G3317" s="17"/>
      <c r="H3317" s="17"/>
      <c r="I3317" s="17"/>
      <c r="J3317" s="17"/>
      <c r="K3317" s="17"/>
      <c r="L3317" s="17"/>
      <c r="M3317" s="17"/>
      <c r="N3317" s="17"/>
      <c r="O3317" s="116"/>
      <c r="P3317" s="117">
        <f>IF(D3317&gt;A_Stammdaten!$B$12,0,SUM(G3317,H3317,J3317,L3317:M3317)-SUM(I3317,K3317,N3317:O3317))</f>
        <v>0</v>
      </c>
      <c r="Q3317" s="17"/>
      <c r="R3317" s="17"/>
      <c r="S3317" s="17"/>
      <c r="T3317" s="17"/>
      <c r="U3317" s="62">
        <f t="shared" si="1073"/>
        <v>0</v>
      </c>
      <c r="V3317" s="34"/>
      <c r="W3317" s="34"/>
      <c r="X3317" s="34"/>
      <c r="Y3317" s="34"/>
      <c r="Z3317" s="34"/>
      <c r="AA3317" s="63" t="str">
        <f t="shared" si="1074"/>
        <v>-</v>
      </c>
      <c r="AB3317" s="63" t="str">
        <f t="shared" si="1075"/>
        <v>-</v>
      </c>
      <c r="AC3317" s="63">
        <f>IF(ISBLANK($C3317),0,VLOOKUP($C3317,Listen!$A$2:$C$45,2,FALSE))</f>
        <v>0</v>
      </c>
      <c r="AD3317" s="63">
        <f>IF(ISBLANK($C3317),0,VLOOKUP($C3317,Listen!$A$2:$C$45,3,FALSE))</f>
        <v>0</v>
      </c>
      <c r="AE3317" s="49">
        <f t="shared" si="1076"/>
        <v>0</v>
      </c>
      <c r="AF3317" s="49">
        <f t="shared" si="1076"/>
        <v>0</v>
      </c>
      <c r="AG3317" s="49">
        <f>IFERROR(IF(OR($V3317&lt;&gt;"Ja",VLOOKUP($C3317,Listen!$A$2:$F$45,5,0)="Nein",D3317&lt;IF(C3317="LNG Anbindungsanlagen gemäß separater Festlegung",2022,2023)),$AC3317,$AA3317),0)</f>
        <v>0</v>
      </c>
      <c r="AH3317" s="49">
        <f>IFERROR(IF(OR($V3317&lt;&gt;"Ja",VLOOKUP($C3317,Listen!$A$2:$F$45,5,0)="Nein",D3317&lt;IF(C3317="LNG Anbindungsanlagen gemäß separater Festlegung",2022,2023)),$AC3317,$AA3317),0)</f>
        <v>0</v>
      </c>
      <c r="AI3317" s="49">
        <f>IFERROR(IF(OR($W3317&lt;&gt;"Ja",VLOOKUP($C3317,Listen!$A$2:$F$45,6,0)="Nein"),$AC3317,$AB3317),0)</f>
        <v>0</v>
      </c>
      <c r="AJ3317" s="49">
        <f>IFERROR(IF(OR($W3317&lt;&gt;"Ja",VLOOKUP($C3317,Listen!$A$2:$F$45,6,0)="Nein"),$AC3317,$AB3317),0)</f>
        <v>0</v>
      </c>
      <c r="AK3317" s="49">
        <f>IFERROR(IF(OR($W3317&lt;&gt;"Ja",VLOOKUP($C3317,Listen!$A$2:$F$45,6,0)="Nein"),$AC3317,$AB3317),0)</f>
        <v>0</v>
      </c>
      <c r="AL3317" s="51">
        <f t="shared" si="1077"/>
        <v>0</v>
      </c>
      <c r="AM3317" s="296">
        <f>IFERROR(IF(VLOOKUP($C3317,Listen!$A$2:$F$45,6,0)="Ja",MAX(BC3317:BD3317),D_SAV!$BC3317),0)</f>
        <v>0</v>
      </c>
      <c r="AN3317" s="51">
        <f t="shared" si="1078"/>
        <v>0</v>
      </c>
      <c r="AP3317" s="304">
        <f t="shared" si="1079"/>
        <v>0</v>
      </c>
      <c r="AQ3317" s="304">
        <f t="shared" si="1080"/>
        <v>0</v>
      </c>
      <c r="AR3317" s="304">
        <f t="shared" si="1081"/>
        <v>0</v>
      </c>
      <c r="AS3317" s="304">
        <f t="shared" si="1082"/>
        <v>0</v>
      </c>
      <c r="AT3317" s="304">
        <f t="shared" si="1083"/>
        <v>0</v>
      </c>
      <c r="AU3317" s="304">
        <f t="shared" si="1084"/>
        <v>0</v>
      </c>
      <c r="AV3317" s="304">
        <f t="shared" si="1085"/>
        <v>0</v>
      </c>
      <c r="AW3317" s="304">
        <f t="shared" si="1086"/>
        <v>0</v>
      </c>
      <c r="AX3317" s="304">
        <f t="shared" si="1087"/>
        <v>0</v>
      </c>
      <c r="AY3317" s="304">
        <f t="shared" si="1088"/>
        <v>0</v>
      </c>
      <c r="AZ3317" s="304">
        <f t="shared" si="1089"/>
        <v>0</v>
      </c>
      <c r="BA3317" s="304">
        <f t="shared" si="1090"/>
        <v>0</v>
      </c>
      <c r="BB3317" s="304">
        <f t="shared" si="1091"/>
        <v>0</v>
      </c>
      <c r="BC3317" s="304">
        <f t="shared" si="1092"/>
        <v>0</v>
      </c>
      <c r="BD3317" s="304">
        <f t="shared" si="1093"/>
        <v>0</v>
      </c>
      <c r="BE3317" s="304">
        <f>IFERROR(IF(VLOOKUP($C3317,Listen!$A$2:$F$45,6,0)="Ja",BB3317-MAX(BC3317:BD3317),BB3317-BC3317),0)</f>
        <v>0</v>
      </c>
    </row>
    <row r="3318" spans="1:57" x14ac:dyDescent="0.25">
      <c r="A3318" s="320" t="str">
        <f>IF(AND(D3318&lt;&gt;0,C3318&lt;&gt;0,E3318&lt;&gt;0),IF(B3318&lt;&gt;0,CONCATENATE(B3318,"-AGr",VLOOKUP(C3318,Listen!$A$2:$D$45,4,FALSE),"-",D3318,"-",E3318,),CONCATENATE("AGr",VLOOKUP(C3318,Listen!$A$2:$D$45,4,FALSE),"-",D3318,"-",E3318)),"keine vollständige ID")</f>
        <v>keine vollständige ID</v>
      </c>
      <c r="B3318" s="301"/>
      <c r="C3318" s="287"/>
      <c r="D3318" s="34"/>
      <c r="E3318" s="306"/>
      <c r="F3318" s="116"/>
      <c r="G3318" s="17"/>
      <c r="H3318" s="17"/>
      <c r="I3318" s="17"/>
      <c r="J3318" s="17"/>
      <c r="K3318" s="17"/>
      <c r="L3318" s="17"/>
      <c r="M3318" s="17"/>
      <c r="N3318" s="17"/>
      <c r="O3318" s="116"/>
      <c r="P3318" s="117">
        <f>IF(D3318&gt;A_Stammdaten!$B$12,0,SUM(G3318,H3318,J3318,L3318:M3318)-SUM(I3318,K3318,N3318:O3318))</f>
        <v>0</v>
      </c>
      <c r="Q3318" s="17"/>
      <c r="R3318" s="17"/>
      <c r="S3318" s="17"/>
      <c r="T3318" s="17"/>
      <c r="U3318" s="62">
        <f t="shared" si="1073"/>
        <v>0</v>
      </c>
      <c r="V3318" s="34"/>
      <c r="W3318" s="34"/>
      <c r="X3318" s="34"/>
      <c r="Y3318" s="34"/>
      <c r="Z3318" s="34"/>
      <c r="AA3318" s="63" t="str">
        <f t="shared" si="1074"/>
        <v>-</v>
      </c>
      <c r="AB3318" s="63" t="str">
        <f t="shared" si="1075"/>
        <v>-</v>
      </c>
      <c r="AC3318" s="63">
        <f>IF(ISBLANK($C3318),0,VLOOKUP($C3318,Listen!$A$2:$C$45,2,FALSE))</f>
        <v>0</v>
      </c>
      <c r="AD3318" s="63">
        <f>IF(ISBLANK($C3318),0,VLOOKUP($C3318,Listen!$A$2:$C$45,3,FALSE))</f>
        <v>0</v>
      </c>
      <c r="AE3318" s="49">
        <f t="shared" si="1076"/>
        <v>0</v>
      </c>
      <c r="AF3318" s="49">
        <f t="shared" si="1076"/>
        <v>0</v>
      </c>
      <c r="AG3318" s="49">
        <f>IFERROR(IF(OR($V3318&lt;&gt;"Ja",VLOOKUP($C3318,Listen!$A$2:$F$45,5,0)="Nein",D3318&lt;IF(C3318="LNG Anbindungsanlagen gemäß separater Festlegung",2022,2023)),$AC3318,$AA3318),0)</f>
        <v>0</v>
      </c>
      <c r="AH3318" s="49">
        <f>IFERROR(IF(OR($V3318&lt;&gt;"Ja",VLOOKUP($C3318,Listen!$A$2:$F$45,5,0)="Nein",D3318&lt;IF(C3318="LNG Anbindungsanlagen gemäß separater Festlegung",2022,2023)),$AC3318,$AA3318),0)</f>
        <v>0</v>
      </c>
      <c r="AI3318" s="49">
        <f>IFERROR(IF(OR($W3318&lt;&gt;"Ja",VLOOKUP($C3318,Listen!$A$2:$F$45,6,0)="Nein"),$AC3318,$AB3318),0)</f>
        <v>0</v>
      </c>
      <c r="AJ3318" s="49">
        <f>IFERROR(IF(OR($W3318&lt;&gt;"Ja",VLOOKUP($C3318,Listen!$A$2:$F$45,6,0)="Nein"),$AC3318,$AB3318),0)</f>
        <v>0</v>
      </c>
      <c r="AK3318" s="49">
        <f>IFERROR(IF(OR($W3318&lt;&gt;"Ja",VLOOKUP($C3318,Listen!$A$2:$F$45,6,0)="Nein"),$AC3318,$AB3318),0)</f>
        <v>0</v>
      </c>
      <c r="AL3318" s="51">
        <f t="shared" si="1077"/>
        <v>0</v>
      </c>
      <c r="AM3318" s="296">
        <f>IFERROR(IF(VLOOKUP($C3318,Listen!$A$2:$F$45,6,0)="Ja",MAX(BC3318:BD3318),D_SAV!$BC3318),0)</f>
        <v>0</v>
      </c>
      <c r="AN3318" s="51">
        <f t="shared" si="1078"/>
        <v>0</v>
      </c>
      <c r="AP3318" s="304">
        <f t="shared" si="1079"/>
        <v>0</v>
      </c>
      <c r="AQ3318" s="304">
        <f t="shared" si="1080"/>
        <v>0</v>
      </c>
      <c r="AR3318" s="304">
        <f t="shared" si="1081"/>
        <v>0</v>
      </c>
      <c r="AS3318" s="304">
        <f t="shared" si="1082"/>
        <v>0</v>
      </c>
      <c r="AT3318" s="304">
        <f t="shared" si="1083"/>
        <v>0</v>
      </c>
      <c r="AU3318" s="304">
        <f t="shared" si="1084"/>
        <v>0</v>
      </c>
      <c r="AV3318" s="304">
        <f t="shared" si="1085"/>
        <v>0</v>
      </c>
      <c r="AW3318" s="304">
        <f t="shared" si="1086"/>
        <v>0</v>
      </c>
      <c r="AX3318" s="304">
        <f t="shared" si="1087"/>
        <v>0</v>
      </c>
      <c r="AY3318" s="304">
        <f t="shared" si="1088"/>
        <v>0</v>
      </c>
      <c r="AZ3318" s="304">
        <f t="shared" si="1089"/>
        <v>0</v>
      </c>
      <c r="BA3318" s="304">
        <f t="shared" si="1090"/>
        <v>0</v>
      </c>
      <c r="BB3318" s="304">
        <f t="shared" si="1091"/>
        <v>0</v>
      </c>
      <c r="BC3318" s="304">
        <f t="shared" si="1092"/>
        <v>0</v>
      </c>
      <c r="BD3318" s="304">
        <f t="shared" si="1093"/>
        <v>0</v>
      </c>
      <c r="BE3318" s="304">
        <f>IFERROR(IF(VLOOKUP($C3318,Listen!$A$2:$F$45,6,0)="Ja",BB3318-MAX(BC3318:BD3318),BB3318-BC3318),0)</f>
        <v>0</v>
      </c>
    </row>
    <row r="3319" spans="1:57" x14ac:dyDescent="0.25">
      <c r="A3319" s="320" t="str">
        <f>IF(AND(D3319&lt;&gt;0,C3319&lt;&gt;0,E3319&lt;&gt;0),IF(B3319&lt;&gt;0,CONCATENATE(B3319,"-AGr",VLOOKUP(C3319,Listen!$A$2:$D$45,4,FALSE),"-",D3319,"-",E3319,),CONCATENATE("AGr",VLOOKUP(C3319,Listen!$A$2:$D$45,4,FALSE),"-",D3319,"-",E3319)),"keine vollständige ID")</f>
        <v>keine vollständige ID</v>
      </c>
      <c r="B3319" s="301"/>
      <c r="C3319" s="287"/>
      <c r="D3319" s="34"/>
      <c r="E3319" s="306"/>
      <c r="F3319" s="116"/>
      <c r="G3319" s="17"/>
      <c r="H3319" s="17"/>
      <c r="I3319" s="17"/>
      <c r="J3319" s="17"/>
      <c r="K3319" s="17"/>
      <c r="L3319" s="17"/>
      <c r="M3319" s="17"/>
      <c r="N3319" s="17"/>
      <c r="O3319" s="116"/>
      <c r="P3319" s="117">
        <f>IF(D3319&gt;A_Stammdaten!$B$12,0,SUM(G3319,H3319,J3319,L3319:M3319)-SUM(I3319,K3319,N3319:O3319))</f>
        <v>0</v>
      </c>
      <c r="Q3319" s="17"/>
      <c r="R3319" s="17"/>
      <c r="S3319" s="17"/>
      <c r="T3319" s="17"/>
      <c r="U3319" s="62">
        <f t="shared" si="1073"/>
        <v>0</v>
      </c>
      <c r="V3319" s="34"/>
      <c r="W3319" s="34"/>
      <c r="X3319" s="34"/>
      <c r="Y3319" s="34"/>
      <c r="Z3319" s="34"/>
      <c r="AA3319" s="63" t="str">
        <f t="shared" si="1074"/>
        <v>-</v>
      </c>
      <c r="AB3319" s="63" t="str">
        <f t="shared" si="1075"/>
        <v>-</v>
      </c>
      <c r="AC3319" s="63">
        <f>IF(ISBLANK($C3319),0,VLOOKUP($C3319,Listen!$A$2:$C$45,2,FALSE))</f>
        <v>0</v>
      </c>
      <c r="AD3319" s="63">
        <f>IF(ISBLANK($C3319),0,VLOOKUP($C3319,Listen!$A$2:$C$45,3,FALSE))</f>
        <v>0</v>
      </c>
      <c r="AE3319" s="49">
        <f t="shared" si="1076"/>
        <v>0</v>
      </c>
      <c r="AF3319" s="49">
        <f t="shared" si="1076"/>
        <v>0</v>
      </c>
      <c r="AG3319" s="49">
        <f>IFERROR(IF(OR($V3319&lt;&gt;"Ja",VLOOKUP($C3319,Listen!$A$2:$F$45,5,0)="Nein",D3319&lt;IF(C3319="LNG Anbindungsanlagen gemäß separater Festlegung",2022,2023)),$AC3319,$AA3319),0)</f>
        <v>0</v>
      </c>
      <c r="AH3319" s="49">
        <f>IFERROR(IF(OR($V3319&lt;&gt;"Ja",VLOOKUP($C3319,Listen!$A$2:$F$45,5,0)="Nein",D3319&lt;IF(C3319="LNG Anbindungsanlagen gemäß separater Festlegung",2022,2023)),$AC3319,$AA3319),0)</f>
        <v>0</v>
      </c>
      <c r="AI3319" s="49">
        <f>IFERROR(IF(OR($W3319&lt;&gt;"Ja",VLOOKUP($C3319,Listen!$A$2:$F$45,6,0)="Nein"),$AC3319,$AB3319),0)</f>
        <v>0</v>
      </c>
      <c r="AJ3319" s="49">
        <f>IFERROR(IF(OR($W3319&lt;&gt;"Ja",VLOOKUP($C3319,Listen!$A$2:$F$45,6,0)="Nein"),$AC3319,$AB3319),0)</f>
        <v>0</v>
      </c>
      <c r="AK3319" s="49">
        <f>IFERROR(IF(OR($W3319&lt;&gt;"Ja",VLOOKUP($C3319,Listen!$A$2:$F$45,6,0)="Nein"),$AC3319,$AB3319),0)</f>
        <v>0</v>
      </c>
      <c r="AL3319" s="51">
        <f t="shared" si="1077"/>
        <v>0</v>
      </c>
      <c r="AM3319" s="296">
        <f>IFERROR(IF(VLOOKUP($C3319,Listen!$A$2:$F$45,6,0)="Ja",MAX(BC3319:BD3319),D_SAV!$BC3319),0)</f>
        <v>0</v>
      </c>
      <c r="AN3319" s="51">
        <f t="shared" si="1078"/>
        <v>0</v>
      </c>
      <c r="AP3319" s="304">
        <f t="shared" si="1079"/>
        <v>0</v>
      </c>
      <c r="AQ3319" s="304">
        <f t="shared" si="1080"/>
        <v>0</v>
      </c>
      <c r="AR3319" s="304">
        <f t="shared" si="1081"/>
        <v>0</v>
      </c>
      <c r="AS3319" s="304">
        <f t="shared" si="1082"/>
        <v>0</v>
      </c>
      <c r="AT3319" s="304">
        <f t="shared" si="1083"/>
        <v>0</v>
      </c>
      <c r="AU3319" s="304">
        <f t="shared" si="1084"/>
        <v>0</v>
      </c>
      <c r="AV3319" s="304">
        <f t="shared" si="1085"/>
        <v>0</v>
      </c>
      <c r="AW3319" s="304">
        <f t="shared" si="1086"/>
        <v>0</v>
      </c>
      <c r="AX3319" s="304">
        <f t="shared" si="1087"/>
        <v>0</v>
      </c>
      <c r="AY3319" s="304">
        <f t="shared" si="1088"/>
        <v>0</v>
      </c>
      <c r="AZ3319" s="304">
        <f t="shared" si="1089"/>
        <v>0</v>
      </c>
      <c r="BA3319" s="304">
        <f t="shared" si="1090"/>
        <v>0</v>
      </c>
      <c r="BB3319" s="304">
        <f t="shared" si="1091"/>
        <v>0</v>
      </c>
      <c r="BC3319" s="304">
        <f t="shared" si="1092"/>
        <v>0</v>
      </c>
      <c r="BD3319" s="304">
        <f t="shared" si="1093"/>
        <v>0</v>
      </c>
      <c r="BE3319" s="304">
        <f>IFERROR(IF(VLOOKUP($C3319,Listen!$A$2:$F$45,6,0)="Ja",BB3319-MAX(BC3319:BD3319),BB3319-BC3319),0)</f>
        <v>0</v>
      </c>
    </row>
    <row r="3320" spans="1:57" x14ac:dyDescent="0.25">
      <c r="A3320" s="320" t="str">
        <f>IF(AND(D3320&lt;&gt;0,C3320&lt;&gt;0,E3320&lt;&gt;0),IF(B3320&lt;&gt;0,CONCATENATE(B3320,"-AGr",VLOOKUP(C3320,Listen!$A$2:$D$45,4,FALSE),"-",D3320,"-",E3320,),CONCATENATE("AGr",VLOOKUP(C3320,Listen!$A$2:$D$45,4,FALSE),"-",D3320,"-",E3320)),"keine vollständige ID")</f>
        <v>keine vollständige ID</v>
      </c>
      <c r="B3320" s="301"/>
      <c r="C3320" s="287"/>
      <c r="D3320" s="34"/>
      <c r="E3320" s="306"/>
      <c r="F3320" s="116"/>
      <c r="G3320" s="17"/>
      <c r="H3320" s="17"/>
      <c r="I3320" s="17"/>
      <c r="J3320" s="17"/>
      <c r="K3320" s="17"/>
      <c r="L3320" s="17"/>
      <c r="M3320" s="17"/>
      <c r="N3320" s="17"/>
      <c r="O3320" s="116"/>
      <c r="P3320" s="117">
        <f>IF(D3320&gt;A_Stammdaten!$B$12,0,SUM(G3320,H3320,J3320,L3320:M3320)-SUM(I3320,K3320,N3320:O3320))</f>
        <v>0</v>
      </c>
      <c r="Q3320" s="17"/>
      <c r="R3320" s="17"/>
      <c r="S3320" s="17"/>
      <c r="T3320" s="17"/>
      <c r="U3320" s="62">
        <f t="shared" si="1073"/>
        <v>0</v>
      </c>
      <c r="V3320" s="34"/>
      <c r="W3320" s="34"/>
      <c r="X3320" s="34"/>
      <c r="Y3320" s="34"/>
      <c r="Z3320" s="34"/>
      <c r="AA3320" s="63" t="str">
        <f t="shared" si="1074"/>
        <v>-</v>
      </c>
      <c r="AB3320" s="63" t="str">
        <f t="shared" si="1075"/>
        <v>-</v>
      </c>
      <c r="AC3320" s="63">
        <f>IF(ISBLANK($C3320),0,VLOOKUP($C3320,Listen!$A$2:$C$45,2,FALSE))</f>
        <v>0</v>
      </c>
      <c r="AD3320" s="63">
        <f>IF(ISBLANK($C3320),0,VLOOKUP($C3320,Listen!$A$2:$C$45,3,FALSE))</f>
        <v>0</v>
      </c>
      <c r="AE3320" s="49">
        <f t="shared" si="1076"/>
        <v>0</v>
      </c>
      <c r="AF3320" s="49">
        <f t="shared" si="1076"/>
        <v>0</v>
      </c>
      <c r="AG3320" s="49">
        <f>IFERROR(IF(OR($V3320&lt;&gt;"Ja",VLOOKUP($C3320,Listen!$A$2:$F$45,5,0)="Nein",D3320&lt;IF(C3320="LNG Anbindungsanlagen gemäß separater Festlegung",2022,2023)),$AC3320,$AA3320),0)</f>
        <v>0</v>
      </c>
      <c r="AH3320" s="49">
        <f>IFERROR(IF(OR($V3320&lt;&gt;"Ja",VLOOKUP($C3320,Listen!$A$2:$F$45,5,0)="Nein",D3320&lt;IF(C3320="LNG Anbindungsanlagen gemäß separater Festlegung",2022,2023)),$AC3320,$AA3320),0)</f>
        <v>0</v>
      </c>
      <c r="AI3320" s="49">
        <f>IFERROR(IF(OR($W3320&lt;&gt;"Ja",VLOOKUP($C3320,Listen!$A$2:$F$45,6,0)="Nein"),$AC3320,$AB3320),0)</f>
        <v>0</v>
      </c>
      <c r="AJ3320" s="49">
        <f>IFERROR(IF(OR($W3320&lt;&gt;"Ja",VLOOKUP($C3320,Listen!$A$2:$F$45,6,0)="Nein"),$AC3320,$AB3320),0)</f>
        <v>0</v>
      </c>
      <c r="AK3320" s="49">
        <f>IFERROR(IF(OR($W3320&lt;&gt;"Ja",VLOOKUP($C3320,Listen!$A$2:$F$45,6,0)="Nein"),$AC3320,$AB3320),0)</f>
        <v>0</v>
      </c>
      <c r="AL3320" s="51">
        <f t="shared" si="1077"/>
        <v>0</v>
      </c>
      <c r="AM3320" s="296">
        <f>IFERROR(IF(VLOOKUP($C3320,Listen!$A$2:$F$45,6,0)="Ja",MAX(BC3320:BD3320),D_SAV!$BC3320),0)</f>
        <v>0</v>
      </c>
      <c r="AN3320" s="51">
        <f t="shared" si="1078"/>
        <v>0</v>
      </c>
      <c r="AP3320" s="304">
        <f t="shared" si="1079"/>
        <v>0</v>
      </c>
      <c r="AQ3320" s="304">
        <f t="shared" si="1080"/>
        <v>0</v>
      </c>
      <c r="AR3320" s="304">
        <f t="shared" si="1081"/>
        <v>0</v>
      </c>
      <c r="AS3320" s="304">
        <f t="shared" si="1082"/>
        <v>0</v>
      </c>
      <c r="AT3320" s="304">
        <f t="shared" si="1083"/>
        <v>0</v>
      </c>
      <c r="AU3320" s="304">
        <f t="shared" si="1084"/>
        <v>0</v>
      </c>
      <c r="AV3320" s="304">
        <f t="shared" si="1085"/>
        <v>0</v>
      </c>
      <c r="AW3320" s="304">
        <f t="shared" si="1086"/>
        <v>0</v>
      </c>
      <c r="AX3320" s="304">
        <f t="shared" si="1087"/>
        <v>0</v>
      </c>
      <c r="AY3320" s="304">
        <f t="shared" si="1088"/>
        <v>0</v>
      </c>
      <c r="AZ3320" s="304">
        <f t="shared" si="1089"/>
        <v>0</v>
      </c>
      <c r="BA3320" s="304">
        <f t="shared" si="1090"/>
        <v>0</v>
      </c>
      <c r="BB3320" s="304">
        <f t="shared" si="1091"/>
        <v>0</v>
      </c>
      <c r="BC3320" s="304">
        <f t="shared" si="1092"/>
        <v>0</v>
      </c>
      <c r="BD3320" s="304">
        <f t="shared" si="1093"/>
        <v>0</v>
      </c>
      <c r="BE3320" s="304">
        <f>IFERROR(IF(VLOOKUP($C3320,Listen!$A$2:$F$45,6,0)="Ja",BB3320-MAX(BC3320:BD3320),BB3320-BC3320),0)</f>
        <v>0</v>
      </c>
    </row>
    <row r="3321" spans="1:57" x14ac:dyDescent="0.25">
      <c r="A3321" s="320" t="str">
        <f>IF(AND(D3321&lt;&gt;0,C3321&lt;&gt;0,E3321&lt;&gt;0),IF(B3321&lt;&gt;0,CONCATENATE(B3321,"-AGr",VLOOKUP(C3321,Listen!$A$2:$D$45,4,FALSE),"-",D3321,"-",E3321,),CONCATENATE("AGr",VLOOKUP(C3321,Listen!$A$2:$D$45,4,FALSE),"-",D3321,"-",E3321)),"keine vollständige ID")</f>
        <v>keine vollständige ID</v>
      </c>
      <c r="B3321" s="301"/>
      <c r="C3321" s="287"/>
      <c r="D3321" s="34"/>
      <c r="E3321" s="306"/>
      <c r="F3321" s="116"/>
      <c r="G3321" s="17"/>
      <c r="H3321" s="17"/>
      <c r="I3321" s="17"/>
      <c r="J3321" s="17"/>
      <c r="K3321" s="17"/>
      <c r="L3321" s="17"/>
      <c r="M3321" s="17"/>
      <c r="N3321" s="17"/>
      <c r="O3321" s="116"/>
      <c r="P3321" s="117">
        <f>IF(D3321&gt;A_Stammdaten!$B$12,0,SUM(G3321,H3321,J3321,L3321:M3321)-SUM(I3321,K3321,N3321:O3321))</f>
        <v>0</v>
      </c>
      <c r="Q3321" s="17"/>
      <c r="R3321" s="17"/>
      <c r="S3321" s="17"/>
      <c r="T3321" s="17"/>
      <c r="U3321" s="62">
        <f t="shared" si="1073"/>
        <v>0</v>
      </c>
      <c r="V3321" s="34"/>
      <c r="W3321" s="34"/>
      <c r="X3321" s="34"/>
      <c r="Y3321" s="34"/>
      <c r="Z3321" s="34"/>
      <c r="AA3321" s="63" t="str">
        <f t="shared" si="1074"/>
        <v>-</v>
      </c>
      <c r="AB3321" s="63" t="str">
        <f t="shared" si="1075"/>
        <v>-</v>
      </c>
      <c r="AC3321" s="63">
        <f>IF(ISBLANK($C3321),0,VLOOKUP($C3321,Listen!$A$2:$C$45,2,FALSE))</f>
        <v>0</v>
      </c>
      <c r="AD3321" s="63">
        <f>IF(ISBLANK($C3321),0,VLOOKUP($C3321,Listen!$A$2:$C$45,3,FALSE))</f>
        <v>0</v>
      </c>
      <c r="AE3321" s="49">
        <f t="shared" si="1076"/>
        <v>0</v>
      </c>
      <c r="AF3321" s="49">
        <f t="shared" si="1076"/>
        <v>0</v>
      </c>
      <c r="AG3321" s="49">
        <f>IFERROR(IF(OR($V3321&lt;&gt;"Ja",VLOOKUP($C3321,Listen!$A$2:$F$45,5,0)="Nein",D3321&lt;IF(C3321="LNG Anbindungsanlagen gemäß separater Festlegung",2022,2023)),$AC3321,$AA3321),0)</f>
        <v>0</v>
      </c>
      <c r="AH3321" s="49">
        <f>IFERROR(IF(OR($V3321&lt;&gt;"Ja",VLOOKUP($C3321,Listen!$A$2:$F$45,5,0)="Nein",D3321&lt;IF(C3321="LNG Anbindungsanlagen gemäß separater Festlegung",2022,2023)),$AC3321,$AA3321),0)</f>
        <v>0</v>
      </c>
      <c r="AI3321" s="49">
        <f>IFERROR(IF(OR($W3321&lt;&gt;"Ja",VLOOKUP($C3321,Listen!$A$2:$F$45,6,0)="Nein"),$AC3321,$AB3321),0)</f>
        <v>0</v>
      </c>
      <c r="AJ3321" s="49">
        <f>IFERROR(IF(OR($W3321&lt;&gt;"Ja",VLOOKUP($C3321,Listen!$A$2:$F$45,6,0)="Nein"),$AC3321,$AB3321),0)</f>
        <v>0</v>
      </c>
      <c r="AK3321" s="49">
        <f>IFERROR(IF(OR($W3321&lt;&gt;"Ja",VLOOKUP($C3321,Listen!$A$2:$F$45,6,0)="Nein"),$AC3321,$AB3321),0)</f>
        <v>0</v>
      </c>
      <c r="AL3321" s="51">
        <f t="shared" si="1077"/>
        <v>0</v>
      </c>
      <c r="AM3321" s="296">
        <f>IFERROR(IF(VLOOKUP($C3321,Listen!$A$2:$F$45,6,0)="Ja",MAX(BC3321:BD3321),D_SAV!$BC3321),0)</f>
        <v>0</v>
      </c>
      <c r="AN3321" s="51">
        <f t="shared" si="1078"/>
        <v>0</v>
      </c>
      <c r="AP3321" s="304">
        <f t="shared" si="1079"/>
        <v>0</v>
      </c>
      <c r="AQ3321" s="304">
        <f t="shared" si="1080"/>
        <v>0</v>
      </c>
      <c r="AR3321" s="304">
        <f t="shared" si="1081"/>
        <v>0</v>
      </c>
      <c r="AS3321" s="304">
        <f t="shared" si="1082"/>
        <v>0</v>
      </c>
      <c r="AT3321" s="304">
        <f t="shared" si="1083"/>
        <v>0</v>
      </c>
      <c r="AU3321" s="304">
        <f t="shared" si="1084"/>
        <v>0</v>
      </c>
      <c r="AV3321" s="304">
        <f t="shared" si="1085"/>
        <v>0</v>
      </c>
      <c r="AW3321" s="304">
        <f t="shared" si="1086"/>
        <v>0</v>
      </c>
      <c r="AX3321" s="304">
        <f t="shared" si="1087"/>
        <v>0</v>
      </c>
      <c r="AY3321" s="304">
        <f t="shared" si="1088"/>
        <v>0</v>
      </c>
      <c r="AZ3321" s="304">
        <f t="shared" si="1089"/>
        <v>0</v>
      </c>
      <c r="BA3321" s="304">
        <f t="shared" si="1090"/>
        <v>0</v>
      </c>
      <c r="BB3321" s="304">
        <f t="shared" si="1091"/>
        <v>0</v>
      </c>
      <c r="BC3321" s="304">
        <f t="shared" si="1092"/>
        <v>0</v>
      </c>
      <c r="BD3321" s="304">
        <f t="shared" si="1093"/>
        <v>0</v>
      </c>
      <c r="BE3321" s="304">
        <f>IFERROR(IF(VLOOKUP($C3321,Listen!$A$2:$F$45,6,0)="Ja",BB3321-MAX(BC3321:BD3321),BB3321-BC3321),0)</f>
        <v>0</v>
      </c>
    </row>
    <row r="3322" spans="1:57" x14ac:dyDescent="0.25">
      <c r="A3322" s="320" t="str">
        <f>IF(AND(D3322&lt;&gt;0,C3322&lt;&gt;0,E3322&lt;&gt;0),IF(B3322&lt;&gt;0,CONCATENATE(B3322,"-AGr",VLOOKUP(C3322,Listen!$A$2:$D$45,4,FALSE),"-",D3322,"-",E3322,),CONCATENATE("AGr",VLOOKUP(C3322,Listen!$A$2:$D$45,4,FALSE),"-",D3322,"-",E3322)),"keine vollständige ID")</f>
        <v>keine vollständige ID</v>
      </c>
      <c r="B3322" s="301"/>
      <c r="C3322" s="287"/>
      <c r="D3322" s="34"/>
      <c r="E3322" s="306"/>
      <c r="F3322" s="116"/>
      <c r="G3322" s="17"/>
      <c r="H3322" s="17"/>
      <c r="I3322" s="17"/>
      <c r="J3322" s="17"/>
      <c r="K3322" s="17"/>
      <c r="L3322" s="17"/>
      <c r="M3322" s="17"/>
      <c r="N3322" s="17"/>
      <c r="O3322" s="116"/>
      <c r="P3322" s="117">
        <f>IF(D3322&gt;A_Stammdaten!$B$12,0,SUM(G3322,H3322,J3322,L3322:M3322)-SUM(I3322,K3322,N3322:O3322))</f>
        <v>0</v>
      </c>
      <c r="Q3322" s="17"/>
      <c r="R3322" s="17"/>
      <c r="S3322" s="17"/>
      <c r="T3322" s="17"/>
      <c r="U3322" s="62">
        <f t="shared" si="1073"/>
        <v>0</v>
      </c>
      <c r="V3322" s="34"/>
      <c r="W3322" s="34"/>
      <c r="X3322" s="34"/>
      <c r="Y3322" s="34"/>
      <c r="Z3322" s="34"/>
      <c r="AA3322" s="63" t="str">
        <f t="shared" si="1074"/>
        <v>-</v>
      </c>
      <c r="AB3322" s="63" t="str">
        <f t="shared" si="1075"/>
        <v>-</v>
      </c>
      <c r="AC3322" s="63">
        <f>IF(ISBLANK($C3322),0,VLOOKUP($C3322,Listen!$A$2:$C$45,2,FALSE))</f>
        <v>0</v>
      </c>
      <c r="AD3322" s="63">
        <f>IF(ISBLANK($C3322),0,VLOOKUP($C3322,Listen!$A$2:$C$45,3,FALSE))</f>
        <v>0</v>
      </c>
      <c r="AE3322" s="49">
        <f t="shared" si="1076"/>
        <v>0</v>
      </c>
      <c r="AF3322" s="49">
        <f t="shared" si="1076"/>
        <v>0</v>
      </c>
      <c r="AG3322" s="49">
        <f>IFERROR(IF(OR($V3322&lt;&gt;"Ja",VLOOKUP($C3322,Listen!$A$2:$F$45,5,0)="Nein",D3322&lt;IF(C3322="LNG Anbindungsanlagen gemäß separater Festlegung",2022,2023)),$AC3322,$AA3322),0)</f>
        <v>0</v>
      </c>
      <c r="AH3322" s="49">
        <f>IFERROR(IF(OR($V3322&lt;&gt;"Ja",VLOOKUP($C3322,Listen!$A$2:$F$45,5,0)="Nein",D3322&lt;IF(C3322="LNG Anbindungsanlagen gemäß separater Festlegung",2022,2023)),$AC3322,$AA3322),0)</f>
        <v>0</v>
      </c>
      <c r="AI3322" s="49">
        <f>IFERROR(IF(OR($W3322&lt;&gt;"Ja",VLOOKUP($C3322,Listen!$A$2:$F$45,6,0)="Nein"),$AC3322,$AB3322),0)</f>
        <v>0</v>
      </c>
      <c r="AJ3322" s="49">
        <f>IFERROR(IF(OR($W3322&lt;&gt;"Ja",VLOOKUP($C3322,Listen!$A$2:$F$45,6,0)="Nein"),$AC3322,$AB3322),0)</f>
        <v>0</v>
      </c>
      <c r="AK3322" s="49">
        <f>IFERROR(IF(OR($W3322&lt;&gt;"Ja",VLOOKUP($C3322,Listen!$A$2:$F$45,6,0)="Nein"),$AC3322,$AB3322),0)</f>
        <v>0</v>
      </c>
      <c r="AL3322" s="51">
        <f t="shared" si="1077"/>
        <v>0</v>
      </c>
      <c r="AM3322" s="296">
        <f>IFERROR(IF(VLOOKUP($C3322,Listen!$A$2:$F$45,6,0)="Ja",MAX(BC3322:BD3322),D_SAV!$BC3322),0)</f>
        <v>0</v>
      </c>
      <c r="AN3322" s="51">
        <f t="shared" si="1078"/>
        <v>0</v>
      </c>
      <c r="AP3322" s="304">
        <f t="shared" si="1079"/>
        <v>0</v>
      </c>
      <c r="AQ3322" s="304">
        <f t="shared" si="1080"/>
        <v>0</v>
      </c>
      <c r="AR3322" s="304">
        <f t="shared" si="1081"/>
        <v>0</v>
      </c>
      <c r="AS3322" s="304">
        <f t="shared" si="1082"/>
        <v>0</v>
      </c>
      <c r="AT3322" s="304">
        <f t="shared" si="1083"/>
        <v>0</v>
      </c>
      <c r="AU3322" s="304">
        <f t="shared" si="1084"/>
        <v>0</v>
      </c>
      <c r="AV3322" s="304">
        <f t="shared" si="1085"/>
        <v>0</v>
      </c>
      <c r="AW3322" s="304">
        <f t="shared" si="1086"/>
        <v>0</v>
      </c>
      <c r="AX3322" s="304">
        <f t="shared" si="1087"/>
        <v>0</v>
      </c>
      <c r="AY3322" s="304">
        <f t="shared" si="1088"/>
        <v>0</v>
      </c>
      <c r="AZ3322" s="304">
        <f t="shared" si="1089"/>
        <v>0</v>
      </c>
      <c r="BA3322" s="304">
        <f t="shared" si="1090"/>
        <v>0</v>
      </c>
      <c r="BB3322" s="304">
        <f t="shared" si="1091"/>
        <v>0</v>
      </c>
      <c r="BC3322" s="304">
        <f t="shared" si="1092"/>
        <v>0</v>
      </c>
      <c r="BD3322" s="304">
        <f t="shared" si="1093"/>
        <v>0</v>
      </c>
      <c r="BE3322" s="304">
        <f>IFERROR(IF(VLOOKUP($C3322,Listen!$A$2:$F$45,6,0)="Ja",BB3322-MAX(BC3322:BD3322),BB3322-BC3322),0)</f>
        <v>0</v>
      </c>
    </row>
    <row r="3323" spans="1:57" x14ac:dyDescent="0.25">
      <c r="A3323" s="320" t="str">
        <f>IF(AND(D3323&lt;&gt;0,C3323&lt;&gt;0,E3323&lt;&gt;0),IF(B3323&lt;&gt;0,CONCATENATE(B3323,"-AGr",VLOOKUP(C3323,Listen!$A$2:$D$45,4,FALSE),"-",D3323,"-",E3323,),CONCATENATE("AGr",VLOOKUP(C3323,Listen!$A$2:$D$45,4,FALSE),"-",D3323,"-",E3323)),"keine vollständige ID")</f>
        <v>keine vollständige ID</v>
      </c>
      <c r="B3323" s="301"/>
      <c r="C3323" s="287"/>
      <c r="D3323" s="34"/>
      <c r="E3323" s="306"/>
      <c r="F3323" s="116"/>
      <c r="G3323" s="17"/>
      <c r="H3323" s="17"/>
      <c r="I3323" s="17"/>
      <c r="J3323" s="17"/>
      <c r="K3323" s="17"/>
      <c r="L3323" s="17"/>
      <c r="M3323" s="17"/>
      <c r="N3323" s="17"/>
      <c r="O3323" s="116"/>
      <c r="P3323" s="117">
        <f>IF(D3323&gt;A_Stammdaten!$B$12,0,SUM(G3323,H3323,J3323,L3323:M3323)-SUM(I3323,K3323,N3323:O3323))</f>
        <v>0</v>
      </c>
      <c r="Q3323" s="17"/>
      <c r="R3323" s="17"/>
      <c r="S3323" s="17"/>
      <c r="T3323" s="17"/>
      <c r="U3323" s="62">
        <f t="shared" si="1073"/>
        <v>0</v>
      </c>
      <c r="V3323" s="34"/>
      <c r="W3323" s="34"/>
      <c r="X3323" s="34"/>
      <c r="Y3323" s="34"/>
      <c r="Z3323" s="34"/>
      <c r="AA3323" s="63" t="str">
        <f t="shared" si="1074"/>
        <v>-</v>
      </c>
      <c r="AB3323" s="63" t="str">
        <f t="shared" si="1075"/>
        <v>-</v>
      </c>
      <c r="AC3323" s="63">
        <f>IF(ISBLANK($C3323),0,VLOOKUP($C3323,Listen!$A$2:$C$45,2,FALSE))</f>
        <v>0</v>
      </c>
      <c r="AD3323" s="63">
        <f>IF(ISBLANK($C3323),0,VLOOKUP($C3323,Listen!$A$2:$C$45,3,FALSE))</f>
        <v>0</v>
      </c>
      <c r="AE3323" s="49">
        <f t="shared" si="1076"/>
        <v>0</v>
      </c>
      <c r="AF3323" s="49">
        <f t="shared" si="1076"/>
        <v>0</v>
      </c>
      <c r="AG3323" s="49">
        <f>IFERROR(IF(OR($V3323&lt;&gt;"Ja",VLOOKUP($C3323,Listen!$A$2:$F$45,5,0)="Nein",D3323&lt;IF(C3323="LNG Anbindungsanlagen gemäß separater Festlegung",2022,2023)),$AC3323,$AA3323),0)</f>
        <v>0</v>
      </c>
      <c r="AH3323" s="49">
        <f>IFERROR(IF(OR($V3323&lt;&gt;"Ja",VLOOKUP($C3323,Listen!$A$2:$F$45,5,0)="Nein",D3323&lt;IF(C3323="LNG Anbindungsanlagen gemäß separater Festlegung",2022,2023)),$AC3323,$AA3323),0)</f>
        <v>0</v>
      </c>
      <c r="AI3323" s="49">
        <f>IFERROR(IF(OR($W3323&lt;&gt;"Ja",VLOOKUP($C3323,Listen!$A$2:$F$45,6,0)="Nein"),$AC3323,$AB3323),0)</f>
        <v>0</v>
      </c>
      <c r="AJ3323" s="49">
        <f>IFERROR(IF(OR($W3323&lt;&gt;"Ja",VLOOKUP($C3323,Listen!$A$2:$F$45,6,0)="Nein"),$AC3323,$AB3323),0)</f>
        <v>0</v>
      </c>
      <c r="AK3323" s="49">
        <f>IFERROR(IF(OR($W3323&lt;&gt;"Ja",VLOOKUP($C3323,Listen!$A$2:$F$45,6,0)="Nein"),$AC3323,$AB3323),0)</f>
        <v>0</v>
      </c>
      <c r="AL3323" s="51">
        <f t="shared" si="1077"/>
        <v>0</v>
      </c>
      <c r="AM3323" s="296">
        <f>IFERROR(IF(VLOOKUP($C3323,Listen!$A$2:$F$45,6,0)="Ja",MAX(BC3323:BD3323),D_SAV!$BC3323),0)</f>
        <v>0</v>
      </c>
      <c r="AN3323" s="51">
        <f t="shared" si="1078"/>
        <v>0</v>
      </c>
      <c r="AP3323" s="304">
        <f t="shared" si="1079"/>
        <v>0</v>
      </c>
      <c r="AQ3323" s="304">
        <f t="shared" si="1080"/>
        <v>0</v>
      </c>
      <c r="AR3323" s="304">
        <f t="shared" si="1081"/>
        <v>0</v>
      </c>
      <c r="AS3323" s="304">
        <f t="shared" si="1082"/>
        <v>0</v>
      </c>
      <c r="AT3323" s="304">
        <f t="shared" si="1083"/>
        <v>0</v>
      </c>
      <c r="AU3323" s="304">
        <f t="shared" si="1084"/>
        <v>0</v>
      </c>
      <c r="AV3323" s="304">
        <f t="shared" si="1085"/>
        <v>0</v>
      </c>
      <c r="AW3323" s="304">
        <f t="shared" si="1086"/>
        <v>0</v>
      </c>
      <c r="AX3323" s="304">
        <f t="shared" si="1087"/>
        <v>0</v>
      </c>
      <c r="AY3323" s="304">
        <f t="shared" si="1088"/>
        <v>0</v>
      </c>
      <c r="AZ3323" s="304">
        <f t="shared" si="1089"/>
        <v>0</v>
      </c>
      <c r="BA3323" s="304">
        <f t="shared" si="1090"/>
        <v>0</v>
      </c>
      <c r="BB3323" s="304">
        <f t="shared" si="1091"/>
        <v>0</v>
      </c>
      <c r="BC3323" s="304">
        <f t="shared" si="1092"/>
        <v>0</v>
      </c>
      <c r="BD3323" s="304">
        <f t="shared" si="1093"/>
        <v>0</v>
      </c>
      <c r="BE3323" s="304">
        <f>IFERROR(IF(VLOOKUP($C3323,Listen!$A$2:$F$45,6,0)="Ja",BB3323-MAX(BC3323:BD3323),BB3323-BC3323),0)</f>
        <v>0</v>
      </c>
    </row>
    <row r="3324" spans="1:57" x14ac:dyDescent="0.25">
      <c r="A3324" s="320" t="str">
        <f>IF(AND(D3324&lt;&gt;0,C3324&lt;&gt;0,E3324&lt;&gt;0),IF(B3324&lt;&gt;0,CONCATENATE(B3324,"-AGr",VLOOKUP(C3324,Listen!$A$2:$D$45,4,FALSE),"-",D3324,"-",E3324,),CONCATENATE("AGr",VLOOKUP(C3324,Listen!$A$2:$D$45,4,FALSE),"-",D3324,"-",E3324)),"keine vollständige ID")</f>
        <v>keine vollständige ID</v>
      </c>
      <c r="B3324" s="301"/>
      <c r="C3324" s="287"/>
      <c r="D3324" s="34"/>
      <c r="E3324" s="306"/>
      <c r="F3324" s="116"/>
      <c r="G3324" s="17"/>
      <c r="H3324" s="17"/>
      <c r="I3324" s="17"/>
      <c r="J3324" s="17"/>
      <c r="K3324" s="17"/>
      <c r="L3324" s="17"/>
      <c r="M3324" s="17"/>
      <c r="N3324" s="17"/>
      <c r="O3324" s="116"/>
      <c r="P3324" s="117">
        <f>IF(D3324&gt;A_Stammdaten!$B$12,0,SUM(G3324,H3324,J3324,L3324:M3324)-SUM(I3324,K3324,N3324:O3324))</f>
        <v>0</v>
      </c>
      <c r="Q3324" s="17"/>
      <c r="R3324" s="17"/>
      <c r="S3324" s="17"/>
      <c r="T3324" s="17"/>
      <c r="U3324" s="62">
        <f t="shared" si="1073"/>
        <v>0</v>
      </c>
      <c r="V3324" s="34"/>
      <c r="W3324" s="34"/>
      <c r="X3324" s="34"/>
      <c r="Y3324" s="34"/>
      <c r="Z3324" s="34"/>
      <c r="AA3324" s="63" t="str">
        <f t="shared" si="1074"/>
        <v>-</v>
      </c>
      <c r="AB3324" s="63" t="str">
        <f t="shared" si="1075"/>
        <v>-</v>
      </c>
      <c r="AC3324" s="63">
        <f>IF(ISBLANK($C3324),0,VLOOKUP($C3324,Listen!$A$2:$C$45,2,FALSE))</f>
        <v>0</v>
      </c>
      <c r="AD3324" s="63">
        <f>IF(ISBLANK($C3324),0,VLOOKUP($C3324,Listen!$A$2:$C$45,3,FALSE))</f>
        <v>0</v>
      </c>
      <c r="AE3324" s="49">
        <f t="shared" si="1076"/>
        <v>0</v>
      </c>
      <c r="AF3324" s="49">
        <f t="shared" si="1076"/>
        <v>0</v>
      </c>
      <c r="AG3324" s="49">
        <f>IFERROR(IF(OR($V3324&lt;&gt;"Ja",VLOOKUP($C3324,Listen!$A$2:$F$45,5,0)="Nein",D3324&lt;IF(C3324="LNG Anbindungsanlagen gemäß separater Festlegung",2022,2023)),$AC3324,$AA3324),0)</f>
        <v>0</v>
      </c>
      <c r="AH3324" s="49">
        <f>IFERROR(IF(OR($V3324&lt;&gt;"Ja",VLOOKUP($C3324,Listen!$A$2:$F$45,5,0)="Nein",D3324&lt;IF(C3324="LNG Anbindungsanlagen gemäß separater Festlegung",2022,2023)),$AC3324,$AA3324),0)</f>
        <v>0</v>
      </c>
      <c r="AI3324" s="49">
        <f>IFERROR(IF(OR($W3324&lt;&gt;"Ja",VLOOKUP($C3324,Listen!$A$2:$F$45,6,0)="Nein"),$AC3324,$AB3324),0)</f>
        <v>0</v>
      </c>
      <c r="AJ3324" s="49">
        <f>IFERROR(IF(OR($W3324&lt;&gt;"Ja",VLOOKUP($C3324,Listen!$A$2:$F$45,6,0)="Nein"),$AC3324,$AB3324),0)</f>
        <v>0</v>
      </c>
      <c r="AK3324" s="49">
        <f>IFERROR(IF(OR($W3324&lt;&gt;"Ja",VLOOKUP($C3324,Listen!$A$2:$F$45,6,0)="Nein"),$AC3324,$AB3324),0)</f>
        <v>0</v>
      </c>
      <c r="AL3324" s="51">
        <f t="shared" si="1077"/>
        <v>0</v>
      </c>
      <c r="AM3324" s="296">
        <f>IFERROR(IF(VLOOKUP($C3324,Listen!$A$2:$F$45,6,0)="Ja",MAX(BC3324:BD3324),D_SAV!$BC3324),0)</f>
        <v>0</v>
      </c>
      <c r="AN3324" s="51">
        <f t="shared" si="1078"/>
        <v>0</v>
      </c>
      <c r="AP3324" s="304">
        <f t="shared" si="1079"/>
        <v>0</v>
      </c>
      <c r="AQ3324" s="304">
        <f t="shared" si="1080"/>
        <v>0</v>
      </c>
      <c r="AR3324" s="304">
        <f t="shared" si="1081"/>
        <v>0</v>
      </c>
      <c r="AS3324" s="304">
        <f t="shared" si="1082"/>
        <v>0</v>
      </c>
      <c r="AT3324" s="304">
        <f t="shared" si="1083"/>
        <v>0</v>
      </c>
      <c r="AU3324" s="304">
        <f t="shared" si="1084"/>
        <v>0</v>
      </c>
      <c r="AV3324" s="304">
        <f t="shared" si="1085"/>
        <v>0</v>
      </c>
      <c r="AW3324" s="304">
        <f t="shared" si="1086"/>
        <v>0</v>
      </c>
      <c r="AX3324" s="304">
        <f t="shared" si="1087"/>
        <v>0</v>
      </c>
      <c r="AY3324" s="304">
        <f t="shared" si="1088"/>
        <v>0</v>
      </c>
      <c r="AZ3324" s="304">
        <f t="shared" si="1089"/>
        <v>0</v>
      </c>
      <c r="BA3324" s="304">
        <f t="shared" si="1090"/>
        <v>0</v>
      </c>
      <c r="BB3324" s="304">
        <f t="shared" si="1091"/>
        <v>0</v>
      </c>
      <c r="BC3324" s="304">
        <f t="shared" si="1092"/>
        <v>0</v>
      </c>
      <c r="BD3324" s="304">
        <f t="shared" si="1093"/>
        <v>0</v>
      </c>
      <c r="BE3324" s="304">
        <f>IFERROR(IF(VLOOKUP($C3324,Listen!$A$2:$F$45,6,0)="Ja",BB3324-MAX(BC3324:BD3324),BB3324-BC3324),0)</f>
        <v>0</v>
      </c>
    </row>
    <row r="3325" spans="1:57" x14ac:dyDescent="0.25">
      <c r="A3325" s="320" t="str">
        <f>IF(AND(D3325&lt;&gt;0,C3325&lt;&gt;0,E3325&lt;&gt;0),IF(B3325&lt;&gt;0,CONCATENATE(B3325,"-AGr",VLOOKUP(C3325,Listen!$A$2:$D$45,4,FALSE),"-",D3325,"-",E3325,),CONCATENATE("AGr",VLOOKUP(C3325,Listen!$A$2:$D$45,4,FALSE),"-",D3325,"-",E3325)),"keine vollständige ID")</f>
        <v>keine vollständige ID</v>
      </c>
      <c r="B3325" s="301"/>
      <c r="C3325" s="287"/>
      <c r="D3325" s="34"/>
      <c r="E3325" s="306"/>
      <c r="F3325" s="116"/>
      <c r="G3325" s="17"/>
      <c r="H3325" s="17"/>
      <c r="I3325" s="17"/>
      <c r="J3325" s="17"/>
      <c r="K3325" s="17"/>
      <c r="L3325" s="17"/>
      <c r="M3325" s="17"/>
      <c r="N3325" s="17"/>
      <c r="O3325" s="116"/>
      <c r="P3325" s="117">
        <f>IF(D3325&gt;A_Stammdaten!$B$12,0,SUM(G3325,H3325,J3325,L3325:M3325)-SUM(I3325,K3325,N3325:O3325))</f>
        <v>0</v>
      </c>
      <c r="Q3325" s="17"/>
      <c r="R3325" s="17"/>
      <c r="S3325" s="17"/>
      <c r="T3325" s="17"/>
      <c r="U3325" s="62">
        <f t="shared" si="1073"/>
        <v>0</v>
      </c>
      <c r="V3325" s="34"/>
      <c r="W3325" s="34"/>
      <c r="X3325" s="34"/>
      <c r="Y3325" s="34"/>
      <c r="Z3325" s="34"/>
      <c r="AA3325" s="63" t="str">
        <f t="shared" si="1074"/>
        <v>-</v>
      </c>
      <c r="AB3325" s="63" t="str">
        <f t="shared" si="1075"/>
        <v>-</v>
      </c>
      <c r="AC3325" s="63">
        <f>IF(ISBLANK($C3325),0,VLOOKUP($C3325,Listen!$A$2:$C$45,2,FALSE))</f>
        <v>0</v>
      </c>
      <c r="AD3325" s="63">
        <f>IF(ISBLANK($C3325),0,VLOOKUP($C3325,Listen!$A$2:$C$45,3,FALSE))</f>
        <v>0</v>
      </c>
      <c r="AE3325" s="49">
        <f t="shared" si="1076"/>
        <v>0</v>
      </c>
      <c r="AF3325" s="49">
        <f t="shared" si="1076"/>
        <v>0</v>
      </c>
      <c r="AG3325" s="49">
        <f>IFERROR(IF(OR($V3325&lt;&gt;"Ja",VLOOKUP($C3325,Listen!$A$2:$F$45,5,0)="Nein",D3325&lt;IF(C3325="LNG Anbindungsanlagen gemäß separater Festlegung",2022,2023)),$AC3325,$AA3325),0)</f>
        <v>0</v>
      </c>
      <c r="AH3325" s="49">
        <f>IFERROR(IF(OR($V3325&lt;&gt;"Ja",VLOOKUP($C3325,Listen!$A$2:$F$45,5,0)="Nein",D3325&lt;IF(C3325="LNG Anbindungsanlagen gemäß separater Festlegung",2022,2023)),$AC3325,$AA3325),0)</f>
        <v>0</v>
      </c>
      <c r="AI3325" s="49">
        <f>IFERROR(IF(OR($W3325&lt;&gt;"Ja",VLOOKUP($C3325,Listen!$A$2:$F$45,6,0)="Nein"),$AC3325,$AB3325),0)</f>
        <v>0</v>
      </c>
      <c r="AJ3325" s="49">
        <f>IFERROR(IF(OR($W3325&lt;&gt;"Ja",VLOOKUP($C3325,Listen!$A$2:$F$45,6,0)="Nein"),$AC3325,$AB3325),0)</f>
        <v>0</v>
      </c>
      <c r="AK3325" s="49">
        <f>IFERROR(IF(OR($W3325&lt;&gt;"Ja",VLOOKUP($C3325,Listen!$A$2:$F$45,6,0)="Nein"),$AC3325,$AB3325),0)</f>
        <v>0</v>
      </c>
      <c r="AL3325" s="51">
        <f t="shared" si="1077"/>
        <v>0</v>
      </c>
      <c r="AM3325" s="296">
        <f>IFERROR(IF(VLOOKUP($C3325,Listen!$A$2:$F$45,6,0)="Ja",MAX(BC3325:BD3325),D_SAV!$BC3325),0)</f>
        <v>0</v>
      </c>
      <c r="AN3325" s="51">
        <f t="shared" si="1078"/>
        <v>0</v>
      </c>
      <c r="AP3325" s="304">
        <f t="shared" si="1079"/>
        <v>0</v>
      </c>
      <c r="AQ3325" s="304">
        <f t="shared" si="1080"/>
        <v>0</v>
      </c>
      <c r="AR3325" s="304">
        <f t="shared" si="1081"/>
        <v>0</v>
      </c>
      <c r="AS3325" s="304">
        <f t="shared" si="1082"/>
        <v>0</v>
      </c>
      <c r="AT3325" s="304">
        <f t="shared" si="1083"/>
        <v>0</v>
      </c>
      <c r="AU3325" s="304">
        <f t="shared" si="1084"/>
        <v>0</v>
      </c>
      <c r="AV3325" s="304">
        <f t="shared" si="1085"/>
        <v>0</v>
      </c>
      <c r="AW3325" s="304">
        <f t="shared" si="1086"/>
        <v>0</v>
      </c>
      <c r="AX3325" s="304">
        <f t="shared" si="1087"/>
        <v>0</v>
      </c>
      <c r="AY3325" s="304">
        <f t="shared" si="1088"/>
        <v>0</v>
      </c>
      <c r="AZ3325" s="304">
        <f t="shared" si="1089"/>
        <v>0</v>
      </c>
      <c r="BA3325" s="304">
        <f t="shared" si="1090"/>
        <v>0</v>
      </c>
      <c r="BB3325" s="304">
        <f t="shared" si="1091"/>
        <v>0</v>
      </c>
      <c r="BC3325" s="304">
        <f t="shared" si="1092"/>
        <v>0</v>
      </c>
      <c r="BD3325" s="304">
        <f t="shared" si="1093"/>
        <v>0</v>
      </c>
      <c r="BE3325" s="304">
        <f>IFERROR(IF(VLOOKUP($C3325,Listen!$A$2:$F$45,6,0)="Ja",BB3325-MAX(BC3325:BD3325),BB3325-BC3325),0)</f>
        <v>0</v>
      </c>
    </row>
    <row r="3326" spans="1:57" x14ac:dyDescent="0.25">
      <c r="A3326" s="320" t="str">
        <f>IF(AND(D3326&lt;&gt;0,C3326&lt;&gt;0,E3326&lt;&gt;0),IF(B3326&lt;&gt;0,CONCATENATE(B3326,"-AGr",VLOOKUP(C3326,Listen!$A$2:$D$45,4,FALSE),"-",D3326,"-",E3326,),CONCATENATE("AGr",VLOOKUP(C3326,Listen!$A$2:$D$45,4,FALSE),"-",D3326,"-",E3326)),"keine vollständige ID")</f>
        <v>keine vollständige ID</v>
      </c>
      <c r="B3326" s="301"/>
      <c r="C3326" s="287"/>
      <c r="D3326" s="34"/>
      <c r="E3326" s="306"/>
      <c r="F3326" s="116"/>
      <c r="G3326" s="17"/>
      <c r="H3326" s="17"/>
      <c r="I3326" s="17"/>
      <c r="J3326" s="17"/>
      <c r="K3326" s="17"/>
      <c r="L3326" s="17"/>
      <c r="M3326" s="17"/>
      <c r="N3326" s="17"/>
      <c r="O3326" s="116"/>
      <c r="P3326" s="117">
        <f>IF(D3326&gt;A_Stammdaten!$B$12,0,SUM(G3326,H3326,J3326,L3326:M3326)-SUM(I3326,K3326,N3326:O3326))</f>
        <v>0</v>
      </c>
      <c r="Q3326" s="17"/>
      <c r="R3326" s="17"/>
      <c r="S3326" s="17"/>
      <c r="T3326" s="17"/>
      <c r="U3326" s="62">
        <f t="shared" si="1073"/>
        <v>0</v>
      </c>
      <c r="V3326" s="34"/>
      <c r="W3326" s="34"/>
      <c r="X3326" s="34"/>
      <c r="Y3326" s="34"/>
      <c r="Z3326" s="34"/>
      <c r="AA3326" s="63" t="str">
        <f t="shared" si="1074"/>
        <v>-</v>
      </c>
      <c r="AB3326" s="63" t="str">
        <f t="shared" si="1075"/>
        <v>-</v>
      </c>
      <c r="AC3326" s="63">
        <f>IF(ISBLANK($C3326),0,VLOOKUP($C3326,Listen!$A$2:$C$45,2,FALSE))</f>
        <v>0</v>
      </c>
      <c r="AD3326" s="63">
        <f>IF(ISBLANK($C3326),0,VLOOKUP($C3326,Listen!$A$2:$C$45,3,FALSE))</f>
        <v>0</v>
      </c>
      <c r="AE3326" s="49">
        <f t="shared" si="1076"/>
        <v>0</v>
      </c>
      <c r="AF3326" s="49">
        <f t="shared" si="1076"/>
        <v>0</v>
      </c>
      <c r="AG3326" s="49">
        <f>IFERROR(IF(OR($V3326&lt;&gt;"Ja",VLOOKUP($C3326,Listen!$A$2:$F$45,5,0)="Nein",D3326&lt;IF(C3326="LNG Anbindungsanlagen gemäß separater Festlegung",2022,2023)),$AC3326,$AA3326),0)</f>
        <v>0</v>
      </c>
      <c r="AH3326" s="49">
        <f>IFERROR(IF(OR($V3326&lt;&gt;"Ja",VLOOKUP($C3326,Listen!$A$2:$F$45,5,0)="Nein",D3326&lt;IF(C3326="LNG Anbindungsanlagen gemäß separater Festlegung",2022,2023)),$AC3326,$AA3326),0)</f>
        <v>0</v>
      </c>
      <c r="AI3326" s="49">
        <f>IFERROR(IF(OR($W3326&lt;&gt;"Ja",VLOOKUP($C3326,Listen!$A$2:$F$45,6,0)="Nein"),$AC3326,$AB3326),0)</f>
        <v>0</v>
      </c>
      <c r="AJ3326" s="49">
        <f>IFERROR(IF(OR($W3326&lt;&gt;"Ja",VLOOKUP($C3326,Listen!$A$2:$F$45,6,0)="Nein"),$AC3326,$AB3326),0)</f>
        <v>0</v>
      </c>
      <c r="AK3326" s="49">
        <f>IFERROR(IF(OR($W3326&lt;&gt;"Ja",VLOOKUP($C3326,Listen!$A$2:$F$45,6,0)="Nein"),$AC3326,$AB3326),0)</f>
        <v>0</v>
      </c>
      <c r="AL3326" s="51">
        <f t="shared" si="1077"/>
        <v>0</v>
      </c>
      <c r="AM3326" s="296">
        <f>IFERROR(IF(VLOOKUP($C3326,Listen!$A$2:$F$45,6,0)="Ja",MAX(BC3326:BD3326),D_SAV!$BC3326),0)</f>
        <v>0</v>
      </c>
      <c r="AN3326" s="51">
        <f t="shared" si="1078"/>
        <v>0</v>
      </c>
      <c r="AP3326" s="304">
        <f t="shared" si="1079"/>
        <v>0</v>
      </c>
      <c r="AQ3326" s="304">
        <f t="shared" si="1080"/>
        <v>0</v>
      </c>
      <c r="AR3326" s="304">
        <f t="shared" si="1081"/>
        <v>0</v>
      </c>
      <c r="AS3326" s="304">
        <f t="shared" si="1082"/>
        <v>0</v>
      </c>
      <c r="AT3326" s="304">
        <f t="shared" si="1083"/>
        <v>0</v>
      </c>
      <c r="AU3326" s="304">
        <f t="shared" si="1084"/>
        <v>0</v>
      </c>
      <c r="AV3326" s="304">
        <f t="shared" si="1085"/>
        <v>0</v>
      </c>
      <c r="AW3326" s="304">
        <f t="shared" si="1086"/>
        <v>0</v>
      </c>
      <c r="AX3326" s="304">
        <f t="shared" si="1087"/>
        <v>0</v>
      </c>
      <c r="AY3326" s="304">
        <f t="shared" si="1088"/>
        <v>0</v>
      </c>
      <c r="AZ3326" s="304">
        <f t="shared" si="1089"/>
        <v>0</v>
      </c>
      <c r="BA3326" s="304">
        <f t="shared" si="1090"/>
        <v>0</v>
      </c>
      <c r="BB3326" s="304">
        <f t="shared" si="1091"/>
        <v>0</v>
      </c>
      <c r="BC3326" s="304">
        <f t="shared" si="1092"/>
        <v>0</v>
      </c>
      <c r="BD3326" s="304">
        <f t="shared" si="1093"/>
        <v>0</v>
      </c>
      <c r="BE3326" s="304">
        <f>IFERROR(IF(VLOOKUP($C3326,Listen!$A$2:$F$45,6,0)="Ja",BB3326-MAX(BC3326:BD3326),BB3326-BC3326),0)</f>
        <v>0</v>
      </c>
    </row>
    <row r="3327" spans="1:57" x14ac:dyDescent="0.25">
      <c r="A3327" s="320" t="str">
        <f>IF(AND(D3327&lt;&gt;0,C3327&lt;&gt;0,E3327&lt;&gt;0),IF(B3327&lt;&gt;0,CONCATENATE(B3327,"-AGr",VLOOKUP(C3327,Listen!$A$2:$D$45,4,FALSE),"-",D3327,"-",E3327,),CONCATENATE("AGr",VLOOKUP(C3327,Listen!$A$2:$D$45,4,FALSE),"-",D3327,"-",E3327)),"keine vollständige ID")</f>
        <v>keine vollständige ID</v>
      </c>
      <c r="B3327" s="301"/>
      <c r="C3327" s="287"/>
      <c r="D3327" s="34"/>
      <c r="E3327" s="306"/>
      <c r="F3327" s="116"/>
      <c r="G3327" s="17"/>
      <c r="H3327" s="17"/>
      <c r="I3327" s="17"/>
      <c r="J3327" s="17"/>
      <c r="K3327" s="17"/>
      <c r="L3327" s="17"/>
      <c r="M3327" s="17"/>
      <c r="N3327" s="17"/>
      <c r="O3327" s="116"/>
      <c r="P3327" s="117">
        <f>IF(D3327&gt;A_Stammdaten!$B$12,0,SUM(G3327,H3327,J3327,L3327:M3327)-SUM(I3327,K3327,N3327:O3327))</f>
        <v>0</v>
      </c>
      <c r="Q3327" s="17"/>
      <c r="R3327" s="17"/>
      <c r="S3327" s="17"/>
      <c r="T3327" s="17"/>
      <c r="U3327" s="62">
        <f t="shared" si="1073"/>
        <v>0</v>
      </c>
      <c r="V3327" s="34"/>
      <c r="W3327" s="34"/>
      <c r="X3327" s="34"/>
      <c r="Y3327" s="34"/>
      <c r="Z3327" s="34"/>
      <c r="AA3327" s="63" t="str">
        <f t="shared" si="1074"/>
        <v>-</v>
      </c>
      <c r="AB3327" s="63" t="str">
        <f t="shared" si="1075"/>
        <v>-</v>
      </c>
      <c r="AC3327" s="63">
        <f>IF(ISBLANK($C3327),0,VLOOKUP($C3327,Listen!$A$2:$C$45,2,FALSE))</f>
        <v>0</v>
      </c>
      <c r="AD3327" s="63">
        <f>IF(ISBLANK($C3327),0,VLOOKUP($C3327,Listen!$A$2:$C$45,3,FALSE))</f>
        <v>0</v>
      </c>
      <c r="AE3327" s="49">
        <f t="shared" si="1076"/>
        <v>0</v>
      </c>
      <c r="AF3327" s="49">
        <f t="shared" si="1076"/>
        <v>0</v>
      </c>
      <c r="AG3327" s="49">
        <f>IFERROR(IF(OR($V3327&lt;&gt;"Ja",VLOOKUP($C3327,Listen!$A$2:$F$45,5,0)="Nein",D3327&lt;IF(C3327="LNG Anbindungsanlagen gemäß separater Festlegung",2022,2023)),$AC3327,$AA3327),0)</f>
        <v>0</v>
      </c>
      <c r="AH3327" s="49">
        <f>IFERROR(IF(OR($V3327&lt;&gt;"Ja",VLOOKUP($C3327,Listen!$A$2:$F$45,5,0)="Nein",D3327&lt;IF(C3327="LNG Anbindungsanlagen gemäß separater Festlegung",2022,2023)),$AC3327,$AA3327),0)</f>
        <v>0</v>
      </c>
      <c r="AI3327" s="49">
        <f>IFERROR(IF(OR($W3327&lt;&gt;"Ja",VLOOKUP($C3327,Listen!$A$2:$F$45,6,0)="Nein"),$AC3327,$AB3327),0)</f>
        <v>0</v>
      </c>
      <c r="AJ3327" s="49">
        <f>IFERROR(IF(OR($W3327&lt;&gt;"Ja",VLOOKUP($C3327,Listen!$A$2:$F$45,6,0)="Nein"),$AC3327,$AB3327),0)</f>
        <v>0</v>
      </c>
      <c r="AK3327" s="49">
        <f>IFERROR(IF(OR($W3327&lt;&gt;"Ja",VLOOKUP($C3327,Listen!$A$2:$F$45,6,0)="Nein"),$AC3327,$AB3327),0)</f>
        <v>0</v>
      </c>
      <c r="AL3327" s="51">
        <f t="shared" si="1077"/>
        <v>0</v>
      </c>
      <c r="AM3327" s="296">
        <f>IFERROR(IF(VLOOKUP($C3327,Listen!$A$2:$F$45,6,0)="Ja",MAX(BC3327:BD3327),D_SAV!$BC3327),0)</f>
        <v>0</v>
      </c>
      <c r="AN3327" s="51">
        <f t="shared" si="1078"/>
        <v>0</v>
      </c>
      <c r="AP3327" s="304">
        <f t="shared" si="1079"/>
        <v>0</v>
      </c>
      <c r="AQ3327" s="304">
        <f t="shared" si="1080"/>
        <v>0</v>
      </c>
      <c r="AR3327" s="304">
        <f t="shared" si="1081"/>
        <v>0</v>
      </c>
      <c r="AS3327" s="304">
        <f t="shared" si="1082"/>
        <v>0</v>
      </c>
      <c r="AT3327" s="304">
        <f t="shared" si="1083"/>
        <v>0</v>
      </c>
      <c r="AU3327" s="304">
        <f t="shared" si="1084"/>
        <v>0</v>
      </c>
      <c r="AV3327" s="304">
        <f t="shared" si="1085"/>
        <v>0</v>
      </c>
      <c r="AW3327" s="304">
        <f t="shared" si="1086"/>
        <v>0</v>
      </c>
      <c r="AX3327" s="304">
        <f t="shared" si="1087"/>
        <v>0</v>
      </c>
      <c r="AY3327" s="304">
        <f t="shared" si="1088"/>
        <v>0</v>
      </c>
      <c r="AZ3327" s="304">
        <f t="shared" si="1089"/>
        <v>0</v>
      </c>
      <c r="BA3327" s="304">
        <f t="shared" si="1090"/>
        <v>0</v>
      </c>
      <c r="BB3327" s="304">
        <f t="shared" si="1091"/>
        <v>0</v>
      </c>
      <c r="BC3327" s="304">
        <f t="shared" si="1092"/>
        <v>0</v>
      </c>
      <c r="BD3327" s="304">
        <f t="shared" si="1093"/>
        <v>0</v>
      </c>
      <c r="BE3327" s="304">
        <f>IFERROR(IF(VLOOKUP($C3327,Listen!$A$2:$F$45,6,0)="Ja",BB3327-MAX(BC3327:BD3327),BB3327-BC3327),0)</f>
        <v>0</v>
      </c>
    </row>
    <row r="3328" spans="1:57" x14ac:dyDescent="0.25">
      <c r="A3328" s="320" t="str">
        <f>IF(AND(D3328&lt;&gt;0,C3328&lt;&gt;0,E3328&lt;&gt;0),IF(B3328&lt;&gt;0,CONCATENATE(B3328,"-AGr",VLOOKUP(C3328,Listen!$A$2:$D$45,4,FALSE),"-",D3328,"-",E3328,),CONCATENATE("AGr",VLOOKUP(C3328,Listen!$A$2:$D$45,4,FALSE),"-",D3328,"-",E3328)),"keine vollständige ID")</f>
        <v>keine vollständige ID</v>
      </c>
      <c r="B3328" s="301"/>
      <c r="C3328" s="287"/>
      <c r="D3328" s="34"/>
      <c r="E3328" s="306"/>
      <c r="F3328" s="116"/>
      <c r="G3328" s="17"/>
      <c r="H3328" s="17"/>
      <c r="I3328" s="17"/>
      <c r="J3328" s="17"/>
      <c r="K3328" s="17"/>
      <c r="L3328" s="17"/>
      <c r="M3328" s="17"/>
      <c r="N3328" s="17"/>
      <c r="O3328" s="116"/>
      <c r="P3328" s="117">
        <f>IF(D3328&gt;A_Stammdaten!$B$12,0,SUM(G3328,H3328,J3328,L3328:M3328)-SUM(I3328,K3328,N3328:O3328))</f>
        <v>0</v>
      </c>
      <c r="Q3328" s="17"/>
      <c r="R3328" s="17"/>
      <c r="S3328" s="17"/>
      <c r="T3328" s="17"/>
      <c r="U3328" s="62">
        <f t="shared" si="1073"/>
        <v>0</v>
      </c>
      <c r="V3328" s="34"/>
      <c r="W3328" s="34"/>
      <c r="X3328" s="34"/>
      <c r="Y3328" s="34"/>
      <c r="Z3328" s="34"/>
      <c r="AA3328" s="63" t="str">
        <f t="shared" si="1074"/>
        <v>-</v>
      </c>
      <c r="AB3328" s="63" t="str">
        <f t="shared" si="1075"/>
        <v>-</v>
      </c>
      <c r="AC3328" s="63">
        <f>IF(ISBLANK($C3328),0,VLOOKUP($C3328,Listen!$A$2:$C$45,2,FALSE))</f>
        <v>0</v>
      </c>
      <c r="AD3328" s="63">
        <f>IF(ISBLANK($C3328),0,VLOOKUP($C3328,Listen!$A$2:$C$45,3,FALSE))</f>
        <v>0</v>
      </c>
      <c r="AE3328" s="49">
        <f t="shared" si="1076"/>
        <v>0</v>
      </c>
      <c r="AF3328" s="49">
        <f t="shared" si="1076"/>
        <v>0</v>
      </c>
      <c r="AG3328" s="49">
        <f>IFERROR(IF(OR($V3328&lt;&gt;"Ja",VLOOKUP($C3328,Listen!$A$2:$F$45,5,0)="Nein",D3328&lt;IF(C3328="LNG Anbindungsanlagen gemäß separater Festlegung",2022,2023)),$AC3328,$AA3328),0)</f>
        <v>0</v>
      </c>
      <c r="AH3328" s="49">
        <f>IFERROR(IF(OR($V3328&lt;&gt;"Ja",VLOOKUP($C3328,Listen!$A$2:$F$45,5,0)="Nein",D3328&lt;IF(C3328="LNG Anbindungsanlagen gemäß separater Festlegung",2022,2023)),$AC3328,$AA3328),0)</f>
        <v>0</v>
      </c>
      <c r="AI3328" s="49">
        <f>IFERROR(IF(OR($W3328&lt;&gt;"Ja",VLOOKUP($C3328,Listen!$A$2:$F$45,6,0)="Nein"),$AC3328,$AB3328),0)</f>
        <v>0</v>
      </c>
      <c r="AJ3328" s="49">
        <f>IFERROR(IF(OR($W3328&lt;&gt;"Ja",VLOOKUP($C3328,Listen!$A$2:$F$45,6,0)="Nein"),$AC3328,$AB3328),0)</f>
        <v>0</v>
      </c>
      <c r="AK3328" s="49">
        <f>IFERROR(IF(OR($W3328&lt;&gt;"Ja",VLOOKUP($C3328,Listen!$A$2:$F$45,6,0)="Nein"),$AC3328,$AB3328),0)</f>
        <v>0</v>
      </c>
      <c r="AL3328" s="51">
        <f t="shared" si="1077"/>
        <v>0</v>
      </c>
      <c r="AM3328" s="296">
        <f>IFERROR(IF(VLOOKUP($C3328,Listen!$A$2:$F$45,6,0)="Ja",MAX(BC3328:BD3328),D_SAV!$BC3328),0)</f>
        <v>0</v>
      </c>
      <c r="AN3328" s="51">
        <f t="shared" si="1078"/>
        <v>0</v>
      </c>
      <c r="AP3328" s="304">
        <f t="shared" si="1079"/>
        <v>0</v>
      </c>
      <c r="AQ3328" s="304">
        <f t="shared" si="1080"/>
        <v>0</v>
      </c>
      <c r="AR3328" s="304">
        <f t="shared" si="1081"/>
        <v>0</v>
      </c>
      <c r="AS3328" s="304">
        <f t="shared" si="1082"/>
        <v>0</v>
      </c>
      <c r="AT3328" s="304">
        <f t="shared" si="1083"/>
        <v>0</v>
      </c>
      <c r="AU3328" s="304">
        <f t="shared" si="1084"/>
        <v>0</v>
      </c>
      <c r="AV3328" s="304">
        <f t="shared" si="1085"/>
        <v>0</v>
      </c>
      <c r="AW3328" s="304">
        <f t="shared" si="1086"/>
        <v>0</v>
      </c>
      <c r="AX3328" s="304">
        <f t="shared" si="1087"/>
        <v>0</v>
      </c>
      <c r="AY3328" s="304">
        <f t="shared" si="1088"/>
        <v>0</v>
      </c>
      <c r="AZ3328" s="304">
        <f t="shared" si="1089"/>
        <v>0</v>
      </c>
      <c r="BA3328" s="304">
        <f t="shared" si="1090"/>
        <v>0</v>
      </c>
      <c r="BB3328" s="304">
        <f t="shared" si="1091"/>
        <v>0</v>
      </c>
      <c r="BC3328" s="304">
        <f t="shared" si="1092"/>
        <v>0</v>
      </c>
      <c r="BD3328" s="304">
        <f t="shared" si="1093"/>
        <v>0</v>
      </c>
      <c r="BE3328" s="304">
        <f>IFERROR(IF(VLOOKUP($C3328,Listen!$A$2:$F$45,6,0)="Ja",BB3328-MAX(BC3328:BD3328),BB3328-BC3328),0)</f>
        <v>0</v>
      </c>
    </row>
    <row r="3329" spans="1:57" x14ac:dyDescent="0.25">
      <c r="A3329" s="320" t="str">
        <f>IF(AND(D3329&lt;&gt;0,C3329&lt;&gt;0,E3329&lt;&gt;0),IF(B3329&lt;&gt;0,CONCATENATE(B3329,"-AGr",VLOOKUP(C3329,Listen!$A$2:$D$45,4,FALSE),"-",D3329,"-",E3329,),CONCATENATE("AGr",VLOOKUP(C3329,Listen!$A$2:$D$45,4,FALSE),"-",D3329,"-",E3329)),"keine vollständige ID")</f>
        <v>keine vollständige ID</v>
      </c>
      <c r="B3329" s="301"/>
      <c r="C3329" s="287"/>
      <c r="D3329" s="34"/>
      <c r="E3329" s="306"/>
      <c r="F3329" s="116"/>
      <c r="G3329" s="17"/>
      <c r="H3329" s="17"/>
      <c r="I3329" s="17"/>
      <c r="J3329" s="17"/>
      <c r="K3329" s="17"/>
      <c r="L3329" s="17"/>
      <c r="M3329" s="17"/>
      <c r="N3329" s="17"/>
      <c r="O3329" s="116"/>
      <c r="P3329" s="117">
        <f>IF(D3329&gt;A_Stammdaten!$B$12,0,SUM(G3329,H3329,J3329,L3329:M3329)-SUM(I3329,K3329,N3329:O3329))</f>
        <v>0</v>
      </c>
      <c r="Q3329" s="17"/>
      <c r="R3329" s="17"/>
      <c r="S3329" s="17"/>
      <c r="T3329" s="17"/>
      <c r="U3329" s="62">
        <f t="shared" si="1073"/>
        <v>0</v>
      </c>
      <c r="V3329" s="34"/>
      <c r="W3329" s="34"/>
      <c r="X3329" s="34"/>
      <c r="Y3329" s="34"/>
      <c r="Z3329" s="34"/>
      <c r="AA3329" s="63" t="str">
        <f t="shared" si="1074"/>
        <v>-</v>
      </c>
      <c r="AB3329" s="63" t="str">
        <f t="shared" si="1075"/>
        <v>-</v>
      </c>
      <c r="AC3329" s="63">
        <f>IF(ISBLANK($C3329),0,VLOOKUP($C3329,Listen!$A$2:$C$45,2,FALSE))</f>
        <v>0</v>
      </c>
      <c r="AD3329" s="63">
        <f>IF(ISBLANK($C3329),0,VLOOKUP($C3329,Listen!$A$2:$C$45,3,FALSE))</f>
        <v>0</v>
      </c>
      <c r="AE3329" s="49">
        <f t="shared" si="1076"/>
        <v>0</v>
      </c>
      <c r="AF3329" s="49">
        <f t="shared" si="1076"/>
        <v>0</v>
      </c>
      <c r="AG3329" s="49">
        <f>IFERROR(IF(OR($V3329&lt;&gt;"Ja",VLOOKUP($C3329,Listen!$A$2:$F$45,5,0)="Nein",D3329&lt;IF(C3329="LNG Anbindungsanlagen gemäß separater Festlegung",2022,2023)),$AC3329,$AA3329),0)</f>
        <v>0</v>
      </c>
      <c r="AH3329" s="49">
        <f>IFERROR(IF(OR($V3329&lt;&gt;"Ja",VLOOKUP($C3329,Listen!$A$2:$F$45,5,0)="Nein",D3329&lt;IF(C3329="LNG Anbindungsanlagen gemäß separater Festlegung",2022,2023)),$AC3329,$AA3329),0)</f>
        <v>0</v>
      </c>
      <c r="AI3329" s="49">
        <f>IFERROR(IF(OR($W3329&lt;&gt;"Ja",VLOOKUP($C3329,Listen!$A$2:$F$45,6,0)="Nein"),$AC3329,$AB3329),0)</f>
        <v>0</v>
      </c>
      <c r="AJ3329" s="49">
        <f>IFERROR(IF(OR($W3329&lt;&gt;"Ja",VLOOKUP($C3329,Listen!$A$2:$F$45,6,0)="Nein"),$AC3329,$AB3329),0)</f>
        <v>0</v>
      </c>
      <c r="AK3329" s="49">
        <f>IFERROR(IF(OR($W3329&lt;&gt;"Ja",VLOOKUP($C3329,Listen!$A$2:$F$45,6,0)="Nein"),$AC3329,$AB3329),0)</f>
        <v>0</v>
      </c>
      <c r="AL3329" s="51">
        <f t="shared" si="1077"/>
        <v>0</v>
      </c>
      <c r="AM3329" s="296">
        <f>IFERROR(IF(VLOOKUP($C3329,Listen!$A$2:$F$45,6,0)="Ja",MAX(BC3329:BD3329),D_SAV!$BC3329),0)</f>
        <v>0</v>
      </c>
      <c r="AN3329" s="51">
        <f t="shared" si="1078"/>
        <v>0</v>
      </c>
      <c r="AP3329" s="304">
        <f t="shared" si="1079"/>
        <v>0</v>
      </c>
      <c r="AQ3329" s="304">
        <f t="shared" si="1080"/>
        <v>0</v>
      </c>
      <c r="AR3329" s="304">
        <f t="shared" si="1081"/>
        <v>0</v>
      </c>
      <c r="AS3329" s="304">
        <f t="shared" si="1082"/>
        <v>0</v>
      </c>
      <c r="AT3329" s="304">
        <f t="shared" si="1083"/>
        <v>0</v>
      </c>
      <c r="AU3329" s="304">
        <f t="shared" si="1084"/>
        <v>0</v>
      </c>
      <c r="AV3329" s="304">
        <f t="shared" si="1085"/>
        <v>0</v>
      </c>
      <c r="AW3329" s="304">
        <f t="shared" si="1086"/>
        <v>0</v>
      </c>
      <c r="AX3329" s="304">
        <f t="shared" si="1087"/>
        <v>0</v>
      </c>
      <c r="AY3329" s="304">
        <f t="shared" si="1088"/>
        <v>0</v>
      </c>
      <c r="AZ3329" s="304">
        <f t="shared" si="1089"/>
        <v>0</v>
      </c>
      <c r="BA3329" s="304">
        <f t="shared" si="1090"/>
        <v>0</v>
      </c>
      <c r="BB3329" s="304">
        <f t="shared" si="1091"/>
        <v>0</v>
      </c>
      <c r="BC3329" s="304">
        <f t="shared" si="1092"/>
        <v>0</v>
      </c>
      <c r="BD3329" s="304">
        <f t="shared" si="1093"/>
        <v>0</v>
      </c>
      <c r="BE3329" s="304">
        <f>IFERROR(IF(VLOOKUP($C3329,Listen!$A$2:$F$45,6,0)="Ja",BB3329-MAX(BC3329:BD3329),BB3329-BC3329),0)</f>
        <v>0</v>
      </c>
    </row>
    <row r="3330" spans="1:57" x14ac:dyDescent="0.25">
      <c r="A3330" s="320" t="str">
        <f>IF(AND(D3330&lt;&gt;0,C3330&lt;&gt;0,E3330&lt;&gt;0),IF(B3330&lt;&gt;0,CONCATENATE(B3330,"-AGr",VLOOKUP(C3330,Listen!$A$2:$D$45,4,FALSE),"-",D3330,"-",E3330,),CONCATENATE("AGr",VLOOKUP(C3330,Listen!$A$2:$D$45,4,FALSE),"-",D3330,"-",E3330)),"keine vollständige ID")</f>
        <v>keine vollständige ID</v>
      </c>
      <c r="B3330" s="301"/>
      <c r="C3330" s="287"/>
      <c r="D3330" s="34"/>
      <c r="E3330" s="306"/>
      <c r="F3330" s="116"/>
      <c r="G3330" s="17"/>
      <c r="H3330" s="17"/>
      <c r="I3330" s="17"/>
      <c r="J3330" s="17"/>
      <c r="K3330" s="17"/>
      <c r="L3330" s="17"/>
      <c r="M3330" s="17"/>
      <c r="N3330" s="17"/>
      <c r="O3330" s="116"/>
      <c r="P3330" s="117">
        <f>IF(D3330&gt;A_Stammdaten!$B$12,0,SUM(G3330,H3330,J3330,L3330:M3330)-SUM(I3330,K3330,N3330:O3330))</f>
        <v>0</v>
      </c>
      <c r="Q3330" s="17"/>
      <c r="R3330" s="17"/>
      <c r="S3330" s="17"/>
      <c r="T3330" s="17"/>
      <c r="U3330" s="62">
        <f t="shared" si="1073"/>
        <v>0</v>
      </c>
      <c r="V3330" s="34"/>
      <c r="W3330" s="34"/>
      <c r="X3330" s="34"/>
      <c r="Y3330" s="34"/>
      <c r="Z3330" s="34"/>
      <c r="AA3330" s="63" t="str">
        <f t="shared" si="1074"/>
        <v>-</v>
      </c>
      <c r="AB3330" s="63" t="str">
        <f t="shared" si="1075"/>
        <v>-</v>
      </c>
      <c r="AC3330" s="63">
        <f>IF(ISBLANK($C3330),0,VLOOKUP($C3330,Listen!$A$2:$C$45,2,FALSE))</f>
        <v>0</v>
      </c>
      <c r="AD3330" s="63">
        <f>IF(ISBLANK($C3330),0,VLOOKUP($C3330,Listen!$A$2:$C$45,3,FALSE))</f>
        <v>0</v>
      </c>
      <c r="AE3330" s="49">
        <f t="shared" si="1076"/>
        <v>0</v>
      </c>
      <c r="AF3330" s="49">
        <f t="shared" si="1076"/>
        <v>0</v>
      </c>
      <c r="AG3330" s="49">
        <f>IFERROR(IF(OR($V3330&lt;&gt;"Ja",VLOOKUP($C3330,Listen!$A$2:$F$45,5,0)="Nein",D3330&lt;IF(C3330="LNG Anbindungsanlagen gemäß separater Festlegung",2022,2023)),$AC3330,$AA3330),0)</f>
        <v>0</v>
      </c>
      <c r="AH3330" s="49">
        <f>IFERROR(IF(OR($V3330&lt;&gt;"Ja",VLOOKUP($C3330,Listen!$A$2:$F$45,5,0)="Nein",D3330&lt;IF(C3330="LNG Anbindungsanlagen gemäß separater Festlegung",2022,2023)),$AC3330,$AA3330),0)</f>
        <v>0</v>
      </c>
      <c r="AI3330" s="49">
        <f>IFERROR(IF(OR($W3330&lt;&gt;"Ja",VLOOKUP($C3330,Listen!$A$2:$F$45,6,0)="Nein"),$AC3330,$AB3330),0)</f>
        <v>0</v>
      </c>
      <c r="AJ3330" s="49">
        <f>IFERROR(IF(OR($W3330&lt;&gt;"Ja",VLOOKUP($C3330,Listen!$A$2:$F$45,6,0)="Nein"),$AC3330,$AB3330),0)</f>
        <v>0</v>
      </c>
      <c r="AK3330" s="49">
        <f>IFERROR(IF(OR($W3330&lt;&gt;"Ja",VLOOKUP($C3330,Listen!$A$2:$F$45,6,0)="Nein"),$AC3330,$AB3330),0)</f>
        <v>0</v>
      </c>
      <c r="AL3330" s="51">
        <f t="shared" si="1077"/>
        <v>0</v>
      </c>
      <c r="AM3330" s="296">
        <f>IFERROR(IF(VLOOKUP($C3330,Listen!$A$2:$F$45,6,0)="Ja",MAX(BC3330:BD3330),D_SAV!$BC3330),0)</f>
        <v>0</v>
      </c>
      <c r="AN3330" s="51">
        <f t="shared" si="1078"/>
        <v>0</v>
      </c>
      <c r="AP3330" s="304">
        <f t="shared" si="1079"/>
        <v>0</v>
      </c>
      <c r="AQ3330" s="304">
        <f t="shared" si="1080"/>
        <v>0</v>
      </c>
      <c r="AR3330" s="304">
        <f t="shared" si="1081"/>
        <v>0</v>
      </c>
      <c r="AS3330" s="304">
        <f t="shared" si="1082"/>
        <v>0</v>
      </c>
      <c r="AT3330" s="304">
        <f t="shared" si="1083"/>
        <v>0</v>
      </c>
      <c r="AU3330" s="304">
        <f t="shared" si="1084"/>
        <v>0</v>
      </c>
      <c r="AV3330" s="304">
        <f t="shared" si="1085"/>
        <v>0</v>
      </c>
      <c r="AW3330" s="304">
        <f t="shared" si="1086"/>
        <v>0</v>
      </c>
      <c r="AX3330" s="304">
        <f t="shared" si="1087"/>
        <v>0</v>
      </c>
      <c r="AY3330" s="304">
        <f t="shared" si="1088"/>
        <v>0</v>
      </c>
      <c r="AZ3330" s="304">
        <f t="shared" si="1089"/>
        <v>0</v>
      </c>
      <c r="BA3330" s="304">
        <f t="shared" si="1090"/>
        <v>0</v>
      </c>
      <c r="BB3330" s="304">
        <f t="shared" si="1091"/>
        <v>0</v>
      </c>
      <c r="BC3330" s="304">
        <f t="shared" si="1092"/>
        <v>0</v>
      </c>
      <c r="BD3330" s="304">
        <f t="shared" si="1093"/>
        <v>0</v>
      </c>
      <c r="BE3330" s="304">
        <f>IFERROR(IF(VLOOKUP($C3330,Listen!$A$2:$F$45,6,0)="Ja",BB3330-MAX(BC3330:BD3330),BB3330-BC3330),0)</f>
        <v>0</v>
      </c>
    </row>
    <row r="3331" spans="1:57" x14ac:dyDescent="0.25">
      <c r="A3331" s="320" t="str">
        <f>IF(AND(D3331&lt;&gt;0,C3331&lt;&gt;0,E3331&lt;&gt;0),IF(B3331&lt;&gt;0,CONCATENATE(B3331,"-AGr",VLOOKUP(C3331,Listen!$A$2:$D$45,4,FALSE),"-",D3331,"-",E3331,),CONCATENATE("AGr",VLOOKUP(C3331,Listen!$A$2:$D$45,4,FALSE),"-",D3331,"-",E3331)),"keine vollständige ID")</f>
        <v>keine vollständige ID</v>
      </c>
      <c r="B3331" s="301"/>
      <c r="C3331" s="287"/>
      <c r="D3331" s="34"/>
      <c r="E3331" s="306"/>
      <c r="F3331" s="116"/>
      <c r="G3331" s="17"/>
      <c r="H3331" s="17"/>
      <c r="I3331" s="17"/>
      <c r="J3331" s="17"/>
      <c r="K3331" s="17"/>
      <c r="L3331" s="17"/>
      <c r="M3331" s="17"/>
      <c r="N3331" s="17"/>
      <c r="O3331" s="116"/>
      <c r="P3331" s="117">
        <f>IF(D3331&gt;A_Stammdaten!$B$12,0,SUM(G3331,H3331,J3331,L3331:M3331)-SUM(I3331,K3331,N3331:O3331))</f>
        <v>0</v>
      </c>
      <c r="Q3331" s="17"/>
      <c r="R3331" s="17"/>
      <c r="S3331" s="17"/>
      <c r="T3331" s="17"/>
      <c r="U3331" s="62">
        <f t="shared" si="1073"/>
        <v>0</v>
      </c>
      <c r="V3331" s="34"/>
      <c r="W3331" s="34"/>
      <c r="X3331" s="34"/>
      <c r="Y3331" s="34"/>
      <c r="Z3331" s="34"/>
      <c r="AA3331" s="63" t="str">
        <f t="shared" si="1074"/>
        <v>-</v>
      </c>
      <c r="AB3331" s="63" t="str">
        <f t="shared" si="1075"/>
        <v>-</v>
      </c>
      <c r="AC3331" s="63">
        <f>IF(ISBLANK($C3331),0,VLOOKUP($C3331,Listen!$A$2:$C$45,2,FALSE))</f>
        <v>0</v>
      </c>
      <c r="AD3331" s="63">
        <f>IF(ISBLANK($C3331),0,VLOOKUP($C3331,Listen!$A$2:$C$45,3,FALSE))</f>
        <v>0</v>
      </c>
      <c r="AE3331" s="49">
        <f t="shared" si="1076"/>
        <v>0</v>
      </c>
      <c r="AF3331" s="49">
        <f t="shared" si="1076"/>
        <v>0</v>
      </c>
      <c r="AG3331" s="49">
        <f>IFERROR(IF(OR($V3331&lt;&gt;"Ja",VLOOKUP($C3331,Listen!$A$2:$F$45,5,0)="Nein",D3331&lt;IF(C3331="LNG Anbindungsanlagen gemäß separater Festlegung",2022,2023)),$AC3331,$AA3331),0)</f>
        <v>0</v>
      </c>
      <c r="AH3331" s="49">
        <f>IFERROR(IF(OR($V3331&lt;&gt;"Ja",VLOOKUP($C3331,Listen!$A$2:$F$45,5,0)="Nein",D3331&lt;IF(C3331="LNG Anbindungsanlagen gemäß separater Festlegung",2022,2023)),$AC3331,$AA3331),0)</f>
        <v>0</v>
      </c>
      <c r="AI3331" s="49">
        <f>IFERROR(IF(OR($W3331&lt;&gt;"Ja",VLOOKUP($C3331,Listen!$A$2:$F$45,6,0)="Nein"),$AC3331,$AB3331),0)</f>
        <v>0</v>
      </c>
      <c r="AJ3331" s="49">
        <f>IFERROR(IF(OR($W3331&lt;&gt;"Ja",VLOOKUP($C3331,Listen!$A$2:$F$45,6,0)="Nein"),$AC3331,$AB3331),0)</f>
        <v>0</v>
      </c>
      <c r="AK3331" s="49">
        <f>IFERROR(IF(OR($W3331&lt;&gt;"Ja",VLOOKUP($C3331,Listen!$A$2:$F$45,6,0)="Nein"),$AC3331,$AB3331),0)</f>
        <v>0</v>
      </c>
      <c r="AL3331" s="51">
        <f t="shared" si="1077"/>
        <v>0</v>
      </c>
      <c r="AM3331" s="296">
        <f>IFERROR(IF(VLOOKUP($C3331,Listen!$A$2:$F$45,6,0)="Ja",MAX(BC3331:BD3331),D_SAV!$BC3331),0)</f>
        <v>0</v>
      </c>
      <c r="AN3331" s="51">
        <f t="shared" si="1078"/>
        <v>0</v>
      </c>
      <c r="AP3331" s="304">
        <f t="shared" si="1079"/>
        <v>0</v>
      </c>
      <c r="AQ3331" s="304">
        <f t="shared" si="1080"/>
        <v>0</v>
      </c>
      <c r="AR3331" s="304">
        <f t="shared" si="1081"/>
        <v>0</v>
      </c>
      <c r="AS3331" s="304">
        <f t="shared" si="1082"/>
        <v>0</v>
      </c>
      <c r="AT3331" s="304">
        <f t="shared" si="1083"/>
        <v>0</v>
      </c>
      <c r="AU3331" s="304">
        <f t="shared" si="1084"/>
        <v>0</v>
      </c>
      <c r="AV3331" s="304">
        <f t="shared" si="1085"/>
        <v>0</v>
      </c>
      <c r="AW3331" s="304">
        <f t="shared" si="1086"/>
        <v>0</v>
      </c>
      <c r="AX3331" s="304">
        <f t="shared" si="1087"/>
        <v>0</v>
      </c>
      <c r="AY3331" s="304">
        <f t="shared" si="1088"/>
        <v>0</v>
      </c>
      <c r="AZ3331" s="304">
        <f t="shared" si="1089"/>
        <v>0</v>
      </c>
      <c r="BA3331" s="304">
        <f t="shared" si="1090"/>
        <v>0</v>
      </c>
      <c r="BB3331" s="304">
        <f t="shared" si="1091"/>
        <v>0</v>
      </c>
      <c r="BC3331" s="304">
        <f t="shared" si="1092"/>
        <v>0</v>
      </c>
      <c r="BD3331" s="304">
        <f t="shared" si="1093"/>
        <v>0</v>
      </c>
      <c r="BE3331" s="304">
        <f>IFERROR(IF(VLOOKUP($C3331,Listen!$A$2:$F$45,6,0)="Ja",BB3331-MAX(BC3331:BD3331),BB3331-BC3331),0)</f>
        <v>0</v>
      </c>
    </row>
    <row r="3332" spans="1:57" x14ac:dyDescent="0.25">
      <c r="A3332" s="320" t="str">
        <f>IF(AND(D3332&lt;&gt;0,C3332&lt;&gt;0,E3332&lt;&gt;0),IF(B3332&lt;&gt;0,CONCATENATE(B3332,"-AGr",VLOOKUP(C3332,Listen!$A$2:$D$45,4,FALSE),"-",D3332,"-",E3332,),CONCATENATE("AGr",VLOOKUP(C3332,Listen!$A$2:$D$45,4,FALSE),"-",D3332,"-",E3332)),"keine vollständige ID")</f>
        <v>keine vollständige ID</v>
      </c>
      <c r="B3332" s="301"/>
      <c r="C3332" s="287"/>
      <c r="D3332" s="34"/>
      <c r="E3332" s="306"/>
      <c r="F3332" s="116"/>
      <c r="G3332" s="17"/>
      <c r="H3332" s="17"/>
      <c r="I3332" s="17"/>
      <c r="J3332" s="17"/>
      <c r="K3332" s="17"/>
      <c r="L3332" s="17"/>
      <c r="M3332" s="17"/>
      <c r="N3332" s="17"/>
      <c r="O3332" s="116"/>
      <c r="P3332" s="117">
        <f>IF(D3332&gt;A_Stammdaten!$B$12,0,SUM(G3332,H3332,J3332,L3332:M3332)-SUM(I3332,K3332,N3332:O3332))</f>
        <v>0</v>
      </c>
      <c r="Q3332" s="17"/>
      <c r="R3332" s="17"/>
      <c r="S3332" s="17"/>
      <c r="T3332" s="17"/>
      <c r="U3332" s="62">
        <f t="shared" si="1073"/>
        <v>0</v>
      </c>
      <c r="V3332" s="34"/>
      <c r="W3332" s="34"/>
      <c r="X3332" s="34"/>
      <c r="Y3332" s="34"/>
      <c r="Z3332" s="34"/>
      <c r="AA3332" s="63" t="str">
        <f t="shared" si="1074"/>
        <v>-</v>
      </c>
      <c r="AB3332" s="63" t="str">
        <f t="shared" si="1075"/>
        <v>-</v>
      </c>
      <c r="AC3332" s="63">
        <f>IF(ISBLANK($C3332),0,VLOOKUP($C3332,Listen!$A$2:$C$45,2,FALSE))</f>
        <v>0</v>
      </c>
      <c r="AD3332" s="63">
        <f>IF(ISBLANK($C3332),0,VLOOKUP($C3332,Listen!$A$2:$C$45,3,FALSE))</f>
        <v>0</v>
      </c>
      <c r="AE3332" s="49">
        <f t="shared" si="1076"/>
        <v>0</v>
      </c>
      <c r="AF3332" s="49">
        <f t="shared" si="1076"/>
        <v>0</v>
      </c>
      <c r="AG3332" s="49">
        <f>IFERROR(IF(OR($V3332&lt;&gt;"Ja",VLOOKUP($C3332,Listen!$A$2:$F$45,5,0)="Nein",D3332&lt;IF(C3332="LNG Anbindungsanlagen gemäß separater Festlegung",2022,2023)),$AC3332,$AA3332),0)</f>
        <v>0</v>
      </c>
      <c r="AH3332" s="49">
        <f>IFERROR(IF(OR($V3332&lt;&gt;"Ja",VLOOKUP($C3332,Listen!$A$2:$F$45,5,0)="Nein",D3332&lt;IF(C3332="LNG Anbindungsanlagen gemäß separater Festlegung",2022,2023)),$AC3332,$AA3332),0)</f>
        <v>0</v>
      </c>
      <c r="AI3332" s="49">
        <f>IFERROR(IF(OR($W3332&lt;&gt;"Ja",VLOOKUP($C3332,Listen!$A$2:$F$45,6,0)="Nein"),$AC3332,$AB3332),0)</f>
        <v>0</v>
      </c>
      <c r="AJ3332" s="49">
        <f>IFERROR(IF(OR($W3332&lt;&gt;"Ja",VLOOKUP($C3332,Listen!$A$2:$F$45,6,0)="Nein"),$AC3332,$AB3332),0)</f>
        <v>0</v>
      </c>
      <c r="AK3332" s="49">
        <f>IFERROR(IF(OR($W3332&lt;&gt;"Ja",VLOOKUP($C3332,Listen!$A$2:$F$45,6,0)="Nein"),$AC3332,$AB3332),0)</f>
        <v>0</v>
      </c>
      <c r="AL3332" s="51">
        <f t="shared" si="1077"/>
        <v>0</v>
      </c>
      <c r="AM3332" s="296">
        <f>IFERROR(IF(VLOOKUP($C3332,Listen!$A$2:$F$45,6,0)="Ja",MAX(BC3332:BD3332),D_SAV!$BC3332),0)</f>
        <v>0</v>
      </c>
      <c r="AN3332" s="51">
        <f t="shared" si="1078"/>
        <v>0</v>
      </c>
      <c r="AP3332" s="304">
        <f t="shared" si="1079"/>
        <v>0</v>
      </c>
      <c r="AQ3332" s="304">
        <f t="shared" si="1080"/>
        <v>0</v>
      </c>
      <c r="AR3332" s="304">
        <f t="shared" si="1081"/>
        <v>0</v>
      </c>
      <c r="AS3332" s="304">
        <f t="shared" si="1082"/>
        <v>0</v>
      </c>
      <c r="AT3332" s="304">
        <f t="shared" si="1083"/>
        <v>0</v>
      </c>
      <c r="AU3332" s="304">
        <f t="shared" si="1084"/>
        <v>0</v>
      </c>
      <c r="AV3332" s="304">
        <f t="shared" si="1085"/>
        <v>0</v>
      </c>
      <c r="AW3332" s="304">
        <f t="shared" si="1086"/>
        <v>0</v>
      </c>
      <c r="AX3332" s="304">
        <f t="shared" si="1087"/>
        <v>0</v>
      </c>
      <c r="AY3332" s="304">
        <f t="shared" si="1088"/>
        <v>0</v>
      </c>
      <c r="AZ3332" s="304">
        <f t="shared" si="1089"/>
        <v>0</v>
      </c>
      <c r="BA3332" s="304">
        <f t="shared" si="1090"/>
        <v>0</v>
      </c>
      <c r="BB3332" s="304">
        <f t="shared" si="1091"/>
        <v>0</v>
      </c>
      <c r="BC3332" s="304">
        <f t="shared" si="1092"/>
        <v>0</v>
      </c>
      <c r="BD3332" s="304">
        <f t="shared" si="1093"/>
        <v>0</v>
      </c>
      <c r="BE3332" s="304">
        <f>IFERROR(IF(VLOOKUP($C3332,Listen!$A$2:$F$45,6,0)="Ja",BB3332-MAX(BC3332:BD3332),BB3332-BC3332),0)</f>
        <v>0</v>
      </c>
    </row>
    <row r="3333" spans="1:57" x14ac:dyDescent="0.25">
      <c r="A3333" s="320" t="str">
        <f>IF(AND(D3333&lt;&gt;0,C3333&lt;&gt;0,E3333&lt;&gt;0),IF(B3333&lt;&gt;0,CONCATENATE(B3333,"-AGr",VLOOKUP(C3333,Listen!$A$2:$D$45,4,FALSE),"-",D3333,"-",E3333,),CONCATENATE("AGr",VLOOKUP(C3333,Listen!$A$2:$D$45,4,FALSE),"-",D3333,"-",E3333)),"keine vollständige ID")</f>
        <v>keine vollständige ID</v>
      </c>
      <c r="B3333" s="301"/>
      <c r="C3333" s="287"/>
      <c r="D3333" s="34"/>
      <c r="E3333" s="306"/>
      <c r="F3333" s="116"/>
      <c r="G3333" s="17"/>
      <c r="H3333" s="17"/>
      <c r="I3333" s="17"/>
      <c r="J3333" s="17"/>
      <c r="K3333" s="17"/>
      <c r="L3333" s="17"/>
      <c r="M3333" s="17"/>
      <c r="N3333" s="17"/>
      <c r="O3333" s="116"/>
      <c r="P3333" s="117">
        <f>IF(D3333&gt;A_Stammdaten!$B$12,0,SUM(G3333,H3333,J3333,L3333:M3333)-SUM(I3333,K3333,N3333:O3333))</f>
        <v>0</v>
      </c>
      <c r="Q3333" s="17"/>
      <c r="R3333" s="17"/>
      <c r="S3333" s="17"/>
      <c r="T3333" s="17"/>
      <c r="U3333" s="62">
        <f t="shared" si="1073"/>
        <v>0</v>
      </c>
      <c r="V3333" s="34"/>
      <c r="W3333" s="34"/>
      <c r="X3333" s="34"/>
      <c r="Y3333" s="34"/>
      <c r="Z3333" s="34"/>
      <c r="AA3333" s="63" t="str">
        <f t="shared" si="1074"/>
        <v>-</v>
      </c>
      <c r="AB3333" s="63" t="str">
        <f t="shared" si="1075"/>
        <v>-</v>
      </c>
      <c r="AC3333" s="63">
        <f>IF(ISBLANK($C3333),0,VLOOKUP($C3333,Listen!$A$2:$C$45,2,FALSE))</f>
        <v>0</v>
      </c>
      <c r="AD3333" s="63">
        <f>IF(ISBLANK($C3333),0,VLOOKUP($C3333,Listen!$A$2:$C$45,3,FALSE))</f>
        <v>0</v>
      </c>
      <c r="AE3333" s="49">
        <f t="shared" si="1076"/>
        <v>0</v>
      </c>
      <c r="AF3333" s="49">
        <f t="shared" si="1076"/>
        <v>0</v>
      </c>
      <c r="AG3333" s="49">
        <f>IFERROR(IF(OR($V3333&lt;&gt;"Ja",VLOOKUP($C3333,Listen!$A$2:$F$45,5,0)="Nein",D3333&lt;IF(C3333="LNG Anbindungsanlagen gemäß separater Festlegung",2022,2023)),$AC3333,$AA3333),0)</f>
        <v>0</v>
      </c>
      <c r="AH3333" s="49">
        <f>IFERROR(IF(OR($V3333&lt;&gt;"Ja",VLOOKUP($C3333,Listen!$A$2:$F$45,5,0)="Nein",D3333&lt;IF(C3333="LNG Anbindungsanlagen gemäß separater Festlegung",2022,2023)),$AC3333,$AA3333),0)</f>
        <v>0</v>
      </c>
      <c r="AI3333" s="49">
        <f>IFERROR(IF(OR($W3333&lt;&gt;"Ja",VLOOKUP($C3333,Listen!$A$2:$F$45,6,0)="Nein"),$AC3333,$AB3333),0)</f>
        <v>0</v>
      </c>
      <c r="AJ3333" s="49">
        <f>IFERROR(IF(OR($W3333&lt;&gt;"Ja",VLOOKUP($C3333,Listen!$A$2:$F$45,6,0)="Nein"),$AC3333,$AB3333),0)</f>
        <v>0</v>
      </c>
      <c r="AK3333" s="49">
        <f>IFERROR(IF(OR($W3333&lt;&gt;"Ja",VLOOKUP($C3333,Listen!$A$2:$F$45,6,0)="Nein"),$AC3333,$AB3333),0)</f>
        <v>0</v>
      </c>
      <c r="AL3333" s="51">
        <f t="shared" si="1077"/>
        <v>0</v>
      </c>
      <c r="AM3333" s="296">
        <f>IFERROR(IF(VLOOKUP($C3333,Listen!$A$2:$F$45,6,0)="Ja",MAX(BC3333:BD3333),D_SAV!$BC3333),0)</f>
        <v>0</v>
      </c>
      <c r="AN3333" s="51">
        <f t="shared" si="1078"/>
        <v>0</v>
      </c>
      <c r="AP3333" s="304">
        <f t="shared" si="1079"/>
        <v>0</v>
      </c>
      <c r="AQ3333" s="304">
        <f t="shared" si="1080"/>
        <v>0</v>
      </c>
      <c r="AR3333" s="304">
        <f t="shared" si="1081"/>
        <v>0</v>
      </c>
      <c r="AS3333" s="304">
        <f t="shared" si="1082"/>
        <v>0</v>
      </c>
      <c r="AT3333" s="304">
        <f t="shared" si="1083"/>
        <v>0</v>
      </c>
      <c r="AU3333" s="304">
        <f t="shared" si="1084"/>
        <v>0</v>
      </c>
      <c r="AV3333" s="304">
        <f t="shared" si="1085"/>
        <v>0</v>
      </c>
      <c r="AW3333" s="304">
        <f t="shared" si="1086"/>
        <v>0</v>
      </c>
      <c r="AX3333" s="304">
        <f t="shared" si="1087"/>
        <v>0</v>
      </c>
      <c r="AY3333" s="304">
        <f t="shared" si="1088"/>
        <v>0</v>
      </c>
      <c r="AZ3333" s="304">
        <f t="shared" si="1089"/>
        <v>0</v>
      </c>
      <c r="BA3333" s="304">
        <f t="shared" si="1090"/>
        <v>0</v>
      </c>
      <c r="BB3333" s="304">
        <f t="shared" si="1091"/>
        <v>0</v>
      </c>
      <c r="BC3333" s="304">
        <f t="shared" si="1092"/>
        <v>0</v>
      </c>
      <c r="BD3333" s="304">
        <f t="shared" si="1093"/>
        <v>0</v>
      </c>
      <c r="BE3333" s="304">
        <f>IFERROR(IF(VLOOKUP($C3333,Listen!$A$2:$F$45,6,0)="Ja",BB3333-MAX(BC3333:BD3333),BB3333-BC3333),0)</f>
        <v>0</v>
      </c>
    </row>
    <row r="3334" spans="1:57" x14ac:dyDescent="0.25">
      <c r="A3334" s="320" t="str">
        <f>IF(AND(D3334&lt;&gt;0,C3334&lt;&gt;0,E3334&lt;&gt;0),IF(B3334&lt;&gt;0,CONCATENATE(B3334,"-AGr",VLOOKUP(C3334,Listen!$A$2:$D$45,4,FALSE),"-",D3334,"-",E3334,),CONCATENATE("AGr",VLOOKUP(C3334,Listen!$A$2:$D$45,4,FALSE),"-",D3334,"-",E3334)),"keine vollständige ID")</f>
        <v>keine vollständige ID</v>
      </c>
      <c r="B3334" s="301"/>
      <c r="C3334" s="287"/>
      <c r="D3334" s="34"/>
      <c r="E3334" s="306"/>
      <c r="F3334" s="116"/>
      <c r="G3334" s="17"/>
      <c r="H3334" s="17"/>
      <c r="I3334" s="17"/>
      <c r="J3334" s="17"/>
      <c r="K3334" s="17"/>
      <c r="L3334" s="17"/>
      <c r="M3334" s="17"/>
      <c r="N3334" s="17"/>
      <c r="O3334" s="116"/>
      <c r="P3334" s="117">
        <f>IF(D3334&gt;A_Stammdaten!$B$12,0,SUM(G3334,H3334,J3334,L3334:M3334)-SUM(I3334,K3334,N3334:O3334))</f>
        <v>0</v>
      </c>
      <c r="Q3334" s="17"/>
      <c r="R3334" s="17"/>
      <c r="S3334" s="17"/>
      <c r="T3334" s="17"/>
      <c r="U3334" s="62">
        <f t="shared" ref="U3334:U3397" si="1094">P3334-SUM(Q3334:T3334)</f>
        <v>0</v>
      </c>
      <c r="V3334" s="34"/>
      <c r="W3334" s="34"/>
      <c r="X3334" s="34"/>
      <c r="Y3334" s="34"/>
      <c r="Z3334" s="34"/>
      <c r="AA3334" s="63" t="str">
        <f t="shared" ref="AA3334:AA3397" si="1095">IF($V3334="Ja",MIN(2044-$D3334+1,AC3334),"-")</f>
        <v>-</v>
      </c>
      <c r="AB3334" s="63" t="str">
        <f t="shared" ref="AB3334:AB3397" si="1096">IF($Z3334="","-",MIN($Z3334-$D3334+1,AC3334))</f>
        <v>-</v>
      </c>
      <c r="AC3334" s="63">
        <f>IF(ISBLANK($C3334),0,VLOOKUP($C3334,Listen!$A$2:$C$45,2,FALSE))</f>
        <v>0</v>
      </c>
      <c r="AD3334" s="63">
        <f>IF(ISBLANK($C3334),0,VLOOKUP($C3334,Listen!$A$2:$C$45,3,FALSE))</f>
        <v>0</v>
      </c>
      <c r="AE3334" s="49">
        <f t="shared" ref="AE3334:AF3397" si="1097">IFERROR($AC3334,0)</f>
        <v>0</v>
      </c>
      <c r="AF3334" s="49">
        <f t="shared" si="1097"/>
        <v>0</v>
      </c>
      <c r="AG3334" s="49">
        <f>IFERROR(IF(OR($V3334&lt;&gt;"Ja",VLOOKUP($C3334,Listen!$A$2:$F$45,5,0)="Nein",D3334&lt;IF(C3334="LNG Anbindungsanlagen gemäß separater Festlegung",2022,2023)),$AC3334,$AA3334),0)</f>
        <v>0</v>
      </c>
      <c r="AH3334" s="49">
        <f>IFERROR(IF(OR($V3334&lt;&gt;"Ja",VLOOKUP($C3334,Listen!$A$2:$F$45,5,0)="Nein",D3334&lt;IF(C3334="LNG Anbindungsanlagen gemäß separater Festlegung",2022,2023)),$AC3334,$AA3334),0)</f>
        <v>0</v>
      </c>
      <c r="AI3334" s="49">
        <f>IFERROR(IF(OR($W3334&lt;&gt;"Ja",VLOOKUP($C3334,Listen!$A$2:$F$45,6,0)="Nein"),$AC3334,$AB3334),0)</f>
        <v>0</v>
      </c>
      <c r="AJ3334" s="49">
        <f>IFERROR(IF(OR($W3334&lt;&gt;"Ja",VLOOKUP($C3334,Listen!$A$2:$F$45,6,0)="Nein"),$AC3334,$AB3334),0)</f>
        <v>0</v>
      </c>
      <c r="AK3334" s="49">
        <f>IFERROR(IF(OR($W3334&lt;&gt;"Ja",VLOOKUP($C3334,Listen!$A$2:$F$45,6,0)="Nein"),$AC3334,$AB3334),0)</f>
        <v>0</v>
      </c>
      <c r="AL3334" s="51">
        <f t="shared" ref="AL3334:AL3397" si="1098">BB3334</f>
        <v>0</v>
      </c>
      <c r="AM3334" s="296">
        <f>IFERROR(IF(VLOOKUP($C3334,Listen!$A$2:$F$45,6,0)="Ja",MAX(BC3334:BD3334),D_SAV!$BC3334),0)</f>
        <v>0</v>
      </c>
      <c r="AN3334" s="51">
        <f t="shared" ref="AN3334:AN3397" si="1099">BE3334</f>
        <v>0</v>
      </c>
      <c r="AP3334" s="304">
        <f t="shared" ref="AP3334:AP3397" si="1100">AO3334+IF($D3334=AP$3,$U3334,0)</f>
        <v>0</v>
      </c>
      <c r="AQ3334" s="304">
        <f t="shared" ref="AQ3334:AQ3397" si="1101">IF(AP3334=0,0,IF($AE3334-(AP$3-$D3334)&lt;=0,AP3334,AP3334/($AE3334-(AP$3-$D3334))))</f>
        <v>0</v>
      </c>
      <c r="AR3334" s="304">
        <f t="shared" ref="AR3334:AR3397" si="1102">AP3334-AQ3334</f>
        <v>0</v>
      </c>
      <c r="AS3334" s="304">
        <f t="shared" ref="AS3334:AS3397" si="1103">AR3334+IF($D3334=AS$3,$U3334,0)</f>
        <v>0</v>
      </c>
      <c r="AT3334" s="304">
        <f t="shared" ref="AT3334:AT3397" si="1104">IF(AS3334=0,0,IF($AF3334-(AS$3-$D3334)&lt;=0,AS3334,AS3334/($AF3334-(AS$3-$D3334))))</f>
        <v>0</v>
      </c>
      <c r="AU3334" s="304">
        <f t="shared" ref="AU3334:AU3397" si="1105">AS3334-AT3334</f>
        <v>0</v>
      </c>
      <c r="AV3334" s="304">
        <f t="shared" ref="AV3334:AV3397" si="1106">AU3334+IF($D3334=AV$3,$U3334,0)</f>
        <v>0</v>
      </c>
      <c r="AW3334" s="304">
        <f t="shared" ref="AW3334:AW3397" si="1107">IF(AV3334=0,0,IF($AG3334-(AV$3-$D3334)&lt;=0,AV3334,AV3334/($AG3334-(AV$3-$D3334))))</f>
        <v>0</v>
      </c>
      <c r="AX3334" s="304">
        <f t="shared" ref="AX3334:AX3397" si="1108">AV3334-AW3334</f>
        <v>0</v>
      </c>
      <c r="AY3334" s="304">
        <f t="shared" ref="AY3334:AY3397" si="1109">AX3334+IF($D3334=AY$3,$U3334,0)</f>
        <v>0</v>
      </c>
      <c r="AZ3334" s="304">
        <f t="shared" ref="AZ3334:AZ3397" si="1110">IF(AY3334=0,0,IF($AH3334-(AY$3-$D3334)&lt;=0,AY3334,AY3334/($AH3334-(AY$3-$D3334))))</f>
        <v>0</v>
      </c>
      <c r="BA3334" s="304">
        <f t="shared" ref="BA3334:BA3397" si="1111">AY3334-AZ3334</f>
        <v>0</v>
      </c>
      <c r="BB3334" s="304">
        <f t="shared" ref="BB3334:BB3397" si="1112">BA3334+IF($D3334=BB$3,$U3334,0)</f>
        <v>0</v>
      </c>
      <c r="BC3334" s="304">
        <f t="shared" ref="BC3334:BC3397" si="1113">IF(BB3334=0,0,IF($AI3334-(BB$3-$D3334)&lt;=0,BB3334,BB3334/($AI3334-(BB$3-$D3334))))</f>
        <v>0</v>
      </c>
      <c r="BD3334" s="304">
        <f t="shared" ref="BD3334:BD3397" si="1114">BB3334*Y3334/100</f>
        <v>0</v>
      </c>
      <c r="BE3334" s="304">
        <f>IFERROR(IF(VLOOKUP($C3334,Listen!$A$2:$F$45,6,0)="Ja",BB3334-MAX(BC3334:BD3334),BB3334-BC3334),0)</f>
        <v>0</v>
      </c>
    </row>
    <row r="3335" spans="1:57" x14ac:dyDescent="0.25">
      <c r="A3335" s="320" t="str">
        <f>IF(AND(D3335&lt;&gt;0,C3335&lt;&gt;0,E3335&lt;&gt;0),IF(B3335&lt;&gt;0,CONCATENATE(B3335,"-AGr",VLOOKUP(C3335,Listen!$A$2:$D$45,4,FALSE),"-",D3335,"-",E3335,),CONCATENATE("AGr",VLOOKUP(C3335,Listen!$A$2:$D$45,4,FALSE),"-",D3335,"-",E3335)),"keine vollständige ID")</f>
        <v>keine vollständige ID</v>
      </c>
      <c r="B3335" s="301"/>
      <c r="C3335" s="287"/>
      <c r="D3335" s="34"/>
      <c r="E3335" s="306"/>
      <c r="F3335" s="116"/>
      <c r="G3335" s="17"/>
      <c r="H3335" s="17"/>
      <c r="I3335" s="17"/>
      <c r="J3335" s="17"/>
      <c r="K3335" s="17"/>
      <c r="L3335" s="17"/>
      <c r="M3335" s="17"/>
      <c r="N3335" s="17"/>
      <c r="O3335" s="116"/>
      <c r="P3335" s="117">
        <f>IF(D3335&gt;A_Stammdaten!$B$12,0,SUM(G3335,H3335,J3335,L3335:M3335)-SUM(I3335,K3335,N3335:O3335))</f>
        <v>0</v>
      </c>
      <c r="Q3335" s="17"/>
      <c r="R3335" s="17"/>
      <c r="S3335" s="17"/>
      <c r="T3335" s="17"/>
      <c r="U3335" s="62">
        <f t="shared" si="1094"/>
        <v>0</v>
      </c>
      <c r="V3335" s="34"/>
      <c r="W3335" s="34"/>
      <c r="X3335" s="34"/>
      <c r="Y3335" s="34"/>
      <c r="Z3335" s="34"/>
      <c r="AA3335" s="63" t="str">
        <f t="shared" si="1095"/>
        <v>-</v>
      </c>
      <c r="AB3335" s="63" t="str">
        <f t="shared" si="1096"/>
        <v>-</v>
      </c>
      <c r="AC3335" s="63">
        <f>IF(ISBLANK($C3335),0,VLOOKUP($C3335,Listen!$A$2:$C$45,2,FALSE))</f>
        <v>0</v>
      </c>
      <c r="AD3335" s="63">
        <f>IF(ISBLANK($C3335),0,VLOOKUP($C3335,Listen!$A$2:$C$45,3,FALSE))</f>
        <v>0</v>
      </c>
      <c r="AE3335" s="49">
        <f t="shared" si="1097"/>
        <v>0</v>
      </c>
      <c r="AF3335" s="49">
        <f t="shared" si="1097"/>
        <v>0</v>
      </c>
      <c r="AG3335" s="49">
        <f>IFERROR(IF(OR($V3335&lt;&gt;"Ja",VLOOKUP($C3335,Listen!$A$2:$F$45,5,0)="Nein",D3335&lt;IF(C3335="LNG Anbindungsanlagen gemäß separater Festlegung",2022,2023)),$AC3335,$AA3335),0)</f>
        <v>0</v>
      </c>
      <c r="AH3335" s="49">
        <f>IFERROR(IF(OR($V3335&lt;&gt;"Ja",VLOOKUP($C3335,Listen!$A$2:$F$45,5,0)="Nein",D3335&lt;IF(C3335="LNG Anbindungsanlagen gemäß separater Festlegung",2022,2023)),$AC3335,$AA3335),0)</f>
        <v>0</v>
      </c>
      <c r="AI3335" s="49">
        <f>IFERROR(IF(OR($W3335&lt;&gt;"Ja",VLOOKUP($C3335,Listen!$A$2:$F$45,6,0)="Nein"),$AC3335,$AB3335),0)</f>
        <v>0</v>
      </c>
      <c r="AJ3335" s="49">
        <f>IFERROR(IF(OR($W3335&lt;&gt;"Ja",VLOOKUP($C3335,Listen!$A$2:$F$45,6,0)="Nein"),$AC3335,$AB3335),0)</f>
        <v>0</v>
      </c>
      <c r="AK3335" s="49">
        <f>IFERROR(IF(OR($W3335&lt;&gt;"Ja",VLOOKUP($C3335,Listen!$A$2:$F$45,6,0)="Nein"),$AC3335,$AB3335),0)</f>
        <v>0</v>
      </c>
      <c r="AL3335" s="51">
        <f t="shared" si="1098"/>
        <v>0</v>
      </c>
      <c r="AM3335" s="296">
        <f>IFERROR(IF(VLOOKUP($C3335,Listen!$A$2:$F$45,6,0)="Ja",MAX(BC3335:BD3335),D_SAV!$BC3335),0)</f>
        <v>0</v>
      </c>
      <c r="AN3335" s="51">
        <f t="shared" si="1099"/>
        <v>0</v>
      </c>
      <c r="AP3335" s="304">
        <f t="shared" si="1100"/>
        <v>0</v>
      </c>
      <c r="AQ3335" s="304">
        <f t="shared" si="1101"/>
        <v>0</v>
      </c>
      <c r="AR3335" s="304">
        <f t="shared" si="1102"/>
        <v>0</v>
      </c>
      <c r="AS3335" s="304">
        <f t="shared" si="1103"/>
        <v>0</v>
      </c>
      <c r="AT3335" s="304">
        <f t="shared" si="1104"/>
        <v>0</v>
      </c>
      <c r="AU3335" s="304">
        <f t="shared" si="1105"/>
        <v>0</v>
      </c>
      <c r="AV3335" s="304">
        <f t="shared" si="1106"/>
        <v>0</v>
      </c>
      <c r="AW3335" s="304">
        <f t="shared" si="1107"/>
        <v>0</v>
      </c>
      <c r="AX3335" s="304">
        <f t="shared" si="1108"/>
        <v>0</v>
      </c>
      <c r="AY3335" s="304">
        <f t="shared" si="1109"/>
        <v>0</v>
      </c>
      <c r="AZ3335" s="304">
        <f t="shared" si="1110"/>
        <v>0</v>
      </c>
      <c r="BA3335" s="304">
        <f t="shared" si="1111"/>
        <v>0</v>
      </c>
      <c r="BB3335" s="304">
        <f t="shared" si="1112"/>
        <v>0</v>
      </c>
      <c r="BC3335" s="304">
        <f t="shared" si="1113"/>
        <v>0</v>
      </c>
      <c r="BD3335" s="304">
        <f t="shared" si="1114"/>
        <v>0</v>
      </c>
      <c r="BE3335" s="304">
        <f>IFERROR(IF(VLOOKUP($C3335,Listen!$A$2:$F$45,6,0)="Ja",BB3335-MAX(BC3335:BD3335),BB3335-BC3335),0)</f>
        <v>0</v>
      </c>
    </row>
    <row r="3336" spans="1:57" x14ac:dyDescent="0.25">
      <c r="A3336" s="320" t="str">
        <f>IF(AND(D3336&lt;&gt;0,C3336&lt;&gt;0,E3336&lt;&gt;0),IF(B3336&lt;&gt;0,CONCATENATE(B3336,"-AGr",VLOOKUP(C3336,Listen!$A$2:$D$45,4,FALSE),"-",D3336,"-",E3336,),CONCATENATE("AGr",VLOOKUP(C3336,Listen!$A$2:$D$45,4,FALSE),"-",D3336,"-",E3336)),"keine vollständige ID")</f>
        <v>keine vollständige ID</v>
      </c>
      <c r="B3336" s="301"/>
      <c r="C3336" s="287"/>
      <c r="D3336" s="34"/>
      <c r="E3336" s="306"/>
      <c r="F3336" s="116"/>
      <c r="G3336" s="17"/>
      <c r="H3336" s="17"/>
      <c r="I3336" s="17"/>
      <c r="J3336" s="17"/>
      <c r="K3336" s="17"/>
      <c r="L3336" s="17"/>
      <c r="M3336" s="17"/>
      <c r="N3336" s="17"/>
      <c r="O3336" s="116"/>
      <c r="P3336" s="117">
        <f>IF(D3336&gt;A_Stammdaten!$B$12,0,SUM(G3336,H3336,J3336,L3336:M3336)-SUM(I3336,K3336,N3336:O3336))</f>
        <v>0</v>
      </c>
      <c r="Q3336" s="17"/>
      <c r="R3336" s="17"/>
      <c r="S3336" s="17"/>
      <c r="T3336" s="17"/>
      <c r="U3336" s="62">
        <f t="shared" si="1094"/>
        <v>0</v>
      </c>
      <c r="V3336" s="34"/>
      <c r="W3336" s="34"/>
      <c r="X3336" s="34"/>
      <c r="Y3336" s="34"/>
      <c r="Z3336" s="34"/>
      <c r="AA3336" s="63" t="str">
        <f t="shared" si="1095"/>
        <v>-</v>
      </c>
      <c r="AB3336" s="63" t="str">
        <f t="shared" si="1096"/>
        <v>-</v>
      </c>
      <c r="AC3336" s="63">
        <f>IF(ISBLANK($C3336),0,VLOOKUP($C3336,Listen!$A$2:$C$45,2,FALSE))</f>
        <v>0</v>
      </c>
      <c r="AD3336" s="63">
        <f>IF(ISBLANK($C3336),0,VLOOKUP($C3336,Listen!$A$2:$C$45,3,FALSE))</f>
        <v>0</v>
      </c>
      <c r="AE3336" s="49">
        <f t="shared" si="1097"/>
        <v>0</v>
      </c>
      <c r="AF3336" s="49">
        <f t="shared" si="1097"/>
        <v>0</v>
      </c>
      <c r="AG3336" s="49">
        <f>IFERROR(IF(OR($V3336&lt;&gt;"Ja",VLOOKUP($C3336,Listen!$A$2:$F$45,5,0)="Nein",D3336&lt;IF(C3336="LNG Anbindungsanlagen gemäß separater Festlegung",2022,2023)),$AC3336,$AA3336),0)</f>
        <v>0</v>
      </c>
      <c r="AH3336" s="49">
        <f>IFERROR(IF(OR($V3336&lt;&gt;"Ja",VLOOKUP($C3336,Listen!$A$2:$F$45,5,0)="Nein",D3336&lt;IF(C3336="LNG Anbindungsanlagen gemäß separater Festlegung",2022,2023)),$AC3336,$AA3336),0)</f>
        <v>0</v>
      </c>
      <c r="AI3336" s="49">
        <f>IFERROR(IF(OR($W3336&lt;&gt;"Ja",VLOOKUP($C3336,Listen!$A$2:$F$45,6,0)="Nein"),$AC3336,$AB3336),0)</f>
        <v>0</v>
      </c>
      <c r="AJ3336" s="49">
        <f>IFERROR(IF(OR($W3336&lt;&gt;"Ja",VLOOKUP($C3336,Listen!$A$2:$F$45,6,0)="Nein"),$AC3336,$AB3336),0)</f>
        <v>0</v>
      </c>
      <c r="AK3336" s="49">
        <f>IFERROR(IF(OR($W3336&lt;&gt;"Ja",VLOOKUP($C3336,Listen!$A$2:$F$45,6,0)="Nein"),$AC3336,$AB3336),0)</f>
        <v>0</v>
      </c>
      <c r="AL3336" s="51">
        <f t="shared" si="1098"/>
        <v>0</v>
      </c>
      <c r="AM3336" s="296">
        <f>IFERROR(IF(VLOOKUP($C3336,Listen!$A$2:$F$45,6,0)="Ja",MAX(BC3336:BD3336),D_SAV!$BC3336),0)</f>
        <v>0</v>
      </c>
      <c r="AN3336" s="51">
        <f t="shared" si="1099"/>
        <v>0</v>
      </c>
      <c r="AP3336" s="304">
        <f t="shared" si="1100"/>
        <v>0</v>
      </c>
      <c r="AQ3336" s="304">
        <f t="shared" si="1101"/>
        <v>0</v>
      </c>
      <c r="AR3336" s="304">
        <f t="shared" si="1102"/>
        <v>0</v>
      </c>
      <c r="AS3336" s="304">
        <f t="shared" si="1103"/>
        <v>0</v>
      </c>
      <c r="AT3336" s="304">
        <f t="shared" si="1104"/>
        <v>0</v>
      </c>
      <c r="AU3336" s="304">
        <f t="shared" si="1105"/>
        <v>0</v>
      </c>
      <c r="AV3336" s="304">
        <f t="shared" si="1106"/>
        <v>0</v>
      </c>
      <c r="AW3336" s="304">
        <f t="shared" si="1107"/>
        <v>0</v>
      </c>
      <c r="AX3336" s="304">
        <f t="shared" si="1108"/>
        <v>0</v>
      </c>
      <c r="AY3336" s="304">
        <f t="shared" si="1109"/>
        <v>0</v>
      </c>
      <c r="AZ3336" s="304">
        <f t="shared" si="1110"/>
        <v>0</v>
      </c>
      <c r="BA3336" s="304">
        <f t="shared" si="1111"/>
        <v>0</v>
      </c>
      <c r="BB3336" s="304">
        <f t="shared" si="1112"/>
        <v>0</v>
      </c>
      <c r="BC3336" s="304">
        <f t="shared" si="1113"/>
        <v>0</v>
      </c>
      <c r="BD3336" s="304">
        <f t="shared" si="1114"/>
        <v>0</v>
      </c>
      <c r="BE3336" s="304">
        <f>IFERROR(IF(VLOOKUP($C3336,Listen!$A$2:$F$45,6,0)="Ja",BB3336-MAX(BC3336:BD3336),BB3336-BC3336),0)</f>
        <v>0</v>
      </c>
    </row>
    <row r="3337" spans="1:57" x14ac:dyDescent="0.25">
      <c r="A3337" s="320" t="str">
        <f>IF(AND(D3337&lt;&gt;0,C3337&lt;&gt;0,E3337&lt;&gt;0),IF(B3337&lt;&gt;0,CONCATENATE(B3337,"-AGr",VLOOKUP(C3337,Listen!$A$2:$D$45,4,FALSE),"-",D3337,"-",E3337,),CONCATENATE("AGr",VLOOKUP(C3337,Listen!$A$2:$D$45,4,FALSE),"-",D3337,"-",E3337)),"keine vollständige ID")</f>
        <v>keine vollständige ID</v>
      </c>
      <c r="B3337" s="301"/>
      <c r="C3337" s="287"/>
      <c r="D3337" s="34"/>
      <c r="E3337" s="306"/>
      <c r="F3337" s="116"/>
      <c r="G3337" s="17"/>
      <c r="H3337" s="17"/>
      <c r="I3337" s="17"/>
      <c r="J3337" s="17"/>
      <c r="K3337" s="17"/>
      <c r="L3337" s="17"/>
      <c r="M3337" s="17"/>
      <c r="N3337" s="17"/>
      <c r="O3337" s="116"/>
      <c r="P3337" s="117">
        <f>IF(D3337&gt;A_Stammdaten!$B$12,0,SUM(G3337,H3337,J3337,L3337:M3337)-SUM(I3337,K3337,N3337:O3337))</f>
        <v>0</v>
      </c>
      <c r="Q3337" s="17"/>
      <c r="R3337" s="17"/>
      <c r="S3337" s="17"/>
      <c r="T3337" s="17"/>
      <c r="U3337" s="62">
        <f t="shared" si="1094"/>
        <v>0</v>
      </c>
      <c r="V3337" s="34"/>
      <c r="W3337" s="34"/>
      <c r="X3337" s="34"/>
      <c r="Y3337" s="34"/>
      <c r="Z3337" s="34"/>
      <c r="AA3337" s="63" t="str">
        <f t="shared" si="1095"/>
        <v>-</v>
      </c>
      <c r="AB3337" s="63" t="str">
        <f t="shared" si="1096"/>
        <v>-</v>
      </c>
      <c r="AC3337" s="63">
        <f>IF(ISBLANK($C3337),0,VLOOKUP($C3337,Listen!$A$2:$C$45,2,FALSE))</f>
        <v>0</v>
      </c>
      <c r="AD3337" s="63">
        <f>IF(ISBLANK($C3337),0,VLOOKUP($C3337,Listen!$A$2:$C$45,3,FALSE))</f>
        <v>0</v>
      </c>
      <c r="AE3337" s="49">
        <f t="shared" si="1097"/>
        <v>0</v>
      </c>
      <c r="AF3337" s="49">
        <f t="shared" si="1097"/>
        <v>0</v>
      </c>
      <c r="AG3337" s="49">
        <f>IFERROR(IF(OR($V3337&lt;&gt;"Ja",VLOOKUP($C3337,Listen!$A$2:$F$45,5,0)="Nein",D3337&lt;IF(C3337="LNG Anbindungsanlagen gemäß separater Festlegung",2022,2023)),$AC3337,$AA3337),0)</f>
        <v>0</v>
      </c>
      <c r="AH3337" s="49">
        <f>IFERROR(IF(OR($V3337&lt;&gt;"Ja",VLOOKUP($C3337,Listen!$A$2:$F$45,5,0)="Nein",D3337&lt;IF(C3337="LNG Anbindungsanlagen gemäß separater Festlegung",2022,2023)),$AC3337,$AA3337),0)</f>
        <v>0</v>
      </c>
      <c r="AI3337" s="49">
        <f>IFERROR(IF(OR($W3337&lt;&gt;"Ja",VLOOKUP($C3337,Listen!$A$2:$F$45,6,0)="Nein"),$AC3337,$AB3337),0)</f>
        <v>0</v>
      </c>
      <c r="AJ3337" s="49">
        <f>IFERROR(IF(OR($W3337&lt;&gt;"Ja",VLOOKUP($C3337,Listen!$A$2:$F$45,6,0)="Nein"),$AC3337,$AB3337),0)</f>
        <v>0</v>
      </c>
      <c r="AK3337" s="49">
        <f>IFERROR(IF(OR($W3337&lt;&gt;"Ja",VLOOKUP($C3337,Listen!$A$2:$F$45,6,0)="Nein"),$AC3337,$AB3337),0)</f>
        <v>0</v>
      </c>
      <c r="AL3337" s="51">
        <f t="shared" si="1098"/>
        <v>0</v>
      </c>
      <c r="AM3337" s="296">
        <f>IFERROR(IF(VLOOKUP($C3337,Listen!$A$2:$F$45,6,0)="Ja",MAX(BC3337:BD3337),D_SAV!$BC3337),0)</f>
        <v>0</v>
      </c>
      <c r="AN3337" s="51">
        <f t="shared" si="1099"/>
        <v>0</v>
      </c>
      <c r="AP3337" s="304">
        <f t="shared" si="1100"/>
        <v>0</v>
      </c>
      <c r="AQ3337" s="304">
        <f t="shared" si="1101"/>
        <v>0</v>
      </c>
      <c r="AR3337" s="304">
        <f t="shared" si="1102"/>
        <v>0</v>
      </c>
      <c r="AS3337" s="304">
        <f t="shared" si="1103"/>
        <v>0</v>
      </c>
      <c r="AT3337" s="304">
        <f t="shared" si="1104"/>
        <v>0</v>
      </c>
      <c r="AU3337" s="304">
        <f t="shared" si="1105"/>
        <v>0</v>
      </c>
      <c r="AV3337" s="304">
        <f t="shared" si="1106"/>
        <v>0</v>
      </c>
      <c r="AW3337" s="304">
        <f t="shared" si="1107"/>
        <v>0</v>
      </c>
      <c r="AX3337" s="304">
        <f t="shared" si="1108"/>
        <v>0</v>
      </c>
      <c r="AY3337" s="304">
        <f t="shared" si="1109"/>
        <v>0</v>
      </c>
      <c r="AZ3337" s="304">
        <f t="shared" si="1110"/>
        <v>0</v>
      </c>
      <c r="BA3337" s="304">
        <f t="shared" si="1111"/>
        <v>0</v>
      </c>
      <c r="BB3337" s="304">
        <f t="shared" si="1112"/>
        <v>0</v>
      </c>
      <c r="BC3337" s="304">
        <f t="shared" si="1113"/>
        <v>0</v>
      </c>
      <c r="BD3337" s="304">
        <f t="shared" si="1114"/>
        <v>0</v>
      </c>
      <c r="BE3337" s="304">
        <f>IFERROR(IF(VLOOKUP($C3337,Listen!$A$2:$F$45,6,0)="Ja",BB3337-MAX(BC3337:BD3337),BB3337-BC3337),0)</f>
        <v>0</v>
      </c>
    </row>
    <row r="3338" spans="1:57" x14ac:dyDescent="0.25">
      <c r="A3338" s="320" t="str">
        <f>IF(AND(D3338&lt;&gt;0,C3338&lt;&gt;0,E3338&lt;&gt;0),IF(B3338&lt;&gt;0,CONCATENATE(B3338,"-AGr",VLOOKUP(C3338,Listen!$A$2:$D$45,4,FALSE),"-",D3338,"-",E3338,),CONCATENATE("AGr",VLOOKUP(C3338,Listen!$A$2:$D$45,4,FALSE),"-",D3338,"-",E3338)),"keine vollständige ID")</f>
        <v>keine vollständige ID</v>
      </c>
      <c r="B3338" s="301"/>
      <c r="C3338" s="287"/>
      <c r="D3338" s="34"/>
      <c r="E3338" s="306"/>
      <c r="F3338" s="116"/>
      <c r="G3338" s="17"/>
      <c r="H3338" s="17"/>
      <c r="I3338" s="17"/>
      <c r="J3338" s="17"/>
      <c r="K3338" s="17"/>
      <c r="L3338" s="17"/>
      <c r="M3338" s="17"/>
      <c r="N3338" s="17"/>
      <c r="O3338" s="116"/>
      <c r="P3338" s="117">
        <f>IF(D3338&gt;A_Stammdaten!$B$12,0,SUM(G3338,H3338,J3338,L3338:M3338)-SUM(I3338,K3338,N3338:O3338))</f>
        <v>0</v>
      </c>
      <c r="Q3338" s="17"/>
      <c r="R3338" s="17"/>
      <c r="S3338" s="17"/>
      <c r="T3338" s="17"/>
      <c r="U3338" s="62">
        <f t="shared" si="1094"/>
        <v>0</v>
      </c>
      <c r="V3338" s="34"/>
      <c r="W3338" s="34"/>
      <c r="X3338" s="34"/>
      <c r="Y3338" s="34"/>
      <c r="Z3338" s="34"/>
      <c r="AA3338" s="63" t="str">
        <f t="shared" si="1095"/>
        <v>-</v>
      </c>
      <c r="AB3338" s="63" t="str">
        <f t="shared" si="1096"/>
        <v>-</v>
      </c>
      <c r="AC3338" s="63">
        <f>IF(ISBLANK($C3338),0,VLOOKUP($C3338,Listen!$A$2:$C$45,2,FALSE))</f>
        <v>0</v>
      </c>
      <c r="AD3338" s="63">
        <f>IF(ISBLANK($C3338),0,VLOOKUP($C3338,Listen!$A$2:$C$45,3,FALSE))</f>
        <v>0</v>
      </c>
      <c r="AE3338" s="49">
        <f t="shared" si="1097"/>
        <v>0</v>
      </c>
      <c r="AF3338" s="49">
        <f t="shared" si="1097"/>
        <v>0</v>
      </c>
      <c r="AG3338" s="49">
        <f>IFERROR(IF(OR($V3338&lt;&gt;"Ja",VLOOKUP($C3338,Listen!$A$2:$F$45,5,0)="Nein",D3338&lt;IF(C3338="LNG Anbindungsanlagen gemäß separater Festlegung",2022,2023)),$AC3338,$AA3338),0)</f>
        <v>0</v>
      </c>
      <c r="AH3338" s="49">
        <f>IFERROR(IF(OR($V3338&lt;&gt;"Ja",VLOOKUP($C3338,Listen!$A$2:$F$45,5,0)="Nein",D3338&lt;IF(C3338="LNG Anbindungsanlagen gemäß separater Festlegung",2022,2023)),$AC3338,$AA3338),0)</f>
        <v>0</v>
      </c>
      <c r="AI3338" s="49">
        <f>IFERROR(IF(OR($W3338&lt;&gt;"Ja",VLOOKUP($C3338,Listen!$A$2:$F$45,6,0)="Nein"),$AC3338,$AB3338),0)</f>
        <v>0</v>
      </c>
      <c r="AJ3338" s="49">
        <f>IFERROR(IF(OR($W3338&lt;&gt;"Ja",VLOOKUP($C3338,Listen!$A$2:$F$45,6,0)="Nein"),$AC3338,$AB3338),0)</f>
        <v>0</v>
      </c>
      <c r="AK3338" s="49">
        <f>IFERROR(IF(OR($W3338&lt;&gt;"Ja",VLOOKUP($C3338,Listen!$A$2:$F$45,6,0)="Nein"),$AC3338,$AB3338),0)</f>
        <v>0</v>
      </c>
      <c r="AL3338" s="51">
        <f t="shared" si="1098"/>
        <v>0</v>
      </c>
      <c r="AM3338" s="296">
        <f>IFERROR(IF(VLOOKUP($C3338,Listen!$A$2:$F$45,6,0)="Ja",MAX(BC3338:BD3338),D_SAV!$BC3338),0)</f>
        <v>0</v>
      </c>
      <c r="AN3338" s="51">
        <f t="shared" si="1099"/>
        <v>0</v>
      </c>
      <c r="AP3338" s="304">
        <f t="shared" si="1100"/>
        <v>0</v>
      </c>
      <c r="AQ3338" s="304">
        <f t="shared" si="1101"/>
        <v>0</v>
      </c>
      <c r="AR3338" s="304">
        <f t="shared" si="1102"/>
        <v>0</v>
      </c>
      <c r="AS3338" s="304">
        <f t="shared" si="1103"/>
        <v>0</v>
      </c>
      <c r="AT3338" s="304">
        <f t="shared" si="1104"/>
        <v>0</v>
      </c>
      <c r="AU3338" s="304">
        <f t="shared" si="1105"/>
        <v>0</v>
      </c>
      <c r="AV3338" s="304">
        <f t="shared" si="1106"/>
        <v>0</v>
      </c>
      <c r="AW3338" s="304">
        <f t="shared" si="1107"/>
        <v>0</v>
      </c>
      <c r="AX3338" s="304">
        <f t="shared" si="1108"/>
        <v>0</v>
      </c>
      <c r="AY3338" s="304">
        <f t="shared" si="1109"/>
        <v>0</v>
      </c>
      <c r="AZ3338" s="304">
        <f t="shared" si="1110"/>
        <v>0</v>
      </c>
      <c r="BA3338" s="304">
        <f t="shared" si="1111"/>
        <v>0</v>
      </c>
      <c r="BB3338" s="304">
        <f t="shared" si="1112"/>
        <v>0</v>
      </c>
      <c r="BC3338" s="304">
        <f t="shared" si="1113"/>
        <v>0</v>
      </c>
      <c r="BD3338" s="304">
        <f t="shared" si="1114"/>
        <v>0</v>
      </c>
      <c r="BE3338" s="304">
        <f>IFERROR(IF(VLOOKUP($C3338,Listen!$A$2:$F$45,6,0)="Ja",BB3338-MAX(BC3338:BD3338),BB3338-BC3338),0)</f>
        <v>0</v>
      </c>
    </row>
    <row r="3339" spans="1:57" x14ac:dyDescent="0.25">
      <c r="A3339" s="320" t="str">
        <f>IF(AND(D3339&lt;&gt;0,C3339&lt;&gt;0,E3339&lt;&gt;0),IF(B3339&lt;&gt;0,CONCATENATE(B3339,"-AGr",VLOOKUP(C3339,Listen!$A$2:$D$45,4,FALSE),"-",D3339,"-",E3339,),CONCATENATE("AGr",VLOOKUP(C3339,Listen!$A$2:$D$45,4,FALSE),"-",D3339,"-",E3339)),"keine vollständige ID")</f>
        <v>keine vollständige ID</v>
      </c>
      <c r="B3339" s="301"/>
      <c r="C3339" s="287"/>
      <c r="D3339" s="34"/>
      <c r="E3339" s="306"/>
      <c r="F3339" s="116"/>
      <c r="G3339" s="17"/>
      <c r="H3339" s="17"/>
      <c r="I3339" s="17"/>
      <c r="J3339" s="17"/>
      <c r="K3339" s="17"/>
      <c r="L3339" s="17"/>
      <c r="M3339" s="17"/>
      <c r="N3339" s="17"/>
      <c r="O3339" s="116"/>
      <c r="P3339" s="117">
        <f>IF(D3339&gt;A_Stammdaten!$B$12,0,SUM(G3339,H3339,J3339,L3339:M3339)-SUM(I3339,K3339,N3339:O3339))</f>
        <v>0</v>
      </c>
      <c r="Q3339" s="17"/>
      <c r="R3339" s="17"/>
      <c r="S3339" s="17"/>
      <c r="T3339" s="17"/>
      <c r="U3339" s="62">
        <f t="shared" si="1094"/>
        <v>0</v>
      </c>
      <c r="V3339" s="34"/>
      <c r="W3339" s="34"/>
      <c r="X3339" s="34"/>
      <c r="Y3339" s="34"/>
      <c r="Z3339" s="34"/>
      <c r="AA3339" s="63" t="str">
        <f t="shared" si="1095"/>
        <v>-</v>
      </c>
      <c r="AB3339" s="63" t="str">
        <f t="shared" si="1096"/>
        <v>-</v>
      </c>
      <c r="AC3339" s="63">
        <f>IF(ISBLANK($C3339),0,VLOOKUP($C3339,Listen!$A$2:$C$45,2,FALSE))</f>
        <v>0</v>
      </c>
      <c r="AD3339" s="63">
        <f>IF(ISBLANK($C3339),0,VLOOKUP($C3339,Listen!$A$2:$C$45,3,FALSE))</f>
        <v>0</v>
      </c>
      <c r="AE3339" s="49">
        <f t="shared" si="1097"/>
        <v>0</v>
      </c>
      <c r="AF3339" s="49">
        <f t="shared" si="1097"/>
        <v>0</v>
      </c>
      <c r="AG3339" s="49">
        <f>IFERROR(IF(OR($V3339&lt;&gt;"Ja",VLOOKUP($C3339,Listen!$A$2:$F$45,5,0)="Nein",D3339&lt;IF(C3339="LNG Anbindungsanlagen gemäß separater Festlegung",2022,2023)),$AC3339,$AA3339),0)</f>
        <v>0</v>
      </c>
      <c r="AH3339" s="49">
        <f>IFERROR(IF(OR($V3339&lt;&gt;"Ja",VLOOKUP($C3339,Listen!$A$2:$F$45,5,0)="Nein",D3339&lt;IF(C3339="LNG Anbindungsanlagen gemäß separater Festlegung",2022,2023)),$AC3339,$AA3339),0)</f>
        <v>0</v>
      </c>
      <c r="AI3339" s="49">
        <f>IFERROR(IF(OR($W3339&lt;&gt;"Ja",VLOOKUP($C3339,Listen!$A$2:$F$45,6,0)="Nein"),$AC3339,$AB3339),0)</f>
        <v>0</v>
      </c>
      <c r="AJ3339" s="49">
        <f>IFERROR(IF(OR($W3339&lt;&gt;"Ja",VLOOKUP($C3339,Listen!$A$2:$F$45,6,0)="Nein"),$AC3339,$AB3339),0)</f>
        <v>0</v>
      </c>
      <c r="AK3339" s="49">
        <f>IFERROR(IF(OR($W3339&lt;&gt;"Ja",VLOOKUP($C3339,Listen!$A$2:$F$45,6,0)="Nein"),$AC3339,$AB3339),0)</f>
        <v>0</v>
      </c>
      <c r="AL3339" s="51">
        <f t="shared" si="1098"/>
        <v>0</v>
      </c>
      <c r="AM3339" s="296">
        <f>IFERROR(IF(VLOOKUP($C3339,Listen!$A$2:$F$45,6,0)="Ja",MAX(BC3339:BD3339),D_SAV!$BC3339),0)</f>
        <v>0</v>
      </c>
      <c r="AN3339" s="51">
        <f t="shared" si="1099"/>
        <v>0</v>
      </c>
      <c r="AP3339" s="304">
        <f t="shared" si="1100"/>
        <v>0</v>
      </c>
      <c r="AQ3339" s="304">
        <f t="shared" si="1101"/>
        <v>0</v>
      </c>
      <c r="AR3339" s="304">
        <f t="shared" si="1102"/>
        <v>0</v>
      </c>
      <c r="AS3339" s="304">
        <f t="shared" si="1103"/>
        <v>0</v>
      </c>
      <c r="AT3339" s="304">
        <f t="shared" si="1104"/>
        <v>0</v>
      </c>
      <c r="AU3339" s="304">
        <f t="shared" si="1105"/>
        <v>0</v>
      </c>
      <c r="AV3339" s="304">
        <f t="shared" si="1106"/>
        <v>0</v>
      </c>
      <c r="AW3339" s="304">
        <f t="shared" si="1107"/>
        <v>0</v>
      </c>
      <c r="AX3339" s="304">
        <f t="shared" si="1108"/>
        <v>0</v>
      </c>
      <c r="AY3339" s="304">
        <f t="shared" si="1109"/>
        <v>0</v>
      </c>
      <c r="AZ3339" s="304">
        <f t="shared" si="1110"/>
        <v>0</v>
      </c>
      <c r="BA3339" s="304">
        <f t="shared" si="1111"/>
        <v>0</v>
      </c>
      <c r="BB3339" s="304">
        <f t="shared" si="1112"/>
        <v>0</v>
      </c>
      <c r="BC3339" s="304">
        <f t="shared" si="1113"/>
        <v>0</v>
      </c>
      <c r="BD3339" s="304">
        <f t="shared" si="1114"/>
        <v>0</v>
      </c>
      <c r="BE3339" s="304">
        <f>IFERROR(IF(VLOOKUP($C3339,Listen!$A$2:$F$45,6,0)="Ja",BB3339-MAX(BC3339:BD3339),BB3339-BC3339),0)</f>
        <v>0</v>
      </c>
    </row>
    <row r="3340" spans="1:57" x14ac:dyDescent="0.25">
      <c r="A3340" s="320" t="str">
        <f>IF(AND(D3340&lt;&gt;0,C3340&lt;&gt;0,E3340&lt;&gt;0),IF(B3340&lt;&gt;0,CONCATENATE(B3340,"-AGr",VLOOKUP(C3340,Listen!$A$2:$D$45,4,FALSE),"-",D3340,"-",E3340,),CONCATENATE("AGr",VLOOKUP(C3340,Listen!$A$2:$D$45,4,FALSE),"-",D3340,"-",E3340)),"keine vollständige ID")</f>
        <v>keine vollständige ID</v>
      </c>
      <c r="B3340" s="301"/>
      <c r="C3340" s="287"/>
      <c r="D3340" s="34"/>
      <c r="E3340" s="306"/>
      <c r="F3340" s="116"/>
      <c r="G3340" s="17"/>
      <c r="H3340" s="17"/>
      <c r="I3340" s="17"/>
      <c r="J3340" s="17"/>
      <c r="K3340" s="17"/>
      <c r="L3340" s="17"/>
      <c r="M3340" s="17"/>
      <c r="N3340" s="17"/>
      <c r="O3340" s="116"/>
      <c r="P3340" s="117">
        <f>IF(D3340&gt;A_Stammdaten!$B$12,0,SUM(G3340,H3340,J3340,L3340:M3340)-SUM(I3340,K3340,N3340:O3340))</f>
        <v>0</v>
      </c>
      <c r="Q3340" s="17"/>
      <c r="R3340" s="17"/>
      <c r="S3340" s="17"/>
      <c r="T3340" s="17"/>
      <c r="U3340" s="62">
        <f t="shared" si="1094"/>
        <v>0</v>
      </c>
      <c r="V3340" s="34"/>
      <c r="W3340" s="34"/>
      <c r="X3340" s="34"/>
      <c r="Y3340" s="34"/>
      <c r="Z3340" s="34"/>
      <c r="AA3340" s="63" t="str">
        <f t="shared" si="1095"/>
        <v>-</v>
      </c>
      <c r="AB3340" s="63" t="str">
        <f t="shared" si="1096"/>
        <v>-</v>
      </c>
      <c r="AC3340" s="63">
        <f>IF(ISBLANK($C3340),0,VLOOKUP($C3340,Listen!$A$2:$C$45,2,FALSE))</f>
        <v>0</v>
      </c>
      <c r="AD3340" s="63">
        <f>IF(ISBLANK($C3340),0,VLOOKUP($C3340,Listen!$A$2:$C$45,3,FALSE))</f>
        <v>0</v>
      </c>
      <c r="AE3340" s="49">
        <f t="shared" si="1097"/>
        <v>0</v>
      </c>
      <c r="AF3340" s="49">
        <f t="shared" si="1097"/>
        <v>0</v>
      </c>
      <c r="AG3340" s="49">
        <f>IFERROR(IF(OR($V3340&lt;&gt;"Ja",VLOOKUP($C3340,Listen!$A$2:$F$45,5,0)="Nein",D3340&lt;IF(C3340="LNG Anbindungsanlagen gemäß separater Festlegung",2022,2023)),$AC3340,$AA3340),0)</f>
        <v>0</v>
      </c>
      <c r="AH3340" s="49">
        <f>IFERROR(IF(OR($V3340&lt;&gt;"Ja",VLOOKUP($C3340,Listen!$A$2:$F$45,5,0)="Nein",D3340&lt;IF(C3340="LNG Anbindungsanlagen gemäß separater Festlegung",2022,2023)),$AC3340,$AA3340),0)</f>
        <v>0</v>
      </c>
      <c r="AI3340" s="49">
        <f>IFERROR(IF(OR($W3340&lt;&gt;"Ja",VLOOKUP($C3340,Listen!$A$2:$F$45,6,0)="Nein"),$AC3340,$AB3340),0)</f>
        <v>0</v>
      </c>
      <c r="AJ3340" s="49">
        <f>IFERROR(IF(OR($W3340&lt;&gt;"Ja",VLOOKUP($C3340,Listen!$A$2:$F$45,6,0)="Nein"),$AC3340,$AB3340),0)</f>
        <v>0</v>
      </c>
      <c r="AK3340" s="49">
        <f>IFERROR(IF(OR($W3340&lt;&gt;"Ja",VLOOKUP($C3340,Listen!$A$2:$F$45,6,0)="Nein"),$AC3340,$AB3340),0)</f>
        <v>0</v>
      </c>
      <c r="AL3340" s="51">
        <f t="shared" si="1098"/>
        <v>0</v>
      </c>
      <c r="AM3340" s="296">
        <f>IFERROR(IF(VLOOKUP($C3340,Listen!$A$2:$F$45,6,0)="Ja",MAX(BC3340:BD3340),D_SAV!$BC3340),0)</f>
        <v>0</v>
      </c>
      <c r="AN3340" s="51">
        <f t="shared" si="1099"/>
        <v>0</v>
      </c>
      <c r="AP3340" s="304">
        <f t="shared" si="1100"/>
        <v>0</v>
      </c>
      <c r="AQ3340" s="304">
        <f t="shared" si="1101"/>
        <v>0</v>
      </c>
      <c r="AR3340" s="304">
        <f t="shared" si="1102"/>
        <v>0</v>
      </c>
      <c r="AS3340" s="304">
        <f t="shared" si="1103"/>
        <v>0</v>
      </c>
      <c r="AT3340" s="304">
        <f t="shared" si="1104"/>
        <v>0</v>
      </c>
      <c r="AU3340" s="304">
        <f t="shared" si="1105"/>
        <v>0</v>
      </c>
      <c r="AV3340" s="304">
        <f t="shared" si="1106"/>
        <v>0</v>
      </c>
      <c r="AW3340" s="304">
        <f t="shared" si="1107"/>
        <v>0</v>
      </c>
      <c r="AX3340" s="304">
        <f t="shared" si="1108"/>
        <v>0</v>
      </c>
      <c r="AY3340" s="304">
        <f t="shared" si="1109"/>
        <v>0</v>
      </c>
      <c r="AZ3340" s="304">
        <f t="shared" si="1110"/>
        <v>0</v>
      </c>
      <c r="BA3340" s="304">
        <f t="shared" si="1111"/>
        <v>0</v>
      </c>
      <c r="BB3340" s="304">
        <f t="shared" si="1112"/>
        <v>0</v>
      </c>
      <c r="BC3340" s="304">
        <f t="shared" si="1113"/>
        <v>0</v>
      </c>
      <c r="BD3340" s="304">
        <f t="shared" si="1114"/>
        <v>0</v>
      </c>
      <c r="BE3340" s="304">
        <f>IFERROR(IF(VLOOKUP($C3340,Listen!$A$2:$F$45,6,0)="Ja",BB3340-MAX(BC3340:BD3340),BB3340-BC3340),0)</f>
        <v>0</v>
      </c>
    </row>
    <row r="3341" spans="1:57" x14ac:dyDescent="0.25">
      <c r="A3341" s="320" t="str">
        <f>IF(AND(D3341&lt;&gt;0,C3341&lt;&gt;0,E3341&lt;&gt;0),IF(B3341&lt;&gt;0,CONCATENATE(B3341,"-AGr",VLOOKUP(C3341,Listen!$A$2:$D$45,4,FALSE),"-",D3341,"-",E3341,),CONCATENATE("AGr",VLOOKUP(C3341,Listen!$A$2:$D$45,4,FALSE),"-",D3341,"-",E3341)),"keine vollständige ID")</f>
        <v>keine vollständige ID</v>
      </c>
      <c r="B3341" s="301"/>
      <c r="C3341" s="287"/>
      <c r="D3341" s="34"/>
      <c r="E3341" s="306"/>
      <c r="F3341" s="116"/>
      <c r="G3341" s="17"/>
      <c r="H3341" s="17"/>
      <c r="I3341" s="17"/>
      <c r="J3341" s="17"/>
      <c r="K3341" s="17"/>
      <c r="L3341" s="17"/>
      <c r="M3341" s="17"/>
      <c r="N3341" s="17"/>
      <c r="O3341" s="116"/>
      <c r="P3341" s="117">
        <f>IF(D3341&gt;A_Stammdaten!$B$12,0,SUM(G3341,H3341,J3341,L3341:M3341)-SUM(I3341,K3341,N3341:O3341))</f>
        <v>0</v>
      </c>
      <c r="Q3341" s="17"/>
      <c r="R3341" s="17"/>
      <c r="S3341" s="17"/>
      <c r="T3341" s="17"/>
      <c r="U3341" s="62">
        <f t="shared" si="1094"/>
        <v>0</v>
      </c>
      <c r="V3341" s="34"/>
      <c r="W3341" s="34"/>
      <c r="X3341" s="34"/>
      <c r="Y3341" s="34"/>
      <c r="Z3341" s="34"/>
      <c r="AA3341" s="63" t="str">
        <f t="shared" si="1095"/>
        <v>-</v>
      </c>
      <c r="AB3341" s="63" t="str">
        <f t="shared" si="1096"/>
        <v>-</v>
      </c>
      <c r="AC3341" s="63">
        <f>IF(ISBLANK($C3341),0,VLOOKUP($C3341,Listen!$A$2:$C$45,2,FALSE))</f>
        <v>0</v>
      </c>
      <c r="AD3341" s="63">
        <f>IF(ISBLANK($C3341),0,VLOOKUP($C3341,Listen!$A$2:$C$45,3,FALSE))</f>
        <v>0</v>
      </c>
      <c r="AE3341" s="49">
        <f t="shared" si="1097"/>
        <v>0</v>
      </c>
      <c r="AF3341" s="49">
        <f t="shared" si="1097"/>
        <v>0</v>
      </c>
      <c r="AG3341" s="49">
        <f>IFERROR(IF(OR($V3341&lt;&gt;"Ja",VLOOKUP($C3341,Listen!$A$2:$F$45,5,0)="Nein",D3341&lt;IF(C3341="LNG Anbindungsanlagen gemäß separater Festlegung",2022,2023)),$AC3341,$AA3341),0)</f>
        <v>0</v>
      </c>
      <c r="AH3341" s="49">
        <f>IFERROR(IF(OR($V3341&lt;&gt;"Ja",VLOOKUP($C3341,Listen!$A$2:$F$45,5,0)="Nein",D3341&lt;IF(C3341="LNG Anbindungsanlagen gemäß separater Festlegung",2022,2023)),$AC3341,$AA3341),0)</f>
        <v>0</v>
      </c>
      <c r="AI3341" s="49">
        <f>IFERROR(IF(OR($W3341&lt;&gt;"Ja",VLOOKUP($C3341,Listen!$A$2:$F$45,6,0)="Nein"),$AC3341,$AB3341),0)</f>
        <v>0</v>
      </c>
      <c r="AJ3341" s="49">
        <f>IFERROR(IF(OR($W3341&lt;&gt;"Ja",VLOOKUP($C3341,Listen!$A$2:$F$45,6,0)="Nein"),$AC3341,$AB3341),0)</f>
        <v>0</v>
      </c>
      <c r="AK3341" s="49">
        <f>IFERROR(IF(OR($W3341&lt;&gt;"Ja",VLOOKUP($C3341,Listen!$A$2:$F$45,6,0)="Nein"),$AC3341,$AB3341),0)</f>
        <v>0</v>
      </c>
      <c r="AL3341" s="51">
        <f t="shared" si="1098"/>
        <v>0</v>
      </c>
      <c r="AM3341" s="296">
        <f>IFERROR(IF(VLOOKUP($C3341,Listen!$A$2:$F$45,6,0)="Ja",MAX(BC3341:BD3341),D_SAV!$BC3341),0)</f>
        <v>0</v>
      </c>
      <c r="AN3341" s="51">
        <f t="shared" si="1099"/>
        <v>0</v>
      </c>
      <c r="AP3341" s="304">
        <f t="shared" si="1100"/>
        <v>0</v>
      </c>
      <c r="AQ3341" s="304">
        <f t="shared" si="1101"/>
        <v>0</v>
      </c>
      <c r="AR3341" s="304">
        <f t="shared" si="1102"/>
        <v>0</v>
      </c>
      <c r="AS3341" s="304">
        <f t="shared" si="1103"/>
        <v>0</v>
      </c>
      <c r="AT3341" s="304">
        <f t="shared" si="1104"/>
        <v>0</v>
      </c>
      <c r="AU3341" s="304">
        <f t="shared" si="1105"/>
        <v>0</v>
      </c>
      <c r="AV3341" s="304">
        <f t="shared" si="1106"/>
        <v>0</v>
      </c>
      <c r="AW3341" s="304">
        <f t="shared" si="1107"/>
        <v>0</v>
      </c>
      <c r="AX3341" s="304">
        <f t="shared" si="1108"/>
        <v>0</v>
      </c>
      <c r="AY3341" s="304">
        <f t="shared" si="1109"/>
        <v>0</v>
      </c>
      <c r="AZ3341" s="304">
        <f t="shared" si="1110"/>
        <v>0</v>
      </c>
      <c r="BA3341" s="304">
        <f t="shared" si="1111"/>
        <v>0</v>
      </c>
      <c r="BB3341" s="304">
        <f t="shared" si="1112"/>
        <v>0</v>
      </c>
      <c r="BC3341" s="304">
        <f t="shared" si="1113"/>
        <v>0</v>
      </c>
      <c r="BD3341" s="304">
        <f t="shared" si="1114"/>
        <v>0</v>
      </c>
      <c r="BE3341" s="304">
        <f>IFERROR(IF(VLOOKUP($C3341,Listen!$A$2:$F$45,6,0)="Ja",BB3341-MAX(BC3341:BD3341),BB3341-BC3341),0)</f>
        <v>0</v>
      </c>
    </row>
    <row r="3342" spans="1:57" x14ac:dyDescent="0.25">
      <c r="A3342" s="320" t="str">
        <f>IF(AND(D3342&lt;&gt;0,C3342&lt;&gt;0,E3342&lt;&gt;0),IF(B3342&lt;&gt;0,CONCATENATE(B3342,"-AGr",VLOOKUP(C3342,Listen!$A$2:$D$45,4,FALSE),"-",D3342,"-",E3342,),CONCATENATE("AGr",VLOOKUP(C3342,Listen!$A$2:$D$45,4,FALSE),"-",D3342,"-",E3342)),"keine vollständige ID")</f>
        <v>keine vollständige ID</v>
      </c>
      <c r="B3342" s="301"/>
      <c r="C3342" s="287"/>
      <c r="D3342" s="34"/>
      <c r="E3342" s="306"/>
      <c r="F3342" s="116"/>
      <c r="G3342" s="17"/>
      <c r="H3342" s="17"/>
      <c r="I3342" s="17"/>
      <c r="J3342" s="17"/>
      <c r="K3342" s="17"/>
      <c r="L3342" s="17"/>
      <c r="M3342" s="17"/>
      <c r="N3342" s="17"/>
      <c r="O3342" s="116"/>
      <c r="P3342" s="117">
        <f>IF(D3342&gt;A_Stammdaten!$B$12,0,SUM(G3342,H3342,J3342,L3342:M3342)-SUM(I3342,K3342,N3342:O3342))</f>
        <v>0</v>
      </c>
      <c r="Q3342" s="17"/>
      <c r="R3342" s="17"/>
      <c r="S3342" s="17"/>
      <c r="T3342" s="17"/>
      <c r="U3342" s="62">
        <f t="shared" si="1094"/>
        <v>0</v>
      </c>
      <c r="V3342" s="34"/>
      <c r="W3342" s="34"/>
      <c r="X3342" s="34"/>
      <c r="Y3342" s="34"/>
      <c r="Z3342" s="34"/>
      <c r="AA3342" s="63" t="str">
        <f t="shared" si="1095"/>
        <v>-</v>
      </c>
      <c r="AB3342" s="63" t="str">
        <f t="shared" si="1096"/>
        <v>-</v>
      </c>
      <c r="AC3342" s="63">
        <f>IF(ISBLANK($C3342),0,VLOOKUP($C3342,Listen!$A$2:$C$45,2,FALSE))</f>
        <v>0</v>
      </c>
      <c r="AD3342" s="63">
        <f>IF(ISBLANK($C3342),0,VLOOKUP($C3342,Listen!$A$2:$C$45,3,FALSE))</f>
        <v>0</v>
      </c>
      <c r="AE3342" s="49">
        <f t="shared" si="1097"/>
        <v>0</v>
      </c>
      <c r="AF3342" s="49">
        <f t="shared" si="1097"/>
        <v>0</v>
      </c>
      <c r="AG3342" s="49">
        <f>IFERROR(IF(OR($V3342&lt;&gt;"Ja",VLOOKUP($C3342,Listen!$A$2:$F$45,5,0)="Nein",D3342&lt;IF(C3342="LNG Anbindungsanlagen gemäß separater Festlegung",2022,2023)),$AC3342,$AA3342),0)</f>
        <v>0</v>
      </c>
      <c r="AH3342" s="49">
        <f>IFERROR(IF(OR($V3342&lt;&gt;"Ja",VLOOKUP($C3342,Listen!$A$2:$F$45,5,0)="Nein",D3342&lt;IF(C3342="LNG Anbindungsanlagen gemäß separater Festlegung",2022,2023)),$AC3342,$AA3342),0)</f>
        <v>0</v>
      </c>
      <c r="AI3342" s="49">
        <f>IFERROR(IF(OR($W3342&lt;&gt;"Ja",VLOOKUP($C3342,Listen!$A$2:$F$45,6,0)="Nein"),$AC3342,$AB3342),0)</f>
        <v>0</v>
      </c>
      <c r="AJ3342" s="49">
        <f>IFERROR(IF(OR($W3342&lt;&gt;"Ja",VLOOKUP($C3342,Listen!$A$2:$F$45,6,0)="Nein"),$AC3342,$AB3342),0)</f>
        <v>0</v>
      </c>
      <c r="AK3342" s="49">
        <f>IFERROR(IF(OR($W3342&lt;&gt;"Ja",VLOOKUP($C3342,Listen!$A$2:$F$45,6,0)="Nein"),$AC3342,$AB3342),0)</f>
        <v>0</v>
      </c>
      <c r="AL3342" s="51">
        <f t="shared" si="1098"/>
        <v>0</v>
      </c>
      <c r="AM3342" s="296">
        <f>IFERROR(IF(VLOOKUP($C3342,Listen!$A$2:$F$45,6,0)="Ja",MAX(BC3342:BD3342),D_SAV!$BC3342),0)</f>
        <v>0</v>
      </c>
      <c r="AN3342" s="51">
        <f t="shared" si="1099"/>
        <v>0</v>
      </c>
      <c r="AP3342" s="304">
        <f t="shared" si="1100"/>
        <v>0</v>
      </c>
      <c r="AQ3342" s="304">
        <f t="shared" si="1101"/>
        <v>0</v>
      </c>
      <c r="AR3342" s="304">
        <f t="shared" si="1102"/>
        <v>0</v>
      </c>
      <c r="AS3342" s="304">
        <f t="shared" si="1103"/>
        <v>0</v>
      </c>
      <c r="AT3342" s="304">
        <f t="shared" si="1104"/>
        <v>0</v>
      </c>
      <c r="AU3342" s="304">
        <f t="shared" si="1105"/>
        <v>0</v>
      </c>
      <c r="AV3342" s="304">
        <f t="shared" si="1106"/>
        <v>0</v>
      </c>
      <c r="AW3342" s="304">
        <f t="shared" si="1107"/>
        <v>0</v>
      </c>
      <c r="AX3342" s="304">
        <f t="shared" si="1108"/>
        <v>0</v>
      </c>
      <c r="AY3342" s="304">
        <f t="shared" si="1109"/>
        <v>0</v>
      </c>
      <c r="AZ3342" s="304">
        <f t="shared" si="1110"/>
        <v>0</v>
      </c>
      <c r="BA3342" s="304">
        <f t="shared" si="1111"/>
        <v>0</v>
      </c>
      <c r="BB3342" s="304">
        <f t="shared" si="1112"/>
        <v>0</v>
      </c>
      <c r="BC3342" s="304">
        <f t="shared" si="1113"/>
        <v>0</v>
      </c>
      <c r="BD3342" s="304">
        <f t="shared" si="1114"/>
        <v>0</v>
      </c>
      <c r="BE3342" s="304">
        <f>IFERROR(IF(VLOOKUP($C3342,Listen!$A$2:$F$45,6,0)="Ja",BB3342-MAX(BC3342:BD3342),BB3342-BC3342),0)</f>
        <v>0</v>
      </c>
    </row>
    <row r="3343" spans="1:57" x14ac:dyDescent="0.25">
      <c r="A3343" s="320" t="str">
        <f>IF(AND(D3343&lt;&gt;0,C3343&lt;&gt;0,E3343&lt;&gt;0),IF(B3343&lt;&gt;0,CONCATENATE(B3343,"-AGr",VLOOKUP(C3343,Listen!$A$2:$D$45,4,FALSE),"-",D3343,"-",E3343,),CONCATENATE("AGr",VLOOKUP(C3343,Listen!$A$2:$D$45,4,FALSE),"-",D3343,"-",E3343)),"keine vollständige ID")</f>
        <v>keine vollständige ID</v>
      </c>
      <c r="B3343" s="301"/>
      <c r="C3343" s="287"/>
      <c r="D3343" s="34"/>
      <c r="E3343" s="306"/>
      <c r="F3343" s="116"/>
      <c r="G3343" s="17"/>
      <c r="H3343" s="17"/>
      <c r="I3343" s="17"/>
      <c r="J3343" s="17"/>
      <c r="K3343" s="17"/>
      <c r="L3343" s="17"/>
      <c r="M3343" s="17"/>
      <c r="N3343" s="17"/>
      <c r="O3343" s="116"/>
      <c r="P3343" s="117">
        <f>IF(D3343&gt;A_Stammdaten!$B$12,0,SUM(G3343,H3343,J3343,L3343:M3343)-SUM(I3343,K3343,N3343:O3343))</f>
        <v>0</v>
      </c>
      <c r="Q3343" s="17"/>
      <c r="R3343" s="17"/>
      <c r="S3343" s="17"/>
      <c r="T3343" s="17"/>
      <c r="U3343" s="62">
        <f t="shared" si="1094"/>
        <v>0</v>
      </c>
      <c r="V3343" s="34"/>
      <c r="W3343" s="34"/>
      <c r="X3343" s="34"/>
      <c r="Y3343" s="34"/>
      <c r="Z3343" s="34"/>
      <c r="AA3343" s="63" t="str">
        <f t="shared" si="1095"/>
        <v>-</v>
      </c>
      <c r="AB3343" s="63" t="str">
        <f t="shared" si="1096"/>
        <v>-</v>
      </c>
      <c r="AC3343" s="63">
        <f>IF(ISBLANK($C3343),0,VLOOKUP($C3343,Listen!$A$2:$C$45,2,FALSE))</f>
        <v>0</v>
      </c>
      <c r="AD3343" s="63">
        <f>IF(ISBLANK($C3343),0,VLOOKUP($C3343,Listen!$A$2:$C$45,3,FALSE))</f>
        <v>0</v>
      </c>
      <c r="AE3343" s="49">
        <f t="shared" si="1097"/>
        <v>0</v>
      </c>
      <c r="AF3343" s="49">
        <f t="shared" si="1097"/>
        <v>0</v>
      </c>
      <c r="AG3343" s="49">
        <f>IFERROR(IF(OR($V3343&lt;&gt;"Ja",VLOOKUP($C3343,Listen!$A$2:$F$45,5,0)="Nein",D3343&lt;IF(C3343="LNG Anbindungsanlagen gemäß separater Festlegung",2022,2023)),$AC3343,$AA3343),0)</f>
        <v>0</v>
      </c>
      <c r="AH3343" s="49">
        <f>IFERROR(IF(OR($V3343&lt;&gt;"Ja",VLOOKUP($C3343,Listen!$A$2:$F$45,5,0)="Nein",D3343&lt;IF(C3343="LNG Anbindungsanlagen gemäß separater Festlegung",2022,2023)),$AC3343,$AA3343),0)</f>
        <v>0</v>
      </c>
      <c r="AI3343" s="49">
        <f>IFERROR(IF(OR($W3343&lt;&gt;"Ja",VLOOKUP($C3343,Listen!$A$2:$F$45,6,0)="Nein"),$AC3343,$AB3343),0)</f>
        <v>0</v>
      </c>
      <c r="AJ3343" s="49">
        <f>IFERROR(IF(OR($W3343&lt;&gt;"Ja",VLOOKUP($C3343,Listen!$A$2:$F$45,6,0)="Nein"),$AC3343,$AB3343),0)</f>
        <v>0</v>
      </c>
      <c r="AK3343" s="49">
        <f>IFERROR(IF(OR($W3343&lt;&gt;"Ja",VLOOKUP($C3343,Listen!$A$2:$F$45,6,0)="Nein"),$AC3343,$AB3343),0)</f>
        <v>0</v>
      </c>
      <c r="AL3343" s="51">
        <f t="shared" si="1098"/>
        <v>0</v>
      </c>
      <c r="AM3343" s="296">
        <f>IFERROR(IF(VLOOKUP($C3343,Listen!$A$2:$F$45,6,0)="Ja",MAX(BC3343:BD3343),D_SAV!$BC3343),0)</f>
        <v>0</v>
      </c>
      <c r="AN3343" s="51">
        <f t="shared" si="1099"/>
        <v>0</v>
      </c>
      <c r="AP3343" s="304">
        <f t="shared" si="1100"/>
        <v>0</v>
      </c>
      <c r="AQ3343" s="304">
        <f t="shared" si="1101"/>
        <v>0</v>
      </c>
      <c r="AR3343" s="304">
        <f t="shared" si="1102"/>
        <v>0</v>
      </c>
      <c r="AS3343" s="304">
        <f t="shared" si="1103"/>
        <v>0</v>
      </c>
      <c r="AT3343" s="304">
        <f t="shared" si="1104"/>
        <v>0</v>
      </c>
      <c r="AU3343" s="304">
        <f t="shared" si="1105"/>
        <v>0</v>
      </c>
      <c r="AV3343" s="304">
        <f t="shared" si="1106"/>
        <v>0</v>
      </c>
      <c r="AW3343" s="304">
        <f t="shared" si="1107"/>
        <v>0</v>
      </c>
      <c r="AX3343" s="304">
        <f t="shared" si="1108"/>
        <v>0</v>
      </c>
      <c r="AY3343" s="304">
        <f t="shared" si="1109"/>
        <v>0</v>
      </c>
      <c r="AZ3343" s="304">
        <f t="shared" si="1110"/>
        <v>0</v>
      </c>
      <c r="BA3343" s="304">
        <f t="shared" si="1111"/>
        <v>0</v>
      </c>
      <c r="BB3343" s="304">
        <f t="shared" si="1112"/>
        <v>0</v>
      </c>
      <c r="BC3343" s="304">
        <f t="shared" si="1113"/>
        <v>0</v>
      </c>
      <c r="BD3343" s="304">
        <f t="shared" si="1114"/>
        <v>0</v>
      </c>
      <c r="BE3343" s="304">
        <f>IFERROR(IF(VLOOKUP($C3343,Listen!$A$2:$F$45,6,0)="Ja",BB3343-MAX(BC3343:BD3343),BB3343-BC3343),0)</f>
        <v>0</v>
      </c>
    </row>
    <row r="3344" spans="1:57" x14ac:dyDescent="0.25">
      <c r="A3344" s="320" t="str">
        <f>IF(AND(D3344&lt;&gt;0,C3344&lt;&gt;0,E3344&lt;&gt;0),IF(B3344&lt;&gt;0,CONCATENATE(B3344,"-AGr",VLOOKUP(C3344,Listen!$A$2:$D$45,4,FALSE),"-",D3344,"-",E3344,),CONCATENATE("AGr",VLOOKUP(C3344,Listen!$A$2:$D$45,4,FALSE),"-",D3344,"-",E3344)),"keine vollständige ID")</f>
        <v>keine vollständige ID</v>
      </c>
      <c r="B3344" s="301"/>
      <c r="C3344" s="287"/>
      <c r="D3344" s="34"/>
      <c r="E3344" s="306"/>
      <c r="F3344" s="116"/>
      <c r="G3344" s="17"/>
      <c r="H3344" s="17"/>
      <c r="I3344" s="17"/>
      <c r="J3344" s="17"/>
      <c r="K3344" s="17"/>
      <c r="L3344" s="17"/>
      <c r="M3344" s="17"/>
      <c r="N3344" s="17"/>
      <c r="O3344" s="116"/>
      <c r="P3344" s="117">
        <f>IF(D3344&gt;A_Stammdaten!$B$12,0,SUM(G3344,H3344,J3344,L3344:M3344)-SUM(I3344,K3344,N3344:O3344))</f>
        <v>0</v>
      </c>
      <c r="Q3344" s="17"/>
      <c r="R3344" s="17"/>
      <c r="S3344" s="17"/>
      <c r="T3344" s="17"/>
      <c r="U3344" s="62">
        <f t="shared" si="1094"/>
        <v>0</v>
      </c>
      <c r="V3344" s="34"/>
      <c r="W3344" s="34"/>
      <c r="X3344" s="34"/>
      <c r="Y3344" s="34"/>
      <c r="Z3344" s="34"/>
      <c r="AA3344" s="63" t="str">
        <f t="shared" si="1095"/>
        <v>-</v>
      </c>
      <c r="AB3344" s="63" t="str">
        <f t="shared" si="1096"/>
        <v>-</v>
      </c>
      <c r="AC3344" s="63">
        <f>IF(ISBLANK($C3344),0,VLOOKUP($C3344,Listen!$A$2:$C$45,2,FALSE))</f>
        <v>0</v>
      </c>
      <c r="AD3344" s="63">
        <f>IF(ISBLANK($C3344),0,VLOOKUP($C3344,Listen!$A$2:$C$45,3,FALSE))</f>
        <v>0</v>
      </c>
      <c r="AE3344" s="49">
        <f t="shared" si="1097"/>
        <v>0</v>
      </c>
      <c r="AF3344" s="49">
        <f t="shared" si="1097"/>
        <v>0</v>
      </c>
      <c r="AG3344" s="49">
        <f>IFERROR(IF(OR($V3344&lt;&gt;"Ja",VLOOKUP($C3344,Listen!$A$2:$F$45,5,0)="Nein",D3344&lt;IF(C3344="LNG Anbindungsanlagen gemäß separater Festlegung",2022,2023)),$AC3344,$AA3344),0)</f>
        <v>0</v>
      </c>
      <c r="AH3344" s="49">
        <f>IFERROR(IF(OR($V3344&lt;&gt;"Ja",VLOOKUP($C3344,Listen!$A$2:$F$45,5,0)="Nein",D3344&lt;IF(C3344="LNG Anbindungsanlagen gemäß separater Festlegung",2022,2023)),$AC3344,$AA3344),0)</f>
        <v>0</v>
      </c>
      <c r="AI3344" s="49">
        <f>IFERROR(IF(OR($W3344&lt;&gt;"Ja",VLOOKUP($C3344,Listen!$A$2:$F$45,6,0)="Nein"),$AC3344,$AB3344),0)</f>
        <v>0</v>
      </c>
      <c r="AJ3344" s="49">
        <f>IFERROR(IF(OR($W3344&lt;&gt;"Ja",VLOOKUP($C3344,Listen!$A$2:$F$45,6,0)="Nein"),$AC3344,$AB3344),0)</f>
        <v>0</v>
      </c>
      <c r="AK3344" s="49">
        <f>IFERROR(IF(OR($W3344&lt;&gt;"Ja",VLOOKUP($C3344,Listen!$A$2:$F$45,6,0)="Nein"),$AC3344,$AB3344),0)</f>
        <v>0</v>
      </c>
      <c r="AL3344" s="51">
        <f t="shared" si="1098"/>
        <v>0</v>
      </c>
      <c r="AM3344" s="296">
        <f>IFERROR(IF(VLOOKUP($C3344,Listen!$A$2:$F$45,6,0)="Ja",MAX(BC3344:BD3344),D_SAV!$BC3344),0)</f>
        <v>0</v>
      </c>
      <c r="AN3344" s="51">
        <f t="shared" si="1099"/>
        <v>0</v>
      </c>
      <c r="AP3344" s="304">
        <f t="shared" si="1100"/>
        <v>0</v>
      </c>
      <c r="AQ3344" s="304">
        <f t="shared" si="1101"/>
        <v>0</v>
      </c>
      <c r="AR3344" s="304">
        <f t="shared" si="1102"/>
        <v>0</v>
      </c>
      <c r="AS3344" s="304">
        <f t="shared" si="1103"/>
        <v>0</v>
      </c>
      <c r="AT3344" s="304">
        <f t="shared" si="1104"/>
        <v>0</v>
      </c>
      <c r="AU3344" s="304">
        <f t="shared" si="1105"/>
        <v>0</v>
      </c>
      <c r="AV3344" s="304">
        <f t="shared" si="1106"/>
        <v>0</v>
      </c>
      <c r="AW3344" s="304">
        <f t="shared" si="1107"/>
        <v>0</v>
      </c>
      <c r="AX3344" s="304">
        <f t="shared" si="1108"/>
        <v>0</v>
      </c>
      <c r="AY3344" s="304">
        <f t="shared" si="1109"/>
        <v>0</v>
      </c>
      <c r="AZ3344" s="304">
        <f t="shared" si="1110"/>
        <v>0</v>
      </c>
      <c r="BA3344" s="304">
        <f t="shared" si="1111"/>
        <v>0</v>
      </c>
      <c r="BB3344" s="304">
        <f t="shared" si="1112"/>
        <v>0</v>
      </c>
      <c r="BC3344" s="304">
        <f t="shared" si="1113"/>
        <v>0</v>
      </c>
      <c r="BD3344" s="304">
        <f t="shared" si="1114"/>
        <v>0</v>
      </c>
      <c r="BE3344" s="304">
        <f>IFERROR(IF(VLOOKUP($C3344,Listen!$A$2:$F$45,6,0)="Ja",BB3344-MAX(BC3344:BD3344),BB3344-BC3344),0)</f>
        <v>0</v>
      </c>
    </row>
    <row r="3345" spans="1:57" x14ac:dyDescent="0.25">
      <c r="A3345" s="320" t="str">
        <f>IF(AND(D3345&lt;&gt;0,C3345&lt;&gt;0,E3345&lt;&gt;0),IF(B3345&lt;&gt;0,CONCATENATE(B3345,"-AGr",VLOOKUP(C3345,Listen!$A$2:$D$45,4,FALSE),"-",D3345,"-",E3345,),CONCATENATE("AGr",VLOOKUP(C3345,Listen!$A$2:$D$45,4,FALSE),"-",D3345,"-",E3345)),"keine vollständige ID")</f>
        <v>keine vollständige ID</v>
      </c>
      <c r="B3345" s="301"/>
      <c r="C3345" s="287"/>
      <c r="D3345" s="34"/>
      <c r="E3345" s="306"/>
      <c r="F3345" s="116"/>
      <c r="G3345" s="17"/>
      <c r="H3345" s="17"/>
      <c r="I3345" s="17"/>
      <c r="J3345" s="17"/>
      <c r="K3345" s="17"/>
      <c r="L3345" s="17"/>
      <c r="M3345" s="17"/>
      <c r="N3345" s="17"/>
      <c r="O3345" s="116"/>
      <c r="P3345" s="117">
        <f>IF(D3345&gt;A_Stammdaten!$B$12,0,SUM(G3345,H3345,J3345,L3345:M3345)-SUM(I3345,K3345,N3345:O3345))</f>
        <v>0</v>
      </c>
      <c r="Q3345" s="17"/>
      <c r="R3345" s="17"/>
      <c r="S3345" s="17"/>
      <c r="T3345" s="17"/>
      <c r="U3345" s="62">
        <f t="shared" si="1094"/>
        <v>0</v>
      </c>
      <c r="V3345" s="34"/>
      <c r="W3345" s="34"/>
      <c r="X3345" s="34"/>
      <c r="Y3345" s="34"/>
      <c r="Z3345" s="34"/>
      <c r="AA3345" s="63" t="str">
        <f t="shared" si="1095"/>
        <v>-</v>
      </c>
      <c r="AB3345" s="63" t="str">
        <f t="shared" si="1096"/>
        <v>-</v>
      </c>
      <c r="AC3345" s="63">
        <f>IF(ISBLANK($C3345),0,VLOOKUP($C3345,Listen!$A$2:$C$45,2,FALSE))</f>
        <v>0</v>
      </c>
      <c r="AD3345" s="63">
        <f>IF(ISBLANK($C3345),0,VLOOKUP($C3345,Listen!$A$2:$C$45,3,FALSE))</f>
        <v>0</v>
      </c>
      <c r="AE3345" s="49">
        <f t="shared" si="1097"/>
        <v>0</v>
      </c>
      <c r="AF3345" s="49">
        <f t="shared" si="1097"/>
        <v>0</v>
      </c>
      <c r="AG3345" s="49">
        <f>IFERROR(IF(OR($V3345&lt;&gt;"Ja",VLOOKUP($C3345,Listen!$A$2:$F$45,5,0)="Nein",D3345&lt;IF(C3345="LNG Anbindungsanlagen gemäß separater Festlegung",2022,2023)),$AC3345,$AA3345),0)</f>
        <v>0</v>
      </c>
      <c r="AH3345" s="49">
        <f>IFERROR(IF(OR($V3345&lt;&gt;"Ja",VLOOKUP($C3345,Listen!$A$2:$F$45,5,0)="Nein",D3345&lt;IF(C3345="LNG Anbindungsanlagen gemäß separater Festlegung",2022,2023)),$AC3345,$AA3345),0)</f>
        <v>0</v>
      </c>
      <c r="AI3345" s="49">
        <f>IFERROR(IF(OR($W3345&lt;&gt;"Ja",VLOOKUP($C3345,Listen!$A$2:$F$45,6,0)="Nein"),$AC3345,$AB3345),0)</f>
        <v>0</v>
      </c>
      <c r="AJ3345" s="49">
        <f>IFERROR(IF(OR($W3345&lt;&gt;"Ja",VLOOKUP($C3345,Listen!$A$2:$F$45,6,0)="Nein"),$AC3345,$AB3345),0)</f>
        <v>0</v>
      </c>
      <c r="AK3345" s="49">
        <f>IFERROR(IF(OR($W3345&lt;&gt;"Ja",VLOOKUP($C3345,Listen!$A$2:$F$45,6,0)="Nein"),$AC3345,$AB3345),0)</f>
        <v>0</v>
      </c>
      <c r="AL3345" s="51">
        <f t="shared" si="1098"/>
        <v>0</v>
      </c>
      <c r="AM3345" s="296">
        <f>IFERROR(IF(VLOOKUP($C3345,Listen!$A$2:$F$45,6,0)="Ja",MAX(BC3345:BD3345),D_SAV!$BC3345),0)</f>
        <v>0</v>
      </c>
      <c r="AN3345" s="51">
        <f t="shared" si="1099"/>
        <v>0</v>
      </c>
      <c r="AP3345" s="304">
        <f t="shared" si="1100"/>
        <v>0</v>
      </c>
      <c r="AQ3345" s="304">
        <f t="shared" si="1101"/>
        <v>0</v>
      </c>
      <c r="AR3345" s="304">
        <f t="shared" si="1102"/>
        <v>0</v>
      </c>
      <c r="AS3345" s="304">
        <f t="shared" si="1103"/>
        <v>0</v>
      </c>
      <c r="AT3345" s="304">
        <f t="shared" si="1104"/>
        <v>0</v>
      </c>
      <c r="AU3345" s="304">
        <f t="shared" si="1105"/>
        <v>0</v>
      </c>
      <c r="AV3345" s="304">
        <f t="shared" si="1106"/>
        <v>0</v>
      </c>
      <c r="AW3345" s="304">
        <f t="shared" si="1107"/>
        <v>0</v>
      </c>
      <c r="AX3345" s="304">
        <f t="shared" si="1108"/>
        <v>0</v>
      </c>
      <c r="AY3345" s="304">
        <f t="shared" si="1109"/>
        <v>0</v>
      </c>
      <c r="AZ3345" s="304">
        <f t="shared" si="1110"/>
        <v>0</v>
      </c>
      <c r="BA3345" s="304">
        <f t="shared" si="1111"/>
        <v>0</v>
      </c>
      <c r="BB3345" s="304">
        <f t="shared" si="1112"/>
        <v>0</v>
      </c>
      <c r="BC3345" s="304">
        <f t="shared" si="1113"/>
        <v>0</v>
      </c>
      <c r="BD3345" s="304">
        <f t="shared" si="1114"/>
        <v>0</v>
      </c>
      <c r="BE3345" s="304">
        <f>IFERROR(IF(VLOOKUP($C3345,Listen!$A$2:$F$45,6,0)="Ja",BB3345-MAX(BC3345:BD3345),BB3345-BC3345),0)</f>
        <v>0</v>
      </c>
    </row>
    <row r="3346" spans="1:57" x14ac:dyDescent="0.25">
      <c r="A3346" s="320" t="str">
        <f>IF(AND(D3346&lt;&gt;0,C3346&lt;&gt;0,E3346&lt;&gt;0),IF(B3346&lt;&gt;0,CONCATENATE(B3346,"-AGr",VLOOKUP(C3346,Listen!$A$2:$D$45,4,FALSE),"-",D3346,"-",E3346,),CONCATENATE("AGr",VLOOKUP(C3346,Listen!$A$2:$D$45,4,FALSE),"-",D3346,"-",E3346)),"keine vollständige ID")</f>
        <v>keine vollständige ID</v>
      </c>
      <c r="B3346" s="301"/>
      <c r="C3346" s="287"/>
      <c r="D3346" s="34"/>
      <c r="E3346" s="306"/>
      <c r="F3346" s="116"/>
      <c r="G3346" s="17"/>
      <c r="H3346" s="17"/>
      <c r="I3346" s="17"/>
      <c r="J3346" s="17"/>
      <c r="K3346" s="17"/>
      <c r="L3346" s="17"/>
      <c r="M3346" s="17"/>
      <c r="N3346" s="17"/>
      <c r="O3346" s="116"/>
      <c r="P3346" s="117">
        <f>IF(D3346&gt;A_Stammdaten!$B$12,0,SUM(G3346,H3346,J3346,L3346:M3346)-SUM(I3346,K3346,N3346:O3346))</f>
        <v>0</v>
      </c>
      <c r="Q3346" s="17"/>
      <c r="R3346" s="17"/>
      <c r="S3346" s="17"/>
      <c r="T3346" s="17"/>
      <c r="U3346" s="62">
        <f t="shared" si="1094"/>
        <v>0</v>
      </c>
      <c r="V3346" s="34"/>
      <c r="W3346" s="34"/>
      <c r="X3346" s="34"/>
      <c r="Y3346" s="34"/>
      <c r="Z3346" s="34"/>
      <c r="AA3346" s="63" t="str">
        <f t="shared" si="1095"/>
        <v>-</v>
      </c>
      <c r="AB3346" s="63" t="str">
        <f t="shared" si="1096"/>
        <v>-</v>
      </c>
      <c r="AC3346" s="63">
        <f>IF(ISBLANK($C3346),0,VLOOKUP($C3346,Listen!$A$2:$C$45,2,FALSE))</f>
        <v>0</v>
      </c>
      <c r="AD3346" s="63">
        <f>IF(ISBLANK($C3346),0,VLOOKUP($C3346,Listen!$A$2:$C$45,3,FALSE))</f>
        <v>0</v>
      </c>
      <c r="AE3346" s="49">
        <f t="shared" si="1097"/>
        <v>0</v>
      </c>
      <c r="AF3346" s="49">
        <f t="shared" si="1097"/>
        <v>0</v>
      </c>
      <c r="AG3346" s="49">
        <f>IFERROR(IF(OR($V3346&lt;&gt;"Ja",VLOOKUP($C3346,Listen!$A$2:$F$45,5,0)="Nein",D3346&lt;IF(C3346="LNG Anbindungsanlagen gemäß separater Festlegung",2022,2023)),$AC3346,$AA3346),0)</f>
        <v>0</v>
      </c>
      <c r="AH3346" s="49">
        <f>IFERROR(IF(OR($V3346&lt;&gt;"Ja",VLOOKUP($C3346,Listen!$A$2:$F$45,5,0)="Nein",D3346&lt;IF(C3346="LNG Anbindungsanlagen gemäß separater Festlegung",2022,2023)),$AC3346,$AA3346),0)</f>
        <v>0</v>
      </c>
      <c r="AI3346" s="49">
        <f>IFERROR(IF(OR($W3346&lt;&gt;"Ja",VLOOKUP($C3346,Listen!$A$2:$F$45,6,0)="Nein"),$AC3346,$AB3346),0)</f>
        <v>0</v>
      </c>
      <c r="AJ3346" s="49">
        <f>IFERROR(IF(OR($W3346&lt;&gt;"Ja",VLOOKUP($C3346,Listen!$A$2:$F$45,6,0)="Nein"),$AC3346,$AB3346),0)</f>
        <v>0</v>
      </c>
      <c r="AK3346" s="49">
        <f>IFERROR(IF(OR($W3346&lt;&gt;"Ja",VLOOKUP($C3346,Listen!$A$2:$F$45,6,0)="Nein"),$AC3346,$AB3346),0)</f>
        <v>0</v>
      </c>
      <c r="AL3346" s="51">
        <f t="shared" si="1098"/>
        <v>0</v>
      </c>
      <c r="AM3346" s="296">
        <f>IFERROR(IF(VLOOKUP($C3346,Listen!$A$2:$F$45,6,0)="Ja",MAX(BC3346:BD3346),D_SAV!$BC3346),0)</f>
        <v>0</v>
      </c>
      <c r="AN3346" s="51">
        <f t="shared" si="1099"/>
        <v>0</v>
      </c>
      <c r="AP3346" s="304">
        <f t="shared" si="1100"/>
        <v>0</v>
      </c>
      <c r="AQ3346" s="304">
        <f t="shared" si="1101"/>
        <v>0</v>
      </c>
      <c r="AR3346" s="304">
        <f t="shared" si="1102"/>
        <v>0</v>
      </c>
      <c r="AS3346" s="304">
        <f t="shared" si="1103"/>
        <v>0</v>
      </c>
      <c r="AT3346" s="304">
        <f t="shared" si="1104"/>
        <v>0</v>
      </c>
      <c r="AU3346" s="304">
        <f t="shared" si="1105"/>
        <v>0</v>
      </c>
      <c r="AV3346" s="304">
        <f t="shared" si="1106"/>
        <v>0</v>
      </c>
      <c r="AW3346" s="304">
        <f t="shared" si="1107"/>
        <v>0</v>
      </c>
      <c r="AX3346" s="304">
        <f t="shared" si="1108"/>
        <v>0</v>
      </c>
      <c r="AY3346" s="304">
        <f t="shared" si="1109"/>
        <v>0</v>
      </c>
      <c r="AZ3346" s="304">
        <f t="shared" si="1110"/>
        <v>0</v>
      </c>
      <c r="BA3346" s="304">
        <f t="shared" si="1111"/>
        <v>0</v>
      </c>
      <c r="BB3346" s="304">
        <f t="shared" si="1112"/>
        <v>0</v>
      </c>
      <c r="BC3346" s="304">
        <f t="shared" si="1113"/>
        <v>0</v>
      </c>
      <c r="BD3346" s="304">
        <f t="shared" si="1114"/>
        <v>0</v>
      </c>
      <c r="BE3346" s="304">
        <f>IFERROR(IF(VLOOKUP($C3346,Listen!$A$2:$F$45,6,0)="Ja",BB3346-MAX(BC3346:BD3346),BB3346-BC3346),0)</f>
        <v>0</v>
      </c>
    </row>
    <row r="3347" spans="1:57" x14ac:dyDescent="0.25">
      <c r="A3347" s="320" t="str">
        <f>IF(AND(D3347&lt;&gt;0,C3347&lt;&gt;0,E3347&lt;&gt;0),IF(B3347&lt;&gt;0,CONCATENATE(B3347,"-AGr",VLOOKUP(C3347,Listen!$A$2:$D$45,4,FALSE),"-",D3347,"-",E3347,),CONCATENATE("AGr",VLOOKUP(C3347,Listen!$A$2:$D$45,4,FALSE),"-",D3347,"-",E3347)),"keine vollständige ID")</f>
        <v>keine vollständige ID</v>
      </c>
      <c r="B3347" s="301"/>
      <c r="C3347" s="287"/>
      <c r="D3347" s="34"/>
      <c r="E3347" s="306"/>
      <c r="F3347" s="116"/>
      <c r="G3347" s="17"/>
      <c r="H3347" s="17"/>
      <c r="I3347" s="17"/>
      <c r="J3347" s="17"/>
      <c r="K3347" s="17"/>
      <c r="L3347" s="17"/>
      <c r="M3347" s="17"/>
      <c r="N3347" s="17"/>
      <c r="O3347" s="116"/>
      <c r="P3347" s="117">
        <f>IF(D3347&gt;A_Stammdaten!$B$12,0,SUM(G3347,H3347,J3347,L3347:M3347)-SUM(I3347,K3347,N3347:O3347))</f>
        <v>0</v>
      </c>
      <c r="Q3347" s="17"/>
      <c r="R3347" s="17"/>
      <c r="S3347" s="17"/>
      <c r="T3347" s="17"/>
      <c r="U3347" s="62">
        <f t="shared" si="1094"/>
        <v>0</v>
      </c>
      <c r="V3347" s="34"/>
      <c r="W3347" s="34"/>
      <c r="X3347" s="34"/>
      <c r="Y3347" s="34"/>
      <c r="Z3347" s="34"/>
      <c r="AA3347" s="63" t="str">
        <f t="shared" si="1095"/>
        <v>-</v>
      </c>
      <c r="AB3347" s="63" t="str">
        <f t="shared" si="1096"/>
        <v>-</v>
      </c>
      <c r="AC3347" s="63">
        <f>IF(ISBLANK($C3347),0,VLOOKUP($C3347,Listen!$A$2:$C$45,2,FALSE))</f>
        <v>0</v>
      </c>
      <c r="AD3347" s="63">
        <f>IF(ISBLANK($C3347),0,VLOOKUP($C3347,Listen!$A$2:$C$45,3,FALSE))</f>
        <v>0</v>
      </c>
      <c r="AE3347" s="49">
        <f t="shared" si="1097"/>
        <v>0</v>
      </c>
      <c r="AF3347" s="49">
        <f t="shared" si="1097"/>
        <v>0</v>
      </c>
      <c r="AG3347" s="49">
        <f>IFERROR(IF(OR($V3347&lt;&gt;"Ja",VLOOKUP($C3347,Listen!$A$2:$F$45,5,0)="Nein",D3347&lt;IF(C3347="LNG Anbindungsanlagen gemäß separater Festlegung",2022,2023)),$AC3347,$AA3347),0)</f>
        <v>0</v>
      </c>
      <c r="AH3347" s="49">
        <f>IFERROR(IF(OR($V3347&lt;&gt;"Ja",VLOOKUP($C3347,Listen!$A$2:$F$45,5,0)="Nein",D3347&lt;IF(C3347="LNG Anbindungsanlagen gemäß separater Festlegung",2022,2023)),$AC3347,$AA3347),0)</f>
        <v>0</v>
      </c>
      <c r="AI3347" s="49">
        <f>IFERROR(IF(OR($W3347&lt;&gt;"Ja",VLOOKUP($C3347,Listen!$A$2:$F$45,6,0)="Nein"),$AC3347,$AB3347),0)</f>
        <v>0</v>
      </c>
      <c r="AJ3347" s="49">
        <f>IFERROR(IF(OR($W3347&lt;&gt;"Ja",VLOOKUP($C3347,Listen!$A$2:$F$45,6,0)="Nein"),$AC3347,$AB3347),0)</f>
        <v>0</v>
      </c>
      <c r="AK3347" s="49">
        <f>IFERROR(IF(OR($W3347&lt;&gt;"Ja",VLOOKUP($C3347,Listen!$A$2:$F$45,6,0)="Nein"),$AC3347,$AB3347),0)</f>
        <v>0</v>
      </c>
      <c r="AL3347" s="51">
        <f t="shared" si="1098"/>
        <v>0</v>
      </c>
      <c r="AM3347" s="296">
        <f>IFERROR(IF(VLOOKUP($C3347,Listen!$A$2:$F$45,6,0)="Ja",MAX(BC3347:BD3347),D_SAV!$BC3347),0)</f>
        <v>0</v>
      </c>
      <c r="AN3347" s="51">
        <f t="shared" si="1099"/>
        <v>0</v>
      </c>
      <c r="AP3347" s="304">
        <f t="shared" si="1100"/>
        <v>0</v>
      </c>
      <c r="AQ3347" s="304">
        <f t="shared" si="1101"/>
        <v>0</v>
      </c>
      <c r="AR3347" s="304">
        <f t="shared" si="1102"/>
        <v>0</v>
      </c>
      <c r="AS3347" s="304">
        <f t="shared" si="1103"/>
        <v>0</v>
      </c>
      <c r="AT3347" s="304">
        <f t="shared" si="1104"/>
        <v>0</v>
      </c>
      <c r="AU3347" s="304">
        <f t="shared" si="1105"/>
        <v>0</v>
      </c>
      <c r="AV3347" s="304">
        <f t="shared" si="1106"/>
        <v>0</v>
      </c>
      <c r="AW3347" s="304">
        <f t="shared" si="1107"/>
        <v>0</v>
      </c>
      <c r="AX3347" s="304">
        <f t="shared" si="1108"/>
        <v>0</v>
      </c>
      <c r="AY3347" s="304">
        <f t="shared" si="1109"/>
        <v>0</v>
      </c>
      <c r="AZ3347" s="304">
        <f t="shared" si="1110"/>
        <v>0</v>
      </c>
      <c r="BA3347" s="304">
        <f t="shared" si="1111"/>
        <v>0</v>
      </c>
      <c r="BB3347" s="304">
        <f t="shared" si="1112"/>
        <v>0</v>
      </c>
      <c r="BC3347" s="304">
        <f t="shared" si="1113"/>
        <v>0</v>
      </c>
      <c r="BD3347" s="304">
        <f t="shared" si="1114"/>
        <v>0</v>
      </c>
      <c r="BE3347" s="304">
        <f>IFERROR(IF(VLOOKUP($C3347,Listen!$A$2:$F$45,6,0)="Ja",BB3347-MAX(BC3347:BD3347),BB3347-BC3347),0)</f>
        <v>0</v>
      </c>
    </row>
    <row r="3348" spans="1:57" x14ac:dyDescent="0.25">
      <c r="A3348" s="320" t="str">
        <f>IF(AND(D3348&lt;&gt;0,C3348&lt;&gt;0,E3348&lt;&gt;0),IF(B3348&lt;&gt;0,CONCATENATE(B3348,"-AGr",VLOOKUP(C3348,Listen!$A$2:$D$45,4,FALSE),"-",D3348,"-",E3348,),CONCATENATE("AGr",VLOOKUP(C3348,Listen!$A$2:$D$45,4,FALSE),"-",D3348,"-",E3348)),"keine vollständige ID")</f>
        <v>keine vollständige ID</v>
      </c>
      <c r="B3348" s="301"/>
      <c r="C3348" s="287"/>
      <c r="D3348" s="34"/>
      <c r="E3348" s="306"/>
      <c r="F3348" s="116"/>
      <c r="G3348" s="17"/>
      <c r="H3348" s="17"/>
      <c r="I3348" s="17"/>
      <c r="J3348" s="17"/>
      <c r="K3348" s="17"/>
      <c r="L3348" s="17"/>
      <c r="M3348" s="17"/>
      <c r="N3348" s="17"/>
      <c r="O3348" s="116"/>
      <c r="P3348" s="117">
        <f>IF(D3348&gt;A_Stammdaten!$B$12,0,SUM(G3348,H3348,J3348,L3348:M3348)-SUM(I3348,K3348,N3348:O3348))</f>
        <v>0</v>
      </c>
      <c r="Q3348" s="17"/>
      <c r="R3348" s="17"/>
      <c r="S3348" s="17"/>
      <c r="T3348" s="17"/>
      <c r="U3348" s="62">
        <f t="shared" si="1094"/>
        <v>0</v>
      </c>
      <c r="V3348" s="34"/>
      <c r="W3348" s="34"/>
      <c r="X3348" s="34"/>
      <c r="Y3348" s="34"/>
      <c r="Z3348" s="34"/>
      <c r="AA3348" s="63" t="str">
        <f t="shared" si="1095"/>
        <v>-</v>
      </c>
      <c r="AB3348" s="63" t="str">
        <f t="shared" si="1096"/>
        <v>-</v>
      </c>
      <c r="AC3348" s="63">
        <f>IF(ISBLANK($C3348),0,VLOOKUP($C3348,Listen!$A$2:$C$45,2,FALSE))</f>
        <v>0</v>
      </c>
      <c r="AD3348" s="63">
        <f>IF(ISBLANK($C3348),0,VLOOKUP($C3348,Listen!$A$2:$C$45,3,FALSE))</f>
        <v>0</v>
      </c>
      <c r="AE3348" s="49">
        <f t="shared" si="1097"/>
        <v>0</v>
      </c>
      <c r="AF3348" s="49">
        <f t="shared" si="1097"/>
        <v>0</v>
      </c>
      <c r="AG3348" s="49">
        <f>IFERROR(IF(OR($V3348&lt;&gt;"Ja",VLOOKUP($C3348,Listen!$A$2:$F$45,5,0)="Nein",D3348&lt;IF(C3348="LNG Anbindungsanlagen gemäß separater Festlegung",2022,2023)),$AC3348,$AA3348),0)</f>
        <v>0</v>
      </c>
      <c r="AH3348" s="49">
        <f>IFERROR(IF(OR($V3348&lt;&gt;"Ja",VLOOKUP($C3348,Listen!$A$2:$F$45,5,0)="Nein",D3348&lt;IF(C3348="LNG Anbindungsanlagen gemäß separater Festlegung",2022,2023)),$AC3348,$AA3348),0)</f>
        <v>0</v>
      </c>
      <c r="AI3348" s="49">
        <f>IFERROR(IF(OR($W3348&lt;&gt;"Ja",VLOOKUP($C3348,Listen!$A$2:$F$45,6,0)="Nein"),$AC3348,$AB3348),0)</f>
        <v>0</v>
      </c>
      <c r="AJ3348" s="49">
        <f>IFERROR(IF(OR($W3348&lt;&gt;"Ja",VLOOKUP($C3348,Listen!$A$2:$F$45,6,0)="Nein"),$AC3348,$AB3348),0)</f>
        <v>0</v>
      </c>
      <c r="AK3348" s="49">
        <f>IFERROR(IF(OR($W3348&lt;&gt;"Ja",VLOOKUP($C3348,Listen!$A$2:$F$45,6,0)="Nein"),$AC3348,$AB3348),0)</f>
        <v>0</v>
      </c>
      <c r="AL3348" s="51">
        <f t="shared" si="1098"/>
        <v>0</v>
      </c>
      <c r="AM3348" s="296">
        <f>IFERROR(IF(VLOOKUP($C3348,Listen!$A$2:$F$45,6,0)="Ja",MAX(BC3348:BD3348),D_SAV!$BC3348),0)</f>
        <v>0</v>
      </c>
      <c r="AN3348" s="51">
        <f t="shared" si="1099"/>
        <v>0</v>
      </c>
      <c r="AP3348" s="304">
        <f t="shared" si="1100"/>
        <v>0</v>
      </c>
      <c r="AQ3348" s="304">
        <f t="shared" si="1101"/>
        <v>0</v>
      </c>
      <c r="AR3348" s="304">
        <f t="shared" si="1102"/>
        <v>0</v>
      </c>
      <c r="AS3348" s="304">
        <f t="shared" si="1103"/>
        <v>0</v>
      </c>
      <c r="AT3348" s="304">
        <f t="shared" si="1104"/>
        <v>0</v>
      </c>
      <c r="AU3348" s="304">
        <f t="shared" si="1105"/>
        <v>0</v>
      </c>
      <c r="AV3348" s="304">
        <f t="shared" si="1106"/>
        <v>0</v>
      </c>
      <c r="AW3348" s="304">
        <f t="shared" si="1107"/>
        <v>0</v>
      </c>
      <c r="AX3348" s="304">
        <f t="shared" si="1108"/>
        <v>0</v>
      </c>
      <c r="AY3348" s="304">
        <f t="shared" si="1109"/>
        <v>0</v>
      </c>
      <c r="AZ3348" s="304">
        <f t="shared" si="1110"/>
        <v>0</v>
      </c>
      <c r="BA3348" s="304">
        <f t="shared" si="1111"/>
        <v>0</v>
      </c>
      <c r="BB3348" s="304">
        <f t="shared" si="1112"/>
        <v>0</v>
      </c>
      <c r="BC3348" s="304">
        <f t="shared" si="1113"/>
        <v>0</v>
      </c>
      <c r="BD3348" s="304">
        <f t="shared" si="1114"/>
        <v>0</v>
      </c>
      <c r="BE3348" s="304">
        <f>IFERROR(IF(VLOOKUP($C3348,Listen!$A$2:$F$45,6,0)="Ja",BB3348-MAX(BC3348:BD3348),BB3348-BC3348),0)</f>
        <v>0</v>
      </c>
    </row>
    <row r="3349" spans="1:57" x14ac:dyDescent="0.25">
      <c r="A3349" s="320" t="str">
        <f>IF(AND(D3349&lt;&gt;0,C3349&lt;&gt;0,E3349&lt;&gt;0),IF(B3349&lt;&gt;0,CONCATENATE(B3349,"-AGr",VLOOKUP(C3349,Listen!$A$2:$D$45,4,FALSE),"-",D3349,"-",E3349,),CONCATENATE("AGr",VLOOKUP(C3349,Listen!$A$2:$D$45,4,FALSE),"-",D3349,"-",E3349)),"keine vollständige ID")</f>
        <v>keine vollständige ID</v>
      </c>
      <c r="B3349" s="301"/>
      <c r="C3349" s="287"/>
      <c r="D3349" s="34"/>
      <c r="E3349" s="306"/>
      <c r="F3349" s="116"/>
      <c r="G3349" s="17"/>
      <c r="H3349" s="17"/>
      <c r="I3349" s="17"/>
      <c r="J3349" s="17"/>
      <c r="K3349" s="17"/>
      <c r="L3349" s="17"/>
      <c r="M3349" s="17"/>
      <c r="N3349" s="17"/>
      <c r="O3349" s="116"/>
      <c r="P3349" s="117">
        <f>IF(D3349&gt;A_Stammdaten!$B$12,0,SUM(G3349,H3349,J3349,L3349:M3349)-SUM(I3349,K3349,N3349:O3349))</f>
        <v>0</v>
      </c>
      <c r="Q3349" s="17"/>
      <c r="R3349" s="17"/>
      <c r="S3349" s="17"/>
      <c r="T3349" s="17"/>
      <c r="U3349" s="62">
        <f t="shared" si="1094"/>
        <v>0</v>
      </c>
      <c r="V3349" s="34"/>
      <c r="W3349" s="34"/>
      <c r="X3349" s="34"/>
      <c r="Y3349" s="34"/>
      <c r="Z3349" s="34"/>
      <c r="AA3349" s="63" t="str">
        <f t="shared" si="1095"/>
        <v>-</v>
      </c>
      <c r="AB3349" s="63" t="str">
        <f t="shared" si="1096"/>
        <v>-</v>
      </c>
      <c r="AC3349" s="63">
        <f>IF(ISBLANK($C3349),0,VLOOKUP($C3349,Listen!$A$2:$C$45,2,FALSE))</f>
        <v>0</v>
      </c>
      <c r="AD3349" s="63">
        <f>IF(ISBLANK($C3349),0,VLOOKUP($C3349,Listen!$A$2:$C$45,3,FALSE))</f>
        <v>0</v>
      </c>
      <c r="AE3349" s="49">
        <f t="shared" si="1097"/>
        <v>0</v>
      </c>
      <c r="AF3349" s="49">
        <f t="shared" si="1097"/>
        <v>0</v>
      </c>
      <c r="AG3349" s="49">
        <f>IFERROR(IF(OR($V3349&lt;&gt;"Ja",VLOOKUP($C3349,Listen!$A$2:$F$45,5,0)="Nein",D3349&lt;IF(C3349="LNG Anbindungsanlagen gemäß separater Festlegung",2022,2023)),$AC3349,$AA3349),0)</f>
        <v>0</v>
      </c>
      <c r="AH3349" s="49">
        <f>IFERROR(IF(OR($V3349&lt;&gt;"Ja",VLOOKUP($C3349,Listen!$A$2:$F$45,5,0)="Nein",D3349&lt;IF(C3349="LNG Anbindungsanlagen gemäß separater Festlegung",2022,2023)),$AC3349,$AA3349),0)</f>
        <v>0</v>
      </c>
      <c r="AI3349" s="49">
        <f>IFERROR(IF(OR($W3349&lt;&gt;"Ja",VLOOKUP($C3349,Listen!$A$2:$F$45,6,0)="Nein"),$AC3349,$AB3349),0)</f>
        <v>0</v>
      </c>
      <c r="AJ3349" s="49">
        <f>IFERROR(IF(OR($W3349&lt;&gt;"Ja",VLOOKUP($C3349,Listen!$A$2:$F$45,6,0)="Nein"),$AC3349,$AB3349),0)</f>
        <v>0</v>
      </c>
      <c r="AK3349" s="49">
        <f>IFERROR(IF(OR($W3349&lt;&gt;"Ja",VLOOKUP($C3349,Listen!$A$2:$F$45,6,0)="Nein"),$AC3349,$AB3349),0)</f>
        <v>0</v>
      </c>
      <c r="AL3349" s="51">
        <f t="shared" si="1098"/>
        <v>0</v>
      </c>
      <c r="AM3349" s="296">
        <f>IFERROR(IF(VLOOKUP($C3349,Listen!$A$2:$F$45,6,0)="Ja",MAX(BC3349:BD3349),D_SAV!$BC3349),0)</f>
        <v>0</v>
      </c>
      <c r="AN3349" s="51">
        <f t="shared" si="1099"/>
        <v>0</v>
      </c>
      <c r="AP3349" s="304">
        <f t="shared" si="1100"/>
        <v>0</v>
      </c>
      <c r="AQ3349" s="304">
        <f t="shared" si="1101"/>
        <v>0</v>
      </c>
      <c r="AR3349" s="304">
        <f t="shared" si="1102"/>
        <v>0</v>
      </c>
      <c r="AS3349" s="304">
        <f t="shared" si="1103"/>
        <v>0</v>
      </c>
      <c r="AT3349" s="304">
        <f t="shared" si="1104"/>
        <v>0</v>
      </c>
      <c r="AU3349" s="304">
        <f t="shared" si="1105"/>
        <v>0</v>
      </c>
      <c r="AV3349" s="304">
        <f t="shared" si="1106"/>
        <v>0</v>
      </c>
      <c r="AW3349" s="304">
        <f t="shared" si="1107"/>
        <v>0</v>
      </c>
      <c r="AX3349" s="304">
        <f t="shared" si="1108"/>
        <v>0</v>
      </c>
      <c r="AY3349" s="304">
        <f t="shared" si="1109"/>
        <v>0</v>
      </c>
      <c r="AZ3349" s="304">
        <f t="shared" si="1110"/>
        <v>0</v>
      </c>
      <c r="BA3349" s="304">
        <f t="shared" si="1111"/>
        <v>0</v>
      </c>
      <c r="BB3349" s="304">
        <f t="shared" si="1112"/>
        <v>0</v>
      </c>
      <c r="BC3349" s="304">
        <f t="shared" si="1113"/>
        <v>0</v>
      </c>
      <c r="BD3349" s="304">
        <f t="shared" si="1114"/>
        <v>0</v>
      </c>
      <c r="BE3349" s="304">
        <f>IFERROR(IF(VLOOKUP($C3349,Listen!$A$2:$F$45,6,0)="Ja",BB3349-MAX(BC3349:BD3349),BB3349-BC3349),0)</f>
        <v>0</v>
      </c>
    </row>
    <row r="3350" spans="1:57" x14ac:dyDescent="0.25">
      <c r="A3350" s="320" t="str">
        <f>IF(AND(D3350&lt;&gt;0,C3350&lt;&gt;0,E3350&lt;&gt;0),IF(B3350&lt;&gt;0,CONCATENATE(B3350,"-AGr",VLOOKUP(C3350,Listen!$A$2:$D$45,4,FALSE),"-",D3350,"-",E3350,),CONCATENATE("AGr",VLOOKUP(C3350,Listen!$A$2:$D$45,4,FALSE),"-",D3350,"-",E3350)),"keine vollständige ID")</f>
        <v>keine vollständige ID</v>
      </c>
      <c r="B3350" s="301"/>
      <c r="C3350" s="287"/>
      <c r="D3350" s="34"/>
      <c r="E3350" s="306"/>
      <c r="F3350" s="116"/>
      <c r="G3350" s="17"/>
      <c r="H3350" s="17"/>
      <c r="I3350" s="17"/>
      <c r="J3350" s="17"/>
      <c r="K3350" s="17"/>
      <c r="L3350" s="17"/>
      <c r="M3350" s="17"/>
      <c r="N3350" s="17"/>
      <c r="O3350" s="116"/>
      <c r="P3350" s="117">
        <f>IF(D3350&gt;A_Stammdaten!$B$12,0,SUM(G3350,H3350,J3350,L3350:M3350)-SUM(I3350,K3350,N3350:O3350))</f>
        <v>0</v>
      </c>
      <c r="Q3350" s="17"/>
      <c r="R3350" s="17"/>
      <c r="S3350" s="17"/>
      <c r="T3350" s="17"/>
      <c r="U3350" s="62">
        <f t="shared" si="1094"/>
        <v>0</v>
      </c>
      <c r="V3350" s="34"/>
      <c r="W3350" s="34"/>
      <c r="X3350" s="34"/>
      <c r="Y3350" s="34"/>
      <c r="Z3350" s="34"/>
      <c r="AA3350" s="63" t="str">
        <f t="shared" si="1095"/>
        <v>-</v>
      </c>
      <c r="AB3350" s="63" t="str">
        <f t="shared" si="1096"/>
        <v>-</v>
      </c>
      <c r="AC3350" s="63">
        <f>IF(ISBLANK($C3350),0,VLOOKUP($C3350,Listen!$A$2:$C$45,2,FALSE))</f>
        <v>0</v>
      </c>
      <c r="AD3350" s="63">
        <f>IF(ISBLANK($C3350),0,VLOOKUP($C3350,Listen!$A$2:$C$45,3,FALSE))</f>
        <v>0</v>
      </c>
      <c r="AE3350" s="49">
        <f t="shared" si="1097"/>
        <v>0</v>
      </c>
      <c r="AF3350" s="49">
        <f t="shared" si="1097"/>
        <v>0</v>
      </c>
      <c r="AG3350" s="49">
        <f>IFERROR(IF(OR($V3350&lt;&gt;"Ja",VLOOKUP($C3350,Listen!$A$2:$F$45,5,0)="Nein",D3350&lt;IF(C3350="LNG Anbindungsanlagen gemäß separater Festlegung",2022,2023)),$AC3350,$AA3350),0)</f>
        <v>0</v>
      </c>
      <c r="AH3350" s="49">
        <f>IFERROR(IF(OR($V3350&lt;&gt;"Ja",VLOOKUP($C3350,Listen!$A$2:$F$45,5,0)="Nein",D3350&lt;IF(C3350="LNG Anbindungsanlagen gemäß separater Festlegung",2022,2023)),$AC3350,$AA3350),0)</f>
        <v>0</v>
      </c>
      <c r="AI3350" s="49">
        <f>IFERROR(IF(OR($W3350&lt;&gt;"Ja",VLOOKUP($C3350,Listen!$A$2:$F$45,6,0)="Nein"),$AC3350,$AB3350),0)</f>
        <v>0</v>
      </c>
      <c r="AJ3350" s="49">
        <f>IFERROR(IF(OR($W3350&lt;&gt;"Ja",VLOOKUP($C3350,Listen!$A$2:$F$45,6,0)="Nein"),$AC3350,$AB3350),0)</f>
        <v>0</v>
      </c>
      <c r="AK3350" s="49">
        <f>IFERROR(IF(OR($W3350&lt;&gt;"Ja",VLOOKUP($C3350,Listen!$A$2:$F$45,6,0)="Nein"),$AC3350,$AB3350),0)</f>
        <v>0</v>
      </c>
      <c r="AL3350" s="51">
        <f t="shared" si="1098"/>
        <v>0</v>
      </c>
      <c r="AM3350" s="296">
        <f>IFERROR(IF(VLOOKUP($C3350,Listen!$A$2:$F$45,6,0)="Ja",MAX(BC3350:BD3350),D_SAV!$BC3350),0)</f>
        <v>0</v>
      </c>
      <c r="AN3350" s="51">
        <f t="shared" si="1099"/>
        <v>0</v>
      </c>
      <c r="AP3350" s="304">
        <f t="shared" si="1100"/>
        <v>0</v>
      </c>
      <c r="AQ3350" s="304">
        <f t="shared" si="1101"/>
        <v>0</v>
      </c>
      <c r="AR3350" s="304">
        <f t="shared" si="1102"/>
        <v>0</v>
      </c>
      <c r="AS3350" s="304">
        <f t="shared" si="1103"/>
        <v>0</v>
      </c>
      <c r="AT3350" s="304">
        <f t="shared" si="1104"/>
        <v>0</v>
      </c>
      <c r="AU3350" s="304">
        <f t="shared" si="1105"/>
        <v>0</v>
      </c>
      <c r="AV3350" s="304">
        <f t="shared" si="1106"/>
        <v>0</v>
      </c>
      <c r="AW3350" s="304">
        <f t="shared" si="1107"/>
        <v>0</v>
      </c>
      <c r="AX3350" s="304">
        <f t="shared" si="1108"/>
        <v>0</v>
      </c>
      <c r="AY3350" s="304">
        <f t="shared" si="1109"/>
        <v>0</v>
      </c>
      <c r="AZ3350" s="304">
        <f t="shared" si="1110"/>
        <v>0</v>
      </c>
      <c r="BA3350" s="304">
        <f t="shared" si="1111"/>
        <v>0</v>
      </c>
      <c r="BB3350" s="304">
        <f t="shared" si="1112"/>
        <v>0</v>
      </c>
      <c r="BC3350" s="304">
        <f t="shared" si="1113"/>
        <v>0</v>
      </c>
      <c r="BD3350" s="304">
        <f t="shared" si="1114"/>
        <v>0</v>
      </c>
      <c r="BE3350" s="304">
        <f>IFERROR(IF(VLOOKUP($C3350,Listen!$A$2:$F$45,6,0)="Ja",BB3350-MAX(BC3350:BD3350),BB3350-BC3350),0)</f>
        <v>0</v>
      </c>
    </row>
    <row r="3351" spans="1:57" x14ac:dyDescent="0.25">
      <c r="A3351" s="320" t="str">
        <f>IF(AND(D3351&lt;&gt;0,C3351&lt;&gt;0,E3351&lt;&gt;0),IF(B3351&lt;&gt;0,CONCATENATE(B3351,"-AGr",VLOOKUP(C3351,Listen!$A$2:$D$45,4,FALSE),"-",D3351,"-",E3351,),CONCATENATE("AGr",VLOOKUP(C3351,Listen!$A$2:$D$45,4,FALSE),"-",D3351,"-",E3351)),"keine vollständige ID")</f>
        <v>keine vollständige ID</v>
      </c>
      <c r="B3351" s="301"/>
      <c r="C3351" s="287"/>
      <c r="D3351" s="34"/>
      <c r="E3351" s="306"/>
      <c r="F3351" s="116"/>
      <c r="G3351" s="17"/>
      <c r="H3351" s="17"/>
      <c r="I3351" s="17"/>
      <c r="J3351" s="17"/>
      <c r="K3351" s="17"/>
      <c r="L3351" s="17"/>
      <c r="M3351" s="17"/>
      <c r="N3351" s="17"/>
      <c r="O3351" s="116"/>
      <c r="P3351" s="117">
        <f>IF(D3351&gt;A_Stammdaten!$B$12,0,SUM(G3351,H3351,J3351,L3351:M3351)-SUM(I3351,K3351,N3351:O3351))</f>
        <v>0</v>
      </c>
      <c r="Q3351" s="17"/>
      <c r="R3351" s="17"/>
      <c r="S3351" s="17"/>
      <c r="T3351" s="17"/>
      <c r="U3351" s="62">
        <f t="shared" si="1094"/>
        <v>0</v>
      </c>
      <c r="V3351" s="34"/>
      <c r="W3351" s="34"/>
      <c r="X3351" s="34"/>
      <c r="Y3351" s="34"/>
      <c r="Z3351" s="34"/>
      <c r="AA3351" s="63" t="str">
        <f t="shared" si="1095"/>
        <v>-</v>
      </c>
      <c r="AB3351" s="63" t="str">
        <f t="shared" si="1096"/>
        <v>-</v>
      </c>
      <c r="AC3351" s="63">
        <f>IF(ISBLANK($C3351),0,VLOOKUP($C3351,Listen!$A$2:$C$45,2,FALSE))</f>
        <v>0</v>
      </c>
      <c r="AD3351" s="63">
        <f>IF(ISBLANK($C3351),0,VLOOKUP($C3351,Listen!$A$2:$C$45,3,FALSE))</f>
        <v>0</v>
      </c>
      <c r="AE3351" s="49">
        <f t="shared" si="1097"/>
        <v>0</v>
      </c>
      <c r="AF3351" s="49">
        <f t="shared" si="1097"/>
        <v>0</v>
      </c>
      <c r="AG3351" s="49">
        <f>IFERROR(IF(OR($V3351&lt;&gt;"Ja",VLOOKUP($C3351,Listen!$A$2:$F$45,5,0)="Nein",D3351&lt;IF(C3351="LNG Anbindungsanlagen gemäß separater Festlegung",2022,2023)),$AC3351,$AA3351),0)</f>
        <v>0</v>
      </c>
      <c r="AH3351" s="49">
        <f>IFERROR(IF(OR($V3351&lt;&gt;"Ja",VLOOKUP($C3351,Listen!$A$2:$F$45,5,0)="Nein",D3351&lt;IF(C3351="LNG Anbindungsanlagen gemäß separater Festlegung",2022,2023)),$AC3351,$AA3351),0)</f>
        <v>0</v>
      </c>
      <c r="AI3351" s="49">
        <f>IFERROR(IF(OR($W3351&lt;&gt;"Ja",VLOOKUP($C3351,Listen!$A$2:$F$45,6,0)="Nein"),$AC3351,$AB3351),0)</f>
        <v>0</v>
      </c>
      <c r="AJ3351" s="49">
        <f>IFERROR(IF(OR($W3351&lt;&gt;"Ja",VLOOKUP($C3351,Listen!$A$2:$F$45,6,0)="Nein"),$AC3351,$AB3351),0)</f>
        <v>0</v>
      </c>
      <c r="AK3351" s="49">
        <f>IFERROR(IF(OR($W3351&lt;&gt;"Ja",VLOOKUP($C3351,Listen!$A$2:$F$45,6,0)="Nein"),$AC3351,$AB3351),0)</f>
        <v>0</v>
      </c>
      <c r="AL3351" s="51">
        <f t="shared" si="1098"/>
        <v>0</v>
      </c>
      <c r="AM3351" s="296">
        <f>IFERROR(IF(VLOOKUP($C3351,Listen!$A$2:$F$45,6,0)="Ja",MAX(BC3351:BD3351),D_SAV!$BC3351),0)</f>
        <v>0</v>
      </c>
      <c r="AN3351" s="51">
        <f t="shared" si="1099"/>
        <v>0</v>
      </c>
      <c r="AP3351" s="304">
        <f t="shared" si="1100"/>
        <v>0</v>
      </c>
      <c r="AQ3351" s="304">
        <f t="shared" si="1101"/>
        <v>0</v>
      </c>
      <c r="AR3351" s="304">
        <f t="shared" si="1102"/>
        <v>0</v>
      </c>
      <c r="AS3351" s="304">
        <f t="shared" si="1103"/>
        <v>0</v>
      </c>
      <c r="AT3351" s="304">
        <f t="shared" si="1104"/>
        <v>0</v>
      </c>
      <c r="AU3351" s="304">
        <f t="shared" si="1105"/>
        <v>0</v>
      </c>
      <c r="AV3351" s="304">
        <f t="shared" si="1106"/>
        <v>0</v>
      </c>
      <c r="AW3351" s="304">
        <f t="shared" si="1107"/>
        <v>0</v>
      </c>
      <c r="AX3351" s="304">
        <f t="shared" si="1108"/>
        <v>0</v>
      </c>
      <c r="AY3351" s="304">
        <f t="shared" si="1109"/>
        <v>0</v>
      </c>
      <c r="AZ3351" s="304">
        <f t="shared" si="1110"/>
        <v>0</v>
      </c>
      <c r="BA3351" s="304">
        <f t="shared" si="1111"/>
        <v>0</v>
      </c>
      <c r="BB3351" s="304">
        <f t="shared" si="1112"/>
        <v>0</v>
      </c>
      <c r="BC3351" s="304">
        <f t="shared" si="1113"/>
        <v>0</v>
      </c>
      <c r="BD3351" s="304">
        <f t="shared" si="1114"/>
        <v>0</v>
      </c>
      <c r="BE3351" s="304">
        <f>IFERROR(IF(VLOOKUP($C3351,Listen!$A$2:$F$45,6,0)="Ja",BB3351-MAX(BC3351:BD3351),BB3351-BC3351),0)</f>
        <v>0</v>
      </c>
    </row>
    <row r="3352" spans="1:57" x14ac:dyDescent="0.25">
      <c r="A3352" s="320" t="str">
        <f>IF(AND(D3352&lt;&gt;0,C3352&lt;&gt;0,E3352&lt;&gt;0),IF(B3352&lt;&gt;0,CONCATENATE(B3352,"-AGr",VLOOKUP(C3352,Listen!$A$2:$D$45,4,FALSE),"-",D3352,"-",E3352,),CONCATENATE("AGr",VLOOKUP(C3352,Listen!$A$2:$D$45,4,FALSE),"-",D3352,"-",E3352)),"keine vollständige ID")</f>
        <v>keine vollständige ID</v>
      </c>
      <c r="B3352" s="301"/>
      <c r="C3352" s="287"/>
      <c r="D3352" s="34"/>
      <c r="E3352" s="306"/>
      <c r="F3352" s="116"/>
      <c r="G3352" s="17"/>
      <c r="H3352" s="17"/>
      <c r="I3352" s="17"/>
      <c r="J3352" s="17"/>
      <c r="K3352" s="17"/>
      <c r="L3352" s="17"/>
      <c r="M3352" s="17"/>
      <c r="N3352" s="17"/>
      <c r="O3352" s="116"/>
      <c r="P3352" s="117">
        <f>IF(D3352&gt;A_Stammdaten!$B$12,0,SUM(G3352,H3352,J3352,L3352:M3352)-SUM(I3352,K3352,N3352:O3352))</f>
        <v>0</v>
      </c>
      <c r="Q3352" s="17"/>
      <c r="R3352" s="17"/>
      <c r="S3352" s="17"/>
      <c r="T3352" s="17"/>
      <c r="U3352" s="62">
        <f t="shared" si="1094"/>
        <v>0</v>
      </c>
      <c r="V3352" s="34"/>
      <c r="W3352" s="34"/>
      <c r="X3352" s="34"/>
      <c r="Y3352" s="34"/>
      <c r="Z3352" s="34"/>
      <c r="AA3352" s="63" t="str">
        <f t="shared" si="1095"/>
        <v>-</v>
      </c>
      <c r="AB3352" s="63" t="str">
        <f t="shared" si="1096"/>
        <v>-</v>
      </c>
      <c r="AC3352" s="63">
        <f>IF(ISBLANK($C3352),0,VLOOKUP($C3352,Listen!$A$2:$C$45,2,FALSE))</f>
        <v>0</v>
      </c>
      <c r="AD3352" s="63">
        <f>IF(ISBLANK($C3352),0,VLOOKUP($C3352,Listen!$A$2:$C$45,3,FALSE))</f>
        <v>0</v>
      </c>
      <c r="AE3352" s="49">
        <f t="shared" si="1097"/>
        <v>0</v>
      </c>
      <c r="AF3352" s="49">
        <f t="shared" si="1097"/>
        <v>0</v>
      </c>
      <c r="AG3352" s="49">
        <f>IFERROR(IF(OR($V3352&lt;&gt;"Ja",VLOOKUP($C3352,Listen!$A$2:$F$45,5,0)="Nein",D3352&lt;IF(C3352="LNG Anbindungsanlagen gemäß separater Festlegung",2022,2023)),$AC3352,$AA3352),0)</f>
        <v>0</v>
      </c>
      <c r="AH3352" s="49">
        <f>IFERROR(IF(OR($V3352&lt;&gt;"Ja",VLOOKUP($C3352,Listen!$A$2:$F$45,5,0)="Nein",D3352&lt;IF(C3352="LNG Anbindungsanlagen gemäß separater Festlegung",2022,2023)),$AC3352,$AA3352),0)</f>
        <v>0</v>
      </c>
      <c r="AI3352" s="49">
        <f>IFERROR(IF(OR($W3352&lt;&gt;"Ja",VLOOKUP($C3352,Listen!$A$2:$F$45,6,0)="Nein"),$AC3352,$AB3352),0)</f>
        <v>0</v>
      </c>
      <c r="AJ3352" s="49">
        <f>IFERROR(IF(OR($W3352&lt;&gt;"Ja",VLOOKUP($C3352,Listen!$A$2:$F$45,6,0)="Nein"),$AC3352,$AB3352),0)</f>
        <v>0</v>
      </c>
      <c r="AK3352" s="49">
        <f>IFERROR(IF(OR($W3352&lt;&gt;"Ja",VLOOKUP($C3352,Listen!$A$2:$F$45,6,0)="Nein"),$AC3352,$AB3352),0)</f>
        <v>0</v>
      </c>
      <c r="AL3352" s="51">
        <f t="shared" si="1098"/>
        <v>0</v>
      </c>
      <c r="AM3352" s="296">
        <f>IFERROR(IF(VLOOKUP($C3352,Listen!$A$2:$F$45,6,0)="Ja",MAX(BC3352:BD3352),D_SAV!$BC3352),0)</f>
        <v>0</v>
      </c>
      <c r="AN3352" s="51">
        <f t="shared" si="1099"/>
        <v>0</v>
      </c>
      <c r="AP3352" s="304">
        <f t="shared" si="1100"/>
        <v>0</v>
      </c>
      <c r="AQ3352" s="304">
        <f t="shared" si="1101"/>
        <v>0</v>
      </c>
      <c r="AR3352" s="304">
        <f t="shared" si="1102"/>
        <v>0</v>
      </c>
      <c r="AS3352" s="304">
        <f t="shared" si="1103"/>
        <v>0</v>
      </c>
      <c r="AT3352" s="304">
        <f t="shared" si="1104"/>
        <v>0</v>
      </c>
      <c r="AU3352" s="304">
        <f t="shared" si="1105"/>
        <v>0</v>
      </c>
      <c r="AV3352" s="304">
        <f t="shared" si="1106"/>
        <v>0</v>
      </c>
      <c r="AW3352" s="304">
        <f t="shared" si="1107"/>
        <v>0</v>
      </c>
      <c r="AX3352" s="304">
        <f t="shared" si="1108"/>
        <v>0</v>
      </c>
      <c r="AY3352" s="304">
        <f t="shared" si="1109"/>
        <v>0</v>
      </c>
      <c r="AZ3352" s="304">
        <f t="shared" si="1110"/>
        <v>0</v>
      </c>
      <c r="BA3352" s="304">
        <f t="shared" si="1111"/>
        <v>0</v>
      </c>
      <c r="BB3352" s="304">
        <f t="shared" si="1112"/>
        <v>0</v>
      </c>
      <c r="BC3352" s="304">
        <f t="shared" si="1113"/>
        <v>0</v>
      </c>
      <c r="BD3352" s="304">
        <f t="shared" si="1114"/>
        <v>0</v>
      </c>
      <c r="BE3352" s="304">
        <f>IFERROR(IF(VLOOKUP($C3352,Listen!$A$2:$F$45,6,0)="Ja",BB3352-MAX(BC3352:BD3352),BB3352-BC3352),0)</f>
        <v>0</v>
      </c>
    </row>
    <row r="3353" spans="1:57" x14ac:dyDescent="0.25">
      <c r="A3353" s="320" t="str">
        <f>IF(AND(D3353&lt;&gt;0,C3353&lt;&gt;0,E3353&lt;&gt;0),IF(B3353&lt;&gt;0,CONCATENATE(B3353,"-AGr",VLOOKUP(C3353,Listen!$A$2:$D$45,4,FALSE),"-",D3353,"-",E3353,),CONCATENATE("AGr",VLOOKUP(C3353,Listen!$A$2:$D$45,4,FALSE),"-",D3353,"-",E3353)),"keine vollständige ID")</f>
        <v>keine vollständige ID</v>
      </c>
      <c r="B3353" s="301"/>
      <c r="C3353" s="287"/>
      <c r="D3353" s="34"/>
      <c r="E3353" s="306"/>
      <c r="F3353" s="116"/>
      <c r="G3353" s="17"/>
      <c r="H3353" s="17"/>
      <c r="I3353" s="17"/>
      <c r="J3353" s="17"/>
      <c r="K3353" s="17"/>
      <c r="L3353" s="17"/>
      <c r="M3353" s="17"/>
      <c r="N3353" s="17"/>
      <c r="O3353" s="116"/>
      <c r="P3353" s="117">
        <f>IF(D3353&gt;A_Stammdaten!$B$12,0,SUM(G3353,H3353,J3353,L3353:M3353)-SUM(I3353,K3353,N3353:O3353))</f>
        <v>0</v>
      </c>
      <c r="Q3353" s="17"/>
      <c r="R3353" s="17"/>
      <c r="S3353" s="17"/>
      <c r="T3353" s="17"/>
      <c r="U3353" s="62">
        <f t="shared" si="1094"/>
        <v>0</v>
      </c>
      <c r="V3353" s="34"/>
      <c r="W3353" s="34"/>
      <c r="X3353" s="34"/>
      <c r="Y3353" s="34"/>
      <c r="Z3353" s="34"/>
      <c r="AA3353" s="63" t="str">
        <f t="shared" si="1095"/>
        <v>-</v>
      </c>
      <c r="AB3353" s="63" t="str">
        <f t="shared" si="1096"/>
        <v>-</v>
      </c>
      <c r="AC3353" s="63">
        <f>IF(ISBLANK($C3353),0,VLOOKUP($C3353,Listen!$A$2:$C$45,2,FALSE))</f>
        <v>0</v>
      </c>
      <c r="AD3353" s="63">
        <f>IF(ISBLANK($C3353),0,VLOOKUP($C3353,Listen!$A$2:$C$45,3,FALSE))</f>
        <v>0</v>
      </c>
      <c r="AE3353" s="49">
        <f t="shared" si="1097"/>
        <v>0</v>
      </c>
      <c r="AF3353" s="49">
        <f t="shared" si="1097"/>
        <v>0</v>
      </c>
      <c r="AG3353" s="49">
        <f>IFERROR(IF(OR($V3353&lt;&gt;"Ja",VLOOKUP($C3353,Listen!$A$2:$F$45,5,0)="Nein",D3353&lt;IF(C3353="LNG Anbindungsanlagen gemäß separater Festlegung",2022,2023)),$AC3353,$AA3353),0)</f>
        <v>0</v>
      </c>
      <c r="AH3353" s="49">
        <f>IFERROR(IF(OR($V3353&lt;&gt;"Ja",VLOOKUP($C3353,Listen!$A$2:$F$45,5,0)="Nein",D3353&lt;IF(C3353="LNG Anbindungsanlagen gemäß separater Festlegung",2022,2023)),$AC3353,$AA3353),0)</f>
        <v>0</v>
      </c>
      <c r="AI3353" s="49">
        <f>IFERROR(IF(OR($W3353&lt;&gt;"Ja",VLOOKUP($C3353,Listen!$A$2:$F$45,6,0)="Nein"),$AC3353,$AB3353),0)</f>
        <v>0</v>
      </c>
      <c r="AJ3353" s="49">
        <f>IFERROR(IF(OR($W3353&lt;&gt;"Ja",VLOOKUP($C3353,Listen!$A$2:$F$45,6,0)="Nein"),$AC3353,$AB3353),0)</f>
        <v>0</v>
      </c>
      <c r="AK3353" s="49">
        <f>IFERROR(IF(OR($W3353&lt;&gt;"Ja",VLOOKUP($C3353,Listen!$A$2:$F$45,6,0)="Nein"),$AC3353,$AB3353),0)</f>
        <v>0</v>
      </c>
      <c r="AL3353" s="51">
        <f t="shared" si="1098"/>
        <v>0</v>
      </c>
      <c r="AM3353" s="296">
        <f>IFERROR(IF(VLOOKUP($C3353,Listen!$A$2:$F$45,6,0)="Ja",MAX(BC3353:BD3353),D_SAV!$BC3353),0)</f>
        <v>0</v>
      </c>
      <c r="AN3353" s="51">
        <f t="shared" si="1099"/>
        <v>0</v>
      </c>
      <c r="AP3353" s="304">
        <f t="shared" si="1100"/>
        <v>0</v>
      </c>
      <c r="AQ3353" s="304">
        <f t="shared" si="1101"/>
        <v>0</v>
      </c>
      <c r="AR3353" s="304">
        <f t="shared" si="1102"/>
        <v>0</v>
      </c>
      <c r="AS3353" s="304">
        <f t="shared" si="1103"/>
        <v>0</v>
      </c>
      <c r="AT3353" s="304">
        <f t="shared" si="1104"/>
        <v>0</v>
      </c>
      <c r="AU3353" s="304">
        <f t="shared" si="1105"/>
        <v>0</v>
      </c>
      <c r="AV3353" s="304">
        <f t="shared" si="1106"/>
        <v>0</v>
      </c>
      <c r="AW3353" s="304">
        <f t="shared" si="1107"/>
        <v>0</v>
      </c>
      <c r="AX3353" s="304">
        <f t="shared" si="1108"/>
        <v>0</v>
      </c>
      <c r="AY3353" s="304">
        <f t="shared" si="1109"/>
        <v>0</v>
      </c>
      <c r="AZ3353" s="304">
        <f t="shared" si="1110"/>
        <v>0</v>
      </c>
      <c r="BA3353" s="304">
        <f t="shared" si="1111"/>
        <v>0</v>
      </c>
      <c r="BB3353" s="304">
        <f t="shared" si="1112"/>
        <v>0</v>
      </c>
      <c r="BC3353" s="304">
        <f t="shared" si="1113"/>
        <v>0</v>
      </c>
      <c r="BD3353" s="304">
        <f t="shared" si="1114"/>
        <v>0</v>
      </c>
      <c r="BE3353" s="304">
        <f>IFERROR(IF(VLOOKUP($C3353,Listen!$A$2:$F$45,6,0)="Ja",BB3353-MAX(BC3353:BD3353),BB3353-BC3353),0)</f>
        <v>0</v>
      </c>
    </row>
    <row r="3354" spans="1:57" x14ac:dyDescent="0.25">
      <c r="A3354" s="320" t="str">
        <f>IF(AND(D3354&lt;&gt;0,C3354&lt;&gt;0,E3354&lt;&gt;0),IF(B3354&lt;&gt;0,CONCATENATE(B3354,"-AGr",VLOOKUP(C3354,Listen!$A$2:$D$45,4,FALSE),"-",D3354,"-",E3354,),CONCATENATE("AGr",VLOOKUP(C3354,Listen!$A$2:$D$45,4,FALSE),"-",D3354,"-",E3354)),"keine vollständige ID")</f>
        <v>keine vollständige ID</v>
      </c>
      <c r="B3354" s="301"/>
      <c r="C3354" s="287"/>
      <c r="D3354" s="34"/>
      <c r="E3354" s="306"/>
      <c r="F3354" s="116"/>
      <c r="G3354" s="17"/>
      <c r="H3354" s="17"/>
      <c r="I3354" s="17"/>
      <c r="J3354" s="17"/>
      <c r="K3354" s="17"/>
      <c r="L3354" s="17"/>
      <c r="M3354" s="17"/>
      <c r="N3354" s="17"/>
      <c r="O3354" s="116"/>
      <c r="P3354" s="117">
        <f>IF(D3354&gt;A_Stammdaten!$B$12,0,SUM(G3354,H3354,J3354,L3354:M3354)-SUM(I3354,K3354,N3354:O3354))</f>
        <v>0</v>
      </c>
      <c r="Q3354" s="17"/>
      <c r="R3354" s="17"/>
      <c r="S3354" s="17"/>
      <c r="T3354" s="17"/>
      <c r="U3354" s="62">
        <f t="shared" si="1094"/>
        <v>0</v>
      </c>
      <c r="V3354" s="34"/>
      <c r="W3354" s="34"/>
      <c r="X3354" s="34"/>
      <c r="Y3354" s="34"/>
      <c r="Z3354" s="34"/>
      <c r="AA3354" s="63" t="str">
        <f t="shared" si="1095"/>
        <v>-</v>
      </c>
      <c r="AB3354" s="63" t="str">
        <f t="shared" si="1096"/>
        <v>-</v>
      </c>
      <c r="AC3354" s="63">
        <f>IF(ISBLANK($C3354),0,VLOOKUP($C3354,Listen!$A$2:$C$45,2,FALSE))</f>
        <v>0</v>
      </c>
      <c r="AD3354" s="63">
        <f>IF(ISBLANK($C3354),0,VLOOKUP($C3354,Listen!$A$2:$C$45,3,FALSE))</f>
        <v>0</v>
      </c>
      <c r="AE3354" s="49">
        <f t="shared" si="1097"/>
        <v>0</v>
      </c>
      <c r="AF3354" s="49">
        <f t="shared" si="1097"/>
        <v>0</v>
      </c>
      <c r="AG3354" s="49">
        <f>IFERROR(IF(OR($V3354&lt;&gt;"Ja",VLOOKUP($C3354,Listen!$A$2:$F$45,5,0)="Nein",D3354&lt;IF(C3354="LNG Anbindungsanlagen gemäß separater Festlegung",2022,2023)),$AC3354,$AA3354),0)</f>
        <v>0</v>
      </c>
      <c r="AH3354" s="49">
        <f>IFERROR(IF(OR($V3354&lt;&gt;"Ja",VLOOKUP($C3354,Listen!$A$2:$F$45,5,0)="Nein",D3354&lt;IF(C3354="LNG Anbindungsanlagen gemäß separater Festlegung",2022,2023)),$AC3354,$AA3354),0)</f>
        <v>0</v>
      </c>
      <c r="AI3354" s="49">
        <f>IFERROR(IF(OR($W3354&lt;&gt;"Ja",VLOOKUP($C3354,Listen!$A$2:$F$45,6,0)="Nein"),$AC3354,$AB3354),0)</f>
        <v>0</v>
      </c>
      <c r="AJ3354" s="49">
        <f>IFERROR(IF(OR($W3354&lt;&gt;"Ja",VLOOKUP($C3354,Listen!$A$2:$F$45,6,0)="Nein"),$AC3354,$AB3354),0)</f>
        <v>0</v>
      </c>
      <c r="AK3354" s="49">
        <f>IFERROR(IF(OR($W3354&lt;&gt;"Ja",VLOOKUP($C3354,Listen!$A$2:$F$45,6,0)="Nein"),$AC3354,$AB3354),0)</f>
        <v>0</v>
      </c>
      <c r="AL3354" s="51">
        <f t="shared" si="1098"/>
        <v>0</v>
      </c>
      <c r="AM3354" s="296">
        <f>IFERROR(IF(VLOOKUP($C3354,Listen!$A$2:$F$45,6,0)="Ja",MAX(BC3354:BD3354),D_SAV!$BC3354),0)</f>
        <v>0</v>
      </c>
      <c r="AN3354" s="51">
        <f t="shared" si="1099"/>
        <v>0</v>
      </c>
      <c r="AP3354" s="304">
        <f t="shared" si="1100"/>
        <v>0</v>
      </c>
      <c r="AQ3354" s="304">
        <f t="shared" si="1101"/>
        <v>0</v>
      </c>
      <c r="AR3354" s="304">
        <f t="shared" si="1102"/>
        <v>0</v>
      </c>
      <c r="AS3354" s="304">
        <f t="shared" si="1103"/>
        <v>0</v>
      </c>
      <c r="AT3354" s="304">
        <f t="shared" si="1104"/>
        <v>0</v>
      </c>
      <c r="AU3354" s="304">
        <f t="shared" si="1105"/>
        <v>0</v>
      </c>
      <c r="AV3354" s="304">
        <f t="shared" si="1106"/>
        <v>0</v>
      </c>
      <c r="AW3354" s="304">
        <f t="shared" si="1107"/>
        <v>0</v>
      </c>
      <c r="AX3354" s="304">
        <f t="shared" si="1108"/>
        <v>0</v>
      </c>
      <c r="AY3354" s="304">
        <f t="shared" si="1109"/>
        <v>0</v>
      </c>
      <c r="AZ3354" s="304">
        <f t="shared" si="1110"/>
        <v>0</v>
      </c>
      <c r="BA3354" s="304">
        <f t="shared" si="1111"/>
        <v>0</v>
      </c>
      <c r="BB3354" s="304">
        <f t="shared" si="1112"/>
        <v>0</v>
      </c>
      <c r="BC3354" s="304">
        <f t="shared" si="1113"/>
        <v>0</v>
      </c>
      <c r="BD3354" s="304">
        <f t="shared" si="1114"/>
        <v>0</v>
      </c>
      <c r="BE3354" s="304">
        <f>IFERROR(IF(VLOOKUP($C3354,Listen!$A$2:$F$45,6,0)="Ja",BB3354-MAX(BC3354:BD3354),BB3354-BC3354),0)</f>
        <v>0</v>
      </c>
    </row>
    <row r="3355" spans="1:57" x14ac:dyDescent="0.25">
      <c r="A3355" s="320" t="str">
        <f>IF(AND(D3355&lt;&gt;0,C3355&lt;&gt;0,E3355&lt;&gt;0),IF(B3355&lt;&gt;0,CONCATENATE(B3355,"-AGr",VLOOKUP(C3355,Listen!$A$2:$D$45,4,FALSE),"-",D3355,"-",E3355,),CONCATENATE("AGr",VLOOKUP(C3355,Listen!$A$2:$D$45,4,FALSE),"-",D3355,"-",E3355)),"keine vollständige ID")</f>
        <v>keine vollständige ID</v>
      </c>
      <c r="B3355" s="301"/>
      <c r="C3355" s="287"/>
      <c r="D3355" s="34"/>
      <c r="E3355" s="306"/>
      <c r="F3355" s="116"/>
      <c r="G3355" s="17"/>
      <c r="H3355" s="17"/>
      <c r="I3355" s="17"/>
      <c r="J3355" s="17"/>
      <c r="K3355" s="17"/>
      <c r="L3355" s="17"/>
      <c r="M3355" s="17"/>
      <c r="N3355" s="17"/>
      <c r="O3355" s="116"/>
      <c r="P3355" s="117">
        <f>IF(D3355&gt;A_Stammdaten!$B$12,0,SUM(G3355,H3355,J3355,L3355:M3355)-SUM(I3355,K3355,N3355:O3355))</f>
        <v>0</v>
      </c>
      <c r="Q3355" s="17"/>
      <c r="R3355" s="17"/>
      <c r="S3355" s="17"/>
      <c r="T3355" s="17"/>
      <c r="U3355" s="62">
        <f t="shared" si="1094"/>
        <v>0</v>
      </c>
      <c r="V3355" s="34"/>
      <c r="W3355" s="34"/>
      <c r="X3355" s="34"/>
      <c r="Y3355" s="34"/>
      <c r="Z3355" s="34"/>
      <c r="AA3355" s="63" t="str">
        <f t="shared" si="1095"/>
        <v>-</v>
      </c>
      <c r="AB3355" s="63" t="str">
        <f t="shared" si="1096"/>
        <v>-</v>
      </c>
      <c r="AC3355" s="63">
        <f>IF(ISBLANK($C3355),0,VLOOKUP($C3355,Listen!$A$2:$C$45,2,FALSE))</f>
        <v>0</v>
      </c>
      <c r="AD3355" s="63">
        <f>IF(ISBLANK($C3355),0,VLOOKUP($C3355,Listen!$A$2:$C$45,3,FALSE))</f>
        <v>0</v>
      </c>
      <c r="AE3355" s="49">
        <f t="shared" si="1097"/>
        <v>0</v>
      </c>
      <c r="AF3355" s="49">
        <f t="shared" si="1097"/>
        <v>0</v>
      </c>
      <c r="AG3355" s="49">
        <f>IFERROR(IF(OR($V3355&lt;&gt;"Ja",VLOOKUP($C3355,Listen!$A$2:$F$45,5,0)="Nein",D3355&lt;IF(C3355="LNG Anbindungsanlagen gemäß separater Festlegung",2022,2023)),$AC3355,$AA3355),0)</f>
        <v>0</v>
      </c>
      <c r="AH3355" s="49">
        <f>IFERROR(IF(OR($V3355&lt;&gt;"Ja",VLOOKUP($C3355,Listen!$A$2:$F$45,5,0)="Nein",D3355&lt;IF(C3355="LNG Anbindungsanlagen gemäß separater Festlegung",2022,2023)),$AC3355,$AA3355),0)</f>
        <v>0</v>
      </c>
      <c r="AI3355" s="49">
        <f>IFERROR(IF(OR($W3355&lt;&gt;"Ja",VLOOKUP($C3355,Listen!$A$2:$F$45,6,0)="Nein"),$AC3355,$AB3355),0)</f>
        <v>0</v>
      </c>
      <c r="AJ3355" s="49">
        <f>IFERROR(IF(OR($W3355&lt;&gt;"Ja",VLOOKUP($C3355,Listen!$A$2:$F$45,6,0)="Nein"),$AC3355,$AB3355),0)</f>
        <v>0</v>
      </c>
      <c r="AK3355" s="49">
        <f>IFERROR(IF(OR($W3355&lt;&gt;"Ja",VLOOKUP($C3355,Listen!$A$2:$F$45,6,0)="Nein"),$AC3355,$AB3355),0)</f>
        <v>0</v>
      </c>
      <c r="AL3355" s="51">
        <f t="shared" si="1098"/>
        <v>0</v>
      </c>
      <c r="AM3355" s="296">
        <f>IFERROR(IF(VLOOKUP($C3355,Listen!$A$2:$F$45,6,0)="Ja",MAX(BC3355:BD3355),D_SAV!$BC3355),0)</f>
        <v>0</v>
      </c>
      <c r="AN3355" s="51">
        <f t="shared" si="1099"/>
        <v>0</v>
      </c>
      <c r="AP3355" s="304">
        <f t="shared" si="1100"/>
        <v>0</v>
      </c>
      <c r="AQ3355" s="304">
        <f t="shared" si="1101"/>
        <v>0</v>
      </c>
      <c r="AR3355" s="304">
        <f t="shared" si="1102"/>
        <v>0</v>
      </c>
      <c r="AS3355" s="304">
        <f t="shared" si="1103"/>
        <v>0</v>
      </c>
      <c r="AT3355" s="304">
        <f t="shared" si="1104"/>
        <v>0</v>
      </c>
      <c r="AU3355" s="304">
        <f t="shared" si="1105"/>
        <v>0</v>
      </c>
      <c r="AV3355" s="304">
        <f t="shared" si="1106"/>
        <v>0</v>
      </c>
      <c r="AW3355" s="304">
        <f t="shared" si="1107"/>
        <v>0</v>
      </c>
      <c r="AX3355" s="304">
        <f t="shared" si="1108"/>
        <v>0</v>
      </c>
      <c r="AY3355" s="304">
        <f t="shared" si="1109"/>
        <v>0</v>
      </c>
      <c r="AZ3355" s="304">
        <f t="shared" si="1110"/>
        <v>0</v>
      </c>
      <c r="BA3355" s="304">
        <f t="shared" si="1111"/>
        <v>0</v>
      </c>
      <c r="BB3355" s="304">
        <f t="shared" si="1112"/>
        <v>0</v>
      </c>
      <c r="BC3355" s="304">
        <f t="shared" si="1113"/>
        <v>0</v>
      </c>
      <c r="BD3355" s="304">
        <f t="shared" si="1114"/>
        <v>0</v>
      </c>
      <c r="BE3355" s="304">
        <f>IFERROR(IF(VLOOKUP($C3355,Listen!$A$2:$F$45,6,0)="Ja",BB3355-MAX(BC3355:BD3355),BB3355-BC3355),0)</f>
        <v>0</v>
      </c>
    </row>
    <row r="3356" spans="1:57" x14ac:dyDescent="0.25">
      <c r="A3356" s="320" t="str">
        <f>IF(AND(D3356&lt;&gt;0,C3356&lt;&gt;0,E3356&lt;&gt;0),IF(B3356&lt;&gt;0,CONCATENATE(B3356,"-AGr",VLOOKUP(C3356,Listen!$A$2:$D$45,4,FALSE),"-",D3356,"-",E3356,),CONCATENATE("AGr",VLOOKUP(C3356,Listen!$A$2:$D$45,4,FALSE),"-",D3356,"-",E3356)),"keine vollständige ID")</f>
        <v>keine vollständige ID</v>
      </c>
      <c r="B3356" s="301"/>
      <c r="C3356" s="287"/>
      <c r="D3356" s="34"/>
      <c r="E3356" s="306"/>
      <c r="F3356" s="116"/>
      <c r="G3356" s="17"/>
      <c r="H3356" s="17"/>
      <c r="I3356" s="17"/>
      <c r="J3356" s="17"/>
      <c r="K3356" s="17"/>
      <c r="L3356" s="17"/>
      <c r="M3356" s="17"/>
      <c r="N3356" s="17"/>
      <c r="O3356" s="116"/>
      <c r="P3356" s="117">
        <f>IF(D3356&gt;A_Stammdaten!$B$12,0,SUM(G3356,H3356,J3356,L3356:M3356)-SUM(I3356,K3356,N3356:O3356))</f>
        <v>0</v>
      </c>
      <c r="Q3356" s="17"/>
      <c r="R3356" s="17"/>
      <c r="S3356" s="17"/>
      <c r="T3356" s="17"/>
      <c r="U3356" s="62">
        <f t="shared" si="1094"/>
        <v>0</v>
      </c>
      <c r="V3356" s="34"/>
      <c r="W3356" s="34"/>
      <c r="X3356" s="34"/>
      <c r="Y3356" s="34"/>
      <c r="Z3356" s="34"/>
      <c r="AA3356" s="63" t="str">
        <f t="shared" si="1095"/>
        <v>-</v>
      </c>
      <c r="AB3356" s="63" t="str">
        <f t="shared" si="1096"/>
        <v>-</v>
      </c>
      <c r="AC3356" s="63">
        <f>IF(ISBLANK($C3356),0,VLOOKUP($C3356,Listen!$A$2:$C$45,2,FALSE))</f>
        <v>0</v>
      </c>
      <c r="AD3356" s="63">
        <f>IF(ISBLANK($C3356),0,VLOOKUP($C3356,Listen!$A$2:$C$45,3,FALSE))</f>
        <v>0</v>
      </c>
      <c r="AE3356" s="49">
        <f t="shared" si="1097"/>
        <v>0</v>
      </c>
      <c r="AF3356" s="49">
        <f t="shared" si="1097"/>
        <v>0</v>
      </c>
      <c r="AG3356" s="49">
        <f>IFERROR(IF(OR($V3356&lt;&gt;"Ja",VLOOKUP($C3356,Listen!$A$2:$F$45,5,0)="Nein",D3356&lt;IF(C3356="LNG Anbindungsanlagen gemäß separater Festlegung",2022,2023)),$AC3356,$AA3356),0)</f>
        <v>0</v>
      </c>
      <c r="AH3356" s="49">
        <f>IFERROR(IF(OR($V3356&lt;&gt;"Ja",VLOOKUP($C3356,Listen!$A$2:$F$45,5,0)="Nein",D3356&lt;IF(C3356="LNG Anbindungsanlagen gemäß separater Festlegung",2022,2023)),$AC3356,$AA3356),0)</f>
        <v>0</v>
      </c>
      <c r="AI3356" s="49">
        <f>IFERROR(IF(OR($W3356&lt;&gt;"Ja",VLOOKUP($C3356,Listen!$A$2:$F$45,6,0)="Nein"),$AC3356,$AB3356),0)</f>
        <v>0</v>
      </c>
      <c r="AJ3356" s="49">
        <f>IFERROR(IF(OR($W3356&lt;&gt;"Ja",VLOOKUP($C3356,Listen!$A$2:$F$45,6,0)="Nein"),$AC3356,$AB3356),0)</f>
        <v>0</v>
      </c>
      <c r="AK3356" s="49">
        <f>IFERROR(IF(OR($W3356&lt;&gt;"Ja",VLOOKUP($C3356,Listen!$A$2:$F$45,6,0)="Nein"),$AC3356,$AB3356),0)</f>
        <v>0</v>
      </c>
      <c r="AL3356" s="51">
        <f t="shared" si="1098"/>
        <v>0</v>
      </c>
      <c r="AM3356" s="296">
        <f>IFERROR(IF(VLOOKUP($C3356,Listen!$A$2:$F$45,6,0)="Ja",MAX(BC3356:BD3356),D_SAV!$BC3356),0)</f>
        <v>0</v>
      </c>
      <c r="AN3356" s="51">
        <f t="shared" si="1099"/>
        <v>0</v>
      </c>
      <c r="AP3356" s="304">
        <f t="shared" si="1100"/>
        <v>0</v>
      </c>
      <c r="AQ3356" s="304">
        <f t="shared" si="1101"/>
        <v>0</v>
      </c>
      <c r="AR3356" s="304">
        <f t="shared" si="1102"/>
        <v>0</v>
      </c>
      <c r="AS3356" s="304">
        <f t="shared" si="1103"/>
        <v>0</v>
      </c>
      <c r="AT3356" s="304">
        <f t="shared" si="1104"/>
        <v>0</v>
      </c>
      <c r="AU3356" s="304">
        <f t="shared" si="1105"/>
        <v>0</v>
      </c>
      <c r="AV3356" s="304">
        <f t="shared" si="1106"/>
        <v>0</v>
      </c>
      <c r="AW3356" s="304">
        <f t="shared" si="1107"/>
        <v>0</v>
      </c>
      <c r="AX3356" s="304">
        <f t="shared" si="1108"/>
        <v>0</v>
      </c>
      <c r="AY3356" s="304">
        <f t="shared" si="1109"/>
        <v>0</v>
      </c>
      <c r="AZ3356" s="304">
        <f t="shared" si="1110"/>
        <v>0</v>
      </c>
      <c r="BA3356" s="304">
        <f t="shared" si="1111"/>
        <v>0</v>
      </c>
      <c r="BB3356" s="304">
        <f t="shared" si="1112"/>
        <v>0</v>
      </c>
      <c r="BC3356" s="304">
        <f t="shared" si="1113"/>
        <v>0</v>
      </c>
      <c r="BD3356" s="304">
        <f t="shared" si="1114"/>
        <v>0</v>
      </c>
      <c r="BE3356" s="304">
        <f>IFERROR(IF(VLOOKUP($C3356,Listen!$A$2:$F$45,6,0)="Ja",BB3356-MAX(BC3356:BD3356),BB3356-BC3356),0)</f>
        <v>0</v>
      </c>
    </row>
    <row r="3357" spans="1:57" x14ac:dyDescent="0.25">
      <c r="A3357" s="320" t="str">
        <f>IF(AND(D3357&lt;&gt;0,C3357&lt;&gt;0,E3357&lt;&gt;0),IF(B3357&lt;&gt;0,CONCATENATE(B3357,"-AGr",VLOOKUP(C3357,Listen!$A$2:$D$45,4,FALSE),"-",D3357,"-",E3357,),CONCATENATE("AGr",VLOOKUP(C3357,Listen!$A$2:$D$45,4,FALSE),"-",D3357,"-",E3357)),"keine vollständige ID")</f>
        <v>keine vollständige ID</v>
      </c>
      <c r="B3357" s="301"/>
      <c r="C3357" s="287"/>
      <c r="D3357" s="34"/>
      <c r="E3357" s="306"/>
      <c r="F3357" s="116"/>
      <c r="G3357" s="17"/>
      <c r="H3357" s="17"/>
      <c r="I3357" s="17"/>
      <c r="J3357" s="17"/>
      <c r="K3357" s="17"/>
      <c r="L3357" s="17"/>
      <c r="M3357" s="17"/>
      <c r="N3357" s="17"/>
      <c r="O3357" s="116"/>
      <c r="P3357" s="117">
        <f>IF(D3357&gt;A_Stammdaten!$B$12,0,SUM(G3357,H3357,J3357,L3357:M3357)-SUM(I3357,K3357,N3357:O3357))</f>
        <v>0</v>
      </c>
      <c r="Q3357" s="17"/>
      <c r="R3357" s="17"/>
      <c r="S3357" s="17"/>
      <c r="T3357" s="17"/>
      <c r="U3357" s="62">
        <f t="shared" si="1094"/>
        <v>0</v>
      </c>
      <c r="V3357" s="34"/>
      <c r="W3357" s="34"/>
      <c r="X3357" s="34"/>
      <c r="Y3357" s="34"/>
      <c r="Z3357" s="34"/>
      <c r="AA3357" s="63" t="str">
        <f t="shared" si="1095"/>
        <v>-</v>
      </c>
      <c r="AB3357" s="63" t="str">
        <f t="shared" si="1096"/>
        <v>-</v>
      </c>
      <c r="AC3357" s="63">
        <f>IF(ISBLANK($C3357),0,VLOOKUP($C3357,Listen!$A$2:$C$45,2,FALSE))</f>
        <v>0</v>
      </c>
      <c r="AD3357" s="63">
        <f>IF(ISBLANK($C3357),0,VLOOKUP($C3357,Listen!$A$2:$C$45,3,FALSE))</f>
        <v>0</v>
      </c>
      <c r="AE3357" s="49">
        <f t="shared" si="1097"/>
        <v>0</v>
      </c>
      <c r="AF3357" s="49">
        <f t="shared" si="1097"/>
        <v>0</v>
      </c>
      <c r="AG3357" s="49">
        <f>IFERROR(IF(OR($V3357&lt;&gt;"Ja",VLOOKUP($C3357,Listen!$A$2:$F$45,5,0)="Nein",D3357&lt;IF(C3357="LNG Anbindungsanlagen gemäß separater Festlegung",2022,2023)),$AC3357,$AA3357),0)</f>
        <v>0</v>
      </c>
      <c r="AH3357" s="49">
        <f>IFERROR(IF(OR($V3357&lt;&gt;"Ja",VLOOKUP($C3357,Listen!$A$2:$F$45,5,0)="Nein",D3357&lt;IF(C3357="LNG Anbindungsanlagen gemäß separater Festlegung",2022,2023)),$AC3357,$AA3357),0)</f>
        <v>0</v>
      </c>
      <c r="AI3357" s="49">
        <f>IFERROR(IF(OR($W3357&lt;&gt;"Ja",VLOOKUP($C3357,Listen!$A$2:$F$45,6,0)="Nein"),$AC3357,$AB3357),0)</f>
        <v>0</v>
      </c>
      <c r="AJ3357" s="49">
        <f>IFERROR(IF(OR($W3357&lt;&gt;"Ja",VLOOKUP($C3357,Listen!$A$2:$F$45,6,0)="Nein"),$AC3357,$AB3357),0)</f>
        <v>0</v>
      </c>
      <c r="AK3357" s="49">
        <f>IFERROR(IF(OR($W3357&lt;&gt;"Ja",VLOOKUP($C3357,Listen!$A$2:$F$45,6,0)="Nein"),$AC3357,$AB3357),0)</f>
        <v>0</v>
      </c>
      <c r="AL3357" s="51">
        <f t="shared" si="1098"/>
        <v>0</v>
      </c>
      <c r="AM3357" s="296">
        <f>IFERROR(IF(VLOOKUP($C3357,Listen!$A$2:$F$45,6,0)="Ja",MAX(BC3357:BD3357),D_SAV!$BC3357),0)</f>
        <v>0</v>
      </c>
      <c r="AN3357" s="51">
        <f t="shared" si="1099"/>
        <v>0</v>
      </c>
      <c r="AP3357" s="304">
        <f t="shared" si="1100"/>
        <v>0</v>
      </c>
      <c r="AQ3357" s="304">
        <f t="shared" si="1101"/>
        <v>0</v>
      </c>
      <c r="AR3357" s="304">
        <f t="shared" si="1102"/>
        <v>0</v>
      </c>
      <c r="AS3357" s="304">
        <f t="shared" si="1103"/>
        <v>0</v>
      </c>
      <c r="AT3357" s="304">
        <f t="shared" si="1104"/>
        <v>0</v>
      </c>
      <c r="AU3357" s="304">
        <f t="shared" si="1105"/>
        <v>0</v>
      </c>
      <c r="AV3357" s="304">
        <f t="shared" si="1106"/>
        <v>0</v>
      </c>
      <c r="AW3357" s="304">
        <f t="shared" si="1107"/>
        <v>0</v>
      </c>
      <c r="AX3357" s="304">
        <f t="shared" si="1108"/>
        <v>0</v>
      </c>
      <c r="AY3357" s="304">
        <f t="shared" si="1109"/>
        <v>0</v>
      </c>
      <c r="AZ3357" s="304">
        <f t="shared" si="1110"/>
        <v>0</v>
      </c>
      <c r="BA3357" s="304">
        <f t="shared" si="1111"/>
        <v>0</v>
      </c>
      <c r="BB3357" s="304">
        <f t="shared" si="1112"/>
        <v>0</v>
      </c>
      <c r="BC3357" s="304">
        <f t="shared" si="1113"/>
        <v>0</v>
      </c>
      <c r="BD3357" s="304">
        <f t="shared" si="1114"/>
        <v>0</v>
      </c>
      <c r="BE3357" s="304">
        <f>IFERROR(IF(VLOOKUP($C3357,Listen!$A$2:$F$45,6,0)="Ja",BB3357-MAX(BC3357:BD3357),BB3357-BC3357),0)</f>
        <v>0</v>
      </c>
    </row>
    <row r="3358" spans="1:57" x14ac:dyDescent="0.25">
      <c r="A3358" s="320" t="str">
        <f>IF(AND(D3358&lt;&gt;0,C3358&lt;&gt;0,E3358&lt;&gt;0),IF(B3358&lt;&gt;0,CONCATENATE(B3358,"-AGr",VLOOKUP(C3358,Listen!$A$2:$D$45,4,FALSE),"-",D3358,"-",E3358,),CONCATENATE("AGr",VLOOKUP(C3358,Listen!$A$2:$D$45,4,FALSE),"-",D3358,"-",E3358)),"keine vollständige ID")</f>
        <v>keine vollständige ID</v>
      </c>
      <c r="B3358" s="301"/>
      <c r="C3358" s="287"/>
      <c r="D3358" s="34"/>
      <c r="E3358" s="306"/>
      <c r="F3358" s="116"/>
      <c r="G3358" s="17"/>
      <c r="H3358" s="17"/>
      <c r="I3358" s="17"/>
      <c r="J3358" s="17"/>
      <c r="K3358" s="17"/>
      <c r="L3358" s="17"/>
      <c r="M3358" s="17"/>
      <c r="N3358" s="17"/>
      <c r="O3358" s="116"/>
      <c r="P3358" s="117">
        <f>IF(D3358&gt;A_Stammdaten!$B$12,0,SUM(G3358,H3358,J3358,L3358:M3358)-SUM(I3358,K3358,N3358:O3358))</f>
        <v>0</v>
      </c>
      <c r="Q3358" s="17"/>
      <c r="R3358" s="17"/>
      <c r="S3358" s="17"/>
      <c r="T3358" s="17"/>
      <c r="U3358" s="62">
        <f t="shared" si="1094"/>
        <v>0</v>
      </c>
      <c r="V3358" s="34"/>
      <c r="W3358" s="34"/>
      <c r="X3358" s="34"/>
      <c r="Y3358" s="34"/>
      <c r="Z3358" s="34"/>
      <c r="AA3358" s="63" t="str">
        <f t="shared" si="1095"/>
        <v>-</v>
      </c>
      <c r="AB3358" s="63" t="str">
        <f t="shared" si="1096"/>
        <v>-</v>
      </c>
      <c r="AC3358" s="63">
        <f>IF(ISBLANK($C3358),0,VLOOKUP($C3358,Listen!$A$2:$C$45,2,FALSE))</f>
        <v>0</v>
      </c>
      <c r="AD3358" s="63">
        <f>IF(ISBLANK($C3358),0,VLOOKUP($C3358,Listen!$A$2:$C$45,3,FALSE))</f>
        <v>0</v>
      </c>
      <c r="AE3358" s="49">
        <f t="shared" si="1097"/>
        <v>0</v>
      </c>
      <c r="AF3358" s="49">
        <f t="shared" si="1097"/>
        <v>0</v>
      </c>
      <c r="AG3358" s="49">
        <f>IFERROR(IF(OR($V3358&lt;&gt;"Ja",VLOOKUP($C3358,Listen!$A$2:$F$45,5,0)="Nein",D3358&lt;IF(C3358="LNG Anbindungsanlagen gemäß separater Festlegung",2022,2023)),$AC3358,$AA3358),0)</f>
        <v>0</v>
      </c>
      <c r="AH3358" s="49">
        <f>IFERROR(IF(OR($V3358&lt;&gt;"Ja",VLOOKUP($C3358,Listen!$A$2:$F$45,5,0)="Nein",D3358&lt;IF(C3358="LNG Anbindungsanlagen gemäß separater Festlegung",2022,2023)),$AC3358,$AA3358),0)</f>
        <v>0</v>
      </c>
      <c r="AI3358" s="49">
        <f>IFERROR(IF(OR($W3358&lt;&gt;"Ja",VLOOKUP($C3358,Listen!$A$2:$F$45,6,0)="Nein"),$AC3358,$AB3358),0)</f>
        <v>0</v>
      </c>
      <c r="AJ3358" s="49">
        <f>IFERROR(IF(OR($W3358&lt;&gt;"Ja",VLOOKUP($C3358,Listen!$A$2:$F$45,6,0)="Nein"),$AC3358,$AB3358),0)</f>
        <v>0</v>
      </c>
      <c r="AK3358" s="49">
        <f>IFERROR(IF(OR($W3358&lt;&gt;"Ja",VLOOKUP($C3358,Listen!$A$2:$F$45,6,0)="Nein"),$AC3358,$AB3358),0)</f>
        <v>0</v>
      </c>
      <c r="AL3358" s="51">
        <f t="shared" si="1098"/>
        <v>0</v>
      </c>
      <c r="AM3358" s="296">
        <f>IFERROR(IF(VLOOKUP($C3358,Listen!$A$2:$F$45,6,0)="Ja",MAX(BC3358:BD3358),D_SAV!$BC3358),0)</f>
        <v>0</v>
      </c>
      <c r="AN3358" s="51">
        <f t="shared" si="1099"/>
        <v>0</v>
      </c>
      <c r="AP3358" s="304">
        <f t="shared" si="1100"/>
        <v>0</v>
      </c>
      <c r="AQ3358" s="304">
        <f t="shared" si="1101"/>
        <v>0</v>
      </c>
      <c r="AR3358" s="304">
        <f t="shared" si="1102"/>
        <v>0</v>
      </c>
      <c r="AS3358" s="304">
        <f t="shared" si="1103"/>
        <v>0</v>
      </c>
      <c r="AT3358" s="304">
        <f t="shared" si="1104"/>
        <v>0</v>
      </c>
      <c r="AU3358" s="304">
        <f t="shared" si="1105"/>
        <v>0</v>
      </c>
      <c r="AV3358" s="304">
        <f t="shared" si="1106"/>
        <v>0</v>
      </c>
      <c r="AW3358" s="304">
        <f t="shared" si="1107"/>
        <v>0</v>
      </c>
      <c r="AX3358" s="304">
        <f t="shared" si="1108"/>
        <v>0</v>
      </c>
      <c r="AY3358" s="304">
        <f t="shared" si="1109"/>
        <v>0</v>
      </c>
      <c r="AZ3358" s="304">
        <f t="shared" si="1110"/>
        <v>0</v>
      </c>
      <c r="BA3358" s="304">
        <f t="shared" si="1111"/>
        <v>0</v>
      </c>
      <c r="BB3358" s="304">
        <f t="shared" si="1112"/>
        <v>0</v>
      </c>
      <c r="BC3358" s="304">
        <f t="shared" si="1113"/>
        <v>0</v>
      </c>
      <c r="BD3358" s="304">
        <f t="shared" si="1114"/>
        <v>0</v>
      </c>
      <c r="BE3358" s="304">
        <f>IFERROR(IF(VLOOKUP($C3358,Listen!$A$2:$F$45,6,0)="Ja",BB3358-MAX(BC3358:BD3358),BB3358-BC3358),0)</f>
        <v>0</v>
      </c>
    </row>
    <row r="3359" spans="1:57" x14ac:dyDescent="0.25">
      <c r="A3359" s="320" t="str">
        <f>IF(AND(D3359&lt;&gt;0,C3359&lt;&gt;0,E3359&lt;&gt;0),IF(B3359&lt;&gt;0,CONCATENATE(B3359,"-AGr",VLOOKUP(C3359,Listen!$A$2:$D$45,4,FALSE),"-",D3359,"-",E3359,),CONCATENATE("AGr",VLOOKUP(C3359,Listen!$A$2:$D$45,4,FALSE),"-",D3359,"-",E3359)),"keine vollständige ID")</f>
        <v>keine vollständige ID</v>
      </c>
      <c r="B3359" s="301"/>
      <c r="C3359" s="287"/>
      <c r="D3359" s="34"/>
      <c r="E3359" s="306"/>
      <c r="F3359" s="116"/>
      <c r="G3359" s="17"/>
      <c r="H3359" s="17"/>
      <c r="I3359" s="17"/>
      <c r="J3359" s="17"/>
      <c r="K3359" s="17"/>
      <c r="L3359" s="17"/>
      <c r="M3359" s="17"/>
      <c r="N3359" s="17"/>
      <c r="O3359" s="116"/>
      <c r="P3359" s="117">
        <f>IF(D3359&gt;A_Stammdaten!$B$12,0,SUM(G3359,H3359,J3359,L3359:M3359)-SUM(I3359,K3359,N3359:O3359))</f>
        <v>0</v>
      </c>
      <c r="Q3359" s="17"/>
      <c r="R3359" s="17"/>
      <c r="S3359" s="17"/>
      <c r="T3359" s="17"/>
      <c r="U3359" s="62">
        <f t="shared" si="1094"/>
        <v>0</v>
      </c>
      <c r="V3359" s="34"/>
      <c r="W3359" s="34"/>
      <c r="X3359" s="34"/>
      <c r="Y3359" s="34"/>
      <c r="Z3359" s="34"/>
      <c r="AA3359" s="63" t="str">
        <f t="shared" si="1095"/>
        <v>-</v>
      </c>
      <c r="AB3359" s="63" t="str">
        <f t="shared" si="1096"/>
        <v>-</v>
      </c>
      <c r="AC3359" s="63">
        <f>IF(ISBLANK($C3359),0,VLOOKUP($C3359,Listen!$A$2:$C$45,2,FALSE))</f>
        <v>0</v>
      </c>
      <c r="AD3359" s="63">
        <f>IF(ISBLANK($C3359),0,VLOOKUP($C3359,Listen!$A$2:$C$45,3,FALSE))</f>
        <v>0</v>
      </c>
      <c r="AE3359" s="49">
        <f t="shared" si="1097"/>
        <v>0</v>
      </c>
      <c r="AF3359" s="49">
        <f t="shared" si="1097"/>
        <v>0</v>
      </c>
      <c r="AG3359" s="49">
        <f>IFERROR(IF(OR($V3359&lt;&gt;"Ja",VLOOKUP($C3359,Listen!$A$2:$F$45,5,0)="Nein",D3359&lt;IF(C3359="LNG Anbindungsanlagen gemäß separater Festlegung",2022,2023)),$AC3359,$AA3359),0)</f>
        <v>0</v>
      </c>
      <c r="AH3359" s="49">
        <f>IFERROR(IF(OR($V3359&lt;&gt;"Ja",VLOOKUP($C3359,Listen!$A$2:$F$45,5,0)="Nein",D3359&lt;IF(C3359="LNG Anbindungsanlagen gemäß separater Festlegung",2022,2023)),$AC3359,$AA3359),0)</f>
        <v>0</v>
      </c>
      <c r="AI3359" s="49">
        <f>IFERROR(IF(OR($W3359&lt;&gt;"Ja",VLOOKUP($C3359,Listen!$A$2:$F$45,6,0)="Nein"),$AC3359,$AB3359),0)</f>
        <v>0</v>
      </c>
      <c r="AJ3359" s="49">
        <f>IFERROR(IF(OR($W3359&lt;&gt;"Ja",VLOOKUP($C3359,Listen!$A$2:$F$45,6,0)="Nein"),$AC3359,$AB3359),0)</f>
        <v>0</v>
      </c>
      <c r="AK3359" s="49">
        <f>IFERROR(IF(OR($W3359&lt;&gt;"Ja",VLOOKUP($C3359,Listen!$A$2:$F$45,6,0)="Nein"),$AC3359,$AB3359),0)</f>
        <v>0</v>
      </c>
      <c r="AL3359" s="51">
        <f t="shared" si="1098"/>
        <v>0</v>
      </c>
      <c r="AM3359" s="296">
        <f>IFERROR(IF(VLOOKUP($C3359,Listen!$A$2:$F$45,6,0)="Ja",MAX(BC3359:BD3359),D_SAV!$BC3359),0)</f>
        <v>0</v>
      </c>
      <c r="AN3359" s="51">
        <f t="shared" si="1099"/>
        <v>0</v>
      </c>
      <c r="AP3359" s="304">
        <f t="shared" si="1100"/>
        <v>0</v>
      </c>
      <c r="AQ3359" s="304">
        <f t="shared" si="1101"/>
        <v>0</v>
      </c>
      <c r="AR3359" s="304">
        <f t="shared" si="1102"/>
        <v>0</v>
      </c>
      <c r="AS3359" s="304">
        <f t="shared" si="1103"/>
        <v>0</v>
      </c>
      <c r="AT3359" s="304">
        <f t="shared" si="1104"/>
        <v>0</v>
      </c>
      <c r="AU3359" s="304">
        <f t="shared" si="1105"/>
        <v>0</v>
      </c>
      <c r="AV3359" s="304">
        <f t="shared" si="1106"/>
        <v>0</v>
      </c>
      <c r="AW3359" s="304">
        <f t="shared" si="1107"/>
        <v>0</v>
      </c>
      <c r="AX3359" s="304">
        <f t="shared" si="1108"/>
        <v>0</v>
      </c>
      <c r="AY3359" s="304">
        <f t="shared" si="1109"/>
        <v>0</v>
      </c>
      <c r="AZ3359" s="304">
        <f t="shared" si="1110"/>
        <v>0</v>
      </c>
      <c r="BA3359" s="304">
        <f t="shared" si="1111"/>
        <v>0</v>
      </c>
      <c r="BB3359" s="304">
        <f t="shared" si="1112"/>
        <v>0</v>
      </c>
      <c r="BC3359" s="304">
        <f t="shared" si="1113"/>
        <v>0</v>
      </c>
      <c r="BD3359" s="304">
        <f t="shared" si="1114"/>
        <v>0</v>
      </c>
      <c r="BE3359" s="304">
        <f>IFERROR(IF(VLOOKUP($C3359,Listen!$A$2:$F$45,6,0)="Ja",BB3359-MAX(BC3359:BD3359),BB3359-BC3359),0)</f>
        <v>0</v>
      </c>
    </row>
    <row r="3360" spans="1:57" x14ac:dyDescent="0.25">
      <c r="A3360" s="320" t="str">
        <f>IF(AND(D3360&lt;&gt;0,C3360&lt;&gt;0,E3360&lt;&gt;0),IF(B3360&lt;&gt;0,CONCATENATE(B3360,"-AGr",VLOOKUP(C3360,Listen!$A$2:$D$45,4,FALSE),"-",D3360,"-",E3360,),CONCATENATE("AGr",VLOOKUP(C3360,Listen!$A$2:$D$45,4,FALSE),"-",D3360,"-",E3360)),"keine vollständige ID")</f>
        <v>keine vollständige ID</v>
      </c>
      <c r="B3360" s="301"/>
      <c r="C3360" s="287"/>
      <c r="D3360" s="34"/>
      <c r="E3360" s="306"/>
      <c r="F3360" s="116"/>
      <c r="G3360" s="17"/>
      <c r="H3360" s="17"/>
      <c r="I3360" s="17"/>
      <c r="J3360" s="17"/>
      <c r="K3360" s="17"/>
      <c r="L3360" s="17"/>
      <c r="M3360" s="17"/>
      <c r="N3360" s="17"/>
      <c r="O3360" s="116"/>
      <c r="P3360" s="117">
        <f>IF(D3360&gt;A_Stammdaten!$B$12,0,SUM(G3360,H3360,J3360,L3360:M3360)-SUM(I3360,K3360,N3360:O3360))</f>
        <v>0</v>
      </c>
      <c r="Q3360" s="17"/>
      <c r="R3360" s="17"/>
      <c r="S3360" s="17"/>
      <c r="T3360" s="17"/>
      <c r="U3360" s="62">
        <f t="shared" si="1094"/>
        <v>0</v>
      </c>
      <c r="V3360" s="34"/>
      <c r="W3360" s="34"/>
      <c r="X3360" s="34"/>
      <c r="Y3360" s="34"/>
      <c r="Z3360" s="34"/>
      <c r="AA3360" s="63" t="str">
        <f t="shared" si="1095"/>
        <v>-</v>
      </c>
      <c r="AB3360" s="63" t="str">
        <f t="shared" si="1096"/>
        <v>-</v>
      </c>
      <c r="AC3360" s="63">
        <f>IF(ISBLANK($C3360),0,VLOOKUP($C3360,Listen!$A$2:$C$45,2,FALSE))</f>
        <v>0</v>
      </c>
      <c r="AD3360" s="63">
        <f>IF(ISBLANK($C3360),0,VLOOKUP($C3360,Listen!$A$2:$C$45,3,FALSE))</f>
        <v>0</v>
      </c>
      <c r="AE3360" s="49">
        <f t="shared" si="1097"/>
        <v>0</v>
      </c>
      <c r="AF3360" s="49">
        <f t="shared" si="1097"/>
        <v>0</v>
      </c>
      <c r="AG3360" s="49">
        <f>IFERROR(IF(OR($V3360&lt;&gt;"Ja",VLOOKUP($C3360,Listen!$A$2:$F$45,5,0)="Nein",D3360&lt;IF(C3360="LNG Anbindungsanlagen gemäß separater Festlegung",2022,2023)),$AC3360,$AA3360),0)</f>
        <v>0</v>
      </c>
      <c r="AH3360" s="49">
        <f>IFERROR(IF(OR($V3360&lt;&gt;"Ja",VLOOKUP($C3360,Listen!$A$2:$F$45,5,0)="Nein",D3360&lt;IF(C3360="LNG Anbindungsanlagen gemäß separater Festlegung",2022,2023)),$AC3360,$AA3360),0)</f>
        <v>0</v>
      </c>
      <c r="AI3360" s="49">
        <f>IFERROR(IF(OR($W3360&lt;&gt;"Ja",VLOOKUP($C3360,Listen!$A$2:$F$45,6,0)="Nein"),$AC3360,$AB3360),0)</f>
        <v>0</v>
      </c>
      <c r="AJ3360" s="49">
        <f>IFERROR(IF(OR($W3360&lt;&gt;"Ja",VLOOKUP($C3360,Listen!$A$2:$F$45,6,0)="Nein"),$AC3360,$AB3360),0)</f>
        <v>0</v>
      </c>
      <c r="AK3360" s="49">
        <f>IFERROR(IF(OR($W3360&lt;&gt;"Ja",VLOOKUP($C3360,Listen!$A$2:$F$45,6,0)="Nein"),$AC3360,$AB3360),0)</f>
        <v>0</v>
      </c>
      <c r="AL3360" s="51">
        <f t="shared" si="1098"/>
        <v>0</v>
      </c>
      <c r="AM3360" s="296">
        <f>IFERROR(IF(VLOOKUP($C3360,Listen!$A$2:$F$45,6,0)="Ja",MAX(BC3360:BD3360),D_SAV!$BC3360),0)</f>
        <v>0</v>
      </c>
      <c r="AN3360" s="51">
        <f t="shared" si="1099"/>
        <v>0</v>
      </c>
      <c r="AP3360" s="304">
        <f t="shared" si="1100"/>
        <v>0</v>
      </c>
      <c r="AQ3360" s="304">
        <f t="shared" si="1101"/>
        <v>0</v>
      </c>
      <c r="AR3360" s="304">
        <f t="shared" si="1102"/>
        <v>0</v>
      </c>
      <c r="AS3360" s="304">
        <f t="shared" si="1103"/>
        <v>0</v>
      </c>
      <c r="AT3360" s="304">
        <f t="shared" si="1104"/>
        <v>0</v>
      </c>
      <c r="AU3360" s="304">
        <f t="shared" si="1105"/>
        <v>0</v>
      </c>
      <c r="AV3360" s="304">
        <f t="shared" si="1106"/>
        <v>0</v>
      </c>
      <c r="AW3360" s="304">
        <f t="shared" si="1107"/>
        <v>0</v>
      </c>
      <c r="AX3360" s="304">
        <f t="shared" si="1108"/>
        <v>0</v>
      </c>
      <c r="AY3360" s="304">
        <f t="shared" si="1109"/>
        <v>0</v>
      </c>
      <c r="AZ3360" s="304">
        <f t="shared" si="1110"/>
        <v>0</v>
      </c>
      <c r="BA3360" s="304">
        <f t="shared" si="1111"/>
        <v>0</v>
      </c>
      <c r="BB3360" s="304">
        <f t="shared" si="1112"/>
        <v>0</v>
      </c>
      <c r="BC3360" s="304">
        <f t="shared" si="1113"/>
        <v>0</v>
      </c>
      <c r="BD3360" s="304">
        <f t="shared" si="1114"/>
        <v>0</v>
      </c>
      <c r="BE3360" s="304">
        <f>IFERROR(IF(VLOOKUP($C3360,Listen!$A$2:$F$45,6,0)="Ja",BB3360-MAX(BC3360:BD3360),BB3360-BC3360),0)</f>
        <v>0</v>
      </c>
    </row>
    <row r="3361" spans="1:57" x14ac:dyDescent="0.25">
      <c r="A3361" s="320" t="str">
        <f>IF(AND(D3361&lt;&gt;0,C3361&lt;&gt;0,E3361&lt;&gt;0),IF(B3361&lt;&gt;0,CONCATENATE(B3361,"-AGr",VLOOKUP(C3361,Listen!$A$2:$D$45,4,FALSE),"-",D3361,"-",E3361,),CONCATENATE("AGr",VLOOKUP(C3361,Listen!$A$2:$D$45,4,FALSE),"-",D3361,"-",E3361)),"keine vollständige ID")</f>
        <v>keine vollständige ID</v>
      </c>
      <c r="B3361" s="301"/>
      <c r="C3361" s="287"/>
      <c r="D3361" s="34"/>
      <c r="E3361" s="306"/>
      <c r="F3361" s="116"/>
      <c r="G3361" s="17"/>
      <c r="H3361" s="17"/>
      <c r="I3361" s="17"/>
      <c r="J3361" s="17"/>
      <c r="K3361" s="17"/>
      <c r="L3361" s="17"/>
      <c r="M3361" s="17"/>
      <c r="N3361" s="17"/>
      <c r="O3361" s="116"/>
      <c r="P3361" s="117">
        <f>IF(D3361&gt;A_Stammdaten!$B$12,0,SUM(G3361,H3361,J3361,L3361:M3361)-SUM(I3361,K3361,N3361:O3361))</f>
        <v>0</v>
      </c>
      <c r="Q3361" s="17"/>
      <c r="R3361" s="17"/>
      <c r="S3361" s="17"/>
      <c r="T3361" s="17"/>
      <c r="U3361" s="62">
        <f t="shared" si="1094"/>
        <v>0</v>
      </c>
      <c r="V3361" s="34"/>
      <c r="W3361" s="34"/>
      <c r="X3361" s="34"/>
      <c r="Y3361" s="34"/>
      <c r="Z3361" s="34"/>
      <c r="AA3361" s="63" t="str">
        <f t="shared" si="1095"/>
        <v>-</v>
      </c>
      <c r="AB3361" s="63" t="str">
        <f t="shared" si="1096"/>
        <v>-</v>
      </c>
      <c r="AC3361" s="63">
        <f>IF(ISBLANK($C3361),0,VLOOKUP($C3361,Listen!$A$2:$C$45,2,FALSE))</f>
        <v>0</v>
      </c>
      <c r="AD3361" s="63">
        <f>IF(ISBLANK($C3361),0,VLOOKUP($C3361,Listen!$A$2:$C$45,3,FALSE))</f>
        <v>0</v>
      </c>
      <c r="AE3361" s="49">
        <f t="shared" si="1097"/>
        <v>0</v>
      </c>
      <c r="AF3361" s="49">
        <f t="shared" si="1097"/>
        <v>0</v>
      </c>
      <c r="AG3361" s="49">
        <f>IFERROR(IF(OR($V3361&lt;&gt;"Ja",VLOOKUP($C3361,Listen!$A$2:$F$45,5,0)="Nein",D3361&lt;IF(C3361="LNG Anbindungsanlagen gemäß separater Festlegung",2022,2023)),$AC3361,$AA3361),0)</f>
        <v>0</v>
      </c>
      <c r="AH3361" s="49">
        <f>IFERROR(IF(OR($V3361&lt;&gt;"Ja",VLOOKUP($C3361,Listen!$A$2:$F$45,5,0)="Nein",D3361&lt;IF(C3361="LNG Anbindungsanlagen gemäß separater Festlegung",2022,2023)),$AC3361,$AA3361),0)</f>
        <v>0</v>
      </c>
      <c r="AI3361" s="49">
        <f>IFERROR(IF(OR($W3361&lt;&gt;"Ja",VLOOKUP($C3361,Listen!$A$2:$F$45,6,0)="Nein"),$AC3361,$AB3361),0)</f>
        <v>0</v>
      </c>
      <c r="AJ3361" s="49">
        <f>IFERROR(IF(OR($W3361&lt;&gt;"Ja",VLOOKUP($C3361,Listen!$A$2:$F$45,6,0)="Nein"),$AC3361,$AB3361),0)</f>
        <v>0</v>
      </c>
      <c r="AK3361" s="49">
        <f>IFERROR(IF(OR($W3361&lt;&gt;"Ja",VLOOKUP($C3361,Listen!$A$2:$F$45,6,0)="Nein"),$AC3361,$AB3361),0)</f>
        <v>0</v>
      </c>
      <c r="AL3361" s="51">
        <f t="shared" si="1098"/>
        <v>0</v>
      </c>
      <c r="AM3361" s="296">
        <f>IFERROR(IF(VLOOKUP($C3361,Listen!$A$2:$F$45,6,0)="Ja",MAX(BC3361:BD3361),D_SAV!$BC3361),0)</f>
        <v>0</v>
      </c>
      <c r="AN3361" s="51">
        <f t="shared" si="1099"/>
        <v>0</v>
      </c>
      <c r="AP3361" s="304">
        <f t="shared" si="1100"/>
        <v>0</v>
      </c>
      <c r="AQ3361" s="304">
        <f t="shared" si="1101"/>
        <v>0</v>
      </c>
      <c r="AR3361" s="304">
        <f t="shared" si="1102"/>
        <v>0</v>
      </c>
      <c r="AS3361" s="304">
        <f t="shared" si="1103"/>
        <v>0</v>
      </c>
      <c r="AT3361" s="304">
        <f t="shared" si="1104"/>
        <v>0</v>
      </c>
      <c r="AU3361" s="304">
        <f t="shared" si="1105"/>
        <v>0</v>
      </c>
      <c r="AV3361" s="304">
        <f t="shared" si="1106"/>
        <v>0</v>
      </c>
      <c r="AW3361" s="304">
        <f t="shared" si="1107"/>
        <v>0</v>
      </c>
      <c r="AX3361" s="304">
        <f t="shared" si="1108"/>
        <v>0</v>
      </c>
      <c r="AY3361" s="304">
        <f t="shared" si="1109"/>
        <v>0</v>
      </c>
      <c r="AZ3361" s="304">
        <f t="shared" si="1110"/>
        <v>0</v>
      </c>
      <c r="BA3361" s="304">
        <f t="shared" si="1111"/>
        <v>0</v>
      </c>
      <c r="BB3361" s="304">
        <f t="shared" si="1112"/>
        <v>0</v>
      </c>
      <c r="BC3361" s="304">
        <f t="shared" si="1113"/>
        <v>0</v>
      </c>
      <c r="BD3361" s="304">
        <f t="shared" si="1114"/>
        <v>0</v>
      </c>
      <c r="BE3361" s="304">
        <f>IFERROR(IF(VLOOKUP($C3361,Listen!$A$2:$F$45,6,0)="Ja",BB3361-MAX(BC3361:BD3361),BB3361-BC3361),0)</f>
        <v>0</v>
      </c>
    </row>
    <row r="3362" spans="1:57" x14ac:dyDescent="0.25">
      <c r="A3362" s="320" t="str">
        <f>IF(AND(D3362&lt;&gt;0,C3362&lt;&gt;0,E3362&lt;&gt;0),IF(B3362&lt;&gt;0,CONCATENATE(B3362,"-AGr",VLOOKUP(C3362,Listen!$A$2:$D$45,4,FALSE),"-",D3362,"-",E3362,),CONCATENATE("AGr",VLOOKUP(C3362,Listen!$A$2:$D$45,4,FALSE),"-",D3362,"-",E3362)),"keine vollständige ID")</f>
        <v>keine vollständige ID</v>
      </c>
      <c r="B3362" s="301"/>
      <c r="C3362" s="287"/>
      <c r="D3362" s="34"/>
      <c r="E3362" s="306"/>
      <c r="F3362" s="116"/>
      <c r="G3362" s="17"/>
      <c r="H3362" s="17"/>
      <c r="I3362" s="17"/>
      <c r="J3362" s="17"/>
      <c r="K3362" s="17"/>
      <c r="L3362" s="17"/>
      <c r="M3362" s="17"/>
      <c r="N3362" s="17"/>
      <c r="O3362" s="116"/>
      <c r="P3362" s="117">
        <f>IF(D3362&gt;A_Stammdaten!$B$12,0,SUM(G3362,H3362,J3362,L3362:M3362)-SUM(I3362,K3362,N3362:O3362))</f>
        <v>0</v>
      </c>
      <c r="Q3362" s="17"/>
      <c r="R3362" s="17"/>
      <c r="S3362" s="17"/>
      <c r="T3362" s="17"/>
      <c r="U3362" s="62">
        <f t="shared" si="1094"/>
        <v>0</v>
      </c>
      <c r="V3362" s="34"/>
      <c r="W3362" s="34"/>
      <c r="X3362" s="34"/>
      <c r="Y3362" s="34"/>
      <c r="Z3362" s="34"/>
      <c r="AA3362" s="63" t="str">
        <f t="shared" si="1095"/>
        <v>-</v>
      </c>
      <c r="AB3362" s="63" t="str">
        <f t="shared" si="1096"/>
        <v>-</v>
      </c>
      <c r="AC3362" s="63">
        <f>IF(ISBLANK($C3362),0,VLOOKUP($C3362,Listen!$A$2:$C$45,2,FALSE))</f>
        <v>0</v>
      </c>
      <c r="AD3362" s="63">
        <f>IF(ISBLANK($C3362),0,VLOOKUP($C3362,Listen!$A$2:$C$45,3,FALSE))</f>
        <v>0</v>
      </c>
      <c r="AE3362" s="49">
        <f t="shared" si="1097"/>
        <v>0</v>
      </c>
      <c r="AF3362" s="49">
        <f t="shared" si="1097"/>
        <v>0</v>
      </c>
      <c r="AG3362" s="49">
        <f>IFERROR(IF(OR($V3362&lt;&gt;"Ja",VLOOKUP($C3362,Listen!$A$2:$F$45,5,0)="Nein",D3362&lt;IF(C3362="LNG Anbindungsanlagen gemäß separater Festlegung",2022,2023)),$AC3362,$AA3362),0)</f>
        <v>0</v>
      </c>
      <c r="AH3362" s="49">
        <f>IFERROR(IF(OR($V3362&lt;&gt;"Ja",VLOOKUP($C3362,Listen!$A$2:$F$45,5,0)="Nein",D3362&lt;IF(C3362="LNG Anbindungsanlagen gemäß separater Festlegung",2022,2023)),$AC3362,$AA3362),0)</f>
        <v>0</v>
      </c>
      <c r="AI3362" s="49">
        <f>IFERROR(IF(OR($W3362&lt;&gt;"Ja",VLOOKUP($C3362,Listen!$A$2:$F$45,6,0)="Nein"),$AC3362,$AB3362),0)</f>
        <v>0</v>
      </c>
      <c r="AJ3362" s="49">
        <f>IFERROR(IF(OR($W3362&lt;&gt;"Ja",VLOOKUP($C3362,Listen!$A$2:$F$45,6,0)="Nein"),$AC3362,$AB3362),0)</f>
        <v>0</v>
      </c>
      <c r="AK3362" s="49">
        <f>IFERROR(IF(OR($W3362&lt;&gt;"Ja",VLOOKUP($C3362,Listen!$A$2:$F$45,6,0)="Nein"),$AC3362,$AB3362),0)</f>
        <v>0</v>
      </c>
      <c r="AL3362" s="51">
        <f t="shared" si="1098"/>
        <v>0</v>
      </c>
      <c r="AM3362" s="296">
        <f>IFERROR(IF(VLOOKUP($C3362,Listen!$A$2:$F$45,6,0)="Ja",MAX(BC3362:BD3362),D_SAV!$BC3362),0)</f>
        <v>0</v>
      </c>
      <c r="AN3362" s="51">
        <f t="shared" si="1099"/>
        <v>0</v>
      </c>
      <c r="AP3362" s="304">
        <f t="shared" si="1100"/>
        <v>0</v>
      </c>
      <c r="AQ3362" s="304">
        <f t="shared" si="1101"/>
        <v>0</v>
      </c>
      <c r="AR3362" s="304">
        <f t="shared" si="1102"/>
        <v>0</v>
      </c>
      <c r="AS3362" s="304">
        <f t="shared" si="1103"/>
        <v>0</v>
      </c>
      <c r="AT3362" s="304">
        <f t="shared" si="1104"/>
        <v>0</v>
      </c>
      <c r="AU3362" s="304">
        <f t="shared" si="1105"/>
        <v>0</v>
      </c>
      <c r="AV3362" s="304">
        <f t="shared" si="1106"/>
        <v>0</v>
      </c>
      <c r="AW3362" s="304">
        <f t="shared" si="1107"/>
        <v>0</v>
      </c>
      <c r="AX3362" s="304">
        <f t="shared" si="1108"/>
        <v>0</v>
      </c>
      <c r="AY3362" s="304">
        <f t="shared" si="1109"/>
        <v>0</v>
      </c>
      <c r="AZ3362" s="304">
        <f t="shared" si="1110"/>
        <v>0</v>
      </c>
      <c r="BA3362" s="304">
        <f t="shared" si="1111"/>
        <v>0</v>
      </c>
      <c r="BB3362" s="304">
        <f t="shared" si="1112"/>
        <v>0</v>
      </c>
      <c r="BC3362" s="304">
        <f t="shared" si="1113"/>
        <v>0</v>
      </c>
      <c r="BD3362" s="304">
        <f t="shared" si="1114"/>
        <v>0</v>
      </c>
      <c r="BE3362" s="304">
        <f>IFERROR(IF(VLOOKUP($C3362,Listen!$A$2:$F$45,6,0)="Ja",BB3362-MAX(BC3362:BD3362),BB3362-BC3362),0)</f>
        <v>0</v>
      </c>
    </row>
    <row r="3363" spans="1:57" x14ac:dyDescent="0.25">
      <c r="A3363" s="320" t="str">
        <f>IF(AND(D3363&lt;&gt;0,C3363&lt;&gt;0,E3363&lt;&gt;0),IF(B3363&lt;&gt;0,CONCATENATE(B3363,"-AGr",VLOOKUP(C3363,Listen!$A$2:$D$45,4,FALSE),"-",D3363,"-",E3363,),CONCATENATE("AGr",VLOOKUP(C3363,Listen!$A$2:$D$45,4,FALSE),"-",D3363,"-",E3363)),"keine vollständige ID")</f>
        <v>keine vollständige ID</v>
      </c>
      <c r="B3363" s="301"/>
      <c r="C3363" s="287"/>
      <c r="D3363" s="34"/>
      <c r="E3363" s="306"/>
      <c r="F3363" s="116"/>
      <c r="G3363" s="17"/>
      <c r="H3363" s="17"/>
      <c r="I3363" s="17"/>
      <c r="J3363" s="17"/>
      <c r="K3363" s="17"/>
      <c r="L3363" s="17"/>
      <c r="M3363" s="17"/>
      <c r="N3363" s="17"/>
      <c r="O3363" s="116"/>
      <c r="P3363" s="117">
        <f>IF(D3363&gt;A_Stammdaten!$B$12,0,SUM(G3363,H3363,J3363,L3363:M3363)-SUM(I3363,K3363,N3363:O3363))</f>
        <v>0</v>
      </c>
      <c r="Q3363" s="17"/>
      <c r="R3363" s="17"/>
      <c r="S3363" s="17"/>
      <c r="T3363" s="17"/>
      <c r="U3363" s="62">
        <f t="shared" si="1094"/>
        <v>0</v>
      </c>
      <c r="V3363" s="34"/>
      <c r="W3363" s="34"/>
      <c r="X3363" s="34"/>
      <c r="Y3363" s="34"/>
      <c r="Z3363" s="34"/>
      <c r="AA3363" s="63" t="str">
        <f t="shared" si="1095"/>
        <v>-</v>
      </c>
      <c r="AB3363" s="63" t="str">
        <f t="shared" si="1096"/>
        <v>-</v>
      </c>
      <c r="AC3363" s="63">
        <f>IF(ISBLANK($C3363),0,VLOOKUP($C3363,Listen!$A$2:$C$45,2,FALSE))</f>
        <v>0</v>
      </c>
      <c r="AD3363" s="63">
        <f>IF(ISBLANK($C3363),0,VLOOKUP($C3363,Listen!$A$2:$C$45,3,FALSE))</f>
        <v>0</v>
      </c>
      <c r="AE3363" s="49">
        <f t="shared" si="1097"/>
        <v>0</v>
      </c>
      <c r="AF3363" s="49">
        <f t="shared" si="1097"/>
        <v>0</v>
      </c>
      <c r="AG3363" s="49">
        <f>IFERROR(IF(OR($V3363&lt;&gt;"Ja",VLOOKUP($C3363,Listen!$A$2:$F$45,5,0)="Nein",D3363&lt;IF(C3363="LNG Anbindungsanlagen gemäß separater Festlegung",2022,2023)),$AC3363,$AA3363),0)</f>
        <v>0</v>
      </c>
      <c r="AH3363" s="49">
        <f>IFERROR(IF(OR($V3363&lt;&gt;"Ja",VLOOKUP($C3363,Listen!$A$2:$F$45,5,0)="Nein",D3363&lt;IF(C3363="LNG Anbindungsanlagen gemäß separater Festlegung",2022,2023)),$AC3363,$AA3363),0)</f>
        <v>0</v>
      </c>
      <c r="AI3363" s="49">
        <f>IFERROR(IF(OR($W3363&lt;&gt;"Ja",VLOOKUP($C3363,Listen!$A$2:$F$45,6,0)="Nein"),$AC3363,$AB3363),0)</f>
        <v>0</v>
      </c>
      <c r="AJ3363" s="49">
        <f>IFERROR(IF(OR($W3363&lt;&gt;"Ja",VLOOKUP($C3363,Listen!$A$2:$F$45,6,0)="Nein"),$AC3363,$AB3363),0)</f>
        <v>0</v>
      </c>
      <c r="AK3363" s="49">
        <f>IFERROR(IF(OR($W3363&lt;&gt;"Ja",VLOOKUP($C3363,Listen!$A$2:$F$45,6,0)="Nein"),$AC3363,$AB3363),0)</f>
        <v>0</v>
      </c>
      <c r="AL3363" s="51">
        <f t="shared" si="1098"/>
        <v>0</v>
      </c>
      <c r="AM3363" s="296">
        <f>IFERROR(IF(VLOOKUP($C3363,Listen!$A$2:$F$45,6,0)="Ja",MAX(BC3363:BD3363),D_SAV!$BC3363),0)</f>
        <v>0</v>
      </c>
      <c r="AN3363" s="51">
        <f t="shared" si="1099"/>
        <v>0</v>
      </c>
      <c r="AP3363" s="304">
        <f t="shared" si="1100"/>
        <v>0</v>
      </c>
      <c r="AQ3363" s="304">
        <f t="shared" si="1101"/>
        <v>0</v>
      </c>
      <c r="AR3363" s="304">
        <f t="shared" si="1102"/>
        <v>0</v>
      </c>
      <c r="AS3363" s="304">
        <f t="shared" si="1103"/>
        <v>0</v>
      </c>
      <c r="AT3363" s="304">
        <f t="shared" si="1104"/>
        <v>0</v>
      </c>
      <c r="AU3363" s="304">
        <f t="shared" si="1105"/>
        <v>0</v>
      </c>
      <c r="AV3363" s="304">
        <f t="shared" si="1106"/>
        <v>0</v>
      </c>
      <c r="AW3363" s="304">
        <f t="shared" si="1107"/>
        <v>0</v>
      </c>
      <c r="AX3363" s="304">
        <f t="shared" si="1108"/>
        <v>0</v>
      </c>
      <c r="AY3363" s="304">
        <f t="shared" si="1109"/>
        <v>0</v>
      </c>
      <c r="AZ3363" s="304">
        <f t="shared" si="1110"/>
        <v>0</v>
      </c>
      <c r="BA3363" s="304">
        <f t="shared" si="1111"/>
        <v>0</v>
      </c>
      <c r="BB3363" s="304">
        <f t="shared" si="1112"/>
        <v>0</v>
      </c>
      <c r="BC3363" s="304">
        <f t="shared" si="1113"/>
        <v>0</v>
      </c>
      <c r="BD3363" s="304">
        <f t="shared" si="1114"/>
        <v>0</v>
      </c>
      <c r="BE3363" s="304">
        <f>IFERROR(IF(VLOOKUP($C3363,Listen!$A$2:$F$45,6,0)="Ja",BB3363-MAX(BC3363:BD3363),BB3363-BC3363),0)</f>
        <v>0</v>
      </c>
    </row>
    <row r="3364" spans="1:57" x14ac:dyDescent="0.25">
      <c r="A3364" s="320" t="str">
        <f>IF(AND(D3364&lt;&gt;0,C3364&lt;&gt;0,E3364&lt;&gt;0),IF(B3364&lt;&gt;0,CONCATENATE(B3364,"-AGr",VLOOKUP(C3364,Listen!$A$2:$D$45,4,FALSE),"-",D3364,"-",E3364,),CONCATENATE("AGr",VLOOKUP(C3364,Listen!$A$2:$D$45,4,FALSE),"-",D3364,"-",E3364)),"keine vollständige ID")</f>
        <v>keine vollständige ID</v>
      </c>
      <c r="B3364" s="301"/>
      <c r="C3364" s="287"/>
      <c r="D3364" s="34"/>
      <c r="E3364" s="306"/>
      <c r="F3364" s="116"/>
      <c r="G3364" s="17"/>
      <c r="H3364" s="17"/>
      <c r="I3364" s="17"/>
      <c r="J3364" s="17"/>
      <c r="K3364" s="17"/>
      <c r="L3364" s="17"/>
      <c r="M3364" s="17"/>
      <c r="N3364" s="17"/>
      <c r="O3364" s="116"/>
      <c r="P3364" s="117">
        <f>IF(D3364&gt;A_Stammdaten!$B$12,0,SUM(G3364,H3364,J3364,L3364:M3364)-SUM(I3364,K3364,N3364:O3364))</f>
        <v>0</v>
      </c>
      <c r="Q3364" s="17"/>
      <c r="R3364" s="17"/>
      <c r="S3364" s="17"/>
      <c r="T3364" s="17"/>
      <c r="U3364" s="62">
        <f t="shared" si="1094"/>
        <v>0</v>
      </c>
      <c r="V3364" s="34"/>
      <c r="W3364" s="34"/>
      <c r="X3364" s="34"/>
      <c r="Y3364" s="34"/>
      <c r="Z3364" s="34"/>
      <c r="AA3364" s="63" t="str">
        <f t="shared" si="1095"/>
        <v>-</v>
      </c>
      <c r="AB3364" s="63" t="str">
        <f t="shared" si="1096"/>
        <v>-</v>
      </c>
      <c r="AC3364" s="63">
        <f>IF(ISBLANK($C3364),0,VLOOKUP($C3364,Listen!$A$2:$C$45,2,FALSE))</f>
        <v>0</v>
      </c>
      <c r="AD3364" s="63">
        <f>IF(ISBLANK($C3364),0,VLOOKUP($C3364,Listen!$A$2:$C$45,3,FALSE))</f>
        <v>0</v>
      </c>
      <c r="AE3364" s="49">
        <f t="shared" si="1097"/>
        <v>0</v>
      </c>
      <c r="AF3364" s="49">
        <f t="shared" si="1097"/>
        <v>0</v>
      </c>
      <c r="AG3364" s="49">
        <f>IFERROR(IF(OR($V3364&lt;&gt;"Ja",VLOOKUP($C3364,Listen!$A$2:$F$45,5,0)="Nein",D3364&lt;IF(C3364="LNG Anbindungsanlagen gemäß separater Festlegung",2022,2023)),$AC3364,$AA3364),0)</f>
        <v>0</v>
      </c>
      <c r="AH3364" s="49">
        <f>IFERROR(IF(OR($V3364&lt;&gt;"Ja",VLOOKUP($C3364,Listen!$A$2:$F$45,5,0)="Nein",D3364&lt;IF(C3364="LNG Anbindungsanlagen gemäß separater Festlegung",2022,2023)),$AC3364,$AA3364),0)</f>
        <v>0</v>
      </c>
      <c r="AI3364" s="49">
        <f>IFERROR(IF(OR($W3364&lt;&gt;"Ja",VLOOKUP($C3364,Listen!$A$2:$F$45,6,0)="Nein"),$AC3364,$AB3364),0)</f>
        <v>0</v>
      </c>
      <c r="AJ3364" s="49">
        <f>IFERROR(IF(OR($W3364&lt;&gt;"Ja",VLOOKUP($C3364,Listen!$A$2:$F$45,6,0)="Nein"),$AC3364,$AB3364),0)</f>
        <v>0</v>
      </c>
      <c r="AK3364" s="49">
        <f>IFERROR(IF(OR($W3364&lt;&gt;"Ja",VLOOKUP($C3364,Listen!$A$2:$F$45,6,0)="Nein"),$AC3364,$AB3364),0)</f>
        <v>0</v>
      </c>
      <c r="AL3364" s="51">
        <f t="shared" si="1098"/>
        <v>0</v>
      </c>
      <c r="AM3364" s="296">
        <f>IFERROR(IF(VLOOKUP($C3364,Listen!$A$2:$F$45,6,0)="Ja",MAX(BC3364:BD3364),D_SAV!$BC3364),0)</f>
        <v>0</v>
      </c>
      <c r="AN3364" s="51">
        <f t="shared" si="1099"/>
        <v>0</v>
      </c>
      <c r="AP3364" s="304">
        <f t="shared" si="1100"/>
        <v>0</v>
      </c>
      <c r="AQ3364" s="304">
        <f t="shared" si="1101"/>
        <v>0</v>
      </c>
      <c r="AR3364" s="304">
        <f t="shared" si="1102"/>
        <v>0</v>
      </c>
      <c r="AS3364" s="304">
        <f t="shared" si="1103"/>
        <v>0</v>
      </c>
      <c r="AT3364" s="304">
        <f t="shared" si="1104"/>
        <v>0</v>
      </c>
      <c r="AU3364" s="304">
        <f t="shared" si="1105"/>
        <v>0</v>
      </c>
      <c r="AV3364" s="304">
        <f t="shared" si="1106"/>
        <v>0</v>
      </c>
      <c r="AW3364" s="304">
        <f t="shared" si="1107"/>
        <v>0</v>
      </c>
      <c r="AX3364" s="304">
        <f t="shared" si="1108"/>
        <v>0</v>
      </c>
      <c r="AY3364" s="304">
        <f t="shared" si="1109"/>
        <v>0</v>
      </c>
      <c r="AZ3364" s="304">
        <f t="shared" si="1110"/>
        <v>0</v>
      </c>
      <c r="BA3364" s="304">
        <f t="shared" si="1111"/>
        <v>0</v>
      </c>
      <c r="BB3364" s="304">
        <f t="shared" si="1112"/>
        <v>0</v>
      </c>
      <c r="BC3364" s="304">
        <f t="shared" si="1113"/>
        <v>0</v>
      </c>
      <c r="BD3364" s="304">
        <f t="shared" si="1114"/>
        <v>0</v>
      </c>
      <c r="BE3364" s="304">
        <f>IFERROR(IF(VLOOKUP($C3364,Listen!$A$2:$F$45,6,0)="Ja",BB3364-MAX(BC3364:BD3364),BB3364-BC3364),0)</f>
        <v>0</v>
      </c>
    </row>
    <row r="3365" spans="1:57" x14ac:dyDescent="0.25">
      <c r="A3365" s="320" t="str">
        <f>IF(AND(D3365&lt;&gt;0,C3365&lt;&gt;0,E3365&lt;&gt;0),IF(B3365&lt;&gt;0,CONCATENATE(B3365,"-AGr",VLOOKUP(C3365,Listen!$A$2:$D$45,4,FALSE),"-",D3365,"-",E3365,),CONCATENATE("AGr",VLOOKUP(C3365,Listen!$A$2:$D$45,4,FALSE),"-",D3365,"-",E3365)),"keine vollständige ID")</f>
        <v>keine vollständige ID</v>
      </c>
      <c r="B3365" s="301"/>
      <c r="C3365" s="287"/>
      <c r="D3365" s="34"/>
      <c r="E3365" s="306"/>
      <c r="F3365" s="116"/>
      <c r="G3365" s="17"/>
      <c r="H3365" s="17"/>
      <c r="I3365" s="17"/>
      <c r="J3365" s="17"/>
      <c r="K3365" s="17"/>
      <c r="L3365" s="17"/>
      <c r="M3365" s="17"/>
      <c r="N3365" s="17"/>
      <c r="O3365" s="116"/>
      <c r="P3365" s="117">
        <f>IF(D3365&gt;A_Stammdaten!$B$12,0,SUM(G3365,H3365,J3365,L3365:M3365)-SUM(I3365,K3365,N3365:O3365))</f>
        <v>0</v>
      </c>
      <c r="Q3365" s="17"/>
      <c r="R3365" s="17"/>
      <c r="S3365" s="17"/>
      <c r="T3365" s="17"/>
      <c r="U3365" s="62">
        <f t="shared" si="1094"/>
        <v>0</v>
      </c>
      <c r="V3365" s="34"/>
      <c r="W3365" s="34"/>
      <c r="X3365" s="34"/>
      <c r="Y3365" s="34"/>
      <c r="Z3365" s="34"/>
      <c r="AA3365" s="63" t="str">
        <f t="shared" si="1095"/>
        <v>-</v>
      </c>
      <c r="AB3365" s="63" t="str">
        <f t="shared" si="1096"/>
        <v>-</v>
      </c>
      <c r="AC3365" s="63">
        <f>IF(ISBLANK($C3365),0,VLOOKUP($C3365,Listen!$A$2:$C$45,2,FALSE))</f>
        <v>0</v>
      </c>
      <c r="AD3365" s="63">
        <f>IF(ISBLANK($C3365),0,VLOOKUP($C3365,Listen!$A$2:$C$45,3,FALSE))</f>
        <v>0</v>
      </c>
      <c r="AE3365" s="49">
        <f t="shared" si="1097"/>
        <v>0</v>
      </c>
      <c r="AF3365" s="49">
        <f t="shared" si="1097"/>
        <v>0</v>
      </c>
      <c r="AG3365" s="49">
        <f>IFERROR(IF(OR($V3365&lt;&gt;"Ja",VLOOKUP($C3365,Listen!$A$2:$F$45,5,0)="Nein",D3365&lt;IF(C3365="LNG Anbindungsanlagen gemäß separater Festlegung",2022,2023)),$AC3365,$AA3365),0)</f>
        <v>0</v>
      </c>
      <c r="AH3365" s="49">
        <f>IFERROR(IF(OR($V3365&lt;&gt;"Ja",VLOOKUP($C3365,Listen!$A$2:$F$45,5,0)="Nein",D3365&lt;IF(C3365="LNG Anbindungsanlagen gemäß separater Festlegung",2022,2023)),$AC3365,$AA3365),0)</f>
        <v>0</v>
      </c>
      <c r="AI3365" s="49">
        <f>IFERROR(IF(OR($W3365&lt;&gt;"Ja",VLOOKUP($C3365,Listen!$A$2:$F$45,6,0)="Nein"),$AC3365,$AB3365),0)</f>
        <v>0</v>
      </c>
      <c r="AJ3365" s="49">
        <f>IFERROR(IF(OR($W3365&lt;&gt;"Ja",VLOOKUP($C3365,Listen!$A$2:$F$45,6,0)="Nein"),$AC3365,$AB3365),0)</f>
        <v>0</v>
      </c>
      <c r="AK3365" s="49">
        <f>IFERROR(IF(OR($W3365&lt;&gt;"Ja",VLOOKUP($C3365,Listen!$A$2:$F$45,6,0)="Nein"),$AC3365,$AB3365),0)</f>
        <v>0</v>
      </c>
      <c r="AL3365" s="51">
        <f t="shared" si="1098"/>
        <v>0</v>
      </c>
      <c r="AM3365" s="296">
        <f>IFERROR(IF(VLOOKUP($C3365,Listen!$A$2:$F$45,6,0)="Ja",MAX(BC3365:BD3365),D_SAV!$BC3365),0)</f>
        <v>0</v>
      </c>
      <c r="AN3365" s="51">
        <f t="shared" si="1099"/>
        <v>0</v>
      </c>
      <c r="AP3365" s="304">
        <f t="shared" si="1100"/>
        <v>0</v>
      </c>
      <c r="AQ3365" s="304">
        <f t="shared" si="1101"/>
        <v>0</v>
      </c>
      <c r="AR3365" s="304">
        <f t="shared" si="1102"/>
        <v>0</v>
      </c>
      <c r="AS3365" s="304">
        <f t="shared" si="1103"/>
        <v>0</v>
      </c>
      <c r="AT3365" s="304">
        <f t="shared" si="1104"/>
        <v>0</v>
      </c>
      <c r="AU3365" s="304">
        <f t="shared" si="1105"/>
        <v>0</v>
      </c>
      <c r="AV3365" s="304">
        <f t="shared" si="1106"/>
        <v>0</v>
      </c>
      <c r="AW3365" s="304">
        <f t="shared" si="1107"/>
        <v>0</v>
      </c>
      <c r="AX3365" s="304">
        <f t="shared" si="1108"/>
        <v>0</v>
      </c>
      <c r="AY3365" s="304">
        <f t="shared" si="1109"/>
        <v>0</v>
      </c>
      <c r="AZ3365" s="304">
        <f t="shared" si="1110"/>
        <v>0</v>
      </c>
      <c r="BA3365" s="304">
        <f t="shared" si="1111"/>
        <v>0</v>
      </c>
      <c r="BB3365" s="304">
        <f t="shared" si="1112"/>
        <v>0</v>
      </c>
      <c r="BC3365" s="304">
        <f t="shared" si="1113"/>
        <v>0</v>
      </c>
      <c r="BD3365" s="304">
        <f t="shared" si="1114"/>
        <v>0</v>
      </c>
      <c r="BE3365" s="304">
        <f>IFERROR(IF(VLOOKUP($C3365,Listen!$A$2:$F$45,6,0)="Ja",BB3365-MAX(BC3365:BD3365),BB3365-BC3365),0)</f>
        <v>0</v>
      </c>
    </row>
    <row r="3366" spans="1:57" x14ac:dyDescent="0.25">
      <c r="A3366" s="320" t="str">
        <f>IF(AND(D3366&lt;&gt;0,C3366&lt;&gt;0,E3366&lt;&gt;0),IF(B3366&lt;&gt;0,CONCATENATE(B3366,"-AGr",VLOOKUP(C3366,Listen!$A$2:$D$45,4,FALSE),"-",D3366,"-",E3366,),CONCATENATE("AGr",VLOOKUP(C3366,Listen!$A$2:$D$45,4,FALSE),"-",D3366,"-",E3366)),"keine vollständige ID")</f>
        <v>keine vollständige ID</v>
      </c>
      <c r="B3366" s="301"/>
      <c r="C3366" s="287"/>
      <c r="D3366" s="34"/>
      <c r="E3366" s="306"/>
      <c r="F3366" s="116"/>
      <c r="G3366" s="17"/>
      <c r="H3366" s="17"/>
      <c r="I3366" s="17"/>
      <c r="J3366" s="17"/>
      <c r="K3366" s="17"/>
      <c r="L3366" s="17"/>
      <c r="M3366" s="17"/>
      <c r="N3366" s="17"/>
      <c r="O3366" s="116"/>
      <c r="P3366" s="117">
        <f>IF(D3366&gt;A_Stammdaten!$B$12,0,SUM(G3366,H3366,J3366,L3366:M3366)-SUM(I3366,K3366,N3366:O3366))</f>
        <v>0</v>
      </c>
      <c r="Q3366" s="17"/>
      <c r="R3366" s="17"/>
      <c r="S3366" s="17"/>
      <c r="T3366" s="17"/>
      <c r="U3366" s="62">
        <f t="shared" si="1094"/>
        <v>0</v>
      </c>
      <c r="V3366" s="34"/>
      <c r="W3366" s="34"/>
      <c r="X3366" s="34"/>
      <c r="Y3366" s="34"/>
      <c r="Z3366" s="34"/>
      <c r="AA3366" s="63" t="str">
        <f t="shared" si="1095"/>
        <v>-</v>
      </c>
      <c r="AB3366" s="63" t="str">
        <f t="shared" si="1096"/>
        <v>-</v>
      </c>
      <c r="AC3366" s="63">
        <f>IF(ISBLANK($C3366),0,VLOOKUP($C3366,Listen!$A$2:$C$45,2,FALSE))</f>
        <v>0</v>
      </c>
      <c r="AD3366" s="63">
        <f>IF(ISBLANK($C3366),0,VLOOKUP($C3366,Listen!$A$2:$C$45,3,FALSE))</f>
        <v>0</v>
      </c>
      <c r="AE3366" s="49">
        <f t="shared" si="1097"/>
        <v>0</v>
      </c>
      <c r="AF3366" s="49">
        <f t="shared" si="1097"/>
        <v>0</v>
      </c>
      <c r="AG3366" s="49">
        <f>IFERROR(IF(OR($V3366&lt;&gt;"Ja",VLOOKUP($C3366,Listen!$A$2:$F$45,5,0)="Nein",D3366&lt;IF(C3366="LNG Anbindungsanlagen gemäß separater Festlegung",2022,2023)),$AC3366,$AA3366),0)</f>
        <v>0</v>
      </c>
      <c r="AH3366" s="49">
        <f>IFERROR(IF(OR($V3366&lt;&gt;"Ja",VLOOKUP($C3366,Listen!$A$2:$F$45,5,0)="Nein",D3366&lt;IF(C3366="LNG Anbindungsanlagen gemäß separater Festlegung",2022,2023)),$AC3366,$AA3366),0)</f>
        <v>0</v>
      </c>
      <c r="AI3366" s="49">
        <f>IFERROR(IF(OR($W3366&lt;&gt;"Ja",VLOOKUP($C3366,Listen!$A$2:$F$45,6,0)="Nein"),$AC3366,$AB3366),0)</f>
        <v>0</v>
      </c>
      <c r="AJ3366" s="49">
        <f>IFERROR(IF(OR($W3366&lt;&gt;"Ja",VLOOKUP($C3366,Listen!$A$2:$F$45,6,0)="Nein"),$AC3366,$AB3366),0)</f>
        <v>0</v>
      </c>
      <c r="AK3366" s="49">
        <f>IFERROR(IF(OR($W3366&lt;&gt;"Ja",VLOOKUP($C3366,Listen!$A$2:$F$45,6,0)="Nein"),$AC3366,$AB3366),0)</f>
        <v>0</v>
      </c>
      <c r="AL3366" s="51">
        <f t="shared" si="1098"/>
        <v>0</v>
      </c>
      <c r="AM3366" s="296">
        <f>IFERROR(IF(VLOOKUP($C3366,Listen!$A$2:$F$45,6,0)="Ja",MAX(BC3366:BD3366),D_SAV!$BC3366),0)</f>
        <v>0</v>
      </c>
      <c r="AN3366" s="51">
        <f t="shared" si="1099"/>
        <v>0</v>
      </c>
      <c r="AP3366" s="304">
        <f t="shared" si="1100"/>
        <v>0</v>
      </c>
      <c r="AQ3366" s="304">
        <f t="shared" si="1101"/>
        <v>0</v>
      </c>
      <c r="AR3366" s="304">
        <f t="shared" si="1102"/>
        <v>0</v>
      </c>
      <c r="AS3366" s="304">
        <f t="shared" si="1103"/>
        <v>0</v>
      </c>
      <c r="AT3366" s="304">
        <f t="shared" si="1104"/>
        <v>0</v>
      </c>
      <c r="AU3366" s="304">
        <f t="shared" si="1105"/>
        <v>0</v>
      </c>
      <c r="AV3366" s="304">
        <f t="shared" si="1106"/>
        <v>0</v>
      </c>
      <c r="AW3366" s="304">
        <f t="shared" si="1107"/>
        <v>0</v>
      </c>
      <c r="AX3366" s="304">
        <f t="shared" si="1108"/>
        <v>0</v>
      </c>
      <c r="AY3366" s="304">
        <f t="shared" si="1109"/>
        <v>0</v>
      </c>
      <c r="AZ3366" s="304">
        <f t="shared" si="1110"/>
        <v>0</v>
      </c>
      <c r="BA3366" s="304">
        <f t="shared" si="1111"/>
        <v>0</v>
      </c>
      <c r="BB3366" s="304">
        <f t="shared" si="1112"/>
        <v>0</v>
      </c>
      <c r="BC3366" s="304">
        <f t="shared" si="1113"/>
        <v>0</v>
      </c>
      <c r="BD3366" s="304">
        <f t="shared" si="1114"/>
        <v>0</v>
      </c>
      <c r="BE3366" s="304">
        <f>IFERROR(IF(VLOOKUP($C3366,Listen!$A$2:$F$45,6,0)="Ja",BB3366-MAX(BC3366:BD3366),BB3366-BC3366),0)</f>
        <v>0</v>
      </c>
    </row>
    <row r="3367" spans="1:57" x14ac:dyDescent="0.25">
      <c r="A3367" s="320" t="str">
        <f>IF(AND(D3367&lt;&gt;0,C3367&lt;&gt;0,E3367&lt;&gt;0),IF(B3367&lt;&gt;0,CONCATENATE(B3367,"-AGr",VLOOKUP(C3367,Listen!$A$2:$D$45,4,FALSE),"-",D3367,"-",E3367,),CONCATENATE("AGr",VLOOKUP(C3367,Listen!$A$2:$D$45,4,FALSE),"-",D3367,"-",E3367)),"keine vollständige ID")</f>
        <v>keine vollständige ID</v>
      </c>
      <c r="B3367" s="301"/>
      <c r="C3367" s="287"/>
      <c r="D3367" s="34"/>
      <c r="E3367" s="306"/>
      <c r="F3367" s="116"/>
      <c r="G3367" s="17"/>
      <c r="H3367" s="17"/>
      <c r="I3367" s="17"/>
      <c r="J3367" s="17"/>
      <c r="K3367" s="17"/>
      <c r="L3367" s="17"/>
      <c r="M3367" s="17"/>
      <c r="N3367" s="17"/>
      <c r="O3367" s="116"/>
      <c r="P3367" s="117">
        <f>IF(D3367&gt;A_Stammdaten!$B$12,0,SUM(G3367,H3367,J3367,L3367:M3367)-SUM(I3367,K3367,N3367:O3367))</f>
        <v>0</v>
      </c>
      <c r="Q3367" s="17"/>
      <c r="R3367" s="17"/>
      <c r="S3367" s="17"/>
      <c r="T3367" s="17"/>
      <c r="U3367" s="62">
        <f t="shared" si="1094"/>
        <v>0</v>
      </c>
      <c r="V3367" s="34"/>
      <c r="W3367" s="34"/>
      <c r="X3367" s="34"/>
      <c r="Y3367" s="34"/>
      <c r="Z3367" s="34"/>
      <c r="AA3367" s="63" t="str">
        <f t="shared" si="1095"/>
        <v>-</v>
      </c>
      <c r="AB3367" s="63" t="str">
        <f t="shared" si="1096"/>
        <v>-</v>
      </c>
      <c r="AC3367" s="63">
        <f>IF(ISBLANK($C3367),0,VLOOKUP($C3367,Listen!$A$2:$C$45,2,FALSE))</f>
        <v>0</v>
      </c>
      <c r="AD3367" s="63">
        <f>IF(ISBLANK($C3367),0,VLOOKUP($C3367,Listen!$A$2:$C$45,3,FALSE))</f>
        <v>0</v>
      </c>
      <c r="AE3367" s="49">
        <f t="shared" si="1097"/>
        <v>0</v>
      </c>
      <c r="AF3367" s="49">
        <f t="shared" si="1097"/>
        <v>0</v>
      </c>
      <c r="AG3367" s="49">
        <f>IFERROR(IF(OR($V3367&lt;&gt;"Ja",VLOOKUP($C3367,Listen!$A$2:$F$45,5,0)="Nein",D3367&lt;IF(C3367="LNG Anbindungsanlagen gemäß separater Festlegung",2022,2023)),$AC3367,$AA3367),0)</f>
        <v>0</v>
      </c>
      <c r="AH3367" s="49">
        <f>IFERROR(IF(OR($V3367&lt;&gt;"Ja",VLOOKUP($C3367,Listen!$A$2:$F$45,5,0)="Nein",D3367&lt;IF(C3367="LNG Anbindungsanlagen gemäß separater Festlegung",2022,2023)),$AC3367,$AA3367),0)</f>
        <v>0</v>
      </c>
      <c r="AI3367" s="49">
        <f>IFERROR(IF(OR($W3367&lt;&gt;"Ja",VLOOKUP($C3367,Listen!$A$2:$F$45,6,0)="Nein"),$AC3367,$AB3367),0)</f>
        <v>0</v>
      </c>
      <c r="AJ3367" s="49">
        <f>IFERROR(IF(OR($W3367&lt;&gt;"Ja",VLOOKUP($C3367,Listen!$A$2:$F$45,6,0)="Nein"),$AC3367,$AB3367),0)</f>
        <v>0</v>
      </c>
      <c r="AK3367" s="49">
        <f>IFERROR(IF(OR($W3367&lt;&gt;"Ja",VLOOKUP($C3367,Listen!$A$2:$F$45,6,0)="Nein"),$AC3367,$AB3367),0)</f>
        <v>0</v>
      </c>
      <c r="AL3367" s="51">
        <f t="shared" si="1098"/>
        <v>0</v>
      </c>
      <c r="AM3367" s="296">
        <f>IFERROR(IF(VLOOKUP($C3367,Listen!$A$2:$F$45,6,0)="Ja",MAX(BC3367:BD3367),D_SAV!$BC3367),0)</f>
        <v>0</v>
      </c>
      <c r="AN3367" s="51">
        <f t="shared" si="1099"/>
        <v>0</v>
      </c>
      <c r="AP3367" s="304">
        <f t="shared" si="1100"/>
        <v>0</v>
      </c>
      <c r="AQ3367" s="304">
        <f t="shared" si="1101"/>
        <v>0</v>
      </c>
      <c r="AR3367" s="304">
        <f t="shared" si="1102"/>
        <v>0</v>
      </c>
      <c r="AS3367" s="304">
        <f t="shared" si="1103"/>
        <v>0</v>
      </c>
      <c r="AT3367" s="304">
        <f t="shared" si="1104"/>
        <v>0</v>
      </c>
      <c r="AU3367" s="304">
        <f t="shared" si="1105"/>
        <v>0</v>
      </c>
      <c r="AV3367" s="304">
        <f t="shared" si="1106"/>
        <v>0</v>
      </c>
      <c r="AW3367" s="304">
        <f t="shared" si="1107"/>
        <v>0</v>
      </c>
      <c r="AX3367" s="304">
        <f t="shared" si="1108"/>
        <v>0</v>
      </c>
      <c r="AY3367" s="304">
        <f t="shared" si="1109"/>
        <v>0</v>
      </c>
      <c r="AZ3367" s="304">
        <f t="shared" si="1110"/>
        <v>0</v>
      </c>
      <c r="BA3367" s="304">
        <f t="shared" si="1111"/>
        <v>0</v>
      </c>
      <c r="BB3367" s="304">
        <f t="shared" si="1112"/>
        <v>0</v>
      </c>
      <c r="BC3367" s="304">
        <f t="shared" si="1113"/>
        <v>0</v>
      </c>
      <c r="BD3367" s="304">
        <f t="shared" si="1114"/>
        <v>0</v>
      </c>
      <c r="BE3367" s="304">
        <f>IFERROR(IF(VLOOKUP($C3367,Listen!$A$2:$F$45,6,0)="Ja",BB3367-MAX(BC3367:BD3367),BB3367-BC3367),0)</f>
        <v>0</v>
      </c>
    </row>
    <row r="3368" spans="1:57" x14ac:dyDescent="0.25">
      <c r="A3368" s="320" t="str">
        <f>IF(AND(D3368&lt;&gt;0,C3368&lt;&gt;0,E3368&lt;&gt;0),IF(B3368&lt;&gt;0,CONCATENATE(B3368,"-AGr",VLOOKUP(C3368,Listen!$A$2:$D$45,4,FALSE),"-",D3368,"-",E3368,),CONCATENATE("AGr",VLOOKUP(C3368,Listen!$A$2:$D$45,4,FALSE),"-",D3368,"-",E3368)),"keine vollständige ID")</f>
        <v>keine vollständige ID</v>
      </c>
      <c r="B3368" s="301"/>
      <c r="C3368" s="287"/>
      <c r="D3368" s="34"/>
      <c r="E3368" s="306"/>
      <c r="F3368" s="116"/>
      <c r="G3368" s="17"/>
      <c r="H3368" s="17"/>
      <c r="I3368" s="17"/>
      <c r="J3368" s="17"/>
      <c r="K3368" s="17"/>
      <c r="L3368" s="17"/>
      <c r="M3368" s="17"/>
      <c r="N3368" s="17"/>
      <c r="O3368" s="116"/>
      <c r="P3368" s="117">
        <f>IF(D3368&gt;A_Stammdaten!$B$12,0,SUM(G3368,H3368,J3368,L3368:M3368)-SUM(I3368,K3368,N3368:O3368))</f>
        <v>0</v>
      </c>
      <c r="Q3368" s="17"/>
      <c r="R3368" s="17"/>
      <c r="S3368" s="17"/>
      <c r="T3368" s="17"/>
      <c r="U3368" s="62">
        <f t="shared" si="1094"/>
        <v>0</v>
      </c>
      <c r="V3368" s="34"/>
      <c r="W3368" s="34"/>
      <c r="X3368" s="34"/>
      <c r="Y3368" s="34"/>
      <c r="Z3368" s="34"/>
      <c r="AA3368" s="63" t="str">
        <f t="shared" si="1095"/>
        <v>-</v>
      </c>
      <c r="AB3368" s="63" t="str">
        <f t="shared" si="1096"/>
        <v>-</v>
      </c>
      <c r="AC3368" s="63">
        <f>IF(ISBLANK($C3368),0,VLOOKUP($C3368,Listen!$A$2:$C$45,2,FALSE))</f>
        <v>0</v>
      </c>
      <c r="AD3368" s="63">
        <f>IF(ISBLANK($C3368),0,VLOOKUP($C3368,Listen!$A$2:$C$45,3,FALSE))</f>
        <v>0</v>
      </c>
      <c r="AE3368" s="49">
        <f t="shared" si="1097"/>
        <v>0</v>
      </c>
      <c r="AF3368" s="49">
        <f t="shared" si="1097"/>
        <v>0</v>
      </c>
      <c r="AG3368" s="49">
        <f>IFERROR(IF(OR($V3368&lt;&gt;"Ja",VLOOKUP($C3368,Listen!$A$2:$F$45,5,0)="Nein",D3368&lt;IF(C3368="LNG Anbindungsanlagen gemäß separater Festlegung",2022,2023)),$AC3368,$AA3368),0)</f>
        <v>0</v>
      </c>
      <c r="AH3368" s="49">
        <f>IFERROR(IF(OR($V3368&lt;&gt;"Ja",VLOOKUP($C3368,Listen!$A$2:$F$45,5,0)="Nein",D3368&lt;IF(C3368="LNG Anbindungsanlagen gemäß separater Festlegung",2022,2023)),$AC3368,$AA3368),0)</f>
        <v>0</v>
      </c>
      <c r="AI3368" s="49">
        <f>IFERROR(IF(OR($W3368&lt;&gt;"Ja",VLOOKUP($C3368,Listen!$A$2:$F$45,6,0)="Nein"),$AC3368,$AB3368),0)</f>
        <v>0</v>
      </c>
      <c r="AJ3368" s="49">
        <f>IFERROR(IF(OR($W3368&lt;&gt;"Ja",VLOOKUP($C3368,Listen!$A$2:$F$45,6,0)="Nein"),$AC3368,$AB3368),0)</f>
        <v>0</v>
      </c>
      <c r="AK3368" s="49">
        <f>IFERROR(IF(OR($W3368&lt;&gt;"Ja",VLOOKUP($C3368,Listen!$A$2:$F$45,6,0)="Nein"),$AC3368,$AB3368),0)</f>
        <v>0</v>
      </c>
      <c r="AL3368" s="51">
        <f t="shared" si="1098"/>
        <v>0</v>
      </c>
      <c r="AM3368" s="296">
        <f>IFERROR(IF(VLOOKUP($C3368,Listen!$A$2:$F$45,6,0)="Ja",MAX(BC3368:BD3368),D_SAV!$BC3368),0)</f>
        <v>0</v>
      </c>
      <c r="AN3368" s="51">
        <f t="shared" si="1099"/>
        <v>0</v>
      </c>
      <c r="AP3368" s="304">
        <f t="shared" si="1100"/>
        <v>0</v>
      </c>
      <c r="AQ3368" s="304">
        <f t="shared" si="1101"/>
        <v>0</v>
      </c>
      <c r="AR3368" s="304">
        <f t="shared" si="1102"/>
        <v>0</v>
      </c>
      <c r="AS3368" s="304">
        <f t="shared" si="1103"/>
        <v>0</v>
      </c>
      <c r="AT3368" s="304">
        <f t="shared" si="1104"/>
        <v>0</v>
      </c>
      <c r="AU3368" s="304">
        <f t="shared" si="1105"/>
        <v>0</v>
      </c>
      <c r="AV3368" s="304">
        <f t="shared" si="1106"/>
        <v>0</v>
      </c>
      <c r="AW3368" s="304">
        <f t="shared" si="1107"/>
        <v>0</v>
      </c>
      <c r="AX3368" s="304">
        <f t="shared" si="1108"/>
        <v>0</v>
      </c>
      <c r="AY3368" s="304">
        <f t="shared" si="1109"/>
        <v>0</v>
      </c>
      <c r="AZ3368" s="304">
        <f t="shared" si="1110"/>
        <v>0</v>
      </c>
      <c r="BA3368" s="304">
        <f t="shared" si="1111"/>
        <v>0</v>
      </c>
      <c r="BB3368" s="304">
        <f t="shared" si="1112"/>
        <v>0</v>
      </c>
      <c r="BC3368" s="304">
        <f t="shared" si="1113"/>
        <v>0</v>
      </c>
      <c r="BD3368" s="304">
        <f t="shared" si="1114"/>
        <v>0</v>
      </c>
      <c r="BE3368" s="304">
        <f>IFERROR(IF(VLOOKUP($C3368,Listen!$A$2:$F$45,6,0)="Ja",BB3368-MAX(BC3368:BD3368),BB3368-BC3368),0)</f>
        <v>0</v>
      </c>
    </row>
    <row r="3369" spans="1:57" x14ac:dyDescent="0.25">
      <c r="A3369" s="320" t="str">
        <f>IF(AND(D3369&lt;&gt;0,C3369&lt;&gt;0,E3369&lt;&gt;0),IF(B3369&lt;&gt;0,CONCATENATE(B3369,"-AGr",VLOOKUP(C3369,Listen!$A$2:$D$45,4,FALSE),"-",D3369,"-",E3369,),CONCATENATE("AGr",VLOOKUP(C3369,Listen!$A$2:$D$45,4,FALSE),"-",D3369,"-",E3369)),"keine vollständige ID")</f>
        <v>keine vollständige ID</v>
      </c>
      <c r="B3369" s="301"/>
      <c r="C3369" s="287"/>
      <c r="D3369" s="34"/>
      <c r="E3369" s="306"/>
      <c r="F3369" s="116"/>
      <c r="G3369" s="17"/>
      <c r="H3369" s="17"/>
      <c r="I3369" s="17"/>
      <c r="J3369" s="17"/>
      <c r="K3369" s="17"/>
      <c r="L3369" s="17"/>
      <c r="M3369" s="17"/>
      <c r="N3369" s="17"/>
      <c r="O3369" s="116"/>
      <c r="P3369" s="117">
        <f>IF(D3369&gt;A_Stammdaten!$B$12,0,SUM(G3369,H3369,J3369,L3369:M3369)-SUM(I3369,K3369,N3369:O3369))</f>
        <v>0</v>
      </c>
      <c r="Q3369" s="17"/>
      <c r="R3369" s="17"/>
      <c r="S3369" s="17"/>
      <c r="T3369" s="17"/>
      <c r="U3369" s="62">
        <f t="shared" si="1094"/>
        <v>0</v>
      </c>
      <c r="V3369" s="34"/>
      <c r="W3369" s="34"/>
      <c r="X3369" s="34"/>
      <c r="Y3369" s="34"/>
      <c r="Z3369" s="34"/>
      <c r="AA3369" s="63" t="str">
        <f t="shared" si="1095"/>
        <v>-</v>
      </c>
      <c r="AB3369" s="63" t="str">
        <f t="shared" si="1096"/>
        <v>-</v>
      </c>
      <c r="AC3369" s="63">
        <f>IF(ISBLANK($C3369),0,VLOOKUP($C3369,Listen!$A$2:$C$45,2,FALSE))</f>
        <v>0</v>
      </c>
      <c r="AD3369" s="63">
        <f>IF(ISBLANK($C3369),0,VLOOKUP($C3369,Listen!$A$2:$C$45,3,FALSE))</f>
        <v>0</v>
      </c>
      <c r="AE3369" s="49">
        <f t="shared" si="1097"/>
        <v>0</v>
      </c>
      <c r="AF3369" s="49">
        <f t="shared" si="1097"/>
        <v>0</v>
      </c>
      <c r="AG3369" s="49">
        <f>IFERROR(IF(OR($V3369&lt;&gt;"Ja",VLOOKUP($C3369,Listen!$A$2:$F$45,5,0)="Nein",D3369&lt;IF(C3369="LNG Anbindungsanlagen gemäß separater Festlegung",2022,2023)),$AC3369,$AA3369),0)</f>
        <v>0</v>
      </c>
      <c r="AH3369" s="49">
        <f>IFERROR(IF(OR($V3369&lt;&gt;"Ja",VLOOKUP($C3369,Listen!$A$2:$F$45,5,0)="Nein",D3369&lt;IF(C3369="LNG Anbindungsanlagen gemäß separater Festlegung",2022,2023)),$AC3369,$AA3369),0)</f>
        <v>0</v>
      </c>
      <c r="AI3369" s="49">
        <f>IFERROR(IF(OR($W3369&lt;&gt;"Ja",VLOOKUP($C3369,Listen!$A$2:$F$45,6,0)="Nein"),$AC3369,$AB3369),0)</f>
        <v>0</v>
      </c>
      <c r="AJ3369" s="49">
        <f>IFERROR(IF(OR($W3369&lt;&gt;"Ja",VLOOKUP($C3369,Listen!$A$2:$F$45,6,0)="Nein"),$AC3369,$AB3369),0)</f>
        <v>0</v>
      </c>
      <c r="AK3369" s="49">
        <f>IFERROR(IF(OR($W3369&lt;&gt;"Ja",VLOOKUP($C3369,Listen!$A$2:$F$45,6,0)="Nein"),$AC3369,$AB3369),0)</f>
        <v>0</v>
      </c>
      <c r="AL3369" s="51">
        <f t="shared" si="1098"/>
        <v>0</v>
      </c>
      <c r="AM3369" s="296">
        <f>IFERROR(IF(VLOOKUP($C3369,Listen!$A$2:$F$45,6,0)="Ja",MAX(BC3369:BD3369),D_SAV!$BC3369),0)</f>
        <v>0</v>
      </c>
      <c r="AN3369" s="51">
        <f t="shared" si="1099"/>
        <v>0</v>
      </c>
      <c r="AP3369" s="304">
        <f t="shared" si="1100"/>
        <v>0</v>
      </c>
      <c r="AQ3369" s="304">
        <f t="shared" si="1101"/>
        <v>0</v>
      </c>
      <c r="AR3369" s="304">
        <f t="shared" si="1102"/>
        <v>0</v>
      </c>
      <c r="AS3369" s="304">
        <f t="shared" si="1103"/>
        <v>0</v>
      </c>
      <c r="AT3369" s="304">
        <f t="shared" si="1104"/>
        <v>0</v>
      </c>
      <c r="AU3369" s="304">
        <f t="shared" si="1105"/>
        <v>0</v>
      </c>
      <c r="AV3369" s="304">
        <f t="shared" si="1106"/>
        <v>0</v>
      </c>
      <c r="AW3369" s="304">
        <f t="shared" si="1107"/>
        <v>0</v>
      </c>
      <c r="AX3369" s="304">
        <f t="shared" si="1108"/>
        <v>0</v>
      </c>
      <c r="AY3369" s="304">
        <f t="shared" si="1109"/>
        <v>0</v>
      </c>
      <c r="AZ3369" s="304">
        <f t="shared" si="1110"/>
        <v>0</v>
      </c>
      <c r="BA3369" s="304">
        <f t="shared" si="1111"/>
        <v>0</v>
      </c>
      <c r="BB3369" s="304">
        <f t="shared" si="1112"/>
        <v>0</v>
      </c>
      <c r="BC3369" s="304">
        <f t="shared" si="1113"/>
        <v>0</v>
      </c>
      <c r="BD3369" s="304">
        <f t="shared" si="1114"/>
        <v>0</v>
      </c>
      <c r="BE3369" s="304">
        <f>IFERROR(IF(VLOOKUP($C3369,Listen!$A$2:$F$45,6,0)="Ja",BB3369-MAX(BC3369:BD3369),BB3369-BC3369),0)</f>
        <v>0</v>
      </c>
    </row>
    <row r="3370" spans="1:57" x14ac:dyDescent="0.25">
      <c r="A3370" s="320" t="str">
        <f>IF(AND(D3370&lt;&gt;0,C3370&lt;&gt;0,E3370&lt;&gt;0),IF(B3370&lt;&gt;0,CONCATENATE(B3370,"-AGr",VLOOKUP(C3370,Listen!$A$2:$D$45,4,FALSE),"-",D3370,"-",E3370,),CONCATENATE("AGr",VLOOKUP(C3370,Listen!$A$2:$D$45,4,FALSE),"-",D3370,"-",E3370)),"keine vollständige ID")</f>
        <v>keine vollständige ID</v>
      </c>
      <c r="B3370" s="301"/>
      <c r="C3370" s="287"/>
      <c r="D3370" s="34"/>
      <c r="E3370" s="306"/>
      <c r="F3370" s="116"/>
      <c r="G3370" s="17"/>
      <c r="H3370" s="17"/>
      <c r="I3370" s="17"/>
      <c r="J3370" s="17"/>
      <c r="K3370" s="17"/>
      <c r="L3370" s="17"/>
      <c r="M3370" s="17"/>
      <c r="N3370" s="17"/>
      <c r="O3370" s="116"/>
      <c r="P3370" s="117">
        <f>IF(D3370&gt;A_Stammdaten!$B$12,0,SUM(G3370,H3370,J3370,L3370:M3370)-SUM(I3370,K3370,N3370:O3370))</f>
        <v>0</v>
      </c>
      <c r="Q3370" s="17"/>
      <c r="R3370" s="17"/>
      <c r="S3370" s="17"/>
      <c r="T3370" s="17"/>
      <c r="U3370" s="62">
        <f t="shared" si="1094"/>
        <v>0</v>
      </c>
      <c r="V3370" s="34"/>
      <c r="W3370" s="34"/>
      <c r="X3370" s="34"/>
      <c r="Y3370" s="34"/>
      <c r="Z3370" s="34"/>
      <c r="AA3370" s="63" t="str">
        <f t="shared" si="1095"/>
        <v>-</v>
      </c>
      <c r="AB3370" s="63" t="str">
        <f t="shared" si="1096"/>
        <v>-</v>
      </c>
      <c r="AC3370" s="63">
        <f>IF(ISBLANK($C3370),0,VLOOKUP($C3370,Listen!$A$2:$C$45,2,FALSE))</f>
        <v>0</v>
      </c>
      <c r="AD3370" s="63">
        <f>IF(ISBLANK($C3370),0,VLOOKUP($C3370,Listen!$A$2:$C$45,3,FALSE))</f>
        <v>0</v>
      </c>
      <c r="AE3370" s="49">
        <f t="shared" si="1097"/>
        <v>0</v>
      </c>
      <c r="AF3370" s="49">
        <f t="shared" si="1097"/>
        <v>0</v>
      </c>
      <c r="AG3370" s="49">
        <f>IFERROR(IF(OR($V3370&lt;&gt;"Ja",VLOOKUP($C3370,Listen!$A$2:$F$45,5,0)="Nein",D3370&lt;IF(C3370="LNG Anbindungsanlagen gemäß separater Festlegung",2022,2023)),$AC3370,$AA3370),0)</f>
        <v>0</v>
      </c>
      <c r="AH3370" s="49">
        <f>IFERROR(IF(OR($V3370&lt;&gt;"Ja",VLOOKUP($C3370,Listen!$A$2:$F$45,5,0)="Nein",D3370&lt;IF(C3370="LNG Anbindungsanlagen gemäß separater Festlegung",2022,2023)),$AC3370,$AA3370),0)</f>
        <v>0</v>
      </c>
      <c r="AI3370" s="49">
        <f>IFERROR(IF(OR($W3370&lt;&gt;"Ja",VLOOKUP($C3370,Listen!$A$2:$F$45,6,0)="Nein"),$AC3370,$AB3370),0)</f>
        <v>0</v>
      </c>
      <c r="AJ3370" s="49">
        <f>IFERROR(IF(OR($W3370&lt;&gt;"Ja",VLOOKUP($C3370,Listen!$A$2:$F$45,6,0)="Nein"),$AC3370,$AB3370),0)</f>
        <v>0</v>
      </c>
      <c r="AK3370" s="49">
        <f>IFERROR(IF(OR($W3370&lt;&gt;"Ja",VLOOKUP($C3370,Listen!$A$2:$F$45,6,0)="Nein"),$AC3370,$AB3370),0)</f>
        <v>0</v>
      </c>
      <c r="AL3370" s="51">
        <f t="shared" si="1098"/>
        <v>0</v>
      </c>
      <c r="AM3370" s="296">
        <f>IFERROR(IF(VLOOKUP($C3370,Listen!$A$2:$F$45,6,0)="Ja",MAX(BC3370:BD3370),D_SAV!$BC3370),0)</f>
        <v>0</v>
      </c>
      <c r="AN3370" s="51">
        <f t="shared" si="1099"/>
        <v>0</v>
      </c>
      <c r="AP3370" s="304">
        <f t="shared" si="1100"/>
        <v>0</v>
      </c>
      <c r="AQ3370" s="304">
        <f t="shared" si="1101"/>
        <v>0</v>
      </c>
      <c r="AR3370" s="304">
        <f t="shared" si="1102"/>
        <v>0</v>
      </c>
      <c r="AS3370" s="304">
        <f t="shared" si="1103"/>
        <v>0</v>
      </c>
      <c r="AT3370" s="304">
        <f t="shared" si="1104"/>
        <v>0</v>
      </c>
      <c r="AU3370" s="304">
        <f t="shared" si="1105"/>
        <v>0</v>
      </c>
      <c r="AV3370" s="304">
        <f t="shared" si="1106"/>
        <v>0</v>
      </c>
      <c r="AW3370" s="304">
        <f t="shared" si="1107"/>
        <v>0</v>
      </c>
      <c r="AX3370" s="304">
        <f t="shared" si="1108"/>
        <v>0</v>
      </c>
      <c r="AY3370" s="304">
        <f t="shared" si="1109"/>
        <v>0</v>
      </c>
      <c r="AZ3370" s="304">
        <f t="shared" si="1110"/>
        <v>0</v>
      </c>
      <c r="BA3370" s="304">
        <f t="shared" si="1111"/>
        <v>0</v>
      </c>
      <c r="BB3370" s="304">
        <f t="shared" si="1112"/>
        <v>0</v>
      </c>
      <c r="BC3370" s="304">
        <f t="shared" si="1113"/>
        <v>0</v>
      </c>
      <c r="BD3370" s="304">
        <f t="shared" si="1114"/>
        <v>0</v>
      </c>
      <c r="BE3370" s="304">
        <f>IFERROR(IF(VLOOKUP($C3370,Listen!$A$2:$F$45,6,0)="Ja",BB3370-MAX(BC3370:BD3370),BB3370-BC3370),0)</f>
        <v>0</v>
      </c>
    </row>
    <row r="3371" spans="1:57" x14ac:dyDescent="0.25">
      <c r="A3371" s="320" t="str">
        <f>IF(AND(D3371&lt;&gt;0,C3371&lt;&gt;0,E3371&lt;&gt;0),IF(B3371&lt;&gt;0,CONCATENATE(B3371,"-AGr",VLOOKUP(C3371,Listen!$A$2:$D$45,4,FALSE),"-",D3371,"-",E3371,),CONCATENATE("AGr",VLOOKUP(C3371,Listen!$A$2:$D$45,4,FALSE),"-",D3371,"-",E3371)),"keine vollständige ID")</f>
        <v>keine vollständige ID</v>
      </c>
      <c r="B3371" s="301"/>
      <c r="C3371" s="287"/>
      <c r="D3371" s="34"/>
      <c r="E3371" s="306"/>
      <c r="F3371" s="116"/>
      <c r="G3371" s="17"/>
      <c r="H3371" s="17"/>
      <c r="I3371" s="17"/>
      <c r="J3371" s="17"/>
      <c r="K3371" s="17"/>
      <c r="L3371" s="17"/>
      <c r="M3371" s="17"/>
      <c r="N3371" s="17"/>
      <c r="O3371" s="116"/>
      <c r="P3371" s="117">
        <f>IF(D3371&gt;A_Stammdaten!$B$12,0,SUM(G3371,H3371,J3371,L3371:M3371)-SUM(I3371,K3371,N3371:O3371))</f>
        <v>0</v>
      </c>
      <c r="Q3371" s="17"/>
      <c r="R3371" s="17"/>
      <c r="S3371" s="17"/>
      <c r="T3371" s="17"/>
      <c r="U3371" s="62">
        <f t="shared" si="1094"/>
        <v>0</v>
      </c>
      <c r="V3371" s="34"/>
      <c r="W3371" s="34"/>
      <c r="X3371" s="34"/>
      <c r="Y3371" s="34"/>
      <c r="Z3371" s="34"/>
      <c r="AA3371" s="63" t="str">
        <f t="shared" si="1095"/>
        <v>-</v>
      </c>
      <c r="AB3371" s="63" t="str">
        <f t="shared" si="1096"/>
        <v>-</v>
      </c>
      <c r="AC3371" s="63">
        <f>IF(ISBLANK($C3371),0,VLOOKUP($C3371,Listen!$A$2:$C$45,2,FALSE))</f>
        <v>0</v>
      </c>
      <c r="AD3371" s="63">
        <f>IF(ISBLANK($C3371),0,VLOOKUP($C3371,Listen!$A$2:$C$45,3,FALSE))</f>
        <v>0</v>
      </c>
      <c r="AE3371" s="49">
        <f t="shared" si="1097"/>
        <v>0</v>
      </c>
      <c r="AF3371" s="49">
        <f t="shared" si="1097"/>
        <v>0</v>
      </c>
      <c r="AG3371" s="49">
        <f>IFERROR(IF(OR($V3371&lt;&gt;"Ja",VLOOKUP($C3371,Listen!$A$2:$F$45,5,0)="Nein",D3371&lt;IF(C3371="LNG Anbindungsanlagen gemäß separater Festlegung",2022,2023)),$AC3371,$AA3371),0)</f>
        <v>0</v>
      </c>
      <c r="AH3371" s="49">
        <f>IFERROR(IF(OR($V3371&lt;&gt;"Ja",VLOOKUP($C3371,Listen!$A$2:$F$45,5,0)="Nein",D3371&lt;IF(C3371="LNG Anbindungsanlagen gemäß separater Festlegung",2022,2023)),$AC3371,$AA3371),0)</f>
        <v>0</v>
      </c>
      <c r="AI3371" s="49">
        <f>IFERROR(IF(OR($W3371&lt;&gt;"Ja",VLOOKUP($C3371,Listen!$A$2:$F$45,6,0)="Nein"),$AC3371,$AB3371),0)</f>
        <v>0</v>
      </c>
      <c r="AJ3371" s="49">
        <f>IFERROR(IF(OR($W3371&lt;&gt;"Ja",VLOOKUP($C3371,Listen!$A$2:$F$45,6,0)="Nein"),$AC3371,$AB3371),0)</f>
        <v>0</v>
      </c>
      <c r="AK3371" s="49">
        <f>IFERROR(IF(OR($W3371&lt;&gt;"Ja",VLOOKUP($C3371,Listen!$A$2:$F$45,6,0)="Nein"),$AC3371,$AB3371),0)</f>
        <v>0</v>
      </c>
      <c r="AL3371" s="51">
        <f t="shared" si="1098"/>
        <v>0</v>
      </c>
      <c r="AM3371" s="296">
        <f>IFERROR(IF(VLOOKUP($C3371,Listen!$A$2:$F$45,6,0)="Ja",MAX(BC3371:BD3371),D_SAV!$BC3371),0)</f>
        <v>0</v>
      </c>
      <c r="AN3371" s="51">
        <f t="shared" si="1099"/>
        <v>0</v>
      </c>
      <c r="AP3371" s="304">
        <f t="shared" si="1100"/>
        <v>0</v>
      </c>
      <c r="AQ3371" s="304">
        <f t="shared" si="1101"/>
        <v>0</v>
      </c>
      <c r="AR3371" s="304">
        <f t="shared" si="1102"/>
        <v>0</v>
      </c>
      <c r="AS3371" s="304">
        <f t="shared" si="1103"/>
        <v>0</v>
      </c>
      <c r="AT3371" s="304">
        <f t="shared" si="1104"/>
        <v>0</v>
      </c>
      <c r="AU3371" s="304">
        <f t="shared" si="1105"/>
        <v>0</v>
      </c>
      <c r="AV3371" s="304">
        <f t="shared" si="1106"/>
        <v>0</v>
      </c>
      <c r="AW3371" s="304">
        <f t="shared" si="1107"/>
        <v>0</v>
      </c>
      <c r="AX3371" s="304">
        <f t="shared" si="1108"/>
        <v>0</v>
      </c>
      <c r="AY3371" s="304">
        <f t="shared" si="1109"/>
        <v>0</v>
      </c>
      <c r="AZ3371" s="304">
        <f t="shared" si="1110"/>
        <v>0</v>
      </c>
      <c r="BA3371" s="304">
        <f t="shared" si="1111"/>
        <v>0</v>
      </c>
      <c r="BB3371" s="304">
        <f t="shared" si="1112"/>
        <v>0</v>
      </c>
      <c r="BC3371" s="304">
        <f t="shared" si="1113"/>
        <v>0</v>
      </c>
      <c r="BD3371" s="304">
        <f t="shared" si="1114"/>
        <v>0</v>
      </c>
      <c r="BE3371" s="304">
        <f>IFERROR(IF(VLOOKUP($C3371,Listen!$A$2:$F$45,6,0)="Ja",BB3371-MAX(BC3371:BD3371),BB3371-BC3371),0)</f>
        <v>0</v>
      </c>
    </row>
    <row r="3372" spans="1:57" x14ac:dyDescent="0.25">
      <c r="A3372" s="320" t="str">
        <f>IF(AND(D3372&lt;&gt;0,C3372&lt;&gt;0,E3372&lt;&gt;0),IF(B3372&lt;&gt;0,CONCATENATE(B3372,"-AGr",VLOOKUP(C3372,Listen!$A$2:$D$45,4,FALSE),"-",D3372,"-",E3372,),CONCATENATE("AGr",VLOOKUP(C3372,Listen!$A$2:$D$45,4,FALSE),"-",D3372,"-",E3372)),"keine vollständige ID")</f>
        <v>keine vollständige ID</v>
      </c>
      <c r="B3372" s="301"/>
      <c r="C3372" s="287"/>
      <c r="D3372" s="34"/>
      <c r="E3372" s="306"/>
      <c r="F3372" s="116"/>
      <c r="G3372" s="17"/>
      <c r="H3372" s="17"/>
      <c r="I3372" s="17"/>
      <c r="J3372" s="17"/>
      <c r="K3372" s="17"/>
      <c r="L3372" s="17"/>
      <c r="M3372" s="17"/>
      <c r="N3372" s="17"/>
      <c r="O3372" s="116"/>
      <c r="P3372" s="117">
        <f>IF(D3372&gt;A_Stammdaten!$B$12,0,SUM(G3372,H3372,J3372,L3372:M3372)-SUM(I3372,K3372,N3372:O3372))</f>
        <v>0</v>
      </c>
      <c r="Q3372" s="17"/>
      <c r="R3372" s="17"/>
      <c r="S3372" s="17"/>
      <c r="T3372" s="17"/>
      <c r="U3372" s="62">
        <f t="shared" si="1094"/>
        <v>0</v>
      </c>
      <c r="V3372" s="34"/>
      <c r="W3372" s="34"/>
      <c r="X3372" s="34"/>
      <c r="Y3372" s="34"/>
      <c r="Z3372" s="34"/>
      <c r="AA3372" s="63" t="str">
        <f t="shared" si="1095"/>
        <v>-</v>
      </c>
      <c r="AB3372" s="63" t="str">
        <f t="shared" si="1096"/>
        <v>-</v>
      </c>
      <c r="AC3372" s="63">
        <f>IF(ISBLANK($C3372),0,VLOOKUP($C3372,Listen!$A$2:$C$45,2,FALSE))</f>
        <v>0</v>
      </c>
      <c r="AD3372" s="63">
        <f>IF(ISBLANK($C3372),0,VLOOKUP($C3372,Listen!$A$2:$C$45,3,FALSE))</f>
        <v>0</v>
      </c>
      <c r="AE3372" s="49">
        <f t="shared" si="1097"/>
        <v>0</v>
      </c>
      <c r="AF3372" s="49">
        <f t="shared" si="1097"/>
        <v>0</v>
      </c>
      <c r="AG3372" s="49">
        <f>IFERROR(IF(OR($V3372&lt;&gt;"Ja",VLOOKUP($C3372,Listen!$A$2:$F$45,5,0)="Nein",D3372&lt;IF(C3372="LNG Anbindungsanlagen gemäß separater Festlegung",2022,2023)),$AC3372,$AA3372),0)</f>
        <v>0</v>
      </c>
      <c r="AH3372" s="49">
        <f>IFERROR(IF(OR($V3372&lt;&gt;"Ja",VLOOKUP($C3372,Listen!$A$2:$F$45,5,0)="Nein",D3372&lt;IF(C3372="LNG Anbindungsanlagen gemäß separater Festlegung",2022,2023)),$AC3372,$AA3372),0)</f>
        <v>0</v>
      </c>
      <c r="AI3372" s="49">
        <f>IFERROR(IF(OR($W3372&lt;&gt;"Ja",VLOOKUP($C3372,Listen!$A$2:$F$45,6,0)="Nein"),$AC3372,$AB3372),0)</f>
        <v>0</v>
      </c>
      <c r="AJ3372" s="49">
        <f>IFERROR(IF(OR($W3372&lt;&gt;"Ja",VLOOKUP($C3372,Listen!$A$2:$F$45,6,0)="Nein"),$AC3372,$AB3372),0)</f>
        <v>0</v>
      </c>
      <c r="AK3372" s="49">
        <f>IFERROR(IF(OR($W3372&lt;&gt;"Ja",VLOOKUP($C3372,Listen!$A$2:$F$45,6,0)="Nein"),$AC3372,$AB3372),0)</f>
        <v>0</v>
      </c>
      <c r="AL3372" s="51">
        <f t="shared" si="1098"/>
        <v>0</v>
      </c>
      <c r="AM3372" s="296">
        <f>IFERROR(IF(VLOOKUP($C3372,Listen!$A$2:$F$45,6,0)="Ja",MAX(BC3372:BD3372),D_SAV!$BC3372),0)</f>
        <v>0</v>
      </c>
      <c r="AN3372" s="51">
        <f t="shared" si="1099"/>
        <v>0</v>
      </c>
      <c r="AP3372" s="304">
        <f t="shared" si="1100"/>
        <v>0</v>
      </c>
      <c r="AQ3372" s="304">
        <f t="shared" si="1101"/>
        <v>0</v>
      </c>
      <c r="AR3372" s="304">
        <f t="shared" si="1102"/>
        <v>0</v>
      </c>
      <c r="AS3372" s="304">
        <f t="shared" si="1103"/>
        <v>0</v>
      </c>
      <c r="AT3372" s="304">
        <f t="shared" si="1104"/>
        <v>0</v>
      </c>
      <c r="AU3372" s="304">
        <f t="shared" si="1105"/>
        <v>0</v>
      </c>
      <c r="AV3372" s="304">
        <f t="shared" si="1106"/>
        <v>0</v>
      </c>
      <c r="AW3372" s="304">
        <f t="shared" si="1107"/>
        <v>0</v>
      </c>
      <c r="AX3372" s="304">
        <f t="shared" si="1108"/>
        <v>0</v>
      </c>
      <c r="AY3372" s="304">
        <f t="shared" si="1109"/>
        <v>0</v>
      </c>
      <c r="AZ3372" s="304">
        <f t="shared" si="1110"/>
        <v>0</v>
      </c>
      <c r="BA3372" s="304">
        <f t="shared" si="1111"/>
        <v>0</v>
      </c>
      <c r="BB3372" s="304">
        <f t="shared" si="1112"/>
        <v>0</v>
      </c>
      <c r="BC3372" s="304">
        <f t="shared" si="1113"/>
        <v>0</v>
      </c>
      <c r="BD3372" s="304">
        <f t="shared" si="1114"/>
        <v>0</v>
      </c>
      <c r="BE3372" s="304">
        <f>IFERROR(IF(VLOOKUP($C3372,Listen!$A$2:$F$45,6,0)="Ja",BB3372-MAX(BC3372:BD3372),BB3372-BC3372),0)</f>
        <v>0</v>
      </c>
    </row>
    <row r="3373" spans="1:57" x14ac:dyDescent="0.25">
      <c r="A3373" s="320" t="str">
        <f>IF(AND(D3373&lt;&gt;0,C3373&lt;&gt;0,E3373&lt;&gt;0),IF(B3373&lt;&gt;0,CONCATENATE(B3373,"-AGr",VLOOKUP(C3373,Listen!$A$2:$D$45,4,FALSE),"-",D3373,"-",E3373,),CONCATENATE("AGr",VLOOKUP(C3373,Listen!$A$2:$D$45,4,FALSE),"-",D3373,"-",E3373)),"keine vollständige ID")</f>
        <v>keine vollständige ID</v>
      </c>
      <c r="B3373" s="301"/>
      <c r="C3373" s="287"/>
      <c r="D3373" s="34"/>
      <c r="E3373" s="306"/>
      <c r="F3373" s="116"/>
      <c r="G3373" s="17"/>
      <c r="H3373" s="17"/>
      <c r="I3373" s="17"/>
      <c r="J3373" s="17"/>
      <c r="K3373" s="17"/>
      <c r="L3373" s="17"/>
      <c r="M3373" s="17"/>
      <c r="N3373" s="17"/>
      <c r="O3373" s="116"/>
      <c r="P3373" s="117">
        <f>IF(D3373&gt;A_Stammdaten!$B$12,0,SUM(G3373,H3373,J3373,L3373:M3373)-SUM(I3373,K3373,N3373:O3373))</f>
        <v>0</v>
      </c>
      <c r="Q3373" s="17"/>
      <c r="R3373" s="17"/>
      <c r="S3373" s="17"/>
      <c r="T3373" s="17"/>
      <c r="U3373" s="62">
        <f t="shared" si="1094"/>
        <v>0</v>
      </c>
      <c r="V3373" s="34"/>
      <c r="W3373" s="34"/>
      <c r="X3373" s="34"/>
      <c r="Y3373" s="34"/>
      <c r="Z3373" s="34"/>
      <c r="AA3373" s="63" t="str">
        <f t="shared" si="1095"/>
        <v>-</v>
      </c>
      <c r="AB3373" s="63" t="str">
        <f t="shared" si="1096"/>
        <v>-</v>
      </c>
      <c r="AC3373" s="63">
        <f>IF(ISBLANK($C3373),0,VLOOKUP($C3373,Listen!$A$2:$C$45,2,FALSE))</f>
        <v>0</v>
      </c>
      <c r="AD3373" s="63">
        <f>IF(ISBLANK($C3373),0,VLOOKUP($C3373,Listen!$A$2:$C$45,3,FALSE))</f>
        <v>0</v>
      </c>
      <c r="AE3373" s="49">
        <f t="shared" si="1097"/>
        <v>0</v>
      </c>
      <c r="AF3373" s="49">
        <f t="shared" si="1097"/>
        <v>0</v>
      </c>
      <c r="AG3373" s="49">
        <f>IFERROR(IF(OR($V3373&lt;&gt;"Ja",VLOOKUP($C3373,Listen!$A$2:$F$45,5,0)="Nein",D3373&lt;IF(C3373="LNG Anbindungsanlagen gemäß separater Festlegung",2022,2023)),$AC3373,$AA3373),0)</f>
        <v>0</v>
      </c>
      <c r="AH3373" s="49">
        <f>IFERROR(IF(OR($V3373&lt;&gt;"Ja",VLOOKUP($C3373,Listen!$A$2:$F$45,5,0)="Nein",D3373&lt;IF(C3373="LNG Anbindungsanlagen gemäß separater Festlegung",2022,2023)),$AC3373,$AA3373),0)</f>
        <v>0</v>
      </c>
      <c r="AI3373" s="49">
        <f>IFERROR(IF(OR($W3373&lt;&gt;"Ja",VLOOKUP($C3373,Listen!$A$2:$F$45,6,0)="Nein"),$AC3373,$AB3373),0)</f>
        <v>0</v>
      </c>
      <c r="AJ3373" s="49">
        <f>IFERROR(IF(OR($W3373&lt;&gt;"Ja",VLOOKUP($C3373,Listen!$A$2:$F$45,6,0)="Nein"),$AC3373,$AB3373),0)</f>
        <v>0</v>
      </c>
      <c r="AK3373" s="49">
        <f>IFERROR(IF(OR($W3373&lt;&gt;"Ja",VLOOKUP($C3373,Listen!$A$2:$F$45,6,0)="Nein"),$AC3373,$AB3373),0)</f>
        <v>0</v>
      </c>
      <c r="AL3373" s="51">
        <f t="shared" si="1098"/>
        <v>0</v>
      </c>
      <c r="AM3373" s="296">
        <f>IFERROR(IF(VLOOKUP($C3373,Listen!$A$2:$F$45,6,0)="Ja",MAX(BC3373:BD3373),D_SAV!$BC3373),0)</f>
        <v>0</v>
      </c>
      <c r="AN3373" s="51">
        <f t="shared" si="1099"/>
        <v>0</v>
      </c>
      <c r="AP3373" s="304">
        <f t="shared" si="1100"/>
        <v>0</v>
      </c>
      <c r="AQ3373" s="304">
        <f t="shared" si="1101"/>
        <v>0</v>
      </c>
      <c r="AR3373" s="304">
        <f t="shared" si="1102"/>
        <v>0</v>
      </c>
      <c r="AS3373" s="304">
        <f t="shared" si="1103"/>
        <v>0</v>
      </c>
      <c r="AT3373" s="304">
        <f t="shared" si="1104"/>
        <v>0</v>
      </c>
      <c r="AU3373" s="304">
        <f t="shared" si="1105"/>
        <v>0</v>
      </c>
      <c r="AV3373" s="304">
        <f t="shared" si="1106"/>
        <v>0</v>
      </c>
      <c r="AW3373" s="304">
        <f t="shared" si="1107"/>
        <v>0</v>
      </c>
      <c r="AX3373" s="304">
        <f t="shared" si="1108"/>
        <v>0</v>
      </c>
      <c r="AY3373" s="304">
        <f t="shared" si="1109"/>
        <v>0</v>
      </c>
      <c r="AZ3373" s="304">
        <f t="shared" si="1110"/>
        <v>0</v>
      </c>
      <c r="BA3373" s="304">
        <f t="shared" si="1111"/>
        <v>0</v>
      </c>
      <c r="BB3373" s="304">
        <f t="shared" si="1112"/>
        <v>0</v>
      </c>
      <c r="BC3373" s="304">
        <f t="shared" si="1113"/>
        <v>0</v>
      </c>
      <c r="BD3373" s="304">
        <f t="shared" si="1114"/>
        <v>0</v>
      </c>
      <c r="BE3373" s="304">
        <f>IFERROR(IF(VLOOKUP($C3373,Listen!$A$2:$F$45,6,0)="Ja",BB3373-MAX(BC3373:BD3373),BB3373-BC3373),0)</f>
        <v>0</v>
      </c>
    </row>
    <row r="3374" spans="1:57" x14ac:dyDescent="0.25">
      <c r="A3374" s="320" t="str">
        <f>IF(AND(D3374&lt;&gt;0,C3374&lt;&gt;0,E3374&lt;&gt;0),IF(B3374&lt;&gt;0,CONCATENATE(B3374,"-AGr",VLOOKUP(C3374,Listen!$A$2:$D$45,4,FALSE),"-",D3374,"-",E3374,),CONCATENATE("AGr",VLOOKUP(C3374,Listen!$A$2:$D$45,4,FALSE),"-",D3374,"-",E3374)),"keine vollständige ID")</f>
        <v>keine vollständige ID</v>
      </c>
      <c r="B3374" s="301"/>
      <c r="C3374" s="287"/>
      <c r="D3374" s="34"/>
      <c r="E3374" s="306"/>
      <c r="F3374" s="116"/>
      <c r="G3374" s="17"/>
      <c r="H3374" s="17"/>
      <c r="I3374" s="17"/>
      <c r="J3374" s="17"/>
      <c r="K3374" s="17"/>
      <c r="L3374" s="17"/>
      <c r="M3374" s="17"/>
      <c r="N3374" s="17"/>
      <c r="O3374" s="116"/>
      <c r="P3374" s="117">
        <f>IF(D3374&gt;A_Stammdaten!$B$12,0,SUM(G3374,H3374,J3374,L3374:M3374)-SUM(I3374,K3374,N3374:O3374))</f>
        <v>0</v>
      </c>
      <c r="Q3374" s="17"/>
      <c r="R3374" s="17"/>
      <c r="S3374" s="17"/>
      <c r="T3374" s="17"/>
      <c r="U3374" s="62">
        <f t="shared" si="1094"/>
        <v>0</v>
      </c>
      <c r="V3374" s="34"/>
      <c r="W3374" s="34"/>
      <c r="X3374" s="34"/>
      <c r="Y3374" s="34"/>
      <c r="Z3374" s="34"/>
      <c r="AA3374" s="63" t="str">
        <f t="shared" si="1095"/>
        <v>-</v>
      </c>
      <c r="AB3374" s="63" t="str">
        <f t="shared" si="1096"/>
        <v>-</v>
      </c>
      <c r="AC3374" s="63">
        <f>IF(ISBLANK($C3374),0,VLOOKUP($C3374,Listen!$A$2:$C$45,2,FALSE))</f>
        <v>0</v>
      </c>
      <c r="AD3374" s="63">
        <f>IF(ISBLANK($C3374),0,VLOOKUP($C3374,Listen!$A$2:$C$45,3,FALSE))</f>
        <v>0</v>
      </c>
      <c r="AE3374" s="49">
        <f t="shared" si="1097"/>
        <v>0</v>
      </c>
      <c r="AF3374" s="49">
        <f t="shared" si="1097"/>
        <v>0</v>
      </c>
      <c r="AG3374" s="49">
        <f>IFERROR(IF(OR($V3374&lt;&gt;"Ja",VLOOKUP($C3374,Listen!$A$2:$F$45,5,0)="Nein",D3374&lt;IF(C3374="LNG Anbindungsanlagen gemäß separater Festlegung",2022,2023)),$AC3374,$AA3374),0)</f>
        <v>0</v>
      </c>
      <c r="AH3374" s="49">
        <f>IFERROR(IF(OR($V3374&lt;&gt;"Ja",VLOOKUP($C3374,Listen!$A$2:$F$45,5,0)="Nein",D3374&lt;IF(C3374="LNG Anbindungsanlagen gemäß separater Festlegung",2022,2023)),$AC3374,$AA3374),0)</f>
        <v>0</v>
      </c>
      <c r="AI3374" s="49">
        <f>IFERROR(IF(OR($W3374&lt;&gt;"Ja",VLOOKUP($C3374,Listen!$A$2:$F$45,6,0)="Nein"),$AC3374,$AB3374),0)</f>
        <v>0</v>
      </c>
      <c r="AJ3374" s="49">
        <f>IFERROR(IF(OR($W3374&lt;&gt;"Ja",VLOOKUP($C3374,Listen!$A$2:$F$45,6,0)="Nein"),$AC3374,$AB3374),0)</f>
        <v>0</v>
      </c>
      <c r="AK3374" s="49">
        <f>IFERROR(IF(OR($W3374&lt;&gt;"Ja",VLOOKUP($C3374,Listen!$A$2:$F$45,6,0)="Nein"),$AC3374,$AB3374),0)</f>
        <v>0</v>
      </c>
      <c r="AL3374" s="51">
        <f t="shared" si="1098"/>
        <v>0</v>
      </c>
      <c r="AM3374" s="296">
        <f>IFERROR(IF(VLOOKUP($C3374,Listen!$A$2:$F$45,6,0)="Ja",MAX(BC3374:BD3374),D_SAV!$BC3374),0)</f>
        <v>0</v>
      </c>
      <c r="AN3374" s="51">
        <f t="shared" si="1099"/>
        <v>0</v>
      </c>
      <c r="AP3374" s="304">
        <f t="shared" si="1100"/>
        <v>0</v>
      </c>
      <c r="AQ3374" s="304">
        <f t="shared" si="1101"/>
        <v>0</v>
      </c>
      <c r="AR3374" s="304">
        <f t="shared" si="1102"/>
        <v>0</v>
      </c>
      <c r="AS3374" s="304">
        <f t="shared" si="1103"/>
        <v>0</v>
      </c>
      <c r="AT3374" s="304">
        <f t="shared" si="1104"/>
        <v>0</v>
      </c>
      <c r="AU3374" s="304">
        <f t="shared" si="1105"/>
        <v>0</v>
      </c>
      <c r="AV3374" s="304">
        <f t="shared" si="1106"/>
        <v>0</v>
      </c>
      <c r="AW3374" s="304">
        <f t="shared" si="1107"/>
        <v>0</v>
      </c>
      <c r="AX3374" s="304">
        <f t="shared" si="1108"/>
        <v>0</v>
      </c>
      <c r="AY3374" s="304">
        <f t="shared" si="1109"/>
        <v>0</v>
      </c>
      <c r="AZ3374" s="304">
        <f t="shared" si="1110"/>
        <v>0</v>
      </c>
      <c r="BA3374" s="304">
        <f t="shared" si="1111"/>
        <v>0</v>
      </c>
      <c r="BB3374" s="304">
        <f t="shared" si="1112"/>
        <v>0</v>
      </c>
      <c r="BC3374" s="304">
        <f t="shared" si="1113"/>
        <v>0</v>
      </c>
      <c r="BD3374" s="304">
        <f t="shared" si="1114"/>
        <v>0</v>
      </c>
      <c r="BE3374" s="304">
        <f>IFERROR(IF(VLOOKUP($C3374,Listen!$A$2:$F$45,6,0)="Ja",BB3374-MAX(BC3374:BD3374),BB3374-BC3374),0)</f>
        <v>0</v>
      </c>
    </row>
    <row r="3375" spans="1:57" x14ac:dyDescent="0.25">
      <c r="A3375" s="320" t="str">
        <f>IF(AND(D3375&lt;&gt;0,C3375&lt;&gt;0,E3375&lt;&gt;0),IF(B3375&lt;&gt;0,CONCATENATE(B3375,"-AGr",VLOOKUP(C3375,Listen!$A$2:$D$45,4,FALSE),"-",D3375,"-",E3375,),CONCATENATE("AGr",VLOOKUP(C3375,Listen!$A$2:$D$45,4,FALSE),"-",D3375,"-",E3375)),"keine vollständige ID")</f>
        <v>keine vollständige ID</v>
      </c>
      <c r="B3375" s="301"/>
      <c r="C3375" s="287"/>
      <c r="D3375" s="34"/>
      <c r="E3375" s="306"/>
      <c r="F3375" s="116"/>
      <c r="G3375" s="17"/>
      <c r="H3375" s="17"/>
      <c r="I3375" s="17"/>
      <c r="J3375" s="17"/>
      <c r="K3375" s="17"/>
      <c r="L3375" s="17"/>
      <c r="M3375" s="17"/>
      <c r="N3375" s="17"/>
      <c r="O3375" s="116"/>
      <c r="P3375" s="117">
        <f>IF(D3375&gt;A_Stammdaten!$B$12,0,SUM(G3375,H3375,J3375,L3375:M3375)-SUM(I3375,K3375,N3375:O3375))</f>
        <v>0</v>
      </c>
      <c r="Q3375" s="17"/>
      <c r="R3375" s="17"/>
      <c r="S3375" s="17"/>
      <c r="T3375" s="17"/>
      <c r="U3375" s="62">
        <f t="shared" si="1094"/>
        <v>0</v>
      </c>
      <c r="V3375" s="34"/>
      <c r="W3375" s="34"/>
      <c r="X3375" s="34"/>
      <c r="Y3375" s="34"/>
      <c r="Z3375" s="34"/>
      <c r="AA3375" s="63" t="str">
        <f t="shared" si="1095"/>
        <v>-</v>
      </c>
      <c r="AB3375" s="63" t="str">
        <f t="shared" si="1096"/>
        <v>-</v>
      </c>
      <c r="AC3375" s="63">
        <f>IF(ISBLANK($C3375),0,VLOOKUP($C3375,Listen!$A$2:$C$45,2,FALSE))</f>
        <v>0</v>
      </c>
      <c r="AD3375" s="63">
        <f>IF(ISBLANK($C3375),0,VLOOKUP($C3375,Listen!$A$2:$C$45,3,FALSE))</f>
        <v>0</v>
      </c>
      <c r="AE3375" s="49">
        <f t="shared" si="1097"/>
        <v>0</v>
      </c>
      <c r="AF3375" s="49">
        <f t="shared" si="1097"/>
        <v>0</v>
      </c>
      <c r="AG3375" s="49">
        <f>IFERROR(IF(OR($V3375&lt;&gt;"Ja",VLOOKUP($C3375,Listen!$A$2:$F$45,5,0)="Nein",D3375&lt;IF(C3375="LNG Anbindungsanlagen gemäß separater Festlegung",2022,2023)),$AC3375,$AA3375),0)</f>
        <v>0</v>
      </c>
      <c r="AH3375" s="49">
        <f>IFERROR(IF(OR($V3375&lt;&gt;"Ja",VLOOKUP($C3375,Listen!$A$2:$F$45,5,0)="Nein",D3375&lt;IF(C3375="LNG Anbindungsanlagen gemäß separater Festlegung",2022,2023)),$AC3375,$AA3375),0)</f>
        <v>0</v>
      </c>
      <c r="AI3375" s="49">
        <f>IFERROR(IF(OR($W3375&lt;&gt;"Ja",VLOOKUP($C3375,Listen!$A$2:$F$45,6,0)="Nein"),$AC3375,$AB3375),0)</f>
        <v>0</v>
      </c>
      <c r="AJ3375" s="49">
        <f>IFERROR(IF(OR($W3375&lt;&gt;"Ja",VLOOKUP($C3375,Listen!$A$2:$F$45,6,0)="Nein"),$AC3375,$AB3375),0)</f>
        <v>0</v>
      </c>
      <c r="AK3375" s="49">
        <f>IFERROR(IF(OR($W3375&lt;&gt;"Ja",VLOOKUP($C3375,Listen!$A$2:$F$45,6,0)="Nein"),$AC3375,$AB3375),0)</f>
        <v>0</v>
      </c>
      <c r="AL3375" s="51">
        <f t="shared" si="1098"/>
        <v>0</v>
      </c>
      <c r="AM3375" s="296">
        <f>IFERROR(IF(VLOOKUP($C3375,Listen!$A$2:$F$45,6,0)="Ja",MAX(BC3375:BD3375),D_SAV!$BC3375),0)</f>
        <v>0</v>
      </c>
      <c r="AN3375" s="51">
        <f t="shared" si="1099"/>
        <v>0</v>
      </c>
      <c r="AP3375" s="304">
        <f t="shared" si="1100"/>
        <v>0</v>
      </c>
      <c r="AQ3375" s="304">
        <f t="shared" si="1101"/>
        <v>0</v>
      </c>
      <c r="AR3375" s="304">
        <f t="shared" si="1102"/>
        <v>0</v>
      </c>
      <c r="AS3375" s="304">
        <f t="shared" si="1103"/>
        <v>0</v>
      </c>
      <c r="AT3375" s="304">
        <f t="shared" si="1104"/>
        <v>0</v>
      </c>
      <c r="AU3375" s="304">
        <f t="shared" si="1105"/>
        <v>0</v>
      </c>
      <c r="AV3375" s="304">
        <f t="shared" si="1106"/>
        <v>0</v>
      </c>
      <c r="AW3375" s="304">
        <f t="shared" si="1107"/>
        <v>0</v>
      </c>
      <c r="AX3375" s="304">
        <f t="shared" si="1108"/>
        <v>0</v>
      </c>
      <c r="AY3375" s="304">
        <f t="shared" si="1109"/>
        <v>0</v>
      </c>
      <c r="AZ3375" s="304">
        <f t="shared" si="1110"/>
        <v>0</v>
      </c>
      <c r="BA3375" s="304">
        <f t="shared" si="1111"/>
        <v>0</v>
      </c>
      <c r="BB3375" s="304">
        <f t="shared" si="1112"/>
        <v>0</v>
      </c>
      <c r="BC3375" s="304">
        <f t="shared" si="1113"/>
        <v>0</v>
      </c>
      <c r="BD3375" s="304">
        <f t="shared" si="1114"/>
        <v>0</v>
      </c>
      <c r="BE3375" s="304">
        <f>IFERROR(IF(VLOOKUP($C3375,Listen!$A$2:$F$45,6,0)="Ja",BB3375-MAX(BC3375:BD3375),BB3375-BC3375),0)</f>
        <v>0</v>
      </c>
    </row>
    <row r="3376" spans="1:57" x14ac:dyDescent="0.25">
      <c r="A3376" s="320" t="str">
        <f>IF(AND(D3376&lt;&gt;0,C3376&lt;&gt;0,E3376&lt;&gt;0),IF(B3376&lt;&gt;0,CONCATENATE(B3376,"-AGr",VLOOKUP(C3376,Listen!$A$2:$D$45,4,FALSE),"-",D3376,"-",E3376,),CONCATENATE("AGr",VLOOKUP(C3376,Listen!$A$2:$D$45,4,FALSE),"-",D3376,"-",E3376)),"keine vollständige ID")</f>
        <v>keine vollständige ID</v>
      </c>
      <c r="B3376" s="301"/>
      <c r="C3376" s="287"/>
      <c r="D3376" s="34"/>
      <c r="E3376" s="306"/>
      <c r="F3376" s="116"/>
      <c r="G3376" s="17"/>
      <c r="H3376" s="17"/>
      <c r="I3376" s="17"/>
      <c r="J3376" s="17"/>
      <c r="K3376" s="17"/>
      <c r="L3376" s="17"/>
      <c r="M3376" s="17"/>
      <c r="N3376" s="17"/>
      <c r="O3376" s="116"/>
      <c r="P3376" s="117">
        <f>IF(D3376&gt;A_Stammdaten!$B$12,0,SUM(G3376,H3376,J3376,L3376:M3376)-SUM(I3376,K3376,N3376:O3376))</f>
        <v>0</v>
      </c>
      <c r="Q3376" s="17"/>
      <c r="R3376" s="17"/>
      <c r="S3376" s="17"/>
      <c r="T3376" s="17"/>
      <c r="U3376" s="62">
        <f t="shared" si="1094"/>
        <v>0</v>
      </c>
      <c r="V3376" s="34"/>
      <c r="W3376" s="34"/>
      <c r="X3376" s="34"/>
      <c r="Y3376" s="34"/>
      <c r="Z3376" s="34"/>
      <c r="AA3376" s="63" t="str">
        <f t="shared" si="1095"/>
        <v>-</v>
      </c>
      <c r="AB3376" s="63" t="str">
        <f t="shared" si="1096"/>
        <v>-</v>
      </c>
      <c r="AC3376" s="63">
        <f>IF(ISBLANK($C3376),0,VLOOKUP($C3376,Listen!$A$2:$C$45,2,FALSE))</f>
        <v>0</v>
      </c>
      <c r="AD3376" s="63">
        <f>IF(ISBLANK($C3376),0,VLOOKUP($C3376,Listen!$A$2:$C$45,3,FALSE))</f>
        <v>0</v>
      </c>
      <c r="AE3376" s="49">
        <f t="shared" si="1097"/>
        <v>0</v>
      </c>
      <c r="AF3376" s="49">
        <f t="shared" si="1097"/>
        <v>0</v>
      </c>
      <c r="AG3376" s="49">
        <f>IFERROR(IF(OR($V3376&lt;&gt;"Ja",VLOOKUP($C3376,Listen!$A$2:$F$45,5,0)="Nein",D3376&lt;IF(C3376="LNG Anbindungsanlagen gemäß separater Festlegung",2022,2023)),$AC3376,$AA3376),0)</f>
        <v>0</v>
      </c>
      <c r="AH3376" s="49">
        <f>IFERROR(IF(OR($V3376&lt;&gt;"Ja",VLOOKUP($C3376,Listen!$A$2:$F$45,5,0)="Nein",D3376&lt;IF(C3376="LNG Anbindungsanlagen gemäß separater Festlegung",2022,2023)),$AC3376,$AA3376),0)</f>
        <v>0</v>
      </c>
      <c r="AI3376" s="49">
        <f>IFERROR(IF(OR($W3376&lt;&gt;"Ja",VLOOKUP($C3376,Listen!$A$2:$F$45,6,0)="Nein"),$AC3376,$AB3376),0)</f>
        <v>0</v>
      </c>
      <c r="AJ3376" s="49">
        <f>IFERROR(IF(OR($W3376&lt;&gt;"Ja",VLOOKUP($C3376,Listen!$A$2:$F$45,6,0)="Nein"),$AC3376,$AB3376),0)</f>
        <v>0</v>
      </c>
      <c r="AK3376" s="49">
        <f>IFERROR(IF(OR($W3376&lt;&gt;"Ja",VLOOKUP($C3376,Listen!$A$2:$F$45,6,0)="Nein"),$AC3376,$AB3376),0)</f>
        <v>0</v>
      </c>
      <c r="AL3376" s="51">
        <f t="shared" si="1098"/>
        <v>0</v>
      </c>
      <c r="AM3376" s="296">
        <f>IFERROR(IF(VLOOKUP($C3376,Listen!$A$2:$F$45,6,0)="Ja",MAX(BC3376:BD3376),D_SAV!$BC3376),0)</f>
        <v>0</v>
      </c>
      <c r="AN3376" s="51">
        <f t="shared" si="1099"/>
        <v>0</v>
      </c>
      <c r="AP3376" s="304">
        <f t="shared" si="1100"/>
        <v>0</v>
      </c>
      <c r="AQ3376" s="304">
        <f t="shared" si="1101"/>
        <v>0</v>
      </c>
      <c r="AR3376" s="304">
        <f t="shared" si="1102"/>
        <v>0</v>
      </c>
      <c r="AS3376" s="304">
        <f t="shared" si="1103"/>
        <v>0</v>
      </c>
      <c r="AT3376" s="304">
        <f t="shared" si="1104"/>
        <v>0</v>
      </c>
      <c r="AU3376" s="304">
        <f t="shared" si="1105"/>
        <v>0</v>
      </c>
      <c r="AV3376" s="304">
        <f t="shared" si="1106"/>
        <v>0</v>
      </c>
      <c r="AW3376" s="304">
        <f t="shared" si="1107"/>
        <v>0</v>
      </c>
      <c r="AX3376" s="304">
        <f t="shared" si="1108"/>
        <v>0</v>
      </c>
      <c r="AY3376" s="304">
        <f t="shared" si="1109"/>
        <v>0</v>
      </c>
      <c r="AZ3376" s="304">
        <f t="shared" si="1110"/>
        <v>0</v>
      </c>
      <c r="BA3376" s="304">
        <f t="shared" si="1111"/>
        <v>0</v>
      </c>
      <c r="BB3376" s="304">
        <f t="shared" si="1112"/>
        <v>0</v>
      </c>
      <c r="BC3376" s="304">
        <f t="shared" si="1113"/>
        <v>0</v>
      </c>
      <c r="BD3376" s="304">
        <f t="shared" si="1114"/>
        <v>0</v>
      </c>
      <c r="BE3376" s="304">
        <f>IFERROR(IF(VLOOKUP($C3376,Listen!$A$2:$F$45,6,0)="Ja",BB3376-MAX(BC3376:BD3376),BB3376-BC3376),0)</f>
        <v>0</v>
      </c>
    </row>
    <row r="3377" spans="1:57" x14ac:dyDescent="0.25">
      <c r="A3377" s="320" t="str">
        <f>IF(AND(D3377&lt;&gt;0,C3377&lt;&gt;0,E3377&lt;&gt;0),IF(B3377&lt;&gt;0,CONCATENATE(B3377,"-AGr",VLOOKUP(C3377,Listen!$A$2:$D$45,4,FALSE),"-",D3377,"-",E3377,),CONCATENATE("AGr",VLOOKUP(C3377,Listen!$A$2:$D$45,4,FALSE),"-",D3377,"-",E3377)),"keine vollständige ID")</f>
        <v>keine vollständige ID</v>
      </c>
      <c r="B3377" s="301"/>
      <c r="C3377" s="287"/>
      <c r="D3377" s="34"/>
      <c r="E3377" s="306"/>
      <c r="F3377" s="116"/>
      <c r="G3377" s="17"/>
      <c r="H3377" s="17"/>
      <c r="I3377" s="17"/>
      <c r="J3377" s="17"/>
      <c r="K3377" s="17"/>
      <c r="L3377" s="17"/>
      <c r="M3377" s="17"/>
      <c r="N3377" s="17"/>
      <c r="O3377" s="116"/>
      <c r="P3377" s="117">
        <f>IF(D3377&gt;A_Stammdaten!$B$12,0,SUM(G3377,H3377,J3377,L3377:M3377)-SUM(I3377,K3377,N3377:O3377))</f>
        <v>0</v>
      </c>
      <c r="Q3377" s="17"/>
      <c r="R3377" s="17"/>
      <c r="S3377" s="17"/>
      <c r="T3377" s="17"/>
      <c r="U3377" s="62">
        <f t="shared" si="1094"/>
        <v>0</v>
      </c>
      <c r="V3377" s="34"/>
      <c r="W3377" s="34"/>
      <c r="X3377" s="34"/>
      <c r="Y3377" s="34"/>
      <c r="Z3377" s="34"/>
      <c r="AA3377" s="63" t="str">
        <f t="shared" si="1095"/>
        <v>-</v>
      </c>
      <c r="AB3377" s="63" t="str">
        <f t="shared" si="1096"/>
        <v>-</v>
      </c>
      <c r="AC3377" s="63">
        <f>IF(ISBLANK($C3377),0,VLOOKUP($C3377,Listen!$A$2:$C$45,2,FALSE))</f>
        <v>0</v>
      </c>
      <c r="AD3377" s="63">
        <f>IF(ISBLANK($C3377),0,VLOOKUP($C3377,Listen!$A$2:$C$45,3,FALSE))</f>
        <v>0</v>
      </c>
      <c r="AE3377" s="49">
        <f t="shared" si="1097"/>
        <v>0</v>
      </c>
      <c r="AF3377" s="49">
        <f t="shared" si="1097"/>
        <v>0</v>
      </c>
      <c r="AG3377" s="49">
        <f>IFERROR(IF(OR($V3377&lt;&gt;"Ja",VLOOKUP($C3377,Listen!$A$2:$F$45,5,0)="Nein",D3377&lt;IF(C3377="LNG Anbindungsanlagen gemäß separater Festlegung",2022,2023)),$AC3377,$AA3377),0)</f>
        <v>0</v>
      </c>
      <c r="AH3377" s="49">
        <f>IFERROR(IF(OR($V3377&lt;&gt;"Ja",VLOOKUP($C3377,Listen!$A$2:$F$45,5,0)="Nein",D3377&lt;IF(C3377="LNG Anbindungsanlagen gemäß separater Festlegung",2022,2023)),$AC3377,$AA3377),0)</f>
        <v>0</v>
      </c>
      <c r="AI3377" s="49">
        <f>IFERROR(IF(OR($W3377&lt;&gt;"Ja",VLOOKUP($C3377,Listen!$A$2:$F$45,6,0)="Nein"),$AC3377,$AB3377),0)</f>
        <v>0</v>
      </c>
      <c r="AJ3377" s="49">
        <f>IFERROR(IF(OR($W3377&lt;&gt;"Ja",VLOOKUP($C3377,Listen!$A$2:$F$45,6,0)="Nein"),$AC3377,$AB3377),0)</f>
        <v>0</v>
      </c>
      <c r="AK3377" s="49">
        <f>IFERROR(IF(OR($W3377&lt;&gt;"Ja",VLOOKUP($C3377,Listen!$A$2:$F$45,6,0)="Nein"),$AC3377,$AB3377),0)</f>
        <v>0</v>
      </c>
      <c r="AL3377" s="51">
        <f t="shared" si="1098"/>
        <v>0</v>
      </c>
      <c r="AM3377" s="296">
        <f>IFERROR(IF(VLOOKUP($C3377,Listen!$A$2:$F$45,6,0)="Ja",MAX(BC3377:BD3377),D_SAV!$BC3377),0)</f>
        <v>0</v>
      </c>
      <c r="AN3377" s="51">
        <f t="shared" si="1099"/>
        <v>0</v>
      </c>
      <c r="AP3377" s="304">
        <f t="shared" si="1100"/>
        <v>0</v>
      </c>
      <c r="AQ3377" s="304">
        <f t="shared" si="1101"/>
        <v>0</v>
      </c>
      <c r="AR3377" s="304">
        <f t="shared" si="1102"/>
        <v>0</v>
      </c>
      <c r="AS3377" s="304">
        <f t="shared" si="1103"/>
        <v>0</v>
      </c>
      <c r="AT3377" s="304">
        <f t="shared" si="1104"/>
        <v>0</v>
      </c>
      <c r="AU3377" s="304">
        <f t="shared" si="1105"/>
        <v>0</v>
      </c>
      <c r="AV3377" s="304">
        <f t="shared" si="1106"/>
        <v>0</v>
      </c>
      <c r="AW3377" s="304">
        <f t="shared" si="1107"/>
        <v>0</v>
      </c>
      <c r="AX3377" s="304">
        <f t="shared" si="1108"/>
        <v>0</v>
      </c>
      <c r="AY3377" s="304">
        <f t="shared" si="1109"/>
        <v>0</v>
      </c>
      <c r="AZ3377" s="304">
        <f t="shared" si="1110"/>
        <v>0</v>
      </c>
      <c r="BA3377" s="304">
        <f t="shared" si="1111"/>
        <v>0</v>
      </c>
      <c r="BB3377" s="304">
        <f t="shared" si="1112"/>
        <v>0</v>
      </c>
      <c r="BC3377" s="304">
        <f t="shared" si="1113"/>
        <v>0</v>
      </c>
      <c r="BD3377" s="304">
        <f t="shared" si="1114"/>
        <v>0</v>
      </c>
      <c r="BE3377" s="304">
        <f>IFERROR(IF(VLOOKUP($C3377,Listen!$A$2:$F$45,6,0)="Ja",BB3377-MAX(BC3377:BD3377),BB3377-BC3377),0)</f>
        <v>0</v>
      </c>
    </row>
    <row r="3378" spans="1:57" x14ac:dyDescent="0.25">
      <c r="A3378" s="320" t="str">
        <f>IF(AND(D3378&lt;&gt;0,C3378&lt;&gt;0,E3378&lt;&gt;0),IF(B3378&lt;&gt;0,CONCATENATE(B3378,"-AGr",VLOOKUP(C3378,Listen!$A$2:$D$45,4,FALSE),"-",D3378,"-",E3378,),CONCATENATE("AGr",VLOOKUP(C3378,Listen!$A$2:$D$45,4,FALSE),"-",D3378,"-",E3378)),"keine vollständige ID")</f>
        <v>keine vollständige ID</v>
      </c>
      <c r="B3378" s="301"/>
      <c r="C3378" s="287"/>
      <c r="D3378" s="34"/>
      <c r="E3378" s="306"/>
      <c r="F3378" s="116"/>
      <c r="G3378" s="17"/>
      <c r="H3378" s="17"/>
      <c r="I3378" s="17"/>
      <c r="J3378" s="17"/>
      <c r="K3378" s="17"/>
      <c r="L3378" s="17"/>
      <c r="M3378" s="17"/>
      <c r="N3378" s="17"/>
      <c r="O3378" s="116"/>
      <c r="P3378" s="117">
        <f>IF(D3378&gt;A_Stammdaten!$B$12,0,SUM(G3378,H3378,J3378,L3378:M3378)-SUM(I3378,K3378,N3378:O3378))</f>
        <v>0</v>
      </c>
      <c r="Q3378" s="17"/>
      <c r="R3378" s="17"/>
      <c r="S3378" s="17"/>
      <c r="T3378" s="17"/>
      <c r="U3378" s="62">
        <f t="shared" si="1094"/>
        <v>0</v>
      </c>
      <c r="V3378" s="34"/>
      <c r="W3378" s="34"/>
      <c r="X3378" s="34"/>
      <c r="Y3378" s="34"/>
      <c r="Z3378" s="34"/>
      <c r="AA3378" s="63" t="str">
        <f t="shared" si="1095"/>
        <v>-</v>
      </c>
      <c r="AB3378" s="63" t="str">
        <f t="shared" si="1096"/>
        <v>-</v>
      </c>
      <c r="AC3378" s="63">
        <f>IF(ISBLANK($C3378),0,VLOOKUP($C3378,Listen!$A$2:$C$45,2,FALSE))</f>
        <v>0</v>
      </c>
      <c r="AD3378" s="63">
        <f>IF(ISBLANK($C3378),0,VLOOKUP($C3378,Listen!$A$2:$C$45,3,FALSE))</f>
        <v>0</v>
      </c>
      <c r="AE3378" s="49">
        <f t="shared" si="1097"/>
        <v>0</v>
      </c>
      <c r="AF3378" s="49">
        <f t="shared" si="1097"/>
        <v>0</v>
      </c>
      <c r="AG3378" s="49">
        <f>IFERROR(IF(OR($V3378&lt;&gt;"Ja",VLOOKUP($C3378,Listen!$A$2:$F$45,5,0)="Nein",D3378&lt;IF(C3378="LNG Anbindungsanlagen gemäß separater Festlegung",2022,2023)),$AC3378,$AA3378),0)</f>
        <v>0</v>
      </c>
      <c r="AH3378" s="49">
        <f>IFERROR(IF(OR($V3378&lt;&gt;"Ja",VLOOKUP($C3378,Listen!$A$2:$F$45,5,0)="Nein",D3378&lt;IF(C3378="LNG Anbindungsanlagen gemäß separater Festlegung",2022,2023)),$AC3378,$AA3378),0)</f>
        <v>0</v>
      </c>
      <c r="AI3378" s="49">
        <f>IFERROR(IF(OR($W3378&lt;&gt;"Ja",VLOOKUP($C3378,Listen!$A$2:$F$45,6,0)="Nein"),$AC3378,$AB3378),0)</f>
        <v>0</v>
      </c>
      <c r="AJ3378" s="49">
        <f>IFERROR(IF(OR($W3378&lt;&gt;"Ja",VLOOKUP($C3378,Listen!$A$2:$F$45,6,0)="Nein"),$AC3378,$AB3378),0)</f>
        <v>0</v>
      </c>
      <c r="AK3378" s="49">
        <f>IFERROR(IF(OR($W3378&lt;&gt;"Ja",VLOOKUP($C3378,Listen!$A$2:$F$45,6,0)="Nein"),$AC3378,$AB3378),0)</f>
        <v>0</v>
      </c>
      <c r="AL3378" s="51">
        <f t="shared" si="1098"/>
        <v>0</v>
      </c>
      <c r="AM3378" s="296">
        <f>IFERROR(IF(VLOOKUP($C3378,Listen!$A$2:$F$45,6,0)="Ja",MAX(BC3378:BD3378),D_SAV!$BC3378),0)</f>
        <v>0</v>
      </c>
      <c r="AN3378" s="51">
        <f t="shared" si="1099"/>
        <v>0</v>
      </c>
      <c r="AP3378" s="304">
        <f t="shared" si="1100"/>
        <v>0</v>
      </c>
      <c r="AQ3378" s="304">
        <f t="shared" si="1101"/>
        <v>0</v>
      </c>
      <c r="AR3378" s="304">
        <f t="shared" si="1102"/>
        <v>0</v>
      </c>
      <c r="AS3378" s="304">
        <f t="shared" si="1103"/>
        <v>0</v>
      </c>
      <c r="AT3378" s="304">
        <f t="shared" si="1104"/>
        <v>0</v>
      </c>
      <c r="AU3378" s="304">
        <f t="shared" si="1105"/>
        <v>0</v>
      </c>
      <c r="AV3378" s="304">
        <f t="shared" si="1106"/>
        <v>0</v>
      </c>
      <c r="AW3378" s="304">
        <f t="shared" si="1107"/>
        <v>0</v>
      </c>
      <c r="AX3378" s="304">
        <f t="shared" si="1108"/>
        <v>0</v>
      </c>
      <c r="AY3378" s="304">
        <f t="shared" si="1109"/>
        <v>0</v>
      </c>
      <c r="AZ3378" s="304">
        <f t="shared" si="1110"/>
        <v>0</v>
      </c>
      <c r="BA3378" s="304">
        <f t="shared" si="1111"/>
        <v>0</v>
      </c>
      <c r="BB3378" s="304">
        <f t="shared" si="1112"/>
        <v>0</v>
      </c>
      <c r="BC3378" s="304">
        <f t="shared" si="1113"/>
        <v>0</v>
      </c>
      <c r="BD3378" s="304">
        <f t="shared" si="1114"/>
        <v>0</v>
      </c>
      <c r="BE3378" s="304">
        <f>IFERROR(IF(VLOOKUP($C3378,Listen!$A$2:$F$45,6,0)="Ja",BB3378-MAX(BC3378:BD3378),BB3378-BC3378),0)</f>
        <v>0</v>
      </c>
    </row>
    <row r="3379" spans="1:57" x14ac:dyDescent="0.25">
      <c r="A3379" s="320" t="str">
        <f>IF(AND(D3379&lt;&gt;0,C3379&lt;&gt;0,E3379&lt;&gt;0),IF(B3379&lt;&gt;0,CONCATENATE(B3379,"-AGr",VLOOKUP(C3379,Listen!$A$2:$D$45,4,FALSE),"-",D3379,"-",E3379,),CONCATENATE("AGr",VLOOKUP(C3379,Listen!$A$2:$D$45,4,FALSE),"-",D3379,"-",E3379)),"keine vollständige ID")</f>
        <v>keine vollständige ID</v>
      </c>
      <c r="B3379" s="301"/>
      <c r="C3379" s="287"/>
      <c r="D3379" s="34"/>
      <c r="E3379" s="306"/>
      <c r="F3379" s="116"/>
      <c r="G3379" s="17"/>
      <c r="H3379" s="17"/>
      <c r="I3379" s="17"/>
      <c r="J3379" s="17"/>
      <c r="K3379" s="17"/>
      <c r="L3379" s="17"/>
      <c r="M3379" s="17"/>
      <c r="N3379" s="17"/>
      <c r="O3379" s="116"/>
      <c r="P3379" s="117">
        <f>IF(D3379&gt;A_Stammdaten!$B$12,0,SUM(G3379,H3379,J3379,L3379:M3379)-SUM(I3379,K3379,N3379:O3379))</f>
        <v>0</v>
      </c>
      <c r="Q3379" s="17"/>
      <c r="R3379" s="17"/>
      <c r="S3379" s="17"/>
      <c r="T3379" s="17"/>
      <c r="U3379" s="62">
        <f t="shared" si="1094"/>
        <v>0</v>
      </c>
      <c r="V3379" s="34"/>
      <c r="W3379" s="34"/>
      <c r="X3379" s="34"/>
      <c r="Y3379" s="34"/>
      <c r="Z3379" s="34"/>
      <c r="AA3379" s="63" t="str">
        <f t="shared" si="1095"/>
        <v>-</v>
      </c>
      <c r="AB3379" s="63" t="str">
        <f t="shared" si="1096"/>
        <v>-</v>
      </c>
      <c r="AC3379" s="63">
        <f>IF(ISBLANK($C3379),0,VLOOKUP($C3379,Listen!$A$2:$C$45,2,FALSE))</f>
        <v>0</v>
      </c>
      <c r="AD3379" s="63">
        <f>IF(ISBLANK($C3379),0,VLOOKUP($C3379,Listen!$A$2:$C$45,3,FALSE))</f>
        <v>0</v>
      </c>
      <c r="AE3379" s="49">
        <f t="shared" si="1097"/>
        <v>0</v>
      </c>
      <c r="AF3379" s="49">
        <f t="shared" si="1097"/>
        <v>0</v>
      </c>
      <c r="AG3379" s="49">
        <f>IFERROR(IF(OR($V3379&lt;&gt;"Ja",VLOOKUP($C3379,Listen!$A$2:$F$45,5,0)="Nein",D3379&lt;IF(C3379="LNG Anbindungsanlagen gemäß separater Festlegung",2022,2023)),$AC3379,$AA3379),0)</f>
        <v>0</v>
      </c>
      <c r="AH3379" s="49">
        <f>IFERROR(IF(OR($V3379&lt;&gt;"Ja",VLOOKUP($C3379,Listen!$A$2:$F$45,5,0)="Nein",D3379&lt;IF(C3379="LNG Anbindungsanlagen gemäß separater Festlegung",2022,2023)),$AC3379,$AA3379),0)</f>
        <v>0</v>
      </c>
      <c r="AI3379" s="49">
        <f>IFERROR(IF(OR($W3379&lt;&gt;"Ja",VLOOKUP($C3379,Listen!$A$2:$F$45,6,0)="Nein"),$AC3379,$AB3379),0)</f>
        <v>0</v>
      </c>
      <c r="AJ3379" s="49">
        <f>IFERROR(IF(OR($W3379&lt;&gt;"Ja",VLOOKUP($C3379,Listen!$A$2:$F$45,6,0)="Nein"),$AC3379,$AB3379),0)</f>
        <v>0</v>
      </c>
      <c r="AK3379" s="49">
        <f>IFERROR(IF(OR($W3379&lt;&gt;"Ja",VLOOKUP($C3379,Listen!$A$2:$F$45,6,0)="Nein"),$AC3379,$AB3379),0)</f>
        <v>0</v>
      </c>
      <c r="AL3379" s="51">
        <f t="shared" si="1098"/>
        <v>0</v>
      </c>
      <c r="AM3379" s="296">
        <f>IFERROR(IF(VLOOKUP($C3379,Listen!$A$2:$F$45,6,0)="Ja",MAX(BC3379:BD3379),D_SAV!$BC3379),0)</f>
        <v>0</v>
      </c>
      <c r="AN3379" s="51">
        <f t="shared" si="1099"/>
        <v>0</v>
      </c>
      <c r="AP3379" s="304">
        <f t="shared" si="1100"/>
        <v>0</v>
      </c>
      <c r="AQ3379" s="304">
        <f t="shared" si="1101"/>
        <v>0</v>
      </c>
      <c r="AR3379" s="304">
        <f t="shared" si="1102"/>
        <v>0</v>
      </c>
      <c r="AS3379" s="304">
        <f t="shared" si="1103"/>
        <v>0</v>
      </c>
      <c r="AT3379" s="304">
        <f t="shared" si="1104"/>
        <v>0</v>
      </c>
      <c r="AU3379" s="304">
        <f t="shared" si="1105"/>
        <v>0</v>
      </c>
      <c r="AV3379" s="304">
        <f t="shared" si="1106"/>
        <v>0</v>
      </c>
      <c r="AW3379" s="304">
        <f t="shared" si="1107"/>
        <v>0</v>
      </c>
      <c r="AX3379" s="304">
        <f t="shared" si="1108"/>
        <v>0</v>
      </c>
      <c r="AY3379" s="304">
        <f t="shared" si="1109"/>
        <v>0</v>
      </c>
      <c r="AZ3379" s="304">
        <f t="shared" si="1110"/>
        <v>0</v>
      </c>
      <c r="BA3379" s="304">
        <f t="shared" si="1111"/>
        <v>0</v>
      </c>
      <c r="BB3379" s="304">
        <f t="shared" si="1112"/>
        <v>0</v>
      </c>
      <c r="BC3379" s="304">
        <f t="shared" si="1113"/>
        <v>0</v>
      </c>
      <c r="BD3379" s="304">
        <f t="shared" si="1114"/>
        <v>0</v>
      </c>
      <c r="BE3379" s="304">
        <f>IFERROR(IF(VLOOKUP($C3379,Listen!$A$2:$F$45,6,0)="Ja",BB3379-MAX(BC3379:BD3379),BB3379-BC3379),0)</f>
        <v>0</v>
      </c>
    </row>
    <row r="3380" spans="1:57" x14ac:dyDescent="0.25">
      <c r="A3380" s="320" t="str">
        <f>IF(AND(D3380&lt;&gt;0,C3380&lt;&gt;0,E3380&lt;&gt;0),IF(B3380&lt;&gt;0,CONCATENATE(B3380,"-AGr",VLOOKUP(C3380,Listen!$A$2:$D$45,4,FALSE),"-",D3380,"-",E3380,),CONCATENATE("AGr",VLOOKUP(C3380,Listen!$A$2:$D$45,4,FALSE),"-",D3380,"-",E3380)),"keine vollständige ID")</f>
        <v>keine vollständige ID</v>
      </c>
      <c r="B3380" s="301"/>
      <c r="C3380" s="287"/>
      <c r="D3380" s="34"/>
      <c r="E3380" s="306"/>
      <c r="F3380" s="116"/>
      <c r="G3380" s="17"/>
      <c r="H3380" s="17"/>
      <c r="I3380" s="17"/>
      <c r="J3380" s="17"/>
      <c r="K3380" s="17"/>
      <c r="L3380" s="17"/>
      <c r="M3380" s="17"/>
      <c r="N3380" s="17"/>
      <c r="O3380" s="116"/>
      <c r="P3380" s="117">
        <f>IF(D3380&gt;A_Stammdaten!$B$12,0,SUM(G3380,H3380,J3380,L3380:M3380)-SUM(I3380,K3380,N3380:O3380))</f>
        <v>0</v>
      </c>
      <c r="Q3380" s="17"/>
      <c r="R3380" s="17"/>
      <c r="S3380" s="17"/>
      <c r="T3380" s="17"/>
      <c r="U3380" s="62">
        <f t="shared" si="1094"/>
        <v>0</v>
      </c>
      <c r="V3380" s="34"/>
      <c r="W3380" s="34"/>
      <c r="X3380" s="34"/>
      <c r="Y3380" s="34"/>
      <c r="Z3380" s="34"/>
      <c r="AA3380" s="63" t="str">
        <f t="shared" si="1095"/>
        <v>-</v>
      </c>
      <c r="AB3380" s="63" t="str">
        <f t="shared" si="1096"/>
        <v>-</v>
      </c>
      <c r="AC3380" s="63">
        <f>IF(ISBLANK($C3380),0,VLOOKUP($C3380,Listen!$A$2:$C$45,2,FALSE))</f>
        <v>0</v>
      </c>
      <c r="AD3380" s="63">
        <f>IF(ISBLANK($C3380),0,VLOOKUP($C3380,Listen!$A$2:$C$45,3,FALSE))</f>
        <v>0</v>
      </c>
      <c r="AE3380" s="49">
        <f t="shared" si="1097"/>
        <v>0</v>
      </c>
      <c r="AF3380" s="49">
        <f t="shared" si="1097"/>
        <v>0</v>
      </c>
      <c r="AG3380" s="49">
        <f>IFERROR(IF(OR($V3380&lt;&gt;"Ja",VLOOKUP($C3380,Listen!$A$2:$F$45,5,0)="Nein",D3380&lt;IF(C3380="LNG Anbindungsanlagen gemäß separater Festlegung",2022,2023)),$AC3380,$AA3380),0)</f>
        <v>0</v>
      </c>
      <c r="AH3380" s="49">
        <f>IFERROR(IF(OR($V3380&lt;&gt;"Ja",VLOOKUP($C3380,Listen!$A$2:$F$45,5,0)="Nein",D3380&lt;IF(C3380="LNG Anbindungsanlagen gemäß separater Festlegung",2022,2023)),$AC3380,$AA3380),0)</f>
        <v>0</v>
      </c>
      <c r="AI3380" s="49">
        <f>IFERROR(IF(OR($W3380&lt;&gt;"Ja",VLOOKUP($C3380,Listen!$A$2:$F$45,6,0)="Nein"),$AC3380,$AB3380),0)</f>
        <v>0</v>
      </c>
      <c r="AJ3380" s="49">
        <f>IFERROR(IF(OR($W3380&lt;&gt;"Ja",VLOOKUP($C3380,Listen!$A$2:$F$45,6,0)="Nein"),$AC3380,$AB3380),0)</f>
        <v>0</v>
      </c>
      <c r="AK3380" s="49">
        <f>IFERROR(IF(OR($W3380&lt;&gt;"Ja",VLOOKUP($C3380,Listen!$A$2:$F$45,6,0)="Nein"),$AC3380,$AB3380),0)</f>
        <v>0</v>
      </c>
      <c r="AL3380" s="51">
        <f t="shared" si="1098"/>
        <v>0</v>
      </c>
      <c r="AM3380" s="296">
        <f>IFERROR(IF(VLOOKUP($C3380,Listen!$A$2:$F$45,6,0)="Ja",MAX(BC3380:BD3380),D_SAV!$BC3380),0)</f>
        <v>0</v>
      </c>
      <c r="AN3380" s="51">
        <f t="shared" si="1099"/>
        <v>0</v>
      </c>
      <c r="AP3380" s="304">
        <f t="shared" si="1100"/>
        <v>0</v>
      </c>
      <c r="AQ3380" s="304">
        <f t="shared" si="1101"/>
        <v>0</v>
      </c>
      <c r="AR3380" s="304">
        <f t="shared" si="1102"/>
        <v>0</v>
      </c>
      <c r="AS3380" s="304">
        <f t="shared" si="1103"/>
        <v>0</v>
      </c>
      <c r="AT3380" s="304">
        <f t="shared" si="1104"/>
        <v>0</v>
      </c>
      <c r="AU3380" s="304">
        <f t="shared" si="1105"/>
        <v>0</v>
      </c>
      <c r="AV3380" s="304">
        <f t="shared" si="1106"/>
        <v>0</v>
      </c>
      <c r="AW3380" s="304">
        <f t="shared" si="1107"/>
        <v>0</v>
      </c>
      <c r="AX3380" s="304">
        <f t="shared" si="1108"/>
        <v>0</v>
      </c>
      <c r="AY3380" s="304">
        <f t="shared" si="1109"/>
        <v>0</v>
      </c>
      <c r="AZ3380" s="304">
        <f t="shared" si="1110"/>
        <v>0</v>
      </c>
      <c r="BA3380" s="304">
        <f t="shared" si="1111"/>
        <v>0</v>
      </c>
      <c r="BB3380" s="304">
        <f t="shared" si="1112"/>
        <v>0</v>
      </c>
      <c r="BC3380" s="304">
        <f t="shared" si="1113"/>
        <v>0</v>
      </c>
      <c r="BD3380" s="304">
        <f t="shared" si="1114"/>
        <v>0</v>
      </c>
      <c r="BE3380" s="304">
        <f>IFERROR(IF(VLOOKUP($C3380,Listen!$A$2:$F$45,6,0)="Ja",BB3380-MAX(BC3380:BD3380),BB3380-BC3380),0)</f>
        <v>0</v>
      </c>
    </row>
    <row r="3381" spans="1:57" x14ac:dyDescent="0.25">
      <c r="A3381" s="320" t="str">
        <f>IF(AND(D3381&lt;&gt;0,C3381&lt;&gt;0,E3381&lt;&gt;0),IF(B3381&lt;&gt;0,CONCATENATE(B3381,"-AGr",VLOOKUP(C3381,Listen!$A$2:$D$45,4,FALSE),"-",D3381,"-",E3381,),CONCATENATE("AGr",VLOOKUP(C3381,Listen!$A$2:$D$45,4,FALSE),"-",D3381,"-",E3381)),"keine vollständige ID")</f>
        <v>keine vollständige ID</v>
      </c>
      <c r="B3381" s="301"/>
      <c r="C3381" s="287"/>
      <c r="D3381" s="34"/>
      <c r="E3381" s="306"/>
      <c r="F3381" s="116"/>
      <c r="G3381" s="17"/>
      <c r="H3381" s="17"/>
      <c r="I3381" s="17"/>
      <c r="J3381" s="17"/>
      <c r="K3381" s="17"/>
      <c r="L3381" s="17"/>
      <c r="M3381" s="17"/>
      <c r="N3381" s="17"/>
      <c r="O3381" s="116"/>
      <c r="P3381" s="117">
        <f>IF(D3381&gt;A_Stammdaten!$B$12,0,SUM(G3381,H3381,J3381,L3381:M3381)-SUM(I3381,K3381,N3381:O3381))</f>
        <v>0</v>
      </c>
      <c r="Q3381" s="17"/>
      <c r="R3381" s="17"/>
      <c r="S3381" s="17"/>
      <c r="T3381" s="17"/>
      <c r="U3381" s="62">
        <f t="shared" si="1094"/>
        <v>0</v>
      </c>
      <c r="V3381" s="34"/>
      <c r="W3381" s="34"/>
      <c r="X3381" s="34"/>
      <c r="Y3381" s="34"/>
      <c r="Z3381" s="34"/>
      <c r="AA3381" s="63" t="str">
        <f t="shared" si="1095"/>
        <v>-</v>
      </c>
      <c r="AB3381" s="63" t="str">
        <f t="shared" si="1096"/>
        <v>-</v>
      </c>
      <c r="AC3381" s="63">
        <f>IF(ISBLANK($C3381),0,VLOOKUP($C3381,Listen!$A$2:$C$45,2,FALSE))</f>
        <v>0</v>
      </c>
      <c r="AD3381" s="63">
        <f>IF(ISBLANK($C3381),0,VLOOKUP($C3381,Listen!$A$2:$C$45,3,FALSE))</f>
        <v>0</v>
      </c>
      <c r="AE3381" s="49">
        <f t="shared" si="1097"/>
        <v>0</v>
      </c>
      <c r="AF3381" s="49">
        <f t="shared" si="1097"/>
        <v>0</v>
      </c>
      <c r="AG3381" s="49">
        <f>IFERROR(IF(OR($V3381&lt;&gt;"Ja",VLOOKUP($C3381,Listen!$A$2:$F$45,5,0)="Nein",D3381&lt;IF(C3381="LNG Anbindungsanlagen gemäß separater Festlegung",2022,2023)),$AC3381,$AA3381),0)</f>
        <v>0</v>
      </c>
      <c r="AH3381" s="49">
        <f>IFERROR(IF(OR($V3381&lt;&gt;"Ja",VLOOKUP($C3381,Listen!$A$2:$F$45,5,0)="Nein",D3381&lt;IF(C3381="LNG Anbindungsanlagen gemäß separater Festlegung",2022,2023)),$AC3381,$AA3381),0)</f>
        <v>0</v>
      </c>
      <c r="AI3381" s="49">
        <f>IFERROR(IF(OR($W3381&lt;&gt;"Ja",VLOOKUP($C3381,Listen!$A$2:$F$45,6,0)="Nein"),$AC3381,$AB3381),0)</f>
        <v>0</v>
      </c>
      <c r="AJ3381" s="49">
        <f>IFERROR(IF(OR($W3381&lt;&gt;"Ja",VLOOKUP($C3381,Listen!$A$2:$F$45,6,0)="Nein"),$AC3381,$AB3381),0)</f>
        <v>0</v>
      </c>
      <c r="AK3381" s="49">
        <f>IFERROR(IF(OR($W3381&lt;&gt;"Ja",VLOOKUP($C3381,Listen!$A$2:$F$45,6,0)="Nein"),$AC3381,$AB3381),0)</f>
        <v>0</v>
      </c>
      <c r="AL3381" s="51">
        <f t="shared" si="1098"/>
        <v>0</v>
      </c>
      <c r="AM3381" s="296">
        <f>IFERROR(IF(VLOOKUP($C3381,Listen!$A$2:$F$45,6,0)="Ja",MAX(BC3381:BD3381),D_SAV!$BC3381),0)</f>
        <v>0</v>
      </c>
      <c r="AN3381" s="51">
        <f t="shared" si="1099"/>
        <v>0</v>
      </c>
      <c r="AP3381" s="304">
        <f t="shared" si="1100"/>
        <v>0</v>
      </c>
      <c r="AQ3381" s="304">
        <f t="shared" si="1101"/>
        <v>0</v>
      </c>
      <c r="AR3381" s="304">
        <f t="shared" si="1102"/>
        <v>0</v>
      </c>
      <c r="AS3381" s="304">
        <f t="shared" si="1103"/>
        <v>0</v>
      </c>
      <c r="AT3381" s="304">
        <f t="shared" si="1104"/>
        <v>0</v>
      </c>
      <c r="AU3381" s="304">
        <f t="shared" si="1105"/>
        <v>0</v>
      </c>
      <c r="AV3381" s="304">
        <f t="shared" si="1106"/>
        <v>0</v>
      </c>
      <c r="AW3381" s="304">
        <f t="shared" si="1107"/>
        <v>0</v>
      </c>
      <c r="AX3381" s="304">
        <f t="shared" si="1108"/>
        <v>0</v>
      </c>
      <c r="AY3381" s="304">
        <f t="shared" si="1109"/>
        <v>0</v>
      </c>
      <c r="AZ3381" s="304">
        <f t="shared" si="1110"/>
        <v>0</v>
      </c>
      <c r="BA3381" s="304">
        <f t="shared" si="1111"/>
        <v>0</v>
      </c>
      <c r="BB3381" s="304">
        <f t="shared" si="1112"/>
        <v>0</v>
      </c>
      <c r="BC3381" s="304">
        <f t="shared" si="1113"/>
        <v>0</v>
      </c>
      <c r="BD3381" s="304">
        <f t="shared" si="1114"/>
        <v>0</v>
      </c>
      <c r="BE3381" s="304">
        <f>IFERROR(IF(VLOOKUP($C3381,Listen!$A$2:$F$45,6,0)="Ja",BB3381-MAX(BC3381:BD3381),BB3381-BC3381),0)</f>
        <v>0</v>
      </c>
    </row>
    <row r="3382" spans="1:57" x14ac:dyDescent="0.25">
      <c r="A3382" s="320" t="str">
        <f>IF(AND(D3382&lt;&gt;0,C3382&lt;&gt;0,E3382&lt;&gt;0),IF(B3382&lt;&gt;0,CONCATENATE(B3382,"-AGr",VLOOKUP(C3382,Listen!$A$2:$D$45,4,FALSE),"-",D3382,"-",E3382,),CONCATENATE("AGr",VLOOKUP(C3382,Listen!$A$2:$D$45,4,FALSE),"-",D3382,"-",E3382)),"keine vollständige ID")</f>
        <v>keine vollständige ID</v>
      </c>
      <c r="B3382" s="301"/>
      <c r="C3382" s="287"/>
      <c r="D3382" s="34"/>
      <c r="E3382" s="306"/>
      <c r="F3382" s="116"/>
      <c r="G3382" s="17"/>
      <c r="H3382" s="17"/>
      <c r="I3382" s="17"/>
      <c r="J3382" s="17"/>
      <c r="K3382" s="17"/>
      <c r="L3382" s="17"/>
      <c r="M3382" s="17"/>
      <c r="N3382" s="17"/>
      <c r="O3382" s="116"/>
      <c r="P3382" s="117">
        <f>IF(D3382&gt;A_Stammdaten!$B$12,0,SUM(G3382,H3382,J3382,L3382:M3382)-SUM(I3382,K3382,N3382:O3382))</f>
        <v>0</v>
      </c>
      <c r="Q3382" s="17"/>
      <c r="R3382" s="17"/>
      <c r="S3382" s="17"/>
      <c r="T3382" s="17"/>
      <c r="U3382" s="62">
        <f t="shared" si="1094"/>
        <v>0</v>
      </c>
      <c r="V3382" s="34"/>
      <c r="W3382" s="34"/>
      <c r="X3382" s="34"/>
      <c r="Y3382" s="34"/>
      <c r="Z3382" s="34"/>
      <c r="AA3382" s="63" t="str">
        <f t="shared" si="1095"/>
        <v>-</v>
      </c>
      <c r="AB3382" s="63" t="str">
        <f t="shared" si="1096"/>
        <v>-</v>
      </c>
      <c r="AC3382" s="63">
        <f>IF(ISBLANK($C3382),0,VLOOKUP($C3382,Listen!$A$2:$C$45,2,FALSE))</f>
        <v>0</v>
      </c>
      <c r="AD3382" s="63">
        <f>IF(ISBLANK($C3382),0,VLOOKUP($C3382,Listen!$A$2:$C$45,3,FALSE))</f>
        <v>0</v>
      </c>
      <c r="AE3382" s="49">
        <f t="shared" si="1097"/>
        <v>0</v>
      </c>
      <c r="AF3382" s="49">
        <f t="shared" si="1097"/>
        <v>0</v>
      </c>
      <c r="AG3382" s="49">
        <f>IFERROR(IF(OR($V3382&lt;&gt;"Ja",VLOOKUP($C3382,Listen!$A$2:$F$45,5,0)="Nein",D3382&lt;IF(C3382="LNG Anbindungsanlagen gemäß separater Festlegung",2022,2023)),$AC3382,$AA3382),0)</f>
        <v>0</v>
      </c>
      <c r="AH3382" s="49">
        <f>IFERROR(IF(OR($V3382&lt;&gt;"Ja",VLOOKUP($C3382,Listen!$A$2:$F$45,5,0)="Nein",D3382&lt;IF(C3382="LNG Anbindungsanlagen gemäß separater Festlegung",2022,2023)),$AC3382,$AA3382),0)</f>
        <v>0</v>
      </c>
      <c r="AI3382" s="49">
        <f>IFERROR(IF(OR($W3382&lt;&gt;"Ja",VLOOKUP($C3382,Listen!$A$2:$F$45,6,0)="Nein"),$AC3382,$AB3382),0)</f>
        <v>0</v>
      </c>
      <c r="AJ3382" s="49">
        <f>IFERROR(IF(OR($W3382&lt;&gt;"Ja",VLOOKUP($C3382,Listen!$A$2:$F$45,6,0)="Nein"),$AC3382,$AB3382),0)</f>
        <v>0</v>
      </c>
      <c r="AK3382" s="49">
        <f>IFERROR(IF(OR($W3382&lt;&gt;"Ja",VLOOKUP($C3382,Listen!$A$2:$F$45,6,0)="Nein"),$AC3382,$AB3382),0)</f>
        <v>0</v>
      </c>
      <c r="AL3382" s="51">
        <f t="shared" si="1098"/>
        <v>0</v>
      </c>
      <c r="AM3382" s="296">
        <f>IFERROR(IF(VLOOKUP($C3382,Listen!$A$2:$F$45,6,0)="Ja",MAX(BC3382:BD3382),D_SAV!$BC3382),0)</f>
        <v>0</v>
      </c>
      <c r="AN3382" s="51">
        <f t="shared" si="1099"/>
        <v>0</v>
      </c>
      <c r="AP3382" s="304">
        <f t="shared" si="1100"/>
        <v>0</v>
      </c>
      <c r="AQ3382" s="304">
        <f t="shared" si="1101"/>
        <v>0</v>
      </c>
      <c r="AR3382" s="304">
        <f t="shared" si="1102"/>
        <v>0</v>
      </c>
      <c r="AS3382" s="304">
        <f t="shared" si="1103"/>
        <v>0</v>
      </c>
      <c r="AT3382" s="304">
        <f t="shared" si="1104"/>
        <v>0</v>
      </c>
      <c r="AU3382" s="304">
        <f t="shared" si="1105"/>
        <v>0</v>
      </c>
      <c r="AV3382" s="304">
        <f t="shared" si="1106"/>
        <v>0</v>
      </c>
      <c r="AW3382" s="304">
        <f t="shared" si="1107"/>
        <v>0</v>
      </c>
      <c r="AX3382" s="304">
        <f t="shared" si="1108"/>
        <v>0</v>
      </c>
      <c r="AY3382" s="304">
        <f t="shared" si="1109"/>
        <v>0</v>
      </c>
      <c r="AZ3382" s="304">
        <f t="shared" si="1110"/>
        <v>0</v>
      </c>
      <c r="BA3382" s="304">
        <f t="shared" si="1111"/>
        <v>0</v>
      </c>
      <c r="BB3382" s="304">
        <f t="shared" si="1112"/>
        <v>0</v>
      </c>
      <c r="BC3382" s="304">
        <f t="shared" si="1113"/>
        <v>0</v>
      </c>
      <c r="BD3382" s="304">
        <f t="shared" si="1114"/>
        <v>0</v>
      </c>
      <c r="BE3382" s="304">
        <f>IFERROR(IF(VLOOKUP($C3382,Listen!$A$2:$F$45,6,0)="Ja",BB3382-MAX(BC3382:BD3382),BB3382-BC3382),0)</f>
        <v>0</v>
      </c>
    </row>
    <row r="3383" spans="1:57" x14ac:dyDescent="0.25">
      <c r="A3383" s="320" t="str">
        <f>IF(AND(D3383&lt;&gt;0,C3383&lt;&gt;0,E3383&lt;&gt;0),IF(B3383&lt;&gt;0,CONCATENATE(B3383,"-AGr",VLOOKUP(C3383,Listen!$A$2:$D$45,4,FALSE),"-",D3383,"-",E3383,),CONCATENATE("AGr",VLOOKUP(C3383,Listen!$A$2:$D$45,4,FALSE),"-",D3383,"-",E3383)),"keine vollständige ID")</f>
        <v>keine vollständige ID</v>
      </c>
      <c r="B3383" s="301"/>
      <c r="C3383" s="287"/>
      <c r="D3383" s="34"/>
      <c r="E3383" s="306"/>
      <c r="F3383" s="116"/>
      <c r="G3383" s="17"/>
      <c r="H3383" s="17"/>
      <c r="I3383" s="17"/>
      <c r="J3383" s="17"/>
      <c r="K3383" s="17"/>
      <c r="L3383" s="17"/>
      <c r="M3383" s="17"/>
      <c r="N3383" s="17"/>
      <c r="O3383" s="116"/>
      <c r="P3383" s="117">
        <f>IF(D3383&gt;A_Stammdaten!$B$12,0,SUM(G3383,H3383,J3383,L3383:M3383)-SUM(I3383,K3383,N3383:O3383))</f>
        <v>0</v>
      </c>
      <c r="Q3383" s="17"/>
      <c r="R3383" s="17"/>
      <c r="S3383" s="17"/>
      <c r="T3383" s="17"/>
      <c r="U3383" s="62">
        <f t="shared" si="1094"/>
        <v>0</v>
      </c>
      <c r="V3383" s="34"/>
      <c r="W3383" s="34"/>
      <c r="X3383" s="34"/>
      <c r="Y3383" s="34"/>
      <c r="Z3383" s="34"/>
      <c r="AA3383" s="63" t="str">
        <f t="shared" si="1095"/>
        <v>-</v>
      </c>
      <c r="AB3383" s="63" t="str">
        <f t="shared" si="1096"/>
        <v>-</v>
      </c>
      <c r="AC3383" s="63">
        <f>IF(ISBLANK($C3383),0,VLOOKUP($C3383,Listen!$A$2:$C$45,2,FALSE))</f>
        <v>0</v>
      </c>
      <c r="AD3383" s="63">
        <f>IF(ISBLANK($C3383),0,VLOOKUP($C3383,Listen!$A$2:$C$45,3,FALSE))</f>
        <v>0</v>
      </c>
      <c r="AE3383" s="49">
        <f t="shared" si="1097"/>
        <v>0</v>
      </c>
      <c r="AF3383" s="49">
        <f t="shared" si="1097"/>
        <v>0</v>
      </c>
      <c r="AG3383" s="49">
        <f>IFERROR(IF(OR($V3383&lt;&gt;"Ja",VLOOKUP($C3383,Listen!$A$2:$F$45,5,0)="Nein",D3383&lt;IF(C3383="LNG Anbindungsanlagen gemäß separater Festlegung",2022,2023)),$AC3383,$AA3383),0)</f>
        <v>0</v>
      </c>
      <c r="AH3383" s="49">
        <f>IFERROR(IF(OR($V3383&lt;&gt;"Ja",VLOOKUP($C3383,Listen!$A$2:$F$45,5,0)="Nein",D3383&lt;IF(C3383="LNG Anbindungsanlagen gemäß separater Festlegung",2022,2023)),$AC3383,$AA3383),0)</f>
        <v>0</v>
      </c>
      <c r="AI3383" s="49">
        <f>IFERROR(IF(OR($W3383&lt;&gt;"Ja",VLOOKUP($C3383,Listen!$A$2:$F$45,6,0)="Nein"),$AC3383,$AB3383),0)</f>
        <v>0</v>
      </c>
      <c r="AJ3383" s="49">
        <f>IFERROR(IF(OR($W3383&lt;&gt;"Ja",VLOOKUP($C3383,Listen!$A$2:$F$45,6,0)="Nein"),$AC3383,$AB3383),0)</f>
        <v>0</v>
      </c>
      <c r="AK3383" s="49">
        <f>IFERROR(IF(OR($W3383&lt;&gt;"Ja",VLOOKUP($C3383,Listen!$A$2:$F$45,6,0)="Nein"),$AC3383,$AB3383),0)</f>
        <v>0</v>
      </c>
      <c r="AL3383" s="51">
        <f t="shared" si="1098"/>
        <v>0</v>
      </c>
      <c r="AM3383" s="296">
        <f>IFERROR(IF(VLOOKUP($C3383,Listen!$A$2:$F$45,6,0)="Ja",MAX(BC3383:BD3383),D_SAV!$BC3383),0)</f>
        <v>0</v>
      </c>
      <c r="AN3383" s="51">
        <f t="shared" si="1099"/>
        <v>0</v>
      </c>
      <c r="AP3383" s="304">
        <f t="shared" si="1100"/>
        <v>0</v>
      </c>
      <c r="AQ3383" s="304">
        <f t="shared" si="1101"/>
        <v>0</v>
      </c>
      <c r="AR3383" s="304">
        <f t="shared" si="1102"/>
        <v>0</v>
      </c>
      <c r="AS3383" s="304">
        <f t="shared" si="1103"/>
        <v>0</v>
      </c>
      <c r="AT3383" s="304">
        <f t="shared" si="1104"/>
        <v>0</v>
      </c>
      <c r="AU3383" s="304">
        <f t="shared" si="1105"/>
        <v>0</v>
      </c>
      <c r="AV3383" s="304">
        <f t="shared" si="1106"/>
        <v>0</v>
      </c>
      <c r="AW3383" s="304">
        <f t="shared" si="1107"/>
        <v>0</v>
      </c>
      <c r="AX3383" s="304">
        <f t="shared" si="1108"/>
        <v>0</v>
      </c>
      <c r="AY3383" s="304">
        <f t="shared" si="1109"/>
        <v>0</v>
      </c>
      <c r="AZ3383" s="304">
        <f t="shared" si="1110"/>
        <v>0</v>
      </c>
      <c r="BA3383" s="304">
        <f t="shared" si="1111"/>
        <v>0</v>
      </c>
      <c r="BB3383" s="304">
        <f t="shared" si="1112"/>
        <v>0</v>
      </c>
      <c r="BC3383" s="304">
        <f t="shared" si="1113"/>
        <v>0</v>
      </c>
      <c r="BD3383" s="304">
        <f t="shared" si="1114"/>
        <v>0</v>
      </c>
      <c r="BE3383" s="304">
        <f>IFERROR(IF(VLOOKUP($C3383,Listen!$A$2:$F$45,6,0)="Ja",BB3383-MAX(BC3383:BD3383),BB3383-BC3383),0)</f>
        <v>0</v>
      </c>
    </row>
    <row r="3384" spans="1:57" x14ac:dyDescent="0.25">
      <c r="A3384" s="320" t="str">
        <f>IF(AND(D3384&lt;&gt;0,C3384&lt;&gt;0,E3384&lt;&gt;0),IF(B3384&lt;&gt;0,CONCATENATE(B3384,"-AGr",VLOOKUP(C3384,Listen!$A$2:$D$45,4,FALSE),"-",D3384,"-",E3384,),CONCATENATE("AGr",VLOOKUP(C3384,Listen!$A$2:$D$45,4,FALSE),"-",D3384,"-",E3384)),"keine vollständige ID")</f>
        <v>keine vollständige ID</v>
      </c>
      <c r="B3384" s="301"/>
      <c r="C3384" s="287"/>
      <c r="D3384" s="34"/>
      <c r="E3384" s="306"/>
      <c r="F3384" s="116"/>
      <c r="G3384" s="17"/>
      <c r="H3384" s="17"/>
      <c r="I3384" s="17"/>
      <c r="J3384" s="17"/>
      <c r="K3384" s="17"/>
      <c r="L3384" s="17"/>
      <c r="M3384" s="17"/>
      <c r="N3384" s="17"/>
      <c r="O3384" s="116"/>
      <c r="P3384" s="117">
        <f>IF(D3384&gt;A_Stammdaten!$B$12,0,SUM(G3384,H3384,J3384,L3384:M3384)-SUM(I3384,K3384,N3384:O3384))</f>
        <v>0</v>
      </c>
      <c r="Q3384" s="17"/>
      <c r="R3384" s="17"/>
      <c r="S3384" s="17"/>
      <c r="T3384" s="17"/>
      <c r="U3384" s="62">
        <f t="shared" si="1094"/>
        <v>0</v>
      </c>
      <c r="V3384" s="34"/>
      <c r="W3384" s="34"/>
      <c r="X3384" s="34"/>
      <c r="Y3384" s="34"/>
      <c r="Z3384" s="34"/>
      <c r="AA3384" s="63" t="str">
        <f t="shared" si="1095"/>
        <v>-</v>
      </c>
      <c r="AB3384" s="63" t="str">
        <f t="shared" si="1096"/>
        <v>-</v>
      </c>
      <c r="AC3384" s="63">
        <f>IF(ISBLANK($C3384),0,VLOOKUP($C3384,Listen!$A$2:$C$45,2,FALSE))</f>
        <v>0</v>
      </c>
      <c r="AD3384" s="63">
        <f>IF(ISBLANK($C3384),0,VLOOKUP($C3384,Listen!$A$2:$C$45,3,FALSE))</f>
        <v>0</v>
      </c>
      <c r="AE3384" s="49">
        <f t="shared" si="1097"/>
        <v>0</v>
      </c>
      <c r="AF3384" s="49">
        <f t="shared" si="1097"/>
        <v>0</v>
      </c>
      <c r="AG3384" s="49">
        <f>IFERROR(IF(OR($V3384&lt;&gt;"Ja",VLOOKUP($C3384,Listen!$A$2:$F$45,5,0)="Nein",D3384&lt;IF(C3384="LNG Anbindungsanlagen gemäß separater Festlegung",2022,2023)),$AC3384,$AA3384),0)</f>
        <v>0</v>
      </c>
      <c r="AH3384" s="49">
        <f>IFERROR(IF(OR($V3384&lt;&gt;"Ja",VLOOKUP($C3384,Listen!$A$2:$F$45,5,0)="Nein",D3384&lt;IF(C3384="LNG Anbindungsanlagen gemäß separater Festlegung",2022,2023)),$AC3384,$AA3384),0)</f>
        <v>0</v>
      </c>
      <c r="AI3384" s="49">
        <f>IFERROR(IF(OR($W3384&lt;&gt;"Ja",VLOOKUP($C3384,Listen!$A$2:$F$45,6,0)="Nein"),$AC3384,$AB3384),0)</f>
        <v>0</v>
      </c>
      <c r="AJ3384" s="49">
        <f>IFERROR(IF(OR($W3384&lt;&gt;"Ja",VLOOKUP($C3384,Listen!$A$2:$F$45,6,0)="Nein"),$AC3384,$AB3384),0)</f>
        <v>0</v>
      </c>
      <c r="AK3384" s="49">
        <f>IFERROR(IF(OR($W3384&lt;&gt;"Ja",VLOOKUP($C3384,Listen!$A$2:$F$45,6,0)="Nein"),$AC3384,$AB3384),0)</f>
        <v>0</v>
      </c>
      <c r="AL3384" s="51">
        <f t="shared" si="1098"/>
        <v>0</v>
      </c>
      <c r="AM3384" s="296">
        <f>IFERROR(IF(VLOOKUP($C3384,Listen!$A$2:$F$45,6,0)="Ja",MAX(BC3384:BD3384),D_SAV!$BC3384),0)</f>
        <v>0</v>
      </c>
      <c r="AN3384" s="51">
        <f t="shared" si="1099"/>
        <v>0</v>
      </c>
      <c r="AP3384" s="304">
        <f t="shared" si="1100"/>
        <v>0</v>
      </c>
      <c r="AQ3384" s="304">
        <f t="shared" si="1101"/>
        <v>0</v>
      </c>
      <c r="AR3384" s="304">
        <f t="shared" si="1102"/>
        <v>0</v>
      </c>
      <c r="AS3384" s="304">
        <f t="shared" si="1103"/>
        <v>0</v>
      </c>
      <c r="AT3384" s="304">
        <f t="shared" si="1104"/>
        <v>0</v>
      </c>
      <c r="AU3384" s="304">
        <f t="shared" si="1105"/>
        <v>0</v>
      </c>
      <c r="AV3384" s="304">
        <f t="shared" si="1106"/>
        <v>0</v>
      </c>
      <c r="AW3384" s="304">
        <f t="shared" si="1107"/>
        <v>0</v>
      </c>
      <c r="AX3384" s="304">
        <f t="shared" si="1108"/>
        <v>0</v>
      </c>
      <c r="AY3384" s="304">
        <f t="shared" si="1109"/>
        <v>0</v>
      </c>
      <c r="AZ3384" s="304">
        <f t="shared" si="1110"/>
        <v>0</v>
      </c>
      <c r="BA3384" s="304">
        <f t="shared" si="1111"/>
        <v>0</v>
      </c>
      <c r="BB3384" s="304">
        <f t="shared" si="1112"/>
        <v>0</v>
      </c>
      <c r="BC3384" s="304">
        <f t="shared" si="1113"/>
        <v>0</v>
      </c>
      <c r="BD3384" s="304">
        <f t="shared" si="1114"/>
        <v>0</v>
      </c>
      <c r="BE3384" s="304">
        <f>IFERROR(IF(VLOOKUP($C3384,Listen!$A$2:$F$45,6,0)="Ja",BB3384-MAX(BC3384:BD3384),BB3384-BC3384),0)</f>
        <v>0</v>
      </c>
    </row>
    <row r="3385" spans="1:57" x14ac:dyDescent="0.25">
      <c r="A3385" s="320" t="str">
        <f>IF(AND(D3385&lt;&gt;0,C3385&lt;&gt;0,E3385&lt;&gt;0),IF(B3385&lt;&gt;0,CONCATENATE(B3385,"-AGr",VLOOKUP(C3385,Listen!$A$2:$D$45,4,FALSE),"-",D3385,"-",E3385,),CONCATENATE("AGr",VLOOKUP(C3385,Listen!$A$2:$D$45,4,FALSE),"-",D3385,"-",E3385)),"keine vollständige ID")</f>
        <v>keine vollständige ID</v>
      </c>
      <c r="B3385" s="301"/>
      <c r="C3385" s="287"/>
      <c r="D3385" s="34"/>
      <c r="E3385" s="306"/>
      <c r="F3385" s="116"/>
      <c r="G3385" s="17"/>
      <c r="H3385" s="17"/>
      <c r="I3385" s="17"/>
      <c r="J3385" s="17"/>
      <c r="K3385" s="17"/>
      <c r="L3385" s="17"/>
      <c r="M3385" s="17"/>
      <c r="N3385" s="17"/>
      <c r="O3385" s="116"/>
      <c r="P3385" s="117">
        <f>IF(D3385&gt;A_Stammdaten!$B$12,0,SUM(G3385,H3385,J3385,L3385:M3385)-SUM(I3385,K3385,N3385:O3385))</f>
        <v>0</v>
      </c>
      <c r="Q3385" s="17"/>
      <c r="R3385" s="17"/>
      <c r="S3385" s="17"/>
      <c r="T3385" s="17"/>
      <c r="U3385" s="62">
        <f t="shared" si="1094"/>
        <v>0</v>
      </c>
      <c r="V3385" s="34"/>
      <c r="W3385" s="34"/>
      <c r="X3385" s="34"/>
      <c r="Y3385" s="34"/>
      <c r="Z3385" s="34"/>
      <c r="AA3385" s="63" t="str">
        <f t="shared" si="1095"/>
        <v>-</v>
      </c>
      <c r="AB3385" s="63" t="str">
        <f t="shared" si="1096"/>
        <v>-</v>
      </c>
      <c r="AC3385" s="63">
        <f>IF(ISBLANK($C3385),0,VLOOKUP($C3385,Listen!$A$2:$C$45,2,FALSE))</f>
        <v>0</v>
      </c>
      <c r="AD3385" s="63">
        <f>IF(ISBLANK($C3385),0,VLOOKUP($C3385,Listen!$A$2:$C$45,3,FALSE))</f>
        <v>0</v>
      </c>
      <c r="AE3385" s="49">
        <f t="shared" si="1097"/>
        <v>0</v>
      </c>
      <c r="AF3385" s="49">
        <f t="shared" si="1097"/>
        <v>0</v>
      </c>
      <c r="AG3385" s="49">
        <f>IFERROR(IF(OR($V3385&lt;&gt;"Ja",VLOOKUP($C3385,Listen!$A$2:$F$45,5,0)="Nein",D3385&lt;IF(C3385="LNG Anbindungsanlagen gemäß separater Festlegung",2022,2023)),$AC3385,$AA3385),0)</f>
        <v>0</v>
      </c>
      <c r="AH3385" s="49">
        <f>IFERROR(IF(OR($V3385&lt;&gt;"Ja",VLOOKUP($C3385,Listen!$A$2:$F$45,5,0)="Nein",D3385&lt;IF(C3385="LNG Anbindungsanlagen gemäß separater Festlegung",2022,2023)),$AC3385,$AA3385),0)</f>
        <v>0</v>
      </c>
      <c r="AI3385" s="49">
        <f>IFERROR(IF(OR($W3385&lt;&gt;"Ja",VLOOKUP($C3385,Listen!$A$2:$F$45,6,0)="Nein"),$AC3385,$AB3385),0)</f>
        <v>0</v>
      </c>
      <c r="AJ3385" s="49">
        <f>IFERROR(IF(OR($W3385&lt;&gt;"Ja",VLOOKUP($C3385,Listen!$A$2:$F$45,6,0)="Nein"),$AC3385,$AB3385),0)</f>
        <v>0</v>
      </c>
      <c r="AK3385" s="49">
        <f>IFERROR(IF(OR($W3385&lt;&gt;"Ja",VLOOKUP($C3385,Listen!$A$2:$F$45,6,0)="Nein"),$AC3385,$AB3385),0)</f>
        <v>0</v>
      </c>
      <c r="AL3385" s="51">
        <f t="shared" si="1098"/>
        <v>0</v>
      </c>
      <c r="AM3385" s="296">
        <f>IFERROR(IF(VLOOKUP($C3385,Listen!$A$2:$F$45,6,0)="Ja",MAX(BC3385:BD3385),D_SAV!$BC3385),0)</f>
        <v>0</v>
      </c>
      <c r="AN3385" s="51">
        <f t="shared" si="1099"/>
        <v>0</v>
      </c>
      <c r="AP3385" s="304">
        <f t="shared" si="1100"/>
        <v>0</v>
      </c>
      <c r="AQ3385" s="304">
        <f t="shared" si="1101"/>
        <v>0</v>
      </c>
      <c r="AR3385" s="304">
        <f t="shared" si="1102"/>
        <v>0</v>
      </c>
      <c r="AS3385" s="304">
        <f t="shared" si="1103"/>
        <v>0</v>
      </c>
      <c r="AT3385" s="304">
        <f t="shared" si="1104"/>
        <v>0</v>
      </c>
      <c r="AU3385" s="304">
        <f t="shared" si="1105"/>
        <v>0</v>
      </c>
      <c r="AV3385" s="304">
        <f t="shared" si="1106"/>
        <v>0</v>
      </c>
      <c r="AW3385" s="304">
        <f t="shared" si="1107"/>
        <v>0</v>
      </c>
      <c r="AX3385" s="304">
        <f t="shared" si="1108"/>
        <v>0</v>
      </c>
      <c r="AY3385" s="304">
        <f t="shared" si="1109"/>
        <v>0</v>
      </c>
      <c r="AZ3385" s="304">
        <f t="shared" si="1110"/>
        <v>0</v>
      </c>
      <c r="BA3385" s="304">
        <f t="shared" si="1111"/>
        <v>0</v>
      </c>
      <c r="BB3385" s="304">
        <f t="shared" si="1112"/>
        <v>0</v>
      </c>
      <c r="BC3385" s="304">
        <f t="shared" si="1113"/>
        <v>0</v>
      </c>
      <c r="BD3385" s="304">
        <f t="shared" si="1114"/>
        <v>0</v>
      </c>
      <c r="BE3385" s="304">
        <f>IFERROR(IF(VLOOKUP($C3385,Listen!$A$2:$F$45,6,0)="Ja",BB3385-MAX(BC3385:BD3385),BB3385-BC3385),0)</f>
        <v>0</v>
      </c>
    </row>
    <row r="3386" spans="1:57" x14ac:dyDescent="0.25">
      <c r="A3386" s="320" t="str">
        <f>IF(AND(D3386&lt;&gt;0,C3386&lt;&gt;0,E3386&lt;&gt;0),IF(B3386&lt;&gt;0,CONCATENATE(B3386,"-AGr",VLOOKUP(C3386,Listen!$A$2:$D$45,4,FALSE),"-",D3386,"-",E3386,),CONCATENATE("AGr",VLOOKUP(C3386,Listen!$A$2:$D$45,4,FALSE),"-",D3386,"-",E3386)),"keine vollständige ID")</f>
        <v>keine vollständige ID</v>
      </c>
      <c r="B3386" s="301"/>
      <c r="C3386" s="287"/>
      <c r="D3386" s="34"/>
      <c r="E3386" s="306"/>
      <c r="F3386" s="116"/>
      <c r="G3386" s="17"/>
      <c r="H3386" s="17"/>
      <c r="I3386" s="17"/>
      <c r="J3386" s="17"/>
      <c r="K3386" s="17"/>
      <c r="L3386" s="17"/>
      <c r="M3386" s="17"/>
      <c r="N3386" s="17"/>
      <c r="O3386" s="116"/>
      <c r="P3386" s="117">
        <f>IF(D3386&gt;A_Stammdaten!$B$12,0,SUM(G3386,H3386,J3386,L3386:M3386)-SUM(I3386,K3386,N3386:O3386))</f>
        <v>0</v>
      </c>
      <c r="Q3386" s="17"/>
      <c r="R3386" s="17"/>
      <c r="S3386" s="17"/>
      <c r="T3386" s="17"/>
      <c r="U3386" s="62">
        <f t="shared" si="1094"/>
        <v>0</v>
      </c>
      <c r="V3386" s="34"/>
      <c r="W3386" s="34"/>
      <c r="X3386" s="34"/>
      <c r="Y3386" s="34"/>
      <c r="Z3386" s="34"/>
      <c r="AA3386" s="63" t="str">
        <f t="shared" si="1095"/>
        <v>-</v>
      </c>
      <c r="AB3386" s="63" t="str">
        <f t="shared" si="1096"/>
        <v>-</v>
      </c>
      <c r="AC3386" s="63">
        <f>IF(ISBLANK($C3386),0,VLOOKUP($C3386,Listen!$A$2:$C$45,2,FALSE))</f>
        <v>0</v>
      </c>
      <c r="AD3386" s="63">
        <f>IF(ISBLANK($C3386),0,VLOOKUP($C3386,Listen!$A$2:$C$45,3,FALSE))</f>
        <v>0</v>
      </c>
      <c r="AE3386" s="49">
        <f t="shared" si="1097"/>
        <v>0</v>
      </c>
      <c r="AF3386" s="49">
        <f t="shared" si="1097"/>
        <v>0</v>
      </c>
      <c r="AG3386" s="49">
        <f>IFERROR(IF(OR($V3386&lt;&gt;"Ja",VLOOKUP($C3386,Listen!$A$2:$F$45,5,0)="Nein",D3386&lt;IF(C3386="LNG Anbindungsanlagen gemäß separater Festlegung",2022,2023)),$AC3386,$AA3386),0)</f>
        <v>0</v>
      </c>
      <c r="AH3386" s="49">
        <f>IFERROR(IF(OR($V3386&lt;&gt;"Ja",VLOOKUP($C3386,Listen!$A$2:$F$45,5,0)="Nein",D3386&lt;IF(C3386="LNG Anbindungsanlagen gemäß separater Festlegung",2022,2023)),$AC3386,$AA3386),0)</f>
        <v>0</v>
      </c>
      <c r="AI3386" s="49">
        <f>IFERROR(IF(OR($W3386&lt;&gt;"Ja",VLOOKUP($C3386,Listen!$A$2:$F$45,6,0)="Nein"),$AC3386,$AB3386),0)</f>
        <v>0</v>
      </c>
      <c r="AJ3386" s="49">
        <f>IFERROR(IF(OR($W3386&lt;&gt;"Ja",VLOOKUP($C3386,Listen!$A$2:$F$45,6,0)="Nein"),$AC3386,$AB3386),0)</f>
        <v>0</v>
      </c>
      <c r="AK3386" s="49">
        <f>IFERROR(IF(OR($W3386&lt;&gt;"Ja",VLOOKUP($C3386,Listen!$A$2:$F$45,6,0)="Nein"),$AC3386,$AB3386),0)</f>
        <v>0</v>
      </c>
      <c r="AL3386" s="51">
        <f t="shared" si="1098"/>
        <v>0</v>
      </c>
      <c r="AM3386" s="296">
        <f>IFERROR(IF(VLOOKUP($C3386,Listen!$A$2:$F$45,6,0)="Ja",MAX(BC3386:BD3386),D_SAV!$BC3386),0)</f>
        <v>0</v>
      </c>
      <c r="AN3386" s="51">
        <f t="shared" si="1099"/>
        <v>0</v>
      </c>
      <c r="AP3386" s="304">
        <f t="shared" si="1100"/>
        <v>0</v>
      </c>
      <c r="AQ3386" s="304">
        <f t="shared" si="1101"/>
        <v>0</v>
      </c>
      <c r="AR3386" s="304">
        <f t="shared" si="1102"/>
        <v>0</v>
      </c>
      <c r="AS3386" s="304">
        <f t="shared" si="1103"/>
        <v>0</v>
      </c>
      <c r="AT3386" s="304">
        <f t="shared" si="1104"/>
        <v>0</v>
      </c>
      <c r="AU3386" s="304">
        <f t="shared" si="1105"/>
        <v>0</v>
      </c>
      <c r="AV3386" s="304">
        <f t="shared" si="1106"/>
        <v>0</v>
      </c>
      <c r="AW3386" s="304">
        <f t="shared" si="1107"/>
        <v>0</v>
      </c>
      <c r="AX3386" s="304">
        <f t="shared" si="1108"/>
        <v>0</v>
      </c>
      <c r="AY3386" s="304">
        <f t="shared" si="1109"/>
        <v>0</v>
      </c>
      <c r="AZ3386" s="304">
        <f t="shared" si="1110"/>
        <v>0</v>
      </c>
      <c r="BA3386" s="304">
        <f t="shared" si="1111"/>
        <v>0</v>
      </c>
      <c r="BB3386" s="304">
        <f t="shared" si="1112"/>
        <v>0</v>
      </c>
      <c r="BC3386" s="304">
        <f t="shared" si="1113"/>
        <v>0</v>
      </c>
      <c r="BD3386" s="304">
        <f t="shared" si="1114"/>
        <v>0</v>
      </c>
      <c r="BE3386" s="304">
        <f>IFERROR(IF(VLOOKUP($C3386,Listen!$A$2:$F$45,6,0)="Ja",BB3386-MAX(BC3386:BD3386),BB3386-BC3386),0)</f>
        <v>0</v>
      </c>
    </row>
    <row r="3387" spans="1:57" x14ac:dyDescent="0.25">
      <c r="A3387" s="320" t="str">
        <f>IF(AND(D3387&lt;&gt;0,C3387&lt;&gt;0,E3387&lt;&gt;0),IF(B3387&lt;&gt;0,CONCATENATE(B3387,"-AGr",VLOOKUP(C3387,Listen!$A$2:$D$45,4,FALSE),"-",D3387,"-",E3387,),CONCATENATE("AGr",VLOOKUP(C3387,Listen!$A$2:$D$45,4,FALSE),"-",D3387,"-",E3387)),"keine vollständige ID")</f>
        <v>keine vollständige ID</v>
      </c>
      <c r="B3387" s="301"/>
      <c r="C3387" s="287"/>
      <c r="D3387" s="34"/>
      <c r="E3387" s="306"/>
      <c r="F3387" s="116"/>
      <c r="G3387" s="17"/>
      <c r="H3387" s="17"/>
      <c r="I3387" s="17"/>
      <c r="J3387" s="17"/>
      <c r="K3387" s="17"/>
      <c r="L3387" s="17"/>
      <c r="M3387" s="17"/>
      <c r="N3387" s="17"/>
      <c r="O3387" s="116"/>
      <c r="P3387" s="117">
        <f>IF(D3387&gt;A_Stammdaten!$B$12,0,SUM(G3387,H3387,J3387,L3387:M3387)-SUM(I3387,K3387,N3387:O3387))</f>
        <v>0</v>
      </c>
      <c r="Q3387" s="17"/>
      <c r="R3387" s="17"/>
      <c r="S3387" s="17"/>
      <c r="T3387" s="17"/>
      <c r="U3387" s="62">
        <f t="shared" si="1094"/>
        <v>0</v>
      </c>
      <c r="V3387" s="34"/>
      <c r="W3387" s="34"/>
      <c r="X3387" s="34"/>
      <c r="Y3387" s="34"/>
      <c r="Z3387" s="34"/>
      <c r="AA3387" s="63" t="str">
        <f t="shared" si="1095"/>
        <v>-</v>
      </c>
      <c r="AB3387" s="63" t="str">
        <f t="shared" si="1096"/>
        <v>-</v>
      </c>
      <c r="AC3387" s="63">
        <f>IF(ISBLANK($C3387),0,VLOOKUP($C3387,Listen!$A$2:$C$45,2,FALSE))</f>
        <v>0</v>
      </c>
      <c r="AD3387" s="63">
        <f>IF(ISBLANK($C3387),0,VLOOKUP($C3387,Listen!$A$2:$C$45,3,FALSE))</f>
        <v>0</v>
      </c>
      <c r="AE3387" s="49">
        <f t="shared" si="1097"/>
        <v>0</v>
      </c>
      <c r="AF3387" s="49">
        <f t="shared" si="1097"/>
        <v>0</v>
      </c>
      <c r="AG3387" s="49">
        <f>IFERROR(IF(OR($V3387&lt;&gt;"Ja",VLOOKUP($C3387,Listen!$A$2:$F$45,5,0)="Nein",D3387&lt;IF(C3387="LNG Anbindungsanlagen gemäß separater Festlegung",2022,2023)),$AC3387,$AA3387),0)</f>
        <v>0</v>
      </c>
      <c r="AH3387" s="49">
        <f>IFERROR(IF(OR($V3387&lt;&gt;"Ja",VLOOKUP($C3387,Listen!$A$2:$F$45,5,0)="Nein",D3387&lt;IF(C3387="LNG Anbindungsanlagen gemäß separater Festlegung",2022,2023)),$AC3387,$AA3387),0)</f>
        <v>0</v>
      </c>
      <c r="AI3387" s="49">
        <f>IFERROR(IF(OR($W3387&lt;&gt;"Ja",VLOOKUP($C3387,Listen!$A$2:$F$45,6,0)="Nein"),$AC3387,$AB3387),0)</f>
        <v>0</v>
      </c>
      <c r="AJ3387" s="49">
        <f>IFERROR(IF(OR($W3387&lt;&gt;"Ja",VLOOKUP($C3387,Listen!$A$2:$F$45,6,0)="Nein"),$AC3387,$AB3387),0)</f>
        <v>0</v>
      </c>
      <c r="AK3387" s="49">
        <f>IFERROR(IF(OR($W3387&lt;&gt;"Ja",VLOOKUP($C3387,Listen!$A$2:$F$45,6,0)="Nein"),$AC3387,$AB3387),0)</f>
        <v>0</v>
      </c>
      <c r="AL3387" s="51">
        <f t="shared" si="1098"/>
        <v>0</v>
      </c>
      <c r="AM3387" s="296">
        <f>IFERROR(IF(VLOOKUP($C3387,Listen!$A$2:$F$45,6,0)="Ja",MAX(BC3387:BD3387),D_SAV!$BC3387),0)</f>
        <v>0</v>
      </c>
      <c r="AN3387" s="51">
        <f t="shared" si="1099"/>
        <v>0</v>
      </c>
      <c r="AP3387" s="304">
        <f t="shared" si="1100"/>
        <v>0</v>
      </c>
      <c r="AQ3387" s="304">
        <f t="shared" si="1101"/>
        <v>0</v>
      </c>
      <c r="AR3387" s="304">
        <f t="shared" si="1102"/>
        <v>0</v>
      </c>
      <c r="AS3387" s="304">
        <f t="shared" si="1103"/>
        <v>0</v>
      </c>
      <c r="AT3387" s="304">
        <f t="shared" si="1104"/>
        <v>0</v>
      </c>
      <c r="AU3387" s="304">
        <f t="shared" si="1105"/>
        <v>0</v>
      </c>
      <c r="AV3387" s="304">
        <f t="shared" si="1106"/>
        <v>0</v>
      </c>
      <c r="AW3387" s="304">
        <f t="shared" si="1107"/>
        <v>0</v>
      </c>
      <c r="AX3387" s="304">
        <f t="shared" si="1108"/>
        <v>0</v>
      </c>
      <c r="AY3387" s="304">
        <f t="shared" si="1109"/>
        <v>0</v>
      </c>
      <c r="AZ3387" s="304">
        <f t="shared" si="1110"/>
        <v>0</v>
      </c>
      <c r="BA3387" s="304">
        <f t="shared" si="1111"/>
        <v>0</v>
      </c>
      <c r="BB3387" s="304">
        <f t="shared" si="1112"/>
        <v>0</v>
      </c>
      <c r="BC3387" s="304">
        <f t="shared" si="1113"/>
        <v>0</v>
      </c>
      <c r="BD3387" s="304">
        <f t="shared" si="1114"/>
        <v>0</v>
      </c>
      <c r="BE3387" s="304">
        <f>IFERROR(IF(VLOOKUP($C3387,Listen!$A$2:$F$45,6,0)="Ja",BB3387-MAX(BC3387:BD3387),BB3387-BC3387),0)</f>
        <v>0</v>
      </c>
    </row>
    <row r="3388" spans="1:57" x14ac:dyDescent="0.25">
      <c r="A3388" s="320" t="str">
        <f>IF(AND(D3388&lt;&gt;0,C3388&lt;&gt;0,E3388&lt;&gt;0),IF(B3388&lt;&gt;0,CONCATENATE(B3388,"-AGr",VLOOKUP(C3388,Listen!$A$2:$D$45,4,FALSE),"-",D3388,"-",E3388,),CONCATENATE("AGr",VLOOKUP(C3388,Listen!$A$2:$D$45,4,FALSE),"-",D3388,"-",E3388)),"keine vollständige ID")</f>
        <v>keine vollständige ID</v>
      </c>
      <c r="B3388" s="301"/>
      <c r="C3388" s="287"/>
      <c r="D3388" s="34"/>
      <c r="E3388" s="306"/>
      <c r="F3388" s="116"/>
      <c r="G3388" s="17"/>
      <c r="H3388" s="17"/>
      <c r="I3388" s="17"/>
      <c r="J3388" s="17"/>
      <c r="K3388" s="17"/>
      <c r="L3388" s="17"/>
      <c r="M3388" s="17"/>
      <c r="N3388" s="17"/>
      <c r="O3388" s="116"/>
      <c r="P3388" s="117">
        <f>IF(D3388&gt;A_Stammdaten!$B$12,0,SUM(G3388,H3388,J3388,L3388:M3388)-SUM(I3388,K3388,N3388:O3388))</f>
        <v>0</v>
      </c>
      <c r="Q3388" s="17"/>
      <c r="R3388" s="17"/>
      <c r="S3388" s="17"/>
      <c r="T3388" s="17"/>
      <c r="U3388" s="62">
        <f t="shared" si="1094"/>
        <v>0</v>
      </c>
      <c r="V3388" s="34"/>
      <c r="W3388" s="34"/>
      <c r="X3388" s="34"/>
      <c r="Y3388" s="34"/>
      <c r="Z3388" s="34"/>
      <c r="AA3388" s="63" t="str">
        <f t="shared" si="1095"/>
        <v>-</v>
      </c>
      <c r="AB3388" s="63" t="str">
        <f t="shared" si="1096"/>
        <v>-</v>
      </c>
      <c r="AC3388" s="63">
        <f>IF(ISBLANK($C3388),0,VLOOKUP($C3388,Listen!$A$2:$C$45,2,FALSE))</f>
        <v>0</v>
      </c>
      <c r="AD3388" s="63">
        <f>IF(ISBLANK($C3388),0,VLOOKUP($C3388,Listen!$A$2:$C$45,3,FALSE))</f>
        <v>0</v>
      </c>
      <c r="AE3388" s="49">
        <f t="shared" si="1097"/>
        <v>0</v>
      </c>
      <c r="AF3388" s="49">
        <f t="shared" si="1097"/>
        <v>0</v>
      </c>
      <c r="AG3388" s="49">
        <f>IFERROR(IF(OR($V3388&lt;&gt;"Ja",VLOOKUP($C3388,Listen!$A$2:$F$45,5,0)="Nein",D3388&lt;IF(C3388="LNG Anbindungsanlagen gemäß separater Festlegung",2022,2023)),$AC3388,$AA3388),0)</f>
        <v>0</v>
      </c>
      <c r="AH3388" s="49">
        <f>IFERROR(IF(OR($V3388&lt;&gt;"Ja",VLOOKUP($C3388,Listen!$A$2:$F$45,5,0)="Nein",D3388&lt;IF(C3388="LNG Anbindungsanlagen gemäß separater Festlegung",2022,2023)),$AC3388,$AA3388),0)</f>
        <v>0</v>
      </c>
      <c r="AI3388" s="49">
        <f>IFERROR(IF(OR($W3388&lt;&gt;"Ja",VLOOKUP($C3388,Listen!$A$2:$F$45,6,0)="Nein"),$AC3388,$AB3388),0)</f>
        <v>0</v>
      </c>
      <c r="AJ3388" s="49">
        <f>IFERROR(IF(OR($W3388&lt;&gt;"Ja",VLOOKUP($C3388,Listen!$A$2:$F$45,6,0)="Nein"),$AC3388,$AB3388),0)</f>
        <v>0</v>
      </c>
      <c r="AK3388" s="49">
        <f>IFERROR(IF(OR($W3388&lt;&gt;"Ja",VLOOKUP($C3388,Listen!$A$2:$F$45,6,0)="Nein"),$AC3388,$AB3388),0)</f>
        <v>0</v>
      </c>
      <c r="AL3388" s="51">
        <f t="shared" si="1098"/>
        <v>0</v>
      </c>
      <c r="AM3388" s="296">
        <f>IFERROR(IF(VLOOKUP($C3388,Listen!$A$2:$F$45,6,0)="Ja",MAX(BC3388:BD3388),D_SAV!$BC3388),0)</f>
        <v>0</v>
      </c>
      <c r="AN3388" s="51">
        <f t="shared" si="1099"/>
        <v>0</v>
      </c>
      <c r="AP3388" s="304">
        <f t="shared" si="1100"/>
        <v>0</v>
      </c>
      <c r="AQ3388" s="304">
        <f t="shared" si="1101"/>
        <v>0</v>
      </c>
      <c r="AR3388" s="304">
        <f t="shared" si="1102"/>
        <v>0</v>
      </c>
      <c r="AS3388" s="304">
        <f t="shared" si="1103"/>
        <v>0</v>
      </c>
      <c r="AT3388" s="304">
        <f t="shared" si="1104"/>
        <v>0</v>
      </c>
      <c r="AU3388" s="304">
        <f t="shared" si="1105"/>
        <v>0</v>
      </c>
      <c r="AV3388" s="304">
        <f t="shared" si="1106"/>
        <v>0</v>
      </c>
      <c r="AW3388" s="304">
        <f t="shared" si="1107"/>
        <v>0</v>
      </c>
      <c r="AX3388" s="304">
        <f t="shared" si="1108"/>
        <v>0</v>
      </c>
      <c r="AY3388" s="304">
        <f t="shared" si="1109"/>
        <v>0</v>
      </c>
      <c r="AZ3388" s="304">
        <f t="shared" si="1110"/>
        <v>0</v>
      </c>
      <c r="BA3388" s="304">
        <f t="shared" si="1111"/>
        <v>0</v>
      </c>
      <c r="BB3388" s="304">
        <f t="shared" si="1112"/>
        <v>0</v>
      </c>
      <c r="BC3388" s="304">
        <f t="shared" si="1113"/>
        <v>0</v>
      </c>
      <c r="BD3388" s="304">
        <f t="shared" si="1114"/>
        <v>0</v>
      </c>
      <c r="BE3388" s="304">
        <f>IFERROR(IF(VLOOKUP($C3388,Listen!$A$2:$F$45,6,0)="Ja",BB3388-MAX(BC3388:BD3388),BB3388-BC3388),0)</f>
        <v>0</v>
      </c>
    </row>
    <row r="3389" spans="1:57" x14ac:dyDescent="0.25">
      <c r="A3389" s="320" t="str">
        <f>IF(AND(D3389&lt;&gt;0,C3389&lt;&gt;0,E3389&lt;&gt;0),IF(B3389&lt;&gt;0,CONCATENATE(B3389,"-AGr",VLOOKUP(C3389,Listen!$A$2:$D$45,4,FALSE),"-",D3389,"-",E3389,),CONCATENATE("AGr",VLOOKUP(C3389,Listen!$A$2:$D$45,4,FALSE),"-",D3389,"-",E3389)),"keine vollständige ID")</f>
        <v>keine vollständige ID</v>
      </c>
      <c r="B3389" s="301"/>
      <c r="C3389" s="287"/>
      <c r="D3389" s="34"/>
      <c r="E3389" s="306"/>
      <c r="F3389" s="116"/>
      <c r="G3389" s="17"/>
      <c r="H3389" s="17"/>
      <c r="I3389" s="17"/>
      <c r="J3389" s="17"/>
      <c r="K3389" s="17"/>
      <c r="L3389" s="17"/>
      <c r="M3389" s="17"/>
      <c r="N3389" s="17"/>
      <c r="O3389" s="116"/>
      <c r="P3389" s="117">
        <f>IF(D3389&gt;A_Stammdaten!$B$12,0,SUM(G3389,H3389,J3389,L3389:M3389)-SUM(I3389,K3389,N3389:O3389))</f>
        <v>0</v>
      </c>
      <c r="Q3389" s="17"/>
      <c r="R3389" s="17"/>
      <c r="S3389" s="17"/>
      <c r="T3389" s="17"/>
      <c r="U3389" s="62">
        <f t="shared" si="1094"/>
        <v>0</v>
      </c>
      <c r="V3389" s="34"/>
      <c r="W3389" s="34"/>
      <c r="X3389" s="34"/>
      <c r="Y3389" s="34"/>
      <c r="Z3389" s="34"/>
      <c r="AA3389" s="63" t="str">
        <f t="shared" si="1095"/>
        <v>-</v>
      </c>
      <c r="AB3389" s="63" t="str">
        <f t="shared" si="1096"/>
        <v>-</v>
      </c>
      <c r="AC3389" s="63">
        <f>IF(ISBLANK($C3389),0,VLOOKUP($C3389,Listen!$A$2:$C$45,2,FALSE))</f>
        <v>0</v>
      </c>
      <c r="AD3389" s="63">
        <f>IF(ISBLANK($C3389),0,VLOOKUP($C3389,Listen!$A$2:$C$45,3,FALSE))</f>
        <v>0</v>
      </c>
      <c r="AE3389" s="49">
        <f t="shared" si="1097"/>
        <v>0</v>
      </c>
      <c r="AF3389" s="49">
        <f t="shared" si="1097"/>
        <v>0</v>
      </c>
      <c r="AG3389" s="49">
        <f>IFERROR(IF(OR($V3389&lt;&gt;"Ja",VLOOKUP($C3389,Listen!$A$2:$F$45,5,0)="Nein",D3389&lt;IF(C3389="LNG Anbindungsanlagen gemäß separater Festlegung",2022,2023)),$AC3389,$AA3389),0)</f>
        <v>0</v>
      </c>
      <c r="AH3389" s="49">
        <f>IFERROR(IF(OR($V3389&lt;&gt;"Ja",VLOOKUP($C3389,Listen!$A$2:$F$45,5,0)="Nein",D3389&lt;IF(C3389="LNG Anbindungsanlagen gemäß separater Festlegung",2022,2023)),$AC3389,$AA3389),0)</f>
        <v>0</v>
      </c>
      <c r="AI3389" s="49">
        <f>IFERROR(IF(OR($W3389&lt;&gt;"Ja",VLOOKUP($C3389,Listen!$A$2:$F$45,6,0)="Nein"),$AC3389,$AB3389),0)</f>
        <v>0</v>
      </c>
      <c r="AJ3389" s="49">
        <f>IFERROR(IF(OR($W3389&lt;&gt;"Ja",VLOOKUP($C3389,Listen!$A$2:$F$45,6,0)="Nein"),$AC3389,$AB3389),0)</f>
        <v>0</v>
      </c>
      <c r="AK3389" s="49">
        <f>IFERROR(IF(OR($W3389&lt;&gt;"Ja",VLOOKUP($C3389,Listen!$A$2:$F$45,6,0)="Nein"),$AC3389,$AB3389),0)</f>
        <v>0</v>
      </c>
      <c r="AL3389" s="51">
        <f t="shared" si="1098"/>
        <v>0</v>
      </c>
      <c r="AM3389" s="296">
        <f>IFERROR(IF(VLOOKUP($C3389,Listen!$A$2:$F$45,6,0)="Ja",MAX(BC3389:BD3389),D_SAV!$BC3389),0)</f>
        <v>0</v>
      </c>
      <c r="AN3389" s="51">
        <f t="shared" si="1099"/>
        <v>0</v>
      </c>
      <c r="AP3389" s="304">
        <f t="shared" si="1100"/>
        <v>0</v>
      </c>
      <c r="AQ3389" s="304">
        <f t="shared" si="1101"/>
        <v>0</v>
      </c>
      <c r="AR3389" s="304">
        <f t="shared" si="1102"/>
        <v>0</v>
      </c>
      <c r="AS3389" s="304">
        <f t="shared" si="1103"/>
        <v>0</v>
      </c>
      <c r="AT3389" s="304">
        <f t="shared" si="1104"/>
        <v>0</v>
      </c>
      <c r="AU3389" s="304">
        <f t="shared" si="1105"/>
        <v>0</v>
      </c>
      <c r="AV3389" s="304">
        <f t="shared" si="1106"/>
        <v>0</v>
      </c>
      <c r="AW3389" s="304">
        <f t="shared" si="1107"/>
        <v>0</v>
      </c>
      <c r="AX3389" s="304">
        <f t="shared" si="1108"/>
        <v>0</v>
      </c>
      <c r="AY3389" s="304">
        <f t="shared" si="1109"/>
        <v>0</v>
      </c>
      <c r="AZ3389" s="304">
        <f t="shared" si="1110"/>
        <v>0</v>
      </c>
      <c r="BA3389" s="304">
        <f t="shared" si="1111"/>
        <v>0</v>
      </c>
      <c r="BB3389" s="304">
        <f t="shared" si="1112"/>
        <v>0</v>
      </c>
      <c r="BC3389" s="304">
        <f t="shared" si="1113"/>
        <v>0</v>
      </c>
      <c r="BD3389" s="304">
        <f t="shared" si="1114"/>
        <v>0</v>
      </c>
      <c r="BE3389" s="304">
        <f>IFERROR(IF(VLOOKUP($C3389,Listen!$A$2:$F$45,6,0)="Ja",BB3389-MAX(BC3389:BD3389),BB3389-BC3389),0)</f>
        <v>0</v>
      </c>
    </row>
    <row r="3390" spans="1:57" x14ac:dyDescent="0.25">
      <c r="A3390" s="320" t="str">
        <f>IF(AND(D3390&lt;&gt;0,C3390&lt;&gt;0,E3390&lt;&gt;0),IF(B3390&lt;&gt;0,CONCATENATE(B3390,"-AGr",VLOOKUP(C3390,Listen!$A$2:$D$45,4,FALSE),"-",D3390,"-",E3390,),CONCATENATE("AGr",VLOOKUP(C3390,Listen!$A$2:$D$45,4,FALSE),"-",D3390,"-",E3390)),"keine vollständige ID")</f>
        <v>keine vollständige ID</v>
      </c>
      <c r="B3390" s="301"/>
      <c r="C3390" s="287"/>
      <c r="D3390" s="34"/>
      <c r="E3390" s="306"/>
      <c r="F3390" s="116"/>
      <c r="G3390" s="17"/>
      <c r="H3390" s="17"/>
      <c r="I3390" s="17"/>
      <c r="J3390" s="17"/>
      <c r="K3390" s="17"/>
      <c r="L3390" s="17"/>
      <c r="M3390" s="17"/>
      <c r="N3390" s="17"/>
      <c r="O3390" s="116"/>
      <c r="P3390" s="117">
        <f>IF(D3390&gt;A_Stammdaten!$B$12,0,SUM(G3390,H3390,J3390,L3390:M3390)-SUM(I3390,K3390,N3390:O3390))</f>
        <v>0</v>
      </c>
      <c r="Q3390" s="17"/>
      <c r="R3390" s="17"/>
      <c r="S3390" s="17"/>
      <c r="T3390" s="17"/>
      <c r="U3390" s="62">
        <f t="shared" si="1094"/>
        <v>0</v>
      </c>
      <c r="V3390" s="34"/>
      <c r="W3390" s="34"/>
      <c r="X3390" s="34"/>
      <c r="Y3390" s="34"/>
      <c r="Z3390" s="34"/>
      <c r="AA3390" s="63" t="str">
        <f t="shared" si="1095"/>
        <v>-</v>
      </c>
      <c r="AB3390" s="63" t="str">
        <f t="shared" si="1096"/>
        <v>-</v>
      </c>
      <c r="AC3390" s="63">
        <f>IF(ISBLANK($C3390),0,VLOOKUP($C3390,Listen!$A$2:$C$45,2,FALSE))</f>
        <v>0</v>
      </c>
      <c r="AD3390" s="63">
        <f>IF(ISBLANK($C3390),0,VLOOKUP($C3390,Listen!$A$2:$C$45,3,FALSE))</f>
        <v>0</v>
      </c>
      <c r="AE3390" s="49">
        <f t="shared" si="1097"/>
        <v>0</v>
      </c>
      <c r="AF3390" s="49">
        <f t="shared" si="1097"/>
        <v>0</v>
      </c>
      <c r="AG3390" s="49">
        <f>IFERROR(IF(OR($V3390&lt;&gt;"Ja",VLOOKUP($C3390,Listen!$A$2:$F$45,5,0)="Nein",D3390&lt;IF(C3390="LNG Anbindungsanlagen gemäß separater Festlegung",2022,2023)),$AC3390,$AA3390),0)</f>
        <v>0</v>
      </c>
      <c r="AH3390" s="49">
        <f>IFERROR(IF(OR($V3390&lt;&gt;"Ja",VLOOKUP($C3390,Listen!$A$2:$F$45,5,0)="Nein",D3390&lt;IF(C3390="LNG Anbindungsanlagen gemäß separater Festlegung",2022,2023)),$AC3390,$AA3390),0)</f>
        <v>0</v>
      </c>
      <c r="AI3390" s="49">
        <f>IFERROR(IF(OR($W3390&lt;&gt;"Ja",VLOOKUP($C3390,Listen!$A$2:$F$45,6,0)="Nein"),$AC3390,$AB3390),0)</f>
        <v>0</v>
      </c>
      <c r="AJ3390" s="49">
        <f>IFERROR(IF(OR($W3390&lt;&gt;"Ja",VLOOKUP($C3390,Listen!$A$2:$F$45,6,0)="Nein"),$AC3390,$AB3390),0)</f>
        <v>0</v>
      </c>
      <c r="AK3390" s="49">
        <f>IFERROR(IF(OR($W3390&lt;&gt;"Ja",VLOOKUP($C3390,Listen!$A$2:$F$45,6,0)="Nein"),$AC3390,$AB3390),0)</f>
        <v>0</v>
      </c>
      <c r="AL3390" s="51">
        <f t="shared" si="1098"/>
        <v>0</v>
      </c>
      <c r="AM3390" s="296">
        <f>IFERROR(IF(VLOOKUP($C3390,Listen!$A$2:$F$45,6,0)="Ja",MAX(BC3390:BD3390),D_SAV!$BC3390),0)</f>
        <v>0</v>
      </c>
      <c r="AN3390" s="51">
        <f t="shared" si="1099"/>
        <v>0</v>
      </c>
      <c r="AP3390" s="304">
        <f t="shared" si="1100"/>
        <v>0</v>
      </c>
      <c r="AQ3390" s="304">
        <f t="shared" si="1101"/>
        <v>0</v>
      </c>
      <c r="AR3390" s="304">
        <f t="shared" si="1102"/>
        <v>0</v>
      </c>
      <c r="AS3390" s="304">
        <f t="shared" si="1103"/>
        <v>0</v>
      </c>
      <c r="AT3390" s="304">
        <f t="shared" si="1104"/>
        <v>0</v>
      </c>
      <c r="AU3390" s="304">
        <f t="shared" si="1105"/>
        <v>0</v>
      </c>
      <c r="AV3390" s="304">
        <f t="shared" si="1106"/>
        <v>0</v>
      </c>
      <c r="AW3390" s="304">
        <f t="shared" si="1107"/>
        <v>0</v>
      </c>
      <c r="AX3390" s="304">
        <f t="shared" si="1108"/>
        <v>0</v>
      </c>
      <c r="AY3390" s="304">
        <f t="shared" si="1109"/>
        <v>0</v>
      </c>
      <c r="AZ3390" s="304">
        <f t="shared" si="1110"/>
        <v>0</v>
      </c>
      <c r="BA3390" s="304">
        <f t="shared" si="1111"/>
        <v>0</v>
      </c>
      <c r="BB3390" s="304">
        <f t="shared" si="1112"/>
        <v>0</v>
      </c>
      <c r="BC3390" s="304">
        <f t="shared" si="1113"/>
        <v>0</v>
      </c>
      <c r="BD3390" s="304">
        <f t="shared" si="1114"/>
        <v>0</v>
      </c>
      <c r="BE3390" s="304">
        <f>IFERROR(IF(VLOOKUP($C3390,Listen!$A$2:$F$45,6,0)="Ja",BB3390-MAX(BC3390:BD3390),BB3390-BC3390),0)</f>
        <v>0</v>
      </c>
    </row>
    <row r="3391" spans="1:57" x14ac:dyDescent="0.25">
      <c r="A3391" s="320" t="str">
        <f>IF(AND(D3391&lt;&gt;0,C3391&lt;&gt;0,E3391&lt;&gt;0),IF(B3391&lt;&gt;0,CONCATENATE(B3391,"-AGr",VLOOKUP(C3391,Listen!$A$2:$D$45,4,FALSE),"-",D3391,"-",E3391,),CONCATENATE("AGr",VLOOKUP(C3391,Listen!$A$2:$D$45,4,FALSE),"-",D3391,"-",E3391)),"keine vollständige ID")</f>
        <v>keine vollständige ID</v>
      </c>
      <c r="B3391" s="301"/>
      <c r="C3391" s="287"/>
      <c r="D3391" s="34"/>
      <c r="E3391" s="306"/>
      <c r="F3391" s="116"/>
      <c r="G3391" s="17"/>
      <c r="H3391" s="17"/>
      <c r="I3391" s="17"/>
      <c r="J3391" s="17"/>
      <c r="K3391" s="17"/>
      <c r="L3391" s="17"/>
      <c r="M3391" s="17"/>
      <c r="N3391" s="17"/>
      <c r="O3391" s="116"/>
      <c r="P3391" s="117">
        <f>IF(D3391&gt;A_Stammdaten!$B$12,0,SUM(G3391,H3391,J3391,L3391:M3391)-SUM(I3391,K3391,N3391:O3391))</f>
        <v>0</v>
      </c>
      <c r="Q3391" s="17"/>
      <c r="R3391" s="17"/>
      <c r="S3391" s="17"/>
      <c r="T3391" s="17"/>
      <c r="U3391" s="62">
        <f t="shared" si="1094"/>
        <v>0</v>
      </c>
      <c r="V3391" s="34"/>
      <c r="W3391" s="34"/>
      <c r="X3391" s="34"/>
      <c r="Y3391" s="34"/>
      <c r="Z3391" s="34"/>
      <c r="AA3391" s="63" t="str">
        <f t="shared" si="1095"/>
        <v>-</v>
      </c>
      <c r="AB3391" s="63" t="str">
        <f t="shared" si="1096"/>
        <v>-</v>
      </c>
      <c r="AC3391" s="63">
        <f>IF(ISBLANK($C3391),0,VLOOKUP($C3391,Listen!$A$2:$C$45,2,FALSE))</f>
        <v>0</v>
      </c>
      <c r="AD3391" s="63">
        <f>IF(ISBLANK($C3391),0,VLOOKUP($C3391,Listen!$A$2:$C$45,3,FALSE))</f>
        <v>0</v>
      </c>
      <c r="AE3391" s="49">
        <f t="shared" si="1097"/>
        <v>0</v>
      </c>
      <c r="AF3391" s="49">
        <f t="shared" si="1097"/>
        <v>0</v>
      </c>
      <c r="AG3391" s="49">
        <f>IFERROR(IF(OR($V3391&lt;&gt;"Ja",VLOOKUP($C3391,Listen!$A$2:$F$45,5,0)="Nein",D3391&lt;IF(C3391="LNG Anbindungsanlagen gemäß separater Festlegung",2022,2023)),$AC3391,$AA3391),0)</f>
        <v>0</v>
      </c>
      <c r="AH3391" s="49">
        <f>IFERROR(IF(OR($V3391&lt;&gt;"Ja",VLOOKUP($C3391,Listen!$A$2:$F$45,5,0)="Nein",D3391&lt;IF(C3391="LNG Anbindungsanlagen gemäß separater Festlegung",2022,2023)),$AC3391,$AA3391),0)</f>
        <v>0</v>
      </c>
      <c r="AI3391" s="49">
        <f>IFERROR(IF(OR($W3391&lt;&gt;"Ja",VLOOKUP($C3391,Listen!$A$2:$F$45,6,0)="Nein"),$AC3391,$AB3391),0)</f>
        <v>0</v>
      </c>
      <c r="AJ3391" s="49">
        <f>IFERROR(IF(OR($W3391&lt;&gt;"Ja",VLOOKUP($C3391,Listen!$A$2:$F$45,6,0)="Nein"),$AC3391,$AB3391),0)</f>
        <v>0</v>
      </c>
      <c r="AK3391" s="49">
        <f>IFERROR(IF(OR($W3391&lt;&gt;"Ja",VLOOKUP($C3391,Listen!$A$2:$F$45,6,0)="Nein"),$AC3391,$AB3391),0)</f>
        <v>0</v>
      </c>
      <c r="AL3391" s="51">
        <f t="shared" si="1098"/>
        <v>0</v>
      </c>
      <c r="AM3391" s="296">
        <f>IFERROR(IF(VLOOKUP($C3391,Listen!$A$2:$F$45,6,0)="Ja",MAX(BC3391:BD3391),D_SAV!$BC3391),0)</f>
        <v>0</v>
      </c>
      <c r="AN3391" s="51">
        <f t="shared" si="1099"/>
        <v>0</v>
      </c>
      <c r="AP3391" s="304">
        <f t="shared" si="1100"/>
        <v>0</v>
      </c>
      <c r="AQ3391" s="304">
        <f t="shared" si="1101"/>
        <v>0</v>
      </c>
      <c r="AR3391" s="304">
        <f t="shared" si="1102"/>
        <v>0</v>
      </c>
      <c r="AS3391" s="304">
        <f t="shared" si="1103"/>
        <v>0</v>
      </c>
      <c r="AT3391" s="304">
        <f t="shared" si="1104"/>
        <v>0</v>
      </c>
      <c r="AU3391" s="304">
        <f t="shared" si="1105"/>
        <v>0</v>
      </c>
      <c r="AV3391" s="304">
        <f t="shared" si="1106"/>
        <v>0</v>
      </c>
      <c r="AW3391" s="304">
        <f t="shared" si="1107"/>
        <v>0</v>
      </c>
      <c r="AX3391" s="304">
        <f t="shared" si="1108"/>
        <v>0</v>
      </c>
      <c r="AY3391" s="304">
        <f t="shared" si="1109"/>
        <v>0</v>
      </c>
      <c r="AZ3391" s="304">
        <f t="shared" si="1110"/>
        <v>0</v>
      </c>
      <c r="BA3391" s="304">
        <f t="shared" si="1111"/>
        <v>0</v>
      </c>
      <c r="BB3391" s="304">
        <f t="shared" si="1112"/>
        <v>0</v>
      </c>
      <c r="BC3391" s="304">
        <f t="shared" si="1113"/>
        <v>0</v>
      </c>
      <c r="BD3391" s="304">
        <f t="shared" si="1114"/>
        <v>0</v>
      </c>
      <c r="BE3391" s="304">
        <f>IFERROR(IF(VLOOKUP($C3391,Listen!$A$2:$F$45,6,0)="Ja",BB3391-MAX(BC3391:BD3391),BB3391-BC3391),0)</f>
        <v>0</v>
      </c>
    </row>
    <row r="3392" spans="1:57" x14ac:dyDescent="0.25">
      <c r="A3392" s="320" t="str">
        <f>IF(AND(D3392&lt;&gt;0,C3392&lt;&gt;0,E3392&lt;&gt;0),IF(B3392&lt;&gt;0,CONCATENATE(B3392,"-AGr",VLOOKUP(C3392,Listen!$A$2:$D$45,4,FALSE),"-",D3392,"-",E3392,),CONCATENATE("AGr",VLOOKUP(C3392,Listen!$A$2:$D$45,4,FALSE),"-",D3392,"-",E3392)),"keine vollständige ID")</f>
        <v>keine vollständige ID</v>
      </c>
      <c r="B3392" s="301"/>
      <c r="C3392" s="287"/>
      <c r="D3392" s="34"/>
      <c r="E3392" s="306"/>
      <c r="F3392" s="116"/>
      <c r="G3392" s="17"/>
      <c r="H3392" s="17"/>
      <c r="I3392" s="17"/>
      <c r="J3392" s="17"/>
      <c r="K3392" s="17"/>
      <c r="L3392" s="17"/>
      <c r="M3392" s="17"/>
      <c r="N3392" s="17"/>
      <c r="O3392" s="116"/>
      <c r="P3392" s="117">
        <f>IF(D3392&gt;A_Stammdaten!$B$12,0,SUM(G3392,H3392,J3392,L3392:M3392)-SUM(I3392,K3392,N3392:O3392))</f>
        <v>0</v>
      </c>
      <c r="Q3392" s="17"/>
      <c r="R3392" s="17"/>
      <c r="S3392" s="17"/>
      <c r="T3392" s="17"/>
      <c r="U3392" s="62">
        <f t="shared" si="1094"/>
        <v>0</v>
      </c>
      <c r="V3392" s="34"/>
      <c r="W3392" s="34"/>
      <c r="X3392" s="34"/>
      <c r="Y3392" s="34"/>
      <c r="Z3392" s="34"/>
      <c r="AA3392" s="63" t="str">
        <f t="shared" si="1095"/>
        <v>-</v>
      </c>
      <c r="AB3392" s="63" t="str">
        <f t="shared" si="1096"/>
        <v>-</v>
      </c>
      <c r="AC3392" s="63">
        <f>IF(ISBLANK($C3392),0,VLOOKUP($C3392,Listen!$A$2:$C$45,2,FALSE))</f>
        <v>0</v>
      </c>
      <c r="AD3392" s="63">
        <f>IF(ISBLANK($C3392),0,VLOOKUP($C3392,Listen!$A$2:$C$45,3,FALSE))</f>
        <v>0</v>
      </c>
      <c r="AE3392" s="49">
        <f t="shared" si="1097"/>
        <v>0</v>
      </c>
      <c r="AF3392" s="49">
        <f t="shared" si="1097"/>
        <v>0</v>
      </c>
      <c r="AG3392" s="49">
        <f>IFERROR(IF(OR($V3392&lt;&gt;"Ja",VLOOKUP($C3392,Listen!$A$2:$F$45,5,0)="Nein",D3392&lt;IF(C3392="LNG Anbindungsanlagen gemäß separater Festlegung",2022,2023)),$AC3392,$AA3392),0)</f>
        <v>0</v>
      </c>
      <c r="AH3392" s="49">
        <f>IFERROR(IF(OR($V3392&lt;&gt;"Ja",VLOOKUP($C3392,Listen!$A$2:$F$45,5,0)="Nein",D3392&lt;IF(C3392="LNG Anbindungsanlagen gemäß separater Festlegung",2022,2023)),$AC3392,$AA3392),0)</f>
        <v>0</v>
      </c>
      <c r="AI3392" s="49">
        <f>IFERROR(IF(OR($W3392&lt;&gt;"Ja",VLOOKUP($C3392,Listen!$A$2:$F$45,6,0)="Nein"),$AC3392,$AB3392),0)</f>
        <v>0</v>
      </c>
      <c r="AJ3392" s="49">
        <f>IFERROR(IF(OR($W3392&lt;&gt;"Ja",VLOOKUP($C3392,Listen!$A$2:$F$45,6,0)="Nein"),$AC3392,$AB3392),0)</f>
        <v>0</v>
      </c>
      <c r="AK3392" s="49">
        <f>IFERROR(IF(OR($W3392&lt;&gt;"Ja",VLOOKUP($C3392,Listen!$A$2:$F$45,6,0)="Nein"),$AC3392,$AB3392),0)</f>
        <v>0</v>
      </c>
      <c r="AL3392" s="51">
        <f t="shared" si="1098"/>
        <v>0</v>
      </c>
      <c r="AM3392" s="296">
        <f>IFERROR(IF(VLOOKUP($C3392,Listen!$A$2:$F$45,6,0)="Ja",MAX(BC3392:BD3392),D_SAV!$BC3392),0)</f>
        <v>0</v>
      </c>
      <c r="AN3392" s="51">
        <f t="shared" si="1099"/>
        <v>0</v>
      </c>
      <c r="AP3392" s="304">
        <f t="shared" si="1100"/>
        <v>0</v>
      </c>
      <c r="AQ3392" s="304">
        <f t="shared" si="1101"/>
        <v>0</v>
      </c>
      <c r="AR3392" s="304">
        <f t="shared" si="1102"/>
        <v>0</v>
      </c>
      <c r="AS3392" s="304">
        <f t="shared" si="1103"/>
        <v>0</v>
      </c>
      <c r="AT3392" s="304">
        <f t="shared" si="1104"/>
        <v>0</v>
      </c>
      <c r="AU3392" s="304">
        <f t="shared" si="1105"/>
        <v>0</v>
      </c>
      <c r="AV3392" s="304">
        <f t="shared" si="1106"/>
        <v>0</v>
      </c>
      <c r="AW3392" s="304">
        <f t="shared" si="1107"/>
        <v>0</v>
      </c>
      <c r="AX3392" s="304">
        <f t="shared" si="1108"/>
        <v>0</v>
      </c>
      <c r="AY3392" s="304">
        <f t="shared" si="1109"/>
        <v>0</v>
      </c>
      <c r="AZ3392" s="304">
        <f t="shared" si="1110"/>
        <v>0</v>
      </c>
      <c r="BA3392" s="304">
        <f t="shared" si="1111"/>
        <v>0</v>
      </c>
      <c r="BB3392" s="304">
        <f t="shared" si="1112"/>
        <v>0</v>
      </c>
      <c r="BC3392" s="304">
        <f t="shared" si="1113"/>
        <v>0</v>
      </c>
      <c r="BD3392" s="304">
        <f t="shared" si="1114"/>
        <v>0</v>
      </c>
      <c r="BE3392" s="304">
        <f>IFERROR(IF(VLOOKUP($C3392,Listen!$A$2:$F$45,6,0)="Ja",BB3392-MAX(BC3392:BD3392),BB3392-BC3392),0)</f>
        <v>0</v>
      </c>
    </row>
    <row r="3393" spans="1:57" x14ac:dyDescent="0.25">
      <c r="A3393" s="320" t="str">
        <f>IF(AND(D3393&lt;&gt;0,C3393&lt;&gt;0,E3393&lt;&gt;0),IF(B3393&lt;&gt;0,CONCATENATE(B3393,"-AGr",VLOOKUP(C3393,Listen!$A$2:$D$45,4,FALSE),"-",D3393,"-",E3393,),CONCATENATE("AGr",VLOOKUP(C3393,Listen!$A$2:$D$45,4,FALSE),"-",D3393,"-",E3393)),"keine vollständige ID")</f>
        <v>keine vollständige ID</v>
      </c>
      <c r="B3393" s="301"/>
      <c r="C3393" s="287"/>
      <c r="D3393" s="34"/>
      <c r="E3393" s="306"/>
      <c r="F3393" s="116"/>
      <c r="G3393" s="17"/>
      <c r="H3393" s="17"/>
      <c r="I3393" s="17"/>
      <c r="J3393" s="17"/>
      <c r="K3393" s="17"/>
      <c r="L3393" s="17"/>
      <c r="M3393" s="17"/>
      <c r="N3393" s="17"/>
      <c r="O3393" s="116"/>
      <c r="P3393" s="117">
        <f>IF(D3393&gt;A_Stammdaten!$B$12,0,SUM(G3393,H3393,J3393,L3393:M3393)-SUM(I3393,K3393,N3393:O3393))</f>
        <v>0</v>
      </c>
      <c r="Q3393" s="17"/>
      <c r="R3393" s="17"/>
      <c r="S3393" s="17"/>
      <c r="T3393" s="17"/>
      <c r="U3393" s="62">
        <f t="shared" si="1094"/>
        <v>0</v>
      </c>
      <c r="V3393" s="34"/>
      <c r="W3393" s="34"/>
      <c r="X3393" s="34"/>
      <c r="Y3393" s="34"/>
      <c r="Z3393" s="34"/>
      <c r="AA3393" s="63" t="str">
        <f t="shared" si="1095"/>
        <v>-</v>
      </c>
      <c r="AB3393" s="63" t="str">
        <f t="shared" si="1096"/>
        <v>-</v>
      </c>
      <c r="AC3393" s="63">
        <f>IF(ISBLANK($C3393),0,VLOOKUP($C3393,Listen!$A$2:$C$45,2,FALSE))</f>
        <v>0</v>
      </c>
      <c r="AD3393" s="63">
        <f>IF(ISBLANK($C3393),0,VLOOKUP($C3393,Listen!$A$2:$C$45,3,FALSE))</f>
        <v>0</v>
      </c>
      <c r="AE3393" s="49">
        <f t="shared" si="1097"/>
        <v>0</v>
      </c>
      <c r="AF3393" s="49">
        <f t="shared" si="1097"/>
        <v>0</v>
      </c>
      <c r="AG3393" s="49">
        <f>IFERROR(IF(OR($V3393&lt;&gt;"Ja",VLOOKUP($C3393,Listen!$A$2:$F$45,5,0)="Nein",D3393&lt;IF(C3393="LNG Anbindungsanlagen gemäß separater Festlegung",2022,2023)),$AC3393,$AA3393),0)</f>
        <v>0</v>
      </c>
      <c r="AH3393" s="49">
        <f>IFERROR(IF(OR($V3393&lt;&gt;"Ja",VLOOKUP($C3393,Listen!$A$2:$F$45,5,0)="Nein",D3393&lt;IF(C3393="LNG Anbindungsanlagen gemäß separater Festlegung",2022,2023)),$AC3393,$AA3393),0)</f>
        <v>0</v>
      </c>
      <c r="AI3393" s="49">
        <f>IFERROR(IF(OR($W3393&lt;&gt;"Ja",VLOOKUP($C3393,Listen!$A$2:$F$45,6,0)="Nein"),$AC3393,$AB3393),0)</f>
        <v>0</v>
      </c>
      <c r="AJ3393" s="49">
        <f>IFERROR(IF(OR($W3393&lt;&gt;"Ja",VLOOKUP($C3393,Listen!$A$2:$F$45,6,0)="Nein"),$AC3393,$AB3393),0)</f>
        <v>0</v>
      </c>
      <c r="AK3393" s="49">
        <f>IFERROR(IF(OR($W3393&lt;&gt;"Ja",VLOOKUP($C3393,Listen!$A$2:$F$45,6,0)="Nein"),$AC3393,$AB3393),0)</f>
        <v>0</v>
      </c>
      <c r="AL3393" s="51">
        <f t="shared" si="1098"/>
        <v>0</v>
      </c>
      <c r="AM3393" s="296">
        <f>IFERROR(IF(VLOOKUP($C3393,Listen!$A$2:$F$45,6,0)="Ja",MAX(BC3393:BD3393),D_SAV!$BC3393),0)</f>
        <v>0</v>
      </c>
      <c r="AN3393" s="51">
        <f t="shared" si="1099"/>
        <v>0</v>
      </c>
      <c r="AP3393" s="304">
        <f t="shared" si="1100"/>
        <v>0</v>
      </c>
      <c r="AQ3393" s="304">
        <f t="shared" si="1101"/>
        <v>0</v>
      </c>
      <c r="AR3393" s="304">
        <f t="shared" si="1102"/>
        <v>0</v>
      </c>
      <c r="AS3393" s="304">
        <f t="shared" si="1103"/>
        <v>0</v>
      </c>
      <c r="AT3393" s="304">
        <f t="shared" si="1104"/>
        <v>0</v>
      </c>
      <c r="AU3393" s="304">
        <f t="shared" si="1105"/>
        <v>0</v>
      </c>
      <c r="AV3393" s="304">
        <f t="shared" si="1106"/>
        <v>0</v>
      </c>
      <c r="AW3393" s="304">
        <f t="shared" si="1107"/>
        <v>0</v>
      </c>
      <c r="AX3393" s="304">
        <f t="shared" si="1108"/>
        <v>0</v>
      </c>
      <c r="AY3393" s="304">
        <f t="shared" si="1109"/>
        <v>0</v>
      </c>
      <c r="AZ3393" s="304">
        <f t="shared" si="1110"/>
        <v>0</v>
      </c>
      <c r="BA3393" s="304">
        <f t="shared" si="1111"/>
        <v>0</v>
      </c>
      <c r="BB3393" s="304">
        <f t="shared" si="1112"/>
        <v>0</v>
      </c>
      <c r="BC3393" s="304">
        <f t="shared" si="1113"/>
        <v>0</v>
      </c>
      <c r="BD3393" s="304">
        <f t="shared" si="1114"/>
        <v>0</v>
      </c>
      <c r="BE3393" s="304">
        <f>IFERROR(IF(VLOOKUP($C3393,Listen!$A$2:$F$45,6,0)="Ja",BB3393-MAX(BC3393:BD3393),BB3393-BC3393),0)</f>
        <v>0</v>
      </c>
    </row>
    <row r="3394" spans="1:57" x14ac:dyDescent="0.25">
      <c r="A3394" s="320" t="str">
        <f>IF(AND(D3394&lt;&gt;0,C3394&lt;&gt;0,E3394&lt;&gt;0),IF(B3394&lt;&gt;0,CONCATENATE(B3394,"-AGr",VLOOKUP(C3394,Listen!$A$2:$D$45,4,FALSE),"-",D3394,"-",E3394,),CONCATENATE("AGr",VLOOKUP(C3394,Listen!$A$2:$D$45,4,FALSE),"-",D3394,"-",E3394)),"keine vollständige ID")</f>
        <v>keine vollständige ID</v>
      </c>
      <c r="B3394" s="301"/>
      <c r="C3394" s="287"/>
      <c r="D3394" s="34"/>
      <c r="E3394" s="306"/>
      <c r="F3394" s="116"/>
      <c r="G3394" s="17"/>
      <c r="H3394" s="17"/>
      <c r="I3394" s="17"/>
      <c r="J3394" s="17"/>
      <c r="K3394" s="17"/>
      <c r="L3394" s="17"/>
      <c r="M3394" s="17"/>
      <c r="N3394" s="17"/>
      <c r="O3394" s="116"/>
      <c r="P3394" s="117">
        <f>IF(D3394&gt;A_Stammdaten!$B$12,0,SUM(G3394,H3394,J3394,L3394:M3394)-SUM(I3394,K3394,N3394:O3394))</f>
        <v>0</v>
      </c>
      <c r="Q3394" s="17"/>
      <c r="R3394" s="17"/>
      <c r="S3394" s="17"/>
      <c r="T3394" s="17"/>
      <c r="U3394" s="62">
        <f t="shared" si="1094"/>
        <v>0</v>
      </c>
      <c r="V3394" s="34"/>
      <c r="W3394" s="34"/>
      <c r="X3394" s="34"/>
      <c r="Y3394" s="34"/>
      <c r="Z3394" s="34"/>
      <c r="AA3394" s="63" t="str">
        <f t="shared" si="1095"/>
        <v>-</v>
      </c>
      <c r="AB3394" s="63" t="str">
        <f t="shared" si="1096"/>
        <v>-</v>
      </c>
      <c r="AC3394" s="63">
        <f>IF(ISBLANK($C3394),0,VLOOKUP($C3394,Listen!$A$2:$C$45,2,FALSE))</f>
        <v>0</v>
      </c>
      <c r="AD3394" s="63">
        <f>IF(ISBLANK($C3394),0,VLOOKUP($C3394,Listen!$A$2:$C$45,3,FALSE))</f>
        <v>0</v>
      </c>
      <c r="AE3394" s="49">
        <f t="shared" si="1097"/>
        <v>0</v>
      </c>
      <c r="AF3394" s="49">
        <f t="shared" si="1097"/>
        <v>0</v>
      </c>
      <c r="AG3394" s="49">
        <f>IFERROR(IF(OR($V3394&lt;&gt;"Ja",VLOOKUP($C3394,Listen!$A$2:$F$45,5,0)="Nein",D3394&lt;IF(C3394="LNG Anbindungsanlagen gemäß separater Festlegung",2022,2023)),$AC3394,$AA3394),0)</f>
        <v>0</v>
      </c>
      <c r="AH3394" s="49">
        <f>IFERROR(IF(OR($V3394&lt;&gt;"Ja",VLOOKUP($C3394,Listen!$A$2:$F$45,5,0)="Nein",D3394&lt;IF(C3394="LNG Anbindungsanlagen gemäß separater Festlegung",2022,2023)),$AC3394,$AA3394),0)</f>
        <v>0</v>
      </c>
      <c r="AI3394" s="49">
        <f>IFERROR(IF(OR($W3394&lt;&gt;"Ja",VLOOKUP($C3394,Listen!$A$2:$F$45,6,0)="Nein"),$AC3394,$AB3394),0)</f>
        <v>0</v>
      </c>
      <c r="AJ3394" s="49">
        <f>IFERROR(IF(OR($W3394&lt;&gt;"Ja",VLOOKUP($C3394,Listen!$A$2:$F$45,6,0)="Nein"),$AC3394,$AB3394),0)</f>
        <v>0</v>
      </c>
      <c r="AK3394" s="49">
        <f>IFERROR(IF(OR($W3394&lt;&gt;"Ja",VLOOKUP($C3394,Listen!$A$2:$F$45,6,0)="Nein"),$AC3394,$AB3394),0)</f>
        <v>0</v>
      </c>
      <c r="AL3394" s="51">
        <f t="shared" si="1098"/>
        <v>0</v>
      </c>
      <c r="AM3394" s="296">
        <f>IFERROR(IF(VLOOKUP($C3394,Listen!$A$2:$F$45,6,0)="Ja",MAX(BC3394:BD3394),D_SAV!$BC3394),0)</f>
        <v>0</v>
      </c>
      <c r="AN3394" s="51">
        <f t="shared" si="1099"/>
        <v>0</v>
      </c>
      <c r="AP3394" s="304">
        <f t="shared" si="1100"/>
        <v>0</v>
      </c>
      <c r="AQ3394" s="304">
        <f t="shared" si="1101"/>
        <v>0</v>
      </c>
      <c r="AR3394" s="304">
        <f t="shared" si="1102"/>
        <v>0</v>
      </c>
      <c r="AS3394" s="304">
        <f t="shared" si="1103"/>
        <v>0</v>
      </c>
      <c r="AT3394" s="304">
        <f t="shared" si="1104"/>
        <v>0</v>
      </c>
      <c r="AU3394" s="304">
        <f t="shared" si="1105"/>
        <v>0</v>
      </c>
      <c r="AV3394" s="304">
        <f t="shared" si="1106"/>
        <v>0</v>
      </c>
      <c r="AW3394" s="304">
        <f t="shared" si="1107"/>
        <v>0</v>
      </c>
      <c r="AX3394" s="304">
        <f t="shared" si="1108"/>
        <v>0</v>
      </c>
      <c r="AY3394" s="304">
        <f t="shared" si="1109"/>
        <v>0</v>
      </c>
      <c r="AZ3394" s="304">
        <f t="shared" si="1110"/>
        <v>0</v>
      </c>
      <c r="BA3394" s="304">
        <f t="shared" si="1111"/>
        <v>0</v>
      </c>
      <c r="BB3394" s="304">
        <f t="shared" si="1112"/>
        <v>0</v>
      </c>
      <c r="BC3394" s="304">
        <f t="shared" si="1113"/>
        <v>0</v>
      </c>
      <c r="BD3394" s="304">
        <f t="shared" si="1114"/>
        <v>0</v>
      </c>
      <c r="BE3394" s="304">
        <f>IFERROR(IF(VLOOKUP($C3394,Listen!$A$2:$F$45,6,0)="Ja",BB3394-MAX(BC3394:BD3394),BB3394-BC3394),0)</f>
        <v>0</v>
      </c>
    </row>
    <row r="3395" spans="1:57" x14ac:dyDescent="0.25">
      <c r="A3395" s="320" t="str">
        <f>IF(AND(D3395&lt;&gt;0,C3395&lt;&gt;0,E3395&lt;&gt;0),IF(B3395&lt;&gt;0,CONCATENATE(B3395,"-AGr",VLOOKUP(C3395,Listen!$A$2:$D$45,4,FALSE),"-",D3395,"-",E3395,),CONCATENATE("AGr",VLOOKUP(C3395,Listen!$A$2:$D$45,4,FALSE),"-",D3395,"-",E3395)),"keine vollständige ID")</f>
        <v>keine vollständige ID</v>
      </c>
      <c r="B3395" s="301"/>
      <c r="C3395" s="287"/>
      <c r="D3395" s="34"/>
      <c r="E3395" s="306"/>
      <c r="F3395" s="116"/>
      <c r="G3395" s="17"/>
      <c r="H3395" s="17"/>
      <c r="I3395" s="17"/>
      <c r="J3395" s="17"/>
      <c r="K3395" s="17"/>
      <c r="L3395" s="17"/>
      <c r="M3395" s="17"/>
      <c r="N3395" s="17"/>
      <c r="O3395" s="116"/>
      <c r="P3395" s="117">
        <f>IF(D3395&gt;A_Stammdaten!$B$12,0,SUM(G3395,H3395,J3395,L3395:M3395)-SUM(I3395,K3395,N3395:O3395))</f>
        <v>0</v>
      </c>
      <c r="Q3395" s="17"/>
      <c r="R3395" s="17"/>
      <c r="S3395" s="17"/>
      <c r="T3395" s="17"/>
      <c r="U3395" s="62">
        <f t="shared" si="1094"/>
        <v>0</v>
      </c>
      <c r="V3395" s="34"/>
      <c r="W3395" s="34"/>
      <c r="X3395" s="34"/>
      <c r="Y3395" s="34"/>
      <c r="Z3395" s="34"/>
      <c r="AA3395" s="63" t="str">
        <f t="shared" si="1095"/>
        <v>-</v>
      </c>
      <c r="AB3395" s="63" t="str">
        <f t="shared" si="1096"/>
        <v>-</v>
      </c>
      <c r="AC3395" s="63">
        <f>IF(ISBLANK($C3395),0,VLOOKUP($C3395,Listen!$A$2:$C$45,2,FALSE))</f>
        <v>0</v>
      </c>
      <c r="AD3395" s="63">
        <f>IF(ISBLANK($C3395),0,VLOOKUP($C3395,Listen!$A$2:$C$45,3,FALSE))</f>
        <v>0</v>
      </c>
      <c r="AE3395" s="49">
        <f t="shared" si="1097"/>
        <v>0</v>
      </c>
      <c r="AF3395" s="49">
        <f t="shared" si="1097"/>
        <v>0</v>
      </c>
      <c r="AG3395" s="49">
        <f>IFERROR(IF(OR($V3395&lt;&gt;"Ja",VLOOKUP($C3395,Listen!$A$2:$F$45,5,0)="Nein",D3395&lt;IF(C3395="LNG Anbindungsanlagen gemäß separater Festlegung",2022,2023)),$AC3395,$AA3395),0)</f>
        <v>0</v>
      </c>
      <c r="AH3395" s="49">
        <f>IFERROR(IF(OR($V3395&lt;&gt;"Ja",VLOOKUP($C3395,Listen!$A$2:$F$45,5,0)="Nein",D3395&lt;IF(C3395="LNG Anbindungsanlagen gemäß separater Festlegung",2022,2023)),$AC3395,$AA3395),0)</f>
        <v>0</v>
      </c>
      <c r="AI3395" s="49">
        <f>IFERROR(IF(OR($W3395&lt;&gt;"Ja",VLOOKUP($C3395,Listen!$A$2:$F$45,6,0)="Nein"),$AC3395,$AB3395),0)</f>
        <v>0</v>
      </c>
      <c r="AJ3395" s="49">
        <f>IFERROR(IF(OR($W3395&lt;&gt;"Ja",VLOOKUP($C3395,Listen!$A$2:$F$45,6,0)="Nein"),$AC3395,$AB3395),0)</f>
        <v>0</v>
      </c>
      <c r="AK3395" s="49">
        <f>IFERROR(IF(OR($W3395&lt;&gt;"Ja",VLOOKUP($C3395,Listen!$A$2:$F$45,6,0)="Nein"),$AC3395,$AB3395),0)</f>
        <v>0</v>
      </c>
      <c r="AL3395" s="51">
        <f t="shared" si="1098"/>
        <v>0</v>
      </c>
      <c r="AM3395" s="296">
        <f>IFERROR(IF(VLOOKUP($C3395,Listen!$A$2:$F$45,6,0)="Ja",MAX(BC3395:BD3395),D_SAV!$BC3395),0)</f>
        <v>0</v>
      </c>
      <c r="AN3395" s="51">
        <f t="shared" si="1099"/>
        <v>0</v>
      </c>
      <c r="AP3395" s="304">
        <f t="shared" si="1100"/>
        <v>0</v>
      </c>
      <c r="AQ3395" s="304">
        <f t="shared" si="1101"/>
        <v>0</v>
      </c>
      <c r="AR3395" s="304">
        <f t="shared" si="1102"/>
        <v>0</v>
      </c>
      <c r="AS3395" s="304">
        <f t="shared" si="1103"/>
        <v>0</v>
      </c>
      <c r="AT3395" s="304">
        <f t="shared" si="1104"/>
        <v>0</v>
      </c>
      <c r="AU3395" s="304">
        <f t="shared" si="1105"/>
        <v>0</v>
      </c>
      <c r="AV3395" s="304">
        <f t="shared" si="1106"/>
        <v>0</v>
      </c>
      <c r="AW3395" s="304">
        <f t="shared" si="1107"/>
        <v>0</v>
      </c>
      <c r="AX3395" s="304">
        <f t="shared" si="1108"/>
        <v>0</v>
      </c>
      <c r="AY3395" s="304">
        <f t="shared" si="1109"/>
        <v>0</v>
      </c>
      <c r="AZ3395" s="304">
        <f t="shared" si="1110"/>
        <v>0</v>
      </c>
      <c r="BA3395" s="304">
        <f t="shared" si="1111"/>
        <v>0</v>
      </c>
      <c r="BB3395" s="304">
        <f t="shared" si="1112"/>
        <v>0</v>
      </c>
      <c r="BC3395" s="304">
        <f t="shared" si="1113"/>
        <v>0</v>
      </c>
      <c r="BD3395" s="304">
        <f t="shared" si="1114"/>
        <v>0</v>
      </c>
      <c r="BE3395" s="304">
        <f>IFERROR(IF(VLOOKUP($C3395,Listen!$A$2:$F$45,6,0)="Ja",BB3395-MAX(BC3395:BD3395),BB3395-BC3395),0)</f>
        <v>0</v>
      </c>
    </row>
    <row r="3396" spans="1:57" x14ac:dyDescent="0.25">
      <c r="A3396" s="320" t="str">
        <f>IF(AND(D3396&lt;&gt;0,C3396&lt;&gt;0,E3396&lt;&gt;0),IF(B3396&lt;&gt;0,CONCATENATE(B3396,"-AGr",VLOOKUP(C3396,Listen!$A$2:$D$45,4,FALSE),"-",D3396,"-",E3396,),CONCATENATE("AGr",VLOOKUP(C3396,Listen!$A$2:$D$45,4,FALSE),"-",D3396,"-",E3396)),"keine vollständige ID")</f>
        <v>keine vollständige ID</v>
      </c>
      <c r="B3396" s="301"/>
      <c r="C3396" s="287"/>
      <c r="D3396" s="34"/>
      <c r="E3396" s="306"/>
      <c r="F3396" s="116"/>
      <c r="G3396" s="17"/>
      <c r="H3396" s="17"/>
      <c r="I3396" s="17"/>
      <c r="J3396" s="17"/>
      <c r="K3396" s="17"/>
      <c r="L3396" s="17"/>
      <c r="M3396" s="17"/>
      <c r="N3396" s="17"/>
      <c r="O3396" s="116"/>
      <c r="P3396" s="117">
        <f>IF(D3396&gt;A_Stammdaten!$B$12,0,SUM(G3396,H3396,J3396,L3396:M3396)-SUM(I3396,K3396,N3396:O3396))</f>
        <v>0</v>
      </c>
      <c r="Q3396" s="17"/>
      <c r="R3396" s="17"/>
      <c r="S3396" s="17"/>
      <c r="T3396" s="17"/>
      <c r="U3396" s="62">
        <f t="shared" si="1094"/>
        <v>0</v>
      </c>
      <c r="V3396" s="34"/>
      <c r="W3396" s="34"/>
      <c r="X3396" s="34"/>
      <c r="Y3396" s="34"/>
      <c r="Z3396" s="34"/>
      <c r="AA3396" s="63" t="str">
        <f t="shared" si="1095"/>
        <v>-</v>
      </c>
      <c r="AB3396" s="63" t="str">
        <f t="shared" si="1096"/>
        <v>-</v>
      </c>
      <c r="AC3396" s="63">
        <f>IF(ISBLANK($C3396),0,VLOOKUP($C3396,Listen!$A$2:$C$45,2,FALSE))</f>
        <v>0</v>
      </c>
      <c r="AD3396" s="63">
        <f>IF(ISBLANK($C3396),0,VLOOKUP($C3396,Listen!$A$2:$C$45,3,FALSE))</f>
        <v>0</v>
      </c>
      <c r="AE3396" s="49">
        <f t="shared" si="1097"/>
        <v>0</v>
      </c>
      <c r="AF3396" s="49">
        <f t="shared" si="1097"/>
        <v>0</v>
      </c>
      <c r="AG3396" s="49">
        <f>IFERROR(IF(OR($V3396&lt;&gt;"Ja",VLOOKUP($C3396,Listen!$A$2:$F$45,5,0)="Nein",D3396&lt;IF(C3396="LNG Anbindungsanlagen gemäß separater Festlegung",2022,2023)),$AC3396,$AA3396),0)</f>
        <v>0</v>
      </c>
      <c r="AH3396" s="49">
        <f>IFERROR(IF(OR($V3396&lt;&gt;"Ja",VLOOKUP($C3396,Listen!$A$2:$F$45,5,0)="Nein",D3396&lt;IF(C3396="LNG Anbindungsanlagen gemäß separater Festlegung",2022,2023)),$AC3396,$AA3396),0)</f>
        <v>0</v>
      </c>
      <c r="AI3396" s="49">
        <f>IFERROR(IF(OR($W3396&lt;&gt;"Ja",VLOOKUP($C3396,Listen!$A$2:$F$45,6,0)="Nein"),$AC3396,$AB3396),0)</f>
        <v>0</v>
      </c>
      <c r="AJ3396" s="49">
        <f>IFERROR(IF(OR($W3396&lt;&gt;"Ja",VLOOKUP($C3396,Listen!$A$2:$F$45,6,0)="Nein"),$AC3396,$AB3396),0)</f>
        <v>0</v>
      </c>
      <c r="AK3396" s="49">
        <f>IFERROR(IF(OR($W3396&lt;&gt;"Ja",VLOOKUP($C3396,Listen!$A$2:$F$45,6,0)="Nein"),$AC3396,$AB3396),0)</f>
        <v>0</v>
      </c>
      <c r="AL3396" s="51">
        <f t="shared" si="1098"/>
        <v>0</v>
      </c>
      <c r="AM3396" s="296">
        <f>IFERROR(IF(VLOOKUP($C3396,Listen!$A$2:$F$45,6,0)="Ja",MAX(BC3396:BD3396),D_SAV!$BC3396),0)</f>
        <v>0</v>
      </c>
      <c r="AN3396" s="51">
        <f t="shared" si="1099"/>
        <v>0</v>
      </c>
      <c r="AP3396" s="304">
        <f t="shared" si="1100"/>
        <v>0</v>
      </c>
      <c r="AQ3396" s="304">
        <f t="shared" si="1101"/>
        <v>0</v>
      </c>
      <c r="AR3396" s="304">
        <f t="shared" si="1102"/>
        <v>0</v>
      </c>
      <c r="AS3396" s="304">
        <f t="shared" si="1103"/>
        <v>0</v>
      </c>
      <c r="AT3396" s="304">
        <f t="shared" si="1104"/>
        <v>0</v>
      </c>
      <c r="AU3396" s="304">
        <f t="shared" si="1105"/>
        <v>0</v>
      </c>
      <c r="AV3396" s="304">
        <f t="shared" si="1106"/>
        <v>0</v>
      </c>
      <c r="AW3396" s="304">
        <f t="shared" si="1107"/>
        <v>0</v>
      </c>
      <c r="AX3396" s="304">
        <f t="shared" si="1108"/>
        <v>0</v>
      </c>
      <c r="AY3396" s="304">
        <f t="shared" si="1109"/>
        <v>0</v>
      </c>
      <c r="AZ3396" s="304">
        <f t="shared" si="1110"/>
        <v>0</v>
      </c>
      <c r="BA3396" s="304">
        <f t="shared" si="1111"/>
        <v>0</v>
      </c>
      <c r="BB3396" s="304">
        <f t="shared" si="1112"/>
        <v>0</v>
      </c>
      <c r="BC3396" s="304">
        <f t="shared" si="1113"/>
        <v>0</v>
      </c>
      <c r="BD3396" s="304">
        <f t="shared" si="1114"/>
        <v>0</v>
      </c>
      <c r="BE3396" s="304">
        <f>IFERROR(IF(VLOOKUP($C3396,Listen!$A$2:$F$45,6,0)="Ja",BB3396-MAX(BC3396:BD3396),BB3396-BC3396),0)</f>
        <v>0</v>
      </c>
    </row>
    <row r="3397" spans="1:57" x14ac:dyDescent="0.25">
      <c r="A3397" s="320" t="str">
        <f>IF(AND(D3397&lt;&gt;0,C3397&lt;&gt;0,E3397&lt;&gt;0),IF(B3397&lt;&gt;0,CONCATENATE(B3397,"-AGr",VLOOKUP(C3397,Listen!$A$2:$D$45,4,FALSE),"-",D3397,"-",E3397,),CONCATENATE("AGr",VLOOKUP(C3397,Listen!$A$2:$D$45,4,FALSE),"-",D3397,"-",E3397)),"keine vollständige ID")</f>
        <v>keine vollständige ID</v>
      </c>
      <c r="B3397" s="301"/>
      <c r="C3397" s="287"/>
      <c r="D3397" s="34"/>
      <c r="E3397" s="306"/>
      <c r="F3397" s="116"/>
      <c r="G3397" s="17"/>
      <c r="H3397" s="17"/>
      <c r="I3397" s="17"/>
      <c r="J3397" s="17"/>
      <c r="K3397" s="17"/>
      <c r="L3397" s="17"/>
      <c r="M3397" s="17"/>
      <c r="N3397" s="17"/>
      <c r="O3397" s="116"/>
      <c r="P3397" s="117">
        <f>IF(D3397&gt;A_Stammdaten!$B$12,0,SUM(G3397,H3397,J3397,L3397:M3397)-SUM(I3397,K3397,N3397:O3397))</f>
        <v>0</v>
      </c>
      <c r="Q3397" s="17"/>
      <c r="R3397" s="17"/>
      <c r="S3397" s="17"/>
      <c r="T3397" s="17"/>
      <c r="U3397" s="62">
        <f t="shared" si="1094"/>
        <v>0</v>
      </c>
      <c r="V3397" s="34"/>
      <c r="W3397" s="34"/>
      <c r="X3397" s="34"/>
      <c r="Y3397" s="34"/>
      <c r="Z3397" s="34"/>
      <c r="AA3397" s="63" t="str">
        <f t="shared" si="1095"/>
        <v>-</v>
      </c>
      <c r="AB3397" s="63" t="str">
        <f t="shared" si="1096"/>
        <v>-</v>
      </c>
      <c r="AC3397" s="63">
        <f>IF(ISBLANK($C3397),0,VLOOKUP($C3397,Listen!$A$2:$C$45,2,FALSE))</f>
        <v>0</v>
      </c>
      <c r="AD3397" s="63">
        <f>IF(ISBLANK($C3397),0,VLOOKUP($C3397,Listen!$A$2:$C$45,3,FALSE))</f>
        <v>0</v>
      </c>
      <c r="AE3397" s="49">
        <f t="shared" si="1097"/>
        <v>0</v>
      </c>
      <c r="AF3397" s="49">
        <f t="shared" si="1097"/>
        <v>0</v>
      </c>
      <c r="AG3397" s="49">
        <f>IFERROR(IF(OR($V3397&lt;&gt;"Ja",VLOOKUP($C3397,Listen!$A$2:$F$45,5,0)="Nein",D3397&lt;IF(C3397="LNG Anbindungsanlagen gemäß separater Festlegung",2022,2023)),$AC3397,$AA3397),0)</f>
        <v>0</v>
      </c>
      <c r="AH3397" s="49">
        <f>IFERROR(IF(OR($V3397&lt;&gt;"Ja",VLOOKUP($C3397,Listen!$A$2:$F$45,5,0)="Nein",D3397&lt;IF(C3397="LNG Anbindungsanlagen gemäß separater Festlegung",2022,2023)),$AC3397,$AA3397),0)</f>
        <v>0</v>
      </c>
      <c r="AI3397" s="49">
        <f>IFERROR(IF(OR($W3397&lt;&gt;"Ja",VLOOKUP($C3397,Listen!$A$2:$F$45,6,0)="Nein"),$AC3397,$AB3397),0)</f>
        <v>0</v>
      </c>
      <c r="AJ3397" s="49">
        <f>IFERROR(IF(OR($W3397&lt;&gt;"Ja",VLOOKUP($C3397,Listen!$A$2:$F$45,6,0)="Nein"),$AC3397,$AB3397),0)</f>
        <v>0</v>
      </c>
      <c r="AK3397" s="49">
        <f>IFERROR(IF(OR($W3397&lt;&gt;"Ja",VLOOKUP($C3397,Listen!$A$2:$F$45,6,0)="Nein"),$AC3397,$AB3397),0)</f>
        <v>0</v>
      </c>
      <c r="AL3397" s="51">
        <f t="shared" si="1098"/>
        <v>0</v>
      </c>
      <c r="AM3397" s="296">
        <f>IFERROR(IF(VLOOKUP($C3397,Listen!$A$2:$F$45,6,0)="Ja",MAX(BC3397:BD3397),D_SAV!$BC3397),0)</f>
        <v>0</v>
      </c>
      <c r="AN3397" s="51">
        <f t="shared" si="1099"/>
        <v>0</v>
      </c>
      <c r="AP3397" s="304">
        <f t="shared" si="1100"/>
        <v>0</v>
      </c>
      <c r="AQ3397" s="304">
        <f t="shared" si="1101"/>
        <v>0</v>
      </c>
      <c r="AR3397" s="304">
        <f t="shared" si="1102"/>
        <v>0</v>
      </c>
      <c r="AS3397" s="304">
        <f t="shared" si="1103"/>
        <v>0</v>
      </c>
      <c r="AT3397" s="304">
        <f t="shared" si="1104"/>
        <v>0</v>
      </c>
      <c r="AU3397" s="304">
        <f t="shared" si="1105"/>
        <v>0</v>
      </c>
      <c r="AV3397" s="304">
        <f t="shared" si="1106"/>
        <v>0</v>
      </c>
      <c r="AW3397" s="304">
        <f t="shared" si="1107"/>
        <v>0</v>
      </c>
      <c r="AX3397" s="304">
        <f t="shared" si="1108"/>
        <v>0</v>
      </c>
      <c r="AY3397" s="304">
        <f t="shared" si="1109"/>
        <v>0</v>
      </c>
      <c r="AZ3397" s="304">
        <f t="shared" si="1110"/>
        <v>0</v>
      </c>
      <c r="BA3397" s="304">
        <f t="shared" si="1111"/>
        <v>0</v>
      </c>
      <c r="BB3397" s="304">
        <f t="shared" si="1112"/>
        <v>0</v>
      </c>
      <c r="BC3397" s="304">
        <f t="shared" si="1113"/>
        <v>0</v>
      </c>
      <c r="BD3397" s="304">
        <f t="shared" si="1114"/>
        <v>0</v>
      </c>
      <c r="BE3397" s="304">
        <f>IFERROR(IF(VLOOKUP($C3397,Listen!$A$2:$F$45,6,0)="Ja",BB3397-MAX(BC3397:BD3397),BB3397-BC3397),0)</f>
        <v>0</v>
      </c>
    </row>
    <row r="3398" spans="1:57" x14ac:dyDescent="0.25">
      <c r="A3398" s="320" t="str">
        <f>IF(AND(D3398&lt;&gt;0,C3398&lt;&gt;0,E3398&lt;&gt;0),IF(B3398&lt;&gt;0,CONCATENATE(B3398,"-AGr",VLOOKUP(C3398,Listen!$A$2:$D$45,4,FALSE),"-",D3398,"-",E3398,),CONCATENATE("AGr",VLOOKUP(C3398,Listen!$A$2:$D$45,4,FALSE),"-",D3398,"-",E3398)),"keine vollständige ID")</f>
        <v>keine vollständige ID</v>
      </c>
      <c r="B3398" s="301"/>
      <c r="C3398" s="287"/>
      <c r="D3398" s="34"/>
      <c r="E3398" s="306"/>
      <c r="F3398" s="116"/>
      <c r="G3398" s="17"/>
      <c r="H3398" s="17"/>
      <c r="I3398" s="17"/>
      <c r="J3398" s="17"/>
      <c r="K3398" s="17"/>
      <c r="L3398" s="17"/>
      <c r="M3398" s="17"/>
      <c r="N3398" s="17"/>
      <c r="O3398" s="116"/>
      <c r="P3398" s="117">
        <f>IF(D3398&gt;A_Stammdaten!$B$12,0,SUM(G3398,H3398,J3398,L3398:M3398)-SUM(I3398,K3398,N3398:O3398))</f>
        <v>0</v>
      </c>
      <c r="Q3398" s="17"/>
      <c r="R3398" s="17"/>
      <c r="S3398" s="17"/>
      <c r="T3398" s="17"/>
      <c r="U3398" s="62">
        <f t="shared" ref="U3398:U3461" si="1115">P3398-SUM(Q3398:T3398)</f>
        <v>0</v>
      </c>
      <c r="V3398" s="34"/>
      <c r="W3398" s="34"/>
      <c r="X3398" s="34"/>
      <c r="Y3398" s="34"/>
      <c r="Z3398" s="34"/>
      <c r="AA3398" s="63" t="str">
        <f t="shared" ref="AA3398:AA3461" si="1116">IF($V3398="Ja",MIN(2044-$D3398+1,AC3398),"-")</f>
        <v>-</v>
      </c>
      <c r="AB3398" s="63" t="str">
        <f t="shared" ref="AB3398:AB3461" si="1117">IF($Z3398="","-",MIN($Z3398-$D3398+1,AC3398))</f>
        <v>-</v>
      </c>
      <c r="AC3398" s="63">
        <f>IF(ISBLANK($C3398),0,VLOOKUP($C3398,Listen!$A$2:$C$45,2,FALSE))</f>
        <v>0</v>
      </c>
      <c r="AD3398" s="63">
        <f>IF(ISBLANK($C3398),0,VLOOKUP($C3398,Listen!$A$2:$C$45,3,FALSE))</f>
        <v>0</v>
      </c>
      <c r="AE3398" s="49">
        <f t="shared" ref="AE3398:AF3461" si="1118">IFERROR($AC3398,0)</f>
        <v>0</v>
      </c>
      <c r="AF3398" s="49">
        <f t="shared" si="1118"/>
        <v>0</v>
      </c>
      <c r="AG3398" s="49">
        <f>IFERROR(IF(OR($V3398&lt;&gt;"Ja",VLOOKUP($C3398,Listen!$A$2:$F$45,5,0)="Nein",D3398&lt;IF(C3398="LNG Anbindungsanlagen gemäß separater Festlegung",2022,2023)),$AC3398,$AA3398),0)</f>
        <v>0</v>
      </c>
      <c r="AH3398" s="49">
        <f>IFERROR(IF(OR($V3398&lt;&gt;"Ja",VLOOKUP($C3398,Listen!$A$2:$F$45,5,0)="Nein",D3398&lt;IF(C3398="LNG Anbindungsanlagen gemäß separater Festlegung",2022,2023)),$AC3398,$AA3398),0)</f>
        <v>0</v>
      </c>
      <c r="AI3398" s="49">
        <f>IFERROR(IF(OR($W3398&lt;&gt;"Ja",VLOOKUP($C3398,Listen!$A$2:$F$45,6,0)="Nein"),$AC3398,$AB3398),0)</f>
        <v>0</v>
      </c>
      <c r="AJ3398" s="49">
        <f>IFERROR(IF(OR($W3398&lt;&gt;"Ja",VLOOKUP($C3398,Listen!$A$2:$F$45,6,0)="Nein"),$AC3398,$AB3398),0)</f>
        <v>0</v>
      </c>
      <c r="AK3398" s="49">
        <f>IFERROR(IF(OR($W3398&lt;&gt;"Ja",VLOOKUP($C3398,Listen!$A$2:$F$45,6,0)="Nein"),$AC3398,$AB3398),0)</f>
        <v>0</v>
      </c>
      <c r="AL3398" s="51">
        <f t="shared" ref="AL3398:AL3461" si="1119">BB3398</f>
        <v>0</v>
      </c>
      <c r="AM3398" s="296">
        <f>IFERROR(IF(VLOOKUP($C3398,Listen!$A$2:$F$45,6,0)="Ja",MAX(BC3398:BD3398),D_SAV!$BC3398),0)</f>
        <v>0</v>
      </c>
      <c r="AN3398" s="51">
        <f t="shared" ref="AN3398:AN3461" si="1120">BE3398</f>
        <v>0</v>
      </c>
      <c r="AP3398" s="304">
        <f t="shared" ref="AP3398:AP3461" si="1121">AO3398+IF($D3398=AP$3,$U3398,0)</f>
        <v>0</v>
      </c>
      <c r="AQ3398" s="304">
        <f t="shared" ref="AQ3398:AQ3461" si="1122">IF(AP3398=0,0,IF($AE3398-(AP$3-$D3398)&lt;=0,AP3398,AP3398/($AE3398-(AP$3-$D3398))))</f>
        <v>0</v>
      </c>
      <c r="AR3398" s="304">
        <f t="shared" ref="AR3398:AR3461" si="1123">AP3398-AQ3398</f>
        <v>0</v>
      </c>
      <c r="AS3398" s="304">
        <f t="shared" ref="AS3398:AS3461" si="1124">AR3398+IF($D3398=AS$3,$U3398,0)</f>
        <v>0</v>
      </c>
      <c r="AT3398" s="304">
        <f t="shared" ref="AT3398:AT3461" si="1125">IF(AS3398=0,0,IF($AF3398-(AS$3-$D3398)&lt;=0,AS3398,AS3398/($AF3398-(AS$3-$D3398))))</f>
        <v>0</v>
      </c>
      <c r="AU3398" s="304">
        <f t="shared" ref="AU3398:AU3461" si="1126">AS3398-AT3398</f>
        <v>0</v>
      </c>
      <c r="AV3398" s="304">
        <f t="shared" ref="AV3398:AV3461" si="1127">AU3398+IF($D3398=AV$3,$U3398,0)</f>
        <v>0</v>
      </c>
      <c r="AW3398" s="304">
        <f t="shared" ref="AW3398:AW3461" si="1128">IF(AV3398=0,0,IF($AG3398-(AV$3-$D3398)&lt;=0,AV3398,AV3398/($AG3398-(AV$3-$D3398))))</f>
        <v>0</v>
      </c>
      <c r="AX3398" s="304">
        <f t="shared" ref="AX3398:AX3461" si="1129">AV3398-AW3398</f>
        <v>0</v>
      </c>
      <c r="AY3398" s="304">
        <f t="shared" ref="AY3398:AY3461" si="1130">AX3398+IF($D3398=AY$3,$U3398,0)</f>
        <v>0</v>
      </c>
      <c r="AZ3398" s="304">
        <f t="shared" ref="AZ3398:AZ3461" si="1131">IF(AY3398=0,0,IF($AH3398-(AY$3-$D3398)&lt;=0,AY3398,AY3398/($AH3398-(AY$3-$D3398))))</f>
        <v>0</v>
      </c>
      <c r="BA3398" s="304">
        <f t="shared" ref="BA3398:BA3461" si="1132">AY3398-AZ3398</f>
        <v>0</v>
      </c>
      <c r="BB3398" s="304">
        <f t="shared" ref="BB3398:BB3461" si="1133">BA3398+IF($D3398=BB$3,$U3398,0)</f>
        <v>0</v>
      </c>
      <c r="BC3398" s="304">
        <f t="shared" ref="BC3398:BC3461" si="1134">IF(BB3398=0,0,IF($AI3398-(BB$3-$D3398)&lt;=0,BB3398,BB3398/($AI3398-(BB$3-$D3398))))</f>
        <v>0</v>
      </c>
      <c r="BD3398" s="304">
        <f t="shared" ref="BD3398:BD3461" si="1135">BB3398*Y3398/100</f>
        <v>0</v>
      </c>
      <c r="BE3398" s="304">
        <f>IFERROR(IF(VLOOKUP($C3398,Listen!$A$2:$F$45,6,0)="Ja",BB3398-MAX(BC3398:BD3398),BB3398-BC3398),0)</f>
        <v>0</v>
      </c>
    </row>
    <row r="3399" spans="1:57" x14ac:dyDescent="0.25">
      <c r="A3399" s="320" t="str">
        <f>IF(AND(D3399&lt;&gt;0,C3399&lt;&gt;0,E3399&lt;&gt;0),IF(B3399&lt;&gt;0,CONCATENATE(B3399,"-AGr",VLOOKUP(C3399,Listen!$A$2:$D$45,4,FALSE),"-",D3399,"-",E3399,),CONCATENATE("AGr",VLOOKUP(C3399,Listen!$A$2:$D$45,4,FALSE),"-",D3399,"-",E3399)),"keine vollständige ID")</f>
        <v>keine vollständige ID</v>
      </c>
      <c r="B3399" s="301"/>
      <c r="C3399" s="287"/>
      <c r="D3399" s="34"/>
      <c r="E3399" s="306"/>
      <c r="F3399" s="116"/>
      <c r="G3399" s="17"/>
      <c r="H3399" s="17"/>
      <c r="I3399" s="17"/>
      <c r="J3399" s="17"/>
      <c r="K3399" s="17"/>
      <c r="L3399" s="17"/>
      <c r="M3399" s="17"/>
      <c r="N3399" s="17"/>
      <c r="O3399" s="116"/>
      <c r="P3399" s="117">
        <f>IF(D3399&gt;A_Stammdaten!$B$12,0,SUM(G3399,H3399,J3399,L3399:M3399)-SUM(I3399,K3399,N3399:O3399))</f>
        <v>0</v>
      </c>
      <c r="Q3399" s="17"/>
      <c r="R3399" s="17"/>
      <c r="S3399" s="17"/>
      <c r="T3399" s="17"/>
      <c r="U3399" s="62">
        <f t="shared" si="1115"/>
        <v>0</v>
      </c>
      <c r="V3399" s="34"/>
      <c r="W3399" s="34"/>
      <c r="X3399" s="34"/>
      <c r="Y3399" s="34"/>
      <c r="Z3399" s="34"/>
      <c r="AA3399" s="63" t="str">
        <f t="shared" si="1116"/>
        <v>-</v>
      </c>
      <c r="AB3399" s="63" t="str">
        <f t="shared" si="1117"/>
        <v>-</v>
      </c>
      <c r="AC3399" s="63">
        <f>IF(ISBLANK($C3399),0,VLOOKUP($C3399,Listen!$A$2:$C$45,2,FALSE))</f>
        <v>0</v>
      </c>
      <c r="AD3399" s="63">
        <f>IF(ISBLANK($C3399),0,VLOOKUP($C3399,Listen!$A$2:$C$45,3,FALSE))</f>
        <v>0</v>
      </c>
      <c r="AE3399" s="49">
        <f t="shared" si="1118"/>
        <v>0</v>
      </c>
      <c r="AF3399" s="49">
        <f t="shared" si="1118"/>
        <v>0</v>
      </c>
      <c r="AG3399" s="49">
        <f>IFERROR(IF(OR($V3399&lt;&gt;"Ja",VLOOKUP($C3399,Listen!$A$2:$F$45,5,0)="Nein",D3399&lt;IF(C3399="LNG Anbindungsanlagen gemäß separater Festlegung",2022,2023)),$AC3399,$AA3399),0)</f>
        <v>0</v>
      </c>
      <c r="AH3399" s="49">
        <f>IFERROR(IF(OR($V3399&lt;&gt;"Ja",VLOOKUP($C3399,Listen!$A$2:$F$45,5,0)="Nein",D3399&lt;IF(C3399="LNG Anbindungsanlagen gemäß separater Festlegung",2022,2023)),$AC3399,$AA3399),0)</f>
        <v>0</v>
      </c>
      <c r="AI3399" s="49">
        <f>IFERROR(IF(OR($W3399&lt;&gt;"Ja",VLOOKUP($C3399,Listen!$A$2:$F$45,6,0)="Nein"),$AC3399,$AB3399),0)</f>
        <v>0</v>
      </c>
      <c r="AJ3399" s="49">
        <f>IFERROR(IF(OR($W3399&lt;&gt;"Ja",VLOOKUP($C3399,Listen!$A$2:$F$45,6,0)="Nein"),$AC3399,$AB3399),0)</f>
        <v>0</v>
      </c>
      <c r="AK3399" s="49">
        <f>IFERROR(IF(OR($W3399&lt;&gt;"Ja",VLOOKUP($C3399,Listen!$A$2:$F$45,6,0)="Nein"),$AC3399,$AB3399),0)</f>
        <v>0</v>
      </c>
      <c r="AL3399" s="51">
        <f t="shared" si="1119"/>
        <v>0</v>
      </c>
      <c r="AM3399" s="296">
        <f>IFERROR(IF(VLOOKUP($C3399,Listen!$A$2:$F$45,6,0)="Ja",MAX(BC3399:BD3399),D_SAV!$BC3399),0)</f>
        <v>0</v>
      </c>
      <c r="AN3399" s="51">
        <f t="shared" si="1120"/>
        <v>0</v>
      </c>
      <c r="AP3399" s="304">
        <f t="shared" si="1121"/>
        <v>0</v>
      </c>
      <c r="AQ3399" s="304">
        <f t="shared" si="1122"/>
        <v>0</v>
      </c>
      <c r="AR3399" s="304">
        <f t="shared" si="1123"/>
        <v>0</v>
      </c>
      <c r="AS3399" s="304">
        <f t="shared" si="1124"/>
        <v>0</v>
      </c>
      <c r="AT3399" s="304">
        <f t="shared" si="1125"/>
        <v>0</v>
      </c>
      <c r="AU3399" s="304">
        <f t="shared" si="1126"/>
        <v>0</v>
      </c>
      <c r="AV3399" s="304">
        <f t="shared" si="1127"/>
        <v>0</v>
      </c>
      <c r="AW3399" s="304">
        <f t="shared" si="1128"/>
        <v>0</v>
      </c>
      <c r="AX3399" s="304">
        <f t="shared" si="1129"/>
        <v>0</v>
      </c>
      <c r="AY3399" s="304">
        <f t="shared" si="1130"/>
        <v>0</v>
      </c>
      <c r="AZ3399" s="304">
        <f t="shared" si="1131"/>
        <v>0</v>
      </c>
      <c r="BA3399" s="304">
        <f t="shared" si="1132"/>
        <v>0</v>
      </c>
      <c r="BB3399" s="304">
        <f t="shared" si="1133"/>
        <v>0</v>
      </c>
      <c r="BC3399" s="304">
        <f t="shared" si="1134"/>
        <v>0</v>
      </c>
      <c r="BD3399" s="304">
        <f t="shared" si="1135"/>
        <v>0</v>
      </c>
      <c r="BE3399" s="304">
        <f>IFERROR(IF(VLOOKUP($C3399,Listen!$A$2:$F$45,6,0)="Ja",BB3399-MAX(BC3399:BD3399),BB3399-BC3399),0)</f>
        <v>0</v>
      </c>
    </row>
    <row r="3400" spans="1:57" x14ac:dyDescent="0.25">
      <c r="A3400" s="320" t="str">
        <f>IF(AND(D3400&lt;&gt;0,C3400&lt;&gt;0,E3400&lt;&gt;0),IF(B3400&lt;&gt;0,CONCATENATE(B3400,"-AGr",VLOOKUP(C3400,Listen!$A$2:$D$45,4,FALSE),"-",D3400,"-",E3400,),CONCATENATE("AGr",VLOOKUP(C3400,Listen!$A$2:$D$45,4,FALSE),"-",D3400,"-",E3400)),"keine vollständige ID")</f>
        <v>keine vollständige ID</v>
      </c>
      <c r="B3400" s="301"/>
      <c r="C3400" s="287"/>
      <c r="D3400" s="34"/>
      <c r="E3400" s="306"/>
      <c r="F3400" s="116"/>
      <c r="G3400" s="17"/>
      <c r="H3400" s="17"/>
      <c r="I3400" s="17"/>
      <c r="J3400" s="17"/>
      <c r="K3400" s="17"/>
      <c r="L3400" s="17"/>
      <c r="M3400" s="17"/>
      <c r="N3400" s="17"/>
      <c r="O3400" s="116"/>
      <c r="P3400" s="117">
        <f>IF(D3400&gt;A_Stammdaten!$B$12,0,SUM(G3400,H3400,J3400,L3400:M3400)-SUM(I3400,K3400,N3400:O3400))</f>
        <v>0</v>
      </c>
      <c r="Q3400" s="17"/>
      <c r="R3400" s="17"/>
      <c r="S3400" s="17"/>
      <c r="T3400" s="17"/>
      <c r="U3400" s="62">
        <f t="shared" si="1115"/>
        <v>0</v>
      </c>
      <c r="V3400" s="34"/>
      <c r="W3400" s="34"/>
      <c r="X3400" s="34"/>
      <c r="Y3400" s="34"/>
      <c r="Z3400" s="34"/>
      <c r="AA3400" s="63" t="str">
        <f t="shared" si="1116"/>
        <v>-</v>
      </c>
      <c r="AB3400" s="63" t="str">
        <f t="shared" si="1117"/>
        <v>-</v>
      </c>
      <c r="AC3400" s="63">
        <f>IF(ISBLANK($C3400),0,VLOOKUP($C3400,Listen!$A$2:$C$45,2,FALSE))</f>
        <v>0</v>
      </c>
      <c r="AD3400" s="63">
        <f>IF(ISBLANK($C3400),0,VLOOKUP($C3400,Listen!$A$2:$C$45,3,FALSE))</f>
        <v>0</v>
      </c>
      <c r="AE3400" s="49">
        <f t="shared" si="1118"/>
        <v>0</v>
      </c>
      <c r="AF3400" s="49">
        <f t="shared" si="1118"/>
        <v>0</v>
      </c>
      <c r="AG3400" s="49">
        <f>IFERROR(IF(OR($V3400&lt;&gt;"Ja",VLOOKUP($C3400,Listen!$A$2:$F$45,5,0)="Nein",D3400&lt;IF(C3400="LNG Anbindungsanlagen gemäß separater Festlegung",2022,2023)),$AC3400,$AA3400),0)</f>
        <v>0</v>
      </c>
      <c r="AH3400" s="49">
        <f>IFERROR(IF(OR($V3400&lt;&gt;"Ja",VLOOKUP($C3400,Listen!$A$2:$F$45,5,0)="Nein",D3400&lt;IF(C3400="LNG Anbindungsanlagen gemäß separater Festlegung",2022,2023)),$AC3400,$AA3400),0)</f>
        <v>0</v>
      </c>
      <c r="AI3400" s="49">
        <f>IFERROR(IF(OR($W3400&lt;&gt;"Ja",VLOOKUP($C3400,Listen!$A$2:$F$45,6,0)="Nein"),$AC3400,$AB3400),0)</f>
        <v>0</v>
      </c>
      <c r="AJ3400" s="49">
        <f>IFERROR(IF(OR($W3400&lt;&gt;"Ja",VLOOKUP($C3400,Listen!$A$2:$F$45,6,0)="Nein"),$AC3400,$AB3400),0)</f>
        <v>0</v>
      </c>
      <c r="AK3400" s="49">
        <f>IFERROR(IF(OR($W3400&lt;&gt;"Ja",VLOOKUP($C3400,Listen!$A$2:$F$45,6,0)="Nein"),$AC3400,$AB3400),0)</f>
        <v>0</v>
      </c>
      <c r="AL3400" s="51">
        <f t="shared" si="1119"/>
        <v>0</v>
      </c>
      <c r="AM3400" s="296">
        <f>IFERROR(IF(VLOOKUP($C3400,Listen!$A$2:$F$45,6,0)="Ja",MAX(BC3400:BD3400),D_SAV!$BC3400),0)</f>
        <v>0</v>
      </c>
      <c r="AN3400" s="51">
        <f t="shared" si="1120"/>
        <v>0</v>
      </c>
      <c r="AP3400" s="304">
        <f t="shared" si="1121"/>
        <v>0</v>
      </c>
      <c r="AQ3400" s="304">
        <f t="shared" si="1122"/>
        <v>0</v>
      </c>
      <c r="AR3400" s="304">
        <f t="shared" si="1123"/>
        <v>0</v>
      </c>
      <c r="AS3400" s="304">
        <f t="shared" si="1124"/>
        <v>0</v>
      </c>
      <c r="AT3400" s="304">
        <f t="shared" si="1125"/>
        <v>0</v>
      </c>
      <c r="AU3400" s="304">
        <f t="shared" si="1126"/>
        <v>0</v>
      </c>
      <c r="AV3400" s="304">
        <f t="shared" si="1127"/>
        <v>0</v>
      </c>
      <c r="AW3400" s="304">
        <f t="shared" si="1128"/>
        <v>0</v>
      </c>
      <c r="AX3400" s="304">
        <f t="shared" si="1129"/>
        <v>0</v>
      </c>
      <c r="AY3400" s="304">
        <f t="shared" si="1130"/>
        <v>0</v>
      </c>
      <c r="AZ3400" s="304">
        <f t="shared" si="1131"/>
        <v>0</v>
      </c>
      <c r="BA3400" s="304">
        <f t="shared" si="1132"/>
        <v>0</v>
      </c>
      <c r="BB3400" s="304">
        <f t="shared" si="1133"/>
        <v>0</v>
      </c>
      <c r="BC3400" s="304">
        <f t="shared" si="1134"/>
        <v>0</v>
      </c>
      <c r="BD3400" s="304">
        <f t="shared" si="1135"/>
        <v>0</v>
      </c>
      <c r="BE3400" s="304">
        <f>IFERROR(IF(VLOOKUP($C3400,Listen!$A$2:$F$45,6,0)="Ja",BB3400-MAX(BC3400:BD3400),BB3400-BC3400),0)</f>
        <v>0</v>
      </c>
    </row>
    <row r="3401" spans="1:57" x14ac:dyDescent="0.25">
      <c r="A3401" s="320" t="str">
        <f>IF(AND(D3401&lt;&gt;0,C3401&lt;&gt;0,E3401&lt;&gt;0),IF(B3401&lt;&gt;0,CONCATENATE(B3401,"-AGr",VLOOKUP(C3401,Listen!$A$2:$D$45,4,FALSE),"-",D3401,"-",E3401,),CONCATENATE("AGr",VLOOKUP(C3401,Listen!$A$2:$D$45,4,FALSE),"-",D3401,"-",E3401)),"keine vollständige ID")</f>
        <v>keine vollständige ID</v>
      </c>
      <c r="B3401" s="301"/>
      <c r="C3401" s="287"/>
      <c r="D3401" s="34"/>
      <c r="E3401" s="306"/>
      <c r="F3401" s="116"/>
      <c r="G3401" s="17"/>
      <c r="H3401" s="17"/>
      <c r="I3401" s="17"/>
      <c r="J3401" s="17"/>
      <c r="K3401" s="17"/>
      <c r="L3401" s="17"/>
      <c r="M3401" s="17"/>
      <c r="N3401" s="17"/>
      <c r="O3401" s="116"/>
      <c r="P3401" s="117">
        <f>IF(D3401&gt;A_Stammdaten!$B$12,0,SUM(G3401,H3401,J3401,L3401:M3401)-SUM(I3401,K3401,N3401:O3401))</f>
        <v>0</v>
      </c>
      <c r="Q3401" s="17"/>
      <c r="R3401" s="17"/>
      <c r="S3401" s="17"/>
      <c r="T3401" s="17"/>
      <c r="U3401" s="62">
        <f t="shared" si="1115"/>
        <v>0</v>
      </c>
      <c r="V3401" s="34"/>
      <c r="W3401" s="34"/>
      <c r="X3401" s="34"/>
      <c r="Y3401" s="34"/>
      <c r="Z3401" s="34"/>
      <c r="AA3401" s="63" t="str">
        <f t="shared" si="1116"/>
        <v>-</v>
      </c>
      <c r="AB3401" s="63" t="str">
        <f t="shared" si="1117"/>
        <v>-</v>
      </c>
      <c r="AC3401" s="63">
        <f>IF(ISBLANK($C3401),0,VLOOKUP($C3401,Listen!$A$2:$C$45,2,FALSE))</f>
        <v>0</v>
      </c>
      <c r="AD3401" s="63">
        <f>IF(ISBLANK($C3401),0,VLOOKUP($C3401,Listen!$A$2:$C$45,3,FALSE))</f>
        <v>0</v>
      </c>
      <c r="AE3401" s="49">
        <f t="shared" si="1118"/>
        <v>0</v>
      </c>
      <c r="AF3401" s="49">
        <f t="shared" si="1118"/>
        <v>0</v>
      </c>
      <c r="AG3401" s="49">
        <f>IFERROR(IF(OR($V3401&lt;&gt;"Ja",VLOOKUP($C3401,Listen!$A$2:$F$45,5,0)="Nein",D3401&lt;IF(C3401="LNG Anbindungsanlagen gemäß separater Festlegung",2022,2023)),$AC3401,$AA3401),0)</f>
        <v>0</v>
      </c>
      <c r="AH3401" s="49">
        <f>IFERROR(IF(OR($V3401&lt;&gt;"Ja",VLOOKUP($C3401,Listen!$A$2:$F$45,5,0)="Nein",D3401&lt;IF(C3401="LNG Anbindungsanlagen gemäß separater Festlegung",2022,2023)),$AC3401,$AA3401),0)</f>
        <v>0</v>
      </c>
      <c r="AI3401" s="49">
        <f>IFERROR(IF(OR($W3401&lt;&gt;"Ja",VLOOKUP($C3401,Listen!$A$2:$F$45,6,0)="Nein"),$AC3401,$AB3401),0)</f>
        <v>0</v>
      </c>
      <c r="AJ3401" s="49">
        <f>IFERROR(IF(OR($W3401&lt;&gt;"Ja",VLOOKUP($C3401,Listen!$A$2:$F$45,6,0)="Nein"),$AC3401,$AB3401),0)</f>
        <v>0</v>
      </c>
      <c r="AK3401" s="49">
        <f>IFERROR(IF(OR($W3401&lt;&gt;"Ja",VLOOKUP($C3401,Listen!$A$2:$F$45,6,0)="Nein"),$AC3401,$AB3401),0)</f>
        <v>0</v>
      </c>
      <c r="AL3401" s="51">
        <f t="shared" si="1119"/>
        <v>0</v>
      </c>
      <c r="AM3401" s="296">
        <f>IFERROR(IF(VLOOKUP($C3401,Listen!$A$2:$F$45,6,0)="Ja",MAX(BC3401:BD3401),D_SAV!$BC3401),0)</f>
        <v>0</v>
      </c>
      <c r="AN3401" s="51">
        <f t="shared" si="1120"/>
        <v>0</v>
      </c>
      <c r="AP3401" s="304">
        <f t="shared" si="1121"/>
        <v>0</v>
      </c>
      <c r="AQ3401" s="304">
        <f t="shared" si="1122"/>
        <v>0</v>
      </c>
      <c r="AR3401" s="304">
        <f t="shared" si="1123"/>
        <v>0</v>
      </c>
      <c r="AS3401" s="304">
        <f t="shared" si="1124"/>
        <v>0</v>
      </c>
      <c r="AT3401" s="304">
        <f t="shared" si="1125"/>
        <v>0</v>
      </c>
      <c r="AU3401" s="304">
        <f t="shared" si="1126"/>
        <v>0</v>
      </c>
      <c r="AV3401" s="304">
        <f t="shared" si="1127"/>
        <v>0</v>
      </c>
      <c r="AW3401" s="304">
        <f t="shared" si="1128"/>
        <v>0</v>
      </c>
      <c r="AX3401" s="304">
        <f t="shared" si="1129"/>
        <v>0</v>
      </c>
      <c r="AY3401" s="304">
        <f t="shared" si="1130"/>
        <v>0</v>
      </c>
      <c r="AZ3401" s="304">
        <f t="shared" si="1131"/>
        <v>0</v>
      </c>
      <c r="BA3401" s="304">
        <f t="shared" si="1132"/>
        <v>0</v>
      </c>
      <c r="BB3401" s="304">
        <f t="shared" si="1133"/>
        <v>0</v>
      </c>
      <c r="BC3401" s="304">
        <f t="shared" si="1134"/>
        <v>0</v>
      </c>
      <c r="BD3401" s="304">
        <f t="shared" si="1135"/>
        <v>0</v>
      </c>
      <c r="BE3401" s="304">
        <f>IFERROR(IF(VLOOKUP($C3401,Listen!$A$2:$F$45,6,0)="Ja",BB3401-MAX(BC3401:BD3401),BB3401-BC3401),0)</f>
        <v>0</v>
      </c>
    </row>
    <row r="3402" spans="1:57" x14ac:dyDescent="0.25">
      <c r="A3402" s="320" t="str">
        <f>IF(AND(D3402&lt;&gt;0,C3402&lt;&gt;0,E3402&lt;&gt;0),IF(B3402&lt;&gt;0,CONCATENATE(B3402,"-AGr",VLOOKUP(C3402,Listen!$A$2:$D$45,4,FALSE),"-",D3402,"-",E3402,),CONCATENATE("AGr",VLOOKUP(C3402,Listen!$A$2:$D$45,4,FALSE),"-",D3402,"-",E3402)),"keine vollständige ID")</f>
        <v>keine vollständige ID</v>
      </c>
      <c r="B3402" s="301"/>
      <c r="C3402" s="287"/>
      <c r="D3402" s="34"/>
      <c r="E3402" s="306"/>
      <c r="F3402" s="116"/>
      <c r="G3402" s="17"/>
      <c r="H3402" s="17"/>
      <c r="I3402" s="17"/>
      <c r="J3402" s="17"/>
      <c r="K3402" s="17"/>
      <c r="L3402" s="17"/>
      <c r="M3402" s="17"/>
      <c r="N3402" s="17"/>
      <c r="O3402" s="116"/>
      <c r="P3402" s="117">
        <f>IF(D3402&gt;A_Stammdaten!$B$12,0,SUM(G3402,H3402,J3402,L3402:M3402)-SUM(I3402,K3402,N3402:O3402))</f>
        <v>0</v>
      </c>
      <c r="Q3402" s="17"/>
      <c r="R3402" s="17"/>
      <c r="S3402" s="17"/>
      <c r="T3402" s="17"/>
      <c r="U3402" s="62">
        <f t="shared" si="1115"/>
        <v>0</v>
      </c>
      <c r="V3402" s="34"/>
      <c r="W3402" s="34"/>
      <c r="X3402" s="34"/>
      <c r="Y3402" s="34"/>
      <c r="Z3402" s="34"/>
      <c r="AA3402" s="63" t="str">
        <f t="shared" si="1116"/>
        <v>-</v>
      </c>
      <c r="AB3402" s="63" t="str">
        <f t="shared" si="1117"/>
        <v>-</v>
      </c>
      <c r="AC3402" s="63">
        <f>IF(ISBLANK($C3402),0,VLOOKUP($C3402,Listen!$A$2:$C$45,2,FALSE))</f>
        <v>0</v>
      </c>
      <c r="AD3402" s="63">
        <f>IF(ISBLANK($C3402),0,VLOOKUP($C3402,Listen!$A$2:$C$45,3,FALSE))</f>
        <v>0</v>
      </c>
      <c r="AE3402" s="49">
        <f t="shared" si="1118"/>
        <v>0</v>
      </c>
      <c r="AF3402" s="49">
        <f t="shared" si="1118"/>
        <v>0</v>
      </c>
      <c r="AG3402" s="49">
        <f>IFERROR(IF(OR($V3402&lt;&gt;"Ja",VLOOKUP($C3402,Listen!$A$2:$F$45,5,0)="Nein",D3402&lt;IF(C3402="LNG Anbindungsanlagen gemäß separater Festlegung",2022,2023)),$AC3402,$AA3402),0)</f>
        <v>0</v>
      </c>
      <c r="AH3402" s="49">
        <f>IFERROR(IF(OR($V3402&lt;&gt;"Ja",VLOOKUP($C3402,Listen!$A$2:$F$45,5,0)="Nein",D3402&lt;IF(C3402="LNG Anbindungsanlagen gemäß separater Festlegung",2022,2023)),$AC3402,$AA3402),0)</f>
        <v>0</v>
      </c>
      <c r="AI3402" s="49">
        <f>IFERROR(IF(OR($W3402&lt;&gt;"Ja",VLOOKUP($C3402,Listen!$A$2:$F$45,6,0)="Nein"),$AC3402,$AB3402),0)</f>
        <v>0</v>
      </c>
      <c r="AJ3402" s="49">
        <f>IFERROR(IF(OR($W3402&lt;&gt;"Ja",VLOOKUP($C3402,Listen!$A$2:$F$45,6,0)="Nein"),$AC3402,$AB3402),0)</f>
        <v>0</v>
      </c>
      <c r="AK3402" s="49">
        <f>IFERROR(IF(OR($W3402&lt;&gt;"Ja",VLOOKUP($C3402,Listen!$A$2:$F$45,6,0)="Nein"),$AC3402,$AB3402),0)</f>
        <v>0</v>
      </c>
      <c r="AL3402" s="51">
        <f t="shared" si="1119"/>
        <v>0</v>
      </c>
      <c r="AM3402" s="296">
        <f>IFERROR(IF(VLOOKUP($C3402,Listen!$A$2:$F$45,6,0)="Ja",MAX(BC3402:BD3402),D_SAV!$BC3402),0)</f>
        <v>0</v>
      </c>
      <c r="AN3402" s="51">
        <f t="shared" si="1120"/>
        <v>0</v>
      </c>
      <c r="AP3402" s="304">
        <f t="shared" si="1121"/>
        <v>0</v>
      </c>
      <c r="AQ3402" s="304">
        <f t="shared" si="1122"/>
        <v>0</v>
      </c>
      <c r="AR3402" s="304">
        <f t="shared" si="1123"/>
        <v>0</v>
      </c>
      <c r="AS3402" s="304">
        <f t="shared" si="1124"/>
        <v>0</v>
      </c>
      <c r="AT3402" s="304">
        <f t="shared" si="1125"/>
        <v>0</v>
      </c>
      <c r="AU3402" s="304">
        <f t="shared" si="1126"/>
        <v>0</v>
      </c>
      <c r="AV3402" s="304">
        <f t="shared" si="1127"/>
        <v>0</v>
      </c>
      <c r="AW3402" s="304">
        <f t="shared" si="1128"/>
        <v>0</v>
      </c>
      <c r="AX3402" s="304">
        <f t="shared" si="1129"/>
        <v>0</v>
      </c>
      <c r="AY3402" s="304">
        <f t="shared" si="1130"/>
        <v>0</v>
      </c>
      <c r="AZ3402" s="304">
        <f t="shared" si="1131"/>
        <v>0</v>
      </c>
      <c r="BA3402" s="304">
        <f t="shared" si="1132"/>
        <v>0</v>
      </c>
      <c r="BB3402" s="304">
        <f t="shared" si="1133"/>
        <v>0</v>
      </c>
      <c r="BC3402" s="304">
        <f t="shared" si="1134"/>
        <v>0</v>
      </c>
      <c r="BD3402" s="304">
        <f t="shared" si="1135"/>
        <v>0</v>
      </c>
      <c r="BE3402" s="304">
        <f>IFERROR(IF(VLOOKUP($C3402,Listen!$A$2:$F$45,6,0)="Ja",BB3402-MAX(BC3402:BD3402),BB3402-BC3402),0)</f>
        <v>0</v>
      </c>
    </row>
    <row r="3403" spans="1:57" x14ac:dyDescent="0.25">
      <c r="A3403" s="320" t="str">
        <f>IF(AND(D3403&lt;&gt;0,C3403&lt;&gt;0,E3403&lt;&gt;0),IF(B3403&lt;&gt;0,CONCATENATE(B3403,"-AGr",VLOOKUP(C3403,Listen!$A$2:$D$45,4,FALSE),"-",D3403,"-",E3403,),CONCATENATE("AGr",VLOOKUP(C3403,Listen!$A$2:$D$45,4,FALSE),"-",D3403,"-",E3403)),"keine vollständige ID")</f>
        <v>keine vollständige ID</v>
      </c>
      <c r="B3403" s="301"/>
      <c r="C3403" s="287"/>
      <c r="D3403" s="34"/>
      <c r="E3403" s="306"/>
      <c r="F3403" s="116"/>
      <c r="G3403" s="17"/>
      <c r="H3403" s="17"/>
      <c r="I3403" s="17"/>
      <c r="J3403" s="17"/>
      <c r="K3403" s="17"/>
      <c r="L3403" s="17"/>
      <c r="M3403" s="17"/>
      <c r="N3403" s="17"/>
      <c r="O3403" s="116"/>
      <c r="P3403" s="117">
        <f>IF(D3403&gt;A_Stammdaten!$B$12,0,SUM(G3403,H3403,J3403,L3403:M3403)-SUM(I3403,K3403,N3403:O3403))</f>
        <v>0</v>
      </c>
      <c r="Q3403" s="17"/>
      <c r="R3403" s="17"/>
      <c r="S3403" s="17"/>
      <c r="T3403" s="17"/>
      <c r="U3403" s="62">
        <f t="shared" si="1115"/>
        <v>0</v>
      </c>
      <c r="V3403" s="34"/>
      <c r="W3403" s="34"/>
      <c r="X3403" s="34"/>
      <c r="Y3403" s="34"/>
      <c r="Z3403" s="34"/>
      <c r="AA3403" s="63" t="str">
        <f t="shared" si="1116"/>
        <v>-</v>
      </c>
      <c r="AB3403" s="63" t="str">
        <f t="shared" si="1117"/>
        <v>-</v>
      </c>
      <c r="AC3403" s="63">
        <f>IF(ISBLANK($C3403),0,VLOOKUP($C3403,Listen!$A$2:$C$45,2,FALSE))</f>
        <v>0</v>
      </c>
      <c r="AD3403" s="63">
        <f>IF(ISBLANK($C3403),0,VLOOKUP($C3403,Listen!$A$2:$C$45,3,FALSE))</f>
        <v>0</v>
      </c>
      <c r="AE3403" s="49">
        <f t="shared" si="1118"/>
        <v>0</v>
      </c>
      <c r="AF3403" s="49">
        <f t="shared" si="1118"/>
        <v>0</v>
      </c>
      <c r="AG3403" s="49">
        <f>IFERROR(IF(OR($V3403&lt;&gt;"Ja",VLOOKUP($C3403,Listen!$A$2:$F$45,5,0)="Nein",D3403&lt;IF(C3403="LNG Anbindungsanlagen gemäß separater Festlegung",2022,2023)),$AC3403,$AA3403),0)</f>
        <v>0</v>
      </c>
      <c r="AH3403" s="49">
        <f>IFERROR(IF(OR($V3403&lt;&gt;"Ja",VLOOKUP($C3403,Listen!$A$2:$F$45,5,0)="Nein",D3403&lt;IF(C3403="LNG Anbindungsanlagen gemäß separater Festlegung",2022,2023)),$AC3403,$AA3403),0)</f>
        <v>0</v>
      </c>
      <c r="AI3403" s="49">
        <f>IFERROR(IF(OR($W3403&lt;&gt;"Ja",VLOOKUP($C3403,Listen!$A$2:$F$45,6,0)="Nein"),$AC3403,$AB3403),0)</f>
        <v>0</v>
      </c>
      <c r="AJ3403" s="49">
        <f>IFERROR(IF(OR($W3403&lt;&gt;"Ja",VLOOKUP($C3403,Listen!$A$2:$F$45,6,0)="Nein"),$AC3403,$AB3403),0)</f>
        <v>0</v>
      </c>
      <c r="AK3403" s="49">
        <f>IFERROR(IF(OR($W3403&lt;&gt;"Ja",VLOOKUP($C3403,Listen!$A$2:$F$45,6,0)="Nein"),$AC3403,$AB3403),0)</f>
        <v>0</v>
      </c>
      <c r="AL3403" s="51">
        <f t="shared" si="1119"/>
        <v>0</v>
      </c>
      <c r="AM3403" s="296">
        <f>IFERROR(IF(VLOOKUP($C3403,Listen!$A$2:$F$45,6,0)="Ja",MAX(BC3403:BD3403),D_SAV!$BC3403),0)</f>
        <v>0</v>
      </c>
      <c r="AN3403" s="51">
        <f t="shared" si="1120"/>
        <v>0</v>
      </c>
      <c r="AP3403" s="304">
        <f t="shared" si="1121"/>
        <v>0</v>
      </c>
      <c r="AQ3403" s="304">
        <f t="shared" si="1122"/>
        <v>0</v>
      </c>
      <c r="AR3403" s="304">
        <f t="shared" si="1123"/>
        <v>0</v>
      </c>
      <c r="AS3403" s="304">
        <f t="shared" si="1124"/>
        <v>0</v>
      </c>
      <c r="AT3403" s="304">
        <f t="shared" si="1125"/>
        <v>0</v>
      </c>
      <c r="AU3403" s="304">
        <f t="shared" si="1126"/>
        <v>0</v>
      </c>
      <c r="AV3403" s="304">
        <f t="shared" si="1127"/>
        <v>0</v>
      </c>
      <c r="AW3403" s="304">
        <f t="shared" si="1128"/>
        <v>0</v>
      </c>
      <c r="AX3403" s="304">
        <f t="shared" si="1129"/>
        <v>0</v>
      </c>
      <c r="AY3403" s="304">
        <f t="shared" si="1130"/>
        <v>0</v>
      </c>
      <c r="AZ3403" s="304">
        <f t="shared" si="1131"/>
        <v>0</v>
      </c>
      <c r="BA3403" s="304">
        <f t="shared" si="1132"/>
        <v>0</v>
      </c>
      <c r="BB3403" s="304">
        <f t="shared" si="1133"/>
        <v>0</v>
      </c>
      <c r="BC3403" s="304">
        <f t="shared" si="1134"/>
        <v>0</v>
      </c>
      <c r="BD3403" s="304">
        <f t="shared" si="1135"/>
        <v>0</v>
      </c>
      <c r="BE3403" s="304">
        <f>IFERROR(IF(VLOOKUP($C3403,Listen!$A$2:$F$45,6,0)="Ja",BB3403-MAX(BC3403:BD3403),BB3403-BC3403),0)</f>
        <v>0</v>
      </c>
    </row>
    <row r="3404" spans="1:57" x14ac:dyDescent="0.25">
      <c r="A3404" s="320" t="str">
        <f>IF(AND(D3404&lt;&gt;0,C3404&lt;&gt;0,E3404&lt;&gt;0),IF(B3404&lt;&gt;0,CONCATENATE(B3404,"-AGr",VLOOKUP(C3404,Listen!$A$2:$D$45,4,FALSE),"-",D3404,"-",E3404,),CONCATENATE("AGr",VLOOKUP(C3404,Listen!$A$2:$D$45,4,FALSE),"-",D3404,"-",E3404)),"keine vollständige ID")</f>
        <v>keine vollständige ID</v>
      </c>
      <c r="B3404" s="301"/>
      <c r="C3404" s="287"/>
      <c r="D3404" s="34"/>
      <c r="E3404" s="306"/>
      <c r="F3404" s="116"/>
      <c r="G3404" s="17"/>
      <c r="H3404" s="17"/>
      <c r="I3404" s="17"/>
      <c r="J3404" s="17"/>
      <c r="K3404" s="17"/>
      <c r="L3404" s="17"/>
      <c r="M3404" s="17"/>
      <c r="N3404" s="17"/>
      <c r="O3404" s="116"/>
      <c r="P3404" s="117">
        <f>IF(D3404&gt;A_Stammdaten!$B$12,0,SUM(G3404,H3404,J3404,L3404:M3404)-SUM(I3404,K3404,N3404:O3404))</f>
        <v>0</v>
      </c>
      <c r="Q3404" s="17"/>
      <c r="R3404" s="17"/>
      <c r="S3404" s="17"/>
      <c r="T3404" s="17"/>
      <c r="U3404" s="62">
        <f t="shared" si="1115"/>
        <v>0</v>
      </c>
      <c r="V3404" s="34"/>
      <c r="W3404" s="34"/>
      <c r="X3404" s="34"/>
      <c r="Y3404" s="34"/>
      <c r="Z3404" s="34"/>
      <c r="AA3404" s="63" t="str">
        <f t="shared" si="1116"/>
        <v>-</v>
      </c>
      <c r="AB3404" s="63" t="str">
        <f t="shared" si="1117"/>
        <v>-</v>
      </c>
      <c r="AC3404" s="63">
        <f>IF(ISBLANK($C3404),0,VLOOKUP($C3404,Listen!$A$2:$C$45,2,FALSE))</f>
        <v>0</v>
      </c>
      <c r="AD3404" s="63">
        <f>IF(ISBLANK($C3404),0,VLOOKUP($C3404,Listen!$A$2:$C$45,3,FALSE))</f>
        <v>0</v>
      </c>
      <c r="AE3404" s="49">
        <f t="shared" si="1118"/>
        <v>0</v>
      </c>
      <c r="AF3404" s="49">
        <f t="shared" si="1118"/>
        <v>0</v>
      </c>
      <c r="AG3404" s="49">
        <f>IFERROR(IF(OR($V3404&lt;&gt;"Ja",VLOOKUP($C3404,Listen!$A$2:$F$45,5,0)="Nein",D3404&lt;IF(C3404="LNG Anbindungsanlagen gemäß separater Festlegung",2022,2023)),$AC3404,$AA3404),0)</f>
        <v>0</v>
      </c>
      <c r="AH3404" s="49">
        <f>IFERROR(IF(OR($V3404&lt;&gt;"Ja",VLOOKUP($C3404,Listen!$A$2:$F$45,5,0)="Nein",D3404&lt;IF(C3404="LNG Anbindungsanlagen gemäß separater Festlegung",2022,2023)),$AC3404,$AA3404),0)</f>
        <v>0</v>
      </c>
      <c r="AI3404" s="49">
        <f>IFERROR(IF(OR($W3404&lt;&gt;"Ja",VLOOKUP($C3404,Listen!$A$2:$F$45,6,0)="Nein"),$AC3404,$AB3404),0)</f>
        <v>0</v>
      </c>
      <c r="AJ3404" s="49">
        <f>IFERROR(IF(OR($W3404&lt;&gt;"Ja",VLOOKUP($C3404,Listen!$A$2:$F$45,6,0)="Nein"),$AC3404,$AB3404),0)</f>
        <v>0</v>
      </c>
      <c r="AK3404" s="49">
        <f>IFERROR(IF(OR($W3404&lt;&gt;"Ja",VLOOKUP($C3404,Listen!$A$2:$F$45,6,0)="Nein"),$AC3404,$AB3404),0)</f>
        <v>0</v>
      </c>
      <c r="AL3404" s="51">
        <f t="shared" si="1119"/>
        <v>0</v>
      </c>
      <c r="AM3404" s="296">
        <f>IFERROR(IF(VLOOKUP($C3404,Listen!$A$2:$F$45,6,0)="Ja",MAX(BC3404:BD3404),D_SAV!$BC3404),0)</f>
        <v>0</v>
      </c>
      <c r="AN3404" s="51">
        <f t="shared" si="1120"/>
        <v>0</v>
      </c>
      <c r="AP3404" s="304">
        <f t="shared" si="1121"/>
        <v>0</v>
      </c>
      <c r="AQ3404" s="304">
        <f t="shared" si="1122"/>
        <v>0</v>
      </c>
      <c r="AR3404" s="304">
        <f t="shared" si="1123"/>
        <v>0</v>
      </c>
      <c r="AS3404" s="304">
        <f t="shared" si="1124"/>
        <v>0</v>
      </c>
      <c r="AT3404" s="304">
        <f t="shared" si="1125"/>
        <v>0</v>
      </c>
      <c r="AU3404" s="304">
        <f t="shared" si="1126"/>
        <v>0</v>
      </c>
      <c r="AV3404" s="304">
        <f t="shared" si="1127"/>
        <v>0</v>
      </c>
      <c r="AW3404" s="304">
        <f t="shared" si="1128"/>
        <v>0</v>
      </c>
      <c r="AX3404" s="304">
        <f t="shared" si="1129"/>
        <v>0</v>
      </c>
      <c r="AY3404" s="304">
        <f t="shared" si="1130"/>
        <v>0</v>
      </c>
      <c r="AZ3404" s="304">
        <f t="shared" si="1131"/>
        <v>0</v>
      </c>
      <c r="BA3404" s="304">
        <f t="shared" si="1132"/>
        <v>0</v>
      </c>
      <c r="BB3404" s="304">
        <f t="shared" si="1133"/>
        <v>0</v>
      </c>
      <c r="BC3404" s="304">
        <f t="shared" si="1134"/>
        <v>0</v>
      </c>
      <c r="BD3404" s="304">
        <f t="shared" si="1135"/>
        <v>0</v>
      </c>
      <c r="BE3404" s="304">
        <f>IFERROR(IF(VLOOKUP($C3404,Listen!$A$2:$F$45,6,0)="Ja",BB3404-MAX(BC3404:BD3404),BB3404-BC3404),0)</f>
        <v>0</v>
      </c>
    </row>
    <row r="3405" spans="1:57" x14ac:dyDescent="0.25">
      <c r="A3405" s="320" t="str">
        <f>IF(AND(D3405&lt;&gt;0,C3405&lt;&gt;0,E3405&lt;&gt;0),IF(B3405&lt;&gt;0,CONCATENATE(B3405,"-AGr",VLOOKUP(C3405,Listen!$A$2:$D$45,4,FALSE),"-",D3405,"-",E3405,),CONCATENATE("AGr",VLOOKUP(C3405,Listen!$A$2:$D$45,4,FALSE),"-",D3405,"-",E3405)),"keine vollständige ID")</f>
        <v>keine vollständige ID</v>
      </c>
      <c r="B3405" s="301"/>
      <c r="C3405" s="287"/>
      <c r="D3405" s="34"/>
      <c r="E3405" s="306"/>
      <c r="F3405" s="116"/>
      <c r="G3405" s="17"/>
      <c r="H3405" s="17"/>
      <c r="I3405" s="17"/>
      <c r="J3405" s="17"/>
      <c r="K3405" s="17"/>
      <c r="L3405" s="17"/>
      <c r="M3405" s="17"/>
      <c r="N3405" s="17"/>
      <c r="O3405" s="116"/>
      <c r="P3405" s="117">
        <f>IF(D3405&gt;A_Stammdaten!$B$12,0,SUM(G3405,H3405,J3405,L3405:M3405)-SUM(I3405,K3405,N3405:O3405))</f>
        <v>0</v>
      </c>
      <c r="Q3405" s="17"/>
      <c r="R3405" s="17"/>
      <c r="S3405" s="17"/>
      <c r="T3405" s="17"/>
      <c r="U3405" s="62">
        <f t="shared" si="1115"/>
        <v>0</v>
      </c>
      <c r="V3405" s="34"/>
      <c r="W3405" s="34"/>
      <c r="X3405" s="34"/>
      <c r="Y3405" s="34"/>
      <c r="Z3405" s="34"/>
      <c r="AA3405" s="63" t="str">
        <f t="shared" si="1116"/>
        <v>-</v>
      </c>
      <c r="AB3405" s="63" t="str">
        <f t="shared" si="1117"/>
        <v>-</v>
      </c>
      <c r="AC3405" s="63">
        <f>IF(ISBLANK($C3405),0,VLOOKUP($C3405,Listen!$A$2:$C$45,2,FALSE))</f>
        <v>0</v>
      </c>
      <c r="AD3405" s="63">
        <f>IF(ISBLANK($C3405),0,VLOOKUP($C3405,Listen!$A$2:$C$45,3,FALSE))</f>
        <v>0</v>
      </c>
      <c r="AE3405" s="49">
        <f t="shared" si="1118"/>
        <v>0</v>
      </c>
      <c r="AF3405" s="49">
        <f t="shared" si="1118"/>
        <v>0</v>
      </c>
      <c r="AG3405" s="49">
        <f>IFERROR(IF(OR($V3405&lt;&gt;"Ja",VLOOKUP($C3405,Listen!$A$2:$F$45,5,0)="Nein",D3405&lt;IF(C3405="LNG Anbindungsanlagen gemäß separater Festlegung",2022,2023)),$AC3405,$AA3405),0)</f>
        <v>0</v>
      </c>
      <c r="AH3405" s="49">
        <f>IFERROR(IF(OR($V3405&lt;&gt;"Ja",VLOOKUP($C3405,Listen!$A$2:$F$45,5,0)="Nein",D3405&lt;IF(C3405="LNG Anbindungsanlagen gemäß separater Festlegung",2022,2023)),$AC3405,$AA3405),0)</f>
        <v>0</v>
      </c>
      <c r="AI3405" s="49">
        <f>IFERROR(IF(OR($W3405&lt;&gt;"Ja",VLOOKUP($C3405,Listen!$A$2:$F$45,6,0)="Nein"),$AC3405,$AB3405),0)</f>
        <v>0</v>
      </c>
      <c r="AJ3405" s="49">
        <f>IFERROR(IF(OR($W3405&lt;&gt;"Ja",VLOOKUP($C3405,Listen!$A$2:$F$45,6,0)="Nein"),$AC3405,$AB3405),0)</f>
        <v>0</v>
      </c>
      <c r="AK3405" s="49">
        <f>IFERROR(IF(OR($W3405&lt;&gt;"Ja",VLOOKUP($C3405,Listen!$A$2:$F$45,6,0)="Nein"),$AC3405,$AB3405),0)</f>
        <v>0</v>
      </c>
      <c r="AL3405" s="51">
        <f t="shared" si="1119"/>
        <v>0</v>
      </c>
      <c r="AM3405" s="296">
        <f>IFERROR(IF(VLOOKUP($C3405,Listen!$A$2:$F$45,6,0)="Ja",MAX(BC3405:BD3405),D_SAV!$BC3405),0)</f>
        <v>0</v>
      </c>
      <c r="AN3405" s="51">
        <f t="shared" si="1120"/>
        <v>0</v>
      </c>
      <c r="AP3405" s="304">
        <f t="shared" si="1121"/>
        <v>0</v>
      </c>
      <c r="AQ3405" s="304">
        <f t="shared" si="1122"/>
        <v>0</v>
      </c>
      <c r="AR3405" s="304">
        <f t="shared" si="1123"/>
        <v>0</v>
      </c>
      <c r="AS3405" s="304">
        <f t="shared" si="1124"/>
        <v>0</v>
      </c>
      <c r="AT3405" s="304">
        <f t="shared" si="1125"/>
        <v>0</v>
      </c>
      <c r="AU3405" s="304">
        <f t="shared" si="1126"/>
        <v>0</v>
      </c>
      <c r="AV3405" s="304">
        <f t="shared" si="1127"/>
        <v>0</v>
      </c>
      <c r="AW3405" s="304">
        <f t="shared" si="1128"/>
        <v>0</v>
      </c>
      <c r="AX3405" s="304">
        <f t="shared" si="1129"/>
        <v>0</v>
      </c>
      <c r="AY3405" s="304">
        <f t="shared" si="1130"/>
        <v>0</v>
      </c>
      <c r="AZ3405" s="304">
        <f t="shared" si="1131"/>
        <v>0</v>
      </c>
      <c r="BA3405" s="304">
        <f t="shared" si="1132"/>
        <v>0</v>
      </c>
      <c r="BB3405" s="304">
        <f t="shared" si="1133"/>
        <v>0</v>
      </c>
      <c r="BC3405" s="304">
        <f t="shared" si="1134"/>
        <v>0</v>
      </c>
      <c r="BD3405" s="304">
        <f t="shared" si="1135"/>
        <v>0</v>
      </c>
      <c r="BE3405" s="304">
        <f>IFERROR(IF(VLOOKUP($C3405,Listen!$A$2:$F$45,6,0)="Ja",BB3405-MAX(BC3405:BD3405),BB3405-BC3405),0)</f>
        <v>0</v>
      </c>
    </row>
    <row r="3406" spans="1:57" x14ac:dyDescent="0.25">
      <c r="A3406" s="320" t="str">
        <f>IF(AND(D3406&lt;&gt;0,C3406&lt;&gt;0,E3406&lt;&gt;0),IF(B3406&lt;&gt;0,CONCATENATE(B3406,"-AGr",VLOOKUP(C3406,Listen!$A$2:$D$45,4,FALSE),"-",D3406,"-",E3406,),CONCATENATE("AGr",VLOOKUP(C3406,Listen!$A$2:$D$45,4,FALSE),"-",D3406,"-",E3406)),"keine vollständige ID")</f>
        <v>keine vollständige ID</v>
      </c>
      <c r="B3406" s="301"/>
      <c r="C3406" s="287"/>
      <c r="D3406" s="34"/>
      <c r="E3406" s="306"/>
      <c r="F3406" s="116"/>
      <c r="G3406" s="17"/>
      <c r="H3406" s="17"/>
      <c r="I3406" s="17"/>
      <c r="J3406" s="17"/>
      <c r="K3406" s="17"/>
      <c r="L3406" s="17"/>
      <c r="M3406" s="17"/>
      <c r="N3406" s="17"/>
      <c r="O3406" s="116"/>
      <c r="P3406" s="117">
        <f>IF(D3406&gt;A_Stammdaten!$B$12,0,SUM(G3406,H3406,J3406,L3406:M3406)-SUM(I3406,K3406,N3406:O3406))</f>
        <v>0</v>
      </c>
      <c r="Q3406" s="17"/>
      <c r="R3406" s="17"/>
      <c r="S3406" s="17"/>
      <c r="T3406" s="17"/>
      <c r="U3406" s="62">
        <f t="shared" si="1115"/>
        <v>0</v>
      </c>
      <c r="V3406" s="34"/>
      <c r="W3406" s="34"/>
      <c r="X3406" s="34"/>
      <c r="Y3406" s="34"/>
      <c r="Z3406" s="34"/>
      <c r="AA3406" s="63" t="str">
        <f t="shared" si="1116"/>
        <v>-</v>
      </c>
      <c r="AB3406" s="63" t="str">
        <f t="shared" si="1117"/>
        <v>-</v>
      </c>
      <c r="AC3406" s="63">
        <f>IF(ISBLANK($C3406),0,VLOOKUP($C3406,Listen!$A$2:$C$45,2,FALSE))</f>
        <v>0</v>
      </c>
      <c r="AD3406" s="63">
        <f>IF(ISBLANK($C3406),0,VLOOKUP($C3406,Listen!$A$2:$C$45,3,FALSE))</f>
        <v>0</v>
      </c>
      <c r="AE3406" s="49">
        <f t="shared" si="1118"/>
        <v>0</v>
      </c>
      <c r="AF3406" s="49">
        <f t="shared" si="1118"/>
        <v>0</v>
      </c>
      <c r="AG3406" s="49">
        <f>IFERROR(IF(OR($V3406&lt;&gt;"Ja",VLOOKUP($C3406,Listen!$A$2:$F$45,5,0)="Nein",D3406&lt;IF(C3406="LNG Anbindungsanlagen gemäß separater Festlegung",2022,2023)),$AC3406,$AA3406),0)</f>
        <v>0</v>
      </c>
      <c r="AH3406" s="49">
        <f>IFERROR(IF(OR($V3406&lt;&gt;"Ja",VLOOKUP($C3406,Listen!$A$2:$F$45,5,0)="Nein",D3406&lt;IF(C3406="LNG Anbindungsanlagen gemäß separater Festlegung",2022,2023)),$AC3406,$AA3406),0)</f>
        <v>0</v>
      </c>
      <c r="AI3406" s="49">
        <f>IFERROR(IF(OR($W3406&lt;&gt;"Ja",VLOOKUP($C3406,Listen!$A$2:$F$45,6,0)="Nein"),$AC3406,$AB3406),0)</f>
        <v>0</v>
      </c>
      <c r="AJ3406" s="49">
        <f>IFERROR(IF(OR($W3406&lt;&gt;"Ja",VLOOKUP($C3406,Listen!$A$2:$F$45,6,0)="Nein"),$AC3406,$AB3406),0)</f>
        <v>0</v>
      </c>
      <c r="AK3406" s="49">
        <f>IFERROR(IF(OR($W3406&lt;&gt;"Ja",VLOOKUP($C3406,Listen!$A$2:$F$45,6,0)="Nein"),$AC3406,$AB3406),0)</f>
        <v>0</v>
      </c>
      <c r="AL3406" s="51">
        <f t="shared" si="1119"/>
        <v>0</v>
      </c>
      <c r="AM3406" s="296">
        <f>IFERROR(IF(VLOOKUP($C3406,Listen!$A$2:$F$45,6,0)="Ja",MAX(BC3406:BD3406),D_SAV!$BC3406),0)</f>
        <v>0</v>
      </c>
      <c r="AN3406" s="51">
        <f t="shared" si="1120"/>
        <v>0</v>
      </c>
      <c r="AP3406" s="304">
        <f t="shared" si="1121"/>
        <v>0</v>
      </c>
      <c r="AQ3406" s="304">
        <f t="shared" si="1122"/>
        <v>0</v>
      </c>
      <c r="AR3406" s="304">
        <f t="shared" si="1123"/>
        <v>0</v>
      </c>
      <c r="AS3406" s="304">
        <f t="shared" si="1124"/>
        <v>0</v>
      </c>
      <c r="AT3406" s="304">
        <f t="shared" si="1125"/>
        <v>0</v>
      </c>
      <c r="AU3406" s="304">
        <f t="shared" si="1126"/>
        <v>0</v>
      </c>
      <c r="AV3406" s="304">
        <f t="shared" si="1127"/>
        <v>0</v>
      </c>
      <c r="AW3406" s="304">
        <f t="shared" si="1128"/>
        <v>0</v>
      </c>
      <c r="AX3406" s="304">
        <f t="shared" si="1129"/>
        <v>0</v>
      </c>
      <c r="AY3406" s="304">
        <f t="shared" si="1130"/>
        <v>0</v>
      </c>
      <c r="AZ3406" s="304">
        <f t="shared" si="1131"/>
        <v>0</v>
      </c>
      <c r="BA3406" s="304">
        <f t="shared" si="1132"/>
        <v>0</v>
      </c>
      <c r="BB3406" s="304">
        <f t="shared" si="1133"/>
        <v>0</v>
      </c>
      <c r="BC3406" s="304">
        <f t="shared" si="1134"/>
        <v>0</v>
      </c>
      <c r="BD3406" s="304">
        <f t="shared" si="1135"/>
        <v>0</v>
      </c>
      <c r="BE3406" s="304">
        <f>IFERROR(IF(VLOOKUP($C3406,Listen!$A$2:$F$45,6,0)="Ja",BB3406-MAX(BC3406:BD3406),BB3406-BC3406),0)</f>
        <v>0</v>
      </c>
    </row>
    <row r="3407" spans="1:57" x14ac:dyDescent="0.25">
      <c r="A3407" s="320" t="str">
        <f>IF(AND(D3407&lt;&gt;0,C3407&lt;&gt;0,E3407&lt;&gt;0),IF(B3407&lt;&gt;0,CONCATENATE(B3407,"-AGr",VLOOKUP(C3407,Listen!$A$2:$D$45,4,FALSE),"-",D3407,"-",E3407,),CONCATENATE("AGr",VLOOKUP(C3407,Listen!$A$2:$D$45,4,FALSE),"-",D3407,"-",E3407)),"keine vollständige ID")</f>
        <v>keine vollständige ID</v>
      </c>
      <c r="B3407" s="301"/>
      <c r="C3407" s="287"/>
      <c r="D3407" s="34"/>
      <c r="E3407" s="306"/>
      <c r="F3407" s="116"/>
      <c r="G3407" s="17"/>
      <c r="H3407" s="17"/>
      <c r="I3407" s="17"/>
      <c r="J3407" s="17"/>
      <c r="K3407" s="17"/>
      <c r="L3407" s="17"/>
      <c r="M3407" s="17"/>
      <c r="N3407" s="17"/>
      <c r="O3407" s="116"/>
      <c r="P3407" s="117">
        <f>IF(D3407&gt;A_Stammdaten!$B$12,0,SUM(G3407,H3407,J3407,L3407:M3407)-SUM(I3407,K3407,N3407:O3407))</f>
        <v>0</v>
      </c>
      <c r="Q3407" s="17"/>
      <c r="R3407" s="17"/>
      <c r="S3407" s="17"/>
      <c r="T3407" s="17"/>
      <c r="U3407" s="62">
        <f t="shared" si="1115"/>
        <v>0</v>
      </c>
      <c r="V3407" s="34"/>
      <c r="W3407" s="34"/>
      <c r="X3407" s="34"/>
      <c r="Y3407" s="34"/>
      <c r="Z3407" s="34"/>
      <c r="AA3407" s="63" t="str">
        <f t="shared" si="1116"/>
        <v>-</v>
      </c>
      <c r="AB3407" s="63" t="str">
        <f t="shared" si="1117"/>
        <v>-</v>
      </c>
      <c r="AC3407" s="63">
        <f>IF(ISBLANK($C3407),0,VLOOKUP($C3407,Listen!$A$2:$C$45,2,FALSE))</f>
        <v>0</v>
      </c>
      <c r="AD3407" s="63">
        <f>IF(ISBLANK($C3407),0,VLOOKUP($C3407,Listen!$A$2:$C$45,3,FALSE))</f>
        <v>0</v>
      </c>
      <c r="AE3407" s="49">
        <f t="shared" si="1118"/>
        <v>0</v>
      </c>
      <c r="AF3407" s="49">
        <f t="shared" si="1118"/>
        <v>0</v>
      </c>
      <c r="AG3407" s="49">
        <f>IFERROR(IF(OR($V3407&lt;&gt;"Ja",VLOOKUP($C3407,Listen!$A$2:$F$45,5,0)="Nein",D3407&lt;IF(C3407="LNG Anbindungsanlagen gemäß separater Festlegung",2022,2023)),$AC3407,$AA3407),0)</f>
        <v>0</v>
      </c>
      <c r="AH3407" s="49">
        <f>IFERROR(IF(OR($V3407&lt;&gt;"Ja",VLOOKUP($C3407,Listen!$A$2:$F$45,5,0)="Nein",D3407&lt;IF(C3407="LNG Anbindungsanlagen gemäß separater Festlegung",2022,2023)),$AC3407,$AA3407),0)</f>
        <v>0</v>
      </c>
      <c r="AI3407" s="49">
        <f>IFERROR(IF(OR($W3407&lt;&gt;"Ja",VLOOKUP($C3407,Listen!$A$2:$F$45,6,0)="Nein"),$AC3407,$AB3407),0)</f>
        <v>0</v>
      </c>
      <c r="AJ3407" s="49">
        <f>IFERROR(IF(OR($W3407&lt;&gt;"Ja",VLOOKUP($C3407,Listen!$A$2:$F$45,6,0)="Nein"),$AC3407,$AB3407),0)</f>
        <v>0</v>
      </c>
      <c r="AK3407" s="49">
        <f>IFERROR(IF(OR($W3407&lt;&gt;"Ja",VLOOKUP($C3407,Listen!$A$2:$F$45,6,0)="Nein"),$AC3407,$AB3407),0)</f>
        <v>0</v>
      </c>
      <c r="AL3407" s="51">
        <f t="shared" si="1119"/>
        <v>0</v>
      </c>
      <c r="AM3407" s="296">
        <f>IFERROR(IF(VLOOKUP($C3407,Listen!$A$2:$F$45,6,0)="Ja",MAX(BC3407:BD3407),D_SAV!$BC3407),0)</f>
        <v>0</v>
      </c>
      <c r="AN3407" s="51">
        <f t="shared" si="1120"/>
        <v>0</v>
      </c>
      <c r="AP3407" s="304">
        <f t="shared" si="1121"/>
        <v>0</v>
      </c>
      <c r="AQ3407" s="304">
        <f t="shared" si="1122"/>
        <v>0</v>
      </c>
      <c r="AR3407" s="304">
        <f t="shared" si="1123"/>
        <v>0</v>
      </c>
      <c r="AS3407" s="304">
        <f t="shared" si="1124"/>
        <v>0</v>
      </c>
      <c r="AT3407" s="304">
        <f t="shared" si="1125"/>
        <v>0</v>
      </c>
      <c r="AU3407" s="304">
        <f t="shared" si="1126"/>
        <v>0</v>
      </c>
      <c r="AV3407" s="304">
        <f t="shared" si="1127"/>
        <v>0</v>
      </c>
      <c r="AW3407" s="304">
        <f t="shared" si="1128"/>
        <v>0</v>
      </c>
      <c r="AX3407" s="304">
        <f t="shared" si="1129"/>
        <v>0</v>
      </c>
      <c r="AY3407" s="304">
        <f t="shared" si="1130"/>
        <v>0</v>
      </c>
      <c r="AZ3407" s="304">
        <f t="shared" si="1131"/>
        <v>0</v>
      </c>
      <c r="BA3407" s="304">
        <f t="shared" si="1132"/>
        <v>0</v>
      </c>
      <c r="BB3407" s="304">
        <f t="shared" si="1133"/>
        <v>0</v>
      </c>
      <c r="BC3407" s="304">
        <f t="shared" si="1134"/>
        <v>0</v>
      </c>
      <c r="BD3407" s="304">
        <f t="shared" si="1135"/>
        <v>0</v>
      </c>
      <c r="BE3407" s="304">
        <f>IFERROR(IF(VLOOKUP($C3407,Listen!$A$2:$F$45,6,0)="Ja",BB3407-MAX(BC3407:BD3407),BB3407-BC3407),0)</f>
        <v>0</v>
      </c>
    </row>
    <row r="3408" spans="1:57" x14ac:dyDescent="0.25">
      <c r="A3408" s="320" t="str">
        <f>IF(AND(D3408&lt;&gt;0,C3408&lt;&gt;0,E3408&lt;&gt;0),IF(B3408&lt;&gt;0,CONCATENATE(B3408,"-AGr",VLOOKUP(C3408,Listen!$A$2:$D$45,4,FALSE),"-",D3408,"-",E3408,),CONCATENATE("AGr",VLOOKUP(C3408,Listen!$A$2:$D$45,4,FALSE),"-",D3408,"-",E3408)),"keine vollständige ID")</f>
        <v>keine vollständige ID</v>
      </c>
      <c r="B3408" s="301"/>
      <c r="C3408" s="287"/>
      <c r="D3408" s="34"/>
      <c r="E3408" s="306"/>
      <c r="F3408" s="116"/>
      <c r="G3408" s="17"/>
      <c r="H3408" s="17"/>
      <c r="I3408" s="17"/>
      <c r="J3408" s="17"/>
      <c r="K3408" s="17"/>
      <c r="L3408" s="17"/>
      <c r="M3408" s="17"/>
      <c r="N3408" s="17"/>
      <c r="O3408" s="116"/>
      <c r="P3408" s="117">
        <f>IF(D3408&gt;A_Stammdaten!$B$12,0,SUM(G3408,H3408,J3408,L3408:M3408)-SUM(I3408,K3408,N3408:O3408))</f>
        <v>0</v>
      </c>
      <c r="Q3408" s="17"/>
      <c r="R3408" s="17"/>
      <c r="S3408" s="17"/>
      <c r="T3408" s="17"/>
      <c r="U3408" s="62">
        <f t="shared" si="1115"/>
        <v>0</v>
      </c>
      <c r="V3408" s="34"/>
      <c r="W3408" s="34"/>
      <c r="X3408" s="34"/>
      <c r="Y3408" s="34"/>
      <c r="Z3408" s="34"/>
      <c r="AA3408" s="63" t="str">
        <f t="shared" si="1116"/>
        <v>-</v>
      </c>
      <c r="AB3408" s="63" t="str">
        <f t="shared" si="1117"/>
        <v>-</v>
      </c>
      <c r="AC3408" s="63">
        <f>IF(ISBLANK($C3408),0,VLOOKUP($C3408,Listen!$A$2:$C$45,2,FALSE))</f>
        <v>0</v>
      </c>
      <c r="AD3408" s="63">
        <f>IF(ISBLANK($C3408),0,VLOOKUP($C3408,Listen!$A$2:$C$45,3,FALSE))</f>
        <v>0</v>
      </c>
      <c r="AE3408" s="49">
        <f t="shared" si="1118"/>
        <v>0</v>
      </c>
      <c r="AF3408" s="49">
        <f t="shared" si="1118"/>
        <v>0</v>
      </c>
      <c r="AG3408" s="49">
        <f>IFERROR(IF(OR($V3408&lt;&gt;"Ja",VLOOKUP($C3408,Listen!$A$2:$F$45,5,0)="Nein",D3408&lt;IF(C3408="LNG Anbindungsanlagen gemäß separater Festlegung",2022,2023)),$AC3408,$AA3408),0)</f>
        <v>0</v>
      </c>
      <c r="AH3408" s="49">
        <f>IFERROR(IF(OR($V3408&lt;&gt;"Ja",VLOOKUP($C3408,Listen!$A$2:$F$45,5,0)="Nein",D3408&lt;IF(C3408="LNG Anbindungsanlagen gemäß separater Festlegung",2022,2023)),$AC3408,$AA3408),0)</f>
        <v>0</v>
      </c>
      <c r="AI3408" s="49">
        <f>IFERROR(IF(OR($W3408&lt;&gt;"Ja",VLOOKUP($C3408,Listen!$A$2:$F$45,6,0)="Nein"),$AC3408,$AB3408),0)</f>
        <v>0</v>
      </c>
      <c r="AJ3408" s="49">
        <f>IFERROR(IF(OR($W3408&lt;&gt;"Ja",VLOOKUP($C3408,Listen!$A$2:$F$45,6,0)="Nein"),$AC3408,$AB3408),0)</f>
        <v>0</v>
      </c>
      <c r="AK3408" s="49">
        <f>IFERROR(IF(OR($W3408&lt;&gt;"Ja",VLOOKUP($C3408,Listen!$A$2:$F$45,6,0)="Nein"),$AC3408,$AB3408),0)</f>
        <v>0</v>
      </c>
      <c r="AL3408" s="51">
        <f t="shared" si="1119"/>
        <v>0</v>
      </c>
      <c r="AM3408" s="296">
        <f>IFERROR(IF(VLOOKUP($C3408,Listen!$A$2:$F$45,6,0)="Ja",MAX(BC3408:BD3408),D_SAV!$BC3408),0)</f>
        <v>0</v>
      </c>
      <c r="AN3408" s="51">
        <f t="shared" si="1120"/>
        <v>0</v>
      </c>
      <c r="AP3408" s="304">
        <f t="shared" si="1121"/>
        <v>0</v>
      </c>
      <c r="AQ3408" s="304">
        <f t="shared" si="1122"/>
        <v>0</v>
      </c>
      <c r="AR3408" s="304">
        <f t="shared" si="1123"/>
        <v>0</v>
      </c>
      <c r="AS3408" s="304">
        <f t="shared" si="1124"/>
        <v>0</v>
      </c>
      <c r="AT3408" s="304">
        <f t="shared" si="1125"/>
        <v>0</v>
      </c>
      <c r="AU3408" s="304">
        <f t="shared" si="1126"/>
        <v>0</v>
      </c>
      <c r="AV3408" s="304">
        <f t="shared" si="1127"/>
        <v>0</v>
      </c>
      <c r="AW3408" s="304">
        <f t="shared" si="1128"/>
        <v>0</v>
      </c>
      <c r="AX3408" s="304">
        <f t="shared" si="1129"/>
        <v>0</v>
      </c>
      <c r="AY3408" s="304">
        <f t="shared" si="1130"/>
        <v>0</v>
      </c>
      <c r="AZ3408" s="304">
        <f t="shared" si="1131"/>
        <v>0</v>
      </c>
      <c r="BA3408" s="304">
        <f t="shared" si="1132"/>
        <v>0</v>
      </c>
      <c r="BB3408" s="304">
        <f t="shared" si="1133"/>
        <v>0</v>
      </c>
      <c r="BC3408" s="304">
        <f t="shared" si="1134"/>
        <v>0</v>
      </c>
      <c r="BD3408" s="304">
        <f t="shared" si="1135"/>
        <v>0</v>
      </c>
      <c r="BE3408" s="304">
        <f>IFERROR(IF(VLOOKUP($C3408,Listen!$A$2:$F$45,6,0)="Ja",BB3408-MAX(BC3408:BD3408),BB3408-BC3408),0)</f>
        <v>0</v>
      </c>
    </row>
    <row r="3409" spans="1:57" x14ac:dyDescent="0.25">
      <c r="A3409" s="320" t="str">
        <f>IF(AND(D3409&lt;&gt;0,C3409&lt;&gt;0,E3409&lt;&gt;0),IF(B3409&lt;&gt;0,CONCATENATE(B3409,"-AGr",VLOOKUP(C3409,Listen!$A$2:$D$45,4,FALSE),"-",D3409,"-",E3409,),CONCATENATE("AGr",VLOOKUP(C3409,Listen!$A$2:$D$45,4,FALSE),"-",D3409,"-",E3409)),"keine vollständige ID")</f>
        <v>keine vollständige ID</v>
      </c>
      <c r="B3409" s="301"/>
      <c r="C3409" s="287"/>
      <c r="D3409" s="34"/>
      <c r="E3409" s="306"/>
      <c r="F3409" s="116"/>
      <c r="G3409" s="17"/>
      <c r="H3409" s="17"/>
      <c r="I3409" s="17"/>
      <c r="J3409" s="17"/>
      <c r="K3409" s="17"/>
      <c r="L3409" s="17"/>
      <c r="M3409" s="17"/>
      <c r="N3409" s="17"/>
      <c r="O3409" s="116"/>
      <c r="P3409" s="117">
        <f>IF(D3409&gt;A_Stammdaten!$B$12,0,SUM(G3409,H3409,J3409,L3409:M3409)-SUM(I3409,K3409,N3409:O3409))</f>
        <v>0</v>
      </c>
      <c r="Q3409" s="17"/>
      <c r="R3409" s="17"/>
      <c r="S3409" s="17"/>
      <c r="T3409" s="17"/>
      <c r="U3409" s="62">
        <f t="shared" si="1115"/>
        <v>0</v>
      </c>
      <c r="V3409" s="34"/>
      <c r="W3409" s="34"/>
      <c r="X3409" s="34"/>
      <c r="Y3409" s="34"/>
      <c r="Z3409" s="34"/>
      <c r="AA3409" s="63" t="str">
        <f t="shared" si="1116"/>
        <v>-</v>
      </c>
      <c r="AB3409" s="63" t="str">
        <f t="shared" si="1117"/>
        <v>-</v>
      </c>
      <c r="AC3409" s="63">
        <f>IF(ISBLANK($C3409),0,VLOOKUP($C3409,Listen!$A$2:$C$45,2,FALSE))</f>
        <v>0</v>
      </c>
      <c r="AD3409" s="63">
        <f>IF(ISBLANK($C3409),0,VLOOKUP($C3409,Listen!$A$2:$C$45,3,FALSE))</f>
        <v>0</v>
      </c>
      <c r="AE3409" s="49">
        <f t="shared" si="1118"/>
        <v>0</v>
      </c>
      <c r="AF3409" s="49">
        <f t="shared" si="1118"/>
        <v>0</v>
      </c>
      <c r="AG3409" s="49">
        <f>IFERROR(IF(OR($V3409&lt;&gt;"Ja",VLOOKUP($C3409,Listen!$A$2:$F$45,5,0)="Nein",D3409&lt;IF(C3409="LNG Anbindungsanlagen gemäß separater Festlegung",2022,2023)),$AC3409,$AA3409),0)</f>
        <v>0</v>
      </c>
      <c r="AH3409" s="49">
        <f>IFERROR(IF(OR($V3409&lt;&gt;"Ja",VLOOKUP($C3409,Listen!$A$2:$F$45,5,0)="Nein",D3409&lt;IF(C3409="LNG Anbindungsanlagen gemäß separater Festlegung",2022,2023)),$AC3409,$AA3409),0)</f>
        <v>0</v>
      </c>
      <c r="AI3409" s="49">
        <f>IFERROR(IF(OR($W3409&lt;&gt;"Ja",VLOOKUP($C3409,Listen!$A$2:$F$45,6,0)="Nein"),$AC3409,$AB3409),0)</f>
        <v>0</v>
      </c>
      <c r="AJ3409" s="49">
        <f>IFERROR(IF(OR($W3409&lt;&gt;"Ja",VLOOKUP($C3409,Listen!$A$2:$F$45,6,0)="Nein"),$AC3409,$AB3409),0)</f>
        <v>0</v>
      </c>
      <c r="AK3409" s="49">
        <f>IFERROR(IF(OR($W3409&lt;&gt;"Ja",VLOOKUP($C3409,Listen!$A$2:$F$45,6,0)="Nein"),$AC3409,$AB3409),0)</f>
        <v>0</v>
      </c>
      <c r="AL3409" s="51">
        <f t="shared" si="1119"/>
        <v>0</v>
      </c>
      <c r="AM3409" s="296">
        <f>IFERROR(IF(VLOOKUP($C3409,Listen!$A$2:$F$45,6,0)="Ja",MAX(BC3409:BD3409),D_SAV!$BC3409),0)</f>
        <v>0</v>
      </c>
      <c r="AN3409" s="51">
        <f t="shared" si="1120"/>
        <v>0</v>
      </c>
      <c r="AP3409" s="304">
        <f t="shared" si="1121"/>
        <v>0</v>
      </c>
      <c r="AQ3409" s="304">
        <f t="shared" si="1122"/>
        <v>0</v>
      </c>
      <c r="AR3409" s="304">
        <f t="shared" si="1123"/>
        <v>0</v>
      </c>
      <c r="AS3409" s="304">
        <f t="shared" si="1124"/>
        <v>0</v>
      </c>
      <c r="AT3409" s="304">
        <f t="shared" si="1125"/>
        <v>0</v>
      </c>
      <c r="AU3409" s="304">
        <f t="shared" si="1126"/>
        <v>0</v>
      </c>
      <c r="AV3409" s="304">
        <f t="shared" si="1127"/>
        <v>0</v>
      </c>
      <c r="AW3409" s="304">
        <f t="shared" si="1128"/>
        <v>0</v>
      </c>
      <c r="AX3409" s="304">
        <f t="shared" si="1129"/>
        <v>0</v>
      </c>
      <c r="AY3409" s="304">
        <f t="shared" si="1130"/>
        <v>0</v>
      </c>
      <c r="AZ3409" s="304">
        <f t="shared" si="1131"/>
        <v>0</v>
      </c>
      <c r="BA3409" s="304">
        <f t="shared" si="1132"/>
        <v>0</v>
      </c>
      <c r="BB3409" s="304">
        <f t="shared" si="1133"/>
        <v>0</v>
      </c>
      <c r="BC3409" s="304">
        <f t="shared" si="1134"/>
        <v>0</v>
      </c>
      <c r="BD3409" s="304">
        <f t="shared" si="1135"/>
        <v>0</v>
      </c>
      <c r="BE3409" s="304">
        <f>IFERROR(IF(VLOOKUP($C3409,Listen!$A$2:$F$45,6,0)="Ja",BB3409-MAX(BC3409:BD3409),BB3409-BC3409),0)</f>
        <v>0</v>
      </c>
    </row>
    <row r="3410" spans="1:57" x14ac:dyDescent="0.25">
      <c r="A3410" s="320" t="str">
        <f>IF(AND(D3410&lt;&gt;0,C3410&lt;&gt;0,E3410&lt;&gt;0),IF(B3410&lt;&gt;0,CONCATENATE(B3410,"-AGr",VLOOKUP(C3410,Listen!$A$2:$D$45,4,FALSE),"-",D3410,"-",E3410,),CONCATENATE("AGr",VLOOKUP(C3410,Listen!$A$2:$D$45,4,FALSE),"-",D3410,"-",E3410)),"keine vollständige ID")</f>
        <v>keine vollständige ID</v>
      </c>
      <c r="B3410" s="301"/>
      <c r="C3410" s="287"/>
      <c r="D3410" s="34"/>
      <c r="E3410" s="306"/>
      <c r="F3410" s="116"/>
      <c r="G3410" s="17"/>
      <c r="H3410" s="17"/>
      <c r="I3410" s="17"/>
      <c r="J3410" s="17"/>
      <c r="K3410" s="17"/>
      <c r="L3410" s="17"/>
      <c r="M3410" s="17"/>
      <c r="N3410" s="17"/>
      <c r="O3410" s="116"/>
      <c r="P3410" s="117">
        <f>IF(D3410&gt;A_Stammdaten!$B$12,0,SUM(G3410,H3410,J3410,L3410:M3410)-SUM(I3410,K3410,N3410:O3410))</f>
        <v>0</v>
      </c>
      <c r="Q3410" s="17"/>
      <c r="R3410" s="17"/>
      <c r="S3410" s="17"/>
      <c r="T3410" s="17"/>
      <c r="U3410" s="62">
        <f t="shared" si="1115"/>
        <v>0</v>
      </c>
      <c r="V3410" s="34"/>
      <c r="W3410" s="34"/>
      <c r="X3410" s="34"/>
      <c r="Y3410" s="34"/>
      <c r="Z3410" s="34"/>
      <c r="AA3410" s="63" t="str">
        <f t="shared" si="1116"/>
        <v>-</v>
      </c>
      <c r="AB3410" s="63" t="str">
        <f t="shared" si="1117"/>
        <v>-</v>
      </c>
      <c r="AC3410" s="63">
        <f>IF(ISBLANK($C3410),0,VLOOKUP($C3410,Listen!$A$2:$C$45,2,FALSE))</f>
        <v>0</v>
      </c>
      <c r="AD3410" s="63">
        <f>IF(ISBLANK($C3410),0,VLOOKUP($C3410,Listen!$A$2:$C$45,3,FALSE))</f>
        <v>0</v>
      </c>
      <c r="AE3410" s="49">
        <f t="shared" si="1118"/>
        <v>0</v>
      </c>
      <c r="AF3410" s="49">
        <f t="shared" si="1118"/>
        <v>0</v>
      </c>
      <c r="AG3410" s="49">
        <f>IFERROR(IF(OR($V3410&lt;&gt;"Ja",VLOOKUP($C3410,Listen!$A$2:$F$45,5,0)="Nein",D3410&lt;IF(C3410="LNG Anbindungsanlagen gemäß separater Festlegung",2022,2023)),$AC3410,$AA3410),0)</f>
        <v>0</v>
      </c>
      <c r="AH3410" s="49">
        <f>IFERROR(IF(OR($V3410&lt;&gt;"Ja",VLOOKUP($C3410,Listen!$A$2:$F$45,5,0)="Nein",D3410&lt;IF(C3410="LNG Anbindungsanlagen gemäß separater Festlegung",2022,2023)),$AC3410,$AA3410),0)</f>
        <v>0</v>
      </c>
      <c r="AI3410" s="49">
        <f>IFERROR(IF(OR($W3410&lt;&gt;"Ja",VLOOKUP($C3410,Listen!$A$2:$F$45,6,0)="Nein"),$AC3410,$AB3410),0)</f>
        <v>0</v>
      </c>
      <c r="AJ3410" s="49">
        <f>IFERROR(IF(OR($W3410&lt;&gt;"Ja",VLOOKUP($C3410,Listen!$A$2:$F$45,6,0)="Nein"),$AC3410,$AB3410),0)</f>
        <v>0</v>
      </c>
      <c r="AK3410" s="49">
        <f>IFERROR(IF(OR($W3410&lt;&gt;"Ja",VLOOKUP($C3410,Listen!$A$2:$F$45,6,0)="Nein"),$AC3410,$AB3410),0)</f>
        <v>0</v>
      </c>
      <c r="AL3410" s="51">
        <f t="shared" si="1119"/>
        <v>0</v>
      </c>
      <c r="AM3410" s="296">
        <f>IFERROR(IF(VLOOKUP($C3410,Listen!$A$2:$F$45,6,0)="Ja",MAX(BC3410:BD3410),D_SAV!$BC3410),0)</f>
        <v>0</v>
      </c>
      <c r="AN3410" s="51">
        <f t="shared" si="1120"/>
        <v>0</v>
      </c>
      <c r="AP3410" s="304">
        <f t="shared" si="1121"/>
        <v>0</v>
      </c>
      <c r="AQ3410" s="304">
        <f t="shared" si="1122"/>
        <v>0</v>
      </c>
      <c r="AR3410" s="304">
        <f t="shared" si="1123"/>
        <v>0</v>
      </c>
      <c r="AS3410" s="304">
        <f t="shared" si="1124"/>
        <v>0</v>
      </c>
      <c r="AT3410" s="304">
        <f t="shared" si="1125"/>
        <v>0</v>
      </c>
      <c r="AU3410" s="304">
        <f t="shared" si="1126"/>
        <v>0</v>
      </c>
      <c r="AV3410" s="304">
        <f t="shared" si="1127"/>
        <v>0</v>
      </c>
      <c r="AW3410" s="304">
        <f t="shared" si="1128"/>
        <v>0</v>
      </c>
      <c r="AX3410" s="304">
        <f t="shared" si="1129"/>
        <v>0</v>
      </c>
      <c r="AY3410" s="304">
        <f t="shared" si="1130"/>
        <v>0</v>
      </c>
      <c r="AZ3410" s="304">
        <f t="shared" si="1131"/>
        <v>0</v>
      </c>
      <c r="BA3410" s="304">
        <f t="shared" si="1132"/>
        <v>0</v>
      </c>
      <c r="BB3410" s="304">
        <f t="shared" si="1133"/>
        <v>0</v>
      </c>
      <c r="BC3410" s="304">
        <f t="shared" si="1134"/>
        <v>0</v>
      </c>
      <c r="BD3410" s="304">
        <f t="shared" si="1135"/>
        <v>0</v>
      </c>
      <c r="BE3410" s="304">
        <f>IFERROR(IF(VLOOKUP($C3410,Listen!$A$2:$F$45,6,0)="Ja",BB3410-MAX(BC3410:BD3410),BB3410-BC3410),0)</f>
        <v>0</v>
      </c>
    </row>
    <row r="3411" spans="1:57" x14ac:dyDescent="0.25">
      <c r="A3411" s="320" t="str">
        <f>IF(AND(D3411&lt;&gt;0,C3411&lt;&gt;0,E3411&lt;&gt;0),IF(B3411&lt;&gt;0,CONCATENATE(B3411,"-AGr",VLOOKUP(C3411,Listen!$A$2:$D$45,4,FALSE),"-",D3411,"-",E3411,),CONCATENATE("AGr",VLOOKUP(C3411,Listen!$A$2:$D$45,4,FALSE),"-",D3411,"-",E3411)),"keine vollständige ID")</f>
        <v>keine vollständige ID</v>
      </c>
      <c r="B3411" s="301"/>
      <c r="C3411" s="287"/>
      <c r="D3411" s="34"/>
      <c r="E3411" s="306"/>
      <c r="F3411" s="116"/>
      <c r="G3411" s="17"/>
      <c r="H3411" s="17"/>
      <c r="I3411" s="17"/>
      <c r="J3411" s="17"/>
      <c r="K3411" s="17"/>
      <c r="L3411" s="17"/>
      <c r="M3411" s="17"/>
      <c r="N3411" s="17"/>
      <c r="O3411" s="116"/>
      <c r="P3411" s="117">
        <f>IF(D3411&gt;A_Stammdaten!$B$12,0,SUM(G3411,H3411,J3411,L3411:M3411)-SUM(I3411,K3411,N3411:O3411))</f>
        <v>0</v>
      </c>
      <c r="Q3411" s="17"/>
      <c r="R3411" s="17"/>
      <c r="S3411" s="17"/>
      <c r="T3411" s="17"/>
      <c r="U3411" s="62">
        <f t="shared" si="1115"/>
        <v>0</v>
      </c>
      <c r="V3411" s="34"/>
      <c r="W3411" s="34"/>
      <c r="X3411" s="34"/>
      <c r="Y3411" s="34"/>
      <c r="Z3411" s="34"/>
      <c r="AA3411" s="63" t="str">
        <f t="shared" si="1116"/>
        <v>-</v>
      </c>
      <c r="AB3411" s="63" t="str">
        <f t="shared" si="1117"/>
        <v>-</v>
      </c>
      <c r="AC3411" s="63">
        <f>IF(ISBLANK($C3411),0,VLOOKUP($C3411,Listen!$A$2:$C$45,2,FALSE))</f>
        <v>0</v>
      </c>
      <c r="AD3411" s="63">
        <f>IF(ISBLANK($C3411),0,VLOOKUP($C3411,Listen!$A$2:$C$45,3,FALSE))</f>
        <v>0</v>
      </c>
      <c r="AE3411" s="49">
        <f t="shared" si="1118"/>
        <v>0</v>
      </c>
      <c r="AF3411" s="49">
        <f t="shared" si="1118"/>
        <v>0</v>
      </c>
      <c r="AG3411" s="49">
        <f>IFERROR(IF(OR($V3411&lt;&gt;"Ja",VLOOKUP($C3411,Listen!$A$2:$F$45,5,0)="Nein",D3411&lt;IF(C3411="LNG Anbindungsanlagen gemäß separater Festlegung",2022,2023)),$AC3411,$AA3411),0)</f>
        <v>0</v>
      </c>
      <c r="AH3411" s="49">
        <f>IFERROR(IF(OR($V3411&lt;&gt;"Ja",VLOOKUP($C3411,Listen!$A$2:$F$45,5,0)="Nein",D3411&lt;IF(C3411="LNG Anbindungsanlagen gemäß separater Festlegung",2022,2023)),$AC3411,$AA3411),0)</f>
        <v>0</v>
      </c>
      <c r="AI3411" s="49">
        <f>IFERROR(IF(OR($W3411&lt;&gt;"Ja",VLOOKUP($C3411,Listen!$A$2:$F$45,6,0)="Nein"),$AC3411,$AB3411),0)</f>
        <v>0</v>
      </c>
      <c r="AJ3411" s="49">
        <f>IFERROR(IF(OR($W3411&lt;&gt;"Ja",VLOOKUP($C3411,Listen!$A$2:$F$45,6,0)="Nein"),$AC3411,$AB3411),0)</f>
        <v>0</v>
      </c>
      <c r="AK3411" s="49">
        <f>IFERROR(IF(OR($W3411&lt;&gt;"Ja",VLOOKUP($C3411,Listen!$A$2:$F$45,6,0)="Nein"),$AC3411,$AB3411),0)</f>
        <v>0</v>
      </c>
      <c r="AL3411" s="51">
        <f t="shared" si="1119"/>
        <v>0</v>
      </c>
      <c r="AM3411" s="296">
        <f>IFERROR(IF(VLOOKUP($C3411,Listen!$A$2:$F$45,6,0)="Ja",MAX(BC3411:BD3411),D_SAV!$BC3411),0)</f>
        <v>0</v>
      </c>
      <c r="AN3411" s="51">
        <f t="shared" si="1120"/>
        <v>0</v>
      </c>
      <c r="AP3411" s="304">
        <f t="shared" si="1121"/>
        <v>0</v>
      </c>
      <c r="AQ3411" s="304">
        <f t="shared" si="1122"/>
        <v>0</v>
      </c>
      <c r="AR3411" s="304">
        <f t="shared" si="1123"/>
        <v>0</v>
      </c>
      <c r="AS3411" s="304">
        <f t="shared" si="1124"/>
        <v>0</v>
      </c>
      <c r="AT3411" s="304">
        <f t="shared" si="1125"/>
        <v>0</v>
      </c>
      <c r="AU3411" s="304">
        <f t="shared" si="1126"/>
        <v>0</v>
      </c>
      <c r="AV3411" s="304">
        <f t="shared" si="1127"/>
        <v>0</v>
      </c>
      <c r="AW3411" s="304">
        <f t="shared" si="1128"/>
        <v>0</v>
      </c>
      <c r="AX3411" s="304">
        <f t="shared" si="1129"/>
        <v>0</v>
      </c>
      <c r="AY3411" s="304">
        <f t="shared" si="1130"/>
        <v>0</v>
      </c>
      <c r="AZ3411" s="304">
        <f t="shared" si="1131"/>
        <v>0</v>
      </c>
      <c r="BA3411" s="304">
        <f t="shared" si="1132"/>
        <v>0</v>
      </c>
      <c r="BB3411" s="304">
        <f t="shared" si="1133"/>
        <v>0</v>
      </c>
      <c r="BC3411" s="304">
        <f t="shared" si="1134"/>
        <v>0</v>
      </c>
      <c r="BD3411" s="304">
        <f t="shared" si="1135"/>
        <v>0</v>
      </c>
      <c r="BE3411" s="304">
        <f>IFERROR(IF(VLOOKUP($C3411,Listen!$A$2:$F$45,6,0)="Ja",BB3411-MAX(BC3411:BD3411),BB3411-BC3411),0)</f>
        <v>0</v>
      </c>
    </row>
    <row r="3412" spans="1:57" x14ac:dyDescent="0.25">
      <c r="A3412" s="320" t="str">
        <f>IF(AND(D3412&lt;&gt;0,C3412&lt;&gt;0,E3412&lt;&gt;0),IF(B3412&lt;&gt;0,CONCATENATE(B3412,"-AGr",VLOOKUP(C3412,Listen!$A$2:$D$45,4,FALSE),"-",D3412,"-",E3412,),CONCATENATE("AGr",VLOOKUP(C3412,Listen!$A$2:$D$45,4,FALSE),"-",D3412,"-",E3412)),"keine vollständige ID")</f>
        <v>keine vollständige ID</v>
      </c>
      <c r="B3412" s="301"/>
      <c r="C3412" s="287"/>
      <c r="D3412" s="34"/>
      <c r="E3412" s="306"/>
      <c r="F3412" s="116"/>
      <c r="G3412" s="17"/>
      <c r="H3412" s="17"/>
      <c r="I3412" s="17"/>
      <c r="J3412" s="17"/>
      <c r="K3412" s="17"/>
      <c r="L3412" s="17"/>
      <c r="M3412" s="17"/>
      <c r="N3412" s="17"/>
      <c r="O3412" s="116"/>
      <c r="P3412" s="117">
        <f>IF(D3412&gt;A_Stammdaten!$B$12,0,SUM(G3412,H3412,J3412,L3412:M3412)-SUM(I3412,K3412,N3412:O3412))</f>
        <v>0</v>
      </c>
      <c r="Q3412" s="17"/>
      <c r="R3412" s="17"/>
      <c r="S3412" s="17"/>
      <c r="T3412" s="17"/>
      <c r="U3412" s="62">
        <f t="shared" si="1115"/>
        <v>0</v>
      </c>
      <c r="V3412" s="34"/>
      <c r="W3412" s="34"/>
      <c r="X3412" s="34"/>
      <c r="Y3412" s="34"/>
      <c r="Z3412" s="34"/>
      <c r="AA3412" s="63" t="str">
        <f t="shared" si="1116"/>
        <v>-</v>
      </c>
      <c r="AB3412" s="63" t="str">
        <f t="shared" si="1117"/>
        <v>-</v>
      </c>
      <c r="AC3412" s="63">
        <f>IF(ISBLANK($C3412),0,VLOOKUP($C3412,Listen!$A$2:$C$45,2,FALSE))</f>
        <v>0</v>
      </c>
      <c r="AD3412" s="63">
        <f>IF(ISBLANK($C3412),0,VLOOKUP($C3412,Listen!$A$2:$C$45,3,FALSE))</f>
        <v>0</v>
      </c>
      <c r="AE3412" s="49">
        <f t="shared" si="1118"/>
        <v>0</v>
      </c>
      <c r="AF3412" s="49">
        <f t="shared" si="1118"/>
        <v>0</v>
      </c>
      <c r="AG3412" s="49">
        <f>IFERROR(IF(OR($V3412&lt;&gt;"Ja",VLOOKUP($C3412,Listen!$A$2:$F$45,5,0)="Nein",D3412&lt;IF(C3412="LNG Anbindungsanlagen gemäß separater Festlegung",2022,2023)),$AC3412,$AA3412),0)</f>
        <v>0</v>
      </c>
      <c r="AH3412" s="49">
        <f>IFERROR(IF(OR($V3412&lt;&gt;"Ja",VLOOKUP($C3412,Listen!$A$2:$F$45,5,0)="Nein",D3412&lt;IF(C3412="LNG Anbindungsanlagen gemäß separater Festlegung",2022,2023)),$AC3412,$AA3412),0)</f>
        <v>0</v>
      </c>
      <c r="AI3412" s="49">
        <f>IFERROR(IF(OR($W3412&lt;&gt;"Ja",VLOOKUP($C3412,Listen!$A$2:$F$45,6,0)="Nein"),$AC3412,$AB3412),0)</f>
        <v>0</v>
      </c>
      <c r="AJ3412" s="49">
        <f>IFERROR(IF(OR($W3412&lt;&gt;"Ja",VLOOKUP($C3412,Listen!$A$2:$F$45,6,0)="Nein"),$AC3412,$AB3412),0)</f>
        <v>0</v>
      </c>
      <c r="AK3412" s="49">
        <f>IFERROR(IF(OR($W3412&lt;&gt;"Ja",VLOOKUP($C3412,Listen!$A$2:$F$45,6,0)="Nein"),$AC3412,$AB3412),0)</f>
        <v>0</v>
      </c>
      <c r="AL3412" s="51">
        <f t="shared" si="1119"/>
        <v>0</v>
      </c>
      <c r="AM3412" s="296">
        <f>IFERROR(IF(VLOOKUP($C3412,Listen!$A$2:$F$45,6,0)="Ja",MAX(BC3412:BD3412),D_SAV!$BC3412),0)</f>
        <v>0</v>
      </c>
      <c r="AN3412" s="51">
        <f t="shared" si="1120"/>
        <v>0</v>
      </c>
      <c r="AP3412" s="304">
        <f t="shared" si="1121"/>
        <v>0</v>
      </c>
      <c r="AQ3412" s="304">
        <f t="shared" si="1122"/>
        <v>0</v>
      </c>
      <c r="AR3412" s="304">
        <f t="shared" si="1123"/>
        <v>0</v>
      </c>
      <c r="AS3412" s="304">
        <f t="shared" si="1124"/>
        <v>0</v>
      </c>
      <c r="AT3412" s="304">
        <f t="shared" si="1125"/>
        <v>0</v>
      </c>
      <c r="AU3412" s="304">
        <f t="shared" si="1126"/>
        <v>0</v>
      </c>
      <c r="AV3412" s="304">
        <f t="shared" si="1127"/>
        <v>0</v>
      </c>
      <c r="AW3412" s="304">
        <f t="shared" si="1128"/>
        <v>0</v>
      </c>
      <c r="AX3412" s="304">
        <f t="shared" si="1129"/>
        <v>0</v>
      </c>
      <c r="AY3412" s="304">
        <f t="shared" si="1130"/>
        <v>0</v>
      </c>
      <c r="AZ3412" s="304">
        <f t="shared" si="1131"/>
        <v>0</v>
      </c>
      <c r="BA3412" s="304">
        <f t="shared" si="1132"/>
        <v>0</v>
      </c>
      <c r="BB3412" s="304">
        <f t="shared" si="1133"/>
        <v>0</v>
      </c>
      <c r="BC3412" s="304">
        <f t="shared" si="1134"/>
        <v>0</v>
      </c>
      <c r="BD3412" s="304">
        <f t="shared" si="1135"/>
        <v>0</v>
      </c>
      <c r="BE3412" s="304">
        <f>IFERROR(IF(VLOOKUP($C3412,Listen!$A$2:$F$45,6,0)="Ja",BB3412-MAX(BC3412:BD3412),BB3412-BC3412),0)</f>
        <v>0</v>
      </c>
    </row>
    <row r="3413" spans="1:57" x14ac:dyDescent="0.25">
      <c r="A3413" s="320" t="str">
        <f>IF(AND(D3413&lt;&gt;0,C3413&lt;&gt;0,E3413&lt;&gt;0),IF(B3413&lt;&gt;0,CONCATENATE(B3413,"-AGr",VLOOKUP(C3413,Listen!$A$2:$D$45,4,FALSE),"-",D3413,"-",E3413,),CONCATENATE("AGr",VLOOKUP(C3413,Listen!$A$2:$D$45,4,FALSE),"-",D3413,"-",E3413)),"keine vollständige ID")</f>
        <v>keine vollständige ID</v>
      </c>
      <c r="B3413" s="301"/>
      <c r="C3413" s="287"/>
      <c r="D3413" s="34"/>
      <c r="E3413" s="306"/>
      <c r="F3413" s="116"/>
      <c r="G3413" s="17"/>
      <c r="H3413" s="17"/>
      <c r="I3413" s="17"/>
      <c r="J3413" s="17"/>
      <c r="K3413" s="17"/>
      <c r="L3413" s="17"/>
      <c r="M3413" s="17"/>
      <c r="N3413" s="17"/>
      <c r="O3413" s="116"/>
      <c r="P3413" s="117">
        <f>IF(D3413&gt;A_Stammdaten!$B$12,0,SUM(G3413,H3413,J3413,L3413:M3413)-SUM(I3413,K3413,N3413:O3413))</f>
        <v>0</v>
      </c>
      <c r="Q3413" s="17"/>
      <c r="R3413" s="17"/>
      <c r="S3413" s="17"/>
      <c r="T3413" s="17"/>
      <c r="U3413" s="62">
        <f t="shared" si="1115"/>
        <v>0</v>
      </c>
      <c r="V3413" s="34"/>
      <c r="W3413" s="34"/>
      <c r="X3413" s="34"/>
      <c r="Y3413" s="34"/>
      <c r="Z3413" s="34"/>
      <c r="AA3413" s="63" t="str">
        <f t="shared" si="1116"/>
        <v>-</v>
      </c>
      <c r="AB3413" s="63" t="str">
        <f t="shared" si="1117"/>
        <v>-</v>
      </c>
      <c r="AC3413" s="63">
        <f>IF(ISBLANK($C3413),0,VLOOKUP($C3413,Listen!$A$2:$C$45,2,FALSE))</f>
        <v>0</v>
      </c>
      <c r="AD3413" s="63">
        <f>IF(ISBLANK($C3413),0,VLOOKUP($C3413,Listen!$A$2:$C$45,3,FALSE))</f>
        <v>0</v>
      </c>
      <c r="AE3413" s="49">
        <f t="shared" si="1118"/>
        <v>0</v>
      </c>
      <c r="AF3413" s="49">
        <f t="shared" si="1118"/>
        <v>0</v>
      </c>
      <c r="AG3413" s="49">
        <f>IFERROR(IF(OR($V3413&lt;&gt;"Ja",VLOOKUP($C3413,Listen!$A$2:$F$45,5,0)="Nein",D3413&lt;IF(C3413="LNG Anbindungsanlagen gemäß separater Festlegung",2022,2023)),$AC3413,$AA3413),0)</f>
        <v>0</v>
      </c>
      <c r="AH3413" s="49">
        <f>IFERROR(IF(OR($V3413&lt;&gt;"Ja",VLOOKUP($C3413,Listen!$A$2:$F$45,5,0)="Nein",D3413&lt;IF(C3413="LNG Anbindungsanlagen gemäß separater Festlegung",2022,2023)),$AC3413,$AA3413),0)</f>
        <v>0</v>
      </c>
      <c r="AI3413" s="49">
        <f>IFERROR(IF(OR($W3413&lt;&gt;"Ja",VLOOKUP($C3413,Listen!$A$2:$F$45,6,0)="Nein"),$AC3413,$AB3413),0)</f>
        <v>0</v>
      </c>
      <c r="AJ3413" s="49">
        <f>IFERROR(IF(OR($W3413&lt;&gt;"Ja",VLOOKUP($C3413,Listen!$A$2:$F$45,6,0)="Nein"),$AC3413,$AB3413),0)</f>
        <v>0</v>
      </c>
      <c r="AK3413" s="49">
        <f>IFERROR(IF(OR($W3413&lt;&gt;"Ja",VLOOKUP($C3413,Listen!$A$2:$F$45,6,0)="Nein"),$AC3413,$AB3413),0)</f>
        <v>0</v>
      </c>
      <c r="AL3413" s="51">
        <f t="shared" si="1119"/>
        <v>0</v>
      </c>
      <c r="AM3413" s="296">
        <f>IFERROR(IF(VLOOKUP($C3413,Listen!$A$2:$F$45,6,0)="Ja",MAX(BC3413:BD3413),D_SAV!$BC3413),0)</f>
        <v>0</v>
      </c>
      <c r="AN3413" s="51">
        <f t="shared" si="1120"/>
        <v>0</v>
      </c>
      <c r="AP3413" s="304">
        <f t="shared" si="1121"/>
        <v>0</v>
      </c>
      <c r="AQ3413" s="304">
        <f t="shared" si="1122"/>
        <v>0</v>
      </c>
      <c r="AR3413" s="304">
        <f t="shared" si="1123"/>
        <v>0</v>
      </c>
      <c r="AS3413" s="304">
        <f t="shared" si="1124"/>
        <v>0</v>
      </c>
      <c r="AT3413" s="304">
        <f t="shared" si="1125"/>
        <v>0</v>
      </c>
      <c r="AU3413" s="304">
        <f t="shared" si="1126"/>
        <v>0</v>
      </c>
      <c r="AV3413" s="304">
        <f t="shared" si="1127"/>
        <v>0</v>
      </c>
      <c r="AW3413" s="304">
        <f t="shared" si="1128"/>
        <v>0</v>
      </c>
      <c r="AX3413" s="304">
        <f t="shared" si="1129"/>
        <v>0</v>
      </c>
      <c r="AY3413" s="304">
        <f t="shared" si="1130"/>
        <v>0</v>
      </c>
      <c r="AZ3413" s="304">
        <f t="shared" si="1131"/>
        <v>0</v>
      </c>
      <c r="BA3413" s="304">
        <f t="shared" si="1132"/>
        <v>0</v>
      </c>
      <c r="BB3413" s="304">
        <f t="shared" si="1133"/>
        <v>0</v>
      </c>
      <c r="BC3413" s="304">
        <f t="shared" si="1134"/>
        <v>0</v>
      </c>
      <c r="BD3413" s="304">
        <f t="shared" si="1135"/>
        <v>0</v>
      </c>
      <c r="BE3413" s="304">
        <f>IFERROR(IF(VLOOKUP($C3413,Listen!$A$2:$F$45,6,0)="Ja",BB3413-MAX(BC3413:BD3413),BB3413-BC3413),0)</f>
        <v>0</v>
      </c>
    </row>
    <row r="3414" spans="1:57" x14ac:dyDescent="0.25">
      <c r="A3414" s="320" t="str">
        <f>IF(AND(D3414&lt;&gt;0,C3414&lt;&gt;0,E3414&lt;&gt;0),IF(B3414&lt;&gt;0,CONCATENATE(B3414,"-AGr",VLOOKUP(C3414,Listen!$A$2:$D$45,4,FALSE),"-",D3414,"-",E3414,),CONCATENATE("AGr",VLOOKUP(C3414,Listen!$A$2:$D$45,4,FALSE),"-",D3414,"-",E3414)),"keine vollständige ID")</f>
        <v>keine vollständige ID</v>
      </c>
      <c r="B3414" s="301"/>
      <c r="C3414" s="287"/>
      <c r="D3414" s="34"/>
      <c r="E3414" s="306"/>
      <c r="F3414" s="116"/>
      <c r="G3414" s="17"/>
      <c r="H3414" s="17"/>
      <c r="I3414" s="17"/>
      <c r="J3414" s="17"/>
      <c r="K3414" s="17"/>
      <c r="L3414" s="17"/>
      <c r="M3414" s="17"/>
      <c r="N3414" s="17"/>
      <c r="O3414" s="116"/>
      <c r="P3414" s="117">
        <f>IF(D3414&gt;A_Stammdaten!$B$12,0,SUM(G3414,H3414,J3414,L3414:M3414)-SUM(I3414,K3414,N3414:O3414))</f>
        <v>0</v>
      </c>
      <c r="Q3414" s="17"/>
      <c r="R3414" s="17"/>
      <c r="S3414" s="17"/>
      <c r="T3414" s="17"/>
      <c r="U3414" s="62">
        <f t="shared" si="1115"/>
        <v>0</v>
      </c>
      <c r="V3414" s="34"/>
      <c r="W3414" s="34"/>
      <c r="X3414" s="34"/>
      <c r="Y3414" s="34"/>
      <c r="Z3414" s="34"/>
      <c r="AA3414" s="63" t="str">
        <f t="shared" si="1116"/>
        <v>-</v>
      </c>
      <c r="AB3414" s="63" t="str">
        <f t="shared" si="1117"/>
        <v>-</v>
      </c>
      <c r="AC3414" s="63">
        <f>IF(ISBLANK($C3414),0,VLOOKUP($C3414,Listen!$A$2:$C$45,2,FALSE))</f>
        <v>0</v>
      </c>
      <c r="AD3414" s="63">
        <f>IF(ISBLANK($C3414),0,VLOOKUP($C3414,Listen!$A$2:$C$45,3,FALSE))</f>
        <v>0</v>
      </c>
      <c r="AE3414" s="49">
        <f t="shared" si="1118"/>
        <v>0</v>
      </c>
      <c r="AF3414" s="49">
        <f t="shared" si="1118"/>
        <v>0</v>
      </c>
      <c r="AG3414" s="49">
        <f>IFERROR(IF(OR($V3414&lt;&gt;"Ja",VLOOKUP($C3414,Listen!$A$2:$F$45,5,0)="Nein",D3414&lt;IF(C3414="LNG Anbindungsanlagen gemäß separater Festlegung",2022,2023)),$AC3414,$AA3414),0)</f>
        <v>0</v>
      </c>
      <c r="AH3414" s="49">
        <f>IFERROR(IF(OR($V3414&lt;&gt;"Ja",VLOOKUP($C3414,Listen!$A$2:$F$45,5,0)="Nein",D3414&lt;IF(C3414="LNG Anbindungsanlagen gemäß separater Festlegung",2022,2023)),$AC3414,$AA3414),0)</f>
        <v>0</v>
      </c>
      <c r="AI3414" s="49">
        <f>IFERROR(IF(OR($W3414&lt;&gt;"Ja",VLOOKUP($C3414,Listen!$A$2:$F$45,6,0)="Nein"),$AC3414,$AB3414),0)</f>
        <v>0</v>
      </c>
      <c r="AJ3414" s="49">
        <f>IFERROR(IF(OR($W3414&lt;&gt;"Ja",VLOOKUP($C3414,Listen!$A$2:$F$45,6,0)="Nein"),$AC3414,$AB3414),0)</f>
        <v>0</v>
      </c>
      <c r="AK3414" s="49">
        <f>IFERROR(IF(OR($W3414&lt;&gt;"Ja",VLOOKUP($C3414,Listen!$A$2:$F$45,6,0)="Nein"),$AC3414,$AB3414),0)</f>
        <v>0</v>
      </c>
      <c r="AL3414" s="51">
        <f t="shared" si="1119"/>
        <v>0</v>
      </c>
      <c r="AM3414" s="296">
        <f>IFERROR(IF(VLOOKUP($C3414,Listen!$A$2:$F$45,6,0)="Ja",MAX(BC3414:BD3414),D_SAV!$BC3414),0)</f>
        <v>0</v>
      </c>
      <c r="AN3414" s="51">
        <f t="shared" si="1120"/>
        <v>0</v>
      </c>
      <c r="AP3414" s="304">
        <f t="shared" si="1121"/>
        <v>0</v>
      </c>
      <c r="AQ3414" s="304">
        <f t="shared" si="1122"/>
        <v>0</v>
      </c>
      <c r="AR3414" s="304">
        <f t="shared" si="1123"/>
        <v>0</v>
      </c>
      <c r="AS3414" s="304">
        <f t="shared" si="1124"/>
        <v>0</v>
      </c>
      <c r="AT3414" s="304">
        <f t="shared" si="1125"/>
        <v>0</v>
      </c>
      <c r="AU3414" s="304">
        <f t="shared" si="1126"/>
        <v>0</v>
      </c>
      <c r="AV3414" s="304">
        <f t="shared" si="1127"/>
        <v>0</v>
      </c>
      <c r="AW3414" s="304">
        <f t="shared" si="1128"/>
        <v>0</v>
      </c>
      <c r="AX3414" s="304">
        <f t="shared" si="1129"/>
        <v>0</v>
      </c>
      <c r="AY3414" s="304">
        <f t="shared" si="1130"/>
        <v>0</v>
      </c>
      <c r="AZ3414" s="304">
        <f t="shared" si="1131"/>
        <v>0</v>
      </c>
      <c r="BA3414" s="304">
        <f t="shared" si="1132"/>
        <v>0</v>
      </c>
      <c r="BB3414" s="304">
        <f t="shared" si="1133"/>
        <v>0</v>
      </c>
      <c r="BC3414" s="304">
        <f t="shared" si="1134"/>
        <v>0</v>
      </c>
      <c r="BD3414" s="304">
        <f t="shared" si="1135"/>
        <v>0</v>
      </c>
      <c r="BE3414" s="304">
        <f>IFERROR(IF(VLOOKUP($C3414,Listen!$A$2:$F$45,6,0)="Ja",BB3414-MAX(BC3414:BD3414),BB3414-BC3414),0)</f>
        <v>0</v>
      </c>
    </row>
    <row r="3415" spans="1:57" x14ac:dyDescent="0.25">
      <c r="A3415" s="320" t="str">
        <f>IF(AND(D3415&lt;&gt;0,C3415&lt;&gt;0,E3415&lt;&gt;0),IF(B3415&lt;&gt;0,CONCATENATE(B3415,"-AGr",VLOOKUP(C3415,Listen!$A$2:$D$45,4,FALSE),"-",D3415,"-",E3415,),CONCATENATE("AGr",VLOOKUP(C3415,Listen!$A$2:$D$45,4,FALSE),"-",D3415,"-",E3415)),"keine vollständige ID")</f>
        <v>keine vollständige ID</v>
      </c>
      <c r="B3415" s="301"/>
      <c r="C3415" s="287"/>
      <c r="D3415" s="34"/>
      <c r="E3415" s="306"/>
      <c r="F3415" s="116"/>
      <c r="G3415" s="17"/>
      <c r="H3415" s="17"/>
      <c r="I3415" s="17"/>
      <c r="J3415" s="17"/>
      <c r="K3415" s="17"/>
      <c r="L3415" s="17"/>
      <c r="M3415" s="17"/>
      <c r="N3415" s="17"/>
      <c r="O3415" s="116"/>
      <c r="P3415" s="117">
        <f>IF(D3415&gt;A_Stammdaten!$B$12,0,SUM(G3415,H3415,J3415,L3415:M3415)-SUM(I3415,K3415,N3415:O3415))</f>
        <v>0</v>
      </c>
      <c r="Q3415" s="17"/>
      <c r="R3415" s="17"/>
      <c r="S3415" s="17"/>
      <c r="T3415" s="17"/>
      <c r="U3415" s="62">
        <f t="shared" si="1115"/>
        <v>0</v>
      </c>
      <c r="V3415" s="34"/>
      <c r="W3415" s="34"/>
      <c r="X3415" s="34"/>
      <c r="Y3415" s="34"/>
      <c r="Z3415" s="34"/>
      <c r="AA3415" s="63" t="str">
        <f t="shared" si="1116"/>
        <v>-</v>
      </c>
      <c r="AB3415" s="63" t="str">
        <f t="shared" si="1117"/>
        <v>-</v>
      </c>
      <c r="AC3415" s="63">
        <f>IF(ISBLANK($C3415),0,VLOOKUP($C3415,Listen!$A$2:$C$45,2,FALSE))</f>
        <v>0</v>
      </c>
      <c r="AD3415" s="63">
        <f>IF(ISBLANK($C3415),0,VLOOKUP($C3415,Listen!$A$2:$C$45,3,FALSE))</f>
        <v>0</v>
      </c>
      <c r="AE3415" s="49">
        <f t="shared" si="1118"/>
        <v>0</v>
      </c>
      <c r="AF3415" s="49">
        <f t="shared" si="1118"/>
        <v>0</v>
      </c>
      <c r="AG3415" s="49">
        <f>IFERROR(IF(OR($V3415&lt;&gt;"Ja",VLOOKUP($C3415,Listen!$A$2:$F$45,5,0)="Nein",D3415&lt;IF(C3415="LNG Anbindungsanlagen gemäß separater Festlegung",2022,2023)),$AC3415,$AA3415),0)</f>
        <v>0</v>
      </c>
      <c r="AH3415" s="49">
        <f>IFERROR(IF(OR($V3415&lt;&gt;"Ja",VLOOKUP($C3415,Listen!$A$2:$F$45,5,0)="Nein",D3415&lt;IF(C3415="LNG Anbindungsanlagen gemäß separater Festlegung",2022,2023)),$AC3415,$AA3415),0)</f>
        <v>0</v>
      </c>
      <c r="AI3415" s="49">
        <f>IFERROR(IF(OR($W3415&lt;&gt;"Ja",VLOOKUP($C3415,Listen!$A$2:$F$45,6,0)="Nein"),$AC3415,$AB3415),0)</f>
        <v>0</v>
      </c>
      <c r="AJ3415" s="49">
        <f>IFERROR(IF(OR($W3415&lt;&gt;"Ja",VLOOKUP($C3415,Listen!$A$2:$F$45,6,0)="Nein"),$AC3415,$AB3415),0)</f>
        <v>0</v>
      </c>
      <c r="AK3415" s="49">
        <f>IFERROR(IF(OR($W3415&lt;&gt;"Ja",VLOOKUP($C3415,Listen!$A$2:$F$45,6,0)="Nein"),$AC3415,$AB3415),0)</f>
        <v>0</v>
      </c>
      <c r="AL3415" s="51">
        <f t="shared" si="1119"/>
        <v>0</v>
      </c>
      <c r="AM3415" s="296">
        <f>IFERROR(IF(VLOOKUP($C3415,Listen!$A$2:$F$45,6,0)="Ja",MAX(BC3415:BD3415),D_SAV!$BC3415),0)</f>
        <v>0</v>
      </c>
      <c r="AN3415" s="51">
        <f t="shared" si="1120"/>
        <v>0</v>
      </c>
      <c r="AP3415" s="304">
        <f t="shared" si="1121"/>
        <v>0</v>
      </c>
      <c r="AQ3415" s="304">
        <f t="shared" si="1122"/>
        <v>0</v>
      </c>
      <c r="AR3415" s="304">
        <f t="shared" si="1123"/>
        <v>0</v>
      </c>
      <c r="AS3415" s="304">
        <f t="shared" si="1124"/>
        <v>0</v>
      </c>
      <c r="AT3415" s="304">
        <f t="shared" si="1125"/>
        <v>0</v>
      </c>
      <c r="AU3415" s="304">
        <f t="shared" si="1126"/>
        <v>0</v>
      </c>
      <c r="AV3415" s="304">
        <f t="shared" si="1127"/>
        <v>0</v>
      </c>
      <c r="AW3415" s="304">
        <f t="shared" si="1128"/>
        <v>0</v>
      </c>
      <c r="AX3415" s="304">
        <f t="shared" si="1129"/>
        <v>0</v>
      </c>
      <c r="AY3415" s="304">
        <f t="shared" si="1130"/>
        <v>0</v>
      </c>
      <c r="AZ3415" s="304">
        <f t="shared" si="1131"/>
        <v>0</v>
      </c>
      <c r="BA3415" s="304">
        <f t="shared" si="1132"/>
        <v>0</v>
      </c>
      <c r="BB3415" s="304">
        <f t="shared" si="1133"/>
        <v>0</v>
      </c>
      <c r="BC3415" s="304">
        <f t="shared" si="1134"/>
        <v>0</v>
      </c>
      <c r="BD3415" s="304">
        <f t="shared" si="1135"/>
        <v>0</v>
      </c>
      <c r="BE3415" s="304">
        <f>IFERROR(IF(VLOOKUP($C3415,Listen!$A$2:$F$45,6,0)="Ja",BB3415-MAX(BC3415:BD3415),BB3415-BC3415),0)</f>
        <v>0</v>
      </c>
    </row>
    <row r="3416" spans="1:57" x14ac:dyDescent="0.25">
      <c r="A3416" s="320" t="str">
        <f>IF(AND(D3416&lt;&gt;0,C3416&lt;&gt;0,E3416&lt;&gt;0),IF(B3416&lt;&gt;0,CONCATENATE(B3416,"-AGr",VLOOKUP(C3416,Listen!$A$2:$D$45,4,FALSE),"-",D3416,"-",E3416,),CONCATENATE("AGr",VLOOKUP(C3416,Listen!$A$2:$D$45,4,FALSE),"-",D3416,"-",E3416)),"keine vollständige ID")</f>
        <v>keine vollständige ID</v>
      </c>
      <c r="B3416" s="301"/>
      <c r="C3416" s="287"/>
      <c r="D3416" s="34"/>
      <c r="E3416" s="306"/>
      <c r="F3416" s="116"/>
      <c r="G3416" s="17"/>
      <c r="H3416" s="17"/>
      <c r="I3416" s="17"/>
      <c r="J3416" s="17"/>
      <c r="K3416" s="17"/>
      <c r="L3416" s="17"/>
      <c r="M3416" s="17"/>
      <c r="N3416" s="17"/>
      <c r="O3416" s="116"/>
      <c r="P3416" s="117">
        <f>IF(D3416&gt;A_Stammdaten!$B$12,0,SUM(G3416,H3416,J3416,L3416:M3416)-SUM(I3416,K3416,N3416:O3416))</f>
        <v>0</v>
      </c>
      <c r="Q3416" s="17"/>
      <c r="R3416" s="17"/>
      <c r="S3416" s="17"/>
      <c r="T3416" s="17"/>
      <c r="U3416" s="62">
        <f t="shared" si="1115"/>
        <v>0</v>
      </c>
      <c r="V3416" s="34"/>
      <c r="W3416" s="34"/>
      <c r="X3416" s="34"/>
      <c r="Y3416" s="34"/>
      <c r="Z3416" s="34"/>
      <c r="AA3416" s="63" t="str">
        <f t="shared" si="1116"/>
        <v>-</v>
      </c>
      <c r="AB3416" s="63" t="str">
        <f t="shared" si="1117"/>
        <v>-</v>
      </c>
      <c r="AC3416" s="63">
        <f>IF(ISBLANK($C3416),0,VLOOKUP($C3416,Listen!$A$2:$C$45,2,FALSE))</f>
        <v>0</v>
      </c>
      <c r="AD3416" s="63">
        <f>IF(ISBLANK($C3416),0,VLOOKUP($C3416,Listen!$A$2:$C$45,3,FALSE))</f>
        <v>0</v>
      </c>
      <c r="AE3416" s="49">
        <f t="shared" si="1118"/>
        <v>0</v>
      </c>
      <c r="AF3416" s="49">
        <f t="shared" si="1118"/>
        <v>0</v>
      </c>
      <c r="AG3416" s="49">
        <f>IFERROR(IF(OR($V3416&lt;&gt;"Ja",VLOOKUP($C3416,Listen!$A$2:$F$45,5,0)="Nein",D3416&lt;IF(C3416="LNG Anbindungsanlagen gemäß separater Festlegung",2022,2023)),$AC3416,$AA3416),0)</f>
        <v>0</v>
      </c>
      <c r="AH3416" s="49">
        <f>IFERROR(IF(OR($V3416&lt;&gt;"Ja",VLOOKUP($C3416,Listen!$A$2:$F$45,5,0)="Nein",D3416&lt;IF(C3416="LNG Anbindungsanlagen gemäß separater Festlegung",2022,2023)),$AC3416,$AA3416),0)</f>
        <v>0</v>
      </c>
      <c r="AI3416" s="49">
        <f>IFERROR(IF(OR($W3416&lt;&gt;"Ja",VLOOKUP($C3416,Listen!$A$2:$F$45,6,0)="Nein"),$AC3416,$AB3416),0)</f>
        <v>0</v>
      </c>
      <c r="AJ3416" s="49">
        <f>IFERROR(IF(OR($W3416&lt;&gt;"Ja",VLOOKUP($C3416,Listen!$A$2:$F$45,6,0)="Nein"),$AC3416,$AB3416),0)</f>
        <v>0</v>
      </c>
      <c r="AK3416" s="49">
        <f>IFERROR(IF(OR($W3416&lt;&gt;"Ja",VLOOKUP($C3416,Listen!$A$2:$F$45,6,0)="Nein"),$AC3416,$AB3416),0)</f>
        <v>0</v>
      </c>
      <c r="AL3416" s="51">
        <f t="shared" si="1119"/>
        <v>0</v>
      </c>
      <c r="AM3416" s="296">
        <f>IFERROR(IF(VLOOKUP($C3416,Listen!$A$2:$F$45,6,0)="Ja",MAX(BC3416:BD3416),D_SAV!$BC3416),0)</f>
        <v>0</v>
      </c>
      <c r="AN3416" s="51">
        <f t="shared" si="1120"/>
        <v>0</v>
      </c>
      <c r="AP3416" s="304">
        <f t="shared" si="1121"/>
        <v>0</v>
      </c>
      <c r="AQ3416" s="304">
        <f t="shared" si="1122"/>
        <v>0</v>
      </c>
      <c r="AR3416" s="304">
        <f t="shared" si="1123"/>
        <v>0</v>
      </c>
      <c r="AS3416" s="304">
        <f t="shared" si="1124"/>
        <v>0</v>
      </c>
      <c r="AT3416" s="304">
        <f t="shared" si="1125"/>
        <v>0</v>
      </c>
      <c r="AU3416" s="304">
        <f t="shared" si="1126"/>
        <v>0</v>
      </c>
      <c r="AV3416" s="304">
        <f t="shared" si="1127"/>
        <v>0</v>
      </c>
      <c r="AW3416" s="304">
        <f t="shared" si="1128"/>
        <v>0</v>
      </c>
      <c r="AX3416" s="304">
        <f t="shared" si="1129"/>
        <v>0</v>
      </c>
      <c r="AY3416" s="304">
        <f t="shared" si="1130"/>
        <v>0</v>
      </c>
      <c r="AZ3416" s="304">
        <f t="shared" si="1131"/>
        <v>0</v>
      </c>
      <c r="BA3416" s="304">
        <f t="shared" si="1132"/>
        <v>0</v>
      </c>
      <c r="BB3416" s="304">
        <f t="shared" si="1133"/>
        <v>0</v>
      </c>
      <c r="BC3416" s="304">
        <f t="shared" si="1134"/>
        <v>0</v>
      </c>
      <c r="BD3416" s="304">
        <f t="shared" si="1135"/>
        <v>0</v>
      </c>
      <c r="BE3416" s="304">
        <f>IFERROR(IF(VLOOKUP($C3416,Listen!$A$2:$F$45,6,0)="Ja",BB3416-MAX(BC3416:BD3416),BB3416-BC3416),0)</f>
        <v>0</v>
      </c>
    </row>
    <row r="3417" spans="1:57" x14ac:dyDescent="0.25">
      <c r="A3417" s="320" t="str">
        <f>IF(AND(D3417&lt;&gt;0,C3417&lt;&gt;0,E3417&lt;&gt;0),IF(B3417&lt;&gt;0,CONCATENATE(B3417,"-AGr",VLOOKUP(C3417,Listen!$A$2:$D$45,4,FALSE),"-",D3417,"-",E3417,),CONCATENATE("AGr",VLOOKUP(C3417,Listen!$A$2:$D$45,4,FALSE),"-",D3417,"-",E3417)),"keine vollständige ID")</f>
        <v>keine vollständige ID</v>
      </c>
      <c r="B3417" s="301"/>
      <c r="C3417" s="287"/>
      <c r="D3417" s="34"/>
      <c r="E3417" s="306"/>
      <c r="F3417" s="116"/>
      <c r="G3417" s="17"/>
      <c r="H3417" s="17"/>
      <c r="I3417" s="17"/>
      <c r="J3417" s="17"/>
      <c r="K3417" s="17"/>
      <c r="L3417" s="17"/>
      <c r="M3417" s="17"/>
      <c r="N3417" s="17"/>
      <c r="O3417" s="116"/>
      <c r="P3417" s="117">
        <f>IF(D3417&gt;A_Stammdaten!$B$12,0,SUM(G3417,H3417,J3417,L3417:M3417)-SUM(I3417,K3417,N3417:O3417))</f>
        <v>0</v>
      </c>
      <c r="Q3417" s="17"/>
      <c r="R3417" s="17"/>
      <c r="S3417" s="17"/>
      <c r="T3417" s="17"/>
      <c r="U3417" s="62">
        <f t="shared" si="1115"/>
        <v>0</v>
      </c>
      <c r="V3417" s="34"/>
      <c r="W3417" s="34"/>
      <c r="X3417" s="34"/>
      <c r="Y3417" s="34"/>
      <c r="Z3417" s="34"/>
      <c r="AA3417" s="63" t="str">
        <f t="shared" si="1116"/>
        <v>-</v>
      </c>
      <c r="AB3417" s="63" t="str">
        <f t="shared" si="1117"/>
        <v>-</v>
      </c>
      <c r="AC3417" s="63">
        <f>IF(ISBLANK($C3417),0,VLOOKUP($C3417,Listen!$A$2:$C$45,2,FALSE))</f>
        <v>0</v>
      </c>
      <c r="AD3417" s="63">
        <f>IF(ISBLANK($C3417),0,VLOOKUP($C3417,Listen!$A$2:$C$45,3,FALSE))</f>
        <v>0</v>
      </c>
      <c r="AE3417" s="49">
        <f t="shared" si="1118"/>
        <v>0</v>
      </c>
      <c r="AF3417" s="49">
        <f t="shared" si="1118"/>
        <v>0</v>
      </c>
      <c r="AG3417" s="49">
        <f>IFERROR(IF(OR($V3417&lt;&gt;"Ja",VLOOKUP($C3417,Listen!$A$2:$F$45,5,0)="Nein",D3417&lt;IF(C3417="LNG Anbindungsanlagen gemäß separater Festlegung",2022,2023)),$AC3417,$AA3417),0)</f>
        <v>0</v>
      </c>
      <c r="AH3417" s="49">
        <f>IFERROR(IF(OR($V3417&lt;&gt;"Ja",VLOOKUP($C3417,Listen!$A$2:$F$45,5,0)="Nein",D3417&lt;IF(C3417="LNG Anbindungsanlagen gemäß separater Festlegung",2022,2023)),$AC3417,$AA3417),0)</f>
        <v>0</v>
      </c>
      <c r="AI3417" s="49">
        <f>IFERROR(IF(OR($W3417&lt;&gt;"Ja",VLOOKUP($C3417,Listen!$A$2:$F$45,6,0)="Nein"),$AC3417,$AB3417),0)</f>
        <v>0</v>
      </c>
      <c r="AJ3417" s="49">
        <f>IFERROR(IF(OR($W3417&lt;&gt;"Ja",VLOOKUP($C3417,Listen!$A$2:$F$45,6,0)="Nein"),$AC3417,$AB3417),0)</f>
        <v>0</v>
      </c>
      <c r="AK3417" s="49">
        <f>IFERROR(IF(OR($W3417&lt;&gt;"Ja",VLOOKUP($C3417,Listen!$A$2:$F$45,6,0)="Nein"),$AC3417,$AB3417),0)</f>
        <v>0</v>
      </c>
      <c r="AL3417" s="51">
        <f t="shared" si="1119"/>
        <v>0</v>
      </c>
      <c r="AM3417" s="296">
        <f>IFERROR(IF(VLOOKUP($C3417,Listen!$A$2:$F$45,6,0)="Ja",MAX(BC3417:BD3417),D_SAV!$BC3417),0)</f>
        <v>0</v>
      </c>
      <c r="AN3417" s="51">
        <f t="shared" si="1120"/>
        <v>0</v>
      </c>
      <c r="AP3417" s="304">
        <f t="shared" si="1121"/>
        <v>0</v>
      </c>
      <c r="AQ3417" s="304">
        <f t="shared" si="1122"/>
        <v>0</v>
      </c>
      <c r="AR3417" s="304">
        <f t="shared" si="1123"/>
        <v>0</v>
      </c>
      <c r="AS3417" s="304">
        <f t="shared" si="1124"/>
        <v>0</v>
      </c>
      <c r="AT3417" s="304">
        <f t="shared" si="1125"/>
        <v>0</v>
      </c>
      <c r="AU3417" s="304">
        <f t="shared" si="1126"/>
        <v>0</v>
      </c>
      <c r="AV3417" s="304">
        <f t="shared" si="1127"/>
        <v>0</v>
      </c>
      <c r="AW3417" s="304">
        <f t="shared" si="1128"/>
        <v>0</v>
      </c>
      <c r="AX3417" s="304">
        <f t="shared" si="1129"/>
        <v>0</v>
      </c>
      <c r="AY3417" s="304">
        <f t="shared" si="1130"/>
        <v>0</v>
      </c>
      <c r="AZ3417" s="304">
        <f t="shared" si="1131"/>
        <v>0</v>
      </c>
      <c r="BA3417" s="304">
        <f t="shared" si="1132"/>
        <v>0</v>
      </c>
      <c r="BB3417" s="304">
        <f t="shared" si="1133"/>
        <v>0</v>
      </c>
      <c r="BC3417" s="304">
        <f t="shared" si="1134"/>
        <v>0</v>
      </c>
      <c r="BD3417" s="304">
        <f t="shared" si="1135"/>
        <v>0</v>
      </c>
      <c r="BE3417" s="304">
        <f>IFERROR(IF(VLOOKUP($C3417,Listen!$A$2:$F$45,6,0)="Ja",BB3417-MAX(BC3417:BD3417),BB3417-BC3417),0)</f>
        <v>0</v>
      </c>
    </row>
    <row r="3418" spans="1:57" x14ac:dyDescent="0.25">
      <c r="A3418" s="320" t="str">
        <f>IF(AND(D3418&lt;&gt;0,C3418&lt;&gt;0,E3418&lt;&gt;0),IF(B3418&lt;&gt;0,CONCATENATE(B3418,"-AGr",VLOOKUP(C3418,Listen!$A$2:$D$45,4,FALSE),"-",D3418,"-",E3418,),CONCATENATE("AGr",VLOOKUP(C3418,Listen!$A$2:$D$45,4,FALSE),"-",D3418,"-",E3418)),"keine vollständige ID")</f>
        <v>keine vollständige ID</v>
      </c>
      <c r="B3418" s="301"/>
      <c r="C3418" s="287"/>
      <c r="D3418" s="34"/>
      <c r="E3418" s="306"/>
      <c r="F3418" s="116"/>
      <c r="G3418" s="17"/>
      <c r="H3418" s="17"/>
      <c r="I3418" s="17"/>
      <c r="J3418" s="17"/>
      <c r="K3418" s="17"/>
      <c r="L3418" s="17"/>
      <c r="M3418" s="17"/>
      <c r="N3418" s="17"/>
      <c r="O3418" s="116"/>
      <c r="P3418" s="117">
        <f>IF(D3418&gt;A_Stammdaten!$B$12,0,SUM(G3418,H3418,J3418,L3418:M3418)-SUM(I3418,K3418,N3418:O3418))</f>
        <v>0</v>
      </c>
      <c r="Q3418" s="17"/>
      <c r="R3418" s="17"/>
      <c r="S3418" s="17"/>
      <c r="T3418" s="17"/>
      <c r="U3418" s="62">
        <f t="shared" si="1115"/>
        <v>0</v>
      </c>
      <c r="V3418" s="34"/>
      <c r="W3418" s="34"/>
      <c r="X3418" s="34"/>
      <c r="Y3418" s="34"/>
      <c r="Z3418" s="34"/>
      <c r="AA3418" s="63" t="str">
        <f t="shared" si="1116"/>
        <v>-</v>
      </c>
      <c r="AB3418" s="63" t="str">
        <f t="shared" si="1117"/>
        <v>-</v>
      </c>
      <c r="AC3418" s="63">
        <f>IF(ISBLANK($C3418),0,VLOOKUP($C3418,Listen!$A$2:$C$45,2,FALSE))</f>
        <v>0</v>
      </c>
      <c r="AD3418" s="63">
        <f>IF(ISBLANK($C3418),0,VLOOKUP($C3418,Listen!$A$2:$C$45,3,FALSE))</f>
        <v>0</v>
      </c>
      <c r="AE3418" s="49">
        <f t="shared" si="1118"/>
        <v>0</v>
      </c>
      <c r="AF3418" s="49">
        <f t="shared" si="1118"/>
        <v>0</v>
      </c>
      <c r="AG3418" s="49">
        <f>IFERROR(IF(OR($V3418&lt;&gt;"Ja",VLOOKUP($C3418,Listen!$A$2:$F$45,5,0)="Nein",D3418&lt;IF(C3418="LNG Anbindungsanlagen gemäß separater Festlegung",2022,2023)),$AC3418,$AA3418),0)</f>
        <v>0</v>
      </c>
      <c r="AH3418" s="49">
        <f>IFERROR(IF(OR($V3418&lt;&gt;"Ja",VLOOKUP($C3418,Listen!$A$2:$F$45,5,0)="Nein",D3418&lt;IF(C3418="LNG Anbindungsanlagen gemäß separater Festlegung",2022,2023)),$AC3418,$AA3418),0)</f>
        <v>0</v>
      </c>
      <c r="AI3418" s="49">
        <f>IFERROR(IF(OR($W3418&lt;&gt;"Ja",VLOOKUP($C3418,Listen!$A$2:$F$45,6,0)="Nein"),$AC3418,$AB3418),0)</f>
        <v>0</v>
      </c>
      <c r="AJ3418" s="49">
        <f>IFERROR(IF(OR($W3418&lt;&gt;"Ja",VLOOKUP($C3418,Listen!$A$2:$F$45,6,0)="Nein"),$AC3418,$AB3418),0)</f>
        <v>0</v>
      </c>
      <c r="AK3418" s="49">
        <f>IFERROR(IF(OR($W3418&lt;&gt;"Ja",VLOOKUP($C3418,Listen!$A$2:$F$45,6,0)="Nein"),$AC3418,$AB3418),0)</f>
        <v>0</v>
      </c>
      <c r="AL3418" s="51">
        <f t="shared" si="1119"/>
        <v>0</v>
      </c>
      <c r="AM3418" s="296">
        <f>IFERROR(IF(VLOOKUP($C3418,Listen!$A$2:$F$45,6,0)="Ja",MAX(BC3418:BD3418),D_SAV!$BC3418),0)</f>
        <v>0</v>
      </c>
      <c r="AN3418" s="51">
        <f t="shared" si="1120"/>
        <v>0</v>
      </c>
      <c r="AP3418" s="304">
        <f t="shared" si="1121"/>
        <v>0</v>
      </c>
      <c r="AQ3418" s="304">
        <f t="shared" si="1122"/>
        <v>0</v>
      </c>
      <c r="AR3418" s="304">
        <f t="shared" si="1123"/>
        <v>0</v>
      </c>
      <c r="AS3418" s="304">
        <f t="shared" si="1124"/>
        <v>0</v>
      </c>
      <c r="AT3418" s="304">
        <f t="shared" si="1125"/>
        <v>0</v>
      </c>
      <c r="AU3418" s="304">
        <f t="shared" si="1126"/>
        <v>0</v>
      </c>
      <c r="AV3418" s="304">
        <f t="shared" si="1127"/>
        <v>0</v>
      </c>
      <c r="AW3418" s="304">
        <f t="shared" si="1128"/>
        <v>0</v>
      </c>
      <c r="AX3418" s="304">
        <f t="shared" si="1129"/>
        <v>0</v>
      </c>
      <c r="AY3418" s="304">
        <f t="shared" si="1130"/>
        <v>0</v>
      </c>
      <c r="AZ3418" s="304">
        <f t="shared" si="1131"/>
        <v>0</v>
      </c>
      <c r="BA3418" s="304">
        <f t="shared" si="1132"/>
        <v>0</v>
      </c>
      <c r="BB3418" s="304">
        <f t="shared" si="1133"/>
        <v>0</v>
      </c>
      <c r="BC3418" s="304">
        <f t="shared" si="1134"/>
        <v>0</v>
      </c>
      <c r="BD3418" s="304">
        <f t="shared" si="1135"/>
        <v>0</v>
      </c>
      <c r="BE3418" s="304">
        <f>IFERROR(IF(VLOOKUP($C3418,Listen!$A$2:$F$45,6,0)="Ja",BB3418-MAX(BC3418:BD3418),BB3418-BC3418),0)</f>
        <v>0</v>
      </c>
    </row>
    <row r="3419" spans="1:57" x14ac:dyDescent="0.25">
      <c r="A3419" s="320" t="str">
        <f>IF(AND(D3419&lt;&gt;0,C3419&lt;&gt;0,E3419&lt;&gt;0),IF(B3419&lt;&gt;0,CONCATENATE(B3419,"-AGr",VLOOKUP(C3419,Listen!$A$2:$D$45,4,FALSE),"-",D3419,"-",E3419,),CONCATENATE("AGr",VLOOKUP(C3419,Listen!$A$2:$D$45,4,FALSE),"-",D3419,"-",E3419)),"keine vollständige ID")</f>
        <v>keine vollständige ID</v>
      </c>
      <c r="B3419" s="301"/>
      <c r="C3419" s="287"/>
      <c r="D3419" s="34"/>
      <c r="E3419" s="306"/>
      <c r="F3419" s="116"/>
      <c r="G3419" s="17"/>
      <c r="H3419" s="17"/>
      <c r="I3419" s="17"/>
      <c r="J3419" s="17"/>
      <c r="K3419" s="17"/>
      <c r="L3419" s="17"/>
      <c r="M3419" s="17"/>
      <c r="N3419" s="17"/>
      <c r="O3419" s="116"/>
      <c r="P3419" s="117">
        <f>IF(D3419&gt;A_Stammdaten!$B$12,0,SUM(G3419,H3419,J3419,L3419:M3419)-SUM(I3419,K3419,N3419:O3419))</f>
        <v>0</v>
      </c>
      <c r="Q3419" s="17"/>
      <c r="R3419" s="17"/>
      <c r="S3419" s="17"/>
      <c r="T3419" s="17"/>
      <c r="U3419" s="62">
        <f t="shared" si="1115"/>
        <v>0</v>
      </c>
      <c r="V3419" s="34"/>
      <c r="W3419" s="34"/>
      <c r="X3419" s="34"/>
      <c r="Y3419" s="34"/>
      <c r="Z3419" s="34"/>
      <c r="AA3419" s="63" t="str">
        <f t="shared" si="1116"/>
        <v>-</v>
      </c>
      <c r="AB3419" s="63" t="str">
        <f t="shared" si="1117"/>
        <v>-</v>
      </c>
      <c r="AC3419" s="63">
        <f>IF(ISBLANK($C3419),0,VLOOKUP($C3419,Listen!$A$2:$C$45,2,FALSE))</f>
        <v>0</v>
      </c>
      <c r="AD3419" s="63">
        <f>IF(ISBLANK($C3419),0,VLOOKUP($C3419,Listen!$A$2:$C$45,3,FALSE))</f>
        <v>0</v>
      </c>
      <c r="AE3419" s="49">
        <f t="shared" si="1118"/>
        <v>0</v>
      </c>
      <c r="AF3419" s="49">
        <f t="shared" si="1118"/>
        <v>0</v>
      </c>
      <c r="AG3419" s="49">
        <f>IFERROR(IF(OR($V3419&lt;&gt;"Ja",VLOOKUP($C3419,Listen!$A$2:$F$45,5,0)="Nein",D3419&lt;IF(C3419="LNG Anbindungsanlagen gemäß separater Festlegung",2022,2023)),$AC3419,$AA3419),0)</f>
        <v>0</v>
      </c>
      <c r="AH3419" s="49">
        <f>IFERROR(IF(OR($V3419&lt;&gt;"Ja",VLOOKUP($C3419,Listen!$A$2:$F$45,5,0)="Nein",D3419&lt;IF(C3419="LNG Anbindungsanlagen gemäß separater Festlegung",2022,2023)),$AC3419,$AA3419),0)</f>
        <v>0</v>
      </c>
      <c r="AI3419" s="49">
        <f>IFERROR(IF(OR($W3419&lt;&gt;"Ja",VLOOKUP($C3419,Listen!$A$2:$F$45,6,0)="Nein"),$AC3419,$AB3419),0)</f>
        <v>0</v>
      </c>
      <c r="AJ3419" s="49">
        <f>IFERROR(IF(OR($W3419&lt;&gt;"Ja",VLOOKUP($C3419,Listen!$A$2:$F$45,6,0)="Nein"),$AC3419,$AB3419),0)</f>
        <v>0</v>
      </c>
      <c r="AK3419" s="49">
        <f>IFERROR(IF(OR($W3419&lt;&gt;"Ja",VLOOKUP($C3419,Listen!$A$2:$F$45,6,0)="Nein"),$AC3419,$AB3419),0)</f>
        <v>0</v>
      </c>
      <c r="AL3419" s="51">
        <f t="shared" si="1119"/>
        <v>0</v>
      </c>
      <c r="AM3419" s="296">
        <f>IFERROR(IF(VLOOKUP($C3419,Listen!$A$2:$F$45,6,0)="Ja",MAX(BC3419:BD3419),D_SAV!$BC3419),0)</f>
        <v>0</v>
      </c>
      <c r="AN3419" s="51">
        <f t="shared" si="1120"/>
        <v>0</v>
      </c>
      <c r="AP3419" s="304">
        <f t="shared" si="1121"/>
        <v>0</v>
      </c>
      <c r="AQ3419" s="304">
        <f t="shared" si="1122"/>
        <v>0</v>
      </c>
      <c r="AR3419" s="304">
        <f t="shared" si="1123"/>
        <v>0</v>
      </c>
      <c r="AS3419" s="304">
        <f t="shared" si="1124"/>
        <v>0</v>
      </c>
      <c r="AT3419" s="304">
        <f t="shared" si="1125"/>
        <v>0</v>
      </c>
      <c r="AU3419" s="304">
        <f t="shared" si="1126"/>
        <v>0</v>
      </c>
      <c r="AV3419" s="304">
        <f t="shared" si="1127"/>
        <v>0</v>
      </c>
      <c r="AW3419" s="304">
        <f t="shared" si="1128"/>
        <v>0</v>
      </c>
      <c r="AX3419" s="304">
        <f t="shared" si="1129"/>
        <v>0</v>
      </c>
      <c r="AY3419" s="304">
        <f t="shared" si="1130"/>
        <v>0</v>
      </c>
      <c r="AZ3419" s="304">
        <f t="shared" si="1131"/>
        <v>0</v>
      </c>
      <c r="BA3419" s="304">
        <f t="shared" si="1132"/>
        <v>0</v>
      </c>
      <c r="BB3419" s="304">
        <f t="shared" si="1133"/>
        <v>0</v>
      </c>
      <c r="BC3419" s="304">
        <f t="shared" si="1134"/>
        <v>0</v>
      </c>
      <c r="BD3419" s="304">
        <f t="shared" si="1135"/>
        <v>0</v>
      </c>
      <c r="BE3419" s="304">
        <f>IFERROR(IF(VLOOKUP($C3419,Listen!$A$2:$F$45,6,0)="Ja",BB3419-MAX(BC3419:BD3419),BB3419-BC3419),0)</f>
        <v>0</v>
      </c>
    </row>
    <row r="3420" spans="1:57" x14ac:dyDescent="0.25">
      <c r="A3420" s="320" t="str">
        <f>IF(AND(D3420&lt;&gt;0,C3420&lt;&gt;0,E3420&lt;&gt;0),IF(B3420&lt;&gt;0,CONCATENATE(B3420,"-AGr",VLOOKUP(C3420,Listen!$A$2:$D$45,4,FALSE),"-",D3420,"-",E3420,),CONCATENATE("AGr",VLOOKUP(C3420,Listen!$A$2:$D$45,4,FALSE),"-",D3420,"-",E3420)),"keine vollständige ID")</f>
        <v>keine vollständige ID</v>
      </c>
      <c r="B3420" s="301"/>
      <c r="C3420" s="287"/>
      <c r="D3420" s="34"/>
      <c r="E3420" s="306"/>
      <c r="F3420" s="116"/>
      <c r="G3420" s="17"/>
      <c r="H3420" s="17"/>
      <c r="I3420" s="17"/>
      <c r="J3420" s="17"/>
      <c r="K3420" s="17"/>
      <c r="L3420" s="17"/>
      <c r="M3420" s="17"/>
      <c r="N3420" s="17"/>
      <c r="O3420" s="116"/>
      <c r="P3420" s="117">
        <f>IF(D3420&gt;A_Stammdaten!$B$12,0,SUM(G3420,H3420,J3420,L3420:M3420)-SUM(I3420,K3420,N3420:O3420))</f>
        <v>0</v>
      </c>
      <c r="Q3420" s="17"/>
      <c r="R3420" s="17"/>
      <c r="S3420" s="17"/>
      <c r="T3420" s="17"/>
      <c r="U3420" s="62">
        <f t="shared" si="1115"/>
        <v>0</v>
      </c>
      <c r="V3420" s="34"/>
      <c r="W3420" s="34"/>
      <c r="X3420" s="34"/>
      <c r="Y3420" s="34"/>
      <c r="Z3420" s="34"/>
      <c r="AA3420" s="63" t="str">
        <f t="shared" si="1116"/>
        <v>-</v>
      </c>
      <c r="AB3420" s="63" t="str">
        <f t="shared" si="1117"/>
        <v>-</v>
      </c>
      <c r="AC3420" s="63">
        <f>IF(ISBLANK($C3420),0,VLOOKUP($C3420,Listen!$A$2:$C$45,2,FALSE))</f>
        <v>0</v>
      </c>
      <c r="AD3420" s="63">
        <f>IF(ISBLANK($C3420),0,VLOOKUP($C3420,Listen!$A$2:$C$45,3,FALSE))</f>
        <v>0</v>
      </c>
      <c r="AE3420" s="49">
        <f t="shared" si="1118"/>
        <v>0</v>
      </c>
      <c r="AF3420" s="49">
        <f t="shared" si="1118"/>
        <v>0</v>
      </c>
      <c r="AG3420" s="49">
        <f>IFERROR(IF(OR($V3420&lt;&gt;"Ja",VLOOKUP($C3420,Listen!$A$2:$F$45,5,0)="Nein",D3420&lt;IF(C3420="LNG Anbindungsanlagen gemäß separater Festlegung",2022,2023)),$AC3420,$AA3420),0)</f>
        <v>0</v>
      </c>
      <c r="AH3420" s="49">
        <f>IFERROR(IF(OR($V3420&lt;&gt;"Ja",VLOOKUP($C3420,Listen!$A$2:$F$45,5,0)="Nein",D3420&lt;IF(C3420="LNG Anbindungsanlagen gemäß separater Festlegung",2022,2023)),$AC3420,$AA3420),0)</f>
        <v>0</v>
      </c>
      <c r="AI3420" s="49">
        <f>IFERROR(IF(OR($W3420&lt;&gt;"Ja",VLOOKUP($C3420,Listen!$A$2:$F$45,6,0)="Nein"),$AC3420,$AB3420),0)</f>
        <v>0</v>
      </c>
      <c r="AJ3420" s="49">
        <f>IFERROR(IF(OR($W3420&lt;&gt;"Ja",VLOOKUP($C3420,Listen!$A$2:$F$45,6,0)="Nein"),$AC3420,$AB3420),0)</f>
        <v>0</v>
      </c>
      <c r="AK3420" s="49">
        <f>IFERROR(IF(OR($W3420&lt;&gt;"Ja",VLOOKUP($C3420,Listen!$A$2:$F$45,6,0)="Nein"),$AC3420,$AB3420),0)</f>
        <v>0</v>
      </c>
      <c r="AL3420" s="51">
        <f t="shared" si="1119"/>
        <v>0</v>
      </c>
      <c r="AM3420" s="296">
        <f>IFERROR(IF(VLOOKUP($C3420,Listen!$A$2:$F$45,6,0)="Ja",MAX(BC3420:BD3420),D_SAV!$BC3420),0)</f>
        <v>0</v>
      </c>
      <c r="AN3420" s="51">
        <f t="shared" si="1120"/>
        <v>0</v>
      </c>
      <c r="AP3420" s="304">
        <f t="shared" si="1121"/>
        <v>0</v>
      </c>
      <c r="AQ3420" s="304">
        <f t="shared" si="1122"/>
        <v>0</v>
      </c>
      <c r="AR3420" s="304">
        <f t="shared" si="1123"/>
        <v>0</v>
      </c>
      <c r="AS3420" s="304">
        <f t="shared" si="1124"/>
        <v>0</v>
      </c>
      <c r="AT3420" s="304">
        <f t="shared" si="1125"/>
        <v>0</v>
      </c>
      <c r="AU3420" s="304">
        <f t="shared" si="1126"/>
        <v>0</v>
      </c>
      <c r="AV3420" s="304">
        <f t="shared" si="1127"/>
        <v>0</v>
      </c>
      <c r="AW3420" s="304">
        <f t="shared" si="1128"/>
        <v>0</v>
      </c>
      <c r="AX3420" s="304">
        <f t="shared" si="1129"/>
        <v>0</v>
      </c>
      <c r="AY3420" s="304">
        <f t="shared" si="1130"/>
        <v>0</v>
      </c>
      <c r="AZ3420" s="304">
        <f t="shared" si="1131"/>
        <v>0</v>
      </c>
      <c r="BA3420" s="304">
        <f t="shared" si="1132"/>
        <v>0</v>
      </c>
      <c r="BB3420" s="304">
        <f t="shared" si="1133"/>
        <v>0</v>
      </c>
      <c r="BC3420" s="304">
        <f t="shared" si="1134"/>
        <v>0</v>
      </c>
      <c r="BD3420" s="304">
        <f t="shared" si="1135"/>
        <v>0</v>
      </c>
      <c r="BE3420" s="304">
        <f>IFERROR(IF(VLOOKUP($C3420,Listen!$A$2:$F$45,6,0)="Ja",BB3420-MAX(BC3420:BD3420),BB3420-BC3420),0)</f>
        <v>0</v>
      </c>
    </row>
    <row r="3421" spans="1:57" x14ac:dyDescent="0.25">
      <c r="A3421" s="320" t="str">
        <f>IF(AND(D3421&lt;&gt;0,C3421&lt;&gt;0,E3421&lt;&gt;0),IF(B3421&lt;&gt;0,CONCATENATE(B3421,"-AGr",VLOOKUP(C3421,Listen!$A$2:$D$45,4,FALSE),"-",D3421,"-",E3421,),CONCATENATE("AGr",VLOOKUP(C3421,Listen!$A$2:$D$45,4,FALSE),"-",D3421,"-",E3421)),"keine vollständige ID")</f>
        <v>keine vollständige ID</v>
      </c>
      <c r="B3421" s="301"/>
      <c r="C3421" s="287"/>
      <c r="D3421" s="34"/>
      <c r="E3421" s="306"/>
      <c r="F3421" s="116"/>
      <c r="G3421" s="17"/>
      <c r="H3421" s="17"/>
      <c r="I3421" s="17"/>
      <c r="J3421" s="17"/>
      <c r="K3421" s="17"/>
      <c r="L3421" s="17"/>
      <c r="M3421" s="17"/>
      <c r="N3421" s="17"/>
      <c r="O3421" s="116"/>
      <c r="P3421" s="117">
        <f>IF(D3421&gt;A_Stammdaten!$B$12,0,SUM(G3421,H3421,J3421,L3421:M3421)-SUM(I3421,K3421,N3421:O3421))</f>
        <v>0</v>
      </c>
      <c r="Q3421" s="17"/>
      <c r="R3421" s="17"/>
      <c r="S3421" s="17"/>
      <c r="T3421" s="17"/>
      <c r="U3421" s="62">
        <f t="shared" si="1115"/>
        <v>0</v>
      </c>
      <c r="V3421" s="34"/>
      <c r="W3421" s="34"/>
      <c r="X3421" s="34"/>
      <c r="Y3421" s="34"/>
      <c r="Z3421" s="34"/>
      <c r="AA3421" s="63" t="str">
        <f t="shared" si="1116"/>
        <v>-</v>
      </c>
      <c r="AB3421" s="63" t="str">
        <f t="shared" si="1117"/>
        <v>-</v>
      </c>
      <c r="AC3421" s="63">
        <f>IF(ISBLANK($C3421),0,VLOOKUP($C3421,Listen!$A$2:$C$45,2,FALSE))</f>
        <v>0</v>
      </c>
      <c r="AD3421" s="63">
        <f>IF(ISBLANK($C3421),0,VLOOKUP($C3421,Listen!$A$2:$C$45,3,FALSE))</f>
        <v>0</v>
      </c>
      <c r="AE3421" s="49">
        <f t="shared" si="1118"/>
        <v>0</v>
      </c>
      <c r="AF3421" s="49">
        <f t="shared" si="1118"/>
        <v>0</v>
      </c>
      <c r="AG3421" s="49">
        <f>IFERROR(IF(OR($V3421&lt;&gt;"Ja",VLOOKUP($C3421,Listen!$A$2:$F$45,5,0)="Nein",D3421&lt;IF(C3421="LNG Anbindungsanlagen gemäß separater Festlegung",2022,2023)),$AC3421,$AA3421),0)</f>
        <v>0</v>
      </c>
      <c r="AH3421" s="49">
        <f>IFERROR(IF(OR($V3421&lt;&gt;"Ja",VLOOKUP($C3421,Listen!$A$2:$F$45,5,0)="Nein",D3421&lt;IF(C3421="LNG Anbindungsanlagen gemäß separater Festlegung",2022,2023)),$AC3421,$AA3421),0)</f>
        <v>0</v>
      </c>
      <c r="AI3421" s="49">
        <f>IFERROR(IF(OR($W3421&lt;&gt;"Ja",VLOOKUP($C3421,Listen!$A$2:$F$45,6,0)="Nein"),$AC3421,$AB3421),0)</f>
        <v>0</v>
      </c>
      <c r="AJ3421" s="49">
        <f>IFERROR(IF(OR($W3421&lt;&gt;"Ja",VLOOKUP($C3421,Listen!$A$2:$F$45,6,0)="Nein"),$AC3421,$AB3421),0)</f>
        <v>0</v>
      </c>
      <c r="AK3421" s="49">
        <f>IFERROR(IF(OR($W3421&lt;&gt;"Ja",VLOOKUP($C3421,Listen!$A$2:$F$45,6,0)="Nein"),$AC3421,$AB3421),0)</f>
        <v>0</v>
      </c>
      <c r="AL3421" s="51">
        <f t="shared" si="1119"/>
        <v>0</v>
      </c>
      <c r="AM3421" s="296">
        <f>IFERROR(IF(VLOOKUP($C3421,Listen!$A$2:$F$45,6,0)="Ja",MAX(BC3421:BD3421),D_SAV!$BC3421),0)</f>
        <v>0</v>
      </c>
      <c r="AN3421" s="51">
        <f t="shared" si="1120"/>
        <v>0</v>
      </c>
      <c r="AP3421" s="304">
        <f t="shared" si="1121"/>
        <v>0</v>
      </c>
      <c r="AQ3421" s="304">
        <f t="shared" si="1122"/>
        <v>0</v>
      </c>
      <c r="AR3421" s="304">
        <f t="shared" si="1123"/>
        <v>0</v>
      </c>
      <c r="AS3421" s="304">
        <f t="shared" si="1124"/>
        <v>0</v>
      </c>
      <c r="AT3421" s="304">
        <f t="shared" si="1125"/>
        <v>0</v>
      </c>
      <c r="AU3421" s="304">
        <f t="shared" si="1126"/>
        <v>0</v>
      </c>
      <c r="AV3421" s="304">
        <f t="shared" si="1127"/>
        <v>0</v>
      </c>
      <c r="AW3421" s="304">
        <f t="shared" si="1128"/>
        <v>0</v>
      </c>
      <c r="AX3421" s="304">
        <f t="shared" si="1129"/>
        <v>0</v>
      </c>
      <c r="AY3421" s="304">
        <f t="shared" si="1130"/>
        <v>0</v>
      </c>
      <c r="AZ3421" s="304">
        <f t="shared" si="1131"/>
        <v>0</v>
      </c>
      <c r="BA3421" s="304">
        <f t="shared" si="1132"/>
        <v>0</v>
      </c>
      <c r="BB3421" s="304">
        <f t="shared" si="1133"/>
        <v>0</v>
      </c>
      <c r="BC3421" s="304">
        <f t="shared" si="1134"/>
        <v>0</v>
      </c>
      <c r="BD3421" s="304">
        <f t="shared" si="1135"/>
        <v>0</v>
      </c>
      <c r="BE3421" s="304">
        <f>IFERROR(IF(VLOOKUP($C3421,Listen!$A$2:$F$45,6,0)="Ja",BB3421-MAX(BC3421:BD3421),BB3421-BC3421),0)</f>
        <v>0</v>
      </c>
    </row>
    <row r="3422" spans="1:57" x14ac:dyDescent="0.25">
      <c r="A3422" s="320" t="str">
        <f>IF(AND(D3422&lt;&gt;0,C3422&lt;&gt;0,E3422&lt;&gt;0),IF(B3422&lt;&gt;0,CONCATENATE(B3422,"-AGr",VLOOKUP(C3422,Listen!$A$2:$D$45,4,FALSE),"-",D3422,"-",E3422,),CONCATENATE("AGr",VLOOKUP(C3422,Listen!$A$2:$D$45,4,FALSE),"-",D3422,"-",E3422)),"keine vollständige ID")</f>
        <v>keine vollständige ID</v>
      </c>
      <c r="B3422" s="301"/>
      <c r="C3422" s="287"/>
      <c r="D3422" s="34"/>
      <c r="E3422" s="306"/>
      <c r="F3422" s="116"/>
      <c r="G3422" s="17"/>
      <c r="H3422" s="17"/>
      <c r="I3422" s="17"/>
      <c r="J3422" s="17"/>
      <c r="K3422" s="17"/>
      <c r="L3422" s="17"/>
      <c r="M3422" s="17"/>
      <c r="N3422" s="17"/>
      <c r="O3422" s="116"/>
      <c r="P3422" s="117">
        <f>IF(D3422&gt;A_Stammdaten!$B$12,0,SUM(G3422,H3422,J3422,L3422:M3422)-SUM(I3422,K3422,N3422:O3422))</f>
        <v>0</v>
      </c>
      <c r="Q3422" s="17"/>
      <c r="R3422" s="17"/>
      <c r="S3422" s="17"/>
      <c r="T3422" s="17"/>
      <c r="U3422" s="62">
        <f t="shared" si="1115"/>
        <v>0</v>
      </c>
      <c r="V3422" s="34"/>
      <c r="W3422" s="34"/>
      <c r="X3422" s="34"/>
      <c r="Y3422" s="34"/>
      <c r="Z3422" s="34"/>
      <c r="AA3422" s="63" t="str">
        <f t="shared" si="1116"/>
        <v>-</v>
      </c>
      <c r="AB3422" s="63" t="str">
        <f t="shared" si="1117"/>
        <v>-</v>
      </c>
      <c r="AC3422" s="63">
        <f>IF(ISBLANK($C3422),0,VLOOKUP($C3422,Listen!$A$2:$C$45,2,FALSE))</f>
        <v>0</v>
      </c>
      <c r="AD3422" s="63">
        <f>IF(ISBLANK($C3422),0,VLOOKUP($C3422,Listen!$A$2:$C$45,3,FALSE))</f>
        <v>0</v>
      </c>
      <c r="AE3422" s="49">
        <f t="shared" si="1118"/>
        <v>0</v>
      </c>
      <c r="AF3422" s="49">
        <f t="shared" si="1118"/>
        <v>0</v>
      </c>
      <c r="AG3422" s="49">
        <f>IFERROR(IF(OR($V3422&lt;&gt;"Ja",VLOOKUP($C3422,Listen!$A$2:$F$45,5,0)="Nein",D3422&lt;IF(C3422="LNG Anbindungsanlagen gemäß separater Festlegung",2022,2023)),$AC3422,$AA3422),0)</f>
        <v>0</v>
      </c>
      <c r="AH3422" s="49">
        <f>IFERROR(IF(OR($V3422&lt;&gt;"Ja",VLOOKUP($C3422,Listen!$A$2:$F$45,5,0)="Nein",D3422&lt;IF(C3422="LNG Anbindungsanlagen gemäß separater Festlegung",2022,2023)),$AC3422,$AA3422),0)</f>
        <v>0</v>
      </c>
      <c r="AI3422" s="49">
        <f>IFERROR(IF(OR($W3422&lt;&gt;"Ja",VLOOKUP($C3422,Listen!$A$2:$F$45,6,0)="Nein"),$AC3422,$AB3422),0)</f>
        <v>0</v>
      </c>
      <c r="AJ3422" s="49">
        <f>IFERROR(IF(OR($W3422&lt;&gt;"Ja",VLOOKUP($C3422,Listen!$A$2:$F$45,6,0)="Nein"),$AC3422,$AB3422),0)</f>
        <v>0</v>
      </c>
      <c r="AK3422" s="49">
        <f>IFERROR(IF(OR($W3422&lt;&gt;"Ja",VLOOKUP($C3422,Listen!$A$2:$F$45,6,0)="Nein"),$AC3422,$AB3422),0)</f>
        <v>0</v>
      </c>
      <c r="AL3422" s="51">
        <f t="shared" si="1119"/>
        <v>0</v>
      </c>
      <c r="AM3422" s="296">
        <f>IFERROR(IF(VLOOKUP($C3422,Listen!$A$2:$F$45,6,0)="Ja",MAX(BC3422:BD3422),D_SAV!$BC3422),0)</f>
        <v>0</v>
      </c>
      <c r="AN3422" s="51">
        <f t="shared" si="1120"/>
        <v>0</v>
      </c>
      <c r="AP3422" s="304">
        <f t="shared" si="1121"/>
        <v>0</v>
      </c>
      <c r="AQ3422" s="304">
        <f t="shared" si="1122"/>
        <v>0</v>
      </c>
      <c r="AR3422" s="304">
        <f t="shared" si="1123"/>
        <v>0</v>
      </c>
      <c r="AS3422" s="304">
        <f t="shared" si="1124"/>
        <v>0</v>
      </c>
      <c r="AT3422" s="304">
        <f t="shared" si="1125"/>
        <v>0</v>
      </c>
      <c r="AU3422" s="304">
        <f t="shared" si="1126"/>
        <v>0</v>
      </c>
      <c r="AV3422" s="304">
        <f t="shared" si="1127"/>
        <v>0</v>
      </c>
      <c r="AW3422" s="304">
        <f t="shared" si="1128"/>
        <v>0</v>
      </c>
      <c r="AX3422" s="304">
        <f t="shared" si="1129"/>
        <v>0</v>
      </c>
      <c r="AY3422" s="304">
        <f t="shared" si="1130"/>
        <v>0</v>
      </c>
      <c r="AZ3422" s="304">
        <f t="shared" si="1131"/>
        <v>0</v>
      </c>
      <c r="BA3422" s="304">
        <f t="shared" si="1132"/>
        <v>0</v>
      </c>
      <c r="BB3422" s="304">
        <f t="shared" si="1133"/>
        <v>0</v>
      </c>
      <c r="BC3422" s="304">
        <f t="shared" si="1134"/>
        <v>0</v>
      </c>
      <c r="BD3422" s="304">
        <f t="shared" si="1135"/>
        <v>0</v>
      </c>
      <c r="BE3422" s="304">
        <f>IFERROR(IF(VLOOKUP($C3422,Listen!$A$2:$F$45,6,0)="Ja",BB3422-MAX(BC3422:BD3422),BB3422-BC3422),0)</f>
        <v>0</v>
      </c>
    </row>
    <row r="3423" spans="1:57" x14ac:dyDescent="0.25">
      <c r="A3423" s="320" t="str">
        <f>IF(AND(D3423&lt;&gt;0,C3423&lt;&gt;0,E3423&lt;&gt;0),IF(B3423&lt;&gt;0,CONCATENATE(B3423,"-AGr",VLOOKUP(C3423,Listen!$A$2:$D$45,4,FALSE),"-",D3423,"-",E3423,),CONCATENATE("AGr",VLOOKUP(C3423,Listen!$A$2:$D$45,4,FALSE),"-",D3423,"-",E3423)),"keine vollständige ID")</f>
        <v>keine vollständige ID</v>
      </c>
      <c r="B3423" s="301"/>
      <c r="C3423" s="287"/>
      <c r="D3423" s="34"/>
      <c r="E3423" s="306"/>
      <c r="F3423" s="116"/>
      <c r="G3423" s="17"/>
      <c r="H3423" s="17"/>
      <c r="I3423" s="17"/>
      <c r="J3423" s="17"/>
      <c r="K3423" s="17"/>
      <c r="L3423" s="17"/>
      <c r="M3423" s="17"/>
      <c r="N3423" s="17"/>
      <c r="O3423" s="116"/>
      <c r="P3423" s="117">
        <f>IF(D3423&gt;A_Stammdaten!$B$12,0,SUM(G3423,H3423,J3423,L3423:M3423)-SUM(I3423,K3423,N3423:O3423))</f>
        <v>0</v>
      </c>
      <c r="Q3423" s="17"/>
      <c r="R3423" s="17"/>
      <c r="S3423" s="17"/>
      <c r="T3423" s="17"/>
      <c r="U3423" s="62">
        <f t="shared" si="1115"/>
        <v>0</v>
      </c>
      <c r="V3423" s="34"/>
      <c r="W3423" s="34"/>
      <c r="X3423" s="34"/>
      <c r="Y3423" s="34"/>
      <c r="Z3423" s="34"/>
      <c r="AA3423" s="63" t="str">
        <f t="shared" si="1116"/>
        <v>-</v>
      </c>
      <c r="AB3423" s="63" t="str">
        <f t="shared" si="1117"/>
        <v>-</v>
      </c>
      <c r="AC3423" s="63">
        <f>IF(ISBLANK($C3423),0,VLOOKUP($C3423,Listen!$A$2:$C$45,2,FALSE))</f>
        <v>0</v>
      </c>
      <c r="AD3423" s="63">
        <f>IF(ISBLANK($C3423),0,VLOOKUP($C3423,Listen!$A$2:$C$45,3,FALSE))</f>
        <v>0</v>
      </c>
      <c r="AE3423" s="49">
        <f t="shared" si="1118"/>
        <v>0</v>
      </c>
      <c r="AF3423" s="49">
        <f t="shared" si="1118"/>
        <v>0</v>
      </c>
      <c r="AG3423" s="49">
        <f>IFERROR(IF(OR($V3423&lt;&gt;"Ja",VLOOKUP($C3423,Listen!$A$2:$F$45,5,0)="Nein",D3423&lt;IF(C3423="LNG Anbindungsanlagen gemäß separater Festlegung",2022,2023)),$AC3423,$AA3423),0)</f>
        <v>0</v>
      </c>
      <c r="AH3423" s="49">
        <f>IFERROR(IF(OR($V3423&lt;&gt;"Ja",VLOOKUP($C3423,Listen!$A$2:$F$45,5,0)="Nein",D3423&lt;IF(C3423="LNG Anbindungsanlagen gemäß separater Festlegung",2022,2023)),$AC3423,$AA3423),0)</f>
        <v>0</v>
      </c>
      <c r="AI3423" s="49">
        <f>IFERROR(IF(OR($W3423&lt;&gt;"Ja",VLOOKUP($C3423,Listen!$A$2:$F$45,6,0)="Nein"),$AC3423,$AB3423),0)</f>
        <v>0</v>
      </c>
      <c r="AJ3423" s="49">
        <f>IFERROR(IF(OR($W3423&lt;&gt;"Ja",VLOOKUP($C3423,Listen!$A$2:$F$45,6,0)="Nein"),$AC3423,$AB3423),0)</f>
        <v>0</v>
      </c>
      <c r="AK3423" s="49">
        <f>IFERROR(IF(OR($W3423&lt;&gt;"Ja",VLOOKUP($C3423,Listen!$A$2:$F$45,6,0)="Nein"),$AC3423,$AB3423),0)</f>
        <v>0</v>
      </c>
      <c r="AL3423" s="51">
        <f t="shared" si="1119"/>
        <v>0</v>
      </c>
      <c r="AM3423" s="296">
        <f>IFERROR(IF(VLOOKUP($C3423,Listen!$A$2:$F$45,6,0)="Ja",MAX(BC3423:BD3423),D_SAV!$BC3423),0)</f>
        <v>0</v>
      </c>
      <c r="AN3423" s="51">
        <f t="shared" si="1120"/>
        <v>0</v>
      </c>
      <c r="AP3423" s="304">
        <f t="shared" si="1121"/>
        <v>0</v>
      </c>
      <c r="AQ3423" s="304">
        <f t="shared" si="1122"/>
        <v>0</v>
      </c>
      <c r="AR3423" s="304">
        <f t="shared" si="1123"/>
        <v>0</v>
      </c>
      <c r="AS3423" s="304">
        <f t="shared" si="1124"/>
        <v>0</v>
      </c>
      <c r="AT3423" s="304">
        <f t="shared" si="1125"/>
        <v>0</v>
      </c>
      <c r="AU3423" s="304">
        <f t="shared" si="1126"/>
        <v>0</v>
      </c>
      <c r="AV3423" s="304">
        <f t="shared" si="1127"/>
        <v>0</v>
      </c>
      <c r="AW3423" s="304">
        <f t="shared" si="1128"/>
        <v>0</v>
      </c>
      <c r="AX3423" s="304">
        <f t="shared" si="1129"/>
        <v>0</v>
      </c>
      <c r="AY3423" s="304">
        <f t="shared" si="1130"/>
        <v>0</v>
      </c>
      <c r="AZ3423" s="304">
        <f t="shared" si="1131"/>
        <v>0</v>
      </c>
      <c r="BA3423" s="304">
        <f t="shared" si="1132"/>
        <v>0</v>
      </c>
      <c r="BB3423" s="304">
        <f t="shared" si="1133"/>
        <v>0</v>
      </c>
      <c r="BC3423" s="304">
        <f t="shared" si="1134"/>
        <v>0</v>
      </c>
      <c r="BD3423" s="304">
        <f t="shared" si="1135"/>
        <v>0</v>
      </c>
      <c r="BE3423" s="304">
        <f>IFERROR(IF(VLOOKUP($C3423,Listen!$A$2:$F$45,6,0)="Ja",BB3423-MAX(BC3423:BD3423),BB3423-BC3423),0)</f>
        <v>0</v>
      </c>
    </row>
    <row r="3424" spans="1:57" x14ac:dyDescent="0.25">
      <c r="A3424" s="320" t="str">
        <f>IF(AND(D3424&lt;&gt;0,C3424&lt;&gt;0,E3424&lt;&gt;0),IF(B3424&lt;&gt;0,CONCATENATE(B3424,"-AGr",VLOOKUP(C3424,Listen!$A$2:$D$45,4,FALSE),"-",D3424,"-",E3424,),CONCATENATE("AGr",VLOOKUP(C3424,Listen!$A$2:$D$45,4,FALSE),"-",D3424,"-",E3424)),"keine vollständige ID")</f>
        <v>keine vollständige ID</v>
      </c>
      <c r="B3424" s="301"/>
      <c r="C3424" s="287"/>
      <c r="D3424" s="34"/>
      <c r="E3424" s="306"/>
      <c r="F3424" s="116"/>
      <c r="G3424" s="17"/>
      <c r="H3424" s="17"/>
      <c r="I3424" s="17"/>
      <c r="J3424" s="17"/>
      <c r="K3424" s="17"/>
      <c r="L3424" s="17"/>
      <c r="M3424" s="17"/>
      <c r="N3424" s="17"/>
      <c r="O3424" s="116"/>
      <c r="P3424" s="117">
        <f>IF(D3424&gt;A_Stammdaten!$B$12,0,SUM(G3424,H3424,J3424,L3424:M3424)-SUM(I3424,K3424,N3424:O3424))</f>
        <v>0</v>
      </c>
      <c r="Q3424" s="17"/>
      <c r="R3424" s="17"/>
      <c r="S3424" s="17"/>
      <c r="T3424" s="17"/>
      <c r="U3424" s="62">
        <f t="shared" si="1115"/>
        <v>0</v>
      </c>
      <c r="V3424" s="34"/>
      <c r="W3424" s="34"/>
      <c r="X3424" s="34"/>
      <c r="Y3424" s="34"/>
      <c r="Z3424" s="34"/>
      <c r="AA3424" s="63" t="str">
        <f t="shared" si="1116"/>
        <v>-</v>
      </c>
      <c r="AB3424" s="63" t="str">
        <f t="shared" si="1117"/>
        <v>-</v>
      </c>
      <c r="AC3424" s="63">
        <f>IF(ISBLANK($C3424),0,VLOOKUP($C3424,Listen!$A$2:$C$45,2,FALSE))</f>
        <v>0</v>
      </c>
      <c r="AD3424" s="63">
        <f>IF(ISBLANK($C3424),0,VLOOKUP($C3424,Listen!$A$2:$C$45,3,FALSE))</f>
        <v>0</v>
      </c>
      <c r="AE3424" s="49">
        <f t="shared" si="1118"/>
        <v>0</v>
      </c>
      <c r="AF3424" s="49">
        <f t="shared" si="1118"/>
        <v>0</v>
      </c>
      <c r="AG3424" s="49">
        <f>IFERROR(IF(OR($V3424&lt;&gt;"Ja",VLOOKUP($C3424,Listen!$A$2:$F$45,5,0)="Nein",D3424&lt;IF(C3424="LNG Anbindungsanlagen gemäß separater Festlegung",2022,2023)),$AC3424,$AA3424),0)</f>
        <v>0</v>
      </c>
      <c r="AH3424" s="49">
        <f>IFERROR(IF(OR($V3424&lt;&gt;"Ja",VLOOKUP($C3424,Listen!$A$2:$F$45,5,0)="Nein",D3424&lt;IF(C3424="LNG Anbindungsanlagen gemäß separater Festlegung",2022,2023)),$AC3424,$AA3424),0)</f>
        <v>0</v>
      </c>
      <c r="AI3424" s="49">
        <f>IFERROR(IF(OR($W3424&lt;&gt;"Ja",VLOOKUP($C3424,Listen!$A$2:$F$45,6,0)="Nein"),$AC3424,$AB3424),0)</f>
        <v>0</v>
      </c>
      <c r="AJ3424" s="49">
        <f>IFERROR(IF(OR($W3424&lt;&gt;"Ja",VLOOKUP($C3424,Listen!$A$2:$F$45,6,0)="Nein"),$AC3424,$AB3424),0)</f>
        <v>0</v>
      </c>
      <c r="AK3424" s="49">
        <f>IFERROR(IF(OR($W3424&lt;&gt;"Ja",VLOOKUP($C3424,Listen!$A$2:$F$45,6,0)="Nein"),$AC3424,$AB3424),0)</f>
        <v>0</v>
      </c>
      <c r="AL3424" s="51">
        <f t="shared" si="1119"/>
        <v>0</v>
      </c>
      <c r="AM3424" s="296">
        <f>IFERROR(IF(VLOOKUP($C3424,Listen!$A$2:$F$45,6,0)="Ja",MAX(BC3424:BD3424),D_SAV!$BC3424),0)</f>
        <v>0</v>
      </c>
      <c r="AN3424" s="51">
        <f t="shared" si="1120"/>
        <v>0</v>
      </c>
      <c r="AP3424" s="304">
        <f t="shared" si="1121"/>
        <v>0</v>
      </c>
      <c r="AQ3424" s="304">
        <f t="shared" si="1122"/>
        <v>0</v>
      </c>
      <c r="AR3424" s="304">
        <f t="shared" si="1123"/>
        <v>0</v>
      </c>
      <c r="AS3424" s="304">
        <f t="shared" si="1124"/>
        <v>0</v>
      </c>
      <c r="AT3424" s="304">
        <f t="shared" si="1125"/>
        <v>0</v>
      </c>
      <c r="AU3424" s="304">
        <f t="shared" si="1126"/>
        <v>0</v>
      </c>
      <c r="AV3424" s="304">
        <f t="shared" si="1127"/>
        <v>0</v>
      </c>
      <c r="AW3424" s="304">
        <f t="shared" si="1128"/>
        <v>0</v>
      </c>
      <c r="AX3424" s="304">
        <f t="shared" si="1129"/>
        <v>0</v>
      </c>
      <c r="AY3424" s="304">
        <f t="shared" si="1130"/>
        <v>0</v>
      </c>
      <c r="AZ3424" s="304">
        <f t="shared" si="1131"/>
        <v>0</v>
      </c>
      <c r="BA3424" s="304">
        <f t="shared" si="1132"/>
        <v>0</v>
      </c>
      <c r="BB3424" s="304">
        <f t="shared" si="1133"/>
        <v>0</v>
      </c>
      <c r="BC3424" s="304">
        <f t="shared" si="1134"/>
        <v>0</v>
      </c>
      <c r="BD3424" s="304">
        <f t="shared" si="1135"/>
        <v>0</v>
      </c>
      <c r="BE3424" s="304">
        <f>IFERROR(IF(VLOOKUP($C3424,Listen!$A$2:$F$45,6,0)="Ja",BB3424-MAX(BC3424:BD3424),BB3424-BC3424),0)</f>
        <v>0</v>
      </c>
    </row>
    <row r="3425" spans="1:57" x14ac:dyDescent="0.25">
      <c r="A3425" s="320" t="str">
        <f>IF(AND(D3425&lt;&gt;0,C3425&lt;&gt;0,E3425&lt;&gt;0),IF(B3425&lt;&gt;0,CONCATENATE(B3425,"-AGr",VLOOKUP(C3425,Listen!$A$2:$D$45,4,FALSE),"-",D3425,"-",E3425,),CONCATENATE("AGr",VLOOKUP(C3425,Listen!$A$2:$D$45,4,FALSE),"-",D3425,"-",E3425)),"keine vollständige ID")</f>
        <v>keine vollständige ID</v>
      </c>
      <c r="B3425" s="301"/>
      <c r="C3425" s="287"/>
      <c r="D3425" s="34"/>
      <c r="E3425" s="306"/>
      <c r="F3425" s="116"/>
      <c r="G3425" s="17"/>
      <c r="H3425" s="17"/>
      <c r="I3425" s="17"/>
      <c r="J3425" s="17"/>
      <c r="K3425" s="17"/>
      <c r="L3425" s="17"/>
      <c r="M3425" s="17"/>
      <c r="N3425" s="17"/>
      <c r="O3425" s="116"/>
      <c r="P3425" s="117">
        <f>IF(D3425&gt;A_Stammdaten!$B$12,0,SUM(G3425,H3425,J3425,L3425:M3425)-SUM(I3425,K3425,N3425:O3425))</f>
        <v>0</v>
      </c>
      <c r="Q3425" s="17"/>
      <c r="R3425" s="17"/>
      <c r="S3425" s="17"/>
      <c r="T3425" s="17"/>
      <c r="U3425" s="62">
        <f t="shared" si="1115"/>
        <v>0</v>
      </c>
      <c r="V3425" s="34"/>
      <c r="W3425" s="34"/>
      <c r="X3425" s="34"/>
      <c r="Y3425" s="34"/>
      <c r="Z3425" s="34"/>
      <c r="AA3425" s="63" t="str">
        <f t="shared" si="1116"/>
        <v>-</v>
      </c>
      <c r="AB3425" s="63" t="str">
        <f t="shared" si="1117"/>
        <v>-</v>
      </c>
      <c r="AC3425" s="63">
        <f>IF(ISBLANK($C3425),0,VLOOKUP($C3425,Listen!$A$2:$C$45,2,FALSE))</f>
        <v>0</v>
      </c>
      <c r="AD3425" s="63">
        <f>IF(ISBLANK($C3425),0,VLOOKUP($C3425,Listen!$A$2:$C$45,3,FALSE))</f>
        <v>0</v>
      </c>
      <c r="AE3425" s="49">
        <f t="shared" si="1118"/>
        <v>0</v>
      </c>
      <c r="AF3425" s="49">
        <f t="shared" si="1118"/>
        <v>0</v>
      </c>
      <c r="AG3425" s="49">
        <f>IFERROR(IF(OR($V3425&lt;&gt;"Ja",VLOOKUP($C3425,Listen!$A$2:$F$45,5,0)="Nein",D3425&lt;IF(C3425="LNG Anbindungsanlagen gemäß separater Festlegung",2022,2023)),$AC3425,$AA3425),0)</f>
        <v>0</v>
      </c>
      <c r="AH3425" s="49">
        <f>IFERROR(IF(OR($V3425&lt;&gt;"Ja",VLOOKUP($C3425,Listen!$A$2:$F$45,5,0)="Nein",D3425&lt;IF(C3425="LNG Anbindungsanlagen gemäß separater Festlegung",2022,2023)),$AC3425,$AA3425),0)</f>
        <v>0</v>
      </c>
      <c r="AI3425" s="49">
        <f>IFERROR(IF(OR($W3425&lt;&gt;"Ja",VLOOKUP($C3425,Listen!$A$2:$F$45,6,0)="Nein"),$AC3425,$AB3425),0)</f>
        <v>0</v>
      </c>
      <c r="AJ3425" s="49">
        <f>IFERROR(IF(OR($W3425&lt;&gt;"Ja",VLOOKUP($C3425,Listen!$A$2:$F$45,6,0)="Nein"),$AC3425,$AB3425),0)</f>
        <v>0</v>
      </c>
      <c r="AK3425" s="49">
        <f>IFERROR(IF(OR($W3425&lt;&gt;"Ja",VLOOKUP($C3425,Listen!$A$2:$F$45,6,0)="Nein"),$AC3425,$AB3425),0)</f>
        <v>0</v>
      </c>
      <c r="AL3425" s="51">
        <f t="shared" si="1119"/>
        <v>0</v>
      </c>
      <c r="AM3425" s="296">
        <f>IFERROR(IF(VLOOKUP($C3425,Listen!$A$2:$F$45,6,0)="Ja",MAX(BC3425:BD3425),D_SAV!$BC3425),0)</f>
        <v>0</v>
      </c>
      <c r="AN3425" s="51">
        <f t="shared" si="1120"/>
        <v>0</v>
      </c>
      <c r="AP3425" s="304">
        <f t="shared" si="1121"/>
        <v>0</v>
      </c>
      <c r="AQ3425" s="304">
        <f t="shared" si="1122"/>
        <v>0</v>
      </c>
      <c r="AR3425" s="304">
        <f t="shared" si="1123"/>
        <v>0</v>
      </c>
      <c r="AS3425" s="304">
        <f t="shared" si="1124"/>
        <v>0</v>
      </c>
      <c r="AT3425" s="304">
        <f t="shared" si="1125"/>
        <v>0</v>
      </c>
      <c r="AU3425" s="304">
        <f t="shared" si="1126"/>
        <v>0</v>
      </c>
      <c r="AV3425" s="304">
        <f t="shared" si="1127"/>
        <v>0</v>
      </c>
      <c r="AW3425" s="304">
        <f t="shared" si="1128"/>
        <v>0</v>
      </c>
      <c r="AX3425" s="304">
        <f t="shared" si="1129"/>
        <v>0</v>
      </c>
      <c r="AY3425" s="304">
        <f t="shared" si="1130"/>
        <v>0</v>
      </c>
      <c r="AZ3425" s="304">
        <f t="shared" si="1131"/>
        <v>0</v>
      </c>
      <c r="BA3425" s="304">
        <f t="shared" si="1132"/>
        <v>0</v>
      </c>
      <c r="BB3425" s="304">
        <f t="shared" si="1133"/>
        <v>0</v>
      </c>
      <c r="BC3425" s="304">
        <f t="shared" si="1134"/>
        <v>0</v>
      </c>
      <c r="BD3425" s="304">
        <f t="shared" si="1135"/>
        <v>0</v>
      </c>
      <c r="BE3425" s="304">
        <f>IFERROR(IF(VLOOKUP($C3425,Listen!$A$2:$F$45,6,0)="Ja",BB3425-MAX(BC3425:BD3425),BB3425-BC3425),0)</f>
        <v>0</v>
      </c>
    </row>
    <row r="3426" spans="1:57" x14ac:dyDescent="0.25">
      <c r="A3426" s="320" t="str">
        <f>IF(AND(D3426&lt;&gt;0,C3426&lt;&gt;0,E3426&lt;&gt;0),IF(B3426&lt;&gt;0,CONCATENATE(B3426,"-AGr",VLOOKUP(C3426,Listen!$A$2:$D$45,4,FALSE),"-",D3426,"-",E3426,),CONCATENATE("AGr",VLOOKUP(C3426,Listen!$A$2:$D$45,4,FALSE),"-",D3426,"-",E3426)),"keine vollständige ID")</f>
        <v>keine vollständige ID</v>
      </c>
      <c r="B3426" s="301"/>
      <c r="C3426" s="287"/>
      <c r="D3426" s="34"/>
      <c r="E3426" s="306"/>
      <c r="F3426" s="116"/>
      <c r="G3426" s="17"/>
      <c r="H3426" s="17"/>
      <c r="I3426" s="17"/>
      <c r="J3426" s="17"/>
      <c r="K3426" s="17"/>
      <c r="L3426" s="17"/>
      <c r="M3426" s="17"/>
      <c r="N3426" s="17"/>
      <c r="O3426" s="116"/>
      <c r="P3426" s="117">
        <f>IF(D3426&gt;A_Stammdaten!$B$12,0,SUM(G3426,H3426,J3426,L3426:M3426)-SUM(I3426,K3426,N3426:O3426))</f>
        <v>0</v>
      </c>
      <c r="Q3426" s="17"/>
      <c r="R3426" s="17"/>
      <c r="S3426" s="17"/>
      <c r="T3426" s="17"/>
      <c r="U3426" s="62">
        <f t="shared" si="1115"/>
        <v>0</v>
      </c>
      <c r="V3426" s="34"/>
      <c r="W3426" s="34"/>
      <c r="X3426" s="34"/>
      <c r="Y3426" s="34"/>
      <c r="Z3426" s="34"/>
      <c r="AA3426" s="63" t="str">
        <f t="shared" si="1116"/>
        <v>-</v>
      </c>
      <c r="AB3426" s="63" t="str">
        <f t="shared" si="1117"/>
        <v>-</v>
      </c>
      <c r="AC3426" s="63">
        <f>IF(ISBLANK($C3426),0,VLOOKUP($C3426,Listen!$A$2:$C$45,2,FALSE))</f>
        <v>0</v>
      </c>
      <c r="AD3426" s="63">
        <f>IF(ISBLANK($C3426),0,VLOOKUP($C3426,Listen!$A$2:$C$45,3,FALSE))</f>
        <v>0</v>
      </c>
      <c r="AE3426" s="49">
        <f t="shared" si="1118"/>
        <v>0</v>
      </c>
      <c r="AF3426" s="49">
        <f t="shared" si="1118"/>
        <v>0</v>
      </c>
      <c r="AG3426" s="49">
        <f>IFERROR(IF(OR($V3426&lt;&gt;"Ja",VLOOKUP($C3426,Listen!$A$2:$F$45,5,0)="Nein",D3426&lt;IF(C3426="LNG Anbindungsanlagen gemäß separater Festlegung",2022,2023)),$AC3426,$AA3426),0)</f>
        <v>0</v>
      </c>
      <c r="AH3426" s="49">
        <f>IFERROR(IF(OR($V3426&lt;&gt;"Ja",VLOOKUP($C3426,Listen!$A$2:$F$45,5,0)="Nein",D3426&lt;IF(C3426="LNG Anbindungsanlagen gemäß separater Festlegung",2022,2023)),$AC3426,$AA3426),0)</f>
        <v>0</v>
      </c>
      <c r="AI3426" s="49">
        <f>IFERROR(IF(OR($W3426&lt;&gt;"Ja",VLOOKUP($C3426,Listen!$A$2:$F$45,6,0)="Nein"),$AC3426,$AB3426),0)</f>
        <v>0</v>
      </c>
      <c r="AJ3426" s="49">
        <f>IFERROR(IF(OR($W3426&lt;&gt;"Ja",VLOOKUP($C3426,Listen!$A$2:$F$45,6,0)="Nein"),$AC3426,$AB3426),0)</f>
        <v>0</v>
      </c>
      <c r="AK3426" s="49">
        <f>IFERROR(IF(OR($W3426&lt;&gt;"Ja",VLOOKUP($C3426,Listen!$A$2:$F$45,6,0)="Nein"),$AC3426,$AB3426),0)</f>
        <v>0</v>
      </c>
      <c r="AL3426" s="51">
        <f t="shared" si="1119"/>
        <v>0</v>
      </c>
      <c r="AM3426" s="296">
        <f>IFERROR(IF(VLOOKUP($C3426,Listen!$A$2:$F$45,6,0)="Ja",MAX(BC3426:BD3426),D_SAV!$BC3426),0)</f>
        <v>0</v>
      </c>
      <c r="AN3426" s="51">
        <f t="shared" si="1120"/>
        <v>0</v>
      </c>
      <c r="AP3426" s="304">
        <f t="shared" si="1121"/>
        <v>0</v>
      </c>
      <c r="AQ3426" s="304">
        <f t="shared" si="1122"/>
        <v>0</v>
      </c>
      <c r="AR3426" s="304">
        <f t="shared" si="1123"/>
        <v>0</v>
      </c>
      <c r="AS3426" s="304">
        <f t="shared" si="1124"/>
        <v>0</v>
      </c>
      <c r="AT3426" s="304">
        <f t="shared" si="1125"/>
        <v>0</v>
      </c>
      <c r="AU3426" s="304">
        <f t="shared" si="1126"/>
        <v>0</v>
      </c>
      <c r="AV3426" s="304">
        <f t="shared" si="1127"/>
        <v>0</v>
      </c>
      <c r="AW3426" s="304">
        <f t="shared" si="1128"/>
        <v>0</v>
      </c>
      <c r="AX3426" s="304">
        <f t="shared" si="1129"/>
        <v>0</v>
      </c>
      <c r="AY3426" s="304">
        <f t="shared" si="1130"/>
        <v>0</v>
      </c>
      <c r="AZ3426" s="304">
        <f t="shared" si="1131"/>
        <v>0</v>
      </c>
      <c r="BA3426" s="304">
        <f t="shared" si="1132"/>
        <v>0</v>
      </c>
      <c r="BB3426" s="304">
        <f t="shared" si="1133"/>
        <v>0</v>
      </c>
      <c r="BC3426" s="304">
        <f t="shared" si="1134"/>
        <v>0</v>
      </c>
      <c r="BD3426" s="304">
        <f t="shared" si="1135"/>
        <v>0</v>
      </c>
      <c r="BE3426" s="304">
        <f>IFERROR(IF(VLOOKUP($C3426,Listen!$A$2:$F$45,6,0)="Ja",BB3426-MAX(BC3426:BD3426),BB3426-BC3426),0)</f>
        <v>0</v>
      </c>
    </row>
    <row r="3427" spans="1:57" x14ac:dyDescent="0.25">
      <c r="A3427" s="320" t="str">
        <f>IF(AND(D3427&lt;&gt;0,C3427&lt;&gt;0,E3427&lt;&gt;0),IF(B3427&lt;&gt;0,CONCATENATE(B3427,"-AGr",VLOOKUP(C3427,Listen!$A$2:$D$45,4,FALSE),"-",D3427,"-",E3427,),CONCATENATE("AGr",VLOOKUP(C3427,Listen!$A$2:$D$45,4,FALSE),"-",D3427,"-",E3427)),"keine vollständige ID")</f>
        <v>keine vollständige ID</v>
      </c>
      <c r="B3427" s="301"/>
      <c r="C3427" s="287"/>
      <c r="D3427" s="34"/>
      <c r="E3427" s="306"/>
      <c r="F3427" s="116"/>
      <c r="G3427" s="17"/>
      <c r="H3427" s="17"/>
      <c r="I3427" s="17"/>
      <c r="J3427" s="17"/>
      <c r="K3427" s="17"/>
      <c r="L3427" s="17"/>
      <c r="M3427" s="17"/>
      <c r="N3427" s="17"/>
      <c r="O3427" s="116"/>
      <c r="P3427" s="117">
        <f>IF(D3427&gt;A_Stammdaten!$B$12,0,SUM(G3427,H3427,J3427,L3427:M3427)-SUM(I3427,K3427,N3427:O3427))</f>
        <v>0</v>
      </c>
      <c r="Q3427" s="17"/>
      <c r="R3427" s="17"/>
      <c r="S3427" s="17"/>
      <c r="T3427" s="17"/>
      <c r="U3427" s="62">
        <f t="shared" si="1115"/>
        <v>0</v>
      </c>
      <c r="V3427" s="34"/>
      <c r="W3427" s="34"/>
      <c r="X3427" s="34"/>
      <c r="Y3427" s="34"/>
      <c r="Z3427" s="34"/>
      <c r="AA3427" s="63" t="str">
        <f t="shared" si="1116"/>
        <v>-</v>
      </c>
      <c r="AB3427" s="63" t="str">
        <f t="shared" si="1117"/>
        <v>-</v>
      </c>
      <c r="AC3427" s="63">
        <f>IF(ISBLANK($C3427),0,VLOOKUP($C3427,Listen!$A$2:$C$45,2,FALSE))</f>
        <v>0</v>
      </c>
      <c r="AD3427" s="63">
        <f>IF(ISBLANK($C3427),0,VLOOKUP($C3427,Listen!$A$2:$C$45,3,FALSE))</f>
        <v>0</v>
      </c>
      <c r="AE3427" s="49">
        <f t="shared" si="1118"/>
        <v>0</v>
      </c>
      <c r="AF3427" s="49">
        <f t="shared" si="1118"/>
        <v>0</v>
      </c>
      <c r="AG3427" s="49">
        <f>IFERROR(IF(OR($V3427&lt;&gt;"Ja",VLOOKUP($C3427,Listen!$A$2:$F$45,5,0)="Nein",D3427&lt;IF(C3427="LNG Anbindungsanlagen gemäß separater Festlegung",2022,2023)),$AC3427,$AA3427),0)</f>
        <v>0</v>
      </c>
      <c r="AH3427" s="49">
        <f>IFERROR(IF(OR($V3427&lt;&gt;"Ja",VLOOKUP($C3427,Listen!$A$2:$F$45,5,0)="Nein",D3427&lt;IF(C3427="LNG Anbindungsanlagen gemäß separater Festlegung",2022,2023)),$AC3427,$AA3427),0)</f>
        <v>0</v>
      </c>
      <c r="AI3427" s="49">
        <f>IFERROR(IF(OR($W3427&lt;&gt;"Ja",VLOOKUP($C3427,Listen!$A$2:$F$45,6,0)="Nein"),$AC3427,$AB3427),0)</f>
        <v>0</v>
      </c>
      <c r="AJ3427" s="49">
        <f>IFERROR(IF(OR($W3427&lt;&gt;"Ja",VLOOKUP($C3427,Listen!$A$2:$F$45,6,0)="Nein"),$AC3427,$AB3427),0)</f>
        <v>0</v>
      </c>
      <c r="AK3427" s="49">
        <f>IFERROR(IF(OR($W3427&lt;&gt;"Ja",VLOOKUP($C3427,Listen!$A$2:$F$45,6,0)="Nein"),$AC3427,$AB3427),0)</f>
        <v>0</v>
      </c>
      <c r="AL3427" s="51">
        <f t="shared" si="1119"/>
        <v>0</v>
      </c>
      <c r="AM3427" s="296">
        <f>IFERROR(IF(VLOOKUP($C3427,Listen!$A$2:$F$45,6,0)="Ja",MAX(BC3427:BD3427),D_SAV!$BC3427),0)</f>
        <v>0</v>
      </c>
      <c r="AN3427" s="51">
        <f t="shared" si="1120"/>
        <v>0</v>
      </c>
      <c r="AP3427" s="304">
        <f t="shared" si="1121"/>
        <v>0</v>
      </c>
      <c r="AQ3427" s="304">
        <f t="shared" si="1122"/>
        <v>0</v>
      </c>
      <c r="AR3427" s="304">
        <f t="shared" si="1123"/>
        <v>0</v>
      </c>
      <c r="AS3427" s="304">
        <f t="shared" si="1124"/>
        <v>0</v>
      </c>
      <c r="AT3427" s="304">
        <f t="shared" si="1125"/>
        <v>0</v>
      </c>
      <c r="AU3427" s="304">
        <f t="shared" si="1126"/>
        <v>0</v>
      </c>
      <c r="AV3427" s="304">
        <f t="shared" si="1127"/>
        <v>0</v>
      </c>
      <c r="AW3427" s="304">
        <f t="shared" si="1128"/>
        <v>0</v>
      </c>
      <c r="AX3427" s="304">
        <f t="shared" si="1129"/>
        <v>0</v>
      </c>
      <c r="AY3427" s="304">
        <f t="shared" si="1130"/>
        <v>0</v>
      </c>
      <c r="AZ3427" s="304">
        <f t="shared" si="1131"/>
        <v>0</v>
      </c>
      <c r="BA3427" s="304">
        <f t="shared" si="1132"/>
        <v>0</v>
      </c>
      <c r="BB3427" s="304">
        <f t="shared" si="1133"/>
        <v>0</v>
      </c>
      <c r="BC3427" s="304">
        <f t="shared" si="1134"/>
        <v>0</v>
      </c>
      <c r="BD3427" s="304">
        <f t="shared" si="1135"/>
        <v>0</v>
      </c>
      <c r="BE3427" s="304">
        <f>IFERROR(IF(VLOOKUP($C3427,Listen!$A$2:$F$45,6,0)="Ja",BB3427-MAX(BC3427:BD3427),BB3427-BC3427),0)</f>
        <v>0</v>
      </c>
    </row>
    <row r="3428" spans="1:57" x14ac:dyDescent="0.25">
      <c r="A3428" s="320" t="str">
        <f>IF(AND(D3428&lt;&gt;0,C3428&lt;&gt;0,E3428&lt;&gt;0),IF(B3428&lt;&gt;0,CONCATENATE(B3428,"-AGr",VLOOKUP(C3428,Listen!$A$2:$D$45,4,FALSE),"-",D3428,"-",E3428,),CONCATENATE("AGr",VLOOKUP(C3428,Listen!$A$2:$D$45,4,FALSE),"-",D3428,"-",E3428)),"keine vollständige ID")</f>
        <v>keine vollständige ID</v>
      </c>
      <c r="B3428" s="301"/>
      <c r="C3428" s="287"/>
      <c r="D3428" s="34"/>
      <c r="E3428" s="306"/>
      <c r="F3428" s="116"/>
      <c r="G3428" s="17"/>
      <c r="H3428" s="17"/>
      <c r="I3428" s="17"/>
      <c r="J3428" s="17"/>
      <c r="K3428" s="17"/>
      <c r="L3428" s="17"/>
      <c r="M3428" s="17"/>
      <c r="N3428" s="17"/>
      <c r="O3428" s="116"/>
      <c r="P3428" s="117">
        <f>IF(D3428&gt;A_Stammdaten!$B$12,0,SUM(G3428,H3428,J3428,L3428:M3428)-SUM(I3428,K3428,N3428:O3428))</f>
        <v>0</v>
      </c>
      <c r="Q3428" s="17"/>
      <c r="R3428" s="17"/>
      <c r="S3428" s="17"/>
      <c r="T3428" s="17"/>
      <c r="U3428" s="62">
        <f t="shared" si="1115"/>
        <v>0</v>
      </c>
      <c r="V3428" s="34"/>
      <c r="W3428" s="34"/>
      <c r="X3428" s="34"/>
      <c r="Y3428" s="34"/>
      <c r="Z3428" s="34"/>
      <c r="AA3428" s="63" t="str">
        <f t="shared" si="1116"/>
        <v>-</v>
      </c>
      <c r="AB3428" s="63" t="str">
        <f t="shared" si="1117"/>
        <v>-</v>
      </c>
      <c r="AC3428" s="63">
        <f>IF(ISBLANK($C3428),0,VLOOKUP($C3428,Listen!$A$2:$C$45,2,FALSE))</f>
        <v>0</v>
      </c>
      <c r="AD3428" s="63">
        <f>IF(ISBLANK($C3428),0,VLOOKUP($C3428,Listen!$A$2:$C$45,3,FALSE))</f>
        <v>0</v>
      </c>
      <c r="AE3428" s="49">
        <f t="shared" si="1118"/>
        <v>0</v>
      </c>
      <c r="AF3428" s="49">
        <f t="shared" si="1118"/>
        <v>0</v>
      </c>
      <c r="AG3428" s="49">
        <f>IFERROR(IF(OR($V3428&lt;&gt;"Ja",VLOOKUP($C3428,Listen!$A$2:$F$45,5,0)="Nein",D3428&lt;IF(C3428="LNG Anbindungsanlagen gemäß separater Festlegung",2022,2023)),$AC3428,$AA3428),0)</f>
        <v>0</v>
      </c>
      <c r="AH3428" s="49">
        <f>IFERROR(IF(OR($V3428&lt;&gt;"Ja",VLOOKUP($C3428,Listen!$A$2:$F$45,5,0)="Nein",D3428&lt;IF(C3428="LNG Anbindungsanlagen gemäß separater Festlegung",2022,2023)),$AC3428,$AA3428),0)</f>
        <v>0</v>
      </c>
      <c r="AI3428" s="49">
        <f>IFERROR(IF(OR($W3428&lt;&gt;"Ja",VLOOKUP($C3428,Listen!$A$2:$F$45,6,0)="Nein"),$AC3428,$AB3428),0)</f>
        <v>0</v>
      </c>
      <c r="AJ3428" s="49">
        <f>IFERROR(IF(OR($W3428&lt;&gt;"Ja",VLOOKUP($C3428,Listen!$A$2:$F$45,6,0)="Nein"),$AC3428,$AB3428),0)</f>
        <v>0</v>
      </c>
      <c r="AK3428" s="49">
        <f>IFERROR(IF(OR($W3428&lt;&gt;"Ja",VLOOKUP($C3428,Listen!$A$2:$F$45,6,0)="Nein"),$AC3428,$AB3428),0)</f>
        <v>0</v>
      </c>
      <c r="AL3428" s="51">
        <f t="shared" si="1119"/>
        <v>0</v>
      </c>
      <c r="AM3428" s="296">
        <f>IFERROR(IF(VLOOKUP($C3428,Listen!$A$2:$F$45,6,0)="Ja",MAX(BC3428:BD3428),D_SAV!$BC3428),0)</f>
        <v>0</v>
      </c>
      <c r="AN3428" s="51">
        <f t="shared" si="1120"/>
        <v>0</v>
      </c>
      <c r="AP3428" s="304">
        <f t="shared" si="1121"/>
        <v>0</v>
      </c>
      <c r="AQ3428" s="304">
        <f t="shared" si="1122"/>
        <v>0</v>
      </c>
      <c r="AR3428" s="304">
        <f t="shared" si="1123"/>
        <v>0</v>
      </c>
      <c r="AS3428" s="304">
        <f t="shared" si="1124"/>
        <v>0</v>
      </c>
      <c r="AT3428" s="304">
        <f t="shared" si="1125"/>
        <v>0</v>
      </c>
      <c r="AU3428" s="304">
        <f t="shared" si="1126"/>
        <v>0</v>
      </c>
      <c r="AV3428" s="304">
        <f t="shared" si="1127"/>
        <v>0</v>
      </c>
      <c r="AW3428" s="304">
        <f t="shared" si="1128"/>
        <v>0</v>
      </c>
      <c r="AX3428" s="304">
        <f t="shared" si="1129"/>
        <v>0</v>
      </c>
      <c r="AY3428" s="304">
        <f t="shared" si="1130"/>
        <v>0</v>
      </c>
      <c r="AZ3428" s="304">
        <f t="shared" si="1131"/>
        <v>0</v>
      </c>
      <c r="BA3428" s="304">
        <f t="shared" si="1132"/>
        <v>0</v>
      </c>
      <c r="BB3428" s="304">
        <f t="shared" si="1133"/>
        <v>0</v>
      </c>
      <c r="BC3428" s="304">
        <f t="shared" si="1134"/>
        <v>0</v>
      </c>
      <c r="BD3428" s="304">
        <f t="shared" si="1135"/>
        <v>0</v>
      </c>
      <c r="BE3428" s="304">
        <f>IFERROR(IF(VLOOKUP($C3428,Listen!$A$2:$F$45,6,0)="Ja",BB3428-MAX(BC3428:BD3428),BB3428-BC3428),0)</f>
        <v>0</v>
      </c>
    </row>
    <row r="3429" spans="1:57" x14ac:dyDescent="0.25">
      <c r="A3429" s="320" t="str">
        <f>IF(AND(D3429&lt;&gt;0,C3429&lt;&gt;0,E3429&lt;&gt;0),IF(B3429&lt;&gt;0,CONCATENATE(B3429,"-AGr",VLOOKUP(C3429,Listen!$A$2:$D$45,4,FALSE),"-",D3429,"-",E3429,),CONCATENATE("AGr",VLOOKUP(C3429,Listen!$A$2:$D$45,4,FALSE),"-",D3429,"-",E3429)),"keine vollständige ID")</f>
        <v>keine vollständige ID</v>
      </c>
      <c r="B3429" s="301"/>
      <c r="C3429" s="287"/>
      <c r="D3429" s="34"/>
      <c r="E3429" s="306"/>
      <c r="F3429" s="116"/>
      <c r="G3429" s="17"/>
      <c r="H3429" s="17"/>
      <c r="I3429" s="17"/>
      <c r="J3429" s="17"/>
      <c r="K3429" s="17"/>
      <c r="L3429" s="17"/>
      <c r="M3429" s="17"/>
      <c r="N3429" s="17"/>
      <c r="O3429" s="116"/>
      <c r="P3429" s="117">
        <f>IF(D3429&gt;A_Stammdaten!$B$12,0,SUM(G3429,H3429,J3429,L3429:M3429)-SUM(I3429,K3429,N3429:O3429))</f>
        <v>0</v>
      </c>
      <c r="Q3429" s="17"/>
      <c r="R3429" s="17"/>
      <c r="S3429" s="17"/>
      <c r="T3429" s="17"/>
      <c r="U3429" s="62">
        <f t="shared" si="1115"/>
        <v>0</v>
      </c>
      <c r="V3429" s="34"/>
      <c r="W3429" s="34"/>
      <c r="X3429" s="34"/>
      <c r="Y3429" s="34"/>
      <c r="Z3429" s="34"/>
      <c r="AA3429" s="63" t="str">
        <f t="shared" si="1116"/>
        <v>-</v>
      </c>
      <c r="AB3429" s="63" t="str">
        <f t="shared" si="1117"/>
        <v>-</v>
      </c>
      <c r="AC3429" s="63">
        <f>IF(ISBLANK($C3429),0,VLOOKUP($C3429,Listen!$A$2:$C$45,2,FALSE))</f>
        <v>0</v>
      </c>
      <c r="AD3429" s="63">
        <f>IF(ISBLANK($C3429),0,VLOOKUP($C3429,Listen!$A$2:$C$45,3,FALSE))</f>
        <v>0</v>
      </c>
      <c r="AE3429" s="49">
        <f t="shared" si="1118"/>
        <v>0</v>
      </c>
      <c r="AF3429" s="49">
        <f t="shared" si="1118"/>
        <v>0</v>
      </c>
      <c r="AG3429" s="49">
        <f>IFERROR(IF(OR($V3429&lt;&gt;"Ja",VLOOKUP($C3429,Listen!$A$2:$F$45,5,0)="Nein",D3429&lt;IF(C3429="LNG Anbindungsanlagen gemäß separater Festlegung",2022,2023)),$AC3429,$AA3429),0)</f>
        <v>0</v>
      </c>
      <c r="AH3429" s="49">
        <f>IFERROR(IF(OR($V3429&lt;&gt;"Ja",VLOOKUP($C3429,Listen!$A$2:$F$45,5,0)="Nein",D3429&lt;IF(C3429="LNG Anbindungsanlagen gemäß separater Festlegung",2022,2023)),$AC3429,$AA3429),0)</f>
        <v>0</v>
      </c>
      <c r="AI3429" s="49">
        <f>IFERROR(IF(OR($W3429&lt;&gt;"Ja",VLOOKUP($C3429,Listen!$A$2:$F$45,6,0)="Nein"),$AC3429,$AB3429),0)</f>
        <v>0</v>
      </c>
      <c r="AJ3429" s="49">
        <f>IFERROR(IF(OR($W3429&lt;&gt;"Ja",VLOOKUP($C3429,Listen!$A$2:$F$45,6,0)="Nein"),$AC3429,$AB3429),0)</f>
        <v>0</v>
      </c>
      <c r="AK3429" s="49">
        <f>IFERROR(IF(OR($W3429&lt;&gt;"Ja",VLOOKUP($C3429,Listen!$A$2:$F$45,6,0)="Nein"),$AC3429,$AB3429),0)</f>
        <v>0</v>
      </c>
      <c r="AL3429" s="51">
        <f t="shared" si="1119"/>
        <v>0</v>
      </c>
      <c r="AM3429" s="296">
        <f>IFERROR(IF(VLOOKUP($C3429,Listen!$A$2:$F$45,6,0)="Ja",MAX(BC3429:BD3429),D_SAV!$BC3429),0)</f>
        <v>0</v>
      </c>
      <c r="AN3429" s="51">
        <f t="shared" si="1120"/>
        <v>0</v>
      </c>
      <c r="AP3429" s="304">
        <f t="shared" si="1121"/>
        <v>0</v>
      </c>
      <c r="AQ3429" s="304">
        <f t="shared" si="1122"/>
        <v>0</v>
      </c>
      <c r="AR3429" s="304">
        <f t="shared" si="1123"/>
        <v>0</v>
      </c>
      <c r="AS3429" s="304">
        <f t="shared" si="1124"/>
        <v>0</v>
      </c>
      <c r="AT3429" s="304">
        <f t="shared" si="1125"/>
        <v>0</v>
      </c>
      <c r="AU3429" s="304">
        <f t="shared" si="1126"/>
        <v>0</v>
      </c>
      <c r="AV3429" s="304">
        <f t="shared" si="1127"/>
        <v>0</v>
      </c>
      <c r="AW3429" s="304">
        <f t="shared" si="1128"/>
        <v>0</v>
      </c>
      <c r="AX3429" s="304">
        <f t="shared" si="1129"/>
        <v>0</v>
      </c>
      <c r="AY3429" s="304">
        <f t="shared" si="1130"/>
        <v>0</v>
      </c>
      <c r="AZ3429" s="304">
        <f t="shared" si="1131"/>
        <v>0</v>
      </c>
      <c r="BA3429" s="304">
        <f t="shared" si="1132"/>
        <v>0</v>
      </c>
      <c r="BB3429" s="304">
        <f t="shared" si="1133"/>
        <v>0</v>
      </c>
      <c r="BC3429" s="304">
        <f t="shared" si="1134"/>
        <v>0</v>
      </c>
      <c r="BD3429" s="304">
        <f t="shared" si="1135"/>
        <v>0</v>
      </c>
      <c r="BE3429" s="304">
        <f>IFERROR(IF(VLOOKUP($C3429,Listen!$A$2:$F$45,6,0)="Ja",BB3429-MAX(BC3429:BD3429),BB3429-BC3429),0)</f>
        <v>0</v>
      </c>
    </row>
    <row r="3430" spans="1:57" x14ac:dyDescent="0.25">
      <c r="A3430" s="320" t="str">
        <f>IF(AND(D3430&lt;&gt;0,C3430&lt;&gt;0,E3430&lt;&gt;0),IF(B3430&lt;&gt;0,CONCATENATE(B3430,"-AGr",VLOOKUP(C3430,Listen!$A$2:$D$45,4,FALSE),"-",D3430,"-",E3430,),CONCATENATE("AGr",VLOOKUP(C3430,Listen!$A$2:$D$45,4,FALSE),"-",D3430,"-",E3430)),"keine vollständige ID")</f>
        <v>keine vollständige ID</v>
      </c>
      <c r="B3430" s="301"/>
      <c r="C3430" s="287"/>
      <c r="D3430" s="34"/>
      <c r="E3430" s="306"/>
      <c r="F3430" s="116"/>
      <c r="G3430" s="17"/>
      <c r="H3430" s="17"/>
      <c r="I3430" s="17"/>
      <c r="J3430" s="17"/>
      <c r="K3430" s="17"/>
      <c r="L3430" s="17"/>
      <c r="M3430" s="17"/>
      <c r="N3430" s="17"/>
      <c r="O3430" s="116"/>
      <c r="P3430" s="117">
        <f>IF(D3430&gt;A_Stammdaten!$B$12,0,SUM(G3430,H3430,J3430,L3430:M3430)-SUM(I3430,K3430,N3430:O3430))</f>
        <v>0</v>
      </c>
      <c r="Q3430" s="17"/>
      <c r="R3430" s="17"/>
      <c r="S3430" s="17"/>
      <c r="T3430" s="17"/>
      <c r="U3430" s="62">
        <f t="shared" si="1115"/>
        <v>0</v>
      </c>
      <c r="V3430" s="34"/>
      <c r="W3430" s="34"/>
      <c r="X3430" s="34"/>
      <c r="Y3430" s="34"/>
      <c r="Z3430" s="34"/>
      <c r="AA3430" s="63" t="str">
        <f t="shared" si="1116"/>
        <v>-</v>
      </c>
      <c r="AB3430" s="63" t="str">
        <f t="shared" si="1117"/>
        <v>-</v>
      </c>
      <c r="AC3430" s="63">
        <f>IF(ISBLANK($C3430),0,VLOOKUP($C3430,Listen!$A$2:$C$45,2,FALSE))</f>
        <v>0</v>
      </c>
      <c r="AD3430" s="63">
        <f>IF(ISBLANK($C3430),0,VLOOKUP($C3430,Listen!$A$2:$C$45,3,FALSE))</f>
        <v>0</v>
      </c>
      <c r="AE3430" s="49">
        <f t="shared" si="1118"/>
        <v>0</v>
      </c>
      <c r="AF3430" s="49">
        <f t="shared" si="1118"/>
        <v>0</v>
      </c>
      <c r="AG3430" s="49">
        <f>IFERROR(IF(OR($V3430&lt;&gt;"Ja",VLOOKUP($C3430,Listen!$A$2:$F$45,5,0)="Nein",D3430&lt;IF(C3430="LNG Anbindungsanlagen gemäß separater Festlegung",2022,2023)),$AC3430,$AA3430),0)</f>
        <v>0</v>
      </c>
      <c r="AH3430" s="49">
        <f>IFERROR(IF(OR($V3430&lt;&gt;"Ja",VLOOKUP($C3430,Listen!$A$2:$F$45,5,0)="Nein",D3430&lt;IF(C3430="LNG Anbindungsanlagen gemäß separater Festlegung",2022,2023)),$AC3430,$AA3430),0)</f>
        <v>0</v>
      </c>
      <c r="AI3430" s="49">
        <f>IFERROR(IF(OR($W3430&lt;&gt;"Ja",VLOOKUP($C3430,Listen!$A$2:$F$45,6,0)="Nein"),$AC3430,$AB3430),0)</f>
        <v>0</v>
      </c>
      <c r="AJ3430" s="49">
        <f>IFERROR(IF(OR($W3430&lt;&gt;"Ja",VLOOKUP($C3430,Listen!$A$2:$F$45,6,0)="Nein"),$AC3430,$AB3430),0)</f>
        <v>0</v>
      </c>
      <c r="AK3430" s="49">
        <f>IFERROR(IF(OR($W3430&lt;&gt;"Ja",VLOOKUP($C3430,Listen!$A$2:$F$45,6,0)="Nein"),$AC3430,$AB3430),0)</f>
        <v>0</v>
      </c>
      <c r="AL3430" s="51">
        <f t="shared" si="1119"/>
        <v>0</v>
      </c>
      <c r="AM3430" s="296">
        <f>IFERROR(IF(VLOOKUP($C3430,Listen!$A$2:$F$45,6,0)="Ja",MAX(BC3430:BD3430),D_SAV!$BC3430),0)</f>
        <v>0</v>
      </c>
      <c r="AN3430" s="51">
        <f t="shared" si="1120"/>
        <v>0</v>
      </c>
      <c r="AP3430" s="304">
        <f t="shared" si="1121"/>
        <v>0</v>
      </c>
      <c r="AQ3430" s="304">
        <f t="shared" si="1122"/>
        <v>0</v>
      </c>
      <c r="AR3430" s="304">
        <f t="shared" si="1123"/>
        <v>0</v>
      </c>
      <c r="AS3430" s="304">
        <f t="shared" si="1124"/>
        <v>0</v>
      </c>
      <c r="AT3430" s="304">
        <f t="shared" si="1125"/>
        <v>0</v>
      </c>
      <c r="AU3430" s="304">
        <f t="shared" si="1126"/>
        <v>0</v>
      </c>
      <c r="AV3430" s="304">
        <f t="shared" si="1127"/>
        <v>0</v>
      </c>
      <c r="AW3430" s="304">
        <f t="shared" si="1128"/>
        <v>0</v>
      </c>
      <c r="AX3430" s="304">
        <f t="shared" si="1129"/>
        <v>0</v>
      </c>
      <c r="AY3430" s="304">
        <f t="shared" si="1130"/>
        <v>0</v>
      </c>
      <c r="AZ3430" s="304">
        <f t="shared" si="1131"/>
        <v>0</v>
      </c>
      <c r="BA3430" s="304">
        <f t="shared" si="1132"/>
        <v>0</v>
      </c>
      <c r="BB3430" s="304">
        <f t="shared" si="1133"/>
        <v>0</v>
      </c>
      <c r="BC3430" s="304">
        <f t="shared" si="1134"/>
        <v>0</v>
      </c>
      <c r="BD3430" s="304">
        <f t="shared" si="1135"/>
        <v>0</v>
      </c>
      <c r="BE3430" s="304">
        <f>IFERROR(IF(VLOOKUP($C3430,Listen!$A$2:$F$45,6,0)="Ja",BB3430-MAX(BC3430:BD3430),BB3430-BC3430),0)</f>
        <v>0</v>
      </c>
    </row>
    <row r="3431" spans="1:57" x14ac:dyDescent="0.25">
      <c r="A3431" s="320" t="str">
        <f>IF(AND(D3431&lt;&gt;0,C3431&lt;&gt;0,E3431&lt;&gt;0),IF(B3431&lt;&gt;0,CONCATENATE(B3431,"-AGr",VLOOKUP(C3431,Listen!$A$2:$D$45,4,FALSE),"-",D3431,"-",E3431,),CONCATENATE("AGr",VLOOKUP(C3431,Listen!$A$2:$D$45,4,FALSE),"-",D3431,"-",E3431)),"keine vollständige ID")</f>
        <v>keine vollständige ID</v>
      </c>
      <c r="B3431" s="301"/>
      <c r="C3431" s="287"/>
      <c r="D3431" s="34"/>
      <c r="E3431" s="306"/>
      <c r="F3431" s="116"/>
      <c r="G3431" s="17"/>
      <c r="H3431" s="17"/>
      <c r="I3431" s="17"/>
      <c r="J3431" s="17"/>
      <c r="K3431" s="17"/>
      <c r="L3431" s="17"/>
      <c r="M3431" s="17"/>
      <c r="N3431" s="17"/>
      <c r="O3431" s="116"/>
      <c r="P3431" s="117">
        <f>IF(D3431&gt;A_Stammdaten!$B$12,0,SUM(G3431,H3431,J3431,L3431:M3431)-SUM(I3431,K3431,N3431:O3431))</f>
        <v>0</v>
      </c>
      <c r="Q3431" s="17"/>
      <c r="R3431" s="17"/>
      <c r="S3431" s="17"/>
      <c r="T3431" s="17"/>
      <c r="U3431" s="62">
        <f t="shared" si="1115"/>
        <v>0</v>
      </c>
      <c r="V3431" s="34"/>
      <c r="W3431" s="34"/>
      <c r="X3431" s="34"/>
      <c r="Y3431" s="34"/>
      <c r="Z3431" s="34"/>
      <c r="AA3431" s="63" t="str">
        <f t="shared" si="1116"/>
        <v>-</v>
      </c>
      <c r="AB3431" s="63" t="str">
        <f t="shared" si="1117"/>
        <v>-</v>
      </c>
      <c r="AC3431" s="63">
        <f>IF(ISBLANK($C3431),0,VLOOKUP($C3431,Listen!$A$2:$C$45,2,FALSE))</f>
        <v>0</v>
      </c>
      <c r="AD3431" s="63">
        <f>IF(ISBLANK($C3431),0,VLOOKUP($C3431,Listen!$A$2:$C$45,3,FALSE))</f>
        <v>0</v>
      </c>
      <c r="AE3431" s="49">
        <f t="shared" si="1118"/>
        <v>0</v>
      </c>
      <c r="AF3431" s="49">
        <f t="shared" si="1118"/>
        <v>0</v>
      </c>
      <c r="AG3431" s="49">
        <f>IFERROR(IF(OR($V3431&lt;&gt;"Ja",VLOOKUP($C3431,Listen!$A$2:$F$45,5,0)="Nein",D3431&lt;IF(C3431="LNG Anbindungsanlagen gemäß separater Festlegung",2022,2023)),$AC3431,$AA3431),0)</f>
        <v>0</v>
      </c>
      <c r="AH3431" s="49">
        <f>IFERROR(IF(OR($V3431&lt;&gt;"Ja",VLOOKUP($C3431,Listen!$A$2:$F$45,5,0)="Nein",D3431&lt;IF(C3431="LNG Anbindungsanlagen gemäß separater Festlegung",2022,2023)),$AC3431,$AA3431),0)</f>
        <v>0</v>
      </c>
      <c r="AI3431" s="49">
        <f>IFERROR(IF(OR($W3431&lt;&gt;"Ja",VLOOKUP($C3431,Listen!$A$2:$F$45,6,0)="Nein"),$AC3431,$AB3431),0)</f>
        <v>0</v>
      </c>
      <c r="AJ3431" s="49">
        <f>IFERROR(IF(OR($W3431&lt;&gt;"Ja",VLOOKUP($C3431,Listen!$A$2:$F$45,6,0)="Nein"),$AC3431,$AB3431),0)</f>
        <v>0</v>
      </c>
      <c r="AK3431" s="49">
        <f>IFERROR(IF(OR($W3431&lt;&gt;"Ja",VLOOKUP($C3431,Listen!$A$2:$F$45,6,0)="Nein"),$AC3431,$AB3431),0)</f>
        <v>0</v>
      </c>
      <c r="AL3431" s="51">
        <f t="shared" si="1119"/>
        <v>0</v>
      </c>
      <c r="AM3431" s="296">
        <f>IFERROR(IF(VLOOKUP($C3431,Listen!$A$2:$F$45,6,0)="Ja",MAX(BC3431:BD3431),D_SAV!$BC3431),0)</f>
        <v>0</v>
      </c>
      <c r="AN3431" s="51">
        <f t="shared" si="1120"/>
        <v>0</v>
      </c>
      <c r="AP3431" s="304">
        <f t="shared" si="1121"/>
        <v>0</v>
      </c>
      <c r="AQ3431" s="304">
        <f t="shared" si="1122"/>
        <v>0</v>
      </c>
      <c r="AR3431" s="304">
        <f t="shared" si="1123"/>
        <v>0</v>
      </c>
      <c r="AS3431" s="304">
        <f t="shared" si="1124"/>
        <v>0</v>
      </c>
      <c r="AT3431" s="304">
        <f t="shared" si="1125"/>
        <v>0</v>
      </c>
      <c r="AU3431" s="304">
        <f t="shared" si="1126"/>
        <v>0</v>
      </c>
      <c r="AV3431" s="304">
        <f t="shared" si="1127"/>
        <v>0</v>
      </c>
      <c r="AW3431" s="304">
        <f t="shared" si="1128"/>
        <v>0</v>
      </c>
      <c r="AX3431" s="304">
        <f t="shared" si="1129"/>
        <v>0</v>
      </c>
      <c r="AY3431" s="304">
        <f t="shared" si="1130"/>
        <v>0</v>
      </c>
      <c r="AZ3431" s="304">
        <f t="shared" si="1131"/>
        <v>0</v>
      </c>
      <c r="BA3431" s="304">
        <f t="shared" si="1132"/>
        <v>0</v>
      </c>
      <c r="BB3431" s="304">
        <f t="shared" si="1133"/>
        <v>0</v>
      </c>
      <c r="BC3431" s="304">
        <f t="shared" si="1134"/>
        <v>0</v>
      </c>
      <c r="BD3431" s="304">
        <f t="shared" si="1135"/>
        <v>0</v>
      </c>
      <c r="BE3431" s="304">
        <f>IFERROR(IF(VLOOKUP($C3431,Listen!$A$2:$F$45,6,0)="Ja",BB3431-MAX(BC3431:BD3431),BB3431-BC3431),0)</f>
        <v>0</v>
      </c>
    </row>
    <row r="3432" spans="1:57" x14ac:dyDescent="0.25">
      <c r="A3432" s="320" t="str">
        <f>IF(AND(D3432&lt;&gt;0,C3432&lt;&gt;0,E3432&lt;&gt;0),IF(B3432&lt;&gt;0,CONCATENATE(B3432,"-AGr",VLOOKUP(C3432,Listen!$A$2:$D$45,4,FALSE),"-",D3432,"-",E3432,),CONCATENATE("AGr",VLOOKUP(C3432,Listen!$A$2:$D$45,4,FALSE),"-",D3432,"-",E3432)),"keine vollständige ID")</f>
        <v>keine vollständige ID</v>
      </c>
      <c r="B3432" s="301"/>
      <c r="C3432" s="287"/>
      <c r="D3432" s="34"/>
      <c r="E3432" s="306"/>
      <c r="F3432" s="116"/>
      <c r="G3432" s="17"/>
      <c r="H3432" s="17"/>
      <c r="I3432" s="17"/>
      <c r="J3432" s="17"/>
      <c r="K3432" s="17"/>
      <c r="L3432" s="17"/>
      <c r="M3432" s="17"/>
      <c r="N3432" s="17"/>
      <c r="O3432" s="116"/>
      <c r="P3432" s="117">
        <f>IF(D3432&gt;A_Stammdaten!$B$12,0,SUM(G3432,H3432,J3432,L3432:M3432)-SUM(I3432,K3432,N3432:O3432))</f>
        <v>0</v>
      </c>
      <c r="Q3432" s="17"/>
      <c r="R3432" s="17"/>
      <c r="S3432" s="17"/>
      <c r="T3432" s="17"/>
      <c r="U3432" s="62">
        <f t="shared" si="1115"/>
        <v>0</v>
      </c>
      <c r="V3432" s="34"/>
      <c r="W3432" s="34"/>
      <c r="X3432" s="34"/>
      <c r="Y3432" s="34"/>
      <c r="Z3432" s="34"/>
      <c r="AA3432" s="63" t="str">
        <f t="shared" si="1116"/>
        <v>-</v>
      </c>
      <c r="AB3432" s="63" t="str">
        <f t="shared" si="1117"/>
        <v>-</v>
      </c>
      <c r="AC3432" s="63">
        <f>IF(ISBLANK($C3432),0,VLOOKUP($C3432,Listen!$A$2:$C$45,2,FALSE))</f>
        <v>0</v>
      </c>
      <c r="AD3432" s="63">
        <f>IF(ISBLANK($C3432),0,VLOOKUP($C3432,Listen!$A$2:$C$45,3,FALSE))</f>
        <v>0</v>
      </c>
      <c r="AE3432" s="49">
        <f t="shared" si="1118"/>
        <v>0</v>
      </c>
      <c r="AF3432" s="49">
        <f t="shared" si="1118"/>
        <v>0</v>
      </c>
      <c r="AG3432" s="49">
        <f>IFERROR(IF(OR($V3432&lt;&gt;"Ja",VLOOKUP($C3432,Listen!$A$2:$F$45,5,0)="Nein",D3432&lt;IF(C3432="LNG Anbindungsanlagen gemäß separater Festlegung",2022,2023)),$AC3432,$AA3432),0)</f>
        <v>0</v>
      </c>
      <c r="AH3432" s="49">
        <f>IFERROR(IF(OR($V3432&lt;&gt;"Ja",VLOOKUP($C3432,Listen!$A$2:$F$45,5,0)="Nein",D3432&lt;IF(C3432="LNG Anbindungsanlagen gemäß separater Festlegung",2022,2023)),$AC3432,$AA3432),0)</f>
        <v>0</v>
      </c>
      <c r="AI3432" s="49">
        <f>IFERROR(IF(OR($W3432&lt;&gt;"Ja",VLOOKUP($C3432,Listen!$A$2:$F$45,6,0)="Nein"),$AC3432,$AB3432),0)</f>
        <v>0</v>
      </c>
      <c r="AJ3432" s="49">
        <f>IFERROR(IF(OR($W3432&lt;&gt;"Ja",VLOOKUP($C3432,Listen!$A$2:$F$45,6,0)="Nein"),$AC3432,$AB3432),0)</f>
        <v>0</v>
      </c>
      <c r="AK3432" s="49">
        <f>IFERROR(IF(OR($W3432&lt;&gt;"Ja",VLOOKUP($C3432,Listen!$A$2:$F$45,6,0)="Nein"),$AC3432,$AB3432),0)</f>
        <v>0</v>
      </c>
      <c r="AL3432" s="51">
        <f t="shared" si="1119"/>
        <v>0</v>
      </c>
      <c r="AM3432" s="296">
        <f>IFERROR(IF(VLOOKUP($C3432,Listen!$A$2:$F$45,6,0)="Ja",MAX(BC3432:BD3432),D_SAV!$BC3432),0)</f>
        <v>0</v>
      </c>
      <c r="AN3432" s="51">
        <f t="shared" si="1120"/>
        <v>0</v>
      </c>
      <c r="AP3432" s="304">
        <f t="shared" si="1121"/>
        <v>0</v>
      </c>
      <c r="AQ3432" s="304">
        <f t="shared" si="1122"/>
        <v>0</v>
      </c>
      <c r="AR3432" s="304">
        <f t="shared" si="1123"/>
        <v>0</v>
      </c>
      <c r="AS3432" s="304">
        <f t="shared" si="1124"/>
        <v>0</v>
      </c>
      <c r="AT3432" s="304">
        <f t="shared" si="1125"/>
        <v>0</v>
      </c>
      <c r="AU3432" s="304">
        <f t="shared" si="1126"/>
        <v>0</v>
      </c>
      <c r="AV3432" s="304">
        <f t="shared" si="1127"/>
        <v>0</v>
      </c>
      <c r="AW3432" s="304">
        <f t="shared" si="1128"/>
        <v>0</v>
      </c>
      <c r="AX3432" s="304">
        <f t="shared" si="1129"/>
        <v>0</v>
      </c>
      <c r="AY3432" s="304">
        <f t="shared" si="1130"/>
        <v>0</v>
      </c>
      <c r="AZ3432" s="304">
        <f t="shared" si="1131"/>
        <v>0</v>
      </c>
      <c r="BA3432" s="304">
        <f t="shared" si="1132"/>
        <v>0</v>
      </c>
      <c r="BB3432" s="304">
        <f t="shared" si="1133"/>
        <v>0</v>
      </c>
      <c r="BC3432" s="304">
        <f t="shared" si="1134"/>
        <v>0</v>
      </c>
      <c r="BD3432" s="304">
        <f t="shared" si="1135"/>
        <v>0</v>
      </c>
      <c r="BE3432" s="304">
        <f>IFERROR(IF(VLOOKUP($C3432,Listen!$A$2:$F$45,6,0)="Ja",BB3432-MAX(BC3432:BD3432),BB3432-BC3432),0)</f>
        <v>0</v>
      </c>
    </row>
    <row r="3433" spans="1:57" x14ac:dyDescent="0.25">
      <c r="A3433" s="320" t="str">
        <f>IF(AND(D3433&lt;&gt;0,C3433&lt;&gt;0,E3433&lt;&gt;0),IF(B3433&lt;&gt;0,CONCATENATE(B3433,"-AGr",VLOOKUP(C3433,Listen!$A$2:$D$45,4,FALSE),"-",D3433,"-",E3433,),CONCATENATE("AGr",VLOOKUP(C3433,Listen!$A$2:$D$45,4,FALSE),"-",D3433,"-",E3433)),"keine vollständige ID")</f>
        <v>keine vollständige ID</v>
      </c>
      <c r="B3433" s="301"/>
      <c r="C3433" s="287"/>
      <c r="D3433" s="34"/>
      <c r="E3433" s="306"/>
      <c r="F3433" s="116"/>
      <c r="G3433" s="17"/>
      <c r="H3433" s="17"/>
      <c r="I3433" s="17"/>
      <c r="J3433" s="17"/>
      <c r="K3433" s="17"/>
      <c r="L3433" s="17"/>
      <c r="M3433" s="17"/>
      <c r="N3433" s="17"/>
      <c r="O3433" s="116"/>
      <c r="P3433" s="117">
        <f>IF(D3433&gt;A_Stammdaten!$B$12,0,SUM(G3433,H3433,J3433,L3433:M3433)-SUM(I3433,K3433,N3433:O3433))</f>
        <v>0</v>
      </c>
      <c r="Q3433" s="17"/>
      <c r="R3433" s="17"/>
      <c r="S3433" s="17"/>
      <c r="T3433" s="17"/>
      <c r="U3433" s="62">
        <f t="shared" si="1115"/>
        <v>0</v>
      </c>
      <c r="V3433" s="34"/>
      <c r="W3433" s="34"/>
      <c r="X3433" s="34"/>
      <c r="Y3433" s="34"/>
      <c r="Z3433" s="34"/>
      <c r="AA3433" s="63" t="str">
        <f t="shared" si="1116"/>
        <v>-</v>
      </c>
      <c r="AB3433" s="63" t="str">
        <f t="shared" si="1117"/>
        <v>-</v>
      </c>
      <c r="AC3433" s="63">
        <f>IF(ISBLANK($C3433),0,VLOOKUP($C3433,Listen!$A$2:$C$45,2,FALSE))</f>
        <v>0</v>
      </c>
      <c r="AD3433" s="63">
        <f>IF(ISBLANK($C3433),0,VLOOKUP($C3433,Listen!$A$2:$C$45,3,FALSE))</f>
        <v>0</v>
      </c>
      <c r="AE3433" s="49">
        <f t="shared" si="1118"/>
        <v>0</v>
      </c>
      <c r="AF3433" s="49">
        <f t="shared" si="1118"/>
        <v>0</v>
      </c>
      <c r="AG3433" s="49">
        <f>IFERROR(IF(OR($V3433&lt;&gt;"Ja",VLOOKUP($C3433,Listen!$A$2:$F$45,5,0)="Nein",D3433&lt;IF(C3433="LNG Anbindungsanlagen gemäß separater Festlegung",2022,2023)),$AC3433,$AA3433),0)</f>
        <v>0</v>
      </c>
      <c r="AH3433" s="49">
        <f>IFERROR(IF(OR($V3433&lt;&gt;"Ja",VLOOKUP($C3433,Listen!$A$2:$F$45,5,0)="Nein",D3433&lt;IF(C3433="LNG Anbindungsanlagen gemäß separater Festlegung",2022,2023)),$AC3433,$AA3433),0)</f>
        <v>0</v>
      </c>
      <c r="AI3433" s="49">
        <f>IFERROR(IF(OR($W3433&lt;&gt;"Ja",VLOOKUP($C3433,Listen!$A$2:$F$45,6,0)="Nein"),$AC3433,$AB3433),0)</f>
        <v>0</v>
      </c>
      <c r="AJ3433" s="49">
        <f>IFERROR(IF(OR($W3433&lt;&gt;"Ja",VLOOKUP($C3433,Listen!$A$2:$F$45,6,0)="Nein"),$AC3433,$AB3433),0)</f>
        <v>0</v>
      </c>
      <c r="AK3433" s="49">
        <f>IFERROR(IF(OR($W3433&lt;&gt;"Ja",VLOOKUP($C3433,Listen!$A$2:$F$45,6,0)="Nein"),$AC3433,$AB3433),0)</f>
        <v>0</v>
      </c>
      <c r="AL3433" s="51">
        <f t="shared" si="1119"/>
        <v>0</v>
      </c>
      <c r="AM3433" s="296">
        <f>IFERROR(IF(VLOOKUP($C3433,Listen!$A$2:$F$45,6,0)="Ja",MAX(BC3433:BD3433),D_SAV!$BC3433),0)</f>
        <v>0</v>
      </c>
      <c r="AN3433" s="51">
        <f t="shared" si="1120"/>
        <v>0</v>
      </c>
      <c r="AP3433" s="304">
        <f t="shared" si="1121"/>
        <v>0</v>
      </c>
      <c r="AQ3433" s="304">
        <f t="shared" si="1122"/>
        <v>0</v>
      </c>
      <c r="AR3433" s="304">
        <f t="shared" si="1123"/>
        <v>0</v>
      </c>
      <c r="AS3433" s="304">
        <f t="shared" si="1124"/>
        <v>0</v>
      </c>
      <c r="AT3433" s="304">
        <f t="shared" si="1125"/>
        <v>0</v>
      </c>
      <c r="AU3433" s="304">
        <f t="shared" si="1126"/>
        <v>0</v>
      </c>
      <c r="AV3433" s="304">
        <f t="shared" si="1127"/>
        <v>0</v>
      </c>
      <c r="AW3433" s="304">
        <f t="shared" si="1128"/>
        <v>0</v>
      </c>
      <c r="AX3433" s="304">
        <f t="shared" si="1129"/>
        <v>0</v>
      </c>
      <c r="AY3433" s="304">
        <f t="shared" si="1130"/>
        <v>0</v>
      </c>
      <c r="AZ3433" s="304">
        <f t="shared" si="1131"/>
        <v>0</v>
      </c>
      <c r="BA3433" s="304">
        <f t="shared" si="1132"/>
        <v>0</v>
      </c>
      <c r="BB3433" s="304">
        <f t="shared" si="1133"/>
        <v>0</v>
      </c>
      <c r="BC3433" s="304">
        <f t="shared" si="1134"/>
        <v>0</v>
      </c>
      <c r="BD3433" s="304">
        <f t="shared" si="1135"/>
        <v>0</v>
      </c>
      <c r="BE3433" s="304">
        <f>IFERROR(IF(VLOOKUP($C3433,Listen!$A$2:$F$45,6,0)="Ja",BB3433-MAX(BC3433:BD3433),BB3433-BC3433),0)</f>
        <v>0</v>
      </c>
    </row>
    <row r="3434" spans="1:57" x14ac:dyDescent="0.25">
      <c r="A3434" s="320" t="str">
        <f>IF(AND(D3434&lt;&gt;0,C3434&lt;&gt;0,E3434&lt;&gt;0),IF(B3434&lt;&gt;0,CONCATENATE(B3434,"-AGr",VLOOKUP(C3434,Listen!$A$2:$D$45,4,FALSE),"-",D3434,"-",E3434,),CONCATENATE("AGr",VLOOKUP(C3434,Listen!$A$2:$D$45,4,FALSE),"-",D3434,"-",E3434)),"keine vollständige ID")</f>
        <v>keine vollständige ID</v>
      </c>
      <c r="B3434" s="301"/>
      <c r="C3434" s="287"/>
      <c r="D3434" s="34"/>
      <c r="E3434" s="306"/>
      <c r="F3434" s="116"/>
      <c r="G3434" s="17"/>
      <c r="H3434" s="17"/>
      <c r="I3434" s="17"/>
      <c r="J3434" s="17"/>
      <c r="K3434" s="17"/>
      <c r="L3434" s="17"/>
      <c r="M3434" s="17"/>
      <c r="N3434" s="17"/>
      <c r="O3434" s="116"/>
      <c r="P3434" s="117">
        <f>IF(D3434&gt;A_Stammdaten!$B$12,0,SUM(G3434,H3434,J3434,L3434:M3434)-SUM(I3434,K3434,N3434:O3434))</f>
        <v>0</v>
      </c>
      <c r="Q3434" s="17"/>
      <c r="R3434" s="17"/>
      <c r="S3434" s="17"/>
      <c r="T3434" s="17"/>
      <c r="U3434" s="62">
        <f t="shared" si="1115"/>
        <v>0</v>
      </c>
      <c r="V3434" s="34"/>
      <c r="W3434" s="34"/>
      <c r="X3434" s="34"/>
      <c r="Y3434" s="34"/>
      <c r="Z3434" s="34"/>
      <c r="AA3434" s="63" t="str">
        <f t="shared" si="1116"/>
        <v>-</v>
      </c>
      <c r="AB3434" s="63" t="str">
        <f t="shared" si="1117"/>
        <v>-</v>
      </c>
      <c r="AC3434" s="63">
        <f>IF(ISBLANK($C3434),0,VLOOKUP($C3434,Listen!$A$2:$C$45,2,FALSE))</f>
        <v>0</v>
      </c>
      <c r="AD3434" s="63">
        <f>IF(ISBLANK($C3434),0,VLOOKUP($C3434,Listen!$A$2:$C$45,3,FALSE))</f>
        <v>0</v>
      </c>
      <c r="AE3434" s="49">
        <f t="shared" si="1118"/>
        <v>0</v>
      </c>
      <c r="AF3434" s="49">
        <f t="shared" si="1118"/>
        <v>0</v>
      </c>
      <c r="AG3434" s="49">
        <f>IFERROR(IF(OR($V3434&lt;&gt;"Ja",VLOOKUP($C3434,Listen!$A$2:$F$45,5,0)="Nein",D3434&lt;IF(C3434="LNG Anbindungsanlagen gemäß separater Festlegung",2022,2023)),$AC3434,$AA3434),0)</f>
        <v>0</v>
      </c>
      <c r="AH3434" s="49">
        <f>IFERROR(IF(OR($V3434&lt;&gt;"Ja",VLOOKUP($C3434,Listen!$A$2:$F$45,5,0)="Nein",D3434&lt;IF(C3434="LNG Anbindungsanlagen gemäß separater Festlegung",2022,2023)),$AC3434,$AA3434),0)</f>
        <v>0</v>
      </c>
      <c r="AI3434" s="49">
        <f>IFERROR(IF(OR($W3434&lt;&gt;"Ja",VLOOKUP($C3434,Listen!$A$2:$F$45,6,0)="Nein"),$AC3434,$AB3434),0)</f>
        <v>0</v>
      </c>
      <c r="AJ3434" s="49">
        <f>IFERROR(IF(OR($W3434&lt;&gt;"Ja",VLOOKUP($C3434,Listen!$A$2:$F$45,6,0)="Nein"),$AC3434,$AB3434),0)</f>
        <v>0</v>
      </c>
      <c r="AK3434" s="49">
        <f>IFERROR(IF(OR($W3434&lt;&gt;"Ja",VLOOKUP($C3434,Listen!$A$2:$F$45,6,0)="Nein"),$AC3434,$AB3434),0)</f>
        <v>0</v>
      </c>
      <c r="AL3434" s="51">
        <f t="shared" si="1119"/>
        <v>0</v>
      </c>
      <c r="AM3434" s="296">
        <f>IFERROR(IF(VLOOKUP($C3434,Listen!$A$2:$F$45,6,0)="Ja",MAX(BC3434:BD3434),D_SAV!$BC3434),0)</f>
        <v>0</v>
      </c>
      <c r="AN3434" s="51">
        <f t="shared" si="1120"/>
        <v>0</v>
      </c>
      <c r="AP3434" s="304">
        <f t="shared" si="1121"/>
        <v>0</v>
      </c>
      <c r="AQ3434" s="304">
        <f t="shared" si="1122"/>
        <v>0</v>
      </c>
      <c r="AR3434" s="304">
        <f t="shared" si="1123"/>
        <v>0</v>
      </c>
      <c r="AS3434" s="304">
        <f t="shared" si="1124"/>
        <v>0</v>
      </c>
      <c r="AT3434" s="304">
        <f t="shared" si="1125"/>
        <v>0</v>
      </c>
      <c r="AU3434" s="304">
        <f t="shared" si="1126"/>
        <v>0</v>
      </c>
      <c r="AV3434" s="304">
        <f t="shared" si="1127"/>
        <v>0</v>
      </c>
      <c r="AW3434" s="304">
        <f t="shared" si="1128"/>
        <v>0</v>
      </c>
      <c r="AX3434" s="304">
        <f t="shared" si="1129"/>
        <v>0</v>
      </c>
      <c r="AY3434" s="304">
        <f t="shared" si="1130"/>
        <v>0</v>
      </c>
      <c r="AZ3434" s="304">
        <f t="shared" si="1131"/>
        <v>0</v>
      </c>
      <c r="BA3434" s="304">
        <f t="shared" si="1132"/>
        <v>0</v>
      </c>
      <c r="BB3434" s="304">
        <f t="shared" si="1133"/>
        <v>0</v>
      </c>
      <c r="BC3434" s="304">
        <f t="shared" si="1134"/>
        <v>0</v>
      </c>
      <c r="BD3434" s="304">
        <f t="shared" si="1135"/>
        <v>0</v>
      </c>
      <c r="BE3434" s="304">
        <f>IFERROR(IF(VLOOKUP($C3434,Listen!$A$2:$F$45,6,0)="Ja",BB3434-MAX(BC3434:BD3434),BB3434-BC3434),0)</f>
        <v>0</v>
      </c>
    </row>
    <row r="3435" spans="1:57" x14ac:dyDescent="0.25">
      <c r="A3435" s="320" t="str">
        <f>IF(AND(D3435&lt;&gt;0,C3435&lt;&gt;0,E3435&lt;&gt;0),IF(B3435&lt;&gt;0,CONCATENATE(B3435,"-AGr",VLOOKUP(C3435,Listen!$A$2:$D$45,4,FALSE),"-",D3435,"-",E3435,),CONCATENATE("AGr",VLOOKUP(C3435,Listen!$A$2:$D$45,4,FALSE),"-",D3435,"-",E3435)),"keine vollständige ID")</f>
        <v>keine vollständige ID</v>
      </c>
      <c r="B3435" s="301"/>
      <c r="C3435" s="287"/>
      <c r="D3435" s="34"/>
      <c r="E3435" s="306"/>
      <c r="F3435" s="116"/>
      <c r="G3435" s="17"/>
      <c r="H3435" s="17"/>
      <c r="I3435" s="17"/>
      <c r="J3435" s="17"/>
      <c r="K3435" s="17"/>
      <c r="L3435" s="17"/>
      <c r="M3435" s="17"/>
      <c r="N3435" s="17"/>
      <c r="O3435" s="116"/>
      <c r="P3435" s="117">
        <f>IF(D3435&gt;A_Stammdaten!$B$12,0,SUM(G3435,H3435,J3435,L3435:M3435)-SUM(I3435,K3435,N3435:O3435))</f>
        <v>0</v>
      </c>
      <c r="Q3435" s="17"/>
      <c r="R3435" s="17"/>
      <c r="S3435" s="17"/>
      <c r="T3435" s="17"/>
      <c r="U3435" s="62">
        <f t="shared" si="1115"/>
        <v>0</v>
      </c>
      <c r="V3435" s="34"/>
      <c r="W3435" s="34"/>
      <c r="X3435" s="34"/>
      <c r="Y3435" s="34"/>
      <c r="Z3435" s="34"/>
      <c r="AA3435" s="63" t="str">
        <f t="shared" si="1116"/>
        <v>-</v>
      </c>
      <c r="AB3435" s="63" t="str">
        <f t="shared" si="1117"/>
        <v>-</v>
      </c>
      <c r="AC3435" s="63">
        <f>IF(ISBLANK($C3435),0,VLOOKUP($C3435,Listen!$A$2:$C$45,2,FALSE))</f>
        <v>0</v>
      </c>
      <c r="AD3435" s="63">
        <f>IF(ISBLANK($C3435),0,VLOOKUP($C3435,Listen!$A$2:$C$45,3,FALSE))</f>
        <v>0</v>
      </c>
      <c r="AE3435" s="49">
        <f t="shared" si="1118"/>
        <v>0</v>
      </c>
      <c r="AF3435" s="49">
        <f t="shared" si="1118"/>
        <v>0</v>
      </c>
      <c r="AG3435" s="49">
        <f>IFERROR(IF(OR($V3435&lt;&gt;"Ja",VLOOKUP($C3435,Listen!$A$2:$F$45,5,0)="Nein",D3435&lt;IF(C3435="LNG Anbindungsanlagen gemäß separater Festlegung",2022,2023)),$AC3435,$AA3435),0)</f>
        <v>0</v>
      </c>
      <c r="AH3435" s="49">
        <f>IFERROR(IF(OR($V3435&lt;&gt;"Ja",VLOOKUP($C3435,Listen!$A$2:$F$45,5,0)="Nein",D3435&lt;IF(C3435="LNG Anbindungsanlagen gemäß separater Festlegung",2022,2023)),$AC3435,$AA3435),0)</f>
        <v>0</v>
      </c>
      <c r="AI3435" s="49">
        <f>IFERROR(IF(OR($W3435&lt;&gt;"Ja",VLOOKUP($C3435,Listen!$A$2:$F$45,6,0)="Nein"),$AC3435,$AB3435),0)</f>
        <v>0</v>
      </c>
      <c r="AJ3435" s="49">
        <f>IFERROR(IF(OR($W3435&lt;&gt;"Ja",VLOOKUP($C3435,Listen!$A$2:$F$45,6,0)="Nein"),$AC3435,$AB3435),0)</f>
        <v>0</v>
      </c>
      <c r="AK3435" s="49">
        <f>IFERROR(IF(OR($W3435&lt;&gt;"Ja",VLOOKUP($C3435,Listen!$A$2:$F$45,6,0)="Nein"),$AC3435,$AB3435),0)</f>
        <v>0</v>
      </c>
      <c r="AL3435" s="51">
        <f t="shared" si="1119"/>
        <v>0</v>
      </c>
      <c r="AM3435" s="296">
        <f>IFERROR(IF(VLOOKUP($C3435,Listen!$A$2:$F$45,6,0)="Ja",MAX(BC3435:BD3435),D_SAV!$BC3435),0)</f>
        <v>0</v>
      </c>
      <c r="AN3435" s="51">
        <f t="shared" si="1120"/>
        <v>0</v>
      </c>
      <c r="AP3435" s="304">
        <f t="shared" si="1121"/>
        <v>0</v>
      </c>
      <c r="AQ3435" s="304">
        <f t="shared" si="1122"/>
        <v>0</v>
      </c>
      <c r="AR3435" s="304">
        <f t="shared" si="1123"/>
        <v>0</v>
      </c>
      <c r="AS3435" s="304">
        <f t="shared" si="1124"/>
        <v>0</v>
      </c>
      <c r="AT3435" s="304">
        <f t="shared" si="1125"/>
        <v>0</v>
      </c>
      <c r="AU3435" s="304">
        <f t="shared" si="1126"/>
        <v>0</v>
      </c>
      <c r="AV3435" s="304">
        <f t="shared" si="1127"/>
        <v>0</v>
      </c>
      <c r="AW3435" s="304">
        <f t="shared" si="1128"/>
        <v>0</v>
      </c>
      <c r="AX3435" s="304">
        <f t="shared" si="1129"/>
        <v>0</v>
      </c>
      <c r="AY3435" s="304">
        <f t="shared" si="1130"/>
        <v>0</v>
      </c>
      <c r="AZ3435" s="304">
        <f t="shared" si="1131"/>
        <v>0</v>
      </c>
      <c r="BA3435" s="304">
        <f t="shared" si="1132"/>
        <v>0</v>
      </c>
      <c r="BB3435" s="304">
        <f t="shared" si="1133"/>
        <v>0</v>
      </c>
      <c r="BC3435" s="304">
        <f t="shared" si="1134"/>
        <v>0</v>
      </c>
      <c r="BD3435" s="304">
        <f t="shared" si="1135"/>
        <v>0</v>
      </c>
      <c r="BE3435" s="304">
        <f>IFERROR(IF(VLOOKUP($C3435,Listen!$A$2:$F$45,6,0)="Ja",BB3435-MAX(BC3435:BD3435),BB3435-BC3435),0)</f>
        <v>0</v>
      </c>
    </row>
    <row r="3436" spans="1:57" x14ac:dyDescent="0.25">
      <c r="A3436" s="320" t="str">
        <f>IF(AND(D3436&lt;&gt;0,C3436&lt;&gt;0,E3436&lt;&gt;0),IF(B3436&lt;&gt;0,CONCATENATE(B3436,"-AGr",VLOOKUP(C3436,Listen!$A$2:$D$45,4,FALSE),"-",D3436,"-",E3436,),CONCATENATE("AGr",VLOOKUP(C3436,Listen!$A$2:$D$45,4,FALSE),"-",D3436,"-",E3436)),"keine vollständige ID")</f>
        <v>keine vollständige ID</v>
      </c>
      <c r="B3436" s="301"/>
      <c r="C3436" s="287"/>
      <c r="D3436" s="34"/>
      <c r="E3436" s="306"/>
      <c r="F3436" s="116"/>
      <c r="G3436" s="17"/>
      <c r="H3436" s="17"/>
      <c r="I3436" s="17"/>
      <c r="J3436" s="17"/>
      <c r="K3436" s="17"/>
      <c r="L3436" s="17"/>
      <c r="M3436" s="17"/>
      <c r="N3436" s="17"/>
      <c r="O3436" s="116"/>
      <c r="P3436" s="117">
        <f>IF(D3436&gt;A_Stammdaten!$B$12,0,SUM(G3436,H3436,J3436,L3436:M3436)-SUM(I3436,K3436,N3436:O3436))</f>
        <v>0</v>
      </c>
      <c r="Q3436" s="17"/>
      <c r="R3436" s="17"/>
      <c r="S3436" s="17"/>
      <c r="T3436" s="17"/>
      <c r="U3436" s="62">
        <f t="shared" si="1115"/>
        <v>0</v>
      </c>
      <c r="V3436" s="34"/>
      <c r="W3436" s="34"/>
      <c r="X3436" s="34"/>
      <c r="Y3436" s="34"/>
      <c r="Z3436" s="34"/>
      <c r="AA3436" s="63" t="str">
        <f t="shared" si="1116"/>
        <v>-</v>
      </c>
      <c r="AB3436" s="63" t="str">
        <f t="shared" si="1117"/>
        <v>-</v>
      </c>
      <c r="AC3436" s="63">
        <f>IF(ISBLANK($C3436),0,VLOOKUP($C3436,Listen!$A$2:$C$45,2,FALSE))</f>
        <v>0</v>
      </c>
      <c r="AD3436" s="63">
        <f>IF(ISBLANK($C3436),0,VLOOKUP($C3436,Listen!$A$2:$C$45,3,FALSE))</f>
        <v>0</v>
      </c>
      <c r="AE3436" s="49">
        <f t="shared" si="1118"/>
        <v>0</v>
      </c>
      <c r="AF3436" s="49">
        <f t="shared" si="1118"/>
        <v>0</v>
      </c>
      <c r="AG3436" s="49">
        <f>IFERROR(IF(OR($V3436&lt;&gt;"Ja",VLOOKUP($C3436,Listen!$A$2:$F$45,5,0)="Nein",D3436&lt;IF(C3436="LNG Anbindungsanlagen gemäß separater Festlegung",2022,2023)),$AC3436,$AA3436),0)</f>
        <v>0</v>
      </c>
      <c r="AH3436" s="49">
        <f>IFERROR(IF(OR($V3436&lt;&gt;"Ja",VLOOKUP($C3436,Listen!$A$2:$F$45,5,0)="Nein",D3436&lt;IF(C3436="LNG Anbindungsanlagen gemäß separater Festlegung",2022,2023)),$AC3436,$AA3436),0)</f>
        <v>0</v>
      </c>
      <c r="AI3436" s="49">
        <f>IFERROR(IF(OR($W3436&lt;&gt;"Ja",VLOOKUP($C3436,Listen!$A$2:$F$45,6,0)="Nein"),$AC3436,$AB3436),0)</f>
        <v>0</v>
      </c>
      <c r="AJ3436" s="49">
        <f>IFERROR(IF(OR($W3436&lt;&gt;"Ja",VLOOKUP($C3436,Listen!$A$2:$F$45,6,0)="Nein"),$AC3436,$AB3436),0)</f>
        <v>0</v>
      </c>
      <c r="AK3436" s="49">
        <f>IFERROR(IF(OR($W3436&lt;&gt;"Ja",VLOOKUP($C3436,Listen!$A$2:$F$45,6,0)="Nein"),$AC3436,$AB3436),0)</f>
        <v>0</v>
      </c>
      <c r="AL3436" s="51">
        <f t="shared" si="1119"/>
        <v>0</v>
      </c>
      <c r="AM3436" s="296">
        <f>IFERROR(IF(VLOOKUP($C3436,Listen!$A$2:$F$45,6,0)="Ja",MAX(BC3436:BD3436),D_SAV!$BC3436),0)</f>
        <v>0</v>
      </c>
      <c r="AN3436" s="51">
        <f t="shared" si="1120"/>
        <v>0</v>
      </c>
      <c r="AP3436" s="304">
        <f t="shared" si="1121"/>
        <v>0</v>
      </c>
      <c r="AQ3436" s="304">
        <f t="shared" si="1122"/>
        <v>0</v>
      </c>
      <c r="AR3436" s="304">
        <f t="shared" si="1123"/>
        <v>0</v>
      </c>
      <c r="AS3436" s="304">
        <f t="shared" si="1124"/>
        <v>0</v>
      </c>
      <c r="AT3436" s="304">
        <f t="shared" si="1125"/>
        <v>0</v>
      </c>
      <c r="AU3436" s="304">
        <f t="shared" si="1126"/>
        <v>0</v>
      </c>
      <c r="AV3436" s="304">
        <f t="shared" si="1127"/>
        <v>0</v>
      </c>
      <c r="AW3436" s="304">
        <f t="shared" si="1128"/>
        <v>0</v>
      </c>
      <c r="AX3436" s="304">
        <f t="shared" si="1129"/>
        <v>0</v>
      </c>
      <c r="AY3436" s="304">
        <f t="shared" si="1130"/>
        <v>0</v>
      </c>
      <c r="AZ3436" s="304">
        <f t="shared" si="1131"/>
        <v>0</v>
      </c>
      <c r="BA3436" s="304">
        <f t="shared" si="1132"/>
        <v>0</v>
      </c>
      <c r="BB3436" s="304">
        <f t="shared" si="1133"/>
        <v>0</v>
      </c>
      <c r="BC3436" s="304">
        <f t="shared" si="1134"/>
        <v>0</v>
      </c>
      <c r="BD3436" s="304">
        <f t="shared" si="1135"/>
        <v>0</v>
      </c>
      <c r="BE3436" s="304">
        <f>IFERROR(IF(VLOOKUP($C3436,Listen!$A$2:$F$45,6,0)="Ja",BB3436-MAX(BC3436:BD3436),BB3436-BC3436),0)</f>
        <v>0</v>
      </c>
    </row>
    <row r="3437" spans="1:57" x14ac:dyDescent="0.25">
      <c r="A3437" s="320" t="str">
        <f>IF(AND(D3437&lt;&gt;0,C3437&lt;&gt;0,E3437&lt;&gt;0),IF(B3437&lt;&gt;0,CONCATENATE(B3437,"-AGr",VLOOKUP(C3437,Listen!$A$2:$D$45,4,FALSE),"-",D3437,"-",E3437,),CONCATENATE("AGr",VLOOKUP(C3437,Listen!$A$2:$D$45,4,FALSE),"-",D3437,"-",E3437)),"keine vollständige ID")</f>
        <v>keine vollständige ID</v>
      </c>
      <c r="B3437" s="301"/>
      <c r="C3437" s="287"/>
      <c r="D3437" s="34"/>
      <c r="E3437" s="306"/>
      <c r="F3437" s="116"/>
      <c r="G3437" s="17"/>
      <c r="H3437" s="17"/>
      <c r="I3437" s="17"/>
      <c r="J3437" s="17"/>
      <c r="K3437" s="17"/>
      <c r="L3437" s="17"/>
      <c r="M3437" s="17"/>
      <c r="N3437" s="17"/>
      <c r="O3437" s="116"/>
      <c r="P3437" s="117">
        <f>IF(D3437&gt;A_Stammdaten!$B$12,0,SUM(G3437,H3437,J3437,L3437:M3437)-SUM(I3437,K3437,N3437:O3437))</f>
        <v>0</v>
      </c>
      <c r="Q3437" s="17"/>
      <c r="R3437" s="17"/>
      <c r="S3437" s="17"/>
      <c r="T3437" s="17"/>
      <c r="U3437" s="62">
        <f t="shared" si="1115"/>
        <v>0</v>
      </c>
      <c r="V3437" s="34"/>
      <c r="W3437" s="34"/>
      <c r="X3437" s="34"/>
      <c r="Y3437" s="34"/>
      <c r="Z3437" s="34"/>
      <c r="AA3437" s="63" t="str">
        <f t="shared" si="1116"/>
        <v>-</v>
      </c>
      <c r="AB3437" s="63" t="str">
        <f t="shared" si="1117"/>
        <v>-</v>
      </c>
      <c r="AC3437" s="63">
        <f>IF(ISBLANK($C3437),0,VLOOKUP($C3437,Listen!$A$2:$C$45,2,FALSE))</f>
        <v>0</v>
      </c>
      <c r="AD3437" s="63">
        <f>IF(ISBLANK($C3437),0,VLOOKUP($C3437,Listen!$A$2:$C$45,3,FALSE))</f>
        <v>0</v>
      </c>
      <c r="AE3437" s="49">
        <f t="shared" si="1118"/>
        <v>0</v>
      </c>
      <c r="AF3437" s="49">
        <f t="shared" si="1118"/>
        <v>0</v>
      </c>
      <c r="AG3437" s="49">
        <f>IFERROR(IF(OR($V3437&lt;&gt;"Ja",VLOOKUP($C3437,Listen!$A$2:$F$45,5,0)="Nein",D3437&lt;IF(C3437="LNG Anbindungsanlagen gemäß separater Festlegung",2022,2023)),$AC3437,$AA3437),0)</f>
        <v>0</v>
      </c>
      <c r="AH3437" s="49">
        <f>IFERROR(IF(OR($V3437&lt;&gt;"Ja",VLOOKUP($C3437,Listen!$A$2:$F$45,5,0)="Nein",D3437&lt;IF(C3437="LNG Anbindungsanlagen gemäß separater Festlegung",2022,2023)),$AC3437,$AA3437),0)</f>
        <v>0</v>
      </c>
      <c r="AI3437" s="49">
        <f>IFERROR(IF(OR($W3437&lt;&gt;"Ja",VLOOKUP($C3437,Listen!$A$2:$F$45,6,0)="Nein"),$AC3437,$AB3437),0)</f>
        <v>0</v>
      </c>
      <c r="AJ3437" s="49">
        <f>IFERROR(IF(OR($W3437&lt;&gt;"Ja",VLOOKUP($C3437,Listen!$A$2:$F$45,6,0)="Nein"),$AC3437,$AB3437),0)</f>
        <v>0</v>
      </c>
      <c r="AK3437" s="49">
        <f>IFERROR(IF(OR($W3437&lt;&gt;"Ja",VLOOKUP($C3437,Listen!$A$2:$F$45,6,0)="Nein"),$AC3437,$AB3437),0)</f>
        <v>0</v>
      </c>
      <c r="AL3437" s="51">
        <f t="shared" si="1119"/>
        <v>0</v>
      </c>
      <c r="AM3437" s="296">
        <f>IFERROR(IF(VLOOKUP($C3437,Listen!$A$2:$F$45,6,0)="Ja",MAX(BC3437:BD3437),D_SAV!$BC3437),0)</f>
        <v>0</v>
      </c>
      <c r="AN3437" s="51">
        <f t="shared" si="1120"/>
        <v>0</v>
      </c>
      <c r="AP3437" s="304">
        <f t="shared" si="1121"/>
        <v>0</v>
      </c>
      <c r="AQ3437" s="304">
        <f t="shared" si="1122"/>
        <v>0</v>
      </c>
      <c r="AR3437" s="304">
        <f t="shared" si="1123"/>
        <v>0</v>
      </c>
      <c r="AS3437" s="304">
        <f t="shared" si="1124"/>
        <v>0</v>
      </c>
      <c r="AT3437" s="304">
        <f t="shared" si="1125"/>
        <v>0</v>
      </c>
      <c r="AU3437" s="304">
        <f t="shared" si="1126"/>
        <v>0</v>
      </c>
      <c r="AV3437" s="304">
        <f t="shared" si="1127"/>
        <v>0</v>
      </c>
      <c r="AW3437" s="304">
        <f t="shared" si="1128"/>
        <v>0</v>
      </c>
      <c r="AX3437" s="304">
        <f t="shared" si="1129"/>
        <v>0</v>
      </c>
      <c r="AY3437" s="304">
        <f t="shared" si="1130"/>
        <v>0</v>
      </c>
      <c r="AZ3437" s="304">
        <f t="shared" si="1131"/>
        <v>0</v>
      </c>
      <c r="BA3437" s="304">
        <f t="shared" si="1132"/>
        <v>0</v>
      </c>
      <c r="BB3437" s="304">
        <f t="shared" si="1133"/>
        <v>0</v>
      </c>
      <c r="BC3437" s="304">
        <f t="shared" si="1134"/>
        <v>0</v>
      </c>
      <c r="BD3437" s="304">
        <f t="shared" si="1135"/>
        <v>0</v>
      </c>
      <c r="BE3437" s="304">
        <f>IFERROR(IF(VLOOKUP($C3437,Listen!$A$2:$F$45,6,0)="Ja",BB3437-MAX(BC3437:BD3437),BB3437-BC3437),0)</f>
        <v>0</v>
      </c>
    </row>
    <row r="3438" spans="1:57" x14ac:dyDescent="0.25">
      <c r="A3438" s="320" t="str">
        <f>IF(AND(D3438&lt;&gt;0,C3438&lt;&gt;0,E3438&lt;&gt;0),IF(B3438&lt;&gt;0,CONCATENATE(B3438,"-AGr",VLOOKUP(C3438,Listen!$A$2:$D$45,4,FALSE),"-",D3438,"-",E3438,),CONCATENATE("AGr",VLOOKUP(C3438,Listen!$A$2:$D$45,4,FALSE),"-",D3438,"-",E3438)),"keine vollständige ID")</f>
        <v>keine vollständige ID</v>
      </c>
      <c r="B3438" s="301"/>
      <c r="C3438" s="287"/>
      <c r="D3438" s="34"/>
      <c r="E3438" s="306"/>
      <c r="F3438" s="116"/>
      <c r="G3438" s="17"/>
      <c r="H3438" s="17"/>
      <c r="I3438" s="17"/>
      <c r="J3438" s="17"/>
      <c r="K3438" s="17"/>
      <c r="L3438" s="17"/>
      <c r="M3438" s="17"/>
      <c r="N3438" s="17"/>
      <c r="O3438" s="116"/>
      <c r="P3438" s="117">
        <f>IF(D3438&gt;A_Stammdaten!$B$12,0,SUM(G3438,H3438,J3438,L3438:M3438)-SUM(I3438,K3438,N3438:O3438))</f>
        <v>0</v>
      </c>
      <c r="Q3438" s="17"/>
      <c r="R3438" s="17"/>
      <c r="S3438" s="17"/>
      <c r="T3438" s="17"/>
      <c r="U3438" s="62">
        <f t="shared" si="1115"/>
        <v>0</v>
      </c>
      <c r="V3438" s="34"/>
      <c r="W3438" s="34"/>
      <c r="X3438" s="34"/>
      <c r="Y3438" s="34"/>
      <c r="Z3438" s="34"/>
      <c r="AA3438" s="63" t="str">
        <f t="shared" si="1116"/>
        <v>-</v>
      </c>
      <c r="AB3438" s="63" t="str">
        <f t="shared" si="1117"/>
        <v>-</v>
      </c>
      <c r="AC3438" s="63">
        <f>IF(ISBLANK($C3438),0,VLOOKUP($C3438,Listen!$A$2:$C$45,2,FALSE))</f>
        <v>0</v>
      </c>
      <c r="AD3438" s="63">
        <f>IF(ISBLANK($C3438),0,VLOOKUP($C3438,Listen!$A$2:$C$45,3,FALSE))</f>
        <v>0</v>
      </c>
      <c r="AE3438" s="49">
        <f t="shared" si="1118"/>
        <v>0</v>
      </c>
      <c r="AF3438" s="49">
        <f t="shared" si="1118"/>
        <v>0</v>
      </c>
      <c r="AG3438" s="49">
        <f>IFERROR(IF(OR($V3438&lt;&gt;"Ja",VLOOKUP($C3438,Listen!$A$2:$F$45,5,0)="Nein",D3438&lt;IF(C3438="LNG Anbindungsanlagen gemäß separater Festlegung",2022,2023)),$AC3438,$AA3438),0)</f>
        <v>0</v>
      </c>
      <c r="AH3438" s="49">
        <f>IFERROR(IF(OR($V3438&lt;&gt;"Ja",VLOOKUP($C3438,Listen!$A$2:$F$45,5,0)="Nein",D3438&lt;IF(C3438="LNG Anbindungsanlagen gemäß separater Festlegung",2022,2023)),$AC3438,$AA3438),0)</f>
        <v>0</v>
      </c>
      <c r="AI3438" s="49">
        <f>IFERROR(IF(OR($W3438&lt;&gt;"Ja",VLOOKUP($C3438,Listen!$A$2:$F$45,6,0)="Nein"),$AC3438,$AB3438),0)</f>
        <v>0</v>
      </c>
      <c r="AJ3438" s="49">
        <f>IFERROR(IF(OR($W3438&lt;&gt;"Ja",VLOOKUP($C3438,Listen!$A$2:$F$45,6,0)="Nein"),$AC3438,$AB3438),0)</f>
        <v>0</v>
      </c>
      <c r="AK3438" s="49">
        <f>IFERROR(IF(OR($W3438&lt;&gt;"Ja",VLOOKUP($C3438,Listen!$A$2:$F$45,6,0)="Nein"),$AC3438,$AB3438),0)</f>
        <v>0</v>
      </c>
      <c r="AL3438" s="51">
        <f t="shared" si="1119"/>
        <v>0</v>
      </c>
      <c r="AM3438" s="296">
        <f>IFERROR(IF(VLOOKUP($C3438,Listen!$A$2:$F$45,6,0)="Ja",MAX(BC3438:BD3438),D_SAV!$BC3438),0)</f>
        <v>0</v>
      </c>
      <c r="AN3438" s="51">
        <f t="shared" si="1120"/>
        <v>0</v>
      </c>
      <c r="AP3438" s="304">
        <f t="shared" si="1121"/>
        <v>0</v>
      </c>
      <c r="AQ3438" s="304">
        <f t="shared" si="1122"/>
        <v>0</v>
      </c>
      <c r="AR3438" s="304">
        <f t="shared" si="1123"/>
        <v>0</v>
      </c>
      <c r="AS3438" s="304">
        <f t="shared" si="1124"/>
        <v>0</v>
      </c>
      <c r="AT3438" s="304">
        <f t="shared" si="1125"/>
        <v>0</v>
      </c>
      <c r="AU3438" s="304">
        <f t="shared" si="1126"/>
        <v>0</v>
      </c>
      <c r="AV3438" s="304">
        <f t="shared" si="1127"/>
        <v>0</v>
      </c>
      <c r="AW3438" s="304">
        <f t="shared" si="1128"/>
        <v>0</v>
      </c>
      <c r="AX3438" s="304">
        <f t="shared" si="1129"/>
        <v>0</v>
      </c>
      <c r="AY3438" s="304">
        <f t="shared" si="1130"/>
        <v>0</v>
      </c>
      <c r="AZ3438" s="304">
        <f t="shared" si="1131"/>
        <v>0</v>
      </c>
      <c r="BA3438" s="304">
        <f t="shared" si="1132"/>
        <v>0</v>
      </c>
      <c r="BB3438" s="304">
        <f t="shared" si="1133"/>
        <v>0</v>
      </c>
      <c r="BC3438" s="304">
        <f t="shared" si="1134"/>
        <v>0</v>
      </c>
      <c r="BD3438" s="304">
        <f t="shared" si="1135"/>
        <v>0</v>
      </c>
      <c r="BE3438" s="304">
        <f>IFERROR(IF(VLOOKUP($C3438,Listen!$A$2:$F$45,6,0)="Ja",BB3438-MAX(BC3438:BD3438),BB3438-BC3438),0)</f>
        <v>0</v>
      </c>
    </row>
    <row r="3439" spans="1:57" x14ac:dyDescent="0.25">
      <c r="A3439" s="320" t="str">
        <f>IF(AND(D3439&lt;&gt;0,C3439&lt;&gt;0,E3439&lt;&gt;0),IF(B3439&lt;&gt;0,CONCATENATE(B3439,"-AGr",VLOOKUP(C3439,Listen!$A$2:$D$45,4,FALSE),"-",D3439,"-",E3439,),CONCATENATE("AGr",VLOOKUP(C3439,Listen!$A$2:$D$45,4,FALSE),"-",D3439,"-",E3439)),"keine vollständige ID")</f>
        <v>keine vollständige ID</v>
      </c>
      <c r="B3439" s="301"/>
      <c r="C3439" s="287"/>
      <c r="D3439" s="34"/>
      <c r="E3439" s="306"/>
      <c r="F3439" s="116"/>
      <c r="G3439" s="17"/>
      <c r="H3439" s="17"/>
      <c r="I3439" s="17"/>
      <c r="J3439" s="17"/>
      <c r="K3439" s="17"/>
      <c r="L3439" s="17"/>
      <c r="M3439" s="17"/>
      <c r="N3439" s="17"/>
      <c r="O3439" s="116"/>
      <c r="P3439" s="117">
        <f>IF(D3439&gt;A_Stammdaten!$B$12,0,SUM(G3439,H3439,J3439,L3439:M3439)-SUM(I3439,K3439,N3439:O3439))</f>
        <v>0</v>
      </c>
      <c r="Q3439" s="17"/>
      <c r="R3439" s="17"/>
      <c r="S3439" s="17"/>
      <c r="T3439" s="17"/>
      <c r="U3439" s="62">
        <f t="shared" si="1115"/>
        <v>0</v>
      </c>
      <c r="V3439" s="34"/>
      <c r="W3439" s="34"/>
      <c r="X3439" s="34"/>
      <c r="Y3439" s="34"/>
      <c r="Z3439" s="34"/>
      <c r="AA3439" s="63" t="str">
        <f t="shared" si="1116"/>
        <v>-</v>
      </c>
      <c r="AB3439" s="63" t="str">
        <f t="shared" si="1117"/>
        <v>-</v>
      </c>
      <c r="AC3439" s="63">
        <f>IF(ISBLANK($C3439),0,VLOOKUP($C3439,Listen!$A$2:$C$45,2,FALSE))</f>
        <v>0</v>
      </c>
      <c r="AD3439" s="63">
        <f>IF(ISBLANK($C3439),0,VLOOKUP($C3439,Listen!$A$2:$C$45,3,FALSE))</f>
        <v>0</v>
      </c>
      <c r="AE3439" s="49">
        <f t="shared" si="1118"/>
        <v>0</v>
      </c>
      <c r="AF3439" s="49">
        <f t="shared" si="1118"/>
        <v>0</v>
      </c>
      <c r="AG3439" s="49">
        <f>IFERROR(IF(OR($V3439&lt;&gt;"Ja",VLOOKUP($C3439,Listen!$A$2:$F$45,5,0)="Nein",D3439&lt;IF(C3439="LNG Anbindungsanlagen gemäß separater Festlegung",2022,2023)),$AC3439,$AA3439),0)</f>
        <v>0</v>
      </c>
      <c r="AH3439" s="49">
        <f>IFERROR(IF(OR($V3439&lt;&gt;"Ja",VLOOKUP($C3439,Listen!$A$2:$F$45,5,0)="Nein",D3439&lt;IF(C3439="LNG Anbindungsanlagen gemäß separater Festlegung",2022,2023)),$AC3439,$AA3439),0)</f>
        <v>0</v>
      </c>
      <c r="AI3439" s="49">
        <f>IFERROR(IF(OR($W3439&lt;&gt;"Ja",VLOOKUP($C3439,Listen!$A$2:$F$45,6,0)="Nein"),$AC3439,$AB3439),0)</f>
        <v>0</v>
      </c>
      <c r="AJ3439" s="49">
        <f>IFERROR(IF(OR($W3439&lt;&gt;"Ja",VLOOKUP($C3439,Listen!$A$2:$F$45,6,0)="Nein"),$AC3439,$AB3439),0)</f>
        <v>0</v>
      </c>
      <c r="AK3439" s="49">
        <f>IFERROR(IF(OR($W3439&lt;&gt;"Ja",VLOOKUP($C3439,Listen!$A$2:$F$45,6,0)="Nein"),$AC3439,$AB3439),0)</f>
        <v>0</v>
      </c>
      <c r="AL3439" s="51">
        <f t="shared" si="1119"/>
        <v>0</v>
      </c>
      <c r="AM3439" s="296">
        <f>IFERROR(IF(VLOOKUP($C3439,Listen!$A$2:$F$45,6,0)="Ja",MAX(BC3439:BD3439),D_SAV!$BC3439),0)</f>
        <v>0</v>
      </c>
      <c r="AN3439" s="51">
        <f t="shared" si="1120"/>
        <v>0</v>
      </c>
      <c r="AP3439" s="304">
        <f t="shared" si="1121"/>
        <v>0</v>
      </c>
      <c r="AQ3439" s="304">
        <f t="shared" si="1122"/>
        <v>0</v>
      </c>
      <c r="AR3439" s="304">
        <f t="shared" si="1123"/>
        <v>0</v>
      </c>
      <c r="AS3439" s="304">
        <f t="shared" si="1124"/>
        <v>0</v>
      </c>
      <c r="AT3439" s="304">
        <f t="shared" si="1125"/>
        <v>0</v>
      </c>
      <c r="AU3439" s="304">
        <f t="shared" si="1126"/>
        <v>0</v>
      </c>
      <c r="AV3439" s="304">
        <f t="shared" si="1127"/>
        <v>0</v>
      </c>
      <c r="AW3439" s="304">
        <f t="shared" si="1128"/>
        <v>0</v>
      </c>
      <c r="AX3439" s="304">
        <f t="shared" si="1129"/>
        <v>0</v>
      </c>
      <c r="AY3439" s="304">
        <f t="shared" si="1130"/>
        <v>0</v>
      </c>
      <c r="AZ3439" s="304">
        <f t="shared" si="1131"/>
        <v>0</v>
      </c>
      <c r="BA3439" s="304">
        <f t="shared" si="1132"/>
        <v>0</v>
      </c>
      <c r="BB3439" s="304">
        <f t="shared" si="1133"/>
        <v>0</v>
      </c>
      <c r="BC3439" s="304">
        <f t="shared" si="1134"/>
        <v>0</v>
      </c>
      <c r="BD3439" s="304">
        <f t="shared" si="1135"/>
        <v>0</v>
      </c>
      <c r="BE3439" s="304">
        <f>IFERROR(IF(VLOOKUP($C3439,Listen!$A$2:$F$45,6,0)="Ja",BB3439-MAX(BC3439:BD3439),BB3439-BC3439),0)</f>
        <v>0</v>
      </c>
    </row>
    <row r="3440" spans="1:57" x14ac:dyDescent="0.25">
      <c r="A3440" s="320" t="str">
        <f>IF(AND(D3440&lt;&gt;0,C3440&lt;&gt;0,E3440&lt;&gt;0),IF(B3440&lt;&gt;0,CONCATENATE(B3440,"-AGr",VLOOKUP(C3440,Listen!$A$2:$D$45,4,FALSE),"-",D3440,"-",E3440,),CONCATENATE("AGr",VLOOKUP(C3440,Listen!$A$2:$D$45,4,FALSE),"-",D3440,"-",E3440)),"keine vollständige ID")</f>
        <v>keine vollständige ID</v>
      </c>
      <c r="B3440" s="301"/>
      <c r="C3440" s="287"/>
      <c r="D3440" s="34"/>
      <c r="E3440" s="306"/>
      <c r="F3440" s="116"/>
      <c r="G3440" s="17"/>
      <c r="H3440" s="17"/>
      <c r="I3440" s="17"/>
      <c r="J3440" s="17"/>
      <c r="K3440" s="17"/>
      <c r="L3440" s="17"/>
      <c r="M3440" s="17"/>
      <c r="N3440" s="17"/>
      <c r="O3440" s="116"/>
      <c r="P3440" s="117">
        <f>IF(D3440&gt;A_Stammdaten!$B$12,0,SUM(G3440,H3440,J3440,L3440:M3440)-SUM(I3440,K3440,N3440:O3440))</f>
        <v>0</v>
      </c>
      <c r="Q3440" s="17"/>
      <c r="R3440" s="17"/>
      <c r="S3440" s="17"/>
      <c r="T3440" s="17"/>
      <c r="U3440" s="62">
        <f t="shared" si="1115"/>
        <v>0</v>
      </c>
      <c r="V3440" s="34"/>
      <c r="W3440" s="34"/>
      <c r="X3440" s="34"/>
      <c r="Y3440" s="34"/>
      <c r="Z3440" s="34"/>
      <c r="AA3440" s="63" t="str">
        <f t="shared" si="1116"/>
        <v>-</v>
      </c>
      <c r="AB3440" s="63" t="str">
        <f t="shared" si="1117"/>
        <v>-</v>
      </c>
      <c r="AC3440" s="63">
        <f>IF(ISBLANK($C3440),0,VLOOKUP($C3440,Listen!$A$2:$C$45,2,FALSE))</f>
        <v>0</v>
      </c>
      <c r="AD3440" s="63">
        <f>IF(ISBLANK($C3440),0,VLOOKUP($C3440,Listen!$A$2:$C$45,3,FALSE))</f>
        <v>0</v>
      </c>
      <c r="AE3440" s="49">
        <f t="shared" si="1118"/>
        <v>0</v>
      </c>
      <c r="AF3440" s="49">
        <f t="shared" si="1118"/>
        <v>0</v>
      </c>
      <c r="AG3440" s="49">
        <f>IFERROR(IF(OR($V3440&lt;&gt;"Ja",VLOOKUP($C3440,Listen!$A$2:$F$45,5,0)="Nein",D3440&lt;IF(C3440="LNG Anbindungsanlagen gemäß separater Festlegung",2022,2023)),$AC3440,$AA3440),0)</f>
        <v>0</v>
      </c>
      <c r="AH3440" s="49">
        <f>IFERROR(IF(OR($V3440&lt;&gt;"Ja",VLOOKUP($C3440,Listen!$A$2:$F$45,5,0)="Nein",D3440&lt;IF(C3440="LNG Anbindungsanlagen gemäß separater Festlegung",2022,2023)),$AC3440,$AA3440),0)</f>
        <v>0</v>
      </c>
      <c r="AI3440" s="49">
        <f>IFERROR(IF(OR($W3440&lt;&gt;"Ja",VLOOKUP($C3440,Listen!$A$2:$F$45,6,0)="Nein"),$AC3440,$AB3440),0)</f>
        <v>0</v>
      </c>
      <c r="AJ3440" s="49">
        <f>IFERROR(IF(OR($W3440&lt;&gt;"Ja",VLOOKUP($C3440,Listen!$A$2:$F$45,6,0)="Nein"),$AC3440,$AB3440),0)</f>
        <v>0</v>
      </c>
      <c r="AK3440" s="49">
        <f>IFERROR(IF(OR($W3440&lt;&gt;"Ja",VLOOKUP($C3440,Listen!$A$2:$F$45,6,0)="Nein"),$AC3440,$AB3440),0)</f>
        <v>0</v>
      </c>
      <c r="AL3440" s="51">
        <f t="shared" si="1119"/>
        <v>0</v>
      </c>
      <c r="AM3440" s="296">
        <f>IFERROR(IF(VLOOKUP($C3440,Listen!$A$2:$F$45,6,0)="Ja",MAX(BC3440:BD3440),D_SAV!$BC3440),0)</f>
        <v>0</v>
      </c>
      <c r="AN3440" s="51">
        <f t="shared" si="1120"/>
        <v>0</v>
      </c>
      <c r="AP3440" s="304">
        <f t="shared" si="1121"/>
        <v>0</v>
      </c>
      <c r="AQ3440" s="304">
        <f t="shared" si="1122"/>
        <v>0</v>
      </c>
      <c r="AR3440" s="304">
        <f t="shared" si="1123"/>
        <v>0</v>
      </c>
      <c r="AS3440" s="304">
        <f t="shared" si="1124"/>
        <v>0</v>
      </c>
      <c r="AT3440" s="304">
        <f t="shared" si="1125"/>
        <v>0</v>
      </c>
      <c r="AU3440" s="304">
        <f t="shared" si="1126"/>
        <v>0</v>
      </c>
      <c r="AV3440" s="304">
        <f t="shared" si="1127"/>
        <v>0</v>
      </c>
      <c r="AW3440" s="304">
        <f t="shared" si="1128"/>
        <v>0</v>
      </c>
      <c r="AX3440" s="304">
        <f t="shared" si="1129"/>
        <v>0</v>
      </c>
      <c r="AY3440" s="304">
        <f t="shared" si="1130"/>
        <v>0</v>
      </c>
      <c r="AZ3440" s="304">
        <f t="shared" si="1131"/>
        <v>0</v>
      </c>
      <c r="BA3440" s="304">
        <f t="shared" si="1132"/>
        <v>0</v>
      </c>
      <c r="BB3440" s="304">
        <f t="shared" si="1133"/>
        <v>0</v>
      </c>
      <c r="BC3440" s="304">
        <f t="shared" si="1134"/>
        <v>0</v>
      </c>
      <c r="BD3440" s="304">
        <f t="shared" si="1135"/>
        <v>0</v>
      </c>
      <c r="BE3440" s="304">
        <f>IFERROR(IF(VLOOKUP($C3440,Listen!$A$2:$F$45,6,0)="Ja",BB3440-MAX(BC3440:BD3440),BB3440-BC3440),0)</f>
        <v>0</v>
      </c>
    </row>
    <row r="3441" spans="1:57" x14ac:dyDescent="0.25">
      <c r="A3441" s="320" t="str">
        <f>IF(AND(D3441&lt;&gt;0,C3441&lt;&gt;0,E3441&lt;&gt;0),IF(B3441&lt;&gt;0,CONCATENATE(B3441,"-AGr",VLOOKUP(C3441,Listen!$A$2:$D$45,4,FALSE),"-",D3441,"-",E3441,),CONCATENATE("AGr",VLOOKUP(C3441,Listen!$A$2:$D$45,4,FALSE),"-",D3441,"-",E3441)),"keine vollständige ID")</f>
        <v>keine vollständige ID</v>
      </c>
      <c r="B3441" s="301"/>
      <c r="C3441" s="287"/>
      <c r="D3441" s="34"/>
      <c r="E3441" s="306"/>
      <c r="F3441" s="116"/>
      <c r="G3441" s="17"/>
      <c r="H3441" s="17"/>
      <c r="I3441" s="17"/>
      <c r="J3441" s="17"/>
      <c r="K3441" s="17"/>
      <c r="L3441" s="17"/>
      <c r="M3441" s="17"/>
      <c r="N3441" s="17"/>
      <c r="O3441" s="116"/>
      <c r="P3441" s="117">
        <f>IF(D3441&gt;A_Stammdaten!$B$12,0,SUM(G3441,H3441,J3441,L3441:M3441)-SUM(I3441,K3441,N3441:O3441))</f>
        <v>0</v>
      </c>
      <c r="Q3441" s="17"/>
      <c r="R3441" s="17"/>
      <c r="S3441" s="17"/>
      <c r="T3441" s="17"/>
      <c r="U3441" s="62">
        <f t="shared" si="1115"/>
        <v>0</v>
      </c>
      <c r="V3441" s="34"/>
      <c r="W3441" s="34"/>
      <c r="X3441" s="34"/>
      <c r="Y3441" s="34"/>
      <c r="Z3441" s="34"/>
      <c r="AA3441" s="63" t="str">
        <f t="shared" si="1116"/>
        <v>-</v>
      </c>
      <c r="AB3441" s="63" t="str">
        <f t="shared" si="1117"/>
        <v>-</v>
      </c>
      <c r="AC3441" s="63">
        <f>IF(ISBLANK($C3441),0,VLOOKUP($C3441,Listen!$A$2:$C$45,2,FALSE))</f>
        <v>0</v>
      </c>
      <c r="AD3441" s="63">
        <f>IF(ISBLANK($C3441),0,VLOOKUP($C3441,Listen!$A$2:$C$45,3,FALSE))</f>
        <v>0</v>
      </c>
      <c r="AE3441" s="49">
        <f t="shared" si="1118"/>
        <v>0</v>
      </c>
      <c r="AF3441" s="49">
        <f t="shared" si="1118"/>
        <v>0</v>
      </c>
      <c r="AG3441" s="49">
        <f>IFERROR(IF(OR($V3441&lt;&gt;"Ja",VLOOKUP($C3441,Listen!$A$2:$F$45,5,0)="Nein",D3441&lt;IF(C3441="LNG Anbindungsanlagen gemäß separater Festlegung",2022,2023)),$AC3441,$AA3441),0)</f>
        <v>0</v>
      </c>
      <c r="AH3441" s="49">
        <f>IFERROR(IF(OR($V3441&lt;&gt;"Ja",VLOOKUP($C3441,Listen!$A$2:$F$45,5,0)="Nein",D3441&lt;IF(C3441="LNG Anbindungsanlagen gemäß separater Festlegung",2022,2023)),$AC3441,$AA3441),0)</f>
        <v>0</v>
      </c>
      <c r="AI3441" s="49">
        <f>IFERROR(IF(OR($W3441&lt;&gt;"Ja",VLOOKUP($C3441,Listen!$A$2:$F$45,6,0)="Nein"),$AC3441,$AB3441),0)</f>
        <v>0</v>
      </c>
      <c r="AJ3441" s="49">
        <f>IFERROR(IF(OR($W3441&lt;&gt;"Ja",VLOOKUP($C3441,Listen!$A$2:$F$45,6,0)="Nein"),$AC3441,$AB3441),0)</f>
        <v>0</v>
      </c>
      <c r="AK3441" s="49">
        <f>IFERROR(IF(OR($W3441&lt;&gt;"Ja",VLOOKUP($C3441,Listen!$A$2:$F$45,6,0)="Nein"),$AC3441,$AB3441),0)</f>
        <v>0</v>
      </c>
      <c r="AL3441" s="51">
        <f t="shared" si="1119"/>
        <v>0</v>
      </c>
      <c r="AM3441" s="296">
        <f>IFERROR(IF(VLOOKUP($C3441,Listen!$A$2:$F$45,6,0)="Ja",MAX(BC3441:BD3441),D_SAV!$BC3441),0)</f>
        <v>0</v>
      </c>
      <c r="AN3441" s="51">
        <f t="shared" si="1120"/>
        <v>0</v>
      </c>
      <c r="AP3441" s="304">
        <f t="shared" si="1121"/>
        <v>0</v>
      </c>
      <c r="AQ3441" s="304">
        <f t="shared" si="1122"/>
        <v>0</v>
      </c>
      <c r="AR3441" s="304">
        <f t="shared" si="1123"/>
        <v>0</v>
      </c>
      <c r="AS3441" s="304">
        <f t="shared" si="1124"/>
        <v>0</v>
      </c>
      <c r="AT3441" s="304">
        <f t="shared" si="1125"/>
        <v>0</v>
      </c>
      <c r="AU3441" s="304">
        <f t="shared" si="1126"/>
        <v>0</v>
      </c>
      <c r="AV3441" s="304">
        <f t="shared" si="1127"/>
        <v>0</v>
      </c>
      <c r="AW3441" s="304">
        <f t="shared" si="1128"/>
        <v>0</v>
      </c>
      <c r="AX3441" s="304">
        <f t="shared" si="1129"/>
        <v>0</v>
      </c>
      <c r="AY3441" s="304">
        <f t="shared" si="1130"/>
        <v>0</v>
      </c>
      <c r="AZ3441" s="304">
        <f t="shared" si="1131"/>
        <v>0</v>
      </c>
      <c r="BA3441" s="304">
        <f t="shared" si="1132"/>
        <v>0</v>
      </c>
      <c r="BB3441" s="304">
        <f t="shared" si="1133"/>
        <v>0</v>
      </c>
      <c r="BC3441" s="304">
        <f t="shared" si="1134"/>
        <v>0</v>
      </c>
      <c r="BD3441" s="304">
        <f t="shared" si="1135"/>
        <v>0</v>
      </c>
      <c r="BE3441" s="304">
        <f>IFERROR(IF(VLOOKUP($C3441,Listen!$A$2:$F$45,6,0)="Ja",BB3441-MAX(BC3441:BD3441),BB3441-BC3441),0)</f>
        <v>0</v>
      </c>
    </row>
    <row r="3442" spans="1:57" x14ac:dyDescent="0.25">
      <c r="A3442" s="320" t="str">
        <f>IF(AND(D3442&lt;&gt;0,C3442&lt;&gt;0,E3442&lt;&gt;0),IF(B3442&lt;&gt;0,CONCATENATE(B3442,"-AGr",VLOOKUP(C3442,Listen!$A$2:$D$45,4,FALSE),"-",D3442,"-",E3442,),CONCATENATE("AGr",VLOOKUP(C3442,Listen!$A$2:$D$45,4,FALSE),"-",D3442,"-",E3442)),"keine vollständige ID")</f>
        <v>keine vollständige ID</v>
      </c>
      <c r="B3442" s="301"/>
      <c r="C3442" s="287"/>
      <c r="D3442" s="34"/>
      <c r="E3442" s="306"/>
      <c r="F3442" s="116"/>
      <c r="G3442" s="17"/>
      <c r="H3442" s="17"/>
      <c r="I3442" s="17"/>
      <c r="J3442" s="17"/>
      <c r="K3442" s="17"/>
      <c r="L3442" s="17"/>
      <c r="M3442" s="17"/>
      <c r="N3442" s="17"/>
      <c r="O3442" s="116"/>
      <c r="P3442" s="117">
        <f>IF(D3442&gt;A_Stammdaten!$B$12,0,SUM(G3442,H3442,J3442,L3442:M3442)-SUM(I3442,K3442,N3442:O3442))</f>
        <v>0</v>
      </c>
      <c r="Q3442" s="17"/>
      <c r="R3442" s="17"/>
      <c r="S3442" s="17"/>
      <c r="T3442" s="17"/>
      <c r="U3442" s="62">
        <f t="shared" si="1115"/>
        <v>0</v>
      </c>
      <c r="V3442" s="34"/>
      <c r="W3442" s="34"/>
      <c r="X3442" s="34"/>
      <c r="Y3442" s="34"/>
      <c r="Z3442" s="34"/>
      <c r="AA3442" s="63" t="str">
        <f t="shared" si="1116"/>
        <v>-</v>
      </c>
      <c r="AB3442" s="63" t="str">
        <f t="shared" si="1117"/>
        <v>-</v>
      </c>
      <c r="AC3442" s="63">
        <f>IF(ISBLANK($C3442),0,VLOOKUP($C3442,Listen!$A$2:$C$45,2,FALSE))</f>
        <v>0</v>
      </c>
      <c r="AD3442" s="63">
        <f>IF(ISBLANK($C3442),0,VLOOKUP($C3442,Listen!$A$2:$C$45,3,FALSE))</f>
        <v>0</v>
      </c>
      <c r="AE3442" s="49">
        <f t="shared" si="1118"/>
        <v>0</v>
      </c>
      <c r="AF3442" s="49">
        <f t="shared" si="1118"/>
        <v>0</v>
      </c>
      <c r="AG3442" s="49">
        <f>IFERROR(IF(OR($V3442&lt;&gt;"Ja",VLOOKUP($C3442,Listen!$A$2:$F$45,5,0)="Nein",D3442&lt;IF(C3442="LNG Anbindungsanlagen gemäß separater Festlegung",2022,2023)),$AC3442,$AA3442),0)</f>
        <v>0</v>
      </c>
      <c r="AH3442" s="49">
        <f>IFERROR(IF(OR($V3442&lt;&gt;"Ja",VLOOKUP($C3442,Listen!$A$2:$F$45,5,0)="Nein",D3442&lt;IF(C3442="LNG Anbindungsanlagen gemäß separater Festlegung",2022,2023)),$AC3442,$AA3442),0)</f>
        <v>0</v>
      </c>
      <c r="AI3442" s="49">
        <f>IFERROR(IF(OR($W3442&lt;&gt;"Ja",VLOOKUP($C3442,Listen!$A$2:$F$45,6,0)="Nein"),$AC3442,$AB3442),0)</f>
        <v>0</v>
      </c>
      <c r="AJ3442" s="49">
        <f>IFERROR(IF(OR($W3442&lt;&gt;"Ja",VLOOKUP($C3442,Listen!$A$2:$F$45,6,0)="Nein"),$AC3442,$AB3442),0)</f>
        <v>0</v>
      </c>
      <c r="AK3442" s="49">
        <f>IFERROR(IF(OR($W3442&lt;&gt;"Ja",VLOOKUP($C3442,Listen!$A$2:$F$45,6,0)="Nein"),$AC3442,$AB3442),0)</f>
        <v>0</v>
      </c>
      <c r="AL3442" s="51">
        <f t="shared" si="1119"/>
        <v>0</v>
      </c>
      <c r="AM3442" s="296">
        <f>IFERROR(IF(VLOOKUP($C3442,Listen!$A$2:$F$45,6,0)="Ja",MAX(BC3442:BD3442),D_SAV!$BC3442),0)</f>
        <v>0</v>
      </c>
      <c r="AN3442" s="51">
        <f t="shared" si="1120"/>
        <v>0</v>
      </c>
      <c r="AP3442" s="304">
        <f t="shared" si="1121"/>
        <v>0</v>
      </c>
      <c r="AQ3442" s="304">
        <f t="shared" si="1122"/>
        <v>0</v>
      </c>
      <c r="AR3442" s="304">
        <f t="shared" si="1123"/>
        <v>0</v>
      </c>
      <c r="AS3442" s="304">
        <f t="shared" si="1124"/>
        <v>0</v>
      </c>
      <c r="AT3442" s="304">
        <f t="shared" si="1125"/>
        <v>0</v>
      </c>
      <c r="AU3442" s="304">
        <f t="shared" si="1126"/>
        <v>0</v>
      </c>
      <c r="AV3442" s="304">
        <f t="shared" si="1127"/>
        <v>0</v>
      </c>
      <c r="AW3442" s="304">
        <f t="shared" si="1128"/>
        <v>0</v>
      </c>
      <c r="AX3442" s="304">
        <f t="shared" si="1129"/>
        <v>0</v>
      </c>
      <c r="AY3442" s="304">
        <f t="shared" si="1130"/>
        <v>0</v>
      </c>
      <c r="AZ3442" s="304">
        <f t="shared" si="1131"/>
        <v>0</v>
      </c>
      <c r="BA3442" s="304">
        <f t="shared" si="1132"/>
        <v>0</v>
      </c>
      <c r="BB3442" s="304">
        <f t="shared" si="1133"/>
        <v>0</v>
      </c>
      <c r="BC3442" s="304">
        <f t="shared" si="1134"/>
        <v>0</v>
      </c>
      <c r="BD3442" s="304">
        <f t="shared" si="1135"/>
        <v>0</v>
      </c>
      <c r="BE3442" s="304">
        <f>IFERROR(IF(VLOOKUP($C3442,Listen!$A$2:$F$45,6,0)="Ja",BB3442-MAX(BC3442:BD3442),BB3442-BC3442),0)</f>
        <v>0</v>
      </c>
    </row>
    <row r="3443" spans="1:57" x14ac:dyDescent="0.25">
      <c r="A3443" s="320" t="str">
        <f>IF(AND(D3443&lt;&gt;0,C3443&lt;&gt;0,E3443&lt;&gt;0),IF(B3443&lt;&gt;0,CONCATENATE(B3443,"-AGr",VLOOKUP(C3443,Listen!$A$2:$D$45,4,FALSE),"-",D3443,"-",E3443,),CONCATENATE("AGr",VLOOKUP(C3443,Listen!$A$2:$D$45,4,FALSE),"-",D3443,"-",E3443)),"keine vollständige ID")</f>
        <v>keine vollständige ID</v>
      </c>
      <c r="B3443" s="301"/>
      <c r="C3443" s="287"/>
      <c r="D3443" s="34"/>
      <c r="E3443" s="306"/>
      <c r="F3443" s="116"/>
      <c r="G3443" s="17"/>
      <c r="H3443" s="17"/>
      <c r="I3443" s="17"/>
      <c r="J3443" s="17"/>
      <c r="K3443" s="17"/>
      <c r="L3443" s="17"/>
      <c r="M3443" s="17"/>
      <c r="N3443" s="17"/>
      <c r="O3443" s="116"/>
      <c r="P3443" s="117">
        <f>IF(D3443&gt;A_Stammdaten!$B$12,0,SUM(G3443,H3443,J3443,L3443:M3443)-SUM(I3443,K3443,N3443:O3443))</f>
        <v>0</v>
      </c>
      <c r="Q3443" s="17"/>
      <c r="R3443" s="17"/>
      <c r="S3443" s="17"/>
      <c r="T3443" s="17"/>
      <c r="U3443" s="62">
        <f t="shared" si="1115"/>
        <v>0</v>
      </c>
      <c r="V3443" s="34"/>
      <c r="W3443" s="34"/>
      <c r="X3443" s="34"/>
      <c r="Y3443" s="34"/>
      <c r="Z3443" s="34"/>
      <c r="AA3443" s="63" t="str">
        <f t="shared" si="1116"/>
        <v>-</v>
      </c>
      <c r="AB3443" s="63" t="str">
        <f t="shared" si="1117"/>
        <v>-</v>
      </c>
      <c r="AC3443" s="63">
        <f>IF(ISBLANK($C3443),0,VLOOKUP($C3443,Listen!$A$2:$C$45,2,FALSE))</f>
        <v>0</v>
      </c>
      <c r="AD3443" s="63">
        <f>IF(ISBLANK($C3443),0,VLOOKUP($C3443,Listen!$A$2:$C$45,3,FALSE))</f>
        <v>0</v>
      </c>
      <c r="AE3443" s="49">
        <f t="shared" si="1118"/>
        <v>0</v>
      </c>
      <c r="AF3443" s="49">
        <f t="shared" si="1118"/>
        <v>0</v>
      </c>
      <c r="AG3443" s="49">
        <f>IFERROR(IF(OR($V3443&lt;&gt;"Ja",VLOOKUP($C3443,Listen!$A$2:$F$45,5,0)="Nein",D3443&lt;IF(C3443="LNG Anbindungsanlagen gemäß separater Festlegung",2022,2023)),$AC3443,$AA3443),0)</f>
        <v>0</v>
      </c>
      <c r="AH3443" s="49">
        <f>IFERROR(IF(OR($V3443&lt;&gt;"Ja",VLOOKUP($C3443,Listen!$A$2:$F$45,5,0)="Nein",D3443&lt;IF(C3443="LNG Anbindungsanlagen gemäß separater Festlegung",2022,2023)),$AC3443,$AA3443),0)</f>
        <v>0</v>
      </c>
      <c r="AI3443" s="49">
        <f>IFERROR(IF(OR($W3443&lt;&gt;"Ja",VLOOKUP($C3443,Listen!$A$2:$F$45,6,0)="Nein"),$AC3443,$AB3443),0)</f>
        <v>0</v>
      </c>
      <c r="AJ3443" s="49">
        <f>IFERROR(IF(OR($W3443&lt;&gt;"Ja",VLOOKUP($C3443,Listen!$A$2:$F$45,6,0)="Nein"),$AC3443,$AB3443),0)</f>
        <v>0</v>
      </c>
      <c r="AK3443" s="49">
        <f>IFERROR(IF(OR($W3443&lt;&gt;"Ja",VLOOKUP($C3443,Listen!$A$2:$F$45,6,0)="Nein"),$AC3443,$AB3443),0)</f>
        <v>0</v>
      </c>
      <c r="AL3443" s="51">
        <f t="shared" si="1119"/>
        <v>0</v>
      </c>
      <c r="AM3443" s="296">
        <f>IFERROR(IF(VLOOKUP($C3443,Listen!$A$2:$F$45,6,0)="Ja",MAX(BC3443:BD3443),D_SAV!$BC3443),0)</f>
        <v>0</v>
      </c>
      <c r="AN3443" s="51">
        <f t="shared" si="1120"/>
        <v>0</v>
      </c>
      <c r="AP3443" s="304">
        <f t="shared" si="1121"/>
        <v>0</v>
      </c>
      <c r="AQ3443" s="304">
        <f t="shared" si="1122"/>
        <v>0</v>
      </c>
      <c r="AR3443" s="304">
        <f t="shared" si="1123"/>
        <v>0</v>
      </c>
      <c r="AS3443" s="304">
        <f t="shared" si="1124"/>
        <v>0</v>
      </c>
      <c r="AT3443" s="304">
        <f t="shared" si="1125"/>
        <v>0</v>
      </c>
      <c r="AU3443" s="304">
        <f t="shared" si="1126"/>
        <v>0</v>
      </c>
      <c r="AV3443" s="304">
        <f t="shared" si="1127"/>
        <v>0</v>
      </c>
      <c r="AW3443" s="304">
        <f t="shared" si="1128"/>
        <v>0</v>
      </c>
      <c r="AX3443" s="304">
        <f t="shared" si="1129"/>
        <v>0</v>
      </c>
      <c r="AY3443" s="304">
        <f t="shared" si="1130"/>
        <v>0</v>
      </c>
      <c r="AZ3443" s="304">
        <f t="shared" si="1131"/>
        <v>0</v>
      </c>
      <c r="BA3443" s="304">
        <f t="shared" si="1132"/>
        <v>0</v>
      </c>
      <c r="BB3443" s="304">
        <f t="shared" si="1133"/>
        <v>0</v>
      </c>
      <c r="BC3443" s="304">
        <f t="shared" si="1134"/>
        <v>0</v>
      </c>
      <c r="BD3443" s="304">
        <f t="shared" si="1135"/>
        <v>0</v>
      </c>
      <c r="BE3443" s="304">
        <f>IFERROR(IF(VLOOKUP($C3443,Listen!$A$2:$F$45,6,0)="Ja",BB3443-MAX(BC3443:BD3443),BB3443-BC3443),0)</f>
        <v>0</v>
      </c>
    </row>
    <row r="3444" spans="1:57" x14ac:dyDescent="0.25">
      <c r="A3444" s="320" t="str">
        <f>IF(AND(D3444&lt;&gt;0,C3444&lt;&gt;0,E3444&lt;&gt;0),IF(B3444&lt;&gt;0,CONCATENATE(B3444,"-AGr",VLOOKUP(C3444,Listen!$A$2:$D$45,4,FALSE),"-",D3444,"-",E3444,),CONCATENATE("AGr",VLOOKUP(C3444,Listen!$A$2:$D$45,4,FALSE),"-",D3444,"-",E3444)),"keine vollständige ID")</f>
        <v>keine vollständige ID</v>
      </c>
      <c r="B3444" s="301"/>
      <c r="C3444" s="287"/>
      <c r="D3444" s="34"/>
      <c r="E3444" s="306"/>
      <c r="F3444" s="116"/>
      <c r="G3444" s="17"/>
      <c r="H3444" s="17"/>
      <c r="I3444" s="17"/>
      <c r="J3444" s="17"/>
      <c r="K3444" s="17"/>
      <c r="L3444" s="17"/>
      <c r="M3444" s="17"/>
      <c r="N3444" s="17"/>
      <c r="O3444" s="116"/>
      <c r="P3444" s="117">
        <f>IF(D3444&gt;A_Stammdaten!$B$12,0,SUM(G3444,H3444,J3444,L3444:M3444)-SUM(I3444,K3444,N3444:O3444))</f>
        <v>0</v>
      </c>
      <c r="Q3444" s="17"/>
      <c r="R3444" s="17"/>
      <c r="S3444" s="17"/>
      <c r="T3444" s="17"/>
      <c r="U3444" s="62">
        <f t="shared" si="1115"/>
        <v>0</v>
      </c>
      <c r="V3444" s="34"/>
      <c r="W3444" s="34"/>
      <c r="X3444" s="34"/>
      <c r="Y3444" s="34"/>
      <c r="Z3444" s="34"/>
      <c r="AA3444" s="63" t="str">
        <f t="shared" si="1116"/>
        <v>-</v>
      </c>
      <c r="AB3444" s="63" t="str">
        <f t="shared" si="1117"/>
        <v>-</v>
      </c>
      <c r="AC3444" s="63">
        <f>IF(ISBLANK($C3444),0,VLOOKUP($C3444,Listen!$A$2:$C$45,2,FALSE))</f>
        <v>0</v>
      </c>
      <c r="AD3444" s="63">
        <f>IF(ISBLANK($C3444),0,VLOOKUP($C3444,Listen!$A$2:$C$45,3,FALSE))</f>
        <v>0</v>
      </c>
      <c r="AE3444" s="49">
        <f t="shared" si="1118"/>
        <v>0</v>
      </c>
      <c r="AF3444" s="49">
        <f t="shared" si="1118"/>
        <v>0</v>
      </c>
      <c r="AG3444" s="49">
        <f>IFERROR(IF(OR($V3444&lt;&gt;"Ja",VLOOKUP($C3444,Listen!$A$2:$F$45,5,0)="Nein",D3444&lt;IF(C3444="LNG Anbindungsanlagen gemäß separater Festlegung",2022,2023)),$AC3444,$AA3444),0)</f>
        <v>0</v>
      </c>
      <c r="AH3444" s="49">
        <f>IFERROR(IF(OR($V3444&lt;&gt;"Ja",VLOOKUP($C3444,Listen!$A$2:$F$45,5,0)="Nein",D3444&lt;IF(C3444="LNG Anbindungsanlagen gemäß separater Festlegung",2022,2023)),$AC3444,$AA3444),0)</f>
        <v>0</v>
      </c>
      <c r="AI3444" s="49">
        <f>IFERROR(IF(OR($W3444&lt;&gt;"Ja",VLOOKUP($C3444,Listen!$A$2:$F$45,6,0)="Nein"),$AC3444,$AB3444),0)</f>
        <v>0</v>
      </c>
      <c r="AJ3444" s="49">
        <f>IFERROR(IF(OR($W3444&lt;&gt;"Ja",VLOOKUP($C3444,Listen!$A$2:$F$45,6,0)="Nein"),$AC3444,$AB3444),0)</f>
        <v>0</v>
      </c>
      <c r="AK3444" s="49">
        <f>IFERROR(IF(OR($W3444&lt;&gt;"Ja",VLOOKUP($C3444,Listen!$A$2:$F$45,6,0)="Nein"),$AC3444,$AB3444),0)</f>
        <v>0</v>
      </c>
      <c r="AL3444" s="51">
        <f t="shared" si="1119"/>
        <v>0</v>
      </c>
      <c r="AM3444" s="296">
        <f>IFERROR(IF(VLOOKUP($C3444,Listen!$A$2:$F$45,6,0)="Ja",MAX(BC3444:BD3444),D_SAV!$BC3444),0)</f>
        <v>0</v>
      </c>
      <c r="AN3444" s="51">
        <f t="shared" si="1120"/>
        <v>0</v>
      </c>
      <c r="AP3444" s="304">
        <f t="shared" si="1121"/>
        <v>0</v>
      </c>
      <c r="AQ3444" s="304">
        <f t="shared" si="1122"/>
        <v>0</v>
      </c>
      <c r="AR3444" s="304">
        <f t="shared" si="1123"/>
        <v>0</v>
      </c>
      <c r="AS3444" s="304">
        <f t="shared" si="1124"/>
        <v>0</v>
      </c>
      <c r="AT3444" s="304">
        <f t="shared" si="1125"/>
        <v>0</v>
      </c>
      <c r="AU3444" s="304">
        <f t="shared" si="1126"/>
        <v>0</v>
      </c>
      <c r="AV3444" s="304">
        <f t="shared" si="1127"/>
        <v>0</v>
      </c>
      <c r="AW3444" s="304">
        <f t="shared" si="1128"/>
        <v>0</v>
      </c>
      <c r="AX3444" s="304">
        <f t="shared" si="1129"/>
        <v>0</v>
      </c>
      <c r="AY3444" s="304">
        <f t="shared" si="1130"/>
        <v>0</v>
      </c>
      <c r="AZ3444" s="304">
        <f t="shared" si="1131"/>
        <v>0</v>
      </c>
      <c r="BA3444" s="304">
        <f t="shared" si="1132"/>
        <v>0</v>
      </c>
      <c r="BB3444" s="304">
        <f t="shared" si="1133"/>
        <v>0</v>
      </c>
      <c r="BC3444" s="304">
        <f t="shared" si="1134"/>
        <v>0</v>
      </c>
      <c r="BD3444" s="304">
        <f t="shared" si="1135"/>
        <v>0</v>
      </c>
      <c r="BE3444" s="304">
        <f>IFERROR(IF(VLOOKUP($C3444,Listen!$A$2:$F$45,6,0)="Ja",BB3444-MAX(BC3444:BD3444),BB3444-BC3444),0)</f>
        <v>0</v>
      </c>
    </row>
    <row r="3445" spans="1:57" x14ac:dyDescent="0.25">
      <c r="A3445" s="320" t="str">
        <f>IF(AND(D3445&lt;&gt;0,C3445&lt;&gt;0,E3445&lt;&gt;0),IF(B3445&lt;&gt;0,CONCATENATE(B3445,"-AGr",VLOOKUP(C3445,Listen!$A$2:$D$45,4,FALSE),"-",D3445,"-",E3445,),CONCATENATE("AGr",VLOOKUP(C3445,Listen!$A$2:$D$45,4,FALSE),"-",D3445,"-",E3445)),"keine vollständige ID")</f>
        <v>keine vollständige ID</v>
      </c>
      <c r="B3445" s="301"/>
      <c r="C3445" s="287"/>
      <c r="D3445" s="34"/>
      <c r="E3445" s="306"/>
      <c r="F3445" s="116"/>
      <c r="G3445" s="17"/>
      <c r="H3445" s="17"/>
      <c r="I3445" s="17"/>
      <c r="J3445" s="17"/>
      <c r="K3445" s="17"/>
      <c r="L3445" s="17"/>
      <c r="M3445" s="17"/>
      <c r="N3445" s="17"/>
      <c r="O3445" s="116"/>
      <c r="P3445" s="117">
        <f>IF(D3445&gt;A_Stammdaten!$B$12,0,SUM(G3445,H3445,J3445,L3445:M3445)-SUM(I3445,K3445,N3445:O3445))</f>
        <v>0</v>
      </c>
      <c r="Q3445" s="17"/>
      <c r="R3445" s="17"/>
      <c r="S3445" s="17"/>
      <c r="T3445" s="17"/>
      <c r="U3445" s="62">
        <f t="shared" si="1115"/>
        <v>0</v>
      </c>
      <c r="V3445" s="34"/>
      <c r="W3445" s="34"/>
      <c r="X3445" s="34"/>
      <c r="Y3445" s="34"/>
      <c r="Z3445" s="34"/>
      <c r="AA3445" s="63" t="str">
        <f t="shared" si="1116"/>
        <v>-</v>
      </c>
      <c r="AB3445" s="63" t="str">
        <f t="shared" si="1117"/>
        <v>-</v>
      </c>
      <c r="AC3445" s="63">
        <f>IF(ISBLANK($C3445),0,VLOOKUP($C3445,Listen!$A$2:$C$45,2,FALSE))</f>
        <v>0</v>
      </c>
      <c r="AD3445" s="63">
        <f>IF(ISBLANK($C3445),0,VLOOKUP($C3445,Listen!$A$2:$C$45,3,FALSE))</f>
        <v>0</v>
      </c>
      <c r="AE3445" s="49">
        <f t="shared" si="1118"/>
        <v>0</v>
      </c>
      <c r="AF3445" s="49">
        <f t="shared" si="1118"/>
        <v>0</v>
      </c>
      <c r="AG3445" s="49">
        <f>IFERROR(IF(OR($V3445&lt;&gt;"Ja",VLOOKUP($C3445,Listen!$A$2:$F$45,5,0)="Nein",D3445&lt;IF(C3445="LNG Anbindungsanlagen gemäß separater Festlegung",2022,2023)),$AC3445,$AA3445),0)</f>
        <v>0</v>
      </c>
      <c r="AH3445" s="49">
        <f>IFERROR(IF(OR($V3445&lt;&gt;"Ja",VLOOKUP($C3445,Listen!$A$2:$F$45,5,0)="Nein",D3445&lt;IF(C3445="LNG Anbindungsanlagen gemäß separater Festlegung",2022,2023)),$AC3445,$AA3445),0)</f>
        <v>0</v>
      </c>
      <c r="AI3445" s="49">
        <f>IFERROR(IF(OR($W3445&lt;&gt;"Ja",VLOOKUP($C3445,Listen!$A$2:$F$45,6,0)="Nein"),$AC3445,$AB3445),0)</f>
        <v>0</v>
      </c>
      <c r="AJ3445" s="49">
        <f>IFERROR(IF(OR($W3445&lt;&gt;"Ja",VLOOKUP($C3445,Listen!$A$2:$F$45,6,0)="Nein"),$AC3445,$AB3445),0)</f>
        <v>0</v>
      </c>
      <c r="AK3445" s="49">
        <f>IFERROR(IF(OR($W3445&lt;&gt;"Ja",VLOOKUP($C3445,Listen!$A$2:$F$45,6,0)="Nein"),$AC3445,$AB3445),0)</f>
        <v>0</v>
      </c>
      <c r="AL3445" s="51">
        <f t="shared" si="1119"/>
        <v>0</v>
      </c>
      <c r="AM3445" s="296">
        <f>IFERROR(IF(VLOOKUP($C3445,Listen!$A$2:$F$45,6,0)="Ja",MAX(BC3445:BD3445),D_SAV!$BC3445),0)</f>
        <v>0</v>
      </c>
      <c r="AN3445" s="51">
        <f t="shared" si="1120"/>
        <v>0</v>
      </c>
      <c r="AP3445" s="304">
        <f t="shared" si="1121"/>
        <v>0</v>
      </c>
      <c r="AQ3445" s="304">
        <f t="shared" si="1122"/>
        <v>0</v>
      </c>
      <c r="AR3445" s="304">
        <f t="shared" si="1123"/>
        <v>0</v>
      </c>
      <c r="AS3445" s="304">
        <f t="shared" si="1124"/>
        <v>0</v>
      </c>
      <c r="AT3445" s="304">
        <f t="shared" si="1125"/>
        <v>0</v>
      </c>
      <c r="AU3445" s="304">
        <f t="shared" si="1126"/>
        <v>0</v>
      </c>
      <c r="AV3445" s="304">
        <f t="shared" si="1127"/>
        <v>0</v>
      </c>
      <c r="AW3445" s="304">
        <f t="shared" si="1128"/>
        <v>0</v>
      </c>
      <c r="AX3445" s="304">
        <f t="shared" si="1129"/>
        <v>0</v>
      </c>
      <c r="AY3445" s="304">
        <f t="shared" si="1130"/>
        <v>0</v>
      </c>
      <c r="AZ3445" s="304">
        <f t="shared" si="1131"/>
        <v>0</v>
      </c>
      <c r="BA3445" s="304">
        <f t="shared" si="1132"/>
        <v>0</v>
      </c>
      <c r="BB3445" s="304">
        <f t="shared" si="1133"/>
        <v>0</v>
      </c>
      <c r="BC3445" s="304">
        <f t="shared" si="1134"/>
        <v>0</v>
      </c>
      <c r="BD3445" s="304">
        <f t="shared" si="1135"/>
        <v>0</v>
      </c>
      <c r="BE3445" s="304">
        <f>IFERROR(IF(VLOOKUP($C3445,Listen!$A$2:$F$45,6,0)="Ja",BB3445-MAX(BC3445:BD3445),BB3445-BC3445),0)</f>
        <v>0</v>
      </c>
    </row>
    <row r="3446" spans="1:57" x14ac:dyDescent="0.25">
      <c r="A3446" s="320" t="str">
        <f>IF(AND(D3446&lt;&gt;0,C3446&lt;&gt;0,E3446&lt;&gt;0),IF(B3446&lt;&gt;0,CONCATENATE(B3446,"-AGr",VLOOKUP(C3446,Listen!$A$2:$D$45,4,FALSE),"-",D3446,"-",E3446,),CONCATENATE("AGr",VLOOKUP(C3446,Listen!$A$2:$D$45,4,FALSE),"-",D3446,"-",E3446)),"keine vollständige ID")</f>
        <v>keine vollständige ID</v>
      </c>
      <c r="B3446" s="301"/>
      <c r="C3446" s="287"/>
      <c r="D3446" s="34"/>
      <c r="E3446" s="306"/>
      <c r="F3446" s="116"/>
      <c r="G3446" s="17"/>
      <c r="H3446" s="17"/>
      <c r="I3446" s="17"/>
      <c r="J3446" s="17"/>
      <c r="K3446" s="17"/>
      <c r="L3446" s="17"/>
      <c r="M3446" s="17"/>
      <c r="N3446" s="17"/>
      <c r="O3446" s="116"/>
      <c r="P3446" s="117">
        <f>IF(D3446&gt;A_Stammdaten!$B$12,0,SUM(G3446,H3446,J3446,L3446:M3446)-SUM(I3446,K3446,N3446:O3446))</f>
        <v>0</v>
      </c>
      <c r="Q3446" s="17"/>
      <c r="R3446" s="17"/>
      <c r="S3446" s="17"/>
      <c r="T3446" s="17"/>
      <c r="U3446" s="62">
        <f t="shared" si="1115"/>
        <v>0</v>
      </c>
      <c r="V3446" s="34"/>
      <c r="W3446" s="34"/>
      <c r="X3446" s="34"/>
      <c r="Y3446" s="34"/>
      <c r="Z3446" s="34"/>
      <c r="AA3446" s="63" t="str">
        <f t="shared" si="1116"/>
        <v>-</v>
      </c>
      <c r="AB3446" s="63" t="str">
        <f t="shared" si="1117"/>
        <v>-</v>
      </c>
      <c r="AC3446" s="63">
        <f>IF(ISBLANK($C3446),0,VLOOKUP($C3446,Listen!$A$2:$C$45,2,FALSE))</f>
        <v>0</v>
      </c>
      <c r="AD3446" s="63">
        <f>IF(ISBLANK($C3446),0,VLOOKUP($C3446,Listen!$A$2:$C$45,3,FALSE))</f>
        <v>0</v>
      </c>
      <c r="AE3446" s="49">
        <f t="shared" si="1118"/>
        <v>0</v>
      </c>
      <c r="AF3446" s="49">
        <f t="shared" si="1118"/>
        <v>0</v>
      </c>
      <c r="AG3446" s="49">
        <f>IFERROR(IF(OR($V3446&lt;&gt;"Ja",VLOOKUP($C3446,Listen!$A$2:$F$45,5,0)="Nein",D3446&lt;IF(C3446="LNG Anbindungsanlagen gemäß separater Festlegung",2022,2023)),$AC3446,$AA3446),0)</f>
        <v>0</v>
      </c>
      <c r="AH3446" s="49">
        <f>IFERROR(IF(OR($V3446&lt;&gt;"Ja",VLOOKUP($C3446,Listen!$A$2:$F$45,5,0)="Nein",D3446&lt;IF(C3446="LNG Anbindungsanlagen gemäß separater Festlegung",2022,2023)),$AC3446,$AA3446),0)</f>
        <v>0</v>
      </c>
      <c r="AI3446" s="49">
        <f>IFERROR(IF(OR($W3446&lt;&gt;"Ja",VLOOKUP($C3446,Listen!$A$2:$F$45,6,0)="Nein"),$AC3446,$AB3446),0)</f>
        <v>0</v>
      </c>
      <c r="AJ3446" s="49">
        <f>IFERROR(IF(OR($W3446&lt;&gt;"Ja",VLOOKUP($C3446,Listen!$A$2:$F$45,6,0)="Nein"),$AC3446,$AB3446),0)</f>
        <v>0</v>
      </c>
      <c r="AK3446" s="49">
        <f>IFERROR(IF(OR($W3446&lt;&gt;"Ja",VLOOKUP($C3446,Listen!$A$2:$F$45,6,0)="Nein"),$AC3446,$AB3446),0)</f>
        <v>0</v>
      </c>
      <c r="AL3446" s="51">
        <f t="shared" si="1119"/>
        <v>0</v>
      </c>
      <c r="AM3446" s="296">
        <f>IFERROR(IF(VLOOKUP($C3446,Listen!$A$2:$F$45,6,0)="Ja",MAX(BC3446:BD3446),D_SAV!$BC3446),0)</f>
        <v>0</v>
      </c>
      <c r="AN3446" s="51">
        <f t="shared" si="1120"/>
        <v>0</v>
      </c>
      <c r="AP3446" s="304">
        <f t="shared" si="1121"/>
        <v>0</v>
      </c>
      <c r="AQ3446" s="304">
        <f t="shared" si="1122"/>
        <v>0</v>
      </c>
      <c r="AR3446" s="304">
        <f t="shared" si="1123"/>
        <v>0</v>
      </c>
      <c r="AS3446" s="304">
        <f t="shared" si="1124"/>
        <v>0</v>
      </c>
      <c r="AT3446" s="304">
        <f t="shared" si="1125"/>
        <v>0</v>
      </c>
      <c r="AU3446" s="304">
        <f t="shared" si="1126"/>
        <v>0</v>
      </c>
      <c r="AV3446" s="304">
        <f t="shared" si="1127"/>
        <v>0</v>
      </c>
      <c r="AW3446" s="304">
        <f t="shared" si="1128"/>
        <v>0</v>
      </c>
      <c r="AX3446" s="304">
        <f t="shared" si="1129"/>
        <v>0</v>
      </c>
      <c r="AY3446" s="304">
        <f t="shared" si="1130"/>
        <v>0</v>
      </c>
      <c r="AZ3446" s="304">
        <f t="shared" si="1131"/>
        <v>0</v>
      </c>
      <c r="BA3446" s="304">
        <f t="shared" si="1132"/>
        <v>0</v>
      </c>
      <c r="BB3446" s="304">
        <f t="shared" si="1133"/>
        <v>0</v>
      </c>
      <c r="BC3446" s="304">
        <f t="shared" si="1134"/>
        <v>0</v>
      </c>
      <c r="BD3446" s="304">
        <f t="shared" si="1135"/>
        <v>0</v>
      </c>
      <c r="BE3446" s="304">
        <f>IFERROR(IF(VLOOKUP($C3446,Listen!$A$2:$F$45,6,0)="Ja",BB3446-MAX(BC3446:BD3446),BB3446-BC3446),0)</f>
        <v>0</v>
      </c>
    </row>
    <row r="3447" spans="1:57" x14ac:dyDescent="0.25">
      <c r="A3447" s="320" t="str">
        <f>IF(AND(D3447&lt;&gt;0,C3447&lt;&gt;0,E3447&lt;&gt;0),IF(B3447&lt;&gt;0,CONCATENATE(B3447,"-AGr",VLOOKUP(C3447,Listen!$A$2:$D$45,4,FALSE),"-",D3447,"-",E3447,),CONCATENATE("AGr",VLOOKUP(C3447,Listen!$A$2:$D$45,4,FALSE),"-",D3447,"-",E3447)),"keine vollständige ID")</f>
        <v>keine vollständige ID</v>
      </c>
      <c r="B3447" s="301"/>
      <c r="C3447" s="287"/>
      <c r="D3447" s="34"/>
      <c r="E3447" s="306"/>
      <c r="F3447" s="116"/>
      <c r="G3447" s="17"/>
      <c r="H3447" s="17"/>
      <c r="I3447" s="17"/>
      <c r="J3447" s="17"/>
      <c r="K3447" s="17"/>
      <c r="L3447" s="17"/>
      <c r="M3447" s="17"/>
      <c r="N3447" s="17"/>
      <c r="O3447" s="116"/>
      <c r="P3447" s="117">
        <f>IF(D3447&gt;A_Stammdaten!$B$12,0,SUM(G3447,H3447,J3447,L3447:M3447)-SUM(I3447,K3447,N3447:O3447))</f>
        <v>0</v>
      </c>
      <c r="Q3447" s="17"/>
      <c r="R3447" s="17"/>
      <c r="S3447" s="17"/>
      <c r="T3447" s="17"/>
      <c r="U3447" s="62">
        <f t="shared" si="1115"/>
        <v>0</v>
      </c>
      <c r="V3447" s="34"/>
      <c r="W3447" s="34"/>
      <c r="X3447" s="34"/>
      <c r="Y3447" s="34"/>
      <c r="Z3447" s="34"/>
      <c r="AA3447" s="63" t="str">
        <f t="shared" si="1116"/>
        <v>-</v>
      </c>
      <c r="AB3447" s="63" t="str">
        <f t="shared" si="1117"/>
        <v>-</v>
      </c>
      <c r="AC3447" s="63">
        <f>IF(ISBLANK($C3447),0,VLOOKUP($C3447,Listen!$A$2:$C$45,2,FALSE))</f>
        <v>0</v>
      </c>
      <c r="AD3447" s="63">
        <f>IF(ISBLANK($C3447),0,VLOOKUP($C3447,Listen!$A$2:$C$45,3,FALSE))</f>
        <v>0</v>
      </c>
      <c r="AE3447" s="49">
        <f t="shared" si="1118"/>
        <v>0</v>
      </c>
      <c r="AF3447" s="49">
        <f t="shared" si="1118"/>
        <v>0</v>
      </c>
      <c r="AG3447" s="49">
        <f>IFERROR(IF(OR($V3447&lt;&gt;"Ja",VLOOKUP($C3447,Listen!$A$2:$F$45,5,0)="Nein",D3447&lt;IF(C3447="LNG Anbindungsanlagen gemäß separater Festlegung",2022,2023)),$AC3447,$AA3447),0)</f>
        <v>0</v>
      </c>
      <c r="AH3447" s="49">
        <f>IFERROR(IF(OR($V3447&lt;&gt;"Ja",VLOOKUP($C3447,Listen!$A$2:$F$45,5,0)="Nein",D3447&lt;IF(C3447="LNG Anbindungsanlagen gemäß separater Festlegung",2022,2023)),$AC3447,$AA3447),0)</f>
        <v>0</v>
      </c>
      <c r="AI3447" s="49">
        <f>IFERROR(IF(OR($W3447&lt;&gt;"Ja",VLOOKUP($C3447,Listen!$A$2:$F$45,6,0)="Nein"),$AC3447,$AB3447),0)</f>
        <v>0</v>
      </c>
      <c r="AJ3447" s="49">
        <f>IFERROR(IF(OR($W3447&lt;&gt;"Ja",VLOOKUP($C3447,Listen!$A$2:$F$45,6,0)="Nein"),$AC3447,$AB3447),0)</f>
        <v>0</v>
      </c>
      <c r="AK3447" s="49">
        <f>IFERROR(IF(OR($W3447&lt;&gt;"Ja",VLOOKUP($C3447,Listen!$A$2:$F$45,6,0)="Nein"),$AC3447,$AB3447),0)</f>
        <v>0</v>
      </c>
      <c r="AL3447" s="51">
        <f t="shared" si="1119"/>
        <v>0</v>
      </c>
      <c r="AM3447" s="296">
        <f>IFERROR(IF(VLOOKUP($C3447,Listen!$A$2:$F$45,6,0)="Ja",MAX(BC3447:BD3447),D_SAV!$BC3447),0)</f>
        <v>0</v>
      </c>
      <c r="AN3447" s="51">
        <f t="shared" si="1120"/>
        <v>0</v>
      </c>
      <c r="AP3447" s="304">
        <f t="shared" si="1121"/>
        <v>0</v>
      </c>
      <c r="AQ3447" s="304">
        <f t="shared" si="1122"/>
        <v>0</v>
      </c>
      <c r="AR3447" s="304">
        <f t="shared" si="1123"/>
        <v>0</v>
      </c>
      <c r="AS3447" s="304">
        <f t="shared" si="1124"/>
        <v>0</v>
      </c>
      <c r="AT3447" s="304">
        <f t="shared" si="1125"/>
        <v>0</v>
      </c>
      <c r="AU3447" s="304">
        <f t="shared" si="1126"/>
        <v>0</v>
      </c>
      <c r="AV3447" s="304">
        <f t="shared" si="1127"/>
        <v>0</v>
      </c>
      <c r="AW3447" s="304">
        <f t="shared" si="1128"/>
        <v>0</v>
      </c>
      <c r="AX3447" s="304">
        <f t="shared" si="1129"/>
        <v>0</v>
      </c>
      <c r="AY3447" s="304">
        <f t="shared" si="1130"/>
        <v>0</v>
      </c>
      <c r="AZ3447" s="304">
        <f t="shared" si="1131"/>
        <v>0</v>
      </c>
      <c r="BA3447" s="304">
        <f t="shared" si="1132"/>
        <v>0</v>
      </c>
      <c r="BB3447" s="304">
        <f t="shared" si="1133"/>
        <v>0</v>
      </c>
      <c r="BC3447" s="304">
        <f t="shared" si="1134"/>
        <v>0</v>
      </c>
      <c r="BD3447" s="304">
        <f t="shared" si="1135"/>
        <v>0</v>
      </c>
      <c r="BE3447" s="304">
        <f>IFERROR(IF(VLOOKUP($C3447,Listen!$A$2:$F$45,6,0)="Ja",BB3447-MAX(BC3447:BD3447),BB3447-BC3447),0)</f>
        <v>0</v>
      </c>
    </row>
    <row r="3448" spans="1:57" x14ac:dyDescent="0.25">
      <c r="A3448" s="320" t="str">
        <f>IF(AND(D3448&lt;&gt;0,C3448&lt;&gt;0,E3448&lt;&gt;0),IF(B3448&lt;&gt;0,CONCATENATE(B3448,"-AGr",VLOOKUP(C3448,Listen!$A$2:$D$45,4,FALSE),"-",D3448,"-",E3448,),CONCATENATE("AGr",VLOOKUP(C3448,Listen!$A$2:$D$45,4,FALSE),"-",D3448,"-",E3448)),"keine vollständige ID")</f>
        <v>keine vollständige ID</v>
      </c>
      <c r="B3448" s="301"/>
      <c r="C3448" s="287"/>
      <c r="D3448" s="34"/>
      <c r="E3448" s="306"/>
      <c r="F3448" s="116"/>
      <c r="G3448" s="17"/>
      <c r="H3448" s="17"/>
      <c r="I3448" s="17"/>
      <c r="J3448" s="17"/>
      <c r="K3448" s="17"/>
      <c r="L3448" s="17"/>
      <c r="M3448" s="17"/>
      <c r="N3448" s="17"/>
      <c r="O3448" s="116"/>
      <c r="P3448" s="117">
        <f>IF(D3448&gt;A_Stammdaten!$B$12,0,SUM(G3448,H3448,J3448,L3448:M3448)-SUM(I3448,K3448,N3448:O3448))</f>
        <v>0</v>
      </c>
      <c r="Q3448" s="17"/>
      <c r="R3448" s="17"/>
      <c r="S3448" s="17"/>
      <c r="T3448" s="17"/>
      <c r="U3448" s="62">
        <f t="shared" si="1115"/>
        <v>0</v>
      </c>
      <c r="V3448" s="34"/>
      <c r="W3448" s="34"/>
      <c r="X3448" s="34"/>
      <c r="Y3448" s="34"/>
      <c r="Z3448" s="34"/>
      <c r="AA3448" s="63" t="str">
        <f t="shared" si="1116"/>
        <v>-</v>
      </c>
      <c r="AB3448" s="63" t="str">
        <f t="shared" si="1117"/>
        <v>-</v>
      </c>
      <c r="AC3448" s="63">
        <f>IF(ISBLANK($C3448),0,VLOOKUP($C3448,Listen!$A$2:$C$45,2,FALSE))</f>
        <v>0</v>
      </c>
      <c r="AD3448" s="63">
        <f>IF(ISBLANK($C3448),0,VLOOKUP($C3448,Listen!$A$2:$C$45,3,FALSE))</f>
        <v>0</v>
      </c>
      <c r="AE3448" s="49">
        <f t="shared" si="1118"/>
        <v>0</v>
      </c>
      <c r="AF3448" s="49">
        <f t="shared" si="1118"/>
        <v>0</v>
      </c>
      <c r="AG3448" s="49">
        <f>IFERROR(IF(OR($V3448&lt;&gt;"Ja",VLOOKUP($C3448,Listen!$A$2:$F$45,5,0)="Nein",D3448&lt;IF(C3448="LNG Anbindungsanlagen gemäß separater Festlegung",2022,2023)),$AC3448,$AA3448),0)</f>
        <v>0</v>
      </c>
      <c r="AH3448" s="49">
        <f>IFERROR(IF(OR($V3448&lt;&gt;"Ja",VLOOKUP($C3448,Listen!$A$2:$F$45,5,0)="Nein",D3448&lt;IF(C3448="LNG Anbindungsanlagen gemäß separater Festlegung",2022,2023)),$AC3448,$AA3448),0)</f>
        <v>0</v>
      </c>
      <c r="AI3448" s="49">
        <f>IFERROR(IF(OR($W3448&lt;&gt;"Ja",VLOOKUP($C3448,Listen!$A$2:$F$45,6,0)="Nein"),$AC3448,$AB3448),0)</f>
        <v>0</v>
      </c>
      <c r="AJ3448" s="49">
        <f>IFERROR(IF(OR($W3448&lt;&gt;"Ja",VLOOKUP($C3448,Listen!$A$2:$F$45,6,0)="Nein"),$AC3448,$AB3448),0)</f>
        <v>0</v>
      </c>
      <c r="AK3448" s="49">
        <f>IFERROR(IF(OR($W3448&lt;&gt;"Ja",VLOOKUP($C3448,Listen!$A$2:$F$45,6,0)="Nein"),$AC3448,$AB3448),0)</f>
        <v>0</v>
      </c>
      <c r="AL3448" s="51">
        <f t="shared" si="1119"/>
        <v>0</v>
      </c>
      <c r="AM3448" s="296">
        <f>IFERROR(IF(VLOOKUP($C3448,Listen!$A$2:$F$45,6,0)="Ja",MAX(BC3448:BD3448),D_SAV!$BC3448),0)</f>
        <v>0</v>
      </c>
      <c r="AN3448" s="51">
        <f t="shared" si="1120"/>
        <v>0</v>
      </c>
      <c r="AP3448" s="304">
        <f t="shared" si="1121"/>
        <v>0</v>
      </c>
      <c r="AQ3448" s="304">
        <f t="shared" si="1122"/>
        <v>0</v>
      </c>
      <c r="AR3448" s="304">
        <f t="shared" si="1123"/>
        <v>0</v>
      </c>
      <c r="AS3448" s="304">
        <f t="shared" si="1124"/>
        <v>0</v>
      </c>
      <c r="AT3448" s="304">
        <f t="shared" si="1125"/>
        <v>0</v>
      </c>
      <c r="AU3448" s="304">
        <f t="shared" si="1126"/>
        <v>0</v>
      </c>
      <c r="AV3448" s="304">
        <f t="shared" si="1127"/>
        <v>0</v>
      </c>
      <c r="AW3448" s="304">
        <f t="shared" si="1128"/>
        <v>0</v>
      </c>
      <c r="AX3448" s="304">
        <f t="shared" si="1129"/>
        <v>0</v>
      </c>
      <c r="AY3448" s="304">
        <f t="shared" si="1130"/>
        <v>0</v>
      </c>
      <c r="AZ3448" s="304">
        <f t="shared" si="1131"/>
        <v>0</v>
      </c>
      <c r="BA3448" s="304">
        <f t="shared" si="1132"/>
        <v>0</v>
      </c>
      <c r="BB3448" s="304">
        <f t="shared" si="1133"/>
        <v>0</v>
      </c>
      <c r="BC3448" s="304">
        <f t="shared" si="1134"/>
        <v>0</v>
      </c>
      <c r="BD3448" s="304">
        <f t="shared" si="1135"/>
        <v>0</v>
      </c>
      <c r="BE3448" s="304">
        <f>IFERROR(IF(VLOOKUP($C3448,Listen!$A$2:$F$45,6,0)="Ja",BB3448-MAX(BC3448:BD3448),BB3448-BC3448),0)</f>
        <v>0</v>
      </c>
    </row>
    <row r="3449" spans="1:57" x14ac:dyDescent="0.25">
      <c r="A3449" s="320" t="str">
        <f>IF(AND(D3449&lt;&gt;0,C3449&lt;&gt;0,E3449&lt;&gt;0),IF(B3449&lt;&gt;0,CONCATENATE(B3449,"-AGr",VLOOKUP(C3449,Listen!$A$2:$D$45,4,FALSE),"-",D3449,"-",E3449,),CONCATENATE("AGr",VLOOKUP(C3449,Listen!$A$2:$D$45,4,FALSE),"-",D3449,"-",E3449)),"keine vollständige ID")</f>
        <v>keine vollständige ID</v>
      </c>
      <c r="B3449" s="301"/>
      <c r="C3449" s="287"/>
      <c r="D3449" s="34"/>
      <c r="E3449" s="306"/>
      <c r="F3449" s="116"/>
      <c r="G3449" s="17"/>
      <c r="H3449" s="17"/>
      <c r="I3449" s="17"/>
      <c r="J3449" s="17"/>
      <c r="K3449" s="17"/>
      <c r="L3449" s="17"/>
      <c r="M3449" s="17"/>
      <c r="N3449" s="17"/>
      <c r="O3449" s="116"/>
      <c r="P3449" s="117">
        <f>IF(D3449&gt;A_Stammdaten!$B$12,0,SUM(G3449,H3449,J3449,L3449:M3449)-SUM(I3449,K3449,N3449:O3449))</f>
        <v>0</v>
      </c>
      <c r="Q3449" s="17"/>
      <c r="R3449" s="17"/>
      <c r="S3449" s="17"/>
      <c r="T3449" s="17"/>
      <c r="U3449" s="62">
        <f t="shared" si="1115"/>
        <v>0</v>
      </c>
      <c r="V3449" s="34"/>
      <c r="W3449" s="34"/>
      <c r="X3449" s="34"/>
      <c r="Y3449" s="34"/>
      <c r="Z3449" s="34"/>
      <c r="AA3449" s="63" t="str">
        <f t="shared" si="1116"/>
        <v>-</v>
      </c>
      <c r="AB3449" s="63" t="str">
        <f t="shared" si="1117"/>
        <v>-</v>
      </c>
      <c r="AC3449" s="63">
        <f>IF(ISBLANK($C3449),0,VLOOKUP($C3449,Listen!$A$2:$C$45,2,FALSE))</f>
        <v>0</v>
      </c>
      <c r="AD3449" s="63">
        <f>IF(ISBLANK($C3449),0,VLOOKUP($C3449,Listen!$A$2:$C$45,3,FALSE))</f>
        <v>0</v>
      </c>
      <c r="AE3449" s="49">
        <f t="shared" si="1118"/>
        <v>0</v>
      </c>
      <c r="AF3449" s="49">
        <f t="shared" si="1118"/>
        <v>0</v>
      </c>
      <c r="AG3449" s="49">
        <f>IFERROR(IF(OR($V3449&lt;&gt;"Ja",VLOOKUP($C3449,Listen!$A$2:$F$45,5,0)="Nein",D3449&lt;IF(C3449="LNG Anbindungsanlagen gemäß separater Festlegung",2022,2023)),$AC3449,$AA3449),0)</f>
        <v>0</v>
      </c>
      <c r="AH3449" s="49">
        <f>IFERROR(IF(OR($V3449&lt;&gt;"Ja",VLOOKUP($C3449,Listen!$A$2:$F$45,5,0)="Nein",D3449&lt;IF(C3449="LNG Anbindungsanlagen gemäß separater Festlegung",2022,2023)),$AC3449,$AA3449),0)</f>
        <v>0</v>
      </c>
      <c r="AI3449" s="49">
        <f>IFERROR(IF(OR($W3449&lt;&gt;"Ja",VLOOKUP($C3449,Listen!$A$2:$F$45,6,0)="Nein"),$AC3449,$AB3449),0)</f>
        <v>0</v>
      </c>
      <c r="AJ3449" s="49">
        <f>IFERROR(IF(OR($W3449&lt;&gt;"Ja",VLOOKUP($C3449,Listen!$A$2:$F$45,6,0)="Nein"),$AC3449,$AB3449),0)</f>
        <v>0</v>
      </c>
      <c r="AK3449" s="49">
        <f>IFERROR(IF(OR($W3449&lt;&gt;"Ja",VLOOKUP($C3449,Listen!$A$2:$F$45,6,0)="Nein"),$AC3449,$AB3449),0)</f>
        <v>0</v>
      </c>
      <c r="AL3449" s="51">
        <f t="shared" si="1119"/>
        <v>0</v>
      </c>
      <c r="AM3449" s="296">
        <f>IFERROR(IF(VLOOKUP($C3449,Listen!$A$2:$F$45,6,0)="Ja",MAX(BC3449:BD3449),D_SAV!$BC3449),0)</f>
        <v>0</v>
      </c>
      <c r="AN3449" s="51">
        <f t="shared" si="1120"/>
        <v>0</v>
      </c>
      <c r="AP3449" s="304">
        <f t="shared" si="1121"/>
        <v>0</v>
      </c>
      <c r="AQ3449" s="304">
        <f t="shared" si="1122"/>
        <v>0</v>
      </c>
      <c r="AR3449" s="304">
        <f t="shared" si="1123"/>
        <v>0</v>
      </c>
      <c r="AS3449" s="304">
        <f t="shared" si="1124"/>
        <v>0</v>
      </c>
      <c r="AT3449" s="304">
        <f t="shared" si="1125"/>
        <v>0</v>
      </c>
      <c r="AU3449" s="304">
        <f t="shared" si="1126"/>
        <v>0</v>
      </c>
      <c r="AV3449" s="304">
        <f t="shared" si="1127"/>
        <v>0</v>
      </c>
      <c r="AW3449" s="304">
        <f t="shared" si="1128"/>
        <v>0</v>
      </c>
      <c r="AX3449" s="304">
        <f t="shared" si="1129"/>
        <v>0</v>
      </c>
      <c r="AY3449" s="304">
        <f t="shared" si="1130"/>
        <v>0</v>
      </c>
      <c r="AZ3449" s="304">
        <f t="shared" si="1131"/>
        <v>0</v>
      </c>
      <c r="BA3449" s="304">
        <f t="shared" si="1132"/>
        <v>0</v>
      </c>
      <c r="BB3449" s="304">
        <f t="shared" si="1133"/>
        <v>0</v>
      </c>
      <c r="BC3449" s="304">
        <f t="shared" si="1134"/>
        <v>0</v>
      </c>
      <c r="BD3449" s="304">
        <f t="shared" si="1135"/>
        <v>0</v>
      </c>
      <c r="BE3449" s="304">
        <f>IFERROR(IF(VLOOKUP($C3449,Listen!$A$2:$F$45,6,0)="Ja",BB3449-MAX(BC3449:BD3449),BB3449-BC3449),0)</f>
        <v>0</v>
      </c>
    </row>
    <row r="3450" spans="1:57" x14ac:dyDescent="0.25">
      <c r="A3450" s="320" t="str">
        <f>IF(AND(D3450&lt;&gt;0,C3450&lt;&gt;0,E3450&lt;&gt;0),IF(B3450&lt;&gt;0,CONCATENATE(B3450,"-AGr",VLOOKUP(C3450,Listen!$A$2:$D$45,4,FALSE),"-",D3450,"-",E3450,),CONCATENATE("AGr",VLOOKUP(C3450,Listen!$A$2:$D$45,4,FALSE),"-",D3450,"-",E3450)),"keine vollständige ID")</f>
        <v>keine vollständige ID</v>
      </c>
      <c r="B3450" s="301"/>
      <c r="C3450" s="287"/>
      <c r="D3450" s="34"/>
      <c r="E3450" s="306"/>
      <c r="F3450" s="116"/>
      <c r="G3450" s="17"/>
      <c r="H3450" s="17"/>
      <c r="I3450" s="17"/>
      <c r="J3450" s="17"/>
      <c r="K3450" s="17"/>
      <c r="L3450" s="17"/>
      <c r="M3450" s="17"/>
      <c r="N3450" s="17"/>
      <c r="O3450" s="116"/>
      <c r="P3450" s="117">
        <f>IF(D3450&gt;A_Stammdaten!$B$12,0,SUM(G3450,H3450,J3450,L3450:M3450)-SUM(I3450,K3450,N3450:O3450))</f>
        <v>0</v>
      </c>
      <c r="Q3450" s="17"/>
      <c r="R3450" s="17"/>
      <c r="S3450" s="17"/>
      <c r="T3450" s="17"/>
      <c r="U3450" s="62">
        <f t="shared" si="1115"/>
        <v>0</v>
      </c>
      <c r="V3450" s="34"/>
      <c r="W3450" s="34"/>
      <c r="X3450" s="34"/>
      <c r="Y3450" s="34"/>
      <c r="Z3450" s="34"/>
      <c r="AA3450" s="63" t="str">
        <f t="shared" si="1116"/>
        <v>-</v>
      </c>
      <c r="AB3450" s="63" t="str">
        <f t="shared" si="1117"/>
        <v>-</v>
      </c>
      <c r="AC3450" s="63">
        <f>IF(ISBLANK($C3450),0,VLOOKUP($C3450,Listen!$A$2:$C$45,2,FALSE))</f>
        <v>0</v>
      </c>
      <c r="AD3450" s="63">
        <f>IF(ISBLANK($C3450),0,VLOOKUP($C3450,Listen!$A$2:$C$45,3,FALSE))</f>
        <v>0</v>
      </c>
      <c r="AE3450" s="49">
        <f t="shared" si="1118"/>
        <v>0</v>
      </c>
      <c r="AF3450" s="49">
        <f t="shared" si="1118"/>
        <v>0</v>
      </c>
      <c r="AG3450" s="49">
        <f>IFERROR(IF(OR($V3450&lt;&gt;"Ja",VLOOKUP($C3450,Listen!$A$2:$F$45,5,0)="Nein",D3450&lt;IF(C3450="LNG Anbindungsanlagen gemäß separater Festlegung",2022,2023)),$AC3450,$AA3450),0)</f>
        <v>0</v>
      </c>
      <c r="AH3450" s="49">
        <f>IFERROR(IF(OR($V3450&lt;&gt;"Ja",VLOOKUP($C3450,Listen!$A$2:$F$45,5,0)="Nein",D3450&lt;IF(C3450="LNG Anbindungsanlagen gemäß separater Festlegung",2022,2023)),$AC3450,$AA3450),0)</f>
        <v>0</v>
      </c>
      <c r="AI3450" s="49">
        <f>IFERROR(IF(OR($W3450&lt;&gt;"Ja",VLOOKUP($C3450,Listen!$A$2:$F$45,6,0)="Nein"),$AC3450,$AB3450),0)</f>
        <v>0</v>
      </c>
      <c r="AJ3450" s="49">
        <f>IFERROR(IF(OR($W3450&lt;&gt;"Ja",VLOOKUP($C3450,Listen!$A$2:$F$45,6,0)="Nein"),$AC3450,$AB3450),0)</f>
        <v>0</v>
      </c>
      <c r="AK3450" s="49">
        <f>IFERROR(IF(OR($W3450&lt;&gt;"Ja",VLOOKUP($C3450,Listen!$A$2:$F$45,6,0)="Nein"),$AC3450,$AB3450),0)</f>
        <v>0</v>
      </c>
      <c r="AL3450" s="51">
        <f t="shared" si="1119"/>
        <v>0</v>
      </c>
      <c r="AM3450" s="296">
        <f>IFERROR(IF(VLOOKUP($C3450,Listen!$A$2:$F$45,6,0)="Ja",MAX(BC3450:BD3450),D_SAV!$BC3450),0)</f>
        <v>0</v>
      </c>
      <c r="AN3450" s="51">
        <f t="shared" si="1120"/>
        <v>0</v>
      </c>
      <c r="AP3450" s="304">
        <f t="shared" si="1121"/>
        <v>0</v>
      </c>
      <c r="AQ3450" s="304">
        <f t="shared" si="1122"/>
        <v>0</v>
      </c>
      <c r="AR3450" s="304">
        <f t="shared" si="1123"/>
        <v>0</v>
      </c>
      <c r="AS3450" s="304">
        <f t="shared" si="1124"/>
        <v>0</v>
      </c>
      <c r="AT3450" s="304">
        <f t="shared" si="1125"/>
        <v>0</v>
      </c>
      <c r="AU3450" s="304">
        <f t="shared" si="1126"/>
        <v>0</v>
      </c>
      <c r="AV3450" s="304">
        <f t="shared" si="1127"/>
        <v>0</v>
      </c>
      <c r="AW3450" s="304">
        <f t="shared" si="1128"/>
        <v>0</v>
      </c>
      <c r="AX3450" s="304">
        <f t="shared" si="1129"/>
        <v>0</v>
      </c>
      <c r="AY3450" s="304">
        <f t="shared" si="1130"/>
        <v>0</v>
      </c>
      <c r="AZ3450" s="304">
        <f t="shared" si="1131"/>
        <v>0</v>
      </c>
      <c r="BA3450" s="304">
        <f t="shared" si="1132"/>
        <v>0</v>
      </c>
      <c r="BB3450" s="304">
        <f t="shared" si="1133"/>
        <v>0</v>
      </c>
      <c r="BC3450" s="304">
        <f t="shared" si="1134"/>
        <v>0</v>
      </c>
      <c r="BD3450" s="304">
        <f t="shared" si="1135"/>
        <v>0</v>
      </c>
      <c r="BE3450" s="304">
        <f>IFERROR(IF(VLOOKUP($C3450,Listen!$A$2:$F$45,6,0)="Ja",BB3450-MAX(BC3450:BD3450),BB3450-BC3450),0)</f>
        <v>0</v>
      </c>
    </row>
    <row r="3451" spans="1:57" x14ac:dyDescent="0.25">
      <c r="A3451" s="320" t="str">
        <f>IF(AND(D3451&lt;&gt;0,C3451&lt;&gt;0,E3451&lt;&gt;0),IF(B3451&lt;&gt;0,CONCATENATE(B3451,"-AGr",VLOOKUP(C3451,Listen!$A$2:$D$45,4,FALSE),"-",D3451,"-",E3451,),CONCATENATE("AGr",VLOOKUP(C3451,Listen!$A$2:$D$45,4,FALSE),"-",D3451,"-",E3451)),"keine vollständige ID")</f>
        <v>keine vollständige ID</v>
      </c>
      <c r="B3451" s="301"/>
      <c r="C3451" s="287"/>
      <c r="D3451" s="34"/>
      <c r="E3451" s="306"/>
      <c r="F3451" s="116"/>
      <c r="G3451" s="17"/>
      <c r="H3451" s="17"/>
      <c r="I3451" s="17"/>
      <c r="J3451" s="17"/>
      <c r="K3451" s="17"/>
      <c r="L3451" s="17"/>
      <c r="M3451" s="17"/>
      <c r="N3451" s="17"/>
      <c r="O3451" s="116"/>
      <c r="P3451" s="117">
        <f>IF(D3451&gt;A_Stammdaten!$B$12,0,SUM(G3451,H3451,J3451,L3451:M3451)-SUM(I3451,K3451,N3451:O3451))</f>
        <v>0</v>
      </c>
      <c r="Q3451" s="17"/>
      <c r="R3451" s="17"/>
      <c r="S3451" s="17"/>
      <c r="T3451" s="17"/>
      <c r="U3451" s="62">
        <f t="shared" si="1115"/>
        <v>0</v>
      </c>
      <c r="V3451" s="34"/>
      <c r="W3451" s="34"/>
      <c r="X3451" s="34"/>
      <c r="Y3451" s="34"/>
      <c r="Z3451" s="34"/>
      <c r="AA3451" s="63" t="str">
        <f t="shared" si="1116"/>
        <v>-</v>
      </c>
      <c r="AB3451" s="63" t="str">
        <f t="shared" si="1117"/>
        <v>-</v>
      </c>
      <c r="AC3451" s="63">
        <f>IF(ISBLANK($C3451),0,VLOOKUP($C3451,Listen!$A$2:$C$45,2,FALSE))</f>
        <v>0</v>
      </c>
      <c r="AD3451" s="63">
        <f>IF(ISBLANK($C3451),0,VLOOKUP($C3451,Listen!$A$2:$C$45,3,FALSE))</f>
        <v>0</v>
      </c>
      <c r="AE3451" s="49">
        <f t="shared" si="1118"/>
        <v>0</v>
      </c>
      <c r="AF3451" s="49">
        <f t="shared" si="1118"/>
        <v>0</v>
      </c>
      <c r="AG3451" s="49">
        <f>IFERROR(IF(OR($V3451&lt;&gt;"Ja",VLOOKUP($C3451,Listen!$A$2:$F$45,5,0)="Nein",D3451&lt;IF(C3451="LNG Anbindungsanlagen gemäß separater Festlegung",2022,2023)),$AC3451,$AA3451),0)</f>
        <v>0</v>
      </c>
      <c r="AH3451" s="49">
        <f>IFERROR(IF(OR($V3451&lt;&gt;"Ja",VLOOKUP($C3451,Listen!$A$2:$F$45,5,0)="Nein",D3451&lt;IF(C3451="LNG Anbindungsanlagen gemäß separater Festlegung",2022,2023)),$AC3451,$AA3451),0)</f>
        <v>0</v>
      </c>
      <c r="AI3451" s="49">
        <f>IFERROR(IF(OR($W3451&lt;&gt;"Ja",VLOOKUP($C3451,Listen!$A$2:$F$45,6,0)="Nein"),$AC3451,$AB3451),0)</f>
        <v>0</v>
      </c>
      <c r="AJ3451" s="49">
        <f>IFERROR(IF(OR($W3451&lt;&gt;"Ja",VLOOKUP($C3451,Listen!$A$2:$F$45,6,0)="Nein"),$AC3451,$AB3451),0)</f>
        <v>0</v>
      </c>
      <c r="AK3451" s="49">
        <f>IFERROR(IF(OR($W3451&lt;&gt;"Ja",VLOOKUP($C3451,Listen!$A$2:$F$45,6,0)="Nein"),$AC3451,$AB3451),0)</f>
        <v>0</v>
      </c>
      <c r="AL3451" s="51">
        <f t="shared" si="1119"/>
        <v>0</v>
      </c>
      <c r="AM3451" s="296">
        <f>IFERROR(IF(VLOOKUP($C3451,Listen!$A$2:$F$45,6,0)="Ja",MAX(BC3451:BD3451),D_SAV!$BC3451),0)</f>
        <v>0</v>
      </c>
      <c r="AN3451" s="51">
        <f t="shared" si="1120"/>
        <v>0</v>
      </c>
      <c r="AP3451" s="304">
        <f t="shared" si="1121"/>
        <v>0</v>
      </c>
      <c r="AQ3451" s="304">
        <f t="shared" si="1122"/>
        <v>0</v>
      </c>
      <c r="AR3451" s="304">
        <f t="shared" si="1123"/>
        <v>0</v>
      </c>
      <c r="AS3451" s="304">
        <f t="shared" si="1124"/>
        <v>0</v>
      </c>
      <c r="AT3451" s="304">
        <f t="shared" si="1125"/>
        <v>0</v>
      </c>
      <c r="AU3451" s="304">
        <f t="shared" si="1126"/>
        <v>0</v>
      </c>
      <c r="AV3451" s="304">
        <f t="shared" si="1127"/>
        <v>0</v>
      </c>
      <c r="AW3451" s="304">
        <f t="shared" si="1128"/>
        <v>0</v>
      </c>
      <c r="AX3451" s="304">
        <f t="shared" si="1129"/>
        <v>0</v>
      </c>
      <c r="AY3451" s="304">
        <f t="shared" si="1130"/>
        <v>0</v>
      </c>
      <c r="AZ3451" s="304">
        <f t="shared" si="1131"/>
        <v>0</v>
      </c>
      <c r="BA3451" s="304">
        <f t="shared" si="1132"/>
        <v>0</v>
      </c>
      <c r="BB3451" s="304">
        <f t="shared" si="1133"/>
        <v>0</v>
      </c>
      <c r="BC3451" s="304">
        <f t="shared" si="1134"/>
        <v>0</v>
      </c>
      <c r="BD3451" s="304">
        <f t="shared" si="1135"/>
        <v>0</v>
      </c>
      <c r="BE3451" s="304">
        <f>IFERROR(IF(VLOOKUP($C3451,Listen!$A$2:$F$45,6,0)="Ja",BB3451-MAX(BC3451:BD3451),BB3451-BC3451),0)</f>
        <v>0</v>
      </c>
    </row>
    <row r="3452" spans="1:57" x14ac:dyDescent="0.25">
      <c r="A3452" s="320" t="str">
        <f>IF(AND(D3452&lt;&gt;0,C3452&lt;&gt;0,E3452&lt;&gt;0),IF(B3452&lt;&gt;0,CONCATENATE(B3452,"-AGr",VLOOKUP(C3452,Listen!$A$2:$D$45,4,FALSE),"-",D3452,"-",E3452,),CONCATENATE("AGr",VLOOKUP(C3452,Listen!$A$2:$D$45,4,FALSE),"-",D3452,"-",E3452)),"keine vollständige ID")</f>
        <v>keine vollständige ID</v>
      </c>
      <c r="B3452" s="301"/>
      <c r="C3452" s="287"/>
      <c r="D3452" s="34"/>
      <c r="E3452" s="306"/>
      <c r="F3452" s="116"/>
      <c r="G3452" s="17"/>
      <c r="H3452" s="17"/>
      <c r="I3452" s="17"/>
      <c r="J3452" s="17"/>
      <c r="K3452" s="17"/>
      <c r="L3452" s="17"/>
      <c r="M3452" s="17"/>
      <c r="N3452" s="17"/>
      <c r="O3452" s="116"/>
      <c r="P3452" s="117">
        <f>IF(D3452&gt;A_Stammdaten!$B$12,0,SUM(G3452,H3452,J3452,L3452:M3452)-SUM(I3452,K3452,N3452:O3452))</f>
        <v>0</v>
      </c>
      <c r="Q3452" s="17"/>
      <c r="R3452" s="17"/>
      <c r="S3452" s="17"/>
      <c r="T3452" s="17"/>
      <c r="U3452" s="62">
        <f t="shared" si="1115"/>
        <v>0</v>
      </c>
      <c r="V3452" s="34"/>
      <c r="W3452" s="34"/>
      <c r="X3452" s="34"/>
      <c r="Y3452" s="34"/>
      <c r="Z3452" s="34"/>
      <c r="AA3452" s="63" t="str">
        <f t="shared" si="1116"/>
        <v>-</v>
      </c>
      <c r="AB3452" s="63" t="str">
        <f t="shared" si="1117"/>
        <v>-</v>
      </c>
      <c r="AC3452" s="63">
        <f>IF(ISBLANK($C3452),0,VLOOKUP($C3452,Listen!$A$2:$C$45,2,FALSE))</f>
        <v>0</v>
      </c>
      <c r="AD3452" s="63">
        <f>IF(ISBLANK($C3452),0,VLOOKUP($C3452,Listen!$A$2:$C$45,3,FALSE))</f>
        <v>0</v>
      </c>
      <c r="AE3452" s="49">
        <f t="shared" si="1118"/>
        <v>0</v>
      </c>
      <c r="AF3452" s="49">
        <f t="shared" si="1118"/>
        <v>0</v>
      </c>
      <c r="AG3452" s="49">
        <f>IFERROR(IF(OR($V3452&lt;&gt;"Ja",VLOOKUP($C3452,Listen!$A$2:$F$45,5,0)="Nein",D3452&lt;IF(C3452="LNG Anbindungsanlagen gemäß separater Festlegung",2022,2023)),$AC3452,$AA3452),0)</f>
        <v>0</v>
      </c>
      <c r="AH3452" s="49">
        <f>IFERROR(IF(OR($V3452&lt;&gt;"Ja",VLOOKUP($C3452,Listen!$A$2:$F$45,5,0)="Nein",D3452&lt;IF(C3452="LNG Anbindungsanlagen gemäß separater Festlegung",2022,2023)),$AC3452,$AA3452),0)</f>
        <v>0</v>
      </c>
      <c r="AI3452" s="49">
        <f>IFERROR(IF(OR($W3452&lt;&gt;"Ja",VLOOKUP($C3452,Listen!$A$2:$F$45,6,0)="Nein"),$AC3452,$AB3452),0)</f>
        <v>0</v>
      </c>
      <c r="AJ3452" s="49">
        <f>IFERROR(IF(OR($W3452&lt;&gt;"Ja",VLOOKUP($C3452,Listen!$A$2:$F$45,6,0)="Nein"),$AC3452,$AB3452),0)</f>
        <v>0</v>
      </c>
      <c r="AK3452" s="49">
        <f>IFERROR(IF(OR($W3452&lt;&gt;"Ja",VLOOKUP($C3452,Listen!$A$2:$F$45,6,0)="Nein"),$AC3452,$AB3452),0)</f>
        <v>0</v>
      </c>
      <c r="AL3452" s="51">
        <f t="shared" si="1119"/>
        <v>0</v>
      </c>
      <c r="AM3452" s="296">
        <f>IFERROR(IF(VLOOKUP($C3452,Listen!$A$2:$F$45,6,0)="Ja",MAX(BC3452:BD3452),D_SAV!$BC3452),0)</f>
        <v>0</v>
      </c>
      <c r="AN3452" s="51">
        <f t="shared" si="1120"/>
        <v>0</v>
      </c>
      <c r="AP3452" s="304">
        <f t="shared" si="1121"/>
        <v>0</v>
      </c>
      <c r="AQ3452" s="304">
        <f t="shared" si="1122"/>
        <v>0</v>
      </c>
      <c r="AR3452" s="304">
        <f t="shared" si="1123"/>
        <v>0</v>
      </c>
      <c r="AS3452" s="304">
        <f t="shared" si="1124"/>
        <v>0</v>
      </c>
      <c r="AT3452" s="304">
        <f t="shared" si="1125"/>
        <v>0</v>
      </c>
      <c r="AU3452" s="304">
        <f t="shared" si="1126"/>
        <v>0</v>
      </c>
      <c r="AV3452" s="304">
        <f t="shared" si="1127"/>
        <v>0</v>
      </c>
      <c r="AW3452" s="304">
        <f t="shared" si="1128"/>
        <v>0</v>
      </c>
      <c r="AX3452" s="304">
        <f t="shared" si="1129"/>
        <v>0</v>
      </c>
      <c r="AY3452" s="304">
        <f t="shared" si="1130"/>
        <v>0</v>
      </c>
      <c r="AZ3452" s="304">
        <f t="shared" si="1131"/>
        <v>0</v>
      </c>
      <c r="BA3452" s="304">
        <f t="shared" si="1132"/>
        <v>0</v>
      </c>
      <c r="BB3452" s="304">
        <f t="shared" si="1133"/>
        <v>0</v>
      </c>
      <c r="BC3452" s="304">
        <f t="shared" si="1134"/>
        <v>0</v>
      </c>
      <c r="BD3452" s="304">
        <f t="shared" si="1135"/>
        <v>0</v>
      </c>
      <c r="BE3452" s="304">
        <f>IFERROR(IF(VLOOKUP($C3452,Listen!$A$2:$F$45,6,0)="Ja",BB3452-MAX(BC3452:BD3452),BB3452-BC3452),0)</f>
        <v>0</v>
      </c>
    </row>
    <row r="3453" spans="1:57" x14ac:dyDescent="0.25">
      <c r="A3453" s="320" t="str">
        <f>IF(AND(D3453&lt;&gt;0,C3453&lt;&gt;0,E3453&lt;&gt;0),IF(B3453&lt;&gt;0,CONCATENATE(B3453,"-AGr",VLOOKUP(C3453,Listen!$A$2:$D$45,4,FALSE),"-",D3453,"-",E3453,),CONCATENATE("AGr",VLOOKUP(C3453,Listen!$A$2:$D$45,4,FALSE),"-",D3453,"-",E3453)),"keine vollständige ID")</f>
        <v>keine vollständige ID</v>
      </c>
      <c r="B3453" s="301"/>
      <c r="C3453" s="287"/>
      <c r="D3453" s="34"/>
      <c r="E3453" s="306"/>
      <c r="F3453" s="116"/>
      <c r="G3453" s="17"/>
      <c r="H3453" s="17"/>
      <c r="I3453" s="17"/>
      <c r="J3453" s="17"/>
      <c r="K3453" s="17"/>
      <c r="L3453" s="17"/>
      <c r="M3453" s="17"/>
      <c r="N3453" s="17"/>
      <c r="O3453" s="116"/>
      <c r="P3453" s="117">
        <f>IF(D3453&gt;A_Stammdaten!$B$12,0,SUM(G3453,H3453,J3453,L3453:M3453)-SUM(I3453,K3453,N3453:O3453))</f>
        <v>0</v>
      </c>
      <c r="Q3453" s="17"/>
      <c r="R3453" s="17"/>
      <c r="S3453" s="17"/>
      <c r="T3453" s="17"/>
      <c r="U3453" s="62">
        <f t="shared" si="1115"/>
        <v>0</v>
      </c>
      <c r="V3453" s="34"/>
      <c r="W3453" s="34"/>
      <c r="X3453" s="34"/>
      <c r="Y3453" s="34"/>
      <c r="Z3453" s="34"/>
      <c r="AA3453" s="63" t="str">
        <f t="shared" si="1116"/>
        <v>-</v>
      </c>
      <c r="AB3453" s="63" t="str">
        <f t="shared" si="1117"/>
        <v>-</v>
      </c>
      <c r="AC3453" s="63">
        <f>IF(ISBLANK($C3453),0,VLOOKUP($C3453,Listen!$A$2:$C$45,2,FALSE))</f>
        <v>0</v>
      </c>
      <c r="AD3453" s="63">
        <f>IF(ISBLANK($C3453),0,VLOOKUP($C3453,Listen!$A$2:$C$45,3,FALSE))</f>
        <v>0</v>
      </c>
      <c r="AE3453" s="49">
        <f t="shared" si="1118"/>
        <v>0</v>
      </c>
      <c r="AF3453" s="49">
        <f t="shared" si="1118"/>
        <v>0</v>
      </c>
      <c r="AG3453" s="49">
        <f>IFERROR(IF(OR($V3453&lt;&gt;"Ja",VLOOKUP($C3453,Listen!$A$2:$F$45,5,0)="Nein",D3453&lt;IF(C3453="LNG Anbindungsanlagen gemäß separater Festlegung",2022,2023)),$AC3453,$AA3453),0)</f>
        <v>0</v>
      </c>
      <c r="AH3453" s="49">
        <f>IFERROR(IF(OR($V3453&lt;&gt;"Ja",VLOOKUP($C3453,Listen!$A$2:$F$45,5,0)="Nein",D3453&lt;IF(C3453="LNG Anbindungsanlagen gemäß separater Festlegung",2022,2023)),$AC3453,$AA3453),0)</f>
        <v>0</v>
      </c>
      <c r="AI3453" s="49">
        <f>IFERROR(IF(OR($W3453&lt;&gt;"Ja",VLOOKUP($C3453,Listen!$A$2:$F$45,6,0)="Nein"),$AC3453,$AB3453),0)</f>
        <v>0</v>
      </c>
      <c r="AJ3453" s="49">
        <f>IFERROR(IF(OR($W3453&lt;&gt;"Ja",VLOOKUP($C3453,Listen!$A$2:$F$45,6,0)="Nein"),$AC3453,$AB3453),0)</f>
        <v>0</v>
      </c>
      <c r="AK3453" s="49">
        <f>IFERROR(IF(OR($W3453&lt;&gt;"Ja",VLOOKUP($C3453,Listen!$A$2:$F$45,6,0)="Nein"),$AC3453,$AB3453),0)</f>
        <v>0</v>
      </c>
      <c r="AL3453" s="51">
        <f t="shared" si="1119"/>
        <v>0</v>
      </c>
      <c r="AM3453" s="296">
        <f>IFERROR(IF(VLOOKUP($C3453,Listen!$A$2:$F$45,6,0)="Ja",MAX(BC3453:BD3453),D_SAV!$BC3453),0)</f>
        <v>0</v>
      </c>
      <c r="AN3453" s="51">
        <f t="shared" si="1120"/>
        <v>0</v>
      </c>
      <c r="AP3453" s="304">
        <f t="shared" si="1121"/>
        <v>0</v>
      </c>
      <c r="AQ3453" s="304">
        <f t="shared" si="1122"/>
        <v>0</v>
      </c>
      <c r="AR3453" s="304">
        <f t="shared" si="1123"/>
        <v>0</v>
      </c>
      <c r="AS3453" s="304">
        <f t="shared" si="1124"/>
        <v>0</v>
      </c>
      <c r="AT3453" s="304">
        <f t="shared" si="1125"/>
        <v>0</v>
      </c>
      <c r="AU3453" s="304">
        <f t="shared" si="1126"/>
        <v>0</v>
      </c>
      <c r="AV3453" s="304">
        <f t="shared" si="1127"/>
        <v>0</v>
      </c>
      <c r="AW3453" s="304">
        <f t="shared" si="1128"/>
        <v>0</v>
      </c>
      <c r="AX3453" s="304">
        <f t="shared" si="1129"/>
        <v>0</v>
      </c>
      <c r="AY3453" s="304">
        <f t="shared" si="1130"/>
        <v>0</v>
      </c>
      <c r="AZ3453" s="304">
        <f t="shared" si="1131"/>
        <v>0</v>
      </c>
      <c r="BA3453" s="304">
        <f t="shared" si="1132"/>
        <v>0</v>
      </c>
      <c r="BB3453" s="304">
        <f t="shared" si="1133"/>
        <v>0</v>
      </c>
      <c r="BC3453" s="304">
        <f t="shared" si="1134"/>
        <v>0</v>
      </c>
      <c r="BD3453" s="304">
        <f t="shared" si="1135"/>
        <v>0</v>
      </c>
      <c r="BE3453" s="304">
        <f>IFERROR(IF(VLOOKUP($C3453,Listen!$A$2:$F$45,6,0)="Ja",BB3453-MAX(BC3453:BD3453),BB3453-BC3453),0)</f>
        <v>0</v>
      </c>
    </row>
    <row r="3454" spans="1:57" x14ac:dyDescent="0.25">
      <c r="A3454" s="320" t="str">
        <f>IF(AND(D3454&lt;&gt;0,C3454&lt;&gt;0,E3454&lt;&gt;0),IF(B3454&lt;&gt;0,CONCATENATE(B3454,"-AGr",VLOOKUP(C3454,Listen!$A$2:$D$45,4,FALSE),"-",D3454,"-",E3454,),CONCATENATE("AGr",VLOOKUP(C3454,Listen!$A$2:$D$45,4,FALSE),"-",D3454,"-",E3454)),"keine vollständige ID")</f>
        <v>keine vollständige ID</v>
      </c>
      <c r="B3454" s="301"/>
      <c r="C3454" s="287"/>
      <c r="D3454" s="34"/>
      <c r="E3454" s="306"/>
      <c r="F3454" s="116"/>
      <c r="G3454" s="17"/>
      <c r="H3454" s="17"/>
      <c r="I3454" s="17"/>
      <c r="J3454" s="17"/>
      <c r="K3454" s="17"/>
      <c r="L3454" s="17"/>
      <c r="M3454" s="17"/>
      <c r="N3454" s="17"/>
      <c r="O3454" s="116"/>
      <c r="P3454" s="117">
        <f>IF(D3454&gt;A_Stammdaten!$B$12,0,SUM(G3454,H3454,J3454,L3454:M3454)-SUM(I3454,K3454,N3454:O3454))</f>
        <v>0</v>
      </c>
      <c r="Q3454" s="17"/>
      <c r="R3454" s="17"/>
      <c r="S3454" s="17"/>
      <c r="T3454" s="17"/>
      <c r="U3454" s="62">
        <f t="shared" si="1115"/>
        <v>0</v>
      </c>
      <c r="V3454" s="34"/>
      <c r="W3454" s="34"/>
      <c r="X3454" s="34"/>
      <c r="Y3454" s="34"/>
      <c r="Z3454" s="34"/>
      <c r="AA3454" s="63" t="str">
        <f t="shared" si="1116"/>
        <v>-</v>
      </c>
      <c r="AB3454" s="63" t="str">
        <f t="shared" si="1117"/>
        <v>-</v>
      </c>
      <c r="AC3454" s="63">
        <f>IF(ISBLANK($C3454),0,VLOOKUP($C3454,Listen!$A$2:$C$45,2,FALSE))</f>
        <v>0</v>
      </c>
      <c r="AD3454" s="63">
        <f>IF(ISBLANK($C3454),0,VLOOKUP($C3454,Listen!$A$2:$C$45,3,FALSE))</f>
        <v>0</v>
      </c>
      <c r="AE3454" s="49">
        <f t="shared" si="1118"/>
        <v>0</v>
      </c>
      <c r="AF3454" s="49">
        <f t="shared" si="1118"/>
        <v>0</v>
      </c>
      <c r="AG3454" s="49">
        <f>IFERROR(IF(OR($V3454&lt;&gt;"Ja",VLOOKUP($C3454,Listen!$A$2:$F$45,5,0)="Nein",D3454&lt;IF(C3454="LNG Anbindungsanlagen gemäß separater Festlegung",2022,2023)),$AC3454,$AA3454),0)</f>
        <v>0</v>
      </c>
      <c r="AH3454" s="49">
        <f>IFERROR(IF(OR($V3454&lt;&gt;"Ja",VLOOKUP($C3454,Listen!$A$2:$F$45,5,0)="Nein",D3454&lt;IF(C3454="LNG Anbindungsanlagen gemäß separater Festlegung",2022,2023)),$AC3454,$AA3454),0)</f>
        <v>0</v>
      </c>
      <c r="AI3454" s="49">
        <f>IFERROR(IF(OR($W3454&lt;&gt;"Ja",VLOOKUP($C3454,Listen!$A$2:$F$45,6,0)="Nein"),$AC3454,$AB3454),0)</f>
        <v>0</v>
      </c>
      <c r="AJ3454" s="49">
        <f>IFERROR(IF(OR($W3454&lt;&gt;"Ja",VLOOKUP($C3454,Listen!$A$2:$F$45,6,0)="Nein"),$AC3454,$AB3454),0)</f>
        <v>0</v>
      </c>
      <c r="AK3454" s="49">
        <f>IFERROR(IF(OR($W3454&lt;&gt;"Ja",VLOOKUP($C3454,Listen!$A$2:$F$45,6,0)="Nein"),$AC3454,$AB3454),0)</f>
        <v>0</v>
      </c>
      <c r="AL3454" s="51">
        <f t="shared" si="1119"/>
        <v>0</v>
      </c>
      <c r="AM3454" s="296">
        <f>IFERROR(IF(VLOOKUP($C3454,Listen!$A$2:$F$45,6,0)="Ja",MAX(BC3454:BD3454),D_SAV!$BC3454),0)</f>
        <v>0</v>
      </c>
      <c r="AN3454" s="51">
        <f t="shared" si="1120"/>
        <v>0</v>
      </c>
      <c r="AP3454" s="304">
        <f t="shared" si="1121"/>
        <v>0</v>
      </c>
      <c r="AQ3454" s="304">
        <f t="shared" si="1122"/>
        <v>0</v>
      </c>
      <c r="AR3454" s="304">
        <f t="shared" si="1123"/>
        <v>0</v>
      </c>
      <c r="AS3454" s="304">
        <f t="shared" si="1124"/>
        <v>0</v>
      </c>
      <c r="AT3454" s="304">
        <f t="shared" si="1125"/>
        <v>0</v>
      </c>
      <c r="AU3454" s="304">
        <f t="shared" si="1126"/>
        <v>0</v>
      </c>
      <c r="AV3454" s="304">
        <f t="shared" si="1127"/>
        <v>0</v>
      </c>
      <c r="AW3454" s="304">
        <f t="shared" si="1128"/>
        <v>0</v>
      </c>
      <c r="AX3454" s="304">
        <f t="shared" si="1129"/>
        <v>0</v>
      </c>
      <c r="AY3454" s="304">
        <f t="shared" si="1130"/>
        <v>0</v>
      </c>
      <c r="AZ3454" s="304">
        <f t="shared" si="1131"/>
        <v>0</v>
      </c>
      <c r="BA3454" s="304">
        <f t="shared" si="1132"/>
        <v>0</v>
      </c>
      <c r="BB3454" s="304">
        <f t="shared" si="1133"/>
        <v>0</v>
      </c>
      <c r="BC3454" s="304">
        <f t="shared" si="1134"/>
        <v>0</v>
      </c>
      <c r="BD3454" s="304">
        <f t="shared" si="1135"/>
        <v>0</v>
      </c>
      <c r="BE3454" s="304">
        <f>IFERROR(IF(VLOOKUP($C3454,Listen!$A$2:$F$45,6,0)="Ja",BB3454-MAX(BC3454:BD3454),BB3454-BC3454),0)</f>
        <v>0</v>
      </c>
    </row>
    <row r="3455" spans="1:57" x14ac:dyDescent="0.25">
      <c r="A3455" s="320" t="str">
        <f>IF(AND(D3455&lt;&gt;0,C3455&lt;&gt;0,E3455&lt;&gt;0),IF(B3455&lt;&gt;0,CONCATENATE(B3455,"-AGr",VLOOKUP(C3455,Listen!$A$2:$D$45,4,FALSE),"-",D3455,"-",E3455,),CONCATENATE("AGr",VLOOKUP(C3455,Listen!$A$2:$D$45,4,FALSE),"-",D3455,"-",E3455)),"keine vollständige ID")</f>
        <v>keine vollständige ID</v>
      </c>
      <c r="B3455" s="301"/>
      <c r="C3455" s="287"/>
      <c r="D3455" s="34"/>
      <c r="E3455" s="306"/>
      <c r="F3455" s="116"/>
      <c r="G3455" s="17"/>
      <c r="H3455" s="17"/>
      <c r="I3455" s="17"/>
      <c r="J3455" s="17"/>
      <c r="K3455" s="17"/>
      <c r="L3455" s="17"/>
      <c r="M3455" s="17"/>
      <c r="N3455" s="17"/>
      <c r="O3455" s="116"/>
      <c r="P3455" s="117">
        <f>IF(D3455&gt;A_Stammdaten!$B$12,0,SUM(G3455,H3455,J3455,L3455:M3455)-SUM(I3455,K3455,N3455:O3455))</f>
        <v>0</v>
      </c>
      <c r="Q3455" s="17"/>
      <c r="R3455" s="17"/>
      <c r="S3455" s="17"/>
      <c r="T3455" s="17"/>
      <c r="U3455" s="62">
        <f t="shared" si="1115"/>
        <v>0</v>
      </c>
      <c r="V3455" s="34"/>
      <c r="W3455" s="34"/>
      <c r="X3455" s="34"/>
      <c r="Y3455" s="34"/>
      <c r="Z3455" s="34"/>
      <c r="AA3455" s="63" t="str">
        <f t="shared" si="1116"/>
        <v>-</v>
      </c>
      <c r="AB3455" s="63" t="str">
        <f t="shared" si="1117"/>
        <v>-</v>
      </c>
      <c r="AC3455" s="63">
        <f>IF(ISBLANK($C3455),0,VLOOKUP($C3455,Listen!$A$2:$C$45,2,FALSE))</f>
        <v>0</v>
      </c>
      <c r="AD3455" s="63">
        <f>IF(ISBLANK($C3455),0,VLOOKUP($C3455,Listen!$A$2:$C$45,3,FALSE))</f>
        <v>0</v>
      </c>
      <c r="AE3455" s="49">
        <f t="shared" si="1118"/>
        <v>0</v>
      </c>
      <c r="AF3455" s="49">
        <f t="shared" si="1118"/>
        <v>0</v>
      </c>
      <c r="AG3455" s="49">
        <f>IFERROR(IF(OR($V3455&lt;&gt;"Ja",VLOOKUP($C3455,Listen!$A$2:$F$45,5,0)="Nein",D3455&lt;IF(C3455="LNG Anbindungsanlagen gemäß separater Festlegung",2022,2023)),$AC3455,$AA3455),0)</f>
        <v>0</v>
      </c>
      <c r="AH3455" s="49">
        <f>IFERROR(IF(OR($V3455&lt;&gt;"Ja",VLOOKUP($C3455,Listen!$A$2:$F$45,5,0)="Nein",D3455&lt;IF(C3455="LNG Anbindungsanlagen gemäß separater Festlegung",2022,2023)),$AC3455,$AA3455),0)</f>
        <v>0</v>
      </c>
      <c r="AI3455" s="49">
        <f>IFERROR(IF(OR($W3455&lt;&gt;"Ja",VLOOKUP($C3455,Listen!$A$2:$F$45,6,0)="Nein"),$AC3455,$AB3455),0)</f>
        <v>0</v>
      </c>
      <c r="AJ3455" s="49">
        <f>IFERROR(IF(OR($W3455&lt;&gt;"Ja",VLOOKUP($C3455,Listen!$A$2:$F$45,6,0)="Nein"),$AC3455,$AB3455),0)</f>
        <v>0</v>
      </c>
      <c r="AK3455" s="49">
        <f>IFERROR(IF(OR($W3455&lt;&gt;"Ja",VLOOKUP($C3455,Listen!$A$2:$F$45,6,0)="Nein"),$AC3455,$AB3455),0)</f>
        <v>0</v>
      </c>
      <c r="AL3455" s="51">
        <f t="shared" si="1119"/>
        <v>0</v>
      </c>
      <c r="AM3455" s="296">
        <f>IFERROR(IF(VLOOKUP($C3455,Listen!$A$2:$F$45,6,0)="Ja",MAX(BC3455:BD3455),D_SAV!$BC3455),0)</f>
        <v>0</v>
      </c>
      <c r="AN3455" s="51">
        <f t="shared" si="1120"/>
        <v>0</v>
      </c>
      <c r="AP3455" s="304">
        <f t="shared" si="1121"/>
        <v>0</v>
      </c>
      <c r="AQ3455" s="304">
        <f t="shared" si="1122"/>
        <v>0</v>
      </c>
      <c r="AR3455" s="304">
        <f t="shared" si="1123"/>
        <v>0</v>
      </c>
      <c r="AS3455" s="304">
        <f t="shared" si="1124"/>
        <v>0</v>
      </c>
      <c r="AT3455" s="304">
        <f t="shared" si="1125"/>
        <v>0</v>
      </c>
      <c r="AU3455" s="304">
        <f t="shared" si="1126"/>
        <v>0</v>
      </c>
      <c r="AV3455" s="304">
        <f t="shared" si="1127"/>
        <v>0</v>
      </c>
      <c r="AW3455" s="304">
        <f t="shared" si="1128"/>
        <v>0</v>
      </c>
      <c r="AX3455" s="304">
        <f t="shared" si="1129"/>
        <v>0</v>
      </c>
      <c r="AY3455" s="304">
        <f t="shared" si="1130"/>
        <v>0</v>
      </c>
      <c r="AZ3455" s="304">
        <f t="shared" si="1131"/>
        <v>0</v>
      </c>
      <c r="BA3455" s="304">
        <f t="shared" si="1132"/>
        <v>0</v>
      </c>
      <c r="BB3455" s="304">
        <f t="shared" si="1133"/>
        <v>0</v>
      </c>
      <c r="BC3455" s="304">
        <f t="shared" si="1134"/>
        <v>0</v>
      </c>
      <c r="BD3455" s="304">
        <f t="shared" si="1135"/>
        <v>0</v>
      </c>
      <c r="BE3455" s="304">
        <f>IFERROR(IF(VLOOKUP($C3455,Listen!$A$2:$F$45,6,0)="Ja",BB3455-MAX(BC3455:BD3455),BB3455-BC3455),0)</f>
        <v>0</v>
      </c>
    </row>
    <row r="3456" spans="1:57" x14ac:dyDescent="0.25">
      <c r="A3456" s="320" t="str">
        <f>IF(AND(D3456&lt;&gt;0,C3456&lt;&gt;0,E3456&lt;&gt;0),IF(B3456&lt;&gt;0,CONCATENATE(B3456,"-AGr",VLOOKUP(C3456,Listen!$A$2:$D$45,4,FALSE),"-",D3456,"-",E3456,),CONCATENATE("AGr",VLOOKUP(C3456,Listen!$A$2:$D$45,4,FALSE),"-",D3456,"-",E3456)),"keine vollständige ID")</f>
        <v>keine vollständige ID</v>
      </c>
      <c r="B3456" s="301"/>
      <c r="C3456" s="287"/>
      <c r="D3456" s="34"/>
      <c r="E3456" s="306"/>
      <c r="F3456" s="116"/>
      <c r="G3456" s="17"/>
      <c r="H3456" s="17"/>
      <c r="I3456" s="17"/>
      <c r="J3456" s="17"/>
      <c r="K3456" s="17"/>
      <c r="L3456" s="17"/>
      <c r="M3456" s="17"/>
      <c r="N3456" s="17"/>
      <c r="O3456" s="116"/>
      <c r="P3456" s="117">
        <f>IF(D3456&gt;A_Stammdaten!$B$12,0,SUM(G3456,H3456,J3456,L3456:M3456)-SUM(I3456,K3456,N3456:O3456))</f>
        <v>0</v>
      </c>
      <c r="Q3456" s="17"/>
      <c r="R3456" s="17"/>
      <c r="S3456" s="17"/>
      <c r="T3456" s="17"/>
      <c r="U3456" s="62">
        <f t="shared" si="1115"/>
        <v>0</v>
      </c>
      <c r="V3456" s="34"/>
      <c r="W3456" s="34"/>
      <c r="X3456" s="34"/>
      <c r="Y3456" s="34"/>
      <c r="Z3456" s="34"/>
      <c r="AA3456" s="63" t="str">
        <f t="shared" si="1116"/>
        <v>-</v>
      </c>
      <c r="AB3456" s="63" t="str">
        <f t="shared" si="1117"/>
        <v>-</v>
      </c>
      <c r="AC3456" s="63">
        <f>IF(ISBLANK($C3456),0,VLOOKUP($C3456,Listen!$A$2:$C$45,2,FALSE))</f>
        <v>0</v>
      </c>
      <c r="AD3456" s="63">
        <f>IF(ISBLANK($C3456),0,VLOOKUP($C3456,Listen!$A$2:$C$45,3,FALSE))</f>
        <v>0</v>
      </c>
      <c r="AE3456" s="49">
        <f t="shared" si="1118"/>
        <v>0</v>
      </c>
      <c r="AF3456" s="49">
        <f t="shared" si="1118"/>
        <v>0</v>
      </c>
      <c r="AG3456" s="49">
        <f>IFERROR(IF(OR($V3456&lt;&gt;"Ja",VLOOKUP($C3456,Listen!$A$2:$F$45,5,0)="Nein",D3456&lt;IF(C3456="LNG Anbindungsanlagen gemäß separater Festlegung",2022,2023)),$AC3456,$AA3456),0)</f>
        <v>0</v>
      </c>
      <c r="AH3456" s="49">
        <f>IFERROR(IF(OR($V3456&lt;&gt;"Ja",VLOOKUP($C3456,Listen!$A$2:$F$45,5,0)="Nein",D3456&lt;IF(C3456="LNG Anbindungsanlagen gemäß separater Festlegung",2022,2023)),$AC3456,$AA3456),0)</f>
        <v>0</v>
      </c>
      <c r="AI3456" s="49">
        <f>IFERROR(IF(OR($W3456&lt;&gt;"Ja",VLOOKUP($C3456,Listen!$A$2:$F$45,6,0)="Nein"),$AC3456,$AB3456),0)</f>
        <v>0</v>
      </c>
      <c r="AJ3456" s="49">
        <f>IFERROR(IF(OR($W3456&lt;&gt;"Ja",VLOOKUP($C3456,Listen!$A$2:$F$45,6,0)="Nein"),$AC3456,$AB3456),0)</f>
        <v>0</v>
      </c>
      <c r="AK3456" s="49">
        <f>IFERROR(IF(OR($W3456&lt;&gt;"Ja",VLOOKUP($C3456,Listen!$A$2:$F$45,6,0)="Nein"),$AC3456,$AB3456),0)</f>
        <v>0</v>
      </c>
      <c r="AL3456" s="51">
        <f t="shared" si="1119"/>
        <v>0</v>
      </c>
      <c r="AM3456" s="296">
        <f>IFERROR(IF(VLOOKUP($C3456,Listen!$A$2:$F$45,6,0)="Ja",MAX(BC3456:BD3456),D_SAV!$BC3456),0)</f>
        <v>0</v>
      </c>
      <c r="AN3456" s="51">
        <f t="shared" si="1120"/>
        <v>0</v>
      </c>
      <c r="AP3456" s="304">
        <f t="shared" si="1121"/>
        <v>0</v>
      </c>
      <c r="AQ3456" s="304">
        <f t="shared" si="1122"/>
        <v>0</v>
      </c>
      <c r="AR3456" s="304">
        <f t="shared" si="1123"/>
        <v>0</v>
      </c>
      <c r="AS3456" s="304">
        <f t="shared" si="1124"/>
        <v>0</v>
      </c>
      <c r="AT3456" s="304">
        <f t="shared" si="1125"/>
        <v>0</v>
      </c>
      <c r="AU3456" s="304">
        <f t="shared" si="1126"/>
        <v>0</v>
      </c>
      <c r="AV3456" s="304">
        <f t="shared" si="1127"/>
        <v>0</v>
      </c>
      <c r="AW3456" s="304">
        <f t="shared" si="1128"/>
        <v>0</v>
      </c>
      <c r="AX3456" s="304">
        <f t="shared" si="1129"/>
        <v>0</v>
      </c>
      <c r="AY3456" s="304">
        <f t="shared" si="1130"/>
        <v>0</v>
      </c>
      <c r="AZ3456" s="304">
        <f t="shared" si="1131"/>
        <v>0</v>
      </c>
      <c r="BA3456" s="304">
        <f t="shared" si="1132"/>
        <v>0</v>
      </c>
      <c r="BB3456" s="304">
        <f t="shared" si="1133"/>
        <v>0</v>
      </c>
      <c r="BC3456" s="304">
        <f t="shared" si="1134"/>
        <v>0</v>
      </c>
      <c r="BD3456" s="304">
        <f t="shared" si="1135"/>
        <v>0</v>
      </c>
      <c r="BE3456" s="304">
        <f>IFERROR(IF(VLOOKUP($C3456,Listen!$A$2:$F$45,6,0)="Ja",BB3456-MAX(BC3456:BD3456),BB3456-BC3456),0)</f>
        <v>0</v>
      </c>
    </row>
    <row r="3457" spans="1:57" x14ac:dyDescent="0.25">
      <c r="A3457" s="320" t="str">
        <f>IF(AND(D3457&lt;&gt;0,C3457&lt;&gt;0,E3457&lt;&gt;0),IF(B3457&lt;&gt;0,CONCATENATE(B3457,"-AGr",VLOOKUP(C3457,Listen!$A$2:$D$45,4,FALSE),"-",D3457,"-",E3457,),CONCATENATE("AGr",VLOOKUP(C3457,Listen!$A$2:$D$45,4,FALSE),"-",D3457,"-",E3457)),"keine vollständige ID")</f>
        <v>keine vollständige ID</v>
      </c>
      <c r="B3457" s="301"/>
      <c r="C3457" s="287"/>
      <c r="D3457" s="34"/>
      <c r="E3457" s="306"/>
      <c r="F3457" s="116"/>
      <c r="G3457" s="17"/>
      <c r="H3457" s="17"/>
      <c r="I3457" s="17"/>
      <c r="J3457" s="17"/>
      <c r="K3457" s="17"/>
      <c r="L3457" s="17"/>
      <c r="M3457" s="17"/>
      <c r="N3457" s="17"/>
      <c r="O3457" s="116"/>
      <c r="P3457" s="117">
        <f>IF(D3457&gt;A_Stammdaten!$B$12,0,SUM(G3457,H3457,J3457,L3457:M3457)-SUM(I3457,K3457,N3457:O3457))</f>
        <v>0</v>
      </c>
      <c r="Q3457" s="17"/>
      <c r="R3457" s="17"/>
      <c r="S3457" s="17"/>
      <c r="T3457" s="17"/>
      <c r="U3457" s="62">
        <f t="shared" si="1115"/>
        <v>0</v>
      </c>
      <c r="V3457" s="34"/>
      <c r="W3457" s="34"/>
      <c r="X3457" s="34"/>
      <c r="Y3457" s="34"/>
      <c r="Z3457" s="34"/>
      <c r="AA3457" s="63" t="str">
        <f t="shared" si="1116"/>
        <v>-</v>
      </c>
      <c r="AB3457" s="63" t="str">
        <f t="shared" si="1117"/>
        <v>-</v>
      </c>
      <c r="AC3457" s="63">
        <f>IF(ISBLANK($C3457),0,VLOOKUP($C3457,Listen!$A$2:$C$45,2,FALSE))</f>
        <v>0</v>
      </c>
      <c r="AD3457" s="63">
        <f>IF(ISBLANK($C3457),0,VLOOKUP($C3457,Listen!$A$2:$C$45,3,FALSE))</f>
        <v>0</v>
      </c>
      <c r="AE3457" s="49">
        <f t="shared" si="1118"/>
        <v>0</v>
      </c>
      <c r="AF3457" s="49">
        <f t="shared" si="1118"/>
        <v>0</v>
      </c>
      <c r="AG3457" s="49">
        <f>IFERROR(IF(OR($V3457&lt;&gt;"Ja",VLOOKUP($C3457,Listen!$A$2:$F$45,5,0)="Nein",D3457&lt;IF(C3457="LNG Anbindungsanlagen gemäß separater Festlegung",2022,2023)),$AC3457,$AA3457),0)</f>
        <v>0</v>
      </c>
      <c r="AH3457" s="49">
        <f>IFERROR(IF(OR($V3457&lt;&gt;"Ja",VLOOKUP($C3457,Listen!$A$2:$F$45,5,0)="Nein",D3457&lt;IF(C3457="LNG Anbindungsanlagen gemäß separater Festlegung",2022,2023)),$AC3457,$AA3457),0)</f>
        <v>0</v>
      </c>
      <c r="AI3457" s="49">
        <f>IFERROR(IF(OR($W3457&lt;&gt;"Ja",VLOOKUP($C3457,Listen!$A$2:$F$45,6,0)="Nein"),$AC3457,$AB3457),0)</f>
        <v>0</v>
      </c>
      <c r="AJ3457" s="49">
        <f>IFERROR(IF(OR($W3457&lt;&gt;"Ja",VLOOKUP($C3457,Listen!$A$2:$F$45,6,0)="Nein"),$AC3457,$AB3457),0)</f>
        <v>0</v>
      </c>
      <c r="AK3457" s="49">
        <f>IFERROR(IF(OR($W3457&lt;&gt;"Ja",VLOOKUP($C3457,Listen!$A$2:$F$45,6,0)="Nein"),$AC3457,$AB3457),0)</f>
        <v>0</v>
      </c>
      <c r="AL3457" s="51">
        <f t="shared" si="1119"/>
        <v>0</v>
      </c>
      <c r="AM3457" s="296">
        <f>IFERROR(IF(VLOOKUP($C3457,Listen!$A$2:$F$45,6,0)="Ja",MAX(BC3457:BD3457),D_SAV!$BC3457),0)</f>
        <v>0</v>
      </c>
      <c r="AN3457" s="51">
        <f t="shared" si="1120"/>
        <v>0</v>
      </c>
      <c r="AP3457" s="304">
        <f t="shared" si="1121"/>
        <v>0</v>
      </c>
      <c r="AQ3457" s="304">
        <f t="shared" si="1122"/>
        <v>0</v>
      </c>
      <c r="AR3457" s="304">
        <f t="shared" si="1123"/>
        <v>0</v>
      </c>
      <c r="AS3457" s="304">
        <f t="shared" si="1124"/>
        <v>0</v>
      </c>
      <c r="AT3457" s="304">
        <f t="shared" si="1125"/>
        <v>0</v>
      </c>
      <c r="AU3457" s="304">
        <f t="shared" si="1126"/>
        <v>0</v>
      </c>
      <c r="AV3457" s="304">
        <f t="shared" si="1127"/>
        <v>0</v>
      </c>
      <c r="AW3457" s="304">
        <f t="shared" si="1128"/>
        <v>0</v>
      </c>
      <c r="AX3457" s="304">
        <f t="shared" si="1129"/>
        <v>0</v>
      </c>
      <c r="AY3457" s="304">
        <f t="shared" si="1130"/>
        <v>0</v>
      </c>
      <c r="AZ3457" s="304">
        <f t="shared" si="1131"/>
        <v>0</v>
      </c>
      <c r="BA3457" s="304">
        <f t="shared" si="1132"/>
        <v>0</v>
      </c>
      <c r="BB3457" s="304">
        <f t="shared" si="1133"/>
        <v>0</v>
      </c>
      <c r="BC3457" s="304">
        <f t="shared" si="1134"/>
        <v>0</v>
      </c>
      <c r="BD3457" s="304">
        <f t="shared" si="1135"/>
        <v>0</v>
      </c>
      <c r="BE3457" s="304">
        <f>IFERROR(IF(VLOOKUP($C3457,Listen!$A$2:$F$45,6,0)="Ja",BB3457-MAX(BC3457:BD3457),BB3457-BC3457),0)</f>
        <v>0</v>
      </c>
    </row>
    <row r="3458" spans="1:57" x14ac:dyDescent="0.25">
      <c r="A3458" s="320" t="str">
        <f>IF(AND(D3458&lt;&gt;0,C3458&lt;&gt;0,E3458&lt;&gt;0),IF(B3458&lt;&gt;0,CONCATENATE(B3458,"-AGr",VLOOKUP(C3458,Listen!$A$2:$D$45,4,FALSE),"-",D3458,"-",E3458,),CONCATENATE("AGr",VLOOKUP(C3458,Listen!$A$2:$D$45,4,FALSE),"-",D3458,"-",E3458)),"keine vollständige ID")</f>
        <v>keine vollständige ID</v>
      </c>
      <c r="B3458" s="301"/>
      <c r="C3458" s="287"/>
      <c r="D3458" s="34"/>
      <c r="E3458" s="306"/>
      <c r="F3458" s="116"/>
      <c r="G3458" s="17"/>
      <c r="H3458" s="17"/>
      <c r="I3458" s="17"/>
      <c r="J3458" s="17"/>
      <c r="K3458" s="17"/>
      <c r="L3458" s="17"/>
      <c r="M3458" s="17"/>
      <c r="N3458" s="17"/>
      <c r="O3458" s="116"/>
      <c r="P3458" s="117">
        <f>IF(D3458&gt;A_Stammdaten!$B$12,0,SUM(G3458,H3458,J3458,L3458:M3458)-SUM(I3458,K3458,N3458:O3458))</f>
        <v>0</v>
      </c>
      <c r="Q3458" s="17"/>
      <c r="R3458" s="17"/>
      <c r="S3458" s="17"/>
      <c r="T3458" s="17"/>
      <c r="U3458" s="62">
        <f t="shared" si="1115"/>
        <v>0</v>
      </c>
      <c r="V3458" s="34"/>
      <c r="W3458" s="34"/>
      <c r="X3458" s="34"/>
      <c r="Y3458" s="34"/>
      <c r="Z3458" s="34"/>
      <c r="AA3458" s="63" t="str">
        <f t="shared" si="1116"/>
        <v>-</v>
      </c>
      <c r="AB3458" s="63" t="str">
        <f t="shared" si="1117"/>
        <v>-</v>
      </c>
      <c r="AC3458" s="63">
        <f>IF(ISBLANK($C3458),0,VLOOKUP($C3458,Listen!$A$2:$C$45,2,FALSE))</f>
        <v>0</v>
      </c>
      <c r="AD3458" s="63">
        <f>IF(ISBLANK($C3458),0,VLOOKUP($C3458,Listen!$A$2:$C$45,3,FALSE))</f>
        <v>0</v>
      </c>
      <c r="AE3458" s="49">
        <f t="shared" si="1118"/>
        <v>0</v>
      </c>
      <c r="AF3458" s="49">
        <f t="shared" si="1118"/>
        <v>0</v>
      </c>
      <c r="AG3458" s="49">
        <f>IFERROR(IF(OR($V3458&lt;&gt;"Ja",VLOOKUP($C3458,Listen!$A$2:$F$45,5,0)="Nein",D3458&lt;IF(C3458="LNG Anbindungsanlagen gemäß separater Festlegung",2022,2023)),$AC3458,$AA3458),0)</f>
        <v>0</v>
      </c>
      <c r="AH3458" s="49">
        <f>IFERROR(IF(OR($V3458&lt;&gt;"Ja",VLOOKUP($C3458,Listen!$A$2:$F$45,5,0)="Nein",D3458&lt;IF(C3458="LNG Anbindungsanlagen gemäß separater Festlegung",2022,2023)),$AC3458,$AA3458),0)</f>
        <v>0</v>
      </c>
      <c r="AI3458" s="49">
        <f>IFERROR(IF(OR($W3458&lt;&gt;"Ja",VLOOKUP($C3458,Listen!$A$2:$F$45,6,0)="Nein"),$AC3458,$AB3458),0)</f>
        <v>0</v>
      </c>
      <c r="AJ3458" s="49">
        <f>IFERROR(IF(OR($W3458&lt;&gt;"Ja",VLOOKUP($C3458,Listen!$A$2:$F$45,6,0)="Nein"),$AC3458,$AB3458),0)</f>
        <v>0</v>
      </c>
      <c r="AK3458" s="49">
        <f>IFERROR(IF(OR($W3458&lt;&gt;"Ja",VLOOKUP($C3458,Listen!$A$2:$F$45,6,0)="Nein"),$AC3458,$AB3458),0)</f>
        <v>0</v>
      </c>
      <c r="AL3458" s="51">
        <f t="shared" si="1119"/>
        <v>0</v>
      </c>
      <c r="AM3458" s="296">
        <f>IFERROR(IF(VLOOKUP($C3458,Listen!$A$2:$F$45,6,0)="Ja",MAX(BC3458:BD3458),D_SAV!$BC3458),0)</f>
        <v>0</v>
      </c>
      <c r="AN3458" s="51">
        <f t="shared" si="1120"/>
        <v>0</v>
      </c>
      <c r="AP3458" s="304">
        <f t="shared" si="1121"/>
        <v>0</v>
      </c>
      <c r="AQ3458" s="304">
        <f t="shared" si="1122"/>
        <v>0</v>
      </c>
      <c r="AR3458" s="304">
        <f t="shared" si="1123"/>
        <v>0</v>
      </c>
      <c r="AS3458" s="304">
        <f t="shared" si="1124"/>
        <v>0</v>
      </c>
      <c r="AT3458" s="304">
        <f t="shared" si="1125"/>
        <v>0</v>
      </c>
      <c r="AU3458" s="304">
        <f t="shared" si="1126"/>
        <v>0</v>
      </c>
      <c r="AV3458" s="304">
        <f t="shared" si="1127"/>
        <v>0</v>
      </c>
      <c r="AW3458" s="304">
        <f t="shared" si="1128"/>
        <v>0</v>
      </c>
      <c r="AX3458" s="304">
        <f t="shared" si="1129"/>
        <v>0</v>
      </c>
      <c r="AY3458" s="304">
        <f t="shared" si="1130"/>
        <v>0</v>
      </c>
      <c r="AZ3458" s="304">
        <f t="shared" si="1131"/>
        <v>0</v>
      </c>
      <c r="BA3458" s="304">
        <f t="shared" si="1132"/>
        <v>0</v>
      </c>
      <c r="BB3458" s="304">
        <f t="shared" si="1133"/>
        <v>0</v>
      </c>
      <c r="BC3458" s="304">
        <f t="shared" si="1134"/>
        <v>0</v>
      </c>
      <c r="BD3458" s="304">
        <f t="shared" si="1135"/>
        <v>0</v>
      </c>
      <c r="BE3458" s="304">
        <f>IFERROR(IF(VLOOKUP($C3458,Listen!$A$2:$F$45,6,0)="Ja",BB3458-MAX(BC3458:BD3458),BB3458-BC3458),0)</f>
        <v>0</v>
      </c>
    </row>
    <row r="3459" spans="1:57" x14ac:dyDescent="0.25">
      <c r="A3459" s="320" t="str">
        <f>IF(AND(D3459&lt;&gt;0,C3459&lt;&gt;0,E3459&lt;&gt;0),IF(B3459&lt;&gt;0,CONCATENATE(B3459,"-AGr",VLOOKUP(C3459,Listen!$A$2:$D$45,4,FALSE),"-",D3459,"-",E3459,),CONCATENATE("AGr",VLOOKUP(C3459,Listen!$A$2:$D$45,4,FALSE),"-",D3459,"-",E3459)),"keine vollständige ID")</f>
        <v>keine vollständige ID</v>
      </c>
      <c r="B3459" s="301"/>
      <c r="C3459" s="287"/>
      <c r="D3459" s="34"/>
      <c r="E3459" s="306"/>
      <c r="F3459" s="116"/>
      <c r="G3459" s="17"/>
      <c r="H3459" s="17"/>
      <c r="I3459" s="17"/>
      <c r="J3459" s="17"/>
      <c r="K3459" s="17"/>
      <c r="L3459" s="17"/>
      <c r="M3459" s="17"/>
      <c r="N3459" s="17"/>
      <c r="O3459" s="116"/>
      <c r="P3459" s="117">
        <f>IF(D3459&gt;A_Stammdaten!$B$12,0,SUM(G3459,H3459,J3459,L3459:M3459)-SUM(I3459,K3459,N3459:O3459))</f>
        <v>0</v>
      </c>
      <c r="Q3459" s="17"/>
      <c r="R3459" s="17"/>
      <c r="S3459" s="17"/>
      <c r="T3459" s="17"/>
      <c r="U3459" s="62">
        <f t="shared" si="1115"/>
        <v>0</v>
      </c>
      <c r="V3459" s="34"/>
      <c r="W3459" s="34"/>
      <c r="X3459" s="34"/>
      <c r="Y3459" s="34"/>
      <c r="Z3459" s="34"/>
      <c r="AA3459" s="63" t="str">
        <f t="shared" si="1116"/>
        <v>-</v>
      </c>
      <c r="AB3459" s="63" t="str">
        <f t="shared" si="1117"/>
        <v>-</v>
      </c>
      <c r="AC3459" s="63">
        <f>IF(ISBLANK($C3459),0,VLOOKUP($C3459,Listen!$A$2:$C$45,2,FALSE))</f>
        <v>0</v>
      </c>
      <c r="AD3459" s="63">
        <f>IF(ISBLANK($C3459),0,VLOOKUP($C3459,Listen!$A$2:$C$45,3,FALSE))</f>
        <v>0</v>
      </c>
      <c r="AE3459" s="49">
        <f t="shared" si="1118"/>
        <v>0</v>
      </c>
      <c r="AF3459" s="49">
        <f t="shared" si="1118"/>
        <v>0</v>
      </c>
      <c r="AG3459" s="49">
        <f>IFERROR(IF(OR($V3459&lt;&gt;"Ja",VLOOKUP($C3459,Listen!$A$2:$F$45,5,0)="Nein",D3459&lt;IF(C3459="LNG Anbindungsanlagen gemäß separater Festlegung",2022,2023)),$AC3459,$AA3459),0)</f>
        <v>0</v>
      </c>
      <c r="AH3459" s="49">
        <f>IFERROR(IF(OR($V3459&lt;&gt;"Ja",VLOOKUP($C3459,Listen!$A$2:$F$45,5,0)="Nein",D3459&lt;IF(C3459="LNG Anbindungsanlagen gemäß separater Festlegung",2022,2023)),$AC3459,$AA3459),0)</f>
        <v>0</v>
      </c>
      <c r="AI3459" s="49">
        <f>IFERROR(IF(OR($W3459&lt;&gt;"Ja",VLOOKUP($C3459,Listen!$A$2:$F$45,6,0)="Nein"),$AC3459,$AB3459),0)</f>
        <v>0</v>
      </c>
      <c r="AJ3459" s="49">
        <f>IFERROR(IF(OR($W3459&lt;&gt;"Ja",VLOOKUP($C3459,Listen!$A$2:$F$45,6,0)="Nein"),$AC3459,$AB3459),0)</f>
        <v>0</v>
      </c>
      <c r="AK3459" s="49">
        <f>IFERROR(IF(OR($W3459&lt;&gt;"Ja",VLOOKUP($C3459,Listen!$A$2:$F$45,6,0)="Nein"),$AC3459,$AB3459),0)</f>
        <v>0</v>
      </c>
      <c r="AL3459" s="51">
        <f t="shared" si="1119"/>
        <v>0</v>
      </c>
      <c r="AM3459" s="296">
        <f>IFERROR(IF(VLOOKUP($C3459,Listen!$A$2:$F$45,6,0)="Ja",MAX(BC3459:BD3459),D_SAV!$BC3459),0)</f>
        <v>0</v>
      </c>
      <c r="AN3459" s="51">
        <f t="shared" si="1120"/>
        <v>0</v>
      </c>
      <c r="AP3459" s="304">
        <f t="shared" si="1121"/>
        <v>0</v>
      </c>
      <c r="AQ3459" s="304">
        <f t="shared" si="1122"/>
        <v>0</v>
      </c>
      <c r="AR3459" s="304">
        <f t="shared" si="1123"/>
        <v>0</v>
      </c>
      <c r="AS3459" s="304">
        <f t="shared" si="1124"/>
        <v>0</v>
      </c>
      <c r="AT3459" s="304">
        <f t="shared" si="1125"/>
        <v>0</v>
      </c>
      <c r="AU3459" s="304">
        <f t="shared" si="1126"/>
        <v>0</v>
      </c>
      <c r="AV3459" s="304">
        <f t="shared" si="1127"/>
        <v>0</v>
      </c>
      <c r="AW3459" s="304">
        <f t="shared" si="1128"/>
        <v>0</v>
      </c>
      <c r="AX3459" s="304">
        <f t="shared" si="1129"/>
        <v>0</v>
      </c>
      <c r="AY3459" s="304">
        <f t="shared" si="1130"/>
        <v>0</v>
      </c>
      <c r="AZ3459" s="304">
        <f t="shared" si="1131"/>
        <v>0</v>
      </c>
      <c r="BA3459" s="304">
        <f t="shared" si="1132"/>
        <v>0</v>
      </c>
      <c r="BB3459" s="304">
        <f t="shared" si="1133"/>
        <v>0</v>
      </c>
      <c r="BC3459" s="304">
        <f t="shared" si="1134"/>
        <v>0</v>
      </c>
      <c r="BD3459" s="304">
        <f t="shared" si="1135"/>
        <v>0</v>
      </c>
      <c r="BE3459" s="304">
        <f>IFERROR(IF(VLOOKUP($C3459,Listen!$A$2:$F$45,6,0)="Ja",BB3459-MAX(BC3459:BD3459),BB3459-BC3459),0)</f>
        <v>0</v>
      </c>
    </row>
    <row r="3460" spans="1:57" x14ac:dyDescent="0.25">
      <c r="A3460" s="320" t="str">
        <f>IF(AND(D3460&lt;&gt;0,C3460&lt;&gt;0,E3460&lt;&gt;0),IF(B3460&lt;&gt;0,CONCATENATE(B3460,"-AGr",VLOOKUP(C3460,Listen!$A$2:$D$45,4,FALSE),"-",D3460,"-",E3460,),CONCATENATE("AGr",VLOOKUP(C3460,Listen!$A$2:$D$45,4,FALSE),"-",D3460,"-",E3460)),"keine vollständige ID")</f>
        <v>keine vollständige ID</v>
      </c>
      <c r="B3460" s="301"/>
      <c r="C3460" s="287"/>
      <c r="D3460" s="34"/>
      <c r="E3460" s="306"/>
      <c r="F3460" s="116"/>
      <c r="G3460" s="17"/>
      <c r="H3460" s="17"/>
      <c r="I3460" s="17"/>
      <c r="J3460" s="17"/>
      <c r="K3460" s="17"/>
      <c r="L3460" s="17"/>
      <c r="M3460" s="17"/>
      <c r="N3460" s="17"/>
      <c r="O3460" s="116"/>
      <c r="P3460" s="117">
        <f>IF(D3460&gt;A_Stammdaten!$B$12,0,SUM(G3460,H3460,J3460,L3460:M3460)-SUM(I3460,K3460,N3460:O3460))</f>
        <v>0</v>
      </c>
      <c r="Q3460" s="17"/>
      <c r="R3460" s="17"/>
      <c r="S3460" s="17"/>
      <c r="T3460" s="17"/>
      <c r="U3460" s="62">
        <f t="shared" si="1115"/>
        <v>0</v>
      </c>
      <c r="V3460" s="34"/>
      <c r="W3460" s="34"/>
      <c r="X3460" s="34"/>
      <c r="Y3460" s="34"/>
      <c r="Z3460" s="34"/>
      <c r="AA3460" s="63" t="str">
        <f t="shared" si="1116"/>
        <v>-</v>
      </c>
      <c r="AB3460" s="63" t="str">
        <f t="shared" si="1117"/>
        <v>-</v>
      </c>
      <c r="AC3460" s="63">
        <f>IF(ISBLANK($C3460),0,VLOOKUP($C3460,Listen!$A$2:$C$45,2,FALSE))</f>
        <v>0</v>
      </c>
      <c r="AD3460" s="63">
        <f>IF(ISBLANK($C3460),0,VLOOKUP($C3460,Listen!$A$2:$C$45,3,FALSE))</f>
        <v>0</v>
      </c>
      <c r="AE3460" s="49">
        <f t="shared" si="1118"/>
        <v>0</v>
      </c>
      <c r="AF3460" s="49">
        <f t="shared" si="1118"/>
        <v>0</v>
      </c>
      <c r="AG3460" s="49">
        <f>IFERROR(IF(OR($V3460&lt;&gt;"Ja",VLOOKUP($C3460,Listen!$A$2:$F$45,5,0)="Nein",D3460&lt;IF(C3460="LNG Anbindungsanlagen gemäß separater Festlegung",2022,2023)),$AC3460,$AA3460),0)</f>
        <v>0</v>
      </c>
      <c r="AH3460" s="49">
        <f>IFERROR(IF(OR($V3460&lt;&gt;"Ja",VLOOKUP($C3460,Listen!$A$2:$F$45,5,0)="Nein",D3460&lt;IF(C3460="LNG Anbindungsanlagen gemäß separater Festlegung",2022,2023)),$AC3460,$AA3460),0)</f>
        <v>0</v>
      </c>
      <c r="AI3460" s="49">
        <f>IFERROR(IF(OR($W3460&lt;&gt;"Ja",VLOOKUP($C3460,Listen!$A$2:$F$45,6,0)="Nein"),$AC3460,$AB3460),0)</f>
        <v>0</v>
      </c>
      <c r="AJ3460" s="49">
        <f>IFERROR(IF(OR($W3460&lt;&gt;"Ja",VLOOKUP($C3460,Listen!$A$2:$F$45,6,0)="Nein"),$AC3460,$AB3460),0)</f>
        <v>0</v>
      </c>
      <c r="AK3460" s="49">
        <f>IFERROR(IF(OR($W3460&lt;&gt;"Ja",VLOOKUP($C3460,Listen!$A$2:$F$45,6,0)="Nein"),$AC3460,$AB3460),0)</f>
        <v>0</v>
      </c>
      <c r="AL3460" s="51">
        <f t="shared" si="1119"/>
        <v>0</v>
      </c>
      <c r="AM3460" s="296">
        <f>IFERROR(IF(VLOOKUP($C3460,Listen!$A$2:$F$45,6,0)="Ja",MAX(BC3460:BD3460),D_SAV!$BC3460),0)</f>
        <v>0</v>
      </c>
      <c r="AN3460" s="51">
        <f t="shared" si="1120"/>
        <v>0</v>
      </c>
      <c r="AP3460" s="304">
        <f t="shared" si="1121"/>
        <v>0</v>
      </c>
      <c r="AQ3460" s="304">
        <f t="shared" si="1122"/>
        <v>0</v>
      </c>
      <c r="AR3460" s="304">
        <f t="shared" si="1123"/>
        <v>0</v>
      </c>
      <c r="AS3460" s="304">
        <f t="shared" si="1124"/>
        <v>0</v>
      </c>
      <c r="AT3460" s="304">
        <f t="shared" si="1125"/>
        <v>0</v>
      </c>
      <c r="AU3460" s="304">
        <f t="shared" si="1126"/>
        <v>0</v>
      </c>
      <c r="AV3460" s="304">
        <f t="shared" si="1127"/>
        <v>0</v>
      </c>
      <c r="AW3460" s="304">
        <f t="shared" si="1128"/>
        <v>0</v>
      </c>
      <c r="AX3460" s="304">
        <f t="shared" si="1129"/>
        <v>0</v>
      </c>
      <c r="AY3460" s="304">
        <f t="shared" si="1130"/>
        <v>0</v>
      </c>
      <c r="AZ3460" s="304">
        <f t="shared" si="1131"/>
        <v>0</v>
      </c>
      <c r="BA3460" s="304">
        <f t="shared" si="1132"/>
        <v>0</v>
      </c>
      <c r="BB3460" s="304">
        <f t="shared" si="1133"/>
        <v>0</v>
      </c>
      <c r="BC3460" s="304">
        <f t="shared" si="1134"/>
        <v>0</v>
      </c>
      <c r="BD3460" s="304">
        <f t="shared" si="1135"/>
        <v>0</v>
      </c>
      <c r="BE3460" s="304">
        <f>IFERROR(IF(VLOOKUP($C3460,Listen!$A$2:$F$45,6,0)="Ja",BB3460-MAX(BC3460:BD3460),BB3460-BC3460),0)</f>
        <v>0</v>
      </c>
    </row>
    <row r="3461" spans="1:57" x14ac:dyDescent="0.25">
      <c r="A3461" s="320" t="str">
        <f>IF(AND(D3461&lt;&gt;0,C3461&lt;&gt;0,E3461&lt;&gt;0),IF(B3461&lt;&gt;0,CONCATENATE(B3461,"-AGr",VLOOKUP(C3461,Listen!$A$2:$D$45,4,FALSE),"-",D3461,"-",E3461,),CONCATENATE("AGr",VLOOKUP(C3461,Listen!$A$2:$D$45,4,FALSE),"-",D3461,"-",E3461)),"keine vollständige ID")</f>
        <v>keine vollständige ID</v>
      </c>
      <c r="B3461" s="301"/>
      <c r="C3461" s="287"/>
      <c r="D3461" s="34"/>
      <c r="E3461" s="306"/>
      <c r="F3461" s="116"/>
      <c r="G3461" s="17"/>
      <c r="H3461" s="17"/>
      <c r="I3461" s="17"/>
      <c r="J3461" s="17"/>
      <c r="K3461" s="17"/>
      <c r="L3461" s="17"/>
      <c r="M3461" s="17"/>
      <c r="N3461" s="17"/>
      <c r="O3461" s="116"/>
      <c r="P3461" s="117">
        <f>IF(D3461&gt;A_Stammdaten!$B$12,0,SUM(G3461,H3461,J3461,L3461:M3461)-SUM(I3461,K3461,N3461:O3461))</f>
        <v>0</v>
      </c>
      <c r="Q3461" s="17"/>
      <c r="R3461" s="17"/>
      <c r="S3461" s="17"/>
      <c r="T3461" s="17"/>
      <c r="U3461" s="62">
        <f t="shared" si="1115"/>
        <v>0</v>
      </c>
      <c r="V3461" s="34"/>
      <c r="W3461" s="34"/>
      <c r="X3461" s="34"/>
      <c r="Y3461" s="34"/>
      <c r="Z3461" s="34"/>
      <c r="AA3461" s="63" t="str">
        <f t="shared" si="1116"/>
        <v>-</v>
      </c>
      <c r="AB3461" s="63" t="str">
        <f t="shared" si="1117"/>
        <v>-</v>
      </c>
      <c r="AC3461" s="63">
        <f>IF(ISBLANK($C3461),0,VLOOKUP($C3461,Listen!$A$2:$C$45,2,FALSE))</f>
        <v>0</v>
      </c>
      <c r="AD3461" s="63">
        <f>IF(ISBLANK($C3461),0,VLOOKUP($C3461,Listen!$A$2:$C$45,3,FALSE))</f>
        <v>0</v>
      </c>
      <c r="AE3461" s="49">
        <f t="shared" si="1118"/>
        <v>0</v>
      </c>
      <c r="AF3461" s="49">
        <f t="shared" si="1118"/>
        <v>0</v>
      </c>
      <c r="AG3461" s="49">
        <f>IFERROR(IF(OR($V3461&lt;&gt;"Ja",VLOOKUP($C3461,Listen!$A$2:$F$45,5,0)="Nein",D3461&lt;IF(C3461="LNG Anbindungsanlagen gemäß separater Festlegung",2022,2023)),$AC3461,$AA3461),0)</f>
        <v>0</v>
      </c>
      <c r="AH3461" s="49">
        <f>IFERROR(IF(OR($V3461&lt;&gt;"Ja",VLOOKUP($C3461,Listen!$A$2:$F$45,5,0)="Nein",D3461&lt;IF(C3461="LNG Anbindungsanlagen gemäß separater Festlegung",2022,2023)),$AC3461,$AA3461),0)</f>
        <v>0</v>
      </c>
      <c r="AI3461" s="49">
        <f>IFERROR(IF(OR($W3461&lt;&gt;"Ja",VLOOKUP($C3461,Listen!$A$2:$F$45,6,0)="Nein"),$AC3461,$AB3461),0)</f>
        <v>0</v>
      </c>
      <c r="AJ3461" s="49">
        <f>IFERROR(IF(OR($W3461&lt;&gt;"Ja",VLOOKUP($C3461,Listen!$A$2:$F$45,6,0)="Nein"),$AC3461,$AB3461),0)</f>
        <v>0</v>
      </c>
      <c r="AK3461" s="49">
        <f>IFERROR(IF(OR($W3461&lt;&gt;"Ja",VLOOKUP($C3461,Listen!$A$2:$F$45,6,0)="Nein"),$AC3461,$AB3461),0)</f>
        <v>0</v>
      </c>
      <c r="AL3461" s="51">
        <f t="shared" si="1119"/>
        <v>0</v>
      </c>
      <c r="AM3461" s="296">
        <f>IFERROR(IF(VLOOKUP($C3461,Listen!$A$2:$F$45,6,0)="Ja",MAX(BC3461:BD3461),D_SAV!$BC3461),0)</f>
        <v>0</v>
      </c>
      <c r="AN3461" s="51">
        <f t="shared" si="1120"/>
        <v>0</v>
      </c>
      <c r="AP3461" s="304">
        <f t="shared" si="1121"/>
        <v>0</v>
      </c>
      <c r="AQ3461" s="304">
        <f t="shared" si="1122"/>
        <v>0</v>
      </c>
      <c r="AR3461" s="304">
        <f t="shared" si="1123"/>
        <v>0</v>
      </c>
      <c r="AS3461" s="304">
        <f t="shared" si="1124"/>
        <v>0</v>
      </c>
      <c r="AT3461" s="304">
        <f t="shared" si="1125"/>
        <v>0</v>
      </c>
      <c r="AU3461" s="304">
        <f t="shared" si="1126"/>
        <v>0</v>
      </c>
      <c r="AV3461" s="304">
        <f t="shared" si="1127"/>
        <v>0</v>
      </c>
      <c r="AW3461" s="304">
        <f t="shared" si="1128"/>
        <v>0</v>
      </c>
      <c r="AX3461" s="304">
        <f t="shared" si="1129"/>
        <v>0</v>
      </c>
      <c r="AY3461" s="304">
        <f t="shared" si="1130"/>
        <v>0</v>
      </c>
      <c r="AZ3461" s="304">
        <f t="shared" si="1131"/>
        <v>0</v>
      </c>
      <c r="BA3461" s="304">
        <f t="shared" si="1132"/>
        <v>0</v>
      </c>
      <c r="BB3461" s="304">
        <f t="shared" si="1133"/>
        <v>0</v>
      </c>
      <c r="BC3461" s="304">
        <f t="shared" si="1134"/>
        <v>0</v>
      </c>
      <c r="BD3461" s="304">
        <f t="shared" si="1135"/>
        <v>0</v>
      </c>
      <c r="BE3461" s="304">
        <f>IFERROR(IF(VLOOKUP($C3461,Listen!$A$2:$F$45,6,0)="Ja",BB3461-MAX(BC3461:BD3461),BB3461-BC3461),0)</f>
        <v>0</v>
      </c>
    </row>
    <row r="3462" spans="1:57" x14ac:dyDescent="0.25">
      <c r="A3462" s="320" t="str">
        <f>IF(AND(D3462&lt;&gt;0,C3462&lt;&gt;0,E3462&lt;&gt;0),IF(B3462&lt;&gt;0,CONCATENATE(B3462,"-AGr",VLOOKUP(C3462,Listen!$A$2:$D$45,4,FALSE),"-",D3462,"-",E3462,),CONCATENATE("AGr",VLOOKUP(C3462,Listen!$A$2:$D$45,4,FALSE),"-",D3462,"-",E3462)),"keine vollständige ID")</f>
        <v>keine vollständige ID</v>
      </c>
      <c r="B3462" s="301"/>
      <c r="C3462" s="287"/>
      <c r="D3462" s="34"/>
      <c r="E3462" s="306"/>
      <c r="F3462" s="116"/>
      <c r="G3462" s="17"/>
      <c r="H3462" s="17"/>
      <c r="I3462" s="17"/>
      <c r="J3462" s="17"/>
      <c r="K3462" s="17"/>
      <c r="L3462" s="17"/>
      <c r="M3462" s="17"/>
      <c r="N3462" s="17"/>
      <c r="O3462" s="116"/>
      <c r="P3462" s="117">
        <f>IF(D3462&gt;A_Stammdaten!$B$12,0,SUM(G3462,H3462,J3462,L3462:M3462)-SUM(I3462,K3462,N3462:O3462))</f>
        <v>0</v>
      </c>
      <c r="Q3462" s="17"/>
      <c r="R3462" s="17"/>
      <c r="S3462" s="17"/>
      <c r="T3462" s="17"/>
      <c r="U3462" s="62">
        <f t="shared" ref="U3462:U3525" si="1136">P3462-SUM(Q3462:T3462)</f>
        <v>0</v>
      </c>
      <c r="V3462" s="34"/>
      <c r="W3462" s="34"/>
      <c r="X3462" s="34"/>
      <c r="Y3462" s="34"/>
      <c r="Z3462" s="34"/>
      <c r="AA3462" s="63" t="str">
        <f t="shared" ref="AA3462:AA3525" si="1137">IF($V3462="Ja",MIN(2044-$D3462+1,AC3462),"-")</f>
        <v>-</v>
      </c>
      <c r="AB3462" s="63" t="str">
        <f t="shared" ref="AB3462:AB3525" si="1138">IF($Z3462="","-",MIN($Z3462-$D3462+1,AC3462))</f>
        <v>-</v>
      </c>
      <c r="AC3462" s="63">
        <f>IF(ISBLANK($C3462),0,VLOOKUP($C3462,Listen!$A$2:$C$45,2,FALSE))</f>
        <v>0</v>
      </c>
      <c r="AD3462" s="63">
        <f>IF(ISBLANK($C3462),0,VLOOKUP($C3462,Listen!$A$2:$C$45,3,FALSE))</f>
        <v>0</v>
      </c>
      <c r="AE3462" s="49">
        <f t="shared" ref="AE3462:AF3525" si="1139">IFERROR($AC3462,0)</f>
        <v>0</v>
      </c>
      <c r="AF3462" s="49">
        <f t="shared" si="1139"/>
        <v>0</v>
      </c>
      <c r="AG3462" s="49">
        <f>IFERROR(IF(OR($V3462&lt;&gt;"Ja",VLOOKUP($C3462,Listen!$A$2:$F$45,5,0)="Nein",D3462&lt;IF(C3462="LNG Anbindungsanlagen gemäß separater Festlegung",2022,2023)),$AC3462,$AA3462),0)</f>
        <v>0</v>
      </c>
      <c r="AH3462" s="49">
        <f>IFERROR(IF(OR($V3462&lt;&gt;"Ja",VLOOKUP($C3462,Listen!$A$2:$F$45,5,0)="Nein",D3462&lt;IF(C3462="LNG Anbindungsanlagen gemäß separater Festlegung",2022,2023)),$AC3462,$AA3462),0)</f>
        <v>0</v>
      </c>
      <c r="AI3462" s="49">
        <f>IFERROR(IF(OR($W3462&lt;&gt;"Ja",VLOOKUP($C3462,Listen!$A$2:$F$45,6,0)="Nein"),$AC3462,$AB3462),0)</f>
        <v>0</v>
      </c>
      <c r="AJ3462" s="49">
        <f>IFERROR(IF(OR($W3462&lt;&gt;"Ja",VLOOKUP($C3462,Listen!$A$2:$F$45,6,0)="Nein"),$AC3462,$AB3462),0)</f>
        <v>0</v>
      </c>
      <c r="AK3462" s="49">
        <f>IFERROR(IF(OR($W3462&lt;&gt;"Ja",VLOOKUP($C3462,Listen!$A$2:$F$45,6,0)="Nein"),$AC3462,$AB3462),0)</f>
        <v>0</v>
      </c>
      <c r="AL3462" s="51">
        <f t="shared" ref="AL3462:AL3525" si="1140">BB3462</f>
        <v>0</v>
      </c>
      <c r="AM3462" s="296">
        <f>IFERROR(IF(VLOOKUP($C3462,Listen!$A$2:$F$45,6,0)="Ja",MAX(BC3462:BD3462),D_SAV!$BC3462),0)</f>
        <v>0</v>
      </c>
      <c r="AN3462" s="51">
        <f t="shared" ref="AN3462:AN3525" si="1141">BE3462</f>
        <v>0</v>
      </c>
      <c r="AP3462" s="304">
        <f t="shared" ref="AP3462:AP3525" si="1142">AO3462+IF($D3462=AP$3,$U3462,0)</f>
        <v>0</v>
      </c>
      <c r="AQ3462" s="304">
        <f t="shared" ref="AQ3462:AQ3525" si="1143">IF(AP3462=0,0,IF($AE3462-(AP$3-$D3462)&lt;=0,AP3462,AP3462/($AE3462-(AP$3-$D3462))))</f>
        <v>0</v>
      </c>
      <c r="AR3462" s="304">
        <f t="shared" ref="AR3462:AR3525" si="1144">AP3462-AQ3462</f>
        <v>0</v>
      </c>
      <c r="AS3462" s="304">
        <f t="shared" ref="AS3462:AS3525" si="1145">AR3462+IF($D3462=AS$3,$U3462,0)</f>
        <v>0</v>
      </c>
      <c r="AT3462" s="304">
        <f t="shared" ref="AT3462:AT3525" si="1146">IF(AS3462=0,0,IF($AF3462-(AS$3-$D3462)&lt;=0,AS3462,AS3462/($AF3462-(AS$3-$D3462))))</f>
        <v>0</v>
      </c>
      <c r="AU3462" s="304">
        <f t="shared" ref="AU3462:AU3525" si="1147">AS3462-AT3462</f>
        <v>0</v>
      </c>
      <c r="AV3462" s="304">
        <f t="shared" ref="AV3462:AV3525" si="1148">AU3462+IF($D3462=AV$3,$U3462,0)</f>
        <v>0</v>
      </c>
      <c r="AW3462" s="304">
        <f t="shared" ref="AW3462:AW3525" si="1149">IF(AV3462=0,0,IF($AG3462-(AV$3-$D3462)&lt;=0,AV3462,AV3462/($AG3462-(AV$3-$D3462))))</f>
        <v>0</v>
      </c>
      <c r="AX3462" s="304">
        <f t="shared" ref="AX3462:AX3525" si="1150">AV3462-AW3462</f>
        <v>0</v>
      </c>
      <c r="AY3462" s="304">
        <f t="shared" ref="AY3462:AY3525" si="1151">AX3462+IF($D3462=AY$3,$U3462,0)</f>
        <v>0</v>
      </c>
      <c r="AZ3462" s="304">
        <f t="shared" ref="AZ3462:AZ3525" si="1152">IF(AY3462=0,0,IF($AH3462-(AY$3-$D3462)&lt;=0,AY3462,AY3462/($AH3462-(AY$3-$D3462))))</f>
        <v>0</v>
      </c>
      <c r="BA3462" s="304">
        <f t="shared" ref="BA3462:BA3525" si="1153">AY3462-AZ3462</f>
        <v>0</v>
      </c>
      <c r="BB3462" s="304">
        <f t="shared" ref="BB3462:BB3525" si="1154">BA3462+IF($D3462=BB$3,$U3462,0)</f>
        <v>0</v>
      </c>
      <c r="BC3462" s="304">
        <f t="shared" ref="BC3462:BC3525" si="1155">IF(BB3462=0,0,IF($AI3462-(BB$3-$D3462)&lt;=0,BB3462,BB3462/($AI3462-(BB$3-$D3462))))</f>
        <v>0</v>
      </c>
      <c r="BD3462" s="304">
        <f t="shared" ref="BD3462:BD3525" si="1156">BB3462*Y3462/100</f>
        <v>0</v>
      </c>
      <c r="BE3462" s="304">
        <f>IFERROR(IF(VLOOKUP($C3462,Listen!$A$2:$F$45,6,0)="Ja",BB3462-MAX(BC3462:BD3462),BB3462-BC3462),0)</f>
        <v>0</v>
      </c>
    </row>
    <row r="3463" spans="1:57" x14ac:dyDescent="0.25">
      <c r="A3463" s="320" t="str">
        <f>IF(AND(D3463&lt;&gt;0,C3463&lt;&gt;0,E3463&lt;&gt;0),IF(B3463&lt;&gt;0,CONCATENATE(B3463,"-AGr",VLOOKUP(C3463,Listen!$A$2:$D$45,4,FALSE),"-",D3463,"-",E3463,),CONCATENATE("AGr",VLOOKUP(C3463,Listen!$A$2:$D$45,4,FALSE),"-",D3463,"-",E3463)),"keine vollständige ID")</f>
        <v>keine vollständige ID</v>
      </c>
      <c r="B3463" s="301"/>
      <c r="C3463" s="287"/>
      <c r="D3463" s="34"/>
      <c r="E3463" s="306"/>
      <c r="F3463" s="116"/>
      <c r="G3463" s="17"/>
      <c r="H3463" s="17"/>
      <c r="I3463" s="17"/>
      <c r="J3463" s="17"/>
      <c r="K3463" s="17"/>
      <c r="L3463" s="17"/>
      <c r="M3463" s="17"/>
      <c r="N3463" s="17"/>
      <c r="O3463" s="116"/>
      <c r="P3463" s="117">
        <f>IF(D3463&gt;A_Stammdaten!$B$12,0,SUM(G3463,H3463,J3463,L3463:M3463)-SUM(I3463,K3463,N3463:O3463))</f>
        <v>0</v>
      </c>
      <c r="Q3463" s="17"/>
      <c r="R3463" s="17"/>
      <c r="S3463" s="17"/>
      <c r="T3463" s="17"/>
      <c r="U3463" s="62">
        <f t="shared" si="1136"/>
        <v>0</v>
      </c>
      <c r="V3463" s="34"/>
      <c r="W3463" s="34"/>
      <c r="X3463" s="34"/>
      <c r="Y3463" s="34"/>
      <c r="Z3463" s="34"/>
      <c r="AA3463" s="63" t="str">
        <f t="shared" si="1137"/>
        <v>-</v>
      </c>
      <c r="AB3463" s="63" t="str">
        <f t="shared" si="1138"/>
        <v>-</v>
      </c>
      <c r="AC3463" s="63">
        <f>IF(ISBLANK($C3463),0,VLOOKUP($C3463,Listen!$A$2:$C$45,2,FALSE))</f>
        <v>0</v>
      </c>
      <c r="AD3463" s="63">
        <f>IF(ISBLANK($C3463),0,VLOOKUP($C3463,Listen!$A$2:$C$45,3,FALSE))</f>
        <v>0</v>
      </c>
      <c r="AE3463" s="49">
        <f t="shared" si="1139"/>
        <v>0</v>
      </c>
      <c r="AF3463" s="49">
        <f t="shared" si="1139"/>
        <v>0</v>
      </c>
      <c r="AG3463" s="49">
        <f>IFERROR(IF(OR($V3463&lt;&gt;"Ja",VLOOKUP($C3463,Listen!$A$2:$F$45,5,0)="Nein",D3463&lt;IF(C3463="LNG Anbindungsanlagen gemäß separater Festlegung",2022,2023)),$AC3463,$AA3463),0)</f>
        <v>0</v>
      </c>
      <c r="AH3463" s="49">
        <f>IFERROR(IF(OR($V3463&lt;&gt;"Ja",VLOOKUP($C3463,Listen!$A$2:$F$45,5,0)="Nein",D3463&lt;IF(C3463="LNG Anbindungsanlagen gemäß separater Festlegung",2022,2023)),$AC3463,$AA3463),0)</f>
        <v>0</v>
      </c>
      <c r="AI3463" s="49">
        <f>IFERROR(IF(OR($W3463&lt;&gt;"Ja",VLOOKUP($C3463,Listen!$A$2:$F$45,6,0)="Nein"),$AC3463,$AB3463),0)</f>
        <v>0</v>
      </c>
      <c r="AJ3463" s="49">
        <f>IFERROR(IF(OR($W3463&lt;&gt;"Ja",VLOOKUP($C3463,Listen!$A$2:$F$45,6,0)="Nein"),$AC3463,$AB3463),0)</f>
        <v>0</v>
      </c>
      <c r="AK3463" s="49">
        <f>IFERROR(IF(OR($W3463&lt;&gt;"Ja",VLOOKUP($C3463,Listen!$A$2:$F$45,6,0)="Nein"),$AC3463,$AB3463),0)</f>
        <v>0</v>
      </c>
      <c r="AL3463" s="51">
        <f t="shared" si="1140"/>
        <v>0</v>
      </c>
      <c r="AM3463" s="296">
        <f>IFERROR(IF(VLOOKUP($C3463,Listen!$A$2:$F$45,6,0)="Ja",MAX(BC3463:BD3463),D_SAV!$BC3463),0)</f>
        <v>0</v>
      </c>
      <c r="AN3463" s="51">
        <f t="shared" si="1141"/>
        <v>0</v>
      </c>
      <c r="AP3463" s="304">
        <f t="shared" si="1142"/>
        <v>0</v>
      </c>
      <c r="AQ3463" s="304">
        <f t="shared" si="1143"/>
        <v>0</v>
      </c>
      <c r="AR3463" s="304">
        <f t="shared" si="1144"/>
        <v>0</v>
      </c>
      <c r="AS3463" s="304">
        <f t="shared" si="1145"/>
        <v>0</v>
      </c>
      <c r="AT3463" s="304">
        <f t="shared" si="1146"/>
        <v>0</v>
      </c>
      <c r="AU3463" s="304">
        <f t="shared" si="1147"/>
        <v>0</v>
      </c>
      <c r="AV3463" s="304">
        <f t="shared" si="1148"/>
        <v>0</v>
      </c>
      <c r="AW3463" s="304">
        <f t="shared" si="1149"/>
        <v>0</v>
      </c>
      <c r="AX3463" s="304">
        <f t="shared" si="1150"/>
        <v>0</v>
      </c>
      <c r="AY3463" s="304">
        <f t="shared" si="1151"/>
        <v>0</v>
      </c>
      <c r="AZ3463" s="304">
        <f t="shared" si="1152"/>
        <v>0</v>
      </c>
      <c r="BA3463" s="304">
        <f t="shared" si="1153"/>
        <v>0</v>
      </c>
      <c r="BB3463" s="304">
        <f t="shared" si="1154"/>
        <v>0</v>
      </c>
      <c r="BC3463" s="304">
        <f t="shared" si="1155"/>
        <v>0</v>
      </c>
      <c r="BD3463" s="304">
        <f t="shared" si="1156"/>
        <v>0</v>
      </c>
      <c r="BE3463" s="304">
        <f>IFERROR(IF(VLOOKUP($C3463,Listen!$A$2:$F$45,6,0)="Ja",BB3463-MAX(BC3463:BD3463),BB3463-BC3463),0)</f>
        <v>0</v>
      </c>
    </row>
    <row r="3464" spans="1:57" x14ac:dyDescent="0.25">
      <c r="A3464" s="320" t="str">
        <f>IF(AND(D3464&lt;&gt;0,C3464&lt;&gt;0,E3464&lt;&gt;0),IF(B3464&lt;&gt;0,CONCATENATE(B3464,"-AGr",VLOOKUP(C3464,Listen!$A$2:$D$45,4,FALSE),"-",D3464,"-",E3464,),CONCATENATE("AGr",VLOOKUP(C3464,Listen!$A$2:$D$45,4,FALSE),"-",D3464,"-",E3464)),"keine vollständige ID")</f>
        <v>keine vollständige ID</v>
      </c>
      <c r="B3464" s="301"/>
      <c r="C3464" s="287"/>
      <c r="D3464" s="34"/>
      <c r="E3464" s="306"/>
      <c r="F3464" s="116"/>
      <c r="G3464" s="17"/>
      <c r="H3464" s="17"/>
      <c r="I3464" s="17"/>
      <c r="J3464" s="17"/>
      <c r="K3464" s="17"/>
      <c r="L3464" s="17"/>
      <c r="M3464" s="17"/>
      <c r="N3464" s="17"/>
      <c r="O3464" s="116"/>
      <c r="P3464" s="117">
        <f>IF(D3464&gt;A_Stammdaten!$B$12,0,SUM(G3464,H3464,J3464,L3464:M3464)-SUM(I3464,K3464,N3464:O3464))</f>
        <v>0</v>
      </c>
      <c r="Q3464" s="17"/>
      <c r="R3464" s="17"/>
      <c r="S3464" s="17"/>
      <c r="T3464" s="17"/>
      <c r="U3464" s="62">
        <f t="shared" si="1136"/>
        <v>0</v>
      </c>
      <c r="V3464" s="34"/>
      <c r="W3464" s="34"/>
      <c r="X3464" s="34"/>
      <c r="Y3464" s="34"/>
      <c r="Z3464" s="34"/>
      <c r="AA3464" s="63" t="str">
        <f t="shared" si="1137"/>
        <v>-</v>
      </c>
      <c r="AB3464" s="63" t="str">
        <f t="shared" si="1138"/>
        <v>-</v>
      </c>
      <c r="AC3464" s="63">
        <f>IF(ISBLANK($C3464),0,VLOOKUP($C3464,Listen!$A$2:$C$45,2,FALSE))</f>
        <v>0</v>
      </c>
      <c r="AD3464" s="63">
        <f>IF(ISBLANK($C3464),0,VLOOKUP($C3464,Listen!$A$2:$C$45,3,FALSE))</f>
        <v>0</v>
      </c>
      <c r="AE3464" s="49">
        <f t="shared" si="1139"/>
        <v>0</v>
      </c>
      <c r="AF3464" s="49">
        <f t="shared" si="1139"/>
        <v>0</v>
      </c>
      <c r="AG3464" s="49">
        <f>IFERROR(IF(OR($V3464&lt;&gt;"Ja",VLOOKUP($C3464,Listen!$A$2:$F$45,5,0)="Nein",D3464&lt;IF(C3464="LNG Anbindungsanlagen gemäß separater Festlegung",2022,2023)),$AC3464,$AA3464),0)</f>
        <v>0</v>
      </c>
      <c r="AH3464" s="49">
        <f>IFERROR(IF(OR($V3464&lt;&gt;"Ja",VLOOKUP($C3464,Listen!$A$2:$F$45,5,0)="Nein",D3464&lt;IF(C3464="LNG Anbindungsanlagen gemäß separater Festlegung",2022,2023)),$AC3464,$AA3464),0)</f>
        <v>0</v>
      </c>
      <c r="AI3464" s="49">
        <f>IFERROR(IF(OR($W3464&lt;&gt;"Ja",VLOOKUP($C3464,Listen!$A$2:$F$45,6,0)="Nein"),$AC3464,$AB3464),0)</f>
        <v>0</v>
      </c>
      <c r="AJ3464" s="49">
        <f>IFERROR(IF(OR($W3464&lt;&gt;"Ja",VLOOKUP($C3464,Listen!$A$2:$F$45,6,0)="Nein"),$AC3464,$AB3464),0)</f>
        <v>0</v>
      </c>
      <c r="AK3464" s="49">
        <f>IFERROR(IF(OR($W3464&lt;&gt;"Ja",VLOOKUP($C3464,Listen!$A$2:$F$45,6,0)="Nein"),$AC3464,$AB3464),0)</f>
        <v>0</v>
      </c>
      <c r="AL3464" s="51">
        <f t="shared" si="1140"/>
        <v>0</v>
      </c>
      <c r="AM3464" s="296">
        <f>IFERROR(IF(VLOOKUP($C3464,Listen!$A$2:$F$45,6,0)="Ja",MAX(BC3464:BD3464),D_SAV!$BC3464),0)</f>
        <v>0</v>
      </c>
      <c r="AN3464" s="51">
        <f t="shared" si="1141"/>
        <v>0</v>
      </c>
      <c r="AP3464" s="304">
        <f t="shared" si="1142"/>
        <v>0</v>
      </c>
      <c r="AQ3464" s="304">
        <f t="shared" si="1143"/>
        <v>0</v>
      </c>
      <c r="AR3464" s="304">
        <f t="shared" si="1144"/>
        <v>0</v>
      </c>
      <c r="AS3464" s="304">
        <f t="shared" si="1145"/>
        <v>0</v>
      </c>
      <c r="AT3464" s="304">
        <f t="shared" si="1146"/>
        <v>0</v>
      </c>
      <c r="AU3464" s="304">
        <f t="shared" si="1147"/>
        <v>0</v>
      </c>
      <c r="AV3464" s="304">
        <f t="shared" si="1148"/>
        <v>0</v>
      </c>
      <c r="AW3464" s="304">
        <f t="shared" si="1149"/>
        <v>0</v>
      </c>
      <c r="AX3464" s="304">
        <f t="shared" si="1150"/>
        <v>0</v>
      </c>
      <c r="AY3464" s="304">
        <f t="shared" si="1151"/>
        <v>0</v>
      </c>
      <c r="AZ3464" s="304">
        <f t="shared" si="1152"/>
        <v>0</v>
      </c>
      <c r="BA3464" s="304">
        <f t="shared" si="1153"/>
        <v>0</v>
      </c>
      <c r="BB3464" s="304">
        <f t="shared" si="1154"/>
        <v>0</v>
      </c>
      <c r="BC3464" s="304">
        <f t="shared" si="1155"/>
        <v>0</v>
      </c>
      <c r="BD3464" s="304">
        <f t="shared" si="1156"/>
        <v>0</v>
      </c>
      <c r="BE3464" s="304">
        <f>IFERROR(IF(VLOOKUP($C3464,Listen!$A$2:$F$45,6,0)="Ja",BB3464-MAX(BC3464:BD3464),BB3464-BC3464),0)</f>
        <v>0</v>
      </c>
    </row>
    <row r="3465" spans="1:57" x14ac:dyDescent="0.25">
      <c r="A3465" s="320" t="str">
        <f>IF(AND(D3465&lt;&gt;0,C3465&lt;&gt;0,E3465&lt;&gt;0),IF(B3465&lt;&gt;0,CONCATENATE(B3465,"-AGr",VLOOKUP(C3465,Listen!$A$2:$D$45,4,FALSE),"-",D3465,"-",E3465,),CONCATENATE("AGr",VLOOKUP(C3465,Listen!$A$2:$D$45,4,FALSE),"-",D3465,"-",E3465)),"keine vollständige ID")</f>
        <v>keine vollständige ID</v>
      </c>
      <c r="B3465" s="301"/>
      <c r="C3465" s="287"/>
      <c r="D3465" s="34"/>
      <c r="E3465" s="306"/>
      <c r="F3465" s="116"/>
      <c r="G3465" s="17"/>
      <c r="H3465" s="17"/>
      <c r="I3465" s="17"/>
      <c r="J3465" s="17"/>
      <c r="K3465" s="17"/>
      <c r="L3465" s="17"/>
      <c r="M3465" s="17"/>
      <c r="N3465" s="17"/>
      <c r="O3465" s="116"/>
      <c r="P3465" s="117">
        <f>IF(D3465&gt;A_Stammdaten!$B$12,0,SUM(G3465,H3465,J3465,L3465:M3465)-SUM(I3465,K3465,N3465:O3465))</f>
        <v>0</v>
      </c>
      <c r="Q3465" s="17"/>
      <c r="R3465" s="17"/>
      <c r="S3465" s="17"/>
      <c r="T3465" s="17"/>
      <c r="U3465" s="62">
        <f t="shared" si="1136"/>
        <v>0</v>
      </c>
      <c r="V3465" s="34"/>
      <c r="W3465" s="34"/>
      <c r="X3465" s="34"/>
      <c r="Y3465" s="34"/>
      <c r="Z3465" s="34"/>
      <c r="AA3465" s="63" t="str">
        <f t="shared" si="1137"/>
        <v>-</v>
      </c>
      <c r="AB3465" s="63" t="str">
        <f t="shared" si="1138"/>
        <v>-</v>
      </c>
      <c r="AC3465" s="63">
        <f>IF(ISBLANK($C3465),0,VLOOKUP($C3465,Listen!$A$2:$C$45,2,FALSE))</f>
        <v>0</v>
      </c>
      <c r="AD3465" s="63">
        <f>IF(ISBLANK($C3465),0,VLOOKUP($C3465,Listen!$A$2:$C$45,3,FALSE))</f>
        <v>0</v>
      </c>
      <c r="AE3465" s="49">
        <f t="shared" si="1139"/>
        <v>0</v>
      </c>
      <c r="AF3465" s="49">
        <f t="shared" si="1139"/>
        <v>0</v>
      </c>
      <c r="AG3465" s="49">
        <f>IFERROR(IF(OR($V3465&lt;&gt;"Ja",VLOOKUP($C3465,Listen!$A$2:$F$45,5,0)="Nein",D3465&lt;IF(C3465="LNG Anbindungsanlagen gemäß separater Festlegung",2022,2023)),$AC3465,$AA3465),0)</f>
        <v>0</v>
      </c>
      <c r="AH3465" s="49">
        <f>IFERROR(IF(OR($V3465&lt;&gt;"Ja",VLOOKUP($C3465,Listen!$A$2:$F$45,5,0)="Nein",D3465&lt;IF(C3465="LNG Anbindungsanlagen gemäß separater Festlegung",2022,2023)),$AC3465,$AA3465),0)</f>
        <v>0</v>
      </c>
      <c r="AI3465" s="49">
        <f>IFERROR(IF(OR($W3465&lt;&gt;"Ja",VLOOKUP($C3465,Listen!$A$2:$F$45,6,0)="Nein"),$AC3465,$AB3465),0)</f>
        <v>0</v>
      </c>
      <c r="AJ3465" s="49">
        <f>IFERROR(IF(OR($W3465&lt;&gt;"Ja",VLOOKUP($C3465,Listen!$A$2:$F$45,6,0)="Nein"),$AC3465,$AB3465),0)</f>
        <v>0</v>
      </c>
      <c r="AK3465" s="49">
        <f>IFERROR(IF(OR($W3465&lt;&gt;"Ja",VLOOKUP($C3465,Listen!$A$2:$F$45,6,0)="Nein"),$AC3465,$AB3465),0)</f>
        <v>0</v>
      </c>
      <c r="AL3465" s="51">
        <f t="shared" si="1140"/>
        <v>0</v>
      </c>
      <c r="AM3465" s="296">
        <f>IFERROR(IF(VLOOKUP($C3465,Listen!$A$2:$F$45,6,0)="Ja",MAX(BC3465:BD3465),D_SAV!$BC3465),0)</f>
        <v>0</v>
      </c>
      <c r="AN3465" s="51">
        <f t="shared" si="1141"/>
        <v>0</v>
      </c>
      <c r="AP3465" s="304">
        <f t="shared" si="1142"/>
        <v>0</v>
      </c>
      <c r="AQ3465" s="304">
        <f t="shared" si="1143"/>
        <v>0</v>
      </c>
      <c r="AR3465" s="304">
        <f t="shared" si="1144"/>
        <v>0</v>
      </c>
      <c r="AS3465" s="304">
        <f t="shared" si="1145"/>
        <v>0</v>
      </c>
      <c r="AT3465" s="304">
        <f t="shared" si="1146"/>
        <v>0</v>
      </c>
      <c r="AU3465" s="304">
        <f t="shared" si="1147"/>
        <v>0</v>
      </c>
      <c r="AV3465" s="304">
        <f t="shared" si="1148"/>
        <v>0</v>
      </c>
      <c r="AW3465" s="304">
        <f t="shared" si="1149"/>
        <v>0</v>
      </c>
      <c r="AX3465" s="304">
        <f t="shared" si="1150"/>
        <v>0</v>
      </c>
      <c r="AY3465" s="304">
        <f t="shared" si="1151"/>
        <v>0</v>
      </c>
      <c r="AZ3465" s="304">
        <f t="shared" si="1152"/>
        <v>0</v>
      </c>
      <c r="BA3465" s="304">
        <f t="shared" si="1153"/>
        <v>0</v>
      </c>
      <c r="BB3465" s="304">
        <f t="shared" si="1154"/>
        <v>0</v>
      </c>
      <c r="BC3465" s="304">
        <f t="shared" si="1155"/>
        <v>0</v>
      </c>
      <c r="BD3465" s="304">
        <f t="shared" si="1156"/>
        <v>0</v>
      </c>
      <c r="BE3465" s="304">
        <f>IFERROR(IF(VLOOKUP($C3465,Listen!$A$2:$F$45,6,0)="Ja",BB3465-MAX(BC3465:BD3465),BB3465-BC3465),0)</f>
        <v>0</v>
      </c>
    </row>
    <row r="3466" spans="1:57" x14ac:dyDescent="0.25">
      <c r="A3466" s="320" t="str">
        <f>IF(AND(D3466&lt;&gt;0,C3466&lt;&gt;0,E3466&lt;&gt;0),IF(B3466&lt;&gt;0,CONCATENATE(B3466,"-AGr",VLOOKUP(C3466,Listen!$A$2:$D$45,4,FALSE),"-",D3466,"-",E3466,),CONCATENATE("AGr",VLOOKUP(C3466,Listen!$A$2:$D$45,4,FALSE),"-",D3466,"-",E3466)),"keine vollständige ID")</f>
        <v>keine vollständige ID</v>
      </c>
      <c r="B3466" s="301"/>
      <c r="C3466" s="287"/>
      <c r="D3466" s="34"/>
      <c r="E3466" s="306"/>
      <c r="F3466" s="116"/>
      <c r="G3466" s="17"/>
      <c r="H3466" s="17"/>
      <c r="I3466" s="17"/>
      <c r="J3466" s="17"/>
      <c r="K3466" s="17"/>
      <c r="L3466" s="17"/>
      <c r="M3466" s="17"/>
      <c r="N3466" s="17"/>
      <c r="O3466" s="116"/>
      <c r="P3466" s="117">
        <f>IF(D3466&gt;A_Stammdaten!$B$12,0,SUM(G3466,H3466,J3466,L3466:M3466)-SUM(I3466,K3466,N3466:O3466))</f>
        <v>0</v>
      </c>
      <c r="Q3466" s="17"/>
      <c r="R3466" s="17"/>
      <c r="S3466" s="17"/>
      <c r="T3466" s="17"/>
      <c r="U3466" s="62">
        <f t="shared" si="1136"/>
        <v>0</v>
      </c>
      <c r="V3466" s="34"/>
      <c r="W3466" s="34"/>
      <c r="X3466" s="34"/>
      <c r="Y3466" s="34"/>
      <c r="Z3466" s="34"/>
      <c r="AA3466" s="63" t="str">
        <f t="shared" si="1137"/>
        <v>-</v>
      </c>
      <c r="AB3466" s="63" t="str">
        <f t="shared" si="1138"/>
        <v>-</v>
      </c>
      <c r="AC3466" s="63">
        <f>IF(ISBLANK($C3466),0,VLOOKUP($C3466,Listen!$A$2:$C$45,2,FALSE))</f>
        <v>0</v>
      </c>
      <c r="AD3466" s="63">
        <f>IF(ISBLANK($C3466),0,VLOOKUP($C3466,Listen!$A$2:$C$45,3,FALSE))</f>
        <v>0</v>
      </c>
      <c r="AE3466" s="49">
        <f t="shared" si="1139"/>
        <v>0</v>
      </c>
      <c r="AF3466" s="49">
        <f t="shared" si="1139"/>
        <v>0</v>
      </c>
      <c r="AG3466" s="49">
        <f>IFERROR(IF(OR($V3466&lt;&gt;"Ja",VLOOKUP($C3466,Listen!$A$2:$F$45,5,0)="Nein",D3466&lt;IF(C3466="LNG Anbindungsanlagen gemäß separater Festlegung",2022,2023)),$AC3466,$AA3466),0)</f>
        <v>0</v>
      </c>
      <c r="AH3466" s="49">
        <f>IFERROR(IF(OR($V3466&lt;&gt;"Ja",VLOOKUP($C3466,Listen!$A$2:$F$45,5,0)="Nein",D3466&lt;IF(C3466="LNG Anbindungsanlagen gemäß separater Festlegung",2022,2023)),$AC3466,$AA3466),0)</f>
        <v>0</v>
      </c>
      <c r="AI3466" s="49">
        <f>IFERROR(IF(OR($W3466&lt;&gt;"Ja",VLOOKUP($C3466,Listen!$A$2:$F$45,6,0)="Nein"),$AC3466,$AB3466),0)</f>
        <v>0</v>
      </c>
      <c r="AJ3466" s="49">
        <f>IFERROR(IF(OR($W3466&lt;&gt;"Ja",VLOOKUP($C3466,Listen!$A$2:$F$45,6,0)="Nein"),$AC3466,$AB3466),0)</f>
        <v>0</v>
      </c>
      <c r="AK3466" s="49">
        <f>IFERROR(IF(OR($W3466&lt;&gt;"Ja",VLOOKUP($C3466,Listen!$A$2:$F$45,6,0)="Nein"),$AC3466,$AB3466),0)</f>
        <v>0</v>
      </c>
      <c r="AL3466" s="51">
        <f t="shared" si="1140"/>
        <v>0</v>
      </c>
      <c r="AM3466" s="296">
        <f>IFERROR(IF(VLOOKUP($C3466,Listen!$A$2:$F$45,6,0)="Ja",MAX(BC3466:BD3466),D_SAV!$BC3466),0)</f>
        <v>0</v>
      </c>
      <c r="AN3466" s="51">
        <f t="shared" si="1141"/>
        <v>0</v>
      </c>
      <c r="AP3466" s="304">
        <f t="shared" si="1142"/>
        <v>0</v>
      </c>
      <c r="AQ3466" s="304">
        <f t="shared" si="1143"/>
        <v>0</v>
      </c>
      <c r="AR3466" s="304">
        <f t="shared" si="1144"/>
        <v>0</v>
      </c>
      <c r="AS3466" s="304">
        <f t="shared" si="1145"/>
        <v>0</v>
      </c>
      <c r="AT3466" s="304">
        <f t="shared" si="1146"/>
        <v>0</v>
      </c>
      <c r="AU3466" s="304">
        <f t="shared" si="1147"/>
        <v>0</v>
      </c>
      <c r="AV3466" s="304">
        <f t="shared" si="1148"/>
        <v>0</v>
      </c>
      <c r="AW3466" s="304">
        <f t="shared" si="1149"/>
        <v>0</v>
      </c>
      <c r="AX3466" s="304">
        <f t="shared" si="1150"/>
        <v>0</v>
      </c>
      <c r="AY3466" s="304">
        <f t="shared" si="1151"/>
        <v>0</v>
      </c>
      <c r="AZ3466" s="304">
        <f t="shared" si="1152"/>
        <v>0</v>
      </c>
      <c r="BA3466" s="304">
        <f t="shared" si="1153"/>
        <v>0</v>
      </c>
      <c r="BB3466" s="304">
        <f t="shared" si="1154"/>
        <v>0</v>
      </c>
      <c r="BC3466" s="304">
        <f t="shared" si="1155"/>
        <v>0</v>
      </c>
      <c r="BD3466" s="304">
        <f t="shared" si="1156"/>
        <v>0</v>
      </c>
      <c r="BE3466" s="304">
        <f>IFERROR(IF(VLOOKUP($C3466,Listen!$A$2:$F$45,6,0)="Ja",BB3466-MAX(BC3466:BD3466),BB3466-BC3466),0)</f>
        <v>0</v>
      </c>
    </row>
    <row r="3467" spans="1:57" x14ac:dyDescent="0.25">
      <c r="A3467" s="320" t="str">
        <f>IF(AND(D3467&lt;&gt;0,C3467&lt;&gt;0,E3467&lt;&gt;0),IF(B3467&lt;&gt;0,CONCATENATE(B3467,"-AGr",VLOOKUP(C3467,Listen!$A$2:$D$45,4,FALSE),"-",D3467,"-",E3467,),CONCATENATE("AGr",VLOOKUP(C3467,Listen!$A$2:$D$45,4,FALSE),"-",D3467,"-",E3467)),"keine vollständige ID")</f>
        <v>keine vollständige ID</v>
      </c>
      <c r="B3467" s="301"/>
      <c r="C3467" s="287"/>
      <c r="D3467" s="34"/>
      <c r="E3467" s="306"/>
      <c r="F3467" s="116"/>
      <c r="G3467" s="17"/>
      <c r="H3467" s="17"/>
      <c r="I3467" s="17"/>
      <c r="J3467" s="17"/>
      <c r="K3467" s="17"/>
      <c r="L3467" s="17"/>
      <c r="M3467" s="17"/>
      <c r="N3467" s="17"/>
      <c r="O3467" s="116"/>
      <c r="P3467" s="117">
        <f>IF(D3467&gt;A_Stammdaten!$B$12,0,SUM(G3467,H3467,J3467,L3467:M3467)-SUM(I3467,K3467,N3467:O3467))</f>
        <v>0</v>
      </c>
      <c r="Q3467" s="17"/>
      <c r="R3467" s="17"/>
      <c r="S3467" s="17"/>
      <c r="T3467" s="17"/>
      <c r="U3467" s="62">
        <f t="shared" si="1136"/>
        <v>0</v>
      </c>
      <c r="V3467" s="34"/>
      <c r="W3467" s="34"/>
      <c r="X3467" s="34"/>
      <c r="Y3467" s="34"/>
      <c r="Z3467" s="34"/>
      <c r="AA3467" s="63" t="str">
        <f t="shared" si="1137"/>
        <v>-</v>
      </c>
      <c r="AB3467" s="63" t="str">
        <f t="shared" si="1138"/>
        <v>-</v>
      </c>
      <c r="AC3467" s="63">
        <f>IF(ISBLANK($C3467),0,VLOOKUP($C3467,Listen!$A$2:$C$45,2,FALSE))</f>
        <v>0</v>
      </c>
      <c r="AD3467" s="63">
        <f>IF(ISBLANK($C3467),0,VLOOKUP($C3467,Listen!$A$2:$C$45,3,FALSE))</f>
        <v>0</v>
      </c>
      <c r="AE3467" s="49">
        <f t="shared" si="1139"/>
        <v>0</v>
      </c>
      <c r="AF3467" s="49">
        <f t="shared" si="1139"/>
        <v>0</v>
      </c>
      <c r="AG3467" s="49">
        <f>IFERROR(IF(OR($V3467&lt;&gt;"Ja",VLOOKUP($C3467,Listen!$A$2:$F$45,5,0)="Nein",D3467&lt;IF(C3467="LNG Anbindungsanlagen gemäß separater Festlegung",2022,2023)),$AC3467,$AA3467),0)</f>
        <v>0</v>
      </c>
      <c r="AH3467" s="49">
        <f>IFERROR(IF(OR($V3467&lt;&gt;"Ja",VLOOKUP($C3467,Listen!$A$2:$F$45,5,0)="Nein",D3467&lt;IF(C3467="LNG Anbindungsanlagen gemäß separater Festlegung",2022,2023)),$AC3467,$AA3467),0)</f>
        <v>0</v>
      </c>
      <c r="AI3467" s="49">
        <f>IFERROR(IF(OR($W3467&lt;&gt;"Ja",VLOOKUP($C3467,Listen!$A$2:$F$45,6,0)="Nein"),$AC3467,$AB3467),0)</f>
        <v>0</v>
      </c>
      <c r="AJ3467" s="49">
        <f>IFERROR(IF(OR($W3467&lt;&gt;"Ja",VLOOKUP($C3467,Listen!$A$2:$F$45,6,0)="Nein"),$AC3467,$AB3467),0)</f>
        <v>0</v>
      </c>
      <c r="AK3467" s="49">
        <f>IFERROR(IF(OR($W3467&lt;&gt;"Ja",VLOOKUP($C3467,Listen!$A$2:$F$45,6,0)="Nein"),$AC3467,$AB3467),0)</f>
        <v>0</v>
      </c>
      <c r="AL3467" s="51">
        <f t="shared" si="1140"/>
        <v>0</v>
      </c>
      <c r="AM3467" s="296">
        <f>IFERROR(IF(VLOOKUP($C3467,Listen!$A$2:$F$45,6,0)="Ja",MAX(BC3467:BD3467),D_SAV!$BC3467),0)</f>
        <v>0</v>
      </c>
      <c r="AN3467" s="51">
        <f t="shared" si="1141"/>
        <v>0</v>
      </c>
      <c r="AP3467" s="304">
        <f t="shared" si="1142"/>
        <v>0</v>
      </c>
      <c r="AQ3467" s="304">
        <f t="shared" si="1143"/>
        <v>0</v>
      </c>
      <c r="AR3467" s="304">
        <f t="shared" si="1144"/>
        <v>0</v>
      </c>
      <c r="AS3467" s="304">
        <f t="shared" si="1145"/>
        <v>0</v>
      </c>
      <c r="AT3467" s="304">
        <f t="shared" si="1146"/>
        <v>0</v>
      </c>
      <c r="AU3467" s="304">
        <f t="shared" si="1147"/>
        <v>0</v>
      </c>
      <c r="AV3467" s="304">
        <f t="shared" si="1148"/>
        <v>0</v>
      </c>
      <c r="AW3467" s="304">
        <f t="shared" si="1149"/>
        <v>0</v>
      </c>
      <c r="AX3467" s="304">
        <f t="shared" si="1150"/>
        <v>0</v>
      </c>
      <c r="AY3467" s="304">
        <f t="shared" si="1151"/>
        <v>0</v>
      </c>
      <c r="AZ3467" s="304">
        <f t="shared" si="1152"/>
        <v>0</v>
      </c>
      <c r="BA3467" s="304">
        <f t="shared" si="1153"/>
        <v>0</v>
      </c>
      <c r="BB3467" s="304">
        <f t="shared" si="1154"/>
        <v>0</v>
      </c>
      <c r="BC3467" s="304">
        <f t="shared" si="1155"/>
        <v>0</v>
      </c>
      <c r="BD3467" s="304">
        <f t="shared" si="1156"/>
        <v>0</v>
      </c>
      <c r="BE3467" s="304">
        <f>IFERROR(IF(VLOOKUP($C3467,Listen!$A$2:$F$45,6,0)="Ja",BB3467-MAX(BC3467:BD3467),BB3467-BC3467),0)</f>
        <v>0</v>
      </c>
    </row>
    <row r="3468" spans="1:57" x14ac:dyDescent="0.25">
      <c r="A3468" s="320" t="str">
        <f>IF(AND(D3468&lt;&gt;0,C3468&lt;&gt;0,E3468&lt;&gt;0),IF(B3468&lt;&gt;0,CONCATENATE(B3468,"-AGr",VLOOKUP(C3468,Listen!$A$2:$D$45,4,FALSE),"-",D3468,"-",E3468,),CONCATENATE("AGr",VLOOKUP(C3468,Listen!$A$2:$D$45,4,FALSE),"-",D3468,"-",E3468)),"keine vollständige ID")</f>
        <v>keine vollständige ID</v>
      </c>
      <c r="B3468" s="301"/>
      <c r="C3468" s="287"/>
      <c r="D3468" s="34"/>
      <c r="E3468" s="306"/>
      <c r="F3468" s="116"/>
      <c r="G3468" s="17"/>
      <c r="H3468" s="17"/>
      <c r="I3468" s="17"/>
      <c r="J3468" s="17"/>
      <c r="K3468" s="17"/>
      <c r="L3468" s="17"/>
      <c r="M3468" s="17"/>
      <c r="N3468" s="17"/>
      <c r="O3468" s="116"/>
      <c r="P3468" s="117">
        <f>IF(D3468&gt;A_Stammdaten!$B$12,0,SUM(G3468,H3468,J3468,L3468:M3468)-SUM(I3468,K3468,N3468:O3468))</f>
        <v>0</v>
      </c>
      <c r="Q3468" s="17"/>
      <c r="R3468" s="17"/>
      <c r="S3468" s="17"/>
      <c r="T3468" s="17"/>
      <c r="U3468" s="62">
        <f t="shared" si="1136"/>
        <v>0</v>
      </c>
      <c r="V3468" s="34"/>
      <c r="W3468" s="34"/>
      <c r="X3468" s="34"/>
      <c r="Y3468" s="34"/>
      <c r="Z3468" s="34"/>
      <c r="AA3468" s="63" t="str">
        <f t="shared" si="1137"/>
        <v>-</v>
      </c>
      <c r="AB3468" s="63" t="str">
        <f t="shared" si="1138"/>
        <v>-</v>
      </c>
      <c r="AC3468" s="63">
        <f>IF(ISBLANK($C3468),0,VLOOKUP($C3468,Listen!$A$2:$C$45,2,FALSE))</f>
        <v>0</v>
      </c>
      <c r="AD3468" s="63">
        <f>IF(ISBLANK($C3468),0,VLOOKUP($C3468,Listen!$A$2:$C$45,3,FALSE))</f>
        <v>0</v>
      </c>
      <c r="AE3468" s="49">
        <f t="shared" si="1139"/>
        <v>0</v>
      </c>
      <c r="AF3468" s="49">
        <f t="shared" si="1139"/>
        <v>0</v>
      </c>
      <c r="AG3468" s="49">
        <f>IFERROR(IF(OR($V3468&lt;&gt;"Ja",VLOOKUP($C3468,Listen!$A$2:$F$45,5,0)="Nein",D3468&lt;IF(C3468="LNG Anbindungsanlagen gemäß separater Festlegung",2022,2023)),$AC3468,$AA3468),0)</f>
        <v>0</v>
      </c>
      <c r="AH3468" s="49">
        <f>IFERROR(IF(OR($V3468&lt;&gt;"Ja",VLOOKUP($C3468,Listen!$A$2:$F$45,5,0)="Nein",D3468&lt;IF(C3468="LNG Anbindungsanlagen gemäß separater Festlegung",2022,2023)),$AC3468,$AA3468),0)</f>
        <v>0</v>
      </c>
      <c r="AI3468" s="49">
        <f>IFERROR(IF(OR($W3468&lt;&gt;"Ja",VLOOKUP($C3468,Listen!$A$2:$F$45,6,0)="Nein"),$AC3468,$AB3468),0)</f>
        <v>0</v>
      </c>
      <c r="AJ3468" s="49">
        <f>IFERROR(IF(OR($W3468&lt;&gt;"Ja",VLOOKUP($C3468,Listen!$A$2:$F$45,6,0)="Nein"),$AC3468,$AB3468),0)</f>
        <v>0</v>
      </c>
      <c r="AK3468" s="49">
        <f>IFERROR(IF(OR($W3468&lt;&gt;"Ja",VLOOKUP($C3468,Listen!$A$2:$F$45,6,0)="Nein"),$AC3468,$AB3468),0)</f>
        <v>0</v>
      </c>
      <c r="AL3468" s="51">
        <f t="shared" si="1140"/>
        <v>0</v>
      </c>
      <c r="AM3468" s="296">
        <f>IFERROR(IF(VLOOKUP($C3468,Listen!$A$2:$F$45,6,0)="Ja",MAX(BC3468:BD3468),D_SAV!$BC3468),0)</f>
        <v>0</v>
      </c>
      <c r="AN3468" s="51">
        <f t="shared" si="1141"/>
        <v>0</v>
      </c>
      <c r="AP3468" s="304">
        <f t="shared" si="1142"/>
        <v>0</v>
      </c>
      <c r="AQ3468" s="304">
        <f t="shared" si="1143"/>
        <v>0</v>
      </c>
      <c r="AR3468" s="304">
        <f t="shared" si="1144"/>
        <v>0</v>
      </c>
      <c r="AS3468" s="304">
        <f t="shared" si="1145"/>
        <v>0</v>
      </c>
      <c r="AT3468" s="304">
        <f t="shared" si="1146"/>
        <v>0</v>
      </c>
      <c r="AU3468" s="304">
        <f t="shared" si="1147"/>
        <v>0</v>
      </c>
      <c r="AV3468" s="304">
        <f t="shared" si="1148"/>
        <v>0</v>
      </c>
      <c r="AW3468" s="304">
        <f t="shared" si="1149"/>
        <v>0</v>
      </c>
      <c r="AX3468" s="304">
        <f t="shared" si="1150"/>
        <v>0</v>
      </c>
      <c r="AY3468" s="304">
        <f t="shared" si="1151"/>
        <v>0</v>
      </c>
      <c r="AZ3468" s="304">
        <f t="shared" si="1152"/>
        <v>0</v>
      </c>
      <c r="BA3468" s="304">
        <f t="shared" si="1153"/>
        <v>0</v>
      </c>
      <c r="BB3468" s="304">
        <f t="shared" si="1154"/>
        <v>0</v>
      </c>
      <c r="BC3468" s="304">
        <f t="shared" si="1155"/>
        <v>0</v>
      </c>
      <c r="BD3468" s="304">
        <f t="shared" si="1156"/>
        <v>0</v>
      </c>
      <c r="BE3468" s="304">
        <f>IFERROR(IF(VLOOKUP($C3468,Listen!$A$2:$F$45,6,0)="Ja",BB3468-MAX(BC3468:BD3468),BB3468-BC3468),0)</f>
        <v>0</v>
      </c>
    </row>
    <row r="3469" spans="1:57" x14ac:dyDescent="0.25">
      <c r="A3469" s="320" t="str">
        <f>IF(AND(D3469&lt;&gt;0,C3469&lt;&gt;0,E3469&lt;&gt;0),IF(B3469&lt;&gt;0,CONCATENATE(B3469,"-AGr",VLOOKUP(C3469,Listen!$A$2:$D$45,4,FALSE),"-",D3469,"-",E3469,),CONCATENATE("AGr",VLOOKUP(C3469,Listen!$A$2:$D$45,4,FALSE),"-",D3469,"-",E3469)),"keine vollständige ID")</f>
        <v>keine vollständige ID</v>
      </c>
      <c r="B3469" s="301"/>
      <c r="C3469" s="287"/>
      <c r="D3469" s="34"/>
      <c r="E3469" s="306"/>
      <c r="F3469" s="116"/>
      <c r="G3469" s="17"/>
      <c r="H3469" s="17"/>
      <c r="I3469" s="17"/>
      <c r="J3469" s="17"/>
      <c r="K3469" s="17"/>
      <c r="L3469" s="17"/>
      <c r="M3469" s="17"/>
      <c r="N3469" s="17"/>
      <c r="O3469" s="116"/>
      <c r="P3469" s="117">
        <f>IF(D3469&gt;A_Stammdaten!$B$12,0,SUM(G3469,H3469,J3469,L3469:M3469)-SUM(I3469,K3469,N3469:O3469))</f>
        <v>0</v>
      </c>
      <c r="Q3469" s="17"/>
      <c r="R3469" s="17"/>
      <c r="S3469" s="17"/>
      <c r="T3469" s="17"/>
      <c r="U3469" s="62">
        <f t="shared" si="1136"/>
        <v>0</v>
      </c>
      <c r="V3469" s="34"/>
      <c r="W3469" s="34"/>
      <c r="X3469" s="34"/>
      <c r="Y3469" s="34"/>
      <c r="Z3469" s="34"/>
      <c r="AA3469" s="63" t="str">
        <f t="shared" si="1137"/>
        <v>-</v>
      </c>
      <c r="AB3469" s="63" t="str">
        <f t="shared" si="1138"/>
        <v>-</v>
      </c>
      <c r="AC3469" s="63">
        <f>IF(ISBLANK($C3469),0,VLOOKUP($C3469,Listen!$A$2:$C$45,2,FALSE))</f>
        <v>0</v>
      </c>
      <c r="AD3469" s="63">
        <f>IF(ISBLANK($C3469),0,VLOOKUP($C3469,Listen!$A$2:$C$45,3,FALSE))</f>
        <v>0</v>
      </c>
      <c r="AE3469" s="49">
        <f t="shared" si="1139"/>
        <v>0</v>
      </c>
      <c r="AF3469" s="49">
        <f t="shared" si="1139"/>
        <v>0</v>
      </c>
      <c r="AG3469" s="49">
        <f>IFERROR(IF(OR($V3469&lt;&gt;"Ja",VLOOKUP($C3469,Listen!$A$2:$F$45,5,0)="Nein",D3469&lt;IF(C3469="LNG Anbindungsanlagen gemäß separater Festlegung",2022,2023)),$AC3469,$AA3469),0)</f>
        <v>0</v>
      </c>
      <c r="AH3469" s="49">
        <f>IFERROR(IF(OR($V3469&lt;&gt;"Ja",VLOOKUP($C3469,Listen!$A$2:$F$45,5,0)="Nein",D3469&lt;IF(C3469="LNG Anbindungsanlagen gemäß separater Festlegung",2022,2023)),$AC3469,$AA3469),0)</f>
        <v>0</v>
      </c>
      <c r="AI3469" s="49">
        <f>IFERROR(IF(OR($W3469&lt;&gt;"Ja",VLOOKUP($C3469,Listen!$A$2:$F$45,6,0)="Nein"),$AC3469,$AB3469),0)</f>
        <v>0</v>
      </c>
      <c r="AJ3469" s="49">
        <f>IFERROR(IF(OR($W3469&lt;&gt;"Ja",VLOOKUP($C3469,Listen!$A$2:$F$45,6,0)="Nein"),$AC3469,$AB3469),0)</f>
        <v>0</v>
      </c>
      <c r="AK3469" s="49">
        <f>IFERROR(IF(OR($W3469&lt;&gt;"Ja",VLOOKUP($C3469,Listen!$A$2:$F$45,6,0)="Nein"),$AC3469,$AB3469),0)</f>
        <v>0</v>
      </c>
      <c r="AL3469" s="51">
        <f t="shared" si="1140"/>
        <v>0</v>
      </c>
      <c r="AM3469" s="296">
        <f>IFERROR(IF(VLOOKUP($C3469,Listen!$A$2:$F$45,6,0)="Ja",MAX(BC3469:BD3469),D_SAV!$BC3469),0)</f>
        <v>0</v>
      </c>
      <c r="AN3469" s="51">
        <f t="shared" si="1141"/>
        <v>0</v>
      </c>
      <c r="AP3469" s="304">
        <f t="shared" si="1142"/>
        <v>0</v>
      </c>
      <c r="AQ3469" s="304">
        <f t="shared" si="1143"/>
        <v>0</v>
      </c>
      <c r="AR3469" s="304">
        <f t="shared" si="1144"/>
        <v>0</v>
      </c>
      <c r="AS3469" s="304">
        <f t="shared" si="1145"/>
        <v>0</v>
      </c>
      <c r="AT3469" s="304">
        <f t="shared" si="1146"/>
        <v>0</v>
      </c>
      <c r="AU3469" s="304">
        <f t="shared" si="1147"/>
        <v>0</v>
      </c>
      <c r="AV3469" s="304">
        <f t="shared" si="1148"/>
        <v>0</v>
      </c>
      <c r="AW3469" s="304">
        <f t="shared" si="1149"/>
        <v>0</v>
      </c>
      <c r="AX3469" s="304">
        <f t="shared" si="1150"/>
        <v>0</v>
      </c>
      <c r="AY3469" s="304">
        <f t="shared" si="1151"/>
        <v>0</v>
      </c>
      <c r="AZ3469" s="304">
        <f t="shared" si="1152"/>
        <v>0</v>
      </c>
      <c r="BA3469" s="304">
        <f t="shared" si="1153"/>
        <v>0</v>
      </c>
      <c r="BB3469" s="304">
        <f t="shared" si="1154"/>
        <v>0</v>
      </c>
      <c r="BC3469" s="304">
        <f t="shared" si="1155"/>
        <v>0</v>
      </c>
      <c r="BD3469" s="304">
        <f t="shared" si="1156"/>
        <v>0</v>
      </c>
      <c r="BE3469" s="304">
        <f>IFERROR(IF(VLOOKUP($C3469,Listen!$A$2:$F$45,6,0)="Ja",BB3469-MAX(BC3469:BD3469),BB3469-BC3469),0)</f>
        <v>0</v>
      </c>
    </row>
    <row r="3470" spans="1:57" x14ac:dyDescent="0.25">
      <c r="A3470" s="320" t="str">
        <f>IF(AND(D3470&lt;&gt;0,C3470&lt;&gt;0,E3470&lt;&gt;0),IF(B3470&lt;&gt;0,CONCATENATE(B3470,"-AGr",VLOOKUP(C3470,Listen!$A$2:$D$45,4,FALSE),"-",D3470,"-",E3470,),CONCATENATE("AGr",VLOOKUP(C3470,Listen!$A$2:$D$45,4,FALSE),"-",D3470,"-",E3470)),"keine vollständige ID")</f>
        <v>keine vollständige ID</v>
      </c>
      <c r="B3470" s="301"/>
      <c r="C3470" s="287"/>
      <c r="D3470" s="34"/>
      <c r="E3470" s="306"/>
      <c r="F3470" s="116"/>
      <c r="G3470" s="17"/>
      <c r="H3470" s="17"/>
      <c r="I3470" s="17"/>
      <c r="J3470" s="17"/>
      <c r="K3470" s="17"/>
      <c r="L3470" s="17"/>
      <c r="M3470" s="17"/>
      <c r="N3470" s="17"/>
      <c r="O3470" s="116"/>
      <c r="P3470" s="117">
        <f>IF(D3470&gt;A_Stammdaten!$B$12,0,SUM(G3470,H3470,J3470,L3470:M3470)-SUM(I3470,K3470,N3470:O3470))</f>
        <v>0</v>
      </c>
      <c r="Q3470" s="17"/>
      <c r="R3470" s="17"/>
      <c r="S3470" s="17"/>
      <c r="T3470" s="17"/>
      <c r="U3470" s="62">
        <f t="shared" si="1136"/>
        <v>0</v>
      </c>
      <c r="V3470" s="34"/>
      <c r="W3470" s="34"/>
      <c r="X3470" s="34"/>
      <c r="Y3470" s="34"/>
      <c r="Z3470" s="34"/>
      <c r="AA3470" s="63" t="str">
        <f t="shared" si="1137"/>
        <v>-</v>
      </c>
      <c r="AB3470" s="63" t="str">
        <f t="shared" si="1138"/>
        <v>-</v>
      </c>
      <c r="AC3470" s="63">
        <f>IF(ISBLANK($C3470),0,VLOOKUP($C3470,Listen!$A$2:$C$45,2,FALSE))</f>
        <v>0</v>
      </c>
      <c r="AD3470" s="63">
        <f>IF(ISBLANK($C3470),0,VLOOKUP($C3470,Listen!$A$2:$C$45,3,FALSE))</f>
        <v>0</v>
      </c>
      <c r="AE3470" s="49">
        <f t="shared" si="1139"/>
        <v>0</v>
      </c>
      <c r="AF3470" s="49">
        <f t="shared" si="1139"/>
        <v>0</v>
      </c>
      <c r="AG3470" s="49">
        <f>IFERROR(IF(OR($V3470&lt;&gt;"Ja",VLOOKUP($C3470,Listen!$A$2:$F$45,5,0)="Nein",D3470&lt;IF(C3470="LNG Anbindungsanlagen gemäß separater Festlegung",2022,2023)),$AC3470,$AA3470),0)</f>
        <v>0</v>
      </c>
      <c r="AH3470" s="49">
        <f>IFERROR(IF(OR($V3470&lt;&gt;"Ja",VLOOKUP($C3470,Listen!$A$2:$F$45,5,0)="Nein",D3470&lt;IF(C3470="LNG Anbindungsanlagen gemäß separater Festlegung",2022,2023)),$AC3470,$AA3470),0)</f>
        <v>0</v>
      </c>
      <c r="AI3470" s="49">
        <f>IFERROR(IF(OR($W3470&lt;&gt;"Ja",VLOOKUP($C3470,Listen!$A$2:$F$45,6,0)="Nein"),$AC3470,$AB3470),0)</f>
        <v>0</v>
      </c>
      <c r="AJ3470" s="49">
        <f>IFERROR(IF(OR($W3470&lt;&gt;"Ja",VLOOKUP($C3470,Listen!$A$2:$F$45,6,0)="Nein"),$AC3470,$AB3470),0)</f>
        <v>0</v>
      </c>
      <c r="AK3470" s="49">
        <f>IFERROR(IF(OR($W3470&lt;&gt;"Ja",VLOOKUP($C3470,Listen!$A$2:$F$45,6,0)="Nein"),$AC3470,$AB3470),0)</f>
        <v>0</v>
      </c>
      <c r="AL3470" s="51">
        <f t="shared" si="1140"/>
        <v>0</v>
      </c>
      <c r="AM3470" s="296">
        <f>IFERROR(IF(VLOOKUP($C3470,Listen!$A$2:$F$45,6,0)="Ja",MAX(BC3470:BD3470),D_SAV!$BC3470),0)</f>
        <v>0</v>
      </c>
      <c r="AN3470" s="51">
        <f t="shared" si="1141"/>
        <v>0</v>
      </c>
      <c r="AP3470" s="304">
        <f t="shared" si="1142"/>
        <v>0</v>
      </c>
      <c r="AQ3470" s="304">
        <f t="shared" si="1143"/>
        <v>0</v>
      </c>
      <c r="AR3470" s="304">
        <f t="shared" si="1144"/>
        <v>0</v>
      </c>
      <c r="AS3470" s="304">
        <f t="shared" si="1145"/>
        <v>0</v>
      </c>
      <c r="AT3470" s="304">
        <f t="shared" si="1146"/>
        <v>0</v>
      </c>
      <c r="AU3470" s="304">
        <f t="shared" si="1147"/>
        <v>0</v>
      </c>
      <c r="AV3470" s="304">
        <f t="shared" si="1148"/>
        <v>0</v>
      </c>
      <c r="AW3470" s="304">
        <f t="shared" si="1149"/>
        <v>0</v>
      </c>
      <c r="AX3470" s="304">
        <f t="shared" si="1150"/>
        <v>0</v>
      </c>
      <c r="AY3470" s="304">
        <f t="shared" si="1151"/>
        <v>0</v>
      </c>
      <c r="AZ3470" s="304">
        <f t="shared" si="1152"/>
        <v>0</v>
      </c>
      <c r="BA3470" s="304">
        <f t="shared" si="1153"/>
        <v>0</v>
      </c>
      <c r="BB3470" s="304">
        <f t="shared" si="1154"/>
        <v>0</v>
      </c>
      <c r="BC3470" s="304">
        <f t="shared" si="1155"/>
        <v>0</v>
      </c>
      <c r="BD3470" s="304">
        <f t="shared" si="1156"/>
        <v>0</v>
      </c>
      <c r="BE3470" s="304">
        <f>IFERROR(IF(VLOOKUP($C3470,Listen!$A$2:$F$45,6,0)="Ja",BB3470-MAX(BC3470:BD3470),BB3470-BC3470),0)</f>
        <v>0</v>
      </c>
    </row>
    <row r="3471" spans="1:57" x14ac:dyDescent="0.25">
      <c r="A3471" s="320" t="str">
        <f>IF(AND(D3471&lt;&gt;0,C3471&lt;&gt;0,E3471&lt;&gt;0),IF(B3471&lt;&gt;0,CONCATENATE(B3471,"-AGr",VLOOKUP(C3471,Listen!$A$2:$D$45,4,FALSE),"-",D3471,"-",E3471,),CONCATENATE("AGr",VLOOKUP(C3471,Listen!$A$2:$D$45,4,FALSE),"-",D3471,"-",E3471)),"keine vollständige ID")</f>
        <v>keine vollständige ID</v>
      </c>
      <c r="B3471" s="301"/>
      <c r="C3471" s="287"/>
      <c r="D3471" s="34"/>
      <c r="E3471" s="306"/>
      <c r="F3471" s="116"/>
      <c r="G3471" s="17"/>
      <c r="H3471" s="17"/>
      <c r="I3471" s="17"/>
      <c r="J3471" s="17"/>
      <c r="K3471" s="17"/>
      <c r="L3471" s="17"/>
      <c r="M3471" s="17"/>
      <c r="N3471" s="17"/>
      <c r="O3471" s="116"/>
      <c r="P3471" s="117">
        <f>IF(D3471&gt;A_Stammdaten!$B$12,0,SUM(G3471,H3471,J3471,L3471:M3471)-SUM(I3471,K3471,N3471:O3471))</f>
        <v>0</v>
      </c>
      <c r="Q3471" s="17"/>
      <c r="R3471" s="17"/>
      <c r="S3471" s="17"/>
      <c r="T3471" s="17"/>
      <c r="U3471" s="62">
        <f t="shared" si="1136"/>
        <v>0</v>
      </c>
      <c r="V3471" s="34"/>
      <c r="W3471" s="34"/>
      <c r="X3471" s="34"/>
      <c r="Y3471" s="34"/>
      <c r="Z3471" s="34"/>
      <c r="AA3471" s="63" t="str">
        <f t="shared" si="1137"/>
        <v>-</v>
      </c>
      <c r="AB3471" s="63" t="str">
        <f t="shared" si="1138"/>
        <v>-</v>
      </c>
      <c r="AC3471" s="63">
        <f>IF(ISBLANK($C3471),0,VLOOKUP($C3471,Listen!$A$2:$C$45,2,FALSE))</f>
        <v>0</v>
      </c>
      <c r="AD3471" s="63">
        <f>IF(ISBLANK($C3471),0,VLOOKUP($C3471,Listen!$A$2:$C$45,3,FALSE))</f>
        <v>0</v>
      </c>
      <c r="AE3471" s="49">
        <f t="shared" si="1139"/>
        <v>0</v>
      </c>
      <c r="AF3471" s="49">
        <f t="shared" si="1139"/>
        <v>0</v>
      </c>
      <c r="AG3471" s="49">
        <f>IFERROR(IF(OR($V3471&lt;&gt;"Ja",VLOOKUP($C3471,Listen!$A$2:$F$45,5,0)="Nein",D3471&lt;IF(C3471="LNG Anbindungsanlagen gemäß separater Festlegung",2022,2023)),$AC3471,$AA3471),0)</f>
        <v>0</v>
      </c>
      <c r="AH3471" s="49">
        <f>IFERROR(IF(OR($V3471&lt;&gt;"Ja",VLOOKUP($C3471,Listen!$A$2:$F$45,5,0)="Nein",D3471&lt;IF(C3471="LNG Anbindungsanlagen gemäß separater Festlegung",2022,2023)),$AC3471,$AA3471),0)</f>
        <v>0</v>
      </c>
      <c r="AI3471" s="49">
        <f>IFERROR(IF(OR($W3471&lt;&gt;"Ja",VLOOKUP($C3471,Listen!$A$2:$F$45,6,0)="Nein"),$AC3471,$AB3471),0)</f>
        <v>0</v>
      </c>
      <c r="AJ3471" s="49">
        <f>IFERROR(IF(OR($W3471&lt;&gt;"Ja",VLOOKUP($C3471,Listen!$A$2:$F$45,6,0)="Nein"),$AC3471,$AB3471),0)</f>
        <v>0</v>
      </c>
      <c r="AK3471" s="49">
        <f>IFERROR(IF(OR($W3471&lt;&gt;"Ja",VLOOKUP($C3471,Listen!$A$2:$F$45,6,0)="Nein"),$AC3471,$AB3471),0)</f>
        <v>0</v>
      </c>
      <c r="AL3471" s="51">
        <f t="shared" si="1140"/>
        <v>0</v>
      </c>
      <c r="AM3471" s="296">
        <f>IFERROR(IF(VLOOKUP($C3471,Listen!$A$2:$F$45,6,0)="Ja",MAX(BC3471:BD3471),D_SAV!$BC3471),0)</f>
        <v>0</v>
      </c>
      <c r="AN3471" s="51">
        <f t="shared" si="1141"/>
        <v>0</v>
      </c>
      <c r="AP3471" s="304">
        <f t="shared" si="1142"/>
        <v>0</v>
      </c>
      <c r="AQ3471" s="304">
        <f t="shared" si="1143"/>
        <v>0</v>
      </c>
      <c r="AR3471" s="304">
        <f t="shared" si="1144"/>
        <v>0</v>
      </c>
      <c r="AS3471" s="304">
        <f t="shared" si="1145"/>
        <v>0</v>
      </c>
      <c r="AT3471" s="304">
        <f t="shared" si="1146"/>
        <v>0</v>
      </c>
      <c r="AU3471" s="304">
        <f t="shared" si="1147"/>
        <v>0</v>
      </c>
      <c r="AV3471" s="304">
        <f t="shared" si="1148"/>
        <v>0</v>
      </c>
      <c r="AW3471" s="304">
        <f t="shared" si="1149"/>
        <v>0</v>
      </c>
      <c r="AX3471" s="304">
        <f t="shared" si="1150"/>
        <v>0</v>
      </c>
      <c r="AY3471" s="304">
        <f t="shared" si="1151"/>
        <v>0</v>
      </c>
      <c r="AZ3471" s="304">
        <f t="shared" si="1152"/>
        <v>0</v>
      </c>
      <c r="BA3471" s="304">
        <f t="shared" si="1153"/>
        <v>0</v>
      </c>
      <c r="BB3471" s="304">
        <f t="shared" si="1154"/>
        <v>0</v>
      </c>
      <c r="BC3471" s="304">
        <f t="shared" si="1155"/>
        <v>0</v>
      </c>
      <c r="BD3471" s="304">
        <f t="shared" si="1156"/>
        <v>0</v>
      </c>
      <c r="BE3471" s="304">
        <f>IFERROR(IF(VLOOKUP($C3471,Listen!$A$2:$F$45,6,0)="Ja",BB3471-MAX(BC3471:BD3471),BB3471-BC3471),0)</f>
        <v>0</v>
      </c>
    </row>
    <row r="3472" spans="1:57" x14ac:dyDescent="0.25">
      <c r="A3472" s="320" t="str">
        <f>IF(AND(D3472&lt;&gt;0,C3472&lt;&gt;0,E3472&lt;&gt;0),IF(B3472&lt;&gt;0,CONCATENATE(B3472,"-AGr",VLOOKUP(C3472,Listen!$A$2:$D$45,4,FALSE),"-",D3472,"-",E3472,),CONCATENATE("AGr",VLOOKUP(C3472,Listen!$A$2:$D$45,4,FALSE),"-",D3472,"-",E3472)),"keine vollständige ID")</f>
        <v>keine vollständige ID</v>
      </c>
      <c r="B3472" s="301"/>
      <c r="C3472" s="287"/>
      <c r="D3472" s="34"/>
      <c r="E3472" s="306"/>
      <c r="F3472" s="116"/>
      <c r="G3472" s="17"/>
      <c r="H3472" s="17"/>
      <c r="I3472" s="17"/>
      <c r="J3472" s="17"/>
      <c r="K3472" s="17"/>
      <c r="L3472" s="17"/>
      <c r="M3472" s="17"/>
      <c r="N3472" s="17"/>
      <c r="O3472" s="116"/>
      <c r="P3472" s="117">
        <f>IF(D3472&gt;A_Stammdaten!$B$12,0,SUM(G3472,H3472,J3472,L3472:M3472)-SUM(I3472,K3472,N3472:O3472))</f>
        <v>0</v>
      </c>
      <c r="Q3472" s="17"/>
      <c r="R3472" s="17"/>
      <c r="S3472" s="17"/>
      <c r="T3472" s="17"/>
      <c r="U3472" s="62">
        <f t="shared" si="1136"/>
        <v>0</v>
      </c>
      <c r="V3472" s="34"/>
      <c r="W3472" s="34"/>
      <c r="X3472" s="34"/>
      <c r="Y3472" s="34"/>
      <c r="Z3472" s="34"/>
      <c r="AA3472" s="63" t="str">
        <f t="shared" si="1137"/>
        <v>-</v>
      </c>
      <c r="AB3472" s="63" t="str">
        <f t="shared" si="1138"/>
        <v>-</v>
      </c>
      <c r="AC3472" s="63">
        <f>IF(ISBLANK($C3472),0,VLOOKUP($C3472,Listen!$A$2:$C$45,2,FALSE))</f>
        <v>0</v>
      </c>
      <c r="AD3472" s="63">
        <f>IF(ISBLANK($C3472),0,VLOOKUP($C3472,Listen!$A$2:$C$45,3,FALSE))</f>
        <v>0</v>
      </c>
      <c r="AE3472" s="49">
        <f t="shared" si="1139"/>
        <v>0</v>
      </c>
      <c r="AF3472" s="49">
        <f t="shared" si="1139"/>
        <v>0</v>
      </c>
      <c r="AG3472" s="49">
        <f>IFERROR(IF(OR($V3472&lt;&gt;"Ja",VLOOKUP($C3472,Listen!$A$2:$F$45,5,0)="Nein",D3472&lt;IF(C3472="LNG Anbindungsanlagen gemäß separater Festlegung",2022,2023)),$AC3472,$AA3472),0)</f>
        <v>0</v>
      </c>
      <c r="AH3472" s="49">
        <f>IFERROR(IF(OR($V3472&lt;&gt;"Ja",VLOOKUP($C3472,Listen!$A$2:$F$45,5,0)="Nein",D3472&lt;IF(C3472="LNG Anbindungsanlagen gemäß separater Festlegung",2022,2023)),$AC3472,$AA3472),0)</f>
        <v>0</v>
      </c>
      <c r="AI3472" s="49">
        <f>IFERROR(IF(OR($W3472&lt;&gt;"Ja",VLOOKUP($C3472,Listen!$A$2:$F$45,6,0)="Nein"),$AC3472,$AB3472),0)</f>
        <v>0</v>
      </c>
      <c r="AJ3472" s="49">
        <f>IFERROR(IF(OR($W3472&lt;&gt;"Ja",VLOOKUP($C3472,Listen!$A$2:$F$45,6,0)="Nein"),$AC3472,$AB3472),0)</f>
        <v>0</v>
      </c>
      <c r="AK3472" s="49">
        <f>IFERROR(IF(OR($W3472&lt;&gt;"Ja",VLOOKUP($C3472,Listen!$A$2:$F$45,6,0)="Nein"),$AC3472,$AB3472),0)</f>
        <v>0</v>
      </c>
      <c r="AL3472" s="51">
        <f t="shared" si="1140"/>
        <v>0</v>
      </c>
      <c r="AM3472" s="296">
        <f>IFERROR(IF(VLOOKUP($C3472,Listen!$A$2:$F$45,6,0)="Ja",MAX(BC3472:BD3472),D_SAV!$BC3472),0)</f>
        <v>0</v>
      </c>
      <c r="AN3472" s="51">
        <f t="shared" si="1141"/>
        <v>0</v>
      </c>
      <c r="AP3472" s="304">
        <f t="shared" si="1142"/>
        <v>0</v>
      </c>
      <c r="AQ3472" s="304">
        <f t="shared" si="1143"/>
        <v>0</v>
      </c>
      <c r="AR3472" s="304">
        <f t="shared" si="1144"/>
        <v>0</v>
      </c>
      <c r="AS3472" s="304">
        <f t="shared" si="1145"/>
        <v>0</v>
      </c>
      <c r="AT3472" s="304">
        <f t="shared" si="1146"/>
        <v>0</v>
      </c>
      <c r="AU3472" s="304">
        <f t="shared" si="1147"/>
        <v>0</v>
      </c>
      <c r="AV3472" s="304">
        <f t="shared" si="1148"/>
        <v>0</v>
      </c>
      <c r="AW3472" s="304">
        <f t="shared" si="1149"/>
        <v>0</v>
      </c>
      <c r="AX3472" s="304">
        <f t="shared" si="1150"/>
        <v>0</v>
      </c>
      <c r="AY3472" s="304">
        <f t="shared" si="1151"/>
        <v>0</v>
      </c>
      <c r="AZ3472" s="304">
        <f t="shared" si="1152"/>
        <v>0</v>
      </c>
      <c r="BA3472" s="304">
        <f t="shared" si="1153"/>
        <v>0</v>
      </c>
      <c r="BB3472" s="304">
        <f t="shared" si="1154"/>
        <v>0</v>
      </c>
      <c r="BC3472" s="304">
        <f t="shared" si="1155"/>
        <v>0</v>
      </c>
      <c r="BD3472" s="304">
        <f t="shared" si="1156"/>
        <v>0</v>
      </c>
      <c r="BE3472" s="304">
        <f>IFERROR(IF(VLOOKUP($C3472,Listen!$A$2:$F$45,6,0)="Ja",BB3472-MAX(BC3472:BD3472),BB3472-BC3472),0)</f>
        <v>0</v>
      </c>
    </row>
    <row r="3473" spans="1:57" x14ac:dyDescent="0.25">
      <c r="A3473" s="320" t="str">
        <f>IF(AND(D3473&lt;&gt;0,C3473&lt;&gt;0,E3473&lt;&gt;0),IF(B3473&lt;&gt;0,CONCATENATE(B3473,"-AGr",VLOOKUP(C3473,Listen!$A$2:$D$45,4,FALSE),"-",D3473,"-",E3473,),CONCATENATE("AGr",VLOOKUP(C3473,Listen!$A$2:$D$45,4,FALSE),"-",D3473,"-",E3473)),"keine vollständige ID")</f>
        <v>keine vollständige ID</v>
      </c>
      <c r="B3473" s="301"/>
      <c r="C3473" s="287"/>
      <c r="D3473" s="34"/>
      <c r="E3473" s="306"/>
      <c r="F3473" s="116"/>
      <c r="G3473" s="17"/>
      <c r="H3473" s="17"/>
      <c r="I3473" s="17"/>
      <c r="J3473" s="17"/>
      <c r="K3473" s="17"/>
      <c r="L3473" s="17"/>
      <c r="M3473" s="17"/>
      <c r="N3473" s="17"/>
      <c r="O3473" s="116"/>
      <c r="P3473" s="117">
        <f>IF(D3473&gt;A_Stammdaten!$B$12,0,SUM(G3473,H3473,J3473,L3473:M3473)-SUM(I3473,K3473,N3473:O3473))</f>
        <v>0</v>
      </c>
      <c r="Q3473" s="17"/>
      <c r="R3473" s="17"/>
      <c r="S3473" s="17"/>
      <c r="T3473" s="17"/>
      <c r="U3473" s="62">
        <f t="shared" si="1136"/>
        <v>0</v>
      </c>
      <c r="V3473" s="34"/>
      <c r="W3473" s="34"/>
      <c r="X3473" s="34"/>
      <c r="Y3473" s="34"/>
      <c r="Z3473" s="34"/>
      <c r="AA3473" s="63" t="str">
        <f t="shared" si="1137"/>
        <v>-</v>
      </c>
      <c r="AB3473" s="63" t="str">
        <f t="shared" si="1138"/>
        <v>-</v>
      </c>
      <c r="AC3473" s="63">
        <f>IF(ISBLANK($C3473),0,VLOOKUP($C3473,Listen!$A$2:$C$45,2,FALSE))</f>
        <v>0</v>
      </c>
      <c r="AD3473" s="63">
        <f>IF(ISBLANK($C3473),0,VLOOKUP($C3473,Listen!$A$2:$C$45,3,FALSE))</f>
        <v>0</v>
      </c>
      <c r="AE3473" s="49">
        <f t="shared" si="1139"/>
        <v>0</v>
      </c>
      <c r="AF3473" s="49">
        <f t="shared" si="1139"/>
        <v>0</v>
      </c>
      <c r="AG3473" s="49">
        <f>IFERROR(IF(OR($V3473&lt;&gt;"Ja",VLOOKUP($C3473,Listen!$A$2:$F$45,5,0)="Nein",D3473&lt;IF(C3473="LNG Anbindungsanlagen gemäß separater Festlegung",2022,2023)),$AC3473,$AA3473),0)</f>
        <v>0</v>
      </c>
      <c r="AH3473" s="49">
        <f>IFERROR(IF(OR($V3473&lt;&gt;"Ja",VLOOKUP($C3473,Listen!$A$2:$F$45,5,0)="Nein",D3473&lt;IF(C3473="LNG Anbindungsanlagen gemäß separater Festlegung",2022,2023)),$AC3473,$AA3473),0)</f>
        <v>0</v>
      </c>
      <c r="AI3473" s="49">
        <f>IFERROR(IF(OR($W3473&lt;&gt;"Ja",VLOOKUP($C3473,Listen!$A$2:$F$45,6,0)="Nein"),$AC3473,$AB3473),0)</f>
        <v>0</v>
      </c>
      <c r="AJ3473" s="49">
        <f>IFERROR(IF(OR($W3473&lt;&gt;"Ja",VLOOKUP($C3473,Listen!$A$2:$F$45,6,0)="Nein"),$AC3473,$AB3473),0)</f>
        <v>0</v>
      </c>
      <c r="AK3473" s="49">
        <f>IFERROR(IF(OR($W3473&lt;&gt;"Ja",VLOOKUP($C3473,Listen!$A$2:$F$45,6,0)="Nein"),$AC3473,$AB3473),0)</f>
        <v>0</v>
      </c>
      <c r="AL3473" s="51">
        <f t="shared" si="1140"/>
        <v>0</v>
      </c>
      <c r="AM3473" s="296">
        <f>IFERROR(IF(VLOOKUP($C3473,Listen!$A$2:$F$45,6,0)="Ja",MAX(BC3473:BD3473),D_SAV!$BC3473),0)</f>
        <v>0</v>
      </c>
      <c r="AN3473" s="51">
        <f t="shared" si="1141"/>
        <v>0</v>
      </c>
      <c r="AP3473" s="304">
        <f t="shared" si="1142"/>
        <v>0</v>
      </c>
      <c r="AQ3473" s="304">
        <f t="shared" si="1143"/>
        <v>0</v>
      </c>
      <c r="AR3473" s="304">
        <f t="shared" si="1144"/>
        <v>0</v>
      </c>
      <c r="AS3473" s="304">
        <f t="shared" si="1145"/>
        <v>0</v>
      </c>
      <c r="AT3473" s="304">
        <f t="shared" si="1146"/>
        <v>0</v>
      </c>
      <c r="AU3473" s="304">
        <f t="shared" si="1147"/>
        <v>0</v>
      </c>
      <c r="AV3473" s="304">
        <f t="shared" si="1148"/>
        <v>0</v>
      </c>
      <c r="AW3473" s="304">
        <f t="shared" si="1149"/>
        <v>0</v>
      </c>
      <c r="AX3473" s="304">
        <f t="shared" si="1150"/>
        <v>0</v>
      </c>
      <c r="AY3473" s="304">
        <f t="shared" si="1151"/>
        <v>0</v>
      </c>
      <c r="AZ3473" s="304">
        <f t="shared" si="1152"/>
        <v>0</v>
      </c>
      <c r="BA3473" s="304">
        <f t="shared" si="1153"/>
        <v>0</v>
      </c>
      <c r="BB3473" s="304">
        <f t="shared" si="1154"/>
        <v>0</v>
      </c>
      <c r="BC3473" s="304">
        <f t="shared" si="1155"/>
        <v>0</v>
      </c>
      <c r="BD3473" s="304">
        <f t="shared" si="1156"/>
        <v>0</v>
      </c>
      <c r="BE3473" s="304">
        <f>IFERROR(IF(VLOOKUP($C3473,Listen!$A$2:$F$45,6,0)="Ja",BB3473-MAX(BC3473:BD3473),BB3473-BC3473),0)</f>
        <v>0</v>
      </c>
    </row>
    <row r="3474" spans="1:57" x14ac:dyDescent="0.25">
      <c r="A3474" s="320" t="str">
        <f>IF(AND(D3474&lt;&gt;0,C3474&lt;&gt;0,E3474&lt;&gt;0),IF(B3474&lt;&gt;0,CONCATENATE(B3474,"-AGr",VLOOKUP(C3474,Listen!$A$2:$D$45,4,FALSE),"-",D3474,"-",E3474,),CONCATENATE("AGr",VLOOKUP(C3474,Listen!$A$2:$D$45,4,FALSE),"-",D3474,"-",E3474)),"keine vollständige ID")</f>
        <v>keine vollständige ID</v>
      </c>
      <c r="B3474" s="301"/>
      <c r="C3474" s="287"/>
      <c r="D3474" s="34"/>
      <c r="E3474" s="306"/>
      <c r="F3474" s="116"/>
      <c r="G3474" s="17"/>
      <c r="H3474" s="17"/>
      <c r="I3474" s="17"/>
      <c r="J3474" s="17"/>
      <c r="K3474" s="17"/>
      <c r="L3474" s="17"/>
      <c r="M3474" s="17"/>
      <c r="N3474" s="17"/>
      <c r="O3474" s="116"/>
      <c r="P3474" s="117">
        <f>IF(D3474&gt;A_Stammdaten!$B$12,0,SUM(G3474,H3474,J3474,L3474:M3474)-SUM(I3474,K3474,N3474:O3474))</f>
        <v>0</v>
      </c>
      <c r="Q3474" s="17"/>
      <c r="R3474" s="17"/>
      <c r="S3474" s="17"/>
      <c r="T3474" s="17"/>
      <c r="U3474" s="62">
        <f t="shared" si="1136"/>
        <v>0</v>
      </c>
      <c r="V3474" s="34"/>
      <c r="W3474" s="34"/>
      <c r="X3474" s="34"/>
      <c r="Y3474" s="34"/>
      <c r="Z3474" s="34"/>
      <c r="AA3474" s="63" t="str">
        <f t="shared" si="1137"/>
        <v>-</v>
      </c>
      <c r="AB3474" s="63" t="str">
        <f t="shared" si="1138"/>
        <v>-</v>
      </c>
      <c r="AC3474" s="63">
        <f>IF(ISBLANK($C3474),0,VLOOKUP($C3474,Listen!$A$2:$C$45,2,FALSE))</f>
        <v>0</v>
      </c>
      <c r="AD3474" s="63">
        <f>IF(ISBLANK($C3474),0,VLOOKUP($C3474,Listen!$A$2:$C$45,3,FALSE))</f>
        <v>0</v>
      </c>
      <c r="AE3474" s="49">
        <f t="shared" si="1139"/>
        <v>0</v>
      </c>
      <c r="AF3474" s="49">
        <f t="shared" si="1139"/>
        <v>0</v>
      </c>
      <c r="AG3474" s="49">
        <f>IFERROR(IF(OR($V3474&lt;&gt;"Ja",VLOOKUP($C3474,Listen!$A$2:$F$45,5,0)="Nein",D3474&lt;IF(C3474="LNG Anbindungsanlagen gemäß separater Festlegung",2022,2023)),$AC3474,$AA3474),0)</f>
        <v>0</v>
      </c>
      <c r="AH3474" s="49">
        <f>IFERROR(IF(OR($V3474&lt;&gt;"Ja",VLOOKUP($C3474,Listen!$A$2:$F$45,5,0)="Nein",D3474&lt;IF(C3474="LNG Anbindungsanlagen gemäß separater Festlegung",2022,2023)),$AC3474,$AA3474),0)</f>
        <v>0</v>
      </c>
      <c r="AI3474" s="49">
        <f>IFERROR(IF(OR($W3474&lt;&gt;"Ja",VLOOKUP($C3474,Listen!$A$2:$F$45,6,0)="Nein"),$AC3474,$AB3474),0)</f>
        <v>0</v>
      </c>
      <c r="AJ3474" s="49">
        <f>IFERROR(IF(OR($W3474&lt;&gt;"Ja",VLOOKUP($C3474,Listen!$A$2:$F$45,6,0)="Nein"),$AC3474,$AB3474),0)</f>
        <v>0</v>
      </c>
      <c r="AK3474" s="49">
        <f>IFERROR(IF(OR($W3474&lt;&gt;"Ja",VLOOKUP($C3474,Listen!$A$2:$F$45,6,0)="Nein"),$AC3474,$AB3474),0)</f>
        <v>0</v>
      </c>
      <c r="AL3474" s="51">
        <f t="shared" si="1140"/>
        <v>0</v>
      </c>
      <c r="AM3474" s="296">
        <f>IFERROR(IF(VLOOKUP($C3474,Listen!$A$2:$F$45,6,0)="Ja",MAX(BC3474:BD3474),D_SAV!$BC3474),0)</f>
        <v>0</v>
      </c>
      <c r="AN3474" s="51">
        <f t="shared" si="1141"/>
        <v>0</v>
      </c>
      <c r="AP3474" s="304">
        <f t="shared" si="1142"/>
        <v>0</v>
      </c>
      <c r="AQ3474" s="304">
        <f t="shared" si="1143"/>
        <v>0</v>
      </c>
      <c r="AR3474" s="304">
        <f t="shared" si="1144"/>
        <v>0</v>
      </c>
      <c r="AS3474" s="304">
        <f t="shared" si="1145"/>
        <v>0</v>
      </c>
      <c r="AT3474" s="304">
        <f t="shared" si="1146"/>
        <v>0</v>
      </c>
      <c r="AU3474" s="304">
        <f t="shared" si="1147"/>
        <v>0</v>
      </c>
      <c r="AV3474" s="304">
        <f t="shared" si="1148"/>
        <v>0</v>
      </c>
      <c r="AW3474" s="304">
        <f t="shared" si="1149"/>
        <v>0</v>
      </c>
      <c r="AX3474" s="304">
        <f t="shared" si="1150"/>
        <v>0</v>
      </c>
      <c r="AY3474" s="304">
        <f t="shared" si="1151"/>
        <v>0</v>
      </c>
      <c r="AZ3474" s="304">
        <f t="shared" si="1152"/>
        <v>0</v>
      </c>
      <c r="BA3474" s="304">
        <f t="shared" si="1153"/>
        <v>0</v>
      </c>
      <c r="BB3474" s="304">
        <f t="shared" si="1154"/>
        <v>0</v>
      </c>
      <c r="BC3474" s="304">
        <f t="shared" si="1155"/>
        <v>0</v>
      </c>
      <c r="BD3474" s="304">
        <f t="shared" si="1156"/>
        <v>0</v>
      </c>
      <c r="BE3474" s="304">
        <f>IFERROR(IF(VLOOKUP($C3474,Listen!$A$2:$F$45,6,0)="Ja",BB3474-MAX(BC3474:BD3474),BB3474-BC3474),0)</f>
        <v>0</v>
      </c>
    </row>
    <row r="3475" spans="1:57" x14ac:dyDescent="0.25">
      <c r="A3475" s="320" t="str">
        <f>IF(AND(D3475&lt;&gt;0,C3475&lt;&gt;0,E3475&lt;&gt;0),IF(B3475&lt;&gt;0,CONCATENATE(B3475,"-AGr",VLOOKUP(C3475,Listen!$A$2:$D$45,4,FALSE),"-",D3475,"-",E3475,),CONCATENATE("AGr",VLOOKUP(C3475,Listen!$A$2:$D$45,4,FALSE),"-",D3475,"-",E3475)),"keine vollständige ID")</f>
        <v>keine vollständige ID</v>
      </c>
      <c r="B3475" s="301"/>
      <c r="C3475" s="287"/>
      <c r="D3475" s="34"/>
      <c r="E3475" s="306"/>
      <c r="F3475" s="116"/>
      <c r="G3475" s="17"/>
      <c r="H3475" s="17"/>
      <c r="I3475" s="17"/>
      <c r="J3475" s="17"/>
      <c r="K3475" s="17"/>
      <c r="L3475" s="17"/>
      <c r="M3475" s="17"/>
      <c r="N3475" s="17"/>
      <c r="O3475" s="116"/>
      <c r="P3475" s="117">
        <f>IF(D3475&gt;A_Stammdaten!$B$12,0,SUM(G3475,H3475,J3475,L3475:M3475)-SUM(I3475,K3475,N3475:O3475))</f>
        <v>0</v>
      </c>
      <c r="Q3475" s="17"/>
      <c r="R3475" s="17"/>
      <c r="S3475" s="17"/>
      <c r="T3475" s="17"/>
      <c r="U3475" s="62">
        <f t="shared" si="1136"/>
        <v>0</v>
      </c>
      <c r="V3475" s="34"/>
      <c r="W3475" s="34"/>
      <c r="X3475" s="34"/>
      <c r="Y3475" s="34"/>
      <c r="Z3475" s="34"/>
      <c r="AA3475" s="63" t="str">
        <f t="shared" si="1137"/>
        <v>-</v>
      </c>
      <c r="AB3475" s="63" t="str">
        <f t="shared" si="1138"/>
        <v>-</v>
      </c>
      <c r="AC3475" s="63">
        <f>IF(ISBLANK($C3475),0,VLOOKUP($C3475,Listen!$A$2:$C$45,2,FALSE))</f>
        <v>0</v>
      </c>
      <c r="AD3475" s="63">
        <f>IF(ISBLANK($C3475),0,VLOOKUP($C3475,Listen!$A$2:$C$45,3,FALSE))</f>
        <v>0</v>
      </c>
      <c r="AE3475" s="49">
        <f t="shared" si="1139"/>
        <v>0</v>
      </c>
      <c r="AF3475" s="49">
        <f t="shared" si="1139"/>
        <v>0</v>
      </c>
      <c r="AG3475" s="49">
        <f>IFERROR(IF(OR($V3475&lt;&gt;"Ja",VLOOKUP($C3475,Listen!$A$2:$F$45,5,0)="Nein",D3475&lt;IF(C3475="LNG Anbindungsanlagen gemäß separater Festlegung",2022,2023)),$AC3475,$AA3475),0)</f>
        <v>0</v>
      </c>
      <c r="AH3475" s="49">
        <f>IFERROR(IF(OR($V3475&lt;&gt;"Ja",VLOOKUP($C3475,Listen!$A$2:$F$45,5,0)="Nein",D3475&lt;IF(C3475="LNG Anbindungsanlagen gemäß separater Festlegung",2022,2023)),$AC3475,$AA3475),0)</f>
        <v>0</v>
      </c>
      <c r="AI3475" s="49">
        <f>IFERROR(IF(OR($W3475&lt;&gt;"Ja",VLOOKUP($C3475,Listen!$A$2:$F$45,6,0)="Nein"),$AC3475,$AB3475),0)</f>
        <v>0</v>
      </c>
      <c r="AJ3475" s="49">
        <f>IFERROR(IF(OR($W3475&lt;&gt;"Ja",VLOOKUP($C3475,Listen!$A$2:$F$45,6,0)="Nein"),$AC3475,$AB3475),0)</f>
        <v>0</v>
      </c>
      <c r="AK3475" s="49">
        <f>IFERROR(IF(OR($W3475&lt;&gt;"Ja",VLOOKUP($C3475,Listen!$A$2:$F$45,6,0)="Nein"),$AC3475,$AB3475),0)</f>
        <v>0</v>
      </c>
      <c r="AL3475" s="51">
        <f t="shared" si="1140"/>
        <v>0</v>
      </c>
      <c r="AM3475" s="296">
        <f>IFERROR(IF(VLOOKUP($C3475,Listen!$A$2:$F$45,6,0)="Ja",MAX(BC3475:BD3475),D_SAV!$BC3475),0)</f>
        <v>0</v>
      </c>
      <c r="AN3475" s="51">
        <f t="shared" si="1141"/>
        <v>0</v>
      </c>
      <c r="AP3475" s="304">
        <f t="shared" si="1142"/>
        <v>0</v>
      </c>
      <c r="AQ3475" s="304">
        <f t="shared" si="1143"/>
        <v>0</v>
      </c>
      <c r="AR3475" s="304">
        <f t="shared" si="1144"/>
        <v>0</v>
      </c>
      <c r="AS3475" s="304">
        <f t="shared" si="1145"/>
        <v>0</v>
      </c>
      <c r="AT3475" s="304">
        <f t="shared" si="1146"/>
        <v>0</v>
      </c>
      <c r="AU3475" s="304">
        <f t="shared" si="1147"/>
        <v>0</v>
      </c>
      <c r="AV3475" s="304">
        <f t="shared" si="1148"/>
        <v>0</v>
      </c>
      <c r="AW3475" s="304">
        <f t="shared" si="1149"/>
        <v>0</v>
      </c>
      <c r="AX3475" s="304">
        <f t="shared" si="1150"/>
        <v>0</v>
      </c>
      <c r="AY3475" s="304">
        <f t="shared" si="1151"/>
        <v>0</v>
      </c>
      <c r="AZ3475" s="304">
        <f t="shared" si="1152"/>
        <v>0</v>
      </c>
      <c r="BA3475" s="304">
        <f t="shared" si="1153"/>
        <v>0</v>
      </c>
      <c r="BB3475" s="304">
        <f t="shared" si="1154"/>
        <v>0</v>
      </c>
      <c r="BC3475" s="304">
        <f t="shared" si="1155"/>
        <v>0</v>
      </c>
      <c r="BD3475" s="304">
        <f t="shared" si="1156"/>
        <v>0</v>
      </c>
      <c r="BE3475" s="304">
        <f>IFERROR(IF(VLOOKUP($C3475,Listen!$A$2:$F$45,6,0)="Ja",BB3475-MAX(BC3475:BD3475),BB3475-BC3475),0)</f>
        <v>0</v>
      </c>
    </row>
    <row r="3476" spans="1:57" x14ac:dyDescent="0.25">
      <c r="A3476" s="320" t="str">
        <f>IF(AND(D3476&lt;&gt;0,C3476&lt;&gt;0,E3476&lt;&gt;0),IF(B3476&lt;&gt;0,CONCATENATE(B3476,"-AGr",VLOOKUP(C3476,Listen!$A$2:$D$45,4,FALSE),"-",D3476,"-",E3476,),CONCATENATE("AGr",VLOOKUP(C3476,Listen!$A$2:$D$45,4,FALSE),"-",D3476,"-",E3476)),"keine vollständige ID")</f>
        <v>keine vollständige ID</v>
      </c>
      <c r="B3476" s="301"/>
      <c r="C3476" s="287"/>
      <c r="D3476" s="34"/>
      <c r="E3476" s="306"/>
      <c r="F3476" s="116"/>
      <c r="G3476" s="17"/>
      <c r="H3476" s="17"/>
      <c r="I3476" s="17"/>
      <c r="J3476" s="17"/>
      <c r="K3476" s="17"/>
      <c r="L3476" s="17"/>
      <c r="M3476" s="17"/>
      <c r="N3476" s="17"/>
      <c r="O3476" s="116"/>
      <c r="P3476" s="117">
        <f>IF(D3476&gt;A_Stammdaten!$B$12,0,SUM(G3476,H3476,J3476,L3476:M3476)-SUM(I3476,K3476,N3476:O3476))</f>
        <v>0</v>
      </c>
      <c r="Q3476" s="17"/>
      <c r="R3476" s="17"/>
      <c r="S3476" s="17"/>
      <c r="T3476" s="17"/>
      <c r="U3476" s="62">
        <f t="shared" si="1136"/>
        <v>0</v>
      </c>
      <c r="V3476" s="34"/>
      <c r="W3476" s="34"/>
      <c r="X3476" s="34"/>
      <c r="Y3476" s="34"/>
      <c r="Z3476" s="34"/>
      <c r="AA3476" s="63" t="str">
        <f t="shared" si="1137"/>
        <v>-</v>
      </c>
      <c r="AB3476" s="63" t="str">
        <f t="shared" si="1138"/>
        <v>-</v>
      </c>
      <c r="AC3476" s="63">
        <f>IF(ISBLANK($C3476),0,VLOOKUP($C3476,Listen!$A$2:$C$45,2,FALSE))</f>
        <v>0</v>
      </c>
      <c r="AD3476" s="63">
        <f>IF(ISBLANK($C3476),0,VLOOKUP($C3476,Listen!$A$2:$C$45,3,FALSE))</f>
        <v>0</v>
      </c>
      <c r="AE3476" s="49">
        <f t="shared" si="1139"/>
        <v>0</v>
      </c>
      <c r="AF3476" s="49">
        <f t="shared" si="1139"/>
        <v>0</v>
      </c>
      <c r="AG3476" s="49">
        <f>IFERROR(IF(OR($V3476&lt;&gt;"Ja",VLOOKUP($C3476,Listen!$A$2:$F$45,5,0)="Nein",D3476&lt;IF(C3476="LNG Anbindungsanlagen gemäß separater Festlegung",2022,2023)),$AC3476,$AA3476),0)</f>
        <v>0</v>
      </c>
      <c r="AH3476" s="49">
        <f>IFERROR(IF(OR($V3476&lt;&gt;"Ja",VLOOKUP($C3476,Listen!$A$2:$F$45,5,0)="Nein",D3476&lt;IF(C3476="LNG Anbindungsanlagen gemäß separater Festlegung",2022,2023)),$AC3476,$AA3476),0)</f>
        <v>0</v>
      </c>
      <c r="AI3476" s="49">
        <f>IFERROR(IF(OR($W3476&lt;&gt;"Ja",VLOOKUP($C3476,Listen!$A$2:$F$45,6,0)="Nein"),$AC3476,$AB3476),0)</f>
        <v>0</v>
      </c>
      <c r="AJ3476" s="49">
        <f>IFERROR(IF(OR($W3476&lt;&gt;"Ja",VLOOKUP($C3476,Listen!$A$2:$F$45,6,0)="Nein"),$AC3476,$AB3476),0)</f>
        <v>0</v>
      </c>
      <c r="AK3476" s="49">
        <f>IFERROR(IF(OR($W3476&lt;&gt;"Ja",VLOOKUP($C3476,Listen!$A$2:$F$45,6,0)="Nein"),$AC3476,$AB3476),0)</f>
        <v>0</v>
      </c>
      <c r="AL3476" s="51">
        <f t="shared" si="1140"/>
        <v>0</v>
      </c>
      <c r="AM3476" s="296">
        <f>IFERROR(IF(VLOOKUP($C3476,Listen!$A$2:$F$45,6,0)="Ja",MAX(BC3476:BD3476),D_SAV!$BC3476),0)</f>
        <v>0</v>
      </c>
      <c r="AN3476" s="51">
        <f t="shared" si="1141"/>
        <v>0</v>
      </c>
      <c r="AP3476" s="304">
        <f t="shared" si="1142"/>
        <v>0</v>
      </c>
      <c r="AQ3476" s="304">
        <f t="shared" si="1143"/>
        <v>0</v>
      </c>
      <c r="AR3476" s="304">
        <f t="shared" si="1144"/>
        <v>0</v>
      </c>
      <c r="AS3476" s="304">
        <f t="shared" si="1145"/>
        <v>0</v>
      </c>
      <c r="AT3476" s="304">
        <f t="shared" si="1146"/>
        <v>0</v>
      </c>
      <c r="AU3476" s="304">
        <f t="shared" si="1147"/>
        <v>0</v>
      </c>
      <c r="AV3476" s="304">
        <f t="shared" si="1148"/>
        <v>0</v>
      </c>
      <c r="AW3476" s="304">
        <f t="shared" si="1149"/>
        <v>0</v>
      </c>
      <c r="AX3476" s="304">
        <f t="shared" si="1150"/>
        <v>0</v>
      </c>
      <c r="AY3476" s="304">
        <f t="shared" si="1151"/>
        <v>0</v>
      </c>
      <c r="AZ3476" s="304">
        <f t="shared" si="1152"/>
        <v>0</v>
      </c>
      <c r="BA3476" s="304">
        <f t="shared" si="1153"/>
        <v>0</v>
      </c>
      <c r="BB3476" s="304">
        <f t="shared" si="1154"/>
        <v>0</v>
      </c>
      <c r="BC3476" s="304">
        <f t="shared" si="1155"/>
        <v>0</v>
      </c>
      <c r="BD3476" s="304">
        <f t="shared" si="1156"/>
        <v>0</v>
      </c>
      <c r="BE3476" s="304">
        <f>IFERROR(IF(VLOOKUP($C3476,Listen!$A$2:$F$45,6,0)="Ja",BB3476-MAX(BC3476:BD3476),BB3476-BC3476),0)</f>
        <v>0</v>
      </c>
    </row>
    <row r="3477" spans="1:57" x14ac:dyDescent="0.25">
      <c r="A3477" s="320" t="str">
        <f>IF(AND(D3477&lt;&gt;0,C3477&lt;&gt;0,E3477&lt;&gt;0),IF(B3477&lt;&gt;0,CONCATENATE(B3477,"-AGr",VLOOKUP(C3477,Listen!$A$2:$D$45,4,FALSE),"-",D3477,"-",E3477,),CONCATENATE("AGr",VLOOKUP(C3477,Listen!$A$2:$D$45,4,FALSE),"-",D3477,"-",E3477)),"keine vollständige ID")</f>
        <v>keine vollständige ID</v>
      </c>
      <c r="B3477" s="301"/>
      <c r="C3477" s="287"/>
      <c r="D3477" s="34"/>
      <c r="E3477" s="306"/>
      <c r="F3477" s="116"/>
      <c r="G3477" s="17"/>
      <c r="H3477" s="17"/>
      <c r="I3477" s="17"/>
      <c r="J3477" s="17"/>
      <c r="K3477" s="17"/>
      <c r="L3477" s="17"/>
      <c r="M3477" s="17"/>
      <c r="N3477" s="17"/>
      <c r="O3477" s="116"/>
      <c r="P3477" s="117">
        <f>IF(D3477&gt;A_Stammdaten!$B$12,0,SUM(G3477,H3477,J3477,L3477:M3477)-SUM(I3477,K3477,N3477:O3477))</f>
        <v>0</v>
      </c>
      <c r="Q3477" s="17"/>
      <c r="R3477" s="17"/>
      <c r="S3477" s="17"/>
      <c r="T3477" s="17"/>
      <c r="U3477" s="62">
        <f t="shared" si="1136"/>
        <v>0</v>
      </c>
      <c r="V3477" s="34"/>
      <c r="W3477" s="34"/>
      <c r="X3477" s="34"/>
      <c r="Y3477" s="34"/>
      <c r="Z3477" s="34"/>
      <c r="AA3477" s="63" t="str">
        <f t="shared" si="1137"/>
        <v>-</v>
      </c>
      <c r="AB3477" s="63" t="str">
        <f t="shared" si="1138"/>
        <v>-</v>
      </c>
      <c r="AC3477" s="63">
        <f>IF(ISBLANK($C3477),0,VLOOKUP($C3477,Listen!$A$2:$C$45,2,FALSE))</f>
        <v>0</v>
      </c>
      <c r="AD3477" s="63">
        <f>IF(ISBLANK($C3477),0,VLOOKUP($C3477,Listen!$A$2:$C$45,3,FALSE))</f>
        <v>0</v>
      </c>
      <c r="AE3477" s="49">
        <f t="shared" si="1139"/>
        <v>0</v>
      </c>
      <c r="AF3477" s="49">
        <f t="shared" si="1139"/>
        <v>0</v>
      </c>
      <c r="AG3477" s="49">
        <f>IFERROR(IF(OR($V3477&lt;&gt;"Ja",VLOOKUP($C3477,Listen!$A$2:$F$45,5,0)="Nein",D3477&lt;IF(C3477="LNG Anbindungsanlagen gemäß separater Festlegung",2022,2023)),$AC3477,$AA3477),0)</f>
        <v>0</v>
      </c>
      <c r="AH3477" s="49">
        <f>IFERROR(IF(OR($V3477&lt;&gt;"Ja",VLOOKUP($C3477,Listen!$A$2:$F$45,5,0)="Nein",D3477&lt;IF(C3477="LNG Anbindungsanlagen gemäß separater Festlegung",2022,2023)),$AC3477,$AA3477),0)</f>
        <v>0</v>
      </c>
      <c r="AI3477" s="49">
        <f>IFERROR(IF(OR($W3477&lt;&gt;"Ja",VLOOKUP($C3477,Listen!$A$2:$F$45,6,0)="Nein"),$AC3477,$AB3477),0)</f>
        <v>0</v>
      </c>
      <c r="AJ3477" s="49">
        <f>IFERROR(IF(OR($W3477&lt;&gt;"Ja",VLOOKUP($C3477,Listen!$A$2:$F$45,6,0)="Nein"),$AC3477,$AB3477),0)</f>
        <v>0</v>
      </c>
      <c r="AK3477" s="49">
        <f>IFERROR(IF(OR($W3477&lt;&gt;"Ja",VLOOKUP($C3477,Listen!$A$2:$F$45,6,0)="Nein"),$AC3477,$AB3477),0)</f>
        <v>0</v>
      </c>
      <c r="AL3477" s="51">
        <f t="shared" si="1140"/>
        <v>0</v>
      </c>
      <c r="AM3477" s="296">
        <f>IFERROR(IF(VLOOKUP($C3477,Listen!$A$2:$F$45,6,0)="Ja",MAX(BC3477:BD3477),D_SAV!$BC3477),0)</f>
        <v>0</v>
      </c>
      <c r="AN3477" s="51">
        <f t="shared" si="1141"/>
        <v>0</v>
      </c>
      <c r="AP3477" s="304">
        <f t="shared" si="1142"/>
        <v>0</v>
      </c>
      <c r="AQ3477" s="304">
        <f t="shared" si="1143"/>
        <v>0</v>
      </c>
      <c r="AR3477" s="304">
        <f t="shared" si="1144"/>
        <v>0</v>
      </c>
      <c r="AS3477" s="304">
        <f t="shared" si="1145"/>
        <v>0</v>
      </c>
      <c r="AT3477" s="304">
        <f t="shared" si="1146"/>
        <v>0</v>
      </c>
      <c r="AU3477" s="304">
        <f t="shared" si="1147"/>
        <v>0</v>
      </c>
      <c r="AV3477" s="304">
        <f t="shared" si="1148"/>
        <v>0</v>
      </c>
      <c r="AW3477" s="304">
        <f t="shared" si="1149"/>
        <v>0</v>
      </c>
      <c r="AX3477" s="304">
        <f t="shared" si="1150"/>
        <v>0</v>
      </c>
      <c r="AY3477" s="304">
        <f t="shared" si="1151"/>
        <v>0</v>
      </c>
      <c r="AZ3477" s="304">
        <f t="shared" si="1152"/>
        <v>0</v>
      </c>
      <c r="BA3477" s="304">
        <f t="shared" si="1153"/>
        <v>0</v>
      </c>
      <c r="BB3477" s="304">
        <f t="shared" si="1154"/>
        <v>0</v>
      </c>
      <c r="BC3477" s="304">
        <f t="shared" si="1155"/>
        <v>0</v>
      </c>
      <c r="BD3477" s="304">
        <f t="shared" si="1156"/>
        <v>0</v>
      </c>
      <c r="BE3477" s="304">
        <f>IFERROR(IF(VLOOKUP($C3477,Listen!$A$2:$F$45,6,0)="Ja",BB3477-MAX(BC3477:BD3477),BB3477-BC3477),0)</f>
        <v>0</v>
      </c>
    </row>
    <row r="3478" spans="1:57" x14ac:dyDescent="0.25">
      <c r="A3478" s="320" t="str">
        <f>IF(AND(D3478&lt;&gt;0,C3478&lt;&gt;0,E3478&lt;&gt;0),IF(B3478&lt;&gt;0,CONCATENATE(B3478,"-AGr",VLOOKUP(C3478,Listen!$A$2:$D$45,4,FALSE),"-",D3478,"-",E3478,),CONCATENATE("AGr",VLOOKUP(C3478,Listen!$A$2:$D$45,4,FALSE),"-",D3478,"-",E3478)),"keine vollständige ID")</f>
        <v>keine vollständige ID</v>
      </c>
      <c r="B3478" s="301"/>
      <c r="C3478" s="287"/>
      <c r="D3478" s="34"/>
      <c r="E3478" s="306"/>
      <c r="F3478" s="116"/>
      <c r="G3478" s="17"/>
      <c r="H3478" s="17"/>
      <c r="I3478" s="17"/>
      <c r="J3478" s="17"/>
      <c r="K3478" s="17"/>
      <c r="L3478" s="17"/>
      <c r="M3478" s="17"/>
      <c r="N3478" s="17"/>
      <c r="O3478" s="116"/>
      <c r="P3478" s="117">
        <f>IF(D3478&gt;A_Stammdaten!$B$12,0,SUM(G3478,H3478,J3478,L3478:M3478)-SUM(I3478,K3478,N3478:O3478))</f>
        <v>0</v>
      </c>
      <c r="Q3478" s="17"/>
      <c r="R3478" s="17"/>
      <c r="S3478" s="17"/>
      <c r="T3478" s="17"/>
      <c r="U3478" s="62">
        <f t="shared" si="1136"/>
        <v>0</v>
      </c>
      <c r="V3478" s="34"/>
      <c r="W3478" s="34"/>
      <c r="X3478" s="34"/>
      <c r="Y3478" s="34"/>
      <c r="Z3478" s="34"/>
      <c r="AA3478" s="63" t="str">
        <f t="shared" si="1137"/>
        <v>-</v>
      </c>
      <c r="AB3478" s="63" t="str">
        <f t="shared" si="1138"/>
        <v>-</v>
      </c>
      <c r="AC3478" s="63">
        <f>IF(ISBLANK($C3478),0,VLOOKUP($C3478,Listen!$A$2:$C$45,2,FALSE))</f>
        <v>0</v>
      </c>
      <c r="AD3478" s="63">
        <f>IF(ISBLANK($C3478),0,VLOOKUP($C3478,Listen!$A$2:$C$45,3,FALSE))</f>
        <v>0</v>
      </c>
      <c r="AE3478" s="49">
        <f t="shared" si="1139"/>
        <v>0</v>
      </c>
      <c r="AF3478" s="49">
        <f t="shared" si="1139"/>
        <v>0</v>
      </c>
      <c r="AG3478" s="49">
        <f>IFERROR(IF(OR($V3478&lt;&gt;"Ja",VLOOKUP($C3478,Listen!$A$2:$F$45,5,0)="Nein",D3478&lt;IF(C3478="LNG Anbindungsanlagen gemäß separater Festlegung",2022,2023)),$AC3478,$AA3478),0)</f>
        <v>0</v>
      </c>
      <c r="AH3478" s="49">
        <f>IFERROR(IF(OR($V3478&lt;&gt;"Ja",VLOOKUP($C3478,Listen!$A$2:$F$45,5,0)="Nein",D3478&lt;IF(C3478="LNG Anbindungsanlagen gemäß separater Festlegung",2022,2023)),$AC3478,$AA3478),0)</f>
        <v>0</v>
      </c>
      <c r="AI3478" s="49">
        <f>IFERROR(IF(OR($W3478&lt;&gt;"Ja",VLOOKUP($C3478,Listen!$A$2:$F$45,6,0)="Nein"),$AC3478,$AB3478),0)</f>
        <v>0</v>
      </c>
      <c r="AJ3478" s="49">
        <f>IFERROR(IF(OR($W3478&lt;&gt;"Ja",VLOOKUP($C3478,Listen!$A$2:$F$45,6,0)="Nein"),$AC3478,$AB3478),0)</f>
        <v>0</v>
      </c>
      <c r="AK3478" s="49">
        <f>IFERROR(IF(OR($W3478&lt;&gt;"Ja",VLOOKUP($C3478,Listen!$A$2:$F$45,6,0)="Nein"),$AC3478,$AB3478),0)</f>
        <v>0</v>
      </c>
      <c r="AL3478" s="51">
        <f t="shared" si="1140"/>
        <v>0</v>
      </c>
      <c r="AM3478" s="296">
        <f>IFERROR(IF(VLOOKUP($C3478,Listen!$A$2:$F$45,6,0)="Ja",MAX(BC3478:BD3478),D_SAV!$BC3478),0)</f>
        <v>0</v>
      </c>
      <c r="AN3478" s="51">
        <f t="shared" si="1141"/>
        <v>0</v>
      </c>
      <c r="AP3478" s="304">
        <f t="shared" si="1142"/>
        <v>0</v>
      </c>
      <c r="AQ3478" s="304">
        <f t="shared" si="1143"/>
        <v>0</v>
      </c>
      <c r="AR3478" s="304">
        <f t="shared" si="1144"/>
        <v>0</v>
      </c>
      <c r="AS3478" s="304">
        <f t="shared" si="1145"/>
        <v>0</v>
      </c>
      <c r="AT3478" s="304">
        <f t="shared" si="1146"/>
        <v>0</v>
      </c>
      <c r="AU3478" s="304">
        <f t="shared" si="1147"/>
        <v>0</v>
      </c>
      <c r="AV3478" s="304">
        <f t="shared" si="1148"/>
        <v>0</v>
      </c>
      <c r="AW3478" s="304">
        <f t="shared" si="1149"/>
        <v>0</v>
      </c>
      <c r="AX3478" s="304">
        <f t="shared" si="1150"/>
        <v>0</v>
      </c>
      <c r="AY3478" s="304">
        <f t="shared" si="1151"/>
        <v>0</v>
      </c>
      <c r="AZ3478" s="304">
        <f t="shared" si="1152"/>
        <v>0</v>
      </c>
      <c r="BA3478" s="304">
        <f t="shared" si="1153"/>
        <v>0</v>
      </c>
      <c r="BB3478" s="304">
        <f t="shared" si="1154"/>
        <v>0</v>
      </c>
      <c r="BC3478" s="304">
        <f t="shared" si="1155"/>
        <v>0</v>
      </c>
      <c r="BD3478" s="304">
        <f t="shared" si="1156"/>
        <v>0</v>
      </c>
      <c r="BE3478" s="304">
        <f>IFERROR(IF(VLOOKUP($C3478,Listen!$A$2:$F$45,6,0)="Ja",BB3478-MAX(BC3478:BD3478),BB3478-BC3478),0)</f>
        <v>0</v>
      </c>
    </row>
    <row r="3479" spans="1:57" x14ac:dyDescent="0.25">
      <c r="A3479" s="320" t="str">
        <f>IF(AND(D3479&lt;&gt;0,C3479&lt;&gt;0,E3479&lt;&gt;0),IF(B3479&lt;&gt;0,CONCATENATE(B3479,"-AGr",VLOOKUP(C3479,Listen!$A$2:$D$45,4,FALSE),"-",D3479,"-",E3479,),CONCATENATE("AGr",VLOOKUP(C3479,Listen!$A$2:$D$45,4,FALSE),"-",D3479,"-",E3479)),"keine vollständige ID")</f>
        <v>keine vollständige ID</v>
      </c>
      <c r="B3479" s="301"/>
      <c r="C3479" s="287"/>
      <c r="D3479" s="34"/>
      <c r="E3479" s="306"/>
      <c r="F3479" s="116"/>
      <c r="G3479" s="17"/>
      <c r="H3479" s="17"/>
      <c r="I3479" s="17"/>
      <c r="J3479" s="17"/>
      <c r="K3479" s="17"/>
      <c r="L3479" s="17"/>
      <c r="M3479" s="17"/>
      <c r="N3479" s="17"/>
      <c r="O3479" s="116"/>
      <c r="P3479" s="117">
        <f>IF(D3479&gt;A_Stammdaten!$B$12,0,SUM(G3479,H3479,J3479,L3479:M3479)-SUM(I3479,K3479,N3479:O3479))</f>
        <v>0</v>
      </c>
      <c r="Q3479" s="17"/>
      <c r="R3479" s="17"/>
      <c r="S3479" s="17"/>
      <c r="T3479" s="17"/>
      <c r="U3479" s="62">
        <f t="shared" si="1136"/>
        <v>0</v>
      </c>
      <c r="V3479" s="34"/>
      <c r="W3479" s="34"/>
      <c r="X3479" s="34"/>
      <c r="Y3479" s="34"/>
      <c r="Z3479" s="34"/>
      <c r="AA3479" s="63" t="str">
        <f t="shared" si="1137"/>
        <v>-</v>
      </c>
      <c r="AB3479" s="63" t="str">
        <f t="shared" si="1138"/>
        <v>-</v>
      </c>
      <c r="AC3479" s="63">
        <f>IF(ISBLANK($C3479),0,VLOOKUP($C3479,Listen!$A$2:$C$45,2,FALSE))</f>
        <v>0</v>
      </c>
      <c r="AD3479" s="63">
        <f>IF(ISBLANK($C3479),0,VLOOKUP($C3479,Listen!$A$2:$C$45,3,FALSE))</f>
        <v>0</v>
      </c>
      <c r="AE3479" s="49">
        <f t="shared" si="1139"/>
        <v>0</v>
      </c>
      <c r="AF3479" s="49">
        <f t="shared" si="1139"/>
        <v>0</v>
      </c>
      <c r="AG3479" s="49">
        <f>IFERROR(IF(OR($V3479&lt;&gt;"Ja",VLOOKUP($C3479,Listen!$A$2:$F$45,5,0)="Nein",D3479&lt;IF(C3479="LNG Anbindungsanlagen gemäß separater Festlegung",2022,2023)),$AC3479,$AA3479),0)</f>
        <v>0</v>
      </c>
      <c r="AH3479" s="49">
        <f>IFERROR(IF(OR($V3479&lt;&gt;"Ja",VLOOKUP($C3479,Listen!$A$2:$F$45,5,0)="Nein",D3479&lt;IF(C3479="LNG Anbindungsanlagen gemäß separater Festlegung",2022,2023)),$AC3479,$AA3479),0)</f>
        <v>0</v>
      </c>
      <c r="AI3479" s="49">
        <f>IFERROR(IF(OR($W3479&lt;&gt;"Ja",VLOOKUP($C3479,Listen!$A$2:$F$45,6,0)="Nein"),$AC3479,$AB3479),0)</f>
        <v>0</v>
      </c>
      <c r="AJ3479" s="49">
        <f>IFERROR(IF(OR($W3479&lt;&gt;"Ja",VLOOKUP($C3479,Listen!$A$2:$F$45,6,0)="Nein"),$AC3479,$AB3479),0)</f>
        <v>0</v>
      </c>
      <c r="AK3479" s="49">
        <f>IFERROR(IF(OR($W3479&lt;&gt;"Ja",VLOOKUP($C3479,Listen!$A$2:$F$45,6,0)="Nein"),$AC3479,$AB3479),0)</f>
        <v>0</v>
      </c>
      <c r="AL3479" s="51">
        <f t="shared" si="1140"/>
        <v>0</v>
      </c>
      <c r="AM3479" s="296">
        <f>IFERROR(IF(VLOOKUP($C3479,Listen!$A$2:$F$45,6,0)="Ja",MAX(BC3479:BD3479),D_SAV!$BC3479),0)</f>
        <v>0</v>
      </c>
      <c r="AN3479" s="51">
        <f t="shared" si="1141"/>
        <v>0</v>
      </c>
      <c r="AP3479" s="304">
        <f t="shared" si="1142"/>
        <v>0</v>
      </c>
      <c r="AQ3479" s="304">
        <f t="shared" si="1143"/>
        <v>0</v>
      </c>
      <c r="AR3479" s="304">
        <f t="shared" si="1144"/>
        <v>0</v>
      </c>
      <c r="AS3479" s="304">
        <f t="shared" si="1145"/>
        <v>0</v>
      </c>
      <c r="AT3479" s="304">
        <f t="shared" si="1146"/>
        <v>0</v>
      </c>
      <c r="AU3479" s="304">
        <f t="shared" si="1147"/>
        <v>0</v>
      </c>
      <c r="AV3479" s="304">
        <f t="shared" si="1148"/>
        <v>0</v>
      </c>
      <c r="AW3479" s="304">
        <f t="shared" si="1149"/>
        <v>0</v>
      </c>
      <c r="AX3479" s="304">
        <f t="shared" si="1150"/>
        <v>0</v>
      </c>
      <c r="AY3479" s="304">
        <f t="shared" si="1151"/>
        <v>0</v>
      </c>
      <c r="AZ3479" s="304">
        <f t="shared" si="1152"/>
        <v>0</v>
      </c>
      <c r="BA3479" s="304">
        <f t="shared" si="1153"/>
        <v>0</v>
      </c>
      <c r="BB3479" s="304">
        <f t="shared" si="1154"/>
        <v>0</v>
      </c>
      <c r="BC3479" s="304">
        <f t="shared" si="1155"/>
        <v>0</v>
      </c>
      <c r="BD3479" s="304">
        <f t="shared" si="1156"/>
        <v>0</v>
      </c>
      <c r="BE3479" s="304">
        <f>IFERROR(IF(VLOOKUP($C3479,Listen!$A$2:$F$45,6,0)="Ja",BB3479-MAX(BC3479:BD3479),BB3479-BC3479),0)</f>
        <v>0</v>
      </c>
    </row>
    <row r="3480" spans="1:57" x14ac:dyDescent="0.25">
      <c r="A3480" s="320" t="str">
        <f>IF(AND(D3480&lt;&gt;0,C3480&lt;&gt;0,E3480&lt;&gt;0),IF(B3480&lt;&gt;0,CONCATENATE(B3480,"-AGr",VLOOKUP(C3480,Listen!$A$2:$D$45,4,FALSE),"-",D3480,"-",E3480,),CONCATENATE("AGr",VLOOKUP(C3480,Listen!$A$2:$D$45,4,FALSE),"-",D3480,"-",E3480)),"keine vollständige ID")</f>
        <v>keine vollständige ID</v>
      </c>
      <c r="B3480" s="301"/>
      <c r="C3480" s="287"/>
      <c r="D3480" s="34"/>
      <c r="E3480" s="306"/>
      <c r="F3480" s="116"/>
      <c r="G3480" s="17"/>
      <c r="H3480" s="17"/>
      <c r="I3480" s="17"/>
      <c r="J3480" s="17"/>
      <c r="K3480" s="17"/>
      <c r="L3480" s="17"/>
      <c r="M3480" s="17"/>
      <c r="N3480" s="17"/>
      <c r="O3480" s="116"/>
      <c r="P3480" s="117">
        <f>IF(D3480&gt;A_Stammdaten!$B$12,0,SUM(G3480,H3480,J3480,L3480:M3480)-SUM(I3480,K3480,N3480:O3480))</f>
        <v>0</v>
      </c>
      <c r="Q3480" s="17"/>
      <c r="R3480" s="17"/>
      <c r="S3480" s="17"/>
      <c r="T3480" s="17"/>
      <c r="U3480" s="62">
        <f t="shared" si="1136"/>
        <v>0</v>
      </c>
      <c r="V3480" s="34"/>
      <c r="W3480" s="34"/>
      <c r="X3480" s="34"/>
      <c r="Y3480" s="34"/>
      <c r="Z3480" s="34"/>
      <c r="AA3480" s="63" t="str">
        <f t="shared" si="1137"/>
        <v>-</v>
      </c>
      <c r="AB3480" s="63" t="str">
        <f t="shared" si="1138"/>
        <v>-</v>
      </c>
      <c r="AC3480" s="63">
        <f>IF(ISBLANK($C3480),0,VLOOKUP($C3480,Listen!$A$2:$C$45,2,FALSE))</f>
        <v>0</v>
      </c>
      <c r="AD3480" s="63">
        <f>IF(ISBLANK($C3480),0,VLOOKUP($C3480,Listen!$A$2:$C$45,3,FALSE))</f>
        <v>0</v>
      </c>
      <c r="AE3480" s="49">
        <f t="shared" si="1139"/>
        <v>0</v>
      </c>
      <c r="AF3480" s="49">
        <f t="shared" si="1139"/>
        <v>0</v>
      </c>
      <c r="AG3480" s="49">
        <f>IFERROR(IF(OR($V3480&lt;&gt;"Ja",VLOOKUP($C3480,Listen!$A$2:$F$45,5,0)="Nein",D3480&lt;IF(C3480="LNG Anbindungsanlagen gemäß separater Festlegung",2022,2023)),$AC3480,$AA3480),0)</f>
        <v>0</v>
      </c>
      <c r="AH3480" s="49">
        <f>IFERROR(IF(OR($V3480&lt;&gt;"Ja",VLOOKUP($C3480,Listen!$A$2:$F$45,5,0)="Nein",D3480&lt;IF(C3480="LNG Anbindungsanlagen gemäß separater Festlegung",2022,2023)),$AC3480,$AA3480),0)</f>
        <v>0</v>
      </c>
      <c r="AI3480" s="49">
        <f>IFERROR(IF(OR($W3480&lt;&gt;"Ja",VLOOKUP($C3480,Listen!$A$2:$F$45,6,0)="Nein"),$AC3480,$AB3480),0)</f>
        <v>0</v>
      </c>
      <c r="AJ3480" s="49">
        <f>IFERROR(IF(OR($W3480&lt;&gt;"Ja",VLOOKUP($C3480,Listen!$A$2:$F$45,6,0)="Nein"),$AC3480,$AB3480),0)</f>
        <v>0</v>
      </c>
      <c r="AK3480" s="49">
        <f>IFERROR(IF(OR($W3480&lt;&gt;"Ja",VLOOKUP($C3480,Listen!$A$2:$F$45,6,0)="Nein"),$AC3480,$AB3480),0)</f>
        <v>0</v>
      </c>
      <c r="AL3480" s="51">
        <f t="shared" si="1140"/>
        <v>0</v>
      </c>
      <c r="AM3480" s="296">
        <f>IFERROR(IF(VLOOKUP($C3480,Listen!$A$2:$F$45,6,0)="Ja",MAX(BC3480:BD3480),D_SAV!$BC3480),0)</f>
        <v>0</v>
      </c>
      <c r="AN3480" s="51">
        <f t="shared" si="1141"/>
        <v>0</v>
      </c>
      <c r="AP3480" s="304">
        <f t="shared" si="1142"/>
        <v>0</v>
      </c>
      <c r="AQ3480" s="304">
        <f t="shared" si="1143"/>
        <v>0</v>
      </c>
      <c r="AR3480" s="304">
        <f t="shared" si="1144"/>
        <v>0</v>
      </c>
      <c r="AS3480" s="304">
        <f t="shared" si="1145"/>
        <v>0</v>
      </c>
      <c r="AT3480" s="304">
        <f t="shared" si="1146"/>
        <v>0</v>
      </c>
      <c r="AU3480" s="304">
        <f t="shared" si="1147"/>
        <v>0</v>
      </c>
      <c r="AV3480" s="304">
        <f t="shared" si="1148"/>
        <v>0</v>
      </c>
      <c r="AW3480" s="304">
        <f t="shared" si="1149"/>
        <v>0</v>
      </c>
      <c r="AX3480" s="304">
        <f t="shared" si="1150"/>
        <v>0</v>
      </c>
      <c r="AY3480" s="304">
        <f t="shared" si="1151"/>
        <v>0</v>
      </c>
      <c r="AZ3480" s="304">
        <f t="shared" si="1152"/>
        <v>0</v>
      </c>
      <c r="BA3480" s="304">
        <f t="shared" si="1153"/>
        <v>0</v>
      </c>
      <c r="BB3480" s="304">
        <f t="shared" si="1154"/>
        <v>0</v>
      </c>
      <c r="BC3480" s="304">
        <f t="shared" si="1155"/>
        <v>0</v>
      </c>
      <c r="BD3480" s="304">
        <f t="shared" si="1156"/>
        <v>0</v>
      </c>
      <c r="BE3480" s="304">
        <f>IFERROR(IF(VLOOKUP($C3480,Listen!$A$2:$F$45,6,0)="Ja",BB3480-MAX(BC3480:BD3480),BB3480-BC3480),0)</f>
        <v>0</v>
      </c>
    </row>
    <row r="3481" spans="1:57" x14ac:dyDescent="0.25">
      <c r="A3481" s="320" t="str">
        <f>IF(AND(D3481&lt;&gt;0,C3481&lt;&gt;0,E3481&lt;&gt;0),IF(B3481&lt;&gt;0,CONCATENATE(B3481,"-AGr",VLOOKUP(C3481,Listen!$A$2:$D$45,4,FALSE),"-",D3481,"-",E3481,),CONCATENATE("AGr",VLOOKUP(C3481,Listen!$A$2:$D$45,4,FALSE),"-",D3481,"-",E3481)),"keine vollständige ID")</f>
        <v>keine vollständige ID</v>
      </c>
      <c r="B3481" s="301"/>
      <c r="C3481" s="287"/>
      <c r="D3481" s="34"/>
      <c r="E3481" s="306"/>
      <c r="F3481" s="116"/>
      <c r="G3481" s="17"/>
      <c r="H3481" s="17"/>
      <c r="I3481" s="17"/>
      <c r="J3481" s="17"/>
      <c r="K3481" s="17"/>
      <c r="L3481" s="17"/>
      <c r="M3481" s="17"/>
      <c r="N3481" s="17"/>
      <c r="O3481" s="116"/>
      <c r="P3481" s="117">
        <f>IF(D3481&gt;A_Stammdaten!$B$12,0,SUM(G3481,H3481,J3481,L3481:M3481)-SUM(I3481,K3481,N3481:O3481))</f>
        <v>0</v>
      </c>
      <c r="Q3481" s="17"/>
      <c r="R3481" s="17"/>
      <c r="S3481" s="17"/>
      <c r="T3481" s="17"/>
      <c r="U3481" s="62">
        <f t="shared" si="1136"/>
        <v>0</v>
      </c>
      <c r="V3481" s="34"/>
      <c r="W3481" s="34"/>
      <c r="X3481" s="34"/>
      <c r="Y3481" s="34"/>
      <c r="Z3481" s="34"/>
      <c r="AA3481" s="63" t="str">
        <f t="shared" si="1137"/>
        <v>-</v>
      </c>
      <c r="AB3481" s="63" t="str">
        <f t="shared" si="1138"/>
        <v>-</v>
      </c>
      <c r="AC3481" s="63">
        <f>IF(ISBLANK($C3481),0,VLOOKUP($C3481,Listen!$A$2:$C$45,2,FALSE))</f>
        <v>0</v>
      </c>
      <c r="AD3481" s="63">
        <f>IF(ISBLANK($C3481),0,VLOOKUP($C3481,Listen!$A$2:$C$45,3,FALSE))</f>
        <v>0</v>
      </c>
      <c r="AE3481" s="49">
        <f t="shared" si="1139"/>
        <v>0</v>
      </c>
      <c r="AF3481" s="49">
        <f t="shared" si="1139"/>
        <v>0</v>
      </c>
      <c r="AG3481" s="49">
        <f>IFERROR(IF(OR($V3481&lt;&gt;"Ja",VLOOKUP($C3481,Listen!$A$2:$F$45,5,0)="Nein",D3481&lt;IF(C3481="LNG Anbindungsanlagen gemäß separater Festlegung",2022,2023)),$AC3481,$AA3481),0)</f>
        <v>0</v>
      </c>
      <c r="AH3481" s="49">
        <f>IFERROR(IF(OR($V3481&lt;&gt;"Ja",VLOOKUP($C3481,Listen!$A$2:$F$45,5,0)="Nein",D3481&lt;IF(C3481="LNG Anbindungsanlagen gemäß separater Festlegung",2022,2023)),$AC3481,$AA3481),0)</f>
        <v>0</v>
      </c>
      <c r="AI3481" s="49">
        <f>IFERROR(IF(OR($W3481&lt;&gt;"Ja",VLOOKUP($C3481,Listen!$A$2:$F$45,6,0)="Nein"),$AC3481,$AB3481),0)</f>
        <v>0</v>
      </c>
      <c r="AJ3481" s="49">
        <f>IFERROR(IF(OR($W3481&lt;&gt;"Ja",VLOOKUP($C3481,Listen!$A$2:$F$45,6,0)="Nein"),$AC3481,$AB3481),0)</f>
        <v>0</v>
      </c>
      <c r="AK3481" s="49">
        <f>IFERROR(IF(OR($W3481&lt;&gt;"Ja",VLOOKUP($C3481,Listen!$A$2:$F$45,6,0)="Nein"),$AC3481,$AB3481),0)</f>
        <v>0</v>
      </c>
      <c r="AL3481" s="51">
        <f t="shared" si="1140"/>
        <v>0</v>
      </c>
      <c r="AM3481" s="296">
        <f>IFERROR(IF(VLOOKUP($C3481,Listen!$A$2:$F$45,6,0)="Ja",MAX(BC3481:BD3481),D_SAV!$BC3481),0)</f>
        <v>0</v>
      </c>
      <c r="AN3481" s="51">
        <f t="shared" si="1141"/>
        <v>0</v>
      </c>
      <c r="AP3481" s="304">
        <f t="shared" si="1142"/>
        <v>0</v>
      </c>
      <c r="AQ3481" s="304">
        <f t="shared" si="1143"/>
        <v>0</v>
      </c>
      <c r="AR3481" s="304">
        <f t="shared" si="1144"/>
        <v>0</v>
      </c>
      <c r="AS3481" s="304">
        <f t="shared" si="1145"/>
        <v>0</v>
      </c>
      <c r="AT3481" s="304">
        <f t="shared" si="1146"/>
        <v>0</v>
      </c>
      <c r="AU3481" s="304">
        <f t="shared" si="1147"/>
        <v>0</v>
      </c>
      <c r="AV3481" s="304">
        <f t="shared" si="1148"/>
        <v>0</v>
      </c>
      <c r="AW3481" s="304">
        <f t="shared" si="1149"/>
        <v>0</v>
      </c>
      <c r="AX3481" s="304">
        <f t="shared" si="1150"/>
        <v>0</v>
      </c>
      <c r="AY3481" s="304">
        <f t="shared" si="1151"/>
        <v>0</v>
      </c>
      <c r="AZ3481" s="304">
        <f t="shared" si="1152"/>
        <v>0</v>
      </c>
      <c r="BA3481" s="304">
        <f t="shared" si="1153"/>
        <v>0</v>
      </c>
      <c r="BB3481" s="304">
        <f t="shared" si="1154"/>
        <v>0</v>
      </c>
      <c r="BC3481" s="304">
        <f t="shared" si="1155"/>
        <v>0</v>
      </c>
      <c r="BD3481" s="304">
        <f t="shared" si="1156"/>
        <v>0</v>
      </c>
      <c r="BE3481" s="304">
        <f>IFERROR(IF(VLOOKUP($C3481,Listen!$A$2:$F$45,6,0)="Ja",BB3481-MAX(BC3481:BD3481),BB3481-BC3481),0)</f>
        <v>0</v>
      </c>
    </row>
    <row r="3482" spans="1:57" x14ac:dyDescent="0.25">
      <c r="A3482" s="320" t="str">
        <f>IF(AND(D3482&lt;&gt;0,C3482&lt;&gt;0,E3482&lt;&gt;0),IF(B3482&lt;&gt;0,CONCATENATE(B3482,"-AGr",VLOOKUP(C3482,Listen!$A$2:$D$45,4,FALSE),"-",D3482,"-",E3482,),CONCATENATE("AGr",VLOOKUP(C3482,Listen!$A$2:$D$45,4,FALSE),"-",D3482,"-",E3482)),"keine vollständige ID")</f>
        <v>keine vollständige ID</v>
      </c>
      <c r="B3482" s="301"/>
      <c r="C3482" s="287"/>
      <c r="D3482" s="34"/>
      <c r="E3482" s="306"/>
      <c r="F3482" s="116"/>
      <c r="G3482" s="17"/>
      <c r="H3482" s="17"/>
      <c r="I3482" s="17"/>
      <c r="J3482" s="17"/>
      <c r="K3482" s="17"/>
      <c r="L3482" s="17"/>
      <c r="M3482" s="17"/>
      <c r="N3482" s="17"/>
      <c r="O3482" s="116"/>
      <c r="P3482" s="117">
        <f>IF(D3482&gt;A_Stammdaten!$B$12,0,SUM(G3482,H3482,J3482,L3482:M3482)-SUM(I3482,K3482,N3482:O3482))</f>
        <v>0</v>
      </c>
      <c r="Q3482" s="17"/>
      <c r="R3482" s="17"/>
      <c r="S3482" s="17"/>
      <c r="T3482" s="17"/>
      <c r="U3482" s="62">
        <f t="shared" si="1136"/>
        <v>0</v>
      </c>
      <c r="V3482" s="34"/>
      <c r="W3482" s="34"/>
      <c r="X3482" s="34"/>
      <c r="Y3482" s="34"/>
      <c r="Z3482" s="34"/>
      <c r="AA3482" s="63" t="str">
        <f t="shared" si="1137"/>
        <v>-</v>
      </c>
      <c r="AB3482" s="63" t="str">
        <f t="shared" si="1138"/>
        <v>-</v>
      </c>
      <c r="AC3482" s="63">
        <f>IF(ISBLANK($C3482),0,VLOOKUP($C3482,Listen!$A$2:$C$45,2,FALSE))</f>
        <v>0</v>
      </c>
      <c r="AD3482" s="63">
        <f>IF(ISBLANK($C3482),0,VLOOKUP($C3482,Listen!$A$2:$C$45,3,FALSE))</f>
        <v>0</v>
      </c>
      <c r="AE3482" s="49">
        <f t="shared" si="1139"/>
        <v>0</v>
      </c>
      <c r="AF3482" s="49">
        <f t="shared" si="1139"/>
        <v>0</v>
      </c>
      <c r="AG3482" s="49">
        <f>IFERROR(IF(OR($V3482&lt;&gt;"Ja",VLOOKUP($C3482,Listen!$A$2:$F$45,5,0)="Nein",D3482&lt;IF(C3482="LNG Anbindungsanlagen gemäß separater Festlegung",2022,2023)),$AC3482,$AA3482),0)</f>
        <v>0</v>
      </c>
      <c r="AH3482" s="49">
        <f>IFERROR(IF(OR($V3482&lt;&gt;"Ja",VLOOKUP($C3482,Listen!$A$2:$F$45,5,0)="Nein",D3482&lt;IF(C3482="LNG Anbindungsanlagen gemäß separater Festlegung",2022,2023)),$AC3482,$AA3482),0)</f>
        <v>0</v>
      </c>
      <c r="AI3482" s="49">
        <f>IFERROR(IF(OR($W3482&lt;&gt;"Ja",VLOOKUP($C3482,Listen!$A$2:$F$45,6,0)="Nein"),$AC3482,$AB3482),0)</f>
        <v>0</v>
      </c>
      <c r="AJ3482" s="49">
        <f>IFERROR(IF(OR($W3482&lt;&gt;"Ja",VLOOKUP($C3482,Listen!$A$2:$F$45,6,0)="Nein"),$AC3482,$AB3482),0)</f>
        <v>0</v>
      </c>
      <c r="AK3482" s="49">
        <f>IFERROR(IF(OR($W3482&lt;&gt;"Ja",VLOOKUP($C3482,Listen!$A$2:$F$45,6,0)="Nein"),$AC3482,$AB3482),0)</f>
        <v>0</v>
      </c>
      <c r="AL3482" s="51">
        <f t="shared" si="1140"/>
        <v>0</v>
      </c>
      <c r="AM3482" s="296">
        <f>IFERROR(IF(VLOOKUP($C3482,Listen!$A$2:$F$45,6,0)="Ja",MAX(BC3482:BD3482),D_SAV!$BC3482),0)</f>
        <v>0</v>
      </c>
      <c r="AN3482" s="51">
        <f t="shared" si="1141"/>
        <v>0</v>
      </c>
      <c r="AP3482" s="304">
        <f t="shared" si="1142"/>
        <v>0</v>
      </c>
      <c r="AQ3482" s="304">
        <f t="shared" si="1143"/>
        <v>0</v>
      </c>
      <c r="AR3482" s="304">
        <f t="shared" si="1144"/>
        <v>0</v>
      </c>
      <c r="AS3482" s="304">
        <f t="shared" si="1145"/>
        <v>0</v>
      </c>
      <c r="AT3482" s="304">
        <f t="shared" si="1146"/>
        <v>0</v>
      </c>
      <c r="AU3482" s="304">
        <f t="shared" si="1147"/>
        <v>0</v>
      </c>
      <c r="AV3482" s="304">
        <f t="shared" si="1148"/>
        <v>0</v>
      </c>
      <c r="AW3482" s="304">
        <f t="shared" si="1149"/>
        <v>0</v>
      </c>
      <c r="AX3482" s="304">
        <f t="shared" si="1150"/>
        <v>0</v>
      </c>
      <c r="AY3482" s="304">
        <f t="shared" si="1151"/>
        <v>0</v>
      </c>
      <c r="AZ3482" s="304">
        <f t="shared" si="1152"/>
        <v>0</v>
      </c>
      <c r="BA3482" s="304">
        <f t="shared" si="1153"/>
        <v>0</v>
      </c>
      <c r="BB3482" s="304">
        <f t="shared" si="1154"/>
        <v>0</v>
      </c>
      <c r="BC3482" s="304">
        <f t="shared" si="1155"/>
        <v>0</v>
      </c>
      <c r="BD3482" s="304">
        <f t="shared" si="1156"/>
        <v>0</v>
      </c>
      <c r="BE3482" s="304">
        <f>IFERROR(IF(VLOOKUP($C3482,Listen!$A$2:$F$45,6,0)="Ja",BB3482-MAX(BC3482:BD3482),BB3482-BC3482),0)</f>
        <v>0</v>
      </c>
    </row>
    <row r="3483" spans="1:57" x14ac:dyDescent="0.25">
      <c r="A3483" s="320" t="str">
        <f>IF(AND(D3483&lt;&gt;0,C3483&lt;&gt;0,E3483&lt;&gt;0),IF(B3483&lt;&gt;0,CONCATENATE(B3483,"-AGr",VLOOKUP(C3483,Listen!$A$2:$D$45,4,FALSE),"-",D3483,"-",E3483,),CONCATENATE("AGr",VLOOKUP(C3483,Listen!$A$2:$D$45,4,FALSE),"-",D3483,"-",E3483)),"keine vollständige ID")</f>
        <v>keine vollständige ID</v>
      </c>
      <c r="B3483" s="301"/>
      <c r="C3483" s="287"/>
      <c r="D3483" s="34"/>
      <c r="E3483" s="306"/>
      <c r="F3483" s="116"/>
      <c r="G3483" s="17"/>
      <c r="H3483" s="17"/>
      <c r="I3483" s="17"/>
      <c r="J3483" s="17"/>
      <c r="K3483" s="17"/>
      <c r="L3483" s="17"/>
      <c r="M3483" s="17"/>
      <c r="N3483" s="17"/>
      <c r="O3483" s="116"/>
      <c r="P3483" s="117">
        <f>IF(D3483&gt;A_Stammdaten!$B$12,0,SUM(G3483,H3483,J3483,L3483:M3483)-SUM(I3483,K3483,N3483:O3483))</f>
        <v>0</v>
      </c>
      <c r="Q3483" s="17"/>
      <c r="R3483" s="17"/>
      <c r="S3483" s="17"/>
      <c r="T3483" s="17"/>
      <c r="U3483" s="62">
        <f t="shared" si="1136"/>
        <v>0</v>
      </c>
      <c r="V3483" s="34"/>
      <c r="W3483" s="34"/>
      <c r="X3483" s="34"/>
      <c r="Y3483" s="34"/>
      <c r="Z3483" s="34"/>
      <c r="AA3483" s="63" t="str">
        <f t="shared" si="1137"/>
        <v>-</v>
      </c>
      <c r="AB3483" s="63" t="str">
        <f t="shared" si="1138"/>
        <v>-</v>
      </c>
      <c r="AC3483" s="63">
        <f>IF(ISBLANK($C3483),0,VLOOKUP($C3483,Listen!$A$2:$C$45,2,FALSE))</f>
        <v>0</v>
      </c>
      <c r="AD3483" s="63">
        <f>IF(ISBLANK($C3483),0,VLOOKUP($C3483,Listen!$A$2:$C$45,3,FALSE))</f>
        <v>0</v>
      </c>
      <c r="AE3483" s="49">
        <f t="shared" si="1139"/>
        <v>0</v>
      </c>
      <c r="AF3483" s="49">
        <f t="shared" si="1139"/>
        <v>0</v>
      </c>
      <c r="AG3483" s="49">
        <f>IFERROR(IF(OR($V3483&lt;&gt;"Ja",VLOOKUP($C3483,Listen!$A$2:$F$45,5,0)="Nein",D3483&lt;IF(C3483="LNG Anbindungsanlagen gemäß separater Festlegung",2022,2023)),$AC3483,$AA3483),0)</f>
        <v>0</v>
      </c>
      <c r="AH3483" s="49">
        <f>IFERROR(IF(OR($V3483&lt;&gt;"Ja",VLOOKUP($C3483,Listen!$A$2:$F$45,5,0)="Nein",D3483&lt;IF(C3483="LNG Anbindungsanlagen gemäß separater Festlegung",2022,2023)),$AC3483,$AA3483),0)</f>
        <v>0</v>
      </c>
      <c r="AI3483" s="49">
        <f>IFERROR(IF(OR($W3483&lt;&gt;"Ja",VLOOKUP($C3483,Listen!$A$2:$F$45,6,0)="Nein"),$AC3483,$AB3483),0)</f>
        <v>0</v>
      </c>
      <c r="AJ3483" s="49">
        <f>IFERROR(IF(OR($W3483&lt;&gt;"Ja",VLOOKUP($C3483,Listen!$A$2:$F$45,6,0)="Nein"),$AC3483,$AB3483),0)</f>
        <v>0</v>
      </c>
      <c r="AK3483" s="49">
        <f>IFERROR(IF(OR($W3483&lt;&gt;"Ja",VLOOKUP($C3483,Listen!$A$2:$F$45,6,0)="Nein"),$AC3483,$AB3483),0)</f>
        <v>0</v>
      </c>
      <c r="AL3483" s="51">
        <f t="shared" si="1140"/>
        <v>0</v>
      </c>
      <c r="AM3483" s="296">
        <f>IFERROR(IF(VLOOKUP($C3483,Listen!$A$2:$F$45,6,0)="Ja",MAX(BC3483:BD3483),D_SAV!$BC3483),0)</f>
        <v>0</v>
      </c>
      <c r="AN3483" s="51">
        <f t="shared" si="1141"/>
        <v>0</v>
      </c>
      <c r="AP3483" s="304">
        <f t="shared" si="1142"/>
        <v>0</v>
      </c>
      <c r="AQ3483" s="304">
        <f t="shared" si="1143"/>
        <v>0</v>
      </c>
      <c r="AR3483" s="304">
        <f t="shared" si="1144"/>
        <v>0</v>
      </c>
      <c r="AS3483" s="304">
        <f t="shared" si="1145"/>
        <v>0</v>
      </c>
      <c r="AT3483" s="304">
        <f t="shared" si="1146"/>
        <v>0</v>
      </c>
      <c r="AU3483" s="304">
        <f t="shared" si="1147"/>
        <v>0</v>
      </c>
      <c r="AV3483" s="304">
        <f t="shared" si="1148"/>
        <v>0</v>
      </c>
      <c r="AW3483" s="304">
        <f t="shared" si="1149"/>
        <v>0</v>
      </c>
      <c r="AX3483" s="304">
        <f t="shared" si="1150"/>
        <v>0</v>
      </c>
      <c r="AY3483" s="304">
        <f t="shared" si="1151"/>
        <v>0</v>
      </c>
      <c r="AZ3483" s="304">
        <f t="shared" si="1152"/>
        <v>0</v>
      </c>
      <c r="BA3483" s="304">
        <f t="shared" si="1153"/>
        <v>0</v>
      </c>
      <c r="BB3483" s="304">
        <f t="shared" si="1154"/>
        <v>0</v>
      </c>
      <c r="BC3483" s="304">
        <f t="shared" si="1155"/>
        <v>0</v>
      </c>
      <c r="BD3483" s="304">
        <f t="shared" si="1156"/>
        <v>0</v>
      </c>
      <c r="BE3483" s="304">
        <f>IFERROR(IF(VLOOKUP($C3483,Listen!$A$2:$F$45,6,0)="Ja",BB3483-MAX(BC3483:BD3483),BB3483-BC3483),0)</f>
        <v>0</v>
      </c>
    </row>
    <row r="3484" spans="1:57" x14ac:dyDescent="0.25">
      <c r="A3484" s="320" t="str">
        <f>IF(AND(D3484&lt;&gt;0,C3484&lt;&gt;0,E3484&lt;&gt;0),IF(B3484&lt;&gt;0,CONCATENATE(B3484,"-AGr",VLOOKUP(C3484,Listen!$A$2:$D$45,4,FALSE),"-",D3484,"-",E3484,),CONCATENATE("AGr",VLOOKUP(C3484,Listen!$A$2:$D$45,4,FALSE),"-",D3484,"-",E3484)),"keine vollständige ID")</f>
        <v>keine vollständige ID</v>
      </c>
      <c r="B3484" s="301"/>
      <c r="C3484" s="287"/>
      <c r="D3484" s="34"/>
      <c r="E3484" s="306"/>
      <c r="F3484" s="116"/>
      <c r="G3484" s="17"/>
      <c r="H3484" s="17"/>
      <c r="I3484" s="17"/>
      <c r="J3484" s="17"/>
      <c r="K3484" s="17"/>
      <c r="L3484" s="17"/>
      <c r="M3484" s="17"/>
      <c r="N3484" s="17"/>
      <c r="O3484" s="116"/>
      <c r="P3484" s="117">
        <f>IF(D3484&gt;A_Stammdaten!$B$12,0,SUM(G3484,H3484,J3484,L3484:M3484)-SUM(I3484,K3484,N3484:O3484))</f>
        <v>0</v>
      </c>
      <c r="Q3484" s="17"/>
      <c r="R3484" s="17"/>
      <c r="S3484" s="17"/>
      <c r="T3484" s="17"/>
      <c r="U3484" s="62">
        <f t="shared" si="1136"/>
        <v>0</v>
      </c>
      <c r="V3484" s="34"/>
      <c r="W3484" s="34"/>
      <c r="X3484" s="34"/>
      <c r="Y3484" s="34"/>
      <c r="Z3484" s="34"/>
      <c r="AA3484" s="63" t="str">
        <f t="shared" si="1137"/>
        <v>-</v>
      </c>
      <c r="AB3484" s="63" t="str">
        <f t="shared" si="1138"/>
        <v>-</v>
      </c>
      <c r="AC3484" s="63">
        <f>IF(ISBLANK($C3484),0,VLOOKUP($C3484,Listen!$A$2:$C$45,2,FALSE))</f>
        <v>0</v>
      </c>
      <c r="AD3484" s="63">
        <f>IF(ISBLANK($C3484),0,VLOOKUP($C3484,Listen!$A$2:$C$45,3,FALSE))</f>
        <v>0</v>
      </c>
      <c r="AE3484" s="49">
        <f t="shared" si="1139"/>
        <v>0</v>
      </c>
      <c r="AF3484" s="49">
        <f t="shared" si="1139"/>
        <v>0</v>
      </c>
      <c r="AG3484" s="49">
        <f>IFERROR(IF(OR($V3484&lt;&gt;"Ja",VLOOKUP($C3484,Listen!$A$2:$F$45,5,0)="Nein",D3484&lt;IF(C3484="LNG Anbindungsanlagen gemäß separater Festlegung",2022,2023)),$AC3484,$AA3484),0)</f>
        <v>0</v>
      </c>
      <c r="AH3484" s="49">
        <f>IFERROR(IF(OR($V3484&lt;&gt;"Ja",VLOOKUP($C3484,Listen!$A$2:$F$45,5,0)="Nein",D3484&lt;IF(C3484="LNG Anbindungsanlagen gemäß separater Festlegung",2022,2023)),$AC3484,$AA3484),0)</f>
        <v>0</v>
      </c>
      <c r="AI3484" s="49">
        <f>IFERROR(IF(OR($W3484&lt;&gt;"Ja",VLOOKUP($C3484,Listen!$A$2:$F$45,6,0)="Nein"),$AC3484,$AB3484),0)</f>
        <v>0</v>
      </c>
      <c r="AJ3484" s="49">
        <f>IFERROR(IF(OR($W3484&lt;&gt;"Ja",VLOOKUP($C3484,Listen!$A$2:$F$45,6,0)="Nein"),$AC3484,$AB3484),0)</f>
        <v>0</v>
      </c>
      <c r="AK3484" s="49">
        <f>IFERROR(IF(OR($W3484&lt;&gt;"Ja",VLOOKUP($C3484,Listen!$A$2:$F$45,6,0)="Nein"),$AC3484,$AB3484),0)</f>
        <v>0</v>
      </c>
      <c r="AL3484" s="51">
        <f t="shared" si="1140"/>
        <v>0</v>
      </c>
      <c r="AM3484" s="296">
        <f>IFERROR(IF(VLOOKUP($C3484,Listen!$A$2:$F$45,6,0)="Ja",MAX(BC3484:BD3484),D_SAV!$BC3484),0)</f>
        <v>0</v>
      </c>
      <c r="AN3484" s="51">
        <f t="shared" si="1141"/>
        <v>0</v>
      </c>
      <c r="AP3484" s="304">
        <f t="shared" si="1142"/>
        <v>0</v>
      </c>
      <c r="AQ3484" s="304">
        <f t="shared" si="1143"/>
        <v>0</v>
      </c>
      <c r="AR3484" s="304">
        <f t="shared" si="1144"/>
        <v>0</v>
      </c>
      <c r="AS3484" s="304">
        <f t="shared" si="1145"/>
        <v>0</v>
      </c>
      <c r="AT3484" s="304">
        <f t="shared" si="1146"/>
        <v>0</v>
      </c>
      <c r="AU3484" s="304">
        <f t="shared" si="1147"/>
        <v>0</v>
      </c>
      <c r="AV3484" s="304">
        <f t="shared" si="1148"/>
        <v>0</v>
      </c>
      <c r="AW3484" s="304">
        <f t="shared" si="1149"/>
        <v>0</v>
      </c>
      <c r="AX3484" s="304">
        <f t="shared" si="1150"/>
        <v>0</v>
      </c>
      <c r="AY3484" s="304">
        <f t="shared" si="1151"/>
        <v>0</v>
      </c>
      <c r="AZ3484" s="304">
        <f t="shared" si="1152"/>
        <v>0</v>
      </c>
      <c r="BA3484" s="304">
        <f t="shared" si="1153"/>
        <v>0</v>
      </c>
      <c r="BB3484" s="304">
        <f t="shared" si="1154"/>
        <v>0</v>
      </c>
      <c r="BC3484" s="304">
        <f t="shared" si="1155"/>
        <v>0</v>
      </c>
      <c r="BD3484" s="304">
        <f t="shared" si="1156"/>
        <v>0</v>
      </c>
      <c r="BE3484" s="304">
        <f>IFERROR(IF(VLOOKUP($C3484,Listen!$A$2:$F$45,6,0)="Ja",BB3484-MAX(BC3484:BD3484),BB3484-BC3484),0)</f>
        <v>0</v>
      </c>
    </row>
    <row r="3485" spans="1:57" x14ac:dyDescent="0.25">
      <c r="A3485" s="320" t="str">
        <f>IF(AND(D3485&lt;&gt;0,C3485&lt;&gt;0,E3485&lt;&gt;0),IF(B3485&lt;&gt;0,CONCATENATE(B3485,"-AGr",VLOOKUP(C3485,Listen!$A$2:$D$45,4,FALSE),"-",D3485,"-",E3485,),CONCATENATE("AGr",VLOOKUP(C3485,Listen!$A$2:$D$45,4,FALSE),"-",D3485,"-",E3485)),"keine vollständige ID")</f>
        <v>keine vollständige ID</v>
      </c>
      <c r="B3485" s="301"/>
      <c r="C3485" s="287"/>
      <c r="D3485" s="34"/>
      <c r="E3485" s="306"/>
      <c r="F3485" s="116"/>
      <c r="G3485" s="17"/>
      <c r="H3485" s="17"/>
      <c r="I3485" s="17"/>
      <c r="J3485" s="17"/>
      <c r="K3485" s="17"/>
      <c r="L3485" s="17"/>
      <c r="M3485" s="17"/>
      <c r="N3485" s="17"/>
      <c r="O3485" s="116"/>
      <c r="P3485" s="117">
        <f>IF(D3485&gt;A_Stammdaten!$B$12,0,SUM(G3485,H3485,J3485,L3485:M3485)-SUM(I3485,K3485,N3485:O3485))</f>
        <v>0</v>
      </c>
      <c r="Q3485" s="17"/>
      <c r="R3485" s="17"/>
      <c r="S3485" s="17"/>
      <c r="T3485" s="17"/>
      <c r="U3485" s="62">
        <f t="shared" si="1136"/>
        <v>0</v>
      </c>
      <c r="V3485" s="34"/>
      <c r="W3485" s="34"/>
      <c r="X3485" s="34"/>
      <c r="Y3485" s="34"/>
      <c r="Z3485" s="34"/>
      <c r="AA3485" s="63" t="str">
        <f t="shared" si="1137"/>
        <v>-</v>
      </c>
      <c r="AB3485" s="63" t="str">
        <f t="shared" si="1138"/>
        <v>-</v>
      </c>
      <c r="AC3485" s="63">
        <f>IF(ISBLANK($C3485),0,VLOOKUP($C3485,Listen!$A$2:$C$45,2,FALSE))</f>
        <v>0</v>
      </c>
      <c r="AD3485" s="63">
        <f>IF(ISBLANK($C3485),0,VLOOKUP($C3485,Listen!$A$2:$C$45,3,FALSE))</f>
        <v>0</v>
      </c>
      <c r="AE3485" s="49">
        <f t="shared" si="1139"/>
        <v>0</v>
      </c>
      <c r="AF3485" s="49">
        <f t="shared" si="1139"/>
        <v>0</v>
      </c>
      <c r="AG3485" s="49">
        <f>IFERROR(IF(OR($V3485&lt;&gt;"Ja",VLOOKUP($C3485,Listen!$A$2:$F$45,5,0)="Nein",D3485&lt;IF(C3485="LNG Anbindungsanlagen gemäß separater Festlegung",2022,2023)),$AC3485,$AA3485),0)</f>
        <v>0</v>
      </c>
      <c r="AH3485" s="49">
        <f>IFERROR(IF(OR($V3485&lt;&gt;"Ja",VLOOKUP($C3485,Listen!$A$2:$F$45,5,0)="Nein",D3485&lt;IF(C3485="LNG Anbindungsanlagen gemäß separater Festlegung",2022,2023)),$AC3485,$AA3485),0)</f>
        <v>0</v>
      </c>
      <c r="AI3485" s="49">
        <f>IFERROR(IF(OR($W3485&lt;&gt;"Ja",VLOOKUP($C3485,Listen!$A$2:$F$45,6,0)="Nein"),$AC3485,$AB3485),0)</f>
        <v>0</v>
      </c>
      <c r="AJ3485" s="49">
        <f>IFERROR(IF(OR($W3485&lt;&gt;"Ja",VLOOKUP($C3485,Listen!$A$2:$F$45,6,0)="Nein"),$AC3485,$AB3485),0)</f>
        <v>0</v>
      </c>
      <c r="AK3485" s="49">
        <f>IFERROR(IF(OR($W3485&lt;&gt;"Ja",VLOOKUP($C3485,Listen!$A$2:$F$45,6,0)="Nein"),$AC3485,$AB3485),0)</f>
        <v>0</v>
      </c>
      <c r="AL3485" s="51">
        <f t="shared" si="1140"/>
        <v>0</v>
      </c>
      <c r="AM3485" s="296">
        <f>IFERROR(IF(VLOOKUP($C3485,Listen!$A$2:$F$45,6,0)="Ja",MAX(BC3485:BD3485),D_SAV!$BC3485),0)</f>
        <v>0</v>
      </c>
      <c r="AN3485" s="51">
        <f t="shared" si="1141"/>
        <v>0</v>
      </c>
      <c r="AP3485" s="304">
        <f t="shared" si="1142"/>
        <v>0</v>
      </c>
      <c r="AQ3485" s="304">
        <f t="shared" si="1143"/>
        <v>0</v>
      </c>
      <c r="AR3485" s="304">
        <f t="shared" si="1144"/>
        <v>0</v>
      </c>
      <c r="AS3485" s="304">
        <f t="shared" si="1145"/>
        <v>0</v>
      </c>
      <c r="AT3485" s="304">
        <f t="shared" si="1146"/>
        <v>0</v>
      </c>
      <c r="AU3485" s="304">
        <f t="shared" si="1147"/>
        <v>0</v>
      </c>
      <c r="AV3485" s="304">
        <f t="shared" si="1148"/>
        <v>0</v>
      </c>
      <c r="AW3485" s="304">
        <f t="shared" si="1149"/>
        <v>0</v>
      </c>
      <c r="AX3485" s="304">
        <f t="shared" si="1150"/>
        <v>0</v>
      </c>
      <c r="AY3485" s="304">
        <f t="shared" si="1151"/>
        <v>0</v>
      </c>
      <c r="AZ3485" s="304">
        <f t="shared" si="1152"/>
        <v>0</v>
      </c>
      <c r="BA3485" s="304">
        <f t="shared" si="1153"/>
        <v>0</v>
      </c>
      <c r="BB3485" s="304">
        <f t="shared" si="1154"/>
        <v>0</v>
      </c>
      <c r="BC3485" s="304">
        <f t="shared" si="1155"/>
        <v>0</v>
      </c>
      <c r="BD3485" s="304">
        <f t="shared" si="1156"/>
        <v>0</v>
      </c>
      <c r="BE3485" s="304">
        <f>IFERROR(IF(VLOOKUP($C3485,Listen!$A$2:$F$45,6,0)="Ja",BB3485-MAX(BC3485:BD3485),BB3485-BC3485),0)</f>
        <v>0</v>
      </c>
    </row>
    <row r="3486" spans="1:57" x14ac:dyDescent="0.25">
      <c r="A3486" s="320" t="str">
        <f>IF(AND(D3486&lt;&gt;0,C3486&lt;&gt;0,E3486&lt;&gt;0),IF(B3486&lt;&gt;0,CONCATENATE(B3486,"-AGr",VLOOKUP(C3486,Listen!$A$2:$D$45,4,FALSE),"-",D3486,"-",E3486,),CONCATENATE("AGr",VLOOKUP(C3486,Listen!$A$2:$D$45,4,FALSE),"-",D3486,"-",E3486)),"keine vollständige ID")</f>
        <v>keine vollständige ID</v>
      </c>
      <c r="B3486" s="301"/>
      <c r="C3486" s="287"/>
      <c r="D3486" s="34"/>
      <c r="E3486" s="306"/>
      <c r="F3486" s="116"/>
      <c r="G3486" s="17"/>
      <c r="H3486" s="17"/>
      <c r="I3486" s="17"/>
      <c r="J3486" s="17"/>
      <c r="K3486" s="17"/>
      <c r="L3486" s="17"/>
      <c r="M3486" s="17"/>
      <c r="N3486" s="17"/>
      <c r="O3486" s="116"/>
      <c r="P3486" s="117">
        <f>IF(D3486&gt;A_Stammdaten!$B$12,0,SUM(G3486,H3486,J3486,L3486:M3486)-SUM(I3486,K3486,N3486:O3486))</f>
        <v>0</v>
      </c>
      <c r="Q3486" s="17"/>
      <c r="R3486" s="17"/>
      <c r="S3486" s="17"/>
      <c r="T3486" s="17"/>
      <c r="U3486" s="62">
        <f t="shared" si="1136"/>
        <v>0</v>
      </c>
      <c r="V3486" s="34"/>
      <c r="W3486" s="34"/>
      <c r="X3486" s="34"/>
      <c r="Y3486" s="34"/>
      <c r="Z3486" s="34"/>
      <c r="AA3486" s="63" t="str">
        <f t="shared" si="1137"/>
        <v>-</v>
      </c>
      <c r="AB3486" s="63" t="str">
        <f t="shared" si="1138"/>
        <v>-</v>
      </c>
      <c r="AC3486" s="63">
        <f>IF(ISBLANK($C3486),0,VLOOKUP($C3486,Listen!$A$2:$C$45,2,FALSE))</f>
        <v>0</v>
      </c>
      <c r="AD3486" s="63">
        <f>IF(ISBLANK($C3486),0,VLOOKUP($C3486,Listen!$A$2:$C$45,3,FALSE))</f>
        <v>0</v>
      </c>
      <c r="AE3486" s="49">
        <f t="shared" si="1139"/>
        <v>0</v>
      </c>
      <c r="AF3486" s="49">
        <f t="shared" si="1139"/>
        <v>0</v>
      </c>
      <c r="AG3486" s="49">
        <f>IFERROR(IF(OR($V3486&lt;&gt;"Ja",VLOOKUP($C3486,Listen!$A$2:$F$45,5,0)="Nein",D3486&lt;IF(C3486="LNG Anbindungsanlagen gemäß separater Festlegung",2022,2023)),$AC3486,$AA3486),0)</f>
        <v>0</v>
      </c>
      <c r="AH3486" s="49">
        <f>IFERROR(IF(OR($V3486&lt;&gt;"Ja",VLOOKUP($C3486,Listen!$A$2:$F$45,5,0)="Nein",D3486&lt;IF(C3486="LNG Anbindungsanlagen gemäß separater Festlegung",2022,2023)),$AC3486,$AA3486),0)</f>
        <v>0</v>
      </c>
      <c r="AI3486" s="49">
        <f>IFERROR(IF(OR($W3486&lt;&gt;"Ja",VLOOKUP($C3486,Listen!$A$2:$F$45,6,0)="Nein"),$AC3486,$AB3486),0)</f>
        <v>0</v>
      </c>
      <c r="AJ3486" s="49">
        <f>IFERROR(IF(OR($W3486&lt;&gt;"Ja",VLOOKUP($C3486,Listen!$A$2:$F$45,6,0)="Nein"),$AC3486,$AB3486),0)</f>
        <v>0</v>
      </c>
      <c r="AK3486" s="49">
        <f>IFERROR(IF(OR($W3486&lt;&gt;"Ja",VLOOKUP($C3486,Listen!$A$2:$F$45,6,0)="Nein"),$AC3486,$AB3486),0)</f>
        <v>0</v>
      </c>
      <c r="AL3486" s="51">
        <f t="shared" si="1140"/>
        <v>0</v>
      </c>
      <c r="AM3486" s="296">
        <f>IFERROR(IF(VLOOKUP($C3486,Listen!$A$2:$F$45,6,0)="Ja",MAX(BC3486:BD3486),D_SAV!$BC3486),0)</f>
        <v>0</v>
      </c>
      <c r="AN3486" s="51">
        <f t="shared" si="1141"/>
        <v>0</v>
      </c>
      <c r="AP3486" s="304">
        <f t="shared" si="1142"/>
        <v>0</v>
      </c>
      <c r="AQ3486" s="304">
        <f t="shared" si="1143"/>
        <v>0</v>
      </c>
      <c r="AR3486" s="304">
        <f t="shared" si="1144"/>
        <v>0</v>
      </c>
      <c r="AS3486" s="304">
        <f t="shared" si="1145"/>
        <v>0</v>
      </c>
      <c r="AT3486" s="304">
        <f t="shared" si="1146"/>
        <v>0</v>
      </c>
      <c r="AU3486" s="304">
        <f t="shared" si="1147"/>
        <v>0</v>
      </c>
      <c r="AV3486" s="304">
        <f t="shared" si="1148"/>
        <v>0</v>
      </c>
      <c r="AW3486" s="304">
        <f t="shared" si="1149"/>
        <v>0</v>
      </c>
      <c r="AX3486" s="304">
        <f t="shared" si="1150"/>
        <v>0</v>
      </c>
      <c r="AY3486" s="304">
        <f t="shared" si="1151"/>
        <v>0</v>
      </c>
      <c r="AZ3486" s="304">
        <f t="shared" si="1152"/>
        <v>0</v>
      </c>
      <c r="BA3486" s="304">
        <f t="shared" si="1153"/>
        <v>0</v>
      </c>
      <c r="BB3486" s="304">
        <f t="shared" si="1154"/>
        <v>0</v>
      </c>
      <c r="BC3486" s="304">
        <f t="shared" si="1155"/>
        <v>0</v>
      </c>
      <c r="BD3486" s="304">
        <f t="shared" si="1156"/>
        <v>0</v>
      </c>
      <c r="BE3486" s="304">
        <f>IFERROR(IF(VLOOKUP($C3486,Listen!$A$2:$F$45,6,0)="Ja",BB3486-MAX(BC3486:BD3486),BB3486-BC3486),0)</f>
        <v>0</v>
      </c>
    </row>
    <row r="3487" spans="1:57" x14ac:dyDescent="0.25">
      <c r="A3487" s="320" t="str">
        <f>IF(AND(D3487&lt;&gt;0,C3487&lt;&gt;0,E3487&lt;&gt;0),IF(B3487&lt;&gt;0,CONCATENATE(B3487,"-AGr",VLOOKUP(C3487,Listen!$A$2:$D$45,4,FALSE),"-",D3487,"-",E3487,),CONCATENATE("AGr",VLOOKUP(C3487,Listen!$A$2:$D$45,4,FALSE),"-",D3487,"-",E3487)),"keine vollständige ID")</f>
        <v>keine vollständige ID</v>
      </c>
      <c r="B3487" s="301"/>
      <c r="C3487" s="287"/>
      <c r="D3487" s="34"/>
      <c r="E3487" s="306"/>
      <c r="F3487" s="116"/>
      <c r="G3487" s="17"/>
      <c r="H3487" s="17"/>
      <c r="I3487" s="17"/>
      <c r="J3487" s="17"/>
      <c r="K3487" s="17"/>
      <c r="L3487" s="17"/>
      <c r="M3487" s="17"/>
      <c r="N3487" s="17"/>
      <c r="O3487" s="116"/>
      <c r="P3487" s="117">
        <f>IF(D3487&gt;A_Stammdaten!$B$12,0,SUM(G3487,H3487,J3487,L3487:M3487)-SUM(I3487,K3487,N3487:O3487))</f>
        <v>0</v>
      </c>
      <c r="Q3487" s="17"/>
      <c r="R3487" s="17"/>
      <c r="S3487" s="17"/>
      <c r="T3487" s="17"/>
      <c r="U3487" s="62">
        <f t="shared" si="1136"/>
        <v>0</v>
      </c>
      <c r="V3487" s="34"/>
      <c r="W3487" s="34"/>
      <c r="X3487" s="34"/>
      <c r="Y3487" s="34"/>
      <c r="Z3487" s="34"/>
      <c r="AA3487" s="63" t="str">
        <f t="shared" si="1137"/>
        <v>-</v>
      </c>
      <c r="AB3487" s="63" t="str">
        <f t="shared" si="1138"/>
        <v>-</v>
      </c>
      <c r="AC3487" s="63">
        <f>IF(ISBLANK($C3487),0,VLOOKUP($C3487,Listen!$A$2:$C$45,2,FALSE))</f>
        <v>0</v>
      </c>
      <c r="AD3487" s="63">
        <f>IF(ISBLANK($C3487),0,VLOOKUP($C3487,Listen!$A$2:$C$45,3,FALSE))</f>
        <v>0</v>
      </c>
      <c r="AE3487" s="49">
        <f t="shared" si="1139"/>
        <v>0</v>
      </c>
      <c r="AF3487" s="49">
        <f t="shared" si="1139"/>
        <v>0</v>
      </c>
      <c r="AG3487" s="49">
        <f>IFERROR(IF(OR($V3487&lt;&gt;"Ja",VLOOKUP($C3487,Listen!$A$2:$F$45,5,0)="Nein",D3487&lt;IF(C3487="LNG Anbindungsanlagen gemäß separater Festlegung",2022,2023)),$AC3487,$AA3487),0)</f>
        <v>0</v>
      </c>
      <c r="AH3487" s="49">
        <f>IFERROR(IF(OR($V3487&lt;&gt;"Ja",VLOOKUP($C3487,Listen!$A$2:$F$45,5,0)="Nein",D3487&lt;IF(C3487="LNG Anbindungsanlagen gemäß separater Festlegung",2022,2023)),$AC3487,$AA3487),0)</f>
        <v>0</v>
      </c>
      <c r="AI3487" s="49">
        <f>IFERROR(IF(OR($W3487&lt;&gt;"Ja",VLOOKUP($C3487,Listen!$A$2:$F$45,6,0)="Nein"),$AC3487,$AB3487),0)</f>
        <v>0</v>
      </c>
      <c r="AJ3487" s="49">
        <f>IFERROR(IF(OR($W3487&lt;&gt;"Ja",VLOOKUP($C3487,Listen!$A$2:$F$45,6,0)="Nein"),$AC3487,$AB3487),0)</f>
        <v>0</v>
      </c>
      <c r="AK3487" s="49">
        <f>IFERROR(IF(OR($W3487&lt;&gt;"Ja",VLOOKUP($C3487,Listen!$A$2:$F$45,6,0)="Nein"),$AC3487,$AB3487),0)</f>
        <v>0</v>
      </c>
      <c r="AL3487" s="51">
        <f t="shared" si="1140"/>
        <v>0</v>
      </c>
      <c r="AM3487" s="296">
        <f>IFERROR(IF(VLOOKUP($C3487,Listen!$A$2:$F$45,6,0)="Ja",MAX(BC3487:BD3487),D_SAV!$BC3487),0)</f>
        <v>0</v>
      </c>
      <c r="AN3487" s="51">
        <f t="shared" si="1141"/>
        <v>0</v>
      </c>
      <c r="AP3487" s="304">
        <f t="shared" si="1142"/>
        <v>0</v>
      </c>
      <c r="AQ3487" s="304">
        <f t="shared" si="1143"/>
        <v>0</v>
      </c>
      <c r="AR3487" s="304">
        <f t="shared" si="1144"/>
        <v>0</v>
      </c>
      <c r="AS3487" s="304">
        <f t="shared" si="1145"/>
        <v>0</v>
      </c>
      <c r="AT3487" s="304">
        <f t="shared" si="1146"/>
        <v>0</v>
      </c>
      <c r="AU3487" s="304">
        <f t="shared" si="1147"/>
        <v>0</v>
      </c>
      <c r="AV3487" s="304">
        <f t="shared" si="1148"/>
        <v>0</v>
      </c>
      <c r="AW3487" s="304">
        <f t="shared" si="1149"/>
        <v>0</v>
      </c>
      <c r="AX3487" s="304">
        <f t="shared" si="1150"/>
        <v>0</v>
      </c>
      <c r="AY3487" s="304">
        <f t="shared" si="1151"/>
        <v>0</v>
      </c>
      <c r="AZ3487" s="304">
        <f t="shared" si="1152"/>
        <v>0</v>
      </c>
      <c r="BA3487" s="304">
        <f t="shared" si="1153"/>
        <v>0</v>
      </c>
      <c r="BB3487" s="304">
        <f t="shared" si="1154"/>
        <v>0</v>
      </c>
      <c r="BC3487" s="304">
        <f t="shared" si="1155"/>
        <v>0</v>
      </c>
      <c r="BD3487" s="304">
        <f t="shared" si="1156"/>
        <v>0</v>
      </c>
      <c r="BE3487" s="304">
        <f>IFERROR(IF(VLOOKUP($C3487,Listen!$A$2:$F$45,6,0)="Ja",BB3487-MAX(BC3487:BD3487),BB3487-BC3487),0)</f>
        <v>0</v>
      </c>
    </row>
    <row r="3488" spans="1:57" x14ac:dyDescent="0.25">
      <c r="A3488" s="320" t="str">
        <f>IF(AND(D3488&lt;&gt;0,C3488&lt;&gt;0,E3488&lt;&gt;0),IF(B3488&lt;&gt;0,CONCATENATE(B3488,"-AGr",VLOOKUP(C3488,Listen!$A$2:$D$45,4,FALSE),"-",D3488,"-",E3488,),CONCATENATE("AGr",VLOOKUP(C3488,Listen!$A$2:$D$45,4,FALSE),"-",D3488,"-",E3488)),"keine vollständige ID")</f>
        <v>keine vollständige ID</v>
      </c>
      <c r="B3488" s="301"/>
      <c r="C3488" s="287"/>
      <c r="D3488" s="34"/>
      <c r="E3488" s="306"/>
      <c r="F3488" s="116"/>
      <c r="G3488" s="17"/>
      <c r="H3488" s="17"/>
      <c r="I3488" s="17"/>
      <c r="J3488" s="17"/>
      <c r="K3488" s="17"/>
      <c r="L3488" s="17"/>
      <c r="M3488" s="17"/>
      <c r="N3488" s="17"/>
      <c r="O3488" s="116"/>
      <c r="P3488" s="117">
        <f>IF(D3488&gt;A_Stammdaten!$B$12,0,SUM(G3488,H3488,J3488,L3488:M3488)-SUM(I3488,K3488,N3488:O3488))</f>
        <v>0</v>
      </c>
      <c r="Q3488" s="17"/>
      <c r="R3488" s="17"/>
      <c r="S3488" s="17"/>
      <c r="T3488" s="17"/>
      <c r="U3488" s="62">
        <f t="shared" si="1136"/>
        <v>0</v>
      </c>
      <c r="V3488" s="34"/>
      <c r="W3488" s="34"/>
      <c r="X3488" s="34"/>
      <c r="Y3488" s="34"/>
      <c r="Z3488" s="34"/>
      <c r="AA3488" s="63" t="str">
        <f t="shared" si="1137"/>
        <v>-</v>
      </c>
      <c r="AB3488" s="63" t="str">
        <f t="shared" si="1138"/>
        <v>-</v>
      </c>
      <c r="AC3488" s="63">
        <f>IF(ISBLANK($C3488),0,VLOOKUP($C3488,Listen!$A$2:$C$45,2,FALSE))</f>
        <v>0</v>
      </c>
      <c r="AD3488" s="63">
        <f>IF(ISBLANK($C3488),0,VLOOKUP($C3488,Listen!$A$2:$C$45,3,FALSE))</f>
        <v>0</v>
      </c>
      <c r="AE3488" s="49">
        <f t="shared" si="1139"/>
        <v>0</v>
      </c>
      <c r="AF3488" s="49">
        <f t="shared" si="1139"/>
        <v>0</v>
      </c>
      <c r="AG3488" s="49">
        <f>IFERROR(IF(OR($V3488&lt;&gt;"Ja",VLOOKUP($C3488,Listen!$A$2:$F$45,5,0)="Nein",D3488&lt;IF(C3488="LNG Anbindungsanlagen gemäß separater Festlegung",2022,2023)),$AC3488,$AA3488),0)</f>
        <v>0</v>
      </c>
      <c r="AH3488" s="49">
        <f>IFERROR(IF(OR($V3488&lt;&gt;"Ja",VLOOKUP($C3488,Listen!$A$2:$F$45,5,0)="Nein",D3488&lt;IF(C3488="LNG Anbindungsanlagen gemäß separater Festlegung",2022,2023)),$AC3488,$AA3488),0)</f>
        <v>0</v>
      </c>
      <c r="AI3488" s="49">
        <f>IFERROR(IF(OR($W3488&lt;&gt;"Ja",VLOOKUP($C3488,Listen!$A$2:$F$45,6,0)="Nein"),$AC3488,$AB3488),0)</f>
        <v>0</v>
      </c>
      <c r="AJ3488" s="49">
        <f>IFERROR(IF(OR($W3488&lt;&gt;"Ja",VLOOKUP($C3488,Listen!$A$2:$F$45,6,0)="Nein"),$AC3488,$AB3488),0)</f>
        <v>0</v>
      </c>
      <c r="AK3488" s="49">
        <f>IFERROR(IF(OR($W3488&lt;&gt;"Ja",VLOOKUP($C3488,Listen!$A$2:$F$45,6,0)="Nein"),$AC3488,$AB3488),0)</f>
        <v>0</v>
      </c>
      <c r="AL3488" s="51">
        <f t="shared" si="1140"/>
        <v>0</v>
      </c>
      <c r="AM3488" s="296">
        <f>IFERROR(IF(VLOOKUP($C3488,Listen!$A$2:$F$45,6,0)="Ja",MAX(BC3488:BD3488),D_SAV!$BC3488),0)</f>
        <v>0</v>
      </c>
      <c r="AN3488" s="51">
        <f t="shared" si="1141"/>
        <v>0</v>
      </c>
      <c r="AP3488" s="304">
        <f t="shared" si="1142"/>
        <v>0</v>
      </c>
      <c r="AQ3488" s="304">
        <f t="shared" si="1143"/>
        <v>0</v>
      </c>
      <c r="AR3488" s="304">
        <f t="shared" si="1144"/>
        <v>0</v>
      </c>
      <c r="AS3488" s="304">
        <f t="shared" si="1145"/>
        <v>0</v>
      </c>
      <c r="AT3488" s="304">
        <f t="shared" si="1146"/>
        <v>0</v>
      </c>
      <c r="AU3488" s="304">
        <f t="shared" si="1147"/>
        <v>0</v>
      </c>
      <c r="AV3488" s="304">
        <f t="shared" si="1148"/>
        <v>0</v>
      </c>
      <c r="AW3488" s="304">
        <f t="shared" si="1149"/>
        <v>0</v>
      </c>
      <c r="AX3488" s="304">
        <f t="shared" si="1150"/>
        <v>0</v>
      </c>
      <c r="AY3488" s="304">
        <f t="shared" si="1151"/>
        <v>0</v>
      </c>
      <c r="AZ3488" s="304">
        <f t="shared" si="1152"/>
        <v>0</v>
      </c>
      <c r="BA3488" s="304">
        <f t="shared" si="1153"/>
        <v>0</v>
      </c>
      <c r="BB3488" s="304">
        <f t="shared" si="1154"/>
        <v>0</v>
      </c>
      <c r="BC3488" s="304">
        <f t="shared" si="1155"/>
        <v>0</v>
      </c>
      <c r="BD3488" s="304">
        <f t="shared" si="1156"/>
        <v>0</v>
      </c>
      <c r="BE3488" s="304">
        <f>IFERROR(IF(VLOOKUP($C3488,Listen!$A$2:$F$45,6,0)="Ja",BB3488-MAX(BC3488:BD3488),BB3488-BC3488),0)</f>
        <v>0</v>
      </c>
    </row>
    <row r="3489" spans="1:57" x14ac:dyDescent="0.25">
      <c r="A3489" s="320" t="str">
        <f>IF(AND(D3489&lt;&gt;0,C3489&lt;&gt;0,E3489&lt;&gt;0),IF(B3489&lt;&gt;0,CONCATENATE(B3489,"-AGr",VLOOKUP(C3489,Listen!$A$2:$D$45,4,FALSE),"-",D3489,"-",E3489,),CONCATENATE("AGr",VLOOKUP(C3489,Listen!$A$2:$D$45,4,FALSE),"-",D3489,"-",E3489)),"keine vollständige ID")</f>
        <v>keine vollständige ID</v>
      </c>
      <c r="B3489" s="301"/>
      <c r="C3489" s="287"/>
      <c r="D3489" s="34"/>
      <c r="E3489" s="306"/>
      <c r="F3489" s="116"/>
      <c r="G3489" s="17"/>
      <c r="H3489" s="17"/>
      <c r="I3489" s="17"/>
      <c r="J3489" s="17"/>
      <c r="K3489" s="17"/>
      <c r="L3489" s="17"/>
      <c r="M3489" s="17"/>
      <c r="N3489" s="17"/>
      <c r="O3489" s="116"/>
      <c r="P3489" s="117">
        <f>IF(D3489&gt;A_Stammdaten!$B$12,0,SUM(G3489,H3489,J3489,L3489:M3489)-SUM(I3489,K3489,N3489:O3489))</f>
        <v>0</v>
      </c>
      <c r="Q3489" s="17"/>
      <c r="R3489" s="17"/>
      <c r="S3489" s="17"/>
      <c r="T3489" s="17"/>
      <c r="U3489" s="62">
        <f t="shared" si="1136"/>
        <v>0</v>
      </c>
      <c r="V3489" s="34"/>
      <c r="W3489" s="34"/>
      <c r="X3489" s="34"/>
      <c r="Y3489" s="34"/>
      <c r="Z3489" s="34"/>
      <c r="AA3489" s="63" t="str">
        <f t="shared" si="1137"/>
        <v>-</v>
      </c>
      <c r="AB3489" s="63" t="str">
        <f t="shared" si="1138"/>
        <v>-</v>
      </c>
      <c r="AC3489" s="63">
        <f>IF(ISBLANK($C3489),0,VLOOKUP($C3489,Listen!$A$2:$C$45,2,FALSE))</f>
        <v>0</v>
      </c>
      <c r="AD3489" s="63">
        <f>IF(ISBLANK($C3489),0,VLOOKUP($C3489,Listen!$A$2:$C$45,3,FALSE))</f>
        <v>0</v>
      </c>
      <c r="AE3489" s="49">
        <f t="shared" si="1139"/>
        <v>0</v>
      </c>
      <c r="AF3489" s="49">
        <f t="shared" si="1139"/>
        <v>0</v>
      </c>
      <c r="AG3489" s="49">
        <f>IFERROR(IF(OR($V3489&lt;&gt;"Ja",VLOOKUP($C3489,Listen!$A$2:$F$45,5,0)="Nein",D3489&lt;IF(C3489="LNG Anbindungsanlagen gemäß separater Festlegung",2022,2023)),$AC3489,$AA3489),0)</f>
        <v>0</v>
      </c>
      <c r="AH3489" s="49">
        <f>IFERROR(IF(OR($V3489&lt;&gt;"Ja",VLOOKUP($C3489,Listen!$A$2:$F$45,5,0)="Nein",D3489&lt;IF(C3489="LNG Anbindungsanlagen gemäß separater Festlegung",2022,2023)),$AC3489,$AA3489),0)</f>
        <v>0</v>
      </c>
      <c r="AI3489" s="49">
        <f>IFERROR(IF(OR($W3489&lt;&gt;"Ja",VLOOKUP($C3489,Listen!$A$2:$F$45,6,0)="Nein"),$AC3489,$AB3489),0)</f>
        <v>0</v>
      </c>
      <c r="AJ3489" s="49">
        <f>IFERROR(IF(OR($W3489&lt;&gt;"Ja",VLOOKUP($C3489,Listen!$A$2:$F$45,6,0)="Nein"),$AC3489,$AB3489),0)</f>
        <v>0</v>
      </c>
      <c r="AK3489" s="49">
        <f>IFERROR(IF(OR($W3489&lt;&gt;"Ja",VLOOKUP($C3489,Listen!$A$2:$F$45,6,0)="Nein"),$AC3489,$AB3489),0)</f>
        <v>0</v>
      </c>
      <c r="AL3489" s="51">
        <f t="shared" si="1140"/>
        <v>0</v>
      </c>
      <c r="AM3489" s="296">
        <f>IFERROR(IF(VLOOKUP($C3489,Listen!$A$2:$F$45,6,0)="Ja",MAX(BC3489:BD3489),D_SAV!$BC3489),0)</f>
        <v>0</v>
      </c>
      <c r="AN3489" s="51">
        <f t="shared" si="1141"/>
        <v>0</v>
      </c>
      <c r="AP3489" s="304">
        <f t="shared" si="1142"/>
        <v>0</v>
      </c>
      <c r="AQ3489" s="304">
        <f t="shared" si="1143"/>
        <v>0</v>
      </c>
      <c r="AR3489" s="304">
        <f t="shared" si="1144"/>
        <v>0</v>
      </c>
      <c r="AS3489" s="304">
        <f t="shared" si="1145"/>
        <v>0</v>
      </c>
      <c r="AT3489" s="304">
        <f t="shared" si="1146"/>
        <v>0</v>
      </c>
      <c r="AU3489" s="304">
        <f t="shared" si="1147"/>
        <v>0</v>
      </c>
      <c r="AV3489" s="304">
        <f t="shared" si="1148"/>
        <v>0</v>
      </c>
      <c r="AW3489" s="304">
        <f t="shared" si="1149"/>
        <v>0</v>
      </c>
      <c r="AX3489" s="304">
        <f t="shared" si="1150"/>
        <v>0</v>
      </c>
      <c r="AY3489" s="304">
        <f t="shared" si="1151"/>
        <v>0</v>
      </c>
      <c r="AZ3489" s="304">
        <f t="shared" si="1152"/>
        <v>0</v>
      </c>
      <c r="BA3489" s="304">
        <f t="shared" si="1153"/>
        <v>0</v>
      </c>
      <c r="BB3489" s="304">
        <f t="shared" si="1154"/>
        <v>0</v>
      </c>
      <c r="BC3489" s="304">
        <f t="shared" si="1155"/>
        <v>0</v>
      </c>
      <c r="BD3489" s="304">
        <f t="shared" si="1156"/>
        <v>0</v>
      </c>
      <c r="BE3489" s="304">
        <f>IFERROR(IF(VLOOKUP($C3489,Listen!$A$2:$F$45,6,0)="Ja",BB3489-MAX(BC3489:BD3489),BB3489-BC3489),0)</f>
        <v>0</v>
      </c>
    </row>
    <row r="3490" spans="1:57" x14ac:dyDescent="0.25">
      <c r="A3490" s="320" t="str">
        <f>IF(AND(D3490&lt;&gt;0,C3490&lt;&gt;0,E3490&lt;&gt;0),IF(B3490&lt;&gt;0,CONCATENATE(B3490,"-AGr",VLOOKUP(C3490,Listen!$A$2:$D$45,4,FALSE),"-",D3490,"-",E3490,),CONCATENATE("AGr",VLOOKUP(C3490,Listen!$A$2:$D$45,4,FALSE),"-",D3490,"-",E3490)),"keine vollständige ID")</f>
        <v>keine vollständige ID</v>
      </c>
      <c r="B3490" s="301"/>
      <c r="C3490" s="287"/>
      <c r="D3490" s="34"/>
      <c r="E3490" s="306"/>
      <c r="F3490" s="116"/>
      <c r="G3490" s="17"/>
      <c r="H3490" s="17"/>
      <c r="I3490" s="17"/>
      <c r="J3490" s="17"/>
      <c r="K3490" s="17"/>
      <c r="L3490" s="17"/>
      <c r="M3490" s="17"/>
      <c r="N3490" s="17"/>
      <c r="O3490" s="116"/>
      <c r="P3490" s="117">
        <f>IF(D3490&gt;A_Stammdaten!$B$12,0,SUM(G3490,H3490,J3490,L3490:M3490)-SUM(I3490,K3490,N3490:O3490))</f>
        <v>0</v>
      </c>
      <c r="Q3490" s="17"/>
      <c r="R3490" s="17"/>
      <c r="S3490" s="17"/>
      <c r="T3490" s="17"/>
      <c r="U3490" s="62">
        <f t="shared" si="1136"/>
        <v>0</v>
      </c>
      <c r="V3490" s="34"/>
      <c r="W3490" s="34"/>
      <c r="X3490" s="34"/>
      <c r="Y3490" s="34"/>
      <c r="Z3490" s="34"/>
      <c r="AA3490" s="63" t="str">
        <f t="shared" si="1137"/>
        <v>-</v>
      </c>
      <c r="AB3490" s="63" t="str">
        <f t="shared" si="1138"/>
        <v>-</v>
      </c>
      <c r="AC3490" s="63">
        <f>IF(ISBLANK($C3490),0,VLOOKUP($C3490,Listen!$A$2:$C$45,2,FALSE))</f>
        <v>0</v>
      </c>
      <c r="AD3490" s="63">
        <f>IF(ISBLANK($C3490),0,VLOOKUP($C3490,Listen!$A$2:$C$45,3,FALSE))</f>
        <v>0</v>
      </c>
      <c r="AE3490" s="49">
        <f t="shared" si="1139"/>
        <v>0</v>
      </c>
      <c r="AF3490" s="49">
        <f t="shared" si="1139"/>
        <v>0</v>
      </c>
      <c r="AG3490" s="49">
        <f>IFERROR(IF(OR($V3490&lt;&gt;"Ja",VLOOKUP($C3490,Listen!$A$2:$F$45,5,0)="Nein",D3490&lt;IF(C3490="LNG Anbindungsanlagen gemäß separater Festlegung",2022,2023)),$AC3490,$AA3490),0)</f>
        <v>0</v>
      </c>
      <c r="AH3490" s="49">
        <f>IFERROR(IF(OR($V3490&lt;&gt;"Ja",VLOOKUP($C3490,Listen!$A$2:$F$45,5,0)="Nein",D3490&lt;IF(C3490="LNG Anbindungsanlagen gemäß separater Festlegung",2022,2023)),$AC3490,$AA3490),0)</f>
        <v>0</v>
      </c>
      <c r="AI3490" s="49">
        <f>IFERROR(IF(OR($W3490&lt;&gt;"Ja",VLOOKUP($C3490,Listen!$A$2:$F$45,6,0)="Nein"),$AC3490,$AB3490),0)</f>
        <v>0</v>
      </c>
      <c r="AJ3490" s="49">
        <f>IFERROR(IF(OR($W3490&lt;&gt;"Ja",VLOOKUP($C3490,Listen!$A$2:$F$45,6,0)="Nein"),$AC3490,$AB3490),0)</f>
        <v>0</v>
      </c>
      <c r="AK3490" s="49">
        <f>IFERROR(IF(OR($W3490&lt;&gt;"Ja",VLOOKUP($C3490,Listen!$A$2:$F$45,6,0)="Nein"),$AC3490,$AB3490),0)</f>
        <v>0</v>
      </c>
      <c r="AL3490" s="51">
        <f t="shared" si="1140"/>
        <v>0</v>
      </c>
      <c r="AM3490" s="296">
        <f>IFERROR(IF(VLOOKUP($C3490,Listen!$A$2:$F$45,6,0)="Ja",MAX(BC3490:BD3490),D_SAV!$BC3490),0)</f>
        <v>0</v>
      </c>
      <c r="AN3490" s="51">
        <f t="shared" si="1141"/>
        <v>0</v>
      </c>
      <c r="AP3490" s="304">
        <f t="shared" si="1142"/>
        <v>0</v>
      </c>
      <c r="AQ3490" s="304">
        <f t="shared" si="1143"/>
        <v>0</v>
      </c>
      <c r="AR3490" s="304">
        <f t="shared" si="1144"/>
        <v>0</v>
      </c>
      <c r="AS3490" s="304">
        <f t="shared" si="1145"/>
        <v>0</v>
      </c>
      <c r="AT3490" s="304">
        <f t="shared" si="1146"/>
        <v>0</v>
      </c>
      <c r="AU3490" s="304">
        <f t="shared" si="1147"/>
        <v>0</v>
      </c>
      <c r="AV3490" s="304">
        <f t="shared" si="1148"/>
        <v>0</v>
      </c>
      <c r="AW3490" s="304">
        <f t="shared" si="1149"/>
        <v>0</v>
      </c>
      <c r="AX3490" s="304">
        <f t="shared" si="1150"/>
        <v>0</v>
      </c>
      <c r="AY3490" s="304">
        <f t="shared" si="1151"/>
        <v>0</v>
      </c>
      <c r="AZ3490" s="304">
        <f t="shared" si="1152"/>
        <v>0</v>
      </c>
      <c r="BA3490" s="304">
        <f t="shared" si="1153"/>
        <v>0</v>
      </c>
      <c r="BB3490" s="304">
        <f t="shared" si="1154"/>
        <v>0</v>
      </c>
      <c r="BC3490" s="304">
        <f t="shared" si="1155"/>
        <v>0</v>
      </c>
      <c r="BD3490" s="304">
        <f t="shared" si="1156"/>
        <v>0</v>
      </c>
      <c r="BE3490" s="304">
        <f>IFERROR(IF(VLOOKUP($C3490,Listen!$A$2:$F$45,6,0)="Ja",BB3490-MAX(BC3490:BD3490),BB3490-BC3490),0)</f>
        <v>0</v>
      </c>
    </row>
    <row r="3491" spans="1:57" x14ac:dyDescent="0.25">
      <c r="A3491" s="320" t="str">
        <f>IF(AND(D3491&lt;&gt;0,C3491&lt;&gt;0,E3491&lt;&gt;0),IF(B3491&lt;&gt;0,CONCATENATE(B3491,"-AGr",VLOOKUP(C3491,Listen!$A$2:$D$45,4,FALSE),"-",D3491,"-",E3491,),CONCATENATE("AGr",VLOOKUP(C3491,Listen!$A$2:$D$45,4,FALSE),"-",D3491,"-",E3491)),"keine vollständige ID")</f>
        <v>keine vollständige ID</v>
      </c>
      <c r="B3491" s="301"/>
      <c r="C3491" s="287"/>
      <c r="D3491" s="34"/>
      <c r="E3491" s="306"/>
      <c r="F3491" s="116"/>
      <c r="G3491" s="17"/>
      <c r="H3491" s="17"/>
      <c r="I3491" s="17"/>
      <c r="J3491" s="17"/>
      <c r="K3491" s="17"/>
      <c r="L3491" s="17"/>
      <c r="M3491" s="17"/>
      <c r="N3491" s="17"/>
      <c r="O3491" s="116"/>
      <c r="P3491" s="117">
        <f>IF(D3491&gt;A_Stammdaten!$B$12,0,SUM(G3491,H3491,J3491,L3491:M3491)-SUM(I3491,K3491,N3491:O3491))</f>
        <v>0</v>
      </c>
      <c r="Q3491" s="17"/>
      <c r="R3491" s="17"/>
      <c r="S3491" s="17"/>
      <c r="T3491" s="17"/>
      <c r="U3491" s="62">
        <f t="shared" si="1136"/>
        <v>0</v>
      </c>
      <c r="V3491" s="34"/>
      <c r="W3491" s="34"/>
      <c r="X3491" s="34"/>
      <c r="Y3491" s="34"/>
      <c r="Z3491" s="34"/>
      <c r="AA3491" s="63" t="str">
        <f t="shared" si="1137"/>
        <v>-</v>
      </c>
      <c r="AB3491" s="63" t="str">
        <f t="shared" si="1138"/>
        <v>-</v>
      </c>
      <c r="AC3491" s="63">
        <f>IF(ISBLANK($C3491),0,VLOOKUP($C3491,Listen!$A$2:$C$45,2,FALSE))</f>
        <v>0</v>
      </c>
      <c r="AD3491" s="63">
        <f>IF(ISBLANK($C3491),0,VLOOKUP($C3491,Listen!$A$2:$C$45,3,FALSE))</f>
        <v>0</v>
      </c>
      <c r="AE3491" s="49">
        <f t="shared" si="1139"/>
        <v>0</v>
      </c>
      <c r="AF3491" s="49">
        <f t="shared" si="1139"/>
        <v>0</v>
      </c>
      <c r="AG3491" s="49">
        <f>IFERROR(IF(OR($V3491&lt;&gt;"Ja",VLOOKUP($C3491,Listen!$A$2:$F$45,5,0)="Nein",D3491&lt;IF(C3491="LNG Anbindungsanlagen gemäß separater Festlegung",2022,2023)),$AC3491,$AA3491),0)</f>
        <v>0</v>
      </c>
      <c r="AH3491" s="49">
        <f>IFERROR(IF(OR($V3491&lt;&gt;"Ja",VLOOKUP($C3491,Listen!$A$2:$F$45,5,0)="Nein",D3491&lt;IF(C3491="LNG Anbindungsanlagen gemäß separater Festlegung",2022,2023)),$AC3491,$AA3491),0)</f>
        <v>0</v>
      </c>
      <c r="AI3491" s="49">
        <f>IFERROR(IF(OR($W3491&lt;&gt;"Ja",VLOOKUP($C3491,Listen!$A$2:$F$45,6,0)="Nein"),$AC3491,$AB3491),0)</f>
        <v>0</v>
      </c>
      <c r="AJ3491" s="49">
        <f>IFERROR(IF(OR($W3491&lt;&gt;"Ja",VLOOKUP($C3491,Listen!$A$2:$F$45,6,0)="Nein"),$AC3491,$AB3491),0)</f>
        <v>0</v>
      </c>
      <c r="AK3491" s="49">
        <f>IFERROR(IF(OR($W3491&lt;&gt;"Ja",VLOOKUP($C3491,Listen!$A$2:$F$45,6,0)="Nein"),$AC3491,$AB3491),0)</f>
        <v>0</v>
      </c>
      <c r="AL3491" s="51">
        <f t="shared" si="1140"/>
        <v>0</v>
      </c>
      <c r="AM3491" s="296">
        <f>IFERROR(IF(VLOOKUP($C3491,Listen!$A$2:$F$45,6,0)="Ja",MAX(BC3491:BD3491),D_SAV!$BC3491),0)</f>
        <v>0</v>
      </c>
      <c r="AN3491" s="51">
        <f t="shared" si="1141"/>
        <v>0</v>
      </c>
      <c r="AP3491" s="304">
        <f t="shared" si="1142"/>
        <v>0</v>
      </c>
      <c r="AQ3491" s="304">
        <f t="shared" si="1143"/>
        <v>0</v>
      </c>
      <c r="AR3491" s="304">
        <f t="shared" si="1144"/>
        <v>0</v>
      </c>
      <c r="AS3491" s="304">
        <f t="shared" si="1145"/>
        <v>0</v>
      </c>
      <c r="AT3491" s="304">
        <f t="shared" si="1146"/>
        <v>0</v>
      </c>
      <c r="AU3491" s="304">
        <f t="shared" si="1147"/>
        <v>0</v>
      </c>
      <c r="AV3491" s="304">
        <f t="shared" si="1148"/>
        <v>0</v>
      </c>
      <c r="AW3491" s="304">
        <f t="shared" si="1149"/>
        <v>0</v>
      </c>
      <c r="AX3491" s="304">
        <f t="shared" si="1150"/>
        <v>0</v>
      </c>
      <c r="AY3491" s="304">
        <f t="shared" si="1151"/>
        <v>0</v>
      </c>
      <c r="AZ3491" s="304">
        <f t="shared" si="1152"/>
        <v>0</v>
      </c>
      <c r="BA3491" s="304">
        <f t="shared" si="1153"/>
        <v>0</v>
      </c>
      <c r="BB3491" s="304">
        <f t="shared" si="1154"/>
        <v>0</v>
      </c>
      <c r="BC3491" s="304">
        <f t="shared" si="1155"/>
        <v>0</v>
      </c>
      <c r="BD3491" s="304">
        <f t="shared" si="1156"/>
        <v>0</v>
      </c>
      <c r="BE3491" s="304">
        <f>IFERROR(IF(VLOOKUP($C3491,Listen!$A$2:$F$45,6,0)="Ja",BB3491-MAX(BC3491:BD3491),BB3491-BC3491),0)</f>
        <v>0</v>
      </c>
    </row>
    <row r="3492" spans="1:57" x14ac:dyDescent="0.25">
      <c r="A3492" s="320" t="str">
        <f>IF(AND(D3492&lt;&gt;0,C3492&lt;&gt;0,E3492&lt;&gt;0),IF(B3492&lt;&gt;0,CONCATENATE(B3492,"-AGr",VLOOKUP(C3492,Listen!$A$2:$D$45,4,FALSE),"-",D3492,"-",E3492,),CONCATENATE("AGr",VLOOKUP(C3492,Listen!$A$2:$D$45,4,FALSE),"-",D3492,"-",E3492)),"keine vollständige ID")</f>
        <v>keine vollständige ID</v>
      </c>
      <c r="B3492" s="301"/>
      <c r="C3492" s="287"/>
      <c r="D3492" s="34"/>
      <c r="E3492" s="306"/>
      <c r="F3492" s="116"/>
      <c r="G3492" s="17"/>
      <c r="H3492" s="17"/>
      <c r="I3492" s="17"/>
      <c r="J3492" s="17"/>
      <c r="K3492" s="17"/>
      <c r="L3492" s="17"/>
      <c r="M3492" s="17"/>
      <c r="N3492" s="17"/>
      <c r="O3492" s="116"/>
      <c r="P3492" s="117">
        <f>IF(D3492&gt;A_Stammdaten!$B$12,0,SUM(G3492,H3492,J3492,L3492:M3492)-SUM(I3492,K3492,N3492:O3492))</f>
        <v>0</v>
      </c>
      <c r="Q3492" s="17"/>
      <c r="R3492" s="17"/>
      <c r="S3492" s="17"/>
      <c r="T3492" s="17"/>
      <c r="U3492" s="62">
        <f t="shared" si="1136"/>
        <v>0</v>
      </c>
      <c r="V3492" s="34"/>
      <c r="W3492" s="34"/>
      <c r="X3492" s="34"/>
      <c r="Y3492" s="34"/>
      <c r="Z3492" s="34"/>
      <c r="AA3492" s="63" t="str">
        <f t="shared" si="1137"/>
        <v>-</v>
      </c>
      <c r="AB3492" s="63" t="str">
        <f t="shared" si="1138"/>
        <v>-</v>
      </c>
      <c r="AC3492" s="63">
        <f>IF(ISBLANK($C3492),0,VLOOKUP($C3492,Listen!$A$2:$C$45,2,FALSE))</f>
        <v>0</v>
      </c>
      <c r="AD3492" s="63">
        <f>IF(ISBLANK($C3492),0,VLOOKUP($C3492,Listen!$A$2:$C$45,3,FALSE))</f>
        <v>0</v>
      </c>
      <c r="AE3492" s="49">
        <f t="shared" si="1139"/>
        <v>0</v>
      </c>
      <c r="AF3492" s="49">
        <f t="shared" si="1139"/>
        <v>0</v>
      </c>
      <c r="AG3492" s="49">
        <f>IFERROR(IF(OR($V3492&lt;&gt;"Ja",VLOOKUP($C3492,Listen!$A$2:$F$45,5,0)="Nein",D3492&lt;IF(C3492="LNG Anbindungsanlagen gemäß separater Festlegung",2022,2023)),$AC3492,$AA3492),0)</f>
        <v>0</v>
      </c>
      <c r="AH3492" s="49">
        <f>IFERROR(IF(OR($V3492&lt;&gt;"Ja",VLOOKUP($C3492,Listen!$A$2:$F$45,5,0)="Nein",D3492&lt;IF(C3492="LNG Anbindungsanlagen gemäß separater Festlegung",2022,2023)),$AC3492,$AA3492),0)</f>
        <v>0</v>
      </c>
      <c r="AI3492" s="49">
        <f>IFERROR(IF(OR($W3492&lt;&gt;"Ja",VLOOKUP($C3492,Listen!$A$2:$F$45,6,0)="Nein"),$AC3492,$AB3492),0)</f>
        <v>0</v>
      </c>
      <c r="AJ3492" s="49">
        <f>IFERROR(IF(OR($W3492&lt;&gt;"Ja",VLOOKUP($C3492,Listen!$A$2:$F$45,6,0)="Nein"),$AC3492,$AB3492),0)</f>
        <v>0</v>
      </c>
      <c r="AK3492" s="49">
        <f>IFERROR(IF(OR($W3492&lt;&gt;"Ja",VLOOKUP($C3492,Listen!$A$2:$F$45,6,0)="Nein"),$AC3492,$AB3492),0)</f>
        <v>0</v>
      </c>
      <c r="AL3492" s="51">
        <f t="shared" si="1140"/>
        <v>0</v>
      </c>
      <c r="AM3492" s="296">
        <f>IFERROR(IF(VLOOKUP($C3492,Listen!$A$2:$F$45,6,0)="Ja",MAX(BC3492:BD3492),D_SAV!$BC3492),0)</f>
        <v>0</v>
      </c>
      <c r="AN3492" s="51">
        <f t="shared" si="1141"/>
        <v>0</v>
      </c>
      <c r="AP3492" s="304">
        <f t="shared" si="1142"/>
        <v>0</v>
      </c>
      <c r="AQ3492" s="304">
        <f t="shared" si="1143"/>
        <v>0</v>
      </c>
      <c r="AR3492" s="304">
        <f t="shared" si="1144"/>
        <v>0</v>
      </c>
      <c r="AS3492" s="304">
        <f t="shared" si="1145"/>
        <v>0</v>
      </c>
      <c r="AT3492" s="304">
        <f t="shared" si="1146"/>
        <v>0</v>
      </c>
      <c r="AU3492" s="304">
        <f t="shared" si="1147"/>
        <v>0</v>
      </c>
      <c r="AV3492" s="304">
        <f t="shared" si="1148"/>
        <v>0</v>
      </c>
      <c r="AW3492" s="304">
        <f t="shared" si="1149"/>
        <v>0</v>
      </c>
      <c r="AX3492" s="304">
        <f t="shared" si="1150"/>
        <v>0</v>
      </c>
      <c r="AY3492" s="304">
        <f t="shared" si="1151"/>
        <v>0</v>
      </c>
      <c r="AZ3492" s="304">
        <f t="shared" si="1152"/>
        <v>0</v>
      </c>
      <c r="BA3492" s="304">
        <f t="shared" si="1153"/>
        <v>0</v>
      </c>
      <c r="BB3492" s="304">
        <f t="shared" si="1154"/>
        <v>0</v>
      </c>
      <c r="BC3492" s="304">
        <f t="shared" si="1155"/>
        <v>0</v>
      </c>
      <c r="BD3492" s="304">
        <f t="shared" si="1156"/>
        <v>0</v>
      </c>
      <c r="BE3492" s="304">
        <f>IFERROR(IF(VLOOKUP($C3492,Listen!$A$2:$F$45,6,0)="Ja",BB3492-MAX(BC3492:BD3492),BB3492-BC3492),0)</f>
        <v>0</v>
      </c>
    </row>
    <row r="3493" spans="1:57" x14ac:dyDescent="0.25">
      <c r="A3493" s="320" t="str">
        <f>IF(AND(D3493&lt;&gt;0,C3493&lt;&gt;0,E3493&lt;&gt;0),IF(B3493&lt;&gt;0,CONCATENATE(B3493,"-AGr",VLOOKUP(C3493,Listen!$A$2:$D$45,4,FALSE),"-",D3493,"-",E3493,),CONCATENATE("AGr",VLOOKUP(C3493,Listen!$A$2:$D$45,4,FALSE),"-",D3493,"-",E3493)),"keine vollständige ID")</f>
        <v>keine vollständige ID</v>
      </c>
      <c r="B3493" s="301"/>
      <c r="C3493" s="287"/>
      <c r="D3493" s="34"/>
      <c r="E3493" s="306"/>
      <c r="F3493" s="116"/>
      <c r="G3493" s="17"/>
      <c r="H3493" s="17"/>
      <c r="I3493" s="17"/>
      <c r="J3493" s="17"/>
      <c r="K3493" s="17"/>
      <c r="L3493" s="17"/>
      <c r="M3493" s="17"/>
      <c r="N3493" s="17"/>
      <c r="O3493" s="116"/>
      <c r="P3493" s="117">
        <f>IF(D3493&gt;A_Stammdaten!$B$12,0,SUM(G3493,H3493,J3493,L3493:M3493)-SUM(I3493,K3493,N3493:O3493))</f>
        <v>0</v>
      </c>
      <c r="Q3493" s="17"/>
      <c r="R3493" s="17"/>
      <c r="S3493" s="17"/>
      <c r="T3493" s="17"/>
      <c r="U3493" s="62">
        <f t="shared" si="1136"/>
        <v>0</v>
      </c>
      <c r="V3493" s="34"/>
      <c r="W3493" s="34"/>
      <c r="X3493" s="34"/>
      <c r="Y3493" s="34"/>
      <c r="Z3493" s="34"/>
      <c r="AA3493" s="63" t="str">
        <f t="shared" si="1137"/>
        <v>-</v>
      </c>
      <c r="AB3493" s="63" t="str">
        <f t="shared" si="1138"/>
        <v>-</v>
      </c>
      <c r="AC3493" s="63">
        <f>IF(ISBLANK($C3493),0,VLOOKUP($C3493,Listen!$A$2:$C$45,2,FALSE))</f>
        <v>0</v>
      </c>
      <c r="AD3493" s="63">
        <f>IF(ISBLANK($C3493),0,VLOOKUP($C3493,Listen!$A$2:$C$45,3,FALSE))</f>
        <v>0</v>
      </c>
      <c r="AE3493" s="49">
        <f t="shared" si="1139"/>
        <v>0</v>
      </c>
      <c r="AF3493" s="49">
        <f t="shared" si="1139"/>
        <v>0</v>
      </c>
      <c r="AG3493" s="49">
        <f>IFERROR(IF(OR($V3493&lt;&gt;"Ja",VLOOKUP($C3493,Listen!$A$2:$F$45,5,0)="Nein",D3493&lt;IF(C3493="LNG Anbindungsanlagen gemäß separater Festlegung",2022,2023)),$AC3493,$AA3493),0)</f>
        <v>0</v>
      </c>
      <c r="AH3493" s="49">
        <f>IFERROR(IF(OR($V3493&lt;&gt;"Ja",VLOOKUP($C3493,Listen!$A$2:$F$45,5,0)="Nein",D3493&lt;IF(C3493="LNG Anbindungsanlagen gemäß separater Festlegung",2022,2023)),$AC3493,$AA3493),0)</f>
        <v>0</v>
      </c>
      <c r="AI3493" s="49">
        <f>IFERROR(IF(OR($W3493&lt;&gt;"Ja",VLOOKUP($C3493,Listen!$A$2:$F$45,6,0)="Nein"),$AC3493,$AB3493),0)</f>
        <v>0</v>
      </c>
      <c r="AJ3493" s="49">
        <f>IFERROR(IF(OR($W3493&lt;&gt;"Ja",VLOOKUP($C3493,Listen!$A$2:$F$45,6,0)="Nein"),$AC3493,$AB3493),0)</f>
        <v>0</v>
      </c>
      <c r="AK3493" s="49">
        <f>IFERROR(IF(OR($W3493&lt;&gt;"Ja",VLOOKUP($C3493,Listen!$A$2:$F$45,6,0)="Nein"),$AC3493,$AB3493),0)</f>
        <v>0</v>
      </c>
      <c r="AL3493" s="51">
        <f t="shared" si="1140"/>
        <v>0</v>
      </c>
      <c r="AM3493" s="296">
        <f>IFERROR(IF(VLOOKUP($C3493,Listen!$A$2:$F$45,6,0)="Ja",MAX(BC3493:BD3493),D_SAV!$BC3493),0)</f>
        <v>0</v>
      </c>
      <c r="AN3493" s="51">
        <f t="shared" si="1141"/>
        <v>0</v>
      </c>
      <c r="AP3493" s="304">
        <f t="shared" si="1142"/>
        <v>0</v>
      </c>
      <c r="AQ3493" s="304">
        <f t="shared" si="1143"/>
        <v>0</v>
      </c>
      <c r="AR3493" s="304">
        <f t="shared" si="1144"/>
        <v>0</v>
      </c>
      <c r="AS3493" s="304">
        <f t="shared" si="1145"/>
        <v>0</v>
      </c>
      <c r="AT3493" s="304">
        <f t="shared" si="1146"/>
        <v>0</v>
      </c>
      <c r="AU3493" s="304">
        <f t="shared" si="1147"/>
        <v>0</v>
      </c>
      <c r="AV3493" s="304">
        <f t="shared" si="1148"/>
        <v>0</v>
      </c>
      <c r="AW3493" s="304">
        <f t="shared" si="1149"/>
        <v>0</v>
      </c>
      <c r="AX3493" s="304">
        <f t="shared" si="1150"/>
        <v>0</v>
      </c>
      <c r="AY3493" s="304">
        <f t="shared" si="1151"/>
        <v>0</v>
      </c>
      <c r="AZ3493" s="304">
        <f t="shared" si="1152"/>
        <v>0</v>
      </c>
      <c r="BA3493" s="304">
        <f t="shared" si="1153"/>
        <v>0</v>
      </c>
      <c r="BB3493" s="304">
        <f t="shared" si="1154"/>
        <v>0</v>
      </c>
      <c r="BC3493" s="304">
        <f t="shared" si="1155"/>
        <v>0</v>
      </c>
      <c r="BD3493" s="304">
        <f t="shared" si="1156"/>
        <v>0</v>
      </c>
      <c r="BE3493" s="304">
        <f>IFERROR(IF(VLOOKUP($C3493,Listen!$A$2:$F$45,6,0)="Ja",BB3493-MAX(BC3493:BD3493),BB3493-BC3493),0)</f>
        <v>0</v>
      </c>
    </row>
    <row r="3494" spans="1:57" x14ac:dyDescent="0.25">
      <c r="A3494" s="320" t="str">
        <f>IF(AND(D3494&lt;&gt;0,C3494&lt;&gt;0,E3494&lt;&gt;0),IF(B3494&lt;&gt;0,CONCATENATE(B3494,"-AGr",VLOOKUP(C3494,Listen!$A$2:$D$45,4,FALSE),"-",D3494,"-",E3494,),CONCATENATE("AGr",VLOOKUP(C3494,Listen!$A$2:$D$45,4,FALSE),"-",D3494,"-",E3494)),"keine vollständige ID")</f>
        <v>keine vollständige ID</v>
      </c>
      <c r="B3494" s="301"/>
      <c r="C3494" s="287"/>
      <c r="D3494" s="34"/>
      <c r="E3494" s="306"/>
      <c r="F3494" s="116"/>
      <c r="G3494" s="17"/>
      <c r="H3494" s="17"/>
      <c r="I3494" s="17"/>
      <c r="J3494" s="17"/>
      <c r="K3494" s="17"/>
      <c r="L3494" s="17"/>
      <c r="M3494" s="17"/>
      <c r="N3494" s="17"/>
      <c r="O3494" s="116"/>
      <c r="P3494" s="117">
        <f>IF(D3494&gt;A_Stammdaten!$B$12,0,SUM(G3494,H3494,J3494,L3494:M3494)-SUM(I3494,K3494,N3494:O3494))</f>
        <v>0</v>
      </c>
      <c r="Q3494" s="17"/>
      <c r="R3494" s="17"/>
      <c r="S3494" s="17"/>
      <c r="T3494" s="17"/>
      <c r="U3494" s="62">
        <f t="shared" si="1136"/>
        <v>0</v>
      </c>
      <c r="V3494" s="34"/>
      <c r="W3494" s="34"/>
      <c r="X3494" s="34"/>
      <c r="Y3494" s="34"/>
      <c r="Z3494" s="34"/>
      <c r="AA3494" s="63" t="str">
        <f t="shared" si="1137"/>
        <v>-</v>
      </c>
      <c r="AB3494" s="63" t="str">
        <f t="shared" si="1138"/>
        <v>-</v>
      </c>
      <c r="AC3494" s="63">
        <f>IF(ISBLANK($C3494),0,VLOOKUP($C3494,Listen!$A$2:$C$45,2,FALSE))</f>
        <v>0</v>
      </c>
      <c r="AD3494" s="63">
        <f>IF(ISBLANK($C3494),0,VLOOKUP($C3494,Listen!$A$2:$C$45,3,FALSE))</f>
        <v>0</v>
      </c>
      <c r="AE3494" s="49">
        <f t="shared" si="1139"/>
        <v>0</v>
      </c>
      <c r="AF3494" s="49">
        <f t="shared" si="1139"/>
        <v>0</v>
      </c>
      <c r="AG3494" s="49">
        <f>IFERROR(IF(OR($V3494&lt;&gt;"Ja",VLOOKUP($C3494,Listen!$A$2:$F$45,5,0)="Nein",D3494&lt;IF(C3494="LNG Anbindungsanlagen gemäß separater Festlegung",2022,2023)),$AC3494,$AA3494),0)</f>
        <v>0</v>
      </c>
      <c r="AH3494" s="49">
        <f>IFERROR(IF(OR($V3494&lt;&gt;"Ja",VLOOKUP($C3494,Listen!$A$2:$F$45,5,0)="Nein",D3494&lt;IF(C3494="LNG Anbindungsanlagen gemäß separater Festlegung",2022,2023)),$AC3494,$AA3494),0)</f>
        <v>0</v>
      </c>
      <c r="AI3494" s="49">
        <f>IFERROR(IF(OR($W3494&lt;&gt;"Ja",VLOOKUP($C3494,Listen!$A$2:$F$45,6,0)="Nein"),$AC3494,$AB3494),0)</f>
        <v>0</v>
      </c>
      <c r="AJ3494" s="49">
        <f>IFERROR(IF(OR($W3494&lt;&gt;"Ja",VLOOKUP($C3494,Listen!$A$2:$F$45,6,0)="Nein"),$AC3494,$AB3494),0)</f>
        <v>0</v>
      </c>
      <c r="AK3494" s="49">
        <f>IFERROR(IF(OR($W3494&lt;&gt;"Ja",VLOOKUP($C3494,Listen!$A$2:$F$45,6,0)="Nein"),$AC3494,$AB3494),0)</f>
        <v>0</v>
      </c>
      <c r="AL3494" s="51">
        <f t="shared" si="1140"/>
        <v>0</v>
      </c>
      <c r="AM3494" s="296">
        <f>IFERROR(IF(VLOOKUP($C3494,Listen!$A$2:$F$45,6,0)="Ja",MAX(BC3494:BD3494),D_SAV!$BC3494),0)</f>
        <v>0</v>
      </c>
      <c r="AN3494" s="51">
        <f t="shared" si="1141"/>
        <v>0</v>
      </c>
      <c r="AP3494" s="304">
        <f t="shared" si="1142"/>
        <v>0</v>
      </c>
      <c r="AQ3494" s="304">
        <f t="shared" si="1143"/>
        <v>0</v>
      </c>
      <c r="AR3494" s="304">
        <f t="shared" si="1144"/>
        <v>0</v>
      </c>
      <c r="AS3494" s="304">
        <f t="shared" si="1145"/>
        <v>0</v>
      </c>
      <c r="AT3494" s="304">
        <f t="shared" si="1146"/>
        <v>0</v>
      </c>
      <c r="AU3494" s="304">
        <f t="shared" si="1147"/>
        <v>0</v>
      </c>
      <c r="AV3494" s="304">
        <f t="shared" si="1148"/>
        <v>0</v>
      </c>
      <c r="AW3494" s="304">
        <f t="shared" si="1149"/>
        <v>0</v>
      </c>
      <c r="AX3494" s="304">
        <f t="shared" si="1150"/>
        <v>0</v>
      </c>
      <c r="AY3494" s="304">
        <f t="shared" si="1151"/>
        <v>0</v>
      </c>
      <c r="AZ3494" s="304">
        <f t="shared" si="1152"/>
        <v>0</v>
      </c>
      <c r="BA3494" s="304">
        <f t="shared" si="1153"/>
        <v>0</v>
      </c>
      <c r="BB3494" s="304">
        <f t="shared" si="1154"/>
        <v>0</v>
      </c>
      <c r="BC3494" s="304">
        <f t="shared" si="1155"/>
        <v>0</v>
      </c>
      <c r="BD3494" s="304">
        <f t="shared" si="1156"/>
        <v>0</v>
      </c>
      <c r="BE3494" s="304">
        <f>IFERROR(IF(VLOOKUP($C3494,Listen!$A$2:$F$45,6,0)="Ja",BB3494-MAX(BC3494:BD3494),BB3494-BC3494),0)</f>
        <v>0</v>
      </c>
    </row>
    <row r="3495" spans="1:57" x14ac:dyDescent="0.25">
      <c r="A3495" s="320" t="str">
        <f>IF(AND(D3495&lt;&gt;0,C3495&lt;&gt;0,E3495&lt;&gt;0),IF(B3495&lt;&gt;0,CONCATENATE(B3495,"-AGr",VLOOKUP(C3495,Listen!$A$2:$D$45,4,FALSE),"-",D3495,"-",E3495,),CONCATENATE("AGr",VLOOKUP(C3495,Listen!$A$2:$D$45,4,FALSE),"-",D3495,"-",E3495)),"keine vollständige ID")</f>
        <v>keine vollständige ID</v>
      </c>
      <c r="B3495" s="301"/>
      <c r="C3495" s="287"/>
      <c r="D3495" s="34"/>
      <c r="E3495" s="306"/>
      <c r="F3495" s="116"/>
      <c r="G3495" s="17"/>
      <c r="H3495" s="17"/>
      <c r="I3495" s="17"/>
      <c r="J3495" s="17"/>
      <c r="K3495" s="17"/>
      <c r="L3495" s="17"/>
      <c r="M3495" s="17"/>
      <c r="N3495" s="17"/>
      <c r="O3495" s="116"/>
      <c r="P3495" s="117">
        <f>IF(D3495&gt;A_Stammdaten!$B$12,0,SUM(G3495,H3495,J3495,L3495:M3495)-SUM(I3495,K3495,N3495:O3495))</f>
        <v>0</v>
      </c>
      <c r="Q3495" s="17"/>
      <c r="R3495" s="17"/>
      <c r="S3495" s="17"/>
      <c r="T3495" s="17"/>
      <c r="U3495" s="62">
        <f t="shared" si="1136"/>
        <v>0</v>
      </c>
      <c r="V3495" s="34"/>
      <c r="W3495" s="34"/>
      <c r="X3495" s="34"/>
      <c r="Y3495" s="34"/>
      <c r="Z3495" s="34"/>
      <c r="AA3495" s="63" t="str">
        <f t="shared" si="1137"/>
        <v>-</v>
      </c>
      <c r="AB3495" s="63" t="str">
        <f t="shared" si="1138"/>
        <v>-</v>
      </c>
      <c r="AC3495" s="63">
        <f>IF(ISBLANK($C3495),0,VLOOKUP($C3495,Listen!$A$2:$C$45,2,FALSE))</f>
        <v>0</v>
      </c>
      <c r="AD3495" s="63">
        <f>IF(ISBLANK($C3495),0,VLOOKUP($C3495,Listen!$A$2:$C$45,3,FALSE))</f>
        <v>0</v>
      </c>
      <c r="AE3495" s="49">
        <f t="shared" si="1139"/>
        <v>0</v>
      </c>
      <c r="AF3495" s="49">
        <f t="shared" si="1139"/>
        <v>0</v>
      </c>
      <c r="AG3495" s="49">
        <f>IFERROR(IF(OR($V3495&lt;&gt;"Ja",VLOOKUP($C3495,Listen!$A$2:$F$45,5,0)="Nein",D3495&lt;IF(C3495="LNG Anbindungsanlagen gemäß separater Festlegung",2022,2023)),$AC3495,$AA3495),0)</f>
        <v>0</v>
      </c>
      <c r="AH3495" s="49">
        <f>IFERROR(IF(OR($V3495&lt;&gt;"Ja",VLOOKUP($C3495,Listen!$A$2:$F$45,5,0)="Nein",D3495&lt;IF(C3495="LNG Anbindungsanlagen gemäß separater Festlegung",2022,2023)),$AC3495,$AA3495),0)</f>
        <v>0</v>
      </c>
      <c r="AI3495" s="49">
        <f>IFERROR(IF(OR($W3495&lt;&gt;"Ja",VLOOKUP($C3495,Listen!$A$2:$F$45,6,0)="Nein"),$AC3495,$AB3495),0)</f>
        <v>0</v>
      </c>
      <c r="AJ3495" s="49">
        <f>IFERROR(IF(OR($W3495&lt;&gt;"Ja",VLOOKUP($C3495,Listen!$A$2:$F$45,6,0)="Nein"),$AC3495,$AB3495),0)</f>
        <v>0</v>
      </c>
      <c r="AK3495" s="49">
        <f>IFERROR(IF(OR($W3495&lt;&gt;"Ja",VLOOKUP($C3495,Listen!$A$2:$F$45,6,0)="Nein"),$AC3495,$AB3495),0)</f>
        <v>0</v>
      </c>
      <c r="AL3495" s="51">
        <f t="shared" si="1140"/>
        <v>0</v>
      </c>
      <c r="AM3495" s="296">
        <f>IFERROR(IF(VLOOKUP($C3495,Listen!$A$2:$F$45,6,0)="Ja",MAX(BC3495:BD3495),D_SAV!$BC3495),0)</f>
        <v>0</v>
      </c>
      <c r="AN3495" s="51">
        <f t="shared" si="1141"/>
        <v>0</v>
      </c>
      <c r="AP3495" s="304">
        <f t="shared" si="1142"/>
        <v>0</v>
      </c>
      <c r="AQ3495" s="304">
        <f t="shared" si="1143"/>
        <v>0</v>
      </c>
      <c r="AR3495" s="304">
        <f t="shared" si="1144"/>
        <v>0</v>
      </c>
      <c r="AS3495" s="304">
        <f t="shared" si="1145"/>
        <v>0</v>
      </c>
      <c r="AT3495" s="304">
        <f t="shared" si="1146"/>
        <v>0</v>
      </c>
      <c r="AU3495" s="304">
        <f t="shared" si="1147"/>
        <v>0</v>
      </c>
      <c r="AV3495" s="304">
        <f t="shared" si="1148"/>
        <v>0</v>
      </c>
      <c r="AW3495" s="304">
        <f t="shared" si="1149"/>
        <v>0</v>
      </c>
      <c r="AX3495" s="304">
        <f t="shared" si="1150"/>
        <v>0</v>
      </c>
      <c r="AY3495" s="304">
        <f t="shared" si="1151"/>
        <v>0</v>
      </c>
      <c r="AZ3495" s="304">
        <f t="shared" si="1152"/>
        <v>0</v>
      </c>
      <c r="BA3495" s="304">
        <f t="shared" si="1153"/>
        <v>0</v>
      </c>
      <c r="BB3495" s="304">
        <f t="shared" si="1154"/>
        <v>0</v>
      </c>
      <c r="BC3495" s="304">
        <f t="shared" si="1155"/>
        <v>0</v>
      </c>
      <c r="BD3495" s="304">
        <f t="shared" si="1156"/>
        <v>0</v>
      </c>
      <c r="BE3495" s="304">
        <f>IFERROR(IF(VLOOKUP($C3495,Listen!$A$2:$F$45,6,0)="Ja",BB3495-MAX(BC3495:BD3495),BB3495-BC3495),0)</f>
        <v>0</v>
      </c>
    </row>
    <row r="3496" spans="1:57" x14ac:dyDescent="0.25">
      <c r="A3496" s="320" t="str">
        <f>IF(AND(D3496&lt;&gt;0,C3496&lt;&gt;0,E3496&lt;&gt;0),IF(B3496&lt;&gt;0,CONCATENATE(B3496,"-AGr",VLOOKUP(C3496,Listen!$A$2:$D$45,4,FALSE),"-",D3496,"-",E3496,),CONCATENATE("AGr",VLOOKUP(C3496,Listen!$A$2:$D$45,4,FALSE),"-",D3496,"-",E3496)),"keine vollständige ID")</f>
        <v>keine vollständige ID</v>
      </c>
      <c r="B3496" s="301"/>
      <c r="C3496" s="287"/>
      <c r="D3496" s="34"/>
      <c r="E3496" s="306"/>
      <c r="F3496" s="116"/>
      <c r="G3496" s="17"/>
      <c r="H3496" s="17"/>
      <c r="I3496" s="17"/>
      <c r="J3496" s="17"/>
      <c r="K3496" s="17"/>
      <c r="L3496" s="17"/>
      <c r="M3496" s="17"/>
      <c r="N3496" s="17"/>
      <c r="O3496" s="116"/>
      <c r="P3496" s="117">
        <f>IF(D3496&gt;A_Stammdaten!$B$12,0,SUM(G3496,H3496,J3496,L3496:M3496)-SUM(I3496,K3496,N3496:O3496))</f>
        <v>0</v>
      </c>
      <c r="Q3496" s="17"/>
      <c r="R3496" s="17"/>
      <c r="S3496" s="17"/>
      <c r="T3496" s="17"/>
      <c r="U3496" s="62">
        <f t="shared" si="1136"/>
        <v>0</v>
      </c>
      <c r="V3496" s="34"/>
      <c r="W3496" s="34"/>
      <c r="X3496" s="34"/>
      <c r="Y3496" s="34"/>
      <c r="Z3496" s="34"/>
      <c r="AA3496" s="63" t="str">
        <f t="shared" si="1137"/>
        <v>-</v>
      </c>
      <c r="AB3496" s="63" t="str">
        <f t="shared" si="1138"/>
        <v>-</v>
      </c>
      <c r="AC3496" s="63">
        <f>IF(ISBLANK($C3496),0,VLOOKUP($C3496,Listen!$A$2:$C$45,2,FALSE))</f>
        <v>0</v>
      </c>
      <c r="AD3496" s="63">
        <f>IF(ISBLANK($C3496),0,VLOOKUP($C3496,Listen!$A$2:$C$45,3,FALSE))</f>
        <v>0</v>
      </c>
      <c r="AE3496" s="49">
        <f t="shared" si="1139"/>
        <v>0</v>
      </c>
      <c r="AF3496" s="49">
        <f t="shared" si="1139"/>
        <v>0</v>
      </c>
      <c r="AG3496" s="49">
        <f>IFERROR(IF(OR($V3496&lt;&gt;"Ja",VLOOKUP($C3496,Listen!$A$2:$F$45,5,0)="Nein",D3496&lt;IF(C3496="LNG Anbindungsanlagen gemäß separater Festlegung",2022,2023)),$AC3496,$AA3496),0)</f>
        <v>0</v>
      </c>
      <c r="AH3496" s="49">
        <f>IFERROR(IF(OR($V3496&lt;&gt;"Ja",VLOOKUP($C3496,Listen!$A$2:$F$45,5,0)="Nein",D3496&lt;IF(C3496="LNG Anbindungsanlagen gemäß separater Festlegung",2022,2023)),$AC3496,$AA3496),0)</f>
        <v>0</v>
      </c>
      <c r="AI3496" s="49">
        <f>IFERROR(IF(OR($W3496&lt;&gt;"Ja",VLOOKUP($C3496,Listen!$A$2:$F$45,6,0)="Nein"),$AC3496,$AB3496),0)</f>
        <v>0</v>
      </c>
      <c r="AJ3496" s="49">
        <f>IFERROR(IF(OR($W3496&lt;&gt;"Ja",VLOOKUP($C3496,Listen!$A$2:$F$45,6,0)="Nein"),$AC3496,$AB3496),0)</f>
        <v>0</v>
      </c>
      <c r="AK3496" s="49">
        <f>IFERROR(IF(OR($W3496&lt;&gt;"Ja",VLOOKUP($C3496,Listen!$A$2:$F$45,6,0)="Nein"),$AC3496,$AB3496),0)</f>
        <v>0</v>
      </c>
      <c r="AL3496" s="51">
        <f t="shared" si="1140"/>
        <v>0</v>
      </c>
      <c r="AM3496" s="296">
        <f>IFERROR(IF(VLOOKUP($C3496,Listen!$A$2:$F$45,6,0)="Ja",MAX(BC3496:BD3496),D_SAV!$BC3496),0)</f>
        <v>0</v>
      </c>
      <c r="AN3496" s="51">
        <f t="shared" si="1141"/>
        <v>0</v>
      </c>
      <c r="AP3496" s="304">
        <f t="shared" si="1142"/>
        <v>0</v>
      </c>
      <c r="AQ3496" s="304">
        <f t="shared" si="1143"/>
        <v>0</v>
      </c>
      <c r="AR3496" s="304">
        <f t="shared" si="1144"/>
        <v>0</v>
      </c>
      <c r="AS3496" s="304">
        <f t="shared" si="1145"/>
        <v>0</v>
      </c>
      <c r="AT3496" s="304">
        <f t="shared" si="1146"/>
        <v>0</v>
      </c>
      <c r="AU3496" s="304">
        <f t="shared" si="1147"/>
        <v>0</v>
      </c>
      <c r="AV3496" s="304">
        <f t="shared" si="1148"/>
        <v>0</v>
      </c>
      <c r="AW3496" s="304">
        <f t="shared" si="1149"/>
        <v>0</v>
      </c>
      <c r="AX3496" s="304">
        <f t="shared" si="1150"/>
        <v>0</v>
      </c>
      <c r="AY3496" s="304">
        <f t="shared" si="1151"/>
        <v>0</v>
      </c>
      <c r="AZ3496" s="304">
        <f t="shared" si="1152"/>
        <v>0</v>
      </c>
      <c r="BA3496" s="304">
        <f t="shared" si="1153"/>
        <v>0</v>
      </c>
      <c r="BB3496" s="304">
        <f t="shared" si="1154"/>
        <v>0</v>
      </c>
      <c r="BC3496" s="304">
        <f t="shared" si="1155"/>
        <v>0</v>
      </c>
      <c r="BD3496" s="304">
        <f t="shared" si="1156"/>
        <v>0</v>
      </c>
      <c r="BE3496" s="304">
        <f>IFERROR(IF(VLOOKUP($C3496,Listen!$A$2:$F$45,6,0)="Ja",BB3496-MAX(BC3496:BD3496),BB3496-BC3496),0)</f>
        <v>0</v>
      </c>
    </row>
    <row r="3497" spans="1:57" x14ac:dyDescent="0.25">
      <c r="A3497" s="320" t="str">
        <f>IF(AND(D3497&lt;&gt;0,C3497&lt;&gt;0,E3497&lt;&gt;0),IF(B3497&lt;&gt;0,CONCATENATE(B3497,"-AGr",VLOOKUP(C3497,Listen!$A$2:$D$45,4,FALSE),"-",D3497,"-",E3497,),CONCATENATE("AGr",VLOOKUP(C3497,Listen!$A$2:$D$45,4,FALSE),"-",D3497,"-",E3497)),"keine vollständige ID")</f>
        <v>keine vollständige ID</v>
      </c>
      <c r="B3497" s="301"/>
      <c r="C3497" s="287"/>
      <c r="D3497" s="34"/>
      <c r="E3497" s="306"/>
      <c r="F3497" s="116"/>
      <c r="G3497" s="17"/>
      <c r="H3497" s="17"/>
      <c r="I3497" s="17"/>
      <c r="J3497" s="17"/>
      <c r="K3497" s="17"/>
      <c r="L3497" s="17"/>
      <c r="M3497" s="17"/>
      <c r="N3497" s="17"/>
      <c r="O3497" s="116"/>
      <c r="P3497" s="117">
        <f>IF(D3497&gt;A_Stammdaten!$B$12,0,SUM(G3497,H3497,J3497,L3497:M3497)-SUM(I3497,K3497,N3497:O3497))</f>
        <v>0</v>
      </c>
      <c r="Q3497" s="17"/>
      <c r="R3497" s="17"/>
      <c r="S3497" s="17"/>
      <c r="T3497" s="17"/>
      <c r="U3497" s="62">
        <f t="shared" si="1136"/>
        <v>0</v>
      </c>
      <c r="V3497" s="34"/>
      <c r="W3497" s="34"/>
      <c r="X3497" s="34"/>
      <c r="Y3497" s="34"/>
      <c r="Z3497" s="34"/>
      <c r="AA3497" s="63" t="str">
        <f t="shared" si="1137"/>
        <v>-</v>
      </c>
      <c r="AB3497" s="63" t="str">
        <f t="shared" si="1138"/>
        <v>-</v>
      </c>
      <c r="AC3497" s="63">
        <f>IF(ISBLANK($C3497),0,VLOOKUP($C3497,Listen!$A$2:$C$45,2,FALSE))</f>
        <v>0</v>
      </c>
      <c r="AD3497" s="63">
        <f>IF(ISBLANK($C3497),0,VLOOKUP($C3497,Listen!$A$2:$C$45,3,FALSE))</f>
        <v>0</v>
      </c>
      <c r="AE3497" s="49">
        <f t="shared" si="1139"/>
        <v>0</v>
      </c>
      <c r="AF3497" s="49">
        <f t="shared" si="1139"/>
        <v>0</v>
      </c>
      <c r="AG3497" s="49">
        <f>IFERROR(IF(OR($V3497&lt;&gt;"Ja",VLOOKUP($C3497,Listen!$A$2:$F$45,5,0)="Nein",D3497&lt;IF(C3497="LNG Anbindungsanlagen gemäß separater Festlegung",2022,2023)),$AC3497,$AA3497),0)</f>
        <v>0</v>
      </c>
      <c r="AH3497" s="49">
        <f>IFERROR(IF(OR($V3497&lt;&gt;"Ja",VLOOKUP($C3497,Listen!$A$2:$F$45,5,0)="Nein",D3497&lt;IF(C3497="LNG Anbindungsanlagen gemäß separater Festlegung",2022,2023)),$AC3497,$AA3497),0)</f>
        <v>0</v>
      </c>
      <c r="AI3497" s="49">
        <f>IFERROR(IF(OR($W3497&lt;&gt;"Ja",VLOOKUP($C3497,Listen!$A$2:$F$45,6,0)="Nein"),$AC3497,$AB3497),0)</f>
        <v>0</v>
      </c>
      <c r="AJ3497" s="49">
        <f>IFERROR(IF(OR($W3497&lt;&gt;"Ja",VLOOKUP($C3497,Listen!$A$2:$F$45,6,0)="Nein"),$AC3497,$AB3497),0)</f>
        <v>0</v>
      </c>
      <c r="AK3497" s="49">
        <f>IFERROR(IF(OR($W3497&lt;&gt;"Ja",VLOOKUP($C3497,Listen!$A$2:$F$45,6,0)="Nein"),$AC3497,$AB3497),0)</f>
        <v>0</v>
      </c>
      <c r="AL3497" s="51">
        <f t="shared" si="1140"/>
        <v>0</v>
      </c>
      <c r="AM3497" s="296">
        <f>IFERROR(IF(VLOOKUP($C3497,Listen!$A$2:$F$45,6,0)="Ja",MAX(BC3497:BD3497),D_SAV!$BC3497),0)</f>
        <v>0</v>
      </c>
      <c r="AN3497" s="51">
        <f t="shared" si="1141"/>
        <v>0</v>
      </c>
      <c r="AP3497" s="304">
        <f t="shared" si="1142"/>
        <v>0</v>
      </c>
      <c r="AQ3497" s="304">
        <f t="shared" si="1143"/>
        <v>0</v>
      </c>
      <c r="AR3497" s="304">
        <f t="shared" si="1144"/>
        <v>0</v>
      </c>
      <c r="AS3497" s="304">
        <f t="shared" si="1145"/>
        <v>0</v>
      </c>
      <c r="AT3497" s="304">
        <f t="shared" si="1146"/>
        <v>0</v>
      </c>
      <c r="AU3497" s="304">
        <f t="shared" si="1147"/>
        <v>0</v>
      </c>
      <c r="AV3497" s="304">
        <f t="shared" si="1148"/>
        <v>0</v>
      </c>
      <c r="AW3497" s="304">
        <f t="shared" si="1149"/>
        <v>0</v>
      </c>
      <c r="AX3497" s="304">
        <f t="shared" si="1150"/>
        <v>0</v>
      </c>
      <c r="AY3497" s="304">
        <f t="shared" si="1151"/>
        <v>0</v>
      </c>
      <c r="AZ3497" s="304">
        <f t="shared" si="1152"/>
        <v>0</v>
      </c>
      <c r="BA3497" s="304">
        <f t="shared" si="1153"/>
        <v>0</v>
      </c>
      <c r="BB3497" s="304">
        <f t="shared" si="1154"/>
        <v>0</v>
      </c>
      <c r="BC3497" s="304">
        <f t="shared" si="1155"/>
        <v>0</v>
      </c>
      <c r="BD3497" s="304">
        <f t="shared" si="1156"/>
        <v>0</v>
      </c>
      <c r="BE3497" s="304">
        <f>IFERROR(IF(VLOOKUP($C3497,Listen!$A$2:$F$45,6,0)="Ja",BB3497-MAX(BC3497:BD3497),BB3497-BC3497),0)</f>
        <v>0</v>
      </c>
    </row>
    <row r="3498" spans="1:57" x14ac:dyDescent="0.25">
      <c r="A3498" s="320" t="str">
        <f>IF(AND(D3498&lt;&gt;0,C3498&lt;&gt;0,E3498&lt;&gt;0),IF(B3498&lt;&gt;0,CONCATENATE(B3498,"-AGr",VLOOKUP(C3498,Listen!$A$2:$D$45,4,FALSE),"-",D3498,"-",E3498,),CONCATENATE("AGr",VLOOKUP(C3498,Listen!$A$2:$D$45,4,FALSE),"-",D3498,"-",E3498)),"keine vollständige ID")</f>
        <v>keine vollständige ID</v>
      </c>
      <c r="B3498" s="301"/>
      <c r="C3498" s="287"/>
      <c r="D3498" s="34"/>
      <c r="E3498" s="306"/>
      <c r="F3498" s="116"/>
      <c r="G3498" s="17"/>
      <c r="H3498" s="17"/>
      <c r="I3498" s="17"/>
      <c r="J3498" s="17"/>
      <c r="K3498" s="17"/>
      <c r="L3498" s="17"/>
      <c r="M3498" s="17"/>
      <c r="N3498" s="17"/>
      <c r="O3498" s="116"/>
      <c r="P3498" s="117">
        <f>IF(D3498&gt;A_Stammdaten!$B$12,0,SUM(G3498,H3498,J3498,L3498:M3498)-SUM(I3498,K3498,N3498:O3498))</f>
        <v>0</v>
      </c>
      <c r="Q3498" s="17"/>
      <c r="R3498" s="17"/>
      <c r="S3498" s="17"/>
      <c r="T3498" s="17"/>
      <c r="U3498" s="62">
        <f t="shared" si="1136"/>
        <v>0</v>
      </c>
      <c r="V3498" s="34"/>
      <c r="W3498" s="34"/>
      <c r="X3498" s="34"/>
      <c r="Y3498" s="34"/>
      <c r="Z3498" s="34"/>
      <c r="AA3498" s="63" t="str">
        <f t="shared" si="1137"/>
        <v>-</v>
      </c>
      <c r="AB3498" s="63" t="str">
        <f t="shared" si="1138"/>
        <v>-</v>
      </c>
      <c r="AC3498" s="63">
        <f>IF(ISBLANK($C3498),0,VLOOKUP($C3498,Listen!$A$2:$C$45,2,FALSE))</f>
        <v>0</v>
      </c>
      <c r="AD3498" s="63">
        <f>IF(ISBLANK($C3498),0,VLOOKUP($C3498,Listen!$A$2:$C$45,3,FALSE))</f>
        <v>0</v>
      </c>
      <c r="AE3498" s="49">
        <f t="shared" si="1139"/>
        <v>0</v>
      </c>
      <c r="AF3498" s="49">
        <f t="shared" si="1139"/>
        <v>0</v>
      </c>
      <c r="AG3498" s="49">
        <f>IFERROR(IF(OR($V3498&lt;&gt;"Ja",VLOOKUP($C3498,Listen!$A$2:$F$45,5,0)="Nein",D3498&lt;IF(C3498="LNG Anbindungsanlagen gemäß separater Festlegung",2022,2023)),$AC3498,$AA3498),0)</f>
        <v>0</v>
      </c>
      <c r="AH3498" s="49">
        <f>IFERROR(IF(OR($V3498&lt;&gt;"Ja",VLOOKUP($C3498,Listen!$A$2:$F$45,5,0)="Nein",D3498&lt;IF(C3498="LNG Anbindungsanlagen gemäß separater Festlegung",2022,2023)),$AC3498,$AA3498),0)</f>
        <v>0</v>
      </c>
      <c r="AI3498" s="49">
        <f>IFERROR(IF(OR($W3498&lt;&gt;"Ja",VLOOKUP($C3498,Listen!$A$2:$F$45,6,0)="Nein"),$AC3498,$AB3498),0)</f>
        <v>0</v>
      </c>
      <c r="AJ3498" s="49">
        <f>IFERROR(IF(OR($W3498&lt;&gt;"Ja",VLOOKUP($C3498,Listen!$A$2:$F$45,6,0)="Nein"),$AC3498,$AB3498),0)</f>
        <v>0</v>
      </c>
      <c r="AK3498" s="49">
        <f>IFERROR(IF(OR($W3498&lt;&gt;"Ja",VLOOKUP($C3498,Listen!$A$2:$F$45,6,0)="Nein"),$AC3498,$AB3498),0)</f>
        <v>0</v>
      </c>
      <c r="AL3498" s="51">
        <f t="shared" si="1140"/>
        <v>0</v>
      </c>
      <c r="AM3498" s="296">
        <f>IFERROR(IF(VLOOKUP($C3498,Listen!$A$2:$F$45,6,0)="Ja",MAX(BC3498:BD3498),D_SAV!$BC3498),0)</f>
        <v>0</v>
      </c>
      <c r="AN3498" s="51">
        <f t="shared" si="1141"/>
        <v>0</v>
      </c>
      <c r="AP3498" s="304">
        <f t="shared" si="1142"/>
        <v>0</v>
      </c>
      <c r="AQ3498" s="304">
        <f t="shared" si="1143"/>
        <v>0</v>
      </c>
      <c r="AR3498" s="304">
        <f t="shared" si="1144"/>
        <v>0</v>
      </c>
      <c r="AS3498" s="304">
        <f t="shared" si="1145"/>
        <v>0</v>
      </c>
      <c r="AT3498" s="304">
        <f t="shared" si="1146"/>
        <v>0</v>
      </c>
      <c r="AU3498" s="304">
        <f t="shared" si="1147"/>
        <v>0</v>
      </c>
      <c r="AV3498" s="304">
        <f t="shared" si="1148"/>
        <v>0</v>
      </c>
      <c r="AW3498" s="304">
        <f t="shared" si="1149"/>
        <v>0</v>
      </c>
      <c r="AX3498" s="304">
        <f t="shared" si="1150"/>
        <v>0</v>
      </c>
      <c r="AY3498" s="304">
        <f t="shared" si="1151"/>
        <v>0</v>
      </c>
      <c r="AZ3498" s="304">
        <f t="shared" si="1152"/>
        <v>0</v>
      </c>
      <c r="BA3498" s="304">
        <f t="shared" si="1153"/>
        <v>0</v>
      </c>
      <c r="BB3498" s="304">
        <f t="shared" si="1154"/>
        <v>0</v>
      </c>
      <c r="BC3498" s="304">
        <f t="shared" si="1155"/>
        <v>0</v>
      </c>
      <c r="BD3498" s="304">
        <f t="shared" si="1156"/>
        <v>0</v>
      </c>
      <c r="BE3498" s="304">
        <f>IFERROR(IF(VLOOKUP($C3498,Listen!$A$2:$F$45,6,0)="Ja",BB3498-MAX(BC3498:BD3498),BB3498-BC3498),0)</f>
        <v>0</v>
      </c>
    </row>
    <row r="3499" spans="1:57" x14ac:dyDescent="0.25">
      <c r="A3499" s="320" t="str">
        <f>IF(AND(D3499&lt;&gt;0,C3499&lt;&gt;0,E3499&lt;&gt;0),IF(B3499&lt;&gt;0,CONCATENATE(B3499,"-AGr",VLOOKUP(C3499,Listen!$A$2:$D$45,4,FALSE),"-",D3499,"-",E3499,),CONCATENATE("AGr",VLOOKUP(C3499,Listen!$A$2:$D$45,4,FALSE),"-",D3499,"-",E3499)),"keine vollständige ID")</f>
        <v>keine vollständige ID</v>
      </c>
      <c r="B3499" s="301"/>
      <c r="C3499" s="287"/>
      <c r="D3499" s="34"/>
      <c r="E3499" s="306"/>
      <c r="F3499" s="116"/>
      <c r="G3499" s="17"/>
      <c r="H3499" s="17"/>
      <c r="I3499" s="17"/>
      <c r="J3499" s="17"/>
      <c r="K3499" s="17"/>
      <c r="L3499" s="17"/>
      <c r="M3499" s="17"/>
      <c r="N3499" s="17"/>
      <c r="O3499" s="116"/>
      <c r="P3499" s="117">
        <f>IF(D3499&gt;A_Stammdaten!$B$12,0,SUM(G3499,H3499,J3499,L3499:M3499)-SUM(I3499,K3499,N3499:O3499))</f>
        <v>0</v>
      </c>
      <c r="Q3499" s="17"/>
      <c r="R3499" s="17"/>
      <c r="S3499" s="17"/>
      <c r="T3499" s="17"/>
      <c r="U3499" s="62">
        <f t="shared" si="1136"/>
        <v>0</v>
      </c>
      <c r="V3499" s="34"/>
      <c r="W3499" s="34"/>
      <c r="X3499" s="34"/>
      <c r="Y3499" s="34"/>
      <c r="Z3499" s="34"/>
      <c r="AA3499" s="63" t="str">
        <f t="shared" si="1137"/>
        <v>-</v>
      </c>
      <c r="AB3499" s="63" t="str">
        <f t="shared" si="1138"/>
        <v>-</v>
      </c>
      <c r="AC3499" s="63">
        <f>IF(ISBLANK($C3499),0,VLOOKUP($C3499,Listen!$A$2:$C$45,2,FALSE))</f>
        <v>0</v>
      </c>
      <c r="AD3499" s="63">
        <f>IF(ISBLANK($C3499),0,VLOOKUP($C3499,Listen!$A$2:$C$45,3,FALSE))</f>
        <v>0</v>
      </c>
      <c r="AE3499" s="49">
        <f t="shared" si="1139"/>
        <v>0</v>
      </c>
      <c r="AF3499" s="49">
        <f t="shared" si="1139"/>
        <v>0</v>
      </c>
      <c r="AG3499" s="49">
        <f>IFERROR(IF(OR($V3499&lt;&gt;"Ja",VLOOKUP($C3499,Listen!$A$2:$F$45,5,0)="Nein",D3499&lt;IF(C3499="LNG Anbindungsanlagen gemäß separater Festlegung",2022,2023)),$AC3499,$AA3499),0)</f>
        <v>0</v>
      </c>
      <c r="AH3499" s="49">
        <f>IFERROR(IF(OR($V3499&lt;&gt;"Ja",VLOOKUP($C3499,Listen!$A$2:$F$45,5,0)="Nein",D3499&lt;IF(C3499="LNG Anbindungsanlagen gemäß separater Festlegung",2022,2023)),$AC3499,$AA3499),0)</f>
        <v>0</v>
      </c>
      <c r="AI3499" s="49">
        <f>IFERROR(IF(OR($W3499&lt;&gt;"Ja",VLOOKUP($C3499,Listen!$A$2:$F$45,6,0)="Nein"),$AC3499,$AB3499),0)</f>
        <v>0</v>
      </c>
      <c r="AJ3499" s="49">
        <f>IFERROR(IF(OR($W3499&lt;&gt;"Ja",VLOOKUP($C3499,Listen!$A$2:$F$45,6,0)="Nein"),$AC3499,$AB3499),0)</f>
        <v>0</v>
      </c>
      <c r="AK3499" s="49">
        <f>IFERROR(IF(OR($W3499&lt;&gt;"Ja",VLOOKUP($C3499,Listen!$A$2:$F$45,6,0)="Nein"),$AC3499,$AB3499),0)</f>
        <v>0</v>
      </c>
      <c r="AL3499" s="51">
        <f t="shared" si="1140"/>
        <v>0</v>
      </c>
      <c r="AM3499" s="296">
        <f>IFERROR(IF(VLOOKUP($C3499,Listen!$A$2:$F$45,6,0)="Ja",MAX(BC3499:BD3499),D_SAV!$BC3499),0)</f>
        <v>0</v>
      </c>
      <c r="AN3499" s="51">
        <f t="shared" si="1141"/>
        <v>0</v>
      </c>
      <c r="AP3499" s="304">
        <f t="shared" si="1142"/>
        <v>0</v>
      </c>
      <c r="AQ3499" s="304">
        <f t="shared" si="1143"/>
        <v>0</v>
      </c>
      <c r="AR3499" s="304">
        <f t="shared" si="1144"/>
        <v>0</v>
      </c>
      <c r="AS3499" s="304">
        <f t="shared" si="1145"/>
        <v>0</v>
      </c>
      <c r="AT3499" s="304">
        <f t="shared" si="1146"/>
        <v>0</v>
      </c>
      <c r="AU3499" s="304">
        <f t="shared" si="1147"/>
        <v>0</v>
      </c>
      <c r="AV3499" s="304">
        <f t="shared" si="1148"/>
        <v>0</v>
      </c>
      <c r="AW3499" s="304">
        <f t="shared" si="1149"/>
        <v>0</v>
      </c>
      <c r="AX3499" s="304">
        <f t="shared" si="1150"/>
        <v>0</v>
      </c>
      <c r="AY3499" s="304">
        <f t="shared" si="1151"/>
        <v>0</v>
      </c>
      <c r="AZ3499" s="304">
        <f t="shared" si="1152"/>
        <v>0</v>
      </c>
      <c r="BA3499" s="304">
        <f t="shared" si="1153"/>
        <v>0</v>
      </c>
      <c r="BB3499" s="304">
        <f t="shared" si="1154"/>
        <v>0</v>
      </c>
      <c r="BC3499" s="304">
        <f t="shared" si="1155"/>
        <v>0</v>
      </c>
      <c r="BD3499" s="304">
        <f t="shared" si="1156"/>
        <v>0</v>
      </c>
      <c r="BE3499" s="304">
        <f>IFERROR(IF(VLOOKUP($C3499,Listen!$A$2:$F$45,6,0)="Ja",BB3499-MAX(BC3499:BD3499),BB3499-BC3499),0)</f>
        <v>0</v>
      </c>
    </row>
    <row r="3500" spans="1:57" x14ac:dyDescent="0.25">
      <c r="A3500" s="320" t="str">
        <f>IF(AND(D3500&lt;&gt;0,C3500&lt;&gt;0,E3500&lt;&gt;0),IF(B3500&lt;&gt;0,CONCATENATE(B3500,"-AGr",VLOOKUP(C3500,Listen!$A$2:$D$45,4,FALSE),"-",D3500,"-",E3500,),CONCATENATE("AGr",VLOOKUP(C3500,Listen!$A$2:$D$45,4,FALSE),"-",D3500,"-",E3500)),"keine vollständige ID")</f>
        <v>keine vollständige ID</v>
      </c>
      <c r="B3500" s="301"/>
      <c r="C3500" s="287"/>
      <c r="D3500" s="34"/>
      <c r="E3500" s="306"/>
      <c r="F3500" s="116"/>
      <c r="G3500" s="17"/>
      <c r="H3500" s="17"/>
      <c r="I3500" s="17"/>
      <c r="J3500" s="17"/>
      <c r="K3500" s="17"/>
      <c r="L3500" s="17"/>
      <c r="M3500" s="17"/>
      <c r="N3500" s="17"/>
      <c r="O3500" s="116"/>
      <c r="P3500" s="117">
        <f>IF(D3500&gt;A_Stammdaten!$B$12,0,SUM(G3500,H3500,J3500,L3500:M3500)-SUM(I3500,K3500,N3500:O3500))</f>
        <v>0</v>
      </c>
      <c r="Q3500" s="17"/>
      <c r="R3500" s="17"/>
      <c r="S3500" s="17"/>
      <c r="T3500" s="17"/>
      <c r="U3500" s="62">
        <f t="shared" si="1136"/>
        <v>0</v>
      </c>
      <c r="V3500" s="34"/>
      <c r="W3500" s="34"/>
      <c r="X3500" s="34"/>
      <c r="Y3500" s="34"/>
      <c r="Z3500" s="34"/>
      <c r="AA3500" s="63" t="str">
        <f t="shared" si="1137"/>
        <v>-</v>
      </c>
      <c r="AB3500" s="63" t="str">
        <f t="shared" si="1138"/>
        <v>-</v>
      </c>
      <c r="AC3500" s="63">
        <f>IF(ISBLANK($C3500),0,VLOOKUP($C3500,Listen!$A$2:$C$45,2,FALSE))</f>
        <v>0</v>
      </c>
      <c r="AD3500" s="63">
        <f>IF(ISBLANK($C3500),0,VLOOKUP($C3500,Listen!$A$2:$C$45,3,FALSE))</f>
        <v>0</v>
      </c>
      <c r="AE3500" s="49">
        <f t="shared" si="1139"/>
        <v>0</v>
      </c>
      <c r="AF3500" s="49">
        <f t="shared" si="1139"/>
        <v>0</v>
      </c>
      <c r="AG3500" s="49">
        <f>IFERROR(IF(OR($V3500&lt;&gt;"Ja",VLOOKUP($C3500,Listen!$A$2:$F$45,5,0)="Nein",D3500&lt;IF(C3500="LNG Anbindungsanlagen gemäß separater Festlegung",2022,2023)),$AC3500,$AA3500),0)</f>
        <v>0</v>
      </c>
      <c r="AH3500" s="49">
        <f>IFERROR(IF(OR($V3500&lt;&gt;"Ja",VLOOKUP($C3500,Listen!$A$2:$F$45,5,0)="Nein",D3500&lt;IF(C3500="LNG Anbindungsanlagen gemäß separater Festlegung",2022,2023)),$AC3500,$AA3500),0)</f>
        <v>0</v>
      </c>
      <c r="AI3500" s="49">
        <f>IFERROR(IF(OR($W3500&lt;&gt;"Ja",VLOOKUP($C3500,Listen!$A$2:$F$45,6,0)="Nein"),$AC3500,$AB3500),0)</f>
        <v>0</v>
      </c>
      <c r="AJ3500" s="49">
        <f>IFERROR(IF(OR($W3500&lt;&gt;"Ja",VLOOKUP($C3500,Listen!$A$2:$F$45,6,0)="Nein"),$AC3500,$AB3500),0)</f>
        <v>0</v>
      </c>
      <c r="AK3500" s="49">
        <f>IFERROR(IF(OR($W3500&lt;&gt;"Ja",VLOOKUP($C3500,Listen!$A$2:$F$45,6,0)="Nein"),$AC3500,$AB3500),0)</f>
        <v>0</v>
      </c>
      <c r="AL3500" s="51">
        <f t="shared" si="1140"/>
        <v>0</v>
      </c>
      <c r="AM3500" s="296">
        <f>IFERROR(IF(VLOOKUP($C3500,Listen!$A$2:$F$45,6,0)="Ja",MAX(BC3500:BD3500),D_SAV!$BC3500),0)</f>
        <v>0</v>
      </c>
      <c r="AN3500" s="51">
        <f t="shared" si="1141"/>
        <v>0</v>
      </c>
      <c r="AP3500" s="304">
        <f t="shared" si="1142"/>
        <v>0</v>
      </c>
      <c r="AQ3500" s="304">
        <f t="shared" si="1143"/>
        <v>0</v>
      </c>
      <c r="AR3500" s="304">
        <f t="shared" si="1144"/>
        <v>0</v>
      </c>
      <c r="AS3500" s="304">
        <f t="shared" si="1145"/>
        <v>0</v>
      </c>
      <c r="AT3500" s="304">
        <f t="shared" si="1146"/>
        <v>0</v>
      </c>
      <c r="AU3500" s="304">
        <f t="shared" si="1147"/>
        <v>0</v>
      </c>
      <c r="AV3500" s="304">
        <f t="shared" si="1148"/>
        <v>0</v>
      </c>
      <c r="AW3500" s="304">
        <f t="shared" si="1149"/>
        <v>0</v>
      </c>
      <c r="AX3500" s="304">
        <f t="shared" si="1150"/>
        <v>0</v>
      </c>
      <c r="AY3500" s="304">
        <f t="shared" si="1151"/>
        <v>0</v>
      </c>
      <c r="AZ3500" s="304">
        <f t="shared" si="1152"/>
        <v>0</v>
      </c>
      <c r="BA3500" s="304">
        <f t="shared" si="1153"/>
        <v>0</v>
      </c>
      <c r="BB3500" s="304">
        <f t="shared" si="1154"/>
        <v>0</v>
      </c>
      <c r="BC3500" s="304">
        <f t="shared" si="1155"/>
        <v>0</v>
      </c>
      <c r="BD3500" s="304">
        <f t="shared" si="1156"/>
        <v>0</v>
      </c>
      <c r="BE3500" s="304">
        <f>IFERROR(IF(VLOOKUP($C3500,Listen!$A$2:$F$45,6,0)="Ja",BB3500-MAX(BC3500:BD3500),BB3500-BC3500),0)</f>
        <v>0</v>
      </c>
    </row>
    <row r="3501" spans="1:57" x14ac:dyDescent="0.25">
      <c r="A3501" s="320" t="str">
        <f>IF(AND(D3501&lt;&gt;0,C3501&lt;&gt;0,E3501&lt;&gt;0),IF(B3501&lt;&gt;0,CONCATENATE(B3501,"-AGr",VLOOKUP(C3501,Listen!$A$2:$D$45,4,FALSE),"-",D3501,"-",E3501,),CONCATENATE("AGr",VLOOKUP(C3501,Listen!$A$2:$D$45,4,FALSE),"-",D3501,"-",E3501)),"keine vollständige ID")</f>
        <v>keine vollständige ID</v>
      </c>
      <c r="B3501" s="301"/>
      <c r="C3501" s="287"/>
      <c r="D3501" s="34"/>
      <c r="E3501" s="306"/>
      <c r="F3501" s="116"/>
      <c r="G3501" s="17"/>
      <c r="H3501" s="17"/>
      <c r="I3501" s="17"/>
      <c r="J3501" s="17"/>
      <c r="K3501" s="17"/>
      <c r="L3501" s="17"/>
      <c r="M3501" s="17"/>
      <c r="N3501" s="17"/>
      <c r="O3501" s="116"/>
      <c r="P3501" s="117">
        <f>IF(D3501&gt;A_Stammdaten!$B$12,0,SUM(G3501,H3501,J3501,L3501:M3501)-SUM(I3501,K3501,N3501:O3501))</f>
        <v>0</v>
      </c>
      <c r="Q3501" s="17"/>
      <c r="R3501" s="17"/>
      <c r="S3501" s="17"/>
      <c r="T3501" s="17"/>
      <c r="U3501" s="62">
        <f t="shared" si="1136"/>
        <v>0</v>
      </c>
      <c r="V3501" s="34"/>
      <c r="W3501" s="34"/>
      <c r="X3501" s="34"/>
      <c r="Y3501" s="34"/>
      <c r="Z3501" s="34"/>
      <c r="AA3501" s="63" t="str">
        <f t="shared" si="1137"/>
        <v>-</v>
      </c>
      <c r="AB3501" s="63" t="str">
        <f t="shared" si="1138"/>
        <v>-</v>
      </c>
      <c r="AC3501" s="63">
        <f>IF(ISBLANK($C3501),0,VLOOKUP($C3501,Listen!$A$2:$C$45,2,FALSE))</f>
        <v>0</v>
      </c>
      <c r="AD3501" s="63">
        <f>IF(ISBLANK($C3501),0,VLOOKUP($C3501,Listen!$A$2:$C$45,3,FALSE))</f>
        <v>0</v>
      </c>
      <c r="AE3501" s="49">
        <f t="shared" si="1139"/>
        <v>0</v>
      </c>
      <c r="AF3501" s="49">
        <f t="shared" si="1139"/>
        <v>0</v>
      </c>
      <c r="AG3501" s="49">
        <f>IFERROR(IF(OR($V3501&lt;&gt;"Ja",VLOOKUP($C3501,Listen!$A$2:$F$45,5,0)="Nein",D3501&lt;IF(C3501="LNG Anbindungsanlagen gemäß separater Festlegung",2022,2023)),$AC3501,$AA3501),0)</f>
        <v>0</v>
      </c>
      <c r="AH3501" s="49">
        <f>IFERROR(IF(OR($V3501&lt;&gt;"Ja",VLOOKUP($C3501,Listen!$A$2:$F$45,5,0)="Nein",D3501&lt;IF(C3501="LNG Anbindungsanlagen gemäß separater Festlegung",2022,2023)),$AC3501,$AA3501),0)</f>
        <v>0</v>
      </c>
      <c r="AI3501" s="49">
        <f>IFERROR(IF(OR($W3501&lt;&gt;"Ja",VLOOKUP($C3501,Listen!$A$2:$F$45,6,0)="Nein"),$AC3501,$AB3501),0)</f>
        <v>0</v>
      </c>
      <c r="AJ3501" s="49">
        <f>IFERROR(IF(OR($W3501&lt;&gt;"Ja",VLOOKUP($C3501,Listen!$A$2:$F$45,6,0)="Nein"),$AC3501,$AB3501),0)</f>
        <v>0</v>
      </c>
      <c r="AK3501" s="49">
        <f>IFERROR(IF(OR($W3501&lt;&gt;"Ja",VLOOKUP($C3501,Listen!$A$2:$F$45,6,0)="Nein"),$AC3501,$AB3501),0)</f>
        <v>0</v>
      </c>
      <c r="AL3501" s="51">
        <f t="shared" si="1140"/>
        <v>0</v>
      </c>
      <c r="AM3501" s="296">
        <f>IFERROR(IF(VLOOKUP($C3501,Listen!$A$2:$F$45,6,0)="Ja",MAX(BC3501:BD3501),D_SAV!$BC3501),0)</f>
        <v>0</v>
      </c>
      <c r="AN3501" s="51">
        <f t="shared" si="1141"/>
        <v>0</v>
      </c>
      <c r="AP3501" s="304">
        <f t="shared" si="1142"/>
        <v>0</v>
      </c>
      <c r="AQ3501" s="304">
        <f t="shared" si="1143"/>
        <v>0</v>
      </c>
      <c r="AR3501" s="304">
        <f t="shared" si="1144"/>
        <v>0</v>
      </c>
      <c r="AS3501" s="304">
        <f t="shared" si="1145"/>
        <v>0</v>
      </c>
      <c r="AT3501" s="304">
        <f t="shared" si="1146"/>
        <v>0</v>
      </c>
      <c r="AU3501" s="304">
        <f t="shared" si="1147"/>
        <v>0</v>
      </c>
      <c r="AV3501" s="304">
        <f t="shared" si="1148"/>
        <v>0</v>
      </c>
      <c r="AW3501" s="304">
        <f t="shared" si="1149"/>
        <v>0</v>
      </c>
      <c r="AX3501" s="304">
        <f t="shared" si="1150"/>
        <v>0</v>
      </c>
      <c r="AY3501" s="304">
        <f t="shared" si="1151"/>
        <v>0</v>
      </c>
      <c r="AZ3501" s="304">
        <f t="shared" si="1152"/>
        <v>0</v>
      </c>
      <c r="BA3501" s="304">
        <f t="shared" si="1153"/>
        <v>0</v>
      </c>
      <c r="BB3501" s="304">
        <f t="shared" si="1154"/>
        <v>0</v>
      </c>
      <c r="BC3501" s="304">
        <f t="shared" si="1155"/>
        <v>0</v>
      </c>
      <c r="BD3501" s="304">
        <f t="shared" si="1156"/>
        <v>0</v>
      </c>
      <c r="BE3501" s="304">
        <f>IFERROR(IF(VLOOKUP($C3501,Listen!$A$2:$F$45,6,0)="Ja",BB3501-MAX(BC3501:BD3501),BB3501-BC3501),0)</f>
        <v>0</v>
      </c>
    </row>
    <row r="3502" spans="1:57" x14ac:dyDescent="0.25">
      <c r="A3502" s="320" t="str">
        <f>IF(AND(D3502&lt;&gt;0,C3502&lt;&gt;0,E3502&lt;&gt;0),IF(B3502&lt;&gt;0,CONCATENATE(B3502,"-AGr",VLOOKUP(C3502,Listen!$A$2:$D$45,4,FALSE),"-",D3502,"-",E3502,),CONCATENATE("AGr",VLOOKUP(C3502,Listen!$A$2:$D$45,4,FALSE),"-",D3502,"-",E3502)),"keine vollständige ID")</f>
        <v>keine vollständige ID</v>
      </c>
      <c r="B3502" s="301"/>
      <c r="C3502" s="287"/>
      <c r="D3502" s="34"/>
      <c r="E3502" s="306"/>
      <c r="F3502" s="116"/>
      <c r="G3502" s="17"/>
      <c r="H3502" s="17"/>
      <c r="I3502" s="17"/>
      <c r="J3502" s="17"/>
      <c r="K3502" s="17"/>
      <c r="L3502" s="17"/>
      <c r="M3502" s="17"/>
      <c r="N3502" s="17"/>
      <c r="O3502" s="116"/>
      <c r="P3502" s="117">
        <f>IF(D3502&gt;A_Stammdaten!$B$12,0,SUM(G3502,H3502,J3502,L3502:M3502)-SUM(I3502,K3502,N3502:O3502))</f>
        <v>0</v>
      </c>
      <c r="Q3502" s="17"/>
      <c r="R3502" s="17"/>
      <c r="S3502" s="17"/>
      <c r="T3502" s="17"/>
      <c r="U3502" s="62">
        <f t="shared" si="1136"/>
        <v>0</v>
      </c>
      <c r="V3502" s="34"/>
      <c r="W3502" s="34"/>
      <c r="X3502" s="34"/>
      <c r="Y3502" s="34"/>
      <c r="Z3502" s="34"/>
      <c r="AA3502" s="63" t="str">
        <f t="shared" si="1137"/>
        <v>-</v>
      </c>
      <c r="AB3502" s="63" t="str">
        <f t="shared" si="1138"/>
        <v>-</v>
      </c>
      <c r="AC3502" s="63">
        <f>IF(ISBLANK($C3502),0,VLOOKUP($C3502,Listen!$A$2:$C$45,2,FALSE))</f>
        <v>0</v>
      </c>
      <c r="AD3502" s="63">
        <f>IF(ISBLANK($C3502),0,VLOOKUP($C3502,Listen!$A$2:$C$45,3,FALSE))</f>
        <v>0</v>
      </c>
      <c r="AE3502" s="49">
        <f t="shared" si="1139"/>
        <v>0</v>
      </c>
      <c r="AF3502" s="49">
        <f t="shared" si="1139"/>
        <v>0</v>
      </c>
      <c r="AG3502" s="49">
        <f>IFERROR(IF(OR($V3502&lt;&gt;"Ja",VLOOKUP($C3502,Listen!$A$2:$F$45,5,0)="Nein",D3502&lt;IF(C3502="LNG Anbindungsanlagen gemäß separater Festlegung",2022,2023)),$AC3502,$AA3502),0)</f>
        <v>0</v>
      </c>
      <c r="AH3502" s="49">
        <f>IFERROR(IF(OR($V3502&lt;&gt;"Ja",VLOOKUP($C3502,Listen!$A$2:$F$45,5,0)="Nein",D3502&lt;IF(C3502="LNG Anbindungsanlagen gemäß separater Festlegung",2022,2023)),$AC3502,$AA3502),0)</f>
        <v>0</v>
      </c>
      <c r="AI3502" s="49">
        <f>IFERROR(IF(OR($W3502&lt;&gt;"Ja",VLOOKUP($C3502,Listen!$A$2:$F$45,6,0)="Nein"),$AC3502,$AB3502),0)</f>
        <v>0</v>
      </c>
      <c r="AJ3502" s="49">
        <f>IFERROR(IF(OR($W3502&lt;&gt;"Ja",VLOOKUP($C3502,Listen!$A$2:$F$45,6,0)="Nein"),$AC3502,$AB3502),0)</f>
        <v>0</v>
      </c>
      <c r="AK3502" s="49">
        <f>IFERROR(IF(OR($W3502&lt;&gt;"Ja",VLOOKUP($C3502,Listen!$A$2:$F$45,6,0)="Nein"),$AC3502,$AB3502),0)</f>
        <v>0</v>
      </c>
      <c r="AL3502" s="51">
        <f t="shared" si="1140"/>
        <v>0</v>
      </c>
      <c r="AM3502" s="296">
        <f>IFERROR(IF(VLOOKUP($C3502,Listen!$A$2:$F$45,6,0)="Ja",MAX(BC3502:BD3502),D_SAV!$BC3502),0)</f>
        <v>0</v>
      </c>
      <c r="AN3502" s="51">
        <f t="shared" si="1141"/>
        <v>0</v>
      </c>
      <c r="AP3502" s="304">
        <f t="shared" si="1142"/>
        <v>0</v>
      </c>
      <c r="AQ3502" s="304">
        <f t="shared" si="1143"/>
        <v>0</v>
      </c>
      <c r="AR3502" s="304">
        <f t="shared" si="1144"/>
        <v>0</v>
      </c>
      <c r="AS3502" s="304">
        <f t="shared" si="1145"/>
        <v>0</v>
      </c>
      <c r="AT3502" s="304">
        <f t="shared" si="1146"/>
        <v>0</v>
      </c>
      <c r="AU3502" s="304">
        <f t="shared" si="1147"/>
        <v>0</v>
      </c>
      <c r="AV3502" s="304">
        <f t="shared" si="1148"/>
        <v>0</v>
      </c>
      <c r="AW3502" s="304">
        <f t="shared" si="1149"/>
        <v>0</v>
      </c>
      <c r="AX3502" s="304">
        <f t="shared" si="1150"/>
        <v>0</v>
      </c>
      <c r="AY3502" s="304">
        <f t="shared" si="1151"/>
        <v>0</v>
      </c>
      <c r="AZ3502" s="304">
        <f t="shared" si="1152"/>
        <v>0</v>
      </c>
      <c r="BA3502" s="304">
        <f t="shared" si="1153"/>
        <v>0</v>
      </c>
      <c r="BB3502" s="304">
        <f t="shared" si="1154"/>
        <v>0</v>
      </c>
      <c r="BC3502" s="304">
        <f t="shared" si="1155"/>
        <v>0</v>
      </c>
      <c r="BD3502" s="304">
        <f t="shared" si="1156"/>
        <v>0</v>
      </c>
      <c r="BE3502" s="304">
        <f>IFERROR(IF(VLOOKUP($C3502,Listen!$A$2:$F$45,6,0)="Ja",BB3502-MAX(BC3502:BD3502),BB3502-BC3502),0)</f>
        <v>0</v>
      </c>
    </row>
    <row r="3503" spans="1:57" x14ac:dyDescent="0.25">
      <c r="A3503" s="320" t="str">
        <f>IF(AND(D3503&lt;&gt;0,C3503&lt;&gt;0,E3503&lt;&gt;0),IF(B3503&lt;&gt;0,CONCATENATE(B3503,"-AGr",VLOOKUP(C3503,Listen!$A$2:$D$45,4,FALSE),"-",D3503,"-",E3503,),CONCATENATE("AGr",VLOOKUP(C3503,Listen!$A$2:$D$45,4,FALSE),"-",D3503,"-",E3503)),"keine vollständige ID")</f>
        <v>keine vollständige ID</v>
      </c>
      <c r="B3503" s="301"/>
      <c r="C3503" s="287"/>
      <c r="D3503" s="34"/>
      <c r="E3503" s="306"/>
      <c r="F3503" s="116"/>
      <c r="G3503" s="17"/>
      <c r="H3503" s="17"/>
      <c r="I3503" s="17"/>
      <c r="J3503" s="17"/>
      <c r="K3503" s="17"/>
      <c r="L3503" s="17"/>
      <c r="M3503" s="17"/>
      <c r="N3503" s="17"/>
      <c r="O3503" s="116"/>
      <c r="P3503" s="117">
        <f>IF(D3503&gt;A_Stammdaten!$B$12,0,SUM(G3503,H3503,J3503,L3503:M3503)-SUM(I3503,K3503,N3503:O3503))</f>
        <v>0</v>
      </c>
      <c r="Q3503" s="17"/>
      <c r="R3503" s="17"/>
      <c r="S3503" s="17"/>
      <c r="T3503" s="17"/>
      <c r="U3503" s="62">
        <f t="shared" si="1136"/>
        <v>0</v>
      </c>
      <c r="V3503" s="34"/>
      <c r="W3503" s="34"/>
      <c r="X3503" s="34"/>
      <c r="Y3503" s="34"/>
      <c r="Z3503" s="34"/>
      <c r="AA3503" s="63" t="str">
        <f t="shared" si="1137"/>
        <v>-</v>
      </c>
      <c r="AB3503" s="63" t="str">
        <f t="shared" si="1138"/>
        <v>-</v>
      </c>
      <c r="AC3503" s="63">
        <f>IF(ISBLANK($C3503),0,VLOOKUP($C3503,Listen!$A$2:$C$45,2,FALSE))</f>
        <v>0</v>
      </c>
      <c r="AD3503" s="63">
        <f>IF(ISBLANK($C3503),0,VLOOKUP($C3503,Listen!$A$2:$C$45,3,FALSE))</f>
        <v>0</v>
      </c>
      <c r="AE3503" s="49">
        <f t="shared" si="1139"/>
        <v>0</v>
      </c>
      <c r="AF3503" s="49">
        <f t="shared" si="1139"/>
        <v>0</v>
      </c>
      <c r="AG3503" s="49">
        <f>IFERROR(IF(OR($V3503&lt;&gt;"Ja",VLOOKUP($C3503,Listen!$A$2:$F$45,5,0)="Nein",D3503&lt;IF(C3503="LNG Anbindungsanlagen gemäß separater Festlegung",2022,2023)),$AC3503,$AA3503),0)</f>
        <v>0</v>
      </c>
      <c r="AH3503" s="49">
        <f>IFERROR(IF(OR($V3503&lt;&gt;"Ja",VLOOKUP($C3503,Listen!$A$2:$F$45,5,0)="Nein",D3503&lt;IF(C3503="LNG Anbindungsanlagen gemäß separater Festlegung",2022,2023)),$AC3503,$AA3503),0)</f>
        <v>0</v>
      </c>
      <c r="AI3503" s="49">
        <f>IFERROR(IF(OR($W3503&lt;&gt;"Ja",VLOOKUP($C3503,Listen!$A$2:$F$45,6,0)="Nein"),$AC3503,$AB3503),0)</f>
        <v>0</v>
      </c>
      <c r="AJ3503" s="49">
        <f>IFERROR(IF(OR($W3503&lt;&gt;"Ja",VLOOKUP($C3503,Listen!$A$2:$F$45,6,0)="Nein"),$AC3503,$AB3503),0)</f>
        <v>0</v>
      </c>
      <c r="AK3503" s="49">
        <f>IFERROR(IF(OR($W3503&lt;&gt;"Ja",VLOOKUP($C3503,Listen!$A$2:$F$45,6,0)="Nein"),$AC3503,$AB3503),0)</f>
        <v>0</v>
      </c>
      <c r="AL3503" s="51">
        <f t="shared" si="1140"/>
        <v>0</v>
      </c>
      <c r="AM3503" s="296">
        <f>IFERROR(IF(VLOOKUP($C3503,Listen!$A$2:$F$45,6,0)="Ja",MAX(BC3503:BD3503),D_SAV!$BC3503),0)</f>
        <v>0</v>
      </c>
      <c r="AN3503" s="51">
        <f t="shared" si="1141"/>
        <v>0</v>
      </c>
      <c r="AP3503" s="304">
        <f t="shared" si="1142"/>
        <v>0</v>
      </c>
      <c r="AQ3503" s="304">
        <f t="shared" si="1143"/>
        <v>0</v>
      </c>
      <c r="AR3503" s="304">
        <f t="shared" si="1144"/>
        <v>0</v>
      </c>
      <c r="AS3503" s="304">
        <f t="shared" si="1145"/>
        <v>0</v>
      </c>
      <c r="AT3503" s="304">
        <f t="shared" si="1146"/>
        <v>0</v>
      </c>
      <c r="AU3503" s="304">
        <f t="shared" si="1147"/>
        <v>0</v>
      </c>
      <c r="AV3503" s="304">
        <f t="shared" si="1148"/>
        <v>0</v>
      </c>
      <c r="AW3503" s="304">
        <f t="shared" si="1149"/>
        <v>0</v>
      </c>
      <c r="AX3503" s="304">
        <f t="shared" si="1150"/>
        <v>0</v>
      </c>
      <c r="AY3503" s="304">
        <f t="shared" si="1151"/>
        <v>0</v>
      </c>
      <c r="AZ3503" s="304">
        <f t="shared" si="1152"/>
        <v>0</v>
      </c>
      <c r="BA3503" s="304">
        <f t="shared" si="1153"/>
        <v>0</v>
      </c>
      <c r="BB3503" s="304">
        <f t="shared" si="1154"/>
        <v>0</v>
      </c>
      <c r="BC3503" s="304">
        <f t="shared" si="1155"/>
        <v>0</v>
      </c>
      <c r="BD3503" s="304">
        <f t="shared" si="1156"/>
        <v>0</v>
      </c>
      <c r="BE3503" s="304">
        <f>IFERROR(IF(VLOOKUP($C3503,Listen!$A$2:$F$45,6,0)="Ja",BB3503-MAX(BC3503:BD3503),BB3503-BC3503),0)</f>
        <v>0</v>
      </c>
    </row>
    <row r="3504" spans="1:57" x14ac:dyDescent="0.25">
      <c r="A3504" s="320" t="str">
        <f>IF(AND(D3504&lt;&gt;0,C3504&lt;&gt;0,E3504&lt;&gt;0),IF(B3504&lt;&gt;0,CONCATENATE(B3504,"-AGr",VLOOKUP(C3504,Listen!$A$2:$D$45,4,FALSE),"-",D3504,"-",E3504,),CONCATENATE("AGr",VLOOKUP(C3504,Listen!$A$2:$D$45,4,FALSE),"-",D3504,"-",E3504)),"keine vollständige ID")</f>
        <v>keine vollständige ID</v>
      </c>
      <c r="B3504" s="301"/>
      <c r="C3504" s="287"/>
      <c r="D3504" s="34"/>
      <c r="E3504" s="306"/>
      <c r="F3504" s="116"/>
      <c r="G3504" s="17"/>
      <c r="H3504" s="17"/>
      <c r="I3504" s="17"/>
      <c r="J3504" s="17"/>
      <c r="K3504" s="17"/>
      <c r="L3504" s="17"/>
      <c r="M3504" s="17"/>
      <c r="N3504" s="17"/>
      <c r="O3504" s="116"/>
      <c r="P3504" s="117">
        <f>IF(D3504&gt;A_Stammdaten!$B$12,0,SUM(G3504,H3504,J3504,L3504:M3504)-SUM(I3504,K3504,N3504:O3504))</f>
        <v>0</v>
      </c>
      <c r="Q3504" s="17"/>
      <c r="R3504" s="17"/>
      <c r="S3504" s="17"/>
      <c r="T3504" s="17"/>
      <c r="U3504" s="62">
        <f t="shared" si="1136"/>
        <v>0</v>
      </c>
      <c r="V3504" s="34"/>
      <c r="W3504" s="34"/>
      <c r="X3504" s="34"/>
      <c r="Y3504" s="34"/>
      <c r="Z3504" s="34"/>
      <c r="AA3504" s="63" t="str">
        <f t="shared" si="1137"/>
        <v>-</v>
      </c>
      <c r="AB3504" s="63" t="str">
        <f t="shared" si="1138"/>
        <v>-</v>
      </c>
      <c r="AC3504" s="63">
        <f>IF(ISBLANK($C3504),0,VLOOKUP($C3504,Listen!$A$2:$C$45,2,FALSE))</f>
        <v>0</v>
      </c>
      <c r="AD3504" s="63">
        <f>IF(ISBLANK($C3504),0,VLOOKUP($C3504,Listen!$A$2:$C$45,3,FALSE))</f>
        <v>0</v>
      </c>
      <c r="AE3504" s="49">
        <f t="shared" si="1139"/>
        <v>0</v>
      </c>
      <c r="AF3504" s="49">
        <f t="shared" si="1139"/>
        <v>0</v>
      </c>
      <c r="AG3504" s="49">
        <f>IFERROR(IF(OR($V3504&lt;&gt;"Ja",VLOOKUP($C3504,Listen!$A$2:$F$45,5,0)="Nein",D3504&lt;IF(C3504="LNG Anbindungsanlagen gemäß separater Festlegung",2022,2023)),$AC3504,$AA3504),0)</f>
        <v>0</v>
      </c>
      <c r="AH3504" s="49">
        <f>IFERROR(IF(OR($V3504&lt;&gt;"Ja",VLOOKUP($C3504,Listen!$A$2:$F$45,5,0)="Nein",D3504&lt;IF(C3504="LNG Anbindungsanlagen gemäß separater Festlegung",2022,2023)),$AC3504,$AA3504),0)</f>
        <v>0</v>
      </c>
      <c r="AI3504" s="49">
        <f>IFERROR(IF(OR($W3504&lt;&gt;"Ja",VLOOKUP($C3504,Listen!$A$2:$F$45,6,0)="Nein"),$AC3504,$AB3504),0)</f>
        <v>0</v>
      </c>
      <c r="AJ3504" s="49">
        <f>IFERROR(IF(OR($W3504&lt;&gt;"Ja",VLOOKUP($C3504,Listen!$A$2:$F$45,6,0)="Nein"),$AC3504,$AB3504),0)</f>
        <v>0</v>
      </c>
      <c r="AK3504" s="49">
        <f>IFERROR(IF(OR($W3504&lt;&gt;"Ja",VLOOKUP($C3504,Listen!$A$2:$F$45,6,0)="Nein"),$AC3504,$AB3504),0)</f>
        <v>0</v>
      </c>
      <c r="AL3504" s="51">
        <f t="shared" si="1140"/>
        <v>0</v>
      </c>
      <c r="AM3504" s="296">
        <f>IFERROR(IF(VLOOKUP($C3504,Listen!$A$2:$F$45,6,0)="Ja",MAX(BC3504:BD3504),D_SAV!$BC3504),0)</f>
        <v>0</v>
      </c>
      <c r="AN3504" s="51">
        <f t="shared" si="1141"/>
        <v>0</v>
      </c>
      <c r="AP3504" s="304">
        <f t="shared" si="1142"/>
        <v>0</v>
      </c>
      <c r="AQ3504" s="304">
        <f t="shared" si="1143"/>
        <v>0</v>
      </c>
      <c r="AR3504" s="304">
        <f t="shared" si="1144"/>
        <v>0</v>
      </c>
      <c r="AS3504" s="304">
        <f t="shared" si="1145"/>
        <v>0</v>
      </c>
      <c r="AT3504" s="304">
        <f t="shared" si="1146"/>
        <v>0</v>
      </c>
      <c r="AU3504" s="304">
        <f t="shared" si="1147"/>
        <v>0</v>
      </c>
      <c r="AV3504" s="304">
        <f t="shared" si="1148"/>
        <v>0</v>
      </c>
      <c r="AW3504" s="304">
        <f t="shared" si="1149"/>
        <v>0</v>
      </c>
      <c r="AX3504" s="304">
        <f t="shared" si="1150"/>
        <v>0</v>
      </c>
      <c r="AY3504" s="304">
        <f t="shared" si="1151"/>
        <v>0</v>
      </c>
      <c r="AZ3504" s="304">
        <f t="shared" si="1152"/>
        <v>0</v>
      </c>
      <c r="BA3504" s="304">
        <f t="shared" si="1153"/>
        <v>0</v>
      </c>
      <c r="BB3504" s="304">
        <f t="shared" si="1154"/>
        <v>0</v>
      </c>
      <c r="BC3504" s="304">
        <f t="shared" si="1155"/>
        <v>0</v>
      </c>
      <c r="BD3504" s="304">
        <f t="shared" si="1156"/>
        <v>0</v>
      </c>
      <c r="BE3504" s="304">
        <f>IFERROR(IF(VLOOKUP($C3504,Listen!$A$2:$F$45,6,0)="Ja",BB3504-MAX(BC3504:BD3504),BB3504-BC3504),0)</f>
        <v>0</v>
      </c>
    </row>
    <row r="3505" spans="1:57" x14ac:dyDescent="0.25">
      <c r="A3505" s="320" t="str">
        <f>IF(AND(D3505&lt;&gt;0,C3505&lt;&gt;0,E3505&lt;&gt;0),IF(B3505&lt;&gt;0,CONCATENATE(B3505,"-AGr",VLOOKUP(C3505,Listen!$A$2:$D$45,4,FALSE),"-",D3505,"-",E3505,),CONCATENATE("AGr",VLOOKUP(C3505,Listen!$A$2:$D$45,4,FALSE),"-",D3505,"-",E3505)),"keine vollständige ID")</f>
        <v>keine vollständige ID</v>
      </c>
      <c r="B3505" s="301"/>
      <c r="C3505" s="287"/>
      <c r="D3505" s="34"/>
      <c r="E3505" s="306"/>
      <c r="F3505" s="116"/>
      <c r="G3505" s="17"/>
      <c r="H3505" s="17"/>
      <c r="I3505" s="17"/>
      <c r="J3505" s="17"/>
      <c r="K3505" s="17"/>
      <c r="L3505" s="17"/>
      <c r="M3505" s="17"/>
      <c r="N3505" s="17"/>
      <c r="O3505" s="116"/>
      <c r="P3505" s="117">
        <f>IF(D3505&gt;A_Stammdaten!$B$12,0,SUM(G3505,H3505,J3505,L3505:M3505)-SUM(I3505,K3505,N3505:O3505))</f>
        <v>0</v>
      </c>
      <c r="Q3505" s="17"/>
      <c r="R3505" s="17"/>
      <c r="S3505" s="17"/>
      <c r="T3505" s="17"/>
      <c r="U3505" s="62">
        <f t="shared" si="1136"/>
        <v>0</v>
      </c>
      <c r="V3505" s="34"/>
      <c r="W3505" s="34"/>
      <c r="X3505" s="34"/>
      <c r="Y3505" s="34"/>
      <c r="Z3505" s="34"/>
      <c r="AA3505" s="63" t="str">
        <f t="shared" si="1137"/>
        <v>-</v>
      </c>
      <c r="AB3505" s="63" t="str">
        <f t="shared" si="1138"/>
        <v>-</v>
      </c>
      <c r="AC3505" s="63">
        <f>IF(ISBLANK($C3505),0,VLOOKUP($C3505,Listen!$A$2:$C$45,2,FALSE))</f>
        <v>0</v>
      </c>
      <c r="AD3505" s="63">
        <f>IF(ISBLANK($C3505),0,VLOOKUP($C3505,Listen!$A$2:$C$45,3,FALSE))</f>
        <v>0</v>
      </c>
      <c r="AE3505" s="49">
        <f t="shared" si="1139"/>
        <v>0</v>
      </c>
      <c r="AF3505" s="49">
        <f t="shared" si="1139"/>
        <v>0</v>
      </c>
      <c r="AG3505" s="49">
        <f>IFERROR(IF(OR($V3505&lt;&gt;"Ja",VLOOKUP($C3505,Listen!$A$2:$F$45,5,0)="Nein",D3505&lt;IF(C3505="LNG Anbindungsanlagen gemäß separater Festlegung",2022,2023)),$AC3505,$AA3505),0)</f>
        <v>0</v>
      </c>
      <c r="AH3505" s="49">
        <f>IFERROR(IF(OR($V3505&lt;&gt;"Ja",VLOOKUP($C3505,Listen!$A$2:$F$45,5,0)="Nein",D3505&lt;IF(C3505="LNG Anbindungsanlagen gemäß separater Festlegung",2022,2023)),$AC3505,$AA3505),0)</f>
        <v>0</v>
      </c>
      <c r="AI3505" s="49">
        <f>IFERROR(IF(OR($W3505&lt;&gt;"Ja",VLOOKUP($C3505,Listen!$A$2:$F$45,6,0)="Nein"),$AC3505,$AB3505),0)</f>
        <v>0</v>
      </c>
      <c r="AJ3505" s="49">
        <f>IFERROR(IF(OR($W3505&lt;&gt;"Ja",VLOOKUP($C3505,Listen!$A$2:$F$45,6,0)="Nein"),$AC3505,$AB3505),0)</f>
        <v>0</v>
      </c>
      <c r="AK3505" s="49">
        <f>IFERROR(IF(OR($W3505&lt;&gt;"Ja",VLOOKUP($C3505,Listen!$A$2:$F$45,6,0)="Nein"),$AC3505,$AB3505),0)</f>
        <v>0</v>
      </c>
      <c r="AL3505" s="51">
        <f t="shared" si="1140"/>
        <v>0</v>
      </c>
      <c r="AM3505" s="296">
        <f>IFERROR(IF(VLOOKUP($C3505,Listen!$A$2:$F$45,6,0)="Ja",MAX(BC3505:BD3505),D_SAV!$BC3505),0)</f>
        <v>0</v>
      </c>
      <c r="AN3505" s="51">
        <f t="shared" si="1141"/>
        <v>0</v>
      </c>
      <c r="AP3505" s="304">
        <f t="shared" si="1142"/>
        <v>0</v>
      </c>
      <c r="AQ3505" s="304">
        <f t="shared" si="1143"/>
        <v>0</v>
      </c>
      <c r="AR3505" s="304">
        <f t="shared" si="1144"/>
        <v>0</v>
      </c>
      <c r="AS3505" s="304">
        <f t="shared" si="1145"/>
        <v>0</v>
      </c>
      <c r="AT3505" s="304">
        <f t="shared" si="1146"/>
        <v>0</v>
      </c>
      <c r="AU3505" s="304">
        <f t="shared" si="1147"/>
        <v>0</v>
      </c>
      <c r="AV3505" s="304">
        <f t="shared" si="1148"/>
        <v>0</v>
      </c>
      <c r="AW3505" s="304">
        <f t="shared" si="1149"/>
        <v>0</v>
      </c>
      <c r="AX3505" s="304">
        <f t="shared" si="1150"/>
        <v>0</v>
      </c>
      <c r="AY3505" s="304">
        <f t="shared" si="1151"/>
        <v>0</v>
      </c>
      <c r="AZ3505" s="304">
        <f t="shared" si="1152"/>
        <v>0</v>
      </c>
      <c r="BA3505" s="304">
        <f t="shared" si="1153"/>
        <v>0</v>
      </c>
      <c r="BB3505" s="304">
        <f t="shared" si="1154"/>
        <v>0</v>
      </c>
      <c r="BC3505" s="304">
        <f t="shared" si="1155"/>
        <v>0</v>
      </c>
      <c r="BD3505" s="304">
        <f t="shared" si="1156"/>
        <v>0</v>
      </c>
      <c r="BE3505" s="304">
        <f>IFERROR(IF(VLOOKUP($C3505,Listen!$A$2:$F$45,6,0)="Ja",BB3505-MAX(BC3505:BD3505),BB3505-BC3505),0)</f>
        <v>0</v>
      </c>
    </row>
    <row r="3506" spans="1:57" x14ac:dyDescent="0.25">
      <c r="A3506" s="320" t="str">
        <f>IF(AND(D3506&lt;&gt;0,C3506&lt;&gt;0,E3506&lt;&gt;0),IF(B3506&lt;&gt;0,CONCATENATE(B3506,"-AGr",VLOOKUP(C3506,Listen!$A$2:$D$45,4,FALSE),"-",D3506,"-",E3506,),CONCATENATE("AGr",VLOOKUP(C3506,Listen!$A$2:$D$45,4,FALSE),"-",D3506,"-",E3506)),"keine vollständige ID")</f>
        <v>keine vollständige ID</v>
      </c>
      <c r="B3506" s="301"/>
      <c r="C3506" s="287"/>
      <c r="D3506" s="34"/>
      <c r="E3506" s="306"/>
      <c r="F3506" s="116"/>
      <c r="G3506" s="17"/>
      <c r="H3506" s="17"/>
      <c r="I3506" s="17"/>
      <c r="J3506" s="17"/>
      <c r="K3506" s="17"/>
      <c r="L3506" s="17"/>
      <c r="M3506" s="17"/>
      <c r="N3506" s="17"/>
      <c r="O3506" s="116"/>
      <c r="P3506" s="117">
        <f>IF(D3506&gt;A_Stammdaten!$B$12,0,SUM(G3506,H3506,J3506,L3506:M3506)-SUM(I3506,K3506,N3506:O3506))</f>
        <v>0</v>
      </c>
      <c r="Q3506" s="17"/>
      <c r="R3506" s="17"/>
      <c r="S3506" s="17"/>
      <c r="T3506" s="17"/>
      <c r="U3506" s="62">
        <f t="shared" si="1136"/>
        <v>0</v>
      </c>
      <c r="V3506" s="34"/>
      <c r="W3506" s="34"/>
      <c r="X3506" s="34"/>
      <c r="Y3506" s="34"/>
      <c r="Z3506" s="34"/>
      <c r="AA3506" s="63" t="str">
        <f t="shared" si="1137"/>
        <v>-</v>
      </c>
      <c r="AB3506" s="63" t="str">
        <f t="shared" si="1138"/>
        <v>-</v>
      </c>
      <c r="AC3506" s="63">
        <f>IF(ISBLANK($C3506),0,VLOOKUP($C3506,Listen!$A$2:$C$45,2,FALSE))</f>
        <v>0</v>
      </c>
      <c r="AD3506" s="63">
        <f>IF(ISBLANK($C3506),0,VLOOKUP($C3506,Listen!$A$2:$C$45,3,FALSE))</f>
        <v>0</v>
      </c>
      <c r="AE3506" s="49">
        <f t="shared" si="1139"/>
        <v>0</v>
      </c>
      <c r="AF3506" s="49">
        <f t="shared" si="1139"/>
        <v>0</v>
      </c>
      <c r="AG3506" s="49">
        <f>IFERROR(IF(OR($V3506&lt;&gt;"Ja",VLOOKUP($C3506,Listen!$A$2:$F$45,5,0)="Nein",D3506&lt;IF(C3506="LNG Anbindungsanlagen gemäß separater Festlegung",2022,2023)),$AC3506,$AA3506),0)</f>
        <v>0</v>
      </c>
      <c r="AH3506" s="49">
        <f>IFERROR(IF(OR($V3506&lt;&gt;"Ja",VLOOKUP($C3506,Listen!$A$2:$F$45,5,0)="Nein",D3506&lt;IF(C3506="LNG Anbindungsanlagen gemäß separater Festlegung",2022,2023)),$AC3506,$AA3506),0)</f>
        <v>0</v>
      </c>
      <c r="AI3506" s="49">
        <f>IFERROR(IF(OR($W3506&lt;&gt;"Ja",VLOOKUP($C3506,Listen!$A$2:$F$45,6,0)="Nein"),$AC3506,$AB3506),0)</f>
        <v>0</v>
      </c>
      <c r="AJ3506" s="49">
        <f>IFERROR(IF(OR($W3506&lt;&gt;"Ja",VLOOKUP($C3506,Listen!$A$2:$F$45,6,0)="Nein"),$AC3506,$AB3506),0)</f>
        <v>0</v>
      </c>
      <c r="AK3506" s="49">
        <f>IFERROR(IF(OR($W3506&lt;&gt;"Ja",VLOOKUP($C3506,Listen!$A$2:$F$45,6,0)="Nein"),$AC3506,$AB3506),0)</f>
        <v>0</v>
      </c>
      <c r="AL3506" s="51">
        <f t="shared" si="1140"/>
        <v>0</v>
      </c>
      <c r="AM3506" s="296">
        <f>IFERROR(IF(VLOOKUP($C3506,Listen!$A$2:$F$45,6,0)="Ja",MAX(BC3506:BD3506),D_SAV!$BC3506),0)</f>
        <v>0</v>
      </c>
      <c r="AN3506" s="51">
        <f t="shared" si="1141"/>
        <v>0</v>
      </c>
      <c r="AP3506" s="304">
        <f t="shared" si="1142"/>
        <v>0</v>
      </c>
      <c r="AQ3506" s="304">
        <f t="shared" si="1143"/>
        <v>0</v>
      </c>
      <c r="AR3506" s="304">
        <f t="shared" si="1144"/>
        <v>0</v>
      </c>
      <c r="AS3506" s="304">
        <f t="shared" si="1145"/>
        <v>0</v>
      </c>
      <c r="AT3506" s="304">
        <f t="shared" si="1146"/>
        <v>0</v>
      </c>
      <c r="AU3506" s="304">
        <f t="shared" si="1147"/>
        <v>0</v>
      </c>
      <c r="AV3506" s="304">
        <f t="shared" si="1148"/>
        <v>0</v>
      </c>
      <c r="AW3506" s="304">
        <f t="shared" si="1149"/>
        <v>0</v>
      </c>
      <c r="AX3506" s="304">
        <f t="shared" si="1150"/>
        <v>0</v>
      </c>
      <c r="AY3506" s="304">
        <f t="shared" si="1151"/>
        <v>0</v>
      </c>
      <c r="AZ3506" s="304">
        <f t="shared" si="1152"/>
        <v>0</v>
      </c>
      <c r="BA3506" s="304">
        <f t="shared" si="1153"/>
        <v>0</v>
      </c>
      <c r="BB3506" s="304">
        <f t="shared" si="1154"/>
        <v>0</v>
      </c>
      <c r="BC3506" s="304">
        <f t="shared" si="1155"/>
        <v>0</v>
      </c>
      <c r="BD3506" s="304">
        <f t="shared" si="1156"/>
        <v>0</v>
      </c>
      <c r="BE3506" s="304">
        <f>IFERROR(IF(VLOOKUP($C3506,Listen!$A$2:$F$45,6,0)="Ja",BB3506-MAX(BC3506:BD3506),BB3506-BC3506),0)</f>
        <v>0</v>
      </c>
    </row>
    <row r="3507" spans="1:57" x14ac:dyDescent="0.25">
      <c r="A3507" s="320" t="str">
        <f>IF(AND(D3507&lt;&gt;0,C3507&lt;&gt;0,E3507&lt;&gt;0),IF(B3507&lt;&gt;0,CONCATENATE(B3507,"-AGr",VLOOKUP(C3507,Listen!$A$2:$D$45,4,FALSE),"-",D3507,"-",E3507,),CONCATENATE("AGr",VLOOKUP(C3507,Listen!$A$2:$D$45,4,FALSE),"-",D3507,"-",E3507)),"keine vollständige ID")</f>
        <v>keine vollständige ID</v>
      </c>
      <c r="B3507" s="301"/>
      <c r="C3507" s="287"/>
      <c r="D3507" s="34"/>
      <c r="E3507" s="306"/>
      <c r="F3507" s="116"/>
      <c r="G3507" s="17"/>
      <c r="H3507" s="17"/>
      <c r="I3507" s="17"/>
      <c r="J3507" s="17"/>
      <c r="K3507" s="17"/>
      <c r="L3507" s="17"/>
      <c r="M3507" s="17"/>
      <c r="N3507" s="17"/>
      <c r="O3507" s="116"/>
      <c r="P3507" s="117">
        <f>IF(D3507&gt;A_Stammdaten!$B$12,0,SUM(G3507,H3507,J3507,L3507:M3507)-SUM(I3507,K3507,N3507:O3507))</f>
        <v>0</v>
      </c>
      <c r="Q3507" s="17"/>
      <c r="R3507" s="17"/>
      <c r="S3507" s="17"/>
      <c r="T3507" s="17"/>
      <c r="U3507" s="62">
        <f t="shared" si="1136"/>
        <v>0</v>
      </c>
      <c r="V3507" s="34"/>
      <c r="W3507" s="34"/>
      <c r="X3507" s="34"/>
      <c r="Y3507" s="34"/>
      <c r="Z3507" s="34"/>
      <c r="AA3507" s="63" t="str">
        <f t="shared" si="1137"/>
        <v>-</v>
      </c>
      <c r="AB3507" s="63" t="str">
        <f t="shared" si="1138"/>
        <v>-</v>
      </c>
      <c r="AC3507" s="63">
        <f>IF(ISBLANK($C3507),0,VLOOKUP($C3507,Listen!$A$2:$C$45,2,FALSE))</f>
        <v>0</v>
      </c>
      <c r="AD3507" s="63">
        <f>IF(ISBLANK($C3507),0,VLOOKUP($C3507,Listen!$A$2:$C$45,3,FALSE))</f>
        <v>0</v>
      </c>
      <c r="AE3507" s="49">
        <f t="shared" si="1139"/>
        <v>0</v>
      </c>
      <c r="AF3507" s="49">
        <f t="shared" si="1139"/>
        <v>0</v>
      </c>
      <c r="AG3507" s="49">
        <f>IFERROR(IF(OR($V3507&lt;&gt;"Ja",VLOOKUP($C3507,Listen!$A$2:$F$45,5,0)="Nein",D3507&lt;IF(C3507="LNG Anbindungsanlagen gemäß separater Festlegung",2022,2023)),$AC3507,$AA3507),0)</f>
        <v>0</v>
      </c>
      <c r="AH3507" s="49">
        <f>IFERROR(IF(OR($V3507&lt;&gt;"Ja",VLOOKUP($C3507,Listen!$A$2:$F$45,5,0)="Nein",D3507&lt;IF(C3507="LNG Anbindungsanlagen gemäß separater Festlegung",2022,2023)),$AC3507,$AA3507),0)</f>
        <v>0</v>
      </c>
      <c r="AI3507" s="49">
        <f>IFERROR(IF(OR($W3507&lt;&gt;"Ja",VLOOKUP($C3507,Listen!$A$2:$F$45,6,0)="Nein"),$AC3507,$AB3507),0)</f>
        <v>0</v>
      </c>
      <c r="AJ3507" s="49">
        <f>IFERROR(IF(OR($W3507&lt;&gt;"Ja",VLOOKUP($C3507,Listen!$A$2:$F$45,6,0)="Nein"),$AC3507,$AB3507),0)</f>
        <v>0</v>
      </c>
      <c r="AK3507" s="49">
        <f>IFERROR(IF(OR($W3507&lt;&gt;"Ja",VLOOKUP($C3507,Listen!$A$2:$F$45,6,0)="Nein"),$AC3507,$AB3507),0)</f>
        <v>0</v>
      </c>
      <c r="AL3507" s="51">
        <f t="shared" si="1140"/>
        <v>0</v>
      </c>
      <c r="AM3507" s="296">
        <f>IFERROR(IF(VLOOKUP($C3507,Listen!$A$2:$F$45,6,0)="Ja",MAX(BC3507:BD3507),D_SAV!$BC3507),0)</f>
        <v>0</v>
      </c>
      <c r="AN3507" s="51">
        <f t="shared" si="1141"/>
        <v>0</v>
      </c>
      <c r="AP3507" s="304">
        <f t="shared" si="1142"/>
        <v>0</v>
      </c>
      <c r="AQ3507" s="304">
        <f t="shared" si="1143"/>
        <v>0</v>
      </c>
      <c r="AR3507" s="304">
        <f t="shared" si="1144"/>
        <v>0</v>
      </c>
      <c r="AS3507" s="304">
        <f t="shared" si="1145"/>
        <v>0</v>
      </c>
      <c r="AT3507" s="304">
        <f t="shared" si="1146"/>
        <v>0</v>
      </c>
      <c r="AU3507" s="304">
        <f t="shared" si="1147"/>
        <v>0</v>
      </c>
      <c r="AV3507" s="304">
        <f t="shared" si="1148"/>
        <v>0</v>
      </c>
      <c r="AW3507" s="304">
        <f t="shared" si="1149"/>
        <v>0</v>
      </c>
      <c r="AX3507" s="304">
        <f t="shared" si="1150"/>
        <v>0</v>
      </c>
      <c r="AY3507" s="304">
        <f t="shared" si="1151"/>
        <v>0</v>
      </c>
      <c r="AZ3507" s="304">
        <f t="shared" si="1152"/>
        <v>0</v>
      </c>
      <c r="BA3507" s="304">
        <f t="shared" si="1153"/>
        <v>0</v>
      </c>
      <c r="BB3507" s="304">
        <f t="shared" si="1154"/>
        <v>0</v>
      </c>
      <c r="BC3507" s="304">
        <f t="shared" si="1155"/>
        <v>0</v>
      </c>
      <c r="BD3507" s="304">
        <f t="shared" si="1156"/>
        <v>0</v>
      </c>
      <c r="BE3507" s="304">
        <f>IFERROR(IF(VLOOKUP($C3507,Listen!$A$2:$F$45,6,0)="Ja",BB3507-MAX(BC3507:BD3507),BB3507-BC3507),0)</f>
        <v>0</v>
      </c>
    </row>
    <row r="3508" spans="1:57" x14ac:dyDescent="0.25">
      <c r="A3508" s="320" t="str">
        <f>IF(AND(D3508&lt;&gt;0,C3508&lt;&gt;0,E3508&lt;&gt;0),IF(B3508&lt;&gt;0,CONCATENATE(B3508,"-AGr",VLOOKUP(C3508,Listen!$A$2:$D$45,4,FALSE),"-",D3508,"-",E3508,),CONCATENATE("AGr",VLOOKUP(C3508,Listen!$A$2:$D$45,4,FALSE),"-",D3508,"-",E3508)),"keine vollständige ID")</f>
        <v>keine vollständige ID</v>
      </c>
      <c r="B3508" s="301"/>
      <c r="C3508" s="287"/>
      <c r="D3508" s="34"/>
      <c r="E3508" s="306"/>
      <c r="F3508" s="116"/>
      <c r="G3508" s="17"/>
      <c r="H3508" s="17"/>
      <c r="I3508" s="17"/>
      <c r="J3508" s="17"/>
      <c r="K3508" s="17"/>
      <c r="L3508" s="17"/>
      <c r="M3508" s="17"/>
      <c r="N3508" s="17"/>
      <c r="O3508" s="116"/>
      <c r="P3508" s="117">
        <f>IF(D3508&gt;A_Stammdaten!$B$12,0,SUM(G3508,H3508,J3508,L3508:M3508)-SUM(I3508,K3508,N3508:O3508))</f>
        <v>0</v>
      </c>
      <c r="Q3508" s="17"/>
      <c r="R3508" s="17"/>
      <c r="S3508" s="17"/>
      <c r="T3508" s="17"/>
      <c r="U3508" s="62">
        <f t="shared" si="1136"/>
        <v>0</v>
      </c>
      <c r="V3508" s="34"/>
      <c r="W3508" s="34"/>
      <c r="X3508" s="34"/>
      <c r="Y3508" s="34"/>
      <c r="Z3508" s="34"/>
      <c r="AA3508" s="63" t="str">
        <f t="shared" si="1137"/>
        <v>-</v>
      </c>
      <c r="AB3508" s="63" t="str">
        <f t="shared" si="1138"/>
        <v>-</v>
      </c>
      <c r="AC3508" s="63">
        <f>IF(ISBLANK($C3508),0,VLOOKUP($C3508,Listen!$A$2:$C$45,2,FALSE))</f>
        <v>0</v>
      </c>
      <c r="AD3508" s="63">
        <f>IF(ISBLANK($C3508),0,VLOOKUP($C3508,Listen!$A$2:$C$45,3,FALSE))</f>
        <v>0</v>
      </c>
      <c r="AE3508" s="49">
        <f t="shared" si="1139"/>
        <v>0</v>
      </c>
      <c r="AF3508" s="49">
        <f t="shared" si="1139"/>
        <v>0</v>
      </c>
      <c r="AG3508" s="49">
        <f>IFERROR(IF(OR($V3508&lt;&gt;"Ja",VLOOKUP($C3508,Listen!$A$2:$F$45,5,0)="Nein",D3508&lt;IF(C3508="LNG Anbindungsanlagen gemäß separater Festlegung",2022,2023)),$AC3508,$AA3508),0)</f>
        <v>0</v>
      </c>
      <c r="AH3508" s="49">
        <f>IFERROR(IF(OR($V3508&lt;&gt;"Ja",VLOOKUP($C3508,Listen!$A$2:$F$45,5,0)="Nein",D3508&lt;IF(C3508="LNG Anbindungsanlagen gemäß separater Festlegung",2022,2023)),$AC3508,$AA3508),0)</f>
        <v>0</v>
      </c>
      <c r="AI3508" s="49">
        <f>IFERROR(IF(OR($W3508&lt;&gt;"Ja",VLOOKUP($C3508,Listen!$A$2:$F$45,6,0)="Nein"),$AC3508,$AB3508),0)</f>
        <v>0</v>
      </c>
      <c r="AJ3508" s="49">
        <f>IFERROR(IF(OR($W3508&lt;&gt;"Ja",VLOOKUP($C3508,Listen!$A$2:$F$45,6,0)="Nein"),$AC3508,$AB3508),0)</f>
        <v>0</v>
      </c>
      <c r="AK3508" s="49">
        <f>IFERROR(IF(OR($W3508&lt;&gt;"Ja",VLOOKUP($C3508,Listen!$A$2:$F$45,6,0)="Nein"),$AC3508,$AB3508),0)</f>
        <v>0</v>
      </c>
      <c r="AL3508" s="51">
        <f t="shared" si="1140"/>
        <v>0</v>
      </c>
      <c r="AM3508" s="296">
        <f>IFERROR(IF(VLOOKUP($C3508,Listen!$A$2:$F$45,6,0)="Ja",MAX(BC3508:BD3508),D_SAV!$BC3508),0)</f>
        <v>0</v>
      </c>
      <c r="AN3508" s="51">
        <f t="shared" si="1141"/>
        <v>0</v>
      </c>
      <c r="AP3508" s="304">
        <f t="shared" si="1142"/>
        <v>0</v>
      </c>
      <c r="AQ3508" s="304">
        <f t="shared" si="1143"/>
        <v>0</v>
      </c>
      <c r="AR3508" s="304">
        <f t="shared" si="1144"/>
        <v>0</v>
      </c>
      <c r="AS3508" s="304">
        <f t="shared" si="1145"/>
        <v>0</v>
      </c>
      <c r="AT3508" s="304">
        <f t="shared" si="1146"/>
        <v>0</v>
      </c>
      <c r="AU3508" s="304">
        <f t="shared" si="1147"/>
        <v>0</v>
      </c>
      <c r="AV3508" s="304">
        <f t="shared" si="1148"/>
        <v>0</v>
      </c>
      <c r="AW3508" s="304">
        <f t="shared" si="1149"/>
        <v>0</v>
      </c>
      <c r="AX3508" s="304">
        <f t="shared" si="1150"/>
        <v>0</v>
      </c>
      <c r="AY3508" s="304">
        <f t="shared" si="1151"/>
        <v>0</v>
      </c>
      <c r="AZ3508" s="304">
        <f t="shared" si="1152"/>
        <v>0</v>
      </c>
      <c r="BA3508" s="304">
        <f t="shared" si="1153"/>
        <v>0</v>
      </c>
      <c r="BB3508" s="304">
        <f t="shared" si="1154"/>
        <v>0</v>
      </c>
      <c r="BC3508" s="304">
        <f t="shared" si="1155"/>
        <v>0</v>
      </c>
      <c r="BD3508" s="304">
        <f t="shared" si="1156"/>
        <v>0</v>
      </c>
      <c r="BE3508" s="304">
        <f>IFERROR(IF(VLOOKUP($C3508,Listen!$A$2:$F$45,6,0)="Ja",BB3508-MAX(BC3508:BD3508),BB3508-BC3508),0)</f>
        <v>0</v>
      </c>
    </row>
    <row r="3509" spans="1:57" x14ac:dyDescent="0.25">
      <c r="A3509" s="320" t="str">
        <f>IF(AND(D3509&lt;&gt;0,C3509&lt;&gt;0,E3509&lt;&gt;0),IF(B3509&lt;&gt;0,CONCATENATE(B3509,"-AGr",VLOOKUP(C3509,Listen!$A$2:$D$45,4,FALSE),"-",D3509,"-",E3509,),CONCATENATE("AGr",VLOOKUP(C3509,Listen!$A$2:$D$45,4,FALSE),"-",D3509,"-",E3509)),"keine vollständige ID")</f>
        <v>keine vollständige ID</v>
      </c>
      <c r="B3509" s="301"/>
      <c r="C3509" s="287"/>
      <c r="D3509" s="34"/>
      <c r="E3509" s="306"/>
      <c r="F3509" s="116"/>
      <c r="G3509" s="17"/>
      <c r="H3509" s="17"/>
      <c r="I3509" s="17"/>
      <c r="J3509" s="17"/>
      <c r="K3509" s="17"/>
      <c r="L3509" s="17"/>
      <c r="M3509" s="17"/>
      <c r="N3509" s="17"/>
      <c r="O3509" s="116"/>
      <c r="P3509" s="117">
        <f>IF(D3509&gt;A_Stammdaten!$B$12,0,SUM(G3509,H3509,J3509,L3509:M3509)-SUM(I3509,K3509,N3509:O3509))</f>
        <v>0</v>
      </c>
      <c r="Q3509" s="17"/>
      <c r="R3509" s="17"/>
      <c r="S3509" s="17"/>
      <c r="T3509" s="17"/>
      <c r="U3509" s="62">
        <f t="shared" si="1136"/>
        <v>0</v>
      </c>
      <c r="V3509" s="34"/>
      <c r="W3509" s="34"/>
      <c r="X3509" s="34"/>
      <c r="Y3509" s="34"/>
      <c r="Z3509" s="34"/>
      <c r="AA3509" s="63" t="str">
        <f t="shared" si="1137"/>
        <v>-</v>
      </c>
      <c r="AB3509" s="63" t="str">
        <f t="shared" si="1138"/>
        <v>-</v>
      </c>
      <c r="AC3509" s="63">
        <f>IF(ISBLANK($C3509),0,VLOOKUP($C3509,Listen!$A$2:$C$45,2,FALSE))</f>
        <v>0</v>
      </c>
      <c r="AD3509" s="63">
        <f>IF(ISBLANK($C3509),0,VLOOKUP($C3509,Listen!$A$2:$C$45,3,FALSE))</f>
        <v>0</v>
      </c>
      <c r="AE3509" s="49">
        <f t="shared" si="1139"/>
        <v>0</v>
      </c>
      <c r="AF3509" s="49">
        <f t="shared" si="1139"/>
        <v>0</v>
      </c>
      <c r="AG3509" s="49">
        <f>IFERROR(IF(OR($V3509&lt;&gt;"Ja",VLOOKUP($C3509,Listen!$A$2:$F$45,5,0)="Nein",D3509&lt;IF(C3509="LNG Anbindungsanlagen gemäß separater Festlegung",2022,2023)),$AC3509,$AA3509),0)</f>
        <v>0</v>
      </c>
      <c r="AH3509" s="49">
        <f>IFERROR(IF(OR($V3509&lt;&gt;"Ja",VLOOKUP($C3509,Listen!$A$2:$F$45,5,0)="Nein",D3509&lt;IF(C3509="LNG Anbindungsanlagen gemäß separater Festlegung",2022,2023)),$AC3509,$AA3509),0)</f>
        <v>0</v>
      </c>
      <c r="AI3509" s="49">
        <f>IFERROR(IF(OR($W3509&lt;&gt;"Ja",VLOOKUP($C3509,Listen!$A$2:$F$45,6,0)="Nein"),$AC3509,$AB3509),0)</f>
        <v>0</v>
      </c>
      <c r="AJ3509" s="49">
        <f>IFERROR(IF(OR($W3509&lt;&gt;"Ja",VLOOKUP($C3509,Listen!$A$2:$F$45,6,0)="Nein"),$AC3509,$AB3509),0)</f>
        <v>0</v>
      </c>
      <c r="AK3509" s="49">
        <f>IFERROR(IF(OR($W3509&lt;&gt;"Ja",VLOOKUP($C3509,Listen!$A$2:$F$45,6,0)="Nein"),$AC3509,$AB3509),0)</f>
        <v>0</v>
      </c>
      <c r="AL3509" s="51">
        <f t="shared" si="1140"/>
        <v>0</v>
      </c>
      <c r="AM3509" s="296">
        <f>IFERROR(IF(VLOOKUP($C3509,Listen!$A$2:$F$45,6,0)="Ja",MAX(BC3509:BD3509),D_SAV!$BC3509),0)</f>
        <v>0</v>
      </c>
      <c r="AN3509" s="51">
        <f t="shared" si="1141"/>
        <v>0</v>
      </c>
      <c r="AP3509" s="304">
        <f t="shared" si="1142"/>
        <v>0</v>
      </c>
      <c r="AQ3509" s="304">
        <f t="shared" si="1143"/>
        <v>0</v>
      </c>
      <c r="AR3509" s="304">
        <f t="shared" si="1144"/>
        <v>0</v>
      </c>
      <c r="AS3509" s="304">
        <f t="shared" si="1145"/>
        <v>0</v>
      </c>
      <c r="AT3509" s="304">
        <f t="shared" si="1146"/>
        <v>0</v>
      </c>
      <c r="AU3509" s="304">
        <f t="shared" si="1147"/>
        <v>0</v>
      </c>
      <c r="AV3509" s="304">
        <f t="shared" si="1148"/>
        <v>0</v>
      </c>
      <c r="AW3509" s="304">
        <f t="shared" si="1149"/>
        <v>0</v>
      </c>
      <c r="AX3509" s="304">
        <f t="shared" si="1150"/>
        <v>0</v>
      </c>
      <c r="AY3509" s="304">
        <f t="shared" si="1151"/>
        <v>0</v>
      </c>
      <c r="AZ3509" s="304">
        <f t="shared" si="1152"/>
        <v>0</v>
      </c>
      <c r="BA3509" s="304">
        <f t="shared" si="1153"/>
        <v>0</v>
      </c>
      <c r="BB3509" s="304">
        <f t="shared" si="1154"/>
        <v>0</v>
      </c>
      <c r="BC3509" s="304">
        <f t="shared" si="1155"/>
        <v>0</v>
      </c>
      <c r="BD3509" s="304">
        <f t="shared" si="1156"/>
        <v>0</v>
      </c>
      <c r="BE3509" s="304">
        <f>IFERROR(IF(VLOOKUP($C3509,Listen!$A$2:$F$45,6,0)="Ja",BB3509-MAX(BC3509:BD3509),BB3509-BC3509),0)</f>
        <v>0</v>
      </c>
    </row>
    <row r="3510" spans="1:57" x14ac:dyDescent="0.25">
      <c r="A3510" s="320" t="str">
        <f>IF(AND(D3510&lt;&gt;0,C3510&lt;&gt;0,E3510&lt;&gt;0),IF(B3510&lt;&gt;0,CONCATENATE(B3510,"-AGr",VLOOKUP(C3510,Listen!$A$2:$D$45,4,FALSE),"-",D3510,"-",E3510,),CONCATENATE("AGr",VLOOKUP(C3510,Listen!$A$2:$D$45,4,FALSE),"-",D3510,"-",E3510)),"keine vollständige ID")</f>
        <v>keine vollständige ID</v>
      </c>
      <c r="B3510" s="301"/>
      <c r="C3510" s="287"/>
      <c r="D3510" s="34"/>
      <c r="E3510" s="306"/>
      <c r="F3510" s="116"/>
      <c r="G3510" s="17"/>
      <c r="H3510" s="17"/>
      <c r="I3510" s="17"/>
      <c r="J3510" s="17"/>
      <c r="K3510" s="17"/>
      <c r="L3510" s="17"/>
      <c r="M3510" s="17"/>
      <c r="N3510" s="17"/>
      <c r="O3510" s="116"/>
      <c r="P3510" s="117">
        <f>IF(D3510&gt;A_Stammdaten!$B$12,0,SUM(G3510,H3510,J3510,L3510:M3510)-SUM(I3510,K3510,N3510:O3510))</f>
        <v>0</v>
      </c>
      <c r="Q3510" s="17"/>
      <c r="R3510" s="17"/>
      <c r="S3510" s="17"/>
      <c r="T3510" s="17"/>
      <c r="U3510" s="62">
        <f t="shared" si="1136"/>
        <v>0</v>
      </c>
      <c r="V3510" s="34"/>
      <c r="W3510" s="34"/>
      <c r="X3510" s="34"/>
      <c r="Y3510" s="34"/>
      <c r="Z3510" s="34"/>
      <c r="AA3510" s="63" t="str">
        <f t="shared" si="1137"/>
        <v>-</v>
      </c>
      <c r="AB3510" s="63" t="str">
        <f t="shared" si="1138"/>
        <v>-</v>
      </c>
      <c r="AC3510" s="63">
        <f>IF(ISBLANK($C3510),0,VLOOKUP($C3510,Listen!$A$2:$C$45,2,FALSE))</f>
        <v>0</v>
      </c>
      <c r="AD3510" s="63">
        <f>IF(ISBLANK($C3510),0,VLOOKUP($C3510,Listen!$A$2:$C$45,3,FALSE))</f>
        <v>0</v>
      </c>
      <c r="AE3510" s="49">
        <f t="shared" si="1139"/>
        <v>0</v>
      </c>
      <c r="AF3510" s="49">
        <f t="shared" si="1139"/>
        <v>0</v>
      </c>
      <c r="AG3510" s="49">
        <f>IFERROR(IF(OR($V3510&lt;&gt;"Ja",VLOOKUP($C3510,Listen!$A$2:$F$45,5,0)="Nein",D3510&lt;IF(C3510="LNG Anbindungsanlagen gemäß separater Festlegung",2022,2023)),$AC3510,$AA3510),0)</f>
        <v>0</v>
      </c>
      <c r="AH3510" s="49">
        <f>IFERROR(IF(OR($V3510&lt;&gt;"Ja",VLOOKUP($C3510,Listen!$A$2:$F$45,5,0)="Nein",D3510&lt;IF(C3510="LNG Anbindungsanlagen gemäß separater Festlegung",2022,2023)),$AC3510,$AA3510),0)</f>
        <v>0</v>
      </c>
      <c r="AI3510" s="49">
        <f>IFERROR(IF(OR($W3510&lt;&gt;"Ja",VLOOKUP($C3510,Listen!$A$2:$F$45,6,0)="Nein"),$AC3510,$AB3510),0)</f>
        <v>0</v>
      </c>
      <c r="AJ3510" s="49">
        <f>IFERROR(IF(OR($W3510&lt;&gt;"Ja",VLOOKUP($C3510,Listen!$A$2:$F$45,6,0)="Nein"),$AC3510,$AB3510),0)</f>
        <v>0</v>
      </c>
      <c r="AK3510" s="49">
        <f>IFERROR(IF(OR($W3510&lt;&gt;"Ja",VLOOKUP($C3510,Listen!$A$2:$F$45,6,0)="Nein"),$AC3510,$AB3510),0)</f>
        <v>0</v>
      </c>
      <c r="AL3510" s="51">
        <f t="shared" si="1140"/>
        <v>0</v>
      </c>
      <c r="AM3510" s="296">
        <f>IFERROR(IF(VLOOKUP($C3510,Listen!$A$2:$F$45,6,0)="Ja",MAX(BC3510:BD3510),D_SAV!$BC3510),0)</f>
        <v>0</v>
      </c>
      <c r="AN3510" s="51">
        <f t="shared" si="1141"/>
        <v>0</v>
      </c>
      <c r="AP3510" s="304">
        <f t="shared" si="1142"/>
        <v>0</v>
      </c>
      <c r="AQ3510" s="304">
        <f t="shared" si="1143"/>
        <v>0</v>
      </c>
      <c r="AR3510" s="304">
        <f t="shared" si="1144"/>
        <v>0</v>
      </c>
      <c r="AS3510" s="304">
        <f t="shared" si="1145"/>
        <v>0</v>
      </c>
      <c r="AT3510" s="304">
        <f t="shared" si="1146"/>
        <v>0</v>
      </c>
      <c r="AU3510" s="304">
        <f t="shared" si="1147"/>
        <v>0</v>
      </c>
      <c r="AV3510" s="304">
        <f t="shared" si="1148"/>
        <v>0</v>
      </c>
      <c r="AW3510" s="304">
        <f t="shared" si="1149"/>
        <v>0</v>
      </c>
      <c r="AX3510" s="304">
        <f t="shared" si="1150"/>
        <v>0</v>
      </c>
      <c r="AY3510" s="304">
        <f t="shared" si="1151"/>
        <v>0</v>
      </c>
      <c r="AZ3510" s="304">
        <f t="shared" si="1152"/>
        <v>0</v>
      </c>
      <c r="BA3510" s="304">
        <f t="shared" si="1153"/>
        <v>0</v>
      </c>
      <c r="BB3510" s="304">
        <f t="shared" si="1154"/>
        <v>0</v>
      </c>
      <c r="BC3510" s="304">
        <f t="shared" si="1155"/>
        <v>0</v>
      </c>
      <c r="BD3510" s="304">
        <f t="shared" si="1156"/>
        <v>0</v>
      </c>
      <c r="BE3510" s="304">
        <f>IFERROR(IF(VLOOKUP($C3510,Listen!$A$2:$F$45,6,0)="Ja",BB3510-MAX(BC3510:BD3510),BB3510-BC3510),0)</f>
        <v>0</v>
      </c>
    </row>
    <row r="3511" spans="1:57" x14ac:dyDescent="0.25">
      <c r="A3511" s="320" t="str">
        <f>IF(AND(D3511&lt;&gt;0,C3511&lt;&gt;0,E3511&lt;&gt;0),IF(B3511&lt;&gt;0,CONCATENATE(B3511,"-AGr",VLOOKUP(C3511,Listen!$A$2:$D$45,4,FALSE),"-",D3511,"-",E3511,),CONCATENATE("AGr",VLOOKUP(C3511,Listen!$A$2:$D$45,4,FALSE),"-",D3511,"-",E3511)),"keine vollständige ID")</f>
        <v>keine vollständige ID</v>
      </c>
      <c r="B3511" s="301"/>
      <c r="C3511" s="287"/>
      <c r="D3511" s="34"/>
      <c r="E3511" s="306"/>
      <c r="F3511" s="116"/>
      <c r="G3511" s="17"/>
      <c r="H3511" s="17"/>
      <c r="I3511" s="17"/>
      <c r="J3511" s="17"/>
      <c r="K3511" s="17"/>
      <c r="L3511" s="17"/>
      <c r="M3511" s="17"/>
      <c r="N3511" s="17"/>
      <c r="O3511" s="116"/>
      <c r="P3511" s="117">
        <f>IF(D3511&gt;A_Stammdaten!$B$12,0,SUM(G3511,H3511,J3511,L3511:M3511)-SUM(I3511,K3511,N3511:O3511))</f>
        <v>0</v>
      </c>
      <c r="Q3511" s="17"/>
      <c r="R3511" s="17"/>
      <c r="S3511" s="17"/>
      <c r="T3511" s="17"/>
      <c r="U3511" s="62">
        <f t="shared" si="1136"/>
        <v>0</v>
      </c>
      <c r="V3511" s="34"/>
      <c r="W3511" s="34"/>
      <c r="X3511" s="34"/>
      <c r="Y3511" s="34"/>
      <c r="Z3511" s="34"/>
      <c r="AA3511" s="63" t="str">
        <f t="shared" si="1137"/>
        <v>-</v>
      </c>
      <c r="AB3511" s="63" t="str">
        <f t="shared" si="1138"/>
        <v>-</v>
      </c>
      <c r="AC3511" s="63">
        <f>IF(ISBLANK($C3511),0,VLOOKUP($C3511,Listen!$A$2:$C$45,2,FALSE))</f>
        <v>0</v>
      </c>
      <c r="AD3511" s="63">
        <f>IF(ISBLANK($C3511),0,VLOOKUP($C3511,Listen!$A$2:$C$45,3,FALSE))</f>
        <v>0</v>
      </c>
      <c r="AE3511" s="49">
        <f t="shared" si="1139"/>
        <v>0</v>
      </c>
      <c r="AF3511" s="49">
        <f t="shared" si="1139"/>
        <v>0</v>
      </c>
      <c r="AG3511" s="49">
        <f>IFERROR(IF(OR($V3511&lt;&gt;"Ja",VLOOKUP($C3511,Listen!$A$2:$F$45,5,0)="Nein",D3511&lt;IF(C3511="LNG Anbindungsanlagen gemäß separater Festlegung",2022,2023)),$AC3511,$AA3511),0)</f>
        <v>0</v>
      </c>
      <c r="AH3511" s="49">
        <f>IFERROR(IF(OR($V3511&lt;&gt;"Ja",VLOOKUP($C3511,Listen!$A$2:$F$45,5,0)="Nein",D3511&lt;IF(C3511="LNG Anbindungsanlagen gemäß separater Festlegung",2022,2023)),$AC3511,$AA3511),0)</f>
        <v>0</v>
      </c>
      <c r="AI3511" s="49">
        <f>IFERROR(IF(OR($W3511&lt;&gt;"Ja",VLOOKUP($C3511,Listen!$A$2:$F$45,6,0)="Nein"),$AC3511,$AB3511),0)</f>
        <v>0</v>
      </c>
      <c r="AJ3511" s="49">
        <f>IFERROR(IF(OR($W3511&lt;&gt;"Ja",VLOOKUP($C3511,Listen!$A$2:$F$45,6,0)="Nein"),$AC3511,$AB3511),0)</f>
        <v>0</v>
      </c>
      <c r="AK3511" s="49">
        <f>IFERROR(IF(OR($W3511&lt;&gt;"Ja",VLOOKUP($C3511,Listen!$A$2:$F$45,6,0)="Nein"),$AC3511,$AB3511),0)</f>
        <v>0</v>
      </c>
      <c r="AL3511" s="51">
        <f t="shared" si="1140"/>
        <v>0</v>
      </c>
      <c r="AM3511" s="296">
        <f>IFERROR(IF(VLOOKUP($C3511,Listen!$A$2:$F$45,6,0)="Ja",MAX(BC3511:BD3511),D_SAV!$BC3511),0)</f>
        <v>0</v>
      </c>
      <c r="AN3511" s="51">
        <f t="shared" si="1141"/>
        <v>0</v>
      </c>
      <c r="AP3511" s="304">
        <f t="shared" si="1142"/>
        <v>0</v>
      </c>
      <c r="AQ3511" s="304">
        <f t="shared" si="1143"/>
        <v>0</v>
      </c>
      <c r="AR3511" s="304">
        <f t="shared" si="1144"/>
        <v>0</v>
      </c>
      <c r="AS3511" s="304">
        <f t="shared" si="1145"/>
        <v>0</v>
      </c>
      <c r="AT3511" s="304">
        <f t="shared" si="1146"/>
        <v>0</v>
      </c>
      <c r="AU3511" s="304">
        <f t="shared" si="1147"/>
        <v>0</v>
      </c>
      <c r="AV3511" s="304">
        <f t="shared" si="1148"/>
        <v>0</v>
      </c>
      <c r="AW3511" s="304">
        <f t="shared" si="1149"/>
        <v>0</v>
      </c>
      <c r="AX3511" s="304">
        <f t="shared" si="1150"/>
        <v>0</v>
      </c>
      <c r="AY3511" s="304">
        <f t="shared" si="1151"/>
        <v>0</v>
      </c>
      <c r="AZ3511" s="304">
        <f t="shared" si="1152"/>
        <v>0</v>
      </c>
      <c r="BA3511" s="304">
        <f t="shared" si="1153"/>
        <v>0</v>
      </c>
      <c r="BB3511" s="304">
        <f t="shared" si="1154"/>
        <v>0</v>
      </c>
      <c r="BC3511" s="304">
        <f t="shared" si="1155"/>
        <v>0</v>
      </c>
      <c r="BD3511" s="304">
        <f t="shared" si="1156"/>
        <v>0</v>
      </c>
      <c r="BE3511" s="304">
        <f>IFERROR(IF(VLOOKUP($C3511,Listen!$A$2:$F$45,6,0)="Ja",BB3511-MAX(BC3511:BD3511),BB3511-BC3511),0)</f>
        <v>0</v>
      </c>
    </row>
    <row r="3512" spans="1:57" x14ac:dyDescent="0.25">
      <c r="A3512" s="320" t="str">
        <f>IF(AND(D3512&lt;&gt;0,C3512&lt;&gt;0,E3512&lt;&gt;0),IF(B3512&lt;&gt;0,CONCATENATE(B3512,"-AGr",VLOOKUP(C3512,Listen!$A$2:$D$45,4,FALSE),"-",D3512,"-",E3512,),CONCATENATE("AGr",VLOOKUP(C3512,Listen!$A$2:$D$45,4,FALSE),"-",D3512,"-",E3512)),"keine vollständige ID")</f>
        <v>keine vollständige ID</v>
      </c>
      <c r="B3512" s="301"/>
      <c r="C3512" s="287"/>
      <c r="D3512" s="34"/>
      <c r="E3512" s="306"/>
      <c r="F3512" s="116"/>
      <c r="G3512" s="17"/>
      <c r="H3512" s="17"/>
      <c r="I3512" s="17"/>
      <c r="J3512" s="17"/>
      <c r="K3512" s="17"/>
      <c r="L3512" s="17"/>
      <c r="M3512" s="17"/>
      <c r="N3512" s="17"/>
      <c r="O3512" s="116"/>
      <c r="P3512" s="117">
        <f>IF(D3512&gt;A_Stammdaten!$B$12,0,SUM(G3512,H3512,J3512,L3512:M3512)-SUM(I3512,K3512,N3512:O3512))</f>
        <v>0</v>
      </c>
      <c r="Q3512" s="17"/>
      <c r="R3512" s="17"/>
      <c r="S3512" s="17"/>
      <c r="T3512" s="17"/>
      <c r="U3512" s="62">
        <f t="shared" si="1136"/>
        <v>0</v>
      </c>
      <c r="V3512" s="34"/>
      <c r="W3512" s="34"/>
      <c r="X3512" s="34"/>
      <c r="Y3512" s="34"/>
      <c r="Z3512" s="34"/>
      <c r="AA3512" s="63" t="str">
        <f t="shared" si="1137"/>
        <v>-</v>
      </c>
      <c r="AB3512" s="63" t="str">
        <f t="shared" si="1138"/>
        <v>-</v>
      </c>
      <c r="AC3512" s="63">
        <f>IF(ISBLANK($C3512),0,VLOOKUP($C3512,Listen!$A$2:$C$45,2,FALSE))</f>
        <v>0</v>
      </c>
      <c r="AD3512" s="63">
        <f>IF(ISBLANK($C3512),0,VLOOKUP($C3512,Listen!$A$2:$C$45,3,FALSE))</f>
        <v>0</v>
      </c>
      <c r="AE3512" s="49">
        <f t="shared" si="1139"/>
        <v>0</v>
      </c>
      <c r="AF3512" s="49">
        <f t="shared" si="1139"/>
        <v>0</v>
      </c>
      <c r="AG3512" s="49">
        <f>IFERROR(IF(OR($V3512&lt;&gt;"Ja",VLOOKUP($C3512,Listen!$A$2:$F$45,5,0)="Nein",D3512&lt;IF(C3512="LNG Anbindungsanlagen gemäß separater Festlegung",2022,2023)),$AC3512,$AA3512),0)</f>
        <v>0</v>
      </c>
      <c r="AH3512" s="49">
        <f>IFERROR(IF(OR($V3512&lt;&gt;"Ja",VLOOKUP($C3512,Listen!$A$2:$F$45,5,0)="Nein",D3512&lt;IF(C3512="LNG Anbindungsanlagen gemäß separater Festlegung",2022,2023)),$AC3512,$AA3512),0)</f>
        <v>0</v>
      </c>
      <c r="AI3512" s="49">
        <f>IFERROR(IF(OR($W3512&lt;&gt;"Ja",VLOOKUP($C3512,Listen!$A$2:$F$45,6,0)="Nein"),$AC3512,$AB3512),0)</f>
        <v>0</v>
      </c>
      <c r="AJ3512" s="49">
        <f>IFERROR(IF(OR($W3512&lt;&gt;"Ja",VLOOKUP($C3512,Listen!$A$2:$F$45,6,0)="Nein"),$AC3512,$AB3512),0)</f>
        <v>0</v>
      </c>
      <c r="AK3512" s="49">
        <f>IFERROR(IF(OR($W3512&lt;&gt;"Ja",VLOOKUP($C3512,Listen!$A$2:$F$45,6,0)="Nein"),$AC3512,$AB3512),0)</f>
        <v>0</v>
      </c>
      <c r="AL3512" s="51">
        <f t="shared" si="1140"/>
        <v>0</v>
      </c>
      <c r="AM3512" s="296">
        <f>IFERROR(IF(VLOOKUP($C3512,Listen!$A$2:$F$45,6,0)="Ja",MAX(BC3512:BD3512),D_SAV!$BC3512),0)</f>
        <v>0</v>
      </c>
      <c r="AN3512" s="51">
        <f t="shared" si="1141"/>
        <v>0</v>
      </c>
      <c r="AP3512" s="304">
        <f t="shared" si="1142"/>
        <v>0</v>
      </c>
      <c r="AQ3512" s="304">
        <f t="shared" si="1143"/>
        <v>0</v>
      </c>
      <c r="AR3512" s="304">
        <f t="shared" si="1144"/>
        <v>0</v>
      </c>
      <c r="AS3512" s="304">
        <f t="shared" si="1145"/>
        <v>0</v>
      </c>
      <c r="AT3512" s="304">
        <f t="shared" si="1146"/>
        <v>0</v>
      </c>
      <c r="AU3512" s="304">
        <f t="shared" si="1147"/>
        <v>0</v>
      </c>
      <c r="AV3512" s="304">
        <f t="shared" si="1148"/>
        <v>0</v>
      </c>
      <c r="AW3512" s="304">
        <f t="shared" si="1149"/>
        <v>0</v>
      </c>
      <c r="AX3512" s="304">
        <f t="shared" si="1150"/>
        <v>0</v>
      </c>
      <c r="AY3512" s="304">
        <f t="shared" si="1151"/>
        <v>0</v>
      </c>
      <c r="AZ3512" s="304">
        <f t="shared" si="1152"/>
        <v>0</v>
      </c>
      <c r="BA3512" s="304">
        <f t="shared" si="1153"/>
        <v>0</v>
      </c>
      <c r="BB3512" s="304">
        <f t="shared" si="1154"/>
        <v>0</v>
      </c>
      <c r="BC3512" s="304">
        <f t="shared" si="1155"/>
        <v>0</v>
      </c>
      <c r="BD3512" s="304">
        <f t="shared" si="1156"/>
        <v>0</v>
      </c>
      <c r="BE3512" s="304">
        <f>IFERROR(IF(VLOOKUP($C3512,Listen!$A$2:$F$45,6,0)="Ja",BB3512-MAX(BC3512:BD3512),BB3512-BC3512),0)</f>
        <v>0</v>
      </c>
    </row>
    <row r="3513" spans="1:57" x14ac:dyDescent="0.25">
      <c r="A3513" s="320" t="str">
        <f>IF(AND(D3513&lt;&gt;0,C3513&lt;&gt;0,E3513&lt;&gt;0),IF(B3513&lt;&gt;0,CONCATENATE(B3513,"-AGr",VLOOKUP(C3513,Listen!$A$2:$D$45,4,FALSE),"-",D3513,"-",E3513,),CONCATENATE("AGr",VLOOKUP(C3513,Listen!$A$2:$D$45,4,FALSE),"-",D3513,"-",E3513)),"keine vollständige ID")</f>
        <v>keine vollständige ID</v>
      </c>
      <c r="B3513" s="301"/>
      <c r="C3513" s="287"/>
      <c r="D3513" s="34"/>
      <c r="E3513" s="306"/>
      <c r="F3513" s="116"/>
      <c r="G3513" s="17"/>
      <c r="H3513" s="17"/>
      <c r="I3513" s="17"/>
      <c r="J3513" s="17"/>
      <c r="K3513" s="17"/>
      <c r="L3513" s="17"/>
      <c r="M3513" s="17"/>
      <c r="N3513" s="17"/>
      <c r="O3513" s="116"/>
      <c r="P3513" s="117">
        <f>IF(D3513&gt;A_Stammdaten!$B$12,0,SUM(G3513,H3513,J3513,L3513:M3513)-SUM(I3513,K3513,N3513:O3513))</f>
        <v>0</v>
      </c>
      <c r="Q3513" s="17"/>
      <c r="R3513" s="17"/>
      <c r="S3513" s="17"/>
      <c r="T3513" s="17"/>
      <c r="U3513" s="62">
        <f t="shared" si="1136"/>
        <v>0</v>
      </c>
      <c r="V3513" s="34"/>
      <c r="W3513" s="34"/>
      <c r="X3513" s="34"/>
      <c r="Y3513" s="34"/>
      <c r="Z3513" s="34"/>
      <c r="AA3513" s="63" t="str">
        <f t="shared" si="1137"/>
        <v>-</v>
      </c>
      <c r="AB3513" s="63" t="str">
        <f t="shared" si="1138"/>
        <v>-</v>
      </c>
      <c r="AC3513" s="63">
        <f>IF(ISBLANK($C3513),0,VLOOKUP($C3513,Listen!$A$2:$C$45,2,FALSE))</f>
        <v>0</v>
      </c>
      <c r="AD3513" s="63">
        <f>IF(ISBLANK($C3513),0,VLOOKUP($C3513,Listen!$A$2:$C$45,3,FALSE))</f>
        <v>0</v>
      </c>
      <c r="AE3513" s="49">
        <f t="shared" si="1139"/>
        <v>0</v>
      </c>
      <c r="AF3513" s="49">
        <f t="shared" si="1139"/>
        <v>0</v>
      </c>
      <c r="AG3513" s="49">
        <f>IFERROR(IF(OR($V3513&lt;&gt;"Ja",VLOOKUP($C3513,Listen!$A$2:$F$45,5,0)="Nein",D3513&lt;IF(C3513="LNG Anbindungsanlagen gemäß separater Festlegung",2022,2023)),$AC3513,$AA3513),0)</f>
        <v>0</v>
      </c>
      <c r="AH3513" s="49">
        <f>IFERROR(IF(OR($V3513&lt;&gt;"Ja",VLOOKUP($C3513,Listen!$A$2:$F$45,5,0)="Nein",D3513&lt;IF(C3513="LNG Anbindungsanlagen gemäß separater Festlegung",2022,2023)),$AC3513,$AA3513),0)</f>
        <v>0</v>
      </c>
      <c r="AI3513" s="49">
        <f>IFERROR(IF(OR($W3513&lt;&gt;"Ja",VLOOKUP($C3513,Listen!$A$2:$F$45,6,0)="Nein"),$AC3513,$AB3513),0)</f>
        <v>0</v>
      </c>
      <c r="AJ3513" s="49">
        <f>IFERROR(IF(OR($W3513&lt;&gt;"Ja",VLOOKUP($C3513,Listen!$A$2:$F$45,6,0)="Nein"),$AC3513,$AB3513),0)</f>
        <v>0</v>
      </c>
      <c r="AK3513" s="49">
        <f>IFERROR(IF(OR($W3513&lt;&gt;"Ja",VLOOKUP($C3513,Listen!$A$2:$F$45,6,0)="Nein"),$AC3513,$AB3513),0)</f>
        <v>0</v>
      </c>
      <c r="AL3513" s="51">
        <f t="shared" si="1140"/>
        <v>0</v>
      </c>
      <c r="AM3513" s="296">
        <f>IFERROR(IF(VLOOKUP($C3513,Listen!$A$2:$F$45,6,0)="Ja",MAX(BC3513:BD3513),D_SAV!$BC3513),0)</f>
        <v>0</v>
      </c>
      <c r="AN3513" s="51">
        <f t="shared" si="1141"/>
        <v>0</v>
      </c>
      <c r="AP3513" s="304">
        <f t="shared" si="1142"/>
        <v>0</v>
      </c>
      <c r="AQ3513" s="304">
        <f t="shared" si="1143"/>
        <v>0</v>
      </c>
      <c r="AR3513" s="304">
        <f t="shared" si="1144"/>
        <v>0</v>
      </c>
      <c r="AS3513" s="304">
        <f t="shared" si="1145"/>
        <v>0</v>
      </c>
      <c r="AT3513" s="304">
        <f t="shared" si="1146"/>
        <v>0</v>
      </c>
      <c r="AU3513" s="304">
        <f t="shared" si="1147"/>
        <v>0</v>
      </c>
      <c r="AV3513" s="304">
        <f t="shared" si="1148"/>
        <v>0</v>
      </c>
      <c r="AW3513" s="304">
        <f t="shared" si="1149"/>
        <v>0</v>
      </c>
      <c r="AX3513" s="304">
        <f t="shared" si="1150"/>
        <v>0</v>
      </c>
      <c r="AY3513" s="304">
        <f t="shared" si="1151"/>
        <v>0</v>
      </c>
      <c r="AZ3513" s="304">
        <f t="shared" si="1152"/>
        <v>0</v>
      </c>
      <c r="BA3513" s="304">
        <f t="shared" si="1153"/>
        <v>0</v>
      </c>
      <c r="BB3513" s="304">
        <f t="shared" si="1154"/>
        <v>0</v>
      </c>
      <c r="BC3513" s="304">
        <f t="shared" si="1155"/>
        <v>0</v>
      </c>
      <c r="BD3513" s="304">
        <f t="shared" si="1156"/>
        <v>0</v>
      </c>
      <c r="BE3513" s="304">
        <f>IFERROR(IF(VLOOKUP($C3513,Listen!$A$2:$F$45,6,0)="Ja",BB3513-MAX(BC3513:BD3513),BB3513-BC3513),0)</f>
        <v>0</v>
      </c>
    </row>
    <row r="3514" spans="1:57" x14ac:dyDescent="0.25">
      <c r="A3514" s="320" t="str">
        <f>IF(AND(D3514&lt;&gt;0,C3514&lt;&gt;0,E3514&lt;&gt;0),IF(B3514&lt;&gt;0,CONCATENATE(B3514,"-AGr",VLOOKUP(C3514,Listen!$A$2:$D$45,4,FALSE),"-",D3514,"-",E3514,),CONCATENATE("AGr",VLOOKUP(C3514,Listen!$A$2:$D$45,4,FALSE),"-",D3514,"-",E3514)),"keine vollständige ID")</f>
        <v>keine vollständige ID</v>
      </c>
      <c r="B3514" s="301"/>
      <c r="C3514" s="287"/>
      <c r="D3514" s="34"/>
      <c r="E3514" s="306"/>
      <c r="F3514" s="116"/>
      <c r="G3514" s="17"/>
      <c r="H3514" s="17"/>
      <c r="I3514" s="17"/>
      <c r="J3514" s="17"/>
      <c r="K3514" s="17"/>
      <c r="L3514" s="17"/>
      <c r="M3514" s="17"/>
      <c r="N3514" s="17"/>
      <c r="O3514" s="116"/>
      <c r="P3514" s="117">
        <f>IF(D3514&gt;A_Stammdaten!$B$12,0,SUM(G3514,H3514,J3514,L3514:M3514)-SUM(I3514,K3514,N3514:O3514))</f>
        <v>0</v>
      </c>
      <c r="Q3514" s="17"/>
      <c r="R3514" s="17"/>
      <c r="S3514" s="17"/>
      <c r="T3514" s="17"/>
      <c r="U3514" s="62">
        <f t="shared" si="1136"/>
        <v>0</v>
      </c>
      <c r="V3514" s="34"/>
      <c r="W3514" s="34"/>
      <c r="X3514" s="34"/>
      <c r="Y3514" s="34"/>
      <c r="Z3514" s="34"/>
      <c r="AA3514" s="63" t="str">
        <f t="shared" si="1137"/>
        <v>-</v>
      </c>
      <c r="AB3514" s="63" t="str">
        <f t="shared" si="1138"/>
        <v>-</v>
      </c>
      <c r="AC3514" s="63">
        <f>IF(ISBLANK($C3514),0,VLOOKUP($C3514,Listen!$A$2:$C$45,2,FALSE))</f>
        <v>0</v>
      </c>
      <c r="AD3514" s="63">
        <f>IF(ISBLANK($C3514),0,VLOOKUP($C3514,Listen!$A$2:$C$45,3,FALSE))</f>
        <v>0</v>
      </c>
      <c r="AE3514" s="49">
        <f t="shared" si="1139"/>
        <v>0</v>
      </c>
      <c r="AF3514" s="49">
        <f t="shared" si="1139"/>
        <v>0</v>
      </c>
      <c r="AG3514" s="49">
        <f>IFERROR(IF(OR($V3514&lt;&gt;"Ja",VLOOKUP($C3514,Listen!$A$2:$F$45,5,0)="Nein",D3514&lt;IF(C3514="LNG Anbindungsanlagen gemäß separater Festlegung",2022,2023)),$AC3514,$AA3514),0)</f>
        <v>0</v>
      </c>
      <c r="AH3514" s="49">
        <f>IFERROR(IF(OR($V3514&lt;&gt;"Ja",VLOOKUP($C3514,Listen!$A$2:$F$45,5,0)="Nein",D3514&lt;IF(C3514="LNG Anbindungsanlagen gemäß separater Festlegung",2022,2023)),$AC3514,$AA3514),0)</f>
        <v>0</v>
      </c>
      <c r="AI3514" s="49">
        <f>IFERROR(IF(OR($W3514&lt;&gt;"Ja",VLOOKUP($C3514,Listen!$A$2:$F$45,6,0)="Nein"),$AC3514,$AB3514),0)</f>
        <v>0</v>
      </c>
      <c r="AJ3514" s="49">
        <f>IFERROR(IF(OR($W3514&lt;&gt;"Ja",VLOOKUP($C3514,Listen!$A$2:$F$45,6,0)="Nein"),$AC3514,$AB3514),0)</f>
        <v>0</v>
      </c>
      <c r="AK3514" s="49">
        <f>IFERROR(IF(OR($W3514&lt;&gt;"Ja",VLOOKUP($C3514,Listen!$A$2:$F$45,6,0)="Nein"),$AC3514,$AB3514),0)</f>
        <v>0</v>
      </c>
      <c r="AL3514" s="51">
        <f t="shared" si="1140"/>
        <v>0</v>
      </c>
      <c r="AM3514" s="296">
        <f>IFERROR(IF(VLOOKUP($C3514,Listen!$A$2:$F$45,6,0)="Ja",MAX(BC3514:BD3514),D_SAV!$BC3514),0)</f>
        <v>0</v>
      </c>
      <c r="AN3514" s="51">
        <f t="shared" si="1141"/>
        <v>0</v>
      </c>
      <c r="AP3514" s="304">
        <f t="shared" si="1142"/>
        <v>0</v>
      </c>
      <c r="AQ3514" s="304">
        <f t="shared" si="1143"/>
        <v>0</v>
      </c>
      <c r="AR3514" s="304">
        <f t="shared" si="1144"/>
        <v>0</v>
      </c>
      <c r="AS3514" s="304">
        <f t="shared" si="1145"/>
        <v>0</v>
      </c>
      <c r="AT3514" s="304">
        <f t="shared" si="1146"/>
        <v>0</v>
      </c>
      <c r="AU3514" s="304">
        <f t="shared" si="1147"/>
        <v>0</v>
      </c>
      <c r="AV3514" s="304">
        <f t="shared" si="1148"/>
        <v>0</v>
      </c>
      <c r="AW3514" s="304">
        <f t="shared" si="1149"/>
        <v>0</v>
      </c>
      <c r="AX3514" s="304">
        <f t="shared" si="1150"/>
        <v>0</v>
      </c>
      <c r="AY3514" s="304">
        <f t="shared" si="1151"/>
        <v>0</v>
      </c>
      <c r="AZ3514" s="304">
        <f t="shared" si="1152"/>
        <v>0</v>
      </c>
      <c r="BA3514" s="304">
        <f t="shared" si="1153"/>
        <v>0</v>
      </c>
      <c r="BB3514" s="304">
        <f t="shared" si="1154"/>
        <v>0</v>
      </c>
      <c r="BC3514" s="304">
        <f t="shared" si="1155"/>
        <v>0</v>
      </c>
      <c r="BD3514" s="304">
        <f t="shared" si="1156"/>
        <v>0</v>
      </c>
      <c r="BE3514" s="304">
        <f>IFERROR(IF(VLOOKUP($C3514,Listen!$A$2:$F$45,6,0)="Ja",BB3514-MAX(BC3514:BD3514),BB3514-BC3514),0)</f>
        <v>0</v>
      </c>
    </row>
    <row r="3515" spans="1:57" x14ac:dyDescent="0.25">
      <c r="A3515" s="320" t="str">
        <f>IF(AND(D3515&lt;&gt;0,C3515&lt;&gt;0,E3515&lt;&gt;0),IF(B3515&lt;&gt;0,CONCATENATE(B3515,"-AGr",VLOOKUP(C3515,Listen!$A$2:$D$45,4,FALSE),"-",D3515,"-",E3515,),CONCATENATE("AGr",VLOOKUP(C3515,Listen!$A$2:$D$45,4,FALSE),"-",D3515,"-",E3515)),"keine vollständige ID")</f>
        <v>keine vollständige ID</v>
      </c>
      <c r="B3515" s="301"/>
      <c r="C3515" s="287"/>
      <c r="D3515" s="34"/>
      <c r="E3515" s="306"/>
      <c r="F3515" s="116"/>
      <c r="G3515" s="17"/>
      <c r="H3515" s="17"/>
      <c r="I3515" s="17"/>
      <c r="J3515" s="17"/>
      <c r="K3515" s="17"/>
      <c r="L3515" s="17"/>
      <c r="M3515" s="17"/>
      <c r="N3515" s="17"/>
      <c r="O3515" s="116"/>
      <c r="P3515" s="117">
        <f>IF(D3515&gt;A_Stammdaten!$B$12,0,SUM(G3515,H3515,J3515,L3515:M3515)-SUM(I3515,K3515,N3515:O3515))</f>
        <v>0</v>
      </c>
      <c r="Q3515" s="17"/>
      <c r="R3515" s="17"/>
      <c r="S3515" s="17"/>
      <c r="T3515" s="17"/>
      <c r="U3515" s="62">
        <f t="shared" si="1136"/>
        <v>0</v>
      </c>
      <c r="V3515" s="34"/>
      <c r="W3515" s="34"/>
      <c r="X3515" s="34"/>
      <c r="Y3515" s="34"/>
      <c r="Z3515" s="34"/>
      <c r="AA3515" s="63" t="str">
        <f t="shared" si="1137"/>
        <v>-</v>
      </c>
      <c r="AB3515" s="63" t="str">
        <f t="shared" si="1138"/>
        <v>-</v>
      </c>
      <c r="AC3515" s="63">
        <f>IF(ISBLANK($C3515),0,VLOOKUP($C3515,Listen!$A$2:$C$45,2,FALSE))</f>
        <v>0</v>
      </c>
      <c r="AD3515" s="63">
        <f>IF(ISBLANK($C3515),0,VLOOKUP($C3515,Listen!$A$2:$C$45,3,FALSE))</f>
        <v>0</v>
      </c>
      <c r="AE3515" s="49">
        <f t="shared" si="1139"/>
        <v>0</v>
      </c>
      <c r="AF3515" s="49">
        <f t="shared" si="1139"/>
        <v>0</v>
      </c>
      <c r="AG3515" s="49">
        <f>IFERROR(IF(OR($V3515&lt;&gt;"Ja",VLOOKUP($C3515,Listen!$A$2:$F$45,5,0)="Nein",D3515&lt;IF(C3515="LNG Anbindungsanlagen gemäß separater Festlegung",2022,2023)),$AC3515,$AA3515),0)</f>
        <v>0</v>
      </c>
      <c r="AH3515" s="49">
        <f>IFERROR(IF(OR($V3515&lt;&gt;"Ja",VLOOKUP($C3515,Listen!$A$2:$F$45,5,0)="Nein",D3515&lt;IF(C3515="LNG Anbindungsanlagen gemäß separater Festlegung",2022,2023)),$AC3515,$AA3515),0)</f>
        <v>0</v>
      </c>
      <c r="AI3515" s="49">
        <f>IFERROR(IF(OR($W3515&lt;&gt;"Ja",VLOOKUP($C3515,Listen!$A$2:$F$45,6,0)="Nein"),$AC3515,$AB3515),0)</f>
        <v>0</v>
      </c>
      <c r="AJ3515" s="49">
        <f>IFERROR(IF(OR($W3515&lt;&gt;"Ja",VLOOKUP($C3515,Listen!$A$2:$F$45,6,0)="Nein"),$AC3515,$AB3515),0)</f>
        <v>0</v>
      </c>
      <c r="AK3515" s="49">
        <f>IFERROR(IF(OR($W3515&lt;&gt;"Ja",VLOOKUP($C3515,Listen!$A$2:$F$45,6,0)="Nein"),$AC3515,$AB3515),0)</f>
        <v>0</v>
      </c>
      <c r="AL3515" s="51">
        <f t="shared" si="1140"/>
        <v>0</v>
      </c>
      <c r="AM3515" s="296">
        <f>IFERROR(IF(VLOOKUP($C3515,Listen!$A$2:$F$45,6,0)="Ja",MAX(BC3515:BD3515),D_SAV!$BC3515),0)</f>
        <v>0</v>
      </c>
      <c r="AN3515" s="51">
        <f t="shared" si="1141"/>
        <v>0</v>
      </c>
      <c r="AP3515" s="304">
        <f t="shared" si="1142"/>
        <v>0</v>
      </c>
      <c r="AQ3515" s="304">
        <f t="shared" si="1143"/>
        <v>0</v>
      </c>
      <c r="AR3515" s="304">
        <f t="shared" si="1144"/>
        <v>0</v>
      </c>
      <c r="AS3515" s="304">
        <f t="shared" si="1145"/>
        <v>0</v>
      </c>
      <c r="AT3515" s="304">
        <f t="shared" si="1146"/>
        <v>0</v>
      </c>
      <c r="AU3515" s="304">
        <f t="shared" si="1147"/>
        <v>0</v>
      </c>
      <c r="AV3515" s="304">
        <f t="shared" si="1148"/>
        <v>0</v>
      </c>
      <c r="AW3515" s="304">
        <f t="shared" si="1149"/>
        <v>0</v>
      </c>
      <c r="AX3515" s="304">
        <f t="shared" si="1150"/>
        <v>0</v>
      </c>
      <c r="AY3515" s="304">
        <f t="shared" si="1151"/>
        <v>0</v>
      </c>
      <c r="AZ3515" s="304">
        <f t="shared" si="1152"/>
        <v>0</v>
      </c>
      <c r="BA3515" s="304">
        <f t="shared" si="1153"/>
        <v>0</v>
      </c>
      <c r="BB3515" s="304">
        <f t="shared" si="1154"/>
        <v>0</v>
      </c>
      <c r="BC3515" s="304">
        <f t="shared" si="1155"/>
        <v>0</v>
      </c>
      <c r="BD3515" s="304">
        <f t="shared" si="1156"/>
        <v>0</v>
      </c>
      <c r="BE3515" s="304">
        <f>IFERROR(IF(VLOOKUP($C3515,Listen!$A$2:$F$45,6,0)="Ja",BB3515-MAX(BC3515:BD3515),BB3515-BC3515),0)</f>
        <v>0</v>
      </c>
    </row>
    <row r="3516" spans="1:57" x14ac:dyDescent="0.25">
      <c r="A3516" s="320" t="str">
        <f>IF(AND(D3516&lt;&gt;0,C3516&lt;&gt;0,E3516&lt;&gt;0),IF(B3516&lt;&gt;0,CONCATENATE(B3516,"-AGr",VLOOKUP(C3516,Listen!$A$2:$D$45,4,FALSE),"-",D3516,"-",E3516,),CONCATENATE("AGr",VLOOKUP(C3516,Listen!$A$2:$D$45,4,FALSE),"-",D3516,"-",E3516)),"keine vollständige ID")</f>
        <v>keine vollständige ID</v>
      </c>
      <c r="B3516" s="301"/>
      <c r="C3516" s="287"/>
      <c r="D3516" s="34"/>
      <c r="E3516" s="306"/>
      <c r="F3516" s="116"/>
      <c r="G3516" s="17"/>
      <c r="H3516" s="17"/>
      <c r="I3516" s="17"/>
      <c r="J3516" s="17"/>
      <c r="K3516" s="17"/>
      <c r="L3516" s="17"/>
      <c r="M3516" s="17"/>
      <c r="N3516" s="17"/>
      <c r="O3516" s="116"/>
      <c r="P3516" s="117">
        <f>IF(D3516&gt;A_Stammdaten!$B$12,0,SUM(G3516,H3516,J3516,L3516:M3516)-SUM(I3516,K3516,N3516:O3516))</f>
        <v>0</v>
      </c>
      <c r="Q3516" s="17"/>
      <c r="R3516" s="17"/>
      <c r="S3516" s="17"/>
      <c r="T3516" s="17"/>
      <c r="U3516" s="62">
        <f t="shared" si="1136"/>
        <v>0</v>
      </c>
      <c r="V3516" s="34"/>
      <c r="W3516" s="34"/>
      <c r="X3516" s="34"/>
      <c r="Y3516" s="34"/>
      <c r="Z3516" s="34"/>
      <c r="AA3516" s="63" t="str">
        <f t="shared" si="1137"/>
        <v>-</v>
      </c>
      <c r="AB3516" s="63" t="str">
        <f t="shared" si="1138"/>
        <v>-</v>
      </c>
      <c r="AC3516" s="63">
        <f>IF(ISBLANK($C3516),0,VLOOKUP($C3516,Listen!$A$2:$C$45,2,FALSE))</f>
        <v>0</v>
      </c>
      <c r="AD3516" s="63">
        <f>IF(ISBLANK($C3516),0,VLOOKUP($C3516,Listen!$A$2:$C$45,3,FALSE))</f>
        <v>0</v>
      </c>
      <c r="AE3516" s="49">
        <f t="shared" si="1139"/>
        <v>0</v>
      </c>
      <c r="AF3516" s="49">
        <f t="shared" si="1139"/>
        <v>0</v>
      </c>
      <c r="AG3516" s="49">
        <f>IFERROR(IF(OR($V3516&lt;&gt;"Ja",VLOOKUP($C3516,Listen!$A$2:$F$45,5,0)="Nein",D3516&lt;IF(C3516="LNG Anbindungsanlagen gemäß separater Festlegung",2022,2023)),$AC3516,$AA3516),0)</f>
        <v>0</v>
      </c>
      <c r="AH3516" s="49">
        <f>IFERROR(IF(OR($V3516&lt;&gt;"Ja",VLOOKUP($C3516,Listen!$A$2:$F$45,5,0)="Nein",D3516&lt;IF(C3516="LNG Anbindungsanlagen gemäß separater Festlegung",2022,2023)),$AC3516,$AA3516),0)</f>
        <v>0</v>
      </c>
      <c r="AI3516" s="49">
        <f>IFERROR(IF(OR($W3516&lt;&gt;"Ja",VLOOKUP($C3516,Listen!$A$2:$F$45,6,0)="Nein"),$AC3516,$AB3516),0)</f>
        <v>0</v>
      </c>
      <c r="AJ3516" s="49">
        <f>IFERROR(IF(OR($W3516&lt;&gt;"Ja",VLOOKUP($C3516,Listen!$A$2:$F$45,6,0)="Nein"),$AC3516,$AB3516),0)</f>
        <v>0</v>
      </c>
      <c r="AK3516" s="49">
        <f>IFERROR(IF(OR($W3516&lt;&gt;"Ja",VLOOKUP($C3516,Listen!$A$2:$F$45,6,0)="Nein"),$AC3516,$AB3516),0)</f>
        <v>0</v>
      </c>
      <c r="AL3516" s="51">
        <f t="shared" si="1140"/>
        <v>0</v>
      </c>
      <c r="AM3516" s="296">
        <f>IFERROR(IF(VLOOKUP($C3516,Listen!$A$2:$F$45,6,0)="Ja",MAX(BC3516:BD3516),D_SAV!$BC3516),0)</f>
        <v>0</v>
      </c>
      <c r="AN3516" s="51">
        <f t="shared" si="1141"/>
        <v>0</v>
      </c>
      <c r="AP3516" s="304">
        <f t="shared" si="1142"/>
        <v>0</v>
      </c>
      <c r="AQ3516" s="304">
        <f t="shared" si="1143"/>
        <v>0</v>
      </c>
      <c r="AR3516" s="304">
        <f t="shared" si="1144"/>
        <v>0</v>
      </c>
      <c r="AS3516" s="304">
        <f t="shared" si="1145"/>
        <v>0</v>
      </c>
      <c r="AT3516" s="304">
        <f t="shared" si="1146"/>
        <v>0</v>
      </c>
      <c r="AU3516" s="304">
        <f t="shared" si="1147"/>
        <v>0</v>
      </c>
      <c r="AV3516" s="304">
        <f t="shared" si="1148"/>
        <v>0</v>
      </c>
      <c r="AW3516" s="304">
        <f t="shared" si="1149"/>
        <v>0</v>
      </c>
      <c r="AX3516" s="304">
        <f t="shared" si="1150"/>
        <v>0</v>
      </c>
      <c r="AY3516" s="304">
        <f t="shared" si="1151"/>
        <v>0</v>
      </c>
      <c r="AZ3516" s="304">
        <f t="shared" si="1152"/>
        <v>0</v>
      </c>
      <c r="BA3516" s="304">
        <f t="shared" si="1153"/>
        <v>0</v>
      </c>
      <c r="BB3516" s="304">
        <f t="shared" si="1154"/>
        <v>0</v>
      </c>
      <c r="BC3516" s="304">
        <f t="shared" si="1155"/>
        <v>0</v>
      </c>
      <c r="BD3516" s="304">
        <f t="shared" si="1156"/>
        <v>0</v>
      </c>
      <c r="BE3516" s="304">
        <f>IFERROR(IF(VLOOKUP($C3516,Listen!$A$2:$F$45,6,0)="Ja",BB3516-MAX(BC3516:BD3516),BB3516-BC3516),0)</f>
        <v>0</v>
      </c>
    </row>
    <row r="3517" spans="1:57" x14ac:dyDescent="0.25">
      <c r="A3517" s="320" t="str">
        <f>IF(AND(D3517&lt;&gt;0,C3517&lt;&gt;0,E3517&lt;&gt;0),IF(B3517&lt;&gt;0,CONCATENATE(B3517,"-AGr",VLOOKUP(C3517,Listen!$A$2:$D$45,4,FALSE),"-",D3517,"-",E3517,),CONCATENATE("AGr",VLOOKUP(C3517,Listen!$A$2:$D$45,4,FALSE),"-",D3517,"-",E3517)),"keine vollständige ID")</f>
        <v>keine vollständige ID</v>
      </c>
      <c r="B3517" s="301"/>
      <c r="C3517" s="287"/>
      <c r="D3517" s="34"/>
      <c r="E3517" s="306"/>
      <c r="F3517" s="116"/>
      <c r="G3517" s="17"/>
      <c r="H3517" s="17"/>
      <c r="I3517" s="17"/>
      <c r="J3517" s="17"/>
      <c r="K3517" s="17"/>
      <c r="L3517" s="17"/>
      <c r="M3517" s="17"/>
      <c r="N3517" s="17"/>
      <c r="O3517" s="116"/>
      <c r="P3517" s="117">
        <f>IF(D3517&gt;A_Stammdaten!$B$12,0,SUM(G3517,H3517,J3517,L3517:M3517)-SUM(I3517,K3517,N3517:O3517))</f>
        <v>0</v>
      </c>
      <c r="Q3517" s="17"/>
      <c r="R3517" s="17"/>
      <c r="S3517" s="17"/>
      <c r="T3517" s="17"/>
      <c r="U3517" s="62">
        <f t="shared" si="1136"/>
        <v>0</v>
      </c>
      <c r="V3517" s="34"/>
      <c r="W3517" s="34"/>
      <c r="X3517" s="34"/>
      <c r="Y3517" s="34"/>
      <c r="Z3517" s="34"/>
      <c r="AA3517" s="63" t="str">
        <f t="shared" si="1137"/>
        <v>-</v>
      </c>
      <c r="AB3517" s="63" t="str">
        <f t="shared" si="1138"/>
        <v>-</v>
      </c>
      <c r="AC3517" s="63">
        <f>IF(ISBLANK($C3517),0,VLOOKUP($C3517,Listen!$A$2:$C$45,2,FALSE))</f>
        <v>0</v>
      </c>
      <c r="AD3517" s="63">
        <f>IF(ISBLANK($C3517),0,VLOOKUP($C3517,Listen!$A$2:$C$45,3,FALSE))</f>
        <v>0</v>
      </c>
      <c r="AE3517" s="49">
        <f t="shared" si="1139"/>
        <v>0</v>
      </c>
      <c r="AF3517" s="49">
        <f t="shared" si="1139"/>
        <v>0</v>
      </c>
      <c r="AG3517" s="49">
        <f>IFERROR(IF(OR($V3517&lt;&gt;"Ja",VLOOKUP($C3517,Listen!$A$2:$F$45,5,0)="Nein",D3517&lt;IF(C3517="LNG Anbindungsanlagen gemäß separater Festlegung",2022,2023)),$AC3517,$AA3517),0)</f>
        <v>0</v>
      </c>
      <c r="AH3517" s="49">
        <f>IFERROR(IF(OR($V3517&lt;&gt;"Ja",VLOOKUP($C3517,Listen!$A$2:$F$45,5,0)="Nein",D3517&lt;IF(C3517="LNG Anbindungsanlagen gemäß separater Festlegung",2022,2023)),$AC3517,$AA3517),0)</f>
        <v>0</v>
      </c>
      <c r="AI3517" s="49">
        <f>IFERROR(IF(OR($W3517&lt;&gt;"Ja",VLOOKUP($C3517,Listen!$A$2:$F$45,6,0)="Nein"),$AC3517,$AB3517),0)</f>
        <v>0</v>
      </c>
      <c r="AJ3517" s="49">
        <f>IFERROR(IF(OR($W3517&lt;&gt;"Ja",VLOOKUP($C3517,Listen!$A$2:$F$45,6,0)="Nein"),$AC3517,$AB3517),0)</f>
        <v>0</v>
      </c>
      <c r="AK3517" s="49">
        <f>IFERROR(IF(OR($W3517&lt;&gt;"Ja",VLOOKUP($C3517,Listen!$A$2:$F$45,6,0)="Nein"),$AC3517,$AB3517),0)</f>
        <v>0</v>
      </c>
      <c r="AL3517" s="51">
        <f t="shared" si="1140"/>
        <v>0</v>
      </c>
      <c r="AM3517" s="296">
        <f>IFERROR(IF(VLOOKUP($C3517,Listen!$A$2:$F$45,6,0)="Ja",MAX(BC3517:BD3517),D_SAV!$BC3517),0)</f>
        <v>0</v>
      </c>
      <c r="AN3517" s="51">
        <f t="shared" si="1141"/>
        <v>0</v>
      </c>
      <c r="AP3517" s="304">
        <f t="shared" si="1142"/>
        <v>0</v>
      </c>
      <c r="AQ3517" s="304">
        <f t="shared" si="1143"/>
        <v>0</v>
      </c>
      <c r="AR3517" s="304">
        <f t="shared" si="1144"/>
        <v>0</v>
      </c>
      <c r="AS3517" s="304">
        <f t="shared" si="1145"/>
        <v>0</v>
      </c>
      <c r="AT3517" s="304">
        <f t="shared" si="1146"/>
        <v>0</v>
      </c>
      <c r="AU3517" s="304">
        <f t="shared" si="1147"/>
        <v>0</v>
      </c>
      <c r="AV3517" s="304">
        <f t="shared" si="1148"/>
        <v>0</v>
      </c>
      <c r="AW3517" s="304">
        <f t="shared" si="1149"/>
        <v>0</v>
      </c>
      <c r="AX3517" s="304">
        <f t="shared" si="1150"/>
        <v>0</v>
      </c>
      <c r="AY3517" s="304">
        <f t="shared" si="1151"/>
        <v>0</v>
      </c>
      <c r="AZ3517" s="304">
        <f t="shared" si="1152"/>
        <v>0</v>
      </c>
      <c r="BA3517" s="304">
        <f t="shared" si="1153"/>
        <v>0</v>
      </c>
      <c r="BB3517" s="304">
        <f t="shared" si="1154"/>
        <v>0</v>
      </c>
      <c r="BC3517" s="304">
        <f t="shared" si="1155"/>
        <v>0</v>
      </c>
      <c r="BD3517" s="304">
        <f t="shared" si="1156"/>
        <v>0</v>
      </c>
      <c r="BE3517" s="304">
        <f>IFERROR(IF(VLOOKUP($C3517,Listen!$A$2:$F$45,6,0)="Ja",BB3517-MAX(BC3517:BD3517),BB3517-BC3517),0)</f>
        <v>0</v>
      </c>
    </row>
    <row r="3518" spans="1:57" x14ac:dyDescent="0.25">
      <c r="A3518" s="320" t="str">
        <f>IF(AND(D3518&lt;&gt;0,C3518&lt;&gt;0,E3518&lt;&gt;0),IF(B3518&lt;&gt;0,CONCATENATE(B3518,"-AGr",VLOOKUP(C3518,Listen!$A$2:$D$45,4,FALSE),"-",D3518,"-",E3518,),CONCATENATE("AGr",VLOOKUP(C3518,Listen!$A$2:$D$45,4,FALSE),"-",D3518,"-",E3518)),"keine vollständige ID")</f>
        <v>keine vollständige ID</v>
      </c>
      <c r="B3518" s="301"/>
      <c r="C3518" s="287"/>
      <c r="D3518" s="34"/>
      <c r="E3518" s="306"/>
      <c r="F3518" s="116"/>
      <c r="G3518" s="17"/>
      <c r="H3518" s="17"/>
      <c r="I3518" s="17"/>
      <c r="J3518" s="17"/>
      <c r="K3518" s="17"/>
      <c r="L3518" s="17"/>
      <c r="M3518" s="17"/>
      <c r="N3518" s="17"/>
      <c r="O3518" s="116"/>
      <c r="P3518" s="117">
        <f>IF(D3518&gt;A_Stammdaten!$B$12,0,SUM(G3518,H3518,J3518,L3518:M3518)-SUM(I3518,K3518,N3518:O3518))</f>
        <v>0</v>
      </c>
      <c r="Q3518" s="17"/>
      <c r="R3518" s="17"/>
      <c r="S3518" s="17"/>
      <c r="T3518" s="17"/>
      <c r="U3518" s="62">
        <f t="shared" si="1136"/>
        <v>0</v>
      </c>
      <c r="V3518" s="34"/>
      <c r="W3518" s="34"/>
      <c r="X3518" s="34"/>
      <c r="Y3518" s="34"/>
      <c r="Z3518" s="34"/>
      <c r="AA3518" s="63" t="str">
        <f t="shared" si="1137"/>
        <v>-</v>
      </c>
      <c r="AB3518" s="63" t="str">
        <f t="shared" si="1138"/>
        <v>-</v>
      </c>
      <c r="AC3518" s="63">
        <f>IF(ISBLANK($C3518),0,VLOOKUP($C3518,Listen!$A$2:$C$45,2,FALSE))</f>
        <v>0</v>
      </c>
      <c r="AD3518" s="63">
        <f>IF(ISBLANK($C3518),0,VLOOKUP($C3518,Listen!$A$2:$C$45,3,FALSE))</f>
        <v>0</v>
      </c>
      <c r="AE3518" s="49">
        <f t="shared" si="1139"/>
        <v>0</v>
      </c>
      <c r="AF3518" s="49">
        <f t="shared" si="1139"/>
        <v>0</v>
      </c>
      <c r="AG3518" s="49">
        <f>IFERROR(IF(OR($V3518&lt;&gt;"Ja",VLOOKUP($C3518,Listen!$A$2:$F$45,5,0)="Nein",D3518&lt;IF(C3518="LNG Anbindungsanlagen gemäß separater Festlegung",2022,2023)),$AC3518,$AA3518),0)</f>
        <v>0</v>
      </c>
      <c r="AH3518" s="49">
        <f>IFERROR(IF(OR($V3518&lt;&gt;"Ja",VLOOKUP($C3518,Listen!$A$2:$F$45,5,0)="Nein",D3518&lt;IF(C3518="LNG Anbindungsanlagen gemäß separater Festlegung",2022,2023)),$AC3518,$AA3518),0)</f>
        <v>0</v>
      </c>
      <c r="AI3518" s="49">
        <f>IFERROR(IF(OR($W3518&lt;&gt;"Ja",VLOOKUP($C3518,Listen!$A$2:$F$45,6,0)="Nein"),$AC3518,$AB3518),0)</f>
        <v>0</v>
      </c>
      <c r="AJ3518" s="49">
        <f>IFERROR(IF(OR($W3518&lt;&gt;"Ja",VLOOKUP($C3518,Listen!$A$2:$F$45,6,0)="Nein"),$AC3518,$AB3518),0)</f>
        <v>0</v>
      </c>
      <c r="AK3518" s="49">
        <f>IFERROR(IF(OR($W3518&lt;&gt;"Ja",VLOOKUP($C3518,Listen!$A$2:$F$45,6,0)="Nein"),$AC3518,$AB3518),0)</f>
        <v>0</v>
      </c>
      <c r="AL3518" s="51">
        <f t="shared" si="1140"/>
        <v>0</v>
      </c>
      <c r="AM3518" s="296">
        <f>IFERROR(IF(VLOOKUP($C3518,Listen!$A$2:$F$45,6,0)="Ja",MAX(BC3518:BD3518),D_SAV!$BC3518),0)</f>
        <v>0</v>
      </c>
      <c r="AN3518" s="51">
        <f t="shared" si="1141"/>
        <v>0</v>
      </c>
      <c r="AP3518" s="304">
        <f t="shared" si="1142"/>
        <v>0</v>
      </c>
      <c r="AQ3518" s="304">
        <f t="shared" si="1143"/>
        <v>0</v>
      </c>
      <c r="AR3518" s="304">
        <f t="shared" si="1144"/>
        <v>0</v>
      </c>
      <c r="AS3518" s="304">
        <f t="shared" si="1145"/>
        <v>0</v>
      </c>
      <c r="AT3518" s="304">
        <f t="shared" si="1146"/>
        <v>0</v>
      </c>
      <c r="AU3518" s="304">
        <f t="shared" si="1147"/>
        <v>0</v>
      </c>
      <c r="AV3518" s="304">
        <f t="shared" si="1148"/>
        <v>0</v>
      </c>
      <c r="AW3518" s="304">
        <f t="shared" si="1149"/>
        <v>0</v>
      </c>
      <c r="AX3518" s="304">
        <f t="shared" si="1150"/>
        <v>0</v>
      </c>
      <c r="AY3518" s="304">
        <f t="shared" si="1151"/>
        <v>0</v>
      </c>
      <c r="AZ3518" s="304">
        <f t="shared" si="1152"/>
        <v>0</v>
      </c>
      <c r="BA3518" s="304">
        <f t="shared" si="1153"/>
        <v>0</v>
      </c>
      <c r="BB3518" s="304">
        <f t="shared" si="1154"/>
        <v>0</v>
      </c>
      <c r="BC3518" s="304">
        <f t="shared" si="1155"/>
        <v>0</v>
      </c>
      <c r="BD3518" s="304">
        <f t="shared" si="1156"/>
        <v>0</v>
      </c>
      <c r="BE3518" s="304">
        <f>IFERROR(IF(VLOOKUP($C3518,Listen!$A$2:$F$45,6,0)="Ja",BB3518-MAX(BC3518:BD3518),BB3518-BC3518),0)</f>
        <v>0</v>
      </c>
    </row>
    <row r="3519" spans="1:57" x14ac:dyDescent="0.25">
      <c r="A3519" s="320" t="str">
        <f>IF(AND(D3519&lt;&gt;0,C3519&lt;&gt;0,E3519&lt;&gt;0),IF(B3519&lt;&gt;0,CONCATENATE(B3519,"-AGr",VLOOKUP(C3519,Listen!$A$2:$D$45,4,FALSE),"-",D3519,"-",E3519,),CONCATENATE("AGr",VLOOKUP(C3519,Listen!$A$2:$D$45,4,FALSE),"-",D3519,"-",E3519)),"keine vollständige ID")</f>
        <v>keine vollständige ID</v>
      </c>
      <c r="B3519" s="301"/>
      <c r="C3519" s="287"/>
      <c r="D3519" s="34"/>
      <c r="E3519" s="306"/>
      <c r="F3519" s="116"/>
      <c r="G3519" s="17"/>
      <c r="H3519" s="17"/>
      <c r="I3519" s="17"/>
      <c r="J3519" s="17"/>
      <c r="K3519" s="17"/>
      <c r="L3519" s="17"/>
      <c r="M3519" s="17"/>
      <c r="N3519" s="17"/>
      <c r="O3519" s="116"/>
      <c r="P3519" s="117">
        <f>IF(D3519&gt;A_Stammdaten!$B$12,0,SUM(G3519,H3519,J3519,L3519:M3519)-SUM(I3519,K3519,N3519:O3519))</f>
        <v>0</v>
      </c>
      <c r="Q3519" s="17"/>
      <c r="R3519" s="17"/>
      <c r="S3519" s="17"/>
      <c r="T3519" s="17"/>
      <c r="U3519" s="62">
        <f t="shared" si="1136"/>
        <v>0</v>
      </c>
      <c r="V3519" s="34"/>
      <c r="W3519" s="34"/>
      <c r="X3519" s="34"/>
      <c r="Y3519" s="34"/>
      <c r="Z3519" s="34"/>
      <c r="AA3519" s="63" t="str">
        <f t="shared" si="1137"/>
        <v>-</v>
      </c>
      <c r="AB3519" s="63" t="str">
        <f t="shared" si="1138"/>
        <v>-</v>
      </c>
      <c r="AC3519" s="63">
        <f>IF(ISBLANK($C3519),0,VLOOKUP($C3519,Listen!$A$2:$C$45,2,FALSE))</f>
        <v>0</v>
      </c>
      <c r="AD3519" s="63">
        <f>IF(ISBLANK($C3519),0,VLOOKUP($C3519,Listen!$A$2:$C$45,3,FALSE))</f>
        <v>0</v>
      </c>
      <c r="AE3519" s="49">
        <f t="shared" si="1139"/>
        <v>0</v>
      </c>
      <c r="AF3519" s="49">
        <f t="shared" si="1139"/>
        <v>0</v>
      </c>
      <c r="AG3519" s="49">
        <f>IFERROR(IF(OR($V3519&lt;&gt;"Ja",VLOOKUP($C3519,Listen!$A$2:$F$45,5,0)="Nein",D3519&lt;IF(C3519="LNG Anbindungsanlagen gemäß separater Festlegung",2022,2023)),$AC3519,$AA3519),0)</f>
        <v>0</v>
      </c>
      <c r="AH3519" s="49">
        <f>IFERROR(IF(OR($V3519&lt;&gt;"Ja",VLOOKUP($C3519,Listen!$A$2:$F$45,5,0)="Nein",D3519&lt;IF(C3519="LNG Anbindungsanlagen gemäß separater Festlegung",2022,2023)),$AC3519,$AA3519),0)</f>
        <v>0</v>
      </c>
      <c r="AI3519" s="49">
        <f>IFERROR(IF(OR($W3519&lt;&gt;"Ja",VLOOKUP($C3519,Listen!$A$2:$F$45,6,0)="Nein"),$AC3519,$AB3519),0)</f>
        <v>0</v>
      </c>
      <c r="AJ3519" s="49">
        <f>IFERROR(IF(OR($W3519&lt;&gt;"Ja",VLOOKUP($C3519,Listen!$A$2:$F$45,6,0)="Nein"),$AC3519,$AB3519),0)</f>
        <v>0</v>
      </c>
      <c r="AK3519" s="49">
        <f>IFERROR(IF(OR($W3519&lt;&gt;"Ja",VLOOKUP($C3519,Listen!$A$2:$F$45,6,0)="Nein"),$AC3519,$AB3519),0)</f>
        <v>0</v>
      </c>
      <c r="AL3519" s="51">
        <f t="shared" si="1140"/>
        <v>0</v>
      </c>
      <c r="AM3519" s="296">
        <f>IFERROR(IF(VLOOKUP($C3519,Listen!$A$2:$F$45,6,0)="Ja",MAX(BC3519:BD3519),D_SAV!$BC3519),0)</f>
        <v>0</v>
      </c>
      <c r="AN3519" s="51">
        <f t="shared" si="1141"/>
        <v>0</v>
      </c>
      <c r="AP3519" s="304">
        <f t="shared" si="1142"/>
        <v>0</v>
      </c>
      <c r="AQ3519" s="304">
        <f t="shared" si="1143"/>
        <v>0</v>
      </c>
      <c r="AR3519" s="304">
        <f t="shared" si="1144"/>
        <v>0</v>
      </c>
      <c r="AS3519" s="304">
        <f t="shared" si="1145"/>
        <v>0</v>
      </c>
      <c r="AT3519" s="304">
        <f t="shared" si="1146"/>
        <v>0</v>
      </c>
      <c r="AU3519" s="304">
        <f t="shared" si="1147"/>
        <v>0</v>
      </c>
      <c r="AV3519" s="304">
        <f t="shared" si="1148"/>
        <v>0</v>
      </c>
      <c r="AW3519" s="304">
        <f t="shared" si="1149"/>
        <v>0</v>
      </c>
      <c r="AX3519" s="304">
        <f t="shared" si="1150"/>
        <v>0</v>
      </c>
      <c r="AY3519" s="304">
        <f t="shared" si="1151"/>
        <v>0</v>
      </c>
      <c r="AZ3519" s="304">
        <f t="shared" si="1152"/>
        <v>0</v>
      </c>
      <c r="BA3519" s="304">
        <f t="shared" si="1153"/>
        <v>0</v>
      </c>
      <c r="BB3519" s="304">
        <f t="shared" si="1154"/>
        <v>0</v>
      </c>
      <c r="BC3519" s="304">
        <f t="shared" si="1155"/>
        <v>0</v>
      </c>
      <c r="BD3519" s="304">
        <f t="shared" si="1156"/>
        <v>0</v>
      </c>
      <c r="BE3519" s="304">
        <f>IFERROR(IF(VLOOKUP($C3519,Listen!$A$2:$F$45,6,0)="Ja",BB3519-MAX(BC3519:BD3519),BB3519-BC3519),0)</f>
        <v>0</v>
      </c>
    </row>
    <row r="3520" spans="1:57" x14ac:dyDescent="0.25">
      <c r="A3520" s="320" t="str">
        <f>IF(AND(D3520&lt;&gt;0,C3520&lt;&gt;0,E3520&lt;&gt;0),IF(B3520&lt;&gt;0,CONCATENATE(B3520,"-AGr",VLOOKUP(C3520,Listen!$A$2:$D$45,4,FALSE),"-",D3520,"-",E3520,),CONCATENATE("AGr",VLOOKUP(C3520,Listen!$A$2:$D$45,4,FALSE),"-",D3520,"-",E3520)),"keine vollständige ID")</f>
        <v>keine vollständige ID</v>
      </c>
      <c r="B3520" s="301"/>
      <c r="C3520" s="287"/>
      <c r="D3520" s="34"/>
      <c r="E3520" s="306"/>
      <c r="F3520" s="116"/>
      <c r="G3520" s="17"/>
      <c r="H3520" s="17"/>
      <c r="I3520" s="17"/>
      <c r="J3520" s="17"/>
      <c r="K3520" s="17"/>
      <c r="L3520" s="17"/>
      <c r="M3520" s="17"/>
      <c r="N3520" s="17"/>
      <c r="O3520" s="116"/>
      <c r="P3520" s="117">
        <f>IF(D3520&gt;A_Stammdaten!$B$12,0,SUM(G3520,H3520,J3520,L3520:M3520)-SUM(I3520,K3520,N3520:O3520))</f>
        <v>0</v>
      </c>
      <c r="Q3520" s="17"/>
      <c r="R3520" s="17"/>
      <c r="S3520" s="17"/>
      <c r="T3520" s="17"/>
      <c r="U3520" s="62">
        <f t="shared" si="1136"/>
        <v>0</v>
      </c>
      <c r="V3520" s="34"/>
      <c r="W3520" s="34"/>
      <c r="X3520" s="34"/>
      <c r="Y3520" s="34"/>
      <c r="Z3520" s="34"/>
      <c r="AA3520" s="63" t="str">
        <f t="shared" si="1137"/>
        <v>-</v>
      </c>
      <c r="AB3520" s="63" t="str">
        <f t="shared" si="1138"/>
        <v>-</v>
      </c>
      <c r="AC3520" s="63">
        <f>IF(ISBLANK($C3520),0,VLOOKUP($C3520,Listen!$A$2:$C$45,2,FALSE))</f>
        <v>0</v>
      </c>
      <c r="AD3520" s="63">
        <f>IF(ISBLANK($C3520),0,VLOOKUP($C3520,Listen!$A$2:$C$45,3,FALSE))</f>
        <v>0</v>
      </c>
      <c r="AE3520" s="49">
        <f t="shared" si="1139"/>
        <v>0</v>
      </c>
      <c r="AF3520" s="49">
        <f t="shared" si="1139"/>
        <v>0</v>
      </c>
      <c r="AG3520" s="49">
        <f>IFERROR(IF(OR($V3520&lt;&gt;"Ja",VLOOKUP($C3520,Listen!$A$2:$F$45,5,0)="Nein",D3520&lt;IF(C3520="LNG Anbindungsanlagen gemäß separater Festlegung",2022,2023)),$AC3520,$AA3520),0)</f>
        <v>0</v>
      </c>
      <c r="AH3520" s="49">
        <f>IFERROR(IF(OR($V3520&lt;&gt;"Ja",VLOOKUP($C3520,Listen!$A$2:$F$45,5,0)="Nein",D3520&lt;IF(C3520="LNG Anbindungsanlagen gemäß separater Festlegung",2022,2023)),$AC3520,$AA3520),0)</f>
        <v>0</v>
      </c>
      <c r="AI3520" s="49">
        <f>IFERROR(IF(OR($W3520&lt;&gt;"Ja",VLOOKUP($C3520,Listen!$A$2:$F$45,6,0)="Nein"),$AC3520,$AB3520),0)</f>
        <v>0</v>
      </c>
      <c r="AJ3520" s="49">
        <f>IFERROR(IF(OR($W3520&lt;&gt;"Ja",VLOOKUP($C3520,Listen!$A$2:$F$45,6,0)="Nein"),$AC3520,$AB3520),0)</f>
        <v>0</v>
      </c>
      <c r="AK3520" s="49">
        <f>IFERROR(IF(OR($W3520&lt;&gt;"Ja",VLOOKUP($C3520,Listen!$A$2:$F$45,6,0)="Nein"),$AC3520,$AB3520),0)</f>
        <v>0</v>
      </c>
      <c r="AL3520" s="51">
        <f t="shared" si="1140"/>
        <v>0</v>
      </c>
      <c r="AM3520" s="296">
        <f>IFERROR(IF(VLOOKUP($C3520,Listen!$A$2:$F$45,6,0)="Ja",MAX(BC3520:BD3520),D_SAV!$BC3520),0)</f>
        <v>0</v>
      </c>
      <c r="AN3520" s="51">
        <f t="shared" si="1141"/>
        <v>0</v>
      </c>
      <c r="AP3520" s="304">
        <f t="shared" si="1142"/>
        <v>0</v>
      </c>
      <c r="AQ3520" s="304">
        <f t="shared" si="1143"/>
        <v>0</v>
      </c>
      <c r="AR3520" s="304">
        <f t="shared" si="1144"/>
        <v>0</v>
      </c>
      <c r="AS3520" s="304">
        <f t="shared" si="1145"/>
        <v>0</v>
      </c>
      <c r="AT3520" s="304">
        <f t="shared" si="1146"/>
        <v>0</v>
      </c>
      <c r="AU3520" s="304">
        <f t="shared" si="1147"/>
        <v>0</v>
      </c>
      <c r="AV3520" s="304">
        <f t="shared" si="1148"/>
        <v>0</v>
      </c>
      <c r="AW3520" s="304">
        <f t="shared" si="1149"/>
        <v>0</v>
      </c>
      <c r="AX3520" s="304">
        <f t="shared" si="1150"/>
        <v>0</v>
      </c>
      <c r="AY3520" s="304">
        <f t="shared" si="1151"/>
        <v>0</v>
      </c>
      <c r="AZ3520" s="304">
        <f t="shared" si="1152"/>
        <v>0</v>
      </c>
      <c r="BA3520" s="304">
        <f t="shared" si="1153"/>
        <v>0</v>
      </c>
      <c r="BB3520" s="304">
        <f t="shared" si="1154"/>
        <v>0</v>
      </c>
      <c r="BC3520" s="304">
        <f t="shared" si="1155"/>
        <v>0</v>
      </c>
      <c r="BD3520" s="304">
        <f t="shared" si="1156"/>
        <v>0</v>
      </c>
      <c r="BE3520" s="304">
        <f>IFERROR(IF(VLOOKUP($C3520,Listen!$A$2:$F$45,6,0)="Ja",BB3520-MAX(BC3520:BD3520),BB3520-BC3520),0)</f>
        <v>0</v>
      </c>
    </row>
    <row r="3521" spans="1:57" x14ac:dyDescent="0.25">
      <c r="A3521" s="320" t="str">
        <f>IF(AND(D3521&lt;&gt;0,C3521&lt;&gt;0,E3521&lt;&gt;0),IF(B3521&lt;&gt;0,CONCATENATE(B3521,"-AGr",VLOOKUP(C3521,Listen!$A$2:$D$45,4,FALSE),"-",D3521,"-",E3521,),CONCATENATE("AGr",VLOOKUP(C3521,Listen!$A$2:$D$45,4,FALSE),"-",D3521,"-",E3521)),"keine vollständige ID")</f>
        <v>keine vollständige ID</v>
      </c>
      <c r="B3521" s="301"/>
      <c r="C3521" s="287"/>
      <c r="D3521" s="34"/>
      <c r="E3521" s="306"/>
      <c r="F3521" s="116"/>
      <c r="G3521" s="17"/>
      <c r="H3521" s="17"/>
      <c r="I3521" s="17"/>
      <c r="J3521" s="17"/>
      <c r="K3521" s="17"/>
      <c r="L3521" s="17"/>
      <c r="M3521" s="17"/>
      <c r="N3521" s="17"/>
      <c r="O3521" s="116"/>
      <c r="P3521" s="117">
        <f>IF(D3521&gt;A_Stammdaten!$B$12,0,SUM(G3521,H3521,J3521,L3521:M3521)-SUM(I3521,K3521,N3521:O3521))</f>
        <v>0</v>
      </c>
      <c r="Q3521" s="17"/>
      <c r="R3521" s="17"/>
      <c r="S3521" s="17"/>
      <c r="T3521" s="17"/>
      <c r="U3521" s="62">
        <f t="shared" si="1136"/>
        <v>0</v>
      </c>
      <c r="V3521" s="34"/>
      <c r="W3521" s="34"/>
      <c r="X3521" s="34"/>
      <c r="Y3521" s="34"/>
      <c r="Z3521" s="34"/>
      <c r="AA3521" s="63" t="str">
        <f t="shared" si="1137"/>
        <v>-</v>
      </c>
      <c r="AB3521" s="63" t="str">
        <f t="shared" si="1138"/>
        <v>-</v>
      </c>
      <c r="AC3521" s="63">
        <f>IF(ISBLANK($C3521),0,VLOOKUP($C3521,Listen!$A$2:$C$45,2,FALSE))</f>
        <v>0</v>
      </c>
      <c r="AD3521" s="63">
        <f>IF(ISBLANK($C3521),0,VLOOKUP($C3521,Listen!$A$2:$C$45,3,FALSE))</f>
        <v>0</v>
      </c>
      <c r="AE3521" s="49">
        <f t="shared" si="1139"/>
        <v>0</v>
      </c>
      <c r="AF3521" s="49">
        <f t="shared" si="1139"/>
        <v>0</v>
      </c>
      <c r="AG3521" s="49">
        <f>IFERROR(IF(OR($V3521&lt;&gt;"Ja",VLOOKUP($C3521,Listen!$A$2:$F$45,5,0)="Nein",D3521&lt;IF(C3521="LNG Anbindungsanlagen gemäß separater Festlegung",2022,2023)),$AC3521,$AA3521),0)</f>
        <v>0</v>
      </c>
      <c r="AH3521" s="49">
        <f>IFERROR(IF(OR($V3521&lt;&gt;"Ja",VLOOKUP($C3521,Listen!$A$2:$F$45,5,0)="Nein",D3521&lt;IF(C3521="LNG Anbindungsanlagen gemäß separater Festlegung",2022,2023)),$AC3521,$AA3521),0)</f>
        <v>0</v>
      </c>
      <c r="AI3521" s="49">
        <f>IFERROR(IF(OR($W3521&lt;&gt;"Ja",VLOOKUP($C3521,Listen!$A$2:$F$45,6,0)="Nein"),$AC3521,$AB3521),0)</f>
        <v>0</v>
      </c>
      <c r="AJ3521" s="49">
        <f>IFERROR(IF(OR($W3521&lt;&gt;"Ja",VLOOKUP($C3521,Listen!$A$2:$F$45,6,0)="Nein"),$AC3521,$AB3521),0)</f>
        <v>0</v>
      </c>
      <c r="AK3521" s="49">
        <f>IFERROR(IF(OR($W3521&lt;&gt;"Ja",VLOOKUP($C3521,Listen!$A$2:$F$45,6,0)="Nein"),$AC3521,$AB3521),0)</f>
        <v>0</v>
      </c>
      <c r="AL3521" s="51">
        <f t="shared" si="1140"/>
        <v>0</v>
      </c>
      <c r="AM3521" s="296">
        <f>IFERROR(IF(VLOOKUP($C3521,Listen!$A$2:$F$45,6,0)="Ja",MAX(BC3521:BD3521),D_SAV!$BC3521),0)</f>
        <v>0</v>
      </c>
      <c r="AN3521" s="51">
        <f t="shared" si="1141"/>
        <v>0</v>
      </c>
      <c r="AP3521" s="304">
        <f t="shared" si="1142"/>
        <v>0</v>
      </c>
      <c r="AQ3521" s="304">
        <f t="shared" si="1143"/>
        <v>0</v>
      </c>
      <c r="AR3521" s="304">
        <f t="shared" si="1144"/>
        <v>0</v>
      </c>
      <c r="AS3521" s="304">
        <f t="shared" si="1145"/>
        <v>0</v>
      </c>
      <c r="AT3521" s="304">
        <f t="shared" si="1146"/>
        <v>0</v>
      </c>
      <c r="AU3521" s="304">
        <f t="shared" si="1147"/>
        <v>0</v>
      </c>
      <c r="AV3521" s="304">
        <f t="shared" si="1148"/>
        <v>0</v>
      </c>
      <c r="AW3521" s="304">
        <f t="shared" si="1149"/>
        <v>0</v>
      </c>
      <c r="AX3521" s="304">
        <f t="shared" si="1150"/>
        <v>0</v>
      </c>
      <c r="AY3521" s="304">
        <f t="shared" si="1151"/>
        <v>0</v>
      </c>
      <c r="AZ3521" s="304">
        <f t="shared" si="1152"/>
        <v>0</v>
      </c>
      <c r="BA3521" s="304">
        <f t="shared" si="1153"/>
        <v>0</v>
      </c>
      <c r="BB3521" s="304">
        <f t="shared" si="1154"/>
        <v>0</v>
      </c>
      <c r="BC3521" s="304">
        <f t="shared" si="1155"/>
        <v>0</v>
      </c>
      <c r="BD3521" s="304">
        <f t="shared" si="1156"/>
        <v>0</v>
      </c>
      <c r="BE3521" s="304">
        <f>IFERROR(IF(VLOOKUP($C3521,Listen!$A$2:$F$45,6,0)="Ja",BB3521-MAX(BC3521:BD3521),BB3521-BC3521),0)</f>
        <v>0</v>
      </c>
    </row>
    <row r="3522" spans="1:57" x14ac:dyDescent="0.25">
      <c r="A3522" s="320" t="str">
        <f>IF(AND(D3522&lt;&gt;0,C3522&lt;&gt;0,E3522&lt;&gt;0),IF(B3522&lt;&gt;0,CONCATENATE(B3522,"-AGr",VLOOKUP(C3522,Listen!$A$2:$D$45,4,FALSE),"-",D3522,"-",E3522,),CONCATENATE("AGr",VLOOKUP(C3522,Listen!$A$2:$D$45,4,FALSE),"-",D3522,"-",E3522)),"keine vollständige ID")</f>
        <v>keine vollständige ID</v>
      </c>
      <c r="B3522" s="301"/>
      <c r="C3522" s="287"/>
      <c r="D3522" s="34"/>
      <c r="E3522" s="306"/>
      <c r="F3522" s="116"/>
      <c r="G3522" s="17"/>
      <c r="H3522" s="17"/>
      <c r="I3522" s="17"/>
      <c r="J3522" s="17"/>
      <c r="K3522" s="17"/>
      <c r="L3522" s="17"/>
      <c r="M3522" s="17"/>
      <c r="N3522" s="17"/>
      <c r="O3522" s="116"/>
      <c r="P3522" s="117">
        <f>IF(D3522&gt;A_Stammdaten!$B$12,0,SUM(G3522,H3522,J3522,L3522:M3522)-SUM(I3522,K3522,N3522:O3522))</f>
        <v>0</v>
      </c>
      <c r="Q3522" s="17"/>
      <c r="R3522" s="17"/>
      <c r="S3522" s="17"/>
      <c r="T3522" s="17"/>
      <c r="U3522" s="62">
        <f t="shared" si="1136"/>
        <v>0</v>
      </c>
      <c r="V3522" s="34"/>
      <c r="W3522" s="34"/>
      <c r="X3522" s="34"/>
      <c r="Y3522" s="34"/>
      <c r="Z3522" s="34"/>
      <c r="AA3522" s="63" t="str">
        <f t="shared" si="1137"/>
        <v>-</v>
      </c>
      <c r="AB3522" s="63" t="str">
        <f t="shared" si="1138"/>
        <v>-</v>
      </c>
      <c r="AC3522" s="63">
        <f>IF(ISBLANK($C3522),0,VLOOKUP($C3522,Listen!$A$2:$C$45,2,FALSE))</f>
        <v>0</v>
      </c>
      <c r="AD3522" s="63">
        <f>IF(ISBLANK($C3522),0,VLOOKUP($C3522,Listen!$A$2:$C$45,3,FALSE))</f>
        <v>0</v>
      </c>
      <c r="AE3522" s="49">
        <f t="shared" si="1139"/>
        <v>0</v>
      </c>
      <c r="AF3522" s="49">
        <f t="shared" si="1139"/>
        <v>0</v>
      </c>
      <c r="AG3522" s="49">
        <f>IFERROR(IF(OR($V3522&lt;&gt;"Ja",VLOOKUP($C3522,Listen!$A$2:$F$45,5,0)="Nein",D3522&lt;IF(C3522="LNG Anbindungsanlagen gemäß separater Festlegung",2022,2023)),$AC3522,$AA3522),0)</f>
        <v>0</v>
      </c>
      <c r="AH3522" s="49">
        <f>IFERROR(IF(OR($V3522&lt;&gt;"Ja",VLOOKUP($C3522,Listen!$A$2:$F$45,5,0)="Nein",D3522&lt;IF(C3522="LNG Anbindungsanlagen gemäß separater Festlegung",2022,2023)),$AC3522,$AA3522),0)</f>
        <v>0</v>
      </c>
      <c r="AI3522" s="49">
        <f>IFERROR(IF(OR($W3522&lt;&gt;"Ja",VLOOKUP($C3522,Listen!$A$2:$F$45,6,0)="Nein"),$AC3522,$AB3522),0)</f>
        <v>0</v>
      </c>
      <c r="AJ3522" s="49">
        <f>IFERROR(IF(OR($W3522&lt;&gt;"Ja",VLOOKUP($C3522,Listen!$A$2:$F$45,6,0)="Nein"),$AC3522,$AB3522),0)</f>
        <v>0</v>
      </c>
      <c r="AK3522" s="49">
        <f>IFERROR(IF(OR($W3522&lt;&gt;"Ja",VLOOKUP($C3522,Listen!$A$2:$F$45,6,0)="Nein"),$AC3522,$AB3522),0)</f>
        <v>0</v>
      </c>
      <c r="AL3522" s="51">
        <f t="shared" si="1140"/>
        <v>0</v>
      </c>
      <c r="AM3522" s="296">
        <f>IFERROR(IF(VLOOKUP($C3522,Listen!$A$2:$F$45,6,0)="Ja",MAX(BC3522:BD3522),D_SAV!$BC3522),0)</f>
        <v>0</v>
      </c>
      <c r="AN3522" s="51">
        <f t="shared" si="1141"/>
        <v>0</v>
      </c>
      <c r="AP3522" s="304">
        <f t="shared" si="1142"/>
        <v>0</v>
      </c>
      <c r="AQ3522" s="304">
        <f t="shared" si="1143"/>
        <v>0</v>
      </c>
      <c r="AR3522" s="304">
        <f t="shared" si="1144"/>
        <v>0</v>
      </c>
      <c r="AS3522" s="304">
        <f t="shared" si="1145"/>
        <v>0</v>
      </c>
      <c r="AT3522" s="304">
        <f t="shared" si="1146"/>
        <v>0</v>
      </c>
      <c r="AU3522" s="304">
        <f t="shared" si="1147"/>
        <v>0</v>
      </c>
      <c r="AV3522" s="304">
        <f t="shared" si="1148"/>
        <v>0</v>
      </c>
      <c r="AW3522" s="304">
        <f t="shared" si="1149"/>
        <v>0</v>
      </c>
      <c r="AX3522" s="304">
        <f t="shared" si="1150"/>
        <v>0</v>
      </c>
      <c r="AY3522" s="304">
        <f t="shared" si="1151"/>
        <v>0</v>
      </c>
      <c r="AZ3522" s="304">
        <f t="shared" si="1152"/>
        <v>0</v>
      </c>
      <c r="BA3522" s="304">
        <f t="shared" si="1153"/>
        <v>0</v>
      </c>
      <c r="BB3522" s="304">
        <f t="shared" si="1154"/>
        <v>0</v>
      </c>
      <c r="BC3522" s="304">
        <f t="shared" si="1155"/>
        <v>0</v>
      </c>
      <c r="BD3522" s="304">
        <f t="shared" si="1156"/>
        <v>0</v>
      </c>
      <c r="BE3522" s="304">
        <f>IFERROR(IF(VLOOKUP($C3522,Listen!$A$2:$F$45,6,0)="Ja",BB3522-MAX(BC3522:BD3522),BB3522-BC3522),0)</f>
        <v>0</v>
      </c>
    </row>
    <row r="3523" spans="1:57" x14ac:dyDescent="0.25">
      <c r="A3523" s="320" t="str">
        <f>IF(AND(D3523&lt;&gt;0,C3523&lt;&gt;0,E3523&lt;&gt;0),IF(B3523&lt;&gt;0,CONCATENATE(B3523,"-AGr",VLOOKUP(C3523,Listen!$A$2:$D$45,4,FALSE),"-",D3523,"-",E3523,),CONCATENATE("AGr",VLOOKUP(C3523,Listen!$A$2:$D$45,4,FALSE),"-",D3523,"-",E3523)),"keine vollständige ID")</f>
        <v>keine vollständige ID</v>
      </c>
      <c r="B3523" s="301"/>
      <c r="C3523" s="287"/>
      <c r="D3523" s="34"/>
      <c r="E3523" s="306"/>
      <c r="F3523" s="116"/>
      <c r="G3523" s="17"/>
      <c r="H3523" s="17"/>
      <c r="I3523" s="17"/>
      <c r="J3523" s="17"/>
      <c r="K3523" s="17"/>
      <c r="L3523" s="17"/>
      <c r="M3523" s="17"/>
      <c r="N3523" s="17"/>
      <c r="O3523" s="116"/>
      <c r="P3523" s="117">
        <f>IF(D3523&gt;A_Stammdaten!$B$12,0,SUM(G3523,H3523,J3523,L3523:M3523)-SUM(I3523,K3523,N3523:O3523))</f>
        <v>0</v>
      </c>
      <c r="Q3523" s="17"/>
      <c r="R3523" s="17"/>
      <c r="S3523" s="17"/>
      <c r="T3523" s="17"/>
      <c r="U3523" s="62">
        <f t="shared" si="1136"/>
        <v>0</v>
      </c>
      <c r="V3523" s="34"/>
      <c r="W3523" s="34"/>
      <c r="X3523" s="34"/>
      <c r="Y3523" s="34"/>
      <c r="Z3523" s="34"/>
      <c r="AA3523" s="63" t="str">
        <f t="shared" si="1137"/>
        <v>-</v>
      </c>
      <c r="AB3523" s="63" t="str">
        <f t="shared" si="1138"/>
        <v>-</v>
      </c>
      <c r="AC3523" s="63">
        <f>IF(ISBLANK($C3523),0,VLOOKUP($C3523,Listen!$A$2:$C$45,2,FALSE))</f>
        <v>0</v>
      </c>
      <c r="AD3523" s="63">
        <f>IF(ISBLANK($C3523),0,VLOOKUP($C3523,Listen!$A$2:$C$45,3,FALSE))</f>
        <v>0</v>
      </c>
      <c r="AE3523" s="49">
        <f t="shared" si="1139"/>
        <v>0</v>
      </c>
      <c r="AF3523" s="49">
        <f t="shared" si="1139"/>
        <v>0</v>
      </c>
      <c r="AG3523" s="49">
        <f>IFERROR(IF(OR($V3523&lt;&gt;"Ja",VLOOKUP($C3523,Listen!$A$2:$F$45,5,0)="Nein",D3523&lt;IF(C3523="LNG Anbindungsanlagen gemäß separater Festlegung",2022,2023)),$AC3523,$AA3523),0)</f>
        <v>0</v>
      </c>
      <c r="AH3523" s="49">
        <f>IFERROR(IF(OR($V3523&lt;&gt;"Ja",VLOOKUP($C3523,Listen!$A$2:$F$45,5,0)="Nein",D3523&lt;IF(C3523="LNG Anbindungsanlagen gemäß separater Festlegung",2022,2023)),$AC3523,$AA3523),0)</f>
        <v>0</v>
      </c>
      <c r="AI3523" s="49">
        <f>IFERROR(IF(OR($W3523&lt;&gt;"Ja",VLOOKUP($C3523,Listen!$A$2:$F$45,6,0)="Nein"),$AC3523,$AB3523),0)</f>
        <v>0</v>
      </c>
      <c r="AJ3523" s="49">
        <f>IFERROR(IF(OR($W3523&lt;&gt;"Ja",VLOOKUP($C3523,Listen!$A$2:$F$45,6,0)="Nein"),$AC3523,$AB3523),0)</f>
        <v>0</v>
      </c>
      <c r="AK3523" s="49">
        <f>IFERROR(IF(OR($W3523&lt;&gt;"Ja",VLOOKUP($C3523,Listen!$A$2:$F$45,6,0)="Nein"),$AC3523,$AB3523),0)</f>
        <v>0</v>
      </c>
      <c r="AL3523" s="51">
        <f t="shared" si="1140"/>
        <v>0</v>
      </c>
      <c r="AM3523" s="296">
        <f>IFERROR(IF(VLOOKUP($C3523,Listen!$A$2:$F$45,6,0)="Ja",MAX(BC3523:BD3523),D_SAV!$BC3523),0)</f>
        <v>0</v>
      </c>
      <c r="AN3523" s="51">
        <f t="shared" si="1141"/>
        <v>0</v>
      </c>
      <c r="AP3523" s="304">
        <f t="shared" si="1142"/>
        <v>0</v>
      </c>
      <c r="AQ3523" s="304">
        <f t="shared" si="1143"/>
        <v>0</v>
      </c>
      <c r="AR3523" s="304">
        <f t="shared" si="1144"/>
        <v>0</v>
      </c>
      <c r="AS3523" s="304">
        <f t="shared" si="1145"/>
        <v>0</v>
      </c>
      <c r="AT3523" s="304">
        <f t="shared" si="1146"/>
        <v>0</v>
      </c>
      <c r="AU3523" s="304">
        <f t="shared" si="1147"/>
        <v>0</v>
      </c>
      <c r="AV3523" s="304">
        <f t="shared" si="1148"/>
        <v>0</v>
      </c>
      <c r="AW3523" s="304">
        <f t="shared" si="1149"/>
        <v>0</v>
      </c>
      <c r="AX3523" s="304">
        <f t="shared" si="1150"/>
        <v>0</v>
      </c>
      <c r="AY3523" s="304">
        <f t="shared" si="1151"/>
        <v>0</v>
      </c>
      <c r="AZ3523" s="304">
        <f t="shared" si="1152"/>
        <v>0</v>
      </c>
      <c r="BA3523" s="304">
        <f t="shared" si="1153"/>
        <v>0</v>
      </c>
      <c r="BB3523" s="304">
        <f t="shared" si="1154"/>
        <v>0</v>
      </c>
      <c r="BC3523" s="304">
        <f t="shared" si="1155"/>
        <v>0</v>
      </c>
      <c r="BD3523" s="304">
        <f t="shared" si="1156"/>
        <v>0</v>
      </c>
      <c r="BE3523" s="304">
        <f>IFERROR(IF(VLOOKUP($C3523,Listen!$A$2:$F$45,6,0)="Ja",BB3523-MAX(BC3523:BD3523),BB3523-BC3523),0)</f>
        <v>0</v>
      </c>
    </row>
    <row r="3524" spans="1:57" x14ac:dyDescent="0.25">
      <c r="A3524" s="320" t="str">
        <f>IF(AND(D3524&lt;&gt;0,C3524&lt;&gt;0,E3524&lt;&gt;0),IF(B3524&lt;&gt;0,CONCATENATE(B3524,"-AGr",VLOOKUP(C3524,Listen!$A$2:$D$45,4,FALSE),"-",D3524,"-",E3524,),CONCATENATE("AGr",VLOOKUP(C3524,Listen!$A$2:$D$45,4,FALSE),"-",D3524,"-",E3524)),"keine vollständige ID")</f>
        <v>keine vollständige ID</v>
      </c>
      <c r="B3524" s="301"/>
      <c r="C3524" s="287"/>
      <c r="D3524" s="34"/>
      <c r="E3524" s="306"/>
      <c r="F3524" s="116"/>
      <c r="G3524" s="17"/>
      <c r="H3524" s="17"/>
      <c r="I3524" s="17"/>
      <c r="J3524" s="17"/>
      <c r="K3524" s="17"/>
      <c r="L3524" s="17"/>
      <c r="M3524" s="17"/>
      <c r="N3524" s="17"/>
      <c r="O3524" s="116"/>
      <c r="P3524" s="117">
        <f>IF(D3524&gt;A_Stammdaten!$B$12,0,SUM(G3524,H3524,J3524,L3524:M3524)-SUM(I3524,K3524,N3524:O3524))</f>
        <v>0</v>
      </c>
      <c r="Q3524" s="17"/>
      <c r="R3524" s="17"/>
      <c r="S3524" s="17"/>
      <c r="T3524" s="17"/>
      <c r="U3524" s="62">
        <f t="shared" si="1136"/>
        <v>0</v>
      </c>
      <c r="V3524" s="34"/>
      <c r="W3524" s="34"/>
      <c r="X3524" s="34"/>
      <c r="Y3524" s="34"/>
      <c r="Z3524" s="34"/>
      <c r="AA3524" s="63" t="str">
        <f t="shared" si="1137"/>
        <v>-</v>
      </c>
      <c r="AB3524" s="63" t="str">
        <f t="shared" si="1138"/>
        <v>-</v>
      </c>
      <c r="AC3524" s="63">
        <f>IF(ISBLANK($C3524),0,VLOOKUP($C3524,Listen!$A$2:$C$45,2,FALSE))</f>
        <v>0</v>
      </c>
      <c r="AD3524" s="63">
        <f>IF(ISBLANK($C3524),0,VLOOKUP($C3524,Listen!$A$2:$C$45,3,FALSE))</f>
        <v>0</v>
      </c>
      <c r="AE3524" s="49">
        <f t="shared" si="1139"/>
        <v>0</v>
      </c>
      <c r="AF3524" s="49">
        <f t="shared" si="1139"/>
        <v>0</v>
      </c>
      <c r="AG3524" s="49">
        <f>IFERROR(IF(OR($V3524&lt;&gt;"Ja",VLOOKUP($C3524,Listen!$A$2:$F$45,5,0)="Nein",D3524&lt;IF(C3524="LNG Anbindungsanlagen gemäß separater Festlegung",2022,2023)),$AC3524,$AA3524),0)</f>
        <v>0</v>
      </c>
      <c r="AH3524" s="49">
        <f>IFERROR(IF(OR($V3524&lt;&gt;"Ja",VLOOKUP($C3524,Listen!$A$2:$F$45,5,0)="Nein",D3524&lt;IF(C3524="LNG Anbindungsanlagen gemäß separater Festlegung",2022,2023)),$AC3524,$AA3524),0)</f>
        <v>0</v>
      </c>
      <c r="AI3524" s="49">
        <f>IFERROR(IF(OR($W3524&lt;&gt;"Ja",VLOOKUP($C3524,Listen!$A$2:$F$45,6,0)="Nein"),$AC3524,$AB3524),0)</f>
        <v>0</v>
      </c>
      <c r="AJ3524" s="49">
        <f>IFERROR(IF(OR($W3524&lt;&gt;"Ja",VLOOKUP($C3524,Listen!$A$2:$F$45,6,0)="Nein"),$AC3524,$AB3524),0)</f>
        <v>0</v>
      </c>
      <c r="AK3524" s="49">
        <f>IFERROR(IF(OR($W3524&lt;&gt;"Ja",VLOOKUP($C3524,Listen!$A$2:$F$45,6,0)="Nein"),$AC3524,$AB3524),0)</f>
        <v>0</v>
      </c>
      <c r="AL3524" s="51">
        <f t="shared" si="1140"/>
        <v>0</v>
      </c>
      <c r="AM3524" s="296">
        <f>IFERROR(IF(VLOOKUP($C3524,Listen!$A$2:$F$45,6,0)="Ja",MAX(BC3524:BD3524),D_SAV!$BC3524),0)</f>
        <v>0</v>
      </c>
      <c r="AN3524" s="51">
        <f t="shared" si="1141"/>
        <v>0</v>
      </c>
      <c r="AP3524" s="304">
        <f t="shared" si="1142"/>
        <v>0</v>
      </c>
      <c r="AQ3524" s="304">
        <f t="shared" si="1143"/>
        <v>0</v>
      </c>
      <c r="AR3524" s="304">
        <f t="shared" si="1144"/>
        <v>0</v>
      </c>
      <c r="AS3524" s="304">
        <f t="shared" si="1145"/>
        <v>0</v>
      </c>
      <c r="AT3524" s="304">
        <f t="shared" si="1146"/>
        <v>0</v>
      </c>
      <c r="AU3524" s="304">
        <f t="shared" si="1147"/>
        <v>0</v>
      </c>
      <c r="AV3524" s="304">
        <f t="shared" si="1148"/>
        <v>0</v>
      </c>
      <c r="AW3524" s="304">
        <f t="shared" si="1149"/>
        <v>0</v>
      </c>
      <c r="AX3524" s="304">
        <f t="shared" si="1150"/>
        <v>0</v>
      </c>
      <c r="AY3524" s="304">
        <f t="shared" si="1151"/>
        <v>0</v>
      </c>
      <c r="AZ3524" s="304">
        <f t="shared" si="1152"/>
        <v>0</v>
      </c>
      <c r="BA3524" s="304">
        <f t="shared" si="1153"/>
        <v>0</v>
      </c>
      <c r="BB3524" s="304">
        <f t="shared" si="1154"/>
        <v>0</v>
      </c>
      <c r="BC3524" s="304">
        <f t="shared" si="1155"/>
        <v>0</v>
      </c>
      <c r="BD3524" s="304">
        <f t="shared" si="1156"/>
        <v>0</v>
      </c>
      <c r="BE3524" s="304">
        <f>IFERROR(IF(VLOOKUP($C3524,Listen!$A$2:$F$45,6,0)="Ja",BB3524-MAX(BC3524:BD3524),BB3524-BC3524),0)</f>
        <v>0</v>
      </c>
    </row>
    <row r="3525" spans="1:57" x14ac:dyDescent="0.25">
      <c r="A3525" s="320" t="str">
        <f>IF(AND(D3525&lt;&gt;0,C3525&lt;&gt;0,E3525&lt;&gt;0),IF(B3525&lt;&gt;0,CONCATENATE(B3525,"-AGr",VLOOKUP(C3525,Listen!$A$2:$D$45,4,FALSE),"-",D3525,"-",E3525,),CONCATENATE("AGr",VLOOKUP(C3525,Listen!$A$2:$D$45,4,FALSE),"-",D3525,"-",E3525)),"keine vollständige ID")</f>
        <v>keine vollständige ID</v>
      </c>
      <c r="B3525" s="301"/>
      <c r="C3525" s="287"/>
      <c r="D3525" s="34"/>
      <c r="E3525" s="306"/>
      <c r="F3525" s="116"/>
      <c r="G3525" s="17"/>
      <c r="H3525" s="17"/>
      <c r="I3525" s="17"/>
      <c r="J3525" s="17"/>
      <c r="K3525" s="17"/>
      <c r="L3525" s="17"/>
      <c r="M3525" s="17"/>
      <c r="N3525" s="17"/>
      <c r="O3525" s="116"/>
      <c r="P3525" s="117">
        <f>IF(D3525&gt;A_Stammdaten!$B$12,0,SUM(G3525,H3525,J3525,L3525:M3525)-SUM(I3525,K3525,N3525:O3525))</f>
        <v>0</v>
      </c>
      <c r="Q3525" s="17"/>
      <c r="R3525" s="17"/>
      <c r="S3525" s="17"/>
      <c r="T3525" s="17"/>
      <c r="U3525" s="62">
        <f t="shared" si="1136"/>
        <v>0</v>
      </c>
      <c r="V3525" s="34"/>
      <c r="W3525" s="34"/>
      <c r="X3525" s="34"/>
      <c r="Y3525" s="34"/>
      <c r="Z3525" s="34"/>
      <c r="AA3525" s="63" t="str">
        <f t="shared" si="1137"/>
        <v>-</v>
      </c>
      <c r="AB3525" s="63" t="str">
        <f t="shared" si="1138"/>
        <v>-</v>
      </c>
      <c r="AC3525" s="63">
        <f>IF(ISBLANK($C3525),0,VLOOKUP($C3525,Listen!$A$2:$C$45,2,FALSE))</f>
        <v>0</v>
      </c>
      <c r="AD3525" s="63">
        <f>IF(ISBLANK($C3525),0,VLOOKUP($C3525,Listen!$A$2:$C$45,3,FALSE))</f>
        <v>0</v>
      </c>
      <c r="AE3525" s="49">
        <f t="shared" si="1139"/>
        <v>0</v>
      </c>
      <c r="AF3525" s="49">
        <f t="shared" si="1139"/>
        <v>0</v>
      </c>
      <c r="AG3525" s="49">
        <f>IFERROR(IF(OR($V3525&lt;&gt;"Ja",VLOOKUP($C3525,Listen!$A$2:$F$45,5,0)="Nein",D3525&lt;IF(C3525="LNG Anbindungsanlagen gemäß separater Festlegung",2022,2023)),$AC3525,$AA3525),0)</f>
        <v>0</v>
      </c>
      <c r="AH3525" s="49">
        <f>IFERROR(IF(OR($V3525&lt;&gt;"Ja",VLOOKUP($C3525,Listen!$A$2:$F$45,5,0)="Nein",D3525&lt;IF(C3525="LNG Anbindungsanlagen gemäß separater Festlegung",2022,2023)),$AC3525,$AA3525),0)</f>
        <v>0</v>
      </c>
      <c r="AI3525" s="49">
        <f>IFERROR(IF(OR($W3525&lt;&gt;"Ja",VLOOKUP($C3525,Listen!$A$2:$F$45,6,0)="Nein"),$AC3525,$AB3525),0)</f>
        <v>0</v>
      </c>
      <c r="AJ3525" s="49">
        <f>IFERROR(IF(OR($W3525&lt;&gt;"Ja",VLOOKUP($C3525,Listen!$A$2:$F$45,6,0)="Nein"),$AC3525,$AB3525),0)</f>
        <v>0</v>
      </c>
      <c r="AK3525" s="49">
        <f>IFERROR(IF(OR($W3525&lt;&gt;"Ja",VLOOKUP($C3525,Listen!$A$2:$F$45,6,0)="Nein"),$AC3525,$AB3525),0)</f>
        <v>0</v>
      </c>
      <c r="AL3525" s="51">
        <f t="shared" si="1140"/>
        <v>0</v>
      </c>
      <c r="AM3525" s="296">
        <f>IFERROR(IF(VLOOKUP($C3525,Listen!$A$2:$F$45,6,0)="Ja",MAX(BC3525:BD3525),D_SAV!$BC3525),0)</f>
        <v>0</v>
      </c>
      <c r="AN3525" s="51">
        <f t="shared" si="1141"/>
        <v>0</v>
      </c>
      <c r="AP3525" s="304">
        <f t="shared" si="1142"/>
        <v>0</v>
      </c>
      <c r="AQ3525" s="304">
        <f t="shared" si="1143"/>
        <v>0</v>
      </c>
      <c r="AR3525" s="304">
        <f t="shared" si="1144"/>
        <v>0</v>
      </c>
      <c r="AS3525" s="304">
        <f t="shared" si="1145"/>
        <v>0</v>
      </c>
      <c r="AT3525" s="304">
        <f t="shared" si="1146"/>
        <v>0</v>
      </c>
      <c r="AU3525" s="304">
        <f t="shared" si="1147"/>
        <v>0</v>
      </c>
      <c r="AV3525" s="304">
        <f t="shared" si="1148"/>
        <v>0</v>
      </c>
      <c r="AW3525" s="304">
        <f t="shared" si="1149"/>
        <v>0</v>
      </c>
      <c r="AX3525" s="304">
        <f t="shared" si="1150"/>
        <v>0</v>
      </c>
      <c r="AY3525" s="304">
        <f t="shared" si="1151"/>
        <v>0</v>
      </c>
      <c r="AZ3525" s="304">
        <f t="shared" si="1152"/>
        <v>0</v>
      </c>
      <c r="BA3525" s="304">
        <f t="shared" si="1153"/>
        <v>0</v>
      </c>
      <c r="BB3525" s="304">
        <f t="shared" si="1154"/>
        <v>0</v>
      </c>
      <c r="BC3525" s="304">
        <f t="shared" si="1155"/>
        <v>0</v>
      </c>
      <c r="BD3525" s="304">
        <f t="shared" si="1156"/>
        <v>0</v>
      </c>
      <c r="BE3525" s="304">
        <f>IFERROR(IF(VLOOKUP($C3525,Listen!$A$2:$F$45,6,0)="Ja",BB3525-MAX(BC3525:BD3525),BB3525-BC3525),0)</f>
        <v>0</v>
      </c>
    </row>
    <row r="3526" spans="1:57" x14ac:dyDescent="0.25">
      <c r="A3526" s="320" t="str">
        <f>IF(AND(D3526&lt;&gt;0,C3526&lt;&gt;0,E3526&lt;&gt;0),IF(B3526&lt;&gt;0,CONCATENATE(B3526,"-AGr",VLOOKUP(C3526,Listen!$A$2:$D$45,4,FALSE),"-",D3526,"-",E3526,),CONCATENATE("AGr",VLOOKUP(C3526,Listen!$A$2:$D$45,4,FALSE),"-",D3526,"-",E3526)),"keine vollständige ID")</f>
        <v>keine vollständige ID</v>
      </c>
      <c r="B3526" s="301"/>
      <c r="C3526" s="287"/>
      <c r="D3526" s="34"/>
      <c r="E3526" s="306"/>
      <c r="F3526" s="116"/>
      <c r="G3526" s="17"/>
      <c r="H3526" s="17"/>
      <c r="I3526" s="17"/>
      <c r="J3526" s="17"/>
      <c r="K3526" s="17"/>
      <c r="L3526" s="17"/>
      <c r="M3526" s="17"/>
      <c r="N3526" s="17"/>
      <c r="O3526" s="116"/>
      <c r="P3526" s="117">
        <f>IF(D3526&gt;A_Stammdaten!$B$12,0,SUM(G3526,H3526,J3526,L3526:M3526)-SUM(I3526,K3526,N3526:O3526))</f>
        <v>0</v>
      </c>
      <c r="Q3526" s="17"/>
      <c r="R3526" s="17"/>
      <c r="S3526" s="17"/>
      <c r="T3526" s="17"/>
      <c r="U3526" s="62">
        <f t="shared" ref="U3526:U3589" si="1157">P3526-SUM(Q3526:T3526)</f>
        <v>0</v>
      </c>
      <c r="V3526" s="34"/>
      <c r="W3526" s="34"/>
      <c r="X3526" s="34"/>
      <c r="Y3526" s="34"/>
      <c r="Z3526" s="34"/>
      <c r="AA3526" s="63" t="str">
        <f t="shared" ref="AA3526:AA3589" si="1158">IF($V3526="Ja",MIN(2044-$D3526+1,AC3526),"-")</f>
        <v>-</v>
      </c>
      <c r="AB3526" s="63" t="str">
        <f t="shared" ref="AB3526:AB3589" si="1159">IF($Z3526="","-",MIN($Z3526-$D3526+1,AC3526))</f>
        <v>-</v>
      </c>
      <c r="AC3526" s="63">
        <f>IF(ISBLANK($C3526),0,VLOOKUP($C3526,Listen!$A$2:$C$45,2,FALSE))</f>
        <v>0</v>
      </c>
      <c r="AD3526" s="63">
        <f>IF(ISBLANK($C3526),0,VLOOKUP($C3526,Listen!$A$2:$C$45,3,FALSE))</f>
        <v>0</v>
      </c>
      <c r="AE3526" s="49">
        <f t="shared" ref="AE3526:AF3589" si="1160">IFERROR($AC3526,0)</f>
        <v>0</v>
      </c>
      <c r="AF3526" s="49">
        <f t="shared" si="1160"/>
        <v>0</v>
      </c>
      <c r="AG3526" s="49">
        <f>IFERROR(IF(OR($V3526&lt;&gt;"Ja",VLOOKUP($C3526,Listen!$A$2:$F$45,5,0)="Nein",D3526&lt;IF(C3526="LNG Anbindungsanlagen gemäß separater Festlegung",2022,2023)),$AC3526,$AA3526),0)</f>
        <v>0</v>
      </c>
      <c r="AH3526" s="49">
        <f>IFERROR(IF(OR($V3526&lt;&gt;"Ja",VLOOKUP($C3526,Listen!$A$2:$F$45,5,0)="Nein",D3526&lt;IF(C3526="LNG Anbindungsanlagen gemäß separater Festlegung",2022,2023)),$AC3526,$AA3526),0)</f>
        <v>0</v>
      </c>
      <c r="AI3526" s="49">
        <f>IFERROR(IF(OR($W3526&lt;&gt;"Ja",VLOOKUP($C3526,Listen!$A$2:$F$45,6,0)="Nein"),$AC3526,$AB3526),0)</f>
        <v>0</v>
      </c>
      <c r="AJ3526" s="49">
        <f>IFERROR(IF(OR($W3526&lt;&gt;"Ja",VLOOKUP($C3526,Listen!$A$2:$F$45,6,0)="Nein"),$AC3526,$AB3526),0)</f>
        <v>0</v>
      </c>
      <c r="AK3526" s="49">
        <f>IFERROR(IF(OR($W3526&lt;&gt;"Ja",VLOOKUP($C3526,Listen!$A$2:$F$45,6,0)="Nein"),$AC3526,$AB3526),0)</f>
        <v>0</v>
      </c>
      <c r="AL3526" s="51">
        <f t="shared" ref="AL3526:AL3589" si="1161">BB3526</f>
        <v>0</v>
      </c>
      <c r="AM3526" s="296">
        <f>IFERROR(IF(VLOOKUP($C3526,Listen!$A$2:$F$45,6,0)="Ja",MAX(BC3526:BD3526),D_SAV!$BC3526),0)</f>
        <v>0</v>
      </c>
      <c r="AN3526" s="51">
        <f t="shared" ref="AN3526:AN3589" si="1162">BE3526</f>
        <v>0</v>
      </c>
      <c r="AP3526" s="304">
        <f t="shared" ref="AP3526:AP3589" si="1163">AO3526+IF($D3526=AP$3,$U3526,0)</f>
        <v>0</v>
      </c>
      <c r="AQ3526" s="304">
        <f t="shared" ref="AQ3526:AQ3589" si="1164">IF(AP3526=0,0,IF($AE3526-(AP$3-$D3526)&lt;=0,AP3526,AP3526/($AE3526-(AP$3-$D3526))))</f>
        <v>0</v>
      </c>
      <c r="AR3526" s="304">
        <f t="shared" ref="AR3526:AR3589" si="1165">AP3526-AQ3526</f>
        <v>0</v>
      </c>
      <c r="AS3526" s="304">
        <f t="shared" ref="AS3526:AS3589" si="1166">AR3526+IF($D3526=AS$3,$U3526,0)</f>
        <v>0</v>
      </c>
      <c r="AT3526" s="304">
        <f t="shared" ref="AT3526:AT3589" si="1167">IF(AS3526=0,0,IF($AF3526-(AS$3-$D3526)&lt;=0,AS3526,AS3526/($AF3526-(AS$3-$D3526))))</f>
        <v>0</v>
      </c>
      <c r="AU3526" s="304">
        <f t="shared" ref="AU3526:AU3589" si="1168">AS3526-AT3526</f>
        <v>0</v>
      </c>
      <c r="AV3526" s="304">
        <f t="shared" ref="AV3526:AV3589" si="1169">AU3526+IF($D3526=AV$3,$U3526,0)</f>
        <v>0</v>
      </c>
      <c r="AW3526" s="304">
        <f t="shared" ref="AW3526:AW3589" si="1170">IF(AV3526=0,0,IF($AG3526-(AV$3-$D3526)&lt;=0,AV3526,AV3526/($AG3526-(AV$3-$D3526))))</f>
        <v>0</v>
      </c>
      <c r="AX3526" s="304">
        <f t="shared" ref="AX3526:AX3589" si="1171">AV3526-AW3526</f>
        <v>0</v>
      </c>
      <c r="AY3526" s="304">
        <f t="shared" ref="AY3526:AY3589" si="1172">AX3526+IF($D3526=AY$3,$U3526,0)</f>
        <v>0</v>
      </c>
      <c r="AZ3526" s="304">
        <f t="shared" ref="AZ3526:AZ3589" si="1173">IF(AY3526=0,0,IF($AH3526-(AY$3-$D3526)&lt;=0,AY3526,AY3526/($AH3526-(AY$3-$D3526))))</f>
        <v>0</v>
      </c>
      <c r="BA3526" s="304">
        <f t="shared" ref="BA3526:BA3589" si="1174">AY3526-AZ3526</f>
        <v>0</v>
      </c>
      <c r="BB3526" s="304">
        <f t="shared" ref="BB3526:BB3589" si="1175">BA3526+IF($D3526=BB$3,$U3526,0)</f>
        <v>0</v>
      </c>
      <c r="BC3526" s="304">
        <f t="shared" ref="BC3526:BC3589" si="1176">IF(BB3526=0,0,IF($AI3526-(BB$3-$D3526)&lt;=0,BB3526,BB3526/($AI3526-(BB$3-$D3526))))</f>
        <v>0</v>
      </c>
      <c r="BD3526" s="304">
        <f t="shared" ref="BD3526:BD3589" si="1177">BB3526*Y3526/100</f>
        <v>0</v>
      </c>
      <c r="BE3526" s="304">
        <f>IFERROR(IF(VLOOKUP($C3526,Listen!$A$2:$F$45,6,0)="Ja",BB3526-MAX(BC3526:BD3526),BB3526-BC3526),0)</f>
        <v>0</v>
      </c>
    </row>
    <row r="3527" spans="1:57" x14ac:dyDescent="0.25">
      <c r="A3527" s="320" t="str">
        <f>IF(AND(D3527&lt;&gt;0,C3527&lt;&gt;0,E3527&lt;&gt;0),IF(B3527&lt;&gt;0,CONCATENATE(B3527,"-AGr",VLOOKUP(C3527,Listen!$A$2:$D$45,4,FALSE),"-",D3527,"-",E3527,),CONCATENATE("AGr",VLOOKUP(C3527,Listen!$A$2:$D$45,4,FALSE),"-",D3527,"-",E3527)),"keine vollständige ID")</f>
        <v>keine vollständige ID</v>
      </c>
      <c r="B3527" s="301"/>
      <c r="C3527" s="287"/>
      <c r="D3527" s="34"/>
      <c r="E3527" s="306"/>
      <c r="F3527" s="116"/>
      <c r="G3527" s="17"/>
      <c r="H3527" s="17"/>
      <c r="I3527" s="17"/>
      <c r="J3527" s="17"/>
      <c r="K3527" s="17"/>
      <c r="L3527" s="17"/>
      <c r="M3527" s="17"/>
      <c r="N3527" s="17"/>
      <c r="O3527" s="116"/>
      <c r="P3527" s="117">
        <f>IF(D3527&gt;A_Stammdaten!$B$12,0,SUM(G3527,H3527,J3527,L3527:M3527)-SUM(I3527,K3527,N3527:O3527))</f>
        <v>0</v>
      </c>
      <c r="Q3527" s="17"/>
      <c r="R3527" s="17"/>
      <c r="S3527" s="17"/>
      <c r="T3527" s="17"/>
      <c r="U3527" s="62">
        <f t="shared" si="1157"/>
        <v>0</v>
      </c>
      <c r="V3527" s="34"/>
      <c r="W3527" s="34"/>
      <c r="X3527" s="34"/>
      <c r="Y3527" s="34"/>
      <c r="Z3527" s="34"/>
      <c r="AA3527" s="63" t="str">
        <f t="shared" si="1158"/>
        <v>-</v>
      </c>
      <c r="AB3527" s="63" t="str">
        <f t="shared" si="1159"/>
        <v>-</v>
      </c>
      <c r="AC3527" s="63">
        <f>IF(ISBLANK($C3527),0,VLOOKUP($C3527,Listen!$A$2:$C$45,2,FALSE))</f>
        <v>0</v>
      </c>
      <c r="AD3527" s="63">
        <f>IF(ISBLANK($C3527),0,VLOOKUP($C3527,Listen!$A$2:$C$45,3,FALSE))</f>
        <v>0</v>
      </c>
      <c r="AE3527" s="49">
        <f t="shared" si="1160"/>
        <v>0</v>
      </c>
      <c r="AF3527" s="49">
        <f t="shared" si="1160"/>
        <v>0</v>
      </c>
      <c r="AG3527" s="49">
        <f>IFERROR(IF(OR($V3527&lt;&gt;"Ja",VLOOKUP($C3527,Listen!$A$2:$F$45,5,0)="Nein",D3527&lt;IF(C3527="LNG Anbindungsanlagen gemäß separater Festlegung",2022,2023)),$AC3527,$AA3527),0)</f>
        <v>0</v>
      </c>
      <c r="AH3527" s="49">
        <f>IFERROR(IF(OR($V3527&lt;&gt;"Ja",VLOOKUP($C3527,Listen!$A$2:$F$45,5,0)="Nein",D3527&lt;IF(C3527="LNG Anbindungsanlagen gemäß separater Festlegung",2022,2023)),$AC3527,$AA3527),0)</f>
        <v>0</v>
      </c>
      <c r="AI3527" s="49">
        <f>IFERROR(IF(OR($W3527&lt;&gt;"Ja",VLOOKUP($C3527,Listen!$A$2:$F$45,6,0)="Nein"),$AC3527,$AB3527),0)</f>
        <v>0</v>
      </c>
      <c r="AJ3527" s="49">
        <f>IFERROR(IF(OR($W3527&lt;&gt;"Ja",VLOOKUP($C3527,Listen!$A$2:$F$45,6,0)="Nein"),$AC3527,$AB3527),0)</f>
        <v>0</v>
      </c>
      <c r="AK3527" s="49">
        <f>IFERROR(IF(OR($W3527&lt;&gt;"Ja",VLOOKUP($C3527,Listen!$A$2:$F$45,6,0)="Nein"),$AC3527,$AB3527),0)</f>
        <v>0</v>
      </c>
      <c r="AL3527" s="51">
        <f t="shared" si="1161"/>
        <v>0</v>
      </c>
      <c r="AM3527" s="296">
        <f>IFERROR(IF(VLOOKUP($C3527,Listen!$A$2:$F$45,6,0)="Ja",MAX(BC3527:BD3527),D_SAV!$BC3527),0)</f>
        <v>0</v>
      </c>
      <c r="AN3527" s="51">
        <f t="shared" si="1162"/>
        <v>0</v>
      </c>
      <c r="AP3527" s="304">
        <f t="shared" si="1163"/>
        <v>0</v>
      </c>
      <c r="AQ3527" s="304">
        <f t="shared" si="1164"/>
        <v>0</v>
      </c>
      <c r="AR3527" s="304">
        <f t="shared" si="1165"/>
        <v>0</v>
      </c>
      <c r="AS3527" s="304">
        <f t="shared" si="1166"/>
        <v>0</v>
      </c>
      <c r="AT3527" s="304">
        <f t="shared" si="1167"/>
        <v>0</v>
      </c>
      <c r="AU3527" s="304">
        <f t="shared" si="1168"/>
        <v>0</v>
      </c>
      <c r="AV3527" s="304">
        <f t="shared" si="1169"/>
        <v>0</v>
      </c>
      <c r="AW3527" s="304">
        <f t="shared" si="1170"/>
        <v>0</v>
      </c>
      <c r="AX3527" s="304">
        <f t="shared" si="1171"/>
        <v>0</v>
      </c>
      <c r="AY3527" s="304">
        <f t="shared" si="1172"/>
        <v>0</v>
      </c>
      <c r="AZ3527" s="304">
        <f t="shared" si="1173"/>
        <v>0</v>
      </c>
      <c r="BA3527" s="304">
        <f t="shared" si="1174"/>
        <v>0</v>
      </c>
      <c r="BB3527" s="304">
        <f t="shared" si="1175"/>
        <v>0</v>
      </c>
      <c r="BC3527" s="304">
        <f t="shared" si="1176"/>
        <v>0</v>
      </c>
      <c r="BD3527" s="304">
        <f t="shared" si="1177"/>
        <v>0</v>
      </c>
      <c r="BE3527" s="304">
        <f>IFERROR(IF(VLOOKUP($C3527,Listen!$A$2:$F$45,6,0)="Ja",BB3527-MAX(BC3527:BD3527),BB3527-BC3527),0)</f>
        <v>0</v>
      </c>
    </row>
    <row r="3528" spans="1:57" x14ac:dyDescent="0.25">
      <c r="A3528" s="320" t="str">
        <f>IF(AND(D3528&lt;&gt;0,C3528&lt;&gt;0,E3528&lt;&gt;0),IF(B3528&lt;&gt;0,CONCATENATE(B3528,"-AGr",VLOOKUP(C3528,Listen!$A$2:$D$45,4,FALSE),"-",D3528,"-",E3528,),CONCATENATE("AGr",VLOOKUP(C3528,Listen!$A$2:$D$45,4,FALSE),"-",D3528,"-",E3528)),"keine vollständige ID")</f>
        <v>keine vollständige ID</v>
      </c>
      <c r="B3528" s="301"/>
      <c r="C3528" s="287"/>
      <c r="D3528" s="34"/>
      <c r="E3528" s="306"/>
      <c r="F3528" s="116"/>
      <c r="G3528" s="17"/>
      <c r="H3528" s="17"/>
      <c r="I3528" s="17"/>
      <c r="J3528" s="17"/>
      <c r="K3528" s="17"/>
      <c r="L3528" s="17"/>
      <c r="M3528" s="17"/>
      <c r="N3528" s="17"/>
      <c r="O3528" s="116"/>
      <c r="P3528" s="117">
        <f>IF(D3528&gt;A_Stammdaten!$B$12,0,SUM(G3528,H3528,J3528,L3528:M3528)-SUM(I3528,K3528,N3528:O3528))</f>
        <v>0</v>
      </c>
      <c r="Q3528" s="17"/>
      <c r="R3528" s="17"/>
      <c r="S3528" s="17"/>
      <c r="T3528" s="17"/>
      <c r="U3528" s="62">
        <f t="shared" si="1157"/>
        <v>0</v>
      </c>
      <c r="V3528" s="34"/>
      <c r="W3528" s="34"/>
      <c r="X3528" s="34"/>
      <c r="Y3528" s="34"/>
      <c r="Z3528" s="34"/>
      <c r="AA3528" s="63" t="str">
        <f t="shared" si="1158"/>
        <v>-</v>
      </c>
      <c r="AB3528" s="63" t="str">
        <f t="shared" si="1159"/>
        <v>-</v>
      </c>
      <c r="AC3528" s="63">
        <f>IF(ISBLANK($C3528),0,VLOOKUP($C3528,Listen!$A$2:$C$45,2,FALSE))</f>
        <v>0</v>
      </c>
      <c r="AD3528" s="63">
        <f>IF(ISBLANK($C3528),0,VLOOKUP($C3528,Listen!$A$2:$C$45,3,FALSE))</f>
        <v>0</v>
      </c>
      <c r="AE3528" s="49">
        <f t="shared" si="1160"/>
        <v>0</v>
      </c>
      <c r="AF3528" s="49">
        <f t="shared" si="1160"/>
        <v>0</v>
      </c>
      <c r="AG3528" s="49">
        <f>IFERROR(IF(OR($V3528&lt;&gt;"Ja",VLOOKUP($C3528,Listen!$A$2:$F$45,5,0)="Nein",D3528&lt;IF(C3528="LNG Anbindungsanlagen gemäß separater Festlegung",2022,2023)),$AC3528,$AA3528),0)</f>
        <v>0</v>
      </c>
      <c r="AH3528" s="49">
        <f>IFERROR(IF(OR($V3528&lt;&gt;"Ja",VLOOKUP($C3528,Listen!$A$2:$F$45,5,0)="Nein",D3528&lt;IF(C3528="LNG Anbindungsanlagen gemäß separater Festlegung",2022,2023)),$AC3528,$AA3528),0)</f>
        <v>0</v>
      </c>
      <c r="AI3528" s="49">
        <f>IFERROR(IF(OR($W3528&lt;&gt;"Ja",VLOOKUP($C3528,Listen!$A$2:$F$45,6,0)="Nein"),$AC3528,$AB3528),0)</f>
        <v>0</v>
      </c>
      <c r="AJ3528" s="49">
        <f>IFERROR(IF(OR($W3528&lt;&gt;"Ja",VLOOKUP($C3528,Listen!$A$2:$F$45,6,0)="Nein"),$AC3528,$AB3528),0)</f>
        <v>0</v>
      </c>
      <c r="AK3528" s="49">
        <f>IFERROR(IF(OR($W3528&lt;&gt;"Ja",VLOOKUP($C3528,Listen!$A$2:$F$45,6,0)="Nein"),$AC3528,$AB3528),0)</f>
        <v>0</v>
      </c>
      <c r="AL3528" s="51">
        <f t="shared" si="1161"/>
        <v>0</v>
      </c>
      <c r="AM3528" s="296">
        <f>IFERROR(IF(VLOOKUP($C3528,Listen!$A$2:$F$45,6,0)="Ja",MAX(BC3528:BD3528),D_SAV!$BC3528),0)</f>
        <v>0</v>
      </c>
      <c r="AN3528" s="51">
        <f t="shared" si="1162"/>
        <v>0</v>
      </c>
      <c r="AP3528" s="304">
        <f t="shared" si="1163"/>
        <v>0</v>
      </c>
      <c r="AQ3528" s="304">
        <f t="shared" si="1164"/>
        <v>0</v>
      </c>
      <c r="AR3528" s="304">
        <f t="shared" si="1165"/>
        <v>0</v>
      </c>
      <c r="AS3528" s="304">
        <f t="shared" si="1166"/>
        <v>0</v>
      </c>
      <c r="AT3528" s="304">
        <f t="shared" si="1167"/>
        <v>0</v>
      </c>
      <c r="AU3528" s="304">
        <f t="shared" si="1168"/>
        <v>0</v>
      </c>
      <c r="AV3528" s="304">
        <f t="shared" si="1169"/>
        <v>0</v>
      </c>
      <c r="AW3528" s="304">
        <f t="shared" si="1170"/>
        <v>0</v>
      </c>
      <c r="AX3528" s="304">
        <f t="shared" si="1171"/>
        <v>0</v>
      </c>
      <c r="AY3528" s="304">
        <f t="shared" si="1172"/>
        <v>0</v>
      </c>
      <c r="AZ3528" s="304">
        <f t="shared" si="1173"/>
        <v>0</v>
      </c>
      <c r="BA3528" s="304">
        <f t="shared" si="1174"/>
        <v>0</v>
      </c>
      <c r="BB3528" s="304">
        <f t="shared" si="1175"/>
        <v>0</v>
      </c>
      <c r="BC3528" s="304">
        <f t="shared" si="1176"/>
        <v>0</v>
      </c>
      <c r="BD3528" s="304">
        <f t="shared" si="1177"/>
        <v>0</v>
      </c>
      <c r="BE3528" s="304">
        <f>IFERROR(IF(VLOOKUP($C3528,Listen!$A$2:$F$45,6,0)="Ja",BB3528-MAX(BC3528:BD3528),BB3528-BC3528),0)</f>
        <v>0</v>
      </c>
    </row>
    <row r="3529" spans="1:57" x14ac:dyDescent="0.25">
      <c r="A3529" s="320" t="str">
        <f>IF(AND(D3529&lt;&gt;0,C3529&lt;&gt;0,E3529&lt;&gt;0),IF(B3529&lt;&gt;0,CONCATENATE(B3529,"-AGr",VLOOKUP(C3529,Listen!$A$2:$D$45,4,FALSE),"-",D3529,"-",E3529,),CONCATENATE("AGr",VLOOKUP(C3529,Listen!$A$2:$D$45,4,FALSE),"-",D3529,"-",E3529)),"keine vollständige ID")</f>
        <v>keine vollständige ID</v>
      </c>
      <c r="B3529" s="301"/>
      <c r="C3529" s="287"/>
      <c r="D3529" s="34"/>
      <c r="E3529" s="306"/>
      <c r="F3529" s="116"/>
      <c r="G3529" s="17"/>
      <c r="H3529" s="17"/>
      <c r="I3529" s="17"/>
      <c r="J3529" s="17"/>
      <c r="K3529" s="17"/>
      <c r="L3529" s="17"/>
      <c r="M3529" s="17"/>
      <c r="N3529" s="17"/>
      <c r="O3529" s="116"/>
      <c r="P3529" s="117">
        <f>IF(D3529&gt;A_Stammdaten!$B$12,0,SUM(G3529,H3529,J3529,L3529:M3529)-SUM(I3529,K3529,N3529:O3529))</f>
        <v>0</v>
      </c>
      <c r="Q3529" s="17"/>
      <c r="R3529" s="17"/>
      <c r="S3529" s="17"/>
      <c r="T3529" s="17"/>
      <c r="U3529" s="62">
        <f t="shared" si="1157"/>
        <v>0</v>
      </c>
      <c r="V3529" s="34"/>
      <c r="W3529" s="34"/>
      <c r="X3529" s="34"/>
      <c r="Y3529" s="34"/>
      <c r="Z3529" s="34"/>
      <c r="AA3529" s="63" t="str">
        <f t="shared" si="1158"/>
        <v>-</v>
      </c>
      <c r="AB3529" s="63" t="str">
        <f t="shared" si="1159"/>
        <v>-</v>
      </c>
      <c r="AC3529" s="63">
        <f>IF(ISBLANK($C3529),0,VLOOKUP($C3529,Listen!$A$2:$C$45,2,FALSE))</f>
        <v>0</v>
      </c>
      <c r="AD3529" s="63">
        <f>IF(ISBLANK($C3529),0,VLOOKUP($C3529,Listen!$A$2:$C$45,3,FALSE))</f>
        <v>0</v>
      </c>
      <c r="AE3529" s="49">
        <f t="shared" si="1160"/>
        <v>0</v>
      </c>
      <c r="AF3529" s="49">
        <f t="shared" si="1160"/>
        <v>0</v>
      </c>
      <c r="AG3529" s="49">
        <f>IFERROR(IF(OR($V3529&lt;&gt;"Ja",VLOOKUP($C3529,Listen!$A$2:$F$45,5,0)="Nein",D3529&lt;IF(C3529="LNG Anbindungsanlagen gemäß separater Festlegung",2022,2023)),$AC3529,$AA3529),0)</f>
        <v>0</v>
      </c>
      <c r="AH3529" s="49">
        <f>IFERROR(IF(OR($V3529&lt;&gt;"Ja",VLOOKUP($C3529,Listen!$A$2:$F$45,5,0)="Nein",D3529&lt;IF(C3529="LNG Anbindungsanlagen gemäß separater Festlegung",2022,2023)),$AC3529,$AA3529),0)</f>
        <v>0</v>
      </c>
      <c r="AI3529" s="49">
        <f>IFERROR(IF(OR($W3529&lt;&gt;"Ja",VLOOKUP($C3529,Listen!$A$2:$F$45,6,0)="Nein"),$AC3529,$AB3529),0)</f>
        <v>0</v>
      </c>
      <c r="AJ3529" s="49">
        <f>IFERROR(IF(OR($W3529&lt;&gt;"Ja",VLOOKUP($C3529,Listen!$A$2:$F$45,6,0)="Nein"),$AC3529,$AB3529),0)</f>
        <v>0</v>
      </c>
      <c r="AK3529" s="49">
        <f>IFERROR(IF(OR($W3529&lt;&gt;"Ja",VLOOKUP($C3529,Listen!$A$2:$F$45,6,0)="Nein"),$AC3529,$AB3529),0)</f>
        <v>0</v>
      </c>
      <c r="AL3529" s="51">
        <f t="shared" si="1161"/>
        <v>0</v>
      </c>
      <c r="AM3529" s="296">
        <f>IFERROR(IF(VLOOKUP($C3529,Listen!$A$2:$F$45,6,0)="Ja",MAX(BC3529:BD3529),D_SAV!$BC3529),0)</f>
        <v>0</v>
      </c>
      <c r="AN3529" s="51">
        <f t="shared" si="1162"/>
        <v>0</v>
      </c>
      <c r="AP3529" s="304">
        <f t="shared" si="1163"/>
        <v>0</v>
      </c>
      <c r="AQ3529" s="304">
        <f t="shared" si="1164"/>
        <v>0</v>
      </c>
      <c r="AR3529" s="304">
        <f t="shared" si="1165"/>
        <v>0</v>
      </c>
      <c r="AS3529" s="304">
        <f t="shared" si="1166"/>
        <v>0</v>
      </c>
      <c r="AT3529" s="304">
        <f t="shared" si="1167"/>
        <v>0</v>
      </c>
      <c r="AU3529" s="304">
        <f t="shared" si="1168"/>
        <v>0</v>
      </c>
      <c r="AV3529" s="304">
        <f t="shared" si="1169"/>
        <v>0</v>
      </c>
      <c r="AW3529" s="304">
        <f t="shared" si="1170"/>
        <v>0</v>
      </c>
      <c r="AX3529" s="304">
        <f t="shared" si="1171"/>
        <v>0</v>
      </c>
      <c r="AY3529" s="304">
        <f t="shared" si="1172"/>
        <v>0</v>
      </c>
      <c r="AZ3529" s="304">
        <f t="shared" si="1173"/>
        <v>0</v>
      </c>
      <c r="BA3529" s="304">
        <f t="shared" si="1174"/>
        <v>0</v>
      </c>
      <c r="BB3529" s="304">
        <f t="shared" si="1175"/>
        <v>0</v>
      </c>
      <c r="BC3529" s="304">
        <f t="shared" si="1176"/>
        <v>0</v>
      </c>
      <c r="BD3529" s="304">
        <f t="shared" si="1177"/>
        <v>0</v>
      </c>
      <c r="BE3529" s="304">
        <f>IFERROR(IF(VLOOKUP($C3529,Listen!$A$2:$F$45,6,0)="Ja",BB3529-MAX(BC3529:BD3529),BB3529-BC3529),0)</f>
        <v>0</v>
      </c>
    </row>
    <row r="3530" spans="1:57" x14ac:dyDescent="0.25">
      <c r="A3530" s="320" t="str">
        <f>IF(AND(D3530&lt;&gt;0,C3530&lt;&gt;0,E3530&lt;&gt;0),IF(B3530&lt;&gt;0,CONCATENATE(B3530,"-AGr",VLOOKUP(C3530,Listen!$A$2:$D$45,4,FALSE),"-",D3530,"-",E3530,),CONCATENATE("AGr",VLOOKUP(C3530,Listen!$A$2:$D$45,4,FALSE),"-",D3530,"-",E3530)),"keine vollständige ID")</f>
        <v>keine vollständige ID</v>
      </c>
      <c r="B3530" s="301"/>
      <c r="C3530" s="287"/>
      <c r="D3530" s="34"/>
      <c r="E3530" s="306"/>
      <c r="F3530" s="116"/>
      <c r="G3530" s="17"/>
      <c r="H3530" s="17"/>
      <c r="I3530" s="17"/>
      <c r="J3530" s="17"/>
      <c r="K3530" s="17"/>
      <c r="L3530" s="17"/>
      <c r="M3530" s="17"/>
      <c r="N3530" s="17"/>
      <c r="O3530" s="116"/>
      <c r="P3530" s="117">
        <f>IF(D3530&gt;A_Stammdaten!$B$12,0,SUM(G3530,H3530,J3530,L3530:M3530)-SUM(I3530,K3530,N3530:O3530))</f>
        <v>0</v>
      </c>
      <c r="Q3530" s="17"/>
      <c r="R3530" s="17"/>
      <c r="S3530" s="17"/>
      <c r="T3530" s="17"/>
      <c r="U3530" s="62">
        <f t="shared" si="1157"/>
        <v>0</v>
      </c>
      <c r="V3530" s="34"/>
      <c r="W3530" s="34"/>
      <c r="X3530" s="34"/>
      <c r="Y3530" s="34"/>
      <c r="Z3530" s="34"/>
      <c r="AA3530" s="63" t="str">
        <f t="shared" si="1158"/>
        <v>-</v>
      </c>
      <c r="AB3530" s="63" t="str">
        <f t="shared" si="1159"/>
        <v>-</v>
      </c>
      <c r="AC3530" s="63">
        <f>IF(ISBLANK($C3530),0,VLOOKUP($C3530,Listen!$A$2:$C$45,2,FALSE))</f>
        <v>0</v>
      </c>
      <c r="AD3530" s="63">
        <f>IF(ISBLANK($C3530),0,VLOOKUP($C3530,Listen!$A$2:$C$45,3,FALSE))</f>
        <v>0</v>
      </c>
      <c r="AE3530" s="49">
        <f t="shared" si="1160"/>
        <v>0</v>
      </c>
      <c r="AF3530" s="49">
        <f t="shared" si="1160"/>
        <v>0</v>
      </c>
      <c r="AG3530" s="49">
        <f>IFERROR(IF(OR($V3530&lt;&gt;"Ja",VLOOKUP($C3530,Listen!$A$2:$F$45,5,0)="Nein",D3530&lt;IF(C3530="LNG Anbindungsanlagen gemäß separater Festlegung",2022,2023)),$AC3530,$AA3530),0)</f>
        <v>0</v>
      </c>
      <c r="AH3530" s="49">
        <f>IFERROR(IF(OR($V3530&lt;&gt;"Ja",VLOOKUP($C3530,Listen!$A$2:$F$45,5,0)="Nein",D3530&lt;IF(C3530="LNG Anbindungsanlagen gemäß separater Festlegung",2022,2023)),$AC3530,$AA3530),0)</f>
        <v>0</v>
      </c>
      <c r="AI3530" s="49">
        <f>IFERROR(IF(OR($W3530&lt;&gt;"Ja",VLOOKUP($C3530,Listen!$A$2:$F$45,6,0)="Nein"),$AC3530,$AB3530),0)</f>
        <v>0</v>
      </c>
      <c r="AJ3530" s="49">
        <f>IFERROR(IF(OR($W3530&lt;&gt;"Ja",VLOOKUP($C3530,Listen!$A$2:$F$45,6,0)="Nein"),$AC3530,$AB3530),0)</f>
        <v>0</v>
      </c>
      <c r="AK3530" s="49">
        <f>IFERROR(IF(OR($W3530&lt;&gt;"Ja",VLOOKUP($C3530,Listen!$A$2:$F$45,6,0)="Nein"),$AC3530,$AB3530),0)</f>
        <v>0</v>
      </c>
      <c r="AL3530" s="51">
        <f t="shared" si="1161"/>
        <v>0</v>
      </c>
      <c r="AM3530" s="296">
        <f>IFERROR(IF(VLOOKUP($C3530,Listen!$A$2:$F$45,6,0)="Ja",MAX(BC3530:BD3530),D_SAV!$BC3530),0)</f>
        <v>0</v>
      </c>
      <c r="AN3530" s="51">
        <f t="shared" si="1162"/>
        <v>0</v>
      </c>
      <c r="AP3530" s="304">
        <f t="shared" si="1163"/>
        <v>0</v>
      </c>
      <c r="AQ3530" s="304">
        <f t="shared" si="1164"/>
        <v>0</v>
      </c>
      <c r="AR3530" s="304">
        <f t="shared" si="1165"/>
        <v>0</v>
      </c>
      <c r="AS3530" s="304">
        <f t="shared" si="1166"/>
        <v>0</v>
      </c>
      <c r="AT3530" s="304">
        <f t="shared" si="1167"/>
        <v>0</v>
      </c>
      <c r="AU3530" s="304">
        <f t="shared" si="1168"/>
        <v>0</v>
      </c>
      <c r="AV3530" s="304">
        <f t="shared" si="1169"/>
        <v>0</v>
      </c>
      <c r="AW3530" s="304">
        <f t="shared" si="1170"/>
        <v>0</v>
      </c>
      <c r="AX3530" s="304">
        <f t="shared" si="1171"/>
        <v>0</v>
      </c>
      <c r="AY3530" s="304">
        <f t="shared" si="1172"/>
        <v>0</v>
      </c>
      <c r="AZ3530" s="304">
        <f t="shared" si="1173"/>
        <v>0</v>
      </c>
      <c r="BA3530" s="304">
        <f t="shared" si="1174"/>
        <v>0</v>
      </c>
      <c r="BB3530" s="304">
        <f t="shared" si="1175"/>
        <v>0</v>
      </c>
      <c r="BC3530" s="304">
        <f t="shared" si="1176"/>
        <v>0</v>
      </c>
      <c r="BD3530" s="304">
        <f t="shared" si="1177"/>
        <v>0</v>
      </c>
      <c r="BE3530" s="304">
        <f>IFERROR(IF(VLOOKUP($C3530,Listen!$A$2:$F$45,6,0)="Ja",BB3530-MAX(BC3530:BD3530),BB3530-BC3530),0)</f>
        <v>0</v>
      </c>
    </row>
    <row r="3531" spans="1:57" x14ac:dyDescent="0.25">
      <c r="A3531" s="320" t="str">
        <f>IF(AND(D3531&lt;&gt;0,C3531&lt;&gt;0,E3531&lt;&gt;0),IF(B3531&lt;&gt;0,CONCATENATE(B3531,"-AGr",VLOOKUP(C3531,Listen!$A$2:$D$45,4,FALSE),"-",D3531,"-",E3531,),CONCATENATE("AGr",VLOOKUP(C3531,Listen!$A$2:$D$45,4,FALSE),"-",D3531,"-",E3531)),"keine vollständige ID")</f>
        <v>keine vollständige ID</v>
      </c>
      <c r="B3531" s="301"/>
      <c r="C3531" s="287"/>
      <c r="D3531" s="34"/>
      <c r="E3531" s="306"/>
      <c r="F3531" s="116"/>
      <c r="G3531" s="17"/>
      <c r="H3531" s="17"/>
      <c r="I3531" s="17"/>
      <c r="J3531" s="17"/>
      <c r="K3531" s="17"/>
      <c r="L3531" s="17"/>
      <c r="M3531" s="17"/>
      <c r="N3531" s="17"/>
      <c r="O3531" s="116"/>
      <c r="P3531" s="117">
        <f>IF(D3531&gt;A_Stammdaten!$B$12,0,SUM(G3531,H3531,J3531,L3531:M3531)-SUM(I3531,K3531,N3531:O3531))</f>
        <v>0</v>
      </c>
      <c r="Q3531" s="17"/>
      <c r="R3531" s="17"/>
      <c r="S3531" s="17"/>
      <c r="T3531" s="17"/>
      <c r="U3531" s="62">
        <f t="shared" si="1157"/>
        <v>0</v>
      </c>
      <c r="V3531" s="34"/>
      <c r="W3531" s="34"/>
      <c r="X3531" s="34"/>
      <c r="Y3531" s="34"/>
      <c r="Z3531" s="34"/>
      <c r="AA3531" s="63" t="str">
        <f t="shared" si="1158"/>
        <v>-</v>
      </c>
      <c r="AB3531" s="63" t="str">
        <f t="shared" si="1159"/>
        <v>-</v>
      </c>
      <c r="AC3531" s="63">
        <f>IF(ISBLANK($C3531),0,VLOOKUP($C3531,Listen!$A$2:$C$45,2,FALSE))</f>
        <v>0</v>
      </c>
      <c r="AD3531" s="63">
        <f>IF(ISBLANK($C3531),0,VLOOKUP($C3531,Listen!$A$2:$C$45,3,FALSE))</f>
        <v>0</v>
      </c>
      <c r="AE3531" s="49">
        <f t="shared" si="1160"/>
        <v>0</v>
      </c>
      <c r="AF3531" s="49">
        <f t="shared" si="1160"/>
        <v>0</v>
      </c>
      <c r="AG3531" s="49">
        <f>IFERROR(IF(OR($V3531&lt;&gt;"Ja",VLOOKUP($C3531,Listen!$A$2:$F$45,5,0)="Nein",D3531&lt;IF(C3531="LNG Anbindungsanlagen gemäß separater Festlegung",2022,2023)),$AC3531,$AA3531),0)</f>
        <v>0</v>
      </c>
      <c r="AH3531" s="49">
        <f>IFERROR(IF(OR($V3531&lt;&gt;"Ja",VLOOKUP($C3531,Listen!$A$2:$F$45,5,0)="Nein",D3531&lt;IF(C3531="LNG Anbindungsanlagen gemäß separater Festlegung",2022,2023)),$AC3531,$AA3531),0)</f>
        <v>0</v>
      </c>
      <c r="AI3531" s="49">
        <f>IFERROR(IF(OR($W3531&lt;&gt;"Ja",VLOOKUP($C3531,Listen!$A$2:$F$45,6,0)="Nein"),$AC3531,$AB3531),0)</f>
        <v>0</v>
      </c>
      <c r="AJ3531" s="49">
        <f>IFERROR(IF(OR($W3531&lt;&gt;"Ja",VLOOKUP($C3531,Listen!$A$2:$F$45,6,0)="Nein"),$AC3531,$AB3531),0)</f>
        <v>0</v>
      </c>
      <c r="AK3531" s="49">
        <f>IFERROR(IF(OR($W3531&lt;&gt;"Ja",VLOOKUP($C3531,Listen!$A$2:$F$45,6,0)="Nein"),$AC3531,$AB3531),0)</f>
        <v>0</v>
      </c>
      <c r="AL3531" s="51">
        <f t="shared" si="1161"/>
        <v>0</v>
      </c>
      <c r="AM3531" s="296">
        <f>IFERROR(IF(VLOOKUP($C3531,Listen!$A$2:$F$45,6,0)="Ja",MAX(BC3531:BD3531),D_SAV!$BC3531),0)</f>
        <v>0</v>
      </c>
      <c r="AN3531" s="51">
        <f t="shared" si="1162"/>
        <v>0</v>
      </c>
      <c r="AP3531" s="304">
        <f t="shared" si="1163"/>
        <v>0</v>
      </c>
      <c r="AQ3531" s="304">
        <f t="shared" si="1164"/>
        <v>0</v>
      </c>
      <c r="AR3531" s="304">
        <f t="shared" si="1165"/>
        <v>0</v>
      </c>
      <c r="AS3531" s="304">
        <f t="shared" si="1166"/>
        <v>0</v>
      </c>
      <c r="AT3531" s="304">
        <f t="shared" si="1167"/>
        <v>0</v>
      </c>
      <c r="AU3531" s="304">
        <f t="shared" si="1168"/>
        <v>0</v>
      </c>
      <c r="AV3531" s="304">
        <f t="shared" si="1169"/>
        <v>0</v>
      </c>
      <c r="AW3531" s="304">
        <f t="shared" si="1170"/>
        <v>0</v>
      </c>
      <c r="AX3531" s="304">
        <f t="shared" si="1171"/>
        <v>0</v>
      </c>
      <c r="AY3531" s="304">
        <f t="shared" si="1172"/>
        <v>0</v>
      </c>
      <c r="AZ3531" s="304">
        <f t="shared" si="1173"/>
        <v>0</v>
      </c>
      <c r="BA3531" s="304">
        <f t="shared" si="1174"/>
        <v>0</v>
      </c>
      <c r="BB3531" s="304">
        <f t="shared" si="1175"/>
        <v>0</v>
      </c>
      <c r="BC3531" s="304">
        <f t="shared" si="1176"/>
        <v>0</v>
      </c>
      <c r="BD3531" s="304">
        <f t="shared" si="1177"/>
        <v>0</v>
      </c>
      <c r="BE3531" s="304">
        <f>IFERROR(IF(VLOOKUP($C3531,Listen!$A$2:$F$45,6,0)="Ja",BB3531-MAX(BC3531:BD3531),BB3531-BC3531),0)</f>
        <v>0</v>
      </c>
    </row>
    <row r="3532" spans="1:57" x14ac:dyDescent="0.25">
      <c r="A3532" s="320" t="str">
        <f>IF(AND(D3532&lt;&gt;0,C3532&lt;&gt;0,E3532&lt;&gt;0),IF(B3532&lt;&gt;0,CONCATENATE(B3532,"-AGr",VLOOKUP(C3532,Listen!$A$2:$D$45,4,FALSE),"-",D3532,"-",E3532,),CONCATENATE("AGr",VLOOKUP(C3532,Listen!$A$2:$D$45,4,FALSE),"-",D3532,"-",E3532)),"keine vollständige ID")</f>
        <v>keine vollständige ID</v>
      </c>
      <c r="B3532" s="301"/>
      <c r="C3532" s="287"/>
      <c r="D3532" s="34"/>
      <c r="E3532" s="306"/>
      <c r="F3532" s="116"/>
      <c r="G3532" s="17"/>
      <c r="H3532" s="17"/>
      <c r="I3532" s="17"/>
      <c r="J3532" s="17"/>
      <c r="K3532" s="17"/>
      <c r="L3532" s="17"/>
      <c r="M3532" s="17"/>
      <c r="N3532" s="17"/>
      <c r="O3532" s="116"/>
      <c r="P3532" s="117">
        <f>IF(D3532&gt;A_Stammdaten!$B$12,0,SUM(G3532,H3532,J3532,L3532:M3532)-SUM(I3532,K3532,N3532:O3532))</f>
        <v>0</v>
      </c>
      <c r="Q3532" s="17"/>
      <c r="R3532" s="17"/>
      <c r="S3532" s="17"/>
      <c r="T3532" s="17"/>
      <c r="U3532" s="62">
        <f t="shared" si="1157"/>
        <v>0</v>
      </c>
      <c r="V3532" s="34"/>
      <c r="W3532" s="34"/>
      <c r="X3532" s="34"/>
      <c r="Y3532" s="34"/>
      <c r="Z3532" s="34"/>
      <c r="AA3532" s="63" t="str">
        <f t="shared" si="1158"/>
        <v>-</v>
      </c>
      <c r="AB3532" s="63" t="str">
        <f t="shared" si="1159"/>
        <v>-</v>
      </c>
      <c r="AC3532" s="63">
        <f>IF(ISBLANK($C3532),0,VLOOKUP($C3532,Listen!$A$2:$C$45,2,FALSE))</f>
        <v>0</v>
      </c>
      <c r="AD3532" s="63">
        <f>IF(ISBLANK($C3532),0,VLOOKUP($C3532,Listen!$A$2:$C$45,3,FALSE))</f>
        <v>0</v>
      </c>
      <c r="AE3532" s="49">
        <f t="shared" si="1160"/>
        <v>0</v>
      </c>
      <c r="AF3532" s="49">
        <f t="shared" si="1160"/>
        <v>0</v>
      </c>
      <c r="AG3532" s="49">
        <f>IFERROR(IF(OR($V3532&lt;&gt;"Ja",VLOOKUP($C3532,Listen!$A$2:$F$45,5,0)="Nein",D3532&lt;IF(C3532="LNG Anbindungsanlagen gemäß separater Festlegung",2022,2023)),$AC3532,$AA3532),0)</f>
        <v>0</v>
      </c>
      <c r="AH3532" s="49">
        <f>IFERROR(IF(OR($V3532&lt;&gt;"Ja",VLOOKUP($C3532,Listen!$A$2:$F$45,5,0)="Nein",D3532&lt;IF(C3532="LNG Anbindungsanlagen gemäß separater Festlegung",2022,2023)),$AC3532,$AA3532),0)</f>
        <v>0</v>
      </c>
      <c r="AI3532" s="49">
        <f>IFERROR(IF(OR($W3532&lt;&gt;"Ja",VLOOKUP($C3532,Listen!$A$2:$F$45,6,0)="Nein"),$AC3532,$AB3532),0)</f>
        <v>0</v>
      </c>
      <c r="AJ3532" s="49">
        <f>IFERROR(IF(OR($W3532&lt;&gt;"Ja",VLOOKUP($C3532,Listen!$A$2:$F$45,6,0)="Nein"),$AC3532,$AB3532),0)</f>
        <v>0</v>
      </c>
      <c r="AK3532" s="49">
        <f>IFERROR(IF(OR($W3532&lt;&gt;"Ja",VLOOKUP($C3532,Listen!$A$2:$F$45,6,0)="Nein"),$AC3532,$AB3532),0)</f>
        <v>0</v>
      </c>
      <c r="AL3532" s="51">
        <f t="shared" si="1161"/>
        <v>0</v>
      </c>
      <c r="AM3532" s="296">
        <f>IFERROR(IF(VLOOKUP($C3532,Listen!$A$2:$F$45,6,0)="Ja",MAX(BC3532:BD3532),D_SAV!$BC3532),0)</f>
        <v>0</v>
      </c>
      <c r="AN3532" s="51">
        <f t="shared" si="1162"/>
        <v>0</v>
      </c>
      <c r="AP3532" s="304">
        <f t="shared" si="1163"/>
        <v>0</v>
      </c>
      <c r="AQ3532" s="304">
        <f t="shared" si="1164"/>
        <v>0</v>
      </c>
      <c r="AR3532" s="304">
        <f t="shared" si="1165"/>
        <v>0</v>
      </c>
      <c r="AS3532" s="304">
        <f t="shared" si="1166"/>
        <v>0</v>
      </c>
      <c r="AT3532" s="304">
        <f t="shared" si="1167"/>
        <v>0</v>
      </c>
      <c r="AU3532" s="304">
        <f t="shared" si="1168"/>
        <v>0</v>
      </c>
      <c r="AV3532" s="304">
        <f t="shared" si="1169"/>
        <v>0</v>
      </c>
      <c r="AW3532" s="304">
        <f t="shared" si="1170"/>
        <v>0</v>
      </c>
      <c r="AX3532" s="304">
        <f t="shared" si="1171"/>
        <v>0</v>
      </c>
      <c r="AY3532" s="304">
        <f t="shared" si="1172"/>
        <v>0</v>
      </c>
      <c r="AZ3532" s="304">
        <f t="shared" si="1173"/>
        <v>0</v>
      </c>
      <c r="BA3532" s="304">
        <f t="shared" si="1174"/>
        <v>0</v>
      </c>
      <c r="BB3532" s="304">
        <f t="shared" si="1175"/>
        <v>0</v>
      </c>
      <c r="BC3532" s="304">
        <f t="shared" si="1176"/>
        <v>0</v>
      </c>
      <c r="BD3532" s="304">
        <f t="shared" si="1177"/>
        <v>0</v>
      </c>
      <c r="BE3532" s="304">
        <f>IFERROR(IF(VLOOKUP($C3532,Listen!$A$2:$F$45,6,0)="Ja",BB3532-MAX(BC3532:BD3532),BB3532-BC3532),0)</f>
        <v>0</v>
      </c>
    </row>
    <row r="3533" spans="1:57" x14ac:dyDescent="0.25">
      <c r="A3533" s="320" t="str">
        <f>IF(AND(D3533&lt;&gt;0,C3533&lt;&gt;0,E3533&lt;&gt;0),IF(B3533&lt;&gt;0,CONCATENATE(B3533,"-AGr",VLOOKUP(C3533,Listen!$A$2:$D$45,4,FALSE),"-",D3533,"-",E3533,),CONCATENATE("AGr",VLOOKUP(C3533,Listen!$A$2:$D$45,4,FALSE),"-",D3533,"-",E3533)),"keine vollständige ID")</f>
        <v>keine vollständige ID</v>
      </c>
      <c r="B3533" s="301"/>
      <c r="C3533" s="287"/>
      <c r="D3533" s="34"/>
      <c r="E3533" s="306"/>
      <c r="F3533" s="116"/>
      <c r="G3533" s="17"/>
      <c r="H3533" s="17"/>
      <c r="I3533" s="17"/>
      <c r="J3533" s="17"/>
      <c r="K3533" s="17"/>
      <c r="L3533" s="17"/>
      <c r="M3533" s="17"/>
      <c r="N3533" s="17"/>
      <c r="O3533" s="116"/>
      <c r="P3533" s="117">
        <f>IF(D3533&gt;A_Stammdaten!$B$12,0,SUM(G3533,H3533,J3533,L3533:M3533)-SUM(I3533,K3533,N3533:O3533))</f>
        <v>0</v>
      </c>
      <c r="Q3533" s="17"/>
      <c r="R3533" s="17"/>
      <c r="S3533" s="17"/>
      <c r="T3533" s="17"/>
      <c r="U3533" s="62">
        <f t="shared" si="1157"/>
        <v>0</v>
      </c>
      <c r="V3533" s="34"/>
      <c r="W3533" s="34"/>
      <c r="X3533" s="34"/>
      <c r="Y3533" s="34"/>
      <c r="Z3533" s="34"/>
      <c r="AA3533" s="63" t="str">
        <f t="shared" si="1158"/>
        <v>-</v>
      </c>
      <c r="AB3533" s="63" t="str">
        <f t="shared" si="1159"/>
        <v>-</v>
      </c>
      <c r="AC3533" s="63">
        <f>IF(ISBLANK($C3533),0,VLOOKUP($C3533,Listen!$A$2:$C$45,2,FALSE))</f>
        <v>0</v>
      </c>
      <c r="AD3533" s="63">
        <f>IF(ISBLANK($C3533),0,VLOOKUP($C3533,Listen!$A$2:$C$45,3,FALSE))</f>
        <v>0</v>
      </c>
      <c r="AE3533" s="49">
        <f t="shared" si="1160"/>
        <v>0</v>
      </c>
      <c r="AF3533" s="49">
        <f t="shared" si="1160"/>
        <v>0</v>
      </c>
      <c r="AG3533" s="49">
        <f>IFERROR(IF(OR($V3533&lt;&gt;"Ja",VLOOKUP($C3533,Listen!$A$2:$F$45,5,0)="Nein",D3533&lt;IF(C3533="LNG Anbindungsanlagen gemäß separater Festlegung",2022,2023)),$AC3533,$AA3533),0)</f>
        <v>0</v>
      </c>
      <c r="AH3533" s="49">
        <f>IFERROR(IF(OR($V3533&lt;&gt;"Ja",VLOOKUP($C3533,Listen!$A$2:$F$45,5,0)="Nein",D3533&lt;IF(C3533="LNG Anbindungsanlagen gemäß separater Festlegung",2022,2023)),$AC3533,$AA3533),0)</f>
        <v>0</v>
      </c>
      <c r="AI3533" s="49">
        <f>IFERROR(IF(OR($W3533&lt;&gt;"Ja",VLOOKUP($C3533,Listen!$A$2:$F$45,6,0)="Nein"),$AC3533,$AB3533),0)</f>
        <v>0</v>
      </c>
      <c r="AJ3533" s="49">
        <f>IFERROR(IF(OR($W3533&lt;&gt;"Ja",VLOOKUP($C3533,Listen!$A$2:$F$45,6,0)="Nein"),$AC3533,$AB3533),0)</f>
        <v>0</v>
      </c>
      <c r="AK3533" s="49">
        <f>IFERROR(IF(OR($W3533&lt;&gt;"Ja",VLOOKUP($C3533,Listen!$A$2:$F$45,6,0)="Nein"),$AC3533,$AB3533),0)</f>
        <v>0</v>
      </c>
      <c r="AL3533" s="51">
        <f t="shared" si="1161"/>
        <v>0</v>
      </c>
      <c r="AM3533" s="296">
        <f>IFERROR(IF(VLOOKUP($C3533,Listen!$A$2:$F$45,6,0)="Ja",MAX(BC3533:BD3533),D_SAV!$BC3533),0)</f>
        <v>0</v>
      </c>
      <c r="AN3533" s="51">
        <f t="shared" si="1162"/>
        <v>0</v>
      </c>
      <c r="AP3533" s="304">
        <f t="shared" si="1163"/>
        <v>0</v>
      </c>
      <c r="AQ3533" s="304">
        <f t="shared" si="1164"/>
        <v>0</v>
      </c>
      <c r="AR3533" s="304">
        <f t="shared" si="1165"/>
        <v>0</v>
      </c>
      <c r="AS3533" s="304">
        <f t="shared" si="1166"/>
        <v>0</v>
      </c>
      <c r="AT3533" s="304">
        <f t="shared" si="1167"/>
        <v>0</v>
      </c>
      <c r="AU3533" s="304">
        <f t="shared" si="1168"/>
        <v>0</v>
      </c>
      <c r="AV3533" s="304">
        <f t="shared" si="1169"/>
        <v>0</v>
      </c>
      <c r="AW3533" s="304">
        <f t="shared" si="1170"/>
        <v>0</v>
      </c>
      <c r="AX3533" s="304">
        <f t="shared" si="1171"/>
        <v>0</v>
      </c>
      <c r="AY3533" s="304">
        <f t="shared" si="1172"/>
        <v>0</v>
      </c>
      <c r="AZ3533" s="304">
        <f t="shared" si="1173"/>
        <v>0</v>
      </c>
      <c r="BA3533" s="304">
        <f t="shared" si="1174"/>
        <v>0</v>
      </c>
      <c r="BB3533" s="304">
        <f t="shared" si="1175"/>
        <v>0</v>
      </c>
      <c r="BC3533" s="304">
        <f t="shared" si="1176"/>
        <v>0</v>
      </c>
      <c r="BD3533" s="304">
        <f t="shared" si="1177"/>
        <v>0</v>
      </c>
      <c r="BE3533" s="304">
        <f>IFERROR(IF(VLOOKUP($C3533,Listen!$A$2:$F$45,6,0)="Ja",BB3533-MAX(BC3533:BD3533),BB3533-BC3533),0)</f>
        <v>0</v>
      </c>
    </row>
    <row r="3534" spans="1:57" x14ac:dyDescent="0.25">
      <c r="A3534" s="320" t="str">
        <f>IF(AND(D3534&lt;&gt;0,C3534&lt;&gt;0,E3534&lt;&gt;0),IF(B3534&lt;&gt;0,CONCATENATE(B3534,"-AGr",VLOOKUP(C3534,Listen!$A$2:$D$45,4,FALSE),"-",D3534,"-",E3534,),CONCATENATE("AGr",VLOOKUP(C3534,Listen!$A$2:$D$45,4,FALSE),"-",D3534,"-",E3534)),"keine vollständige ID")</f>
        <v>keine vollständige ID</v>
      </c>
      <c r="B3534" s="301"/>
      <c r="C3534" s="287"/>
      <c r="D3534" s="34"/>
      <c r="E3534" s="306"/>
      <c r="F3534" s="116"/>
      <c r="G3534" s="17"/>
      <c r="H3534" s="17"/>
      <c r="I3534" s="17"/>
      <c r="J3534" s="17"/>
      <c r="K3534" s="17"/>
      <c r="L3534" s="17"/>
      <c r="M3534" s="17"/>
      <c r="N3534" s="17"/>
      <c r="O3534" s="116"/>
      <c r="P3534" s="117">
        <f>IF(D3534&gt;A_Stammdaten!$B$12,0,SUM(G3534,H3534,J3534,L3534:M3534)-SUM(I3534,K3534,N3534:O3534))</f>
        <v>0</v>
      </c>
      <c r="Q3534" s="17"/>
      <c r="R3534" s="17"/>
      <c r="S3534" s="17"/>
      <c r="T3534" s="17"/>
      <c r="U3534" s="62">
        <f t="shared" si="1157"/>
        <v>0</v>
      </c>
      <c r="V3534" s="34"/>
      <c r="W3534" s="34"/>
      <c r="X3534" s="34"/>
      <c r="Y3534" s="34"/>
      <c r="Z3534" s="34"/>
      <c r="AA3534" s="63" t="str">
        <f t="shared" si="1158"/>
        <v>-</v>
      </c>
      <c r="AB3534" s="63" t="str">
        <f t="shared" si="1159"/>
        <v>-</v>
      </c>
      <c r="AC3534" s="63">
        <f>IF(ISBLANK($C3534),0,VLOOKUP($C3534,Listen!$A$2:$C$45,2,FALSE))</f>
        <v>0</v>
      </c>
      <c r="AD3534" s="63">
        <f>IF(ISBLANK($C3534),0,VLOOKUP($C3534,Listen!$A$2:$C$45,3,FALSE))</f>
        <v>0</v>
      </c>
      <c r="AE3534" s="49">
        <f t="shared" si="1160"/>
        <v>0</v>
      </c>
      <c r="AF3534" s="49">
        <f t="shared" si="1160"/>
        <v>0</v>
      </c>
      <c r="AG3534" s="49">
        <f>IFERROR(IF(OR($V3534&lt;&gt;"Ja",VLOOKUP($C3534,Listen!$A$2:$F$45,5,0)="Nein",D3534&lt;IF(C3534="LNG Anbindungsanlagen gemäß separater Festlegung",2022,2023)),$AC3534,$AA3534),0)</f>
        <v>0</v>
      </c>
      <c r="AH3534" s="49">
        <f>IFERROR(IF(OR($V3534&lt;&gt;"Ja",VLOOKUP($C3534,Listen!$A$2:$F$45,5,0)="Nein",D3534&lt;IF(C3534="LNG Anbindungsanlagen gemäß separater Festlegung",2022,2023)),$AC3534,$AA3534),0)</f>
        <v>0</v>
      </c>
      <c r="AI3534" s="49">
        <f>IFERROR(IF(OR($W3534&lt;&gt;"Ja",VLOOKUP($C3534,Listen!$A$2:$F$45,6,0)="Nein"),$AC3534,$AB3534),0)</f>
        <v>0</v>
      </c>
      <c r="AJ3534" s="49">
        <f>IFERROR(IF(OR($W3534&lt;&gt;"Ja",VLOOKUP($C3534,Listen!$A$2:$F$45,6,0)="Nein"),$AC3534,$AB3534),0)</f>
        <v>0</v>
      </c>
      <c r="AK3534" s="49">
        <f>IFERROR(IF(OR($W3534&lt;&gt;"Ja",VLOOKUP($C3534,Listen!$A$2:$F$45,6,0)="Nein"),$AC3534,$AB3534),0)</f>
        <v>0</v>
      </c>
      <c r="AL3534" s="51">
        <f t="shared" si="1161"/>
        <v>0</v>
      </c>
      <c r="AM3534" s="296">
        <f>IFERROR(IF(VLOOKUP($C3534,Listen!$A$2:$F$45,6,0)="Ja",MAX(BC3534:BD3534),D_SAV!$BC3534),0)</f>
        <v>0</v>
      </c>
      <c r="AN3534" s="51">
        <f t="shared" si="1162"/>
        <v>0</v>
      </c>
      <c r="AP3534" s="304">
        <f t="shared" si="1163"/>
        <v>0</v>
      </c>
      <c r="AQ3534" s="304">
        <f t="shared" si="1164"/>
        <v>0</v>
      </c>
      <c r="AR3534" s="304">
        <f t="shared" si="1165"/>
        <v>0</v>
      </c>
      <c r="AS3534" s="304">
        <f t="shared" si="1166"/>
        <v>0</v>
      </c>
      <c r="AT3534" s="304">
        <f t="shared" si="1167"/>
        <v>0</v>
      </c>
      <c r="AU3534" s="304">
        <f t="shared" si="1168"/>
        <v>0</v>
      </c>
      <c r="AV3534" s="304">
        <f t="shared" si="1169"/>
        <v>0</v>
      </c>
      <c r="AW3534" s="304">
        <f t="shared" si="1170"/>
        <v>0</v>
      </c>
      <c r="AX3534" s="304">
        <f t="shared" si="1171"/>
        <v>0</v>
      </c>
      <c r="AY3534" s="304">
        <f t="shared" si="1172"/>
        <v>0</v>
      </c>
      <c r="AZ3534" s="304">
        <f t="shared" si="1173"/>
        <v>0</v>
      </c>
      <c r="BA3534" s="304">
        <f t="shared" si="1174"/>
        <v>0</v>
      </c>
      <c r="BB3534" s="304">
        <f t="shared" si="1175"/>
        <v>0</v>
      </c>
      <c r="BC3534" s="304">
        <f t="shared" si="1176"/>
        <v>0</v>
      </c>
      <c r="BD3534" s="304">
        <f t="shared" si="1177"/>
        <v>0</v>
      </c>
      <c r="BE3534" s="304">
        <f>IFERROR(IF(VLOOKUP($C3534,Listen!$A$2:$F$45,6,0)="Ja",BB3534-MAX(BC3534:BD3534),BB3534-BC3534),0)</f>
        <v>0</v>
      </c>
    </row>
    <row r="3535" spans="1:57" x14ac:dyDescent="0.25">
      <c r="A3535" s="320" t="str">
        <f>IF(AND(D3535&lt;&gt;0,C3535&lt;&gt;0,E3535&lt;&gt;0),IF(B3535&lt;&gt;0,CONCATENATE(B3535,"-AGr",VLOOKUP(C3535,Listen!$A$2:$D$45,4,FALSE),"-",D3535,"-",E3535,),CONCATENATE("AGr",VLOOKUP(C3535,Listen!$A$2:$D$45,4,FALSE),"-",D3535,"-",E3535)),"keine vollständige ID")</f>
        <v>keine vollständige ID</v>
      </c>
      <c r="B3535" s="301"/>
      <c r="C3535" s="287"/>
      <c r="D3535" s="34"/>
      <c r="E3535" s="306"/>
      <c r="F3535" s="116"/>
      <c r="G3535" s="17"/>
      <c r="H3535" s="17"/>
      <c r="I3535" s="17"/>
      <c r="J3535" s="17"/>
      <c r="K3535" s="17"/>
      <c r="L3535" s="17"/>
      <c r="M3535" s="17"/>
      <c r="N3535" s="17"/>
      <c r="O3535" s="116"/>
      <c r="P3535" s="117">
        <f>IF(D3535&gt;A_Stammdaten!$B$12,0,SUM(G3535,H3535,J3535,L3535:M3535)-SUM(I3535,K3535,N3535:O3535))</f>
        <v>0</v>
      </c>
      <c r="Q3535" s="17"/>
      <c r="R3535" s="17"/>
      <c r="S3535" s="17"/>
      <c r="T3535" s="17"/>
      <c r="U3535" s="62">
        <f t="shared" si="1157"/>
        <v>0</v>
      </c>
      <c r="V3535" s="34"/>
      <c r="W3535" s="34"/>
      <c r="X3535" s="34"/>
      <c r="Y3535" s="34"/>
      <c r="Z3535" s="34"/>
      <c r="AA3535" s="63" t="str">
        <f t="shared" si="1158"/>
        <v>-</v>
      </c>
      <c r="AB3535" s="63" t="str">
        <f t="shared" si="1159"/>
        <v>-</v>
      </c>
      <c r="AC3535" s="63">
        <f>IF(ISBLANK($C3535),0,VLOOKUP($C3535,Listen!$A$2:$C$45,2,FALSE))</f>
        <v>0</v>
      </c>
      <c r="AD3535" s="63">
        <f>IF(ISBLANK($C3535),0,VLOOKUP($C3535,Listen!$A$2:$C$45,3,FALSE))</f>
        <v>0</v>
      </c>
      <c r="AE3535" s="49">
        <f t="shared" si="1160"/>
        <v>0</v>
      </c>
      <c r="AF3535" s="49">
        <f t="shared" si="1160"/>
        <v>0</v>
      </c>
      <c r="AG3535" s="49">
        <f>IFERROR(IF(OR($V3535&lt;&gt;"Ja",VLOOKUP($C3535,Listen!$A$2:$F$45,5,0)="Nein",D3535&lt;IF(C3535="LNG Anbindungsanlagen gemäß separater Festlegung",2022,2023)),$AC3535,$AA3535),0)</f>
        <v>0</v>
      </c>
      <c r="AH3535" s="49">
        <f>IFERROR(IF(OR($V3535&lt;&gt;"Ja",VLOOKUP($C3535,Listen!$A$2:$F$45,5,0)="Nein",D3535&lt;IF(C3535="LNG Anbindungsanlagen gemäß separater Festlegung",2022,2023)),$AC3535,$AA3535),0)</f>
        <v>0</v>
      </c>
      <c r="AI3535" s="49">
        <f>IFERROR(IF(OR($W3535&lt;&gt;"Ja",VLOOKUP($C3535,Listen!$A$2:$F$45,6,0)="Nein"),$AC3535,$AB3535),0)</f>
        <v>0</v>
      </c>
      <c r="AJ3535" s="49">
        <f>IFERROR(IF(OR($W3535&lt;&gt;"Ja",VLOOKUP($C3535,Listen!$A$2:$F$45,6,0)="Nein"),$AC3535,$AB3535),0)</f>
        <v>0</v>
      </c>
      <c r="AK3535" s="49">
        <f>IFERROR(IF(OR($W3535&lt;&gt;"Ja",VLOOKUP($C3535,Listen!$A$2:$F$45,6,0)="Nein"),$AC3535,$AB3535),0)</f>
        <v>0</v>
      </c>
      <c r="AL3535" s="51">
        <f t="shared" si="1161"/>
        <v>0</v>
      </c>
      <c r="AM3535" s="296">
        <f>IFERROR(IF(VLOOKUP($C3535,Listen!$A$2:$F$45,6,0)="Ja",MAX(BC3535:BD3535),D_SAV!$BC3535),0)</f>
        <v>0</v>
      </c>
      <c r="AN3535" s="51">
        <f t="shared" si="1162"/>
        <v>0</v>
      </c>
      <c r="AP3535" s="304">
        <f t="shared" si="1163"/>
        <v>0</v>
      </c>
      <c r="AQ3535" s="304">
        <f t="shared" si="1164"/>
        <v>0</v>
      </c>
      <c r="AR3535" s="304">
        <f t="shared" si="1165"/>
        <v>0</v>
      </c>
      <c r="AS3535" s="304">
        <f t="shared" si="1166"/>
        <v>0</v>
      </c>
      <c r="AT3535" s="304">
        <f t="shared" si="1167"/>
        <v>0</v>
      </c>
      <c r="AU3535" s="304">
        <f t="shared" si="1168"/>
        <v>0</v>
      </c>
      <c r="AV3535" s="304">
        <f t="shared" si="1169"/>
        <v>0</v>
      </c>
      <c r="AW3535" s="304">
        <f t="shared" si="1170"/>
        <v>0</v>
      </c>
      <c r="AX3535" s="304">
        <f t="shared" si="1171"/>
        <v>0</v>
      </c>
      <c r="AY3535" s="304">
        <f t="shared" si="1172"/>
        <v>0</v>
      </c>
      <c r="AZ3535" s="304">
        <f t="shared" si="1173"/>
        <v>0</v>
      </c>
      <c r="BA3535" s="304">
        <f t="shared" si="1174"/>
        <v>0</v>
      </c>
      <c r="BB3535" s="304">
        <f t="shared" si="1175"/>
        <v>0</v>
      </c>
      <c r="BC3535" s="304">
        <f t="shared" si="1176"/>
        <v>0</v>
      </c>
      <c r="BD3535" s="304">
        <f t="shared" si="1177"/>
        <v>0</v>
      </c>
      <c r="BE3535" s="304">
        <f>IFERROR(IF(VLOOKUP($C3535,Listen!$A$2:$F$45,6,0)="Ja",BB3535-MAX(BC3535:BD3535),BB3535-BC3535),0)</f>
        <v>0</v>
      </c>
    </row>
    <row r="3536" spans="1:57" x14ac:dyDescent="0.25">
      <c r="A3536" s="320" t="str">
        <f>IF(AND(D3536&lt;&gt;0,C3536&lt;&gt;0,E3536&lt;&gt;0),IF(B3536&lt;&gt;0,CONCATENATE(B3536,"-AGr",VLOOKUP(C3536,Listen!$A$2:$D$45,4,FALSE),"-",D3536,"-",E3536,),CONCATENATE("AGr",VLOOKUP(C3536,Listen!$A$2:$D$45,4,FALSE),"-",D3536,"-",E3536)),"keine vollständige ID")</f>
        <v>keine vollständige ID</v>
      </c>
      <c r="B3536" s="301"/>
      <c r="C3536" s="287"/>
      <c r="D3536" s="34"/>
      <c r="E3536" s="306"/>
      <c r="F3536" s="116"/>
      <c r="G3536" s="17"/>
      <c r="H3536" s="17"/>
      <c r="I3536" s="17"/>
      <c r="J3536" s="17"/>
      <c r="K3536" s="17"/>
      <c r="L3536" s="17"/>
      <c r="M3536" s="17"/>
      <c r="N3536" s="17"/>
      <c r="O3536" s="116"/>
      <c r="P3536" s="117">
        <f>IF(D3536&gt;A_Stammdaten!$B$12,0,SUM(G3536,H3536,J3536,L3536:M3536)-SUM(I3536,K3536,N3536:O3536))</f>
        <v>0</v>
      </c>
      <c r="Q3536" s="17"/>
      <c r="R3536" s="17"/>
      <c r="S3536" s="17"/>
      <c r="T3536" s="17"/>
      <c r="U3536" s="62">
        <f t="shared" si="1157"/>
        <v>0</v>
      </c>
      <c r="V3536" s="34"/>
      <c r="W3536" s="34"/>
      <c r="X3536" s="34"/>
      <c r="Y3536" s="34"/>
      <c r="Z3536" s="34"/>
      <c r="AA3536" s="63" t="str">
        <f t="shared" si="1158"/>
        <v>-</v>
      </c>
      <c r="AB3536" s="63" t="str">
        <f t="shared" si="1159"/>
        <v>-</v>
      </c>
      <c r="AC3536" s="63">
        <f>IF(ISBLANK($C3536),0,VLOOKUP($C3536,Listen!$A$2:$C$45,2,FALSE))</f>
        <v>0</v>
      </c>
      <c r="AD3536" s="63">
        <f>IF(ISBLANK($C3536),0,VLOOKUP($C3536,Listen!$A$2:$C$45,3,FALSE))</f>
        <v>0</v>
      </c>
      <c r="AE3536" s="49">
        <f t="shared" si="1160"/>
        <v>0</v>
      </c>
      <c r="AF3536" s="49">
        <f t="shared" si="1160"/>
        <v>0</v>
      </c>
      <c r="AG3536" s="49">
        <f>IFERROR(IF(OR($V3536&lt;&gt;"Ja",VLOOKUP($C3536,Listen!$A$2:$F$45,5,0)="Nein",D3536&lt;IF(C3536="LNG Anbindungsanlagen gemäß separater Festlegung",2022,2023)),$AC3536,$AA3536),0)</f>
        <v>0</v>
      </c>
      <c r="AH3536" s="49">
        <f>IFERROR(IF(OR($V3536&lt;&gt;"Ja",VLOOKUP($C3536,Listen!$A$2:$F$45,5,0)="Nein",D3536&lt;IF(C3536="LNG Anbindungsanlagen gemäß separater Festlegung",2022,2023)),$AC3536,$AA3536),0)</f>
        <v>0</v>
      </c>
      <c r="AI3536" s="49">
        <f>IFERROR(IF(OR($W3536&lt;&gt;"Ja",VLOOKUP($C3536,Listen!$A$2:$F$45,6,0)="Nein"),$AC3536,$AB3536),0)</f>
        <v>0</v>
      </c>
      <c r="AJ3536" s="49">
        <f>IFERROR(IF(OR($W3536&lt;&gt;"Ja",VLOOKUP($C3536,Listen!$A$2:$F$45,6,0)="Nein"),$AC3536,$AB3536),0)</f>
        <v>0</v>
      </c>
      <c r="AK3536" s="49">
        <f>IFERROR(IF(OR($W3536&lt;&gt;"Ja",VLOOKUP($C3536,Listen!$A$2:$F$45,6,0)="Nein"),$AC3536,$AB3536),0)</f>
        <v>0</v>
      </c>
      <c r="AL3536" s="51">
        <f t="shared" si="1161"/>
        <v>0</v>
      </c>
      <c r="AM3536" s="296">
        <f>IFERROR(IF(VLOOKUP($C3536,Listen!$A$2:$F$45,6,0)="Ja",MAX(BC3536:BD3536),D_SAV!$BC3536),0)</f>
        <v>0</v>
      </c>
      <c r="AN3536" s="51">
        <f t="shared" si="1162"/>
        <v>0</v>
      </c>
      <c r="AP3536" s="304">
        <f t="shared" si="1163"/>
        <v>0</v>
      </c>
      <c r="AQ3536" s="304">
        <f t="shared" si="1164"/>
        <v>0</v>
      </c>
      <c r="AR3536" s="304">
        <f t="shared" si="1165"/>
        <v>0</v>
      </c>
      <c r="AS3536" s="304">
        <f t="shared" si="1166"/>
        <v>0</v>
      </c>
      <c r="AT3536" s="304">
        <f t="shared" si="1167"/>
        <v>0</v>
      </c>
      <c r="AU3536" s="304">
        <f t="shared" si="1168"/>
        <v>0</v>
      </c>
      <c r="AV3536" s="304">
        <f t="shared" si="1169"/>
        <v>0</v>
      </c>
      <c r="AW3536" s="304">
        <f t="shared" si="1170"/>
        <v>0</v>
      </c>
      <c r="AX3536" s="304">
        <f t="shared" si="1171"/>
        <v>0</v>
      </c>
      <c r="AY3536" s="304">
        <f t="shared" si="1172"/>
        <v>0</v>
      </c>
      <c r="AZ3536" s="304">
        <f t="shared" si="1173"/>
        <v>0</v>
      </c>
      <c r="BA3536" s="304">
        <f t="shared" si="1174"/>
        <v>0</v>
      </c>
      <c r="BB3536" s="304">
        <f t="shared" si="1175"/>
        <v>0</v>
      </c>
      <c r="BC3536" s="304">
        <f t="shared" si="1176"/>
        <v>0</v>
      </c>
      <c r="BD3536" s="304">
        <f t="shared" si="1177"/>
        <v>0</v>
      </c>
      <c r="BE3536" s="304">
        <f>IFERROR(IF(VLOOKUP($C3536,Listen!$A$2:$F$45,6,0)="Ja",BB3536-MAX(BC3536:BD3536),BB3536-BC3536),0)</f>
        <v>0</v>
      </c>
    </row>
    <row r="3537" spans="1:57" x14ac:dyDescent="0.25">
      <c r="A3537" s="320" t="str">
        <f>IF(AND(D3537&lt;&gt;0,C3537&lt;&gt;0,E3537&lt;&gt;0),IF(B3537&lt;&gt;0,CONCATENATE(B3537,"-AGr",VLOOKUP(C3537,Listen!$A$2:$D$45,4,FALSE),"-",D3537,"-",E3537,),CONCATENATE("AGr",VLOOKUP(C3537,Listen!$A$2:$D$45,4,FALSE),"-",D3537,"-",E3537)),"keine vollständige ID")</f>
        <v>keine vollständige ID</v>
      </c>
      <c r="B3537" s="301"/>
      <c r="C3537" s="287"/>
      <c r="D3537" s="34"/>
      <c r="E3537" s="306"/>
      <c r="F3537" s="116"/>
      <c r="G3537" s="17"/>
      <c r="H3537" s="17"/>
      <c r="I3537" s="17"/>
      <c r="J3537" s="17"/>
      <c r="K3537" s="17"/>
      <c r="L3537" s="17"/>
      <c r="M3537" s="17"/>
      <c r="N3537" s="17"/>
      <c r="O3537" s="116"/>
      <c r="P3537" s="117">
        <f>IF(D3537&gt;A_Stammdaten!$B$12,0,SUM(G3537,H3537,J3537,L3537:M3537)-SUM(I3537,K3537,N3537:O3537))</f>
        <v>0</v>
      </c>
      <c r="Q3537" s="17"/>
      <c r="R3537" s="17"/>
      <c r="S3537" s="17"/>
      <c r="T3537" s="17"/>
      <c r="U3537" s="62">
        <f t="shared" si="1157"/>
        <v>0</v>
      </c>
      <c r="V3537" s="34"/>
      <c r="W3537" s="34"/>
      <c r="X3537" s="34"/>
      <c r="Y3537" s="34"/>
      <c r="Z3537" s="34"/>
      <c r="AA3537" s="63" t="str">
        <f t="shared" si="1158"/>
        <v>-</v>
      </c>
      <c r="AB3537" s="63" t="str">
        <f t="shared" si="1159"/>
        <v>-</v>
      </c>
      <c r="AC3537" s="63">
        <f>IF(ISBLANK($C3537),0,VLOOKUP($C3537,Listen!$A$2:$C$45,2,FALSE))</f>
        <v>0</v>
      </c>
      <c r="AD3537" s="63">
        <f>IF(ISBLANK($C3537),0,VLOOKUP($C3537,Listen!$A$2:$C$45,3,FALSE))</f>
        <v>0</v>
      </c>
      <c r="AE3537" s="49">
        <f t="shared" si="1160"/>
        <v>0</v>
      </c>
      <c r="AF3537" s="49">
        <f t="shared" si="1160"/>
        <v>0</v>
      </c>
      <c r="AG3537" s="49">
        <f>IFERROR(IF(OR($V3537&lt;&gt;"Ja",VLOOKUP($C3537,Listen!$A$2:$F$45,5,0)="Nein",D3537&lt;IF(C3537="LNG Anbindungsanlagen gemäß separater Festlegung",2022,2023)),$AC3537,$AA3537),0)</f>
        <v>0</v>
      </c>
      <c r="AH3537" s="49">
        <f>IFERROR(IF(OR($V3537&lt;&gt;"Ja",VLOOKUP($C3537,Listen!$A$2:$F$45,5,0)="Nein",D3537&lt;IF(C3537="LNG Anbindungsanlagen gemäß separater Festlegung",2022,2023)),$AC3537,$AA3537),0)</f>
        <v>0</v>
      </c>
      <c r="AI3537" s="49">
        <f>IFERROR(IF(OR($W3537&lt;&gt;"Ja",VLOOKUP($C3537,Listen!$A$2:$F$45,6,0)="Nein"),$AC3537,$AB3537),0)</f>
        <v>0</v>
      </c>
      <c r="AJ3537" s="49">
        <f>IFERROR(IF(OR($W3537&lt;&gt;"Ja",VLOOKUP($C3537,Listen!$A$2:$F$45,6,0)="Nein"),$AC3537,$AB3537),0)</f>
        <v>0</v>
      </c>
      <c r="AK3537" s="49">
        <f>IFERROR(IF(OR($W3537&lt;&gt;"Ja",VLOOKUP($C3537,Listen!$A$2:$F$45,6,0)="Nein"),$AC3537,$AB3537),0)</f>
        <v>0</v>
      </c>
      <c r="AL3537" s="51">
        <f t="shared" si="1161"/>
        <v>0</v>
      </c>
      <c r="AM3537" s="296">
        <f>IFERROR(IF(VLOOKUP($C3537,Listen!$A$2:$F$45,6,0)="Ja",MAX(BC3537:BD3537),D_SAV!$BC3537),0)</f>
        <v>0</v>
      </c>
      <c r="AN3537" s="51">
        <f t="shared" si="1162"/>
        <v>0</v>
      </c>
      <c r="AP3537" s="304">
        <f t="shared" si="1163"/>
        <v>0</v>
      </c>
      <c r="AQ3537" s="304">
        <f t="shared" si="1164"/>
        <v>0</v>
      </c>
      <c r="AR3537" s="304">
        <f t="shared" si="1165"/>
        <v>0</v>
      </c>
      <c r="AS3537" s="304">
        <f t="shared" si="1166"/>
        <v>0</v>
      </c>
      <c r="AT3537" s="304">
        <f t="shared" si="1167"/>
        <v>0</v>
      </c>
      <c r="AU3537" s="304">
        <f t="shared" si="1168"/>
        <v>0</v>
      </c>
      <c r="AV3537" s="304">
        <f t="shared" si="1169"/>
        <v>0</v>
      </c>
      <c r="AW3537" s="304">
        <f t="shared" si="1170"/>
        <v>0</v>
      </c>
      <c r="AX3537" s="304">
        <f t="shared" si="1171"/>
        <v>0</v>
      </c>
      <c r="AY3537" s="304">
        <f t="shared" si="1172"/>
        <v>0</v>
      </c>
      <c r="AZ3537" s="304">
        <f t="shared" si="1173"/>
        <v>0</v>
      </c>
      <c r="BA3537" s="304">
        <f t="shared" si="1174"/>
        <v>0</v>
      </c>
      <c r="BB3537" s="304">
        <f t="shared" si="1175"/>
        <v>0</v>
      </c>
      <c r="BC3537" s="304">
        <f t="shared" si="1176"/>
        <v>0</v>
      </c>
      <c r="BD3537" s="304">
        <f t="shared" si="1177"/>
        <v>0</v>
      </c>
      <c r="BE3537" s="304">
        <f>IFERROR(IF(VLOOKUP($C3537,Listen!$A$2:$F$45,6,0)="Ja",BB3537-MAX(BC3537:BD3537),BB3537-BC3537),0)</f>
        <v>0</v>
      </c>
    </row>
    <row r="3538" spans="1:57" x14ac:dyDescent="0.25">
      <c r="A3538" s="320" t="str">
        <f>IF(AND(D3538&lt;&gt;0,C3538&lt;&gt;0,E3538&lt;&gt;0),IF(B3538&lt;&gt;0,CONCATENATE(B3538,"-AGr",VLOOKUP(C3538,Listen!$A$2:$D$45,4,FALSE),"-",D3538,"-",E3538,),CONCATENATE("AGr",VLOOKUP(C3538,Listen!$A$2:$D$45,4,FALSE),"-",D3538,"-",E3538)),"keine vollständige ID")</f>
        <v>keine vollständige ID</v>
      </c>
      <c r="B3538" s="301"/>
      <c r="C3538" s="287"/>
      <c r="D3538" s="34"/>
      <c r="E3538" s="306"/>
      <c r="F3538" s="116"/>
      <c r="G3538" s="17"/>
      <c r="H3538" s="17"/>
      <c r="I3538" s="17"/>
      <c r="J3538" s="17"/>
      <c r="K3538" s="17"/>
      <c r="L3538" s="17"/>
      <c r="M3538" s="17"/>
      <c r="N3538" s="17"/>
      <c r="O3538" s="116"/>
      <c r="P3538" s="117">
        <f>IF(D3538&gt;A_Stammdaten!$B$12,0,SUM(G3538,H3538,J3538,L3538:M3538)-SUM(I3538,K3538,N3538:O3538))</f>
        <v>0</v>
      </c>
      <c r="Q3538" s="17"/>
      <c r="R3538" s="17"/>
      <c r="S3538" s="17"/>
      <c r="T3538" s="17"/>
      <c r="U3538" s="62">
        <f t="shared" si="1157"/>
        <v>0</v>
      </c>
      <c r="V3538" s="34"/>
      <c r="W3538" s="34"/>
      <c r="X3538" s="34"/>
      <c r="Y3538" s="34"/>
      <c r="Z3538" s="34"/>
      <c r="AA3538" s="63" t="str">
        <f t="shared" si="1158"/>
        <v>-</v>
      </c>
      <c r="AB3538" s="63" t="str">
        <f t="shared" si="1159"/>
        <v>-</v>
      </c>
      <c r="AC3538" s="63">
        <f>IF(ISBLANK($C3538),0,VLOOKUP($C3538,Listen!$A$2:$C$45,2,FALSE))</f>
        <v>0</v>
      </c>
      <c r="AD3538" s="63">
        <f>IF(ISBLANK($C3538),0,VLOOKUP($C3538,Listen!$A$2:$C$45,3,FALSE))</f>
        <v>0</v>
      </c>
      <c r="AE3538" s="49">
        <f t="shared" si="1160"/>
        <v>0</v>
      </c>
      <c r="AF3538" s="49">
        <f t="shared" si="1160"/>
        <v>0</v>
      </c>
      <c r="AG3538" s="49">
        <f>IFERROR(IF(OR($V3538&lt;&gt;"Ja",VLOOKUP($C3538,Listen!$A$2:$F$45,5,0)="Nein",D3538&lt;IF(C3538="LNG Anbindungsanlagen gemäß separater Festlegung",2022,2023)),$AC3538,$AA3538),0)</f>
        <v>0</v>
      </c>
      <c r="AH3538" s="49">
        <f>IFERROR(IF(OR($V3538&lt;&gt;"Ja",VLOOKUP($C3538,Listen!$A$2:$F$45,5,0)="Nein",D3538&lt;IF(C3538="LNG Anbindungsanlagen gemäß separater Festlegung",2022,2023)),$AC3538,$AA3538),0)</f>
        <v>0</v>
      </c>
      <c r="AI3538" s="49">
        <f>IFERROR(IF(OR($W3538&lt;&gt;"Ja",VLOOKUP($C3538,Listen!$A$2:$F$45,6,0)="Nein"),$AC3538,$AB3538),0)</f>
        <v>0</v>
      </c>
      <c r="AJ3538" s="49">
        <f>IFERROR(IF(OR($W3538&lt;&gt;"Ja",VLOOKUP($C3538,Listen!$A$2:$F$45,6,0)="Nein"),$AC3538,$AB3538),0)</f>
        <v>0</v>
      </c>
      <c r="AK3538" s="49">
        <f>IFERROR(IF(OR($W3538&lt;&gt;"Ja",VLOOKUP($C3538,Listen!$A$2:$F$45,6,0)="Nein"),$AC3538,$AB3538),0)</f>
        <v>0</v>
      </c>
      <c r="AL3538" s="51">
        <f t="shared" si="1161"/>
        <v>0</v>
      </c>
      <c r="AM3538" s="296">
        <f>IFERROR(IF(VLOOKUP($C3538,Listen!$A$2:$F$45,6,0)="Ja",MAX(BC3538:BD3538),D_SAV!$BC3538),0)</f>
        <v>0</v>
      </c>
      <c r="AN3538" s="51">
        <f t="shared" si="1162"/>
        <v>0</v>
      </c>
      <c r="AP3538" s="304">
        <f t="shared" si="1163"/>
        <v>0</v>
      </c>
      <c r="AQ3538" s="304">
        <f t="shared" si="1164"/>
        <v>0</v>
      </c>
      <c r="AR3538" s="304">
        <f t="shared" si="1165"/>
        <v>0</v>
      </c>
      <c r="AS3538" s="304">
        <f t="shared" si="1166"/>
        <v>0</v>
      </c>
      <c r="AT3538" s="304">
        <f t="shared" si="1167"/>
        <v>0</v>
      </c>
      <c r="AU3538" s="304">
        <f t="shared" si="1168"/>
        <v>0</v>
      </c>
      <c r="AV3538" s="304">
        <f t="shared" si="1169"/>
        <v>0</v>
      </c>
      <c r="AW3538" s="304">
        <f t="shared" si="1170"/>
        <v>0</v>
      </c>
      <c r="AX3538" s="304">
        <f t="shared" si="1171"/>
        <v>0</v>
      </c>
      <c r="AY3538" s="304">
        <f t="shared" si="1172"/>
        <v>0</v>
      </c>
      <c r="AZ3538" s="304">
        <f t="shared" si="1173"/>
        <v>0</v>
      </c>
      <c r="BA3538" s="304">
        <f t="shared" si="1174"/>
        <v>0</v>
      </c>
      <c r="BB3538" s="304">
        <f t="shared" si="1175"/>
        <v>0</v>
      </c>
      <c r="BC3538" s="304">
        <f t="shared" si="1176"/>
        <v>0</v>
      </c>
      <c r="BD3538" s="304">
        <f t="shared" si="1177"/>
        <v>0</v>
      </c>
      <c r="BE3538" s="304">
        <f>IFERROR(IF(VLOOKUP($C3538,Listen!$A$2:$F$45,6,0)="Ja",BB3538-MAX(BC3538:BD3538),BB3538-BC3538),0)</f>
        <v>0</v>
      </c>
    </row>
    <row r="3539" spans="1:57" x14ac:dyDescent="0.25">
      <c r="A3539" s="320" t="str">
        <f>IF(AND(D3539&lt;&gt;0,C3539&lt;&gt;0,E3539&lt;&gt;0),IF(B3539&lt;&gt;0,CONCATENATE(B3539,"-AGr",VLOOKUP(C3539,Listen!$A$2:$D$45,4,FALSE),"-",D3539,"-",E3539,),CONCATENATE("AGr",VLOOKUP(C3539,Listen!$A$2:$D$45,4,FALSE),"-",D3539,"-",E3539)),"keine vollständige ID")</f>
        <v>keine vollständige ID</v>
      </c>
      <c r="B3539" s="301"/>
      <c r="C3539" s="287"/>
      <c r="D3539" s="34"/>
      <c r="E3539" s="306"/>
      <c r="F3539" s="116"/>
      <c r="G3539" s="17"/>
      <c r="H3539" s="17"/>
      <c r="I3539" s="17"/>
      <c r="J3539" s="17"/>
      <c r="K3539" s="17"/>
      <c r="L3539" s="17"/>
      <c r="M3539" s="17"/>
      <c r="N3539" s="17"/>
      <c r="O3539" s="116"/>
      <c r="P3539" s="117">
        <f>IF(D3539&gt;A_Stammdaten!$B$12,0,SUM(G3539,H3539,J3539,L3539:M3539)-SUM(I3539,K3539,N3539:O3539))</f>
        <v>0</v>
      </c>
      <c r="Q3539" s="17"/>
      <c r="R3539" s="17"/>
      <c r="S3539" s="17"/>
      <c r="T3539" s="17"/>
      <c r="U3539" s="62">
        <f t="shared" si="1157"/>
        <v>0</v>
      </c>
      <c r="V3539" s="34"/>
      <c r="W3539" s="34"/>
      <c r="X3539" s="34"/>
      <c r="Y3539" s="34"/>
      <c r="Z3539" s="34"/>
      <c r="AA3539" s="63" t="str">
        <f t="shared" si="1158"/>
        <v>-</v>
      </c>
      <c r="AB3539" s="63" t="str">
        <f t="shared" si="1159"/>
        <v>-</v>
      </c>
      <c r="AC3539" s="63">
        <f>IF(ISBLANK($C3539),0,VLOOKUP($C3539,Listen!$A$2:$C$45,2,FALSE))</f>
        <v>0</v>
      </c>
      <c r="AD3539" s="63">
        <f>IF(ISBLANK($C3539),0,VLOOKUP($C3539,Listen!$A$2:$C$45,3,FALSE))</f>
        <v>0</v>
      </c>
      <c r="AE3539" s="49">
        <f t="shared" si="1160"/>
        <v>0</v>
      </c>
      <c r="AF3539" s="49">
        <f t="shared" si="1160"/>
        <v>0</v>
      </c>
      <c r="AG3539" s="49">
        <f>IFERROR(IF(OR($V3539&lt;&gt;"Ja",VLOOKUP($C3539,Listen!$A$2:$F$45,5,0)="Nein",D3539&lt;IF(C3539="LNG Anbindungsanlagen gemäß separater Festlegung",2022,2023)),$AC3539,$AA3539),0)</f>
        <v>0</v>
      </c>
      <c r="AH3539" s="49">
        <f>IFERROR(IF(OR($V3539&lt;&gt;"Ja",VLOOKUP($C3539,Listen!$A$2:$F$45,5,0)="Nein",D3539&lt;IF(C3539="LNG Anbindungsanlagen gemäß separater Festlegung",2022,2023)),$AC3539,$AA3539),0)</f>
        <v>0</v>
      </c>
      <c r="AI3539" s="49">
        <f>IFERROR(IF(OR($W3539&lt;&gt;"Ja",VLOOKUP($C3539,Listen!$A$2:$F$45,6,0)="Nein"),$AC3539,$AB3539),0)</f>
        <v>0</v>
      </c>
      <c r="AJ3539" s="49">
        <f>IFERROR(IF(OR($W3539&lt;&gt;"Ja",VLOOKUP($C3539,Listen!$A$2:$F$45,6,0)="Nein"),$AC3539,$AB3539),0)</f>
        <v>0</v>
      </c>
      <c r="AK3539" s="49">
        <f>IFERROR(IF(OR($W3539&lt;&gt;"Ja",VLOOKUP($C3539,Listen!$A$2:$F$45,6,0)="Nein"),$AC3539,$AB3539),0)</f>
        <v>0</v>
      </c>
      <c r="AL3539" s="51">
        <f t="shared" si="1161"/>
        <v>0</v>
      </c>
      <c r="AM3539" s="296">
        <f>IFERROR(IF(VLOOKUP($C3539,Listen!$A$2:$F$45,6,0)="Ja",MAX(BC3539:BD3539),D_SAV!$BC3539),0)</f>
        <v>0</v>
      </c>
      <c r="AN3539" s="51">
        <f t="shared" si="1162"/>
        <v>0</v>
      </c>
      <c r="AP3539" s="304">
        <f t="shared" si="1163"/>
        <v>0</v>
      </c>
      <c r="AQ3539" s="304">
        <f t="shared" si="1164"/>
        <v>0</v>
      </c>
      <c r="AR3539" s="304">
        <f t="shared" si="1165"/>
        <v>0</v>
      </c>
      <c r="AS3539" s="304">
        <f t="shared" si="1166"/>
        <v>0</v>
      </c>
      <c r="AT3539" s="304">
        <f t="shared" si="1167"/>
        <v>0</v>
      </c>
      <c r="AU3539" s="304">
        <f t="shared" si="1168"/>
        <v>0</v>
      </c>
      <c r="AV3539" s="304">
        <f t="shared" si="1169"/>
        <v>0</v>
      </c>
      <c r="AW3539" s="304">
        <f t="shared" si="1170"/>
        <v>0</v>
      </c>
      <c r="AX3539" s="304">
        <f t="shared" si="1171"/>
        <v>0</v>
      </c>
      <c r="AY3539" s="304">
        <f t="shared" si="1172"/>
        <v>0</v>
      </c>
      <c r="AZ3539" s="304">
        <f t="shared" si="1173"/>
        <v>0</v>
      </c>
      <c r="BA3539" s="304">
        <f t="shared" si="1174"/>
        <v>0</v>
      </c>
      <c r="BB3539" s="304">
        <f t="shared" si="1175"/>
        <v>0</v>
      </c>
      <c r="BC3539" s="304">
        <f t="shared" si="1176"/>
        <v>0</v>
      </c>
      <c r="BD3539" s="304">
        <f t="shared" si="1177"/>
        <v>0</v>
      </c>
      <c r="BE3539" s="304">
        <f>IFERROR(IF(VLOOKUP($C3539,Listen!$A$2:$F$45,6,0)="Ja",BB3539-MAX(BC3539:BD3539),BB3539-BC3539),0)</f>
        <v>0</v>
      </c>
    </row>
    <row r="3540" spans="1:57" x14ac:dyDescent="0.25">
      <c r="A3540" s="320" t="str">
        <f>IF(AND(D3540&lt;&gt;0,C3540&lt;&gt;0,E3540&lt;&gt;0),IF(B3540&lt;&gt;0,CONCATENATE(B3540,"-AGr",VLOOKUP(C3540,Listen!$A$2:$D$45,4,FALSE),"-",D3540,"-",E3540,),CONCATENATE("AGr",VLOOKUP(C3540,Listen!$A$2:$D$45,4,FALSE),"-",D3540,"-",E3540)),"keine vollständige ID")</f>
        <v>keine vollständige ID</v>
      </c>
      <c r="B3540" s="301"/>
      <c r="C3540" s="287"/>
      <c r="D3540" s="34"/>
      <c r="E3540" s="306"/>
      <c r="F3540" s="116"/>
      <c r="G3540" s="17"/>
      <c r="H3540" s="17"/>
      <c r="I3540" s="17"/>
      <c r="J3540" s="17"/>
      <c r="K3540" s="17"/>
      <c r="L3540" s="17"/>
      <c r="M3540" s="17"/>
      <c r="N3540" s="17"/>
      <c r="O3540" s="116"/>
      <c r="P3540" s="117">
        <f>IF(D3540&gt;A_Stammdaten!$B$12,0,SUM(G3540,H3540,J3540,L3540:M3540)-SUM(I3540,K3540,N3540:O3540))</f>
        <v>0</v>
      </c>
      <c r="Q3540" s="17"/>
      <c r="R3540" s="17"/>
      <c r="S3540" s="17"/>
      <c r="T3540" s="17"/>
      <c r="U3540" s="62">
        <f t="shared" si="1157"/>
        <v>0</v>
      </c>
      <c r="V3540" s="34"/>
      <c r="W3540" s="34"/>
      <c r="X3540" s="34"/>
      <c r="Y3540" s="34"/>
      <c r="Z3540" s="34"/>
      <c r="AA3540" s="63" t="str">
        <f t="shared" si="1158"/>
        <v>-</v>
      </c>
      <c r="AB3540" s="63" t="str">
        <f t="shared" si="1159"/>
        <v>-</v>
      </c>
      <c r="AC3540" s="63">
        <f>IF(ISBLANK($C3540),0,VLOOKUP($C3540,Listen!$A$2:$C$45,2,FALSE))</f>
        <v>0</v>
      </c>
      <c r="AD3540" s="63">
        <f>IF(ISBLANK($C3540),0,VLOOKUP($C3540,Listen!$A$2:$C$45,3,FALSE))</f>
        <v>0</v>
      </c>
      <c r="AE3540" s="49">
        <f t="shared" si="1160"/>
        <v>0</v>
      </c>
      <c r="AF3540" s="49">
        <f t="shared" si="1160"/>
        <v>0</v>
      </c>
      <c r="AG3540" s="49">
        <f>IFERROR(IF(OR($V3540&lt;&gt;"Ja",VLOOKUP($C3540,Listen!$A$2:$F$45,5,0)="Nein",D3540&lt;IF(C3540="LNG Anbindungsanlagen gemäß separater Festlegung",2022,2023)),$AC3540,$AA3540),0)</f>
        <v>0</v>
      </c>
      <c r="AH3540" s="49">
        <f>IFERROR(IF(OR($V3540&lt;&gt;"Ja",VLOOKUP($C3540,Listen!$A$2:$F$45,5,0)="Nein",D3540&lt;IF(C3540="LNG Anbindungsanlagen gemäß separater Festlegung",2022,2023)),$AC3540,$AA3540),0)</f>
        <v>0</v>
      </c>
      <c r="AI3540" s="49">
        <f>IFERROR(IF(OR($W3540&lt;&gt;"Ja",VLOOKUP($C3540,Listen!$A$2:$F$45,6,0)="Nein"),$AC3540,$AB3540),0)</f>
        <v>0</v>
      </c>
      <c r="AJ3540" s="49">
        <f>IFERROR(IF(OR($W3540&lt;&gt;"Ja",VLOOKUP($C3540,Listen!$A$2:$F$45,6,0)="Nein"),$AC3540,$AB3540),0)</f>
        <v>0</v>
      </c>
      <c r="AK3540" s="49">
        <f>IFERROR(IF(OR($W3540&lt;&gt;"Ja",VLOOKUP($C3540,Listen!$A$2:$F$45,6,0)="Nein"),$AC3540,$AB3540),0)</f>
        <v>0</v>
      </c>
      <c r="AL3540" s="51">
        <f t="shared" si="1161"/>
        <v>0</v>
      </c>
      <c r="AM3540" s="296">
        <f>IFERROR(IF(VLOOKUP($C3540,Listen!$A$2:$F$45,6,0)="Ja",MAX(BC3540:BD3540),D_SAV!$BC3540),0)</f>
        <v>0</v>
      </c>
      <c r="AN3540" s="51">
        <f t="shared" si="1162"/>
        <v>0</v>
      </c>
      <c r="AP3540" s="304">
        <f t="shared" si="1163"/>
        <v>0</v>
      </c>
      <c r="AQ3540" s="304">
        <f t="shared" si="1164"/>
        <v>0</v>
      </c>
      <c r="AR3540" s="304">
        <f t="shared" si="1165"/>
        <v>0</v>
      </c>
      <c r="AS3540" s="304">
        <f t="shared" si="1166"/>
        <v>0</v>
      </c>
      <c r="AT3540" s="304">
        <f t="shared" si="1167"/>
        <v>0</v>
      </c>
      <c r="AU3540" s="304">
        <f t="shared" si="1168"/>
        <v>0</v>
      </c>
      <c r="AV3540" s="304">
        <f t="shared" si="1169"/>
        <v>0</v>
      </c>
      <c r="AW3540" s="304">
        <f t="shared" si="1170"/>
        <v>0</v>
      </c>
      <c r="AX3540" s="304">
        <f t="shared" si="1171"/>
        <v>0</v>
      </c>
      <c r="AY3540" s="304">
        <f t="shared" si="1172"/>
        <v>0</v>
      </c>
      <c r="AZ3540" s="304">
        <f t="shared" si="1173"/>
        <v>0</v>
      </c>
      <c r="BA3540" s="304">
        <f t="shared" si="1174"/>
        <v>0</v>
      </c>
      <c r="BB3540" s="304">
        <f t="shared" si="1175"/>
        <v>0</v>
      </c>
      <c r="BC3540" s="304">
        <f t="shared" si="1176"/>
        <v>0</v>
      </c>
      <c r="BD3540" s="304">
        <f t="shared" si="1177"/>
        <v>0</v>
      </c>
      <c r="BE3540" s="304">
        <f>IFERROR(IF(VLOOKUP($C3540,Listen!$A$2:$F$45,6,0)="Ja",BB3540-MAX(BC3540:BD3540),BB3540-BC3540),0)</f>
        <v>0</v>
      </c>
    </row>
    <row r="3541" spans="1:57" x14ac:dyDescent="0.25">
      <c r="A3541" s="320" t="str">
        <f>IF(AND(D3541&lt;&gt;0,C3541&lt;&gt;0,E3541&lt;&gt;0),IF(B3541&lt;&gt;0,CONCATENATE(B3541,"-AGr",VLOOKUP(C3541,Listen!$A$2:$D$45,4,FALSE),"-",D3541,"-",E3541,),CONCATENATE("AGr",VLOOKUP(C3541,Listen!$A$2:$D$45,4,FALSE),"-",D3541,"-",E3541)),"keine vollständige ID")</f>
        <v>keine vollständige ID</v>
      </c>
      <c r="B3541" s="301"/>
      <c r="C3541" s="287"/>
      <c r="D3541" s="34"/>
      <c r="E3541" s="306"/>
      <c r="F3541" s="116"/>
      <c r="G3541" s="17"/>
      <c r="H3541" s="17"/>
      <c r="I3541" s="17"/>
      <c r="J3541" s="17"/>
      <c r="K3541" s="17"/>
      <c r="L3541" s="17"/>
      <c r="M3541" s="17"/>
      <c r="N3541" s="17"/>
      <c r="O3541" s="116"/>
      <c r="P3541" s="117">
        <f>IF(D3541&gt;A_Stammdaten!$B$12,0,SUM(G3541,H3541,J3541,L3541:M3541)-SUM(I3541,K3541,N3541:O3541))</f>
        <v>0</v>
      </c>
      <c r="Q3541" s="17"/>
      <c r="R3541" s="17"/>
      <c r="S3541" s="17"/>
      <c r="T3541" s="17"/>
      <c r="U3541" s="62">
        <f t="shared" si="1157"/>
        <v>0</v>
      </c>
      <c r="V3541" s="34"/>
      <c r="W3541" s="34"/>
      <c r="X3541" s="34"/>
      <c r="Y3541" s="34"/>
      <c r="Z3541" s="34"/>
      <c r="AA3541" s="63" t="str">
        <f t="shared" si="1158"/>
        <v>-</v>
      </c>
      <c r="AB3541" s="63" t="str">
        <f t="shared" si="1159"/>
        <v>-</v>
      </c>
      <c r="AC3541" s="63">
        <f>IF(ISBLANK($C3541),0,VLOOKUP($C3541,Listen!$A$2:$C$45,2,FALSE))</f>
        <v>0</v>
      </c>
      <c r="AD3541" s="63">
        <f>IF(ISBLANK($C3541),0,VLOOKUP($C3541,Listen!$A$2:$C$45,3,FALSE))</f>
        <v>0</v>
      </c>
      <c r="AE3541" s="49">
        <f t="shared" si="1160"/>
        <v>0</v>
      </c>
      <c r="AF3541" s="49">
        <f t="shared" si="1160"/>
        <v>0</v>
      </c>
      <c r="AG3541" s="49">
        <f>IFERROR(IF(OR($V3541&lt;&gt;"Ja",VLOOKUP($C3541,Listen!$A$2:$F$45,5,0)="Nein",D3541&lt;IF(C3541="LNG Anbindungsanlagen gemäß separater Festlegung",2022,2023)),$AC3541,$AA3541),0)</f>
        <v>0</v>
      </c>
      <c r="AH3541" s="49">
        <f>IFERROR(IF(OR($V3541&lt;&gt;"Ja",VLOOKUP($C3541,Listen!$A$2:$F$45,5,0)="Nein",D3541&lt;IF(C3541="LNG Anbindungsanlagen gemäß separater Festlegung",2022,2023)),$AC3541,$AA3541),0)</f>
        <v>0</v>
      </c>
      <c r="AI3541" s="49">
        <f>IFERROR(IF(OR($W3541&lt;&gt;"Ja",VLOOKUP($C3541,Listen!$A$2:$F$45,6,0)="Nein"),$AC3541,$AB3541),0)</f>
        <v>0</v>
      </c>
      <c r="AJ3541" s="49">
        <f>IFERROR(IF(OR($W3541&lt;&gt;"Ja",VLOOKUP($C3541,Listen!$A$2:$F$45,6,0)="Nein"),$AC3541,$AB3541),0)</f>
        <v>0</v>
      </c>
      <c r="AK3541" s="49">
        <f>IFERROR(IF(OR($W3541&lt;&gt;"Ja",VLOOKUP($C3541,Listen!$A$2:$F$45,6,0)="Nein"),$AC3541,$AB3541),0)</f>
        <v>0</v>
      </c>
      <c r="AL3541" s="51">
        <f t="shared" si="1161"/>
        <v>0</v>
      </c>
      <c r="AM3541" s="296">
        <f>IFERROR(IF(VLOOKUP($C3541,Listen!$A$2:$F$45,6,0)="Ja",MAX(BC3541:BD3541),D_SAV!$BC3541),0)</f>
        <v>0</v>
      </c>
      <c r="AN3541" s="51">
        <f t="shared" si="1162"/>
        <v>0</v>
      </c>
      <c r="AP3541" s="304">
        <f t="shared" si="1163"/>
        <v>0</v>
      </c>
      <c r="AQ3541" s="304">
        <f t="shared" si="1164"/>
        <v>0</v>
      </c>
      <c r="AR3541" s="304">
        <f t="shared" si="1165"/>
        <v>0</v>
      </c>
      <c r="AS3541" s="304">
        <f t="shared" si="1166"/>
        <v>0</v>
      </c>
      <c r="AT3541" s="304">
        <f t="shared" si="1167"/>
        <v>0</v>
      </c>
      <c r="AU3541" s="304">
        <f t="shared" si="1168"/>
        <v>0</v>
      </c>
      <c r="AV3541" s="304">
        <f t="shared" si="1169"/>
        <v>0</v>
      </c>
      <c r="AW3541" s="304">
        <f t="shared" si="1170"/>
        <v>0</v>
      </c>
      <c r="AX3541" s="304">
        <f t="shared" si="1171"/>
        <v>0</v>
      </c>
      <c r="AY3541" s="304">
        <f t="shared" si="1172"/>
        <v>0</v>
      </c>
      <c r="AZ3541" s="304">
        <f t="shared" si="1173"/>
        <v>0</v>
      </c>
      <c r="BA3541" s="304">
        <f t="shared" si="1174"/>
        <v>0</v>
      </c>
      <c r="BB3541" s="304">
        <f t="shared" si="1175"/>
        <v>0</v>
      </c>
      <c r="BC3541" s="304">
        <f t="shared" si="1176"/>
        <v>0</v>
      </c>
      <c r="BD3541" s="304">
        <f t="shared" si="1177"/>
        <v>0</v>
      </c>
      <c r="BE3541" s="304">
        <f>IFERROR(IF(VLOOKUP($C3541,Listen!$A$2:$F$45,6,0)="Ja",BB3541-MAX(BC3541:BD3541),BB3541-BC3541),0)</f>
        <v>0</v>
      </c>
    </row>
    <row r="3542" spans="1:57" x14ac:dyDescent="0.25">
      <c r="A3542" s="320" t="str">
        <f>IF(AND(D3542&lt;&gt;0,C3542&lt;&gt;0,E3542&lt;&gt;0),IF(B3542&lt;&gt;0,CONCATENATE(B3542,"-AGr",VLOOKUP(C3542,Listen!$A$2:$D$45,4,FALSE),"-",D3542,"-",E3542,),CONCATENATE("AGr",VLOOKUP(C3542,Listen!$A$2:$D$45,4,FALSE),"-",D3542,"-",E3542)),"keine vollständige ID")</f>
        <v>keine vollständige ID</v>
      </c>
      <c r="B3542" s="301"/>
      <c r="C3542" s="287"/>
      <c r="D3542" s="34"/>
      <c r="E3542" s="306"/>
      <c r="F3542" s="116"/>
      <c r="G3542" s="17"/>
      <c r="H3542" s="17"/>
      <c r="I3542" s="17"/>
      <c r="J3542" s="17"/>
      <c r="K3542" s="17"/>
      <c r="L3542" s="17"/>
      <c r="M3542" s="17"/>
      <c r="N3542" s="17"/>
      <c r="O3542" s="116"/>
      <c r="P3542" s="117">
        <f>IF(D3542&gt;A_Stammdaten!$B$12,0,SUM(G3542,H3542,J3542,L3542:M3542)-SUM(I3542,K3542,N3542:O3542))</f>
        <v>0</v>
      </c>
      <c r="Q3542" s="17"/>
      <c r="R3542" s="17"/>
      <c r="S3542" s="17"/>
      <c r="T3542" s="17"/>
      <c r="U3542" s="62">
        <f t="shared" si="1157"/>
        <v>0</v>
      </c>
      <c r="V3542" s="34"/>
      <c r="W3542" s="34"/>
      <c r="X3542" s="34"/>
      <c r="Y3542" s="34"/>
      <c r="Z3542" s="34"/>
      <c r="AA3542" s="63" t="str">
        <f t="shared" si="1158"/>
        <v>-</v>
      </c>
      <c r="AB3542" s="63" t="str">
        <f t="shared" si="1159"/>
        <v>-</v>
      </c>
      <c r="AC3542" s="63">
        <f>IF(ISBLANK($C3542),0,VLOOKUP($C3542,Listen!$A$2:$C$45,2,FALSE))</f>
        <v>0</v>
      </c>
      <c r="AD3542" s="63">
        <f>IF(ISBLANK($C3542),0,VLOOKUP($C3542,Listen!$A$2:$C$45,3,FALSE))</f>
        <v>0</v>
      </c>
      <c r="AE3542" s="49">
        <f t="shared" si="1160"/>
        <v>0</v>
      </c>
      <c r="AF3542" s="49">
        <f t="shared" si="1160"/>
        <v>0</v>
      </c>
      <c r="AG3542" s="49">
        <f>IFERROR(IF(OR($V3542&lt;&gt;"Ja",VLOOKUP($C3542,Listen!$A$2:$F$45,5,0)="Nein",D3542&lt;IF(C3542="LNG Anbindungsanlagen gemäß separater Festlegung",2022,2023)),$AC3542,$AA3542),0)</f>
        <v>0</v>
      </c>
      <c r="AH3542" s="49">
        <f>IFERROR(IF(OR($V3542&lt;&gt;"Ja",VLOOKUP($C3542,Listen!$A$2:$F$45,5,0)="Nein",D3542&lt;IF(C3542="LNG Anbindungsanlagen gemäß separater Festlegung",2022,2023)),$AC3542,$AA3542),0)</f>
        <v>0</v>
      </c>
      <c r="AI3542" s="49">
        <f>IFERROR(IF(OR($W3542&lt;&gt;"Ja",VLOOKUP($C3542,Listen!$A$2:$F$45,6,0)="Nein"),$AC3542,$AB3542),0)</f>
        <v>0</v>
      </c>
      <c r="AJ3542" s="49">
        <f>IFERROR(IF(OR($W3542&lt;&gt;"Ja",VLOOKUP($C3542,Listen!$A$2:$F$45,6,0)="Nein"),$AC3542,$AB3542),0)</f>
        <v>0</v>
      </c>
      <c r="AK3542" s="49">
        <f>IFERROR(IF(OR($W3542&lt;&gt;"Ja",VLOOKUP($C3542,Listen!$A$2:$F$45,6,0)="Nein"),$AC3542,$AB3542),0)</f>
        <v>0</v>
      </c>
      <c r="AL3542" s="51">
        <f t="shared" si="1161"/>
        <v>0</v>
      </c>
      <c r="AM3542" s="296">
        <f>IFERROR(IF(VLOOKUP($C3542,Listen!$A$2:$F$45,6,0)="Ja",MAX(BC3542:BD3542),D_SAV!$BC3542),0)</f>
        <v>0</v>
      </c>
      <c r="AN3542" s="51">
        <f t="shared" si="1162"/>
        <v>0</v>
      </c>
      <c r="AP3542" s="304">
        <f t="shared" si="1163"/>
        <v>0</v>
      </c>
      <c r="AQ3542" s="304">
        <f t="shared" si="1164"/>
        <v>0</v>
      </c>
      <c r="AR3542" s="304">
        <f t="shared" si="1165"/>
        <v>0</v>
      </c>
      <c r="AS3542" s="304">
        <f t="shared" si="1166"/>
        <v>0</v>
      </c>
      <c r="AT3542" s="304">
        <f t="shared" si="1167"/>
        <v>0</v>
      </c>
      <c r="AU3542" s="304">
        <f t="shared" si="1168"/>
        <v>0</v>
      </c>
      <c r="AV3542" s="304">
        <f t="shared" si="1169"/>
        <v>0</v>
      </c>
      <c r="AW3542" s="304">
        <f t="shared" si="1170"/>
        <v>0</v>
      </c>
      <c r="AX3542" s="304">
        <f t="shared" si="1171"/>
        <v>0</v>
      </c>
      <c r="AY3542" s="304">
        <f t="shared" si="1172"/>
        <v>0</v>
      </c>
      <c r="AZ3542" s="304">
        <f t="shared" si="1173"/>
        <v>0</v>
      </c>
      <c r="BA3542" s="304">
        <f t="shared" si="1174"/>
        <v>0</v>
      </c>
      <c r="BB3542" s="304">
        <f t="shared" si="1175"/>
        <v>0</v>
      </c>
      <c r="BC3542" s="304">
        <f t="shared" si="1176"/>
        <v>0</v>
      </c>
      <c r="BD3542" s="304">
        <f t="shared" si="1177"/>
        <v>0</v>
      </c>
      <c r="BE3542" s="304">
        <f>IFERROR(IF(VLOOKUP($C3542,Listen!$A$2:$F$45,6,0)="Ja",BB3542-MAX(BC3542:BD3542),BB3542-BC3542),0)</f>
        <v>0</v>
      </c>
    </row>
    <row r="3543" spans="1:57" x14ac:dyDescent="0.25">
      <c r="A3543" s="320" t="str">
        <f>IF(AND(D3543&lt;&gt;0,C3543&lt;&gt;0,E3543&lt;&gt;0),IF(B3543&lt;&gt;0,CONCATENATE(B3543,"-AGr",VLOOKUP(C3543,Listen!$A$2:$D$45,4,FALSE),"-",D3543,"-",E3543,),CONCATENATE("AGr",VLOOKUP(C3543,Listen!$A$2:$D$45,4,FALSE),"-",D3543,"-",E3543)),"keine vollständige ID")</f>
        <v>keine vollständige ID</v>
      </c>
      <c r="B3543" s="301"/>
      <c r="C3543" s="287"/>
      <c r="D3543" s="34"/>
      <c r="E3543" s="306"/>
      <c r="F3543" s="116"/>
      <c r="G3543" s="17"/>
      <c r="H3543" s="17"/>
      <c r="I3543" s="17"/>
      <c r="J3543" s="17"/>
      <c r="K3543" s="17"/>
      <c r="L3543" s="17"/>
      <c r="M3543" s="17"/>
      <c r="N3543" s="17"/>
      <c r="O3543" s="116"/>
      <c r="P3543" s="117">
        <f>IF(D3543&gt;A_Stammdaten!$B$12,0,SUM(G3543,H3543,J3543,L3543:M3543)-SUM(I3543,K3543,N3543:O3543))</f>
        <v>0</v>
      </c>
      <c r="Q3543" s="17"/>
      <c r="R3543" s="17"/>
      <c r="S3543" s="17"/>
      <c r="T3543" s="17"/>
      <c r="U3543" s="62">
        <f t="shared" si="1157"/>
        <v>0</v>
      </c>
      <c r="V3543" s="34"/>
      <c r="W3543" s="34"/>
      <c r="X3543" s="34"/>
      <c r="Y3543" s="34"/>
      <c r="Z3543" s="34"/>
      <c r="AA3543" s="63" t="str">
        <f t="shared" si="1158"/>
        <v>-</v>
      </c>
      <c r="AB3543" s="63" t="str">
        <f t="shared" si="1159"/>
        <v>-</v>
      </c>
      <c r="AC3543" s="63">
        <f>IF(ISBLANK($C3543),0,VLOOKUP($C3543,Listen!$A$2:$C$45,2,FALSE))</f>
        <v>0</v>
      </c>
      <c r="AD3543" s="63">
        <f>IF(ISBLANK($C3543),0,VLOOKUP($C3543,Listen!$A$2:$C$45,3,FALSE))</f>
        <v>0</v>
      </c>
      <c r="AE3543" s="49">
        <f t="shared" si="1160"/>
        <v>0</v>
      </c>
      <c r="AF3543" s="49">
        <f t="shared" si="1160"/>
        <v>0</v>
      </c>
      <c r="AG3543" s="49">
        <f>IFERROR(IF(OR($V3543&lt;&gt;"Ja",VLOOKUP($C3543,Listen!$A$2:$F$45,5,0)="Nein",D3543&lt;IF(C3543="LNG Anbindungsanlagen gemäß separater Festlegung",2022,2023)),$AC3543,$AA3543),0)</f>
        <v>0</v>
      </c>
      <c r="AH3543" s="49">
        <f>IFERROR(IF(OR($V3543&lt;&gt;"Ja",VLOOKUP($C3543,Listen!$A$2:$F$45,5,0)="Nein",D3543&lt;IF(C3543="LNG Anbindungsanlagen gemäß separater Festlegung",2022,2023)),$AC3543,$AA3543),0)</f>
        <v>0</v>
      </c>
      <c r="AI3543" s="49">
        <f>IFERROR(IF(OR($W3543&lt;&gt;"Ja",VLOOKUP($C3543,Listen!$A$2:$F$45,6,0)="Nein"),$AC3543,$AB3543),0)</f>
        <v>0</v>
      </c>
      <c r="AJ3543" s="49">
        <f>IFERROR(IF(OR($W3543&lt;&gt;"Ja",VLOOKUP($C3543,Listen!$A$2:$F$45,6,0)="Nein"),$AC3543,$AB3543),0)</f>
        <v>0</v>
      </c>
      <c r="AK3543" s="49">
        <f>IFERROR(IF(OR($W3543&lt;&gt;"Ja",VLOOKUP($C3543,Listen!$A$2:$F$45,6,0)="Nein"),$AC3543,$AB3543),0)</f>
        <v>0</v>
      </c>
      <c r="AL3543" s="51">
        <f t="shared" si="1161"/>
        <v>0</v>
      </c>
      <c r="AM3543" s="296">
        <f>IFERROR(IF(VLOOKUP($C3543,Listen!$A$2:$F$45,6,0)="Ja",MAX(BC3543:BD3543),D_SAV!$BC3543),0)</f>
        <v>0</v>
      </c>
      <c r="AN3543" s="51">
        <f t="shared" si="1162"/>
        <v>0</v>
      </c>
      <c r="AP3543" s="304">
        <f t="shared" si="1163"/>
        <v>0</v>
      </c>
      <c r="AQ3543" s="304">
        <f t="shared" si="1164"/>
        <v>0</v>
      </c>
      <c r="AR3543" s="304">
        <f t="shared" si="1165"/>
        <v>0</v>
      </c>
      <c r="AS3543" s="304">
        <f t="shared" si="1166"/>
        <v>0</v>
      </c>
      <c r="AT3543" s="304">
        <f t="shared" si="1167"/>
        <v>0</v>
      </c>
      <c r="AU3543" s="304">
        <f t="shared" si="1168"/>
        <v>0</v>
      </c>
      <c r="AV3543" s="304">
        <f t="shared" si="1169"/>
        <v>0</v>
      </c>
      <c r="AW3543" s="304">
        <f t="shared" si="1170"/>
        <v>0</v>
      </c>
      <c r="AX3543" s="304">
        <f t="shared" si="1171"/>
        <v>0</v>
      </c>
      <c r="AY3543" s="304">
        <f t="shared" si="1172"/>
        <v>0</v>
      </c>
      <c r="AZ3543" s="304">
        <f t="shared" si="1173"/>
        <v>0</v>
      </c>
      <c r="BA3543" s="304">
        <f t="shared" si="1174"/>
        <v>0</v>
      </c>
      <c r="BB3543" s="304">
        <f t="shared" si="1175"/>
        <v>0</v>
      </c>
      <c r="BC3543" s="304">
        <f t="shared" si="1176"/>
        <v>0</v>
      </c>
      <c r="BD3543" s="304">
        <f t="shared" si="1177"/>
        <v>0</v>
      </c>
      <c r="BE3543" s="304">
        <f>IFERROR(IF(VLOOKUP($C3543,Listen!$A$2:$F$45,6,0)="Ja",BB3543-MAX(BC3543:BD3543),BB3543-BC3543),0)</f>
        <v>0</v>
      </c>
    </row>
    <row r="3544" spans="1:57" x14ac:dyDescent="0.25">
      <c r="A3544" s="320" t="str">
        <f>IF(AND(D3544&lt;&gt;0,C3544&lt;&gt;0,E3544&lt;&gt;0),IF(B3544&lt;&gt;0,CONCATENATE(B3544,"-AGr",VLOOKUP(C3544,Listen!$A$2:$D$45,4,FALSE),"-",D3544,"-",E3544,),CONCATENATE("AGr",VLOOKUP(C3544,Listen!$A$2:$D$45,4,FALSE),"-",D3544,"-",E3544)),"keine vollständige ID")</f>
        <v>keine vollständige ID</v>
      </c>
      <c r="B3544" s="301"/>
      <c r="C3544" s="287"/>
      <c r="D3544" s="34"/>
      <c r="E3544" s="306"/>
      <c r="F3544" s="116"/>
      <c r="G3544" s="17"/>
      <c r="H3544" s="17"/>
      <c r="I3544" s="17"/>
      <c r="J3544" s="17"/>
      <c r="K3544" s="17"/>
      <c r="L3544" s="17"/>
      <c r="M3544" s="17"/>
      <c r="N3544" s="17"/>
      <c r="O3544" s="116"/>
      <c r="P3544" s="117">
        <f>IF(D3544&gt;A_Stammdaten!$B$12,0,SUM(G3544,H3544,J3544,L3544:M3544)-SUM(I3544,K3544,N3544:O3544))</f>
        <v>0</v>
      </c>
      <c r="Q3544" s="17"/>
      <c r="R3544" s="17"/>
      <c r="S3544" s="17"/>
      <c r="T3544" s="17"/>
      <c r="U3544" s="62">
        <f t="shared" si="1157"/>
        <v>0</v>
      </c>
      <c r="V3544" s="34"/>
      <c r="W3544" s="34"/>
      <c r="X3544" s="34"/>
      <c r="Y3544" s="34"/>
      <c r="Z3544" s="34"/>
      <c r="AA3544" s="63" t="str">
        <f t="shared" si="1158"/>
        <v>-</v>
      </c>
      <c r="AB3544" s="63" t="str">
        <f t="shared" si="1159"/>
        <v>-</v>
      </c>
      <c r="AC3544" s="63">
        <f>IF(ISBLANK($C3544),0,VLOOKUP($C3544,Listen!$A$2:$C$45,2,FALSE))</f>
        <v>0</v>
      </c>
      <c r="AD3544" s="63">
        <f>IF(ISBLANK($C3544),0,VLOOKUP($C3544,Listen!$A$2:$C$45,3,FALSE))</f>
        <v>0</v>
      </c>
      <c r="AE3544" s="49">
        <f t="shared" si="1160"/>
        <v>0</v>
      </c>
      <c r="AF3544" s="49">
        <f t="shared" si="1160"/>
        <v>0</v>
      </c>
      <c r="AG3544" s="49">
        <f>IFERROR(IF(OR($V3544&lt;&gt;"Ja",VLOOKUP($C3544,Listen!$A$2:$F$45,5,0)="Nein",D3544&lt;IF(C3544="LNG Anbindungsanlagen gemäß separater Festlegung",2022,2023)),$AC3544,$AA3544),0)</f>
        <v>0</v>
      </c>
      <c r="AH3544" s="49">
        <f>IFERROR(IF(OR($V3544&lt;&gt;"Ja",VLOOKUP($C3544,Listen!$A$2:$F$45,5,0)="Nein",D3544&lt;IF(C3544="LNG Anbindungsanlagen gemäß separater Festlegung",2022,2023)),$AC3544,$AA3544),0)</f>
        <v>0</v>
      </c>
      <c r="AI3544" s="49">
        <f>IFERROR(IF(OR($W3544&lt;&gt;"Ja",VLOOKUP($C3544,Listen!$A$2:$F$45,6,0)="Nein"),$AC3544,$AB3544),0)</f>
        <v>0</v>
      </c>
      <c r="AJ3544" s="49">
        <f>IFERROR(IF(OR($W3544&lt;&gt;"Ja",VLOOKUP($C3544,Listen!$A$2:$F$45,6,0)="Nein"),$AC3544,$AB3544),0)</f>
        <v>0</v>
      </c>
      <c r="AK3544" s="49">
        <f>IFERROR(IF(OR($W3544&lt;&gt;"Ja",VLOOKUP($C3544,Listen!$A$2:$F$45,6,0)="Nein"),$AC3544,$AB3544),0)</f>
        <v>0</v>
      </c>
      <c r="AL3544" s="51">
        <f t="shared" si="1161"/>
        <v>0</v>
      </c>
      <c r="AM3544" s="296">
        <f>IFERROR(IF(VLOOKUP($C3544,Listen!$A$2:$F$45,6,0)="Ja",MAX(BC3544:BD3544),D_SAV!$BC3544),0)</f>
        <v>0</v>
      </c>
      <c r="AN3544" s="51">
        <f t="shared" si="1162"/>
        <v>0</v>
      </c>
      <c r="AP3544" s="304">
        <f t="shared" si="1163"/>
        <v>0</v>
      </c>
      <c r="AQ3544" s="304">
        <f t="shared" si="1164"/>
        <v>0</v>
      </c>
      <c r="AR3544" s="304">
        <f t="shared" si="1165"/>
        <v>0</v>
      </c>
      <c r="AS3544" s="304">
        <f t="shared" si="1166"/>
        <v>0</v>
      </c>
      <c r="AT3544" s="304">
        <f t="shared" si="1167"/>
        <v>0</v>
      </c>
      <c r="AU3544" s="304">
        <f t="shared" si="1168"/>
        <v>0</v>
      </c>
      <c r="AV3544" s="304">
        <f t="shared" si="1169"/>
        <v>0</v>
      </c>
      <c r="AW3544" s="304">
        <f t="shared" si="1170"/>
        <v>0</v>
      </c>
      <c r="AX3544" s="304">
        <f t="shared" si="1171"/>
        <v>0</v>
      </c>
      <c r="AY3544" s="304">
        <f t="shared" si="1172"/>
        <v>0</v>
      </c>
      <c r="AZ3544" s="304">
        <f t="shared" si="1173"/>
        <v>0</v>
      </c>
      <c r="BA3544" s="304">
        <f t="shared" si="1174"/>
        <v>0</v>
      </c>
      <c r="BB3544" s="304">
        <f t="shared" si="1175"/>
        <v>0</v>
      </c>
      <c r="BC3544" s="304">
        <f t="shared" si="1176"/>
        <v>0</v>
      </c>
      <c r="BD3544" s="304">
        <f t="shared" si="1177"/>
        <v>0</v>
      </c>
      <c r="BE3544" s="304">
        <f>IFERROR(IF(VLOOKUP($C3544,Listen!$A$2:$F$45,6,0)="Ja",BB3544-MAX(BC3544:BD3544),BB3544-BC3544),0)</f>
        <v>0</v>
      </c>
    </row>
    <row r="3545" spans="1:57" x14ac:dyDescent="0.25">
      <c r="A3545" s="320" t="str">
        <f>IF(AND(D3545&lt;&gt;0,C3545&lt;&gt;0,E3545&lt;&gt;0),IF(B3545&lt;&gt;0,CONCATENATE(B3545,"-AGr",VLOOKUP(C3545,Listen!$A$2:$D$45,4,FALSE),"-",D3545,"-",E3545,),CONCATENATE("AGr",VLOOKUP(C3545,Listen!$A$2:$D$45,4,FALSE),"-",D3545,"-",E3545)),"keine vollständige ID")</f>
        <v>keine vollständige ID</v>
      </c>
      <c r="B3545" s="301"/>
      <c r="C3545" s="287"/>
      <c r="D3545" s="34"/>
      <c r="E3545" s="306"/>
      <c r="F3545" s="116"/>
      <c r="G3545" s="17"/>
      <c r="H3545" s="17"/>
      <c r="I3545" s="17"/>
      <c r="J3545" s="17"/>
      <c r="K3545" s="17"/>
      <c r="L3545" s="17"/>
      <c r="M3545" s="17"/>
      <c r="N3545" s="17"/>
      <c r="O3545" s="116"/>
      <c r="P3545" s="117">
        <f>IF(D3545&gt;A_Stammdaten!$B$12,0,SUM(G3545,H3545,J3545,L3545:M3545)-SUM(I3545,K3545,N3545:O3545))</f>
        <v>0</v>
      </c>
      <c r="Q3545" s="17"/>
      <c r="R3545" s="17"/>
      <c r="S3545" s="17"/>
      <c r="T3545" s="17"/>
      <c r="U3545" s="62">
        <f t="shared" si="1157"/>
        <v>0</v>
      </c>
      <c r="V3545" s="34"/>
      <c r="W3545" s="34"/>
      <c r="X3545" s="34"/>
      <c r="Y3545" s="34"/>
      <c r="Z3545" s="34"/>
      <c r="AA3545" s="63" t="str">
        <f t="shared" si="1158"/>
        <v>-</v>
      </c>
      <c r="AB3545" s="63" t="str">
        <f t="shared" si="1159"/>
        <v>-</v>
      </c>
      <c r="AC3545" s="63">
        <f>IF(ISBLANK($C3545),0,VLOOKUP($C3545,Listen!$A$2:$C$45,2,FALSE))</f>
        <v>0</v>
      </c>
      <c r="AD3545" s="63">
        <f>IF(ISBLANK($C3545),0,VLOOKUP($C3545,Listen!$A$2:$C$45,3,FALSE))</f>
        <v>0</v>
      </c>
      <c r="AE3545" s="49">
        <f t="shared" si="1160"/>
        <v>0</v>
      </c>
      <c r="AF3545" s="49">
        <f t="shared" si="1160"/>
        <v>0</v>
      </c>
      <c r="AG3545" s="49">
        <f>IFERROR(IF(OR($V3545&lt;&gt;"Ja",VLOOKUP($C3545,Listen!$A$2:$F$45,5,0)="Nein",D3545&lt;IF(C3545="LNG Anbindungsanlagen gemäß separater Festlegung",2022,2023)),$AC3545,$AA3545),0)</f>
        <v>0</v>
      </c>
      <c r="AH3545" s="49">
        <f>IFERROR(IF(OR($V3545&lt;&gt;"Ja",VLOOKUP($C3545,Listen!$A$2:$F$45,5,0)="Nein",D3545&lt;IF(C3545="LNG Anbindungsanlagen gemäß separater Festlegung",2022,2023)),$AC3545,$AA3545),0)</f>
        <v>0</v>
      </c>
      <c r="AI3545" s="49">
        <f>IFERROR(IF(OR($W3545&lt;&gt;"Ja",VLOOKUP($C3545,Listen!$A$2:$F$45,6,0)="Nein"),$AC3545,$AB3545),0)</f>
        <v>0</v>
      </c>
      <c r="AJ3545" s="49">
        <f>IFERROR(IF(OR($W3545&lt;&gt;"Ja",VLOOKUP($C3545,Listen!$A$2:$F$45,6,0)="Nein"),$AC3545,$AB3545),0)</f>
        <v>0</v>
      </c>
      <c r="AK3545" s="49">
        <f>IFERROR(IF(OR($W3545&lt;&gt;"Ja",VLOOKUP($C3545,Listen!$A$2:$F$45,6,0)="Nein"),$AC3545,$AB3545),0)</f>
        <v>0</v>
      </c>
      <c r="AL3545" s="51">
        <f t="shared" si="1161"/>
        <v>0</v>
      </c>
      <c r="AM3545" s="296">
        <f>IFERROR(IF(VLOOKUP($C3545,Listen!$A$2:$F$45,6,0)="Ja",MAX(BC3545:BD3545),D_SAV!$BC3545),0)</f>
        <v>0</v>
      </c>
      <c r="AN3545" s="51">
        <f t="shared" si="1162"/>
        <v>0</v>
      </c>
      <c r="AP3545" s="304">
        <f t="shared" si="1163"/>
        <v>0</v>
      </c>
      <c r="AQ3545" s="304">
        <f t="shared" si="1164"/>
        <v>0</v>
      </c>
      <c r="AR3545" s="304">
        <f t="shared" si="1165"/>
        <v>0</v>
      </c>
      <c r="AS3545" s="304">
        <f t="shared" si="1166"/>
        <v>0</v>
      </c>
      <c r="AT3545" s="304">
        <f t="shared" si="1167"/>
        <v>0</v>
      </c>
      <c r="AU3545" s="304">
        <f t="shared" si="1168"/>
        <v>0</v>
      </c>
      <c r="AV3545" s="304">
        <f t="shared" si="1169"/>
        <v>0</v>
      </c>
      <c r="AW3545" s="304">
        <f t="shared" si="1170"/>
        <v>0</v>
      </c>
      <c r="AX3545" s="304">
        <f t="shared" si="1171"/>
        <v>0</v>
      </c>
      <c r="AY3545" s="304">
        <f t="shared" si="1172"/>
        <v>0</v>
      </c>
      <c r="AZ3545" s="304">
        <f t="shared" si="1173"/>
        <v>0</v>
      </c>
      <c r="BA3545" s="304">
        <f t="shared" si="1174"/>
        <v>0</v>
      </c>
      <c r="BB3545" s="304">
        <f t="shared" si="1175"/>
        <v>0</v>
      </c>
      <c r="BC3545" s="304">
        <f t="shared" si="1176"/>
        <v>0</v>
      </c>
      <c r="BD3545" s="304">
        <f t="shared" si="1177"/>
        <v>0</v>
      </c>
      <c r="BE3545" s="304">
        <f>IFERROR(IF(VLOOKUP($C3545,Listen!$A$2:$F$45,6,0)="Ja",BB3545-MAX(BC3545:BD3545),BB3545-BC3545),0)</f>
        <v>0</v>
      </c>
    </row>
    <row r="3546" spans="1:57" x14ac:dyDescent="0.25">
      <c r="A3546" s="320" t="str">
        <f>IF(AND(D3546&lt;&gt;0,C3546&lt;&gt;0,E3546&lt;&gt;0),IF(B3546&lt;&gt;0,CONCATENATE(B3546,"-AGr",VLOOKUP(C3546,Listen!$A$2:$D$45,4,FALSE),"-",D3546,"-",E3546,),CONCATENATE("AGr",VLOOKUP(C3546,Listen!$A$2:$D$45,4,FALSE),"-",D3546,"-",E3546)),"keine vollständige ID")</f>
        <v>keine vollständige ID</v>
      </c>
      <c r="B3546" s="301"/>
      <c r="C3546" s="287"/>
      <c r="D3546" s="34"/>
      <c r="E3546" s="306"/>
      <c r="F3546" s="116"/>
      <c r="G3546" s="17"/>
      <c r="H3546" s="17"/>
      <c r="I3546" s="17"/>
      <c r="J3546" s="17"/>
      <c r="K3546" s="17"/>
      <c r="L3546" s="17"/>
      <c r="M3546" s="17"/>
      <c r="N3546" s="17"/>
      <c r="O3546" s="116"/>
      <c r="P3546" s="117">
        <f>IF(D3546&gt;A_Stammdaten!$B$12,0,SUM(G3546,H3546,J3546,L3546:M3546)-SUM(I3546,K3546,N3546:O3546))</f>
        <v>0</v>
      </c>
      <c r="Q3546" s="17"/>
      <c r="R3546" s="17"/>
      <c r="S3546" s="17"/>
      <c r="T3546" s="17"/>
      <c r="U3546" s="62">
        <f t="shared" si="1157"/>
        <v>0</v>
      </c>
      <c r="V3546" s="34"/>
      <c r="W3546" s="34"/>
      <c r="X3546" s="34"/>
      <c r="Y3546" s="34"/>
      <c r="Z3546" s="34"/>
      <c r="AA3546" s="63" t="str">
        <f t="shared" si="1158"/>
        <v>-</v>
      </c>
      <c r="AB3546" s="63" t="str">
        <f t="shared" si="1159"/>
        <v>-</v>
      </c>
      <c r="AC3546" s="63">
        <f>IF(ISBLANK($C3546),0,VLOOKUP($C3546,Listen!$A$2:$C$45,2,FALSE))</f>
        <v>0</v>
      </c>
      <c r="AD3546" s="63">
        <f>IF(ISBLANK($C3546),0,VLOOKUP($C3546,Listen!$A$2:$C$45,3,FALSE))</f>
        <v>0</v>
      </c>
      <c r="AE3546" s="49">
        <f t="shared" si="1160"/>
        <v>0</v>
      </c>
      <c r="AF3546" s="49">
        <f t="shared" si="1160"/>
        <v>0</v>
      </c>
      <c r="AG3546" s="49">
        <f>IFERROR(IF(OR($V3546&lt;&gt;"Ja",VLOOKUP($C3546,Listen!$A$2:$F$45,5,0)="Nein",D3546&lt;IF(C3546="LNG Anbindungsanlagen gemäß separater Festlegung",2022,2023)),$AC3546,$AA3546),0)</f>
        <v>0</v>
      </c>
      <c r="AH3546" s="49">
        <f>IFERROR(IF(OR($V3546&lt;&gt;"Ja",VLOOKUP($C3546,Listen!$A$2:$F$45,5,0)="Nein",D3546&lt;IF(C3546="LNG Anbindungsanlagen gemäß separater Festlegung",2022,2023)),$AC3546,$AA3546),0)</f>
        <v>0</v>
      </c>
      <c r="AI3546" s="49">
        <f>IFERROR(IF(OR($W3546&lt;&gt;"Ja",VLOOKUP($C3546,Listen!$A$2:$F$45,6,0)="Nein"),$AC3546,$AB3546),0)</f>
        <v>0</v>
      </c>
      <c r="AJ3546" s="49">
        <f>IFERROR(IF(OR($W3546&lt;&gt;"Ja",VLOOKUP($C3546,Listen!$A$2:$F$45,6,0)="Nein"),$AC3546,$AB3546),0)</f>
        <v>0</v>
      </c>
      <c r="AK3546" s="49">
        <f>IFERROR(IF(OR($W3546&lt;&gt;"Ja",VLOOKUP($C3546,Listen!$A$2:$F$45,6,0)="Nein"),$AC3546,$AB3546),0)</f>
        <v>0</v>
      </c>
      <c r="AL3546" s="51">
        <f t="shared" si="1161"/>
        <v>0</v>
      </c>
      <c r="AM3546" s="296">
        <f>IFERROR(IF(VLOOKUP($C3546,Listen!$A$2:$F$45,6,0)="Ja",MAX(BC3546:BD3546),D_SAV!$BC3546),0)</f>
        <v>0</v>
      </c>
      <c r="AN3546" s="51">
        <f t="shared" si="1162"/>
        <v>0</v>
      </c>
      <c r="AP3546" s="304">
        <f t="shared" si="1163"/>
        <v>0</v>
      </c>
      <c r="AQ3546" s="304">
        <f t="shared" si="1164"/>
        <v>0</v>
      </c>
      <c r="AR3546" s="304">
        <f t="shared" si="1165"/>
        <v>0</v>
      </c>
      <c r="AS3546" s="304">
        <f t="shared" si="1166"/>
        <v>0</v>
      </c>
      <c r="AT3546" s="304">
        <f t="shared" si="1167"/>
        <v>0</v>
      </c>
      <c r="AU3546" s="304">
        <f t="shared" si="1168"/>
        <v>0</v>
      </c>
      <c r="AV3546" s="304">
        <f t="shared" si="1169"/>
        <v>0</v>
      </c>
      <c r="AW3546" s="304">
        <f t="shared" si="1170"/>
        <v>0</v>
      </c>
      <c r="AX3546" s="304">
        <f t="shared" si="1171"/>
        <v>0</v>
      </c>
      <c r="AY3546" s="304">
        <f t="shared" si="1172"/>
        <v>0</v>
      </c>
      <c r="AZ3546" s="304">
        <f t="shared" si="1173"/>
        <v>0</v>
      </c>
      <c r="BA3546" s="304">
        <f t="shared" si="1174"/>
        <v>0</v>
      </c>
      <c r="BB3546" s="304">
        <f t="shared" si="1175"/>
        <v>0</v>
      </c>
      <c r="BC3546" s="304">
        <f t="shared" si="1176"/>
        <v>0</v>
      </c>
      <c r="BD3546" s="304">
        <f t="shared" si="1177"/>
        <v>0</v>
      </c>
      <c r="BE3546" s="304">
        <f>IFERROR(IF(VLOOKUP($C3546,Listen!$A$2:$F$45,6,0)="Ja",BB3546-MAX(BC3546:BD3546),BB3546-BC3546),0)</f>
        <v>0</v>
      </c>
    </row>
    <row r="3547" spans="1:57" x14ac:dyDescent="0.25">
      <c r="A3547" s="320" t="str">
        <f>IF(AND(D3547&lt;&gt;0,C3547&lt;&gt;0,E3547&lt;&gt;0),IF(B3547&lt;&gt;0,CONCATENATE(B3547,"-AGr",VLOOKUP(C3547,Listen!$A$2:$D$45,4,FALSE),"-",D3547,"-",E3547,),CONCATENATE("AGr",VLOOKUP(C3547,Listen!$A$2:$D$45,4,FALSE),"-",D3547,"-",E3547)),"keine vollständige ID")</f>
        <v>keine vollständige ID</v>
      </c>
      <c r="B3547" s="301"/>
      <c r="C3547" s="287"/>
      <c r="D3547" s="34"/>
      <c r="E3547" s="306"/>
      <c r="F3547" s="116"/>
      <c r="G3547" s="17"/>
      <c r="H3547" s="17"/>
      <c r="I3547" s="17"/>
      <c r="J3547" s="17"/>
      <c r="K3547" s="17"/>
      <c r="L3547" s="17"/>
      <c r="M3547" s="17"/>
      <c r="N3547" s="17"/>
      <c r="O3547" s="116"/>
      <c r="P3547" s="117">
        <f>IF(D3547&gt;A_Stammdaten!$B$12,0,SUM(G3547,H3547,J3547,L3547:M3547)-SUM(I3547,K3547,N3547:O3547))</f>
        <v>0</v>
      </c>
      <c r="Q3547" s="17"/>
      <c r="R3547" s="17"/>
      <c r="S3547" s="17"/>
      <c r="T3547" s="17"/>
      <c r="U3547" s="62">
        <f t="shared" si="1157"/>
        <v>0</v>
      </c>
      <c r="V3547" s="34"/>
      <c r="W3547" s="34"/>
      <c r="X3547" s="34"/>
      <c r="Y3547" s="34"/>
      <c r="Z3547" s="34"/>
      <c r="AA3547" s="63" t="str">
        <f t="shared" si="1158"/>
        <v>-</v>
      </c>
      <c r="AB3547" s="63" t="str">
        <f t="shared" si="1159"/>
        <v>-</v>
      </c>
      <c r="AC3547" s="63">
        <f>IF(ISBLANK($C3547),0,VLOOKUP($C3547,Listen!$A$2:$C$45,2,FALSE))</f>
        <v>0</v>
      </c>
      <c r="AD3547" s="63">
        <f>IF(ISBLANK($C3547),0,VLOOKUP($C3547,Listen!$A$2:$C$45,3,FALSE))</f>
        <v>0</v>
      </c>
      <c r="AE3547" s="49">
        <f t="shared" si="1160"/>
        <v>0</v>
      </c>
      <c r="AF3547" s="49">
        <f t="shared" si="1160"/>
        <v>0</v>
      </c>
      <c r="AG3547" s="49">
        <f>IFERROR(IF(OR($V3547&lt;&gt;"Ja",VLOOKUP($C3547,Listen!$A$2:$F$45,5,0)="Nein",D3547&lt;IF(C3547="LNG Anbindungsanlagen gemäß separater Festlegung",2022,2023)),$AC3547,$AA3547),0)</f>
        <v>0</v>
      </c>
      <c r="AH3547" s="49">
        <f>IFERROR(IF(OR($V3547&lt;&gt;"Ja",VLOOKUP($C3547,Listen!$A$2:$F$45,5,0)="Nein",D3547&lt;IF(C3547="LNG Anbindungsanlagen gemäß separater Festlegung",2022,2023)),$AC3547,$AA3547),0)</f>
        <v>0</v>
      </c>
      <c r="AI3547" s="49">
        <f>IFERROR(IF(OR($W3547&lt;&gt;"Ja",VLOOKUP($C3547,Listen!$A$2:$F$45,6,0)="Nein"),$AC3547,$AB3547),0)</f>
        <v>0</v>
      </c>
      <c r="AJ3547" s="49">
        <f>IFERROR(IF(OR($W3547&lt;&gt;"Ja",VLOOKUP($C3547,Listen!$A$2:$F$45,6,0)="Nein"),$AC3547,$AB3547),0)</f>
        <v>0</v>
      </c>
      <c r="AK3547" s="49">
        <f>IFERROR(IF(OR($W3547&lt;&gt;"Ja",VLOOKUP($C3547,Listen!$A$2:$F$45,6,0)="Nein"),$AC3547,$AB3547),0)</f>
        <v>0</v>
      </c>
      <c r="AL3547" s="51">
        <f t="shared" si="1161"/>
        <v>0</v>
      </c>
      <c r="AM3547" s="296">
        <f>IFERROR(IF(VLOOKUP($C3547,Listen!$A$2:$F$45,6,0)="Ja",MAX(BC3547:BD3547),D_SAV!$BC3547),0)</f>
        <v>0</v>
      </c>
      <c r="AN3547" s="51">
        <f t="shared" si="1162"/>
        <v>0</v>
      </c>
      <c r="AP3547" s="304">
        <f t="shared" si="1163"/>
        <v>0</v>
      </c>
      <c r="AQ3547" s="304">
        <f t="shared" si="1164"/>
        <v>0</v>
      </c>
      <c r="AR3547" s="304">
        <f t="shared" si="1165"/>
        <v>0</v>
      </c>
      <c r="AS3547" s="304">
        <f t="shared" si="1166"/>
        <v>0</v>
      </c>
      <c r="AT3547" s="304">
        <f t="shared" si="1167"/>
        <v>0</v>
      </c>
      <c r="AU3547" s="304">
        <f t="shared" si="1168"/>
        <v>0</v>
      </c>
      <c r="AV3547" s="304">
        <f t="shared" si="1169"/>
        <v>0</v>
      </c>
      <c r="AW3547" s="304">
        <f t="shared" si="1170"/>
        <v>0</v>
      </c>
      <c r="AX3547" s="304">
        <f t="shared" si="1171"/>
        <v>0</v>
      </c>
      <c r="AY3547" s="304">
        <f t="shared" si="1172"/>
        <v>0</v>
      </c>
      <c r="AZ3547" s="304">
        <f t="shared" si="1173"/>
        <v>0</v>
      </c>
      <c r="BA3547" s="304">
        <f t="shared" si="1174"/>
        <v>0</v>
      </c>
      <c r="BB3547" s="304">
        <f t="shared" si="1175"/>
        <v>0</v>
      </c>
      <c r="BC3547" s="304">
        <f t="shared" si="1176"/>
        <v>0</v>
      </c>
      <c r="BD3547" s="304">
        <f t="shared" si="1177"/>
        <v>0</v>
      </c>
      <c r="BE3547" s="304">
        <f>IFERROR(IF(VLOOKUP($C3547,Listen!$A$2:$F$45,6,0)="Ja",BB3547-MAX(BC3547:BD3547),BB3547-BC3547),0)</f>
        <v>0</v>
      </c>
    </row>
    <row r="3548" spans="1:57" x14ac:dyDescent="0.25">
      <c r="A3548" s="320" t="str">
        <f>IF(AND(D3548&lt;&gt;0,C3548&lt;&gt;0,E3548&lt;&gt;0),IF(B3548&lt;&gt;0,CONCATENATE(B3548,"-AGr",VLOOKUP(C3548,Listen!$A$2:$D$45,4,FALSE),"-",D3548,"-",E3548,),CONCATENATE("AGr",VLOOKUP(C3548,Listen!$A$2:$D$45,4,FALSE),"-",D3548,"-",E3548)),"keine vollständige ID")</f>
        <v>keine vollständige ID</v>
      </c>
      <c r="B3548" s="301"/>
      <c r="C3548" s="287"/>
      <c r="D3548" s="34"/>
      <c r="E3548" s="306"/>
      <c r="F3548" s="116"/>
      <c r="G3548" s="17"/>
      <c r="H3548" s="17"/>
      <c r="I3548" s="17"/>
      <c r="J3548" s="17"/>
      <c r="K3548" s="17"/>
      <c r="L3548" s="17"/>
      <c r="M3548" s="17"/>
      <c r="N3548" s="17"/>
      <c r="O3548" s="116"/>
      <c r="P3548" s="117">
        <f>IF(D3548&gt;A_Stammdaten!$B$12,0,SUM(G3548,H3548,J3548,L3548:M3548)-SUM(I3548,K3548,N3548:O3548))</f>
        <v>0</v>
      </c>
      <c r="Q3548" s="17"/>
      <c r="R3548" s="17"/>
      <c r="S3548" s="17"/>
      <c r="T3548" s="17"/>
      <c r="U3548" s="62">
        <f t="shared" si="1157"/>
        <v>0</v>
      </c>
      <c r="V3548" s="34"/>
      <c r="W3548" s="34"/>
      <c r="X3548" s="34"/>
      <c r="Y3548" s="34"/>
      <c r="Z3548" s="34"/>
      <c r="AA3548" s="63" t="str">
        <f t="shared" si="1158"/>
        <v>-</v>
      </c>
      <c r="AB3548" s="63" t="str">
        <f t="shared" si="1159"/>
        <v>-</v>
      </c>
      <c r="AC3548" s="63">
        <f>IF(ISBLANK($C3548),0,VLOOKUP($C3548,Listen!$A$2:$C$45,2,FALSE))</f>
        <v>0</v>
      </c>
      <c r="AD3548" s="63">
        <f>IF(ISBLANK($C3548),0,VLOOKUP($C3548,Listen!$A$2:$C$45,3,FALSE))</f>
        <v>0</v>
      </c>
      <c r="AE3548" s="49">
        <f t="shared" si="1160"/>
        <v>0</v>
      </c>
      <c r="AF3548" s="49">
        <f t="shared" si="1160"/>
        <v>0</v>
      </c>
      <c r="AG3548" s="49">
        <f>IFERROR(IF(OR($V3548&lt;&gt;"Ja",VLOOKUP($C3548,Listen!$A$2:$F$45,5,0)="Nein",D3548&lt;IF(C3548="LNG Anbindungsanlagen gemäß separater Festlegung",2022,2023)),$AC3548,$AA3548),0)</f>
        <v>0</v>
      </c>
      <c r="AH3548" s="49">
        <f>IFERROR(IF(OR($V3548&lt;&gt;"Ja",VLOOKUP($C3548,Listen!$A$2:$F$45,5,0)="Nein",D3548&lt;IF(C3548="LNG Anbindungsanlagen gemäß separater Festlegung",2022,2023)),$AC3548,$AA3548),0)</f>
        <v>0</v>
      </c>
      <c r="AI3548" s="49">
        <f>IFERROR(IF(OR($W3548&lt;&gt;"Ja",VLOOKUP($C3548,Listen!$A$2:$F$45,6,0)="Nein"),$AC3548,$AB3548),0)</f>
        <v>0</v>
      </c>
      <c r="AJ3548" s="49">
        <f>IFERROR(IF(OR($W3548&lt;&gt;"Ja",VLOOKUP($C3548,Listen!$A$2:$F$45,6,0)="Nein"),$AC3548,$AB3548),0)</f>
        <v>0</v>
      </c>
      <c r="AK3548" s="49">
        <f>IFERROR(IF(OR($W3548&lt;&gt;"Ja",VLOOKUP($C3548,Listen!$A$2:$F$45,6,0)="Nein"),$AC3548,$AB3548),0)</f>
        <v>0</v>
      </c>
      <c r="AL3548" s="51">
        <f t="shared" si="1161"/>
        <v>0</v>
      </c>
      <c r="AM3548" s="296">
        <f>IFERROR(IF(VLOOKUP($C3548,Listen!$A$2:$F$45,6,0)="Ja",MAX(BC3548:BD3548),D_SAV!$BC3548),0)</f>
        <v>0</v>
      </c>
      <c r="AN3548" s="51">
        <f t="shared" si="1162"/>
        <v>0</v>
      </c>
      <c r="AP3548" s="304">
        <f t="shared" si="1163"/>
        <v>0</v>
      </c>
      <c r="AQ3548" s="304">
        <f t="shared" si="1164"/>
        <v>0</v>
      </c>
      <c r="AR3548" s="304">
        <f t="shared" si="1165"/>
        <v>0</v>
      </c>
      <c r="AS3548" s="304">
        <f t="shared" si="1166"/>
        <v>0</v>
      </c>
      <c r="AT3548" s="304">
        <f t="shared" si="1167"/>
        <v>0</v>
      </c>
      <c r="AU3548" s="304">
        <f t="shared" si="1168"/>
        <v>0</v>
      </c>
      <c r="AV3548" s="304">
        <f t="shared" si="1169"/>
        <v>0</v>
      </c>
      <c r="AW3548" s="304">
        <f t="shared" si="1170"/>
        <v>0</v>
      </c>
      <c r="AX3548" s="304">
        <f t="shared" si="1171"/>
        <v>0</v>
      </c>
      <c r="AY3548" s="304">
        <f t="shared" si="1172"/>
        <v>0</v>
      </c>
      <c r="AZ3548" s="304">
        <f t="shared" si="1173"/>
        <v>0</v>
      </c>
      <c r="BA3548" s="304">
        <f t="shared" si="1174"/>
        <v>0</v>
      </c>
      <c r="BB3548" s="304">
        <f t="shared" si="1175"/>
        <v>0</v>
      </c>
      <c r="BC3548" s="304">
        <f t="shared" si="1176"/>
        <v>0</v>
      </c>
      <c r="BD3548" s="304">
        <f t="shared" si="1177"/>
        <v>0</v>
      </c>
      <c r="BE3548" s="304">
        <f>IFERROR(IF(VLOOKUP($C3548,Listen!$A$2:$F$45,6,0)="Ja",BB3548-MAX(BC3548:BD3548),BB3548-BC3548),0)</f>
        <v>0</v>
      </c>
    </row>
    <row r="3549" spans="1:57" x14ac:dyDescent="0.25">
      <c r="A3549" s="320" t="str">
        <f>IF(AND(D3549&lt;&gt;0,C3549&lt;&gt;0,E3549&lt;&gt;0),IF(B3549&lt;&gt;0,CONCATENATE(B3549,"-AGr",VLOOKUP(C3549,Listen!$A$2:$D$45,4,FALSE),"-",D3549,"-",E3549,),CONCATENATE("AGr",VLOOKUP(C3549,Listen!$A$2:$D$45,4,FALSE),"-",D3549,"-",E3549)),"keine vollständige ID")</f>
        <v>keine vollständige ID</v>
      </c>
      <c r="B3549" s="301"/>
      <c r="C3549" s="287"/>
      <c r="D3549" s="34"/>
      <c r="E3549" s="306"/>
      <c r="F3549" s="116"/>
      <c r="G3549" s="17"/>
      <c r="H3549" s="17"/>
      <c r="I3549" s="17"/>
      <c r="J3549" s="17"/>
      <c r="K3549" s="17"/>
      <c r="L3549" s="17"/>
      <c r="M3549" s="17"/>
      <c r="N3549" s="17"/>
      <c r="O3549" s="116"/>
      <c r="P3549" s="117">
        <f>IF(D3549&gt;A_Stammdaten!$B$12,0,SUM(G3549,H3549,J3549,L3549:M3549)-SUM(I3549,K3549,N3549:O3549))</f>
        <v>0</v>
      </c>
      <c r="Q3549" s="17"/>
      <c r="R3549" s="17"/>
      <c r="S3549" s="17"/>
      <c r="T3549" s="17"/>
      <c r="U3549" s="62">
        <f t="shared" si="1157"/>
        <v>0</v>
      </c>
      <c r="V3549" s="34"/>
      <c r="W3549" s="34"/>
      <c r="X3549" s="34"/>
      <c r="Y3549" s="34"/>
      <c r="Z3549" s="34"/>
      <c r="AA3549" s="63" t="str">
        <f t="shared" si="1158"/>
        <v>-</v>
      </c>
      <c r="AB3549" s="63" t="str">
        <f t="shared" si="1159"/>
        <v>-</v>
      </c>
      <c r="AC3549" s="63">
        <f>IF(ISBLANK($C3549),0,VLOOKUP($C3549,Listen!$A$2:$C$45,2,FALSE))</f>
        <v>0</v>
      </c>
      <c r="AD3549" s="63">
        <f>IF(ISBLANK($C3549),0,VLOOKUP($C3549,Listen!$A$2:$C$45,3,FALSE))</f>
        <v>0</v>
      </c>
      <c r="AE3549" s="49">
        <f t="shared" si="1160"/>
        <v>0</v>
      </c>
      <c r="AF3549" s="49">
        <f t="shared" si="1160"/>
        <v>0</v>
      </c>
      <c r="AG3549" s="49">
        <f>IFERROR(IF(OR($V3549&lt;&gt;"Ja",VLOOKUP($C3549,Listen!$A$2:$F$45,5,0)="Nein",D3549&lt;IF(C3549="LNG Anbindungsanlagen gemäß separater Festlegung",2022,2023)),$AC3549,$AA3549),0)</f>
        <v>0</v>
      </c>
      <c r="AH3549" s="49">
        <f>IFERROR(IF(OR($V3549&lt;&gt;"Ja",VLOOKUP($C3549,Listen!$A$2:$F$45,5,0)="Nein",D3549&lt;IF(C3549="LNG Anbindungsanlagen gemäß separater Festlegung",2022,2023)),$AC3549,$AA3549),0)</f>
        <v>0</v>
      </c>
      <c r="AI3549" s="49">
        <f>IFERROR(IF(OR($W3549&lt;&gt;"Ja",VLOOKUP($C3549,Listen!$A$2:$F$45,6,0)="Nein"),$AC3549,$AB3549),0)</f>
        <v>0</v>
      </c>
      <c r="AJ3549" s="49">
        <f>IFERROR(IF(OR($W3549&lt;&gt;"Ja",VLOOKUP($C3549,Listen!$A$2:$F$45,6,0)="Nein"),$AC3549,$AB3549),0)</f>
        <v>0</v>
      </c>
      <c r="AK3549" s="49">
        <f>IFERROR(IF(OR($W3549&lt;&gt;"Ja",VLOOKUP($C3549,Listen!$A$2:$F$45,6,0)="Nein"),$AC3549,$AB3549),0)</f>
        <v>0</v>
      </c>
      <c r="AL3549" s="51">
        <f t="shared" si="1161"/>
        <v>0</v>
      </c>
      <c r="AM3549" s="296">
        <f>IFERROR(IF(VLOOKUP($C3549,Listen!$A$2:$F$45,6,0)="Ja",MAX(BC3549:BD3549),D_SAV!$BC3549),0)</f>
        <v>0</v>
      </c>
      <c r="AN3549" s="51">
        <f t="shared" si="1162"/>
        <v>0</v>
      </c>
      <c r="AP3549" s="304">
        <f t="shared" si="1163"/>
        <v>0</v>
      </c>
      <c r="AQ3549" s="304">
        <f t="shared" si="1164"/>
        <v>0</v>
      </c>
      <c r="AR3549" s="304">
        <f t="shared" si="1165"/>
        <v>0</v>
      </c>
      <c r="AS3549" s="304">
        <f t="shared" si="1166"/>
        <v>0</v>
      </c>
      <c r="AT3549" s="304">
        <f t="shared" si="1167"/>
        <v>0</v>
      </c>
      <c r="AU3549" s="304">
        <f t="shared" si="1168"/>
        <v>0</v>
      </c>
      <c r="AV3549" s="304">
        <f t="shared" si="1169"/>
        <v>0</v>
      </c>
      <c r="AW3549" s="304">
        <f t="shared" si="1170"/>
        <v>0</v>
      </c>
      <c r="AX3549" s="304">
        <f t="shared" si="1171"/>
        <v>0</v>
      </c>
      <c r="AY3549" s="304">
        <f t="shared" si="1172"/>
        <v>0</v>
      </c>
      <c r="AZ3549" s="304">
        <f t="shared" si="1173"/>
        <v>0</v>
      </c>
      <c r="BA3549" s="304">
        <f t="shared" si="1174"/>
        <v>0</v>
      </c>
      <c r="BB3549" s="304">
        <f t="shared" si="1175"/>
        <v>0</v>
      </c>
      <c r="BC3549" s="304">
        <f t="shared" si="1176"/>
        <v>0</v>
      </c>
      <c r="BD3549" s="304">
        <f t="shared" si="1177"/>
        <v>0</v>
      </c>
      <c r="BE3549" s="304">
        <f>IFERROR(IF(VLOOKUP($C3549,Listen!$A$2:$F$45,6,0)="Ja",BB3549-MAX(BC3549:BD3549),BB3549-BC3549),0)</f>
        <v>0</v>
      </c>
    </row>
    <row r="3550" spans="1:57" x14ac:dyDescent="0.25">
      <c r="A3550" s="320" t="str">
        <f>IF(AND(D3550&lt;&gt;0,C3550&lt;&gt;0,E3550&lt;&gt;0),IF(B3550&lt;&gt;0,CONCATENATE(B3550,"-AGr",VLOOKUP(C3550,Listen!$A$2:$D$45,4,FALSE),"-",D3550,"-",E3550,),CONCATENATE("AGr",VLOOKUP(C3550,Listen!$A$2:$D$45,4,FALSE),"-",D3550,"-",E3550)),"keine vollständige ID")</f>
        <v>keine vollständige ID</v>
      </c>
      <c r="B3550" s="301"/>
      <c r="C3550" s="287"/>
      <c r="D3550" s="34"/>
      <c r="E3550" s="306"/>
      <c r="F3550" s="116"/>
      <c r="G3550" s="17"/>
      <c r="H3550" s="17"/>
      <c r="I3550" s="17"/>
      <c r="J3550" s="17"/>
      <c r="K3550" s="17"/>
      <c r="L3550" s="17"/>
      <c r="M3550" s="17"/>
      <c r="N3550" s="17"/>
      <c r="O3550" s="116"/>
      <c r="P3550" s="117">
        <f>IF(D3550&gt;A_Stammdaten!$B$12,0,SUM(G3550,H3550,J3550,L3550:M3550)-SUM(I3550,K3550,N3550:O3550))</f>
        <v>0</v>
      </c>
      <c r="Q3550" s="17"/>
      <c r="R3550" s="17"/>
      <c r="S3550" s="17"/>
      <c r="T3550" s="17"/>
      <c r="U3550" s="62">
        <f t="shared" si="1157"/>
        <v>0</v>
      </c>
      <c r="V3550" s="34"/>
      <c r="W3550" s="34"/>
      <c r="X3550" s="34"/>
      <c r="Y3550" s="34"/>
      <c r="Z3550" s="34"/>
      <c r="AA3550" s="63" t="str">
        <f t="shared" si="1158"/>
        <v>-</v>
      </c>
      <c r="AB3550" s="63" t="str">
        <f t="shared" si="1159"/>
        <v>-</v>
      </c>
      <c r="AC3550" s="63">
        <f>IF(ISBLANK($C3550),0,VLOOKUP($C3550,Listen!$A$2:$C$45,2,FALSE))</f>
        <v>0</v>
      </c>
      <c r="AD3550" s="63">
        <f>IF(ISBLANK($C3550),0,VLOOKUP($C3550,Listen!$A$2:$C$45,3,FALSE))</f>
        <v>0</v>
      </c>
      <c r="AE3550" s="49">
        <f t="shared" si="1160"/>
        <v>0</v>
      </c>
      <c r="AF3550" s="49">
        <f t="shared" si="1160"/>
        <v>0</v>
      </c>
      <c r="AG3550" s="49">
        <f>IFERROR(IF(OR($V3550&lt;&gt;"Ja",VLOOKUP($C3550,Listen!$A$2:$F$45,5,0)="Nein",D3550&lt;IF(C3550="LNG Anbindungsanlagen gemäß separater Festlegung",2022,2023)),$AC3550,$AA3550),0)</f>
        <v>0</v>
      </c>
      <c r="AH3550" s="49">
        <f>IFERROR(IF(OR($V3550&lt;&gt;"Ja",VLOOKUP($C3550,Listen!$A$2:$F$45,5,0)="Nein",D3550&lt;IF(C3550="LNG Anbindungsanlagen gemäß separater Festlegung",2022,2023)),$AC3550,$AA3550),0)</f>
        <v>0</v>
      </c>
      <c r="AI3550" s="49">
        <f>IFERROR(IF(OR($W3550&lt;&gt;"Ja",VLOOKUP($C3550,Listen!$A$2:$F$45,6,0)="Nein"),$AC3550,$AB3550),0)</f>
        <v>0</v>
      </c>
      <c r="AJ3550" s="49">
        <f>IFERROR(IF(OR($W3550&lt;&gt;"Ja",VLOOKUP($C3550,Listen!$A$2:$F$45,6,0)="Nein"),$AC3550,$AB3550),0)</f>
        <v>0</v>
      </c>
      <c r="AK3550" s="49">
        <f>IFERROR(IF(OR($W3550&lt;&gt;"Ja",VLOOKUP($C3550,Listen!$A$2:$F$45,6,0)="Nein"),$AC3550,$AB3550),0)</f>
        <v>0</v>
      </c>
      <c r="AL3550" s="51">
        <f t="shared" si="1161"/>
        <v>0</v>
      </c>
      <c r="AM3550" s="296">
        <f>IFERROR(IF(VLOOKUP($C3550,Listen!$A$2:$F$45,6,0)="Ja",MAX(BC3550:BD3550),D_SAV!$BC3550),0)</f>
        <v>0</v>
      </c>
      <c r="AN3550" s="51">
        <f t="shared" si="1162"/>
        <v>0</v>
      </c>
      <c r="AP3550" s="304">
        <f t="shared" si="1163"/>
        <v>0</v>
      </c>
      <c r="AQ3550" s="304">
        <f t="shared" si="1164"/>
        <v>0</v>
      </c>
      <c r="AR3550" s="304">
        <f t="shared" si="1165"/>
        <v>0</v>
      </c>
      <c r="AS3550" s="304">
        <f t="shared" si="1166"/>
        <v>0</v>
      </c>
      <c r="AT3550" s="304">
        <f t="shared" si="1167"/>
        <v>0</v>
      </c>
      <c r="AU3550" s="304">
        <f t="shared" si="1168"/>
        <v>0</v>
      </c>
      <c r="AV3550" s="304">
        <f t="shared" si="1169"/>
        <v>0</v>
      </c>
      <c r="AW3550" s="304">
        <f t="shared" si="1170"/>
        <v>0</v>
      </c>
      <c r="AX3550" s="304">
        <f t="shared" si="1171"/>
        <v>0</v>
      </c>
      <c r="AY3550" s="304">
        <f t="shared" si="1172"/>
        <v>0</v>
      </c>
      <c r="AZ3550" s="304">
        <f t="shared" si="1173"/>
        <v>0</v>
      </c>
      <c r="BA3550" s="304">
        <f t="shared" si="1174"/>
        <v>0</v>
      </c>
      <c r="BB3550" s="304">
        <f t="shared" si="1175"/>
        <v>0</v>
      </c>
      <c r="BC3550" s="304">
        <f t="shared" si="1176"/>
        <v>0</v>
      </c>
      <c r="BD3550" s="304">
        <f t="shared" si="1177"/>
        <v>0</v>
      </c>
      <c r="BE3550" s="304">
        <f>IFERROR(IF(VLOOKUP($C3550,Listen!$A$2:$F$45,6,0)="Ja",BB3550-MAX(BC3550:BD3550),BB3550-BC3550),0)</f>
        <v>0</v>
      </c>
    </row>
    <row r="3551" spans="1:57" x14ac:dyDescent="0.25">
      <c r="A3551" s="320" t="str">
        <f>IF(AND(D3551&lt;&gt;0,C3551&lt;&gt;0,E3551&lt;&gt;0),IF(B3551&lt;&gt;0,CONCATENATE(B3551,"-AGr",VLOOKUP(C3551,Listen!$A$2:$D$45,4,FALSE),"-",D3551,"-",E3551,),CONCATENATE("AGr",VLOOKUP(C3551,Listen!$A$2:$D$45,4,FALSE),"-",D3551,"-",E3551)),"keine vollständige ID")</f>
        <v>keine vollständige ID</v>
      </c>
      <c r="B3551" s="301"/>
      <c r="C3551" s="287"/>
      <c r="D3551" s="34"/>
      <c r="E3551" s="306"/>
      <c r="F3551" s="116"/>
      <c r="G3551" s="17"/>
      <c r="H3551" s="17"/>
      <c r="I3551" s="17"/>
      <c r="J3551" s="17"/>
      <c r="K3551" s="17"/>
      <c r="L3551" s="17"/>
      <c r="M3551" s="17"/>
      <c r="N3551" s="17"/>
      <c r="O3551" s="116"/>
      <c r="P3551" s="117">
        <f>IF(D3551&gt;A_Stammdaten!$B$12,0,SUM(G3551,H3551,J3551,L3551:M3551)-SUM(I3551,K3551,N3551:O3551))</f>
        <v>0</v>
      </c>
      <c r="Q3551" s="17"/>
      <c r="R3551" s="17"/>
      <c r="S3551" s="17"/>
      <c r="T3551" s="17"/>
      <c r="U3551" s="62">
        <f t="shared" si="1157"/>
        <v>0</v>
      </c>
      <c r="V3551" s="34"/>
      <c r="W3551" s="34"/>
      <c r="X3551" s="34"/>
      <c r="Y3551" s="34"/>
      <c r="Z3551" s="34"/>
      <c r="AA3551" s="63" t="str">
        <f t="shared" si="1158"/>
        <v>-</v>
      </c>
      <c r="AB3551" s="63" t="str">
        <f t="shared" si="1159"/>
        <v>-</v>
      </c>
      <c r="AC3551" s="63">
        <f>IF(ISBLANK($C3551),0,VLOOKUP($C3551,Listen!$A$2:$C$45,2,FALSE))</f>
        <v>0</v>
      </c>
      <c r="AD3551" s="63">
        <f>IF(ISBLANK($C3551),0,VLOOKUP($C3551,Listen!$A$2:$C$45,3,FALSE))</f>
        <v>0</v>
      </c>
      <c r="AE3551" s="49">
        <f t="shared" si="1160"/>
        <v>0</v>
      </c>
      <c r="AF3551" s="49">
        <f t="shared" si="1160"/>
        <v>0</v>
      </c>
      <c r="AG3551" s="49">
        <f>IFERROR(IF(OR($V3551&lt;&gt;"Ja",VLOOKUP($C3551,Listen!$A$2:$F$45,5,0)="Nein",D3551&lt;IF(C3551="LNG Anbindungsanlagen gemäß separater Festlegung",2022,2023)),$AC3551,$AA3551),0)</f>
        <v>0</v>
      </c>
      <c r="AH3551" s="49">
        <f>IFERROR(IF(OR($V3551&lt;&gt;"Ja",VLOOKUP($C3551,Listen!$A$2:$F$45,5,0)="Nein",D3551&lt;IF(C3551="LNG Anbindungsanlagen gemäß separater Festlegung",2022,2023)),$AC3551,$AA3551),0)</f>
        <v>0</v>
      </c>
      <c r="AI3551" s="49">
        <f>IFERROR(IF(OR($W3551&lt;&gt;"Ja",VLOOKUP($C3551,Listen!$A$2:$F$45,6,0)="Nein"),$AC3551,$AB3551),0)</f>
        <v>0</v>
      </c>
      <c r="AJ3551" s="49">
        <f>IFERROR(IF(OR($W3551&lt;&gt;"Ja",VLOOKUP($C3551,Listen!$A$2:$F$45,6,0)="Nein"),$AC3551,$AB3551),0)</f>
        <v>0</v>
      </c>
      <c r="AK3551" s="49">
        <f>IFERROR(IF(OR($W3551&lt;&gt;"Ja",VLOOKUP($C3551,Listen!$A$2:$F$45,6,0)="Nein"),$AC3551,$AB3551),0)</f>
        <v>0</v>
      </c>
      <c r="AL3551" s="51">
        <f t="shared" si="1161"/>
        <v>0</v>
      </c>
      <c r="AM3551" s="296">
        <f>IFERROR(IF(VLOOKUP($C3551,Listen!$A$2:$F$45,6,0)="Ja",MAX(BC3551:BD3551),D_SAV!$BC3551),0)</f>
        <v>0</v>
      </c>
      <c r="AN3551" s="51">
        <f t="shared" si="1162"/>
        <v>0</v>
      </c>
      <c r="AP3551" s="304">
        <f t="shared" si="1163"/>
        <v>0</v>
      </c>
      <c r="AQ3551" s="304">
        <f t="shared" si="1164"/>
        <v>0</v>
      </c>
      <c r="AR3551" s="304">
        <f t="shared" si="1165"/>
        <v>0</v>
      </c>
      <c r="AS3551" s="304">
        <f t="shared" si="1166"/>
        <v>0</v>
      </c>
      <c r="AT3551" s="304">
        <f t="shared" si="1167"/>
        <v>0</v>
      </c>
      <c r="AU3551" s="304">
        <f t="shared" si="1168"/>
        <v>0</v>
      </c>
      <c r="AV3551" s="304">
        <f t="shared" si="1169"/>
        <v>0</v>
      </c>
      <c r="AW3551" s="304">
        <f t="shared" si="1170"/>
        <v>0</v>
      </c>
      <c r="AX3551" s="304">
        <f t="shared" si="1171"/>
        <v>0</v>
      </c>
      <c r="AY3551" s="304">
        <f t="shared" si="1172"/>
        <v>0</v>
      </c>
      <c r="AZ3551" s="304">
        <f t="shared" si="1173"/>
        <v>0</v>
      </c>
      <c r="BA3551" s="304">
        <f t="shared" si="1174"/>
        <v>0</v>
      </c>
      <c r="BB3551" s="304">
        <f t="shared" si="1175"/>
        <v>0</v>
      </c>
      <c r="BC3551" s="304">
        <f t="shared" si="1176"/>
        <v>0</v>
      </c>
      <c r="BD3551" s="304">
        <f t="shared" si="1177"/>
        <v>0</v>
      </c>
      <c r="BE3551" s="304">
        <f>IFERROR(IF(VLOOKUP($C3551,Listen!$A$2:$F$45,6,0)="Ja",BB3551-MAX(BC3551:BD3551),BB3551-BC3551),0)</f>
        <v>0</v>
      </c>
    </row>
    <row r="3552" spans="1:57" x14ac:dyDescent="0.25">
      <c r="A3552" s="320" t="str">
        <f>IF(AND(D3552&lt;&gt;0,C3552&lt;&gt;0,E3552&lt;&gt;0),IF(B3552&lt;&gt;0,CONCATENATE(B3552,"-AGr",VLOOKUP(C3552,Listen!$A$2:$D$45,4,FALSE),"-",D3552,"-",E3552,),CONCATENATE("AGr",VLOOKUP(C3552,Listen!$A$2:$D$45,4,FALSE),"-",D3552,"-",E3552)),"keine vollständige ID")</f>
        <v>keine vollständige ID</v>
      </c>
      <c r="B3552" s="301"/>
      <c r="C3552" s="287"/>
      <c r="D3552" s="34"/>
      <c r="E3552" s="306"/>
      <c r="F3552" s="116"/>
      <c r="G3552" s="17"/>
      <c r="H3552" s="17"/>
      <c r="I3552" s="17"/>
      <c r="J3552" s="17"/>
      <c r="K3552" s="17"/>
      <c r="L3552" s="17"/>
      <c r="M3552" s="17"/>
      <c r="N3552" s="17"/>
      <c r="O3552" s="116"/>
      <c r="P3552" s="117">
        <f>IF(D3552&gt;A_Stammdaten!$B$12,0,SUM(G3552,H3552,J3552,L3552:M3552)-SUM(I3552,K3552,N3552:O3552))</f>
        <v>0</v>
      </c>
      <c r="Q3552" s="17"/>
      <c r="R3552" s="17"/>
      <c r="S3552" s="17"/>
      <c r="T3552" s="17"/>
      <c r="U3552" s="62">
        <f t="shared" si="1157"/>
        <v>0</v>
      </c>
      <c r="V3552" s="34"/>
      <c r="W3552" s="34"/>
      <c r="X3552" s="34"/>
      <c r="Y3552" s="34"/>
      <c r="Z3552" s="34"/>
      <c r="AA3552" s="63" t="str">
        <f t="shared" si="1158"/>
        <v>-</v>
      </c>
      <c r="AB3552" s="63" t="str">
        <f t="shared" si="1159"/>
        <v>-</v>
      </c>
      <c r="AC3552" s="63">
        <f>IF(ISBLANK($C3552),0,VLOOKUP($C3552,Listen!$A$2:$C$45,2,FALSE))</f>
        <v>0</v>
      </c>
      <c r="AD3552" s="63">
        <f>IF(ISBLANK($C3552),0,VLOOKUP($C3552,Listen!$A$2:$C$45,3,FALSE))</f>
        <v>0</v>
      </c>
      <c r="AE3552" s="49">
        <f t="shared" si="1160"/>
        <v>0</v>
      </c>
      <c r="AF3552" s="49">
        <f t="shared" si="1160"/>
        <v>0</v>
      </c>
      <c r="AG3552" s="49">
        <f>IFERROR(IF(OR($V3552&lt;&gt;"Ja",VLOOKUP($C3552,Listen!$A$2:$F$45,5,0)="Nein",D3552&lt;IF(C3552="LNG Anbindungsanlagen gemäß separater Festlegung",2022,2023)),$AC3552,$AA3552),0)</f>
        <v>0</v>
      </c>
      <c r="AH3552" s="49">
        <f>IFERROR(IF(OR($V3552&lt;&gt;"Ja",VLOOKUP($C3552,Listen!$A$2:$F$45,5,0)="Nein",D3552&lt;IF(C3552="LNG Anbindungsanlagen gemäß separater Festlegung",2022,2023)),$AC3552,$AA3552),0)</f>
        <v>0</v>
      </c>
      <c r="AI3552" s="49">
        <f>IFERROR(IF(OR($W3552&lt;&gt;"Ja",VLOOKUP($C3552,Listen!$A$2:$F$45,6,0)="Nein"),$AC3552,$AB3552),0)</f>
        <v>0</v>
      </c>
      <c r="AJ3552" s="49">
        <f>IFERROR(IF(OR($W3552&lt;&gt;"Ja",VLOOKUP($C3552,Listen!$A$2:$F$45,6,0)="Nein"),$AC3552,$AB3552),0)</f>
        <v>0</v>
      </c>
      <c r="AK3552" s="49">
        <f>IFERROR(IF(OR($W3552&lt;&gt;"Ja",VLOOKUP($C3552,Listen!$A$2:$F$45,6,0)="Nein"),$AC3552,$AB3552),0)</f>
        <v>0</v>
      </c>
      <c r="AL3552" s="51">
        <f t="shared" si="1161"/>
        <v>0</v>
      </c>
      <c r="AM3552" s="296">
        <f>IFERROR(IF(VLOOKUP($C3552,Listen!$A$2:$F$45,6,0)="Ja",MAX(BC3552:BD3552),D_SAV!$BC3552),0)</f>
        <v>0</v>
      </c>
      <c r="AN3552" s="51">
        <f t="shared" si="1162"/>
        <v>0</v>
      </c>
      <c r="AP3552" s="304">
        <f t="shared" si="1163"/>
        <v>0</v>
      </c>
      <c r="AQ3552" s="304">
        <f t="shared" si="1164"/>
        <v>0</v>
      </c>
      <c r="AR3552" s="304">
        <f t="shared" si="1165"/>
        <v>0</v>
      </c>
      <c r="AS3552" s="304">
        <f t="shared" si="1166"/>
        <v>0</v>
      </c>
      <c r="AT3552" s="304">
        <f t="shared" si="1167"/>
        <v>0</v>
      </c>
      <c r="AU3552" s="304">
        <f t="shared" si="1168"/>
        <v>0</v>
      </c>
      <c r="AV3552" s="304">
        <f t="shared" si="1169"/>
        <v>0</v>
      </c>
      <c r="AW3552" s="304">
        <f t="shared" si="1170"/>
        <v>0</v>
      </c>
      <c r="AX3552" s="304">
        <f t="shared" si="1171"/>
        <v>0</v>
      </c>
      <c r="AY3552" s="304">
        <f t="shared" si="1172"/>
        <v>0</v>
      </c>
      <c r="AZ3552" s="304">
        <f t="shared" si="1173"/>
        <v>0</v>
      </c>
      <c r="BA3552" s="304">
        <f t="shared" si="1174"/>
        <v>0</v>
      </c>
      <c r="BB3552" s="304">
        <f t="shared" si="1175"/>
        <v>0</v>
      </c>
      <c r="BC3552" s="304">
        <f t="shared" si="1176"/>
        <v>0</v>
      </c>
      <c r="BD3552" s="304">
        <f t="shared" si="1177"/>
        <v>0</v>
      </c>
      <c r="BE3552" s="304">
        <f>IFERROR(IF(VLOOKUP($C3552,Listen!$A$2:$F$45,6,0)="Ja",BB3552-MAX(BC3552:BD3552),BB3552-BC3552),0)</f>
        <v>0</v>
      </c>
    </row>
    <row r="3553" spans="1:57" x14ac:dyDescent="0.25">
      <c r="A3553" s="320" t="str">
        <f>IF(AND(D3553&lt;&gt;0,C3553&lt;&gt;0,E3553&lt;&gt;0),IF(B3553&lt;&gt;0,CONCATENATE(B3553,"-AGr",VLOOKUP(C3553,Listen!$A$2:$D$45,4,FALSE),"-",D3553,"-",E3553,),CONCATENATE("AGr",VLOOKUP(C3553,Listen!$A$2:$D$45,4,FALSE),"-",D3553,"-",E3553)),"keine vollständige ID")</f>
        <v>keine vollständige ID</v>
      </c>
      <c r="B3553" s="301"/>
      <c r="C3553" s="287"/>
      <c r="D3553" s="34"/>
      <c r="E3553" s="306"/>
      <c r="F3553" s="116"/>
      <c r="G3553" s="17"/>
      <c r="H3553" s="17"/>
      <c r="I3553" s="17"/>
      <c r="J3553" s="17"/>
      <c r="K3553" s="17"/>
      <c r="L3553" s="17"/>
      <c r="M3553" s="17"/>
      <c r="N3553" s="17"/>
      <c r="O3553" s="116"/>
      <c r="P3553" s="117">
        <f>IF(D3553&gt;A_Stammdaten!$B$12,0,SUM(G3553,H3553,J3553,L3553:M3553)-SUM(I3553,K3553,N3553:O3553))</f>
        <v>0</v>
      </c>
      <c r="Q3553" s="17"/>
      <c r="R3553" s="17"/>
      <c r="S3553" s="17"/>
      <c r="T3553" s="17"/>
      <c r="U3553" s="62">
        <f t="shared" si="1157"/>
        <v>0</v>
      </c>
      <c r="V3553" s="34"/>
      <c r="W3553" s="34"/>
      <c r="X3553" s="34"/>
      <c r="Y3553" s="34"/>
      <c r="Z3553" s="34"/>
      <c r="AA3553" s="63" t="str">
        <f t="shared" si="1158"/>
        <v>-</v>
      </c>
      <c r="AB3553" s="63" t="str">
        <f t="shared" si="1159"/>
        <v>-</v>
      </c>
      <c r="AC3553" s="63">
        <f>IF(ISBLANK($C3553),0,VLOOKUP($C3553,Listen!$A$2:$C$45,2,FALSE))</f>
        <v>0</v>
      </c>
      <c r="AD3553" s="63">
        <f>IF(ISBLANK($C3553),0,VLOOKUP($C3553,Listen!$A$2:$C$45,3,FALSE))</f>
        <v>0</v>
      </c>
      <c r="AE3553" s="49">
        <f t="shared" si="1160"/>
        <v>0</v>
      </c>
      <c r="AF3553" s="49">
        <f t="shared" si="1160"/>
        <v>0</v>
      </c>
      <c r="AG3553" s="49">
        <f>IFERROR(IF(OR($V3553&lt;&gt;"Ja",VLOOKUP($C3553,Listen!$A$2:$F$45,5,0)="Nein",D3553&lt;IF(C3553="LNG Anbindungsanlagen gemäß separater Festlegung",2022,2023)),$AC3553,$AA3553),0)</f>
        <v>0</v>
      </c>
      <c r="AH3553" s="49">
        <f>IFERROR(IF(OR($V3553&lt;&gt;"Ja",VLOOKUP($C3553,Listen!$A$2:$F$45,5,0)="Nein",D3553&lt;IF(C3553="LNG Anbindungsanlagen gemäß separater Festlegung",2022,2023)),$AC3553,$AA3553),0)</f>
        <v>0</v>
      </c>
      <c r="AI3553" s="49">
        <f>IFERROR(IF(OR($W3553&lt;&gt;"Ja",VLOOKUP($C3553,Listen!$A$2:$F$45,6,0)="Nein"),$AC3553,$AB3553),0)</f>
        <v>0</v>
      </c>
      <c r="AJ3553" s="49">
        <f>IFERROR(IF(OR($W3553&lt;&gt;"Ja",VLOOKUP($C3553,Listen!$A$2:$F$45,6,0)="Nein"),$AC3553,$AB3553),0)</f>
        <v>0</v>
      </c>
      <c r="AK3553" s="49">
        <f>IFERROR(IF(OR($W3553&lt;&gt;"Ja",VLOOKUP($C3553,Listen!$A$2:$F$45,6,0)="Nein"),$AC3553,$AB3553),0)</f>
        <v>0</v>
      </c>
      <c r="AL3553" s="51">
        <f t="shared" si="1161"/>
        <v>0</v>
      </c>
      <c r="AM3553" s="296">
        <f>IFERROR(IF(VLOOKUP($C3553,Listen!$A$2:$F$45,6,0)="Ja",MAX(BC3553:BD3553),D_SAV!$BC3553),0)</f>
        <v>0</v>
      </c>
      <c r="AN3553" s="51">
        <f t="shared" si="1162"/>
        <v>0</v>
      </c>
      <c r="AP3553" s="304">
        <f t="shared" si="1163"/>
        <v>0</v>
      </c>
      <c r="AQ3553" s="304">
        <f t="shared" si="1164"/>
        <v>0</v>
      </c>
      <c r="AR3553" s="304">
        <f t="shared" si="1165"/>
        <v>0</v>
      </c>
      <c r="AS3553" s="304">
        <f t="shared" si="1166"/>
        <v>0</v>
      </c>
      <c r="AT3553" s="304">
        <f t="shared" si="1167"/>
        <v>0</v>
      </c>
      <c r="AU3553" s="304">
        <f t="shared" si="1168"/>
        <v>0</v>
      </c>
      <c r="AV3553" s="304">
        <f t="shared" si="1169"/>
        <v>0</v>
      </c>
      <c r="AW3553" s="304">
        <f t="shared" si="1170"/>
        <v>0</v>
      </c>
      <c r="AX3553" s="304">
        <f t="shared" si="1171"/>
        <v>0</v>
      </c>
      <c r="AY3553" s="304">
        <f t="shared" si="1172"/>
        <v>0</v>
      </c>
      <c r="AZ3553" s="304">
        <f t="shared" si="1173"/>
        <v>0</v>
      </c>
      <c r="BA3553" s="304">
        <f t="shared" si="1174"/>
        <v>0</v>
      </c>
      <c r="BB3553" s="304">
        <f t="shared" si="1175"/>
        <v>0</v>
      </c>
      <c r="BC3553" s="304">
        <f t="shared" si="1176"/>
        <v>0</v>
      </c>
      <c r="BD3553" s="304">
        <f t="shared" si="1177"/>
        <v>0</v>
      </c>
      <c r="BE3553" s="304">
        <f>IFERROR(IF(VLOOKUP($C3553,Listen!$A$2:$F$45,6,0)="Ja",BB3553-MAX(BC3553:BD3553),BB3553-BC3553),0)</f>
        <v>0</v>
      </c>
    </row>
    <row r="3554" spans="1:57" x14ac:dyDescent="0.25">
      <c r="A3554" s="320" t="str">
        <f>IF(AND(D3554&lt;&gt;0,C3554&lt;&gt;0,E3554&lt;&gt;0),IF(B3554&lt;&gt;0,CONCATENATE(B3554,"-AGr",VLOOKUP(C3554,Listen!$A$2:$D$45,4,FALSE),"-",D3554,"-",E3554,),CONCATENATE("AGr",VLOOKUP(C3554,Listen!$A$2:$D$45,4,FALSE),"-",D3554,"-",E3554)),"keine vollständige ID")</f>
        <v>keine vollständige ID</v>
      </c>
      <c r="B3554" s="301"/>
      <c r="C3554" s="287"/>
      <c r="D3554" s="34"/>
      <c r="E3554" s="306"/>
      <c r="F3554" s="116"/>
      <c r="G3554" s="17"/>
      <c r="H3554" s="17"/>
      <c r="I3554" s="17"/>
      <c r="J3554" s="17"/>
      <c r="K3554" s="17"/>
      <c r="L3554" s="17"/>
      <c r="M3554" s="17"/>
      <c r="N3554" s="17"/>
      <c r="O3554" s="116"/>
      <c r="P3554" s="117">
        <f>IF(D3554&gt;A_Stammdaten!$B$12,0,SUM(G3554,H3554,J3554,L3554:M3554)-SUM(I3554,K3554,N3554:O3554))</f>
        <v>0</v>
      </c>
      <c r="Q3554" s="17"/>
      <c r="R3554" s="17"/>
      <c r="S3554" s="17"/>
      <c r="T3554" s="17"/>
      <c r="U3554" s="62">
        <f t="shared" si="1157"/>
        <v>0</v>
      </c>
      <c r="V3554" s="34"/>
      <c r="W3554" s="34"/>
      <c r="X3554" s="34"/>
      <c r="Y3554" s="34"/>
      <c r="Z3554" s="34"/>
      <c r="AA3554" s="63" t="str">
        <f t="shared" si="1158"/>
        <v>-</v>
      </c>
      <c r="AB3554" s="63" t="str">
        <f t="shared" si="1159"/>
        <v>-</v>
      </c>
      <c r="AC3554" s="63">
        <f>IF(ISBLANK($C3554),0,VLOOKUP($C3554,Listen!$A$2:$C$45,2,FALSE))</f>
        <v>0</v>
      </c>
      <c r="AD3554" s="63">
        <f>IF(ISBLANK($C3554),0,VLOOKUP($C3554,Listen!$A$2:$C$45,3,FALSE))</f>
        <v>0</v>
      </c>
      <c r="AE3554" s="49">
        <f t="shared" si="1160"/>
        <v>0</v>
      </c>
      <c r="AF3554" s="49">
        <f t="shared" si="1160"/>
        <v>0</v>
      </c>
      <c r="AG3554" s="49">
        <f>IFERROR(IF(OR($V3554&lt;&gt;"Ja",VLOOKUP($C3554,Listen!$A$2:$F$45,5,0)="Nein",D3554&lt;IF(C3554="LNG Anbindungsanlagen gemäß separater Festlegung",2022,2023)),$AC3554,$AA3554),0)</f>
        <v>0</v>
      </c>
      <c r="AH3554" s="49">
        <f>IFERROR(IF(OR($V3554&lt;&gt;"Ja",VLOOKUP($C3554,Listen!$A$2:$F$45,5,0)="Nein",D3554&lt;IF(C3554="LNG Anbindungsanlagen gemäß separater Festlegung",2022,2023)),$AC3554,$AA3554),0)</f>
        <v>0</v>
      </c>
      <c r="AI3554" s="49">
        <f>IFERROR(IF(OR($W3554&lt;&gt;"Ja",VLOOKUP($C3554,Listen!$A$2:$F$45,6,0)="Nein"),$AC3554,$AB3554),0)</f>
        <v>0</v>
      </c>
      <c r="AJ3554" s="49">
        <f>IFERROR(IF(OR($W3554&lt;&gt;"Ja",VLOOKUP($C3554,Listen!$A$2:$F$45,6,0)="Nein"),$AC3554,$AB3554),0)</f>
        <v>0</v>
      </c>
      <c r="AK3554" s="49">
        <f>IFERROR(IF(OR($W3554&lt;&gt;"Ja",VLOOKUP($C3554,Listen!$A$2:$F$45,6,0)="Nein"),$AC3554,$AB3554),0)</f>
        <v>0</v>
      </c>
      <c r="AL3554" s="51">
        <f t="shared" si="1161"/>
        <v>0</v>
      </c>
      <c r="AM3554" s="296">
        <f>IFERROR(IF(VLOOKUP($C3554,Listen!$A$2:$F$45,6,0)="Ja",MAX(BC3554:BD3554),D_SAV!$BC3554),0)</f>
        <v>0</v>
      </c>
      <c r="AN3554" s="51">
        <f t="shared" si="1162"/>
        <v>0</v>
      </c>
      <c r="AP3554" s="304">
        <f t="shared" si="1163"/>
        <v>0</v>
      </c>
      <c r="AQ3554" s="304">
        <f t="shared" si="1164"/>
        <v>0</v>
      </c>
      <c r="AR3554" s="304">
        <f t="shared" si="1165"/>
        <v>0</v>
      </c>
      <c r="AS3554" s="304">
        <f t="shared" si="1166"/>
        <v>0</v>
      </c>
      <c r="AT3554" s="304">
        <f t="shared" si="1167"/>
        <v>0</v>
      </c>
      <c r="AU3554" s="304">
        <f t="shared" si="1168"/>
        <v>0</v>
      </c>
      <c r="AV3554" s="304">
        <f t="shared" si="1169"/>
        <v>0</v>
      </c>
      <c r="AW3554" s="304">
        <f t="shared" si="1170"/>
        <v>0</v>
      </c>
      <c r="AX3554" s="304">
        <f t="shared" si="1171"/>
        <v>0</v>
      </c>
      <c r="AY3554" s="304">
        <f t="shared" si="1172"/>
        <v>0</v>
      </c>
      <c r="AZ3554" s="304">
        <f t="shared" si="1173"/>
        <v>0</v>
      </c>
      <c r="BA3554" s="304">
        <f t="shared" si="1174"/>
        <v>0</v>
      </c>
      <c r="BB3554" s="304">
        <f t="shared" si="1175"/>
        <v>0</v>
      </c>
      <c r="BC3554" s="304">
        <f t="shared" si="1176"/>
        <v>0</v>
      </c>
      <c r="BD3554" s="304">
        <f t="shared" si="1177"/>
        <v>0</v>
      </c>
      <c r="BE3554" s="304">
        <f>IFERROR(IF(VLOOKUP($C3554,Listen!$A$2:$F$45,6,0)="Ja",BB3554-MAX(BC3554:BD3554),BB3554-BC3554),0)</f>
        <v>0</v>
      </c>
    </row>
    <row r="3555" spans="1:57" x14ac:dyDescent="0.25">
      <c r="A3555" s="320" t="str">
        <f>IF(AND(D3555&lt;&gt;0,C3555&lt;&gt;0,E3555&lt;&gt;0),IF(B3555&lt;&gt;0,CONCATENATE(B3555,"-AGr",VLOOKUP(C3555,Listen!$A$2:$D$45,4,FALSE),"-",D3555,"-",E3555,),CONCATENATE("AGr",VLOOKUP(C3555,Listen!$A$2:$D$45,4,FALSE),"-",D3555,"-",E3555)),"keine vollständige ID")</f>
        <v>keine vollständige ID</v>
      </c>
      <c r="B3555" s="301"/>
      <c r="C3555" s="287"/>
      <c r="D3555" s="34"/>
      <c r="E3555" s="306"/>
      <c r="F3555" s="116"/>
      <c r="G3555" s="17"/>
      <c r="H3555" s="17"/>
      <c r="I3555" s="17"/>
      <c r="J3555" s="17"/>
      <c r="K3555" s="17"/>
      <c r="L3555" s="17"/>
      <c r="M3555" s="17"/>
      <c r="N3555" s="17"/>
      <c r="O3555" s="116"/>
      <c r="P3555" s="117">
        <f>IF(D3555&gt;A_Stammdaten!$B$12,0,SUM(G3555,H3555,J3555,L3555:M3555)-SUM(I3555,K3555,N3555:O3555))</f>
        <v>0</v>
      </c>
      <c r="Q3555" s="17"/>
      <c r="R3555" s="17"/>
      <c r="S3555" s="17"/>
      <c r="T3555" s="17"/>
      <c r="U3555" s="62">
        <f t="shared" si="1157"/>
        <v>0</v>
      </c>
      <c r="V3555" s="34"/>
      <c r="W3555" s="34"/>
      <c r="X3555" s="34"/>
      <c r="Y3555" s="34"/>
      <c r="Z3555" s="34"/>
      <c r="AA3555" s="63" t="str">
        <f t="shared" si="1158"/>
        <v>-</v>
      </c>
      <c r="AB3555" s="63" t="str">
        <f t="shared" si="1159"/>
        <v>-</v>
      </c>
      <c r="AC3555" s="63">
        <f>IF(ISBLANK($C3555),0,VLOOKUP($C3555,Listen!$A$2:$C$45,2,FALSE))</f>
        <v>0</v>
      </c>
      <c r="AD3555" s="63">
        <f>IF(ISBLANK($C3555),0,VLOOKUP($C3555,Listen!$A$2:$C$45,3,FALSE))</f>
        <v>0</v>
      </c>
      <c r="AE3555" s="49">
        <f t="shared" si="1160"/>
        <v>0</v>
      </c>
      <c r="AF3555" s="49">
        <f t="shared" si="1160"/>
        <v>0</v>
      </c>
      <c r="AG3555" s="49">
        <f>IFERROR(IF(OR($V3555&lt;&gt;"Ja",VLOOKUP($C3555,Listen!$A$2:$F$45,5,0)="Nein",D3555&lt;IF(C3555="LNG Anbindungsanlagen gemäß separater Festlegung",2022,2023)),$AC3555,$AA3555),0)</f>
        <v>0</v>
      </c>
      <c r="AH3555" s="49">
        <f>IFERROR(IF(OR($V3555&lt;&gt;"Ja",VLOOKUP($C3555,Listen!$A$2:$F$45,5,0)="Nein",D3555&lt;IF(C3555="LNG Anbindungsanlagen gemäß separater Festlegung",2022,2023)),$AC3555,$AA3555),0)</f>
        <v>0</v>
      </c>
      <c r="AI3555" s="49">
        <f>IFERROR(IF(OR($W3555&lt;&gt;"Ja",VLOOKUP($C3555,Listen!$A$2:$F$45,6,0)="Nein"),$AC3555,$AB3555),0)</f>
        <v>0</v>
      </c>
      <c r="AJ3555" s="49">
        <f>IFERROR(IF(OR($W3555&lt;&gt;"Ja",VLOOKUP($C3555,Listen!$A$2:$F$45,6,0)="Nein"),$AC3555,$AB3555),0)</f>
        <v>0</v>
      </c>
      <c r="AK3555" s="49">
        <f>IFERROR(IF(OR($W3555&lt;&gt;"Ja",VLOOKUP($C3555,Listen!$A$2:$F$45,6,0)="Nein"),$AC3555,$AB3555),0)</f>
        <v>0</v>
      </c>
      <c r="AL3555" s="51">
        <f t="shared" si="1161"/>
        <v>0</v>
      </c>
      <c r="AM3555" s="296">
        <f>IFERROR(IF(VLOOKUP($C3555,Listen!$A$2:$F$45,6,0)="Ja",MAX(BC3555:BD3555),D_SAV!$BC3555),0)</f>
        <v>0</v>
      </c>
      <c r="AN3555" s="51">
        <f t="shared" si="1162"/>
        <v>0</v>
      </c>
      <c r="AP3555" s="304">
        <f t="shared" si="1163"/>
        <v>0</v>
      </c>
      <c r="AQ3555" s="304">
        <f t="shared" si="1164"/>
        <v>0</v>
      </c>
      <c r="AR3555" s="304">
        <f t="shared" si="1165"/>
        <v>0</v>
      </c>
      <c r="AS3555" s="304">
        <f t="shared" si="1166"/>
        <v>0</v>
      </c>
      <c r="AT3555" s="304">
        <f t="shared" si="1167"/>
        <v>0</v>
      </c>
      <c r="AU3555" s="304">
        <f t="shared" si="1168"/>
        <v>0</v>
      </c>
      <c r="AV3555" s="304">
        <f t="shared" si="1169"/>
        <v>0</v>
      </c>
      <c r="AW3555" s="304">
        <f t="shared" si="1170"/>
        <v>0</v>
      </c>
      <c r="AX3555" s="304">
        <f t="shared" si="1171"/>
        <v>0</v>
      </c>
      <c r="AY3555" s="304">
        <f t="shared" si="1172"/>
        <v>0</v>
      </c>
      <c r="AZ3555" s="304">
        <f t="shared" si="1173"/>
        <v>0</v>
      </c>
      <c r="BA3555" s="304">
        <f t="shared" si="1174"/>
        <v>0</v>
      </c>
      <c r="BB3555" s="304">
        <f t="shared" si="1175"/>
        <v>0</v>
      </c>
      <c r="BC3555" s="304">
        <f t="shared" si="1176"/>
        <v>0</v>
      </c>
      <c r="BD3555" s="304">
        <f t="shared" si="1177"/>
        <v>0</v>
      </c>
      <c r="BE3555" s="304">
        <f>IFERROR(IF(VLOOKUP($C3555,Listen!$A$2:$F$45,6,0)="Ja",BB3555-MAX(BC3555:BD3555),BB3555-BC3555),0)</f>
        <v>0</v>
      </c>
    </row>
    <row r="3556" spans="1:57" x14ac:dyDescent="0.25">
      <c r="A3556" s="320" t="str">
        <f>IF(AND(D3556&lt;&gt;0,C3556&lt;&gt;0,E3556&lt;&gt;0),IF(B3556&lt;&gt;0,CONCATENATE(B3556,"-AGr",VLOOKUP(C3556,Listen!$A$2:$D$45,4,FALSE),"-",D3556,"-",E3556,),CONCATENATE("AGr",VLOOKUP(C3556,Listen!$A$2:$D$45,4,FALSE),"-",D3556,"-",E3556)),"keine vollständige ID")</f>
        <v>keine vollständige ID</v>
      </c>
      <c r="B3556" s="301"/>
      <c r="C3556" s="287"/>
      <c r="D3556" s="34"/>
      <c r="E3556" s="306"/>
      <c r="F3556" s="116"/>
      <c r="G3556" s="17"/>
      <c r="H3556" s="17"/>
      <c r="I3556" s="17"/>
      <c r="J3556" s="17"/>
      <c r="K3556" s="17"/>
      <c r="L3556" s="17"/>
      <c r="M3556" s="17"/>
      <c r="N3556" s="17"/>
      <c r="O3556" s="116"/>
      <c r="P3556" s="117">
        <f>IF(D3556&gt;A_Stammdaten!$B$12,0,SUM(G3556,H3556,J3556,L3556:M3556)-SUM(I3556,K3556,N3556:O3556))</f>
        <v>0</v>
      </c>
      <c r="Q3556" s="17"/>
      <c r="R3556" s="17"/>
      <c r="S3556" s="17"/>
      <c r="T3556" s="17"/>
      <c r="U3556" s="62">
        <f t="shared" si="1157"/>
        <v>0</v>
      </c>
      <c r="V3556" s="34"/>
      <c r="W3556" s="34"/>
      <c r="X3556" s="34"/>
      <c r="Y3556" s="34"/>
      <c r="Z3556" s="34"/>
      <c r="AA3556" s="63" t="str">
        <f t="shared" si="1158"/>
        <v>-</v>
      </c>
      <c r="AB3556" s="63" t="str">
        <f t="shared" si="1159"/>
        <v>-</v>
      </c>
      <c r="AC3556" s="63">
        <f>IF(ISBLANK($C3556),0,VLOOKUP($C3556,Listen!$A$2:$C$45,2,FALSE))</f>
        <v>0</v>
      </c>
      <c r="AD3556" s="63">
        <f>IF(ISBLANK($C3556),0,VLOOKUP($C3556,Listen!$A$2:$C$45,3,FALSE))</f>
        <v>0</v>
      </c>
      <c r="AE3556" s="49">
        <f t="shared" si="1160"/>
        <v>0</v>
      </c>
      <c r="AF3556" s="49">
        <f t="shared" si="1160"/>
        <v>0</v>
      </c>
      <c r="AG3556" s="49">
        <f>IFERROR(IF(OR($V3556&lt;&gt;"Ja",VLOOKUP($C3556,Listen!$A$2:$F$45,5,0)="Nein",D3556&lt;IF(C3556="LNG Anbindungsanlagen gemäß separater Festlegung",2022,2023)),$AC3556,$AA3556),0)</f>
        <v>0</v>
      </c>
      <c r="AH3556" s="49">
        <f>IFERROR(IF(OR($V3556&lt;&gt;"Ja",VLOOKUP($C3556,Listen!$A$2:$F$45,5,0)="Nein",D3556&lt;IF(C3556="LNG Anbindungsanlagen gemäß separater Festlegung",2022,2023)),$AC3556,$AA3556),0)</f>
        <v>0</v>
      </c>
      <c r="AI3556" s="49">
        <f>IFERROR(IF(OR($W3556&lt;&gt;"Ja",VLOOKUP($C3556,Listen!$A$2:$F$45,6,0)="Nein"),$AC3556,$AB3556),0)</f>
        <v>0</v>
      </c>
      <c r="AJ3556" s="49">
        <f>IFERROR(IF(OR($W3556&lt;&gt;"Ja",VLOOKUP($C3556,Listen!$A$2:$F$45,6,0)="Nein"),$AC3556,$AB3556),0)</f>
        <v>0</v>
      </c>
      <c r="AK3556" s="49">
        <f>IFERROR(IF(OR($W3556&lt;&gt;"Ja",VLOOKUP($C3556,Listen!$A$2:$F$45,6,0)="Nein"),$AC3556,$AB3556),0)</f>
        <v>0</v>
      </c>
      <c r="AL3556" s="51">
        <f t="shared" si="1161"/>
        <v>0</v>
      </c>
      <c r="AM3556" s="296">
        <f>IFERROR(IF(VLOOKUP($C3556,Listen!$A$2:$F$45,6,0)="Ja",MAX(BC3556:BD3556),D_SAV!$BC3556),0)</f>
        <v>0</v>
      </c>
      <c r="AN3556" s="51">
        <f t="shared" si="1162"/>
        <v>0</v>
      </c>
      <c r="AP3556" s="304">
        <f t="shared" si="1163"/>
        <v>0</v>
      </c>
      <c r="AQ3556" s="304">
        <f t="shared" si="1164"/>
        <v>0</v>
      </c>
      <c r="AR3556" s="304">
        <f t="shared" si="1165"/>
        <v>0</v>
      </c>
      <c r="AS3556" s="304">
        <f t="shared" si="1166"/>
        <v>0</v>
      </c>
      <c r="AT3556" s="304">
        <f t="shared" si="1167"/>
        <v>0</v>
      </c>
      <c r="AU3556" s="304">
        <f t="shared" si="1168"/>
        <v>0</v>
      </c>
      <c r="AV3556" s="304">
        <f t="shared" si="1169"/>
        <v>0</v>
      </c>
      <c r="AW3556" s="304">
        <f t="shared" si="1170"/>
        <v>0</v>
      </c>
      <c r="AX3556" s="304">
        <f t="shared" si="1171"/>
        <v>0</v>
      </c>
      <c r="AY3556" s="304">
        <f t="shared" si="1172"/>
        <v>0</v>
      </c>
      <c r="AZ3556" s="304">
        <f t="shared" si="1173"/>
        <v>0</v>
      </c>
      <c r="BA3556" s="304">
        <f t="shared" si="1174"/>
        <v>0</v>
      </c>
      <c r="BB3556" s="304">
        <f t="shared" si="1175"/>
        <v>0</v>
      </c>
      <c r="BC3556" s="304">
        <f t="shared" si="1176"/>
        <v>0</v>
      </c>
      <c r="BD3556" s="304">
        <f t="shared" si="1177"/>
        <v>0</v>
      </c>
      <c r="BE3556" s="304">
        <f>IFERROR(IF(VLOOKUP($C3556,Listen!$A$2:$F$45,6,0)="Ja",BB3556-MAX(BC3556:BD3556),BB3556-BC3556),0)</f>
        <v>0</v>
      </c>
    </row>
    <row r="3557" spans="1:57" x14ac:dyDescent="0.25">
      <c r="A3557" s="320" t="str">
        <f>IF(AND(D3557&lt;&gt;0,C3557&lt;&gt;0,E3557&lt;&gt;0),IF(B3557&lt;&gt;0,CONCATENATE(B3557,"-AGr",VLOOKUP(C3557,Listen!$A$2:$D$45,4,FALSE),"-",D3557,"-",E3557,),CONCATENATE("AGr",VLOOKUP(C3557,Listen!$A$2:$D$45,4,FALSE),"-",D3557,"-",E3557)),"keine vollständige ID")</f>
        <v>keine vollständige ID</v>
      </c>
      <c r="B3557" s="301"/>
      <c r="C3557" s="287"/>
      <c r="D3557" s="34"/>
      <c r="E3557" s="306"/>
      <c r="F3557" s="116"/>
      <c r="G3557" s="17"/>
      <c r="H3557" s="17"/>
      <c r="I3557" s="17"/>
      <c r="J3557" s="17"/>
      <c r="K3557" s="17"/>
      <c r="L3557" s="17"/>
      <c r="M3557" s="17"/>
      <c r="N3557" s="17"/>
      <c r="O3557" s="116"/>
      <c r="P3557" s="117">
        <f>IF(D3557&gt;A_Stammdaten!$B$12,0,SUM(G3557,H3557,J3557,L3557:M3557)-SUM(I3557,K3557,N3557:O3557))</f>
        <v>0</v>
      </c>
      <c r="Q3557" s="17"/>
      <c r="R3557" s="17"/>
      <c r="S3557" s="17"/>
      <c r="T3557" s="17"/>
      <c r="U3557" s="62">
        <f t="shared" si="1157"/>
        <v>0</v>
      </c>
      <c r="V3557" s="34"/>
      <c r="W3557" s="34"/>
      <c r="X3557" s="34"/>
      <c r="Y3557" s="34"/>
      <c r="Z3557" s="34"/>
      <c r="AA3557" s="63" t="str">
        <f t="shared" si="1158"/>
        <v>-</v>
      </c>
      <c r="AB3557" s="63" t="str">
        <f t="shared" si="1159"/>
        <v>-</v>
      </c>
      <c r="AC3557" s="63">
        <f>IF(ISBLANK($C3557),0,VLOOKUP($C3557,Listen!$A$2:$C$45,2,FALSE))</f>
        <v>0</v>
      </c>
      <c r="AD3557" s="63">
        <f>IF(ISBLANK($C3557),0,VLOOKUP($C3557,Listen!$A$2:$C$45,3,FALSE))</f>
        <v>0</v>
      </c>
      <c r="AE3557" s="49">
        <f t="shared" si="1160"/>
        <v>0</v>
      </c>
      <c r="AF3557" s="49">
        <f t="shared" si="1160"/>
        <v>0</v>
      </c>
      <c r="AG3557" s="49">
        <f>IFERROR(IF(OR($V3557&lt;&gt;"Ja",VLOOKUP($C3557,Listen!$A$2:$F$45,5,0)="Nein",D3557&lt;IF(C3557="LNG Anbindungsanlagen gemäß separater Festlegung",2022,2023)),$AC3557,$AA3557),0)</f>
        <v>0</v>
      </c>
      <c r="AH3557" s="49">
        <f>IFERROR(IF(OR($V3557&lt;&gt;"Ja",VLOOKUP($C3557,Listen!$A$2:$F$45,5,0)="Nein",D3557&lt;IF(C3557="LNG Anbindungsanlagen gemäß separater Festlegung",2022,2023)),$AC3557,$AA3557),0)</f>
        <v>0</v>
      </c>
      <c r="AI3557" s="49">
        <f>IFERROR(IF(OR($W3557&lt;&gt;"Ja",VLOOKUP($C3557,Listen!$A$2:$F$45,6,0)="Nein"),$AC3557,$AB3557),0)</f>
        <v>0</v>
      </c>
      <c r="AJ3557" s="49">
        <f>IFERROR(IF(OR($W3557&lt;&gt;"Ja",VLOOKUP($C3557,Listen!$A$2:$F$45,6,0)="Nein"),$AC3557,$AB3557),0)</f>
        <v>0</v>
      </c>
      <c r="AK3557" s="49">
        <f>IFERROR(IF(OR($W3557&lt;&gt;"Ja",VLOOKUP($C3557,Listen!$A$2:$F$45,6,0)="Nein"),$AC3557,$AB3557),0)</f>
        <v>0</v>
      </c>
      <c r="AL3557" s="51">
        <f t="shared" si="1161"/>
        <v>0</v>
      </c>
      <c r="AM3557" s="296">
        <f>IFERROR(IF(VLOOKUP($C3557,Listen!$A$2:$F$45,6,0)="Ja",MAX(BC3557:BD3557),D_SAV!$BC3557),0)</f>
        <v>0</v>
      </c>
      <c r="AN3557" s="51">
        <f t="shared" si="1162"/>
        <v>0</v>
      </c>
      <c r="AP3557" s="304">
        <f t="shared" si="1163"/>
        <v>0</v>
      </c>
      <c r="AQ3557" s="304">
        <f t="shared" si="1164"/>
        <v>0</v>
      </c>
      <c r="AR3557" s="304">
        <f t="shared" si="1165"/>
        <v>0</v>
      </c>
      <c r="AS3557" s="304">
        <f t="shared" si="1166"/>
        <v>0</v>
      </c>
      <c r="AT3557" s="304">
        <f t="shared" si="1167"/>
        <v>0</v>
      </c>
      <c r="AU3557" s="304">
        <f t="shared" si="1168"/>
        <v>0</v>
      </c>
      <c r="AV3557" s="304">
        <f t="shared" si="1169"/>
        <v>0</v>
      </c>
      <c r="AW3557" s="304">
        <f t="shared" si="1170"/>
        <v>0</v>
      </c>
      <c r="AX3557" s="304">
        <f t="shared" si="1171"/>
        <v>0</v>
      </c>
      <c r="AY3557" s="304">
        <f t="shared" si="1172"/>
        <v>0</v>
      </c>
      <c r="AZ3557" s="304">
        <f t="shared" si="1173"/>
        <v>0</v>
      </c>
      <c r="BA3557" s="304">
        <f t="shared" si="1174"/>
        <v>0</v>
      </c>
      <c r="BB3557" s="304">
        <f t="shared" si="1175"/>
        <v>0</v>
      </c>
      <c r="BC3557" s="304">
        <f t="shared" si="1176"/>
        <v>0</v>
      </c>
      <c r="BD3557" s="304">
        <f t="shared" si="1177"/>
        <v>0</v>
      </c>
      <c r="BE3557" s="304">
        <f>IFERROR(IF(VLOOKUP($C3557,Listen!$A$2:$F$45,6,0)="Ja",BB3557-MAX(BC3557:BD3557),BB3557-BC3557),0)</f>
        <v>0</v>
      </c>
    </row>
    <row r="3558" spans="1:57" x14ac:dyDescent="0.25">
      <c r="A3558" s="320" t="str">
        <f>IF(AND(D3558&lt;&gt;0,C3558&lt;&gt;0,E3558&lt;&gt;0),IF(B3558&lt;&gt;0,CONCATENATE(B3558,"-AGr",VLOOKUP(C3558,Listen!$A$2:$D$45,4,FALSE),"-",D3558,"-",E3558,),CONCATENATE("AGr",VLOOKUP(C3558,Listen!$A$2:$D$45,4,FALSE),"-",D3558,"-",E3558)),"keine vollständige ID")</f>
        <v>keine vollständige ID</v>
      </c>
      <c r="B3558" s="301"/>
      <c r="C3558" s="287"/>
      <c r="D3558" s="34"/>
      <c r="E3558" s="306"/>
      <c r="F3558" s="116"/>
      <c r="G3558" s="17"/>
      <c r="H3558" s="17"/>
      <c r="I3558" s="17"/>
      <c r="J3558" s="17"/>
      <c r="K3558" s="17"/>
      <c r="L3558" s="17"/>
      <c r="M3558" s="17"/>
      <c r="N3558" s="17"/>
      <c r="O3558" s="116"/>
      <c r="P3558" s="117">
        <f>IF(D3558&gt;A_Stammdaten!$B$12,0,SUM(G3558,H3558,J3558,L3558:M3558)-SUM(I3558,K3558,N3558:O3558))</f>
        <v>0</v>
      </c>
      <c r="Q3558" s="17"/>
      <c r="R3558" s="17"/>
      <c r="S3558" s="17"/>
      <c r="T3558" s="17"/>
      <c r="U3558" s="62">
        <f t="shared" si="1157"/>
        <v>0</v>
      </c>
      <c r="V3558" s="34"/>
      <c r="W3558" s="34"/>
      <c r="X3558" s="34"/>
      <c r="Y3558" s="34"/>
      <c r="Z3558" s="34"/>
      <c r="AA3558" s="63" t="str">
        <f t="shared" si="1158"/>
        <v>-</v>
      </c>
      <c r="AB3558" s="63" t="str">
        <f t="shared" si="1159"/>
        <v>-</v>
      </c>
      <c r="AC3558" s="63">
        <f>IF(ISBLANK($C3558),0,VLOOKUP($C3558,Listen!$A$2:$C$45,2,FALSE))</f>
        <v>0</v>
      </c>
      <c r="AD3558" s="63">
        <f>IF(ISBLANK($C3558),0,VLOOKUP($C3558,Listen!$A$2:$C$45,3,FALSE))</f>
        <v>0</v>
      </c>
      <c r="AE3558" s="49">
        <f t="shared" si="1160"/>
        <v>0</v>
      </c>
      <c r="AF3558" s="49">
        <f t="shared" si="1160"/>
        <v>0</v>
      </c>
      <c r="AG3558" s="49">
        <f>IFERROR(IF(OR($V3558&lt;&gt;"Ja",VLOOKUP($C3558,Listen!$A$2:$F$45,5,0)="Nein",D3558&lt;IF(C3558="LNG Anbindungsanlagen gemäß separater Festlegung",2022,2023)),$AC3558,$AA3558),0)</f>
        <v>0</v>
      </c>
      <c r="AH3558" s="49">
        <f>IFERROR(IF(OR($V3558&lt;&gt;"Ja",VLOOKUP($C3558,Listen!$A$2:$F$45,5,0)="Nein",D3558&lt;IF(C3558="LNG Anbindungsanlagen gemäß separater Festlegung",2022,2023)),$AC3558,$AA3558),0)</f>
        <v>0</v>
      </c>
      <c r="AI3558" s="49">
        <f>IFERROR(IF(OR($W3558&lt;&gt;"Ja",VLOOKUP($C3558,Listen!$A$2:$F$45,6,0)="Nein"),$AC3558,$AB3558),0)</f>
        <v>0</v>
      </c>
      <c r="AJ3558" s="49">
        <f>IFERROR(IF(OR($W3558&lt;&gt;"Ja",VLOOKUP($C3558,Listen!$A$2:$F$45,6,0)="Nein"),$AC3558,$AB3558),0)</f>
        <v>0</v>
      </c>
      <c r="AK3558" s="49">
        <f>IFERROR(IF(OR($W3558&lt;&gt;"Ja",VLOOKUP($C3558,Listen!$A$2:$F$45,6,0)="Nein"),$AC3558,$AB3558),0)</f>
        <v>0</v>
      </c>
      <c r="AL3558" s="51">
        <f t="shared" si="1161"/>
        <v>0</v>
      </c>
      <c r="AM3558" s="296">
        <f>IFERROR(IF(VLOOKUP($C3558,Listen!$A$2:$F$45,6,0)="Ja",MAX(BC3558:BD3558),D_SAV!$BC3558),0)</f>
        <v>0</v>
      </c>
      <c r="AN3558" s="51">
        <f t="shared" si="1162"/>
        <v>0</v>
      </c>
      <c r="AP3558" s="304">
        <f t="shared" si="1163"/>
        <v>0</v>
      </c>
      <c r="AQ3558" s="304">
        <f t="shared" si="1164"/>
        <v>0</v>
      </c>
      <c r="AR3558" s="304">
        <f t="shared" si="1165"/>
        <v>0</v>
      </c>
      <c r="AS3558" s="304">
        <f t="shared" si="1166"/>
        <v>0</v>
      </c>
      <c r="AT3558" s="304">
        <f t="shared" si="1167"/>
        <v>0</v>
      </c>
      <c r="AU3558" s="304">
        <f t="shared" si="1168"/>
        <v>0</v>
      </c>
      <c r="AV3558" s="304">
        <f t="shared" si="1169"/>
        <v>0</v>
      </c>
      <c r="AW3558" s="304">
        <f t="shared" si="1170"/>
        <v>0</v>
      </c>
      <c r="AX3558" s="304">
        <f t="shared" si="1171"/>
        <v>0</v>
      </c>
      <c r="AY3558" s="304">
        <f t="shared" si="1172"/>
        <v>0</v>
      </c>
      <c r="AZ3558" s="304">
        <f t="shared" si="1173"/>
        <v>0</v>
      </c>
      <c r="BA3558" s="304">
        <f t="shared" si="1174"/>
        <v>0</v>
      </c>
      <c r="BB3558" s="304">
        <f t="shared" si="1175"/>
        <v>0</v>
      </c>
      <c r="BC3558" s="304">
        <f t="shared" si="1176"/>
        <v>0</v>
      </c>
      <c r="BD3558" s="304">
        <f t="shared" si="1177"/>
        <v>0</v>
      </c>
      <c r="BE3558" s="304">
        <f>IFERROR(IF(VLOOKUP($C3558,Listen!$A$2:$F$45,6,0)="Ja",BB3558-MAX(BC3558:BD3558),BB3558-BC3558),0)</f>
        <v>0</v>
      </c>
    </row>
    <row r="3559" spans="1:57" x14ac:dyDescent="0.25">
      <c r="A3559" s="320" t="str">
        <f>IF(AND(D3559&lt;&gt;0,C3559&lt;&gt;0,E3559&lt;&gt;0),IF(B3559&lt;&gt;0,CONCATENATE(B3559,"-AGr",VLOOKUP(C3559,Listen!$A$2:$D$45,4,FALSE),"-",D3559,"-",E3559,),CONCATENATE("AGr",VLOOKUP(C3559,Listen!$A$2:$D$45,4,FALSE),"-",D3559,"-",E3559)),"keine vollständige ID")</f>
        <v>keine vollständige ID</v>
      </c>
      <c r="B3559" s="301"/>
      <c r="C3559" s="287"/>
      <c r="D3559" s="34"/>
      <c r="E3559" s="306"/>
      <c r="F3559" s="116"/>
      <c r="G3559" s="17"/>
      <c r="H3559" s="17"/>
      <c r="I3559" s="17"/>
      <c r="J3559" s="17"/>
      <c r="K3559" s="17"/>
      <c r="L3559" s="17"/>
      <c r="M3559" s="17"/>
      <c r="N3559" s="17"/>
      <c r="O3559" s="116"/>
      <c r="P3559" s="117">
        <f>IF(D3559&gt;A_Stammdaten!$B$12,0,SUM(G3559,H3559,J3559,L3559:M3559)-SUM(I3559,K3559,N3559:O3559))</f>
        <v>0</v>
      </c>
      <c r="Q3559" s="17"/>
      <c r="R3559" s="17"/>
      <c r="S3559" s="17"/>
      <c r="T3559" s="17"/>
      <c r="U3559" s="62">
        <f t="shared" si="1157"/>
        <v>0</v>
      </c>
      <c r="V3559" s="34"/>
      <c r="W3559" s="34"/>
      <c r="X3559" s="34"/>
      <c r="Y3559" s="34"/>
      <c r="Z3559" s="34"/>
      <c r="AA3559" s="63" t="str">
        <f t="shared" si="1158"/>
        <v>-</v>
      </c>
      <c r="AB3559" s="63" t="str">
        <f t="shared" si="1159"/>
        <v>-</v>
      </c>
      <c r="AC3559" s="63">
        <f>IF(ISBLANK($C3559),0,VLOOKUP($C3559,Listen!$A$2:$C$45,2,FALSE))</f>
        <v>0</v>
      </c>
      <c r="AD3559" s="63">
        <f>IF(ISBLANK($C3559),0,VLOOKUP($C3559,Listen!$A$2:$C$45,3,FALSE))</f>
        <v>0</v>
      </c>
      <c r="AE3559" s="49">
        <f t="shared" si="1160"/>
        <v>0</v>
      </c>
      <c r="AF3559" s="49">
        <f t="shared" si="1160"/>
        <v>0</v>
      </c>
      <c r="AG3559" s="49">
        <f>IFERROR(IF(OR($V3559&lt;&gt;"Ja",VLOOKUP($C3559,Listen!$A$2:$F$45,5,0)="Nein",D3559&lt;IF(C3559="LNG Anbindungsanlagen gemäß separater Festlegung",2022,2023)),$AC3559,$AA3559),0)</f>
        <v>0</v>
      </c>
      <c r="AH3559" s="49">
        <f>IFERROR(IF(OR($V3559&lt;&gt;"Ja",VLOOKUP($C3559,Listen!$A$2:$F$45,5,0)="Nein",D3559&lt;IF(C3559="LNG Anbindungsanlagen gemäß separater Festlegung",2022,2023)),$AC3559,$AA3559),0)</f>
        <v>0</v>
      </c>
      <c r="AI3559" s="49">
        <f>IFERROR(IF(OR($W3559&lt;&gt;"Ja",VLOOKUP($C3559,Listen!$A$2:$F$45,6,0)="Nein"),$AC3559,$AB3559),0)</f>
        <v>0</v>
      </c>
      <c r="AJ3559" s="49">
        <f>IFERROR(IF(OR($W3559&lt;&gt;"Ja",VLOOKUP($C3559,Listen!$A$2:$F$45,6,0)="Nein"),$AC3559,$AB3559),0)</f>
        <v>0</v>
      </c>
      <c r="AK3559" s="49">
        <f>IFERROR(IF(OR($W3559&lt;&gt;"Ja",VLOOKUP($C3559,Listen!$A$2:$F$45,6,0)="Nein"),$AC3559,$AB3559),0)</f>
        <v>0</v>
      </c>
      <c r="AL3559" s="51">
        <f t="shared" si="1161"/>
        <v>0</v>
      </c>
      <c r="AM3559" s="296">
        <f>IFERROR(IF(VLOOKUP($C3559,Listen!$A$2:$F$45,6,0)="Ja",MAX(BC3559:BD3559),D_SAV!$BC3559),0)</f>
        <v>0</v>
      </c>
      <c r="AN3559" s="51">
        <f t="shared" si="1162"/>
        <v>0</v>
      </c>
      <c r="AP3559" s="304">
        <f t="shared" si="1163"/>
        <v>0</v>
      </c>
      <c r="AQ3559" s="304">
        <f t="shared" si="1164"/>
        <v>0</v>
      </c>
      <c r="AR3559" s="304">
        <f t="shared" si="1165"/>
        <v>0</v>
      </c>
      <c r="AS3559" s="304">
        <f t="shared" si="1166"/>
        <v>0</v>
      </c>
      <c r="AT3559" s="304">
        <f t="shared" si="1167"/>
        <v>0</v>
      </c>
      <c r="AU3559" s="304">
        <f t="shared" si="1168"/>
        <v>0</v>
      </c>
      <c r="AV3559" s="304">
        <f t="shared" si="1169"/>
        <v>0</v>
      </c>
      <c r="AW3559" s="304">
        <f t="shared" si="1170"/>
        <v>0</v>
      </c>
      <c r="AX3559" s="304">
        <f t="shared" si="1171"/>
        <v>0</v>
      </c>
      <c r="AY3559" s="304">
        <f t="shared" si="1172"/>
        <v>0</v>
      </c>
      <c r="AZ3559" s="304">
        <f t="shared" si="1173"/>
        <v>0</v>
      </c>
      <c r="BA3559" s="304">
        <f t="shared" si="1174"/>
        <v>0</v>
      </c>
      <c r="BB3559" s="304">
        <f t="shared" si="1175"/>
        <v>0</v>
      </c>
      <c r="BC3559" s="304">
        <f t="shared" si="1176"/>
        <v>0</v>
      </c>
      <c r="BD3559" s="304">
        <f t="shared" si="1177"/>
        <v>0</v>
      </c>
      <c r="BE3559" s="304">
        <f>IFERROR(IF(VLOOKUP($C3559,Listen!$A$2:$F$45,6,0)="Ja",BB3559-MAX(BC3559:BD3559),BB3559-BC3559),0)</f>
        <v>0</v>
      </c>
    </row>
    <row r="3560" spans="1:57" x14ac:dyDescent="0.25">
      <c r="A3560" s="320" t="str">
        <f>IF(AND(D3560&lt;&gt;0,C3560&lt;&gt;0,E3560&lt;&gt;0),IF(B3560&lt;&gt;0,CONCATENATE(B3560,"-AGr",VLOOKUP(C3560,Listen!$A$2:$D$45,4,FALSE),"-",D3560,"-",E3560,),CONCATENATE("AGr",VLOOKUP(C3560,Listen!$A$2:$D$45,4,FALSE),"-",D3560,"-",E3560)),"keine vollständige ID")</f>
        <v>keine vollständige ID</v>
      </c>
      <c r="B3560" s="301"/>
      <c r="C3560" s="287"/>
      <c r="D3560" s="34"/>
      <c r="E3560" s="306"/>
      <c r="F3560" s="116"/>
      <c r="G3560" s="17"/>
      <c r="H3560" s="17"/>
      <c r="I3560" s="17"/>
      <c r="J3560" s="17"/>
      <c r="K3560" s="17"/>
      <c r="L3560" s="17"/>
      <c r="M3560" s="17"/>
      <c r="N3560" s="17"/>
      <c r="O3560" s="116"/>
      <c r="P3560" s="117">
        <f>IF(D3560&gt;A_Stammdaten!$B$12,0,SUM(G3560,H3560,J3560,L3560:M3560)-SUM(I3560,K3560,N3560:O3560))</f>
        <v>0</v>
      </c>
      <c r="Q3560" s="17"/>
      <c r="R3560" s="17"/>
      <c r="S3560" s="17"/>
      <c r="T3560" s="17"/>
      <c r="U3560" s="62">
        <f t="shared" si="1157"/>
        <v>0</v>
      </c>
      <c r="V3560" s="34"/>
      <c r="W3560" s="34"/>
      <c r="X3560" s="34"/>
      <c r="Y3560" s="34"/>
      <c r="Z3560" s="34"/>
      <c r="AA3560" s="63" t="str">
        <f t="shared" si="1158"/>
        <v>-</v>
      </c>
      <c r="AB3560" s="63" t="str">
        <f t="shared" si="1159"/>
        <v>-</v>
      </c>
      <c r="AC3560" s="63">
        <f>IF(ISBLANK($C3560),0,VLOOKUP($C3560,Listen!$A$2:$C$45,2,FALSE))</f>
        <v>0</v>
      </c>
      <c r="AD3560" s="63">
        <f>IF(ISBLANK($C3560),0,VLOOKUP($C3560,Listen!$A$2:$C$45,3,FALSE))</f>
        <v>0</v>
      </c>
      <c r="AE3560" s="49">
        <f t="shared" si="1160"/>
        <v>0</v>
      </c>
      <c r="AF3560" s="49">
        <f t="shared" si="1160"/>
        <v>0</v>
      </c>
      <c r="AG3560" s="49">
        <f>IFERROR(IF(OR($V3560&lt;&gt;"Ja",VLOOKUP($C3560,Listen!$A$2:$F$45,5,0)="Nein",D3560&lt;IF(C3560="LNG Anbindungsanlagen gemäß separater Festlegung",2022,2023)),$AC3560,$AA3560),0)</f>
        <v>0</v>
      </c>
      <c r="AH3560" s="49">
        <f>IFERROR(IF(OR($V3560&lt;&gt;"Ja",VLOOKUP($C3560,Listen!$A$2:$F$45,5,0)="Nein",D3560&lt;IF(C3560="LNG Anbindungsanlagen gemäß separater Festlegung",2022,2023)),$AC3560,$AA3560),0)</f>
        <v>0</v>
      </c>
      <c r="AI3560" s="49">
        <f>IFERROR(IF(OR($W3560&lt;&gt;"Ja",VLOOKUP($C3560,Listen!$A$2:$F$45,6,0)="Nein"),$AC3560,$AB3560),0)</f>
        <v>0</v>
      </c>
      <c r="AJ3560" s="49">
        <f>IFERROR(IF(OR($W3560&lt;&gt;"Ja",VLOOKUP($C3560,Listen!$A$2:$F$45,6,0)="Nein"),$AC3560,$AB3560),0)</f>
        <v>0</v>
      </c>
      <c r="AK3560" s="49">
        <f>IFERROR(IF(OR($W3560&lt;&gt;"Ja",VLOOKUP($C3560,Listen!$A$2:$F$45,6,0)="Nein"),$AC3560,$AB3560),0)</f>
        <v>0</v>
      </c>
      <c r="AL3560" s="51">
        <f t="shared" si="1161"/>
        <v>0</v>
      </c>
      <c r="AM3560" s="296">
        <f>IFERROR(IF(VLOOKUP($C3560,Listen!$A$2:$F$45,6,0)="Ja",MAX(BC3560:BD3560),D_SAV!$BC3560),0)</f>
        <v>0</v>
      </c>
      <c r="AN3560" s="51">
        <f t="shared" si="1162"/>
        <v>0</v>
      </c>
      <c r="AP3560" s="304">
        <f t="shared" si="1163"/>
        <v>0</v>
      </c>
      <c r="AQ3560" s="304">
        <f t="shared" si="1164"/>
        <v>0</v>
      </c>
      <c r="AR3560" s="304">
        <f t="shared" si="1165"/>
        <v>0</v>
      </c>
      <c r="AS3560" s="304">
        <f t="shared" si="1166"/>
        <v>0</v>
      </c>
      <c r="AT3560" s="304">
        <f t="shared" si="1167"/>
        <v>0</v>
      </c>
      <c r="AU3560" s="304">
        <f t="shared" si="1168"/>
        <v>0</v>
      </c>
      <c r="AV3560" s="304">
        <f t="shared" si="1169"/>
        <v>0</v>
      </c>
      <c r="AW3560" s="304">
        <f t="shared" si="1170"/>
        <v>0</v>
      </c>
      <c r="AX3560" s="304">
        <f t="shared" si="1171"/>
        <v>0</v>
      </c>
      <c r="AY3560" s="304">
        <f t="shared" si="1172"/>
        <v>0</v>
      </c>
      <c r="AZ3560" s="304">
        <f t="shared" si="1173"/>
        <v>0</v>
      </c>
      <c r="BA3560" s="304">
        <f t="shared" si="1174"/>
        <v>0</v>
      </c>
      <c r="BB3560" s="304">
        <f t="shared" si="1175"/>
        <v>0</v>
      </c>
      <c r="BC3560" s="304">
        <f t="shared" si="1176"/>
        <v>0</v>
      </c>
      <c r="BD3560" s="304">
        <f t="shared" si="1177"/>
        <v>0</v>
      </c>
      <c r="BE3560" s="304">
        <f>IFERROR(IF(VLOOKUP($C3560,Listen!$A$2:$F$45,6,0)="Ja",BB3560-MAX(BC3560:BD3560),BB3560-BC3560),0)</f>
        <v>0</v>
      </c>
    </row>
    <row r="3561" spans="1:57" x14ac:dyDescent="0.25">
      <c r="A3561" s="320" t="str">
        <f>IF(AND(D3561&lt;&gt;0,C3561&lt;&gt;0,E3561&lt;&gt;0),IF(B3561&lt;&gt;0,CONCATENATE(B3561,"-AGr",VLOOKUP(C3561,Listen!$A$2:$D$45,4,FALSE),"-",D3561,"-",E3561,),CONCATENATE("AGr",VLOOKUP(C3561,Listen!$A$2:$D$45,4,FALSE),"-",D3561,"-",E3561)),"keine vollständige ID")</f>
        <v>keine vollständige ID</v>
      </c>
      <c r="B3561" s="301"/>
      <c r="C3561" s="287"/>
      <c r="D3561" s="34"/>
      <c r="E3561" s="306"/>
      <c r="F3561" s="116"/>
      <c r="G3561" s="17"/>
      <c r="H3561" s="17"/>
      <c r="I3561" s="17"/>
      <c r="J3561" s="17"/>
      <c r="K3561" s="17"/>
      <c r="L3561" s="17"/>
      <c r="M3561" s="17"/>
      <c r="N3561" s="17"/>
      <c r="O3561" s="116"/>
      <c r="P3561" s="117">
        <f>IF(D3561&gt;A_Stammdaten!$B$12,0,SUM(G3561,H3561,J3561,L3561:M3561)-SUM(I3561,K3561,N3561:O3561))</f>
        <v>0</v>
      </c>
      <c r="Q3561" s="17"/>
      <c r="R3561" s="17"/>
      <c r="S3561" s="17"/>
      <c r="T3561" s="17"/>
      <c r="U3561" s="62">
        <f t="shared" si="1157"/>
        <v>0</v>
      </c>
      <c r="V3561" s="34"/>
      <c r="W3561" s="34"/>
      <c r="X3561" s="34"/>
      <c r="Y3561" s="34"/>
      <c r="Z3561" s="34"/>
      <c r="AA3561" s="63" t="str">
        <f t="shared" si="1158"/>
        <v>-</v>
      </c>
      <c r="AB3561" s="63" t="str">
        <f t="shared" si="1159"/>
        <v>-</v>
      </c>
      <c r="AC3561" s="63">
        <f>IF(ISBLANK($C3561),0,VLOOKUP($C3561,Listen!$A$2:$C$45,2,FALSE))</f>
        <v>0</v>
      </c>
      <c r="AD3561" s="63">
        <f>IF(ISBLANK($C3561),0,VLOOKUP($C3561,Listen!$A$2:$C$45,3,FALSE))</f>
        <v>0</v>
      </c>
      <c r="AE3561" s="49">
        <f t="shared" si="1160"/>
        <v>0</v>
      </c>
      <c r="AF3561" s="49">
        <f t="shared" si="1160"/>
        <v>0</v>
      </c>
      <c r="AG3561" s="49">
        <f>IFERROR(IF(OR($V3561&lt;&gt;"Ja",VLOOKUP($C3561,Listen!$A$2:$F$45,5,0)="Nein",D3561&lt;IF(C3561="LNG Anbindungsanlagen gemäß separater Festlegung",2022,2023)),$AC3561,$AA3561),0)</f>
        <v>0</v>
      </c>
      <c r="AH3561" s="49">
        <f>IFERROR(IF(OR($V3561&lt;&gt;"Ja",VLOOKUP($C3561,Listen!$A$2:$F$45,5,0)="Nein",D3561&lt;IF(C3561="LNG Anbindungsanlagen gemäß separater Festlegung",2022,2023)),$AC3561,$AA3561),0)</f>
        <v>0</v>
      </c>
      <c r="AI3561" s="49">
        <f>IFERROR(IF(OR($W3561&lt;&gt;"Ja",VLOOKUP($C3561,Listen!$A$2:$F$45,6,0)="Nein"),$AC3561,$AB3561),0)</f>
        <v>0</v>
      </c>
      <c r="AJ3561" s="49">
        <f>IFERROR(IF(OR($W3561&lt;&gt;"Ja",VLOOKUP($C3561,Listen!$A$2:$F$45,6,0)="Nein"),$AC3561,$AB3561),0)</f>
        <v>0</v>
      </c>
      <c r="AK3561" s="49">
        <f>IFERROR(IF(OR($W3561&lt;&gt;"Ja",VLOOKUP($C3561,Listen!$A$2:$F$45,6,0)="Nein"),$AC3561,$AB3561),0)</f>
        <v>0</v>
      </c>
      <c r="AL3561" s="51">
        <f t="shared" si="1161"/>
        <v>0</v>
      </c>
      <c r="AM3561" s="296">
        <f>IFERROR(IF(VLOOKUP($C3561,Listen!$A$2:$F$45,6,0)="Ja",MAX(BC3561:BD3561),D_SAV!$BC3561),0)</f>
        <v>0</v>
      </c>
      <c r="AN3561" s="51">
        <f t="shared" si="1162"/>
        <v>0</v>
      </c>
      <c r="AP3561" s="304">
        <f t="shared" si="1163"/>
        <v>0</v>
      </c>
      <c r="AQ3561" s="304">
        <f t="shared" si="1164"/>
        <v>0</v>
      </c>
      <c r="AR3561" s="304">
        <f t="shared" si="1165"/>
        <v>0</v>
      </c>
      <c r="AS3561" s="304">
        <f t="shared" si="1166"/>
        <v>0</v>
      </c>
      <c r="AT3561" s="304">
        <f t="shared" si="1167"/>
        <v>0</v>
      </c>
      <c r="AU3561" s="304">
        <f t="shared" si="1168"/>
        <v>0</v>
      </c>
      <c r="AV3561" s="304">
        <f t="shared" si="1169"/>
        <v>0</v>
      </c>
      <c r="AW3561" s="304">
        <f t="shared" si="1170"/>
        <v>0</v>
      </c>
      <c r="AX3561" s="304">
        <f t="shared" si="1171"/>
        <v>0</v>
      </c>
      <c r="AY3561" s="304">
        <f t="shared" si="1172"/>
        <v>0</v>
      </c>
      <c r="AZ3561" s="304">
        <f t="shared" si="1173"/>
        <v>0</v>
      </c>
      <c r="BA3561" s="304">
        <f t="shared" si="1174"/>
        <v>0</v>
      </c>
      <c r="BB3561" s="304">
        <f t="shared" si="1175"/>
        <v>0</v>
      </c>
      <c r="BC3561" s="304">
        <f t="shared" si="1176"/>
        <v>0</v>
      </c>
      <c r="BD3561" s="304">
        <f t="shared" si="1177"/>
        <v>0</v>
      </c>
      <c r="BE3561" s="304">
        <f>IFERROR(IF(VLOOKUP($C3561,Listen!$A$2:$F$45,6,0)="Ja",BB3561-MAX(BC3561:BD3561),BB3561-BC3561),0)</f>
        <v>0</v>
      </c>
    </row>
    <row r="3562" spans="1:57" x14ac:dyDescent="0.25">
      <c r="A3562" s="320" t="str">
        <f>IF(AND(D3562&lt;&gt;0,C3562&lt;&gt;0,E3562&lt;&gt;0),IF(B3562&lt;&gt;0,CONCATENATE(B3562,"-AGr",VLOOKUP(C3562,Listen!$A$2:$D$45,4,FALSE),"-",D3562,"-",E3562,),CONCATENATE("AGr",VLOOKUP(C3562,Listen!$A$2:$D$45,4,FALSE),"-",D3562,"-",E3562)),"keine vollständige ID")</f>
        <v>keine vollständige ID</v>
      </c>
      <c r="B3562" s="301"/>
      <c r="C3562" s="287"/>
      <c r="D3562" s="34"/>
      <c r="E3562" s="306"/>
      <c r="F3562" s="116"/>
      <c r="G3562" s="17"/>
      <c r="H3562" s="17"/>
      <c r="I3562" s="17"/>
      <c r="J3562" s="17"/>
      <c r="K3562" s="17"/>
      <c r="L3562" s="17"/>
      <c r="M3562" s="17"/>
      <c r="N3562" s="17"/>
      <c r="O3562" s="116"/>
      <c r="P3562" s="117">
        <f>IF(D3562&gt;A_Stammdaten!$B$12,0,SUM(G3562,H3562,J3562,L3562:M3562)-SUM(I3562,K3562,N3562:O3562))</f>
        <v>0</v>
      </c>
      <c r="Q3562" s="17"/>
      <c r="R3562" s="17"/>
      <c r="S3562" s="17"/>
      <c r="T3562" s="17"/>
      <c r="U3562" s="62">
        <f t="shared" si="1157"/>
        <v>0</v>
      </c>
      <c r="V3562" s="34"/>
      <c r="W3562" s="34"/>
      <c r="X3562" s="34"/>
      <c r="Y3562" s="34"/>
      <c r="Z3562" s="34"/>
      <c r="AA3562" s="63" t="str">
        <f t="shared" si="1158"/>
        <v>-</v>
      </c>
      <c r="AB3562" s="63" t="str">
        <f t="shared" si="1159"/>
        <v>-</v>
      </c>
      <c r="AC3562" s="63">
        <f>IF(ISBLANK($C3562),0,VLOOKUP($C3562,Listen!$A$2:$C$45,2,FALSE))</f>
        <v>0</v>
      </c>
      <c r="AD3562" s="63">
        <f>IF(ISBLANK($C3562),0,VLOOKUP($C3562,Listen!$A$2:$C$45,3,FALSE))</f>
        <v>0</v>
      </c>
      <c r="AE3562" s="49">
        <f t="shared" si="1160"/>
        <v>0</v>
      </c>
      <c r="AF3562" s="49">
        <f t="shared" si="1160"/>
        <v>0</v>
      </c>
      <c r="AG3562" s="49">
        <f>IFERROR(IF(OR($V3562&lt;&gt;"Ja",VLOOKUP($C3562,Listen!$A$2:$F$45,5,0)="Nein",D3562&lt;IF(C3562="LNG Anbindungsanlagen gemäß separater Festlegung",2022,2023)),$AC3562,$AA3562),0)</f>
        <v>0</v>
      </c>
      <c r="AH3562" s="49">
        <f>IFERROR(IF(OR($V3562&lt;&gt;"Ja",VLOOKUP($C3562,Listen!$A$2:$F$45,5,0)="Nein",D3562&lt;IF(C3562="LNG Anbindungsanlagen gemäß separater Festlegung",2022,2023)),$AC3562,$AA3562),0)</f>
        <v>0</v>
      </c>
      <c r="AI3562" s="49">
        <f>IFERROR(IF(OR($W3562&lt;&gt;"Ja",VLOOKUP($C3562,Listen!$A$2:$F$45,6,0)="Nein"),$AC3562,$AB3562),0)</f>
        <v>0</v>
      </c>
      <c r="AJ3562" s="49">
        <f>IFERROR(IF(OR($W3562&lt;&gt;"Ja",VLOOKUP($C3562,Listen!$A$2:$F$45,6,0)="Nein"),$AC3562,$AB3562),0)</f>
        <v>0</v>
      </c>
      <c r="AK3562" s="49">
        <f>IFERROR(IF(OR($W3562&lt;&gt;"Ja",VLOOKUP($C3562,Listen!$A$2:$F$45,6,0)="Nein"),$AC3562,$AB3562),0)</f>
        <v>0</v>
      </c>
      <c r="AL3562" s="51">
        <f t="shared" si="1161"/>
        <v>0</v>
      </c>
      <c r="AM3562" s="296">
        <f>IFERROR(IF(VLOOKUP($C3562,Listen!$A$2:$F$45,6,0)="Ja",MAX(BC3562:BD3562),D_SAV!$BC3562),0)</f>
        <v>0</v>
      </c>
      <c r="AN3562" s="51">
        <f t="shared" si="1162"/>
        <v>0</v>
      </c>
      <c r="AP3562" s="304">
        <f t="shared" si="1163"/>
        <v>0</v>
      </c>
      <c r="AQ3562" s="304">
        <f t="shared" si="1164"/>
        <v>0</v>
      </c>
      <c r="AR3562" s="304">
        <f t="shared" si="1165"/>
        <v>0</v>
      </c>
      <c r="AS3562" s="304">
        <f t="shared" si="1166"/>
        <v>0</v>
      </c>
      <c r="AT3562" s="304">
        <f t="shared" si="1167"/>
        <v>0</v>
      </c>
      <c r="AU3562" s="304">
        <f t="shared" si="1168"/>
        <v>0</v>
      </c>
      <c r="AV3562" s="304">
        <f t="shared" si="1169"/>
        <v>0</v>
      </c>
      <c r="AW3562" s="304">
        <f t="shared" si="1170"/>
        <v>0</v>
      </c>
      <c r="AX3562" s="304">
        <f t="shared" si="1171"/>
        <v>0</v>
      </c>
      <c r="AY3562" s="304">
        <f t="shared" si="1172"/>
        <v>0</v>
      </c>
      <c r="AZ3562" s="304">
        <f t="shared" si="1173"/>
        <v>0</v>
      </c>
      <c r="BA3562" s="304">
        <f t="shared" si="1174"/>
        <v>0</v>
      </c>
      <c r="BB3562" s="304">
        <f t="shared" si="1175"/>
        <v>0</v>
      </c>
      <c r="BC3562" s="304">
        <f t="shared" si="1176"/>
        <v>0</v>
      </c>
      <c r="BD3562" s="304">
        <f t="shared" si="1177"/>
        <v>0</v>
      </c>
      <c r="BE3562" s="304">
        <f>IFERROR(IF(VLOOKUP($C3562,Listen!$A$2:$F$45,6,0)="Ja",BB3562-MAX(BC3562:BD3562),BB3562-BC3562),0)</f>
        <v>0</v>
      </c>
    </row>
    <row r="3563" spans="1:57" x14ac:dyDescent="0.25">
      <c r="A3563" s="320" t="str">
        <f>IF(AND(D3563&lt;&gt;0,C3563&lt;&gt;0,E3563&lt;&gt;0),IF(B3563&lt;&gt;0,CONCATENATE(B3563,"-AGr",VLOOKUP(C3563,Listen!$A$2:$D$45,4,FALSE),"-",D3563,"-",E3563,),CONCATENATE("AGr",VLOOKUP(C3563,Listen!$A$2:$D$45,4,FALSE),"-",D3563,"-",E3563)),"keine vollständige ID")</f>
        <v>keine vollständige ID</v>
      </c>
      <c r="B3563" s="301"/>
      <c r="C3563" s="287"/>
      <c r="D3563" s="34"/>
      <c r="E3563" s="306"/>
      <c r="F3563" s="116"/>
      <c r="G3563" s="17"/>
      <c r="H3563" s="17"/>
      <c r="I3563" s="17"/>
      <c r="J3563" s="17"/>
      <c r="K3563" s="17"/>
      <c r="L3563" s="17"/>
      <c r="M3563" s="17"/>
      <c r="N3563" s="17"/>
      <c r="O3563" s="116"/>
      <c r="P3563" s="117">
        <f>IF(D3563&gt;A_Stammdaten!$B$12,0,SUM(G3563,H3563,J3563,L3563:M3563)-SUM(I3563,K3563,N3563:O3563))</f>
        <v>0</v>
      </c>
      <c r="Q3563" s="17"/>
      <c r="R3563" s="17"/>
      <c r="S3563" s="17"/>
      <c r="T3563" s="17"/>
      <c r="U3563" s="62">
        <f t="shared" si="1157"/>
        <v>0</v>
      </c>
      <c r="V3563" s="34"/>
      <c r="W3563" s="34"/>
      <c r="X3563" s="34"/>
      <c r="Y3563" s="34"/>
      <c r="Z3563" s="34"/>
      <c r="AA3563" s="63" t="str">
        <f t="shared" si="1158"/>
        <v>-</v>
      </c>
      <c r="AB3563" s="63" t="str">
        <f t="shared" si="1159"/>
        <v>-</v>
      </c>
      <c r="AC3563" s="63">
        <f>IF(ISBLANK($C3563),0,VLOOKUP($C3563,Listen!$A$2:$C$45,2,FALSE))</f>
        <v>0</v>
      </c>
      <c r="AD3563" s="63">
        <f>IF(ISBLANK($C3563),0,VLOOKUP($C3563,Listen!$A$2:$C$45,3,FALSE))</f>
        <v>0</v>
      </c>
      <c r="AE3563" s="49">
        <f t="shared" si="1160"/>
        <v>0</v>
      </c>
      <c r="AF3563" s="49">
        <f t="shared" si="1160"/>
        <v>0</v>
      </c>
      <c r="AG3563" s="49">
        <f>IFERROR(IF(OR($V3563&lt;&gt;"Ja",VLOOKUP($C3563,Listen!$A$2:$F$45,5,0)="Nein",D3563&lt;IF(C3563="LNG Anbindungsanlagen gemäß separater Festlegung",2022,2023)),$AC3563,$AA3563),0)</f>
        <v>0</v>
      </c>
      <c r="AH3563" s="49">
        <f>IFERROR(IF(OR($V3563&lt;&gt;"Ja",VLOOKUP($C3563,Listen!$A$2:$F$45,5,0)="Nein",D3563&lt;IF(C3563="LNG Anbindungsanlagen gemäß separater Festlegung",2022,2023)),$AC3563,$AA3563),0)</f>
        <v>0</v>
      </c>
      <c r="AI3563" s="49">
        <f>IFERROR(IF(OR($W3563&lt;&gt;"Ja",VLOOKUP($C3563,Listen!$A$2:$F$45,6,0)="Nein"),$AC3563,$AB3563),0)</f>
        <v>0</v>
      </c>
      <c r="AJ3563" s="49">
        <f>IFERROR(IF(OR($W3563&lt;&gt;"Ja",VLOOKUP($C3563,Listen!$A$2:$F$45,6,0)="Nein"),$AC3563,$AB3563),0)</f>
        <v>0</v>
      </c>
      <c r="AK3563" s="49">
        <f>IFERROR(IF(OR($W3563&lt;&gt;"Ja",VLOOKUP($C3563,Listen!$A$2:$F$45,6,0)="Nein"),$AC3563,$AB3563),0)</f>
        <v>0</v>
      </c>
      <c r="AL3563" s="51">
        <f t="shared" si="1161"/>
        <v>0</v>
      </c>
      <c r="AM3563" s="296">
        <f>IFERROR(IF(VLOOKUP($C3563,Listen!$A$2:$F$45,6,0)="Ja",MAX(BC3563:BD3563),D_SAV!$BC3563),0)</f>
        <v>0</v>
      </c>
      <c r="AN3563" s="51">
        <f t="shared" si="1162"/>
        <v>0</v>
      </c>
      <c r="AP3563" s="304">
        <f t="shared" si="1163"/>
        <v>0</v>
      </c>
      <c r="AQ3563" s="304">
        <f t="shared" si="1164"/>
        <v>0</v>
      </c>
      <c r="AR3563" s="304">
        <f t="shared" si="1165"/>
        <v>0</v>
      </c>
      <c r="AS3563" s="304">
        <f t="shared" si="1166"/>
        <v>0</v>
      </c>
      <c r="AT3563" s="304">
        <f t="shared" si="1167"/>
        <v>0</v>
      </c>
      <c r="AU3563" s="304">
        <f t="shared" si="1168"/>
        <v>0</v>
      </c>
      <c r="AV3563" s="304">
        <f t="shared" si="1169"/>
        <v>0</v>
      </c>
      <c r="AW3563" s="304">
        <f t="shared" si="1170"/>
        <v>0</v>
      </c>
      <c r="AX3563" s="304">
        <f t="shared" si="1171"/>
        <v>0</v>
      </c>
      <c r="AY3563" s="304">
        <f t="shared" si="1172"/>
        <v>0</v>
      </c>
      <c r="AZ3563" s="304">
        <f t="shared" si="1173"/>
        <v>0</v>
      </c>
      <c r="BA3563" s="304">
        <f t="shared" si="1174"/>
        <v>0</v>
      </c>
      <c r="BB3563" s="304">
        <f t="shared" si="1175"/>
        <v>0</v>
      </c>
      <c r="BC3563" s="304">
        <f t="shared" si="1176"/>
        <v>0</v>
      </c>
      <c r="BD3563" s="304">
        <f t="shared" si="1177"/>
        <v>0</v>
      </c>
      <c r="BE3563" s="304">
        <f>IFERROR(IF(VLOOKUP($C3563,Listen!$A$2:$F$45,6,0)="Ja",BB3563-MAX(BC3563:BD3563),BB3563-BC3563),0)</f>
        <v>0</v>
      </c>
    </row>
    <row r="3564" spans="1:57" x14ac:dyDescent="0.25">
      <c r="A3564" s="320" t="str">
        <f>IF(AND(D3564&lt;&gt;0,C3564&lt;&gt;0,E3564&lt;&gt;0),IF(B3564&lt;&gt;0,CONCATENATE(B3564,"-AGr",VLOOKUP(C3564,Listen!$A$2:$D$45,4,FALSE),"-",D3564,"-",E3564,),CONCATENATE("AGr",VLOOKUP(C3564,Listen!$A$2:$D$45,4,FALSE),"-",D3564,"-",E3564)),"keine vollständige ID")</f>
        <v>keine vollständige ID</v>
      </c>
      <c r="B3564" s="301"/>
      <c r="C3564" s="287"/>
      <c r="D3564" s="34"/>
      <c r="E3564" s="306"/>
      <c r="F3564" s="116"/>
      <c r="G3564" s="17"/>
      <c r="H3564" s="17"/>
      <c r="I3564" s="17"/>
      <c r="J3564" s="17"/>
      <c r="K3564" s="17"/>
      <c r="L3564" s="17"/>
      <c r="M3564" s="17"/>
      <c r="N3564" s="17"/>
      <c r="O3564" s="116"/>
      <c r="P3564" s="117">
        <f>IF(D3564&gt;A_Stammdaten!$B$12,0,SUM(G3564,H3564,J3564,L3564:M3564)-SUM(I3564,K3564,N3564:O3564))</f>
        <v>0</v>
      </c>
      <c r="Q3564" s="17"/>
      <c r="R3564" s="17"/>
      <c r="S3564" s="17"/>
      <c r="T3564" s="17"/>
      <c r="U3564" s="62">
        <f t="shared" si="1157"/>
        <v>0</v>
      </c>
      <c r="V3564" s="34"/>
      <c r="W3564" s="34"/>
      <c r="X3564" s="34"/>
      <c r="Y3564" s="34"/>
      <c r="Z3564" s="34"/>
      <c r="AA3564" s="63" t="str">
        <f t="shared" si="1158"/>
        <v>-</v>
      </c>
      <c r="AB3564" s="63" t="str">
        <f t="shared" si="1159"/>
        <v>-</v>
      </c>
      <c r="AC3564" s="63">
        <f>IF(ISBLANK($C3564),0,VLOOKUP($C3564,Listen!$A$2:$C$45,2,FALSE))</f>
        <v>0</v>
      </c>
      <c r="AD3564" s="63">
        <f>IF(ISBLANK($C3564),0,VLOOKUP($C3564,Listen!$A$2:$C$45,3,FALSE))</f>
        <v>0</v>
      </c>
      <c r="AE3564" s="49">
        <f t="shared" si="1160"/>
        <v>0</v>
      </c>
      <c r="AF3564" s="49">
        <f t="shared" si="1160"/>
        <v>0</v>
      </c>
      <c r="AG3564" s="49">
        <f>IFERROR(IF(OR($V3564&lt;&gt;"Ja",VLOOKUP($C3564,Listen!$A$2:$F$45,5,0)="Nein",D3564&lt;IF(C3564="LNG Anbindungsanlagen gemäß separater Festlegung",2022,2023)),$AC3564,$AA3564),0)</f>
        <v>0</v>
      </c>
      <c r="AH3564" s="49">
        <f>IFERROR(IF(OR($V3564&lt;&gt;"Ja",VLOOKUP($C3564,Listen!$A$2:$F$45,5,0)="Nein",D3564&lt;IF(C3564="LNG Anbindungsanlagen gemäß separater Festlegung",2022,2023)),$AC3564,$AA3564),0)</f>
        <v>0</v>
      </c>
      <c r="AI3564" s="49">
        <f>IFERROR(IF(OR($W3564&lt;&gt;"Ja",VLOOKUP($C3564,Listen!$A$2:$F$45,6,0)="Nein"),$AC3564,$AB3564),0)</f>
        <v>0</v>
      </c>
      <c r="AJ3564" s="49">
        <f>IFERROR(IF(OR($W3564&lt;&gt;"Ja",VLOOKUP($C3564,Listen!$A$2:$F$45,6,0)="Nein"),$AC3564,$AB3564),0)</f>
        <v>0</v>
      </c>
      <c r="AK3564" s="49">
        <f>IFERROR(IF(OR($W3564&lt;&gt;"Ja",VLOOKUP($C3564,Listen!$A$2:$F$45,6,0)="Nein"),$AC3564,$AB3564),0)</f>
        <v>0</v>
      </c>
      <c r="AL3564" s="51">
        <f t="shared" si="1161"/>
        <v>0</v>
      </c>
      <c r="AM3564" s="296">
        <f>IFERROR(IF(VLOOKUP($C3564,Listen!$A$2:$F$45,6,0)="Ja",MAX(BC3564:BD3564),D_SAV!$BC3564),0)</f>
        <v>0</v>
      </c>
      <c r="AN3564" s="51">
        <f t="shared" si="1162"/>
        <v>0</v>
      </c>
      <c r="AP3564" s="304">
        <f t="shared" si="1163"/>
        <v>0</v>
      </c>
      <c r="AQ3564" s="304">
        <f t="shared" si="1164"/>
        <v>0</v>
      </c>
      <c r="AR3564" s="304">
        <f t="shared" si="1165"/>
        <v>0</v>
      </c>
      <c r="AS3564" s="304">
        <f t="shared" si="1166"/>
        <v>0</v>
      </c>
      <c r="AT3564" s="304">
        <f t="shared" si="1167"/>
        <v>0</v>
      </c>
      <c r="AU3564" s="304">
        <f t="shared" si="1168"/>
        <v>0</v>
      </c>
      <c r="AV3564" s="304">
        <f t="shared" si="1169"/>
        <v>0</v>
      </c>
      <c r="AW3564" s="304">
        <f t="shared" si="1170"/>
        <v>0</v>
      </c>
      <c r="AX3564" s="304">
        <f t="shared" si="1171"/>
        <v>0</v>
      </c>
      <c r="AY3564" s="304">
        <f t="shared" si="1172"/>
        <v>0</v>
      </c>
      <c r="AZ3564" s="304">
        <f t="shared" si="1173"/>
        <v>0</v>
      </c>
      <c r="BA3564" s="304">
        <f t="shared" si="1174"/>
        <v>0</v>
      </c>
      <c r="BB3564" s="304">
        <f t="shared" si="1175"/>
        <v>0</v>
      </c>
      <c r="BC3564" s="304">
        <f t="shared" si="1176"/>
        <v>0</v>
      </c>
      <c r="BD3564" s="304">
        <f t="shared" si="1177"/>
        <v>0</v>
      </c>
      <c r="BE3564" s="304">
        <f>IFERROR(IF(VLOOKUP($C3564,Listen!$A$2:$F$45,6,0)="Ja",BB3564-MAX(BC3564:BD3564),BB3564-BC3564),0)</f>
        <v>0</v>
      </c>
    </row>
    <row r="3565" spans="1:57" x14ac:dyDescent="0.25">
      <c r="A3565" s="320" t="str">
        <f>IF(AND(D3565&lt;&gt;0,C3565&lt;&gt;0,E3565&lt;&gt;0),IF(B3565&lt;&gt;0,CONCATENATE(B3565,"-AGr",VLOOKUP(C3565,Listen!$A$2:$D$45,4,FALSE),"-",D3565,"-",E3565,),CONCATENATE("AGr",VLOOKUP(C3565,Listen!$A$2:$D$45,4,FALSE),"-",D3565,"-",E3565)),"keine vollständige ID")</f>
        <v>keine vollständige ID</v>
      </c>
      <c r="B3565" s="301"/>
      <c r="C3565" s="287"/>
      <c r="D3565" s="34"/>
      <c r="E3565" s="306"/>
      <c r="F3565" s="116"/>
      <c r="G3565" s="17"/>
      <c r="H3565" s="17"/>
      <c r="I3565" s="17"/>
      <c r="J3565" s="17"/>
      <c r="K3565" s="17"/>
      <c r="L3565" s="17"/>
      <c r="M3565" s="17"/>
      <c r="N3565" s="17"/>
      <c r="O3565" s="116"/>
      <c r="P3565" s="117">
        <f>IF(D3565&gt;A_Stammdaten!$B$12,0,SUM(G3565,H3565,J3565,L3565:M3565)-SUM(I3565,K3565,N3565:O3565))</f>
        <v>0</v>
      </c>
      <c r="Q3565" s="17"/>
      <c r="R3565" s="17"/>
      <c r="S3565" s="17"/>
      <c r="T3565" s="17"/>
      <c r="U3565" s="62">
        <f t="shared" si="1157"/>
        <v>0</v>
      </c>
      <c r="V3565" s="34"/>
      <c r="W3565" s="34"/>
      <c r="X3565" s="34"/>
      <c r="Y3565" s="34"/>
      <c r="Z3565" s="34"/>
      <c r="AA3565" s="63" t="str">
        <f t="shared" si="1158"/>
        <v>-</v>
      </c>
      <c r="AB3565" s="63" t="str">
        <f t="shared" si="1159"/>
        <v>-</v>
      </c>
      <c r="AC3565" s="63">
        <f>IF(ISBLANK($C3565),0,VLOOKUP($C3565,Listen!$A$2:$C$45,2,FALSE))</f>
        <v>0</v>
      </c>
      <c r="AD3565" s="63">
        <f>IF(ISBLANK($C3565),0,VLOOKUP($C3565,Listen!$A$2:$C$45,3,FALSE))</f>
        <v>0</v>
      </c>
      <c r="AE3565" s="49">
        <f t="shared" si="1160"/>
        <v>0</v>
      </c>
      <c r="AF3565" s="49">
        <f t="shared" si="1160"/>
        <v>0</v>
      </c>
      <c r="AG3565" s="49">
        <f>IFERROR(IF(OR($V3565&lt;&gt;"Ja",VLOOKUP($C3565,Listen!$A$2:$F$45,5,0)="Nein",D3565&lt;IF(C3565="LNG Anbindungsanlagen gemäß separater Festlegung",2022,2023)),$AC3565,$AA3565),0)</f>
        <v>0</v>
      </c>
      <c r="AH3565" s="49">
        <f>IFERROR(IF(OR($V3565&lt;&gt;"Ja",VLOOKUP($C3565,Listen!$A$2:$F$45,5,0)="Nein",D3565&lt;IF(C3565="LNG Anbindungsanlagen gemäß separater Festlegung",2022,2023)),$AC3565,$AA3565),0)</f>
        <v>0</v>
      </c>
      <c r="AI3565" s="49">
        <f>IFERROR(IF(OR($W3565&lt;&gt;"Ja",VLOOKUP($C3565,Listen!$A$2:$F$45,6,0)="Nein"),$AC3565,$AB3565),0)</f>
        <v>0</v>
      </c>
      <c r="AJ3565" s="49">
        <f>IFERROR(IF(OR($W3565&lt;&gt;"Ja",VLOOKUP($C3565,Listen!$A$2:$F$45,6,0)="Nein"),$AC3565,$AB3565),0)</f>
        <v>0</v>
      </c>
      <c r="AK3565" s="49">
        <f>IFERROR(IF(OR($W3565&lt;&gt;"Ja",VLOOKUP($C3565,Listen!$A$2:$F$45,6,0)="Nein"),$AC3565,$AB3565),0)</f>
        <v>0</v>
      </c>
      <c r="AL3565" s="51">
        <f t="shared" si="1161"/>
        <v>0</v>
      </c>
      <c r="AM3565" s="296">
        <f>IFERROR(IF(VLOOKUP($C3565,Listen!$A$2:$F$45,6,0)="Ja",MAX(BC3565:BD3565),D_SAV!$BC3565),0)</f>
        <v>0</v>
      </c>
      <c r="AN3565" s="51">
        <f t="shared" si="1162"/>
        <v>0</v>
      </c>
      <c r="AP3565" s="304">
        <f t="shared" si="1163"/>
        <v>0</v>
      </c>
      <c r="AQ3565" s="304">
        <f t="shared" si="1164"/>
        <v>0</v>
      </c>
      <c r="AR3565" s="304">
        <f t="shared" si="1165"/>
        <v>0</v>
      </c>
      <c r="AS3565" s="304">
        <f t="shared" si="1166"/>
        <v>0</v>
      </c>
      <c r="AT3565" s="304">
        <f t="shared" si="1167"/>
        <v>0</v>
      </c>
      <c r="AU3565" s="304">
        <f t="shared" si="1168"/>
        <v>0</v>
      </c>
      <c r="AV3565" s="304">
        <f t="shared" si="1169"/>
        <v>0</v>
      </c>
      <c r="AW3565" s="304">
        <f t="shared" si="1170"/>
        <v>0</v>
      </c>
      <c r="AX3565" s="304">
        <f t="shared" si="1171"/>
        <v>0</v>
      </c>
      <c r="AY3565" s="304">
        <f t="shared" si="1172"/>
        <v>0</v>
      </c>
      <c r="AZ3565" s="304">
        <f t="shared" si="1173"/>
        <v>0</v>
      </c>
      <c r="BA3565" s="304">
        <f t="shared" si="1174"/>
        <v>0</v>
      </c>
      <c r="BB3565" s="304">
        <f t="shared" si="1175"/>
        <v>0</v>
      </c>
      <c r="BC3565" s="304">
        <f t="shared" si="1176"/>
        <v>0</v>
      </c>
      <c r="BD3565" s="304">
        <f t="shared" si="1177"/>
        <v>0</v>
      </c>
      <c r="BE3565" s="304">
        <f>IFERROR(IF(VLOOKUP($C3565,Listen!$A$2:$F$45,6,0)="Ja",BB3565-MAX(BC3565:BD3565),BB3565-BC3565),0)</f>
        <v>0</v>
      </c>
    </row>
    <row r="3566" spans="1:57" x14ac:dyDescent="0.25">
      <c r="A3566" s="320" t="str">
        <f>IF(AND(D3566&lt;&gt;0,C3566&lt;&gt;0,E3566&lt;&gt;0),IF(B3566&lt;&gt;0,CONCATENATE(B3566,"-AGr",VLOOKUP(C3566,Listen!$A$2:$D$45,4,FALSE),"-",D3566,"-",E3566,),CONCATENATE("AGr",VLOOKUP(C3566,Listen!$A$2:$D$45,4,FALSE),"-",D3566,"-",E3566)),"keine vollständige ID")</f>
        <v>keine vollständige ID</v>
      </c>
      <c r="B3566" s="301"/>
      <c r="C3566" s="287"/>
      <c r="D3566" s="34"/>
      <c r="E3566" s="306"/>
      <c r="F3566" s="116"/>
      <c r="G3566" s="17"/>
      <c r="H3566" s="17"/>
      <c r="I3566" s="17"/>
      <c r="J3566" s="17"/>
      <c r="K3566" s="17"/>
      <c r="L3566" s="17"/>
      <c r="M3566" s="17"/>
      <c r="N3566" s="17"/>
      <c r="O3566" s="116"/>
      <c r="P3566" s="117">
        <f>IF(D3566&gt;A_Stammdaten!$B$12,0,SUM(G3566,H3566,J3566,L3566:M3566)-SUM(I3566,K3566,N3566:O3566))</f>
        <v>0</v>
      </c>
      <c r="Q3566" s="17"/>
      <c r="R3566" s="17"/>
      <c r="S3566" s="17"/>
      <c r="T3566" s="17"/>
      <c r="U3566" s="62">
        <f t="shared" si="1157"/>
        <v>0</v>
      </c>
      <c r="V3566" s="34"/>
      <c r="W3566" s="34"/>
      <c r="X3566" s="34"/>
      <c r="Y3566" s="34"/>
      <c r="Z3566" s="34"/>
      <c r="AA3566" s="63" t="str">
        <f t="shared" si="1158"/>
        <v>-</v>
      </c>
      <c r="AB3566" s="63" t="str">
        <f t="shared" si="1159"/>
        <v>-</v>
      </c>
      <c r="AC3566" s="63">
        <f>IF(ISBLANK($C3566),0,VLOOKUP($C3566,Listen!$A$2:$C$45,2,FALSE))</f>
        <v>0</v>
      </c>
      <c r="AD3566" s="63">
        <f>IF(ISBLANK($C3566),0,VLOOKUP($C3566,Listen!$A$2:$C$45,3,FALSE))</f>
        <v>0</v>
      </c>
      <c r="AE3566" s="49">
        <f t="shared" si="1160"/>
        <v>0</v>
      </c>
      <c r="AF3566" s="49">
        <f t="shared" si="1160"/>
        <v>0</v>
      </c>
      <c r="AG3566" s="49">
        <f>IFERROR(IF(OR($V3566&lt;&gt;"Ja",VLOOKUP($C3566,Listen!$A$2:$F$45,5,0)="Nein",D3566&lt;IF(C3566="LNG Anbindungsanlagen gemäß separater Festlegung",2022,2023)),$AC3566,$AA3566),0)</f>
        <v>0</v>
      </c>
      <c r="AH3566" s="49">
        <f>IFERROR(IF(OR($V3566&lt;&gt;"Ja",VLOOKUP($C3566,Listen!$A$2:$F$45,5,0)="Nein",D3566&lt;IF(C3566="LNG Anbindungsanlagen gemäß separater Festlegung",2022,2023)),$AC3566,$AA3566),0)</f>
        <v>0</v>
      </c>
      <c r="AI3566" s="49">
        <f>IFERROR(IF(OR($W3566&lt;&gt;"Ja",VLOOKUP($C3566,Listen!$A$2:$F$45,6,0)="Nein"),$AC3566,$AB3566),0)</f>
        <v>0</v>
      </c>
      <c r="AJ3566" s="49">
        <f>IFERROR(IF(OR($W3566&lt;&gt;"Ja",VLOOKUP($C3566,Listen!$A$2:$F$45,6,0)="Nein"),$AC3566,$AB3566),0)</f>
        <v>0</v>
      </c>
      <c r="AK3566" s="49">
        <f>IFERROR(IF(OR($W3566&lt;&gt;"Ja",VLOOKUP($C3566,Listen!$A$2:$F$45,6,0)="Nein"),$AC3566,$AB3566),0)</f>
        <v>0</v>
      </c>
      <c r="AL3566" s="51">
        <f t="shared" si="1161"/>
        <v>0</v>
      </c>
      <c r="AM3566" s="296">
        <f>IFERROR(IF(VLOOKUP($C3566,Listen!$A$2:$F$45,6,0)="Ja",MAX(BC3566:BD3566),D_SAV!$BC3566),0)</f>
        <v>0</v>
      </c>
      <c r="AN3566" s="51">
        <f t="shared" si="1162"/>
        <v>0</v>
      </c>
      <c r="AP3566" s="304">
        <f t="shared" si="1163"/>
        <v>0</v>
      </c>
      <c r="AQ3566" s="304">
        <f t="shared" si="1164"/>
        <v>0</v>
      </c>
      <c r="AR3566" s="304">
        <f t="shared" si="1165"/>
        <v>0</v>
      </c>
      <c r="AS3566" s="304">
        <f t="shared" si="1166"/>
        <v>0</v>
      </c>
      <c r="AT3566" s="304">
        <f t="shared" si="1167"/>
        <v>0</v>
      </c>
      <c r="AU3566" s="304">
        <f t="shared" si="1168"/>
        <v>0</v>
      </c>
      <c r="AV3566" s="304">
        <f t="shared" si="1169"/>
        <v>0</v>
      </c>
      <c r="AW3566" s="304">
        <f t="shared" si="1170"/>
        <v>0</v>
      </c>
      <c r="AX3566" s="304">
        <f t="shared" si="1171"/>
        <v>0</v>
      </c>
      <c r="AY3566" s="304">
        <f t="shared" si="1172"/>
        <v>0</v>
      </c>
      <c r="AZ3566" s="304">
        <f t="shared" si="1173"/>
        <v>0</v>
      </c>
      <c r="BA3566" s="304">
        <f t="shared" si="1174"/>
        <v>0</v>
      </c>
      <c r="BB3566" s="304">
        <f t="shared" si="1175"/>
        <v>0</v>
      </c>
      <c r="BC3566" s="304">
        <f t="shared" si="1176"/>
        <v>0</v>
      </c>
      <c r="BD3566" s="304">
        <f t="shared" si="1177"/>
        <v>0</v>
      </c>
      <c r="BE3566" s="304">
        <f>IFERROR(IF(VLOOKUP($C3566,Listen!$A$2:$F$45,6,0)="Ja",BB3566-MAX(BC3566:BD3566),BB3566-BC3566),0)</f>
        <v>0</v>
      </c>
    </row>
    <row r="3567" spans="1:57" x14ac:dyDescent="0.25">
      <c r="A3567" s="320" t="str">
        <f>IF(AND(D3567&lt;&gt;0,C3567&lt;&gt;0,E3567&lt;&gt;0),IF(B3567&lt;&gt;0,CONCATENATE(B3567,"-AGr",VLOOKUP(C3567,Listen!$A$2:$D$45,4,FALSE),"-",D3567,"-",E3567,),CONCATENATE("AGr",VLOOKUP(C3567,Listen!$A$2:$D$45,4,FALSE),"-",D3567,"-",E3567)),"keine vollständige ID")</f>
        <v>keine vollständige ID</v>
      </c>
      <c r="B3567" s="301"/>
      <c r="C3567" s="287"/>
      <c r="D3567" s="34"/>
      <c r="E3567" s="306"/>
      <c r="F3567" s="116"/>
      <c r="G3567" s="17"/>
      <c r="H3567" s="17"/>
      <c r="I3567" s="17"/>
      <c r="J3567" s="17"/>
      <c r="K3567" s="17"/>
      <c r="L3567" s="17"/>
      <c r="M3567" s="17"/>
      <c r="N3567" s="17"/>
      <c r="O3567" s="116"/>
      <c r="P3567" s="117">
        <f>IF(D3567&gt;A_Stammdaten!$B$12,0,SUM(G3567,H3567,J3567,L3567:M3567)-SUM(I3567,K3567,N3567:O3567))</f>
        <v>0</v>
      </c>
      <c r="Q3567" s="17"/>
      <c r="R3567" s="17"/>
      <c r="S3567" s="17"/>
      <c r="T3567" s="17"/>
      <c r="U3567" s="62">
        <f t="shared" si="1157"/>
        <v>0</v>
      </c>
      <c r="V3567" s="34"/>
      <c r="W3567" s="34"/>
      <c r="X3567" s="34"/>
      <c r="Y3567" s="34"/>
      <c r="Z3567" s="34"/>
      <c r="AA3567" s="63" t="str">
        <f t="shared" si="1158"/>
        <v>-</v>
      </c>
      <c r="AB3567" s="63" t="str">
        <f t="shared" si="1159"/>
        <v>-</v>
      </c>
      <c r="AC3567" s="63">
        <f>IF(ISBLANK($C3567),0,VLOOKUP($C3567,Listen!$A$2:$C$45,2,FALSE))</f>
        <v>0</v>
      </c>
      <c r="AD3567" s="63">
        <f>IF(ISBLANK($C3567),0,VLOOKUP($C3567,Listen!$A$2:$C$45,3,FALSE))</f>
        <v>0</v>
      </c>
      <c r="AE3567" s="49">
        <f t="shared" si="1160"/>
        <v>0</v>
      </c>
      <c r="AF3567" s="49">
        <f t="shared" si="1160"/>
        <v>0</v>
      </c>
      <c r="AG3567" s="49">
        <f>IFERROR(IF(OR($V3567&lt;&gt;"Ja",VLOOKUP($C3567,Listen!$A$2:$F$45,5,0)="Nein",D3567&lt;IF(C3567="LNG Anbindungsanlagen gemäß separater Festlegung",2022,2023)),$AC3567,$AA3567),0)</f>
        <v>0</v>
      </c>
      <c r="AH3567" s="49">
        <f>IFERROR(IF(OR($V3567&lt;&gt;"Ja",VLOOKUP($C3567,Listen!$A$2:$F$45,5,0)="Nein",D3567&lt;IF(C3567="LNG Anbindungsanlagen gemäß separater Festlegung",2022,2023)),$AC3567,$AA3567),0)</f>
        <v>0</v>
      </c>
      <c r="AI3567" s="49">
        <f>IFERROR(IF(OR($W3567&lt;&gt;"Ja",VLOOKUP($C3567,Listen!$A$2:$F$45,6,0)="Nein"),$AC3567,$AB3567),0)</f>
        <v>0</v>
      </c>
      <c r="AJ3567" s="49">
        <f>IFERROR(IF(OR($W3567&lt;&gt;"Ja",VLOOKUP($C3567,Listen!$A$2:$F$45,6,0)="Nein"),$AC3567,$AB3567),0)</f>
        <v>0</v>
      </c>
      <c r="AK3567" s="49">
        <f>IFERROR(IF(OR($W3567&lt;&gt;"Ja",VLOOKUP($C3567,Listen!$A$2:$F$45,6,0)="Nein"),$AC3567,$AB3567),0)</f>
        <v>0</v>
      </c>
      <c r="AL3567" s="51">
        <f t="shared" si="1161"/>
        <v>0</v>
      </c>
      <c r="AM3567" s="296">
        <f>IFERROR(IF(VLOOKUP($C3567,Listen!$A$2:$F$45,6,0)="Ja",MAX(BC3567:BD3567),D_SAV!$BC3567),0)</f>
        <v>0</v>
      </c>
      <c r="AN3567" s="51">
        <f t="shared" si="1162"/>
        <v>0</v>
      </c>
      <c r="AP3567" s="304">
        <f t="shared" si="1163"/>
        <v>0</v>
      </c>
      <c r="AQ3567" s="304">
        <f t="shared" si="1164"/>
        <v>0</v>
      </c>
      <c r="AR3567" s="304">
        <f t="shared" si="1165"/>
        <v>0</v>
      </c>
      <c r="AS3567" s="304">
        <f t="shared" si="1166"/>
        <v>0</v>
      </c>
      <c r="AT3567" s="304">
        <f t="shared" si="1167"/>
        <v>0</v>
      </c>
      <c r="AU3567" s="304">
        <f t="shared" si="1168"/>
        <v>0</v>
      </c>
      <c r="AV3567" s="304">
        <f t="shared" si="1169"/>
        <v>0</v>
      </c>
      <c r="AW3567" s="304">
        <f t="shared" si="1170"/>
        <v>0</v>
      </c>
      <c r="AX3567" s="304">
        <f t="shared" si="1171"/>
        <v>0</v>
      </c>
      <c r="AY3567" s="304">
        <f t="shared" si="1172"/>
        <v>0</v>
      </c>
      <c r="AZ3567" s="304">
        <f t="shared" si="1173"/>
        <v>0</v>
      </c>
      <c r="BA3567" s="304">
        <f t="shared" si="1174"/>
        <v>0</v>
      </c>
      <c r="BB3567" s="304">
        <f t="shared" si="1175"/>
        <v>0</v>
      </c>
      <c r="BC3567" s="304">
        <f t="shared" si="1176"/>
        <v>0</v>
      </c>
      <c r="BD3567" s="304">
        <f t="shared" si="1177"/>
        <v>0</v>
      </c>
      <c r="BE3567" s="304">
        <f>IFERROR(IF(VLOOKUP($C3567,Listen!$A$2:$F$45,6,0)="Ja",BB3567-MAX(BC3567:BD3567),BB3567-BC3567),0)</f>
        <v>0</v>
      </c>
    </row>
    <row r="3568" spans="1:57" x14ac:dyDescent="0.25">
      <c r="A3568" s="320" t="str">
        <f>IF(AND(D3568&lt;&gt;0,C3568&lt;&gt;0,E3568&lt;&gt;0),IF(B3568&lt;&gt;0,CONCATENATE(B3568,"-AGr",VLOOKUP(C3568,Listen!$A$2:$D$45,4,FALSE),"-",D3568,"-",E3568,),CONCATENATE("AGr",VLOOKUP(C3568,Listen!$A$2:$D$45,4,FALSE),"-",D3568,"-",E3568)),"keine vollständige ID")</f>
        <v>keine vollständige ID</v>
      </c>
      <c r="B3568" s="301"/>
      <c r="C3568" s="287"/>
      <c r="D3568" s="34"/>
      <c r="E3568" s="306"/>
      <c r="F3568" s="116"/>
      <c r="G3568" s="17"/>
      <c r="H3568" s="17"/>
      <c r="I3568" s="17"/>
      <c r="J3568" s="17"/>
      <c r="K3568" s="17"/>
      <c r="L3568" s="17"/>
      <c r="M3568" s="17"/>
      <c r="N3568" s="17"/>
      <c r="O3568" s="116"/>
      <c r="P3568" s="117">
        <f>IF(D3568&gt;A_Stammdaten!$B$12,0,SUM(G3568,H3568,J3568,L3568:M3568)-SUM(I3568,K3568,N3568:O3568))</f>
        <v>0</v>
      </c>
      <c r="Q3568" s="17"/>
      <c r="R3568" s="17"/>
      <c r="S3568" s="17"/>
      <c r="T3568" s="17"/>
      <c r="U3568" s="62">
        <f t="shared" si="1157"/>
        <v>0</v>
      </c>
      <c r="V3568" s="34"/>
      <c r="W3568" s="34"/>
      <c r="X3568" s="34"/>
      <c r="Y3568" s="34"/>
      <c r="Z3568" s="34"/>
      <c r="AA3568" s="63" t="str">
        <f t="shared" si="1158"/>
        <v>-</v>
      </c>
      <c r="AB3568" s="63" t="str">
        <f t="shared" si="1159"/>
        <v>-</v>
      </c>
      <c r="AC3568" s="63">
        <f>IF(ISBLANK($C3568),0,VLOOKUP($C3568,Listen!$A$2:$C$45,2,FALSE))</f>
        <v>0</v>
      </c>
      <c r="AD3568" s="63">
        <f>IF(ISBLANK($C3568),0,VLOOKUP($C3568,Listen!$A$2:$C$45,3,FALSE))</f>
        <v>0</v>
      </c>
      <c r="AE3568" s="49">
        <f t="shared" si="1160"/>
        <v>0</v>
      </c>
      <c r="AF3568" s="49">
        <f t="shared" si="1160"/>
        <v>0</v>
      </c>
      <c r="AG3568" s="49">
        <f>IFERROR(IF(OR($V3568&lt;&gt;"Ja",VLOOKUP($C3568,Listen!$A$2:$F$45,5,0)="Nein",D3568&lt;IF(C3568="LNG Anbindungsanlagen gemäß separater Festlegung",2022,2023)),$AC3568,$AA3568),0)</f>
        <v>0</v>
      </c>
      <c r="AH3568" s="49">
        <f>IFERROR(IF(OR($V3568&lt;&gt;"Ja",VLOOKUP($C3568,Listen!$A$2:$F$45,5,0)="Nein",D3568&lt;IF(C3568="LNG Anbindungsanlagen gemäß separater Festlegung",2022,2023)),$AC3568,$AA3568),0)</f>
        <v>0</v>
      </c>
      <c r="AI3568" s="49">
        <f>IFERROR(IF(OR($W3568&lt;&gt;"Ja",VLOOKUP($C3568,Listen!$A$2:$F$45,6,0)="Nein"),$AC3568,$AB3568),0)</f>
        <v>0</v>
      </c>
      <c r="AJ3568" s="49">
        <f>IFERROR(IF(OR($W3568&lt;&gt;"Ja",VLOOKUP($C3568,Listen!$A$2:$F$45,6,0)="Nein"),$AC3568,$AB3568),0)</f>
        <v>0</v>
      </c>
      <c r="AK3568" s="49">
        <f>IFERROR(IF(OR($W3568&lt;&gt;"Ja",VLOOKUP($C3568,Listen!$A$2:$F$45,6,0)="Nein"),$AC3568,$AB3568),0)</f>
        <v>0</v>
      </c>
      <c r="AL3568" s="51">
        <f t="shared" si="1161"/>
        <v>0</v>
      </c>
      <c r="AM3568" s="296">
        <f>IFERROR(IF(VLOOKUP($C3568,Listen!$A$2:$F$45,6,0)="Ja",MAX(BC3568:BD3568),D_SAV!$BC3568),0)</f>
        <v>0</v>
      </c>
      <c r="AN3568" s="51">
        <f t="shared" si="1162"/>
        <v>0</v>
      </c>
      <c r="AP3568" s="304">
        <f t="shared" si="1163"/>
        <v>0</v>
      </c>
      <c r="AQ3568" s="304">
        <f t="shared" si="1164"/>
        <v>0</v>
      </c>
      <c r="AR3568" s="304">
        <f t="shared" si="1165"/>
        <v>0</v>
      </c>
      <c r="AS3568" s="304">
        <f t="shared" si="1166"/>
        <v>0</v>
      </c>
      <c r="AT3568" s="304">
        <f t="shared" si="1167"/>
        <v>0</v>
      </c>
      <c r="AU3568" s="304">
        <f t="shared" si="1168"/>
        <v>0</v>
      </c>
      <c r="AV3568" s="304">
        <f t="shared" si="1169"/>
        <v>0</v>
      </c>
      <c r="AW3568" s="304">
        <f t="shared" si="1170"/>
        <v>0</v>
      </c>
      <c r="AX3568" s="304">
        <f t="shared" si="1171"/>
        <v>0</v>
      </c>
      <c r="AY3568" s="304">
        <f t="shared" si="1172"/>
        <v>0</v>
      </c>
      <c r="AZ3568" s="304">
        <f t="shared" si="1173"/>
        <v>0</v>
      </c>
      <c r="BA3568" s="304">
        <f t="shared" si="1174"/>
        <v>0</v>
      </c>
      <c r="BB3568" s="304">
        <f t="shared" si="1175"/>
        <v>0</v>
      </c>
      <c r="BC3568" s="304">
        <f t="shared" si="1176"/>
        <v>0</v>
      </c>
      <c r="BD3568" s="304">
        <f t="shared" si="1177"/>
        <v>0</v>
      </c>
      <c r="BE3568" s="304">
        <f>IFERROR(IF(VLOOKUP($C3568,Listen!$A$2:$F$45,6,0)="Ja",BB3568-MAX(BC3568:BD3568),BB3568-BC3568),0)</f>
        <v>0</v>
      </c>
    </row>
    <row r="3569" spans="1:57" x14ac:dyDescent="0.25">
      <c r="A3569" s="320" t="str">
        <f>IF(AND(D3569&lt;&gt;0,C3569&lt;&gt;0,E3569&lt;&gt;0),IF(B3569&lt;&gt;0,CONCATENATE(B3569,"-AGr",VLOOKUP(C3569,Listen!$A$2:$D$45,4,FALSE),"-",D3569,"-",E3569,),CONCATENATE("AGr",VLOOKUP(C3569,Listen!$A$2:$D$45,4,FALSE),"-",D3569,"-",E3569)),"keine vollständige ID")</f>
        <v>keine vollständige ID</v>
      </c>
      <c r="B3569" s="301"/>
      <c r="C3569" s="287"/>
      <c r="D3569" s="34"/>
      <c r="E3569" s="306"/>
      <c r="F3569" s="116"/>
      <c r="G3569" s="17"/>
      <c r="H3569" s="17"/>
      <c r="I3569" s="17"/>
      <c r="J3569" s="17"/>
      <c r="K3569" s="17"/>
      <c r="L3569" s="17"/>
      <c r="M3569" s="17"/>
      <c r="N3569" s="17"/>
      <c r="O3569" s="116"/>
      <c r="P3569" s="117">
        <f>IF(D3569&gt;A_Stammdaten!$B$12,0,SUM(G3569,H3569,J3569,L3569:M3569)-SUM(I3569,K3569,N3569:O3569))</f>
        <v>0</v>
      </c>
      <c r="Q3569" s="17"/>
      <c r="R3569" s="17"/>
      <c r="S3569" s="17"/>
      <c r="T3569" s="17"/>
      <c r="U3569" s="62">
        <f t="shared" si="1157"/>
        <v>0</v>
      </c>
      <c r="V3569" s="34"/>
      <c r="W3569" s="34"/>
      <c r="X3569" s="34"/>
      <c r="Y3569" s="34"/>
      <c r="Z3569" s="34"/>
      <c r="AA3569" s="63" t="str">
        <f t="shared" si="1158"/>
        <v>-</v>
      </c>
      <c r="AB3569" s="63" t="str">
        <f t="shared" si="1159"/>
        <v>-</v>
      </c>
      <c r="AC3569" s="63">
        <f>IF(ISBLANK($C3569),0,VLOOKUP($C3569,Listen!$A$2:$C$45,2,FALSE))</f>
        <v>0</v>
      </c>
      <c r="AD3569" s="63">
        <f>IF(ISBLANK($C3569),0,VLOOKUP($C3569,Listen!$A$2:$C$45,3,FALSE))</f>
        <v>0</v>
      </c>
      <c r="AE3569" s="49">
        <f t="shared" si="1160"/>
        <v>0</v>
      </c>
      <c r="AF3569" s="49">
        <f t="shared" si="1160"/>
        <v>0</v>
      </c>
      <c r="AG3569" s="49">
        <f>IFERROR(IF(OR($V3569&lt;&gt;"Ja",VLOOKUP($C3569,Listen!$A$2:$F$45,5,0)="Nein",D3569&lt;IF(C3569="LNG Anbindungsanlagen gemäß separater Festlegung",2022,2023)),$AC3569,$AA3569),0)</f>
        <v>0</v>
      </c>
      <c r="AH3569" s="49">
        <f>IFERROR(IF(OR($V3569&lt;&gt;"Ja",VLOOKUP($C3569,Listen!$A$2:$F$45,5,0)="Nein",D3569&lt;IF(C3569="LNG Anbindungsanlagen gemäß separater Festlegung",2022,2023)),$AC3569,$AA3569),0)</f>
        <v>0</v>
      </c>
      <c r="AI3569" s="49">
        <f>IFERROR(IF(OR($W3569&lt;&gt;"Ja",VLOOKUP($C3569,Listen!$A$2:$F$45,6,0)="Nein"),$AC3569,$AB3569),0)</f>
        <v>0</v>
      </c>
      <c r="AJ3569" s="49">
        <f>IFERROR(IF(OR($W3569&lt;&gt;"Ja",VLOOKUP($C3569,Listen!$A$2:$F$45,6,0)="Nein"),$AC3569,$AB3569),0)</f>
        <v>0</v>
      </c>
      <c r="AK3569" s="49">
        <f>IFERROR(IF(OR($W3569&lt;&gt;"Ja",VLOOKUP($C3569,Listen!$A$2:$F$45,6,0)="Nein"),$AC3569,$AB3569),0)</f>
        <v>0</v>
      </c>
      <c r="AL3569" s="51">
        <f t="shared" si="1161"/>
        <v>0</v>
      </c>
      <c r="AM3569" s="296">
        <f>IFERROR(IF(VLOOKUP($C3569,Listen!$A$2:$F$45,6,0)="Ja",MAX(BC3569:BD3569),D_SAV!$BC3569),0)</f>
        <v>0</v>
      </c>
      <c r="AN3569" s="51">
        <f t="shared" si="1162"/>
        <v>0</v>
      </c>
      <c r="AP3569" s="304">
        <f t="shared" si="1163"/>
        <v>0</v>
      </c>
      <c r="AQ3569" s="304">
        <f t="shared" si="1164"/>
        <v>0</v>
      </c>
      <c r="AR3569" s="304">
        <f t="shared" si="1165"/>
        <v>0</v>
      </c>
      <c r="AS3569" s="304">
        <f t="shared" si="1166"/>
        <v>0</v>
      </c>
      <c r="AT3569" s="304">
        <f t="shared" si="1167"/>
        <v>0</v>
      </c>
      <c r="AU3569" s="304">
        <f t="shared" si="1168"/>
        <v>0</v>
      </c>
      <c r="AV3569" s="304">
        <f t="shared" si="1169"/>
        <v>0</v>
      </c>
      <c r="AW3569" s="304">
        <f t="shared" si="1170"/>
        <v>0</v>
      </c>
      <c r="AX3569" s="304">
        <f t="shared" si="1171"/>
        <v>0</v>
      </c>
      <c r="AY3569" s="304">
        <f t="shared" si="1172"/>
        <v>0</v>
      </c>
      <c r="AZ3569" s="304">
        <f t="shared" si="1173"/>
        <v>0</v>
      </c>
      <c r="BA3569" s="304">
        <f t="shared" si="1174"/>
        <v>0</v>
      </c>
      <c r="BB3569" s="304">
        <f t="shared" si="1175"/>
        <v>0</v>
      </c>
      <c r="BC3569" s="304">
        <f t="shared" si="1176"/>
        <v>0</v>
      </c>
      <c r="BD3569" s="304">
        <f t="shared" si="1177"/>
        <v>0</v>
      </c>
      <c r="BE3569" s="304">
        <f>IFERROR(IF(VLOOKUP($C3569,Listen!$A$2:$F$45,6,0)="Ja",BB3569-MAX(BC3569:BD3569),BB3569-BC3569),0)</f>
        <v>0</v>
      </c>
    </row>
    <row r="3570" spans="1:57" x14ac:dyDescent="0.25">
      <c r="A3570" s="320" t="str">
        <f>IF(AND(D3570&lt;&gt;0,C3570&lt;&gt;0,E3570&lt;&gt;0),IF(B3570&lt;&gt;0,CONCATENATE(B3570,"-AGr",VLOOKUP(C3570,Listen!$A$2:$D$45,4,FALSE),"-",D3570,"-",E3570,),CONCATENATE("AGr",VLOOKUP(C3570,Listen!$A$2:$D$45,4,FALSE),"-",D3570,"-",E3570)),"keine vollständige ID")</f>
        <v>keine vollständige ID</v>
      </c>
      <c r="B3570" s="301"/>
      <c r="C3570" s="287"/>
      <c r="D3570" s="34"/>
      <c r="E3570" s="306"/>
      <c r="F3570" s="116"/>
      <c r="G3570" s="17"/>
      <c r="H3570" s="17"/>
      <c r="I3570" s="17"/>
      <c r="J3570" s="17"/>
      <c r="K3570" s="17"/>
      <c r="L3570" s="17"/>
      <c r="M3570" s="17"/>
      <c r="N3570" s="17"/>
      <c r="O3570" s="116"/>
      <c r="P3570" s="117">
        <f>IF(D3570&gt;A_Stammdaten!$B$12,0,SUM(G3570,H3570,J3570,L3570:M3570)-SUM(I3570,K3570,N3570:O3570))</f>
        <v>0</v>
      </c>
      <c r="Q3570" s="17"/>
      <c r="R3570" s="17"/>
      <c r="S3570" s="17"/>
      <c r="T3570" s="17"/>
      <c r="U3570" s="62">
        <f t="shared" si="1157"/>
        <v>0</v>
      </c>
      <c r="V3570" s="34"/>
      <c r="W3570" s="34"/>
      <c r="X3570" s="34"/>
      <c r="Y3570" s="34"/>
      <c r="Z3570" s="34"/>
      <c r="AA3570" s="63" t="str">
        <f t="shared" si="1158"/>
        <v>-</v>
      </c>
      <c r="AB3570" s="63" t="str">
        <f t="shared" si="1159"/>
        <v>-</v>
      </c>
      <c r="AC3570" s="63">
        <f>IF(ISBLANK($C3570),0,VLOOKUP($C3570,Listen!$A$2:$C$45,2,FALSE))</f>
        <v>0</v>
      </c>
      <c r="AD3570" s="63">
        <f>IF(ISBLANK($C3570),0,VLOOKUP($C3570,Listen!$A$2:$C$45,3,FALSE))</f>
        <v>0</v>
      </c>
      <c r="AE3570" s="49">
        <f t="shared" si="1160"/>
        <v>0</v>
      </c>
      <c r="AF3570" s="49">
        <f t="shared" si="1160"/>
        <v>0</v>
      </c>
      <c r="AG3570" s="49">
        <f>IFERROR(IF(OR($V3570&lt;&gt;"Ja",VLOOKUP($C3570,Listen!$A$2:$F$45,5,0)="Nein",D3570&lt;IF(C3570="LNG Anbindungsanlagen gemäß separater Festlegung",2022,2023)),$AC3570,$AA3570),0)</f>
        <v>0</v>
      </c>
      <c r="AH3570" s="49">
        <f>IFERROR(IF(OR($V3570&lt;&gt;"Ja",VLOOKUP($C3570,Listen!$A$2:$F$45,5,0)="Nein",D3570&lt;IF(C3570="LNG Anbindungsanlagen gemäß separater Festlegung",2022,2023)),$AC3570,$AA3570),0)</f>
        <v>0</v>
      </c>
      <c r="AI3570" s="49">
        <f>IFERROR(IF(OR($W3570&lt;&gt;"Ja",VLOOKUP($C3570,Listen!$A$2:$F$45,6,0)="Nein"),$AC3570,$AB3570),0)</f>
        <v>0</v>
      </c>
      <c r="AJ3570" s="49">
        <f>IFERROR(IF(OR($W3570&lt;&gt;"Ja",VLOOKUP($C3570,Listen!$A$2:$F$45,6,0)="Nein"),$AC3570,$AB3570),0)</f>
        <v>0</v>
      </c>
      <c r="AK3570" s="49">
        <f>IFERROR(IF(OR($W3570&lt;&gt;"Ja",VLOOKUP($C3570,Listen!$A$2:$F$45,6,0)="Nein"),$AC3570,$AB3570),0)</f>
        <v>0</v>
      </c>
      <c r="AL3570" s="51">
        <f t="shared" si="1161"/>
        <v>0</v>
      </c>
      <c r="AM3570" s="296">
        <f>IFERROR(IF(VLOOKUP($C3570,Listen!$A$2:$F$45,6,0)="Ja",MAX(BC3570:BD3570),D_SAV!$BC3570),0)</f>
        <v>0</v>
      </c>
      <c r="AN3570" s="51">
        <f t="shared" si="1162"/>
        <v>0</v>
      </c>
      <c r="AP3570" s="304">
        <f t="shared" si="1163"/>
        <v>0</v>
      </c>
      <c r="AQ3570" s="304">
        <f t="shared" si="1164"/>
        <v>0</v>
      </c>
      <c r="AR3570" s="304">
        <f t="shared" si="1165"/>
        <v>0</v>
      </c>
      <c r="AS3570" s="304">
        <f t="shared" si="1166"/>
        <v>0</v>
      </c>
      <c r="AT3570" s="304">
        <f t="shared" si="1167"/>
        <v>0</v>
      </c>
      <c r="AU3570" s="304">
        <f t="shared" si="1168"/>
        <v>0</v>
      </c>
      <c r="AV3570" s="304">
        <f t="shared" si="1169"/>
        <v>0</v>
      </c>
      <c r="AW3570" s="304">
        <f t="shared" si="1170"/>
        <v>0</v>
      </c>
      <c r="AX3570" s="304">
        <f t="shared" si="1171"/>
        <v>0</v>
      </c>
      <c r="AY3570" s="304">
        <f t="shared" si="1172"/>
        <v>0</v>
      </c>
      <c r="AZ3570" s="304">
        <f t="shared" si="1173"/>
        <v>0</v>
      </c>
      <c r="BA3570" s="304">
        <f t="shared" si="1174"/>
        <v>0</v>
      </c>
      <c r="BB3570" s="304">
        <f t="shared" si="1175"/>
        <v>0</v>
      </c>
      <c r="BC3570" s="304">
        <f t="shared" si="1176"/>
        <v>0</v>
      </c>
      <c r="BD3570" s="304">
        <f t="shared" si="1177"/>
        <v>0</v>
      </c>
      <c r="BE3570" s="304">
        <f>IFERROR(IF(VLOOKUP($C3570,Listen!$A$2:$F$45,6,0)="Ja",BB3570-MAX(BC3570:BD3570),BB3570-BC3570),0)</f>
        <v>0</v>
      </c>
    </row>
    <row r="3571" spans="1:57" x14ac:dyDescent="0.25">
      <c r="A3571" s="320" t="str">
        <f>IF(AND(D3571&lt;&gt;0,C3571&lt;&gt;0,E3571&lt;&gt;0),IF(B3571&lt;&gt;0,CONCATENATE(B3571,"-AGr",VLOOKUP(C3571,Listen!$A$2:$D$45,4,FALSE),"-",D3571,"-",E3571,),CONCATENATE("AGr",VLOOKUP(C3571,Listen!$A$2:$D$45,4,FALSE),"-",D3571,"-",E3571)),"keine vollständige ID")</f>
        <v>keine vollständige ID</v>
      </c>
      <c r="B3571" s="301"/>
      <c r="C3571" s="287"/>
      <c r="D3571" s="34"/>
      <c r="E3571" s="306"/>
      <c r="F3571" s="116"/>
      <c r="G3571" s="17"/>
      <c r="H3571" s="17"/>
      <c r="I3571" s="17"/>
      <c r="J3571" s="17"/>
      <c r="K3571" s="17"/>
      <c r="L3571" s="17"/>
      <c r="M3571" s="17"/>
      <c r="N3571" s="17"/>
      <c r="O3571" s="116"/>
      <c r="P3571" s="117">
        <f>IF(D3571&gt;A_Stammdaten!$B$12,0,SUM(G3571,H3571,J3571,L3571:M3571)-SUM(I3571,K3571,N3571:O3571))</f>
        <v>0</v>
      </c>
      <c r="Q3571" s="17"/>
      <c r="R3571" s="17"/>
      <c r="S3571" s="17"/>
      <c r="T3571" s="17"/>
      <c r="U3571" s="62">
        <f t="shared" si="1157"/>
        <v>0</v>
      </c>
      <c r="V3571" s="34"/>
      <c r="W3571" s="34"/>
      <c r="X3571" s="34"/>
      <c r="Y3571" s="34"/>
      <c r="Z3571" s="34"/>
      <c r="AA3571" s="63" t="str">
        <f t="shared" si="1158"/>
        <v>-</v>
      </c>
      <c r="AB3571" s="63" t="str">
        <f t="shared" si="1159"/>
        <v>-</v>
      </c>
      <c r="AC3571" s="63">
        <f>IF(ISBLANK($C3571),0,VLOOKUP($C3571,Listen!$A$2:$C$45,2,FALSE))</f>
        <v>0</v>
      </c>
      <c r="AD3571" s="63">
        <f>IF(ISBLANK($C3571),0,VLOOKUP($C3571,Listen!$A$2:$C$45,3,FALSE))</f>
        <v>0</v>
      </c>
      <c r="AE3571" s="49">
        <f t="shared" si="1160"/>
        <v>0</v>
      </c>
      <c r="AF3571" s="49">
        <f t="shared" si="1160"/>
        <v>0</v>
      </c>
      <c r="AG3571" s="49">
        <f>IFERROR(IF(OR($V3571&lt;&gt;"Ja",VLOOKUP($C3571,Listen!$A$2:$F$45,5,0)="Nein",D3571&lt;IF(C3571="LNG Anbindungsanlagen gemäß separater Festlegung",2022,2023)),$AC3571,$AA3571),0)</f>
        <v>0</v>
      </c>
      <c r="AH3571" s="49">
        <f>IFERROR(IF(OR($V3571&lt;&gt;"Ja",VLOOKUP($C3571,Listen!$A$2:$F$45,5,0)="Nein",D3571&lt;IF(C3571="LNG Anbindungsanlagen gemäß separater Festlegung",2022,2023)),$AC3571,$AA3571),0)</f>
        <v>0</v>
      </c>
      <c r="AI3571" s="49">
        <f>IFERROR(IF(OR($W3571&lt;&gt;"Ja",VLOOKUP($C3571,Listen!$A$2:$F$45,6,0)="Nein"),$AC3571,$AB3571),0)</f>
        <v>0</v>
      </c>
      <c r="AJ3571" s="49">
        <f>IFERROR(IF(OR($W3571&lt;&gt;"Ja",VLOOKUP($C3571,Listen!$A$2:$F$45,6,0)="Nein"),$AC3571,$AB3571),0)</f>
        <v>0</v>
      </c>
      <c r="AK3571" s="49">
        <f>IFERROR(IF(OR($W3571&lt;&gt;"Ja",VLOOKUP($C3571,Listen!$A$2:$F$45,6,0)="Nein"),$AC3571,$AB3571),0)</f>
        <v>0</v>
      </c>
      <c r="AL3571" s="51">
        <f t="shared" si="1161"/>
        <v>0</v>
      </c>
      <c r="AM3571" s="296">
        <f>IFERROR(IF(VLOOKUP($C3571,Listen!$A$2:$F$45,6,0)="Ja",MAX(BC3571:BD3571),D_SAV!$BC3571),0)</f>
        <v>0</v>
      </c>
      <c r="AN3571" s="51">
        <f t="shared" si="1162"/>
        <v>0</v>
      </c>
      <c r="AP3571" s="304">
        <f t="shared" si="1163"/>
        <v>0</v>
      </c>
      <c r="AQ3571" s="304">
        <f t="shared" si="1164"/>
        <v>0</v>
      </c>
      <c r="AR3571" s="304">
        <f t="shared" si="1165"/>
        <v>0</v>
      </c>
      <c r="AS3571" s="304">
        <f t="shared" si="1166"/>
        <v>0</v>
      </c>
      <c r="AT3571" s="304">
        <f t="shared" si="1167"/>
        <v>0</v>
      </c>
      <c r="AU3571" s="304">
        <f t="shared" si="1168"/>
        <v>0</v>
      </c>
      <c r="AV3571" s="304">
        <f t="shared" si="1169"/>
        <v>0</v>
      </c>
      <c r="AW3571" s="304">
        <f t="shared" si="1170"/>
        <v>0</v>
      </c>
      <c r="AX3571" s="304">
        <f t="shared" si="1171"/>
        <v>0</v>
      </c>
      <c r="AY3571" s="304">
        <f t="shared" si="1172"/>
        <v>0</v>
      </c>
      <c r="AZ3571" s="304">
        <f t="shared" si="1173"/>
        <v>0</v>
      </c>
      <c r="BA3571" s="304">
        <f t="shared" si="1174"/>
        <v>0</v>
      </c>
      <c r="BB3571" s="304">
        <f t="shared" si="1175"/>
        <v>0</v>
      </c>
      <c r="BC3571" s="304">
        <f t="shared" si="1176"/>
        <v>0</v>
      </c>
      <c r="BD3571" s="304">
        <f t="shared" si="1177"/>
        <v>0</v>
      </c>
      <c r="BE3571" s="304">
        <f>IFERROR(IF(VLOOKUP($C3571,Listen!$A$2:$F$45,6,0)="Ja",BB3571-MAX(BC3571:BD3571),BB3571-BC3571),0)</f>
        <v>0</v>
      </c>
    </row>
    <row r="3572" spans="1:57" x14ac:dyDescent="0.25">
      <c r="A3572" s="320" t="str">
        <f>IF(AND(D3572&lt;&gt;0,C3572&lt;&gt;0,E3572&lt;&gt;0),IF(B3572&lt;&gt;0,CONCATENATE(B3572,"-AGr",VLOOKUP(C3572,Listen!$A$2:$D$45,4,FALSE),"-",D3572,"-",E3572,),CONCATENATE("AGr",VLOOKUP(C3572,Listen!$A$2:$D$45,4,FALSE),"-",D3572,"-",E3572)),"keine vollständige ID")</f>
        <v>keine vollständige ID</v>
      </c>
      <c r="B3572" s="301"/>
      <c r="C3572" s="287"/>
      <c r="D3572" s="34"/>
      <c r="E3572" s="306"/>
      <c r="F3572" s="116"/>
      <c r="G3572" s="17"/>
      <c r="H3572" s="17"/>
      <c r="I3572" s="17"/>
      <c r="J3572" s="17"/>
      <c r="K3572" s="17"/>
      <c r="L3572" s="17"/>
      <c r="M3572" s="17"/>
      <c r="N3572" s="17"/>
      <c r="O3572" s="116"/>
      <c r="P3572" s="117">
        <f>IF(D3572&gt;A_Stammdaten!$B$12,0,SUM(G3572,H3572,J3572,L3572:M3572)-SUM(I3572,K3572,N3572:O3572))</f>
        <v>0</v>
      </c>
      <c r="Q3572" s="17"/>
      <c r="R3572" s="17"/>
      <c r="S3572" s="17"/>
      <c r="T3572" s="17"/>
      <c r="U3572" s="62">
        <f t="shared" si="1157"/>
        <v>0</v>
      </c>
      <c r="V3572" s="34"/>
      <c r="W3572" s="34"/>
      <c r="X3572" s="34"/>
      <c r="Y3572" s="34"/>
      <c r="Z3572" s="34"/>
      <c r="AA3572" s="63" t="str">
        <f t="shared" si="1158"/>
        <v>-</v>
      </c>
      <c r="AB3572" s="63" t="str">
        <f t="shared" si="1159"/>
        <v>-</v>
      </c>
      <c r="AC3572" s="63">
        <f>IF(ISBLANK($C3572),0,VLOOKUP($C3572,Listen!$A$2:$C$45,2,FALSE))</f>
        <v>0</v>
      </c>
      <c r="AD3572" s="63">
        <f>IF(ISBLANK($C3572),0,VLOOKUP($C3572,Listen!$A$2:$C$45,3,FALSE))</f>
        <v>0</v>
      </c>
      <c r="AE3572" s="49">
        <f t="shared" si="1160"/>
        <v>0</v>
      </c>
      <c r="AF3572" s="49">
        <f t="shared" si="1160"/>
        <v>0</v>
      </c>
      <c r="AG3572" s="49">
        <f>IFERROR(IF(OR($V3572&lt;&gt;"Ja",VLOOKUP($C3572,Listen!$A$2:$F$45,5,0)="Nein",D3572&lt;IF(C3572="LNG Anbindungsanlagen gemäß separater Festlegung",2022,2023)),$AC3572,$AA3572),0)</f>
        <v>0</v>
      </c>
      <c r="AH3572" s="49">
        <f>IFERROR(IF(OR($V3572&lt;&gt;"Ja",VLOOKUP($C3572,Listen!$A$2:$F$45,5,0)="Nein",D3572&lt;IF(C3572="LNG Anbindungsanlagen gemäß separater Festlegung",2022,2023)),$AC3572,$AA3572),0)</f>
        <v>0</v>
      </c>
      <c r="AI3572" s="49">
        <f>IFERROR(IF(OR($W3572&lt;&gt;"Ja",VLOOKUP($C3572,Listen!$A$2:$F$45,6,0)="Nein"),$AC3572,$AB3572),0)</f>
        <v>0</v>
      </c>
      <c r="AJ3572" s="49">
        <f>IFERROR(IF(OR($W3572&lt;&gt;"Ja",VLOOKUP($C3572,Listen!$A$2:$F$45,6,0)="Nein"),$AC3572,$AB3572),0)</f>
        <v>0</v>
      </c>
      <c r="AK3572" s="49">
        <f>IFERROR(IF(OR($W3572&lt;&gt;"Ja",VLOOKUP($C3572,Listen!$A$2:$F$45,6,0)="Nein"),$AC3572,$AB3572),0)</f>
        <v>0</v>
      </c>
      <c r="AL3572" s="51">
        <f t="shared" si="1161"/>
        <v>0</v>
      </c>
      <c r="AM3572" s="296">
        <f>IFERROR(IF(VLOOKUP($C3572,Listen!$A$2:$F$45,6,0)="Ja",MAX(BC3572:BD3572),D_SAV!$BC3572),0)</f>
        <v>0</v>
      </c>
      <c r="AN3572" s="51">
        <f t="shared" si="1162"/>
        <v>0</v>
      </c>
      <c r="AP3572" s="304">
        <f t="shared" si="1163"/>
        <v>0</v>
      </c>
      <c r="AQ3572" s="304">
        <f t="shared" si="1164"/>
        <v>0</v>
      </c>
      <c r="AR3572" s="304">
        <f t="shared" si="1165"/>
        <v>0</v>
      </c>
      <c r="AS3572" s="304">
        <f t="shared" si="1166"/>
        <v>0</v>
      </c>
      <c r="AT3572" s="304">
        <f t="shared" si="1167"/>
        <v>0</v>
      </c>
      <c r="AU3572" s="304">
        <f t="shared" si="1168"/>
        <v>0</v>
      </c>
      <c r="AV3572" s="304">
        <f t="shared" si="1169"/>
        <v>0</v>
      </c>
      <c r="AW3572" s="304">
        <f t="shared" si="1170"/>
        <v>0</v>
      </c>
      <c r="AX3572" s="304">
        <f t="shared" si="1171"/>
        <v>0</v>
      </c>
      <c r="AY3572" s="304">
        <f t="shared" si="1172"/>
        <v>0</v>
      </c>
      <c r="AZ3572" s="304">
        <f t="shared" si="1173"/>
        <v>0</v>
      </c>
      <c r="BA3572" s="304">
        <f t="shared" si="1174"/>
        <v>0</v>
      </c>
      <c r="BB3572" s="304">
        <f t="shared" si="1175"/>
        <v>0</v>
      </c>
      <c r="BC3572" s="304">
        <f t="shared" si="1176"/>
        <v>0</v>
      </c>
      <c r="BD3572" s="304">
        <f t="shared" si="1177"/>
        <v>0</v>
      </c>
      <c r="BE3572" s="304">
        <f>IFERROR(IF(VLOOKUP($C3572,Listen!$A$2:$F$45,6,0)="Ja",BB3572-MAX(BC3572:BD3572),BB3572-BC3572),0)</f>
        <v>0</v>
      </c>
    </row>
    <row r="3573" spans="1:57" x14ac:dyDescent="0.25">
      <c r="A3573" s="320" t="str">
        <f>IF(AND(D3573&lt;&gt;0,C3573&lt;&gt;0,E3573&lt;&gt;0),IF(B3573&lt;&gt;0,CONCATENATE(B3573,"-AGr",VLOOKUP(C3573,Listen!$A$2:$D$45,4,FALSE),"-",D3573,"-",E3573,),CONCATENATE("AGr",VLOOKUP(C3573,Listen!$A$2:$D$45,4,FALSE),"-",D3573,"-",E3573)),"keine vollständige ID")</f>
        <v>keine vollständige ID</v>
      </c>
      <c r="B3573" s="301"/>
      <c r="C3573" s="287"/>
      <c r="D3573" s="34"/>
      <c r="E3573" s="306"/>
      <c r="F3573" s="116"/>
      <c r="G3573" s="17"/>
      <c r="H3573" s="17"/>
      <c r="I3573" s="17"/>
      <c r="J3573" s="17"/>
      <c r="K3573" s="17"/>
      <c r="L3573" s="17"/>
      <c r="M3573" s="17"/>
      <c r="N3573" s="17"/>
      <c r="O3573" s="116"/>
      <c r="P3573" s="117">
        <f>IF(D3573&gt;A_Stammdaten!$B$12,0,SUM(G3573,H3573,J3573,L3573:M3573)-SUM(I3573,K3573,N3573:O3573))</f>
        <v>0</v>
      </c>
      <c r="Q3573" s="17"/>
      <c r="R3573" s="17"/>
      <c r="S3573" s="17"/>
      <c r="T3573" s="17"/>
      <c r="U3573" s="62">
        <f t="shared" si="1157"/>
        <v>0</v>
      </c>
      <c r="V3573" s="34"/>
      <c r="W3573" s="34"/>
      <c r="X3573" s="34"/>
      <c r="Y3573" s="34"/>
      <c r="Z3573" s="34"/>
      <c r="AA3573" s="63" t="str">
        <f t="shared" si="1158"/>
        <v>-</v>
      </c>
      <c r="AB3573" s="63" t="str">
        <f t="shared" si="1159"/>
        <v>-</v>
      </c>
      <c r="AC3573" s="63">
        <f>IF(ISBLANK($C3573),0,VLOOKUP($C3573,Listen!$A$2:$C$45,2,FALSE))</f>
        <v>0</v>
      </c>
      <c r="AD3573" s="63">
        <f>IF(ISBLANK($C3573),0,VLOOKUP($C3573,Listen!$A$2:$C$45,3,FALSE))</f>
        <v>0</v>
      </c>
      <c r="AE3573" s="49">
        <f t="shared" si="1160"/>
        <v>0</v>
      </c>
      <c r="AF3573" s="49">
        <f t="shared" si="1160"/>
        <v>0</v>
      </c>
      <c r="AG3573" s="49">
        <f>IFERROR(IF(OR($V3573&lt;&gt;"Ja",VLOOKUP($C3573,Listen!$A$2:$F$45,5,0)="Nein",D3573&lt;IF(C3573="LNG Anbindungsanlagen gemäß separater Festlegung",2022,2023)),$AC3573,$AA3573),0)</f>
        <v>0</v>
      </c>
      <c r="AH3573" s="49">
        <f>IFERROR(IF(OR($V3573&lt;&gt;"Ja",VLOOKUP($C3573,Listen!$A$2:$F$45,5,0)="Nein",D3573&lt;IF(C3573="LNG Anbindungsanlagen gemäß separater Festlegung",2022,2023)),$AC3573,$AA3573),0)</f>
        <v>0</v>
      </c>
      <c r="AI3573" s="49">
        <f>IFERROR(IF(OR($W3573&lt;&gt;"Ja",VLOOKUP($C3573,Listen!$A$2:$F$45,6,0)="Nein"),$AC3573,$AB3573),0)</f>
        <v>0</v>
      </c>
      <c r="AJ3573" s="49">
        <f>IFERROR(IF(OR($W3573&lt;&gt;"Ja",VLOOKUP($C3573,Listen!$A$2:$F$45,6,0)="Nein"),$AC3573,$AB3573),0)</f>
        <v>0</v>
      </c>
      <c r="AK3573" s="49">
        <f>IFERROR(IF(OR($W3573&lt;&gt;"Ja",VLOOKUP($C3573,Listen!$A$2:$F$45,6,0)="Nein"),$AC3573,$AB3573),0)</f>
        <v>0</v>
      </c>
      <c r="AL3573" s="51">
        <f t="shared" si="1161"/>
        <v>0</v>
      </c>
      <c r="AM3573" s="296">
        <f>IFERROR(IF(VLOOKUP($C3573,Listen!$A$2:$F$45,6,0)="Ja",MAX(BC3573:BD3573),D_SAV!$BC3573),0)</f>
        <v>0</v>
      </c>
      <c r="AN3573" s="51">
        <f t="shared" si="1162"/>
        <v>0</v>
      </c>
      <c r="AP3573" s="304">
        <f t="shared" si="1163"/>
        <v>0</v>
      </c>
      <c r="AQ3573" s="304">
        <f t="shared" si="1164"/>
        <v>0</v>
      </c>
      <c r="AR3573" s="304">
        <f t="shared" si="1165"/>
        <v>0</v>
      </c>
      <c r="AS3573" s="304">
        <f t="shared" si="1166"/>
        <v>0</v>
      </c>
      <c r="AT3573" s="304">
        <f t="shared" si="1167"/>
        <v>0</v>
      </c>
      <c r="AU3573" s="304">
        <f t="shared" si="1168"/>
        <v>0</v>
      </c>
      <c r="AV3573" s="304">
        <f t="shared" si="1169"/>
        <v>0</v>
      </c>
      <c r="AW3573" s="304">
        <f t="shared" si="1170"/>
        <v>0</v>
      </c>
      <c r="AX3573" s="304">
        <f t="shared" si="1171"/>
        <v>0</v>
      </c>
      <c r="AY3573" s="304">
        <f t="shared" si="1172"/>
        <v>0</v>
      </c>
      <c r="AZ3573" s="304">
        <f t="shared" si="1173"/>
        <v>0</v>
      </c>
      <c r="BA3573" s="304">
        <f t="shared" si="1174"/>
        <v>0</v>
      </c>
      <c r="BB3573" s="304">
        <f t="shared" si="1175"/>
        <v>0</v>
      </c>
      <c r="BC3573" s="304">
        <f t="shared" si="1176"/>
        <v>0</v>
      </c>
      <c r="BD3573" s="304">
        <f t="shared" si="1177"/>
        <v>0</v>
      </c>
      <c r="BE3573" s="304">
        <f>IFERROR(IF(VLOOKUP($C3573,Listen!$A$2:$F$45,6,0)="Ja",BB3573-MAX(BC3573:BD3573),BB3573-BC3573),0)</f>
        <v>0</v>
      </c>
    </row>
    <row r="3574" spans="1:57" x14ac:dyDescent="0.25">
      <c r="A3574" s="320" t="str">
        <f>IF(AND(D3574&lt;&gt;0,C3574&lt;&gt;0,E3574&lt;&gt;0),IF(B3574&lt;&gt;0,CONCATENATE(B3574,"-AGr",VLOOKUP(C3574,Listen!$A$2:$D$45,4,FALSE),"-",D3574,"-",E3574,),CONCATENATE("AGr",VLOOKUP(C3574,Listen!$A$2:$D$45,4,FALSE),"-",D3574,"-",E3574)),"keine vollständige ID")</f>
        <v>keine vollständige ID</v>
      </c>
      <c r="B3574" s="301"/>
      <c r="C3574" s="287"/>
      <c r="D3574" s="34"/>
      <c r="E3574" s="306"/>
      <c r="F3574" s="116"/>
      <c r="G3574" s="17"/>
      <c r="H3574" s="17"/>
      <c r="I3574" s="17"/>
      <c r="J3574" s="17"/>
      <c r="K3574" s="17"/>
      <c r="L3574" s="17"/>
      <c r="M3574" s="17"/>
      <c r="N3574" s="17"/>
      <c r="O3574" s="116"/>
      <c r="P3574" s="117">
        <f>IF(D3574&gt;A_Stammdaten!$B$12,0,SUM(G3574,H3574,J3574,L3574:M3574)-SUM(I3574,K3574,N3574:O3574))</f>
        <v>0</v>
      </c>
      <c r="Q3574" s="17"/>
      <c r="R3574" s="17"/>
      <c r="S3574" s="17"/>
      <c r="T3574" s="17"/>
      <c r="U3574" s="62">
        <f t="shared" si="1157"/>
        <v>0</v>
      </c>
      <c r="V3574" s="34"/>
      <c r="W3574" s="34"/>
      <c r="X3574" s="34"/>
      <c r="Y3574" s="34"/>
      <c r="Z3574" s="34"/>
      <c r="AA3574" s="63" t="str">
        <f t="shared" si="1158"/>
        <v>-</v>
      </c>
      <c r="AB3574" s="63" t="str">
        <f t="shared" si="1159"/>
        <v>-</v>
      </c>
      <c r="AC3574" s="63">
        <f>IF(ISBLANK($C3574),0,VLOOKUP($C3574,Listen!$A$2:$C$45,2,FALSE))</f>
        <v>0</v>
      </c>
      <c r="AD3574" s="63">
        <f>IF(ISBLANK($C3574),0,VLOOKUP($C3574,Listen!$A$2:$C$45,3,FALSE))</f>
        <v>0</v>
      </c>
      <c r="AE3574" s="49">
        <f t="shared" si="1160"/>
        <v>0</v>
      </c>
      <c r="AF3574" s="49">
        <f t="shared" si="1160"/>
        <v>0</v>
      </c>
      <c r="AG3574" s="49">
        <f>IFERROR(IF(OR($V3574&lt;&gt;"Ja",VLOOKUP($C3574,Listen!$A$2:$F$45,5,0)="Nein",D3574&lt;IF(C3574="LNG Anbindungsanlagen gemäß separater Festlegung",2022,2023)),$AC3574,$AA3574),0)</f>
        <v>0</v>
      </c>
      <c r="AH3574" s="49">
        <f>IFERROR(IF(OR($V3574&lt;&gt;"Ja",VLOOKUP($C3574,Listen!$A$2:$F$45,5,0)="Nein",D3574&lt;IF(C3574="LNG Anbindungsanlagen gemäß separater Festlegung",2022,2023)),$AC3574,$AA3574),0)</f>
        <v>0</v>
      </c>
      <c r="AI3574" s="49">
        <f>IFERROR(IF(OR($W3574&lt;&gt;"Ja",VLOOKUP($C3574,Listen!$A$2:$F$45,6,0)="Nein"),$AC3574,$AB3574),0)</f>
        <v>0</v>
      </c>
      <c r="AJ3574" s="49">
        <f>IFERROR(IF(OR($W3574&lt;&gt;"Ja",VLOOKUP($C3574,Listen!$A$2:$F$45,6,0)="Nein"),$AC3574,$AB3574),0)</f>
        <v>0</v>
      </c>
      <c r="AK3574" s="49">
        <f>IFERROR(IF(OR($W3574&lt;&gt;"Ja",VLOOKUP($C3574,Listen!$A$2:$F$45,6,0)="Nein"),$AC3574,$AB3574),0)</f>
        <v>0</v>
      </c>
      <c r="AL3574" s="51">
        <f t="shared" si="1161"/>
        <v>0</v>
      </c>
      <c r="AM3574" s="296">
        <f>IFERROR(IF(VLOOKUP($C3574,Listen!$A$2:$F$45,6,0)="Ja",MAX(BC3574:BD3574),D_SAV!$BC3574),0)</f>
        <v>0</v>
      </c>
      <c r="AN3574" s="51">
        <f t="shared" si="1162"/>
        <v>0</v>
      </c>
      <c r="AP3574" s="304">
        <f t="shared" si="1163"/>
        <v>0</v>
      </c>
      <c r="AQ3574" s="304">
        <f t="shared" si="1164"/>
        <v>0</v>
      </c>
      <c r="AR3574" s="304">
        <f t="shared" si="1165"/>
        <v>0</v>
      </c>
      <c r="AS3574" s="304">
        <f t="shared" si="1166"/>
        <v>0</v>
      </c>
      <c r="AT3574" s="304">
        <f t="shared" si="1167"/>
        <v>0</v>
      </c>
      <c r="AU3574" s="304">
        <f t="shared" si="1168"/>
        <v>0</v>
      </c>
      <c r="AV3574" s="304">
        <f t="shared" si="1169"/>
        <v>0</v>
      </c>
      <c r="AW3574" s="304">
        <f t="shared" si="1170"/>
        <v>0</v>
      </c>
      <c r="AX3574" s="304">
        <f t="shared" si="1171"/>
        <v>0</v>
      </c>
      <c r="AY3574" s="304">
        <f t="shared" si="1172"/>
        <v>0</v>
      </c>
      <c r="AZ3574" s="304">
        <f t="shared" si="1173"/>
        <v>0</v>
      </c>
      <c r="BA3574" s="304">
        <f t="shared" si="1174"/>
        <v>0</v>
      </c>
      <c r="BB3574" s="304">
        <f t="shared" si="1175"/>
        <v>0</v>
      </c>
      <c r="BC3574" s="304">
        <f t="shared" si="1176"/>
        <v>0</v>
      </c>
      <c r="BD3574" s="304">
        <f t="shared" si="1177"/>
        <v>0</v>
      </c>
      <c r="BE3574" s="304">
        <f>IFERROR(IF(VLOOKUP($C3574,Listen!$A$2:$F$45,6,0)="Ja",BB3574-MAX(BC3574:BD3574),BB3574-BC3574),0)</f>
        <v>0</v>
      </c>
    </row>
    <row r="3575" spans="1:57" x14ac:dyDescent="0.25">
      <c r="A3575" s="320" t="str">
        <f>IF(AND(D3575&lt;&gt;0,C3575&lt;&gt;0,E3575&lt;&gt;0),IF(B3575&lt;&gt;0,CONCATENATE(B3575,"-AGr",VLOOKUP(C3575,Listen!$A$2:$D$45,4,FALSE),"-",D3575,"-",E3575,),CONCATENATE("AGr",VLOOKUP(C3575,Listen!$A$2:$D$45,4,FALSE),"-",D3575,"-",E3575)),"keine vollständige ID")</f>
        <v>keine vollständige ID</v>
      </c>
      <c r="B3575" s="301"/>
      <c r="C3575" s="287"/>
      <c r="D3575" s="34"/>
      <c r="E3575" s="306"/>
      <c r="F3575" s="116"/>
      <c r="G3575" s="17"/>
      <c r="H3575" s="17"/>
      <c r="I3575" s="17"/>
      <c r="J3575" s="17"/>
      <c r="K3575" s="17"/>
      <c r="L3575" s="17"/>
      <c r="M3575" s="17"/>
      <c r="N3575" s="17"/>
      <c r="O3575" s="116"/>
      <c r="P3575" s="117">
        <f>IF(D3575&gt;A_Stammdaten!$B$12,0,SUM(G3575,H3575,J3575,L3575:M3575)-SUM(I3575,K3575,N3575:O3575))</f>
        <v>0</v>
      </c>
      <c r="Q3575" s="17"/>
      <c r="R3575" s="17"/>
      <c r="S3575" s="17"/>
      <c r="T3575" s="17"/>
      <c r="U3575" s="62">
        <f t="shared" si="1157"/>
        <v>0</v>
      </c>
      <c r="V3575" s="34"/>
      <c r="W3575" s="34"/>
      <c r="X3575" s="34"/>
      <c r="Y3575" s="34"/>
      <c r="Z3575" s="34"/>
      <c r="AA3575" s="63" t="str">
        <f t="shared" si="1158"/>
        <v>-</v>
      </c>
      <c r="AB3575" s="63" t="str">
        <f t="shared" si="1159"/>
        <v>-</v>
      </c>
      <c r="AC3575" s="63">
        <f>IF(ISBLANK($C3575),0,VLOOKUP($C3575,Listen!$A$2:$C$45,2,FALSE))</f>
        <v>0</v>
      </c>
      <c r="AD3575" s="63">
        <f>IF(ISBLANK($C3575),0,VLOOKUP($C3575,Listen!$A$2:$C$45,3,FALSE))</f>
        <v>0</v>
      </c>
      <c r="AE3575" s="49">
        <f t="shared" si="1160"/>
        <v>0</v>
      </c>
      <c r="AF3575" s="49">
        <f t="shared" si="1160"/>
        <v>0</v>
      </c>
      <c r="AG3575" s="49">
        <f>IFERROR(IF(OR($V3575&lt;&gt;"Ja",VLOOKUP($C3575,Listen!$A$2:$F$45,5,0)="Nein",D3575&lt;IF(C3575="LNG Anbindungsanlagen gemäß separater Festlegung",2022,2023)),$AC3575,$AA3575),0)</f>
        <v>0</v>
      </c>
      <c r="AH3575" s="49">
        <f>IFERROR(IF(OR($V3575&lt;&gt;"Ja",VLOOKUP($C3575,Listen!$A$2:$F$45,5,0)="Nein",D3575&lt;IF(C3575="LNG Anbindungsanlagen gemäß separater Festlegung",2022,2023)),$AC3575,$AA3575),0)</f>
        <v>0</v>
      </c>
      <c r="AI3575" s="49">
        <f>IFERROR(IF(OR($W3575&lt;&gt;"Ja",VLOOKUP($C3575,Listen!$A$2:$F$45,6,0)="Nein"),$AC3575,$AB3575),0)</f>
        <v>0</v>
      </c>
      <c r="AJ3575" s="49">
        <f>IFERROR(IF(OR($W3575&lt;&gt;"Ja",VLOOKUP($C3575,Listen!$A$2:$F$45,6,0)="Nein"),$AC3575,$AB3575),0)</f>
        <v>0</v>
      </c>
      <c r="AK3575" s="49">
        <f>IFERROR(IF(OR($W3575&lt;&gt;"Ja",VLOOKUP($C3575,Listen!$A$2:$F$45,6,0)="Nein"),$AC3575,$AB3575),0)</f>
        <v>0</v>
      </c>
      <c r="AL3575" s="51">
        <f t="shared" si="1161"/>
        <v>0</v>
      </c>
      <c r="AM3575" s="296">
        <f>IFERROR(IF(VLOOKUP($C3575,Listen!$A$2:$F$45,6,0)="Ja",MAX(BC3575:BD3575),D_SAV!$BC3575),0)</f>
        <v>0</v>
      </c>
      <c r="AN3575" s="51">
        <f t="shared" si="1162"/>
        <v>0</v>
      </c>
      <c r="AP3575" s="304">
        <f t="shared" si="1163"/>
        <v>0</v>
      </c>
      <c r="AQ3575" s="304">
        <f t="shared" si="1164"/>
        <v>0</v>
      </c>
      <c r="AR3575" s="304">
        <f t="shared" si="1165"/>
        <v>0</v>
      </c>
      <c r="AS3575" s="304">
        <f t="shared" si="1166"/>
        <v>0</v>
      </c>
      <c r="AT3575" s="304">
        <f t="shared" si="1167"/>
        <v>0</v>
      </c>
      <c r="AU3575" s="304">
        <f t="shared" si="1168"/>
        <v>0</v>
      </c>
      <c r="AV3575" s="304">
        <f t="shared" si="1169"/>
        <v>0</v>
      </c>
      <c r="AW3575" s="304">
        <f t="shared" si="1170"/>
        <v>0</v>
      </c>
      <c r="AX3575" s="304">
        <f t="shared" si="1171"/>
        <v>0</v>
      </c>
      <c r="AY3575" s="304">
        <f t="shared" si="1172"/>
        <v>0</v>
      </c>
      <c r="AZ3575" s="304">
        <f t="shared" si="1173"/>
        <v>0</v>
      </c>
      <c r="BA3575" s="304">
        <f t="shared" si="1174"/>
        <v>0</v>
      </c>
      <c r="BB3575" s="304">
        <f t="shared" si="1175"/>
        <v>0</v>
      </c>
      <c r="BC3575" s="304">
        <f t="shared" si="1176"/>
        <v>0</v>
      </c>
      <c r="BD3575" s="304">
        <f t="shared" si="1177"/>
        <v>0</v>
      </c>
      <c r="BE3575" s="304">
        <f>IFERROR(IF(VLOOKUP($C3575,Listen!$A$2:$F$45,6,0)="Ja",BB3575-MAX(BC3575:BD3575),BB3575-BC3575),0)</f>
        <v>0</v>
      </c>
    </row>
    <row r="3576" spans="1:57" x14ac:dyDescent="0.25">
      <c r="A3576" s="320" t="str">
        <f>IF(AND(D3576&lt;&gt;0,C3576&lt;&gt;0,E3576&lt;&gt;0),IF(B3576&lt;&gt;0,CONCATENATE(B3576,"-AGr",VLOOKUP(C3576,Listen!$A$2:$D$45,4,FALSE),"-",D3576,"-",E3576,),CONCATENATE("AGr",VLOOKUP(C3576,Listen!$A$2:$D$45,4,FALSE),"-",D3576,"-",E3576)),"keine vollständige ID")</f>
        <v>keine vollständige ID</v>
      </c>
      <c r="B3576" s="301"/>
      <c r="C3576" s="287"/>
      <c r="D3576" s="34"/>
      <c r="E3576" s="306"/>
      <c r="F3576" s="116"/>
      <c r="G3576" s="17"/>
      <c r="H3576" s="17"/>
      <c r="I3576" s="17"/>
      <c r="J3576" s="17"/>
      <c r="K3576" s="17"/>
      <c r="L3576" s="17"/>
      <c r="M3576" s="17"/>
      <c r="N3576" s="17"/>
      <c r="O3576" s="116"/>
      <c r="P3576" s="117">
        <f>IF(D3576&gt;A_Stammdaten!$B$12,0,SUM(G3576,H3576,J3576,L3576:M3576)-SUM(I3576,K3576,N3576:O3576))</f>
        <v>0</v>
      </c>
      <c r="Q3576" s="17"/>
      <c r="R3576" s="17"/>
      <c r="S3576" s="17"/>
      <c r="T3576" s="17"/>
      <c r="U3576" s="62">
        <f t="shared" si="1157"/>
        <v>0</v>
      </c>
      <c r="V3576" s="34"/>
      <c r="W3576" s="34"/>
      <c r="X3576" s="34"/>
      <c r="Y3576" s="34"/>
      <c r="Z3576" s="34"/>
      <c r="AA3576" s="63" t="str">
        <f t="shared" si="1158"/>
        <v>-</v>
      </c>
      <c r="AB3576" s="63" t="str">
        <f t="shared" si="1159"/>
        <v>-</v>
      </c>
      <c r="AC3576" s="63">
        <f>IF(ISBLANK($C3576),0,VLOOKUP($C3576,Listen!$A$2:$C$45,2,FALSE))</f>
        <v>0</v>
      </c>
      <c r="AD3576" s="63">
        <f>IF(ISBLANK($C3576),0,VLOOKUP($C3576,Listen!$A$2:$C$45,3,FALSE))</f>
        <v>0</v>
      </c>
      <c r="AE3576" s="49">
        <f t="shared" si="1160"/>
        <v>0</v>
      </c>
      <c r="AF3576" s="49">
        <f t="shared" si="1160"/>
        <v>0</v>
      </c>
      <c r="AG3576" s="49">
        <f>IFERROR(IF(OR($V3576&lt;&gt;"Ja",VLOOKUP($C3576,Listen!$A$2:$F$45,5,0)="Nein",D3576&lt;IF(C3576="LNG Anbindungsanlagen gemäß separater Festlegung",2022,2023)),$AC3576,$AA3576),0)</f>
        <v>0</v>
      </c>
      <c r="AH3576" s="49">
        <f>IFERROR(IF(OR($V3576&lt;&gt;"Ja",VLOOKUP($C3576,Listen!$A$2:$F$45,5,0)="Nein",D3576&lt;IF(C3576="LNG Anbindungsanlagen gemäß separater Festlegung",2022,2023)),$AC3576,$AA3576),0)</f>
        <v>0</v>
      </c>
      <c r="AI3576" s="49">
        <f>IFERROR(IF(OR($W3576&lt;&gt;"Ja",VLOOKUP($C3576,Listen!$A$2:$F$45,6,0)="Nein"),$AC3576,$AB3576),0)</f>
        <v>0</v>
      </c>
      <c r="AJ3576" s="49">
        <f>IFERROR(IF(OR($W3576&lt;&gt;"Ja",VLOOKUP($C3576,Listen!$A$2:$F$45,6,0)="Nein"),$AC3576,$AB3576),0)</f>
        <v>0</v>
      </c>
      <c r="AK3576" s="49">
        <f>IFERROR(IF(OR($W3576&lt;&gt;"Ja",VLOOKUP($C3576,Listen!$A$2:$F$45,6,0)="Nein"),$AC3576,$AB3576),0)</f>
        <v>0</v>
      </c>
      <c r="AL3576" s="51">
        <f t="shared" si="1161"/>
        <v>0</v>
      </c>
      <c r="AM3576" s="296">
        <f>IFERROR(IF(VLOOKUP($C3576,Listen!$A$2:$F$45,6,0)="Ja",MAX(BC3576:BD3576),D_SAV!$BC3576),0)</f>
        <v>0</v>
      </c>
      <c r="AN3576" s="51">
        <f t="shared" si="1162"/>
        <v>0</v>
      </c>
      <c r="AP3576" s="304">
        <f t="shared" si="1163"/>
        <v>0</v>
      </c>
      <c r="AQ3576" s="304">
        <f t="shared" si="1164"/>
        <v>0</v>
      </c>
      <c r="AR3576" s="304">
        <f t="shared" si="1165"/>
        <v>0</v>
      </c>
      <c r="AS3576" s="304">
        <f t="shared" si="1166"/>
        <v>0</v>
      </c>
      <c r="AT3576" s="304">
        <f t="shared" si="1167"/>
        <v>0</v>
      </c>
      <c r="AU3576" s="304">
        <f t="shared" si="1168"/>
        <v>0</v>
      </c>
      <c r="AV3576" s="304">
        <f t="shared" si="1169"/>
        <v>0</v>
      </c>
      <c r="AW3576" s="304">
        <f t="shared" si="1170"/>
        <v>0</v>
      </c>
      <c r="AX3576" s="304">
        <f t="shared" si="1171"/>
        <v>0</v>
      </c>
      <c r="AY3576" s="304">
        <f t="shared" si="1172"/>
        <v>0</v>
      </c>
      <c r="AZ3576" s="304">
        <f t="shared" si="1173"/>
        <v>0</v>
      </c>
      <c r="BA3576" s="304">
        <f t="shared" si="1174"/>
        <v>0</v>
      </c>
      <c r="BB3576" s="304">
        <f t="shared" si="1175"/>
        <v>0</v>
      </c>
      <c r="BC3576" s="304">
        <f t="shared" si="1176"/>
        <v>0</v>
      </c>
      <c r="BD3576" s="304">
        <f t="shared" si="1177"/>
        <v>0</v>
      </c>
      <c r="BE3576" s="304">
        <f>IFERROR(IF(VLOOKUP($C3576,Listen!$A$2:$F$45,6,0)="Ja",BB3576-MAX(BC3576:BD3576),BB3576-BC3576),0)</f>
        <v>0</v>
      </c>
    </row>
    <row r="3577" spans="1:57" x14ac:dyDescent="0.25">
      <c r="A3577" s="320" t="str">
        <f>IF(AND(D3577&lt;&gt;0,C3577&lt;&gt;0,E3577&lt;&gt;0),IF(B3577&lt;&gt;0,CONCATENATE(B3577,"-AGr",VLOOKUP(C3577,Listen!$A$2:$D$45,4,FALSE),"-",D3577,"-",E3577,),CONCATENATE("AGr",VLOOKUP(C3577,Listen!$A$2:$D$45,4,FALSE),"-",D3577,"-",E3577)),"keine vollständige ID")</f>
        <v>keine vollständige ID</v>
      </c>
      <c r="B3577" s="301"/>
      <c r="C3577" s="287"/>
      <c r="D3577" s="34"/>
      <c r="E3577" s="306"/>
      <c r="F3577" s="116"/>
      <c r="G3577" s="17"/>
      <c r="H3577" s="17"/>
      <c r="I3577" s="17"/>
      <c r="J3577" s="17"/>
      <c r="K3577" s="17"/>
      <c r="L3577" s="17"/>
      <c r="M3577" s="17"/>
      <c r="N3577" s="17"/>
      <c r="O3577" s="116"/>
      <c r="P3577" s="117">
        <f>IF(D3577&gt;A_Stammdaten!$B$12,0,SUM(G3577,H3577,J3577,L3577:M3577)-SUM(I3577,K3577,N3577:O3577))</f>
        <v>0</v>
      </c>
      <c r="Q3577" s="17"/>
      <c r="R3577" s="17"/>
      <c r="S3577" s="17"/>
      <c r="T3577" s="17"/>
      <c r="U3577" s="62">
        <f t="shared" si="1157"/>
        <v>0</v>
      </c>
      <c r="V3577" s="34"/>
      <c r="W3577" s="34"/>
      <c r="X3577" s="34"/>
      <c r="Y3577" s="34"/>
      <c r="Z3577" s="34"/>
      <c r="AA3577" s="63" t="str">
        <f t="shared" si="1158"/>
        <v>-</v>
      </c>
      <c r="AB3577" s="63" t="str">
        <f t="shared" si="1159"/>
        <v>-</v>
      </c>
      <c r="AC3577" s="63">
        <f>IF(ISBLANK($C3577),0,VLOOKUP($C3577,Listen!$A$2:$C$45,2,FALSE))</f>
        <v>0</v>
      </c>
      <c r="AD3577" s="63">
        <f>IF(ISBLANK($C3577),0,VLOOKUP($C3577,Listen!$A$2:$C$45,3,FALSE))</f>
        <v>0</v>
      </c>
      <c r="AE3577" s="49">
        <f t="shared" si="1160"/>
        <v>0</v>
      </c>
      <c r="AF3577" s="49">
        <f t="shared" si="1160"/>
        <v>0</v>
      </c>
      <c r="AG3577" s="49">
        <f>IFERROR(IF(OR($V3577&lt;&gt;"Ja",VLOOKUP($C3577,Listen!$A$2:$F$45,5,0)="Nein",D3577&lt;IF(C3577="LNG Anbindungsanlagen gemäß separater Festlegung",2022,2023)),$AC3577,$AA3577),0)</f>
        <v>0</v>
      </c>
      <c r="AH3577" s="49">
        <f>IFERROR(IF(OR($V3577&lt;&gt;"Ja",VLOOKUP($C3577,Listen!$A$2:$F$45,5,0)="Nein",D3577&lt;IF(C3577="LNG Anbindungsanlagen gemäß separater Festlegung",2022,2023)),$AC3577,$AA3577),0)</f>
        <v>0</v>
      </c>
      <c r="AI3577" s="49">
        <f>IFERROR(IF(OR($W3577&lt;&gt;"Ja",VLOOKUP($C3577,Listen!$A$2:$F$45,6,0)="Nein"),$AC3577,$AB3577),0)</f>
        <v>0</v>
      </c>
      <c r="AJ3577" s="49">
        <f>IFERROR(IF(OR($W3577&lt;&gt;"Ja",VLOOKUP($C3577,Listen!$A$2:$F$45,6,0)="Nein"),$AC3577,$AB3577),0)</f>
        <v>0</v>
      </c>
      <c r="AK3577" s="49">
        <f>IFERROR(IF(OR($W3577&lt;&gt;"Ja",VLOOKUP($C3577,Listen!$A$2:$F$45,6,0)="Nein"),$AC3577,$AB3577),0)</f>
        <v>0</v>
      </c>
      <c r="AL3577" s="51">
        <f t="shared" si="1161"/>
        <v>0</v>
      </c>
      <c r="AM3577" s="296">
        <f>IFERROR(IF(VLOOKUP($C3577,Listen!$A$2:$F$45,6,0)="Ja",MAX(BC3577:BD3577),D_SAV!$BC3577),0)</f>
        <v>0</v>
      </c>
      <c r="AN3577" s="51">
        <f t="shared" si="1162"/>
        <v>0</v>
      </c>
      <c r="AP3577" s="304">
        <f t="shared" si="1163"/>
        <v>0</v>
      </c>
      <c r="AQ3577" s="304">
        <f t="shared" si="1164"/>
        <v>0</v>
      </c>
      <c r="AR3577" s="304">
        <f t="shared" si="1165"/>
        <v>0</v>
      </c>
      <c r="AS3577" s="304">
        <f t="shared" si="1166"/>
        <v>0</v>
      </c>
      <c r="AT3577" s="304">
        <f t="shared" si="1167"/>
        <v>0</v>
      </c>
      <c r="AU3577" s="304">
        <f t="shared" si="1168"/>
        <v>0</v>
      </c>
      <c r="AV3577" s="304">
        <f t="shared" si="1169"/>
        <v>0</v>
      </c>
      <c r="AW3577" s="304">
        <f t="shared" si="1170"/>
        <v>0</v>
      </c>
      <c r="AX3577" s="304">
        <f t="shared" si="1171"/>
        <v>0</v>
      </c>
      <c r="AY3577" s="304">
        <f t="shared" si="1172"/>
        <v>0</v>
      </c>
      <c r="AZ3577" s="304">
        <f t="shared" si="1173"/>
        <v>0</v>
      </c>
      <c r="BA3577" s="304">
        <f t="shared" si="1174"/>
        <v>0</v>
      </c>
      <c r="BB3577" s="304">
        <f t="shared" si="1175"/>
        <v>0</v>
      </c>
      <c r="BC3577" s="304">
        <f t="shared" si="1176"/>
        <v>0</v>
      </c>
      <c r="BD3577" s="304">
        <f t="shared" si="1177"/>
        <v>0</v>
      </c>
      <c r="BE3577" s="304">
        <f>IFERROR(IF(VLOOKUP($C3577,Listen!$A$2:$F$45,6,0)="Ja",BB3577-MAX(BC3577:BD3577),BB3577-BC3577),0)</f>
        <v>0</v>
      </c>
    </row>
    <row r="3578" spans="1:57" x14ac:dyDescent="0.25">
      <c r="A3578" s="320" t="str">
        <f>IF(AND(D3578&lt;&gt;0,C3578&lt;&gt;0,E3578&lt;&gt;0),IF(B3578&lt;&gt;0,CONCATENATE(B3578,"-AGr",VLOOKUP(C3578,Listen!$A$2:$D$45,4,FALSE),"-",D3578,"-",E3578,),CONCATENATE("AGr",VLOOKUP(C3578,Listen!$A$2:$D$45,4,FALSE),"-",D3578,"-",E3578)),"keine vollständige ID")</f>
        <v>keine vollständige ID</v>
      </c>
      <c r="B3578" s="301"/>
      <c r="C3578" s="287"/>
      <c r="D3578" s="34"/>
      <c r="E3578" s="306"/>
      <c r="F3578" s="116"/>
      <c r="G3578" s="17"/>
      <c r="H3578" s="17"/>
      <c r="I3578" s="17"/>
      <c r="J3578" s="17"/>
      <c r="K3578" s="17"/>
      <c r="L3578" s="17"/>
      <c r="M3578" s="17"/>
      <c r="N3578" s="17"/>
      <c r="O3578" s="116"/>
      <c r="P3578" s="117">
        <f>IF(D3578&gt;A_Stammdaten!$B$12,0,SUM(G3578,H3578,J3578,L3578:M3578)-SUM(I3578,K3578,N3578:O3578))</f>
        <v>0</v>
      </c>
      <c r="Q3578" s="17"/>
      <c r="R3578" s="17"/>
      <c r="S3578" s="17"/>
      <c r="T3578" s="17"/>
      <c r="U3578" s="62">
        <f t="shared" si="1157"/>
        <v>0</v>
      </c>
      <c r="V3578" s="34"/>
      <c r="W3578" s="34"/>
      <c r="X3578" s="34"/>
      <c r="Y3578" s="34"/>
      <c r="Z3578" s="34"/>
      <c r="AA3578" s="63" t="str">
        <f t="shared" si="1158"/>
        <v>-</v>
      </c>
      <c r="AB3578" s="63" t="str">
        <f t="shared" si="1159"/>
        <v>-</v>
      </c>
      <c r="AC3578" s="63">
        <f>IF(ISBLANK($C3578),0,VLOOKUP($C3578,Listen!$A$2:$C$45,2,FALSE))</f>
        <v>0</v>
      </c>
      <c r="AD3578" s="63">
        <f>IF(ISBLANK($C3578),0,VLOOKUP($C3578,Listen!$A$2:$C$45,3,FALSE))</f>
        <v>0</v>
      </c>
      <c r="AE3578" s="49">
        <f t="shared" si="1160"/>
        <v>0</v>
      </c>
      <c r="AF3578" s="49">
        <f t="shared" si="1160"/>
        <v>0</v>
      </c>
      <c r="AG3578" s="49">
        <f>IFERROR(IF(OR($V3578&lt;&gt;"Ja",VLOOKUP($C3578,Listen!$A$2:$F$45,5,0)="Nein",D3578&lt;IF(C3578="LNG Anbindungsanlagen gemäß separater Festlegung",2022,2023)),$AC3578,$AA3578),0)</f>
        <v>0</v>
      </c>
      <c r="AH3578" s="49">
        <f>IFERROR(IF(OR($V3578&lt;&gt;"Ja",VLOOKUP($C3578,Listen!$A$2:$F$45,5,0)="Nein",D3578&lt;IF(C3578="LNG Anbindungsanlagen gemäß separater Festlegung",2022,2023)),$AC3578,$AA3578),0)</f>
        <v>0</v>
      </c>
      <c r="AI3578" s="49">
        <f>IFERROR(IF(OR($W3578&lt;&gt;"Ja",VLOOKUP($C3578,Listen!$A$2:$F$45,6,0)="Nein"),$AC3578,$AB3578),0)</f>
        <v>0</v>
      </c>
      <c r="AJ3578" s="49">
        <f>IFERROR(IF(OR($W3578&lt;&gt;"Ja",VLOOKUP($C3578,Listen!$A$2:$F$45,6,0)="Nein"),$AC3578,$AB3578),0)</f>
        <v>0</v>
      </c>
      <c r="AK3578" s="49">
        <f>IFERROR(IF(OR($W3578&lt;&gt;"Ja",VLOOKUP($C3578,Listen!$A$2:$F$45,6,0)="Nein"),$AC3578,$AB3578),0)</f>
        <v>0</v>
      </c>
      <c r="AL3578" s="51">
        <f t="shared" si="1161"/>
        <v>0</v>
      </c>
      <c r="AM3578" s="296">
        <f>IFERROR(IF(VLOOKUP($C3578,Listen!$A$2:$F$45,6,0)="Ja",MAX(BC3578:BD3578),D_SAV!$BC3578),0)</f>
        <v>0</v>
      </c>
      <c r="AN3578" s="51">
        <f t="shared" si="1162"/>
        <v>0</v>
      </c>
      <c r="AP3578" s="304">
        <f t="shared" si="1163"/>
        <v>0</v>
      </c>
      <c r="AQ3578" s="304">
        <f t="shared" si="1164"/>
        <v>0</v>
      </c>
      <c r="AR3578" s="304">
        <f t="shared" si="1165"/>
        <v>0</v>
      </c>
      <c r="AS3578" s="304">
        <f t="shared" si="1166"/>
        <v>0</v>
      </c>
      <c r="AT3578" s="304">
        <f t="shared" si="1167"/>
        <v>0</v>
      </c>
      <c r="AU3578" s="304">
        <f t="shared" si="1168"/>
        <v>0</v>
      </c>
      <c r="AV3578" s="304">
        <f t="shared" si="1169"/>
        <v>0</v>
      </c>
      <c r="AW3578" s="304">
        <f t="shared" si="1170"/>
        <v>0</v>
      </c>
      <c r="AX3578" s="304">
        <f t="shared" si="1171"/>
        <v>0</v>
      </c>
      <c r="AY3578" s="304">
        <f t="shared" si="1172"/>
        <v>0</v>
      </c>
      <c r="AZ3578" s="304">
        <f t="shared" si="1173"/>
        <v>0</v>
      </c>
      <c r="BA3578" s="304">
        <f t="shared" si="1174"/>
        <v>0</v>
      </c>
      <c r="BB3578" s="304">
        <f t="shared" si="1175"/>
        <v>0</v>
      </c>
      <c r="BC3578" s="304">
        <f t="shared" si="1176"/>
        <v>0</v>
      </c>
      <c r="BD3578" s="304">
        <f t="shared" si="1177"/>
        <v>0</v>
      </c>
      <c r="BE3578" s="304">
        <f>IFERROR(IF(VLOOKUP($C3578,Listen!$A$2:$F$45,6,0)="Ja",BB3578-MAX(BC3578:BD3578),BB3578-BC3578),0)</f>
        <v>0</v>
      </c>
    </row>
    <row r="3579" spans="1:57" x14ac:dyDescent="0.25">
      <c r="A3579" s="320" t="str">
        <f>IF(AND(D3579&lt;&gt;0,C3579&lt;&gt;0,E3579&lt;&gt;0),IF(B3579&lt;&gt;0,CONCATENATE(B3579,"-AGr",VLOOKUP(C3579,Listen!$A$2:$D$45,4,FALSE),"-",D3579,"-",E3579,),CONCATENATE("AGr",VLOOKUP(C3579,Listen!$A$2:$D$45,4,FALSE),"-",D3579,"-",E3579)),"keine vollständige ID")</f>
        <v>keine vollständige ID</v>
      </c>
      <c r="B3579" s="301"/>
      <c r="C3579" s="287"/>
      <c r="D3579" s="34"/>
      <c r="E3579" s="306"/>
      <c r="F3579" s="116"/>
      <c r="G3579" s="17"/>
      <c r="H3579" s="17"/>
      <c r="I3579" s="17"/>
      <c r="J3579" s="17"/>
      <c r="K3579" s="17"/>
      <c r="L3579" s="17"/>
      <c r="M3579" s="17"/>
      <c r="N3579" s="17"/>
      <c r="O3579" s="116"/>
      <c r="P3579" s="117">
        <f>IF(D3579&gt;A_Stammdaten!$B$12,0,SUM(G3579,H3579,J3579,L3579:M3579)-SUM(I3579,K3579,N3579:O3579))</f>
        <v>0</v>
      </c>
      <c r="Q3579" s="17"/>
      <c r="R3579" s="17"/>
      <c r="S3579" s="17"/>
      <c r="T3579" s="17"/>
      <c r="U3579" s="62">
        <f t="shared" si="1157"/>
        <v>0</v>
      </c>
      <c r="V3579" s="34"/>
      <c r="W3579" s="34"/>
      <c r="X3579" s="34"/>
      <c r="Y3579" s="34"/>
      <c r="Z3579" s="34"/>
      <c r="AA3579" s="63" t="str">
        <f t="shared" si="1158"/>
        <v>-</v>
      </c>
      <c r="AB3579" s="63" t="str">
        <f t="shared" si="1159"/>
        <v>-</v>
      </c>
      <c r="AC3579" s="63">
        <f>IF(ISBLANK($C3579),0,VLOOKUP($C3579,Listen!$A$2:$C$45,2,FALSE))</f>
        <v>0</v>
      </c>
      <c r="AD3579" s="63">
        <f>IF(ISBLANK($C3579),0,VLOOKUP($C3579,Listen!$A$2:$C$45,3,FALSE))</f>
        <v>0</v>
      </c>
      <c r="AE3579" s="49">
        <f t="shared" si="1160"/>
        <v>0</v>
      </c>
      <c r="AF3579" s="49">
        <f t="shared" si="1160"/>
        <v>0</v>
      </c>
      <c r="AG3579" s="49">
        <f>IFERROR(IF(OR($V3579&lt;&gt;"Ja",VLOOKUP($C3579,Listen!$A$2:$F$45,5,0)="Nein",D3579&lt;IF(C3579="LNG Anbindungsanlagen gemäß separater Festlegung",2022,2023)),$AC3579,$AA3579),0)</f>
        <v>0</v>
      </c>
      <c r="AH3579" s="49">
        <f>IFERROR(IF(OR($V3579&lt;&gt;"Ja",VLOOKUP($C3579,Listen!$A$2:$F$45,5,0)="Nein",D3579&lt;IF(C3579="LNG Anbindungsanlagen gemäß separater Festlegung",2022,2023)),$AC3579,$AA3579),0)</f>
        <v>0</v>
      </c>
      <c r="AI3579" s="49">
        <f>IFERROR(IF(OR($W3579&lt;&gt;"Ja",VLOOKUP($C3579,Listen!$A$2:$F$45,6,0)="Nein"),$AC3579,$AB3579),0)</f>
        <v>0</v>
      </c>
      <c r="AJ3579" s="49">
        <f>IFERROR(IF(OR($W3579&lt;&gt;"Ja",VLOOKUP($C3579,Listen!$A$2:$F$45,6,0)="Nein"),$AC3579,$AB3579),0)</f>
        <v>0</v>
      </c>
      <c r="AK3579" s="49">
        <f>IFERROR(IF(OR($W3579&lt;&gt;"Ja",VLOOKUP($C3579,Listen!$A$2:$F$45,6,0)="Nein"),$AC3579,$AB3579),0)</f>
        <v>0</v>
      </c>
      <c r="AL3579" s="51">
        <f t="shared" si="1161"/>
        <v>0</v>
      </c>
      <c r="AM3579" s="296">
        <f>IFERROR(IF(VLOOKUP($C3579,Listen!$A$2:$F$45,6,0)="Ja",MAX(BC3579:BD3579),D_SAV!$BC3579),0)</f>
        <v>0</v>
      </c>
      <c r="AN3579" s="51">
        <f t="shared" si="1162"/>
        <v>0</v>
      </c>
      <c r="AP3579" s="304">
        <f t="shared" si="1163"/>
        <v>0</v>
      </c>
      <c r="AQ3579" s="304">
        <f t="shared" si="1164"/>
        <v>0</v>
      </c>
      <c r="AR3579" s="304">
        <f t="shared" si="1165"/>
        <v>0</v>
      </c>
      <c r="AS3579" s="304">
        <f t="shared" si="1166"/>
        <v>0</v>
      </c>
      <c r="AT3579" s="304">
        <f t="shared" si="1167"/>
        <v>0</v>
      </c>
      <c r="AU3579" s="304">
        <f t="shared" si="1168"/>
        <v>0</v>
      </c>
      <c r="AV3579" s="304">
        <f t="shared" si="1169"/>
        <v>0</v>
      </c>
      <c r="AW3579" s="304">
        <f t="shared" si="1170"/>
        <v>0</v>
      </c>
      <c r="AX3579" s="304">
        <f t="shared" si="1171"/>
        <v>0</v>
      </c>
      <c r="AY3579" s="304">
        <f t="shared" si="1172"/>
        <v>0</v>
      </c>
      <c r="AZ3579" s="304">
        <f t="shared" si="1173"/>
        <v>0</v>
      </c>
      <c r="BA3579" s="304">
        <f t="shared" si="1174"/>
        <v>0</v>
      </c>
      <c r="BB3579" s="304">
        <f t="shared" si="1175"/>
        <v>0</v>
      </c>
      <c r="BC3579" s="304">
        <f t="shared" si="1176"/>
        <v>0</v>
      </c>
      <c r="BD3579" s="304">
        <f t="shared" si="1177"/>
        <v>0</v>
      </c>
      <c r="BE3579" s="304">
        <f>IFERROR(IF(VLOOKUP($C3579,Listen!$A$2:$F$45,6,0)="Ja",BB3579-MAX(BC3579:BD3579),BB3579-BC3579),0)</f>
        <v>0</v>
      </c>
    </row>
    <row r="3580" spans="1:57" x14ac:dyDescent="0.25">
      <c r="A3580" s="320" t="str">
        <f>IF(AND(D3580&lt;&gt;0,C3580&lt;&gt;0,E3580&lt;&gt;0),IF(B3580&lt;&gt;0,CONCATENATE(B3580,"-AGr",VLOOKUP(C3580,Listen!$A$2:$D$45,4,FALSE),"-",D3580,"-",E3580,),CONCATENATE("AGr",VLOOKUP(C3580,Listen!$A$2:$D$45,4,FALSE),"-",D3580,"-",E3580)),"keine vollständige ID")</f>
        <v>keine vollständige ID</v>
      </c>
      <c r="B3580" s="301"/>
      <c r="C3580" s="287"/>
      <c r="D3580" s="34"/>
      <c r="E3580" s="306"/>
      <c r="F3580" s="116"/>
      <c r="G3580" s="17"/>
      <c r="H3580" s="17"/>
      <c r="I3580" s="17"/>
      <c r="J3580" s="17"/>
      <c r="K3580" s="17"/>
      <c r="L3580" s="17"/>
      <c r="M3580" s="17"/>
      <c r="N3580" s="17"/>
      <c r="O3580" s="116"/>
      <c r="P3580" s="117">
        <f>IF(D3580&gt;A_Stammdaten!$B$12,0,SUM(G3580,H3580,J3580,L3580:M3580)-SUM(I3580,K3580,N3580:O3580))</f>
        <v>0</v>
      </c>
      <c r="Q3580" s="17"/>
      <c r="R3580" s="17"/>
      <c r="S3580" s="17"/>
      <c r="T3580" s="17"/>
      <c r="U3580" s="62">
        <f t="shared" si="1157"/>
        <v>0</v>
      </c>
      <c r="V3580" s="34"/>
      <c r="W3580" s="34"/>
      <c r="X3580" s="34"/>
      <c r="Y3580" s="34"/>
      <c r="Z3580" s="34"/>
      <c r="AA3580" s="63" t="str">
        <f t="shared" si="1158"/>
        <v>-</v>
      </c>
      <c r="AB3580" s="63" t="str">
        <f t="shared" si="1159"/>
        <v>-</v>
      </c>
      <c r="AC3580" s="63">
        <f>IF(ISBLANK($C3580),0,VLOOKUP($C3580,Listen!$A$2:$C$45,2,FALSE))</f>
        <v>0</v>
      </c>
      <c r="AD3580" s="63">
        <f>IF(ISBLANK($C3580),0,VLOOKUP($C3580,Listen!$A$2:$C$45,3,FALSE))</f>
        <v>0</v>
      </c>
      <c r="AE3580" s="49">
        <f t="shared" si="1160"/>
        <v>0</v>
      </c>
      <c r="AF3580" s="49">
        <f t="shared" si="1160"/>
        <v>0</v>
      </c>
      <c r="AG3580" s="49">
        <f>IFERROR(IF(OR($V3580&lt;&gt;"Ja",VLOOKUP($C3580,Listen!$A$2:$F$45,5,0)="Nein",D3580&lt;IF(C3580="LNG Anbindungsanlagen gemäß separater Festlegung",2022,2023)),$AC3580,$AA3580),0)</f>
        <v>0</v>
      </c>
      <c r="AH3580" s="49">
        <f>IFERROR(IF(OR($V3580&lt;&gt;"Ja",VLOOKUP($C3580,Listen!$A$2:$F$45,5,0)="Nein",D3580&lt;IF(C3580="LNG Anbindungsanlagen gemäß separater Festlegung",2022,2023)),$AC3580,$AA3580),0)</f>
        <v>0</v>
      </c>
      <c r="AI3580" s="49">
        <f>IFERROR(IF(OR($W3580&lt;&gt;"Ja",VLOOKUP($C3580,Listen!$A$2:$F$45,6,0)="Nein"),$AC3580,$AB3580),0)</f>
        <v>0</v>
      </c>
      <c r="AJ3580" s="49">
        <f>IFERROR(IF(OR($W3580&lt;&gt;"Ja",VLOOKUP($C3580,Listen!$A$2:$F$45,6,0)="Nein"),$AC3580,$AB3580),0)</f>
        <v>0</v>
      </c>
      <c r="AK3580" s="49">
        <f>IFERROR(IF(OR($W3580&lt;&gt;"Ja",VLOOKUP($C3580,Listen!$A$2:$F$45,6,0)="Nein"),$AC3580,$AB3580),0)</f>
        <v>0</v>
      </c>
      <c r="AL3580" s="51">
        <f t="shared" si="1161"/>
        <v>0</v>
      </c>
      <c r="AM3580" s="296">
        <f>IFERROR(IF(VLOOKUP($C3580,Listen!$A$2:$F$45,6,0)="Ja",MAX(BC3580:BD3580),D_SAV!$BC3580),0)</f>
        <v>0</v>
      </c>
      <c r="AN3580" s="51">
        <f t="shared" si="1162"/>
        <v>0</v>
      </c>
      <c r="AP3580" s="304">
        <f t="shared" si="1163"/>
        <v>0</v>
      </c>
      <c r="AQ3580" s="304">
        <f t="shared" si="1164"/>
        <v>0</v>
      </c>
      <c r="AR3580" s="304">
        <f t="shared" si="1165"/>
        <v>0</v>
      </c>
      <c r="AS3580" s="304">
        <f t="shared" si="1166"/>
        <v>0</v>
      </c>
      <c r="AT3580" s="304">
        <f t="shared" si="1167"/>
        <v>0</v>
      </c>
      <c r="AU3580" s="304">
        <f t="shared" si="1168"/>
        <v>0</v>
      </c>
      <c r="AV3580" s="304">
        <f t="shared" si="1169"/>
        <v>0</v>
      </c>
      <c r="AW3580" s="304">
        <f t="shared" si="1170"/>
        <v>0</v>
      </c>
      <c r="AX3580" s="304">
        <f t="shared" si="1171"/>
        <v>0</v>
      </c>
      <c r="AY3580" s="304">
        <f t="shared" si="1172"/>
        <v>0</v>
      </c>
      <c r="AZ3580" s="304">
        <f t="shared" si="1173"/>
        <v>0</v>
      </c>
      <c r="BA3580" s="304">
        <f t="shared" si="1174"/>
        <v>0</v>
      </c>
      <c r="BB3580" s="304">
        <f t="shared" si="1175"/>
        <v>0</v>
      </c>
      <c r="BC3580" s="304">
        <f t="shared" si="1176"/>
        <v>0</v>
      </c>
      <c r="BD3580" s="304">
        <f t="shared" si="1177"/>
        <v>0</v>
      </c>
      <c r="BE3580" s="304">
        <f>IFERROR(IF(VLOOKUP($C3580,Listen!$A$2:$F$45,6,0)="Ja",BB3580-MAX(BC3580:BD3580),BB3580-BC3580),0)</f>
        <v>0</v>
      </c>
    </row>
    <row r="3581" spans="1:57" x14ac:dyDescent="0.25">
      <c r="A3581" s="320" t="str">
        <f>IF(AND(D3581&lt;&gt;0,C3581&lt;&gt;0,E3581&lt;&gt;0),IF(B3581&lt;&gt;0,CONCATENATE(B3581,"-AGr",VLOOKUP(C3581,Listen!$A$2:$D$45,4,FALSE),"-",D3581,"-",E3581,),CONCATENATE("AGr",VLOOKUP(C3581,Listen!$A$2:$D$45,4,FALSE),"-",D3581,"-",E3581)),"keine vollständige ID")</f>
        <v>keine vollständige ID</v>
      </c>
      <c r="B3581" s="301"/>
      <c r="C3581" s="287"/>
      <c r="D3581" s="34"/>
      <c r="E3581" s="306"/>
      <c r="F3581" s="116"/>
      <c r="G3581" s="17"/>
      <c r="H3581" s="17"/>
      <c r="I3581" s="17"/>
      <c r="J3581" s="17"/>
      <c r="K3581" s="17"/>
      <c r="L3581" s="17"/>
      <c r="M3581" s="17"/>
      <c r="N3581" s="17"/>
      <c r="O3581" s="116"/>
      <c r="P3581" s="117">
        <f>IF(D3581&gt;A_Stammdaten!$B$12,0,SUM(G3581,H3581,J3581,L3581:M3581)-SUM(I3581,K3581,N3581:O3581))</f>
        <v>0</v>
      </c>
      <c r="Q3581" s="17"/>
      <c r="R3581" s="17"/>
      <c r="S3581" s="17"/>
      <c r="T3581" s="17"/>
      <c r="U3581" s="62">
        <f t="shared" si="1157"/>
        <v>0</v>
      </c>
      <c r="V3581" s="34"/>
      <c r="W3581" s="34"/>
      <c r="X3581" s="34"/>
      <c r="Y3581" s="34"/>
      <c r="Z3581" s="34"/>
      <c r="AA3581" s="63" t="str">
        <f t="shared" si="1158"/>
        <v>-</v>
      </c>
      <c r="AB3581" s="63" t="str">
        <f t="shared" si="1159"/>
        <v>-</v>
      </c>
      <c r="AC3581" s="63">
        <f>IF(ISBLANK($C3581),0,VLOOKUP($C3581,Listen!$A$2:$C$45,2,FALSE))</f>
        <v>0</v>
      </c>
      <c r="AD3581" s="63">
        <f>IF(ISBLANK($C3581),0,VLOOKUP($C3581,Listen!$A$2:$C$45,3,FALSE))</f>
        <v>0</v>
      </c>
      <c r="AE3581" s="49">
        <f t="shared" si="1160"/>
        <v>0</v>
      </c>
      <c r="AF3581" s="49">
        <f t="shared" si="1160"/>
        <v>0</v>
      </c>
      <c r="AG3581" s="49">
        <f>IFERROR(IF(OR($V3581&lt;&gt;"Ja",VLOOKUP($C3581,Listen!$A$2:$F$45,5,0)="Nein",D3581&lt;IF(C3581="LNG Anbindungsanlagen gemäß separater Festlegung",2022,2023)),$AC3581,$AA3581),0)</f>
        <v>0</v>
      </c>
      <c r="AH3581" s="49">
        <f>IFERROR(IF(OR($V3581&lt;&gt;"Ja",VLOOKUP($C3581,Listen!$A$2:$F$45,5,0)="Nein",D3581&lt;IF(C3581="LNG Anbindungsanlagen gemäß separater Festlegung",2022,2023)),$AC3581,$AA3581),0)</f>
        <v>0</v>
      </c>
      <c r="AI3581" s="49">
        <f>IFERROR(IF(OR($W3581&lt;&gt;"Ja",VLOOKUP($C3581,Listen!$A$2:$F$45,6,0)="Nein"),$AC3581,$AB3581),0)</f>
        <v>0</v>
      </c>
      <c r="AJ3581" s="49">
        <f>IFERROR(IF(OR($W3581&lt;&gt;"Ja",VLOOKUP($C3581,Listen!$A$2:$F$45,6,0)="Nein"),$AC3581,$AB3581),0)</f>
        <v>0</v>
      </c>
      <c r="AK3581" s="49">
        <f>IFERROR(IF(OR($W3581&lt;&gt;"Ja",VLOOKUP($C3581,Listen!$A$2:$F$45,6,0)="Nein"),$AC3581,$AB3581),0)</f>
        <v>0</v>
      </c>
      <c r="AL3581" s="51">
        <f t="shared" si="1161"/>
        <v>0</v>
      </c>
      <c r="AM3581" s="296">
        <f>IFERROR(IF(VLOOKUP($C3581,Listen!$A$2:$F$45,6,0)="Ja",MAX(BC3581:BD3581),D_SAV!$BC3581),0)</f>
        <v>0</v>
      </c>
      <c r="AN3581" s="51">
        <f t="shared" si="1162"/>
        <v>0</v>
      </c>
      <c r="AP3581" s="304">
        <f t="shared" si="1163"/>
        <v>0</v>
      </c>
      <c r="AQ3581" s="304">
        <f t="shared" si="1164"/>
        <v>0</v>
      </c>
      <c r="AR3581" s="304">
        <f t="shared" si="1165"/>
        <v>0</v>
      </c>
      <c r="AS3581" s="304">
        <f t="shared" si="1166"/>
        <v>0</v>
      </c>
      <c r="AT3581" s="304">
        <f t="shared" si="1167"/>
        <v>0</v>
      </c>
      <c r="AU3581" s="304">
        <f t="shared" si="1168"/>
        <v>0</v>
      </c>
      <c r="AV3581" s="304">
        <f t="shared" si="1169"/>
        <v>0</v>
      </c>
      <c r="AW3581" s="304">
        <f t="shared" si="1170"/>
        <v>0</v>
      </c>
      <c r="AX3581" s="304">
        <f t="shared" si="1171"/>
        <v>0</v>
      </c>
      <c r="AY3581" s="304">
        <f t="shared" si="1172"/>
        <v>0</v>
      </c>
      <c r="AZ3581" s="304">
        <f t="shared" si="1173"/>
        <v>0</v>
      </c>
      <c r="BA3581" s="304">
        <f t="shared" si="1174"/>
        <v>0</v>
      </c>
      <c r="BB3581" s="304">
        <f t="shared" si="1175"/>
        <v>0</v>
      </c>
      <c r="BC3581" s="304">
        <f t="shared" si="1176"/>
        <v>0</v>
      </c>
      <c r="BD3581" s="304">
        <f t="shared" si="1177"/>
        <v>0</v>
      </c>
      <c r="BE3581" s="304">
        <f>IFERROR(IF(VLOOKUP($C3581,Listen!$A$2:$F$45,6,0)="Ja",BB3581-MAX(BC3581:BD3581),BB3581-BC3581),0)</f>
        <v>0</v>
      </c>
    </row>
    <row r="3582" spans="1:57" x14ac:dyDescent="0.25">
      <c r="A3582" s="320" t="str">
        <f>IF(AND(D3582&lt;&gt;0,C3582&lt;&gt;0,E3582&lt;&gt;0),IF(B3582&lt;&gt;0,CONCATENATE(B3582,"-AGr",VLOOKUP(C3582,Listen!$A$2:$D$45,4,FALSE),"-",D3582,"-",E3582,),CONCATENATE("AGr",VLOOKUP(C3582,Listen!$A$2:$D$45,4,FALSE),"-",D3582,"-",E3582)),"keine vollständige ID")</f>
        <v>keine vollständige ID</v>
      </c>
      <c r="B3582" s="301"/>
      <c r="C3582" s="287"/>
      <c r="D3582" s="34"/>
      <c r="E3582" s="306"/>
      <c r="F3582" s="116"/>
      <c r="G3582" s="17"/>
      <c r="H3582" s="17"/>
      <c r="I3582" s="17"/>
      <c r="J3582" s="17"/>
      <c r="K3582" s="17"/>
      <c r="L3582" s="17"/>
      <c r="M3582" s="17"/>
      <c r="N3582" s="17"/>
      <c r="O3582" s="116"/>
      <c r="P3582" s="117">
        <f>IF(D3582&gt;A_Stammdaten!$B$12,0,SUM(G3582,H3582,J3582,L3582:M3582)-SUM(I3582,K3582,N3582:O3582))</f>
        <v>0</v>
      </c>
      <c r="Q3582" s="17"/>
      <c r="R3582" s="17"/>
      <c r="S3582" s="17"/>
      <c r="T3582" s="17"/>
      <c r="U3582" s="62">
        <f t="shared" si="1157"/>
        <v>0</v>
      </c>
      <c r="V3582" s="34"/>
      <c r="W3582" s="34"/>
      <c r="X3582" s="34"/>
      <c r="Y3582" s="34"/>
      <c r="Z3582" s="34"/>
      <c r="AA3582" s="63" t="str">
        <f t="shared" si="1158"/>
        <v>-</v>
      </c>
      <c r="AB3582" s="63" t="str">
        <f t="shared" si="1159"/>
        <v>-</v>
      </c>
      <c r="AC3582" s="63">
        <f>IF(ISBLANK($C3582),0,VLOOKUP($C3582,Listen!$A$2:$C$45,2,FALSE))</f>
        <v>0</v>
      </c>
      <c r="AD3582" s="63">
        <f>IF(ISBLANK($C3582),0,VLOOKUP($C3582,Listen!$A$2:$C$45,3,FALSE))</f>
        <v>0</v>
      </c>
      <c r="AE3582" s="49">
        <f t="shared" si="1160"/>
        <v>0</v>
      </c>
      <c r="AF3582" s="49">
        <f t="shared" si="1160"/>
        <v>0</v>
      </c>
      <c r="AG3582" s="49">
        <f>IFERROR(IF(OR($V3582&lt;&gt;"Ja",VLOOKUP($C3582,Listen!$A$2:$F$45,5,0)="Nein",D3582&lt;IF(C3582="LNG Anbindungsanlagen gemäß separater Festlegung",2022,2023)),$AC3582,$AA3582),0)</f>
        <v>0</v>
      </c>
      <c r="AH3582" s="49">
        <f>IFERROR(IF(OR($V3582&lt;&gt;"Ja",VLOOKUP($C3582,Listen!$A$2:$F$45,5,0)="Nein",D3582&lt;IF(C3582="LNG Anbindungsanlagen gemäß separater Festlegung",2022,2023)),$AC3582,$AA3582),0)</f>
        <v>0</v>
      </c>
      <c r="AI3582" s="49">
        <f>IFERROR(IF(OR($W3582&lt;&gt;"Ja",VLOOKUP($C3582,Listen!$A$2:$F$45,6,0)="Nein"),$AC3582,$AB3582),0)</f>
        <v>0</v>
      </c>
      <c r="AJ3582" s="49">
        <f>IFERROR(IF(OR($W3582&lt;&gt;"Ja",VLOOKUP($C3582,Listen!$A$2:$F$45,6,0)="Nein"),$AC3582,$AB3582),0)</f>
        <v>0</v>
      </c>
      <c r="AK3582" s="49">
        <f>IFERROR(IF(OR($W3582&lt;&gt;"Ja",VLOOKUP($C3582,Listen!$A$2:$F$45,6,0)="Nein"),$AC3582,$AB3582),0)</f>
        <v>0</v>
      </c>
      <c r="AL3582" s="51">
        <f t="shared" si="1161"/>
        <v>0</v>
      </c>
      <c r="AM3582" s="296">
        <f>IFERROR(IF(VLOOKUP($C3582,Listen!$A$2:$F$45,6,0)="Ja",MAX(BC3582:BD3582),D_SAV!$BC3582),0)</f>
        <v>0</v>
      </c>
      <c r="AN3582" s="51">
        <f t="shared" si="1162"/>
        <v>0</v>
      </c>
      <c r="AP3582" s="304">
        <f t="shared" si="1163"/>
        <v>0</v>
      </c>
      <c r="AQ3582" s="304">
        <f t="shared" si="1164"/>
        <v>0</v>
      </c>
      <c r="AR3582" s="304">
        <f t="shared" si="1165"/>
        <v>0</v>
      </c>
      <c r="AS3582" s="304">
        <f t="shared" si="1166"/>
        <v>0</v>
      </c>
      <c r="AT3582" s="304">
        <f t="shared" si="1167"/>
        <v>0</v>
      </c>
      <c r="AU3582" s="304">
        <f t="shared" si="1168"/>
        <v>0</v>
      </c>
      <c r="AV3582" s="304">
        <f t="shared" si="1169"/>
        <v>0</v>
      </c>
      <c r="AW3582" s="304">
        <f t="shared" si="1170"/>
        <v>0</v>
      </c>
      <c r="AX3582" s="304">
        <f t="shared" si="1171"/>
        <v>0</v>
      </c>
      <c r="AY3582" s="304">
        <f t="shared" si="1172"/>
        <v>0</v>
      </c>
      <c r="AZ3582" s="304">
        <f t="shared" si="1173"/>
        <v>0</v>
      </c>
      <c r="BA3582" s="304">
        <f t="shared" si="1174"/>
        <v>0</v>
      </c>
      <c r="BB3582" s="304">
        <f t="shared" si="1175"/>
        <v>0</v>
      </c>
      <c r="BC3582" s="304">
        <f t="shared" si="1176"/>
        <v>0</v>
      </c>
      <c r="BD3582" s="304">
        <f t="shared" si="1177"/>
        <v>0</v>
      </c>
      <c r="BE3582" s="304">
        <f>IFERROR(IF(VLOOKUP($C3582,Listen!$A$2:$F$45,6,0)="Ja",BB3582-MAX(BC3582:BD3582),BB3582-BC3582),0)</f>
        <v>0</v>
      </c>
    </row>
    <row r="3583" spans="1:57" x14ac:dyDescent="0.25">
      <c r="A3583" s="320" t="str">
        <f>IF(AND(D3583&lt;&gt;0,C3583&lt;&gt;0,E3583&lt;&gt;0),IF(B3583&lt;&gt;0,CONCATENATE(B3583,"-AGr",VLOOKUP(C3583,Listen!$A$2:$D$45,4,FALSE),"-",D3583,"-",E3583,),CONCATENATE("AGr",VLOOKUP(C3583,Listen!$A$2:$D$45,4,FALSE),"-",D3583,"-",E3583)),"keine vollständige ID")</f>
        <v>keine vollständige ID</v>
      </c>
      <c r="B3583" s="301"/>
      <c r="C3583" s="287"/>
      <c r="D3583" s="34"/>
      <c r="E3583" s="306"/>
      <c r="F3583" s="116"/>
      <c r="G3583" s="17"/>
      <c r="H3583" s="17"/>
      <c r="I3583" s="17"/>
      <c r="J3583" s="17"/>
      <c r="K3583" s="17"/>
      <c r="L3583" s="17"/>
      <c r="M3583" s="17"/>
      <c r="N3583" s="17"/>
      <c r="O3583" s="116"/>
      <c r="P3583" s="117">
        <f>IF(D3583&gt;A_Stammdaten!$B$12,0,SUM(G3583,H3583,J3583,L3583:M3583)-SUM(I3583,K3583,N3583:O3583))</f>
        <v>0</v>
      </c>
      <c r="Q3583" s="17"/>
      <c r="R3583" s="17"/>
      <c r="S3583" s="17"/>
      <c r="T3583" s="17"/>
      <c r="U3583" s="62">
        <f t="shared" si="1157"/>
        <v>0</v>
      </c>
      <c r="V3583" s="34"/>
      <c r="W3583" s="34"/>
      <c r="X3583" s="34"/>
      <c r="Y3583" s="34"/>
      <c r="Z3583" s="34"/>
      <c r="AA3583" s="63" t="str">
        <f t="shared" si="1158"/>
        <v>-</v>
      </c>
      <c r="AB3583" s="63" t="str">
        <f t="shared" si="1159"/>
        <v>-</v>
      </c>
      <c r="AC3583" s="63">
        <f>IF(ISBLANK($C3583),0,VLOOKUP($C3583,Listen!$A$2:$C$45,2,FALSE))</f>
        <v>0</v>
      </c>
      <c r="AD3583" s="63">
        <f>IF(ISBLANK($C3583),0,VLOOKUP($C3583,Listen!$A$2:$C$45,3,FALSE))</f>
        <v>0</v>
      </c>
      <c r="AE3583" s="49">
        <f t="shared" si="1160"/>
        <v>0</v>
      </c>
      <c r="AF3583" s="49">
        <f t="shared" si="1160"/>
        <v>0</v>
      </c>
      <c r="AG3583" s="49">
        <f>IFERROR(IF(OR($V3583&lt;&gt;"Ja",VLOOKUP($C3583,Listen!$A$2:$F$45,5,0)="Nein",D3583&lt;IF(C3583="LNG Anbindungsanlagen gemäß separater Festlegung",2022,2023)),$AC3583,$AA3583),0)</f>
        <v>0</v>
      </c>
      <c r="AH3583" s="49">
        <f>IFERROR(IF(OR($V3583&lt;&gt;"Ja",VLOOKUP($C3583,Listen!$A$2:$F$45,5,0)="Nein",D3583&lt;IF(C3583="LNG Anbindungsanlagen gemäß separater Festlegung",2022,2023)),$AC3583,$AA3583),0)</f>
        <v>0</v>
      </c>
      <c r="AI3583" s="49">
        <f>IFERROR(IF(OR($W3583&lt;&gt;"Ja",VLOOKUP($C3583,Listen!$A$2:$F$45,6,0)="Nein"),$AC3583,$AB3583),0)</f>
        <v>0</v>
      </c>
      <c r="AJ3583" s="49">
        <f>IFERROR(IF(OR($W3583&lt;&gt;"Ja",VLOOKUP($C3583,Listen!$A$2:$F$45,6,0)="Nein"),$AC3583,$AB3583),0)</f>
        <v>0</v>
      </c>
      <c r="AK3583" s="49">
        <f>IFERROR(IF(OR($W3583&lt;&gt;"Ja",VLOOKUP($C3583,Listen!$A$2:$F$45,6,0)="Nein"),$AC3583,$AB3583),0)</f>
        <v>0</v>
      </c>
      <c r="AL3583" s="51">
        <f t="shared" si="1161"/>
        <v>0</v>
      </c>
      <c r="AM3583" s="296">
        <f>IFERROR(IF(VLOOKUP($C3583,Listen!$A$2:$F$45,6,0)="Ja",MAX(BC3583:BD3583),D_SAV!$BC3583),0)</f>
        <v>0</v>
      </c>
      <c r="AN3583" s="51">
        <f t="shared" si="1162"/>
        <v>0</v>
      </c>
      <c r="AP3583" s="304">
        <f t="shared" si="1163"/>
        <v>0</v>
      </c>
      <c r="AQ3583" s="304">
        <f t="shared" si="1164"/>
        <v>0</v>
      </c>
      <c r="AR3583" s="304">
        <f t="shared" si="1165"/>
        <v>0</v>
      </c>
      <c r="AS3583" s="304">
        <f t="shared" si="1166"/>
        <v>0</v>
      </c>
      <c r="AT3583" s="304">
        <f t="shared" si="1167"/>
        <v>0</v>
      </c>
      <c r="AU3583" s="304">
        <f t="shared" si="1168"/>
        <v>0</v>
      </c>
      <c r="AV3583" s="304">
        <f t="shared" si="1169"/>
        <v>0</v>
      </c>
      <c r="AW3583" s="304">
        <f t="shared" si="1170"/>
        <v>0</v>
      </c>
      <c r="AX3583" s="304">
        <f t="shared" si="1171"/>
        <v>0</v>
      </c>
      <c r="AY3583" s="304">
        <f t="shared" si="1172"/>
        <v>0</v>
      </c>
      <c r="AZ3583" s="304">
        <f t="shared" si="1173"/>
        <v>0</v>
      </c>
      <c r="BA3583" s="304">
        <f t="shared" si="1174"/>
        <v>0</v>
      </c>
      <c r="BB3583" s="304">
        <f t="shared" si="1175"/>
        <v>0</v>
      </c>
      <c r="BC3583" s="304">
        <f t="shared" si="1176"/>
        <v>0</v>
      </c>
      <c r="BD3583" s="304">
        <f t="shared" si="1177"/>
        <v>0</v>
      </c>
      <c r="BE3583" s="304">
        <f>IFERROR(IF(VLOOKUP($C3583,Listen!$A$2:$F$45,6,0)="Ja",BB3583-MAX(BC3583:BD3583),BB3583-BC3583),0)</f>
        <v>0</v>
      </c>
    </row>
    <row r="3584" spans="1:57" x14ac:dyDescent="0.25">
      <c r="A3584" s="320" t="str">
        <f>IF(AND(D3584&lt;&gt;0,C3584&lt;&gt;0,E3584&lt;&gt;0),IF(B3584&lt;&gt;0,CONCATENATE(B3584,"-AGr",VLOOKUP(C3584,Listen!$A$2:$D$45,4,FALSE),"-",D3584,"-",E3584,),CONCATENATE("AGr",VLOOKUP(C3584,Listen!$A$2:$D$45,4,FALSE),"-",D3584,"-",E3584)),"keine vollständige ID")</f>
        <v>keine vollständige ID</v>
      </c>
      <c r="B3584" s="301"/>
      <c r="C3584" s="287"/>
      <c r="D3584" s="34"/>
      <c r="E3584" s="306"/>
      <c r="F3584" s="116"/>
      <c r="G3584" s="17"/>
      <c r="H3584" s="17"/>
      <c r="I3584" s="17"/>
      <c r="J3584" s="17"/>
      <c r="K3584" s="17"/>
      <c r="L3584" s="17"/>
      <c r="M3584" s="17"/>
      <c r="N3584" s="17"/>
      <c r="O3584" s="116"/>
      <c r="P3584" s="117">
        <f>IF(D3584&gt;A_Stammdaten!$B$12,0,SUM(G3584,H3584,J3584,L3584:M3584)-SUM(I3584,K3584,N3584:O3584))</f>
        <v>0</v>
      </c>
      <c r="Q3584" s="17"/>
      <c r="R3584" s="17"/>
      <c r="S3584" s="17"/>
      <c r="T3584" s="17"/>
      <c r="U3584" s="62">
        <f t="shared" si="1157"/>
        <v>0</v>
      </c>
      <c r="V3584" s="34"/>
      <c r="W3584" s="34"/>
      <c r="X3584" s="34"/>
      <c r="Y3584" s="34"/>
      <c r="Z3584" s="34"/>
      <c r="AA3584" s="63" t="str">
        <f t="shared" si="1158"/>
        <v>-</v>
      </c>
      <c r="AB3584" s="63" t="str">
        <f t="shared" si="1159"/>
        <v>-</v>
      </c>
      <c r="AC3584" s="63">
        <f>IF(ISBLANK($C3584),0,VLOOKUP($C3584,Listen!$A$2:$C$45,2,FALSE))</f>
        <v>0</v>
      </c>
      <c r="AD3584" s="63">
        <f>IF(ISBLANK($C3584),0,VLOOKUP($C3584,Listen!$A$2:$C$45,3,FALSE))</f>
        <v>0</v>
      </c>
      <c r="AE3584" s="49">
        <f t="shared" si="1160"/>
        <v>0</v>
      </c>
      <c r="AF3584" s="49">
        <f t="shared" si="1160"/>
        <v>0</v>
      </c>
      <c r="AG3584" s="49">
        <f>IFERROR(IF(OR($V3584&lt;&gt;"Ja",VLOOKUP($C3584,Listen!$A$2:$F$45,5,0)="Nein",D3584&lt;IF(C3584="LNG Anbindungsanlagen gemäß separater Festlegung",2022,2023)),$AC3584,$AA3584),0)</f>
        <v>0</v>
      </c>
      <c r="AH3584" s="49">
        <f>IFERROR(IF(OR($V3584&lt;&gt;"Ja",VLOOKUP($C3584,Listen!$A$2:$F$45,5,0)="Nein",D3584&lt;IF(C3584="LNG Anbindungsanlagen gemäß separater Festlegung",2022,2023)),$AC3584,$AA3584),0)</f>
        <v>0</v>
      </c>
      <c r="AI3584" s="49">
        <f>IFERROR(IF(OR($W3584&lt;&gt;"Ja",VLOOKUP($C3584,Listen!$A$2:$F$45,6,0)="Nein"),$AC3584,$AB3584),0)</f>
        <v>0</v>
      </c>
      <c r="AJ3584" s="49">
        <f>IFERROR(IF(OR($W3584&lt;&gt;"Ja",VLOOKUP($C3584,Listen!$A$2:$F$45,6,0)="Nein"),$AC3584,$AB3584),0)</f>
        <v>0</v>
      </c>
      <c r="AK3584" s="49">
        <f>IFERROR(IF(OR($W3584&lt;&gt;"Ja",VLOOKUP($C3584,Listen!$A$2:$F$45,6,0)="Nein"),$AC3584,$AB3584),0)</f>
        <v>0</v>
      </c>
      <c r="AL3584" s="51">
        <f t="shared" si="1161"/>
        <v>0</v>
      </c>
      <c r="AM3584" s="296">
        <f>IFERROR(IF(VLOOKUP($C3584,Listen!$A$2:$F$45,6,0)="Ja",MAX(BC3584:BD3584),D_SAV!$BC3584),0)</f>
        <v>0</v>
      </c>
      <c r="AN3584" s="51">
        <f t="shared" si="1162"/>
        <v>0</v>
      </c>
      <c r="AP3584" s="304">
        <f t="shared" si="1163"/>
        <v>0</v>
      </c>
      <c r="AQ3584" s="304">
        <f t="shared" si="1164"/>
        <v>0</v>
      </c>
      <c r="AR3584" s="304">
        <f t="shared" si="1165"/>
        <v>0</v>
      </c>
      <c r="AS3584" s="304">
        <f t="shared" si="1166"/>
        <v>0</v>
      </c>
      <c r="AT3584" s="304">
        <f t="shared" si="1167"/>
        <v>0</v>
      </c>
      <c r="AU3584" s="304">
        <f t="shared" si="1168"/>
        <v>0</v>
      </c>
      <c r="AV3584" s="304">
        <f t="shared" si="1169"/>
        <v>0</v>
      </c>
      <c r="AW3584" s="304">
        <f t="shared" si="1170"/>
        <v>0</v>
      </c>
      <c r="AX3584" s="304">
        <f t="shared" si="1171"/>
        <v>0</v>
      </c>
      <c r="AY3584" s="304">
        <f t="shared" si="1172"/>
        <v>0</v>
      </c>
      <c r="AZ3584" s="304">
        <f t="shared" si="1173"/>
        <v>0</v>
      </c>
      <c r="BA3584" s="304">
        <f t="shared" si="1174"/>
        <v>0</v>
      </c>
      <c r="BB3584" s="304">
        <f t="shared" si="1175"/>
        <v>0</v>
      </c>
      <c r="BC3584" s="304">
        <f t="shared" si="1176"/>
        <v>0</v>
      </c>
      <c r="BD3584" s="304">
        <f t="shared" si="1177"/>
        <v>0</v>
      </c>
      <c r="BE3584" s="304">
        <f>IFERROR(IF(VLOOKUP($C3584,Listen!$A$2:$F$45,6,0)="Ja",BB3584-MAX(BC3584:BD3584),BB3584-BC3584),0)</f>
        <v>0</v>
      </c>
    </row>
    <row r="3585" spans="1:57" x14ac:dyDescent="0.25">
      <c r="A3585" s="320" t="str">
        <f>IF(AND(D3585&lt;&gt;0,C3585&lt;&gt;0,E3585&lt;&gt;0),IF(B3585&lt;&gt;0,CONCATENATE(B3585,"-AGr",VLOOKUP(C3585,Listen!$A$2:$D$45,4,FALSE),"-",D3585,"-",E3585,),CONCATENATE("AGr",VLOOKUP(C3585,Listen!$A$2:$D$45,4,FALSE),"-",D3585,"-",E3585)),"keine vollständige ID")</f>
        <v>keine vollständige ID</v>
      </c>
      <c r="B3585" s="301"/>
      <c r="C3585" s="287"/>
      <c r="D3585" s="34"/>
      <c r="E3585" s="306"/>
      <c r="F3585" s="116"/>
      <c r="G3585" s="17"/>
      <c r="H3585" s="17"/>
      <c r="I3585" s="17"/>
      <c r="J3585" s="17"/>
      <c r="K3585" s="17"/>
      <c r="L3585" s="17"/>
      <c r="M3585" s="17"/>
      <c r="N3585" s="17"/>
      <c r="O3585" s="116"/>
      <c r="P3585" s="117">
        <f>IF(D3585&gt;A_Stammdaten!$B$12,0,SUM(G3585,H3585,J3585,L3585:M3585)-SUM(I3585,K3585,N3585:O3585))</f>
        <v>0</v>
      </c>
      <c r="Q3585" s="17"/>
      <c r="R3585" s="17"/>
      <c r="S3585" s="17"/>
      <c r="T3585" s="17"/>
      <c r="U3585" s="62">
        <f t="shared" si="1157"/>
        <v>0</v>
      </c>
      <c r="V3585" s="34"/>
      <c r="W3585" s="34"/>
      <c r="X3585" s="34"/>
      <c r="Y3585" s="34"/>
      <c r="Z3585" s="34"/>
      <c r="AA3585" s="63" t="str">
        <f t="shared" si="1158"/>
        <v>-</v>
      </c>
      <c r="AB3585" s="63" t="str">
        <f t="shared" si="1159"/>
        <v>-</v>
      </c>
      <c r="AC3585" s="63">
        <f>IF(ISBLANK($C3585),0,VLOOKUP($C3585,Listen!$A$2:$C$45,2,FALSE))</f>
        <v>0</v>
      </c>
      <c r="AD3585" s="63">
        <f>IF(ISBLANK($C3585),0,VLOOKUP($C3585,Listen!$A$2:$C$45,3,FALSE))</f>
        <v>0</v>
      </c>
      <c r="AE3585" s="49">
        <f t="shared" si="1160"/>
        <v>0</v>
      </c>
      <c r="AF3585" s="49">
        <f t="shared" si="1160"/>
        <v>0</v>
      </c>
      <c r="AG3585" s="49">
        <f>IFERROR(IF(OR($V3585&lt;&gt;"Ja",VLOOKUP($C3585,Listen!$A$2:$F$45,5,0)="Nein",D3585&lt;IF(C3585="LNG Anbindungsanlagen gemäß separater Festlegung",2022,2023)),$AC3585,$AA3585),0)</f>
        <v>0</v>
      </c>
      <c r="AH3585" s="49">
        <f>IFERROR(IF(OR($V3585&lt;&gt;"Ja",VLOOKUP($C3585,Listen!$A$2:$F$45,5,0)="Nein",D3585&lt;IF(C3585="LNG Anbindungsanlagen gemäß separater Festlegung",2022,2023)),$AC3585,$AA3585),0)</f>
        <v>0</v>
      </c>
      <c r="AI3585" s="49">
        <f>IFERROR(IF(OR($W3585&lt;&gt;"Ja",VLOOKUP($C3585,Listen!$A$2:$F$45,6,0)="Nein"),$AC3585,$AB3585),0)</f>
        <v>0</v>
      </c>
      <c r="AJ3585" s="49">
        <f>IFERROR(IF(OR($W3585&lt;&gt;"Ja",VLOOKUP($C3585,Listen!$A$2:$F$45,6,0)="Nein"),$AC3585,$AB3585),0)</f>
        <v>0</v>
      </c>
      <c r="AK3585" s="49">
        <f>IFERROR(IF(OR($W3585&lt;&gt;"Ja",VLOOKUP($C3585,Listen!$A$2:$F$45,6,0)="Nein"),$AC3585,$AB3585),0)</f>
        <v>0</v>
      </c>
      <c r="AL3585" s="51">
        <f t="shared" si="1161"/>
        <v>0</v>
      </c>
      <c r="AM3585" s="296">
        <f>IFERROR(IF(VLOOKUP($C3585,Listen!$A$2:$F$45,6,0)="Ja",MAX(BC3585:BD3585),D_SAV!$BC3585),0)</f>
        <v>0</v>
      </c>
      <c r="AN3585" s="51">
        <f t="shared" si="1162"/>
        <v>0</v>
      </c>
      <c r="AP3585" s="304">
        <f t="shared" si="1163"/>
        <v>0</v>
      </c>
      <c r="AQ3585" s="304">
        <f t="shared" si="1164"/>
        <v>0</v>
      </c>
      <c r="AR3585" s="304">
        <f t="shared" si="1165"/>
        <v>0</v>
      </c>
      <c r="AS3585" s="304">
        <f t="shared" si="1166"/>
        <v>0</v>
      </c>
      <c r="AT3585" s="304">
        <f t="shared" si="1167"/>
        <v>0</v>
      </c>
      <c r="AU3585" s="304">
        <f t="shared" si="1168"/>
        <v>0</v>
      </c>
      <c r="AV3585" s="304">
        <f t="shared" si="1169"/>
        <v>0</v>
      </c>
      <c r="AW3585" s="304">
        <f t="shared" si="1170"/>
        <v>0</v>
      </c>
      <c r="AX3585" s="304">
        <f t="shared" si="1171"/>
        <v>0</v>
      </c>
      <c r="AY3585" s="304">
        <f t="shared" si="1172"/>
        <v>0</v>
      </c>
      <c r="AZ3585" s="304">
        <f t="shared" si="1173"/>
        <v>0</v>
      </c>
      <c r="BA3585" s="304">
        <f t="shared" si="1174"/>
        <v>0</v>
      </c>
      <c r="BB3585" s="304">
        <f t="shared" si="1175"/>
        <v>0</v>
      </c>
      <c r="BC3585" s="304">
        <f t="shared" si="1176"/>
        <v>0</v>
      </c>
      <c r="BD3585" s="304">
        <f t="shared" si="1177"/>
        <v>0</v>
      </c>
      <c r="BE3585" s="304">
        <f>IFERROR(IF(VLOOKUP($C3585,Listen!$A$2:$F$45,6,0)="Ja",BB3585-MAX(BC3585:BD3585),BB3585-BC3585),0)</f>
        <v>0</v>
      </c>
    </row>
    <row r="3586" spans="1:57" x14ac:dyDescent="0.25">
      <c r="A3586" s="320" t="str">
        <f>IF(AND(D3586&lt;&gt;0,C3586&lt;&gt;0,E3586&lt;&gt;0),IF(B3586&lt;&gt;0,CONCATENATE(B3586,"-AGr",VLOOKUP(C3586,Listen!$A$2:$D$45,4,FALSE),"-",D3586,"-",E3586,),CONCATENATE("AGr",VLOOKUP(C3586,Listen!$A$2:$D$45,4,FALSE),"-",D3586,"-",E3586)),"keine vollständige ID")</f>
        <v>keine vollständige ID</v>
      </c>
      <c r="B3586" s="301"/>
      <c r="C3586" s="287"/>
      <c r="D3586" s="34"/>
      <c r="E3586" s="306"/>
      <c r="F3586" s="116"/>
      <c r="G3586" s="17"/>
      <c r="H3586" s="17"/>
      <c r="I3586" s="17"/>
      <c r="J3586" s="17"/>
      <c r="K3586" s="17"/>
      <c r="L3586" s="17"/>
      <c r="M3586" s="17"/>
      <c r="N3586" s="17"/>
      <c r="O3586" s="116"/>
      <c r="P3586" s="117">
        <f>IF(D3586&gt;A_Stammdaten!$B$12,0,SUM(G3586,H3586,J3586,L3586:M3586)-SUM(I3586,K3586,N3586:O3586))</f>
        <v>0</v>
      </c>
      <c r="Q3586" s="17"/>
      <c r="R3586" s="17"/>
      <c r="S3586" s="17"/>
      <c r="T3586" s="17"/>
      <c r="U3586" s="62">
        <f t="shared" si="1157"/>
        <v>0</v>
      </c>
      <c r="V3586" s="34"/>
      <c r="W3586" s="34"/>
      <c r="X3586" s="34"/>
      <c r="Y3586" s="34"/>
      <c r="Z3586" s="34"/>
      <c r="AA3586" s="63" t="str">
        <f t="shared" si="1158"/>
        <v>-</v>
      </c>
      <c r="AB3586" s="63" t="str">
        <f t="shared" si="1159"/>
        <v>-</v>
      </c>
      <c r="AC3586" s="63">
        <f>IF(ISBLANK($C3586),0,VLOOKUP($C3586,Listen!$A$2:$C$45,2,FALSE))</f>
        <v>0</v>
      </c>
      <c r="AD3586" s="63">
        <f>IF(ISBLANK($C3586),0,VLOOKUP($C3586,Listen!$A$2:$C$45,3,FALSE))</f>
        <v>0</v>
      </c>
      <c r="AE3586" s="49">
        <f t="shared" si="1160"/>
        <v>0</v>
      </c>
      <c r="AF3586" s="49">
        <f t="shared" si="1160"/>
        <v>0</v>
      </c>
      <c r="AG3586" s="49">
        <f>IFERROR(IF(OR($V3586&lt;&gt;"Ja",VLOOKUP($C3586,Listen!$A$2:$F$45,5,0)="Nein",D3586&lt;IF(C3586="LNG Anbindungsanlagen gemäß separater Festlegung",2022,2023)),$AC3586,$AA3586),0)</f>
        <v>0</v>
      </c>
      <c r="AH3586" s="49">
        <f>IFERROR(IF(OR($V3586&lt;&gt;"Ja",VLOOKUP($C3586,Listen!$A$2:$F$45,5,0)="Nein",D3586&lt;IF(C3586="LNG Anbindungsanlagen gemäß separater Festlegung",2022,2023)),$AC3586,$AA3586),0)</f>
        <v>0</v>
      </c>
      <c r="AI3586" s="49">
        <f>IFERROR(IF(OR($W3586&lt;&gt;"Ja",VLOOKUP($C3586,Listen!$A$2:$F$45,6,0)="Nein"),$AC3586,$AB3586),0)</f>
        <v>0</v>
      </c>
      <c r="AJ3586" s="49">
        <f>IFERROR(IF(OR($W3586&lt;&gt;"Ja",VLOOKUP($C3586,Listen!$A$2:$F$45,6,0)="Nein"),$AC3586,$AB3586),0)</f>
        <v>0</v>
      </c>
      <c r="AK3586" s="49">
        <f>IFERROR(IF(OR($W3586&lt;&gt;"Ja",VLOOKUP($C3586,Listen!$A$2:$F$45,6,0)="Nein"),$AC3586,$AB3586),0)</f>
        <v>0</v>
      </c>
      <c r="AL3586" s="51">
        <f t="shared" si="1161"/>
        <v>0</v>
      </c>
      <c r="AM3586" s="296">
        <f>IFERROR(IF(VLOOKUP($C3586,Listen!$A$2:$F$45,6,0)="Ja",MAX(BC3586:BD3586),D_SAV!$BC3586),0)</f>
        <v>0</v>
      </c>
      <c r="AN3586" s="51">
        <f t="shared" si="1162"/>
        <v>0</v>
      </c>
      <c r="AP3586" s="304">
        <f t="shared" si="1163"/>
        <v>0</v>
      </c>
      <c r="AQ3586" s="304">
        <f t="shared" si="1164"/>
        <v>0</v>
      </c>
      <c r="AR3586" s="304">
        <f t="shared" si="1165"/>
        <v>0</v>
      </c>
      <c r="AS3586" s="304">
        <f t="shared" si="1166"/>
        <v>0</v>
      </c>
      <c r="AT3586" s="304">
        <f t="shared" si="1167"/>
        <v>0</v>
      </c>
      <c r="AU3586" s="304">
        <f t="shared" si="1168"/>
        <v>0</v>
      </c>
      <c r="AV3586" s="304">
        <f t="shared" si="1169"/>
        <v>0</v>
      </c>
      <c r="AW3586" s="304">
        <f t="shared" si="1170"/>
        <v>0</v>
      </c>
      <c r="AX3586" s="304">
        <f t="shared" si="1171"/>
        <v>0</v>
      </c>
      <c r="AY3586" s="304">
        <f t="shared" si="1172"/>
        <v>0</v>
      </c>
      <c r="AZ3586" s="304">
        <f t="shared" si="1173"/>
        <v>0</v>
      </c>
      <c r="BA3586" s="304">
        <f t="shared" si="1174"/>
        <v>0</v>
      </c>
      <c r="BB3586" s="304">
        <f t="shared" si="1175"/>
        <v>0</v>
      </c>
      <c r="BC3586" s="304">
        <f t="shared" si="1176"/>
        <v>0</v>
      </c>
      <c r="BD3586" s="304">
        <f t="shared" si="1177"/>
        <v>0</v>
      </c>
      <c r="BE3586" s="304">
        <f>IFERROR(IF(VLOOKUP($C3586,Listen!$A$2:$F$45,6,0)="Ja",BB3586-MAX(BC3586:BD3586),BB3586-BC3586),0)</f>
        <v>0</v>
      </c>
    </row>
    <row r="3587" spans="1:57" x14ac:dyDescent="0.25">
      <c r="A3587" s="320" t="str">
        <f>IF(AND(D3587&lt;&gt;0,C3587&lt;&gt;0,E3587&lt;&gt;0),IF(B3587&lt;&gt;0,CONCATENATE(B3587,"-AGr",VLOOKUP(C3587,Listen!$A$2:$D$45,4,FALSE),"-",D3587,"-",E3587,),CONCATENATE("AGr",VLOOKUP(C3587,Listen!$A$2:$D$45,4,FALSE),"-",D3587,"-",E3587)),"keine vollständige ID")</f>
        <v>keine vollständige ID</v>
      </c>
      <c r="B3587" s="301"/>
      <c r="C3587" s="287"/>
      <c r="D3587" s="34"/>
      <c r="E3587" s="306"/>
      <c r="F3587" s="116"/>
      <c r="G3587" s="17"/>
      <c r="H3587" s="17"/>
      <c r="I3587" s="17"/>
      <c r="J3587" s="17"/>
      <c r="K3587" s="17"/>
      <c r="L3587" s="17"/>
      <c r="M3587" s="17"/>
      <c r="N3587" s="17"/>
      <c r="O3587" s="116"/>
      <c r="P3587" s="117">
        <f>IF(D3587&gt;A_Stammdaten!$B$12,0,SUM(G3587,H3587,J3587,L3587:M3587)-SUM(I3587,K3587,N3587:O3587))</f>
        <v>0</v>
      </c>
      <c r="Q3587" s="17"/>
      <c r="R3587" s="17"/>
      <c r="S3587" s="17"/>
      <c r="T3587" s="17"/>
      <c r="U3587" s="62">
        <f t="shared" si="1157"/>
        <v>0</v>
      </c>
      <c r="V3587" s="34"/>
      <c r="W3587" s="34"/>
      <c r="X3587" s="34"/>
      <c r="Y3587" s="34"/>
      <c r="Z3587" s="34"/>
      <c r="AA3587" s="63" t="str">
        <f t="shared" si="1158"/>
        <v>-</v>
      </c>
      <c r="AB3587" s="63" t="str">
        <f t="shared" si="1159"/>
        <v>-</v>
      </c>
      <c r="AC3587" s="63">
        <f>IF(ISBLANK($C3587),0,VLOOKUP($C3587,Listen!$A$2:$C$45,2,FALSE))</f>
        <v>0</v>
      </c>
      <c r="AD3587" s="63">
        <f>IF(ISBLANK($C3587),0,VLOOKUP($C3587,Listen!$A$2:$C$45,3,FALSE))</f>
        <v>0</v>
      </c>
      <c r="AE3587" s="49">
        <f t="shared" si="1160"/>
        <v>0</v>
      </c>
      <c r="AF3587" s="49">
        <f t="shared" si="1160"/>
        <v>0</v>
      </c>
      <c r="AG3587" s="49">
        <f>IFERROR(IF(OR($V3587&lt;&gt;"Ja",VLOOKUP($C3587,Listen!$A$2:$F$45,5,0)="Nein",D3587&lt;IF(C3587="LNG Anbindungsanlagen gemäß separater Festlegung",2022,2023)),$AC3587,$AA3587),0)</f>
        <v>0</v>
      </c>
      <c r="AH3587" s="49">
        <f>IFERROR(IF(OR($V3587&lt;&gt;"Ja",VLOOKUP($C3587,Listen!$A$2:$F$45,5,0)="Nein",D3587&lt;IF(C3587="LNG Anbindungsanlagen gemäß separater Festlegung",2022,2023)),$AC3587,$AA3587),0)</f>
        <v>0</v>
      </c>
      <c r="AI3587" s="49">
        <f>IFERROR(IF(OR($W3587&lt;&gt;"Ja",VLOOKUP($C3587,Listen!$A$2:$F$45,6,0)="Nein"),$AC3587,$AB3587),0)</f>
        <v>0</v>
      </c>
      <c r="AJ3587" s="49">
        <f>IFERROR(IF(OR($W3587&lt;&gt;"Ja",VLOOKUP($C3587,Listen!$A$2:$F$45,6,0)="Nein"),$AC3587,$AB3587),0)</f>
        <v>0</v>
      </c>
      <c r="AK3587" s="49">
        <f>IFERROR(IF(OR($W3587&lt;&gt;"Ja",VLOOKUP($C3587,Listen!$A$2:$F$45,6,0)="Nein"),$AC3587,$AB3587),0)</f>
        <v>0</v>
      </c>
      <c r="AL3587" s="51">
        <f t="shared" si="1161"/>
        <v>0</v>
      </c>
      <c r="AM3587" s="296">
        <f>IFERROR(IF(VLOOKUP($C3587,Listen!$A$2:$F$45,6,0)="Ja",MAX(BC3587:BD3587),D_SAV!$BC3587),0)</f>
        <v>0</v>
      </c>
      <c r="AN3587" s="51">
        <f t="shared" si="1162"/>
        <v>0</v>
      </c>
      <c r="AP3587" s="304">
        <f t="shared" si="1163"/>
        <v>0</v>
      </c>
      <c r="AQ3587" s="304">
        <f t="shared" si="1164"/>
        <v>0</v>
      </c>
      <c r="AR3587" s="304">
        <f t="shared" si="1165"/>
        <v>0</v>
      </c>
      <c r="AS3587" s="304">
        <f t="shared" si="1166"/>
        <v>0</v>
      </c>
      <c r="AT3587" s="304">
        <f t="shared" si="1167"/>
        <v>0</v>
      </c>
      <c r="AU3587" s="304">
        <f t="shared" si="1168"/>
        <v>0</v>
      </c>
      <c r="AV3587" s="304">
        <f t="shared" si="1169"/>
        <v>0</v>
      </c>
      <c r="AW3587" s="304">
        <f t="shared" si="1170"/>
        <v>0</v>
      </c>
      <c r="AX3587" s="304">
        <f t="shared" si="1171"/>
        <v>0</v>
      </c>
      <c r="AY3587" s="304">
        <f t="shared" si="1172"/>
        <v>0</v>
      </c>
      <c r="AZ3587" s="304">
        <f t="shared" si="1173"/>
        <v>0</v>
      </c>
      <c r="BA3587" s="304">
        <f t="shared" si="1174"/>
        <v>0</v>
      </c>
      <c r="BB3587" s="304">
        <f t="shared" si="1175"/>
        <v>0</v>
      </c>
      <c r="BC3587" s="304">
        <f t="shared" si="1176"/>
        <v>0</v>
      </c>
      <c r="BD3587" s="304">
        <f t="shared" si="1177"/>
        <v>0</v>
      </c>
      <c r="BE3587" s="304">
        <f>IFERROR(IF(VLOOKUP($C3587,Listen!$A$2:$F$45,6,0)="Ja",BB3587-MAX(BC3587:BD3587),BB3587-BC3587),0)</f>
        <v>0</v>
      </c>
    </row>
    <row r="3588" spans="1:57" x14ac:dyDescent="0.25">
      <c r="A3588" s="320" t="str">
        <f>IF(AND(D3588&lt;&gt;0,C3588&lt;&gt;0,E3588&lt;&gt;0),IF(B3588&lt;&gt;0,CONCATENATE(B3588,"-AGr",VLOOKUP(C3588,Listen!$A$2:$D$45,4,FALSE),"-",D3588,"-",E3588,),CONCATENATE("AGr",VLOOKUP(C3588,Listen!$A$2:$D$45,4,FALSE),"-",D3588,"-",E3588)),"keine vollständige ID")</f>
        <v>keine vollständige ID</v>
      </c>
      <c r="B3588" s="301"/>
      <c r="C3588" s="287"/>
      <c r="D3588" s="34"/>
      <c r="E3588" s="306"/>
      <c r="F3588" s="116"/>
      <c r="G3588" s="17"/>
      <c r="H3588" s="17"/>
      <c r="I3588" s="17"/>
      <c r="J3588" s="17"/>
      <c r="K3588" s="17"/>
      <c r="L3588" s="17"/>
      <c r="M3588" s="17"/>
      <c r="N3588" s="17"/>
      <c r="O3588" s="116"/>
      <c r="P3588" s="117">
        <f>IF(D3588&gt;A_Stammdaten!$B$12,0,SUM(G3588,H3588,J3588,L3588:M3588)-SUM(I3588,K3588,N3588:O3588))</f>
        <v>0</v>
      </c>
      <c r="Q3588" s="17"/>
      <c r="R3588" s="17"/>
      <c r="S3588" s="17"/>
      <c r="T3588" s="17"/>
      <c r="U3588" s="62">
        <f t="shared" si="1157"/>
        <v>0</v>
      </c>
      <c r="V3588" s="34"/>
      <c r="W3588" s="34"/>
      <c r="X3588" s="34"/>
      <c r="Y3588" s="34"/>
      <c r="Z3588" s="34"/>
      <c r="AA3588" s="63" t="str">
        <f t="shared" si="1158"/>
        <v>-</v>
      </c>
      <c r="AB3588" s="63" t="str">
        <f t="shared" si="1159"/>
        <v>-</v>
      </c>
      <c r="AC3588" s="63">
        <f>IF(ISBLANK($C3588),0,VLOOKUP($C3588,Listen!$A$2:$C$45,2,FALSE))</f>
        <v>0</v>
      </c>
      <c r="AD3588" s="63">
        <f>IF(ISBLANK($C3588),0,VLOOKUP($C3588,Listen!$A$2:$C$45,3,FALSE))</f>
        <v>0</v>
      </c>
      <c r="AE3588" s="49">
        <f t="shared" si="1160"/>
        <v>0</v>
      </c>
      <c r="AF3588" s="49">
        <f t="shared" si="1160"/>
        <v>0</v>
      </c>
      <c r="AG3588" s="49">
        <f>IFERROR(IF(OR($V3588&lt;&gt;"Ja",VLOOKUP($C3588,Listen!$A$2:$F$45,5,0)="Nein",D3588&lt;IF(C3588="LNG Anbindungsanlagen gemäß separater Festlegung",2022,2023)),$AC3588,$AA3588),0)</f>
        <v>0</v>
      </c>
      <c r="AH3588" s="49">
        <f>IFERROR(IF(OR($V3588&lt;&gt;"Ja",VLOOKUP($C3588,Listen!$A$2:$F$45,5,0)="Nein",D3588&lt;IF(C3588="LNG Anbindungsanlagen gemäß separater Festlegung",2022,2023)),$AC3588,$AA3588),0)</f>
        <v>0</v>
      </c>
      <c r="AI3588" s="49">
        <f>IFERROR(IF(OR($W3588&lt;&gt;"Ja",VLOOKUP($C3588,Listen!$A$2:$F$45,6,0)="Nein"),$AC3588,$AB3588),0)</f>
        <v>0</v>
      </c>
      <c r="AJ3588" s="49">
        <f>IFERROR(IF(OR($W3588&lt;&gt;"Ja",VLOOKUP($C3588,Listen!$A$2:$F$45,6,0)="Nein"),$AC3588,$AB3588),0)</f>
        <v>0</v>
      </c>
      <c r="AK3588" s="49">
        <f>IFERROR(IF(OR($W3588&lt;&gt;"Ja",VLOOKUP($C3588,Listen!$A$2:$F$45,6,0)="Nein"),$AC3588,$AB3588),0)</f>
        <v>0</v>
      </c>
      <c r="AL3588" s="51">
        <f t="shared" si="1161"/>
        <v>0</v>
      </c>
      <c r="AM3588" s="296">
        <f>IFERROR(IF(VLOOKUP($C3588,Listen!$A$2:$F$45,6,0)="Ja",MAX(BC3588:BD3588),D_SAV!$BC3588),0)</f>
        <v>0</v>
      </c>
      <c r="AN3588" s="51">
        <f t="shared" si="1162"/>
        <v>0</v>
      </c>
      <c r="AP3588" s="304">
        <f t="shared" si="1163"/>
        <v>0</v>
      </c>
      <c r="AQ3588" s="304">
        <f t="shared" si="1164"/>
        <v>0</v>
      </c>
      <c r="AR3588" s="304">
        <f t="shared" si="1165"/>
        <v>0</v>
      </c>
      <c r="AS3588" s="304">
        <f t="shared" si="1166"/>
        <v>0</v>
      </c>
      <c r="AT3588" s="304">
        <f t="shared" si="1167"/>
        <v>0</v>
      </c>
      <c r="AU3588" s="304">
        <f t="shared" si="1168"/>
        <v>0</v>
      </c>
      <c r="AV3588" s="304">
        <f t="shared" si="1169"/>
        <v>0</v>
      </c>
      <c r="AW3588" s="304">
        <f t="shared" si="1170"/>
        <v>0</v>
      </c>
      <c r="AX3588" s="304">
        <f t="shared" si="1171"/>
        <v>0</v>
      </c>
      <c r="AY3588" s="304">
        <f t="shared" si="1172"/>
        <v>0</v>
      </c>
      <c r="AZ3588" s="304">
        <f t="shared" si="1173"/>
        <v>0</v>
      </c>
      <c r="BA3588" s="304">
        <f t="shared" si="1174"/>
        <v>0</v>
      </c>
      <c r="BB3588" s="304">
        <f t="shared" si="1175"/>
        <v>0</v>
      </c>
      <c r="BC3588" s="304">
        <f t="shared" si="1176"/>
        <v>0</v>
      </c>
      <c r="BD3588" s="304">
        <f t="shared" si="1177"/>
        <v>0</v>
      </c>
      <c r="BE3588" s="304">
        <f>IFERROR(IF(VLOOKUP($C3588,Listen!$A$2:$F$45,6,0)="Ja",BB3588-MAX(BC3588:BD3588),BB3588-BC3588),0)</f>
        <v>0</v>
      </c>
    </row>
    <row r="3589" spans="1:57" x14ac:dyDescent="0.25">
      <c r="A3589" s="320" t="str">
        <f>IF(AND(D3589&lt;&gt;0,C3589&lt;&gt;0,E3589&lt;&gt;0),IF(B3589&lt;&gt;0,CONCATENATE(B3589,"-AGr",VLOOKUP(C3589,Listen!$A$2:$D$45,4,FALSE),"-",D3589,"-",E3589,),CONCATENATE("AGr",VLOOKUP(C3589,Listen!$A$2:$D$45,4,FALSE),"-",D3589,"-",E3589)),"keine vollständige ID")</f>
        <v>keine vollständige ID</v>
      </c>
      <c r="B3589" s="301"/>
      <c r="C3589" s="287"/>
      <c r="D3589" s="34"/>
      <c r="E3589" s="306"/>
      <c r="F3589" s="116"/>
      <c r="G3589" s="17"/>
      <c r="H3589" s="17"/>
      <c r="I3589" s="17"/>
      <c r="J3589" s="17"/>
      <c r="K3589" s="17"/>
      <c r="L3589" s="17"/>
      <c r="M3589" s="17"/>
      <c r="N3589" s="17"/>
      <c r="O3589" s="116"/>
      <c r="P3589" s="117">
        <f>IF(D3589&gt;A_Stammdaten!$B$12,0,SUM(G3589,H3589,J3589,L3589:M3589)-SUM(I3589,K3589,N3589:O3589))</f>
        <v>0</v>
      </c>
      <c r="Q3589" s="17"/>
      <c r="R3589" s="17"/>
      <c r="S3589" s="17"/>
      <c r="T3589" s="17"/>
      <c r="U3589" s="62">
        <f t="shared" si="1157"/>
        <v>0</v>
      </c>
      <c r="V3589" s="34"/>
      <c r="W3589" s="34"/>
      <c r="X3589" s="34"/>
      <c r="Y3589" s="34"/>
      <c r="Z3589" s="34"/>
      <c r="AA3589" s="63" t="str">
        <f t="shared" si="1158"/>
        <v>-</v>
      </c>
      <c r="AB3589" s="63" t="str">
        <f t="shared" si="1159"/>
        <v>-</v>
      </c>
      <c r="AC3589" s="63">
        <f>IF(ISBLANK($C3589),0,VLOOKUP($C3589,Listen!$A$2:$C$45,2,FALSE))</f>
        <v>0</v>
      </c>
      <c r="AD3589" s="63">
        <f>IF(ISBLANK($C3589),0,VLOOKUP($C3589,Listen!$A$2:$C$45,3,FALSE))</f>
        <v>0</v>
      </c>
      <c r="AE3589" s="49">
        <f t="shared" si="1160"/>
        <v>0</v>
      </c>
      <c r="AF3589" s="49">
        <f t="shared" si="1160"/>
        <v>0</v>
      </c>
      <c r="AG3589" s="49">
        <f>IFERROR(IF(OR($V3589&lt;&gt;"Ja",VLOOKUP($C3589,Listen!$A$2:$F$45,5,0)="Nein",D3589&lt;IF(C3589="LNG Anbindungsanlagen gemäß separater Festlegung",2022,2023)),$AC3589,$AA3589),0)</f>
        <v>0</v>
      </c>
      <c r="AH3589" s="49">
        <f>IFERROR(IF(OR($V3589&lt;&gt;"Ja",VLOOKUP($C3589,Listen!$A$2:$F$45,5,0)="Nein",D3589&lt;IF(C3589="LNG Anbindungsanlagen gemäß separater Festlegung",2022,2023)),$AC3589,$AA3589),0)</f>
        <v>0</v>
      </c>
      <c r="AI3589" s="49">
        <f>IFERROR(IF(OR($W3589&lt;&gt;"Ja",VLOOKUP($C3589,Listen!$A$2:$F$45,6,0)="Nein"),$AC3589,$AB3589),0)</f>
        <v>0</v>
      </c>
      <c r="AJ3589" s="49">
        <f>IFERROR(IF(OR($W3589&lt;&gt;"Ja",VLOOKUP($C3589,Listen!$A$2:$F$45,6,0)="Nein"),$AC3589,$AB3589),0)</f>
        <v>0</v>
      </c>
      <c r="AK3589" s="49">
        <f>IFERROR(IF(OR($W3589&lt;&gt;"Ja",VLOOKUP($C3589,Listen!$A$2:$F$45,6,0)="Nein"),$AC3589,$AB3589),0)</f>
        <v>0</v>
      </c>
      <c r="AL3589" s="51">
        <f t="shared" si="1161"/>
        <v>0</v>
      </c>
      <c r="AM3589" s="296">
        <f>IFERROR(IF(VLOOKUP($C3589,Listen!$A$2:$F$45,6,0)="Ja",MAX(BC3589:BD3589),D_SAV!$BC3589),0)</f>
        <v>0</v>
      </c>
      <c r="AN3589" s="51">
        <f t="shared" si="1162"/>
        <v>0</v>
      </c>
      <c r="AP3589" s="304">
        <f t="shared" si="1163"/>
        <v>0</v>
      </c>
      <c r="AQ3589" s="304">
        <f t="shared" si="1164"/>
        <v>0</v>
      </c>
      <c r="AR3589" s="304">
        <f t="shared" si="1165"/>
        <v>0</v>
      </c>
      <c r="AS3589" s="304">
        <f t="shared" si="1166"/>
        <v>0</v>
      </c>
      <c r="AT3589" s="304">
        <f t="shared" si="1167"/>
        <v>0</v>
      </c>
      <c r="AU3589" s="304">
        <f t="shared" si="1168"/>
        <v>0</v>
      </c>
      <c r="AV3589" s="304">
        <f t="shared" si="1169"/>
        <v>0</v>
      </c>
      <c r="AW3589" s="304">
        <f t="shared" si="1170"/>
        <v>0</v>
      </c>
      <c r="AX3589" s="304">
        <f t="shared" si="1171"/>
        <v>0</v>
      </c>
      <c r="AY3589" s="304">
        <f t="shared" si="1172"/>
        <v>0</v>
      </c>
      <c r="AZ3589" s="304">
        <f t="shared" si="1173"/>
        <v>0</v>
      </c>
      <c r="BA3589" s="304">
        <f t="shared" si="1174"/>
        <v>0</v>
      </c>
      <c r="BB3589" s="304">
        <f t="shared" si="1175"/>
        <v>0</v>
      </c>
      <c r="BC3589" s="304">
        <f t="shared" si="1176"/>
        <v>0</v>
      </c>
      <c r="BD3589" s="304">
        <f t="shared" si="1177"/>
        <v>0</v>
      </c>
      <c r="BE3589" s="304">
        <f>IFERROR(IF(VLOOKUP($C3589,Listen!$A$2:$F$45,6,0)="Ja",BB3589-MAX(BC3589:BD3589),BB3589-BC3589),0)</f>
        <v>0</v>
      </c>
    </row>
    <row r="3590" spans="1:57" x14ac:dyDescent="0.25">
      <c r="A3590" s="320" t="str">
        <f>IF(AND(D3590&lt;&gt;0,C3590&lt;&gt;0,E3590&lt;&gt;0),IF(B3590&lt;&gt;0,CONCATENATE(B3590,"-AGr",VLOOKUP(C3590,Listen!$A$2:$D$45,4,FALSE),"-",D3590,"-",E3590,),CONCATENATE("AGr",VLOOKUP(C3590,Listen!$A$2:$D$45,4,FALSE),"-",D3590,"-",E3590)),"keine vollständige ID")</f>
        <v>keine vollständige ID</v>
      </c>
      <c r="B3590" s="301"/>
      <c r="C3590" s="287"/>
      <c r="D3590" s="34"/>
      <c r="E3590" s="306"/>
      <c r="F3590" s="116"/>
      <c r="G3590" s="17"/>
      <c r="H3590" s="17"/>
      <c r="I3590" s="17"/>
      <c r="J3590" s="17"/>
      <c r="K3590" s="17"/>
      <c r="L3590" s="17"/>
      <c r="M3590" s="17"/>
      <c r="N3590" s="17"/>
      <c r="O3590" s="116"/>
      <c r="P3590" s="117">
        <f>IF(D3590&gt;A_Stammdaten!$B$12,0,SUM(G3590,H3590,J3590,L3590:M3590)-SUM(I3590,K3590,N3590:O3590))</f>
        <v>0</v>
      </c>
      <c r="Q3590" s="17"/>
      <c r="R3590" s="17"/>
      <c r="S3590" s="17"/>
      <c r="T3590" s="17"/>
      <c r="U3590" s="62">
        <f t="shared" ref="U3590:U3653" si="1178">P3590-SUM(Q3590:T3590)</f>
        <v>0</v>
      </c>
      <c r="V3590" s="34"/>
      <c r="W3590" s="34"/>
      <c r="X3590" s="34"/>
      <c r="Y3590" s="34"/>
      <c r="Z3590" s="34"/>
      <c r="AA3590" s="63" t="str">
        <f t="shared" ref="AA3590:AA3653" si="1179">IF($V3590="Ja",MIN(2044-$D3590+1,AC3590),"-")</f>
        <v>-</v>
      </c>
      <c r="AB3590" s="63" t="str">
        <f t="shared" ref="AB3590:AB3653" si="1180">IF($Z3590="","-",MIN($Z3590-$D3590+1,AC3590))</f>
        <v>-</v>
      </c>
      <c r="AC3590" s="63">
        <f>IF(ISBLANK($C3590),0,VLOOKUP($C3590,Listen!$A$2:$C$45,2,FALSE))</f>
        <v>0</v>
      </c>
      <c r="AD3590" s="63">
        <f>IF(ISBLANK($C3590),0,VLOOKUP($C3590,Listen!$A$2:$C$45,3,FALSE))</f>
        <v>0</v>
      </c>
      <c r="AE3590" s="49">
        <f t="shared" ref="AE3590:AF3653" si="1181">IFERROR($AC3590,0)</f>
        <v>0</v>
      </c>
      <c r="AF3590" s="49">
        <f t="shared" si="1181"/>
        <v>0</v>
      </c>
      <c r="AG3590" s="49">
        <f>IFERROR(IF(OR($V3590&lt;&gt;"Ja",VLOOKUP($C3590,Listen!$A$2:$F$45,5,0)="Nein",D3590&lt;IF(C3590="LNG Anbindungsanlagen gemäß separater Festlegung",2022,2023)),$AC3590,$AA3590),0)</f>
        <v>0</v>
      </c>
      <c r="AH3590" s="49">
        <f>IFERROR(IF(OR($V3590&lt;&gt;"Ja",VLOOKUP($C3590,Listen!$A$2:$F$45,5,0)="Nein",D3590&lt;IF(C3590="LNG Anbindungsanlagen gemäß separater Festlegung",2022,2023)),$AC3590,$AA3590),0)</f>
        <v>0</v>
      </c>
      <c r="AI3590" s="49">
        <f>IFERROR(IF(OR($W3590&lt;&gt;"Ja",VLOOKUP($C3590,Listen!$A$2:$F$45,6,0)="Nein"),$AC3590,$AB3590),0)</f>
        <v>0</v>
      </c>
      <c r="AJ3590" s="49">
        <f>IFERROR(IF(OR($W3590&lt;&gt;"Ja",VLOOKUP($C3590,Listen!$A$2:$F$45,6,0)="Nein"),$AC3590,$AB3590),0)</f>
        <v>0</v>
      </c>
      <c r="AK3590" s="49">
        <f>IFERROR(IF(OR($W3590&lt;&gt;"Ja",VLOOKUP($C3590,Listen!$A$2:$F$45,6,0)="Nein"),$AC3590,$AB3590),0)</f>
        <v>0</v>
      </c>
      <c r="AL3590" s="51">
        <f t="shared" ref="AL3590:AL3653" si="1182">BB3590</f>
        <v>0</v>
      </c>
      <c r="AM3590" s="296">
        <f>IFERROR(IF(VLOOKUP($C3590,Listen!$A$2:$F$45,6,0)="Ja",MAX(BC3590:BD3590),D_SAV!$BC3590),0)</f>
        <v>0</v>
      </c>
      <c r="AN3590" s="51">
        <f t="shared" ref="AN3590:AN3653" si="1183">BE3590</f>
        <v>0</v>
      </c>
      <c r="AP3590" s="304">
        <f t="shared" ref="AP3590:AP3653" si="1184">AO3590+IF($D3590=AP$3,$U3590,0)</f>
        <v>0</v>
      </c>
      <c r="AQ3590" s="304">
        <f t="shared" ref="AQ3590:AQ3653" si="1185">IF(AP3590=0,0,IF($AE3590-(AP$3-$D3590)&lt;=0,AP3590,AP3590/($AE3590-(AP$3-$D3590))))</f>
        <v>0</v>
      </c>
      <c r="AR3590" s="304">
        <f t="shared" ref="AR3590:AR3653" si="1186">AP3590-AQ3590</f>
        <v>0</v>
      </c>
      <c r="AS3590" s="304">
        <f t="shared" ref="AS3590:AS3653" si="1187">AR3590+IF($D3590=AS$3,$U3590,0)</f>
        <v>0</v>
      </c>
      <c r="AT3590" s="304">
        <f t="shared" ref="AT3590:AT3653" si="1188">IF(AS3590=0,0,IF($AF3590-(AS$3-$D3590)&lt;=0,AS3590,AS3590/($AF3590-(AS$3-$D3590))))</f>
        <v>0</v>
      </c>
      <c r="AU3590" s="304">
        <f t="shared" ref="AU3590:AU3653" si="1189">AS3590-AT3590</f>
        <v>0</v>
      </c>
      <c r="AV3590" s="304">
        <f t="shared" ref="AV3590:AV3653" si="1190">AU3590+IF($D3590=AV$3,$U3590,0)</f>
        <v>0</v>
      </c>
      <c r="AW3590" s="304">
        <f t="shared" ref="AW3590:AW3653" si="1191">IF(AV3590=0,0,IF($AG3590-(AV$3-$D3590)&lt;=0,AV3590,AV3590/($AG3590-(AV$3-$D3590))))</f>
        <v>0</v>
      </c>
      <c r="AX3590" s="304">
        <f t="shared" ref="AX3590:AX3653" si="1192">AV3590-AW3590</f>
        <v>0</v>
      </c>
      <c r="AY3590" s="304">
        <f t="shared" ref="AY3590:AY3653" si="1193">AX3590+IF($D3590=AY$3,$U3590,0)</f>
        <v>0</v>
      </c>
      <c r="AZ3590" s="304">
        <f t="shared" ref="AZ3590:AZ3653" si="1194">IF(AY3590=0,0,IF($AH3590-(AY$3-$D3590)&lt;=0,AY3590,AY3590/($AH3590-(AY$3-$D3590))))</f>
        <v>0</v>
      </c>
      <c r="BA3590" s="304">
        <f t="shared" ref="BA3590:BA3653" si="1195">AY3590-AZ3590</f>
        <v>0</v>
      </c>
      <c r="BB3590" s="304">
        <f t="shared" ref="BB3590:BB3653" si="1196">BA3590+IF($D3590=BB$3,$U3590,0)</f>
        <v>0</v>
      </c>
      <c r="BC3590" s="304">
        <f t="shared" ref="BC3590:BC3653" si="1197">IF(BB3590=0,0,IF($AI3590-(BB$3-$D3590)&lt;=0,BB3590,BB3590/($AI3590-(BB$3-$D3590))))</f>
        <v>0</v>
      </c>
      <c r="BD3590" s="304">
        <f t="shared" ref="BD3590:BD3653" si="1198">BB3590*Y3590/100</f>
        <v>0</v>
      </c>
      <c r="BE3590" s="304">
        <f>IFERROR(IF(VLOOKUP($C3590,Listen!$A$2:$F$45,6,0)="Ja",BB3590-MAX(BC3590:BD3590),BB3590-BC3590),0)</f>
        <v>0</v>
      </c>
    </row>
    <row r="3591" spans="1:57" x14ac:dyDescent="0.25">
      <c r="A3591" s="320" t="str">
        <f>IF(AND(D3591&lt;&gt;0,C3591&lt;&gt;0,E3591&lt;&gt;0),IF(B3591&lt;&gt;0,CONCATENATE(B3591,"-AGr",VLOOKUP(C3591,Listen!$A$2:$D$45,4,FALSE),"-",D3591,"-",E3591,),CONCATENATE("AGr",VLOOKUP(C3591,Listen!$A$2:$D$45,4,FALSE),"-",D3591,"-",E3591)),"keine vollständige ID")</f>
        <v>keine vollständige ID</v>
      </c>
      <c r="B3591" s="301"/>
      <c r="C3591" s="287"/>
      <c r="D3591" s="34"/>
      <c r="E3591" s="306"/>
      <c r="F3591" s="116"/>
      <c r="G3591" s="17"/>
      <c r="H3591" s="17"/>
      <c r="I3591" s="17"/>
      <c r="J3591" s="17"/>
      <c r="K3591" s="17"/>
      <c r="L3591" s="17"/>
      <c r="M3591" s="17"/>
      <c r="N3591" s="17"/>
      <c r="O3591" s="116"/>
      <c r="P3591" s="117">
        <f>IF(D3591&gt;A_Stammdaten!$B$12,0,SUM(G3591,H3591,J3591,L3591:M3591)-SUM(I3591,K3591,N3591:O3591))</f>
        <v>0</v>
      </c>
      <c r="Q3591" s="17"/>
      <c r="R3591" s="17"/>
      <c r="S3591" s="17"/>
      <c r="T3591" s="17"/>
      <c r="U3591" s="62">
        <f t="shared" si="1178"/>
        <v>0</v>
      </c>
      <c r="V3591" s="34"/>
      <c r="W3591" s="34"/>
      <c r="X3591" s="34"/>
      <c r="Y3591" s="34"/>
      <c r="Z3591" s="34"/>
      <c r="AA3591" s="63" t="str">
        <f t="shared" si="1179"/>
        <v>-</v>
      </c>
      <c r="AB3591" s="63" t="str">
        <f t="shared" si="1180"/>
        <v>-</v>
      </c>
      <c r="AC3591" s="63">
        <f>IF(ISBLANK($C3591),0,VLOOKUP($C3591,Listen!$A$2:$C$45,2,FALSE))</f>
        <v>0</v>
      </c>
      <c r="AD3591" s="63">
        <f>IF(ISBLANK($C3591),0,VLOOKUP($C3591,Listen!$A$2:$C$45,3,FALSE))</f>
        <v>0</v>
      </c>
      <c r="AE3591" s="49">
        <f t="shared" si="1181"/>
        <v>0</v>
      </c>
      <c r="AF3591" s="49">
        <f t="shared" si="1181"/>
        <v>0</v>
      </c>
      <c r="AG3591" s="49">
        <f>IFERROR(IF(OR($V3591&lt;&gt;"Ja",VLOOKUP($C3591,Listen!$A$2:$F$45,5,0)="Nein",D3591&lt;IF(C3591="LNG Anbindungsanlagen gemäß separater Festlegung",2022,2023)),$AC3591,$AA3591),0)</f>
        <v>0</v>
      </c>
      <c r="AH3591" s="49">
        <f>IFERROR(IF(OR($V3591&lt;&gt;"Ja",VLOOKUP($C3591,Listen!$A$2:$F$45,5,0)="Nein",D3591&lt;IF(C3591="LNG Anbindungsanlagen gemäß separater Festlegung",2022,2023)),$AC3591,$AA3591),0)</f>
        <v>0</v>
      </c>
      <c r="AI3591" s="49">
        <f>IFERROR(IF(OR($W3591&lt;&gt;"Ja",VLOOKUP($C3591,Listen!$A$2:$F$45,6,0)="Nein"),$AC3591,$AB3591),0)</f>
        <v>0</v>
      </c>
      <c r="AJ3591" s="49">
        <f>IFERROR(IF(OR($W3591&lt;&gt;"Ja",VLOOKUP($C3591,Listen!$A$2:$F$45,6,0)="Nein"),$AC3591,$AB3591),0)</f>
        <v>0</v>
      </c>
      <c r="AK3591" s="49">
        <f>IFERROR(IF(OR($W3591&lt;&gt;"Ja",VLOOKUP($C3591,Listen!$A$2:$F$45,6,0)="Nein"),$AC3591,$AB3591),0)</f>
        <v>0</v>
      </c>
      <c r="AL3591" s="51">
        <f t="shared" si="1182"/>
        <v>0</v>
      </c>
      <c r="AM3591" s="296">
        <f>IFERROR(IF(VLOOKUP($C3591,Listen!$A$2:$F$45,6,0)="Ja",MAX(BC3591:BD3591),D_SAV!$BC3591),0)</f>
        <v>0</v>
      </c>
      <c r="AN3591" s="51">
        <f t="shared" si="1183"/>
        <v>0</v>
      </c>
      <c r="AP3591" s="304">
        <f t="shared" si="1184"/>
        <v>0</v>
      </c>
      <c r="AQ3591" s="304">
        <f t="shared" si="1185"/>
        <v>0</v>
      </c>
      <c r="AR3591" s="304">
        <f t="shared" si="1186"/>
        <v>0</v>
      </c>
      <c r="AS3591" s="304">
        <f t="shared" si="1187"/>
        <v>0</v>
      </c>
      <c r="AT3591" s="304">
        <f t="shared" si="1188"/>
        <v>0</v>
      </c>
      <c r="AU3591" s="304">
        <f t="shared" si="1189"/>
        <v>0</v>
      </c>
      <c r="AV3591" s="304">
        <f t="shared" si="1190"/>
        <v>0</v>
      </c>
      <c r="AW3591" s="304">
        <f t="shared" si="1191"/>
        <v>0</v>
      </c>
      <c r="AX3591" s="304">
        <f t="shared" si="1192"/>
        <v>0</v>
      </c>
      <c r="AY3591" s="304">
        <f t="shared" si="1193"/>
        <v>0</v>
      </c>
      <c r="AZ3591" s="304">
        <f t="shared" si="1194"/>
        <v>0</v>
      </c>
      <c r="BA3591" s="304">
        <f t="shared" si="1195"/>
        <v>0</v>
      </c>
      <c r="BB3591" s="304">
        <f t="shared" si="1196"/>
        <v>0</v>
      </c>
      <c r="BC3591" s="304">
        <f t="shared" si="1197"/>
        <v>0</v>
      </c>
      <c r="BD3591" s="304">
        <f t="shared" si="1198"/>
        <v>0</v>
      </c>
      <c r="BE3591" s="304">
        <f>IFERROR(IF(VLOOKUP($C3591,Listen!$A$2:$F$45,6,0)="Ja",BB3591-MAX(BC3591:BD3591),BB3591-BC3591),0)</f>
        <v>0</v>
      </c>
    </row>
    <row r="3592" spans="1:57" x14ac:dyDescent="0.25">
      <c r="A3592" s="320" t="str">
        <f>IF(AND(D3592&lt;&gt;0,C3592&lt;&gt;0,E3592&lt;&gt;0),IF(B3592&lt;&gt;0,CONCATENATE(B3592,"-AGr",VLOOKUP(C3592,Listen!$A$2:$D$45,4,FALSE),"-",D3592,"-",E3592,),CONCATENATE("AGr",VLOOKUP(C3592,Listen!$A$2:$D$45,4,FALSE),"-",D3592,"-",E3592)),"keine vollständige ID")</f>
        <v>keine vollständige ID</v>
      </c>
      <c r="B3592" s="301"/>
      <c r="C3592" s="287"/>
      <c r="D3592" s="34"/>
      <c r="E3592" s="306"/>
      <c r="F3592" s="116"/>
      <c r="G3592" s="17"/>
      <c r="H3592" s="17"/>
      <c r="I3592" s="17"/>
      <c r="J3592" s="17"/>
      <c r="K3592" s="17"/>
      <c r="L3592" s="17"/>
      <c r="M3592" s="17"/>
      <c r="N3592" s="17"/>
      <c r="O3592" s="116"/>
      <c r="P3592" s="117">
        <f>IF(D3592&gt;A_Stammdaten!$B$12,0,SUM(G3592,H3592,J3592,L3592:M3592)-SUM(I3592,K3592,N3592:O3592))</f>
        <v>0</v>
      </c>
      <c r="Q3592" s="17"/>
      <c r="R3592" s="17"/>
      <c r="S3592" s="17"/>
      <c r="T3592" s="17"/>
      <c r="U3592" s="62">
        <f t="shared" si="1178"/>
        <v>0</v>
      </c>
      <c r="V3592" s="34"/>
      <c r="W3592" s="34"/>
      <c r="X3592" s="34"/>
      <c r="Y3592" s="34"/>
      <c r="Z3592" s="34"/>
      <c r="AA3592" s="63" t="str">
        <f t="shared" si="1179"/>
        <v>-</v>
      </c>
      <c r="AB3592" s="63" t="str">
        <f t="shared" si="1180"/>
        <v>-</v>
      </c>
      <c r="AC3592" s="63">
        <f>IF(ISBLANK($C3592),0,VLOOKUP($C3592,Listen!$A$2:$C$45,2,FALSE))</f>
        <v>0</v>
      </c>
      <c r="AD3592" s="63">
        <f>IF(ISBLANK($C3592),0,VLOOKUP($C3592,Listen!$A$2:$C$45,3,FALSE))</f>
        <v>0</v>
      </c>
      <c r="AE3592" s="49">
        <f t="shared" si="1181"/>
        <v>0</v>
      </c>
      <c r="AF3592" s="49">
        <f t="shared" si="1181"/>
        <v>0</v>
      </c>
      <c r="AG3592" s="49">
        <f>IFERROR(IF(OR($V3592&lt;&gt;"Ja",VLOOKUP($C3592,Listen!$A$2:$F$45,5,0)="Nein",D3592&lt;IF(C3592="LNG Anbindungsanlagen gemäß separater Festlegung",2022,2023)),$AC3592,$AA3592),0)</f>
        <v>0</v>
      </c>
      <c r="AH3592" s="49">
        <f>IFERROR(IF(OR($V3592&lt;&gt;"Ja",VLOOKUP($C3592,Listen!$A$2:$F$45,5,0)="Nein",D3592&lt;IF(C3592="LNG Anbindungsanlagen gemäß separater Festlegung",2022,2023)),$AC3592,$AA3592),0)</f>
        <v>0</v>
      </c>
      <c r="AI3592" s="49">
        <f>IFERROR(IF(OR($W3592&lt;&gt;"Ja",VLOOKUP($C3592,Listen!$A$2:$F$45,6,0)="Nein"),$AC3592,$AB3592),0)</f>
        <v>0</v>
      </c>
      <c r="AJ3592" s="49">
        <f>IFERROR(IF(OR($W3592&lt;&gt;"Ja",VLOOKUP($C3592,Listen!$A$2:$F$45,6,0)="Nein"),$AC3592,$AB3592),0)</f>
        <v>0</v>
      </c>
      <c r="AK3592" s="49">
        <f>IFERROR(IF(OR($W3592&lt;&gt;"Ja",VLOOKUP($C3592,Listen!$A$2:$F$45,6,0)="Nein"),$AC3592,$AB3592),0)</f>
        <v>0</v>
      </c>
      <c r="AL3592" s="51">
        <f t="shared" si="1182"/>
        <v>0</v>
      </c>
      <c r="AM3592" s="296">
        <f>IFERROR(IF(VLOOKUP($C3592,Listen!$A$2:$F$45,6,0)="Ja",MAX(BC3592:BD3592),D_SAV!$BC3592),0)</f>
        <v>0</v>
      </c>
      <c r="AN3592" s="51">
        <f t="shared" si="1183"/>
        <v>0</v>
      </c>
      <c r="AP3592" s="304">
        <f t="shared" si="1184"/>
        <v>0</v>
      </c>
      <c r="AQ3592" s="304">
        <f t="shared" si="1185"/>
        <v>0</v>
      </c>
      <c r="AR3592" s="304">
        <f t="shared" si="1186"/>
        <v>0</v>
      </c>
      <c r="AS3592" s="304">
        <f t="shared" si="1187"/>
        <v>0</v>
      </c>
      <c r="AT3592" s="304">
        <f t="shared" si="1188"/>
        <v>0</v>
      </c>
      <c r="AU3592" s="304">
        <f t="shared" si="1189"/>
        <v>0</v>
      </c>
      <c r="AV3592" s="304">
        <f t="shared" si="1190"/>
        <v>0</v>
      </c>
      <c r="AW3592" s="304">
        <f t="shared" si="1191"/>
        <v>0</v>
      </c>
      <c r="AX3592" s="304">
        <f t="shared" si="1192"/>
        <v>0</v>
      </c>
      <c r="AY3592" s="304">
        <f t="shared" si="1193"/>
        <v>0</v>
      </c>
      <c r="AZ3592" s="304">
        <f t="shared" si="1194"/>
        <v>0</v>
      </c>
      <c r="BA3592" s="304">
        <f t="shared" si="1195"/>
        <v>0</v>
      </c>
      <c r="BB3592" s="304">
        <f t="shared" si="1196"/>
        <v>0</v>
      </c>
      <c r="BC3592" s="304">
        <f t="shared" si="1197"/>
        <v>0</v>
      </c>
      <c r="BD3592" s="304">
        <f t="shared" si="1198"/>
        <v>0</v>
      </c>
      <c r="BE3592" s="304">
        <f>IFERROR(IF(VLOOKUP($C3592,Listen!$A$2:$F$45,6,0)="Ja",BB3592-MAX(BC3592:BD3592),BB3592-BC3592),0)</f>
        <v>0</v>
      </c>
    </row>
    <row r="3593" spans="1:57" x14ac:dyDescent="0.25">
      <c r="A3593" s="320" t="str">
        <f>IF(AND(D3593&lt;&gt;0,C3593&lt;&gt;0,E3593&lt;&gt;0),IF(B3593&lt;&gt;0,CONCATENATE(B3593,"-AGr",VLOOKUP(C3593,Listen!$A$2:$D$45,4,FALSE),"-",D3593,"-",E3593,),CONCATENATE("AGr",VLOOKUP(C3593,Listen!$A$2:$D$45,4,FALSE),"-",D3593,"-",E3593)),"keine vollständige ID")</f>
        <v>keine vollständige ID</v>
      </c>
      <c r="B3593" s="301"/>
      <c r="C3593" s="287"/>
      <c r="D3593" s="34"/>
      <c r="E3593" s="306"/>
      <c r="F3593" s="116"/>
      <c r="G3593" s="17"/>
      <c r="H3593" s="17"/>
      <c r="I3593" s="17"/>
      <c r="J3593" s="17"/>
      <c r="K3593" s="17"/>
      <c r="L3593" s="17"/>
      <c r="M3593" s="17"/>
      <c r="N3593" s="17"/>
      <c r="O3593" s="116"/>
      <c r="P3593" s="117">
        <f>IF(D3593&gt;A_Stammdaten!$B$12,0,SUM(G3593,H3593,J3593,L3593:M3593)-SUM(I3593,K3593,N3593:O3593))</f>
        <v>0</v>
      </c>
      <c r="Q3593" s="17"/>
      <c r="R3593" s="17"/>
      <c r="S3593" s="17"/>
      <c r="T3593" s="17"/>
      <c r="U3593" s="62">
        <f t="shared" si="1178"/>
        <v>0</v>
      </c>
      <c r="V3593" s="34"/>
      <c r="W3593" s="34"/>
      <c r="X3593" s="34"/>
      <c r="Y3593" s="34"/>
      <c r="Z3593" s="34"/>
      <c r="AA3593" s="63" t="str">
        <f t="shared" si="1179"/>
        <v>-</v>
      </c>
      <c r="AB3593" s="63" t="str">
        <f t="shared" si="1180"/>
        <v>-</v>
      </c>
      <c r="AC3593" s="63">
        <f>IF(ISBLANK($C3593),0,VLOOKUP($C3593,Listen!$A$2:$C$45,2,FALSE))</f>
        <v>0</v>
      </c>
      <c r="AD3593" s="63">
        <f>IF(ISBLANK($C3593),0,VLOOKUP($C3593,Listen!$A$2:$C$45,3,FALSE))</f>
        <v>0</v>
      </c>
      <c r="AE3593" s="49">
        <f t="shared" si="1181"/>
        <v>0</v>
      </c>
      <c r="AF3593" s="49">
        <f t="shared" si="1181"/>
        <v>0</v>
      </c>
      <c r="AG3593" s="49">
        <f>IFERROR(IF(OR($V3593&lt;&gt;"Ja",VLOOKUP($C3593,Listen!$A$2:$F$45,5,0)="Nein",D3593&lt;IF(C3593="LNG Anbindungsanlagen gemäß separater Festlegung",2022,2023)),$AC3593,$AA3593),0)</f>
        <v>0</v>
      </c>
      <c r="AH3593" s="49">
        <f>IFERROR(IF(OR($V3593&lt;&gt;"Ja",VLOOKUP($C3593,Listen!$A$2:$F$45,5,0)="Nein",D3593&lt;IF(C3593="LNG Anbindungsanlagen gemäß separater Festlegung",2022,2023)),$AC3593,$AA3593),0)</f>
        <v>0</v>
      </c>
      <c r="AI3593" s="49">
        <f>IFERROR(IF(OR($W3593&lt;&gt;"Ja",VLOOKUP($C3593,Listen!$A$2:$F$45,6,0)="Nein"),$AC3593,$AB3593),0)</f>
        <v>0</v>
      </c>
      <c r="AJ3593" s="49">
        <f>IFERROR(IF(OR($W3593&lt;&gt;"Ja",VLOOKUP($C3593,Listen!$A$2:$F$45,6,0)="Nein"),$AC3593,$AB3593),0)</f>
        <v>0</v>
      </c>
      <c r="AK3593" s="49">
        <f>IFERROR(IF(OR($W3593&lt;&gt;"Ja",VLOOKUP($C3593,Listen!$A$2:$F$45,6,0)="Nein"),$AC3593,$AB3593),0)</f>
        <v>0</v>
      </c>
      <c r="AL3593" s="51">
        <f t="shared" si="1182"/>
        <v>0</v>
      </c>
      <c r="AM3593" s="296">
        <f>IFERROR(IF(VLOOKUP($C3593,Listen!$A$2:$F$45,6,0)="Ja",MAX(BC3593:BD3593),D_SAV!$BC3593),0)</f>
        <v>0</v>
      </c>
      <c r="AN3593" s="51">
        <f t="shared" si="1183"/>
        <v>0</v>
      </c>
      <c r="AP3593" s="304">
        <f t="shared" si="1184"/>
        <v>0</v>
      </c>
      <c r="AQ3593" s="304">
        <f t="shared" si="1185"/>
        <v>0</v>
      </c>
      <c r="AR3593" s="304">
        <f t="shared" si="1186"/>
        <v>0</v>
      </c>
      <c r="AS3593" s="304">
        <f t="shared" si="1187"/>
        <v>0</v>
      </c>
      <c r="AT3593" s="304">
        <f t="shared" si="1188"/>
        <v>0</v>
      </c>
      <c r="AU3593" s="304">
        <f t="shared" si="1189"/>
        <v>0</v>
      </c>
      <c r="AV3593" s="304">
        <f t="shared" si="1190"/>
        <v>0</v>
      </c>
      <c r="AW3593" s="304">
        <f t="shared" si="1191"/>
        <v>0</v>
      </c>
      <c r="AX3593" s="304">
        <f t="shared" si="1192"/>
        <v>0</v>
      </c>
      <c r="AY3593" s="304">
        <f t="shared" si="1193"/>
        <v>0</v>
      </c>
      <c r="AZ3593" s="304">
        <f t="shared" si="1194"/>
        <v>0</v>
      </c>
      <c r="BA3593" s="304">
        <f t="shared" si="1195"/>
        <v>0</v>
      </c>
      <c r="BB3593" s="304">
        <f t="shared" si="1196"/>
        <v>0</v>
      </c>
      <c r="BC3593" s="304">
        <f t="shared" si="1197"/>
        <v>0</v>
      </c>
      <c r="BD3593" s="304">
        <f t="shared" si="1198"/>
        <v>0</v>
      </c>
      <c r="BE3593" s="304">
        <f>IFERROR(IF(VLOOKUP($C3593,Listen!$A$2:$F$45,6,0)="Ja",BB3593-MAX(BC3593:BD3593),BB3593-BC3593),0)</f>
        <v>0</v>
      </c>
    </row>
    <row r="3594" spans="1:57" x14ac:dyDescent="0.25">
      <c r="A3594" s="320" t="str">
        <f>IF(AND(D3594&lt;&gt;0,C3594&lt;&gt;0,E3594&lt;&gt;0),IF(B3594&lt;&gt;0,CONCATENATE(B3594,"-AGr",VLOOKUP(C3594,Listen!$A$2:$D$45,4,FALSE),"-",D3594,"-",E3594,),CONCATENATE("AGr",VLOOKUP(C3594,Listen!$A$2:$D$45,4,FALSE),"-",D3594,"-",E3594)),"keine vollständige ID")</f>
        <v>keine vollständige ID</v>
      </c>
      <c r="B3594" s="301"/>
      <c r="C3594" s="287"/>
      <c r="D3594" s="34"/>
      <c r="E3594" s="306"/>
      <c r="F3594" s="116"/>
      <c r="G3594" s="17"/>
      <c r="H3594" s="17"/>
      <c r="I3594" s="17"/>
      <c r="J3594" s="17"/>
      <c r="K3594" s="17"/>
      <c r="L3594" s="17"/>
      <c r="M3594" s="17"/>
      <c r="N3594" s="17"/>
      <c r="O3594" s="116"/>
      <c r="P3594" s="117">
        <f>IF(D3594&gt;A_Stammdaten!$B$12,0,SUM(G3594,H3594,J3594,L3594:M3594)-SUM(I3594,K3594,N3594:O3594))</f>
        <v>0</v>
      </c>
      <c r="Q3594" s="17"/>
      <c r="R3594" s="17"/>
      <c r="S3594" s="17"/>
      <c r="T3594" s="17"/>
      <c r="U3594" s="62">
        <f t="shared" si="1178"/>
        <v>0</v>
      </c>
      <c r="V3594" s="34"/>
      <c r="W3594" s="34"/>
      <c r="X3594" s="34"/>
      <c r="Y3594" s="34"/>
      <c r="Z3594" s="34"/>
      <c r="AA3594" s="63" t="str">
        <f t="shared" si="1179"/>
        <v>-</v>
      </c>
      <c r="AB3594" s="63" t="str">
        <f t="shared" si="1180"/>
        <v>-</v>
      </c>
      <c r="AC3594" s="63">
        <f>IF(ISBLANK($C3594),0,VLOOKUP($C3594,Listen!$A$2:$C$45,2,FALSE))</f>
        <v>0</v>
      </c>
      <c r="AD3594" s="63">
        <f>IF(ISBLANK($C3594),0,VLOOKUP($C3594,Listen!$A$2:$C$45,3,FALSE))</f>
        <v>0</v>
      </c>
      <c r="AE3594" s="49">
        <f t="shared" si="1181"/>
        <v>0</v>
      </c>
      <c r="AF3594" s="49">
        <f t="shared" si="1181"/>
        <v>0</v>
      </c>
      <c r="AG3594" s="49">
        <f>IFERROR(IF(OR($V3594&lt;&gt;"Ja",VLOOKUP($C3594,Listen!$A$2:$F$45,5,0)="Nein",D3594&lt;IF(C3594="LNG Anbindungsanlagen gemäß separater Festlegung",2022,2023)),$AC3594,$AA3594),0)</f>
        <v>0</v>
      </c>
      <c r="AH3594" s="49">
        <f>IFERROR(IF(OR($V3594&lt;&gt;"Ja",VLOOKUP($C3594,Listen!$A$2:$F$45,5,0)="Nein",D3594&lt;IF(C3594="LNG Anbindungsanlagen gemäß separater Festlegung",2022,2023)),$AC3594,$AA3594),0)</f>
        <v>0</v>
      </c>
      <c r="AI3594" s="49">
        <f>IFERROR(IF(OR($W3594&lt;&gt;"Ja",VLOOKUP($C3594,Listen!$A$2:$F$45,6,0)="Nein"),$AC3594,$AB3594),0)</f>
        <v>0</v>
      </c>
      <c r="AJ3594" s="49">
        <f>IFERROR(IF(OR($W3594&lt;&gt;"Ja",VLOOKUP($C3594,Listen!$A$2:$F$45,6,0)="Nein"),$AC3594,$AB3594),0)</f>
        <v>0</v>
      </c>
      <c r="AK3594" s="49">
        <f>IFERROR(IF(OR($W3594&lt;&gt;"Ja",VLOOKUP($C3594,Listen!$A$2:$F$45,6,0)="Nein"),$AC3594,$AB3594),0)</f>
        <v>0</v>
      </c>
      <c r="AL3594" s="51">
        <f t="shared" si="1182"/>
        <v>0</v>
      </c>
      <c r="AM3594" s="296">
        <f>IFERROR(IF(VLOOKUP($C3594,Listen!$A$2:$F$45,6,0)="Ja",MAX(BC3594:BD3594),D_SAV!$BC3594),0)</f>
        <v>0</v>
      </c>
      <c r="AN3594" s="51">
        <f t="shared" si="1183"/>
        <v>0</v>
      </c>
      <c r="AP3594" s="304">
        <f t="shared" si="1184"/>
        <v>0</v>
      </c>
      <c r="AQ3594" s="304">
        <f t="shared" si="1185"/>
        <v>0</v>
      </c>
      <c r="AR3594" s="304">
        <f t="shared" si="1186"/>
        <v>0</v>
      </c>
      <c r="AS3594" s="304">
        <f t="shared" si="1187"/>
        <v>0</v>
      </c>
      <c r="AT3594" s="304">
        <f t="shared" si="1188"/>
        <v>0</v>
      </c>
      <c r="AU3594" s="304">
        <f t="shared" si="1189"/>
        <v>0</v>
      </c>
      <c r="AV3594" s="304">
        <f t="shared" si="1190"/>
        <v>0</v>
      </c>
      <c r="AW3594" s="304">
        <f t="shared" si="1191"/>
        <v>0</v>
      </c>
      <c r="AX3594" s="304">
        <f t="shared" si="1192"/>
        <v>0</v>
      </c>
      <c r="AY3594" s="304">
        <f t="shared" si="1193"/>
        <v>0</v>
      </c>
      <c r="AZ3594" s="304">
        <f t="shared" si="1194"/>
        <v>0</v>
      </c>
      <c r="BA3594" s="304">
        <f t="shared" si="1195"/>
        <v>0</v>
      </c>
      <c r="BB3594" s="304">
        <f t="shared" si="1196"/>
        <v>0</v>
      </c>
      <c r="BC3594" s="304">
        <f t="shared" si="1197"/>
        <v>0</v>
      </c>
      <c r="BD3594" s="304">
        <f t="shared" si="1198"/>
        <v>0</v>
      </c>
      <c r="BE3594" s="304">
        <f>IFERROR(IF(VLOOKUP($C3594,Listen!$A$2:$F$45,6,0)="Ja",BB3594-MAX(BC3594:BD3594),BB3594-BC3594),0)</f>
        <v>0</v>
      </c>
    </row>
    <row r="3595" spans="1:57" x14ac:dyDescent="0.25">
      <c r="A3595" s="320" t="str">
        <f>IF(AND(D3595&lt;&gt;0,C3595&lt;&gt;0,E3595&lt;&gt;0),IF(B3595&lt;&gt;0,CONCATENATE(B3595,"-AGr",VLOOKUP(C3595,Listen!$A$2:$D$45,4,FALSE),"-",D3595,"-",E3595,),CONCATENATE("AGr",VLOOKUP(C3595,Listen!$A$2:$D$45,4,FALSE),"-",D3595,"-",E3595)),"keine vollständige ID")</f>
        <v>keine vollständige ID</v>
      </c>
      <c r="B3595" s="301"/>
      <c r="C3595" s="287"/>
      <c r="D3595" s="34"/>
      <c r="E3595" s="306"/>
      <c r="F3595" s="116"/>
      <c r="G3595" s="17"/>
      <c r="H3595" s="17"/>
      <c r="I3595" s="17"/>
      <c r="J3595" s="17"/>
      <c r="K3595" s="17"/>
      <c r="L3595" s="17"/>
      <c r="M3595" s="17"/>
      <c r="N3595" s="17"/>
      <c r="O3595" s="116"/>
      <c r="P3595" s="117">
        <f>IF(D3595&gt;A_Stammdaten!$B$12,0,SUM(G3595,H3595,J3595,L3595:M3595)-SUM(I3595,K3595,N3595:O3595))</f>
        <v>0</v>
      </c>
      <c r="Q3595" s="17"/>
      <c r="R3595" s="17"/>
      <c r="S3595" s="17"/>
      <c r="T3595" s="17"/>
      <c r="U3595" s="62">
        <f t="shared" si="1178"/>
        <v>0</v>
      </c>
      <c r="V3595" s="34"/>
      <c r="W3595" s="34"/>
      <c r="X3595" s="34"/>
      <c r="Y3595" s="34"/>
      <c r="Z3595" s="34"/>
      <c r="AA3595" s="63" t="str">
        <f t="shared" si="1179"/>
        <v>-</v>
      </c>
      <c r="AB3595" s="63" t="str">
        <f t="shared" si="1180"/>
        <v>-</v>
      </c>
      <c r="AC3595" s="63">
        <f>IF(ISBLANK($C3595),0,VLOOKUP($C3595,Listen!$A$2:$C$45,2,FALSE))</f>
        <v>0</v>
      </c>
      <c r="AD3595" s="63">
        <f>IF(ISBLANK($C3595),0,VLOOKUP($C3595,Listen!$A$2:$C$45,3,FALSE))</f>
        <v>0</v>
      </c>
      <c r="AE3595" s="49">
        <f t="shared" si="1181"/>
        <v>0</v>
      </c>
      <c r="AF3595" s="49">
        <f t="shared" si="1181"/>
        <v>0</v>
      </c>
      <c r="AG3595" s="49">
        <f>IFERROR(IF(OR($V3595&lt;&gt;"Ja",VLOOKUP($C3595,Listen!$A$2:$F$45,5,0)="Nein",D3595&lt;IF(C3595="LNG Anbindungsanlagen gemäß separater Festlegung",2022,2023)),$AC3595,$AA3595),0)</f>
        <v>0</v>
      </c>
      <c r="AH3595" s="49">
        <f>IFERROR(IF(OR($V3595&lt;&gt;"Ja",VLOOKUP($C3595,Listen!$A$2:$F$45,5,0)="Nein",D3595&lt;IF(C3595="LNG Anbindungsanlagen gemäß separater Festlegung",2022,2023)),$AC3595,$AA3595),0)</f>
        <v>0</v>
      </c>
      <c r="AI3595" s="49">
        <f>IFERROR(IF(OR($W3595&lt;&gt;"Ja",VLOOKUP($C3595,Listen!$A$2:$F$45,6,0)="Nein"),$AC3595,$AB3595),0)</f>
        <v>0</v>
      </c>
      <c r="AJ3595" s="49">
        <f>IFERROR(IF(OR($W3595&lt;&gt;"Ja",VLOOKUP($C3595,Listen!$A$2:$F$45,6,0)="Nein"),$AC3595,$AB3595),0)</f>
        <v>0</v>
      </c>
      <c r="AK3595" s="49">
        <f>IFERROR(IF(OR($W3595&lt;&gt;"Ja",VLOOKUP($C3595,Listen!$A$2:$F$45,6,0)="Nein"),$AC3595,$AB3595),0)</f>
        <v>0</v>
      </c>
      <c r="AL3595" s="51">
        <f t="shared" si="1182"/>
        <v>0</v>
      </c>
      <c r="AM3595" s="296">
        <f>IFERROR(IF(VLOOKUP($C3595,Listen!$A$2:$F$45,6,0)="Ja",MAX(BC3595:BD3595),D_SAV!$BC3595),0)</f>
        <v>0</v>
      </c>
      <c r="AN3595" s="51">
        <f t="shared" si="1183"/>
        <v>0</v>
      </c>
      <c r="AP3595" s="304">
        <f t="shared" si="1184"/>
        <v>0</v>
      </c>
      <c r="AQ3595" s="304">
        <f t="shared" si="1185"/>
        <v>0</v>
      </c>
      <c r="AR3595" s="304">
        <f t="shared" si="1186"/>
        <v>0</v>
      </c>
      <c r="AS3595" s="304">
        <f t="shared" si="1187"/>
        <v>0</v>
      </c>
      <c r="AT3595" s="304">
        <f t="shared" si="1188"/>
        <v>0</v>
      </c>
      <c r="AU3595" s="304">
        <f t="shared" si="1189"/>
        <v>0</v>
      </c>
      <c r="AV3595" s="304">
        <f t="shared" si="1190"/>
        <v>0</v>
      </c>
      <c r="AW3595" s="304">
        <f t="shared" si="1191"/>
        <v>0</v>
      </c>
      <c r="AX3595" s="304">
        <f t="shared" si="1192"/>
        <v>0</v>
      </c>
      <c r="AY3595" s="304">
        <f t="shared" si="1193"/>
        <v>0</v>
      </c>
      <c r="AZ3595" s="304">
        <f t="shared" si="1194"/>
        <v>0</v>
      </c>
      <c r="BA3595" s="304">
        <f t="shared" si="1195"/>
        <v>0</v>
      </c>
      <c r="BB3595" s="304">
        <f t="shared" si="1196"/>
        <v>0</v>
      </c>
      <c r="BC3595" s="304">
        <f t="shared" si="1197"/>
        <v>0</v>
      </c>
      <c r="BD3595" s="304">
        <f t="shared" si="1198"/>
        <v>0</v>
      </c>
      <c r="BE3595" s="304">
        <f>IFERROR(IF(VLOOKUP($C3595,Listen!$A$2:$F$45,6,0)="Ja",BB3595-MAX(BC3595:BD3595),BB3595-BC3595),0)</f>
        <v>0</v>
      </c>
    </row>
    <row r="3596" spans="1:57" x14ac:dyDescent="0.25">
      <c r="A3596" s="320" t="str">
        <f>IF(AND(D3596&lt;&gt;0,C3596&lt;&gt;0,E3596&lt;&gt;0),IF(B3596&lt;&gt;0,CONCATENATE(B3596,"-AGr",VLOOKUP(C3596,Listen!$A$2:$D$45,4,FALSE),"-",D3596,"-",E3596,),CONCATENATE("AGr",VLOOKUP(C3596,Listen!$A$2:$D$45,4,FALSE),"-",D3596,"-",E3596)),"keine vollständige ID")</f>
        <v>keine vollständige ID</v>
      </c>
      <c r="B3596" s="301"/>
      <c r="C3596" s="287"/>
      <c r="D3596" s="34"/>
      <c r="E3596" s="306"/>
      <c r="F3596" s="116"/>
      <c r="G3596" s="17"/>
      <c r="H3596" s="17"/>
      <c r="I3596" s="17"/>
      <c r="J3596" s="17"/>
      <c r="K3596" s="17"/>
      <c r="L3596" s="17"/>
      <c r="M3596" s="17"/>
      <c r="N3596" s="17"/>
      <c r="O3596" s="116"/>
      <c r="P3596" s="117">
        <f>IF(D3596&gt;A_Stammdaten!$B$12,0,SUM(G3596,H3596,J3596,L3596:M3596)-SUM(I3596,K3596,N3596:O3596))</f>
        <v>0</v>
      </c>
      <c r="Q3596" s="17"/>
      <c r="R3596" s="17"/>
      <c r="S3596" s="17"/>
      <c r="T3596" s="17"/>
      <c r="U3596" s="62">
        <f t="shared" si="1178"/>
        <v>0</v>
      </c>
      <c r="V3596" s="34"/>
      <c r="W3596" s="34"/>
      <c r="X3596" s="34"/>
      <c r="Y3596" s="34"/>
      <c r="Z3596" s="34"/>
      <c r="AA3596" s="63" t="str">
        <f t="shared" si="1179"/>
        <v>-</v>
      </c>
      <c r="AB3596" s="63" t="str">
        <f t="shared" si="1180"/>
        <v>-</v>
      </c>
      <c r="AC3596" s="63">
        <f>IF(ISBLANK($C3596),0,VLOOKUP($C3596,Listen!$A$2:$C$45,2,FALSE))</f>
        <v>0</v>
      </c>
      <c r="AD3596" s="63">
        <f>IF(ISBLANK($C3596),0,VLOOKUP($C3596,Listen!$A$2:$C$45,3,FALSE))</f>
        <v>0</v>
      </c>
      <c r="AE3596" s="49">
        <f t="shared" si="1181"/>
        <v>0</v>
      </c>
      <c r="AF3596" s="49">
        <f t="shared" si="1181"/>
        <v>0</v>
      </c>
      <c r="AG3596" s="49">
        <f>IFERROR(IF(OR($V3596&lt;&gt;"Ja",VLOOKUP($C3596,Listen!$A$2:$F$45,5,0)="Nein",D3596&lt;IF(C3596="LNG Anbindungsanlagen gemäß separater Festlegung",2022,2023)),$AC3596,$AA3596),0)</f>
        <v>0</v>
      </c>
      <c r="AH3596" s="49">
        <f>IFERROR(IF(OR($V3596&lt;&gt;"Ja",VLOOKUP($C3596,Listen!$A$2:$F$45,5,0)="Nein",D3596&lt;IF(C3596="LNG Anbindungsanlagen gemäß separater Festlegung",2022,2023)),$AC3596,$AA3596),0)</f>
        <v>0</v>
      </c>
      <c r="AI3596" s="49">
        <f>IFERROR(IF(OR($W3596&lt;&gt;"Ja",VLOOKUP($C3596,Listen!$A$2:$F$45,6,0)="Nein"),$AC3596,$AB3596),0)</f>
        <v>0</v>
      </c>
      <c r="AJ3596" s="49">
        <f>IFERROR(IF(OR($W3596&lt;&gt;"Ja",VLOOKUP($C3596,Listen!$A$2:$F$45,6,0)="Nein"),$AC3596,$AB3596),0)</f>
        <v>0</v>
      </c>
      <c r="AK3596" s="49">
        <f>IFERROR(IF(OR($W3596&lt;&gt;"Ja",VLOOKUP($C3596,Listen!$A$2:$F$45,6,0)="Nein"),$AC3596,$AB3596),0)</f>
        <v>0</v>
      </c>
      <c r="AL3596" s="51">
        <f t="shared" si="1182"/>
        <v>0</v>
      </c>
      <c r="AM3596" s="296">
        <f>IFERROR(IF(VLOOKUP($C3596,Listen!$A$2:$F$45,6,0)="Ja",MAX(BC3596:BD3596),D_SAV!$BC3596),0)</f>
        <v>0</v>
      </c>
      <c r="AN3596" s="51">
        <f t="shared" si="1183"/>
        <v>0</v>
      </c>
      <c r="AP3596" s="304">
        <f t="shared" si="1184"/>
        <v>0</v>
      </c>
      <c r="AQ3596" s="304">
        <f t="shared" si="1185"/>
        <v>0</v>
      </c>
      <c r="AR3596" s="304">
        <f t="shared" si="1186"/>
        <v>0</v>
      </c>
      <c r="AS3596" s="304">
        <f t="shared" si="1187"/>
        <v>0</v>
      </c>
      <c r="AT3596" s="304">
        <f t="shared" si="1188"/>
        <v>0</v>
      </c>
      <c r="AU3596" s="304">
        <f t="shared" si="1189"/>
        <v>0</v>
      </c>
      <c r="AV3596" s="304">
        <f t="shared" si="1190"/>
        <v>0</v>
      </c>
      <c r="AW3596" s="304">
        <f t="shared" si="1191"/>
        <v>0</v>
      </c>
      <c r="AX3596" s="304">
        <f t="shared" si="1192"/>
        <v>0</v>
      </c>
      <c r="AY3596" s="304">
        <f t="shared" si="1193"/>
        <v>0</v>
      </c>
      <c r="AZ3596" s="304">
        <f t="shared" si="1194"/>
        <v>0</v>
      </c>
      <c r="BA3596" s="304">
        <f t="shared" si="1195"/>
        <v>0</v>
      </c>
      <c r="BB3596" s="304">
        <f t="shared" si="1196"/>
        <v>0</v>
      </c>
      <c r="BC3596" s="304">
        <f t="shared" si="1197"/>
        <v>0</v>
      </c>
      <c r="BD3596" s="304">
        <f t="shared" si="1198"/>
        <v>0</v>
      </c>
      <c r="BE3596" s="304">
        <f>IFERROR(IF(VLOOKUP($C3596,Listen!$A$2:$F$45,6,0)="Ja",BB3596-MAX(BC3596:BD3596),BB3596-BC3596),0)</f>
        <v>0</v>
      </c>
    </row>
    <row r="3597" spans="1:57" x14ac:dyDescent="0.25">
      <c r="A3597" s="320" t="str">
        <f>IF(AND(D3597&lt;&gt;0,C3597&lt;&gt;0,E3597&lt;&gt;0),IF(B3597&lt;&gt;0,CONCATENATE(B3597,"-AGr",VLOOKUP(C3597,Listen!$A$2:$D$45,4,FALSE),"-",D3597,"-",E3597,),CONCATENATE("AGr",VLOOKUP(C3597,Listen!$A$2:$D$45,4,FALSE),"-",D3597,"-",E3597)),"keine vollständige ID")</f>
        <v>keine vollständige ID</v>
      </c>
      <c r="B3597" s="301"/>
      <c r="C3597" s="287"/>
      <c r="D3597" s="34"/>
      <c r="E3597" s="306"/>
      <c r="F3597" s="116"/>
      <c r="G3597" s="17"/>
      <c r="H3597" s="17"/>
      <c r="I3597" s="17"/>
      <c r="J3597" s="17"/>
      <c r="K3597" s="17"/>
      <c r="L3597" s="17"/>
      <c r="M3597" s="17"/>
      <c r="N3597" s="17"/>
      <c r="O3597" s="116"/>
      <c r="P3597" s="117">
        <f>IF(D3597&gt;A_Stammdaten!$B$12,0,SUM(G3597,H3597,J3597,L3597:M3597)-SUM(I3597,K3597,N3597:O3597))</f>
        <v>0</v>
      </c>
      <c r="Q3597" s="17"/>
      <c r="R3597" s="17"/>
      <c r="S3597" s="17"/>
      <c r="T3597" s="17"/>
      <c r="U3597" s="62">
        <f t="shared" si="1178"/>
        <v>0</v>
      </c>
      <c r="V3597" s="34"/>
      <c r="W3597" s="34"/>
      <c r="X3597" s="34"/>
      <c r="Y3597" s="34"/>
      <c r="Z3597" s="34"/>
      <c r="AA3597" s="63" t="str">
        <f t="shared" si="1179"/>
        <v>-</v>
      </c>
      <c r="AB3597" s="63" t="str">
        <f t="shared" si="1180"/>
        <v>-</v>
      </c>
      <c r="AC3597" s="63">
        <f>IF(ISBLANK($C3597),0,VLOOKUP($C3597,Listen!$A$2:$C$45,2,FALSE))</f>
        <v>0</v>
      </c>
      <c r="AD3597" s="63">
        <f>IF(ISBLANK($C3597),0,VLOOKUP($C3597,Listen!$A$2:$C$45,3,FALSE))</f>
        <v>0</v>
      </c>
      <c r="AE3597" s="49">
        <f t="shared" si="1181"/>
        <v>0</v>
      </c>
      <c r="AF3597" s="49">
        <f t="shared" si="1181"/>
        <v>0</v>
      </c>
      <c r="AG3597" s="49">
        <f>IFERROR(IF(OR($V3597&lt;&gt;"Ja",VLOOKUP($C3597,Listen!$A$2:$F$45,5,0)="Nein",D3597&lt;IF(C3597="LNG Anbindungsanlagen gemäß separater Festlegung",2022,2023)),$AC3597,$AA3597),0)</f>
        <v>0</v>
      </c>
      <c r="AH3597" s="49">
        <f>IFERROR(IF(OR($V3597&lt;&gt;"Ja",VLOOKUP($C3597,Listen!$A$2:$F$45,5,0)="Nein",D3597&lt;IF(C3597="LNG Anbindungsanlagen gemäß separater Festlegung",2022,2023)),$AC3597,$AA3597),0)</f>
        <v>0</v>
      </c>
      <c r="AI3597" s="49">
        <f>IFERROR(IF(OR($W3597&lt;&gt;"Ja",VLOOKUP($C3597,Listen!$A$2:$F$45,6,0)="Nein"),$AC3597,$AB3597),0)</f>
        <v>0</v>
      </c>
      <c r="AJ3597" s="49">
        <f>IFERROR(IF(OR($W3597&lt;&gt;"Ja",VLOOKUP($C3597,Listen!$A$2:$F$45,6,0)="Nein"),$AC3597,$AB3597),0)</f>
        <v>0</v>
      </c>
      <c r="AK3597" s="49">
        <f>IFERROR(IF(OR($W3597&lt;&gt;"Ja",VLOOKUP($C3597,Listen!$A$2:$F$45,6,0)="Nein"),$AC3597,$AB3597),0)</f>
        <v>0</v>
      </c>
      <c r="AL3597" s="51">
        <f t="shared" si="1182"/>
        <v>0</v>
      </c>
      <c r="AM3597" s="296">
        <f>IFERROR(IF(VLOOKUP($C3597,Listen!$A$2:$F$45,6,0)="Ja",MAX(BC3597:BD3597),D_SAV!$BC3597),0)</f>
        <v>0</v>
      </c>
      <c r="AN3597" s="51">
        <f t="shared" si="1183"/>
        <v>0</v>
      </c>
      <c r="AP3597" s="304">
        <f t="shared" si="1184"/>
        <v>0</v>
      </c>
      <c r="AQ3597" s="304">
        <f t="shared" si="1185"/>
        <v>0</v>
      </c>
      <c r="AR3597" s="304">
        <f t="shared" si="1186"/>
        <v>0</v>
      </c>
      <c r="AS3597" s="304">
        <f t="shared" si="1187"/>
        <v>0</v>
      </c>
      <c r="AT3597" s="304">
        <f t="shared" si="1188"/>
        <v>0</v>
      </c>
      <c r="AU3597" s="304">
        <f t="shared" si="1189"/>
        <v>0</v>
      </c>
      <c r="AV3597" s="304">
        <f t="shared" si="1190"/>
        <v>0</v>
      </c>
      <c r="AW3597" s="304">
        <f t="shared" si="1191"/>
        <v>0</v>
      </c>
      <c r="AX3597" s="304">
        <f t="shared" si="1192"/>
        <v>0</v>
      </c>
      <c r="AY3597" s="304">
        <f t="shared" si="1193"/>
        <v>0</v>
      </c>
      <c r="AZ3597" s="304">
        <f t="shared" si="1194"/>
        <v>0</v>
      </c>
      <c r="BA3597" s="304">
        <f t="shared" si="1195"/>
        <v>0</v>
      </c>
      <c r="BB3597" s="304">
        <f t="shared" si="1196"/>
        <v>0</v>
      </c>
      <c r="BC3597" s="304">
        <f t="shared" si="1197"/>
        <v>0</v>
      </c>
      <c r="BD3597" s="304">
        <f t="shared" si="1198"/>
        <v>0</v>
      </c>
      <c r="BE3597" s="304">
        <f>IFERROR(IF(VLOOKUP($C3597,Listen!$A$2:$F$45,6,0)="Ja",BB3597-MAX(BC3597:BD3597),BB3597-BC3597),0)</f>
        <v>0</v>
      </c>
    </row>
    <row r="3598" spans="1:57" x14ac:dyDescent="0.25">
      <c r="A3598" s="320" t="str">
        <f>IF(AND(D3598&lt;&gt;0,C3598&lt;&gt;0,E3598&lt;&gt;0),IF(B3598&lt;&gt;0,CONCATENATE(B3598,"-AGr",VLOOKUP(C3598,Listen!$A$2:$D$45,4,FALSE),"-",D3598,"-",E3598,),CONCATENATE("AGr",VLOOKUP(C3598,Listen!$A$2:$D$45,4,FALSE),"-",D3598,"-",E3598)),"keine vollständige ID")</f>
        <v>keine vollständige ID</v>
      </c>
      <c r="B3598" s="301"/>
      <c r="C3598" s="287"/>
      <c r="D3598" s="34"/>
      <c r="E3598" s="306"/>
      <c r="F3598" s="116"/>
      <c r="G3598" s="17"/>
      <c r="H3598" s="17"/>
      <c r="I3598" s="17"/>
      <c r="J3598" s="17"/>
      <c r="K3598" s="17"/>
      <c r="L3598" s="17"/>
      <c r="M3598" s="17"/>
      <c r="N3598" s="17"/>
      <c r="O3598" s="116"/>
      <c r="P3598" s="117">
        <f>IF(D3598&gt;A_Stammdaten!$B$12,0,SUM(G3598,H3598,J3598,L3598:M3598)-SUM(I3598,K3598,N3598:O3598))</f>
        <v>0</v>
      </c>
      <c r="Q3598" s="17"/>
      <c r="R3598" s="17"/>
      <c r="S3598" s="17"/>
      <c r="T3598" s="17"/>
      <c r="U3598" s="62">
        <f t="shared" si="1178"/>
        <v>0</v>
      </c>
      <c r="V3598" s="34"/>
      <c r="W3598" s="34"/>
      <c r="X3598" s="34"/>
      <c r="Y3598" s="34"/>
      <c r="Z3598" s="34"/>
      <c r="AA3598" s="63" t="str">
        <f t="shared" si="1179"/>
        <v>-</v>
      </c>
      <c r="AB3598" s="63" t="str">
        <f t="shared" si="1180"/>
        <v>-</v>
      </c>
      <c r="AC3598" s="63">
        <f>IF(ISBLANK($C3598),0,VLOOKUP($C3598,Listen!$A$2:$C$45,2,FALSE))</f>
        <v>0</v>
      </c>
      <c r="AD3598" s="63">
        <f>IF(ISBLANK($C3598),0,VLOOKUP($C3598,Listen!$A$2:$C$45,3,FALSE))</f>
        <v>0</v>
      </c>
      <c r="AE3598" s="49">
        <f t="shared" si="1181"/>
        <v>0</v>
      </c>
      <c r="AF3598" s="49">
        <f t="shared" si="1181"/>
        <v>0</v>
      </c>
      <c r="AG3598" s="49">
        <f>IFERROR(IF(OR($V3598&lt;&gt;"Ja",VLOOKUP($C3598,Listen!$A$2:$F$45,5,0)="Nein",D3598&lt;IF(C3598="LNG Anbindungsanlagen gemäß separater Festlegung",2022,2023)),$AC3598,$AA3598),0)</f>
        <v>0</v>
      </c>
      <c r="AH3598" s="49">
        <f>IFERROR(IF(OR($V3598&lt;&gt;"Ja",VLOOKUP($C3598,Listen!$A$2:$F$45,5,0)="Nein",D3598&lt;IF(C3598="LNG Anbindungsanlagen gemäß separater Festlegung",2022,2023)),$AC3598,$AA3598),0)</f>
        <v>0</v>
      </c>
      <c r="AI3598" s="49">
        <f>IFERROR(IF(OR($W3598&lt;&gt;"Ja",VLOOKUP($C3598,Listen!$A$2:$F$45,6,0)="Nein"),$AC3598,$AB3598),0)</f>
        <v>0</v>
      </c>
      <c r="AJ3598" s="49">
        <f>IFERROR(IF(OR($W3598&lt;&gt;"Ja",VLOOKUP($C3598,Listen!$A$2:$F$45,6,0)="Nein"),$AC3598,$AB3598),0)</f>
        <v>0</v>
      </c>
      <c r="AK3598" s="49">
        <f>IFERROR(IF(OR($W3598&lt;&gt;"Ja",VLOOKUP($C3598,Listen!$A$2:$F$45,6,0)="Nein"),$AC3598,$AB3598),0)</f>
        <v>0</v>
      </c>
      <c r="AL3598" s="51">
        <f t="shared" si="1182"/>
        <v>0</v>
      </c>
      <c r="AM3598" s="296">
        <f>IFERROR(IF(VLOOKUP($C3598,Listen!$A$2:$F$45,6,0)="Ja",MAX(BC3598:BD3598),D_SAV!$BC3598),0)</f>
        <v>0</v>
      </c>
      <c r="AN3598" s="51">
        <f t="shared" si="1183"/>
        <v>0</v>
      </c>
      <c r="AP3598" s="304">
        <f t="shared" si="1184"/>
        <v>0</v>
      </c>
      <c r="AQ3598" s="304">
        <f t="shared" si="1185"/>
        <v>0</v>
      </c>
      <c r="AR3598" s="304">
        <f t="shared" si="1186"/>
        <v>0</v>
      </c>
      <c r="AS3598" s="304">
        <f t="shared" si="1187"/>
        <v>0</v>
      </c>
      <c r="AT3598" s="304">
        <f t="shared" si="1188"/>
        <v>0</v>
      </c>
      <c r="AU3598" s="304">
        <f t="shared" si="1189"/>
        <v>0</v>
      </c>
      <c r="AV3598" s="304">
        <f t="shared" si="1190"/>
        <v>0</v>
      </c>
      <c r="AW3598" s="304">
        <f t="shared" si="1191"/>
        <v>0</v>
      </c>
      <c r="AX3598" s="304">
        <f t="shared" si="1192"/>
        <v>0</v>
      </c>
      <c r="AY3598" s="304">
        <f t="shared" si="1193"/>
        <v>0</v>
      </c>
      <c r="AZ3598" s="304">
        <f t="shared" si="1194"/>
        <v>0</v>
      </c>
      <c r="BA3598" s="304">
        <f t="shared" si="1195"/>
        <v>0</v>
      </c>
      <c r="BB3598" s="304">
        <f t="shared" si="1196"/>
        <v>0</v>
      </c>
      <c r="BC3598" s="304">
        <f t="shared" si="1197"/>
        <v>0</v>
      </c>
      <c r="BD3598" s="304">
        <f t="shared" si="1198"/>
        <v>0</v>
      </c>
      <c r="BE3598" s="304">
        <f>IFERROR(IF(VLOOKUP($C3598,Listen!$A$2:$F$45,6,0)="Ja",BB3598-MAX(BC3598:BD3598),BB3598-BC3598),0)</f>
        <v>0</v>
      </c>
    </row>
    <row r="3599" spans="1:57" x14ac:dyDescent="0.25">
      <c r="A3599" s="320" t="str">
        <f>IF(AND(D3599&lt;&gt;0,C3599&lt;&gt;0,E3599&lt;&gt;0),IF(B3599&lt;&gt;0,CONCATENATE(B3599,"-AGr",VLOOKUP(C3599,Listen!$A$2:$D$45,4,FALSE),"-",D3599,"-",E3599,),CONCATENATE("AGr",VLOOKUP(C3599,Listen!$A$2:$D$45,4,FALSE),"-",D3599,"-",E3599)),"keine vollständige ID")</f>
        <v>keine vollständige ID</v>
      </c>
      <c r="B3599" s="301"/>
      <c r="C3599" s="287"/>
      <c r="D3599" s="34"/>
      <c r="E3599" s="306"/>
      <c r="F3599" s="116"/>
      <c r="G3599" s="17"/>
      <c r="H3599" s="17"/>
      <c r="I3599" s="17"/>
      <c r="J3599" s="17"/>
      <c r="K3599" s="17"/>
      <c r="L3599" s="17"/>
      <c r="M3599" s="17"/>
      <c r="N3599" s="17"/>
      <c r="O3599" s="116"/>
      <c r="P3599" s="117">
        <f>IF(D3599&gt;A_Stammdaten!$B$12,0,SUM(G3599,H3599,J3599,L3599:M3599)-SUM(I3599,K3599,N3599:O3599))</f>
        <v>0</v>
      </c>
      <c r="Q3599" s="17"/>
      <c r="R3599" s="17"/>
      <c r="S3599" s="17"/>
      <c r="T3599" s="17"/>
      <c r="U3599" s="62">
        <f t="shared" si="1178"/>
        <v>0</v>
      </c>
      <c r="V3599" s="34"/>
      <c r="W3599" s="34"/>
      <c r="X3599" s="34"/>
      <c r="Y3599" s="34"/>
      <c r="Z3599" s="34"/>
      <c r="AA3599" s="63" t="str">
        <f t="shared" si="1179"/>
        <v>-</v>
      </c>
      <c r="AB3599" s="63" t="str">
        <f t="shared" si="1180"/>
        <v>-</v>
      </c>
      <c r="AC3599" s="63">
        <f>IF(ISBLANK($C3599),0,VLOOKUP($C3599,Listen!$A$2:$C$45,2,FALSE))</f>
        <v>0</v>
      </c>
      <c r="AD3599" s="63">
        <f>IF(ISBLANK($C3599),0,VLOOKUP($C3599,Listen!$A$2:$C$45,3,FALSE))</f>
        <v>0</v>
      </c>
      <c r="AE3599" s="49">
        <f t="shared" si="1181"/>
        <v>0</v>
      </c>
      <c r="AF3599" s="49">
        <f t="shared" si="1181"/>
        <v>0</v>
      </c>
      <c r="AG3599" s="49">
        <f>IFERROR(IF(OR($V3599&lt;&gt;"Ja",VLOOKUP($C3599,Listen!$A$2:$F$45,5,0)="Nein",D3599&lt;IF(C3599="LNG Anbindungsanlagen gemäß separater Festlegung",2022,2023)),$AC3599,$AA3599),0)</f>
        <v>0</v>
      </c>
      <c r="AH3599" s="49">
        <f>IFERROR(IF(OR($V3599&lt;&gt;"Ja",VLOOKUP($C3599,Listen!$A$2:$F$45,5,0)="Nein",D3599&lt;IF(C3599="LNG Anbindungsanlagen gemäß separater Festlegung",2022,2023)),$AC3599,$AA3599),0)</f>
        <v>0</v>
      </c>
      <c r="AI3599" s="49">
        <f>IFERROR(IF(OR($W3599&lt;&gt;"Ja",VLOOKUP($C3599,Listen!$A$2:$F$45,6,0)="Nein"),$AC3599,$AB3599),0)</f>
        <v>0</v>
      </c>
      <c r="AJ3599" s="49">
        <f>IFERROR(IF(OR($W3599&lt;&gt;"Ja",VLOOKUP($C3599,Listen!$A$2:$F$45,6,0)="Nein"),$AC3599,$AB3599),0)</f>
        <v>0</v>
      </c>
      <c r="AK3599" s="49">
        <f>IFERROR(IF(OR($W3599&lt;&gt;"Ja",VLOOKUP($C3599,Listen!$A$2:$F$45,6,0)="Nein"),$AC3599,$AB3599),0)</f>
        <v>0</v>
      </c>
      <c r="AL3599" s="51">
        <f t="shared" si="1182"/>
        <v>0</v>
      </c>
      <c r="AM3599" s="296">
        <f>IFERROR(IF(VLOOKUP($C3599,Listen!$A$2:$F$45,6,0)="Ja",MAX(BC3599:BD3599),D_SAV!$BC3599),0)</f>
        <v>0</v>
      </c>
      <c r="AN3599" s="51">
        <f t="shared" si="1183"/>
        <v>0</v>
      </c>
      <c r="AP3599" s="304">
        <f t="shared" si="1184"/>
        <v>0</v>
      </c>
      <c r="AQ3599" s="304">
        <f t="shared" si="1185"/>
        <v>0</v>
      </c>
      <c r="AR3599" s="304">
        <f t="shared" si="1186"/>
        <v>0</v>
      </c>
      <c r="AS3599" s="304">
        <f t="shared" si="1187"/>
        <v>0</v>
      </c>
      <c r="AT3599" s="304">
        <f t="shared" si="1188"/>
        <v>0</v>
      </c>
      <c r="AU3599" s="304">
        <f t="shared" si="1189"/>
        <v>0</v>
      </c>
      <c r="AV3599" s="304">
        <f t="shared" si="1190"/>
        <v>0</v>
      </c>
      <c r="AW3599" s="304">
        <f t="shared" si="1191"/>
        <v>0</v>
      </c>
      <c r="AX3599" s="304">
        <f t="shared" si="1192"/>
        <v>0</v>
      </c>
      <c r="AY3599" s="304">
        <f t="shared" si="1193"/>
        <v>0</v>
      </c>
      <c r="AZ3599" s="304">
        <f t="shared" si="1194"/>
        <v>0</v>
      </c>
      <c r="BA3599" s="304">
        <f t="shared" si="1195"/>
        <v>0</v>
      </c>
      <c r="BB3599" s="304">
        <f t="shared" si="1196"/>
        <v>0</v>
      </c>
      <c r="BC3599" s="304">
        <f t="shared" si="1197"/>
        <v>0</v>
      </c>
      <c r="BD3599" s="304">
        <f t="shared" si="1198"/>
        <v>0</v>
      </c>
      <c r="BE3599" s="304">
        <f>IFERROR(IF(VLOOKUP($C3599,Listen!$A$2:$F$45,6,0)="Ja",BB3599-MAX(BC3599:BD3599),BB3599-BC3599),0)</f>
        <v>0</v>
      </c>
    </row>
    <row r="3600" spans="1:57" x14ac:dyDescent="0.25">
      <c r="A3600" s="320" t="str">
        <f>IF(AND(D3600&lt;&gt;0,C3600&lt;&gt;0,E3600&lt;&gt;0),IF(B3600&lt;&gt;0,CONCATENATE(B3600,"-AGr",VLOOKUP(C3600,Listen!$A$2:$D$45,4,FALSE),"-",D3600,"-",E3600,),CONCATENATE("AGr",VLOOKUP(C3600,Listen!$A$2:$D$45,4,FALSE),"-",D3600,"-",E3600)),"keine vollständige ID")</f>
        <v>keine vollständige ID</v>
      </c>
      <c r="B3600" s="301"/>
      <c r="C3600" s="287"/>
      <c r="D3600" s="34"/>
      <c r="E3600" s="306"/>
      <c r="F3600" s="116"/>
      <c r="G3600" s="17"/>
      <c r="H3600" s="17"/>
      <c r="I3600" s="17"/>
      <c r="J3600" s="17"/>
      <c r="K3600" s="17"/>
      <c r="L3600" s="17"/>
      <c r="M3600" s="17"/>
      <c r="N3600" s="17"/>
      <c r="O3600" s="116"/>
      <c r="P3600" s="117">
        <f>IF(D3600&gt;A_Stammdaten!$B$12,0,SUM(G3600,H3600,J3600,L3600:M3600)-SUM(I3600,K3600,N3600:O3600))</f>
        <v>0</v>
      </c>
      <c r="Q3600" s="17"/>
      <c r="R3600" s="17"/>
      <c r="S3600" s="17"/>
      <c r="T3600" s="17"/>
      <c r="U3600" s="62">
        <f t="shared" si="1178"/>
        <v>0</v>
      </c>
      <c r="V3600" s="34"/>
      <c r="W3600" s="34"/>
      <c r="X3600" s="34"/>
      <c r="Y3600" s="34"/>
      <c r="Z3600" s="34"/>
      <c r="AA3600" s="63" t="str">
        <f t="shared" si="1179"/>
        <v>-</v>
      </c>
      <c r="AB3600" s="63" t="str">
        <f t="shared" si="1180"/>
        <v>-</v>
      </c>
      <c r="AC3600" s="63">
        <f>IF(ISBLANK($C3600),0,VLOOKUP($C3600,Listen!$A$2:$C$45,2,FALSE))</f>
        <v>0</v>
      </c>
      <c r="AD3600" s="63">
        <f>IF(ISBLANK($C3600),0,VLOOKUP($C3600,Listen!$A$2:$C$45,3,FALSE))</f>
        <v>0</v>
      </c>
      <c r="AE3600" s="49">
        <f t="shared" si="1181"/>
        <v>0</v>
      </c>
      <c r="AF3600" s="49">
        <f t="shared" si="1181"/>
        <v>0</v>
      </c>
      <c r="AG3600" s="49">
        <f>IFERROR(IF(OR($V3600&lt;&gt;"Ja",VLOOKUP($C3600,Listen!$A$2:$F$45,5,0)="Nein",D3600&lt;IF(C3600="LNG Anbindungsanlagen gemäß separater Festlegung",2022,2023)),$AC3600,$AA3600),0)</f>
        <v>0</v>
      </c>
      <c r="AH3600" s="49">
        <f>IFERROR(IF(OR($V3600&lt;&gt;"Ja",VLOOKUP($C3600,Listen!$A$2:$F$45,5,0)="Nein",D3600&lt;IF(C3600="LNG Anbindungsanlagen gemäß separater Festlegung",2022,2023)),$AC3600,$AA3600),0)</f>
        <v>0</v>
      </c>
      <c r="AI3600" s="49">
        <f>IFERROR(IF(OR($W3600&lt;&gt;"Ja",VLOOKUP($C3600,Listen!$A$2:$F$45,6,0)="Nein"),$AC3600,$AB3600),0)</f>
        <v>0</v>
      </c>
      <c r="AJ3600" s="49">
        <f>IFERROR(IF(OR($W3600&lt;&gt;"Ja",VLOOKUP($C3600,Listen!$A$2:$F$45,6,0)="Nein"),$AC3600,$AB3600),0)</f>
        <v>0</v>
      </c>
      <c r="AK3600" s="49">
        <f>IFERROR(IF(OR($W3600&lt;&gt;"Ja",VLOOKUP($C3600,Listen!$A$2:$F$45,6,0)="Nein"),$AC3600,$AB3600),0)</f>
        <v>0</v>
      </c>
      <c r="AL3600" s="51">
        <f t="shared" si="1182"/>
        <v>0</v>
      </c>
      <c r="AM3600" s="296">
        <f>IFERROR(IF(VLOOKUP($C3600,Listen!$A$2:$F$45,6,0)="Ja",MAX(BC3600:BD3600),D_SAV!$BC3600),0)</f>
        <v>0</v>
      </c>
      <c r="AN3600" s="51">
        <f t="shared" si="1183"/>
        <v>0</v>
      </c>
      <c r="AP3600" s="304">
        <f t="shared" si="1184"/>
        <v>0</v>
      </c>
      <c r="AQ3600" s="304">
        <f t="shared" si="1185"/>
        <v>0</v>
      </c>
      <c r="AR3600" s="304">
        <f t="shared" si="1186"/>
        <v>0</v>
      </c>
      <c r="AS3600" s="304">
        <f t="shared" si="1187"/>
        <v>0</v>
      </c>
      <c r="AT3600" s="304">
        <f t="shared" si="1188"/>
        <v>0</v>
      </c>
      <c r="AU3600" s="304">
        <f t="shared" si="1189"/>
        <v>0</v>
      </c>
      <c r="AV3600" s="304">
        <f t="shared" si="1190"/>
        <v>0</v>
      </c>
      <c r="AW3600" s="304">
        <f t="shared" si="1191"/>
        <v>0</v>
      </c>
      <c r="AX3600" s="304">
        <f t="shared" si="1192"/>
        <v>0</v>
      </c>
      <c r="AY3600" s="304">
        <f t="shared" si="1193"/>
        <v>0</v>
      </c>
      <c r="AZ3600" s="304">
        <f t="shared" si="1194"/>
        <v>0</v>
      </c>
      <c r="BA3600" s="304">
        <f t="shared" si="1195"/>
        <v>0</v>
      </c>
      <c r="BB3600" s="304">
        <f t="shared" si="1196"/>
        <v>0</v>
      </c>
      <c r="BC3600" s="304">
        <f t="shared" si="1197"/>
        <v>0</v>
      </c>
      <c r="BD3600" s="304">
        <f t="shared" si="1198"/>
        <v>0</v>
      </c>
      <c r="BE3600" s="304">
        <f>IFERROR(IF(VLOOKUP($C3600,Listen!$A$2:$F$45,6,0)="Ja",BB3600-MAX(BC3600:BD3600),BB3600-BC3600),0)</f>
        <v>0</v>
      </c>
    </row>
    <row r="3601" spans="1:57" x14ac:dyDescent="0.25">
      <c r="A3601" s="320" t="str">
        <f>IF(AND(D3601&lt;&gt;0,C3601&lt;&gt;0,E3601&lt;&gt;0),IF(B3601&lt;&gt;0,CONCATENATE(B3601,"-AGr",VLOOKUP(C3601,Listen!$A$2:$D$45,4,FALSE),"-",D3601,"-",E3601,),CONCATENATE("AGr",VLOOKUP(C3601,Listen!$A$2:$D$45,4,FALSE),"-",D3601,"-",E3601)),"keine vollständige ID")</f>
        <v>keine vollständige ID</v>
      </c>
      <c r="B3601" s="301"/>
      <c r="C3601" s="287"/>
      <c r="D3601" s="34"/>
      <c r="E3601" s="306"/>
      <c r="F3601" s="116"/>
      <c r="G3601" s="17"/>
      <c r="H3601" s="17"/>
      <c r="I3601" s="17"/>
      <c r="J3601" s="17"/>
      <c r="K3601" s="17"/>
      <c r="L3601" s="17"/>
      <c r="M3601" s="17"/>
      <c r="N3601" s="17"/>
      <c r="O3601" s="116"/>
      <c r="P3601" s="117">
        <f>IF(D3601&gt;A_Stammdaten!$B$12,0,SUM(G3601,H3601,J3601,L3601:M3601)-SUM(I3601,K3601,N3601:O3601))</f>
        <v>0</v>
      </c>
      <c r="Q3601" s="17"/>
      <c r="R3601" s="17"/>
      <c r="S3601" s="17"/>
      <c r="T3601" s="17"/>
      <c r="U3601" s="62">
        <f t="shared" si="1178"/>
        <v>0</v>
      </c>
      <c r="V3601" s="34"/>
      <c r="W3601" s="34"/>
      <c r="X3601" s="34"/>
      <c r="Y3601" s="34"/>
      <c r="Z3601" s="34"/>
      <c r="AA3601" s="63" t="str">
        <f t="shared" si="1179"/>
        <v>-</v>
      </c>
      <c r="AB3601" s="63" t="str">
        <f t="shared" si="1180"/>
        <v>-</v>
      </c>
      <c r="AC3601" s="63">
        <f>IF(ISBLANK($C3601),0,VLOOKUP($C3601,Listen!$A$2:$C$45,2,FALSE))</f>
        <v>0</v>
      </c>
      <c r="AD3601" s="63">
        <f>IF(ISBLANK($C3601),0,VLOOKUP($C3601,Listen!$A$2:$C$45,3,FALSE))</f>
        <v>0</v>
      </c>
      <c r="AE3601" s="49">
        <f t="shared" si="1181"/>
        <v>0</v>
      </c>
      <c r="AF3601" s="49">
        <f t="shared" si="1181"/>
        <v>0</v>
      </c>
      <c r="AG3601" s="49">
        <f>IFERROR(IF(OR($V3601&lt;&gt;"Ja",VLOOKUP($C3601,Listen!$A$2:$F$45,5,0)="Nein",D3601&lt;IF(C3601="LNG Anbindungsanlagen gemäß separater Festlegung",2022,2023)),$AC3601,$AA3601),0)</f>
        <v>0</v>
      </c>
      <c r="AH3601" s="49">
        <f>IFERROR(IF(OR($V3601&lt;&gt;"Ja",VLOOKUP($C3601,Listen!$A$2:$F$45,5,0)="Nein",D3601&lt;IF(C3601="LNG Anbindungsanlagen gemäß separater Festlegung",2022,2023)),$AC3601,$AA3601),0)</f>
        <v>0</v>
      </c>
      <c r="AI3601" s="49">
        <f>IFERROR(IF(OR($W3601&lt;&gt;"Ja",VLOOKUP($C3601,Listen!$A$2:$F$45,6,0)="Nein"),$AC3601,$AB3601),0)</f>
        <v>0</v>
      </c>
      <c r="AJ3601" s="49">
        <f>IFERROR(IF(OR($W3601&lt;&gt;"Ja",VLOOKUP($C3601,Listen!$A$2:$F$45,6,0)="Nein"),$AC3601,$AB3601),0)</f>
        <v>0</v>
      </c>
      <c r="AK3601" s="49">
        <f>IFERROR(IF(OR($W3601&lt;&gt;"Ja",VLOOKUP($C3601,Listen!$A$2:$F$45,6,0)="Nein"),$AC3601,$AB3601),0)</f>
        <v>0</v>
      </c>
      <c r="AL3601" s="51">
        <f t="shared" si="1182"/>
        <v>0</v>
      </c>
      <c r="AM3601" s="296">
        <f>IFERROR(IF(VLOOKUP($C3601,Listen!$A$2:$F$45,6,0)="Ja",MAX(BC3601:BD3601),D_SAV!$BC3601),0)</f>
        <v>0</v>
      </c>
      <c r="AN3601" s="51">
        <f t="shared" si="1183"/>
        <v>0</v>
      </c>
      <c r="AP3601" s="304">
        <f t="shared" si="1184"/>
        <v>0</v>
      </c>
      <c r="AQ3601" s="304">
        <f t="shared" si="1185"/>
        <v>0</v>
      </c>
      <c r="AR3601" s="304">
        <f t="shared" si="1186"/>
        <v>0</v>
      </c>
      <c r="AS3601" s="304">
        <f t="shared" si="1187"/>
        <v>0</v>
      </c>
      <c r="AT3601" s="304">
        <f t="shared" si="1188"/>
        <v>0</v>
      </c>
      <c r="AU3601" s="304">
        <f t="shared" si="1189"/>
        <v>0</v>
      </c>
      <c r="AV3601" s="304">
        <f t="shared" si="1190"/>
        <v>0</v>
      </c>
      <c r="AW3601" s="304">
        <f t="shared" si="1191"/>
        <v>0</v>
      </c>
      <c r="AX3601" s="304">
        <f t="shared" si="1192"/>
        <v>0</v>
      </c>
      <c r="AY3601" s="304">
        <f t="shared" si="1193"/>
        <v>0</v>
      </c>
      <c r="AZ3601" s="304">
        <f t="shared" si="1194"/>
        <v>0</v>
      </c>
      <c r="BA3601" s="304">
        <f t="shared" si="1195"/>
        <v>0</v>
      </c>
      <c r="BB3601" s="304">
        <f t="shared" si="1196"/>
        <v>0</v>
      </c>
      <c r="BC3601" s="304">
        <f t="shared" si="1197"/>
        <v>0</v>
      </c>
      <c r="BD3601" s="304">
        <f t="shared" si="1198"/>
        <v>0</v>
      </c>
      <c r="BE3601" s="304">
        <f>IFERROR(IF(VLOOKUP($C3601,Listen!$A$2:$F$45,6,0)="Ja",BB3601-MAX(BC3601:BD3601),BB3601-BC3601),0)</f>
        <v>0</v>
      </c>
    </row>
    <row r="3602" spans="1:57" x14ac:dyDescent="0.25">
      <c r="A3602" s="320" t="str">
        <f>IF(AND(D3602&lt;&gt;0,C3602&lt;&gt;0,E3602&lt;&gt;0),IF(B3602&lt;&gt;0,CONCATENATE(B3602,"-AGr",VLOOKUP(C3602,Listen!$A$2:$D$45,4,FALSE),"-",D3602,"-",E3602,),CONCATENATE("AGr",VLOOKUP(C3602,Listen!$A$2:$D$45,4,FALSE),"-",D3602,"-",E3602)),"keine vollständige ID")</f>
        <v>keine vollständige ID</v>
      </c>
      <c r="B3602" s="301"/>
      <c r="C3602" s="287"/>
      <c r="D3602" s="34"/>
      <c r="E3602" s="306"/>
      <c r="F3602" s="116"/>
      <c r="G3602" s="17"/>
      <c r="H3602" s="17"/>
      <c r="I3602" s="17"/>
      <c r="J3602" s="17"/>
      <c r="K3602" s="17"/>
      <c r="L3602" s="17"/>
      <c r="M3602" s="17"/>
      <c r="N3602" s="17"/>
      <c r="O3602" s="116"/>
      <c r="P3602" s="117">
        <f>IF(D3602&gt;A_Stammdaten!$B$12,0,SUM(G3602,H3602,J3602,L3602:M3602)-SUM(I3602,K3602,N3602:O3602))</f>
        <v>0</v>
      </c>
      <c r="Q3602" s="17"/>
      <c r="R3602" s="17"/>
      <c r="S3602" s="17"/>
      <c r="T3602" s="17"/>
      <c r="U3602" s="62">
        <f t="shared" si="1178"/>
        <v>0</v>
      </c>
      <c r="V3602" s="34"/>
      <c r="W3602" s="34"/>
      <c r="X3602" s="34"/>
      <c r="Y3602" s="34"/>
      <c r="Z3602" s="34"/>
      <c r="AA3602" s="63" t="str">
        <f t="shared" si="1179"/>
        <v>-</v>
      </c>
      <c r="AB3602" s="63" t="str">
        <f t="shared" si="1180"/>
        <v>-</v>
      </c>
      <c r="AC3602" s="63">
        <f>IF(ISBLANK($C3602),0,VLOOKUP($C3602,Listen!$A$2:$C$45,2,FALSE))</f>
        <v>0</v>
      </c>
      <c r="AD3602" s="63">
        <f>IF(ISBLANK($C3602),0,VLOOKUP($C3602,Listen!$A$2:$C$45,3,FALSE))</f>
        <v>0</v>
      </c>
      <c r="AE3602" s="49">
        <f t="shared" si="1181"/>
        <v>0</v>
      </c>
      <c r="AF3602" s="49">
        <f t="shared" si="1181"/>
        <v>0</v>
      </c>
      <c r="AG3602" s="49">
        <f>IFERROR(IF(OR($V3602&lt;&gt;"Ja",VLOOKUP($C3602,Listen!$A$2:$F$45,5,0)="Nein",D3602&lt;IF(C3602="LNG Anbindungsanlagen gemäß separater Festlegung",2022,2023)),$AC3602,$AA3602),0)</f>
        <v>0</v>
      </c>
      <c r="AH3602" s="49">
        <f>IFERROR(IF(OR($V3602&lt;&gt;"Ja",VLOOKUP($C3602,Listen!$A$2:$F$45,5,0)="Nein",D3602&lt;IF(C3602="LNG Anbindungsanlagen gemäß separater Festlegung",2022,2023)),$AC3602,$AA3602),0)</f>
        <v>0</v>
      </c>
      <c r="AI3602" s="49">
        <f>IFERROR(IF(OR($W3602&lt;&gt;"Ja",VLOOKUP($C3602,Listen!$A$2:$F$45,6,0)="Nein"),$AC3602,$AB3602),0)</f>
        <v>0</v>
      </c>
      <c r="AJ3602" s="49">
        <f>IFERROR(IF(OR($W3602&lt;&gt;"Ja",VLOOKUP($C3602,Listen!$A$2:$F$45,6,0)="Nein"),$AC3602,$AB3602),0)</f>
        <v>0</v>
      </c>
      <c r="AK3602" s="49">
        <f>IFERROR(IF(OR($W3602&lt;&gt;"Ja",VLOOKUP($C3602,Listen!$A$2:$F$45,6,0)="Nein"),$AC3602,$AB3602),0)</f>
        <v>0</v>
      </c>
      <c r="AL3602" s="51">
        <f t="shared" si="1182"/>
        <v>0</v>
      </c>
      <c r="AM3602" s="296">
        <f>IFERROR(IF(VLOOKUP($C3602,Listen!$A$2:$F$45,6,0)="Ja",MAX(BC3602:BD3602),D_SAV!$BC3602),0)</f>
        <v>0</v>
      </c>
      <c r="AN3602" s="51">
        <f t="shared" si="1183"/>
        <v>0</v>
      </c>
      <c r="AP3602" s="304">
        <f t="shared" si="1184"/>
        <v>0</v>
      </c>
      <c r="AQ3602" s="304">
        <f t="shared" si="1185"/>
        <v>0</v>
      </c>
      <c r="AR3602" s="304">
        <f t="shared" si="1186"/>
        <v>0</v>
      </c>
      <c r="AS3602" s="304">
        <f t="shared" si="1187"/>
        <v>0</v>
      </c>
      <c r="AT3602" s="304">
        <f t="shared" si="1188"/>
        <v>0</v>
      </c>
      <c r="AU3602" s="304">
        <f t="shared" si="1189"/>
        <v>0</v>
      </c>
      <c r="AV3602" s="304">
        <f t="shared" si="1190"/>
        <v>0</v>
      </c>
      <c r="AW3602" s="304">
        <f t="shared" si="1191"/>
        <v>0</v>
      </c>
      <c r="AX3602" s="304">
        <f t="shared" si="1192"/>
        <v>0</v>
      </c>
      <c r="AY3602" s="304">
        <f t="shared" si="1193"/>
        <v>0</v>
      </c>
      <c r="AZ3602" s="304">
        <f t="shared" si="1194"/>
        <v>0</v>
      </c>
      <c r="BA3602" s="304">
        <f t="shared" si="1195"/>
        <v>0</v>
      </c>
      <c r="BB3602" s="304">
        <f t="shared" si="1196"/>
        <v>0</v>
      </c>
      <c r="BC3602" s="304">
        <f t="shared" si="1197"/>
        <v>0</v>
      </c>
      <c r="BD3602" s="304">
        <f t="shared" si="1198"/>
        <v>0</v>
      </c>
      <c r="BE3602" s="304">
        <f>IFERROR(IF(VLOOKUP($C3602,Listen!$A$2:$F$45,6,0)="Ja",BB3602-MAX(BC3602:BD3602),BB3602-BC3602),0)</f>
        <v>0</v>
      </c>
    </row>
    <row r="3603" spans="1:57" x14ac:dyDescent="0.25">
      <c r="A3603" s="320" t="str">
        <f>IF(AND(D3603&lt;&gt;0,C3603&lt;&gt;0,E3603&lt;&gt;0),IF(B3603&lt;&gt;0,CONCATENATE(B3603,"-AGr",VLOOKUP(C3603,Listen!$A$2:$D$45,4,FALSE),"-",D3603,"-",E3603,),CONCATENATE("AGr",VLOOKUP(C3603,Listen!$A$2:$D$45,4,FALSE),"-",D3603,"-",E3603)),"keine vollständige ID")</f>
        <v>keine vollständige ID</v>
      </c>
      <c r="B3603" s="301"/>
      <c r="C3603" s="287"/>
      <c r="D3603" s="34"/>
      <c r="E3603" s="306"/>
      <c r="F3603" s="116"/>
      <c r="G3603" s="17"/>
      <c r="H3603" s="17"/>
      <c r="I3603" s="17"/>
      <c r="J3603" s="17"/>
      <c r="K3603" s="17"/>
      <c r="L3603" s="17"/>
      <c r="M3603" s="17"/>
      <c r="N3603" s="17"/>
      <c r="O3603" s="116"/>
      <c r="P3603" s="117">
        <f>IF(D3603&gt;A_Stammdaten!$B$12,0,SUM(G3603,H3603,J3603,L3603:M3603)-SUM(I3603,K3603,N3603:O3603))</f>
        <v>0</v>
      </c>
      <c r="Q3603" s="17"/>
      <c r="R3603" s="17"/>
      <c r="S3603" s="17"/>
      <c r="T3603" s="17"/>
      <c r="U3603" s="62">
        <f t="shared" si="1178"/>
        <v>0</v>
      </c>
      <c r="V3603" s="34"/>
      <c r="W3603" s="34"/>
      <c r="X3603" s="34"/>
      <c r="Y3603" s="34"/>
      <c r="Z3603" s="34"/>
      <c r="AA3603" s="63" t="str">
        <f t="shared" si="1179"/>
        <v>-</v>
      </c>
      <c r="AB3603" s="63" t="str">
        <f t="shared" si="1180"/>
        <v>-</v>
      </c>
      <c r="AC3603" s="63">
        <f>IF(ISBLANK($C3603),0,VLOOKUP($C3603,Listen!$A$2:$C$45,2,FALSE))</f>
        <v>0</v>
      </c>
      <c r="AD3603" s="63">
        <f>IF(ISBLANK($C3603),0,VLOOKUP($C3603,Listen!$A$2:$C$45,3,FALSE))</f>
        <v>0</v>
      </c>
      <c r="AE3603" s="49">
        <f t="shared" si="1181"/>
        <v>0</v>
      </c>
      <c r="AF3603" s="49">
        <f t="shared" si="1181"/>
        <v>0</v>
      </c>
      <c r="AG3603" s="49">
        <f>IFERROR(IF(OR($V3603&lt;&gt;"Ja",VLOOKUP($C3603,Listen!$A$2:$F$45,5,0)="Nein",D3603&lt;IF(C3603="LNG Anbindungsanlagen gemäß separater Festlegung",2022,2023)),$AC3603,$AA3603),0)</f>
        <v>0</v>
      </c>
      <c r="AH3603" s="49">
        <f>IFERROR(IF(OR($V3603&lt;&gt;"Ja",VLOOKUP($C3603,Listen!$A$2:$F$45,5,0)="Nein",D3603&lt;IF(C3603="LNG Anbindungsanlagen gemäß separater Festlegung",2022,2023)),$AC3603,$AA3603),0)</f>
        <v>0</v>
      </c>
      <c r="AI3603" s="49">
        <f>IFERROR(IF(OR($W3603&lt;&gt;"Ja",VLOOKUP($C3603,Listen!$A$2:$F$45,6,0)="Nein"),$AC3603,$AB3603),0)</f>
        <v>0</v>
      </c>
      <c r="AJ3603" s="49">
        <f>IFERROR(IF(OR($W3603&lt;&gt;"Ja",VLOOKUP($C3603,Listen!$A$2:$F$45,6,0)="Nein"),$AC3603,$AB3603),0)</f>
        <v>0</v>
      </c>
      <c r="AK3603" s="49">
        <f>IFERROR(IF(OR($W3603&lt;&gt;"Ja",VLOOKUP($C3603,Listen!$A$2:$F$45,6,0)="Nein"),$AC3603,$AB3603),0)</f>
        <v>0</v>
      </c>
      <c r="AL3603" s="51">
        <f t="shared" si="1182"/>
        <v>0</v>
      </c>
      <c r="AM3603" s="296">
        <f>IFERROR(IF(VLOOKUP($C3603,Listen!$A$2:$F$45,6,0)="Ja",MAX(BC3603:BD3603),D_SAV!$BC3603),0)</f>
        <v>0</v>
      </c>
      <c r="AN3603" s="51">
        <f t="shared" si="1183"/>
        <v>0</v>
      </c>
      <c r="AP3603" s="304">
        <f t="shared" si="1184"/>
        <v>0</v>
      </c>
      <c r="AQ3603" s="304">
        <f t="shared" si="1185"/>
        <v>0</v>
      </c>
      <c r="AR3603" s="304">
        <f t="shared" si="1186"/>
        <v>0</v>
      </c>
      <c r="AS3603" s="304">
        <f t="shared" si="1187"/>
        <v>0</v>
      </c>
      <c r="AT3603" s="304">
        <f t="shared" si="1188"/>
        <v>0</v>
      </c>
      <c r="AU3603" s="304">
        <f t="shared" si="1189"/>
        <v>0</v>
      </c>
      <c r="AV3603" s="304">
        <f t="shared" si="1190"/>
        <v>0</v>
      </c>
      <c r="AW3603" s="304">
        <f t="shared" si="1191"/>
        <v>0</v>
      </c>
      <c r="AX3603" s="304">
        <f t="shared" si="1192"/>
        <v>0</v>
      </c>
      <c r="AY3603" s="304">
        <f t="shared" si="1193"/>
        <v>0</v>
      </c>
      <c r="AZ3603" s="304">
        <f t="shared" si="1194"/>
        <v>0</v>
      </c>
      <c r="BA3603" s="304">
        <f t="shared" si="1195"/>
        <v>0</v>
      </c>
      <c r="BB3603" s="304">
        <f t="shared" si="1196"/>
        <v>0</v>
      </c>
      <c r="BC3603" s="304">
        <f t="shared" si="1197"/>
        <v>0</v>
      </c>
      <c r="BD3603" s="304">
        <f t="shared" si="1198"/>
        <v>0</v>
      </c>
      <c r="BE3603" s="304">
        <f>IFERROR(IF(VLOOKUP($C3603,Listen!$A$2:$F$45,6,0)="Ja",BB3603-MAX(BC3603:BD3603),BB3603-BC3603),0)</f>
        <v>0</v>
      </c>
    </row>
    <row r="3604" spans="1:57" x14ac:dyDescent="0.25">
      <c r="A3604" s="320" t="str">
        <f>IF(AND(D3604&lt;&gt;0,C3604&lt;&gt;0,E3604&lt;&gt;0),IF(B3604&lt;&gt;0,CONCATENATE(B3604,"-AGr",VLOOKUP(C3604,Listen!$A$2:$D$45,4,FALSE),"-",D3604,"-",E3604,),CONCATENATE("AGr",VLOOKUP(C3604,Listen!$A$2:$D$45,4,FALSE),"-",D3604,"-",E3604)),"keine vollständige ID")</f>
        <v>keine vollständige ID</v>
      </c>
      <c r="B3604" s="301"/>
      <c r="C3604" s="287"/>
      <c r="D3604" s="34"/>
      <c r="E3604" s="306"/>
      <c r="F3604" s="116"/>
      <c r="G3604" s="17"/>
      <c r="H3604" s="17"/>
      <c r="I3604" s="17"/>
      <c r="J3604" s="17"/>
      <c r="K3604" s="17"/>
      <c r="L3604" s="17"/>
      <c r="M3604" s="17"/>
      <c r="N3604" s="17"/>
      <c r="O3604" s="116"/>
      <c r="P3604" s="117">
        <f>IF(D3604&gt;A_Stammdaten!$B$12,0,SUM(G3604,H3604,J3604,L3604:M3604)-SUM(I3604,K3604,N3604:O3604))</f>
        <v>0</v>
      </c>
      <c r="Q3604" s="17"/>
      <c r="R3604" s="17"/>
      <c r="S3604" s="17"/>
      <c r="T3604" s="17"/>
      <c r="U3604" s="62">
        <f t="shared" si="1178"/>
        <v>0</v>
      </c>
      <c r="V3604" s="34"/>
      <c r="W3604" s="34"/>
      <c r="X3604" s="34"/>
      <c r="Y3604" s="34"/>
      <c r="Z3604" s="34"/>
      <c r="AA3604" s="63" t="str">
        <f t="shared" si="1179"/>
        <v>-</v>
      </c>
      <c r="AB3604" s="63" t="str">
        <f t="shared" si="1180"/>
        <v>-</v>
      </c>
      <c r="AC3604" s="63">
        <f>IF(ISBLANK($C3604),0,VLOOKUP($C3604,Listen!$A$2:$C$45,2,FALSE))</f>
        <v>0</v>
      </c>
      <c r="AD3604" s="63">
        <f>IF(ISBLANK($C3604),0,VLOOKUP($C3604,Listen!$A$2:$C$45,3,FALSE))</f>
        <v>0</v>
      </c>
      <c r="AE3604" s="49">
        <f t="shared" si="1181"/>
        <v>0</v>
      </c>
      <c r="AF3604" s="49">
        <f t="shared" si="1181"/>
        <v>0</v>
      </c>
      <c r="AG3604" s="49">
        <f>IFERROR(IF(OR($V3604&lt;&gt;"Ja",VLOOKUP($C3604,Listen!$A$2:$F$45,5,0)="Nein",D3604&lt;IF(C3604="LNG Anbindungsanlagen gemäß separater Festlegung",2022,2023)),$AC3604,$AA3604),0)</f>
        <v>0</v>
      </c>
      <c r="AH3604" s="49">
        <f>IFERROR(IF(OR($V3604&lt;&gt;"Ja",VLOOKUP($C3604,Listen!$A$2:$F$45,5,0)="Nein",D3604&lt;IF(C3604="LNG Anbindungsanlagen gemäß separater Festlegung",2022,2023)),$AC3604,$AA3604),0)</f>
        <v>0</v>
      </c>
      <c r="AI3604" s="49">
        <f>IFERROR(IF(OR($W3604&lt;&gt;"Ja",VLOOKUP($C3604,Listen!$A$2:$F$45,6,0)="Nein"),$AC3604,$AB3604),0)</f>
        <v>0</v>
      </c>
      <c r="AJ3604" s="49">
        <f>IFERROR(IF(OR($W3604&lt;&gt;"Ja",VLOOKUP($C3604,Listen!$A$2:$F$45,6,0)="Nein"),$AC3604,$AB3604),0)</f>
        <v>0</v>
      </c>
      <c r="AK3604" s="49">
        <f>IFERROR(IF(OR($W3604&lt;&gt;"Ja",VLOOKUP($C3604,Listen!$A$2:$F$45,6,0)="Nein"),$AC3604,$AB3604),0)</f>
        <v>0</v>
      </c>
      <c r="AL3604" s="51">
        <f t="shared" si="1182"/>
        <v>0</v>
      </c>
      <c r="AM3604" s="296">
        <f>IFERROR(IF(VLOOKUP($C3604,Listen!$A$2:$F$45,6,0)="Ja",MAX(BC3604:BD3604),D_SAV!$BC3604),0)</f>
        <v>0</v>
      </c>
      <c r="AN3604" s="51">
        <f t="shared" si="1183"/>
        <v>0</v>
      </c>
      <c r="AP3604" s="304">
        <f t="shared" si="1184"/>
        <v>0</v>
      </c>
      <c r="AQ3604" s="304">
        <f t="shared" si="1185"/>
        <v>0</v>
      </c>
      <c r="AR3604" s="304">
        <f t="shared" si="1186"/>
        <v>0</v>
      </c>
      <c r="AS3604" s="304">
        <f t="shared" si="1187"/>
        <v>0</v>
      </c>
      <c r="AT3604" s="304">
        <f t="shared" si="1188"/>
        <v>0</v>
      </c>
      <c r="AU3604" s="304">
        <f t="shared" si="1189"/>
        <v>0</v>
      </c>
      <c r="AV3604" s="304">
        <f t="shared" si="1190"/>
        <v>0</v>
      </c>
      <c r="AW3604" s="304">
        <f t="shared" si="1191"/>
        <v>0</v>
      </c>
      <c r="AX3604" s="304">
        <f t="shared" si="1192"/>
        <v>0</v>
      </c>
      <c r="AY3604" s="304">
        <f t="shared" si="1193"/>
        <v>0</v>
      </c>
      <c r="AZ3604" s="304">
        <f t="shared" si="1194"/>
        <v>0</v>
      </c>
      <c r="BA3604" s="304">
        <f t="shared" si="1195"/>
        <v>0</v>
      </c>
      <c r="BB3604" s="304">
        <f t="shared" si="1196"/>
        <v>0</v>
      </c>
      <c r="BC3604" s="304">
        <f t="shared" si="1197"/>
        <v>0</v>
      </c>
      <c r="BD3604" s="304">
        <f t="shared" si="1198"/>
        <v>0</v>
      </c>
      <c r="BE3604" s="304">
        <f>IFERROR(IF(VLOOKUP($C3604,Listen!$A$2:$F$45,6,0)="Ja",BB3604-MAX(BC3604:BD3604),BB3604-BC3604),0)</f>
        <v>0</v>
      </c>
    </row>
    <row r="3605" spans="1:57" x14ac:dyDescent="0.25">
      <c r="A3605" s="320" t="str">
        <f>IF(AND(D3605&lt;&gt;0,C3605&lt;&gt;0,E3605&lt;&gt;0),IF(B3605&lt;&gt;0,CONCATENATE(B3605,"-AGr",VLOOKUP(C3605,Listen!$A$2:$D$45,4,FALSE),"-",D3605,"-",E3605,),CONCATENATE("AGr",VLOOKUP(C3605,Listen!$A$2:$D$45,4,FALSE),"-",D3605,"-",E3605)),"keine vollständige ID")</f>
        <v>keine vollständige ID</v>
      </c>
      <c r="B3605" s="301"/>
      <c r="C3605" s="287"/>
      <c r="D3605" s="34"/>
      <c r="E3605" s="306"/>
      <c r="F3605" s="116"/>
      <c r="G3605" s="17"/>
      <c r="H3605" s="17"/>
      <c r="I3605" s="17"/>
      <c r="J3605" s="17"/>
      <c r="K3605" s="17"/>
      <c r="L3605" s="17"/>
      <c r="M3605" s="17"/>
      <c r="N3605" s="17"/>
      <c r="O3605" s="116"/>
      <c r="P3605" s="117">
        <f>IF(D3605&gt;A_Stammdaten!$B$12,0,SUM(G3605,H3605,J3605,L3605:M3605)-SUM(I3605,K3605,N3605:O3605))</f>
        <v>0</v>
      </c>
      <c r="Q3605" s="17"/>
      <c r="R3605" s="17"/>
      <c r="S3605" s="17"/>
      <c r="T3605" s="17"/>
      <c r="U3605" s="62">
        <f t="shared" si="1178"/>
        <v>0</v>
      </c>
      <c r="V3605" s="34"/>
      <c r="W3605" s="34"/>
      <c r="X3605" s="34"/>
      <c r="Y3605" s="34"/>
      <c r="Z3605" s="34"/>
      <c r="AA3605" s="63" t="str">
        <f t="shared" si="1179"/>
        <v>-</v>
      </c>
      <c r="AB3605" s="63" t="str">
        <f t="shared" si="1180"/>
        <v>-</v>
      </c>
      <c r="AC3605" s="63">
        <f>IF(ISBLANK($C3605),0,VLOOKUP($C3605,Listen!$A$2:$C$45,2,FALSE))</f>
        <v>0</v>
      </c>
      <c r="AD3605" s="63">
        <f>IF(ISBLANK($C3605),0,VLOOKUP($C3605,Listen!$A$2:$C$45,3,FALSE))</f>
        <v>0</v>
      </c>
      <c r="AE3605" s="49">
        <f t="shared" si="1181"/>
        <v>0</v>
      </c>
      <c r="AF3605" s="49">
        <f t="shared" si="1181"/>
        <v>0</v>
      </c>
      <c r="AG3605" s="49">
        <f>IFERROR(IF(OR($V3605&lt;&gt;"Ja",VLOOKUP($C3605,Listen!$A$2:$F$45,5,0)="Nein",D3605&lt;IF(C3605="LNG Anbindungsanlagen gemäß separater Festlegung",2022,2023)),$AC3605,$AA3605),0)</f>
        <v>0</v>
      </c>
      <c r="AH3605" s="49">
        <f>IFERROR(IF(OR($V3605&lt;&gt;"Ja",VLOOKUP($C3605,Listen!$A$2:$F$45,5,0)="Nein",D3605&lt;IF(C3605="LNG Anbindungsanlagen gemäß separater Festlegung",2022,2023)),$AC3605,$AA3605),0)</f>
        <v>0</v>
      </c>
      <c r="AI3605" s="49">
        <f>IFERROR(IF(OR($W3605&lt;&gt;"Ja",VLOOKUP($C3605,Listen!$A$2:$F$45,6,0)="Nein"),$AC3605,$AB3605),0)</f>
        <v>0</v>
      </c>
      <c r="AJ3605" s="49">
        <f>IFERROR(IF(OR($W3605&lt;&gt;"Ja",VLOOKUP($C3605,Listen!$A$2:$F$45,6,0)="Nein"),$AC3605,$AB3605),0)</f>
        <v>0</v>
      </c>
      <c r="AK3605" s="49">
        <f>IFERROR(IF(OR($W3605&lt;&gt;"Ja",VLOOKUP($C3605,Listen!$A$2:$F$45,6,0)="Nein"),$AC3605,$AB3605),0)</f>
        <v>0</v>
      </c>
      <c r="AL3605" s="51">
        <f t="shared" si="1182"/>
        <v>0</v>
      </c>
      <c r="AM3605" s="296">
        <f>IFERROR(IF(VLOOKUP($C3605,Listen!$A$2:$F$45,6,0)="Ja",MAX(BC3605:BD3605),D_SAV!$BC3605),0)</f>
        <v>0</v>
      </c>
      <c r="AN3605" s="51">
        <f t="shared" si="1183"/>
        <v>0</v>
      </c>
      <c r="AP3605" s="304">
        <f t="shared" si="1184"/>
        <v>0</v>
      </c>
      <c r="AQ3605" s="304">
        <f t="shared" si="1185"/>
        <v>0</v>
      </c>
      <c r="AR3605" s="304">
        <f t="shared" si="1186"/>
        <v>0</v>
      </c>
      <c r="AS3605" s="304">
        <f t="shared" si="1187"/>
        <v>0</v>
      </c>
      <c r="AT3605" s="304">
        <f t="shared" si="1188"/>
        <v>0</v>
      </c>
      <c r="AU3605" s="304">
        <f t="shared" si="1189"/>
        <v>0</v>
      </c>
      <c r="AV3605" s="304">
        <f t="shared" si="1190"/>
        <v>0</v>
      </c>
      <c r="AW3605" s="304">
        <f t="shared" si="1191"/>
        <v>0</v>
      </c>
      <c r="AX3605" s="304">
        <f t="shared" si="1192"/>
        <v>0</v>
      </c>
      <c r="AY3605" s="304">
        <f t="shared" si="1193"/>
        <v>0</v>
      </c>
      <c r="AZ3605" s="304">
        <f t="shared" si="1194"/>
        <v>0</v>
      </c>
      <c r="BA3605" s="304">
        <f t="shared" si="1195"/>
        <v>0</v>
      </c>
      <c r="BB3605" s="304">
        <f t="shared" si="1196"/>
        <v>0</v>
      </c>
      <c r="BC3605" s="304">
        <f t="shared" si="1197"/>
        <v>0</v>
      </c>
      <c r="BD3605" s="304">
        <f t="shared" si="1198"/>
        <v>0</v>
      </c>
      <c r="BE3605" s="304">
        <f>IFERROR(IF(VLOOKUP($C3605,Listen!$A$2:$F$45,6,0)="Ja",BB3605-MAX(BC3605:BD3605),BB3605-BC3605),0)</f>
        <v>0</v>
      </c>
    </row>
    <row r="3606" spans="1:57" x14ac:dyDescent="0.25">
      <c r="A3606" s="320" t="str">
        <f>IF(AND(D3606&lt;&gt;0,C3606&lt;&gt;0,E3606&lt;&gt;0),IF(B3606&lt;&gt;0,CONCATENATE(B3606,"-AGr",VLOOKUP(C3606,Listen!$A$2:$D$45,4,FALSE),"-",D3606,"-",E3606,),CONCATENATE("AGr",VLOOKUP(C3606,Listen!$A$2:$D$45,4,FALSE),"-",D3606,"-",E3606)),"keine vollständige ID")</f>
        <v>keine vollständige ID</v>
      </c>
      <c r="B3606" s="301"/>
      <c r="C3606" s="287"/>
      <c r="D3606" s="34"/>
      <c r="E3606" s="306"/>
      <c r="F3606" s="116"/>
      <c r="G3606" s="17"/>
      <c r="H3606" s="17"/>
      <c r="I3606" s="17"/>
      <c r="J3606" s="17"/>
      <c r="K3606" s="17"/>
      <c r="L3606" s="17"/>
      <c r="M3606" s="17"/>
      <c r="N3606" s="17"/>
      <c r="O3606" s="116"/>
      <c r="P3606" s="117">
        <f>IF(D3606&gt;A_Stammdaten!$B$12,0,SUM(G3606,H3606,J3606,L3606:M3606)-SUM(I3606,K3606,N3606:O3606))</f>
        <v>0</v>
      </c>
      <c r="Q3606" s="17"/>
      <c r="R3606" s="17"/>
      <c r="S3606" s="17"/>
      <c r="T3606" s="17"/>
      <c r="U3606" s="62">
        <f t="shared" si="1178"/>
        <v>0</v>
      </c>
      <c r="V3606" s="34"/>
      <c r="W3606" s="34"/>
      <c r="X3606" s="34"/>
      <c r="Y3606" s="34"/>
      <c r="Z3606" s="34"/>
      <c r="AA3606" s="63" t="str">
        <f t="shared" si="1179"/>
        <v>-</v>
      </c>
      <c r="AB3606" s="63" t="str">
        <f t="shared" si="1180"/>
        <v>-</v>
      </c>
      <c r="AC3606" s="63">
        <f>IF(ISBLANK($C3606),0,VLOOKUP($C3606,Listen!$A$2:$C$45,2,FALSE))</f>
        <v>0</v>
      </c>
      <c r="AD3606" s="63">
        <f>IF(ISBLANK($C3606),0,VLOOKUP($C3606,Listen!$A$2:$C$45,3,FALSE))</f>
        <v>0</v>
      </c>
      <c r="AE3606" s="49">
        <f t="shared" si="1181"/>
        <v>0</v>
      </c>
      <c r="AF3606" s="49">
        <f t="shared" si="1181"/>
        <v>0</v>
      </c>
      <c r="AG3606" s="49">
        <f>IFERROR(IF(OR($V3606&lt;&gt;"Ja",VLOOKUP($C3606,Listen!$A$2:$F$45,5,0)="Nein",D3606&lt;IF(C3606="LNG Anbindungsanlagen gemäß separater Festlegung",2022,2023)),$AC3606,$AA3606),0)</f>
        <v>0</v>
      </c>
      <c r="AH3606" s="49">
        <f>IFERROR(IF(OR($V3606&lt;&gt;"Ja",VLOOKUP($C3606,Listen!$A$2:$F$45,5,0)="Nein",D3606&lt;IF(C3606="LNG Anbindungsanlagen gemäß separater Festlegung",2022,2023)),$AC3606,$AA3606),0)</f>
        <v>0</v>
      </c>
      <c r="AI3606" s="49">
        <f>IFERROR(IF(OR($W3606&lt;&gt;"Ja",VLOOKUP($C3606,Listen!$A$2:$F$45,6,0)="Nein"),$AC3606,$AB3606),0)</f>
        <v>0</v>
      </c>
      <c r="AJ3606" s="49">
        <f>IFERROR(IF(OR($W3606&lt;&gt;"Ja",VLOOKUP($C3606,Listen!$A$2:$F$45,6,0)="Nein"),$AC3606,$AB3606),0)</f>
        <v>0</v>
      </c>
      <c r="AK3606" s="49">
        <f>IFERROR(IF(OR($W3606&lt;&gt;"Ja",VLOOKUP($C3606,Listen!$A$2:$F$45,6,0)="Nein"),$AC3606,$AB3606),0)</f>
        <v>0</v>
      </c>
      <c r="AL3606" s="51">
        <f t="shared" si="1182"/>
        <v>0</v>
      </c>
      <c r="AM3606" s="296">
        <f>IFERROR(IF(VLOOKUP($C3606,Listen!$A$2:$F$45,6,0)="Ja",MAX(BC3606:BD3606),D_SAV!$BC3606),0)</f>
        <v>0</v>
      </c>
      <c r="AN3606" s="51">
        <f t="shared" si="1183"/>
        <v>0</v>
      </c>
      <c r="AP3606" s="304">
        <f t="shared" si="1184"/>
        <v>0</v>
      </c>
      <c r="AQ3606" s="304">
        <f t="shared" si="1185"/>
        <v>0</v>
      </c>
      <c r="AR3606" s="304">
        <f t="shared" si="1186"/>
        <v>0</v>
      </c>
      <c r="AS3606" s="304">
        <f t="shared" si="1187"/>
        <v>0</v>
      </c>
      <c r="AT3606" s="304">
        <f t="shared" si="1188"/>
        <v>0</v>
      </c>
      <c r="AU3606" s="304">
        <f t="shared" si="1189"/>
        <v>0</v>
      </c>
      <c r="AV3606" s="304">
        <f t="shared" si="1190"/>
        <v>0</v>
      </c>
      <c r="AW3606" s="304">
        <f t="shared" si="1191"/>
        <v>0</v>
      </c>
      <c r="AX3606" s="304">
        <f t="shared" si="1192"/>
        <v>0</v>
      </c>
      <c r="AY3606" s="304">
        <f t="shared" si="1193"/>
        <v>0</v>
      </c>
      <c r="AZ3606" s="304">
        <f t="shared" si="1194"/>
        <v>0</v>
      </c>
      <c r="BA3606" s="304">
        <f t="shared" si="1195"/>
        <v>0</v>
      </c>
      <c r="BB3606" s="304">
        <f t="shared" si="1196"/>
        <v>0</v>
      </c>
      <c r="BC3606" s="304">
        <f t="shared" si="1197"/>
        <v>0</v>
      </c>
      <c r="BD3606" s="304">
        <f t="shared" si="1198"/>
        <v>0</v>
      </c>
      <c r="BE3606" s="304">
        <f>IFERROR(IF(VLOOKUP($C3606,Listen!$A$2:$F$45,6,0)="Ja",BB3606-MAX(BC3606:BD3606),BB3606-BC3606),0)</f>
        <v>0</v>
      </c>
    </row>
    <row r="3607" spans="1:57" x14ac:dyDescent="0.25">
      <c r="A3607" s="320" t="str">
        <f>IF(AND(D3607&lt;&gt;0,C3607&lt;&gt;0,E3607&lt;&gt;0),IF(B3607&lt;&gt;0,CONCATENATE(B3607,"-AGr",VLOOKUP(C3607,Listen!$A$2:$D$45,4,FALSE),"-",D3607,"-",E3607,),CONCATENATE("AGr",VLOOKUP(C3607,Listen!$A$2:$D$45,4,FALSE),"-",D3607,"-",E3607)),"keine vollständige ID")</f>
        <v>keine vollständige ID</v>
      </c>
      <c r="B3607" s="301"/>
      <c r="C3607" s="287"/>
      <c r="D3607" s="34"/>
      <c r="E3607" s="306"/>
      <c r="F3607" s="116"/>
      <c r="G3607" s="17"/>
      <c r="H3607" s="17"/>
      <c r="I3607" s="17"/>
      <c r="J3607" s="17"/>
      <c r="K3607" s="17"/>
      <c r="L3607" s="17"/>
      <c r="M3607" s="17"/>
      <c r="N3607" s="17"/>
      <c r="O3607" s="116"/>
      <c r="P3607" s="117">
        <f>IF(D3607&gt;A_Stammdaten!$B$12,0,SUM(G3607,H3607,J3607,L3607:M3607)-SUM(I3607,K3607,N3607:O3607))</f>
        <v>0</v>
      </c>
      <c r="Q3607" s="17"/>
      <c r="R3607" s="17"/>
      <c r="S3607" s="17"/>
      <c r="T3607" s="17"/>
      <c r="U3607" s="62">
        <f t="shared" si="1178"/>
        <v>0</v>
      </c>
      <c r="V3607" s="34"/>
      <c r="W3607" s="34"/>
      <c r="X3607" s="34"/>
      <c r="Y3607" s="34"/>
      <c r="Z3607" s="34"/>
      <c r="AA3607" s="63" t="str">
        <f t="shared" si="1179"/>
        <v>-</v>
      </c>
      <c r="AB3607" s="63" t="str">
        <f t="shared" si="1180"/>
        <v>-</v>
      </c>
      <c r="AC3607" s="63">
        <f>IF(ISBLANK($C3607),0,VLOOKUP($C3607,Listen!$A$2:$C$45,2,FALSE))</f>
        <v>0</v>
      </c>
      <c r="AD3607" s="63">
        <f>IF(ISBLANK($C3607),0,VLOOKUP($C3607,Listen!$A$2:$C$45,3,FALSE))</f>
        <v>0</v>
      </c>
      <c r="AE3607" s="49">
        <f t="shared" si="1181"/>
        <v>0</v>
      </c>
      <c r="AF3607" s="49">
        <f t="shared" si="1181"/>
        <v>0</v>
      </c>
      <c r="AG3607" s="49">
        <f>IFERROR(IF(OR($V3607&lt;&gt;"Ja",VLOOKUP($C3607,Listen!$A$2:$F$45,5,0)="Nein",D3607&lt;IF(C3607="LNG Anbindungsanlagen gemäß separater Festlegung",2022,2023)),$AC3607,$AA3607),0)</f>
        <v>0</v>
      </c>
      <c r="AH3607" s="49">
        <f>IFERROR(IF(OR($V3607&lt;&gt;"Ja",VLOOKUP($C3607,Listen!$A$2:$F$45,5,0)="Nein",D3607&lt;IF(C3607="LNG Anbindungsanlagen gemäß separater Festlegung",2022,2023)),$AC3607,$AA3607),0)</f>
        <v>0</v>
      </c>
      <c r="AI3607" s="49">
        <f>IFERROR(IF(OR($W3607&lt;&gt;"Ja",VLOOKUP($C3607,Listen!$A$2:$F$45,6,0)="Nein"),$AC3607,$AB3607),0)</f>
        <v>0</v>
      </c>
      <c r="AJ3607" s="49">
        <f>IFERROR(IF(OR($W3607&lt;&gt;"Ja",VLOOKUP($C3607,Listen!$A$2:$F$45,6,0)="Nein"),$AC3607,$AB3607),0)</f>
        <v>0</v>
      </c>
      <c r="AK3607" s="49">
        <f>IFERROR(IF(OR($W3607&lt;&gt;"Ja",VLOOKUP($C3607,Listen!$A$2:$F$45,6,0)="Nein"),$AC3607,$AB3607),0)</f>
        <v>0</v>
      </c>
      <c r="AL3607" s="51">
        <f t="shared" si="1182"/>
        <v>0</v>
      </c>
      <c r="AM3607" s="296">
        <f>IFERROR(IF(VLOOKUP($C3607,Listen!$A$2:$F$45,6,0)="Ja",MAX(BC3607:BD3607),D_SAV!$BC3607),0)</f>
        <v>0</v>
      </c>
      <c r="AN3607" s="51">
        <f t="shared" si="1183"/>
        <v>0</v>
      </c>
      <c r="AP3607" s="304">
        <f t="shared" si="1184"/>
        <v>0</v>
      </c>
      <c r="AQ3607" s="304">
        <f t="shared" si="1185"/>
        <v>0</v>
      </c>
      <c r="AR3607" s="304">
        <f t="shared" si="1186"/>
        <v>0</v>
      </c>
      <c r="AS3607" s="304">
        <f t="shared" si="1187"/>
        <v>0</v>
      </c>
      <c r="AT3607" s="304">
        <f t="shared" si="1188"/>
        <v>0</v>
      </c>
      <c r="AU3607" s="304">
        <f t="shared" si="1189"/>
        <v>0</v>
      </c>
      <c r="AV3607" s="304">
        <f t="shared" si="1190"/>
        <v>0</v>
      </c>
      <c r="AW3607" s="304">
        <f t="shared" si="1191"/>
        <v>0</v>
      </c>
      <c r="AX3607" s="304">
        <f t="shared" si="1192"/>
        <v>0</v>
      </c>
      <c r="AY3607" s="304">
        <f t="shared" si="1193"/>
        <v>0</v>
      </c>
      <c r="AZ3607" s="304">
        <f t="shared" si="1194"/>
        <v>0</v>
      </c>
      <c r="BA3607" s="304">
        <f t="shared" si="1195"/>
        <v>0</v>
      </c>
      <c r="BB3607" s="304">
        <f t="shared" si="1196"/>
        <v>0</v>
      </c>
      <c r="BC3607" s="304">
        <f t="shared" si="1197"/>
        <v>0</v>
      </c>
      <c r="BD3607" s="304">
        <f t="shared" si="1198"/>
        <v>0</v>
      </c>
      <c r="BE3607" s="304">
        <f>IFERROR(IF(VLOOKUP($C3607,Listen!$A$2:$F$45,6,0)="Ja",BB3607-MAX(BC3607:BD3607),BB3607-BC3607),0)</f>
        <v>0</v>
      </c>
    </row>
    <row r="3608" spans="1:57" x14ac:dyDescent="0.25">
      <c r="A3608" s="320" t="str">
        <f>IF(AND(D3608&lt;&gt;0,C3608&lt;&gt;0,E3608&lt;&gt;0),IF(B3608&lt;&gt;0,CONCATENATE(B3608,"-AGr",VLOOKUP(C3608,Listen!$A$2:$D$45,4,FALSE),"-",D3608,"-",E3608,),CONCATENATE("AGr",VLOOKUP(C3608,Listen!$A$2:$D$45,4,FALSE),"-",D3608,"-",E3608)),"keine vollständige ID")</f>
        <v>keine vollständige ID</v>
      </c>
      <c r="B3608" s="301"/>
      <c r="C3608" s="287"/>
      <c r="D3608" s="34"/>
      <c r="E3608" s="306"/>
      <c r="F3608" s="116"/>
      <c r="G3608" s="17"/>
      <c r="H3608" s="17"/>
      <c r="I3608" s="17"/>
      <c r="J3608" s="17"/>
      <c r="K3608" s="17"/>
      <c r="L3608" s="17"/>
      <c r="M3608" s="17"/>
      <c r="N3608" s="17"/>
      <c r="O3608" s="116"/>
      <c r="P3608" s="117">
        <f>IF(D3608&gt;A_Stammdaten!$B$12,0,SUM(G3608,H3608,J3608,L3608:M3608)-SUM(I3608,K3608,N3608:O3608))</f>
        <v>0</v>
      </c>
      <c r="Q3608" s="17"/>
      <c r="R3608" s="17"/>
      <c r="S3608" s="17"/>
      <c r="T3608" s="17"/>
      <c r="U3608" s="62">
        <f t="shared" si="1178"/>
        <v>0</v>
      </c>
      <c r="V3608" s="34"/>
      <c r="W3608" s="34"/>
      <c r="X3608" s="34"/>
      <c r="Y3608" s="34"/>
      <c r="Z3608" s="34"/>
      <c r="AA3608" s="63" t="str">
        <f t="shared" si="1179"/>
        <v>-</v>
      </c>
      <c r="AB3608" s="63" t="str">
        <f t="shared" si="1180"/>
        <v>-</v>
      </c>
      <c r="AC3608" s="63">
        <f>IF(ISBLANK($C3608),0,VLOOKUP($C3608,Listen!$A$2:$C$45,2,FALSE))</f>
        <v>0</v>
      </c>
      <c r="AD3608" s="63">
        <f>IF(ISBLANK($C3608),0,VLOOKUP($C3608,Listen!$A$2:$C$45,3,FALSE))</f>
        <v>0</v>
      </c>
      <c r="AE3608" s="49">
        <f t="shared" si="1181"/>
        <v>0</v>
      </c>
      <c r="AF3608" s="49">
        <f t="shared" si="1181"/>
        <v>0</v>
      </c>
      <c r="AG3608" s="49">
        <f>IFERROR(IF(OR($V3608&lt;&gt;"Ja",VLOOKUP($C3608,Listen!$A$2:$F$45,5,0)="Nein",D3608&lt;IF(C3608="LNG Anbindungsanlagen gemäß separater Festlegung",2022,2023)),$AC3608,$AA3608),0)</f>
        <v>0</v>
      </c>
      <c r="AH3608" s="49">
        <f>IFERROR(IF(OR($V3608&lt;&gt;"Ja",VLOOKUP($C3608,Listen!$A$2:$F$45,5,0)="Nein",D3608&lt;IF(C3608="LNG Anbindungsanlagen gemäß separater Festlegung",2022,2023)),$AC3608,$AA3608),0)</f>
        <v>0</v>
      </c>
      <c r="AI3608" s="49">
        <f>IFERROR(IF(OR($W3608&lt;&gt;"Ja",VLOOKUP($C3608,Listen!$A$2:$F$45,6,0)="Nein"),$AC3608,$AB3608),0)</f>
        <v>0</v>
      </c>
      <c r="AJ3608" s="49">
        <f>IFERROR(IF(OR($W3608&lt;&gt;"Ja",VLOOKUP($C3608,Listen!$A$2:$F$45,6,0)="Nein"),$AC3608,$AB3608),0)</f>
        <v>0</v>
      </c>
      <c r="AK3608" s="49">
        <f>IFERROR(IF(OR($W3608&lt;&gt;"Ja",VLOOKUP($C3608,Listen!$A$2:$F$45,6,0)="Nein"),$AC3608,$AB3608),0)</f>
        <v>0</v>
      </c>
      <c r="AL3608" s="51">
        <f t="shared" si="1182"/>
        <v>0</v>
      </c>
      <c r="AM3608" s="296">
        <f>IFERROR(IF(VLOOKUP($C3608,Listen!$A$2:$F$45,6,0)="Ja",MAX(BC3608:BD3608),D_SAV!$BC3608),0)</f>
        <v>0</v>
      </c>
      <c r="AN3608" s="51">
        <f t="shared" si="1183"/>
        <v>0</v>
      </c>
      <c r="AP3608" s="304">
        <f t="shared" si="1184"/>
        <v>0</v>
      </c>
      <c r="AQ3608" s="304">
        <f t="shared" si="1185"/>
        <v>0</v>
      </c>
      <c r="AR3608" s="304">
        <f t="shared" si="1186"/>
        <v>0</v>
      </c>
      <c r="AS3608" s="304">
        <f t="shared" si="1187"/>
        <v>0</v>
      </c>
      <c r="AT3608" s="304">
        <f t="shared" si="1188"/>
        <v>0</v>
      </c>
      <c r="AU3608" s="304">
        <f t="shared" si="1189"/>
        <v>0</v>
      </c>
      <c r="AV3608" s="304">
        <f t="shared" si="1190"/>
        <v>0</v>
      </c>
      <c r="AW3608" s="304">
        <f t="shared" si="1191"/>
        <v>0</v>
      </c>
      <c r="AX3608" s="304">
        <f t="shared" si="1192"/>
        <v>0</v>
      </c>
      <c r="AY3608" s="304">
        <f t="shared" si="1193"/>
        <v>0</v>
      </c>
      <c r="AZ3608" s="304">
        <f t="shared" si="1194"/>
        <v>0</v>
      </c>
      <c r="BA3608" s="304">
        <f t="shared" si="1195"/>
        <v>0</v>
      </c>
      <c r="BB3608" s="304">
        <f t="shared" si="1196"/>
        <v>0</v>
      </c>
      <c r="BC3608" s="304">
        <f t="shared" si="1197"/>
        <v>0</v>
      </c>
      <c r="BD3608" s="304">
        <f t="shared" si="1198"/>
        <v>0</v>
      </c>
      <c r="BE3608" s="304">
        <f>IFERROR(IF(VLOOKUP($C3608,Listen!$A$2:$F$45,6,0)="Ja",BB3608-MAX(BC3608:BD3608),BB3608-BC3608),0)</f>
        <v>0</v>
      </c>
    </row>
    <row r="3609" spans="1:57" x14ac:dyDescent="0.25">
      <c r="A3609" s="320" t="str">
        <f>IF(AND(D3609&lt;&gt;0,C3609&lt;&gt;0,E3609&lt;&gt;0),IF(B3609&lt;&gt;0,CONCATENATE(B3609,"-AGr",VLOOKUP(C3609,Listen!$A$2:$D$45,4,FALSE),"-",D3609,"-",E3609,),CONCATENATE("AGr",VLOOKUP(C3609,Listen!$A$2:$D$45,4,FALSE),"-",D3609,"-",E3609)),"keine vollständige ID")</f>
        <v>keine vollständige ID</v>
      </c>
      <c r="B3609" s="301"/>
      <c r="C3609" s="287"/>
      <c r="D3609" s="34"/>
      <c r="E3609" s="306"/>
      <c r="F3609" s="116"/>
      <c r="G3609" s="17"/>
      <c r="H3609" s="17"/>
      <c r="I3609" s="17"/>
      <c r="J3609" s="17"/>
      <c r="K3609" s="17"/>
      <c r="L3609" s="17"/>
      <c r="M3609" s="17"/>
      <c r="N3609" s="17"/>
      <c r="O3609" s="116"/>
      <c r="P3609" s="117">
        <f>IF(D3609&gt;A_Stammdaten!$B$12,0,SUM(G3609,H3609,J3609,L3609:M3609)-SUM(I3609,K3609,N3609:O3609))</f>
        <v>0</v>
      </c>
      <c r="Q3609" s="17"/>
      <c r="R3609" s="17"/>
      <c r="S3609" s="17"/>
      <c r="T3609" s="17"/>
      <c r="U3609" s="62">
        <f t="shared" si="1178"/>
        <v>0</v>
      </c>
      <c r="V3609" s="34"/>
      <c r="W3609" s="34"/>
      <c r="X3609" s="34"/>
      <c r="Y3609" s="34"/>
      <c r="Z3609" s="34"/>
      <c r="AA3609" s="63" t="str">
        <f t="shared" si="1179"/>
        <v>-</v>
      </c>
      <c r="AB3609" s="63" t="str">
        <f t="shared" si="1180"/>
        <v>-</v>
      </c>
      <c r="AC3609" s="63">
        <f>IF(ISBLANK($C3609),0,VLOOKUP($C3609,Listen!$A$2:$C$45,2,FALSE))</f>
        <v>0</v>
      </c>
      <c r="AD3609" s="63">
        <f>IF(ISBLANK($C3609),0,VLOOKUP($C3609,Listen!$A$2:$C$45,3,FALSE))</f>
        <v>0</v>
      </c>
      <c r="AE3609" s="49">
        <f t="shared" si="1181"/>
        <v>0</v>
      </c>
      <c r="AF3609" s="49">
        <f t="shared" si="1181"/>
        <v>0</v>
      </c>
      <c r="AG3609" s="49">
        <f>IFERROR(IF(OR($V3609&lt;&gt;"Ja",VLOOKUP($C3609,Listen!$A$2:$F$45,5,0)="Nein",D3609&lt;IF(C3609="LNG Anbindungsanlagen gemäß separater Festlegung",2022,2023)),$AC3609,$AA3609),0)</f>
        <v>0</v>
      </c>
      <c r="AH3609" s="49">
        <f>IFERROR(IF(OR($V3609&lt;&gt;"Ja",VLOOKUP($C3609,Listen!$A$2:$F$45,5,0)="Nein",D3609&lt;IF(C3609="LNG Anbindungsanlagen gemäß separater Festlegung",2022,2023)),$AC3609,$AA3609),0)</f>
        <v>0</v>
      </c>
      <c r="AI3609" s="49">
        <f>IFERROR(IF(OR($W3609&lt;&gt;"Ja",VLOOKUP($C3609,Listen!$A$2:$F$45,6,0)="Nein"),$AC3609,$AB3609),0)</f>
        <v>0</v>
      </c>
      <c r="AJ3609" s="49">
        <f>IFERROR(IF(OR($W3609&lt;&gt;"Ja",VLOOKUP($C3609,Listen!$A$2:$F$45,6,0)="Nein"),$AC3609,$AB3609),0)</f>
        <v>0</v>
      </c>
      <c r="AK3609" s="49">
        <f>IFERROR(IF(OR($W3609&lt;&gt;"Ja",VLOOKUP($C3609,Listen!$A$2:$F$45,6,0)="Nein"),$AC3609,$AB3609),0)</f>
        <v>0</v>
      </c>
      <c r="AL3609" s="51">
        <f t="shared" si="1182"/>
        <v>0</v>
      </c>
      <c r="AM3609" s="296">
        <f>IFERROR(IF(VLOOKUP($C3609,Listen!$A$2:$F$45,6,0)="Ja",MAX(BC3609:BD3609),D_SAV!$BC3609),0)</f>
        <v>0</v>
      </c>
      <c r="AN3609" s="51">
        <f t="shared" si="1183"/>
        <v>0</v>
      </c>
      <c r="AP3609" s="304">
        <f t="shared" si="1184"/>
        <v>0</v>
      </c>
      <c r="AQ3609" s="304">
        <f t="shared" si="1185"/>
        <v>0</v>
      </c>
      <c r="AR3609" s="304">
        <f t="shared" si="1186"/>
        <v>0</v>
      </c>
      <c r="AS3609" s="304">
        <f t="shared" si="1187"/>
        <v>0</v>
      </c>
      <c r="AT3609" s="304">
        <f t="shared" si="1188"/>
        <v>0</v>
      </c>
      <c r="AU3609" s="304">
        <f t="shared" si="1189"/>
        <v>0</v>
      </c>
      <c r="AV3609" s="304">
        <f t="shared" si="1190"/>
        <v>0</v>
      </c>
      <c r="AW3609" s="304">
        <f t="shared" si="1191"/>
        <v>0</v>
      </c>
      <c r="AX3609" s="304">
        <f t="shared" si="1192"/>
        <v>0</v>
      </c>
      <c r="AY3609" s="304">
        <f t="shared" si="1193"/>
        <v>0</v>
      </c>
      <c r="AZ3609" s="304">
        <f t="shared" si="1194"/>
        <v>0</v>
      </c>
      <c r="BA3609" s="304">
        <f t="shared" si="1195"/>
        <v>0</v>
      </c>
      <c r="BB3609" s="304">
        <f t="shared" si="1196"/>
        <v>0</v>
      </c>
      <c r="BC3609" s="304">
        <f t="shared" si="1197"/>
        <v>0</v>
      </c>
      <c r="BD3609" s="304">
        <f t="shared" si="1198"/>
        <v>0</v>
      </c>
      <c r="BE3609" s="304">
        <f>IFERROR(IF(VLOOKUP($C3609,Listen!$A$2:$F$45,6,0)="Ja",BB3609-MAX(BC3609:BD3609),BB3609-BC3609),0)</f>
        <v>0</v>
      </c>
    </row>
    <row r="3610" spans="1:57" x14ac:dyDescent="0.25">
      <c r="A3610" s="320" t="str">
        <f>IF(AND(D3610&lt;&gt;0,C3610&lt;&gt;0,E3610&lt;&gt;0),IF(B3610&lt;&gt;0,CONCATENATE(B3610,"-AGr",VLOOKUP(C3610,Listen!$A$2:$D$45,4,FALSE),"-",D3610,"-",E3610,),CONCATENATE("AGr",VLOOKUP(C3610,Listen!$A$2:$D$45,4,FALSE),"-",D3610,"-",E3610)),"keine vollständige ID")</f>
        <v>keine vollständige ID</v>
      </c>
      <c r="B3610" s="301"/>
      <c r="C3610" s="287"/>
      <c r="D3610" s="34"/>
      <c r="E3610" s="306"/>
      <c r="F3610" s="116"/>
      <c r="G3610" s="17"/>
      <c r="H3610" s="17"/>
      <c r="I3610" s="17"/>
      <c r="J3610" s="17"/>
      <c r="K3610" s="17"/>
      <c r="L3610" s="17"/>
      <c r="M3610" s="17"/>
      <c r="N3610" s="17"/>
      <c r="O3610" s="116"/>
      <c r="P3610" s="117">
        <f>IF(D3610&gt;A_Stammdaten!$B$12,0,SUM(G3610,H3610,J3610,L3610:M3610)-SUM(I3610,K3610,N3610:O3610))</f>
        <v>0</v>
      </c>
      <c r="Q3610" s="17"/>
      <c r="R3610" s="17"/>
      <c r="S3610" s="17"/>
      <c r="T3610" s="17"/>
      <c r="U3610" s="62">
        <f t="shared" si="1178"/>
        <v>0</v>
      </c>
      <c r="V3610" s="34"/>
      <c r="W3610" s="34"/>
      <c r="X3610" s="34"/>
      <c r="Y3610" s="34"/>
      <c r="Z3610" s="34"/>
      <c r="AA3610" s="63" t="str">
        <f t="shared" si="1179"/>
        <v>-</v>
      </c>
      <c r="AB3610" s="63" t="str">
        <f t="shared" si="1180"/>
        <v>-</v>
      </c>
      <c r="AC3610" s="63">
        <f>IF(ISBLANK($C3610),0,VLOOKUP($C3610,Listen!$A$2:$C$45,2,FALSE))</f>
        <v>0</v>
      </c>
      <c r="AD3610" s="63">
        <f>IF(ISBLANK($C3610),0,VLOOKUP($C3610,Listen!$A$2:$C$45,3,FALSE))</f>
        <v>0</v>
      </c>
      <c r="AE3610" s="49">
        <f t="shared" si="1181"/>
        <v>0</v>
      </c>
      <c r="AF3610" s="49">
        <f t="shared" si="1181"/>
        <v>0</v>
      </c>
      <c r="AG3610" s="49">
        <f>IFERROR(IF(OR($V3610&lt;&gt;"Ja",VLOOKUP($C3610,Listen!$A$2:$F$45,5,0)="Nein",D3610&lt;IF(C3610="LNG Anbindungsanlagen gemäß separater Festlegung",2022,2023)),$AC3610,$AA3610),0)</f>
        <v>0</v>
      </c>
      <c r="AH3610" s="49">
        <f>IFERROR(IF(OR($V3610&lt;&gt;"Ja",VLOOKUP($C3610,Listen!$A$2:$F$45,5,0)="Nein",D3610&lt;IF(C3610="LNG Anbindungsanlagen gemäß separater Festlegung",2022,2023)),$AC3610,$AA3610),0)</f>
        <v>0</v>
      </c>
      <c r="AI3610" s="49">
        <f>IFERROR(IF(OR($W3610&lt;&gt;"Ja",VLOOKUP($C3610,Listen!$A$2:$F$45,6,0)="Nein"),$AC3610,$AB3610),0)</f>
        <v>0</v>
      </c>
      <c r="AJ3610" s="49">
        <f>IFERROR(IF(OR($W3610&lt;&gt;"Ja",VLOOKUP($C3610,Listen!$A$2:$F$45,6,0)="Nein"),$AC3610,$AB3610),0)</f>
        <v>0</v>
      </c>
      <c r="AK3610" s="49">
        <f>IFERROR(IF(OR($W3610&lt;&gt;"Ja",VLOOKUP($C3610,Listen!$A$2:$F$45,6,0)="Nein"),$AC3610,$AB3610),0)</f>
        <v>0</v>
      </c>
      <c r="AL3610" s="51">
        <f t="shared" si="1182"/>
        <v>0</v>
      </c>
      <c r="AM3610" s="296">
        <f>IFERROR(IF(VLOOKUP($C3610,Listen!$A$2:$F$45,6,0)="Ja",MAX(BC3610:BD3610),D_SAV!$BC3610),0)</f>
        <v>0</v>
      </c>
      <c r="AN3610" s="51">
        <f t="shared" si="1183"/>
        <v>0</v>
      </c>
      <c r="AP3610" s="304">
        <f t="shared" si="1184"/>
        <v>0</v>
      </c>
      <c r="AQ3610" s="304">
        <f t="shared" si="1185"/>
        <v>0</v>
      </c>
      <c r="AR3610" s="304">
        <f t="shared" si="1186"/>
        <v>0</v>
      </c>
      <c r="AS3610" s="304">
        <f t="shared" si="1187"/>
        <v>0</v>
      </c>
      <c r="AT3610" s="304">
        <f t="shared" si="1188"/>
        <v>0</v>
      </c>
      <c r="AU3610" s="304">
        <f t="shared" si="1189"/>
        <v>0</v>
      </c>
      <c r="AV3610" s="304">
        <f t="shared" si="1190"/>
        <v>0</v>
      </c>
      <c r="AW3610" s="304">
        <f t="shared" si="1191"/>
        <v>0</v>
      </c>
      <c r="AX3610" s="304">
        <f t="shared" si="1192"/>
        <v>0</v>
      </c>
      <c r="AY3610" s="304">
        <f t="shared" si="1193"/>
        <v>0</v>
      </c>
      <c r="AZ3610" s="304">
        <f t="shared" si="1194"/>
        <v>0</v>
      </c>
      <c r="BA3610" s="304">
        <f t="shared" si="1195"/>
        <v>0</v>
      </c>
      <c r="BB3610" s="304">
        <f t="shared" si="1196"/>
        <v>0</v>
      </c>
      <c r="BC3610" s="304">
        <f t="shared" si="1197"/>
        <v>0</v>
      </c>
      <c r="BD3610" s="304">
        <f t="shared" si="1198"/>
        <v>0</v>
      </c>
      <c r="BE3610" s="304">
        <f>IFERROR(IF(VLOOKUP($C3610,Listen!$A$2:$F$45,6,0)="Ja",BB3610-MAX(BC3610:BD3610),BB3610-BC3610),0)</f>
        <v>0</v>
      </c>
    </row>
    <row r="3611" spans="1:57" x14ac:dyDescent="0.25">
      <c r="A3611" s="320" t="str">
        <f>IF(AND(D3611&lt;&gt;0,C3611&lt;&gt;0,E3611&lt;&gt;0),IF(B3611&lt;&gt;0,CONCATENATE(B3611,"-AGr",VLOOKUP(C3611,Listen!$A$2:$D$45,4,FALSE),"-",D3611,"-",E3611,),CONCATENATE("AGr",VLOOKUP(C3611,Listen!$A$2:$D$45,4,FALSE),"-",D3611,"-",E3611)),"keine vollständige ID")</f>
        <v>keine vollständige ID</v>
      </c>
      <c r="B3611" s="301"/>
      <c r="C3611" s="287"/>
      <c r="D3611" s="34"/>
      <c r="E3611" s="306"/>
      <c r="F3611" s="116"/>
      <c r="G3611" s="17"/>
      <c r="H3611" s="17"/>
      <c r="I3611" s="17"/>
      <c r="J3611" s="17"/>
      <c r="K3611" s="17"/>
      <c r="L3611" s="17"/>
      <c r="M3611" s="17"/>
      <c r="N3611" s="17"/>
      <c r="O3611" s="116"/>
      <c r="P3611" s="117">
        <f>IF(D3611&gt;A_Stammdaten!$B$12,0,SUM(G3611,H3611,J3611,L3611:M3611)-SUM(I3611,K3611,N3611:O3611))</f>
        <v>0</v>
      </c>
      <c r="Q3611" s="17"/>
      <c r="R3611" s="17"/>
      <c r="S3611" s="17"/>
      <c r="T3611" s="17"/>
      <c r="U3611" s="62">
        <f t="shared" si="1178"/>
        <v>0</v>
      </c>
      <c r="V3611" s="34"/>
      <c r="W3611" s="34"/>
      <c r="X3611" s="34"/>
      <c r="Y3611" s="34"/>
      <c r="Z3611" s="34"/>
      <c r="AA3611" s="63" t="str">
        <f t="shared" si="1179"/>
        <v>-</v>
      </c>
      <c r="AB3611" s="63" t="str">
        <f t="shared" si="1180"/>
        <v>-</v>
      </c>
      <c r="AC3611" s="63">
        <f>IF(ISBLANK($C3611),0,VLOOKUP($C3611,Listen!$A$2:$C$45,2,FALSE))</f>
        <v>0</v>
      </c>
      <c r="AD3611" s="63">
        <f>IF(ISBLANK($C3611),0,VLOOKUP($C3611,Listen!$A$2:$C$45,3,FALSE))</f>
        <v>0</v>
      </c>
      <c r="AE3611" s="49">
        <f t="shared" si="1181"/>
        <v>0</v>
      </c>
      <c r="AF3611" s="49">
        <f t="shared" si="1181"/>
        <v>0</v>
      </c>
      <c r="AG3611" s="49">
        <f>IFERROR(IF(OR($V3611&lt;&gt;"Ja",VLOOKUP($C3611,Listen!$A$2:$F$45,5,0)="Nein",D3611&lt;IF(C3611="LNG Anbindungsanlagen gemäß separater Festlegung",2022,2023)),$AC3611,$AA3611),0)</f>
        <v>0</v>
      </c>
      <c r="AH3611" s="49">
        <f>IFERROR(IF(OR($V3611&lt;&gt;"Ja",VLOOKUP($C3611,Listen!$A$2:$F$45,5,0)="Nein",D3611&lt;IF(C3611="LNG Anbindungsanlagen gemäß separater Festlegung",2022,2023)),$AC3611,$AA3611),0)</f>
        <v>0</v>
      </c>
      <c r="AI3611" s="49">
        <f>IFERROR(IF(OR($W3611&lt;&gt;"Ja",VLOOKUP($C3611,Listen!$A$2:$F$45,6,0)="Nein"),$AC3611,$AB3611),0)</f>
        <v>0</v>
      </c>
      <c r="AJ3611" s="49">
        <f>IFERROR(IF(OR($W3611&lt;&gt;"Ja",VLOOKUP($C3611,Listen!$A$2:$F$45,6,0)="Nein"),$AC3611,$AB3611),0)</f>
        <v>0</v>
      </c>
      <c r="AK3611" s="49">
        <f>IFERROR(IF(OR($W3611&lt;&gt;"Ja",VLOOKUP($C3611,Listen!$A$2:$F$45,6,0)="Nein"),$AC3611,$AB3611),0)</f>
        <v>0</v>
      </c>
      <c r="AL3611" s="51">
        <f t="shared" si="1182"/>
        <v>0</v>
      </c>
      <c r="AM3611" s="296">
        <f>IFERROR(IF(VLOOKUP($C3611,Listen!$A$2:$F$45,6,0)="Ja",MAX(BC3611:BD3611),D_SAV!$BC3611),0)</f>
        <v>0</v>
      </c>
      <c r="AN3611" s="51">
        <f t="shared" si="1183"/>
        <v>0</v>
      </c>
      <c r="AP3611" s="304">
        <f t="shared" si="1184"/>
        <v>0</v>
      </c>
      <c r="AQ3611" s="304">
        <f t="shared" si="1185"/>
        <v>0</v>
      </c>
      <c r="AR3611" s="304">
        <f t="shared" si="1186"/>
        <v>0</v>
      </c>
      <c r="AS3611" s="304">
        <f t="shared" si="1187"/>
        <v>0</v>
      </c>
      <c r="AT3611" s="304">
        <f t="shared" si="1188"/>
        <v>0</v>
      </c>
      <c r="AU3611" s="304">
        <f t="shared" si="1189"/>
        <v>0</v>
      </c>
      <c r="AV3611" s="304">
        <f t="shared" si="1190"/>
        <v>0</v>
      </c>
      <c r="AW3611" s="304">
        <f t="shared" si="1191"/>
        <v>0</v>
      </c>
      <c r="AX3611" s="304">
        <f t="shared" si="1192"/>
        <v>0</v>
      </c>
      <c r="AY3611" s="304">
        <f t="shared" si="1193"/>
        <v>0</v>
      </c>
      <c r="AZ3611" s="304">
        <f t="shared" si="1194"/>
        <v>0</v>
      </c>
      <c r="BA3611" s="304">
        <f t="shared" si="1195"/>
        <v>0</v>
      </c>
      <c r="BB3611" s="304">
        <f t="shared" si="1196"/>
        <v>0</v>
      </c>
      <c r="BC3611" s="304">
        <f t="shared" si="1197"/>
        <v>0</v>
      </c>
      <c r="BD3611" s="304">
        <f t="shared" si="1198"/>
        <v>0</v>
      </c>
      <c r="BE3611" s="304">
        <f>IFERROR(IF(VLOOKUP($C3611,Listen!$A$2:$F$45,6,0)="Ja",BB3611-MAX(BC3611:BD3611),BB3611-BC3611),0)</f>
        <v>0</v>
      </c>
    </row>
    <row r="3612" spans="1:57" x14ac:dyDescent="0.25">
      <c r="A3612" s="320" t="str">
        <f>IF(AND(D3612&lt;&gt;0,C3612&lt;&gt;0,E3612&lt;&gt;0),IF(B3612&lt;&gt;0,CONCATENATE(B3612,"-AGr",VLOOKUP(C3612,Listen!$A$2:$D$45,4,FALSE),"-",D3612,"-",E3612,),CONCATENATE("AGr",VLOOKUP(C3612,Listen!$A$2:$D$45,4,FALSE),"-",D3612,"-",E3612)),"keine vollständige ID")</f>
        <v>keine vollständige ID</v>
      </c>
      <c r="B3612" s="301"/>
      <c r="C3612" s="287"/>
      <c r="D3612" s="34"/>
      <c r="E3612" s="306"/>
      <c r="F3612" s="116"/>
      <c r="G3612" s="17"/>
      <c r="H3612" s="17"/>
      <c r="I3612" s="17"/>
      <c r="J3612" s="17"/>
      <c r="K3612" s="17"/>
      <c r="L3612" s="17"/>
      <c r="M3612" s="17"/>
      <c r="N3612" s="17"/>
      <c r="O3612" s="116"/>
      <c r="P3612" s="117">
        <f>IF(D3612&gt;A_Stammdaten!$B$12,0,SUM(G3612,H3612,J3612,L3612:M3612)-SUM(I3612,K3612,N3612:O3612))</f>
        <v>0</v>
      </c>
      <c r="Q3612" s="17"/>
      <c r="R3612" s="17"/>
      <c r="S3612" s="17"/>
      <c r="T3612" s="17"/>
      <c r="U3612" s="62">
        <f t="shared" si="1178"/>
        <v>0</v>
      </c>
      <c r="V3612" s="34"/>
      <c r="W3612" s="34"/>
      <c r="X3612" s="34"/>
      <c r="Y3612" s="34"/>
      <c r="Z3612" s="34"/>
      <c r="AA3612" s="63" t="str">
        <f t="shared" si="1179"/>
        <v>-</v>
      </c>
      <c r="AB3612" s="63" t="str">
        <f t="shared" si="1180"/>
        <v>-</v>
      </c>
      <c r="AC3612" s="63">
        <f>IF(ISBLANK($C3612),0,VLOOKUP($C3612,Listen!$A$2:$C$45,2,FALSE))</f>
        <v>0</v>
      </c>
      <c r="AD3612" s="63">
        <f>IF(ISBLANK($C3612),0,VLOOKUP($C3612,Listen!$A$2:$C$45,3,FALSE))</f>
        <v>0</v>
      </c>
      <c r="AE3612" s="49">
        <f t="shared" si="1181"/>
        <v>0</v>
      </c>
      <c r="AF3612" s="49">
        <f t="shared" si="1181"/>
        <v>0</v>
      </c>
      <c r="AG3612" s="49">
        <f>IFERROR(IF(OR($V3612&lt;&gt;"Ja",VLOOKUP($C3612,Listen!$A$2:$F$45,5,0)="Nein",D3612&lt;IF(C3612="LNG Anbindungsanlagen gemäß separater Festlegung",2022,2023)),$AC3612,$AA3612),0)</f>
        <v>0</v>
      </c>
      <c r="AH3612" s="49">
        <f>IFERROR(IF(OR($V3612&lt;&gt;"Ja",VLOOKUP($C3612,Listen!$A$2:$F$45,5,0)="Nein",D3612&lt;IF(C3612="LNG Anbindungsanlagen gemäß separater Festlegung",2022,2023)),$AC3612,$AA3612),0)</f>
        <v>0</v>
      </c>
      <c r="AI3612" s="49">
        <f>IFERROR(IF(OR($W3612&lt;&gt;"Ja",VLOOKUP($C3612,Listen!$A$2:$F$45,6,0)="Nein"),$AC3612,$AB3612),0)</f>
        <v>0</v>
      </c>
      <c r="AJ3612" s="49">
        <f>IFERROR(IF(OR($W3612&lt;&gt;"Ja",VLOOKUP($C3612,Listen!$A$2:$F$45,6,0)="Nein"),$AC3612,$AB3612),0)</f>
        <v>0</v>
      </c>
      <c r="AK3612" s="49">
        <f>IFERROR(IF(OR($W3612&lt;&gt;"Ja",VLOOKUP($C3612,Listen!$A$2:$F$45,6,0)="Nein"),$AC3612,$AB3612),0)</f>
        <v>0</v>
      </c>
      <c r="AL3612" s="51">
        <f t="shared" si="1182"/>
        <v>0</v>
      </c>
      <c r="AM3612" s="296">
        <f>IFERROR(IF(VLOOKUP($C3612,Listen!$A$2:$F$45,6,0)="Ja",MAX(BC3612:BD3612),D_SAV!$BC3612),0)</f>
        <v>0</v>
      </c>
      <c r="AN3612" s="51">
        <f t="shared" si="1183"/>
        <v>0</v>
      </c>
      <c r="AP3612" s="304">
        <f t="shared" si="1184"/>
        <v>0</v>
      </c>
      <c r="AQ3612" s="304">
        <f t="shared" si="1185"/>
        <v>0</v>
      </c>
      <c r="AR3612" s="304">
        <f t="shared" si="1186"/>
        <v>0</v>
      </c>
      <c r="AS3612" s="304">
        <f t="shared" si="1187"/>
        <v>0</v>
      </c>
      <c r="AT3612" s="304">
        <f t="shared" si="1188"/>
        <v>0</v>
      </c>
      <c r="AU3612" s="304">
        <f t="shared" si="1189"/>
        <v>0</v>
      </c>
      <c r="AV3612" s="304">
        <f t="shared" si="1190"/>
        <v>0</v>
      </c>
      <c r="AW3612" s="304">
        <f t="shared" si="1191"/>
        <v>0</v>
      </c>
      <c r="AX3612" s="304">
        <f t="shared" si="1192"/>
        <v>0</v>
      </c>
      <c r="AY3612" s="304">
        <f t="shared" si="1193"/>
        <v>0</v>
      </c>
      <c r="AZ3612" s="304">
        <f t="shared" si="1194"/>
        <v>0</v>
      </c>
      <c r="BA3612" s="304">
        <f t="shared" si="1195"/>
        <v>0</v>
      </c>
      <c r="BB3612" s="304">
        <f t="shared" si="1196"/>
        <v>0</v>
      </c>
      <c r="BC3612" s="304">
        <f t="shared" si="1197"/>
        <v>0</v>
      </c>
      <c r="BD3612" s="304">
        <f t="shared" si="1198"/>
        <v>0</v>
      </c>
      <c r="BE3612" s="304">
        <f>IFERROR(IF(VLOOKUP($C3612,Listen!$A$2:$F$45,6,0)="Ja",BB3612-MAX(BC3612:BD3612),BB3612-BC3612),0)</f>
        <v>0</v>
      </c>
    </row>
    <row r="3613" spans="1:57" x14ac:dyDescent="0.25">
      <c r="A3613" s="320" t="str">
        <f>IF(AND(D3613&lt;&gt;0,C3613&lt;&gt;0,E3613&lt;&gt;0),IF(B3613&lt;&gt;0,CONCATENATE(B3613,"-AGr",VLOOKUP(C3613,Listen!$A$2:$D$45,4,FALSE),"-",D3613,"-",E3613,),CONCATENATE("AGr",VLOOKUP(C3613,Listen!$A$2:$D$45,4,FALSE),"-",D3613,"-",E3613)),"keine vollständige ID")</f>
        <v>keine vollständige ID</v>
      </c>
      <c r="B3613" s="301"/>
      <c r="C3613" s="287"/>
      <c r="D3613" s="34"/>
      <c r="E3613" s="306"/>
      <c r="F3613" s="116"/>
      <c r="G3613" s="17"/>
      <c r="H3613" s="17"/>
      <c r="I3613" s="17"/>
      <c r="J3613" s="17"/>
      <c r="K3613" s="17"/>
      <c r="L3613" s="17"/>
      <c r="M3613" s="17"/>
      <c r="N3613" s="17"/>
      <c r="O3613" s="116"/>
      <c r="P3613" s="117">
        <f>IF(D3613&gt;A_Stammdaten!$B$12,0,SUM(G3613,H3613,J3613,L3613:M3613)-SUM(I3613,K3613,N3613:O3613))</f>
        <v>0</v>
      </c>
      <c r="Q3613" s="17"/>
      <c r="R3613" s="17"/>
      <c r="S3613" s="17"/>
      <c r="T3613" s="17"/>
      <c r="U3613" s="62">
        <f t="shared" si="1178"/>
        <v>0</v>
      </c>
      <c r="V3613" s="34"/>
      <c r="W3613" s="34"/>
      <c r="X3613" s="34"/>
      <c r="Y3613" s="34"/>
      <c r="Z3613" s="34"/>
      <c r="AA3613" s="63" t="str">
        <f t="shared" si="1179"/>
        <v>-</v>
      </c>
      <c r="AB3613" s="63" t="str">
        <f t="shared" si="1180"/>
        <v>-</v>
      </c>
      <c r="AC3613" s="63">
        <f>IF(ISBLANK($C3613),0,VLOOKUP($C3613,Listen!$A$2:$C$45,2,FALSE))</f>
        <v>0</v>
      </c>
      <c r="AD3613" s="63">
        <f>IF(ISBLANK($C3613),0,VLOOKUP($C3613,Listen!$A$2:$C$45,3,FALSE))</f>
        <v>0</v>
      </c>
      <c r="AE3613" s="49">
        <f t="shared" si="1181"/>
        <v>0</v>
      </c>
      <c r="AF3613" s="49">
        <f t="shared" si="1181"/>
        <v>0</v>
      </c>
      <c r="AG3613" s="49">
        <f>IFERROR(IF(OR($V3613&lt;&gt;"Ja",VLOOKUP($C3613,Listen!$A$2:$F$45,5,0)="Nein",D3613&lt;IF(C3613="LNG Anbindungsanlagen gemäß separater Festlegung",2022,2023)),$AC3613,$AA3613),0)</f>
        <v>0</v>
      </c>
      <c r="AH3613" s="49">
        <f>IFERROR(IF(OR($V3613&lt;&gt;"Ja",VLOOKUP($C3613,Listen!$A$2:$F$45,5,0)="Nein",D3613&lt;IF(C3613="LNG Anbindungsanlagen gemäß separater Festlegung",2022,2023)),$AC3613,$AA3613),0)</f>
        <v>0</v>
      </c>
      <c r="AI3613" s="49">
        <f>IFERROR(IF(OR($W3613&lt;&gt;"Ja",VLOOKUP($C3613,Listen!$A$2:$F$45,6,0)="Nein"),$AC3613,$AB3613),0)</f>
        <v>0</v>
      </c>
      <c r="AJ3613" s="49">
        <f>IFERROR(IF(OR($W3613&lt;&gt;"Ja",VLOOKUP($C3613,Listen!$A$2:$F$45,6,0)="Nein"),$AC3613,$AB3613),0)</f>
        <v>0</v>
      </c>
      <c r="AK3613" s="49">
        <f>IFERROR(IF(OR($W3613&lt;&gt;"Ja",VLOOKUP($C3613,Listen!$A$2:$F$45,6,0)="Nein"),$AC3613,$AB3613),0)</f>
        <v>0</v>
      </c>
      <c r="AL3613" s="51">
        <f t="shared" si="1182"/>
        <v>0</v>
      </c>
      <c r="AM3613" s="296">
        <f>IFERROR(IF(VLOOKUP($C3613,Listen!$A$2:$F$45,6,0)="Ja",MAX(BC3613:BD3613),D_SAV!$BC3613),0)</f>
        <v>0</v>
      </c>
      <c r="AN3613" s="51">
        <f t="shared" si="1183"/>
        <v>0</v>
      </c>
      <c r="AP3613" s="304">
        <f t="shared" si="1184"/>
        <v>0</v>
      </c>
      <c r="AQ3613" s="304">
        <f t="shared" si="1185"/>
        <v>0</v>
      </c>
      <c r="AR3613" s="304">
        <f t="shared" si="1186"/>
        <v>0</v>
      </c>
      <c r="AS3613" s="304">
        <f t="shared" si="1187"/>
        <v>0</v>
      </c>
      <c r="AT3613" s="304">
        <f t="shared" si="1188"/>
        <v>0</v>
      </c>
      <c r="AU3613" s="304">
        <f t="shared" si="1189"/>
        <v>0</v>
      </c>
      <c r="AV3613" s="304">
        <f t="shared" si="1190"/>
        <v>0</v>
      </c>
      <c r="AW3613" s="304">
        <f t="shared" si="1191"/>
        <v>0</v>
      </c>
      <c r="AX3613" s="304">
        <f t="shared" si="1192"/>
        <v>0</v>
      </c>
      <c r="AY3613" s="304">
        <f t="shared" si="1193"/>
        <v>0</v>
      </c>
      <c r="AZ3613" s="304">
        <f t="shared" si="1194"/>
        <v>0</v>
      </c>
      <c r="BA3613" s="304">
        <f t="shared" si="1195"/>
        <v>0</v>
      </c>
      <c r="BB3613" s="304">
        <f t="shared" si="1196"/>
        <v>0</v>
      </c>
      <c r="BC3613" s="304">
        <f t="shared" si="1197"/>
        <v>0</v>
      </c>
      <c r="BD3613" s="304">
        <f t="shared" si="1198"/>
        <v>0</v>
      </c>
      <c r="BE3613" s="304">
        <f>IFERROR(IF(VLOOKUP($C3613,Listen!$A$2:$F$45,6,0)="Ja",BB3613-MAX(BC3613:BD3613),BB3613-BC3613),0)</f>
        <v>0</v>
      </c>
    </row>
    <row r="3614" spans="1:57" x14ac:dyDescent="0.25">
      <c r="A3614" s="320" t="str">
        <f>IF(AND(D3614&lt;&gt;0,C3614&lt;&gt;0,E3614&lt;&gt;0),IF(B3614&lt;&gt;0,CONCATENATE(B3614,"-AGr",VLOOKUP(C3614,Listen!$A$2:$D$45,4,FALSE),"-",D3614,"-",E3614,),CONCATENATE("AGr",VLOOKUP(C3614,Listen!$A$2:$D$45,4,FALSE),"-",D3614,"-",E3614)),"keine vollständige ID")</f>
        <v>keine vollständige ID</v>
      </c>
      <c r="B3614" s="301"/>
      <c r="C3614" s="287"/>
      <c r="D3614" s="34"/>
      <c r="E3614" s="306"/>
      <c r="F3614" s="116"/>
      <c r="G3614" s="17"/>
      <c r="H3614" s="17"/>
      <c r="I3614" s="17"/>
      <c r="J3614" s="17"/>
      <c r="K3614" s="17"/>
      <c r="L3614" s="17"/>
      <c r="M3614" s="17"/>
      <c r="N3614" s="17"/>
      <c r="O3614" s="116"/>
      <c r="P3614" s="117">
        <f>IF(D3614&gt;A_Stammdaten!$B$12,0,SUM(G3614,H3614,J3614,L3614:M3614)-SUM(I3614,K3614,N3614:O3614))</f>
        <v>0</v>
      </c>
      <c r="Q3614" s="17"/>
      <c r="R3614" s="17"/>
      <c r="S3614" s="17"/>
      <c r="T3614" s="17"/>
      <c r="U3614" s="62">
        <f t="shared" si="1178"/>
        <v>0</v>
      </c>
      <c r="V3614" s="34"/>
      <c r="W3614" s="34"/>
      <c r="X3614" s="34"/>
      <c r="Y3614" s="34"/>
      <c r="Z3614" s="34"/>
      <c r="AA3614" s="63" t="str">
        <f t="shared" si="1179"/>
        <v>-</v>
      </c>
      <c r="AB3614" s="63" t="str">
        <f t="shared" si="1180"/>
        <v>-</v>
      </c>
      <c r="AC3614" s="63">
        <f>IF(ISBLANK($C3614),0,VLOOKUP($C3614,Listen!$A$2:$C$45,2,FALSE))</f>
        <v>0</v>
      </c>
      <c r="AD3614" s="63">
        <f>IF(ISBLANK($C3614),0,VLOOKUP($C3614,Listen!$A$2:$C$45,3,FALSE))</f>
        <v>0</v>
      </c>
      <c r="AE3614" s="49">
        <f t="shared" si="1181"/>
        <v>0</v>
      </c>
      <c r="AF3614" s="49">
        <f t="shared" si="1181"/>
        <v>0</v>
      </c>
      <c r="AG3614" s="49">
        <f>IFERROR(IF(OR($V3614&lt;&gt;"Ja",VLOOKUP($C3614,Listen!$A$2:$F$45,5,0)="Nein",D3614&lt;IF(C3614="LNG Anbindungsanlagen gemäß separater Festlegung",2022,2023)),$AC3614,$AA3614),0)</f>
        <v>0</v>
      </c>
      <c r="AH3614" s="49">
        <f>IFERROR(IF(OR($V3614&lt;&gt;"Ja",VLOOKUP($C3614,Listen!$A$2:$F$45,5,0)="Nein",D3614&lt;IF(C3614="LNG Anbindungsanlagen gemäß separater Festlegung",2022,2023)),$AC3614,$AA3614),0)</f>
        <v>0</v>
      </c>
      <c r="AI3614" s="49">
        <f>IFERROR(IF(OR($W3614&lt;&gt;"Ja",VLOOKUP($C3614,Listen!$A$2:$F$45,6,0)="Nein"),$AC3614,$AB3614),0)</f>
        <v>0</v>
      </c>
      <c r="AJ3614" s="49">
        <f>IFERROR(IF(OR($W3614&lt;&gt;"Ja",VLOOKUP($C3614,Listen!$A$2:$F$45,6,0)="Nein"),$AC3614,$AB3614),0)</f>
        <v>0</v>
      </c>
      <c r="AK3614" s="49">
        <f>IFERROR(IF(OR($W3614&lt;&gt;"Ja",VLOOKUP($C3614,Listen!$A$2:$F$45,6,0)="Nein"),$AC3614,$AB3614),0)</f>
        <v>0</v>
      </c>
      <c r="AL3614" s="51">
        <f t="shared" si="1182"/>
        <v>0</v>
      </c>
      <c r="AM3614" s="296">
        <f>IFERROR(IF(VLOOKUP($C3614,Listen!$A$2:$F$45,6,0)="Ja",MAX(BC3614:BD3614),D_SAV!$BC3614),0)</f>
        <v>0</v>
      </c>
      <c r="AN3614" s="51">
        <f t="shared" si="1183"/>
        <v>0</v>
      </c>
      <c r="AP3614" s="304">
        <f t="shared" si="1184"/>
        <v>0</v>
      </c>
      <c r="AQ3614" s="304">
        <f t="shared" si="1185"/>
        <v>0</v>
      </c>
      <c r="AR3614" s="304">
        <f t="shared" si="1186"/>
        <v>0</v>
      </c>
      <c r="AS3614" s="304">
        <f t="shared" si="1187"/>
        <v>0</v>
      </c>
      <c r="AT3614" s="304">
        <f t="shared" si="1188"/>
        <v>0</v>
      </c>
      <c r="AU3614" s="304">
        <f t="shared" si="1189"/>
        <v>0</v>
      </c>
      <c r="AV3614" s="304">
        <f t="shared" si="1190"/>
        <v>0</v>
      </c>
      <c r="AW3614" s="304">
        <f t="shared" si="1191"/>
        <v>0</v>
      </c>
      <c r="AX3614" s="304">
        <f t="shared" si="1192"/>
        <v>0</v>
      </c>
      <c r="AY3614" s="304">
        <f t="shared" si="1193"/>
        <v>0</v>
      </c>
      <c r="AZ3614" s="304">
        <f t="shared" si="1194"/>
        <v>0</v>
      </c>
      <c r="BA3614" s="304">
        <f t="shared" si="1195"/>
        <v>0</v>
      </c>
      <c r="BB3614" s="304">
        <f t="shared" si="1196"/>
        <v>0</v>
      </c>
      <c r="BC3614" s="304">
        <f t="shared" si="1197"/>
        <v>0</v>
      </c>
      <c r="BD3614" s="304">
        <f t="shared" si="1198"/>
        <v>0</v>
      </c>
      <c r="BE3614" s="304">
        <f>IFERROR(IF(VLOOKUP($C3614,Listen!$A$2:$F$45,6,0)="Ja",BB3614-MAX(BC3614:BD3614),BB3614-BC3614),0)</f>
        <v>0</v>
      </c>
    </row>
    <row r="3615" spans="1:57" x14ac:dyDescent="0.25">
      <c r="A3615" s="320" t="str">
        <f>IF(AND(D3615&lt;&gt;0,C3615&lt;&gt;0,E3615&lt;&gt;0),IF(B3615&lt;&gt;0,CONCATENATE(B3615,"-AGr",VLOOKUP(C3615,Listen!$A$2:$D$45,4,FALSE),"-",D3615,"-",E3615,),CONCATENATE("AGr",VLOOKUP(C3615,Listen!$A$2:$D$45,4,FALSE),"-",D3615,"-",E3615)),"keine vollständige ID")</f>
        <v>keine vollständige ID</v>
      </c>
      <c r="B3615" s="301"/>
      <c r="C3615" s="287"/>
      <c r="D3615" s="34"/>
      <c r="E3615" s="306"/>
      <c r="F3615" s="116"/>
      <c r="G3615" s="17"/>
      <c r="H3615" s="17"/>
      <c r="I3615" s="17"/>
      <c r="J3615" s="17"/>
      <c r="K3615" s="17"/>
      <c r="L3615" s="17"/>
      <c r="M3615" s="17"/>
      <c r="N3615" s="17"/>
      <c r="O3615" s="116"/>
      <c r="P3615" s="117">
        <f>IF(D3615&gt;A_Stammdaten!$B$12,0,SUM(G3615,H3615,J3615,L3615:M3615)-SUM(I3615,K3615,N3615:O3615))</f>
        <v>0</v>
      </c>
      <c r="Q3615" s="17"/>
      <c r="R3615" s="17"/>
      <c r="S3615" s="17"/>
      <c r="T3615" s="17"/>
      <c r="U3615" s="62">
        <f t="shared" si="1178"/>
        <v>0</v>
      </c>
      <c r="V3615" s="34"/>
      <c r="W3615" s="34"/>
      <c r="X3615" s="34"/>
      <c r="Y3615" s="34"/>
      <c r="Z3615" s="34"/>
      <c r="AA3615" s="63" t="str">
        <f t="shared" si="1179"/>
        <v>-</v>
      </c>
      <c r="AB3615" s="63" t="str">
        <f t="shared" si="1180"/>
        <v>-</v>
      </c>
      <c r="AC3615" s="63">
        <f>IF(ISBLANK($C3615),0,VLOOKUP($C3615,Listen!$A$2:$C$45,2,FALSE))</f>
        <v>0</v>
      </c>
      <c r="AD3615" s="63">
        <f>IF(ISBLANK($C3615),0,VLOOKUP($C3615,Listen!$A$2:$C$45,3,FALSE))</f>
        <v>0</v>
      </c>
      <c r="AE3615" s="49">
        <f t="shared" si="1181"/>
        <v>0</v>
      </c>
      <c r="AF3615" s="49">
        <f t="shared" si="1181"/>
        <v>0</v>
      </c>
      <c r="AG3615" s="49">
        <f>IFERROR(IF(OR($V3615&lt;&gt;"Ja",VLOOKUP($C3615,Listen!$A$2:$F$45,5,0)="Nein",D3615&lt;IF(C3615="LNG Anbindungsanlagen gemäß separater Festlegung",2022,2023)),$AC3615,$AA3615),0)</f>
        <v>0</v>
      </c>
      <c r="AH3615" s="49">
        <f>IFERROR(IF(OR($V3615&lt;&gt;"Ja",VLOOKUP($C3615,Listen!$A$2:$F$45,5,0)="Nein",D3615&lt;IF(C3615="LNG Anbindungsanlagen gemäß separater Festlegung",2022,2023)),$AC3615,$AA3615),0)</f>
        <v>0</v>
      </c>
      <c r="AI3615" s="49">
        <f>IFERROR(IF(OR($W3615&lt;&gt;"Ja",VLOOKUP($C3615,Listen!$A$2:$F$45,6,0)="Nein"),$AC3615,$AB3615),0)</f>
        <v>0</v>
      </c>
      <c r="AJ3615" s="49">
        <f>IFERROR(IF(OR($W3615&lt;&gt;"Ja",VLOOKUP($C3615,Listen!$A$2:$F$45,6,0)="Nein"),$AC3615,$AB3615),0)</f>
        <v>0</v>
      </c>
      <c r="AK3615" s="49">
        <f>IFERROR(IF(OR($W3615&lt;&gt;"Ja",VLOOKUP($C3615,Listen!$A$2:$F$45,6,0)="Nein"),$AC3615,$AB3615),0)</f>
        <v>0</v>
      </c>
      <c r="AL3615" s="51">
        <f t="shared" si="1182"/>
        <v>0</v>
      </c>
      <c r="AM3615" s="296">
        <f>IFERROR(IF(VLOOKUP($C3615,Listen!$A$2:$F$45,6,0)="Ja",MAX(BC3615:BD3615),D_SAV!$BC3615),0)</f>
        <v>0</v>
      </c>
      <c r="AN3615" s="51">
        <f t="shared" si="1183"/>
        <v>0</v>
      </c>
      <c r="AP3615" s="304">
        <f t="shared" si="1184"/>
        <v>0</v>
      </c>
      <c r="AQ3615" s="304">
        <f t="shared" si="1185"/>
        <v>0</v>
      </c>
      <c r="AR3615" s="304">
        <f t="shared" si="1186"/>
        <v>0</v>
      </c>
      <c r="AS3615" s="304">
        <f t="shared" si="1187"/>
        <v>0</v>
      </c>
      <c r="AT3615" s="304">
        <f t="shared" si="1188"/>
        <v>0</v>
      </c>
      <c r="AU3615" s="304">
        <f t="shared" si="1189"/>
        <v>0</v>
      </c>
      <c r="AV3615" s="304">
        <f t="shared" si="1190"/>
        <v>0</v>
      </c>
      <c r="AW3615" s="304">
        <f t="shared" si="1191"/>
        <v>0</v>
      </c>
      <c r="AX3615" s="304">
        <f t="shared" si="1192"/>
        <v>0</v>
      </c>
      <c r="AY3615" s="304">
        <f t="shared" si="1193"/>
        <v>0</v>
      </c>
      <c r="AZ3615" s="304">
        <f t="shared" si="1194"/>
        <v>0</v>
      </c>
      <c r="BA3615" s="304">
        <f t="shared" si="1195"/>
        <v>0</v>
      </c>
      <c r="BB3615" s="304">
        <f t="shared" si="1196"/>
        <v>0</v>
      </c>
      <c r="BC3615" s="304">
        <f t="shared" si="1197"/>
        <v>0</v>
      </c>
      <c r="BD3615" s="304">
        <f t="shared" si="1198"/>
        <v>0</v>
      </c>
      <c r="BE3615" s="304">
        <f>IFERROR(IF(VLOOKUP($C3615,Listen!$A$2:$F$45,6,0)="Ja",BB3615-MAX(BC3615:BD3615),BB3615-BC3615),0)</f>
        <v>0</v>
      </c>
    </row>
    <row r="3616" spans="1:57" x14ac:dyDescent="0.25">
      <c r="A3616" s="320" t="str">
        <f>IF(AND(D3616&lt;&gt;0,C3616&lt;&gt;0,E3616&lt;&gt;0),IF(B3616&lt;&gt;0,CONCATENATE(B3616,"-AGr",VLOOKUP(C3616,Listen!$A$2:$D$45,4,FALSE),"-",D3616,"-",E3616,),CONCATENATE("AGr",VLOOKUP(C3616,Listen!$A$2:$D$45,4,FALSE),"-",D3616,"-",E3616)),"keine vollständige ID")</f>
        <v>keine vollständige ID</v>
      </c>
      <c r="B3616" s="301"/>
      <c r="C3616" s="287"/>
      <c r="D3616" s="34"/>
      <c r="E3616" s="306"/>
      <c r="F3616" s="116"/>
      <c r="G3616" s="17"/>
      <c r="H3616" s="17"/>
      <c r="I3616" s="17"/>
      <c r="J3616" s="17"/>
      <c r="K3616" s="17"/>
      <c r="L3616" s="17"/>
      <c r="M3616" s="17"/>
      <c r="N3616" s="17"/>
      <c r="O3616" s="116"/>
      <c r="P3616" s="117">
        <f>IF(D3616&gt;A_Stammdaten!$B$12,0,SUM(G3616,H3616,J3616,L3616:M3616)-SUM(I3616,K3616,N3616:O3616))</f>
        <v>0</v>
      </c>
      <c r="Q3616" s="17"/>
      <c r="R3616" s="17"/>
      <c r="S3616" s="17"/>
      <c r="T3616" s="17"/>
      <c r="U3616" s="62">
        <f t="shared" si="1178"/>
        <v>0</v>
      </c>
      <c r="V3616" s="34"/>
      <c r="W3616" s="34"/>
      <c r="X3616" s="34"/>
      <c r="Y3616" s="34"/>
      <c r="Z3616" s="34"/>
      <c r="AA3616" s="63" t="str">
        <f t="shared" si="1179"/>
        <v>-</v>
      </c>
      <c r="AB3616" s="63" t="str">
        <f t="shared" si="1180"/>
        <v>-</v>
      </c>
      <c r="AC3616" s="63">
        <f>IF(ISBLANK($C3616),0,VLOOKUP($C3616,Listen!$A$2:$C$45,2,FALSE))</f>
        <v>0</v>
      </c>
      <c r="AD3616" s="63">
        <f>IF(ISBLANK($C3616),0,VLOOKUP($C3616,Listen!$A$2:$C$45,3,FALSE))</f>
        <v>0</v>
      </c>
      <c r="AE3616" s="49">
        <f t="shared" si="1181"/>
        <v>0</v>
      </c>
      <c r="AF3616" s="49">
        <f t="shared" si="1181"/>
        <v>0</v>
      </c>
      <c r="AG3616" s="49">
        <f>IFERROR(IF(OR($V3616&lt;&gt;"Ja",VLOOKUP($C3616,Listen!$A$2:$F$45,5,0)="Nein",D3616&lt;IF(C3616="LNG Anbindungsanlagen gemäß separater Festlegung",2022,2023)),$AC3616,$AA3616),0)</f>
        <v>0</v>
      </c>
      <c r="AH3616" s="49">
        <f>IFERROR(IF(OR($V3616&lt;&gt;"Ja",VLOOKUP($C3616,Listen!$A$2:$F$45,5,0)="Nein",D3616&lt;IF(C3616="LNG Anbindungsanlagen gemäß separater Festlegung",2022,2023)),$AC3616,$AA3616),0)</f>
        <v>0</v>
      </c>
      <c r="AI3616" s="49">
        <f>IFERROR(IF(OR($W3616&lt;&gt;"Ja",VLOOKUP($C3616,Listen!$A$2:$F$45,6,0)="Nein"),$AC3616,$AB3616),0)</f>
        <v>0</v>
      </c>
      <c r="AJ3616" s="49">
        <f>IFERROR(IF(OR($W3616&lt;&gt;"Ja",VLOOKUP($C3616,Listen!$A$2:$F$45,6,0)="Nein"),$AC3616,$AB3616),0)</f>
        <v>0</v>
      </c>
      <c r="AK3616" s="49">
        <f>IFERROR(IF(OR($W3616&lt;&gt;"Ja",VLOOKUP($C3616,Listen!$A$2:$F$45,6,0)="Nein"),$AC3616,$AB3616),0)</f>
        <v>0</v>
      </c>
      <c r="AL3616" s="51">
        <f t="shared" si="1182"/>
        <v>0</v>
      </c>
      <c r="AM3616" s="296">
        <f>IFERROR(IF(VLOOKUP($C3616,Listen!$A$2:$F$45,6,0)="Ja",MAX(BC3616:BD3616),D_SAV!$BC3616),0)</f>
        <v>0</v>
      </c>
      <c r="AN3616" s="51">
        <f t="shared" si="1183"/>
        <v>0</v>
      </c>
      <c r="AP3616" s="304">
        <f t="shared" si="1184"/>
        <v>0</v>
      </c>
      <c r="AQ3616" s="304">
        <f t="shared" si="1185"/>
        <v>0</v>
      </c>
      <c r="AR3616" s="304">
        <f t="shared" si="1186"/>
        <v>0</v>
      </c>
      <c r="AS3616" s="304">
        <f t="shared" si="1187"/>
        <v>0</v>
      </c>
      <c r="AT3616" s="304">
        <f t="shared" si="1188"/>
        <v>0</v>
      </c>
      <c r="AU3616" s="304">
        <f t="shared" si="1189"/>
        <v>0</v>
      </c>
      <c r="AV3616" s="304">
        <f t="shared" si="1190"/>
        <v>0</v>
      </c>
      <c r="AW3616" s="304">
        <f t="shared" si="1191"/>
        <v>0</v>
      </c>
      <c r="AX3616" s="304">
        <f t="shared" si="1192"/>
        <v>0</v>
      </c>
      <c r="AY3616" s="304">
        <f t="shared" si="1193"/>
        <v>0</v>
      </c>
      <c r="AZ3616" s="304">
        <f t="shared" si="1194"/>
        <v>0</v>
      </c>
      <c r="BA3616" s="304">
        <f t="shared" si="1195"/>
        <v>0</v>
      </c>
      <c r="BB3616" s="304">
        <f t="shared" si="1196"/>
        <v>0</v>
      </c>
      <c r="BC3616" s="304">
        <f t="shared" si="1197"/>
        <v>0</v>
      </c>
      <c r="BD3616" s="304">
        <f t="shared" si="1198"/>
        <v>0</v>
      </c>
      <c r="BE3616" s="304">
        <f>IFERROR(IF(VLOOKUP($C3616,Listen!$A$2:$F$45,6,0)="Ja",BB3616-MAX(BC3616:BD3616),BB3616-BC3616),0)</f>
        <v>0</v>
      </c>
    </row>
    <row r="3617" spans="1:57" x14ac:dyDescent="0.25">
      <c r="A3617" s="320" t="str">
        <f>IF(AND(D3617&lt;&gt;0,C3617&lt;&gt;0,E3617&lt;&gt;0),IF(B3617&lt;&gt;0,CONCATENATE(B3617,"-AGr",VLOOKUP(C3617,Listen!$A$2:$D$45,4,FALSE),"-",D3617,"-",E3617,),CONCATENATE("AGr",VLOOKUP(C3617,Listen!$A$2:$D$45,4,FALSE),"-",D3617,"-",E3617)),"keine vollständige ID")</f>
        <v>keine vollständige ID</v>
      </c>
      <c r="B3617" s="301"/>
      <c r="C3617" s="287"/>
      <c r="D3617" s="34"/>
      <c r="E3617" s="306"/>
      <c r="F3617" s="116"/>
      <c r="G3617" s="17"/>
      <c r="H3617" s="17"/>
      <c r="I3617" s="17"/>
      <c r="J3617" s="17"/>
      <c r="K3617" s="17"/>
      <c r="L3617" s="17"/>
      <c r="M3617" s="17"/>
      <c r="N3617" s="17"/>
      <c r="O3617" s="116"/>
      <c r="P3617" s="117">
        <f>IF(D3617&gt;A_Stammdaten!$B$12,0,SUM(G3617,H3617,J3617,L3617:M3617)-SUM(I3617,K3617,N3617:O3617))</f>
        <v>0</v>
      </c>
      <c r="Q3617" s="17"/>
      <c r="R3617" s="17"/>
      <c r="S3617" s="17"/>
      <c r="T3617" s="17"/>
      <c r="U3617" s="62">
        <f t="shared" si="1178"/>
        <v>0</v>
      </c>
      <c r="V3617" s="34"/>
      <c r="W3617" s="34"/>
      <c r="X3617" s="34"/>
      <c r="Y3617" s="34"/>
      <c r="Z3617" s="34"/>
      <c r="AA3617" s="63" t="str">
        <f t="shared" si="1179"/>
        <v>-</v>
      </c>
      <c r="AB3617" s="63" t="str">
        <f t="shared" si="1180"/>
        <v>-</v>
      </c>
      <c r="AC3617" s="63">
        <f>IF(ISBLANK($C3617),0,VLOOKUP($C3617,Listen!$A$2:$C$45,2,FALSE))</f>
        <v>0</v>
      </c>
      <c r="AD3617" s="63">
        <f>IF(ISBLANK($C3617),0,VLOOKUP($C3617,Listen!$A$2:$C$45,3,FALSE))</f>
        <v>0</v>
      </c>
      <c r="AE3617" s="49">
        <f t="shared" si="1181"/>
        <v>0</v>
      </c>
      <c r="AF3617" s="49">
        <f t="shared" si="1181"/>
        <v>0</v>
      </c>
      <c r="AG3617" s="49">
        <f>IFERROR(IF(OR($V3617&lt;&gt;"Ja",VLOOKUP($C3617,Listen!$A$2:$F$45,5,0)="Nein",D3617&lt;IF(C3617="LNG Anbindungsanlagen gemäß separater Festlegung",2022,2023)),$AC3617,$AA3617),0)</f>
        <v>0</v>
      </c>
      <c r="AH3617" s="49">
        <f>IFERROR(IF(OR($V3617&lt;&gt;"Ja",VLOOKUP($C3617,Listen!$A$2:$F$45,5,0)="Nein",D3617&lt;IF(C3617="LNG Anbindungsanlagen gemäß separater Festlegung",2022,2023)),$AC3617,$AA3617),0)</f>
        <v>0</v>
      </c>
      <c r="AI3617" s="49">
        <f>IFERROR(IF(OR($W3617&lt;&gt;"Ja",VLOOKUP($C3617,Listen!$A$2:$F$45,6,0)="Nein"),$AC3617,$AB3617),0)</f>
        <v>0</v>
      </c>
      <c r="AJ3617" s="49">
        <f>IFERROR(IF(OR($W3617&lt;&gt;"Ja",VLOOKUP($C3617,Listen!$A$2:$F$45,6,0)="Nein"),$AC3617,$AB3617),0)</f>
        <v>0</v>
      </c>
      <c r="AK3617" s="49">
        <f>IFERROR(IF(OR($W3617&lt;&gt;"Ja",VLOOKUP($C3617,Listen!$A$2:$F$45,6,0)="Nein"),$AC3617,$AB3617),0)</f>
        <v>0</v>
      </c>
      <c r="AL3617" s="51">
        <f t="shared" si="1182"/>
        <v>0</v>
      </c>
      <c r="AM3617" s="296">
        <f>IFERROR(IF(VLOOKUP($C3617,Listen!$A$2:$F$45,6,0)="Ja",MAX(BC3617:BD3617),D_SAV!$BC3617),0)</f>
        <v>0</v>
      </c>
      <c r="AN3617" s="51">
        <f t="shared" si="1183"/>
        <v>0</v>
      </c>
      <c r="AP3617" s="304">
        <f t="shared" si="1184"/>
        <v>0</v>
      </c>
      <c r="AQ3617" s="304">
        <f t="shared" si="1185"/>
        <v>0</v>
      </c>
      <c r="AR3617" s="304">
        <f t="shared" si="1186"/>
        <v>0</v>
      </c>
      <c r="AS3617" s="304">
        <f t="shared" si="1187"/>
        <v>0</v>
      </c>
      <c r="AT3617" s="304">
        <f t="shared" si="1188"/>
        <v>0</v>
      </c>
      <c r="AU3617" s="304">
        <f t="shared" si="1189"/>
        <v>0</v>
      </c>
      <c r="AV3617" s="304">
        <f t="shared" si="1190"/>
        <v>0</v>
      </c>
      <c r="AW3617" s="304">
        <f t="shared" si="1191"/>
        <v>0</v>
      </c>
      <c r="AX3617" s="304">
        <f t="shared" si="1192"/>
        <v>0</v>
      </c>
      <c r="AY3617" s="304">
        <f t="shared" si="1193"/>
        <v>0</v>
      </c>
      <c r="AZ3617" s="304">
        <f t="shared" si="1194"/>
        <v>0</v>
      </c>
      <c r="BA3617" s="304">
        <f t="shared" si="1195"/>
        <v>0</v>
      </c>
      <c r="BB3617" s="304">
        <f t="shared" si="1196"/>
        <v>0</v>
      </c>
      <c r="BC3617" s="304">
        <f t="shared" si="1197"/>
        <v>0</v>
      </c>
      <c r="BD3617" s="304">
        <f t="shared" si="1198"/>
        <v>0</v>
      </c>
      <c r="BE3617" s="304">
        <f>IFERROR(IF(VLOOKUP($C3617,Listen!$A$2:$F$45,6,0)="Ja",BB3617-MAX(BC3617:BD3617),BB3617-BC3617),0)</f>
        <v>0</v>
      </c>
    </row>
    <row r="3618" spans="1:57" x14ac:dyDescent="0.25">
      <c r="A3618" s="320" t="str">
        <f>IF(AND(D3618&lt;&gt;0,C3618&lt;&gt;0,E3618&lt;&gt;0),IF(B3618&lt;&gt;0,CONCATENATE(B3618,"-AGr",VLOOKUP(C3618,Listen!$A$2:$D$45,4,FALSE),"-",D3618,"-",E3618,),CONCATENATE("AGr",VLOOKUP(C3618,Listen!$A$2:$D$45,4,FALSE),"-",D3618,"-",E3618)),"keine vollständige ID")</f>
        <v>keine vollständige ID</v>
      </c>
      <c r="B3618" s="301"/>
      <c r="C3618" s="287"/>
      <c r="D3618" s="34"/>
      <c r="E3618" s="306"/>
      <c r="F3618" s="116"/>
      <c r="G3618" s="17"/>
      <c r="H3618" s="17"/>
      <c r="I3618" s="17"/>
      <c r="J3618" s="17"/>
      <c r="K3618" s="17"/>
      <c r="L3618" s="17"/>
      <c r="M3618" s="17"/>
      <c r="N3618" s="17"/>
      <c r="O3618" s="116"/>
      <c r="P3618" s="117">
        <f>IF(D3618&gt;A_Stammdaten!$B$12,0,SUM(G3618,H3618,J3618,L3618:M3618)-SUM(I3618,K3618,N3618:O3618))</f>
        <v>0</v>
      </c>
      <c r="Q3618" s="17"/>
      <c r="R3618" s="17"/>
      <c r="S3618" s="17"/>
      <c r="T3618" s="17"/>
      <c r="U3618" s="62">
        <f t="shared" si="1178"/>
        <v>0</v>
      </c>
      <c r="V3618" s="34"/>
      <c r="W3618" s="34"/>
      <c r="X3618" s="34"/>
      <c r="Y3618" s="34"/>
      <c r="Z3618" s="34"/>
      <c r="AA3618" s="63" t="str">
        <f t="shared" si="1179"/>
        <v>-</v>
      </c>
      <c r="AB3618" s="63" t="str">
        <f t="shared" si="1180"/>
        <v>-</v>
      </c>
      <c r="AC3618" s="63">
        <f>IF(ISBLANK($C3618),0,VLOOKUP($C3618,Listen!$A$2:$C$45,2,FALSE))</f>
        <v>0</v>
      </c>
      <c r="AD3618" s="63">
        <f>IF(ISBLANK($C3618),0,VLOOKUP($C3618,Listen!$A$2:$C$45,3,FALSE))</f>
        <v>0</v>
      </c>
      <c r="AE3618" s="49">
        <f t="shared" si="1181"/>
        <v>0</v>
      </c>
      <c r="AF3618" s="49">
        <f t="shared" si="1181"/>
        <v>0</v>
      </c>
      <c r="AG3618" s="49">
        <f>IFERROR(IF(OR($V3618&lt;&gt;"Ja",VLOOKUP($C3618,Listen!$A$2:$F$45,5,0)="Nein",D3618&lt;IF(C3618="LNG Anbindungsanlagen gemäß separater Festlegung",2022,2023)),$AC3618,$AA3618),0)</f>
        <v>0</v>
      </c>
      <c r="AH3618" s="49">
        <f>IFERROR(IF(OR($V3618&lt;&gt;"Ja",VLOOKUP($C3618,Listen!$A$2:$F$45,5,0)="Nein",D3618&lt;IF(C3618="LNG Anbindungsanlagen gemäß separater Festlegung",2022,2023)),$AC3618,$AA3618),0)</f>
        <v>0</v>
      </c>
      <c r="AI3618" s="49">
        <f>IFERROR(IF(OR($W3618&lt;&gt;"Ja",VLOOKUP($C3618,Listen!$A$2:$F$45,6,0)="Nein"),$AC3618,$AB3618),0)</f>
        <v>0</v>
      </c>
      <c r="AJ3618" s="49">
        <f>IFERROR(IF(OR($W3618&lt;&gt;"Ja",VLOOKUP($C3618,Listen!$A$2:$F$45,6,0)="Nein"),$AC3618,$AB3618),0)</f>
        <v>0</v>
      </c>
      <c r="AK3618" s="49">
        <f>IFERROR(IF(OR($W3618&lt;&gt;"Ja",VLOOKUP($C3618,Listen!$A$2:$F$45,6,0)="Nein"),$AC3618,$AB3618),0)</f>
        <v>0</v>
      </c>
      <c r="AL3618" s="51">
        <f t="shared" si="1182"/>
        <v>0</v>
      </c>
      <c r="AM3618" s="296">
        <f>IFERROR(IF(VLOOKUP($C3618,Listen!$A$2:$F$45,6,0)="Ja",MAX(BC3618:BD3618),D_SAV!$BC3618),0)</f>
        <v>0</v>
      </c>
      <c r="AN3618" s="51">
        <f t="shared" si="1183"/>
        <v>0</v>
      </c>
      <c r="AP3618" s="304">
        <f t="shared" si="1184"/>
        <v>0</v>
      </c>
      <c r="AQ3618" s="304">
        <f t="shared" si="1185"/>
        <v>0</v>
      </c>
      <c r="AR3618" s="304">
        <f t="shared" si="1186"/>
        <v>0</v>
      </c>
      <c r="AS3618" s="304">
        <f t="shared" si="1187"/>
        <v>0</v>
      </c>
      <c r="AT3618" s="304">
        <f t="shared" si="1188"/>
        <v>0</v>
      </c>
      <c r="AU3618" s="304">
        <f t="shared" si="1189"/>
        <v>0</v>
      </c>
      <c r="AV3618" s="304">
        <f t="shared" si="1190"/>
        <v>0</v>
      </c>
      <c r="AW3618" s="304">
        <f t="shared" si="1191"/>
        <v>0</v>
      </c>
      <c r="AX3618" s="304">
        <f t="shared" si="1192"/>
        <v>0</v>
      </c>
      <c r="AY3618" s="304">
        <f t="shared" si="1193"/>
        <v>0</v>
      </c>
      <c r="AZ3618" s="304">
        <f t="shared" si="1194"/>
        <v>0</v>
      </c>
      <c r="BA3618" s="304">
        <f t="shared" si="1195"/>
        <v>0</v>
      </c>
      <c r="BB3618" s="304">
        <f t="shared" si="1196"/>
        <v>0</v>
      </c>
      <c r="BC3618" s="304">
        <f t="shared" si="1197"/>
        <v>0</v>
      </c>
      <c r="BD3618" s="304">
        <f t="shared" si="1198"/>
        <v>0</v>
      </c>
      <c r="BE3618" s="304">
        <f>IFERROR(IF(VLOOKUP($C3618,Listen!$A$2:$F$45,6,0)="Ja",BB3618-MAX(BC3618:BD3618),BB3618-BC3618),0)</f>
        <v>0</v>
      </c>
    </row>
    <row r="3619" spans="1:57" x14ac:dyDescent="0.25">
      <c r="A3619" s="320" t="str">
        <f>IF(AND(D3619&lt;&gt;0,C3619&lt;&gt;0,E3619&lt;&gt;0),IF(B3619&lt;&gt;0,CONCATENATE(B3619,"-AGr",VLOOKUP(C3619,Listen!$A$2:$D$45,4,FALSE),"-",D3619,"-",E3619,),CONCATENATE("AGr",VLOOKUP(C3619,Listen!$A$2:$D$45,4,FALSE),"-",D3619,"-",E3619)),"keine vollständige ID")</f>
        <v>keine vollständige ID</v>
      </c>
      <c r="B3619" s="301"/>
      <c r="C3619" s="287"/>
      <c r="D3619" s="34"/>
      <c r="E3619" s="306"/>
      <c r="F3619" s="116"/>
      <c r="G3619" s="17"/>
      <c r="H3619" s="17"/>
      <c r="I3619" s="17"/>
      <c r="J3619" s="17"/>
      <c r="K3619" s="17"/>
      <c r="L3619" s="17"/>
      <c r="M3619" s="17"/>
      <c r="N3619" s="17"/>
      <c r="O3619" s="116"/>
      <c r="P3619" s="117">
        <f>IF(D3619&gt;A_Stammdaten!$B$12,0,SUM(G3619,H3619,J3619,L3619:M3619)-SUM(I3619,K3619,N3619:O3619))</f>
        <v>0</v>
      </c>
      <c r="Q3619" s="17"/>
      <c r="R3619" s="17"/>
      <c r="S3619" s="17"/>
      <c r="T3619" s="17"/>
      <c r="U3619" s="62">
        <f t="shared" si="1178"/>
        <v>0</v>
      </c>
      <c r="V3619" s="34"/>
      <c r="W3619" s="34"/>
      <c r="X3619" s="34"/>
      <c r="Y3619" s="34"/>
      <c r="Z3619" s="34"/>
      <c r="AA3619" s="63" t="str">
        <f t="shared" si="1179"/>
        <v>-</v>
      </c>
      <c r="AB3619" s="63" t="str">
        <f t="shared" si="1180"/>
        <v>-</v>
      </c>
      <c r="AC3619" s="63">
        <f>IF(ISBLANK($C3619),0,VLOOKUP($C3619,Listen!$A$2:$C$45,2,FALSE))</f>
        <v>0</v>
      </c>
      <c r="AD3619" s="63">
        <f>IF(ISBLANK($C3619),0,VLOOKUP($C3619,Listen!$A$2:$C$45,3,FALSE))</f>
        <v>0</v>
      </c>
      <c r="AE3619" s="49">
        <f t="shared" si="1181"/>
        <v>0</v>
      </c>
      <c r="AF3619" s="49">
        <f t="shared" si="1181"/>
        <v>0</v>
      </c>
      <c r="AG3619" s="49">
        <f>IFERROR(IF(OR($V3619&lt;&gt;"Ja",VLOOKUP($C3619,Listen!$A$2:$F$45,5,0)="Nein",D3619&lt;IF(C3619="LNG Anbindungsanlagen gemäß separater Festlegung",2022,2023)),$AC3619,$AA3619),0)</f>
        <v>0</v>
      </c>
      <c r="AH3619" s="49">
        <f>IFERROR(IF(OR($V3619&lt;&gt;"Ja",VLOOKUP($C3619,Listen!$A$2:$F$45,5,0)="Nein",D3619&lt;IF(C3619="LNG Anbindungsanlagen gemäß separater Festlegung",2022,2023)),$AC3619,$AA3619),0)</f>
        <v>0</v>
      </c>
      <c r="AI3619" s="49">
        <f>IFERROR(IF(OR($W3619&lt;&gt;"Ja",VLOOKUP($C3619,Listen!$A$2:$F$45,6,0)="Nein"),$AC3619,$AB3619),0)</f>
        <v>0</v>
      </c>
      <c r="AJ3619" s="49">
        <f>IFERROR(IF(OR($W3619&lt;&gt;"Ja",VLOOKUP($C3619,Listen!$A$2:$F$45,6,0)="Nein"),$AC3619,$AB3619),0)</f>
        <v>0</v>
      </c>
      <c r="AK3619" s="49">
        <f>IFERROR(IF(OR($W3619&lt;&gt;"Ja",VLOOKUP($C3619,Listen!$A$2:$F$45,6,0)="Nein"),$AC3619,$AB3619),0)</f>
        <v>0</v>
      </c>
      <c r="AL3619" s="51">
        <f t="shared" si="1182"/>
        <v>0</v>
      </c>
      <c r="AM3619" s="296">
        <f>IFERROR(IF(VLOOKUP($C3619,Listen!$A$2:$F$45,6,0)="Ja",MAX(BC3619:BD3619),D_SAV!$BC3619),0)</f>
        <v>0</v>
      </c>
      <c r="AN3619" s="51">
        <f t="shared" si="1183"/>
        <v>0</v>
      </c>
      <c r="AP3619" s="304">
        <f t="shared" si="1184"/>
        <v>0</v>
      </c>
      <c r="AQ3619" s="304">
        <f t="shared" si="1185"/>
        <v>0</v>
      </c>
      <c r="AR3619" s="304">
        <f t="shared" si="1186"/>
        <v>0</v>
      </c>
      <c r="AS3619" s="304">
        <f t="shared" si="1187"/>
        <v>0</v>
      </c>
      <c r="AT3619" s="304">
        <f t="shared" si="1188"/>
        <v>0</v>
      </c>
      <c r="AU3619" s="304">
        <f t="shared" si="1189"/>
        <v>0</v>
      </c>
      <c r="AV3619" s="304">
        <f t="shared" si="1190"/>
        <v>0</v>
      </c>
      <c r="AW3619" s="304">
        <f t="shared" si="1191"/>
        <v>0</v>
      </c>
      <c r="AX3619" s="304">
        <f t="shared" si="1192"/>
        <v>0</v>
      </c>
      <c r="AY3619" s="304">
        <f t="shared" si="1193"/>
        <v>0</v>
      </c>
      <c r="AZ3619" s="304">
        <f t="shared" si="1194"/>
        <v>0</v>
      </c>
      <c r="BA3619" s="304">
        <f t="shared" si="1195"/>
        <v>0</v>
      </c>
      <c r="BB3619" s="304">
        <f t="shared" si="1196"/>
        <v>0</v>
      </c>
      <c r="BC3619" s="304">
        <f t="shared" si="1197"/>
        <v>0</v>
      </c>
      <c r="BD3619" s="304">
        <f t="shared" si="1198"/>
        <v>0</v>
      </c>
      <c r="BE3619" s="304">
        <f>IFERROR(IF(VLOOKUP($C3619,Listen!$A$2:$F$45,6,0)="Ja",BB3619-MAX(BC3619:BD3619),BB3619-BC3619),0)</f>
        <v>0</v>
      </c>
    </row>
    <row r="3620" spans="1:57" x14ac:dyDescent="0.25">
      <c r="A3620" s="320" t="str">
        <f>IF(AND(D3620&lt;&gt;0,C3620&lt;&gt;0,E3620&lt;&gt;0),IF(B3620&lt;&gt;0,CONCATENATE(B3620,"-AGr",VLOOKUP(C3620,Listen!$A$2:$D$45,4,FALSE),"-",D3620,"-",E3620,),CONCATENATE("AGr",VLOOKUP(C3620,Listen!$A$2:$D$45,4,FALSE),"-",D3620,"-",E3620)),"keine vollständige ID")</f>
        <v>keine vollständige ID</v>
      </c>
      <c r="B3620" s="301"/>
      <c r="C3620" s="287"/>
      <c r="D3620" s="34"/>
      <c r="E3620" s="306"/>
      <c r="F3620" s="116"/>
      <c r="G3620" s="17"/>
      <c r="H3620" s="17"/>
      <c r="I3620" s="17"/>
      <c r="J3620" s="17"/>
      <c r="K3620" s="17"/>
      <c r="L3620" s="17"/>
      <c r="M3620" s="17"/>
      <c r="N3620" s="17"/>
      <c r="O3620" s="116"/>
      <c r="P3620" s="117">
        <f>IF(D3620&gt;A_Stammdaten!$B$12,0,SUM(G3620,H3620,J3620,L3620:M3620)-SUM(I3620,K3620,N3620:O3620))</f>
        <v>0</v>
      </c>
      <c r="Q3620" s="17"/>
      <c r="R3620" s="17"/>
      <c r="S3620" s="17"/>
      <c r="T3620" s="17"/>
      <c r="U3620" s="62">
        <f t="shared" si="1178"/>
        <v>0</v>
      </c>
      <c r="V3620" s="34"/>
      <c r="W3620" s="34"/>
      <c r="X3620" s="34"/>
      <c r="Y3620" s="34"/>
      <c r="Z3620" s="34"/>
      <c r="AA3620" s="63" t="str">
        <f t="shared" si="1179"/>
        <v>-</v>
      </c>
      <c r="AB3620" s="63" t="str">
        <f t="shared" si="1180"/>
        <v>-</v>
      </c>
      <c r="AC3620" s="63">
        <f>IF(ISBLANK($C3620),0,VLOOKUP($C3620,Listen!$A$2:$C$45,2,FALSE))</f>
        <v>0</v>
      </c>
      <c r="AD3620" s="63">
        <f>IF(ISBLANK($C3620),0,VLOOKUP($C3620,Listen!$A$2:$C$45,3,FALSE))</f>
        <v>0</v>
      </c>
      <c r="AE3620" s="49">
        <f t="shared" si="1181"/>
        <v>0</v>
      </c>
      <c r="AF3620" s="49">
        <f t="shared" si="1181"/>
        <v>0</v>
      </c>
      <c r="AG3620" s="49">
        <f>IFERROR(IF(OR($V3620&lt;&gt;"Ja",VLOOKUP($C3620,Listen!$A$2:$F$45,5,0)="Nein",D3620&lt;IF(C3620="LNG Anbindungsanlagen gemäß separater Festlegung",2022,2023)),$AC3620,$AA3620),0)</f>
        <v>0</v>
      </c>
      <c r="AH3620" s="49">
        <f>IFERROR(IF(OR($V3620&lt;&gt;"Ja",VLOOKUP($C3620,Listen!$A$2:$F$45,5,0)="Nein",D3620&lt;IF(C3620="LNG Anbindungsanlagen gemäß separater Festlegung",2022,2023)),$AC3620,$AA3620),0)</f>
        <v>0</v>
      </c>
      <c r="AI3620" s="49">
        <f>IFERROR(IF(OR($W3620&lt;&gt;"Ja",VLOOKUP($C3620,Listen!$A$2:$F$45,6,0)="Nein"),$AC3620,$AB3620),0)</f>
        <v>0</v>
      </c>
      <c r="AJ3620" s="49">
        <f>IFERROR(IF(OR($W3620&lt;&gt;"Ja",VLOOKUP($C3620,Listen!$A$2:$F$45,6,0)="Nein"),$AC3620,$AB3620),0)</f>
        <v>0</v>
      </c>
      <c r="AK3620" s="49">
        <f>IFERROR(IF(OR($W3620&lt;&gt;"Ja",VLOOKUP($C3620,Listen!$A$2:$F$45,6,0)="Nein"),$AC3620,$AB3620),0)</f>
        <v>0</v>
      </c>
      <c r="AL3620" s="51">
        <f t="shared" si="1182"/>
        <v>0</v>
      </c>
      <c r="AM3620" s="296">
        <f>IFERROR(IF(VLOOKUP($C3620,Listen!$A$2:$F$45,6,0)="Ja",MAX(BC3620:BD3620),D_SAV!$BC3620),0)</f>
        <v>0</v>
      </c>
      <c r="AN3620" s="51">
        <f t="shared" si="1183"/>
        <v>0</v>
      </c>
      <c r="AP3620" s="304">
        <f t="shared" si="1184"/>
        <v>0</v>
      </c>
      <c r="AQ3620" s="304">
        <f t="shared" si="1185"/>
        <v>0</v>
      </c>
      <c r="AR3620" s="304">
        <f t="shared" si="1186"/>
        <v>0</v>
      </c>
      <c r="AS3620" s="304">
        <f t="shared" si="1187"/>
        <v>0</v>
      </c>
      <c r="AT3620" s="304">
        <f t="shared" si="1188"/>
        <v>0</v>
      </c>
      <c r="AU3620" s="304">
        <f t="shared" si="1189"/>
        <v>0</v>
      </c>
      <c r="AV3620" s="304">
        <f t="shared" si="1190"/>
        <v>0</v>
      </c>
      <c r="AW3620" s="304">
        <f t="shared" si="1191"/>
        <v>0</v>
      </c>
      <c r="AX3620" s="304">
        <f t="shared" si="1192"/>
        <v>0</v>
      </c>
      <c r="AY3620" s="304">
        <f t="shared" si="1193"/>
        <v>0</v>
      </c>
      <c r="AZ3620" s="304">
        <f t="shared" si="1194"/>
        <v>0</v>
      </c>
      <c r="BA3620" s="304">
        <f t="shared" si="1195"/>
        <v>0</v>
      </c>
      <c r="BB3620" s="304">
        <f t="shared" si="1196"/>
        <v>0</v>
      </c>
      <c r="BC3620" s="304">
        <f t="shared" si="1197"/>
        <v>0</v>
      </c>
      <c r="BD3620" s="304">
        <f t="shared" si="1198"/>
        <v>0</v>
      </c>
      <c r="BE3620" s="304">
        <f>IFERROR(IF(VLOOKUP($C3620,Listen!$A$2:$F$45,6,0)="Ja",BB3620-MAX(BC3620:BD3620),BB3620-BC3620),0)</f>
        <v>0</v>
      </c>
    </row>
    <row r="3621" spans="1:57" x14ac:dyDescent="0.25">
      <c r="A3621" s="320" t="str">
        <f>IF(AND(D3621&lt;&gt;0,C3621&lt;&gt;0,E3621&lt;&gt;0),IF(B3621&lt;&gt;0,CONCATENATE(B3621,"-AGr",VLOOKUP(C3621,Listen!$A$2:$D$45,4,FALSE),"-",D3621,"-",E3621,),CONCATENATE("AGr",VLOOKUP(C3621,Listen!$A$2:$D$45,4,FALSE),"-",D3621,"-",E3621)),"keine vollständige ID")</f>
        <v>keine vollständige ID</v>
      </c>
      <c r="B3621" s="301"/>
      <c r="C3621" s="287"/>
      <c r="D3621" s="34"/>
      <c r="E3621" s="306"/>
      <c r="F3621" s="116"/>
      <c r="G3621" s="17"/>
      <c r="H3621" s="17"/>
      <c r="I3621" s="17"/>
      <c r="J3621" s="17"/>
      <c r="K3621" s="17"/>
      <c r="L3621" s="17"/>
      <c r="M3621" s="17"/>
      <c r="N3621" s="17"/>
      <c r="O3621" s="116"/>
      <c r="P3621" s="117">
        <f>IF(D3621&gt;A_Stammdaten!$B$12,0,SUM(G3621,H3621,J3621,L3621:M3621)-SUM(I3621,K3621,N3621:O3621))</f>
        <v>0</v>
      </c>
      <c r="Q3621" s="17"/>
      <c r="R3621" s="17"/>
      <c r="S3621" s="17"/>
      <c r="T3621" s="17"/>
      <c r="U3621" s="62">
        <f t="shared" si="1178"/>
        <v>0</v>
      </c>
      <c r="V3621" s="34"/>
      <c r="W3621" s="34"/>
      <c r="X3621" s="34"/>
      <c r="Y3621" s="34"/>
      <c r="Z3621" s="34"/>
      <c r="AA3621" s="63" t="str">
        <f t="shared" si="1179"/>
        <v>-</v>
      </c>
      <c r="AB3621" s="63" t="str">
        <f t="shared" si="1180"/>
        <v>-</v>
      </c>
      <c r="AC3621" s="63">
        <f>IF(ISBLANK($C3621),0,VLOOKUP($C3621,Listen!$A$2:$C$45,2,FALSE))</f>
        <v>0</v>
      </c>
      <c r="AD3621" s="63">
        <f>IF(ISBLANK($C3621),0,VLOOKUP($C3621,Listen!$A$2:$C$45,3,FALSE))</f>
        <v>0</v>
      </c>
      <c r="AE3621" s="49">
        <f t="shared" si="1181"/>
        <v>0</v>
      </c>
      <c r="AF3621" s="49">
        <f t="shared" si="1181"/>
        <v>0</v>
      </c>
      <c r="AG3621" s="49">
        <f>IFERROR(IF(OR($V3621&lt;&gt;"Ja",VLOOKUP($C3621,Listen!$A$2:$F$45,5,0)="Nein",D3621&lt;IF(C3621="LNG Anbindungsanlagen gemäß separater Festlegung",2022,2023)),$AC3621,$AA3621),0)</f>
        <v>0</v>
      </c>
      <c r="AH3621" s="49">
        <f>IFERROR(IF(OR($V3621&lt;&gt;"Ja",VLOOKUP($C3621,Listen!$A$2:$F$45,5,0)="Nein",D3621&lt;IF(C3621="LNG Anbindungsanlagen gemäß separater Festlegung",2022,2023)),$AC3621,$AA3621),0)</f>
        <v>0</v>
      </c>
      <c r="AI3621" s="49">
        <f>IFERROR(IF(OR($W3621&lt;&gt;"Ja",VLOOKUP($C3621,Listen!$A$2:$F$45,6,0)="Nein"),$AC3621,$AB3621),0)</f>
        <v>0</v>
      </c>
      <c r="AJ3621" s="49">
        <f>IFERROR(IF(OR($W3621&lt;&gt;"Ja",VLOOKUP($C3621,Listen!$A$2:$F$45,6,0)="Nein"),$AC3621,$AB3621),0)</f>
        <v>0</v>
      </c>
      <c r="AK3621" s="49">
        <f>IFERROR(IF(OR($W3621&lt;&gt;"Ja",VLOOKUP($C3621,Listen!$A$2:$F$45,6,0)="Nein"),$AC3621,$AB3621),0)</f>
        <v>0</v>
      </c>
      <c r="AL3621" s="51">
        <f t="shared" si="1182"/>
        <v>0</v>
      </c>
      <c r="AM3621" s="296">
        <f>IFERROR(IF(VLOOKUP($C3621,Listen!$A$2:$F$45,6,0)="Ja",MAX(BC3621:BD3621),D_SAV!$BC3621),0)</f>
        <v>0</v>
      </c>
      <c r="AN3621" s="51">
        <f t="shared" si="1183"/>
        <v>0</v>
      </c>
      <c r="AP3621" s="304">
        <f t="shared" si="1184"/>
        <v>0</v>
      </c>
      <c r="AQ3621" s="304">
        <f t="shared" si="1185"/>
        <v>0</v>
      </c>
      <c r="AR3621" s="304">
        <f t="shared" si="1186"/>
        <v>0</v>
      </c>
      <c r="AS3621" s="304">
        <f t="shared" si="1187"/>
        <v>0</v>
      </c>
      <c r="AT3621" s="304">
        <f t="shared" si="1188"/>
        <v>0</v>
      </c>
      <c r="AU3621" s="304">
        <f t="shared" si="1189"/>
        <v>0</v>
      </c>
      <c r="AV3621" s="304">
        <f t="shared" si="1190"/>
        <v>0</v>
      </c>
      <c r="AW3621" s="304">
        <f t="shared" si="1191"/>
        <v>0</v>
      </c>
      <c r="AX3621" s="304">
        <f t="shared" si="1192"/>
        <v>0</v>
      </c>
      <c r="AY3621" s="304">
        <f t="shared" si="1193"/>
        <v>0</v>
      </c>
      <c r="AZ3621" s="304">
        <f t="shared" si="1194"/>
        <v>0</v>
      </c>
      <c r="BA3621" s="304">
        <f t="shared" si="1195"/>
        <v>0</v>
      </c>
      <c r="BB3621" s="304">
        <f t="shared" si="1196"/>
        <v>0</v>
      </c>
      <c r="BC3621" s="304">
        <f t="shared" si="1197"/>
        <v>0</v>
      </c>
      <c r="BD3621" s="304">
        <f t="shared" si="1198"/>
        <v>0</v>
      </c>
      <c r="BE3621" s="304">
        <f>IFERROR(IF(VLOOKUP($C3621,Listen!$A$2:$F$45,6,0)="Ja",BB3621-MAX(BC3621:BD3621),BB3621-BC3621),0)</f>
        <v>0</v>
      </c>
    </row>
    <row r="3622" spans="1:57" x14ac:dyDescent="0.25">
      <c r="A3622" s="320" t="str">
        <f>IF(AND(D3622&lt;&gt;0,C3622&lt;&gt;0,E3622&lt;&gt;0),IF(B3622&lt;&gt;0,CONCATENATE(B3622,"-AGr",VLOOKUP(C3622,Listen!$A$2:$D$45,4,FALSE),"-",D3622,"-",E3622,),CONCATENATE("AGr",VLOOKUP(C3622,Listen!$A$2:$D$45,4,FALSE),"-",D3622,"-",E3622)),"keine vollständige ID")</f>
        <v>keine vollständige ID</v>
      </c>
      <c r="B3622" s="301"/>
      <c r="C3622" s="287"/>
      <c r="D3622" s="34"/>
      <c r="E3622" s="306"/>
      <c r="F3622" s="116"/>
      <c r="G3622" s="17"/>
      <c r="H3622" s="17"/>
      <c r="I3622" s="17"/>
      <c r="J3622" s="17"/>
      <c r="K3622" s="17"/>
      <c r="L3622" s="17"/>
      <c r="M3622" s="17"/>
      <c r="N3622" s="17"/>
      <c r="O3622" s="116"/>
      <c r="P3622" s="117">
        <f>IF(D3622&gt;A_Stammdaten!$B$12,0,SUM(G3622,H3622,J3622,L3622:M3622)-SUM(I3622,K3622,N3622:O3622))</f>
        <v>0</v>
      </c>
      <c r="Q3622" s="17"/>
      <c r="R3622" s="17"/>
      <c r="S3622" s="17"/>
      <c r="T3622" s="17"/>
      <c r="U3622" s="62">
        <f t="shared" si="1178"/>
        <v>0</v>
      </c>
      <c r="V3622" s="34"/>
      <c r="W3622" s="34"/>
      <c r="X3622" s="34"/>
      <c r="Y3622" s="34"/>
      <c r="Z3622" s="34"/>
      <c r="AA3622" s="63" t="str">
        <f t="shared" si="1179"/>
        <v>-</v>
      </c>
      <c r="AB3622" s="63" t="str">
        <f t="shared" si="1180"/>
        <v>-</v>
      </c>
      <c r="AC3622" s="63">
        <f>IF(ISBLANK($C3622),0,VLOOKUP($C3622,Listen!$A$2:$C$45,2,FALSE))</f>
        <v>0</v>
      </c>
      <c r="AD3622" s="63">
        <f>IF(ISBLANK($C3622),0,VLOOKUP($C3622,Listen!$A$2:$C$45,3,FALSE))</f>
        <v>0</v>
      </c>
      <c r="AE3622" s="49">
        <f t="shared" si="1181"/>
        <v>0</v>
      </c>
      <c r="AF3622" s="49">
        <f t="shared" si="1181"/>
        <v>0</v>
      </c>
      <c r="AG3622" s="49">
        <f>IFERROR(IF(OR($V3622&lt;&gt;"Ja",VLOOKUP($C3622,Listen!$A$2:$F$45,5,0)="Nein",D3622&lt;IF(C3622="LNG Anbindungsanlagen gemäß separater Festlegung",2022,2023)),$AC3622,$AA3622),0)</f>
        <v>0</v>
      </c>
      <c r="AH3622" s="49">
        <f>IFERROR(IF(OR($V3622&lt;&gt;"Ja",VLOOKUP($C3622,Listen!$A$2:$F$45,5,0)="Nein",D3622&lt;IF(C3622="LNG Anbindungsanlagen gemäß separater Festlegung",2022,2023)),$AC3622,$AA3622),0)</f>
        <v>0</v>
      </c>
      <c r="AI3622" s="49">
        <f>IFERROR(IF(OR($W3622&lt;&gt;"Ja",VLOOKUP($C3622,Listen!$A$2:$F$45,6,0)="Nein"),$AC3622,$AB3622),0)</f>
        <v>0</v>
      </c>
      <c r="AJ3622" s="49">
        <f>IFERROR(IF(OR($W3622&lt;&gt;"Ja",VLOOKUP($C3622,Listen!$A$2:$F$45,6,0)="Nein"),$AC3622,$AB3622),0)</f>
        <v>0</v>
      </c>
      <c r="AK3622" s="49">
        <f>IFERROR(IF(OR($W3622&lt;&gt;"Ja",VLOOKUP($C3622,Listen!$A$2:$F$45,6,0)="Nein"),$AC3622,$AB3622),0)</f>
        <v>0</v>
      </c>
      <c r="AL3622" s="51">
        <f t="shared" si="1182"/>
        <v>0</v>
      </c>
      <c r="AM3622" s="296">
        <f>IFERROR(IF(VLOOKUP($C3622,Listen!$A$2:$F$45,6,0)="Ja",MAX(BC3622:BD3622),D_SAV!$BC3622),0)</f>
        <v>0</v>
      </c>
      <c r="AN3622" s="51">
        <f t="shared" si="1183"/>
        <v>0</v>
      </c>
      <c r="AP3622" s="304">
        <f t="shared" si="1184"/>
        <v>0</v>
      </c>
      <c r="AQ3622" s="304">
        <f t="shared" si="1185"/>
        <v>0</v>
      </c>
      <c r="AR3622" s="304">
        <f t="shared" si="1186"/>
        <v>0</v>
      </c>
      <c r="AS3622" s="304">
        <f t="shared" si="1187"/>
        <v>0</v>
      </c>
      <c r="AT3622" s="304">
        <f t="shared" si="1188"/>
        <v>0</v>
      </c>
      <c r="AU3622" s="304">
        <f t="shared" si="1189"/>
        <v>0</v>
      </c>
      <c r="AV3622" s="304">
        <f t="shared" si="1190"/>
        <v>0</v>
      </c>
      <c r="AW3622" s="304">
        <f t="shared" si="1191"/>
        <v>0</v>
      </c>
      <c r="AX3622" s="304">
        <f t="shared" si="1192"/>
        <v>0</v>
      </c>
      <c r="AY3622" s="304">
        <f t="shared" si="1193"/>
        <v>0</v>
      </c>
      <c r="AZ3622" s="304">
        <f t="shared" si="1194"/>
        <v>0</v>
      </c>
      <c r="BA3622" s="304">
        <f t="shared" si="1195"/>
        <v>0</v>
      </c>
      <c r="BB3622" s="304">
        <f t="shared" si="1196"/>
        <v>0</v>
      </c>
      <c r="BC3622" s="304">
        <f t="shared" si="1197"/>
        <v>0</v>
      </c>
      <c r="BD3622" s="304">
        <f t="shared" si="1198"/>
        <v>0</v>
      </c>
      <c r="BE3622" s="304">
        <f>IFERROR(IF(VLOOKUP($C3622,Listen!$A$2:$F$45,6,0)="Ja",BB3622-MAX(BC3622:BD3622),BB3622-BC3622),0)</f>
        <v>0</v>
      </c>
    </row>
    <row r="3623" spans="1:57" x14ac:dyDescent="0.25">
      <c r="A3623" s="320" t="str">
        <f>IF(AND(D3623&lt;&gt;0,C3623&lt;&gt;0,E3623&lt;&gt;0),IF(B3623&lt;&gt;0,CONCATENATE(B3623,"-AGr",VLOOKUP(C3623,Listen!$A$2:$D$45,4,FALSE),"-",D3623,"-",E3623,),CONCATENATE("AGr",VLOOKUP(C3623,Listen!$A$2:$D$45,4,FALSE),"-",D3623,"-",E3623)),"keine vollständige ID")</f>
        <v>keine vollständige ID</v>
      </c>
      <c r="B3623" s="301"/>
      <c r="C3623" s="287"/>
      <c r="D3623" s="34"/>
      <c r="E3623" s="306"/>
      <c r="F3623" s="116"/>
      <c r="G3623" s="17"/>
      <c r="H3623" s="17"/>
      <c r="I3623" s="17"/>
      <c r="J3623" s="17"/>
      <c r="K3623" s="17"/>
      <c r="L3623" s="17"/>
      <c r="M3623" s="17"/>
      <c r="N3623" s="17"/>
      <c r="O3623" s="116"/>
      <c r="P3623" s="117">
        <f>IF(D3623&gt;A_Stammdaten!$B$12,0,SUM(G3623,H3623,J3623,L3623:M3623)-SUM(I3623,K3623,N3623:O3623))</f>
        <v>0</v>
      </c>
      <c r="Q3623" s="17"/>
      <c r="R3623" s="17"/>
      <c r="S3623" s="17"/>
      <c r="T3623" s="17"/>
      <c r="U3623" s="62">
        <f t="shared" si="1178"/>
        <v>0</v>
      </c>
      <c r="V3623" s="34"/>
      <c r="W3623" s="34"/>
      <c r="X3623" s="34"/>
      <c r="Y3623" s="34"/>
      <c r="Z3623" s="34"/>
      <c r="AA3623" s="63" t="str">
        <f t="shared" si="1179"/>
        <v>-</v>
      </c>
      <c r="AB3623" s="63" t="str">
        <f t="shared" si="1180"/>
        <v>-</v>
      </c>
      <c r="AC3623" s="63">
        <f>IF(ISBLANK($C3623),0,VLOOKUP($C3623,Listen!$A$2:$C$45,2,FALSE))</f>
        <v>0</v>
      </c>
      <c r="AD3623" s="63">
        <f>IF(ISBLANK($C3623),0,VLOOKUP($C3623,Listen!$A$2:$C$45,3,FALSE))</f>
        <v>0</v>
      </c>
      <c r="AE3623" s="49">
        <f t="shared" si="1181"/>
        <v>0</v>
      </c>
      <c r="AF3623" s="49">
        <f t="shared" si="1181"/>
        <v>0</v>
      </c>
      <c r="AG3623" s="49">
        <f>IFERROR(IF(OR($V3623&lt;&gt;"Ja",VLOOKUP($C3623,Listen!$A$2:$F$45,5,0)="Nein",D3623&lt;IF(C3623="LNG Anbindungsanlagen gemäß separater Festlegung",2022,2023)),$AC3623,$AA3623),0)</f>
        <v>0</v>
      </c>
      <c r="AH3623" s="49">
        <f>IFERROR(IF(OR($V3623&lt;&gt;"Ja",VLOOKUP($C3623,Listen!$A$2:$F$45,5,0)="Nein",D3623&lt;IF(C3623="LNG Anbindungsanlagen gemäß separater Festlegung",2022,2023)),$AC3623,$AA3623),0)</f>
        <v>0</v>
      </c>
      <c r="AI3623" s="49">
        <f>IFERROR(IF(OR($W3623&lt;&gt;"Ja",VLOOKUP($C3623,Listen!$A$2:$F$45,6,0)="Nein"),$AC3623,$AB3623),0)</f>
        <v>0</v>
      </c>
      <c r="AJ3623" s="49">
        <f>IFERROR(IF(OR($W3623&lt;&gt;"Ja",VLOOKUP($C3623,Listen!$A$2:$F$45,6,0)="Nein"),$AC3623,$AB3623),0)</f>
        <v>0</v>
      </c>
      <c r="AK3623" s="49">
        <f>IFERROR(IF(OR($W3623&lt;&gt;"Ja",VLOOKUP($C3623,Listen!$A$2:$F$45,6,0)="Nein"),$AC3623,$AB3623),0)</f>
        <v>0</v>
      </c>
      <c r="AL3623" s="51">
        <f t="shared" si="1182"/>
        <v>0</v>
      </c>
      <c r="AM3623" s="296">
        <f>IFERROR(IF(VLOOKUP($C3623,Listen!$A$2:$F$45,6,0)="Ja",MAX(BC3623:BD3623),D_SAV!$BC3623),0)</f>
        <v>0</v>
      </c>
      <c r="AN3623" s="51">
        <f t="shared" si="1183"/>
        <v>0</v>
      </c>
      <c r="AP3623" s="304">
        <f t="shared" si="1184"/>
        <v>0</v>
      </c>
      <c r="AQ3623" s="304">
        <f t="shared" si="1185"/>
        <v>0</v>
      </c>
      <c r="AR3623" s="304">
        <f t="shared" si="1186"/>
        <v>0</v>
      </c>
      <c r="AS3623" s="304">
        <f t="shared" si="1187"/>
        <v>0</v>
      </c>
      <c r="AT3623" s="304">
        <f t="shared" si="1188"/>
        <v>0</v>
      </c>
      <c r="AU3623" s="304">
        <f t="shared" si="1189"/>
        <v>0</v>
      </c>
      <c r="AV3623" s="304">
        <f t="shared" si="1190"/>
        <v>0</v>
      </c>
      <c r="AW3623" s="304">
        <f t="shared" si="1191"/>
        <v>0</v>
      </c>
      <c r="AX3623" s="304">
        <f t="shared" si="1192"/>
        <v>0</v>
      </c>
      <c r="AY3623" s="304">
        <f t="shared" si="1193"/>
        <v>0</v>
      </c>
      <c r="AZ3623" s="304">
        <f t="shared" si="1194"/>
        <v>0</v>
      </c>
      <c r="BA3623" s="304">
        <f t="shared" si="1195"/>
        <v>0</v>
      </c>
      <c r="BB3623" s="304">
        <f t="shared" si="1196"/>
        <v>0</v>
      </c>
      <c r="BC3623" s="304">
        <f t="shared" si="1197"/>
        <v>0</v>
      </c>
      <c r="BD3623" s="304">
        <f t="shared" si="1198"/>
        <v>0</v>
      </c>
      <c r="BE3623" s="304">
        <f>IFERROR(IF(VLOOKUP($C3623,Listen!$A$2:$F$45,6,0)="Ja",BB3623-MAX(BC3623:BD3623),BB3623-BC3623),0)</f>
        <v>0</v>
      </c>
    </row>
    <row r="3624" spans="1:57" x14ac:dyDescent="0.25">
      <c r="A3624" s="320" t="str">
        <f>IF(AND(D3624&lt;&gt;0,C3624&lt;&gt;0,E3624&lt;&gt;0),IF(B3624&lt;&gt;0,CONCATENATE(B3624,"-AGr",VLOOKUP(C3624,Listen!$A$2:$D$45,4,FALSE),"-",D3624,"-",E3624,),CONCATENATE("AGr",VLOOKUP(C3624,Listen!$A$2:$D$45,4,FALSE),"-",D3624,"-",E3624)),"keine vollständige ID")</f>
        <v>keine vollständige ID</v>
      </c>
      <c r="B3624" s="301"/>
      <c r="C3624" s="287"/>
      <c r="D3624" s="34"/>
      <c r="E3624" s="306"/>
      <c r="F3624" s="116"/>
      <c r="G3624" s="17"/>
      <c r="H3624" s="17"/>
      <c r="I3624" s="17"/>
      <c r="J3624" s="17"/>
      <c r="K3624" s="17"/>
      <c r="L3624" s="17"/>
      <c r="M3624" s="17"/>
      <c r="N3624" s="17"/>
      <c r="O3624" s="116"/>
      <c r="P3624" s="117">
        <f>IF(D3624&gt;A_Stammdaten!$B$12,0,SUM(G3624,H3624,J3624,L3624:M3624)-SUM(I3624,K3624,N3624:O3624))</f>
        <v>0</v>
      </c>
      <c r="Q3624" s="17"/>
      <c r="R3624" s="17"/>
      <c r="S3624" s="17"/>
      <c r="T3624" s="17"/>
      <c r="U3624" s="62">
        <f t="shared" si="1178"/>
        <v>0</v>
      </c>
      <c r="V3624" s="34"/>
      <c r="W3624" s="34"/>
      <c r="X3624" s="34"/>
      <c r="Y3624" s="34"/>
      <c r="Z3624" s="34"/>
      <c r="AA3624" s="63" t="str">
        <f t="shared" si="1179"/>
        <v>-</v>
      </c>
      <c r="AB3624" s="63" t="str">
        <f t="shared" si="1180"/>
        <v>-</v>
      </c>
      <c r="AC3624" s="63">
        <f>IF(ISBLANK($C3624),0,VLOOKUP($C3624,Listen!$A$2:$C$45,2,FALSE))</f>
        <v>0</v>
      </c>
      <c r="AD3624" s="63">
        <f>IF(ISBLANK($C3624),0,VLOOKUP($C3624,Listen!$A$2:$C$45,3,FALSE))</f>
        <v>0</v>
      </c>
      <c r="AE3624" s="49">
        <f t="shared" si="1181"/>
        <v>0</v>
      </c>
      <c r="AF3624" s="49">
        <f t="shared" si="1181"/>
        <v>0</v>
      </c>
      <c r="AG3624" s="49">
        <f>IFERROR(IF(OR($V3624&lt;&gt;"Ja",VLOOKUP($C3624,Listen!$A$2:$F$45,5,0)="Nein",D3624&lt;IF(C3624="LNG Anbindungsanlagen gemäß separater Festlegung",2022,2023)),$AC3624,$AA3624),0)</f>
        <v>0</v>
      </c>
      <c r="AH3624" s="49">
        <f>IFERROR(IF(OR($V3624&lt;&gt;"Ja",VLOOKUP($C3624,Listen!$A$2:$F$45,5,0)="Nein",D3624&lt;IF(C3624="LNG Anbindungsanlagen gemäß separater Festlegung",2022,2023)),$AC3624,$AA3624),0)</f>
        <v>0</v>
      </c>
      <c r="AI3624" s="49">
        <f>IFERROR(IF(OR($W3624&lt;&gt;"Ja",VLOOKUP($C3624,Listen!$A$2:$F$45,6,0)="Nein"),$AC3624,$AB3624),0)</f>
        <v>0</v>
      </c>
      <c r="AJ3624" s="49">
        <f>IFERROR(IF(OR($W3624&lt;&gt;"Ja",VLOOKUP($C3624,Listen!$A$2:$F$45,6,0)="Nein"),$AC3624,$AB3624),0)</f>
        <v>0</v>
      </c>
      <c r="AK3624" s="49">
        <f>IFERROR(IF(OR($W3624&lt;&gt;"Ja",VLOOKUP($C3624,Listen!$A$2:$F$45,6,0)="Nein"),$AC3624,$AB3624),0)</f>
        <v>0</v>
      </c>
      <c r="AL3624" s="51">
        <f t="shared" si="1182"/>
        <v>0</v>
      </c>
      <c r="AM3624" s="296">
        <f>IFERROR(IF(VLOOKUP($C3624,Listen!$A$2:$F$45,6,0)="Ja",MAX(BC3624:BD3624),D_SAV!$BC3624),0)</f>
        <v>0</v>
      </c>
      <c r="AN3624" s="51">
        <f t="shared" si="1183"/>
        <v>0</v>
      </c>
      <c r="AP3624" s="304">
        <f t="shared" si="1184"/>
        <v>0</v>
      </c>
      <c r="AQ3624" s="304">
        <f t="shared" si="1185"/>
        <v>0</v>
      </c>
      <c r="AR3624" s="304">
        <f t="shared" si="1186"/>
        <v>0</v>
      </c>
      <c r="AS3624" s="304">
        <f t="shared" si="1187"/>
        <v>0</v>
      </c>
      <c r="AT3624" s="304">
        <f t="shared" si="1188"/>
        <v>0</v>
      </c>
      <c r="AU3624" s="304">
        <f t="shared" si="1189"/>
        <v>0</v>
      </c>
      <c r="AV3624" s="304">
        <f t="shared" si="1190"/>
        <v>0</v>
      </c>
      <c r="AW3624" s="304">
        <f t="shared" si="1191"/>
        <v>0</v>
      </c>
      <c r="AX3624" s="304">
        <f t="shared" si="1192"/>
        <v>0</v>
      </c>
      <c r="AY3624" s="304">
        <f t="shared" si="1193"/>
        <v>0</v>
      </c>
      <c r="AZ3624" s="304">
        <f t="shared" si="1194"/>
        <v>0</v>
      </c>
      <c r="BA3624" s="304">
        <f t="shared" si="1195"/>
        <v>0</v>
      </c>
      <c r="BB3624" s="304">
        <f t="shared" si="1196"/>
        <v>0</v>
      </c>
      <c r="BC3624" s="304">
        <f t="shared" si="1197"/>
        <v>0</v>
      </c>
      <c r="BD3624" s="304">
        <f t="shared" si="1198"/>
        <v>0</v>
      </c>
      <c r="BE3624" s="304">
        <f>IFERROR(IF(VLOOKUP($C3624,Listen!$A$2:$F$45,6,0)="Ja",BB3624-MAX(BC3624:BD3624),BB3624-BC3624),0)</f>
        <v>0</v>
      </c>
    </row>
    <row r="3625" spans="1:57" x14ac:dyDescent="0.25">
      <c r="A3625" s="320" t="str">
        <f>IF(AND(D3625&lt;&gt;0,C3625&lt;&gt;0,E3625&lt;&gt;0),IF(B3625&lt;&gt;0,CONCATENATE(B3625,"-AGr",VLOOKUP(C3625,Listen!$A$2:$D$45,4,FALSE),"-",D3625,"-",E3625,),CONCATENATE("AGr",VLOOKUP(C3625,Listen!$A$2:$D$45,4,FALSE),"-",D3625,"-",E3625)),"keine vollständige ID")</f>
        <v>keine vollständige ID</v>
      </c>
      <c r="B3625" s="301"/>
      <c r="C3625" s="287"/>
      <c r="D3625" s="34"/>
      <c r="E3625" s="306"/>
      <c r="F3625" s="116"/>
      <c r="G3625" s="17"/>
      <c r="H3625" s="17"/>
      <c r="I3625" s="17"/>
      <c r="J3625" s="17"/>
      <c r="K3625" s="17"/>
      <c r="L3625" s="17"/>
      <c r="M3625" s="17"/>
      <c r="N3625" s="17"/>
      <c r="O3625" s="116"/>
      <c r="P3625" s="117">
        <f>IF(D3625&gt;A_Stammdaten!$B$12,0,SUM(G3625,H3625,J3625,L3625:M3625)-SUM(I3625,K3625,N3625:O3625))</f>
        <v>0</v>
      </c>
      <c r="Q3625" s="17"/>
      <c r="R3625" s="17"/>
      <c r="S3625" s="17"/>
      <c r="T3625" s="17"/>
      <c r="U3625" s="62">
        <f t="shared" si="1178"/>
        <v>0</v>
      </c>
      <c r="V3625" s="34"/>
      <c r="W3625" s="34"/>
      <c r="X3625" s="34"/>
      <c r="Y3625" s="34"/>
      <c r="Z3625" s="34"/>
      <c r="AA3625" s="63" t="str">
        <f t="shared" si="1179"/>
        <v>-</v>
      </c>
      <c r="AB3625" s="63" t="str">
        <f t="shared" si="1180"/>
        <v>-</v>
      </c>
      <c r="AC3625" s="63">
        <f>IF(ISBLANK($C3625),0,VLOOKUP($C3625,Listen!$A$2:$C$45,2,FALSE))</f>
        <v>0</v>
      </c>
      <c r="AD3625" s="63">
        <f>IF(ISBLANK($C3625),0,VLOOKUP($C3625,Listen!$A$2:$C$45,3,FALSE))</f>
        <v>0</v>
      </c>
      <c r="AE3625" s="49">
        <f t="shared" si="1181"/>
        <v>0</v>
      </c>
      <c r="AF3625" s="49">
        <f t="shared" si="1181"/>
        <v>0</v>
      </c>
      <c r="AG3625" s="49">
        <f>IFERROR(IF(OR($V3625&lt;&gt;"Ja",VLOOKUP($C3625,Listen!$A$2:$F$45,5,0)="Nein",D3625&lt;IF(C3625="LNG Anbindungsanlagen gemäß separater Festlegung",2022,2023)),$AC3625,$AA3625),0)</f>
        <v>0</v>
      </c>
      <c r="AH3625" s="49">
        <f>IFERROR(IF(OR($V3625&lt;&gt;"Ja",VLOOKUP($C3625,Listen!$A$2:$F$45,5,0)="Nein",D3625&lt;IF(C3625="LNG Anbindungsanlagen gemäß separater Festlegung",2022,2023)),$AC3625,$AA3625),0)</f>
        <v>0</v>
      </c>
      <c r="AI3625" s="49">
        <f>IFERROR(IF(OR($W3625&lt;&gt;"Ja",VLOOKUP($C3625,Listen!$A$2:$F$45,6,0)="Nein"),$AC3625,$AB3625),0)</f>
        <v>0</v>
      </c>
      <c r="AJ3625" s="49">
        <f>IFERROR(IF(OR($W3625&lt;&gt;"Ja",VLOOKUP($C3625,Listen!$A$2:$F$45,6,0)="Nein"),$AC3625,$AB3625),0)</f>
        <v>0</v>
      </c>
      <c r="AK3625" s="49">
        <f>IFERROR(IF(OR($W3625&lt;&gt;"Ja",VLOOKUP($C3625,Listen!$A$2:$F$45,6,0)="Nein"),$AC3625,$AB3625),0)</f>
        <v>0</v>
      </c>
      <c r="AL3625" s="51">
        <f t="shared" si="1182"/>
        <v>0</v>
      </c>
      <c r="AM3625" s="296">
        <f>IFERROR(IF(VLOOKUP($C3625,Listen!$A$2:$F$45,6,0)="Ja",MAX(BC3625:BD3625),D_SAV!$BC3625),0)</f>
        <v>0</v>
      </c>
      <c r="AN3625" s="51">
        <f t="shared" si="1183"/>
        <v>0</v>
      </c>
      <c r="AP3625" s="304">
        <f t="shared" si="1184"/>
        <v>0</v>
      </c>
      <c r="AQ3625" s="304">
        <f t="shared" si="1185"/>
        <v>0</v>
      </c>
      <c r="AR3625" s="304">
        <f t="shared" si="1186"/>
        <v>0</v>
      </c>
      <c r="AS3625" s="304">
        <f t="shared" si="1187"/>
        <v>0</v>
      </c>
      <c r="AT3625" s="304">
        <f t="shared" si="1188"/>
        <v>0</v>
      </c>
      <c r="AU3625" s="304">
        <f t="shared" si="1189"/>
        <v>0</v>
      </c>
      <c r="AV3625" s="304">
        <f t="shared" si="1190"/>
        <v>0</v>
      </c>
      <c r="AW3625" s="304">
        <f t="shared" si="1191"/>
        <v>0</v>
      </c>
      <c r="AX3625" s="304">
        <f t="shared" si="1192"/>
        <v>0</v>
      </c>
      <c r="AY3625" s="304">
        <f t="shared" si="1193"/>
        <v>0</v>
      </c>
      <c r="AZ3625" s="304">
        <f t="shared" si="1194"/>
        <v>0</v>
      </c>
      <c r="BA3625" s="304">
        <f t="shared" si="1195"/>
        <v>0</v>
      </c>
      <c r="BB3625" s="304">
        <f t="shared" si="1196"/>
        <v>0</v>
      </c>
      <c r="BC3625" s="304">
        <f t="shared" si="1197"/>
        <v>0</v>
      </c>
      <c r="BD3625" s="304">
        <f t="shared" si="1198"/>
        <v>0</v>
      </c>
      <c r="BE3625" s="304">
        <f>IFERROR(IF(VLOOKUP($C3625,Listen!$A$2:$F$45,6,0)="Ja",BB3625-MAX(BC3625:BD3625),BB3625-BC3625),0)</f>
        <v>0</v>
      </c>
    </row>
    <row r="3626" spans="1:57" x14ac:dyDescent="0.25">
      <c r="A3626" s="320" t="str">
        <f>IF(AND(D3626&lt;&gt;0,C3626&lt;&gt;0,E3626&lt;&gt;0),IF(B3626&lt;&gt;0,CONCATENATE(B3626,"-AGr",VLOOKUP(C3626,Listen!$A$2:$D$45,4,FALSE),"-",D3626,"-",E3626,),CONCATENATE("AGr",VLOOKUP(C3626,Listen!$A$2:$D$45,4,FALSE),"-",D3626,"-",E3626)),"keine vollständige ID")</f>
        <v>keine vollständige ID</v>
      </c>
      <c r="B3626" s="301"/>
      <c r="C3626" s="287"/>
      <c r="D3626" s="34"/>
      <c r="E3626" s="306"/>
      <c r="F3626" s="116"/>
      <c r="G3626" s="17"/>
      <c r="H3626" s="17"/>
      <c r="I3626" s="17"/>
      <c r="J3626" s="17"/>
      <c r="K3626" s="17"/>
      <c r="L3626" s="17"/>
      <c r="M3626" s="17"/>
      <c r="N3626" s="17"/>
      <c r="O3626" s="116"/>
      <c r="P3626" s="117">
        <f>IF(D3626&gt;A_Stammdaten!$B$12,0,SUM(G3626,H3626,J3626,L3626:M3626)-SUM(I3626,K3626,N3626:O3626))</f>
        <v>0</v>
      </c>
      <c r="Q3626" s="17"/>
      <c r="R3626" s="17"/>
      <c r="S3626" s="17"/>
      <c r="T3626" s="17"/>
      <c r="U3626" s="62">
        <f t="shared" si="1178"/>
        <v>0</v>
      </c>
      <c r="V3626" s="34"/>
      <c r="W3626" s="34"/>
      <c r="X3626" s="34"/>
      <c r="Y3626" s="34"/>
      <c r="Z3626" s="34"/>
      <c r="AA3626" s="63" t="str">
        <f t="shared" si="1179"/>
        <v>-</v>
      </c>
      <c r="AB3626" s="63" t="str">
        <f t="shared" si="1180"/>
        <v>-</v>
      </c>
      <c r="AC3626" s="63">
        <f>IF(ISBLANK($C3626),0,VLOOKUP($C3626,Listen!$A$2:$C$45,2,FALSE))</f>
        <v>0</v>
      </c>
      <c r="AD3626" s="63">
        <f>IF(ISBLANK($C3626),0,VLOOKUP($C3626,Listen!$A$2:$C$45,3,FALSE))</f>
        <v>0</v>
      </c>
      <c r="AE3626" s="49">
        <f t="shared" si="1181"/>
        <v>0</v>
      </c>
      <c r="AF3626" s="49">
        <f t="shared" si="1181"/>
        <v>0</v>
      </c>
      <c r="AG3626" s="49">
        <f>IFERROR(IF(OR($V3626&lt;&gt;"Ja",VLOOKUP($C3626,Listen!$A$2:$F$45,5,0)="Nein",D3626&lt;IF(C3626="LNG Anbindungsanlagen gemäß separater Festlegung",2022,2023)),$AC3626,$AA3626),0)</f>
        <v>0</v>
      </c>
      <c r="AH3626" s="49">
        <f>IFERROR(IF(OR($V3626&lt;&gt;"Ja",VLOOKUP($C3626,Listen!$A$2:$F$45,5,0)="Nein",D3626&lt;IF(C3626="LNG Anbindungsanlagen gemäß separater Festlegung",2022,2023)),$AC3626,$AA3626),0)</f>
        <v>0</v>
      </c>
      <c r="AI3626" s="49">
        <f>IFERROR(IF(OR($W3626&lt;&gt;"Ja",VLOOKUP($C3626,Listen!$A$2:$F$45,6,0)="Nein"),$AC3626,$AB3626),0)</f>
        <v>0</v>
      </c>
      <c r="AJ3626" s="49">
        <f>IFERROR(IF(OR($W3626&lt;&gt;"Ja",VLOOKUP($C3626,Listen!$A$2:$F$45,6,0)="Nein"),$AC3626,$AB3626),0)</f>
        <v>0</v>
      </c>
      <c r="AK3626" s="49">
        <f>IFERROR(IF(OR($W3626&lt;&gt;"Ja",VLOOKUP($C3626,Listen!$A$2:$F$45,6,0)="Nein"),$AC3626,$AB3626),0)</f>
        <v>0</v>
      </c>
      <c r="AL3626" s="51">
        <f t="shared" si="1182"/>
        <v>0</v>
      </c>
      <c r="AM3626" s="296">
        <f>IFERROR(IF(VLOOKUP($C3626,Listen!$A$2:$F$45,6,0)="Ja",MAX(BC3626:BD3626),D_SAV!$BC3626),0)</f>
        <v>0</v>
      </c>
      <c r="AN3626" s="51">
        <f t="shared" si="1183"/>
        <v>0</v>
      </c>
      <c r="AP3626" s="304">
        <f t="shared" si="1184"/>
        <v>0</v>
      </c>
      <c r="AQ3626" s="304">
        <f t="shared" si="1185"/>
        <v>0</v>
      </c>
      <c r="AR3626" s="304">
        <f t="shared" si="1186"/>
        <v>0</v>
      </c>
      <c r="AS3626" s="304">
        <f t="shared" si="1187"/>
        <v>0</v>
      </c>
      <c r="AT3626" s="304">
        <f t="shared" si="1188"/>
        <v>0</v>
      </c>
      <c r="AU3626" s="304">
        <f t="shared" si="1189"/>
        <v>0</v>
      </c>
      <c r="AV3626" s="304">
        <f t="shared" si="1190"/>
        <v>0</v>
      </c>
      <c r="AW3626" s="304">
        <f t="shared" si="1191"/>
        <v>0</v>
      </c>
      <c r="AX3626" s="304">
        <f t="shared" si="1192"/>
        <v>0</v>
      </c>
      <c r="AY3626" s="304">
        <f t="shared" si="1193"/>
        <v>0</v>
      </c>
      <c r="AZ3626" s="304">
        <f t="shared" si="1194"/>
        <v>0</v>
      </c>
      <c r="BA3626" s="304">
        <f t="shared" si="1195"/>
        <v>0</v>
      </c>
      <c r="BB3626" s="304">
        <f t="shared" si="1196"/>
        <v>0</v>
      </c>
      <c r="BC3626" s="304">
        <f t="shared" si="1197"/>
        <v>0</v>
      </c>
      <c r="BD3626" s="304">
        <f t="shared" si="1198"/>
        <v>0</v>
      </c>
      <c r="BE3626" s="304">
        <f>IFERROR(IF(VLOOKUP($C3626,Listen!$A$2:$F$45,6,0)="Ja",BB3626-MAX(BC3626:BD3626),BB3626-BC3626),0)</f>
        <v>0</v>
      </c>
    </row>
    <row r="3627" spans="1:57" x14ac:dyDescent="0.25">
      <c r="A3627" s="320" t="str">
        <f>IF(AND(D3627&lt;&gt;0,C3627&lt;&gt;0,E3627&lt;&gt;0),IF(B3627&lt;&gt;0,CONCATENATE(B3627,"-AGr",VLOOKUP(C3627,Listen!$A$2:$D$45,4,FALSE),"-",D3627,"-",E3627,),CONCATENATE("AGr",VLOOKUP(C3627,Listen!$A$2:$D$45,4,FALSE),"-",D3627,"-",E3627)),"keine vollständige ID")</f>
        <v>keine vollständige ID</v>
      </c>
      <c r="B3627" s="301"/>
      <c r="C3627" s="287"/>
      <c r="D3627" s="34"/>
      <c r="E3627" s="306"/>
      <c r="F3627" s="116"/>
      <c r="G3627" s="17"/>
      <c r="H3627" s="17"/>
      <c r="I3627" s="17"/>
      <c r="J3627" s="17"/>
      <c r="K3627" s="17"/>
      <c r="L3627" s="17"/>
      <c r="M3627" s="17"/>
      <c r="N3627" s="17"/>
      <c r="O3627" s="116"/>
      <c r="P3627" s="117">
        <f>IF(D3627&gt;A_Stammdaten!$B$12,0,SUM(G3627,H3627,J3627,L3627:M3627)-SUM(I3627,K3627,N3627:O3627))</f>
        <v>0</v>
      </c>
      <c r="Q3627" s="17"/>
      <c r="R3627" s="17"/>
      <c r="S3627" s="17"/>
      <c r="T3627" s="17"/>
      <c r="U3627" s="62">
        <f t="shared" si="1178"/>
        <v>0</v>
      </c>
      <c r="V3627" s="34"/>
      <c r="W3627" s="34"/>
      <c r="X3627" s="34"/>
      <c r="Y3627" s="34"/>
      <c r="Z3627" s="34"/>
      <c r="AA3627" s="63" t="str">
        <f t="shared" si="1179"/>
        <v>-</v>
      </c>
      <c r="AB3627" s="63" t="str">
        <f t="shared" si="1180"/>
        <v>-</v>
      </c>
      <c r="AC3627" s="63">
        <f>IF(ISBLANK($C3627),0,VLOOKUP($C3627,Listen!$A$2:$C$45,2,FALSE))</f>
        <v>0</v>
      </c>
      <c r="AD3627" s="63">
        <f>IF(ISBLANK($C3627),0,VLOOKUP($C3627,Listen!$A$2:$C$45,3,FALSE))</f>
        <v>0</v>
      </c>
      <c r="AE3627" s="49">
        <f t="shared" si="1181"/>
        <v>0</v>
      </c>
      <c r="AF3627" s="49">
        <f t="shared" si="1181"/>
        <v>0</v>
      </c>
      <c r="AG3627" s="49">
        <f>IFERROR(IF(OR($V3627&lt;&gt;"Ja",VLOOKUP($C3627,Listen!$A$2:$F$45,5,0)="Nein",D3627&lt;IF(C3627="LNG Anbindungsanlagen gemäß separater Festlegung",2022,2023)),$AC3627,$AA3627),0)</f>
        <v>0</v>
      </c>
      <c r="AH3627" s="49">
        <f>IFERROR(IF(OR($V3627&lt;&gt;"Ja",VLOOKUP($C3627,Listen!$A$2:$F$45,5,0)="Nein",D3627&lt;IF(C3627="LNG Anbindungsanlagen gemäß separater Festlegung",2022,2023)),$AC3627,$AA3627),0)</f>
        <v>0</v>
      </c>
      <c r="AI3627" s="49">
        <f>IFERROR(IF(OR($W3627&lt;&gt;"Ja",VLOOKUP($C3627,Listen!$A$2:$F$45,6,0)="Nein"),$AC3627,$AB3627),0)</f>
        <v>0</v>
      </c>
      <c r="AJ3627" s="49">
        <f>IFERROR(IF(OR($W3627&lt;&gt;"Ja",VLOOKUP($C3627,Listen!$A$2:$F$45,6,0)="Nein"),$AC3627,$AB3627),0)</f>
        <v>0</v>
      </c>
      <c r="AK3627" s="49">
        <f>IFERROR(IF(OR($W3627&lt;&gt;"Ja",VLOOKUP($C3627,Listen!$A$2:$F$45,6,0)="Nein"),$AC3627,$AB3627),0)</f>
        <v>0</v>
      </c>
      <c r="AL3627" s="51">
        <f t="shared" si="1182"/>
        <v>0</v>
      </c>
      <c r="AM3627" s="296">
        <f>IFERROR(IF(VLOOKUP($C3627,Listen!$A$2:$F$45,6,0)="Ja",MAX(BC3627:BD3627),D_SAV!$BC3627),0)</f>
        <v>0</v>
      </c>
      <c r="AN3627" s="51">
        <f t="shared" si="1183"/>
        <v>0</v>
      </c>
      <c r="AP3627" s="304">
        <f t="shared" si="1184"/>
        <v>0</v>
      </c>
      <c r="AQ3627" s="304">
        <f t="shared" si="1185"/>
        <v>0</v>
      </c>
      <c r="AR3627" s="304">
        <f t="shared" si="1186"/>
        <v>0</v>
      </c>
      <c r="AS3627" s="304">
        <f t="shared" si="1187"/>
        <v>0</v>
      </c>
      <c r="AT3627" s="304">
        <f t="shared" si="1188"/>
        <v>0</v>
      </c>
      <c r="AU3627" s="304">
        <f t="shared" si="1189"/>
        <v>0</v>
      </c>
      <c r="AV3627" s="304">
        <f t="shared" si="1190"/>
        <v>0</v>
      </c>
      <c r="AW3627" s="304">
        <f t="shared" si="1191"/>
        <v>0</v>
      </c>
      <c r="AX3627" s="304">
        <f t="shared" si="1192"/>
        <v>0</v>
      </c>
      <c r="AY3627" s="304">
        <f t="shared" si="1193"/>
        <v>0</v>
      </c>
      <c r="AZ3627" s="304">
        <f t="shared" si="1194"/>
        <v>0</v>
      </c>
      <c r="BA3627" s="304">
        <f t="shared" si="1195"/>
        <v>0</v>
      </c>
      <c r="BB3627" s="304">
        <f t="shared" si="1196"/>
        <v>0</v>
      </c>
      <c r="BC3627" s="304">
        <f t="shared" si="1197"/>
        <v>0</v>
      </c>
      <c r="BD3627" s="304">
        <f t="shared" si="1198"/>
        <v>0</v>
      </c>
      <c r="BE3627" s="304">
        <f>IFERROR(IF(VLOOKUP($C3627,Listen!$A$2:$F$45,6,0)="Ja",BB3627-MAX(BC3627:BD3627),BB3627-BC3627),0)</f>
        <v>0</v>
      </c>
    </row>
    <row r="3628" spans="1:57" x14ac:dyDescent="0.25">
      <c r="A3628" s="320" t="str">
        <f>IF(AND(D3628&lt;&gt;0,C3628&lt;&gt;0,E3628&lt;&gt;0),IF(B3628&lt;&gt;0,CONCATENATE(B3628,"-AGr",VLOOKUP(C3628,Listen!$A$2:$D$45,4,FALSE),"-",D3628,"-",E3628,),CONCATENATE("AGr",VLOOKUP(C3628,Listen!$A$2:$D$45,4,FALSE),"-",D3628,"-",E3628)),"keine vollständige ID")</f>
        <v>keine vollständige ID</v>
      </c>
      <c r="B3628" s="301"/>
      <c r="C3628" s="287"/>
      <c r="D3628" s="34"/>
      <c r="E3628" s="306"/>
      <c r="F3628" s="116"/>
      <c r="G3628" s="17"/>
      <c r="H3628" s="17"/>
      <c r="I3628" s="17"/>
      <c r="J3628" s="17"/>
      <c r="K3628" s="17"/>
      <c r="L3628" s="17"/>
      <c r="M3628" s="17"/>
      <c r="N3628" s="17"/>
      <c r="O3628" s="116"/>
      <c r="P3628" s="117">
        <f>IF(D3628&gt;A_Stammdaten!$B$12,0,SUM(G3628,H3628,J3628,L3628:M3628)-SUM(I3628,K3628,N3628:O3628))</f>
        <v>0</v>
      </c>
      <c r="Q3628" s="17"/>
      <c r="R3628" s="17"/>
      <c r="S3628" s="17"/>
      <c r="T3628" s="17"/>
      <c r="U3628" s="62">
        <f t="shared" si="1178"/>
        <v>0</v>
      </c>
      <c r="V3628" s="34"/>
      <c r="W3628" s="34"/>
      <c r="X3628" s="34"/>
      <c r="Y3628" s="34"/>
      <c r="Z3628" s="34"/>
      <c r="AA3628" s="63" t="str">
        <f t="shared" si="1179"/>
        <v>-</v>
      </c>
      <c r="AB3628" s="63" t="str">
        <f t="shared" si="1180"/>
        <v>-</v>
      </c>
      <c r="AC3628" s="63">
        <f>IF(ISBLANK($C3628),0,VLOOKUP($C3628,Listen!$A$2:$C$45,2,FALSE))</f>
        <v>0</v>
      </c>
      <c r="AD3628" s="63">
        <f>IF(ISBLANK($C3628),0,VLOOKUP($C3628,Listen!$A$2:$C$45,3,FALSE))</f>
        <v>0</v>
      </c>
      <c r="AE3628" s="49">
        <f t="shared" si="1181"/>
        <v>0</v>
      </c>
      <c r="AF3628" s="49">
        <f t="shared" si="1181"/>
        <v>0</v>
      </c>
      <c r="AG3628" s="49">
        <f>IFERROR(IF(OR($V3628&lt;&gt;"Ja",VLOOKUP($C3628,Listen!$A$2:$F$45,5,0)="Nein",D3628&lt;IF(C3628="LNG Anbindungsanlagen gemäß separater Festlegung",2022,2023)),$AC3628,$AA3628),0)</f>
        <v>0</v>
      </c>
      <c r="AH3628" s="49">
        <f>IFERROR(IF(OR($V3628&lt;&gt;"Ja",VLOOKUP($C3628,Listen!$A$2:$F$45,5,0)="Nein",D3628&lt;IF(C3628="LNG Anbindungsanlagen gemäß separater Festlegung",2022,2023)),$AC3628,$AA3628),0)</f>
        <v>0</v>
      </c>
      <c r="AI3628" s="49">
        <f>IFERROR(IF(OR($W3628&lt;&gt;"Ja",VLOOKUP($C3628,Listen!$A$2:$F$45,6,0)="Nein"),$AC3628,$AB3628),0)</f>
        <v>0</v>
      </c>
      <c r="AJ3628" s="49">
        <f>IFERROR(IF(OR($W3628&lt;&gt;"Ja",VLOOKUP($C3628,Listen!$A$2:$F$45,6,0)="Nein"),$AC3628,$AB3628),0)</f>
        <v>0</v>
      </c>
      <c r="AK3628" s="49">
        <f>IFERROR(IF(OR($W3628&lt;&gt;"Ja",VLOOKUP($C3628,Listen!$A$2:$F$45,6,0)="Nein"),$AC3628,$AB3628),0)</f>
        <v>0</v>
      </c>
      <c r="AL3628" s="51">
        <f t="shared" si="1182"/>
        <v>0</v>
      </c>
      <c r="AM3628" s="296">
        <f>IFERROR(IF(VLOOKUP($C3628,Listen!$A$2:$F$45,6,0)="Ja",MAX(BC3628:BD3628),D_SAV!$BC3628),0)</f>
        <v>0</v>
      </c>
      <c r="AN3628" s="51">
        <f t="shared" si="1183"/>
        <v>0</v>
      </c>
      <c r="AP3628" s="304">
        <f t="shared" si="1184"/>
        <v>0</v>
      </c>
      <c r="AQ3628" s="304">
        <f t="shared" si="1185"/>
        <v>0</v>
      </c>
      <c r="AR3628" s="304">
        <f t="shared" si="1186"/>
        <v>0</v>
      </c>
      <c r="AS3628" s="304">
        <f t="shared" si="1187"/>
        <v>0</v>
      </c>
      <c r="AT3628" s="304">
        <f t="shared" si="1188"/>
        <v>0</v>
      </c>
      <c r="AU3628" s="304">
        <f t="shared" si="1189"/>
        <v>0</v>
      </c>
      <c r="AV3628" s="304">
        <f t="shared" si="1190"/>
        <v>0</v>
      </c>
      <c r="AW3628" s="304">
        <f t="shared" si="1191"/>
        <v>0</v>
      </c>
      <c r="AX3628" s="304">
        <f t="shared" si="1192"/>
        <v>0</v>
      </c>
      <c r="AY3628" s="304">
        <f t="shared" si="1193"/>
        <v>0</v>
      </c>
      <c r="AZ3628" s="304">
        <f t="shared" si="1194"/>
        <v>0</v>
      </c>
      <c r="BA3628" s="304">
        <f t="shared" si="1195"/>
        <v>0</v>
      </c>
      <c r="BB3628" s="304">
        <f t="shared" si="1196"/>
        <v>0</v>
      </c>
      <c r="BC3628" s="304">
        <f t="shared" si="1197"/>
        <v>0</v>
      </c>
      <c r="BD3628" s="304">
        <f t="shared" si="1198"/>
        <v>0</v>
      </c>
      <c r="BE3628" s="304">
        <f>IFERROR(IF(VLOOKUP($C3628,Listen!$A$2:$F$45,6,0)="Ja",BB3628-MAX(BC3628:BD3628),BB3628-BC3628),0)</f>
        <v>0</v>
      </c>
    </row>
    <row r="3629" spans="1:57" x14ac:dyDescent="0.25">
      <c r="A3629" s="320" t="str">
        <f>IF(AND(D3629&lt;&gt;0,C3629&lt;&gt;0,E3629&lt;&gt;0),IF(B3629&lt;&gt;0,CONCATENATE(B3629,"-AGr",VLOOKUP(C3629,Listen!$A$2:$D$45,4,FALSE),"-",D3629,"-",E3629,),CONCATENATE("AGr",VLOOKUP(C3629,Listen!$A$2:$D$45,4,FALSE),"-",D3629,"-",E3629)),"keine vollständige ID")</f>
        <v>keine vollständige ID</v>
      </c>
      <c r="B3629" s="301"/>
      <c r="C3629" s="287"/>
      <c r="D3629" s="34"/>
      <c r="E3629" s="306"/>
      <c r="F3629" s="116"/>
      <c r="G3629" s="17"/>
      <c r="H3629" s="17"/>
      <c r="I3629" s="17"/>
      <c r="J3629" s="17"/>
      <c r="K3629" s="17"/>
      <c r="L3629" s="17"/>
      <c r="M3629" s="17"/>
      <c r="N3629" s="17"/>
      <c r="O3629" s="116"/>
      <c r="P3629" s="117">
        <f>IF(D3629&gt;A_Stammdaten!$B$12,0,SUM(G3629,H3629,J3629,L3629:M3629)-SUM(I3629,K3629,N3629:O3629))</f>
        <v>0</v>
      </c>
      <c r="Q3629" s="17"/>
      <c r="R3629" s="17"/>
      <c r="S3629" s="17"/>
      <c r="T3629" s="17"/>
      <c r="U3629" s="62">
        <f t="shared" si="1178"/>
        <v>0</v>
      </c>
      <c r="V3629" s="34"/>
      <c r="W3629" s="34"/>
      <c r="X3629" s="34"/>
      <c r="Y3629" s="34"/>
      <c r="Z3629" s="34"/>
      <c r="AA3629" s="63" t="str">
        <f t="shared" si="1179"/>
        <v>-</v>
      </c>
      <c r="AB3629" s="63" t="str">
        <f t="shared" si="1180"/>
        <v>-</v>
      </c>
      <c r="AC3629" s="63">
        <f>IF(ISBLANK($C3629),0,VLOOKUP($C3629,Listen!$A$2:$C$45,2,FALSE))</f>
        <v>0</v>
      </c>
      <c r="AD3629" s="63">
        <f>IF(ISBLANK($C3629),0,VLOOKUP($C3629,Listen!$A$2:$C$45,3,FALSE))</f>
        <v>0</v>
      </c>
      <c r="AE3629" s="49">
        <f t="shared" si="1181"/>
        <v>0</v>
      </c>
      <c r="AF3629" s="49">
        <f t="shared" si="1181"/>
        <v>0</v>
      </c>
      <c r="AG3629" s="49">
        <f>IFERROR(IF(OR($V3629&lt;&gt;"Ja",VLOOKUP($C3629,Listen!$A$2:$F$45,5,0)="Nein",D3629&lt;IF(C3629="LNG Anbindungsanlagen gemäß separater Festlegung",2022,2023)),$AC3629,$AA3629),0)</f>
        <v>0</v>
      </c>
      <c r="AH3629" s="49">
        <f>IFERROR(IF(OR($V3629&lt;&gt;"Ja",VLOOKUP($C3629,Listen!$A$2:$F$45,5,0)="Nein",D3629&lt;IF(C3629="LNG Anbindungsanlagen gemäß separater Festlegung",2022,2023)),$AC3629,$AA3629),0)</f>
        <v>0</v>
      </c>
      <c r="AI3629" s="49">
        <f>IFERROR(IF(OR($W3629&lt;&gt;"Ja",VLOOKUP($C3629,Listen!$A$2:$F$45,6,0)="Nein"),$AC3629,$AB3629),0)</f>
        <v>0</v>
      </c>
      <c r="AJ3629" s="49">
        <f>IFERROR(IF(OR($W3629&lt;&gt;"Ja",VLOOKUP($C3629,Listen!$A$2:$F$45,6,0)="Nein"),$AC3629,$AB3629),0)</f>
        <v>0</v>
      </c>
      <c r="AK3629" s="49">
        <f>IFERROR(IF(OR($W3629&lt;&gt;"Ja",VLOOKUP($C3629,Listen!$A$2:$F$45,6,0)="Nein"),$AC3629,$AB3629),0)</f>
        <v>0</v>
      </c>
      <c r="AL3629" s="51">
        <f t="shared" si="1182"/>
        <v>0</v>
      </c>
      <c r="AM3629" s="296">
        <f>IFERROR(IF(VLOOKUP($C3629,Listen!$A$2:$F$45,6,0)="Ja",MAX(BC3629:BD3629),D_SAV!$BC3629),0)</f>
        <v>0</v>
      </c>
      <c r="AN3629" s="51">
        <f t="shared" si="1183"/>
        <v>0</v>
      </c>
      <c r="AP3629" s="304">
        <f t="shared" si="1184"/>
        <v>0</v>
      </c>
      <c r="AQ3629" s="304">
        <f t="shared" si="1185"/>
        <v>0</v>
      </c>
      <c r="AR3629" s="304">
        <f t="shared" si="1186"/>
        <v>0</v>
      </c>
      <c r="AS3629" s="304">
        <f t="shared" si="1187"/>
        <v>0</v>
      </c>
      <c r="AT3629" s="304">
        <f t="shared" si="1188"/>
        <v>0</v>
      </c>
      <c r="AU3629" s="304">
        <f t="shared" si="1189"/>
        <v>0</v>
      </c>
      <c r="AV3629" s="304">
        <f t="shared" si="1190"/>
        <v>0</v>
      </c>
      <c r="AW3629" s="304">
        <f t="shared" si="1191"/>
        <v>0</v>
      </c>
      <c r="AX3629" s="304">
        <f t="shared" si="1192"/>
        <v>0</v>
      </c>
      <c r="AY3629" s="304">
        <f t="shared" si="1193"/>
        <v>0</v>
      </c>
      <c r="AZ3629" s="304">
        <f t="shared" si="1194"/>
        <v>0</v>
      </c>
      <c r="BA3629" s="304">
        <f t="shared" si="1195"/>
        <v>0</v>
      </c>
      <c r="BB3629" s="304">
        <f t="shared" si="1196"/>
        <v>0</v>
      </c>
      <c r="BC3629" s="304">
        <f t="shared" si="1197"/>
        <v>0</v>
      </c>
      <c r="BD3629" s="304">
        <f t="shared" si="1198"/>
        <v>0</v>
      </c>
      <c r="BE3629" s="304">
        <f>IFERROR(IF(VLOOKUP($C3629,Listen!$A$2:$F$45,6,0)="Ja",BB3629-MAX(BC3629:BD3629),BB3629-BC3629),0)</f>
        <v>0</v>
      </c>
    </row>
    <row r="3630" spans="1:57" x14ac:dyDescent="0.25">
      <c r="A3630" s="320" t="str">
        <f>IF(AND(D3630&lt;&gt;0,C3630&lt;&gt;0,E3630&lt;&gt;0),IF(B3630&lt;&gt;0,CONCATENATE(B3630,"-AGr",VLOOKUP(C3630,Listen!$A$2:$D$45,4,FALSE),"-",D3630,"-",E3630,),CONCATENATE("AGr",VLOOKUP(C3630,Listen!$A$2:$D$45,4,FALSE),"-",D3630,"-",E3630)),"keine vollständige ID")</f>
        <v>keine vollständige ID</v>
      </c>
      <c r="B3630" s="301"/>
      <c r="C3630" s="287"/>
      <c r="D3630" s="34"/>
      <c r="E3630" s="306"/>
      <c r="F3630" s="116"/>
      <c r="G3630" s="17"/>
      <c r="H3630" s="17"/>
      <c r="I3630" s="17"/>
      <c r="J3630" s="17"/>
      <c r="K3630" s="17"/>
      <c r="L3630" s="17"/>
      <c r="M3630" s="17"/>
      <c r="N3630" s="17"/>
      <c r="O3630" s="116"/>
      <c r="P3630" s="117">
        <f>IF(D3630&gt;A_Stammdaten!$B$12,0,SUM(G3630,H3630,J3630,L3630:M3630)-SUM(I3630,K3630,N3630:O3630))</f>
        <v>0</v>
      </c>
      <c r="Q3630" s="17"/>
      <c r="R3630" s="17"/>
      <c r="S3630" s="17"/>
      <c r="T3630" s="17"/>
      <c r="U3630" s="62">
        <f t="shared" si="1178"/>
        <v>0</v>
      </c>
      <c r="V3630" s="34"/>
      <c r="W3630" s="34"/>
      <c r="X3630" s="34"/>
      <c r="Y3630" s="34"/>
      <c r="Z3630" s="34"/>
      <c r="AA3630" s="63" t="str">
        <f t="shared" si="1179"/>
        <v>-</v>
      </c>
      <c r="AB3630" s="63" t="str">
        <f t="shared" si="1180"/>
        <v>-</v>
      </c>
      <c r="AC3630" s="63">
        <f>IF(ISBLANK($C3630),0,VLOOKUP($C3630,Listen!$A$2:$C$45,2,FALSE))</f>
        <v>0</v>
      </c>
      <c r="AD3630" s="63">
        <f>IF(ISBLANK($C3630),0,VLOOKUP($C3630,Listen!$A$2:$C$45,3,FALSE))</f>
        <v>0</v>
      </c>
      <c r="AE3630" s="49">
        <f t="shared" si="1181"/>
        <v>0</v>
      </c>
      <c r="AF3630" s="49">
        <f t="shared" si="1181"/>
        <v>0</v>
      </c>
      <c r="AG3630" s="49">
        <f>IFERROR(IF(OR($V3630&lt;&gt;"Ja",VLOOKUP($C3630,Listen!$A$2:$F$45,5,0)="Nein",D3630&lt;IF(C3630="LNG Anbindungsanlagen gemäß separater Festlegung",2022,2023)),$AC3630,$AA3630),0)</f>
        <v>0</v>
      </c>
      <c r="AH3630" s="49">
        <f>IFERROR(IF(OR($V3630&lt;&gt;"Ja",VLOOKUP($C3630,Listen!$A$2:$F$45,5,0)="Nein",D3630&lt;IF(C3630="LNG Anbindungsanlagen gemäß separater Festlegung",2022,2023)),$AC3630,$AA3630),0)</f>
        <v>0</v>
      </c>
      <c r="AI3630" s="49">
        <f>IFERROR(IF(OR($W3630&lt;&gt;"Ja",VLOOKUP($C3630,Listen!$A$2:$F$45,6,0)="Nein"),$AC3630,$AB3630),0)</f>
        <v>0</v>
      </c>
      <c r="AJ3630" s="49">
        <f>IFERROR(IF(OR($W3630&lt;&gt;"Ja",VLOOKUP($C3630,Listen!$A$2:$F$45,6,0)="Nein"),$AC3630,$AB3630),0)</f>
        <v>0</v>
      </c>
      <c r="AK3630" s="49">
        <f>IFERROR(IF(OR($W3630&lt;&gt;"Ja",VLOOKUP($C3630,Listen!$A$2:$F$45,6,0)="Nein"),$AC3630,$AB3630),0)</f>
        <v>0</v>
      </c>
      <c r="AL3630" s="51">
        <f t="shared" si="1182"/>
        <v>0</v>
      </c>
      <c r="AM3630" s="296">
        <f>IFERROR(IF(VLOOKUP($C3630,Listen!$A$2:$F$45,6,0)="Ja",MAX(BC3630:BD3630),D_SAV!$BC3630),0)</f>
        <v>0</v>
      </c>
      <c r="AN3630" s="51">
        <f t="shared" si="1183"/>
        <v>0</v>
      </c>
      <c r="AP3630" s="304">
        <f t="shared" si="1184"/>
        <v>0</v>
      </c>
      <c r="AQ3630" s="304">
        <f t="shared" si="1185"/>
        <v>0</v>
      </c>
      <c r="AR3630" s="304">
        <f t="shared" si="1186"/>
        <v>0</v>
      </c>
      <c r="AS3630" s="304">
        <f t="shared" si="1187"/>
        <v>0</v>
      </c>
      <c r="AT3630" s="304">
        <f t="shared" si="1188"/>
        <v>0</v>
      </c>
      <c r="AU3630" s="304">
        <f t="shared" si="1189"/>
        <v>0</v>
      </c>
      <c r="AV3630" s="304">
        <f t="shared" si="1190"/>
        <v>0</v>
      </c>
      <c r="AW3630" s="304">
        <f t="shared" si="1191"/>
        <v>0</v>
      </c>
      <c r="AX3630" s="304">
        <f t="shared" si="1192"/>
        <v>0</v>
      </c>
      <c r="AY3630" s="304">
        <f t="shared" si="1193"/>
        <v>0</v>
      </c>
      <c r="AZ3630" s="304">
        <f t="shared" si="1194"/>
        <v>0</v>
      </c>
      <c r="BA3630" s="304">
        <f t="shared" si="1195"/>
        <v>0</v>
      </c>
      <c r="BB3630" s="304">
        <f t="shared" si="1196"/>
        <v>0</v>
      </c>
      <c r="BC3630" s="304">
        <f t="shared" si="1197"/>
        <v>0</v>
      </c>
      <c r="BD3630" s="304">
        <f t="shared" si="1198"/>
        <v>0</v>
      </c>
      <c r="BE3630" s="304">
        <f>IFERROR(IF(VLOOKUP($C3630,Listen!$A$2:$F$45,6,0)="Ja",BB3630-MAX(BC3630:BD3630),BB3630-BC3630),0)</f>
        <v>0</v>
      </c>
    </row>
    <row r="3631" spans="1:57" x14ac:dyDescent="0.25">
      <c r="A3631" s="320" t="str">
        <f>IF(AND(D3631&lt;&gt;0,C3631&lt;&gt;0,E3631&lt;&gt;0),IF(B3631&lt;&gt;0,CONCATENATE(B3631,"-AGr",VLOOKUP(C3631,Listen!$A$2:$D$45,4,FALSE),"-",D3631,"-",E3631,),CONCATENATE("AGr",VLOOKUP(C3631,Listen!$A$2:$D$45,4,FALSE),"-",D3631,"-",E3631)),"keine vollständige ID")</f>
        <v>keine vollständige ID</v>
      </c>
      <c r="B3631" s="301"/>
      <c r="C3631" s="287"/>
      <c r="D3631" s="34"/>
      <c r="E3631" s="306"/>
      <c r="F3631" s="116"/>
      <c r="G3631" s="17"/>
      <c r="H3631" s="17"/>
      <c r="I3631" s="17"/>
      <c r="J3631" s="17"/>
      <c r="K3631" s="17"/>
      <c r="L3631" s="17"/>
      <c r="M3631" s="17"/>
      <c r="N3631" s="17"/>
      <c r="O3631" s="116"/>
      <c r="P3631" s="117">
        <f>IF(D3631&gt;A_Stammdaten!$B$12,0,SUM(G3631,H3631,J3631,L3631:M3631)-SUM(I3631,K3631,N3631:O3631))</f>
        <v>0</v>
      </c>
      <c r="Q3631" s="17"/>
      <c r="R3631" s="17"/>
      <c r="S3631" s="17"/>
      <c r="T3631" s="17"/>
      <c r="U3631" s="62">
        <f t="shared" si="1178"/>
        <v>0</v>
      </c>
      <c r="V3631" s="34"/>
      <c r="W3631" s="34"/>
      <c r="X3631" s="34"/>
      <c r="Y3631" s="34"/>
      <c r="Z3631" s="34"/>
      <c r="AA3631" s="63" t="str">
        <f t="shared" si="1179"/>
        <v>-</v>
      </c>
      <c r="AB3631" s="63" t="str">
        <f t="shared" si="1180"/>
        <v>-</v>
      </c>
      <c r="AC3631" s="63">
        <f>IF(ISBLANK($C3631),0,VLOOKUP($C3631,Listen!$A$2:$C$45,2,FALSE))</f>
        <v>0</v>
      </c>
      <c r="AD3631" s="63">
        <f>IF(ISBLANK($C3631),0,VLOOKUP($C3631,Listen!$A$2:$C$45,3,FALSE))</f>
        <v>0</v>
      </c>
      <c r="AE3631" s="49">
        <f t="shared" si="1181"/>
        <v>0</v>
      </c>
      <c r="AF3631" s="49">
        <f t="shared" si="1181"/>
        <v>0</v>
      </c>
      <c r="AG3631" s="49">
        <f>IFERROR(IF(OR($V3631&lt;&gt;"Ja",VLOOKUP($C3631,Listen!$A$2:$F$45,5,0)="Nein",D3631&lt;IF(C3631="LNG Anbindungsanlagen gemäß separater Festlegung",2022,2023)),$AC3631,$AA3631),0)</f>
        <v>0</v>
      </c>
      <c r="AH3631" s="49">
        <f>IFERROR(IF(OR($V3631&lt;&gt;"Ja",VLOOKUP($C3631,Listen!$A$2:$F$45,5,0)="Nein",D3631&lt;IF(C3631="LNG Anbindungsanlagen gemäß separater Festlegung",2022,2023)),$AC3631,$AA3631),0)</f>
        <v>0</v>
      </c>
      <c r="AI3631" s="49">
        <f>IFERROR(IF(OR($W3631&lt;&gt;"Ja",VLOOKUP($C3631,Listen!$A$2:$F$45,6,0)="Nein"),$AC3631,$AB3631),0)</f>
        <v>0</v>
      </c>
      <c r="AJ3631" s="49">
        <f>IFERROR(IF(OR($W3631&lt;&gt;"Ja",VLOOKUP($C3631,Listen!$A$2:$F$45,6,0)="Nein"),$AC3631,$AB3631),0)</f>
        <v>0</v>
      </c>
      <c r="AK3631" s="49">
        <f>IFERROR(IF(OR($W3631&lt;&gt;"Ja",VLOOKUP($C3631,Listen!$A$2:$F$45,6,0)="Nein"),$AC3631,$AB3631),0)</f>
        <v>0</v>
      </c>
      <c r="AL3631" s="51">
        <f t="shared" si="1182"/>
        <v>0</v>
      </c>
      <c r="AM3631" s="296">
        <f>IFERROR(IF(VLOOKUP($C3631,Listen!$A$2:$F$45,6,0)="Ja",MAX(BC3631:BD3631),D_SAV!$BC3631),0)</f>
        <v>0</v>
      </c>
      <c r="AN3631" s="51">
        <f t="shared" si="1183"/>
        <v>0</v>
      </c>
      <c r="AP3631" s="304">
        <f t="shared" si="1184"/>
        <v>0</v>
      </c>
      <c r="AQ3631" s="304">
        <f t="shared" si="1185"/>
        <v>0</v>
      </c>
      <c r="AR3631" s="304">
        <f t="shared" si="1186"/>
        <v>0</v>
      </c>
      <c r="AS3631" s="304">
        <f t="shared" si="1187"/>
        <v>0</v>
      </c>
      <c r="AT3631" s="304">
        <f t="shared" si="1188"/>
        <v>0</v>
      </c>
      <c r="AU3631" s="304">
        <f t="shared" si="1189"/>
        <v>0</v>
      </c>
      <c r="AV3631" s="304">
        <f t="shared" si="1190"/>
        <v>0</v>
      </c>
      <c r="AW3631" s="304">
        <f t="shared" si="1191"/>
        <v>0</v>
      </c>
      <c r="AX3631" s="304">
        <f t="shared" si="1192"/>
        <v>0</v>
      </c>
      <c r="AY3631" s="304">
        <f t="shared" si="1193"/>
        <v>0</v>
      </c>
      <c r="AZ3631" s="304">
        <f t="shared" si="1194"/>
        <v>0</v>
      </c>
      <c r="BA3631" s="304">
        <f t="shared" si="1195"/>
        <v>0</v>
      </c>
      <c r="BB3631" s="304">
        <f t="shared" si="1196"/>
        <v>0</v>
      </c>
      <c r="BC3631" s="304">
        <f t="shared" si="1197"/>
        <v>0</v>
      </c>
      <c r="BD3631" s="304">
        <f t="shared" si="1198"/>
        <v>0</v>
      </c>
      <c r="BE3631" s="304">
        <f>IFERROR(IF(VLOOKUP($C3631,Listen!$A$2:$F$45,6,0)="Ja",BB3631-MAX(BC3631:BD3631),BB3631-BC3631),0)</f>
        <v>0</v>
      </c>
    </row>
    <row r="3632" spans="1:57" x14ac:dyDescent="0.25">
      <c r="A3632" s="320" t="str">
        <f>IF(AND(D3632&lt;&gt;0,C3632&lt;&gt;0,E3632&lt;&gt;0),IF(B3632&lt;&gt;0,CONCATENATE(B3632,"-AGr",VLOOKUP(C3632,Listen!$A$2:$D$45,4,FALSE),"-",D3632,"-",E3632,),CONCATENATE("AGr",VLOOKUP(C3632,Listen!$A$2:$D$45,4,FALSE),"-",D3632,"-",E3632)),"keine vollständige ID")</f>
        <v>keine vollständige ID</v>
      </c>
      <c r="B3632" s="301"/>
      <c r="C3632" s="287"/>
      <c r="D3632" s="34"/>
      <c r="E3632" s="306"/>
      <c r="F3632" s="116"/>
      <c r="G3632" s="17"/>
      <c r="H3632" s="17"/>
      <c r="I3632" s="17"/>
      <c r="J3632" s="17"/>
      <c r="K3632" s="17"/>
      <c r="L3632" s="17"/>
      <c r="M3632" s="17"/>
      <c r="N3632" s="17"/>
      <c r="O3632" s="116"/>
      <c r="P3632" s="117">
        <f>IF(D3632&gt;A_Stammdaten!$B$12,0,SUM(G3632,H3632,J3632,L3632:M3632)-SUM(I3632,K3632,N3632:O3632))</f>
        <v>0</v>
      </c>
      <c r="Q3632" s="17"/>
      <c r="R3632" s="17"/>
      <c r="S3632" s="17"/>
      <c r="T3632" s="17"/>
      <c r="U3632" s="62">
        <f t="shared" si="1178"/>
        <v>0</v>
      </c>
      <c r="V3632" s="34"/>
      <c r="W3632" s="34"/>
      <c r="X3632" s="34"/>
      <c r="Y3632" s="34"/>
      <c r="Z3632" s="34"/>
      <c r="AA3632" s="63" t="str">
        <f t="shared" si="1179"/>
        <v>-</v>
      </c>
      <c r="AB3632" s="63" t="str">
        <f t="shared" si="1180"/>
        <v>-</v>
      </c>
      <c r="AC3632" s="63">
        <f>IF(ISBLANK($C3632),0,VLOOKUP($C3632,Listen!$A$2:$C$45,2,FALSE))</f>
        <v>0</v>
      </c>
      <c r="AD3632" s="63">
        <f>IF(ISBLANK($C3632),0,VLOOKUP($C3632,Listen!$A$2:$C$45,3,FALSE))</f>
        <v>0</v>
      </c>
      <c r="AE3632" s="49">
        <f t="shared" si="1181"/>
        <v>0</v>
      </c>
      <c r="AF3632" s="49">
        <f t="shared" si="1181"/>
        <v>0</v>
      </c>
      <c r="AG3632" s="49">
        <f>IFERROR(IF(OR($V3632&lt;&gt;"Ja",VLOOKUP($C3632,Listen!$A$2:$F$45,5,0)="Nein",D3632&lt;IF(C3632="LNG Anbindungsanlagen gemäß separater Festlegung",2022,2023)),$AC3632,$AA3632),0)</f>
        <v>0</v>
      </c>
      <c r="AH3632" s="49">
        <f>IFERROR(IF(OR($V3632&lt;&gt;"Ja",VLOOKUP($C3632,Listen!$A$2:$F$45,5,0)="Nein",D3632&lt;IF(C3632="LNG Anbindungsanlagen gemäß separater Festlegung",2022,2023)),$AC3632,$AA3632),0)</f>
        <v>0</v>
      </c>
      <c r="AI3632" s="49">
        <f>IFERROR(IF(OR($W3632&lt;&gt;"Ja",VLOOKUP($C3632,Listen!$A$2:$F$45,6,0)="Nein"),$AC3632,$AB3632),0)</f>
        <v>0</v>
      </c>
      <c r="AJ3632" s="49">
        <f>IFERROR(IF(OR($W3632&lt;&gt;"Ja",VLOOKUP($C3632,Listen!$A$2:$F$45,6,0)="Nein"),$AC3632,$AB3632),0)</f>
        <v>0</v>
      </c>
      <c r="AK3632" s="49">
        <f>IFERROR(IF(OR($W3632&lt;&gt;"Ja",VLOOKUP($C3632,Listen!$A$2:$F$45,6,0)="Nein"),$AC3632,$AB3632),0)</f>
        <v>0</v>
      </c>
      <c r="AL3632" s="51">
        <f t="shared" si="1182"/>
        <v>0</v>
      </c>
      <c r="AM3632" s="296">
        <f>IFERROR(IF(VLOOKUP($C3632,Listen!$A$2:$F$45,6,0)="Ja",MAX(BC3632:BD3632),D_SAV!$BC3632),0)</f>
        <v>0</v>
      </c>
      <c r="AN3632" s="51">
        <f t="shared" si="1183"/>
        <v>0</v>
      </c>
      <c r="AP3632" s="304">
        <f t="shared" si="1184"/>
        <v>0</v>
      </c>
      <c r="AQ3632" s="304">
        <f t="shared" si="1185"/>
        <v>0</v>
      </c>
      <c r="AR3632" s="304">
        <f t="shared" si="1186"/>
        <v>0</v>
      </c>
      <c r="AS3632" s="304">
        <f t="shared" si="1187"/>
        <v>0</v>
      </c>
      <c r="AT3632" s="304">
        <f t="shared" si="1188"/>
        <v>0</v>
      </c>
      <c r="AU3632" s="304">
        <f t="shared" si="1189"/>
        <v>0</v>
      </c>
      <c r="AV3632" s="304">
        <f t="shared" si="1190"/>
        <v>0</v>
      </c>
      <c r="AW3632" s="304">
        <f t="shared" si="1191"/>
        <v>0</v>
      </c>
      <c r="AX3632" s="304">
        <f t="shared" si="1192"/>
        <v>0</v>
      </c>
      <c r="AY3632" s="304">
        <f t="shared" si="1193"/>
        <v>0</v>
      </c>
      <c r="AZ3632" s="304">
        <f t="shared" si="1194"/>
        <v>0</v>
      </c>
      <c r="BA3632" s="304">
        <f t="shared" si="1195"/>
        <v>0</v>
      </c>
      <c r="BB3632" s="304">
        <f t="shared" si="1196"/>
        <v>0</v>
      </c>
      <c r="BC3632" s="304">
        <f t="shared" si="1197"/>
        <v>0</v>
      </c>
      <c r="BD3632" s="304">
        <f t="shared" si="1198"/>
        <v>0</v>
      </c>
      <c r="BE3632" s="304">
        <f>IFERROR(IF(VLOOKUP($C3632,Listen!$A$2:$F$45,6,0)="Ja",BB3632-MAX(BC3632:BD3632),BB3632-BC3632),0)</f>
        <v>0</v>
      </c>
    </row>
    <row r="3633" spans="1:57" x14ac:dyDescent="0.25">
      <c r="A3633" s="320" t="str">
        <f>IF(AND(D3633&lt;&gt;0,C3633&lt;&gt;0,E3633&lt;&gt;0),IF(B3633&lt;&gt;0,CONCATENATE(B3633,"-AGr",VLOOKUP(C3633,Listen!$A$2:$D$45,4,FALSE),"-",D3633,"-",E3633,),CONCATENATE("AGr",VLOOKUP(C3633,Listen!$A$2:$D$45,4,FALSE),"-",D3633,"-",E3633)),"keine vollständige ID")</f>
        <v>keine vollständige ID</v>
      </c>
      <c r="B3633" s="301"/>
      <c r="C3633" s="287"/>
      <c r="D3633" s="34"/>
      <c r="E3633" s="306"/>
      <c r="F3633" s="116"/>
      <c r="G3633" s="17"/>
      <c r="H3633" s="17"/>
      <c r="I3633" s="17"/>
      <c r="J3633" s="17"/>
      <c r="K3633" s="17"/>
      <c r="L3633" s="17"/>
      <c r="M3633" s="17"/>
      <c r="N3633" s="17"/>
      <c r="O3633" s="116"/>
      <c r="P3633" s="117">
        <f>IF(D3633&gt;A_Stammdaten!$B$12,0,SUM(G3633,H3633,J3633,L3633:M3633)-SUM(I3633,K3633,N3633:O3633))</f>
        <v>0</v>
      </c>
      <c r="Q3633" s="17"/>
      <c r="R3633" s="17"/>
      <c r="S3633" s="17"/>
      <c r="T3633" s="17"/>
      <c r="U3633" s="62">
        <f t="shared" si="1178"/>
        <v>0</v>
      </c>
      <c r="V3633" s="34"/>
      <c r="W3633" s="34"/>
      <c r="X3633" s="34"/>
      <c r="Y3633" s="34"/>
      <c r="Z3633" s="34"/>
      <c r="AA3633" s="63" t="str">
        <f t="shared" si="1179"/>
        <v>-</v>
      </c>
      <c r="AB3633" s="63" t="str">
        <f t="shared" si="1180"/>
        <v>-</v>
      </c>
      <c r="AC3633" s="63">
        <f>IF(ISBLANK($C3633),0,VLOOKUP($C3633,Listen!$A$2:$C$45,2,FALSE))</f>
        <v>0</v>
      </c>
      <c r="AD3633" s="63">
        <f>IF(ISBLANK($C3633),0,VLOOKUP($C3633,Listen!$A$2:$C$45,3,FALSE))</f>
        <v>0</v>
      </c>
      <c r="AE3633" s="49">
        <f t="shared" si="1181"/>
        <v>0</v>
      </c>
      <c r="AF3633" s="49">
        <f t="shared" si="1181"/>
        <v>0</v>
      </c>
      <c r="AG3633" s="49">
        <f>IFERROR(IF(OR($V3633&lt;&gt;"Ja",VLOOKUP($C3633,Listen!$A$2:$F$45,5,0)="Nein",D3633&lt;IF(C3633="LNG Anbindungsanlagen gemäß separater Festlegung",2022,2023)),$AC3633,$AA3633),0)</f>
        <v>0</v>
      </c>
      <c r="AH3633" s="49">
        <f>IFERROR(IF(OR($V3633&lt;&gt;"Ja",VLOOKUP($C3633,Listen!$A$2:$F$45,5,0)="Nein",D3633&lt;IF(C3633="LNG Anbindungsanlagen gemäß separater Festlegung",2022,2023)),$AC3633,$AA3633),0)</f>
        <v>0</v>
      </c>
      <c r="AI3633" s="49">
        <f>IFERROR(IF(OR($W3633&lt;&gt;"Ja",VLOOKUP($C3633,Listen!$A$2:$F$45,6,0)="Nein"),$AC3633,$AB3633),0)</f>
        <v>0</v>
      </c>
      <c r="AJ3633" s="49">
        <f>IFERROR(IF(OR($W3633&lt;&gt;"Ja",VLOOKUP($C3633,Listen!$A$2:$F$45,6,0)="Nein"),$AC3633,$AB3633),0)</f>
        <v>0</v>
      </c>
      <c r="AK3633" s="49">
        <f>IFERROR(IF(OR($W3633&lt;&gt;"Ja",VLOOKUP($C3633,Listen!$A$2:$F$45,6,0)="Nein"),$AC3633,$AB3633),0)</f>
        <v>0</v>
      </c>
      <c r="AL3633" s="51">
        <f t="shared" si="1182"/>
        <v>0</v>
      </c>
      <c r="AM3633" s="296">
        <f>IFERROR(IF(VLOOKUP($C3633,Listen!$A$2:$F$45,6,0)="Ja",MAX(BC3633:BD3633),D_SAV!$BC3633),0)</f>
        <v>0</v>
      </c>
      <c r="AN3633" s="51">
        <f t="shared" si="1183"/>
        <v>0</v>
      </c>
      <c r="AP3633" s="304">
        <f t="shared" si="1184"/>
        <v>0</v>
      </c>
      <c r="AQ3633" s="304">
        <f t="shared" si="1185"/>
        <v>0</v>
      </c>
      <c r="AR3633" s="304">
        <f t="shared" si="1186"/>
        <v>0</v>
      </c>
      <c r="AS3633" s="304">
        <f t="shared" si="1187"/>
        <v>0</v>
      </c>
      <c r="AT3633" s="304">
        <f t="shared" si="1188"/>
        <v>0</v>
      </c>
      <c r="AU3633" s="304">
        <f t="shared" si="1189"/>
        <v>0</v>
      </c>
      <c r="AV3633" s="304">
        <f t="shared" si="1190"/>
        <v>0</v>
      </c>
      <c r="AW3633" s="304">
        <f t="shared" si="1191"/>
        <v>0</v>
      </c>
      <c r="AX3633" s="304">
        <f t="shared" si="1192"/>
        <v>0</v>
      </c>
      <c r="AY3633" s="304">
        <f t="shared" si="1193"/>
        <v>0</v>
      </c>
      <c r="AZ3633" s="304">
        <f t="shared" si="1194"/>
        <v>0</v>
      </c>
      <c r="BA3633" s="304">
        <f t="shared" si="1195"/>
        <v>0</v>
      </c>
      <c r="BB3633" s="304">
        <f t="shared" si="1196"/>
        <v>0</v>
      </c>
      <c r="BC3633" s="304">
        <f t="shared" si="1197"/>
        <v>0</v>
      </c>
      <c r="BD3633" s="304">
        <f t="shared" si="1198"/>
        <v>0</v>
      </c>
      <c r="BE3633" s="304">
        <f>IFERROR(IF(VLOOKUP($C3633,Listen!$A$2:$F$45,6,0)="Ja",BB3633-MAX(BC3633:BD3633),BB3633-BC3633),0)</f>
        <v>0</v>
      </c>
    </row>
    <row r="3634" spans="1:57" x14ac:dyDescent="0.25">
      <c r="A3634" s="320" t="str">
        <f>IF(AND(D3634&lt;&gt;0,C3634&lt;&gt;0,E3634&lt;&gt;0),IF(B3634&lt;&gt;0,CONCATENATE(B3634,"-AGr",VLOOKUP(C3634,Listen!$A$2:$D$45,4,FALSE),"-",D3634,"-",E3634,),CONCATENATE("AGr",VLOOKUP(C3634,Listen!$A$2:$D$45,4,FALSE),"-",D3634,"-",E3634)),"keine vollständige ID")</f>
        <v>keine vollständige ID</v>
      </c>
      <c r="B3634" s="301"/>
      <c r="C3634" s="287"/>
      <c r="D3634" s="34"/>
      <c r="E3634" s="306"/>
      <c r="F3634" s="116"/>
      <c r="G3634" s="17"/>
      <c r="H3634" s="17"/>
      <c r="I3634" s="17"/>
      <c r="J3634" s="17"/>
      <c r="K3634" s="17"/>
      <c r="L3634" s="17"/>
      <c r="M3634" s="17"/>
      <c r="N3634" s="17"/>
      <c r="O3634" s="116"/>
      <c r="P3634" s="117">
        <f>IF(D3634&gt;A_Stammdaten!$B$12,0,SUM(G3634,H3634,J3634,L3634:M3634)-SUM(I3634,K3634,N3634:O3634))</f>
        <v>0</v>
      </c>
      <c r="Q3634" s="17"/>
      <c r="R3634" s="17"/>
      <c r="S3634" s="17"/>
      <c r="T3634" s="17"/>
      <c r="U3634" s="62">
        <f t="shared" si="1178"/>
        <v>0</v>
      </c>
      <c r="V3634" s="34"/>
      <c r="W3634" s="34"/>
      <c r="X3634" s="34"/>
      <c r="Y3634" s="34"/>
      <c r="Z3634" s="34"/>
      <c r="AA3634" s="63" t="str">
        <f t="shared" si="1179"/>
        <v>-</v>
      </c>
      <c r="AB3634" s="63" t="str">
        <f t="shared" si="1180"/>
        <v>-</v>
      </c>
      <c r="AC3634" s="63">
        <f>IF(ISBLANK($C3634),0,VLOOKUP($C3634,Listen!$A$2:$C$45,2,FALSE))</f>
        <v>0</v>
      </c>
      <c r="AD3634" s="63">
        <f>IF(ISBLANK($C3634),0,VLOOKUP($C3634,Listen!$A$2:$C$45,3,FALSE))</f>
        <v>0</v>
      </c>
      <c r="AE3634" s="49">
        <f t="shared" si="1181"/>
        <v>0</v>
      </c>
      <c r="AF3634" s="49">
        <f t="shared" si="1181"/>
        <v>0</v>
      </c>
      <c r="AG3634" s="49">
        <f>IFERROR(IF(OR($V3634&lt;&gt;"Ja",VLOOKUP($C3634,Listen!$A$2:$F$45,5,0)="Nein",D3634&lt;IF(C3634="LNG Anbindungsanlagen gemäß separater Festlegung",2022,2023)),$AC3634,$AA3634),0)</f>
        <v>0</v>
      </c>
      <c r="AH3634" s="49">
        <f>IFERROR(IF(OR($V3634&lt;&gt;"Ja",VLOOKUP($C3634,Listen!$A$2:$F$45,5,0)="Nein",D3634&lt;IF(C3634="LNG Anbindungsanlagen gemäß separater Festlegung",2022,2023)),$AC3634,$AA3634),0)</f>
        <v>0</v>
      </c>
      <c r="AI3634" s="49">
        <f>IFERROR(IF(OR($W3634&lt;&gt;"Ja",VLOOKUP($C3634,Listen!$A$2:$F$45,6,0)="Nein"),$AC3634,$AB3634),0)</f>
        <v>0</v>
      </c>
      <c r="AJ3634" s="49">
        <f>IFERROR(IF(OR($W3634&lt;&gt;"Ja",VLOOKUP($C3634,Listen!$A$2:$F$45,6,0)="Nein"),$AC3634,$AB3634),0)</f>
        <v>0</v>
      </c>
      <c r="AK3634" s="49">
        <f>IFERROR(IF(OR($W3634&lt;&gt;"Ja",VLOOKUP($C3634,Listen!$A$2:$F$45,6,0)="Nein"),$AC3634,$AB3634),0)</f>
        <v>0</v>
      </c>
      <c r="AL3634" s="51">
        <f t="shared" si="1182"/>
        <v>0</v>
      </c>
      <c r="AM3634" s="296">
        <f>IFERROR(IF(VLOOKUP($C3634,Listen!$A$2:$F$45,6,0)="Ja",MAX(BC3634:BD3634),D_SAV!$BC3634),0)</f>
        <v>0</v>
      </c>
      <c r="AN3634" s="51">
        <f t="shared" si="1183"/>
        <v>0</v>
      </c>
      <c r="AP3634" s="304">
        <f t="shared" si="1184"/>
        <v>0</v>
      </c>
      <c r="AQ3634" s="304">
        <f t="shared" si="1185"/>
        <v>0</v>
      </c>
      <c r="AR3634" s="304">
        <f t="shared" si="1186"/>
        <v>0</v>
      </c>
      <c r="AS3634" s="304">
        <f t="shared" si="1187"/>
        <v>0</v>
      </c>
      <c r="AT3634" s="304">
        <f t="shared" si="1188"/>
        <v>0</v>
      </c>
      <c r="AU3634" s="304">
        <f t="shared" si="1189"/>
        <v>0</v>
      </c>
      <c r="AV3634" s="304">
        <f t="shared" si="1190"/>
        <v>0</v>
      </c>
      <c r="AW3634" s="304">
        <f t="shared" si="1191"/>
        <v>0</v>
      </c>
      <c r="AX3634" s="304">
        <f t="shared" si="1192"/>
        <v>0</v>
      </c>
      <c r="AY3634" s="304">
        <f t="shared" si="1193"/>
        <v>0</v>
      </c>
      <c r="AZ3634" s="304">
        <f t="shared" si="1194"/>
        <v>0</v>
      </c>
      <c r="BA3634" s="304">
        <f t="shared" si="1195"/>
        <v>0</v>
      </c>
      <c r="BB3634" s="304">
        <f t="shared" si="1196"/>
        <v>0</v>
      </c>
      <c r="BC3634" s="304">
        <f t="shared" si="1197"/>
        <v>0</v>
      </c>
      <c r="BD3634" s="304">
        <f t="shared" si="1198"/>
        <v>0</v>
      </c>
      <c r="BE3634" s="304">
        <f>IFERROR(IF(VLOOKUP($C3634,Listen!$A$2:$F$45,6,0)="Ja",BB3634-MAX(BC3634:BD3634),BB3634-BC3634),0)</f>
        <v>0</v>
      </c>
    </row>
    <row r="3635" spans="1:57" x14ac:dyDescent="0.25">
      <c r="A3635" s="320" t="str">
        <f>IF(AND(D3635&lt;&gt;0,C3635&lt;&gt;0,E3635&lt;&gt;0),IF(B3635&lt;&gt;0,CONCATENATE(B3635,"-AGr",VLOOKUP(C3635,Listen!$A$2:$D$45,4,FALSE),"-",D3635,"-",E3635,),CONCATENATE("AGr",VLOOKUP(C3635,Listen!$A$2:$D$45,4,FALSE),"-",D3635,"-",E3635)),"keine vollständige ID")</f>
        <v>keine vollständige ID</v>
      </c>
      <c r="B3635" s="301"/>
      <c r="C3635" s="287"/>
      <c r="D3635" s="34"/>
      <c r="E3635" s="306"/>
      <c r="F3635" s="116"/>
      <c r="G3635" s="17"/>
      <c r="H3635" s="17"/>
      <c r="I3635" s="17"/>
      <c r="J3635" s="17"/>
      <c r="K3635" s="17"/>
      <c r="L3635" s="17"/>
      <c r="M3635" s="17"/>
      <c r="N3635" s="17"/>
      <c r="O3635" s="116"/>
      <c r="P3635" s="117">
        <f>IF(D3635&gt;A_Stammdaten!$B$12,0,SUM(G3635,H3635,J3635,L3635:M3635)-SUM(I3635,K3635,N3635:O3635))</f>
        <v>0</v>
      </c>
      <c r="Q3635" s="17"/>
      <c r="R3635" s="17"/>
      <c r="S3635" s="17"/>
      <c r="T3635" s="17"/>
      <c r="U3635" s="62">
        <f t="shared" si="1178"/>
        <v>0</v>
      </c>
      <c r="V3635" s="34"/>
      <c r="W3635" s="34"/>
      <c r="X3635" s="34"/>
      <c r="Y3635" s="34"/>
      <c r="Z3635" s="34"/>
      <c r="AA3635" s="63" t="str">
        <f t="shared" si="1179"/>
        <v>-</v>
      </c>
      <c r="AB3635" s="63" t="str">
        <f t="shared" si="1180"/>
        <v>-</v>
      </c>
      <c r="AC3635" s="63">
        <f>IF(ISBLANK($C3635),0,VLOOKUP($C3635,Listen!$A$2:$C$45,2,FALSE))</f>
        <v>0</v>
      </c>
      <c r="AD3635" s="63">
        <f>IF(ISBLANK($C3635),0,VLOOKUP($C3635,Listen!$A$2:$C$45,3,FALSE))</f>
        <v>0</v>
      </c>
      <c r="AE3635" s="49">
        <f t="shared" si="1181"/>
        <v>0</v>
      </c>
      <c r="AF3635" s="49">
        <f t="shared" si="1181"/>
        <v>0</v>
      </c>
      <c r="AG3635" s="49">
        <f>IFERROR(IF(OR($V3635&lt;&gt;"Ja",VLOOKUP($C3635,Listen!$A$2:$F$45,5,0)="Nein",D3635&lt;IF(C3635="LNG Anbindungsanlagen gemäß separater Festlegung",2022,2023)),$AC3635,$AA3635),0)</f>
        <v>0</v>
      </c>
      <c r="AH3635" s="49">
        <f>IFERROR(IF(OR($V3635&lt;&gt;"Ja",VLOOKUP($C3635,Listen!$A$2:$F$45,5,0)="Nein",D3635&lt;IF(C3635="LNG Anbindungsanlagen gemäß separater Festlegung",2022,2023)),$AC3635,$AA3635),0)</f>
        <v>0</v>
      </c>
      <c r="AI3635" s="49">
        <f>IFERROR(IF(OR($W3635&lt;&gt;"Ja",VLOOKUP($C3635,Listen!$A$2:$F$45,6,0)="Nein"),$AC3635,$AB3635),0)</f>
        <v>0</v>
      </c>
      <c r="AJ3635" s="49">
        <f>IFERROR(IF(OR($W3635&lt;&gt;"Ja",VLOOKUP($C3635,Listen!$A$2:$F$45,6,0)="Nein"),$AC3635,$AB3635),0)</f>
        <v>0</v>
      </c>
      <c r="AK3635" s="49">
        <f>IFERROR(IF(OR($W3635&lt;&gt;"Ja",VLOOKUP($C3635,Listen!$A$2:$F$45,6,0)="Nein"),$AC3635,$AB3635),0)</f>
        <v>0</v>
      </c>
      <c r="AL3635" s="51">
        <f t="shared" si="1182"/>
        <v>0</v>
      </c>
      <c r="AM3635" s="296">
        <f>IFERROR(IF(VLOOKUP($C3635,Listen!$A$2:$F$45,6,0)="Ja",MAX(BC3635:BD3635),D_SAV!$BC3635),0)</f>
        <v>0</v>
      </c>
      <c r="AN3635" s="51">
        <f t="shared" si="1183"/>
        <v>0</v>
      </c>
      <c r="AP3635" s="304">
        <f t="shared" si="1184"/>
        <v>0</v>
      </c>
      <c r="AQ3635" s="304">
        <f t="shared" si="1185"/>
        <v>0</v>
      </c>
      <c r="AR3635" s="304">
        <f t="shared" si="1186"/>
        <v>0</v>
      </c>
      <c r="AS3635" s="304">
        <f t="shared" si="1187"/>
        <v>0</v>
      </c>
      <c r="AT3635" s="304">
        <f t="shared" si="1188"/>
        <v>0</v>
      </c>
      <c r="AU3635" s="304">
        <f t="shared" si="1189"/>
        <v>0</v>
      </c>
      <c r="AV3635" s="304">
        <f t="shared" si="1190"/>
        <v>0</v>
      </c>
      <c r="AW3635" s="304">
        <f t="shared" si="1191"/>
        <v>0</v>
      </c>
      <c r="AX3635" s="304">
        <f t="shared" si="1192"/>
        <v>0</v>
      </c>
      <c r="AY3635" s="304">
        <f t="shared" si="1193"/>
        <v>0</v>
      </c>
      <c r="AZ3635" s="304">
        <f t="shared" si="1194"/>
        <v>0</v>
      </c>
      <c r="BA3635" s="304">
        <f t="shared" si="1195"/>
        <v>0</v>
      </c>
      <c r="BB3635" s="304">
        <f t="shared" si="1196"/>
        <v>0</v>
      </c>
      <c r="BC3635" s="304">
        <f t="shared" si="1197"/>
        <v>0</v>
      </c>
      <c r="BD3635" s="304">
        <f t="shared" si="1198"/>
        <v>0</v>
      </c>
      <c r="BE3635" s="304">
        <f>IFERROR(IF(VLOOKUP($C3635,Listen!$A$2:$F$45,6,0)="Ja",BB3635-MAX(BC3635:BD3635),BB3635-BC3635),0)</f>
        <v>0</v>
      </c>
    </row>
    <row r="3636" spans="1:57" x14ac:dyDescent="0.25">
      <c r="A3636" s="320" t="str">
        <f>IF(AND(D3636&lt;&gt;0,C3636&lt;&gt;0,E3636&lt;&gt;0),IF(B3636&lt;&gt;0,CONCATENATE(B3636,"-AGr",VLOOKUP(C3636,Listen!$A$2:$D$45,4,FALSE),"-",D3636,"-",E3636,),CONCATENATE("AGr",VLOOKUP(C3636,Listen!$A$2:$D$45,4,FALSE),"-",D3636,"-",E3636)),"keine vollständige ID")</f>
        <v>keine vollständige ID</v>
      </c>
      <c r="B3636" s="301"/>
      <c r="C3636" s="287"/>
      <c r="D3636" s="34"/>
      <c r="E3636" s="306"/>
      <c r="F3636" s="116"/>
      <c r="G3636" s="17"/>
      <c r="H3636" s="17"/>
      <c r="I3636" s="17"/>
      <c r="J3636" s="17"/>
      <c r="K3636" s="17"/>
      <c r="L3636" s="17"/>
      <c r="M3636" s="17"/>
      <c r="N3636" s="17"/>
      <c r="O3636" s="116"/>
      <c r="P3636" s="117">
        <f>IF(D3636&gt;A_Stammdaten!$B$12,0,SUM(G3636,H3636,J3636,L3636:M3636)-SUM(I3636,K3636,N3636:O3636))</f>
        <v>0</v>
      </c>
      <c r="Q3636" s="17"/>
      <c r="R3636" s="17"/>
      <c r="S3636" s="17"/>
      <c r="T3636" s="17"/>
      <c r="U3636" s="62">
        <f t="shared" si="1178"/>
        <v>0</v>
      </c>
      <c r="V3636" s="34"/>
      <c r="W3636" s="34"/>
      <c r="X3636" s="34"/>
      <c r="Y3636" s="34"/>
      <c r="Z3636" s="34"/>
      <c r="AA3636" s="63" t="str">
        <f t="shared" si="1179"/>
        <v>-</v>
      </c>
      <c r="AB3636" s="63" t="str">
        <f t="shared" si="1180"/>
        <v>-</v>
      </c>
      <c r="AC3636" s="63">
        <f>IF(ISBLANK($C3636),0,VLOOKUP($C3636,Listen!$A$2:$C$45,2,FALSE))</f>
        <v>0</v>
      </c>
      <c r="AD3636" s="63">
        <f>IF(ISBLANK($C3636),0,VLOOKUP($C3636,Listen!$A$2:$C$45,3,FALSE))</f>
        <v>0</v>
      </c>
      <c r="AE3636" s="49">
        <f t="shared" si="1181"/>
        <v>0</v>
      </c>
      <c r="AF3636" s="49">
        <f t="shared" si="1181"/>
        <v>0</v>
      </c>
      <c r="AG3636" s="49">
        <f>IFERROR(IF(OR($V3636&lt;&gt;"Ja",VLOOKUP($C3636,Listen!$A$2:$F$45,5,0)="Nein",D3636&lt;IF(C3636="LNG Anbindungsanlagen gemäß separater Festlegung",2022,2023)),$AC3636,$AA3636),0)</f>
        <v>0</v>
      </c>
      <c r="AH3636" s="49">
        <f>IFERROR(IF(OR($V3636&lt;&gt;"Ja",VLOOKUP($C3636,Listen!$A$2:$F$45,5,0)="Nein",D3636&lt;IF(C3636="LNG Anbindungsanlagen gemäß separater Festlegung",2022,2023)),$AC3636,$AA3636),0)</f>
        <v>0</v>
      </c>
      <c r="AI3636" s="49">
        <f>IFERROR(IF(OR($W3636&lt;&gt;"Ja",VLOOKUP($C3636,Listen!$A$2:$F$45,6,0)="Nein"),$AC3636,$AB3636),0)</f>
        <v>0</v>
      </c>
      <c r="AJ3636" s="49">
        <f>IFERROR(IF(OR($W3636&lt;&gt;"Ja",VLOOKUP($C3636,Listen!$A$2:$F$45,6,0)="Nein"),$AC3636,$AB3636),0)</f>
        <v>0</v>
      </c>
      <c r="AK3636" s="49">
        <f>IFERROR(IF(OR($W3636&lt;&gt;"Ja",VLOOKUP($C3636,Listen!$A$2:$F$45,6,0)="Nein"),$AC3636,$AB3636),0)</f>
        <v>0</v>
      </c>
      <c r="AL3636" s="51">
        <f t="shared" si="1182"/>
        <v>0</v>
      </c>
      <c r="AM3636" s="296">
        <f>IFERROR(IF(VLOOKUP($C3636,Listen!$A$2:$F$45,6,0)="Ja",MAX(BC3636:BD3636),D_SAV!$BC3636),0)</f>
        <v>0</v>
      </c>
      <c r="AN3636" s="51">
        <f t="shared" si="1183"/>
        <v>0</v>
      </c>
      <c r="AP3636" s="304">
        <f t="shared" si="1184"/>
        <v>0</v>
      </c>
      <c r="AQ3636" s="304">
        <f t="shared" si="1185"/>
        <v>0</v>
      </c>
      <c r="AR3636" s="304">
        <f t="shared" si="1186"/>
        <v>0</v>
      </c>
      <c r="AS3636" s="304">
        <f t="shared" si="1187"/>
        <v>0</v>
      </c>
      <c r="AT3636" s="304">
        <f t="shared" si="1188"/>
        <v>0</v>
      </c>
      <c r="AU3636" s="304">
        <f t="shared" si="1189"/>
        <v>0</v>
      </c>
      <c r="AV3636" s="304">
        <f t="shared" si="1190"/>
        <v>0</v>
      </c>
      <c r="AW3636" s="304">
        <f t="shared" si="1191"/>
        <v>0</v>
      </c>
      <c r="AX3636" s="304">
        <f t="shared" si="1192"/>
        <v>0</v>
      </c>
      <c r="AY3636" s="304">
        <f t="shared" si="1193"/>
        <v>0</v>
      </c>
      <c r="AZ3636" s="304">
        <f t="shared" si="1194"/>
        <v>0</v>
      </c>
      <c r="BA3636" s="304">
        <f t="shared" si="1195"/>
        <v>0</v>
      </c>
      <c r="BB3636" s="304">
        <f t="shared" si="1196"/>
        <v>0</v>
      </c>
      <c r="BC3636" s="304">
        <f t="shared" si="1197"/>
        <v>0</v>
      </c>
      <c r="BD3636" s="304">
        <f t="shared" si="1198"/>
        <v>0</v>
      </c>
      <c r="BE3636" s="304">
        <f>IFERROR(IF(VLOOKUP($C3636,Listen!$A$2:$F$45,6,0)="Ja",BB3636-MAX(BC3636:BD3636),BB3636-BC3636),0)</f>
        <v>0</v>
      </c>
    </row>
    <row r="3637" spans="1:57" x14ac:dyDescent="0.25">
      <c r="A3637" s="320" t="str">
        <f>IF(AND(D3637&lt;&gt;0,C3637&lt;&gt;0,E3637&lt;&gt;0),IF(B3637&lt;&gt;0,CONCATENATE(B3637,"-AGr",VLOOKUP(C3637,Listen!$A$2:$D$45,4,FALSE),"-",D3637,"-",E3637,),CONCATENATE("AGr",VLOOKUP(C3637,Listen!$A$2:$D$45,4,FALSE),"-",D3637,"-",E3637)),"keine vollständige ID")</f>
        <v>keine vollständige ID</v>
      </c>
      <c r="B3637" s="301"/>
      <c r="C3637" s="287"/>
      <c r="D3637" s="34"/>
      <c r="E3637" s="306"/>
      <c r="F3637" s="116"/>
      <c r="G3637" s="17"/>
      <c r="H3637" s="17"/>
      <c r="I3637" s="17"/>
      <c r="J3637" s="17"/>
      <c r="K3637" s="17"/>
      <c r="L3637" s="17"/>
      <c r="M3637" s="17"/>
      <c r="N3637" s="17"/>
      <c r="O3637" s="116"/>
      <c r="P3637" s="117">
        <f>IF(D3637&gt;A_Stammdaten!$B$12,0,SUM(G3637,H3637,J3637,L3637:M3637)-SUM(I3637,K3637,N3637:O3637))</f>
        <v>0</v>
      </c>
      <c r="Q3637" s="17"/>
      <c r="R3637" s="17"/>
      <c r="S3637" s="17"/>
      <c r="T3637" s="17"/>
      <c r="U3637" s="62">
        <f t="shared" si="1178"/>
        <v>0</v>
      </c>
      <c r="V3637" s="34"/>
      <c r="W3637" s="34"/>
      <c r="X3637" s="34"/>
      <c r="Y3637" s="34"/>
      <c r="Z3637" s="34"/>
      <c r="AA3637" s="63" t="str">
        <f t="shared" si="1179"/>
        <v>-</v>
      </c>
      <c r="AB3637" s="63" t="str">
        <f t="shared" si="1180"/>
        <v>-</v>
      </c>
      <c r="AC3637" s="63">
        <f>IF(ISBLANK($C3637),0,VLOOKUP($C3637,Listen!$A$2:$C$45,2,FALSE))</f>
        <v>0</v>
      </c>
      <c r="AD3637" s="63">
        <f>IF(ISBLANK($C3637),0,VLOOKUP($C3637,Listen!$A$2:$C$45,3,FALSE))</f>
        <v>0</v>
      </c>
      <c r="AE3637" s="49">
        <f t="shared" si="1181"/>
        <v>0</v>
      </c>
      <c r="AF3637" s="49">
        <f t="shared" si="1181"/>
        <v>0</v>
      </c>
      <c r="AG3637" s="49">
        <f>IFERROR(IF(OR($V3637&lt;&gt;"Ja",VLOOKUP($C3637,Listen!$A$2:$F$45,5,0)="Nein",D3637&lt;IF(C3637="LNG Anbindungsanlagen gemäß separater Festlegung",2022,2023)),$AC3637,$AA3637),0)</f>
        <v>0</v>
      </c>
      <c r="AH3637" s="49">
        <f>IFERROR(IF(OR($V3637&lt;&gt;"Ja",VLOOKUP($C3637,Listen!$A$2:$F$45,5,0)="Nein",D3637&lt;IF(C3637="LNG Anbindungsanlagen gemäß separater Festlegung",2022,2023)),$AC3637,$AA3637),0)</f>
        <v>0</v>
      </c>
      <c r="AI3637" s="49">
        <f>IFERROR(IF(OR($W3637&lt;&gt;"Ja",VLOOKUP($C3637,Listen!$A$2:$F$45,6,0)="Nein"),$AC3637,$AB3637),0)</f>
        <v>0</v>
      </c>
      <c r="AJ3637" s="49">
        <f>IFERROR(IF(OR($W3637&lt;&gt;"Ja",VLOOKUP($C3637,Listen!$A$2:$F$45,6,0)="Nein"),$AC3637,$AB3637),0)</f>
        <v>0</v>
      </c>
      <c r="AK3637" s="49">
        <f>IFERROR(IF(OR($W3637&lt;&gt;"Ja",VLOOKUP($C3637,Listen!$A$2:$F$45,6,0)="Nein"),$AC3637,$AB3637),0)</f>
        <v>0</v>
      </c>
      <c r="AL3637" s="51">
        <f t="shared" si="1182"/>
        <v>0</v>
      </c>
      <c r="AM3637" s="296">
        <f>IFERROR(IF(VLOOKUP($C3637,Listen!$A$2:$F$45,6,0)="Ja",MAX(BC3637:BD3637),D_SAV!$BC3637),0)</f>
        <v>0</v>
      </c>
      <c r="AN3637" s="51">
        <f t="shared" si="1183"/>
        <v>0</v>
      </c>
      <c r="AP3637" s="304">
        <f t="shared" si="1184"/>
        <v>0</v>
      </c>
      <c r="AQ3637" s="304">
        <f t="shared" si="1185"/>
        <v>0</v>
      </c>
      <c r="AR3637" s="304">
        <f t="shared" si="1186"/>
        <v>0</v>
      </c>
      <c r="AS3637" s="304">
        <f t="shared" si="1187"/>
        <v>0</v>
      </c>
      <c r="AT3637" s="304">
        <f t="shared" si="1188"/>
        <v>0</v>
      </c>
      <c r="AU3637" s="304">
        <f t="shared" si="1189"/>
        <v>0</v>
      </c>
      <c r="AV3637" s="304">
        <f t="shared" si="1190"/>
        <v>0</v>
      </c>
      <c r="AW3637" s="304">
        <f t="shared" si="1191"/>
        <v>0</v>
      </c>
      <c r="AX3637" s="304">
        <f t="shared" si="1192"/>
        <v>0</v>
      </c>
      <c r="AY3637" s="304">
        <f t="shared" si="1193"/>
        <v>0</v>
      </c>
      <c r="AZ3637" s="304">
        <f t="shared" si="1194"/>
        <v>0</v>
      </c>
      <c r="BA3637" s="304">
        <f t="shared" si="1195"/>
        <v>0</v>
      </c>
      <c r="BB3637" s="304">
        <f t="shared" si="1196"/>
        <v>0</v>
      </c>
      <c r="BC3637" s="304">
        <f t="shared" si="1197"/>
        <v>0</v>
      </c>
      <c r="BD3637" s="304">
        <f t="shared" si="1198"/>
        <v>0</v>
      </c>
      <c r="BE3637" s="304">
        <f>IFERROR(IF(VLOOKUP($C3637,Listen!$A$2:$F$45,6,0)="Ja",BB3637-MAX(BC3637:BD3637),BB3637-BC3637),0)</f>
        <v>0</v>
      </c>
    </row>
    <row r="3638" spans="1:57" x14ac:dyDescent="0.25">
      <c r="A3638" s="320" t="str">
        <f>IF(AND(D3638&lt;&gt;0,C3638&lt;&gt;0,E3638&lt;&gt;0),IF(B3638&lt;&gt;0,CONCATENATE(B3638,"-AGr",VLOOKUP(C3638,Listen!$A$2:$D$45,4,FALSE),"-",D3638,"-",E3638,),CONCATENATE("AGr",VLOOKUP(C3638,Listen!$A$2:$D$45,4,FALSE),"-",D3638,"-",E3638)),"keine vollständige ID")</f>
        <v>keine vollständige ID</v>
      </c>
      <c r="B3638" s="301"/>
      <c r="C3638" s="287"/>
      <c r="D3638" s="34"/>
      <c r="E3638" s="306"/>
      <c r="F3638" s="116"/>
      <c r="G3638" s="17"/>
      <c r="H3638" s="17"/>
      <c r="I3638" s="17"/>
      <c r="J3638" s="17"/>
      <c r="K3638" s="17"/>
      <c r="L3638" s="17"/>
      <c r="M3638" s="17"/>
      <c r="N3638" s="17"/>
      <c r="O3638" s="116"/>
      <c r="P3638" s="117">
        <f>IF(D3638&gt;A_Stammdaten!$B$12,0,SUM(G3638,H3638,J3638,L3638:M3638)-SUM(I3638,K3638,N3638:O3638))</f>
        <v>0</v>
      </c>
      <c r="Q3638" s="17"/>
      <c r="R3638" s="17"/>
      <c r="S3638" s="17"/>
      <c r="T3638" s="17"/>
      <c r="U3638" s="62">
        <f t="shared" si="1178"/>
        <v>0</v>
      </c>
      <c r="V3638" s="34"/>
      <c r="W3638" s="34"/>
      <c r="X3638" s="34"/>
      <c r="Y3638" s="34"/>
      <c r="Z3638" s="34"/>
      <c r="AA3638" s="63" t="str">
        <f t="shared" si="1179"/>
        <v>-</v>
      </c>
      <c r="AB3638" s="63" t="str">
        <f t="shared" si="1180"/>
        <v>-</v>
      </c>
      <c r="AC3638" s="63">
        <f>IF(ISBLANK($C3638),0,VLOOKUP($C3638,Listen!$A$2:$C$45,2,FALSE))</f>
        <v>0</v>
      </c>
      <c r="AD3638" s="63">
        <f>IF(ISBLANK($C3638),0,VLOOKUP($C3638,Listen!$A$2:$C$45,3,FALSE))</f>
        <v>0</v>
      </c>
      <c r="AE3638" s="49">
        <f t="shared" si="1181"/>
        <v>0</v>
      </c>
      <c r="AF3638" s="49">
        <f t="shared" si="1181"/>
        <v>0</v>
      </c>
      <c r="AG3638" s="49">
        <f>IFERROR(IF(OR($V3638&lt;&gt;"Ja",VLOOKUP($C3638,Listen!$A$2:$F$45,5,0)="Nein",D3638&lt;IF(C3638="LNG Anbindungsanlagen gemäß separater Festlegung",2022,2023)),$AC3638,$AA3638),0)</f>
        <v>0</v>
      </c>
      <c r="AH3638" s="49">
        <f>IFERROR(IF(OR($V3638&lt;&gt;"Ja",VLOOKUP($C3638,Listen!$A$2:$F$45,5,0)="Nein",D3638&lt;IF(C3638="LNG Anbindungsanlagen gemäß separater Festlegung",2022,2023)),$AC3638,$AA3638),0)</f>
        <v>0</v>
      </c>
      <c r="AI3638" s="49">
        <f>IFERROR(IF(OR($W3638&lt;&gt;"Ja",VLOOKUP($C3638,Listen!$A$2:$F$45,6,0)="Nein"),$AC3638,$AB3638),0)</f>
        <v>0</v>
      </c>
      <c r="AJ3638" s="49">
        <f>IFERROR(IF(OR($W3638&lt;&gt;"Ja",VLOOKUP($C3638,Listen!$A$2:$F$45,6,0)="Nein"),$AC3638,$AB3638),0)</f>
        <v>0</v>
      </c>
      <c r="AK3638" s="49">
        <f>IFERROR(IF(OR($W3638&lt;&gt;"Ja",VLOOKUP($C3638,Listen!$A$2:$F$45,6,0)="Nein"),$AC3638,$AB3638),0)</f>
        <v>0</v>
      </c>
      <c r="AL3638" s="51">
        <f t="shared" si="1182"/>
        <v>0</v>
      </c>
      <c r="AM3638" s="296">
        <f>IFERROR(IF(VLOOKUP($C3638,Listen!$A$2:$F$45,6,0)="Ja",MAX(BC3638:BD3638),D_SAV!$BC3638),0)</f>
        <v>0</v>
      </c>
      <c r="AN3638" s="51">
        <f t="shared" si="1183"/>
        <v>0</v>
      </c>
      <c r="AP3638" s="304">
        <f t="shared" si="1184"/>
        <v>0</v>
      </c>
      <c r="AQ3638" s="304">
        <f t="shared" si="1185"/>
        <v>0</v>
      </c>
      <c r="AR3638" s="304">
        <f t="shared" si="1186"/>
        <v>0</v>
      </c>
      <c r="AS3638" s="304">
        <f t="shared" si="1187"/>
        <v>0</v>
      </c>
      <c r="AT3638" s="304">
        <f t="shared" si="1188"/>
        <v>0</v>
      </c>
      <c r="AU3638" s="304">
        <f t="shared" si="1189"/>
        <v>0</v>
      </c>
      <c r="AV3638" s="304">
        <f t="shared" si="1190"/>
        <v>0</v>
      </c>
      <c r="AW3638" s="304">
        <f t="shared" si="1191"/>
        <v>0</v>
      </c>
      <c r="AX3638" s="304">
        <f t="shared" si="1192"/>
        <v>0</v>
      </c>
      <c r="AY3638" s="304">
        <f t="shared" si="1193"/>
        <v>0</v>
      </c>
      <c r="AZ3638" s="304">
        <f t="shared" si="1194"/>
        <v>0</v>
      </c>
      <c r="BA3638" s="304">
        <f t="shared" si="1195"/>
        <v>0</v>
      </c>
      <c r="BB3638" s="304">
        <f t="shared" si="1196"/>
        <v>0</v>
      </c>
      <c r="BC3638" s="304">
        <f t="shared" si="1197"/>
        <v>0</v>
      </c>
      <c r="BD3638" s="304">
        <f t="shared" si="1198"/>
        <v>0</v>
      </c>
      <c r="BE3638" s="304">
        <f>IFERROR(IF(VLOOKUP($C3638,Listen!$A$2:$F$45,6,0)="Ja",BB3638-MAX(BC3638:BD3638),BB3638-BC3638),0)</f>
        <v>0</v>
      </c>
    </row>
    <row r="3639" spans="1:57" x14ac:dyDescent="0.25">
      <c r="A3639" s="320" t="str">
        <f>IF(AND(D3639&lt;&gt;0,C3639&lt;&gt;0,E3639&lt;&gt;0),IF(B3639&lt;&gt;0,CONCATENATE(B3639,"-AGr",VLOOKUP(C3639,Listen!$A$2:$D$45,4,FALSE),"-",D3639,"-",E3639,),CONCATENATE("AGr",VLOOKUP(C3639,Listen!$A$2:$D$45,4,FALSE),"-",D3639,"-",E3639)),"keine vollständige ID")</f>
        <v>keine vollständige ID</v>
      </c>
      <c r="B3639" s="301"/>
      <c r="C3639" s="287"/>
      <c r="D3639" s="34"/>
      <c r="E3639" s="306"/>
      <c r="F3639" s="116"/>
      <c r="G3639" s="17"/>
      <c r="H3639" s="17"/>
      <c r="I3639" s="17"/>
      <c r="J3639" s="17"/>
      <c r="K3639" s="17"/>
      <c r="L3639" s="17"/>
      <c r="M3639" s="17"/>
      <c r="N3639" s="17"/>
      <c r="O3639" s="116"/>
      <c r="P3639" s="117">
        <f>IF(D3639&gt;A_Stammdaten!$B$12,0,SUM(G3639,H3639,J3639,L3639:M3639)-SUM(I3639,K3639,N3639:O3639))</f>
        <v>0</v>
      </c>
      <c r="Q3639" s="17"/>
      <c r="R3639" s="17"/>
      <c r="S3639" s="17"/>
      <c r="T3639" s="17"/>
      <c r="U3639" s="62">
        <f t="shared" si="1178"/>
        <v>0</v>
      </c>
      <c r="V3639" s="34"/>
      <c r="W3639" s="34"/>
      <c r="X3639" s="34"/>
      <c r="Y3639" s="34"/>
      <c r="Z3639" s="34"/>
      <c r="AA3639" s="63" t="str">
        <f t="shared" si="1179"/>
        <v>-</v>
      </c>
      <c r="AB3639" s="63" t="str">
        <f t="shared" si="1180"/>
        <v>-</v>
      </c>
      <c r="AC3639" s="63">
        <f>IF(ISBLANK($C3639),0,VLOOKUP($C3639,Listen!$A$2:$C$45,2,FALSE))</f>
        <v>0</v>
      </c>
      <c r="AD3639" s="63">
        <f>IF(ISBLANK($C3639),0,VLOOKUP($C3639,Listen!$A$2:$C$45,3,FALSE))</f>
        <v>0</v>
      </c>
      <c r="AE3639" s="49">
        <f t="shared" si="1181"/>
        <v>0</v>
      </c>
      <c r="AF3639" s="49">
        <f t="shared" si="1181"/>
        <v>0</v>
      </c>
      <c r="AG3639" s="49">
        <f>IFERROR(IF(OR($V3639&lt;&gt;"Ja",VLOOKUP($C3639,Listen!$A$2:$F$45,5,0)="Nein",D3639&lt;IF(C3639="LNG Anbindungsanlagen gemäß separater Festlegung",2022,2023)),$AC3639,$AA3639),0)</f>
        <v>0</v>
      </c>
      <c r="AH3639" s="49">
        <f>IFERROR(IF(OR($V3639&lt;&gt;"Ja",VLOOKUP($C3639,Listen!$A$2:$F$45,5,0)="Nein",D3639&lt;IF(C3639="LNG Anbindungsanlagen gemäß separater Festlegung",2022,2023)),$AC3639,$AA3639),0)</f>
        <v>0</v>
      </c>
      <c r="AI3639" s="49">
        <f>IFERROR(IF(OR($W3639&lt;&gt;"Ja",VLOOKUP($C3639,Listen!$A$2:$F$45,6,0)="Nein"),$AC3639,$AB3639),0)</f>
        <v>0</v>
      </c>
      <c r="AJ3639" s="49">
        <f>IFERROR(IF(OR($W3639&lt;&gt;"Ja",VLOOKUP($C3639,Listen!$A$2:$F$45,6,0)="Nein"),$AC3639,$AB3639),0)</f>
        <v>0</v>
      </c>
      <c r="AK3639" s="49">
        <f>IFERROR(IF(OR($W3639&lt;&gt;"Ja",VLOOKUP($C3639,Listen!$A$2:$F$45,6,0)="Nein"),$AC3639,$AB3639),0)</f>
        <v>0</v>
      </c>
      <c r="AL3639" s="51">
        <f t="shared" si="1182"/>
        <v>0</v>
      </c>
      <c r="AM3639" s="296">
        <f>IFERROR(IF(VLOOKUP($C3639,Listen!$A$2:$F$45,6,0)="Ja",MAX(BC3639:BD3639),D_SAV!$BC3639),0)</f>
        <v>0</v>
      </c>
      <c r="AN3639" s="51">
        <f t="shared" si="1183"/>
        <v>0</v>
      </c>
      <c r="AP3639" s="304">
        <f t="shared" si="1184"/>
        <v>0</v>
      </c>
      <c r="AQ3639" s="304">
        <f t="shared" si="1185"/>
        <v>0</v>
      </c>
      <c r="AR3639" s="304">
        <f t="shared" si="1186"/>
        <v>0</v>
      </c>
      <c r="AS3639" s="304">
        <f t="shared" si="1187"/>
        <v>0</v>
      </c>
      <c r="AT3639" s="304">
        <f t="shared" si="1188"/>
        <v>0</v>
      </c>
      <c r="AU3639" s="304">
        <f t="shared" si="1189"/>
        <v>0</v>
      </c>
      <c r="AV3639" s="304">
        <f t="shared" si="1190"/>
        <v>0</v>
      </c>
      <c r="AW3639" s="304">
        <f t="shared" si="1191"/>
        <v>0</v>
      </c>
      <c r="AX3639" s="304">
        <f t="shared" si="1192"/>
        <v>0</v>
      </c>
      <c r="AY3639" s="304">
        <f t="shared" si="1193"/>
        <v>0</v>
      </c>
      <c r="AZ3639" s="304">
        <f t="shared" si="1194"/>
        <v>0</v>
      </c>
      <c r="BA3639" s="304">
        <f t="shared" si="1195"/>
        <v>0</v>
      </c>
      <c r="BB3639" s="304">
        <f t="shared" si="1196"/>
        <v>0</v>
      </c>
      <c r="BC3639" s="304">
        <f t="shared" si="1197"/>
        <v>0</v>
      </c>
      <c r="BD3639" s="304">
        <f t="shared" si="1198"/>
        <v>0</v>
      </c>
      <c r="BE3639" s="304">
        <f>IFERROR(IF(VLOOKUP($C3639,Listen!$A$2:$F$45,6,0)="Ja",BB3639-MAX(BC3639:BD3639),BB3639-BC3639),0)</f>
        <v>0</v>
      </c>
    </row>
    <row r="3640" spans="1:57" x14ac:dyDescent="0.25">
      <c r="A3640" s="320" t="str">
        <f>IF(AND(D3640&lt;&gt;0,C3640&lt;&gt;0,E3640&lt;&gt;0),IF(B3640&lt;&gt;0,CONCATENATE(B3640,"-AGr",VLOOKUP(C3640,Listen!$A$2:$D$45,4,FALSE),"-",D3640,"-",E3640,),CONCATENATE("AGr",VLOOKUP(C3640,Listen!$A$2:$D$45,4,FALSE),"-",D3640,"-",E3640)),"keine vollständige ID")</f>
        <v>keine vollständige ID</v>
      </c>
      <c r="B3640" s="301"/>
      <c r="C3640" s="287"/>
      <c r="D3640" s="34"/>
      <c r="E3640" s="306"/>
      <c r="F3640" s="116"/>
      <c r="G3640" s="17"/>
      <c r="H3640" s="17"/>
      <c r="I3640" s="17"/>
      <c r="J3640" s="17"/>
      <c r="K3640" s="17"/>
      <c r="L3640" s="17"/>
      <c r="M3640" s="17"/>
      <c r="N3640" s="17"/>
      <c r="O3640" s="116"/>
      <c r="P3640" s="117">
        <f>IF(D3640&gt;A_Stammdaten!$B$12,0,SUM(G3640,H3640,J3640,L3640:M3640)-SUM(I3640,K3640,N3640:O3640))</f>
        <v>0</v>
      </c>
      <c r="Q3640" s="17"/>
      <c r="R3640" s="17"/>
      <c r="S3640" s="17"/>
      <c r="T3640" s="17"/>
      <c r="U3640" s="62">
        <f t="shared" si="1178"/>
        <v>0</v>
      </c>
      <c r="V3640" s="34"/>
      <c r="W3640" s="34"/>
      <c r="X3640" s="34"/>
      <c r="Y3640" s="34"/>
      <c r="Z3640" s="34"/>
      <c r="AA3640" s="63" t="str">
        <f t="shared" si="1179"/>
        <v>-</v>
      </c>
      <c r="AB3640" s="63" t="str">
        <f t="shared" si="1180"/>
        <v>-</v>
      </c>
      <c r="AC3640" s="63">
        <f>IF(ISBLANK($C3640),0,VLOOKUP($C3640,Listen!$A$2:$C$45,2,FALSE))</f>
        <v>0</v>
      </c>
      <c r="AD3640" s="63">
        <f>IF(ISBLANK($C3640),0,VLOOKUP($C3640,Listen!$A$2:$C$45,3,FALSE))</f>
        <v>0</v>
      </c>
      <c r="AE3640" s="49">
        <f t="shared" si="1181"/>
        <v>0</v>
      </c>
      <c r="AF3640" s="49">
        <f t="shared" si="1181"/>
        <v>0</v>
      </c>
      <c r="AG3640" s="49">
        <f>IFERROR(IF(OR($V3640&lt;&gt;"Ja",VLOOKUP($C3640,Listen!$A$2:$F$45,5,0)="Nein",D3640&lt;IF(C3640="LNG Anbindungsanlagen gemäß separater Festlegung",2022,2023)),$AC3640,$AA3640),0)</f>
        <v>0</v>
      </c>
      <c r="AH3640" s="49">
        <f>IFERROR(IF(OR($V3640&lt;&gt;"Ja",VLOOKUP($C3640,Listen!$A$2:$F$45,5,0)="Nein",D3640&lt;IF(C3640="LNG Anbindungsanlagen gemäß separater Festlegung",2022,2023)),$AC3640,$AA3640),0)</f>
        <v>0</v>
      </c>
      <c r="AI3640" s="49">
        <f>IFERROR(IF(OR($W3640&lt;&gt;"Ja",VLOOKUP($C3640,Listen!$A$2:$F$45,6,0)="Nein"),$AC3640,$AB3640),0)</f>
        <v>0</v>
      </c>
      <c r="AJ3640" s="49">
        <f>IFERROR(IF(OR($W3640&lt;&gt;"Ja",VLOOKUP($C3640,Listen!$A$2:$F$45,6,0)="Nein"),$AC3640,$AB3640),0)</f>
        <v>0</v>
      </c>
      <c r="AK3640" s="49">
        <f>IFERROR(IF(OR($W3640&lt;&gt;"Ja",VLOOKUP($C3640,Listen!$A$2:$F$45,6,0)="Nein"),$AC3640,$AB3640),0)</f>
        <v>0</v>
      </c>
      <c r="AL3640" s="51">
        <f t="shared" si="1182"/>
        <v>0</v>
      </c>
      <c r="AM3640" s="296">
        <f>IFERROR(IF(VLOOKUP($C3640,Listen!$A$2:$F$45,6,0)="Ja",MAX(BC3640:BD3640),D_SAV!$BC3640),0)</f>
        <v>0</v>
      </c>
      <c r="AN3640" s="51">
        <f t="shared" si="1183"/>
        <v>0</v>
      </c>
      <c r="AP3640" s="304">
        <f t="shared" si="1184"/>
        <v>0</v>
      </c>
      <c r="AQ3640" s="304">
        <f t="shared" si="1185"/>
        <v>0</v>
      </c>
      <c r="AR3640" s="304">
        <f t="shared" si="1186"/>
        <v>0</v>
      </c>
      <c r="AS3640" s="304">
        <f t="shared" si="1187"/>
        <v>0</v>
      </c>
      <c r="AT3640" s="304">
        <f t="shared" si="1188"/>
        <v>0</v>
      </c>
      <c r="AU3640" s="304">
        <f t="shared" si="1189"/>
        <v>0</v>
      </c>
      <c r="AV3640" s="304">
        <f t="shared" si="1190"/>
        <v>0</v>
      </c>
      <c r="AW3640" s="304">
        <f t="shared" si="1191"/>
        <v>0</v>
      </c>
      <c r="AX3640" s="304">
        <f t="shared" si="1192"/>
        <v>0</v>
      </c>
      <c r="AY3640" s="304">
        <f t="shared" si="1193"/>
        <v>0</v>
      </c>
      <c r="AZ3640" s="304">
        <f t="shared" si="1194"/>
        <v>0</v>
      </c>
      <c r="BA3640" s="304">
        <f t="shared" si="1195"/>
        <v>0</v>
      </c>
      <c r="BB3640" s="304">
        <f t="shared" si="1196"/>
        <v>0</v>
      </c>
      <c r="BC3640" s="304">
        <f t="shared" si="1197"/>
        <v>0</v>
      </c>
      <c r="BD3640" s="304">
        <f t="shared" si="1198"/>
        <v>0</v>
      </c>
      <c r="BE3640" s="304">
        <f>IFERROR(IF(VLOOKUP($C3640,Listen!$A$2:$F$45,6,0)="Ja",BB3640-MAX(BC3640:BD3640),BB3640-BC3640),0)</f>
        <v>0</v>
      </c>
    </row>
    <row r="3641" spans="1:57" x14ac:dyDescent="0.25">
      <c r="A3641" s="320" t="str">
        <f>IF(AND(D3641&lt;&gt;0,C3641&lt;&gt;0,E3641&lt;&gt;0),IF(B3641&lt;&gt;0,CONCATENATE(B3641,"-AGr",VLOOKUP(C3641,Listen!$A$2:$D$45,4,FALSE),"-",D3641,"-",E3641,),CONCATENATE("AGr",VLOOKUP(C3641,Listen!$A$2:$D$45,4,FALSE),"-",D3641,"-",E3641)),"keine vollständige ID")</f>
        <v>keine vollständige ID</v>
      </c>
      <c r="B3641" s="301"/>
      <c r="C3641" s="287"/>
      <c r="D3641" s="34"/>
      <c r="E3641" s="306"/>
      <c r="F3641" s="116"/>
      <c r="G3641" s="17"/>
      <c r="H3641" s="17"/>
      <c r="I3641" s="17"/>
      <c r="J3641" s="17"/>
      <c r="K3641" s="17"/>
      <c r="L3641" s="17"/>
      <c r="M3641" s="17"/>
      <c r="N3641" s="17"/>
      <c r="O3641" s="116"/>
      <c r="P3641" s="117">
        <f>IF(D3641&gt;A_Stammdaten!$B$12,0,SUM(G3641,H3641,J3641,L3641:M3641)-SUM(I3641,K3641,N3641:O3641))</f>
        <v>0</v>
      </c>
      <c r="Q3641" s="17"/>
      <c r="R3641" s="17"/>
      <c r="S3641" s="17"/>
      <c r="T3641" s="17"/>
      <c r="U3641" s="62">
        <f t="shared" si="1178"/>
        <v>0</v>
      </c>
      <c r="V3641" s="34"/>
      <c r="W3641" s="34"/>
      <c r="X3641" s="34"/>
      <c r="Y3641" s="34"/>
      <c r="Z3641" s="34"/>
      <c r="AA3641" s="63" t="str">
        <f t="shared" si="1179"/>
        <v>-</v>
      </c>
      <c r="AB3641" s="63" t="str">
        <f t="shared" si="1180"/>
        <v>-</v>
      </c>
      <c r="AC3641" s="63">
        <f>IF(ISBLANK($C3641),0,VLOOKUP($C3641,Listen!$A$2:$C$45,2,FALSE))</f>
        <v>0</v>
      </c>
      <c r="AD3641" s="63">
        <f>IF(ISBLANK($C3641),0,VLOOKUP($C3641,Listen!$A$2:$C$45,3,FALSE))</f>
        <v>0</v>
      </c>
      <c r="AE3641" s="49">
        <f t="shared" si="1181"/>
        <v>0</v>
      </c>
      <c r="AF3641" s="49">
        <f t="shared" si="1181"/>
        <v>0</v>
      </c>
      <c r="AG3641" s="49">
        <f>IFERROR(IF(OR($V3641&lt;&gt;"Ja",VLOOKUP($C3641,Listen!$A$2:$F$45,5,0)="Nein",D3641&lt;IF(C3641="LNG Anbindungsanlagen gemäß separater Festlegung",2022,2023)),$AC3641,$AA3641),0)</f>
        <v>0</v>
      </c>
      <c r="AH3641" s="49">
        <f>IFERROR(IF(OR($V3641&lt;&gt;"Ja",VLOOKUP($C3641,Listen!$A$2:$F$45,5,0)="Nein",D3641&lt;IF(C3641="LNG Anbindungsanlagen gemäß separater Festlegung",2022,2023)),$AC3641,$AA3641),0)</f>
        <v>0</v>
      </c>
      <c r="AI3641" s="49">
        <f>IFERROR(IF(OR($W3641&lt;&gt;"Ja",VLOOKUP($C3641,Listen!$A$2:$F$45,6,0)="Nein"),$AC3641,$AB3641),0)</f>
        <v>0</v>
      </c>
      <c r="AJ3641" s="49">
        <f>IFERROR(IF(OR($W3641&lt;&gt;"Ja",VLOOKUP($C3641,Listen!$A$2:$F$45,6,0)="Nein"),$AC3641,$AB3641),0)</f>
        <v>0</v>
      </c>
      <c r="AK3641" s="49">
        <f>IFERROR(IF(OR($W3641&lt;&gt;"Ja",VLOOKUP($C3641,Listen!$A$2:$F$45,6,0)="Nein"),$AC3641,$AB3641),0)</f>
        <v>0</v>
      </c>
      <c r="AL3641" s="51">
        <f t="shared" si="1182"/>
        <v>0</v>
      </c>
      <c r="AM3641" s="296">
        <f>IFERROR(IF(VLOOKUP($C3641,Listen!$A$2:$F$45,6,0)="Ja",MAX(BC3641:BD3641),D_SAV!$BC3641),0)</f>
        <v>0</v>
      </c>
      <c r="AN3641" s="51">
        <f t="shared" si="1183"/>
        <v>0</v>
      </c>
      <c r="AP3641" s="304">
        <f t="shared" si="1184"/>
        <v>0</v>
      </c>
      <c r="AQ3641" s="304">
        <f t="shared" si="1185"/>
        <v>0</v>
      </c>
      <c r="AR3641" s="304">
        <f t="shared" si="1186"/>
        <v>0</v>
      </c>
      <c r="AS3641" s="304">
        <f t="shared" si="1187"/>
        <v>0</v>
      </c>
      <c r="AT3641" s="304">
        <f t="shared" si="1188"/>
        <v>0</v>
      </c>
      <c r="AU3641" s="304">
        <f t="shared" si="1189"/>
        <v>0</v>
      </c>
      <c r="AV3641" s="304">
        <f t="shared" si="1190"/>
        <v>0</v>
      </c>
      <c r="AW3641" s="304">
        <f t="shared" si="1191"/>
        <v>0</v>
      </c>
      <c r="AX3641" s="304">
        <f t="shared" si="1192"/>
        <v>0</v>
      </c>
      <c r="AY3641" s="304">
        <f t="shared" si="1193"/>
        <v>0</v>
      </c>
      <c r="AZ3641" s="304">
        <f t="shared" si="1194"/>
        <v>0</v>
      </c>
      <c r="BA3641" s="304">
        <f t="shared" si="1195"/>
        <v>0</v>
      </c>
      <c r="BB3641" s="304">
        <f t="shared" si="1196"/>
        <v>0</v>
      </c>
      <c r="BC3641" s="304">
        <f t="shared" si="1197"/>
        <v>0</v>
      </c>
      <c r="BD3641" s="304">
        <f t="shared" si="1198"/>
        <v>0</v>
      </c>
      <c r="BE3641" s="304">
        <f>IFERROR(IF(VLOOKUP($C3641,Listen!$A$2:$F$45,6,0)="Ja",BB3641-MAX(BC3641:BD3641),BB3641-BC3641),0)</f>
        <v>0</v>
      </c>
    </row>
    <row r="3642" spans="1:57" x14ac:dyDescent="0.25">
      <c r="A3642" s="320" t="str">
        <f>IF(AND(D3642&lt;&gt;0,C3642&lt;&gt;0,E3642&lt;&gt;0),IF(B3642&lt;&gt;0,CONCATENATE(B3642,"-AGr",VLOOKUP(C3642,Listen!$A$2:$D$45,4,FALSE),"-",D3642,"-",E3642,),CONCATENATE("AGr",VLOOKUP(C3642,Listen!$A$2:$D$45,4,FALSE),"-",D3642,"-",E3642)),"keine vollständige ID")</f>
        <v>keine vollständige ID</v>
      </c>
      <c r="B3642" s="301"/>
      <c r="C3642" s="287"/>
      <c r="D3642" s="34"/>
      <c r="E3642" s="306"/>
      <c r="F3642" s="116"/>
      <c r="G3642" s="17"/>
      <c r="H3642" s="17"/>
      <c r="I3642" s="17"/>
      <c r="J3642" s="17"/>
      <c r="K3642" s="17"/>
      <c r="L3642" s="17"/>
      <c r="M3642" s="17"/>
      <c r="N3642" s="17"/>
      <c r="O3642" s="116"/>
      <c r="P3642" s="117">
        <f>IF(D3642&gt;A_Stammdaten!$B$12,0,SUM(G3642,H3642,J3642,L3642:M3642)-SUM(I3642,K3642,N3642:O3642))</f>
        <v>0</v>
      </c>
      <c r="Q3642" s="17"/>
      <c r="R3642" s="17"/>
      <c r="S3642" s="17"/>
      <c r="T3642" s="17"/>
      <c r="U3642" s="62">
        <f t="shared" si="1178"/>
        <v>0</v>
      </c>
      <c r="V3642" s="34"/>
      <c r="W3642" s="34"/>
      <c r="X3642" s="34"/>
      <c r="Y3642" s="34"/>
      <c r="Z3642" s="34"/>
      <c r="AA3642" s="63" t="str">
        <f t="shared" si="1179"/>
        <v>-</v>
      </c>
      <c r="AB3642" s="63" t="str">
        <f t="shared" si="1180"/>
        <v>-</v>
      </c>
      <c r="AC3642" s="63">
        <f>IF(ISBLANK($C3642),0,VLOOKUP($C3642,Listen!$A$2:$C$45,2,FALSE))</f>
        <v>0</v>
      </c>
      <c r="AD3642" s="63">
        <f>IF(ISBLANK($C3642),0,VLOOKUP($C3642,Listen!$A$2:$C$45,3,FALSE))</f>
        <v>0</v>
      </c>
      <c r="AE3642" s="49">
        <f t="shared" si="1181"/>
        <v>0</v>
      </c>
      <c r="AF3642" s="49">
        <f t="shared" si="1181"/>
        <v>0</v>
      </c>
      <c r="AG3642" s="49">
        <f>IFERROR(IF(OR($V3642&lt;&gt;"Ja",VLOOKUP($C3642,Listen!$A$2:$F$45,5,0)="Nein",D3642&lt;IF(C3642="LNG Anbindungsanlagen gemäß separater Festlegung",2022,2023)),$AC3642,$AA3642),0)</f>
        <v>0</v>
      </c>
      <c r="AH3642" s="49">
        <f>IFERROR(IF(OR($V3642&lt;&gt;"Ja",VLOOKUP($C3642,Listen!$A$2:$F$45,5,0)="Nein",D3642&lt;IF(C3642="LNG Anbindungsanlagen gemäß separater Festlegung",2022,2023)),$AC3642,$AA3642),0)</f>
        <v>0</v>
      </c>
      <c r="AI3642" s="49">
        <f>IFERROR(IF(OR($W3642&lt;&gt;"Ja",VLOOKUP($C3642,Listen!$A$2:$F$45,6,0)="Nein"),$AC3642,$AB3642),0)</f>
        <v>0</v>
      </c>
      <c r="AJ3642" s="49">
        <f>IFERROR(IF(OR($W3642&lt;&gt;"Ja",VLOOKUP($C3642,Listen!$A$2:$F$45,6,0)="Nein"),$AC3642,$AB3642),0)</f>
        <v>0</v>
      </c>
      <c r="AK3642" s="49">
        <f>IFERROR(IF(OR($W3642&lt;&gt;"Ja",VLOOKUP($C3642,Listen!$A$2:$F$45,6,0)="Nein"),$AC3642,$AB3642),0)</f>
        <v>0</v>
      </c>
      <c r="AL3642" s="51">
        <f t="shared" si="1182"/>
        <v>0</v>
      </c>
      <c r="AM3642" s="296">
        <f>IFERROR(IF(VLOOKUP($C3642,Listen!$A$2:$F$45,6,0)="Ja",MAX(BC3642:BD3642),D_SAV!$BC3642),0)</f>
        <v>0</v>
      </c>
      <c r="AN3642" s="51">
        <f t="shared" si="1183"/>
        <v>0</v>
      </c>
      <c r="AP3642" s="304">
        <f t="shared" si="1184"/>
        <v>0</v>
      </c>
      <c r="AQ3642" s="304">
        <f t="shared" si="1185"/>
        <v>0</v>
      </c>
      <c r="AR3642" s="304">
        <f t="shared" si="1186"/>
        <v>0</v>
      </c>
      <c r="AS3642" s="304">
        <f t="shared" si="1187"/>
        <v>0</v>
      </c>
      <c r="AT3642" s="304">
        <f t="shared" si="1188"/>
        <v>0</v>
      </c>
      <c r="AU3642" s="304">
        <f t="shared" si="1189"/>
        <v>0</v>
      </c>
      <c r="AV3642" s="304">
        <f t="shared" si="1190"/>
        <v>0</v>
      </c>
      <c r="AW3642" s="304">
        <f t="shared" si="1191"/>
        <v>0</v>
      </c>
      <c r="AX3642" s="304">
        <f t="shared" si="1192"/>
        <v>0</v>
      </c>
      <c r="AY3642" s="304">
        <f t="shared" si="1193"/>
        <v>0</v>
      </c>
      <c r="AZ3642" s="304">
        <f t="shared" si="1194"/>
        <v>0</v>
      </c>
      <c r="BA3642" s="304">
        <f t="shared" si="1195"/>
        <v>0</v>
      </c>
      <c r="BB3642" s="304">
        <f t="shared" si="1196"/>
        <v>0</v>
      </c>
      <c r="BC3642" s="304">
        <f t="shared" si="1197"/>
        <v>0</v>
      </c>
      <c r="BD3642" s="304">
        <f t="shared" si="1198"/>
        <v>0</v>
      </c>
      <c r="BE3642" s="304">
        <f>IFERROR(IF(VLOOKUP($C3642,Listen!$A$2:$F$45,6,0)="Ja",BB3642-MAX(BC3642:BD3642),BB3642-BC3642),0)</f>
        <v>0</v>
      </c>
    </row>
    <row r="3643" spans="1:57" x14ac:dyDescent="0.25">
      <c r="A3643" s="320" t="str">
        <f>IF(AND(D3643&lt;&gt;0,C3643&lt;&gt;0,E3643&lt;&gt;0),IF(B3643&lt;&gt;0,CONCATENATE(B3643,"-AGr",VLOOKUP(C3643,Listen!$A$2:$D$45,4,FALSE),"-",D3643,"-",E3643,),CONCATENATE("AGr",VLOOKUP(C3643,Listen!$A$2:$D$45,4,FALSE),"-",D3643,"-",E3643)),"keine vollständige ID")</f>
        <v>keine vollständige ID</v>
      </c>
      <c r="B3643" s="301"/>
      <c r="C3643" s="287"/>
      <c r="D3643" s="34"/>
      <c r="E3643" s="306"/>
      <c r="F3643" s="116"/>
      <c r="G3643" s="17"/>
      <c r="H3643" s="17"/>
      <c r="I3643" s="17"/>
      <c r="J3643" s="17"/>
      <c r="K3643" s="17"/>
      <c r="L3643" s="17"/>
      <c r="M3643" s="17"/>
      <c r="N3643" s="17"/>
      <c r="O3643" s="116"/>
      <c r="P3643" s="117">
        <f>IF(D3643&gt;A_Stammdaten!$B$12,0,SUM(G3643,H3643,J3643,L3643:M3643)-SUM(I3643,K3643,N3643:O3643))</f>
        <v>0</v>
      </c>
      <c r="Q3643" s="17"/>
      <c r="R3643" s="17"/>
      <c r="S3643" s="17"/>
      <c r="T3643" s="17"/>
      <c r="U3643" s="62">
        <f t="shared" si="1178"/>
        <v>0</v>
      </c>
      <c r="V3643" s="34"/>
      <c r="W3643" s="34"/>
      <c r="X3643" s="34"/>
      <c r="Y3643" s="34"/>
      <c r="Z3643" s="34"/>
      <c r="AA3643" s="63" t="str">
        <f t="shared" si="1179"/>
        <v>-</v>
      </c>
      <c r="AB3643" s="63" t="str">
        <f t="shared" si="1180"/>
        <v>-</v>
      </c>
      <c r="AC3643" s="63">
        <f>IF(ISBLANK($C3643),0,VLOOKUP($C3643,Listen!$A$2:$C$45,2,FALSE))</f>
        <v>0</v>
      </c>
      <c r="AD3643" s="63">
        <f>IF(ISBLANK($C3643),0,VLOOKUP($C3643,Listen!$A$2:$C$45,3,FALSE))</f>
        <v>0</v>
      </c>
      <c r="AE3643" s="49">
        <f t="shared" si="1181"/>
        <v>0</v>
      </c>
      <c r="AF3643" s="49">
        <f t="shared" si="1181"/>
        <v>0</v>
      </c>
      <c r="AG3643" s="49">
        <f>IFERROR(IF(OR($V3643&lt;&gt;"Ja",VLOOKUP($C3643,Listen!$A$2:$F$45,5,0)="Nein",D3643&lt;IF(C3643="LNG Anbindungsanlagen gemäß separater Festlegung",2022,2023)),$AC3643,$AA3643),0)</f>
        <v>0</v>
      </c>
      <c r="AH3643" s="49">
        <f>IFERROR(IF(OR($V3643&lt;&gt;"Ja",VLOOKUP($C3643,Listen!$A$2:$F$45,5,0)="Nein",D3643&lt;IF(C3643="LNG Anbindungsanlagen gemäß separater Festlegung",2022,2023)),$AC3643,$AA3643),0)</f>
        <v>0</v>
      </c>
      <c r="AI3643" s="49">
        <f>IFERROR(IF(OR($W3643&lt;&gt;"Ja",VLOOKUP($C3643,Listen!$A$2:$F$45,6,0)="Nein"),$AC3643,$AB3643),0)</f>
        <v>0</v>
      </c>
      <c r="AJ3643" s="49">
        <f>IFERROR(IF(OR($W3643&lt;&gt;"Ja",VLOOKUP($C3643,Listen!$A$2:$F$45,6,0)="Nein"),$AC3643,$AB3643),0)</f>
        <v>0</v>
      </c>
      <c r="AK3643" s="49">
        <f>IFERROR(IF(OR($W3643&lt;&gt;"Ja",VLOOKUP($C3643,Listen!$A$2:$F$45,6,0)="Nein"),$AC3643,$AB3643),0)</f>
        <v>0</v>
      </c>
      <c r="AL3643" s="51">
        <f t="shared" si="1182"/>
        <v>0</v>
      </c>
      <c r="AM3643" s="296">
        <f>IFERROR(IF(VLOOKUP($C3643,Listen!$A$2:$F$45,6,0)="Ja",MAX(BC3643:BD3643),D_SAV!$BC3643),0)</f>
        <v>0</v>
      </c>
      <c r="AN3643" s="51">
        <f t="shared" si="1183"/>
        <v>0</v>
      </c>
      <c r="AP3643" s="304">
        <f t="shared" si="1184"/>
        <v>0</v>
      </c>
      <c r="AQ3643" s="304">
        <f t="shared" si="1185"/>
        <v>0</v>
      </c>
      <c r="AR3643" s="304">
        <f t="shared" si="1186"/>
        <v>0</v>
      </c>
      <c r="AS3643" s="304">
        <f t="shared" si="1187"/>
        <v>0</v>
      </c>
      <c r="AT3643" s="304">
        <f t="shared" si="1188"/>
        <v>0</v>
      </c>
      <c r="AU3643" s="304">
        <f t="shared" si="1189"/>
        <v>0</v>
      </c>
      <c r="AV3643" s="304">
        <f t="shared" si="1190"/>
        <v>0</v>
      </c>
      <c r="AW3643" s="304">
        <f t="shared" si="1191"/>
        <v>0</v>
      </c>
      <c r="AX3643" s="304">
        <f t="shared" si="1192"/>
        <v>0</v>
      </c>
      <c r="AY3643" s="304">
        <f t="shared" si="1193"/>
        <v>0</v>
      </c>
      <c r="AZ3643" s="304">
        <f t="shared" si="1194"/>
        <v>0</v>
      </c>
      <c r="BA3643" s="304">
        <f t="shared" si="1195"/>
        <v>0</v>
      </c>
      <c r="BB3643" s="304">
        <f t="shared" si="1196"/>
        <v>0</v>
      </c>
      <c r="BC3643" s="304">
        <f t="shared" si="1197"/>
        <v>0</v>
      </c>
      <c r="BD3643" s="304">
        <f t="shared" si="1198"/>
        <v>0</v>
      </c>
      <c r="BE3643" s="304">
        <f>IFERROR(IF(VLOOKUP($C3643,Listen!$A$2:$F$45,6,0)="Ja",BB3643-MAX(BC3643:BD3643),BB3643-BC3643),0)</f>
        <v>0</v>
      </c>
    </row>
    <row r="3644" spans="1:57" x14ac:dyDescent="0.25">
      <c r="A3644" s="320" t="str">
        <f>IF(AND(D3644&lt;&gt;0,C3644&lt;&gt;0,E3644&lt;&gt;0),IF(B3644&lt;&gt;0,CONCATENATE(B3644,"-AGr",VLOOKUP(C3644,Listen!$A$2:$D$45,4,FALSE),"-",D3644,"-",E3644,),CONCATENATE("AGr",VLOOKUP(C3644,Listen!$A$2:$D$45,4,FALSE),"-",D3644,"-",E3644)),"keine vollständige ID")</f>
        <v>keine vollständige ID</v>
      </c>
      <c r="B3644" s="301"/>
      <c r="C3644" s="287"/>
      <c r="D3644" s="34"/>
      <c r="E3644" s="306"/>
      <c r="F3644" s="116"/>
      <c r="G3644" s="17"/>
      <c r="H3644" s="17"/>
      <c r="I3644" s="17"/>
      <c r="J3644" s="17"/>
      <c r="K3644" s="17"/>
      <c r="L3644" s="17"/>
      <c r="M3644" s="17"/>
      <c r="N3644" s="17"/>
      <c r="O3644" s="116"/>
      <c r="P3644" s="117">
        <f>IF(D3644&gt;A_Stammdaten!$B$12,0,SUM(G3644,H3644,J3644,L3644:M3644)-SUM(I3644,K3644,N3644:O3644))</f>
        <v>0</v>
      </c>
      <c r="Q3644" s="17"/>
      <c r="R3644" s="17"/>
      <c r="S3644" s="17"/>
      <c r="T3644" s="17"/>
      <c r="U3644" s="62">
        <f t="shared" si="1178"/>
        <v>0</v>
      </c>
      <c r="V3644" s="34"/>
      <c r="W3644" s="34"/>
      <c r="X3644" s="34"/>
      <c r="Y3644" s="34"/>
      <c r="Z3644" s="34"/>
      <c r="AA3644" s="63" t="str">
        <f t="shared" si="1179"/>
        <v>-</v>
      </c>
      <c r="AB3644" s="63" t="str">
        <f t="shared" si="1180"/>
        <v>-</v>
      </c>
      <c r="AC3644" s="63">
        <f>IF(ISBLANK($C3644),0,VLOOKUP($C3644,Listen!$A$2:$C$45,2,FALSE))</f>
        <v>0</v>
      </c>
      <c r="AD3644" s="63">
        <f>IF(ISBLANK($C3644),0,VLOOKUP($C3644,Listen!$A$2:$C$45,3,FALSE))</f>
        <v>0</v>
      </c>
      <c r="AE3644" s="49">
        <f t="shared" si="1181"/>
        <v>0</v>
      </c>
      <c r="AF3644" s="49">
        <f t="shared" si="1181"/>
        <v>0</v>
      </c>
      <c r="AG3644" s="49">
        <f>IFERROR(IF(OR($V3644&lt;&gt;"Ja",VLOOKUP($C3644,Listen!$A$2:$F$45,5,0)="Nein",D3644&lt;IF(C3644="LNG Anbindungsanlagen gemäß separater Festlegung",2022,2023)),$AC3644,$AA3644),0)</f>
        <v>0</v>
      </c>
      <c r="AH3644" s="49">
        <f>IFERROR(IF(OR($V3644&lt;&gt;"Ja",VLOOKUP($C3644,Listen!$A$2:$F$45,5,0)="Nein",D3644&lt;IF(C3644="LNG Anbindungsanlagen gemäß separater Festlegung",2022,2023)),$AC3644,$AA3644),0)</f>
        <v>0</v>
      </c>
      <c r="AI3644" s="49">
        <f>IFERROR(IF(OR($W3644&lt;&gt;"Ja",VLOOKUP($C3644,Listen!$A$2:$F$45,6,0)="Nein"),$AC3644,$AB3644),0)</f>
        <v>0</v>
      </c>
      <c r="AJ3644" s="49">
        <f>IFERROR(IF(OR($W3644&lt;&gt;"Ja",VLOOKUP($C3644,Listen!$A$2:$F$45,6,0)="Nein"),$AC3644,$AB3644),0)</f>
        <v>0</v>
      </c>
      <c r="AK3644" s="49">
        <f>IFERROR(IF(OR($W3644&lt;&gt;"Ja",VLOOKUP($C3644,Listen!$A$2:$F$45,6,0)="Nein"),$AC3644,$AB3644),0)</f>
        <v>0</v>
      </c>
      <c r="AL3644" s="51">
        <f t="shared" si="1182"/>
        <v>0</v>
      </c>
      <c r="AM3644" s="296">
        <f>IFERROR(IF(VLOOKUP($C3644,Listen!$A$2:$F$45,6,0)="Ja",MAX(BC3644:BD3644),D_SAV!$BC3644),0)</f>
        <v>0</v>
      </c>
      <c r="AN3644" s="51">
        <f t="shared" si="1183"/>
        <v>0</v>
      </c>
      <c r="AP3644" s="304">
        <f t="shared" si="1184"/>
        <v>0</v>
      </c>
      <c r="AQ3644" s="304">
        <f t="shared" si="1185"/>
        <v>0</v>
      </c>
      <c r="AR3644" s="304">
        <f t="shared" si="1186"/>
        <v>0</v>
      </c>
      <c r="AS3644" s="304">
        <f t="shared" si="1187"/>
        <v>0</v>
      </c>
      <c r="AT3644" s="304">
        <f t="shared" si="1188"/>
        <v>0</v>
      </c>
      <c r="AU3644" s="304">
        <f t="shared" si="1189"/>
        <v>0</v>
      </c>
      <c r="AV3644" s="304">
        <f t="shared" si="1190"/>
        <v>0</v>
      </c>
      <c r="AW3644" s="304">
        <f t="shared" si="1191"/>
        <v>0</v>
      </c>
      <c r="AX3644" s="304">
        <f t="shared" si="1192"/>
        <v>0</v>
      </c>
      <c r="AY3644" s="304">
        <f t="shared" si="1193"/>
        <v>0</v>
      </c>
      <c r="AZ3644" s="304">
        <f t="shared" si="1194"/>
        <v>0</v>
      </c>
      <c r="BA3644" s="304">
        <f t="shared" si="1195"/>
        <v>0</v>
      </c>
      <c r="BB3644" s="304">
        <f t="shared" si="1196"/>
        <v>0</v>
      </c>
      <c r="BC3644" s="304">
        <f t="shared" si="1197"/>
        <v>0</v>
      </c>
      <c r="BD3644" s="304">
        <f t="shared" si="1198"/>
        <v>0</v>
      </c>
      <c r="BE3644" s="304">
        <f>IFERROR(IF(VLOOKUP($C3644,Listen!$A$2:$F$45,6,0)="Ja",BB3644-MAX(BC3644:BD3644),BB3644-BC3644),0)</f>
        <v>0</v>
      </c>
    </row>
    <row r="3645" spans="1:57" x14ac:dyDescent="0.25">
      <c r="A3645" s="320" t="str">
        <f>IF(AND(D3645&lt;&gt;0,C3645&lt;&gt;0,E3645&lt;&gt;0),IF(B3645&lt;&gt;0,CONCATENATE(B3645,"-AGr",VLOOKUP(C3645,Listen!$A$2:$D$45,4,FALSE),"-",D3645,"-",E3645,),CONCATENATE("AGr",VLOOKUP(C3645,Listen!$A$2:$D$45,4,FALSE),"-",D3645,"-",E3645)),"keine vollständige ID")</f>
        <v>keine vollständige ID</v>
      </c>
      <c r="B3645" s="301"/>
      <c r="C3645" s="287"/>
      <c r="D3645" s="34"/>
      <c r="E3645" s="306"/>
      <c r="F3645" s="116"/>
      <c r="G3645" s="17"/>
      <c r="H3645" s="17"/>
      <c r="I3645" s="17"/>
      <c r="J3645" s="17"/>
      <c r="K3645" s="17"/>
      <c r="L3645" s="17"/>
      <c r="M3645" s="17"/>
      <c r="N3645" s="17"/>
      <c r="O3645" s="116"/>
      <c r="P3645" s="117">
        <f>IF(D3645&gt;A_Stammdaten!$B$12,0,SUM(G3645,H3645,J3645,L3645:M3645)-SUM(I3645,K3645,N3645:O3645))</f>
        <v>0</v>
      </c>
      <c r="Q3645" s="17"/>
      <c r="R3645" s="17"/>
      <c r="S3645" s="17"/>
      <c r="T3645" s="17"/>
      <c r="U3645" s="62">
        <f t="shared" si="1178"/>
        <v>0</v>
      </c>
      <c r="V3645" s="34"/>
      <c r="W3645" s="34"/>
      <c r="X3645" s="34"/>
      <c r="Y3645" s="34"/>
      <c r="Z3645" s="34"/>
      <c r="AA3645" s="63" t="str">
        <f t="shared" si="1179"/>
        <v>-</v>
      </c>
      <c r="AB3645" s="63" t="str">
        <f t="shared" si="1180"/>
        <v>-</v>
      </c>
      <c r="AC3645" s="63">
        <f>IF(ISBLANK($C3645),0,VLOOKUP($C3645,Listen!$A$2:$C$45,2,FALSE))</f>
        <v>0</v>
      </c>
      <c r="AD3645" s="63">
        <f>IF(ISBLANK($C3645),0,VLOOKUP($C3645,Listen!$A$2:$C$45,3,FALSE))</f>
        <v>0</v>
      </c>
      <c r="AE3645" s="49">
        <f t="shared" si="1181"/>
        <v>0</v>
      </c>
      <c r="AF3645" s="49">
        <f t="shared" si="1181"/>
        <v>0</v>
      </c>
      <c r="AG3645" s="49">
        <f>IFERROR(IF(OR($V3645&lt;&gt;"Ja",VLOOKUP($C3645,Listen!$A$2:$F$45,5,0)="Nein",D3645&lt;IF(C3645="LNG Anbindungsanlagen gemäß separater Festlegung",2022,2023)),$AC3645,$AA3645),0)</f>
        <v>0</v>
      </c>
      <c r="AH3645" s="49">
        <f>IFERROR(IF(OR($V3645&lt;&gt;"Ja",VLOOKUP($C3645,Listen!$A$2:$F$45,5,0)="Nein",D3645&lt;IF(C3645="LNG Anbindungsanlagen gemäß separater Festlegung",2022,2023)),$AC3645,$AA3645),0)</f>
        <v>0</v>
      </c>
      <c r="AI3645" s="49">
        <f>IFERROR(IF(OR($W3645&lt;&gt;"Ja",VLOOKUP($C3645,Listen!$A$2:$F$45,6,0)="Nein"),$AC3645,$AB3645),0)</f>
        <v>0</v>
      </c>
      <c r="AJ3645" s="49">
        <f>IFERROR(IF(OR($W3645&lt;&gt;"Ja",VLOOKUP($C3645,Listen!$A$2:$F$45,6,0)="Nein"),$AC3645,$AB3645),0)</f>
        <v>0</v>
      </c>
      <c r="AK3645" s="49">
        <f>IFERROR(IF(OR($W3645&lt;&gt;"Ja",VLOOKUP($C3645,Listen!$A$2:$F$45,6,0)="Nein"),$AC3645,$AB3645),0)</f>
        <v>0</v>
      </c>
      <c r="AL3645" s="51">
        <f t="shared" si="1182"/>
        <v>0</v>
      </c>
      <c r="AM3645" s="296">
        <f>IFERROR(IF(VLOOKUP($C3645,Listen!$A$2:$F$45,6,0)="Ja",MAX(BC3645:BD3645),D_SAV!$BC3645),0)</f>
        <v>0</v>
      </c>
      <c r="AN3645" s="51">
        <f t="shared" si="1183"/>
        <v>0</v>
      </c>
      <c r="AP3645" s="304">
        <f t="shared" si="1184"/>
        <v>0</v>
      </c>
      <c r="AQ3645" s="304">
        <f t="shared" si="1185"/>
        <v>0</v>
      </c>
      <c r="AR3645" s="304">
        <f t="shared" si="1186"/>
        <v>0</v>
      </c>
      <c r="AS3645" s="304">
        <f t="shared" si="1187"/>
        <v>0</v>
      </c>
      <c r="AT3645" s="304">
        <f t="shared" si="1188"/>
        <v>0</v>
      </c>
      <c r="AU3645" s="304">
        <f t="shared" si="1189"/>
        <v>0</v>
      </c>
      <c r="AV3645" s="304">
        <f t="shared" si="1190"/>
        <v>0</v>
      </c>
      <c r="AW3645" s="304">
        <f t="shared" si="1191"/>
        <v>0</v>
      </c>
      <c r="AX3645" s="304">
        <f t="shared" si="1192"/>
        <v>0</v>
      </c>
      <c r="AY3645" s="304">
        <f t="shared" si="1193"/>
        <v>0</v>
      </c>
      <c r="AZ3645" s="304">
        <f t="shared" si="1194"/>
        <v>0</v>
      </c>
      <c r="BA3645" s="304">
        <f t="shared" si="1195"/>
        <v>0</v>
      </c>
      <c r="BB3645" s="304">
        <f t="shared" si="1196"/>
        <v>0</v>
      </c>
      <c r="BC3645" s="304">
        <f t="shared" si="1197"/>
        <v>0</v>
      </c>
      <c r="BD3645" s="304">
        <f t="shared" si="1198"/>
        <v>0</v>
      </c>
      <c r="BE3645" s="304">
        <f>IFERROR(IF(VLOOKUP($C3645,Listen!$A$2:$F$45,6,0)="Ja",BB3645-MAX(BC3645:BD3645),BB3645-BC3645),0)</f>
        <v>0</v>
      </c>
    </row>
    <row r="3646" spans="1:57" x14ac:dyDescent="0.25">
      <c r="A3646" s="320" t="str">
        <f>IF(AND(D3646&lt;&gt;0,C3646&lt;&gt;0,E3646&lt;&gt;0),IF(B3646&lt;&gt;0,CONCATENATE(B3646,"-AGr",VLOOKUP(C3646,Listen!$A$2:$D$45,4,FALSE),"-",D3646,"-",E3646,),CONCATENATE("AGr",VLOOKUP(C3646,Listen!$A$2:$D$45,4,FALSE),"-",D3646,"-",E3646)),"keine vollständige ID")</f>
        <v>keine vollständige ID</v>
      </c>
      <c r="B3646" s="301"/>
      <c r="C3646" s="287"/>
      <c r="D3646" s="34"/>
      <c r="E3646" s="306"/>
      <c r="F3646" s="116"/>
      <c r="G3646" s="17"/>
      <c r="H3646" s="17"/>
      <c r="I3646" s="17"/>
      <c r="J3646" s="17"/>
      <c r="K3646" s="17"/>
      <c r="L3646" s="17"/>
      <c r="M3646" s="17"/>
      <c r="N3646" s="17"/>
      <c r="O3646" s="116"/>
      <c r="P3646" s="117">
        <f>IF(D3646&gt;A_Stammdaten!$B$12,0,SUM(G3646,H3646,J3646,L3646:M3646)-SUM(I3646,K3646,N3646:O3646))</f>
        <v>0</v>
      </c>
      <c r="Q3646" s="17"/>
      <c r="R3646" s="17"/>
      <c r="S3646" s="17"/>
      <c r="T3646" s="17"/>
      <c r="U3646" s="62">
        <f t="shared" si="1178"/>
        <v>0</v>
      </c>
      <c r="V3646" s="34"/>
      <c r="W3646" s="34"/>
      <c r="X3646" s="34"/>
      <c r="Y3646" s="34"/>
      <c r="Z3646" s="34"/>
      <c r="AA3646" s="63" t="str">
        <f t="shared" si="1179"/>
        <v>-</v>
      </c>
      <c r="AB3646" s="63" t="str">
        <f t="shared" si="1180"/>
        <v>-</v>
      </c>
      <c r="AC3646" s="63">
        <f>IF(ISBLANK($C3646),0,VLOOKUP($C3646,Listen!$A$2:$C$45,2,FALSE))</f>
        <v>0</v>
      </c>
      <c r="AD3646" s="63">
        <f>IF(ISBLANK($C3646),0,VLOOKUP($C3646,Listen!$A$2:$C$45,3,FALSE))</f>
        <v>0</v>
      </c>
      <c r="AE3646" s="49">
        <f t="shared" si="1181"/>
        <v>0</v>
      </c>
      <c r="AF3646" s="49">
        <f t="shared" si="1181"/>
        <v>0</v>
      </c>
      <c r="AG3646" s="49">
        <f>IFERROR(IF(OR($V3646&lt;&gt;"Ja",VLOOKUP($C3646,Listen!$A$2:$F$45,5,0)="Nein",D3646&lt;IF(C3646="LNG Anbindungsanlagen gemäß separater Festlegung",2022,2023)),$AC3646,$AA3646),0)</f>
        <v>0</v>
      </c>
      <c r="AH3646" s="49">
        <f>IFERROR(IF(OR($V3646&lt;&gt;"Ja",VLOOKUP($C3646,Listen!$A$2:$F$45,5,0)="Nein",D3646&lt;IF(C3646="LNG Anbindungsanlagen gemäß separater Festlegung",2022,2023)),$AC3646,$AA3646),0)</f>
        <v>0</v>
      </c>
      <c r="AI3646" s="49">
        <f>IFERROR(IF(OR($W3646&lt;&gt;"Ja",VLOOKUP($C3646,Listen!$A$2:$F$45,6,0)="Nein"),$AC3646,$AB3646),0)</f>
        <v>0</v>
      </c>
      <c r="AJ3646" s="49">
        <f>IFERROR(IF(OR($W3646&lt;&gt;"Ja",VLOOKUP($C3646,Listen!$A$2:$F$45,6,0)="Nein"),$AC3646,$AB3646),0)</f>
        <v>0</v>
      </c>
      <c r="AK3646" s="49">
        <f>IFERROR(IF(OR($W3646&lt;&gt;"Ja",VLOOKUP($C3646,Listen!$A$2:$F$45,6,0)="Nein"),$AC3646,$AB3646),0)</f>
        <v>0</v>
      </c>
      <c r="AL3646" s="51">
        <f t="shared" si="1182"/>
        <v>0</v>
      </c>
      <c r="AM3646" s="296">
        <f>IFERROR(IF(VLOOKUP($C3646,Listen!$A$2:$F$45,6,0)="Ja",MAX(BC3646:BD3646),D_SAV!$BC3646),0)</f>
        <v>0</v>
      </c>
      <c r="AN3646" s="51">
        <f t="shared" si="1183"/>
        <v>0</v>
      </c>
      <c r="AP3646" s="304">
        <f t="shared" si="1184"/>
        <v>0</v>
      </c>
      <c r="AQ3646" s="304">
        <f t="shared" si="1185"/>
        <v>0</v>
      </c>
      <c r="AR3646" s="304">
        <f t="shared" si="1186"/>
        <v>0</v>
      </c>
      <c r="AS3646" s="304">
        <f t="shared" si="1187"/>
        <v>0</v>
      </c>
      <c r="AT3646" s="304">
        <f t="shared" si="1188"/>
        <v>0</v>
      </c>
      <c r="AU3646" s="304">
        <f t="shared" si="1189"/>
        <v>0</v>
      </c>
      <c r="AV3646" s="304">
        <f t="shared" si="1190"/>
        <v>0</v>
      </c>
      <c r="AW3646" s="304">
        <f t="shared" si="1191"/>
        <v>0</v>
      </c>
      <c r="AX3646" s="304">
        <f t="shared" si="1192"/>
        <v>0</v>
      </c>
      <c r="AY3646" s="304">
        <f t="shared" si="1193"/>
        <v>0</v>
      </c>
      <c r="AZ3646" s="304">
        <f t="shared" si="1194"/>
        <v>0</v>
      </c>
      <c r="BA3646" s="304">
        <f t="shared" si="1195"/>
        <v>0</v>
      </c>
      <c r="BB3646" s="304">
        <f t="shared" si="1196"/>
        <v>0</v>
      </c>
      <c r="BC3646" s="304">
        <f t="shared" si="1197"/>
        <v>0</v>
      </c>
      <c r="BD3646" s="304">
        <f t="shared" si="1198"/>
        <v>0</v>
      </c>
      <c r="BE3646" s="304">
        <f>IFERROR(IF(VLOOKUP($C3646,Listen!$A$2:$F$45,6,0)="Ja",BB3646-MAX(BC3646:BD3646),BB3646-BC3646),0)</f>
        <v>0</v>
      </c>
    </row>
    <row r="3647" spans="1:57" x14ac:dyDescent="0.25">
      <c r="A3647" s="320" t="str">
        <f>IF(AND(D3647&lt;&gt;0,C3647&lt;&gt;0,E3647&lt;&gt;0),IF(B3647&lt;&gt;0,CONCATENATE(B3647,"-AGr",VLOOKUP(C3647,Listen!$A$2:$D$45,4,FALSE),"-",D3647,"-",E3647,),CONCATENATE("AGr",VLOOKUP(C3647,Listen!$A$2:$D$45,4,FALSE),"-",D3647,"-",E3647)),"keine vollständige ID")</f>
        <v>keine vollständige ID</v>
      </c>
      <c r="B3647" s="301"/>
      <c r="C3647" s="287"/>
      <c r="D3647" s="34"/>
      <c r="E3647" s="306"/>
      <c r="F3647" s="116"/>
      <c r="G3647" s="17"/>
      <c r="H3647" s="17"/>
      <c r="I3647" s="17"/>
      <c r="J3647" s="17"/>
      <c r="K3647" s="17"/>
      <c r="L3647" s="17"/>
      <c r="M3647" s="17"/>
      <c r="N3647" s="17"/>
      <c r="O3647" s="116"/>
      <c r="P3647" s="117">
        <f>IF(D3647&gt;A_Stammdaten!$B$12,0,SUM(G3647,H3647,J3647,L3647:M3647)-SUM(I3647,K3647,N3647:O3647))</f>
        <v>0</v>
      </c>
      <c r="Q3647" s="17"/>
      <c r="R3647" s="17"/>
      <c r="S3647" s="17"/>
      <c r="T3647" s="17"/>
      <c r="U3647" s="62">
        <f t="shared" si="1178"/>
        <v>0</v>
      </c>
      <c r="V3647" s="34"/>
      <c r="W3647" s="34"/>
      <c r="X3647" s="34"/>
      <c r="Y3647" s="34"/>
      <c r="Z3647" s="34"/>
      <c r="AA3647" s="63" t="str">
        <f t="shared" si="1179"/>
        <v>-</v>
      </c>
      <c r="AB3647" s="63" t="str">
        <f t="shared" si="1180"/>
        <v>-</v>
      </c>
      <c r="AC3647" s="63">
        <f>IF(ISBLANK($C3647),0,VLOOKUP($C3647,Listen!$A$2:$C$45,2,FALSE))</f>
        <v>0</v>
      </c>
      <c r="AD3647" s="63">
        <f>IF(ISBLANK($C3647),0,VLOOKUP($C3647,Listen!$A$2:$C$45,3,FALSE))</f>
        <v>0</v>
      </c>
      <c r="AE3647" s="49">
        <f t="shared" si="1181"/>
        <v>0</v>
      </c>
      <c r="AF3647" s="49">
        <f t="shared" si="1181"/>
        <v>0</v>
      </c>
      <c r="AG3647" s="49">
        <f>IFERROR(IF(OR($V3647&lt;&gt;"Ja",VLOOKUP($C3647,Listen!$A$2:$F$45,5,0)="Nein",D3647&lt;IF(C3647="LNG Anbindungsanlagen gemäß separater Festlegung",2022,2023)),$AC3647,$AA3647),0)</f>
        <v>0</v>
      </c>
      <c r="AH3647" s="49">
        <f>IFERROR(IF(OR($V3647&lt;&gt;"Ja",VLOOKUP($C3647,Listen!$A$2:$F$45,5,0)="Nein",D3647&lt;IF(C3647="LNG Anbindungsanlagen gemäß separater Festlegung",2022,2023)),$AC3647,$AA3647),0)</f>
        <v>0</v>
      </c>
      <c r="AI3647" s="49">
        <f>IFERROR(IF(OR($W3647&lt;&gt;"Ja",VLOOKUP($C3647,Listen!$A$2:$F$45,6,0)="Nein"),$AC3647,$AB3647),0)</f>
        <v>0</v>
      </c>
      <c r="AJ3647" s="49">
        <f>IFERROR(IF(OR($W3647&lt;&gt;"Ja",VLOOKUP($C3647,Listen!$A$2:$F$45,6,0)="Nein"),$AC3647,$AB3647),0)</f>
        <v>0</v>
      </c>
      <c r="AK3647" s="49">
        <f>IFERROR(IF(OR($W3647&lt;&gt;"Ja",VLOOKUP($C3647,Listen!$A$2:$F$45,6,0)="Nein"),$AC3647,$AB3647),0)</f>
        <v>0</v>
      </c>
      <c r="AL3647" s="51">
        <f t="shared" si="1182"/>
        <v>0</v>
      </c>
      <c r="AM3647" s="296">
        <f>IFERROR(IF(VLOOKUP($C3647,Listen!$A$2:$F$45,6,0)="Ja",MAX(BC3647:BD3647),D_SAV!$BC3647),0)</f>
        <v>0</v>
      </c>
      <c r="AN3647" s="51">
        <f t="shared" si="1183"/>
        <v>0</v>
      </c>
      <c r="AP3647" s="304">
        <f t="shared" si="1184"/>
        <v>0</v>
      </c>
      <c r="AQ3647" s="304">
        <f t="shared" si="1185"/>
        <v>0</v>
      </c>
      <c r="AR3647" s="304">
        <f t="shared" si="1186"/>
        <v>0</v>
      </c>
      <c r="AS3647" s="304">
        <f t="shared" si="1187"/>
        <v>0</v>
      </c>
      <c r="AT3647" s="304">
        <f t="shared" si="1188"/>
        <v>0</v>
      </c>
      <c r="AU3647" s="304">
        <f t="shared" si="1189"/>
        <v>0</v>
      </c>
      <c r="AV3647" s="304">
        <f t="shared" si="1190"/>
        <v>0</v>
      </c>
      <c r="AW3647" s="304">
        <f t="shared" si="1191"/>
        <v>0</v>
      </c>
      <c r="AX3647" s="304">
        <f t="shared" si="1192"/>
        <v>0</v>
      </c>
      <c r="AY3647" s="304">
        <f t="shared" si="1193"/>
        <v>0</v>
      </c>
      <c r="AZ3647" s="304">
        <f t="shared" si="1194"/>
        <v>0</v>
      </c>
      <c r="BA3647" s="304">
        <f t="shared" si="1195"/>
        <v>0</v>
      </c>
      <c r="BB3647" s="304">
        <f t="shared" si="1196"/>
        <v>0</v>
      </c>
      <c r="BC3647" s="304">
        <f t="shared" si="1197"/>
        <v>0</v>
      </c>
      <c r="BD3647" s="304">
        <f t="shared" si="1198"/>
        <v>0</v>
      </c>
      <c r="BE3647" s="304">
        <f>IFERROR(IF(VLOOKUP($C3647,Listen!$A$2:$F$45,6,0)="Ja",BB3647-MAX(BC3647:BD3647),BB3647-BC3647),0)</f>
        <v>0</v>
      </c>
    </row>
    <row r="3648" spans="1:57" x14ac:dyDescent="0.25">
      <c r="A3648" s="320" t="str">
        <f>IF(AND(D3648&lt;&gt;0,C3648&lt;&gt;0,E3648&lt;&gt;0),IF(B3648&lt;&gt;0,CONCATENATE(B3648,"-AGr",VLOOKUP(C3648,Listen!$A$2:$D$45,4,FALSE),"-",D3648,"-",E3648,),CONCATENATE("AGr",VLOOKUP(C3648,Listen!$A$2:$D$45,4,FALSE),"-",D3648,"-",E3648)),"keine vollständige ID")</f>
        <v>keine vollständige ID</v>
      </c>
      <c r="B3648" s="301"/>
      <c r="C3648" s="287"/>
      <c r="D3648" s="34"/>
      <c r="E3648" s="306"/>
      <c r="F3648" s="116"/>
      <c r="G3648" s="17"/>
      <c r="H3648" s="17"/>
      <c r="I3648" s="17"/>
      <c r="J3648" s="17"/>
      <c r="K3648" s="17"/>
      <c r="L3648" s="17"/>
      <c r="M3648" s="17"/>
      <c r="N3648" s="17"/>
      <c r="O3648" s="116"/>
      <c r="P3648" s="117">
        <f>IF(D3648&gt;A_Stammdaten!$B$12,0,SUM(G3648,H3648,J3648,L3648:M3648)-SUM(I3648,K3648,N3648:O3648))</f>
        <v>0</v>
      </c>
      <c r="Q3648" s="17"/>
      <c r="R3648" s="17"/>
      <c r="S3648" s="17"/>
      <c r="T3648" s="17"/>
      <c r="U3648" s="62">
        <f t="shared" si="1178"/>
        <v>0</v>
      </c>
      <c r="V3648" s="34"/>
      <c r="W3648" s="34"/>
      <c r="X3648" s="34"/>
      <c r="Y3648" s="34"/>
      <c r="Z3648" s="34"/>
      <c r="AA3648" s="63" t="str">
        <f t="shared" si="1179"/>
        <v>-</v>
      </c>
      <c r="AB3648" s="63" t="str">
        <f t="shared" si="1180"/>
        <v>-</v>
      </c>
      <c r="AC3648" s="63">
        <f>IF(ISBLANK($C3648),0,VLOOKUP($C3648,Listen!$A$2:$C$45,2,FALSE))</f>
        <v>0</v>
      </c>
      <c r="AD3648" s="63">
        <f>IF(ISBLANK($C3648),0,VLOOKUP($C3648,Listen!$A$2:$C$45,3,FALSE))</f>
        <v>0</v>
      </c>
      <c r="AE3648" s="49">
        <f t="shared" si="1181"/>
        <v>0</v>
      </c>
      <c r="AF3648" s="49">
        <f t="shared" si="1181"/>
        <v>0</v>
      </c>
      <c r="AG3648" s="49">
        <f>IFERROR(IF(OR($V3648&lt;&gt;"Ja",VLOOKUP($C3648,Listen!$A$2:$F$45,5,0)="Nein",D3648&lt;IF(C3648="LNG Anbindungsanlagen gemäß separater Festlegung",2022,2023)),$AC3648,$AA3648),0)</f>
        <v>0</v>
      </c>
      <c r="AH3648" s="49">
        <f>IFERROR(IF(OR($V3648&lt;&gt;"Ja",VLOOKUP($C3648,Listen!$A$2:$F$45,5,0)="Nein",D3648&lt;IF(C3648="LNG Anbindungsanlagen gemäß separater Festlegung",2022,2023)),$AC3648,$AA3648),0)</f>
        <v>0</v>
      </c>
      <c r="AI3648" s="49">
        <f>IFERROR(IF(OR($W3648&lt;&gt;"Ja",VLOOKUP($C3648,Listen!$A$2:$F$45,6,0)="Nein"),$AC3648,$AB3648),0)</f>
        <v>0</v>
      </c>
      <c r="AJ3648" s="49">
        <f>IFERROR(IF(OR($W3648&lt;&gt;"Ja",VLOOKUP($C3648,Listen!$A$2:$F$45,6,0)="Nein"),$AC3648,$AB3648),0)</f>
        <v>0</v>
      </c>
      <c r="AK3648" s="49">
        <f>IFERROR(IF(OR($W3648&lt;&gt;"Ja",VLOOKUP($C3648,Listen!$A$2:$F$45,6,0)="Nein"),$AC3648,$AB3648),0)</f>
        <v>0</v>
      </c>
      <c r="AL3648" s="51">
        <f t="shared" si="1182"/>
        <v>0</v>
      </c>
      <c r="AM3648" s="296">
        <f>IFERROR(IF(VLOOKUP($C3648,Listen!$A$2:$F$45,6,0)="Ja",MAX(BC3648:BD3648),D_SAV!$BC3648),0)</f>
        <v>0</v>
      </c>
      <c r="AN3648" s="51">
        <f t="shared" si="1183"/>
        <v>0</v>
      </c>
      <c r="AP3648" s="304">
        <f t="shared" si="1184"/>
        <v>0</v>
      </c>
      <c r="AQ3648" s="304">
        <f t="shared" si="1185"/>
        <v>0</v>
      </c>
      <c r="AR3648" s="304">
        <f t="shared" si="1186"/>
        <v>0</v>
      </c>
      <c r="AS3648" s="304">
        <f t="shared" si="1187"/>
        <v>0</v>
      </c>
      <c r="AT3648" s="304">
        <f t="shared" si="1188"/>
        <v>0</v>
      </c>
      <c r="AU3648" s="304">
        <f t="shared" si="1189"/>
        <v>0</v>
      </c>
      <c r="AV3648" s="304">
        <f t="shared" si="1190"/>
        <v>0</v>
      </c>
      <c r="AW3648" s="304">
        <f t="shared" si="1191"/>
        <v>0</v>
      </c>
      <c r="AX3648" s="304">
        <f t="shared" si="1192"/>
        <v>0</v>
      </c>
      <c r="AY3648" s="304">
        <f t="shared" si="1193"/>
        <v>0</v>
      </c>
      <c r="AZ3648" s="304">
        <f t="shared" si="1194"/>
        <v>0</v>
      </c>
      <c r="BA3648" s="304">
        <f t="shared" si="1195"/>
        <v>0</v>
      </c>
      <c r="BB3648" s="304">
        <f t="shared" si="1196"/>
        <v>0</v>
      </c>
      <c r="BC3648" s="304">
        <f t="shared" si="1197"/>
        <v>0</v>
      </c>
      <c r="BD3648" s="304">
        <f t="shared" si="1198"/>
        <v>0</v>
      </c>
      <c r="BE3648" s="304">
        <f>IFERROR(IF(VLOOKUP($C3648,Listen!$A$2:$F$45,6,0)="Ja",BB3648-MAX(BC3648:BD3648),BB3648-BC3648),0)</f>
        <v>0</v>
      </c>
    </row>
    <row r="3649" spans="1:57" x14ac:dyDescent="0.25">
      <c r="A3649" s="320" t="str">
        <f>IF(AND(D3649&lt;&gt;0,C3649&lt;&gt;0,E3649&lt;&gt;0),IF(B3649&lt;&gt;0,CONCATENATE(B3649,"-AGr",VLOOKUP(C3649,Listen!$A$2:$D$45,4,FALSE),"-",D3649,"-",E3649,),CONCATENATE("AGr",VLOOKUP(C3649,Listen!$A$2:$D$45,4,FALSE),"-",D3649,"-",E3649)),"keine vollständige ID")</f>
        <v>keine vollständige ID</v>
      </c>
      <c r="B3649" s="301"/>
      <c r="C3649" s="287"/>
      <c r="D3649" s="34"/>
      <c r="E3649" s="306"/>
      <c r="F3649" s="116"/>
      <c r="G3649" s="17"/>
      <c r="H3649" s="17"/>
      <c r="I3649" s="17"/>
      <c r="J3649" s="17"/>
      <c r="K3649" s="17"/>
      <c r="L3649" s="17"/>
      <c r="M3649" s="17"/>
      <c r="N3649" s="17"/>
      <c r="O3649" s="116"/>
      <c r="P3649" s="117">
        <f>IF(D3649&gt;A_Stammdaten!$B$12,0,SUM(G3649,H3649,J3649,L3649:M3649)-SUM(I3649,K3649,N3649:O3649))</f>
        <v>0</v>
      </c>
      <c r="Q3649" s="17"/>
      <c r="R3649" s="17"/>
      <c r="S3649" s="17"/>
      <c r="T3649" s="17"/>
      <c r="U3649" s="62">
        <f t="shared" si="1178"/>
        <v>0</v>
      </c>
      <c r="V3649" s="34"/>
      <c r="W3649" s="34"/>
      <c r="X3649" s="34"/>
      <c r="Y3649" s="34"/>
      <c r="Z3649" s="34"/>
      <c r="AA3649" s="63" t="str">
        <f t="shared" si="1179"/>
        <v>-</v>
      </c>
      <c r="AB3649" s="63" t="str">
        <f t="shared" si="1180"/>
        <v>-</v>
      </c>
      <c r="AC3649" s="63">
        <f>IF(ISBLANK($C3649),0,VLOOKUP($C3649,Listen!$A$2:$C$45,2,FALSE))</f>
        <v>0</v>
      </c>
      <c r="AD3649" s="63">
        <f>IF(ISBLANK($C3649),0,VLOOKUP($C3649,Listen!$A$2:$C$45,3,FALSE))</f>
        <v>0</v>
      </c>
      <c r="AE3649" s="49">
        <f t="shared" si="1181"/>
        <v>0</v>
      </c>
      <c r="AF3649" s="49">
        <f t="shared" si="1181"/>
        <v>0</v>
      </c>
      <c r="AG3649" s="49">
        <f>IFERROR(IF(OR($V3649&lt;&gt;"Ja",VLOOKUP($C3649,Listen!$A$2:$F$45,5,0)="Nein",D3649&lt;IF(C3649="LNG Anbindungsanlagen gemäß separater Festlegung",2022,2023)),$AC3649,$AA3649),0)</f>
        <v>0</v>
      </c>
      <c r="AH3649" s="49">
        <f>IFERROR(IF(OR($V3649&lt;&gt;"Ja",VLOOKUP($C3649,Listen!$A$2:$F$45,5,0)="Nein",D3649&lt;IF(C3649="LNG Anbindungsanlagen gemäß separater Festlegung",2022,2023)),$AC3649,$AA3649),0)</f>
        <v>0</v>
      </c>
      <c r="AI3649" s="49">
        <f>IFERROR(IF(OR($W3649&lt;&gt;"Ja",VLOOKUP($C3649,Listen!$A$2:$F$45,6,0)="Nein"),$AC3649,$AB3649),0)</f>
        <v>0</v>
      </c>
      <c r="AJ3649" s="49">
        <f>IFERROR(IF(OR($W3649&lt;&gt;"Ja",VLOOKUP($C3649,Listen!$A$2:$F$45,6,0)="Nein"),$AC3649,$AB3649),0)</f>
        <v>0</v>
      </c>
      <c r="AK3649" s="49">
        <f>IFERROR(IF(OR($W3649&lt;&gt;"Ja",VLOOKUP($C3649,Listen!$A$2:$F$45,6,0)="Nein"),$AC3649,$AB3649),0)</f>
        <v>0</v>
      </c>
      <c r="AL3649" s="51">
        <f t="shared" si="1182"/>
        <v>0</v>
      </c>
      <c r="AM3649" s="296">
        <f>IFERROR(IF(VLOOKUP($C3649,Listen!$A$2:$F$45,6,0)="Ja",MAX(BC3649:BD3649),D_SAV!$BC3649),0)</f>
        <v>0</v>
      </c>
      <c r="AN3649" s="51">
        <f t="shared" si="1183"/>
        <v>0</v>
      </c>
      <c r="AP3649" s="304">
        <f t="shared" si="1184"/>
        <v>0</v>
      </c>
      <c r="AQ3649" s="304">
        <f t="shared" si="1185"/>
        <v>0</v>
      </c>
      <c r="AR3649" s="304">
        <f t="shared" si="1186"/>
        <v>0</v>
      </c>
      <c r="AS3649" s="304">
        <f t="shared" si="1187"/>
        <v>0</v>
      </c>
      <c r="AT3649" s="304">
        <f t="shared" si="1188"/>
        <v>0</v>
      </c>
      <c r="AU3649" s="304">
        <f t="shared" si="1189"/>
        <v>0</v>
      </c>
      <c r="AV3649" s="304">
        <f t="shared" si="1190"/>
        <v>0</v>
      </c>
      <c r="AW3649" s="304">
        <f t="shared" si="1191"/>
        <v>0</v>
      </c>
      <c r="AX3649" s="304">
        <f t="shared" si="1192"/>
        <v>0</v>
      </c>
      <c r="AY3649" s="304">
        <f t="shared" si="1193"/>
        <v>0</v>
      </c>
      <c r="AZ3649" s="304">
        <f t="shared" si="1194"/>
        <v>0</v>
      </c>
      <c r="BA3649" s="304">
        <f t="shared" si="1195"/>
        <v>0</v>
      </c>
      <c r="BB3649" s="304">
        <f t="shared" si="1196"/>
        <v>0</v>
      </c>
      <c r="BC3649" s="304">
        <f t="shared" si="1197"/>
        <v>0</v>
      </c>
      <c r="BD3649" s="304">
        <f t="shared" si="1198"/>
        <v>0</v>
      </c>
      <c r="BE3649" s="304">
        <f>IFERROR(IF(VLOOKUP($C3649,Listen!$A$2:$F$45,6,0)="Ja",BB3649-MAX(BC3649:BD3649),BB3649-BC3649),0)</f>
        <v>0</v>
      </c>
    </row>
    <row r="3650" spans="1:57" x14ac:dyDescent="0.25">
      <c r="A3650" s="320" t="str">
        <f>IF(AND(D3650&lt;&gt;0,C3650&lt;&gt;0,E3650&lt;&gt;0),IF(B3650&lt;&gt;0,CONCATENATE(B3650,"-AGr",VLOOKUP(C3650,Listen!$A$2:$D$45,4,FALSE),"-",D3650,"-",E3650,),CONCATENATE("AGr",VLOOKUP(C3650,Listen!$A$2:$D$45,4,FALSE),"-",D3650,"-",E3650)),"keine vollständige ID")</f>
        <v>keine vollständige ID</v>
      </c>
      <c r="B3650" s="301"/>
      <c r="C3650" s="287"/>
      <c r="D3650" s="34"/>
      <c r="E3650" s="306"/>
      <c r="F3650" s="116"/>
      <c r="G3650" s="17"/>
      <c r="H3650" s="17"/>
      <c r="I3650" s="17"/>
      <c r="J3650" s="17"/>
      <c r="K3650" s="17"/>
      <c r="L3650" s="17"/>
      <c r="M3650" s="17"/>
      <c r="N3650" s="17"/>
      <c r="O3650" s="116"/>
      <c r="P3650" s="117">
        <f>IF(D3650&gt;A_Stammdaten!$B$12,0,SUM(G3650,H3650,J3650,L3650:M3650)-SUM(I3650,K3650,N3650:O3650))</f>
        <v>0</v>
      </c>
      <c r="Q3650" s="17"/>
      <c r="R3650" s="17"/>
      <c r="S3650" s="17"/>
      <c r="T3650" s="17"/>
      <c r="U3650" s="62">
        <f t="shared" si="1178"/>
        <v>0</v>
      </c>
      <c r="V3650" s="34"/>
      <c r="W3650" s="34"/>
      <c r="X3650" s="34"/>
      <c r="Y3650" s="34"/>
      <c r="Z3650" s="34"/>
      <c r="AA3650" s="63" t="str">
        <f t="shared" si="1179"/>
        <v>-</v>
      </c>
      <c r="AB3650" s="63" t="str">
        <f t="shared" si="1180"/>
        <v>-</v>
      </c>
      <c r="AC3650" s="63">
        <f>IF(ISBLANK($C3650),0,VLOOKUP($C3650,Listen!$A$2:$C$45,2,FALSE))</f>
        <v>0</v>
      </c>
      <c r="AD3650" s="63">
        <f>IF(ISBLANK($C3650),0,VLOOKUP($C3650,Listen!$A$2:$C$45,3,FALSE))</f>
        <v>0</v>
      </c>
      <c r="AE3650" s="49">
        <f t="shared" si="1181"/>
        <v>0</v>
      </c>
      <c r="AF3650" s="49">
        <f t="shared" si="1181"/>
        <v>0</v>
      </c>
      <c r="AG3650" s="49">
        <f>IFERROR(IF(OR($V3650&lt;&gt;"Ja",VLOOKUP($C3650,Listen!$A$2:$F$45,5,0)="Nein",D3650&lt;IF(C3650="LNG Anbindungsanlagen gemäß separater Festlegung",2022,2023)),$AC3650,$AA3650),0)</f>
        <v>0</v>
      </c>
      <c r="AH3650" s="49">
        <f>IFERROR(IF(OR($V3650&lt;&gt;"Ja",VLOOKUP($C3650,Listen!$A$2:$F$45,5,0)="Nein",D3650&lt;IF(C3650="LNG Anbindungsanlagen gemäß separater Festlegung",2022,2023)),$AC3650,$AA3650),0)</f>
        <v>0</v>
      </c>
      <c r="AI3650" s="49">
        <f>IFERROR(IF(OR($W3650&lt;&gt;"Ja",VLOOKUP($C3650,Listen!$A$2:$F$45,6,0)="Nein"),$AC3650,$AB3650),0)</f>
        <v>0</v>
      </c>
      <c r="AJ3650" s="49">
        <f>IFERROR(IF(OR($W3650&lt;&gt;"Ja",VLOOKUP($C3650,Listen!$A$2:$F$45,6,0)="Nein"),$AC3650,$AB3650),0)</f>
        <v>0</v>
      </c>
      <c r="AK3650" s="49">
        <f>IFERROR(IF(OR($W3650&lt;&gt;"Ja",VLOOKUP($C3650,Listen!$A$2:$F$45,6,0)="Nein"),$AC3650,$AB3650),0)</f>
        <v>0</v>
      </c>
      <c r="AL3650" s="51">
        <f t="shared" si="1182"/>
        <v>0</v>
      </c>
      <c r="AM3650" s="296">
        <f>IFERROR(IF(VLOOKUP($C3650,Listen!$A$2:$F$45,6,0)="Ja",MAX(BC3650:BD3650),D_SAV!$BC3650),0)</f>
        <v>0</v>
      </c>
      <c r="AN3650" s="51">
        <f t="shared" si="1183"/>
        <v>0</v>
      </c>
      <c r="AP3650" s="304">
        <f t="shared" si="1184"/>
        <v>0</v>
      </c>
      <c r="AQ3650" s="304">
        <f t="shared" si="1185"/>
        <v>0</v>
      </c>
      <c r="AR3650" s="304">
        <f t="shared" si="1186"/>
        <v>0</v>
      </c>
      <c r="AS3650" s="304">
        <f t="shared" si="1187"/>
        <v>0</v>
      </c>
      <c r="AT3650" s="304">
        <f t="shared" si="1188"/>
        <v>0</v>
      </c>
      <c r="AU3650" s="304">
        <f t="shared" si="1189"/>
        <v>0</v>
      </c>
      <c r="AV3650" s="304">
        <f t="shared" si="1190"/>
        <v>0</v>
      </c>
      <c r="AW3650" s="304">
        <f t="shared" si="1191"/>
        <v>0</v>
      </c>
      <c r="AX3650" s="304">
        <f t="shared" si="1192"/>
        <v>0</v>
      </c>
      <c r="AY3650" s="304">
        <f t="shared" si="1193"/>
        <v>0</v>
      </c>
      <c r="AZ3650" s="304">
        <f t="shared" si="1194"/>
        <v>0</v>
      </c>
      <c r="BA3650" s="304">
        <f t="shared" si="1195"/>
        <v>0</v>
      </c>
      <c r="BB3650" s="304">
        <f t="shared" si="1196"/>
        <v>0</v>
      </c>
      <c r="BC3650" s="304">
        <f t="shared" si="1197"/>
        <v>0</v>
      </c>
      <c r="BD3650" s="304">
        <f t="shared" si="1198"/>
        <v>0</v>
      </c>
      <c r="BE3650" s="304">
        <f>IFERROR(IF(VLOOKUP($C3650,Listen!$A$2:$F$45,6,0)="Ja",BB3650-MAX(BC3650:BD3650),BB3650-BC3650),0)</f>
        <v>0</v>
      </c>
    </row>
    <row r="3651" spans="1:57" x14ac:dyDescent="0.25">
      <c r="A3651" s="320" t="str">
        <f>IF(AND(D3651&lt;&gt;0,C3651&lt;&gt;0,E3651&lt;&gt;0),IF(B3651&lt;&gt;0,CONCATENATE(B3651,"-AGr",VLOOKUP(C3651,Listen!$A$2:$D$45,4,FALSE),"-",D3651,"-",E3651,),CONCATENATE("AGr",VLOOKUP(C3651,Listen!$A$2:$D$45,4,FALSE),"-",D3651,"-",E3651)),"keine vollständige ID")</f>
        <v>keine vollständige ID</v>
      </c>
      <c r="B3651" s="301"/>
      <c r="C3651" s="287"/>
      <c r="D3651" s="34"/>
      <c r="E3651" s="306"/>
      <c r="F3651" s="116"/>
      <c r="G3651" s="17"/>
      <c r="H3651" s="17"/>
      <c r="I3651" s="17"/>
      <c r="J3651" s="17"/>
      <c r="K3651" s="17"/>
      <c r="L3651" s="17"/>
      <c r="M3651" s="17"/>
      <c r="N3651" s="17"/>
      <c r="O3651" s="116"/>
      <c r="P3651" s="117">
        <f>IF(D3651&gt;A_Stammdaten!$B$12,0,SUM(G3651,H3651,J3651,L3651:M3651)-SUM(I3651,K3651,N3651:O3651))</f>
        <v>0</v>
      </c>
      <c r="Q3651" s="17"/>
      <c r="R3651" s="17"/>
      <c r="S3651" s="17"/>
      <c r="T3651" s="17"/>
      <c r="U3651" s="62">
        <f t="shared" si="1178"/>
        <v>0</v>
      </c>
      <c r="V3651" s="34"/>
      <c r="W3651" s="34"/>
      <c r="X3651" s="34"/>
      <c r="Y3651" s="34"/>
      <c r="Z3651" s="34"/>
      <c r="AA3651" s="63" t="str">
        <f t="shared" si="1179"/>
        <v>-</v>
      </c>
      <c r="AB3651" s="63" t="str">
        <f t="shared" si="1180"/>
        <v>-</v>
      </c>
      <c r="AC3651" s="63">
        <f>IF(ISBLANK($C3651),0,VLOOKUP($C3651,Listen!$A$2:$C$45,2,FALSE))</f>
        <v>0</v>
      </c>
      <c r="AD3651" s="63">
        <f>IF(ISBLANK($C3651),0,VLOOKUP($C3651,Listen!$A$2:$C$45,3,FALSE))</f>
        <v>0</v>
      </c>
      <c r="AE3651" s="49">
        <f t="shared" si="1181"/>
        <v>0</v>
      </c>
      <c r="AF3651" s="49">
        <f t="shared" si="1181"/>
        <v>0</v>
      </c>
      <c r="AG3651" s="49">
        <f>IFERROR(IF(OR($V3651&lt;&gt;"Ja",VLOOKUP($C3651,Listen!$A$2:$F$45,5,0)="Nein",D3651&lt;IF(C3651="LNG Anbindungsanlagen gemäß separater Festlegung",2022,2023)),$AC3651,$AA3651),0)</f>
        <v>0</v>
      </c>
      <c r="AH3651" s="49">
        <f>IFERROR(IF(OR($V3651&lt;&gt;"Ja",VLOOKUP($C3651,Listen!$A$2:$F$45,5,0)="Nein",D3651&lt;IF(C3651="LNG Anbindungsanlagen gemäß separater Festlegung",2022,2023)),$AC3651,$AA3651),0)</f>
        <v>0</v>
      </c>
      <c r="AI3651" s="49">
        <f>IFERROR(IF(OR($W3651&lt;&gt;"Ja",VLOOKUP($C3651,Listen!$A$2:$F$45,6,0)="Nein"),$AC3651,$AB3651),0)</f>
        <v>0</v>
      </c>
      <c r="AJ3651" s="49">
        <f>IFERROR(IF(OR($W3651&lt;&gt;"Ja",VLOOKUP($C3651,Listen!$A$2:$F$45,6,0)="Nein"),$AC3651,$AB3651),0)</f>
        <v>0</v>
      </c>
      <c r="AK3651" s="49">
        <f>IFERROR(IF(OR($W3651&lt;&gt;"Ja",VLOOKUP($C3651,Listen!$A$2:$F$45,6,0)="Nein"),$AC3651,$AB3651),0)</f>
        <v>0</v>
      </c>
      <c r="AL3651" s="51">
        <f t="shared" si="1182"/>
        <v>0</v>
      </c>
      <c r="AM3651" s="296">
        <f>IFERROR(IF(VLOOKUP($C3651,Listen!$A$2:$F$45,6,0)="Ja",MAX(BC3651:BD3651),D_SAV!$BC3651),0)</f>
        <v>0</v>
      </c>
      <c r="AN3651" s="51">
        <f t="shared" si="1183"/>
        <v>0</v>
      </c>
      <c r="AP3651" s="304">
        <f t="shared" si="1184"/>
        <v>0</v>
      </c>
      <c r="AQ3651" s="304">
        <f t="shared" si="1185"/>
        <v>0</v>
      </c>
      <c r="AR3651" s="304">
        <f t="shared" si="1186"/>
        <v>0</v>
      </c>
      <c r="AS3651" s="304">
        <f t="shared" si="1187"/>
        <v>0</v>
      </c>
      <c r="AT3651" s="304">
        <f t="shared" si="1188"/>
        <v>0</v>
      </c>
      <c r="AU3651" s="304">
        <f t="shared" si="1189"/>
        <v>0</v>
      </c>
      <c r="AV3651" s="304">
        <f t="shared" si="1190"/>
        <v>0</v>
      </c>
      <c r="AW3651" s="304">
        <f t="shared" si="1191"/>
        <v>0</v>
      </c>
      <c r="AX3651" s="304">
        <f t="shared" si="1192"/>
        <v>0</v>
      </c>
      <c r="AY3651" s="304">
        <f t="shared" si="1193"/>
        <v>0</v>
      </c>
      <c r="AZ3651" s="304">
        <f t="shared" si="1194"/>
        <v>0</v>
      </c>
      <c r="BA3651" s="304">
        <f t="shared" si="1195"/>
        <v>0</v>
      </c>
      <c r="BB3651" s="304">
        <f t="shared" si="1196"/>
        <v>0</v>
      </c>
      <c r="BC3651" s="304">
        <f t="shared" si="1197"/>
        <v>0</v>
      </c>
      <c r="BD3651" s="304">
        <f t="shared" si="1198"/>
        <v>0</v>
      </c>
      <c r="BE3651" s="304">
        <f>IFERROR(IF(VLOOKUP($C3651,Listen!$A$2:$F$45,6,0)="Ja",BB3651-MAX(BC3651:BD3651),BB3651-BC3651),0)</f>
        <v>0</v>
      </c>
    </row>
    <row r="3652" spans="1:57" x14ac:dyDescent="0.25">
      <c r="A3652" s="320" t="str">
        <f>IF(AND(D3652&lt;&gt;0,C3652&lt;&gt;0,E3652&lt;&gt;0),IF(B3652&lt;&gt;0,CONCATENATE(B3652,"-AGr",VLOOKUP(C3652,Listen!$A$2:$D$45,4,FALSE),"-",D3652,"-",E3652,),CONCATENATE("AGr",VLOOKUP(C3652,Listen!$A$2:$D$45,4,FALSE),"-",D3652,"-",E3652)),"keine vollständige ID")</f>
        <v>keine vollständige ID</v>
      </c>
      <c r="B3652" s="301"/>
      <c r="C3652" s="287"/>
      <c r="D3652" s="34"/>
      <c r="E3652" s="306"/>
      <c r="F3652" s="116"/>
      <c r="G3652" s="17"/>
      <c r="H3652" s="17"/>
      <c r="I3652" s="17"/>
      <c r="J3652" s="17"/>
      <c r="K3652" s="17"/>
      <c r="L3652" s="17"/>
      <c r="M3652" s="17"/>
      <c r="N3652" s="17"/>
      <c r="O3652" s="116"/>
      <c r="P3652" s="117">
        <f>IF(D3652&gt;A_Stammdaten!$B$12,0,SUM(G3652,H3652,J3652,L3652:M3652)-SUM(I3652,K3652,N3652:O3652))</f>
        <v>0</v>
      </c>
      <c r="Q3652" s="17"/>
      <c r="R3652" s="17"/>
      <c r="S3652" s="17"/>
      <c r="T3652" s="17"/>
      <c r="U3652" s="62">
        <f t="shared" si="1178"/>
        <v>0</v>
      </c>
      <c r="V3652" s="34"/>
      <c r="W3652" s="34"/>
      <c r="X3652" s="34"/>
      <c r="Y3652" s="34"/>
      <c r="Z3652" s="34"/>
      <c r="AA3652" s="63" t="str">
        <f t="shared" si="1179"/>
        <v>-</v>
      </c>
      <c r="AB3652" s="63" t="str">
        <f t="shared" si="1180"/>
        <v>-</v>
      </c>
      <c r="AC3652" s="63">
        <f>IF(ISBLANK($C3652),0,VLOOKUP($C3652,Listen!$A$2:$C$45,2,FALSE))</f>
        <v>0</v>
      </c>
      <c r="AD3652" s="63">
        <f>IF(ISBLANK($C3652),0,VLOOKUP($C3652,Listen!$A$2:$C$45,3,FALSE))</f>
        <v>0</v>
      </c>
      <c r="AE3652" s="49">
        <f t="shared" si="1181"/>
        <v>0</v>
      </c>
      <c r="AF3652" s="49">
        <f t="shared" si="1181"/>
        <v>0</v>
      </c>
      <c r="AG3652" s="49">
        <f>IFERROR(IF(OR($V3652&lt;&gt;"Ja",VLOOKUP($C3652,Listen!$A$2:$F$45,5,0)="Nein",D3652&lt;IF(C3652="LNG Anbindungsanlagen gemäß separater Festlegung",2022,2023)),$AC3652,$AA3652),0)</f>
        <v>0</v>
      </c>
      <c r="AH3652" s="49">
        <f>IFERROR(IF(OR($V3652&lt;&gt;"Ja",VLOOKUP($C3652,Listen!$A$2:$F$45,5,0)="Nein",D3652&lt;IF(C3652="LNG Anbindungsanlagen gemäß separater Festlegung",2022,2023)),$AC3652,$AA3652),0)</f>
        <v>0</v>
      </c>
      <c r="AI3652" s="49">
        <f>IFERROR(IF(OR($W3652&lt;&gt;"Ja",VLOOKUP($C3652,Listen!$A$2:$F$45,6,0)="Nein"),$AC3652,$AB3652),0)</f>
        <v>0</v>
      </c>
      <c r="AJ3652" s="49">
        <f>IFERROR(IF(OR($W3652&lt;&gt;"Ja",VLOOKUP($C3652,Listen!$A$2:$F$45,6,0)="Nein"),$AC3652,$AB3652),0)</f>
        <v>0</v>
      </c>
      <c r="AK3652" s="49">
        <f>IFERROR(IF(OR($W3652&lt;&gt;"Ja",VLOOKUP($C3652,Listen!$A$2:$F$45,6,0)="Nein"),$AC3652,$AB3652),0)</f>
        <v>0</v>
      </c>
      <c r="AL3652" s="51">
        <f t="shared" si="1182"/>
        <v>0</v>
      </c>
      <c r="AM3652" s="296">
        <f>IFERROR(IF(VLOOKUP($C3652,Listen!$A$2:$F$45,6,0)="Ja",MAX(BC3652:BD3652),D_SAV!$BC3652),0)</f>
        <v>0</v>
      </c>
      <c r="AN3652" s="51">
        <f t="shared" si="1183"/>
        <v>0</v>
      </c>
      <c r="AP3652" s="304">
        <f t="shared" si="1184"/>
        <v>0</v>
      </c>
      <c r="AQ3652" s="304">
        <f t="shared" si="1185"/>
        <v>0</v>
      </c>
      <c r="AR3652" s="304">
        <f t="shared" si="1186"/>
        <v>0</v>
      </c>
      <c r="AS3652" s="304">
        <f t="shared" si="1187"/>
        <v>0</v>
      </c>
      <c r="AT3652" s="304">
        <f t="shared" si="1188"/>
        <v>0</v>
      </c>
      <c r="AU3652" s="304">
        <f t="shared" si="1189"/>
        <v>0</v>
      </c>
      <c r="AV3652" s="304">
        <f t="shared" si="1190"/>
        <v>0</v>
      </c>
      <c r="AW3652" s="304">
        <f t="shared" si="1191"/>
        <v>0</v>
      </c>
      <c r="AX3652" s="304">
        <f t="shared" si="1192"/>
        <v>0</v>
      </c>
      <c r="AY3652" s="304">
        <f t="shared" si="1193"/>
        <v>0</v>
      </c>
      <c r="AZ3652" s="304">
        <f t="shared" si="1194"/>
        <v>0</v>
      </c>
      <c r="BA3652" s="304">
        <f t="shared" si="1195"/>
        <v>0</v>
      </c>
      <c r="BB3652" s="304">
        <f t="shared" si="1196"/>
        <v>0</v>
      </c>
      <c r="BC3652" s="304">
        <f t="shared" si="1197"/>
        <v>0</v>
      </c>
      <c r="BD3652" s="304">
        <f t="shared" si="1198"/>
        <v>0</v>
      </c>
      <c r="BE3652" s="304">
        <f>IFERROR(IF(VLOOKUP($C3652,Listen!$A$2:$F$45,6,0)="Ja",BB3652-MAX(BC3652:BD3652),BB3652-BC3652),0)</f>
        <v>0</v>
      </c>
    </row>
    <row r="3653" spans="1:57" x14ac:dyDescent="0.25">
      <c r="A3653" s="320" t="str">
        <f>IF(AND(D3653&lt;&gt;0,C3653&lt;&gt;0,E3653&lt;&gt;0),IF(B3653&lt;&gt;0,CONCATENATE(B3653,"-AGr",VLOOKUP(C3653,Listen!$A$2:$D$45,4,FALSE),"-",D3653,"-",E3653,),CONCATENATE("AGr",VLOOKUP(C3653,Listen!$A$2:$D$45,4,FALSE),"-",D3653,"-",E3653)),"keine vollständige ID")</f>
        <v>keine vollständige ID</v>
      </c>
      <c r="B3653" s="301"/>
      <c r="C3653" s="287"/>
      <c r="D3653" s="34"/>
      <c r="E3653" s="306"/>
      <c r="F3653" s="116"/>
      <c r="G3653" s="17"/>
      <c r="H3653" s="17"/>
      <c r="I3653" s="17"/>
      <c r="J3653" s="17"/>
      <c r="K3653" s="17"/>
      <c r="L3653" s="17"/>
      <c r="M3653" s="17"/>
      <c r="N3653" s="17"/>
      <c r="O3653" s="116"/>
      <c r="P3653" s="117">
        <f>IF(D3653&gt;A_Stammdaten!$B$12,0,SUM(G3653,H3653,J3653,L3653:M3653)-SUM(I3653,K3653,N3653:O3653))</f>
        <v>0</v>
      </c>
      <c r="Q3653" s="17"/>
      <c r="R3653" s="17"/>
      <c r="S3653" s="17"/>
      <c r="T3653" s="17"/>
      <c r="U3653" s="62">
        <f t="shared" si="1178"/>
        <v>0</v>
      </c>
      <c r="V3653" s="34"/>
      <c r="W3653" s="34"/>
      <c r="X3653" s="34"/>
      <c r="Y3653" s="34"/>
      <c r="Z3653" s="34"/>
      <c r="AA3653" s="63" t="str">
        <f t="shared" si="1179"/>
        <v>-</v>
      </c>
      <c r="AB3653" s="63" t="str">
        <f t="shared" si="1180"/>
        <v>-</v>
      </c>
      <c r="AC3653" s="63">
        <f>IF(ISBLANK($C3653),0,VLOOKUP($C3653,Listen!$A$2:$C$45,2,FALSE))</f>
        <v>0</v>
      </c>
      <c r="AD3653" s="63">
        <f>IF(ISBLANK($C3653),0,VLOOKUP($C3653,Listen!$A$2:$C$45,3,FALSE))</f>
        <v>0</v>
      </c>
      <c r="AE3653" s="49">
        <f t="shared" si="1181"/>
        <v>0</v>
      </c>
      <c r="AF3653" s="49">
        <f t="shared" si="1181"/>
        <v>0</v>
      </c>
      <c r="AG3653" s="49">
        <f>IFERROR(IF(OR($V3653&lt;&gt;"Ja",VLOOKUP($C3653,Listen!$A$2:$F$45,5,0)="Nein",D3653&lt;IF(C3653="LNG Anbindungsanlagen gemäß separater Festlegung",2022,2023)),$AC3653,$AA3653),0)</f>
        <v>0</v>
      </c>
      <c r="AH3653" s="49">
        <f>IFERROR(IF(OR($V3653&lt;&gt;"Ja",VLOOKUP($C3653,Listen!$A$2:$F$45,5,0)="Nein",D3653&lt;IF(C3653="LNG Anbindungsanlagen gemäß separater Festlegung",2022,2023)),$AC3653,$AA3653),0)</f>
        <v>0</v>
      </c>
      <c r="AI3653" s="49">
        <f>IFERROR(IF(OR($W3653&lt;&gt;"Ja",VLOOKUP($C3653,Listen!$A$2:$F$45,6,0)="Nein"),$AC3653,$AB3653),0)</f>
        <v>0</v>
      </c>
      <c r="AJ3653" s="49">
        <f>IFERROR(IF(OR($W3653&lt;&gt;"Ja",VLOOKUP($C3653,Listen!$A$2:$F$45,6,0)="Nein"),$AC3653,$AB3653),0)</f>
        <v>0</v>
      </c>
      <c r="AK3653" s="49">
        <f>IFERROR(IF(OR($W3653&lt;&gt;"Ja",VLOOKUP($C3653,Listen!$A$2:$F$45,6,0)="Nein"),$AC3653,$AB3653),0)</f>
        <v>0</v>
      </c>
      <c r="AL3653" s="51">
        <f t="shared" si="1182"/>
        <v>0</v>
      </c>
      <c r="AM3653" s="296">
        <f>IFERROR(IF(VLOOKUP($C3653,Listen!$A$2:$F$45,6,0)="Ja",MAX(BC3653:BD3653),D_SAV!$BC3653),0)</f>
        <v>0</v>
      </c>
      <c r="AN3653" s="51">
        <f t="shared" si="1183"/>
        <v>0</v>
      </c>
      <c r="AP3653" s="304">
        <f t="shared" si="1184"/>
        <v>0</v>
      </c>
      <c r="AQ3653" s="304">
        <f t="shared" si="1185"/>
        <v>0</v>
      </c>
      <c r="AR3653" s="304">
        <f t="shared" si="1186"/>
        <v>0</v>
      </c>
      <c r="AS3653" s="304">
        <f t="shared" si="1187"/>
        <v>0</v>
      </c>
      <c r="AT3653" s="304">
        <f t="shared" si="1188"/>
        <v>0</v>
      </c>
      <c r="AU3653" s="304">
        <f t="shared" si="1189"/>
        <v>0</v>
      </c>
      <c r="AV3653" s="304">
        <f t="shared" si="1190"/>
        <v>0</v>
      </c>
      <c r="AW3653" s="304">
        <f t="shared" si="1191"/>
        <v>0</v>
      </c>
      <c r="AX3653" s="304">
        <f t="shared" si="1192"/>
        <v>0</v>
      </c>
      <c r="AY3653" s="304">
        <f t="shared" si="1193"/>
        <v>0</v>
      </c>
      <c r="AZ3653" s="304">
        <f t="shared" si="1194"/>
        <v>0</v>
      </c>
      <c r="BA3653" s="304">
        <f t="shared" si="1195"/>
        <v>0</v>
      </c>
      <c r="BB3653" s="304">
        <f t="shared" si="1196"/>
        <v>0</v>
      </c>
      <c r="BC3653" s="304">
        <f t="shared" si="1197"/>
        <v>0</v>
      </c>
      <c r="BD3653" s="304">
        <f t="shared" si="1198"/>
        <v>0</v>
      </c>
      <c r="BE3653" s="304">
        <f>IFERROR(IF(VLOOKUP($C3653,Listen!$A$2:$F$45,6,0)="Ja",BB3653-MAX(BC3653:BD3653),BB3653-BC3653),0)</f>
        <v>0</v>
      </c>
    </row>
    <row r="3654" spans="1:57" x14ac:dyDescent="0.25">
      <c r="A3654" s="320" t="str">
        <f>IF(AND(D3654&lt;&gt;0,C3654&lt;&gt;0,E3654&lt;&gt;0),IF(B3654&lt;&gt;0,CONCATENATE(B3654,"-AGr",VLOOKUP(C3654,Listen!$A$2:$D$45,4,FALSE),"-",D3654,"-",E3654,),CONCATENATE("AGr",VLOOKUP(C3654,Listen!$A$2:$D$45,4,FALSE),"-",D3654,"-",E3654)),"keine vollständige ID")</f>
        <v>keine vollständige ID</v>
      </c>
      <c r="B3654" s="301"/>
      <c r="C3654" s="287"/>
      <c r="D3654" s="34"/>
      <c r="E3654" s="306"/>
      <c r="F3654" s="116"/>
      <c r="G3654" s="17"/>
      <c r="H3654" s="17"/>
      <c r="I3654" s="17"/>
      <c r="J3654" s="17"/>
      <c r="K3654" s="17"/>
      <c r="L3654" s="17"/>
      <c r="M3654" s="17"/>
      <c r="N3654" s="17"/>
      <c r="O3654" s="116"/>
      <c r="P3654" s="117">
        <f>IF(D3654&gt;A_Stammdaten!$B$12,0,SUM(G3654,H3654,J3654,L3654:M3654)-SUM(I3654,K3654,N3654:O3654))</f>
        <v>0</v>
      </c>
      <c r="Q3654" s="17"/>
      <c r="R3654" s="17"/>
      <c r="S3654" s="17"/>
      <c r="T3654" s="17"/>
      <c r="U3654" s="62">
        <f t="shared" ref="U3654:U3717" si="1199">P3654-SUM(Q3654:T3654)</f>
        <v>0</v>
      </c>
      <c r="V3654" s="34"/>
      <c r="W3654" s="34"/>
      <c r="X3654" s="34"/>
      <c r="Y3654" s="34"/>
      <c r="Z3654" s="34"/>
      <c r="AA3654" s="63" t="str">
        <f t="shared" ref="AA3654:AA3717" si="1200">IF($V3654="Ja",MIN(2044-$D3654+1,AC3654),"-")</f>
        <v>-</v>
      </c>
      <c r="AB3654" s="63" t="str">
        <f t="shared" ref="AB3654:AB3717" si="1201">IF($Z3654="","-",MIN($Z3654-$D3654+1,AC3654))</f>
        <v>-</v>
      </c>
      <c r="AC3654" s="63">
        <f>IF(ISBLANK($C3654),0,VLOOKUP($C3654,Listen!$A$2:$C$45,2,FALSE))</f>
        <v>0</v>
      </c>
      <c r="AD3654" s="63">
        <f>IF(ISBLANK($C3654),0,VLOOKUP($C3654,Listen!$A$2:$C$45,3,FALSE))</f>
        <v>0</v>
      </c>
      <c r="AE3654" s="49">
        <f t="shared" ref="AE3654:AF3717" si="1202">IFERROR($AC3654,0)</f>
        <v>0</v>
      </c>
      <c r="AF3654" s="49">
        <f t="shared" si="1202"/>
        <v>0</v>
      </c>
      <c r="AG3654" s="49">
        <f>IFERROR(IF(OR($V3654&lt;&gt;"Ja",VLOOKUP($C3654,Listen!$A$2:$F$45,5,0)="Nein",D3654&lt;IF(C3654="LNG Anbindungsanlagen gemäß separater Festlegung",2022,2023)),$AC3654,$AA3654),0)</f>
        <v>0</v>
      </c>
      <c r="AH3654" s="49">
        <f>IFERROR(IF(OR($V3654&lt;&gt;"Ja",VLOOKUP($C3654,Listen!$A$2:$F$45,5,0)="Nein",D3654&lt;IF(C3654="LNG Anbindungsanlagen gemäß separater Festlegung",2022,2023)),$AC3654,$AA3654),0)</f>
        <v>0</v>
      </c>
      <c r="AI3654" s="49">
        <f>IFERROR(IF(OR($W3654&lt;&gt;"Ja",VLOOKUP($C3654,Listen!$A$2:$F$45,6,0)="Nein"),$AC3654,$AB3654),0)</f>
        <v>0</v>
      </c>
      <c r="AJ3654" s="49">
        <f>IFERROR(IF(OR($W3654&lt;&gt;"Ja",VLOOKUP($C3654,Listen!$A$2:$F$45,6,0)="Nein"),$AC3654,$AB3654),0)</f>
        <v>0</v>
      </c>
      <c r="AK3654" s="49">
        <f>IFERROR(IF(OR($W3654&lt;&gt;"Ja",VLOOKUP($C3654,Listen!$A$2:$F$45,6,0)="Nein"),$AC3654,$AB3654),0)</f>
        <v>0</v>
      </c>
      <c r="AL3654" s="51">
        <f t="shared" ref="AL3654:AL3717" si="1203">BB3654</f>
        <v>0</v>
      </c>
      <c r="AM3654" s="296">
        <f>IFERROR(IF(VLOOKUP($C3654,Listen!$A$2:$F$45,6,0)="Ja",MAX(BC3654:BD3654),D_SAV!$BC3654),0)</f>
        <v>0</v>
      </c>
      <c r="AN3654" s="51">
        <f t="shared" ref="AN3654:AN3717" si="1204">BE3654</f>
        <v>0</v>
      </c>
      <c r="AP3654" s="304">
        <f t="shared" ref="AP3654:AP3717" si="1205">AO3654+IF($D3654=AP$3,$U3654,0)</f>
        <v>0</v>
      </c>
      <c r="AQ3654" s="304">
        <f t="shared" ref="AQ3654:AQ3717" si="1206">IF(AP3654=0,0,IF($AE3654-(AP$3-$D3654)&lt;=0,AP3654,AP3654/($AE3654-(AP$3-$D3654))))</f>
        <v>0</v>
      </c>
      <c r="AR3654" s="304">
        <f t="shared" ref="AR3654:AR3717" si="1207">AP3654-AQ3654</f>
        <v>0</v>
      </c>
      <c r="AS3654" s="304">
        <f t="shared" ref="AS3654:AS3717" si="1208">AR3654+IF($D3654=AS$3,$U3654,0)</f>
        <v>0</v>
      </c>
      <c r="AT3654" s="304">
        <f t="shared" ref="AT3654:AT3717" si="1209">IF(AS3654=0,0,IF($AF3654-(AS$3-$D3654)&lt;=0,AS3654,AS3654/($AF3654-(AS$3-$D3654))))</f>
        <v>0</v>
      </c>
      <c r="AU3654" s="304">
        <f t="shared" ref="AU3654:AU3717" si="1210">AS3654-AT3654</f>
        <v>0</v>
      </c>
      <c r="AV3654" s="304">
        <f t="shared" ref="AV3654:AV3717" si="1211">AU3654+IF($D3654=AV$3,$U3654,0)</f>
        <v>0</v>
      </c>
      <c r="AW3654" s="304">
        <f t="shared" ref="AW3654:AW3717" si="1212">IF(AV3654=0,0,IF($AG3654-(AV$3-$D3654)&lt;=0,AV3654,AV3654/($AG3654-(AV$3-$D3654))))</f>
        <v>0</v>
      </c>
      <c r="AX3654" s="304">
        <f t="shared" ref="AX3654:AX3717" si="1213">AV3654-AW3654</f>
        <v>0</v>
      </c>
      <c r="AY3654" s="304">
        <f t="shared" ref="AY3654:AY3717" si="1214">AX3654+IF($D3654=AY$3,$U3654,0)</f>
        <v>0</v>
      </c>
      <c r="AZ3654" s="304">
        <f t="shared" ref="AZ3654:AZ3717" si="1215">IF(AY3654=0,0,IF($AH3654-(AY$3-$D3654)&lt;=0,AY3654,AY3654/($AH3654-(AY$3-$D3654))))</f>
        <v>0</v>
      </c>
      <c r="BA3654" s="304">
        <f t="shared" ref="BA3654:BA3717" si="1216">AY3654-AZ3654</f>
        <v>0</v>
      </c>
      <c r="BB3654" s="304">
        <f t="shared" ref="BB3654:BB3717" si="1217">BA3654+IF($D3654=BB$3,$U3654,0)</f>
        <v>0</v>
      </c>
      <c r="BC3654" s="304">
        <f t="shared" ref="BC3654:BC3717" si="1218">IF(BB3654=0,0,IF($AI3654-(BB$3-$D3654)&lt;=0,BB3654,BB3654/($AI3654-(BB$3-$D3654))))</f>
        <v>0</v>
      </c>
      <c r="BD3654" s="304">
        <f t="shared" ref="BD3654:BD3717" si="1219">BB3654*Y3654/100</f>
        <v>0</v>
      </c>
      <c r="BE3654" s="304">
        <f>IFERROR(IF(VLOOKUP($C3654,Listen!$A$2:$F$45,6,0)="Ja",BB3654-MAX(BC3654:BD3654),BB3654-BC3654),0)</f>
        <v>0</v>
      </c>
    </row>
    <row r="3655" spans="1:57" x14ac:dyDescent="0.25">
      <c r="A3655" s="320" t="str">
        <f>IF(AND(D3655&lt;&gt;0,C3655&lt;&gt;0,E3655&lt;&gt;0),IF(B3655&lt;&gt;0,CONCATENATE(B3655,"-AGr",VLOOKUP(C3655,Listen!$A$2:$D$45,4,FALSE),"-",D3655,"-",E3655,),CONCATENATE("AGr",VLOOKUP(C3655,Listen!$A$2:$D$45,4,FALSE),"-",D3655,"-",E3655)),"keine vollständige ID")</f>
        <v>keine vollständige ID</v>
      </c>
      <c r="B3655" s="301"/>
      <c r="C3655" s="287"/>
      <c r="D3655" s="34"/>
      <c r="E3655" s="306"/>
      <c r="F3655" s="116"/>
      <c r="G3655" s="17"/>
      <c r="H3655" s="17"/>
      <c r="I3655" s="17"/>
      <c r="J3655" s="17"/>
      <c r="K3655" s="17"/>
      <c r="L3655" s="17"/>
      <c r="M3655" s="17"/>
      <c r="N3655" s="17"/>
      <c r="O3655" s="116"/>
      <c r="P3655" s="117">
        <f>IF(D3655&gt;A_Stammdaten!$B$12,0,SUM(G3655,H3655,J3655,L3655:M3655)-SUM(I3655,K3655,N3655:O3655))</f>
        <v>0</v>
      </c>
      <c r="Q3655" s="17"/>
      <c r="R3655" s="17"/>
      <c r="S3655" s="17"/>
      <c r="T3655" s="17"/>
      <c r="U3655" s="62">
        <f t="shared" si="1199"/>
        <v>0</v>
      </c>
      <c r="V3655" s="34"/>
      <c r="W3655" s="34"/>
      <c r="X3655" s="34"/>
      <c r="Y3655" s="34"/>
      <c r="Z3655" s="34"/>
      <c r="AA3655" s="63" t="str">
        <f t="shared" si="1200"/>
        <v>-</v>
      </c>
      <c r="AB3655" s="63" t="str">
        <f t="shared" si="1201"/>
        <v>-</v>
      </c>
      <c r="AC3655" s="63">
        <f>IF(ISBLANK($C3655),0,VLOOKUP($C3655,Listen!$A$2:$C$45,2,FALSE))</f>
        <v>0</v>
      </c>
      <c r="AD3655" s="63">
        <f>IF(ISBLANK($C3655),0,VLOOKUP($C3655,Listen!$A$2:$C$45,3,FALSE))</f>
        <v>0</v>
      </c>
      <c r="AE3655" s="49">
        <f t="shared" si="1202"/>
        <v>0</v>
      </c>
      <c r="AF3655" s="49">
        <f t="shared" si="1202"/>
        <v>0</v>
      </c>
      <c r="AG3655" s="49">
        <f>IFERROR(IF(OR($V3655&lt;&gt;"Ja",VLOOKUP($C3655,Listen!$A$2:$F$45,5,0)="Nein",D3655&lt;IF(C3655="LNG Anbindungsanlagen gemäß separater Festlegung",2022,2023)),$AC3655,$AA3655),0)</f>
        <v>0</v>
      </c>
      <c r="AH3655" s="49">
        <f>IFERROR(IF(OR($V3655&lt;&gt;"Ja",VLOOKUP($C3655,Listen!$A$2:$F$45,5,0)="Nein",D3655&lt;IF(C3655="LNG Anbindungsanlagen gemäß separater Festlegung",2022,2023)),$AC3655,$AA3655),0)</f>
        <v>0</v>
      </c>
      <c r="AI3655" s="49">
        <f>IFERROR(IF(OR($W3655&lt;&gt;"Ja",VLOOKUP($C3655,Listen!$A$2:$F$45,6,0)="Nein"),$AC3655,$AB3655),0)</f>
        <v>0</v>
      </c>
      <c r="AJ3655" s="49">
        <f>IFERROR(IF(OR($W3655&lt;&gt;"Ja",VLOOKUP($C3655,Listen!$A$2:$F$45,6,0)="Nein"),$AC3655,$AB3655),0)</f>
        <v>0</v>
      </c>
      <c r="AK3655" s="49">
        <f>IFERROR(IF(OR($W3655&lt;&gt;"Ja",VLOOKUP($C3655,Listen!$A$2:$F$45,6,0)="Nein"),$AC3655,$AB3655),0)</f>
        <v>0</v>
      </c>
      <c r="AL3655" s="51">
        <f t="shared" si="1203"/>
        <v>0</v>
      </c>
      <c r="AM3655" s="296">
        <f>IFERROR(IF(VLOOKUP($C3655,Listen!$A$2:$F$45,6,0)="Ja",MAX(BC3655:BD3655),D_SAV!$BC3655),0)</f>
        <v>0</v>
      </c>
      <c r="AN3655" s="51">
        <f t="shared" si="1204"/>
        <v>0</v>
      </c>
      <c r="AP3655" s="304">
        <f t="shared" si="1205"/>
        <v>0</v>
      </c>
      <c r="AQ3655" s="304">
        <f t="shared" si="1206"/>
        <v>0</v>
      </c>
      <c r="AR3655" s="304">
        <f t="shared" si="1207"/>
        <v>0</v>
      </c>
      <c r="AS3655" s="304">
        <f t="shared" si="1208"/>
        <v>0</v>
      </c>
      <c r="AT3655" s="304">
        <f t="shared" si="1209"/>
        <v>0</v>
      </c>
      <c r="AU3655" s="304">
        <f t="shared" si="1210"/>
        <v>0</v>
      </c>
      <c r="AV3655" s="304">
        <f t="shared" si="1211"/>
        <v>0</v>
      </c>
      <c r="AW3655" s="304">
        <f t="shared" si="1212"/>
        <v>0</v>
      </c>
      <c r="AX3655" s="304">
        <f t="shared" si="1213"/>
        <v>0</v>
      </c>
      <c r="AY3655" s="304">
        <f t="shared" si="1214"/>
        <v>0</v>
      </c>
      <c r="AZ3655" s="304">
        <f t="shared" si="1215"/>
        <v>0</v>
      </c>
      <c r="BA3655" s="304">
        <f t="shared" si="1216"/>
        <v>0</v>
      </c>
      <c r="BB3655" s="304">
        <f t="shared" si="1217"/>
        <v>0</v>
      </c>
      <c r="BC3655" s="304">
        <f t="shared" si="1218"/>
        <v>0</v>
      </c>
      <c r="BD3655" s="304">
        <f t="shared" si="1219"/>
        <v>0</v>
      </c>
      <c r="BE3655" s="304">
        <f>IFERROR(IF(VLOOKUP($C3655,Listen!$A$2:$F$45,6,0)="Ja",BB3655-MAX(BC3655:BD3655),BB3655-BC3655),0)</f>
        <v>0</v>
      </c>
    </row>
    <row r="3656" spans="1:57" x14ac:dyDescent="0.25">
      <c r="A3656" s="320" t="str">
        <f>IF(AND(D3656&lt;&gt;0,C3656&lt;&gt;0,E3656&lt;&gt;0),IF(B3656&lt;&gt;0,CONCATENATE(B3656,"-AGr",VLOOKUP(C3656,Listen!$A$2:$D$45,4,FALSE),"-",D3656,"-",E3656,),CONCATENATE("AGr",VLOOKUP(C3656,Listen!$A$2:$D$45,4,FALSE),"-",D3656,"-",E3656)),"keine vollständige ID")</f>
        <v>keine vollständige ID</v>
      </c>
      <c r="B3656" s="301"/>
      <c r="C3656" s="287"/>
      <c r="D3656" s="34"/>
      <c r="E3656" s="306"/>
      <c r="F3656" s="116"/>
      <c r="G3656" s="17"/>
      <c r="H3656" s="17"/>
      <c r="I3656" s="17"/>
      <c r="J3656" s="17"/>
      <c r="K3656" s="17"/>
      <c r="L3656" s="17"/>
      <c r="M3656" s="17"/>
      <c r="N3656" s="17"/>
      <c r="O3656" s="116"/>
      <c r="P3656" s="117">
        <f>IF(D3656&gt;A_Stammdaten!$B$12,0,SUM(G3656,H3656,J3656,L3656:M3656)-SUM(I3656,K3656,N3656:O3656))</f>
        <v>0</v>
      </c>
      <c r="Q3656" s="17"/>
      <c r="R3656" s="17"/>
      <c r="S3656" s="17"/>
      <c r="T3656" s="17"/>
      <c r="U3656" s="62">
        <f t="shared" si="1199"/>
        <v>0</v>
      </c>
      <c r="V3656" s="34"/>
      <c r="W3656" s="34"/>
      <c r="X3656" s="34"/>
      <c r="Y3656" s="34"/>
      <c r="Z3656" s="34"/>
      <c r="AA3656" s="63" t="str">
        <f t="shared" si="1200"/>
        <v>-</v>
      </c>
      <c r="AB3656" s="63" t="str">
        <f t="shared" si="1201"/>
        <v>-</v>
      </c>
      <c r="AC3656" s="63">
        <f>IF(ISBLANK($C3656),0,VLOOKUP($C3656,Listen!$A$2:$C$45,2,FALSE))</f>
        <v>0</v>
      </c>
      <c r="AD3656" s="63">
        <f>IF(ISBLANK($C3656),0,VLOOKUP($C3656,Listen!$A$2:$C$45,3,FALSE))</f>
        <v>0</v>
      </c>
      <c r="AE3656" s="49">
        <f t="shared" si="1202"/>
        <v>0</v>
      </c>
      <c r="AF3656" s="49">
        <f t="shared" si="1202"/>
        <v>0</v>
      </c>
      <c r="AG3656" s="49">
        <f>IFERROR(IF(OR($V3656&lt;&gt;"Ja",VLOOKUP($C3656,Listen!$A$2:$F$45,5,0)="Nein",D3656&lt;IF(C3656="LNG Anbindungsanlagen gemäß separater Festlegung",2022,2023)),$AC3656,$AA3656),0)</f>
        <v>0</v>
      </c>
      <c r="AH3656" s="49">
        <f>IFERROR(IF(OR($V3656&lt;&gt;"Ja",VLOOKUP($C3656,Listen!$A$2:$F$45,5,0)="Nein",D3656&lt;IF(C3656="LNG Anbindungsanlagen gemäß separater Festlegung",2022,2023)),$AC3656,$AA3656),0)</f>
        <v>0</v>
      </c>
      <c r="AI3656" s="49">
        <f>IFERROR(IF(OR($W3656&lt;&gt;"Ja",VLOOKUP($C3656,Listen!$A$2:$F$45,6,0)="Nein"),$AC3656,$AB3656),0)</f>
        <v>0</v>
      </c>
      <c r="AJ3656" s="49">
        <f>IFERROR(IF(OR($W3656&lt;&gt;"Ja",VLOOKUP($C3656,Listen!$A$2:$F$45,6,0)="Nein"),$AC3656,$AB3656),0)</f>
        <v>0</v>
      </c>
      <c r="AK3656" s="49">
        <f>IFERROR(IF(OR($W3656&lt;&gt;"Ja",VLOOKUP($C3656,Listen!$A$2:$F$45,6,0)="Nein"),$AC3656,$AB3656),0)</f>
        <v>0</v>
      </c>
      <c r="AL3656" s="51">
        <f t="shared" si="1203"/>
        <v>0</v>
      </c>
      <c r="AM3656" s="296">
        <f>IFERROR(IF(VLOOKUP($C3656,Listen!$A$2:$F$45,6,0)="Ja",MAX(BC3656:BD3656),D_SAV!$BC3656),0)</f>
        <v>0</v>
      </c>
      <c r="AN3656" s="51">
        <f t="shared" si="1204"/>
        <v>0</v>
      </c>
      <c r="AP3656" s="304">
        <f t="shared" si="1205"/>
        <v>0</v>
      </c>
      <c r="AQ3656" s="304">
        <f t="shared" si="1206"/>
        <v>0</v>
      </c>
      <c r="AR3656" s="304">
        <f t="shared" si="1207"/>
        <v>0</v>
      </c>
      <c r="AS3656" s="304">
        <f t="shared" si="1208"/>
        <v>0</v>
      </c>
      <c r="AT3656" s="304">
        <f t="shared" si="1209"/>
        <v>0</v>
      </c>
      <c r="AU3656" s="304">
        <f t="shared" si="1210"/>
        <v>0</v>
      </c>
      <c r="AV3656" s="304">
        <f t="shared" si="1211"/>
        <v>0</v>
      </c>
      <c r="AW3656" s="304">
        <f t="shared" si="1212"/>
        <v>0</v>
      </c>
      <c r="AX3656" s="304">
        <f t="shared" si="1213"/>
        <v>0</v>
      </c>
      <c r="AY3656" s="304">
        <f t="shared" si="1214"/>
        <v>0</v>
      </c>
      <c r="AZ3656" s="304">
        <f t="shared" si="1215"/>
        <v>0</v>
      </c>
      <c r="BA3656" s="304">
        <f t="shared" si="1216"/>
        <v>0</v>
      </c>
      <c r="BB3656" s="304">
        <f t="shared" si="1217"/>
        <v>0</v>
      </c>
      <c r="BC3656" s="304">
        <f t="shared" si="1218"/>
        <v>0</v>
      </c>
      <c r="BD3656" s="304">
        <f t="shared" si="1219"/>
        <v>0</v>
      </c>
      <c r="BE3656" s="304">
        <f>IFERROR(IF(VLOOKUP($C3656,Listen!$A$2:$F$45,6,0)="Ja",BB3656-MAX(BC3656:BD3656),BB3656-BC3656),0)</f>
        <v>0</v>
      </c>
    </row>
    <row r="3657" spans="1:57" x14ac:dyDescent="0.25">
      <c r="A3657" s="320" t="str">
        <f>IF(AND(D3657&lt;&gt;0,C3657&lt;&gt;0,E3657&lt;&gt;0),IF(B3657&lt;&gt;0,CONCATENATE(B3657,"-AGr",VLOOKUP(C3657,Listen!$A$2:$D$45,4,FALSE),"-",D3657,"-",E3657,),CONCATENATE("AGr",VLOOKUP(C3657,Listen!$A$2:$D$45,4,FALSE),"-",D3657,"-",E3657)),"keine vollständige ID")</f>
        <v>keine vollständige ID</v>
      </c>
      <c r="B3657" s="301"/>
      <c r="C3657" s="287"/>
      <c r="D3657" s="34"/>
      <c r="E3657" s="306"/>
      <c r="F3657" s="116"/>
      <c r="G3657" s="17"/>
      <c r="H3657" s="17"/>
      <c r="I3657" s="17"/>
      <c r="J3657" s="17"/>
      <c r="K3657" s="17"/>
      <c r="L3657" s="17"/>
      <c r="M3657" s="17"/>
      <c r="N3657" s="17"/>
      <c r="O3657" s="116"/>
      <c r="P3657" s="117">
        <f>IF(D3657&gt;A_Stammdaten!$B$12,0,SUM(G3657,H3657,J3657,L3657:M3657)-SUM(I3657,K3657,N3657:O3657))</f>
        <v>0</v>
      </c>
      <c r="Q3657" s="17"/>
      <c r="R3657" s="17"/>
      <c r="S3657" s="17"/>
      <c r="T3657" s="17"/>
      <c r="U3657" s="62">
        <f t="shared" si="1199"/>
        <v>0</v>
      </c>
      <c r="V3657" s="34"/>
      <c r="W3657" s="34"/>
      <c r="X3657" s="34"/>
      <c r="Y3657" s="34"/>
      <c r="Z3657" s="34"/>
      <c r="AA3657" s="63" t="str">
        <f t="shared" si="1200"/>
        <v>-</v>
      </c>
      <c r="AB3657" s="63" t="str">
        <f t="shared" si="1201"/>
        <v>-</v>
      </c>
      <c r="AC3657" s="63">
        <f>IF(ISBLANK($C3657),0,VLOOKUP($C3657,Listen!$A$2:$C$45,2,FALSE))</f>
        <v>0</v>
      </c>
      <c r="AD3657" s="63">
        <f>IF(ISBLANK($C3657),0,VLOOKUP($C3657,Listen!$A$2:$C$45,3,FALSE))</f>
        <v>0</v>
      </c>
      <c r="AE3657" s="49">
        <f t="shared" si="1202"/>
        <v>0</v>
      </c>
      <c r="AF3657" s="49">
        <f t="shared" si="1202"/>
        <v>0</v>
      </c>
      <c r="AG3657" s="49">
        <f>IFERROR(IF(OR($V3657&lt;&gt;"Ja",VLOOKUP($C3657,Listen!$A$2:$F$45,5,0)="Nein",D3657&lt;IF(C3657="LNG Anbindungsanlagen gemäß separater Festlegung",2022,2023)),$AC3657,$AA3657),0)</f>
        <v>0</v>
      </c>
      <c r="AH3657" s="49">
        <f>IFERROR(IF(OR($V3657&lt;&gt;"Ja",VLOOKUP($C3657,Listen!$A$2:$F$45,5,0)="Nein",D3657&lt;IF(C3657="LNG Anbindungsanlagen gemäß separater Festlegung",2022,2023)),$AC3657,$AA3657),0)</f>
        <v>0</v>
      </c>
      <c r="AI3657" s="49">
        <f>IFERROR(IF(OR($W3657&lt;&gt;"Ja",VLOOKUP($C3657,Listen!$A$2:$F$45,6,0)="Nein"),$AC3657,$AB3657),0)</f>
        <v>0</v>
      </c>
      <c r="AJ3657" s="49">
        <f>IFERROR(IF(OR($W3657&lt;&gt;"Ja",VLOOKUP($C3657,Listen!$A$2:$F$45,6,0)="Nein"),$AC3657,$AB3657),0)</f>
        <v>0</v>
      </c>
      <c r="AK3657" s="49">
        <f>IFERROR(IF(OR($W3657&lt;&gt;"Ja",VLOOKUP($C3657,Listen!$A$2:$F$45,6,0)="Nein"),$AC3657,$AB3657),0)</f>
        <v>0</v>
      </c>
      <c r="AL3657" s="51">
        <f t="shared" si="1203"/>
        <v>0</v>
      </c>
      <c r="AM3657" s="296">
        <f>IFERROR(IF(VLOOKUP($C3657,Listen!$A$2:$F$45,6,0)="Ja",MAX(BC3657:BD3657),D_SAV!$BC3657),0)</f>
        <v>0</v>
      </c>
      <c r="AN3657" s="51">
        <f t="shared" si="1204"/>
        <v>0</v>
      </c>
      <c r="AP3657" s="304">
        <f t="shared" si="1205"/>
        <v>0</v>
      </c>
      <c r="AQ3657" s="304">
        <f t="shared" si="1206"/>
        <v>0</v>
      </c>
      <c r="AR3657" s="304">
        <f t="shared" si="1207"/>
        <v>0</v>
      </c>
      <c r="AS3657" s="304">
        <f t="shared" si="1208"/>
        <v>0</v>
      </c>
      <c r="AT3657" s="304">
        <f t="shared" si="1209"/>
        <v>0</v>
      </c>
      <c r="AU3657" s="304">
        <f t="shared" si="1210"/>
        <v>0</v>
      </c>
      <c r="AV3657" s="304">
        <f t="shared" si="1211"/>
        <v>0</v>
      </c>
      <c r="AW3657" s="304">
        <f t="shared" si="1212"/>
        <v>0</v>
      </c>
      <c r="AX3657" s="304">
        <f t="shared" si="1213"/>
        <v>0</v>
      </c>
      <c r="AY3657" s="304">
        <f t="shared" si="1214"/>
        <v>0</v>
      </c>
      <c r="AZ3657" s="304">
        <f t="shared" si="1215"/>
        <v>0</v>
      </c>
      <c r="BA3657" s="304">
        <f t="shared" si="1216"/>
        <v>0</v>
      </c>
      <c r="BB3657" s="304">
        <f t="shared" si="1217"/>
        <v>0</v>
      </c>
      <c r="BC3657" s="304">
        <f t="shared" si="1218"/>
        <v>0</v>
      </c>
      <c r="BD3657" s="304">
        <f t="shared" si="1219"/>
        <v>0</v>
      </c>
      <c r="BE3657" s="304">
        <f>IFERROR(IF(VLOOKUP($C3657,Listen!$A$2:$F$45,6,0)="Ja",BB3657-MAX(BC3657:BD3657),BB3657-BC3657),0)</f>
        <v>0</v>
      </c>
    </row>
    <row r="3658" spans="1:57" x14ac:dyDescent="0.25">
      <c r="A3658" s="320" t="str">
        <f>IF(AND(D3658&lt;&gt;0,C3658&lt;&gt;0,E3658&lt;&gt;0),IF(B3658&lt;&gt;0,CONCATENATE(B3658,"-AGr",VLOOKUP(C3658,Listen!$A$2:$D$45,4,FALSE),"-",D3658,"-",E3658,),CONCATENATE("AGr",VLOOKUP(C3658,Listen!$A$2:$D$45,4,FALSE),"-",D3658,"-",E3658)),"keine vollständige ID")</f>
        <v>keine vollständige ID</v>
      </c>
      <c r="B3658" s="301"/>
      <c r="C3658" s="287"/>
      <c r="D3658" s="34"/>
      <c r="E3658" s="306"/>
      <c r="F3658" s="116"/>
      <c r="G3658" s="17"/>
      <c r="H3658" s="17"/>
      <c r="I3658" s="17"/>
      <c r="J3658" s="17"/>
      <c r="K3658" s="17"/>
      <c r="L3658" s="17"/>
      <c r="M3658" s="17"/>
      <c r="N3658" s="17"/>
      <c r="O3658" s="116"/>
      <c r="P3658" s="117">
        <f>IF(D3658&gt;A_Stammdaten!$B$12,0,SUM(G3658,H3658,J3658,L3658:M3658)-SUM(I3658,K3658,N3658:O3658))</f>
        <v>0</v>
      </c>
      <c r="Q3658" s="17"/>
      <c r="R3658" s="17"/>
      <c r="S3658" s="17"/>
      <c r="T3658" s="17"/>
      <c r="U3658" s="62">
        <f t="shared" si="1199"/>
        <v>0</v>
      </c>
      <c r="V3658" s="34"/>
      <c r="W3658" s="34"/>
      <c r="X3658" s="34"/>
      <c r="Y3658" s="34"/>
      <c r="Z3658" s="34"/>
      <c r="AA3658" s="63" t="str">
        <f t="shared" si="1200"/>
        <v>-</v>
      </c>
      <c r="AB3658" s="63" t="str">
        <f t="shared" si="1201"/>
        <v>-</v>
      </c>
      <c r="AC3658" s="63">
        <f>IF(ISBLANK($C3658),0,VLOOKUP($C3658,Listen!$A$2:$C$45,2,FALSE))</f>
        <v>0</v>
      </c>
      <c r="AD3658" s="63">
        <f>IF(ISBLANK($C3658),0,VLOOKUP($C3658,Listen!$A$2:$C$45,3,FALSE))</f>
        <v>0</v>
      </c>
      <c r="AE3658" s="49">
        <f t="shared" si="1202"/>
        <v>0</v>
      </c>
      <c r="AF3658" s="49">
        <f t="shared" si="1202"/>
        <v>0</v>
      </c>
      <c r="AG3658" s="49">
        <f>IFERROR(IF(OR($V3658&lt;&gt;"Ja",VLOOKUP($C3658,Listen!$A$2:$F$45,5,0)="Nein",D3658&lt;IF(C3658="LNG Anbindungsanlagen gemäß separater Festlegung",2022,2023)),$AC3658,$AA3658),0)</f>
        <v>0</v>
      </c>
      <c r="AH3658" s="49">
        <f>IFERROR(IF(OR($V3658&lt;&gt;"Ja",VLOOKUP($C3658,Listen!$A$2:$F$45,5,0)="Nein",D3658&lt;IF(C3658="LNG Anbindungsanlagen gemäß separater Festlegung",2022,2023)),$AC3658,$AA3658),0)</f>
        <v>0</v>
      </c>
      <c r="AI3658" s="49">
        <f>IFERROR(IF(OR($W3658&lt;&gt;"Ja",VLOOKUP($C3658,Listen!$A$2:$F$45,6,0)="Nein"),$AC3658,$AB3658),0)</f>
        <v>0</v>
      </c>
      <c r="AJ3658" s="49">
        <f>IFERROR(IF(OR($W3658&lt;&gt;"Ja",VLOOKUP($C3658,Listen!$A$2:$F$45,6,0)="Nein"),$AC3658,$AB3658),0)</f>
        <v>0</v>
      </c>
      <c r="AK3658" s="49">
        <f>IFERROR(IF(OR($W3658&lt;&gt;"Ja",VLOOKUP($C3658,Listen!$A$2:$F$45,6,0)="Nein"),$AC3658,$AB3658),0)</f>
        <v>0</v>
      </c>
      <c r="AL3658" s="51">
        <f t="shared" si="1203"/>
        <v>0</v>
      </c>
      <c r="AM3658" s="296">
        <f>IFERROR(IF(VLOOKUP($C3658,Listen!$A$2:$F$45,6,0)="Ja",MAX(BC3658:BD3658),D_SAV!$BC3658),0)</f>
        <v>0</v>
      </c>
      <c r="AN3658" s="51">
        <f t="shared" si="1204"/>
        <v>0</v>
      </c>
      <c r="AP3658" s="304">
        <f t="shared" si="1205"/>
        <v>0</v>
      </c>
      <c r="AQ3658" s="304">
        <f t="shared" si="1206"/>
        <v>0</v>
      </c>
      <c r="AR3658" s="304">
        <f t="shared" si="1207"/>
        <v>0</v>
      </c>
      <c r="AS3658" s="304">
        <f t="shared" si="1208"/>
        <v>0</v>
      </c>
      <c r="AT3658" s="304">
        <f t="shared" si="1209"/>
        <v>0</v>
      </c>
      <c r="AU3658" s="304">
        <f t="shared" si="1210"/>
        <v>0</v>
      </c>
      <c r="AV3658" s="304">
        <f t="shared" si="1211"/>
        <v>0</v>
      </c>
      <c r="AW3658" s="304">
        <f t="shared" si="1212"/>
        <v>0</v>
      </c>
      <c r="AX3658" s="304">
        <f t="shared" si="1213"/>
        <v>0</v>
      </c>
      <c r="AY3658" s="304">
        <f t="shared" si="1214"/>
        <v>0</v>
      </c>
      <c r="AZ3658" s="304">
        <f t="shared" si="1215"/>
        <v>0</v>
      </c>
      <c r="BA3658" s="304">
        <f t="shared" si="1216"/>
        <v>0</v>
      </c>
      <c r="BB3658" s="304">
        <f t="shared" si="1217"/>
        <v>0</v>
      </c>
      <c r="BC3658" s="304">
        <f t="shared" si="1218"/>
        <v>0</v>
      </c>
      <c r="BD3658" s="304">
        <f t="shared" si="1219"/>
        <v>0</v>
      </c>
      <c r="BE3658" s="304">
        <f>IFERROR(IF(VLOOKUP($C3658,Listen!$A$2:$F$45,6,0)="Ja",BB3658-MAX(BC3658:BD3658),BB3658-BC3658),0)</f>
        <v>0</v>
      </c>
    </row>
    <row r="3659" spans="1:57" x14ac:dyDescent="0.25">
      <c r="A3659" s="320" t="str">
        <f>IF(AND(D3659&lt;&gt;0,C3659&lt;&gt;0,E3659&lt;&gt;0),IF(B3659&lt;&gt;0,CONCATENATE(B3659,"-AGr",VLOOKUP(C3659,Listen!$A$2:$D$45,4,FALSE),"-",D3659,"-",E3659,),CONCATENATE("AGr",VLOOKUP(C3659,Listen!$A$2:$D$45,4,FALSE),"-",D3659,"-",E3659)),"keine vollständige ID")</f>
        <v>keine vollständige ID</v>
      </c>
      <c r="B3659" s="301"/>
      <c r="C3659" s="287"/>
      <c r="D3659" s="34"/>
      <c r="E3659" s="306"/>
      <c r="F3659" s="116"/>
      <c r="G3659" s="17"/>
      <c r="H3659" s="17"/>
      <c r="I3659" s="17"/>
      <c r="J3659" s="17"/>
      <c r="K3659" s="17"/>
      <c r="L3659" s="17"/>
      <c r="M3659" s="17"/>
      <c r="N3659" s="17"/>
      <c r="O3659" s="116"/>
      <c r="P3659" s="117">
        <f>IF(D3659&gt;A_Stammdaten!$B$12,0,SUM(G3659,H3659,J3659,L3659:M3659)-SUM(I3659,K3659,N3659:O3659))</f>
        <v>0</v>
      </c>
      <c r="Q3659" s="17"/>
      <c r="R3659" s="17"/>
      <c r="S3659" s="17"/>
      <c r="T3659" s="17"/>
      <c r="U3659" s="62">
        <f t="shared" si="1199"/>
        <v>0</v>
      </c>
      <c r="V3659" s="34"/>
      <c r="W3659" s="34"/>
      <c r="X3659" s="34"/>
      <c r="Y3659" s="34"/>
      <c r="Z3659" s="34"/>
      <c r="AA3659" s="63" t="str">
        <f t="shared" si="1200"/>
        <v>-</v>
      </c>
      <c r="AB3659" s="63" t="str">
        <f t="shared" si="1201"/>
        <v>-</v>
      </c>
      <c r="AC3659" s="63">
        <f>IF(ISBLANK($C3659),0,VLOOKUP($C3659,Listen!$A$2:$C$45,2,FALSE))</f>
        <v>0</v>
      </c>
      <c r="AD3659" s="63">
        <f>IF(ISBLANK($C3659),0,VLOOKUP($C3659,Listen!$A$2:$C$45,3,FALSE))</f>
        <v>0</v>
      </c>
      <c r="AE3659" s="49">
        <f t="shared" si="1202"/>
        <v>0</v>
      </c>
      <c r="AF3659" s="49">
        <f t="shared" si="1202"/>
        <v>0</v>
      </c>
      <c r="AG3659" s="49">
        <f>IFERROR(IF(OR($V3659&lt;&gt;"Ja",VLOOKUP($C3659,Listen!$A$2:$F$45,5,0)="Nein",D3659&lt;IF(C3659="LNG Anbindungsanlagen gemäß separater Festlegung",2022,2023)),$AC3659,$AA3659),0)</f>
        <v>0</v>
      </c>
      <c r="AH3659" s="49">
        <f>IFERROR(IF(OR($V3659&lt;&gt;"Ja",VLOOKUP($C3659,Listen!$A$2:$F$45,5,0)="Nein",D3659&lt;IF(C3659="LNG Anbindungsanlagen gemäß separater Festlegung",2022,2023)),$AC3659,$AA3659),0)</f>
        <v>0</v>
      </c>
      <c r="AI3659" s="49">
        <f>IFERROR(IF(OR($W3659&lt;&gt;"Ja",VLOOKUP($C3659,Listen!$A$2:$F$45,6,0)="Nein"),$AC3659,$AB3659),0)</f>
        <v>0</v>
      </c>
      <c r="AJ3659" s="49">
        <f>IFERROR(IF(OR($W3659&lt;&gt;"Ja",VLOOKUP($C3659,Listen!$A$2:$F$45,6,0)="Nein"),$AC3659,$AB3659),0)</f>
        <v>0</v>
      </c>
      <c r="AK3659" s="49">
        <f>IFERROR(IF(OR($W3659&lt;&gt;"Ja",VLOOKUP($C3659,Listen!$A$2:$F$45,6,0)="Nein"),$AC3659,$AB3659),0)</f>
        <v>0</v>
      </c>
      <c r="AL3659" s="51">
        <f t="shared" si="1203"/>
        <v>0</v>
      </c>
      <c r="AM3659" s="296">
        <f>IFERROR(IF(VLOOKUP($C3659,Listen!$A$2:$F$45,6,0)="Ja",MAX(BC3659:BD3659),D_SAV!$BC3659),0)</f>
        <v>0</v>
      </c>
      <c r="AN3659" s="51">
        <f t="shared" si="1204"/>
        <v>0</v>
      </c>
      <c r="AP3659" s="304">
        <f t="shared" si="1205"/>
        <v>0</v>
      </c>
      <c r="AQ3659" s="304">
        <f t="shared" si="1206"/>
        <v>0</v>
      </c>
      <c r="AR3659" s="304">
        <f t="shared" si="1207"/>
        <v>0</v>
      </c>
      <c r="AS3659" s="304">
        <f t="shared" si="1208"/>
        <v>0</v>
      </c>
      <c r="AT3659" s="304">
        <f t="shared" si="1209"/>
        <v>0</v>
      </c>
      <c r="AU3659" s="304">
        <f t="shared" si="1210"/>
        <v>0</v>
      </c>
      <c r="AV3659" s="304">
        <f t="shared" si="1211"/>
        <v>0</v>
      </c>
      <c r="AW3659" s="304">
        <f t="shared" si="1212"/>
        <v>0</v>
      </c>
      <c r="AX3659" s="304">
        <f t="shared" si="1213"/>
        <v>0</v>
      </c>
      <c r="AY3659" s="304">
        <f t="shared" si="1214"/>
        <v>0</v>
      </c>
      <c r="AZ3659" s="304">
        <f t="shared" si="1215"/>
        <v>0</v>
      </c>
      <c r="BA3659" s="304">
        <f t="shared" si="1216"/>
        <v>0</v>
      </c>
      <c r="BB3659" s="304">
        <f t="shared" si="1217"/>
        <v>0</v>
      </c>
      <c r="BC3659" s="304">
        <f t="shared" si="1218"/>
        <v>0</v>
      </c>
      <c r="BD3659" s="304">
        <f t="shared" si="1219"/>
        <v>0</v>
      </c>
      <c r="BE3659" s="304">
        <f>IFERROR(IF(VLOOKUP($C3659,Listen!$A$2:$F$45,6,0)="Ja",BB3659-MAX(BC3659:BD3659),BB3659-BC3659),0)</f>
        <v>0</v>
      </c>
    </row>
    <row r="3660" spans="1:57" x14ac:dyDescent="0.25">
      <c r="A3660" s="320" t="str">
        <f>IF(AND(D3660&lt;&gt;0,C3660&lt;&gt;0,E3660&lt;&gt;0),IF(B3660&lt;&gt;0,CONCATENATE(B3660,"-AGr",VLOOKUP(C3660,Listen!$A$2:$D$45,4,FALSE),"-",D3660,"-",E3660,),CONCATENATE("AGr",VLOOKUP(C3660,Listen!$A$2:$D$45,4,FALSE),"-",D3660,"-",E3660)),"keine vollständige ID")</f>
        <v>keine vollständige ID</v>
      </c>
      <c r="B3660" s="301"/>
      <c r="C3660" s="287"/>
      <c r="D3660" s="34"/>
      <c r="E3660" s="306"/>
      <c r="F3660" s="116"/>
      <c r="G3660" s="17"/>
      <c r="H3660" s="17"/>
      <c r="I3660" s="17"/>
      <c r="J3660" s="17"/>
      <c r="K3660" s="17"/>
      <c r="L3660" s="17"/>
      <c r="M3660" s="17"/>
      <c r="N3660" s="17"/>
      <c r="O3660" s="116"/>
      <c r="P3660" s="117">
        <f>IF(D3660&gt;A_Stammdaten!$B$12,0,SUM(G3660,H3660,J3660,L3660:M3660)-SUM(I3660,K3660,N3660:O3660))</f>
        <v>0</v>
      </c>
      <c r="Q3660" s="17"/>
      <c r="R3660" s="17"/>
      <c r="S3660" s="17"/>
      <c r="T3660" s="17"/>
      <c r="U3660" s="62">
        <f t="shared" si="1199"/>
        <v>0</v>
      </c>
      <c r="V3660" s="34"/>
      <c r="W3660" s="34"/>
      <c r="X3660" s="34"/>
      <c r="Y3660" s="34"/>
      <c r="Z3660" s="34"/>
      <c r="AA3660" s="63" t="str">
        <f t="shared" si="1200"/>
        <v>-</v>
      </c>
      <c r="AB3660" s="63" t="str">
        <f t="shared" si="1201"/>
        <v>-</v>
      </c>
      <c r="AC3660" s="63">
        <f>IF(ISBLANK($C3660),0,VLOOKUP($C3660,Listen!$A$2:$C$45,2,FALSE))</f>
        <v>0</v>
      </c>
      <c r="AD3660" s="63">
        <f>IF(ISBLANK($C3660),0,VLOOKUP($C3660,Listen!$A$2:$C$45,3,FALSE))</f>
        <v>0</v>
      </c>
      <c r="AE3660" s="49">
        <f t="shared" si="1202"/>
        <v>0</v>
      </c>
      <c r="AF3660" s="49">
        <f t="shared" si="1202"/>
        <v>0</v>
      </c>
      <c r="AG3660" s="49">
        <f>IFERROR(IF(OR($V3660&lt;&gt;"Ja",VLOOKUP($C3660,Listen!$A$2:$F$45,5,0)="Nein",D3660&lt;IF(C3660="LNG Anbindungsanlagen gemäß separater Festlegung",2022,2023)),$AC3660,$AA3660),0)</f>
        <v>0</v>
      </c>
      <c r="AH3660" s="49">
        <f>IFERROR(IF(OR($V3660&lt;&gt;"Ja",VLOOKUP($C3660,Listen!$A$2:$F$45,5,0)="Nein",D3660&lt;IF(C3660="LNG Anbindungsanlagen gemäß separater Festlegung",2022,2023)),$AC3660,$AA3660),0)</f>
        <v>0</v>
      </c>
      <c r="AI3660" s="49">
        <f>IFERROR(IF(OR($W3660&lt;&gt;"Ja",VLOOKUP($C3660,Listen!$A$2:$F$45,6,0)="Nein"),$AC3660,$AB3660),0)</f>
        <v>0</v>
      </c>
      <c r="AJ3660" s="49">
        <f>IFERROR(IF(OR($W3660&lt;&gt;"Ja",VLOOKUP($C3660,Listen!$A$2:$F$45,6,0)="Nein"),$AC3660,$AB3660),0)</f>
        <v>0</v>
      </c>
      <c r="AK3660" s="49">
        <f>IFERROR(IF(OR($W3660&lt;&gt;"Ja",VLOOKUP($C3660,Listen!$A$2:$F$45,6,0)="Nein"),$AC3660,$AB3660),0)</f>
        <v>0</v>
      </c>
      <c r="AL3660" s="51">
        <f t="shared" si="1203"/>
        <v>0</v>
      </c>
      <c r="AM3660" s="296">
        <f>IFERROR(IF(VLOOKUP($C3660,Listen!$A$2:$F$45,6,0)="Ja",MAX(BC3660:BD3660),D_SAV!$BC3660),0)</f>
        <v>0</v>
      </c>
      <c r="AN3660" s="51">
        <f t="shared" si="1204"/>
        <v>0</v>
      </c>
      <c r="AP3660" s="304">
        <f t="shared" si="1205"/>
        <v>0</v>
      </c>
      <c r="AQ3660" s="304">
        <f t="shared" si="1206"/>
        <v>0</v>
      </c>
      <c r="AR3660" s="304">
        <f t="shared" si="1207"/>
        <v>0</v>
      </c>
      <c r="AS3660" s="304">
        <f t="shared" si="1208"/>
        <v>0</v>
      </c>
      <c r="AT3660" s="304">
        <f t="shared" si="1209"/>
        <v>0</v>
      </c>
      <c r="AU3660" s="304">
        <f t="shared" si="1210"/>
        <v>0</v>
      </c>
      <c r="AV3660" s="304">
        <f t="shared" si="1211"/>
        <v>0</v>
      </c>
      <c r="AW3660" s="304">
        <f t="shared" si="1212"/>
        <v>0</v>
      </c>
      <c r="AX3660" s="304">
        <f t="shared" si="1213"/>
        <v>0</v>
      </c>
      <c r="AY3660" s="304">
        <f t="shared" si="1214"/>
        <v>0</v>
      </c>
      <c r="AZ3660" s="304">
        <f t="shared" si="1215"/>
        <v>0</v>
      </c>
      <c r="BA3660" s="304">
        <f t="shared" si="1216"/>
        <v>0</v>
      </c>
      <c r="BB3660" s="304">
        <f t="shared" si="1217"/>
        <v>0</v>
      </c>
      <c r="BC3660" s="304">
        <f t="shared" si="1218"/>
        <v>0</v>
      </c>
      <c r="BD3660" s="304">
        <f t="shared" si="1219"/>
        <v>0</v>
      </c>
      <c r="BE3660" s="304">
        <f>IFERROR(IF(VLOOKUP($C3660,Listen!$A$2:$F$45,6,0)="Ja",BB3660-MAX(BC3660:BD3660),BB3660-BC3660),0)</f>
        <v>0</v>
      </c>
    </row>
    <row r="3661" spans="1:57" x14ac:dyDescent="0.25">
      <c r="A3661" s="320" t="str">
        <f>IF(AND(D3661&lt;&gt;0,C3661&lt;&gt;0,E3661&lt;&gt;0),IF(B3661&lt;&gt;0,CONCATENATE(B3661,"-AGr",VLOOKUP(C3661,Listen!$A$2:$D$45,4,FALSE),"-",D3661,"-",E3661,),CONCATENATE("AGr",VLOOKUP(C3661,Listen!$A$2:$D$45,4,FALSE),"-",D3661,"-",E3661)),"keine vollständige ID")</f>
        <v>keine vollständige ID</v>
      </c>
      <c r="B3661" s="301"/>
      <c r="C3661" s="287"/>
      <c r="D3661" s="34"/>
      <c r="E3661" s="306"/>
      <c r="F3661" s="116"/>
      <c r="G3661" s="17"/>
      <c r="H3661" s="17"/>
      <c r="I3661" s="17"/>
      <c r="J3661" s="17"/>
      <c r="K3661" s="17"/>
      <c r="L3661" s="17"/>
      <c r="M3661" s="17"/>
      <c r="N3661" s="17"/>
      <c r="O3661" s="116"/>
      <c r="P3661" s="117">
        <f>IF(D3661&gt;A_Stammdaten!$B$12,0,SUM(G3661,H3661,J3661,L3661:M3661)-SUM(I3661,K3661,N3661:O3661))</f>
        <v>0</v>
      </c>
      <c r="Q3661" s="17"/>
      <c r="R3661" s="17"/>
      <c r="S3661" s="17"/>
      <c r="T3661" s="17"/>
      <c r="U3661" s="62">
        <f t="shared" si="1199"/>
        <v>0</v>
      </c>
      <c r="V3661" s="34"/>
      <c r="W3661" s="34"/>
      <c r="X3661" s="34"/>
      <c r="Y3661" s="34"/>
      <c r="Z3661" s="34"/>
      <c r="AA3661" s="63" t="str">
        <f t="shared" si="1200"/>
        <v>-</v>
      </c>
      <c r="AB3661" s="63" t="str">
        <f t="shared" si="1201"/>
        <v>-</v>
      </c>
      <c r="AC3661" s="63">
        <f>IF(ISBLANK($C3661),0,VLOOKUP($C3661,Listen!$A$2:$C$45,2,FALSE))</f>
        <v>0</v>
      </c>
      <c r="AD3661" s="63">
        <f>IF(ISBLANK($C3661),0,VLOOKUP($C3661,Listen!$A$2:$C$45,3,FALSE))</f>
        <v>0</v>
      </c>
      <c r="AE3661" s="49">
        <f t="shared" si="1202"/>
        <v>0</v>
      </c>
      <c r="AF3661" s="49">
        <f t="shared" si="1202"/>
        <v>0</v>
      </c>
      <c r="AG3661" s="49">
        <f>IFERROR(IF(OR($V3661&lt;&gt;"Ja",VLOOKUP($C3661,Listen!$A$2:$F$45,5,0)="Nein",D3661&lt;IF(C3661="LNG Anbindungsanlagen gemäß separater Festlegung",2022,2023)),$AC3661,$AA3661),0)</f>
        <v>0</v>
      </c>
      <c r="AH3661" s="49">
        <f>IFERROR(IF(OR($V3661&lt;&gt;"Ja",VLOOKUP($C3661,Listen!$A$2:$F$45,5,0)="Nein",D3661&lt;IF(C3661="LNG Anbindungsanlagen gemäß separater Festlegung",2022,2023)),$AC3661,$AA3661),0)</f>
        <v>0</v>
      </c>
      <c r="AI3661" s="49">
        <f>IFERROR(IF(OR($W3661&lt;&gt;"Ja",VLOOKUP($C3661,Listen!$A$2:$F$45,6,0)="Nein"),$AC3661,$AB3661),0)</f>
        <v>0</v>
      </c>
      <c r="AJ3661" s="49">
        <f>IFERROR(IF(OR($W3661&lt;&gt;"Ja",VLOOKUP($C3661,Listen!$A$2:$F$45,6,0)="Nein"),$AC3661,$AB3661),0)</f>
        <v>0</v>
      </c>
      <c r="AK3661" s="49">
        <f>IFERROR(IF(OR($W3661&lt;&gt;"Ja",VLOOKUP($C3661,Listen!$A$2:$F$45,6,0)="Nein"),$AC3661,$AB3661),0)</f>
        <v>0</v>
      </c>
      <c r="AL3661" s="51">
        <f t="shared" si="1203"/>
        <v>0</v>
      </c>
      <c r="AM3661" s="296">
        <f>IFERROR(IF(VLOOKUP($C3661,Listen!$A$2:$F$45,6,0)="Ja",MAX(BC3661:BD3661),D_SAV!$BC3661),0)</f>
        <v>0</v>
      </c>
      <c r="AN3661" s="51">
        <f t="shared" si="1204"/>
        <v>0</v>
      </c>
      <c r="AP3661" s="304">
        <f t="shared" si="1205"/>
        <v>0</v>
      </c>
      <c r="AQ3661" s="304">
        <f t="shared" si="1206"/>
        <v>0</v>
      </c>
      <c r="AR3661" s="304">
        <f t="shared" si="1207"/>
        <v>0</v>
      </c>
      <c r="AS3661" s="304">
        <f t="shared" si="1208"/>
        <v>0</v>
      </c>
      <c r="AT3661" s="304">
        <f t="shared" si="1209"/>
        <v>0</v>
      </c>
      <c r="AU3661" s="304">
        <f t="shared" si="1210"/>
        <v>0</v>
      </c>
      <c r="AV3661" s="304">
        <f t="shared" si="1211"/>
        <v>0</v>
      </c>
      <c r="AW3661" s="304">
        <f t="shared" si="1212"/>
        <v>0</v>
      </c>
      <c r="AX3661" s="304">
        <f t="shared" si="1213"/>
        <v>0</v>
      </c>
      <c r="AY3661" s="304">
        <f t="shared" si="1214"/>
        <v>0</v>
      </c>
      <c r="AZ3661" s="304">
        <f t="shared" si="1215"/>
        <v>0</v>
      </c>
      <c r="BA3661" s="304">
        <f t="shared" si="1216"/>
        <v>0</v>
      </c>
      <c r="BB3661" s="304">
        <f t="shared" si="1217"/>
        <v>0</v>
      </c>
      <c r="BC3661" s="304">
        <f t="shared" si="1218"/>
        <v>0</v>
      </c>
      <c r="BD3661" s="304">
        <f t="shared" si="1219"/>
        <v>0</v>
      </c>
      <c r="BE3661" s="304">
        <f>IFERROR(IF(VLOOKUP($C3661,Listen!$A$2:$F$45,6,0)="Ja",BB3661-MAX(BC3661:BD3661),BB3661-BC3661),0)</f>
        <v>0</v>
      </c>
    </row>
    <row r="3662" spans="1:57" x14ac:dyDescent="0.25">
      <c r="A3662" s="320" t="str">
        <f>IF(AND(D3662&lt;&gt;0,C3662&lt;&gt;0,E3662&lt;&gt;0),IF(B3662&lt;&gt;0,CONCATENATE(B3662,"-AGr",VLOOKUP(C3662,Listen!$A$2:$D$45,4,FALSE),"-",D3662,"-",E3662,),CONCATENATE("AGr",VLOOKUP(C3662,Listen!$A$2:$D$45,4,FALSE),"-",D3662,"-",E3662)),"keine vollständige ID")</f>
        <v>keine vollständige ID</v>
      </c>
      <c r="B3662" s="301"/>
      <c r="C3662" s="287"/>
      <c r="D3662" s="34"/>
      <c r="E3662" s="306"/>
      <c r="F3662" s="116"/>
      <c r="G3662" s="17"/>
      <c r="H3662" s="17"/>
      <c r="I3662" s="17"/>
      <c r="J3662" s="17"/>
      <c r="K3662" s="17"/>
      <c r="L3662" s="17"/>
      <c r="M3662" s="17"/>
      <c r="N3662" s="17"/>
      <c r="O3662" s="116"/>
      <c r="P3662" s="117">
        <f>IF(D3662&gt;A_Stammdaten!$B$12,0,SUM(G3662,H3662,J3662,L3662:M3662)-SUM(I3662,K3662,N3662:O3662))</f>
        <v>0</v>
      </c>
      <c r="Q3662" s="17"/>
      <c r="R3662" s="17"/>
      <c r="S3662" s="17"/>
      <c r="T3662" s="17"/>
      <c r="U3662" s="62">
        <f t="shared" si="1199"/>
        <v>0</v>
      </c>
      <c r="V3662" s="34"/>
      <c r="W3662" s="34"/>
      <c r="X3662" s="34"/>
      <c r="Y3662" s="34"/>
      <c r="Z3662" s="34"/>
      <c r="AA3662" s="63" t="str">
        <f t="shared" si="1200"/>
        <v>-</v>
      </c>
      <c r="AB3662" s="63" t="str">
        <f t="shared" si="1201"/>
        <v>-</v>
      </c>
      <c r="AC3662" s="63">
        <f>IF(ISBLANK($C3662),0,VLOOKUP($C3662,Listen!$A$2:$C$45,2,FALSE))</f>
        <v>0</v>
      </c>
      <c r="AD3662" s="63">
        <f>IF(ISBLANK($C3662),0,VLOOKUP($C3662,Listen!$A$2:$C$45,3,FALSE))</f>
        <v>0</v>
      </c>
      <c r="AE3662" s="49">
        <f t="shared" si="1202"/>
        <v>0</v>
      </c>
      <c r="AF3662" s="49">
        <f t="shared" si="1202"/>
        <v>0</v>
      </c>
      <c r="AG3662" s="49">
        <f>IFERROR(IF(OR($V3662&lt;&gt;"Ja",VLOOKUP($C3662,Listen!$A$2:$F$45,5,0)="Nein",D3662&lt;IF(C3662="LNG Anbindungsanlagen gemäß separater Festlegung",2022,2023)),$AC3662,$AA3662),0)</f>
        <v>0</v>
      </c>
      <c r="AH3662" s="49">
        <f>IFERROR(IF(OR($V3662&lt;&gt;"Ja",VLOOKUP($C3662,Listen!$A$2:$F$45,5,0)="Nein",D3662&lt;IF(C3662="LNG Anbindungsanlagen gemäß separater Festlegung",2022,2023)),$AC3662,$AA3662),0)</f>
        <v>0</v>
      </c>
      <c r="AI3662" s="49">
        <f>IFERROR(IF(OR($W3662&lt;&gt;"Ja",VLOOKUP($C3662,Listen!$A$2:$F$45,6,0)="Nein"),$AC3662,$AB3662),0)</f>
        <v>0</v>
      </c>
      <c r="AJ3662" s="49">
        <f>IFERROR(IF(OR($W3662&lt;&gt;"Ja",VLOOKUP($C3662,Listen!$A$2:$F$45,6,0)="Nein"),$AC3662,$AB3662),0)</f>
        <v>0</v>
      </c>
      <c r="AK3662" s="49">
        <f>IFERROR(IF(OR($W3662&lt;&gt;"Ja",VLOOKUP($C3662,Listen!$A$2:$F$45,6,0)="Nein"),$AC3662,$AB3662),0)</f>
        <v>0</v>
      </c>
      <c r="AL3662" s="51">
        <f t="shared" si="1203"/>
        <v>0</v>
      </c>
      <c r="AM3662" s="296">
        <f>IFERROR(IF(VLOOKUP($C3662,Listen!$A$2:$F$45,6,0)="Ja",MAX(BC3662:BD3662),D_SAV!$BC3662),0)</f>
        <v>0</v>
      </c>
      <c r="AN3662" s="51">
        <f t="shared" si="1204"/>
        <v>0</v>
      </c>
      <c r="AP3662" s="304">
        <f t="shared" si="1205"/>
        <v>0</v>
      </c>
      <c r="AQ3662" s="304">
        <f t="shared" si="1206"/>
        <v>0</v>
      </c>
      <c r="AR3662" s="304">
        <f t="shared" si="1207"/>
        <v>0</v>
      </c>
      <c r="AS3662" s="304">
        <f t="shared" si="1208"/>
        <v>0</v>
      </c>
      <c r="AT3662" s="304">
        <f t="shared" si="1209"/>
        <v>0</v>
      </c>
      <c r="AU3662" s="304">
        <f t="shared" si="1210"/>
        <v>0</v>
      </c>
      <c r="AV3662" s="304">
        <f t="shared" si="1211"/>
        <v>0</v>
      </c>
      <c r="AW3662" s="304">
        <f t="shared" si="1212"/>
        <v>0</v>
      </c>
      <c r="AX3662" s="304">
        <f t="shared" si="1213"/>
        <v>0</v>
      </c>
      <c r="AY3662" s="304">
        <f t="shared" si="1214"/>
        <v>0</v>
      </c>
      <c r="AZ3662" s="304">
        <f t="shared" si="1215"/>
        <v>0</v>
      </c>
      <c r="BA3662" s="304">
        <f t="shared" si="1216"/>
        <v>0</v>
      </c>
      <c r="BB3662" s="304">
        <f t="shared" si="1217"/>
        <v>0</v>
      </c>
      <c r="BC3662" s="304">
        <f t="shared" si="1218"/>
        <v>0</v>
      </c>
      <c r="BD3662" s="304">
        <f t="shared" si="1219"/>
        <v>0</v>
      </c>
      <c r="BE3662" s="304">
        <f>IFERROR(IF(VLOOKUP($C3662,Listen!$A$2:$F$45,6,0)="Ja",BB3662-MAX(BC3662:BD3662),BB3662-BC3662),0)</f>
        <v>0</v>
      </c>
    </row>
    <row r="3663" spans="1:57" x14ac:dyDescent="0.25">
      <c r="A3663" s="320" t="str">
        <f>IF(AND(D3663&lt;&gt;0,C3663&lt;&gt;0,E3663&lt;&gt;0),IF(B3663&lt;&gt;0,CONCATENATE(B3663,"-AGr",VLOOKUP(C3663,Listen!$A$2:$D$45,4,FALSE),"-",D3663,"-",E3663,),CONCATENATE("AGr",VLOOKUP(C3663,Listen!$A$2:$D$45,4,FALSE),"-",D3663,"-",E3663)),"keine vollständige ID")</f>
        <v>keine vollständige ID</v>
      </c>
      <c r="B3663" s="301"/>
      <c r="C3663" s="287"/>
      <c r="D3663" s="34"/>
      <c r="E3663" s="306"/>
      <c r="F3663" s="116"/>
      <c r="G3663" s="17"/>
      <c r="H3663" s="17"/>
      <c r="I3663" s="17"/>
      <c r="J3663" s="17"/>
      <c r="K3663" s="17"/>
      <c r="L3663" s="17"/>
      <c r="M3663" s="17"/>
      <c r="N3663" s="17"/>
      <c r="O3663" s="116"/>
      <c r="P3663" s="117">
        <f>IF(D3663&gt;A_Stammdaten!$B$12,0,SUM(G3663,H3663,J3663,L3663:M3663)-SUM(I3663,K3663,N3663:O3663))</f>
        <v>0</v>
      </c>
      <c r="Q3663" s="17"/>
      <c r="R3663" s="17"/>
      <c r="S3663" s="17"/>
      <c r="T3663" s="17"/>
      <c r="U3663" s="62">
        <f t="shared" si="1199"/>
        <v>0</v>
      </c>
      <c r="V3663" s="34"/>
      <c r="W3663" s="34"/>
      <c r="X3663" s="34"/>
      <c r="Y3663" s="34"/>
      <c r="Z3663" s="34"/>
      <c r="AA3663" s="63" t="str">
        <f t="shared" si="1200"/>
        <v>-</v>
      </c>
      <c r="AB3663" s="63" t="str">
        <f t="shared" si="1201"/>
        <v>-</v>
      </c>
      <c r="AC3663" s="63">
        <f>IF(ISBLANK($C3663),0,VLOOKUP($C3663,Listen!$A$2:$C$45,2,FALSE))</f>
        <v>0</v>
      </c>
      <c r="AD3663" s="63">
        <f>IF(ISBLANK($C3663),0,VLOOKUP($C3663,Listen!$A$2:$C$45,3,FALSE))</f>
        <v>0</v>
      </c>
      <c r="AE3663" s="49">
        <f t="shared" si="1202"/>
        <v>0</v>
      </c>
      <c r="AF3663" s="49">
        <f t="shared" si="1202"/>
        <v>0</v>
      </c>
      <c r="AG3663" s="49">
        <f>IFERROR(IF(OR($V3663&lt;&gt;"Ja",VLOOKUP($C3663,Listen!$A$2:$F$45,5,0)="Nein",D3663&lt;IF(C3663="LNG Anbindungsanlagen gemäß separater Festlegung",2022,2023)),$AC3663,$AA3663),0)</f>
        <v>0</v>
      </c>
      <c r="AH3663" s="49">
        <f>IFERROR(IF(OR($V3663&lt;&gt;"Ja",VLOOKUP($C3663,Listen!$A$2:$F$45,5,0)="Nein",D3663&lt;IF(C3663="LNG Anbindungsanlagen gemäß separater Festlegung",2022,2023)),$AC3663,$AA3663),0)</f>
        <v>0</v>
      </c>
      <c r="AI3663" s="49">
        <f>IFERROR(IF(OR($W3663&lt;&gt;"Ja",VLOOKUP($C3663,Listen!$A$2:$F$45,6,0)="Nein"),$AC3663,$AB3663),0)</f>
        <v>0</v>
      </c>
      <c r="AJ3663" s="49">
        <f>IFERROR(IF(OR($W3663&lt;&gt;"Ja",VLOOKUP($C3663,Listen!$A$2:$F$45,6,0)="Nein"),$AC3663,$AB3663),0)</f>
        <v>0</v>
      </c>
      <c r="AK3663" s="49">
        <f>IFERROR(IF(OR($W3663&lt;&gt;"Ja",VLOOKUP($C3663,Listen!$A$2:$F$45,6,0)="Nein"),$AC3663,$AB3663),0)</f>
        <v>0</v>
      </c>
      <c r="AL3663" s="51">
        <f t="shared" si="1203"/>
        <v>0</v>
      </c>
      <c r="AM3663" s="296">
        <f>IFERROR(IF(VLOOKUP($C3663,Listen!$A$2:$F$45,6,0)="Ja",MAX(BC3663:BD3663),D_SAV!$BC3663),0)</f>
        <v>0</v>
      </c>
      <c r="AN3663" s="51">
        <f t="shared" si="1204"/>
        <v>0</v>
      </c>
      <c r="AP3663" s="304">
        <f t="shared" si="1205"/>
        <v>0</v>
      </c>
      <c r="AQ3663" s="304">
        <f t="shared" si="1206"/>
        <v>0</v>
      </c>
      <c r="AR3663" s="304">
        <f t="shared" si="1207"/>
        <v>0</v>
      </c>
      <c r="AS3663" s="304">
        <f t="shared" si="1208"/>
        <v>0</v>
      </c>
      <c r="AT3663" s="304">
        <f t="shared" si="1209"/>
        <v>0</v>
      </c>
      <c r="AU3663" s="304">
        <f t="shared" si="1210"/>
        <v>0</v>
      </c>
      <c r="AV3663" s="304">
        <f t="shared" si="1211"/>
        <v>0</v>
      </c>
      <c r="AW3663" s="304">
        <f t="shared" si="1212"/>
        <v>0</v>
      </c>
      <c r="AX3663" s="304">
        <f t="shared" si="1213"/>
        <v>0</v>
      </c>
      <c r="AY3663" s="304">
        <f t="shared" si="1214"/>
        <v>0</v>
      </c>
      <c r="AZ3663" s="304">
        <f t="shared" si="1215"/>
        <v>0</v>
      </c>
      <c r="BA3663" s="304">
        <f t="shared" si="1216"/>
        <v>0</v>
      </c>
      <c r="BB3663" s="304">
        <f t="shared" si="1217"/>
        <v>0</v>
      </c>
      <c r="BC3663" s="304">
        <f t="shared" si="1218"/>
        <v>0</v>
      </c>
      <c r="BD3663" s="304">
        <f t="shared" si="1219"/>
        <v>0</v>
      </c>
      <c r="BE3663" s="304">
        <f>IFERROR(IF(VLOOKUP($C3663,Listen!$A$2:$F$45,6,0)="Ja",BB3663-MAX(BC3663:BD3663),BB3663-BC3663),0)</f>
        <v>0</v>
      </c>
    </row>
    <row r="3664" spans="1:57" x14ac:dyDescent="0.25">
      <c r="A3664" s="320" t="str">
        <f>IF(AND(D3664&lt;&gt;0,C3664&lt;&gt;0,E3664&lt;&gt;0),IF(B3664&lt;&gt;0,CONCATENATE(B3664,"-AGr",VLOOKUP(C3664,Listen!$A$2:$D$45,4,FALSE),"-",D3664,"-",E3664,),CONCATENATE("AGr",VLOOKUP(C3664,Listen!$A$2:$D$45,4,FALSE),"-",D3664,"-",E3664)),"keine vollständige ID")</f>
        <v>keine vollständige ID</v>
      </c>
      <c r="B3664" s="301"/>
      <c r="C3664" s="287"/>
      <c r="D3664" s="34"/>
      <c r="E3664" s="306"/>
      <c r="F3664" s="116"/>
      <c r="G3664" s="17"/>
      <c r="H3664" s="17"/>
      <c r="I3664" s="17"/>
      <c r="J3664" s="17"/>
      <c r="K3664" s="17"/>
      <c r="L3664" s="17"/>
      <c r="M3664" s="17"/>
      <c r="N3664" s="17"/>
      <c r="O3664" s="116"/>
      <c r="P3664" s="117">
        <f>IF(D3664&gt;A_Stammdaten!$B$12,0,SUM(G3664,H3664,J3664,L3664:M3664)-SUM(I3664,K3664,N3664:O3664))</f>
        <v>0</v>
      </c>
      <c r="Q3664" s="17"/>
      <c r="R3664" s="17"/>
      <c r="S3664" s="17"/>
      <c r="T3664" s="17"/>
      <c r="U3664" s="62">
        <f t="shared" si="1199"/>
        <v>0</v>
      </c>
      <c r="V3664" s="34"/>
      <c r="W3664" s="34"/>
      <c r="X3664" s="34"/>
      <c r="Y3664" s="34"/>
      <c r="Z3664" s="34"/>
      <c r="AA3664" s="63" t="str">
        <f t="shared" si="1200"/>
        <v>-</v>
      </c>
      <c r="AB3664" s="63" t="str">
        <f t="shared" si="1201"/>
        <v>-</v>
      </c>
      <c r="AC3664" s="63">
        <f>IF(ISBLANK($C3664),0,VLOOKUP($C3664,Listen!$A$2:$C$45,2,FALSE))</f>
        <v>0</v>
      </c>
      <c r="AD3664" s="63">
        <f>IF(ISBLANK($C3664),0,VLOOKUP($C3664,Listen!$A$2:$C$45,3,FALSE))</f>
        <v>0</v>
      </c>
      <c r="AE3664" s="49">
        <f t="shared" si="1202"/>
        <v>0</v>
      </c>
      <c r="AF3664" s="49">
        <f t="shared" si="1202"/>
        <v>0</v>
      </c>
      <c r="AG3664" s="49">
        <f>IFERROR(IF(OR($V3664&lt;&gt;"Ja",VLOOKUP($C3664,Listen!$A$2:$F$45,5,0)="Nein",D3664&lt;IF(C3664="LNG Anbindungsanlagen gemäß separater Festlegung",2022,2023)),$AC3664,$AA3664),0)</f>
        <v>0</v>
      </c>
      <c r="AH3664" s="49">
        <f>IFERROR(IF(OR($V3664&lt;&gt;"Ja",VLOOKUP($C3664,Listen!$A$2:$F$45,5,0)="Nein",D3664&lt;IF(C3664="LNG Anbindungsanlagen gemäß separater Festlegung",2022,2023)),$AC3664,$AA3664),0)</f>
        <v>0</v>
      </c>
      <c r="AI3664" s="49">
        <f>IFERROR(IF(OR($W3664&lt;&gt;"Ja",VLOOKUP($C3664,Listen!$A$2:$F$45,6,0)="Nein"),$AC3664,$AB3664),0)</f>
        <v>0</v>
      </c>
      <c r="AJ3664" s="49">
        <f>IFERROR(IF(OR($W3664&lt;&gt;"Ja",VLOOKUP($C3664,Listen!$A$2:$F$45,6,0)="Nein"),$AC3664,$AB3664),0)</f>
        <v>0</v>
      </c>
      <c r="AK3664" s="49">
        <f>IFERROR(IF(OR($W3664&lt;&gt;"Ja",VLOOKUP($C3664,Listen!$A$2:$F$45,6,0)="Nein"),$AC3664,$AB3664),0)</f>
        <v>0</v>
      </c>
      <c r="AL3664" s="51">
        <f t="shared" si="1203"/>
        <v>0</v>
      </c>
      <c r="AM3664" s="296">
        <f>IFERROR(IF(VLOOKUP($C3664,Listen!$A$2:$F$45,6,0)="Ja",MAX(BC3664:BD3664),D_SAV!$BC3664),0)</f>
        <v>0</v>
      </c>
      <c r="AN3664" s="51">
        <f t="shared" si="1204"/>
        <v>0</v>
      </c>
      <c r="AP3664" s="304">
        <f t="shared" si="1205"/>
        <v>0</v>
      </c>
      <c r="AQ3664" s="304">
        <f t="shared" si="1206"/>
        <v>0</v>
      </c>
      <c r="AR3664" s="304">
        <f t="shared" si="1207"/>
        <v>0</v>
      </c>
      <c r="AS3664" s="304">
        <f t="shared" si="1208"/>
        <v>0</v>
      </c>
      <c r="AT3664" s="304">
        <f t="shared" si="1209"/>
        <v>0</v>
      </c>
      <c r="AU3664" s="304">
        <f t="shared" si="1210"/>
        <v>0</v>
      </c>
      <c r="AV3664" s="304">
        <f t="shared" si="1211"/>
        <v>0</v>
      </c>
      <c r="AW3664" s="304">
        <f t="shared" si="1212"/>
        <v>0</v>
      </c>
      <c r="AX3664" s="304">
        <f t="shared" si="1213"/>
        <v>0</v>
      </c>
      <c r="AY3664" s="304">
        <f t="shared" si="1214"/>
        <v>0</v>
      </c>
      <c r="AZ3664" s="304">
        <f t="shared" si="1215"/>
        <v>0</v>
      </c>
      <c r="BA3664" s="304">
        <f t="shared" si="1216"/>
        <v>0</v>
      </c>
      <c r="BB3664" s="304">
        <f t="shared" si="1217"/>
        <v>0</v>
      </c>
      <c r="BC3664" s="304">
        <f t="shared" si="1218"/>
        <v>0</v>
      </c>
      <c r="BD3664" s="304">
        <f t="shared" si="1219"/>
        <v>0</v>
      </c>
      <c r="BE3664" s="304">
        <f>IFERROR(IF(VLOOKUP($C3664,Listen!$A$2:$F$45,6,0)="Ja",BB3664-MAX(BC3664:BD3664),BB3664-BC3664),0)</f>
        <v>0</v>
      </c>
    </row>
    <row r="3665" spans="1:57" x14ac:dyDescent="0.25">
      <c r="A3665" s="320" t="str">
        <f>IF(AND(D3665&lt;&gt;0,C3665&lt;&gt;0,E3665&lt;&gt;0),IF(B3665&lt;&gt;0,CONCATENATE(B3665,"-AGr",VLOOKUP(C3665,Listen!$A$2:$D$45,4,FALSE),"-",D3665,"-",E3665,),CONCATENATE("AGr",VLOOKUP(C3665,Listen!$A$2:$D$45,4,FALSE),"-",D3665,"-",E3665)),"keine vollständige ID")</f>
        <v>keine vollständige ID</v>
      </c>
      <c r="B3665" s="301"/>
      <c r="C3665" s="287"/>
      <c r="D3665" s="34"/>
      <c r="E3665" s="306"/>
      <c r="F3665" s="116"/>
      <c r="G3665" s="17"/>
      <c r="H3665" s="17"/>
      <c r="I3665" s="17"/>
      <c r="J3665" s="17"/>
      <c r="K3665" s="17"/>
      <c r="L3665" s="17"/>
      <c r="M3665" s="17"/>
      <c r="N3665" s="17"/>
      <c r="O3665" s="116"/>
      <c r="P3665" s="117">
        <f>IF(D3665&gt;A_Stammdaten!$B$12,0,SUM(G3665,H3665,J3665,L3665:M3665)-SUM(I3665,K3665,N3665:O3665))</f>
        <v>0</v>
      </c>
      <c r="Q3665" s="17"/>
      <c r="R3665" s="17"/>
      <c r="S3665" s="17"/>
      <c r="T3665" s="17"/>
      <c r="U3665" s="62">
        <f t="shared" si="1199"/>
        <v>0</v>
      </c>
      <c r="V3665" s="34"/>
      <c r="W3665" s="34"/>
      <c r="X3665" s="34"/>
      <c r="Y3665" s="34"/>
      <c r="Z3665" s="34"/>
      <c r="AA3665" s="63" t="str">
        <f t="shared" si="1200"/>
        <v>-</v>
      </c>
      <c r="AB3665" s="63" t="str">
        <f t="shared" si="1201"/>
        <v>-</v>
      </c>
      <c r="AC3665" s="63">
        <f>IF(ISBLANK($C3665),0,VLOOKUP($C3665,Listen!$A$2:$C$45,2,FALSE))</f>
        <v>0</v>
      </c>
      <c r="AD3665" s="63">
        <f>IF(ISBLANK($C3665),0,VLOOKUP($C3665,Listen!$A$2:$C$45,3,FALSE))</f>
        <v>0</v>
      </c>
      <c r="AE3665" s="49">
        <f t="shared" si="1202"/>
        <v>0</v>
      </c>
      <c r="AF3665" s="49">
        <f t="shared" si="1202"/>
        <v>0</v>
      </c>
      <c r="AG3665" s="49">
        <f>IFERROR(IF(OR($V3665&lt;&gt;"Ja",VLOOKUP($C3665,Listen!$A$2:$F$45,5,0)="Nein",D3665&lt;IF(C3665="LNG Anbindungsanlagen gemäß separater Festlegung",2022,2023)),$AC3665,$AA3665),0)</f>
        <v>0</v>
      </c>
      <c r="AH3665" s="49">
        <f>IFERROR(IF(OR($V3665&lt;&gt;"Ja",VLOOKUP($C3665,Listen!$A$2:$F$45,5,0)="Nein",D3665&lt;IF(C3665="LNG Anbindungsanlagen gemäß separater Festlegung",2022,2023)),$AC3665,$AA3665),0)</f>
        <v>0</v>
      </c>
      <c r="AI3665" s="49">
        <f>IFERROR(IF(OR($W3665&lt;&gt;"Ja",VLOOKUP($C3665,Listen!$A$2:$F$45,6,0)="Nein"),$AC3665,$AB3665),0)</f>
        <v>0</v>
      </c>
      <c r="AJ3665" s="49">
        <f>IFERROR(IF(OR($W3665&lt;&gt;"Ja",VLOOKUP($C3665,Listen!$A$2:$F$45,6,0)="Nein"),$AC3665,$AB3665),0)</f>
        <v>0</v>
      </c>
      <c r="AK3665" s="49">
        <f>IFERROR(IF(OR($W3665&lt;&gt;"Ja",VLOOKUP($C3665,Listen!$A$2:$F$45,6,0)="Nein"),$AC3665,$AB3665),0)</f>
        <v>0</v>
      </c>
      <c r="AL3665" s="51">
        <f t="shared" si="1203"/>
        <v>0</v>
      </c>
      <c r="AM3665" s="296">
        <f>IFERROR(IF(VLOOKUP($C3665,Listen!$A$2:$F$45,6,0)="Ja",MAX(BC3665:BD3665),D_SAV!$BC3665),0)</f>
        <v>0</v>
      </c>
      <c r="AN3665" s="51">
        <f t="shared" si="1204"/>
        <v>0</v>
      </c>
      <c r="AP3665" s="304">
        <f t="shared" si="1205"/>
        <v>0</v>
      </c>
      <c r="AQ3665" s="304">
        <f t="shared" si="1206"/>
        <v>0</v>
      </c>
      <c r="AR3665" s="304">
        <f t="shared" si="1207"/>
        <v>0</v>
      </c>
      <c r="AS3665" s="304">
        <f t="shared" si="1208"/>
        <v>0</v>
      </c>
      <c r="AT3665" s="304">
        <f t="shared" si="1209"/>
        <v>0</v>
      </c>
      <c r="AU3665" s="304">
        <f t="shared" si="1210"/>
        <v>0</v>
      </c>
      <c r="AV3665" s="304">
        <f t="shared" si="1211"/>
        <v>0</v>
      </c>
      <c r="AW3665" s="304">
        <f t="shared" si="1212"/>
        <v>0</v>
      </c>
      <c r="AX3665" s="304">
        <f t="shared" si="1213"/>
        <v>0</v>
      </c>
      <c r="AY3665" s="304">
        <f t="shared" si="1214"/>
        <v>0</v>
      </c>
      <c r="AZ3665" s="304">
        <f t="shared" si="1215"/>
        <v>0</v>
      </c>
      <c r="BA3665" s="304">
        <f t="shared" si="1216"/>
        <v>0</v>
      </c>
      <c r="BB3665" s="304">
        <f t="shared" si="1217"/>
        <v>0</v>
      </c>
      <c r="BC3665" s="304">
        <f t="shared" si="1218"/>
        <v>0</v>
      </c>
      <c r="BD3665" s="304">
        <f t="shared" si="1219"/>
        <v>0</v>
      </c>
      <c r="BE3665" s="304">
        <f>IFERROR(IF(VLOOKUP($C3665,Listen!$A$2:$F$45,6,0)="Ja",BB3665-MAX(BC3665:BD3665),BB3665-BC3665),0)</f>
        <v>0</v>
      </c>
    </row>
    <row r="3666" spans="1:57" x14ac:dyDescent="0.25">
      <c r="A3666" s="320" t="str">
        <f>IF(AND(D3666&lt;&gt;0,C3666&lt;&gt;0,E3666&lt;&gt;0),IF(B3666&lt;&gt;0,CONCATENATE(B3666,"-AGr",VLOOKUP(C3666,Listen!$A$2:$D$45,4,FALSE),"-",D3666,"-",E3666,),CONCATENATE("AGr",VLOOKUP(C3666,Listen!$A$2:$D$45,4,FALSE),"-",D3666,"-",E3666)),"keine vollständige ID")</f>
        <v>keine vollständige ID</v>
      </c>
      <c r="B3666" s="301"/>
      <c r="C3666" s="287"/>
      <c r="D3666" s="34"/>
      <c r="E3666" s="306"/>
      <c r="F3666" s="116"/>
      <c r="G3666" s="17"/>
      <c r="H3666" s="17"/>
      <c r="I3666" s="17"/>
      <c r="J3666" s="17"/>
      <c r="K3666" s="17"/>
      <c r="L3666" s="17"/>
      <c r="M3666" s="17"/>
      <c r="N3666" s="17"/>
      <c r="O3666" s="116"/>
      <c r="P3666" s="117">
        <f>IF(D3666&gt;A_Stammdaten!$B$12,0,SUM(G3666,H3666,J3666,L3666:M3666)-SUM(I3666,K3666,N3666:O3666))</f>
        <v>0</v>
      </c>
      <c r="Q3666" s="17"/>
      <c r="R3666" s="17"/>
      <c r="S3666" s="17"/>
      <c r="T3666" s="17"/>
      <c r="U3666" s="62">
        <f t="shared" si="1199"/>
        <v>0</v>
      </c>
      <c r="V3666" s="34"/>
      <c r="W3666" s="34"/>
      <c r="X3666" s="34"/>
      <c r="Y3666" s="34"/>
      <c r="Z3666" s="34"/>
      <c r="AA3666" s="63" t="str">
        <f t="shared" si="1200"/>
        <v>-</v>
      </c>
      <c r="AB3666" s="63" t="str">
        <f t="shared" si="1201"/>
        <v>-</v>
      </c>
      <c r="AC3666" s="63">
        <f>IF(ISBLANK($C3666),0,VLOOKUP($C3666,Listen!$A$2:$C$45,2,FALSE))</f>
        <v>0</v>
      </c>
      <c r="AD3666" s="63">
        <f>IF(ISBLANK($C3666),0,VLOOKUP($C3666,Listen!$A$2:$C$45,3,FALSE))</f>
        <v>0</v>
      </c>
      <c r="AE3666" s="49">
        <f t="shared" si="1202"/>
        <v>0</v>
      </c>
      <c r="AF3666" s="49">
        <f t="shared" si="1202"/>
        <v>0</v>
      </c>
      <c r="AG3666" s="49">
        <f>IFERROR(IF(OR($V3666&lt;&gt;"Ja",VLOOKUP($C3666,Listen!$A$2:$F$45,5,0)="Nein",D3666&lt;IF(C3666="LNG Anbindungsanlagen gemäß separater Festlegung",2022,2023)),$AC3666,$AA3666),0)</f>
        <v>0</v>
      </c>
      <c r="AH3666" s="49">
        <f>IFERROR(IF(OR($V3666&lt;&gt;"Ja",VLOOKUP($C3666,Listen!$A$2:$F$45,5,0)="Nein",D3666&lt;IF(C3666="LNG Anbindungsanlagen gemäß separater Festlegung",2022,2023)),$AC3666,$AA3666),0)</f>
        <v>0</v>
      </c>
      <c r="AI3666" s="49">
        <f>IFERROR(IF(OR($W3666&lt;&gt;"Ja",VLOOKUP($C3666,Listen!$A$2:$F$45,6,0)="Nein"),$AC3666,$AB3666),0)</f>
        <v>0</v>
      </c>
      <c r="AJ3666" s="49">
        <f>IFERROR(IF(OR($W3666&lt;&gt;"Ja",VLOOKUP($C3666,Listen!$A$2:$F$45,6,0)="Nein"),$AC3666,$AB3666),0)</f>
        <v>0</v>
      </c>
      <c r="AK3666" s="49">
        <f>IFERROR(IF(OR($W3666&lt;&gt;"Ja",VLOOKUP($C3666,Listen!$A$2:$F$45,6,0)="Nein"),$AC3666,$AB3666),0)</f>
        <v>0</v>
      </c>
      <c r="AL3666" s="51">
        <f t="shared" si="1203"/>
        <v>0</v>
      </c>
      <c r="AM3666" s="296">
        <f>IFERROR(IF(VLOOKUP($C3666,Listen!$A$2:$F$45,6,0)="Ja",MAX(BC3666:BD3666),D_SAV!$BC3666),0)</f>
        <v>0</v>
      </c>
      <c r="AN3666" s="51">
        <f t="shared" si="1204"/>
        <v>0</v>
      </c>
      <c r="AP3666" s="304">
        <f t="shared" si="1205"/>
        <v>0</v>
      </c>
      <c r="AQ3666" s="304">
        <f t="shared" si="1206"/>
        <v>0</v>
      </c>
      <c r="AR3666" s="304">
        <f t="shared" si="1207"/>
        <v>0</v>
      </c>
      <c r="AS3666" s="304">
        <f t="shared" si="1208"/>
        <v>0</v>
      </c>
      <c r="AT3666" s="304">
        <f t="shared" si="1209"/>
        <v>0</v>
      </c>
      <c r="AU3666" s="304">
        <f t="shared" si="1210"/>
        <v>0</v>
      </c>
      <c r="AV3666" s="304">
        <f t="shared" si="1211"/>
        <v>0</v>
      </c>
      <c r="AW3666" s="304">
        <f t="shared" si="1212"/>
        <v>0</v>
      </c>
      <c r="AX3666" s="304">
        <f t="shared" si="1213"/>
        <v>0</v>
      </c>
      <c r="AY3666" s="304">
        <f t="shared" si="1214"/>
        <v>0</v>
      </c>
      <c r="AZ3666" s="304">
        <f t="shared" si="1215"/>
        <v>0</v>
      </c>
      <c r="BA3666" s="304">
        <f t="shared" si="1216"/>
        <v>0</v>
      </c>
      <c r="BB3666" s="304">
        <f t="shared" si="1217"/>
        <v>0</v>
      </c>
      <c r="BC3666" s="304">
        <f t="shared" si="1218"/>
        <v>0</v>
      </c>
      <c r="BD3666" s="304">
        <f t="shared" si="1219"/>
        <v>0</v>
      </c>
      <c r="BE3666" s="304">
        <f>IFERROR(IF(VLOOKUP($C3666,Listen!$A$2:$F$45,6,0)="Ja",BB3666-MAX(BC3666:BD3666),BB3666-BC3666),0)</f>
        <v>0</v>
      </c>
    </row>
    <row r="3667" spans="1:57" x14ac:dyDescent="0.25">
      <c r="A3667" s="320" t="str">
        <f>IF(AND(D3667&lt;&gt;0,C3667&lt;&gt;0,E3667&lt;&gt;0),IF(B3667&lt;&gt;0,CONCATENATE(B3667,"-AGr",VLOOKUP(C3667,Listen!$A$2:$D$45,4,FALSE),"-",D3667,"-",E3667,),CONCATENATE("AGr",VLOOKUP(C3667,Listen!$A$2:$D$45,4,FALSE),"-",D3667,"-",E3667)),"keine vollständige ID")</f>
        <v>keine vollständige ID</v>
      </c>
      <c r="B3667" s="301"/>
      <c r="C3667" s="287"/>
      <c r="D3667" s="34"/>
      <c r="E3667" s="306"/>
      <c r="F3667" s="116"/>
      <c r="G3667" s="17"/>
      <c r="H3667" s="17"/>
      <c r="I3667" s="17"/>
      <c r="J3667" s="17"/>
      <c r="K3667" s="17"/>
      <c r="L3667" s="17"/>
      <c r="M3667" s="17"/>
      <c r="N3667" s="17"/>
      <c r="O3667" s="116"/>
      <c r="P3667" s="117">
        <f>IF(D3667&gt;A_Stammdaten!$B$12,0,SUM(G3667,H3667,J3667,L3667:M3667)-SUM(I3667,K3667,N3667:O3667))</f>
        <v>0</v>
      </c>
      <c r="Q3667" s="17"/>
      <c r="R3667" s="17"/>
      <c r="S3667" s="17"/>
      <c r="T3667" s="17"/>
      <c r="U3667" s="62">
        <f t="shared" si="1199"/>
        <v>0</v>
      </c>
      <c r="V3667" s="34"/>
      <c r="W3667" s="34"/>
      <c r="X3667" s="34"/>
      <c r="Y3667" s="34"/>
      <c r="Z3667" s="34"/>
      <c r="AA3667" s="63" t="str">
        <f t="shared" si="1200"/>
        <v>-</v>
      </c>
      <c r="AB3667" s="63" t="str">
        <f t="shared" si="1201"/>
        <v>-</v>
      </c>
      <c r="AC3667" s="63">
        <f>IF(ISBLANK($C3667),0,VLOOKUP($C3667,Listen!$A$2:$C$45,2,FALSE))</f>
        <v>0</v>
      </c>
      <c r="AD3667" s="63">
        <f>IF(ISBLANK($C3667),0,VLOOKUP($C3667,Listen!$A$2:$C$45,3,FALSE))</f>
        <v>0</v>
      </c>
      <c r="AE3667" s="49">
        <f t="shared" si="1202"/>
        <v>0</v>
      </c>
      <c r="AF3667" s="49">
        <f t="shared" si="1202"/>
        <v>0</v>
      </c>
      <c r="AG3667" s="49">
        <f>IFERROR(IF(OR($V3667&lt;&gt;"Ja",VLOOKUP($C3667,Listen!$A$2:$F$45,5,0)="Nein",D3667&lt;IF(C3667="LNG Anbindungsanlagen gemäß separater Festlegung",2022,2023)),$AC3667,$AA3667),0)</f>
        <v>0</v>
      </c>
      <c r="AH3667" s="49">
        <f>IFERROR(IF(OR($V3667&lt;&gt;"Ja",VLOOKUP($C3667,Listen!$A$2:$F$45,5,0)="Nein",D3667&lt;IF(C3667="LNG Anbindungsanlagen gemäß separater Festlegung",2022,2023)),$AC3667,$AA3667),0)</f>
        <v>0</v>
      </c>
      <c r="AI3667" s="49">
        <f>IFERROR(IF(OR($W3667&lt;&gt;"Ja",VLOOKUP($C3667,Listen!$A$2:$F$45,6,0)="Nein"),$AC3667,$AB3667),0)</f>
        <v>0</v>
      </c>
      <c r="AJ3667" s="49">
        <f>IFERROR(IF(OR($W3667&lt;&gt;"Ja",VLOOKUP($C3667,Listen!$A$2:$F$45,6,0)="Nein"),$AC3667,$AB3667),0)</f>
        <v>0</v>
      </c>
      <c r="AK3667" s="49">
        <f>IFERROR(IF(OR($W3667&lt;&gt;"Ja",VLOOKUP($C3667,Listen!$A$2:$F$45,6,0)="Nein"),$AC3667,$AB3667),0)</f>
        <v>0</v>
      </c>
      <c r="AL3667" s="51">
        <f t="shared" si="1203"/>
        <v>0</v>
      </c>
      <c r="AM3667" s="296">
        <f>IFERROR(IF(VLOOKUP($C3667,Listen!$A$2:$F$45,6,0)="Ja",MAX(BC3667:BD3667),D_SAV!$BC3667),0)</f>
        <v>0</v>
      </c>
      <c r="AN3667" s="51">
        <f t="shared" si="1204"/>
        <v>0</v>
      </c>
      <c r="AP3667" s="304">
        <f t="shared" si="1205"/>
        <v>0</v>
      </c>
      <c r="AQ3667" s="304">
        <f t="shared" si="1206"/>
        <v>0</v>
      </c>
      <c r="AR3667" s="304">
        <f t="shared" si="1207"/>
        <v>0</v>
      </c>
      <c r="AS3667" s="304">
        <f t="shared" si="1208"/>
        <v>0</v>
      </c>
      <c r="AT3667" s="304">
        <f t="shared" si="1209"/>
        <v>0</v>
      </c>
      <c r="AU3667" s="304">
        <f t="shared" si="1210"/>
        <v>0</v>
      </c>
      <c r="AV3667" s="304">
        <f t="shared" si="1211"/>
        <v>0</v>
      </c>
      <c r="AW3667" s="304">
        <f t="shared" si="1212"/>
        <v>0</v>
      </c>
      <c r="AX3667" s="304">
        <f t="shared" si="1213"/>
        <v>0</v>
      </c>
      <c r="AY3667" s="304">
        <f t="shared" si="1214"/>
        <v>0</v>
      </c>
      <c r="AZ3667" s="304">
        <f t="shared" si="1215"/>
        <v>0</v>
      </c>
      <c r="BA3667" s="304">
        <f t="shared" si="1216"/>
        <v>0</v>
      </c>
      <c r="BB3667" s="304">
        <f t="shared" si="1217"/>
        <v>0</v>
      </c>
      <c r="BC3667" s="304">
        <f t="shared" si="1218"/>
        <v>0</v>
      </c>
      <c r="BD3667" s="304">
        <f t="shared" si="1219"/>
        <v>0</v>
      </c>
      <c r="BE3667" s="304">
        <f>IFERROR(IF(VLOOKUP($C3667,Listen!$A$2:$F$45,6,0)="Ja",BB3667-MAX(BC3667:BD3667),BB3667-BC3667),0)</f>
        <v>0</v>
      </c>
    </row>
    <row r="3668" spans="1:57" x14ac:dyDescent="0.25">
      <c r="A3668" s="320" t="str">
        <f>IF(AND(D3668&lt;&gt;0,C3668&lt;&gt;0,E3668&lt;&gt;0),IF(B3668&lt;&gt;0,CONCATENATE(B3668,"-AGr",VLOOKUP(C3668,Listen!$A$2:$D$45,4,FALSE),"-",D3668,"-",E3668,),CONCATENATE("AGr",VLOOKUP(C3668,Listen!$A$2:$D$45,4,FALSE),"-",D3668,"-",E3668)),"keine vollständige ID")</f>
        <v>keine vollständige ID</v>
      </c>
      <c r="B3668" s="301"/>
      <c r="C3668" s="287"/>
      <c r="D3668" s="34"/>
      <c r="E3668" s="306"/>
      <c r="F3668" s="116"/>
      <c r="G3668" s="17"/>
      <c r="H3668" s="17"/>
      <c r="I3668" s="17"/>
      <c r="J3668" s="17"/>
      <c r="K3668" s="17"/>
      <c r="L3668" s="17"/>
      <c r="M3668" s="17"/>
      <c r="N3668" s="17"/>
      <c r="O3668" s="116"/>
      <c r="P3668" s="117">
        <f>IF(D3668&gt;A_Stammdaten!$B$12,0,SUM(G3668,H3668,J3668,L3668:M3668)-SUM(I3668,K3668,N3668:O3668))</f>
        <v>0</v>
      </c>
      <c r="Q3668" s="17"/>
      <c r="R3668" s="17"/>
      <c r="S3668" s="17"/>
      <c r="T3668" s="17"/>
      <c r="U3668" s="62">
        <f t="shared" si="1199"/>
        <v>0</v>
      </c>
      <c r="V3668" s="34"/>
      <c r="W3668" s="34"/>
      <c r="X3668" s="34"/>
      <c r="Y3668" s="34"/>
      <c r="Z3668" s="34"/>
      <c r="AA3668" s="63" t="str">
        <f t="shared" si="1200"/>
        <v>-</v>
      </c>
      <c r="AB3668" s="63" t="str">
        <f t="shared" si="1201"/>
        <v>-</v>
      </c>
      <c r="AC3668" s="63">
        <f>IF(ISBLANK($C3668),0,VLOOKUP($C3668,Listen!$A$2:$C$45,2,FALSE))</f>
        <v>0</v>
      </c>
      <c r="AD3668" s="63">
        <f>IF(ISBLANK($C3668),0,VLOOKUP($C3668,Listen!$A$2:$C$45,3,FALSE))</f>
        <v>0</v>
      </c>
      <c r="AE3668" s="49">
        <f t="shared" si="1202"/>
        <v>0</v>
      </c>
      <c r="AF3668" s="49">
        <f t="shared" si="1202"/>
        <v>0</v>
      </c>
      <c r="AG3668" s="49">
        <f>IFERROR(IF(OR($V3668&lt;&gt;"Ja",VLOOKUP($C3668,Listen!$A$2:$F$45,5,0)="Nein",D3668&lt;IF(C3668="LNG Anbindungsanlagen gemäß separater Festlegung",2022,2023)),$AC3668,$AA3668),0)</f>
        <v>0</v>
      </c>
      <c r="AH3668" s="49">
        <f>IFERROR(IF(OR($V3668&lt;&gt;"Ja",VLOOKUP($C3668,Listen!$A$2:$F$45,5,0)="Nein",D3668&lt;IF(C3668="LNG Anbindungsanlagen gemäß separater Festlegung",2022,2023)),$AC3668,$AA3668),0)</f>
        <v>0</v>
      </c>
      <c r="AI3668" s="49">
        <f>IFERROR(IF(OR($W3668&lt;&gt;"Ja",VLOOKUP($C3668,Listen!$A$2:$F$45,6,0)="Nein"),$AC3668,$AB3668),0)</f>
        <v>0</v>
      </c>
      <c r="AJ3668" s="49">
        <f>IFERROR(IF(OR($W3668&lt;&gt;"Ja",VLOOKUP($C3668,Listen!$A$2:$F$45,6,0)="Nein"),$AC3668,$AB3668),0)</f>
        <v>0</v>
      </c>
      <c r="AK3668" s="49">
        <f>IFERROR(IF(OR($W3668&lt;&gt;"Ja",VLOOKUP($C3668,Listen!$A$2:$F$45,6,0)="Nein"),$AC3668,$AB3668),0)</f>
        <v>0</v>
      </c>
      <c r="AL3668" s="51">
        <f t="shared" si="1203"/>
        <v>0</v>
      </c>
      <c r="AM3668" s="296">
        <f>IFERROR(IF(VLOOKUP($C3668,Listen!$A$2:$F$45,6,0)="Ja",MAX(BC3668:BD3668),D_SAV!$BC3668),0)</f>
        <v>0</v>
      </c>
      <c r="AN3668" s="51">
        <f t="shared" si="1204"/>
        <v>0</v>
      </c>
      <c r="AP3668" s="304">
        <f t="shared" si="1205"/>
        <v>0</v>
      </c>
      <c r="AQ3668" s="304">
        <f t="shared" si="1206"/>
        <v>0</v>
      </c>
      <c r="AR3668" s="304">
        <f t="shared" si="1207"/>
        <v>0</v>
      </c>
      <c r="AS3668" s="304">
        <f t="shared" si="1208"/>
        <v>0</v>
      </c>
      <c r="AT3668" s="304">
        <f t="shared" si="1209"/>
        <v>0</v>
      </c>
      <c r="AU3668" s="304">
        <f t="shared" si="1210"/>
        <v>0</v>
      </c>
      <c r="AV3668" s="304">
        <f t="shared" si="1211"/>
        <v>0</v>
      </c>
      <c r="AW3668" s="304">
        <f t="shared" si="1212"/>
        <v>0</v>
      </c>
      <c r="AX3668" s="304">
        <f t="shared" si="1213"/>
        <v>0</v>
      </c>
      <c r="AY3668" s="304">
        <f t="shared" si="1214"/>
        <v>0</v>
      </c>
      <c r="AZ3668" s="304">
        <f t="shared" si="1215"/>
        <v>0</v>
      </c>
      <c r="BA3668" s="304">
        <f t="shared" si="1216"/>
        <v>0</v>
      </c>
      <c r="BB3668" s="304">
        <f t="shared" si="1217"/>
        <v>0</v>
      </c>
      <c r="BC3668" s="304">
        <f t="shared" si="1218"/>
        <v>0</v>
      </c>
      <c r="BD3668" s="304">
        <f t="shared" si="1219"/>
        <v>0</v>
      </c>
      <c r="BE3668" s="304">
        <f>IFERROR(IF(VLOOKUP($C3668,Listen!$A$2:$F$45,6,0)="Ja",BB3668-MAX(BC3668:BD3668),BB3668-BC3668),0)</f>
        <v>0</v>
      </c>
    </row>
    <row r="3669" spans="1:57" x14ac:dyDescent="0.25">
      <c r="A3669" s="320" t="str">
        <f>IF(AND(D3669&lt;&gt;0,C3669&lt;&gt;0,E3669&lt;&gt;0),IF(B3669&lt;&gt;0,CONCATENATE(B3669,"-AGr",VLOOKUP(C3669,Listen!$A$2:$D$45,4,FALSE),"-",D3669,"-",E3669,),CONCATENATE("AGr",VLOOKUP(C3669,Listen!$A$2:$D$45,4,FALSE),"-",D3669,"-",E3669)),"keine vollständige ID")</f>
        <v>keine vollständige ID</v>
      </c>
      <c r="B3669" s="301"/>
      <c r="C3669" s="287"/>
      <c r="D3669" s="34"/>
      <c r="E3669" s="306"/>
      <c r="F3669" s="116"/>
      <c r="G3669" s="17"/>
      <c r="H3669" s="17"/>
      <c r="I3669" s="17"/>
      <c r="J3669" s="17"/>
      <c r="K3669" s="17"/>
      <c r="L3669" s="17"/>
      <c r="M3669" s="17"/>
      <c r="N3669" s="17"/>
      <c r="O3669" s="116"/>
      <c r="P3669" s="117">
        <f>IF(D3669&gt;A_Stammdaten!$B$12,0,SUM(G3669,H3669,J3669,L3669:M3669)-SUM(I3669,K3669,N3669:O3669))</f>
        <v>0</v>
      </c>
      <c r="Q3669" s="17"/>
      <c r="R3669" s="17"/>
      <c r="S3669" s="17"/>
      <c r="T3669" s="17"/>
      <c r="U3669" s="62">
        <f t="shared" si="1199"/>
        <v>0</v>
      </c>
      <c r="V3669" s="34"/>
      <c r="W3669" s="34"/>
      <c r="X3669" s="34"/>
      <c r="Y3669" s="34"/>
      <c r="Z3669" s="34"/>
      <c r="AA3669" s="63" t="str">
        <f t="shared" si="1200"/>
        <v>-</v>
      </c>
      <c r="AB3669" s="63" t="str">
        <f t="shared" si="1201"/>
        <v>-</v>
      </c>
      <c r="AC3669" s="63">
        <f>IF(ISBLANK($C3669),0,VLOOKUP($C3669,Listen!$A$2:$C$45,2,FALSE))</f>
        <v>0</v>
      </c>
      <c r="AD3669" s="63">
        <f>IF(ISBLANK($C3669),0,VLOOKUP($C3669,Listen!$A$2:$C$45,3,FALSE))</f>
        <v>0</v>
      </c>
      <c r="AE3669" s="49">
        <f t="shared" si="1202"/>
        <v>0</v>
      </c>
      <c r="AF3669" s="49">
        <f t="shared" si="1202"/>
        <v>0</v>
      </c>
      <c r="AG3669" s="49">
        <f>IFERROR(IF(OR($V3669&lt;&gt;"Ja",VLOOKUP($C3669,Listen!$A$2:$F$45,5,0)="Nein",D3669&lt;IF(C3669="LNG Anbindungsanlagen gemäß separater Festlegung",2022,2023)),$AC3669,$AA3669),0)</f>
        <v>0</v>
      </c>
      <c r="AH3669" s="49">
        <f>IFERROR(IF(OR($V3669&lt;&gt;"Ja",VLOOKUP($C3669,Listen!$A$2:$F$45,5,0)="Nein",D3669&lt;IF(C3669="LNG Anbindungsanlagen gemäß separater Festlegung",2022,2023)),$AC3669,$AA3669),0)</f>
        <v>0</v>
      </c>
      <c r="AI3669" s="49">
        <f>IFERROR(IF(OR($W3669&lt;&gt;"Ja",VLOOKUP($C3669,Listen!$A$2:$F$45,6,0)="Nein"),$AC3669,$AB3669),0)</f>
        <v>0</v>
      </c>
      <c r="AJ3669" s="49">
        <f>IFERROR(IF(OR($W3669&lt;&gt;"Ja",VLOOKUP($C3669,Listen!$A$2:$F$45,6,0)="Nein"),$AC3669,$AB3669),0)</f>
        <v>0</v>
      </c>
      <c r="AK3669" s="49">
        <f>IFERROR(IF(OR($W3669&lt;&gt;"Ja",VLOOKUP($C3669,Listen!$A$2:$F$45,6,0)="Nein"),$AC3669,$AB3669),0)</f>
        <v>0</v>
      </c>
      <c r="AL3669" s="51">
        <f t="shared" si="1203"/>
        <v>0</v>
      </c>
      <c r="AM3669" s="296">
        <f>IFERROR(IF(VLOOKUP($C3669,Listen!$A$2:$F$45,6,0)="Ja",MAX(BC3669:BD3669),D_SAV!$BC3669),0)</f>
        <v>0</v>
      </c>
      <c r="AN3669" s="51">
        <f t="shared" si="1204"/>
        <v>0</v>
      </c>
      <c r="AP3669" s="304">
        <f t="shared" si="1205"/>
        <v>0</v>
      </c>
      <c r="AQ3669" s="304">
        <f t="shared" si="1206"/>
        <v>0</v>
      </c>
      <c r="AR3669" s="304">
        <f t="shared" si="1207"/>
        <v>0</v>
      </c>
      <c r="AS3669" s="304">
        <f t="shared" si="1208"/>
        <v>0</v>
      </c>
      <c r="AT3669" s="304">
        <f t="shared" si="1209"/>
        <v>0</v>
      </c>
      <c r="AU3669" s="304">
        <f t="shared" si="1210"/>
        <v>0</v>
      </c>
      <c r="AV3669" s="304">
        <f t="shared" si="1211"/>
        <v>0</v>
      </c>
      <c r="AW3669" s="304">
        <f t="shared" si="1212"/>
        <v>0</v>
      </c>
      <c r="AX3669" s="304">
        <f t="shared" si="1213"/>
        <v>0</v>
      </c>
      <c r="AY3669" s="304">
        <f t="shared" si="1214"/>
        <v>0</v>
      </c>
      <c r="AZ3669" s="304">
        <f t="shared" si="1215"/>
        <v>0</v>
      </c>
      <c r="BA3669" s="304">
        <f t="shared" si="1216"/>
        <v>0</v>
      </c>
      <c r="BB3669" s="304">
        <f t="shared" si="1217"/>
        <v>0</v>
      </c>
      <c r="BC3669" s="304">
        <f t="shared" si="1218"/>
        <v>0</v>
      </c>
      <c r="BD3669" s="304">
        <f t="shared" si="1219"/>
        <v>0</v>
      </c>
      <c r="BE3669" s="304">
        <f>IFERROR(IF(VLOOKUP($C3669,Listen!$A$2:$F$45,6,0)="Ja",BB3669-MAX(BC3669:BD3669),BB3669-BC3669),0)</f>
        <v>0</v>
      </c>
    </row>
    <row r="3670" spans="1:57" x14ac:dyDescent="0.25">
      <c r="A3670" s="320" t="str">
        <f>IF(AND(D3670&lt;&gt;0,C3670&lt;&gt;0,E3670&lt;&gt;0),IF(B3670&lt;&gt;0,CONCATENATE(B3670,"-AGr",VLOOKUP(C3670,Listen!$A$2:$D$45,4,FALSE),"-",D3670,"-",E3670,),CONCATENATE("AGr",VLOOKUP(C3670,Listen!$A$2:$D$45,4,FALSE),"-",D3670,"-",E3670)),"keine vollständige ID")</f>
        <v>keine vollständige ID</v>
      </c>
      <c r="B3670" s="301"/>
      <c r="C3670" s="287"/>
      <c r="D3670" s="34"/>
      <c r="E3670" s="306"/>
      <c r="F3670" s="116"/>
      <c r="G3670" s="17"/>
      <c r="H3670" s="17"/>
      <c r="I3670" s="17"/>
      <c r="J3670" s="17"/>
      <c r="K3670" s="17"/>
      <c r="L3670" s="17"/>
      <c r="M3670" s="17"/>
      <c r="N3670" s="17"/>
      <c r="O3670" s="116"/>
      <c r="P3670" s="117">
        <f>IF(D3670&gt;A_Stammdaten!$B$12,0,SUM(G3670,H3670,J3670,L3670:M3670)-SUM(I3670,K3670,N3670:O3670))</f>
        <v>0</v>
      </c>
      <c r="Q3670" s="17"/>
      <c r="R3670" s="17"/>
      <c r="S3670" s="17"/>
      <c r="T3670" s="17"/>
      <c r="U3670" s="62">
        <f t="shared" si="1199"/>
        <v>0</v>
      </c>
      <c r="V3670" s="34"/>
      <c r="W3670" s="34"/>
      <c r="X3670" s="34"/>
      <c r="Y3670" s="34"/>
      <c r="Z3670" s="34"/>
      <c r="AA3670" s="63" t="str">
        <f t="shared" si="1200"/>
        <v>-</v>
      </c>
      <c r="AB3670" s="63" t="str">
        <f t="shared" si="1201"/>
        <v>-</v>
      </c>
      <c r="AC3670" s="63">
        <f>IF(ISBLANK($C3670),0,VLOOKUP($C3670,Listen!$A$2:$C$45,2,FALSE))</f>
        <v>0</v>
      </c>
      <c r="AD3670" s="63">
        <f>IF(ISBLANK($C3670),0,VLOOKUP($C3670,Listen!$A$2:$C$45,3,FALSE))</f>
        <v>0</v>
      </c>
      <c r="AE3670" s="49">
        <f t="shared" si="1202"/>
        <v>0</v>
      </c>
      <c r="AF3670" s="49">
        <f t="shared" si="1202"/>
        <v>0</v>
      </c>
      <c r="AG3670" s="49">
        <f>IFERROR(IF(OR($V3670&lt;&gt;"Ja",VLOOKUP($C3670,Listen!$A$2:$F$45,5,0)="Nein",D3670&lt;IF(C3670="LNG Anbindungsanlagen gemäß separater Festlegung",2022,2023)),$AC3670,$AA3670),0)</f>
        <v>0</v>
      </c>
      <c r="AH3670" s="49">
        <f>IFERROR(IF(OR($V3670&lt;&gt;"Ja",VLOOKUP($C3670,Listen!$A$2:$F$45,5,0)="Nein",D3670&lt;IF(C3670="LNG Anbindungsanlagen gemäß separater Festlegung",2022,2023)),$AC3670,$AA3670),0)</f>
        <v>0</v>
      </c>
      <c r="AI3670" s="49">
        <f>IFERROR(IF(OR($W3670&lt;&gt;"Ja",VLOOKUP($C3670,Listen!$A$2:$F$45,6,0)="Nein"),$AC3670,$AB3670),0)</f>
        <v>0</v>
      </c>
      <c r="AJ3670" s="49">
        <f>IFERROR(IF(OR($W3670&lt;&gt;"Ja",VLOOKUP($C3670,Listen!$A$2:$F$45,6,0)="Nein"),$AC3670,$AB3670),0)</f>
        <v>0</v>
      </c>
      <c r="AK3670" s="49">
        <f>IFERROR(IF(OR($W3670&lt;&gt;"Ja",VLOOKUP($C3670,Listen!$A$2:$F$45,6,0)="Nein"),$AC3670,$AB3670),0)</f>
        <v>0</v>
      </c>
      <c r="AL3670" s="51">
        <f t="shared" si="1203"/>
        <v>0</v>
      </c>
      <c r="AM3670" s="296">
        <f>IFERROR(IF(VLOOKUP($C3670,Listen!$A$2:$F$45,6,0)="Ja",MAX(BC3670:BD3670),D_SAV!$BC3670),0)</f>
        <v>0</v>
      </c>
      <c r="AN3670" s="51">
        <f t="shared" si="1204"/>
        <v>0</v>
      </c>
      <c r="AP3670" s="304">
        <f t="shared" si="1205"/>
        <v>0</v>
      </c>
      <c r="AQ3670" s="304">
        <f t="shared" si="1206"/>
        <v>0</v>
      </c>
      <c r="AR3670" s="304">
        <f t="shared" si="1207"/>
        <v>0</v>
      </c>
      <c r="AS3670" s="304">
        <f t="shared" si="1208"/>
        <v>0</v>
      </c>
      <c r="AT3670" s="304">
        <f t="shared" si="1209"/>
        <v>0</v>
      </c>
      <c r="AU3670" s="304">
        <f t="shared" si="1210"/>
        <v>0</v>
      </c>
      <c r="AV3670" s="304">
        <f t="shared" si="1211"/>
        <v>0</v>
      </c>
      <c r="AW3670" s="304">
        <f t="shared" si="1212"/>
        <v>0</v>
      </c>
      <c r="AX3670" s="304">
        <f t="shared" si="1213"/>
        <v>0</v>
      </c>
      <c r="AY3670" s="304">
        <f t="shared" si="1214"/>
        <v>0</v>
      </c>
      <c r="AZ3670" s="304">
        <f t="shared" si="1215"/>
        <v>0</v>
      </c>
      <c r="BA3670" s="304">
        <f t="shared" si="1216"/>
        <v>0</v>
      </c>
      <c r="BB3670" s="304">
        <f t="shared" si="1217"/>
        <v>0</v>
      </c>
      <c r="BC3670" s="304">
        <f t="shared" si="1218"/>
        <v>0</v>
      </c>
      <c r="BD3670" s="304">
        <f t="shared" si="1219"/>
        <v>0</v>
      </c>
      <c r="BE3670" s="304">
        <f>IFERROR(IF(VLOOKUP($C3670,Listen!$A$2:$F$45,6,0)="Ja",BB3670-MAX(BC3670:BD3670),BB3670-BC3670),0)</f>
        <v>0</v>
      </c>
    </row>
    <row r="3671" spans="1:57" x14ac:dyDescent="0.25">
      <c r="A3671" s="320" t="str">
        <f>IF(AND(D3671&lt;&gt;0,C3671&lt;&gt;0,E3671&lt;&gt;0),IF(B3671&lt;&gt;0,CONCATENATE(B3671,"-AGr",VLOOKUP(C3671,Listen!$A$2:$D$45,4,FALSE),"-",D3671,"-",E3671,),CONCATENATE("AGr",VLOOKUP(C3671,Listen!$A$2:$D$45,4,FALSE),"-",D3671,"-",E3671)),"keine vollständige ID")</f>
        <v>keine vollständige ID</v>
      </c>
      <c r="B3671" s="301"/>
      <c r="C3671" s="287"/>
      <c r="D3671" s="34"/>
      <c r="E3671" s="306"/>
      <c r="F3671" s="116"/>
      <c r="G3671" s="17"/>
      <c r="H3671" s="17"/>
      <c r="I3671" s="17"/>
      <c r="J3671" s="17"/>
      <c r="K3671" s="17"/>
      <c r="L3671" s="17"/>
      <c r="M3671" s="17"/>
      <c r="N3671" s="17"/>
      <c r="O3671" s="116"/>
      <c r="P3671" s="117">
        <f>IF(D3671&gt;A_Stammdaten!$B$12,0,SUM(G3671,H3671,J3671,L3671:M3671)-SUM(I3671,K3671,N3671:O3671))</f>
        <v>0</v>
      </c>
      <c r="Q3671" s="17"/>
      <c r="R3671" s="17"/>
      <c r="S3671" s="17"/>
      <c r="T3671" s="17"/>
      <c r="U3671" s="62">
        <f t="shared" si="1199"/>
        <v>0</v>
      </c>
      <c r="V3671" s="34"/>
      <c r="W3671" s="34"/>
      <c r="X3671" s="34"/>
      <c r="Y3671" s="34"/>
      <c r="Z3671" s="34"/>
      <c r="AA3671" s="63" t="str">
        <f t="shared" si="1200"/>
        <v>-</v>
      </c>
      <c r="AB3671" s="63" t="str">
        <f t="shared" si="1201"/>
        <v>-</v>
      </c>
      <c r="AC3671" s="63">
        <f>IF(ISBLANK($C3671),0,VLOOKUP($C3671,Listen!$A$2:$C$45,2,FALSE))</f>
        <v>0</v>
      </c>
      <c r="AD3671" s="63">
        <f>IF(ISBLANK($C3671),0,VLOOKUP($C3671,Listen!$A$2:$C$45,3,FALSE))</f>
        <v>0</v>
      </c>
      <c r="AE3671" s="49">
        <f t="shared" si="1202"/>
        <v>0</v>
      </c>
      <c r="AF3671" s="49">
        <f t="shared" si="1202"/>
        <v>0</v>
      </c>
      <c r="AG3671" s="49">
        <f>IFERROR(IF(OR($V3671&lt;&gt;"Ja",VLOOKUP($C3671,Listen!$A$2:$F$45,5,0)="Nein",D3671&lt;IF(C3671="LNG Anbindungsanlagen gemäß separater Festlegung",2022,2023)),$AC3671,$AA3671),0)</f>
        <v>0</v>
      </c>
      <c r="AH3671" s="49">
        <f>IFERROR(IF(OR($V3671&lt;&gt;"Ja",VLOOKUP($C3671,Listen!$A$2:$F$45,5,0)="Nein",D3671&lt;IF(C3671="LNG Anbindungsanlagen gemäß separater Festlegung",2022,2023)),$AC3671,$AA3671),0)</f>
        <v>0</v>
      </c>
      <c r="AI3671" s="49">
        <f>IFERROR(IF(OR($W3671&lt;&gt;"Ja",VLOOKUP($C3671,Listen!$A$2:$F$45,6,0)="Nein"),$AC3671,$AB3671),0)</f>
        <v>0</v>
      </c>
      <c r="AJ3671" s="49">
        <f>IFERROR(IF(OR($W3671&lt;&gt;"Ja",VLOOKUP($C3671,Listen!$A$2:$F$45,6,0)="Nein"),$AC3671,$AB3671),0)</f>
        <v>0</v>
      </c>
      <c r="AK3671" s="49">
        <f>IFERROR(IF(OR($W3671&lt;&gt;"Ja",VLOOKUP($C3671,Listen!$A$2:$F$45,6,0)="Nein"),$AC3671,$AB3671),0)</f>
        <v>0</v>
      </c>
      <c r="AL3671" s="51">
        <f t="shared" si="1203"/>
        <v>0</v>
      </c>
      <c r="AM3671" s="296">
        <f>IFERROR(IF(VLOOKUP($C3671,Listen!$A$2:$F$45,6,0)="Ja",MAX(BC3671:BD3671),D_SAV!$BC3671),0)</f>
        <v>0</v>
      </c>
      <c r="AN3671" s="51">
        <f t="shared" si="1204"/>
        <v>0</v>
      </c>
      <c r="AP3671" s="304">
        <f t="shared" si="1205"/>
        <v>0</v>
      </c>
      <c r="AQ3671" s="304">
        <f t="shared" si="1206"/>
        <v>0</v>
      </c>
      <c r="AR3671" s="304">
        <f t="shared" si="1207"/>
        <v>0</v>
      </c>
      <c r="AS3671" s="304">
        <f t="shared" si="1208"/>
        <v>0</v>
      </c>
      <c r="AT3671" s="304">
        <f t="shared" si="1209"/>
        <v>0</v>
      </c>
      <c r="AU3671" s="304">
        <f t="shared" si="1210"/>
        <v>0</v>
      </c>
      <c r="AV3671" s="304">
        <f t="shared" si="1211"/>
        <v>0</v>
      </c>
      <c r="AW3671" s="304">
        <f t="shared" si="1212"/>
        <v>0</v>
      </c>
      <c r="AX3671" s="304">
        <f t="shared" si="1213"/>
        <v>0</v>
      </c>
      <c r="AY3671" s="304">
        <f t="shared" si="1214"/>
        <v>0</v>
      </c>
      <c r="AZ3671" s="304">
        <f t="shared" si="1215"/>
        <v>0</v>
      </c>
      <c r="BA3671" s="304">
        <f t="shared" si="1216"/>
        <v>0</v>
      </c>
      <c r="BB3671" s="304">
        <f t="shared" si="1217"/>
        <v>0</v>
      </c>
      <c r="BC3671" s="304">
        <f t="shared" si="1218"/>
        <v>0</v>
      </c>
      <c r="BD3671" s="304">
        <f t="shared" si="1219"/>
        <v>0</v>
      </c>
      <c r="BE3671" s="304">
        <f>IFERROR(IF(VLOOKUP($C3671,Listen!$A$2:$F$45,6,0)="Ja",BB3671-MAX(BC3671:BD3671),BB3671-BC3671),0)</f>
        <v>0</v>
      </c>
    </row>
    <row r="3672" spans="1:57" x14ac:dyDescent="0.25">
      <c r="A3672" s="320" t="str">
        <f>IF(AND(D3672&lt;&gt;0,C3672&lt;&gt;0,E3672&lt;&gt;0),IF(B3672&lt;&gt;0,CONCATENATE(B3672,"-AGr",VLOOKUP(C3672,Listen!$A$2:$D$45,4,FALSE),"-",D3672,"-",E3672,),CONCATENATE("AGr",VLOOKUP(C3672,Listen!$A$2:$D$45,4,FALSE),"-",D3672,"-",E3672)),"keine vollständige ID")</f>
        <v>keine vollständige ID</v>
      </c>
      <c r="B3672" s="301"/>
      <c r="C3672" s="287"/>
      <c r="D3672" s="34"/>
      <c r="E3672" s="306"/>
      <c r="F3672" s="116"/>
      <c r="G3672" s="17"/>
      <c r="H3672" s="17"/>
      <c r="I3672" s="17"/>
      <c r="J3672" s="17"/>
      <c r="K3672" s="17"/>
      <c r="L3672" s="17"/>
      <c r="M3672" s="17"/>
      <c r="N3672" s="17"/>
      <c r="O3672" s="116"/>
      <c r="P3672" s="117">
        <f>IF(D3672&gt;A_Stammdaten!$B$12,0,SUM(G3672,H3672,J3672,L3672:M3672)-SUM(I3672,K3672,N3672:O3672))</f>
        <v>0</v>
      </c>
      <c r="Q3672" s="17"/>
      <c r="R3672" s="17"/>
      <c r="S3672" s="17"/>
      <c r="T3672" s="17"/>
      <c r="U3672" s="62">
        <f t="shared" si="1199"/>
        <v>0</v>
      </c>
      <c r="V3672" s="34"/>
      <c r="W3672" s="34"/>
      <c r="X3672" s="34"/>
      <c r="Y3672" s="34"/>
      <c r="Z3672" s="34"/>
      <c r="AA3672" s="63" t="str">
        <f t="shared" si="1200"/>
        <v>-</v>
      </c>
      <c r="AB3672" s="63" t="str">
        <f t="shared" si="1201"/>
        <v>-</v>
      </c>
      <c r="AC3672" s="63">
        <f>IF(ISBLANK($C3672),0,VLOOKUP($C3672,Listen!$A$2:$C$45,2,FALSE))</f>
        <v>0</v>
      </c>
      <c r="AD3672" s="63">
        <f>IF(ISBLANK($C3672),0,VLOOKUP($C3672,Listen!$A$2:$C$45,3,FALSE))</f>
        <v>0</v>
      </c>
      <c r="AE3672" s="49">
        <f t="shared" si="1202"/>
        <v>0</v>
      </c>
      <c r="AF3672" s="49">
        <f t="shared" si="1202"/>
        <v>0</v>
      </c>
      <c r="AG3672" s="49">
        <f>IFERROR(IF(OR($V3672&lt;&gt;"Ja",VLOOKUP($C3672,Listen!$A$2:$F$45,5,0)="Nein",D3672&lt;IF(C3672="LNG Anbindungsanlagen gemäß separater Festlegung",2022,2023)),$AC3672,$AA3672),0)</f>
        <v>0</v>
      </c>
      <c r="AH3672" s="49">
        <f>IFERROR(IF(OR($V3672&lt;&gt;"Ja",VLOOKUP($C3672,Listen!$A$2:$F$45,5,0)="Nein",D3672&lt;IF(C3672="LNG Anbindungsanlagen gemäß separater Festlegung",2022,2023)),$AC3672,$AA3672),0)</f>
        <v>0</v>
      </c>
      <c r="AI3672" s="49">
        <f>IFERROR(IF(OR($W3672&lt;&gt;"Ja",VLOOKUP($C3672,Listen!$A$2:$F$45,6,0)="Nein"),$AC3672,$AB3672),0)</f>
        <v>0</v>
      </c>
      <c r="AJ3672" s="49">
        <f>IFERROR(IF(OR($W3672&lt;&gt;"Ja",VLOOKUP($C3672,Listen!$A$2:$F$45,6,0)="Nein"),$AC3672,$AB3672),0)</f>
        <v>0</v>
      </c>
      <c r="AK3672" s="49">
        <f>IFERROR(IF(OR($W3672&lt;&gt;"Ja",VLOOKUP($C3672,Listen!$A$2:$F$45,6,0)="Nein"),$AC3672,$AB3672),0)</f>
        <v>0</v>
      </c>
      <c r="AL3672" s="51">
        <f t="shared" si="1203"/>
        <v>0</v>
      </c>
      <c r="AM3672" s="296">
        <f>IFERROR(IF(VLOOKUP($C3672,Listen!$A$2:$F$45,6,0)="Ja",MAX(BC3672:BD3672),D_SAV!$BC3672),0)</f>
        <v>0</v>
      </c>
      <c r="AN3672" s="51">
        <f t="shared" si="1204"/>
        <v>0</v>
      </c>
      <c r="AP3672" s="304">
        <f t="shared" si="1205"/>
        <v>0</v>
      </c>
      <c r="AQ3672" s="304">
        <f t="shared" si="1206"/>
        <v>0</v>
      </c>
      <c r="AR3672" s="304">
        <f t="shared" si="1207"/>
        <v>0</v>
      </c>
      <c r="AS3672" s="304">
        <f t="shared" si="1208"/>
        <v>0</v>
      </c>
      <c r="AT3672" s="304">
        <f t="shared" si="1209"/>
        <v>0</v>
      </c>
      <c r="AU3672" s="304">
        <f t="shared" si="1210"/>
        <v>0</v>
      </c>
      <c r="AV3672" s="304">
        <f t="shared" si="1211"/>
        <v>0</v>
      </c>
      <c r="AW3672" s="304">
        <f t="shared" si="1212"/>
        <v>0</v>
      </c>
      <c r="AX3672" s="304">
        <f t="shared" si="1213"/>
        <v>0</v>
      </c>
      <c r="AY3672" s="304">
        <f t="shared" si="1214"/>
        <v>0</v>
      </c>
      <c r="AZ3672" s="304">
        <f t="shared" si="1215"/>
        <v>0</v>
      </c>
      <c r="BA3672" s="304">
        <f t="shared" si="1216"/>
        <v>0</v>
      </c>
      <c r="BB3672" s="304">
        <f t="shared" si="1217"/>
        <v>0</v>
      </c>
      <c r="BC3672" s="304">
        <f t="shared" si="1218"/>
        <v>0</v>
      </c>
      <c r="BD3672" s="304">
        <f t="shared" si="1219"/>
        <v>0</v>
      </c>
      <c r="BE3672" s="304">
        <f>IFERROR(IF(VLOOKUP($C3672,Listen!$A$2:$F$45,6,0)="Ja",BB3672-MAX(BC3672:BD3672),BB3672-BC3672),0)</f>
        <v>0</v>
      </c>
    </row>
    <row r="3673" spans="1:57" x14ac:dyDescent="0.25">
      <c r="A3673" s="320" t="str">
        <f>IF(AND(D3673&lt;&gt;0,C3673&lt;&gt;0,E3673&lt;&gt;0),IF(B3673&lt;&gt;0,CONCATENATE(B3673,"-AGr",VLOOKUP(C3673,Listen!$A$2:$D$45,4,FALSE),"-",D3673,"-",E3673,),CONCATENATE("AGr",VLOOKUP(C3673,Listen!$A$2:$D$45,4,FALSE),"-",D3673,"-",E3673)),"keine vollständige ID")</f>
        <v>keine vollständige ID</v>
      </c>
      <c r="B3673" s="301"/>
      <c r="C3673" s="287"/>
      <c r="D3673" s="34"/>
      <c r="E3673" s="306"/>
      <c r="F3673" s="116"/>
      <c r="G3673" s="17"/>
      <c r="H3673" s="17"/>
      <c r="I3673" s="17"/>
      <c r="J3673" s="17"/>
      <c r="K3673" s="17"/>
      <c r="L3673" s="17"/>
      <c r="M3673" s="17"/>
      <c r="N3673" s="17"/>
      <c r="O3673" s="116"/>
      <c r="P3673" s="117">
        <f>IF(D3673&gt;A_Stammdaten!$B$12,0,SUM(G3673,H3673,J3673,L3673:M3673)-SUM(I3673,K3673,N3673:O3673))</f>
        <v>0</v>
      </c>
      <c r="Q3673" s="17"/>
      <c r="R3673" s="17"/>
      <c r="S3673" s="17"/>
      <c r="T3673" s="17"/>
      <c r="U3673" s="62">
        <f t="shared" si="1199"/>
        <v>0</v>
      </c>
      <c r="V3673" s="34"/>
      <c r="W3673" s="34"/>
      <c r="X3673" s="34"/>
      <c r="Y3673" s="34"/>
      <c r="Z3673" s="34"/>
      <c r="AA3673" s="63" t="str">
        <f t="shared" si="1200"/>
        <v>-</v>
      </c>
      <c r="AB3673" s="63" t="str">
        <f t="shared" si="1201"/>
        <v>-</v>
      </c>
      <c r="AC3673" s="63">
        <f>IF(ISBLANK($C3673),0,VLOOKUP($C3673,Listen!$A$2:$C$45,2,FALSE))</f>
        <v>0</v>
      </c>
      <c r="AD3673" s="63">
        <f>IF(ISBLANK($C3673),0,VLOOKUP($C3673,Listen!$A$2:$C$45,3,FALSE))</f>
        <v>0</v>
      </c>
      <c r="AE3673" s="49">
        <f t="shared" si="1202"/>
        <v>0</v>
      </c>
      <c r="AF3673" s="49">
        <f t="shared" si="1202"/>
        <v>0</v>
      </c>
      <c r="AG3673" s="49">
        <f>IFERROR(IF(OR($V3673&lt;&gt;"Ja",VLOOKUP($C3673,Listen!$A$2:$F$45,5,0)="Nein",D3673&lt;IF(C3673="LNG Anbindungsanlagen gemäß separater Festlegung",2022,2023)),$AC3673,$AA3673),0)</f>
        <v>0</v>
      </c>
      <c r="AH3673" s="49">
        <f>IFERROR(IF(OR($V3673&lt;&gt;"Ja",VLOOKUP($C3673,Listen!$A$2:$F$45,5,0)="Nein",D3673&lt;IF(C3673="LNG Anbindungsanlagen gemäß separater Festlegung",2022,2023)),$AC3673,$AA3673),0)</f>
        <v>0</v>
      </c>
      <c r="AI3673" s="49">
        <f>IFERROR(IF(OR($W3673&lt;&gt;"Ja",VLOOKUP($C3673,Listen!$A$2:$F$45,6,0)="Nein"),$AC3673,$AB3673),0)</f>
        <v>0</v>
      </c>
      <c r="AJ3673" s="49">
        <f>IFERROR(IF(OR($W3673&lt;&gt;"Ja",VLOOKUP($C3673,Listen!$A$2:$F$45,6,0)="Nein"),$AC3673,$AB3673),0)</f>
        <v>0</v>
      </c>
      <c r="AK3673" s="49">
        <f>IFERROR(IF(OR($W3673&lt;&gt;"Ja",VLOOKUP($C3673,Listen!$A$2:$F$45,6,0)="Nein"),$AC3673,$AB3673),0)</f>
        <v>0</v>
      </c>
      <c r="AL3673" s="51">
        <f t="shared" si="1203"/>
        <v>0</v>
      </c>
      <c r="AM3673" s="296">
        <f>IFERROR(IF(VLOOKUP($C3673,Listen!$A$2:$F$45,6,0)="Ja",MAX(BC3673:BD3673),D_SAV!$BC3673),0)</f>
        <v>0</v>
      </c>
      <c r="AN3673" s="51">
        <f t="shared" si="1204"/>
        <v>0</v>
      </c>
      <c r="AP3673" s="304">
        <f t="shared" si="1205"/>
        <v>0</v>
      </c>
      <c r="AQ3673" s="304">
        <f t="shared" si="1206"/>
        <v>0</v>
      </c>
      <c r="AR3673" s="304">
        <f t="shared" si="1207"/>
        <v>0</v>
      </c>
      <c r="AS3673" s="304">
        <f t="shared" si="1208"/>
        <v>0</v>
      </c>
      <c r="AT3673" s="304">
        <f t="shared" si="1209"/>
        <v>0</v>
      </c>
      <c r="AU3673" s="304">
        <f t="shared" si="1210"/>
        <v>0</v>
      </c>
      <c r="AV3673" s="304">
        <f t="shared" si="1211"/>
        <v>0</v>
      </c>
      <c r="AW3673" s="304">
        <f t="shared" si="1212"/>
        <v>0</v>
      </c>
      <c r="AX3673" s="304">
        <f t="shared" si="1213"/>
        <v>0</v>
      </c>
      <c r="AY3673" s="304">
        <f t="shared" si="1214"/>
        <v>0</v>
      </c>
      <c r="AZ3673" s="304">
        <f t="shared" si="1215"/>
        <v>0</v>
      </c>
      <c r="BA3673" s="304">
        <f t="shared" si="1216"/>
        <v>0</v>
      </c>
      <c r="BB3673" s="304">
        <f t="shared" si="1217"/>
        <v>0</v>
      </c>
      <c r="BC3673" s="304">
        <f t="shared" si="1218"/>
        <v>0</v>
      </c>
      <c r="BD3673" s="304">
        <f t="shared" si="1219"/>
        <v>0</v>
      </c>
      <c r="BE3673" s="304">
        <f>IFERROR(IF(VLOOKUP($C3673,Listen!$A$2:$F$45,6,0)="Ja",BB3673-MAX(BC3673:BD3673),BB3673-BC3673),0)</f>
        <v>0</v>
      </c>
    </row>
    <row r="3674" spans="1:57" x14ac:dyDescent="0.25">
      <c r="A3674" s="320" t="str">
        <f>IF(AND(D3674&lt;&gt;0,C3674&lt;&gt;0,E3674&lt;&gt;0),IF(B3674&lt;&gt;0,CONCATENATE(B3674,"-AGr",VLOOKUP(C3674,Listen!$A$2:$D$45,4,FALSE),"-",D3674,"-",E3674,),CONCATENATE("AGr",VLOOKUP(C3674,Listen!$A$2:$D$45,4,FALSE),"-",D3674,"-",E3674)),"keine vollständige ID")</f>
        <v>keine vollständige ID</v>
      </c>
      <c r="B3674" s="301"/>
      <c r="C3674" s="287"/>
      <c r="D3674" s="34"/>
      <c r="E3674" s="306"/>
      <c r="F3674" s="116"/>
      <c r="G3674" s="17"/>
      <c r="H3674" s="17"/>
      <c r="I3674" s="17"/>
      <c r="J3674" s="17"/>
      <c r="K3674" s="17"/>
      <c r="L3674" s="17"/>
      <c r="M3674" s="17"/>
      <c r="N3674" s="17"/>
      <c r="O3674" s="116"/>
      <c r="P3674" s="117">
        <f>IF(D3674&gt;A_Stammdaten!$B$12,0,SUM(G3674,H3674,J3674,L3674:M3674)-SUM(I3674,K3674,N3674:O3674))</f>
        <v>0</v>
      </c>
      <c r="Q3674" s="17"/>
      <c r="R3674" s="17"/>
      <c r="S3674" s="17"/>
      <c r="T3674" s="17"/>
      <c r="U3674" s="62">
        <f t="shared" si="1199"/>
        <v>0</v>
      </c>
      <c r="V3674" s="34"/>
      <c r="W3674" s="34"/>
      <c r="X3674" s="34"/>
      <c r="Y3674" s="34"/>
      <c r="Z3674" s="34"/>
      <c r="AA3674" s="63" t="str">
        <f t="shared" si="1200"/>
        <v>-</v>
      </c>
      <c r="AB3674" s="63" t="str">
        <f t="shared" si="1201"/>
        <v>-</v>
      </c>
      <c r="AC3674" s="63">
        <f>IF(ISBLANK($C3674),0,VLOOKUP($C3674,Listen!$A$2:$C$45,2,FALSE))</f>
        <v>0</v>
      </c>
      <c r="AD3674" s="63">
        <f>IF(ISBLANK($C3674),0,VLOOKUP($C3674,Listen!$A$2:$C$45,3,FALSE))</f>
        <v>0</v>
      </c>
      <c r="AE3674" s="49">
        <f t="shared" si="1202"/>
        <v>0</v>
      </c>
      <c r="AF3674" s="49">
        <f t="shared" si="1202"/>
        <v>0</v>
      </c>
      <c r="AG3674" s="49">
        <f>IFERROR(IF(OR($V3674&lt;&gt;"Ja",VLOOKUP($C3674,Listen!$A$2:$F$45,5,0)="Nein",D3674&lt;IF(C3674="LNG Anbindungsanlagen gemäß separater Festlegung",2022,2023)),$AC3674,$AA3674),0)</f>
        <v>0</v>
      </c>
      <c r="AH3674" s="49">
        <f>IFERROR(IF(OR($V3674&lt;&gt;"Ja",VLOOKUP($C3674,Listen!$A$2:$F$45,5,0)="Nein",D3674&lt;IF(C3674="LNG Anbindungsanlagen gemäß separater Festlegung",2022,2023)),$AC3674,$AA3674),0)</f>
        <v>0</v>
      </c>
      <c r="AI3674" s="49">
        <f>IFERROR(IF(OR($W3674&lt;&gt;"Ja",VLOOKUP($C3674,Listen!$A$2:$F$45,6,0)="Nein"),$AC3674,$AB3674),0)</f>
        <v>0</v>
      </c>
      <c r="AJ3674" s="49">
        <f>IFERROR(IF(OR($W3674&lt;&gt;"Ja",VLOOKUP($C3674,Listen!$A$2:$F$45,6,0)="Nein"),$AC3674,$AB3674),0)</f>
        <v>0</v>
      </c>
      <c r="AK3674" s="49">
        <f>IFERROR(IF(OR($W3674&lt;&gt;"Ja",VLOOKUP($C3674,Listen!$A$2:$F$45,6,0)="Nein"),$AC3674,$AB3674),0)</f>
        <v>0</v>
      </c>
      <c r="AL3674" s="51">
        <f t="shared" si="1203"/>
        <v>0</v>
      </c>
      <c r="AM3674" s="296">
        <f>IFERROR(IF(VLOOKUP($C3674,Listen!$A$2:$F$45,6,0)="Ja",MAX(BC3674:BD3674),D_SAV!$BC3674),0)</f>
        <v>0</v>
      </c>
      <c r="AN3674" s="51">
        <f t="shared" si="1204"/>
        <v>0</v>
      </c>
      <c r="AP3674" s="304">
        <f t="shared" si="1205"/>
        <v>0</v>
      </c>
      <c r="AQ3674" s="304">
        <f t="shared" si="1206"/>
        <v>0</v>
      </c>
      <c r="AR3674" s="304">
        <f t="shared" si="1207"/>
        <v>0</v>
      </c>
      <c r="AS3674" s="304">
        <f t="shared" si="1208"/>
        <v>0</v>
      </c>
      <c r="AT3674" s="304">
        <f t="shared" si="1209"/>
        <v>0</v>
      </c>
      <c r="AU3674" s="304">
        <f t="shared" si="1210"/>
        <v>0</v>
      </c>
      <c r="AV3674" s="304">
        <f t="shared" si="1211"/>
        <v>0</v>
      </c>
      <c r="AW3674" s="304">
        <f t="shared" si="1212"/>
        <v>0</v>
      </c>
      <c r="AX3674" s="304">
        <f t="shared" si="1213"/>
        <v>0</v>
      </c>
      <c r="AY3674" s="304">
        <f t="shared" si="1214"/>
        <v>0</v>
      </c>
      <c r="AZ3674" s="304">
        <f t="shared" si="1215"/>
        <v>0</v>
      </c>
      <c r="BA3674" s="304">
        <f t="shared" si="1216"/>
        <v>0</v>
      </c>
      <c r="BB3674" s="304">
        <f t="shared" si="1217"/>
        <v>0</v>
      </c>
      <c r="BC3674" s="304">
        <f t="shared" si="1218"/>
        <v>0</v>
      </c>
      <c r="BD3674" s="304">
        <f t="shared" si="1219"/>
        <v>0</v>
      </c>
      <c r="BE3674" s="304">
        <f>IFERROR(IF(VLOOKUP($C3674,Listen!$A$2:$F$45,6,0)="Ja",BB3674-MAX(BC3674:BD3674),BB3674-BC3674),0)</f>
        <v>0</v>
      </c>
    </row>
    <row r="3675" spans="1:57" x14ac:dyDescent="0.25">
      <c r="A3675" s="320" t="str">
        <f>IF(AND(D3675&lt;&gt;0,C3675&lt;&gt;0,E3675&lt;&gt;0),IF(B3675&lt;&gt;0,CONCATENATE(B3675,"-AGr",VLOOKUP(C3675,Listen!$A$2:$D$45,4,FALSE),"-",D3675,"-",E3675,),CONCATENATE("AGr",VLOOKUP(C3675,Listen!$A$2:$D$45,4,FALSE),"-",D3675,"-",E3675)),"keine vollständige ID")</f>
        <v>keine vollständige ID</v>
      </c>
      <c r="B3675" s="301"/>
      <c r="C3675" s="287"/>
      <c r="D3675" s="34"/>
      <c r="E3675" s="306"/>
      <c r="F3675" s="116"/>
      <c r="G3675" s="17"/>
      <c r="H3675" s="17"/>
      <c r="I3675" s="17"/>
      <c r="J3675" s="17"/>
      <c r="K3675" s="17"/>
      <c r="L3675" s="17"/>
      <c r="M3675" s="17"/>
      <c r="N3675" s="17"/>
      <c r="O3675" s="116"/>
      <c r="P3675" s="117">
        <f>IF(D3675&gt;A_Stammdaten!$B$12,0,SUM(G3675,H3675,J3675,L3675:M3675)-SUM(I3675,K3675,N3675:O3675))</f>
        <v>0</v>
      </c>
      <c r="Q3675" s="17"/>
      <c r="R3675" s="17"/>
      <c r="S3675" s="17"/>
      <c r="T3675" s="17"/>
      <c r="U3675" s="62">
        <f t="shared" si="1199"/>
        <v>0</v>
      </c>
      <c r="V3675" s="34"/>
      <c r="W3675" s="34"/>
      <c r="X3675" s="34"/>
      <c r="Y3675" s="34"/>
      <c r="Z3675" s="34"/>
      <c r="AA3675" s="63" t="str">
        <f t="shared" si="1200"/>
        <v>-</v>
      </c>
      <c r="AB3675" s="63" t="str">
        <f t="shared" si="1201"/>
        <v>-</v>
      </c>
      <c r="AC3675" s="63">
        <f>IF(ISBLANK($C3675),0,VLOOKUP($C3675,Listen!$A$2:$C$45,2,FALSE))</f>
        <v>0</v>
      </c>
      <c r="AD3675" s="63">
        <f>IF(ISBLANK($C3675),0,VLOOKUP($C3675,Listen!$A$2:$C$45,3,FALSE))</f>
        <v>0</v>
      </c>
      <c r="AE3675" s="49">
        <f t="shared" si="1202"/>
        <v>0</v>
      </c>
      <c r="AF3675" s="49">
        <f t="shared" si="1202"/>
        <v>0</v>
      </c>
      <c r="AG3675" s="49">
        <f>IFERROR(IF(OR($V3675&lt;&gt;"Ja",VLOOKUP($C3675,Listen!$A$2:$F$45,5,0)="Nein",D3675&lt;IF(C3675="LNG Anbindungsanlagen gemäß separater Festlegung",2022,2023)),$AC3675,$AA3675),0)</f>
        <v>0</v>
      </c>
      <c r="AH3675" s="49">
        <f>IFERROR(IF(OR($V3675&lt;&gt;"Ja",VLOOKUP($C3675,Listen!$A$2:$F$45,5,0)="Nein",D3675&lt;IF(C3675="LNG Anbindungsanlagen gemäß separater Festlegung",2022,2023)),$AC3675,$AA3675),0)</f>
        <v>0</v>
      </c>
      <c r="AI3675" s="49">
        <f>IFERROR(IF(OR($W3675&lt;&gt;"Ja",VLOOKUP($C3675,Listen!$A$2:$F$45,6,0)="Nein"),$AC3675,$AB3675),0)</f>
        <v>0</v>
      </c>
      <c r="AJ3675" s="49">
        <f>IFERROR(IF(OR($W3675&lt;&gt;"Ja",VLOOKUP($C3675,Listen!$A$2:$F$45,6,0)="Nein"),$AC3675,$AB3675),0)</f>
        <v>0</v>
      </c>
      <c r="AK3675" s="49">
        <f>IFERROR(IF(OR($W3675&lt;&gt;"Ja",VLOOKUP($C3675,Listen!$A$2:$F$45,6,0)="Nein"),$AC3675,$AB3675),0)</f>
        <v>0</v>
      </c>
      <c r="AL3675" s="51">
        <f t="shared" si="1203"/>
        <v>0</v>
      </c>
      <c r="AM3675" s="296">
        <f>IFERROR(IF(VLOOKUP($C3675,Listen!$A$2:$F$45,6,0)="Ja",MAX(BC3675:BD3675),D_SAV!$BC3675),0)</f>
        <v>0</v>
      </c>
      <c r="AN3675" s="51">
        <f t="shared" si="1204"/>
        <v>0</v>
      </c>
      <c r="AP3675" s="304">
        <f t="shared" si="1205"/>
        <v>0</v>
      </c>
      <c r="AQ3675" s="304">
        <f t="shared" si="1206"/>
        <v>0</v>
      </c>
      <c r="AR3675" s="304">
        <f t="shared" si="1207"/>
        <v>0</v>
      </c>
      <c r="AS3675" s="304">
        <f t="shared" si="1208"/>
        <v>0</v>
      </c>
      <c r="AT3675" s="304">
        <f t="shared" si="1209"/>
        <v>0</v>
      </c>
      <c r="AU3675" s="304">
        <f t="shared" si="1210"/>
        <v>0</v>
      </c>
      <c r="AV3675" s="304">
        <f t="shared" si="1211"/>
        <v>0</v>
      </c>
      <c r="AW3675" s="304">
        <f t="shared" si="1212"/>
        <v>0</v>
      </c>
      <c r="AX3675" s="304">
        <f t="shared" si="1213"/>
        <v>0</v>
      </c>
      <c r="AY3675" s="304">
        <f t="shared" si="1214"/>
        <v>0</v>
      </c>
      <c r="AZ3675" s="304">
        <f t="shared" si="1215"/>
        <v>0</v>
      </c>
      <c r="BA3675" s="304">
        <f t="shared" si="1216"/>
        <v>0</v>
      </c>
      <c r="BB3675" s="304">
        <f t="shared" si="1217"/>
        <v>0</v>
      </c>
      <c r="BC3675" s="304">
        <f t="shared" si="1218"/>
        <v>0</v>
      </c>
      <c r="BD3675" s="304">
        <f t="shared" si="1219"/>
        <v>0</v>
      </c>
      <c r="BE3675" s="304">
        <f>IFERROR(IF(VLOOKUP($C3675,Listen!$A$2:$F$45,6,0)="Ja",BB3675-MAX(BC3675:BD3675),BB3675-BC3675),0)</f>
        <v>0</v>
      </c>
    </row>
    <row r="3676" spans="1:57" x14ac:dyDescent="0.25">
      <c r="A3676" s="320" t="str">
        <f>IF(AND(D3676&lt;&gt;0,C3676&lt;&gt;0,E3676&lt;&gt;0),IF(B3676&lt;&gt;0,CONCATENATE(B3676,"-AGr",VLOOKUP(C3676,Listen!$A$2:$D$45,4,FALSE),"-",D3676,"-",E3676,),CONCATENATE("AGr",VLOOKUP(C3676,Listen!$A$2:$D$45,4,FALSE),"-",D3676,"-",E3676)),"keine vollständige ID")</f>
        <v>keine vollständige ID</v>
      </c>
      <c r="B3676" s="301"/>
      <c r="C3676" s="287"/>
      <c r="D3676" s="34"/>
      <c r="E3676" s="306"/>
      <c r="F3676" s="116"/>
      <c r="G3676" s="17"/>
      <c r="H3676" s="17"/>
      <c r="I3676" s="17"/>
      <c r="J3676" s="17"/>
      <c r="K3676" s="17"/>
      <c r="L3676" s="17"/>
      <c r="M3676" s="17"/>
      <c r="N3676" s="17"/>
      <c r="O3676" s="116"/>
      <c r="P3676" s="117">
        <f>IF(D3676&gt;A_Stammdaten!$B$12,0,SUM(G3676,H3676,J3676,L3676:M3676)-SUM(I3676,K3676,N3676:O3676))</f>
        <v>0</v>
      </c>
      <c r="Q3676" s="17"/>
      <c r="R3676" s="17"/>
      <c r="S3676" s="17"/>
      <c r="T3676" s="17"/>
      <c r="U3676" s="62">
        <f t="shared" si="1199"/>
        <v>0</v>
      </c>
      <c r="V3676" s="34"/>
      <c r="W3676" s="34"/>
      <c r="X3676" s="34"/>
      <c r="Y3676" s="34"/>
      <c r="Z3676" s="34"/>
      <c r="AA3676" s="63" t="str">
        <f t="shared" si="1200"/>
        <v>-</v>
      </c>
      <c r="AB3676" s="63" t="str">
        <f t="shared" si="1201"/>
        <v>-</v>
      </c>
      <c r="AC3676" s="63">
        <f>IF(ISBLANK($C3676),0,VLOOKUP($C3676,Listen!$A$2:$C$45,2,FALSE))</f>
        <v>0</v>
      </c>
      <c r="AD3676" s="63">
        <f>IF(ISBLANK($C3676),0,VLOOKUP($C3676,Listen!$A$2:$C$45,3,FALSE))</f>
        <v>0</v>
      </c>
      <c r="AE3676" s="49">
        <f t="shared" si="1202"/>
        <v>0</v>
      </c>
      <c r="AF3676" s="49">
        <f t="shared" si="1202"/>
        <v>0</v>
      </c>
      <c r="AG3676" s="49">
        <f>IFERROR(IF(OR($V3676&lt;&gt;"Ja",VLOOKUP($C3676,Listen!$A$2:$F$45,5,0)="Nein",D3676&lt;IF(C3676="LNG Anbindungsanlagen gemäß separater Festlegung",2022,2023)),$AC3676,$AA3676),0)</f>
        <v>0</v>
      </c>
      <c r="AH3676" s="49">
        <f>IFERROR(IF(OR($V3676&lt;&gt;"Ja",VLOOKUP($C3676,Listen!$A$2:$F$45,5,0)="Nein",D3676&lt;IF(C3676="LNG Anbindungsanlagen gemäß separater Festlegung",2022,2023)),$AC3676,$AA3676),0)</f>
        <v>0</v>
      </c>
      <c r="AI3676" s="49">
        <f>IFERROR(IF(OR($W3676&lt;&gt;"Ja",VLOOKUP($C3676,Listen!$A$2:$F$45,6,0)="Nein"),$AC3676,$AB3676),0)</f>
        <v>0</v>
      </c>
      <c r="AJ3676" s="49">
        <f>IFERROR(IF(OR($W3676&lt;&gt;"Ja",VLOOKUP($C3676,Listen!$A$2:$F$45,6,0)="Nein"),$AC3676,$AB3676),0)</f>
        <v>0</v>
      </c>
      <c r="AK3676" s="49">
        <f>IFERROR(IF(OR($W3676&lt;&gt;"Ja",VLOOKUP($C3676,Listen!$A$2:$F$45,6,0)="Nein"),$AC3676,$AB3676),0)</f>
        <v>0</v>
      </c>
      <c r="AL3676" s="51">
        <f t="shared" si="1203"/>
        <v>0</v>
      </c>
      <c r="AM3676" s="296">
        <f>IFERROR(IF(VLOOKUP($C3676,Listen!$A$2:$F$45,6,0)="Ja",MAX(BC3676:BD3676),D_SAV!$BC3676),0)</f>
        <v>0</v>
      </c>
      <c r="AN3676" s="51">
        <f t="shared" si="1204"/>
        <v>0</v>
      </c>
      <c r="AP3676" s="304">
        <f t="shared" si="1205"/>
        <v>0</v>
      </c>
      <c r="AQ3676" s="304">
        <f t="shared" si="1206"/>
        <v>0</v>
      </c>
      <c r="AR3676" s="304">
        <f t="shared" si="1207"/>
        <v>0</v>
      </c>
      <c r="AS3676" s="304">
        <f t="shared" si="1208"/>
        <v>0</v>
      </c>
      <c r="AT3676" s="304">
        <f t="shared" si="1209"/>
        <v>0</v>
      </c>
      <c r="AU3676" s="304">
        <f t="shared" si="1210"/>
        <v>0</v>
      </c>
      <c r="AV3676" s="304">
        <f t="shared" si="1211"/>
        <v>0</v>
      </c>
      <c r="AW3676" s="304">
        <f t="shared" si="1212"/>
        <v>0</v>
      </c>
      <c r="AX3676" s="304">
        <f t="shared" si="1213"/>
        <v>0</v>
      </c>
      <c r="AY3676" s="304">
        <f t="shared" si="1214"/>
        <v>0</v>
      </c>
      <c r="AZ3676" s="304">
        <f t="shared" si="1215"/>
        <v>0</v>
      </c>
      <c r="BA3676" s="304">
        <f t="shared" si="1216"/>
        <v>0</v>
      </c>
      <c r="BB3676" s="304">
        <f t="shared" si="1217"/>
        <v>0</v>
      </c>
      <c r="BC3676" s="304">
        <f t="shared" si="1218"/>
        <v>0</v>
      </c>
      <c r="BD3676" s="304">
        <f t="shared" si="1219"/>
        <v>0</v>
      </c>
      <c r="BE3676" s="304">
        <f>IFERROR(IF(VLOOKUP($C3676,Listen!$A$2:$F$45,6,0)="Ja",BB3676-MAX(BC3676:BD3676),BB3676-BC3676),0)</f>
        <v>0</v>
      </c>
    </row>
    <row r="3677" spans="1:57" x14ac:dyDescent="0.25">
      <c r="A3677" s="320" t="str">
        <f>IF(AND(D3677&lt;&gt;0,C3677&lt;&gt;0,E3677&lt;&gt;0),IF(B3677&lt;&gt;0,CONCATENATE(B3677,"-AGr",VLOOKUP(C3677,Listen!$A$2:$D$45,4,FALSE),"-",D3677,"-",E3677,),CONCATENATE("AGr",VLOOKUP(C3677,Listen!$A$2:$D$45,4,FALSE),"-",D3677,"-",E3677)),"keine vollständige ID")</f>
        <v>keine vollständige ID</v>
      </c>
      <c r="B3677" s="301"/>
      <c r="C3677" s="287"/>
      <c r="D3677" s="34"/>
      <c r="E3677" s="306"/>
      <c r="F3677" s="116"/>
      <c r="G3677" s="17"/>
      <c r="H3677" s="17"/>
      <c r="I3677" s="17"/>
      <c r="J3677" s="17"/>
      <c r="K3677" s="17"/>
      <c r="L3677" s="17"/>
      <c r="M3677" s="17"/>
      <c r="N3677" s="17"/>
      <c r="O3677" s="116"/>
      <c r="P3677" s="117">
        <f>IF(D3677&gt;A_Stammdaten!$B$12,0,SUM(G3677,H3677,J3677,L3677:M3677)-SUM(I3677,K3677,N3677:O3677))</f>
        <v>0</v>
      </c>
      <c r="Q3677" s="17"/>
      <c r="R3677" s="17"/>
      <c r="S3677" s="17"/>
      <c r="T3677" s="17"/>
      <c r="U3677" s="62">
        <f t="shared" si="1199"/>
        <v>0</v>
      </c>
      <c r="V3677" s="34"/>
      <c r="W3677" s="34"/>
      <c r="X3677" s="34"/>
      <c r="Y3677" s="34"/>
      <c r="Z3677" s="34"/>
      <c r="AA3677" s="63" t="str">
        <f t="shared" si="1200"/>
        <v>-</v>
      </c>
      <c r="AB3677" s="63" t="str">
        <f t="shared" si="1201"/>
        <v>-</v>
      </c>
      <c r="AC3677" s="63">
        <f>IF(ISBLANK($C3677),0,VLOOKUP($C3677,Listen!$A$2:$C$45,2,FALSE))</f>
        <v>0</v>
      </c>
      <c r="AD3677" s="63">
        <f>IF(ISBLANK($C3677),0,VLOOKUP($C3677,Listen!$A$2:$C$45,3,FALSE))</f>
        <v>0</v>
      </c>
      <c r="AE3677" s="49">
        <f t="shared" si="1202"/>
        <v>0</v>
      </c>
      <c r="AF3677" s="49">
        <f t="shared" si="1202"/>
        <v>0</v>
      </c>
      <c r="AG3677" s="49">
        <f>IFERROR(IF(OR($V3677&lt;&gt;"Ja",VLOOKUP($C3677,Listen!$A$2:$F$45,5,0)="Nein",D3677&lt;IF(C3677="LNG Anbindungsanlagen gemäß separater Festlegung",2022,2023)),$AC3677,$AA3677),0)</f>
        <v>0</v>
      </c>
      <c r="AH3677" s="49">
        <f>IFERROR(IF(OR($V3677&lt;&gt;"Ja",VLOOKUP($C3677,Listen!$A$2:$F$45,5,0)="Nein",D3677&lt;IF(C3677="LNG Anbindungsanlagen gemäß separater Festlegung",2022,2023)),$AC3677,$AA3677),0)</f>
        <v>0</v>
      </c>
      <c r="AI3677" s="49">
        <f>IFERROR(IF(OR($W3677&lt;&gt;"Ja",VLOOKUP($C3677,Listen!$A$2:$F$45,6,0)="Nein"),$AC3677,$AB3677),0)</f>
        <v>0</v>
      </c>
      <c r="AJ3677" s="49">
        <f>IFERROR(IF(OR($W3677&lt;&gt;"Ja",VLOOKUP($C3677,Listen!$A$2:$F$45,6,0)="Nein"),$AC3677,$AB3677),0)</f>
        <v>0</v>
      </c>
      <c r="AK3677" s="49">
        <f>IFERROR(IF(OR($W3677&lt;&gt;"Ja",VLOOKUP($C3677,Listen!$A$2:$F$45,6,0)="Nein"),$AC3677,$AB3677),0)</f>
        <v>0</v>
      </c>
      <c r="AL3677" s="51">
        <f t="shared" si="1203"/>
        <v>0</v>
      </c>
      <c r="AM3677" s="296">
        <f>IFERROR(IF(VLOOKUP($C3677,Listen!$A$2:$F$45,6,0)="Ja",MAX(BC3677:BD3677),D_SAV!$BC3677),0)</f>
        <v>0</v>
      </c>
      <c r="AN3677" s="51">
        <f t="shared" si="1204"/>
        <v>0</v>
      </c>
      <c r="AP3677" s="304">
        <f t="shared" si="1205"/>
        <v>0</v>
      </c>
      <c r="AQ3677" s="304">
        <f t="shared" si="1206"/>
        <v>0</v>
      </c>
      <c r="AR3677" s="304">
        <f t="shared" si="1207"/>
        <v>0</v>
      </c>
      <c r="AS3677" s="304">
        <f t="shared" si="1208"/>
        <v>0</v>
      </c>
      <c r="AT3677" s="304">
        <f t="shared" si="1209"/>
        <v>0</v>
      </c>
      <c r="AU3677" s="304">
        <f t="shared" si="1210"/>
        <v>0</v>
      </c>
      <c r="AV3677" s="304">
        <f t="shared" si="1211"/>
        <v>0</v>
      </c>
      <c r="AW3677" s="304">
        <f t="shared" si="1212"/>
        <v>0</v>
      </c>
      <c r="AX3677" s="304">
        <f t="shared" si="1213"/>
        <v>0</v>
      </c>
      <c r="AY3677" s="304">
        <f t="shared" si="1214"/>
        <v>0</v>
      </c>
      <c r="AZ3677" s="304">
        <f t="shared" si="1215"/>
        <v>0</v>
      </c>
      <c r="BA3677" s="304">
        <f t="shared" si="1216"/>
        <v>0</v>
      </c>
      <c r="BB3677" s="304">
        <f t="shared" si="1217"/>
        <v>0</v>
      </c>
      <c r="BC3677" s="304">
        <f t="shared" si="1218"/>
        <v>0</v>
      </c>
      <c r="BD3677" s="304">
        <f t="shared" si="1219"/>
        <v>0</v>
      </c>
      <c r="BE3677" s="304">
        <f>IFERROR(IF(VLOOKUP($C3677,Listen!$A$2:$F$45,6,0)="Ja",BB3677-MAX(BC3677:BD3677),BB3677-BC3677),0)</f>
        <v>0</v>
      </c>
    </row>
    <row r="3678" spans="1:57" x14ac:dyDescent="0.25">
      <c r="A3678" s="320" t="str">
        <f>IF(AND(D3678&lt;&gt;0,C3678&lt;&gt;0,E3678&lt;&gt;0),IF(B3678&lt;&gt;0,CONCATENATE(B3678,"-AGr",VLOOKUP(C3678,Listen!$A$2:$D$45,4,FALSE),"-",D3678,"-",E3678,),CONCATENATE("AGr",VLOOKUP(C3678,Listen!$A$2:$D$45,4,FALSE),"-",D3678,"-",E3678)),"keine vollständige ID")</f>
        <v>keine vollständige ID</v>
      </c>
      <c r="B3678" s="301"/>
      <c r="C3678" s="287"/>
      <c r="D3678" s="34"/>
      <c r="E3678" s="306"/>
      <c r="F3678" s="116"/>
      <c r="G3678" s="17"/>
      <c r="H3678" s="17"/>
      <c r="I3678" s="17"/>
      <c r="J3678" s="17"/>
      <c r="K3678" s="17"/>
      <c r="L3678" s="17"/>
      <c r="M3678" s="17"/>
      <c r="N3678" s="17"/>
      <c r="O3678" s="116"/>
      <c r="P3678" s="117">
        <f>IF(D3678&gt;A_Stammdaten!$B$12,0,SUM(G3678,H3678,J3678,L3678:M3678)-SUM(I3678,K3678,N3678:O3678))</f>
        <v>0</v>
      </c>
      <c r="Q3678" s="17"/>
      <c r="R3678" s="17"/>
      <c r="S3678" s="17"/>
      <c r="T3678" s="17"/>
      <c r="U3678" s="62">
        <f t="shared" si="1199"/>
        <v>0</v>
      </c>
      <c r="V3678" s="34"/>
      <c r="W3678" s="34"/>
      <c r="X3678" s="34"/>
      <c r="Y3678" s="34"/>
      <c r="Z3678" s="34"/>
      <c r="AA3678" s="63" t="str">
        <f t="shared" si="1200"/>
        <v>-</v>
      </c>
      <c r="AB3678" s="63" t="str">
        <f t="shared" si="1201"/>
        <v>-</v>
      </c>
      <c r="AC3678" s="63">
        <f>IF(ISBLANK($C3678),0,VLOOKUP($C3678,Listen!$A$2:$C$45,2,FALSE))</f>
        <v>0</v>
      </c>
      <c r="AD3678" s="63">
        <f>IF(ISBLANK($C3678),0,VLOOKUP($C3678,Listen!$A$2:$C$45,3,FALSE))</f>
        <v>0</v>
      </c>
      <c r="AE3678" s="49">
        <f t="shared" si="1202"/>
        <v>0</v>
      </c>
      <c r="AF3678" s="49">
        <f t="shared" si="1202"/>
        <v>0</v>
      </c>
      <c r="AG3678" s="49">
        <f>IFERROR(IF(OR($V3678&lt;&gt;"Ja",VLOOKUP($C3678,Listen!$A$2:$F$45,5,0)="Nein",D3678&lt;IF(C3678="LNG Anbindungsanlagen gemäß separater Festlegung",2022,2023)),$AC3678,$AA3678),0)</f>
        <v>0</v>
      </c>
      <c r="AH3678" s="49">
        <f>IFERROR(IF(OR($V3678&lt;&gt;"Ja",VLOOKUP($C3678,Listen!$A$2:$F$45,5,0)="Nein",D3678&lt;IF(C3678="LNG Anbindungsanlagen gemäß separater Festlegung",2022,2023)),$AC3678,$AA3678),0)</f>
        <v>0</v>
      </c>
      <c r="AI3678" s="49">
        <f>IFERROR(IF(OR($W3678&lt;&gt;"Ja",VLOOKUP($C3678,Listen!$A$2:$F$45,6,0)="Nein"),$AC3678,$AB3678),0)</f>
        <v>0</v>
      </c>
      <c r="AJ3678" s="49">
        <f>IFERROR(IF(OR($W3678&lt;&gt;"Ja",VLOOKUP($C3678,Listen!$A$2:$F$45,6,0)="Nein"),$AC3678,$AB3678),0)</f>
        <v>0</v>
      </c>
      <c r="AK3678" s="49">
        <f>IFERROR(IF(OR($W3678&lt;&gt;"Ja",VLOOKUP($C3678,Listen!$A$2:$F$45,6,0)="Nein"),$AC3678,$AB3678),0)</f>
        <v>0</v>
      </c>
      <c r="AL3678" s="51">
        <f t="shared" si="1203"/>
        <v>0</v>
      </c>
      <c r="AM3678" s="296">
        <f>IFERROR(IF(VLOOKUP($C3678,Listen!$A$2:$F$45,6,0)="Ja",MAX(BC3678:BD3678),D_SAV!$BC3678),0)</f>
        <v>0</v>
      </c>
      <c r="AN3678" s="51">
        <f t="shared" si="1204"/>
        <v>0</v>
      </c>
      <c r="AP3678" s="304">
        <f t="shared" si="1205"/>
        <v>0</v>
      </c>
      <c r="AQ3678" s="304">
        <f t="shared" si="1206"/>
        <v>0</v>
      </c>
      <c r="AR3678" s="304">
        <f t="shared" si="1207"/>
        <v>0</v>
      </c>
      <c r="AS3678" s="304">
        <f t="shared" si="1208"/>
        <v>0</v>
      </c>
      <c r="AT3678" s="304">
        <f t="shared" si="1209"/>
        <v>0</v>
      </c>
      <c r="AU3678" s="304">
        <f t="shared" si="1210"/>
        <v>0</v>
      </c>
      <c r="AV3678" s="304">
        <f t="shared" si="1211"/>
        <v>0</v>
      </c>
      <c r="AW3678" s="304">
        <f t="shared" si="1212"/>
        <v>0</v>
      </c>
      <c r="AX3678" s="304">
        <f t="shared" si="1213"/>
        <v>0</v>
      </c>
      <c r="AY3678" s="304">
        <f t="shared" si="1214"/>
        <v>0</v>
      </c>
      <c r="AZ3678" s="304">
        <f t="shared" si="1215"/>
        <v>0</v>
      </c>
      <c r="BA3678" s="304">
        <f t="shared" si="1216"/>
        <v>0</v>
      </c>
      <c r="BB3678" s="304">
        <f t="shared" si="1217"/>
        <v>0</v>
      </c>
      <c r="BC3678" s="304">
        <f t="shared" si="1218"/>
        <v>0</v>
      </c>
      <c r="BD3678" s="304">
        <f t="shared" si="1219"/>
        <v>0</v>
      </c>
      <c r="BE3678" s="304">
        <f>IFERROR(IF(VLOOKUP($C3678,Listen!$A$2:$F$45,6,0)="Ja",BB3678-MAX(BC3678:BD3678),BB3678-BC3678),0)</f>
        <v>0</v>
      </c>
    </row>
    <row r="3679" spans="1:57" x14ac:dyDescent="0.25">
      <c r="A3679" s="320" t="str">
        <f>IF(AND(D3679&lt;&gt;0,C3679&lt;&gt;0,E3679&lt;&gt;0),IF(B3679&lt;&gt;0,CONCATENATE(B3679,"-AGr",VLOOKUP(C3679,Listen!$A$2:$D$45,4,FALSE),"-",D3679,"-",E3679,),CONCATENATE("AGr",VLOOKUP(C3679,Listen!$A$2:$D$45,4,FALSE),"-",D3679,"-",E3679)),"keine vollständige ID")</f>
        <v>keine vollständige ID</v>
      </c>
      <c r="B3679" s="301"/>
      <c r="C3679" s="287"/>
      <c r="D3679" s="34"/>
      <c r="E3679" s="306"/>
      <c r="F3679" s="116"/>
      <c r="G3679" s="17"/>
      <c r="H3679" s="17"/>
      <c r="I3679" s="17"/>
      <c r="J3679" s="17"/>
      <c r="K3679" s="17"/>
      <c r="L3679" s="17"/>
      <c r="M3679" s="17"/>
      <c r="N3679" s="17"/>
      <c r="O3679" s="116"/>
      <c r="P3679" s="117">
        <f>IF(D3679&gt;A_Stammdaten!$B$12,0,SUM(G3679,H3679,J3679,L3679:M3679)-SUM(I3679,K3679,N3679:O3679))</f>
        <v>0</v>
      </c>
      <c r="Q3679" s="17"/>
      <c r="R3679" s="17"/>
      <c r="S3679" s="17"/>
      <c r="T3679" s="17"/>
      <c r="U3679" s="62">
        <f t="shared" si="1199"/>
        <v>0</v>
      </c>
      <c r="V3679" s="34"/>
      <c r="W3679" s="34"/>
      <c r="X3679" s="34"/>
      <c r="Y3679" s="34"/>
      <c r="Z3679" s="34"/>
      <c r="AA3679" s="63" t="str">
        <f t="shared" si="1200"/>
        <v>-</v>
      </c>
      <c r="AB3679" s="63" t="str">
        <f t="shared" si="1201"/>
        <v>-</v>
      </c>
      <c r="AC3679" s="63">
        <f>IF(ISBLANK($C3679),0,VLOOKUP($C3679,Listen!$A$2:$C$45,2,FALSE))</f>
        <v>0</v>
      </c>
      <c r="AD3679" s="63">
        <f>IF(ISBLANK($C3679),0,VLOOKUP($C3679,Listen!$A$2:$C$45,3,FALSE))</f>
        <v>0</v>
      </c>
      <c r="AE3679" s="49">
        <f t="shared" si="1202"/>
        <v>0</v>
      </c>
      <c r="AF3679" s="49">
        <f t="shared" si="1202"/>
        <v>0</v>
      </c>
      <c r="AG3679" s="49">
        <f>IFERROR(IF(OR($V3679&lt;&gt;"Ja",VLOOKUP($C3679,Listen!$A$2:$F$45,5,0)="Nein",D3679&lt;IF(C3679="LNG Anbindungsanlagen gemäß separater Festlegung",2022,2023)),$AC3679,$AA3679),0)</f>
        <v>0</v>
      </c>
      <c r="AH3679" s="49">
        <f>IFERROR(IF(OR($V3679&lt;&gt;"Ja",VLOOKUP($C3679,Listen!$A$2:$F$45,5,0)="Nein",D3679&lt;IF(C3679="LNG Anbindungsanlagen gemäß separater Festlegung",2022,2023)),$AC3679,$AA3679),0)</f>
        <v>0</v>
      </c>
      <c r="AI3679" s="49">
        <f>IFERROR(IF(OR($W3679&lt;&gt;"Ja",VLOOKUP($C3679,Listen!$A$2:$F$45,6,0)="Nein"),$AC3679,$AB3679),0)</f>
        <v>0</v>
      </c>
      <c r="AJ3679" s="49">
        <f>IFERROR(IF(OR($W3679&lt;&gt;"Ja",VLOOKUP($C3679,Listen!$A$2:$F$45,6,0)="Nein"),$AC3679,$AB3679),0)</f>
        <v>0</v>
      </c>
      <c r="AK3679" s="49">
        <f>IFERROR(IF(OR($W3679&lt;&gt;"Ja",VLOOKUP($C3679,Listen!$A$2:$F$45,6,0)="Nein"),$AC3679,$AB3679),0)</f>
        <v>0</v>
      </c>
      <c r="AL3679" s="51">
        <f t="shared" si="1203"/>
        <v>0</v>
      </c>
      <c r="AM3679" s="296">
        <f>IFERROR(IF(VLOOKUP($C3679,Listen!$A$2:$F$45,6,0)="Ja",MAX(BC3679:BD3679),D_SAV!$BC3679),0)</f>
        <v>0</v>
      </c>
      <c r="AN3679" s="51">
        <f t="shared" si="1204"/>
        <v>0</v>
      </c>
      <c r="AP3679" s="304">
        <f t="shared" si="1205"/>
        <v>0</v>
      </c>
      <c r="AQ3679" s="304">
        <f t="shared" si="1206"/>
        <v>0</v>
      </c>
      <c r="AR3679" s="304">
        <f t="shared" si="1207"/>
        <v>0</v>
      </c>
      <c r="AS3679" s="304">
        <f t="shared" si="1208"/>
        <v>0</v>
      </c>
      <c r="AT3679" s="304">
        <f t="shared" si="1209"/>
        <v>0</v>
      </c>
      <c r="AU3679" s="304">
        <f t="shared" si="1210"/>
        <v>0</v>
      </c>
      <c r="AV3679" s="304">
        <f t="shared" si="1211"/>
        <v>0</v>
      </c>
      <c r="AW3679" s="304">
        <f t="shared" si="1212"/>
        <v>0</v>
      </c>
      <c r="AX3679" s="304">
        <f t="shared" si="1213"/>
        <v>0</v>
      </c>
      <c r="AY3679" s="304">
        <f t="shared" si="1214"/>
        <v>0</v>
      </c>
      <c r="AZ3679" s="304">
        <f t="shared" si="1215"/>
        <v>0</v>
      </c>
      <c r="BA3679" s="304">
        <f t="shared" si="1216"/>
        <v>0</v>
      </c>
      <c r="BB3679" s="304">
        <f t="shared" si="1217"/>
        <v>0</v>
      </c>
      <c r="BC3679" s="304">
        <f t="shared" si="1218"/>
        <v>0</v>
      </c>
      <c r="BD3679" s="304">
        <f t="shared" si="1219"/>
        <v>0</v>
      </c>
      <c r="BE3679" s="304">
        <f>IFERROR(IF(VLOOKUP($C3679,Listen!$A$2:$F$45,6,0)="Ja",BB3679-MAX(BC3679:BD3679),BB3679-BC3679),0)</f>
        <v>0</v>
      </c>
    </row>
    <row r="3680" spans="1:57" x14ac:dyDescent="0.25">
      <c r="A3680" s="320" t="str">
        <f>IF(AND(D3680&lt;&gt;0,C3680&lt;&gt;0,E3680&lt;&gt;0),IF(B3680&lt;&gt;0,CONCATENATE(B3680,"-AGr",VLOOKUP(C3680,Listen!$A$2:$D$45,4,FALSE),"-",D3680,"-",E3680,),CONCATENATE("AGr",VLOOKUP(C3680,Listen!$A$2:$D$45,4,FALSE),"-",D3680,"-",E3680)),"keine vollständige ID")</f>
        <v>keine vollständige ID</v>
      </c>
      <c r="B3680" s="301"/>
      <c r="C3680" s="287"/>
      <c r="D3680" s="34"/>
      <c r="E3680" s="306"/>
      <c r="F3680" s="116"/>
      <c r="G3680" s="17"/>
      <c r="H3680" s="17"/>
      <c r="I3680" s="17"/>
      <c r="J3680" s="17"/>
      <c r="K3680" s="17"/>
      <c r="L3680" s="17"/>
      <c r="M3680" s="17"/>
      <c r="N3680" s="17"/>
      <c r="O3680" s="116"/>
      <c r="P3680" s="117">
        <f>IF(D3680&gt;A_Stammdaten!$B$12,0,SUM(G3680,H3680,J3680,L3680:M3680)-SUM(I3680,K3680,N3680:O3680))</f>
        <v>0</v>
      </c>
      <c r="Q3680" s="17"/>
      <c r="R3680" s="17"/>
      <c r="S3680" s="17"/>
      <c r="T3680" s="17"/>
      <c r="U3680" s="62">
        <f t="shared" si="1199"/>
        <v>0</v>
      </c>
      <c r="V3680" s="34"/>
      <c r="W3680" s="34"/>
      <c r="X3680" s="34"/>
      <c r="Y3680" s="34"/>
      <c r="Z3680" s="34"/>
      <c r="AA3680" s="63" t="str">
        <f t="shared" si="1200"/>
        <v>-</v>
      </c>
      <c r="AB3680" s="63" t="str">
        <f t="shared" si="1201"/>
        <v>-</v>
      </c>
      <c r="AC3680" s="63">
        <f>IF(ISBLANK($C3680),0,VLOOKUP($C3680,Listen!$A$2:$C$45,2,FALSE))</f>
        <v>0</v>
      </c>
      <c r="AD3680" s="63">
        <f>IF(ISBLANK($C3680),0,VLOOKUP($C3680,Listen!$A$2:$C$45,3,FALSE))</f>
        <v>0</v>
      </c>
      <c r="AE3680" s="49">
        <f t="shared" si="1202"/>
        <v>0</v>
      </c>
      <c r="AF3680" s="49">
        <f t="shared" si="1202"/>
        <v>0</v>
      </c>
      <c r="AG3680" s="49">
        <f>IFERROR(IF(OR($V3680&lt;&gt;"Ja",VLOOKUP($C3680,Listen!$A$2:$F$45,5,0)="Nein",D3680&lt;IF(C3680="LNG Anbindungsanlagen gemäß separater Festlegung",2022,2023)),$AC3680,$AA3680),0)</f>
        <v>0</v>
      </c>
      <c r="AH3680" s="49">
        <f>IFERROR(IF(OR($V3680&lt;&gt;"Ja",VLOOKUP($C3680,Listen!$A$2:$F$45,5,0)="Nein",D3680&lt;IF(C3680="LNG Anbindungsanlagen gemäß separater Festlegung",2022,2023)),$AC3680,$AA3680),0)</f>
        <v>0</v>
      </c>
      <c r="AI3680" s="49">
        <f>IFERROR(IF(OR($W3680&lt;&gt;"Ja",VLOOKUP($C3680,Listen!$A$2:$F$45,6,0)="Nein"),$AC3680,$AB3680),0)</f>
        <v>0</v>
      </c>
      <c r="AJ3680" s="49">
        <f>IFERROR(IF(OR($W3680&lt;&gt;"Ja",VLOOKUP($C3680,Listen!$A$2:$F$45,6,0)="Nein"),$AC3680,$AB3680),0)</f>
        <v>0</v>
      </c>
      <c r="AK3680" s="49">
        <f>IFERROR(IF(OR($W3680&lt;&gt;"Ja",VLOOKUP($C3680,Listen!$A$2:$F$45,6,0)="Nein"),$AC3680,$AB3680),0)</f>
        <v>0</v>
      </c>
      <c r="AL3680" s="51">
        <f t="shared" si="1203"/>
        <v>0</v>
      </c>
      <c r="AM3680" s="296">
        <f>IFERROR(IF(VLOOKUP($C3680,Listen!$A$2:$F$45,6,0)="Ja",MAX(BC3680:BD3680),D_SAV!$BC3680),0)</f>
        <v>0</v>
      </c>
      <c r="AN3680" s="51">
        <f t="shared" si="1204"/>
        <v>0</v>
      </c>
      <c r="AP3680" s="304">
        <f t="shared" si="1205"/>
        <v>0</v>
      </c>
      <c r="AQ3680" s="304">
        <f t="shared" si="1206"/>
        <v>0</v>
      </c>
      <c r="AR3680" s="304">
        <f t="shared" si="1207"/>
        <v>0</v>
      </c>
      <c r="AS3680" s="304">
        <f t="shared" si="1208"/>
        <v>0</v>
      </c>
      <c r="AT3680" s="304">
        <f t="shared" si="1209"/>
        <v>0</v>
      </c>
      <c r="AU3680" s="304">
        <f t="shared" si="1210"/>
        <v>0</v>
      </c>
      <c r="AV3680" s="304">
        <f t="shared" si="1211"/>
        <v>0</v>
      </c>
      <c r="AW3680" s="304">
        <f t="shared" si="1212"/>
        <v>0</v>
      </c>
      <c r="AX3680" s="304">
        <f t="shared" si="1213"/>
        <v>0</v>
      </c>
      <c r="AY3680" s="304">
        <f t="shared" si="1214"/>
        <v>0</v>
      </c>
      <c r="AZ3680" s="304">
        <f t="shared" si="1215"/>
        <v>0</v>
      </c>
      <c r="BA3680" s="304">
        <f t="shared" si="1216"/>
        <v>0</v>
      </c>
      <c r="BB3680" s="304">
        <f t="shared" si="1217"/>
        <v>0</v>
      </c>
      <c r="BC3680" s="304">
        <f t="shared" si="1218"/>
        <v>0</v>
      </c>
      <c r="BD3680" s="304">
        <f t="shared" si="1219"/>
        <v>0</v>
      </c>
      <c r="BE3680" s="304">
        <f>IFERROR(IF(VLOOKUP($C3680,Listen!$A$2:$F$45,6,0)="Ja",BB3680-MAX(BC3680:BD3680),BB3680-BC3680),0)</f>
        <v>0</v>
      </c>
    </row>
    <row r="3681" spans="1:57" x14ac:dyDescent="0.25">
      <c r="A3681" s="320" t="str">
        <f>IF(AND(D3681&lt;&gt;0,C3681&lt;&gt;0,E3681&lt;&gt;0),IF(B3681&lt;&gt;0,CONCATENATE(B3681,"-AGr",VLOOKUP(C3681,Listen!$A$2:$D$45,4,FALSE),"-",D3681,"-",E3681,),CONCATENATE("AGr",VLOOKUP(C3681,Listen!$A$2:$D$45,4,FALSE),"-",D3681,"-",E3681)),"keine vollständige ID")</f>
        <v>keine vollständige ID</v>
      </c>
      <c r="B3681" s="301"/>
      <c r="C3681" s="287"/>
      <c r="D3681" s="34"/>
      <c r="E3681" s="306"/>
      <c r="F3681" s="116"/>
      <c r="G3681" s="17"/>
      <c r="H3681" s="17"/>
      <c r="I3681" s="17"/>
      <c r="J3681" s="17"/>
      <c r="K3681" s="17"/>
      <c r="L3681" s="17"/>
      <c r="M3681" s="17"/>
      <c r="N3681" s="17"/>
      <c r="O3681" s="116"/>
      <c r="P3681" s="117">
        <f>IF(D3681&gt;A_Stammdaten!$B$12,0,SUM(G3681,H3681,J3681,L3681:M3681)-SUM(I3681,K3681,N3681:O3681))</f>
        <v>0</v>
      </c>
      <c r="Q3681" s="17"/>
      <c r="R3681" s="17"/>
      <c r="S3681" s="17"/>
      <c r="T3681" s="17"/>
      <c r="U3681" s="62">
        <f t="shared" si="1199"/>
        <v>0</v>
      </c>
      <c r="V3681" s="34"/>
      <c r="W3681" s="34"/>
      <c r="X3681" s="34"/>
      <c r="Y3681" s="34"/>
      <c r="Z3681" s="34"/>
      <c r="AA3681" s="63" t="str">
        <f t="shared" si="1200"/>
        <v>-</v>
      </c>
      <c r="AB3681" s="63" t="str">
        <f t="shared" si="1201"/>
        <v>-</v>
      </c>
      <c r="AC3681" s="63">
        <f>IF(ISBLANK($C3681),0,VLOOKUP($C3681,Listen!$A$2:$C$45,2,FALSE))</f>
        <v>0</v>
      </c>
      <c r="AD3681" s="63">
        <f>IF(ISBLANK($C3681),0,VLOOKUP($C3681,Listen!$A$2:$C$45,3,FALSE))</f>
        <v>0</v>
      </c>
      <c r="AE3681" s="49">
        <f t="shared" si="1202"/>
        <v>0</v>
      </c>
      <c r="AF3681" s="49">
        <f t="shared" si="1202"/>
        <v>0</v>
      </c>
      <c r="AG3681" s="49">
        <f>IFERROR(IF(OR($V3681&lt;&gt;"Ja",VLOOKUP($C3681,Listen!$A$2:$F$45,5,0)="Nein",D3681&lt;IF(C3681="LNG Anbindungsanlagen gemäß separater Festlegung",2022,2023)),$AC3681,$AA3681),0)</f>
        <v>0</v>
      </c>
      <c r="AH3681" s="49">
        <f>IFERROR(IF(OR($V3681&lt;&gt;"Ja",VLOOKUP($C3681,Listen!$A$2:$F$45,5,0)="Nein",D3681&lt;IF(C3681="LNG Anbindungsanlagen gemäß separater Festlegung",2022,2023)),$AC3681,$AA3681),0)</f>
        <v>0</v>
      </c>
      <c r="AI3681" s="49">
        <f>IFERROR(IF(OR($W3681&lt;&gt;"Ja",VLOOKUP($C3681,Listen!$A$2:$F$45,6,0)="Nein"),$AC3681,$AB3681),0)</f>
        <v>0</v>
      </c>
      <c r="AJ3681" s="49">
        <f>IFERROR(IF(OR($W3681&lt;&gt;"Ja",VLOOKUP($C3681,Listen!$A$2:$F$45,6,0)="Nein"),$AC3681,$AB3681),0)</f>
        <v>0</v>
      </c>
      <c r="AK3681" s="49">
        <f>IFERROR(IF(OR($W3681&lt;&gt;"Ja",VLOOKUP($C3681,Listen!$A$2:$F$45,6,0)="Nein"),$AC3681,$AB3681),0)</f>
        <v>0</v>
      </c>
      <c r="AL3681" s="51">
        <f t="shared" si="1203"/>
        <v>0</v>
      </c>
      <c r="AM3681" s="296">
        <f>IFERROR(IF(VLOOKUP($C3681,Listen!$A$2:$F$45,6,0)="Ja",MAX(BC3681:BD3681),D_SAV!$BC3681),0)</f>
        <v>0</v>
      </c>
      <c r="AN3681" s="51">
        <f t="shared" si="1204"/>
        <v>0</v>
      </c>
      <c r="AP3681" s="304">
        <f t="shared" si="1205"/>
        <v>0</v>
      </c>
      <c r="AQ3681" s="304">
        <f t="shared" si="1206"/>
        <v>0</v>
      </c>
      <c r="AR3681" s="304">
        <f t="shared" si="1207"/>
        <v>0</v>
      </c>
      <c r="AS3681" s="304">
        <f t="shared" si="1208"/>
        <v>0</v>
      </c>
      <c r="AT3681" s="304">
        <f t="shared" si="1209"/>
        <v>0</v>
      </c>
      <c r="AU3681" s="304">
        <f t="shared" si="1210"/>
        <v>0</v>
      </c>
      <c r="AV3681" s="304">
        <f t="shared" si="1211"/>
        <v>0</v>
      </c>
      <c r="AW3681" s="304">
        <f t="shared" si="1212"/>
        <v>0</v>
      </c>
      <c r="AX3681" s="304">
        <f t="shared" si="1213"/>
        <v>0</v>
      </c>
      <c r="AY3681" s="304">
        <f t="shared" si="1214"/>
        <v>0</v>
      </c>
      <c r="AZ3681" s="304">
        <f t="shared" si="1215"/>
        <v>0</v>
      </c>
      <c r="BA3681" s="304">
        <f t="shared" si="1216"/>
        <v>0</v>
      </c>
      <c r="BB3681" s="304">
        <f t="shared" si="1217"/>
        <v>0</v>
      </c>
      <c r="BC3681" s="304">
        <f t="shared" si="1218"/>
        <v>0</v>
      </c>
      <c r="BD3681" s="304">
        <f t="shared" si="1219"/>
        <v>0</v>
      </c>
      <c r="BE3681" s="304">
        <f>IFERROR(IF(VLOOKUP($C3681,Listen!$A$2:$F$45,6,0)="Ja",BB3681-MAX(BC3681:BD3681),BB3681-BC3681),0)</f>
        <v>0</v>
      </c>
    </row>
    <row r="3682" spans="1:57" x14ac:dyDescent="0.25">
      <c r="A3682" s="320" t="str">
        <f>IF(AND(D3682&lt;&gt;0,C3682&lt;&gt;0,E3682&lt;&gt;0),IF(B3682&lt;&gt;0,CONCATENATE(B3682,"-AGr",VLOOKUP(C3682,Listen!$A$2:$D$45,4,FALSE),"-",D3682,"-",E3682,),CONCATENATE("AGr",VLOOKUP(C3682,Listen!$A$2:$D$45,4,FALSE),"-",D3682,"-",E3682)),"keine vollständige ID")</f>
        <v>keine vollständige ID</v>
      </c>
      <c r="B3682" s="301"/>
      <c r="C3682" s="287"/>
      <c r="D3682" s="34"/>
      <c r="E3682" s="306"/>
      <c r="F3682" s="116"/>
      <c r="G3682" s="17"/>
      <c r="H3682" s="17"/>
      <c r="I3682" s="17"/>
      <c r="J3682" s="17"/>
      <c r="K3682" s="17"/>
      <c r="L3682" s="17"/>
      <c r="M3682" s="17"/>
      <c r="N3682" s="17"/>
      <c r="O3682" s="116"/>
      <c r="P3682" s="117">
        <f>IF(D3682&gt;A_Stammdaten!$B$12,0,SUM(G3682,H3682,J3682,L3682:M3682)-SUM(I3682,K3682,N3682:O3682))</f>
        <v>0</v>
      </c>
      <c r="Q3682" s="17"/>
      <c r="R3682" s="17"/>
      <c r="S3682" s="17"/>
      <c r="T3682" s="17"/>
      <c r="U3682" s="62">
        <f t="shared" si="1199"/>
        <v>0</v>
      </c>
      <c r="V3682" s="34"/>
      <c r="W3682" s="34"/>
      <c r="X3682" s="34"/>
      <c r="Y3682" s="34"/>
      <c r="Z3682" s="34"/>
      <c r="AA3682" s="63" t="str">
        <f t="shared" si="1200"/>
        <v>-</v>
      </c>
      <c r="AB3682" s="63" t="str">
        <f t="shared" si="1201"/>
        <v>-</v>
      </c>
      <c r="AC3682" s="63">
        <f>IF(ISBLANK($C3682),0,VLOOKUP($C3682,Listen!$A$2:$C$45,2,FALSE))</f>
        <v>0</v>
      </c>
      <c r="AD3682" s="63">
        <f>IF(ISBLANK($C3682),0,VLOOKUP($C3682,Listen!$A$2:$C$45,3,FALSE))</f>
        <v>0</v>
      </c>
      <c r="AE3682" s="49">
        <f t="shared" si="1202"/>
        <v>0</v>
      </c>
      <c r="AF3682" s="49">
        <f t="shared" si="1202"/>
        <v>0</v>
      </c>
      <c r="AG3682" s="49">
        <f>IFERROR(IF(OR($V3682&lt;&gt;"Ja",VLOOKUP($C3682,Listen!$A$2:$F$45,5,0)="Nein",D3682&lt;IF(C3682="LNG Anbindungsanlagen gemäß separater Festlegung",2022,2023)),$AC3682,$AA3682),0)</f>
        <v>0</v>
      </c>
      <c r="AH3682" s="49">
        <f>IFERROR(IF(OR($V3682&lt;&gt;"Ja",VLOOKUP($C3682,Listen!$A$2:$F$45,5,0)="Nein",D3682&lt;IF(C3682="LNG Anbindungsanlagen gemäß separater Festlegung",2022,2023)),$AC3682,$AA3682),0)</f>
        <v>0</v>
      </c>
      <c r="AI3682" s="49">
        <f>IFERROR(IF(OR($W3682&lt;&gt;"Ja",VLOOKUP($C3682,Listen!$A$2:$F$45,6,0)="Nein"),$AC3682,$AB3682),0)</f>
        <v>0</v>
      </c>
      <c r="AJ3682" s="49">
        <f>IFERROR(IF(OR($W3682&lt;&gt;"Ja",VLOOKUP($C3682,Listen!$A$2:$F$45,6,0)="Nein"),$AC3682,$AB3682),0)</f>
        <v>0</v>
      </c>
      <c r="AK3682" s="49">
        <f>IFERROR(IF(OR($W3682&lt;&gt;"Ja",VLOOKUP($C3682,Listen!$A$2:$F$45,6,0)="Nein"),$AC3682,$AB3682),0)</f>
        <v>0</v>
      </c>
      <c r="AL3682" s="51">
        <f t="shared" si="1203"/>
        <v>0</v>
      </c>
      <c r="AM3682" s="296">
        <f>IFERROR(IF(VLOOKUP($C3682,Listen!$A$2:$F$45,6,0)="Ja",MAX(BC3682:BD3682),D_SAV!$BC3682),0)</f>
        <v>0</v>
      </c>
      <c r="AN3682" s="51">
        <f t="shared" si="1204"/>
        <v>0</v>
      </c>
      <c r="AP3682" s="304">
        <f t="shared" si="1205"/>
        <v>0</v>
      </c>
      <c r="AQ3682" s="304">
        <f t="shared" si="1206"/>
        <v>0</v>
      </c>
      <c r="AR3682" s="304">
        <f t="shared" si="1207"/>
        <v>0</v>
      </c>
      <c r="AS3682" s="304">
        <f t="shared" si="1208"/>
        <v>0</v>
      </c>
      <c r="AT3682" s="304">
        <f t="shared" si="1209"/>
        <v>0</v>
      </c>
      <c r="AU3682" s="304">
        <f t="shared" si="1210"/>
        <v>0</v>
      </c>
      <c r="AV3682" s="304">
        <f t="shared" si="1211"/>
        <v>0</v>
      </c>
      <c r="AW3682" s="304">
        <f t="shared" si="1212"/>
        <v>0</v>
      </c>
      <c r="AX3682" s="304">
        <f t="shared" si="1213"/>
        <v>0</v>
      </c>
      <c r="AY3682" s="304">
        <f t="shared" si="1214"/>
        <v>0</v>
      </c>
      <c r="AZ3682" s="304">
        <f t="shared" si="1215"/>
        <v>0</v>
      </c>
      <c r="BA3682" s="304">
        <f t="shared" si="1216"/>
        <v>0</v>
      </c>
      <c r="BB3682" s="304">
        <f t="shared" si="1217"/>
        <v>0</v>
      </c>
      <c r="BC3682" s="304">
        <f t="shared" si="1218"/>
        <v>0</v>
      </c>
      <c r="BD3682" s="304">
        <f t="shared" si="1219"/>
        <v>0</v>
      </c>
      <c r="BE3682" s="304">
        <f>IFERROR(IF(VLOOKUP($C3682,Listen!$A$2:$F$45,6,0)="Ja",BB3682-MAX(BC3682:BD3682),BB3682-BC3682),0)</f>
        <v>0</v>
      </c>
    </row>
    <row r="3683" spans="1:57" x14ac:dyDescent="0.25">
      <c r="A3683" s="320" t="str">
        <f>IF(AND(D3683&lt;&gt;0,C3683&lt;&gt;0,E3683&lt;&gt;0),IF(B3683&lt;&gt;0,CONCATENATE(B3683,"-AGr",VLOOKUP(C3683,Listen!$A$2:$D$45,4,FALSE),"-",D3683,"-",E3683,),CONCATENATE("AGr",VLOOKUP(C3683,Listen!$A$2:$D$45,4,FALSE),"-",D3683,"-",E3683)),"keine vollständige ID")</f>
        <v>keine vollständige ID</v>
      </c>
      <c r="B3683" s="301"/>
      <c r="C3683" s="287"/>
      <c r="D3683" s="34"/>
      <c r="E3683" s="306"/>
      <c r="F3683" s="116"/>
      <c r="G3683" s="17"/>
      <c r="H3683" s="17"/>
      <c r="I3683" s="17"/>
      <c r="J3683" s="17"/>
      <c r="K3683" s="17"/>
      <c r="L3683" s="17"/>
      <c r="M3683" s="17"/>
      <c r="N3683" s="17"/>
      <c r="O3683" s="116"/>
      <c r="P3683" s="117">
        <f>IF(D3683&gt;A_Stammdaten!$B$12,0,SUM(G3683,H3683,J3683,L3683:M3683)-SUM(I3683,K3683,N3683:O3683))</f>
        <v>0</v>
      </c>
      <c r="Q3683" s="17"/>
      <c r="R3683" s="17"/>
      <c r="S3683" s="17"/>
      <c r="T3683" s="17"/>
      <c r="U3683" s="62">
        <f t="shared" si="1199"/>
        <v>0</v>
      </c>
      <c r="V3683" s="34"/>
      <c r="W3683" s="34"/>
      <c r="X3683" s="34"/>
      <c r="Y3683" s="34"/>
      <c r="Z3683" s="34"/>
      <c r="AA3683" s="63" t="str">
        <f t="shared" si="1200"/>
        <v>-</v>
      </c>
      <c r="AB3683" s="63" t="str">
        <f t="shared" si="1201"/>
        <v>-</v>
      </c>
      <c r="AC3683" s="63">
        <f>IF(ISBLANK($C3683),0,VLOOKUP($C3683,Listen!$A$2:$C$45,2,FALSE))</f>
        <v>0</v>
      </c>
      <c r="AD3683" s="63">
        <f>IF(ISBLANK($C3683),0,VLOOKUP($C3683,Listen!$A$2:$C$45,3,FALSE))</f>
        <v>0</v>
      </c>
      <c r="AE3683" s="49">
        <f t="shared" si="1202"/>
        <v>0</v>
      </c>
      <c r="AF3683" s="49">
        <f t="shared" si="1202"/>
        <v>0</v>
      </c>
      <c r="AG3683" s="49">
        <f>IFERROR(IF(OR($V3683&lt;&gt;"Ja",VLOOKUP($C3683,Listen!$A$2:$F$45,5,0)="Nein",D3683&lt;IF(C3683="LNG Anbindungsanlagen gemäß separater Festlegung",2022,2023)),$AC3683,$AA3683),0)</f>
        <v>0</v>
      </c>
      <c r="AH3683" s="49">
        <f>IFERROR(IF(OR($V3683&lt;&gt;"Ja",VLOOKUP($C3683,Listen!$A$2:$F$45,5,0)="Nein",D3683&lt;IF(C3683="LNG Anbindungsanlagen gemäß separater Festlegung",2022,2023)),$AC3683,$AA3683),0)</f>
        <v>0</v>
      </c>
      <c r="AI3683" s="49">
        <f>IFERROR(IF(OR($W3683&lt;&gt;"Ja",VLOOKUP($C3683,Listen!$A$2:$F$45,6,0)="Nein"),$AC3683,$AB3683),0)</f>
        <v>0</v>
      </c>
      <c r="AJ3683" s="49">
        <f>IFERROR(IF(OR($W3683&lt;&gt;"Ja",VLOOKUP($C3683,Listen!$A$2:$F$45,6,0)="Nein"),$AC3683,$AB3683),0)</f>
        <v>0</v>
      </c>
      <c r="AK3683" s="49">
        <f>IFERROR(IF(OR($W3683&lt;&gt;"Ja",VLOOKUP($C3683,Listen!$A$2:$F$45,6,0)="Nein"),$AC3683,$AB3683),0)</f>
        <v>0</v>
      </c>
      <c r="AL3683" s="51">
        <f t="shared" si="1203"/>
        <v>0</v>
      </c>
      <c r="AM3683" s="296">
        <f>IFERROR(IF(VLOOKUP($C3683,Listen!$A$2:$F$45,6,0)="Ja",MAX(BC3683:BD3683),D_SAV!$BC3683),0)</f>
        <v>0</v>
      </c>
      <c r="AN3683" s="51">
        <f t="shared" si="1204"/>
        <v>0</v>
      </c>
      <c r="AP3683" s="304">
        <f t="shared" si="1205"/>
        <v>0</v>
      </c>
      <c r="AQ3683" s="304">
        <f t="shared" si="1206"/>
        <v>0</v>
      </c>
      <c r="AR3683" s="304">
        <f t="shared" si="1207"/>
        <v>0</v>
      </c>
      <c r="AS3683" s="304">
        <f t="shared" si="1208"/>
        <v>0</v>
      </c>
      <c r="AT3683" s="304">
        <f t="shared" si="1209"/>
        <v>0</v>
      </c>
      <c r="AU3683" s="304">
        <f t="shared" si="1210"/>
        <v>0</v>
      </c>
      <c r="AV3683" s="304">
        <f t="shared" si="1211"/>
        <v>0</v>
      </c>
      <c r="AW3683" s="304">
        <f t="shared" si="1212"/>
        <v>0</v>
      </c>
      <c r="AX3683" s="304">
        <f t="shared" si="1213"/>
        <v>0</v>
      </c>
      <c r="AY3683" s="304">
        <f t="shared" si="1214"/>
        <v>0</v>
      </c>
      <c r="AZ3683" s="304">
        <f t="shared" si="1215"/>
        <v>0</v>
      </c>
      <c r="BA3683" s="304">
        <f t="shared" si="1216"/>
        <v>0</v>
      </c>
      <c r="BB3683" s="304">
        <f t="shared" si="1217"/>
        <v>0</v>
      </c>
      <c r="BC3683" s="304">
        <f t="shared" si="1218"/>
        <v>0</v>
      </c>
      <c r="BD3683" s="304">
        <f t="shared" si="1219"/>
        <v>0</v>
      </c>
      <c r="BE3683" s="304">
        <f>IFERROR(IF(VLOOKUP($C3683,Listen!$A$2:$F$45,6,0)="Ja",BB3683-MAX(BC3683:BD3683),BB3683-BC3683),0)</f>
        <v>0</v>
      </c>
    </row>
    <row r="3684" spans="1:57" x14ac:dyDescent="0.25">
      <c r="A3684" s="320" t="str">
        <f>IF(AND(D3684&lt;&gt;0,C3684&lt;&gt;0,E3684&lt;&gt;0),IF(B3684&lt;&gt;0,CONCATENATE(B3684,"-AGr",VLOOKUP(C3684,Listen!$A$2:$D$45,4,FALSE),"-",D3684,"-",E3684,),CONCATENATE("AGr",VLOOKUP(C3684,Listen!$A$2:$D$45,4,FALSE),"-",D3684,"-",E3684)),"keine vollständige ID")</f>
        <v>keine vollständige ID</v>
      </c>
      <c r="B3684" s="301"/>
      <c r="C3684" s="287"/>
      <c r="D3684" s="34"/>
      <c r="E3684" s="306"/>
      <c r="F3684" s="116"/>
      <c r="G3684" s="17"/>
      <c r="H3684" s="17"/>
      <c r="I3684" s="17"/>
      <c r="J3684" s="17"/>
      <c r="K3684" s="17"/>
      <c r="L3684" s="17"/>
      <c r="M3684" s="17"/>
      <c r="N3684" s="17"/>
      <c r="O3684" s="116"/>
      <c r="P3684" s="117">
        <f>IF(D3684&gt;A_Stammdaten!$B$12,0,SUM(G3684,H3684,J3684,L3684:M3684)-SUM(I3684,K3684,N3684:O3684))</f>
        <v>0</v>
      </c>
      <c r="Q3684" s="17"/>
      <c r="R3684" s="17"/>
      <c r="S3684" s="17"/>
      <c r="T3684" s="17"/>
      <c r="U3684" s="62">
        <f t="shared" si="1199"/>
        <v>0</v>
      </c>
      <c r="V3684" s="34"/>
      <c r="W3684" s="34"/>
      <c r="X3684" s="34"/>
      <c r="Y3684" s="34"/>
      <c r="Z3684" s="34"/>
      <c r="AA3684" s="63" t="str">
        <f t="shared" si="1200"/>
        <v>-</v>
      </c>
      <c r="AB3684" s="63" t="str">
        <f t="shared" si="1201"/>
        <v>-</v>
      </c>
      <c r="AC3684" s="63">
        <f>IF(ISBLANK($C3684),0,VLOOKUP($C3684,Listen!$A$2:$C$45,2,FALSE))</f>
        <v>0</v>
      </c>
      <c r="AD3684" s="63">
        <f>IF(ISBLANK($C3684),0,VLOOKUP($C3684,Listen!$A$2:$C$45,3,FALSE))</f>
        <v>0</v>
      </c>
      <c r="AE3684" s="49">
        <f t="shared" si="1202"/>
        <v>0</v>
      </c>
      <c r="AF3684" s="49">
        <f t="shared" si="1202"/>
        <v>0</v>
      </c>
      <c r="AG3684" s="49">
        <f>IFERROR(IF(OR($V3684&lt;&gt;"Ja",VLOOKUP($C3684,Listen!$A$2:$F$45,5,0)="Nein",D3684&lt;IF(C3684="LNG Anbindungsanlagen gemäß separater Festlegung",2022,2023)),$AC3684,$AA3684),0)</f>
        <v>0</v>
      </c>
      <c r="AH3684" s="49">
        <f>IFERROR(IF(OR($V3684&lt;&gt;"Ja",VLOOKUP($C3684,Listen!$A$2:$F$45,5,0)="Nein",D3684&lt;IF(C3684="LNG Anbindungsanlagen gemäß separater Festlegung",2022,2023)),$AC3684,$AA3684),0)</f>
        <v>0</v>
      </c>
      <c r="AI3684" s="49">
        <f>IFERROR(IF(OR($W3684&lt;&gt;"Ja",VLOOKUP($C3684,Listen!$A$2:$F$45,6,0)="Nein"),$AC3684,$AB3684),0)</f>
        <v>0</v>
      </c>
      <c r="AJ3684" s="49">
        <f>IFERROR(IF(OR($W3684&lt;&gt;"Ja",VLOOKUP($C3684,Listen!$A$2:$F$45,6,0)="Nein"),$AC3684,$AB3684),0)</f>
        <v>0</v>
      </c>
      <c r="AK3684" s="49">
        <f>IFERROR(IF(OR($W3684&lt;&gt;"Ja",VLOOKUP($C3684,Listen!$A$2:$F$45,6,0)="Nein"),$AC3684,$AB3684),0)</f>
        <v>0</v>
      </c>
      <c r="AL3684" s="51">
        <f t="shared" si="1203"/>
        <v>0</v>
      </c>
      <c r="AM3684" s="296">
        <f>IFERROR(IF(VLOOKUP($C3684,Listen!$A$2:$F$45,6,0)="Ja",MAX(BC3684:BD3684),D_SAV!$BC3684),0)</f>
        <v>0</v>
      </c>
      <c r="AN3684" s="51">
        <f t="shared" si="1204"/>
        <v>0</v>
      </c>
      <c r="AP3684" s="304">
        <f t="shared" si="1205"/>
        <v>0</v>
      </c>
      <c r="AQ3684" s="304">
        <f t="shared" si="1206"/>
        <v>0</v>
      </c>
      <c r="AR3684" s="304">
        <f t="shared" si="1207"/>
        <v>0</v>
      </c>
      <c r="AS3684" s="304">
        <f t="shared" si="1208"/>
        <v>0</v>
      </c>
      <c r="AT3684" s="304">
        <f t="shared" si="1209"/>
        <v>0</v>
      </c>
      <c r="AU3684" s="304">
        <f t="shared" si="1210"/>
        <v>0</v>
      </c>
      <c r="AV3684" s="304">
        <f t="shared" si="1211"/>
        <v>0</v>
      </c>
      <c r="AW3684" s="304">
        <f t="shared" si="1212"/>
        <v>0</v>
      </c>
      <c r="AX3684" s="304">
        <f t="shared" si="1213"/>
        <v>0</v>
      </c>
      <c r="AY3684" s="304">
        <f t="shared" si="1214"/>
        <v>0</v>
      </c>
      <c r="AZ3684" s="304">
        <f t="shared" si="1215"/>
        <v>0</v>
      </c>
      <c r="BA3684" s="304">
        <f t="shared" si="1216"/>
        <v>0</v>
      </c>
      <c r="BB3684" s="304">
        <f t="shared" si="1217"/>
        <v>0</v>
      </c>
      <c r="BC3684" s="304">
        <f t="shared" si="1218"/>
        <v>0</v>
      </c>
      <c r="BD3684" s="304">
        <f t="shared" si="1219"/>
        <v>0</v>
      </c>
      <c r="BE3684" s="304">
        <f>IFERROR(IF(VLOOKUP($C3684,Listen!$A$2:$F$45,6,0)="Ja",BB3684-MAX(BC3684:BD3684),BB3684-BC3684),0)</f>
        <v>0</v>
      </c>
    </row>
    <row r="3685" spans="1:57" x14ac:dyDescent="0.25">
      <c r="A3685" s="320" t="str">
        <f>IF(AND(D3685&lt;&gt;0,C3685&lt;&gt;0,E3685&lt;&gt;0),IF(B3685&lt;&gt;0,CONCATENATE(B3685,"-AGr",VLOOKUP(C3685,Listen!$A$2:$D$45,4,FALSE),"-",D3685,"-",E3685,),CONCATENATE("AGr",VLOOKUP(C3685,Listen!$A$2:$D$45,4,FALSE),"-",D3685,"-",E3685)),"keine vollständige ID")</f>
        <v>keine vollständige ID</v>
      </c>
      <c r="B3685" s="301"/>
      <c r="C3685" s="287"/>
      <c r="D3685" s="34"/>
      <c r="E3685" s="306"/>
      <c r="F3685" s="116"/>
      <c r="G3685" s="17"/>
      <c r="H3685" s="17"/>
      <c r="I3685" s="17"/>
      <c r="J3685" s="17"/>
      <c r="K3685" s="17"/>
      <c r="L3685" s="17"/>
      <c r="M3685" s="17"/>
      <c r="N3685" s="17"/>
      <c r="O3685" s="116"/>
      <c r="P3685" s="117">
        <f>IF(D3685&gt;A_Stammdaten!$B$12,0,SUM(G3685,H3685,J3685,L3685:M3685)-SUM(I3685,K3685,N3685:O3685))</f>
        <v>0</v>
      </c>
      <c r="Q3685" s="17"/>
      <c r="R3685" s="17"/>
      <c r="S3685" s="17"/>
      <c r="T3685" s="17"/>
      <c r="U3685" s="62">
        <f t="shared" si="1199"/>
        <v>0</v>
      </c>
      <c r="V3685" s="34"/>
      <c r="W3685" s="34"/>
      <c r="X3685" s="34"/>
      <c r="Y3685" s="34"/>
      <c r="Z3685" s="34"/>
      <c r="AA3685" s="63" t="str">
        <f t="shared" si="1200"/>
        <v>-</v>
      </c>
      <c r="AB3685" s="63" t="str">
        <f t="shared" si="1201"/>
        <v>-</v>
      </c>
      <c r="AC3685" s="63">
        <f>IF(ISBLANK($C3685),0,VLOOKUP($C3685,Listen!$A$2:$C$45,2,FALSE))</f>
        <v>0</v>
      </c>
      <c r="AD3685" s="63">
        <f>IF(ISBLANK($C3685),0,VLOOKUP($C3685,Listen!$A$2:$C$45,3,FALSE))</f>
        <v>0</v>
      </c>
      <c r="AE3685" s="49">
        <f t="shared" si="1202"/>
        <v>0</v>
      </c>
      <c r="AF3685" s="49">
        <f t="shared" si="1202"/>
        <v>0</v>
      </c>
      <c r="AG3685" s="49">
        <f>IFERROR(IF(OR($V3685&lt;&gt;"Ja",VLOOKUP($C3685,Listen!$A$2:$F$45,5,0)="Nein",D3685&lt;IF(C3685="LNG Anbindungsanlagen gemäß separater Festlegung",2022,2023)),$AC3685,$AA3685),0)</f>
        <v>0</v>
      </c>
      <c r="AH3685" s="49">
        <f>IFERROR(IF(OR($V3685&lt;&gt;"Ja",VLOOKUP($C3685,Listen!$A$2:$F$45,5,0)="Nein",D3685&lt;IF(C3685="LNG Anbindungsanlagen gemäß separater Festlegung",2022,2023)),$AC3685,$AA3685),0)</f>
        <v>0</v>
      </c>
      <c r="AI3685" s="49">
        <f>IFERROR(IF(OR($W3685&lt;&gt;"Ja",VLOOKUP($C3685,Listen!$A$2:$F$45,6,0)="Nein"),$AC3685,$AB3685),0)</f>
        <v>0</v>
      </c>
      <c r="AJ3685" s="49">
        <f>IFERROR(IF(OR($W3685&lt;&gt;"Ja",VLOOKUP($C3685,Listen!$A$2:$F$45,6,0)="Nein"),$AC3685,$AB3685),0)</f>
        <v>0</v>
      </c>
      <c r="AK3685" s="49">
        <f>IFERROR(IF(OR($W3685&lt;&gt;"Ja",VLOOKUP($C3685,Listen!$A$2:$F$45,6,0)="Nein"),$AC3685,$AB3685),0)</f>
        <v>0</v>
      </c>
      <c r="AL3685" s="51">
        <f t="shared" si="1203"/>
        <v>0</v>
      </c>
      <c r="AM3685" s="296">
        <f>IFERROR(IF(VLOOKUP($C3685,Listen!$A$2:$F$45,6,0)="Ja",MAX(BC3685:BD3685),D_SAV!$BC3685),0)</f>
        <v>0</v>
      </c>
      <c r="AN3685" s="51">
        <f t="shared" si="1204"/>
        <v>0</v>
      </c>
      <c r="AP3685" s="304">
        <f t="shared" si="1205"/>
        <v>0</v>
      </c>
      <c r="AQ3685" s="304">
        <f t="shared" si="1206"/>
        <v>0</v>
      </c>
      <c r="AR3685" s="304">
        <f t="shared" si="1207"/>
        <v>0</v>
      </c>
      <c r="AS3685" s="304">
        <f t="shared" si="1208"/>
        <v>0</v>
      </c>
      <c r="AT3685" s="304">
        <f t="shared" si="1209"/>
        <v>0</v>
      </c>
      <c r="AU3685" s="304">
        <f t="shared" si="1210"/>
        <v>0</v>
      </c>
      <c r="AV3685" s="304">
        <f t="shared" si="1211"/>
        <v>0</v>
      </c>
      <c r="AW3685" s="304">
        <f t="shared" si="1212"/>
        <v>0</v>
      </c>
      <c r="AX3685" s="304">
        <f t="shared" si="1213"/>
        <v>0</v>
      </c>
      <c r="AY3685" s="304">
        <f t="shared" si="1214"/>
        <v>0</v>
      </c>
      <c r="AZ3685" s="304">
        <f t="shared" si="1215"/>
        <v>0</v>
      </c>
      <c r="BA3685" s="304">
        <f t="shared" si="1216"/>
        <v>0</v>
      </c>
      <c r="BB3685" s="304">
        <f t="shared" si="1217"/>
        <v>0</v>
      </c>
      <c r="BC3685" s="304">
        <f t="shared" si="1218"/>
        <v>0</v>
      </c>
      <c r="BD3685" s="304">
        <f t="shared" si="1219"/>
        <v>0</v>
      </c>
      <c r="BE3685" s="304">
        <f>IFERROR(IF(VLOOKUP($C3685,Listen!$A$2:$F$45,6,0)="Ja",BB3685-MAX(BC3685:BD3685),BB3685-BC3685),0)</f>
        <v>0</v>
      </c>
    </row>
    <row r="3686" spans="1:57" x14ac:dyDescent="0.25">
      <c r="A3686" s="320" t="str">
        <f>IF(AND(D3686&lt;&gt;0,C3686&lt;&gt;0,E3686&lt;&gt;0),IF(B3686&lt;&gt;0,CONCATENATE(B3686,"-AGr",VLOOKUP(C3686,Listen!$A$2:$D$45,4,FALSE),"-",D3686,"-",E3686,),CONCATENATE("AGr",VLOOKUP(C3686,Listen!$A$2:$D$45,4,FALSE),"-",D3686,"-",E3686)),"keine vollständige ID")</f>
        <v>keine vollständige ID</v>
      </c>
      <c r="B3686" s="301"/>
      <c r="C3686" s="287"/>
      <c r="D3686" s="34"/>
      <c r="E3686" s="306"/>
      <c r="F3686" s="116"/>
      <c r="G3686" s="17"/>
      <c r="H3686" s="17"/>
      <c r="I3686" s="17"/>
      <c r="J3686" s="17"/>
      <c r="K3686" s="17"/>
      <c r="L3686" s="17"/>
      <c r="M3686" s="17"/>
      <c r="N3686" s="17"/>
      <c r="O3686" s="116"/>
      <c r="P3686" s="117">
        <f>IF(D3686&gt;A_Stammdaten!$B$12,0,SUM(G3686,H3686,J3686,L3686:M3686)-SUM(I3686,K3686,N3686:O3686))</f>
        <v>0</v>
      </c>
      <c r="Q3686" s="17"/>
      <c r="R3686" s="17"/>
      <c r="S3686" s="17"/>
      <c r="T3686" s="17"/>
      <c r="U3686" s="62">
        <f t="shared" si="1199"/>
        <v>0</v>
      </c>
      <c r="V3686" s="34"/>
      <c r="W3686" s="34"/>
      <c r="X3686" s="34"/>
      <c r="Y3686" s="34"/>
      <c r="Z3686" s="34"/>
      <c r="AA3686" s="63" t="str">
        <f t="shared" si="1200"/>
        <v>-</v>
      </c>
      <c r="AB3686" s="63" t="str">
        <f t="shared" si="1201"/>
        <v>-</v>
      </c>
      <c r="AC3686" s="63">
        <f>IF(ISBLANK($C3686),0,VLOOKUP($C3686,Listen!$A$2:$C$45,2,FALSE))</f>
        <v>0</v>
      </c>
      <c r="AD3686" s="63">
        <f>IF(ISBLANK($C3686),0,VLOOKUP($C3686,Listen!$A$2:$C$45,3,FALSE))</f>
        <v>0</v>
      </c>
      <c r="AE3686" s="49">
        <f t="shared" si="1202"/>
        <v>0</v>
      </c>
      <c r="AF3686" s="49">
        <f t="shared" si="1202"/>
        <v>0</v>
      </c>
      <c r="AG3686" s="49">
        <f>IFERROR(IF(OR($V3686&lt;&gt;"Ja",VLOOKUP($C3686,Listen!$A$2:$F$45,5,0)="Nein",D3686&lt;IF(C3686="LNG Anbindungsanlagen gemäß separater Festlegung",2022,2023)),$AC3686,$AA3686),0)</f>
        <v>0</v>
      </c>
      <c r="AH3686" s="49">
        <f>IFERROR(IF(OR($V3686&lt;&gt;"Ja",VLOOKUP($C3686,Listen!$A$2:$F$45,5,0)="Nein",D3686&lt;IF(C3686="LNG Anbindungsanlagen gemäß separater Festlegung",2022,2023)),$AC3686,$AA3686),0)</f>
        <v>0</v>
      </c>
      <c r="AI3686" s="49">
        <f>IFERROR(IF(OR($W3686&lt;&gt;"Ja",VLOOKUP($C3686,Listen!$A$2:$F$45,6,0)="Nein"),$AC3686,$AB3686),0)</f>
        <v>0</v>
      </c>
      <c r="AJ3686" s="49">
        <f>IFERROR(IF(OR($W3686&lt;&gt;"Ja",VLOOKUP($C3686,Listen!$A$2:$F$45,6,0)="Nein"),$AC3686,$AB3686),0)</f>
        <v>0</v>
      </c>
      <c r="AK3686" s="49">
        <f>IFERROR(IF(OR($W3686&lt;&gt;"Ja",VLOOKUP($C3686,Listen!$A$2:$F$45,6,0)="Nein"),$AC3686,$AB3686),0)</f>
        <v>0</v>
      </c>
      <c r="AL3686" s="51">
        <f t="shared" si="1203"/>
        <v>0</v>
      </c>
      <c r="AM3686" s="296">
        <f>IFERROR(IF(VLOOKUP($C3686,Listen!$A$2:$F$45,6,0)="Ja",MAX(BC3686:BD3686),D_SAV!$BC3686),0)</f>
        <v>0</v>
      </c>
      <c r="AN3686" s="51">
        <f t="shared" si="1204"/>
        <v>0</v>
      </c>
      <c r="AP3686" s="304">
        <f t="shared" si="1205"/>
        <v>0</v>
      </c>
      <c r="AQ3686" s="304">
        <f t="shared" si="1206"/>
        <v>0</v>
      </c>
      <c r="AR3686" s="304">
        <f t="shared" si="1207"/>
        <v>0</v>
      </c>
      <c r="AS3686" s="304">
        <f t="shared" si="1208"/>
        <v>0</v>
      </c>
      <c r="AT3686" s="304">
        <f t="shared" si="1209"/>
        <v>0</v>
      </c>
      <c r="AU3686" s="304">
        <f t="shared" si="1210"/>
        <v>0</v>
      </c>
      <c r="AV3686" s="304">
        <f t="shared" si="1211"/>
        <v>0</v>
      </c>
      <c r="AW3686" s="304">
        <f t="shared" si="1212"/>
        <v>0</v>
      </c>
      <c r="AX3686" s="304">
        <f t="shared" si="1213"/>
        <v>0</v>
      </c>
      <c r="AY3686" s="304">
        <f t="shared" si="1214"/>
        <v>0</v>
      </c>
      <c r="AZ3686" s="304">
        <f t="shared" si="1215"/>
        <v>0</v>
      </c>
      <c r="BA3686" s="304">
        <f t="shared" si="1216"/>
        <v>0</v>
      </c>
      <c r="BB3686" s="304">
        <f t="shared" si="1217"/>
        <v>0</v>
      </c>
      <c r="BC3686" s="304">
        <f t="shared" si="1218"/>
        <v>0</v>
      </c>
      <c r="BD3686" s="304">
        <f t="shared" si="1219"/>
        <v>0</v>
      </c>
      <c r="BE3686" s="304">
        <f>IFERROR(IF(VLOOKUP($C3686,Listen!$A$2:$F$45,6,0)="Ja",BB3686-MAX(BC3686:BD3686),BB3686-BC3686),0)</f>
        <v>0</v>
      </c>
    </row>
    <row r="3687" spans="1:57" x14ac:dyDescent="0.25">
      <c r="A3687" s="320" t="str">
        <f>IF(AND(D3687&lt;&gt;0,C3687&lt;&gt;0,E3687&lt;&gt;0),IF(B3687&lt;&gt;0,CONCATENATE(B3687,"-AGr",VLOOKUP(C3687,Listen!$A$2:$D$45,4,FALSE),"-",D3687,"-",E3687,),CONCATENATE("AGr",VLOOKUP(C3687,Listen!$A$2:$D$45,4,FALSE),"-",D3687,"-",E3687)),"keine vollständige ID")</f>
        <v>keine vollständige ID</v>
      </c>
      <c r="B3687" s="301"/>
      <c r="C3687" s="287"/>
      <c r="D3687" s="34"/>
      <c r="E3687" s="306"/>
      <c r="F3687" s="116"/>
      <c r="G3687" s="17"/>
      <c r="H3687" s="17"/>
      <c r="I3687" s="17"/>
      <c r="J3687" s="17"/>
      <c r="K3687" s="17"/>
      <c r="L3687" s="17"/>
      <c r="M3687" s="17"/>
      <c r="N3687" s="17"/>
      <c r="O3687" s="116"/>
      <c r="P3687" s="117">
        <f>IF(D3687&gt;A_Stammdaten!$B$12,0,SUM(G3687,H3687,J3687,L3687:M3687)-SUM(I3687,K3687,N3687:O3687))</f>
        <v>0</v>
      </c>
      <c r="Q3687" s="17"/>
      <c r="R3687" s="17"/>
      <c r="S3687" s="17"/>
      <c r="T3687" s="17"/>
      <c r="U3687" s="62">
        <f t="shared" si="1199"/>
        <v>0</v>
      </c>
      <c r="V3687" s="34"/>
      <c r="W3687" s="34"/>
      <c r="X3687" s="34"/>
      <c r="Y3687" s="34"/>
      <c r="Z3687" s="34"/>
      <c r="AA3687" s="63" t="str">
        <f t="shared" si="1200"/>
        <v>-</v>
      </c>
      <c r="AB3687" s="63" t="str">
        <f t="shared" si="1201"/>
        <v>-</v>
      </c>
      <c r="AC3687" s="63">
        <f>IF(ISBLANK($C3687),0,VLOOKUP($C3687,Listen!$A$2:$C$45,2,FALSE))</f>
        <v>0</v>
      </c>
      <c r="AD3687" s="63">
        <f>IF(ISBLANK($C3687),0,VLOOKUP($C3687,Listen!$A$2:$C$45,3,FALSE))</f>
        <v>0</v>
      </c>
      <c r="AE3687" s="49">
        <f t="shared" si="1202"/>
        <v>0</v>
      </c>
      <c r="AF3687" s="49">
        <f t="shared" si="1202"/>
        <v>0</v>
      </c>
      <c r="AG3687" s="49">
        <f>IFERROR(IF(OR($V3687&lt;&gt;"Ja",VLOOKUP($C3687,Listen!$A$2:$F$45,5,0)="Nein",D3687&lt;IF(C3687="LNG Anbindungsanlagen gemäß separater Festlegung",2022,2023)),$AC3687,$AA3687),0)</f>
        <v>0</v>
      </c>
      <c r="AH3687" s="49">
        <f>IFERROR(IF(OR($V3687&lt;&gt;"Ja",VLOOKUP($C3687,Listen!$A$2:$F$45,5,0)="Nein",D3687&lt;IF(C3687="LNG Anbindungsanlagen gemäß separater Festlegung",2022,2023)),$AC3687,$AA3687),0)</f>
        <v>0</v>
      </c>
      <c r="AI3687" s="49">
        <f>IFERROR(IF(OR($W3687&lt;&gt;"Ja",VLOOKUP($C3687,Listen!$A$2:$F$45,6,0)="Nein"),$AC3687,$AB3687),0)</f>
        <v>0</v>
      </c>
      <c r="AJ3687" s="49">
        <f>IFERROR(IF(OR($W3687&lt;&gt;"Ja",VLOOKUP($C3687,Listen!$A$2:$F$45,6,0)="Nein"),$AC3687,$AB3687),0)</f>
        <v>0</v>
      </c>
      <c r="AK3687" s="49">
        <f>IFERROR(IF(OR($W3687&lt;&gt;"Ja",VLOOKUP($C3687,Listen!$A$2:$F$45,6,0)="Nein"),$AC3687,$AB3687),0)</f>
        <v>0</v>
      </c>
      <c r="AL3687" s="51">
        <f t="shared" si="1203"/>
        <v>0</v>
      </c>
      <c r="AM3687" s="296">
        <f>IFERROR(IF(VLOOKUP($C3687,Listen!$A$2:$F$45,6,0)="Ja",MAX(BC3687:BD3687),D_SAV!$BC3687),0)</f>
        <v>0</v>
      </c>
      <c r="AN3687" s="51">
        <f t="shared" si="1204"/>
        <v>0</v>
      </c>
      <c r="AP3687" s="304">
        <f t="shared" si="1205"/>
        <v>0</v>
      </c>
      <c r="AQ3687" s="304">
        <f t="shared" si="1206"/>
        <v>0</v>
      </c>
      <c r="AR3687" s="304">
        <f t="shared" si="1207"/>
        <v>0</v>
      </c>
      <c r="AS3687" s="304">
        <f t="shared" si="1208"/>
        <v>0</v>
      </c>
      <c r="AT3687" s="304">
        <f t="shared" si="1209"/>
        <v>0</v>
      </c>
      <c r="AU3687" s="304">
        <f t="shared" si="1210"/>
        <v>0</v>
      </c>
      <c r="AV3687" s="304">
        <f t="shared" si="1211"/>
        <v>0</v>
      </c>
      <c r="AW3687" s="304">
        <f t="shared" si="1212"/>
        <v>0</v>
      </c>
      <c r="AX3687" s="304">
        <f t="shared" si="1213"/>
        <v>0</v>
      </c>
      <c r="AY3687" s="304">
        <f t="shared" si="1214"/>
        <v>0</v>
      </c>
      <c r="AZ3687" s="304">
        <f t="shared" si="1215"/>
        <v>0</v>
      </c>
      <c r="BA3687" s="304">
        <f t="shared" si="1216"/>
        <v>0</v>
      </c>
      <c r="BB3687" s="304">
        <f t="shared" si="1217"/>
        <v>0</v>
      </c>
      <c r="BC3687" s="304">
        <f t="shared" si="1218"/>
        <v>0</v>
      </c>
      <c r="BD3687" s="304">
        <f t="shared" si="1219"/>
        <v>0</v>
      </c>
      <c r="BE3687" s="304">
        <f>IFERROR(IF(VLOOKUP($C3687,Listen!$A$2:$F$45,6,0)="Ja",BB3687-MAX(BC3687:BD3687),BB3687-BC3687),0)</f>
        <v>0</v>
      </c>
    </row>
    <row r="3688" spans="1:57" x14ac:dyDescent="0.25">
      <c r="A3688" s="320" t="str">
        <f>IF(AND(D3688&lt;&gt;0,C3688&lt;&gt;0,E3688&lt;&gt;0),IF(B3688&lt;&gt;0,CONCATENATE(B3688,"-AGr",VLOOKUP(C3688,Listen!$A$2:$D$45,4,FALSE),"-",D3688,"-",E3688,),CONCATENATE("AGr",VLOOKUP(C3688,Listen!$A$2:$D$45,4,FALSE),"-",D3688,"-",E3688)),"keine vollständige ID")</f>
        <v>keine vollständige ID</v>
      </c>
      <c r="B3688" s="301"/>
      <c r="C3688" s="287"/>
      <c r="D3688" s="34"/>
      <c r="E3688" s="306"/>
      <c r="F3688" s="116"/>
      <c r="G3688" s="17"/>
      <c r="H3688" s="17"/>
      <c r="I3688" s="17"/>
      <c r="J3688" s="17"/>
      <c r="K3688" s="17"/>
      <c r="L3688" s="17"/>
      <c r="M3688" s="17"/>
      <c r="N3688" s="17"/>
      <c r="O3688" s="116"/>
      <c r="P3688" s="117">
        <f>IF(D3688&gt;A_Stammdaten!$B$12,0,SUM(G3688,H3688,J3688,L3688:M3688)-SUM(I3688,K3688,N3688:O3688))</f>
        <v>0</v>
      </c>
      <c r="Q3688" s="17"/>
      <c r="R3688" s="17"/>
      <c r="S3688" s="17"/>
      <c r="T3688" s="17"/>
      <c r="U3688" s="62">
        <f t="shared" si="1199"/>
        <v>0</v>
      </c>
      <c r="V3688" s="34"/>
      <c r="W3688" s="34"/>
      <c r="X3688" s="34"/>
      <c r="Y3688" s="34"/>
      <c r="Z3688" s="34"/>
      <c r="AA3688" s="63" t="str">
        <f t="shared" si="1200"/>
        <v>-</v>
      </c>
      <c r="AB3688" s="63" t="str">
        <f t="shared" si="1201"/>
        <v>-</v>
      </c>
      <c r="AC3688" s="63">
        <f>IF(ISBLANK($C3688),0,VLOOKUP($C3688,Listen!$A$2:$C$45,2,FALSE))</f>
        <v>0</v>
      </c>
      <c r="AD3688" s="63">
        <f>IF(ISBLANK($C3688),0,VLOOKUP($C3688,Listen!$A$2:$C$45,3,FALSE))</f>
        <v>0</v>
      </c>
      <c r="AE3688" s="49">
        <f t="shared" si="1202"/>
        <v>0</v>
      </c>
      <c r="AF3688" s="49">
        <f t="shared" si="1202"/>
        <v>0</v>
      </c>
      <c r="AG3688" s="49">
        <f>IFERROR(IF(OR($V3688&lt;&gt;"Ja",VLOOKUP($C3688,Listen!$A$2:$F$45,5,0)="Nein",D3688&lt;IF(C3688="LNG Anbindungsanlagen gemäß separater Festlegung",2022,2023)),$AC3688,$AA3688),0)</f>
        <v>0</v>
      </c>
      <c r="AH3688" s="49">
        <f>IFERROR(IF(OR($V3688&lt;&gt;"Ja",VLOOKUP($C3688,Listen!$A$2:$F$45,5,0)="Nein",D3688&lt;IF(C3688="LNG Anbindungsanlagen gemäß separater Festlegung",2022,2023)),$AC3688,$AA3688),0)</f>
        <v>0</v>
      </c>
      <c r="AI3688" s="49">
        <f>IFERROR(IF(OR($W3688&lt;&gt;"Ja",VLOOKUP($C3688,Listen!$A$2:$F$45,6,0)="Nein"),$AC3688,$AB3688),0)</f>
        <v>0</v>
      </c>
      <c r="AJ3688" s="49">
        <f>IFERROR(IF(OR($W3688&lt;&gt;"Ja",VLOOKUP($C3688,Listen!$A$2:$F$45,6,0)="Nein"),$AC3688,$AB3688),0)</f>
        <v>0</v>
      </c>
      <c r="AK3688" s="49">
        <f>IFERROR(IF(OR($W3688&lt;&gt;"Ja",VLOOKUP($C3688,Listen!$A$2:$F$45,6,0)="Nein"),$AC3688,$AB3688),0)</f>
        <v>0</v>
      </c>
      <c r="AL3688" s="51">
        <f t="shared" si="1203"/>
        <v>0</v>
      </c>
      <c r="AM3688" s="296">
        <f>IFERROR(IF(VLOOKUP($C3688,Listen!$A$2:$F$45,6,0)="Ja",MAX(BC3688:BD3688),D_SAV!$BC3688),0)</f>
        <v>0</v>
      </c>
      <c r="AN3688" s="51">
        <f t="shared" si="1204"/>
        <v>0</v>
      </c>
      <c r="AP3688" s="304">
        <f t="shared" si="1205"/>
        <v>0</v>
      </c>
      <c r="AQ3688" s="304">
        <f t="shared" si="1206"/>
        <v>0</v>
      </c>
      <c r="AR3688" s="304">
        <f t="shared" si="1207"/>
        <v>0</v>
      </c>
      <c r="AS3688" s="304">
        <f t="shared" si="1208"/>
        <v>0</v>
      </c>
      <c r="AT3688" s="304">
        <f t="shared" si="1209"/>
        <v>0</v>
      </c>
      <c r="AU3688" s="304">
        <f t="shared" si="1210"/>
        <v>0</v>
      </c>
      <c r="AV3688" s="304">
        <f t="shared" si="1211"/>
        <v>0</v>
      </c>
      <c r="AW3688" s="304">
        <f t="shared" si="1212"/>
        <v>0</v>
      </c>
      <c r="AX3688" s="304">
        <f t="shared" si="1213"/>
        <v>0</v>
      </c>
      <c r="AY3688" s="304">
        <f t="shared" si="1214"/>
        <v>0</v>
      </c>
      <c r="AZ3688" s="304">
        <f t="shared" si="1215"/>
        <v>0</v>
      </c>
      <c r="BA3688" s="304">
        <f t="shared" si="1216"/>
        <v>0</v>
      </c>
      <c r="BB3688" s="304">
        <f t="shared" si="1217"/>
        <v>0</v>
      </c>
      <c r="BC3688" s="304">
        <f t="shared" si="1218"/>
        <v>0</v>
      </c>
      <c r="BD3688" s="304">
        <f t="shared" si="1219"/>
        <v>0</v>
      </c>
      <c r="BE3688" s="304">
        <f>IFERROR(IF(VLOOKUP($C3688,Listen!$A$2:$F$45,6,0)="Ja",BB3688-MAX(BC3688:BD3688),BB3688-BC3688),0)</f>
        <v>0</v>
      </c>
    </row>
    <row r="3689" spans="1:57" x14ac:dyDescent="0.25">
      <c r="A3689" s="320" t="str">
        <f>IF(AND(D3689&lt;&gt;0,C3689&lt;&gt;0,E3689&lt;&gt;0),IF(B3689&lt;&gt;0,CONCATENATE(B3689,"-AGr",VLOOKUP(C3689,Listen!$A$2:$D$45,4,FALSE),"-",D3689,"-",E3689,),CONCATENATE("AGr",VLOOKUP(C3689,Listen!$A$2:$D$45,4,FALSE),"-",D3689,"-",E3689)),"keine vollständige ID")</f>
        <v>keine vollständige ID</v>
      </c>
      <c r="B3689" s="301"/>
      <c r="C3689" s="287"/>
      <c r="D3689" s="34"/>
      <c r="E3689" s="306"/>
      <c r="F3689" s="116"/>
      <c r="G3689" s="17"/>
      <c r="H3689" s="17"/>
      <c r="I3689" s="17"/>
      <c r="J3689" s="17"/>
      <c r="K3689" s="17"/>
      <c r="L3689" s="17"/>
      <c r="M3689" s="17"/>
      <c r="N3689" s="17"/>
      <c r="O3689" s="116"/>
      <c r="P3689" s="117">
        <f>IF(D3689&gt;A_Stammdaten!$B$12,0,SUM(G3689,H3689,J3689,L3689:M3689)-SUM(I3689,K3689,N3689:O3689))</f>
        <v>0</v>
      </c>
      <c r="Q3689" s="17"/>
      <c r="R3689" s="17"/>
      <c r="S3689" s="17"/>
      <c r="T3689" s="17"/>
      <c r="U3689" s="62">
        <f t="shared" si="1199"/>
        <v>0</v>
      </c>
      <c r="V3689" s="34"/>
      <c r="W3689" s="34"/>
      <c r="X3689" s="34"/>
      <c r="Y3689" s="34"/>
      <c r="Z3689" s="34"/>
      <c r="AA3689" s="63" t="str">
        <f t="shared" si="1200"/>
        <v>-</v>
      </c>
      <c r="AB3689" s="63" t="str">
        <f t="shared" si="1201"/>
        <v>-</v>
      </c>
      <c r="AC3689" s="63">
        <f>IF(ISBLANK($C3689),0,VLOOKUP($C3689,Listen!$A$2:$C$45,2,FALSE))</f>
        <v>0</v>
      </c>
      <c r="AD3689" s="63">
        <f>IF(ISBLANK($C3689),0,VLOOKUP($C3689,Listen!$A$2:$C$45,3,FALSE))</f>
        <v>0</v>
      </c>
      <c r="AE3689" s="49">
        <f t="shared" si="1202"/>
        <v>0</v>
      </c>
      <c r="AF3689" s="49">
        <f t="shared" si="1202"/>
        <v>0</v>
      </c>
      <c r="AG3689" s="49">
        <f>IFERROR(IF(OR($V3689&lt;&gt;"Ja",VLOOKUP($C3689,Listen!$A$2:$F$45,5,0)="Nein",D3689&lt;IF(C3689="LNG Anbindungsanlagen gemäß separater Festlegung",2022,2023)),$AC3689,$AA3689),0)</f>
        <v>0</v>
      </c>
      <c r="AH3689" s="49">
        <f>IFERROR(IF(OR($V3689&lt;&gt;"Ja",VLOOKUP($C3689,Listen!$A$2:$F$45,5,0)="Nein",D3689&lt;IF(C3689="LNG Anbindungsanlagen gemäß separater Festlegung",2022,2023)),$AC3689,$AA3689),0)</f>
        <v>0</v>
      </c>
      <c r="AI3689" s="49">
        <f>IFERROR(IF(OR($W3689&lt;&gt;"Ja",VLOOKUP($C3689,Listen!$A$2:$F$45,6,0)="Nein"),$AC3689,$AB3689),0)</f>
        <v>0</v>
      </c>
      <c r="AJ3689" s="49">
        <f>IFERROR(IF(OR($W3689&lt;&gt;"Ja",VLOOKUP($C3689,Listen!$A$2:$F$45,6,0)="Nein"),$AC3689,$AB3689),0)</f>
        <v>0</v>
      </c>
      <c r="AK3689" s="49">
        <f>IFERROR(IF(OR($W3689&lt;&gt;"Ja",VLOOKUP($C3689,Listen!$A$2:$F$45,6,0)="Nein"),$AC3689,$AB3689),0)</f>
        <v>0</v>
      </c>
      <c r="AL3689" s="51">
        <f t="shared" si="1203"/>
        <v>0</v>
      </c>
      <c r="AM3689" s="296">
        <f>IFERROR(IF(VLOOKUP($C3689,Listen!$A$2:$F$45,6,0)="Ja",MAX(BC3689:BD3689),D_SAV!$BC3689),0)</f>
        <v>0</v>
      </c>
      <c r="AN3689" s="51">
        <f t="shared" si="1204"/>
        <v>0</v>
      </c>
      <c r="AP3689" s="304">
        <f t="shared" si="1205"/>
        <v>0</v>
      </c>
      <c r="AQ3689" s="304">
        <f t="shared" si="1206"/>
        <v>0</v>
      </c>
      <c r="AR3689" s="304">
        <f t="shared" si="1207"/>
        <v>0</v>
      </c>
      <c r="AS3689" s="304">
        <f t="shared" si="1208"/>
        <v>0</v>
      </c>
      <c r="AT3689" s="304">
        <f t="shared" si="1209"/>
        <v>0</v>
      </c>
      <c r="AU3689" s="304">
        <f t="shared" si="1210"/>
        <v>0</v>
      </c>
      <c r="AV3689" s="304">
        <f t="shared" si="1211"/>
        <v>0</v>
      </c>
      <c r="AW3689" s="304">
        <f t="shared" si="1212"/>
        <v>0</v>
      </c>
      <c r="AX3689" s="304">
        <f t="shared" si="1213"/>
        <v>0</v>
      </c>
      <c r="AY3689" s="304">
        <f t="shared" si="1214"/>
        <v>0</v>
      </c>
      <c r="AZ3689" s="304">
        <f t="shared" si="1215"/>
        <v>0</v>
      </c>
      <c r="BA3689" s="304">
        <f t="shared" si="1216"/>
        <v>0</v>
      </c>
      <c r="BB3689" s="304">
        <f t="shared" si="1217"/>
        <v>0</v>
      </c>
      <c r="BC3689" s="304">
        <f t="shared" si="1218"/>
        <v>0</v>
      </c>
      <c r="BD3689" s="304">
        <f t="shared" si="1219"/>
        <v>0</v>
      </c>
      <c r="BE3689" s="304">
        <f>IFERROR(IF(VLOOKUP($C3689,Listen!$A$2:$F$45,6,0)="Ja",BB3689-MAX(BC3689:BD3689),BB3689-BC3689),0)</f>
        <v>0</v>
      </c>
    </row>
    <row r="3690" spans="1:57" x14ac:dyDescent="0.25">
      <c r="A3690" s="320" t="str">
        <f>IF(AND(D3690&lt;&gt;0,C3690&lt;&gt;0,E3690&lt;&gt;0),IF(B3690&lt;&gt;0,CONCATENATE(B3690,"-AGr",VLOOKUP(C3690,Listen!$A$2:$D$45,4,FALSE),"-",D3690,"-",E3690,),CONCATENATE("AGr",VLOOKUP(C3690,Listen!$A$2:$D$45,4,FALSE),"-",D3690,"-",E3690)),"keine vollständige ID")</f>
        <v>keine vollständige ID</v>
      </c>
      <c r="B3690" s="301"/>
      <c r="C3690" s="287"/>
      <c r="D3690" s="34"/>
      <c r="E3690" s="306"/>
      <c r="F3690" s="116"/>
      <c r="G3690" s="17"/>
      <c r="H3690" s="17"/>
      <c r="I3690" s="17"/>
      <c r="J3690" s="17"/>
      <c r="K3690" s="17"/>
      <c r="L3690" s="17"/>
      <c r="M3690" s="17"/>
      <c r="N3690" s="17"/>
      <c r="O3690" s="116"/>
      <c r="P3690" s="117">
        <f>IF(D3690&gt;A_Stammdaten!$B$12,0,SUM(G3690,H3690,J3690,L3690:M3690)-SUM(I3690,K3690,N3690:O3690))</f>
        <v>0</v>
      </c>
      <c r="Q3690" s="17"/>
      <c r="R3690" s="17"/>
      <c r="S3690" s="17"/>
      <c r="T3690" s="17"/>
      <c r="U3690" s="62">
        <f t="shared" si="1199"/>
        <v>0</v>
      </c>
      <c r="V3690" s="34"/>
      <c r="W3690" s="34"/>
      <c r="X3690" s="34"/>
      <c r="Y3690" s="34"/>
      <c r="Z3690" s="34"/>
      <c r="AA3690" s="63" t="str">
        <f t="shared" si="1200"/>
        <v>-</v>
      </c>
      <c r="AB3690" s="63" t="str">
        <f t="shared" si="1201"/>
        <v>-</v>
      </c>
      <c r="AC3690" s="63">
        <f>IF(ISBLANK($C3690),0,VLOOKUP($C3690,Listen!$A$2:$C$45,2,FALSE))</f>
        <v>0</v>
      </c>
      <c r="AD3690" s="63">
        <f>IF(ISBLANK($C3690),0,VLOOKUP($C3690,Listen!$A$2:$C$45,3,FALSE))</f>
        <v>0</v>
      </c>
      <c r="AE3690" s="49">
        <f t="shared" si="1202"/>
        <v>0</v>
      </c>
      <c r="AF3690" s="49">
        <f t="shared" si="1202"/>
        <v>0</v>
      </c>
      <c r="AG3690" s="49">
        <f>IFERROR(IF(OR($V3690&lt;&gt;"Ja",VLOOKUP($C3690,Listen!$A$2:$F$45,5,0)="Nein",D3690&lt;IF(C3690="LNG Anbindungsanlagen gemäß separater Festlegung",2022,2023)),$AC3690,$AA3690),0)</f>
        <v>0</v>
      </c>
      <c r="AH3690" s="49">
        <f>IFERROR(IF(OR($V3690&lt;&gt;"Ja",VLOOKUP($C3690,Listen!$A$2:$F$45,5,0)="Nein",D3690&lt;IF(C3690="LNG Anbindungsanlagen gemäß separater Festlegung",2022,2023)),$AC3690,$AA3690),0)</f>
        <v>0</v>
      </c>
      <c r="AI3690" s="49">
        <f>IFERROR(IF(OR($W3690&lt;&gt;"Ja",VLOOKUP($C3690,Listen!$A$2:$F$45,6,0)="Nein"),$AC3690,$AB3690),0)</f>
        <v>0</v>
      </c>
      <c r="AJ3690" s="49">
        <f>IFERROR(IF(OR($W3690&lt;&gt;"Ja",VLOOKUP($C3690,Listen!$A$2:$F$45,6,0)="Nein"),$AC3690,$AB3690),0)</f>
        <v>0</v>
      </c>
      <c r="AK3690" s="49">
        <f>IFERROR(IF(OR($W3690&lt;&gt;"Ja",VLOOKUP($C3690,Listen!$A$2:$F$45,6,0)="Nein"),$AC3690,$AB3690),0)</f>
        <v>0</v>
      </c>
      <c r="AL3690" s="51">
        <f t="shared" si="1203"/>
        <v>0</v>
      </c>
      <c r="AM3690" s="296">
        <f>IFERROR(IF(VLOOKUP($C3690,Listen!$A$2:$F$45,6,0)="Ja",MAX(BC3690:BD3690),D_SAV!$BC3690),0)</f>
        <v>0</v>
      </c>
      <c r="AN3690" s="51">
        <f t="shared" si="1204"/>
        <v>0</v>
      </c>
      <c r="AP3690" s="304">
        <f t="shared" si="1205"/>
        <v>0</v>
      </c>
      <c r="AQ3690" s="304">
        <f t="shared" si="1206"/>
        <v>0</v>
      </c>
      <c r="AR3690" s="304">
        <f t="shared" si="1207"/>
        <v>0</v>
      </c>
      <c r="AS3690" s="304">
        <f t="shared" si="1208"/>
        <v>0</v>
      </c>
      <c r="AT3690" s="304">
        <f t="shared" si="1209"/>
        <v>0</v>
      </c>
      <c r="AU3690" s="304">
        <f t="shared" si="1210"/>
        <v>0</v>
      </c>
      <c r="AV3690" s="304">
        <f t="shared" si="1211"/>
        <v>0</v>
      </c>
      <c r="AW3690" s="304">
        <f t="shared" si="1212"/>
        <v>0</v>
      </c>
      <c r="AX3690" s="304">
        <f t="shared" si="1213"/>
        <v>0</v>
      </c>
      <c r="AY3690" s="304">
        <f t="shared" si="1214"/>
        <v>0</v>
      </c>
      <c r="AZ3690" s="304">
        <f t="shared" si="1215"/>
        <v>0</v>
      </c>
      <c r="BA3690" s="304">
        <f t="shared" si="1216"/>
        <v>0</v>
      </c>
      <c r="BB3690" s="304">
        <f t="shared" si="1217"/>
        <v>0</v>
      </c>
      <c r="BC3690" s="304">
        <f t="shared" si="1218"/>
        <v>0</v>
      </c>
      <c r="BD3690" s="304">
        <f t="shared" si="1219"/>
        <v>0</v>
      </c>
      <c r="BE3690" s="304">
        <f>IFERROR(IF(VLOOKUP($C3690,Listen!$A$2:$F$45,6,0)="Ja",BB3690-MAX(BC3690:BD3690),BB3690-BC3690),0)</f>
        <v>0</v>
      </c>
    </row>
    <row r="3691" spans="1:57" x14ac:dyDescent="0.25">
      <c r="A3691" s="320" t="str">
        <f>IF(AND(D3691&lt;&gt;0,C3691&lt;&gt;0,E3691&lt;&gt;0),IF(B3691&lt;&gt;0,CONCATENATE(B3691,"-AGr",VLOOKUP(C3691,Listen!$A$2:$D$45,4,FALSE),"-",D3691,"-",E3691,),CONCATENATE("AGr",VLOOKUP(C3691,Listen!$A$2:$D$45,4,FALSE),"-",D3691,"-",E3691)),"keine vollständige ID")</f>
        <v>keine vollständige ID</v>
      </c>
      <c r="B3691" s="301"/>
      <c r="C3691" s="287"/>
      <c r="D3691" s="34"/>
      <c r="E3691" s="306"/>
      <c r="F3691" s="116"/>
      <c r="G3691" s="17"/>
      <c r="H3691" s="17"/>
      <c r="I3691" s="17"/>
      <c r="J3691" s="17"/>
      <c r="K3691" s="17"/>
      <c r="L3691" s="17"/>
      <c r="M3691" s="17"/>
      <c r="N3691" s="17"/>
      <c r="O3691" s="116"/>
      <c r="P3691" s="117">
        <f>IF(D3691&gt;A_Stammdaten!$B$12,0,SUM(G3691,H3691,J3691,L3691:M3691)-SUM(I3691,K3691,N3691:O3691))</f>
        <v>0</v>
      </c>
      <c r="Q3691" s="17"/>
      <c r="R3691" s="17"/>
      <c r="S3691" s="17"/>
      <c r="T3691" s="17"/>
      <c r="U3691" s="62">
        <f t="shared" si="1199"/>
        <v>0</v>
      </c>
      <c r="V3691" s="34"/>
      <c r="W3691" s="34"/>
      <c r="X3691" s="34"/>
      <c r="Y3691" s="34"/>
      <c r="Z3691" s="34"/>
      <c r="AA3691" s="63" t="str">
        <f t="shared" si="1200"/>
        <v>-</v>
      </c>
      <c r="AB3691" s="63" t="str">
        <f t="shared" si="1201"/>
        <v>-</v>
      </c>
      <c r="AC3691" s="63">
        <f>IF(ISBLANK($C3691),0,VLOOKUP($C3691,Listen!$A$2:$C$45,2,FALSE))</f>
        <v>0</v>
      </c>
      <c r="AD3691" s="63">
        <f>IF(ISBLANK($C3691),0,VLOOKUP($C3691,Listen!$A$2:$C$45,3,FALSE))</f>
        <v>0</v>
      </c>
      <c r="AE3691" s="49">
        <f t="shared" si="1202"/>
        <v>0</v>
      </c>
      <c r="AF3691" s="49">
        <f t="shared" si="1202"/>
        <v>0</v>
      </c>
      <c r="AG3691" s="49">
        <f>IFERROR(IF(OR($V3691&lt;&gt;"Ja",VLOOKUP($C3691,Listen!$A$2:$F$45,5,0)="Nein",D3691&lt;IF(C3691="LNG Anbindungsanlagen gemäß separater Festlegung",2022,2023)),$AC3691,$AA3691),0)</f>
        <v>0</v>
      </c>
      <c r="AH3691" s="49">
        <f>IFERROR(IF(OR($V3691&lt;&gt;"Ja",VLOOKUP($C3691,Listen!$A$2:$F$45,5,0)="Nein",D3691&lt;IF(C3691="LNG Anbindungsanlagen gemäß separater Festlegung",2022,2023)),$AC3691,$AA3691),0)</f>
        <v>0</v>
      </c>
      <c r="AI3691" s="49">
        <f>IFERROR(IF(OR($W3691&lt;&gt;"Ja",VLOOKUP($C3691,Listen!$A$2:$F$45,6,0)="Nein"),$AC3691,$AB3691),0)</f>
        <v>0</v>
      </c>
      <c r="AJ3691" s="49">
        <f>IFERROR(IF(OR($W3691&lt;&gt;"Ja",VLOOKUP($C3691,Listen!$A$2:$F$45,6,0)="Nein"),$AC3691,$AB3691),0)</f>
        <v>0</v>
      </c>
      <c r="AK3691" s="49">
        <f>IFERROR(IF(OR($W3691&lt;&gt;"Ja",VLOOKUP($C3691,Listen!$A$2:$F$45,6,0)="Nein"),$AC3691,$AB3691),0)</f>
        <v>0</v>
      </c>
      <c r="AL3691" s="51">
        <f t="shared" si="1203"/>
        <v>0</v>
      </c>
      <c r="AM3691" s="296">
        <f>IFERROR(IF(VLOOKUP($C3691,Listen!$A$2:$F$45,6,0)="Ja",MAX(BC3691:BD3691),D_SAV!$BC3691),0)</f>
        <v>0</v>
      </c>
      <c r="AN3691" s="51">
        <f t="shared" si="1204"/>
        <v>0</v>
      </c>
      <c r="AP3691" s="304">
        <f t="shared" si="1205"/>
        <v>0</v>
      </c>
      <c r="AQ3691" s="304">
        <f t="shared" si="1206"/>
        <v>0</v>
      </c>
      <c r="AR3691" s="304">
        <f t="shared" si="1207"/>
        <v>0</v>
      </c>
      <c r="AS3691" s="304">
        <f t="shared" si="1208"/>
        <v>0</v>
      </c>
      <c r="AT3691" s="304">
        <f t="shared" si="1209"/>
        <v>0</v>
      </c>
      <c r="AU3691" s="304">
        <f t="shared" si="1210"/>
        <v>0</v>
      </c>
      <c r="AV3691" s="304">
        <f t="shared" si="1211"/>
        <v>0</v>
      </c>
      <c r="AW3691" s="304">
        <f t="shared" si="1212"/>
        <v>0</v>
      </c>
      <c r="AX3691" s="304">
        <f t="shared" si="1213"/>
        <v>0</v>
      </c>
      <c r="AY3691" s="304">
        <f t="shared" si="1214"/>
        <v>0</v>
      </c>
      <c r="AZ3691" s="304">
        <f t="shared" si="1215"/>
        <v>0</v>
      </c>
      <c r="BA3691" s="304">
        <f t="shared" si="1216"/>
        <v>0</v>
      </c>
      <c r="BB3691" s="304">
        <f t="shared" si="1217"/>
        <v>0</v>
      </c>
      <c r="BC3691" s="304">
        <f t="shared" si="1218"/>
        <v>0</v>
      </c>
      <c r="BD3691" s="304">
        <f t="shared" si="1219"/>
        <v>0</v>
      </c>
      <c r="BE3691" s="304">
        <f>IFERROR(IF(VLOOKUP($C3691,Listen!$A$2:$F$45,6,0)="Ja",BB3691-MAX(BC3691:BD3691),BB3691-BC3691),0)</f>
        <v>0</v>
      </c>
    </row>
    <row r="3692" spans="1:57" x14ac:dyDescent="0.25">
      <c r="A3692" s="320" t="str">
        <f>IF(AND(D3692&lt;&gt;0,C3692&lt;&gt;0,E3692&lt;&gt;0),IF(B3692&lt;&gt;0,CONCATENATE(B3692,"-AGr",VLOOKUP(C3692,Listen!$A$2:$D$45,4,FALSE),"-",D3692,"-",E3692,),CONCATENATE("AGr",VLOOKUP(C3692,Listen!$A$2:$D$45,4,FALSE),"-",D3692,"-",E3692)),"keine vollständige ID")</f>
        <v>keine vollständige ID</v>
      </c>
      <c r="B3692" s="301"/>
      <c r="C3692" s="287"/>
      <c r="D3692" s="34"/>
      <c r="E3692" s="306"/>
      <c r="F3692" s="116"/>
      <c r="G3692" s="17"/>
      <c r="H3692" s="17"/>
      <c r="I3692" s="17"/>
      <c r="J3692" s="17"/>
      <c r="K3692" s="17"/>
      <c r="L3692" s="17"/>
      <c r="M3692" s="17"/>
      <c r="N3692" s="17"/>
      <c r="O3692" s="116"/>
      <c r="P3692" s="117">
        <f>IF(D3692&gt;A_Stammdaten!$B$12,0,SUM(G3692,H3692,J3692,L3692:M3692)-SUM(I3692,K3692,N3692:O3692))</f>
        <v>0</v>
      </c>
      <c r="Q3692" s="17"/>
      <c r="R3692" s="17"/>
      <c r="S3692" s="17"/>
      <c r="T3692" s="17"/>
      <c r="U3692" s="62">
        <f t="shared" si="1199"/>
        <v>0</v>
      </c>
      <c r="V3692" s="34"/>
      <c r="W3692" s="34"/>
      <c r="X3692" s="34"/>
      <c r="Y3692" s="34"/>
      <c r="Z3692" s="34"/>
      <c r="AA3692" s="63" t="str">
        <f t="shared" si="1200"/>
        <v>-</v>
      </c>
      <c r="AB3692" s="63" t="str">
        <f t="shared" si="1201"/>
        <v>-</v>
      </c>
      <c r="AC3692" s="63">
        <f>IF(ISBLANK($C3692),0,VLOOKUP($C3692,Listen!$A$2:$C$45,2,FALSE))</f>
        <v>0</v>
      </c>
      <c r="AD3692" s="63">
        <f>IF(ISBLANK($C3692),0,VLOOKUP($C3692,Listen!$A$2:$C$45,3,FALSE))</f>
        <v>0</v>
      </c>
      <c r="AE3692" s="49">
        <f t="shared" si="1202"/>
        <v>0</v>
      </c>
      <c r="AF3692" s="49">
        <f t="shared" si="1202"/>
        <v>0</v>
      </c>
      <c r="AG3692" s="49">
        <f>IFERROR(IF(OR($V3692&lt;&gt;"Ja",VLOOKUP($C3692,Listen!$A$2:$F$45,5,0)="Nein",D3692&lt;IF(C3692="LNG Anbindungsanlagen gemäß separater Festlegung",2022,2023)),$AC3692,$AA3692),0)</f>
        <v>0</v>
      </c>
      <c r="AH3692" s="49">
        <f>IFERROR(IF(OR($V3692&lt;&gt;"Ja",VLOOKUP($C3692,Listen!$A$2:$F$45,5,0)="Nein",D3692&lt;IF(C3692="LNG Anbindungsanlagen gemäß separater Festlegung",2022,2023)),$AC3692,$AA3692),0)</f>
        <v>0</v>
      </c>
      <c r="AI3692" s="49">
        <f>IFERROR(IF(OR($W3692&lt;&gt;"Ja",VLOOKUP($C3692,Listen!$A$2:$F$45,6,0)="Nein"),$AC3692,$AB3692),0)</f>
        <v>0</v>
      </c>
      <c r="AJ3692" s="49">
        <f>IFERROR(IF(OR($W3692&lt;&gt;"Ja",VLOOKUP($C3692,Listen!$A$2:$F$45,6,0)="Nein"),$AC3692,$AB3692),0)</f>
        <v>0</v>
      </c>
      <c r="AK3692" s="49">
        <f>IFERROR(IF(OR($W3692&lt;&gt;"Ja",VLOOKUP($C3692,Listen!$A$2:$F$45,6,0)="Nein"),$AC3692,$AB3692),0)</f>
        <v>0</v>
      </c>
      <c r="AL3692" s="51">
        <f t="shared" si="1203"/>
        <v>0</v>
      </c>
      <c r="AM3692" s="296">
        <f>IFERROR(IF(VLOOKUP($C3692,Listen!$A$2:$F$45,6,0)="Ja",MAX(BC3692:BD3692),D_SAV!$BC3692),0)</f>
        <v>0</v>
      </c>
      <c r="AN3692" s="51">
        <f t="shared" si="1204"/>
        <v>0</v>
      </c>
      <c r="AP3692" s="304">
        <f t="shared" si="1205"/>
        <v>0</v>
      </c>
      <c r="AQ3692" s="304">
        <f t="shared" si="1206"/>
        <v>0</v>
      </c>
      <c r="AR3692" s="304">
        <f t="shared" si="1207"/>
        <v>0</v>
      </c>
      <c r="AS3692" s="304">
        <f t="shared" si="1208"/>
        <v>0</v>
      </c>
      <c r="AT3692" s="304">
        <f t="shared" si="1209"/>
        <v>0</v>
      </c>
      <c r="AU3692" s="304">
        <f t="shared" si="1210"/>
        <v>0</v>
      </c>
      <c r="AV3692" s="304">
        <f t="shared" si="1211"/>
        <v>0</v>
      </c>
      <c r="AW3692" s="304">
        <f t="shared" si="1212"/>
        <v>0</v>
      </c>
      <c r="AX3692" s="304">
        <f t="shared" si="1213"/>
        <v>0</v>
      </c>
      <c r="AY3692" s="304">
        <f t="shared" si="1214"/>
        <v>0</v>
      </c>
      <c r="AZ3692" s="304">
        <f t="shared" si="1215"/>
        <v>0</v>
      </c>
      <c r="BA3692" s="304">
        <f t="shared" si="1216"/>
        <v>0</v>
      </c>
      <c r="BB3692" s="304">
        <f t="shared" si="1217"/>
        <v>0</v>
      </c>
      <c r="BC3692" s="304">
        <f t="shared" si="1218"/>
        <v>0</v>
      </c>
      <c r="BD3692" s="304">
        <f t="shared" si="1219"/>
        <v>0</v>
      </c>
      <c r="BE3692" s="304">
        <f>IFERROR(IF(VLOOKUP($C3692,Listen!$A$2:$F$45,6,0)="Ja",BB3692-MAX(BC3692:BD3692),BB3692-BC3692),0)</f>
        <v>0</v>
      </c>
    </row>
    <row r="3693" spans="1:57" x14ac:dyDescent="0.25">
      <c r="A3693" s="320" t="str">
        <f>IF(AND(D3693&lt;&gt;0,C3693&lt;&gt;0,E3693&lt;&gt;0),IF(B3693&lt;&gt;0,CONCATENATE(B3693,"-AGr",VLOOKUP(C3693,Listen!$A$2:$D$45,4,FALSE),"-",D3693,"-",E3693,),CONCATENATE("AGr",VLOOKUP(C3693,Listen!$A$2:$D$45,4,FALSE),"-",D3693,"-",E3693)),"keine vollständige ID")</f>
        <v>keine vollständige ID</v>
      </c>
      <c r="B3693" s="301"/>
      <c r="C3693" s="287"/>
      <c r="D3693" s="34"/>
      <c r="E3693" s="306"/>
      <c r="F3693" s="116"/>
      <c r="G3693" s="17"/>
      <c r="H3693" s="17"/>
      <c r="I3693" s="17"/>
      <c r="J3693" s="17"/>
      <c r="K3693" s="17"/>
      <c r="L3693" s="17"/>
      <c r="M3693" s="17"/>
      <c r="N3693" s="17"/>
      <c r="O3693" s="116"/>
      <c r="P3693" s="117">
        <f>IF(D3693&gt;A_Stammdaten!$B$12,0,SUM(G3693,H3693,J3693,L3693:M3693)-SUM(I3693,K3693,N3693:O3693))</f>
        <v>0</v>
      </c>
      <c r="Q3693" s="17"/>
      <c r="R3693" s="17"/>
      <c r="S3693" s="17"/>
      <c r="T3693" s="17"/>
      <c r="U3693" s="62">
        <f t="shared" si="1199"/>
        <v>0</v>
      </c>
      <c r="V3693" s="34"/>
      <c r="W3693" s="34"/>
      <c r="X3693" s="34"/>
      <c r="Y3693" s="34"/>
      <c r="Z3693" s="34"/>
      <c r="AA3693" s="63" t="str">
        <f t="shared" si="1200"/>
        <v>-</v>
      </c>
      <c r="AB3693" s="63" t="str">
        <f t="shared" si="1201"/>
        <v>-</v>
      </c>
      <c r="AC3693" s="63">
        <f>IF(ISBLANK($C3693),0,VLOOKUP($C3693,Listen!$A$2:$C$45,2,FALSE))</f>
        <v>0</v>
      </c>
      <c r="AD3693" s="63">
        <f>IF(ISBLANK($C3693),0,VLOOKUP($C3693,Listen!$A$2:$C$45,3,FALSE))</f>
        <v>0</v>
      </c>
      <c r="AE3693" s="49">
        <f t="shared" si="1202"/>
        <v>0</v>
      </c>
      <c r="AF3693" s="49">
        <f t="shared" si="1202"/>
        <v>0</v>
      </c>
      <c r="AG3693" s="49">
        <f>IFERROR(IF(OR($V3693&lt;&gt;"Ja",VLOOKUP($C3693,Listen!$A$2:$F$45,5,0)="Nein",D3693&lt;IF(C3693="LNG Anbindungsanlagen gemäß separater Festlegung",2022,2023)),$AC3693,$AA3693),0)</f>
        <v>0</v>
      </c>
      <c r="AH3693" s="49">
        <f>IFERROR(IF(OR($V3693&lt;&gt;"Ja",VLOOKUP($C3693,Listen!$A$2:$F$45,5,0)="Nein",D3693&lt;IF(C3693="LNG Anbindungsanlagen gemäß separater Festlegung",2022,2023)),$AC3693,$AA3693),0)</f>
        <v>0</v>
      </c>
      <c r="AI3693" s="49">
        <f>IFERROR(IF(OR($W3693&lt;&gt;"Ja",VLOOKUP($C3693,Listen!$A$2:$F$45,6,0)="Nein"),$AC3693,$AB3693),0)</f>
        <v>0</v>
      </c>
      <c r="AJ3693" s="49">
        <f>IFERROR(IF(OR($W3693&lt;&gt;"Ja",VLOOKUP($C3693,Listen!$A$2:$F$45,6,0)="Nein"),$AC3693,$AB3693),0)</f>
        <v>0</v>
      </c>
      <c r="AK3693" s="49">
        <f>IFERROR(IF(OR($W3693&lt;&gt;"Ja",VLOOKUP($C3693,Listen!$A$2:$F$45,6,0)="Nein"),$AC3693,$AB3693),0)</f>
        <v>0</v>
      </c>
      <c r="AL3693" s="51">
        <f t="shared" si="1203"/>
        <v>0</v>
      </c>
      <c r="AM3693" s="296">
        <f>IFERROR(IF(VLOOKUP($C3693,Listen!$A$2:$F$45,6,0)="Ja",MAX(BC3693:BD3693),D_SAV!$BC3693),0)</f>
        <v>0</v>
      </c>
      <c r="AN3693" s="51">
        <f t="shared" si="1204"/>
        <v>0</v>
      </c>
      <c r="AP3693" s="304">
        <f t="shared" si="1205"/>
        <v>0</v>
      </c>
      <c r="AQ3693" s="304">
        <f t="shared" si="1206"/>
        <v>0</v>
      </c>
      <c r="AR3693" s="304">
        <f t="shared" si="1207"/>
        <v>0</v>
      </c>
      <c r="AS3693" s="304">
        <f t="shared" si="1208"/>
        <v>0</v>
      </c>
      <c r="AT3693" s="304">
        <f t="shared" si="1209"/>
        <v>0</v>
      </c>
      <c r="AU3693" s="304">
        <f t="shared" si="1210"/>
        <v>0</v>
      </c>
      <c r="AV3693" s="304">
        <f t="shared" si="1211"/>
        <v>0</v>
      </c>
      <c r="AW3693" s="304">
        <f t="shared" si="1212"/>
        <v>0</v>
      </c>
      <c r="AX3693" s="304">
        <f t="shared" si="1213"/>
        <v>0</v>
      </c>
      <c r="AY3693" s="304">
        <f t="shared" si="1214"/>
        <v>0</v>
      </c>
      <c r="AZ3693" s="304">
        <f t="shared" si="1215"/>
        <v>0</v>
      </c>
      <c r="BA3693" s="304">
        <f t="shared" si="1216"/>
        <v>0</v>
      </c>
      <c r="BB3693" s="304">
        <f t="shared" si="1217"/>
        <v>0</v>
      </c>
      <c r="BC3693" s="304">
        <f t="shared" si="1218"/>
        <v>0</v>
      </c>
      <c r="BD3693" s="304">
        <f t="shared" si="1219"/>
        <v>0</v>
      </c>
      <c r="BE3693" s="304">
        <f>IFERROR(IF(VLOOKUP($C3693,Listen!$A$2:$F$45,6,0)="Ja",BB3693-MAX(BC3693:BD3693),BB3693-BC3693),0)</f>
        <v>0</v>
      </c>
    </row>
    <row r="3694" spans="1:57" x14ac:dyDescent="0.25">
      <c r="A3694" s="320" t="str">
        <f>IF(AND(D3694&lt;&gt;0,C3694&lt;&gt;0,E3694&lt;&gt;0),IF(B3694&lt;&gt;0,CONCATENATE(B3694,"-AGr",VLOOKUP(C3694,Listen!$A$2:$D$45,4,FALSE),"-",D3694,"-",E3694,),CONCATENATE("AGr",VLOOKUP(C3694,Listen!$A$2:$D$45,4,FALSE),"-",D3694,"-",E3694)),"keine vollständige ID")</f>
        <v>keine vollständige ID</v>
      </c>
      <c r="B3694" s="301"/>
      <c r="C3694" s="287"/>
      <c r="D3694" s="34"/>
      <c r="E3694" s="306"/>
      <c r="F3694" s="116"/>
      <c r="G3694" s="17"/>
      <c r="H3694" s="17"/>
      <c r="I3694" s="17"/>
      <c r="J3694" s="17"/>
      <c r="K3694" s="17"/>
      <c r="L3694" s="17"/>
      <c r="M3694" s="17"/>
      <c r="N3694" s="17"/>
      <c r="O3694" s="116"/>
      <c r="P3694" s="117">
        <f>IF(D3694&gt;A_Stammdaten!$B$12,0,SUM(G3694,H3694,J3694,L3694:M3694)-SUM(I3694,K3694,N3694:O3694))</f>
        <v>0</v>
      </c>
      <c r="Q3694" s="17"/>
      <c r="R3694" s="17"/>
      <c r="S3694" s="17"/>
      <c r="T3694" s="17"/>
      <c r="U3694" s="62">
        <f t="shared" si="1199"/>
        <v>0</v>
      </c>
      <c r="V3694" s="34"/>
      <c r="W3694" s="34"/>
      <c r="X3694" s="34"/>
      <c r="Y3694" s="34"/>
      <c r="Z3694" s="34"/>
      <c r="AA3694" s="63" t="str">
        <f t="shared" si="1200"/>
        <v>-</v>
      </c>
      <c r="AB3694" s="63" t="str">
        <f t="shared" si="1201"/>
        <v>-</v>
      </c>
      <c r="AC3694" s="63">
        <f>IF(ISBLANK($C3694),0,VLOOKUP($C3694,Listen!$A$2:$C$45,2,FALSE))</f>
        <v>0</v>
      </c>
      <c r="AD3694" s="63">
        <f>IF(ISBLANK($C3694),0,VLOOKUP($C3694,Listen!$A$2:$C$45,3,FALSE))</f>
        <v>0</v>
      </c>
      <c r="AE3694" s="49">
        <f t="shared" si="1202"/>
        <v>0</v>
      </c>
      <c r="AF3694" s="49">
        <f t="shared" si="1202"/>
        <v>0</v>
      </c>
      <c r="AG3694" s="49">
        <f>IFERROR(IF(OR($V3694&lt;&gt;"Ja",VLOOKUP($C3694,Listen!$A$2:$F$45,5,0)="Nein",D3694&lt;IF(C3694="LNG Anbindungsanlagen gemäß separater Festlegung",2022,2023)),$AC3694,$AA3694),0)</f>
        <v>0</v>
      </c>
      <c r="AH3694" s="49">
        <f>IFERROR(IF(OR($V3694&lt;&gt;"Ja",VLOOKUP($C3694,Listen!$A$2:$F$45,5,0)="Nein",D3694&lt;IF(C3694="LNG Anbindungsanlagen gemäß separater Festlegung",2022,2023)),$AC3694,$AA3694),0)</f>
        <v>0</v>
      </c>
      <c r="AI3694" s="49">
        <f>IFERROR(IF(OR($W3694&lt;&gt;"Ja",VLOOKUP($C3694,Listen!$A$2:$F$45,6,0)="Nein"),$AC3694,$AB3694),0)</f>
        <v>0</v>
      </c>
      <c r="AJ3694" s="49">
        <f>IFERROR(IF(OR($W3694&lt;&gt;"Ja",VLOOKUP($C3694,Listen!$A$2:$F$45,6,0)="Nein"),$AC3694,$AB3694),0)</f>
        <v>0</v>
      </c>
      <c r="AK3694" s="49">
        <f>IFERROR(IF(OR($W3694&lt;&gt;"Ja",VLOOKUP($C3694,Listen!$A$2:$F$45,6,0)="Nein"),$AC3694,$AB3694),0)</f>
        <v>0</v>
      </c>
      <c r="AL3694" s="51">
        <f t="shared" si="1203"/>
        <v>0</v>
      </c>
      <c r="AM3694" s="296">
        <f>IFERROR(IF(VLOOKUP($C3694,Listen!$A$2:$F$45,6,0)="Ja",MAX(BC3694:BD3694),D_SAV!$BC3694),0)</f>
        <v>0</v>
      </c>
      <c r="AN3694" s="51">
        <f t="shared" si="1204"/>
        <v>0</v>
      </c>
      <c r="AP3694" s="304">
        <f t="shared" si="1205"/>
        <v>0</v>
      </c>
      <c r="AQ3694" s="304">
        <f t="shared" si="1206"/>
        <v>0</v>
      </c>
      <c r="AR3694" s="304">
        <f t="shared" si="1207"/>
        <v>0</v>
      </c>
      <c r="AS3694" s="304">
        <f t="shared" si="1208"/>
        <v>0</v>
      </c>
      <c r="AT3694" s="304">
        <f t="shared" si="1209"/>
        <v>0</v>
      </c>
      <c r="AU3694" s="304">
        <f t="shared" si="1210"/>
        <v>0</v>
      </c>
      <c r="AV3694" s="304">
        <f t="shared" si="1211"/>
        <v>0</v>
      </c>
      <c r="AW3694" s="304">
        <f t="shared" si="1212"/>
        <v>0</v>
      </c>
      <c r="AX3694" s="304">
        <f t="shared" si="1213"/>
        <v>0</v>
      </c>
      <c r="AY3694" s="304">
        <f t="shared" si="1214"/>
        <v>0</v>
      </c>
      <c r="AZ3694" s="304">
        <f t="shared" si="1215"/>
        <v>0</v>
      </c>
      <c r="BA3694" s="304">
        <f t="shared" si="1216"/>
        <v>0</v>
      </c>
      <c r="BB3694" s="304">
        <f t="shared" si="1217"/>
        <v>0</v>
      </c>
      <c r="BC3694" s="304">
        <f t="shared" si="1218"/>
        <v>0</v>
      </c>
      <c r="BD3694" s="304">
        <f t="shared" si="1219"/>
        <v>0</v>
      </c>
      <c r="BE3694" s="304">
        <f>IFERROR(IF(VLOOKUP($C3694,Listen!$A$2:$F$45,6,0)="Ja",BB3694-MAX(BC3694:BD3694),BB3694-BC3694),0)</f>
        <v>0</v>
      </c>
    </row>
    <row r="3695" spans="1:57" x14ac:dyDescent="0.25">
      <c r="A3695" s="320" t="str">
        <f>IF(AND(D3695&lt;&gt;0,C3695&lt;&gt;0,E3695&lt;&gt;0),IF(B3695&lt;&gt;0,CONCATENATE(B3695,"-AGr",VLOOKUP(C3695,Listen!$A$2:$D$45,4,FALSE),"-",D3695,"-",E3695,),CONCATENATE("AGr",VLOOKUP(C3695,Listen!$A$2:$D$45,4,FALSE),"-",D3695,"-",E3695)),"keine vollständige ID")</f>
        <v>keine vollständige ID</v>
      </c>
      <c r="B3695" s="301"/>
      <c r="C3695" s="287"/>
      <c r="D3695" s="34"/>
      <c r="E3695" s="306"/>
      <c r="F3695" s="116"/>
      <c r="G3695" s="17"/>
      <c r="H3695" s="17"/>
      <c r="I3695" s="17"/>
      <c r="J3695" s="17"/>
      <c r="K3695" s="17"/>
      <c r="L3695" s="17"/>
      <c r="M3695" s="17"/>
      <c r="N3695" s="17"/>
      <c r="O3695" s="116"/>
      <c r="P3695" s="117">
        <f>IF(D3695&gt;A_Stammdaten!$B$12,0,SUM(G3695,H3695,J3695,L3695:M3695)-SUM(I3695,K3695,N3695:O3695))</f>
        <v>0</v>
      </c>
      <c r="Q3695" s="17"/>
      <c r="R3695" s="17"/>
      <c r="S3695" s="17"/>
      <c r="T3695" s="17"/>
      <c r="U3695" s="62">
        <f t="shared" si="1199"/>
        <v>0</v>
      </c>
      <c r="V3695" s="34"/>
      <c r="W3695" s="34"/>
      <c r="X3695" s="34"/>
      <c r="Y3695" s="34"/>
      <c r="Z3695" s="34"/>
      <c r="AA3695" s="63" t="str">
        <f t="shared" si="1200"/>
        <v>-</v>
      </c>
      <c r="AB3695" s="63" t="str">
        <f t="shared" si="1201"/>
        <v>-</v>
      </c>
      <c r="AC3695" s="63">
        <f>IF(ISBLANK($C3695),0,VLOOKUP($C3695,Listen!$A$2:$C$45,2,FALSE))</f>
        <v>0</v>
      </c>
      <c r="AD3695" s="63">
        <f>IF(ISBLANK($C3695),0,VLOOKUP($C3695,Listen!$A$2:$C$45,3,FALSE))</f>
        <v>0</v>
      </c>
      <c r="AE3695" s="49">
        <f t="shared" si="1202"/>
        <v>0</v>
      </c>
      <c r="AF3695" s="49">
        <f t="shared" si="1202"/>
        <v>0</v>
      </c>
      <c r="AG3695" s="49">
        <f>IFERROR(IF(OR($V3695&lt;&gt;"Ja",VLOOKUP($C3695,Listen!$A$2:$F$45,5,0)="Nein",D3695&lt;IF(C3695="LNG Anbindungsanlagen gemäß separater Festlegung",2022,2023)),$AC3695,$AA3695),0)</f>
        <v>0</v>
      </c>
      <c r="AH3695" s="49">
        <f>IFERROR(IF(OR($V3695&lt;&gt;"Ja",VLOOKUP($C3695,Listen!$A$2:$F$45,5,0)="Nein",D3695&lt;IF(C3695="LNG Anbindungsanlagen gemäß separater Festlegung",2022,2023)),$AC3695,$AA3695),0)</f>
        <v>0</v>
      </c>
      <c r="AI3695" s="49">
        <f>IFERROR(IF(OR($W3695&lt;&gt;"Ja",VLOOKUP($C3695,Listen!$A$2:$F$45,6,0)="Nein"),$AC3695,$AB3695),0)</f>
        <v>0</v>
      </c>
      <c r="AJ3695" s="49">
        <f>IFERROR(IF(OR($W3695&lt;&gt;"Ja",VLOOKUP($C3695,Listen!$A$2:$F$45,6,0)="Nein"),$AC3695,$AB3695),0)</f>
        <v>0</v>
      </c>
      <c r="AK3695" s="49">
        <f>IFERROR(IF(OR($W3695&lt;&gt;"Ja",VLOOKUP($C3695,Listen!$A$2:$F$45,6,0)="Nein"),$AC3695,$AB3695),0)</f>
        <v>0</v>
      </c>
      <c r="AL3695" s="51">
        <f t="shared" si="1203"/>
        <v>0</v>
      </c>
      <c r="AM3695" s="296">
        <f>IFERROR(IF(VLOOKUP($C3695,Listen!$A$2:$F$45,6,0)="Ja",MAX(BC3695:BD3695),D_SAV!$BC3695),0)</f>
        <v>0</v>
      </c>
      <c r="AN3695" s="51">
        <f t="shared" si="1204"/>
        <v>0</v>
      </c>
      <c r="AP3695" s="304">
        <f t="shared" si="1205"/>
        <v>0</v>
      </c>
      <c r="AQ3695" s="304">
        <f t="shared" si="1206"/>
        <v>0</v>
      </c>
      <c r="AR3695" s="304">
        <f t="shared" si="1207"/>
        <v>0</v>
      </c>
      <c r="AS3695" s="304">
        <f t="shared" si="1208"/>
        <v>0</v>
      </c>
      <c r="AT3695" s="304">
        <f t="shared" si="1209"/>
        <v>0</v>
      </c>
      <c r="AU3695" s="304">
        <f t="shared" si="1210"/>
        <v>0</v>
      </c>
      <c r="AV3695" s="304">
        <f t="shared" si="1211"/>
        <v>0</v>
      </c>
      <c r="AW3695" s="304">
        <f t="shared" si="1212"/>
        <v>0</v>
      </c>
      <c r="AX3695" s="304">
        <f t="shared" si="1213"/>
        <v>0</v>
      </c>
      <c r="AY3695" s="304">
        <f t="shared" si="1214"/>
        <v>0</v>
      </c>
      <c r="AZ3695" s="304">
        <f t="shared" si="1215"/>
        <v>0</v>
      </c>
      <c r="BA3695" s="304">
        <f t="shared" si="1216"/>
        <v>0</v>
      </c>
      <c r="BB3695" s="304">
        <f t="shared" si="1217"/>
        <v>0</v>
      </c>
      <c r="BC3695" s="304">
        <f t="shared" si="1218"/>
        <v>0</v>
      </c>
      <c r="BD3695" s="304">
        <f t="shared" si="1219"/>
        <v>0</v>
      </c>
      <c r="BE3695" s="304">
        <f>IFERROR(IF(VLOOKUP($C3695,Listen!$A$2:$F$45,6,0)="Ja",BB3695-MAX(BC3695:BD3695),BB3695-BC3695),0)</f>
        <v>0</v>
      </c>
    </row>
    <row r="3696" spans="1:57" x14ac:dyDescent="0.25">
      <c r="A3696" s="320" t="str">
        <f>IF(AND(D3696&lt;&gt;0,C3696&lt;&gt;0,E3696&lt;&gt;0),IF(B3696&lt;&gt;0,CONCATENATE(B3696,"-AGr",VLOOKUP(C3696,Listen!$A$2:$D$45,4,FALSE),"-",D3696,"-",E3696,),CONCATENATE("AGr",VLOOKUP(C3696,Listen!$A$2:$D$45,4,FALSE),"-",D3696,"-",E3696)),"keine vollständige ID")</f>
        <v>keine vollständige ID</v>
      </c>
      <c r="B3696" s="301"/>
      <c r="C3696" s="287"/>
      <c r="D3696" s="34"/>
      <c r="E3696" s="306"/>
      <c r="F3696" s="116"/>
      <c r="G3696" s="17"/>
      <c r="H3696" s="17"/>
      <c r="I3696" s="17"/>
      <c r="J3696" s="17"/>
      <c r="K3696" s="17"/>
      <c r="L3696" s="17"/>
      <c r="M3696" s="17"/>
      <c r="N3696" s="17"/>
      <c r="O3696" s="116"/>
      <c r="P3696" s="117">
        <f>IF(D3696&gt;A_Stammdaten!$B$12,0,SUM(G3696,H3696,J3696,L3696:M3696)-SUM(I3696,K3696,N3696:O3696))</f>
        <v>0</v>
      </c>
      <c r="Q3696" s="17"/>
      <c r="R3696" s="17"/>
      <c r="S3696" s="17"/>
      <c r="T3696" s="17"/>
      <c r="U3696" s="62">
        <f t="shared" si="1199"/>
        <v>0</v>
      </c>
      <c r="V3696" s="34"/>
      <c r="W3696" s="34"/>
      <c r="X3696" s="34"/>
      <c r="Y3696" s="34"/>
      <c r="Z3696" s="34"/>
      <c r="AA3696" s="63" t="str">
        <f t="shared" si="1200"/>
        <v>-</v>
      </c>
      <c r="AB3696" s="63" t="str">
        <f t="shared" si="1201"/>
        <v>-</v>
      </c>
      <c r="AC3696" s="63">
        <f>IF(ISBLANK($C3696),0,VLOOKUP($C3696,Listen!$A$2:$C$45,2,FALSE))</f>
        <v>0</v>
      </c>
      <c r="AD3696" s="63">
        <f>IF(ISBLANK($C3696),0,VLOOKUP($C3696,Listen!$A$2:$C$45,3,FALSE))</f>
        <v>0</v>
      </c>
      <c r="AE3696" s="49">
        <f t="shared" si="1202"/>
        <v>0</v>
      </c>
      <c r="AF3696" s="49">
        <f t="shared" si="1202"/>
        <v>0</v>
      </c>
      <c r="AG3696" s="49">
        <f>IFERROR(IF(OR($V3696&lt;&gt;"Ja",VLOOKUP($C3696,Listen!$A$2:$F$45,5,0)="Nein",D3696&lt;IF(C3696="LNG Anbindungsanlagen gemäß separater Festlegung",2022,2023)),$AC3696,$AA3696),0)</f>
        <v>0</v>
      </c>
      <c r="AH3696" s="49">
        <f>IFERROR(IF(OR($V3696&lt;&gt;"Ja",VLOOKUP($C3696,Listen!$A$2:$F$45,5,0)="Nein",D3696&lt;IF(C3696="LNG Anbindungsanlagen gemäß separater Festlegung",2022,2023)),$AC3696,$AA3696),0)</f>
        <v>0</v>
      </c>
      <c r="AI3696" s="49">
        <f>IFERROR(IF(OR($W3696&lt;&gt;"Ja",VLOOKUP($C3696,Listen!$A$2:$F$45,6,0)="Nein"),$AC3696,$AB3696),0)</f>
        <v>0</v>
      </c>
      <c r="AJ3696" s="49">
        <f>IFERROR(IF(OR($W3696&lt;&gt;"Ja",VLOOKUP($C3696,Listen!$A$2:$F$45,6,0)="Nein"),$AC3696,$AB3696),0)</f>
        <v>0</v>
      </c>
      <c r="AK3696" s="49">
        <f>IFERROR(IF(OR($W3696&lt;&gt;"Ja",VLOOKUP($C3696,Listen!$A$2:$F$45,6,0)="Nein"),$AC3696,$AB3696),0)</f>
        <v>0</v>
      </c>
      <c r="AL3696" s="51">
        <f t="shared" si="1203"/>
        <v>0</v>
      </c>
      <c r="AM3696" s="296">
        <f>IFERROR(IF(VLOOKUP($C3696,Listen!$A$2:$F$45,6,0)="Ja",MAX(BC3696:BD3696),D_SAV!$BC3696),0)</f>
        <v>0</v>
      </c>
      <c r="AN3696" s="51">
        <f t="shared" si="1204"/>
        <v>0</v>
      </c>
      <c r="AP3696" s="304">
        <f t="shared" si="1205"/>
        <v>0</v>
      </c>
      <c r="AQ3696" s="304">
        <f t="shared" si="1206"/>
        <v>0</v>
      </c>
      <c r="AR3696" s="304">
        <f t="shared" si="1207"/>
        <v>0</v>
      </c>
      <c r="AS3696" s="304">
        <f t="shared" si="1208"/>
        <v>0</v>
      </c>
      <c r="AT3696" s="304">
        <f t="shared" si="1209"/>
        <v>0</v>
      </c>
      <c r="AU3696" s="304">
        <f t="shared" si="1210"/>
        <v>0</v>
      </c>
      <c r="AV3696" s="304">
        <f t="shared" si="1211"/>
        <v>0</v>
      </c>
      <c r="AW3696" s="304">
        <f t="shared" si="1212"/>
        <v>0</v>
      </c>
      <c r="AX3696" s="304">
        <f t="shared" si="1213"/>
        <v>0</v>
      </c>
      <c r="AY3696" s="304">
        <f t="shared" si="1214"/>
        <v>0</v>
      </c>
      <c r="AZ3696" s="304">
        <f t="shared" si="1215"/>
        <v>0</v>
      </c>
      <c r="BA3696" s="304">
        <f t="shared" si="1216"/>
        <v>0</v>
      </c>
      <c r="BB3696" s="304">
        <f t="shared" si="1217"/>
        <v>0</v>
      </c>
      <c r="BC3696" s="304">
        <f t="shared" si="1218"/>
        <v>0</v>
      </c>
      <c r="BD3696" s="304">
        <f t="shared" si="1219"/>
        <v>0</v>
      </c>
      <c r="BE3696" s="304">
        <f>IFERROR(IF(VLOOKUP($C3696,Listen!$A$2:$F$45,6,0)="Ja",BB3696-MAX(BC3696:BD3696),BB3696-BC3696),0)</f>
        <v>0</v>
      </c>
    </row>
    <row r="3697" spans="1:57" x14ac:dyDescent="0.25">
      <c r="A3697" s="320" t="str">
        <f>IF(AND(D3697&lt;&gt;0,C3697&lt;&gt;0,E3697&lt;&gt;0),IF(B3697&lt;&gt;0,CONCATENATE(B3697,"-AGr",VLOOKUP(C3697,Listen!$A$2:$D$45,4,FALSE),"-",D3697,"-",E3697,),CONCATENATE("AGr",VLOOKUP(C3697,Listen!$A$2:$D$45,4,FALSE),"-",D3697,"-",E3697)),"keine vollständige ID")</f>
        <v>keine vollständige ID</v>
      </c>
      <c r="B3697" s="301"/>
      <c r="C3697" s="287"/>
      <c r="D3697" s="34"/>
      <c r="E3697" s="306"/>
      <c r="F3697" s="116"/>
      <c r="G3697" s="17"/>
      <c r="H3697" s="17"/>
      <c r="I3697" s="17"/>
      <c r="J3697" s="17"/>
      <c r="K3697" s="17"/>
      <c r="L3697" s="17"/>
      <c r="M3697" s="17"/>
      <c r="N3697" s="17"/>
      <c r="O3697" s="116"/>
      <c r="P3697" s="117">
        <f>IF(D3697&gt;A_Stammdaten!$B$12,0,SUM(G3697,H3697,J3697,L3697:M3697)-SUM(I3697,K3697,N3697:O3697))</f>
        <v>0</v>
      </c>
      <c r="Q3697" s="17"/>
      <c r="R3697" s="17"/>
      <c r="S3697" s="17"/>
      <c r="T3697" s="17"/>
      <c r="U3697" s="62">
        <f t="shared" si="1199"/>
        <v>0</v>
      </c>
      <c r="V3697" s="34"/>
      <c r="W3697" s="34"/>
      <c r="X3697" s="34"/>
      <c r="Y3697" s="34"/>
      <c r="Z3697" s="34"/>
      <c r="AA3697" s="63" t="str">
        <f t="shared" si="1200"/>
        <v>-</v>
      </c>
      <c r="AB3697" s="63" t="str">
        <f t="shared" si="1201"/>
        <v>-</v>
      </c>
      <c r="AC3697" s="63">
        <f>IF(ISBLANK($C3697),0,VLOOKUP($C3697,Listen!$A$2:$C$45,2,FALSE))</f>
        <v>0</v>
      </c>
      <c r="AD3697" s="63">
        <f>IF(ISBLANK($C3697),0,VLOOKUP($C3697,Listen!$A$2:$C$45,3,FALSE))</f>
        <v>0</v>
      </c>
      <c r="AE3697" s="49">
        <f t="shared" si="1202"/>
        <v>0</v>
      </c>
      <c r="AF3697" s="49">
        <f t="shared" si="1202"/>
        <v>0</v>
      </c>
      <c r="AG3697" s="49">
        <f>IFERROR(IF(OR($V3697&lt;&gt;"Ja",VLOOKUP($C3697,Listen!$A$2:$F$45,5,0)="Nein",D3697&lt;IF(C3697="LNG Anbindungsanlagen gemäß separater Festlegung",2022,2023)),$AC3697,$AA3697),0)</f>
        <v>0</v>
      </c>
      <c r="AH3697" s="49">
        <f>IFERROR(IF(OR($V3697&lt;&gt;"Ja",VLOOKUP($C3697,Listen!$A$2:$F$45,5,0)="Nein",D3697&lt;IF(C3697="LNG Anbindungsanlagen gemäß separater Festlegung",2022,2023)),$AC3697,$AA3697),0)</f>
        <v>0</v>
      </c>
      <c r="AI3697" s="49">
        <f>IFERROR(IF(OR($W3697&lt;&gt;"Ja",VLOOKUP($C3697,Listen!$A$2:$F$45,6,0)="Nein"),$AC3697,$AB3697),0)</f>
        <v>0</v>
      </c>
      <c r="AJ3697" s="49">
        <f>IFERROR(IF(OR($W3697&lt;&gt;"Ja",VLOOKUP($C3697,Listen!$A$2:$F$45,6,0)="Nein"),$AC3697,$AB3697),0)</f>
        <v>0</v>
      </c>
      <c r="AK3697" s="49">
        <f>IFERROR(IF(OR($W3697&lt;&gt;"Ja",VLOOKUP($C3697,Listen!$A$2:$F$45,6,0)="Nein"),$AC3697,$AB3697),0)</f>
        <v>0</v>
      </c>
      <c r="AL3697" s="51">
        <f t="shared" si="1203"/>
        <v>0</v>
      </c>
      <c r="AM3697" s="296">
        <f>IFERROR(IF(VLOOKUP($C3697,Listen!$A$2:$F$45,6,0)="Ja",MAX(BC3697:BD3697),D_SAV!$BC3697),0)</f>
        <v>0</v>
      </c>
      <c r="AN3697" s="51">
        <f t="shared" si="1204"/>
        <v>0</v>
      </c>
      <c r="AP3697" s="304">
        <f t="shared" si="1205"/>
        <v>0</v>
      </c>
      <c r="AQ3697" s="304">
        <f t="shared" si="1206"/>
        <v>0</v>
      </c>
      <c r="AR3697" s="304">
        <f t="shared" si="1207"/>
        <v>0</v>
      </c>
      <c r="AS3697" s="304">
        <f t="shared" si="1208"/>
        <v>0</v>
      </c>
      <c r="AT3697" s="304">
        <f t="shared" si="1209"/>
        <v>0</v>
      </c>
      <c r="AU3697" s="304">
        <f t="shared" si="1210"/>
        <v>0</v>
      </c>
      <c r="AV3697" s="304">
        <f t="shared" si="1211"/>
        <v>0</v>
      </c>
      <c r="AW3697" s="304">
        <f t="shared" si="1212"/>
        <v>0</v>
      </c>
      <c r="AX3697" s="304">
        <f t="shared" si="1213"/>
        <v>0</v>
      </c>
      <c r="AY3697" s="304">
        <f t="shared" si="1214"/>
        <v>0</v>
      </c>
      <c r="AZ3697" s="304">
        <f t="shared" si="1215"/>
        <v>0</v>
      </c>
      <c r="BA3697" s="304">
        <f t="shared" si="1216"/>
        <v>0</v>
      </c>
      <c r="BB3697" s="304">
        <f t="shared" si="1217"/>
        <v>0</v>
      </c>
      <c r="BC3697" s="304">
        <f t="shared" si="1218"/>
        <v>0</v>
      </c>
      <c r="BD3697" s="304">
        <f t="shared" si="1219"/>
        <v>0</v>
      </c>
      <c r="BE3697" s="304">
        <f>IFERROR(IF(VLOOKUP($C3697,Listen!$A$2:$F$45,6,0)="Ja",BB3697-MAX(BC3697:BD3697),BB3697-BC3697),0)</f>
        <v>0</v>
      </c>
    </row>
    <row r="3698" spans="1:57" x14ac:dyDescent="0.25">
      <c r="A3698" s="320" t="str">
        <f>IF(AND(D3698&lt;&gt;0,C3698&lt;&gt;0,E3698&lt;&gt;0),IF(B3698&lt;&gt;0,CONCATENATE(B3698,"-AGr",VLOOKUP(C3698,Listen!$A$2:$D$45,4,FALSE),"-",D3698,"-",E3698,),CONCATENATE("AGr",VLOOKUP(C3698,Listen!$A$2:$D$45,4,FALSE),"-",D3698,"-",E3698)),"keine vollständige ID")</f>
        <v>keine vollständige ID</v>
      </c>
      <c r="B3698" s="301"/>
      <c r="C3698" s="287"/>
      <c r="D3698" s="34"/>
      <c r="E3698" s="306"/>
      <c r="F3698" s="116"/>
      <c r="G3698" s="17"/>
      <c r="H3698" s="17"/>
      <c r="I3698" s="17"/>
      <c r="J3698" s="17"/>
      <c r="K3698" s="17"/>
      <c r="L3698" s="17"/>
      <c r="M3698" s="17"/>
      <c r="N3698" s="17"/>
      <c r="O3698" s="116"/>
      <c r="P3698" s="117">
        <f>IF(D3698&gt;A_Stammdaten!$B$12,0,SUM(G3698,H3698,J3698,L3698:M3698)-SUM(I3698,K3698,N3698:O3698))</f>
        <v>0</v>
      </c>
      <c r="Q3698" s="17"/>
      <c r="R3698" s="17"/>
      <c r="S3698" s="17"/>
      <c r="T3698" s="17"/>
      <c r="U3698" s="62">
        <f t="shared" si="1199"/>
        <v>0</v>
      </c>
      <c r="V3698" s="34"/>
      <c r="W3698" s="34"/>
      <c r="X3698" s="34"/>
      <c r="Y3698" s="34"/>
      <c r="Z3698" s="34"/>
      <c r="AA3698" s="63" t="str">
        <f t="shared" si="1200"/>
        <v>-</v>
      </c>
      <c r="AB3698" s="63" t="str">
        <f t="shared" si="1201"/>
        <v>-</v>
      </c>
      <c r="AC3698" s="63">
        <f>IF(ISBLANK($C3698),0,VLOOKUP($C3698,Listen!$A$2:$C$45,2,FALSE))</f>
        <v>0</v>
      </c>
      <c r="AD3698" s="63">
        <f>IF(ISBLANK($C3698),0,VLOOKUP($C3698,Listen!$A$2:$C$45,3,FALSE))</f>
        <v>0</v>
      </c>
      <c r="AE3698" s="49">
        <f t="shared" si="1202"/>
        <v>0</v>
      </c>
      <c r="AF3698" s="49">
        <f t="shared" si="1202"/>
        <v>0</v>
      </c>
      <c r="AG3698" s="49">
        <f>IFERROR(IF(OR($V3698&lt;&gt;"Ja",VLOOKUP($C3698,Listen!$A$2:$F$45,5,0)="Nein",D3698&lt;IF(C3698="LNG Anbindungsanlagen gemäß separater Festlegung",2022,2023)),$AC3698,$AA3698),0)</f>
        <v>0</v>
      </c>
      <c r="AH3698" s="49">
        <f>IFERROR(IF(OR($V3698&lt;&gt;"Ja",VLOOKUP($C3698,Listen!$A$2:$F$45,5,0)="Nein",D3698&lt;IF(C3698="LNG Anbindungsanlagen gemäß separater Festlegung",2022,2023)),$AC3698,$AA3698),0)</f>
        <v>0</v>
      </c>
      <c r="AI3698" s="49">
        <f>IFERROR(IF(OR($W3698&lt;&gt;"Ja",VLOOKUP($C3698,Listen!$A$2:$F$45,6,0)="Nein"),$AC3698,$AB3698),0)</f>
        <v>0</v>
      </c>
      <c r="AJ3698" s="49">
        <f>IFERROR(IF(OR($W3698&lt;&gt;"Ja",VLOOKUP($C3698,Listen!$A$2:$F$45,6,0)="Nein"),$AC3698,$AB3698),0)</f>
        <v>0</v>
      </c>
      <c r="AK3698" s="49">
        <f>IFERROR(IF(OR($W3698&lt;&gt;"Ja",VLOOKUP($C3698,Listen!$A$2:$F$45,6,0)="Nein"),$AC3698,$AB3698),0)</f>
        <v>0</v>
      </c>
      <c r="AL3698" s="51">
        <f t="shared" si="1203"/>
        <v>0</v>
      </c>
      <c r="AM3698" s="296">
        <f>IFERROR(IF(VLOOKUP($C3698,Listen!$A$2:$F$45,6,0)="Ja",MAX(BC3698:BD3698),D_SAV!$BC3698),0)</f>
        <v>0</v>
      </c>
      <c r="AN3698" s="51">
        <f t="shared" si="1204"/>
        <v>0</v>
      </c>
      <c r="AP3698" s="304">
        <f t="shared" si="1205"/>
        <v>0</v>
      </c>
      <c r="AQ3698" s="304">
        <f t="shared" si="1206"/>
        <v>0</v>
      </c>
      <c r="AR3698" s="304">
        <f t="shared" si="1207"/>
        <v>0</v>
      </c>
      <c r="AS3698" s="304">
        <f t="shared" si="1208"/>
        <v>0</v>
      </c>
      <c r="AT3698" s="304">
        <f t="shared" si="1209"/>
        <v>0</v>
      </c>
      <c r="AU3698" s="304">
        <f t="shared" si="1210"/>
        <v>0</v>
      </c>
      <c r="AV3698" s="304">
        <f t="shared" si="1211"/>
        <v>0</v>
      </c>
      <c r="AW3698" s="304">
        <f t="shared" si="1212"/>
        <v>0</v>
      </c>
      <c r="AX3698" s="304">
        <f t="shared" si="1213"/>
        <v>0</v>
      </c>
      <c r="AY3698" s="304">
        <f t="shared" si="1214"/>
        <v>0</v>
      </c>
      <c r="AZ3698" s="304">
        <f t="shared" si="1215"/>
        <v>0</v>
      </c>
      <c r="BA3698" s="304">
        <f t="shared" si="1216"/>
        <v>0</v>
      </c>
      <c r="BB3698" s="304">
        <f t="shared" si="1217"/>
        <v>0</v>
      </c>
      <c r="BC3698" s="304">
        <f t="shared" si="1218"/>
        <v>0</v>
      </c>
      <c r="BD3698" s="304">
        <f t="shared" si="1219"/>
        <v>0</v>
      </c>
      <c r="BE3698" s="304">
        <f>IFERROR(IF(VLOOKUP($C3698,Listen!$A$2:$F$45,6,0)="Ja",BB3698-MAX(BC3698:BD3698),BB3698-BC3698),0)</f>
        <v>0</v>
      </c>
    </row>
    <row r="3699" spans="1:57" x14ac:dyDescent="0.25">
      <c r="A3699" s="320" t="str">
        <f>IF(AND(D3699&lt;&gt;0,C3699&lt;&gt;0,E3699&lt;&gt;0),IF(B3699&lt;&gt;0,CONCATENATE(B3699,"-AGr",VLOOKUP(C3699,Listen!$A$2:$D$45,4,FALSE),"-",D3699,"-",E3699,),CONCATENATE("AGr",VLOOKUP(C3699,Listen!$A$2:$D$45,4,FALSE),"-",D3699,"-",E3699)),"keine vollständige ID")</f>
        <v>keine vollständige ID</v>
      </c>
      <c r="B3699" s="301"/>
      <c r="C3699" s="287"/>
      <c r="D3699" s="34"/>
      <c r="E3699" s="306"/>
      <c r="F3699" s="116"/>
      <c r="G3699" s="17"/>
      <c r="H3699" s="17"/>
      <c r="I3699" s="17"/>
      <c r="J3699" s="17"/>
      <c r="K3699" s="17"/>
      <c r="L3699" s="17"/>
      <c r="M3699" s="17"/>
      <c r="N3699" s="17"/>
      <c r="O3699" s="116"/>
      <c r="P3699" s="117">
        <f>IF(D3699&gt;A_Stammdaten!$B$12,0,SUM(G3699,H3699,J3699,L3699:M3699)-SUM(I3699,K3699,N3699:O3699))</f>
        <v>0</v>
      </c>
      <c r="Q3699" s="17"/>
      <c r="R3699" s="17"/>
      <c r="S3699" s="17"/>
      <c r="T3699" s="17"/>
      <c r="U3699" s="62">
        <f t="shared" si="1199"/>
        <v>0</v>
      </c>
      <c r="V3699" s="34"/>
      <c r="W3699" s="34"/>
      <c r="X3699" s="34"/>
      <c r="Y3699" s="34"/>
      <c r="Z3699" s="34"/>
      <c r="AA3699" s="63" t="str">
        <f t="shared" si="1200"/>
        <v>-</v>
      </c>
      <c r="AB3699" s="63" t="str">
        <f t="shared" si="1201"/>
        <v>-</v>
      </c>
      <c r="AC3699" s="63">
        <f>IF(ISBLANK($C3699),0,VLOOKUP($C3699,Listen!$A$2:$C$45,2,FALSE))</f>
        <v>0</v>
      </c>
      <c r="AD3699" s="63">
        <f>IF(ISBLANK($C3699),0,VLOOKUP($C3699,Listen!$A$2:$C$45,3,FALSE))</f>
        <v>0</v>
      </c>
      <c r="AE3699" s="49">
        <f t="shared" si="1202"/>
        <v>0</v>
      </c>
      <c r="AF3699" s="49">
        <f t="shared" si="1202"/>
        <v>0</v>
      </c>
      <c r="AG3699" s="49">
        <f>IFERROR(IF(OR($V3699&lt;&gt;"Ja",VLOOKUP($C3699,Listen!$A$2:$F$45,5,0)="Nein",D3699&lt;IF(C3699="LNG Anbindungsanlagen gemäß separater Festlegung",2022,2023)),$AC3699,$AA3699),0)</f>
        <v>0</v>
      </c>
      <c r="AH3699" s="49">
        <f>IFERROR(IF(OR($V3699&lt;&gt;"Ja",VLOOKUP($C3699,Listen!$A$2:$F$45,5,0)="Nein",D3699&lt;IF(C3699="LNG Anbindungsanlagen gemäß separater Festlegung",2022,2023)),$AC3699,$AA3699),0)</f>
        <v>0</v>
      </c>
      <c r="AI3699" s="49">
        <f>IFERROR(IF(OR($W3699&lt;&gt;"Ja",VLOOKUP($C3699,Listen!$A$2:$F$45,6,0)="Nein"),$AC3699,$AB3699),0)</f>
        <v>0</v>
      </c>
      <c r="AJ3699" s="49">
        <f>IFERROR(IF(OR($W3699&lt;&gt;"Ja",VLOOKUP($C3699,Listen!$A$2:$F$45,6,0)="Nein"),$AC3699,$AB3699),0)</f>
        <v>0</v>
      </c>
      <c r="AK3699" s="49">
        <f>IFERROR(IF(OR($W3699&lt;&gt;"Ja",VLOOKUP($C3699,Listen!$A$2:$F$45,6,0)="Nein"),$AC3699,$AB3699),0)</f>
        <v>0</v>
      </c>
      <c r="AL3699" s="51">
        <f t="shared" si="1203"/>
        <v>0</v>
      </c>
      <c r="AM3699" s="296">
        <f>IFERROR(IF(VLOOKUP($C3699,Listen!$A$2:$F$45,6,0)="Ja",MAX(BC3699:BD3699),D_SAV!$BC3699),0)</f>
        <v>0</v>
      </c>
      <c r="AN3699" s="51">
        <f t="shared" si="1204"/>
        <v>0</v>
      </c>
      <c r="AP3699" s="304">
        <f t="shared" si="1205"/>
        <v>0</v>
      </c>
      <c r="AQ3699" s="304">
        <f t="shared" si="1206"/>
        <v>0</v>
      </c>
      <c r="AR3699" s="304">
        <f t="shared" si="1207"/>
        <v>0</v>
      </c>
      <c r="AS3699" s="304">
        <f t="shared" si="1208"/>
        <v>0</v>
      </c>
      <c r="AT3699" s="304">
        <f t="shared" si="1209"/>
        <v>0</v>
      </c>
      <c r="AU3699" s="304">
        <f t="shared" si="1210"/>
        <v>0</v>
      </c>
      <c r="AV3699" s="304">
        <f t="shared" si="1211"/>
        <v>0</v>
      </c>
      <c r="AW3699" s="304">
        <f t="shared" si="1212"/>
        <v>0</v>
      </c>
      <c r="AX3699" s="304">
        <f t="shared" si="1213"/>
        <v>0</v>
      </c>
      <c r="AY3699" s="304">
        <f t="shared" si="1214"/>
        <v>0</v>
      </c>
      <c r="AZ3699" s="304">
        <f t="shared" si="1215"/>
        <v>0</v>
      </c>
      <c r="BA3699" s="304">
        <f t="shared" si="1216"/>
        <v>0</v>
      </c>
      <c r="BB3699" s="304">
        <f t="shared" si="1217"/>
        <v>0</v>
      </c>
      <c r="BC3699" s="304">
        <f t="shared" si="1218"/>
        <v>0</v>
      </c>
      <c r="BD3699" s="304">
        <f t="shared" si="1219"/>
        <v>0</v>
      </c>
      <c r="BE3699" s="304">
        <f>IFERROR(IF(VLOOKUP($C3699,Listen!$A$2:$F$45,6,0)="Ja",BB3699-MAX(BC3699:BD3699),BB3699-BC3699),0)</f>
        <v>0</v>
      </c>
    </row>
    <row r="3700" spans="1:57" x14ac:dyDescent="0.25">
      <c r="A3700" s="320" t="str">
        <f>IF(AND(D3700&lt;&gt;0,C3700&lt;&gt;0,E3700&lt;&gt;0),IF(B3700&lt;&gt;0,CONCATENATE(B3700,"-AGr",VLOOKUP(C3700,Listen!$A$2:$D$45,4,FALSE),"-",D3700,"-",E3700,),CONCATENATE("AGr",VLOOKUP(C3700,Listen!$A$2:$D$45,4,FALSE),"-",D3700,"-",E3700)),"keine vollständige ID")</f>
        <v>keine vollständige ID</v>
      </c>
      <c r="B3700" s="301"/>
      <c r="C3700" s="287"/>
      <c r="D3700" s="34"/>
      <c r="E3700" s="306"/>
      <c r="F3700" s="116"/>
      <c r="G3700" s="17"/>
      <c r="H3700" s="17"/>
      <c r="I3700" s="17"/>
      <c r="J3700" s="17"/>
      <c r="K3700" s="17"/>
      <c r="L3700" s="17"/>
      <c r="M3700" s="17"/>
      <c r="N3700" s="17"/>
      <c r="O3700" s="116"/>
      <c r="P3700" s="117">
        <f>IF(D3700&gt;A_Stammdaten!$B$12,0,SUM(G3700,H3700,J3700,L3700:M3700)-SUM(I3700,K3700,N3700:O3700))</f>
        <v>0</v>
      </c>
      <c r="Q3700" s="17"/>
      <c r="R3700" s="17"/>
      <c r="S3700" s="17"/>
      <c r="T3700" s="17"/>
      <c r="U3700" s="62">
        <f t="shared" si="1199"/>
        <v>0</v>
      </c>
      <c r="V3700" s="34"/>
      <c r="W3700" s="34"/>
      <c r="X3700" s="34"/>
      <c r="Y3700" s="34"/>
      <c r="Z3700" s="34"/>
      <c r="AA3700" s="63" t="str">
        <f t="shared" si="1200"/>
        <v>-</v>
      </c>
      <c r="AB3700" s="63" t="str">
        <f t="shared" si="1201"/>
        <v>-</v>
      </c>
      <c r="AC3700" s="63">
        <f>IF(ISBLANK($C3700),0,VLOOKUP($C3700,Listen!$A$2:$C$45,2,FALSE))</f>
        <v>0</v>
      </c>
      <c r="AD3700" s="63">
        <f>IF(ISBLANK($C3700),0,VLOOKUP($C3700,Listen!$A$2:$C$45,3,FALSE))</f>
        <v>0</v>
      </c>
      <c r="AE3700" s="49">
        <f t="shared" si="1202"/>
        <v>0</v>
      </c>
      <c r="AF3700" s="49">
        <f t="shared" si="1202"/>
        <v>0</v>
      </c>
      <c r="AG3700" s="49">
        <f>IFERROR(IF(OR($V3700&lt;&gt;"Ja",VLOOKUP($C3700,Listen!$A$2:$F$45,5,0)="Nein",D3700&lt;IF(C3700="LNG Anbindungsanlagen gemäß separater Festlegung",2022,2023)),$AC3700,$AA3700),0)</f>
        <v>0</v>
      </c>
      <c r="AH3700" s="49">
        <f>IFERROR(IF(OR($V3700&lt;&gt;"Ja",VLOOKUP($C3700,Listen!$A$2:$F$45,5,0)="Nein",D3700&lt;IF(C3700="LNG Anbindungsanlagen gemäß separater Festlegung",2022,2023)),$AC3700,$AA3700),0)</f>
        <v>0</v>
      </c>
      <c r="AI3700" s="49">
        <f>IFERROR(IF(OR($W3700&lt;&gt;"Ja",VLOOKUP($C3700,Listen!$A$2:$F$45,6,0)="Nein"),$AC3700,$AB3700),0)</f>
        <v>0</v>
      </c>
      <c r="AJ3700" s="49">
        <f>IFERROR(IF(OR($W3700&lt;&gt;"Ja",VLOOKUP($C3700,Listen!$A$2:$F$45,6,0)="Nein"),$AC3700,$AB3700),0)</f>
        <v>0</v>
      </c>
      <c r="AK3700" s="49">
        <f>IFERROR(IF(OR($W3700&lt;&gt;"Ja",VLOOKUP($C3700,Listen!$A$2:$F$45,6,0)="Nein"),$AC3700,$AB3700),0)</f>
        <v>0</v>
      </c>
      <c r="AL3700" s="51">
        <f t="shared" si="1203"/>
        <v>0</v>
      </c>
      <c r="AM3700" s="296">
        <f>IFERROR(IF(VLOOKUP($C3700,Listen!$A$2:$F$45,6,0)="Ja",MAX(BC3700:BD3700),D_SAV!$BC3700),0)</f>
        <v>0</v>
      </c>
      <c r="AN3700" s="51">
        <f t="shared" si="1204"/>
        <v>0</v>
      </c>
      <c r="AP3700" s="304">
        <f t="shared" si="1205"/>
        <v>0</v>
      </c>
      <c r="AQ3700" s="304">
        <f t="shared" si="1206"/>
        <v>0</v>
      </c>
      <c r="AR3700" s="304">
        <f t="shared" si="1207"/>
        <v>0</v>
      </c>
      <c r="AS3700" s="304">
        <f t="shared" si="1208"/>
        <v>0</v>
      </c>
      <c r="AT3700" s="304">
        <f t="shared" si="1209"/>
        <v>0</v>
      </c>
      <c r="AU3700" s="304">
        <f t="shared" si="1210"/>
        <v>0</v>
      </c>
      <c r="AV3700" s="304">
        <f t="shared" si="1211"/>
        <v>0</v>
      </c>
      <c r="AW3700" s="304">
        <f t="shared" si="1212"/>
        <v>0</v>
      </c>
      <c r="AX3700" s="304">
        <f t="shared" si="1213"/>
        <v>0</v>
      </c>
      <c r="AY3700" s="304">
        <f t="shared" si="1214"/>
        <v>0</v>
      </c>
      <c r="AZ3700" s="304">
        <f t="shared" si="1215"/>
        <v>0</v>
      </c>
      <c r="BA3700" s="304">
        <f t="shared" si="1216"/>
        <v>0</v>
      </c>
      <c r="BB3700" s="304">
        <f t="shared" si="1217"/>
        <v>0</v>
      </c>
      <c r="BC3700" s="304">
        <f t="shared" si="1218"/>
        <v>0</v>
      </c>
      <c r="BD3700" s="304">
        <f t="shared" si="1219"/>
        <v>0</v>
      </c>
      <c r="BE3700" s="304">
        <f>IFERROR(IF(VLOOKUP($C3700,Listen!$A$2:$F$45,6,0)="Ja",BB3700-MAX(BC3700:BD3700),BB3700-BC3700),0)</f>
        <v>0</v>
      </c>
    </row>
    <row r="3701" spans="1:57" x14ac:dyDescent="0.25">
      <c r="A3701" s="320" t="str">
        <f>IF(AND(D3701&lt;&gt;0,C3701&lt;&gt;0,E3701&lt;&gt;0),IF(B3701&lt;&gt;0,CONCATENATE(B3701,"-AGr",VLOOKUP(C3701,Listen!$A$2:$D$45,4,FALSE),"-",D3701,"-",E3701,),CONCATENATE("AGr",VLOOKUP(C3701,Listen!$A$2:$D$45,4,FALSE),"-",D3701,"-",E3701)),"keine vollständige ID")</f>
        <v>keine vollständige ID</v>
      </c>
      <c r="B3701" s="301"/>
      <c r="C3701" s="287"/>
      <c r="D3701" s="34"/>
      <c r="E3701" s="306"/>
      <c r="F3701" s="116"/>
      <c r="G3701" s="17"/>
      <c r="H3701" s="17"/>
      <c r="I3701" s="17"/>
      <c r="J3701" s="17"/>
      <c r="K3701" s="17"/>
      <c r="L3701" s="17"/>
      <c r="M3701" s="17"/>
      <c r="N3701" s="17"/>
      <c r="O3701" s="116"/>
      <c r="P3701" s="117">
        <f>IF(D3701&gt;A_Stammdaten!$B$12,0,SUM(G3701,H3701,J3701,L3701:M3701)-SUM(I3701,K3701,N3701:O3701))</f>
        <v>0</v>
      </c>
      <c r="Q3701" s="17"/>
      <c r="R3701" s="17"/>
      <c r="S3701" s="17"/>
      <c r="T3701" s="17"/>
      <c r="U3701" s="62">
        <f t="shared" si="1199"/>
        <v>0</v>
      </c>
      <c r="V3701" s="34"/>
      <c r="W3701" s="34"/>
      <c r="X3701" s="34"/>
      <c r="Y3701" s="34"/>
      <c r="Z3701" s="34"/>
      <c r="AA3701" s="63" t="str">
        <f t="shared" si="1200"/>
        <v>-</v>
      </c>
      <c r="AB3701" s="63" t="str">
        <f t="shared" si="1201"/>
        <v>-</v>
      </c>
      <c r="AC3701" s="63">
        <f>IF(ISBLANK($C3701),0,VLOOKUP($C3701,Listen!$A$2:$C$45,2,FALSE))</f>
        <v>0</v>
      </c>
      <c r="AD3701" s="63">
        <f>IF(ISBLANK($C3701),0,VLOOKUP($C3701,Listen!$A$2:$C$45,3,FALSE))</f>
        <v>0</v>
      </c>
      <c r="AE3701" s="49">
        <f t="shared" si="1202"/>
        <v>0</v>
      </c>
      <c r="AF3701" s="49">
        <f t="shared" si="1202"/>
        <v>0</v>
      </c>
      <c r="AG3701" s="49">
        <f>IFERROR(IF(OR($V3701&lt;&gt;"Ja",VLOOKUP($C3701,Listen!$A$2:$F$45,5,0)="Nein",D3701&lt;IF(C3701="LNG Anbindungsanlagen gemäß separater Festlegung",2022,2023)),$AC3701,$AA3701),0)</f>
        <v>0</v>
      </c>
      <c r="AH3701" s="49">
        <f>IFERROR(IF(OR($V3701&lt;&gt;"Ja",VLOOKUP($C3701,Listen!$A$2:$F$45,5,0)="Nein",D3701&lt;IF(C3701="LNG Anbindungsanlagen gemäß separater Festlegung",2022,2023)),$AC3701,$AA3701),0)</f>
        <v>0</v>
      </c>
      <c r="AI3701" s="49">
        <f>IFERROR(IF(OR($W3701&lt;&gt;"Ja",VLOOKUP($C3701,Listen!$A$2:$F$45,6,0)="Nein"),$AC3701,$AB3701),0)</f>
        <v>0</v>
      </c>
      <c r="AJ3701" s="49">
        <f>IFERROR(IF(OR($W3701&lt;&gt;"Ja",VLOOKUP($C3701,Listen!$A$2:$F$45,6,0)="Nein"),$AC3701,$AB3701),0)</f>
        <v>0</v>
      </c>
      <c r="AK3701" s="49">
        <f>IFERROR(IF(OR($W3701&lt;&gt;"Ja",VLOOKUP($C3701,Listen!$A$2:$F$45,6,0)="Nein"),$AC3701,$AB3701),0)</f>
        <v>0</v>
      </c>
      <c r="AL3701" s="51">
        <f t="shared" si="1203"/>
        <v>0</v>
      </c>
      <c r="AM3701" s="296">
        <f>IFERROR(IF(VLOOKUP($C3701,Listen!$A$2:$F$45,6,0)="Ja",MAX(BC3701:BD3701),D_SAV!$BC3701),0)</f>
        <v>0</v>
      </c>
      <c r="AN3701" s="51">
        <f t="shared" si="1204"/>
        <v>0</v>
      </c>
      <c r="AP3701" s="304">
        <f t="shared" si="1205"/>
        <v>0</v>
      </c>
      <c r="AQ3701" s="304">
        <f t="shared" si="1206"/>
        <v>0</v>
      </c>
      <c r="AR3701" s="304">
        <f t="shared" si="1207"/>
        <v>0</v>
      </c>
      <c r="AS3701" s="304">
        <f t="shared" si="1208"/>
        <v>0</v>
      </c>
      <c r="AT3701" s="304">
        <f t="shared" si="1209"/>
        <v>0</v>
      </c>
      <c r="AU3701" s="304">
        <f t="shared" si="1210"/>
        <v>0</v>
      </c>
      <c r="AV3701" s="304">
        <f t="shared" si="1211"/>
        <v>0</v>
      </c>
      <c r="AW3701" s="304">
        <f t="shared" si="1212"/>
        <v>0</v>
      </c>
      <c r="AX3701" s="304">
        <f t="shared" si="1213"/>
        <v>0</v>
      </c>
      <c r="AY3701" s="304">
        <f t="shared" si="1214"/>
        <v>0</v>
      </c>
      <c r="AZ3701" s="304">
        <f t="shared" si="1215"/>
        <v>0</v>
      </c>
      <c r="BA3701" s="304">
        <f t="shared" si="1216"/>
        <v>0</v>
      </c>
      <c r="BB3701" s="304">
        <f t="shared" si="1217"/>
        <v>0</v>
      </c>
      <c r="BC3701" s="304">
        <f t="shared" si="1218"/>
        <v>0</v>
      </c>
      <c r="BD3701" s="304">
        <f t="shared" si="1219"/>
        <v>0</v>
      </c>
      <c r="BE3701" s="304">
        <f>IFERROR(IF(VLOOKUP($C3701,Listen!$A$2:$F$45,6,0)="Ja",BB3701-MAX(BC3701:BD3701),BB3701-BC3701),0)</f>
        <v>0</v>
      </c>
    </row>
    <row r="3702" spans="1:57" x14ac:dyDescent="0.25">
      <c r="A3702" s="320" t="str">
        <f>IF(AND(D3702&lt;&gt;0,C3702&lt;&gt;0,E3702&lt;&gt;0),IF(B3702&lt;&gt;0,CONCATENATE(B3702,"-AGr",VLOOKUP(C3702,Listen!$A$2:$D$45,4,FALSE),"-",D3702,"-",E3702,),CONCATENATE("AGr",VLOOKUP(C3702,Listen!$A$2:$D$45,4,FALSE),"-",D3702,"-",E3702)),"keine vollständige ID")</f>
        <v>keine vollständige ID</v>
      </c>
      <c r="B3702" s="301"/>
      <c r="C3702" s="287"/>
      <c r="D3702" s="34"/>
      <c r="E3702" s="306"/>
      <c r="F3702" s="116"/>
      <c r="G3702" s="17"/>
      <c r="H3702" s="17"/>
      <c r="I3702" s="17"/>
      <c r="J3702" s="17"/>
      <c r="K3702" s="17"/>
      <c r="L3702" s="17"/>
      <c r="M3702" s="17"/>
      <c r="N3702" s="17"/>
      <c r="O3702" s="116"/>
      <c r="P3702" s="117">
        <f>IF(D3702&gt;A_Stammdaten!$B$12,0,SUM(G3702,H3702,J3702,L3702:M3702)-SUM(I3702,K3702,N3702:O3702))</f>
        <v>0</v>
      </c>
      <c r="Q3702" s="17"/>
      <c r="R3702" s="17"/>
      <c r="S3702" s="17"/>
      <c r="T3702" s="17"/>
      <c r="U3702" s="62">
        <f t="shared" si="1199"/>
        <v>0</v>
      </c>
      <c r="V3702" s="34"/>
      <c r="W3702" s="34"/>
      <c r="X3702" s="34"/>
      <c r="Y3702" s="34"/>
      <c r="Z3702" s="34"/>
      <c r="AA3702" s="63" t="str">
        <f t="shared" si="1200"/>
        <v>-</v>
      </c>
      <c r="AB3702" s="63" t="str">
        <f t="shared" si="1201"/>
        <v>-</v>
      </c>
      <c r="AC3702" s="63">
        <f>IF(ISBLANK($C3702),0,VLOOKUP($C3702,Listen!$A$2:$C$45,2,FALSE))</f>
        <v>0</v>
      </c>
      <c r="AD3702" s="63">
        <f>IF(ISBLANK($C3702),0,VLOOKUP($C3702,Listen!$A$2:$C$45,3,FALSE))</f>
        <v>0</v>
      </c>
      <c r="AE3702" s="49">
        <f t="shared" si="1202"/>
        <v>0</v>
      </c>
      <c r="AF3702" s="49">
        <f t="shared" si="1202"/>
        <v>0</v>
      </c>
      <c r="AG3702" s="49">
        <f>IFERROR(IF(OR($V3702&lt;&gt;"Ja",VLOOKUP($C3702,Listen!$A$2:$F$45,5,0)="Nein",D3702&lt;IF(C3702="LNG Anbindungsanlagen gemäß separater Festlegung",2022,2023)),$AC3702,$AA3702),0)</f>
        <v>0</v>
      </c>
      <c r="AH3702" s="49">
        <f>IFERROR(IF(OR($V3702&lt;&gt;"Ja",VLOOKUP($C3702,Listen!$A$2:$F$45,5,0)="Nein",D3702&lt;IF(C3702="LNG Anbindungsanlagen gemäß separater Festlegung",2022,2023)),$AC3702,$AA3702),0)</f>
        <v>0</v>
      </c>
      <c r="AI3702" s="49">
        <f>IFERROR(IF(OR($W3702&lt;&gt;"Ja",VLOOKUP($C3702,Listen!$A$2:$F$45,6,0)="Nein"),$AC3702,$AB3702),0)</f>
        <v>0</v>
      </c>
      <c r="AJ3702" s="49">
        <f>IFERROR(IF(OR($W3702&lt;&gt;"Ja",VLOOKUP($C3702,Listen!$A$2:$F$45,6,0)="Nein"),$AC3702,$AB3702),0)</f>
        <v>0</v>
      </c>
      <c r="AK3702" s="49">
        <f>IFERROR(IF(OR($W3702&lt;&gt;"Ja",VLOOKUP($C3702,Listen!$A$2:$F$45,6,0)="Nein"),$AC3702,$AB3702),0)</f>
        <v>0</v>
      </c>
      <c r="AL3702" s="51">
        <f t="shared" si="1203"/>
        <v>0</v>
      </c>
      <c r="AM3702" s="296">
        <f>IFERROR(IF(VLOOKUP($C3702,Listen!$A$2:$F$45,6,0)="Ja",MAX(BC3702:BD3702),D_SAV!$BC3702),0)</f>
        <v>0</v>
      </c>
      <c r="AN3702" s="51">
        <f t="shared" si="1204"/>
        <v>0</v>
      </c>
      <c r="AP3702" s="304">
        <f t="shared" si="1205"/>
        <v>0</v>
      </c>
      <c r="AQ3702" s="304">
        <f t="shared" si="1206"/>
        <v>0</v>
      </c>
      <c r="AR3702" s="304">
        <f t="shared" si="1207"/>
        <v>0</v>
      </c>
      <c r="AS3702" s="304">
        <f t="shared" si="1208"/>
        <v>0</v>
      </c>
      <c r="AT3702" s="304">
        <f t="shared" si="1209"/>
        <v>0</v>
      </c>
      <c r="AU3702" s="304">
        <f t="shared" si="1210"/>
        <v>0</v>
      </c>
      <c r="AV3702" s="304">
        <f t="shared" si="1211"/>
        <v>0</v>
      </c>
      <c r="AW3702" s="304">
        <f t="shared" si="1212"/>
        <v>0</v>
      </c>
      <c r="AX3702" s="304">
        <f t="shared" si="1213"/>
        <v>0</v>
      </c>
      <c r="AY3702" s="304">
        <f t="shared" si="1214"/>
        <v>0</v>
      </c>
      <c r="AZ3702" s="304">
        <f t="shared" si="1215"/>
        <v>0</v>
      </c>
      <c r="BA3702" s="304">
        <f t="shared" si="1216"/>
        <v>0</v>
      </c>
      <c r="BB3702" s="304">
        <f t="shared" si="1217"/>
        <v>0</v>
      </c>
      <c r="BC3702" s="304">
        <f t="shared" si="1218"/>
        <v>0</v>
      </c>
      <c r="BD3702" s="304">
        <f t="shared" si="1219"/>
        <v>0</v>
      </c>
      <c r="BE3702" s="304">
        <f>IFERROR(IF(VLOOKUP($C3702,Listen!$A$2:$F$45,6,0)="Ja",BB3702-MAX(BC3702:BD3702),BB3702-BC3702),0)</f>
        <v>0</v>
      </c>
    </row>
    <row r="3703" spans="1:57" x14ac:dyDescent="0.25">
      <c r="A3703" s="320" t="str">
        <f>IF(AND(D3703&lt;&gt;0,C3703&lt;&gt;0,E3703&lt;&gt;0),IF(B3703&lt;&gt;0,CONCATENATE(B3703,"-AGr",VLOOKUP(C3703,Listen!$A$2:$D$45,4,FALSE),"-",D3703,"-",E3703,),CONCATENATE("AGr",VLOOKUP(C3703,Listen!$A$2:$D$45,4,FALSE),"-",D3703,"-",E3703)),"keine vollständige ID")</f>
        <v>keine vollständige ID</v>
      </c>
      <c r="B3703" s="301"/>
      <c r="C3703" s="287"/>
      <c r="D3703" s="34"/>
      <c r="E3703" s="306"/>
      <c r="F3703" s="116"/>
      <c r="G3703" s="17"/>
      <c r="H3703" s="17"/>
      <c r="I3703" s="17"/>
      <c r="J3703" s="17"/>
      <c r="K3703" s="17"/>
      <c r="L3703" s="17"/>
      <c r="M3703" s="17"/>
      <c r="N3703" s="17"/>
      <c r="O3703" s="116"/>
      <c r="P3703" s="117">
        <f>IF(D3703&gt;A_Stammdaten!$B$12,0,SUM(G3703,H3703,J3703,L3703:M3703)-SUM(I3703,K3703,N3703:O3703))</f>
        <v>0</v>
      </c>
      <c r="Q3703" s="17"/>
      <c r="R3703" s="17"/>
      <c r="S3703" s="17"/>
      <c r="T3703" s="17"/>
      <c r="U3703" s="62">
        <f t="shared" si="1199"/>
        <v>0</v>
      </c>
      <c r="V3703" s="34"/>
      <c r="W3703" s="34"/>
      <c r="X3703" s="34"/>
      <c r="Y3703" s="34"/>
      <c r="Z3703" s="34"/>
      <c r="AA3703" s="63" t="str">
        <f t="shared" si="1200"/>
        <v>-</v>
      </c>
      <c r="AB3703" s="63" t="str">
        <f t="shared" si="1201"/>
        <v>-</v>
      </c>
      <c r="AC3703" s="63">
        <f>IF(ISBLANK($C3703),0,VLOOKUP($C3703,Listen!$A$2:$C$45,2,FALSE))</f>
        <v>0</v>
      </c>
      <c r="AD3703" s="63">
        <f>IF(ISBLANK($C3703),0,VLOOKUP($C3703,Listen!$A$2:$C$45,3,FALSE))</f>
        <v>0</v>
      </c>
      <c r="AE3703" s="49">
        <f t="shared" si="1202"/>
        <v>0</v>
      </c>
      <c r="AF3703" s="49">
        <f t="shared" si="1202"/>
        <v>0</v>
      </c>
      <c r="AG3703" s="49">
        <f>IFERROR(IF(OR($V3703&lt;&gt;"Ja",VLOOKUP($C3703,Listen!$A$2:$F$45,5,0)="Nein",D3703&lt;IF(C3703="LNG Anbindungsanlagen gemäß separater Festlegung",2022,2023)),$AC3703,$AA3703),0)</f>
        <v>0</v>
      </c>
      <c r="AH3703" s="49">
        <f>IFERROR(IF(OR($V3703&lt;&gt;"Ja",VLOOKUP($C3703,Listen!$A$2:$F$45,5,0)="Nein",D3703&lt;IF(C3703="LNG Anbindungsanlagen gemäß separater Festlegung",2022,2023)),$AC3703,$AA3703),0)</f>
        <v>0</v>
      </c>
      <c r="AI3703" s="49">
        <f>IFERROR(IF(OR($W3703&lt;&gt;"Ja",VLOOKUP($C3703,Listen!$A$2:$F$45,6,0)="Nein"),$AC3703,$AB3703),0)</f>
        <v>0</v>
      </c>
      <c r="AJ3703" s="49">
        <f>IFERROR(IF(OR($W3703&lt;&gt;"Ja",VLOOKUP($C3703,Listen!$A$2:$F$45,6,0)="Nein"),$AC3703,$AB3703),0)</f>
        <v>0</v>
      </c>
      <c r="AK3703" s="49">
        <f>IFERROR(IF(OR($W3703&lt;&gt;"Ja",VLOOKUP($C3703,Listen!$A$2:$F$45,6,0)="Nein"),$AC3703,$AB3703),0)</f>
        <v>0</v>
      </c>
      <c r="AL3703" s="51">
        <f t="shared" si="1203"/>
        <v>0</v>
      </c>
      <c r="AM3703" s="296">
        <f>IFERROR(IF(VLOOKUP($C3703,Listen!$A$2:$F$45,6,0)="Ja",MAX(BC3703:BD3703),D_SAV!$BC3703),0)</f>
        <v>0</v>
      </c>
      <c r="AN3703" s="51">
        <f t="shared" si="1204"/>
        <v>0</v>
      </c>
      <c r="AP3703" s="304">
        <f t="shared" si="1205"/>
        <v>0</v>
      </c>
      <c r="AQ3703" s="304">
        <f t="shared" si="1206"/>
        <v>0</v>
      </c>
      <c r="AR3703" s="304">
        <f t="shared" si="1207"/>
        <v>0</v>
      </c>
      <c r="AS3703" s="304">
        <f t="shared" si="1208"/>
        <v>0</v>
      </c>
      <c r="AT3703" s="304">
        <f t="shared" si="1209"/>
        <v>0</v>
      </c>
      <c r="AU3703" s="304">
        <f t="shared" si="1210"/>
        <v>0</v>
      </c>
      <c r="AV3703" s="304">
        <f t="shared" si="1211"/>
        <v>0</v>
      </c>
      <c r="AW3703" s="304">
        <f t="shared" si="1212"/>
        <v>0</v>
      </c>
      <c r="AX3703" s="304">
        <f t="shared" si="1213"/>
        <v>0</v>
      </c>
      <c r="AY3703" s="304">
        <f t="shared" si="1214"/>
        <v>0</v>
      </c>
      <c r="AZ3703" s="304">
        <f t="shared" si="1215"/>
        <v>0</v>
      </c>
      <c r="BA3703" s="304">
        <f t="shared" si="1216"/>
        <v>0</v>
      </c>
      <c r="BB3703" s="304">
        <f t="shared" si="1217"/>
        <v>0</v>
      </c>
      <c r="BC3703" s="304">
        <f t="shared" si="1218"/>
        <v>0</v>
      </c>
      <c r="BD3703" s="304">
        <f t="shared" si="1219"/>
        <v>0</v>
      </c>
      <c r="BE3703" s="304">
        <f>IFERROR(IF(VLOOKUP($C3703,Listen!$A$2:$F$45,6,0)="Ja",BB3703-MAX(BC3703:BD3703),BB3703-BC3703),0)</f>
        <v>0</v>
      </c>
    </row>
    <row r="3704" spans="1:57" x14ac:dyDescent="0.25">
      <c r="A3704" s="320" t="str">
        <f>IF(AND(D3704&lt;&gt;0,C3704&lt;&gt;0,E3704&lt;&gt;0),IF(B3704&lt;&gt;0,CONCATENATE(B3704,"-AGr",VLOOKUP(C3704,Listen!$A$2:$D$45,4,FALSE),"-",D3704,"-",E3704,),CONCATENATE("AGr",VLOOKUP(C3704,Listen!$A$2:$D$45,4,FALSE),"-",D3704,"-",E3704)),"keine vollständige ID")</f>
        <v>keine vollständige ID</v>
      </c>
      <c r="B3704" s="301"/>
      <c r="C3704" s="287"/>
      <c r="D3704" s="34"/>
      <c r="E3704" s="306"/>
      <c r="F3704" s="116"/>
      <c r="G3704" s="17"/>
      <c r="H3704" s="17"/>
      <c r="I3704" s="17"/>
      <c r="J3704" s="17"/>
      <c r="K3704" s="17"/>
      <c r="L3704" s="17"/>
      <c r="M3704" s="17"/>
      <c r="N3704" s="17"/>
      <c r="O3704" s="116"/>
      <c r="P3704" s="117">
        <f>IF(D3704&gt;A_Stammdaten!$B$12,0,SUM(G3704,H3704,J3704,L3704:M3704)-SUM(I3704,K3704,N3704:O3704))</f>
        <v>0</v>
      </c>
      <c r="Q3704" s="17"/>
      <c r="R3704" s="17"/>
      <c r="S3704" s="17"/>
      <c r="T3704" s="17"/>
      <c r="U3704" s="62">
        <f t="shared" si="1199"/>
        <v>0</v>
      </c>
      <c r="V3704" s="34"/>
      <c r="W3704" s="34"/>
      <c r="X3704" s="34"/>
      <c r="Y3704" s="34"/>
      <c r="Z3704" s="34"/>
      <c r="AA3704" s="63" t="str">
        <f t="shared" si="1200"/>
        <v>-</v>
      </c>
      <c r="AB3704" s="63" t="str">
        <f t="shared" si="1201"/>
        <v>-</v>
      </c>
      <c r="AC3704" s="63">
        <f>IF(ISBLANK($C3704),0,VLOOKUP($C3704,Listen!$A$2:$C$45,2,FALSE))</f>
        <v>0</v>
      </c>
      <c r="AD3704" s="63">
        <f>IF(ISBLANK($C3704),0,VLOOKUP($C3704,Listen!$A$2:$C$45,3,FALSE))</f>
        <v>0</v>
      </c>
      <c r="AE3704" s="49">
        <f t="shared" si="1202"/>
        <v>0</v>
      </c>
      <c r="AF3704" s="49">
        <f t="shared" si="1202"/>
        <v>0</v>
      </c>
      <c r="AG3704" s="49">
        <f>IFERROR(IF(OR($V3704&lt;&gt;"Ja",VLOOKUP($C3704,Listen!$A$2:$F$45,5,0)="Nein",D3704&lt;IF(C3704="LNG Anbindungsanlagen gemäß separater Festlegung",2022,2023)),$AC3704,$AA3704),0)</f>
        <v>0</v>
      </c>
      <c r="AH3704" s="49">
        <f>IFERROR(IF(OR($V3704&lt;&gt;"Ja",VLOOKUP($C3704,Listen!$A$2:$F$45,5,0)="Nein",D3704&lt;IF(C3704="LNG Anbindungsanlagen gemäß separater Festlegung",2022,2023)),$AC3704,$AA3704),0)</f>
        <v>0</v>
      </c>
      <c r="AI3704" s="49">
        <f>IFERROR(IF(OR($W3704&lt;&gt;"Ja",VLOOKUP($C3704,Listen!$A$2:$F$45,6,0)="Nein"),$AC3704,$AB3704),0)</f>
        <v>0</v>
      </c>
      <c r="AJ3704" s="49">
        <f>IFERROR(IF(OR($W3704&lt;&gt;"Ja",VLOOKUP($C3704,Listen!$A$2:$F$45,6,0)="Nein"),$AC3704,$AB3704),0)</f>
        <v>0</v>
      </c>
      <c r="AK3704" s="49">
        <f>IFERROR(IF(OR($W3704&lt;&gt;"Ja",VLOOKUP($C3704,Listen!$A$2:$F$45,6,0)="Nein"),$AC3704,$AB3704),0)</f>
        <v>0</v>
      </c>
      <c r="AL3704" s="51">
        <f t="shared" si="1203"/>
        <v>0</v>
      </c>
      <c r="AM3704" s="296">
        <f>IFERROR(IF(VLOOKUP($C3704,Listen!$A$2:$F$45,6,0)="Ja",MAX(BC3704:BD3704),D_SAV!$BC3704),0)</f>
        <v>0</v>
      </c>
      <c r="AN3704" s="51">
        <f t="shared" si="1204"/>
        <v>0</v>
      </c>
      <c r="AP3704" s="304">
        <f t="shared" si="1205"/>
        <v>0</v>
      </c>
      <c r="AQ3704" s="304">
        <f t="shared" si="1206"/>
        <v>0</v>
      </c>
      <c r="AR3704" s="304">
        <f t="shared" si="1207"/>
        <v>0</v>
      </c>
      <c r="AS3704" s="304">
        <f t="shared" si="1208"/>
        <v>0</v>
      </c>
      <c r="AT3704" s="304">
        <f t="shared" si="1209"/>
        <v>0</v>
      </c>
      <c r="AU3704" s="304">
        <f t="shared" si="1210"/>
        <v>0</v>
      </c>
      <c r="AV3704" s="304">
        <f t="shared" si="1211"/>
        <v>0</v>
      </c>
      <c r="AW3704" s="304">
        <f t="shared" si="1212"/>
        <v>0</v>
      </c>
      <c r="AX3704" s="304">
        <f t="shared" si="1213"/>
        <v>0</v>
      </c>
      <c r="AY3704" s="304">
        <f t="shared" si="1214"/>
        <v>0</v>
      </c>
      <c r="AZ3704" s="304">
        <f t="shared" si="1215"/>
        <v>0</v>
      </c>
      <c r="BA3704" s="304">
        <f t="shared" si="1216"/>
        <v>0</v>
      </c>
      <c r="BB3704" s="304">
        <f t="shared" si="1217"/>
        <v>0</v>
      </c>
      <c r="BC3704" s="304">
        <f t="shared" si="1218"/>
        <v>0</v>
      </c>
      <c r="BD3704" s="304">
        <f t="shared" si="1219"/>
        <v>0</v>
      </c>
      <c r="BE3704" s="304">
        <f>IFERROR(IF(VLOOKUP($C3704,Listen!$A$2:$F$45,6,0)="Ja",BB3704-MAX(BC3704:BD3704),BB3704-BC3704),0)</f>
        <v>0</v>
      </c>
    </row>
    <row r="3705" spans="1:57" x14ac:dyDescent="0.25">
      <c r="A3705" s="320" t="str">
        <f>IF(AND(D3705&lt;&gt;0,C3705&lt;&gt;0,E3705&lt;&gt;0),IF(B3705&lt;&gt;0,CONCATENATE(B3705,"-AGr",VLOOKUP(C3705,Listen!$A$2:$D$45,4,FALSE),"-",D3705,"-",E3705,),CONCATENATE("AGr",VLOOKUP(C3705,Listen!$A$2:$D$45,4,FALSE),"-",D3705,"-",E3705)),"keine vollständige ID")</f>
        <v>keine vollständige ID</v>
      </c>
      <c r="B3705" s="301"/>
      <c r="C3705" s="287"/>
      <c r="D3705" s="34"/>
      <c r="E3705" s="306"/>
      <c r="F3705" s="116"/>
      <c r="G3705" s="17"/>
      <c r="H3705" s="17"/>
      <c r="I3705" s="17"/>
      <c r="J3705" s="17"/>
      <c r="K3705" s="17"/>
      <c r="L3705" s="17"/>
      <c r="M3705" s="17"/>
      <c r="N3705" s="17"/>
      <c r="O3705" s="116"/>
      <c r="P3705" s="117">
        <f>IF(D3705&gt;A_Stammdaten!$B$12,0,SUM(G3705,H3705,J3705,L3705:M3705)-SUM(I3705,K3705,N3705:O3705))</f>
        <v>0</v>
      </c>
      <c r="Q3705" s="17"/>
      <c r="R3705" s="17"/>
      <c r="S3705" s="17"/>
      <c r="T3705" s="17"/>
      <c r="U3705" s="62">
        <f t="shared" si="1199"/>
        <v>0</v>
      </c>
      <c r="V3705" s="34"/>
      <c r="W3705" s="34"/>
      <c r="X3705" s="34"/>
      <c r="Y3705" s="34"/>
      <c r="Z3705" s="34"/>
      <c r="AA3705" s="63" t="str">
        <f t="shared" si="1200"/>
        <v>-</v>
      </c>
      <c r="AB3705" s="63" t="str">
        <f t="shared" si="1201"/>
        <v>-</v>
      </c>
      <c r="AC3705" s="63">
        <f>IF(ISBLANK($C3705),0,VLOOKUP($C3705,Listen!$A$2:$C$45,2,FALSE))</f>
        <v>0</v>
      </c>
      <c r="AD3705" s="63">
        <f>IF(ISBLANK($C3705),0,VLOOKUP($C3705,Listen!$A$2:$C$45,3,FALSE))</f>
        <v>0</v>
      </c>
      <c r="AE3705" s="49">
        <f t="shared" si="1202"/>
        <v>0</v>
      </c>
      <c r="AF3705" s="49">
        <f t="shared" si="1202"/>
        <v>0</v>
      </c>
      <c r="AG3705" s="49">
        <f>IFERROR(IF(OR($V3705&lt;&gt;"Ja",VLOOKUP($C3705,Listen!$A$2:$F$45,5,0)="Nein",D3705&lt;IF(C3705="LNG Anbindungsanlagen gemäß separater Festlegung",2022,2023)),$AC3705,$AA3705),0)</f>
        <v>0</v>
      </c>
      <c r="AH3705" s="49">
        <f>IFERROR(IF(OR($V3705&lt;&gt;"Ja",VLOOKUP($C3705,Listen!$A$2:$F$45,5,0)="Nein",D3705&lt;IF(C3705="LNG Anbindungsanlagen gemäß separater Festlegung",2022,2023)),$AC3705,$AA3705),0)</f>
        <v>0</v>
      </c>
      <c r="AI3705" s="49">
        <f>IFERROR(IF(OR($W3705&lt;&gt;"Ja",VLOOKUP($C3705,Listen!$A$2:$F$45,6,0)="Nein"),$AC3705,$AB3705),0)</f>
        <v>0</v>
      </c>
      <c r="AJ3705" s="49">
        <f>IFERROR(IF(OR($W3705&lt;&gt;"Ja",VLOOKUP($C3705,Listen!$A$2:$F$45,6,0)="Nein"),$AC3705,$AB3705),0)</f>
        <v>0</v>
      </c>
      <c r="AK3705" s="49">
        <f>IFERROR(IF(OR($W3705&lt;&gt;"Ja",VLOOKUP($C3705,Listen!$A$2:$F$45,6,0)="Nein"),$AC3705,$AB3705),0)</f>
        <v>0</v>
      </c>
      <c r="AL3705" s="51">
        <f t="shared" si="1203"/>
        <v>0</v>
      </c>
      <c r="AM3705" s="296">
        <f>IFERROR(IF(VLOOKUP($C3705,Listen!$A$2:$F$45,6,0)="Ja",MAX(BC3705:BD3705),D_SAV!$BC3705),0)</f>
        <v>0</v>
      </c>
      <c r="AN3705" s="51">
        <f t="shared" si="1204"/>
        <v>0</v>
      </c>
      <c r="AP3705" s="304">
        <f t="shared" si="1205"/>
        <v>0</v>
      </c>
      <c r="AQ3705" s="304">
        <f t="shared" si="1206"/>
        <v>0</v>
      </c>
      <c r="AR3705" s="304">
        <f t="shared" si="1207"/>
        <v>0</v>
      </c>
      <c r="AS3705" s="304">
        <f t="shared" si="1208"/>
        <v>0</v>
      </c>
      <c r="AT3705" s="304">
        <f t="shared" si="1209"/>
        <v>0</v>
      </c>
      <c r="AU3705" s="304">
        <f t="shared" si="1210"/>
        <v>0</v>
      </c>
      <c r="AV3705" s="304">
        <f t="shared" si="1211"/>
        <v>0</v>
      </c>
      <c r="AW3705" s="304">
        <f t="shared" si="1212"/>
        <v>0</v>
      </c>
      <c r="AX3705" s="304">
        <f t="shared" si="1213"/>
        <v>0</v>
      </c>
      <c r="AY3705" s="304">
        <f t="shared" si="1214"/>
        <v>0</v>
      </c>
      <c r="AZ3705" s="304">
        <f t="shared" si="1215"/>
        <v>0</v>
      </c>
      <c r="BA3705" s="304">
        <f t="shared" si="1216"/>
        <v>0</v>
      </c>
      <c r="BB3705" s="304">
        <f t="shared" si="1217"/>
        <v>0</v>
      </c>
      <c r="BC3705" s="304">
        <f t="shared" si="1218"/>
        <v>0</v>
      </c>
      <c r="BD3705" s="304">
        <f t="shared" si="1219"/>
        <v>0</v>
      </c>
      <c r="BE3705" s="304">
        <f>IFERROR(IF(VLOOKUP($C3705,Listen!$A$2:$F$45,6,0)="Ja",BB3705-MAX(BC3705:BD3705),BB3705-BC3705),0)</f>
        <v>0</v>
      </c>
    </row>
    <row r="3706" spans="1:57" x14ac:dyDescent="0.25">
      <c r="A3706" s="320" t="str">
        <f>IF(AND(D3706&lt;&gt;0,C3706&lt;&gt;0,E3706&lt;&gt;0),IF(B3706&lt;&gt;0,CONCATENATE(B3706,"-AGr",VLOOKUP(C3706,Listen!$A$2:$D$45,4,FALSE),"-",D3706,"-",E3706,),CONCATENATE("AGr",VLOOKUP(C3706,Listen!$A$2:$D$45,4,FALSE),"-",D3706,"-",E3706)),"keine vollständige ID")</f>
        <v>keine vollständige ID</v>
      </c>
      <c r="B3706" s="301"/>
      <c r="C3706" s="287"/>
      <c r="D3706" s="34"/>
      <c r="E3706" s="306"/>
      <c r="F3706" s="116"/>
      <c r="G3706" s="17"/>
      <c r="H3706" s="17"/>
      <c r="I3706" s="17"/>
      <c r="J3706" s="17"/>
      <c r="K3706" s="17"/>
      <c r="L3706" s="17"/>
      <c r="M3706" s="17"/>
      <c r="N3706" s="17"/>
      <c r="O3706" s="116"/>
      <c r="P3706" s="117">
        <f>IF(D3706&gt;A_Stammdaten!$B$12,0,SUM(G3706,H3706,J3706,L3706:M3706)-SUM(I3706,K3706,N3706:O3706))</f>
        <v>0</v>
      </c>
      <c r="Q3706" s="17"/>
      <c r="R3706" s="17"/>
      <c r="S3706" s="17"/>
      <c r="T3706" s="17"/>
      <c r="U3706" s="62">
        <f t="shared" si="1199"/>
        <v>0</v>
      </c>
      <c r="V3706" s="34"/>
      <c r="W3706" s="34"/>
      <c r="X3706" s="34"/>
      <c r="Y3706" s="34"/>
      <c r="Z3706" s="34"/>
      <c r="AA3706" s="63" t="str">
        <f t="shared" si="1200"/>
        <v>-</v>
      </c>
      <c r="AB3706" s="63" t="str">
        <f t="shared" si="1201"/>
        <v>-</v>
      </c>
      <c r="AC3706" s="63">
        <f>IF(ISBLANK($C3706),0,VLOOKUP($C3706,Listen!$A$2:$C$45,2,FALSE))</f>
        <v>0</v>
      </c>
      <c r="AD3706" s="63">
        <f>IF(ISBLANK($C3706),0,VLOOKUP($C3706,Listen!$A$2:$C$45,3,FALSE))</f>
        <v>0</v>
      </c>
      <c r="AE3706" s="49">
        <f t="shared" si="1202"/>
        <v>0</v>
      </c>
      <c r="AF3706" s="49">
        <f t="shared" si="1202"/>
        <v>0</v>
      </c>
      <c r="AG3706" s="49">
        <f>IFERROR(IF(OR($V3706&lt;&gt;"Ja",VLOOKUP($C3706,Listen!$A$2:$F$45,5,0)="Nein",D3706&lt;IF(C3706="LNG Anbindungsanlagen gemäß separater Festlegung",2022,2023)),$AC3706,$AA3706),0)</f>
        <v>0</v>
      </c>
      <c r="AH3706" s="49">
        <f>IFERROR(IF(OR($V3706&lt;&gt;"Ja",VLOOKUP($C3706,Listen!$A$2:$F$45,5,0)="Nein",D3706&lt;IF(C3706="LNG Anbindungsanlagen gemäß separater Festlegung",2022,2023)),$AC3706,$AA3706),0)</f>
        <v>0</v>
      </c>
      <c r="AI3706" s="49">
        <f>IFERROR(IF(OR($W3706&lt;&gt;"Ja",VLOOKUP($C3706,Listen!$A$2:$F$45,6,0)="Nein"),$AC3706,$AB3706),0)</f>
        <v>0</v>
      </c>
      <c r="AJ3706" s="49">
        <f>IFERROR(IF(OR($W3706&lt;&gt;"Ja",VLOOKUP($C3706,Listen!$A$2:$F$45,6,0)="Nein"),$AC3706,$AB3706),0)</f>
        <v>0</v>
      </c>
      <c r="AK3706" s="49">
        <f>IFERROR(IF(OR($W3706&lt;&gt;"Ja",VLOOKUP($C3706,Listen!$A$2:$F$45,6,0)="Nein"),$AC3706,$AB3706),0)</f>
        <v>0</v>
      </c>
      <c r="AL3706" s="51">
        <f t="shared" si="1203"/>
        <v>0</v>
      </c>
      <c r="AM3706" s="296">
        <f>IFERROR(IF(VLOOKUP($C3706,Listen!$A$2:$F$45,6,0)="Ja",MAX(BC3706:BD3706),D_SAV!$BC3706),0)</f>
        <v>0</v>
      </c>
      <c r="AN3706" s="51">
        <f t="shared" si="1204"/>
        <v>0</v>
      </c>
      <c r="AP3706" s="304">
        <f t="shared" si="1205"/>
        <v>0</v>
      </c>
      <c r="AQ3706" s="304">
        <f t="shared" si="1206"/>
        <v>0</v>
      </c>
      <c r="AR3706" s="304">
        <f t="shared" si="1207"/>
        <v>0</v>
      </c>
      <c r="AS3706" s="304">
        <f t="shared" si="1208"/>
        <v>0</v>
      </c>
      <c r="AT3706" s="304">
        <f t="shared" si="1209"/>
        <v>0</v>
      </c>
      <c r="AU3706" s="304">
        <f t="shared" si="1210"/>
        <v>0</v>
      </c>
      <c r="AV3706" s="304">
        <f t="shared" si="1211"/>
        <v>0</v>
      </c>
      <c r="AW3706" s="304">
        <f t="shared" si="1212"/>
        <v>0</v>
      </c>
      <c r="AX3706" s="304">
        <f t="shared" si="1213"/>
        <v>0</v>
      </c>
      <c r="AY3706" s="304">
        <f t="shared" si="1214"/>
        <v>0</v>
      </c>
      <c r="AZ3706" s="304">
        <f t="shared" si="1215"/>
        <v>0</v>
      </c>
      <c r="BA3706" s="304">
        <f t="shared" si="1216"/>
        <v>0</v>
      </c>
      <c r="BB3706" s="304">
        <f t="shared" si="1217"/>
        <v>0</v>
      </c>
      <c r="BC3706" s="304">
        <f t="shared" si="1218"/>
        <v>0</v>
      </c>
      <c r="BD3706" s="304">
        <f t="shared" si="1219"/>
        <v>0</v>
      </c>
      <c r="BE3706" s="304">
        <f>IFERROR(IF(VLOOKUP($C3706,Listen!$A$2:$F$45,6,0)="Ja",BB3706-MAX(BC3706:BD3706),BB3706-BC3706),0)</f>
        <v>0</v>
      </c>
    </row>
    <row r="3707" spans="1:57" x14ac:dyDescent="0.25">
      <c r="A3707" s="320" t="str">
        <f>IF(AND(D3707&lt;&gt;0,C3707&lt;&gt;0,E3707&lt;&gt;0),IF(B3707&lt;&gt;0,CONCATENATE(B3707,"-AGr",VLOOKUP(C3707,Listen!$A$2:$D$45,4,FALSE),"-",D3707,"-",E3707,),CONCATENATE("AGr",VLOOKUP(C3707,Listen!$A$2:$D$45,4,FALSE),"-",D3707,"-",E3707)),"keine vollständige ID")</f>
        <v>keine vollständige ID</v>
      </c>
      <c r="B3707" s="301"/>
      <c r="C3707" s="287"/>
      <c r="D3707" s="34"/>
      <c r="E3707" s="306"/>
      <c r="F3707" s="116"/>
      <c r="G3707" s="17"/>
      <c r="H3707" s="17"/>
      <c r="I3707" s="17"/>
      <c r="J3707" s="17"/>
      <c r="K3707" s="17"/>
      <c r="L3707" s="17"/>
      <c r="M3707" s="17"/>
      <c r="N3707" s="17"/>
      <c r="O3707" s="116"/>
      <c r="P3707" s="117">
        <f>IF(D3707&gt;A_Stammdaten!$B$12,0,SUM(G3707,H3707,J3707,L3707:M3707)-SUM(I3707,K3707,N3707:O3707))</f>
        <v>0</v>
      </c>
      <c r="Q3707" s="17"/>
      <c r="R3707" s="17"/>
      <c r="S3707" s="17"/>
      <c r="T3707" s="17"/>
      <c r="U3707" s="62">
        <f t="shared" si="1199"/>
        <v>0</v>
      </c>
      <c r="V3707" s="34"/>
      <c r="W3707" s="34"/>
      <c r="X3707" s="34"/>
      <c r="Y3707" s="34"/>
      <c r="Z3707" s="34"/>
      <c r="AA3707" s="63" t="str">
        <f t="shared" si="1200"/>
        <v>-</v>
      </c>
      <c r="AB3707" s="63" t="str">
        <f t="shared" si="1201"/>
        <v>-</v>
      </c>
      <c r="AC3707" s="63">
        <f>IF(ISBLANK($C3707),0,VLOOKUP($C3707,Listen!$A$2:$C$45,2,FALSE))</f>
        <v>0</v>
      </c>
      <c r="AD3707" s="63">
        <f>IF(ISBLANK($C3707),0,VLOOKUP($C3707,Listen!$A$2:$C$45,3,FALSE))</f>
        <v>0</v>
      </c>
      <c r="AE3707" s="49">
        <f t="shared" si="1202"/>
        <v>0</v>
      </c>
      <c r="AF3707" s="49">
        <f t="shared" si="1202"/>
        <v>0</v>
      </c>
      <c r="AG3707" s="49">
        <f>IFERROR(IF(OR($V3707&lt;&gt;"Ja",VLOOKUP($C3707,Listen!$A$2:$F$45,5,0)="Nein",D3707&lt;IF(C3707="LNG Anbindungsanlagen gemäß separater Festlegung",2022,2023)),$AC3707,$AA3707),0)</f>
        <v>0</v>
      </c>
      <c r="AH3707" s="49">
        <f>IFERROR(IF(OR($V3707&lt;&gt;"Ja",VLOOKUP($C3707,Listen!$A$2:$F$45,5,0)="Nein",D3707&lt;IF(C3707="LNG Anbindungsanlagen gemäß separater Festlegung",2022,2023)),$AC3707,$AA3707),0)</f>
        <v>0</v>
      </c>
      <c r="AI3707" s="49">
        <f>IFERROR(IF(OR($W3707&lt;&gt;"Ja",VLOOKUP($C3707,Listen!$A$2:$F$45,6,0)="Nein"),$AC3707,$AB3707),0)</f>
        <v>0</v>
      </c>
      <c r="AJ3707" s="49">
        <f>IFERROR(IF(OR($W3707&lt;&gt;"Ja",VLOOKUP($C3707,Listen!$A$2:$F$45,6,0)="Nein"),$AC3707,$AB3707),0)</f>
        <v>0</v>
      </c>
      <c r="AK3707" s="49">
        <f>IFERROR(IF(OR($W3707&lt;&gt;"Ja",VLOOKUP($C3707,Listen!$A$2:$F$45,6,0)="Nein"),$AC3707,$AB3707),0)</f>
        <v>0</v>
      </c>
      <c r="AL3707" s="51">
        <f t="shared" si="1203"/>
        <v>0</v>
      </c>
      <c r="AM3707" s="296">
        <f>IFERROR(IF(VLOOKUP($C3707,Listen!$A$2:$F$45,6,0)="Ja",MAX(BC3707:BD3707),D_SAV!$BC3707),0)</f>
        <v>0</v>
      </c>
      <c r="AN3707" s="51">
        <f t="shared" si="1204"/>
        <v>0</v>
      </c>
      <c r="AP3707" s="304">
        <f t="shared" si="1205"/>
        <v>0</v>
      </c>
      <c r="AQ3707" s="304">
        <f t="shared" si="1206"/>
        <v>0</v>
      </c>
      <c r="AR3707" s="304">
        <f t="shared" si="1207"/>
        <v>0</v>
      </c>
      <c r="AS3707" s="304">
        <f t="shared" si="1208"/>
        <v>0</v>
      </c>
      <c r="AT3707" s="304">
        <f t="shared" si="1209"/>
        <v>0</v>
      </c>
      <c r="AU3707" s="304">
        <f t="shared" si="1210"/>
        <v>0</v>
      </c>
      <c r="AV3707" s="304">
        <f t="shared" si="1211"/>
        <v>0</v>
      </c>
      <c r="AW3707" s="304">
        <f t="shared" si="1212"/>
        <v>0</v>
      </c>
      <c r="AX3707" s="304">
        <f t="shared" si="1213"/>
        <v>0</v>
      </c>
      <c r="AY3707" s="304">
        <f t="shared" si="1214"/>
        <v>0</v>
      </c>
      <c r="AZ3707" s="304">
        <f t="shared" si="1215"/>
        <v>0</v>
      </c>
      <c r="BA3707" s="304">
        <f t="shared" si="1216"/>
        <v>0</v>
      </c>
      <c r="BB3707" s="304">
        <f t="shared" si="1217"/>
        <v>0</v>
      </c>
      <c r="BC3707" s="304">
        <f t="shared" si="1218"/>
        <v>0</v>
      </c>
      <c r="BD3707" s="304">
        <f t="shared" si="1219"/>
        <v>0</v>
      </c>
      <c r="BE3707" s="304">
        <f>IFERROR(IF(VLOOKUP($C3707,Listen!$A$2:$F$45,6,0)="Ja",BB3707-MAX(BC3707:BD3707),BB3707-BC3707),0)</f>
        <v>0</v>
      </c>
    </row>
    <row r="3708" spans="1:57" x14ac:dyDescent="0.25">
      <c r="A3708" s="320" t="str">
        <f>IF(AND(D3708&lt;&gt;0,C3708&lt;&gt;0,E3708&lt;&gt;0),IF(B3708&lt;&gt;0,CONCATENATE(B3708,"-AGr",VLOOKUP(C3708,Listen!$A$2:$D$45,4,FALSE),"-",D3708,"-",E3708,),CONCATENATE("AGr",VLOOKUP(C3708,Listen!$A$2:$D$45,4,FALSE),"-",D3708,"-",E3708)),"keine vollständige ID")</f>
        <v>keine vollständige ID</v>
      </c>
      <c r="B3708" s="301"/>
      <c r="C3708" s="287"/>
      <c r="D3708" s="34"/>
      <c r="E3708" s="306"/>
      <c r="F3708" s="116"/>
      <c r="G3708" s="17"/>
      <c r="H3708" s="17"/>
      <c r="I3708" s="17"/>
      <c r="J3708" s="17"/>
      <c r="K3708" s="17"/>
      <c r="L3708" s="17"/>
      <c r="M3708" s="17"/>
      <c r="N3708" s="17"/>
      <c r="O3708" s="116"/>
      <c r="P3708" s="117">
        <f>IF(D3708&gt;A_Stammdaten!$B$12,0,SUM(G3708,H3708,J3708,L3708:M3708)-SUM(I3708,K3708,N3708:O3708))</f>
        <v>0</v>
      </c>
      <c r="Q3708" s="17"/>
      <c r="R3708" s="17"/>
      <c r="S3708" s="17"/>
      <c r="T3708" s="17"/>
      <c r="U3708" s="62">
        <f t="shared" si="1199"/>
        <v>0</v>
      </c>
      <c r="V3708" s="34"/>
      <c r="W3708" s="34"/>
      <c r="X3708" s="34"/>
      <c r="Y3708" s="34"/>
      <c r="Z3708" s="34"/>
      <c r="AA3708" s="63" t="str">
        <f t="shared" si="1200"/>
        <v>-</v>
      </c>
      <c r="AB3708" s="63" t="str">
        <f t="shared" si="1201"/>
        <v>-</v>
      </c>
      <c r="AC3708" s="63">
        <f>IF(ISBLANK($C3708),0,VLOOKUP($C3708,Listen!$A$2:$C$45,2,FALSE))</f>
        <v>0</v>
      </c>
      <c r="AD3708" s="63">
        <f>IF(ISBLANK($C3708),0,VLOOKUP($C3708,Listen!$A$2:$C$45,3,FALSE))</f>
        <v>0</v>
      </c>
      <c r="AE3708" s="49">
        <f t="shared" si="1202"/>
        <v>0</v>
      </c>
      <c r="AF3708" s="49">
        <f t="shared" si="1202"/>
        <v>0</v>
      </c>
      <c r="AG3708" s="49">
        <f>IFERROR(IF(OR($V3708&lt;&gt;"Ja",VLOOKUP($C3708,Listen!$A$2:$F$45,5,0)="Nein",D3708&lt;IF(C3708="LNG Anbindungsanlagen gemäß separater Festlegung",2022,2023)),$AC3708,$AA3708),0)</f>
        <v>0</v>
      </c>
      <c r="AH3708" s="49">
        <f>IFERROR(IF(OR($V3708&lt;&gt;"Ja",VLOOKUP($C3708,Listen!$A$2:$F$45,5,0)="Nein",D3708&lt;IF(C3708="LNG Anbindungsanlagen gemäß separater Festlegung",2022,2023)),$AC3708,$AA3708),0)</f>
        <v>0</v>
      </c>
      <c r="AI3708" s="49">
        <f>IFERROR(IF(OR($W3708&lt;&gt;"Ja",VLOOKUP($C3708,Listen!$A$2:$F$45,6,0)="Nein"),$AC3708,$AB3708),0)</f>
        <v>0</v>
      </c>
      <c r="AJ3708" s="49">
        <f>IFERROR(IF(OR($W3708&lt;&gt;"Ja",VLOOKUP($C3708,Listen!$A$2:$F$45,6,0)="Nein"),$AC3708,$AB3708),0)</f>
        <v>0</v>
      </c>
      <c r="AK3708" s="49">
        <f>IFERROR(IF(OR($W3708&lt;&gt;"Ja",VLOOKUP($C3708,Listen!$A$2:$F$45,6,0)="Nein"),$AC3708,$AB3708),0)</f>
        <v>0</v>
      </c>
      <c r="AL3708" s="51">
        <f t="shared" si="1203"/>
        <v>0</v>
      </c>
      <c r="AM3708" s="296">
        <f>IFERROR(IF(VLOOKUP($C3708,Listen!$A$2:$F$45,6,0)="Ja",MAX(BC3708:BD3708),D_SAV!$BC3708),0)</f>
        <v>0</v>
      </c>
      <c r="AN3708" s="51">
        <f t="shared" si="1204"/>
        <v>0</v>
      </c>
      <c r="AP3708" s="304">
        <f t="shared" si="1205"/>
        <v>0</v>
      </c>
      <c r="AQ3708" s="304">
        <f t="shared" si="1206"/>
        <v>0</v>
      </c>
      <c r="AR3708" s="304">
        <f t="shared" si="1207"/>
        <v>0</v>
      </c>
      <c r="AS3708" s="304">
        <f t="shared" si="1208"/>
        <v>0</v>
      </c>
      <c r="AT3708" s="304">
        <f t="shared" si="1209"/>
        <v>0</v>
      </c>
      <c r="AU3708" s="304">
        <f t="shared" si="1210"/>
        <v>0</v>
      </c>
      <c r="AV3708" s="304">
        <f t="shared" si="1211"/>
        <v>0</v>
      </c>
      <c r="AW3708" s="304">
        <f t="shared" si="1212"/>
        <v>0</v>
      </c>
      <c r="AX3708" s="304">
        <f t="shared" si="1213"/>
        <v>0</v>
      </c>
      <c r="AY3708" s="304">
        <f t="shared" si="1214"/>
        <v>0</v>
      </c>
      <c r="AZ3708" s="304">
        <f t="shared" si="1215"/>
        <v>0</v>
      </c>
      <c r="BA3708" s="304">
        <f t="shared" si="1216"/>
        <v>0</v>
      </c>
      <c r="BB3708" s="304">
        <f t="shared" si="1217"/>
        <v>0</v>
      </c>
      <c r="BC3708" s="304">
        <f t="shared" si="1218"/>
        <v>0</v>
      </c>
      <c r="BD3708" s="304">
        <f t="shared" si="1219"/>
        <v>0</v>
      </c>
      <c r="BE3708" s="304">
        <f>IFERROR(IF(VLOOKUP($C3708,Listen!$A$2:$F$45,6,0)="Ja",BB3708-MAX(BC3708:BD3708),BB3708-BC3708),0)</f>
        <v>0</v>
      </c>
    </row>
    <row r="3709" spans="1:57" x14ac:dyDescent="0.25">
      <c r="A3709" s="320" t="str">
        <f>IF(AND(D3709&lt;&gt;0,C3709&lt;&gt;0,E3709&lt;&gt;0),IF(B3709&lt;&gt;0,CONCATENATE(B3709,"-AGr",VLOOKUP(C3709,Listen!$A$2:$D$45,4,FALSE),"-",D3709,"-",E3709,),CONCATENATE("AGr",VLOOKUP(C3709,Listen!$A$2:$D$45,4,FALSE),"-",D3709,"-",E3709)),"keine vollständige ID")</f>
        <v>keine vollständige ID</v>
      </c>
      <c r="B3709" s="301"/>
      <c r="C3709" s="287"/>
      <c r="D3709" s="34"/>
      <c r="E3709" s="306"/>
      <c r="F3709" s="116"/>
      <c r="G3709" s="17"/>
      <c r="H3709" s="17"/>
      <c r="I3709" s="17"/>
      <c r="J3709" s="17"/>
      <c r="K3709" s="17"/>
      <c r="L3709" s="17"/>
      <c r="M3709" s="17"/>
      <c r="N3709" s="17"/>
      <c r="O3709" s="116"/>
      <c r="P3709" s="117">
        <f>IF(D3709&gt;A_Stammdaten!$B$12,0,SUM(G3709,H3709,J3709,L3709:M3709)-SUM(I3709,K3709,N3709:O3709))</f>
        <v>0</v>
      </c>
      <c r="Q3709" s="17"/>
      <c r="R3709" s="17"/>
      <c r="S3709" s="17"/>
      <c r="T3709" s="17"/>
      <c r="U3709" s="62">
        <f t="shared" si="1199"/>
        <v>0</v>
      </c>
      <c r="V3709" s="34"/>
      <c r="W3709" s="34"/>
      <c r="X3709" s="34"/>
      <c r="Y3709" s="34"/>
      <c r="Z3709" s="34"/>
      <c r="AA3709" s="63" t="str">
        <f t="shared" si="1200"/>
        <v>-</v>
      </c>
      <c r="AB3709" s="63" t="str">
        <f t="shared" si="1201"/>
        <v>-</v>
      </c>
      <c r="AC3709" s="63">
        <f>IF(ISBLANK($C3709),0,VLOOKUP($C3709,Listen!$A$2:$C$45,2,FALSE))</f>
        <v>0</v>
      </c>
      <c r="AD3709" s="63">
        <f>IF(ISBLANK($C3709),0,VLOOKUP($C3709,Listen!$A$2:$C$45,3,FALSE))</f>
        <v>0</v>
      </c>
      <c r="AE3709" s="49">
        <f t="shared" si="1202"/>
        <v>0</v>
      </c>
      <c r="AF3709" s="49">
        <f t="shared" si="1202"/>
        <v>0</v>
      </c>
      <c r="AG3709" s="49">
        <f>IFERROR(IF(OR($V3709&lt;&gt;"Ja",VLOOKUP($C3709,Listen!$A$2:$F$45,5,0)="Nein",D3709&lt;IF(C3709="LNG Anbindungsanlagen gemäß separater Festlegung",2022,2023)),$AC3709,$AA3709),0)</f>
        <v>0</v>
      </c>
      <c r="AH3709" s="49">
        <f>IFERROR(IF(OR($V3709&lt;&gt;"Ja",VLOOKUP($C3709,Listen!$A$2:$F$45,5,0)="Nein",D3709&lt;IF(C3709="LNG Anbindungsanlagen gemäß separater Festlegung",2022,2023)),$AC3709,$AA3709),0)</f>
        <v>0</v>
      </c>
      <c r="AI3709" s="49">
        <f>IFERROR(IF(OR($W3709&lt;&gt;"Ja",VLOOKUP($C3709,Listen!$A$2:$F$45,6,0)="Nein"),$AC3709,$AB3709),0)</f>
        <v>0</v>
      </c>
      <c r="AJ3709" s="49">
        <f>IFERROR(IF(OR($W3709&lt;&gt;"Ja",VLOOKUP($C3709,Listen!$A$2:$F$45,6,0)="Nein"),$AC3709,$AB3709),0)</f>
        <v>0</v>
      </c>
      <c r="AK3709" s="49">
        <f>IFERROR(IF(OR($W3709&lt;&gt;"Ja",VLOOKUP($C3709,Listen!$A$2:$F$45,6,0)="Nein"),$AC3709,$AB3709),0)</f>
        <v>0</v>
      </c>
      <c r="AL3709" s="51">
        <f t="shared" si="1203"/>
        <v>0</v>
      </c>
      <c r="AM3709" s="296">
        <f>IFERROR(IF(VLOOKUP($C3709,Listen!$A$2:$F$45,6,0)="Ja",MAX(BC3709:BD3709),D_SAV!$BC3709),0)</f>
        <v>0</v>
      </c>
      <c r="AN3709" s="51">
        <f t="shared" si="1204"/>
        <v>0</v>
      </c>
      <c r="AP3709" s="304">
        <f t="shared" si="1205"/>
        <v>0</v>
      </c>
      <c r="AQ3709" s="304">
        <f t="shared" si="1206"/>
        <v>0</v>
      </c>
      <c r="AR3709" s="304">
        <f t="shared" si="1207"/>
        <v>0</v>
      </c>
      <c r="AS3709" s="304">
        <f t="shared" si="1208"/>
        <v>0</v>
      </c>
      <c r="AT3709" s="304">
        <f t="shared" si="1209"/>
        <v>0</v>
      </c>
      <c r="AU3709" s="304">
        <f t="shared" si="1210"/>
        <v>0</v>
      </c>
      <c r="AV3709" s="304">
        <f t="shared" si="1211"/>
        <v>0</v>
      </c>
      <c r="AW3709" s="304">
        <f t="shared" si="1212"/>
        <v>0</v>
      </c>
      <c r="AX3709" s="304">
        <f t="shared" si="1213"/>
        <v>0</v>
      </c>
      <c r="AY3709" s="304">
        <f t="shared" si="1214"/>
        <v>0</v>
      </c>
      <c r="AZ3709" s="304">
        <f t="shared" si="1215"/>
        <v>0</v>
      </c>
      <c r="BA3709" s="304">
        <f t="shared" si="1216"/>
        <v>0</v>
      </c>
      <c r="BB3709" s="304">
        <f t="shared" si="1217"/>
        <v>0</v>
      </c>
      <c r="BC3709" s="304">
        <f t="shared" si="1218"/>
        <v>0</v>
      </c>
      <c r="BD3709" s="304">
        <f t="shared" si="1219"/>
        <v>0</v>
      </c>
      <c r="BE3709" s="304">
        <f>IFERROR(IF(VLOOKUP($C3709,Listen!$A$2:$F$45,6,0)="Ja",BB3709-MAX(BC3709:BD3709),BB3709-BC3709),0)</f>
        <v>0</v>
      </c>
    </row>
    <row r="3710" spans="1:57" x14ac:dyDescent="0.25">
      <c r="A3710" s="320" t="str">
        <f>IF(AND(D3710&lt;&gt;0,C3710&lt;&gt;0,E3710&lt;&gt;0),IF(B3710&lt;&gt;0,CONCATENATE(B3710,"-AGr",VLOOKUP(C3710,Listen!$A$2:$D$45,4,FALSE),"-",D3710,"-",E3710,),CONCATENATE("AGr",VLOOKUP(C3710,Listen!$A$2:$D$45,4,FALSE),"-",D3710,"-",E3710)),"keine vollständige ID")</f>
        <v>keine vollständige ID</v>
      </c>
      <c r="B3710" s="301"/>
      <c r="C3710" s="287"/>
      <c r="D3710" s="34"/>
      <c r="E3710" s="306"/>
      <c r="F3710" s="116"/>
      <c r="G3710" s="17"/>
      <c r="H3710" s="17"/>
      <c r="I3710" s="17"/>
      <c r="J3710" s="17"/>
      <c r="K3710" s="17"/>
      <c r="L3710" s="17"/>
      <c r="M3710" s="17"/>
      <c r="N3710" s="17"/>
      <c r="O3710" s="116"/>
      <c r="P3710" s="117">
        <f>IF(D3710&gt;A_Stammdaten!$B$12,0,SUM(G3710,H3710,J3710,L3710:M3710)-SUM(I3710,K3710,N3710:O3710))</f>
        <v>0</v>
      </c>
      <c r="Q3710" s="17"/>
      <c r="R3710" s="17"/>
      <c r="S3710" s="17"/>
      <c r="T3710" s="17"/>
      <c r="U3710" s="62">
        <f t="shared" si="1199"/>
        <v>0</v>
      </c>
      <c r="V3710" s="34"/>
      <c r="W3710" s="34"/>
      <c r="X3710" s="34"/>
      <c r="Y3710" s="34"/>
      <c r="Z3710" s="34"/>
      <c r="AA3710" s="63" t="str">
        <f t="shared" si="1200"/>
        <v>-</v>
      </c>
      <c r="AB3710" s="63" t="str">
        <f t="shared" si="1201"/>
        <v>-</v>
      </c>
      <c r="AC3710" s="63">
        <f>IF(ISBLANK($C3710),0,VLOOKUP($C3710,Listen!$A$2:$C$45,2,FALSE))</f>
        <v>0</v>
      </c>
      <c r="AD3710" s="63">
        <f>IF(ISBLANK($C3710),0,VLOOKUP($C3710,Listen!$A$2:$C$45,3,FALSE))</f>
        <v>0</v>
      </c>
      <c r="AE3710" s="49">
        <f t="shared" si="1202"/>
        <v>0</v>
      </c>
      <c r="AF3710" s="49">
        <f t="shared" si="1202"/>
        <v>0</v>
      </c>
      <c r="AG3710" s="49">
        <f>IFERROR(IF(OR($V3710&lt;&gt;"Ja",VLOOKUP($C3710,Listen!$A$2:$F$45,5,0)="Nein",D3710&lt;IF(C3710="LNG Anbindungsanlagen gemäß separater Festlegung",2022,2023)),$AC3710,$AA3710),0)</f>
        <v>0</v>
      </c>
      <c r="AH3710" s="49">
        <f>IFERROR(IF(OR($V3710&lt;&gt;"Ja",VLOOKUP($C3710,Listen!$A$2:$F$45,5,0)="Nein",D3710&lt;IF(C3710="LNG Anbindungsanlagen gemäß separater Festlegung",2022,2023)),$AC3710,$AA3710),0)</f>
        <v>0</v>
      </c>
      <c r="AI3710" s="49">
        <f>IFERROR(IF(OR($W3710&lt;&gt;"Ja",VLOOKUP($C3710,Listen!$A$2:$F$45,6,0)="Nein"),$AC3710,$AB3710),0)</f>
        <v>0</v>
      </c>
      <c r="AJ3710" s="49">
        <f>IFERROR(IF(OR($W3710&lt;&gt;"Ja",VLOOKUP($C3710,Listen!$A$2:$F$45,6,0)="Nein"),$AC3710,$AB3710),0)</f>
        <v>0</v>
      </c>
      <c r="AK3710" s="49">
        <f>IFERROR(IF(OR($W3710&lt;&gt;"Ja",VLOOKUP($C3710,Listen!$A$2:$F$45,6,0)="Nein"),$AC3710,$AB3710),0)</f>
        <v>0</v>
      </c>
      <c r="AL3710" s="51">
        <f t="shared" si="1203"/>
        <v>0</v>
      </c>
      <c r="AM3710" s="296">
        <f>IFERROR(IF(VLOOKUP($C3710,Listen!$A$2:$F$45,6,0)="Ja",MAX(BC3710:BD3710),D_SAV!$BC3710),0)</f>
        <v>0</v>
      </c>
      <c r="AN3710" s="51">
        <f t="shared" si="1204"/>
        <v>0</v>
      </c>
      <c r="AP3710" s="304">
        <f t="shared" si="1205"/>
        <v>0</v>
      </c>
      <c r="AQ3710" s="304">
        <f t="shared" si="1206"/>
        <v>0</v>
      </c>
      <c r="AR3710" s="304">
        <f t="shared" si="1207"/>
        <v>0</v>
      </c>
      <c r="AS3710" s="304">
        <f t="shared" si="1208"/>
        <v>0</v>
      </c>
      <c r="AT3710" s="304">
        <f t="shared" si="1209"/>
        <v>0</v>
      </c>
      <c r="AU3710" s="304">
        <f t="shared" si="1210"/>
        <v>0</v>
      </c>
      <c r="AV3710" s="304">
        <f t="shared" si="1211"/>
        <v>0</v>
      </c>
      <c r="AW3710" s="304">
        <f t="shared" si="1212"/>
        <v>0</v>
      </c>
      <c r="AX3710" s="304">
        <f t="shared" si="1213"/>
        <v>0</v>
      </c>
      <c r="AY3710" s="304">
        <f t="shared" si="1214"/>
        <v>0</v>
      </c>
      <c r="AZ3710" s="304">
        <f t="shared" si="1215"/>
        <v>0</v>
      </c>
      <c r="BA3710" s="304">
        <f t="shared" si="1216"/>
        <v>0</v>
      </c>
      <c r="BB3710" s="304">
        <f t="shared" si="1217"/>
        <v>0</v>
      </c>
      <c r="BC3710" s="304">
        <f t="shared" si="1218"/>
        <v>0</v>
      </c>
      <c r="BD3710" s="304">
        <f t="shared" si="1219"/>
        <v>0</v>
      </c>
      <c r="BE3710" s="304">
        <f>IFERROR(IF(VLOOKUP($C3710,Listen!$A$2:$F$45,6,0)="Ja",BB3710-MAX(BC3710:BD3710),BB3710-BC3710),0)</f>
        <v>0</v>
      </c>
    </row>
    <row r="3711" spans="1:57" x14ac:dyDescent="0.25">
      <c r="A3711" s="320" t="str">
        <f>IF(AND(D3711&lt;&gt;0,C3711&lt;&gt;0,E3711&lt;&gt;0),IF(B3711&lt;&gt;0,CONCATENATE(B3711,"-AGr",VLOOKUP(C3711,Listen!$A$2:$D$45,4,FALSE),"-",D3711,"-",E3711,),CONCATENATE("AGr",VLOOKUP(C3711,Listen!$A$2:$D$45,4,FALSE),"-",D3711,"-",E3711)),"keine vollständige ID")</f>
        <v>keine vollständige ID</v>
      </c>
      <c r="B3711" s="301"/>
      <c r="C3711" s="287"/>
      <c r="D3711" s="34"/>
      <c r="E3711" s="306"/>
      <c r="F3711" s="116"/>
      <c r="G3711" s="17"/>
      <c r="H3711" s="17"/>
      <c r="I3711" s="17"/>
      <c r="J3711" s="17"/>
      <c r="K3711" s="17"/>
      <c r="L3711" s="17"/>
      <c r="M3711" s="17"/>
      <c r="N3711" s="17"/>
      <c r="O3711" s="116"/>
      <c r="P3711" s="117">
        <f>IF(D3711&gt;A_Stammdaten!$B$12,0,SUM(G3711,H3711,J3711,L3711:M3711)-SUM(I3711,K3711,N3711:O3711))</f>
        <v>0</v>
      </c>
      <c r="Q3711" s="17"/>
      <c r="R3711" s="17"/>
      <c r="S3711" s="17"/>
      <c r="T3711" s="17"/>
      <c r="U3711" s="62">
        <f t="shared" si="1199"/>
        <v>0</v>
      </c>
      <c r="V3711" s="34"/>
      <c r="W3711" s="34"/>
      <c r="X3711" s="34"/>
      <c r="Y3711" s="34"/>
      <c r="Z3711" s="34"/>
      <c r="AA3711" s="63" t="str">
        <f t="shared" si="1200"/>
        <v>-</v>
      </c>
      <c r="AB3711" s="63" t="str">
        <f t="shared" si="1201"/>
        <v>-</v>
      </c>
      <c r="AC3711" s="63">
        <f>IF(ISBLANK($C3711),0,VLOOKUP($C3711,Listen!$A$2:$C$45,2,FALSE))</f>
        <v>0</v>
      </c>
      <c r="AD3711" s="63">
        <f>IF(ISBLANK($C3711),0,VLOOKUP($C3711,Listen!$A$2:$C$45,3,FALSE))</f>
        <v>0</v>
      </c>
      <c r="AE3711" s="49">
        <f t="shared" si="1202"/>
        <v>0</v>
      </c>
      <c r="AF3711" s="49">
        <f t="shared" si="1202"/>
        <v>0</v>
      </c>
      <c r="AG3711" s="49">
        <f>IFERROR(IF(OR($V3711&lt;&gt;"Ja",VLOOKUP($C3711,Listen!$A$2:$F$45,5,0)="Nein",D3711&lt;IF(C3711="LNG Anbindungsanlagen gemäß separater Festlegung",2022,2023)),$AC3711,$AA3711),0)</f>
        <v>0</v>
      </c>
      <c r="AH3711" s="49">
        <f>IFERROR(IF(OR($V3711&lt;&gt;"Ja",VLOOKUP($C3711,Listen!$A$2:$F$45,5,0)="Nein",D3711&lt;IF(C3711="LNG Anbindungsanlagen gemäß separater Festlegung",2022,2023)),$AC3711,$AA3711),0)</f>
        <v>0</v>
      </c>
      <c r="AI3711" s="49">
        <f>IFERROR(IF(OR($W3711&lt;&gt;"Ja",VLOOKUP($C3711,Listen!$A$2:$F$45,6,0)="Nein"),$AC3711,$AB3711),0)</f>
        <v>0</v>
      </c>
      <c r="AJ3711" s="49">
        <f>IFERROR(IF(OR($W3711&lt;&gt;"Ja",VLOOKUP($C3711,Listen!$A$2:$F$45,6,0)="Nein"),$AC3711,$AB3711),0)</f>
        <v>0</v>
      </c>
      <c r="AK3711" s="49">
        <f>IFERROR(IF(OR($W3711&lt;&gt;"Ja",VLOOKUP($C3711,Listen!$A$2:$F$45,6,0)="Nein"),$AC3711,$AB3711),0)</f>
        <v>0</v>
      </c>
      <c r="AL3711" s="51">
        <f t="shared" si="1203"/>
        <v>0</v>
      </c>
      <c r="AM3711" s="296">
        <f>IFERROR(IF(VLOOKUP($C3711,Listen!$A$2:$F$45,6,0)="Ja",MAX(BC3711:BD3711),D_SAV!$BC3711),0)</f>
        <v>0</v>
      </c>
      <c r="AN3711" s="51">
        <f t="shared" si="1204"/>
        <v>0</v>
      </c>
      <c r="AP3711" s="304">
        <f t="shared" si="1205"/>
        <v>0</v>
      </c>
      <c r="AQ3711" s="304">
        <f t="shared" si="1206"/>
        <v>0</v>
      </c>
      <c r="AR3711" s="304">
        <f t="shared" si="1207"/>
        <v>0</v>
      </c>
      <c r="AS3711" s="304">
        <f t="shared" si="1208"/>
        <v>0</v>
      </c>
      <c r="AT3711" s="304">
        <f t="shared" si="1209"/>
        <v>0</v>
      </c>
      <c r="AU3711" s="304">
        <f t="shared" si="1210"/>
        <v>0</v>
      </c>
      <c r="AV3711" s="304">
        <f t="shared" si="1211"/>
        <v>0</v>
      </c>
      <c r="AW3711" s="304">
        <f t="shared" si="1212"/>
        <v>0</v>
      </c>
      <c r="AX3711" s="304">
        <f t="shared" si="1213"/>
        <v>0</v>
      </c>
      <c r="AY3711" s="304">
        <f t="shared" si="1214"/>
        <v>0</v>
      </c>
      <c r="AZ3711" s="304">
        <f t="shared" si="1215"/>
        <v>0</v>
      </c>
      <c r="BA3711" s="304">
        <f t="shared" si="1216"/>
        <v>0</v>
      </c>
      <c r="BB3711" s="304">
        <f t="shared" si="1217"/>
        <v>0</v>
      </c>
      <c r="BC3711" s="304">
        <f t="shared" si="1218"/>
        <v>0</v>
      </c>
      <c r="BD3711" s="304">
        <f t="shared" si="1219"/>
        <v>0</v>
      </c>
      <c r="BE3711" s="304">
        <f>IFERROR(IF(VLOOKUP($C3711,Listen!$A$2:$F$45,6,0)="Ja",BB3711-MAX(BC3711:BD3711),BB3711-BC3711),0)</f>
        <v>0</v>
      </c>
    </row>
    <row r="3712" spans="1:57" x14ac:dyDescent="0.25">
      <c r="A3712" s="320" t="str">
        <f>IF(AND(D3712&lt;&gt;0,C3712&lt;&gt;0,E3712&lt;&gt;0),IF(B3712&lt;&gt;0,CONCATENATE(B3712,"-AGr",VLOOKUP(C3712,Listen!$A$2:$D$45,4,FALSE),"-",D3712,"-",E3712,),CONCATENATE("AGr",VLOOKUP(C3712,Listen!$A$2:$D$45,4,FALSE),"-",D3712,"-",E3712)),"keine vollständige ID")</f>
        <v>keine vollständige ID</v>
      </c>
      <c r="B3712" s="301"/>
      <c r="C3712" s="287"/>
      <c r="D3712" s="34"/>
      <c r="E3712" s="306"/>
      <c r="F3712" s="116"/>
      <c r="G3712" s="17"/>
      <c r="H3712" s="17"/>
      <c r="I3712" s="17"/>
      <c r="J3712" s="17"/>
      <c r="K3712" s="17"/>
      <c r="L3712" s="17"/>
      <c r="M3712" s="17"/>
      <c r="N3712" s="17"/>
      <c r="O3712" s="116"/>
      <c r="P3712" s="117">
        <f>IF(D3712&gt;A_Stammdaten!$B$12,0,SUM(G3712,H3712,J3712,L3712:M3712)-SUM(I3712,K3712,N3712:O3712))</f>
        <v>0</v>
      </c>
      <c r="Q3712" s="17"/>
      <c r="R3712" s="17"/>
      <c r="S3712" s="17"/>
      <c r="T3712" s="17"/>
      <c r="U3712" s="62">
        <f t="shared" si="1199"/>
        <v>0</v>
      </c>
      <c r="V3712" s="34"/>
      <c r="W3712" s="34"/>
      <c r="X3712" s="34"/>
      <c r="Y3712" s="34"/>
      <c r="Z3712" s="34"/>
      <c r="AA3712" s="63" t="str">
        <f t="shared" si="1200"/>
        <v>-</v>
      </c>
      <c r="AB3712" s="63" t="str">
        <f t="shared" si="1201"/>
        <v>-</v>
      </c>
      <c r="AC3712" s="63">
        <f>IF(ISBLANK($C3712),0,VLOOKUP($C3712,Listen!$A$2:$C$45,2,FALSE))</f>
        <v>0</v>
      </c>
      <c r="AD3712" s="63">
        <f>IF(ISBLANK($C3712),0,VLOOKUP($C3712,Listen!$A$2:$C$45,3,FALSE))</f>
        <v>0</v>
      </c>
      <c r="AE3712" s="49">
        <f t="shared" si="1202"/>
        <v>0</v>
      </c>
      <c r="AF3712" s="49">
        <f t="shared" si="1202"/>
        <v>0</v>
      </c>
      <c r="AG3712" s="49">
        <f>IFERROR(IF(OR($V3712&lt;&gt;"Ja",VLOOKUP($C3712,Listen!$A$2:$F$45,5,0)="Nein",D3712&lt;IF(C3712="LNG Anbindungsanlagen gemäß separater Festlegung",2022,2023)),$AC3712,$AA3712),0)</f>
        <v>0</v>
      </c>
      <c r="AH3712" s="49">
        <f>IFERROR(IF(OR($V3712&lt;&gt;"Ja",VLOOKUP($C3712,Listen!$A$2:$F$45,5,0)="Nein",D3712&lt;IF(C3712="LNG Anbindungsanlagen gemäß separater Festlegung",2022,2023)),$AC3712,$AA3712),0)</f>
        <v>0</v>
      </c>
      <c r="AI3712" s="49">
        <f>IFERROR(IF(OR($W3712&lt;&gt;"Ja",VLOOKUP($C3712,Listen!$A$2:$F$45,6,0)="Nein"),$AC3712,$AB3712),0)</f>
        <v>0</v>
      </c>
      <c r="AJ3712" s="49">
        <f>IFERROR(IF(OR($W3712&lt;&gt;"Ja",VLOOKUP($C3712,Listen!$A$2:$F$45,6,0)="Nein"),$AC3712,$AB3712),0)</f>
        <v>0</v>
      </c>
      <c r="AK3712" s="49">
        <f>IFERROR(IF(OR($W3712&lt;&gt;"Ja",VLOOKUP($C3712,Listen!$A$2:$F$45,6,0)="Nein"),$AC3712,$AB3712),0)</f>
        <v>0</v>
      </c>
      <c r="AL3712" s="51">
        <f t="shared" si="1203"/>
        <v>0</v>
      </c>
      <c r="AM3712" s="296">
        <f>IFERROR(IF(VLOOKUP($C3712,Listen!$A$2:$F$45,6,0)="Ja",MAX(BC3712:BD3712),D_SAV!$BC3712),0)</f>
        <v>0</v>
      </c>
      <c r="AN3712" s="51">
        <f t="shared" si="1204"/>
        <v>0</v>
      </c>
      <c r="AP3712" s="304">
        <f t="shared" si="1205"/>
        <v>0</v>
      </c>
      <c r="AQ3712" s="304">
        <f t="shared" si="1206"/>
        <v>0</v>
      </c>
      <c r="AR3712" s="304">
        <f t="shared" si="1207"/>
        <v>0</v>
      </c>
      <c r="AS3712" s="304">
        <f t="shared" si="1208"/>
        <v>0</v>
      </c>
      <c r="AT3712" s="304">
        <f t="shared" si="1209"/>
        <v>0</v>
      </c>
      <c r="AU3712" s="304">
        <f t="shared" si="1210"/>
        <v>0</v>
      </c>
      <c r="AV3712" s="304">
        <f t="shared" si="1211"/>
        <v>0</v>
      </c>
      <c r="AW3712" s="304">
        <f t="shared" si="1212"/>
        <v>0</v>
      </c>
      <c r="AX3712" s="304">
        <f t="shared" si="1213"/>
        <v>0</v>
      </c>
      <c r="AY3712" s="304">
        <f t="shared" si="1214"/>
        <v>0</v>
      </c>
      <c r="AZ3712" s="304">
        <f t="shared" si="1215"/>
        <v>0</v>
      </c>
      <c r="BA3712" s="304">
        <f t="shared" si="1216"/>
        <v>0</v>
      </c>
      <c r="BB3712" s="304">
        <f t="shared" si="1217"/>
        <v>0</v>
      </c>
      <c r="BC3712" s="304">
        <f t="shared" si="1218"/>
        <v>0</v>
      </c>
      <c r="BD3712" s="304">
        <f t="shared" si="1219"/>
        <v>0</v>
      </c>
      <c r="BE3712" s="304">
        <f>IFERROR(IF(VLOOKUP($C3712,Listen!$A$2:$F$45,6,0)="Ja",BB3712-MAX(BC3712:BD3712),BB3712-BC3712),0)</f>
        <v>0</v>
      </c>
    </row>
    <row r="3713" spans="1:57" x14ac:dyDescent="0.25">
      <c r="A3713" s="320" t="str">
        <f>IF(AND(D3713&lt;&gt;0,C3713&lt;&gt;0,E3713&lt;&gt;0),IF(B3713&lt;&gt;0,CONCATENATE(B3713,"-AGr",VLOOKUP(C3713,Listen!$A$2:$D$45,4,FALSE),"-",D3713,"-",E3713,),CONCATENATE("AGr",VLOOKUP(C3713,Listen!$A$2:$D$45,4,FALSE),"-",D3713,"-",E3713)),"keine vollständige ID")</f>
        <v>keine vollständige ID</v>
      </c>
      <c r="B3713" s="301"/>
      <c r="C3713" s="287"/>
      <c r="D3713" s="34"/>
      <c r="E3713" s="306"/>
      <c r="F3713" s="116"/>
      <c r="G3713" s="17"/>
      <c r="H3713" s="17"/>
      <c r="I3713" s="17"/>
      <c r="J3713" s="17"/>
      <c r="K3713" s="17"/>
      <c r="L3713" s="17"/>
      <c r="M3713" s="17"/>
      <c r="N3713" s="17"/>
      <c r="O3713" s="116"/>
      <c r="P3713" s="117">
        <f>IF(D3713&gt;A_Stammdaten!$B$12,0,SUM(G3713,H3713,J3713,L3713:M3713)-SUM(I3713,K3713,N3713:O3713))</f>
        <v>0</v>
      </c>
      <c r="Q3713" s="17"/>
      <c r="R3713" s="17"/>
      <c r="S3713" s="17"/>
      <c r="T3713" s="17"/>
      <c r="U3713" s="62">
        <f t="shared" si="1199"/>
        <v>0</v>
      </c>
      <c r="V3713" s="34"/>
      <c r="W3713" s="34"/>
      <c r="X3713" s="34"/>
      <c r="Y3713" s="34"/>
      <c r="Z3713" s="34"/>
      <c r="AA3713" s="63" t="str">
        <f t="shared" si="1200"/>
        <v>-</v>
      </c>
      <c r="AB3713" s="63" t="str">
        <f t="shared" si="1201"/>
        <v>-</v>
      </c>
      <c r="AC3713" s="63">
        <f>IF(ISBLANK($C3713),0,VLOOKUP($C3713,Listen!$A$2:$C$45,2,FALSE))</f>
        <v>0</v>
      </c>
      <c r="AD3713" s="63">
        <f>IF(ISBLANK($C3713),0,VLOOKUP($C3713,Listen!$A$2:$C$45,3,FALSE))</f>
        <v>0</v>
      </c>
      <c r="AE3713" s="49">
        <f t="shared" si="1202"/>
        <v>0</v>
      </c>
      <c r="AF3713" s="49">
        <f t="shared" si="1202"/>
        <v>0</v>
      </c>
      <c r="AG3713" s="49">
        <f>IFERROR(IF(OR($V3713&lt;&gt;"Ja",VLOOKUP($C3713,Listen!$A$2:$F$45,5,0)="Nein",D3713&lt;IF(C3713="LNG Anbindungsanlagen gemäß separater Festlegung",2022,2023)),$AC3713,$AA3713),0)</f>
        <v>0</v>
      </c>
      <c r="AH3713" s="49">
        <f>IFERROR(IF(OR($V3713&lt;&gt;"Ja",VLOOKUP($C3713,Listen!$A$2:$F$45,5,0)="Nein",D3713&lt;IF(C3713="LNG Anbindungsanlagen gemäß separater Festlegung",2022,2023)),$AC3713,$AA3713),0)</f>
        <v>0</v>
      </c>
      <c r="AI3713" s="49">
        <f>IFERROR(IF(OR($W3713&lt;&gt;"Ja",VLOOKUP($C3713,Listen!$A$2:$F$45,6,0)="Nein"),$AC3713,$AB3713),0)</f>
        <v>0</v>
      </c>
      <c r="AJ3713" s="49">
        <f>IFERROR(IF(OR($W3713&lt;&gt;"Ja",VLOOKUP($C3713,Listen!$A$2:$F$45,6,0)="Nein"),$AC3713,$AB3713),0)</f>
        <v>0</v>
      </c>
      <c r="AK3713" s="49">
        <f>IFERROR(IF(OR($W3713&lt;&gt;"Ja",VLOOKUP($C3713,Listen!$A$2:$F$45,6,0)="Nein"),$AC3713,$AB3713),0)</f>
        <v>0</v>
      </c>
      <c r="AL3713" s="51">
        <f t="shared" si="1203"/>
        <v>0</v>
      </c>
      <c r="AM3713" s="296">
        <f>IFERROR(IF(VLOOKUP($C3713,Listen!$A$2:$F$45,6,0)="Ja",MAX(BC3713:BD3713),D_SAV!$BC3713),0)</f>
        <v>0</v>
      </c>
      <c r="AN3713" s="51">
        <f t="shared" si="1204"/>
        <v>0</v>
      </c>
      <c r="AP3713" s="304">
        <f t="shared" si="1205"/>
        <v>0</v>
      </c>
      <c r="AQ3713" s="304">
        <f t="shared" si="1206"/>
        <v>0</v>
      </c>
      <c r="AR3713" s="304">
        <f t="shared" si="1207"/>
        <v>0</v>
      </c>
      <c r="AS3713" s="304">
        <f t="shared" si="1208"/>
        <v>0</v>
      </c>
      <c r="AT3713" s="304">
        <f t="shared" si="1209"/>
        <v>0</v>
      </c>
      <c r="AU3713" s="304">
        <f t="shared" si="1210"/>
        <v>0</v>
      </c>
      <c r="AV3713" s="304">
        <f t="shared" si="1211"/>
        <v>0</v>
      </c>
      <c r="AW3713" s="304">
        <f t="shared" si="1212"/>
        <v>0</v>
      </c>
      <c r="AX3713" s="304">
        <f t="shared" si="1213"/>
        <v>0</v>
      </c>
      <c r="AY3713" s="304">
        <f t="shared" si="1214"/>
        <v>0</v>
      </c>
      <c r="AZ3713" s="304">
        <f t="shared" si="1215"/>
        <v>0</v>
      </c>
      <c r="BA3713" s="304">
        <f t="shared" si="1216"/>
        <v>0</v>
      </c>
      <c r="BB3713" s="304">
        <f t="shared" si="1217"/>
        <v>0</v>
      </c>
      <c r="BC3713" s="304">
        <f t="shared" si="1218"/>
        <v>0</v>
      </c>
      <c r="BD3713" s="304">
        <f t="shared" si="1219"/>
        <v>0</v>
      </c>
      <c r="BE3713" s="304">
        <f>IFERROR(IF(VLOOKUP($C3713,Listen!$A$2:$F$45,6,0)="Ja",BB3713-MAX(BC3713:BD3713),BB3713-BC3713),0)</f>
        <v>0</v>
      </c>
    </row>
    <row r="3714" spans="1:57" x14ac:dyDescent="0.25">
      <c r="A3714" s="320" t="str">
        <f>IF(AND(D3714&lt;&gt;0,C3714&lt;&gt;0,E3714&lt;&gt;0),IF(B3714&lt;&gt;0,CONCATENATE(B3714,"-AGr",VLOOKUP(C3714,Listen!$A$2:$D$45,4,FALSE),"-",D3714,"-",E3714,),CONCATENATE("AGr",VLOOKUP(C3714,Listen!$A$2:$D$45,4,FALSE),"-",D3714,"-",E3714)),"keine vollständige ID")</f>
        <v>keine vollständige ID</v>
      </c>
      <c r="B3714" s="301"/>
      <c r="C3714" s="287"/>
      <c r="D3714" s="34"/>
      <c r="E3714" s="306"/>
      <c r="F3714" s="116"/>
      <c r="G3714" s="17"/>
      <c r="H3714" s="17"/>
      <c r="I3714" s="17"/>
      <c r="J3714" s="17"/>
      <c r="K3714" s="17"/>
      <c r="L3714" s="17"/>
      <c r="M3714" s="17"/>
      <c r="N3714" s="17"/>
      <c r="O3714" s="116"/>
      <c r="P3714" s="117">
        <f>IF(D3714&gt;A_Stammdaten!$B$12,0,SUM(G3714,H3714,J3714,L3714:M3714)-SUM(I3714,K3714,N3714:O3714))</f>
        <v>0</v>
      </c>
      <c r="Q3714" s="17"/>
      <c r="R3714" s="17"/>
      <c r="S3714" s="17"/>
      <c r="T3714" s="17"/>
      <c r="U3714" s="62">
        <f t="shared" si="1199"/>
        <v>0</v>
      </c>
      <c r="V3714" s="34"/>
      <c r="W3714" s="34"/>
      <c r="X3714" s="34"/>
      <c r="Y3714" s="34"/>
      <c r="Z3714" s="34"/>
      <c r="AA3714" s="63" t="str">
        <f t="shared" si="1200"/>
        <v>-</v>
      </c>
      <c r="AB3714" s="63" t="str">
        <f t="shared" si="1201"/>
        <v>-</v>
      </c>
      <c r="AC3714" s="63">
        <f>IF(ISBLANK($C3714),0,VLOOKUP($C3714,Listen!$A$2:$C$45,2,FALSE))</f>
        <v>0</v>
      </c>
      <c r="AD3714" s="63">
        <f>IF(ISBLANK($C3714),0,VLOOKUP($C3714,Listen!$A$2:$C$45,3,FALSE))</f>
        <v>0</v>
      </c>
      <c r="AE3714" s="49">
        <f t="shared" si="1202"/>
        <v>0</v>
      </c>
      <c r="AF3714" s="49">
        <f t="shared" si="1202"/>
        <v>0</v>
      </c>
      <c r="AG3714" s="49">
        <f>IFERROR(IF(OR($V3714&lt;&gt;"Ja",VLOOKUP($C3714,Listen!$A$2:$F$45,5,0)="Nein",D3714&lt;IF(C3714="LNG Anbindungsanlagen gemäß separater Festlegung",2022,2023)),$AC3714,$AA3714),0)</f>
        <v>0</v>
      </c>
      <c r="AH3714" s="49">
        <f>IFERROR(IF(OR($V3714&lt;&gt;"Ja",VLOOKUP($C3714,Listen!$A$2:$F$45,5,0)="Nein",D3714&lt;IF(C3714="LNG Anbindungsanlagen gemäß separater Festlegung",2022,2023)),$AC3714,$AA3714),0)</f>
        <v>0</v>
      </c>
      <c r="AI3714" s="49">
        <f>IFERROR(IF(OR($W3714&lt;&gt;"Ja",VLOOKUP($C3714,Listen!$A$2:$F$45,6,0)="Nein"),$AC3714,$AB3714),0)</f>
        <v>0</v>
      </c>
      <c r="AJ3714" s="49">
        <f>IFERROR(IF(OR($W3714&lt;&gt;"Ja",VLOOKUP($C3714,Listen!$A$2:$F$45,6,0)="Nein"),$AC3714,$AB3714),0)</f>
        <v>0</v>
      </c>
      <c r="AK3714" s="49">
        <f>IFERROR(IF(OR($W3714&lt;&gt;"Ja",VLOOKUP($C3714,Listen!$A$2:$F$45,6,0)="Nein"),$AC3714,$AB3714),0)</f>
        <v>0</v>
      </c>
      <c r="AL3714" s="51">
        <f t="shared" si="1203"/>
        <v>0</v>
      </c>
      <c r="AM3714" s="296">
        <f>IFERROR(IF(VLOOKUP($C3714,Listen!$A$2:$F$45,6,0)="Ja",MAX(BC3714:BD3714),D_SAV!$BC3714),0)</f>
        <v>0</v>
      </c>
      <c r="AN3714" s="51">
        <f t="shared" si="1204"/>
        <v>0</v>
      </c>
      <c r="AP3714" s="304">
        <f t="shared" si="1205"/>
        <v>0</v>
      </c>
      <c r="AQ3714" s="304">
        <f t="shared" si="1206"/>
        <v>0</v>
      </c>
      <c r="AR3714" s="304">
        <f t="shared" si="1207"/>
        <v>0</v>
      </c>
      <c r="AS3714" s="304">
        <f t="shared" si="1208"/>
        <v>0</v>
      </c>
      <c r="AT3714" s="304">
        <f t="shared" si="1209"/>
        <v>0</v>
      </c>
      <c r="AU3714" s="304">
        <f t="shared" si="1210"/>
        <v>0</v>
      </c>
      <c r="AV3714" s="304">
        <f t="shared" si="1211"/>
        <v>0</v>
      </c>
      <c r="AW3714" s="304">
        <f t="shared" si="1212"/>
        <v>0</v>
      </c>
      <c r="AX3714" s="304">
        <f t="shared" si="1213"/>
        <v>0</v>
      </c>
      <c r="AY3714" s="304">
        <f t="shared" si="1214"/>
        <v>0</v>
      </c>
      <c r="AZ3714" s="304">
        <f t="shared" si="1215"/>
        <v>0</v>
      </c>
      <c r="BA3714" s="304">
        <f t="shared" si="1216"/>
        <v>0</v>
      </c>
      <c r="BB3714" s="304">
        <f t="shared" si="1217"/>
        <v>0</v>
      </c>
      <c r="BC3714" s="304">
        <f t="shared" si="1218"/>
        <v>0</v>
      </c>
      <c r="BD3714" s="304">
        <f t="shared" si="1219"/>
        <v>0</v>
      </c>
      <c r="BE3714" s="304">
        <f>IFERROR(IF(VLOOKUP($C3714,Listen!$A$2:$F$45,6,0)="Ja",BB3714-MAX(BC3714:BD3714),BB3714-BC3714),0)</f>
        <v>0</v>
      </c>
    </row>
    <row r="3715" spans="1:57" x14ac:dyDescent="0.25">
      <c r="A3715" s="320" t="str">
        <f>IF(AND(D3715&lt;&gt;0,C3715&lt;&gt;0,E3715&lt;&gt;0),IF(B3715&lt;&gt;0,CONCATENATE(B3715,"-AGr",VLOOKUP(C3715,Listen!$A$2:$D$45,4,FALSE),"-",D3715,"-",E3715,),CONCATENATE("AGr",VLOOKUP(C3715,Listen!$A$2:$D$45,4,FALSE),"-",D3715,"-",E3715)),"keine vollständige ID")</f>
        <v>keine vollständige ID</v>
      </c>
      <c r="B3715" s="301"/>
      <c r="C3715" s="287"/>
      <c r="D3715" s="34"/>
      <c r="E3715" s="306"/>
      <c r="F3715" s="116"/>
      <c r="G3715" s="17"/>
      <c r="H3715" s="17"/>
      <c r="I3715" s="17"/>
      <c r="J3715" s="17"/>
      <c r="K3715" s="17"/>
      <c r="L3715" s="17"/>
      <c r="M3715" s="17"/>
      <c r="N3715" s="17"/>
      <c r="O3715" s="116"/>
      <c r="P3715" s="117">
        <f>IF(D3715&gt;A_Stammdaten!$B$12,0,SUM(G3715,H3715,J3715,L3715:M3715)-SUM(I3715,K3715,N3715:O3715))</f>
        <v>0</v>
      </c>
      <c r="Q3715" s="17"/>
      <c r="R3715" s="17"/>
      <c r="S3715" s="17"/>
      <c r="T3715" s="17"/>
      <c r="U3715" s="62">
        <f t="shared" si="1199"/>
        <v>0</v>
      </c>
      <c r="V3715" s="34"/>
      <c r="W3715" s="34"/>
      <c r="X3715" s="34"/>
      <c r="Y3715" s="34"/>
      <c r="Z3715" s="34"/>
      <c r="AA3715" s="63" t="str">
        <f t="shared" si="1200"/>
        <v>-</v>
      </c>
      <c r="AB3715" s="63" t="str">
        <f t="shared" si="1201"/>
        <v>-</v>
      </c>
      <c r="AC3715" s="63">
        <f>IF(ISBLANK($C3715),0,VLOOKUP($C3715,Listen!$A$2:$C$45,2,FALSE))</f>
        <v>0</v>
      </c>
      <c r="AD3715" s="63">
        <f>IF(ISBLANK($C3715),0,VLOOKUP($C3715,Listen!$A$2:$C$45,3,FALSE))</f>
        <v>0</v>
      </c>
      <c r="AE3715" s="49">
        <f t="shared" si="1202"/>
        <v>0</v>
      </c>
      <c r="AF3715" s="49">
        <f t="shared" si="1202"/>
        <v>0</v>
      </c>
      <c r="AG3715" s="49">
        <f>IFERROR(IF(OR($V3715&lt;&gt;"Ja",VLOOKUP($C3715,Listen!$A$2:$F$45,5,0)="Nein",D3715&lt;IF(C3715="LNG Anbindungsanlagen gemäß separater Festlegung",2022,2023)),$AC3715,$AA3715),0)</f>
        <v>0</v>
      </c>
      <c r="AH3715" s="49">
        <f>IFERROR(IF(OR($V3715&lt;&gt;"Ja",VLOOKUP($C3715,Listen!$A$2:$F$45,5,0)="Nein",D3715&lt;IF(C3715="LNG Anbindungsanlagen gemäß separater Festlegung",2022,2023)),$AC3715,$AA3715),0)</f>
        <v>0</v>
      </c>
      <c r="AI3715" s="49">
        <f>IFERROR(IF(OR($W3715&lt;&gt;"Ja",VLOOKUP($C3715,Listen!$A$2:$F$45,6,0)="Nein"),$AC3715,$AB3715),0)</f>
        <v>0</v>
      </c>
      <c r="AJ3715" s="49">
        <f>IFERROR(IF(OR($W3715&lt;&gt;"Ja",VLOOKUP($C3715,Listen!$A$2:$F$45,6,0)="Nein"),$AC3715,$AB3715),0)</f>
        <v>0</v>
      </c>
      <c r="AK3715" s="49">
        <f>IFERROR(IF(OR($W3715&lt;&gt;"Ja",VLOOKUP($C3715,Listen!$A$2:$F$45,6,0)="Nein"),$AC3715,$AB3715),0)</f>
        <v>0</v>
      </c>
      <c r="AL3715" s="51">
        <f t="shared" si="1203"/>
        <v>0</v>
      </c>
      <c r="AM3715" s="296">
        <f>IFERROR(IF(VLOOKUP($C3715,Listen!$A$2:$F$45,6,0)="Ja",MAX(BC3715:BD3715),D_SAV!$BC3715),0)</f>
        <v>0</v>
      </c>
      <c r="AN3715" s="51">
        <f t="shared" si="1204"/>
        <v>0</v>
      </c>
      <c r="AP3715" s="304">
        <f t="shared" si="1205"/>
        <v>0</v>
      </c>
      <c r="AQ3715" s="304">
        <f t="shared" si="1206"/>
        <v>0</v>
      </c>
      <c r="AR3715" s="304">
        <f t="shared" si="1207"/>
        <v>0</v>
      </c>
      <c r="AS3715" s="304">
        <f t="shared" si="1208"/>
        <v>0</v>
      </c>
      <c r="AT3715" s="304">
        <f t="shared" si="1209"/>
        <v>0</v>
      </c>
      <c r="AU3715" s="304">
        <f t="shared" si="1210"/>
        <v>0</v>
      </c>
      <c r="AV3715" s="304">
        <f t="shared" si="1211"/>
        <v>0</v>
      </c>
      <c r="AW3715" s="304">
        <f t="shared" si="1212"/>
        <v>0</v>
      </c>
      <c r="AX3715" s="304">
        <f t="shared" si="1213"/>
        <v>0</v>
      </c>
      <c r="AY3715" s="304">
        <f t="shared" si="1214"/>
        <v>0</v>
      </c>
      <c r="AZ3715" s="304">
        <f t="shared" si="1215"/>
        <v>0</v>
      </c>
      <c r="BA3715" s="304">
        <f t="shared" si="1216"/>
        <v>0</v>
      </c>
      <c r="BB3715" s="304">
        <f t="shared" si="1217"/>
        <v>0</v>
      </c>
      <c r="BC3715" s="304">
        <f t="shared" si="1218"/>
        <v>0</v>
      </c>
      <c r="BD3715" s="304">
        <f t="shared" si="1219"/>
        <v>0</v>
      </c>
      <c r="BE3715" s="304">
        <f>IFERROR(IF(VLOOKUP($C3715,Listen!$A$2:$F$45,6,0)="Ja",BB3715-MAX(BC3715:BD3715),BB3715-BC3715),0)</f>
        <v>0</v>
      </c>
    </row>
    <row r="3716" spans="1:57" x14ac:dyDescent="0.25">
      <c r="A3716" s="320" t="str">
        <f>IF(AND(D3716&lt;&gt;0,C3716&lt;&gt;0,E3716&lt;&gt;0),IF(B3716&lt;&gt;0,CONCATENATE(B3716,"-AGr",VLOOKUP(C3716,Listen!$A$2:$D$45,4,FALSE),"-",D3716,"-",E3716,),CONCATENATE("AGr",VLOOKUP(C3716,Listen!$A$2:$D$45,4,FALSE),"-",D3716,"-",E3716)),"keine vollständige ID")</f>
        <v>keine vollständige ID</v>
      </c>
      <c r="B3716" s="301"/>
      <c r="C3716" s="287"/>
      <c r="D3716" s="34"/>
      <c r="E3716" s="306"/>
      <c r="F3716" s="116"/>
      <c r="G3716" s="17"/>
      <c r="H3716" s="17"/>
      <c r="I3716" s="17"/>
      <c r="J3716" s="17"/>
      <c r="K3716" s="17"/>
      <c r="L3716" s="17"/>
      <c r="M3716" s="17"/>
      <c r="N3716" s="17"/>
      <c r="O3716" s="116"/>
      <c r="P3716" s="117">
        <f>IF(D3716&gt;A_Stammdaten!$B$12,0,SUM(G3716,H3716,J3716,L3716:M3716)-SUM(I3716,K3716,N3716:O3716))</f>
        <v>0</v>
      </c>
      <c r="Q3716" s="17"/>
      <c r="R3716" s="17"/>
      <c r="S3716" s="17"/>
      <c r="T3716" s="17"/>
      <c r="U3716" s="62">
        <f t="shared" si="1199"/>
        <v>0</v>
      </c>
      <c r="V3716" s="34"/>
      <c r="W3716" s="34"/>
      <c r="X3716" s="34"/>
      <c r="Y3716" s="34"/>
      <c r="Z3716" s="34"/>
      <c r="AA3716" s="63" t="str">
        <f t="shared" si="1200"/>
        <v>-</v>
      </c>
      <c r="AB3716" s="63" t="str">
        <f t="shared" si="1201"/>
        <v>-</v>
      </c>
      <c r="AC3716" s="63">
        <f>IF(ISBLANK($C3716),0,VLOOKUP($C3716,Listen!$A$2:$C$45,2,FALSE))</f>
        <v>0</v>
      </c>
      <c r="AD3716" s="63">
        <f>IF(ISBLANK($C3716),0,VLOOKUP($C3716,Listen!$A$2:$C$45,3,FALSE))</f>
        <v>0</v>
      </c>
      <c r="AE3716" s="49">
        <f t="shared" si="1202"/>
        <v>0</v>
      </c>
      <c r="AF3716" s="49">
        <f t="shared" si="1202"/>
        <v>0</v>
      </c>
      <c r="AG3716" s="49">
        <f>IFERROR(IF(OR($V3716&lt;&gt;"Ja",VLOOKUP($C3716,Listen!$A$2:$F$45,5,0)="Nein",D3716&lt;IF(C3716="LNG Anbindungsanlagen gemäß separater Festlegung",2022,2023)),$AC3716,$AA3716),0)</f>
        <v>0</v>
      </c>
      <c r="AH3716" s="49">
        <f>IFERROR(IF(OR($V3716&lt;&gt;"Ja",VLOOKUP($C3716,Listen!$A$2:$F$45,5,0)="Nein",D3716&lt;IF(C3716="LNG Anbindungsanlagen gemäß separater Festlegung",2022,2023)),$AC3716,$AA3716),0)</f>
        <v>0</v>
      </c>
      <c r="AI3716" s="49">
        <f>IFERROR(IF(OR($W3716&lt;&gt;"Ja",VLOOKUP($C3716,Listen!$A$2:$F$45,6,0)="Nein"),$AC3716,$AB3716),0)</f>
        <v>0</v>
      </c>
      <c r="AJ3716" s="49">
        <f>IFERROR(IF(OR($W3716&lt;&gt;"Ja",VLOOKUP($C3716,Listen!$A$2:$F$45,6,0)="Nein"),$AC3716,$AB3716),0)</f>
        <v>0</v>
      </c>
      <c r="AK3716" s="49">
        <f>IFERROR(IF(OR($W3716&lt;&gt;"Ja",VLOOKUP($C3716,Listen!$A$2:$F$45,6,0)="Nein"),$AC3716,$AB3716),0)</f>
        <v>0</v>
      </c>
      <c r="AL3716" s="51">
        <f t="shared" si="1203"/>
        <v>0</v>
      </c>
      <c r="AM3716" s="296">
        <f>IFERROR(IF(VLOOKUP($C3716,Listen!$A$2:$F$45,6,0)="Ja",MAX(BC3716:BD3716),D_SAV!$BC3716),0)</f>
        <v>0</v>
      </c>
      <c r="AN3716" s="51">
        <f t="shared" si="1204"/>
        <v>0</v>
      </c>
      <c r="AP3716" s="304">
        <f t="shared" si="1205"/>
        <v>0</v>
      </c>
      <c r="AQ3716" s="304">
        <f t="shared" si="1206"/>
        <v>0</v>
      </c>
      <c r="AR3716" s="304">
        <f t="shared" si="1207"/>
        <v>0</v>
      </c>
      <c r="AS3716" s="304">
        <f t="shared" si="1208"/>
        <v>0</v>
      </c>
      <c r="AT3716" s="304">
        <f t="shared" si="1209"/>
        <v>0</v>
      </c>
      <c r="AU3716" s="304">
        <f t="shared" si="1210"/>
        <v>0</v>
      </c>
      <c r="AV3716" s="304">
        <f t="shared" si="1211"/>
        <v>0</v>
      </c>
      <c r="AW3716" s="304">
        <f t="shared" si="1212"/>
        <v>0</v>
      </c>
      <c r="AX3716" s="304">
        <f t="shared" si="1213"/>
        <v>0</v>
      </c>
      <c r="AY3716" s="304">
        <f t="shared" si="1214"/>
        <v>0</v>
      </c>
      <c r="AZ3716" s="304">
        <f t="shared" si="1215"/>
        <v>0</v>
      </c>
      <c r="BA3716" s="304">
        <f t="shared" si="1216"/>
        <v>0</v>
      </c>
      <c r="BB3716" s="304">
        <f t="shared" si="1217"/>
        <v>0</v>
      </c>
      <c r="BC3716" s="304">
        <f t="shared" si="1218"/>
        <v>0</v>
      </c>
      <c r="BD3716" s="304">
        <f t="shared" si="1219"/>
        <v>0</v>
      </c>
      <c r="BE3716" s="304">
        <f>IFERROR(IF(VLOOKUP($C3716,Listen!$A$2:$F$45,6,0)="Ja",BB3716-MAX(BC3716:BD3716),BB3716-BC3716),0)</f>
        <v>0</v>
      </c>
    </row>
    <row r="3717" spans="1:57" x14ac:dyDescent="0.25">
      <c r="A3717" s="320" t="str">
        <f>IF(AND(D3717&lt;&gt;0,C3717&lt;&gt;0,E3717&lt;&gt;0),IF(B3717&lt;&gt;0,CONCATENATE(B3717,"-AGr",VLOOKUP(C3717,Listen!$A$2:$D$45,4,FALSE),"-",D3717,"-",E3717,),CONCATENATE("AGr",VLOOKUP(C3717,Listen!$A$2:$D$45,4,FALSE),"-",D3717,"-",E3717)),"keine vollständige ID")</f>
        <v>keine vollständige ID</v>
      </c>
      <c r="B3717" s="301"/>
      <c r="C3717" s="287"/>
      <c r="D3717" s="34"/>
      <c r="E3717" s="306"/>
      <c r="F3717" s="116"/>
      <c r="G3717" s="17"/>
      <c r="H3717" s="17"/>
      <c r="I3717" s="17"/>
      <c r="J3717" s="17"/>
      <c r="K3717" s="17"/>
      <c r="L3717" s="17"/>
      <c r="M3717" s="17"/>
      <c r="N3717" s="17"/>
      <c r="O3717" s="116"/>
      <c r="P3717" s="117">
        <f>IF(D3717&gt;A_Stammdaten!$B$12,0,SUM(G3717,H3717,J3717,L3717:M3717)-SUM(I3717,K3717,N3717:O3717))</f>
        <v>0</v>
      </c>
      <c r="Q3717" s="17"/>
      <c r="R3717" s="17"/>
      <c r="S3717" s="17"/>
      <c r="T3717" s="17"/>
      <c r="U3717" s="62">
        <f t="shared" si="1199"/>
        <v>0</v>
      </c>
      <c r="V3717" s="34"/>
      <c r="W3717" s="34"/>
      <c r="X3717" s="34"/>
      <c r="Y3717" s="34"/>
      <c r="Z3717" s="34"/>
      <c r="AA3717" s="63" t="str">
        <f t="shared" si="1200"/>
        <v>-</v>
      </c>
      <c r="AB3717" s="63" t="str">
        <f t="shared" si="1201"/>
        <v>-</v>
      </c>
      <c r="AC3717" s="63">
        <f>IF(ISBLANK($C3717),0,VLOOKUP($C3717,Listen!$A$2:$C$45,2,FALSE))</f>
        <v>0</v>
      </c>
      <c r="AD3717" s="63">
        <f>IF(ISBLANK($C3717),0,VLOOKUP($C3717,Listen!$A$2:$C$45,3,FALSE))</f>
        <v>0</v>
      </c>
      <c r="AE3717" s="49">
        <f t="shared" si="1202"/>
        <v>0</v>
      </c>
      <c r="AF3717" s="49">
        <f t="shared" si="1202"/>
        <v>0</v>
      </c>
      <c r="AG3717" s="49">
        <f>IFERROR(IF(OR($V3717&lt;&gt;"Ja",VLOOKUP($C3717,Listen!$A$2:$F$45,5,0)="Nein",D3717&lt;IF(C3717="LNG Anbindungsanlagen gemäß separater Festlegung",2022,2023)),$AC3717,$AA3717),0)</f>
        <v>0</v>
      </c>
      <c r="AH3717" s="49">
        <f>IFERROR(IF(OR($V3717&lt;&gt;"Ja",VLOOKUP($C3717,Listen!$A$2:$F$45,5,0)="Nein",D3717&lt;IF(C3717="LNG Anbindungsanlagen gemäß separater Festlegung",2022,2023)),$AC3717,$AA3717),0)</f>
        <v>0</v>
      </c>
      <c r="AI3717" s="49">
        <f>IFERROR(IF(OR($W3717&lt;&gt;"Ja",VLOOKUP($C3717,Listen!$A$2:$F$45,6,0)="Nein"),$AC3717,$AB3717),0)</f>
        <v>0</v>
      </c>
      <c r="AJ3717" s="49">
        <f>IFERROR(IF(OR($W3717&lt;&gt;"Ja",VLOOKUP($C3717,Listen!$A$2:$F$45,6,0)="Nein"),$AC3717,$AB3717),0)</f>
        <v>0</v>
      </c>
      <c r="AK3717" s="49">
        <f>IFERROR(IF(OR($W3717&lt;&gt;"Ja",VLOOKUP($C3717,Listen!$A$2:$F$45,6,0)="Nein"),$AC3717,$AB3717),0)</f>
        <v>0</v>
      </c>
      <c r="AL3717" s="51">
        <f t="shared" si="1203"/>
        <v>0</v>
      </c>
      <c r="AM3717" s="296">
        <f>IFERROR(IF(VLOOKUP($C3717,Listen!$A$2:$F$45,6,0)="Ja",MAX(BC3717:BD3717),D_SAV!$BC3717),0)</f>
        <v>0</v>
      </c>
      <c r="AN3717" s="51">
        <f t="shared" si="1204"/>
        <v>0</v>
      </c>
      <c r="AP3717" s="304">
        <f t="shared" si="1205"/>
        <v>0</v>
      </c>
      <c r="AQ3717" s="304">
        <f t="shared" si="1206"/>
        <v>0</v>
      </c>
      <c r="AR3717" s="304">
        <f t="shared" si="1207"/>
        <v>0</v>
      </c>
      <c r="AS3717" s="304">
        <f t="shared" si="1208"/>
        <v>0</v>
      </c>
      <c r="AT3717" s="304">
        <f t="shared" si="1209"/>
        <v>0</v>
      </c>
      <c r="AU3717" s="304">
        <f t="shared" si="1210"/>
        <v>0</v>
      </c>
      <c r="AV3717" s="304">
        <f t="shared" si="1211"/>
        <v>0</v>
      </c>
      <c r="AW3717" s="304">
        <f t="shared" si="1212"/>
        <v>0</v>
      </c>
      <c r="AX3717" s="304">
        <f t="shared" si="1213"/>
        <v>0</v>
      </c>
      <c r="AY3717" s="304">
        <f t="shared" si="1214"/>
        <v>0</v>
      </c>
      <c r="AZ3717" s="304">
        <f t="shared" si="1215"/>
        <v>0</v>
      </c>
      <c r="BA3717" s="304">
        <f t="shared" si="1216"/>
        <v>0</v>
      </c>
      <c r="BB3717" s="304">
        <f t="shared" si="1217"/>
        <v>0</v>
      </c>
      <c r="BC3717" s="304">
        <f t="shared" si="1218"/>
        <v>0</v>
      </c>
      <c r="BD3717" s="304">
        <f t="shared" si="1219"/>
        <v>0</v>
      </c>
      <c r="BE3717" s="304">
        <f>IFERROR(IF(VLOOKUP($C3717,Listen!$A$2:$F$45,6,0)="Ja",BB3717-MAX(BC3717:BD3717),BB3717-BC3717),0)</f>
        <v>0</v>
      </c>
    </row>
    <row r="3718" spans="1:57" x14ac:dyDescent="0.25">
      <c r="A3718" s="320" t="str">
        <f>IF(AND(D3718&lt;&gt;0,C3718&lt;&gt;0,E3718&lt;&gt;0),IF(B3718&lt;&gt;0,CONCATENATE(B3718,"-AGr",VLOOKUP(C3718,Listen!$A$2:$D$45,4,FALSE),"-",D3718,"-",E3718,),CONCATENATE("AGr",VLOOKUP(C3718,Listen!$A$2:$D$45,4,FALSE),"-",D3718,"-",E3718)),"keine vollständige ID")</f>
        <v>keine vollständige ID</v>
      </c>
      <c r="B3718" s="301"/>
      <c r="C3718" s="287"/>
      <c r="D3718" s="34"/>
      <c r="E3718" s="306"/>
      <c r="F3718" s="116"/>
      <c r="G3718" s="17"/>
      <c r="H3718" s="17"/>
      <c r="I3718" s="17"/>
      <c r="J3718" s="17"/>
      <c r="K3718" s="17"/>
      <c r="L3718" s="17"/>
      <c r="M3718" s="17"/>
      <c r="N3718" s="17"/>
      <c r="O3718" s="116"/>
      <c r="P3718" s="117">
        <f>IF(D3718&gt;A_Stammdaten!$B$12,0,SUM(G3718,H3718,J3718,L3718:M3718)-SUM(I3718,K3718,N3718:O3718))</f>
        <v>0</v>
      </c>
      <c r="Q3718" s="17"/>
      <c r="R3718" s="17"/>
      <c r="S3718" s="17"/>
      <c r="T3718" s="17"/>
      <c r="U3718" s="62">
        <f t="shared" ref="U3718:U3781" si="1220">P3718-SUM(Q3718:T3718)</f>
        <v>0</v>
      </c>
      <c r="V3718" s="34"/>
      <c r="W3718" s="34"/>
      <c r="X3718" s="34"/>
      <c r="Y3718" s="34"/>
      <c r="Z3718" s="34"/>
      <c r="AA3718" s="63" t="str">
        <f t="shared" ref="AA3718:AA3781" si="1221">IF($V3718="Ja",MIN(2044-$D3718+1,AC3718),"-")</f>
        <v>-</v>
      </c>
      <c r="AB3718" s="63" t="str">
        <f t="shared" ref="AB3718:AB3781" si="1222">IF($Z3718="","-",MIN($Z3718-$D3718+1,AC3718))</f>
        <v>-</v>
      </c>
      <c r="AC3718" s="63">
        <f>IF(ISBLANK($C3718),0,VLOOKUP($C3718,Listen!$A$2:$C$45,2,FALSE))</f>
        <v>0</v>
      </c>
      <c r="AD3718" s="63">
        <f>IF(ISBLANK($C3718),0,VLOOKUP($C3718,Listen!$A$2:$C$45,3,FALSE))</f>
        <v>0</v>
      </c>
      <c r="AE3718" s="49">
        <f t="shared" ref="AE3718:AF3781" si="1223">IFERROR($AC3718,0)</f>
        <v>0</v>
      </c>
      <c r="AF3718" s="49">
        <f t="shared" si="1223"/>
        <v>0</v>
      </c>
      <c r="AG3718" s="49">
        <f>IFERROR(IF(OR($V3718&lt;&gt;"Ja",VLOOKUP($C3718,Listen!$A$2:$F$45,5,0)="Nein",D3718&lt;IF(C3718="LNG Anbindungsanlagen gemäß separater Festlegung",2022,2023)),$AC3718,$AA3718),0)</f>
        <v>0</v>
      </c>
      <c r="AH3718" s="49">
        <f>IFERROR(IF(OR($V3718&lt;&gt;"Ja",VLOOKUP($C3718,Listen!$A$2:$F$45,5,0)="Nein",D3718&lt;IF(C3718="LNG Anbindungsanlagen gemäß separater Festlegung",2022,2023)),$AC3718,$AA3718),0)</f>
        <v>0</v>
      </c>
      <c r="AI3718" s="49">
        <f>IFERROR(IF(OR($W3718&lt;&gt;"Ja",VLOOKUP($C3718,Listen!$A$2:$F$45,6,0)="Nein"),$AC3718,$AB3718),0)</f>
        <v>0</v>
      </c>
      <c r="AJ3718" s="49">
        <f>IFERROR(IF(OR($W3718&lt;&gt;"Ja",VLOOKUP($C3718,Listen!$A$2:$F$45,6,0)="Nein"),$AC3718,$AB3718),0)</f>
        <v>0</v>
      </c>
      <c r="AK3718" s="49">
        <f>IFERROR(IF(OR($W3718&lt;&gt;"Ja",VLOOKUP($C3718,Listen!$A$2:$F$45,6,0)="Nein"),$AC3718,$AB3718),0)</f>
        <v>0</v>
      </c>
      <c r="AL3718" s="51">
        <f t="shared" ref="AL3718:AL3781" si="1224">BB3718</f>
        <v>0</v>
      </c>
      <c r="AM3718" s="296">
        <f>IFERROR(IF(VLOOKUP($C3718,Listen!$A$2:$F$45,6,0)="Ja",MAX(BC3718:BD3718),D_SAV!$BC3718),0)</f>
        <v>0</v>
      </c>
      <c r="AN3718" s="51">
        <f t="shared" ref="AN3718:AN3781" si="1225">BE3718</f>
        <v>0</v>
      </c>
      <c r="AP3718" s="304">
        <f t="shared" ref="AP3718:AP3781" si="1226">AO3718+IF($D3718=AP$3,$U3718,0)</f>
        <v>0</v>
      </c>
      <c r="AQ3718" s="304">
        <f t="shared" ref="AQ3718:AQ3781" si="1227">IF(AP3718=0,0,IF($AE3718-(AP$3-$D3718)&lt;=0,AP3718,AP3718/($AE3718-(AP$3-$D3718))))</f>
        <v>0</v>
      </c>
      <c r="AR3718" s="304">
        <f t="shared" ref="AR3718:AR3781" si="1228">AP3718-AQ3718</f>
        <v>0</v>
      </c>
      <c r="AS3718" s="304">
        <f t="shared" ref="AS3718:AS3781" si="1229">AR3718+IF($D3718=AS$3,$U3718,0)</f>
        <v>0</v>
      </c>
      <c r="AT3718" s="304">
        <f t="shared" ref="AT3718:AT3781" si="1230">IF(AS3718=0,0,IF($AF3718-(AS$3-$D3718)&lt;=0,AS3718,AS3718/($AF3718-(AS$3-$D3718))))</f>
        <v>0</v>
      </c>
      <c r="AU3718" s="304">
        <f t="shared" ref="AU3718:AU3781" si="1231">AS3718-AT3718</f>
        <v>0</v>
      </c>
      <c r="AV3718" s="304">
        <f t="shared" ref="AV3718:AV3781" si="1232">AU3718+IF($D3718=AV$3,$U3718,0)</f>
        <v>0</v>
      </c>
      <c r="AW3718" s="304">
        <f t="shared" ref="AW3718:AW3781" si="1233">IF(AV3718=0,0,IF($AG3718-(AV$3-$D3718)&lt;=0,AV3718,AV3718/($AG3718-(AV$3-$D3718))))</f>
        <v>0</v>
      </c>
      <c r="AX3718" s="304">
        <f t="shared" ref="AX3718:AX3781" si="1234">AV3718-AW3718</f>
        <v>0</v>
      </c>
      <c r="AY3718" s="304">
        <f t="shared" ref="AY3718:AY3781" si="1235">AX3718+IF($D3718=AY$3,$U3718,0)</f>
        <v>0</v>
      </c>
      <c r="AZ3718" s="304">
        <f t="shared" ref="AZ3718:AZ3781" si="1236">IF(AY3718=0,0,IF($AH3718-(AY$3-$D3718)&lt;=0,AY3718,AY3718/($AH3718-(AY$3-$D3718))))</f>
        <v>0</v>
      </c>
      <c r="BA3718" s="304">
        <f t="shared" ref="BA3718:BA3781" si="1237">AY3718-AZ3718</f>
        <v>0</v>
      </c>
      <c r="BB3718" s="304">
        <f t="shared" ref="BB3718:BB3781" si="1238">BA3718+IF($D3718=BB$3,$U3718,0)</f>
        <v>0</v>
      </c>
      <c r="BC3718" s="304">
        <f t="shared" ref="BC3718:BC3781" si="1239">IF(BB3718=0,0,IF($AI3718-(BB$3-$D3718)&lt;=0,BB3718,BB3718/($AI3718-(BB$3-$D3718))))</f>
        <v>0</v>
      </c>
      <c r="BD3718" s="304">
        <f t="shared" ref="BD3718:BD3781" si="1240">BB3718*Y3718/100</f>
        <v>0</v>
      </c>
      <c r="BE3718" s="304">
        <f>IFERROR(IF(VLOOKUP($C3718,Listen!$A$2:$F$45,6,0)="Ja",BB3718-MAX(BC3718:BD3718),BB3718-BC3718),0)</f>
        <v>0</v>
      </c>
    </row>
    <row r="3719" spans="1:57" x14ac:dyDescent="0.25">
      <c r="A3719" s="320" t="str">
        <f>IF(AND(D3719&lt;&gt;0,C3719&lt;&gt;0,E3719&lt;&gt;0),IF(B3719&lt;&gt;0,CONCATENATE(B3719,"-AGr",VLOOKUP(C3719,Listen!$A$2:$D$45,4,FALSE),"-",D3719,"-",E3719,),CONCATENATE("AGr",VLOOKUP(C3719,Listen!$A$2:$D$45,4,FALSE),"-",D3719,"-",E3719)),"keine vollständige ID")</f>
        <v>keine vollständige ID</v>
      </c>
      <c r="B3719" s="301"/>
      <c r="C3719" s="287"/>
      <c r="D3719" s="34"/>
      <c r="E3719" s="306"/>
      <c r="F3719" s="116"/>
      <c r="G3719" s="17"/>
      <c r="H3719" s="17"/>
      <c r="I3719" s="17"/>
      <c r="J3719" s="17"/>
      <c r="K3719" s="17"/>
      <c r="L3719" s="17"/>
      <c r="M3719" s="17"/>
      <c r="N3719" s="17"/>
      <c r="O3719" s="116"/>
      <c r="P3719" s="117">
        <f>IF(D3719&gt;A_Stammdaten!$B$12,0,SUM(G3719,H3719,J3719,L3719:M3719)-SUM(I3719,K3719,N3719:O3719))</f>
        <v>0</v>
      </c>
      <c r="Q3719" s="17"/>
      <c r="R3719" s="17"/>
      <c r="S3719" s="17"/>
      <c r="T3719" s="17"/>
      <c r="U3719" s="62">
        <f t="shared" si="1220"/>
        <v>0</v>
      </c>
      <c r="V3719" s="34"/>
      <c r="W3719" s="34"/>
      <c r="X3719" s="34"/>
      <c r="Y3719" s="34"/>
      <c r="Z3719" s="34"/>
      <c r="AA3719" s="63" t="str">
        <f t="shared" si="1221"/>
        <v>-</v>
      </c>
      <c r="AB3719" s="63" t="str">
        <f t="shared" si="1222"/>
        <v>-</v>
      </c>
      <c r="AC3719" s="63">
        <f>IF(ISBLANK($C3719),0,VLOOKUP($C3719,Listen!$A$2:$C$45,2,FALSE))</f>
        <v>0</v>
      </c>
      <c r="AD3719" s="63">
        <f>IF(ISBLANK($C3719),0,VLOOKUP($C3719,Listen!$A$2:$C$45,3,FALSE))</f>
        <v>0</v>
      </c>
      <c r="AE3719" s="49">
        <f t="shared" si="1223"/>
        <v>0</v>
      </c>
      <c r="AF3719" s="49">
        <f t="shared" si="1223"/>
        <v>0</v>
      </c>
      <c r="AG3719" s="49">
        <f>IFERROR(IF(OR($V3719&lt;&gt;"Ja",VLOOKUP($C3719,Listen!$A$2:$F$45,5,0)="Nein",D3719&lt;IF(C3719="LNG Anbindungsanlagen gemäß separater Festlegung",2022,2023)),$AC3719,$AA3719),0)</f>
        <v>0</v>
      </c>
      <c r="AH3719" s="49">
        <f>IFERROR(IF(OR($V3719&lt;&gt;"Ja",VLOOKUP($C3719,Listen!$A$2:$F$45,5,0)="Nein",D3719&lt;IF(C3719="LNG Anbindungsanlagen gemäß separater Festlegung",2022,2023)),$AC3719,$AA3719),0)</f>
        <v>0</v>
      </c>
      <c r="AI3719" s="49">
        <f>IFERROR(IF(OR($W3719&lt;&gt;"Ja",VLOOKUP($C3719,Listen!$A$2:$F$45,6,0)="Nein"),$AC3719,$AB3719),0)</f>
        <v>0</v>
      </c>
      <c r="AJ3719" s="49">
        <f>IFERROR(IF(OR($W3719&lt;&gt;"Ja",VLOOKUP($C3719,Listen!$A$2:$F$45,6,0)="Nein"),$AC3719,$AB3719),0)</f>
        <v>0</v>
      </c>
      <c r="AK3719" s="49">
        <f>IFERROR(IF(OR($W3719&lt;&gt;"Ja",VLOOKUP($C3719,Listen!$A$2:$F$45,6,0)="Nein"),$AC3719,$AB3719),0)</f>
        <v>0</v>
      </c>
      <c r="AL3719" s="51">
        <f t="shared" si="1224"/>
        <v>0</v>
      </c>
      <c r="AM3719" s="296">
        <f>IFERROR(IF(VLOOKUP($C3719,Listen!$A$2:$F$45,6,0)="Ja",MAX(BC3719:BD3719),D_SAV!$BC3719),0)</f>
        <v>0</v>
      </c>
      <c r="AN3719" s="51">
        <f t="shared" si="1225"/>
        <v>0</v>
      </c>
      <c r="AP3719" s="304">
        <f t="shared" si="1226"/>
        <v>0</v>
      </c>
      <c r="AQ3719" s="304">
        <f t="shared" si="1227"/>
        <v>0</v>
      </c>
      <c r="AR3719" s="304">
        <f t="shared" si="1228"/>
        <v>0</v>
      </c>
      <c r="AS3719" s="304">
        <f t="shared" si="1229"/>
        <v>0</v>
      </c>
      <c r="AT3719" s="304">
        <f t="shared" si="1230"/>
        <v>0</v>
      </c>
      <c r="AU3719" s="304">
        <f t="shared" si="1231"/>
        <v>0</v>
      </c>
      <c r="AV3719" s="304">
        <f t="shared" si="1232"/>
        <v>0</v>
      </c>
      <c r="AW3719" s="304">
        <f t="shared" si="1233"/>
        <v>0</v>
      </c>
      <c r="AX3719" s="304">
        <f t="shared" si="1234"/>
        <v>0</v>
      </c>
      <c r="AY3719" s="304">
        <f t="shared" si="1235"/>
        <v>0</v>
      </c>
      <c r="AZ3719" s="304">
        <f t="shared" si="1236"/>
        <v>0</v>
      </c>
      <c r="BA3719" s="304">
        <f t="shared" si="1237"/>
        <v>0</v>
      </c>
      <c r="BB3719" s="304">
        <f t="shared" si="1238"/>
        <v>0</v>
      </c>
      <c r="BC3719" s="304">
        <f t="shared" si="1239"/>
        <v>0</v>
      </c>
      <c r="BD3719" s="304">
        <f t="shared" si="1240"/>
        <v>0</v>
      </c>
      <c r="BE3719" s="304">
        <f>IFERROR(IF(VLOOKUP($C3719,Listen!$A$2:$F$45,6,0)="Ja",BB3719-MAX(BC3719:BD3719),BB3719-BC3719),0)</f>
        <v>0</v>
      </c>
    </row>
    <row r="3720" spans="1:57" x14ac:dyDescent="0.25">
      <c r="A3720" s="320" t="str">
        <f>IF(AND(D3720&lt;&gt;0,C3720&lt;&gt;0,E3720&lt;&gt;0),IF(B3720&lt;&gt;0,CONCATENATE(B3720,"-AGr",VLOOKUP(C3720,Listen!$A$2:$D$45,4,FALSE),"-",D3720,"-",E3720,),CONCATENATE("AGr",VLOOKUP(C3720,Listen!$A$2:$D$45,4,FALSE),"-",D3720,"-",E3720)),"keine vollständige ID")</f>
        <v>keine vollständige ID</v>
      </c>
      <c r="B3720" s="301"/>
      <c r="C3720" s="287"/>
      <c r="D3720" s="34"/>
      <c r="E3720" s="306"/>
      <c r="F3720" s="116"/>
      <c r="G3720" s="17"/>
      <c r="H3720" s="17"/>
      <c r="I3720" s="17"/>
      <c r="J3720" s="17"/>
      <c r="K3720" s="17"/>
      <c r="L3720" s="17"/>
      <c r="M3720" s="17"/>
      <c r="N3720" s="17"/>
      <c r="O3720" s="116"/>
      <c r="P3720" s="117">
        <f>IF(D3720&gt;A_Stammdaten!$B$12,0,SUM(G3720,H3720,J3720,L3720:M3720)-SUM(I3720,K3720,N3720:O3720))</f>
        <v>0</v>
      </c>
      <c r="Q3720" s="17"/>
      <c r="R3720" s="17"/>
      <c r="S3720" s="17"/>
      <c r="T3720" s="17"/>
      <c r="U3720" s="62">
        <f t="shared" si="1220"/>
        <v>0</v>
      </c>
      <c r="V3720" s="34"/>
      <c r="W3720" s="34"/>
      <c r="X3720" s="34"/>
      <c r="Y3720" s="34"/>
      <c r="Z3720" s="34"/>
      <c r="AA3720" s="63" t="str">
        <f t="shared" si="1221"/>
        <v>-</v>
      </c>
      <c r="AB3720" s="63" t="str">
        <f t="shared" si="1222"/>
        <v>-</v>
      </c>
      <c r="AC3720" s="63">
        <f>IF(ISBLANK($C3720),0,VLOOKUP($C3720,Listen!$A$2:$C$45,2,FALSE))</f>
        <v>0</v>
      </c>
      <c r="AD3720" s="63">
        <f>IF(ISBLANK($C3720),0,VLOOKUP($C3720,Listen!$A$2:$C$45,3,FALSE))</f>
        <v>0</v>
      </c>
      <c r="AE3720" s="49">
        <f t="shared" si="1223"/>
        <v>0</v>
      </c>
      <c r="AF3720" s="49">
        <f t="shared" si="1223"/>
        <v>0</v>
      </c>
      <c r="AG3720" s="49">
        <f>IFERROR(IF(OR($V3720&lt;&gt;"Ja",VLOOKUP($C3720,Listen!$A$2:$F$45,5,0)="Nein",D3720&lt;IF(C3720="LNG Anbindungsanlagen gemäß separater Festlegung",2022,2023)),$AC3720,$AA3720),0)</f>
        <v>0</v>
      </c>
      <c r="AH3720" s="49">
        <f>IFERROR(IF(OR($V3720&lt;&gt;"Ja",VLOOKUP($C3720,Listen!$A$2:$F$45,5,0)="Nein",D3720&lt;IF(C3720="LNG Anbindungsanlagen gemäß separater Festlegung",2022,2023)),$AC3720,$AA3720),0)</f>
        <v>0</v>
      </c>
      <c r="AI3720" s="49">
        <f>IFERROR(IF(OR($W3720&lt;&gt;"Ja",VLOOKUP($C3720,Listen!$A$2:$F$45,6,0)="Nein"),$AC3720,$AB3720),0)</f>
        <v>0</v>
      </c>
      <c r="AJ3720" s="49">
        <f>IFERROR(IF(OR($W3720&lt;&gt;"Ja",VLOOKUP($C3720,Listen!$A$2:$F$45,6,0)="Nein"),$AC3720,$AB3720),0)</f>
        <v>0</v>
      </c>
      <c r="AK3720" s="49">
        <f>IFERROR(IF(OR($W3720&lt;&gt;"Ja",VLOOKUP($C3720,Listen!$A$2:$F$45,6,0)="Nein"),$AC3720,$AB3720),0)</f>
        <v>0</v>
      </c>
      <c r="AL3720" s="51">
        <f t="shared" si="1224"/>
        <v>0</v>
      </c>
      <c r="AM3720" s="296">
        <f>IFERROR(IF(VLOOKUP($C3720,Listen!$A$2:$F$45,6,0)="Ja",MAX(BC3720:BD3720),D_SAV!$BC3720),0)</f>
        <v>0</v>
      </c>
      <c r="AN3720" s="51">
        <f t="shared" si="1225"/>
        <v>0</v>
      </c>
      <c r="AP3720" s="304">
        <f t="shared" si="1226"/>
        <v>0</v>
      </c>
      <c r="AQ3720" s="304">
        <f t="shared" si="1227"/>
        <v>0</v>
      </c>
      <c r="AR3720" s="304">
        <f t="shared" si="1228"/>
        <v>0</v>
      </c>
      <c r="AS3720" s="304">
        <f t="shared" si="1229"/>
        <v>0</v>
      </c>
      <c r="AT3720" s="304">
        <f t="shared" si="1230"/>
        <v>0</v>
      </c>
      <c r="AU3720" s="304">
        <f t="shared" si="1231"/>
        <v>0</v>
      </c>
      <c r="AV3720" s="304">
        <f t="shared" si="1232"/>
        <v>0</v>
      </c>
      <c r="AW3720" s="304">
        <f t="shared" si="1233"/>
        <v>0</v>
      </c>
      <c r="AX3720" s="304">
        <f t="shared" si="1234"/>
        <v>0</v>
      </c>
      <c r="AY3720" s="304">
        <f t="shared" si="1235"/>
        <v>0</v>
      </c>
      <c r="AZ3720" s="304">
        <f t="shared" si="1236"/>
        <v>0</v>
      </c>
      <c r="BA3720" s="304">
        <f t="shared" si="1237"/>
        <v>0</v>
      </c>
      <c r="BB3720" s="304">
        <f t="shared" si="1238"/>
        <v>0</v>
      </c>
      <c r="BC3720" s="304">
        <f t="shared" si="1239"/>
        <v>0</v>
      </c>
      <c r="BD3720" s="304">
        <f t="shared" si="1240"/>
        <v>0</v>
      </c>
      <c r="BE3720" s="304">
        <f>IFERROR(IF(VLOOKUP($C3720,Listen!$A$2:$F$45,6,0)="Ja",BB3720-MAX(BC3720:BD3720),BB3720-BC3720),0)</f>
        <v>0</v>
      </c>
    </row>
    <row r="3721" spans="1:57" x14ac:dyDescent="0.25">
      <c r="A3721" s="320" t="str">
        <f>IF(AND(D3721&lt;&gt;0,C3721&lt;&gt;0,E3721&lt;&gt;0),IF(B3721&lt;&gt;0,CONCATENATE(B3721,"-AGr",VLOOKUP(C3721,Listen!$A$2:$D$45,4,FALSE),"-",D3721,"-",E3721,),CONCATENATE("AGr",VLOOKUP(C3721,Listen!$A$2:$D$45,4,FALSE),"-",D3721,"-",E3721)),"keine vollständige ID")</f>
        <v>keine vollständige ID</v>
      </c>
      <c r="B3721" s="301"/>
      <c r="C3721" s="287"/>
      <c r="D3721" s="34"/>
      <c r="E3721" s="306"/>
      <c r="F3721" s="116"/>
      <c r="G3721" s="17"/>
      <c r="H3721" s="17"/>
      <c r="I3721" s="17"/>
      <c r="J3721" s="17"/>
      <c r="K3721" s="17"/>
      <c r="L3721" s="17"/>
      <c r="M3721" s="17"/>
      <c r="N3721" s="17"/>
      <c r="O3721" s="116"/>
      <c r="P3721" s="117">
        <f>IF(D3721&gt;A_Stammdaten!$B$12,0,SUM(G3721,H3721,J3721,L3721:M3721)-SUM(I3721,K3721,N3721:O3721))</f>
        <v>0</v>
      </c>
      <c r="Q3721" s="17"/>
      <c r="R3721" s="17"/>
      <c r="S3721" s="17"/>
      <c r="T3721" s="17"/>
      <c r="U3721" s="62">
        <f t="shared" si="1220"/>
        <v>0</v>
      </c>
      <c r="V3721" s="34"/>
      <c r="W3721" s="34"/>
      <c r="X3721" s="34"/>
      <c r="Y3721" s="34"/>
      <c r="Z3721" s="34"/>
      <c r="AA3721" s="63" t="str">
        <f t="shared" si="1221"/>
        <v>-</v>
      </c>
      <c r="AB3721" s="63" t="str">
        <f t="shared" si="1222"/>
        <v>-</v>
      </c>
      <c r="AC3721" s="63">
        <f>IF(ISBLANK($C3721),0,VLOOKUP($C3721,Listen!$A$2:$C$45,2,FALSE))</f>
        <v>0</v>
      </c>
      <c r="AD3721" s="63">
        <f>IF(ISBLANK($C3721),0,VLOOKUP($C3721,Listen!$A$2:$C$45,3,FALSE))</f>
        <v>0</v>
      </c>
      <c r="AE3721" s="49">
        <f t="shared" si="1223"/>
        <v>0</v>
      </c>
      <c r="AF3721" s="49">
        <f t="shared" si="1223"/>
        <v>0</v>
      </c>
      <c r="AG3721" s="49">
        <f>IFERROR(IF(OR($V3721&lt;&gt;"Ja",VLOOKUP($C3721,Listen!$A$2:$F$45,5,0)="Nein",D3721&lt;IF(C3721="LNG Anbindungsanlagen gemäß separater Festlegung",2022,2023)),$AC3721,$AA3721),0)</f>
        <v>0</v>
      </c>
      <c r="AH3721" s="49">
        <f>IFERROR(IF(OR($V3721&lt;&gt;"Ja",VLOOKUP($C3721,Listen!$A$2:$F$45,5,0)="Nein",D3721&lt;IF(C3721="LNG Anbindungsanlagen gemäß separater Festlegung",2022,2023)),$AC3721,$AA3721),0)</f>
        <v>0</v>
      </c>
      <c r="AI3721" s="49">
        <f>IFERROR(IF(OR($W3721&lt;&gt;"Ja",VLOOKUP($C3721,Listen!$A$2:$F$45,6,0)="Nein"),$AC3721,$AB3721),0)</f>
        <v>0</v>
      </c>
      <c r="AJ3721" s="49">
        <f>IFERROR(IF(OR($W3721&lt;&gt;"Ja",VLOOKUP($C3721,Listen!$A$2:$F$45,6,0)="Nein"),$AC3721,$AB3721),0)</f>
        <v>0</v>
      </c>
      <c r="AK3721" s="49">
        <f>IFERROR(IF(OR($W3721&lt;&gt;"Ja",VLOOKUP($C3721,Listen!$A$2:$F$45,6,0)="Nein"),$AC3721,$AB3721),0)</f>
        <v>0</v>
      </c>
      <c r="AL3721" s="51">
        <f t="shared" si="1224"/>
        <v>0</v>
      </c>
      <c r="AM3721" s="296">
        <f>IFERROR(IF(VLOOKUP($C3721,Listen!$A$2:$F$45,6,0)="Ja",MAX(BC3721:BD3721),D_SAV!$BC3721),0)</f>
        <v>0</v>
      </c>
      <c r="AN3721" s="51">
        <f t="shared" si="1225"/>
        <v>0</v>
      </c>
      <c r="AP3721" s="304">
        <f t="shared" si="1226"/>
        <v>0</v>
      </c>
      <c r="AQ3721" s="304">
        <f t="shared" si="1227"/>
        <v>0</v>
      </c>
      <c r="AR3721" s="304">
        <f t="shared" si="1228"/>
        <v>0</v>
      </c>
      <c r="AS3721" s="304">
        <f t="shared" si="1229"/>
        <v>0</v>
      </c>
      <c r="AT3721" s="304">
        <f t="shared" si="1230"/>
        <v>0</v>
      </c>
      <c r="AU3721" s="304">
        <f t="shared" si="1231"/>
        <v>0</v>
      </c>
      <c r="AV3721" s="304">
        <f t="shared" si="1232"/>
        <v>0</v>
      </c>
      <c r="AW3721" s="304">
        <f t="shared" si="1233"/>
        <v>0</v>
      </c>
      <c r="AX3721" s="304">
        <f t="shared" si="1234"/>
        <v>0</v>
      </c>
      <c r="AY3721" s="304">
        <f t="shared" si="1235"/>
        <v>0</v>
      </c>
      <c r="AZ3721" s="304">
        <f t="shared" si="1236"/>
        <v>0</v>
      </c>
      <c r="BA3721" s="304">
        <f t="shared" si="1237"/>
        <v>0</v>
      </c>
      <c r="BB3721" s="304">
        <f t="shared" si="1238"/>
        <v>0</v>
      </c>
      <c r="BC3721" s="304">
        <f t="shared" si="1239"/>
        <v>0</v>
      </c>
      <c r="BD3721" s="304">
        <f t="shared" si="1240"/>
        <v>0</v>
      </c>
      <c r="BE3721" s="304">
        <f>IFERROR(IF(VLOOKUP($C3721,Listen!$A$2:$F$45,6,0)="Ja",BB3721-MAX(BC3721:BD3721),BB3721-BC3721),0)</f>
        <v>0</v>
      </c>
    </row>
    <row r="3722" spans="1:57" x14ac:dyDescent="0.25">
      <c r="A3722" s="320" t="str">
        <f>IF(AND(D3722&lt;&gt;0,C3722&lt;&gt;0,E3722&lt;&gt;0),IF(B3722&lt;&gt;0,CONCATENATE(B3722,"-AGr",VLOOKUP(C3722,Listen!$A$2:$D$45,4,FALSE),"-",D3722,"-",E3722,),CONCATENATE("AGr",VLOOKUP(C3722,Listen!$A$2:$D$45,4,FALSE),"-",D3722,"-",E3722)),"keine vollständige ID")</f>
        <v>keine vollständige ID</v>
      </c>
      <c r="B3722" s="301"/>
      <c r="C3722" s="287"/>
      <c r="D3722" s="34"/>
      <c r="E3722" s="306"/>
      <c r="F3722" s="116"/>
      <c r="G3722" s="17"/>
      <c r="H3722" s="17"/>
      <c r="I3722" s="17"/>
      <c r="J3722" s="17"/>
      <c r="K3722" s="17"/>
      <c r="L3722" s="17"/>
      <c r="M3722" s="17"/>
      <c r="N3722" s="17"/>
      <c r="O3722" s="116"/>
      <c r="P3722" s="117">
        <f>IF(D3722&gt;A_Stammdaten!$B$12,0,SUM(G3722,H3722,J3722,L3722:M3722)-SUM(I3722,K3722,N3722:O3722))</f>
        <v>0</v>
      </c>
      <c r="Q3722" s="17"/>
      <c r="R3722" s="17"/>
      <c r="S3722" s="17"/>
      <c r="T3722" s="17"/>
      <c r="U3722" s="62">
        <f t="shared" si="1220"/>
        <v>0</v>
      </c>
      <c r="V3722" s="34"/>
      <c r="W3722" s="34"/>
      <c r="X3722" s="34"/>
      <c r="Y3722" s="34"/>
      <c r="Z3722" s="34"/>
      <c r="AA3722" s="63" t="str">
        <f t="shared" si="1221"/>
        <v>-</v>
      </c>
      <c r="AB3722" s="63" t="str">
        <f t="shared" si="1222"/>
        <v>-</v>
      </c>
      <c r="AC3722" s="63">
        <f>IF(ISBLANK($C3722),0,VLOOKUP($C3722,Listen!$A$2:$C$45,2,FALSE))</f>
        <v>0</v>
      </c>
      <c r="AD3722" s="63">
        <f>IF(ISBLANK($C3722),0,VLOOKUP($C3722,Listen!$A$2:$C$45,3,FALSE))</f>
        <v>0</v>
      </c>
      <c r="AE3722" s="49">
        <f t="shared" si="1223"/>
        <v>0</v>
      </c>
      <c r="AF3722" s="49">
        <f t="shared" si="1223"/>
        <v>0</v>
      </c>
      <c r="AG3722" s="49">
        <f>IFERROR(IF(OR($V3722&lt;&gt;"Ja",VLOOKUP($C3722,Listen!$A$2:$F$45,5,0)="Nein",D3722&lt;IF(C3722="LNG Anbindungsanlagen gemäß separater Festlegung",2022,2023)),$AC3722,$AA3722),0)</f>
        <v>0</v>
      </c>
      <c r="AH3722" s="49">
        <f>IFERROR(IF(OR($V3722&lt;&gt;"Ja",VLOOKUP($C3722,Listen!$A$2:$F$45,5,0)="Nein",D3722&lt;IF(C3722="LNG Anbindungsanlagen gemäß separater Festlegung",2022,2023)),$AC3722,$AA3722),0)</f>
        <v>0</v>
      </c>
      <c r="AI3722" s="49">
        <f>IFERROR(IF(OR($W3722&lt;&gt;"Ja",VLOOKUP($C3722,Listen!$A$2:$F$45,6,0)="Nein"),$AC3722,$AB3722),0)</f>
        <v>0</v>
      </c>
      <c r="AJ3722" s="49">
        <f>IFERROR(IF(OR($W3722&lt;&gt;"Ja",VLOOKUP($C3722,Listen!$A$2:$F$45,6,0)="Nein"),$AC3722,$AB3722),0)</f>
        <v>0</v>
      </c>
      <c r="AK3722" s="49">
        <f>IFERROR(IF(OR($W3722&lt;&gt;"Ja",VLOOKUP($C3722,Listen!$A$2:$F$45,6,0)="Nein"),$AC3722,$AB3722),0)</f>
        <v>0</v>
      </c>
      <c r="AL3722" s="51">
        <f t="shared" si="1224"/>
        <v>0</v>
      </c>
      <c r="AM3722" s="296">
        <f>IFERROR(IF(VLOOKUP($C3722,Listen!$A$2:$F$45,6,0)="Ja",MAX(BC3722:BD3722),D_SAV!$BC3722),0)</f>
        <v>0</v>
      </c>
      <c r="AN3722" s="51">
        <f t="shared" si="1225"/>
        <v>0</v>
      </c>
      <c r="AP3722" s="304">
        <f t="shared" si="1226"/>
        <v>0</v>
      </c>
      <c r="AQ3722" s="304">
        <f t="shared" si="1227"/>
        <v>0</v>
      </c>
      <c r="AR3722" s="304">
        <f t="shared" si="1228"/>
        <v>0</v>
      </c>
      <c r="AS3722" s="304">
        <f t="shared" si="1229"/>
        <v>0</v>
      </c>
      <c r="AT3722" s="304">
        <f t="shared" si="1230"/>
        <v>0</v>
      </c>
      <c r="AU3722" s="304">
        <f t="shared" si="1231"/>
        <v>0</v>
      </c>
      <c r="AV3722" s="304">
        <f t="shared" si="1232"/>
        <v>0</v>
      </c>
      <c r="AW3722" s="304">
        <f t="shared" si="1233"/>
        <v>0</v>
      </c>
      <c r="AX3722" s="304">
        <f t="shared" si="1234"/>
        <v>0</v>
      </c>
      <c r="AY3722" s="304">
        <f t="shared" si="1235"/>
        <v>0</v>
      </c>
      <c r="AZ3722" s="304">
        <f t="shared" si="1236"/>
        <v>0</v>
      </c>
      <c r="BA3722" s="304">
        <f t="shared" si="1237"/>
        <v>0</v>
      </c>
      <c r="BB3722" s="304">
        <f t="shared" si="1238"/>
        <v>0</v>
      </c>
      <c r="BC3722" s="304">
        <f t="shared" si="1239"/>
        <v>0</v>
      </c>
      <c r="BD3722" s="304">
        <f t="shared" si="1240"/>
        <v>0</v>
      </c>
      <c r="BE3722" s="304">
        <f>IFERROR(IF(VLOOKUP($C3722,Listen!$A$2:$F$45,6,0)="Ja",BB3722-MAX(BC3722:BD3722),BB3722-BC3722),0)</f>
        <v>0</v>
      </c>
    </row>
    <row r="3723" spans="1:57" x14ac:dyDescent="0.25">
      <c r="A3723" s="320" t="str">
        <f>IF(AND(D3723&lt;&gt;0,C3723&lt;&gt;0,E3723&lt;&gt;0),IF(B3723&lt;&gt;0,CONCATENATE(B3723,"-AGr",VLOOKUP(C3723,Listen!$A$2:$D$45,4,FALSE),"-",D3723,"-",E3723,),CONCATENATE("AGr",VLOOKUP(C3723,Listen!$A$2:$D$45,4,FALSE),"-",D3723,"-",E3723)),"keine vollständige ID")</f>
        <v>keine vollständige ID</v>
      </c>
      <c r="B3723" s="301"/>
      <c r="C3723" s="287"/>
      <c r="D3723" s="34"/>
      <c r="E3723" s="306"/>
      <c r="F3723" s="116"/>
      <c r="G3723" s="17"/>
      <c r="H3723" s="17"/>
      <c r="I3723" s="17"/>
      <c r="J3723" s="17"/>
      <c r="K3723" s="17"/>
      <c r="L3723" s="17"/>
      <c r="M3723" s="17"/>
      <c r="N3723" s="17"/>
      <c r="O3723" s="116"/>
      <c r="P3723" s="117">
        <f>IF(D3723&gt;A_Stammdaten!$B$12,0,SUM(G3723,H3723,J3723,L3723:M3723)-SUM(I3723,K3723,N3723:O3723))</f>
        <v>0</v>
      </c>
      <c r="Q3723" s="17"/>
      <c r="R3723" s="17"/>
      <c r="S3723" s="17"/>
      <c r="T3723" s="17"/>
      <c r="U3723" s="62">
        <f t="shared" si="1220"/>
        <v>0</v>
      </c>
      <c r="V3723" s="34"/>
      <c r="W3723" s="34"/>
      <c r="X3723" s="34"/>
      <c r="Y3723" s="34"/>
      <c r="Z3723" s="34"/>
      <c r="AA3723" s="63" t="str">
        <f t="shared" si="1221"/>
        <v>-</v>
      </c>
      <c r="AB3723" s="63" t="str">
        <f t="shared" si="1222"/>
        <v>-</v>
      </c>
      <c r="AC3723" s="63">
        <f>IF(ISBLANK($C3723),0,VLOOKUP($C3723,Listen!$A$2:$C$45,2,FALSE))</f>
        <v>0</v>
      </c>
      <c r="AD3723" s="63">
        <f>IF(ISBLANK($C3723),0,VLOOKUP($C3723,Listen!$A$2:$C$45,3,FALSE))</f>
        <v>0</v>
      </c>
      <c r="AE3723" s="49">
        <f t="shared" si="1223"/>
        <v>0</v>
      </c>
      <c r="AF3723" s="49">
        <f t="shared" si="1223"/>
        <v>0</v>
      </c>
      <c r="AG3723" s="49">
        <f>IFERROR(IF(OR($V3723&lt;&gt;"Ja",VLOOKUP($C3723,Listen!$A$2:$F$45,5,0)="Nein",D3723&lt;IF(C3723="LNG Anbindungsanlagen gemäß separater Festlegung",2022,2023)),$AC3723,$AA3723),0)</f>
        <v>0</v>
      </c>
      <c r="AH3723" s="49">
        <f>IFERROR(IF(OR($V3723&lt;&gt;"Ja",VLOOKUP($C3723,Listen!$A$2:$F$45,5,0)="Nein",D3723&lt;IF(C3723="LNG Anbindungsanlagen gemäß separater Festlegung",2022,2023)),$AC3723,$AA3723),0)</f>
        <v>0</v>
      </c>
      <c r="AI3723" s="49">
        <f>IFERROR(IF(OR($W3723&lt;&gt;"Ja",VLOOKUP($C3723,Listen!$A$2:$F$45,6,0)="Nein"),$AC3723,$AB3723),0)</f>
        <v>0</v>
      </c>
      <c r="AJ3723" s="49">
        <f>IFERROR(IF(OR($W3723&lt;&gt;"Ja",VLOOKUP($C3723,Listen!$A$2:$F$45,6,0)="Nein"),$AC3723,$AB3723),0)</f>
        <v>0</v>
      </c>
      <c r="AK3723" s="49">
        <f>IFERROR(IF(OR($W3723&lt;&gt;"Ja",VLOOKUP($C3723,Listen!$A$2:$F$45,6,0)="Nein"),$AC3723,$AB3723),0)</f>
        <v>0</v>
      </c>
      <c r="AL3723" s="51">
        <f t="shared" si="1224"/>
        <v>0</v>
      </c>
      <c r="AM3723" s="296">
        <f>IFERROR(IF(VLOOKUP($C3723,Listen!$A$2:$F$45,6,0)="Ja",MAX(BC3723:BD3723),D_SAV!$BC3723),0)</f>
        <v>0</v>
      </c>
      <c r="AN3723" s="51">
        <f t="shared" si="1225"/>
        <v>0</v>
      </c>
      <c r="AP3723" s="304">
        <f t="shared" si="1226"/>
        <v>0</v>
      </c>
      <c r="AQ3723" s="304">
        <f t="shared" si="1227"/>
        <v>0</v>
      </c>
      <c r="AR3723" s="304">
        <f t="shared" si="1228"/>
        <v>0</v>
      </c>
      <c r="AS3723" s="304">
        <f t="shared" si="1229"/>
        <v>0</v>
      </c>
      <c r="AT3723" s="304">
        <f t="shared" si="1230"/>
        <v>0</v>
      </c>
      <c r="AU3723" s="304">
        <f t="shared" si="1231"/>
        <v>0</v>
      </c>
      <c r="AV3723" s="304">
        <f t="shared" si="1232"/>
        <v>0</v>
      </c>
      <c r="AW3723" s="304">
        <f t="shared" si="1233"/>
        <v>0</v>
      </c>
      <c r="AX3723" s="304">
        <f t="shared" si="1234"/>
        <v>0</v>
      </c>
      <c r="AY3723" s="304">
        <f t="shared" si="1235"/>
        <v>0</v>
      </c>
      <c r="AZ3723" s="304">
        <f t="shared" si="1236"/>
        <v>0</v>
      </c>
      <c r="BA3723" s="304">
        <f t="shared" si="1237"/>
        <v>0</v>
      </c>
      <c r="BB3723" s="304">
        <f t="shared" si="1238"/>
        <v>0</v>
      </c>
      <c r="BC3723" s="304">
        <f t="shared" si="1239"/>
        <v>0</v>
      </c>
      <c r="BD3723" s="304">
        <f t="shared" si="1240"/>
        <v>0</v>
      </c>
      <c r="BE3723" s="304">
        <f>IFERROR(IF(VLOOKUP($C3723,Listen!$A$2:$F$45,6,0)="Ja",BB3723-MAX(BC3723:BD3723),BB3723-BC3723),0)</f>
        <v>0</v>
      </c>
    </row>
    <row r="3724" spans="1:57" x14ac:dyDescent="0.25">
      <c r="A3724" s="320" t="str">
        <f>IF(AND(D3724&lt;&gt;0,C3724&lt;&gt;0,E3724&lt;&gt;0),IF(B3724&lt;&gt;0,CONCATENATE(B3724,"-AGr",VLOOKUP(C3724,Listen!$A$2:$D$45,4,FALSE),"-",D3724,"-",E3724,),CONCATENATE("AGr",VLOOKUP(C3724,Listen!$A$2:$D$45,4,FALSE),"-",D3724,"-",E3724)),"keine vollständige ID")</f>
        <v>keine vollständige ID</v>
      </c>
      <c r="B3724" s="301"/>
      <c r="C3724" s="287"/>
      <c r="D3724" s="34"/>
      <c r="E3724" s="306"/>
      <c r="F3724" s="116"/>
      <c r="G3724" s="17"/>
      <c r="H3724" s="17"/>
      <c r="I3724" s="17"/>
      <c r="J3724" s="17"/>
      <c r="K3724" s="17"/>
      <c r="L3724" s="17"/>
      <c r="M3724" s="17"/>
      <c r="N3724" s="17"/>
      <c r="O3724" s="116"/>
      <c r="P3724" s="117">
        <f>IF(D3724&gt;A_Stammdaten!$B$12,0,SUM(G3724,H3724,J3724,L3724:M3724)-SUM(I3724,K3724,N3724:O3724))</f>
        <v>0</v>
      </c>
      <c r="Q3724" s="17"/>
      <c r="R3724" s="17"/>
      <c r="S3724" s="17"/>
      <c r="T3724" s="17"/>
      <c r="U3724" s="62">
        <f t="shared" si="1220"/>
        <v>0</v>
      </c>
      <c r="V3724" s="34"/>
      <c r="W3724" s="34"/>
      <c r="X3724" s="34"/>
      <c r="Y3724" s="34"/>
      <c r="Z3724" s="34"/>
      <c r="AA3724" s="63" t="str">
        <f t="shared" si="1221"/>
        <v>-</v>
      </c>
      <c r="AB3724" s="63" t="str">
        <f t="shared" si="1222"/>
        <v>-</v>
      </c>
      <c r="AC3724" s="63">
        <f>IF(ISBLANK($C3724),0,VLOOKUP($C3724,Listen!$A$2:$C$45,2,FALSE))</f>
        <v>0</v>
      </c>
      <c r="AD3724" s="63">
        <f>IF(ISBLANK($C3724),0,VLOOKUP($C3724,Listen!$A$2:$C$45,3,FALSE))</f>
        <v>0</v>
      </c>
      <c r="AE3724" s="49">
        <f t="shared" si="1223"/>
        <v>0</v>
      </c>
      <c r="AF3724" s="49">
        <f t="shared" si="1223"/>
        <v>0</v>
      </c>
      <c r="AG3724" s="49">
        <f>IFERROR(IF(OR($V3724&lt;&gt;"Ja",VLOOKUP($C3724,Listen!$A$2:$F$45,5,0)="Nein",D3724&lt;IF(C3724="LNG Anbindungsanlagen gemäß separater Festlegung",2022,2023)),$AC3724,$AA3724),0)</f>
        <v>0</v>
      </c>
      <c r="AH3724" s="49">
        <f>IFERROR(IF(OR($V3724&lt;&gt;"Ja",VLOOKUP($C3724,Listen!$A$2:$F$45,5,0)="Nein",D3724&lt;IF(C3724="LNG Anbindungsanlagen gemäß separater Festlegung",2022,2023)),$AC3724,$AA3724),0)</f>
        <v>0</v>
      </c>
      <c r="AI3724" s="49">
        <f>IFERROR(IF(OR($W3724&lt;&gt;"Ja",VLOOKUP($C3724,Listen!$A$2:$F$45,6,0)="Nein"),$AC3724,$AB3724),0)</f>
        <v>0</v>
      </c>
      <c r="AJ3724" s="49">
        <f>IFERROR(IF(OR($W3724&lt;&gt;"Ja",VLOOKUP($C3724,Listen!$A$2:$F$45,6,0)="Nein"),$AC3724,$AB3724),0)</f>
        <v>0</v>
      </c>
      <c r="AK3724" s="49">
        <f>IFERROR(IF(OR($W3724&lt;&gt;"Ja",VLOOKUP($C3724,Listen!$A$2:$F$45,6,0)="Nein"),$AC3724,$AB3724),0)</f>
        <v>0</v>
      </c>
      <c r="AL3724" s="51">
        <f t="shared" si="1224"/>
        <v>0</v>
      </c>
      <c r="AM3724" s="296">
        <f>IFERROR(IF(VLOOKUP($C3724,Listen!$A$2:$F$45,6,0)="Ja",MAX(BC3724:BD3724),D_SAV!$BC3724),0)</f>
        <v>0</v>
      </c>
      <c r="AN3724" s="51">
        <f t="shared" si="1225"/>
        <v>0</v>
      </c>
      <c r="AP3724" s="304">
        <f t="shared" si="1226"/>
        <v>0</v>
      </c>
      <c r="AQ3724" s="304">
        <f t="shared" si="1227"/>
        <v>0</v>
      </c>
      <c r="AR3724" s="304">
        <f t="shared" si="1228"/>
        <v>0</v>
      </c>
      <c r="AS3724" s="304">
        <f t="shared" si="1229"/>
        <v>0</v>
      </c>
      <c r="AT3724" s="304">
        <f t="shared" si="1230"/>
        <v>0</v>
      </c>
      <c r="AU3724" s="304">
        <f t="shared" si="1231"/>
        <v>0</v>
      </c>
      <c r="AV3724" s="304">
        <f t="shared" si="1232"/>
        <v>0</v>
      </c>
      <c r="AW3724" s="304">
        <f t="shared" si="1233"/>
        <v>0</v>
      </c>
      <c r="AX3724" s="304">
        <f t="shared" si="1234"/>
        <v>0</v>
      </c>
      <c r="AY3724" s="304">
        <f t="shared" si="1235"/>
        <v>0</v>
      </c>
      <c r="AZ3724" s="304">
        <f t="shared" si="1236"/>
        <v>0</v>
      </c>
      <c r="BA3724" s="304">
        <f t="shared" si="1237"/>
        <v>0</v>
      </c>
      <c r="BB3724" s="304">
        <f t="shared" si="1238"/>
        <v>0</v>
      </c>
      <c r="BC3724" s="304">
        <f t="shared" si="1239"/>
        <v>0</v>
      </c>
      <c r="BD3724" s="304">
        <f t="shared" si="1240"/>
        <v>0</v>
      </c>
      <c r="BE3724" s="304">
        <f>IFERROR(IF(VLOOKUP($C3724,Listen!$A$2:$F$45,6,0)="Ja",BB3724-MAX(BC3724:BD3724),BB3724-BC3724),0)</f>
        <v>0</v>
      </c>
    </row>
    <row r="3725" spans="1:57" x14ac:dyDescent="0.25">
      <c r="A3725" s="320" t="str">
        <f>IF(AND(D3725&lt;&gt;0,C3725&lt;&gt;0,E3725&lt;&gt;0),IF(B3725&lt;&gt;0,CONCATENATE(B3725,"-AGr",VLOOKUP(C3725,Listen!$A$2:$D$45,4,FALSE),"-",D3725,"-",E3725,),CONCATENATE("AGr",VLOOKUP(C3725,Listen!$A$2:$D$45,4,FALSE),"-",D3725,"-",E3725)),"keine vollständige ID")</f>
        <v>keine vollständige ID</v>
      </c>
      <c r="B3725" s="301"/>
      <c r="C3725" s="287"/>
      <c r="D3725" s="34"/>
      <c r="E3725" s="306"/>
      <c r="F3725" s="116"/>
      <c r="G3725" s="17"/>
      <c r="H3725" s="17"/>
      <c r="I3725" s="17"/>
      <c r="J3725" s="17"/>
      <c r="K3725" s="17"/>
      <c r="L3725" s="17"/>
      <c r="M3725" s="17"/>
      <c r="N3725" s="17"/>
      <c r="O3725" s="116"/>
      <c r="P3725" s="117">
        <f>IF(D3725&gt;A_Stammdaten!$B$12,0,SUM(G3725,H3725,J3725,L3725:M3725)-SUM(I3725,K3725,N3725:O3725))</f>
        <v>0</v>
      </c>
      <c r="Q3725" s="17"/>
      <c r="R3725" s="17"/>
      <c r="S3725" s="17"/>
      <c r="T3725" s="17"/>
      <c r="U3725" s="62">
        <f t="shared" si="1220"/>
        <v>0</v>
      </c>
      <c r="V3725" s="34"/>
      <c r="W3725" s="34"/>
      <c r="X3725" s="34"/>
      <c r="Y3725" s="34"/>
      <c r="Z3725" s="34"/>
      <c r="AA3725" s="63" t="str">
        <f t="shared" si="1221"/>
        <v>-</v>
      </c>
      <c r="AB3725" s="63" t="str">
        <f t="shared" si="1222"/>
        <v>-</v>
      </c>
      <c r="AC3725" s="63">
        <f>IF(ISBLANK($C3725),0,VLOOKUP($C3725,Listen!$A$2:$C$45,2,FALSE))</f>
        <v>0</v>
      </c>
      <c r="AD3725" s="63">
        <f>IF(ISBLANK($C3725),0,VLOOKUP($C3725,Listen!$A$2:$C$45,3,FALSE))</f>
        <v>0</v>
      </c>
      <c r="AE3725" s="49">
        <f t="shared" si="1223"/>
        <v>0</v>
      </c>
      <c r="AF3725" s="49">
        <f t="shared" si="1223"/>
        <v>0</v>
      </c>
      <c r="AG3725" s="49">
        <f>IFERROR(IF(OR($V3725&lt;&gt;"Ja",VLOOKUP($C3725,Listen!$A$2:$F$45,5,0)="Nein",D3725&lt;IF(C3725="LNG Anbindungsanlagen gemäß separater Festlegung",2022,2023)),$AC3725,$AA3725),0)</f>
        <v>0</v>
      </c>
      <c r="AH3725" s="49">
        <f>IFERROR(IF(OR($V3725&lt;&gt;"Ja",VLOOKUP($C3725,Listen!$A$2:$F$45,5,0)="Nein",D3725&lt;IF(C3725="LNG Anbindungsanlagen gemäß separater Festlegung",2022,2023)),$AC3725,$AA3725),0)</f>
        <v>0</v>
      </c>
      <c r="AI3725" s="49">
        <f>IFERROR(IF(OR($W3725&lt;&gt;"Ja",VLOOKUP($C3725,Listen!$A$2:$F$45,6,0)="Nein"),$AC3725,$AB3725),0)</f>
        <v>0</v>
      </c>
      <c r="AJ3725" s="49">
        <f>IFERROR(IF(OR($W3725&lt;&gt;"Ja",VLOOKUP($C3725,Listen!$A$2:$F$45,6,0)="Nein"),$AC3725,$AB3725),0)</f>
        <v>0</v>
      </c>
      <c r="AK3725" s="49">
        <f>IFERROR(IF(OR($W3725&lt;&gt;"Ja",VLOOKUP($C3725,Listen!$A$2:$F$45,6,0)="Nein"),$AC3725,$AB3725),0)</f>
        <v>0</v>
      </c>
      <c r="AL3725" s="51">
        <f t="shared" si="1224"/>
        <v>0</v>
      </c>
      <c r="AM3725" s="296">
        <f>IFERROR(IF(VLOOKUP($C3725,Listen!$A$2:$F$45,6,0)="Ja",MAX(BC3725:BD3725),D_SAV!$BC3725),0)</f>
        <v>0</v>
      </c>
      <c r="AN3725" s="51">
        <f t="shared" si="1225"/>
        <v>0</v>
      </c>
      <c r="AP3725" s="304">
        <f t="shared" si="1226"/>
        <v>0</v>
      </c>
      <c r="AQ3725" s="304">
        <f t="shared" si="1227"/>
        <v>0</v>
      </c>
      <c r="AR3725" s="304">
        <f t="shared" si="1228"/>
        <v>0</v>
      </c>
      <c r="AS3725" s="304">
        <f t="shared" si="1229"/>
        <v>0</v>
      </c>
      <c r="AT3725" s="304">
        <f t="shared" si="1230"/>
        <v>0</v>
      </c>
      <c r="AU3725" s="304">
        <f t="shared" si="1231"/>
        <v>0</v>
      </c>
      <c r="AV3725" s="304">
        <f t="shared" si="1232"/>
        <v>0</v>
      </c>
      <c r="AW3725" s="304">
        <f t="shared" si="1233"/>
        <v>0</v>
      </c>
      <c r="AX3725" s="304">
        <f t="shared" si="1234"/>
        <v>0</v>
      </c>
      <c r="AY3725" s="304">
        <f t="shared" si="1235"/>
        <v>0</v>
      </c>
      <c r="AZ3725" s="304">
        <f t="shared" si="1236"/>
        <v>0</v>
      </c>
      <c r="BA3725" s="304">
        <f t="shared" si="1237"/>
        <v>0</v>
      </c>
      <c r="BB3725" s="304">
        <f t="shared" si="1238"/>
        <v>0</v>
      </c>
      <c r="BC3725" s="304">
        <f t="shared" si="1239"/>
        <v>0</v>
      </c>
      <c r="BD3725" s="304">
        <f t="shared" si="1240"/>
        <v>0</v>
      </c>
      <c r="BE3725" s="304">
        <f>IFERROR(IF(VLOOKUP($C3725,Listen!$A$2:$F$45,6,0)="Ja",BB3725-MAX(BC3725:BD3725),BB3725-BC3725),0)</f>
        <v>0</v>
      </c>
    </row>
    <row r="3726" spans="1:57" x14ac:dyDescent="0.25">
      <c r="A3726" s="320" t="str">
        <f>IF(AND(D3726&lt;&gt;0,C3726&lt;&gt;0,E3726&lt;&gt;0),IF(B3726&lt;&gt;0,CONCATENATE(B3726,"-AGr",VLOOKUP(C3726,Listen!$A$2:$D$45,4,FALSE),"-",D3726,"-",E3726,),CONCATENATE("AGr",VLOOKUP(C3726,Listen!$A$2:$D$45,4,FALSE),"-",D3726,"-",E3726)),"keine vollständige ID")</f>
        <v>keine vollständige ID</v>
      </c>
      <c r="B3726" s="301"/>
      <c r="C3726" s="287"/>
      <c r="D3726" s="34"/>
      <c r="E3726" s="306"/>
      <c r="F3726" s="116"/>
      <c r="G3726" s="17"/>
      <c r="H3726" s="17"/>
      <c r="I3726" s="17"/>
      <c r="J3726" s="17"/>
      <c r="K3726" s="17"/>
      <c r="L3726" s="17"/>
      <c r="M3726" s="17"/>
      <c r="N3726" s="17"/>
      <c r="O3726" s="116"/>
      <c r="P3726" s="117">
        <f>IF(D3726&gt;A_Stammdaten!$B$12,0,SUM(G3726,H3726,J3726,L3726:M3726)-SUM(I3726,K3726,N3726:O3726))</f>
        <v>0</v>
      </c>
      <c r="Q3726" s="17"/>
      <c r="R3726" s="17"/>
      <c r="S3726" s="17"/>
      <c r="T3726" s="17"/>
      <c r="U3726" s="62">
        <f t="shared" si="1220"/>
        <v>0</v>
      </c>
      <c r="V3726" s="34"/>
      <c r="W3726" s="34"/>
      <c r="X3726" s="34"/>
      <c r="Y3726" s="34"/>
      <c r="Z3726" s="34"/>
      <c r="AA3726" s="63" t="str">
        <f t="shared" si="1221"/>
        <v>-</v>
      </c>
      <c r="AB3726" s="63" t="str">
        <f t="shared" si="1222"/>
        <v>-</v>
      </c>
      <c r="AC3726" s="63">
        <f>IF(ISBLANK($C3726),0,VLOOKUP($C3726,Listen!$A$2:$C$45,2,FALSE))</f>
        <v>0</v>
      </c>
      <c r="AD3726" s="63">
        <f>IF(ISBLANK($C3726),0,VLOOKUP($C3726,Listen!$A$2:$C$45,3,FALSE))</f>
        <v>0</v>
      </c>
      <c r="AE3726" s="49">
        <f t="shared" si="1223"/>
        <v>0</v>
      </c>
      <c r="AF3726" s="49">
        <f t="shared" si="1223"/>
        <v>0</v>
      </c>
      <c r="AG3726" s="49">
        <f>IFERROR(IF(OR($V3726&lt;&gt;"Ja",VLOOKUP($C3726,Listen!$A$2:$F$45,5,0)="Nein",D3726&lt;IF(C3726="LNG Anbindungsanlagen gemäß separater Festlegung",2022,2023)),$AC3726,$AA3726),0)</f>
        <v>0</v>
      </c>
      <c r="AH3726" s="49">
        <f>IFERROR(IF(OR($V3726&lt;&gt;"Ja",VLOOKUP($C3726,Listen!$A$2:$F$45,5,0)="Nein",D3726&lt;IF(C3726="LNG Anbindungsanlagen gemäß separater Festlegung",2022,2023)),$AC3726,$AA3726),0)</f>
        <v>0</v>
      </c>
      <c r="AI3726" s="49">
        <f>IFERROR(IF(OR($W3726&lt;&gt;"Ja",VLOOKUP($C3726,Listen!$A$2:$F$45,6,0)="Nein"),$AC3726,$AB3726),0)</f>
        <v>0</v>
      </c>
      <c r="AJ3726" s="49">
        <f>IFERROR(IF(OR($W3726&lt;&gt;"Ja",VLOOKUP($C3726,Listen!$A$2:$F$45,6,0)="Nein"),$AC3726,$AB3726),0)</f>
        <v>0</v>
      </c>
      <c r="AK3726" s="49">
        <f>IFERROR(IF(OR($W3726&lt;&gt;"Ja",VLOOKUP($C3726,Listen!$A$2:$F$45,6,0)="Nein"),$AC3726,$AB3726),0)</f>
        <v>0</v>
      </c>
      <c r="AL3726" s="51">
        <f t="shared" si="1224"/>
        <v>0</v>
      </c>
      <c r="AM3726" s="296">
        <f>IFERROR(IF(VLOOKUP($C3726,Listen!$A$2:$F$45,6,0)="Ja",MAX(BC3726:BD3726),D_SAV!$BC3726),0)</f>
        <v>0</v>
      </c>
      <c r="AN3726" s="51">
        <f t="shared" si="1225"/>
        <v>0</v>
      </c>
      <c r="AP3726" s="304">
        <f t="shared" si="1226"/>
        <v>0</v>
      </c>
      <c r="AQ3726" s="304">
        <f t="shared" si="1227"/>
        <v>0</v>
      </c>
      <c r="AR3726" s="304">
        <f t="shared" si="1228"/>
        <v>0</v>
      </c>
      <c r="AS3726" s="304">
        <f t="shared" si="1229"/>
        <v>0</v>
      </c>
      <c r="AT3726" s="304">
        <f t="shared" si="1230"/>
        <v>0</v>
      </c>
      <c r="AU3726" s="304">
        <f t="shared" si="1231"/>
        <v>0</v>
      </c>
      <c r="AV3726" s="304">
        <f t="shared" si="1232"/>
        <v>0</v>
      </c>
      <c r="AW3726" s="304">
        <f t="shared" si="1233"/>
        <v>0</v>
      </c>
      <c r="AX3726" s="304">
        <f t="shared" si="1234"/>
        <v>0</v>
      </c>
      <c r="AY3726" s="304">
        <f t="shared" si="1235"/>
        <v>0</v>
      </c>
      <c r="AZ3726" s="304">
        <f t="shared" si="1236"/>
        <v>0</v>
      </c>
      <c r="BA3726" s="304">
        <f t="shared" si="1237"/>
        <v>0</v>
      </c>
      <c r="BB3726" s="304">
        <f t="shared" si="1238"/>
        <v>0</v>
      </c>
      <c r="BC3726" s="304">
        <f t="shared" si="1239"/>
        <v>0</v>
      </c>
      <c r="BD3726" s="304">
        <f t="shared" si="1240"/>
        <v>0</v>
      </c>
      <c r="BE3726" s="304">
        <f>IFERROR(IF(VLOOKUP($C3726,Listen!$A$2:$F$45,6,0)="Ja",BB3726-MAX(BC3726:BD3726),BB3726-BC3726),0)</f>
        <v>0</v>
      </c>
    </row>
    <row r="3727" spans="1:57" x14ac:dyDescent="0.25">
      <c r="A3727" s="320" t="str">
        <f>IF(AND(D3727&lt;&gt;0,C3727&lt;&gt;0,E3727&lt;&gt;0),IF(B3727&lt;&gt;0,CONCATENATE(B3727,"-AGr",VLOOKUP(C3727,Listen!$A$2:$D$45,4,FALSE),"-",D3727,"-",E3727,),CONCATENATE("AGr",VLOOKUP(C3727,Listen!$A$2:$D$45,4,FALSE),"-",D3727,"-",E3727)),"keine vollständige ID")</f>
        <v>keine vollständige ID</v>
      </c>
      <c r="B3727" s="301"/>
      <c r="C3727" s="287"/>
      <c r="D3727" s="34"/>
      <c r="E3727" s="306"/>
      <c r="F3727" s="116"/>
      <c r="G3727" s="17"/>
      <c r="H3727" s="17"/>
      <c r="I3727" s="17"/>
      <c r="J3727" s="17"/>
      <c r="K3727" s="17"/>
      <c r="L3727" s="17"/>
      <c r="M3727" s="17"/>
      <c r="N3727" s="17"/>
      <c r="O3727" s="116"/>
      <c r="P3727" s="117">
        <f>IF(D3727&gt;A_Stammdaten!$B$12,0,SUM(G3727,H3727,J3727,L3727:M3727)-SUM(I3727,K3727,N3727:O3727))</f>
        <v>0</v>
      </c>
      <c r="Q3727" s="17"/>
      <c r="R3727" s="17"/>
      <c r="S3727" s="17"/>
      <c r="T3727" s="17"/>
      <c r="U3727" s="62">
        <f t="shared" si="1220"/>
        <v>0</v>
      </c>
      <c r="V3727" s="34"/>
      <c r="W3727" s="34"/>
      <c r="X3727" s="34"/>
      <c r="Y3727" s="34"/>
      <c r="Z3727" s="34"/>
      <c r="AA3727" s="63" t="str">
        <f t="shared" si="1221"/>
        <v>-</v>
      </c>
      <c r="AB3727" s="63" t="str">
        <f t="shared" si="1222"/>
        <v>-</v>
      </c>
      <c r="AC3727" s="63">
        <f>IF(ISBLANK($C3727),0,VLOOKUP($C3727,Listen!$A$2:$C$45,2,FALSE))</f>
        <v>0</v>
      </c>
      <c r="AD3727" s="63">
        <f>IF(ISBLANK($C3727),0,VLOOKUP($C3727,Listen!$A$2:$C$45,3,FALSE))</f>
        <v>0</v>
      </c>
      <c r="AE3727" s="49">
        <f t="shared" si="1223"/>
        <v>0</v>
      </c>
      <c r="AF3727" s="49">
        <f t="shared" si="1223"/>
        <v>0</v>
      </c>
      <c r="AG3727" s="49">
        <f>IFERROR(IF(OR($V3727&lt;&gt;"Ja",VLOOKUP($C3727,Listen!$A$2:$F$45,5,0)="Nein",D3727&lt;IF(C3727="LNG Anbindungsanlagen gemäß separater Festlegung",2022,2023)),$AC3727,$AA3727),0)</f>
        <v>0</v>
      </c>
      <c r="AH3727" s="49">
        <f>IFERROR(IF(OR($V3727&lt;&gt;"Ja",VLOOKUP($C3727,Listen!$A$2:$F$45,5,0)="Nein",D3727&lt;IF(C3727="LNG Anbindungsanlagen gemäß separater Festlegung",2022,2023)),$AC3727,$AA3727),0)</f>
        <v>0</v>
      </c>
      <c r="AI3727" s="49">
        <f>IFERROR(IF(OR($W3727&lt;&gt;"Ja",VLOOKUP($C3727,Listen!$A$2:$F$45,6,0)="Nein"),$AC3727,$AB3727),0)</f>
        <v>0</v>
      </c>
      <c r="AJ3727" s="49">
        <f>IFERROR(IF(OR($W3727&lt;&gt;"Ja",VLOOKUP($C3727,Listen!$A$2:$F$45,6,0)="Nein"),$AC3727,$AB3727),0)</f>
        <v>0</v>
      </c>
      <c r="AK3727" s="49">
        <f>IFERROR(IF(OR($W3727&lt;&gt;"Ja",VLOOKUP($C3727,Listen!$A$2:$F$45,6,0)="Nein"),$AC3727,$AB3727),0)</f>
        <v>0</v>
      </c>
      <c r="AL3727" s="51">
        <f t="shared" si="1224"/>
        <v>0</v>
      </c>
      <c r="AM3727" s="296">
        <f>IFERROR(IF(VLOOKUP($C3727,Listen!$A$2:$F$45,6,0)="Ja",MAX(BC3727:BD3727),D_SAV!$BC3727),0)</f>
        <v>0</v>
      </c>
      <c r="AN3727" s="51">
        <f t="shared" si="1225"/>
        <v>0</v>
      </c>
      <c r="AP3727" s="304">
        <f t="shared" si="1226"/>
        <v>0</v>
      </c>
      <c r="AQ3727" s="304">
        <f t="shared" si="1227"/>
        <v>0</v>
      </c>
      <c r="AR3727" s="304">
        <f t="shared" si="1228"/>
        <v>0</v>
      </c>
      <c r="AS3727" s="304">
        <f t="shared" si="1229"/>
        <v>0</v>
      </c>
      <c r="AT3727" s="304">
        <f t="shared" si="1230"/>
        <v>0</v>
      </c>
      <c r="AU3727" s="304">
        <f t="shared" si="1231"/>
        <v>0</v>
      </c>
      <c r="AV3727" s="304">
        <f t="shared" si="1232"/>
        <v>0</v>
      </c>
      <c r="AW3727" s="304">
        <f t="shared" si="1233"/>
        <v>0</v>
      </c>
      <c r="AX3727" s="304">
        <f t="shared" si="1234"/>
        <v>0</v>
      </c>
      <c r="AY3727" s="304">
        <f t="shared" si="1235"/>
        <v>0</v>
      </c>
      <c r="AZ3727" s="304">
        <f t="shared" si="1236"/>
        <v>0</v>
      </c>
      <c r="BA3727" s="304">
        <f t="shared" si="1237"/>
        <v>0</v>
      </c>
      <c r="BB3727" s="304">
        <f t="shared" si="1238"/>
        <v>0</v>
      </c>
      <c r="BC3727" s="304">
        <f t="shared" si="1239"/>
        <v>0</v>
      </c>
      <c r="BD3727" s="304">
        <f t="shared" si="1240"/>
        <v>0</v>
      </c>
      <c r="BE3727" s="304">
        <f>IFERROR(IF(VLOOKUP($C3727,Listen!$A$2:$F$45,6,0)="Ja",BB3727-MAX(BC3727:BD3727),BB3727-BC3727),0)</f>
        <v>0</v>
      </c>
    </row>
    <row r="3728" spans="1:57" x14ac:dyDescent="0.25">
      <c r="A3728" s="320" t="str">
        <f>IF(AND(D3728&lt;&gt;0,C3728&lt;&gt;0,E3728&lt;&gt;0),IF(B3728&lt;&gt;0,CONCATENATE(B3728,"-AGr",VLOOKUP(C3728,Listen!$A$2:$D$45,4,FALSE),"-",D3728,"-",E3728,),CONCATENATE("AGr",VLOOKUP(C3728,Listen!$A$2:$D$45,4,FALSE),"-",D3728,"-",E3728)),"keine vollständige ID")</f>
        <v>keine vollständige ID</v>
      </c>
      <c r="B3728" s="301"/>
      <c r="C3728" s="287"/>
      <c r="D3728" s="34"/>
      <c r="E3728" s="306"/>
      <c r="F3728" s="116"/>
      <c r="G3728" s="17"/>
      <c r="H3728" s="17"/>
      <c r="I3728" s="17"/>
      <c r="J3728" s="17"/>
      <c r="K3728" s="17"/>
      <c r="L3728" s="17"/>
      <c r="M3728" s="17"/>
      <c r="N3728" s="17"/>
      <c r="O3728" s="116"/>
      <c r="P3728" s="117">
        <f>IF(D3728&gt;A_Stammdaten!$B$12,0,SUM(G3728,H3728,J3728,L3728:M3728)-SUM(I3728,K3728,N3728:O3728))</f>
        <v>0</v>
      </c>
      <c r="Q3728" s="17"/>
      <c r="R3728" s="17"/>
      <c r="S3728" s="17"/>
      <c r="T3728" s="17"/>
      <c r="U3728" s="62">
        <f t="shared" si="1220"/>
        <v>0</v>
      </c>
      <c r="V3728" s="34"/>
      <c r="W3728" s="34"/>
      <c r="X3728" s="34"/>
      <c r="Y3728" s="34"/>
      <c r="Z3728" s="34"/>
      <c r="AA3728" s="63" t="str">
        <f t="shared" si="1221"/>
        <v>-</v>
      </c>
      <c r="AB3728" s="63" t="str">
        <f t="shared" si="1222"/>
        <v>-</v>
      </c>
      <c r="AC3728" s="63">
        <f>IF(ISBLANK($C3728),0,VLOOKUP($C3728,Listen!$A$2:$C$45,2,FALSE))</f>
        <v>0</v>
      </c>
      <c r="AD3728" s="63">
        <f>IF(ISBLANK($C3728),0,VLOOKUP($C3728,Listen!$A$2:$C$45,3,FALSE))</f>
        <v>0</v>
      </c>
      <c r="AE3728" s="49">
        <f t="shared" si="1223"/>
        <v>0</v>
      </c>
      <c r="AF3728" s="49">
        <f t="shared" si="1223"/>
        <v>0</v>
      </c>
      <c r="AG3728" s="49">
        <f>IFERROR(IF(OR($V3728&lt;&gt;"Ja",VLOOKUP($C3728,Listen!$A$2:$F$45,5,0)="Nein",D3728&lt;IF(C3728="LNG Anbindungsanlagen gemäß separater Festlegung",2022,2023)),$AC3728,$AA3728),0)</f>
        <v>0</v>
      </c>
      <c r="AH3728" s="49">
        <f>IFERROR(IF(OR($V3728&lt;&gt;"Ja",VLOOKUP($C3728,Listen!$A$2:$F$45,5,0)="Nein",D3728&lt;IF(C3728="LNG Anbindungsanlagen gemäß separater Festlegung",2022,2023)),$AC3728,$AA3728),0)</f>
        <v>0</v>
      </c>
      <c r="AI3728" s="49">
        <f>IFERROR(IF(OR($W3728&lt;&gt;"Ja",VLOOKUP($C3728,Listen!$A$2:$F$45,6,0)="Nein"),$AC3728,$AB3728),0)</f>
        <v>0</v>
      </c>
      <c r="AJ3728" s="49">
        <f>IFERROR(IF(OR($W3728&lt;&gt;"Ja",VLOOKUP($C3728,Listen!$A$2:$F$45,6,0)="Nein"),$AC3728,$AB3728),0)</f>
        <v>0</v>
      </c>
      <c r="AK3728" s="49">
        <f>IFERROR(IF(OR($W3728&lt;&gt;"Ja",VLOOKUP($C3728,Listen!$A$2:$F$45,6,0)="Nein"),$AC3728,$AB3728),0)</f>
        <v>0</v>
      </c>
      <c r="AL3728" s="51">
        <f t="shared" si="1224"/>
        <v>0</v>
      </c>
      <c r="AM3728" s="296">
        <f>IFERROR(IF(VLOOKUP($C3728,Listen!$A$2:$F$45,6,0)="Ja",MAX(BC3728:BD3728),D_SAV!$BC3728),0)</f>
        <v>0</v>
      </c>
      <c r="AN3728" s="51">
        <f t="shared" si="1225"/>
        <v>0</v>
      </c>
      <c r="AP3728" s="304">
        <f t="shared" si="1226"/>
        <v>0</v>
      </c>
      <c r="AQ3728" s="304">
        <f t="shared" si="1227"/>
        <v>0</v>
      </c>
      <c r="AR3728" s="304">
        <f t="shared" si="1228"/>
        <v>0</v>
      </c>
      <c r="AS3728" s="304">
        <f t="shared" si="1229"/>
        <v>0</v>
      </c>
      <c r="AT3728" s="304">
        <f t="shared" si="1230"/>
        <v>0</v>
      </c>
      <c r="AU3728" s="304">
        <f t="shared" si="1231"/>
        <v>0</v>
      </c>
      <c r="AV3728" s="304">
        <f t="shared" si="1232"/>
        <v>0</v>
      </c>
      <c r="AW3728" s="304">
        <f t="shared" si="1233"/>
        <v>0</v>
      </c>
      <c r="AX3728" s="304">
        <f t="shared" si="1234"/>
        <v>0</v>
      </c>
      <c r="AY3728" s="304">
        <f t="shared" si="1235"/>
        <v>0</v>
      </c>
      <c r="AZ3728" s="304">
        <f t="shared" si="1236"/>
        <v>0</v>
      </c>
      <c r="BA3728" s="304">
        <f t="shared" si="1237"/>
        <v>0</v>
      </c>
      <c r="BB3728" s="304">
        <f t="shared" si="1238"/>
        <v>0</v>
      </c>
      <c r="BC3728" s="304">
        <f t="shared" si="1239"/>
        <v>0</v>
      </c>
      <c r="BD3728" s="304">
        <f t="shared" si="1240"/>
        <v>0</v>
      </c>
      <c r="BE3728" s="304">
        <f>IFERROR(IF(VLOOKUP($C3728,Listen!$A$2:$F$45,6,0)="Ja",BB3728-MAX(BC3728:BD3728),BB3728-BC3728),0)</f>
        <v>0</v>
      </c>
    </row>
    <row r="3729" spans="1:57" x14ac:dyDescent="0.25">
      <c r="A3729" s="320" t="str">
        <f>IF(AND(D3729&lt;&gt;0,C3729&lt;&gt;0,E3729&lt;&gt;0),IF(B3729&lt;&gt;0,CONCATENATE(B3729,"-AGr",VLOOKUP(C3729,Listen!$A$2:$D$45,4,FALSE),"-",D3729,"-",E3729,),CONCATENATE("AGr",VLOOKUP(C3729,Listen!$A$2:$D$45,4,FALSE),"-",D3729,"-",E3729)),"keine vollständige ID")</f>
        <v>keine vollständige ID</v>
      </c>
      <c r="B3729" s="301"/>
      <c r="C3729" s="287"/>
      <c r="D3729" s="34"/>
      <c r="E3729" s="306"/>
      <c r="F3729" s="116"/>
      <c r="G3729" s="17"/>
      <c r="H3729" s="17"/>
      <c r="I3729" s="17"/>
      <c r="J3729" s="17"/>
      <c r="K3729" s="17"/>
      <c r="L3729" s="17"/>
      <c r="M3729" s="17"/>
      <c r="N3729" s="17"/>
      <c r="O3729" s="116"/>
      <c r="P3729" s="117">
        <f>IF(D3729&gt;A_Stammdaten!$B$12,0,SUM(G3729,H3729,J3729,L3729:M3729)-SUM(I3729,K3729,N3729:O3729))</f>
        <v>0</v>
      </c>
      <c r="Q3729" s="17"/>
      <c r="R3729" s="17"/>
      <c r="S3729" s="17"/>
      <c r="T3729" s="17"/>
      <c r="U3729" s="62">
        <f t="shared" si="1220"/>
        <v>0</v>
      </c>
      <c r="V3729" s="34"/>
      <c r="W3729" s="34"/>
      <c r="X3729" s="34"/>
      <c r="Y3729" s="34"/>
      <c r="Z3729" s="34"/>
      <c r="AA3729" s="63" t="str">
        <f t="shared" si="1221"/>
        <v>-</v>
      </c>
      <c r="AB3729" s="63" t="str">
        <f t="shared" si="1222"/>
        <v>-</v>
      </c>
      <c r="AC3729" s="63">
        <f>IF(ISBLANK($C3729),0,VLOOKUP($C3729,Listen!$A$2:$C$45,2,FALSE))</f>
        <v>0</v>
      </c>
      <c r="AD3729" s="63">
        <f>IF(ISBLANK($C3729),0,VLOOKUP($C3729,Listen!$A$2:$C$45,3,FALSE))</f>
        <v>0</v>
      </c>
      <c r="AE3729" s="49">
        <f t="shared" si="1223"/>
        <v>0</v>
      </c>
      <c r="AF3729" s="49">
        <f t="shared" si="1223"/>
        <v>0</v>
      </c>
      <c r="AG3729" s="49">
        <f>IFERROR(IF(OR($V3729&lt;&gt;"Ja",VLOOKUP($C3729,Listen!$A$2:$F$45,5,0)="Nein",D3729&lt;IF(C3729="LNG Anbindungsanlagen gemäß separater Festlegung",2022,2023)),$AC3729,$AA3729),0)</f>
        <v>0</v>
      </c>
      <c r="AH3729" s="49">
        <f>IFERROR(IF(OR($V3729&lt;&gt;"Ja",VLOOKUP($C3729,Listen!$A$2:$F$45,5,0)="Nein",D3729&lt;IF(C3729="LNG Anbindungsanlagen gemäß separater Festlegung",2022,2023)),$AC3729,$AA3729),0)</f>
        <v>0</v>
      </c>
      <c r="AI3729" s="49">
        <f>IFERROR(IF(OR($W3729&lt;&gt;"Ja",VLOOKUP($C3729,Listen!$A$2:$F$45,6,0)="Nein"),$AC3729,$AB3729),0)</f>
        <v>0</v>
      </c>
      <c r="AJ3729" s="49">
        <f>IFERROR(IF(OR($W3729&lt;&gt;"Ja",VLOOKUP($C3729,Listen!$A$2:$F$45,6,0)="Nein"),$AC3729,$AB3729),0)</f>
        <v>0</v>
      </c>
      <c r="AK3729" s="49">
        <f>IFERROR(IF(OR($W3729&lt;&gt;"Ja",VLOOKUP($C3729,Listen!$A$2:$F$45,6,0)="Nein"),$AC3729,$AB3729),0)</f>
        <v>0</v>
      </c>
      <c r="AL3729" s="51">
        <f t="shared" si="1224"/>
        <v>0</v>
      </c>
      <c r="AM3729" s="296">
        <f>IFERROR(IF(VLOOKUP($C3729,Listen!$A$2:$F$45,6,0)="Ja",MAX(BC3729:BD3729),D_SAV!$BC3729),0)</f>
        <v>0</v>
      </c>
      <c r="AN3729" s="51">
        <f t="shared" si="1225"/>
        <v>0</v>
      </c>
      <c r="AP3729" s="304">
        <f t="shared" si="1226"/>
        <v>0</v>
      </c>
      <c r="AQ3729" s="304">
        <f t="shared" si="1227"/>
        <v>0</v>
      </c>
      <c r="AR3729" s="304">
        <f t="shared" si="1228"/>
        <v>0</v>
      </c>
      <c r="AS3729" s="304">
        <f t="shared" si="1229"/>
        <v>0</v>
      </c>
      <c r="AT3729" s="304">
        <f t="shared" si="1230"/>
        <v>0</v>
      </c>
      <c r="AU3729" s="304">
        <f t="shared" si="1231"/>
        <v>0</v>
      </c>
      <c r="AV3729" s="304">
        <f t="shared" si="1232"/>
        <v>0</v>
      </c>
      <c r="AW3729" s="304">
        <f t="shared" si="1233"/>
        <v>0</v>
      </c>
      <c r="AX3729" s="304">
        <f t="shared" si="1234"/>
        <v>0</v>
      </c>
      <c r="AY3729" s="304">
        <f t="shared" si="1235"/>
        <v>0</v>
      </c>
      <c r="AZ3729" s="304">
        <f t="shared" si="1236"/>
        <v>0</v>
      </c>
      <c r="BA3729" s="304">
        <f t="shared" si="1237"/>
        <v>0</v>
      </c>
      <c r="BB3729" s="304">
        <f t="shared" si="1238"/>
        <v>0</v>
      </c>
      <c r="BC3729" s="304">
        <f t="shared" si="1239"/>
        <v>0</v>
      </c>
      <c r="BD3729" s="304">
        <f t="shared" si="1240"/>
        <v>0</v>
      </c>
      <c r="BE3729" s="304">
        <f>IFERROR(IF(VLOOKUP($C3729,Listen!$A$2:$F$45,6,0)="Ja",BB3729-MAX(BC3729:BD3729),BB3729-BC3729),0)</f>
        <v>0</v>
      </c>
    </row>
    <row r="3730" spans="1:57" x14ac:dyDescent="0.25">
      <c r="A3730" s="320" t="str">
        <f>IF(AND(D3730&lt;&gt;0,C3730&lt;&gt;0,E3730&lt;&gt;0),IF(B3730&lt;&gt;0,CONCATENATE(B3730,"-AGr",VLOOKUP(C3730,Listen!$A$2:$D$45,4,FALSE),"-",D3730,"-",E3730,),CONCATENATE("AGr",VLOOKUP(C3730,Listen!$A$2:$D$45,4,FALSE),"-",D3730,"-",E3730)),"keine vollständige ID")</f>
        <v>keine vollständige ID</v>
      </c>
      <c r="B3730" s="301"/>
      <c r="C3730" s="287"/>
      <c r="D3730" s="34"/>
      <c r="E3730" s="306"/>
      <c r="F3730" s="116"/>
      <c r="G3730" s="17"/>
      <c r="H3730" s="17"/>
      <c r="I3730" s="17"/>
      <c r="J3730" s="17"/>
      <c r="K3730" s="17"/>
      <c r="L3730" s="17"/>
      <c r="M3730" s="17"/>
      <c r="N3730" s="17"/>
      <c r="O3730" s="116"/>
      <c r="P3730" s="117">
        <f>IF(D3730&gt;A_Stammdaten!$B$12,0,SUM(G3730,H3730,J3730,L3730:M3730)-SUM(I3730,K3730,N3730:O3730))</f>
        <v>0</v>
      </c>
      <c r="Q3730" s="17"/>
      <c r="R3730" s="17"/>
      <c r="S3730" s="17"/>
      <c r="T3730" s="17"/>
      <c r="U3730" s="62">
        <f t="shared" si="1220"/>
        <v>0</v>
      </c>
      <c r="V3730" s="34"/>
      <c r="W3730" s="34"/>
      <c r="X3730" s="34"/>
      <c r="Y3730" s="34"/>
      <c r="Z3730" s="34"/>
      <c r="AA3730" s="63" t="str">
        <f t="shared" si="1221"/>
        <v>-</v>
      </c>
      <c r="AB3730" s="63" t="str">
        <f t="shared" si="1222"/>
        <v>-</v>
      </c>
      <c r="AC3730" s="63">
        <f>IF(ISBLANK($C3730),0,VLOOKUP($C3730,Listen!$A$2:$C$45,2,FALSE))</f>
        <v>0</v>
      </c>
      <c r="AD3730" s="63">
        <f>IF(ISBLANK($C3730),0,VLOOKUP($C3730,Listen!$A$2:$C$45,3,FALSE))</f>
        <v>0</v>
      </c>
      <c r="AE3730" s="49">
        <f t="shared" si="1223"/>
        <v>0</v>
      </c>
      <c r="AF3730" s="49">
        <f t="shared" si="1223"/>
        <v>0</v>
      </c>
      <c r="AG3730" s="49">
        <f>IFERROR(IF(OR($V3730&lt;&gt;"Ja",VLOOKUP($C3730,Listen!$A$2:$F$45,5,0)="Nein",D3730&lt;IF(C3730="LNG Anbindungsanlagen gemäß separater Festlegung",2022,2023)),$AC3730,$AA3730),0)</f>
        <v>0</v>
      </c>
      <c r="AH3730" s="49">
        <f>IFERROR(IF(OR($V3730&lt;&gt;"Ja",VLOOKUP($C3730,Listen!$A$2:$F$45,5,0)="Nein",D3730&lt;IF(C3730="LNG Anbindungsanlagen gemäß separater Festlegung",2022,2023)),$AC3730,$AA3730),0)</f>
        <v>0</v>
      </c>
      <c r="AI3730" s="49">
        <f>IFERROR(IF(OR($W3730&lt;&gt;"Ja",VLOOKUP($C3730,Listen!$A$2:$F$45,6,0)="Nein"),$AC3730,$AB3730),0)</f>
        <v>0</v>
      </c>
      <c r="AJ3730" s="49">
        <f>IFERROR(IF(OR($W3730&lt;&gt;"Ja",VLOOKUP($C3730,Listen!$A$2:$F$45,6,0)="Nein"),$AC3730,$AB3730),0)</f>
        <v>0</v>
      </c>
      <c r="AK3730" s="49">
        <f>IFERROR(IF(OR($W3730&lt;&gt;"Ja",VLOOKUP($C3730,Listen!$A$2:$F$45,6,0)="Nein"),$AC3730,$AB3730),0)</f>
        <v>0</v>
      </c>
      <c r="AL3730" s="51">
        <f t="shared" si="1224"/>
        <v>0</v>
      </c>
      <c r="AM3730" s="296">
        <f>IFERROR(IF(VLOOKUP($C3730,Listen!$A$2:$F$45,6,0)="Ja",MAX(BC3730:BD3730),D_SAV!$BC3730),0)</f>
        <v>0</v>
      </c>
      <c r="AN3730" s="51">
        <f t="shared" si="1225"/>
        <v>0</v>
      </c>
      <c r="AP3730" s="304">
        <f t="shared" si="1226"/>
        <v>0</v>
      </c>
      <c r="AQ3730" s="304">
        <f t="shared" si="1227"/>
        <v>0</v>
      </c>
      <c r="AR3730" s="304">
        <f t="shared" si="1228"/>
        <v>0</v>
      </c>
      <c r="AS3730" s="304">
        <f t="shared" si="1229"/>
        <v>0</v>
      </c>
      <c r="AT3730" s="304">
        <f t="shared" si="1230"/>
        <v>0</v>
      </c>
      <c r="AU3730" s="304">
        <f t="shared" si="1231"/>
        <v>0</v>
      </c>
      <c r="AV3730" s="304">
        <f t="shared" si="1232"/>
        <v>0</v>
      </c>
      <c r="AW3730" s="304">
        <f t="shared" si="1233"/>
        <v>0</v>
      </c>
      <c r="AX3730" s="304">
        <f t="shared" si="1234"/>
        <v>0</v>
      </c>
      <c r="AY3730" s="304">
        <f t="shared" si="1235"/>
        <v>0</v>
      </c>
      <c r="AZ3730" s="304">
        <f t="shared" si="1236"/>
        <v>0</v>
      </c>
      <c r="BA3730" s="304">
        <f t="shared" si="1237"/>
        <v>0</v>
      </c>
      <c r="BB3730" s="304">
        <f t="shared" si="1238"/>
        <v>0</v>
      </c>
      <c r="BC3730" s="304">
        <f t="shared" si="1239"/>
        <v>0</v>
      </c>
      <c r="BD3730" s="304">
        <f t="shared" si="1240"/>
        <v>0</v>
      </c>
      <c r="BE3730" s="304">
        <f>IFERROR(IF(VLOOKUP($C3730,Listen!$A$2:$F$45,6,0)="Ja",BB3730-MAX(BC3730:BD3730),BB3730-BC3730),0)</f>
        <v>0</v>
      </c>
    </row>
    <row r="3731" spans="1:57" x14ac:dyDescent="0.25">
      <c r="A3731" s="320" t="str">
        <f>IF(AND(D3731&lt;&gt;0,C3731&lt;&gt;0,E3731&lt;&gt;0),IF(B3731&lt;&gt;0,CONCATENATE(B3731,"-AGr",VLOOKUP(C3731,Listen!$A$2:$D$45,4,FALSE),"-",D3731,"-",E3731,),CONCATENATE("AGr",VLOOKUP(C3731,Listen!$A$2:$D$45,4,FALSE),"-",D3731,"-",E3731)),"keine vollständige ID")</f>
        <v>keine vollständige ID</v>
      </c>
      <c r="B3731" s="301"/>
      <c r="C3731" s="287"/>
      <c r="D3731" s="34"/>
      <c r="E3731" s="306"/>
      <c r="F3731" s="116"/>
      <c r="G3731" s="17"/>
      <c r="H3731" s="17"/>
      <c r="I3731" s="17"/>
      <c r="J3731" s="17"/>
      <c r="K3731" s="17"/>
      <c r="L3731" s="17"/>
      <c r="M3731" s="17"/>
      <c r="N3731" s="17"/>
      <c r="O3731" s="116"/>
      <c r="P3731" s="117">
        <f>IF(D3731&gt;A_Stammdaten!$B$12,0,SUM(G3731,H3731,J3731,L3731:M3731)-SUM(I3731,K3731,N3731:O3731))</f>
        <v>0</v>
      </c>
      <c r="Q3731" s="17"/>
      <c r="R3731" s="17"/>
      <c r="S3731" s="17"/>
      <c r="T3731" s="17"/>
      <c r="U3731" s="62">
        <f t="shared" si="1220"/>
        <v>0</v>
      </c>
      <c r="V3731" s="34"/>
      <c r="W3731" s="34"/>
      <c r="X3731" s="34"/>
      <c r="Y3731" s="34"/>
      <c r="Z3731" s="34"/>
      <c r="AA3731" s="63" t="str">
        <f t="shared" si="1221"/>
        <v>-</v>
      </c>
      <c r="AB3731" s="63" t="str">
        <f t="shared" si="1222"/>
        <v>-</v>
      </c>
      <c r="AC3731" s="63">
        <f>IF(ISBLANK($C3731),0,VLOOKUP($C3731,Listen!$A$2:$C$45,2,FALSE))</f>
        <v>0</v>
      </c>
      <c r="AD3731" s="63">
        <f>IF(ISBLANK($C3731),0,VLOOKUP($C3731,Listen!$A$2:$C$45,3,FALSE))</f>
        <v>0</v>
      </c>
      <c r="AE3731" s="49">
        <f t="shared" si="1223"/>
        <v>0</v>
      </c>
      <c r="AF3731" s="49">
        <f t="shared" si="1223"/>
        <v>0</v>
      </c>
      <c r="AG3731" s="49">
        <f>IFERROR(IF(OR($V3731&lt;&gt;"Ja",VLOOKUP($C3731,Listen!$A$2:$F$45,5,0)="Nein",D3731&lt;IF(C3731="LNG Anbindungsanlagen gemäß separater Festlegung",2022,2023)),$AC3731,$AA3731),0)</f>
        <v>0</v>
      </c>
      <c r="AH3731" s="49">
        <f>IFERROR(IF(OR($V3731&lt;&gt;"Ja",VLOOKUP($C3731,Listen!$A$2:$F$45,5,0)="Nein",D3731&lt;IF(C3731="LNG Anbindungsanlagen gemäß separater Festlegung",2022,2023)),$AC3731,$AA3731),0)</f>
        <v>0</v>
      </c>
      <c r="AI3731" s="49">
        <f>IFERROR(IF(OR($W3731&lt;&gt;"Ja",VLOOKUP($C3731,Listen!$A$2:$F$45,6,0)="Nein"),$AC3731,$AB3731),0)</f>
        <v>0</v>
      </c>
      <c r="AJ3731" s="49">
        <f>IFERROR(IF(OR($W3731&lt;&gt;"Ja",VLOOKUP($C3731,Listen!$A$2:$F$45,6,0)="Nein"),$AC3731,$AB3731),0)</f>
        <v>0</v>
      </c>
      <c r="AK3731" s="49">
        <f>IFERROR(IF(OR($W3731&lt;&gt;"Ja",VLOOKUP($C3731,Listen!$A$2:$F$45,6,0)="Nein"),$AC3731,$AB3731),0)</f>
        <v>0</v>
      </c>
      <c r="AL3731" s="51">
        <f t="shared" si="1224"/>
        <v>0</v>
      </c>
      <c r="AM3731" s="296">
        <f>IFERROR(IF(VLOOKUP($C3731,Listen!$A$2:$F$45,6,0)="Ja",MAX(BC3731:BD3731),D_SAV!$BC3731),0)</f>
        <v>0</v>
      </c>
      <c r="AN3731" s="51">
        <f t="shared" si="1225"/>
        <v>0</v>
      </c>
      <c r="AP3731" s="304">
        <f t="shared" si="1226"/>
        <v>0</v>
      </c>
      <c r="AQ3731" s="304">
        <f t="shared" si="1227"/>
        <v>0</v>
      </c>
      <c r="AR3731" s="304">
        <f t="shared" si="1228"/>
        <v>0</v>
      </c>
      <c r="AS3731" s="304">
        <f t="shared" si="1229"/>
        <v>0</v>
      </c>
      <c r="AT3731" s="304">
        <f t="shared" si="1230"/>
        <v>0</v>
      </c>
      <c r="AU3731" s="304">
        <f t="shared" si="1231"/>
        <v>0</v>
      </c>
      <c r="AV3731" s="304">
        <f t="shared" si="1232"/>
        <v>0</v>
      </c>
      <c r="AW3731" s="304">
        <f t="shared" si="1233"/>
        <v>0</v>
      </c>
      <c r="AX3731" s="304">
        <f t="shared" si="1234"/>
        <v>0</v>
      </c>
      <c r="AY3731" s="304">
        <f t="shared" si="1235"/>
        <v>0</v>
      </c>
      <c r="AZ3731" s="304">
        <f t="shared" si="1236"/>
        <v>0</v>
      </c>
      <c r="BA3731" s="304">
        <f t="shared" si="1237"/>
        <v>0</v>
      </c>
      <c r="BB3731" s="304">
        <f t="shared" si="1238"/>
        <v>0</v>
      </c>
      <c r="BC3731" s="304">
        <f t="shared" si="1239"/>
        <v>0</v>
      </c>
      <c r="BD3731" s="304">
        <f t="shared" si="1240"/>
        <v>0</v>
      </c>
      <c r="BE3731" s="304">
        <f>IFERROR(IF(VLOOKUP($C3731,Listen!$A$2:$F$45,6,0)="Ja",BB3731-MAX(BC3731:BD3731),BB3731-BC3731),0)</f>
        <v>0</v>
      </c>
    </row>
    <row r="3732" spans="1:57" x14ac:dyDescent="0.25">
      <c r="A3732" s="320" t="str">
        <f>IF(AND(D3732&lt;&gt;0,C3732&lt;&gt;0,E3732&lt;&gt;0),IF(B3732&lt;&gt;0,CONCATENATE(B3732,"-AGr",VLOOKUP(C3732,Listen!$A$2:$D$45,4,FALSE),"-",D3732,"-",E3732,),CONCATENATE("AGr",VLOOKUP(C3732,Listen!$A$2:$D$45,4,FALSE),"-",D3732,"-",E3732)),"keine vollständige ID")</f>
        <v>keine vollständige ID</v>
      </c>
      <c r="B3732" s="301"/>
      <c r="C3732" s="287"/>
      <c r="D3732" s="34"/>
      <c r="E3732" s="306"/>
      <c r="F3732" s="116"/>
      <c r="G3732" s="17"/>
      <c r="H3732" s="17"/>
      <c r="I3732" s="17"/>
      <c r="J3732" s="17"/>
      <c r="K3732" s="17"/>
      <c r="L3732" s="17"/>
      <c r="M3732" s="17"/>
      <c r="N3732" s="17"/>
      <c r="O3732" s="116"/>
      <c r="P3732" s="117">
        <f>IF(D3732&gt;A_Stammdaten!$B$12,0,SUM(G3732,H3732,J3732,L3732:M3732)-SUM(I3732,K3732,N3732:O3732))</f>
        <v>0</v>
      </c>
      <c r="Q3732" s="17"/>
      <c r="R3732" s="17"/>
      <c r="S3732" s="17"/>
      <c r="T3732" s="17"/>
      <c r="U3732" s="62">
        <f t="shared" si="1220"/>
        <v>0</v>
      </c>
      <c r="V3732" s="34"/>
      <c r="W3732" s="34"/>
      <c r="X3732" s="34"/>
      <c r="Y3732" s="34"/>
      <c r="Z3732" s="34"/>
      <c r="AA3732" s="63" t="str">
        <f t="shared" si="1221"/>
        <v>-</v>
      </c>
      <c r="AB3732" s="63" t="str">
        <f t="shared" si="1222"/>
        <v>-</v>
      </c>
      <c r="AC3732" s="63">
        <f>IF(ISBLANK($C3732),0,VLOOKUP($C3732,Listen!$A$2:$C$45,2,FALSE))</f>
        <v>0</v>
      </c>
      <c r="AD3732" s="63">
        <f>IF(ISBLANK($C3732),0,VLOOKUP($C3732,Listen!$A$2:$C$45,3,FALSE))</f>
        <v>0</v>
      </c>
      <c r="AE3732" s="49">
        <f t="shared" si="1223"/>
        <v>0</v>
      </c>
      <c r="AF3732" s="49">
        <f t="shared" si="1223"/>
        <v>0</v>
      </c>
      <c r="AG3732" s="49">
        <f>IFERROR(IF(OR($V3732&lt;&gt;"Ja",VLOOKUP($C3732,Listen!$A$2:$F$45,5,0)="Nein",D3732&lt;IF(C3732="LNG Anbindungsanlagen gemäß separater Festlegung",2022,2023)),$AC3732,$AA3732),0)</f>
        <v>0</v>
      </c>
      <c r="AH3732" s="49">
        <f>IFERROR(IF(OR($V3732&lt;&gt;"Ja",VLOOKUP($C3732,Listen!$A$2:$F$45,5,0)="Nein",D3732&lt;IF(C3732="LNG Anbindungsanlagen gemäß separater Festlegung",2022,2023)),$AC3732,$AA3732),0)</f>
        <v>0</v>
      </c>
      <c r="AI3732" s="49">
        <f>IFERROR(IF(OR($W3732&lt;&gt;"Ja",VLOOKUP($C3732,Listen!$A$2:$F$45,6,0)="Nein"),$AC3732,$AB3732),0)</f>
        <v>0</v>
      </c>
      <c r="AJ3732" s="49">
        <f>IFERROR(IF(OR($W3732&lt;&gt;"Ja",VLOOKUP($C3732,Listen!$A$2:$F$45,6,0)="Nein"),$AC3732,$AB3732),0)</f>
        <v>0</v>
      </c>
      <c r="AK3732" s="49">
        <f>IFERROR(IF(OR($W3732&lt;&gt;"Ja",VLOOKUP($C3732,Listen!$A$2:$F$45,6,0)="Nein"),$AC3732,$AB3732),0)</f>
        <v>0</v>
      </c>
      <c r="AL3732" s="51">
        <f t="shared" si="1224"/>
        <v>0</v>
      </c>
      <c r="AM3732" s="296">
        <f>IFERROR(IF(VLOOKUP($C3732,Listen!$A$2:$F$45,6,0)="Ja",MAX(BC3732:BD3732),D_SAV!$BC3732),0)</f>
        <v>0</v>
      </c>
      <c r="AN3732" s="51">
        <f t="shared" si="1225"/>
        <v>0</v>
      </c>
      <c r="AP3732" s="304">
        <f t="shared" si="1226"/>
        <v>0</v>
      </c>
      <c r="AQ3732" s="304">
        <f t="shared" si="1227"/>
        <v>0</v>
      </c>
      <c r="AR3732" s="304">
        <f t="shared" si="1228"/>
        <v>0</v>
      </c>
      <c r="AS3732" s="304">
        <f t="shared" si="1229"/>
        <v>0</v>
      </c>
      <c r="AT3732" s="304">
        <f t="shared" si="1230"/>
        <v>0</v>
      </c>
      <c r="AU3732" s="304">
        <f t="shared" si="1231"/>
        <v>0</v>
      </c>
      <c r="AV3732" s="304">
        <f t="shared" si="1232"/>
        <v>0</v>
      </c>
      <c r="AW3732" s="304">
        <f t="shared" si="1233"/>
        <v>0</v>
      </c>
      <c r="AX3732" s="304">
        <f t="shared" si="1234"/>
        <v>0</v>
      </c>
      <c r="AY3732" s="304">
        <f t="shared" si="1235"/>
        <v>0</v>
      </c>
      <c r="AZ3732" s="304">
        <f t="shared" si="1236"/>
        <v>0</v>
      </c>
      <c r="BA3732" s="304">
        <f t="shared" si="1237"/>
        <v>0</v>
      </c>
      <c r="BB3732" s="304">
        <f t="shared" si="1238"/>
        <v>0</v>
      </c>
      <c r="BC3732" s="304">
        <f t="shared" si="1239"/>
        <v>0</v>
      </c>
      <c r="BD3732" s="304">
        <f t="shared" si="1240"/>
        <v>0</v>
      </c>
      <c r="BE3732" s="304">
        <f>IFERROR(IF(VLOOKUP($C3732,Listen!$A$2:$F$45,6,0)="Ja",BB3732-MAX(BC3732:BD3732),BB3732-BC3732),0)</f>
        <v>0</v>
      </c>
    </row>
    <row r="3733" spans="1:57" x14ac:dyDescent="0.25">
      <c r="A3733" s="320" t="str">
        <f>IF(AND(D3733&lt;&gt;0,C3733&lt;&gt;0,E3733&lt;&gt;0),IF(B3733&lt;&gt;0,CONCATENATE(B3733,"-AGr",VLOOKUP(C3733,Listen!$A$2:$D$45,4,FALSE),"-",D3733,"-",E3733,),CONCATENATE("AGr",VLOOKUP(C3733,Listen!$A$2:$D$45,4,FALSE),"-",D3733,"-",E3733)),"keine vollständige ID")</f>
        <v>keine vollständige ID</v>
      </c>
      <c r="B3733" s="301"/>
      <c r="C3733" s="287"/>
      <c r="D3733" s="34"/>
      <c r="E3733" s="306"/>
      <c r="F3733" s="116"/>
      <c r="G3733" s="17"/>
      <c r="H3733" s="17"/>
      <c r="I3733" s="17"/>
      <c r="J3733" s="17"/>
      <c r="K3733" s="17"/>
      <c r="L3733" s="17"/>
      <c r="M3733" s="17"/>
      <c r="N3733" s="17"/>
      <c r="O3733" s="116"/>
      <c r="P3733" s="117">
        <f>IF(D3733&gt;A_Stammdaten!$B$12,0,SUM(G3733,H3733,J3733,L3733:M3733)-SUM(I3733,K3733,N3733:O3733))</f>
        <v>0</v>
      </c>
      <c r="Q3733" s="17"/>
      <c r="R3733" s="17"/>
      <c r="S3733" s="17"/>
      <c r="T3733" s="17"/>
      <c r="U3733" s="62">
        <f t="shared" si="1220"/>
        <v>0</v>
      </c>
      <c r="V3733" s="34"/>
      <c r="W3733" s="34"/>
      <c r="X3733" s="34"/>
      <c r="Y3733" s="34"/>
      <c r="Z3733" s="34"/>
      <c r="AA3733" s="63" t="str">
        <f t="shared" si="1221"/>
        <v>-</v>
      </c>
      <c r="AB3733" s="63" t="str">
        <f t="shared" si="1222"/>
        <v>-</v>
      </c>
      <c r="AC3733" s="63">
        <f>IF(ISBLANK($C3733),0,VLOOKUP($C3733,Listen!$A$2:$C$45,2,FALSE))</f>
        <v>0</v>
      </c>
      <c r="AD3733" s="63">
        <f>IF(ISBLANK($C3733),0,VLOOKUP($C3733,Listen!$A$2:$C$45,3,FALSE))</f>
        <v>0</v>
      </c>
      <c r="AE3733" s="49">
        <f t="shared" si="1223"/>
        <v>0</v>
      </c>
      <c r="AF3733" s="49">
        <f t="shared" si="1223"/>
        <v>0</v>
      </c>
      <c r="AG3733" s="49">
        <f>IFERROR(IF(OR($V3733&lt;&gt;"Ja",VLOOKUP($C3733,Listen!$A$2:$F$45,5,0)="Nein",D3733&lt;IF(C3733="LNG Anbindungsanlagen gemäß separater Festlegung",2022,2023)),$AC3733,$AA3733),0)</f>
        <v>0</v>
      </c>
      <c r="AH3733" s="49">
        <f>IFERROR(IF(OR($V3733&lt;&gt;"Ja",VLOOKUP($C3733,Listen!$A$2:$F$45,5,0)="Nein",D3733&lt;IF(C3733="LNG Anbindungsanlagen gemäß separater Festlegung",2022,2023)),$AC3733,$AA3733),0)</f>
        <v>0</v>
      </c>
      <c r="AI3733" s="49">
        <f>IFERROR(IF(OR($W3733&lt;&gt;"Ja",VLOOKUP($C3733,Listen!$A$2:$F$45,6,0)="Nein"),$AC3733,$AB3733),0)</f>
        <v>0</v>
      </c>
      <c r="AJ3733" s="49">
        <f>IFERROR(IF(OR($W3733&lt;&gt;"Ja",VLOOKUP($C3733,Listen!$A$2:$F$45,6,0)="Nein"),$AC3733,$AB3733),0)</f>
        <v>0</v>
      </c>
      <c r="AK3733" s="49">
        <f>IFERROR(IF(OR($W3733&lt;&gt;"Ja",VLOOKUP($C3733,Listen!$A$2:$F$45,6,0)="Nein"),$AC3733,$AB3733),0)</f>
        <v>0</v>
      </c>
      <c r="AL3733" s="51">
        <f t="shared" si="1224"/>
        <v>0</v>
      </c>
      <c r="AM3733" s="296">
        <f>IFERROR(IF(VLOOKUP($C3733,Listen!$A$2:$F$45,6,0)="Ja",MAX(BC3733:BD3733),D_SAV!$BC3733),0)</f>
        <v>0</v>
      </c>
      <c r="AN3733" s="51">
        <f t="shared" si="1225"/>
        <v>0</v>
      </c>
      <c r="AP3733" s="304">
        <f t="shared" si="1226"/>
        <v>0</v>
      </c>
      <c r="AQ3733" s="304">
        <f t="shared" si="1227"/>
        <v>0</v>
      </c>
      <c r="AR3733" s="304">
        <f t="shared" si="1228"/>
        <v>0</v>
      </c>
      <c r="AS3733" s="304">
        <f t="shared" si="1229"/>
        <v>0</v>
      </c>
      <c r="AT3733" s="304">
        <f t="shared" si="1230"/>
        <v>0</v>
      </c>
      <c r="AU3733" s="304">
        <f t="shared" si="1231"/>
        <v>0</v>
      </c>
      <c r="AV3733" s="304">
        <f t="shared" si="1232"/>
        <v>0</v>
      </c>
      <c r="AW3733" s="304">
        <f t="shared" si="1233"/>
        <v>0</v>
      </c>
      <c r="AX3733" s="304">
        <f t="shared" si="1234"/>
        <v>0</v>
      </c>
      <c r="AY3733" s="304">
        <f t="shared" si="1235"/>
        <v>0</v>
      </c>
      <c r="AZ3733" s="304">
        <f t="shared" si="1236"/>
        <v>0</v>
      </c>
      <c r="BA3733" s="304">
        <f t="shared" si="1237"/>
        <v>0</v>
      </c>
      <c r="BB3733" s="304">
        <f t="shared" si="1238"/>
        <v>0</v>
      </c>
      <c r="BC3733" s="304">
        <f t="shared" si="1239"/>
        <v>0</v>
      </c>
      <c r="BD3733" s="304">
        <f t="shared" si="1240"/>
        <v>0</v>
      </c>
      <c r="BE3733" s="304">
        <f>IFERROR(IF(VLOOKUP($C3733,Listen!$A$2:$F$45,6,0)="Ja",BB3733-MAX(BC3733:BD3733),BB3733-BC3733),0)</f>
        <v>0</v>
      </c>
    </row>
    <row r="3734" spans="1:57" x14ac:dyDescent="0.25">
      <c r="A3734" s="320" t="str">
        <f>IF(AND(D3734&lt;&gt;0,C3734&lt;&gt;0,E3734&lt;&gt;0),IF(B3734&lt;&gt;0,CONCATENATE(B3734,"-AGr",VLOOKUP(C3734,Listen!$A$2:$D$45,4,FALSE),"-",D3734,"-",E3734,),CONCATENATE("AGr",VLOOKUP(C3734,Listen!$A$2:$D$45,4,FALSE),"-",D3734,"-",E3734)),"keine vollständige ID")</f>
        <v>keine vollständige ID</v>
      </c>
      <c r="B3734" s="301"/>
      <c r="C3734" s="287"/>
      <c r="D3734" s="34"/>
      <c r="E3734" s="306"/>
      <c r="F3734" s="116"/>
      <c r="G3734" s="17"/>
      <c r="H3734" s="17"/>
      <c r="I3734" s="17"/>
      <c r="J3734" s="17"/>
      <c r="K3734" s="17"/>
      <c r="L3734" s="17"/>
      <c r="M3734" s="17"/>
      <c r="N3734" s="17"/>
      <c r="O3734" s="116"/>
      <c r="P3734" s="117">
        <f>IF(D3734&gt;A_Stammdaten!$B$12,0,SUM(G3734,H3734,J3734,L3734:M3734)-SUM(I3734,K3734,N3734:O3734))</f>
        <v>0</v>
      </c>
      <c r="Q3734" s="17"/>
      <c r="R3734" s="17"/>
      <c r="S3734" s="17"/>
      <c r="T3734" s="17"/>
      <c r="U3734" s="62">
        <f t="shared" si="1220"/>
        <v>0</v>
      </c>
      <c r="V3734" s="34"/>
      <c r="W3734" s="34"/>
      <c r="X3734" s="34"/>
      <c r="Y3734" s="34"/>
      <c r="Z3734" s="34"/>
      <c r="AA3734" s="63" t="str">
        <f t="shared" si="1221"/>
        <v>-</v>
      </c>
      <c r="AB3734" s="63" t="str">
        <f t="shared" si="1222"/>
        <v>-</v>
      </c>
      <c r="AC3734" s="63">
        <f>IF(ISBLANK($C3734),0,VLOOKUP($C3734,Listen!$A$2:$C$45,2,FALSE))</f>
        <v>0</v>
      </c>
      <c r="AD3734" s="63">
        <f>IF(ISBLANK($C3734),0,VLOOKUP($C3734,Listen!$A$2:$C$45,3,FALSE))</f>
        <v>0</v>
      </c>
      <c r="AE3734" s="49">
        <f t="shared" si="1223"/>
        <v>0</v>
      </c>
      <c r="AF3734" s="49">
        <f t="shared" si="1223"/>
        <v>0</v>
      </c>
      <c r="AG3734" s="49">
        <f>IFERROR(IF(OR($V3734&lt;&gt;"Ja",VLOOKUP($C3734,Listen!$A$2:$F$45,5,0)="Nein",D3734&lt;IF(C3734="LNG Anbindungsanlagen gemäß separater Festlegung",2022,2023)),$AC3734,$AA3734),0)</f>
        <v>0</v>
      </c>
      <c r="AH3734" s="49">
        <f>IFERROR(IF(OR($V3734&lt;&gt;"Ja",VLOOKUP($C3734,Listen!$A$2:$F$45,5,0)="Nein",D3734&lt;IF(C3734="LNG Anbindungsanlagen gemäß separater Festlegung",2022,2023)),$AC3734,$AA3734),0)</f>
        <v>0</v>
      </c>
      <c r="AI3734" s="49">
        <f>IFERROR(IF(OR($W3734&lt;&gt;"Ja",VLOOKUP($C3734,Listen!$A$2:$F$45,6,0)="Nein"),$AC3734,$AB3734),0)</f>
        <v>0</v>
      </c>
      <c r="AJ3734" s="49">
        <f>IFERROR(IF(OR($W3734&lt;&gt;"Ja",VLOOKUP($C3734,Listen!$A$2:$F$45,6,0)="Nein"),$AC3734,$AB3734),0)</f>
        <v>0</v>
      </c>
      <c r="AK3734" s="49">
        <f>IFERROR(IF(OR($W3734&lt;&gt;"Ja",VLOOKUP($C3734,Listen!$A$2:$F$45,6,0)="Nein"),$AC3734,$AB3734),0)</f>
        <v>0</v>
      </c>
      <c r="AL3734" s="51">
        <f t="shared" si="1224"/>
        <v>0</v>
      </c>
      <c r="AM3734" s="296">
        <f>IFERROR(IF(VLOOKUP($C3734,Listen!$A$2:$F$45,6,0)="Ja",MAX(BC3734:BD3734),D_SAV!$BC3734),0)</f>
        <v>0</v>
      </c>
      <c r="AN3734" s="51">
        <f t="shared" si="1225"/>
        <v>0</v>
      </c>
      <c r="AP3734" s="304">
        <f t="shared" si="1226"/>
        <v>0</v>
      </c>
      <c r="AQ3734" s="304">
        <f t="shared" si="1227"/>
        <v>0</v>
      </c>
      <c r="AR3734" s="304">
        <f t="shared" si="1228"/>
        <v>0</v>
      </c>
      <c r="AS3734" s="304">
        <f t="shared" si="1229"/>
        <v>0</v>
      </c>
      <c r="AT3734" s="304">
        <f t="shared" si="1230"/>
        <v>0</v>
      </c>
      <c r="AU3734" s="304">
        <f t="shared" si="1231"/>
        <v>0</v>
      </c>
      <c r="AV3734" s="304">
        <f t="shared" si="1232"/>
        <v>0</v>
      </c>
      <c r="AW3734" s="304">
        <f t="shared" si="1233"/>
        <v>0</v>
      </c>
      <c r="AX3734" s="304">
        <f t="shared" si="1234"/>
        <v>0</v>
      </c>
      <c r="AY3734" s="304">
        <f t="shared" si="1235"/>
        <v>0</v>
      </c>
      <c r="AZ3734" s="304">
        <f t="shared" si="1236"/>
        <v>0</v>
      </c>
      <c r="BA3734" s="304">
        <f t="shared" si="1237"/>
        <v>0</v>
      </c>
      <c r="BB3734" s="304">
        <f t="shared" si="1238"/>
        <v>0</v>
      </c>
      <c r="BC3734" s="304">
        <f t="shared" si="1239"/>
        <v>0</v>
      </c>
      <c r="BD3734" s="304">
        <f t="shared" si="1240"/>
        <v>0</v>
      </c>
      <c r="BE3734" s="304">
        <f>IFERROR(IF(VLOOKUP($C3734,Listen!$A$2:$F$45,6,0)="Ja",BB3734-MAX(BC3734:BD3734),BB3734-BC3734),0)</f>
        <v>0</v>
      </c>
    </row>
    <row r="3735" spans="1:57" x14ac:dyDescent="0.25">
      <c r="A3735" s="320" t="str">
        <f>IF(AND(D3735&lt;&gt;0,C3735&lt;&gt;0,E3735&lt;&gt;0),IF(B3735&lt;&gt;0,CONCATENATE(B3735,"-AGr",VLOOKUP(C3735,Listen!$A$2:$D$45,4,FALSE),"-",D3735,"-",E3735,),CONCATENATE("AGr",VLOOKUP(C3735,Listen!$A$2:$D$45,4,FALSE),"-",D3735,"-",E3735)),"keine vollständige ID")</f>
        <v>keine vollständige ID</v>
      </c>
      <c r="B3735" s="301"/>
      <c r="C3735" s="287"/>
      <c r="D3735" s="34"/>
      <c r="E3735" s="306"/>
      <c r="F3735" s="116"/>
      <c r="G3735" s="17"/>
      <c r="H3735" s="17"/>
      <c r="I3735" s="17"/>
      <c r="J3735" s="17"/>
      <c r="K3735" s="17"/>
      <c r="L3735" s="17"/>
      <c r="M3735" s="17"/>
      <c r="N3735" s="17"/>
      <c r="O3735" s="116"/>
      <c r="P3735" s="117">
        <f>IF(D3735&gt;A_Stammdaten!$B$12,0,SUM(G3735,H3735,J3735,L3735:M3735)-SUM(I3735,K3735,N3735:O3735))</f>
        <v>0</v>
      </c>
      <c r="Q3735" s="17"/>
      <c r="R3735" s="17"/>
      <c r="S3735" s="17"/>
      <c r="T3735" s="17"/>
      <c r="U3735" s="62">
        <f t="shared" si="1220"/>
        <v>0</v>
      </c>
      <c r="V3735" s="34"/>
      <c r="W3735" s="34"/>
      <c r="X3735" s="34"/>
      <c r="Y3735" s="34"/>
      <c r="Z3735" s="34"/>
      <c r="AA3735" s="63" t="str">
        <f t="shared" si="1221"/>
        <v>-</v>
      </c>
      <c r="AB3735" s="63" t="str">
        <f t="shared" si="1222"/>
        <v>-</v>
      </c>
      <c r="AC3735" s="63">
        <f>IF(ISBLANK($C3735),0,VLOOKUP($C3735,Listen!$A$2:$C$45,2,FALSE))</f>
        <v>0</v>
      </c>
      <c r="AD3735" s="63">
        <f>IF(ISBLANK($C3735),0,VLOOKUP($C3735,Listen!$A$2:$C$45,3,FALSE))</f>
        <v>0</v>
      </c>
      <c r="AE3735" s="49">
        <f t="shared" si="1223"/>
        <v>0</v>
      </c>
      <c r="AF3735" s="49">
        <f t="shared" si="1223"/>
        <v>0</v>
      </c>
      <c r="AG3735" s="49">
        <f>IFERROR(IF(OR($V3735&lt;&gt;"Ja",VLOOKUP($C3735,Listen!$A$2:$F$45,5,0)="Nein",D3735&lt;IF(C3735="LNG Anbindungsanlagen gemäß separater Festlegung",2022,2023)),$AC3735,$AA3735),0)</f>
        <v>0</v>
      </c>
      <c r="AH3735" s="49">
        <f>IFERROR(IF(OR($V3735&lt;&gt;"Ja",VLOOKUP($C3735,Listen!$A$2:$F$45,5,0)="Nein",D3735&lt;IF(C3735="LNG Anbindungsanlagen gemäß separater Festlegung",2022,2023)),$AC3735,$AA3735),0)</f>
        <v>0</v>
      </c>
      <c r="AI3735" s="49">
        <f>IFERROR(IF(OR($W3735&lt;&gt;"Ja",VLOOKUP($C3735,Listen!$A$2:$F$45,6,0)="Nein"),$AC3735,$AB3735),0)</f>
        <v>0</v>
      </c>
      <c r="AJ3735" s="49">
        <f>IFERROR(IF(OR($W3735&lt;&gt;"Ja",VLOOKUP($C3735,Listen!$A$2:$F$45,6,0)="Nein"),$AC3735,$AB3735),0)</f>
        <v>0</v>
      </c>
      <c r="AK3735" s="49">
        <f>IFERROR(IF(OR($W3735&lt;&gt;"Ja",VLOOKUP($C3735,Listen!$A$2:$F$45,6,0)="Nein"),$AC3735,$AB3735),0)</f>
        <v>0</v>
      </c>
      <c r="AL3735" s="51">
        <f t="shared" si="1224"/>
        <v>0</v>
      </c>
      <c r="AM3735" s="296">
        <f>IFERROR(IF(VLOOKUP($C3735,Listen!$A$2:$F$45,6,0)="Ja",MAX(BC3735:BD3735),D_SAV!$BC3735),0)</f>
        <v>0</v>
      </c>
      <c r="AN3735" s="51">
        <f t="shared" si="1225"/>
        <v>0</v>
      </c>
      <c r="AP3735" s="304">
        <f t="shared" si="1226"/>
        <v>0</v>
      </c>
      <c r="AQ3735" s="304">
        <f t="shared" si="1227"/>
        <v>0</v>
      </c>
      <c r="AR3735" s="304">
        <f t="shared" si="1228"/>
        <v>0</v>
      </c>
      <c r="AS3735" s="304">
        <f t="shared" si="1229"/>
        <v>0</v>
      </c>
      <c r="AT3735" s="304">
        <f t="shared" si="1230"/>
        <v>0</v>
      </c>
      <c r="AU3735" s="304">
        <f t="shared" si="1231"/>
        <v>0</v>
      </c>
      <c r="AV3735" s="304">
        <f t="shared" si="1232"/>
        <v>0</v>
      </c>
      <c r="AW3735" s="304">
        <f t="shared" si="1233"/>
        <v>0</v>
      </c>
      <c r="AX3735" s="304">
        <f t="shared" si="1234"/>
        <v>0</v>
      </c>
      <c r="AY3735" s="304">
        <f t="shared" si="1235"/>
        <v>0</v>
      </c>
      <c r="AZ3735" s="304">
        <f t="shared" si="1236"/>
        <v>0</v>
      </c>
      <c r="BA3735" s="304">
        <f t="shared" si="1237"/>
        <v>0</v>
      </c>
      <c r="BB3735" s="304">
        <f t="shared" si="1238"/>
        <v>0</v>
      </c>
      <c r="BC3735" s="304">
        <f t="shared" si="1239"/>
        <v>0</v>
      </c>
      <c r="BD3735" s="304">
        <f t="shared" si="1240"/>
        <v>0</v>
      </c>
      <c r="BE3735" s="304">
        <f>IFERROR(IF(VLOOKUP($C3735,Listen!$A$2:$F$45,6,0)="Ja",BB3735-MAX(BC3735:BD3735),BB3735-BC3735),0)</f>
        <v>0</v>
      </c>
    </row>
    <row r="3736" spans="1:57" x14ac:dyDescent="0.25">
      <c r="A3736" s="320" t="str">
        <f>IF(AND(D3736&lt;&gt;0,C3736&lt;&gt;0,E3736&lt;&gt;0),IF(B3736&lt;&gt;0,CONCATENATE(B3736,"-AGr",VLOOKUP(C3736,Listen!$A$2:$D$45,4,FALSE),"-",D3736,"-",E3736,),CONCATENATE("AGr",VLOOKUP(C3736,Listen!$A$2:$D$45,4,FALSE),"-",D3736,"-",E3736)),"keine vollständige ID")</f>
        <v>keine vollständige ID</v>
      </c>
      <c r="B3736" s="301"/>
      <c r="C3736" s="287"/>
      <c r="D3736" s="34"/>
      <c r="E3736" s="306"/>
      <c r="F3736" s="116"/>
      <c r="G3736" s="17"/>
      <c r="H3736" s="17"/>
      <c r="I3736" s="17"/>
      <c r="J3736" s="17"/>
      <c r="K3736" s="17"/>
      <c r="L3736" s="17"/>
      <c r="M3736" s="17"/>
      <c r="N3736" s="17"/>
      <c r="O3736" s="116"/>
      <c r="P3736" s="117">
        <f>IF(D3736&gt;A_Stammdaten!$B$12,0,SUM(G3736,H3736,J3736,L3736:M3736)-SUM(I3736,K3736,N3736:O3736))</f>
        <v>0</v>
      </c>
      <c r="Q3736" s="17"/>
      <c r="R3736" s="17"/>
      <c r="S3736" s="17"/>
      <c r="T3736" s="17"/>
      <c r="U3736" s="62">
        <f t="shared" si="1220"/>
        <v>0</v>
      </c>
      <c r="V3736" s="34"/>
      <c r="W3736" s="34"/>
      <c r="X3736" s="34"/>
      <c r="Y3736" s="34"/>
      <c r="Z3736" s="34"/>
      <c r="AA3736" s="63" t="str">
        <f t="shared" si="1221"/>
        <v>-</v>
      </c>
      <c r="AB3736" s="63" t="str">
        <f t="shared" si="1222"/>
        <v>-</v>
      </c>
      <c r="AC3736" s="63">
        <f>IF(ISBLANK($C3736),0,VLOOKUP($C3736,Listen!$A$2:$C$45,2,FALSE))</f>
        <v>0</v>
      </c>
      <c r="AD3736" s="63">
        <f>IF(ISBLANK($C3736),0,VLOOKUP($C3736,Listen!$A$2:$C$45,3,FALSE))</f>
        <v>0</v>
      </c>
      <c r="AE3736" s="49">
        <f t="shared" si="1223"/>
        <v>0</v>
      </c>
      <c r="AF3736" s="49">
        <f t="shared" si="1223"/>
        <v>0</v>
      </c>
      <c r="AG3736" s="49">
        <f>IFERROR(IF(OR($V3736&lt;&gt;"Ja",VLOOKUP($C3736,Listen!$A$2:$F$45,5,0)="Nein",D3736&lt;IF(C3736="LNG Anbindungsanlagen gemäß separater Festlegung",2022,2023)),$AC3736,$AA3736),0)</f>
        <v>0</v>
      </c>
      <c r="AH3736" s="49">
        <f>IFERROR(IF(OR($V3736&lt;&gt;"Ja",VLOOKUP($C3736,Listen!$A$2:$F$45,5,0)="Nein",D3736&lt;IF(C3736="LNG Anbindungsanlagen gemäß separater Festlegung",2022,2023)),$AC3736,$AA3736),0)</f>
        <v>0</v>
      </c>
      <c r="AI3736" s="49">
        <f>IFERROR(IF(OR($W3736&lt;&gt;"Ja",VLOOKUP($C3736,Listen!$A$2:$F$45,6,0)="Nein"),$AC3736,$AB3736),0)</f>
        <v>0</v>
      </c>
      <c r="AJ3736" s="49">
        <f>IFERROR(IF(OR($W3736&lt;&gt;"Ja",VLOOKUP($C3736,Listen!$A$2:$F$45,6,0)="Nein"),$AC3736,$AB3736),0)</f>
        <v>0</v>
      </c>
      <c r="AK3736" s="49">
        <f>IFERROR(IF(OR($W3736&lt;&gt;"Ja",VLOOKUP($C3736,Listen!$A$2:$F$45,6,0)="Nein"),$AC3736,$AB3736),0)</f>
        <v>0</v>
      </c>
      <c r="AL3736" s="51">
        <f t="shared" si="1224"/>
        <v>0</v>
      </c>
      <c r="AM3736" s="296">
        <f>IFERROR(IF(VLOOKUP($C3736,Listen!$A$2:$F$45,6,0)="Ja",MAX(BC3736:BD3736),D_SAV!$BC3736),0)</f>
        <v>0</v>
      </c>
      <c r="AN3736" s="51">
        <f t="shared" si="1225"/>
        <v>0</v>
      </c>
      <c r="AP3736" s="304">
        <f t="shared" si="1226"/>
        <v>0</v>
      </c>
      <c r="AQ3736" s="304">
        <f t="shared" si="1227"/>
        <v>0</v>
      </c>
      <c r="AR3736" s="304">
        <f t="shared" si="1228"/>
        <v>0</v>
      </c>
      <c r="AS3736" s="304">
        <f t="shared" si="1229"/>
        <v>0</v>
      </c>
      <c r="AT3736" s="304">
        <f t="shared" si="1230"/>
        <v>0</v>
      </c>
      <c r="AU3736" s="304">
        <f t="shared" si="1231"/>
        <v>0</v>
      </c>
      <c r="AV3736" s="304">
        <f t="shared" si="1232"/>
        <v>0</v>
      </c>
      <c r="AW3736" s="304">
        <f t="shared" si="1233"/>
        <v>0</v>
      </c>
      <c r="AX3736" s="304">
        <f t="shared" si="1234"/>
        <v>0</v>
      </c>
      <c r="AY3736" s="304">
        <f t="shared" si="1235"/>
        <v>0</v>
      </c>
      <c r="AZ3736" s="304">
        <f t="shared" si="1236"/>
        <v>0</v>
      </c>
      <c r="BA3736" s="304">
        <f t="shared" si="1237"/>
        <v>0</v>
      </c>
      <c r="BB3736" s="304">
        <f t="shared" si="1238"/>
        <v>0</v>
      </c>
      <c r="BC3736" s="304">
        <f t="shared" si="1239"/>
        <v>0</v>
      </c>
      <c r="BD3736" s="304">
        <f t="shared" si="1240"/>
        <v>0</v>
      </c>
      <c r="BE3736" s="304">
        <f>IFERROR(IF(VLOOKUP($C3736,Listen!$A$2:$F$45,6,0)="Ja",BB3736-MAX(BC3736:BD3736),BB3736-BC3736),0)</f>
        <v>0</v>
      </c>
    </row>
    <row r="3737" spans="1:57" x14ac:dyDescent="0.25">
      <c r="A3737" s="320" t="str">
        <f>IF(AND(D3737&lt;&gt;0,C3737&lt;&gt;0,E3737&lt;&gt;0),IF(B3737&lt;&gt;0,CONCATENATE(B3737,"-AGr",VLOOKUP(C3737,Listen!$A$2:$D$45,4,FALSE),"-",D3737,"-",E3737,),CONCATENATE("AGr",VLOOKUP(C3737,Listen!$A$2:$D$45,4,FALSE),"-",D3737,"-",E3737)),"keine vollständige ID")</f>
        <v>keine vollständige ID</v>
      </c>
      <c r="B3737" s="301"/>
      <c r="C3737" s="287"/>
      <c r="D3737" s="34"/>
      <c r="E3737" s="306"/>
      <c r="F3737" s="116"/>
      <c r="G3737" s="17"/>
      <c r="H3737" s="17"/>
      <c r="I3737" s="17"/>
      <c r="J3737" s="17"/>
      <c r="K3737" s="17"/>
      <c r="L3737" s="17"/>
      <c r="M3737" s="17"/>
      <c r="N3737" s="17"/>
      <c r="O3737" s="116"/>
      <c r="P3737" s="117">
        <f>IF(D3737&gt;A_Stammdaten!$B$12,0,SUM(G3737,H3737,J3737,L3737:M3737)-SUM(I3737,K3737,N3737:O3737))</f>
        <v>0</v>
      </c>
      <c r="Q3737" s="17"/>
      <c r="R3737" s="17"/>
      <c r="S3737" s="17"/>
      <c r="T3737" s="17"/>
      <c r="U3737" s="62">
        <f t="shared" si="1220"/>
        <v>0</v>
      </c>
      <c r="V3737" s="34"/>
      <c r="W3737" s="34"/>
      <c r="X3737" s="34"/>
      <c r="Y3737" s="34"/>
      <c r="Z3737" s="34"/>
      <c r="AA3737" s="63" t="str">
        <f t="shared" si="1221"/>
        <v>-</v>
      </c>
      <c r="AB3737" s="63" t="str">
        <f t="shared" si="1222"/>
        <v>-</v>
      </c>
      <c r="AC3737" s="63">
        <f>IF(ISBLANK($C3737),0,VLOOKUP($C3737,Listen!$A$2:$C$45,2,FALSE))</f>
        <v>0</v>
      </c>
      <c r="AD3737" s="63">
        <f>IF(ISBLANK($C3737),0,VLOOKUP($C3737,Listen!$A$2:$C$45,3,FALSE))</f>
        <v>0</v>
      </c>
      <c r="AE3737" s="49">
        <f t="shared" si="1223"/>
        <v>0</v>
      </c>
      <c r="AF3737" s="49">
        <f t="shared" si="1223"/>
        <v>0</v>
      </c>
      <c r="AG3737" s="49">
        <f>IFERROR(IF(OR($V3737&lt;&gt;"Ja",VLOOKUP($C3737,Listen!$A$2:$F$45,5,0)="Nein",D3737&lt;IF(C3737="LNG Anbindungsanlagen gemäß separater Festlegung",2022,2023)),$AC3737,$AA3737),0)</f>
        <v>0</v>
      </c>
      <c r="AH3737" s="49">
        <f>IFERROR(IF(OR($V3737&lt;&gt;"Ja",VLOOKUP($C3737,Listen!$A$2:$F$45,5,0)="Nein",D3737&lt;IF(C3737="LNG Anbindungsanlagen gemäß separater Festlegung",2022,2023)),$AC3737,$AA3737),0)</f>
        <v>0</v>
      </c>
      <c r="AI3737" s="49">
        <f>IFERROR(IF(OR($W3737&lt;&gt;"Ja",VLOOKUP($C3737,Listen!$A$2:$F$45,6,0)="Nein"),$AC3737,$AB3737),0)</f>
        <v>0</v>
      </c>
      <c r="AJ3737" s="49">
        <f>IFERROR(IF(OR($W3737&lt;&gt;"Ja",VLOOKUP($C3737,Listen!$A$2:$F$45,6,0)="Nein"),$AC3737,$AB3737),0)</f>
        <v>0</v>
      </c>
      <c r="AK3737" s="49">
        <f>IFERROR(IF(OR($W3737&lt;&gt;"Ja",VLOOKUP($C3737,Listen!$A$2:$F$45,6,0)="Nein"),$AC3737,$AB3737),0)</f>
        <v>0</v>
      </c>
      <c r="AL3737" s="51">
        <f t="shared" si="1224"/>
        <v>0</v>
      </c>
      <c r="AM3737" s="296">
        <f>IFERROR(IF(VLOOKUP($C3737,Listen!$A$2:$F$45,6,0)="Ja",MAX(BC3737:BD3737),D_SAV!$BC3737),0)</f>
        <v>0</v>
      </c>
      <c r="AN3737" s="51">
        <f t="shared" si="1225"/>
        <v>0</v>
      </c>
      <c r="AP3737" s="304">
        <f t="shared" si="1226"/>
        <v>0</v>
      </c>
      <c r="AQ3737" s="304">
        <f t="shared" si="1227"/>
        <v>0</v>
      </c>
      <c r="AR3737" s="304">
        <f t="shared" si="1228"/>
        <v>0</v>
      </c>
      <c r="AS3737" s="304">
        <f t="shared" si="1229"/>
        <v>0</v>
      </c>
      <c r="AT3737" s="304">
        <f t="shared" si="1230"/>
        <v>0</v>
      </c>
      <c r="AU3737" s="304">
        <f t="shared" si="1231"/>
        <v>0</v>
      </c>
      <c r="AV3737" s="304">
        <f t="shared" si="1232"/>
        <v>0</v>
      </c>
      <c r="AW3737" s="304">
        <f t="shared" si="1233"/>
        <v>0</v>
      </c>
      <c r="AX3737" s="304">
        <f t="shared" si="1234"/>
        <v>0</v>
      </c>
      <c r="AY3737" s="304">
        <f t="shared" si="1235"/>
        <v>0</v>
      </c>
      <c r="AZ3737" s="304">
        <f t="shared" si="1236"/>
        <v>0</v>
      </c>
      <c r="BA3737" s="304">
        <f t="shared" si="1237"/>
        <v>0</v>
      </c>
      <c r="BB3737" s="304">
        <f t="shared" si="1238"/>
        <v>0</v>
      </c>
      <c r="BC3737" s="304">
        <f t="shared" si="1239"/>
        <v>0</v>
      </c>
      <c r="BD3737" s="304">
        <f t="shared" si="1240"/>
        <v>0</v>
      </c>
      <c r="BE3737" s="304">
        <f>IFERROR(IF(VLOOKUP($C3737,Listen!$A$2:$F$45,6,0)="Ja",BB3737-MAX(BC3737:BD3737),BB3737-BC3737),0)</f>
        <v>0</v>
      </c>
    </row>
    <row r="3738" spans="1:57" x14ac:dyDescent="0.25">
      <c r="A3738" s="320" t="str">
        <f>IF(AND(D3738&lt;&gt;0,C3738&lt;&gt;0,E3738&lt;&gt;0),IF(B3738&lt;&gt;0,CONCATENATE(B3738,"-AGr",VLOOKUP(C3738,Listen!$A$2:$D$45,4,FALSE),"-",D3738,"-",E3738,),CONCATENATE("AGr",VLOOKUP(C3738,Listen!$A$2:$D$45,4,FALSE),"-",D3738,"-",E3738)),"keine vollständige ID")</f>
        <v>keine vollständige ID</v>
      </c>
      <c r="B3738" s="301"/>
      <c r="C3738" s="287"/>
      <c r="D3738" s="34"/>
      <c r="E3738" s="306"/>
      <c r="F3738" s="116"/>
      <c r="G3738" s="17"/>
      <c r="H3738" s="17"/>
      <c r="I3738" s="17"/>
      <c r="J3738" s="17"/>
      <c r="K3738" s="17"/>
      <c r="L3738" s="17"/>
      <c r="M3738" s="17"/>
      <c r="N3738" s="17"/>
      <c r="O3738" s="116"/>
      <c r="P3738" s="117">
        <f>IF(D3738&gt;A_Stammdaten!$B$12,0,SUM(G3738,H3738,J3738,L3738:M3738)-SUM(I3738,K3738,N3738:O3738))</f>
        <v>0</v>
      </c>
      <c r="Q3738" s="17"/>
      <c r="R3738" s="17"/>
      <c r="S3738" s="17"/>
      <c r="T3738" s="17"/>
      <c r="U3738" s="62">
        <f t="shared" si="1220"/>
        <v>0</v>
      </c>
      <c r="V3738" s="34"/>
      <c r="W3738" s="34"/>
      <c r="X3738" s="34"/>
      <c r="Y3738" s="34"/>
      <c r="Z3738" s="34"/>
      <c r="AA3738" s="63" t="str">
        <f t="shared" si="1221"/>
        <v>-</v>
      </c>
      <c r="AB3738" s="63" t="str">
        <f t="shared" si="1222"/>
        <v>-</v>
      </c>
      <c r="AC3738" s="63">
        <f>IF(ISBLANK($C3738),0,VLOOKUP($C3738,Listen!$A$2:$C$45,2,FALSE))</f>
        <v>0</v>
      </c>
      <c r="AD3738" s="63">
        <f>IF(ISBLANK($C3738),0,VLOOKUP($C3738,Listen!$A$2:$C$45,3,FALSE))</f>
        <v>0</v>
      </c>
      <c r="AE3738" s="49">
        <f t="shared" si="1223"/>
        <v>0</v>
      </c>
      <c r="AF3738" s="49">
        <f t="shared" si="1223"/>
        <v>0</v>
      </c>
      <c r="AG3738" s="49">
        <f>IFERROR(IF(OR($V3738&lt;&gt;"Ja",VLOOKUP($C3738,Listen!$A$2:$F$45,5,0)="Nein",D3738&lt;IF(C3738="LNG Anbindungsanlagen gemäß separater Festlegung",2022,2023)),$AC3738,$AA3738),0)</f>
        <v>0</v>
      </c>
      <c r="AH3738" s="49">
        <f>IFERROR(IF(OR($V3738&lt;&gt;"Ja",VLOOKUP($C3738,Listen!$A$2:$F$45,5,0)="Nein",D3738&lt;IF(C3738="LNG Anbindungsanlagen gemäß separater Festlegung",2022,2023)),$AC3738,$AA3738),0)</f>
        <v>0</v>
      </c>
      <c r="AI3738" s="49">
        <f>IFERROR(IF(OR($W3738&lt;&gt;"Ja",VLOOKUP($C3738,Listen!$A$2:$F$45,6,0)="Nein"),$AC3738,$AB3738),0)</f>
        <v>0</v>
      </c>
      <c r="AJ3738" s="49">
        <f>IFERROR(IF(OR($W3738&lt;&gt;"Ja",VLOOKUP($C3738,Listen!$A$2:$F$45,6,0)="Nein"),$AC3738,$AB3738),0)</f>
        <v>0</v>
      </c>
      <c r="AK3738" s="49">
        <f>IFERROR(IF(OR($W3738&lt;&gt;"Ja",VLOOKUP($C3738,Listen!$A$2:$F$45,6,0)="Nein"),$AC3738,$AB3738),0)</f>
        <v>0</v>
      </c>
      <c r="AL3738" s="51">
        <f t="shared" si="1224"/>
        <v>0</v>
      </c>
      <c r="AM3738" s="296">
        <f>IFERROR(IF(VLOOKUP($C3738,Listen!$A$2:$F$45,6,0)="Ja",MAX(BC3738:BD3738),D_SAV!$BC3738),0)</f>
        <v>0</v>
      </c>
      <c r="AN3738" s="51">
        <f t="shared" si="1225"/>
        <v>0</v>
      </c>
      <c r="AP3738" s="304">
        <f t="shared" si="1226"/>
        <v>0</v>
      </c>
      <c r="AQ3738" s="304">
        <f t="shared" si="1227"/>
        <v>0</v>
      </c>
      <c r="AR3738" s="304">
        <f t="shared" si="1228"/>
        <v>0</v>
      </c>
      <c r="AS3738" s="304">
        <f t="shared" si="1229"/>
        <v>0</v>
      </c>
      <c r="AT3738" s="304">
        <f t="shared" si="1230"/>
        <v>0</v>
      </c>
      <c r="AU3738" s="304">
        <f t="shared" si="1231"/>
        <v>0</v>
      </c>
      <c r="AV3738" s="304">
        <f t="shared" si="1232"/>
        <v>0</v>
      </c>
      <c r="AW3738" s="304">
        <f t="shared" si="1233"/>
        <v>0</v>
      </c>
      <c r="AX3738" s="304">
        <f t="shared" si="1234"/>
        <v>0</v>
      </c>
      <c r="AY3738" s="304">
        <f t="shared" si="1235"/>
        <v>0</v>
      </c>
      <c r="AZ3738" s="304">
        <f t="shared" si="1236"/>
        <v>0</v>
      </c>
      <c r="BA3738" s="304">
        <f t="shared" si="1237"/>
        <v>0</v>
      </c>
      <c r="BB3738" s="304">
        <f t="shared" si="1238"/>
        <v>0</v>
      </c>
      <c r="BC3738" s="304">
        <f t="shared" si="1239"/>
        <v>0</v>
      </c>
      <c r="BD3738" s="304">
        <f t="shared" si="1240"/>
        <v>0</v>
      </c>
      <c r="BE3738" s="304">
        <f>IFERROR(IF(VLOOKUP($C3738,Listen!$A$2:$F$45,6,0)="Ja",BB3738-MAX(BC3738:BD3738),BB3738-BC3738),0)</f>
        <v>0</v>
      </c>
    </row>
    <row r="3739" spans="1:57" x14ac:dyDescent="0.25">
      <c r="A3739" s="320" t="str">
        <f>IF(AND(D3739&lt;&gt;0,C3739&lt;&gt;0,E3739&lt;&gt;0),IF(B3739&lt;&gt;0,CONCATENATE(B3739,"-AGr",VLOOKUP(C3739,Listen!$A$2:$D$45,4,FALSE),"-",D3739,"-",E3739,),CONCATENATE("AGr",VLOOKUP(C3739,Listen!$A$2:$D$45,4,FALSE),"-",D3739,"-",E3739)),"keine vollständige ID")</f>
        <v>keine vollständige ID</v>
      </c>
      <c r="B3739" s="301"/>
      <c r="C3739" s="287"/>
      <c r="D3739" s="34"/>
      <c r="E3739" s="306"/>
      <c r="F3739" s="116"/>
      <c r="G3739" s="17"/>
      <c r="H3739" s="17"/>
      <c r="I3739" s="17"/>
      <c r="J3739" s="17"/>
      <c r="K3739" s="17"/>
      <c r="L3739" s="17"/>
      <c r="M3739" s="17"/>
      <c r="N3739" s="17"/>
      <c r="O3739" s="116"/>
      <c r="P3739" s="117">
        <f>IF(D3739&gt;A_Stammdaten!$B$12,0,SUM(G3739,H3739,J3739,L3739:M3739)-SUM(I3739,K3739,N3739:O3739))</f>
        <v>0</v>
      </c>
      <c r="Q3739" s="17"/>
      <c r="R3739" s="17"/>
      <c r="S3739" s="17"/>
      <c r="T3739" s="17"/>
      <c r="U3739" s="62">
        <f t="shared" si="1220"/>
        <v>0</v>
      </c>
      <c r="V3739" s="34"/>
      <c r="W3739" s="34"/>
      <c r="X3739" s="34"/>
      <c r="Y3739" s="34"/>
      <c r="Z3739" s="34"/>
      <c r="AA3739" s="63" t="str">
        <f t="shared" si="1221"/>
        <v>-</v>
      </c>
      <c r="AB3739" s="63" t="str">
        <f t="shared" si="1222"/>
        <v>-</v>
      </c>
      <c r="AC3739" s="63">
        <f>IF(ISBLANK($C3739),0,VLOOKUP($C3739,Listen!$A$2:$C$45,2,FALSE))</f>
        <v>0</v>
      </c>
      <c r="AD3739" s="63">
        <f>IF(ISBLANK($C3739),0,VLOOKUP($C3739,Listen!$A$2:$C$45,3,FALSE))</f>
        <v>0</v>
      </c>
      <c r="AE3739" s="49">
        <f t="shared" si="1223"/>
        <v>0</v>
      </c>
      <c r="AF3739" s="49">
        <f t="shared" si="1223"/>
        <v>0</v>
      </c>
      <c r="AG3739" s="49">
        <f>IFERROR(IF(OR($V3739&lt;&gt;"Ja",VLOOKUP($C3739,Listen!$A$2:$F$45,5,0)="Nein",D3739&lt;IF(C3739="LNG Anbindungsanlagen gemäß separater Festlegung",2022,2023)),$AC3739,$AA3739),0)</f>
        <v>0</v>
      </c>
      <c r="AH3739" s="49">
        <f>IFERROR(IF(OR($V3739&lt;&gt;"Ja",VLOOKUP($C3739,Listen!$A$2:$F$45,5,0)="Nein",D3739&lt;IF(C3739="LNG Anbindungsanlagen gemäß separater Festlegung",2022,2023)),$AC3739,$AA3739),0)</f>
        <v>0</v>
      </c>
      <c r="AI3739" s="49">
        <f>IFERROR(IF(OR($W3739&lt;&gt;"Ja",VLOOKUP($C3739,Listen!$A$2:$F$45,6,0)="Nein"),$AC3739,$AB3739),0)</f>
        <v>0</v>
      </c>
      <c r="AJ3739" s="49">
        <f>IFERROR(IF(OR($W3739&lt;&gt;"Ja",VLOOKUP($C3739,Listen!$A$2:$F$45,6,0)="Nein"),$AC3739,$AB3739),0)</f>
        <v>0</v>
      </c>
      <c r="AK3739" s="49">
        <f>IFERROR(IF(OR($W3739&lt;&gt;"Ja",VLOOKUP($C3739,Listen!$A$2:$F$45,6,0)="Nein"),$AC3739,$AB3739),0)</f>
        <v>0</v>
      </c>
      <c r="AL3739" s="51">
        <f t="shared" si="1224"/>
        <v>0</v>
      </c>
      <c r="AM3739" s="296">
        <f>IFERROR(IF(VLOOKUP($C3739,Listen!$A$2:$F$45,6,0)="Ja",MAX(BC3739:BD3739),D_SAV!$BC3739),0)</f>
        <v>0</v>
      </c>
      <c r="AN3739" s="51">
        <f t="shared" si="1225"/>
        <v>0</v>
      </c>
      <c r="AP3739" s="304">
        <f t="shared" si="1226"/>
        <v>0</v>
      </c>
      <c r="AQ3739" s="304">
        <f t="shared" si="1227"/>
        <v>0</v>
      </c>
      <c r="AR3739" s="304">
        <f t="shared" si="1228"/>
        <v>0</v>
      </c>
      <c r="AS3739" s="304">
        <f t="shared" si="1229"/>
        <v>0</v>
      </c>
      <c r="AT3739" s="304">
        <f t="shared" si="1230"/>
        <v>0</v>
      </c>
      <c r="AU3739" s="304">
        <f t="shared" si="1231"/>
        <v>0</v>
      </c>
      <c r="AV3739" s="304">
        <f t="shared" si="1232"/>
        <v>0</v>
      </c>
      <c r="AW3739" s="304">
        <f t="shared" si="1233"/>
        <v>0</v>
      </c>
      <c r="AX3739" s="304">
        <f t="shared" si="1234"/>
        <v>0</v>
      </c>
      <c r="AY3739" s="304">
        <f t="shared" si="1235"/>
        <v>0</v>
      </c>
      <c r="AZ3739" s="304">
        <f t="shared" si="1236"/>
        <v>0</v>
      </c>
      <c r="BA3739" s="304">
        <f t="shared" si="1237"/>
        <v>0</v>
      </c>
      <c r="BB3739" s="304">
        <f t="shared" si="1238"/>
        <v>0</v>
      </c>
      <c r="BC3739" s="304">
        <f t="shared" si="1239"/>
        <v>0</v>
      </c>
      <c r="BD3739" s="304">
        <f t="shared" si="1240"/>
        <v>0</v>
      </c>
      <c r="BE3739" s="304">
        <f>IFERROR(IF(VLOOKUP($C3739,Listen!$A$2:$F$45,6,0)="Ja",BB3739-MAX(BC3739:BD3739),BB3739-BC3739),0)</f>
        <v>0</v>
      </c>
    </row>
    <row r="3740" spans="1:57" x14ac:dyDescent="0.25">
      <c r="A3740" s="320" t="str">
        <f>IF(AND(D3740&lt;&gt;0,C3740&lt;&gt;0,E3740&lt;&gt;0),IF(B3740&lt;&gt;0,CONCATENATE(B3740,"-AGr",VLOOKUP(C3740,Listen!$A$2:$D$45,4,FALSE),"-",D3740,"-",E3740,),CONCATENATE("AGr",VLOOKUP(C3740,Listen!$A$2:$D$45,4,FALSE),"-",D3740,"-",E3740)),"keine vollständige ID")</f>
        <v>keine vollständige ID</v>
      </c>
      <c r="B3740" s="301"/>
      <c r="C3740" s="287"/>
      <c r="D3740" s="34"/>
      <c r="E3740" s="306"/>
      <c r="F3740" s="116"/>
      <c r="G3740" s="17"/>
      <c r="H3740" s="17"/>
      <c r="I3740" s="17"/>
      <c r="J3740" s="17"/>
      <c r="K3740" s="17"/>
      <c r="L3740" s="17"/>
      <c r="M3740" s="17"/>
      <c r="N3740" s="17"/>
      <c r="O3740" s="116"/>
      <c r="P3740" s="117">
        <f>IF(D3740&gt;A_Stammdaten!$B$12,0,SUM(G3740,H3740,J3740,L3740:M3740)-SUM(I3740,K3740,N3740:O3740))</f>
        <v>0</v>
      </c>
      <c r="Q3740" s="17"/>
      <c r="R3740" s="17"/>
      <c r="S3740" s="17"/>
      <c r="T3740" s="17"/>
      <c r="U3740" s="62">
        <f t="shared" si="1220"/>
        <v>0</v>
      </c>
      <c r="V3740" s="34"/>
      <c r="W3740" s="34"/>
      <c r="X3740" s="34"/>
      <c r="Y3740" s="34"/>
      <c r="Z3740" s="34"/>
      <c r="AA3740" s="63" t="str">
        <f t="shared" si="1221"/>
        <v>-</v>
      </c>
      <c r="AB3740" s="63" t="str">
        <f t="shared" si="1222"/>
        <v>-</v>
      </c>
      <c r="AC3740" s="63">
        <f>IF(ISBLANK($C3740),0,VLOOKUP($C3740,Listen!$A$2:$C$45,2,FALSE))</f>
        <v>0</v>
      </c>
      <c r="AD3740" s="63">
        <f>IF(ISBLANK($C3740),0,VLOOKUP($C3740,Listen!$A$2:$C$45,3,FALSE))</f>
        <v>0</v>
      </c>
      <c r="AE3740" s="49">
        <f t="shared" si="1223"/>
        <v>0</v>
      </c>
      <c r="AF3740" s="49">
        <f t="shared" si="1223"/>
        <v>0</v>
      </c>
      <c r="AG3740" s="49">
        <f>IFERROR(IF(OR($V3740&lt;&gt;"Ja",VLOOKUP($C3740,Listen!$A$2:$F$45,5,0)="Nein",D3740&lt;IF(C3740="LNG Anbindungsanlagen gemäß separater Festlegung",2022,2023)),$AC3740,$AA3740),0)</f>
        <v>0</v>
      </c>
      <c r="AH3740" s="49">
        <f>IFERROR(IF(OR($V3740&lt;&gt;"Ja",VLOOKUP($C3740,Listen!$A$2:$F$45,5,0)="Nein",D3740&lt;IF(C3740="LNG Anbindungsanlagen gemäß separater Festlegung",2022,2023)),$AC3740,$AA3740),0)</f>
        <v>0</v>
      </c>
      <c r="AI3740" s="49">
        <f>IFERROR(IF(OR($W3740&lt;&gt;"Ja",VLOOKUP($C3740,Listen!$A$2:$F$45,6,0)="Nein"),$AC3740,$AB3740),0)</f>
        <v>0</v>
      </c>
      <c r="AJ3740" s="49">
        <f>IFERROR(IF(OR($W3740&lt;&gt;"Ja",VLOOKUP($C3740,Listen!$A$2:$F$45,6,0)="Nein"),$AC3740,$AB3740),0)</f>
        <v>0</v>
      </c>
      <c r="AK3740" s="49">
        <f>IFERROR(IF(OR($W3740&lt;&gt;"Ja",VLOOKUP($C3740,Listen!$A$2:$F$45,6,0)="Nein"),$AC3740,$AB3740),0)</f>
        <v>0</v>
      </c>
      <c r="AL3740" s="51">
        <f t="shared" si="1224"/>
        <v>0</v>
      </c>
      <c r="AM3740" s="296">
        <f>IFERROR(IF(VLOOKUP($C3740,Listen!$A$2:$F$45,6,0)="Ja",MAX(BC3740:BD3740),D_SAV!$BC3740),0)</f>
        <v>0</v>
      </c>
      <c r="AN3740" s="51">
        <f t="shared" si="1225"/>
        <v>0</v>
      </c>
      <c r="AP3740" s="304">
        <f t="shared" si="1226"/>
        <v>0</v>
      </c>
      <c r="AQ3740" s="304">
        <f t="shared" si="1227"/>
        <v>0</v>
      </c>
      <c r="AR3740" s="304">
        <f t="shared" si="1228"/>
        <v>0</v>
      </c>
      <c r="AS3740" s="304">
        <f t="shared" si="1229"/>
        <v>0</v>
      </c>
      <c r="AT3740" s="304">
        <f t="shared" si="1230"/>
        <v>0</v>
      </c>
      <c r="AU3740" s="304">
        <f t="shared" si="1231"/>
        <v>0</v>
      </c>
      <c r="AV3740" s="304">
        <f t="shared" si="1232"/>
        <v>0</v>
      </c>
      <c r="AW3740" s="304">
        <f t="shared" si="1233"/>
        <v>0</v>
      </c>
      <c r="AX3740" s="304">
        <f t="shared" si="1234"/>
        <v>0</v>
      </c>
      <c r="AY3740" s="304">
        <f t="shared" si="1235"/>
        <v>0</v>
      </c>
      <c r="AZ3740" s="304">
        <f t="shared" si="1236"/>
        <v>0</v>
      </c>
      <c r="BA3740" s="304">
        <f t="shared" si="1237"/>
        <v>0</v>
      </c>
      <c r="BB3740" s="304">
        <f t="shared" si="1238"/>
        <v>0</v>
      </c>
      <c r="BC3740" s="304">
        <f t="shared" si="1239"/>
        <v>0</v>
      </c>
      <c r="BD3740" s="304">
        <f t="shared" si="1240"/>
        <v>0</v>
      </c>
      <c r="BE3740" s="304">
        <f>IFERROR(IF(VLOOKUP($C3740,Listen!$A$2:$F$45,6,0)="Ja",BB3740-MAX(BC3740:BD3740),BB3740-BC3740),0)</f>
        <v>0</v>
      </c>
    </row>
    <row r="3741" spans="1:57" x14ac:dyDescent="0.25">
      <c r="A3741" s="320" t="str">
        <f>IF(AND(D3741&lt;&gt;0,C3741&lt;&gt;0,E3741&lt;&gt;0),IF(B3741&lt;&gt;0,CONCATENATE(B3741,"-AGr",VLOOKUP(C3741,Listen!$A$2:$D$45,4,FALSE),"-",D3741,"-",E3741,),CONCATENATE("AGr",VLOOKUP(C3741,Listen!$A$2:$D$45,4,FALSE),"-",D3741,"-",E3741)),"keine vollständige ID")</f>
        <v>keine vollständige ID</v>
      </c>
      <c r="B3741" s="301"/>
      <c r="C3741" s="287"/>
      <c r="D3741" s="34"/>
      <c r="E3741" s="306"/>
      <c r="F3741" s="116"/>
      <c r="G3741" s="17"/>
      <c r="H3741" s="17"/>
      <c r="I3741" s="17"/>
      <c r="J3741" s="17"/>
      <c r="K3741" s="17"/>
      <c r="L3741" s="17"/>
      <c r="M3741" s="17"/>
      <c r="N3741" s="17"/>
      <c r="O3741" s="116"/>
      <c r="P3741" s="117">
        <f>IF(D3741&gt;A_Stammdaten!$B$12,0,SUM(G3741,H3741,J3741,L3741:M3741)-SUM(I3741,K3741,N3741:O3741))</f>
        <v>0</v>
      </c>
      <c r="Q3741" s="17"/>
      <c r="R3741" s="17"/>
      <c r="S3741" s="17"/>
      <c r="T3741" s="17"/>
      <c r="U3741" s="62">
        <f t="shared" si="1220"/>
        <v>0</v>
      </c>
      <c r="V3741" s="34"/>
      <c r="W3741" s="34"/>
      <c r="X3741" s="34"/>
      <c r="Y3741" s="34"/>
      <c r="Z3741" s="34"/>
      <c r="AA3741" s="63" t="str">
        <f t="shared" si="1221"/>
        <v>-</v>
      </c>
      <c r="AB3741" s="63" t="str">
        <f t="shared" si="1222"/>
        <v>-</v>
      </c>
      <c r="AC3741" s="63">
        <f>IF(ISBLANK($C3741),0,VLOOKUP($C3741,Listen!$A$2:$C$45,2,FALSE))</f>
        <v>0</v>
      </c>
      <c r="AD3741" s="63">
        <f>IF(ISBLANK($C3741),0,VLOOKUP($C3741,Listen!$A$2:$C$45,3,FALSE))</f>
        <v>0</v>
      </c>
      <c r="AE3741" s="49">
        <f t="shared" si="1223"/>
        <v>0</v>
      </c>
      <c r="AF3741" s="49">
        <f t="shared" si="1223"/>
        <v>0</v>
      </c>
      <c r="AG3741" s="49">
        <f>IFERROR(IF(OR($V3741&lt;&gt;"Ja",VLOOKUP($C3741,Listen!$A$2:$F$45,5,0)="Nein",D3741&lt;IF(C3741="LNG Anbindungsanlagen gemäß separater Festlegung",2022,2023)),$AC3741,$AA3741),0)</f>
        <v>0</v>
      </c>
      <c r="AH3741" s="49">
        <f>IFERROR(IF(OR($V3741&lt;&gt;"Ja",VLOOKUP($C3741,Listen!$A$2:$F$45,5,0)="Nein",D3741&lt;IF(C3741="LNG Anbindungsanlagen gemäß separater Festlegung",2022,2023)),$AC3741,$AA3741),0)</f>
        <v>0</v>
      </c>
      <c r="AI3741" s="49">
        <f>IFERROR(IF(OR($W3741&lt;&gt;"Ja",VLOOKUP($C3741,Listen!$A$2:$F$45,6,0)="Nein"),$AC3741,$AB3741),0)</f>
        <v>0</v>
      </c>
      <c r="AJ3741" s="49">
        <f>IFERROR(IF(OR($W3741&lt;&gt;"Ja",VLOOKUP($C3741,Listen!$A$2:$F$45,6,0)="Nein"),$AC3741,$AB3741),0)</f>
        <v>0</v>
      </c>
      <c r="AK3741" s="49">
        <f>IFERROR(IF(OR($W3741&lt;&gt;"Ja",VLOOKUP($C3741,Listen!$A$2:$F$45,6,0)="Nein"),$AC3741,$AB3741),0)</f>
        <v>0</v>
      </c>
      <c r="AL3741" s="51">
        <f t="shared" si="1224"/>
        <v>0</v>
      </c>
      <c r="AM3741" s="296">
        <f>IFERROR(IF(VLOOKUP($C3741,Listen!$A$2:$F$45,6,0)="Ja",MAX(BC3741:BD3741),D_SAV!$BC3741),0)</f>
        <v>0</v>
      </c>
      <c r="AN3741" s="51">
        <f t="shared" si="1225"/>
        <v>0</v>
      </c>
      <c r="AP3741" s="304">
        <f t="shared" si="1226"/>
        <v>0</v>
      </c>
      <c r="AQ3741" s="304">
        <f t="shared" si="1227"/>
        <v>0</v>
      </c>
      <c r="AR3741" s="304">
        <f t="shared" si="1228"/>
        <v>0</v>
      </c>
      <c r="AS3741" s="304">
        <f t="shared" si="1229"/>
        <v>0</v>
      </c>
      <c r="AT3741" s="304">
        <f t="shared" si="1230"/>
        <v>0</v>
      </c>
      <c r="AU3741" s="304">
        <f t="shared" si="1231"/>
        <v>0</v>
      </c>
      <c r="AV3741" s="304">
        <f t="shared" si="1232"/>
        <v>0</v>
      </c>
      <c r="AW3741" s="304">
        <f t="shared" si="1233"/>
        <v>0</v>
      </c>
      <c r="AX3741" s="304">
        <f t="shared" si="1234"/>
        <v>0</v>
      </c>
      <c r="AY3741" s="304">
        <f t="shared" si="1235"/>
        <v>0</v>
      </c>
      <c r="AZ3741" s="304">
        <f t="shared" si="1236"/>
        <v>0</v>
      </c>
      <c r="BA3741" s="304">
        <f t="shared" si="1237"/>
        <v>0</v>
      </c>
      <c r="BB3741" s="304">
        <f t="shared" si="1238"/>
        <v>0</v>
      </c>
      <c r="BC3741" s="304">
        <f t="shared" si="1239"/>
        <v>0</v>
      </c>
      <c r="BD3741" s="304">
        <f t="shared" si="1240"/>
        <v>0</v>
      </c>
      <c r="BE3741" s="304">
        <f>IFERROR(IF(VLOOKUP($C3741,Listen!$A$2:$F$45,6,0)="Ja",BB3741-MAX(BC3741:BD3741),BB3741-BC3741),0)</f>
        <v>0</v>
      </c>
    </row>
    <row r="3742" spans="1:57" x14ac:dyDescent="0.25">
      <c r="A3742" s="320" t="str">
        <f>IF(AND(D3742&lt;&gt;0,C3742&lt;&gt;0,E3742&lt;&gt;0),IF(B3742&lt;&gt;0,CONCATENATE(B3742,"-AGr",VLOOKUP(C3742,Listen!$A$2:$D$45,4,FALSE),"-",D3742,"-",E3742,),CONCATENATE("AGr",VLOOKUP(C3742,Listen!$A$2:$D$45,4,FALSE),"-",D3742,"-",E3742)),"keine vollständige ID")</f>
        <v>keine vollständige ID</v>
      </c>
      <c r="B3742" s="301"/>
      <c r="C3742" s="287"/>
      <c r="D3742" s="34"/>
      <c r="E3742" s="306"/>
      <c r="F3742" s="116"/>
      <c r="G3742" s="17"/>
      <c r="H3742" s="17"/>
      <c r="I3742" s="17"/>
      <c r="J3742" s="17"/>
      <c r="K3742" s="17"/>
      <c r="L3742" s="17"/>
      <c r="M3742" s="17"/>
      <c r="N3742" s="17"/>
      <c r="O3742" s="116"/>
      <c r="P3742" s="117">
        <f>IF(D3742&gt;A_Stammdaten!$B$12,0,SUM(G3742,H3742,J3742,L3742:M3742)-SUM(I3742,K3742,N3742:O3742))</f>
        <v>0</v>
      </c>
      <c r="Q3742" s="17"/>
      <c r="R3742" s="17"/>
      <c r="S3742" s="17"/>
      <c r="T3742" s="17"/>
      <c r="U3742" s="62">
        <f t="shared" si="1220"/>
        <v>0</v>
      </c>
      <c r="V3742" s="34"/>
      <c r="W3742" s="34"/>
      <c r="X3742" s="34"/>
      <c r="Y3742" s="34"/>
      <c r="Z3742" s="34"/>
      <c r="AA3742" s="63" t="str">
        <f t="shared" si="1221"/>
        <v>-</v>
      </c>
      <c r="AB3742" s="63" t="str">
        <f t="shared" si="1222"/>
        <v>-</v>
      </c>
      <c r="AC3742" s="63">
        <f>IF(ISBLANK($C3742),0,VLOOKUP($C3742,Listen!$A$2:$C$45,2,FALSE))</f>
        <v>0</v>
      </c>
      <c r="AD3742" s="63">
        <f>IF(ISBLANK($C3742),0,VLOOKUP($C3742,Listen!$A$2:$C$45,3,FALSE))</f>
        <v>0</v>
      </c>
      <c r="AE3742" s="49">
        <f t="shared" si="1223"/>
        <v>0</v>
      </c>
      <c r="AF3742" s="49">
        <f t="shared" si="1223"/>
        <v>0</v>
      </c>
      <c r="AG3742" s="49">
        <f>IFERROR(IF(OR($V3742&lt;&gt;"Ja",VLOOKUP($C3742,Listen!$A$2:$F$45,5,0)="Nein",D3742&lt;IF(C3742="LNG Anbindungsanlagen gemäß separater Festlegung",2022,2023)),$AC3742,$AA3742),0)</f>
        <v>0</v>
      </c>
      <c r="AH3742" s="49">
        <f>IFERROR(IF(OR($V3742&lt;&gt;"Ja",VLOOKUP($C3742,Listen!$A$2:$F$45,5,0)="Nein",D3742&lt;IF(C3742="LNG Anbindungsanlagen gemäß separater Festlegung",2022,2023)),$AC3742,$AA3742),0)</f>
        <v>0</v>
      </c>
      <c r="AI3742" s="49">
        <f>IFERROR(IF(OR($W3742&lt;&gt;"Ja",VLOOKUP($C3742,Listen!$A$2:$F$45,6,0)="Nein"),$AC3742,$AB3742),0)</f>
        <v>0</v>
      </c>
      <c r="AJ3742" s="49">
        <f>IFERROR(IF(OR($W3742&lt;&gt;"Ja",VLOOKUP($C3742,Listen!$A$2:$F$45,6,0)="Nein"),$AC3742,$AB3742),0)</f>
        <v>0</v>
      </c>
      <c r="AK3742" s="49">
        <f>IFERROR(IF(OR($W3742&lt;&gt;"Ja",VLOOKUP($C3742,Listen!$A$2:$F$45,6,0)="Nein"),$AC3742,$AB3742),0)</f>
        <v>0</v>
      </c>
      <c r="AL3742" s="51">
        <f t="shared" si="1224"/>
        <v>0</v>
      </c>
      <c r="AM3742" s="296">
        <f>IFERROR(IF(VLOOKUP($C3742,Listen!$A$2:$F$45,6,0)="Ja",MAX(BC3742:BD3742),D_SAV!$BC3742),0)</f>
        <v>0</v>
      </c>
      <c r="AN3742" s="51">
        <f t="shared" si="1225"/>
        <v>0</v>
      </c>
      <c r="AP3742" s="304">
        <f t="shared" si="1226"/>
        <v>0</v>
      </c>
      <c r="AQ3742" s="304">
        <f t="shared" si="1227"/>
        <v>0</v>
      </c>
      <c r="AR3742" s="304">
        <f t="shared" si="1228"/>
        <v>0</v>
      </c>
      <c r="AS3742" s="304">
        <f t="shared" si="1229"/>
        <v>0</v>
      </c>
      <c r="AT3742" s="304">
        <f t="shared" si="1230"/>
        <v>0</v>
      </c>
      <c r="AU3742" s="304">
        <f t="shared" si="1231"/>
        <v>0</v>
      </c>
      <c r="AV3742" s="304">
        <f t="shared" si="1232"/>
        <v>0</v>
      </c>
      <c r="AW3742" s="304">
        <f t="shared" si="1233"/>
        <v>0</v>
      </c>
      <c r="AX3742" s="304">
        <f t="shared" si="1234"/>
        <v>0</v>
      </c>
      <c r="AY3742" s="304">
        <f t="shared" si="1235"/>
        <v>0</v>
      </c>
      <c r="AZ3742" s="304">
        <f t="shared" si="1236"/>
        <v>0</v>
      </c>
      <c r="BA3742" s="304">
        <f t="shared" si="1237"/>
        <v>0</v>
      </c>
      <c r="BB3742" s="304">
        <f t="shared" si="1238"/>
        <v>0</v>
      </c>
      <c r="BC3742" s="304">
        <f t="shared" si="1239"/>
        <v>0</v>
      </c>
      <c r="BD3742" s="304">
        <f t="shared" si="1240"/>
        <v>0</v>
      </c>
      <c r="BE3742" s="304">
        <f>IFERROR(IF(VLOOKUP($C3742,Listen!$A$2:$F$45,6,0)="Ja",BB3742-MAX(BC3742:BD3742),BB3742-BC3742),0)</f>
        <v>0</v>
      </c>
    </row>
    <row r="3743" spans="1:57" x14ac:dyDescent="0.25">
      <c r="A3743" s="320" t="str">
        <f>IF(AND(D3743&lt;&gt;0,C3743&lt;&gt;0,E3743&lt;&gt;0),IF(B3743&lt;&gt;0,CONCATENATE(B3743,"-AGr",VLOOKUP(C3743,Listen!$A$2:$D$45,4,FALSE),"-",D3743,"-",E3743,),CONCATENATE("AGr",VLOOKUP(C3743,Listen!$A$2:$D$45,4,FALSE),"-",D3743,"-",E3743)),"keine vollständige ID")</f>
        <v>keine vollständige ID</v>
      </c>
      <c r="B3743" s="301"/>
      <c r="C3743" s="287"/>
      <c r="D3743" s="34"/>
      <c r="E3743" s="306"/>
      <c r="F3743" s="116"/>
      <c r="G3743" s="17"/>
      <c r="H3743" s="17"/>
      <c r="I3743" s="17"/>
      <c r="J3743" s="17"/>
      <c r="K3743" s="17"/>
      <c r="L3743" s="17"/>
      <c r="M3743" s="17"/>
      <c r="N3743" s="17"/>
      <c r="O3743" s="116"/>
      <c r="P3743" s="117">
        <f>IF(D3743&gt;A_Stammdaten!$B$12,0,SUM(G3743,H3743,J3743,L3743:M3743)-SUM(I3743,K3743,N3743:O3743))</f>
        <v>0</v>
      </c>
      <c r="Q3743" s="17"/>
      <c r="R3743" s="17"/>
      <c r="S3743" s="17"/>
      <c r="T3743" s="17"/>
      <c r="U3743" s="62">
        <f t="shared" si="1220"/>
        <v>0</v>
      </c>
      <c r="V3743" s="34"/>
      <c r="W3743" s="34"/>
      <c r="X3743" s="34"/>
      <c r="Y3743" s="34"/>
      <c r="Z3743" s="34"/>
      <c r="AA3743" s="63" t="str">
        <f t="shared" si="1221"/>
        <v>-</v>
      </c>
      <c r="AB3743" s="63" t="str">
        <f t="shared" si="1222"/>
        <v>-</v>
      </c>
      <c r="AC3743" s="63">
        <f>IF(ISBLANK($C3743),0,VLOOKUP($C3743,Listen!$A$2:$C$45,2,FALSE))</f>
        <v>0</v>
      </c>
      <c r="AD3743" s="63">
        <f>IF(ISBLANK($C3743),0,VLOOKUP($C3743,Listen!$A$2:$C$45,3,FALSE))</f>
        <v>0</v>
      </c>
      <c r="AE3743" s="49">
        <f t="shared" si="1223"/>
        <v>0</v>
      </c>
      <c r="AF3743" s="49">
        <f t="shared" si="1223"/>
        <v>0</v>
      </c>
      <c r="AG3743" s="49">
        <f>IFERROR(IF(OR($V3743&lt;&gt;"Ja",VLOOKUP($C3743,Listen!$A$2:$F$45,5,0)="Nein",D3743&lt;IF(C3743="LNG Anbindungsanlagen gemäß separater Festlegung",2022,2023)),$AC3743,$AA3743),0)</f>
        <v>0</v>
      </c>
      <c r="AH3743" s="49">
        <f>IFERROR(IF(OR($V3743&lt;&gt;"Ja",VLOOKUP($C3743,Listen!$A$2:$F$45,5,0)="Nein",D3743&lt;IF(C3743="LNG Anbindungsanlagen gemäß separater Festlegung",2022,2023)),$AC3743,$AA3743),0)</f>
        <v>0</v>
      </c>
      <c r="AI3743" s="49">
        <f>IFERROR(IF(OR($W3743&lt;&gt;"Ja",VLOOKUP($C3743,Listen!$A$2:$F$45,6,0)="Nein"),$AC3743,$AB3743),0)</f>
        <v>0</v>
      </c>
      <c r="AJ3743" s="49">
        <f>IFERROR(IF(OR($W3743&lt;&gt;"Ja",VLOOKUP($C3743,Listen!$A$2:$F$45,6,0)="Nein"),$AC3743,$AB3743),0)</f>
        <v>0</v>
      </c>
      <c r="AK3743" s="49">
        <f>IFERROR(IF(OR($W3743&lt;&gt;"Ja",VLOOKUP($C3743,Listen!$A$2:$F$45,6,0)="Nein"),$AC3743,$AB3743),0)</f>
        <v>0</v>
      </c>
      <c r="AL3743" s="51">
        <f t="shared" si="1224"/>
        <v>0</v>
      </c>
      <c r="AM3743" s="296">
        <f>IFERROR(IF(VLOOKUP($C3743,Listen!$A$2:$F$45,6,0)="Ja",MAX(BC3743:BD3743),D_SAV!$BC3743),0)</f>
        <v>0</v>
      </c>
      <c r="AN3743" s="51">
        <f t="shared" si="1225"/>
        <v>0</v>
      </c>
      <c r="AP3743" s="304">
        <f t="shared" si="1226"/>
        <v>0</v>
      </c>
      <c r="AQ3743" s="304">
        <f t="shared" si="1227"/>
        <v>0</v>
      </c>
      <c r="AR3743" s="304">
        <f t="shared" si="1228"/>
        <v>0</v>
      </c>
      <c r="AS3743" s="304">
        <f t="shared" si="1229"/>
        <v>0</v>
      </c>
      <c r="AT3743" s="304">
        <f t="shared" si="1230"/>
        <v>0</v>
      </c>
      <c r="AU3743" s="304">
        <f t="shared" si="1231"/>
        <v>0</v>
      </c>
      <c r="AV3743" s="304">
        <f t="shared" si="1232"/>
        <v>0</v>
      </c>
      <c r="AW3743" s="304">
        <f t="shared" si="1233"/>
        <v>0</v>
      </c>
      <c r="AX3743" s="304">
        <f t="shared" si="1234"/>
        <v>0</v>
      </c>
      <c r="AY3743" s="304">
        <f t="shared" si="1235"/>
        <v>0</v>
      </c>
      <c r="AZ3743" s="304">
        <f t="shared" si="1236"/>
        <v>0</v>
      </c>
      <c r="BA3743" s="304">
        <f t="shared" si="1237"/>
        <v>0</v>
      </c>
      <c r="BB3743" s="304">
        <f t="shared" si="1238"/>
        <v>0</v>
      </c>
      <c r="BC3743" s="304">
        <f t="shared" si="1239"/>
        <v>0</v>
      </c>
      <c r="BD3743" s="304">
        <f t="shared" si="1240"/>
        <v>0</v>
      </c>
      <c r="BE3743" s="304">
        <f>IFERROR(IF(VLOOKUP($C3743,Listen!$A$2:$F$45,6,0)="Ja",BB3743-MAX(BC3743:BD3743),BB3743-BC3743),0)</f>
        <v>0</v>
      </c>
    </row>
    <row r="3744" spans="1:57" x14ac:dyDescent="0.25">
      <c r="A3744" s="320" t="str">
        <f>IF(AND(D3744&lt;&gt;0,C3744&lt;&gt;0,E3744&lt;&gt;0),IF(B3744&lt;&gt;0,CONCATENATE(B3744,"-AGr",VLOOKUP(C3744,Listen!$A$2:$D$45,4,FALSE),"-",D3744,"-",E3744,),CONCATENATE("AGr",VLOOKUP(C3744,Listen!$A$2:$D$45,4,FALSE),"-",D3744,"-",E3744)),"keine vollständige ID")</f>
        <v>keine vollständige ID</v>
      </c>
      <c r="B3744" s="301"/>
      <c r="C3744" s="287"/>
      <c r="D3744" s="34"/>
      <c r="E3744" s="306"/>
      <c r="F3744" s="116"/>
      <c r="G3744" s="17"/>
      <c r="H3744" s="17"/>
      <c r="I3744" s="17"/>
      <c r="J3744" s="17"/>
      <c r="K3744" s="17"/>
      <c r="L3744" s="17"/>
      <c r="M3744" s="17"/>
      <c r="N3744" s="17"/>
      <c r="O3744" s="116"/>
      <c r="P3744" s="117">
        <f>IF(D3744&gt;A_Stammdaten!$B$12,0,SUM(G3744,H3744,J3744,L3744:M3744)-SUM(I3744,K3744,N3744:O3744))</f>
        <v>0</v>
      </c>
      <c r="Q3744" s="17"/>
      <c r="R3744" s="17"/>
      <c r="S3744" s="17"/>
      <c r="T3744" s="17"/>
      <c r="U3744" s="62">
        <f t="shared" si="1220"/>
        <v>0</v>
      </c>
      <c r="V3744" s="34"/>
      <c r="W3744" s="34"/>
      <c r="X3744" s="34"/>
      <c r="Y3744" s="34"/>
      <c r="Z3744" s="34"/>
      <c r="AA3744" s="63" t="str">
        <f t="shared" si="1221"/>
        <v>-</v>
      </c>
      <c r="AB3744" s="63" t="str">
        <f t="shared" si="1222"/>
        <v>-</v>
      </c>
      <c r="AC3744" s="63">
        <f>IF(ISBLANK($C3744),0,VLOOKUP($C3744,Listen!$A$2:$C$45,2,FALSE))</f>
        <v>0</v>
      </c>
      <c r="AD3744" s="63">
        <f>IF(ISBLANK($C3744),0,VLOOKUP($C3744,Listen!$A$2:$C$45,3,FALSE))</f>
        <v>0</v>
      </c>
      <c r="AE3744" s="49">
        <f t="shared" si="1223"/>
        <v>0</v>
      </c>
      <c r="AF3744" s="49">
        <f t="shared" si="1223"/>
        <v>0</v>
      </c>
      <c r="AG3744" s="49">
        <f>IFERROR(IF(OR($V3744&lt;&gt;"Ja",VLOOKUP($C3744,Listen!$A$2:$F$45,5,0)="Nein",D3744&lt;IF(C3744="LNG Anbindungsanlagen gemäß separater Festlegung",2022,2023)),$AC3744,$AA3744),0)</f>
        <v>0</v>
      </c>
      <c r="AH3744" s="49">
        <f>IFERROR(IF(OR($V3744&lt;&gt;"Ja",VLOOKUP($C3744,Listen!$A$2:$F$45,5,0)="Nein",D3744&lt;IF(C3744="LNG Anbindungsanlagen gemäß separater Festlegung",2022,2023)),$AC3744,$AA3744),0)</f>
        <v>0</v>
      </c>
      <c r="AI3744" s="49">
        <f>IFERROR(IF(OR($W3744&lt;&gt;"Ja",VLOOKUP($C3744,Listen!$A$2:$F$45,6,0)="Nein"),$AC3744,$AB3744),0)</f>
        <v>0</v>
      </c>
      <c r="AJ3744" s="49">
        <f>IFERROR(IF(OR($W3744&lt;&gt;"Ja",VLOOKUP($C3744,Listen!$A$2:$F$45,6,0)="Nein"),$AC3744,$AB3744),0)</f>
        <v>0</v>
      </c>
      <c r="AK3744" s="49">
        <f>IFERROR(IF(OR($W3744&lt;&gt;"Ja",VLOOKUP($C3744,Listen!$A$2:$F$45,6,0)="Nein"),$AC3744,$AB3744),0)</f>
        <v>0</v>
      </c>
      <c r="AL3744" s="51">
        <f t="shared" si="1224"/>
        <v>0</v>
      </c>
      <c r="AM3744" s="296">
        <f>IFERROR(IF(VLOOKUP($C3744,Listen!$A$2:$F$45,6,0)="Ja",MAX(BC3744:BD3744),D_SAV!$BC3744),0)</f>
        <v>0</v>
      </c>
      <c r="AN3744" s="51">
        <f t="shared" si="1225"/>
        <v>0</v>
      </c>
      <c r="AP3744" s="304">
        <f t="shared" si="1226"/>
        <v>0</v>
      </c>
      <c r="AQ3744" s="304">
        <f t="shared" si="1227"/>
        <v>0</v>
      </c>
      <c r="AR3744" s="304">
        <f t="shared" si="1228"/>
        <v>0</v>
      </c>
      <c r="AS3744" s="304">
        <f t="shared" si="1229"/>
        <v>0</v>
      </c>
      <c r="AT3744" s="304">
        <f t="shared" si="1230"/>
        <v>0</v>
      </c>
      <c r="AU3744" s="304">
        <f t="shared" si="1231"/>
        <v>0</v>
      </c>
      <c r="AV3744" s="304">
        <f t="shared" si="1232"/>
        <v>0</v>
      </c>
      <c r="AW3744" s="304">
        <f t="shared" si="1233"/>
        <v>0</v>
      </c>
      <c r="AX3744" s="304">
        <f t="shared" si="1234"/>
        <v>0</v>
      </c>
      <c r="AY3744" s="304">
        <f t="shared" si="1235"/>
        <v>0</v>
      </c>
      <c r="AZ3744" s="304">
        <f t="shared" si="1236"/>
        <v>0</v>
      </c>
      <c r="BA3744" s="304">
        <f t="shared" si="1237"/>
        <v>0</v>
      </c>
      <c r="BB3744" s="304">
        <f t="shared" si="1238"/>
        <v>0</v>
      </c>
      <c r="BC3744" s="304">
        <f t="shared" si="1239"/>
        <v>0</v>
      </c>
      <c r="BD3744" s="304">
        <f t="shared" si="1240"/>
        <v>0</v>
      </c>
      <c r="BE3744" s="304">
        <f>IFERROR(IF(VLOOKUP($C3744,Listen!$A$2:$F$45,6,0)="Ja",BB3744-MAX(BC3744:BD3744),BB3744-BC3744),0)</f>
        <v>0</v>
      </c>
    </row>
    <row r="3745" spans="1:57" x14ac:dyDescent="0.25">
      <c r="A3745" s="320" t="str">
        <f>IF(AND(D3745&lt;&gt;0,C3745&lt;&gt;0,E3745&lt;&gt;0),IF(B3745&lt;&gt;0,CONCATENATE(B3745,"-AGr",VLOOKUP(C3745,Listen!$A$2:$D$45,4,FALSE),"-",D3745,"-",E3745,),CONCATENATE("AGr",VLOOKUP(C3745,Listen!$A$2:$D$45,4,FALSE),"-",D3745,"-",E3745)),"keine vollständige ID")</f>
        <v>keine vollständige ID</v>
      </c>
      <c r="B3745" s="301"/>
      <c r="C3745" s="287"/>
      <c r="D3745" s="34"/>
      <c r="E3745" s="306"/>
      <c r="F3745" s="116"/>
      <c r="G3745" s="17"/>
      <c r="H3745" s="17"/>
      <c r="I3745" s="17"/>
      <c r="J3745" s="17"/>
      <c r="K3745" s="17"/>
      <c r="L3745" s="17"/>
      <c r="M3745" s="17"/>
      <c r="N3745" s="17"/>
      <c r="O3745" s="116"/>
      <c r="P3745" s="117">
        <f>IF(D3745&gt;A_Stammdaten!$B$12,0,SUM(G3745,H3745,J3745,L3745:M3745)-SUM(I3745,K3745,N3745:O3745))</f>
        <v>0</v>
      </c>
      <c r="Q3745" s="17"/>
      <c r="R3745" s="17"/>
      <c r="S3745" s="17"/>
      <c r="T3745" s="17"/>
      <c r="U3745" s="62">
        <f t="shared" si="1220"/>
        <v>0</v>
      </c>
      <c r="V3745" s="34"/>
      <c r="W3745" s="34"/>
      <c r="X3745" s="34"/>
      <c r="Y3745" s="34"/>
      <c r="Z3745" s="34"/>
      <c r="AA3745" s="63" t="str">
        <f t="shared" si="1221"/>
        <v>-</v>
      </c>
      <c r="AB3745" s="63" t="str">
        <f t="shared" si="1222"/>
        <v>-</v>
      </c>
      <c r="AC3745" s="63">
        <f>IF(ISBLANK($C3745),0,VLOOKUP($C3745,Listen!$A$2:$C$45,2,FALSE))</f>
        <v>0</v>
      </c>
      <c r="AD3745" s="63">
        <f>IF(ISBLANK($C3745),0,VLOOKUP($C3745,Listen!$A$2:$C$45,3,FALSE))</f>
        <v>0</v>
      </c>
      <c r="AE3745" s="49">
        <f t="shared" si="1223"/>
        <v>0</v>
      </c>
      <c r="AF3745" s="49">
        <f t="shared" si="1223"/>
        <v>0</v>
      </c>
      <c r="AG3745" s="49">
        <f>IFERROR(IF(OR($V3745&lt;&gt;"Ja",VLOOKUP($C3745,Listen!$A$2:$F$45,5,0)="Nein",D3745&lt;IF(C3745="LNG Anbindungsanlagen gemäß separater Festlegung",2022,2023)),$AC3745,$AA3745),0)</f>
        <v>0</v>
      </c>
      <c r="AH3745" s="49">
        <f>IFERROR(IF(OR($V3745&lt;&gt;"Ja",VLOOKUP($C3745,Listen!$A$2:$F$45,5,0)="Nein",D3745&lt;IF(C3745="LNG Anbindungsanlagen gemäß separater Festlegung",2022,2023)),$AC3745,$AA3745),0)</f>
        <v>0</v>
      </c>
      <c r="AI3745" s="49">
        <f>IFERROR(IF(OR($W3745&lt;&gt;"Ja",VLOOKUP($C3745,Listen!$A$2:$F$45,6,0)="Nein"),$AC3745,$AB3745),0)</f>
        <v>0</v>
      </c>
      <c r="AJ3745" s="49">
        <f>IFERROR(IF(OR($W3745&lt;&gt;"Ja",VLOOKUP($C3745,Listen!$A$2:$F$45,6,0)="Nein"),$AC3745,$AB3745),0)</f>
        <v>0</v>
      </c>
      <c r="AK3745" s="49">
        <f>IFERROR(IF(OR($W3745&lt;&gt;"Ja",VLOOKUP($C3745,Listen!$A$2:$F$45,6,0)="Nein"),$AC3745,$AB3745),0)</f>
        <v>0</v>
      </c>
      <c r="AL3745" s="51">
        <f t="shared" si="1224"/>
        <v>0</v>
      </c>
      <c r="AM3745" s="296">
        <f>IFERROR(IF(VLOOKUP($C3745,Listen!$A$2:$F$45,6,0)="Ja",MAX(BC3745:BD3745),D_SAV!$BC3745),0)</f>
        <v>0</v>
      </c>
      <c r="AN3745" s="51">
        <f t="shared" si="1225"/>
        <v>0</v>
      </c>
      <c r="AP3745" s="304">
        <f t="shared" si="1226"/>
        <v>0</v>
      </c>
      <c r="AQ3745" s="304">
        <f t="shared" si="1227"/>
        <v>0</v>
      </c>
      <c r="AR3745" s="304">
        <f t="shared" si="1228"/>
        <v>0</v>
      </c>
      <c r="AS3745" s="304">
        <f t="shared" si="1229"/>
        <v>0</v>
      </c>
      <c r="AT3745" s="304">
        <f t="shared" si="1230"/>
        <v>0</v>
      </c>
      <c r="AU3745" s="304">
        <f t="shared" si="1231"/>
        <v>0</v>
      </c>
      <c r="AV3745" s="304">
        <f t="shared" si="1232"/>
        <v>0</v>
      </c>
      <c r="AW3745" s="304">
        <f t="shared" si="1233"/>
        <v>0</v>
      </c>
      <c r="AX3745" s="304">
        <f t="shared" si="1234"/>
        <v>0</v>
      </c>
      <c r="AY3745" s="304">
        <f t="shared" si="1235"/>
        <v>0</v>
      </c>
      <c r="AZ3745" s="304">
        <f t="shared" si="1236"/>
        <v>0</v>
      </c>
      <c r="BA3745" s="304">
        <f t="shared" si="1237"/>
        <v>0</v>
      </c>
      <c r="BB3745" s="304">
        <f t="shared" si="1238"/>
        <v>0</v>
      </c>
      <c r="BC3745" s="304">
        <f t="shared" si="1239"/>
        <v>0</v>
      </c>
      <c r="BD3745" s="304">
        <f t="shared" si="1240"/>
        <v>0</v>
      </c>
      <c r="BE3745" s="304">
        <f>IFERROR(IF(VLOOKUP($C3745,Listen!$A$2:$F$45,6,0)="Ja",BB3745-MAX(BC3745:BD3745),BB3745-BC3745),0)</f>
        <v>0</v>
      </c>
    </row>
    <row r="3746" spans="1:57" x14ac:dyDescent="0.25">
      <c r="A3746" s="320" t="str">
        <f>IF(AND(D3746&lt;&gt;0,C3746&lt;&gt;0,E3746&lt;&gt;0),IF(B3746&lt;&gt;0,CONCATENATE(B3746,"-AGr",VLOOKUP(C3746,Listen!$A$2:$D$45,4,FALSE),"-",D3746,"-",E3746,),CONCATENATE("AGr",VLOOKUP(C3746,Listen!$A$2:$D$45,4,FALSE),"-",D3746,"-",E3746)),"keine vollständige ID")</f>
        <v>keine vollständige ID</v>
      </c>
      <c r="B3746" s="301"/>
      <c r="C3746" s="287"/>
      <c r="D3746" s="34"/>
      <c r="E3746" s="306"/>
      <c r="F3746" s="116"/>
      <c r="G3746" s="17"/>
      <c r="H3746" s="17"/>
      <c r="I3746" s="17"/>
      <c r="J3746" s="17"/>
      <c r="K3746" s="17"/>
      <c r="L3746" s="17"/>
      <c r="M3746" s="17"/>
      <c r="N3746" s="17"/>
      <c r="O3746" s="116"/>
      <c r="P3746" s="117">
        <f>IF(D3746&gt;A_Stammdaten!$B$12,0,SUM(G3746,H3746,J3746,L3746:M3746)-SUM(I3746,K3746,N3746:O3746))</f>
        <v>0</v>
      </c>
      <c r="Q3746" s="17"/>
      <c r="R3746" s="17"/>
      <c r="S3746" s="17"/>
      <c r="T3746" s="17"/>
      <c r="U3746" s="62">
        <f t="shared" si="1220"/>
        <v>0</v>
      </c>
      <c r="V3746" s="34"/>
      <c r="W3746" s="34"/>
      <c r="X3746" s="34"/>
      <c r="Y3746" s="34"/>
      <c r="Z3746" s="34"/>
      <c r="AA3746" s="63" t="str">
        <f t="shared" si="1221"/>
        <v>-</v>
      </c>
      <c r="AB3746" s="63" t="str">
        <f t="shared" si="1222"/>
        <v>-</v>
      </c>
      <c r="AC3746" s="63">
        <f>IF(ISBLANK($C3746),0,VLOOKUP($C3746,Listen!$A$2:$C$45,2,FALSE))</f>
        <v>0</v>
      </c>
      <c r="AD3746" s="63">
        <f>IF(ISBLANK($C3746),0,VLOOKUP($C3746,Listen!$A$2:$C$45,3,FALSE))</f>
        <v>0</v>
      </c>
      <c r="AE3746" s="49">
        <f t="shared" si="1223"/>
        <v>0</v>
      </c>
      <c r="AF3746" s="49">
        <f t="shared" si="1223"/>
        <v>0</v>
      </c>
      <c r="AG3746" s="49">
        <f>IFERROR(IF(OR($V3746&lt;&gt;"Ja",VLOOKUP($C3746,Listen!$A$2:$F$45,5,0)="Nein",D3746&lt;IF(C3746="LNG Anbindungsanlagen gemäß separater Festlegung",2022,2023)),$AC3746,$AA3746),0)</f>
        <v>0</v>
      </c>
      <c r="AH3746" s="49">
        <f>IFERROR(IF(OR($V3746&lt;&gt;"Ja",VLOOKUP($C3746,Listen!$A$2:$F$45,5,0)="Nein",D3746&lt;IF(C3746="LNG Anbindungsanlagen gemäß separater Festlegung",2022,2023)),$AC3746,$AA3746),0)</f>
        <v>0</v>
      </c>
      <c r="AI3746" s="49">
        <f>IFERROR(IF(OR($W3746&lt;&gt;"Ja",VLOOKUP($C3746,Listen!$A$2:$F$45,6,0)="Nein"),$AC3746,$AB3746),0)</f>
        <v>0</v>
      </c>
      <c r="AJ3746" s="49">
        <f>IFERROR(IF(OR($W3746&lt;&gt;"Ja",VLOOKUP($C3746,Listen!$A$2:$F$45,6,0)="Nein"),$AC3746,$AB3746),0)</f>
        <v>0</v>
      </c>
      <c r="AK3746" s="49">
        <f>IFERROR(IF(OR($W3746&lt;&gt;"Ja",VLOOKUP($C3746,Listen!$A$2:$F$45,6,0)="Nein"),$AC3746,$AB3746),0)</f>
        <v>0</v>
      </c>
      <c r="AL3746" s="51">
        <f t="shared" si="1224"/>
        <v>0</v>
      </c>
      <c r="AM3746" s="296">
        <f>IFERROR(IF(VLOOKUP($C3746,Listen!$A$2:$F$45,6,0)="Ja",MAX(BC3746:BD3746),D_SAV!$BC3746),0)</f>
        <v>0</v>
      </c>
      <c r="AN3746" s="51">
        <f t="shared" si="1225"/>
        <v>0</v>
      </c>
      <c r="AP3746" s="304">
        <f t="shared" si="1226"/>
        <v>0</v>
      </c>
      <c r="AQ3746" s="304">
        <f t="shared" si="1227"/>
        <v>0</v>
      </c>
      <c r="AR3746" s="304">
        <f t="shared" si="1228"/>
        <v>0</v>
      </c>
      <c r="AS3746" s="304">
        <f t="shared" si="1229"/>
        <v>0</v>
      </c>
      <c r="AT3746" s="304">
        <f t="shared" si="1230"/>
        <v>0</v>
      </c>
      <c r="AU3746" s="304">
        <f t="shared" si="1231"/>
        <v>0</v>
      </c>
      <c r="AV3746" s="304">
        <f t="shared" si="1232"/>
        <v>0</v>
      </c>
      <c r="AW3746" s="304">
        <f t="shared" si="1233"/>
        <v>0</v>
      </c>
      <c r="AX3746" s="304">
        <f t="shared" si="1234"/>
        <v>0</v>
      </c>
      <c r="AY3746" s="304">
        <f t="shared" si="1235"/>
        <v>0</v>
      </c>
      <c r="AZ3746" s="304">
        <f t="shared" si="1236"/>
        <v>0</v>
      </c>
      <c r="BA3746" s="304">
        <f t="shared" si="1237"/>
        <v>0</v>
      </c>
      <c r="BB3746" s="304">
        <f t="shared" si="1238"/>
        <v>0</v>
      </c>
      <c r="BC3746" s="304">
        <f t="shared" si="1239"/>
        <v>0</v>
      </c>
      <c r="BD3746" s="304">
        <f t="shared" si="1240"/>
        <v>0</v>
      </c>
      <c r="BE3746" s="304">
        <f>IFERROR(IF(VLOOKUP($C3746,Listen!$A$2:$F$45,6,0)="Ja",BB3746-MAX(BC3746:BD3746),BB3746-BC3746),0)</f>
        <v>0</v>
      </c>
    </row>
    <row r="3747" spans="1:57" x14ac:dyDescent="0.25">
      <c r="A3747" s="320" t="str">
        <f>IF(AND(D3747&lt;&gt;0,C3747&lt;&gt;0,E3747&lt;&gt;0),IF(B3747&lt;&gt;0,CONCATENATE(B3747,"-AGr",VLOOKUP(C3747,Listen!$A$2:$D$45,4,FALSE),"-",D3747,"-",E3747,),CONCATENATE("AGr",VLOOKUP(C3747,Listen!$A$2:$D$45,4,FALSE),"-",D3747,"-",E3747)),"keine vollständige ID")</f>
        <v>keine vollständige ID</v>
      </c>
      <c r="B3747" s="301"/>
      <c r="C3747" s="287"/>
      <c r="D3747" s="34"/>
      <c r="E3747" s="306"/>
      <c r="F3747" s="116"/>
      <c r="G3747" s="17"/>
      <c r="H3747" s="17"/>
      <c r="I3747" s="17"/>
      <c r="J3747" s="17"/>
      <c r="K3747" s="17"/>
      <c r="L3747" s="17"/>
      <c r="M3747" s="17"/>
      <c r="N3747" s="17"/>
      <c r="O3747" s="116"/>
      <c r="P3747" s="117">
        <f>IF(D3747&gt;A_Stammdaten!$B$12,0,SUM(G3747,H3747,J3747,L3747:M3747)-SUM(I3747,K3747,N3747:O3747))</f>
        <v>0</v>
      </c>
      <c r="Q3747" s="17"/>
      <c r="R3747" s="17"/>
      <c r="S3747" s="17"/>
      <c r="T3747" s="17"/>
      <c r="U3747" s="62">
        <f t="shared" si="1220"/>
        <v>0</v>
      </c>
      <c r="V3747" s="34"/>
      <c r="W3747" s="34"/>
      <c r="X3747" s="34"/>
      <c r="Y3747" s="34"/>
      <c r="Z3747" s="34"/>
      <c r="AA3747" s="63" t="str">
        <f t="shared" si="1221"/>
        <v>-</v>
      </c>
      <c r="AB3747" s="63" t="str">
        <f t="shared" si="1222"/>
        <v>-</v>
      </c>
      <c r="AC3747" s="63">
        <f>IF(ISBLANK($C3747),0,VLOOKUP($C3747,Listen!$A$2:$C$45,2,FALSE))</f>
        <v>0</v>
      </c>
      <c r="AD3747" s="63">
        <f>IF(ISBLANK($C3747),0,VLOOKUP($C3747,Listen!$A$2:$C$45,3,FALSE))</f>
        <v>0</v>
      </c>
      <c r="AE3747" s="49">
        <f t="shared" si="1223"/>
        <v>0</v>
      </c>
      <c r="AF3747" s="49">
        <f t="shared" si="1223"/>
        <v>0</v>
      </c>
      <c r="AG3747" s="49">
        <f>IFERROR(IF(OR($V3747&lt;&gt;"Ja",VLOOKUP($C3747,Listen!$A$2:$F$45,5,0)="Nein",D3747&lt;IF(C3747="LNG Anbindungsanlagen gemäß separater Festlegung",2022,2023)),$AC3747,$AA3747),0)</f>
        <v>0</v>
      </c>
      <c r="AH3747" s="49">
        <f>IFERROR(IF(OR($V3747&lt;&gt;"Ja",VLOOKUP($C3747,Listen!$A$2:$F$45,5,0)="Nein",D3747&lt;IF(C3747="LNG Anbindungsanlagen gemäß separater Festlegung",2022,2023)),$AC3747,$AA3747),0)</f>
        <v>0</v>
      </c>
      <c r="AI3747" s="49">
        <f>IFERROR(IF(OR($W3747&lt;&gt;"Ja",VLOOKUP($C3747,Listen!$A$2:$F$45,6,0)="Nein"),$AC3747,$AB3747),0)</f>
        <v>0</v>
      </c>
      <c r="AJ3747" s="49">
        <f>IFERROR(IF(OR($W3747&lt;&gt;"Ja",VLOOKUP($C3747,Listen!$A$2:$F$45,6,0)="Nein"),$AC3747,$AB3747),0)</f>
        <v>0</v>
      </c>
      <c r="AK3747" s="49">
        <f>IFERROR(IF(OR($W3747&lt;&gt;"Ja",VLOOKUP($C3747,Listen!$A$2:$F$45,6,0)="Nein"),$AC3747,$AB3747),0)</f>
        <v>0</v>
      </c>
      <c r="AL3747" s="51">
        <f t="shared" si="1224"/>
        <v>0</v>
      </c>
      <c r="AM3747" s="296">
        <f>IFERROR(IF(VLOOKUP($C3747,Listen!$A$2:$F$45,6,0)="Ja",MAX(BC3747:BD3747),D_SAV!$BC3747),0)</f>
        <v>0</v>
      </c>
      <c r="AN3747" s="51">
        <f t="shared" si="1225"/>
        <v>0</v>
      </c>
      <c r="AP3747" s="304">
        <f t="shared" si="1226"/>
        <v>0</v>
      </c>
      <c r="AQ3747" s="304">
        <f t="shared" si="1227"/>
        <v>0</v>
      </c>
      <c r="AR3747" s="304">
        <f t="shared" si="1228"/>
        <v>0</v>
      </c>
      <c r="AS3747" s="304">
        <f t="shared" si="1229"/>
        <v>0</v>
      </c>
      <c r="AT3747" s="304">
        <f t="shared" si="1230"/>
        <v>0</v>
      </c>
      <c r="AU3747" s="304">
        <f t="shared" si="1231"/>
        <v>0</v>
      </c>
      <c r="AV3747" s="304">
        <f t="shared" si="1232"/>
        <v>0</v>
      </c>
      <c r="AW3747" s="304">
        <f t="shared" si="1233"/>
        <v>0</v>
      </c>
      <c r="AX3747" s="304">
        <f t="shared" si="1234"/>
        <v>0</v>
      </c>
      <c r="AY3747" s="304">
        <f t="shared" si="1235"/>
        <v>0</v>
      </c>
      <c r="AZ3747" s="304">
        <f t="shared" si="1236"/>
        <v>0</v>
      </c>
      <c r="BA3747" s="304">
        <f t="shared" si="1237"/>
        <v>0</v>
      </c>
      <c r="BB3747" s="304">
        <f t="shared" si="1238"/>
        <v>0</v>
      </c>
      <c r="BC3747" s="304">
        <f t="shared" si="1239"/>
        <v>0</v>
      </c>
      <c r="BD3747" s="304">
        <f t="shared" si="1240"/>
        <v>0</v>
      </c>
      <c r="BE3747" s="304">
        <f>IFERROR(IF(VLOOKUP($C3747,Listen!$A$2:$F$45,6,0)="Ja",BB3747-MAX(BC3747:BD3747),BB3747-BC3747),0)</f>
        <v>0</v>
      </c>
    </row>
    <row r="3748" spans="1:57" x14ac:dyDescent="0.25">
      <c r="A3748" s="320" t="str">
        <f>IF(AND(D3748&lt;&gt;0,C3748&lt;&gt;0,E3748&lt;&gt;0),IF(B3748&lt;&gt;0,CONCATENATE(B3748,"-AGr",VLOOKUP(C3748,Listen!$A$2:$D$45,4,FALSE),"-",D3748,"-",E3748,),CONCATENATE("AGr",VLOOKUP(C3748,Listen!$A$2:$D$45,4,FALSE),"-",D3748,"-",E3748)),"keine vollständige ID")</f>
        <v>keine vollständige ID</v>
      </c>
      <c r="B3748" s="301"/>
      <c r="C3748" s="287"/>
      <c r="D3748" s="34"/>
      <c r="E3748" s="306"/>
      <c r="F3748" s="116"/>
      <c r="G3748" s="17"/>
      <c r="H3748" s="17"/>
      <c r="I3748" s="17"/>
      <c r="J3748" s="17"/>
      <c r="K3748" s="17"/>
      <c r="L3748" s="17"/>
      <c r="M3748" s="17"/>
      <c r="N3748" s="17"/>
      <c r="O3748" s="116"/>
      <c r="P3748" s="117">
        <f>IF(D3748&gt;A_Stammdaten!$B$12,0,SUM(G3748,H3748,J3748,L3748:M3748)-SUM(I3748,K3748,N3748:O3748))</f>
        <v>0</v>
      </c>
      <c r="Q3748" s="17"/>
      <c r="R3748" s="17"/>
      <c r="S3748" s="17"/>
      <c r="T3748" s="17"/>
      <c r="U3748" s="62">
        <f t="shared" si="1220"/>
        <v>0</v>
      </c>
      <c r="V3748" s="34"/>
      <c r="W3748" s="34"/>
      <c r="X3748" s="34"/>
      <c r="Y3748" s="34"/>
      <c r="Z3748" s="34"/>
      <c r="AA3748" s="63" t="str">
        <f t="shared" si="1221"/>
        <v>-</v>
      </c>
      <c r="AB3748" s="63" t="str">
        <f t="shared" si="1222"/>
        <v>-</v>
      </c>
      <c r="AC3748" s="63">
        <f>IF(ISBLANK($C3748),0,VLOOKUP($C3748,Listen!$A$2:$C$45,2,FALSE))</f>
        <v>0</v>
      </c>
      <c r="AD3748" s="63">
        <f>IF(ISBLANK($C3748),0,VLOOKUP($C3748,Listen!$A$2:$C$45,3,FALSE))</f>
        <v>0</v>
      </c>
      <c r="AE3748" s="49">
        <f t="shared" si="1223"/>
        <v>0</v>
      </c>
      <c r="AF3748" s="49">
        <f t="shared" si="1223"/>
        <v>0</v>
      </c>
      <c r="AG3748" s="49">
        <f>IFERROR(IF(OR($V3748&lt;&gt;"Ja",VLOOKUP($C3748,Listen!$A$2:$F$45,5,0)="Nein",D3748&lt;IF(C3748="LNG Anbindungsanlagen gemäß separater Festlegung",2022,2023)),$AC3748,$AA3748),0)</f>
        <v>0</v>
      </c>
      <c r="AH3748" s="49">
        <f>IFERROR(IF(OR($V3748&lt;&gt;"Ja",VLOOKUP($C3748,Listen!$A$2:$F$45,5,0)="Nein",D3748&lt;IF(C3748="LNG Anbindungsanlagen gemäß separater Festlegung",2022,2023)),$AC3748,$AA3748),0)</f>
        <v>0</v>
      </c>
      <c r="AI3748" s="49">
        <f>IFERROR(IF(OR($W3748&lt;&gt;"Ja",VLOOKUP($C3748,Listen!$A$2:$F$45,6,0)="Nein"),$AC3748,$AB3748),0)</f>
        <v>0</v>
      </c>
      <c r="AJ3748" s="49">
        <f>IFERROR(IF(OR($W3748&lt;&gt;"Ja",VLOOKUP($C3748,Listen!$A$2:$F$45,6,0)="Nein"),$AC3748,$AB3748),0)</f>
        <v>0</v>
      </c>
      <c r="AK3748" s="49">
        <f>IFERROR(IF(OR($W3748&lt;&gt;"Ja",VLOOKUP($C3748,Listen!$A$2:$F$45,6,0)="Nein"),$AC3748,$AB3748),0)</f>
        <v>0</v>
      </c>
      <c r="AL3748" s="51">
        <f t="shared" si="1224"/>
        <v>0</v>
      </c>
      <c r="AM3748" s="296">
        <f>IFERROR(IF(VLOOKUP($C3748,Listen!$A$2:$F$45,6,0)="Ja",MAX(BC3748:BD3748),D_SAV!$BC3748),0)</f>
        <v>0</v>
      </c>
      <c r="AN3748" s="51">
        <f t="shared" si="1225"/>
        <v>0</v>
      </c>
      <c r="AP3748" s="304">
        <f t="shared" si="1226"/>
        <v>0</v>
      </c>
      <c r="AQ3748" s="304">
        <f t="shared" si="1227"/>
        <v>0</v>
      </c>
      <c r="AR3748" s="304">
        <f t="shared" si="1228"/>
        <v>0</v>
      </c>
      <c r="AS3748" s="304">
        <f t="shared" si="1229"/>
        <v>0</v>
      </c>
      <c r="AT3748" s="304">
        <f t="shared" si="1230"/>
        <v>0</v>
      </c>
      <c r="AU3748" s="304">
        <f t="shared" si="1231"/>
        <v>0</v>
      </c>
      <c r="AV3748" s="304">
        <f t="shared" si="1232"/>
        <v>0</v>
      </c>
      <c r="AW3748" s="304">
        <f t="shared" si="1233"/>
        <v>0</v>
      </c>
      <c r="AX3748" s="304">
        <f t="shared" si="1234"/>
        <v>0</v>
      </c>
      <c r="AY3748" s="304">
        <f t="shared" si="1235"/>
        <v>0</v>
      </c>
      <c r="AZ3748" s="304">
        <f t="shared" si="1236"/>
        <v>0</v>
      </c>
      <c r="BA3748" s="304">
        <f t="shared" si="1237"/>
        <v>0</v>
      </c>
      <c r="BB3748" s="304">
        <f t="shared" si="1238"/>
        <v>0</v>
      </c>
      <c r="BC3748" s="304">
        <f t="shared" si="1239"/>
        <v>0</v>
      </c>
      <c r="BD3748" s="304">
        <f t="shared" si="1240"/>
        <v>0</v>
      </c>
      <c r="BE3748" s="304">
        <f>IFERROR(IF(VLOOKUP($C3748,Listen!$A$2:$F$45,6,0)="Ja",BB3748-MAX(BC3748:BD3748),BB3748-BC3748),0)</f>
        <v>0</v>
      </c>
    </row>
    <row r="3749" spans="1:57" x14ac:dyDescent="0.25">
      <c r="A3749" s="320" t="str">
        <f>IF(AND(D3749&lt;&gt;0,C3749&lt;&gt;0,E3749&lt;&gt;0),IF(B3749&lt;&gt;0,CONCATENATE(B3749,"-AGr",VLOOKUP(C3749,Listen!$A$2:$D$45,4,FALSE),"-",D3749,"-",E3749,),CONCATENATE("AGr",VLOOKUP(C3749,Listen!$A$2:$D$45,4,FALSE),"-",D3749,"-",E3749)),"keine vollständige ID")</f>
        <v>keine vollständige ID</v>
      </c>
      <c r="B3749" s="301"/>
      <c r="C3749" s="287"/>
      <c r="D3749" s="34"/>
      <c r="E3749" s="306"/>
      <c r="F3749" s="116"/>
      <c r="G3749" s="17"/>
      <c r="H3749" s="17"/>
      <c r="I3749" s="17"/>
      <c r="J3749" s="17"/>
      <c r="K3749" s="17"/>
      <c r="L3749" s="17"/>
      <c r="M3749" s="17"/>
      <c r="N3749" s="17"/>
      <c r="O3749" s="116"/>
      <c r="P3749" s="117">
        <f>IF(D3749&gt;A_Stammdaten!$B$12,0,SUM(G3749,H3749,J3749,L3749:M3749)-SUM(I3749,K3749,N3749:O3749))</f>
        <v>0</v>
      </c>
      <c r="Q3749" s="17"/>
      <c r="R3749" s="17"/>
      <c r="S3749" s="17"/>
      <c r="T3749" s="17"/>
      <c r="U3749" s="62">
        <f t="shared" si="1220"/>
        <v>0</v>
      </c>
      <c r="V3749" s="34"/>
      <c r="W3749" s="34"/>
      <c r="X3749" s="34"/>
      <c r="Y3749" s="34"/>
      <c r="Z3749" s="34"/>
      <c r="AA3749" s="63" t="str">
        <f t="shared" si="1221"/>
        <v>-</v>
      </c>
      <c r="AB3749" s="63" t="str">
        <f t="shared" si="1222"/>
        <v>-</v>
      </c>
      <c r="AC3749" s="63">
        <f>IF(ISBLANK($C3749),0,VLOOKUP($C3749,Listen!$A$2:$C$45,2,FALSE))</f>
        <v>0</v>
      </c>
      <c r="AD3749" s="63">
        <f>IF(ISBLANK($C3749),0,VLOOKUP($C3749,Listen!$A$2:$C$45,3,FALSE))</f>
        <v>0</v>
      </c>
      <c r="AE3749" s="49">
        <f t="shared" si="1223"/>
        <v>0</v>
      </c>
      <c r="AF3749" s="49">
        <f t="shared" si="1223"/>
        <v>0</v>
      </c>
      <c r="AG3749" s="49">
        <f>IFERROR(IF(OR($V3749&lt;&gt;"Ja",VLOOKUP($C3749,Listen!$A$2:$F$45,5,0)="Nein",D3749&lt;IF(C3749="LNG Anbindungsanlagen gemäß separater Festlegung",2022,2023)),$AC3749,$AA3749),0)</f>
        <v>0</v>
      </c>
      <c r="AH3749" s="49">
        <f>IFERROR(IF(OR($V3749&lt;&gt;"Ja",VLOOKUP($C3749,Listen!$A$2:$F$45,5,0)="Nein",D3749&lt;IF(C3749="LNG Anbindungsanlagen gemäß separater Festlegung",2022,2023)),$AC3749,$AA3749),0)</f>
        <v>0</v>
      </c>
      <c r="AI3749" s="49">
        <f>IFERROR(IF(OR($W3749&lt;&gt;"Ja",VLOOKUP($C3749,Listen!$A$2:$F$45,6,0)="Nein"),$AC3749,$AB3749),0)</f>
        <v>0</v>
      </c>
      <c r="AJ3749" s="49">
        <f>IFERROR(IF(OR($W3749&lt;&gt;"Ja",VLOOKUP($C3749,Listen!$A$2:$F$45,6,0)="Nein"),$AC3749,$AB3749),0)</f>
        <v>0</v>
      </c>
      <c r="AK3749" s="49">
        <f>IFERROR(IF(OR($W3749&lt;&gt;"Ja",VLOOKUP($C3749,Listen!$A$2:$F$45,6,0)="Nein"),$AC3749,$AB3749),0)</f>
        <v>0</v>
      </c>
      <c r="AL3749" s="51">
        <f t="shared" si="1224"/>
        <v>0</v>
      </c>
      <c r="AM3749" s="296">
        <f>IFERROR(IF(VLOOKUP($C3749,Listen!$A$2:$F$45,6,0)="Ja",MAX(BC3749:BD3749),D_SAV!$BC3749),0)</f>
        <v>0</v>
      </c>
      <c r="AN3749" s="51">
        <f t="shared" si="1225"/>
        <v>0</v>
      </c>
      <c r="AP3749" s="304">
        <f t="shared" si="1226"/>
        <v>0</v>
      </c>
      <c r="AQ3749" s="304">
        <f t="shared" si="1227"/>
        <v>0</v>
      </c>
      <c r="AR3749" s="304">
        <f t="shared" si="1228"/>
        <v>0</v>
      </c>
      <c r="AS3749" s="304">
        <f t="shared" si="1229"/>
        <v>0</v>
      </c>
      <c r="AT3749" s="304">
        <f t="shared" si="1230"/>
        <v>0</v>
      </c>
      <c r="AU3749" s="304">
        <f t="shared" si="1231"/>
        <v>0</v>
      </c>
      <c r="AV3749" s="304">
        <f t="shared" si="1232"/>
        <v>0</v>
      </c>
      <c r="AW3749" s="304">
        <f t="shared" si="1233"/>
        <v>0</v>
      </c>
      <c r="AX3749" s="304">
        <f t="shared" si="1234"/>
        <v>0</v>
      </c>
      <c r="AY3749" s="304">
        <f t="shared" si="1235"/>
        <v>0</v>
      </c>
      <c r="AZ3749" s="304">
        <f t="shared" si="1236"/>
        <v>0</v>
      </c>
      <c r="BA3749" s="304">
        <f t="shared" si="1237"/>
        <v>0</v>
      </c>
      <c r="BB3749" s="304">
        <f t="shared" si="1238"/>
        <v>0</v>
      </c>
      <c r="BC3749" s="304">
        <f t="shared" si="1239"/>
        <v>0</v>
      </c>
      <c r="BD3749" s="304">
        <f t="shared" si="1240"/>
        <v>0</v>
      </c>
      <c r="BE3749" s="304">
        <f>IFERROR(IF(VLOOKUP($C3749,Listen!$A$2:$F$45,6,0)="Ja",BB3749-MAX(BC3749:BD3749),BB3749-BC3749),0)</f>
        <v>0</v>
      </c>
    </row>
    <row r="3750" spans="1:57" x14ac:dyDescent="0.25">
      <c r="A3750" s="320" t="str">
        <f>IF(AND(D3750&lt;&gt;0,C3750&lt;&gt;0,E3750&lt;&gt;0),IF(B3750&lt;&gt;0,CONCATENATE(B3750,"-AGr",VLOOKUP(C3750,Listen!$A$2:$D$45,4,FALSE),"-",D3750,"-",E3750,),CONCATENATE("AGr",VLOOKUP(C3750,Listen!$A$2:$D$45,4,FALSE),"-",D3750,"-",E3750)),"keine vollständige ID")</f>
        <v>keine vollständige ID</v>
      </c>
      <c r="B3750" s="301"/>
      <c r="C3750" s="287"/>
      <c r="D3750" s="34"/>
      <c r="E3750" s="306"/>
      <c r="F3750" s="116"/>
      <c r="G3750" s="17"/>
      <c r="H3750" s="17"/>
      <c r="I3750" s="17"/>
      <c r="J3750" s="17"/>
      <c r="K3750" s="17"/>
      <c r="L3750" s="17"/>
      <c r="M3750" s="17"/>
      <c r="N3750" s="17"/>
      <c r="O3750" s="116"/>
      <c r="P3750" s="117">
        <f>IF(D3750&gt;A_Stammdaten!$B$12,0,SUM(G3750,H3750,J3750,L3750:M3750)-SUM(I3750,K3750,N3750:O3750))</f>
        <v>0</v>
      </c>
      <c r="Q3750" s="17"/>
      <c r="R3750" s="17"/>
      <c r="S3750" s="17"/>
      <c r="T3750" s="17"/>
      <c r="U3750" s="62">
        <f t="shared" si="1220"/>
        <v>0</v>
      </c>
      <c r="V3750" s="34"/>
      <c r="W3750" s="34"/>
      <c r="X3750" s="34"/>
      <c r="Y3750" s="34"/>
      <c r="Z3750" s="34"/>
      <c r="AA3750" s="63" t="str">
        <f t="shared" si="1221"/>
        <v>-</v>
      </c>
      <c r="AB3750" s="63" t="str">
        <f t="shared" si="1222"/>
        <v>-</v>
      </c>
      <c r="AC3750" s="63">
        <f>IF(ISBLANK($C3750),0,VLOOKUP($C3750,Listen!$A$2:$C$45,2,FALSE))</f>
        <v>0</v>
      </c>
      <c r="AD3750" s="63">
        <f>IF(ISBLANK($C3750),0,VLOOKUP($C3750,Listen!$A$2:$C$45,3,FALSE))</f>
        <v>0</v>
      </c>
      <c r="AE3750" s="49">
        <f t="shared" si="1223"/>
        <v>0</v>
      </c>
      <c r="AF3750" s="49">
        <f t="shared" si="1223"/>
        <v>0</v>
      </c>
      <c r="AG3750" s="49">
        <f>IFERROR(IF(OR($V3750&lt;&gt;"Ja",VLOOKUP($C3750,Listen!$A$2:$F$45,5,0)="Nein",D3750&lt;IF(C3750="LNG Anbindungsanlagen gemäß separater Festlegung",2022,2023)),$AC3750,$AA3750),0)</f>
        <v>0</v>
      </c>
      <c r="AH3750" s="49">
        <f>IFERROR(IF(OR($V3750&lt;&gt;"Ja",VLOOKUP($C3750,Listen!$A$2:$F$45,5,0)="Nein",D3750&lt;IF(C3750="LNG Anbindungsanlagen gemäß separater Festlegung",2022,2023)),$AC3750,$AA3750),0)</f>
        <v>0</v>
      </c>
      <c r="AI3750" s="49">
        <f>IFERROR(IF(OR($W3750&lt;&gt;"Ja",VLOOKUP($C3750,Listen!$A$2:$F$45,6,0)="Nein"),$AC3750,$AB3750),0)</f>
        <v>0</v>
      </c>
      <c r="AJ3750" s="49">
        <f>IFERROR(IF(OR($W3750&lt;&gt;"Ja",VLOOKUP($C3750,Listen!$A$2:$F$45,6,0)="Nein"),$AC3750,$AB3750),0)</f>
        <v>0</v>
      </c>
      <c r="AK3750" s="49">
        <f>IFERROR(IF(OR($W3750&lt;&gt;"Ja",VLOOKUP($C3750,Listen!$A$2:$F$45,6,0)="Nein"),$AC3750,$AB3750),0)</f>
        <v>0</v>
      </c>
      <c r="AL3750" s="51">
        <f t="shared" si="1224"/>
        <v>0</v>
      </c>
      <c r="AM3750" s="296">
        <f>IFERROR(IF(VLOOKUP($C3750,Listen!$A$2:$F$45,6,0)="Ja",MAX(BC3750:BD3750),D_SAV!$BC3750),0)</f>
        <v>0</v>
      </c>
      <c r="AN3750" s="51">
        <f t="shared" si="1225"/>
        <v>0</v>
      </c>
      <c r="AP3750" s="304">
        <f t="shared" si="1226"/>
        <v>0</v>
      </c>
      <c r="AQ3750" s="304">
        <f t="shared" si="1227"/>
        <v>0</v>
      </c>
      <c r="AR3750" s="304">
        <f t="shared" si="1228"/>
        <v>0</v>
      </c>
      <c r="AS3750" s="304">
        <f t="shared" si="1229"/>
        <v>0</v>
      </c>
      <c r="AT3750" s="304">
        <f t="shared" si="1230"/>
        <v>0</v>
      </c>
      <c r="AU3750" s="304">
        <f t="shared" si="1231"/>
        <v>0</v>
      </c>
      <c r="AV3750" s="304">
        <f t="shared" si="1232"/>
        <v>0</v>
      </c>
      <c r="AW3750" s="304">
        <f t="shared" si="1233"/>
        <v>0</v>
      </c>
      <c r="AX3750" s="304">
        <f t="shared" si="1234"/>
        <v>0</v>
      </c>
      <c r="AY3750" s="304">
        <f t="shared" si="1235"/>
        <v>0</v>
      </c>
      <c r="AZ3750" s="304">
        <f t="shared" si="1236"/>
        <v>0</v>
      </c>
      <c r="BA3750" s="304">
        <f t="shared" si="1237"/>
        <v>0</v>
      </c>
      <c r="BB3750" s="304">
        <f t="shared" si="1238"/>
        <v>0</v>
      </c>
      <c r="BC3750" s="304">
        <f t="shared" si="1239"/>
        <v>0</v>
      </c>
      <c r="BD3750" s="304">
        <f t="shared" si="1240"/>
        <v>0</v>
      </c>
      <c r="BE3750" s="304">
        <f>IFERROR(IF(VLOOKUP($C3750,Listen!$A$2:$F$45,6,0)="Ja",BB3750-MAX(BC3750:BD3750),BB3750-BC3750),0)</f>
        <v>0</v>
      </c>
    </row>
    <row r="3751" spans="1:57" x14ac:dyDescent="0.25">
      <c r="A3751" s="320" t="str">
        <f>IF(AND(D3751&lt;&gt;0,C3751&lt;&gt;0,E3751&lt;&gt;0),IF(B3751&lt;&gt;0,CONCATENATE(B3751,"-AGr",VLOOKUP(C3751,Listen!$A$2:$D$45,4,FALSE),"-",D3751,"-",E3751,),CONCATENATE("AGr",VLOOKUP(C3751,Listen!$A$2:$D$45,4,FALSE),"-",D3751,"-",E3751)),"keine vollständige ID")</f>
        <v>keine vollständige ID</v>
      </c>
      <c r="B3751" s="301"/>
      <c r="C3751" s="287"/>
      <c r="D3751" s="34"/>
      <c r="E3751" s="306"/>
      <c r="F3751" s="116"/>
      <c r="G3751" s="17"/>
      <c r="H3751" s="17"/>
      <c r="I3751" s="17"/>
      <c r="J3751" s="17"/>
      <c r="K3751" s="17"/>
      <c r="L3751" s="17"/>
      <c r="M3751" s="17"/>
      <c r="N3751" s="17"/>
      <c r="O3751" s="116"/>
      <c r="P3751" s="117">
        <f>IF(D3751&gt;A_Stammdaten!$B$12,0,SUM(G3751,H3751,J3751,L3751:M3751)-SUM(I3751,K3751,N3751:O3751))</f>
        <v>0</v>
      </c>
      <c r="Q3751" s="17"/>
      <c r="R3751" s="17"/>
      <c r="S3751" s="17"/>
      <c r="T3751" s="17"/>
      <c r="U3751" s="62">
        <f t="shared" si="1220"/>
        <v>0</v>
      </c>
      <c r="V3751" s="34"/>
      <c r="W3751" s="34"/>
      <c r="X3751" s="34"/>
      <c r="Y3751" s="34"/>
      <c r="Z3751" s="34"/>
      <c r="AA3751" s="63" t="str">
        <f t="shared" si="1221"/>
        <v>-</v>
      </c>
      <c r="AB3751" s="63" t="str">
        <f t="shared" si="1222"/>
        <v>-</v>
      </c>
      <c r="AC3751" s="63">
        <f>IF(ISBLANK($C3751),0,VLOOKUP($C3751,Listen!$A$2:$C$45,2,FALSE))</f>
        <v>0</v>
      </c>
      <c r="AD3751" s="63">
        <f>IF(ISBLANK($C3751),0,VLOOKUP($C3751,Listen!$A$2:$C$45,3,FALSE))</f>
        <v>0</v>
      </c>
      <c r="AE3751" s="49">
        <f t="shared" si="1223"/>
        <v>0</v>
      </c>
      <c r="AF3751" s="49">
        <f t="shared" si="1223"/>
        <v>0</v>
      </c>
      <c r="AG3751" s="49">
        <f>IFERROR(IF(OR($V3751&lt;&gt;"Ja",VLOOKUP($C3751,Listen!$A$2:$F$45,5,0)="Nein",D3751&lt;IF(C3751="LNG Anbindungsanlagen gemäß separater Festlegung",2022,2023)),$AC3751,$AA3751),0)</f>
        <v>0</v>
      </c>
      <c r="AH3751" s="49">
        <f>IFERROR(IF(OR($V3751&lt;&gt;"Ja",VLOOKUP($C3751,Listen!$A$2:$F$45,5,0)="Nein",D3751&lt;IF(C3751="LNG Anbindungsanlagen gemäß separater Festlegung",2022,2023)),$AC3751,$AA3751),0)</f>
        <v>0</v>
      </c>
      <c r="AI3751" s="49">
        <f>IFERROR(IF(OR($W3751&lt;&gt;"Ja",VLOOKUP($C3751,Listen!$A$2:$F$45,6,0)="Nein"),$AC3751,$AB3751),0)</f>
        <v>0</v>
      </c>
      <c r="AJ3751" s="49">
        <f>IFERROR(IF(OR($W3751&lt;&gt;"Ja",VLOOKUP($C3751,Listen!$A$2:$F$45,6,0)="Nein"),$AC3751,$AB3751),0)</f>
        <v>0</v>
      </c>
      <c r="AK3751" s="49">
        <f>IFERROR(IF(OR($W3751&lt;&gt;"Ja",VLOOKUP($C3751,Listen!$A$2:$F$45,6,0)="Nein"),$AC3751,$AB3751),0)</f>
        <v>0</v>
      </c>
      <c r="AL3751" s="51">
        <f t="shared" si="1224"/>
        <v>0</v>
      </c>
      <c r="AM3751" s="296">
        <f>IFERROR(IF(VLOOKUP($C3751,Listen!$A$2:$F$45,6,0)="Ja",MAX(BC3751:BD3751),D_SAV!$BC3751),0)</f>
        <v>0</v>
      </c>
      <c r="AN3751" s="51">
        <f t="shared" si="1225"/>
        <v>0</v>
      </c>
      <c r="AP3751" s="304">
        <f t="shared" si="1226"/>
        <v>0</v>
      </c>
      <c r="AQ3751" s="304">
        <f t="shared" si="1227"/>
        <v>0</v>
      </c>
      <c r="AR3751" s="304">
        <f t="shared" si="1228"/>
        <v>0</v>
      </c>
      <c r="AS3751" s="304">
        <f t="shared" si="1229"/>
        <v>0</v>
      </c>
      <c r="AT3751" s="304">
        <f t="shared" si="1230"/>
        <v>0</v>
      </c>
      <c r="AU3751" s="304">
        <f t="shared" si="1231"/>
        <v>0</v>
      </c>
      <c r="AV3751" s="304">
        <f t="shared" si="1232"/>
        <v>0</v>
      </c>
      <c r="AW3751" s="304">
        <f t="shared" si="1233"/>
        <v>0</v>
      </c>
      <c r="AX3751" s="304">
        <f t="shared" si="1234"/>
        <v>0</v>
      </c>
      <c r="AY3751" s="304">
        <f t="shared" si="1235"/>
        <v>0</v>
      </c>
      <c r="AZ3751" s="304">
        <f t="shared" si="1236"/>
        <v>0</v>
      </c>
      <c r="BA3751" s="304">
        <f t="shared" si="1237"/>
        <v>0</v>
      </c>
      <c r="BB3751" s="304">
        <f t="shared" si="1238"/>
        <v>0</v>
      </c>
      <c r="BC3751" s="304">
        <f t="shared" si="1239"/>
        <v>0</v>
      </c>
      <c r="BD3751" s="304">
        <f t="shared" si="1240"/>
        <v>0</v>
      </c>
      <c r="BE3751" s="304">
        <f>IFERROR(IF(VLOOKUP($C3751,Listen!$A$2:$F$45,6,0)="Ja",BB3751-MAX(BC3751:BD3751),BB3751-BC3751),0)</f>
        <v>0</v>
      </c>
    </row>
    <row r="3752" spans="1:57" x14ac:dyDescent="0.25">
      <c r="A3752" s="320" t="str">
        <f>IF(AND(D3752&lt;&gt;0,C3752&lt;&gt;0,E3752&lt;&gt;0),IF(B3752&lt;&gt;0,CONCATENATE(B3752,"-AGr",VLOOKUP(C3752,Listen!$A$2:$D$45,4,FALSE),"-",D3752,"-",E3752,),CONCATENATE("AGr",VLOOKUP(C3752,Listen!$A$2:$D$45,4,FALSE),"-",D3752,"-",E3752)),"keine vollständige ID")</f>
        <v>keine vollständige ID</v>
      </c>
      <c r="B3752" s="301"/>
      <c r="C3752" s="287"/>
      <c r="D3752" s="34"/>
      <c r="E3752" s="306"/>
      <c r="F3752" s="116"/>
      <c r="G3752" s="17"/>
      <c r="H3752" s="17"/>
      <c r="I3752" s="17"/>
      <c r="J3752" s="17"/>
      <c r="K3752" s="17"/>
      <c r="L3752" s="17"/>
      <c r="M3752" s="17"/>
      <c r="N3752" s="17"/>
      <c r="O3752" s="116"/>
      <c r="P3752" s="117">
        <f>IF(D3752&gt;A_Stammdaten!$B$12,0,SUM(G3752,H3752,J3752,L3752:M3752)-SUM(I3752,K3752,N3752:O3752))</f>
        <v>0</v>
      </c>
      <c r="Q3752" s="17"/>
      <c r="R3752" s="17"/>
      <c r="S3752" s="17"/>
      <c r="T3752" s="17"/>
      <c r="U3752" s="62">
        <f t="shared" si="1220"/>
        <v>0</v>
      </c>
      <c r="V3752" s="34"/>
      <c r="W3752" s="34"/>
      <c r="X3752" s="34"/>
      <c r="Y3752" s="34"/>
      <c r="Z3752" s="34"/>
      <c r="AA3752" s="63" t="str">
        <f t="shared" si="1221"/>
        <v>-</v>
      </c>
      <c r="AB3752" s="63" t="str">
        <f t="shared" si="1222"/>
        <v>-</v>
      </c>
      <c r="AC3752" s="63">
        <f>IF(ISBLANK($C3752),0,VLOOKUP($C3752,Listen!$A$2:$C$45,2,FALSE))</f>
        <v>0</v>
      </c>
      <c r="AD3752" s="63">
        <f>IF(ISBLANK($C3752),0,VLOOKUP($C3752,Listen!$A$2:$C$45,3,FALSE))</f>
        <v>0</v>
      </c>
      <c r="AE3752" s="49">
        <f t="shared" si="1223"/>
        <v>0</v>
      </c>
      <c r="AF3752" s="49">
        <f t="shared" si="1223"/>
        <v>0</v>
      </c>
      <c r="AG3752" s="49">
        <f>IFERROR(IF(OR($V3752&lt;&gt;"Ja",VLOOKUP($C3752,Listen!$A$2:$F$45,5,0)="Nein",D3752&lt;IF(C3752="LNG Anbindungsanlagen gemäß separater Festlegung",2022,2023)),$AC3752,$AA3752),0)</f>
        <v>0</v>
      </c>
      <c r="AH3752" s="49">
        <f>IFERROR(IF(OR($V3752&lt;&gt;"Ja",VLOOKUP($C3752,Listen!$A$2:$F$45,5,0)="Nein",D3752&lt;IF(C3752="LNG Anbindungsanlagen gemäß separater Festlegung",2022,2023)),$AC3752,$AA3752),0)</f>
        <v>0</v>
      </c>
      <c r="AI3752" s="49">
        <f>IFERROR(IF(OR($W3752&lt;&gt;"Ja",VLOOKUP($C3752,Listen!$A$2:$F$45,6,0)="Nein"),$AC3752,$AB3752),0)</f>
        <v>0</v>
      </c>
      <c r="AJ3752" s="49">
        <f>IFERROR(IF(OR($W3752&lt;&gt;"Ja",VLOOKUP($C3752,Listen!$A$2:$F$45,6,0)="Nein"),$AC3752,$AB3752),0)</f>
        <v>0</v>
      </c>
      <c r="AK3752" s="49">
        <f>IFERROR(IF(OR($W3752&lt;&gt;"Ja",VLOOKUP($C3752,Listen!$A$2:$F$45,6,0)="Nein"),$AC3752,$AB3752),0)</f>
        <v>0</v>
      </c>
      <c r="AL3752" s="51">
        <f t="shared" si="1224"/>
        <v>0</v>
      </c>
      <c r="AM3752" s="296">
        <f>IFERROR(IF(VLOOKUP($C3752,Listen!$A$2:$F$45,6,0)="Ja",MAX(BC3752:BD3752),D_SAV!$BC3752),0)</f>
        <v>0</v>
      </c>
      <c r="AN3752" s="51">
        <f t="shared" si="1225"/>
        <v>0</v>
      </c>
      <c r="AP3752" s="304">
        <f t="shared" si="1226"/>
        <v>0</v>
      </c>
      <c r="AQ3752" s="304">
        <f t="shared" si="1227"/>
        <v>0</v>
      </c>
      <c r="AR3752" s="304">
        <f t="shared" si="1228"/>
        <v>0</v>
      </c>
      <c r="AS3752" s="304">
        <f t="shared" si="1229"/>
        <v>0</v>
      </c>
      <c r="AT3752" s="304">
        <f t="shared" si="1230"/>
        <v>0</v>
      </c>
      <c r="AU3752" s="304">
        <f t="shared" si="1231"/>
        <v>0</v>
      </c>
      <c r="AV3752" s="304">
        <f t="shared" si="1232"/>
        <v>0</v>
      </c>
      <c r="AW3752" s="304">
        <f t="shared" si="1233"/>
        <v>0</v>
      </c>
      <c r="AX3752" s="304">
        <f t="shared" si="1234"/>
        <v>0</v>
      </c>
      <c r="AY3752" s="304">
        <f t="shared" si="1235"/>
        <v>0</v>
      </c>
      <c r="AZ3752" s="304">
        <f t="shared" si="1236"/>
        <v>0</v>
      </c>
      <c r="BA3752" s="304">
        <f t="shared" si="1237"/>
        <v>0</v>
      </c>
      <c r="BB3752" s="304">
        <f t="shared" si="1238"/>
        <v>0</v>
      </c>
      <c r="BC3752" s="304">
        <f t="shared" si="1239"/>
        <v>0</v>
      </c>
      <c r="BD3752" s="304">
        <f t="shared" si="1240"/>
        <v>0</v>
      </c>
      <c r="BE3752" s="304">
        <f>IFERROR(IF(VLOOKUP($C3752,Listen!$A$2:$F$45,6,0)="Ja",BB3752-MAX(BC3752:BD3752),BB3752-BC3752),0)</f>
        <v>0</v>
      </c>
    </row>
    <row r="3753" spans="1:57" x14ac:dyDescent="0.25">
      <c r="A3753" s="320" t="str">
        <f>IF(AND(D3753&lt;&gt;0,C3753&lt;&gt;0,E3753&lt;&gt;0),IF(B3753&lt;&gt;0,CONCATENATE(B3753,"-AGr",VLOOKUP(C3753,Listen!$A$2:$D$45,4,FALSE),"-",D3753,"-",E3753,),CONCATENATE("AGr",VLOOKUP(C3753,Listen!$A$2:$D$45,4,FALSE),"-",D3753,"-",E3753)),"keine vollständige ID")</f>
        <v>keine vollständige ID</v>
      </c>
      <c r="B3753" s="301"/>
      <c r="C3753" s="287"/>
      <c r="D3753" s="34"/>
      <c r="E3753" s="306"/>
      <c r="F3753" s="116"/>
      <c r="G3753" s="17"/>
      <c r="H3753" s="17"/>
      <c r="I3753" s="17"/>
      <c r="J3753" s="17"/>
      <c r="K3753" s="17"/>
      <c r="L3753" s="17"/>
      <c r="M3753" s="17"/>
      <c r="N3753" s="17"/>
      <c r="O3753" s="116"/>
      <c r="P3753" s="117">
        <f>IF(D3753&gt;A_Stammdaten!$B$12,0,SUM(G3753,H3753,J3753,L3753:M3753)-SUM(I3753,K3753,N3753:O3753))</f>
        <v>0</v>
      </c>
      <c r="Q3753" s="17"/>
      <c r="R3753" s="17"/>
      <c r="S3753" s="17"/>
      <c r="T3753" s="17"/>
      <c r="U3753" s="62">
        <f t="shared" si="1220"/>
        <v>0</v>
      </c>
      <c r="V3753" s="34"/>
      <c r="W3753" s="34"/>
      <c r="X3753" s="34"/>
      <c r="Y3753" s="34"/>
      <c r="Z3753" s="34"/>
      <c r="AA3753" s="63" t="str">
        <f t="shared" si="1221"/>
        <v>-</v>
      </c>
      <c r="AB3753" s="63" t="str">
        <f t="shared" si="1222"/>
        <v>-</v>
      </c>
      <c r="AC3753" s="63">
        <f>IF(ISBLANK($C3753),0,VLOOKUP($C3753,Listen!$A$2:$C$45,2,FALSE))</f>
        <v>0</v>
      </c>
      <c r="AD3753" s="63">
        <f>IF(ISBLANK($C3753),0,VLOOKUP($C3753,Listen!$A$2:$C$45,3,FALSE))</f>
        <v>0</v>
      </c>
      <c r="AE3753" s="49">
        <f t="shared" si="1223"/>
        <v>0</v>
      </c>
      <c r="AF3753" s="49">
        <f t="shared" si="1223"/>
        <v>0</v>
      </c>
      <c r="AG3753" s="49">
        <f>IFERROR(IF(OR($V3753&lt;&gt;"Ja",VLOOKUP($C3753,Listen!$A$2:$F$45,5,0)="Nein",D3753&lt;IF(C3753="LNG Anbindungsanlagen gemäß separater Festlegung",2022,2023)),$AC3753,$AA3753),0)</f>
        <v>0</v>
      </c>
      <c r="AH3753" s="49">
        <f>IFERROR(IF(OR($V3753&lt;&gt;"Ja",VLOOKUP($C3753,Listen!$A$2:$F$45,5,0)="Nein",D3753&lt;IF(C3753="LNG Anbindungsanlagen gemäß separater Festlegung",2022,2023)),$AC3753,$AA3753),0)</f>
        <v>0</v>
      </c>
      <c r="AI3753" s="49">
        <f>IFERROR(IF(OR($W3753&lt;&gt;"Ja",VLOOKUP($C3753,Listen!$A$2:$F$45,6,0)="Nein"),$AC3753,$AB3753),0)</f>
        <v>0</v>
      </c>
      <c r="AJ3753" s="49">
        <f>IFERROR(IF(OR($W3753&lt;&gt;"Ja",VLOOKUP($C3753,Listen!$A$2:$F$45,6,0)="Nein"),$AC3753,$AB3753),0)</f>
        <v>0</v>
      </c>
      <c r="AK3753" s="49">
        <f>IFERROR(IF(OR($W3753&lt;&gt;"Ja",VLOOKUP($C3753,Listen!$A$2:$F$45,6,0)="Nein"),$AC3753,$AB3753),0)</f>
        <v>0</v>
      </c>
      <c r="AL3753" s="51">
        <f t="shared" si="1224"/>
        <v>0</v>
      </c>
      <c r="AM3753" s="296">
        <f>IFERROR(IF(VLOOKUP($C3753,Listen!$A$2:$F$45,6,0)="Ja",MAX(BC3753:BD3753),D_SAV!$BC3753),0)</f>
        <v>0</v>
      </c>
      <c r="AN3753" s="51">
        <f t="shared" si="1225"/>
        <v>0</v>
      </c>
      <c r="AP3753" s="304">
        <f t="shared" si="1226"/>
        <v>0</v>
      </c>
      <c r="AQ3753" s="304">
        <f t="shared" si="1227"/>
        <v>0</v>
      </c>
      <c r="AR3753" s="304">
        <f t="shared" si="1228"/>
        <v>0</v>
      </c>
      <c r="AS3753" s="304">
        <f t="shared" si="1229"/>
        <v>0</v>
      </c>
      <c r="AT3753" s="304">
        <f t="shared" si="1230"/>
        <v>0</v>
      </c>
      <c r="AU3753" s="304">
        <f t="shared" si="1231"/>
        <v>0</v>
      </c>
      <c r="AV3753" s="304">
        <f t="shared" si="1232"/>
        <v>0</v>
      </c>
      <c r="AW3753" s="304">
        <f t="shared" si="1233"/>
        <v>0</v>
      </c>
      <c r="AX3753" s="304">
        <f t="shared" si="1234"/>
        <v>0</v>
      </c>
      <c r="AY3753" s="304">
        <f t="shared" si="1235"/>
        <v>0</v>
      </c>
      <c r="AZ3753" s="304">
        <f t="shared" si="1236"/>
        <v>0</v>
      </c>
      <c r="BA3753" s="304">
        <f t="shared" si="1237"/>
        <v>0</v>
      </c>
      <c r="BB3753" s="304">
        <f t="shared" si="1238"/>
        <v>0</v>
      </c>
      <c r="BC3753" s="304">
        <f t="shared" si="1239"/>
        <v>0</v>
      </c>
      <c r="BD3753" s="304">
        <f t="shared" si="1240"/>
        <v>0</v>
      </c>
      <c r="BE3753" s="304">
        <f>IFERROR(IF(VLOOKUP($C3753,Listen!$A$2:$F$45,6,0)="Ja",BB3753-MAX(BC3753:BD3753),BB3753-BC3753),0)</f>
        <v>0</v>
      </c>
    </row>
    <row r="3754" spans="1:57" x14ac:dyDescent="0.25">
      <c r="A3754" s="320" t="str">
        <f>IF(AND(D3754&lt;&gt;0,C3754&lt;&gt;0,E3754&lt;&gt;0),IF(B3754&lt;&gt;0,CONCATENATE(B3754,"-AGr",VLOOKUP(C3754,Listen!$A$2:$D$45,4,FALSE),"-",D3754,"-",E3754,),CONCATENATE("AGr",VLOOKUP(C3754,Listen!$A$2:$D$45,4,FALSE),"-",D3754,"-",E3754)),"keine vollständige ID")</f>
        <v>keine vollständige ID</v>
      </c>
      <c r="B3754" s="301"/>
      <c r="C3754" s="287"/>
      <c r="D3754" s="34"/>
      <c r="E3754" s="306"/>
      <c r="F3754" s="116"/>
      <c r="G3754" s="17"/>
      <c r="H3754" s="17"/>
      <c r="I3754" s="17"/>
      <c r="J3754" s="17"/>
      <c r="K3754" s="17"/>
      <c r="L3754" s="17"/>
      <c r="M3754" s="17"/>
      <c r="N3754" s="17"/>
      <c r="O3754" s="116"/>
      <c r="P3754" s="117">
        <f>IF(D3754&gt;A_Stammdaten!$B$12,0,SUM(G3754,H3754,J3754,L3754:M3754)-SUM(I3754,K3754,N3754:O3754))</f>
        <v>0</v>
      </c>
      <c r="Q3754" s="17"/>
      <c r="R3754" s="17"/>
      <c r="S3754" s="17"/>
      <c r="T3754" s="17"/>
      <c r="U3754" s="62">
        <f t="shared" si="1220"/>
        <v>0</v>
      </c>
      <c r="V3754" s="34"/>
      <c r="W3754" s="34"/>
      <c r="X3754" s="34"/>
      <c r="Y3754" s="34"/>
      <c r="Z3754" s="34"/>
      <c r="AA3754" s="63" t="str">
        <f t="shared" si="1221"/>
        <v>-</v>
      </c>
      <c r="AB3754" s="63" t="str">
        <f t="shared" si="1222"/>
        <v>-</v>
      </c>
      <c r="AC3754" s="63">
        <f>IF(ISBLANK($C3754),0,VLOOKUP($C3754,Listen!$A$2:$C$45,2,FALSE))</f>
        <v>0</v>
      </c>
      <c r="AD3754" s="63">
        <f>IF(ISBLANK($C3754),0,VLOOKUP($C3754,Listen!$A$2:$C$45,3,FALSE))</f>
        <v>0</v>
      </c>
      <c r="AE3754" s="49">
        <f t="shared" si="1223"/>
        <v>0</v>
      </c>
      <c r="AF3754" s="49">
        <f t="shared" si="1223"/>
        <v>0</v>
      </c>
      <c r="AG3754" s="49">
        <f>IFERROR(IF(OR($V3754&lt;&gt;"Ja",VLOOKUP($C3754,Listen!$A$2:$F$45,5,0)="Nein",D3754&lt;IF(C3754="LNG Anbindungsanlagen gemäß separater Festlegung",2022,2023)),$AC3754,$AA3754),0)</f>
        <v>0</v>
      </c>
      <c r="AH3754" s="49">
        <f>IFERROR(IF(OR($V3754&lt;&gt;"Ja",VLOOKUP($C3754,Listen!$A$2:$F$45,5,0)="Nein",D3754&lt;IF(C3754="LNG Anbindungsanlagen gemäß separater Festlegung",2022,2023)),$AC3754,$AA3754),0)</f>
        <v>0</v>
      </c>
      <c r="AI3754" s="49">
        <f>IFERROR(IF(OR($W3754&lt;&gt;"Ja",VLOOKUP($C3754,Listen!$A$2:$F$45,6,0)="Nein"),$AC3754,$AB3754),0)</f>
        <v>0</v>
      </c>
      <c r="AJ3754" s="49">
        <f>IFERROR(IF(OR($W3754&lt;&gt;"Ja",VLOOKUP($C3754,Listen!$A$2:$F$45,6,0)="Nein"),$AC3754,$AB3754),0)</f>
        <v>0</v>
      </c>
      <c r="AK3754" s="49">
        <f>IFERROR(IF(OR($W3754&lt;&gt;"Ja",VLOOKUP($C3754,Listen!$A$2:$F$45,6,0)="Nein"),$AC3754,$AB3754),0)</f>
        <v>0</v>
      </c>
      <c r="AL3754" s="51">
        <f t="shared" si="1224"/>
        <v>0</v>
      </c>
      <c r="AM3754" s="296">
        <f>IFERROR(IF(VLOOKUP($C3754,Listen!$A$2:$F$45,6,0)="Ja",MAX(BC3754:BD3754),D_SAV!$BC3754),0)</f>
        <v>0</v>
      </c>
      <c r="AN3754" s="51">
        <f t="shared" si="1225"/>
        <v>0</v>
      </c>
      <c r="AP3754" s="304">
        <f t="shared" si="1226"/>
        <v>0</v>
      </c>
      <c r="AQ3754" s="304">
        <f t="shared" si="1227"/>
        <v>0</v>
      </c>
      <c r="AR3754" s="304">
        <f t="shared" si="1228"/>
        <v>0</v>
      </c>
      <c r="AS3754" s="304">
        <f t="shared" si="1229"/>
        <v>0</v>
      </c>
      <c r="AT3754" s="304">
        <f t="shared" si="1230"/>
        <v>0</v>
      </c>
      <c r="AU3754" s="304">
        <f t="shared" si="1231"/>
        <v>0</v>
      </c>
      <c r="AV3754" s="304">
        <f t="shared" si="1232"/>
        <v>0</v>
      </c>
      <c r="AW3754" s="304">
        <f t="shared" si="1233"/>
        <v>0</v>
      </c>
      <c r="AX3754" s="304">
        <f t="shared" si="1234"/>
        <v>0</v>
      </c>
      <c r="AY3754" s="304">
        <f t="shared" si="1235"/>
        <v>0</v>
      </c>
      <c r="AZ3754" s="304">
        <f t="shared" si="1236"/>
        <v>0</v>
      </c>
      <c r="BA3754" s="304">
        <f t="shared" si="1237"/>
        <v>0</v>
      </c>
      <c r="BB3754" s="304">
        <f t="shared" si="1238"/>
        <v>0</v>
      </c>
      <c r="BC3754" s="304">
        <f t="shared" si="1239"/>
        <v>0</v>
      </c>
      <c r="BD3754" s="304">
        <f t="shared" si="1240"/>
        <v>0</v>
      </c>
      <c r="BE3754" s="304">
        <f>IFERROR(IF(VLOOKUP($C3754,Listen!$A$2:$F$45,6,0)="Ja",BB3754-MAX(BC3754:BD3754),BB3754-BC3754),0)</f>
        <v>0</v>
      </c>
    </row>
    <row r="3755" spans="1:57" x14ac:dyDescent="0.25">
      <c r="A3755" s="320" t="str">
        <f>IF(AND(D3755&lt;&gt;0,C3755&lt;&gt;0,E3755&lt;&gt;0),IF(B3755&lt;&gt;0,CONCATENATE(B3755,"-AGr",VLOOKUP(C3755,Listen!$A$2:$D$45,4,FALSE),"-",D3755,"-",E3755,),CONCATENATE("AGr",VLOOKUP(C3755,Listen!$A$2:$D$45,4,FALSE),"-",D3755,"-",E3755)),"keine vollständige ID")</f>
        <v>keine vollständige ID</v>
      </c>
      <c r="B3755" s="301"/>
      <c r="C3755" s="287"/>
      <c r="D3755" s="34"/>
      <c r="E3755" s="306"/>
      <c r="F3755" s="116"/>
      <c r="G3755" s="17"/>
      <c r="H3755" s="17"/>
      <c r="I3755" s="17"/>
      <c r="J3755" s="17"/>
      <c r="K3755" s="17"/>
      <c r="L3755" s="17"/>
      <c r="M3755" s="17"/>
      <c r="N3755" s="17"/>
      <c r="O3755" s="116"/>
      <c r="P3755" s="117">
        <f>IF(D3755&gt;A_Stammdaten!$B$12,0,SUM(G3755,H3755,J3755,L3755:M3755)-SUM(I3755,K3755,N3755:O3755))</f>
        <v>0</v>
      </c>
      <c r="Q3755" s="17"/>
      <c r="R3755" s="17"/>
      <c r="S3755" s="17"/>
      <c r="T3755" s="17"/>
      <c r="U3755" s="62">
        <f t="shared" si="1220"/>
        <v>0</v>
      </c>
      <c r="V3755" s="34"/>
      <c r="W3755" s="34"/>
      <c r="X3755" s="34"/>
      <c r="Y3755" s="34"/>
      <c r="Z3755" s="34"/>
      <c r="AA3755" s="63" t="str">
        <f t="shared" si="1221"/>
        <v>-</v>
      </c>
      <c r="AB3755" s="63" t="str">
        <f t="shared" si="1222"/>
        <v>-</v>
      </c>
      <c r="AC3755" s="63">
        <f>IF(ISBLANK($C3755),0,VLOOKUP($C3755,Listen!$A$2:$C$45,2,FALSE))</f>
        <v>0</v>
      </c>
      <c r="AD3755" s="63">
        <f>IF(ISBLANK($C3755),0,VLOOKUP($C3755,Listen!$A$2:$C$45,3,FALSE))</f>
        <v>0</v>
      </c>
      <c r="AE3755" s="49">
        <f t="shared" si="1223"/>
        <v>0</v>
      </c>
      <c r="AF3755" s="49">
        <f t="shared" si="1223"/>
        <v>0</v>
      </c>
      <c r="AG3755" s="49">
        <f>IFERROR(IF(OR($V3755&lt;&gt;"Ja",VLOOKUP($C3755,Listen!$A$2:$F$45,5,0)="Nein",D3755&lt;IF(C3755="LNG Anbindungsanlagen gemäß separater Festlegung",2022,2023)),$AC3755,$AA3755),0)</f>
        <v>0</v>
      </c>
      <c r="AH3755" s="49">
        <f>IFERROR(IF(OR($V3755&lt;&gt;"Ja",VLOOKUP($C3755,Listen!$A$2:$F$45,5,0)="Nein",D3755&lt;IF(C3755="LNG Anbindungsanlagen gemäß separater Festlegung",2022,2023)),$AC3755,$AA3755),0)</f>
        <v>0</v>
      </c>
      <c r="AI3755" s="49">
        <f>IFERROR(IF(OR($W3755&lt;&gt;"Ja",VLOOKUP($C3755,Listen!$A$2:$F$45,6,0)="Nein"),$AC3755,$AB3755),0)</f>
        <v>0</v>
      </c>
      <c r="AJ3755" s="49">
        <f>IFERROR(IF(OR($W3755&lt;&gt;"Ja",VLOOKUP($C3755,Listen!$A$2:$F$45,6,0)="Nein"),$AC3755,$AB3755),0)</f>
        <v>0</v>
      </c>
      <c r="AK3755" s="49">
        <f>IFERROR(IF(OR($W3755&lt;&gt;"Ja",VLOOKUP($C3755,Listen!$A$2:$F$45,6,0)="Nein"),$AC3755,$AB3755),0)</f>
        <v>0</v>
      </c>
      <c r="AL3755" s="51">
        <f t="shared" si="1224"/>
        <v>0</v>
      </c>
      <c r="AM3755" s="296">
        <f>IFERROR(IF(VLOOKUP($C3755,Listen!$A$2:$F$45,6,0)="Ja",MAX(BC3755:BD3755),D_SAV!$BC3755),0)</f>
        <v>0</v>
      </c>
      <c r="AN3755" s="51">
        <f t="shared" si="1225"/>
        <v>0</v>
      </c>
      <c r="AP3755" s="304">
        <f t="shared" si="1226"/>
        <v>0</v>
      </c>
      <c r="AQ3755" s="304">
        <f t="shared" si="1227"/>
        <v>0</v>
      </c>
      <c r="AR3755" s="304">
        <f t="shared" si="1228"/>
        <v>0</v>
      </c>
      <c r="AS3755" s="304">
        <f t="shared" si="1229"/>
        <v>0</v>
      </c>
      <c r="AT3755" s="304">
        <f t="shared" si="1230"/>
        <v>0</v>
      </c>
      <c r="AU3755" s="304">
        <f t="shared" si="1231"/>
        <v>0</v>
      </c>
      <c r="AV3755" s="304">
        <f t="shared" si="1232"/>
        <v>0</v>
      </c>
      <c r="AW3755" s="304">
        <f t="shared" si="1233"/>
        <v>0</v>
      </c>
      <c r="AX3755" s="304">
        <f t="shared" si="1234"/>
        <v>0</v>
      </c>
      <c r="AY3755" s="304">
        <f t="shared" si="1235"/>
        <v>0</v>
      </c>
      <c r="AZ3755" s="304">
        <f t="shared" si="1236"/>
        <v>0</v>
      </c>
      <c r="BA3755" s="304">
        <f t="shared" si="1237"/>
        <v>0</v>
      </c>
      <c r="BB3755" s="304">
        <f t="shared" si="1238"/>
        <v>0</v>
      </c>
      <c r="BC3755" s="304">
        <f t="shared" si="1239"/>
        <v>0</v>
      </c>
      <c r="BD3755" s="304">
        <f t="shared" si="1240"/>
        <v>0</v>
      </c>
      <c r="BE3755" s="304">
        <f>IFERROR(IF(VLOOKUP($C3755,Listen!$A$2:$F$45,6,0)="Ja",BB3755-MAX(BC3755:BD3755),BB3755-BC3755),0)</f>
        <v>0</v>
      </c>
    </row>
    <row r="3756" spans="1:57" x14ac:dyDescent="0.25">
      <c r="A3756" s="320" t="str">
        <f>IF(AND(D3756&lt;&gt;0,C3756&lt;&gt;0,E3756&lt;&gt;0),IF(B3756&lt;&gt;0,CONCATENATE(B3756,"-AGr",VLOOKUP(C3756,Listen!$A$2:$D$45,4,FALSE),"-",D3756,"-",E3756,),CONCATENATE("AGr",VLOOKUP(C3756,Listen!$A$2:$D$45,4,FALSE),"-",D3756,"-",E3756)),"keine vollständige ID")</f>
        <v>keine vollständige ID</v>
      </c>
      <c r="B3756" s="301"/>
      <c r="C3756" s="287"/>
      <c r="D3756" s="34"/>
      <c r="E3756" s="306"/>
      <c r="F3756" s="116"/>
      <c r="G3756" s="17"/>
      <c r="H3756" s="17"/>
      <c r="I3756" s="17"/>
      <c r="J3756" s="17"/>
      <c r="K3756" s="17"/>
      <c r="L3756" s="17"/>
      <c r="M3756" s="17"/>
      <c r="N3756" s="17"/>
      <c r="O3756" s="116"/>
      <c r="P3756" s="117">
        <f>IF(D3756&gt;A_Stammdaten!$B$12,0,SUM(G3756,H3756,J3756,L3756:M3756)-SUM(I3756,K3756,N3756:O3756))</f>
        <v>0</v>
      </c>
      <c r="Q3756" s="17"/>
      <c r="R3756" s="17"/>
      <c r="S3756" s="17"/>
      <c r="T3756" s="17"/>
      <c r="U3756" s="62">
        <f t="shared" si="1220"/>
        <v>0</v>
      </c>
      <c r="V3756" s="34"/>
      <c r="W3756" s="34"/>
      <c r="X3756" s="34"/>
      <c r="Y3756" s="34"/>
      <c r="Z3756" s="34"/>
      <c r="AA3756" s="63" t="str">
        <f t="shared" si="1221"/>
        <v>-</v>
      </c>
      <c r="AB3756" s="63" t="str">
        <f t="shared" si="1222"/>
        <v>-</v>
      </c>
      <c r="AC3756" s="63">
        <f>IF(ISBLANK($C3756),0,VLOOKUP($C3756,Listen!$A$2:$C$45,2,FALSE))</f>
        <v>0</v>
      </c>
      <c r="AD3756" s="63">
        <f>IF(ISBLANK($C3756),0,VLOOKUP($C3756,Listen!$A$2:$C$45,3,FALSE))</f>
        <v>0</v>
      </c>
      <c r="AE3756" s="49">
        <f t="shared" si="1223"/>
        <v>0</v>
      </c>
      <c r="AF3756" s="49">
        <f t="shared" si="1223"/>
        <v>0</v>
      </c>
      <c r="AG3756" s="49">
        <f>IFERROR(IF(OR($V3756&lt;&gt;"Ja",VLOOKUP($C3756,Listen!$A$2:$F$45,5,0)="Nein",D3756&lt;IF(C3756="LNG Anbindungsanlagen gemäß separater Festlegung",2022,2023)),$AC3756,$AA3756),0)</f>
        <v>0</v>
      </c>
      <c r="AH3756" s="49">
        <f>IFERROR(IF(OR($V3756&lt;&gt;"Ja",VLOOKUP($C3756,Listen!$A$2:$F$45,5,0)="Nein",D3756&lt;IF(C3756="LNG Anbindungsanlagen gemäß separater Festlegung",2022,2023)),$AC3756,$AA3756),0)</f>
        <v>0</v>
      </c>
      <c r="AI3756" s="49">
        <f>IFERROR(IF(OR($W3756&lt;&gt;"Ja",VLOOKUP($C3756,Listen!$A$2:$F$45,6,0)="Nein"),$AC3756,$AB3756),0)</f>
        <v>0</v>
      </c>
      <c r="AJ3756" s="49">
        <f>IFERROR(IF(OR($W3756&lt;&gt;"Ja",VLOOKUP($C3756,Listen!$A$2:$F$45,6,0)="Nein"),$AC3756,$AB3756),0)</f>
        <v>0</v>
      </c>
      <c r="AK3756" s="49">
        <f>IFERROR(IF(OR($W3756&lt;&gt;"Ja",VLOOKUP($C3756,Listen!$A$2:$F$45,6,0)="Nein"),$AC3756,$AB3756),0)</f>
        <v>0</v>
      </c>
      <c r="AL3756" s="51">
        <f t="shared" si="1224"/>
        <v>0</v>
      </c>
      <c r="AM3756" s="296">
        <f>IFERROR(IF(VLOOKUP($C3756,Listen!$A$2:$F$45,6,0)="Ja",MAX(BC3756:BD3756),D_SAV!$BC3756),0)</f>
        <v>0</v>
      </c>
      <c r="AN3756" s="51">
        <f t="shared" si="1225"/>
        <v>0</v>
      </c>
      <c r="AP3756" s="304">
        <f t="shared" si="1226"/>
        <v>0</v>
      </c>
      <c r="AQ3756" s="304">
        <f t="shared" si="1227"/>
        <v>0</v>
      </c>
      <c r="AR3756" s="304">
        <f t="shared" si="1228"/>
        <v>0</v>
      </c>
      <c r="AS3756" s="304">
        <f t="shared" si="1229"/>
        <v>0</v>
      </c>
      <c r="AT3756" s="304">
        <f t="shared" si="1230"/>
        <v>0</v>
      </c>
      <c r="AU3756" s="304">
        <f t="shared" si="1231"/>
        <v>0</v>
      </c>
      <c r="AV3756" s="304">
        <f t="shared" si="1232"/>
        <v>0</v>
      </c>
      <c r="AW3756" s="304">
        <f t="shared" si="1233"/>
        <v>0</v>
      </c>
      <c r="AX3756" s="304">
        <f t="shared" si="1234"/>
        <v>0</v>
      </c>
      <c r="AY3756" s="304">
        <f t="shared" si="1235"/>
        <v>0</v>
      </c>
      <c r="AZ3756" s="304">
        <f t="shared" si="1236"/>
        <v>0</v>
      </c>
      <c r="BA3756" s="304">
        <f t="shared" si="1237"/>
        <v>0</v>
      </c>
      <c r="BB3756" s="304">
        <f t="shared" si="1238"/>
        <v>0</v>
      </c>
      <c r="BC3756" s="304">
        <f t="shared" si="1239"/>
        <v>0</v>
      </c>
      <c r="BD3756" s="304">
        <f t="shared" si="1240"/>
        <v>0</v>
      </c>
      <c r="BE3756" s="304">
        <f>IFERROR(IF(VLOOKUP($C3756,Listen!$A$2:$F$45,6,0)="Ja",BB3756-MAX(BC3756:BD3756),BB3756-BC3756),0)</f>
        <v>0</v>
      </c>
    </row>
    <row r="3757" spans="1:57" x14ac:dyDescent="0.25">
      <c r="A3757" s="320" t="str">
        <f>IF(AND(D3757&lt;&gt;0,C3757&lt;&gt;0,E3757&lt;&gt;0),IF(B3757&lt;&gt;0,CONCATENATE(B3757,"-AGr",VLOOKUP(C3757,Listen!$A$2:$D$45,4,FALSE),"-",D3757,"-",E3757,),CONCATENATE("AGr",VLOOKUP(C3757,Listen!$A$2:$D$45,4,FALSE),"-",D3757,"-",E3757)),"keine vollständige ID")</f>
        <v>keine vollständige ID</v>
      </c>
      <c r="B3757" s="301"/>
      <c r="C3757" s="287"/>
      <c r="D3757" s="34"/>
      <c r="E3757" s="306"/>
      <c r="F3757" s="116"/>
      <c r="G3757" s="17"/>
      <c r="H3757" s="17"/>
      <c r="I3757" s="17"/>
      <c r="J3757" s="17"/>
      <c r="K3757" s="17"/>
      <c r="L3757" s="17"/>
      <c r="M3757" s="17"/>
      <c r="N3757" s="17"/>
      <c r="O3757" s="116"/>
      <c r="P3757" s="117">
        <f>IF(D3757&gt;A_Stammdaten!$B$12,0,SUM(G3757,H3757,J3757,L3757:M3757)-SUM(I3757,K3757,N3757:O3757))</f>
        <v>0</v>
      </c>
      <c r="Q3757" s="17"/>
      <c r="R3757" s="17"/>
      <c r="S3757" s="17"/>
      <c r="T3757" s="17"/>
      <c r="U3757" s="62">
        <f t="shared" si="1220"/>
        <v>0</v>
      </c>
      <c r="V3757" s="34"/>
      <c r="W3757" s="34"/>
      <c r="X3757" s="34"/>
      <c r="Y3757" s="34"/>
      <c r="Z3757" s="34"/>
      <c r="AA3757" s="63" t="str">
        <f t="shared" si="1221"/>
        <v>-</v>
      </c>
      <c r="AB3757" s="63" t="str">
        <f t="shared" si="1222"/>
        <v>-</v>
      </c>
      <c r="AC3757" s="63">
        <f>IF(ISBLANK($C3757),0,VLOOKUP($C3757,Listen!$A$2:$C$45,2,FALSE))</f>
        <v>0</v>
      </c>
      <c r="AD3757" s="63">
        <f>IF(ISBLANK($C3757),0,VLOOKUP($C3757,Listen!$A$2:$C$45,3,FALSE))</f>
        <v>0</v>
      </c>
      <c r="AE3757" s="49">
        <f t="shared" si="1223"/>
        <v>0</v>
      </c>
      <c r="AF3757" s="49">
        <f t="shared" si="1223"/>
        <v>0</v>
      </c>
      <c r="AG3757" s="49">
        <f>IFERROR(IF(OR($V3757&lt;&gt;"Ja",VLOOKUP($C3757,Listen!$A$2:$F$45,5,0)="Nein",D3757&lt;IF(C3757="LNG Anbindungsanlagen gemäß separater Festlegung",2022,2023)),$AC3757,$AA3757),0)</f>
        <v>0</v>
      </c>
      <c r="AH3757" s="49">
        <f>IFERROR(IF(OR($V3757&lt;&gt;"Ja",VLOOKUP($C3757,Listen!$A$2:$F$45,5,0)="Nein",D3757&lt;IF(C3757="LNG Anbindungsanlagen gemäß separater Festlegung",2022,2023)),$AC3757,$AA3757),0)</f>
        <v>0</v>
      </c>
      <c r="AI3757" s="49">
        <f>IFERROR(IF(OR($W3757&lt;&gt;"Ja",VLOOKUP($C3757,Listen!$A$2:$F$45,6,0)="Nein"),$AC3757,$AB3757),0)</f>
        <v>0</v>
      </c>
      <c r="AJ3757" s="49">
        <f>IFERROR(IF(OR($W3757&lt;&gt;"Ja",VLOOKUP($C3757,Listen!$A$2:$F$45,6,0)="Nein"),$AC3757,$AB3757),0)</f>
        <v>0</v>
      </c>
      <c r="AK3757" s="49">
        <f>IFERROR(IF(OR($W3757&lt;&gt;"Ja",VLOOKUP($C3757,Listen!$A$2:$F$45,6,0)="Nein"),$AC3757,$AB3757),0)</f>
        <v>0</v>
      </c>
      <c r="AL3757" s="51">
        <f t="shared" si="1224"/>
        <v>0</v>
      </c>
      <c r="AM3757" s="296">
        <f>IFERROR(IF(VLOOKUP($C3757,Listen!$A$2:$F$45,6,0)="Ja",MAX(BC3757:BD3757),D_SAV!$BC3757),0)</f>
        <v>0</v>
      </c>
      <c r="AN3757" s="51">
        <f t="shared" si="1225"/>
        <v>0</v>
      </c>
      <c r="AP3757" s="304">
        <f t="shared" si="1226"/>
        <v>0</v>
      </c>
      <c r="AQ3757" s="304">
        <f t="shared" si="1227"/>
        <v>0</v>
      </c>
      <c r="AR3757" s="304">
        <f t="shared" si="1228"/>
        <v>0</v>
      </c>
      <c r="AS3757" s="304">
        <f t="shared" si="1229"/>
        <v>0</v>
      </c>
      <c r="AT3757" s="304">
        <f t="shared" si="1230"/>
        <v>0</v>
      </c>
      <c r="AU3757" s="304">
        <f t="shared" si="1231"/>
        <v>0</v>
      </c>
      <c r="AV3757" s="304">
        <f t="shared" si="1232"/>
        <v>0</v>
      </c>
      <c r="AW3757" s="304">
        <f t="shared" si="1233"/>
        <v>0</v>
      </c>
      <c r="AX3757" s="304">
        <f t="shared" si="1234"/>
        <v>0</v>
      </c>
      <c r="AY3757" s="304">
        <f t="shared" si="1235"/>
        <v>0</v>
      </c>
      <c r="AZ3757" s="304">
        <f t="shared" si="1236"/>
        <v>0</v>
      </c>
      <c r="BA3757" s="304">
        <f t="shared" si="1237"/>
        <v>0</v>
      </c>
      <c r="BB3757" s="304">
        <f t="shared" si="1238"/>
        <v>0</v>
      </c>
      <c r="BC3757" s="304">
        <f t="shared" si="1239"/>
        <v>0</v>
      </c>
      <c r="BD3757" s="304">
        <f t="shared" si="1240"/>
        <v>0</v>
      </c>
      <c r="BE3757" s="304">
        <f>IFERROR(IF(VLOOKUP($C3757,Listen!$A$2:$F$45,6,0)="Ja",BB3757-MAX(BC3757:BD3757),BB3757-BC3757),0)</f>
        <v>0</v>
      </c>
    </row>
    <row r="3758" spans="1:57" x14ac:dyDescent="0.25">
      <c r="A3758" s="320" t="str">
        <f>IF(AND(D3758&lt;&gt;0,C3758&lt;&gt;0,E3758&lt;&gt;0),IF(B3758&lt;&gt;0,CONCATENATE(B3758,"-AGr",VLOOKUP(C3758,Listen!$A$2:$D$45,4,FALSE),"-",D3758,"-",E3758,),CONCATENATE("AGr",VLOOKUP(C3758,Listen!$A$2:$D$45,4,FALSE),"-",D3758,"-",E3758)),"keine vollständige ID")</f>
        <v>keine vollständige ID</v>
      </c>
      <c r="B3758" s="301"/>
      <c r="C3758" s="287"/>
      <c r="D3758" s="34"/>
      <c r="E3758" s="306"/>
      <c r="F3758" s="116"/>
      <c r="G3758" s="17"/>
      <c r="H3758" s="17"/>
      <c r="I3758" s="17"/>
      <c r="J3758" s="17"/>
      <c r="K3758" s="17"/>
      <c r="L3758" s="17"/>
      <c r="M3758" s="17"/>
      <c r="N3758" s="17"/>
      <c r="O3758" s="116"/>
      <c r="P3758" s="117">
        <f>IF(D3758&gt;A_Stammdaten!$B$12,0,SUM(G3758,H3758,J3758,L3758:M3758)-SUM(I3758,K3758,N3758:O3758))</f>
        <v>0</v>
      </c>
      <c r="Q3758" s="17"/>
      <c r="R3758" s="17"/>
      <c r="S3758" s="17"/>
      <c r="T3758" s="17"/>
      <c r="U3758" s="62">
        <f t="shared" si="1220"/>
        <v>0</v>
      </c>
      <c r="V3758" s="34"/>
      <c r="W3758" s="34"/>
      <c r="X3758" s="34"/>
      <c r="Y3758" s="34"/>
      <c r="Z3758" s="34"/>
      <c r="AA3758" s="63" t="str">
        <f t="shared" si="1221"/>
        <v>-</v>
      </c>
      <c r="AB3758" s="63" t="str">
        <f t="shared" si="1222"/>
        <v>-</v>
      </c>
      <c r="AC3758" s="63">
        <f>IF(ISBLANK($C3758),0,VLOOKUP($C3758,Listen!$A$2:$C$45,2,FALSE))</f>
        <v>0</v>
      </c>
      <c r="AD3758" s="63">
        <f>IF(ISBLANK($C3758),0,VLOOKUP($C3758,Listen!$A$2:$C$45,3,FALSE))</f>
        <v>0</v>
      </c>
      <c r="AE3758" s="49">
        <f t="shared" si="1223"/>
        <v>0</v>
      </c>
      <c r="AF3758" s="49">
        <f t="shared" si="1223"/>
        <v>0</v>
      </c>
      <c r="AG3758" s="49">
        <f>IFERROR(IF(OR($V3758&lt;&gt;"Ja",VLOOKUP($C3758,Listen!$A$2:$F$45,5,0)="Nein",D3758&lt;IF(C3758="LNG Anbindungsanlagen gemäß separater Festlegung",2022,2023)),$AC3758,$AA3758),0)</f>
        <v>0</v>
      </c>
      <c r="AH3758" s="49">
        <f>IFERROR(IF(OR($V3758&lt;&gt;"Ja",VLOOKUP($C3758,Listen!$A$2:$F$45,5,0)="Nein",D3758&lt;IF(C3758="LNG Anbindungsanlagen gemäß separater Festlegung",2022,2023)),$AC3758,$AA3758),0)</f>
        <v>0</v>
      </c>
      <c r="AI3758" s="49">
        <f>IFERROR(IF(OR($W3758&lt;&gt;"Ja",VLOOKUP($C3758,Listen!$A$2:$F$45,6,0)="Nein"),$AC3758,$AB3758),0)</f>
        <v>0</v>
      </c>
      <c r="AJ3758" s="49">
        <f>IFERROR(IF(OR($W3758&lt;&gt;"Ja",VLOOKUP($C3758,Listen!$A$2:$F$45,6,0)="Nein"),$AC3758,$AB3758),0)</f>
        <v>0</v>
      </c>
      <c r="AK3758" s="49">
        <f>IFERROR(IF(OR($W3758&lt;&gt;"Ja",VLOOKUP($C3758,Listen!$A$2:$F$45,6,0)="Nein"),$AC3758,$AB3758),0)</f>
        <v>0</v>
      </c>
      <c r="AL3758" s="51">
        <f t="shared" si="1224"/>
        <v>0</v>
      </c>
      <c r="AM3758" s="296">
        <f>IFERROR(IF(VLOOKUP($C3758,Listen!$A$2:$F$45,6,0)="Ja",MAX(BC3758:BD3758),D_SAV!$BC3758),0)</f>
        <v>0</v>
      </c>
      <c r="AN3758" s="51">
        <f t="shared" si="1225"/>
        <v>0</v>
      </c>
      <c r="AP3758" s="304">
        <f t="shared" si="1226"/>
        <v>0</v>
      </c>
      <c r="AQ3758" s="304">
        <f t="shared" si="1227"/>
        <v>0</v>
      </c>
      <c r="AR3758" s="304">
        <f t="shared" si="1228"/>
        <v>0</v>
      </c>
      <c r="AS3758" s="304">
        <f t="shared" si="1229"/>
        <v>0</v>
      </c>
      <c r="AT3758" s="304">
        <f t="shared" si="1230"/>
        <v>0</v>
      </c>
      <c r="AU3758" s="304">
        <f t="shared" si="1231"/>
        <v>0</v>
      </c>
      <c r="AV3758" s="304">
        <f t="shared" si="1232"/>
        <v>0</v>
      </c>
      <c r="AW3758" s="304">
        <f t="shared" si="1233"/>
        <v>0</v>
      </c>
      <c r="AX3758" s="304">
        <f t="shared" si="1234"/>
        <v>0</v>
      </c>
      <c r="AY3758" s="304">
        <f t="shared" si="1235"/>
        <v>0</v>
      </c>
      <c r="AZ3758" s="304">
        <f t="shared" si="1236"/>
        <v>0</v>
      </c>
      <c r="BA3758" s="304">
        <f t="shared" si="1237"/>
        <v>0</v>
      </c>
      <c r="BB3758" s="304">
        <f t="shared" si="1238"/>
        <v>0</v>
      </c>
      <c r="BC3758" s="304">
        <f t="shared" si="1239"/>
        <v>0</v>
      </c>
      <c r="BD3758" s="304">
        <f t="shared" si="1240"/>
        <v>0</v>
      </c>
      <c r="BE3758" s="304">
        <f>IFERROR(IF(VLOOKUP($C3758,Listen!$A$2:$F$45,6,0)="Ja",BB3758-MAX(BC3758:BD3758),BB3758-BC3758),0)</f>
        <v>0</v>
      </c>
    </row>
    <row r="3759" spans="1:57" x14ac:dyDescent="0.25">
      <c r="A3759" s="320" t="str">
        <f>IF(AND(D3759&lt;&gt;0,C3759&lt;&gt;0,E3759&lt;&gt;0),IF(B3759&lt;&gt;0,CONCATENATE(B3759,"-AGr",VLOOKUP(C3759,Listen!$A$2:$D$45,4,FALSE),"-",D3759,"-",E3759,),CONCATENATE("AGr",VLOOKUP(C3759,Listen!$A$2:$D$45,4,FALSE),"-",D3759,"-",E3759)),"keine vollständige ID")</f>
        <v>keine vollständige ID</v>
      </c>
      <c r="B3759" s="301"/>
      <c r="C3759" s="287"/>
      <c r="D3759" s="34"/>
      <c r="E3759" s="306"/>
      <c r="F3759" s="116"/>
      <c r="G3759" s="17"/>
      <c r="H3759" s="17"/>
      <c r="I3759" s="17"/>
      <c r="J3759" s="17"/>
      <c r="K3759" s="17"/>
      <c r="L3759" s="17"/>
      <c r="M3759" s="17"/>
      <c r="N3759" s="17"/>
      <c r="O3759" s="116"/>
      <c r="P3759" s="117">
        <f>IF(D3759&gt;A_Stammdaten!$B$12,0,SUM(G3759,H3759,J3759,L3759:M3759)-SUM(I3759,K3759,N3759:O3759))</f>
        <v>0</v>
      </c>
      <c r="Q3759" s="17"/>
      <c r="R3759" s="17"/>
      <c r="S3759" s="17"/>
      <c r="T3759" s="17"/>
      <c r="U3759" s="62">
        <f t="shared" si="1220"/>
        <v>0</v>
      </c>
      <c r="V3759" s="34"/>
      <c r="W3759" s="34"/>
      <c r="X3759" s="34"/>
      <c r="Y3759" s="34"/>
      <c r="Z3759" s="34"/>
      <c r="AA3759" s="63" t="str">
        <f t="shared" si="1221"/>
        <v>-</v>
      </c>
      <c r="AB3759" s="63" t="str">
        <f t="shared" si="1222"/>
        <v>-</v>
      </c>
      <c r="AC3759" s="63">
        <f>IF(ISBLANK($C3759),0,VLOOKUP($C3759,Listen!$A$2:$C$45,2,FALSE))</f>
        <v>0</v>
      </c>
      <c r="AD3759" s="63">
        <f>IF(ISBLANK($C3759),0,VLOOKUP($C3759,Listen!$A$2:$C$45,3,FALSE))</f>
        <v>0</v>
      </c>
      <c r="AE3759" s="49">
        <f t="shared" si="1223"/>
        <v>0</v>
      </c>
      <c r="AF3759" s="49">
        <f t="shared" si="1223"/>
        <v>0</v>
      </c>
      <c r="AG3759" s="49">
        <f>IFERROR(IF(OR($V3759&lt;&gt;"Ja",VLOOKUP($C3759,Listen!$A$2:$F$45,5,0)="Nein",D3759&lt;IF(C3759="LNG Anbindungsanlagen gemäß separater Festlegung",2022,2023)),$AC3759,$AA3759),0)</f>
        <v>0</v>
      </c>
      <c r="AH3759" s="49">
        <f>IFERROR(IF(OR($V3759&lt;&gt;"Ja",VLOOKUP($C3759,Listen!$A$2:$F$45,5,0)="Nein",D3759&lt;IF(C3759="LNG Anbindungsanlagen gemäß separater Festlegung",2022,2023)),$AC3759,$AA3759),0)</f>
        <v>0</v>
      </c>
      <c r="AI3759" s="49">
        <f>IFERROR(IF(OR($W3759&lt;&gt;"Ja",VLOOKUP($C3759,Listen!$A$2:$F$45,6,0)="Nein"),$AC3759,$AB3759),0)</f>
        <v>0</v>
      </c>
      <c r="AJ3759" s="49">
        <f>IFERROR(IF(OR($W3759&lt;&gt;"Ja",VLOOKUP($C3759,Listen!$A$2:$F$45,6,0)="Nein"),$AC3759,$AB3759),0)</f>
        <v>0</v>
      </c>
      <c r="AK3759" s="49">
        <f>IFERROR(IF(OR($W3759&lt;&gt;"Ja",VLOOKUP($C3759,Listen!$A$2:$F$45,6,0)="Nein"),$AC3759,$AB3759),0)</f>
        <v>0</v>
      </c>
      <c r="AL3759" s="51">
        <f t="shared" si="1224"/>
        <v>0</v>
      </c>
      <c r="AM3759" s="296">
        <f>IFERROR(IF(VLOOKUP($C3759,Listen!$A$2:$F$45,6,0)="Ja",MAX(BC3759:BD3759),D_SAV!$BC3759),0)</f>
        <v>0</v>
      </c>
      <c r="AN3759" s="51">
        <f t="shared" si="1225"/>
        <v>0</v>
      </c>
      <c r="AP3759" s="304">
        <f t="shared" si="1226"/>
        <v>0</v>
      </c>
      <c r="AQ3759" s="304">
        <f t="shared" si="1227"/>
        <v>0</v>
      </c>
      <c r="AR3759" s="304">
        <f t="shared" si="1228"/>
        <v>0</v>
      </c>
      <c r="AS3759" s="304">
        <f t="shared" si="1229"/>
        <v>0</v>
      </c>
      <c r="AT3759" s="304">
        <f t="shared" si="1230"/>
        <v>0</v>
      </c>
      <c r="AU3759" s="304">
        <f t="shared" si="1231"/>
        <v>0</v>
      </c>
      <c r="AV3759" s="304">
        <f t="shared" si="1232"/>
        <v>0</v>
      </c>
      <c r="AW3759" s="304">
        <f t="shared" si="1233"/>
        <v>0</v>
      </c>
      <c r="AX3759" s="304">
        <f t="shared" si="1234"/>
        <v>0</v>
      </c>
      <c r="AY3759" s="304">
        <f t="shared" si="1235"/>
        <v>0</v>
      </c>
      <c r="AZ3759" s="304">
        <f t="shared" si="1236"/>
        <v>0</v>
      </c>
      <c r="BA3759" s="304">
        <f t="shared" si="1237"/>
        <v>0</v>
      </c>
      <c r="BB3759" s="304">
        <f t="shared" si="1238"/>
        <v>0</v>
      </c>
      <c r="BC3759" s="304">
        <f t="shared" si="1239"/>
        <v>0</v>
      </c>
      <c r="BD3759" s="304">
        <f t="shared" si="1240"/>
        <v>0</v>
      </c>
      <c r="BE3759" s="304">
        <f>IFERROR(IF(VLOOKUP($C3759,Listen!$A$2:$F$45,6,0)="Ja",BB3759-MAX(BC3759:BD3759),BB3759-BC3759),0)</f>
        <v>0</v>
      </c>
    </row>
    <row r="3760" spans="1:57" x14ac:dyDescent="0.25">
      <c r="A3760" s="320" t="str">
        <f>IF(AND(D3760&lt;&gt;0,C3760&lt;&gt;0,E3760&lt;&gt;0),IF(B3760&lt;&gt;0,CONCATENATE(B3760,"-AGr",VLOOKUP(C3760,Listen!$A$2:$D$45,4,FALSE),"-",D3760,"-",E3760,),CONCATENATE("AGr",VLOOKUP(C3760,Listen!$A$2:$D$45,4,FALSE),"-",D3760,"-",E3760)),"keine vollständige ID")</f>
        <v>keine vollständige ID</v>
      </c>
      <c r="B3760" s="301"/>
      <c r="C3760" s="287"/>
      <c r="D3760" s="34"/>
      <c r="E3760" s="306"/>
      <c r="F3760" s="116"/>
      <c r="G3760" s="17"/>
      <c r="H3760" s="17"/>
      <c r="I3760" s="17"/>
      <c r="J3760" s="17"/>
      <c r="K3760" s="17"/>
      <c r="L3760" s="17"/>
      <c r="M3760" s="17"/>
      <c r="N3760" s="17"/>
      <c r="O3760" s="116"/>
      <c r="P3760" s="117">
        <f>IF(D3760&gt;A_Stammdaten!$B$12,0,SUM(G3760,H3760,J3760,L3760:M3760)-SUM(I3760,K3760,N3760:O3760))</f>
        <v>0</v>
      </c>
      <c r="Q3760" s="17"/>
      <c r="R3760" s="17"/>
      <c r="S3760" s="17"/>
      <c r="T3760" s="17"/>
      <c r="U3760" s="62">
        <f t="shared" si="1220"/>
        <v>0</v>
      </c>
      <c r="V3760" s="34"/>
      <c r="W3760" s="34"/>
      <c r="X3760" s="34"/>
      <c r="Y3760" s="34"/>
      <c r="Z3760" s="34"/>
      <c r="AA3760" s="63" t="str">
        <f t="shared" si="1221"/>
        <v>-</v>
      </c>
      <c r="AB3760" s="63" t="str">
        <f t="shared" si="1222"/>
        <v>-</v>
      </c>
      <c r="AC3760" s="63">
        <f>IF(ISBLANK($C3760),0,VLOOKUP($C3760,Listen!$A$2:$C$45,2,FALSE))</f>
        <v>0</v>
      </c>
      <c r="AD3760" s="63">
        <f>IF(ISBLANK($C3760),0,VLOOKUP($C3760,Listen!$A$2:$C$45,3,FALSE))</f>
        <v>0</v>
      </c>
      <c r="AE3760" s="49">
        <f t="shared" si="1223"/>
        <v>0</v>
      </c>
      <c r="AF3760" s="49">
        <f t="shared" si="1223"/>
        <v>0</v>
      </c>
      <c r="AG3760" s="49">
        <f>IFERROR(IF(OR($V3760&lt;&gt;"Ja",VLOOKUP($C3760,Listen!$A$2:$F$45,5,0)="Nein",D3760&lt;IF(C3760="LNG Anbindungsanlagen gemäß separater Festlegung",2022,2023)),$AC3760,$AA3760),0)</f>
        <v>0</v>
      </c>
      <c r="AH3760" s="49">
        <f>IFERROR(IF(OR($V3760&lt;&gt;"Ja",VLOOKUP($C3760,Listen!$A$2:$F$45,5,0)="Nein",D3760&lt;IF(C3760="LNG Anbindungsanlagen gemäß separater Festlegung",2022,2023)),$AC3760,$AA3760),0)</f>
        <v>0</v>
      </c>
      <c r="AI3760" s="49">
        <f>IFERROR(IF(OR($W3760&lt;&gt;"Ja",VLOOKUP($C3760,Listen!$A$2:$F$45,6,0)="Nein"),$AC3760,$AB3760),0)</f>
        <v>0</v>
      </c>
      <c r="AJ3760" s="49">
        <f>IFERROR(IF(OR($W3760&lt;&gt;"Ja",VLOOKUP($C3760,Listen!$A$2:$F$45,6,0)="Nein"),$AC3760,$AB3760),0)</f>
        <v>0</v>
      </c>
      <c r="AK3760" s="49">
        <f>IFERROR(IF(OR($W3760&lt;&gt;"Ja",VLOOKUP($C3760,Listen!$A$2:$F$45,6,0)="Nein"),$AC3760,$AB3760),0)</f>
        <v>0</v>
      </c>
      <c r="AL3760" s="51">
        <f t="shared" si="1224"/>
        <v>0</v>
      </c>
      <c r="AM3760" s="296">
        <f>IFERROR(IF(VLOOKUP($C3760,Listen!$A$2:$F$45,6,0)="Ja",MAX(BC3760:BD3760),D_SAV!$BC3760),0)</f>
        <v>0</v>
      </c>
      <c r="AN3760" s="51">
        <f t="shared" si="1225"/>
        <v>0</v>
      </c>
      <c r="AP3760" s="304">
        <f t="shared" si="1226"/>
        <v>0</v>
      </c>
      <c r="AQ3760" s="304">
        <f t="shared" si="1227"/>
        <v>0</v>
      </c>
      <c r="AR3760" s="304">
        <f t="shared" si="1228"/>
        <v>0</v>
      </c>
      <c r="AS3760" s="304">
        <f t="shared" si="1229"/>
        <v>0</v>
      </c>
      <c r="AT3760" s="304">
        <f t="shared" si="1230"/>
        <v>0</v>
      </c>
      <c r="AU3760" s="304">
        <f t="shared" si="1231"/>
        <v>0</v>
      </c>
      <c r="AV3760" s="304">
        <f t="shared" si="1232"/>
        <v>0</v>
      </c>
      <c r="AW3760" s="304">
        <f t="shared" si="1233"/>
        <v>0</v>
      </c>
      <c r="AX3760" s="304">
        <f t="shared" si="1234"/>
        <v>0</v>
      </c>
      <c r="AY3760" s="304">
        <f t="shared" si="1235"/>
        <v>0</v>
      </c>
      <c r="AZ3760" s="304">
        <f t="shared" si="1236"/>
        <v>0</v>
      </c>
      <c r="BA3760" s="304">
        <f t="shared" si="1237"/>
        <v>0</v>
      </c>
      <c r="BB3760" s="304">
        <f t="shared" si="1238"/>
        <v>0</v>
      </c>
      <c r="BC3760" s="304">
        <f t="shared" si="1239"/>
        <v>0</v>
      </c>
      <c r="BD3760" s="304">
        <f t="shared" si="1240"/>
        <v>0</v>
      </c>
      <c r="BE3760" s="304">
        <f>IFERROR(IF(VLOOKUP($C3760,Listen!$A$2:$F$45,6,0)="Ja",BB3760-MAX(BC3760:BD3760),BB3760-BC3760),0)</f>
        <v>0</v>
      </c>
    </row>
    <row r="3761" spans="1:57" x14ac:dyDescent="0.25">
      <c r="A3761" s="320" t="str">
        <f>IF(AND(D3761&lt;&gt;0,C3761&lt;&gt;0,E3761&lt;&gt;0),IF(B3761&lt;&gt;0,CONCATENATE(B3761,"-AGr",VLOOKUP(C3761,Listen!$A$2:$D$45,4,FALSE),"-",D3761,"-",E3761,),CONCATENATE("AGr",VLOOKUP(C3761,Listen!$A$2:$D$45,4,FALSE),"-",D3761,"-",E3761)),"keine vollständige ID")</f>
        <v>keine vollständige ID</v>
      </c>
      <c r="B3761" s="301"/>
      <c r="C3761" s="287"/>
      <c r="D3761" s="34"/>
      <c r="E3761" s="306"/>
      <c r="F3761" s="116"/>
      <c r="G3761" s="17"/>
      <c r="H3761" s="17"/>
      <c r="I3761" s="17"/>
      <c r="J3761" s="17"/>
      <c r="K3761" s="17"/>
      <c r="L3761" s="17"/>
      <c r="M3761" s="17"/>
      <c r="N3761" s="17"/>
      <c r="O3761" s="116"/>
      <c r="P3761" s="117">
        <f>IF(D3761&gt;A_Stammdaten!$B$12,0,SUM(G3761,H3761,J3761,L3761:M3761)-SUM(I3761,K3761,N3761:O3761))</f>
        <v>0</v>
      </c>
      <c r="Q3761" s="17"/>
      <c r="R3761" s="17"/>
      <c r="S3761" s="17"/>
      <c r="T3761" s="17"/>
      <c r="U3761" s="62">
        <f t="shared" si="1220"/>
        <v>0</v>
      </c>
      <c r="V3761" s="34"/>
      <c r="W3761" s="34"/>
      <c r="X3761" s="34"/>
      <c r="Y3761" s="34"/>
      <c r="Z3761" s="34"/>
      <c r="AA3761" s="63" t="str">
        <f t="shared" si="1221"/>
        <v>-</v>
      </c>
      <c r="AB3761" s="63" t="str">
        <f t="shared" si="1222"/>
        <v>-</v>
      </c>
      <c r="AC3761" s="63">
        <f>IF(ISBLANK($C3761),0,VLOOKUP($C3761,Listen!$A$2:$C$45,2,FALSE))</f>
        <v>0</v>
      </c>
      <c r="AD3761" s="63">
        <f>IF(ISBLANK($C3761),0,VLOOKUP($C3761,Listen!$A$2:$C$45,3,FALSE))</f>
        <v>0</v>
      </c>
      <c r="AE3761" s="49">
        <f t="shared" si="1223"/>
        <v>0</v>
      </c>
      <c r="AF3761" s="49">
        <f t="shared" si="1223"/>
        <v>0</v>
      </c>
      <c r="AG3761" s="49">
        <f>IFERROR(IF(OR($V3761&lt;&gt;"Ja",VLOOKUP($C3761,Listen!$A$2:$F$45,5,0)="Nein",D3761&lt;IF(C3761="LNG Anbindungsanlagen gemäß separater Festlegung",2022,2023)),$AC3761,$AA3761),0)</f>
        <v>0</v>
      </c>
      <c r="AH3761" s="49">
        <f>IFERROR(IF(OR($V3761&lt;&gt;"Ja",VLOOKUP($C3761,Listen!$A$2:$F$45,5,0)="Nein",D3761&lt;IF(C3761="LNG Anbindungsanlagen gemäß separater Festlegung",2022,2023)),$AC3761,$AA3761),0)</f>
        <v>0</v>
      </c>
      <c r="AI3761" s="49">
        <f>IFERROR(IF(OR($W3761&lt;&gt;"Ja",VLOOKUP($C3761,Listen!$A$2:$F$45,6,0)="Nein"),$AC3761,$AB3761),0)</f>
        <v>0</v>
      </c>
      <c r="AJ3761" s="49">
        <f>IFERROR(IF(OR($W3761&lt;&gt;"Ja",VLOOKUP($C3761,Listen!$A$2:$F$45,6,0)="Nein"),$AC3761,$AB3761),0)</f>
        <v>0</v>
      </c>
      <c r="AK3761" s="49">
        <f>IFERROR(IF(OR($W3761&lt;&gt;"Ja",VLOOKUP($C3761,Listen!$A$2:$F$45,6,0)="Nein"),$AC3761,$AB3761),0)</f>
        <v>0</v>
      </c>
      <c r="AL3761" s="51">
        <f t="shared" si="1224"/>
        <v>0</v>
      </c>
      <c r="AM3761" s="296">
        <f>IFERROR(IF(VLOOKUP($C3761,Listen!$A$2:$F$45,6,0)="Ja",MAX(BC3761:BD3761),D_SAV!$BC3761),0)</f>
        <v>0</v>
      </c>
      <c r="AN3761" s="51">
        <f t="shared" si="1225"/>
        <v>0</v>
      </c>
      <c r="AP3761" s="304">
        <f t="shared" si="1226"/>
        <v>0</v>
      </c>
      <c r="AQ3761" s="304">
        <f t="shared" si="1227"/>
        <v>0</v>
      </c>
      <c r="AR3761" s="304">
        <f t="shared" si="1228"/>
        <v>0</v>
      </c>
      <c r="AS3761" s="304">
        <f t="shared" si="1229"/>
        <v>0</v>
      </c>
      <c r="AT3761" s="304">
        <f t="shared" si="1230"/>
        <v>0</v>
      </c>
      <c r="AU3761" s="304">
        <f t="shared" si="1231"/>
        <v>0</v>
      </c>
      <c r="AV3761" s="304">
        <f t="shared" si="1232"/>
        <v>0</v>
      </c>
      <c r="AW3761" s="304">
        <f t="shared" si="1233"/>
        <v>0</v>
      </c>
      <c r="AX3761" s="304">
        <f t="shared" si="1234"/>
        <v>0</v>
      </c>
      <c r="AY3761" s="304">
        <f t="shared" si="1235"/>
        <v>0</v>
      </c>
      <c r="AZ3761" s="304">
        <f t="shared" si="1236"/>
        <v>0</v>
      </c>
      <c r="BA3761" s="304">
        <f t="shared" si="1237"/>
        <v>0</v>
      </c>
      <c r="BB3761" s="304">
        <f t="shared" si="1238"/>
        <v>0</v>
      </c>
      <c r="BC3761" s="304">
        <f t="shared" si="1239"/>
        <v>0</v>
      </c>
      <c r="BD3761" s="304">
        <f t="shared" si="1240"/>
        <v>0</v>
      </c>
      <c r="BE3761" s="304">
        <f>IFERROR(IF(VLOOKUP($C3761,Listen!$A$2:$F$45,6,0)="Ja",BB3761-MAX(BC3761:BD3761),BB3761-BC3761),0)</f>
        <v>0</v>
      </c>
    </row>
    <row r="3762" spans="1:57" x14ac:dyDescent="0.25">
      <c r="A3762" s="320" t="str">
        <f>IF(AND(D3762&lt;&gt;0,C3762&lt;&gt;0,E3762&lt;&gt;0),IF(B3762&lt;&gt;0,CONCATENATE(B3762,"-AGr",VLOOKUP(C3762,Listen!$A$2:$D$45,4,FALSE),"-",D3762,"-",E3762,),CONCATENATE("AGr",VLOOKUP(C3762,Listen!$A$2:$D$45,4,FALSE),"-",D3762,"-",E3762)),"keine vollständige ID")</f>
        <v>keine vollständige ID</v>
      </c>
      <c r="B3762" s="301"/>
      <c r="C3762" s="287"/>
      <c r="D3762" s="34"/>
      <c r="E3762" s="306"/>
      <c r="F3762" s="116"/>
      <c r="G3762" s="17"/>
      <c r="H3762" s="17"/>
      <c r="I3762" s="17"/>
      <c r="J3762" s="17"/>
      <c r="K3762" s="17"/>
      <c r="L3762" s="17"/>
      <c r="M3762" s="17"/>
      <c r="N3762" s="17"/>
      <c r="O3762" s="116"/>
      <c r="P3762" s="117">
        <f>IF(D3762&gt;A_Stammdaten!$B$12,0,SUM(G3762,H3762,J3762,L3762:M3762)-SUM(I3762,K3762,N3762:O3762))</f>
        <v>0</v>
      </c>
      <c r="Q3762" s="17"/>
      <c r="R3762" s="17"/>
      <c r="S3762" s="17"/>
      <c r="T3762" s="17"/>
      <c r="U3762" s="62">
        <f t="shared" si="1220"/>
        <v>0</v>
      </c>
      <c r="V3762" s="34"/>
      <c r="W3762" s="34"/>
      <c r="X3762" s="34"/>
      <c r="Y3762" s="34"/>
      <c r="Z3762" s="34"/>
      <c r="AA3762" s="63" t="str">
        <f t="shared" si="1221"/>
        <v>-</v>
      </c>
      <c r="AB3762" s="63" t="str">
        <f t="shared" si="1222"/>
        <v>-</v>
      </c>
      <c r="AC3762" s="63">
        <f>IF(ISBLANK($C3762),0,VLOOKUP($C3762,Listen!$A$2:$C$45,2,FALSE))</f>
        <v>0</v>
      </c>
      <c r="AD3762" s="63">
        <f>IF(ISBLANK($C3762),0,VLOOKUP($C3762,Listen!$A$2:$C$45,3,FALSE))</f>
        <v>0</v>
      </c>
      <c r="AE3762" s="49">
        <f t="shared" si="1223"/>
        <v>0</v>
      </c>
      <c r="AF3762" s="49">
        <f t="shared" si="1223"/>
        <v>0</v>
      </c>
      <c r="AG3762" s="49">
        <f>IFERROR(IF(OR($V3762&lt;&gt;"Ja",VLOOKUP($C3762,Listen!$A$2:$F$45,5,0)="Nein",D3762&lt;IF(C3762="LNG Anbindungsanlagen gemäß separater Festlegung",2022,2023)),$AC3762,$AA3762),0)</f>
        <v>0</v>
      </c>
      <c r="AH3762" s="49">
        <f>IFERROR(IF(OR($V3762&lt;&gt;"Ja",VLOOKUP($C3762,Listen!$A$2:$F$45,5,0)="Nein",D3762&lt;IF(C3762="LNG Anbindungsanlagen gemäß separater Festlegung",2022,2023)),$AC3762,$AA3762),0)</f>
        <v>0</v>
      </c>
      <c r="AI3762" s="49">
        <f>IFERROR(IF(OR($W3762&lt;&gt;"Ja",VLOOKUP($C3762,Listen!$A$2:$F$45,6,0)="Nein"),$AC3762,$AB3762),0)</f>
        <v>0</v>
      </c>
      <c r="AJ3762" s="49">
        <f>IFERROR(IF(OR($W3762&lt;&gt;"Ja",VLOOKUP($C3762,Listen!$A$2:$F$45,6,0)="Nein"),$AC3762,$AB3762),0)</f>
        <v>0</v>
      </c>
      <c r="AK3762" s="49">
        <f>IFERROR(IF(OR($W3762&lt;&gt;"Ja",VLOOKUP($C3762,Listen!$A$2:$F$45,6,0)="Nein"),$AC3762,$AB3762),0)</f>
        <v>0</v>
      </c>
      <c r="AL3762" s="51">
        <f t="shared" si="1224"/>
        <v>0</v>
      </c>
      <c r="AM3762" s="296">
        <f>IFERROR(IF(VLOOKUP($C3762,Listen!$A$2:$F$45,6,0)="Ja",MAX(BC3762:BD3762),D_SAV!$BC3762),0)</f>
        <v>0</v>
      </c>
      <c r="AN3762" s="51">
        <f t="shared" si="1225"/>
        <v>0</v>
      </c>
      <c r="AP3762" s="304">
        <f t="shared" si="1226"/>
        <v>0</v>
      </c>
      <c r="AQ3762" s="304">
        <f t="shared" si="1227"/>
        <v>0</v>
      </c>
      <c r="AR3762" s="304">
        <f t="shared" si="1228"/>
        <v>0</v>
      </c>
      <c r="AS3762" s="304">
        <f t="shared" si="1229"/>
        <v>0</v>
      </c>
      <c r="AT3762" s="304">
        <f t="shared" si="1230"/>
        <v>0</v>
      </c>
      <c r="AU3762" s="304">
        <f t="shared" si="1231"/>
        <v>0</v>
      </c>
      <c r="AV3762" s="304">
        <f t="shared" si="1232"/>
        <v>0</v>
      </c>
      <c r="AW3762" s="304">
        <f t="shared" si="1233"/>
        <v>0</v>
      </c>
      <c r="AX3762" s="304">
        <f t="shared" si="1234"/>
        <v>0</v>
      </c>
      <c r="AY3762" s="304">
        <f t="shared" si="1235"/>
        <v>0</v>
      </c>
      <c r="AZ3762" s="304">
        <f t="shared" si="1236"/>
        <v>0</v>
      </c>
      <c r="BA3762" s="304">
        <f t="shared" si="1237"/>
        <v>0</v>
      </c>
      <c r="BB3762" s="304">
        <f t="shared" si="1238"/>
        <v>0</v>
      </c>
      <c r="BC3762" s="304">
        <f t="shared" si="1239"/>
        <v>0</v>
      </c>
      <c r="BD3762" s="304">
        <f t="shared" si="1240"/>
        <v>0</v>
      </c>
      <c r="BE3762" s="304">
        <f>IFERROR(IF(VLOOKUP($C3762,Listen!$A$2:$F$45,6,0)="Ja",BB3762-MAX(BC3762:BD3762),BB3762-BC3762),0)</f>
        <v>0</v>
      </c>
    </row>
    <row r="3763" spans="1:57" x14ac:dyDescent="0.25">
      <c r="A3763" s="320" t="str">
        <f>IF(AND(D3763&lt;&gt;0,C3763&lt;&gt;0,E3763&lt;&gt;0),IF(B3763&lt;&gt;0,CONCATENATE(B3763,"-AGr",VLOOKUP(C3763,Listen!$A$2:$D$45,4,FALSE),"-",D3763,"-",E3763,),CONCATENATE("AGr",VLOOKUP(C3763,Listen!$A$2:$D$45,4,FALSE),"-",D3763,"-",E3763)),"keine vollständige ID")</f>
        <v>keine vollständige ID</v>
      </c>
      <c r="B3763" s="301"/>
      <c r="C3763" s="287"/>
      <c r="D3763" s="34"/>
      <c r="E3763" s="306"/>
      <c r="F3763" s="116"/>
      <c r="G3763" s="17"/>
      <c r="H3763" s="17"/>
      <c r="I3763" s="17"/>
      <c r="J3763" s="17"/>
      <c r="K3763" s="17"/>
      <c r="L3763" s="17"/>
      <c r="M3763" s="17"/>
      <c r="N3763" s="17"/>
      <c r="O3763" s="116"/>
      <c r="P3763" s="117">
        <f>IF(D3763&gt;A_Stammdaten!$B$12,0,SUM(G3763,H3763,J3763,L3763:M3763)-SUM(I3763,K3763,N3763:O3763))</f>
        <v>0</v>
      </c>
      <c r="Q3763" s="17"/>
      <c r="R3763" s="17"/>
      <c r="S3763" s="17"/>
      <c r="T3763" s="17"/>
      <c r="U3763" s="62">
        <f t="shared" si="1220"/>
        <v>0</v>
      </c>
      <c r="V3763" s="34"/>
      <c r="W3763" s="34"/>
      <c r="X3763" s="34"/>
      <c r="Y3763" s="34"/>
      <c r="Z3763" s="34"/>
      <c r="AA3763" s="63" t="str">
        <f t="shared" si="1221"/>
        <v>-</v>
      </c>
      <c r="AB3763" s="63" t="str">
        <f t="shared" si="1222"/>
        <v>-</v>
      </c>
      <c r="AC3763" s="63">
        <f>IF(ISBLANK($C3763),0,VLOOKUP($C3763,Listen!$A$2:$C$45,2,FALSE))</f>
        <v>0</v>
      </c>
      <c r="AD3763" s="63">
        <f>IF(ISBLANK($C3763),0,VLOOKUP($C3763,Listen!$A$2:$C$45,3,FALSE))</f>
        <v>0</v>
      </c>
      <c r="AE3763" s="49">
        <f t="shared" si="1223"/>
        <v>0</v>
      </c>
      <c r="AF3763" s="49">
        <f t="shared" si="1223"/>
        <v>0</v>
      </c>
      <c r="AG3763" s="49">
        <f>IFERROR(IF(OR($V3763&lt;&gt;"Ja",VLOOKUP($C3763,Listen!$A$2:$F$45,5,0)="Nein",D3763&lt;IF(C3763="LNG Anbindungsanlagen gemäß separater Festlegung",2022,2023)),$AC3763,$AA3763),0)</f>
        <v>0</v>
      </c>
      <c r="AH3763" s="49">
        <f>IFERROR(IF(OR($V3763&lt;&gt;"Ja",VLOOKUP($C3763,Listen!$A$2:$F$45,5,0)="Nein",D3763&lt;IF(C3763="LNG Anbindungsanlagen gemäß separater Festlegung",2022,2023)),$AC3763,$AA3763),0)</f>
        <v>0</v>
      </c>
      <c r="AI3763" s="49">
        <f>IFERROR(IF(OR($W3763&lt;&gt;"Ja",VLOOKUP($C3763,Listen!$A$2:$F$45,6,0)="Nein"),$AC3763,$AB3763),0)</f>
        <v>0</v>
      </c>
      <c r="AJ3763" s="49">
        <f>IFERROR(IF(OR($W3763&lt;&gt;"Ja",VLOOKUP($C3763,Listen!$A$2:$F$45,6,0)="Nein"),$AC3763,$AB3763),0)</f>
        <v>0</v>
      </c>
      <c r="AK3763" s="49">
        <f>IFERROR(IF(OR($W3763&lt;&gt;"Ja",VLOOKUP($C3763,Listen!$A$2:$F$45,6,0)="Nein"),$AC3763,$AB3763),0)</f>
        <v>0</v>
      </c>
      <c r="AL3763" s="51">
        <f t="shared" si="1224"/>
        <v>0</v>
      </c>
      <c r="AM3763" s="296">
        <f>IFERROR(IF(VLOOKUP($C3763,Listen!$A$2:$F$45,6,0)="Ja",MAX(BC3763:BD3763),D_SAV!$BC3763),0)</f>
        <v>0</v>
      </c>
      <c r="AN3763" s="51">
        <f t="shared" si="1225"/>
        <v>0</v>
      </c>
      <c r="AP3763" s="304">
        <f t="shared" si="1226"/>
        <v>0</v>
      </c>
      <c r="AQ3763" s="304">
        <f t="shared" si="1227"/>
        <v>0</v>
      </c>
      <c r="AR3763" s="304">
        <f t="shared" si="1228"/>
        <v>0</v>
      </c>
      <c r="AS3763" s="304">
        <f t="shared" si="1229"/>
        <v>0</v>
      </c>
      <c r="AT3763" s="304">
        <f t="shared" si="1230"/>
        <v>0</v>
      </c>
      <c r="AU3763" s="304">
        <f t="shared" si="1231"/>
        <v>0</v>
      </c>
      <c r="AV3763" s="304">
        <f t="shared" si="1232"/>
        <v>0</v>
      </c>
      <c r="AW3763" s="304">
        <f t="shared" si="1233"/>
        <v>0</v>
      </c>
      <c r="AX3763" s="304">
        <f t="shared" si="1234"/>
        <v>0</v>
      </c>
      <c r="AY3763" s="304">
        <f t="shared" si="1235"/>
        <v>0</v>
      </c>
      <c r="AZ3763" s="304">
        <f t="shared" si="1236"/>
        <v>0</v>
      </c>
      <c r="BA3763" s="304">
        <f t="shared" si="1237"/>
        <v>0</v>
      </c>
      <c r="BB3763" s="304">
        <f t="shared" si="1238"/>
        <v>0</v>
      </c>
      <c r="BC3763" s="304">
        <f t="shared" si="1239"/>
        <v>0</v>
      </c>
      <c r="BD3763" s="304">
        <f t="shared" si="1240"/>
        <v>0</v>
      </c>
      <c r="BE3763" s="304">
        <f>IFERROR(IF(VLOOKUP($C3763,Listen!$A$2:$F$45,6,0)="Ja",BB3763-MAX(BC3763:BD3763),BB3763-BC3763),0)</f>
        <v>0</v>
      </c>
    </row>
    <row r="3764" spans="1:57" x14ac:dyDescent="0.25">
      <c r="A3764" s="320" t="str">
        <f>IF(AND(D3764&lt;&gt;0,C3764&lt;&gt;0,E3764&lt;&gt;0),IF(B3764&lt;&gt;0,CONCATENATE(B3764,"-AGr",VLOOKUP(C3764,Listen!$A$2:$D$45,4,FALSE),"-",D3764,"-",E3764,),CONCATENATE("AGr",VLOOKUP(C3764,Listen!$A$2:$D$45,4,FALSE),"-",D3764,"-",E3764)),"keine vollständige ID")</f>
        <v>keine vollständige ID</v>
      </c>
      <c r="B3764" s="301"/>
      <c r="C3764" s="287"/>
      <c r="D3764" s="34"/>
      <c r="E3764" s="306"/>
      <c r="F3764" s="116"/>
      <c r="G3764" s="17"/>
      <c r="H3764" s="17"/>
      <c r="I3764" s="17"/>
      <c r="J3764" s="17"/>
      <c r="K3764" s="17"/>
      <c r="L3764" s="17"/>
      <c r="M3764" s="17"/>
      <c r="N3764" s="17"/>
      <c r="O3764" s="116"/>
      <c r="P3764" s="117">
        <f>IF(D3764&gt;A_Stammdaten!$B$12,0,SUM(G3764,H3764,J3764,L3764:M3764)-SUM(I3764,K3764,N3764:O3764))</f>
        <v>0</v>
      </c>
      <c r="Q3764" s="17"/>
      <c r="R3764" s="17"/>
      <c r="S3764" s="17"/>
      <c r="T3764" s="17"/>
      <c r="U3764" s="62">
        <f t="shared" si="1220"/>
        <v>0</v>
      </c>
      <c r="V3764" s="34"/>
      <c r="W3764" s="34"/>
      <c r="X3764" s="34"/>
      <c r="Y3764" s="34"/>
      <c r="Z3764" s="34"/>
      <c r="AA3764" s="63" t="str">
        <f t="shared" si="1221"/>
        <v>-</v>
      </c>
      <c r="AB3764" s="63" t="str">
        <f t="shared" si="1222"/>
        <v>-</v>
      </c>
      <c r="AC3764" s="63">
        <f>IF(ISBLANK($C3764),0,VLOOKUP($C3764,Listen!$A$2:$C$45,2,FALSE))</f>
        <v>0</v>
      </c>
      <c r="AD3764" s="63">
        <f>IF(ISBLANK($C3764),0,VLOOKUP($C3764,Listen!$A$2:$C$45,3,FALSE))</f>
        <v>0</v>
      </c>
      <c r="AE3764" s="49">
        <f t="shared" si="1223"/>
        <v>0</v>
      </c>
      <c r="AF3764" s="49">
        <f t="shared" si="1223"/>
        <v>0</v>
      </c>
      <c r="AG3764" s="49">
        <f>IFERROR(IF(OR($V3764&lt;&gt;"Ja",VLOOKUP($C3764,Listen!$A$2:$F$45,5,0)="Nein",D3764&lt;IF(C3764="LNG Anbindungsanlagen gemäß separater Festlegung",2022,2023)),$AC3764,$AA3764),0)</f>
        <v>0</v>
      </c>
      <c r="AH3764" s="49">
        <f>IFERROR(IF(OR($V3764&lt;&gt;"Ja",VLOOKUP($C3764,Listen!$A$2:$F$45,5,0)="Nein",D3764&lt;IF(C3764="LNG Anbindungsanlagen gemäß separater Festlegung",2022,2023)),$AC3764,$AA3764),0)</f>
        <v>0</v>
      </c>
      <c r="AI3764" s="49">
        <f>IFERROR(IF(OR($W3764&lt;&gt;"Ja",VLOOKUP($C3764,Listen!$A$2:$F$45,6,0)="Nein"),$AC3764,$AB3764),0)</f>
        <v>0</v>
      </c>
      <c r="AJ3764" s="49">
        <f>IFERROR(IF(OR($W3764&lt;&gt;"Ja",VLOOKUP($C3764,Listen!$A$2:$F$45,6,0)="Nein"),$AC3764,$AB3764),0)</f>
        <v>0</v>
      </c>
      <c r="AK3764" s="49">
        <f>IFERROR(IF(OR($W3764&lt;&gt;"Ja",VLOOKUP($C3764,Listen!$A$2:$F$45,6,0)="Nein"),$AC3764,$AB3764),0)</f>
        <v>0</v>
      </c>
      <c r="AL3764" s="51">
        <f t="shared" si="1224"/>
        <v>0</v>
      </c>
      <c r="AM3764" s="296">
        <f>IFERROR(IF(VLOOKUP($C3764,Listen!$A$2:$F$45,6,0)="Ja",MAX(BC3764:BD3764),D_SAV!$BC3764),0)</f>
        <v>0</v>
      </c>
      <c r="AN3764" s="51">
        <f t="shared" si="1225"/>
        <v>0</v>
      </c>
      <c r="AP3764" s="304">
        <f t="shared" si="1226"/>
        <v>0</v>
      </c>
      <c r="AQ3764" s="304">
        <f t="shared" si="1227"/>
        <v>0</v>
      </c>
      <c r="AR3764" s="304">
        <f t="shared" si="1228"/>
        <v>0</v>
      </c>
      <c r="AS3764" s="304">
        <f t="shared" si="1229"/>
        <v>0</v>
      </c>
      <c r="AT3764" s="304">
        <f t="shared" si="1230"/>
        <v>0</v>
      </c>
      <c r="AU3764" s="304">
        <f t="shared" si="1231"/>
        <v>0</v>
      </c>
      <c r="AV3764" s="304">
        <f t="shared" si="1232"/>
        <v>0</v>
      </c>
      <c r="AW3764" s="304">
        <f t="shared" si="1233"/>
        <v>0</v>
      </c>
      <c r="AX3764" s="304">
        <f t="shared" si="1234"/>
        <v>0</v>
      </c>
      <c r="AY3764" s="304">
        <f t="shared" si="1235"/>
        <v>0</v>
      </c>
      <c r="AZ3764" s="304">
        <f t="shared" si="1236"/>
        <v>0</v>
      </c>
      <c r="BA3764" s="304">
        <f t="shared" si="1237"/>
        <v>0</v>
      </c>
      <c r="BB3764" s="304">
        <f t="shared" si="1238"/>
        <v>0</v>
      </c>
      <c r="BC3764" s="304">
        <f t="shared" si="1239"/>
        <v>0</v>
      </c>
      <c r="BD3764" s="304">
        <f t="shared" si="1240"/>
        <v>0</v>
      </c>
      <c r="BE3764" s="304">
        <f>IFERROR(IF(VLOOKUP($C3764,Listen!$A$2:$F$45,6,0)="Ja",BB3764-MAX(BC3764:BD3764),BB3764-BC3764),0)</f>
        <v>0</v>
      </c>
    </row>
    <row r="3765" spans="1:57" x14ac:dyDescent="0.25">
      <c r="A3765" s="320" t="str">
        <f>IF(AND(D3765&lt;&gt;0,C3765&lt;&gt;0,E3765&lt;&gt;0),IF(B3765&lt;&gt;0,CONCATENATE(B3765,"-AGr",VLOOKUP(C3765,Listen!$A$2:$D$45,4,FALSE),"-",D3765,"-",E3765,),CONCATENATE("AGr",VLOOKUP(C3765,Listen!$A$2:$D$45,4,FALSE),"-",D3765,"-",E3765)),"keine vollständige ID")</f>
        <v>keine vollständige ID</v>
      </c>
      <c r="B3765" s="301"/>
      <c r="C3765" s="287"/>
      <c r="D3765" s="34"/>
      <c r="E3765" s="306"/>
      <c r="F3765" s="116"/>
      <c r="G3765" s="17"/>
      <c r="H3765" s="17"/>
      <c r="I3765" s="17"/>
      <c r="J3765" s="17"/>
      <c r="K3765" s="17"/>
      <c r="L3765" s="17"/>
      <c r="M3765" s="17"/>
      <c r="N3765" s="17"/>
      <c r="O3765" s="116"/>
      <c r="P3765" s="117">
        <f>IF(D3765&gt;A_Stammdaten!$B$12,0,SUM(G3765,H3765,J3765,L3765:M3765)-SUM(I3765,K3765,N3765:O3765))</f>
        <v>0</v>
      </c>
      <c r="Q3765" s="17"/>
      <c r="R3765" s="17"/>
      <c r="S3765" s="17"/>
      <c r="T3765" s="17"/>
      <c r="U3765" s="62">
        <f t="shared" si="1220"/>
        <v>0</v>
      </c>
      <c r="V3765" s="34"/>
      <c r="W3765" s="34"/>
      <c r="X3765" s="34"/>
      <c r="Y3765" s="34"/>
      <c r="Z3765" s="34"/>
      <c r="AA3765" s="63" t="str">
        <f t="shared" si="1221"/>
        <v>-</v>
      </c>
      <c r="AB3765" s="63" t="str">
        <f t="shared" si="1222"/>
        <v>-</v>
      </c>
      <c r="AC3765" s="63">
        <f>IF(ISBLANK($C3765),0,VLOOKUP($C3765,Listen!$A$2:$C$45,2,FALSE))</f>
        <v>0</v>
      </c>
      <c r="AD3765" s="63">
        <f>IF(ISBLANK($C3765),0,VLOOKUP($C3765,Listen!$A$2:$C$45,3,FALSE))</f>
        <v>0</v>
      </c>
      <c r="AE3765" s="49">
        <f t="shared" si="1223"/>
        <v>0</v>
      </c>
      <c r="AF3765" s="49">
        <f t="shared" si="1223"/>
        <v>0</v>
      </c>
      <c r="AG3765" s="49">
        <f>IFERROR(IF(OR($V3765&lt;&gt;"Ja",VLOOKUP($C3765,Listen!$A$2:$F$45,5,0)="Nein",D3765&lt;IF(C3765="LNG Anbindungsanlagen gemäß separater Festlegung",2022,2023)),$AC3765,$AA3765),0)</f>
        <v>0</v>
      </c>
      <c r="AH3765" s="49">
        <f>IFERROR(IF(OR($V3765&lt;&gt;"Ja",VLOOKUP($C3765,Listen!$A$2:$F$45,5,0)="Nein",D3765&lt;IF(C3765="LNG Anbindungsanlagen gemäß separater Festlegung",2022,2023)),$AC3765,$AA3765),0)</f>
        <v>0</v>
      </c>
      <c r="AI3765" s="49">
        <f>IFERROR(IF(OR($W3765&lt;&gt;"Ja",VLOOKUP($C3765,Listen!$A$2:$F$45,6,0)="Nein"),$AC3765,$AB3765),0)</f>
        <v>0</v>
      </c>
      <c r="AJ3765" s="49">
        <f>IFERROR(IF(OR($W3765&lt;&gt;"Ja",VLOOKUP($C3765,Listen!$A$2:$F$45,6,0)="Nein"),$AC3765,$AB3765),0)</f>
        <v>0</v>
      </c>
      <c r="AK3765" s="49">
        <f>IFERROR(IF(OR($W3765&lt;&gt;"Ja",VLOOKUP($C3765,Listen!$A$2:$F$45,6,0)="Nein"),$AC3765,$AB3765),0)</f>
        <v>0</v>
      </c>
      <c r="AL3765" s="51">
        <f t="shared" si="1224"/>
        <v>0</v>
      </c>
      <c r="AM3765" s="296">
        <f>IFERROR(IF(VLOOKUP($C3765,Listen!$A$2:$F$45,6,0)="Ja",MAX(BC3765:BD3765),D_SAV!$BC3765),0)</f>
        <v>0</v>
      </c>
      <c r="AN3765" s="51">
        <f t="shared" si="1225"/>
        <v>0</v>
      </c>
      <c r="AP3765" s="304">
        <f t="shared" si="1226"/>
        <v>0</v>
      </c>
      <c r="AQ3765" s="304">
        <f t="shared" si="1227"/>
        <v>0</v>
      </c>
      <c r="AR3765" s="304">
        <f t="shared" si="1228"/>
        <v>0</v>
      </c>
      <c r="AS3765" s="304">
        <f t="shared" si="1229"/>
        <v>0</v>
      </c>
      <c r="AT3765" s="304">
        <f t="shared" si="1230"/>
        <v>0</v>
      </c>
      <c r="AU3765" s="304">
        <f t="shared" si="1231"/>
        <v>0</v>
      </c>
      <c r="AV3765" s="304">
        <f t="shared" si="1232"/>
        <v>0</v>
      </c>
      <c r="AW3765" s="304">
        <f t="shared" si="1233"/>
        <v>0</v>
      </c>
      <c r="AX3765" s="304">
        <f t="shared" si="1234"/>
        <v>0</v>
      </c>
      <c r="AY3765" s="304">
        <f t="shared" si="1235"/>
        <v>0</v>
      </c>
      <c r="AZ3765" s="304">
        <f t="shared" si="1236"/>
        <v>0</v>
      </c>
      <c r="BA3765" s="304">
        <f t="shared" si="1237"/>
        <v>0</v>
      </c>
      <c r="BB3765" s="304">
        <f t="shared" si="1238"/>
        <v>0</v>
      </c>
      <c r="BC3765" s="304">
        <f t="shared" si="1239"/>
        <v>0</v>
      </c>
      <c r="BD3765" s="304">
        <f t="shared" si="1240"/>
        <v>0</v>
      </c>
      <c r="BE3765" s="304">
        <f>IFERROR(IF(VLOOKUP($C3765,Listen!$A$2:$F$45,6,0)="Ja",BB3765-MAX(BC3765:BD3765),BB3765-BC3765),0)</f>
        <v>0</v>
      </c>
    </row>
    <row r="3766" spans="1:57" x14ac:dyDescent="0.25">
      <c r="A3766" s="320" t="str">
        <f>IF(AND(D3766&lt;&gt;0,C3766&lt;&gt;0,E3766&lt;&gt;0),IF(B3766&lt;&gt;0,CONCATENATE(B3766,"-AGr",VLOOKUP(C3766,Listen!$A$2:$D$45,4,FALSE),"-",D3766,"-",E3766,),CONCATENATE("AGr",VLOOKUP(C3766,Listen!$A$2:$D$45,4,FALSE),"-",D3766,"-",E3766)),"keine vollständige ID")</f>
        <v>keine vollständige ID</v>
      </c>
      <c r="B3766" s="301"/>
      <c r="C3766" s="287"/>
      <c r="D3766" s="34"/>
      <c r="E3766" s="306"/>
      <c r="F3766" s="116"/>
      <c r="G3766" s="17"/>
      <c r="H3766" s="17"/>
      <c r="I3766" s="17"/>
      <c r="J3766" s="17"/>
      <c r="K3766" s="17"/>
      <c r="L3766" s="17"/>
      <c r="M3766" s="17"/>
      <c r="N3766" s="17"/>
      <c r="O3766" s="116"/>
      <c r="P3766" s="117">
        <f>IF(D3766&gt;A_Stammdaten!$B$12,0,SUM(G3766,H3766,J3766,L3766:M3766)-SUM(I3766,K3766,N3766:O3766))</f>
        <v>0</v>
      </c>
      <c r="Q3766" s="17"/>
      <c r="R3766" s="17"/>
      <c r="S3766" s="17"/>
      <c r="T3766" s="17"/>
      <c r="U3766" s="62">
        <f t="shared" si="1220"/>
        <v>0</v>
      </c>
      <c r="V3766" s="34"/>
      <c r="W3766" s="34"/>
      <c r="X3766" s="34"/>
      <c r="Y3766" s="34"/>
      <c r="Z3766" s="34"/>
      <c r="AA3766" s="63" t="str">
        <f t="shared" si="1221"/>
        <v>-</v>
      </c>
      <c r="AB3766" s="63" t="str">
        <f t="shared" si="1222"/>
        <v>-</v>
      </c>
      <c r="AC3766" s="63">
        <f>IF(ISBLANK($C3766),0,VLOOKUP($C3766,Listen!$A$2:$C$45,2,FALSE))</f>
        <v>0</v>
      </c>
      <c r="AD3766" s="63">
        <f>IF(ISBLANK($C3766),0,VLOOKUP($C3766,Listen!$A$2:$C$45,3,FALSE))</f>
        <v>0</v>
      </c>
      <c r="AE3766" s="49">
        <f t="shared" si="1223"/>
        <v>0</v>
      </c>
      <c r="AF3766" s="49">
        <f t="shared" si="1223"/>
        <v>0</v>
      </c>
      <c r="AG3766" s="49">
        <f>IFERROR(IF(OR($V3766&lt;&gt;"Ja",VLOOKUP($C3766,Listen!$A$2:$F$45,5,0)="Nein",D3766&lt;IF(C3766="LNG Anbindungsanlagen gemäß separater Festlegung",2022,2023)),$AC3766,$AA3766),0)</f>
        <v>0</v>
      </c>
      <c r="AH3766" s="49">
        <f>IFERROR(IF(OR($V3766&lt;&gt;"Ja",VLOOKUP($C3766,Listen!$A$2:$F$45,5,0)="Nein",D3766&lt;IF(C3766="LNG Anbindungsanlagen gemäß separater Festlegung",2022,2023)),$AC3766,$AA3766),0)</f>
        <v>0</v>
      </c>
      <c r="AI3766" s="49">
        <f>IFERROR(IF(OR($W3766&lt;&gt;"Ja",VLOOKUP($C3766,Listen!$A$2:$F$45,6,0)="Nein"),$AC3766,$AB3766),0)</f>
        <v>0</v>
      </c>
      <c r="AJ3766" s="49">
        <f>IFERROR(IF(OR($W3766&lt;&gt;"Ja",VLOOKUP($C3766,Listen!$A$2:$F$45,6,0)="Nein"),$AC3766,$AB3766),0)</f>
        <v>0</v>
      </c>
      <c r="AK3766" s="49">
        <f>IFERROR(IF(OR($W3766&lt;&gt;"Ja",VLOOKUP($C3766,Listen!$A$2:$F$45,6,0)="Nein"),$AC3766,$AB3766),0)</f>
        <v>0</v>
      </c>
      <c r="AL3766" s="51">
        <f t="shared" si="1224"/>
        <v>0</v>
      </c>
      <c r="AM3766" s="296">
        <f>IFERROR(IF(VLOOKUP($C3766,Listen!$A$2:$F$45,6,0)="Ja",MAX(BC3766:BD3766),D_SAV!$BC3766),0)</f>
        <v>0</v>
      </c>
      <c r="AN3766" s="51">
        <f t="shared" si="1225"/>
        <v>0</v>
      </c>
      <c r="AP3766" s="304">
        <f t="shared" si="1226"/>
        <v>0</v>
      </c>
      <c r="AQ3766" s="304">
        <f t="shared" si="1227"/>
        <v>0</v>
      </c>
      <c r="AR3766" s="304">
        <f t="shared" si="1228"/>
        <v>0</v>
      </c>
      <c r="AS3766" s="304">
        <f t="shared" si="1229"/>
        <v>0</v>
      </c>
      <c r="AT3766" s="304">
        <f t="shared" si="1230"/>
        <v>0</v>
      </c>
      <c r="AU3766" s="304">
        <f t="shared" si="1231"/>
        <v>0</v>
      </c>
      <c r="AV3766" s="304">
        <f t="shared" si="1232"/>
        <v>0</v>
      </c>
      <c r="AW3766" s="304">
        <f t="shared" si="1233"/>
        <v>0</v>
      </c>
      <c r="AX3766" s="304">
        <f t="shared" si="1234"/>
        <v>0</v>
      </c>
      <c r="AY3766" s="304">
        <f t="shared" si="1235"/>
        <v>0</v>
      </c>
      <c r="AZ3766" s="304">
        <f t="shared" si="1236"/>
        <v>0</v>
      </c>
      <c r="BA3766" s="304">
        <f t="shared" si="1237"/>
        <v>0</v>
      </c>
      <c r="BB3766" s="304">
        <f t="shared" si="1238"/>
        <v>0</v>
      </c>
      <c r="BC3766" s="304">
        <f t="shared" si="1239"/>
        <v>0</v>
      </c>
      <c r="BD3766" s="304">
        <f t="shared" si="1240"/>
        <v>0</v>
      </c>
      <c r="BE3766" s="304">
        <f>IFERROR(IF(VLOOKUP($C3766,Listen!$A$2:$F$45,6,0)="Ja",BB3766-MAX(BC3766:BD3766),BB3766-BC3766),0)</f>
        <v>0</v>
      </c>
    </row>
    <row r="3767" spans="1:57" x14ac:dyDescent="0.25">
      <c r="A3767" s="320" t="str">
        <f>IF(AND(D3767&lt;&gt;0,C3767&lt;&gt;0,E3767&lt;&gt;0),IF(B3767&lt;&gt;0,CONCATENATE(B3767,"-AGr",VLOOKUP(C3767,Listen!$A$2:$D$45,4,FALSE),"-",D3767,"-",E3767,),CONCATENATE("AGr",VLOOKUP(C3767,Listen!$A$2:$D$45,4,FALSE),"-",D3767,"-",E3767)),"keine vollständige ID")</f>
        <v>keine vollständige ID</v>
      </c>
      <c r="B3767" s="301"/>
      <c r="C3767" s="287"/>
      <c r="D3767" s="34"/>
      <c r="E3767" s="306"/>
      <c r="F3767" s="116"/>
      <c r="G3767" s="17"/>
      <c r="H3767" s="17"/>
      <c r="I3767" s="17"/>
      <c r="J3767" s="17"/>
      <c r="K3767" s="17"/>
      <c r="L3767" s="17"/>
      <c r="M3767" s="17"/>
      <c r="N3767" s="17"/>
      <c r="O3767" s="116"/>
      <c r="P3767" s="117">
        <f>IF(D3767&gt;A_Stammdaten!$B$12,0,SUM(G3767,H3767,J3767,L3767:M3767)-SUM(I3767,K3767,N3767:O3767))</f>
        <v>0</v>
      </c>
      <c r="Q3767" s="17"/>
      <c r="R3767" s="17"/>
      <c r="S3767" s="17"/>
      <c r="T3767" s="17"/>
      <c r="U3767" s="62">
        <f t="shared" si="1220"/>
        <v>0</v>
      </c>
      <c r="V3767" s="34"/>
      <c r="W3767" s="34"/>
      <c r="X3767" s="34"/>
      <c r="Y3767" s="34"/>
      <c r="Z3767" s="34"/>
      <c r="AA3767" s="63" t="str">
        <f t="shared" si="1221"/>
        <v>-</v>
      </c>
      <c r="AB3767" s="63" t="str">
        <f t="shared" si="1222"/>
        <v>-</v>
      </c>
      <c r="AC3767" s="63">
        <f>IF(ISBLANK($C3767),0,VLOOKUP($C3767,Listen!$A$2:$C$45,2,FALSE))</f>
        <v>0</v>
      </c>
      <c r="AD3767" s="63">
        <f>IF(ISBLANK($C3767),0,VLOOKUP($C3767,Listen!$A$2:$C$45,3,FALSE))</f>
        <v>0</v>
      </c>
      <c r="AE3767" s="49">
        <f t="shared" si="1223"/>
        <v>0</v>
      </c>
      <c r="AF3767" s="49">
        <f t="shared" si="1223"/>
        <v>0</v>
      </c>
      <c r="AG3767" s="49">
        <f>IFERROR(IF(OR($V3767&lt;&gt;"Ja",VLOOKUP($C3767,Listen!$A$2:$F$45,5,0)="Nein",D3767&lt;IF(C3767="LNG Anbindungsanlagen gemäß separater Festlegung",2022,2023)),$AC3767,$AA3767),0)</f>
        <v>0</v>
      </c>
      <c r="AH3767" s="49">
        <f>IFERROR(IF(OR($V3767&lt;&gt;"Ja",VLOOKUP($C3767,Listen!$A$2:$F$45,5,0)="Nein",D3767&lt;IF(C3767="LNG Anbindungsanlagen gemäß separater Festlegung",2022,2023)),$AC3767,$AA3767),0)</f>
        <v>0</v>
      </c>
      <c r="AI3767" s="49">
        <f>IFERROR(IF(OR($W3767&lt;&gt;"Ja",VLOOKUP($C3767,Listen!$A$2:$F$45,6,0)="Nein"),$AC3767,$AB3767),0)</f>
        <v>0</v>
      </c>
      <c r="AJ3767" s="49">
        <f>IFERROR(IF(OR($W3767&lt;&gt;"Ja",VLOOKUP($C3767,Listen!$A$2:$F$45,6,0)="Nein"),$AC3767,$AB3767),0)</f>
        <v>0</v>
      </c>
      <c r="AK3767" s="49">
        <f>IFERROR(IF(OR($W3767&lt;&gt;"Ja",VLOOKUP($C3767,Listen!$A$2:$F$45,6,0)="Nein"),$AC3767,$AB3767),0)</f>
        <v>0</v>
      </c>
      <c r="AL3767" s="51">
        <f t="shared" si="1224"/>
        <v>0</v>
      </c>
      <c r="AM3767" s="296">
        <f>IFERROR(IF(VLOOKUP($C3767,Listen!$A$2:$F$45,6,0)="Ja",MAX(BC3767:BD3767),D_SAV!$BC3767),0)</f>
        <v>0</v>
      </c>
      <c r="AN3767" s="51">
        <f t="shared" si="1225"/>
        <v>0</v>
      </c>
      <c r="AP3767" s="304">
        <f t="shared" si="1226"/>
        <v>0</v>
      </c>
      <c r="AQ3767" s="304">
        <f t="shared" si="1227"/>
        <v>0</v>
      </c>
      <c r="AR3767" s="304">
        <f t="shared" si="1228"/>
        <v>0</v>
      </c>
      <c r="AS3767" s="304">
        <f t="shared" si="1229"/>
        <v>0</v>
      </c>
      <c r="AT3767" s="304">
        <f t="shared" si="1230"/>
        <v>0</v>
      </c>
      <c r="AU3767" s="304">
        <f t="shared" si="1231"/>
        <v>0</v>
      </c>
      <c r="AV3767" s="304">
        <f t="shared" si="1232"/>
        <v>0</v>
      </c>
      <c r="AW3767" s="304">
        <f t="shared" si="1233"/>
        <v>0</v>
      </c>
      <c r="AX3767" s="304">
        <f t="shared" si="1234"/>
        <v>0</v>
      </c>
      <c r="AY3767" s="304">
        <f t="shared" si="1235"/>
        <v>0</v>
      </c>
      <c r="AZ3767" s="304">
        <f t="shared" si="1236"/>
        <v>0</v>
      </c>
      <c r="BA3767" s="304">
        <f t="shared" si="1237"/>
        <v>0</v>
      </c>
      <c r="BB3767" s="304">
        <f t="shared" si="1238"/>
        <v>0</v>
      </c>
      <c r="BC3767" s="304">
        <f t="shared" si="1239"/>
        <v>0</v>
      </c>
      <c r="BD3767" s="304">
        <f t="shared" si="1240"/>
        <v>0</v>
      </c>
      <c r="BE3767" s="304">
        <f>IFERROR(IF(VLOOKUP($C3767,Listen!$A$2:$F$45,6,0)="Ja",BB3767-MAX(BC3767:BD3767),BB3767-BC3767),0)</f>
        <v>0</v>
      </c>
    </row>
    <row r="3768" spans="1:57" x14ac:dyDescent="0.25">
      <c r="A3768" s="320" t="str">
        <f>IF(AND(D3768&lt;&gt;0,C3768&lt;&gt;0,E3768&lt;&gt;0),IF(B3768&lt;&gt;0,CONCATENATE(B3768,"-AGr",VLOOKUP(C3768,Listen!$A$2:$D$45,4,FALSE),"-",D3768,"-",E3768,),CONCATENATE("AGr",VLOOKUP(C3768,Listen!$A$2:$D$45,4,FALSE),"-",D3768,"-",E3768)),"keine vollständige ID")</f>
        <v>keine vollständige ID</v>
      </c>
      <c r="B3768" s="301"/>
      <c r="C3768" s="287"/>
      <c r="D3768" s="34"/>
      <c r="E3768" s="306"/>
      <c r="F3768" s="116"/>
      <c r="G3768" s="17"/>
      <c r="H3768" s="17"/>
      <c r="I3768" s="17"/>
      <c r="J3768" s="17"/>
      <c r="K3768" s="17"/>
      <c r="L3768" s="17"/>
      <c r="M3768" s="17"/>
      <c r="N3768" s="17"/>
      <c r="O3768" s="116"/>
      <c r="P3768" s="117">
        <f>IF(D3768&gt;A_Stammdaten!$B$12,0,SUM(G3768,H3768,J3768,L3768:M3768)-SUM(I3768,K3768,N3768:O3768))</f>
        <v>0</v>
      </c>
      <c r="Q3768" s="17"/>
      <c r="R3768" s="17"/>
      <c r="S3768" s="17"/>
      <c r="T3768" s="17"/>
      <c r="U3768" s="62">
        <f t="shared" si="1220"/>
        <v>0</v>
      </c>
      <c r="V3768" s="34"/>
      <c r="W3768" s="34"/>
      <c r="X3768" s="34"/>
      <c r="Y3768" s="34"/>
      <c r="Z3768" s="34"/>
      <c r="AA3768" s="63" t="str">
        <f t="shared" si="1221"/>
        <v>-</v>
      </c>
      <c r="AB3768" s="63" t="str">
        <f t="shared" si="1222"/>
        <v>-</v>
      </c>
      <c r="AC3768" s="63">
        <f>IF(ISBLANK($C3768),0,VLOOKUP($C3768,Listen!$A$2:$C$45,2,FALSE))</f>
        <v>0</v>
      </c>
      <c r="AD3768" s="63">
        <f>IF(ISBLANK($C3768),0,VLOOKUP($C3768,Listen!$A$2:$C$45,3,FALSE))</f>
        <v>0</v>
      </c>
      <c r="AE3768" s="49">
        <f t="shared" si="1223"/>
        <v>0</v>
      </c>
      <c r="AF3768" s="49">
        <f t="shared" si="1223"/>
        <v>0</v>
      </c>
      <c r="AG3768" s="49">
        <f>IFERROR(IF(OR($V3768&lt;&gt;"Ja",VLOOKUP($C3768,Listen!$A$2:$F$45,5,0)="Nein",D3768&lt;IF(C3768="LNG Anbindungsanlagen gemäß separater Festlegung",2022,2023)),$AC3768,$AA3768),0)</f>
        <v>0</v>
      </c>
      <c r="AH3768" s="49">
        <f>IFERROR(IF(OR($V3768&lt;&gt;"Ja",VLOOKUP($C3768,Listen!$A$2:$F$45,5,0)="Nein",D3768&lt;IF(C3768="LNG Anbindungsanlagen gemäß separater Festlegung",2022,2023)),$AC3768,$AA3768),0)</f>
        <v>0</v>
      </c>
      <c r="AI3768" s="49">
        <f>IFERROR(IF(OR($W3768&lt;&gt;"Ja",VLOOKUP($C3768,Listen!$A$2:$F$45,6,0)="Nein"),$AC3768,$AB3768),0)</f>
        <v>0</v>
      </c>
      <c r="AJ3768" s="49">
        <f>IFERROR(IF(OR($W3768&lt;&gt;"Ja",VLOOKUP($C3768,Listen!$A$2:$F$45,6,0)="Nein"),$AC3768,$AB3768),0)</f>
        <v>0</v>
      </c>
      <c r="AK3768" s="49">
        <f>IFERROR(IF(OR($W3768&lt;&gt;"Ja",VLOOKUP($C3768,Listen!$A$2:$F$45,6,0)="Nein"),$AC3768,$AB3768),0)</f>
        <v>0</v>
      </c>
      <c r="AL3768" s="51">
        <f t="shared" si="1224"/>
        <v>0</v>
      </c>
      <c r="AM3768" s="296">
        <f>IFERROR(IF(VLOOKUP($C3768,Listen!$A$2:$F$45,6,0)="Ja",MAX(BC3768:BD3768),D_SAV!$BC3768),0)</f>
        <v>0</v>
      </c>
      <c r="AN3768" s="51">
        <f t="shared" si="1225"/>
        <v>0</v>
      </c>
      <c r="AP3768" s="304">
        <f t="shared" si="1226"/>
        <v>0</v>
      </c>
      <c r="AQ3768" s="304">
        <f t="shared" si="1227"/>
        <v>0</v>
      </c>
      <c r="AR3768" s="304">
        <f t="shared" si="1228"/>
        <v>0</v>
      </c>
      <c r="AS3768" s="304">
        <f t="shared" si="1229"/>
        <v>0</v>
      </c>
      <c r="AT3768" s="304">
        <f t="shared" si="1230"/>
        <v>0</v>
      </c>
      <c r="AU3768" s="304">
        <f t="shared" si="1231"/>
        <v>0</v>
      </c>
      <c r="AV3768" s="304">
        <f t="shared" si="1232"/>
        <v>0</v>
      </c>
      <c r="AW3768" s="304">
        <f t="shared" si="1233"/>
        <v>0</v>
      </c>
      <c r="AX3768" s="304">
        <f t="shared" si="1234"/>
        <v>0</v>
      </c>
      <c r="AY3768" s="304">
        <f t="shared" si="1235"/>
        <v>0</v>
      </c>
      <c r="AZ3768" s="304">
        <f t="shared" si="1236"/>
        <v>0</v>
      </c>
      <c r="BA3768" s="304">
        <f t="shared" si="1237"/>
        <v>0</v>
      </c>
      <c r="BB3768" s="304">
        <f t="shared" si="1238"/>
        <v>0</v>
      </c>
      <c r="BC3768" s="304">
        <f t="shared" si="1239"/>
        <v>0</v>
      </c>
      <c r="BD3768" s="304">
        <f t="shared" si="1240"/>
        <v>0</v>
      </c>
      <c r="BE3768" s="304">
        <f>IFERROR(IF(VLOOKUP($C3768,Listen!$A$2:$F$45,6,0)="Ja",BB3768-MAX(BC3768:BD3768),BB3768-BC3768),0)</f>
        <v>0</v>
      </c>
    </row>
    <row r="3769" spans="1:57" x14ac:dyDescent="0.25">
      <c r="A3769" s="320" t="str">
        <f>IF(AND(D3769&lt;&gt;0,C3769&lt;&gt;0,E3769&lt;&gt;0),IF(B3769&lt;&gt;0,CONCATENATE(B3769,"-AGr",VLOOKUP(C3769,Listen!$A$2:$D$45,4,FALSE),"-",D3769,"-",E3769,),CONCATENATE("AGr",VLOOKUP(C3769,Listen!$A$2:$D$45,4,FALSE),"-",D3769,"-",E3769)),"keine vollständige ID")</f>
        <v>keine vollständige ID</v>
      </c>
      <c r="B3769" s="301"/>
      <c r="C3769" s="287"/>
      <c r="D3769" s="34"/>
      <c r="E3769" s="306"/>
      <c r="F3769" s="116"/>
      <c r="G3769" s="17"/>
      <c r="H3769" s="17"/>
      <c r="I3769" s="17"/>
      <c r="J3769" s="17"/>
      <c r="K3769" s="17"/>
      <c r="L3769" s="17"/>
      <c r="M3769" s="17"/>
      <c r="N3769" s="17"/>
      <c r="O3769" s="116"/>
      <c r="P3769" s="117">
        <f>IF(D3769&gt;A_Stammdaten!$B$12,0,SUM(G3769,H3769,J3769,L3769:M3769)-SUM(I3769,K3769,N3769:O3769))</f>
        <v>0</v>
      </c>
      <c r="Q3769" s="17"/>
      <c r="R3769" s="17"/>
      <c r="S3769" s="17"/>
      <c r="T3769" s="17"/>
      <c r="U3769" s="62">
        <f t="shared" si="1220"/>
        <v>0</v>
      </c>
      <c r="V3769" s="34"/>
      <c r="W3769" s="34"/>
      <c r="X3769" s="34"/>
      <c r="Y3769" s="34"/>
      <c r="Z3769" s="34"/>
      <c r="AA3769" s="63" t="str">
        <f t="shared" si="1221"/>
        <v>-</v>
      </c>
      <c r="AB3769" s="63" t="str">
        <f t="shared" si="1222"/>
        <v>-</v>
      </c>
      <c r="AC3769" s="63">
        <f>IF(ISBLANK($C3769),0,VLOOKUP($C3769,Listen!$A$2:$C$45,2,FALSE))</f>
        <v>0</v>
      </c>
      <c r="AD3769" s="63">
        <f>IF(ISBLANK($C3769),0,VLOOKUP($C3769,Listen!$A$2:$C$45,3,FALSE))</f>
        <v>0</v>
      </c>
      <c r="AE3769" s="49">
        <f t="shared" si="1223"/>
        <v>0</v>
      </c>
      <c r="AF3769" s="49">
        <f t="shared" si="1223"/>
        <v>0</v>
      </c>
      <c r="AG3769" s="49">
        <f>IFERROR(IF(OR($V3769&lt;&gt;"Ja",VLOOKUP($C3769,Listen!$A$2:$F$45,5,0)="Nein",D3769&lt;IF(C3769="LNG Anbindungsanlagen gemäß separater Festlegung",2022,2023)),$AC3769,$AA3769),0)</f>
        <v>0</v>
      </c>
      <c r="AH3769" s="49">
        <f>IFERROR(IF(OR($V3769&lt;&gt;"Ja",VLOOKUP($C3769,Listen!$A$2:$F$45,5,0)="Nein",D3769&lt;IF(C3769="LNG Anbindungsanlagen gemäß separater Festlegung",2022,2023)),$AC3769,$AA3769),0)</f>
        <v>0</v>
      </c>
      <c r="AI3769" s="49">
        <f>IFERROR(IF(OR($W3769&lt;&gt;"Ja",VLOOKUP($C3769,Listen!$A$2:$F$45,6,0)="Nein"),$AC3769,$AB3769),0)</f>
        <v>0</v>
      </c>
      <c r="AJ3769" s="49">
        <f>IFERROR(IF(OR($W3769&lt;&gt;"Ja",VLOOKUP($C3769,Listen!$A$2:$F$45,6,0)="Nein"),$AC3769,$AB3769),0)</f>
        <v>0</v>
      </c>
      <c r="AK3769" s="49">
        <f>IFERROR(IF(OR($W3769&lt;&gt;"Ja",VLOOKUP($C3769,Listen!$A$2:$F$45,6,0)="Nein"),$AC3769,$AB3769),0)</f>
        <v>0</v>
      </c>
      <c r="AL3769" s="51">
        <f t="shared" si="1224"/>
        <v>0</v>
      </c>
      <c r="AM3769" s="296">
        <f>IFERROR(IF(VLOOKUP($C3769,Listen!$A$2:$F$45,6,0)="Ja",MAX(BC3769:BD3769),D_SAV!$BC3769),0)</f>
        <v>0</v>
      </c>
      <c r="AN3769" s="51">
        <f t="shared" si="1225"/>
        <v>0</v>
      </c>
      <c r="AP3769" s="304">
        <f t="shared" si="1226"/>
        <v>0</v>
      </c>
      <c r="AQ3769" s="304">
        <f t="shared" si="1227"/>
        <v>0</v>
      </c>
      <c r="AR3769" s="304">
        <f t="shared" si="1228"/>
        <v>0</v>
      </c>
      <c r="AS3769" s="304">
        <f t="shared" si="1229"/>
        <v>0</v>
      </c>
      <c r="AT3769" s="304">
        <f t="shared" si="1230"/>
        <v>0</v>
      </c>
      <c r="AU3769" s="304">
        <f t="shared" si="1231"/>
        <v>0</v>
      </c>
      <c r="AV3769" s="304">
        <f t="shared" si="1232"/>
        <v>0</v>
      </c>
      <c r="AW3769" s="304">
        <f t="shared" si="1233"/>
        <v>0</v>
      </c>
      <c r="AX3769" s="304">
        <f t="shared" si="1234"/>
        <v>0</v>
      </c>
      <c r="AY3769" s="304">
        <f t="shared" si="1235"/>
        <v>0</v>
      </c>
      <c r="AZ3769" s="304">
        <f t="shared" si="1236"/>
        <v>0</v>
      </c>
      <c r="BA3769" s="304">
        <f t="shared" si="1237"/>
        <v>0</v>
      </c>
      <c r="BB3769" s="304">
        <f t="shared" si="1238"/>
        <v>0</v>
      </c>
      <c r="BC3769" s="304">
        <f t="shared" si="1239"/>
        <v>0</v>
      </c>
      <c r="BD3769" s="304">
        <f t="shared" si="1240"/>
        <v>0</v>
      </c>
      <c r="BE3769" s="304">
        <f>IFERROR(IF(VLOOKUP($C3769,Listen!$A$2:$F$45,6,0)="Ja",BB3769-MAX(BC3769:BD3769),BB3769-BC3769),0)</f>
        <v>0</v>
      </c>
    </row>
    <row r="3770" spans="1:57" x14ac:dyDescent="0.25">
      <c r="A3770" s="320" t="str">
        <f>IF(AND(D3770&lt;&gt;0,C3770&lt;&gt;0,E3770&lt;&gt;0),IF(B3770&lt;&gt;0,CONCATENATE(B3770,"-AGr",VLOOKUP(C3770,Listen!$A$2:$D$45,4,FALSE),"-",D3770,"-",E3770,),CONCATENATE("AGr",VLOOKUP(C3770,Listen!$A$2:$D$45,4,FALSE),"-",D3770,"-",E3770)),"keine vollständige ID")</f>
        <v>keine vollständige ID</v>
      </c>
      <c r="B3770" s="301"/>
      <c r="C3770" s="287"/>
      <c r="D3770" s="34"/>
      <c r="E3770" s="306"/>
      <c r="F3770" s="116"/>
      <c r="G3770" s="17"/>
      <c r="H3770" s="17"/>
      <c r="I3770" s="17"/>
      <c r="J3770" s="17"/>
      <c r="K3770" s="17"/>
      <c r="L3770" s="17"/>
      <c r="M3770" s="17"/>
      <c r="N3770" s="17"/>
      <c r="O3770" s="116"/>
      <c r="P3770" s="117">
        <f>IF(D3770&gt;A_Stammdaten!$B$12,0,SUM(G3770,H3770,J3770,L3770:M3770)-SUM(I3770,K3770,N3770:O3770))</f>
        <v>0</v>
      </c>
      <c r="Q3770" s="17"/>
      <c r="R3770" s="17"/>
      <c r="S3770" s="17"/>
      <c r="T3770" s="17"/>
      <c r="U3770" s="62">
        <f t="shared" si="1220"/>
        <v>0</v>
      </c>
      <c r="V3770" s="34"/>
      <c r="W3770" s="34"/>
      <c r="X3770" s="34"/>
      <c r="Y3770" s="34"/>
      <c r="Z3770" s="34"/>
      <c r="AA3770" s="63" t="str">
        <f t="shared" si="1221"/>
        <v>-</v>
      </c>
      <c r="AB3770" s="63" t="str">
        <f t="shared" si="1222"/>
        <v>-</v>
      </c>
      <c r="AC3770" s="63">
        <f>IF(ISBLANK($C3770),0,VLOOKUP($C3770,Listen!$A$2:$C$45,2,FALSE))</f>
        <v>0</v>
      </c>
      <c r="AD3770" s="63">
        <f>IF(ISBLANK($C3770),0,VLOOKUP($C3770,Listen!$A$2:$C$45,3,FALSE))</f>
        <v>0</v>
      </c>
      <c r="AE3770" s="49">
        <f t="shared" si="1223"/>
        <v>0</v>
      </c>
      <c r="AF3770" s="49">
        <f t="shared" si="1223"/>
        <v>0</v>
      </c>
      <c r="AG3770" s="49">
        <f>IFERROR(IF(OR($V3770&lt;&gt;"Ja",VLOOKUP($C3770,Listen!$A$2:$F$45,5,0)="Nein",D3770&lt;IF(C3770="LNG Anbindungsanlagen gemäß separater Festlegung",2022,2023)),$AC3770,$AA3770),0)</f>
        <v>0</v>
      </c>
      <c r="AH3770" s="49">
        <f>IFERROR(IF(OR($V3770&lt;&gt;"Ja",VLOOKUP($C3770,Listen!$A$2:$F$45,5,0)="Nein",D3770&lt;IF(C3770="LNG Anbindungsanlagen gemäß separater Festlegung",2022,2023)),$AC3770,$AA3770),0)</f>
        <v>0</v>
      </c>
      <c r="AI3770" s="49">
        <f>IFERROR(IF(OR($W3770&lt;&gt;"Ja",VLOOKUP($C3770,Listen!$A$2:$F$45,6,0)="Nein"),$AC3770,$AB3770),0)</f>
        <v>0</v>
      </c>
      <c r="AJ3770" s="49">
        <f>IFERROR(IF(OR($W3770&lt;&gt;"Ja",VLOOKUP($C3770,Listen!$A$2:$F$45,6,0)="Nein"),$AC3770,$AB3770),0)</f>
        <v>0</v>
      </c>
      <c r="AK3770" s="49">
        <f>IFERROR(IF(OR($W3770&lt;&gt;"Ja",VLOOKUP($C3770,Listen!$A$2:$F$45,6,0)="Nein"),$AC3770,$AB3770),0)</f>
        <v>0</v>
      </c>
      <c r="AL3770" s="51">
        <f t="shared" si="1224"/>
        <v>0</v>
      </c>
      <c r="AM3770" s="296">
        <f>IFERROR(IF(VLOOKUP($C3770,Listen!$A$2:$F$45,6,0)="Ja",MAX(BC3770:BD3770),D_SAV!$BC3770),0)</f>
        <v>0</v>
      </c>
      <c r="AN3770" s="51">
        <f t="shared" si="1225"/>
        <v>0</v>
      </c>
      <c r="AP3770" s="304">
        <f t="shared" si="1226"/>
        <v>0</v>
      </c>
      <c r="AQ3770" s="304">
        <f t="shared" si="1227"/>
        <v>0</v>
      </c>
      <c r="AR3770" s="304">
        <f t="shared" si="1228"/>
        <v>0</v>
      </c>
      <c r="AS3770" s="304">
        <f t="shared" si="1229"/>
        <v>0</v>
      </c>
      <c r="AT3770" s="304">
        <f t="shared" si="1230"/>
        <v>0</v>
      </c>
      <c r="AU3770" s="304">
        <f t="shared" si="1231"/>
        <v>0</v>
      </c>
      <c r="AV3770" s="304">
        <f t="shared" si="1232"/>
        <v>0</v>
      </c>
      <c r="AW3770" s="304">
        <f t="shared" si="1233"/>
        <v>0</v>
      </c>
      <c r="AX3770" s="304">
        <f t="shared" si="1234"/>
        <v>0</v>
      </c>
      <c r="AY3770" s="304">
        <f t="shared" si="1235"/>
        <v>0</v>
      </c>
      <c r="AZ3770" s="304">
        <f t="shared" si="1236"/>
        <v>0</v>
      </c>
      <c r="BA3770" s="304">
        <f t="shared" si="1237"/>
        <v>0</v>
      </c>
      <c r="BB3770" s="304">
        <f t="shared" si="1238"/>
        <v>0</v>
      </c>
      <c r="BC3770" s="304">
        <f t="shared" si="1239"/>
        <v>0</v>
      </c>
      <c r="BD3770" s="304">
        <f t="shared" si="1240"/>
        <v>0</v>
      </c>
      <c r="BE3770" s="304">
        <f>IFERROR(IF(VLOOKUP($C3770,Listen!$A$2:$F$45,6,0)="Ja",BB3770-MAX(BC3770:BD3770),BB3770-BC3770),0)</f>
        <v>0</v>
      </c>
    </row>
    <row r="3771" spans="1:57" x14ac:dyDescent="0.25">
      <c r="A3771" s="320" t="str">
        <f>IF(AND(D3771&lt;&gt;0,C3771&lt;&gt;0,E3771&lt;&gt;0),IF(B3771&lt;&gt;0,CONCATENATE(B3771,"-AGr",VLOOKUP(C3771,Listen!$A$2:$D$45,4,FALSE),"-",D3771,"-",E3771,),CONCATENATE("AGr",VLOOKUP(C3771,Listen!$A$2:$D$45,4,FALSE),"-",D3771,"-",E3771)),"keine vollständige ID")</f>
        <v>keine vollständige ID</v>
      </c>
      <c r="B3771" s="301"/>
      <c r="C3771" s="287"/>
      <c r="D3771" s="34"/>
      <c r="E3771" s="306"/>
      <c r="F3771" s="116"/>
      <c r="G3771" s="17"/>
      <c r="H3771" s="17"/>
      <c r="I3771" s="17"/>
      <c r="J3771" s="17"/>
      <c r="K3771" s="17"/>
      <c r="L3771" s="17"/>
      <c r="M3771" s="17"/>
      <c r="N3771" s="17"/>
      <c r="O3771" s="116"/>
      <c r="P3771" s="117">
        <f>IF(D3771&gt;A_Stammdaten!$B$12,0,SUM(G3771,H3771,J3771,L3771:M3771)-SUM(I3771,K3771,N3771:O3771))</f>
        <v>0</v>
      </c>
      <c r="Q3771" s="17"/>
      <c r="R3771" s="17"/>
      <c r="S3771" s="17"/>
      <c r="T3771" s="17"/>
      <c r="U3771" s="62">
        <f t="shared" si="1220"/>
        <v>0</v>
      </c>
      <c r="V3771" s="34"/>
      <c r="W3771" s="34"/>
      <c r="X3771" s="34"/>
      <c r="Y3771" s="34"/>
      <c r="Z3771" s="34"/>
      <c r="AA3771" s="63" t="str">
        <f t="shared" si="1221"/>
        <v>-</v>
      </c>
      <c r="AB3771" s="63" t="str">
        <f t="shared" si="1222"/>
        <v>-</v>
      </c>
      <c r="AC3771" s="63">
        <f>IF(ISBLANK($C3771),0,VLOOKUP($C3771,Listen!$A$2:$C$45,2,FALSE))</f>
        <v>0</v>
      </c>
      <c r="AD3771" s="63">
        <f>IF(ISBLANK($C3771),0,VLOOKUP($C3771,Listen!$A$2:$C$45,3,FALSE))</f>
        <v>0</v>
      </c>
      <c r="AE3771" s="49">
        <f t="shared" si="1223"/>
        <v>0</v>
      </c>
      <c r="AF3771" s="49">
        <f t="shared" si="1223"/>
        <v>0</v>
      </c>
      <c r="AG3771" s="49">
        <f>IFERROR(IF(OR($V3771&lt;&gt;"Ja",VLOOKUP($C3771,Listen!$A$2:$F$45,5,0)="Nein",D3771&lt;IF(C3771="LNG Anbindungsanlagen gemäß separater Festlegung",2022,2023)),$AC3771,$AA3771),0)</f>
        <v>0</v>
      </c>
      <c r="AH3771" s="49">
        <f>IFERROR(IF(OR($V3771&lt;&gt;"Ja",VLOOKUP($C3771,Listen!$A$2:$F$45,5,0)="Nein",D3771&lt;IF(C3771="LNG Anbindungsanlagen gemäß separater Festlegung",2022,2023)),$AC3771,$AA3771),0)</f>
        <v>0</v>
      </c>
      <c r="AI3771" s="49">
        <f>IFERROR(IF(OR($W3771&lt;&gt;"Ja",VLOOKUP($C3771,Listen!$A$2:$F$45,6,0)="Nein"),$AC3771,$AB3771),0)</f>
        <v>0</v>
      </c>
      <c r="AJ3771" s="49">
        <f>IFERROR(IF(OR($W3771&lt;&gt;"Ja",VLOOKUP($C3771,Listen!$A$2:$F$45,6,0)="Nein"),$AC3771,$AB3771),0)</f>
        <v>0</v>
      </c>
      <c r="AK3771" s="49">
        <f>IFERROR(IF(OR($W3771&lt;&gt;"Ja",VLOOKUP($C3771,Listen!$A$2:$F$45,6,0)="Nein"),$AC3771,$AB3771),0)</f>
        <v>0</v>
      </c>
      <c r="AL3771" s="51">
        <f t="shared" si="1224"/>
        <v>0</v>
      </c>
      <c r="AM3771" s="296">
        <f>IFERROR(IF(VLOOKUP($C3771,Listen!$A$2:$F$45,6,0)="Ja",MAX(BC3771:BD3771),D_SAV!$BC3771),0)</f>
        <v>0</v>
      </c>
      <c r="AN3771" s="51">
        <f t="shared" si="1225"/>
        <v>0</v>
      </c>
      <c r="AP3771" s="304">
        <f t="shared" si="1226"/>
        <v>0</v>
      </c>
      <c r="AQ3771" s="304">
        <f t="shared" si="1227"/>
        <v>0</v>
      </c>
      <c r="AR3771" s="304">
        <f t="shared" si="1228"/>
        <v>0</v>
      </c>
      <c r="AS3771" s="304">
        <f t="shared" si="1229"/>
        <v>0</v>
      </c>
      <c r="AT3771" s="304">
        <f t="shared" si="1230"/>
        <v>0</v>
      </c>
      <c r="AU3771" s="304">
        <f t="shared" si="1231"/>
        <v>0</v>
      </c>
      <c r="AV3771" s="304">
        <f t="shared" si="1232"/>
        <v>0</v>
      </c>
      <c r="AW3771" s="304">
        <f t="shared" si="1233"/>
        <v>0</v>
      </c>
      <c r="AX3771" s="304">
        <f t="shared" si="1234"/>
        <v>0</v>
      </c>
      <c r="AY3771" s="304">
        <f t="shared" si="1235"/>
        <v>0</v>
      </c>
      <c r="AZ3771" s="304">
        <f t="shared" si="1236"/>
        <v>0</v>
      </c>
      <c r="BA3771" s="304">
        <f t="shared" si="1237"/>
        <v>0</v>
      </c>
      <c r="BB3771" s="304">
        <f t="shared" si="1238"/>
        <v>0</v>
      </c>
      <c r="BC3771" s="304">
        <f t="shared" si="1239"/>
        <v>0</v>
      </c>
      <c r="BD3771" s="304">
        <f t="shared" si="1240"/>
        <v>0</v>
      </c>
      <c r="BE3771" s="304">
        <f>IFERROR(IF(VLOOKUP($C3771,Listen!$A$2:$F$45,6,0)="Ja",BB3771-MAX(BC3771:BD3771),BB3771-BC3771),0)</f>
        <v>0</v>
      </c>
    </row>
    <row r="3772" spans="1:57" x14ac:dyDescent="0.25">
      <c r="A3772" s="320" t="str">
        <f>IF(AND(D3772&lt;&gt;0,C3772&lt;&gt;0,E3772&lt;&gt;0),IF(B3772&lt;&gt;0,CONCATENATE(B3772,"-AGr",VLOOKUP(C3772,Listen!$A$2:$D$45,4,FALSE),"-",D3772,"-",E3772,),CONCATENATE("AGr",VLOOKUP(C3772,Listen!$A$2:$D$45,4,FALSE),"-",D3772,"-",E3772)),"keine vollständige ID")</f>
        <v>keine vollständige ID</v>
      </c>
      <c r="B3772" s="301"/>
      <c r="C3772" s="287"/>
      <c r="D3772" s="34"/>
      <c r="E3772" s="306"/>
      <c r="F3772" s="116"/>
      <c r="G3772" s="17"/>
      <c r="H3772" s="17"/>
      <c r="I3772" s="17"/>
      <c r="J3772" s="17"/>
      <c r="K3772" s="17"/>
      <c r="L3772" s="17"/>
      <c r="M3772" s="17"/>
      <c r="N3772" s="17"/>
      <c r="O3772" s="116"/>
      <c r="P3772" s="117">
        <f>IF(D3772&gt;A_Stammdaten!$B$12,0,SUM(G3772,H3772,J3772,L3772:M3772)-SUM(I3772,K3772,N3772:O3772))</f>
        <v>0</v>
      </c>
      <c r="Q3772" s="17"/>
      <c r="R3772" s="17"/>
      <c r="S3772" s="17"/>
      <c r="T3772" s="17"/>
      <c r="U3772" s="62">
        <f t="shared" si="1220"/>
        <v>0</v>
      </c>
      <c r="V3772" s="34"/>
      <c r="W3772" s="34"/>
      <c r="X3772" s="34"/>
      <c r="Y3772" s="34"/>
      <c r="Z3772" s="34"/>
      <c r="AA3772" s="63" t="str">
        <f t="shared" si="1221"/>
        <v>-</v>
      </c>
      <c r="AB3772" s="63" t="str">
        <f t="shared" si="1222"/>
        <v>-</v>
      </c>
      <c r="AC3772" s="63">
        <f>IF(ISBLANK($C3772),0,VLOOKUP($C3772,Listen!$A$2:$C$45,2,FALSE))</f>
        <v>0</v>
      </c>
      <c r="AD3772" s="63">
        <f>IF(ISBLANK($C3772),0,VLOOKUP($C3772,Listen!$A$2:$C$45,3,FALSE))</f>
        <v>0</v>
      </c>
      <c r="AE3772" s="49">
        <f t="shared" si="1223"/>
        <v>0</v>
      </c>
      <c r="AF3772" s="49">
        <f t="shared" si="1223"/>
        <v>0</v>
      </c>
      <c r="AG3772" s="49">
        <f>IFERROR(IF(OR($V3772&lt;&gt;"Ja",VLOOKUP($C3772,Listen!$A$2:$F$45,5,0)="Nein",D3772&lt;IF(C3772="LNG Anbindungsanlagen gemäß separater Festlegung",2022,2023)),$AC3772,$AA3772),0)</f>
        <v>0</v>
      </c>
      <c r="AH3772" s="49">
        <f>IFERROR(IF(OR($V3772&lt;&gt;"Ja",VLOOKUP($C3772,Listen!$A$2:$F$45,5,0)="Nein",D3772&lt;IF(C3772="LNG Anbindungsanlagen gemäß separater Festlegung",2022,2023)),$AC3772,$AA3772),0)</f>
        <v>0</v>
      </c>
      <c r="AI3772" s="49">
        <f>IFERROR(IF(OR($W3772&lt;&gt;"Ja",VLOOKUP($C3772,Listen!$A$2:$F$45,6,0)="Nein"),$AC3772,$AB3772),0)</f>
        <v>0</v>
      </c>
      <c r="AJ3772" s="49">
        <f>IFERROR(IF(OR($W3772&lt;&gt;"Ja",VLOOKUP($C3772,Listen!$A$2:$F$45,6,0)="Nein"),$AC3772,$AB3772),0)</f>
        <v>0</v>
      </c>
      <c r="AK3772" s="49">
        <f>IFERROR(IF(OR($W3772&lt;&gt;"Ja",VLOOKUP($C3772,Listen!$A$2:$F$45,6,0)="Nein"),$AC3772,$AB3772),0)</f>
        <v>0</v>
      </c>
      <c r="AL3772" s="51">
        <f t="shared" si="1224"/>
        <v>0</v>
      </c>
      <c r="AM3772" s="296">
        <f>IFERROR(IF(VLOOKUP($C3772,Listen!$A$2:$F$45,6,0)="Ja",MAX(BC3772:BD3772),D_SAV!$BC3772),0)</f>
        <v>0</v>
      </c>
      <c r="AN3772" s="51">
        <f t="shared" si="1225"/>
        <v>0</v>
      </c>
      <c r="AP3772" s="304">
        <f t="shared" si="1226"/>
        <v>0</v>
      </c>
      <c r="AQ3772" s="304">
        <f t="shared" si="1227"/>
        <v>0</v>
      </c>
      <c r="AR3772" s="304">
        <f t="shared" si="1228"/>
        <v>0</v>
      </c>
      <c r="AS3772" s="304">
        <f t="shared" si="1229"/>
        <v>0</v>
      </c>
      <c r="AT3772" s="304">
        <f t="shared" si="1230"/>
        <v>0</v>
      </c>
      <c r="AU3772" s="304">
        <f t="shared" si="1231"/>
        <v>0</v>
      </c>
      <c r="AV3772" s="304">
        <f t="shared" si="1232"/>
        <v>0</v>
      </c>
      <c r="AW3772" s="304">
        <f t="shared" si="1233"/>
        <v>0</v>
      </c>
      <c r="AX3772" s="304">
        <f t="shared" si="1234"/>
        <v>0</v>
      </c>
      <c r="AY3772" s="304">
        <f t="shared" si="1235"/>
        <v>0</v>
      </c>
      <c r="AZ3772" s="304">
        <f t="shared" si="1236"/>
        <v>0</v>
      </c>
      <c r="BA3772" s="304">
        <f t="shared" si="1237"/>
        <v>0</v>
      </c>
      <c r="BB3772" s="304">
        <f t="shared" si="1238"/>
        <v>0</v>
      </c>
      <c r="BC3772" s="304">
        <f t="shared" si="1239"/>
        <v>0</v>
      </c>
      <c r="BD3772" s="304">
        <f t="shared" si="1240"/>
        <v>0</v>
      </c>
      <c r="BE3772" s="304">
        <f>IFERROR(IF(VLOOKUP($C3772,Listen!$A$2:$F$45,6,0)="Ja",BB3772-MAX(BC3772:BD3772),BB3772-BC3772),0)</f>
        <v>0</v>
      </c>
    </row>
    <row r="3773" spans="1:57" x14ac:dyDescent="0.25">
      <c r="A3773" s="320" t="str">
        <f>IF(AND(D3773&lt;&gt;0,C3773&lt;&gt;0,E3773&lt;&gt;0),IF(B3773&lt;&gt;0,CONCATENATE(B3773,"-AGr",VLOOKUP(C3773,Listen!$A$2:$D$45,4,FALSE),"-",D3773,"-",E3773,),CONCATENATE("AGr",VLOOKUP(C3773,Listen!$A$2:$D$45,4,FALSE),"-",D3773,"-",E3773)),"keine vollständige ID")</f>
        <v>keine vollständige ID</v>
      </c>
      <c r="B3773" s="301"/>
      <c r="C3773" s="287"/>
      <c r="D3773" s="34"/>
      <c r="E3773" s="306"/>
      <c r="F3773" s="116"/>
      <c r="G3773" s="17"/>
      <c r="H3773" s="17"/>
      <c r="I3773" s="17"/>
      <c r="J3773" s="17"/>
      <c r="K3773" s="17"/>
      <c r="L3773" s="17"/>
      <c r="M3773" s="17"/>
      <c r="N3773" s="17"/>
      <c r="O3773" s="116"/>
      <c r="P3773" s="117">
        <f>IF(D3773&gt;A_Stammdaten!$B$12,0,SUM(G3773,H3773,J3773,L3773:M3773)-SUM(I3773,K3773,N3773:O3773))</f>
        <v>0</v>
      </c>
      <c r="Q3773" s="17"/>
      <c r="R3773" s="17"/>
      <c r="S3773" s="17"/>
      <c r="T3773" s="17"/>
      <c r="U3773" s="62">
        <f t="shared" si="1220"/>
        <v>0</v>
      </c>
      <c r="V3773" s="34"/>
      <c r="W3773" s="34"/>
      <c r="X3773" s="34"/>
      <c r="Y3773" s="34"/>
      <c r="Z3773" s="34"/>
      <c r="AA3773" s="63" t="str">
        <f t="shared" si="1221"/>
        <v>-</v>
      </c>
      <c r="AB3773" s="63" t="str">
        <f t="shared" si="1222"/>
        <v>-</v>
      </c>
      <c r="AC3773" s="63">
        <f>IF(ISBLANK($C3773),0,VLOOKUP($C3773,Listen!$A$2:$C$45,2,FALSE))</f>
        <v>0</v>
      </c>
      <c r="AD3773" s="63">
        <f>IF(ISBLANK($C3773),0,VLOOKUP($C3773,Listen!$A$2:$C$45,3,FALSE))</f>
        <v>0</v>
      </c>
      <c r="AE3773" s="49">
        <f t="shared" si="1223"/>
        <v>0</v>
      </c>
      <c r="AF3773" s="49">
        <f t="shared" si="1223"/>
        <v>0</v>
      </c>
      <c r="AG3773" s="49">
        <f>IFERROR(IF(OR($V3773&lt;&gt;"Ja",VLOOKUP($C3773,Listen!$A$2:$F$45,5,0)="Nein",D3773&lt;IF(C3773="LNG Anbindungsanlagen gemäß separater Festlegung",2022,2023)),$AC3773,$AA3773),0)</f>
        <v>0</v>
      </c>
      <c r="AH3773" s="49">
        <f>IFERROR(IF(OR($V3773&lt;&gt;"Ja",VLOOKUP($C3773,Listen!$A$2:$F$45,5,0)="Nein",D3773&lt;IF(C3773="LNG Anbindungsanlagen gemäß separater Festlegung",2022,2023)),$AC3773,$AA3773),0)</f>
        <v>0</v>
      </c>
      <c r="AI3773" s="49">
        <f>IFERROR(IF(OR($W3773&lt;&gt;"Ja",VLOOKUP($C3773,Listen!$A$2:$F$45,6,0)="Nein"),$AC3773,$AB3773),0)</f>
        <v>0</v>
      </c>
      <c r="AJ3773" s="49">
        <f>IFERROR(IF(OR($W3773&lt;&gt;"Ja",VLOOKUP($C3773,Listen!$A$2:$F$45,6,0)="Nein"),$AC3773,$AB3773),0)</f>
        <v>0</v>
      </c>
      <c r="AK3773" s="49">
        <f>IFERROR(IF(OR($W3773&lt;&gt;"Ja",VLOOKUP($C3773,Listen!$A$2:$F$45,6,0)="Nein"),$AC3773,$AB3773),0)</f>
        <v>0</v>
      </c>
      <c r="AL3773" s="51">
        <f t="shared" si="1224"/>
        <v>0</v>
      </c>
      <c r="AM3773" s="296">
        <f>IFERROR(IF(VLOOKUP($C3773,Listen!$A$2:$F$45,6,0)="Ja",MAX(BC3773:BD3773),D_SAV!$BC3773),0)</f>
        <v>0</v>
      </c>
      <c r="AN3773" s="51">
        <f t="shared" si="1225"/>
        <v>0</v>
      </c>
      <c r="AP3773" s="304">
        <f t="shared" si="1226"/>
        <v>0</v>
      </c>
      <c r="AQ3773" s="304">
        <f t="shared" si="1227"/>
        <v>0</v>
      </c>
      <c r="AR3773" s="304">
        <f t="shared" si="1228"/>
        <v>0</v>
      </c>
      <c r="AS3773" s="304">
        <f t="shared" si="1229"/>
        <v>0</v>
      </c>
      <c r="AT3773" s="304">
        <f t="shared" si="1230"/>
        <v>0</v>
      </c>
      <c r="AU3773" s="304">
        <f t="shared" si="1231"/>
        <v>0</v>
      </c>
      <c r="AV3773" s="304">
        <f t="shared" si="1232"/>
        <v>0</v>
      </c>
      <c r="AW3773" s="304">
        <f t="shared" si="1233"/>
        <v>0</v>
      </c>
      <c r="AX3773" s="304">
        <f t="shared" si="1234"/>
        <v>0</v>
      </c>
      <c r="AY3773" s="304">
        <f t="shared" si="1235"/>
        <v>0</v>
      </c>
      <c r="AZ3773" s="304">
        <f t="shared" si="1236"/>
        <v>0</v>
      </c>
      <c r="BA3773" s="304">
        <f t="shared" si="1237"/>
        <v>0</v>
      </c>
      <c r="BB3773" s="304">
        <f t="shared" si="1238"/>
        <v>0</v>
      </c>
      <c r="BC3773" s="304">
        <f t="shared" si="1239"/>
        <v>0</v>
      </c>
      <c r="BD3773" s="304">
        <f t="shared" si="1240"/>
        <v>0</v>
      </c>
      <c r="BE3773" s="304">
        <f>IFERROR(IF(VLOOKUP($C3773,Listen!$A$2:$F$45,6,0)="Ja",BB3773-MAX(BC3773:BD3773),BB3773-BC3773),0)</f>
        <v>0</v>
      </c>
    </row>
    <row r="3774" spans="1:57" x14ac:dyDescent="0.25">
      <c r="A3774" s="320" t="str">
        <f>IF(AND(D3774&lt;&gt;0,C3774&lt;&gt;0,E3774&lt;&gt;0),IF(B3774&lt;&gt;0,CONCATENATE(B3774,"-AGr",VLOOKUP(C3774,Listen!$A$2:$D$45,4,FALSE),"-",D3774,"-",E3774,),CONCATENATE("AGr",VLOOKUP(C3774,Listen!$A$2:$D$45,4,FALSE),"-",D3774,"-",E3774)),"keine vollständige ID")</f>
        <v>keine vollständige ID</v>
      </c>
      <c r="B3774" s="301"/>
      <c r="C3774" s="287"/>
      <c r="D3774" s="34"/>
      <c r="E3774" s="306"/>
      <c r="F3774" s="116"/>
      <c r="G3774" s="17"/>
      <c r="H3774" s="17"/>
      <c r="I3774" s="17"/>
      <c r="J3774" s="17"/>
      <c r="K3774" s="17"/>
      <c r="L3774" s="17"/>
      <c r="M3774" s="17"/>
      <c r="N3774" s="17"/>
      <c r="O3774" s="116"/>
      <c r="P3774" s="117">
        <f>IF(D3774&gt;A_Stammdaten!$B$12,0,SUM(G3774,H3774,J3774,L3774:M3774)-SUM(I3774,K3774,N3774:O3774))</f>
        <v>0</v>
      </c>
      <c r="Q3774" s="17"/>
      <c r="R3774" s="17"/>
      <c r="S3774" s="17"/>
      <c r="T3774" s="17"/>
      <c r="U3774" s="62">
        <f t="shared" si="1220"/>
        <v>0</v>
      </c>
      <c r="V3774" s="34"/>
      <c r="W3774" s="34"/>
      <c r="X3774" s="34"/>
      <c r="Y3774" s="34"/>
      <c r="Z3774" s="34"/>
      <c r="AA3774" s="63" t="str">
        <f t="shared" si="1221"/>
        <v>-</v>
      </c>
      <c r="AB3774" s="63" t="str">
        <f t="shared" si="1222"/>
        <v>-</v>
      </c>
      <c r="AC3774" s="63">
        <f>IF(ISBLANK($C3774),0,VLOOKUP($C3774,Listen!$A$2:$C$45,2,FALSE))</f>
        <v>0</v>
      </c>
      <c r="AD3774" s="63">
        <f>IF(ISBLANK($C3774),0,VLOOKUP($C3774,Listen!$A$2:$C$45,3,FALSE))</f>
        <v>0</v>
      </c>
      <c r="AE3774" s="49">
        <f t="shared" si="1223"/>
        <v>0</v>
      </c>
      <c r="AF3774" s="49">
        <f t="shared" si="1223"/>
        <v>0</v>
      </c>
      <c r="AG3774" s="49">
        <f>IFERROR(IF(OR($V3774&lt;&gt;"Ja",VLOOKUP($C3774,Listen!$A$2:$F$45,5,0)="Nein",D3774&lt;IF(C3774="LNG Anbindungsanlagen gemäß separater Festlegung",2022,2023)),$AC3774,$AA3774),0)</f>
        <v>0</v>
      </c>
      <c r="AH3774" s="49">
        <f>IFERROR(IF(OR($V3774&lt;&gt;"Ja",VLOOKUP($C3774,Listen!$A$2:$F$45,5,0)="Nein",D3774&lt;IF(C3774="LNG Anbindungsanlagen gemäß separater Festlegung",2022,2023)),$AC3774,$AA3774),0)</f>
        <v>0</v>
      </c>
      <c r="AI3774" s="49">
        <f>IFERROR(IF(OR($W3774&lt;&gt;"Ja",VLOOKUP($C3774,Listen!$A$2:$F$45,6,0)="Nein"),$AC3774,$AB3774),0)</f>
        <v>0</v>
      </c>
      <c r="AJ3774" s="49">
        <f>IFERROR(IF(OR($W3774&lt;&gt;"Ja",VLOOKUP($C3774,Listen!$A$2:$F$45,6,0)="Nein"),$AC3774,$AB3774),0)</f>
        <v>0</v>
      </c>
      <c r="AK3774" s="49">
        <f>IFERROR(IF(OR($W3774&lt;&gt;"Ja",VLOOKUP($C3774,Listen!$A$2:$F$45,6,0)="Nein"),$AC3774,$AB3774),0)</f>
        <v>0</v>
      </c>
      <c r="AL3774" s="51">
        <f t="shared" si="1224"/>
        <v>0</v>
      </c>
      <c r="AM3774" s="296">
        <f>IFERROR(IF(VLOOKUP($C3774,Listen!$A$2:$F$45,6,0)="Ja",MAX(BC3774:BD3774),D_SAV!$BC3774),0)</f>
        <v>0</v>
      </c>
      <c r="AN3774" s="51">
        <f t="shared" si="1225"/>
        <v>0</v>
      </c>
      <c r="AP3774" s="304">
        <f t="shared" si="1226"/>
        <v>0</v>
      </c>
      <c r="AQ3774" s="304">
        <f t="shared" si="1227"/>
        <v>0</v>
      </c>
      <c r="AR3774" s="304">
        <f t="shared" si="1228"/>
        <v>0</v>
      </c>
      <c r="AS3774" s="304">
        <f t="shared" si="1229"/>
        <v>0</v>
      </c>
      <c r="AT3774" s="304">
        <f t="shared" si="1230"/>
        <v>0</v>
      </c>
      <c r="AU3774" s="304">
        <f t="shared" si="1231"/>
        <v>0</v>
      </c>
      <c r="AV3774" s="304">
        <f t="shared" si="1232"/>
        <v>0</v>
      </c>
      <c r="AW3774" s="304">
        <f t="shared" si="1233"/>
        <v>0</v>
      </c>
      <c r="AX3774" s="304">
        <f t="shared" si="1234"/>
        <v>0</v>
      </c>
      <c r="AY3774" s="304">
        <f t="shared" si="1235"/>
        <v>0</v>
      </c>
      <c r="AZ3774" s="304">
        <f t="shared" si="1236"/>
        <v>0</v>
      </c>
      <c r="BA3774" s="304">
        <f t="shared" si="1237"/>
        <v>0</v>
      </c>
      <c r="BB3774" s="304">
        <f t="shared" si="1238"/>
        <v>0</v>
      </c>
      <c r="BC3774" s="304">
        <f t="shared" si="1239"/>
        <v>0</v>
      </c>
      <c r="BD3774" s="304">
        <f t="shared" si="1240"/>
        <v>0</v>
      </c>
      <c r="BE3774" s="304">
        <f>IFERROR(IF(VLOOKUP($C3774,Listen!$A$2:$F$45,6,0)="Ja",BB3774-MAX(BC3774:BD3774),BB3774-BC3774),0)</f>
        <v>0</v>
      </c>
    </row>
    <row r="3775" spans="1:57" x14ac:dyDescent="0.25">
      <c r="A3775" s="320" t="str">
        <f>IF(AND(D3775&lt;&gt;0,C3775&lt;&gt;0,E3775&lt;&gt;0),IF(B3775&lt;&gt;0,CONCATENATE(B3775,"-AGr",VLOOKUP(C3775,Listen!$A$2:$D$45,4,FALSE),"-",D3775,"-",E3775,),CONCATENATE("AGr",VLOOKUP(C3775,Listen!$A$2:$D$45,4,FALSE),"-",D3775,"-",E3775)),"keine vollständige ID")</f>
        <v>keine vollständige ID</v>
      </c>
      <c r="B3775" s="301"/>
      <c r="C3775" s="287"/>
      <c r="D3775" s="34"/>
      <c r="E3775" s="306"/>
      <c r="F3775" s="116"/>
      <c r="G3775" s="17"/>
      <c r="H3775" s="17"/>
      <c r="I3775" s="17"/>
      <c r="J3775" s="17"/>
      <c r="K3775" s="17"/>
      <c r="L3775" s="17"/>
      <c r="M3775" s="17"/>
      <c r="N3775" s="17"/>
      <c r="O3775" s="116"/>
      <c r="P3775" s="117">
        <f>IF(D3775&gt;A_Stammdaten!$B$12,0,SUM(G3775,H3775,J3775,L3775:M3775)-SUM(I3775,K3775,N3775:O3775))</f>
        <v>0</v>
      </c>
      <c r="Q3775" s="17"/>
      <c r="R3775" s="17"/>
      <c r="S3775" s="17"/>
      <c r="T3775" s="17"/>
      <c r="U3775" s="62">
        <f t="shared" si="1220"/>
        <v>0</v>
      </c>
      <c r="V3775" s="34"/>
      <c r="W3775" s="34"/>
      <c r="X3775" s="34"/>
      <c r="Y3775" s="34"/>
      <c r="Z3775" s="34"/>
      <c r="AA3775" s="63" t="str">
        <f t="shared" si="1221"/>
        <v>-</v>
      </c>
      <c r="AB3775" s="63" t="str">
        <f t="shared" si="1222"/>
        <v>-</v>
      </c>
      <c r="AC3775" s="63">
        <f>IF(ISBLANK($C3775),0,VLOOKUP($C3775,Listen!$A$2:$C$45,2,FALSE))</f>
        <v>0</v>
      </c>
      <c r="AD3775" s="63">
        <f>IF(ISBLANK($C3775),0,VLOOKUP($C3775,Listen!$A$2:$C$45,3,FALSE))</f>
        <v>0</v>
      </c>
      <c r="AE3775" s="49">
        <f t="shared" si="1223"/>
        <v>0</v>
      </c>
      <c r="AF3775" s="49">
        <f t="shared" si="1223"/>
        <v>0</v>
      </c>
      <c r="AG3775" s="49">
        <f>IFERROR(IF(OR($V3775&lt;&gt;"Ja",VLOOKUP($C3775,Listen!$A$2:$F$45,5,0)="Nein",D3775&lt;IF(C3775="LNG Anbindungsanlagen gemäß separater Festlegung",2022,2023)),$AC3775,$AA3775),0)</f>
        <v>0</v>
      </c>
      <c r="AH3775" s="49">
        <f>IFERROR(IF(OR($V3775&lt;&gt;"Ja",VLOOKUP($C3775,Listen!$A$2:$F$45,5,0)="Nein",D3775&lt;IF(C3775="LNG Anbindungsanlagen gemäß separater Festlegung",2022,2023)),$AC3775,$AA3775),0)</f>
        <v>0</v>
      </c>
      <c r="AI3775" s="49">
        <f>IFERROR(IF(OR($W3775&lt;&gt;"Ja",VLOOKUP($C3775,Listen!$A$2:$F$45,6,0)="Nein"),$AC3775,$AB3775),0)</f>
        <v>0</v>
      </c>
      <c r="AJ3775" s="49">
        <f>IFERROR(IF(OR($W3775&lt;&gt;"Ja",VLOOKUP($C3775,Listen!$A$2:$F$45,6,0)="Nein"),$AC3775,$AB3775),0)</f>
        <v>0</v>
      </c>
      <c r="AK3775" s="49">
        <f>IFERROR(IF(OR($W3775&lt;&gt;"Ja",VLOOKUP($C3775,Listen!$A$2:$F$45,6,0)="Nein"),$AC3775,$AB3775),0)</f>
        <v>0</v>
      </c>
      <c r="AL3775" s="51">
        <f t="shared" si="1224"/>
        <v>0</v>
      </c>
      <c r="AM3775" s="296">
        <f>IFERROR(IF(VLOOKUP($C3775,Listen!$A$2:$F$45,6,0)="Ja",MAX(BC3775:BD3775),D_SAV!$BC3775),0)</f>
        <v>0</v>
      </c>
      <c r="AN3775" s="51">
        <f t="shared" si="1225"/>
        <v>0</v>
      </c>
      <c r="AP3775" s="304">
        <f t="shared" si="1226"/>
        <v>0</v>
      </c>
      <c r="AQ3775" s="304">
        <f t="shared" si="1227"/>
        <v>0</v>
      </c>
      <c r="AR3775" s="304">
        <f t="shared" si="1228"/>
        <v>0</v>
      </c>
      <c r="AS3775" s="304">
        <f t="shared" si="1229"/>
        <v>0</v>
      </c>
      <c r="AT3775" s="304">
        <f t="shared" si="1230"/>
        <v>0</v>
      </c>
      <c r="AU3775" s="304">
        <f t="shared" si="1231"/>
        <v>0</v>
      </c>
      <c r="AV3775" s="304">
        <f t="shared" si="1232"/>
        <v>0</v>
      </c>
      <c r="AW3775" s="304">
        <f t="shared" si="1233"/>
        <v>0</v>
      </c>
      <c r="AX3775" s="304">
        <f t="shared" si="1234"/>
        <v>0</v>
      </c>
      <c r="AY3775" s="304">
        <f t="shared" si="1235"/>
        <v>0</v>
      </c>
      <c r="AZ3775" s="304">
        <f t="shared" si="1236"/>
        <v>0</v>
      </c>
      <c r="BA3775" s="304">
        <f t="shared" si="1237"/>
        <v>0</v>
      </c>
      <c r="BB3775" s="304">
        <f t="shared" si="1238"/>
        <v>0</v>
      </c>
      <c r="BC3775" s="304">
        <f t="shared" si="1239"/>
        <v>0</v>
      </c>
      <c r="BD3775" s="304">
        <f t="shared" si="1240"/>
        <v>0</v>
      </c>
      <c r="BE3775" s="304">
        <f>IFERROR(IF(VLOOKUP($C3775,Listen!$A$2:$F$45,6,0)="Ja",BB3775-MAX(BC3775:BD3775),BB3775-BC3775),0)</f>
        <v>0</v>
      </c>
    </row>
    <row r="3776" spans="1:57" x14ac:dyDescent="0.25">
      <c r="A3776" s="320" t="str">
        <f>IF(AND(D3776&lt;&gt;0,C3776&lt;&gt;0,E3776&lt;&gt;0),IF(B3776&lt;&gt;0,CONCATENATE(B3776,"-AGr",VLOOKUP(C3776,Listen!$A$2:$D$45,4,FALSE),"-",D3776,"-",E3776,),CONCATENATE("AGr",VLOOKUP(C3776,Listen!$A$2:$D$45,4,FALSE),"-",D3776,"-",E3776)),"keine vollständige ID")</f>
        <v>keine vollständige ID</v>
      </c>
      <c r="B3776" s="301"/>
      <c r="C3776" s="287"/>
      <c r="D3776" s="34"/>
      <c r="E3776" s="306"/>
      <c r="F3776" s="116"/>
      <c r="G3776" s="17"/>
      <c r="H3776" s="17"/>
      <c r="I3776" s="17"/>
      <c r="J3776" s="17"/>
      <c r="K3776" s="17"/>
      <c r="L3776" s="17"/>
      <c r="M3776" s="17"/>
      <c r="N3776" s="17"/>
      <c r="O3776" s="116"/>
      <c r="P3776" s="117">
        <f>IF(D3776&gt;A_Stammdaten!$B$12,0,SUM(G3776,H3776,J3776,L3776:M3776)-SUM(I3776,K3776,N3776:O3776))</f>
        <v>0</v>
      </c>
      <c r="Q3776" s="17"/>
      <c r="R3776" s="17"/>
      <c r="S3776" s="17"/>
      <c r="T3776" s="17"/>
      <c r="U3776" s="62">
        <f t="shared" si="1220"/>
        <v>0</v>
      </c>
      <c r="V3776" s="34"/>
      <c r="W3776" s="34"/>
      <c r="X3776" s="34"/>
      <c r="Y3776" s="34"/>
      <c r="Z3776" s="34"/>
      <c r="AA3776" s="63" t="str">
        <f t="shared" si="1221"/>
        <v>-</v>
      </c>
      <c r="AB3776" s="63" t="str">
        <f t="shared" si="1222"/>
        <v>-</v>
      </c>
      <c r="AC3776" s="63">
        <f>IF(ISBLANK($C3776),0,VLOOKUP($C3776,Listen!$A$2:$C$45,2,FALSE))</f>
        <v>0</v>
      </c>
      <c r="AD3776" s="63">
        <f>IF(ISBLANK($C3776),0,VLOOKUP($C3776,Listen!$A$2:$C$45,3,FALSE))</f>
        <v>0</v>
      </c>
      <c r="AE3776" s="49">
        <f t="shared" si="1223"/>
        <v>0</v>
      </c>
      <c r="AF3776" s="49">
        <f t="shared" si="1223"/>
        <v>0</v>
      </c>
      <c r="AG3776" s="49">
        <f>IFERROR(IF(OR($V3776&lt;&gt;"Ja",VLOOKUP($C3776,Listen!$A$2:$F$45,5,0)="Nein",D3776&lt;IF(C3776="LNG Anbindungsanlagen gemäß separater Festlegung",2022,2023)),$AC3776,$AA3776),0)</f>
        <v>0</v>
      </c>
      <c r="AH3776" s="49">
        <f>IFERROR(IF(OR($V3776&lt;&gt;"Ja",VLOOKUP($C3776,Listen!$A$2:$F$45,5,0)="Nein",D3776&lt;IF(C3776="LNG Anbindungsanlagen gemäß separater Festlegung",2022,2023)),$AC3776,$AA3776),0)</f>
        <v>0</v>
      </c>
      <c r="AI3776" s="49">
        <f>IFERROR(IF(OR($W3776&lt;&gt;"Ja",VLOOKUP($C3776,Listen!$A$2:$F$45,6,0)="Nein"),$AC3776,$AB3776),0)</f>
        <v>0</v>
      </c>
      <c r="AJ3776" s="49">
        <f>IFERROR(IF(OR($W3776&lt;&gt;"Ja",VLOOKUP($C3776,Listen!$A$2:$F$45,6,0)="Nein"),$AC3776,$AB3776),0)</f>
        <v>0</v>
      </c>
      <c r="AK3776" s="49">
        <f>IFERROR(IF(OR($W3776&lt;&gt;"Ja",VLOOKUP($C3776,Listen!$A$2:$F$45,6,0)="Nein"),$AC3776,$AB3776),0)</f>
        <v>0</v>
      </c>
      <c r="AL3776" s="51">
        <f t="shared" si="1224"/>
        <v>0</v>
      </c>
      <c r="AM3776" s="296">
        <f>IFERROR(IF(VLOOKUP($C3776,Listen!$A$2:$F$45,6,0)="Ja",MAX(BC3776:BD3776),D_SAV!$BC3776),0)</f>
        <v>0</v>
      </c>
      <c r="AN3776" s="51">
        <f t="shared" si="1225"/>
        <v>0</v>
      </c>
      <c r="AP3776" s="304">
        <f t="shared" si="1226"/>
        <v>0</v>
      </c>
      <c r="AQ3776" s="304">
        <f t="shared" si="1227"/>
        <v>0</v>
      </c>
      <c r="AR3776" s="304">
        <f t="shared" si="1228"/>
        <v>0</v>
      </c>
      <c r="AS3776" s="304">
        <f t="shared" si="1229"/>
        <v>0</v>
      </c>
      <c r="AT3776" s="304">
        <f t="shared" si="1230"/>
        <v>0</v>
      </c>
      <c r="AU3776" s="304">
        <f t="shared" si="1231"/>
        <v>0</v>
      </c>
      <c r="AV3776" s="304">
        <f t="shared" si="1232"/>
        <v>0</v>
      </c>
      <c r="AW3776" s="304">
        <f t="shared" si="1233"/>
        <v>0</v>
      </c>
      <c r="AX3776" s="304">
        <f t="shared" si="1234"/>
        <v>0</v>
      </c>
      <c r="AY3776" s="304">
        <f t="shared" si="1235"/>
        <v>0</v>
      </c>
      <c r="AZ3776" s="304">
        <f t="shared" si="1236"/>
        <v>0</v>
      </c>
      <c r="BA3776" s="304">
        <f t="shared" si="1237"/>
        <v>0</v>
      </c>
      <c r="BB3776" s="304">
        <f t="shared" si="1238"/>
        <v>0</v>
      </c>
      <c r="BC3776" s="304">
        <f t="shared" si="1239"/>
        <v>0</v>
      </c>
      <c r="BD3776" s="304">
        <f t="shared" si="1240"/>
        <v>0</v>
      </c>
      <c r="BE3776" s="304">
        <f>IFERROR(IF(VLOOKUP($C3776,Listen!$A$2:$F$45,6,0)="Ja",BB3776-MAX(BC3776:BD3776),BB3776-BC3776),0)</f>
        <v>0</v>
      </c>
    </row>
    <row r="3777" spans="1:57" x14ac:dyDescent="0.25">
      <c r="A3777" s="320" t="str">
        <f>IF(AND(D3777&lt;&gt;0,C3777&lt;&gt;0,E3777&lt;&gt;0),IF(B3777&lt;&gt;0,CONCATENATE(B3777,"-AGr",VLOOKUP(C3777,Listen!$A$2:$D$45,4,FALSE),"-",D3777,"-",E3777,),CONCATENATE("AGr",VLOOKUP(C3777,Listen!$A$2:$D$45,4,FALSE),"-",D3777,"-",E3777)),"keine vollständige ID")</f>
        <v>keine vollständige ID</v>
      </c>
      <c r="B3777" s="301"/>
      <c r="C3777" s="287"/>
      <c r="D3777" s="34"/>
      <c r="E3777" s="306"/>
      <c r="F3777" s="116"/>
      <c r="G3777" s="17"/>
      <c r="H3777" s="17"/>
      <c r="I3777" s="17"/>
      <c r="J3777" s="17"/>
      <c r="K3777" s="17"/>
      <c r="L3777" s="17"/>
      <c r="M3777" s="17"/>
      <c r="N3777" s="17"/>
      <c r="O3777" s="116"/>
      <c r="P3777" s="117">
        <f>IF(D3777&gt;A_Stammdaten!$B$12,0,SUM(G3777,H3777,J3777,L3777:M3777)-SUM(I3777,K3777,N3777:O3777))</f>
        <v>0</v>
      </c>
      <c r="Q3777" s="17"/>
      <c r="R3777" s="17"/>
      <c r="S3777" s="17"/>
      <c r="T3777" s="17"/>
      <c r="U3777" s="62">
        <f t="shared" si="1220"/>
        <v>0</v>
      </c>
      <c r="V3777" s="34"/>
      <c r="W3777" s="34"/>
      <c r="X3777" s="34"/>
      <c r="Y3777" s="34"/>
      <c r="Z3777" s="34"/>
      <c r="AA3777" s="63" t="str">
        <f t="shared" si="1221"/>
        <v>-</v>
      </c>
      <c r="AB3777" s="63" t="str">
        <f t="shared" si="1222"/>
        <v>-</v>
      </c>
      <c r="AC3777" s="63">
        <f>IF(ISBLANK($C3777),0,VLOOKUP($C3777,Listen!$A$2:$C$45,2,FALSE))</f>
        <v>0</v>
      </c>
      <c r="AD3777" s="63">
        <f>IF(ISBLANK($C3777),0,VLOOKUP($C3777,Listen!$A$2:$C$45,3,FALSE))</f>
        <v>0</v>
      </c>
      <c r="AE3777" s="49">
        <f t="shared" si="1223"/>
        <v>0</v>
      </c>
      <c r="AF3777" s="49">
        <f t="shared" si="1223"/>
        <v>0</v>
      </c>
      <c r="AG3777" s="49">
        <f>IFERROR(IF(OR($V3777&lt;&gt;"Ja",VLOOKUP($C3777,Listen!$A$2:$F$45,5,0)="Nein",D3777&lt;IF(C3777="LNG Anbindungsanlagen gemäß separater Festlegung",2022,2023)),$AC3777,$AA3777),0)</f>
        <v>0</v>
      </c>
      <c r="AH3777" s="49">
        <f>IFERROR(IF(OR($V3777&lt;&gt;"Ja",VLOOKUP($C3777,Listen!$A$2:$F$45,5,0)="Nein",D3777&lt;IF(C3777="LNG Anbindungsanlagen gemäß separater Festlegung",2022,2023)),$AC3777,$AA3777),0)</f>
        <v>0</v>
      </c>
      <c r="AI3777" s="49">
        <f>IFERROR(IF(OR($W3777&lt;&gt;"Ja",VLOOKUP($C3777,Listen!$A$2:$F$45,6,0)="Nein"),$AC3777,$AB3777),0)</f>
        <v>0</v>
      </c>
      <c r="AJ3777" s="49">
        <f>IFERROR(IF(OR($W3777&lt;&gt;"Ja",VLOOKUP($C3777,Listen!$A$2:$F$45,6,0)="Nein"),$AC3777,$AB3777),0)</f>
        <v>0</v>
      </c>
      <c r="AK3777" s="49">
        <f>IFERROR(IF(OR($W3777&lt;&gt;"Ja",VLOOKUP($C3777,Listen!$A$2:$F$45,6,0)="Nein"),$AC3777,$AB3777),0)</f>
        <v>0</v>
      </c>
      <c r="AL3777" s="51">
        <f t="shared" si="1224"/>
        <v>0</v>
      </c>
      <c r="AM3777" s="296">
        <f>IFERROR(IF(VLOOKUP($C3777,Listen!$A$2:$F$45,6,0)="Ja",MAX(BC3777:BD3777),D_SAV!$BC3777),0)</f>
        <v>0</v>
      </c>
      <c r="AN3777" s="51">
        <f t="shared" si="1225"/>
        <v>0</v>
      </c>
      <c r="AP3777" s="304">
        <f t="shared" si="1226"/>
        <v>0</v>
      </c>
      <c r="AQ3777" s="304">
        <f t="shared" si="1227"/>
        <v>0</v>
      </c>
      <c r="AR3777" s="304">
        <f t="shared" si="1228"/>
        <v>0</v>
      </c>
      <c r="AS3777" s="304">
        <f t="shared" si="1229"/>
        <v>0</v>
      </c>
      <c r="AT3777" s="304">
        <f t="shared" si="1230"/>
        <v>0</v>
      </c>
      <c r="AU3777" s="304">
        <f t="shared" si="1231"/>
        <v>0</v>
      </c>
      <c r="AV3777" s="304">
        <f t="shared" si="1232"/>
        <v>0</v>
      </c>
      <c r="AW3777" s="304">
        <f t="shared" si="1233"/>
        <v>0</v>
      </c>
      <c r="AX3777" s="304">
        <f t="shared" si="1234"/>
        <v>0</v>
      </c>
      <c r="AY3777" s="304">
        <f t="shared" si="1235"/>
        <v>0</v>
      </c>
      <c r="AZ3777" s="304">
        <f t="shared" si="1236"/>
        <v>0</v>
      </c>
      <c r="BA3777" s="304">
        <f t="shared" si="1237"/>
        <v>0</v>
      </c>
      <c r="BB3777" s="304">
        <f t="shared" si="1238"/>
        <v>0</v>
      </c>
      <c r="BC3777" s="304">
        <f t="shared" si="1239"/>
        <v>0</v>
      </c>
      <c r="BD3777" s="304">
        <f t="shared" si="1240"/>
        <v>0</v>
      </c>
      <c r="BE3777" s="304">
        <f>IFERROR(IF(VLOOKUP($C3777,Listen!$A$2:$F$45,6,0)="Ja",BB3777-MAX(BC3777:BD3777),BB3777-BC3777),0)</f>
        <v>0</v>
      </c>
    </row>
    <row r="3778" spans="1:57" x14ac:dyDescent="0.25">
      <c r="A3778" s="320" t="str">
        <f>IF(AND(D3778&lt;&gt;0,C3778&lt;&gt;0,E3778&lt;&gt;0),IF(B3778&lt;&gt;0,CONCATENATE(B3778,"-AGr",VLOOKUP(C3778,Listen!$A$2:$D$45,4,FALSE),"-",D3778,"-",E3778,),CONCATENATE("AGr",VLOOKUP(C3778,Listen!$A$2:$D$45,4,FALSE),"-",D3778,"-",E3778)),"keine vollständige ID")</f>
        <v>keine vollständige ID</v>
      </c>
      <c r="B3778" s="301"/>
      <c r="C3778" s="287"/>
      <c r="D3778" s="34"/>
      <c r="E3778" s="306"/>
      <c r="F3778" s="116"/>
      <c r="G3778" s="17"/>
      <c r="H3778" s="17"/>
      <c r="I3778" s="17"/>
      <c r="J3778" s="17"/>
      <c r="K3778" s="17"/>
      <c r="L3778" s="17"/>
      <c r="M3778" s="17"/>
      <c r="N3778" s="17"/>
      <c r="O3778" s="116"/>
      <c r="P3778" s="117">
        <f>IF(D3778&gt;A_Stammdaten!$B$12,0,SUM(G3778,H3778,J3778,L3778:M3778)-SUM(I3778,K3778,N3778:O3778))</f>
        <v>0</v>
      </c>
      <c r="Q3778" s="17"/>
      <c r="R3778" s="17"/>
      <c r="S3778" s="17"/>
      <c r="T3778" s="17"/>
      <c r="U3778" s="62">
        <f t="shared" si="1220"/>
        <v>0</v>
      </c>
      <c r="V3778" s="34"/>
      <c r="W3778" s="34"/>
      <c r="X3778" s="34"/>
      <c r="Y3778" s="34"/>
      <c r="Z3778" s="34"/>
      <c r="AA3778" s="63" t="str">
        <f t="shared" si="1221"/>
        <v>-</v>
      </c>
      <c r="AB3778" s="63" t="str">
        <f t="shared" si="1222"/>
        <v>-</v>
      </c>
      <c r="AC3778" s="63">
        <f>IF(ISBLANK($C3778),0,VLOOKUP($C3778,Listen!$A$2:$C$45,2,FALSE))</f>
        <v>0</v>
      </c>
      <c r="AD3778" s="63">
        <f>IF(ISBLANK($C3778),0,VLOOKUP($C3778,Listen!$A$2:$C$45,3,FALSE))</f>
        <v>0</v>
      </c>
      <c r="AE3778" s="49">
        <f t="shared" si="1223"/>
        <v>0</v>
      </c>
      <c r="AF3778" s="49">
        <f t="shared" si="1223"/>
        <v>0</v>
      </c>
      <c r="AG3778" s="49">
        <f>IFERROR(IF(OR($V3778&lt;&gt;"Ja",VLOOKUP($C3778,Listen!$A$2:$F$45,5,0)="Nein",D3778&lt;IF(C3778="LNG Anbindungsanlagen gemäß separater Festlegung",2022,2023)),$AC3778,$AA3778),0)</f>
        <v>0</v>
      </c>
      <c r="AH3778" s="49">
        <f>IFERROR(IF(OR($V3778&lt;&gt;"Ja",VLOOKUP($C3778,Listen!$A$2:$F$45,5,0)="Nein",D3778&lt;IF(C3778="LNG Anbindungsanlagen gemäß separater Festlegung",2022,2023)),$AC3778,$AA3778),0)</f>
        <v>0</v>
      </c>
      <c r="AI3778" s="49">
        <f>IFERROR(IF(OR($W3778&lt;&gt;"Ja",VLOOKUP($C3778,Listen!$A$2:$F$45,6,0)="Nein"),$AC3778,$AB3778),0)</f>
        <v>0</v>
      </c>
      <c r="AJ3778" s="49">
        <f>IFERROR(IF(OR($W3778&lt;&gt;"Ja",VLOOKUP($C3778,Listen!$A$2:$F$45,6,0)="Nein"),$AC3778,$AB3778),0)</f>
        <v>0</v>
      </c>
      <c r="AK3778" s="49">
        <f>IFERROR(IF(OR($W3778&lt;&gt;"Ja",VLOOKUP($C3778,Listen!$A$2:$F$45,6,0)="Nein"),$AC3778,$AB3778),0)</f>
        <v>0</v>
      </c>
      <c r="AL3778" s="51">
        <f t="shared" si="1224"/>
        <v>0</v>
      </c>
      <c r="AM3778" s="296">
        <f>IFERROR(IF(VLOOKUP($C3778,Listen!$A$2:$F$45,6,0)="Ja",MAX(BC3778:BD3778),D_SAV!$BC3778),0)</f>
        <v>0</v>
      </c>
      <c r="AN3778" s="51">
        <f t="shared" si="1225"/>
        <v>0</v>
      </c>
      <c r="AP3778" s="304">
        <f t="shared" si="1226"/>
        <v>0</v>
      </c>
      <c r="AQ3778" s="304">
        <f t="shared" si="1227"/>
        <v>0</v>
      </c>
      <c r="AR3778" s="304">
        <f t="shared" si="1228"/>
        <v>0</v>
      </c>
      <c r="AS3778" s="304">
        <f t="shared" si="1229"/>
        <v>0</v>
      </c>
      <c r="AT3778" s="304">
        <f t="shared" si="1230"/>
        <v>0</v>
      </c>
      <c r="AU3778" s="304">
        <f t="shared" si="1231"/>
        <v>0</v>
      </c>
      <c r="AV3778" s="304">
        <f t="shared" si="1232"/>
        <v>0</v>
      </c>
      <c r="AW3778" s="304">
        <f t="shared" si="1233"/>
        <v>0</v>
      </c>
      <c r="AX3778" s="304">
        <f t="shared" si="1234"/>
        <v>0</v>
      </c>
      <c r="AY3778" s="304">
        <f t="shared" si="1235"/>
        <v>0</v>
      </c>
      <c r="AZ3778" s="304">
        <f t="shared" si="1236"/>
        <v>0</v>
      </c>
      <c r="BA3778" s="304">
        <f t="shared" si="1237"/>
        <v>0</v>
      </c>
      <c r="BB3778" s="304">
        <f t="shared" si="1238"/>
        <v>0</v>
      </c>
      <c r="BC3778" s="304">
        <f t="shared" si="1239"/>
        <v>0</v>
      </c>
      <c r="BD3778" s="304">
        <f t="shared" si="1240"/>
        <v>0</v>
      </c>
      <c r="BE3778" s="304">
        <f>IFERROR(IF(VLOOKUP($C3778,Listen!$A$2:$F$45,6,0)="Ja",BB3778-MAX(BC3778:BD3778),BB3778-BC3778),0)</f>
        <v>0</v>
      </c>
    </row>
    <row r="3779" spans="1:57" x14ac:dyDescent="0.25">
      <c r="A3779" s="320" t="str">
        <f>IF(AND(D3779&lt;&gt;0,C3779&lt;&gt;0,E3779&lt;&gt;0),IF(B3779&lt;&gt;0,CONCATENATE(B3779,"-AGr",VLOOKUP(C3779,Listen!$A$2:$D$45,4,FALSE),"-",D3779,"-",E3779,),CONCATENATE("AGr",VLOOKUP(C3779,Listen!$A$2:$D$45,4,FALSE),"-",D3779,"-",E3779)),"keine vollständige ID")</f>
        <v>keine vollständige ID</v>
      </c>
      <c r="B3779" s="301"/>
      <c r="C3779" s="287"/>
      <c r="D3779" s="34"/>
      <c r="E3779" s="306"/>
      <c r="F3779" s="116"/>
      <c r="G3779" s="17"/>
      <c r="H3779" s="17"/>
      <c r="I3779" s="17"/>
      <c r="J3779" s="17"/>
      <c r="K3779" s="17"/>
      <c r="L3779" s="17"/>
      <c r="M3779" s="17"/>
      <c r="N3779" s="17"/>
      <c r="O3779" s="116"/>
      <c r="P3779" s="117">
        <f>IF(D3779&gt;A_Stammdaten!$B$12,0,SUM(G3779,H3779,J3779,L3779:M3779)-SUM(I3779,K3779,N3779:O3779))</f>
        <v>0</v>
      </c>
      <c r="Q3779" s="17"/>
      <c r="R3779" s="17"/>
      <c r="S3779" s="17"/>
      <c r="T3779" s="17"/>
      <c r="U3779" s="62">
        <f t="shared" si="1220"/>
        <v>0</v>
      </c>
      <c r="V3779" s="34"/>
      <c r="W3779" s="34"/>
      <c r="X3779" s="34"/>
      <c r="Y3779" s="34"/>
      <c r="Z3779" s="34"/>
      <c r="AA3779" s="63" t="str">
        <f t="shared" si="1221"/>
        <v>-</v>
      </c>
      <c r="AB3779" s="63" t="str">
        <f t="shared" si="1222"/>
        <v>-</v>
      </c>
      <c r="AC3779" s="63">
        <f>IF(ISBLANK($C3779),0,VLOOKUP($C3779,Listen!$A$2:$C$45,2,FALSE))</f>
        <v>0</v>
      </c>
      <c r="AD3779" s="63">
        <f>IF(ISBLANK($C3779),0,VLOOKUP($C3779,Listen!$A$2:$C$45,3,FALSE))</f>
        <v>0</v>
      </c>
      <c r="AE3779" s="49">
        <f t="shared" si="1223"/>
        <v>0</v>
      </c>
      <c r="AF3779" s="49">
        <f t="shared" si="1223"/>
        <v>0</v>
      </c>
      <c r="AG3779" s="49">
        <f>IFERROR(IF(OR($V3779&lt;&gt;"Ja",VLOOKUP($C3779,Listen!$A$2:$F$45,5,0)="Nein",D3779&lt;IF(C3779="LNG Anbindungsanlagen gemäß separater Festlegung",2022,2023)),$AC3779,$AA3779),0)</f>
        <v>0</v>
      </c>
      <c r="AH3779" s="49">
        <f>IFERROR(IF(OR($V3779&lt;&gt;"Ja",VLOOKUP($C3779,Listen!$A$2:$F$45,5,0)="Nein",D3779&lt;IF(C3779="LNG Anbindungsanlagen gemäß separater Festlegung",2022,2023)),$AC3779,$AA3779),0)</f>
        <v>0</v>
      </c>
      <c r="AI3779" s="49">
        <f>IFERROR(IF(OR($W3779&lt;&gt;"Ja",VLOOKUP($C3779,Listen!$A$2:$F$45,6,0)="Nein"),$AC3779,$AB3779),0)</f>
        <v>0</v>
      </c>
      <c r="AJ3779" s="49">
        <f>IFERROR(IF(OR($W3779&lt;&gt;"Ja",VLOOKUP($C3779,Listen!$A$2:$F$45,6,0)="Nein"),$AC3779,$AB3779),0)</f>
        <v>0</v>
      </c>
      <c r="AK3779" s="49">
        <f>IFERROR(IF(OR($W3779&lt;&gt;"Ja",VLOOKUP($C3779,Listen!$A$2:$F$45,6,0)="Nein"),$AC3779,$AB3779),0)</f>
        <v>0</v>
      </c>
      <c r="AL3779" s="51">
        <f t="shared" si="1224"/>
        <v>0</v>
      </c>
      <c r="AM3779" s="296">
        <f>IFERROR(IF(VLOOKUP($C3779,Listen!$A$2:$F$45,6,0)="Ja",MAX(BC3779:BD3779),D_SAV!$BC3779),0)</f>
        <v>0</v>
      </c>
      <c r="AN3779" s="51">
        <f t="shared" si="1225"/>
        <v>0</v>
      </c>
      <c r="AP3779" s="304">
        <f t="shared" si="1226"/>
        <v>0</v>
      </c>
      <c r="AQ3779" s="304">
        <f t="shared" si="1227"/>
        <v>0</v>
      </c>
      <c r="AR3779" s="304">
        <f t="shared" si="1228"/>
        <v>0</v>
      </c>
      <c r="AS3779" s="304">
        <f t="shared" si="1229"/>
        <v>0</v>
      </c>
      <c r="AT3779" s="304">
        <f t="shared" si="1230"/>
        <v>0</v>
      </c>
      <c r="AU3779" s="304">
        <f t="shared" si="1231"/>
        <v>0</v>
      </c>
      <c r="AV3779" s="304">
        <f t="shared" si="1232"/>
        <v>0</v>
      </c>
      <c r="AW3779" s="304">
        <f t="shared" si="1233"/>
        <v>0</v>
      </c>
      <c r="AX3779" s="304">
        <f t="shared" si="1234"/>
        <v>0</v>
      </c>
      <c r="AY3779" s="304">
        <f t="shared" si="1235"/>
        <v>0</v>
      </c>
      <c r="AZ3779" s="304">
        <f t="shared" si="1236"/>
        <v>0</v>
      </c>
      <c r="BA3779" s="304">
        <f t="shared" si="1237"/>
        <v>0</v>
      </c>
      <c r="BB3779" s="304">
        <f t="shared" si="1238"/>
        <v>0</v>
      </c>
      <c r="BC3779" s="304">
        <f t="shared" si="1239"/>
        <v>0</v>
      </c>
      <c r="BD3779" s="304">
        <f t="shared" si="1240"/>
        <v>0</v>
      </c>
      <c r="BE3779" s="304">
        <f>IFERROR(IF(VLOOKUP($C3779,Listen!$A$2:$F$45,6,0)="Ja",BB3779-MAX(BC3779:BD3779),BB3779-BC3779),0)</f>
        <v>0</v>
      </c>
    </row>
    <row r="3780" spans="1:57" x14ac:dyDescent="0.25">
      <c r="A3780" s="320" t="str">
        <f>IF(AND(D3780&lt;&gt;0,C3780&lt;&gt;0,E3780&lt;&gt;0),IF(B3780&lt;&gt;0,CONCATENATE(B3780,"-AGr",VLOOKUP(C3780,Listen!$A$2:$D$45,4,FALSE),"-",D3780,"-",E3780,),CONCATENATE("AGr",VLOOKUP(C3780,Listen!$A$2:$D$45,4,FALSE),"-",D3780,"-",E3780)),"keine vollständige ID")</f>
        <v>keine vollständige ID</v>
      </c>
      <c r="B3780" s="301"/>
      <c r="C3780" s="287"/>
      <c r="D3780" s="34"/>
      <c r="E3780" s="306"/>
      <c r="F3780" s="116"/>
      <c r="G3780" s="17"/>
      <c r="H3780" s="17"/>
      <c r="I3780" s="17"/>
      <c r="J3780" s="17"/>
      <c r="K3780" s="17"/>
      <c r="L3780" s="17"/>
      <c r="M3780" s="17"/>
      <c r="N3780" s="17"/>
      <c r="O3780" s="116"/>
      <c r="P3780" s="117">
        <f>IF(D3780&gt;A_Stammdaten!$B$12,0,SUM(G3780,H3780,J3780,L3780:M3780)-SUM(I3780,K3780,N3780:O3780))</f>
        <v>0</v>
      </c>
      <c r="Q3780" s="17"/>
      <c r="R3780" s="17"/>
      <c r="S3780" s="17"/>
      <c r="T3780" s="17"/>
      <c r="U3780" s="62">
        <f t="shared" si="1220"/>
        <v>0</v>
      </c>
      <c r="V3780" s="34"/>
      <c r="W3780" s="34"/>
      <c r="X3780" s="34"/>
      <c r="Y3780" s="34"/>
      <c r="Z3780" s="34"/>
      <c r="AA3780" s="63" t="str">
        <f t="shared" si="1221"/>
        <v>-</v>
      </c>
      <c r="AB3780" s="63" t="str">
        <f t="shared" si="1222"/>
        <v>-</v>
      </c>
      <c r="AC3780" s="63">
        <f>IF(ISBLANK($C3780),0,VLOOKUP($C3780,Listen!$A$2:$C$45,2,FALSE))</f>
        <v>0</v>
      </c>
      <c r="AD3780" s="63">
        <f>IF(ISBLANK($C3780),0,VLOOKUP($C3780,Listen!$A$2:$C$45,3,FALSE))</f>
        <v>0</v>
      </c>
      <c r="AE3780" s="49">
        <f t="shared" si="1223"/>
        <v>0</v>
      </c>
      <c r="AF3780" s="49">
        <f t="shared" si="1223"/>
        <v>0</v>
      </c>
      <c r="AG3780" s="49">
        <f>IFERROR(IF(OR($V3780&lt;&gt;"Ja",VLOOKUP($C3780,Listen!$A$2:$F$45,5,0)="Nein",D3780&lt;IF(C3780="LNG Anbindungsanlagen gemäß separater Festlegung",2022,2023)),$AC3780,$AA3780),0)</f>
        <v>0</v>
      </c>
      <c r="AH3780" s="49">
        <f>IFERROR(IF(OR($V3780&lt;&gt;"Ja",VLOOKUP($C3780,Listen!$A$2:$F$45,5,0)="Nein",D3780&lt;IF(C3780="LNG Anbindungsanlagen gemäß separater Festlegung",2022,2023)),$AC3780,$AA3780),0)</f>
        <v>0</v>
      </c>
      <c r="AI3780" s="49">
        <f>IFERROR(IF(OR($W3780&lt;&gt;"Ja",VLOOKUP($C3780,Listen!$A$2:$F$45,6,0)="Nein"),$AC3780,$AB3780),0)</f>
        <v>0</v>
      </c>
      <c r="AJ3780" s="49">
        <f>IFERROR(IF(OR($W3780&lt;&gt;"Ja",VLOOKUP($C3780,Listen!$A$2:$F$45,6,0)="Nein"),$AC3780,$AB3780),0)</f>
        <v>0</v>
      </c>
      <c r="AK3780" s="49">
        <f>IFERROR(IF(OR($W3780&lt;&gt;"Ja",VLOOKUP($C3780,Listen!$A$2:$F$45,6,0)="Nein"),$AC3780,$AB3780),0)</f>
        <v>0</v>
      </c>
      <c r="AL3780" s="51">
        <f t="shared" si="1224"/>
        <v>0</v>
      </c>
      <c r="AM3780" s="296">
        <f>IFERROR(IF(VLOOKUP($C3780,Listen!$A$2:$F$45,6,0)="Ja",MAX(BC3780:BD3780),D_SAV!$BC3780),0)</f>
        <v>0</v>
      </c>
      <c r="AN3780" s="51">
        <f t="shared" si="1225"/>
        <v>0</v>
      </c>
      <c r="AP3780" s="304">
        <f t="shared" si="1226"/>
        <v>0</v>
      </c>
      <c r="AQ3780" s="304">
        <f t="shared" si="1227"/>
        <v>0</v>
      </c>
      <c r="AR3780" s="304">
        <f t="shared" si="1228"/>
        <v>0</v>
      </c>
      <c r="AS3780" s="304">
        <f t="shared" si="1229"/>
        <v>0</v>
      </c>
      <c r="AT3780" s="304">
        <f t="shared" si="1230"/>
        <v>0</v>
      </c>
      <c r="AU3780" s="304">
        <f t="shared" si="1231"/>
        <v>0</v>
      </c>
      <c r="AV3780" s="304">
        <f t="shared" si="1232"/>
        <v>0</v>
      </c>
      <c r="AW3780" s="304">
        <f t="shared" si="1233"/>
        <v>0</v>
      </c>
      <c r="AX3780" s="304">
        <f t="shared" si="1234"/>
        <v>0</v>
      </c>
      <c r="AY3780" s="304">
        <f t="shared" si="1235"/>
        <v>0</v>
      </c>
      <c r="AZ3780" s="304">
        <f t="shared" si="1236"/>
        <v>0</v>
      </c>
      <c r="BA3780" s="304">
        <f t="shared" si="1237"/>
        <v>0</v>
      </c>
      <c r="BB3780" s="304">
        <f t="shared" si="1238"/>
        <v>0</v>
      </c>
      <c r="BC3780" s="304">
        <f t="shared" si="1239"/>
        <v>0</v>
      </c>
      <c r="BD3780" s="304">
        <f t="shared" si="1240"/>
        <v>0</v>
      </c>
      <c r="BE3780" s="304">
        <f>IFERROR(IF(VLOOKUP($C3780,Listen!$A$2:$F$45,6,0)="Ja",BB3780-MAX(BC3780:BD3780),BB3780-BC3780),0)</f>
        <v>0</v>
      </c>
    </row>
    <row r="3781" spans="1:57" x14ac:dyDescent="0.25">
      <c r="A3781" s="320" t="str">
        <f>IF(AND(D3781&lt;&gt;0,C3781&lt;&gt;0,E3781&lt;&gt;0),IF(B3781&lt;&gt;0,CONCATENATE(B3781,"-AGr",VLOOKUP(C3781,Listen!$A$2:$D$45,4,FALSE),"-",D3781,"-",E3781,),CONCATENATE("AGr",VLOOKUP(C3781,Listen!$A$2:$D$45,4,FALSE),"-",D3781,"-",E3781)),"keine vollständige ID")</f>
        <v>keine vollständige ID</v>
      </c>
      <c r="B3781" s="301"/>
      <c r="C3781" s="287"/>
      <c r="D3781" s="34"/>
      <c r="E3781" s="306"/>
      <c r="F3781" s="116"/>
      <c r="G3781" s="17"/>
      <c r="H3781" s="17"/>
      <c r="I3781" s="17"/>
      <c r="J3781" s="17"/>
      <c r="K3781" s="17"/>
      <c r="L3781" s="17"/>
      <c r="M3781" s="17"/>
      <c r="N3781" s="17"/>
      <c r="O3781" s="116"/>
      <c r="P3781" s="117">
        <f>IF(D3781&gt;A_Stammdaten!$B$12,0,SUM(G3781,H3781,J3781,L3781:M3781)-SUM(I3781,K3781,N3781:O3781))</f>
        <v>0</v>
      </c>
      <c r="Q3781" s="17"/>
      <c r="R3781" s="17"/>
      <c r="S3781" s="17"/>
      <c r="T3781" s="17"/>
      <c r="U3781" s="62">
        <f t="shared" si="1220"/>
        <v>0</v>
      </c>
      <c r="V3781" s="34"/>
      <c r="W3781" s="34"/>
      <c r="X3781" s="34"/>
      <c r="Y3781" s="34"/>
      <c r="Z3781" s="34"/>
      <c r="AA3781" s="63" t="str">
        <f t="shared" si="1221"/>
        <v>-</v>
      </c>
      <c r="AB3781" s="63" t="str">
        <f t="shared" si="1222"/>
        <v>-</v>
      </c>
      <c r="AC3781" s="63">
        <f>IF(ISBLANK($C3781),0,VLOOKUP($C3781,Listen!$A$2:$C$45,2,FALSE))</f>
        <v>0</v>
      </c>
      <c r="AD3781" s="63">
        <f>IF(ISBLANK($C3781),0,VLOOKUP($C3781,Listen!$A$2:$C$45,3,FALSE))</f>
        <v>0</v>
      </c>
      <c r="AE3781" s="49">
        <f t="shared" si="1223"/>
        <v>0</v>
      </c>
      <c r="AF3781" s="49">
        <f t="shared" si="1223"/>
        <v>0</v>
      </c>
      <c r="AG3781" s="49">
        <f>IFERROR(IF(OR($V3781&lt;&gt;"Ja",VLOOKUP($C3781,Listen!$A$2:$F$45,5,0)="Nein",D3781&lt;IF(C3781="LNG Anbindungsanlagen gemäß separater Festlegung",2022,2023)),$AC3781,$AA3781),0)</f>
        <v>0</v>
      </c>
      <c r="AH3781" s="49">
        <f>IFERROR(IF(OR($V3781&lt;&gt;"Ja",VLOOKUP($C3781,Listen!$A$2:$F$45,5,0)="Nein",D3781&lt;IF(C3781="LNG Anbindungsanlagen gemäß separater Festlegung",2022,2023)),$AC3781,$AA3781),0)</f>
        <v>0</v>
      </c>
      <c r="AI3781" s="49">
        <f>IFERROR(IF(OR($W3781&lt;&gt;"Ja",VLOOKUP($C3781,Listen!$A$2:$F$45,6,0)="Nein"),$AC3781,$AB3781),0)</f>
        <v>0</v>
      </c>
      <c r="AJ3781" s="49">
        <f>IFERROR(IF(OR($W3781&lt;&gt;"Ja",VLOOKUP($C3781,Listen!$A$2:$F$45,6,0)="Nein"),$AC3781,$AB3781),0)</f>
        <v>0</v>
      </c>
      <c r="AK3781" s="49">
        <f>IFERROR(IF(OR($W3781&lt;&gt;"Ja",VLOOKUP($C3781,Listen!$A$2:$F$45,6,0)="Nein"),$AC3781,$AB3781),0)</f>
        <v>0</v>
      </c>
      <c r="AL3781" s="51">
        <f t="shared" si="1224"/>
        <v>0</v>
      </c>
      <c r="AM3781" s="296">
        <f>IFERROR(IF(VLOOKUP($C3781,Listen!$A$2:$F$45,6,0)="Ja",MAX(BC3781:BD3781),D_SAV!$BC3781),0)</f>
        <v>0</v>
      </c>
      <c r="AN3781" s="51">
        <f t="shared" si="1225"/>
        <v>0</v>
      </c>
      <c r="AP3781" s="304">
        <f t="shared" si="1226"/>
        <v>0</v>
      </c>
      <c r="AQ3781" s="304">
        <f t="shared" si="1227"/>
        <v>0</v>
      </c>
      <c r="AR3781" s="304">
        <f t="shared" si="1228"/>
        <v>0</v>
      </c>
      <c r="AS3781" s="304">
        <f t="shared" si="1229"/>
        <v>0</v>
      </c>
      <c r="AT3781" s="304">
        <f t="shared" si="1230"/>
        <v>0</v>
      </c>
      <c r="AU3781" s="304">
        <f t="shared" si="1231"/>
        <v>0</v>
      </c>
      <c r="AV3781" s="304">
        <f t="shared" si="1232"/>
        <v>0</v>
      </c>
      <c r="AW3781" s="304">
        <f t="shared" si="1233"/>
        <v>0</v>
      </c>
      <c r="AX3781" s="304">
        <f t="shared" si="1234"/>
        <v>0</v>
      </c>
      <c r="AY3781" s="304">
        <f t="shared" si="1235"/>
        <v>0</v>
      </c>
      <c r="AZ3781" s="304">
        <f t="shared" si="1236"/>
        <v>0</v>
      </c>
      <c r="BA3781" s="304">
        <f t="shared" si="1237"/>
        <v>0</v>
      </c>
      <c r="BB3781" s="304">
        <f t="shared" si="1238"/>
        <v>0</v>
      </c>
      <c r="BC3781" s="304">
        <f t="shared" si="1239"/>
        <v>0</v>
      </c>
      <c r="BD3781" s="304">
        <f t="shared" si="1240"/>
        <v>0</v>
      </c>
      <c r="BE3781" s="304">
        <f>IFERROR(IF(VLOOKUP($C3781,Listen!$A$2:$F$45,6,0)="Ja",BB3781-MAX(BC3781:BD3781),BB3781-BC3781),0)</f>
        <v>0</v>
      </c>
    </row>
    <row r="3782" spans="1:57" x14ac:dyDescent="0.25">
      <c r="A3782" s="320" t="str">
        <f>IF(AND(D3782&lt;&gt;0,C3782&lt;&gt;0,E3782&lt;&gt;0),IF(B3782&lt;&gt;0,CONCATENATE(B3782,"-AGr",VLOOKUP(C3782,Listen!$A$2:$D$45,4,FALSE),"-",D3782,"-",E3782,),CONCATENATE("AGr",VLOOKUP(C3782,Listen!$A$2:$D$45,4,FALSE),"-",D3782,"-",E3782)),"keine vollständige ID")</f>
        <v>keine vollständige ID</v>
      </c>
      <c r="B3782" s="301"/>
      <c r="C3782" s="287"/>
      <c r="D3782" s="34"/>
      <c r="E3782" s="306"/>
      <c r="F3782" s="116"/>
      <c r="G3782" s="17"/>
      <c r="H3782" s="17"/>
      <c r="I3782" s="17"/>
      <c r="J3782" s="17"/>
      <c r="K3782" s="17"/>
      <c r="L3782" s="17"/>
      <c r="M3782" s="17"/>
      <c r="N3782" s="17"/>
      <c r="O3782" s="116"/>
      <c r="P3782" s="117">
        <f>IF(D3782&gt;A_Stammdaten!$B$12,0,SUM(G3782,H3782,J3782,L3782:M3782)-SUM(I3782,K3782,N3782:O3782))</f>
        <v>0</v>
      </c>
      <c r="Q3782" s="17"/>
      <c r="R3782" s="17"/>
      <c r="S3782" s="17"/>
      <c r="T3782" s="17"/>
      <c r="U3782" s="62">
        <f t="shared" ref="U3782:U3845" si="1241">P3782-SUM(Q3782:T3782)</f>
        <v>0</v>
      </c>
      <c r="V3782" s="34"/>
      <c r="W3782" s="34"/>
      <c r="X3782" s="34"/>
      <c r="Y3782" s="34"/>
      <c r="Z3782" s="34"/>
      <c r="AA3782" s="63" t="str">
        <f t="shared" ref="AA3782:AA3845" si="1242">IF($V3782="Ja",MIN(2044-$D3782+1,AC3782),"-")</f>
        <v>-</v>
      </c>
      <c r="AB3782" s="63" t="str">
        <f t="shared" ref="AB3782:AB3845" si="1243">IF($Z3782="","-",MIN($Z3782-$D3782+1,AC3782))</f>
        <v>-</v>
      </c>
      <c r="AC3782" s="63">
        <f>IF(ISBLANK($C3782),0,VLOOKUP($C3782,Listen!$A$2:$C$45,2,FALSE))</f>
        <v>0</v>
      </c>
      <c r="AD3782" s="63">
        <f>IF(ISBLANK($C3782),0,VLOOKUP($C3782,Listen!$A$2:$C$45,3,FALSE))</f>
        <v>0</v>
      </c>
      <c r="AE3782" s="49">
        <f t="shared" ref="AE3782:AF3845" si="1244">IFERROR($AC3782,0)</f>
        <v>0</v>
      </c>
      <c r="AF3782" s="49">
        <f t="shared" si="1244"/>
        <v>0</v>
      </c>
      <c r="AG3782" s="49">
        <f>IFERROR(IF(OR($V3782&lt;&gt;"Ja",VLOOKUP($C3782,Listen!$A$2:$F$45,5,0)="Nein",D3782&lt;IF(C3782="LNG Anbindungsanlagen gemäß separater Festlegung",2022,2023)),$AC3782,$AA3782),0)</f>
        <v>0</v>
      </c>
      <c r="AH3782" s="49">
        <f>IFERROR(IF(OR($V3782&lt;&gt;"Ja",VLOOKUP($C3782,Listen!$A$2:$F$45,5,0)="Nein",D3782&lt;IF(C3782="LNG Anbindungsanlagen gemäß separater Festlegung",2022,2023)),$AC3782,$AA3782),0)</f>
        <v>0</v>
      </c>
      <c r="AI3782" s="49">
        <f>IFERROR(IF(OR($W3782&lt;&gt;"Ja",VLOOKUP($C3782,Listen!$A$2:$F$45,6,0)="Nein"),$AC3782,$AB3782),0)</f>
        <v>0</v>
      </c>
      <c r="AJ3782" s="49">
        <f>IFERROR(IF(OR($W3782&lt;&gt;"Ja",VLOOKUP($C3782,Listen!$A$2:$F$45,6,0)="Nein"),$AC3782,$AB3782),0)</f>
        <v>0</v>
      </c>
      <c r="AK3782" s="49">
        <f>IFERROR(IF(OR($W3782&lt;&gt;"Ja",VLOOKUP($C3782,Listen!$A$2:$F$45,6,0)="Nein"),$AC3782,$AB3782),0)</f>
        <v>0</v>
      </c>
      <c r="AL3782" s="51">
        <f t="shared" ref="AL3782:AL3845" si="1245">BB3782</f>
        <v>0</v>
      </c>
      <c r="AM3782" s="296">
        <f>IFERROR(IF(VLOOKUP($C3782,Listen!$A$2:$F$45,6,0)="Ja",MAX(BC3782:BD3782),D_SAV!$BC3782),0)</f>
        <v>0</v>
      </c>
      <c r="AN3782" s="51">
        <f t="shared" ref="AN3782:AN3845" si="1246">BE3782</f>
        <v>0</v>
      </c>
      <c r="AP3782" s="304">
        <f t="shared" ref="AP3782:AP3845" si="1247">AO3782+IF($D3782=AP$3,$U3782,0)</f>
        <v>0</v>
      </c>
      <c r="AQ3782" s="304">
        <f t="shared" ref="AQ3782:AQ3845" si="1248">IF(AP3782=0,0,IF($AE3782-(AP$3-$D3782)&lt;=0,AP3782,AP3782/($AE3782-(AP$3-$D3782))))</f>
        <v>0</v>
      </c>
      <c r="AR3782" s="304">
        <f t="shared" ref="AR3782:AR3845" si="1249">AP3782-AQ3782</f>
        <v>0</v>
      </c>
      <c r="AS3782" s="304">
        <f t="shared" ref="AS3782:AS3845" si="1250">AR3782+IF($D3782=AS$3,$U3782,0)</f>
        <v>0</v>
      </c>
      <c r="AT3782" s="304">
        <f t="shared" ref="AT3782:AT3845" si="1251">IF(AS3782=0,0,IF($AF3782-(AS$3-$D3782)&lt;=0,AS3782,AS3782/($AF3782-(AS$3-$D3782))))</f>
        <v>0</v>
      </c>
      <c r="AU3782" s="304">
        <f t="shared" ref="AU3782:AU3845" si="1252">AS3782-AT3782</f>
        <v>0</v>
      </c>
      <c r="AV3782" s="304">
        <f t="shared" ref="AV3782:AV3845" si="1253">AU3782+IF($D3782=AV$3,$U3782,0)</f>
        <v>0</v>
      </c>
      <c r="AW3782" s="304">
        <f t="shared" ref="AW3782:AW3845" si="1254">IF(AV3782=0,0,IF($AG3782-(AV$3-$D3782)&lt;=0,AV3782,AV3782/($AG3782-(AV$3-$D3782))))</f>
        <v>0</v>
      </c>
      <c r="AX3782" s="304">
        <f t="shared" ref="AX3782:AX3845" si="1255">AV3782-AW3782</f>
        <v>0</v>
      </c>
      <c r="AY3782" s="304">
        <f t="shared" ref="AY3782:AY3845" si="1256">AX3782+IF($D3782=AY$3,$U3782,0)</f>
        <v>0</v>
      </c>
      <c r="AZ3782" s="304">
        <f t="shared" ref="AZ3782:AZ3845" si="1257">IF(AY3782=0,0,IF($AH3782-(AY$3-$D3782)&lt;=0,AY3782,AY3782/($AH3782-(AY$3-$D3782))))</f>
        <v>0</v>
      </c>
      <c r="BA3782" s="304">
        <f t="shared" ref="BA3782:BA3845" si="1258">AY3782-AZ3782</f>
        <v>0</v>
      </c>
      <c r="BB3782" s="304">
        <f t="shared" ref="BB3782:BB3845" si="1259">BA3782+IF($D3782=BB$3,$U3782,0)</f>
        <v>0</v>
      </c>
      <c r="BC3782" s="304">
        <f t="shared" ref="BC3782:BC3845" si="1260">IF(BB3782=0,0,IF($AI3782-(BB$3-$D3782)&lt;=0,BB3782,BB3782/($AI3782-(BB$3-$D3782))))</f>
        <v>0</v>
      </c>
      <c r="BD3782" s="304">
        <f t="shared" ref="BD3782:BD3845" si="1261">BB3782*Y3782/100</f>
        <v>0</v>
      </c>
      <c r="BE3782" s="304">
        <f>IFERROR(IF(VLOOKUP($C3782,Listen!$A$2:$F$45,6,0)="Ja",BB3782-MAX(BC3782:BD3782),BB3782-BC3782),0)</f>
        <v>0</v>
      </c>
    </row>
    <row r="3783" spans="1:57" x14ac:dyDescent="0.25">
      <c r="A3783" s="320" t="str">
        <f>IF(AND(D3783&lt;&gt;0,C3783&lt;&gt;0,E3783&lt;&gt;0),IF(B3783&lt;&gt;0,CONCATENATE(B3783,"-AGr",VLOOKUP(C3783,Listen!$A$2:$D$45,4,FALSE),"-",D3783,"-",E3783,),CONCATENATE("AGr",VLOOKUP(C3783,Listen!$A$2:$D$45,4,FALSE),"-",D3783,"-",E3783)),"keine vollständige ID")</f>
        <v>keine vollständige ID</v>
      </c>
      <c r="B3783" s="301"/>
      <c r="C3783" s="287"/>
      <c r="D3783" s="34"/>
      <c r="E3783" s="306"/>
      <c r="F3783" s="116"/>
      <c r="G3783" s="17"/>
      <c r="H3783" s="17"/>
      <c r="I3783" s="17"/>
      <c r="J3783" s="17"/>
      <c r="K3783" s="17"/>
      <c r="L3783" s="17"/>
      <c r="M3783" s="17"/>
      <c r="N3783" s="17"/>
      <c r="O3783" s="116"/>
      <c r="P3783" s="117">
        <f>IF(D3783&gt;A_Stammdaten!$B$12,0,SUM(G3783,H3783,J3783,L3783:M3783)-SUM(I3783,K3783,N3783:O3783))</f>
        <v>0</v>
      </c>
      <c r="Q3783" s="17"/>
      <c r="R3783" s="17"/>
      <c r="S3783" s="17"/>
      <c r="T3783" s="17"/>
      <c r="U3783" s="62">
        <f t="shared" si="1241"/>
        <v>0</v>
      </c>
      <c r="V3783" s="34"/>
      <c r="W3783" s="34"/>
      <c r="X3783" s="34"/>
      <c r="Y3783" s="34"/>
      <c r="Z3783" s="34"/>
      <c r="AA3783" s="63" t="str">
        <f t="shared" si="1242"/>
        <v>-</v>
      </c>
      <c r="AB3783" s="63" t="str">
        <f t="shared" si="1243"/>
        <v>-</v>
      </c>
      <c r="AC3783" s="63">
        <f>IF(ISBLANK($C3783),0,VLOOKUP($C3783,Listen!$A$2:$C$45,2,FALSE))</f>
        <v>0</v>
      </c>
      <c r="AD3783" s="63">
        <f>IF(ISBLANK($C3783),0,VLOOKUP($C3783,Listen!$A$2:$C$45,3,FALSE))</f>
        <v>0</v>
      </c>
      <c r="AE3783" s="49">
        <f t="shared" si="1244"/>
        <v>0</v>
      </c>
      <c r="AF3783" s="49">
        <f t="shared" si="1244"/>
        <v>0</v>
      </c>
      <c r="AG3783" s="49">
        <f>IFERROR(IF(OR($V3783&lt;&gt;"Ja",VLOOKUP($C3783,Listen!$A$2:$F$45,5,0)="Nein",D3783&lt;IF(C3783="LNG Anbindungsanlagen gemäß separater Festlegung",2022,2023)),$AC3783,$AA3783),0)</f>
        <v>0</v>
      </c>
      <c r="AH3783" s="49">
        <f>IFERROR(IF(OR($V3783&lt;&gt;"Ja",VLOOKUP($C3783,Listen!$A$2:$F$45,5,0)="Nein",D3783&lt;IF(C3783="LNG Anbindungsanlagen gemäß separater Festlegung",2022,2023)),$AC3783,$AA3783),0)</f>
        <v>0</v>
      </c>
      <c r="AI3783" s="49">
        <f>IFERROR(IF(OR($W3783&lt;&gt;"Ja",VLOOKUP($C3783,Listen!$A$2:$F$45,6,0)="Nein"),$AC3783,$AB3783),0)</f>
        <v>0</v>
      </c>
      <c r="AJ3783" s="49">
        <f>IFERROR(IF(OR($W3783&lt;&gt;"Ja",VLOOKUP($C3783,Listen!$A$2:$F$45,6,0)="Nein"),$AC3783,$AB3783),0)</f>
        <v>0</v>
      </c>
      <c r="AK3783" s="49">
        <f>IFERROR(IF(OR($W3783&lt;&gt;"Ja",VLOOKUP($C3783,Listen!$A$2:$F$45,6,0)="Nein"),$AC3783,$AB3783),0)</f>
        <v>0</v>
      </c>
      <c r="AL3783" s="51">
        <f t="shared" si="1245"/>
        <v>0</v>
      </c>
      <c r="AM3783" s="296">
        <f>IFERROR(IF(VLOOKUP($C3783,Listen!$A$2:$F$45,6,0)="Ja",MAX(BC3783:BD3783),D_SAV!$BC3783),0)</f>
        <v>0</v>
      </c>
      <c r="AN3783" s="51">
        <f t="shared" si="1246"/>
        <v>0</v>
      </c>
      <c r="AP3783" s="304">
        <f t="shared" si="1247"/>
        <v>0</v>
      </c>
      <c r="AQ3783" s="304">
        <f t="shared" si="1248"/>
        <v>0</v>
      </c>
      <c r="AR3783" s="304">
        <f t="shared" si="1249"/>
        <v>0</v>
      </c>
      <c r="AS3783" s="304">
        <f t="shared" si="1250"/>
        <v>0</v>
      </c>
      <c r="AT3783" s="304">
        <f t="shared" si="1251"/>
        <v>0</v>
      </c>
      <c r="AU3783" s="304">
        <f t="shared" si="1252"/>
        <v>0</v>
      </c>
      <c r="AV3783" s="304">
        <f t="shared" si="1253"/>
        <v>0</v>
      </c>
      <c r="AW3783" s="304">
        <f t="shared" si="1254"/>
        <v>0</v>
      </c>
      <c r="AX3783" s="304">
        <f t="shared" si="1255"/>
        <v>0</v>
      </c>
      <c r="AY3783" s="304">
        <f t="shared" si="1256"/>
        <v>0</v>
      </c>
      <c r="AZ3783" s="304">
        <f t="shared" si="1257"/>
        <v>0</v>
      </c>
      <c r="BA3783" s="304">
        <f t="shared" si="1258"/>
        <v>0</v>
      </c>
      <c r="BB3783" s="304">
        <f t="shared" si="1259"/>
        <v>0</v>
      </c>
      <c r="BC3783" s="304">
        <f t="shared" si="1260"/>
        <v>0</v>
      </c>
      <c r="BD3783" s="304">
        <f t="shared" si="1261"/>
        <v>0</v>
      </c>
      <c r="BE3783" s="304">
        <f>IFERROR(IF(VLOOKUP($C3783,Listen!$A$2:$F$45,6,0)="Ja",BB3783-MAX(BC3783:BD3783),BB3783-BC3783),0)</f>
        <v>0</v>
      </c>
    </row>
    <row r="3784" spans="1:57" x14ac:dyDescent="0.25">
      <c r="A3784" s="320" t="str">
        <f>IF(AND(D3784&lt;&gt;0,C3784&lt;&gt;0,E3784&lt;&gt;0),IF(B3784&lt;&gt;0,CONCATENATE(B3784,"-AGr",VLOOKUP(C3784,Listen!$A$2:$D$45,4,FALSE),"-",D3784,"-",E3784,),CONCATENATE("AGr",VLOOKUP(C3784,Listen!$A$2:$D$45,4,FALSE),"-",D3784,"-",E3784)),"keine vollständige ID")</f>
        <v>keine vollständige ID</v>
      </c>
      <c r="B3784" s="301"/>
      <c r="C3784" s="287"/>
      <c r="D3784" s="34"/>
      <c r="E3784" s="306"/>
      <c r="F3784" s="116"/>
      <c r="G3784" s="17"/>
      <c r="H3784" s="17"/>
      <c r="I3784" s="17"/>
      <c r="J3784" s="17"/>
      <c r="K3784" s="17"/>
      <c r="L3784" s="17"/>
      <c r="M3784" s="17"/>
      <c r="N3784" s="17"/>
      <c r="O3784" s="116"/>
      <c r="P3784" s="117">
        <f>IF(D3784&gt;A_Stammdaten!$B$12,0,SUM(G3784,H3784,J3784,L3784:M3784)-SUM(I3784,K3784,N3784:O3784))</f>
        <v>0</v>
      </c>
      <c r="Q3784" s="17"/>
      <c r="R3784" s="17"/>
      <c r="S3784" s="17"/>
      <c r="T3784" s="17"/>
      <c r="U3784" s="62">
        <f t="shared" si="1241"/>
        <v>0</v>
      </c>
      <c r="V3784" s="34"/>
      <c r="W3784" s="34"/>
      <c r="X3784" s="34"/>
      <c r="Y3784" s="34"/>
      <c r="Z3784" s="34"/>
      <c r="AA3784" s="63" t="str">
        <f t="shared" si="1242"/>
        <v>-</v>
      </c>
      <c r="AB3784" s="63" t="str">
        <f t="shared" si="1243"/>
        <v>-</v>
      </c>
      <c r="AC3784" s="63">
        <f>IF(ISBLANK($C3784),0,VLOOKUP($C3784,Listen!$A$2:$C$45,2,FALSE))</f>
        <v>0</v>
      </c>
      <c r="AD3784" s="63">
        <f>IF(ISBLANK($C3784),0,VLOOKUP($C3784,Listen!$A$2:$C$45,3,FALSE))</f>
        <v>0</v>
      </c>
      <c r="AE3784" s="49">
        <f t="shared" si="1244"/>
        <v>0</v>
      </c>
      <c r="AF3784" s="49">
        <f t="shared" si="1244"/>
        <v>0</v>
      </c>
      <c r="AG3784" s="49">
        <f>IFERROR(IF(OR($V3784&lt;&gt;"Ja",VLOOKUP($C3784,Listen!$A$2:$F$45,5,0)="Nein",D3784&lt;IF(C3784="LNG Anbindungsanlagen gemäß separater Festlegung",2022,2023)),$AC3784,$AA3784),0)</f>
        <v>0</v>
      </c>
      <c r="AH3784" s="49">
        <f>IFERROR(IF(OR($V3784&lt;&gt;"Ja",VLOOKUP($C3784,Listen!$A$2:$F$45,5,0)="Nein",D3784&lt;IF(C3784="LNG Anbindungsanlagen gemäß separater Festlegung",2022,2023)),$AC3784,$AA3784),0)</f>
        <v>0</v>
      </c>
      <c r="AI3784" s="49">
        <f>IFERROR(IF(OR($W3784&lt;&gt;"Ja",VLOOKUP($C3784,Listen!$A$2:$F$45,6,0)="Nein"),$AC3784,$AB3784),0)</f>
        <v>0</v>
      </c>
      <c r="AJ3784" s="49">
        <f>IFERROR(IF(OR($W3784&lt;&gt;"Ja",VLOOKUP($C3784,Listen!$A$2:$F$45,6,0)="Nein"),$AC3784,$AB3784),0)</f>
        <v>0</v>
      </c>
      <c r="AK3784" s="49">
        <f>IFERROR(IF(OR($W3784&lt;&gt;"Ja",VLOOKUP($C3784,Listen!$A$2:$F$45,6,0)="Nein"),$AC3784,$AB3784),0)</f>
        <v>0</v>
      </c>
      <c r="AL3784" s="51">
        <f t="shared" si="1245"/>
        <v>0</v>
      </c>
      <c r="AM3784" s="296">
        <f>IFERROR(IF(VLOOKUP($C3784,Listen!$A$2:$F$45,6,0)="Ja",MAX(BC3784:BD3784),D_SAV!$BC3784),0)</f>
        <v>0</v>
      </c>
      <c r="AN3784" s="51">
        <f t="shared" si="1246"/>
        <v>0</v>
      </c>
      <c r="AP3784" s="304">
        <f t="shared" si="1247"/>
        <v>0</v>
      </c>
      <c r="AQ3784" s="304">
        <f t="shared" si="1248"/>
        <v>0</v>
      </c>
      <c r="AR3784" s="304">
        <f t="shared" si="1249"/>
        <v>0</v>
      </c>
      <c r="AS3784" s="304">
        <f t="shared" si="1250"/>
        <v>0</v>
      </c>
      <c r="AT3784" s="304">
        <f t="shared" si="1251"/>
        <v>0</v>
      </c>
      <c r="AU3784" s="304">
        <f t="shared" si="1252"/>
        <v>0</v>
      </c>
      <c r="AV3784" s="304">
        <f t="shared" si="1253"/>
        <v>0</v>
      </c>
      <c r="AW3784" s="304">
        <f t="shared" si="1254"/>
        <v>0</v>
      </c>
      <c r="AX3784" s="304">
        <f t="shared" si="1255"/>
        <v>0</v>
      </c>
      <c r="AY3784" s="304">
        <f t="shared" si="1256"/>
        <v>0</v>
      </c>
      <c r="AZ3784" s="304">
        <f t="shared" si="1257"/>
        <v>0</v>
      </c>
      <c r="BA3784" s="304">
        <f t="shared" si="1258"/>
        <v>0</v>
      </c>
      <c r="BB3784" s="304">
        <f t="shared" si="1259"/>
        <v>0</v>
      </c>
      <c r="BC3784" s="304">
        <f t="shared" si="1260"/>
        <v>0</v>
      </c>
      <c r="BD3784" s="304">
        <f t="shared" si="1261"/>
        <v>0</v>
      </c>
      <c r="BE3784" s="304">
        <f>IFERROR(IF(VLOOKUP($C3784,Listen!$A$2:$F$45,6,0)="Ja",BB3784-MAX(BC3784:BD3784),BB3784-BC3784),0)</f>
        <v>0</v>
      </c>
    </row>
    <row r="3785" spans="1:57" x14ac:dyDescent="0.25">
      <c r="A3785" s="320" t="str">
        <f>IF(AND(D3785&lt;&gt;0,C3785&lt;&gt;0,E3785&lt;&gt;0),IF(B3785&lt;&gt;0,CONCATENATE(B3785,"-AGr",VLOOKUP(C3785,Listen!$A$2:$D$45,4,FALSE),"-",D3785,"-",E3785,),CONCATENATE("AGr",VLOOKUP(C3785,Listen!$A$2:$D$45,4,FALSE),"-",D3785,"-",E3785)),"keine vollständige ID")</f>
        <v>keine vollständige ID</v>
      </c>
      <c r="B3785" s="301"/>
      <c r="C3785" s="287"/>
      <c r="D3785" s="34"/>
      <c r="E3785" s="306"/>
      <c r="F3785" s="116"/>
      <c r="G3785" s="17"/>
      <c r="H3785" s="17"/>
      <c r="I3785" s="17"/>
      <c r="J3785" s="17"/>
      <c r="K3785" s="17"/>
      <c r="L3785" s="17"/>
      <c r="M3785" s="17"/>
      <c r="N3785" s="17"/>
      <c r="O3785" s="116"/>
      <c r="P3785" s="117">
        <f>IF(D3785&gt;A_Stammdaten!$B$12,0,SUM(G3785,H3785,J3785,L3785:M3785)-SUM(I3785,K3785,N3785:O3785))</f>
        <v>0</v>
      </c>
      <c r="Q3785" s="17"/>
      <c r="R3785" s="17"/>
      <c r="S3785" s="17"/>
      <c r="T3785" s="17"/>
      <c r="U3785" s="62">
        <f t="shared" si="1241"/>
        <v>0</v>
      </c>
      <c r="V3785" s="34"/>
      <c r="W3785" s="34"/>
      <c r="X3785" s="34"/>
      <c r="Y3785" s="34"/>
      <c r="Z3785" s="34"/>
      <c r="AA3785" s="63" t="str">
        <f t="shared" si="1242"/>
        <v>-</v>
      </c>
      <c r="AB3785" s="63" t="str">
        <f t="shared" si="1243"/>
        <v>-</v>
      </c>
      <c r="AC3785" s="63">
        <f>IF(ISBLANK($C3785),0,VLOOKUP($C3785,Listen!$A$2:$C$45,2,FALSE))</f>
        <v>0</v>
      </c>
      <c r="AD3785" s="63">
        <f>IF(ISBLANK($C3785),0,VLOOKUP($C3785,Listen!$A$2:$C$45,3,FALSE))</f>
        <v>0</v>
      </c>
      <c r="AE3785" s="49">
        <f t="shared" si="1244"/>
        <v>0</v>
      </c>
      <c r="AF3785" s="49">
        <f t="shared" si="1244"/>
        <v>0</v>
      </c>
      <c r="AG3785" s="49">
        <f>IFERROR(IF(OR($V3785&lt;&gt;"Ja",VLOOKUP($C3785,Listen!$A$2:$F$45,5,0)="Nein",D3785&lt;IF(C3785="LNG Anbindungsanlagen gemäß separater Festlegung",2022,2023)),$AC3785,$AA3785),0)</f>
        <v>0</v>
      </c>
      <c r="AH3785" s="49">
        <f>IFERROR(IF(OR($V3785&lt;&gt;"Ja",VLOOKUP($C3785,Listen!$A$2:$F$45,5,0)="Nein",D3785&lt;IF(C3785="LNG Anbindungsanlagen gemäß separater Festlegung",2022,2023)),$AC3785,$AA3785),0)</f>
        <v>0</v>
      </c>
      <c r="AI3785" s="49">
        <f>IFERROR(IF(OR($W3785&lt;&gt;"Ja",VLOOKUP($C3785,Listen!$A$2:$F$45,6,0)="Nein"),$AC3785,$AB3785),0)</f>
        <v>0</v>
      </c>
      <c r="AJ3785" s="49">
        <f>IFERROR(IF(OR($W3785&lt;&gt;"Ja",VLOOKUP($C3785,Listen!$A$2:$F$45,6,0)="Nein"),$AC3785,$AB3785),0)</f>
        <v>0</v>
      </c>
      <c r="AK3785" s="49">
        <f>IFERROR(IF(OR($W3785&lt;&gt;"Ja",VLOOKUP($C3785,Listen!$A$2:$F$45,6,0)="Nein"),$AC3785,$AB3785),0)</f>
        <v>0</v>
      </c>
      <c r="AL3785" s="51">
        <f t="shared" si="1245"/>
        <v>0</v>
      </c>
      <c r="AM3785" s="296">
        <f>IFERROR(IF(VLOOKUP($C3785,Listen!$A$2:$F$45,6,0)="Ja",MAX(BC3785:BD3785),D_SAV!$BC3785),0)</f>
        <v>0</v>
      </c>
      <c r="AN3785" s="51">
        <f t="shared" si="1246"/>
        <v>0</v>
      </c>
      <c r="AP3785" s="304">
        <f t="shared" si="1247"/>
        <v>0</v>
      </c>
      <c r="AQ3785" s="304">
        <f t="shared" si="1248"/>
        <v>0</v>
      </c>
      <c r="AR3785" s="304">
        <f t="shared" si="1249"/>
        <v>0</v>
      </c>
      <c r="AS3785" s="304">
        <f t="shared" si="1250"/>
        <v>0</v>
      </c>
      <c r="AT3785" s="304">
        <f t="shared" si="1251"/>
        <v>0</v>
      </c>
      <c r="AU3785" s="304">
        <f t="shared" si="1252"/>
        <v>0</v>
      </c>
      <c r="AV3785" s="304">
        <f t="shared" si="1253"/>
        <v>0</v>
      </c>
      <c r="AW3785" s="304">
        <f t="shared" si="1254"/>
        <v>0</v>
      </c>
      <c r="AX3785" s="304">
        <f t="shared" si="1255"/>
        <v>0</v>
      </c>
      <c r="AY3785" s="304">
        <f t="shared" si="1256"/>
        <v>0</v>
      </c>
      <c r="AZ3785" s="304">
        <f t="shared" si="1257"/>
        <v>0</v>
      </c>
      <c r="BA3785" s="304">
        <f t="shared" si="1258"/>
        <v>0</v>
      </c>
      <c r="BB3785" s="304">
        <f t="shared" si="1259"/>
        <v>0</v>
      </c>
      <c r="BC3785" s="304">
        <f t="shared" si="1260"/>
        <v>0</v>
      </c>
      <c r="BD3785" s="304">
        <f t="shared" si="1261"/>
        <v>0</v>
      </c>
      <c r="BE3785" s="304">
        <f>IFERROR(IF(VLOOKUP($C3785,Listen!$A$2:$F$45,6,0)="Ja",BB3785-MAX(BC3785:BD3785),BB3785-BC3785),0)</f>
        <v>0</v>
      </c>
    </row>
    <row r="3786" spans="1:57" x14ac:dyDescent="0.25">
      <c r="A3786" s="320" t="str">
        <f>IF(AND(D3786&lt;&gt;0,C3786&lt;&gt;0,E3786&lt;&gt;0),IF(B3786&lt;&gt;0,CONCATENATE(B3786,"-AGr",VLOOKUP(C3786,Listen!$A$2:$D$45,4,FALSE),"-",D3786,"-",E3786,),CONCATENATE("AGr",VLOOKUP(C3786,Listen!$A$2:$D$45,4,FALSE),"-",D3786,"-",E3786)),"keine vollständige ID")</f>
        <v>keine vollständige ID</v>
      </c>
      <c r="B3786" s="301"/>
      <c r="C3786" s="287"/>
      <c r="D3786" s="34"/>
      <c r="E3786" s="306"/>
      <c r="F3786" s="116"/>
      <c r="G3786" s="17"/>
      <c r="H3786" s="17"/>
      <c r="I3786" s="17"/>
      <c r="J3786" s="17"/>
      <c r="K3786" s="17"/>
      <c r="L3786" s="17"/>
      <c r="M3786" s="17"/>
      <c r="N3786" s="17"/>
      <c r="O3786" s="116"/>
      <c r="P3786" s="117">
        <f>IF(D3786&gt;A_Stammdaten!$B$12,0,SUM(G3786,H3786,J3786,L3786:M3786)-SUM(I3786,K3786,N3786:O3786))</f>
        <v>0</v>
      </c>
      <c r="Q3786" s="17"/>
      <c r="R3786" s="17"/>
      <c r="S3786" s="17"/>
      <c r="T3786" s="17"/>
      <c r="U3786" s="62">
        <f t="shared" si="1241"/>
        <v>0</v>
      </c>
      <c r="V3786" s="34"/>
      <c r="W3786" s="34"/>
      <c r="X3786" s="34"/>
      <c r="Y3786" s="34"/>
      <c r="Z3786" s="34"/>
      <c r="AA3786" s="63" t="str">
        <f t="shared" si="1242"/>
        <v>-</v>
      </c>
      <c r="AB3786" s="63" t="str">
        <f t="shared" si="1243"/>
        <v>-</v>
      </c>
      <c r="AC3786" s="63">
        <f>IF(ISBLANK($C3786),0,VLOOKUP($C3786,Listen!$A$2:$C$45,2,FALSE))</f>
        <v>0</v>
      </c>
      <c r="AD3786" s="63">
        <f>IF(ISBLANK($C3786),0,VLOOKUP($C3786,Listen!$A$2:$C$45,3,FALSE))</f>
        <v>0</v>
      </c>
      <c r="AE3786" s="49">
        <f t="shared" si="1244"/>
        <v>0</v>
      </c>
      <c r="AF3786" s="49">
        <f t="shared" si="1244"/>
        <v>0</v>
      </c>
      <c r="AG3786" s="49">
        <f>IFERROR(IF(OR($V3786&lt;&gt;"Ja",VLOOKUP($C3786,Listen!$A$2:$F$45,5,0)="Nein",D3786&lt;IF(C3786="LNG Anbindungsanlagen gemäß separater Festlegung",2022,2023)),$AC3786,$AA3786),0)</f>
        <v>0</v>
      </c>
      <c r="AH3786" s="49">
        <f>IFERROR(IF(OR($V3786&lt;&gt;"Ja",VLOOKUP($C3786,Listen!$A$2:$F$45,5,0)="Nein",D3786&lt;IF(C3786="LNG Anbindungsanlagen gemäß separater Festlegung",2022,2023)),$AC3786,$AA3786),0)</f>
        <v>0</v>
      </c>
      <c r="AI3786" s="49">
        <f>IFERROR(IF(OR($W3786&lt;&gt;"Ja",VLOOKUP($C3786,Listen!$A$2:$F$45,6,0)="Nein"),$AC3786,$AB3786),0)</f>
        <v>0</v>
      </c>
      <c r="AJ3786" s="49">
        <f>IFERROR(IF(OR($W3786&lt;&gt;"Ja",VLOOKUP($C3786,Listen!$A$2:$F$45,6,0)="Nein"),$AC3786,$AB3786),0)</f>
        <v>0</v>
      </c>
      <c r="AK3786" s="49">
        <f>IFERROR(IF(OR($W3786&lt;&gt;"Ja",VLOOKUP($C3786,Listen!$A$2:$F$45,6,0)="Nein"),$AC3786,$AB3786),0)</f>
        <v>0</v>
      </c>
      <c r="AL3786" s="51">
        <f t="shared" si="1245"/>
        <v>0</v>
      </c>
      <c r="AM3786" s="296">
        <f>IFERROR(IF(VLOOKUP($C3786,Listen!$A$2:$F$45,6,0)="Ja",MAX(BC3786:BD3786),D_SAV!$BC3786),0)</f>
        <v>0</v>
      </c>
      <c r="AN3786" s="51">
        <f t="shared" si="1246"/>
        <v>0</v>
      </c>
      <c r="AP3786" s="304">
        <f t="shared" si="1247"/>
        <v>0</v>
      </c>
      <c r="AQ3786" s="304">
        <f t="shared" si="1248"/>
        <v>0</v>
      </c>
      <c r="AR3786" s="304">
        <f t="shared" si="1249"/>
        <v>0</v>
      </c>
      <c r="AS3786" s="304">
        <f t="shared" si="1250"/>
        <v>0</v>
      </c>
      <c r="AT3786" s="304">
        <f t="shared" si="1251"/>
        <v>0</v>
      </c>
      <c r="AU3786" s="304">
        <f t="shared" si="1252"/>
        <v>0</v>
      </c>
      <c r="AV3786" s="304">
        <f t="shared" si="1253"/>
        <v>0</v>
      </c>
      <c r="AW3786" s="304">
        <f t="shared" si="1254"/>
        <v>0</v>
      </c>
      <c r="AX3786" s="304">
        <f t="shared" si="1255"/>
        <v>0</v>
      </c>
      <c r="AY3786" s="304">
        <f t="shared" si="1256"/>
        <v>0</v>
      </c>
      <c r="AZ3786" s="304">
        <f t="shared" si="1257"/>
        <v>0</v>
      </c>
      <c r="BA3786" s="304">
        <f t="shared" si="1258"/>
        <v>0</v>
      </c>
      <c r="BB3786" s="304">
        <f t="shared" si="1259"/>
        <v>0</v>
      </c>
      <c r="BC3786" s="304">
        <f t="shared" si="1260"/>
        <v>0</v>
      </c>
      <c r="BD3786" s="304">
        <f t="shared" si="1261"/>
        <v>0</v>
      </c>
      <c r="BE3786" s="304">
        <f>IFERROR(IF(VLOOKUP($C3786,Listen!$A$2:$F$45,6,0)="Ja",BB3786-MAX(BC3786:BD3786),BB3786-BC3786),0)</f>
        <v>0</v>
      </c>
    </row>
    <row r="3787" spans="1:57" x14ac:dyDescent="0.25">
      <c r="A3787" s="320" t="str">
        <f>IF(AND(D3787&lt;&gt;0,C3787&lt;&gt;0,E3787&lt;&gt;0),IF(B3787&lt;&gt;0,CONCATENATE(B3787,"-AGr",VLOOKUP(C3787,Listen!$A$2:$D$45,4,FALSE),"-",D3787,"-",E3787,),CONCATENATE("AGr",VLOOKUP(C3787,Listen!$A$2:$D$45,4,FALSE),"-",D3787,"-",E3787)),"keine vollständige ID")</f>
        <v>keine vollständige ID</v>
      </c>
      <c r="B3787" s="301"/>
      <c r="C3787" s="287"/>
      <c r="D3787" s="34"/>
      <c r="E3787" s="306"/>
      <c r="F3787" s="116"/>
      <c r="G3787" s="17"/>
      <c r="H3787" s="17"/>
      <c r="I3787" s="17"/>
      <c r="J3787" s="17"/>
      <c r="K3787" s="17"/>
      <c r="L3787" s="17"/>
      <c r="M3787" s="17"/>
      <c r="N3787" s="17"/>
      <c r="O3787" s="116"/>
      <c r="P3787" s="117">
        <f>IF(D3787&gt;A_Stammdaten!$B$12,0,SUM(G3787,H3787,J3787,L3787:M3787)-SUM(I3787,K3787,N3787:O3787))</f>
        <v>0</v>
      </c>
      <c r="Q3787" s="17"/>
      <c r="R3787" s="17"/>
      <c r="S3787" s="17"/>
      <c r="T3787" s="17"/>
      <c r="U3787" s="62">
        <f t="shared" si="1241"/>
        <v>0</v>
      </c>
      <c r="V3787" s="34"/>
      <c r="W3787" s="34"/>
      <c r="X3787" s="34"/>
      <c r="Y3787" s="34"/>
      <c r="Z3787" s="34"/>
      <c r="AA3787" s="63" t="str">
        <f t="shared" si="1242"/>
        <v>-</v>
      </c>
      <c r="AB3787" s="63" t="str">
        <f t="shared" si="1243"/>
        <v>-</v>
      </c>
      <c r="AC3787" s="63">
        <f>IF(ISBLANK($C3787),0,VLOOKUP($C3787,Listen!$A$2:$C$45,2,FALSE))</f>
        <v>0</v>
      </c>
      <c r="AD3787" s="63">
        <f>IF(ISBLANK($C3787),0,VLOOKUP($C3787,Listen!$A$2:$C$45,3,FALSE))</f>
        <v>0</v>
      </c>
      <c r="AE3787" s="49">
        <f t="shared" si="1244"/>
        <v>0</v>
      </c>
      <c r="AF3787" s="49">
        <f t="shared" si="1244"/>
        <v>0</v>
      </c>
      <c r="AG3787" s="49">
        <f>IFERROR(IF(OR($V3787&lt;&gt;"Ja",VLOOKUP($C3787,Listen!$A$2:$F$45,5,0)="Nein",D3787&lt;IF(C3787="LNG Anbindungsanlagen gemäß separater Festlegung",2022,2023)),$AC3787,$AA3787),0)</f>
        <v>0</v>
      </c>
      <c r="AH3787" s="49">
        <f>IFERROR(IF(OR($V3787&lt;&gt;"Ja",VLOOKUP($C3787,Listen!$A$2:$F$45,5,0)="Nein",D3787&lt;IF(C3787="LNG Anbindungsanlagen gemäß separater Festlegung",2022,2023)),$AC3787,$AA3787),0)</f>
        <v>0</v>
      </c>
      <c r="AI3787" s="49">
        <f>IFERROR(IF(OR($W3787&lt;&gt;"Ja",VLOOKUP($C3787,Listen!$A$2:$F$45,6,0)="Nein"),$AC3787,$AB3787),0)</f>
        <v>0</v>
      </c>
      <c r="AJ3787" s="49">
        <f>IFERROR(IF(OR($W3787&lt;&gt;"Ja",VLOOKUP($C3787,Listen!$A$2:$F$45,6,0)="Nein"),$AC3787,$AB3787),0)</f>
        <v>0</v>
      </c>
      <c r="AK3787" s="49">
        <f>IFERROR(IF(OR($W3787&lt;&gt;"Ja",VLOOKUP($C3787,Listen!$A$2:$F$45,6,0)="Nein"),$AC3787,$AB3787),0)</f>
        <v>0</v>
      </c>
      <c r="AL3787" s="51">
        <f t="shared" si="1245"/>
        <v>0</v>
      </c>
      <c r="AM3787" s="296">
        <f>IFERROR(IF(VLOOKUP($C3787,Listen!$A$2:$F$45,6,0)="Ja",MAX(BC3787:BD3787),D_SAV!$BC3787),0)</f>
        <v>0</v>
      </c>
      <c r="AN3787" s="51">
        <f t="shared" si="1246"/>
        <v>0</v>
      </c>
      <c r="AP3787" s="304">
        <f t="shared" si="1247"/>
        <v>0</v>
      </c>
      <c r="AQ3787" s="304">
        <f t="shared" si="1248"/>
        <v>0</v>
      </c>
      <c r="AR3787" s="304">
        <f t="shared" si="1249"/>
        <v>0</v>
      </c>
      <c r="AS3787" s="304">
        <f t="shared" si="1250"/>
        <v>0</v>
      </c>
      <c r="AT3787" s="304">
        <f t="shared" si="1251"/>
        <v>0</v>
      </c>
      <c r="AU3787" s="304">
        <f t="shared" si="1252"/>
        <v>0</v>
      </c>
      <c r="AV3787" s="304">
        <f t="shared" si="1253"/>
        <v>0</v>
      </c>
      <c r="AW3787" s="304">
        <f t="shared" si="1254"/>
        <v>0</v>
      </c>
      <c r="AX3787" s="304">
        <f t="shared" si="1255"/>
        <v>0</v>
      </c>
      <c r="AY3787" s="304">
        <f t="shared" si="1256"/>
        <v>0</v>
      </c>
      <c r="AZ3787" s="304">
        <f t="shared" si="1257"/>
        <v>0</v>
      </c>
      <c r="BA3787" s="304">
        <f t="shared" si="1258"/>
        <v>0</v>
      </c>
      <c r="BB3787" s="304">
        <f t="shared" si="1259"/>
        <v>0</v>
      </c>
      <c r="BC3787" s="304">
        <f t="shared" si="1260"/>
        <v>0</v>
      </c>
      <c r="BD3787" s="304">
        <f t="shared" si="1261"/>
        <v>0</v>
      </c>
      <c r="BE3787" s="304">
        <f>IFERROR(IF(VLOOKUP($C3787,Listen!$A$2:$F$45,6,0)="Ja",BB3787-MAX(BC3787:BD3787),BB3787-BC3787),0)</f>
        <v>0</v>
      </c>
    </row>
    <row r="3788" spans="1:57" x14ac:dyDescent="0.25">
      <c r="A3788" s="320" t="str">
        <f>IF(AND(D3788&lt;&gt;0,C3788&lt;&gt;0,E3788&lt;&gt;0),IF(B3788&lt;&gt;0,CONCATENATE(B3788,"-AGr",VLOOKUP(C3788,Listen!$A$2:$D$45,4,FALSE),"-",D3788,"-",E3788,),CONCATENATE("AGr",VLOOKUP(C3788,Listen!$A$2:$D$45,4,FALSE),"-",D3788,"-",E3788)),"keine vollständige ID")</f>
        <v>keine vollständige ID</v>
      </c>
      <c r="B3788" s="301"/>
      <c r="C3788" s="287"/>
      <c r="D3788" s="34"/>
      <c r="E3788" s="306"/>
      <c r="F3788" s="116"/>
      <c r="G3788" s="17"/>
      <c r="H3788" s="17"/>
      <c r="I3788" s="17"/>
      <c r="J3788" s="17"/>
      <c r="K3788" s="17"/>
      <c r="L3788" s="17"/>
      <c r="M3788" s="17"/>
      <c r="N3788" s="17"/>
      <c r="O3788" s="116"/>
      <c r="P3788" s="117">
        <f>IF(D3788&gt;A_Stammdaten!$B$12,0,SUM(G3788,H3788,J3788,L3788:M3788)-SUM(I3788,K3788,N3788:O3788))</f>
        <v>0</v>
      </c>
      <c r="Q3788" s="17"/>
      <c r="R3788" s="17"/>
      <c r="S3788" s="17"/>
      <c r="T3788" s="17"/>
      <c r="U3788" s="62">
        <f t="shared" si="1241"/>
        <v>0</v>
      </c>
      <c r="V3788" s="34"/>
      <c r="W3788" s="34"/>
      <c r="X3788" s="34"/>
      <c r="Y3788" s="34"/>
      <c r="Z3788" s="34"/>
      <c r="AA3788" s="63" t="str">
        <f t="shared" si="1242"/>
        <v>-</v>
      </c>
      <c r="AB3788" s="63" t="str">
        <f t="shared" si="1243"/>
        <v>-</v>
      </c>
      <c r="AC3788" s="63">
        <f>IF(ISBLANK($C3788),0,VLOOKUP($C3788,Listen!$A$2:$C$45,2,FALSE))</f>
        <v>0</v>
      </c>
      <c r="AD3788" s="63">
        <f>IF(ISBLANK($C3788),0,VLOOKUP($C3788,Listen!$A$2:$C$45,3,FALSE))</f>
        <v>0</v>
      </c>
      <c r="AE3788" s="49">
        <f t="shared" si="1244"/>
        <v>0</v>
      </c>
      <c r="AF3788" s="49">
        <f t="shared" si="1244"/>
        <v>0</v>
      </c>
      <c r="AG3788" s="49">
        <f>IFERROR(IF(OR($V3788&lt;&gt;"Ja",VLOOKUP($C3788,Listen!$A$2:$F$45,5,0)="Nein",D3788&lt;IF(C3788="LNG Anbindungsanlagen gemäß separater Festlegung",2022,2023)),$AC3788,$AA3788),0)</f>
        <v>0</v>
      </c>
      <c r="AH3788" s="49">
        <f>IFERROR(IF(OR($V3788&lt;&gt;"Ja",VLOOKUP($C3788,Listen!$A$2:$F$45,5,0)="Nein",D3788&lt;IF(C3788="LNG Anbindungsanlagen gemäß separater Festlegung",2022,2023)),$AC3788,$AA3788),0)</f>
        <v>0</v>
      </c>
      <c r="AI3788" s="49">
        <f>IFERROR(IF(OR($W3788&lt;&gt;"Ja",VLOOKUP($C3788,Listen!$A$2:$F$45,6,0)="Nein"),$AC3788,$AB3788),0)</f>
        <v>0</v>
      </c>
      <c r="AJ3788" s="49">
        <f>IFERROR(IF(OR($W3788&lt;&gt;"Ja",VLOOKUP($C3788,Listen!$A$2:$F$45,6,0)="Nein"),$AC3788,$AB3788),0)</f>
        <v>0</v>
      </c>
      <c r="AK3788" s="49">
        <f>IFERROR(IF(OR($W3788&lt;&gt;"Ja",VLOOKUP($C3788,Listen!$A$2:$F$45,6,0)="Nein"),$AC3788,$AB3788),0)</f>
        <v>0</v>
      </c>
      <c r="AL3788" s="51">
        <f t="shared" si="1245"/>
        <v>0</v>
      </c>
      <c r="AM3788" s="296">
        <f>IFERROR(IF(VLOOKUP($C3788,Listen!$A$2:$F$45,6,0)="Ja",MAX(BC3788:BD3788),D_SAV!$BC3788),0)</f>
        <v>0</v>
      </c>
      <c r="AN3788" s="51">
        <f t="shared" si="1246"/>
        <v>0</v>
      </c>
      <c r="AP3788" s="304">
        <f t="shared" si="1247"/>
        <v>0</v>
      </c>
      <c r="AQ3788" s="304">
        <f t="shared" si="1248"/>
        <v>0</v>
      </c>
      <c r="AR3788" s="304">
        <f t="shared" si="1249"/>
        <v>0</v>
      </c>
      <c r="AS3788" s="304">
        <f t="shared" si="1250"/>
        <v>0</v>
      </c>
      <c r="AT3788" s="304">
        <f t="shared" si="1251"/>
        <v>0</v>
      </c>
      <c r="AU3788" s="304">
        <f t="shared" si="1252"/>
        <v>0</v>
      </c>
      <c r="AV3788" s="304">
        <f t="shared" si="1253"/>
        <v>0</v>
      </c>
      <c r="AW3788" s="304">
        <f t="shared" si="1254"/>
        <v>0</v>
      </c>
      <c r="AX3788" s="304">
        <f t="shared" si="1255"/>
        <v>0</v>
      </c>
      <c r="AY3788" s="304">
        <f t="shared" si="1256"/>
        <v>0</v>
      </c>
      <c r="AZ3788" s="304">
        <f t="shared" si="1257"/>
        <v>0</v>
      </c>
      <c r="BA3788" s="304">
        <f t="shared" si="1258"/>
        <v>0</v>
      </c>
      <c r="BB3788" s="304">
        <f t="shared" si="1259"/>
        <v>0</v>
      </c>
      <c r="BC3788" s="304">
        <f t="shared" si="1260"/>
        <v>0</v>
      </c>
      <c r="BD3788" s="304">
        <f t="shared" si="1261"/>
        <v>0</v>
      </c>
      <c r="BE3788" s="304">
        <f>IFERROR(IF(VLOOKUP($C3788,Listen!$A$2:$F$45,6,0)="Ja",BB3788-MAX(BC3788:BD3788),BB3788-BC3788),0)</f>
        <v>0</v>
      </c>
    </row>
    <row r="3789" spans="1:57" x14ac:dyDescent="0.25">
      <c r="A3789" s="320" t="str">
        <f>IF(AND(D3789&lt;&gt;0,C3789&lt;&gt;0,E3789&lt;&gt;0),IF(B3789&lt;&gt;0,CONCATENATE(B3789,"-AGr",VLOOKUP(C3789,Listen!$A$2:$D$45,4,FALSE),"-",D3789,"-",E3789,),CONCATENATE("AGr",VLOOKUP(C3789,Listen!$A$2:$D$45,4,FALSE),"-",D3789,"-",E3789)),"keine vollständige ID")</f>
        <v>keine vollständige ID</v>
      </c>
      <c r="B3789" s="301"/>
      <c r="C3789" s="287"/>
      <c r="D3789" s="34"/>
      <c r="E3789" s="306"/>
      <c r="F3789" s="116"/>
      <c r="G3789" s="17"/>
      <c r="H3789" s="17"/>
      <c r="I3789" s="17"/>
      <c r="J3789" s="17"/>
      <c r="K3789" s="17"/>
      <c r="L3789" s="17"/>
      <c r="M3789" s="17"/>
      <c r="N3789" s="17"/>
      <c r="O3789" s="116"/>
      <c r="P3789" s="117">
        <f>IF(D3789&gt;A_Stammdaten!$B$12,0,SUM(G3789,H3789,J3789,L3789:M3789)-SUM(I3789,K3789,N3789:O3789))</f>
        <v>0</v>
      </c>
      <c r="Q3789" s="17"/>
      <c r="R3789" s="17"/>
      <c r="S3789" s="17"/>
      <c r="T3789" s="17"/>
      <c r="U3789" s="62">
        <f t="shared" si="1241"/>
        <v>0</v>
      </c>
      <c r="V3789" s="34"/>
      <c r="W3789" s="34"/>
      <c r="X3789" s="34"/>
      <c r="Y3789" s="34"/>
      <c r="Z3789" s="34"/>
      <c r="AA3789" s="63" t="str">
        <f t="shared" si="1242"/>
        <v>-</v>
      </c>
      <c r="AB3789" s="63" t="str">
        <f t="shared" si="1243"/>
        <v>-</v>
      </c>
      <c r="AC3789" s="63">
        <f>IF(ISBLANK($C3789),0,VLOOKUP($C3789,Listen!$A$2:$C$45,2,FALSE))</f>
        <v>0</v>
      </c>
      <c r="AD3789" s="63">
        <f>IF(ISBLANK($C3789),0,VLOOKUP($C3789,Listen!$A$2:$C$45,3,FALSE))</f>
        <v>0</v>
      </c>
      <c r="AE3789" s="49">
        <f t="shared" si="1244"/>
        <v>0</v>
      </c>
      <c r="AF3789" s="49">
        <f t="shared" si="1244"/>
        <v>0</v>
      </c>
      <c r="AG3789" s="49">
        <f>IFERROR(IF(OR($V3789&lt;&gt;"Ja",VLOOKUP($C3789,Listen!$A$2:$F$45,5,0)="Nein",D3789&lt;IF(C3789="LNG Anbindungsanlagen gemäß separater Festlegung",2022,2023)),$AC3789,$AA3789),0)</f>
        <v>0</v>
      </c>
      <c r="AH3789" s="49">
        <f>IFERROR(IF(OR($V3789&lt;&gt;"Ja",VLOOKUP($C3789,Listen!$A$2:$F$45,5,0)="Nein",D3789&lt;IF(C3789="LNG Anbindungsanlagen gemäß separater Festlegung",2022,2023)),$AC3789,$AA3789),0)</f>
        <v>0</v>
      </c>
      <c r="AI3789" s="49">
        <f>IFERROR(IF(OR($W3789&lt;&gt;"Ja",VLOOKUP($C3789,Listen!$A$2:$F$45,6,0)="Nein"),$AC3789,$AB3789),0)</f>
        <v>0</v>
      </c>
      <c r="AJ3789" s="49">
        <f>IFERROR(IF(OR($W3789&lt;&gt;"Ja",VLOOKUP($C3789,Listen!$A$2:$F$45,6,0)="Nein"),$AC3789,$AB3789),0)</f>
        <v>0</v>
      </c>
      <c r="AK3789" s="49">
        <f>IFERROR(IF(OR($W3789&lt;&gt;"Ja",VLOOKUP($C3789,Listen!$A$2:$F$45,6,0)="Nein"),$AC3789,$AB3789),0)</f>
        <v>0</v>
      </c>
      <c r="AL3789" s="51">
        <f t="shared" si="1245"/>
        <v>0</v>
      </c>
      <c r="AM3789" s="296">
        <f>IFERROR(IF(VLOOKUP($C3789,Listen!$A$2:$F$45,6,0)="Ja",MAX(BC3789:BD3789),D_SAV!$BC3789),0)</f>
        <v>0</v>
      </c>
      <c r="AN3789" s="51">
        <f t="shared" si="1246"/>
        <v>0</v>
      </c>
      <c r="AP3789" s="304">
        <f t="shared" si="1247"/>
        <v>0</v>
      </c>
      <c r="AQ3789" s="304">
        <f t="shared" si="1248"/>
        <v>0</v>
      </c>
      <c r="AR3789" s="304">
        <f t="shared" si="1249"/>
        <v>0</v>
      </c>
      <c r="AS3789" s="304">
        <f t="shared" si="1250"/>
        <v>0</v>
      </c>
      <c r="AT3789" s="304">
        <f t="shared" si="1251"/>
        <v>0</v>
      </c>
      <c r="AU3789" s="304">
        <f t="shared" si="1252"/>
        <v>0</v>
      </c>
      <c r="AV3789" s="304">
        <f t="shared" si="1253"/>
        <v>0</v>
      </c>
      <c r="AW3789" s="304">
        <f t="shared" si="1254"/>
        <v>0</v>
      </c>
      <c r="AX3789" s="304">
        <f t="shared" si="1255"/>
        <v>0</v>
      </c>
      <c r="AY3789" s="304">
        <f t="shared" si="1256"/>
        <v>0</v>
      </c>
      <c r="AZ3789" s="304">
        <f t="shared" si="1257"/>
        <v>0</v>
      </c>
      <c r="BA3789" s="304">
        <f t="shared" si="1258"/>
        <v>0</v>
      </c>
      <c r="BB3789" s="304">
        <f t="shared" si="1259"/>
        <v>0</v>
      </c>
      <c r="BC3789" s="304">
        <f t="shared" si="1260"/>
        <v>0</v>
      </c>
      <c r="BD3789" s="304">
        <f t="shared" si="1261"/>
        <v>0</v>
      </c>
      <c r="BE3789" s="304">
        <f>IFERROR(IF(VLOOKUP($C3789,Listen!$A$2:$F$45,6,0)="Ja",BB3789-MAX(BC3789:BD3789),BB3789-BC3789),0)</f>
        <v>0</v>
      </c>
    </row>
    <row r="3790" spans="1:57" x14ac:dyDescent="0.25">
      <c r="A3790" s="320" t="str">
        <f>IF(AND(D3790&lt;&gt;0,C3790&lt;&gt;0,E3790&lt;&gt;0),IF(B3790&lt;&gt;0,CONCATENATE(B3790,"-AGr",VLOOKUP(C3790,Listen!$A$2:$D$45,4,FALSE),"-",D3790,"-",E3790,),CONCATENATE("AGr",VLOOKUP(C3790,Listen!$A$2:$D$45,4,FALSE),"-",D3790,"-",E3790)),"keine vollständige ID")</f>
        <v>keine vollständige ID</v>
      </c>
      <c r="B3790" s="301"/>
      <c r="C3790" s="287"/>
      <c r="D3790" s="34"/>
      <c r="E3790" s="306"/>
      <c r="F3790" s="116"/>
      <c r="G3790" s="17"/>
      <c r="H3790" s="17"/>
      <c r="I3790" s="17"/>
      <c r="J3790" s="17"/>
      <c r="K3790" s="17"/>
      <c r="L3790" s="17"/>
      <c r="M3790" s="17"/>
      <c r="N3790" s="17"/>
      <c r="O3790" s="116"/>
      <c r="P3790" s="117">
        <f>IF(D3790&gt;A_Stammdaten!$B$12,0,SUM(G3790,H3790,J3790,L3790:M3790)-SUM(I3790,K3790,N3790:O3790))</f>
        <v>0</v>
      </c>
      <c r="Q3790" s="17"/>
      <c r="R3790" s="17"/>
      <c r="S3790" s="17"/>
      <c r="T3790" s="17"/>
      <c r="U3790" s="62">
        <f t="shared" si="1241"/>
        <v>0</v>
      </c>
      <c r="V3790" s="34"/>
      <c r="W3790" s="34"/>
      <c r="X3790" s="34"/>
      <c r="Y3790" s="34"/>
      <c r="Z3790" s="34"/>
      <c r="AA3790" s="63" t="str">
        <f t="shared" si="1242"/>
        <v>-</v>
      </c>
      <c r="AB3790" s="63" t="str">
        <f t="shared" si="1243"/>
        <v>-</v>
      </c>
      <c r="AC3790" s="63">
        <f>IF(ISBLANK($C3790),0,VLOOKUP($C3790,Listen!$A$2:$C$45,2,FALSE))</f>
        <v>0</v>
      </c>
      <c r="AD3790" s="63">
        <f>IF(ISBLANK($C3790),0,VLOOKUP($C3790,Listen!$A$2:$C$45,3,FALSE))</f>
        <v>0</v>
      </c>
      <c r="AE3790" s="49">
        <f t="shared" si="1244"/>
        <v>0</v>
      </c>
      <c r="AF3790" s="49">
        <f t="shared" si="1244"/>
        <v>0</v>
      </c>
      <c r="AG3790" s="49">
        <f>IFERROR(IF(OR($V3790&lt;&gt;"Ja",VLOOKUP($C3790,Listen!$A$2:$F$45,5,0)="Nein",D3790&lt;IF(C3790="LNG Anbindungsanlagen gemäß separater Festlegung",2022,2023)),$AC3790,$AA3790),0)</f>
        <v>0</v>
      </c>
      <c r="AH3790" s="49">
        <f>IFERROR(IF(OR($V3790&lt;&gt;"Ja",VLOOKUP($C3790,Listen!$A$2:$F$45,5,0)="Nein",D3790&lt;IF(C3790="LNG Anbindungsanlagen gemäß separater Festlegung",2022,2023)),$AC3790,$AA3790),0)</f>
        <v>0</v>
      </c>
      <c r="AI3790" s="49">
        <f>IFERROR(IF(OR($W3790&lt;&gt;"Ja",VLOOKUP($C3790,Listen!$A$2:$F$45,6,0)="Nein"),$AC3790,$AB3790),0)</f>
        <v>0</v>
      </c>
      <c r="AJ3790" s="49">
        <f>IFERROR(IF(OR($W3790&lt;&gt;"Ja",VLOOKUP($C3790,Listen!$A$2:$F$45,6,0)="Nein"),$AC3790,$AB3790),0)</f>
        <v>0</v>
      </c>
      <c r="AK3790" s="49">
        <f>IFERROR(IF(OR($W3790&lt;&gt;"Ja",VLOOKUP($C3790,Listen!$A$2:$F$45,6,0)="Nein"),$AC3790,$AB3790),0)</f>
        <v>0</v>
      </c>
      <c r="AL3790" s="51">
        <f t="shared" si="1245"/>
        <v>0</v>
      </c>
      <c r="AM3790" s="296">
        <f>IFERROR(IF(VLOOKUP($C3790,Listen!$A$2:$F$45,6,0)="Ja",MAX(BC3790:BD3790),D_SAV!$BC3790),0)</f>
        <v>0</v>
      </c>
      <c r="AN3790" s="51">
        <f t="shared" si="1246"/>
        <v>0</v>
      </c>
      <c r="AP3790" s="304">
        <f t="shared" si="1247"/>
        <v>0</v>
      </c>
      <c r="AQ3790" s="304">
        <f t="shared" si="1248"/>
        <v>0</v>
      </c>
      <c r="AR3790" s="304">
        <f t="shared" si="1249"/>
        <v>0</v>
      </c>
      <c r="AS3790" s="304">
        <f t="shared" si="1250"/>
        <v>0</v>
      </c>
      <c r="AT3790" s="304">
        <f t="shared" si="1251"/>
        <v>0</v>
      </c>
      <c r="AU3790" s="304">
        <f t="shared" si="1252"/>
        <v>0</v>
      </c>
      <c r="AV3790" s="304">
        <f t="shared" si="1253"/>
        <v>0</v>
      </c>
      <c r="AW3790" s="304">
        <f t="shared" si="1254"/>
        <v>0</v>
      </c>
      <c r="AX3790" s="304">
        <f t="shared" si="1255"/>
        <v>0</v>
      </c>
      <c r="AY3790" s="304">
        <f t="shared" si="1256"/>
        <v>0</v>
      </c>
      <c r="AZ3790" s="304">
        <f t="shared" si="1257"/>
        <v>0</v>
      </c>
      <c r="BA3790" s="304">
        <f t="shared" si="1258"/>
        <v>0</v>
      </c>
      <c r="BB3790" s="304">
        <f t="shared" si="1259"/>
        <v>0</v>
      </c>
      <c r="BC3790" s="304">
        <f t="shared" si="1260"/>
        <v>0</v>
      </c>
      <c r="BD3790" s="304">
        <f t="shared" si="1261"/>
        <v>0</v>
      </c>
      <c r="BE3790" s="304">
        <f>IFERROR(IF(VLOOKUP($C3790,Listen!$A$2:$F$45,6,0)="Ja",BB3790-MAX(BC3790:BD3790),BB3790-BC3790),0)</f>
        <v>0</v>
      </c>
    </row>
    <row r="3791" spans="1:57" x14ac:dyDescent="0.25">
      <c r="A3791" s="320" t="str">
        <f>IF(AND(D3791&lt;&gt;0,C3791&lt;&gt;0,E3791&lt;&gt;0),IF(B3791&lt;&gt;0,CONCATENATE(B3791,"-AGr",VLOOKUP(C3791,Listen!$A$2:$D$45,4,FALSE),"-",D3791,"-",E3791,),CONCATENATE("AGr",VLOOKUP(C3791,Listen!$A$2:$D$45,4,FALSE),"-",D3791,"-",E3791)),"keine vollständige ID")</f>
        <v>keine vollständige ID</v>
      </c>
      <c r="B3791" s="301"/>
      <c r="C3791" s="287"/>
      <c r="D3791" s="34"/>
      <c r="E3791" s="306"/>
      <c r="F3791" s="116"/>
      <c r="G3791" s="17"/>
      <c r="H3791" s="17"/>
      <c r="I3791" s="17"/>
      <c r="J3791" s="17"/>
      <c r="K3791" s="17"/>
      <c r="L3791" s="17"/>
      <c r="M3791" s="17"/>
      <c r="N3791" s="17"/>
      <c r="O3791" s="116"/>
      <c r="P3791" s="117">
        <f>IF(D3791&gt;A_Stammdaten!$B$12,0,SUM(G3791,H3791,J3791,L3791:M3791)-SUM(I3791,K3791,N3791:O3791))</f>
        <v>0</v>
      </c>
      <c r="Q3791" s="17"/>
      <c r="R3791" s="17"/>
      <c r="S3791" s="17"/>
      <c r="T3791" s="17"/>
      <c r="U3791" s="62">
        <f t="shared" si="1241"/>
        <v>0</v>
      </c>
      <c r="V3791" s="34"/>
      <c r="W3791" s="34"/>
      <c r="X3791" s="34"/>
      <c r="Y3791" s="34"/>
      <c r="Z3791" s="34"/>
      <c r="AA3791" s="63" t="str">
        <f t="shared" si="1242"/>
        <v>-</v>
      </c>
      <c r="AB3791" s="63" t="str">
        <f t="shared" si="1243"/>
        <v>-</v>
      </c>
      <c r="AC3791" s="63">
        <f>IF(ISBLANK($C3791),0,VLOOKUP($C3791,Listen!$A$2:$C$45,2,FALSE))</f>
        <v>0</v>
      </c>
      <c r="AD3791" s="63">
        <f>IF(ISBLANK($C3791),0,VLOOKUP($C3791,Listen!$A$2:$C$45,3,FALSE))</f>
        <v>0</v>
      </c>
      <c r="AE3791" s="49">
        <f t="shared" si="1244"/>
        <v>0</v>
      </c>
      <c r="AF3791" s="49">
        <f t="shared" si="1244"/>
        <v>0</v>
      </c>
      <c r="AG3791" s="49">
        <f>IFERROR(IF(OR($V3791&lt;&gt;"Ja",VLOOKUP($C3791,Listen!$A$2:$F$45,5,0)="Nein",D3791&lt;IF(C3791="LNG Anbindungsanlagen gemäß separater Festlegung",2022,2023)),$AC3791,$AA3791),0)</f>
        <v>0</v>
      </c>
      <c r="AH3791" s="49">
        <f>IFERROR(IF(OR($V3791&lt;&gt;"Ja",VLOOKUP($C3791,Listen!$A$2:$F$45,5,0)="Nein",D3791&lt;IF(C3791="LNG Anbindungsanlagen gemäß separater Festlegung",2022,2023)),$AC3791,$AA3791),0)</f>
        <v>0</v>
      </c>
      <c r="AI3791" s="49">
        <f>IFERROR(IF(OR($W3791&lt;&gt;"Ja",VLOOKUP($C3791,Listen!$A$2:$F$45,6,0)="Nein"),$AC3791,$AB3791),0)</f>
        <v>0</v>
      </c>
      <c r="AJ3791" s="49">
        <f>IFERROR(IF(OR($W3791&lt;&gt;"Ja",VLOOKUP($C3791,Listen!$A$2:$F$45,6,0)="Nein"),$AC3791,$AB3791),0)</f>
        <v>0</v>
      </c>
      <c r="AK3791" s="49">
        <f>IFERROR(IF(OR($W3791&lt;&gt;"Ja",VLOOKUP($C3791,Listen!$A$2:$F$45,6,0)="Nein"),$AC3791,$AB3791),0)</f>
        <v>0</v>
      </c>
      <c r="AL3791" s="51">
        <f t="shared" si="1245"/>
        <v>0</v>
      </c>
      <c r="AM3791" s="296">
        <f>IFERROR(IF(VLOOKUP($C3791,Listen!$A$2:$F$45,6,0)="Ja",MAX(BC3791:BD3791),D_SAV!$BC3791),0)</f>
        <v>0</v>
      </c>
      <c r="AN3791" s="51">
        <f t="shared" si="1246"/>
        <v>0</v>
      </c>
      <c r="AP3791" s="304">
        <f t="shared" si="1247"/>
        <v>0</v>
      </c>
      <c r="AQ3791" s="304">
        <f t="shared" si="1248"/>
        <v>0</v>
      </c>
      <c r="AR3791" s="304">
        <f t="shared" si="1249"/>
        <v>0</v>
      </c>
      <c r="AS3791" s="304">
        <f t="shared" si="1250"/>
        <v>0</v>
      </c>
      <c r="AT3791" s="304">
        <f t="shared" si="1251"/>
        <v>0</v>
      </c>
      <c r="AU3791" s="304">
        <f t="shared" si="1252"/>
        <v>0</v>
      </c>
      <c r="AV3791" s="304">
        <f t="shared" si="1253"/>
        <v>0</v>
      </c>
      <c r="AW3791" s="304">
        <f t="shared" si="1254"/>
        <v>0</v>
      </c>
      <c r="AX3791" s="304">
        <f t="shared" si="1255"/>
        <v>0</v>
      </c>
      <c r="AY3791" s="304">
        <f t="shared" si="1256"/>
        <v>0</v>
      </c>
      <c r="AZ3791" s="304">
        <f t="shared" si="1257"/>
        <v>0</v>
      </c>
      <c r="BA3791" s="304">
        <f t="shared" si="1258"/>
        <v>0</v>
      </c>
      <c r="BB3791" s="304">
        <f t="shared" si="1259"/>
        <v>0</v>
      </c>
      <c r="BC3791" s="304">
        <f t="shared" si="1260"/>
        <v>0</v>
      </c>
      <c r="BD3791" s="304">
        <f t="shared" si="1261"/>
        <v>0</v>
      </c>
      <c r="BE3791" s="304">
        <f>IFERROR(IF(VLOOKUP($C3791,Listen!$A$2:$F$45,6,0)="Ja",BB3791-MAX(BC3791:BD3791),BB3791-BC3791),0)</f>
        <v>0</v>
      </c>
    </row>
    <row r="3792" spans="1:57" x14ac:dyDescent="0.25">
      <c r="A3792" s="320" t="str">
        <f>IF(AND(D3792&lt;&gt;0,C3792&lt;&gt;0,E3792&lt;&gt;0),IF(B3792&lt;&gt;0,CONCATENATE(B3792,"-AGr",VLOOKUP(C3792,Listen!$A$2:$D$45,4,FALSE),"-",D3792,"-",E3792,),CONCATENATE("AGr",VLOOKUP(C3792,Listen!$A$2:$D$45,4,FALSE),"-",D3792,"-",E3792)),"keine vollständige ID")</f>
        <v>keine vollständige ID</v>
      </c>
      <c r="B3792" s="301"/>
      <c r="C3792" s="287"/>
      <c r="D3792" s="34"/>
      <c r="E3792" s="306"/>
      <c r="F3792" s="116"/>
      <c r="G3792" s="17"/>
      <c r="H3792" s="17"/>
      <c r="I3792" s="17"/>
      <c r="J3792" s="17"/>
      <c r="K3792" s="17"/>
      <c r="L3792" s="17"/>
      <c r="M3792" s="17"/>
      <c r="N3792" s="17"/>
      <c r="O3792" s="116"/>
      <c r="P3792" s="117">
        <f>IF(D3792&gt;A_Stammdaten!$B$12,0,SUM(G3792,H3792,J3792,L3792:M3792)-SUM(I3792,K3792,N3792:O3792))</f>
        <v>0</v>
      </c>
      <c r="Q3792" s="17"/>
      <c r="R3792" s="17"/>
      <c r="S3792" s="17"/>
      <c r="T3792" s="17"/>
      <c r="U3792" s="62">
        <f t="shared" si="1241"/>
        <v>0</v>
      </c>
      <c r="V3792" s="34"/>
      <c r="W3792" s="34"/>
      <c r="X3792" s="34"/>
      <c r="Y3792" s="34"/>
      <c r="Z3792" s="34"/>
      <c r="AA3792" s="63" t="str">
        <f t="shared" si="1242"/>
        <v>-</v>
      </c>
      <c r="AB3792" s="63" t="str">
        <f t="shared" si="1243"/>
        <v>-</v>
      </c>
      <c r="AC3792" s="63">
        <f>IF(ISBLANK($C3792),0,VLOOKUP($C3792,Listen!$A$2:$C$45,2,FALSE))</f>
        <v>0</v>
      </c>
      <c r="AD3792" s="63">
        <f>IF(ISBLANK($C3792),0,VLOOKUP($C3792,Listen!$A$2:$C$45,3,FALSE))</f>
        <v>0</v>
      </c>
      <c r="AE3792" s="49">
        <f t="shared" si="1244"/>
        <v>0</v>
      </c>
      <c r="AF3792" s="49">
        <f t="shared" si="1244"/>
        <v>0</v>
      </c>
      <c r="AG3792" s="49">
        <f>IFERROR(IF(OR($V3792&lt;&gt;"Ja",VLOOKUP($C3792,Listen!$A$2:$F$45,5,0)="Nein",D3792&lt;IF(C3792="LNG Anbindungsanlagen gemäß separater Festlegung",2022,2023)),$AC3792,$AA3792),0)</f>
        <v>0</v>
      </c>
      <c r="AH3792" s="49">
        <f>IFERROR(IF(OR($V3792&lt;&gt;"Ja",VLOOKUP($C3792,Listen!$A$2:$F$45,5,0)="Nein",D3792&lt;IF(C3792="LNG Anbindungsanlagen gemäß separater Festlegung",2022,2023)),$AC3792,$AA3792),0)</f>
        <v>0</v>
      </c>
      <c r="AI3792" s="49">
        <f>IFERROR(IF(OR($W3792&lt;&gt;"Ja",VLOOKUP($C3792,Listen!$A$2:$F$45,6,0)="Nein"),$AC3792,$AB3792),0)</f>
        <v>0</v>
      </c>
      <c r="AJ3792" s="49">
        <f>IFERROR(IF(OR($W3792&lt;&gt;"Ja",VLOOKUP($C3792,Listen!$A$2:$F$45,6,0)="Nein"),$AC3792,$AB3792),0)</f>
        <v>0</v>
      </c>
      <c r="AK3792" s="49">
        <f>IFERROR(IF(OR($W3792&lt;&gt;"Ja",VLOOKUP($C3792,Listen!$A$2:$F$45,6,0)="Nein"),$AC3792,$AB3792),0)</f>
        <v>0</v>
      </c>
      <c r="AL3792" s="51">
        <f t="shared" si="1245"/>
        <v>0</v>
      </c>
      <c r="AM3792" s="296">
        <f>IFERROR(IF(VLOOKUP($C3792,Listen!$A$2:$F$45,6,0)="Ja",MAX(BC3792:BD3792),D_SAV!$BC3792),0)</f>
        <v>0</v>
      </c>
      <c r="AN3792" s="51">
        <f t="shared" si="1246"/>
        <v>0</v>
      </c>
      <c r="AP3792" s="304">
        <f t="shared" si="1247"/>
        <v>0</v>
      </c>
      <c r="AQ3792" s="304">
        <f t="shared" si="1248"/>
        <v>0</v>
      </c>
      <c r="AR3792" s="304">
        <f t="shared" si="1249"/>
        <v>0</v>
      </c>
      <c r="AS3792" s="304">
        <f t="shared" si="1250"/>
        <v>0</v>
      </c>
      <c r="AT3792" s="304">
        <f t="shared" si="1251"/>
        <v>0</v>
      </c>
      <c r="AU3792" s="304">
        <f t="shared" si="1252"/>
        <v>0</v>
      </c>
      <c r="AV3792" s="304">
        <f t="shared" si="1253"/>
        <v>0</v>
      </c>
      <c r="AW3792" s="304">
        <f t="shared" si="1254"/>
        <v>0</v>
      </c>
      <c r="AX3792" s="304">
        <f t="shared" si="1255"/>
        <v>0</v>
      </c>
      <c r="AY3792" s="304">
        <f t="shared" si="1256"/>
        <v>0</v>
      </c>
      <c r="AZ3792" s="304">
        <f t="shared" si="1257"/>
        <v>0</v>
      </c>
      <c r="BA3792" s="304">
        <f t="shared" si="1258"/>
        <v>0</v>
      </c>
      <c r="BB3792" s="304">
        <f t="shared" si="1259"/>
        <v>0</v>
      </c>
      <c r="BC3792" s="304">
        <f t="shared" si="1260"/>
        <v>0</v>
      </c>
      <c r="BD3792" s="304">
        <f t="shared" si="1261"/>
        <v>0</v>
      </c>
      <c r="BE3792" s="304">
        <f>IFERROR(IF(VLOOKUP($C3792,Listen!$A$2:$F$45,6,0)="Ja",BB3792-MAX(BC3792:BD3792),BB3792-BC3792),0)</f>
        <v>0</v>
      </c>
    </row>
    <row r="3793" spans="1:57" x14ac:dyDescent="0.25">
      <c r="A3793" s="320" t="str">
        <f>IF(AND(D3793&lt;&gt;0,C3793&lt;&gt;0,E3793&lt;&gt;0),IF(B3793&lt;&gt;0,CONCATENATE(B3793,"-AGr",VLOOKUP(C3793,Listen!$A$2:$D$45,4,FALSE),"-",D3793,"-",E3793,),CONCATENATE("AGr",VLOOKUP(C3793,Listen!$A$2:$D$45,4,FALSE),"-",D3793,"-",E3793)),"keine vollständige ID")</f>
        <v>keine vollständige ID</v>
      </c>
      <c r="B3793" s="301"/>
      <c r="C3793" s="287"/>
      <c r="D3793" s="34"/>
      <c r="E3793" s="306"/>
      <c r="F3793" s="116"/>
      <c r="G3793" s="17"/>
      <c r="H3793" s="17"/>
      <c r="I3793" s="17"/>
      <c r="J3793" s="17"/>
      <c r="K3793" s="17"/>
      <c r="L3793" s="17"/>
      <c r="M3793" s="17"/>
      <c r="N3793" s="17"/>
      <c r="O3793" s="116"/>
      <c r="P3793" s="117">
        <f>IF(D3793&gt;A_Stammdaten!$B$12,0,SUM(G3793,H3793,J3793,L3793:M3793)-SUM(I3793,K3793,N3793:O3793))</f>
        <v>0</v>
      </c>
      <c r="Q3793" s="17"/>
      <c r="R3793" s="17"/>
      <c r="S3793" s="17"/>
      <c r="T3793" s="17"/>
      <c r="U3793" s="62">
        <f t="shared" si="1241"/>
        <v>0</v>
      </c>
      <c r="V3793" s="34"/>
      <c r="W3793" s="34"/>
      <c r="X3793" s="34"/>
      <c r="Y3793" s="34"/>
      <c r="Z3793" s="34"/>
      <c r="AA3793" s="63" t="str">
        <f t="shared" si="1242"/>
        <v>-</v>
      </c>
      <c r="AB3793" s="63" t="str">
        <f t="shared" si="1243"/>
        <v>-</v>
      </c>
      <c r="AC3793" s="63">
        <f>IF(ISBLANK($C3793),0,VLOOKUP($C3793,Listen!$A$2:$C$45,2,FALSE))</f>
        <v>0</v>
      </c>
      <c r="AD3793" s="63">
        <f>IF(ISBLANK($C3793),0,VLOOKUP($C3793,Listen!$A$2:$C$45,3,FALSE))</f>
        <v>0</v>
      </c>
      <c r="AE3793" s="49">
        <f t="shared" si="1244"/>
        <v>0</v>
      </c>
      <c r="AF3793" s="49">
        <f t="shared" si="1244"/>
        <v>0</v>
      </c>
      <c r="AG3793" s="49">
        <f>IFERROR(IF(OR($V3793&lt;&gt;"Ja",VLOOKUP($C3793,Listen!$A$2:$F$45,5,0)="Nein",D3793&lt;IF(C3793="LNG Anbindungsanlagen gemäß separater Festlegung",2022,2023)),$AC3793,$AA3793),0)</f>
        <v>0</v>
      </c>
      <c r="AH3793" s="49">
        <f>IFERROR(IF(OR($V3793&lt;&gt;"Ja",VLOOKUP($C3793,Listen!$A$2:$F$45,5,0)="Nein",D3793&lt;IF(C3793="LNG Anbindungsanlagen gemäß separater Festlegung",2022,2023)),$AC3793,$AA3793),0)</f>
        <v>0</v>
      </c>
      <c r="AI3793" s="49">
        <f>IFERROR(IF(OR($W3793&lt;&gt;"Ja",VLOOKUP($C3793,Listen!$A$2:$F$45,6,0)="Nein"),$AC3793,$AB3793),0)</f>
        <v>0</v>
      </c>
      <c r="AJ3793" s="49">
        <f>IFERROR(IF(OR($W3793&lt;&gt;"Ja",VLOOKUP($C3793,Listen!$A$2:$F$45,6,0)="Nein"),$AC3793,$AB3793),0)</f>
        <v>0</v>
      </c>
      <c r="AK3793" s="49">
        <f>IFERROR(IF(OR($W3793&lt;&gt;"Ja",VLOOKUP($C3793,Listen!$A$2:$F$45,6,0)="Nein"),$AC3793,$AB3793),0)</f>
        <v>0</v>
      </c>
      <c r="AL3793" s="51">
        <f t="shared" si="1245"/>
        <v>0</v>
      </c>
      <c r="AM3793" s="296">
        <f>IFERROR(IF(VLOOKUP($C3793,Listen!$A$2:$F$45,6,0)="Ja",MAX(BC3793:BD3793),D_SAV!$BC3793),0)</f>
        <v>0</v>
      </c>
      <c r="AN3793" s="51">
        <f t="shared" si="1246"/>
        <v>0</v>
      </c>
      <c r="AP3793" s="304">
        <f t="shared" si="1247"/>
        <v>0</v>
      </c>
      <c r="AQ3793" s="304">
        <f t="shared" si="1248"/>
        <v>0</v>
      </c>
      <c r="AR3793" s="304">
        <f t="shared" si="1249"/>
        <v>0</v>
      </c>
      <c r="AS3793" s="304">
        <f t="shared" si="1250"/>
        <v>0</v>
      </c>
      <c r="AT3793" s="304">
        <f t="shared" si="1251"/>
        <v>0</v>
      </c>
      <c r="AU3793" s="304">
        <f t="shared" si="1252"/>
        <v>0</v>
      </c>
      <c r="AV3793" s="304">
        <f t="shared" si="1253"/>
        <v>0</v>
      </c>
      <c r="AW3793" s="304">
        <f t="shared" si="1254"/>
        <v>0</v>
      </c>
      <c r="AX3793" s="304">
        <f t="shared" si="1255"/>
        <v>0</v>
      </c>
      <c r="AY3793" s="304">
        <f t="shared" si="1256"/>
        <v>0</v>
      </c>
      <c r="AZ3793" s="304">
        <f t="shared" si="1257"/>
        <v>0</v>
      </c>
      <c r="BA3793" s="304">
        <f t="shared" si="1258"/>
        <v>0</v>
      </c>
      <c r="BB3793" s="304">
        <f t="shared" si="1259"/>
        <v>0</v>
      </c>
      <c r="BC3793" s="304">
        <f t="shared" si="1260"/>
        <v>0</v>
      </c>
      <c r="BD3793" s="304">
        <f t="shared" si="1261"/>
        <v>0</v>
      </c>
      <c r="BE3793" s="304">
        <f>IFERROR(IF(VLOOKUP($C3793,Listen!$A$2:$F$45,6,0)="Ja",BB3793-MAX(BC3793:BD3793),BB3793-BC3793),0)</f>
        <v>0</v>
      </c>
    </row>
    <row r="3794" spans="1:57" x14ac:dyDescent="0.25">
      <c r="A3794" s="320" t="str">
        <f>IF(AND(D3794&lt;&gt;0,C3794&lt;&gt;0,E3794&lt;&gt;0),IF(B3794&lt;&gt;0,CONCATENATE(B3794,"-AGr",VLOOKUP(C3794,Listen!$A$2:$D$45,4,FALSE),"-",D3794,"-",E3794,),CONCATENATE("AGr",VLOOKUP(C3794,Listen!$A$2:$D$45,4,FALSE),"-",D3794,"-",E3794)),"keine vollständige ID")</f>
        <v>keine vollständige ID</v>
      </c>
      <c r="B3794" s="301"/>
      <c r="C3794" s="287"/>
      <c r="D3794" s="34"/>
      <c r="E3794" s="306"/>
      <c r="F3794" s="116"/>
      <c r="G3794" s="17"/>
      <c r="H3794" s="17"/>
      <c r="I3794" s="17"/>
      <c r="J3794" s="17"/>
      <c r="K3794" s="17"/>
      <c r="L3794" s="17"/>
      <c r="M3794" s="17"/>
      <c r="N3794" s="17"/>
      <c r="O3794" s="116"/>
      <c r="P3794" s="117">
        <f>IF(D3794&gt;A_Stammdaten!$B$12,0,SUM(G3794,H3794,J3794,L3794:M3794)-SUM(I3794,K3794,N3794:O3794))</f>
        <v>0</v>
      </c>
      <c r="Q3794" s="17"/>
      <c r="R3794" s="17"/>
      <c r="S3794" s="17"/>
      <c r="T3794" s="17"/>
      <c r="U3794" s="62">
        <f t="shared" si="1241"/>
        <v>0</v>
      </c>
      <c r="V3794" s="34"/>
      <c r="W3794" s="34"/>
      <c r="X3794" s="34"/>
      <c r="Y3794" s="34"/>
      <c r="Z3794" s="34"/>
      <c r="AA3794" s="63" t="str">
        <f t="shared" si="1242"/>
        <v>-</v>
      </c>
      <c r="AB3794" s="63" t="str">
        <f t="shared" si="1243"/>
        <v>-</v>
      </c>
      <c r="AC3794" s="63">
        <f>IF(ISBLANK($C3794),0,VLOOKUP($C3794,Listen!$A$2:$C$45,2,FALSE))</f>
        <v>0</v>
      </c>
      <c r="AD3794" s="63">
        <f>IF(ISBLANK($C3794),0,VLOOKUP($C3794,Listen!$A$2:$C$45,3,FALSE))</f>
        <v>0</v>
      </c>
      <c r="AE3794" s="49">
        <f t="shared" si="1244"/>
        <v>0</v>
      </c>
      <c r="AF3794" s="49">
        <f t="shared" si="1244"/>
        <v>0</v>
      </c>
      <c r="AG3794" s="49">
        <f>IFERROR(IF(OR($V3794&lt;&gt;"Ja",VLOOKUP($C3794,Listen!$A$2:$F$45,5,0)="Nein",D3794&lt;IF(C3794="LNG Anbindungsanlagen gemäß separater Festlegung",2022,2023)),$AC3794,$AA3794),0)</f>
        <v>0</v>
      </c>
      <c r="AH3794" s="49">
        <f>IFERROR(IF(OR($V3794&lt;&gt;"Ja",VLOOKUP($C3794,Listen!$A$2:$F$45,5,0)="Nein",D3794&lt;IF(C3794="LNG Anbindungsanlagen gemäß separater Festlegung",2022,2023)),$AC3794,$AA3794),0)</f>
        <v>0</v>
      </c>
      <c r="AI3794" s="49">
        <f>IFERROR(IF(OR($W3794&lt;&gt;"Ja",VLOOKUP($C3794,Listen!$A$2:$F$45,6,0)="Nein"),$AC3794,$AB3794),0)</f>
        <v>0</v>
      </c>
      <c r="AJ3794" s="49">
        <f>IFERROR(IF(OR($W3794&lt;&gt;"Ja",VLOOKUP($C3794,Listen!$A$2:$F$45,6,0)="Nein"),$AC3794,$AB3794),0)</f>
        <v>0</v>
      </c>
      <c r="AK3794" s="49">
        <f>IFERROR(IF(OR($W3794&lt;&gt;"Ja",VLOOKUP($C3794,Listen!$A$2:$F$45,6,0)="Nein"),$AC3794,$AB3794),0)</f>
        <v>0</v>
      </c>
      <c r="AL3794" s="51">
        <f t="shared" si="1245"/>
        <v>0</v>
      </c>
      <c r="AM3794" s="296">
        <f>IFERROR(IF(VLOOKUP($C3794,Listen!$A$2:$F$45,6,0)="Ja",MAX(BC3794:BD3794),D_SAV!$BC3794),0)</f>
        <v>0</v>
      </c>
      <c r="AN3794" s="51">
        <f t="shared" si="1246"/>
        <v>0</v>
      </c>
      <c r="AP3794" s="304">
        <f t="shared" si="1247"/>
        <v>0</v>
      </c>
      <c r="AQ3794" s="304">
        <f t="shared" si="1248"/>
        <v>0</v>
      </c>
      <c r="AR3794" s="304">
        <f t="shared" si="1249"/>
        <v>0</v>
      </c>
      <c r="AS3794" s="304">
        <f t="shared" si="1250"/>
        <v>0</v>
      </c>
      <c r="AT3794" s="304">
        <f t="shared" si="1251"/>
        <v>0</v>
      </c>
      <c r="AU3794" s="304">
        <f t="shared" si="1252"/>
        <v>0</v>
      </c>
      <c r="AV3794" s="304">
        <f t="shared" si="1253"/>
        <v>0</v>
      </c>
      <c r="AW3794" s="304">
        <f t="shared" si="1254"/>
        <v>0</v>
      </c>
      <c r="AX3794" s="304">
        <f t="shared" si="1255"/>
        <v>0</v>
      </c>
      <c r="AY3794" s="304">
        <f t="shared" si="1256"/>
        <v>0</v>
      </c>
      <c r="AZ3794" s="304">
        <f t="shared" si="1257"/>
        <v>0</v>
      </c>
      <c r="BA3794" s="304">
        <f t="shared" si="1258"/>
        <v>0</v>
      </c>
      <c r="BB3794" s="304">
        <f t="shared" si="1259"/>
        <v>0</v>
      </c>
      <c r="BC3794" s="304">
        <f t="shared" si="1260"/>
        <v>0</v>
      </c>
      <c r="BD3794" s="304">
        <f t="shared" si="1261"/>
        <v>0</v>
      </c>
      <c r="BE3794" s="304">
        <f>IFERROR(IF(VLOOKUP($C3794,Listen!$A$2:$F$45,6,0)="Ja",BB3794-MAX(BC3794:BD3794),BB3794-BC3794),0)</f>
        <v>0</v>
      </c>
    </row>
    <row r="3795" spans="1:57" x14ac:dyDescent="0.25">
      <c r="A3795" s="320" t="str">
        <f>IF(AND(D3795&lt;&gt;0,C3795&lt;&gt;0,E3795&lt;&gt;0),IF(B3795&lt;&gt;0,CONCATENATE(B3795,"-AGr",VLOOKUP(C3795,Listen!$A$2:$D$45,4,FALSE),"-",D3795,"-",E3795,),CONCATENATE("AGr",VLOOKUP(C3795,Listen!$A$2:$D$45,4,FALSE),"-",D3795,"-",E3795)),"keine vollständige ID")</f>
        <v>keine vollständige ID</v>
      </c>
      <c r="B3795" s="301"/>
      <c r="C3795" s="287"/>
      <c r="D3795" s="34"/>
      <c r="E3795" s="306"/>
      <c r="F3795" s="116"/>
      <c r="G3795" s="17"/>
      <c r="H3795" s="17"/>
      <c r="I3795" s="17"/>
      <c r="J3795" s="17"/>
      <c r="K3795" s="17"/>
      <c r="L3795" s="17"/>
      <c r="M3795" s="17"/>
      <c r="N3795" s="17"/>
      <c r="O3795" s="116"/>
      <c r="P3795" s="117">
        <f>IF(D3795&gt;A_Stammdaten!$B$12,0,SUM(G3795,H3795,J3795,L3795:M3795)-SUM(I3795,K3795,N3795:O3795))</f>
        <v>0</v>
      </c>
      <c r="Q3795" s="17"/>
      <c r="R3795" s="17"/>
      <c r="S3795" s="17"/>
      <c r="T3795" s="17"/>
      <c r="U3795" s="62">
        <f t="shared" si="1241"/>
        <v>0</v>
      </c>
      <c r="V3795" s="34"/>
      <c r="W3795" s="34"/>
      <c r="X3795" s="34"/>
      <c r="Y3795" s="34"/>
      <c r="Z3795" s="34"/>
      <c r="AA3795" s="63" t="str">
        <f t="shared" si="1242"/>
        <v>-</v>
      </c>
      <c r="AB3795" s="63" t="str">
        <f t="shared" si="1243"/>
        <v>-</v>
      </c>
      <c r="AC3795" s="63">
        <f>IF(ISBLANK($C3795),0,VLOOKUP($C3795,Listen!$A$2:$C$45,2,FALSE))</f>
        <v>0</v>
      </c>
      <c r="AD3795" s="63">
        <f>IF(ISBLANK($C3795),0,VLOOKUP($C3795,Listen!$A$2:$C$45,3,FALSE))</f>
        <v>0</v>
      </c>
      <c r="AE3795" s="49">
        <f t="shared" si="1244"/>
        <v>0</v>
      </c>
      <c r="AF3795" s="49">
        <f t="shared" si="1244"/>
        <v>0</v>
      </c>
      <c r="AG3795" s="49">
        <f>IFERROR(IF(OR($V3795&lt;&gt;"Ja",VLOOKUP($C3795,Listen!$A$2:$F$45,5,0)="Nein",D3795&lt;IF(C3795="LNG Anbindungsanlagen gemäß separater Festlegung",2022,2023)),$AC3795,$AA3795),0)</f>
        <v>0</v>
      </c>
      <c r="AH3795" s="49">
        <f>IFERROR(IF(OR($V3795&lt;&gt;"Ja",VLOOKUP($C3795,Listen!$A$2:$F$45,5,0)="Nein",D3795&lt;IF(C3795="LNG Anbindungsanlagen gemäß separater Festlegung",2022,2023)),$AC3795,$AA3795),0)</f>
        <v>0</v>
      </c>
      <c r="AI3795" s="49">
        <f>IFERROR(IF(OR($W3795&lt;&gt;"Ja",VLOOKUP($C3795,Listen!$A$2:$F$45,6,0)="Nein"),$AC3795,$AB3795),0)</f>
        <v>0</v>
      </c>
      <c r="AJ3795" s="49">
        <f>IFERROR(IF(OR($W3795&lt;&gt;"Ja",VLOOKUP($C3795,Listen!$A$2:$F$45,6,0)="Nein"),$AC3795,$AB3795),0)</f>
        <v>0</v>
      </c>
      <c r="AK3795" s="49">
        <f>IFERROR(IF(OR($W3795&lt;&gt;"Ja",VLOOKUP($C3795,Listen!$A$2:$F$45,6,0)="Nein"),$AC3795,$AB3795),0)</f>
        <v>0</v>
      </c>
      <c r="AL3795" s="51">
        <f t="shared" si="1245"/>
        <v>0</v>
      </c>
      <c r="AM3795" s="296">
        <f>IFERROR(IF(VLOOKUP($C3795,Listen!$A$2:$F$45,6,0)="Ja",MAX(BC3795:BD3795),D_SAV!$BC3795),0)</f>
        <v>0</v>
      </c>
      <c r="AN3795" s="51">
        <f t="shared" si="1246"/>
        <v>0</v>
      </c>
      <c r="AP3795" s="304">
        <f t="shared" si="1247"/>
        <v>0</v>
      </c>
      <c r="AQ3795" s="304">
        <f t="shared" si="1248"/>
        <v>0</v>
      </c>
      <c r="AR3795" s="304">
        <f t="shared" si="1249"/>
        <v>0</v>
      </c>
      <c r="AS3795" s="304">
        <f t="shared" si="1250"/>
        <v>0</v>
      </c>
      <c r="AT3795" s="304">
        <f t="shared" si="1251"/>
        <v>0</v>
      </c>
      <c r="AU3795" s="304">
        <f t="shared" si="1252"/>
        <v>0</v>
      </c>
      <c r="AV3795" s="304">
        <f t="shared" si="1253"/>
        <v>0</v>
      </c>
      <c r="AW3795" s="304">
        <f t="shared" si="1254"/>
        <v>0</v>
      </c>
      <c r="AX3795" s="304">
        <f t="shared" si="1255"/>
        <v>0</v>
      </c>
      <c r="AY3795" s="304">
        <f t="shared" si="1256"/>
        <v>0</v>
      </c>
      <c r="AZ3795" s="304">
        <f t="shared" si="1257"/>
        <v>0</v>
      </c>
      <c r="BA3795" s="304">
        <f t="shared" si="1258"/>
        <v>0</v>
      </c>
      <c r="BB3795" s="304">
        <f t="shared" si="1259"/>
        <v>0</v>
      </c>
      <c r="BC3795" s="304">
        <f t="shared" si="1260"/>
        <v>0</v>
      </c>
      <c r="BD3795" s="304">
        <f t="shared" si="1261"/>
        <v>0</v>
      </c>
      <c r="BE3795" s="304">
        <f>IFERROR(IF(VLOOKUP($C3795,Listen!$A$2:$F$45,6,0)="Ja",BB3795-MAX(BC3795:BD3795),BB3795-BC3795),0)</f>
        <v>0</v>
      </c>
    </row>
    <row r="3796" spans="1:57" x14ac:dyDescent="0.25">
      <c r="A3796" s="320" t="str">
        <f>IF(AND(D3796&lt;&gt;0,C3796&lt;&gt;0,E3796&lt;&gt;0),IF(B3796&lt;&gt;0,CONCATENATE(B3796,"-AGr",VLOOKUP(C3796,Listen!$A$2:$D$45,4,FALSE),"-",D3796,"-",E3796,),CONCATENATE("AGr",VLOOKUP(C3796,Listen!$A$2:$D$45,4,FALSE),"-",D3796,"-",E3796)),"keine vollständige ID")</f>
        <v>keine vollständige ID</v>
      </c>
      <c r="B3796" s="301"/>
      <c r="C3796" s="287"/>
      <c r="D3796" s="34"/>
      <c r="E3796" s="306"/>
      <c r="F3796" s="116"/>
      <c r="G3796" s="17"/>
      <c r="H3796" s="17"/>
      <c r="I3796" s="17"/>
      <c r="J3796" s="17"/>
      <c r="K3796" s="17"/>
      <c r="L3796" s="17"/>
      <c r="M3796" s="17"/>
      <c r="N3796" s="17"/>
      <c r="O3796" s="116"/>
      <c r="P3796" s="117">
        <f>IF(D3796&gt;A_Stammdaten!$B$12,0,SUM(G3796,H3796,J3796,L3796:M3796)-SUM(I3796,K3796,N3796:O3796))</f>
        <v>0</v>
      </c>
      <c r="Q3796" s="17"/>
      <c r="R3796" s="17"/>
      <c r="S3796" s="17"/>
      <c r="T3796" s="17"/>
      <c r="U3796" s="62">
        <f t="shared" si="1241"/>
        <v>0</v>
      </c>
      <c r="V3796" s="34"/>
      <c r="W3796" s="34"/>
      <c r="X3796" s="34"/>
      <c r="Y3796" s="34"/>
      <c r="Z3796" s="34"/>
      <c r="AA3796" s="63" t="str">
        <f t="shared" si="1242"/>
        <v>-</v>
      </c>
      <c r="AB3796" s="63" t="str">
        <f t="shared" si="1243"/>
        <v>-</v>
      </c>
      <c r="AC3796" s="63">
        <f>IF(ISBLANK($C3796),0,VLOOKUP($C3796,Listen!$A$2:$C$45,2,FALSE))</f>
        <v>0</v>
      </c>
      <c r="AD3796" s="63">
        <f>IF(ISBLANK($C3796),0,VLOOKUP($C3796,Listen!$A$2:$C$45,3,FALSE))</f>
        <v>0</v>
      </c>
      <c r="AE3796" s="49">
        <f t="shared" si="1244"/>
        <v>0</v>
      </c>
      <c r="AF3796" s="49">
        <f t="shared" si="1244"/>
        <v>0</v>
      </c>
      <c r="AG3796" s="49">
        <f>IFERROR(IF(OR($V3796&lt;&gt;"Ja",VLOOKUP($C3796,Listen!$A$2:$F$45,5,0)="Nein",D3796&lt;IF(C3796="LNG Anbindungsanlagen gemäß separater Festlegung",2022,2023)),$AC3796,$AA3796),0)</f>
        <v>0</v>
      </c>
      <c r="AH3796" s="49">
        <f>IFERROR(IF(OR($V3796&lt;&gt;"Ja",VLOOKUP($C3796,Listen!$A$2:$F$45,5,0)="Nein",D3796&lt;IF(C3796="LNG Anbindungsanlagen gemäß separater Festlegung",2022,2023)),$AC3796,$AA3796),0)</f>
        <v>0</v>
      </c>
      <c r="AI3796" s="49">
        <f>IFERROR(IF(OR($W3796&lt;&gt;"Ja",VLOOKUP($C3796,Listen!$A$2:$F$45,6,0)="Nein"),$AC3796,$AB3796),0)</f>
        <v>0</v>
      </c>
      <c r="AJ3796" s="49">
        <f>IFERROR(IF(OR($W3796&lt;&gt;"Ja",VLOOKUP($C3796,Listen!$A$2:$F$45,6,0)="Nein"),$AC3796,$AB3796),0)</f>
        <v>0</v>
      </c>
      <c r="AK3796" s="49">
        <f>IFERROR(IF(OR($W3796&lt;&gt;"Ja",VLOOKUP($C3796,Listen!$A$2:$F$45,6,0)="Nein"),$AC3796,$AB3796),0)</f>
        <v>0</v>
      </c>
      <c r="AL3796" s="51">
        <f t="shared" si="1245"/>
        <v>0</v>
      </c>
      <c r="AM3796" s="296">
        <f>IFERROR(IF(VLOOKUP($C3796,Listen!$A$2:$F$45,6,0)="Ja",MAX(BC3796:BD3796),D_SAV!$BC3796),0)</f>
        <v>0</v>
      </c>
      <c r="AN3796" s="51">
        <f t="shared" si="1246"/>
        <v>0</v>
      </c>
      <c r="AP3796" s="304">
        <f t="shared" si="1247"/>
        <v>0</v>
      </c>
      <c r="AQ3796" s="304">
        <f t="shared" si="1248"/>
        <v>0</v>
      </c>
      <c r="AR3796" s="304">
        <f t="shared" si="1249"/>
        <v>0</v>
      </c>
      <c r="AS3796" s="304">
        <f t="shared" si="1250"/>
        <v>0</v>
      </c>
      <c r="AT3796" s="304">
        <f t="shared" si="1251"/>
        <v>0</v>
      </c>
      <c r="AU3796" s="304">
        <f t="shared" si="1252"/>
        <v>0</v>
      </c>
      <c r="AV3796" s="304">
        <f t="shared" si="1253"/>
        <v>0</v>
      </c>
      <c r="AW3796" s="304">
        <f t="shared" si="1254"/>
        <v>0</v>
      </c>
      <c r="AX3796" s="304">
        <f t="shared" si="1255"/>
        <v>0</v>
      </c>
      <c r="AY3796" s="304">
        <f t="shared" si="1256"/>
        <v>0</v>
      </c>
      <c r="AZ3796" s="304">
        <f t="shared" si="1257"/>
        <v>0</v>
      </c>
      <c r="BA3796" s="304">
        <f t="shared" si="1258"/>
        <v>0</v>
      </c>
      <c r="BB3796" s="304">
        <f t="shared" si="1259"/>
        <v>0</v>
      </c>
      <c r="BC3796" s="304">
        <f t="shared" si="1260"/>
        <v>0</v>
      </c>
      <c r="BD3796" s="304">
        <f t="shared" si="1261"/>
        <v>0</v>
      </c>
      <c r="BE3796" s="304">
        <f>IFERROR(IF(VLOOKUP($C3796,Listen!$A$2:$F$45,6,0)="Ja",BB3796-MAX(BC3796:BD3796),BB3796-BC3796),0)</f>
        <v>0</v>
      </c>
    </row>
    <row r="3797" spans="1:57" x14ac:dyDescent="0.25">
      <c r="A3797" s="320" t="str">
        <f>IF(AND(D3797&lt;&gt;0,C3797&lt;&gt;0,E3797&lt;&gt;0),IF(B3797&lt;&gt;0,CONCATENATE(B3797,"-AGr",VLOOKUP(C3797,Listen!$A$2:$D$45,4,FALSE),"-",D3797,"-",E3797,),CONCATENATE("AGr",VLOOKUP(C3797,Listen!$A$2:$D$45,4,FALSE),"-",D3797,"-",E3797)),"keine vollständige ID")</f>
        <v>keine vollständige ID</v>
      </c>
      <c r="B3797" s="301"/>
      <c r="C3797" s="287"/>
      <c r="D3797" s="34"/>
      <c r="E3797" s="306"/>
      <c r="F3797" s="116"/>
      <c r="G3797" s="17"/>
      <c r="H3797" s="17"/>
      <c r="I3797" s="17"/>
      <c r="J3797" s="17"/>
      <c r="K3797" s="17"/>
      <c r="L3797" s="17"/>
      <c r="M3797" s="17"/>
      <c r="N3797" s="17"/>
      <c r="O3797" s="116"/>
      <c r="P3797" s="117">
        <f>IF(D3797&gt;A_Stammdaten!$B$12,0,SUM(G3797,H3797,J3797,L3797:M3797)-SUM(I3797,K3797,N3797:O3797))</f>
        <v>0</v>
      </c>
      <c r="Q3797" s="17"/>
      <c r="R3797" s="17"/>
      <c r="S3797" s="17"/>
      <c r="T3797" s="17"/>
      <c r="U3797" s="62">
        <f t="shared" si="1241"/>
        <v>0</v>
      </c>
      <c r="V3797" s="34"/>
      <c r="W3797" s="34"/>
      <c r="X3797" s="34"/>
      <c r="Y3797" s="34"/>
      <c r="Z3797" s="34"/>
      <c r="AA3797" s="63" t="str">
        <f t="shared" si="1242"/>
        <v>-</v>
      </c>
      <c r="AB3797" s="63" t="str">
        <f t="shared" si="1243"/>
        <v>-</v>
      </c>
      <c r="AC3797" s="63">
        <f>IF(ISBLANK($C3797),0,VLOOKUP($C3797,Listen!$A$2:$C$45,2,FALSE))</f>
        <v>0</v>
      </c>
      <c r="AD3797" s="63">
        <f>IF(ISBLANK($C3797),0,VLOOKUP($C3797,Listen!$A$2:$C$45,3,FALSE))</f>
        <v>0</v>
      </c>
      <c r="AE3797" s="49">
        <f t="shared" si="1244"/>
        <v>0</v>
      </c>
      <c r="AF3797" s="49">
        <f t="shared" si="1244"/>
        <v>0</v>
      </c>
      <c r="AG3797" s="49">
        <f>IFERROR(IF(OR($V3797&lt;&gt;"Ja",VLOOKUP($C3797,Listen!$A$2:$F$45,5,0)="Nein",D3797&lt;IF(C3797="LNG Anbindungsanlagen gemäß separater Festlegung",2022,2023)),$AC3797,$AA3797),0)</f>
        <v>0</v>
      </c>
      <c r="AH3797" s="49">
        <f>IFERROR(IF(OR($V3797&lt;&gt;"Ja",VLOOKUP($C3797,Listen!$A$2:$F$45,5,0)="Nein",D3797&lt;IF(C3797="LNG Anbindungsanlagen gemäß separater Festlegung",2022,2023)),$AC3797,$AA3797),0)</f>
        <v>0</v>
      </c>
      <c r="AI3797" s="49">
        <f>IFERROR(IF(OR($W3797&lt;&gt;"Ja",VLOOKUP($C3797,Listen!$A$2:$F$45,6,0)="Nein"),$AC3797,$AB3797),0)</f>
        <v>0</v>
      </c>
      <c r="AJ3797" s="49">
        <f>IFERROR(IF(OR($W3797&lt;&gt;"Ja",VLOOKUP($C3797,Listen!$A$2:$F$45,6,0)="Nein"),$AC3797,$AB3797),0)</f>
        <v>0</v>
      </c>
      <c r="AK3797" s="49">
        <f>IFERROR(IF(OR($W3797&lt;&gt;"Ja",VLOOKUP($C3797,Listen!$A$2:$F$45,6,0)="Nein"),$AC3797,$AB3797),0)</f>
        <v>0</v>
      </c>
      <c r="AL3797" s="51">
        <f t="shared" si="1245"/>
        <v>0</v>
      </c>
      <c r="AM3797" s="296">
        <f>IFERROR(IF(VLOOKUP($C3797,Listen!$A$2:$F$45,6,0)="Ja",MAX(BC3797:BD3797),D_SAV!$BC3797),0)</f>
        <v>0</v>
      </c>
      <c r="AN3797" s="51">
        <f t="shared" si="1246"/>
        <v>0</v>
      </c>
      <c r="AP3797" s="304">
        <f t="shared" si="1247"/>
        <v>0</v>
      </c>
      <c r="AQ3797" s="304">
        <f t="shared" si="1248"/>
        <v>0</v>
      </c>
      <c r="AR3797" s="304">
        <f t="shared" si="1249"/>
        <v>0</v>
      </c>
      <c r="AS3797" s="304">
        <f t="shared" si="1250"/>
        <v>0</v>
      </c>
      <c r="AT3797" s="304">
        <f t="shared" si="1251"/>
        <v>0</v>
      </c>
      <c r="AU3797" s="304">
        <f t="shared" si="1252"/>
        <v>0</v>
      </c>
      <c r="AV3797" s="304">
        <f t="shared" si="1253"/>
        <v>0</v>
      </c>
      <c r="AW3797" s="304">
        <f t="shared" si="1254"/>
        <v>0</v>
      </c>
      <c r="AX3797" s="304">
        <f t="shared" si="1255"/>
        <v>0</v>
      </c>
      <c r="AY3797" s="304">
        <f t="shared" si="1256"/>
        <v>0</v>
      </c>
      <c r="AZ3797" s="304">
        <f t="shared" si="1257"/>
        <v>0</v>
      </c>
      <c r="BA3797" s="304">
        <f t="shared" si="1258"/>
        <v>0</v>
      </c>
      <c r="BB3797" s="304">
        <f t="shared" si="1259"/>
        <v>0</v>
      </c>
      <c r="BC3797" s="304">
        <f t="shared" si="1260"/>
        <v>0</v>
      </c>
      <c r="BD3797" s="304">
        <f t="shared" si="1261"/>
        <v>0</v>
      </c>
      <c r="BE3797" s="304">
        <f>IFERROR(IF(VLOOKUP($C3797,Listen!$A$2:$F$45,6,0)="Ja",BB3797-MAX(BC3797:BD3797),BB3797-BC3797),0)</f>
        <v>0</v>
      </c>
    </row>
    <row r="3798" spans="1:57" x14ac:dyDescent="0.25">
      <c r="A3798" s="320" t="str">
        <f>IF(AND(D3798&lt;&gt;0,C3798&lt;&gt;0,E3798&lt;&gt;0),IF(B3798&lt;&gt;0,CONCATENATE(B3798,"-AGr",VLOOKUP(C3798,Listen!$A$2:$D$45,4,FALSE),"-",D3798,"-",E3798,),CONCATENATE("AGr",VLOOKUP(C3798,Listen!$A$2:$D$45,4,FALSE),"-",D3798,"-",E3798)),"keine vollständige ID")</f>
        <v>keine vollständige ID</v>
      </c>
      <c r="B3798" s="301"/>
      <c r="C3798" s="287"/>
      <c r="D3798" s="34"/>
      <c r="E3798" s="306"/>
      <c r="F3798" s="116"/>
      <c r="G3798" s="17"/>
      <c r="H3798" s="17"/>
      <c r="I3798" s="17"/>
      <c r="J3798" s="17"/>
      <c r="K3798" s="17"/>
      <c r="L3798" s="17"/>
      <c r="M3798" s="17"/>
      <c r="N3798" s="17"/>
      <c r="O3798" s="116"/>
      <c r="P3798" s="117">
        <f>IF(D3798&gt;A_Stammdaten!$B$12,0,SUM(G3798,H3798,J3798,L3798:M3798)-SUM(I3798,K3798,N3798:O3798))</f>
        <v>0</v>
      </c>
      <c r="Q3798" s="17"/>
      <c r="R3798" s="17"/>
      <c r="S3798" s="17"/>
      <c r="T3798" s="17"/>
      <c r="U3798" s="62">
        <f t="shared" si="1241"/>
        <v>0</v>
      </c>
      <c r="V3798" s="34"/>
      <c r="W3798" s="34"/>
      <c r="X3798" s="34"/>
      <c r="Y3798" s="34"/>
      <c r="Z3798" s="34"/>
      <c r="AA3798" s="63" t="str">
        <f t="shared" si="1242"/>
        <v>-</v>
      </c>
      <c r="AB3798" s="63" t="str">
        <f t="shared" si="1243"/>
        <v>-</v>
      </c>
      <c r="AC3798" s="63">
        <f>IF(ISBLANK($C3798),0,VLOOKUP($C3798,Listen!$A$2:$C$45,2,FALSE))</f>
        <v>0</v>
      </c>
      <c r="AD3798" s="63">
        <f>IF(ISBLANK($C3798),0,VLOOKUP($C3798,Listen!$A$2:$C$45,3,FALSE))</f>
        <v>0</v>
      </c>
      <c r="AE3798" s="49">
        <f t="shared" si="1244"/>
        <v>0</v>
      </c>
      <c r="AF3798" s="49">
        <f t="shared" si="1244"/>
        <v>0</v>
      </c>
      <c r="AG3798" s="49">
        <f>IFERROR(IF(OR($V3798&lt;&gt;"Ja",VLOOKUP($C3798,Listen!$A$2:$F$45,5,0)="Nein",D3798&lt;IF(C3798="LNG Anbindungsanlagen gemäß separater Festlegung",2022,2023)),$AC3798,$AA3798),0)</f>
        <v>0</v>
      </c>
      <c r="AH3798" s="49">
        <f>IFERROR(IF(OR($V3798&lt;&gt;"Ja",VLOOKUP($C3798,Listen!$A$2:$F$45,5,0)="Nein",D3798&lt;IF(C3798="LNG Anbindungsanlagen gemäß separater Festlegung",2022,2023)),$AC3798,$AA3798),0)</f>
        <v>0</v>
      </c>
      <c r="AI3798" s="49">
        <f>IFERROR(IF(OR($W3798&lt;&gt;"Ja",VLOOKUP($C3798,Listen!$A$2:$F$45,6,0)="Nein"),$AC3798,$AB3798),0)</f>
        <v>0</v>
      </c>
      <c r="AJ3798" s="49">
        <f>IFERROR(IF(OR($W3798&lt;&gt;"Ja",VLOOKUP($C3798,Listen!$A$2:$F$45,6,0)="Nein"),$AC3798,$AB3798),0)</f>
        <v>0</v>
      </c>
      <c r="AK3798" s="49">
        <f>IFERROR(IF(OR($W3798&lt;&gt;"Ja",VLOOKUP($C3798,Listen!$A$2:$F$45,6,0)="Nein"),$AC3798,$AB3798),0)</f>
        <v>0</v>
      </c>
      <c r="AL3798" s="51">
        <f t="shared" si="1245"/>
        <v>0</v>
      </c>
      <c r="AM3798" s="296">
        <f>IFERROR(IF(VLOOKUP($C3798,Listen!$A$2:$F$45,6,0)="Ja",MAX(BC3798:BD3798),D_SAV!$BC3798),0)</f>
        <v>0</v>
      </c>
      <c r="AN3798" s="51">
        <f t="shared" si="1246"/>
        <v>0</v>
      </c>
      <c r="AP3798" s="304">
        <f t="shared" si="1247"/>
        <v>0</v>
      </c>
      <c r="AQ3798" s="304">
        <f t="shared" si="1248"/>
        <v>0</v>
      </c>
      <c r="AR3798" s="304">
        <f t="shared" si="1249"/>
        <v>0</v>
      </c>
      <c r="AS3798" s="304">
        <f t="shared" si="1250"/>
        <v>0</v>
      </c>
      <c r="AT3798" s="304">
        <f t="shared" si="1251"/>
        <v>0</v>
      </c>
      <c r="AU3798" s="304">
        <f t="shared" si="1252"/>
        <v>0</v>
      </c>
      <c r="AV3798" s="304">
        <f t="shared" si="1253"/>
        <v>0</v>
      </c>
      <c r="AW3798" s="304">
        <f t="shared" si="1254"/>
        <v>0</v>
      </c>
      <c r="AX3798" s="304">
        <f t="shared" si="1255"/>
        <v>0</v>
      </c>
      <c r="AY3798" s="304">
        <f t="shared" si="1256"/>
        <v>0</v>
      </c>
      <c r="AZ3798" s="304">
        <f t="shared" si="1257"/>
        <v>0</v>
      </c>
      <c r="BA3798" s="304">
        <f t="shared" si="1258"/>
        <v>0</v>
      </c>
      <c r="BB3798" s="304">
        <f t="shared" si="1259"/>
        <v>0</v>
      </c>
      <c r="BC3798" s="304">
        <f t="shared" si="1260"/>
        <v>0</v>
      </c>
      <c r="BD3798" s="304">
        <f t="shared" si="1261"/>
        <v>0</v>
      </c>
      <c r="BE3798" s="304">
        <f>IFERROR(IF(VLOOKUP($C3798,Listen!$A$2:$F$45,6,0)="Ja",BB3798-MAX(BC3798:BD3798),BB3798-BC3798),0)</f>
        <v>0</v>
      </c>
    </row>
    <row r="3799" spans="1:57" x14ac:dyDescent="0.25">
      <c r="A3799" s="320" t="str">
        <f>IF(AND(D3799&lt;&gt;0,C3799&lt;&gt;0,E3799&lt;&gt;0),IF(B3799&lt;&gt;0,CONCATENATE(B3799,"-AGr",VLOOKUP(C3799,Listen!$A$2:$D$45,4,FALSE),"-",D3799,"-",E3799,),CONCATENATE("AGr",VLOOKUP(C3799,Listen!$A$2:$D$45,4,FALSE),"-",D3799,"-",E3799)),"keine vollständige ID")</f>
        <v>keine vollständige ID</v>
      </c>
      <c r="B3799" s="301"/>
      <c r="C3799" s="287"/>
      <c r="D3799" s="34"/>
      <c r="E3799" s="306"/>
      <c r="F3799" s="116"/>
      <c r="G3799" s="17"/>
      <c r="H3799" s="17"/>
      <c r="I3799" s="17"/>
      <c r="J3799" s="17"/>
      <c r="K3799" s="17"/>
      <c r="L3799" s="17"/>
      <c r="M3799" s="17"/>
      <c r="N3799" s="17"/>
      <c r="O3799" s="116"/>
      <c r="P3799" s="117">
        <f>IF(D3799&gt;A_Stammdaten!$B$12,0,SUM(G3799,H3799,J3799,L3799:M3799)-SUM(I3799,K3799,N3799:O3799))</f>
        <v>0</v>
      </c>
      <c r="Q3799" s="17"/>
      <c r="R3799" s="17"/>
      <c r="S3799" s="17"/>
      <c r="T3799" s="17"/>
      <c r="U3799" s="62">
        <f t="shared" si="1241"/>
        <v>0</v>
      </c>
      <c r="V3799" s="34"/>
      <c r="W3799" s="34"/>
      <c r="X3799" s="34"/>
      <c r="Y3799" s="34"/>
      <c r="Z3799" s="34"/>
      <c r="AA3799" s="63" t="str">
        <f t="shared" si="1242"/>
        <v>-</v>
      </c>
      <c r="AB3799" s="63" t="str">
        <f t="shared" si="1243"/>
        <v>-</v>
      </c>
      <c r="AC3799" s="63">
        <f>IF(ISBLANK($C3799),0,VLOOKUP($C3799,Listen!$A$2:$C$45,2,FALSE))</f>
        <v>0</v>
      </c>
      <c r="AD3799" s="63">
        <f>IF(ISBLANK($C3799),0,VLOOKUP($C3799,Listen!$A$2:$C$45,3,FALSE))</f>
        <v>0</v>
      </c>
      <c r="AE3799" s="49">
        <f t="shared" si="1244"/>
        <v>0</v>
      </c>
      <c r="AF3799" s="49">
        <f t="shared" si="1244"/>
        <v>0</v>
      </c>
      <c r="AG3799" s="49">
        <f>IFERROR(IF(OR($V3799&lt;&gt;"Ja",VLOOKUP($C3799,Listen!$A$2:$F$45,5,0)="Nein",D3799&lt;IF(C3799="LNG Anbindungsanlagen gemäß separater Festlegung",2022,2023)),$AC3799,$AA3799),0)</f>
        <v>0</v>
      </c>
      <c r="AH3799" s="49">
        <f>IFERROR(IF(OR($V3799&lt;&gt;"Ja",VLOOKUP($C3799,Listen!$A$2:$F$45,5,0)="Nein",D3799&lt;IF(C3799="LNG Anbindungsanlagen gemäß separater Festlegung",2022,2023)),$AC3799,$AA3799),0)</f>
        <v>0</v>
      </c>
      <c r="AI3799" s="49">
        <f>IFERROR(IF(OR($W3799&lt;&gt;"Ja",VLOOKUP($C3799,Listen!$A$2:$F$45,6,0)="Nein"),$AC3799,$AB3799),0)</f>
        <v>0</v>
      </c>
      <c r="AJ3799" s="49">
        <f>IFERROR(IF(OR($W3799&lt;&gt;"Ja",VLOOKUP($C3799,Listen!$A$2:$F$45,6,0)="Nein"),$AC3799,$AB3799),0)</f>
        <v>0</v>
      </c>
      <c r="AK3799" s="49">
        <f>IFERROR(IF(OR($W3799&lt;&gt;"Ja",VLOOKUP($C3799,Listen!$A$2:$F$45,6,0)="Nein"),$AC3799,$AB3799),0)</f>
        <v>0</v>
      </c>
      <c r="AL3799" s="51">
        <f t="shared" si="1245"/>
        <v>0</v>
      </c>
      <c r="AM3799" s="296">
        <f>IFERROR(IF(VLOOKUP($C3799,Listen!$A$2:$F$45,6,0)="Ja",MAX(BC3799:BD3799),D_SAV!$BC3799),0)</f>
        <v>0</v>
      </c>
      <c r="AN3799" s="51">
        <f t="shared" si="1246"/>
        <v>0</v>
      </c>
      <c r="AP3799" s="304">
        <f t="shared" si="1247"/>
        <v>0</v>
      </c>
      <c r="AQ3799" s="304">
        <f t="shared" si="1248"/>
        <v>0</v>
      </c>
      <c r="AR3799" s="304">
        <f t="shared" si="1249"/>
        <v>0</v>
      </c>
      <c r="AS3799" s="304">
        <f t="shared" si="1250"/>
        <v>0</v>
      </c>
      <c r="AT3799" s="304">
        <f t="shared" si="1251"/>
        <v>0</v>
      </c>
      <c r="AU3799" s="304">
        <f t="shared" si="1252"/>
        <v>0</v>
      </c>
      <c r="AV3799" s="304">
        <f t="shared" si="1253"/>
        <v>0</v>
      </c>
      <c r="AW3799" s="304">
        <f t="shared" si="1254"/>
        <v>0</v>
      </c>
      <c r="AX3799" s="304">
        <f t="shared" si="1255"/>
        <v>0</v>
      </c>
      <c r="AY3799" s="304">
        <f t="shared" si="1256"/>
        <v>0</v>
      </c>
      <c r="AZ3799" s="304">
        <f t="shared" si="1257"/>
        <v>0</v>
      </c>
      <c r="BA3799" s="304">
        <f t="shared" si="1258"/>
        <v>0</v>
      </c>
      <c r="BB3799" s="304">
        <f t="shared" si="1259"/>
        <v>0</v>
      </c>
      <c r="BC3799" s="304">
        <f t="shared" si="1260"/>
        <v>0</v>
      </c>
      <c r="BD3799" s="304">
        <f t="shared" si="1261"/>
        <v>0</v>
      </c>
      <c r="BE3799" s="304">
        <f>IFERROR(IF(VLOOKUP($C3799,Listen!$A$2:$F$45,6,0)="Ja",BB3799-MAX(BC3799:BD3799),BB3799-BC3799),0)</f>
        <v>0</v>
      </c>
    </row>
    <row r="3800" spans="1:57" x14ac:dyDescent="0.25">
      <c r="A3800" s="320" t="str">
        <f>IF(AND(D3800&lt;&gt;0,C3800&lt;&gt;0,E3800&lt;&gt;0),IF(B3800&lt;&gt;0,CONCATENATE(B3800,"-AGr",VLOOKUP(C3800,Listen!$A$2:$D$45,4,FALSE),"-",D3800,"-",E3800,),CONCATENATE("AGr",VLOOKUP(C3800,Listen!$A$2:$D$45,4,FALSE),"-",D3800,"-",E3800)),"keine vollständige ID")</f>
        <v>keine vollständige ID</v>
      </c>
      <c r="B3800" s="301"/>
      <c r="C3800" s="287"/>
      <c r="D3800" s="34"/>
      <c r="E3800" s="306"/>
      <c r="F3800" s="116"/>
      <c r="G3800" s="17"/>
      <c r="H3800" s="17"/>
      <c r="I3800" s="17"/>
      <c r="J3800" s="17"/>
      <c r="K3800" s="17"/>
      <c r="L3800" s="17"/>
      <c r="M3800" s="17"/>
      <c r="N3800" s="17"/>
      <c r="O3800" s="116"/>
      <c r="P3800" s="117">
        <f>IF(D3800&gt;A_Stammdaten!$B$12,0,SUM(G3800,H3800,J3800,L3800:M3800)-SUM(I3800,K3800,N3800:O3800))</f>
        <v>0</v>
      </c>
      <c r="Q3800" s="17"/>
      <c r="R3800" s="17"/>
      <c r="S3800" s="17"/>
      <c r="T3800" s="17"/>
      <c r="U3800" s="62">
        <f t="shared" si="1241"/>
        <v>0</v>
      </c>
      <c r="V3800" s="34"/>
      <c r="W3800" s="34"/>
      <c r="X3800" s="34"/>
      <c r="Y3800" s="34"/>
      <c r="Z3800" s="34"/>
      <c r="AA3800" s="63" t="str">
        <f t="shared" si="1242"/>
        <v>-</v>
      </c>
      <c r="AB3800" s="63" t="str">
        <f t="shared" si="1243"/>
        <v>-</v>
      </c>
      <c r="AC3800" s="63">
        <f>IF(ISBLANK($C3800),0,VLOOKUP($C3800,Listen!$A$2:$C$45,2,FALSE))</f>
        <v>0</v>
      </c>
      <c r="AD3800" s="63">
        <f>IF(ISBLANK($C3800),0,VLOOKUP($C3800,Listen!$A$2:$C$45,3,FALSE))</f>
        <v>0</v>
      </c>
      <c r="AE3800" s="49">
        <f t="shared" si="1244"/>
        <v>0</v>
      </c>
      <c r="AF3800" s="49">
        <f t="shared" si="1244"/>
        <v>0</v>
      </c>
      <c r="AG3800" s="49">
        <f>IFERROR(IF(OR($V3800&lt;&gt;"Ja",VLOOKUP($C3800,Listen!$A$2:$F$45,5,0)="Nein",D3800&lt;IF(C3800="LNG Anbindungsanlagen gemäß separater Festlegung",2022,2023)),$AC3800,$AA3800),0)</f>
        <v>0</v>
      </c>
      <c r="AH3800" s="49">
        <f>IFERROR(IF(OR($V3800&lt;&gt;"Ja",VLOOKUP($C3800,Listen!$A$2:$F$45,5,0)="Nein",D3800&lt;IF(C3800="LNG Anbindungsanlagen gemäß separater Festlegung",2022,2023)),$AC3800,$AA3800),0)</f>
        <v>0</v>
      </c>
      <c r="AI3800" s="49">
        <f>IFERROR(IF(OR($W3800&lt;&gt;"Ja",VLOOKUP($C3800,Listen!$A$2:$F$45,6,0)="Nein"),$AC3800,$AB3800),0)</f>
        <v>0</v>
      </c>
      <c r="AJ3800" s="49">
        <f>IFERROR(IF(OR($W3800&lt;&gt;"Ja",VLOOKUP($C3800,Listen!$A$2:$F$45,6,0)="Nein"),$AC3800,$AB3800),0)</f>
        <v>0</v>
      </c>
      <c r="AK3800" s="49">
        <f>IFERROR(IF(OR($W3800&lt;&gt;"Ja",VLOOKUP($C3800,Listen!$A$2:$F$45,6,0)="Nein"),$AC3800,$AB3800),0)</f>
        <v>0</v>
      </c>
      <c r="AL3800" s="51">
        <f t="shared" si="1245"/>
        <v>0</v>
      </c>
      <c r="AM3800" s="296">
        <f>IFERROR(IF(VLOOKUP($C3800,Listen!$A$2:$F$45,6,0)="Ja",MAX(BC3800:BD3800),D_SAV!$BC3800),0)</f>
        <v>0</v>
      </c>
      <c r="AN3800" s="51">
        <f t="shared" si="1246"/>
        <v>0</v>
      </c>
      <c r="AP3800" s="304">
        <f t="shared" si="1247"/>
        <v>0</v>
      </c>
      <c r="AQ3800" s="304">
        <f t="shared" si="1248"/>
        <v>0</v>
      </c>
      <c r="AR3800" s="304">
        <f t="shared" si="1249"/>
        <v>0</v>
      </c>
      <c r="AS3800" s="304">
        <f t="shared" si="1250"/>
        <v>0</v>
      </c>
      <c r="AT3800" s="304">
        <f t="shared" si="1251"/>
        <v>0</v>
      </c>
      <c r="AU3800" s="304">
        <f t="shared" si="1252"/>
        <v>0</v>
      </c>
      <c r="AV3800" s="304">
        <f t="shared" si="1253"/>
        <v>0</v>
      </c>
      <c r="AW3800" s="304">
        <f t="shared" si="1254"/>
        <v>0</v>
      </c>
      <c r="AX3800" s="304">
        <f t="shared" si="1255"/>
        <v>0</v>
      </c>
      <c r="AY3800" s="304">
        <f t="shared" si="1256"/>
        <v>0</v>
      </c>
      <c r="AZ3800" s="304">
        <f t="shared" si="1257"/>
        <v>0</v>
      </c>
      <c r="BA3800" s="304">
        <f t="shared" si="1258"/>
        <v>0</v>
      </c>
      <c r="BB3800" s="304">
        <f t="shared" si="1259"/>
        <v>0</v>
      </c>
      <c r="BC3800" s="304">
        <f t="shared" si="1260"/>
        <v>0</v>
      </c>
      <c r="BD3800" s="304">
        <f t="shared" si="1261"/>
        <v>0</v>
      </c>
      <c r="BE3800" s="304">
        <f>IFERROR(IF(VLOOKUP($C3800,Listen!$A$2:$F$45,6,0)="Ja",BB3800-MAX(BC3800:BD3800),BB3800-BC3800),0)</f>
        <v>0</v>
      </c>
    </row>
    <row r="3801" spans="1:57" x14ac:dyDescent="0.25">
      <c r="A3801" s="320" t="str">
        <f>IF(AND(D3801&lt;&gt;0,C3801&lt;&gt;0,E3801&lt;&gt;0),IF(B3801&lt;&gt;0,CONCATENATE(B3801,"-AGr",VLOOKUP(C3801,Listen!$A$2:$D$45,4,FALSE),"-",D3801,"-",E3801,),CONCATENATE("AGr",VLOOKUP(C3801,Listen!$A$2:$D$45,4,FALSE),"-",D3801,"-",E3801)),"keine vollständige ID")</f>
        <v>keine vollständige ID</v>
      </c>
      <c r="B3801" s="301"/>
      <c r="C3801" s="287"/>
      <c r="D3801" s="34"/>
      <c r="E3801" s="306"/>
      <c r="F3801" s="116"/>
      <c r="G3801" s="17"/>
      <c r="H3801" s="17"/>
      <c r="I3801" s="17"/>
      <c r="J3801" s="17"/>
      <c r="K3801" s="17"/>
      <c r="L3801" s="17"/>
      <c r="M3801" s="17"/>
      <c r="N3801" s="17"/>
      <c r="O3801" s="116"/>
      <c r="P3801" s="117">
        <f>IF(D3801&gt;A_Stammdaten!$B$12,0,SUM(G3801,H3801,J3801,L3801:M3801)-SUM(I3801,K3801,N3801:O3801))</f>
        <v>0</v>
      </c>
      <c r="Q3801" s="17"/>
      <c r="R3801" s="17"/>
      <c r="S3801" s="17"/>
      <c r="T3801" s="17"/>
      <c r="U3801" s="62">
        <f t="shared" si="1241"/>
        <v>0</v>
      </c>
      <c r="V3801" s="34"/>
      <c r="W3801" s="34"/>
      <c r="X3801" s="34"/>
      <c r="Y3801" s="34"/>
      <c r="Z3801" s="34"/>
      <c r="AA3801" s="63" t="str">
        <f t="shared" si="1242"/>
        <v>-</v>
      </c>
      <c r="AB3801" s="63" t="str">
        <f t="shared" si="1243"/>
        <v>-</v>
      </c>
      <c r="AC3801" s="63">
        <f>IF(ISBLANK($C3801),0,VLOOKUP($C3801,Listen!$A$2:$C$45,2,FALSE))</f>
        <v>0</v>
      </c>
      <c r="AD3801" s="63">
        <f>IF(ISBLANK($C3801),0,VLOOKUP($C3801,Listen!$A$2:$C$45,3,FALSE))</f>
        <v>0</v>
      </c>
      <c r="AE3801" s="49">
        <f t="shared" si="1244"/>
        <v>0</v>
      </c>
      <c r="AF3801" s="49">
        <f t="shared" si="1244"/>
        <v>0</v>
      </c>
      <c r="AG3801" s="49">
        <f>IFERROR(IF(OR($V3801&lt;&gt;"Ja",VLOOKUP($C3801,Listen!$A$2:$F$45,5,0)="Nein",D3801&lt;IF(C3801="LNG Anbindungsanlagen gemäß separater Festlegung",2022,2023)),$AC3801,$AA3801),0)</f>
        <v>0</v>
      </c>
      <c r="AH3801" s="49">
        <f>IFERROR(IF(OR($V3801&lt;&gt;"Ja",VLOOKUP($C3801,Listen!$A$2:$F$45,5,0)="Nein",D3801&lt;IF(C3801="LNG Anbindungsanlagen gemäß separater Festlegung",2022,2023)),$AC3801,$AA3801),0)</f>
        <v>0</v>
      </c>
      <c r="AI3801" s="49">
        <f>IFERROR(IF(OR($W3801&lt;&gt;"Ja",VLOOKUP($C3801,Listen!$A$2:$F$45,6,0)="Nein"),$AC3801,$AB3801),0)</f>
        <v>0</v>
      </c>
      <c r="AJ3801" s="49">
        <f>IFERROR(IF(OR($W3801&lt;&gt;"Ja",VLOOKUP($C3801,Listen!$A$2:$F$45,6,0)="Nein"),$AC3801,$AB3801),0)</f>
        <v>0</v>
      </c>
      <c r="AK3801" s="49">
        <f>IFERROR(IF(OR($W3801&lt;&gt;"Ja",VLOOKUP($C3801,Listen!$A$2:$F$45,6,0)="Nein"),$AC3801,$AB3801),0)</f>
        <v>0</v>
      </c>
      <c r="AL3801" s="51">
        <f t="shared" si="1245"/>
        <v>0</v>
      </c>
      <c r="AM3801" s="296">
        <f>IFERROR(IF(VLOOKUP($C3801,Listen!$A$2:$F$45,6,0)="Ja",MAX(BC3801:BD3801),D_SAV!$BC3801),0)</f>
        <v>0</v>
      </c>
      <c r="AN3801" s="51">
        <f t="shared" si="1246"/>
        <v>0</v>
      </c>
      <c r="AP3801" s="304">
        <f t="shared" si="1247"/>
        <v>0</v>
      </c>
      <c r="AQ3801" s="304">
        <f t="shared" si="1248"/>
        <v>0</v>
      </c>
      <c r="AR3801" s="304">
        <f t="shared" si="1249"/>
        <v>0</v>
      </c>
      <c r="AS3801" s="304">
        <f t="shared" si="1250"/>
        <v>0</v>
      </c>
      <c r="AT3801" s="304">
        <f t="shared" si="1251"/>
        <v>0</v>
      </c>
      <c r="AU3801" s="304">
        <f t="shared" si="1252"/>
        <v>0</v>
      </c>
      <c r="AV3801" s="304">
        <f t="shared" si="1253"/>
        <v>0</v>
      </c>
      <c r="AW3801" s="304">
        <f t="shared" si="1254"/>
        <v>0</v>
      </c>
      <c r="AX3801" s="304">
        <f t="shared" si="1255"/>
        <v>0</v>
      </c>
      <c r="AY3801" s="304">
        <f t="shared" si="1256"/>
        <v>0</v>
      </c>
      <c r="AZ3801" s="304">
        <f t="shared" si="1257"/>
        <v>0</v>
      </c>
      <c r="BA3801" s="304">
        <f t="shared" si="1258"/>
        <v>0</v>
      </c>
      <c r="BB3801" s="304">
        <f t="shared" si="1259"/>
        <v>0</v>
      </c>
      <c r="BC3801" s="304">
        <f t="shared" si="1260"/>
        <v>0</v>
      </c>
      <c r="BD3801" s="304">
        <f t="shared" si="1261"/>
        <v>0</v>
      </c>
      <c r="BE3801" s="304">
        <f>IFERROR(IF(VLOOKUP($C3801,Listen!$A$2:$F$45,6,0)="Ja",BB3801-MAX(BC3801:BD3801),BB3801-BC3801),0)</f>
        <v>0</v>
      </c>
    </row>
    <row r="3802" spans="1:57" x14ac:dyDescent="0.25">
      <c r="A3802" s="320" t="str">
        <f>IF(AND(D3802&lt;&gt;0,C3802&lt;&gt;0,E3802&lt;&gt;0),IF(B3802&lt;&gt;0,CONCATENATE(B3802,"-AGr",VLOOKUP(C3802,Listen!$A$2:$D$45,4,FALSE),"-",D3802,"-",E3802,),CONCATENATE("AGr",VLOOKUP(C3802,Listen!$A$2:$D$45,4,FALSE),"-",D3802,"-",E3802)),"keine vollständige ID")</f>
        <v>keine vollständige ID</v>
      </c>
      <c r="B3802" s="301"/>
      <c r="C3802" s="287"/>
      <c r="D3802" s="34"/>
      <c r="E3802" s="306"/>
      <c r="F3802" s="116"/>
      <c r="G3802" s="17"/>
      <c r="H3802" s="17"/>
      <c r="I3802" s="17"/>
      <c r="J3802" s="17"/>
      <c r="K3802" s="17"/>
      <c r="L3802" s="17"/>
      <c r="M3802" s="17"/>
      <c r="N3802" s="17"/>
      <c r="O3802" s="116"/>
      <c r="P3802" s="117">
        <f>IF(D3802&gt;A_Stammdaten!$B$12,0,SUM(G3802,H3802,J3802,L3802:M3802)-SUM(I3802,K3802,N3802:O3802))</f>
        <v>0</v>
      </c>
      <c r="Q3802" s="17"/>
      <c r="R3802" s="17"/>
      <c r="S3802" s="17"/>
      <c r="T3802" s="17"/>
      <c r="U3802" s="62">
        <f t="shared" si="1241"/>
        <v>0</v>
      </c>
      <c r="V3802" s="34"/>
      <c r="W3802" s="34"/>
      <c r="X3802" s="34"/>
      <c r="Y3802" s="34"/>
      <c r="Z3802" s="34"/>
      <c r="AA3802" s="63" t="str">
        <f t="shared" si="1242"/>
        <v>-</v>
      </c>
      <c r="AB3802" s="63" t="str">
        <f t="shared" si="1243"/>
        <v>-</v>
      </c>
      <c r="AC3802" s="63">
        <f>IF(ISBLANK($C3802),0,VLOOKUP($C3802,Listen!$A$2:$C$45,2,FALSE))</f>
        <v>0</v>
      </c>
      <c r="AD3802" s="63">
        <f>IF(ISBLANK($C3802),0,VLOOKUP($C3802,Listen!$A$2:$C$45,3,FALSE))</f>
        <v>0</v>
      </c>
      <c r="AE3802" s="49">
        <f t="shared" si="1244"/>
        <v>0</v>
      </c>
      <c r="AF3802" s="49">
        <f t="shared" si="1244"/>
        <v>0</v>
      </c>
      <c r="AG3802" s="49">
        <f>IFERROR(IF(OR($V3802&lt;&gt;"Ja",VLOOKUP($C3802,Listen!$A$2:$F$45,5,0)="Nein",D3802&lt;IF(C3802="LNG Anbindungsanlagen gemäß separater Festlegung",2022,2023)),$AC3802,$AA3802),0)</f>
        <v>0</v>
      </c>
      <c r="AH3802" s="49">
        <f>IFERROR(IF(OR($V3802&lt;&gt;"Ja",VLOOKUP($C3802,Listen!$A$2:$F$45,5,0)="Nein",D3802&lt;IF(C3802="LNG Anbindungsanlagen gemäß separater Festlegung",2022,2023)),$AC3802,$AA3802),0)</f>
        <v>0</v>
      </c>
      <c r="AI3802" s="49">
        <f>IFERROR(IF(OR($W3802&lt;&gt;"Ja",VLOOKUP($C3802,Listen!$A$2:$F$45,6,0)="Nein"),$AC3802,$AB3802),0)</f>
        <v>0</v>
      </c>
      <c r="AJ3802" s="49">
        <f>IFERROR(IF(OR($W3802&lt;&gt;"Ja",VLOOKUP($C3802,Listen!$A$2:$F$45,6,0)="Nein"),$AC3802,$AB3802),0)</f>
        <v>0</v>
      </c>
      <c r="AK3802" s="49">
        <f>IFERROR(IF(OR($W3802&lt;&gt;"Ja",VLOOKUP($C3802,Listen!$A$2:$F$45,6,0)="Nein"),$AC3802,$AB3802),0)</f>
        <v>0</v>
      </c>
      <c r="AL3802" s="51">
        <f t="shared" si="1245"/>
        <v>0</v>
      </c>
      <c r="AM3802" s="296">
        <f>IFERROR(IF(VLOOKUP($C3802,Listen!$A$2:$F$45,6,0)="Ja",MAX(BC3802:BD3802),D_SAV!$BC3802),0)</f>
        <v>0</v>
      </c>
      <c r="AN3802" s="51">
        <f t="shared" si="1246"/>
        <v>0</v>
      </c>
      <c r="AP3802" s="304">
        <f t="shared" si="1247"/>
        <v>0</v>
      </c>
      <c r="AQ3802" s="304">
        <f t="shared" si="1248"/>
        <v>0</v>
      </c>
      <c r="AR3802" s="304">
        <f t="shared" si="1249"/>
        <v>0</v>
      </c>
      <c r="AS3802" s="304">
        <f t="shared" si="1250"/>
        <v>0</v>
      </c>
      <c r="AT3802" s="304">
        <f t="shared" si="1251"/>
        <v>0</v>
      </c>
      <c r="AU3802" s="304">
        <f t="shared" si="1252"/>
        <v>0</v>
      </c>
      <c r="AV3802" s="304">
        <f t="shared" si="1253"/>
        <v>0</v>
      </c>
      <c r="AW3802" s="304">
        <f t="shared" si="1254"/>
        <v>0</v>
      </c>
      <c r="AX3802" s="304">
        <f t="shared" si="1255"/>
        <v>0</v>
      </c>
      <c r="AY3802" s="304">
        <f t="shared" si="1256"/>
        <v>0</v>
      </c>
      <c r="AZ3802" s="304">
        <f t="shared" si="1257"/>
        <v>0</v>
      </c>
      <c r="BA3802" s="304">
        <f t="shared" si="1258"/>
        <v>0</v>
      </c>
      <c r="BB3802" s="304">
        <f t="shared" si="1259"/>
        <v>0</v>
      </c>
      <c r="BC3802" s="304">
        <f t="shared" si="1260"/>
        <v>0</v>
      </c>
      <c r="BD3802" s="304">
        <f t="shared" si="1261"/>
        <v>0</v>
      </c>
      <c r="BE3802" s="304">
        <f>IFERROR(IF(VLOOKUP($C3802,Listen!$A$2:$F$45,6,0)="Ja",BB3802-MAX(BC3802:BD3802),BB3802-BC3802),0)</f>
        <v>0</v>
      </c>
    </row>
    <row r="3803" spans="1:57" x14ac:dyDescent="0.25">
      <c r="A3803" s="320" t="str">
        <f>IF(AND(D3803&lt;&gt;0,C3803&lt;&gt;0,E3803&lt;&gt;0),IF(B3803&lt;&gt;0,CONCATENATE(B3803,"-AGr",VLOOKUP(C3803,Listen!$A$2:$D$45,4,FALSE),"-",D3803,"-",E3803,),CONCATENATE("AGr",VLOOKUP(C3803,Listen!$A$2:$D$45,4,FALSE),"-",D3803,"-",E3803)),"keine vollständige ID")</f>
        <v>keine vollständige ID</v>
      </c>
      <c r="B3803" s="301"/>
      <c r="C3803" s="287"/>
      <c r="D3803" s="34"/>
      <c r="E3803" s="306"/>
      <c r="F3803" s="116"/>
      <c r="G3803" s="17"/>
      <c r="H3803" s="17"/>
      <c r="I3803" s="17"/>
      <c r="J3803" s="17"/>
      <c r="K3803" s="17"/>
      <c r="L3803" s="17"/>
      <c r="M3803" s="17"/>
      <c r="N3803" s="17"/>
      <c r="O3803" s="116"/>
      <c r="P3803" s="117">
        <f>IF(D3803&gt;A_Stammdaten!$B$12,0,SUM(G3803,H3803,J3803,L3803:M3803)-SUM(I3803,K3803,N3803:O3803))</f>
        <v>0</v>
      </c>
      <c r="Q3803" s="17"/>
      <c r="R3803" s="17"/>
      <c r="S3803" s="17"/>
      <c r="T3803" s="17"/>
      <c r="U3803" s="62">
        <f t="shared" si="1241"/>
        <v>0</v>
      </c>
      <c r="V3803" s="34"/>
      <c r="W3803" s="34"/>
      <c r="X3803" s="34"/>
      <c r="Y3803" s="34"/>
      <c r="Z3803" s="34"/>
      <c r="AA3803" s="63" t="str">
        <f t="shared" si="1242"/>
        <v>-</v>
      </c>
      <c r="AB3803" s="63" t="str">
        <f t="shared" si="1243"/>
        <v>-</v>
      </c>
      <c r="AC3803" s="63">
        <f>IF(ISBLANK($C3803),0,VLOOKUP($C3803,Listen!$A$2:$C$45,2,FALSE))</f>
        <v>0</v>
      </c>
      <c r="AD3803" s="63">
        <f>IF(ISBLANK($C3803),0,VLOOKUP($C3803,Listen!$A$2:$C$45,3,FALSE))</f>
        <v>0</v>
      </c>
      <c r="AE3803" s="49">
        <f t="shared" si="1244"/>
        <v>0</v>
      </c>
      <c r="AF3803" s="49">
        <f t="shared" si="1244"/>
        <v>0</v>
      </c>
      <c r="AG3803" s="49">
        <f>IFERROR(IF(OR($V3803&lt;&gt;"Ja",VLOOKUP($C3803,Listen!$A$2:$F$45,5,0)="Nein",D3803&lt;IF(C3803="LNG Anbindungsanlagen gemäß separater Festlegung",2022,2023)),$AC3803,$AA3803),0)</f>
        <v>0</v>
      </c>
      <c r="AH3803" s="49">
        <f>IFERROR(IF(OR($V3803&lt;&gt;"Ja",VLOOKUP($C3803,Listen!$A$2:$F$45,5,0)="Nein",D3803&lt;IF(C3803="LNG Anbindungsanlagen gemäß separater Festlegung",2022,2023)),$AC3803,$AA3803),0)</f>
        <v>0</v>
      </c>
      <c r="AI3803" s="49">
        <f>IFERROR(IF(OR($W3803&lt;&gt;"Ja",VLOOKUP($C3803,Listen!$A$2:$F$45,6,0)="Nein"),$AC3803,$AB3803),0)</f>
        <v>0</v>
      </c>
      <c r="AJ3803" s="49">
        <f>IFERROR(IF(OR($W3803&lt;&gt;"Ja",VLOOKUP($C3803,Listen!$A$2:$F$45,6,0)="Nein"),$AC3803,$AB3803),0)</f>
        <v>0</v>
      </c>
      <c r="AK3803" s="49">
        <f>IFERROR(IF(OR($W3803&lt;&gt;"Ja",VLOOKUP($C3803,Listen!$A$2:$F$45,6,0)="Nein"),$AC3803,$AB3803),0)</f>
        <v>0</v>
      </c>
      <c r="AL3803" s="51">
        <f t="shared" si="1245"/>
        <v>0</v>
      </c>
      <c r="AM3803" s="296">
        <f>IFERROR(IF(VLOOKUP($C3803,Listen!$A$2:$F$45,6,0)="Ja",MAX(BC3803:BD3803),D_SAV!$BC3803),0)</f>
        <v>0</v>
      </c>
      <c r="AN3803" s="51">
        <f t="shared" si="1246"/>
        <v>0</v>
      </c>
      <c r="AP3803" s="304">
        <f t="shared" si="1247"/>
        <v>0</v>
      </c>
      <c r="AQ3803" s="304">
        <f t="shared" si="1248"/>
        <v>0</v>
      </c>
      <c r="AR3803" s="304">
        <f t="shared" si="1249"/>
        <v>0</v>
      </c>
      <c r="AS3803" s="304">
        <f t="shared" si="1250"/>
        <v>0</v>
      </c>
      <c r="AT3803" s="304">
        <f t="shared" si="1251"/>
        <v>0</v>
      </c>
      <c r="AU3803" s="304">
        <f t="shared" si="1252"/>
        <v>0</v>
      </c>
      <c r="AV3803" s="304">
        <f t="shared" si="1253"/>
        <v>0</v>
      </c>
      <c r="AW3803" s="304">
        <f t="shared" si="1254"/>
        <v>0</v>
      </c>
      <c r="AX3803" s="304">
        <f t="shared" si="1255"/>
        <v>0</v>
      </c>
      <c r="AY3803" s="304">
        <f t="shared" si="1256"/>
        <v>0</v>
      </c>
      <c r="AZ3803" s="304">
        <f t="shared" si="1257"/>
        <v>0</v>
      </c>
      <c r="BA3803" s="304">
        <f t="shared" si="1258"/>
        <v>0</v>
      </c>
      <c r="BB3803" s="304">
        <f t="shared" si="1259"/>
        <v>0</v>
      </c>
      <c r="BC3803" s="304">
        <f t="shared" si="1260"/>
        <v>0</v>
      </c>
      <c r="BD3803" s="304">
        <f t="shared" si="1261"/>
        <v>0</v>
      </c>
      <c r="BE3803" s="304">
        <f>IFERROR(IF(VLOOKUP($C3803,Listen!$A$2:$F$45,6,0)="Ja",BB3803-MAX(BC3803:BD3803),BB3803-BC3803),0)</f>
        <v>0</v>
      </c>
    </row>
    <row r="3804" spans="1:57" x14ac:dyDescent="0.25">
      <c r="A3804" s="320" t="str">
        <f>IF(AND(D3804&lt;&gt;0,C3804&lt;&gt;0,E3804&lt;&gt;0),IF(B3804&lt;&gt;0,CONCATENATE(B3804,"-AGr",VLOOKUP(C3804,Listen!$A$2:$D$45,4,FALSE),"-",D3804,"-",E3804,),CONCATENATE("AGr",VLOOKUP(C3804,Listen!$A$2:$D$45,4,FALSE),"-",D3804,"-",E3804)),"keine vollständige ID")</f>
        <v>keine vollständige ID</v>
      </c>
      <c r="B3804" s="301"/>
      <c r="C3804" s="287"/>
      <c r="D3804" s="34"/>
      <c r="E3804" s="306"/>
      <c r="F3804" s="116"/>
      <c r="G3804" s="17"/>
      <c r="H3804" s="17"/>
      <c r="I3804" s="17"/>
      <c r="J3804" s="17"/>
      <c r="K3804" s="17"/>
      <c r="L3804" s="17"/>
      <c r="M3804" s="17"/>
      <c r="N3804" s="17"/>
      <c r="O3804" s="116"/>
      <c r="P3804" s="117">
        <f>IF(D3804&gt;A_Stammdaten!$B$12,0,SUM(G3804,H3804,J3804,L3804:M3804)-SUM(I3804,K3804,N3804:O3804))</f>
        <v>0</v>
      </c>
      <c r="Q3804" s="17"/>
      <c r="R3804" s="17"/>
      <c r="S3804" s="17"/>
      <c r="T3804" s="17"/>
      <c r="U3804" s="62">
        <f t="shared" si="1241"/>
        <v>0</v>
      </c>
      <c r="V3804" s="34"/>
      <c r="W3804" s="34"/>
      <c r="X3804" s="34"/>
      <c r="Y3804" s="34"/>
      <c r="Z3804" s="34"/>
      <c r="AA3804" s="63" t="str">
        <f t="shared" si="1242"/>
        <v>-</v>
      </c>
      <c r="AB3804" s="63" t="str">
        <f t="shared" si="1243"/>
        <v>-</v>
      </c>
      <c r="AC3804" s="63">
        <f>IF(ISBLANK($C3804),0,VLOOKUP($C3804,Listen!$A$2:$C$45,2,FALSE))</f>
        <v>0</v>
      </c>
      <c r="AD3804" s="63">
        <f>IF(ISBLANK($C3804),0,VLOOKUP($C3804,Listen!$A$2:$C$45,3,FALSE))</f>
        <v>0</v>
      </c>
      <c r="AE3804" s="49">
        <f t="shared" si="1244"/>
        <v>0</v>
      </c>
      <c r="AF3804" s="49">
        <f t="shared" si="1244"/>
        <v>0</v>
      </c>
      <c r="AG3804" s="49">
        <f>IFERROR(IF(OR($V3804&lt;&gt;"Ja",VLOOKUP($C3804,Listen!$A$2:$F$45,5,0)="Nein",D3804&lt;IF(C3804="LNG Anbindungsanlagen gemäß separater Festlegung",2022,2023)),$AC3804,$AA3804),0)</f>
        <v>0</v>
      </c>
      <c r="AH3804" s="49">
        <f>IFERROR(IF(OR($V3804&lt;&gt;"Ja",VLOOKUP($C3804,Listen!$A$2:$F$45,5,0)="Nein",D3804&lt;IF(C3804="LNG Anbindungsanlagen gemäß separater Festlegung",2022,2023)),$AC3804,$AA3804),0)</f>
        <v>0</v>
      </c>
      <c r="AI3804" s="49">
        <f>IFERROR(IF(OR($W3804&lt;&gt;"Ja",VLOOKUP($C3804,Listen!$A$2:$F$45,6,0)="Nein"),$AC3804,$AB3804),0)</f>
        <v>0</v>
      </c>
      <c r="AJ3804" s="49">
        <f>IFERROR(IF(OR($W3804&lt;&gt;"Ja",VLOOKUP($C3804,Listen!$A$2:$F$45,6,0)="Nein"),$AC3804,$AB3804),0)</f>
        <v>0</v>
      </c>
      <c r="AK3804" s="49">
        <f>IFERROR(IF(OR($W3804&lt;&gt;"Ja",VLOOKUP($C3804,Listen!$A$2:$F$45,6,0)="Nein"),$AC3804,$AB3804),0)</f>
        <v>0</v>
      </c>
      <c r="AL3804" s="51">
        <f t="shared" si="1245"/>
        <v>0</v>
      </c>
      <c r="AM3804" s="296">
        <f>IFERROR(IF(VLOOKUP($C3804,Listen!$A$2:$F$45,6,0)="Ja",MAX(BC3804:BD3804),D_SAV!$BC3804),0)</f>
        <v>0</v>
      </c>
      <c r="AN3804" s="51">
        <f t="shared" si="1246"/>
        <v>0</v>
      </c>
      <c r="AP3804" s="304">
        <f t="shared" si="1247"/>
        <v>0</v>
      </c>
      <c r="AQ3804" s="304">
        <f t="shared" si="1248"/>
        <v>0</v>
      </c>
      <c r="AR3804" s="304">
        <f t="shared" si="1249"/>
        <v>0</v>
      </c>
      <c r="AS3804" s="304">
        <f t="shared" si="1250"/>
        <v>0</v>
      </c>
      <c r="AT3804" s="304">
        <f t="shared" si="1251"/>
        <v>0</v>
      </c>
      <c r="AU3804" s="304">
        <f t="shared" si="1252"/>
        <v>0</v>
      </c>
      <c r="AV3804" s="304">
        <f t="shared" si="1253"/>
        <v>0</v>
      </c>
      <c r="AW3804" s="304">
        <f t="shared" si="1254"/>
        <v>0</v>
      </c>
      <c r="AX3804" s="304">
        <f t="shared" si="1255"/>
        <v>0</v>
      </c>
      <c r="AY3804" s="304">
        <f t="shared" si="1256"/>
        <v>0</v>
      </c>
      <c r="AZ3804" s="304">
        <f t="shared" si="1257"/>
        <v>0</v>
      </c>
      <c r="BA3804" s="304">
        <f t="shared" si="1258"/>
        <v>0</v>
      </c>
      <c r="BB3804" s="304">
        <f t="shared" si="1259"/>
        <v>0</v>
      </c>
      <c r="BC3804" s="304">
        <f t="shared" si="1260"/>
        <v>0</v>
      </c>
      <c r="BD3804" s="304">
        <f t="shared" si="1261"/>
        <v>0</v>
      </c>
      <c r="BE3804" s="304">
        <f>IFERROR(IF(VLOOKUP($C3804,Listen!$A$2:$F$45,6,0)="Ja",BB3804-MAX(BC3804:BD3804),BB3804-BC3804),0)</f>
        <v>0</v>
      </c>
    </row>
    <row r="3805" spans="1:57" x14ac:dyDescent="0.25">
      <c r="A3805" s="320" t="str">
        <f>IF(AND(D3805&lt;&gt;0,C3805&lt;&gt;0,E3805&lt;&gt;0),IF(B3805&lt;&gt;0,CONCATENATE(B3805,"-AGr",VLOOKUP(C3805,Listen!$A$2:$D$45,4,FALSE),"-",D3805,"-",E3805,),CONCATENATE("AGr",VLOOKUP(C3805,Listen!$A$2:$D$45,4,FALSE),"-",D3805,"-",E3805)),"keine vollständige ID")</f>
        <v>keine vollständige ID</v>
      </c>
      <c r="B3805" s="301"/>
      <c r="C3805" s="287"/>
      <c r="D3805" s="34"/>
      <c r="E3805" s="306"/>
      <c r="F3805" s="116"/>
      <c r="G3805" s="17"/>
      <c r="H3805" s="17"/>
      <c r="I3805" s="17"/>
      <c r="J3805" s="17"/>
      <c r="K3805" s="17"/>
      <c r="L3805" s="17"/>
      <c r="M3805" s="17"/>
      <c r="N3805" s="17"/>
      <c r="O3805" s="116"/>
      <c r="P3805" s="117">
        <f>IF(D3805&gt;A_Stammdaten!$B$12,0,SUM(G3805,H3805,J3805,L3805:M3805)-SUM(I3805,K3805,N3805:O3805))</f>
        <v>0</v>
      </c>
      <c r="Q3805" s="17"/>
      <c r="R3805" s="17"/>
      <c r="S3805" s="17"/>
      <c r="T3805" s="17"/>
      <c r="U3805" s="62">
        <f t="shared" si="1241"/>
        <v>0</v>
      </c>
      <c r="V3805" s="34"/>
      <c r="W3805" s="34"/>
      <c r="X3805" s="34"/>
      <c r="Y3805" s="34"/>
      <c r="Z3805" s="34"/>
      <c r="AA3805" s="63" t="str">
        <f t="shared" si="1242"/>
        <v>-</v>
      </c>
      <c r="AB3805" s="63" t="str">
        <f t="shared" si="1243"/>
        <v>-</v>
      </c>
      <c r="AC3805" s="63">
        <f>IF(ISBLANK($C3805),0,VLOOKUP($C3805,Listen!$A$2:$C$45,2,FALSE))</f>
        <v>0</v>
      </c>
      <c r="AD3805" s="63">
        <f>IF(ISBLANK($C3805),0,VLOOKUP($C3805,Listen!$A$2:$C$45,3,FALSE))</f>
        <v>0</v>
      </c>
      <c r="AE3805" s="49">
        <f t="shared" si="1244"/>
        <v>0</v>
      </c>
      <c r="AF3805" s="49">
        <f t="shared" si="1244"/>
        <v>0</v>
      </c>
      <c r="AG3805" s="49">
        <f>IFERROR(IF(OR($V3805&lt;&gt;"Ja",VLOOKUP($C3805,Listen!$A$2:$F$45,5,0)="Nein",D3805&lt;IF(C3805="LNG Anbindungsanlagen gemäß separater Festlegung",2022,2023)),$AC3805,$AA3805),0)</f>
        <v>0</v>
      </c>
      <c r="AH3805" s="49">
        <f>IFERROR(IF(OR($V3805&lt;&gt;"Ja",VLOOKUP($C3805,Listen!$A$2:$F$45,5,0)="Nein",D3805&lt;IF(C3805="LNG Anbindungsanlagen gemäß separater Festlegung",2022,2023)),$AC3805,$AA3805),0)</f>
        <v>0</v>
      </c>
      <c r="AI3805" s="49">
        <f>IFERROR(IF(OR($W3805&lt;&gt;"Ja",VLOOKUP($C3805,Listen!$A$2:$F$45,6,0)="Nein"),$AC3805,$AB3805),0)</f>
        <v>0</v>
      </c>
      <c r="AJ3805" s="49">
        <f>IFERROR(IF(OR($W3805&lt;&gt;"Ja",VLOOKUP($C3805,Listen!$A$2:$F$45,6,0)="Nein"),$AC3805,$AB3805),0)</f>
        <v>0</v>
      </c>
      <c r="AK3805" s="49">
        <f>IFERROR(IF(OR($W3805&lt;&gt;"Ja",VLOOKUP($C3805,Listen!$A$2:$F$45,6,0)="Nein"),$AC3805,$AB3805),0)</f>
        <v>0</v>
      </c>
      <c r="AL3805" s="51">
        <f t="shared" si="1245"/>
        <v>0</v>
      </c>
      <c r="AM3805" s="296">
        <f>IFERROR(IF(VLOOKUP($C3805,Listen!$A$2:$F$45,6,0)="Ja",MAX(BC3805:BD3805),D_SAV!$BC3805),0)</f>
        <v>0</v>
      </c>
      <c r="AN3805" s="51">
        <f t="shared" si="1246"/>
        <v>0</v>
      </c>
      <c r="AP3805" s="304">
        <f t="shared" si="1247"/>
        <v>0</v>
      </c>
      <c r="AQ3805" s="304">
        <f t="shared" si="1248"/>
        <v>0</v>
      </c>
      <c r="AR3805" s="304">
        <f t="shared" si="1249"/>
        <v>0</v>
      </c>
      <c r="AS3805" s="304">
        <f t="shared" si="1250"/>
        <v>0</v>
      </c>
      <c r="AT3805" s="304">
        <f t="shared" si="1251"/>
        <v>0</v>
      </c>
      <c r="AU3805" s="304">
        <f t="shared" si="1252"/>
        <v>0</v>
      </c>
      <c r="AV3805" s="304">
        <f t="shared" si="1253"/>
        <v>0</v>
      </c>
      <c r="AW3805" s="304">
        <f t="shared" si="1254"/>
        <v>0</v>
      </c>
      <c r="AX3805" s="304">
        <f t="shared" si="1255"/>
        <v>0</v>
      </c>
      <c r="AY3805" s="304">
        <f t="shared" si="1256"/>
        <v>0</v>
      </c>
      <c r="AZ3805" s="304">
        <f t="shared" si="1257"/>
        <v>0</v>
      </c>
      <c r="BA3805" s="304">
        <f t="shared" si="1258"/>
        <v>0</v>
      </c>
      <c r="BB3805" s="304">
        <f t="shared" si="1259"/>
        <v>0</v>
      </c>
      <c r="BC3805" s="304">
        <f t="shared" si="1260"/>
        <v>0</v>
      </c>
      <c r="BD3805" s="304">
        <f t="shared" si="1261"/>
        <v>0</v>
      </c>
      <c r="BE3805" s="304">
        <f>IFERROR(IF(VLOOKUP($C3805,Listen!$A$2:$F$45,6,0)="Ja",BB3805-MAX(BC3805:BD3805),BB3805-BC3805),0)</f>
        <v>0</v>
      </c>
    </row>
    <row r="3806" spans="1:57" x14ac:dyDescent="0.25">
      <c r="A3806" s="320" t="str">
        <f>IF(AND(D3806&lt;&gt;0,C3806&lt;&gt;0,E3806&lt;&gt;0),IF(B3806&lt;&gt;0,CONCATENATE(B3806,"-AGr",VLOOKUP(C3806,Listen!$A$2:$D$45,4,FALSE),"-",D3806,"-",E3806,),CONCATENATE("AGr",VLOOKUP(C3806,Listen!$A$2:$D$45,4,FALSE),"-",D3806,"-",E3806)),"keine vollständige ID")</f>
        <v>keine vollständige ID</v>
      </c>
      <c r="B3806" s="301"/>
      <c r="C3806" s="287"/>
      <c r="D3806" s="34"/>
      <c r="E3806" s="306"/>
      <c r="F3806" s="116"/>
      <c r="G3806" s="17"/>
      <c r="H3806" s="17"/>
      <c r="I3806" s="17"/>
      <c r="J3806" s="17"/>
      <c r="K3806" s="17"/>
      <c r="L3806" s="17"/>
      <c r="M3806" s="17"/>
      <c r="N3806" s="17"/>
      <c r="O3806" s="116"/>
      <c r="P3806" s="117">
        <f>IF(D3806&gt;A_Stammdaten!$B$12,0,SUM(G3806,H3806,J3806,L3806:M3806)-SUM(I3806,K3806,N3806:O3806))</f>
        <v>0</v>
      </c>
      <c r="Q3806" s="17"/>
      <c r="R3806" s="17"/>
      <c r="S3806" s="17"/>
      <c r="T3806" s="17"/>
      <c r="U3806" s="62">
        <f t="shared" si="1241"/>
        <v>0</v>
      </c>
      <c r="V3806" s="34"/>
      <c r="W3806" s="34"/>
      <c r="X3806" s="34"/>
      <c r="Y3806" s="34"/>
      <c r="Z3806" s="34"/>
      <c r="AA3806" s="63" t="str">
        <f t="shared" si="1242"/>
        <v>-</v>
      </c>
      <c r="AB3806" s="63" t="str">
        <f t="shared" si="1243"/>
        <v>-</v>
      </c>
      <c r="AC3806" s="63">
        <f>IF(ISBLANK($C3806),0,VLOOKUP($C3806,Listen!$A$2:$C$45,2,FALSE))</f>
        <v>0</v>
      </c>
      <c r="AD3806" s="63">
        <f>IF(ISBLANK($C3806),0,VLOOKUP($C3806,Listen!$A$2:$C$45,3,FALSE))</f>
        <v>0</v>
      </c>
      <c r="AE3806" s="49">
        <f t="shared" si="1244"/>
        <v>0</v>
      </c>
      <c r="AF3806" s="49">
        <f t="shared" si="1244"/>
        <v>0</v>
      </c>
      <c r="AG3806" s="49">
        <f>IFERROR(IF(OR($V3806&lt;&gt;"Ja",VLOOKUP($C3806,Listen!$A$2:$F$45,5,0)="Nein",D3806&lt;IF(C3806="LNG Anbindungsanlagen gemäß separater Festlegung",2022,2023)),$AC3806,$AA3806),0)</f>
        <v>0</v>
      </c>
      <c r="AH3806" s="49">
        <f>IFERROR(IF(OR($V3806&lt;&gt;"Ja",VLOOKUP($C3806,Listen!$A$2:$F$45,5,0)="Nein",D3806&lt;IF(C3806="LNG Anbindungsanlagen gemäß separater Festlegung",2022,2023)),$AC3806,$AA3806),0)</f>
        <v>0</v>
      </c>
      <c r="AI3806" s="49">
        <f>IFERROR(IF(OR($W3806&lt;&gt;"Ja",VLOOKUP($C3806,Listen!$A$2:$F$45,6,0)="Nein"),$AC3806,$AB3806),0)</f>
        <v>0</v>
      </c>
      <c r="AJ3806" s="49">
        <f>IFERROR(IF(OR($W3806&lt;&gt;"Ja",VLOOKUP($C3806,Listen!$A$2:$F$45,6,0)="Nein"),$AC3806,$AB3806),0)</f>
        <v>0</v>
      </c>
      <c r="AK3806" s="49">
        <f>IFERROR(IF(OR($W3806&lt;&gt;"Ja",VLOOKUP($C3806,Listen!$A$2:$F$45,6,0)="Nein"),$AC3806,$AB3806),0)</f>
        <v>0</v>
      </c>
      <c r="AL3806" s="51">
        <f t="shared" si="1245"/>
        <v>0</v>
      </c>
      <c r="AM3806" s="296">
        <f>IFERROR(IF(VLOOKUP($C3806,Listen!$A$2:$F$45,6,0)="Ja",MAX(BC3806:BD3806),D_SAV!$BC3806),0)</f>
        <v>0</v>
      </c>
      <c r="AN3806" s="51">
        <f t="shared" si="1246"/>
        <v>0</v>
      </c>
      <c r="AP3806" s="304">
        <f t="shared" si="1247"/>
        <v>0</v>
      </c>
      <c r="AQ3806" s="304">
        <f t="shared" si="1248"/>
        <v>0</v>
      </c>
      <c r="AR3806" s="304">
        <f t="shared" si="1249"/>
        <v>0</v>
      </c>
      <c r="AS3806" s="304">
        <f t="shared" si="1250"/>
        <v>0</v>
      </c>
      <c r="AT3806" s="304">
        <f t="shared" si="1251"/>
        <v>0</v>
      </c>
      <c r="AU3806" s="304">
        <f t="shared" si="1252"/>
        <v>0</v>
      </c>
      <c r="AV3806" s="304">
        <f t="shared" si="1253"/>
        <v>0</v>
      </c>
      <c r="AW3806" s="304">
        <f t="shared" si="1254"/>
        <v>0</v>
      </c>
      <c r="AX3806" s="304">
        <f t="shared" si="1255"/>
        <v>0</v>
      </c>
      <c r="AY3806" s="304">
        <f t="shared" si="1256"/>
        <v>0</v>
      </c>
      <c r="AZ3806" s="304">
        <f t="shared" si="1257"/>
        <v>0</v>
      </c>
      <c r="BA3806" s="304">
        <f t="shared" si="1258"/>
        <v>0</v>
      </c>
      <c r="BB3806" s="304">
        <f t="shared" si="1259"/>
        <v>0</v>
      </c>
      <c r="BC3806" s="304">
        <f t="shared" si="1260"/>
        <v>0</v>
      </c>
      <c r="BD3806" s="304">
        <f t="shared" si="1261"/>
        <v>0</v>
      </c>
      <c r="BE3806" s="304">
        <f>IFERROR(IF(VLOOKUP($C3806,Listen!$A$2:$F$45,6,0)="Ja",BB3806-MAX(BC3806:BD3806),BB3806-BC3806),0)</f>
        <v>0</v>
      </c>
    </row>
    <row r="3807" spans="1:57" x14ac:dyDescent="0.25">
      <c r="A3807" s="320" t="str">
        <f>IF(AND(D3807&lt;&gt;0,C3807&lt;&gt;0,E3807&lt;&gt;0),IF(B3807&lt;&gt;0,CONCATENATE(B3807,"-AGr",VLOOKUP(C3807,Listen!$A$2:$D$45,4,FALSE),"-",D3807,"-",E3807,),CONCATENATE("AGr",VLOOKUP(C3807,Listen!$A$2:$D$45,4,FALSE),"-",D3807,"-",E3807)),"keine vollständige ID")</f>
        <v>keine vollständige ID</v>
      </c>
      <c r="B3807" s="301"/>
      <c r="C3807" s="287"/>
      <c r="D3807" s="34"/>
      <c r="E3807" s="306"/>
      <c r="F3807" s="116"/>
      <c r="G3807" s="17"/>
      <c r="H3807" s="17"/>
      <c r="I3807" s="17"/>
      <c r="J3807" s="17"/>
      <c r="K3807" s="17"/>
      <c r="L3807" s="17"/>
      <c r="M3807" s="17"/>
      <c r="N3807" s="17"/>
      <c r="O3807" s="116"/>
      <c r="P3807" s="117">
        <f>IF(D3807&gt;A_Stammdaten!$B$12,0,SUM(G3807,H3807,J3807,L3807:M3807)-SUM(I3807,K3807,N3807:O3807))</f>
        <v>0</v>
      </c>
      <c r="Q3807" s="17"/>
      <c r="R3807" s="17"/>
      <c r="S3807" s="17"/>
      <c r="T3807" s="17"/>
      <c r="U3807" s="62">
        <f t="shared" si="1241"/>
        <v>0</v>
      </c>
      <c r="V3807" s="34"/>
      <c r="W3807" s="34"/>
      <c r="X3807" s="34"/>
      <c r="Y3807" s="34"/>
      <c r="Z3807" s="34"/>
      <c r="AA3807" s="63" t="str">
        <f t="shared" si="1242"/>
        <v>-</v>
      </c>
      <c r="AB3807" s="63" t="str">
        <f t="shared" si="1243"/>
        <v>-</v>
      </c>
      <c r="AC3807" s="63">
        <f>IF(ISBLANK($C3807),0,VLOOKUP($C3807,Listen!$A$2:$C$45,2,FALSE))</f>
        <v>0</v>
      </c>
      <c r="AD3807" s="63">
        <f>IF(ISBLANK($C3807),0,VLOOKUP($C3807,Listen!$A$2:$C$45,3,FALSE))</f>
        <v>0</v>
      </c>
      <c r="AE3807" s="49">
        <f t="shared" si="1244"/>
        <v>0</v>
      </c>
      <c r="AF3807" s="49">
        <f t="shared" si="1244"/>
        <v>0</v>
      </c>
      <c r="AG3807" s="49">
        <f>IFERROR(IF(OR($V3807&lt;&gt;"Ja",VLOOKUP($C3807,Listen!$A$2:$F$45,5,0)="Nein",D3807&lt;IF(C3807="LNG Anbindungsanlagen gemäß separater Festlegung",2022,2023)),$AC3807,$AA3807),0)</f>
        <v>0</v>
      </c>
      <c r="AH3807" s="49">
        <f>IFERROR(IF(OR($V3807&lt;&gt;"Ja",VLOOKUP($C3807,Listen!$A$2:$F$45,5,0)="Nein",D3807&lt;IF(C3807="LNG Anbindungsanlagen gemäß separater Festlegung",2022,2023)),$AC3807,$AA3807),0)</f>
        <v>0</v>
      </c>
      <c r="AI3807" s="49">
        <f>IFERROR(IF(OR($W3807&lt;&gt;"Ja",VLOOKUP($C3807,Listen!$A$2:$F$45,6,0)="Nein"),$AC3807,$AB3807),0)</f>
        <v>0</v>
      </c>
      <c r="AJ3807" s="49">
        <f>IFERROR(IF(OR($W3807&lt;&gt;"Ja",VLOOKUP($C3807,Listen!$A$2:$F$45,6,0)="Nein"),$AC3807,$AB3807),0)</f>
        <v>0</v>
      </c>
      <c r="AK3807" s="49">
        <f>IFERROR(IF(OR($W3807&lt;&gt;"Ja",VLOOKUP($C3807,Listen!$A$2:$F$45,6,0)="Nein"),$AC3807,$AB3807),0)</f>
        <v>0</v>
      </c>
      <c r="AL3807" s="51">
        <f t="shared" si="1245"/>
        <v>0</v>
      </c>
      <c r="AM3807" s="296">
        <f>IFERROR(IF(VLOOKUP($C3807,Listen!$A$2:$F$45,6,0)="Ja",MAX(BC3807:BD3807),D_SAV!$BC3807),0)</f>
        <v>0</v>
      </c>
      <c r="AN3807" s="51">
        <f t="shared" si="1246"/>
        <v>0</v>
      </c>
      <c r="AP3807" s="304">
        <f t="shared" si="1247"/>
        <v>0</v>
      </c>
      <c r="AQ3807" s="304">
        <f t="shared" si="1248"/>
        <v>0</v>
      </c>
      <c r="AR3807" s="304">
        <f t="shared" si="1249"/>
        <v>0</v>
      </c>
      <c r="AS3807" s="304">
        <f t="shared" si="1250"/>
        <v>0</v>
      </c>
      <c r="AT3807" s="304">
        <f t="shared" si="1251"/>
        <v>0</v>
      </c>
      <c r="AU3807" s="304">
        <f t="shared" si="1252"/>
        <v>0</v>
      </c>
      <c r="AV3807" s="304">
        <f t="shared" si="1253"/>
        <v>0</v>
      </c>
      <c r="AW3807" s="304">
        <f t="shared" si="1254"/>
        <v>0</v>
      </c>
      <c r="AX3807" s="304">
        <f t="shared" si="1255"/>
        <v>0</v>
      </c>
      <c r="AY3807" s="304">
        <f t="shared" si="1256"/>
        <v>0</v>
      </c>
      <c r="AZ3807" s="304">
        <f t="shared" si="1257"/>
        <v>0</v>
      </c>
      <c r="BA3807" s="304">
        <f t="shared" si="1258"/>
        <v>0</v>
      </c>
      <c r="BB3807" s="304">
        <f t="shared" si="1259"/>
        <v>0</v>
      </c>
      <c r="BC3807" s="304">
        <f t="shared" si="1260"/>
        <v>0</v>
      </c>
      <c r="BD3807" s="304">
        <f t="shared" si="1261"/>
        <v>0</v>
      </c>
      <c r="BE3807" s="304">
        <f>IFERROR(IF(VLOOKUP($C3807,Listen!$A$2:$F$45,6,0)="Ja",BB3807-MAX(BC3807:BD3807),BB3807-BC3807),0)</f>
        <v>0</v>
      </c>
    </row>
    <row r="3808" spans="1:57" x14ac:dyDescent="0.25">
      <c r="A3808" s="320" t="str">
        <f>IF(AND(D3808&lt;&gt;0,C3808&lt;&gt;0,E3808&lt;&gt;0),IF(B3808&lt;&gt;0,CONCATENATE(B3808,"-AGr",VLOOKUP(C3808,Listen!$A$2:$D$45,4,FALSE),"-",D3808,"-",E3808,),CONCATENATE("AGr",VLOOKUP(C3808,Listen!$A$2:$D$45,4,FALSE),"-",D3808,"-",E3808)),"keine vollständige ID")</f>
        <v>keine vollständige ID</v>
      </c>
      <c r="B3808" s="301"/>
      <c r="C3808" s="287"/>
      <c r="D3808" s="34"/>
      <c r="E3808" s="306"/>
      <c r="F3808" s="116"/>
      <c r="G3808" s="17"/>
      <c r="H3808" s="17"/>
      <c r="I3808" s="17"/>
      <c r="J3808" s="17"/>
      <c r="K3808" s="17"/>
      <c r="L3808" s="17"/>
      <c r="M3808" s="17"/>
      <c r="N3808" s="17"/>
      <c r="O3808" s="116"/>
      <c r="P3808" s="117">
        <f>IF(D3808&gt;A_Stammdaten!$B$12,0,SUM(G3808,H3808,J3808,L3808:M3808)-SUM(I3808,K3808,N3808:O3808))</f>
        <v>0</v>
      </c>
      <c r="Q3808" s="17"/>
      <c r="R3808" s="17"/>
      <c r="S3808" s="17"/>
      <c r="T3808" s="17"/>
      <c r="U3808" s="62">
        <f t="shared" si="1241"/>
        <v>0</v>
      </c>
      <c r="V3808" s="34"/>
      <c r="W3808" s="34"/>
      <c r="X3808" s="34"/>
      <c r="Y3808" s="34"/>
      <c r="Z3808" s="34"/>
      <c r="AA3808" s="63" t="str">
        <f t="shared" si="1242"/>
        <v>-</v>
      </c>
      <c r="AB3808" s="63" t="str">
        <f t="shared" si="1243"/>
        <v>-</v>
      </c>
      <c r="AC3808" s="63">
        <f>IF(ISBLANK($C3808),0,VLOOKUP($C3808,Listen!$A$2:$C$45,2,FALSE))</f>
        <v>0</v>
      </c>
      <c r="AD3808" s="63">
        <f>IF(ISBLANK($C3808),0,VLOOKUP($C3808,Listen!$A$2:$C$45,3,FALSE))</f>
        <v>0</v>
      </c>
      <c r="AE3808" s="49">
        <f t="shared" si="1244"/>
        <v>0</v>
      </c>
      <c r="AF3808" s="49">
        <f t="shared" si="1244"/>
        <v>0</v>
      </c>
      <c r="AG3808" s="49">
        <f>IFERROR(IF(OR($V3808&lt;&gt;"Ja",VLOOKUP($C3808,Listen!$A$2:$F$45,5,0)="Nein",D3808&lt;IF(C3808="LNG Anbindungsanlagen gemäß separater Festlegung",2022,2023)),$AC3808,$AA3808),0)</f>
        <v>0</v>
      </c>
      <c r="AH3808" s="49">
        <f>IFERROR(IF(OR($V3808&lt;&gt;"Ja",VLOOKUP($C3808,Listen!$A$2:$F$45,5,0)="Nein",D3808&lt;IF(C3808="LNG Anbindungsanlagen gemäß separater Festlegung",2022,2023)),$AC3808,$AA3808),0)</f>
        <v>0</v>
      </c>
      <c r="AI3808" s="49">
        <f>IFERROR(IF(OR($W3808&lt;&gt;"Ja",VLOOKUP($C3808,Listen!$A$2:$F$45,6,0)="Nein"),$AC3808,$AB3808),0)</f>
        <v>0</v>
      </c>
      <c r="AJ3808" s="49">
        <f>IFERROR(IF(OR($W3808&lt;&gt;"Ja",VLOOKUP($C3808,Listen!$A$2:$F$45,6,0)="Nein"),$AC3808,$AB3808),0)</f>
        <v>0</v>
      </c>
      <c r="AK3808" s="49">
        <f>IFERROR(IF(OR($W3808&lt;&gt;"Ja",VLOOKUP($C3808,Listen!$A$2:$F$45,6,0)="Nein"),$AC3808,$AB3808),0)</f>
        <v>0</v>
      </c>
      <c r="AL3808" s="51">
        <f t="shared" si="1245"/>
        <v>0</v>
      </c>
      <c r="AM3808" s="296">
        <f>IFERROR(IF(VLOOKUP($C3808,Listen!$A$2:$F$45,6,0)="Ja",MAX(BC3808:BD3808),D_SAV!$BC3808),0)</f>
        <v>0</v>
      </c>
      <c r="AN3808" s="51">
        <f t="shared" si="1246"/>
        <v>0</v>
      </c>
      <c r="AP3808" s="304">
        <f t="shared" si="1247"/>
        <v>0</v>
      </c>
      <c r="AQ3808" s="304">
        <f t="shared" si="1248"/>
        <v>0</v>
      </c>
      <c r="AR3808" s="304">
        <f t="shared" si="1249"/>
        <v>0</v>
      </c>
      <c r="AS3808" s="304">
        <f t="shared" si="1250"/>
        <v>0</v>
      </c>
      <c r="AT3808" s="304">
        <f t="shared" si="1251"/>
        <v>0</v>
      </c>
      <c r="AU3808" s="304">
        <f t="shared" si="1252"/>
        <v>0</v>
      </c>
      <c r="AV3808" s="304">
        <f t="shared" si="1253"/>
        <v>0</v>
      </c>
      <c r="AW3808" s="304">
        <f t="shared" si="1254"/>
        <v>0</v>
      </c>
      <c r="AX3808" s="304">
        <f t="shared" si="1255"/>
        <v>0</v>
      </c>
      <c r="AY3808" s="304">
        <f t="shared" si="1256"/>
        <v>0</v>
      </c>
      <c r="AZ3808" s="304">
        <f t="shared" si="1257"/>
        <v>0</v>
      </c>
      <c r="BA3808" s="304">
        <f t="shared" si="1258"/>
        <v>0</v>
      </c>
      <c r="BB3808" s="304">
        <f t="shared" si="1259"/>
        <v>0</v>
      </c>
      <c r="BC3808" s="304">
        <f t="shared" si="1260"/>
        <v>0</v>
      </c>
      <c r="BD3808" s="304">
        <f t="shared" si="1261"/>
        <v>0</v>
      </c>
      <c r="BE3808" s="304">
        <f>IFERROR(IF(VLOOKUP($C3808,Listen!$A$2:$F$45,6,0)="Ja",BB3808-MAX(BC3808:BD3808),BB3808-BC3808),0)</f>
        <v>0</v>
      </c>
    </row>
    <row r="3809" spans="1:57" x14ac:dyDescent="0.25">
      <c r="A3809" s="320" t="str">
        <f>IF(AND(D3809&lt;&gt;0,C3809&lt;&gt;0,E3809&lt;&gt;0),IF(B3809&lt;&gt;0,CONCATENATE(B3809,"-AGr",VLOOKUP(C3809,Listen!$A$2:$D$45,4,FALSE),"-",D3809,"-",E3809,),CONCATENATE("AGr",VLOOKUP(C3809,Listen!$A$2:$D$45,4,FALSE),"-",D3809,"-",E3809)),"keine vollständige ID")</f>
        <v>keine vollständige ID</v>
      </c>
      <c r="B3809" s="301"/>
      <c r="C3809" s="287"/>
      <c r="D3809" s="34"/>
      <c r="E3809" s="306"/>
      <c r="F3809" s="116"/>
      <c r="G3809" s="17"/>
      <c r="H3809" s="17"/>
      <c r="I3809" s="17"/>
      <c r="J3809" s="17"/>
      <c r="K3809" s="17"/>
      <c r="L3809" s="17"/>
      <c r="M3809" s="17"/>
      <c r="N3809" s="17"/>
      <c r="O3809" s="116"/>
      <c r="P3809" s="117">
        <f>IF(D3809&gt;A_Stammdaten!$B$12,0,SUM(G3809,H3809,J3809,L3809:M3809)-SUM(I3809,K3809,N3809:O3809))</f>
        <v>0</v>
      </c>
      <c r="Q3809" s="17"/>
      <c r="R3809" s="17"/>
      <c r="S3809" s="17"/>
      <c r="T3809" s="17"/>
      <c r="U3809" s="62">
        <f t="shared" si="1241"/>
        <v>0</v>
      </c>
      <c r="V3809" s="34"/>
      <c r="W3809" s="34"/>
      <c r="X3809" s="34"/>
      <c r="Y3809" s="34"/>
      <c r="Z3809" s="34"/>
      <c r="AA3809" s="63" t="str">
        <f t="shared" si="1242"/>
        <v>-</v>
      </c>
      <c r="AB3809" s="63" t="str">
        <f t="shared" si="1243"/>
        <v>-</v>
      </c>
      <c r="AC3809" s="63">
        <f>IF(ISBLANK($C3809),0,VLOOKUP($C3809,Listen!$A$2:$C$45,2,FALSE))</f>
        <v>0</v>
      </c>
      <c r="AD3809" s="63">
        <f>IF(ISBLANK($C3809),0,VLOOKUP($C3809,Listen!$A$2:$C$45,3,FALSE))</f>
        <v>0</v>
      </c>
      <c r="AE3809" s="49">
        <f t="shared" si="1244"/>
        <v>0</v>
      </c>
      <c r="AF3809" s="49">
        <f t="shared" si="1244"/>
        <v>0</v>
      </c>
      <c r="AG3809" s="49">
        <f>IFERROR(IF(OR($V3809&lt;&gt;"Ja",VLOOKUP($C3809,Listen!$A$2:$F$45,5,0)="Nein",D3809&lt;IF(C3809="LNG Anbindungsanlagen gemäß separater Festlegung",2022,2023)),$AC3809,$AA3809),0)</f>
        <v>0</v>
      </c>
      <c r="AH3809" s="49">
        <f>IFERROR(IF(OR($V3809&lt;&gt;"Ja",VLOOKUP($C3809,Listen!$A$2:$F$45,5,0)="Nein",D3809&lt;IF(C3809="LNG Anbindungsanlagen gemäß separater Festlegung",2022,2023)),$AC3809,$AA3809),0)</f>
        <v>0</v>
      </c>
      <c r="AI3809" s="49">
        <f>IFERROR(IF(OR($W3809&lt;&gt;"Ja",VLOOKUP($C3809,Listen!$A$2:$F$45,6,0)="Nein"),$AC3809,$AB3809),0)</f>
        <v>0</v>
      </c>
      <c r="AJ3809" s="49">
        <f>IFERROR(IF(OR($W3809&lt;&gt;"Ja",VLOOKUP($C3809,Listen!$A$2:$F$45,6,0)="Nein"),$AC3809,$AB3809),0)</f>
        <v>0</v>
      </c>
      <c r="AK3809" s="49">
        <f>IFERROR(IF(OR($W3809&lt;&gt;"Ja",VLOOKUP($C3809,Listen!$A$2:$F$45,6,0)="Nein"),$AC3809,$AB3809),0)</f>
        <v>0</v>
      </c>
      <c r="AL3809" s="51">
        <f t="shared" si="1245"/>
        <v>0</v>
      </c>
      <c r="AM3809" s="296">
        <f>IFERROR(IF(VLOOKUP($C3809,Listen!$A$2:$F$45,6,0)="Ja",MAX(BC3809:BD3809),D_SAV!$BC3809),0)</f>
        <v>0</v>
      </c>
      <c r="AN3809" s="51">
        <f t="shared" si="1246"/>
        <v>0</v>
      </c>
      <c r="AP3809" s="304">
        <f t="shared" si="1247"/>
        <v>0</v>
      </c>
      <c r="AQ3809" s="304">
        <f t="shared" si="1248"/>
        <v>0</v>
      </c>
      <c r="AR3809" s="304">
        <f t="shared" si="1249"/>
        <v>0</v>
      </c>
      <c r="AS3809" s="304">
        <f t="shared" si="1250"/>
        <v>0</v>
      </c>
      <c r="AT3809" s="304">
        <f t="shared" si="1251"/>
        <v>0</v>
      </c>
      <c r="AU3809" s="304">
        <f t="shared" si="1252"/>
        <v>0</v>
      </c>
      <c r="AV3809" s="304">
        <f t="shared" si="1253"/>
        <v>0</v>
      </c>
      <c r="AW3809" s="304">
        <f t="shared" si="1254"/>
        <v>0</v>
      </c>
      <c r="AX3809" s="304">
        <f t="shared" si="1255"/>
        <v>0</v>
      </c>
      <c r="AY3809" s="304">
        <f t="shared" si="1256"/>
        <v>0</v>
      </c>
      <c r="AZ3809" s="304">
        <f t="shared" si="1257"/>
        <v>0</v>
      </c>
      <c r="BA3809" s="304">
        <f t="shared" si="1258"/>
        <v>0</v>
      </c>
      <c r="BB3809" s="304">
        <f t="shared" si="1259"/>
        <v>0</v>
      </c>
      <c r="BC3809" s="304">
        <f t="shared" si="1260"/>
        <v>0</v>
      </c>
      <c r="BD3809" s="304">
        <f t="shared" si="1261"/>
        <v>0</v>
      </c>
      <c r="BE3809" s="304">
        <f>IFERROR(IF(VLOOKUP($C3809,Listen!$A$2:$F$45,6,0)="Ja",BB3809-MAX(BC3809:BD3809),BB3809-BC3809),0)</f>
        <v>0</v>
      </c>
    </row>
    <row r="3810" spans="1:57" x14ac:dyDescent="0.25">
      <c r="A3810" s="320" t="str">
        <f>IF(AND(D3810&lt;&gt;0,C3810&lt;&gt;0,E3810&lt;&gt;0),IF(B3810&lt;&gt;0,CONCATENATE(B3810,"-AGr",VLOOKUP(C3810,Listen!$A$2:$D$45,4,FALSE),"-",D3810,"-",E3810,),CONCATENATE("AGr",VLOOKUP(C3810,Listen!$A$2:$D$45,4,FALSE),"-",D3810,"-",E3810)),"keine vollständige ID")</f>
        <v>keine vollständige ID</v>
      </c>
      <c r="B3810" s="301"/>
      <c r="C3810" s="287"/>
      <c r="D3810" s="34"/>
      <c r="E3810" s="306"/>
      <c r="F3810" s="116"/>
      <c r="G3810" s="17"/>
      <c r="H3810" s="17"/>
      <c r="I3810" s="17"/>
      <c r="J3810" s="17"/>
      <c r="K3810" s="17"/>
      <c r="L3810" s="17"/>
      <c r="M3810" s="17"/>
      <c r="N3810" s="17"/>
      <c r="O3810" s="116"/>
      <c r="P3810" s="117">
        <f>IF(D3810&gt;A_Stammdaten!$B$12,0,SUM(G3810,H3810,J3810,L3810:M3810)-SUM(I3810,K3810,N3810:O3810))</f>
        <v>0</v>
      </c>
      <c r="Q3810" s="17"/>
      <c r="R3810" s="17"/>
      <c r="S3810" s="17"/>
      <c r="T3810" s="17"/>
      <c r="U3810" s="62">
        <f t="shared" si="1241"/>
        <v>0</v>
      </c>
      <c r="V3810" s="34"/>
      <c r="W3810" s="34"/>
      <c r="X3810" s="34"/>
      <c r="Y3810" s="34"/>
      <c r="Z3810" s="34"/>
      <c r="AA3810" s="63" t="str">
        <f t="shared" si="1242"/>
        <v>-</v>
      </c>
      <c r="AB3810" s="63" t="str">
        <f t="shared" si="1243"/>
        <v>-</v>
      </c>
      <c r="AC3810" s="63">
        <f>IF(ISBLANK($C3810),0,VLOOKUP($C3810,Listen!$A$2:$C$45,2,FALSE))</f>
        <v>0</v>
      </c>
      <c r="AD3810" s="63">
        <f>IF(ISBLANK($C3810),0,VLOOKUP($C3810,Listen!$A$2:$C$45,3,FALSE))</f>
        <v>0</v>
      </c>
      <c r="AE3810" s="49">
        <f t="shared" si="1244"/>
        <v>0</v>
      </c>
      <c r="AF3810" s="49">
        <f t="shared" si="1244"/>
        <v>0</v>
      </c>
      <c r="AG3810" s="49">
        <f>IFERROR(IF(OR($V3810&lt;&gt;"Ja",VLOOKUP($C3810,Listen!$A$2:$F$45,5,0)="Nein",D3810&lt;IF(C3810="LNG Anbindungsanlagen gemäß separater Festlegung",2022,2023)),$AC3810,$AA3810),0)</f>
        <v>0</v>
      </c>
      <c r="AH3810" s="49">
        <f>IFERROR(IF(OR($V3810&lt;&gt;"Ja",VLOOKUP($C3810,Listen!$A$2:$F$45,5,0)="Nein",D3810&lt;IF(C3810="LNG Anbindungsanlagen gemäß separater Festlegung",2022,2023)),$AC3810,$AA3810),0)</f>
        <v>0</v>
      </c>
      <c r="AI3810" s="49">
        <f>IFERROR(IF(OR($W3810&lt;&gt;"Ja",VLOOKUP($C3810,Listen!$A$2:$F$45,6,0)="Nein"),$AC3810,$AB3810),0)</f>
        <v>0</v>
      </c>
      <c r="AJ3810" s="49">
        <f>IFERROR(IF(OR($W3810&lt;&gt;"Ja",VLOOKUP($C3810,Listen!$A$2:$F$45,6,0)="Nein"),$AC3810,$AB3810),0)</f>
        <v>0</v>
      </c>
      <c r="AK3810" s="49">
        <f>IFERROR(IF(OR($W3810&lt;&gt;"Ja",VLOOKUP($C3810,Listen!$A$2:$F$45,6,0)="Nein"),$AC3810,$AB3810),0)</f>
        <v>0</v>
      </c>
      <c r="AL3810" s="51">
        <f t="shared" si="1245"/>
        <v>0</v>
      </c>
      <c r="AM3810" s="296">
        <f>IFERROR(IF(VLOOKUP($C3810,Listen!$A$2:$F$45,6,0)="Ja",MAX(BC3810:BD3810),D_SAV!$BC3810),0)</f>
        <v>0</v>
      </c>
      <c r="AN3810" s="51">
        <f t="shared" si="1246"/>
        <v>0</v>
      </c>
      <c r="AP3810" s="304">
        <f t="shared" si="1247"/>
        <v>0</v>
      </c>
      <c r="AQ3810" s="304">
        <f t="shared" si="1248"/>
        <v>0</v>
      </c>
      <c r="AR3810" s="304">
        <f t="shared" si="1249"/>
        <v>0</v>
      </c>
      <c r="AS3810" s="304">
        <f t="shared" si="1250"/>
        <v>0</v>
      </c>
      <c r="AT3810" s="304">
        <f t="shared" si="1251"/>
        <v>0</v>
      </c>
      <c r="AU3810" s="304">
        <f t="shared" si="1252"/>
        <v>0</v>
      </c>
      <c r="AV3810" s="304">
        <f t="shared" si="1253"/>
        <v>0</v>
      </c>
      <c r="AW3810" s="304">
        <f t="shared" si="1254"/>
        <v>0</v>
      </c>
      <c r="AX3810" s="304">
        <f t="shared" si="1255"/>
        <v>0</v>
      </c>
      <c r="AY3810" s="304">
        <f t="shared" si="1256"/>
        <v>0</v>
      </c>
      <c r="AZ3810" s="304">
        <f t="shared" si="1257"/>
        <v>0</v>
      </c>
      <c r="BA3810" s="304">
        <f t="shared" si="1258"/>
        <v>0</v>
      </c>
      <c r="BB3810" s="304">
        <f t="shared" si="1259"/>
        <v>0</v>
      </c>
      <c r="BC3810" s="304">
        <f t="shared" si="1260"/>
        <v>0</v>
      </c>
      <c r="BD3810" s="304">
        <f t="shared" si="1261"/>
        <v>0</v>
      </c>
      <c r="BE3810" s="304">
        <f>IFERROR(IF(VLOOKUP($C3810,Listen!$A$2:$F$45,6,0)="Ja",BB3810-MAX(BC3810:BD3810),BB3810-BC3810),0)</f>
        <v>0</v>
      </c>
    </row>
    <row r="3811" spans="1:57" x14ac:dyDescent="0.25">
      <c r="A3811" s="320" t="str">
        <f>IF(AND(D3811&lt;&gt;0,C3811&lt;&gt;0,E3811&lt;&gt;0),IF(B3811&lt;&gt;0,CONCATENATE(B3811,"-AGr",VLOOKUP(C3811,Listen!$A$2:$D$45,4,FALSE),"-",D3811,"-",E3811,),CONCATENATE("AGr",VLOOKUP(C3811,Listen!$A$2:$D$45,4,FALSE),"-",D3811,"-",E3811)),"keine vollständige ID")</f>
        <v>keine vollständige ID</v>
      </c>
      <c r="B3811" s="301"/>
      <c r="C3811" s="287"/>
      <c r="D3811" s="34"/>
      <c r="E3811" s="306"/>
      <c r="F3811" s="116"/>
      <c r="G3811" s="17"/>
      <c r="H3811" s="17"/>
      <c r="I3811" s="17"/>
      <c r="J3811" s="17"/>
      <c r="K3811" s="17"/>
      <c r="L3811" s="17"/>
      <c r="M3811" s="17"/>
      <c r="N3811" s="17"/>
      <c r="O3811" s="116"/>
      <c r="P3811" s="117">
        <f>IF(D3811&gt;A_Stammdaten!$B$12,0,SUM(G3811,H3811,J3811,L3811:M3811)-SUM(I3811,K3811,N3811:O3811))</f>
        <v>0</v>
      </c>
      <c r="Q3811" s="17"/>
      <c r="R3811" s="17"/>
      <c r="S3811" s="17"/>
      <c r="T3811" s="17"/>
      <c r="U3811" s="62">
        <f t="shared" si="1241"/>
        <v>0</v>
      </c>
      <c r="V3811" s="34"/>
      <c r="W3811" s="34"/>
      <c r="X3811" s="34"/>
      <c r="Y3811" s="34"/>
      <c r="Z3811" s="34"/>
      <c r="AA3811" s="63" t="str">
        <f t="shared" si="1242"/>
        <v>-</v>
      </c>
      <c r="AB3811" s="63" t="str">
        <f t="shared" si="1243"/>
        <v>-</v>
      </c>
      <c r="AC3811" s="63">
        <f>IF(ISBLANK($C3811),0,VLOOKUP($C3811,Listen!$A$2:$C$45,2,FALSE))</f>
        <v>0</v>
      </c>
      <c r="AD3811" s="63">
        <f>IF(ISBLANK($C3811),0,VLOOKUP($C3811,Listen!$A$2:$C$45,3,FALSE))</f>
        <v>0</v>
      </c>
      <c r="AE3811" s="49">
        <f t="shared" si="1244"/>
        <v>0</v>
      </c>
      <c r="AF3811" s="49">
        <f t="shared" si="1244"/>
        <v>0</v>
      </c>
      <c r="AG3811" s="49">
        <f>IFERROR(IF(OR($V3811&lt;&gt;"Ja",VLOOKUP($C3811,Listen!$A$2:$F$45,5,0)="Nein",D3811&lt;IF(C3811="LNG Anbindungsanlagen gemäß separater Festlegung",2022,2023)),$AC3811,$AA3811),0)</f>
        <v>0</v>
      </c>
      <c r="AH3811" s="49">
        <f>IFERROR(IF(OR($V3811&lt;&gt;"Ja",VLOOKUP($C3811,Listen!$A$2:$F$45,5,0)="Nein",D3811&lt;IF(C3811="LNG Anbindungsanlagen gemäß separater Festlegung",2022,2023)),$AC3811,$AA3811),0)</f>
        <v>0</v>
      </c>
      <c r="AI3811" s="49">
        <f>IFERROR(IF(OR($W3811&lt;&gt;"Ja",VLOOKUP($C3811,Listen!$A$2:$F$45,6,0)="Nein"),$AC3811,$AB3811),0)</f>
        <v>0</v>
      </c>
      <c r="AJ3811" s="49">
        <f>IFERROR(IF(OR($W3811&lt;&gt;"Ja",VLOOKUP($C3811,Listen!$A$2:$F$45,6,0)="Nein"),$AC3811,$AB3811),0)</f>
        <v>0</v>
      </c>
      <c r="AK3811" s="49">
        <f>IFERROR(IF(OR($W3811&lt;&gt;"Ja",VLOOKUP($C3811,Listen!$A$2:$F$45,6,0)="Nein"),$AC3811,$AB3811),0)</f>
        <v>0</v>
      </c>
      <c r="AL3811" s="51">
        <f t="shared" si="1245"/>
        <v>0</v>
      </c>
      <c r="AM3811" s="296">
        <f>IFERROR(IF(VLOOKUP($C3811,Listen!$A$2:$F$45,6,0)="Ja",MAX(BC3811:BD3811),D_SAV!$BC3811),0)</f>
        <v>0</v>
      </c>
      <c r="AN3811" s="51">
        <f t="shared" si="1246"/>
        <v>0</v>
      </c>
      <c r="AP3811" s="304">
        <f t="shared" si="1247"/>
        <v>0</v>
      </c>
      <c r="AQ3811" s="304">
        <f t="shared" si="1248"/>
        <v>0</v>
      </c>
      <c r="AR3811" s="304">
        <f t="shared" si="1249"/>
        <v>0</v>
      </c>
      <c r="AS3811" s="304">
        <f t="shared" si="1250"/>
        <v>0</v>
      </c>
      <c r="AT3811" s="304">
        <f t="shared" si="1251"/>
        <v>0</v>
      </c>
      <c r="AU3811" s="304">
        <f t="shared" si="1252"/>
        <v>0</v>
      </c>
      <c r="AV3811" s="304">
        <f t="shared" si="1253"/>
        <v>0</v>
      </c>
      <c r="AW3811" s="304">
        <f t="shared" si="1254"/>
        <v>0</v>
      </c>
      <c r="AX3811" s="304">
        <f t="shared" si="1255"/>
        <v>0</v>
      </c>
      <c r="AY3811" s="304">
        <f t="shared" si="1256"/>
        <v>0</v>
      </c>
      <c r="AZ3811" s="304">
        <f t="shared" si="1257"/>
        <v>0</v>
      </c>
      <c r="BA3811" s="304">
        <f t="shared" si="1258"/>
        <v>0</v>
      </c>
      <c r="BB3811" s="304">
        <f t="shared" si="1259"/>
        <v>0</v>
      </c>
      <c r="BC3811" s="304">
        <f t="shared" si="1260"/>
        <v>0</v>
      </c>
      <c r="BD3811" s="304">
        <f t="shared" si="1261"/>
        <v>0</v>
      </c>
      <c r="BE3811" s="304">
        <f>IFERROR(IF(VLOOKUP($C3811,Listen!$A$2:$F$45,6,0)="Ja",BB3811-MAX(BC3811:BD3811),BB3811-BC3811),0)</f>
        <v>0</v>
      </c>
    </row>
    <row r="3812" spans="1:57" x14ac:dyDescent="0.25">
      <c r="A3812" s="320" t="str">
        <f>IF(AND(D3812&lt;&gt;0,C3812&lt;&gt;0,E3812&lt;&gt;0),IF(B3812&lt;&gt;0,CONCATENATE(B3812,"-AGr",VLOOKUP(C3812,Listen!$A$2:$D$45,4,FALSE),"-",D3812,"-",E3812,),CONCATENATE("AGr",VLOOKUP(C3812,Listen!$A$2:$D$45,4,FALSE),"-",D3812,"-",E3812)),"keine vollständige ID")</f>
        <v>keine vollständige ID</v>
      </c>
      <c r="B3812" s="301"/>
      <c r="C3812" s="287"/>
      <c r="D3812" s="34"/>
      <c r="E3812" s="306"/>
      <c r="F3812" s="116"/>
      <c r="G3812" s="17"/>
      <c r="H3812" s="17"/>
      <c r="I3812" s="17"/>
      <c r="J3812" s="17"/>
      <c r="K3812" s="17"/>
      <c r="L3812" s="17"/>
      <c r="M3812" s="17"/>
      <c r="N3812" s="17"/>
      <c r="O3812" s="116"/>
      <c r="P3812" s="117">
        <f>IF(D3812&gt;A_Stammdaten!$B$12,0,SUM(G3812,H3812,J3812,L3812:M3812)-SUM(I3812,K3812,N3812:O3812))</f>
        <v>0</v>
      </c>
      <c r="Q3812" s="17"/>
      <c r="R3812" s="17"/>
      <c r="S3812" s="17"/>
      <c r="T3812" s="17"/>
      <c r="U3812" s="62">
        <f t="shared" si="1241"/>
        <v>0</v>
      </c>
      <c r="V3812" s="34"/>
      <c r="W3812" s="34"/>
      <c r="X3812" s="34"/>
      <c r="Y3812" s="34"/>
      <c r="Z3812" s="34"/>
      <c r="AA3812" s="63" t="str">
        <f t="shared" si="1242"/>
        <v>-</v>
      </c>
      <c r="AB3812" s="63" t="str">
        <f t="shared" si="1243"/>
        <v>-</v>
      </c>
      <c r="AC3812" s="63">
        <f>IF(ISBLANK($C3812),0,VLOOKUP($C3812,Listen!$A$2:$C$45,2,FALSE))</f>
        <v>0</v>
      </c>
      <c r="AD3812" s="63">
        <f>IF(ISBLANK($C3812),0,VLOOKUP($C3812,Listen!$A$2:$C$45,3,FALSE))</f>
        <v>0</v>
      </c>
      <c r="AE3812" s="49">
        <f t="shared" si="1244"/>
        <v>0</v>
      </c>
      <c r="AF3812" s="49">
        <f t="shared" si="1244"/>
        <v>0</v>
      </c>
      <c r="AG3812" s="49">
        <f>IFERROR(IF(OR($V3812&lt;&gt;"Ja",VLOOKUP($C3812,Listen!$A$2:$F$45,5,0)="Nein",D3812&lt;IF(C3812="LNG Anbindungsanlagen gemäß separater Festlegung",2022,2023)),$AC3812,$AA3812),0)</f>
        <v>0</v>
      </c>
      <c r="AH3812" s="49">
        <f>IFERROR(IF(OR($V3812&lt;&gt;"Ja",VLOOKUP($C3812,Listen!$A$2:$F$45,5,0)="Nein",D3812&lt;IF(C3812="LNG Anbindungsanlagen gemäß separater Festlegung",2022,2023)),$AC3812,$AA3812),0)</f>
        <v>0</v>
      </c>
      <c r="AI3812" s="49">
        <f>IFERROR(IF(OR($W3812&lt;&gt;"Ja",VLOOKUP($C3812,Listen!$A$2:$F$45,6,0)="Nein"),$AC3812,$AB3812),0)</f>
        <v>0</v>
      </c>
      <c r="AJ3812" s="49">
        <f>IFERROR(IF(OR($W3812&lt;&gt;"Ja",VLOOKUP($C3812,Listen!$A$2:$F$45,6,0)="Nein"),$AC3812,$AB3812),0)</f>
        <v>0</v>
      </c>
      <c r="AK3812" s="49">
        <f>IFERROR(IF(OR($W3812&lt;&gt;"Ja",VLOOKUP($C3812,Listen!$A$2:$F$45,6,0)="Nein"),$AC3812,$AB3812),0)</f>
        <v>0</v>
      </c>
      <c r="AL3812" s="51">
        <f t="shared" si="1245"/>
        <v>0</v>
      </c>
      <c r="AM3812" s="296">
        <f>IFERROR(IF(VLOOKUP($C3812,Listen!$A$2:$F$45,6,0)="Ja",MAX(BC3812:BD3812),D_SAV!$BC3812),0)</f>
        <v>0</v>
      </c>
      <c r="AN3812" s="51">
        <f t="shared" si="1246"/>
        <v>0</v>
      </c>
      <c r="AP3812" s="304">
        <f t="shared" si="1247"/>
        <v>0</v>
      </c>
      <c r="AQ3812" s="304">
        <f t="shared" si="1248"/>
        <v>0</v>
      </c>
      <c r="AR3812" s="304">
        <f t="shared" si="1249"/>
        <v>0</v>
      </c>
      <c r="AS3812" s="304">
        <f t="shared" si="1250"/>
        <v>0</v>
      </c>
      <c r="AT3812" s="304">
        <f t="shared" si="1251"/>
        <v>0</v>
      </c>
      <c r="AU3812" s="304">
        <f t="shared" si="1252"/>
        <v>0</v>
      </c>
      <c r="AV3812" s="304">
        <f t="shared" si="1253"/>
        <v>0</v>
      </c>
      <c r="AW3812" s="304">
        <f t="shared" si="1254"/>
        <v>0</v>
      </c>
      <c r="AX3812" s="304">
        <f t="shared" si="1255"/>
        <v>0</v>
      </c>
      <c r="AY3812" s="304">
        <f t="shared" si="1256"/>
        <v>0</v>
      </c>
      <c r="AZ3812" s="304">
        <f t="shared" si="1257"/>
        <v>0</v>
      </c>
      <c r="BA3812" s="304">
        <f t="shared" si="1258"/>
        <v>0</v>
      </c>
      <c r="BB3812" s="304">
        <f t="shared" si="1259"/>
        <v>0</v>
      </c>
      <c r="BC3812" s="304">
        <f t="shared" si="1260"/>
        <v>0</v>
      </c>
      <c r="BD3812" s="304">
        <f t="shared" si="1261"/>
        <v>0</v>
      </c>
      <c r="BE3812" s="304">
        <f>IFERROR(IF(VLOOKUP($C3812,Listen!$A$2:$F$45,6,0)="Ja",BB3812-MAX(BC3812:BD3812),BB3812-BC3812),0)</f>
        <v>0</v>
      </c>
    </row>
    <row r="3813" spans="1:57" x14ac:dyDescent="0.25">
      <c r="A3813" s="320" t="str">
        <f>IF(AND(D3813&lt;&gt;0,C3813&lt;&gt;0,E3813&lt;&gt;0),IF(B3813&lt;&gt;0,CONCATENATE(B3813,"-AGr",VLOOKUP(C3813,Listen!$A$2:$D$45,4,FALSE),"-",D3813,"-",E3813,),CONCATENATE("AGr",VLOOKUP(C3813,Listen!$A$2:$D$45,4,FALSE),"-",D3813,"-",E3813)),"keine vollständige ID")</f>
        <v>keine vollständige ID</v>
      </c>
      <c r="B3813" s="301"/>
      <c r="C3813" s="287"/>
      <c r="D3813" s="34"/>
      <c r="E3813" s="306"/>
      <c r="F3813" s="116"/>
      <c r="G3813" s="17"/>
      <c r="H3813" s="17"/>
      <c r="I3813" s="17"/>
      <c r="J3813" s="17"/>
      <c r="K3813" s="17"/>
      <c r="L3813" s="17"/>
      <c r="M3813" s="17"/>
      <c r="N3813" s="17"/>
      <c r="O3813" s="116"/>
      <c r="P3813" s="117">
        <f>IF(D3813&gt;A_Stammdaten!$B$12,0,SUM(G3813,H3813,J3813,L3813:M3813)-SUM(I3813,K3813,N3813:O3813))</f>
        <v>0</v>
      </c>
      <c r="Q3813" s="17"/>
      <c r="R3813" s="17"/>
      <c r="S3813" s="17"/>
      <c r="T3813" s="17"/>
      <c r="U3813" s="62">
        <f t="shared" si="1241"/>
        <v>0</v>
      </c>
      <c r="V3813" s="34"/>
      <c r="W3813" s="34"/>
      <c r="X3813" s="34"/>
      <c r="Y3813" s="34"/>
      <c r="Z3813" s="34"/>
      <c r="AA3813" s="63" t="str">
        <f t="shared" si="1242"/>
        <v>-</v>
      </c>
      <c r="AB3813" s="63" t="str">
        <f t="shared" si="1243"/>
        <v>-</v>
      </c>
      <c r="AC3813" s="63">
        <f>IF(ISBLANK($C3813),0,VLOOKUP($C3813,Listen!$A$2:$C$45,2,FALSE))</f>
        <v>0</v>
      </c>
      <c r="AD3813" s="63">
        <f>IF(ISBLANK($C3813),0,VLOOKUP($C3813,Listen!$A$2:$C$45,3,FALSE))</f>
        <v>0</v>
      </c>
      <c r="AE3813" s="49">
        <f t="shared" si="1244"/>
        <v>0</v>
      </c>
      <c r="AF3813" s="49">
        <f t="shared" si="1244"/>
        <v>0</v>
      </c>
      <c r="AG3813" s="49">
        <f>IFERROR(IF(OR($V3813&lt;&gt;"Ja",VLOOKUP($C3813,Listen!$A$2:$F$45,5,0)="Nein",D3813&lt;IF(C3813="LNG Anbindungsanlagen gemäß separater Festlegung",2022,2023)),$AC3813,$AA3813),0)</f>
        <v>0</v>
      </c>
      <c r="AH3813" s="49">
        <f>IFERROR(IF(OR($V3813&lt;&gt;"Ja",VLOOKUP($C3813,Listen!$A$2:$F$45,5,0)="Nein",D3813&lt;IF(C3813="LNG Anbindungsanlagen gemäß separater Festlegung",2022,2023)),$AC3813,$AA3813),0)</f>
        <v>0</v>
      </c>
      <c r="AI3813" s="49">
        <f>IFERROR(IF(OR($W3813&lt;&gt;"Ja",VLOOKUP($C3813,Listen!$A$2:$F$45,6,0)="Nein"),$AC3813,$AB3813),0)</f>
        <v>0</v>
      </c>
      <c r="AJ3813" s="49">
        <f>IFERROR(IF(OR($W3813&lt;&gt;"Ja",VLOOKUP($C3813,Listen!$A$2:$F$45,6,0)="Nein"),$AC3813,$AB3813),0)</f>
        <v>0</v>
      </c>
      <c r="AK3813" s="49">
        <f>IFERROR(IF(OR($W3813&lt;&gt;"Ja",VLOOKUP($C3813,Listen!$A$2:$F$45,6,0)="Nein"),$AC3813,$AB3813),0)</f>
        <v>0</v>
      </c>
      <c r="AL3813" s="51">
        <f t="shared" si="1245"/>
        <v>0</v>
      </c>
      <c r="AM3813" s="296">
        <f>IFERROR(IF(VLOOKUP($C3813,Listen!$A$2:$F$45,6,0)="Ja",MAX(BC3813:BD3813),D_SAV!$BC3813),0)</f>
        <v>0</v>
      </c>
      <c r="AN3813" s="51">
        <f t="shared" si="1246"/>
        <v>0</v>
      </c>
      <c r="AP3813" s="304">
        <f t="shared" si="1247"/>
        <v>0</v>
      </c>
      <c r="AQ3813" s="304">
        <f t="shared" si="1248"/>
        <v>0</v>
      </c>
      <c r="AR3813" s="304">
        <f t="shared" si="1249"/>
        <v>0</v>
      </c>
      <c r="AS3813" s="304">
        <f t="shared" si="1250"/>
        <v>0</v>
      </c>
      <c r="AT3813" s="304">
        <f t="shared" si="1251"/>
        <v>0</v>
      </c>
      <c r="AU3813" s="304">
        <f t="shared" si="1252"/>
        <v>0</v>
      </c>
      <c r="AV3813" s="304">
        <f t="shared" si="1253"/>
        <v>0</v>
      </c>
      <c r="AW3813" s="304">
        <f t="shared" si="1254"/>
        <v>0</v>
      </c>
      <c r="AX3813" s="304">
        <f t="shared" si="1255"/>
        <v>0</v>
      </c>
      <c r="AY3813" s="304">
        <f t="shared" si="1256"/>
        <v>0</v>
      </c>
      <c r="AZ3813" s="304">
        <f t="shared" si="1257"/>
        <v>0</v>
      </c>
      <c r="BA3813" s="304">
        <f t="shared" si="1258"/>
        <v>0</v>
      </c>
      <c r="BB3813" s="304">
        <f t="shared" si="1259"/>
        <v>0</v>
      </c>
      <c r="BC3813" s="304">
        <f t="shared" si="1260"/>
        <v>0</v>
      </c>
      <c r="BD3813" s="304">
        <f t="shared" si="1261"/>
        <v>0</v>
      </c>
      <c r="BE3813" s="304">
        <f>IFERROR(IF(VLOOKUP($C3813,Listen!$A$2:$F$45,6,0)="Ja",BB3813-MAX(BC3813:BD3813),BB3813-BC3813),0)</f>
        <v>0</v>
      </c>
    </row>
    <row r="3814" spans="1:57" x14ac:dyDescent="0.25">
      <c r="A3814" s="320" t="str">
        <f>IF(AND(D3814&lt;&gt;0,C3814&lt;&gt;0,E3814&lt;&gt;0),IF(B3814&lt;&gt;0,CONCATENATE(B3814,"-AGr",VLOOKUP(C3814,Listen!$A$2:$D$45,4,FALSE),"-",D3814,"-",E3814,),CONCATENATE("AGr",VLOOKUP(C3814,Listen!$A$2:$D$45,4,FALSE),"-",D3814,"-",E3814)),"keine vollständige ID")</f>
        <v>keine vollständige ID</v>
      </c>
      <c r="B3814" s="301"/>
      <c r="C3814" s="287"/>
      <c r="D3814" s="34"/>
      <c r="E3814" s="306"/>
      <c r="F3814" s="116"/>
      <c r="G3814" s="17"/>
      <c r="H3814" s="17"/>
      <c r="I3814" s="17"/>
      <c r="J3814" s="17"/>
      <c r="K3814" s="17"/>
      <c r="L3814" s="17"/>
      <c r="M3814" s="17"/>
      <c r="N3814" s="17"/>
      <c r="O3814" s="116"/>
      <c r="P3814" s="117">
        <f>IF(D3814&gt;A_Stammdaten!$B$12,0,SUM(G3814,H3814,J3814,L3814:M3814)-SUM(I3814,K3814,N3814:O3814))</f>
        <v>0</v>
      </c>
      <c r="Q3814" s="17"/>
      <c r="R3814" s="17"/>
      <c r="S3814" s="17"/>
      <c r="T3814" s="17"/>
      <c r="U3814" s="62">
        <f t="shared" si="1241"/>
        <v>0</v>
      </c>
      <c r="V3814" s="34"/>
      <c r="W3814" s="34"/>
      <c r="X3814" s="34"/>
      <c r="Y3814" s="34"/>
      <c r="Z3814" s="34"/>
      <c r="AA3814" s="63" t="str">
        <f t="shared" si="1242"/>
        <v>-</v>
      </c>
      <c r="AB3814" s="63" t="str">
        <f t="shared" si="1243"/>
        <v>-</v>
      </c>
      <c r="AC3814" s="63">
        <f>IF(ISBLANK($C3814),0,VLOOKUP($C3814,Listen!$A$2:$C$45,2,FALSE))</f>
        <v>0</v>
      </c>
      <c r="AD3814" s="63">
        <f>IF(ISBLANK($C3814),0,VLOOKUP($C3814,Listen!$A$2:$C$45,3,FALSE))</f>
        <v>0</v>
      </c>
      <c r="AE3814" s="49">
        <f t="shared" si="1244"/>
        <v>0</v>
      </c>
      <c r="AF3814" s="49">
        <f t="shared" si="1244"/>
        <v>0</v>
      </c>
      <c r="AG3814" s="49">
        <f>IFERROR(IF(OR($V3814&lt;&gt;"Ja",VLOOKUP($C3814,Listen!$A$2:$F$45,5,0)="Nein",D3814&lt;IF(C3814="LNG Anbindungsanlagen gemäß separater Festlegung",2022,2023)),$AC3814,$AA3814),0)</f>
        <v>0</v>
      </c>
      <c r="AH3814" s="49">
        <f>IFERROR(IF(OR($V3814&lt;&gt;"Ja",VLOOKUP($C3814,Listen!$A$2:$F$45,5,0)="Nein",D3814&lt;IF(C3814="LNG Anbindungsanlagen gemäß separater Festlegung",2022,2023)),$AC3814,$AA3814),0)</f>
        <v>0</v>
      </c>
      <c r="AI3814" s="49">
        <f>IFERROR(IF(OR($W3814&lt;&gt;"Ja",VLOOKUP($C3814,Listen!$A$2:$F$45,6,0)="Nein"),$AC3814,$AB3814),0)</f>
        <v>0</v>
      </c>
      <c r="AJ3814" s="49">
        <f>IFERROR(IF(OR($W3814&lt;&gt;"Ja",VLOOKUP($C3814,Listen!$A$2:$F$45,6,0)="Nein"),$AC3814,$AB3814),0)</f>
        <v>0</v>
      </c>
      <c r="AK3814" s="49">
        <f>IFERROR(IF(OR($W3814&lt;&gt;"Ja",VLOOKUP($C3814,Listen!$A$2:$F$45,6,0)="Nein"),$AC3814,$AB3814),0)</f>
        <v>0</v>
      </c>
      <c r="AL3814" s="51">
        <f t="shared" si="1245"/>
        <v>0</v>
      </c>
      <c r="AM3814" s="296">
        <f>IFERROR(IF(VLOOKUP($C3814,Listen!$A$2:$F$45,6,0)="Ja",MAX(BC3814:BD3814),D_SAV!$BC3814),0)</f>
        <v>0</v>
      </c>
      <c r="AN3814" s="51">
        <f t="shared" si="1246"/>
        <v>0</v>
      </c>
      <c r="AP3814" s="304">
        <f t="shared" si="1247"/>
        <v>0</v>
      </c>
      <c r="AQ3814" s="304">
        <f t="shared" si="1248"/>
        <v>0</v>
      </c>
      <c r="AR3814" s="304">
        <f t="shared" si="1249"/>
        <v>0</v>
      </c>
      <c r="AS3814" s="304">
        <f t="shared" si="1250"/>
        <v>0</v>
      </c>
      <c r="AT3814" s="304">
        <f t="shared" si="1251"/>
        <v>0</v>
      </c>
      <c r="AU3814" s="304">
        <f t="shared" si="1252"/>
        <v>0</v>
      </c>
      <c r="AV3814" s="304">
        <f t="shared" si="1253"/>
        <v>0</v>
      </c>
      <c r="AW3814" s="304">
        <f t="shared" si="1254"/>
        <v>0</v>
      </c>
      <c r="AX3814" s="304">
        <f t="shared" si="1255"/>
        <v>0</v>
      </c>
      <c r="AY3814" s="304">
        <f t="shared" si="1256"/>
        <v>0</v>
      </c>
      <c r="AZ3814" s="304">
        <f t="shared" si="1257"/>
        <v>0</v>
      </c>
      <c r="BA3814" s="304">
        <f t="shared" si="1258"/>
        <v>0</v>
      </c>
      <c r="BB3814" s="304">
        <f t="shared" si="1259"/>
        <v>0</v>
      </c>
      <c r="BC3814" s="304">
        <f t="shared" si="1260"/>
        <v>0</v>
      </c>
      <c r="BD3814" s="304">
        <f t="shared" si="1261"/>
        <v>0</v>
      </c>
      <c r="BE3814" s="304">
        <f>IFERROR(IF(VLOOKUP($C3814,Listen!$A$2:$F$45,6,0)="Ja",BB3814-MAX(BC3814:BD3814),BB3814-BC3814),0)</f>
        <v>0</v>
      </c>
    </row>
    <row r="3815" spans="1:57" x14ac:dyDescent="0.25">
      <c r="A3815" s="320" t="str">
        <f>IF(AND(D3815&lt;&gt;0,C3815&lt;&gt;0,E3815&lt;&gt;0),IF(B3815&lt;&gt;0,CONCATENATE(B3815,"-AGr",VLOOKUP(C3815,Listen!$A$2:$D$45,4,FALSE),"-",D3815,"-",E3815,),CONCATENATE("AGr",VLOOKUP(C3815,Listen!$A$2:$D$45,4,FALSE),"-",D3815,"-",E3815)),"keine vollständige ID")</f>
        <v>keine vollständige ID</v>
      </c>
      <c r="B3815" s="301"/>
      <c r="C3815" s="287"/>
      <c r="D3815" s="34"/>
      <c r="E3815" s="306"/>
      <c r="F3815" s="116"/>
      <c r="G3815" s="17"/>
      <c r="H3815" s="17"/>
      <c r="I3815" s="17"/>
      <c r="J3815" s="17"/>
      <c r="K3815" s="17"/>
      <c r="L3815" s="17"/>
      <c r="M3815" s="17"/>
      <c r="N3815" s="17"/>
      <c r="O3815" s="116"/>
      <c r="P3815" s="117">
        <f>IF(D3815&gt;A_Stammdaten!$B$12,0,SUM(G3815,H3815,J3815,L3815:M3815)-SUM(I3815,K3815,N3815:O3815))</f>
        <v>0</v>
      </c>
      <c r="Q3815" s="17"/>
      <c r="R3815" s="17"/>
      <c r="S3815" s="17"/>
      <c r="T3815" s="17"/>
      <c r="U3815" s="62">
        <f t="shared" si="1241"/>
        <v>0</v>
      </c>
      <c r="V3815" s="34"/>
      <c r="W3815" s="34"/>
      <c r="X3815" s="34"/>
      <c r="Y3815" s="34"/>
      <c r="Z3815" s="34"/>
      <c r="AA3815" s="63" t="str">
        <f t="shared" si="1242"/>
        <v>-</v>
      </c>
      <c r="AB3815" s="63" t="str">
        <f t="shared" si="1243"/>
        <v>-</v>
      </c>
      <c r="AC3815" s="63">
        <f>IF(ISBLANK($C3815),0,VLOOKUP($C3815,Listen!$A$2:$C$45,2,FALSE))</f>
        <v>0</v>
      </c>
      <c r="AD3815" s="63">
        <f>IF(ISBLANK($C3815),0,VLOOKUP($C3815,Listen!$A$2:$C$45,3,FALSE))</f>
        <v>0</v>
      </c>
      <c r="AE3815" s="49">
        <f t="shared" si="1244"/>
        <v>0</v>
      </c>
      <c r="AF3815" s="49">
        <f t="shared" si="1244"/>
        <v>0</v>
      </c>
      <c r="AG3815" s="49">
        <f>IFERROR(IF(OR($V3815&lt;&gt;"Ja",VLOOKUP($C3815,Listen!$A$2:$F$45,5,0)="Nein",D3815&lt;IF(C3815="LNG Anbindungsanlagen gemäß separater Festlegung",2022,2023)),$AC3815,$AA3815),0)</f>
        <v>0</v>
      </c>
      <c r="AH3815" s="49">
        <f>IFERROR(IF(OR($V3815&lt;&gt;"Ja",VLOOKUP($C3815,Listen!$A$2:$F$45,5,0)="Nein",D3815&lt;IF(C3815="LNG Anbindungsanlagen gemäß separater Festlegung",2022,2023)),$AC3815,$AA3815),0)</f>
        <v>0</v>
      </c>
      <c r="AI3815" s="49">
        <f>IFERROR(IF(OR($W3815&lt;&gt;"Ja",VLOOKUP($C3815,Listen!$A$2:$F$45,6,0)="Nein"),$AC3815,$AB3815),0)</f>
        <v>0</v>
      </c>
      <c r="AJ3815" s="49">
        <f>IFERROR(IF(OR($W3815&lt;&gt;"Ja",VLOOKUP($C3815,Listen!$A$2:$F$45,6,0)="Nein"),$AC3815,$AB3815),0)</f>
        <v>0</v>
      </c>
      <c r="AK3815" s="49">
        <f>IFERROR(IF(OR($W3815&lt;&gt;"Ja",VLOOKUP($C3815,Listen!$A$2:$F$45,6,0)="Nein"),$AC3815,$AB3815),0)</f>
        <v>0</v>
      </c>
      <c r="AL3815" s="51">
        <f t="shared" si="1245"/>
        <v>0</v>
      </c>
      <c r="AM3815" s="296">
        <f>IFERROR(IF(VLOOKUP($C3815,Listen!$A$2:$F$45,6,0)="Ja",MAX(BC3815:BD3815),D_SAV!$BC3815),0)</f>
        <v>0</v>
      </c>
      <c r="AN3815" s="51">
        <f t="shared" si="1246"/>
        <v>0</v>
      </c>
      <c r="AP3815" s="304">
        <f t="shared" si="1247"/>
        <v>0</v>
      </c>
      <c r="AQ3815" s="304">
        <f t="shared" si="1248"/>
        <v>0</v>
      </c>
      <c r="AR3815" s="304">
        <f t="shared" si="1249"/>
        <v>0</v>
      </c>
      <c r="AS3815" s="304">
        <f t="shared" si="1250"/>
        <v>0</v>
      </c>
      <c r="AT3815" s="304">
        <f t="shared" si="1251"/>
        <v>0</v>
      </c>
      <c r="AU3815" s="304">
        <f t="shared" si="1252"/>
        <v>0</v>
      </c>
      <c r="AV3815" s="304">
        <f t="shared" si="1253"/>
        <v>0</v>
      </c>
      <c r="AW3815" s="304">
        <f t="shared" si="1254"/>
        <v>0</v>
      </c>
      <c r="AX3815" s="304">
        <f t="shared" si="1255"/>
        <v>0</v>
      </c>
      <c r="AY3815" s="304">
        <f t="shared" si="1256"/>
        <v>0</v>
      </c>
      <c r="AZ3815" s="304">
        <f t="shared" si="1257"/>
        <v>0</v>
      </c>
      <c r="BA3815" s="304">
        <f t="shared" si="1258"/>
        <v>0</v>
      </c>
      <c r="BB3815" s="304">
        <f t="shared" si="1259"/>
        <v>0</v>
      </c>
      <c r="BC3815" s="304">
        <f t="shared" si="1260"/>
        <v>0</v>
      </c>
      <c r="BD3815" s="304">
        <f t="shared" si="1261"/>
        <v>0</v>
      </c>
      <c r="BE3815" s="304">
        <f>IFERROR(IF(VLOOKUP($C3815,Listen!$A$2:$F$45,6,0)="Ja",BB3815-MAX(BC3815:BD3815),BB3815-BC3815),0)</f>
        <v>0</v>
      </c>
    </row>
    <row r="3816" spans="1:57" x14ac:dyDescent="0.25">
      <c r="A3816" s="320" t="str">
        <f>IF(AND(D3816&lt;&gt;0,C3816&lt;&gt;0,E3816&lt;&gt;0),IF(B3816&lt;&gt;0,CONCATENATE(B3816,"-AGr",VLOOKUP(C3816,Listen!$A$2:$D$45,4,FALSE),"-",D3816,"-",E3816,),CONCATENATE("AGr",VLOOKUP(C3816,Listen!$A$2:$D$45,4,FALSE),"-",D3816,"-",E3816)),"keine vollständige ID")</f>
        <v>keine vollständige ID</v>
      </c>
      <c r="B3816" s="301"/>
      <c r="C3816" s="287"/>
      <c r="D3816" s="34"/>
      <c r="E3816" s="306"/>
      <c r="F3816" s="116"/>
      <c r="G3816" s="17"/>
      <c r="H3816" s="17"/>
      <c r="I3816" s="17"/>
      <c r="J3816" s="17"/>
      <c r="K3816" s="17"/>
      <c r="L3816" s="17"/>
      <c r="M3816" s="17"/>
      <c r="N3816" s="17"/>
      <c r="O3816" s="116"/>
      <c r="P3816" s="117">
        <f>IF(D3816&gt;A_Stammdaten!$B$12,0,SUM(G3816,H3816,J3816,L3816:M3816)-SUM(I3816,K3816,N3816:O3816))</f>
        <v>0</v>
      </c>
      <c r="Q3816" s="17"/>
      <c r="R3816" s="17"/>
      <c r="S3816" s="17"/>
      <c r="T3816" s="17"/>
      <c r="U3816" s="62">
        <f t="shared" si="1241"/>
        <v>0</v>
      </c>
      <c r="V3816" s="34"/>
      <c r="W3816" s="34"/>
      <c r="X3816" s="34"/>
      <c r="Y3816" s="34"/>
      <c r="Z3816" s="34"/>
      <c r="AA3816" s="63" t="str">
        <f t="shared" si="1242"/>
        <v>-</v>
      </c>
      <c r="AB3816" s="63" t="str">
        <f t="shared" si="1243"/>
        <v>-</v>
      </c>
      <c r="AC3816" s="63">
        <f>IF(ISBLANK($C3816),0,VLOOKUP($C3816,Listen!$A$2:$C$45,2,FALSE))</f>
        <v>0</v>
      </c>
      <c r="AD3816" s="63">
        <f>IF(ISBLANK($C3816),0,VLOOKUP($C3816,Listen!$A$2:$C$45,3,FALSE))</f>
        <v>0</v>
      </c>
      <c r="AE3816" s="49">
        <f t="shared" si="1244"/>
        <v>0</v>
      </c>
      <c r="AF3816" s="49">
        <f t="shared" si="1244"/>
        <v>0</v>
      </c>
      <c r="AG3816" s="49">
        <f>IFERROR(IF(OR($V3816&lt;&gt;"Ja",VLOOKUP($C3816,Listen!$A$2:$F$45,5,0)="Nein",D3816&lt;IF(C3816="LNG Anbindungsanlagen gemäß separater Festlegung",2022,2023)),$AC3816,$AA3816),0)</f>
        <v>0</v>
      </c>
      <c r="AH3816" s="49">
        <f>IFERROR(IF(OR($V3816&lt;&gt;"Ja",VLOOKUP($C3816,Listen!$A$2:$F$45,5,0)="Nein",D3816&lt;IF(C3816="LNG Anbindungsanlagen gemäß separater Festlegung",2022,2023)),$AC3816,$AA3816),0)</f>
        <v>0</v>
      </c>
      <c r="AI3816" s="49">
        <f>IFERROR(IF(OR($W3816&lt;&gt;"Ja",VLOOKUP($C3816,Listen!$A$2:$F$45,6,0)="Nein"),$AC3816,$AB3816),0)</f>
        <v>0</v>
      </c>
      <c r="AJ3816" s="49">
        <f>IFERROR(IF(OR($W3816&lt;&gt;"Ja",VLOOKUP($C3816,Listen!$A$2:$F$45,6,0)="Nein"),$AC3816,$AB3816),0)</f>
        <v>0</v>
      </c>
      <c r="AK3816" s="49">
        <f>IFERROR(IF(OR($W3816&lt;&gt;"Ja",VLOOKUP($C3816,Listen!$A$2:$F$45,6,0)="Nein"),$AC3816,$AB3816),0)</f>
        <v>0</v>
      </c>
      <c r="AL3816" s="51">
        <f t="shared" si="1245"/>
        <v>0</v>
      </c>
      <c r="AM3816" s="296">
        <f>IFERROR(IF(VLOOKUP($C3816,Listen!$A$2:$F$45,6,0)="Ja",MAX(BC3816:BD3816),D_SAV!$BC3816),0)</f>
        <v>0</v>
      </c>
      <c r="AN3816" s="51">
        <f t="shared" si="1246"/>
        <v>0</v>
      </c>
      <c r="AP3816" s="304">
        <f t="shared" si="1247"/>
        <v>0</v>
      </c>
      <c r="AQ3816" s="304">
        <f t="shared" si="1248"/>
        <v>0</v>
      </c>
      <c r="AR3816" s="304">
        <f t="shared" si="1249"/>
        <v>0</v>
      </c>
      <c r="AS3816" s="304">
        <f t="shared" si="1250"/>
        <v>0</v>
      </c>
      <c r="AT3816" s="304">
        <f t="shared" si="1251"/>
        <v>0</v>
      </c>
      <c r="AU3816" s="304">
        <f t="shared" si="1252"/>
        <v>0</v>
      </c>
      <c r="AV3816" s="304">
        <f t="shared" si="1253"/>
        <v>0</v>
      </c>
      <c r="AW3816" s="304">
        <f t="shared" si="1254"/>
        <v>0</v>
      </c>
      <c r="AX3816" s="304">
        <f t="shared" si="1255"/>
        <v>0</v>
      </c>
      <c r="AY3816" s="304">
        <f t="shared" si="1256"/>
        <v>0</v>
      </c>
      <c r="AZ3816" s="304">
        <f t="shared" si="1257"/>
        <v>0</v>
      </c>
      <c r="BA3816" s="304">
        <f t="shared" si="1258"/>
        <v>0</v>
      </c>
      <c r="BB3816" s="304">
        <f t="shared" si="1259"/>
        <v>0</v>
      </c>
      <c r="BC3816" s="304">
        <f t="shared" si="1260"/>
        <v>0</v>
      </c>
      <c r="BD3816" s="304">
        <f t="shared" si="1261"/>
        <v>0</v>
      </c>
      <c r="BE3816" s="304">
        <f>IFERROR(IF(VLOOKUP($C3816,Listen!$A$2:$F$45,6,0)="Ja",BB3816-MAX(BC3816:BD3816),BB3816-BC3816),0)</f>
        <v>0</v>
      </c>
    </row>
    <row r="3817" spans="1:57" x14ac:dyDescent="0.25">
      <c r="A3817" s="320" t="str">
        <f>IF(AND(D3817&lt;&gt;0,C3817&lt;&gt;0,E3817&lt;&gt;0),IF(B3817&lt;&gt;0,CONCATENATE(B3817,"-AGr",VLOOKUP(C3817,Listen!$A$2:$D$45,4,FALSE),"-",D3817,"-",E3817,),CONCATENATE("AGr",VLOOKUP(C3817,Listen!$A$2:$D$45,4,FALSE),"-",D3817,"-",E3817)),"keine vollständige ID")</f>
        <v>keine vollständige ID</v>
      </c>
      <c r="B3817" s="301"/>
      <c r="C3817" s="287"/>
      <c r="D3817" s="34"/>
      <c r="E3817" s="306"/>
      <c r="F3817" s="116"/>
      <c r="G3817" s="17"/>
      <c r="H3817" s="17"/>
      <c r="I3817" s="17"/>
      <c r="J3817" s="17"/>
      <c r="K3817" s="17"/>
      <c r="L3817" s="17"/>
      <c r="M3817" s="17"/>
      <c r="N3817" s="17"/>
      <c r="O3817" s="116"/>
      <c r="P3817" s="117">
        <f>IF(D3817&gt;A_Stammdaten!$B$12,0,SUM(G3817,H3817,J3817,L3817:M3817)-SUM(I3817,K3817,N3817:O3817))</f>
        <v>0</v>
      </c>
      <c r="Q3817" s="17"/>
      <c r="R3817" s="17"/>
      <c r="S3817" s="17"/>
      <c r="T3817" s="17"/>
      <c r="U3817" s="62">
        <f t="shared" si="1241"/>
        <v>0</v>
      </c>
      <c r="V3817" s="34"/>
      <c r="W3817" s="34"/>
      <c r="X3817" s="34"/>
      <c r="Y3817" s="34"/>
      <c r="Z3817" s="34"/>
      <c r="AA3817" s="63" t="str">
        <f t="shared" si="1242"/>
        <v>-</v>
      </c>
      <c r="AB3817" s="63" t="str">
        <f t="shared" si="1243"/>
        <v>-</v>
      </c>
      <c r="AC3817" s="63">
        <f>IF(ISBLANK($C3817),0,VLOOKUP($C3817,Listen!$A$2:$C$45,2,FALSE))</f>
        <v>0</v>
      </c>
      <c r="AD3817" s="63">
        <f>IF(ISBLANK($C3817),0,VLOOKUP($C3817,Listen!$A$2:$C$45,3,FALSE))</f>
        <v>0</v>
      </c>
      <c r="AE3817" s="49">
        <f t="shared" si="1244"/>
        <v>0</v>
      </c>
      <c r="AF3817" s="49">
        <f t="shared" si="1244"/>
        <v>0</v>
      </c>
      <c r="AG3817" s="49">
        <f>IFERROR(IF(OR($V3817&lt;&gt;"Ja",VLOOKUP($C3817,Listen!$A$2:$F$45,5,0)="Nein",D3817&lt;IF(C3817="LNG Anbindungsanlagen gemäß separater Festlegung",2022,2023)),$AC3817,$AA3817),0)</f>
        <v>0</v>
      </c>
      <c r="AH3817" s="49">
        <f>IFERROR(IF(OR($V3817&lt;&gt;"Ja",VLOOKUP($C3817,Listen!$A$2:$F$45,5,0)="Nein",D3817&lt;IF(C3817="LNG Anbindungsanlagen gemäß separater Festlegung",2022,2023)),$AC3817,$AA3817),0)</f>
        <v>0</v>
      </c>
      <c r="AI3817" s="49">
        <f>IFERROR(IF(OR($W3817&lt;&gt;"Ja",VLOOKUP($C3817,Listen!$A$2:$F$45,6,0)="Nein"),$AC3817,$AB3817),0)</f>
        <v>0</v>
      </c>
      <c r="AJ3817" s="49">
        <f>IFERROR(IF(OR($W3817&lt;&gt;"Ja",VLOOKUP($C3817,Listen!$A$2:$F$45,6,0)="Nein"),$AC3817,$AB3817),0)</f>
        <v>0</v>
      </c>
      <c r="AK3817" s="49">
        <f>IFERROR(IF(OR($W3817&lt;&gt;"Ja",VLOOKUP($C3817,Listen!$A$2:$F$45,6,0)="Nein"),$AC3817,$AB3817),0)</f>
        <v>0</v>
      </c>
      <c r="AL3817" s="51">
        <f t="shared" si="1245"/>
        <v>0</v>
      </c>
      <c r="AM3817" s="296">
        <f>IFERROR(IF(VLOOKUP($C3817,Listen!$A$2:$F$45,6,0)="Ja",MAX(BC3817:BD3817),D_SAV!$BC3817),0)</f>
        <v>0</v>
      </c>
      <c r="AN3817" s="51">
        <f t="shared" si="1246"/>
        <v>0</v>
      </c>
      <c r="AP3817" s="304">
        <f t="shared" si="1247"/>
        <v>0</v>
      </c>
      <c r="AQ3817" s="304">
        <f t="shared" si="1248"/>
        <v>0</v>
      </c>
      <c r="AR3817" s="304">
        <f t="shared" si="1249"/>
        <v>0</v>
      </c>
      <c r="AS3817" s="304">
        <f t="shared" si="1250"/>
        <v>0</v>
      </c>
      <c r="AT3817" s="304">
        <f t="shared" si="1251"/>
        <v>0</v>
      </c>
      <c r="AU3817" s="304">
        <f t="shared" si="1252"/>
        <v>0</v>
      </c>
      <c r="AV3817" s="304">
        <f t="shared" si="1253"/>
        <v>0</v>
      </c>
      <c r="AW3817" s="304">
        <f t="shared" si="1254"/>
        <v>0</v>
      </c>
      <c r="AX3817" s="304">
        <f t="shared" si="1255"/>
        <v>0</v>
      </c>
      <c r="AY3817" s="304">
        <f t="shared" si="1256"/>
        <v>0</v>
      </c>
      <c r="AZ3817" s="304">
        <f t="shared" si="1257"/>
        <v>0</v>
      </c>
      <c r="BA3817" s="304">
        <f t="shared" si="1258"/>
        <v>0</v>
      </c>
      <c r="BB3817" s="304">
        <f t="shared" si="1259"/>
        <v>0</v>
      </c>
      <c r="BC3817" s="304">
        <f t="shared" si="1260"/>
        <v>0</v>
      </c>
      <c r="BD3817" s="304">
        <f t="shared" si="1261"/>
        <v>0</v>
      </c>
      <c r="BE3817" s="304">
        <f>IFERROR(IF(VLOOKUP($C3817,Listen!$A$2:$F$45,6,0)="Ja",BB3817-MAX(BC3817:BD3817),BB3817-BC3817),0)</f>
        <v>0</v>
      </c>
    </row>
    <row r="3818" spans="1:57" x14ac:dyDescent="0.25">
      <c r="A3818" s="320" t="str">
        <f>IF(AND(D3818&lt;&gt;0,C3818&lt;&gt;0,E3818&lt;&gt;0),IF(B3818&lt;&gt;0,CONCATENATE(B3818,"-AGr",VLOOKUP(C3818,Listen!$A$2:$D$45,4,FALSE),"-",D3818,"-",E3818,),CONCATENATE("AGr",VLOOKUP(C3818,Listen!$A$2:$D$45,4,FALSE),"-",D3818,"-",E3818)),"keine vollständige ID")</f>
        <v>keine vollständige ID</v>
      </c>
      <c r="B3818" s="301"/>
      <c r="C3818" s="287"/>
      <c r="D3818" s="34"/>
      <c r="E3818" s="306"/>
      <c r="F3818" s="116"/>
      <c r="G3818" s="17"/>
      <c r="H3818" s="17"/>
      <c r="I3818" s="17"/>
      <c r="J3818" s="17"/>
      <c r="K3818" s="17"/>
      <c r="L3818" s="17"/>
      <c r="M3818" s="17"/>
      <c r="N3818" s="17"/>
      <c r="O3818" s="116"/>
      <c r="P3818" s="117">
        <f>IF(D3818&gt;A_Stammdaten!$B$12,0,SUM(G3818,H3818,J3818,L3818:M3818)-SUM(I3818,K3818,N3818:O3818))</f>
        <v>0</v>
      </c>
      <c r="Q3818" s="17"/>
      <c r="R3818" s="17"/>
      <c r="S3818" s="17"/>
      <c r="T3818" s="17"/>
      <c r="U3818" s="62">
        <f t="shared" si="1241"/>
        <v>0</v>
      </c>
      <c r="V3818" s="34"/>
      <c r="W3818" s="34"/>
      <c r="X3818" s="34"/>
      <c r="Y3818" s="34"/>
      <c r="Z3818" s="34"/>
      <c r="AA3818" s="63" t="str">
        <f t="shared" si="1242"/>
        <v>-</v>
      </c>
      <c r="AB3818" s="63" t="str">
        <f t="shared" si="1243"/>
        <v>-</v>
      </c>
      <c r="AC3818" s="63">
        <f>IF(ISBLANK($C3818),0,VLOOKUP($C3818,Listen!$A$2:$C$45,2,FALSE))</f>
        <v>0</v>
      </c>
      <c r="AD3818" s="63">
        <f>IF(ISBLANK($C3818),0,VLOOKUP($C3818,Listen!$A$2:$C$45,3,FALSE))</f>
        <v>0</v>
      </c>
      <c r="AE3818" s="49">
        <f t="shared" si="1244"/>
        <v>0</v>
      </c>
      <c r="AF3818" s="49">
        <f t="shared" si="1244"/>
        <v>0</v>
      </c>
      <c r="AG3818" s="49">
        <f>IFERROR(IF(OR($V3818&lt;&gt;"Ja",VLOOKUP($C3818,Listen!$A$2:$F$45,5,0)="Nein",D3818&lt;IF(C3818="LNG Anbindungsanlagen gemäß separater Festlegung",2022,2023)),$AC3818,$AA3818),0)</f>
        <v>0</v>
      </c>
      <c r="AH3818" s="49">
        <f>IFERROR(IF(OR($V3818&lt;&gt;"Ja",VLOOKUP($C3818,Listen!$A$2:$F$45,5,0)="Nein",D3818&lt;IF(C3818="LNG Anbindungsanlagen gemäß separater Festlegung",2022,2023)),$AC3818,$AA3818),0)</f>
        <v>0</v>
      </c>
      <c r="AI3818" s="49">
        <f>IFERROR(IF(OR($W3818&lt;&gt;"Ja",VLOOKUP($C3818,Listen!$A$2:$F$45,6,0)="Nein"),$AC3818,$AB3818),0)</f>
        <v>0</v>
      </c>
      <c r="AJ3818" s="49">
        <f>IFERROR(IF(OR($W3818&lt;&gt;"Ja",VLOOKUP($C3818,Listen!$A$2:$F$45,6,0)="Nein"),$AC3818,$AB3818),0)</f>
        <v>0</v>
      </c>
      <c r="AK3818" s="49">
        <f>IFERROR(IF(OR($W3818&lt;&gt;"Ja",VLOOKUP($C3818,Listen!$A$2:$F$45,6,0)="Nein"),$AC3818,$AB3818),0)</f>
        <v>0</v>
      </c>
      <c r="AL3818" s="51">
        <f t="shared" si="1245"/>
        <v>0</v>
      </c>
      <c r="AM3818" s="296">
        <f>IFERROR(IF(VLOOKUP($C3818,Listen!$A$2:$F$45,6,0)="Ja",MAX(BC3818:BD3818),D_SAV!$BC3818),0)</f>
        <v>0</v>
      </c>
      <c r="AN3818" s="51">
        <f t="shared" si="1246"/>
        <v>0</v>
      </c>
      <c r="AP3818" s="304">
        <f t="shared" si="1247"/>
        <v>0</v>
      </c>
      <c r="AQ3818" s="304">
        <f t="shared" si="1248"/>
        <v>0</v>
      </c>
      <c r="AR3818" s="304">
        <f t="shared" si="1249"/>
        <v>0</v>
      </c>
      <c r="AS3818" s="304">
        <f t="shared" si="1250"/>
        <v>0</v>
      </c>
      <c r="AT3818" s="304">
        <f t="shared" si="1251"/>
        <v>0</v>
      </c>
      <c r="AU3818" s="304">
        <f t="shared" si="1252"/>
        <v>0</v>
      </c>
      <c r="AV3818" s="304">
        <f t="shared" si="1253"/>
        <v>0</v>
      </c>
      <c r="AW3818" s="304">
        <f t="shared" si="1254"/>
        <v>0</v>
      </c>
      <c r="AX3818" s="304">
        <f t="shared" si="1255"/>
        <v>0</v>
      </c>
      <c r="AY3818" s="304">
        <f t="shared" si="1256"/>
        <v>0</v>
      </c>
      <c r="AZ3818" s="304">
        <f t="shared" si="1257"/>
        <v>0</v>
      </c>
      <c r="BA3818" s="304">
        <f t="shared" si="1258"/>
        <v>0</v>
      </c>
      <c r="BB3818" s="304">
        <f t="shared" si="1259"/>
        <v>0</v>
      </c>
      <c r="BC3818" s="304">
        <f t="shared" si="1260"/>
        <v>0</v>
      </c>
      <c r="BD3818" s="304">
        <f t="shared" si="1261"/>
        <v>0</v>
      </c>
      <c r="BE3818" s="304">
        <f>IFERROR(IF(VLOOKUP($C3818,Listen!$A$2:$F$45,6,0)="Ja",BB3818-MAX(BC3818:BD3818),BB3818-BC3818),0)</f>
        <v>0</v>
      </c>
    </row>
    <row r="3819" spans="1:57" x14ac:dyDescent="0.25">
      <c r="A3819" s="320" t="str">
        <f>IF(AND(D3819&lt;&gt;0,C3819&lt;&gt;0,E3819&lt;&gt;0),IF(B3819&lt;&gt;0,CONCATENATE(B3819,"-AGr",VLOOKUP(C3819,Listen!$A$2:$D$45,4,FALSE),"-",D3819,"-",E3819,),CONCATENATE("AGr",VLOOKUP(C3819,Listen!$A$2:$D$45,4,FALSE),"-",D3819,"-",E3819)),"keine vollständige ID")</f>
        <v>keine vollständige ID</v>
      </c>
      <c r="B3819" s="301"/>
      <c r="C3819" s="287"/>
      <c r="D3819" s="34"/>
      <c r="E3819" s="306"/>
      <c r="F3819" s="116"/>
      <c r="G3819" s="17"/>
      <c r="H3819" s="17"/>
      <c r="I3819" s="17"/>
      <c r="J3819" s="17"/>
      <c r="K3819" s="17"/>
      <c r="L3819" s="17"/>
      <c r="M3819" s="17"/>
      <c r="N3819" s="17"/>
      <c r="O3819" s="116"/>
      <c r="P3819" s="117">
        <f>IF(D3819&gt;A_Stammdaten!$B$12,0,SUM(G3819,H3819,J3819,L3819:M3819)-SUM(I3819,K3819,N3819:O3819))</f>
        <v>0</v>
      </c>
      <c r="Q3819" s="17"/>
      <c r="R3819" s="17"/>
      <c r="S3819" s="17"/>
      <c r="T3819" s="17"/>
      <c r="U3819" s="62">
        <f t="shared" si="1241"/>
        <v>0</v>
      </c>
      <c r="V3819" s="34"/>
      <c r="W3819" s="34"/>
      <c r="X3819" s="34"/>
      <c r="Y3819" s="34"/>
      <c r="Z3819" s="34"/>
      <c r="AA3819" s="63" t="str">
        <f t="shared" si="1242"/>
        <v>-</v>
      </c>
      <c r="AB3819" s="63" t="str">
        <f t="shared" si="1243"/>
        <v>-</v>
      </c>
      <c r="AC3819" s="63">
        <f>IF(ISBLANK($C3819),0,VLOOKUP($C3819,Listen!$A$2:$C$45,2,FALSE))</f>
        <v>0</v>
      </c>
      <c r="AD3819" s="63">
        <f>IF(ISBLANK($C3819),0,VLOOKUP($C3819,Listen!$A$2:$C$45,3,FALSE))</f>
        <v>0</v>
      </c>
      <c r="AE3819" s="49">
        <f t="shared" si="1244"/>
        <v>0</v>
      </c>
      <c r="AF3819" s="49">
        <f t="shared" si="1244"/>
        <v>0</v>
      </c>
      <c r="AG3819" s="49">
        <f>IFERROR(IF(OR($V3819&lt;&gt;"Ja",VLOOKUP($C3819,Listen!$A$2:$F$45,5,0)="Nein",D3819&lt;IF(C3819="LNG Anbindungsanlagen gemäß separater Festlegung",2022,2023)),$AC3819,$AA3819),0)</f>
        <v>0</v>
      </c>
      <c r="AH3819" s="49">
        <f>IFERROR(IF(OR($V3819&lt;&gt;"Ja",VLOOKUP($C3819,Listen!$A$2:$F$45,5,0)="Nein",D3819&lt;IF(C3819="LNG Anbindungsanlagen gemäß separater Festlegung",2022,2023)),$AC3819,$AA3819),0)</f>
        <v>0</v>
      </c>
      <c r="AI3819" s="49">
        <f>IFERROR(IF(OR($W3819&lt;&gt;"Ja",VLOOKUP($C3819,Listen!$A$2:$F$45,6,0)="Nein"),$AC3819,$AB3819),0)</f>
        <v>0</v>
      </c>
      <c r="AJ3819" s="49">
        <f>IFERROR(IF(OR($W3819&lt;&gt;"Ja",VLOOKUP($C3819,Listen!$A$2:$F$45,6,0)="Nein"),$AC3819,$AB3819),0)</f>
        <v>0</v>
      </c>
      <c r="AK3819" s="49">
        <f>IFERROR(IF(OR($W3819&lt;&gt;"Ja",VLOOKUP($C3819,Listen!$A$2:$F$45,6,0)="Nein"),$AC3819,$AB3819),0)</f>
        <v>0</v>
      </c>
      <c r="AL3819" s="51">
        <f t="shared" si="1245"/>
        <v>0</v>
      </c>
      <c r="AM3819" s="296">
        <f>IFERROR(IF(VLOOKUP($C3819,Listen!$A$2:$F$45,6,0)="Ja",MAX(BC3819:BD3819),D_SAV!$BC3819),0)</f>
        <v>0</v>
      </c>
      <c r="AN3819" s="51">
        <f t="shared" si="1246"/>
        <v>0</v>
      </c>
      <c r="AP3819" s="304">
        <f t="shared" si="1247"/>
        <v>0</v>
      </c>
      <c r="AQ3819" s="304">
        <f t="shared" si="1248"/>
        <v>0</v>
      </c>
      <c r="AR3819" s="304">
        <f t="shared" si="1249"/>
        <v>0</v>
      </c>
      <c r="AS3819" s="304">
        <f t="shared" si="1250"/>
        <v>0</v>
      </c>
      <c r="AT3819" s="304">
        <f t="shared" si="1251"/>
        <v>0</v>
      </c>
      <c r="AU3819" s="304">
        <f t="shared" si="1252"/>
        <v>0</v>
      </c>
      <c r="AV3819" s="304">
        <f t="shared" si="1253"/>
        <v>0</v>
      </c>
      <c r="AW3819" s="304">
        <f t="shared" si="1254"/>
        <v>0</v>
      </c>
      <c r="AX3819" s="304">
        <f t="shared" si="1255"/>
        <v>0</v>
      </c>
      <c r="AY3819" s="304">
        <f t="shared" si="1256"/>
        <v>0</v>
      </c>
      <c r="AZ3819" s="304">
        <f t="shared" si="1257"/>
        <v>0</v>
      </c>
      <c r="BA3819" s="304">
        <f t="shared" si="1258"/>
        <v>0</v>
      </c>
      <c r="BB3819" s="304">
        <f t="shared" si="1259"/>
        <v>0</v>
      </c>
      <c r="BC3819" s="304">
        <f t="shared" si="1260"/>
        <v>0</v>
      </c>
      <c r="BD3819" s="304">
        <f t="shared" si="1261"/>
        <v>0</v>
      </c>
      <c r="BE3819" s="304">
        <f>IFERROR(IF(VLOOKUP($C3819,Listen!$A$2:$F$45,6,0)="Ja",BB3819-MAX(BC3819:BD3819),BB3819-BC3819),0)</f>
        <v>0</v>
      </c>
    </row>
    <row r="3820" spans="1:57" x14ac:dyDescent="0.25">
      <c r="A3820" s="320" t="str">
        <f>IF(AND(D3820&lt;&gt;0,C3820&lt;&gt;0,E3820&lt;&gt;0),IF(B3820&lt;&gt;0,CONCATENATE(B3820,"-AGr",VLOOKUP(C3820,Listen!$A$2:$D$45,4,FALSE),"-",D3820,"-",E3820,),CONCATENATE("AGr",VLOOKUP(C3820,Listen!$A$2:$D$45,4,FALSE),"-",D3820,"-",E3820)),"keine vollständige ID")</f>
        <v>keine vollständige ID</v>
      </c>
      <c r="B3820" s="301"/>
      <c r="C3820" s="287"/>
      <c r="D3820" s="34"/>
      <c r="E3820" s="306"/>
      <c r="F3820" s="116"/>
      <c r="G3820" s="17"/>
      <c r="H3820" s="17"/>
      <c r="I3820" s="17"/>
      <c r="J3820" s="17"/>
      <c r="K3820" s="17"/>
      <c r="L3820" s="17"/>
      <c r="M3820" s="17"/>
      <c r="N3820" s="17"/>
      <c r="O3820" s="116"/>
      <c r="P3820" s="117">
        <f>IF(D3820&gt;A_Stammdaten!$B$12,0,SUM(G3820,H3820,J3820,L3820:M3820)-SUM(I3820,K3820,N3820:O3820))</f>
        <v>0</v>
      </c>
      <c r="Q3820" s="17"/>
      <c r="R3820" s="17"/>
      <c r="S3820" s="17"/>
      <c r="T3820" s="17"/>
      <c r="U3820" s="62">
        <f t="shared" si="1241"/>
        <v>0</v>
      </c>
      <c r="V3820" s="34"/>
      <c r="W3820" s="34"/>
      <c r="X3820" s="34"/>
      <c r="Y3820" s="34"/>
      <c r="Z3820" s="34"/>
      <c r="AA3820" s="63" t="str">
        <f t="shared" si="1242"/>
        <v>-</v>
      </c>
      <c r="AB3820" s="63" t="str">
        <f t="shared" si="1243"/>
        <v>-</v>
      </c>
      <c r="AC3820" s="63">
        <f>IF(ISBLANK($C3820),0,VLOOKUP($C3820,Listen!$A$2:$C$45,2,FALSE))</f>
        <v>0</v>
      </c>
      <c r="AD3820" s="63">
        <f>IF(ISBLANK($C3820),0,VLOOKUP($C3820,Listen!$A$2:$C$45,3,FALSE))</f>
        <v>0</v>
      </c>
      <c r="AE3820" s="49">
        <f t="shared" si="1244"/>
        <v>0</v>
      </c>
      <c r="AF3820" s="49">
        <f t="shared" si="1244"/>
        <v>0</v>
      </c>
      <c r="AG3820" s="49">
        <f>IFERROR(IF(OR($V3820&lt;&gt;"Ja",VLOOKUP($C3820,Listen!$A$2:$F$45,5,0)="Nein",D3820&lt;IF(C3820="LNG Anbindungsanlagen gemäß separater Festlegung",2022,2023)),$AC3820,$AA3820),0)</f>
        <v>0</v>
      </c>
      <c r="AH3820" s="49">
        <f>IFERROR(IF(OR($V3820&lt;&gt;"Ja",VLOOKUP($C3820,Listen!$A$2:$F$45,5,0)="Nein",D3820&lt;IF(C3820="LNG Anbindungsanlagen gemäß separater Festlegung",2022,2023)),$AC3820,$AA3820),0)</f>
        <v>0</v>
      </c>
      <c r="AI3820" s="49">
        <f>IFERROR(IF(OR($W3820&lt;&gt;"Ja",VLOOKUP($C3820,Listen!$A$2:$F$45,6,0)="Nein"),$AC3820,$AB3820),0)</f>
        <v>0</v>
      </c>
      <c r="AJ3820" s="49">
        <f>IFERROR(IF(OR($W3820&lt;&gt;"Ja",VLOOKUP($C3820,Listen!$A$2:$F$45,6,0)="Nein"),$AC3820,$AB3820),0)</f>
        <v>0</v>
      </c>
      <c r="AK3820" s="49">
        <f>IFERROR(IF(OR($W3820&lt;&gt;"Ja",VLOOKUP($C3820,Listen!$A$2:$F$45,6,0)="Nein"),$AC3820,$AB3820),0)</f>
        <v>0</v>
      </c>
      <c r="AL3820" s="51">
        <f t="shared" si="1245"/>
        <v>0</v>
      </c>
      <c r="AM3820" s="296">
        <f>IFERROR(IF(VLOOKUP($C3820,Listen!$A$2:$F$45,6,0)="Ja",MAX(BC3820:BD3820),D_SAV!$BC3820),0)</f>
        <v>0</v>
      </c>
      <c r="AN3820" s="51">
        <f t="shared" si="1246"/>
        <v>0</v>
      </c>
      <c r="AP3820" s="304">
        <f t="shared" si="1247"/>
        <v>0</v>
      </c>
      <c r="AQ3820" s="304">
        <f t="shared" si="1248"/>
        <v>0</v>
      </c>
      <c r="AR3820" s="304">
        <f t="shared" si="1249"/>
        <v>0</v>
      </c>
      <c r="AS3820" s="304">
        <f t="shared" si="1250"/>
        <v>0</v>
      </c>
      <c r="AT3820" s="304">
        <f t="shared" si="1251"/>
        <v>0</v>
      </c>
      <c r="AU3820" s="304">
        <f t="shared" si="1252"/>
        <v>0</v>
      </c>
      <c r="AV3820" s="304">
        <f t="shared" si="1253"/>
        <v>0</v>
      </c>
      <c r="AW3820" s="304">
        <f t="shared" si="1254"/>
        <v>0</v>
      </c>
      <c r="AX3820" s="304">
        <f t="shared" si="1255"/>
        <v>0</v>
      </c>
      <c r="AY3820" s="304">
        <f t="shared" si="1256"/>
        <v>0</v>
      </c>
      <c r="AZ3820" s="304">
        <f t="shared" si="1257"/>
        <v>0</v>
      </c>
      <c r="BA3820" s="304">
        <f t="shared" si="1258"/>
        <v>0</v>
      </c>
      <c r="BB3820" s="304">
        <f t="shared" si="1259"/>
        <v>0</v>
      </c>
      <c r="BC3820" s="304">
        <f t="shared" si="1260"/>
        <v>0</v>
      </c>
      <c r="BD3820" s="304">
        <f t="shared" si="1261"/>
        <v>0</v>
      </c>
      <c r="BE3820" s="304">
        <f>IFERROR(IF(VLOOKUP($C3820,Listen!$A$2:$F$45,6,0)="Ja",BB3820-MAX(BC3820:BD3820),BB3820-BC3820),0)</f>
        <v>0</v>
      </c>
    </row>
    <row r="3821" spans="1:57" x14ac:dyDescent="0.25">
      <c r="A3821" s="320" t="str">
        <f>IF(AND(D3821&lt;&gt;0,C3821&lt;&gt;0,E3821&lt;&gt;0),IF(B3821&lt;&gt;0,CONCATENATE(B3821,"-AGr",VLOOKUP(C3821,Listen!$A$2:$D$45,4,FALSE),"-",D3821,"-",E3821,),CONCATENATE("AGr",VLOOKUP(C3821,Listen!$A$2:$D$45,4,FALSE),"-",D3821,"-",E3821)),"keine vollständige ID")</f>
        <v>keine vollständige ID</v>
      </c>
      <c r="B3821" s="301"/>
      <c r="C3821" s="287"/>
      <c r="D3821" s="34"/>
      <c r="E3821" s="306"/>
      <c r="F3821" s="116"/>
      <c r="G3821" s="17"/>
      <c r="H3821" s="17"/>
      <c r="I3821" s="17"/>
      <c r="J3821" s="17"/>
      <c r="K3821" s="17"/>
      <c r="L3821" s="17"/>
      <c r="M3821" s="17"/>
      <c r="N3821" s="17"/>
      <c r="O3821" s="116"/>
      <c r="P3821" s="117">
        <f>IF(D3821&gt;A_Stammdaten!$B$12,0,SUM(G3821,H3821,J3821,L3821:M3821)-SUM(I3821,K3821,N3821:O3821))</f>
        <v>0</v>
      </c>
      <c r="Q3821" s="17"/>
      <c r="R3821" s="17"/>
      <c r="S3821" s="17"/>
      <c r="T3821" s="17"/>
      <c r="U3821" s="62">
        <f t="shared" si="1241"/>
        <v>0</v>
      </c>
      <c r="V3821" s="34"/>
      <c r="W3821" s="34"/>
      <c r="X3821" s="34"/>
      <c r="Y3821" s="34"/>
      <c r="Z3821" s="34"/>
      <c r="AA3821" s="63" t="str">
        <f t="shared" si="1242"/>
        <v>-</v>
      </c>
      <c r="AB3821" s="63" t="str">
        <f t="shared" si="1243"/>
        <v>-</v>
      </c>
      <c r="AC3821" s="63">
        <f>IF(ISBLANK($C3821),0,VLOOKUP($C3821,Listen!$A$2:$C$45,2,FALSE))</f>
        <v>0</v>
      </c>
      <c r="AD3821" s="63">
        <f>IF(ISBLANK($C3821),0,VLOOKUP($C3821,Listen!$A$2:$C$45,3,FALSE))</f>
        <v>0</v>
      </c>
      <c r="AE3821" s="49">
        <f t="shared" si="1244"/>
        <v>0</v>
      </c>
      <c r="AF3821" s="49">
        <f t="shared" si="1244"/>
        <v>0</v>
      </c>
      <c r="AG3821" s="49">
        <f>IFERROR(IF(OR($V3821&lt;&gt;"Ja",VLOOKUP($C3821,Listen!$A$2:$F$45,5,0)="Nein",D3821&lt;IF(C3821="LNG Anbindungsanlagen gemäß separater Festlegung",2022,2023)),$AC3821,$AA3821),0)</f>
        <v>0</v>
      </c>
      <c r="AH3821" s="49">
        <f>IFERROR(IF(OR($V3821&lt;&gt;"Ja",VLOOKUP($C3821,Listen!$A$2:$F$45,5,0)="Nein",D3821&lt;IF(C3821="LNG Anbindungsanlagen gemäß separater Festlegung",2022,2023)),$AC3821,$AA3821),0)</f>
        <v>0</v>
      </c>
      <c r="AI3821" s="49">
        <f>IFERROR(IF(OR($W3821&lt;&gt;"Ja",VLOOKUP($C3821,Listen!$A$2:$F$45,6,0)="Nein"),$AC3821,$AB3821),0)</f>
        <v>0</v>
      </c>
      <c r="AJ3821" s="49">
        <f>IFERROR(IF(OR($W3821&lt;&gt;"Ja",VLOOKUP($C3821,Listen!$A$2:$F$45,6,0)="Nein"),$AC3821,$AB3821),0)</f>
        <v>0</v>
      </c>
      <c r="AK3821" s="49">
        <f>IFERROR(IF(OR($W3821&lt;&gt;"Ja",VLOOKUP($C3821,Listen!$A$2:$F$45,6,0)="Nein"),$AC3821,$AB3821),0)</f>
        <v>0</v>
      </c>
      <c r="AL3821" s="51">
        <f t="shared" si="1245"/>
        <v>0</v>
      </c>
      <c r="AM3821" s="296">
        <f>IFERROR(IF(VLOOKUP($C3821,Listen!$A$2:$F$45,6,0)="Ja",MAX(BC3821:BD3821),D_SAV!$BC3821),0)</f>
        <v>0</v>
      </c>
      <c r="AN3821" s="51">
        <f t="shared" si="1246"/>
        <v>0</v>
      </c>
      <c r="AP3821" s="304">
        <f t="shared" si="1247"/>
        <v>0</v>
      </c>
      <c r="AQ3821" s="304">
        <f t="shared" si="1248"/>
        <v>0</v>
      </c>
      <c r="AR3821" s="304">
        <f t="shared" si="1249"/>
        <v>0</v>
      </c>
      <c r="AS3821" s="304">
        <f t="shared" si="1250"/>
        <v>0</v>
      </c>
      <c r="AT3821" s="304">
        <f t="shared" si="1251"/>
        <v>0</v>
      </c>
      <c r="AU3821" s="304">
        <f t="shared" si="1252"/>
        <v>0</v>
      </c>
      <c r="AV3821" s="304">
        <f t="shared" si="1253"/>
        <v>0</v>
      </c>
      <c r="AW3821" s="304">
        <f t="shared" si="1254"/>
        <v>0</v>
      </c>
      <c r="AX3821" s="304">
        <f t="shared" si="1255"/>
        <v>0</v>
      </c>
      <c r="AY3821" s="304">
        <f t="shared" si="1256"/>
        <v>0</v>
      </c>
      <c r="AZ3821" s="304">
        <f t="shared" si="1257"/>
        <v>0</v>
      </c>
      <c r="BA3821" s="304">
        <f t="shared" si="1258"/>
        <v>0</v>
      </c>
      <c r="BB3821" s="304">
        <f t="shared" si="1259"/>
        <v>0</v>
      </c>
      <c r="BC3821" s="304">
        <f t="shared" si="1260"/>
        <v>0</v>
      </c>
      <c r="BD3821" s="304">
        <f t="shared" si="1261"/>
        <v>0</v>
      </c>
      <c r="BE3821" s="304">
        <f>IFERROR(IF(VLOOKUP($C3821,Listen!$A$2:$F$45,6,0)="Ja",BB3821-MAX(BC3821:BD3821),BB3821-BC3821),0)</f>
        <v>0</v>
      </c>
    </row>
    <row r="3822" spans="1:57" x14ac:dyDescent="0.25">
      <c r="A3822" s="320" t="str">
        <f>IF(AND(D3822&lt;&gt;0,C3822&lt;&gt;0,E3822&lt;&gt;0),IF(B3822&lt;&gt;0,CONCATENATE(B3822,"-AGr",VLOOKUP(C3822,Listen!$A$2:$D$45,4,FALSE),"-",D3822,"-",E3822,),CONCATENATE("AGr",VLOOKUP(C3822,Listen!$A$2:$D$45,4,FALSE),"-",D3822,"-",E3822)),"keine vollständige ID")</f>
        <v>keine vollständige ID</v>
      </c>
      <c r="B3822" s="301"/>
      <c r="C3822" s="287"/>
      <c r="D3822" s="34"/>
      <c r="E3822" s="306"/>
      <c r="F3822" s="116"/>
      <c r="G3822" s="17"/>
      <c r="H3822" s="17"/>
      <c r="I3822" s="17"/>
      <c r="J3822" s="17"/>
      <c r="K3822" s="17"/>
      <c r="L3822" s="17"/>
      <c r="M3822" s="17"/>
      <c r="N3822" s="17"/>
      <c r="O3822" s="116"/>
      <c r="P3822" s="117">
        <f>IF(D3822&gt;A_Stammdaten!$B$12,0,SUM(G3822,H3822,J3822,L3822:M3822)-SUM(I3822,K3822,N3822:O3822))</f>
        <v>0</v>
      </c>
      <c r="Q3822" s="17"/>
      <c r="R3822" s="17"/>
      <c r="S3822" s="17"/>
      <c r="T3822" s="17"/>
      <c r="U3822" s="62">
        <f t="shared" si="1241"/>
        <v>0</v>
      </c>
      <c r="V3822" s="34"/>
      <c r="W3822" s="34"/>
      <c r="X3822" s="34"/>
      <c r="Y3822" s="34"/>
      <c r="Z3822" s="34"/>
      <c r="AA3822" s="63" t="str">
        <f t="shared" si="1242"/>
        <v>-</v>
      </c>
      <c r="AB3822" s="63" t="str">
        <f t="shared" si="1243"/>
        <v>-</v>
      </c>
      <c r="AC3822" s="63">
        <f>IF(ISBLANK($C3822),0,VLOOKUP($C3822,Listen!$A$2:$C$45,2,FALSE))</f>
        <v>0</v>
      </c>
      <c r="AD3822" s="63">
        <f>IF(ISBLANK($C3822),0,VLOOKUP($C3822,Listen!$A$2:$C$45,3,FALSE))</f>
        <v>0</v>
      </c>
      <c r="AE3822" s="49">
        <f t="shared" si="1244"/>
        <v>0</v>
      </c>
      <c r="AF3822" s="49">
        <f t="shared" si="1244"/>
        <v>0</v>
      </c>
      <c r="AG3822" s="49">
        <f>IFERROR(IF(OR($V3822&lt;&gt;"Ja",VLOOKUP($C3822,Listen!$A$2:$F$45,5,0)="Nein",D3822&lt;IF(C3822="LNG Anbindungsanlagen gemäß separater Festlegung",2022,2023)),$AC3822,$AA3822),0)</f>
        <v>0</v>
      </c>
      <c r="AH3822" s="49">
        <f>IFERROR(IF(OR($V3822&lt;&gt;"Ja",VLOOKUP($C3822,Listen!$A$2:$F$45,5,0)="Nein",D3822&lt;IF(C3822="LNG Anbindungsanlagen gemäß separater Festlegung",2022,2023)),$AC3822,$AA3822),0)</f>
        <v>0</v>
      </c>
      <c r="AI3822" s="49">
        <f>IFERROR(IF(OR($W3822&lt;&gt;"Ja",VLOOKUP($C3822,Listen!$A$2:$F$45,6,0)="Nein"),$AC3822,$AB3822),0)</f>
        <v>0</v>
      </c>
      <c r="AJ3822" s="49">
        <f>IFERROR(IF(OR($W3822&lt;&gt;"Ja",VLOOKUP($C3822,Listen!$A$2:$F$45,6,0)="Nein"),$AC3822,$AB3822),0)</f>
        <v>0</v>
      </c>
      <c r="AK3822" s="49">
        <f>IFERROR(IF(OR($W3822&lt;&gt;"Ja",VLOOKUP($C3822,Listen!$A$2:$F$45,6,0)="Nein"),$AC3822,$AB3822),0)</f>
        <v>0</v>
      </c>
      <c r="AL3822" s="51">
        <f t="shared" si="1245"/>
        <v>0</v>
      </c>
      <c r="AM3822" s="296">
        <f>IFERROR(IF(VLOOKUP($C3822,Listen!$A$2:$F$45,6,0)="Ja",MAX(BC3822:BD3822),D_SAV!$BC3822),0)</f>
        <v>0</v>
      </c>
      <c r="AN3822" s="51">
        <f t="shared" si="1246"/>
        <v>0</v>
      </c>
      <c r="AP3822" s="304">
        <f t="shared" si="1247"/>
        <v>0</v>
      </c>
      <c r="AQ3822" s="304">
        <f t="shared" si="1248"/>
        <v>0</v>
      </c>
      <c r="AR3822" s="304">
        <f t="shared" si="1249"/>
        <v>0</v>
      </c>
      <c r="AS3822" s="304">
        <f t="shared" si="1250"/>
        <v>0</v>
      </c>
      <c r="AT3822" s="304">
        <f t="shared" si="1251"/>
        <v>0</v>
      </c>
      <c r="AU3822" s="304">
        <f t="shared" si="1252"/>
        <v>0</v>
      </c>
      <c r="AV3822" s="304">
        <f t="shared" si="1253"/>
        <v>0</v>
      </c>
      <c r="AW3822" s="304">
        <f t="shared" si="1254"/>
        <v>0</v>
      </c>
      <c r="AX3822" s="304">
        <f t="shared" si="1255"/>
        <v>0</v>
      </c>
      <c r="AY3822" s="304">
        <f t="shared" si="1256"/>
        <v>0</v>
      </c>
      <c r="AZ3822" s="304">
        <f t="shared" si="1257"/>
        <v>0</v>
      </c>
      <c r="BA3822" s="304">
        <f t="shared" si="1258"/>
        <v>0</v>
      </c>
      <c r="BB3822" s="304">
        <f t="shared" si="1259"/>
        <v>0</v>
      </c>
      <c r="BC3822" s="304">
        <f t="shared" si="1260"/>
        <v>0</v>
      </c>
      <c r="BD3822" s="304">
        <f t="shared" si="1261"/>
        <v>0</v>
      </c>
      <c r="BE3822" s="304">
        <f>IFERROR(IF(VLOOKUP($C3822,Listen!$A$2:$F$45,6,0)="Ja",BB3822-MAX(BC3822:BD3822),BB3822-BC3822),0)</f>
        <v>0</v>
      </c>
    </row>
    <row r="3823" spans="1:57" x14ac:dyDescent="0.25">
      <c r="A3823" s="320" t="str">
        <f>IF(AND(D3823&lt;&gt;0,C3823&lt;&gt;0,E3823&lt;&gt;0),IF(B3823&lt;&gt;0,CONCATENATE(B3823,"-AGr",VLOOKUP(C3823,Listen!$A$2:$D$45,4,FALSE),"-",D3823,"-",E3823,),CONCATENATE("AGr",VLOOKUP(C3823,Listen!$A$2:$D$45,4,FALSE),"-",D3823,"-",E3823)),"keine vollständige ID")</f>
        <v>keine vollständige ID</v>
      </c>
      <c r="B3823" s="301"/>
      <c r="C3823" s="287"/>
      <c r="D3823" s="34"/>
      <c r="E3823" s="306"/>
      <c r="F3823" s="116"/>
      <c r="G3823" s="17"/>
      <c r="H3823" s="17"/>
      <c r="I3823" s="17"/>
      <c r="J3823" s="17"/>
      <c r="K3823" s="17"/>
      <c r="L3823" s="17"/>
      <c r="M3823" s="17"/>
      <c r="N3823" s="17"/>
      <c r="O3823" s="116"/>
      <c r="P3823" s="117">
        <f>IF(D3823&gt;A_Stammdaten!$B$12,0,SUM(G3823,H3823,J3823,L3823:M3823)-SUM(I3823,K3823,N3823:O3823))</f>
        <v>0</v>
      </c>
      <c r="Q3823" s="17"/>
      <c r="R3823" s="17"/>
      <c r="S3823" s="17"/>
      <c r="T3823" s="17"/>
      <c r="U3823" s="62">
        <f t="shared" si="1241"/>
        <v>0</v>
      </c>
      <c r="V3823" s="34"/>
      <c r="W3823" s="34"/>
      <c r="X3823" s="34"/>
      <c r="Y3823" s="34"/>
      <c r="Z3823" s="34"/>
      <c r="AA3823" s="63" t="str">
        <f t="shared" si="1242"/>
        <v>-</v>
      </c>
      <c r="AB3823" s="63" t="str">
        <f t="shared" si="1243"/>
        <v>-</v>
      </c>
      <c r="AC3823" s="63">
        <f>IF(ISBLANK($C3823),0,VLOOKUP($C3823,Listen!$A$2:$C$45,2,FALSE))</f>
        <v>0</v>
      </c>
      <c r="AD3823" s="63">
        <f>IF(ISBLANK($C3823),0,VLOOKUP($C3823,Listen!$A$2:$C$45,3,FALSE))</f>
        <v>0</v>
      </c>
      <c r="AE3823" s="49">
        <f t="shared" si="1244"/>
        <v>0</v>
      </c>
      <c r="AF3823" s="49">
        <f t="shared" si="1244"/>
        <v>0</v>
      </c>
      <c r="AG3823" s="49">
        <f>IFERROR(IF(OR($V3823&lt;&gt;"Ja",VLOOKUP($C3823,Listen!$A$2:$F$45,5,0)="Nein",D3823&lt;IF(C3823="LNG Anbindungsanlagen gemäß separater Festlegung",2022,2023)),$AC3823,$AA3823),0)</f>
        <v>0</v>
      </c>
      <c r="AH3823" s="49">
        <f>IFERROR(IF(OR($V3823&lt;&gt;"Ja",VLOOKUP($C3823,Listen!$A$2:$F$45,5,0)="Nein",D3823&lt;IF(C3823="LNG Anbindungsanlagen gemäß separater Festlegung",2022,2023)),$AC3823,$AA3823),0)</f>
        <v>0</v>
      </c>
      <c r="AI3823" s="49">
        <f>IFERROR(IF(OR($W3823&lt;&gt;"Ja",VLOOKUP($C3823,Listen!$A$2:$F$45,6,0)="Nein"),$AC3823,$AB3823),0)</f>
        <v>0</v>
      </c>
      <c r="AJ3823" s="49">
        <f>IFERROR(IF(OR($W3823&lt;&gt;"Ja",VLOOKUP($C3823,Listen!$A$2:$F$45,6,0)="Nein"),$AC3823,$AB3823),0)</f>
        <v>0</v>
      </c>
      <c r="AK3823" s="49">
        <f>IFERROR(IF(OR($W3823&lt;&gt;"Ja",VLOOKUP($C3823,Listen!$A$2:$F$45,6,0)="Nein"),$AC3823,$AB3823),0)</f>
        <v>0</v>
      </c>
      <c r="AL3823" s="51">
        <f t="shared" si="1245"/>
        <v>0</v>
      </c>
      <c r="AM3823" s="296">
        <f>IFERROR(IF(VLOOKUP($C3823,Listen!$A$2:$F$45,6,0)="Ja",MAX(BC3823:BD3823),D_SAV!$BC3823),0)</f>
        <v>0</v>
      </c>
      <c r="AN3823" s="51">
        <f t="shared" si="1246"/>
        <v>0</v>
      </c>
      <c r="AP3823" s="304">
        <f t="shared" si="1247"/>
        <v>0</v>
      </c>
      <c r="AQ3823" s="304">
        <f t="shared" si="1248"/>
        <v>0</v>
      </c>
      <c r="AR3823" s="304">
        <f t="shared" si="1249"/>
        <v>0</v>
      </c>
      <c r="AS3823" s="304">
        <f t="shared" si="1250"/>
        <v>0</v>
      </c>
      <c r="AT3823" s="304">
        <f t="shared" si="1251"/>
        <v>0</v>
      </c>
      <c r="AU3823" s="304">
        <f t="shared" si="1252"/>
        <v>0</v>
      </c>
      <c r="AV3823" s="304">
        <f t="shared" si="1253"/>
        <v>0</v>
      </c>
      <c r="AW3823" s="304">
        <f t="shared" si="1254"/>
        <v>0</v>
      </c>
      <c r="AX3823" s="304">
        <f t="shared" si="1255"/>
        <v>0</v>
      </c>
      <c r="AY3823" s="304">
        <f t="shared" si="1256"/>
        <v>0</v>
      </c>
      <c r="AZ3823" s="304">
        <f t="shared" si="1257"/>
        <v>0</v>
      </c>
      <c r="BA3823" s="304">
        <f t="shared" si="1258"/>
        <v>0</v>
      </c>
      <c r="BB3823" s="304">
        <f t="shared" si="1259"/>
        <v>0</v>
      </c>
      <c r="BC3823" s="304">
        <f t="shared" si="1260"/>
        <v>0</v>
      </c>
      <c r="BD3823" s="304">
        <f t="shared" si="1261"/>
        <v>0</v>
      </c>
      <c r="BE3823" s="304">
        <f>IFERROR(IF(VLOOKUP($C3823,Listen!$A$2:$F$45,6,0)="Ja",BB3823-MAX(BC3823:BD3823),BB3823-BC3823),0)</f>
        <v>0</v>
      </c>
    </row>
    <row r="3824" spans="1:57" x14ac:dyDescent="0.25">
      <c r="A3824" s="320" t="str">
        <f>IF(AND(D3824&lt;&gt;0,C3824&lt;&gt;0,E3824&lt;&gt;0),IF(B3824&lt;&gt;0,CONCATENATE(B3824,"-AGr",VLOOKUP(C3824,Listen!$A$2:$D$45,4,FALSE),"-",D3824,"-",E3824,),CONCATENATE("AGr",VLOOKUP(C3824,Listen!$A$2:$D$45,4,FALSE),"-",D3824,"-",E3824)),"keine vollständige ID")</f>
        <v>keine vollständige ID</v>
      </c>
      <c r="B3824" s="301"/>
      <c r="C3824" s="287"/>
      <c r="D3824" s="34"/>
      <c r="E3824" s="306"/>
      <c r="F3824" s="116"/>
      <c r="G3824" s="17"/>
      <c r="H3824" s="17"/>
      <c r="I3824" s="17"/>
      <c r="J3824" s="17"/>
      <c r="K3824" s="17"/>
      <c r="L3824" s="17"/>
      <c r="M3824" s="17"/>
      <c r="N3824" s="17"/>
      <c r="O3824" s="116"/>
      <c r="P3824" s="117">
        <f>IF(D3824&gt;A_Stammdaten!$B$12,0,SUM(G3824,H3824,J3824,L3824:M3824)-SUM(I3824,K3824,N3824:O3824))</f>
        <v>0</v>
      </c>
      <c r="Q3824" s="17"/>
      <c r="R3824" s="17"/>
      <c r="S3824" s="17"/>
      <c r="T3824" s="17"/>
      <c r="U3824" s="62">
        <f t="shared" si="1241"/>
        <v>0</v>
      </c>
      <c r="V3824" s="34"/>
      <c r="W3824" s="34"/>
      <c r="X3824" s="34"/>
      <c r="Y3824" s="34"/>
      <c r="Z3824" s="34"/>
      <c r="AA3824" s="63" t="str">
        <f t="shared" si="1242"/>
        <v>-</v>
      </c>
      <c r="AB3824" s="63" t="str">
        <f t="shared" si="1243"/>
        <v>-</v>
      </c>
      <c r="AC3824" s="63">
        <f>IF(ISBLANK($C3824),0,VLOOKUP($C3824,Listen!$A$2:$C$45,2,FALSE))</f>
        <v>0</v>
      </c>
      <c r="AD3824" s="63">
        <f>IF(ISBLANK($C3824),0,VLOOKUP($C3824,Listen!$A$2:$C$45,3,FALSE))</f>
        <v>0</v>
      </c>
      <c r="AE3824" s="49">
        <f t="shared" si="1244"/>
        <v>0</v>
      </c>
      <c r="AF3824" s="49">
        <f t="shared" si="1244"/>
        <v>0</v>
      </c>
      <c r="AG3824" s="49">
        <f>IFERROR(IF(OR($V3824&lt;&gt;"Ja",VLOOKUP($C3824,Listen!$A$2:$F$45,5,0)="Nein",D3824&lt;IF(C3824="LNG Anbindungsanlagen gemäß separater Festlegung",2022,2023)),$AC3824,$AA3824),0)</f>
        <v>0</v>
      </c>
      <c r="AH3824" s="49">
        <f>IFERROR(IF(OR($V3824&lt;&gt;"Ja",VLOOKUP($C3824,Listen!$A$2:$F$45,5,0)="Nein",D3824&lt;IF(C3824="LNG Anbindungsanlagen gemäß separater Festlegung",2022,2023)),$AC3824,$AA3824),0)</f>
        <v>0</v>
      </c>
      <c r="AI3824" s="49">
        <f>IFERROR(IF(OR($W3824&lt;&gt;"Ja",VLOOKUP($C3824,Listen!$A$2:$F$45,6,0)="Nein"),$AC3824,$AB3824),0)</f>
        <v>0</v>
      </c>
      <c r="AJ3824" s="49">
        <f>IFERROR(IF(OR($W3824&lt;&gt;"Ja",VLOOKUP($C3824,Listen!$A$2:$F$45,6,0)="Nein"),$AC3824,$AB3824),0)</f>
        <v>0</v>
      </c>
      <c r="AK3824" s="49">
        <f>IFERROR(IF(OR($W3824&lt;&gt;"Ja",VLOOKUP($C3824,Listen!$A$2:$F$45,6,0)="Nein"),$AC3824,$AB3824),0)</f>
        <v>0</v>
      </c>
      <c r="AL3824" s="51">
        <f t="shared" si="1245"/>
        <v>0</v>
      </c>
      <c r="AM3824" s="296">
        <f>IFERROR(IF(VLOOKUP($C3824,Listen!$A$2:$F$45,6,0)="Ja",MAX(BC3824:BD3824),D_SAV!$BC3824),0)</f>
        <v>0</v>
      </c>
      <c r="AN3824" s="51">
        <f t="shared" si="1246"/>
        <v>0</v>
      </c>
      <c r="AP3824" s="304">
        <f t="shared" si="1247"/>
        <v>0</v>
      </c>
      <c r="AQ3824" s="304">
        <f t="shared" si="1248"/>
        <v>0</v>
      </c>
      <c r="AR3824" s="304">
        <f t="shared" si="1249"/>
        <v>0</v>
      </c>
      <c r="AS3824" s="304">
        <f t="shared" si="1250"/>
        <v>0</v>
      </c>
      <c r="AT3824" s="304">
        <f t="shared" si="1251"/>
        <v>0</v>
      </c>
      <c r="AU3824" s="304">
        <f t="shared" si="1252"/>
        <v>0</v>
      </c>
      <c r="AV3824" s="304">
        <f t="shared" si="1253"/>
        <v>0</v>
      </c>
      <c r="AW3824" s="304">
        <f t="shared" si="1254"/>
        <v>0</v>
      </c>
      <c r="AX3824" s="304">
        <f t="shared" si="1255"/>
        <v>0</v>
      </c>
      <c r="AY3824" s="304">
        <f t="shared" si="1256"/>
        <v>0</v>
      </c>
      <c r="AZ3824" s="304">
        <f t="shared" si="1257"/>
        <v>0</v>
      </c>
      <c r="BA3824" s="304">
        <f t="shared" si="1258"/>
        <v>0</v>
      </c>
      <c r="BB3824" s="304">
        <f t="shared" si="1259"/>
        <v>0</v>
      </c>
      <c r="BC3824" s="304">
        <f t="shared" si="1260"/>
        <v>0</v>
      </c>
      <c r="BD3824" s="304">
        <f t="shared" si="1261"/>
        <v>0</v>
      </c>
      <c r="BE3824" s="304">
        <f>IFERROR(IF(VLOOKUP($C3824,Listen!$A$2:$F$45,6,0)="Ja",BB3824-MAX(BC3824:BD3824),BB3824-BC3824),0)</f>
        <v>0</v>
      </c>
    </row>
    <row r="3825" spans="1:57" x14ac:dyDescent="0.25">
      <c r="A3825" s="320" t="str">
        <f>IF(AND(D3825&lt;&gt;0,C3825&lt;&gt;0,E3825&lt;&gt;0),IF(B3825&lt;&gt;0,CONCATENATE(B3825,"-AGr",VLOOKUP(C3825,Listen!$A$2:$D$45,4,FALSE),"-",D3825,"-",E3825,),CONCATENATE("AGr",VLOOKUP(C3825,Listen!$A$2:$D$45,4,FALSE),"-",D3825,"-",E3825)),"keine vollständige ID")</f>
        <v>keine vollständige ID</v>
      </c>
      <c r="B3825" s="301"/>
      <c r="C3825" s="287"/>
      <c r="D3825" s="34"/>
      <c r="E3825" s="306"/>
      <c r="F3825" s="116"/>
      <c r="G3825" s="17"/>
      <c r="H3825" s="17"/>
      <c r="I3825" s="17"/>
      <c r="J3825" s="17"/>
      <c r="K3825" s="17"/>
      <c r="L3825" s="17"/>
      <c r="M3825" s="17"/>
      <c r="N3825" s="17"/>
      <c r="O3825" s="116"/>
      <c r="P3825" s="117">
        <f>IF(D3825&gt;A_Stammdaten!$B$12,0,SUM(G3825,H3825,J3825,L3825:M3825)-SUM(I3825,K3825,N3825:O3825))</f>
        <v>0</v>
      </c>
      <c r="Q3825" s="17"/>
      <c r="R3825" s="17"/>
      <c r="S3825" s="17"/>
      <c r="T3825" s="17"/>
      <c r="U3825" s="62">
        <f t="shared" si="1241"/>
        <v>0</v>
      </c>
      <c r="V3825" s="34"/>
      <c r="W3825" s="34"/>
      <c r="X3825" s="34"/>
      <c r="Y3825" s="34"/>
      <c r="Z3825" s="34"/>
      <c r="AA3825" s="63" t="str">
        <f t="shared" si="1242"/>
        <v>-</v>
      </c>
      <c r="AB3825" s="63" t="str">
        <f t="shared" si="1243"/>
        <v>-</v>
      </c>
      <c r="AC3825" s="63">
        <f>IF(ISBLANK($C3825),0,VLOOKUP($C3825,Listen!$A$2:$C$45,2,FALSE))</f>
        <v>0</v>
      </c>
      <c r="AD3825" s="63">
        <f>IF(ISBLANK($C3825),0,VLOOKUP($C3825,Listen!$A$2:$C$45,3,FALSE))</f>
        <v>0</v>
      </c>
      <c r="AE3825" s="49">
        <f t="shared" si="1244"/>
        <v>0</v>
      </c>
      <c r="AF3825" s="49">
        <f t="shared" si="1244"/>
        <v>0</v>
      </c>
      <c r="AG3825" s="49">
        <f>IFERROR(IF(OR($V3825&lt;&gt;"Ja",VLOOKUP($C3825,Listen!$A$2:$F$45,5,0)="Nein",D3825&lt;IF(C3825="LNG Anbindungsanlagen gemäß separater Festlegung",2022,2023)),$AC3825,$AA3825),0)</f>
        <v>0</v>
      </c>
      <c r="AH3825" s="49">
        <f>IFERROR(IF(OR($V3825&lt;&gt;"Ja",VLOOKUP($C3825,Listen!$A$2:$F$45,5,0)="Nein",D3825&lt;IF(C3825="LNG Anbindungsanlagen gemäß separater Festlegung",2022,2023)),$AC3825,$AA3825),0)</f>
        <v>0</v>
      </c>
      <c r="AI3825" s="49">
        <f>IFERROR(IF(OR($W3825&lt;&gt;"Ja",VLOOKUP($C3825,Listen!$A$2:$F$45,6,0)="Nein"),$AC3825,$AB3825),0)</f>
        <v>0</v>
      </c>
      <c r="AJ3825" s="49">
        <f>IFERROR(IF(OR($W3825&lt;&gt;"Ja",VLOOKUP($C3825,Listen!$A$2:$F$45,6,0)="Nein"),$AC3825,$AB3825),0)</f>
        <v>0</v>
      </c>
      <c r="AK3825" s="49">
        <f>IFERROR(IF(OR($W3825&lt;&gt;"Ja",VLOOKUP($C3825,Listen!$A$2:$F$45,6,0)="Nein"),$AC3825,$AB3825),0)</f>
        <v>0</v>
      </c>
      <c r="AL3825" s="51">
        <f t="shared" si="1245"/>
        <v>0</v>
      </c>
      <c r="AM3825" s="296">
        <f>IFERROR(IF(VLOOKUP($C3825,Listen!$A$2:$F$45,6,0)="Ja",MAX(BC3825:BD3825),D_SAV!$BC3825),0)</f>
        <v>0</v>
      </c>
      <c r="AN3825" s="51">
        <f t="shared" si="1246"/>
        <v>0</v>
      </c>
      <c r="AP3825" s="304">
        <f t="shared" si="1247"/>
        <v>0</v>
      </c>
      <c r="AQ3825" s="304">
        <f t="shared" si="1248"/>
        <v>0</v>
      </c>
      <c r="AR3825" s="304">
        <f t="shared" si="1249"/>
        <v>0</v>
      </c>
      <c r="AS3825" s="304">
        <f t="shared" si="1250"/>
        <v>0</v>
      </c>
      <c r="AT3825" s="304">
        <f t="shared" si="1251"/>
        <v>0</v>
      </c>
      <c r="AU3825" s="304">
        <f t="shared" si="1252"/>
        <v>0</v>
      </c>
      <c r="AV3825" s="304">
        <f t="shared" si="1253"/>
        <v>0</v>
      </c>
      <c r="AW3825" s="304">
        <f t="shared" si="1254"/>
        <v>0</v>
      </c>
      <c r="AX3825" s="304">
        <f t="shared" si="1255"/>
        <v>0</v>
      </c>
      <c r="AY3825" s="304">
        <f t="shared" si="1256"/>
        <v>0</v>
      </c>
      <c r="AZ3825" s="304">
        <f t="shared" si="1257"/>
        <v>0</v>
      </c>
      <c r="BA3825" s="304">
        <f t="shared" si="1258"/>
        <v>0</v>
      </c>
      <c r="BB3825" s="304">
        <f t="shared" si="1259"/>
        <v>0</v>
      </c>
      <c r="BC3825" s="304">
        <f t="shared" si="1260"/>
        <v>0</v>
      </c>
      <c r="BD3825" s="304">
        <f t="shared" si="1261"/>
        <v>0</v>
      </c>
      <c r="BE3825" s="304">
        <f>IFERROR(IF(VLOOKUP($C3825,Listen!$A$2:$F$45,6,0)="Ja",BB3825-MAX(BC3825:BD3825),BB3825-BC3825),0)</f>
        <v>0</v>
      </c>
    </row>
    <row r="3826" spans="1:57" x14ac:dyDescent="0.25">
      <c r="A3826" s="320" t="str">
        <f>IF(AND(D3826&lt;&gt;0,C3826&lt;&gt;0,E3826&lt;&gt;0),IF(B3826&lt;&gt;0,CONCATENATE(B3826,"-AGr",VLOOKUP(C3826,Listen!$A$2:$D$45,4,FALSE),"-",D3826,"-",E3826,),CONCATENATE("AGr",VLOOKUP(C3826,Listen!$A$2:$D$45,4,FALSE),"-",D3826,"-",E3826)),"keine vollständige ID")</f>
        <v>keine vollständige ID</v>
      </c>
      <c r="B3826" s="301"/>
      <c r="C3826" s="287"/>
      <c r="D3826" s="34"/>
      <c r="E3826" s="306"/>
      <c r="F3826" s="116"/>
      <c r="G3826" s="17"/>
      <c r="H3826" s="17"/>
      <c r="I3826" s="17"/>
      <c r="J3826" s="17"/>
      <c r="K3826" s="17"/>
      <c r="L3826" s="17"/>
      <c r="M3826" s="17"/>
      <c r="N3826" s="17"/>
      <c r="O3826" s="116"/>
      <c r="P3826" s="117">
        <f>IF(D3826&gt;A_Stammdaten!$B$12,0,SUM(G3826,H3826,J3826,L3826:M3826)-SUM(I3826,K3826,N3826:O3826))</f>
        <v>0</v>
      </c>
      <c r="Q3826" s="17"/>
      <c r="R3826" s="17"/>
      <c r="S3826" s="17"/>
      <c r="T3826" s="17"/>
      <c r="U3826" s="62">
        <f t="shared" si="1241"/>
        <v>0</v>
      </c>
      <c r="V3826" s="34"/>
      <c r="W3826" s="34"/>
      <c r="X3826" s="34"/>
      <c r="Y3826" s="34"/>
      <c r="Z3826" s="34"/>
      <c r="AA3826" s="63" t="str">
        <f t="shared" si="1242"/>
        <v>-</v>
      </c>
      <c r="AB3826" s="63" t="str">
        <f t="shared" si="1243"/>
        <v>-</v>
      </c>
      <c r="AC3826" s="63">
        <f>IF(ISBLANK($C3826),0,VLOOKUP($C3826,Listen!$A$2:$C$45,2,FALSE))</f>
        <v>0</v>
      </c>
      <c r="AD3826" s="63">
        <f>IF(ISBLANK($C3826),0,VLOOKUP($C3826,Listen!$A$2:$C$45,3,FALSE))</f>
        <v>0</v>
      </c>
      <c r="AE3826" s="49">
        <f t="shared" si="1244"/>
        <v>0</v>
      </c>
      <c r="AF3826" s="49">
        <f t="shared" si="1244"/>
        <v>0</v>
      </c>
      <c r="AG3826" s="49">
        <f>IFERROR(IF(OR($V3826&lt;&gt;"Ja",VLOOKUP($C3826,Listen!$A$2:$F$45,5,0)="Nein",D3826&lt;IF(C3826="LNG Anbindungsanlagen gemäß separater Festlegung",2022,2023)),$AC3826,$AA3826),0)</f>
        <v>0</v>
      </c>
      <c r="AH3826" s="49">
        <f>IFERROR(IF(OR($V3826&lt;&gt;"Ja",VLOOKUP($C3826,Listen!$A$2:$F$45,5,0)="Nein",D3826&lt;IF(C3826="LNG Anbindungsanlagen gemäß separater Festlegung",2022,2023)),$AC3826,$AA3826),0)</f>
        <v>0</v>
      </c>
      <c r="AI3826" s="49">
        <f>IFERROR(IF(OR($W3826&lt;&gt;"Ja",VLOOKUP($C3826,Listen!$A$2:$F$45,6,0)="Nein"),$AC3826,$AB3826),0)</f>
        <v>0</v>
      </c>
      <c r="AJ3826" s="49">
        <f>IFERROR(IF(OR($W3826&lt;&gt;"Ja",VLOOKUP($C3826,Listen!$A$2:$F$45,6,0)="Nein"),$AC3826,$AB3826),0)</f>
        <v>0</v>
      </c>
      <c r="AK3826" s="49">
        <f>IFERROR(IF(OR($W3826&lt;&gt;"Ja",VLOOKUP($C3826,Listen!$A$2:$F$45,6,0)="Nein"),$AC3826,$AB3826),0)</f>
        <v>0</v>
      </c>
      <c r="AL3826" s="51">
        <f t="shared" si="1245"/>
        <v>0</v>
      </c>
      <c r="AM3826" s="296">
        <f>IFERROR(IF(VLOOKUP($C3826,Listen!$A$2:$F$45,6,0)="Ja",MAX(BC3826:BD3826),D_SAV!$BC3826),0)</f>
        <v>0</v>
      </c>
      <c r="AN3826" s="51">
        <f t="shared" si="1246"/>
        <v>0</v>
      </c>
      <c r="AP3826" s="304">
        <f t="shared" si="1247"/>
        <v>0</v>
      </c>
      <c r="AQ3826" s="304">
        <f t="shared" si="1248"/>
        <v>0</v>
      </c>
      <c r="AR3826" s="304">
        <f t="shared" si="1249"/>
        <v>0</v>
      </c>
      <c r="AS3826" s="304">
        <f t="shared" si="1250"/>
        <v>0</v>
      </c>
      <c r="AT3826" s="304">
        <f t="shared" si="1251"/>
        <v>0</v>
      </c>
      <c r="AU3826" s="304">
        <f t="shared" si="1252"/>
        <v>0</v>
      </c>
      <c r="AV3826" s="304">
        <f t="shared" si="1253"/>
        <v>0</v>
      </c>
      <c r="AW3826" s="304">
        <f t="shared" si="1254"/>
        <v>0</v>
      </c>
      <c r="AX3826" s="304">
        <f t="shared" si="1255"/>
        <v>0</v>
      </c>
      <c r="AY3826" s="304">
        <f t="shared" si="1256"/>
        <v>0</v>
      </c>
      <c r="AZ3826" s="304">
        <f t="shared" si="1257"/>
        <v>0</v>
      </c>
      <c r="BA3826" s="304">
        <f t="shared" si="1258"/>
        <v>0</v>
      </c>
      <c r="BB3826" s="304">
        <f t="shared" si="1259"/>
        <v>0</v>
      </c>
      <c r="BC3826" s="304">
        <f t="shared" si="1260"/>
        <v>0</v>
      </c>
      <c r="BD3826" s="304">
        <f t="shared" si="1261"/>
        <v>0</v>
      </c>
      <c r="BE3826" s="304">
        <f>IFERROR(IF(VLOOKUP($C3826,Listen!$A$2:$F$45,6,0)="Ja",BB3826-MAX(BC3826:BD3826),BB3826-BC3826),0)</f>
        <v>0</v>
      </c>
    </row>
    <row r="3827" spans="1:57" x14ac:dyDescent="0.25">
      <c r="A3827" s="320" t="str">
        <f>IF(AND(D3827&lt;&gt;0,C3827&lt;&gt;0,E3827&lt;&gt;0),IF(B3827&lt;&gt;0,CONCATENATE(B3827,"-AGr",VLOOKUP(C3827,Listen!$A$2:$D$45,4,FALSE),"-",D3827,"-",E3827,),CONCATENATE("AGr",VLOOKUP(C3827,Listen!$A$2:$D$45,4,FALSE),"-",D3827,"-",E3827)),"keine vollständige ID")</f>
        <v>keine vollständige ID</v>
      </c>
      <c r="B3827" s="301"/>
      <c r="C3827" s="287"/>
      <c r="D3827" s="34"/>
      <c r="E3827" s="306"/>
      <c r="F3827" s="116"/>
      <c r="G3827" s="17"/>
      <c r="H3827" s="17"/>
      <c r="I3827" s="17"/>
      <c r="J3827" s="17"/>
      <c r="K3827" s="17"/>
      <c r="L3827" s="17"/>
      <c r="M3827" s="17"/>
      <c r="N3827" s="17"/>
      <c r="O3827" s="116"/>
      <c r="P3827" s="117">
        <f>IF(D3827&gt;A_Stammdaten!$B$12,0,SUM(G3827,H3827,J3827,L3827:M3827)-SUM(I3827,K3827,N3827:O3827))</f>
        <v>0</v>
      </c>
      <c r="Q3827" s="17"/>
      <c r="R3827" s="17"/>
      <c r="S3827" s="17"/>
      <c r="T3827" s="17"/>
      <c r="U3827" s="62">
        <f t="shared" si="1241"/>
        <v>0</v>
      </c>
      <c r="V3827" s="34"/>
      <c r="W3827" s="34"/>
      <c r="X3827" s="34"/>
      <c r="Y3827" s="34"/>
      <c r="Z3827" s="34"/>
      <c r="AA3827" s="63" t="str">
        <f t="shared" si="1242"/>
        <v>-</v>
      </c>
      <c r="AB3827" s="63" t="str">
        <f t="shared" si="1243"/>
        <v>-</v>
      </c>
      <c r="AC3827" s="63">
        <f>IF(ISBLANK($C3827),0,VLOOKUP($C3827,Listen!$A$2:$C$45,2,FALSE))</f>
        <v>0</v>
      </c>
      <c r="AD3827" s="63">
        <f>IF(ISBLANK($C3827),0,VLOOKUP($C3827,Listen!$A$2:$C$45,3,FALSE))</f>
        <v>0</v>
      </c>
      <c r="AE3827" s="49">
        <f t="shared" si="1244"/>
        <v>0</v>
      </c>
      <c r="AF3827" s="49">
        <f t="shared" si="1244"/>
        <v>0</v>
      </c>
      <c r="AG3827" s="49">
        <f>IFERROR(IF(OR($V3827&lt;&gt;"Ja",VLOOKUP($C3827,Listen!$A$2:$F$45,5,0)="Nein",D3827&lt;IF(C3827="LNG Anbindungsanlagen gemäß separater Festlegung",2022,2023)),$AC3827,$AA3827),0)</f>
        <v>0</v>
      </c>
      <c r="AH3827" s="49">
        <f>IFERROR(IF(OR($V3827&lt;&gt;"Ja",VLOOKUP($C3827,Listen!$A$2:$F$45,5,0)="Nein",D3827&lt;IF(C3827="LNG Anbindungsanlagen gemäß separater Festlegung",2022,2023)),$AC3827,$AA3827),0)</f>
        <v>0</v>
      </c>
      <c r="AI3827" s="49">
        <f>IFERROR(IF(OR($W3827&lt;&gt;"Ja",VLOOKUP($C3827,Listen!$A$2:$F$45,6,0)="Nein"),$AC3827,$AB3827),0)</f>
        <v>0</v>
      </c>
      <c r="AJ3827" s="49">
        <f>IFERROR(IF(OR($W3827&lt;&gt;"Ja",VLOOKUP($C3827,Listen!$A$2:$F$45,6,0)="Nein"),$AC3827,$AB3827),0)</f>
        <v>0</v>
      </c>
      <c r="AK3827" s="49">
        <f>IFERROR(IF(OR($W3827&lt;&gt;"Ja",VLOOKUP($C3827,Listen!$A$2:$F$45,6,0)="Nein"),$AC3827,$AB3827),0)</f>
        <v>0</v>
      </c>
      <c r="AL3827" s="51">
        <f t="shared" si="1245"/>
        <v>0</v>
      </c>
      <c r="AM3827" s="296">
        <f>IFERROR(IF(VLOOKUP($C3827,Listen!$A$2:$F$45,6,0)="Ja",MAX(BC3827:BD3827),D_SAV!$BC3827),0)</f>
        <v>0</v>
      </c>
      <c r="AN3827" s="51">
        <f t="shared" si="1246"/>
        <v>0</v>
      </c>
      <c r="AP3827" s="304">
        <f t="shared" si="1247"/>
        <v>0</v>
      </c>
      <c r="AQ3827" s="304">
        <f t="shared" si="1248"/>
        <v>0</v>
      </c>
      <c r="AR3827" s="304">
        <f t="shared" si="1249"/>
        <v>0</v>
      </c>
      <c r="AS3827" s="304">
        <f t="shared" si="1250"/>
        <v>0</v>
      </c>
      <c r="AT3827" s="304">
        <f t="shared" si="1251"/>
        <v>0</v>
      </c>
      <c r="AU3827" s="304">
        <f t="shared" si="1252"/>
        <v>0</v>
      </c>
      <c r="AV3827" s="304">
        <f t="shared" si="1253"/>
        <v>0</v>
      </c>
      <c r="AW3827" s="304">
        <f t="shared" si="1254"/>
        <v>0</v>
      </c>
      <c r="AX3827" s="304">
        <f t="shared" si="1255"/>
        <v>0</v>
      </c>
      <c r="AY3827" s="304">
        <f t="shared" si="1256"/>
        <v>0</v>
      </c>
      <c r="AZ3827" s="304">
        <f t="shared" si="1257"/>
        <v>0</v>
      </c>
      <c r="BA3827" s="304">
        <f t="shared" si="1258"/>
        <v>0</v>
      </c>
      <c r="BB3827" s="304">
        <f t="shared" si="1259"/>
        <v>0</v>
      </c>
      <c r="BC3827" s="304">
        <f t="shared" si="1260"/>
        <v>0</v>
      </c>
      <c r="BD3827" s="304">
        <f t="shared" si="1261"/>
        <v>0</v>
      </c>
      <c r="BE3827" s="304">
        <f>IFERROR(IF(VLOOKUP($C3827,Listen!$A$2:$F$45,6,0)="Ja",BB3827-MAX(BC3827:BD3827),BB3827-BC3827),0)</f>
        <v>0</v>
      </c>
    </row>
    <row r="3828" spans="1:57" x14ac:dyDescent="0.25">
      <c r="A3828" s="320" t="str">
        <f>IF(AND(D3828&lt;&gt;0,C3828&lt;&gt;0,E3828&lt;&gt;0),IF(B3828&lt;&gt;0,CONCATENATE(B3828,"-AGr",VLOOKUP(C3828,Listen!$A$2:$D$45,4,FALSE),"-",D3828,"-",E3828,),CONCATENATE("AGr",VLOOKUP(C3828,Listen!$A$2:$D$45,4,FALSE),"-",D3828,"-",E3828)),"keine vollständige ID")</f>
        <v>keine vollständige ID</v>
      </c>
      <c r="B3828" s="301"/>
      <c r="C3828" s="287"/>
      <c r="D3828" s="34"/>
      <c r="E3828" s="306"/>
      <c r="F3828" s="116"/>
      <c r="G3828" s="17"/>
      <c r="H3828" s="17"/>
      <c r="I3828" s="17"/>
      <c r="J3828" s="17"/>
      <c r="K3828" s="17"/>
      <c r="L3828" s="17"/>
      <c r="M3828" s="17"/>
      <c r="N3828" s="17"/>
      <c r="O3828" s="116"/>
      <c r="P3828" s="117">
        <f>IF(D3828&gt;A_Stammdaten!$B$12,0,SUM(G3828,H3828,J3828,L3828:M3828)-SUM(I3828,K3828,N3828:O3828))</f>
        <v>0</v>
      </c>
      <c r="Q3828" s="17"/>
      <c r="R3828" s="17"/>
      <c r="S3828" s="17"/>
      <c r="T3828" s="17"/>
      <c r="U3828" s="62">
        <f t="shared" si="1241"/>
        <v>0</v>
      </c>
      <c r="V3828" s="34"/>
      <c r="W3828" s="34"/>
      <c r="X3828" s="34"/>
      <c r="Y3828" s="34"/>
      <c r="Z3828" s="34"/>
      <c r="AA3828" s="63" t="str">
        <f t="shared" si="1242"/>
        <v>-</v>
      </c>
      <c r="AB3828" s="63" t="str">
        <f t="shared" si="1243"/>
        <v>-</v>
      </c>
      <c r="AC3828" s="63">
        <f>IF(ISBLANK($C3828),0,VLOOKUP($C3828,Listen!$A$2:$C$45,2,FALSE))</f>
        <v>0</v>
      </c>
      <c r="AD3828" s="63">
        <f>IF(ISBLANK($C3828),0,VLOOKUP($C3828,Listen!$A$2:$C$45,3,FALSE))</f>
        <v>0</v>
      </c>
      <c r="AE3828" s="49">
        <f t="shared" si="1244"/>
        <v>0</v>
      </c>
      <c r="AF3828" s="49">
        <f t="shared" si="1244"/>
        <v>0</v>
      </c>
      <c r="AG3828" s="49">
        <f>IFERROR(IF(OR($V3828&lt;&gt;"Ja",VLOOKUP($C3828,Listen!$A$2:$F$45,5,0)="Nein",D3828&lt;IF(C3828="LNG Anbindungsanlagen gemäß separater Festlegung",2022,2023)),$AC3828,$AA3828),0)</f>
        <v>0</v>
      </c>
      <c r="AH3828" s="49">
        <f>IFERROR(IF(OR($V3828&lt;&gt;"Ja",VLOOKUP($C3828,Listen!$A$2:$F$45,5,0)="Nein",D3828&lt;IF(C3828="LNG Anbindungsanlagen gemäß separater Festlegung",2022,2023)),$AC3828,$AA3828),0)</f>
        <v>0</v>
      </c>
      <c r="AI3828" s="49">
        <f>IFERROR(IF(OR($W3828&lt;&gt;"Ja",VLOOKUP($C3828,Listen!$A$2:$F$45,6,0)="Nein"),$AC3828,$AB3828),0)</f>
        <v>0</v>
      </c>
      <c r="AJ3828" s="49">
        <f>IFERROR(IF(OR($W3828&lt;&gt;"Ja",VLOOKUP($C3828,Listen!$A$2:$F$45,6,0)="Nein"),$AC3828,$AB3828),0)</f>
        <v>0</v>
      </c>
      <c r="AK3828" s="49">
        <f>IFERROR(IF(OR($W3828&lt;&gt;"Ja",VLOOKUP($C3828,Listen!$A$2:$F$45,6,0)="Nein"),$AC3828,$AB3828),0)</f>
        <v>0</v>
      </c>
      <c r="AL3828" s="51">
        <f t="shared" si="1245"/>
        <v>0</v>
      </c>
      <c r="AM3828" s="296">
        <f>IFERROR(IF(VLOOKUP($C3828,Listen!$A$2:$F$45,6,0)="Ja",MAX(BC3828:BD3828),D_SAV!$BC3828),0)</f>
        <v>0</v>
      </c>
      <c r="AN3828" s="51">
        <f t="shared" si="1246"/>
        <v>0</v>
      </c>
      <c r="AP3828" s="304">
        <f t="shared" si="1247"/>
        <v>0</v>
      </c>
      <c r="AQ3828" s="304">
        <f t="shared" si="1248"/>
        <v>0</v>
      </c>
      <c r="AR3828" s="304">
        <f t="shared" si="1249"/>
        <v>0</v>
      </c>
      <c r="AS3828" s="304">
        <f t="shared" si="1250"/>
        <v>0</v>
      </c>
      <c r="AT3828" s="304">
        <f t="shared" si="1251"/>
        <v>0</v>
      </c>
      <c r="AU3828" s="304">
        <f t="shared" si="1252"/>
        <v>0</v>
      </c>
      <c r="AV3828" s="304">
        <f t="shared" si="1253"/>
        <v>0</v>
      </c>
      <c r="AW3828" s="304">
        <f t="shared" si="1254"/>
        <v>0</v>
      </c>
      <c r="AX3828" s="304">
        <f t="shared" si="1255"/>
        <v>0</v>
      </c>
      <c r="AY3828" s="304">
        <f t="shared" si="1256"/>
        <v>0</v>
      </c>
      <c r="AZ3828" s="304">
        <f t="shared" si="1257"/>
        <v>0</v>
      </c>
      <c r="BA3828" s="304">
        <f t="shared" si="1258"/>
        <v>0</v>
      </c>
      <c r="BB3828" s="304">
        <f t="shared" si="1259"/>
        <v>0</v>
      </c>
      <c r="BC3828" s="304">
        <f t="shared" si="1260"/>
        <v>0</v>
      </c>
      <c r="BD3828" s="304">
        <f t="shared" si="1261"/>
        <v>0</v>
      </c>
      <c r="BE3828" s="304">
        <f>IFERROR(IF(VLOOKUP($C3828,Listen!$A$2:$F$45,6,0)="Ja",BB3828-MAX(BC3828:BD3828),BB3828-BC3828),0)</f>
        <v>0</v>
      </c>
    </row>
    <row r="3829" spans="1:57" x14ac:dyDescent="0.25">
      <c r="A3829" s="320" t="str">
        <f>IF(AND(D3829&lt;&gt;0,C3829&lt;&gt;0,E3829&lt;&gt;0),IF(B3829&lt;&gt;0,CONCATENATE(B3829,"-AGr",VLOOKUP(C3829,Listen!$A$2:$D$45,4,FALSE),"-",D3829,"-",E3829,),CONCATENATE("AGr",VLOOKUP(C3829,Listen!$A$2:$D$45,4,FALSE),"-",D3829,"-",E3829)),"keine vollständige ID")</f>
        <v>keine vollständige ID</v>
      </c>
      <c r="B3829" s="301"/>
      <c r="C3829" s="287"/>
      <c r="D3829" s="34"/>
      <c r="E3829" s="306"/>
      <c r="F3829" s="116"/>
      <c r="G3829" s="17"/>
      <c r="H3829" s="17"/>
      <c r="I3829" s="17"/>
      <c r="J3829" s="17"/>
      <c r="K3829" s="17"/>
      <c r="L3829" s="17"/>
      <c r="M3829" s="17"/>
      <c r="N3829" s="17"/>
      <c r="O3829" s="116"/>
      <c r="P3829" s="117">
        <f>IF(D3829&gt;A_Stammdaten!$B$12,0,SUM(G3829,H3829,J3829,L3829:M3829)-SUM(I3829,K3829,N3829:O3829))</f>
        <v>0</v>
      </c>
      <c r="Q3829" s="17"/>
      <c r="R3829" s="17"/>
      <c r="S3829" s="17"/>
      <c r="T3829" s="17"/>
      <c r="U3829" s="62">
        <f t="shared" si="1241"/>
        <v>0</v>
      </c>
      <c r="V3829" s="34"/>
      <c r="W3829" s="34"/>
      <c r="X3829" s="34"/>
      <c r="Y3829" s="34"/>
      <c r="Z3829" s="34"/>
      <c r="AA3829" s="63" t="str">
        <f t="shared" si="1242"/>
        <v>-</v>
      </c>
      <c r="AB3829" s="63" t="str">
        <f t="shared" si="1243"/>
        <v>-</v>
      </c>
      <c r="AC3829" s="63">
        <f>IF(ISBLANK($C3829),0,VLOOKUP($C3829,Listen!$A$2:$C$45,2,FALSE))</f>
        <v>0</v>
      </c>
      <c r="AD3829" s="63">
        <f>IF(ISBLANK($C3829),0,VLOOKUP($C3829,Listen!$A$2:$C$45,3,FALSE))</f>
        <v>0</v>
      </c>
      <c r="AE3829" s="49">
        <f t="shared" si="1244"/>
        <v>0</v>
      </c>
      <c r="AF3829" s="49">
        <f t="shared" si="1244"/>
        <v>0</v>
      </c>
      <c r="AG3829" s="49">
        <f>IFERROR(IF(OR($V3829&lt;&gt;"Ja",VLOOKUP($C3829,Listen!$A$2:$F$45,5,0)="Nein",D3829&lt;IF(C3829="LNG Anbindungsanlagen gemäß separater Festlegung",2022,2023)),$AC3829,$AA3829),0)</f>
        <v>0</v>
      </c>
      <c r="AH3829" s="49">
        <f>IFERROR(IF(OR($V3829&lt;&gt;"Ja",VLOOKUP($C3829,Listen!$A$2:$F$45,5,0)="Nein",D3829&lt;IF(C3829="LNG Anbindungsanlagen gemäß separater Festlegung",2022,2023)),$AC3829,$AA3829),0)</f>
        <v>0</v>
      </c>
      <c r="AI3829" s="49">
        <f>IFERROR(IF(OR($W3829&lt;&gt;"Ja",VLOOKUP($C3829,Listen!$A$2:$F$45,6,0)="Nein"),$AC3829,$AB3829),0)</f>
        <v>0</v>
      </c>
      <c r="AJ3829" s="49">
        <f>IFERROR(IF(OR($W3829&lt;&gt;"Ja",VLOOKUP($C3829,Listen!$A$2:$F$45,6,0)="Nein"),$AC3829,$AB3829),0)</f>
        <v>0</v>
      </c>
      <c r="AK3829" s="49">
        <f>IFERROR(IF(OR($W3829&lt;&gt;"Ja",VLOOKUP($C3829,Listen!$A$2:$F$45,6,0)="Nein"),$AC3829,$AB3829),0)</f>
        <v>0</v>
      </c>
      <c r="AL3829" s="51">
        <f t="shared" si="1245"/>
        <v>0</v>
      </c>
      <c r="AM3829" s="296">
        <f>IFERROR(IF(VLOOKUP($C3829,Listen!$A$2:$F$45,6,0)="Ja",MAX(BC3829:BD3829),D_SAV!$BC3829),0)</f>
        <v>0</v>
      </c>
      <c r="AN3829" s="51">
        <f t="shared" si="1246"/>
        <v>0</v>
      </c>
      <c r="AP3829" s="304">
        <f t="shared" si="1247"/>
        <v>0</v>
      </c>
      <c r="AQ3829" s="304">
        <f t="shared" si="1248"/>
        <v>0</v>
      </c>
      <c r="AR3829" s="304">
        <f t="shared" si="1249"/>
        <v>0</v>
      </c>
      <c r="AS3829" s="304">
        <f t="shared" si="1250"/>
        <v>0</v>
      </c>
      <c r="AT3829" s="304">
        <f t="shared" si="1251"/>
        <v>0</v>
      </c>
      <c r="AU3829" s="304">
        <f t="shared" si="1252"/>
        <v>0</v>
      </c>
      <c r="AV3829" s="304">
        <f t="shared" si="1253"/>
        <v>0</v>
      </c>
      <c r="AW3829" s="304">
        <f t="shared" si="1254"/>
        <v>0</v>
      </c>
      <c r="AX3829" s="304">
        <f t="shared" si="1255"/>
        <v>0</v>
      </c>
      <c r="AY3829" s="304">
        <f t="shared" si="1256"/>
        <v>0</v>
      </c>
      <c r="AZ3829" s="304">
        <f t="shared" si="1257"/>
        <v>0</v>
      </c>
      <c r="BA3829" s="304">
        <f t="shared" si="1258"/>
        <v>0</v>
      </c>
      <c r="BB3829" s="304">
        <f t="shared" si="1259"/>
        <v>0</v>
      </c>
      <c r="BC3829" s="304">
        <f t="shared" si="1260"/>
        <v>0</v>
      </c>
      <c r="BD3829" s="304">
        <f t="shared" si="1261"/>
        <v>0</v>
      </c>
      <c r="BE3829" s="304">
        <f>IFERROR(IF(VLOOKUP($C3829,Listen!$A$2:$F$45,6,0)="Ja",BB3829-MAX(BC3829:BD3829),BB3829-BC3829),0)</f>
        <v>0</v>
      </c>
    </row>
    <row r="3830" spans="1:57" x14ac:dyDescent="0.25">
      <c r="A3830" s="320" t="str">
        <f>IF(AND(D3830&lt;&gt;0,C3830&lt;&gt;0,E3830&lt;&gt;0),IF(B3830&lt;&gt;0,CONCATENATE(B3830,"-AGr",VLOOKUP(C3830,Listen!$A$2:$D$45,4,FALSE),"-",D3830,"-",E3830,),CONCATENATE("AGr",VLOOKUP(C3830,Listen!$A$2:$D$45,4,FALSE),"-",D3830,"-",E3830)),"keine vollständige ID")</f>
        <v>keine vollständige ID</v>
      </c>
      <c r="B3830" s="301"/>
      <c r="C3830" s="287"/>
      <c r="D3830" s="34"/>
      <c r="E3830" s="306"/>
      <c r="F3830" s="116"/>
      <c r="G3830" s="17"/>
      <c r="H3830" s="17"/>
      <c r="I3830" s="17"/>
      <c r="J3830" s="17"/>
      <c r="K3830" s="17"/>
      <c r="L3830" s="17"/>
      <c r="M3830" s="17"/>
      <c r="N3830" s="17"/>
      <c r="O3830" s="116"/>
      <c r="P3830" s="117">
        <f>IF(D3830&gt;A_Stammdaten!$B$12,0,SUM(G3830,H3830,J3830,L3830:M3830)-SUM(I3830,K3830,N3830:O3830))</f>
        <v>0</v>
      </c>
      <c r="Q3830" s="17"/>
      <c r="R3830" s="17"/>
      <c r="S3830" s="17"/>
      <c r="T3830" s="17"/>
      <c r="U3830" s="62">
        <f t="shared" si="1241"/>
        <v>0</v>
      </c>
      <c r="V3830" s="34"/>
      <c r="W3830" s="34"/>
      <c r="X3830" s="34"/>
      <c r="Y3830" s="34"/>
      <c r="Z3830" s="34"/>
      <c r="AA3830" s="63" t="str">
        <f t="shared" si="1242"/>
        <v>-</v>
      </c>
      <c r="AB3830" s="63" t="str">
        <f t="shared" si="1243"/>
        <v>-</v>
      </c>
      <c r="AC3830" s="63">
        <f>IF(ISBLANK($C3830),0,VLOOKUP($C3830,Listen!$A$2:$C$45,2,FALSE))</f>
        <v>0</v>
      </c>
      <c r="AD3830" s="63">
        <f>IF(ISBLANK($C3830),0,VLOOKUP($C3830,Listen!$A$2:$C$45,3,FALSE))</f>
        <v>0</v>
      </c>
      <c r="AE3830" s="49">
        <f t="shared" si="1244"/>
        <v>0</v>
      </c>
      <c r="AF3830" s="49">
        <f t="shared" si="1244"/>
        <v>0</v>
      </c>
      <c r="AG3830" s="49">
        <f>IFERROR(IF(OR($V3830&lt;&gt;"Ja",VLOOKUP($C3830,Listen!$A$2:$F$45,5,0)="Nein",D3830&lt;IF(C3830="LNG Anbindungsanlagen gemäß separater Festlegung",2022,2023)),$AC3830,$AA3830),0)</f>
        <v>0</v>
      </c>
      <c r="AH3830" s="49">
        <f>IFERROR(IF(OR($V3830&lt;&gt;"Ja",VLOOKUP($C3830,Listen!$A$2:$F$45,5,0)="Nein",D3830&lt;IF(C3830="LNG Anbindungsanlagen gemäß separater Festlegung",2022,2023)),$AC3830,$AA3830),0)</f>
        <v>0</v>
      </c>
      <c r="AI3830" s="49">
        <f>IFERROR(IF(OR($W3830&lt;&gt;"Ja",VLOOKUP($C3830,Listen!$A$2:$F$45,6,0)="Nein"),$AC3830,$AB3830),0)</f>
        <v>0</v>
      </c>
      <c r="AJ3830" s="49">
        <f>IFERROR(IF(OR($W3830&lt;&gt;"Ja",VLOOKUP($C3830,Listen!$A$2:$F$45,6,0)="Nein"),$AC3830,$AB3830),0)</f>
        <v>0</v>
      </c>
      <c r="AK3830" s="49">
        <f>IFERROR(IF(OR($W3830&lt;&gt;"Ja",VLOOKUP($C3830,Listen!$A$2:$F$45,6,0)="Nein"),$AC3830,$AB3830),0)</f>
        <v>0</v>
      </c>
      <c r="AL3830" s="51">
        <f t="shared" si="1245"/>
        <v>0</v>
      </c>
      <c r="AM3830" s="296">
        <f>IFERROR(IF(VLOOKUP($C3830,Listen!$A$2:$F$45,6,0)="Ja",MAX(BC3830:BD3830),D_SAV!$BC3830),0)</f>
        <v>0</v>
      </c>
      <c r="AN3830" s="51">
        <f t="shared" si="1246"/>
        <v>0</v>
      </c>
      <c r="AP3830" s="304">
        <f t="shared" si="1247"/>
        <v>0</v>
      </c>
      <c r="AQ3830" s="304">
        <f t="shared" si="1248"/>
        <v>0</v>
      </c>
      <c r="AR3830" s="304">
        <f t="shared" si="1249"/>
        <v>0</v>
      </c>
      <c r="AS3830" s="304">
        <f t="shared" si="1250"/>
        <v>0</v>
      </c>
      <c r="AT3830" s="304">
        <f t="shared" si="1251"/>
        <v>0</v>
      </c>
      <c r="AU3830" s="304">
        <f t="shared" si="1252"/>
        <v>0</v>
      </c>
      <c r="AV3830" s="304">
        <f t="shared" si="1253"/>
        <v>0</v>
      </c>
      <c r="AW3830" s="304">
        <f t="shared" si="1254"/>
        <v>0</v>
      </c>
      <c r="AX3830" s="304">
        <f t="shared" si="1255"/>
        <v>0</v>
      </c>
      <c r="AY3830" s="304">
        <f t="shared" si="1256"/>
        <v>0</v>
      </c>
      <c r="AZ3830" s="304">
        <f t="shared" si="1257"/>
        <v>0</v>
      </c>
      <c r="BA3830" s="304">
        <f t="shared" si="1258"/>
        <v>0</v>
      </c>
      <c r="BB3830" s="304">
        <f t="shared" si="1259"/>
        <v>0</v>
      </c>
      <c r="BC3830" s="304">
        <f t="shared" si="1260"/>
        <v>0</v>
      </c>
      <c r="BD3830" s="304">
        <f t="shared" si="1261"/>
        <v>0</v>
      </c>
      <c r="BE3830" s="304">
        <f>IFERROR(IF(VLOOKUP($C3830,Listen!$A$2:$F$45,6,0)="Ja",BB3830-MAX(BC3830:BD3830),BB3830-BC3830),0)</f>
        <v>0</v>
      </c>
    </row>
    <row r="3831" spans="1:57" x14ac:dyDescent="0.25">
      <c r="A3831" s="320" t="str">
        <f>IF(AND(D3831&lt;&gt;0,C3831&lt;&gt;0,E3831&lt;&gt;0),IF(B3831&lt;&gt;0,CONCATENATE(B3831,"-AGr",VLOOKUP(C3831,Listen!$A$2:$D$45,4,FALSE),"-",D3831,"-",E3831,),CONCATENATE("AGr",VLOOKUP(C3831,Listen!$A$2:$D$45,4,FALSE),"-",D3831,"-",E3831)),"keine vollständige ID")</f>
        <v>keine vollständige ID</v>
      </c>
      <c r="B3831" s="301"/>
      <c r="C3831" s="287"/>
      <c r="D3831" s="34"/>
      <c r="E3831" s="306"/>
      <c r="F3831" s="116"/>
      <c r="G3831" s="17"/>
      <c r="H3831" s="17"/>
      <c r="I3831" s="17"/>
      <c r="J3831" s="17"/>
      <c r="K3831" s="17"/>
      <c r="L3831" s="17"/>
      <c r="M3831" s="17"/>
      <c r="N3831" s="17"/>
      <c r="O3831" s="116"/>
      <c r="P3831" s="117">
        <f>IF(D3831&gt;A_Stammdaten!$B$12,0,SUM(G3831,H3831,J3831,L3831:M3831)-SUM(I3831,K3831,N3831:O3831))</f>
        <v>0</v>
      </c>
      <c r="Q3831" s="17"/>
      <c r="R3831" s="17"/>
      <c r="S3831" s="17"/>
      <c r="T3831" s="17"/>
      <c r="U3831" s="62">
        <f t="shared" si="1241"/>
        <v>0</v>
      </c>
      <c r="V3831" s="34"/>
      <c r="W3831" s="34"/>
      <c r="X3831" s="34"/>
      <c r="Y3831" s="34"/>
      <c r="Z3831" s="34"/>
      <c r="AA3831" s="63" t="str">
        <f t="shared" si="1242"/>
        <v>-</v>
      </c>
      <c r="AB3831" s="63" t="str">
        <f t="shared" si="1243"/>
        <v>-</v>
      </c>
      <c r="AC3831" s="63">
        <f>IF(ISBLANK($C3831),0,VLOOKUP($C3831,Listen!$A$2:$C$45,2,FALSE))</f>
        <v>0</v>
      </c>
      <c r="AD3831" s="63">
        <f>IF(ISBLANK($C3831),0,VLOOKUP($C3831,Listen!$A$2:$C$45,3,FALSE))</f>
        <v>0</v>
      </c>
      <c r="AE3831" s="49">
        <f t="shared" si="1244"/>
        <v>0</v>
      </c>
      <c r="AF3831" s="49">
        <f t="shared" si="1244"/>
        <v>0</v>
      </c>
      <c r="AG3831" s="49">
        <f>IFERROR(IF(OR($V3831&lt;&gt;"Ja",VLOOKUP($C3831,Listen!$A$2:$F$45,5,0)="Nein",D3831&lt;IF(C3831="LNG Anbindungsanlagen gemäß separater Festlegung",2022,2023)),$AC3831,$AA3831),0)</f>
        <v>0</v>
      </c>
      <c r="AH3831" s="49">
        <f>IFERROR(IF(OR($V3831&lt;&gt;"Ja",VLOOKUP($C3831,Listen!$A$2:$F$45,5,0)="Nein",D3831&lt;IF(C3831="LNG Anbindungsanlagen gemäß separater Festlegung",2022,2023)),$AC3831,$AA3831),0)</f>
        <v>0</v>
      </c>
      <c r="AI3831" s="49">
        <f>IFERROR(IF(OR($W3831&lt;&gt;"Ja",VLOOKUP($C3831,Listen!$A$2:$F$45,6,0)="Nein"),$AC3831,$AB3831),0)</f>
        <v>0</v>
      </c>
      <c r="AJ3831" s="49">
        <f>IFERROR(IF(OR($W3831&lt;&gt;"Ja",VLOOKUP($C3831,Listen!$A$2:$F$45,6,0)="Nein"),$AC3831,$AB3831),0)</f>
        <v>0</v>
      </c>
      <c r="AK3831" s="49">
        <f>IFERROR(IF(OR($W3831&lt;&gt;"Ja",VLOOKUP($C3831,Listen!$A$2:$F$45,6,0)="Nein"),$AC3831,$AB3831),0)</f>
        <v>0</v>
      </c>
      <c r="AL3831" s="51">
        <f t="shared" si="1245"/>
        <v>0</v>
      </c>
      <c r="AM3831" s="296">
        <f>IFERROR(IF(VLOOKUP($C3831,Listen!$A$2:$F$45,6,0)="Ja",MAX(BC3831:BD3831),D_SAV!$BC3831),0)</f>
        <v>0</v>
      </c>
      <c r="AN3831" s="51">
        <f t="shared" si="1246"/>
        <v>0</v>
      </c>
      <c r="AP3831" s="304">
        <f t="shared" si="1247"/>
        <v>0</v>
      </c>
      <c r="AQ3831" s="304">
        <f t="shared" si="1248"/>
        <v>0</v>
      </c>
      <c r="AR3831" s="304">
        <f t="shared" si="1249"/>
        <v>0</v>
      </c>
      <c r="AS3831" s="304">
        <f t="shared" si="1250"/>
        <v>0</v>
      </c>
      <c r="AT3831" s="304">
        <f t="shared" si="1251"/>
        <v>0</v>
      </c>
      <c r="AU3831" s="304">
        <f t="shared" si="1252"/>
        <v>0</v>
      </c>
      <c r="AV3831" s="304">
        <f t="shared" si="1253"/>
        <v>0</v>
      </c>
      <c r="AW3831" s="304">
        <f t="shared" si="1254"/>
        <v>0</v>
      </c>
      <c r="AX3831" s="304">
        <f t="shared" si="1255"/>
        <v>0</v>
      </c>
      <c r="AY3831" s="304">
        <f t="shared" si="1256"/>
        <v>0</v>
      </c>
      <c r="AZ3831" s="304">
        <f t="shared" si="1257"/>
        <v>0</v>
      </c>
      <c r="BA3831" s="304">
        <f t="shared" si="1258"/>
        <v>0</v>
      </c>
      <c r="BB3831" s="304">
        <f t="shared" si="1259"/>
        <v>0</v>
      </c>
      <c r="BC3831" s="304">
        <f t="shared" si="1260"/>
        <v>0</v>
      </c>
      <c r="BD3831" s="304">
        <f t="shared" si="1261"/>
        <v>0</v>
      </c>
      <c r="BE3831" s="304">
        <f>IFERROR(IF(VLOOKUP($C3831,Listen!$A$2:$F$45,6,0)="Ja",BB3831-MAX(BC3831:BD3831),BB3831-BC3831),0)</f>
        <v>0</v>
      </c>
    </row>
    <row r="3832" spans="1:57" x14ac:dyDescent="0.25">
      <c r="A3832" s="320" t="str">
        <f>IF(AND(D3832&lt;&gt;0,C3832&lt;&gt;0,E3832&lt;&gt;0),IF(B3832&lt;&gt;0,CONCATENATE(B3832,"-AGr",VLOOKUP(C3832,Listen!$A$2:$D$45,4,FALSE),"-",D3832,"-",E3832,),CONCATENATE("AGr",VLOOKUP(C3832,Listen!$A$2:$D$45,4,FALSE),"-",D3832,"-",E3832)),"keine vollständige ID")</f>
        <v>keine vollständige ID</v>
      </c>
      <c r="B3832" s="301"/>
      <c r="C3832" s="287"/>
      <c r="D3832" s="34"/>
      <c r="E3832" s="306"/>
      <c r="F3832" s="116"/>
      <c r="G3832" s="17"/>
      <c r="H3832" s="17"/>
      <c r="I3832" s="17"/>
      <c r="J3832" s="17"/>
      <c r="K3832" s="17"/>
      <c r="L3832" s="17"/>
      <c r="M3832" s="17"/>
      <c r="N3832" s="17"/>
      <c r="O3832" s="116"/>
      <c r="P3832" s="117">
        <f>IF(D3832&gt;A_Stammdaten!$B$12,0,SUM(G3832,H3832,J3832,L3832:M3832)-SUM(I3832,K3832,N3832:O3832))</f>
        <v>0</v>
      </c>
      <c r="Q3832" s="17"/>
      <c r="R3832" s="17"/>
      <c r="S3832" s="17"/>
      <c r="T3832" s="17"/>
      <c r="U3832" s="62">
        <f t="shared" si="1241"/>
        <v>0</v>
      </c>
      <c r="V3832" s="34"/>
      <c r="W3832" s="34"/>
      <c r="X3832" s="34"/>
      <c r="Y3832" s="34"/>
      <c r="Z3832" s="34"/>
      <c r="AA3832" s="63" t="str">
        <f t="shared" si="1242"/>
        <v>-</v>
      </c>
      <c r="AB3832" s="63" t="str">
        <f t="shared" si="1243"/>
        <v>-</v>
      </c>
      <c r="AC3832" s="63">
        <f>IF(ISBLANK($C3832),0,VLOOKUP($C3832,Listen!$A$2:$C$45,2,FALSE))</f>
        <v>0</v>
      </c>
      <c r="AD3832" s="63">
        <f>IF(ISBLANK($C3832),0,VLOOKUP($C3832,Listen!$A$2:$C$45,3,FALSE))</f>
        <v>0</v>
      </c>
      <c r="AE3832" s="49">
        <f t="shared" si="1244"/>
        <v>0</v>
      </c>
      <c r="AF3832" s="49">
        <f t="shared" si="1244"/>
        <v>0</v>
      </c>
      <c r="AG3832" s="49">
        <f>IFERROR(IF(OR($V3832&lt;&gt;"Ja",VLOOKUP($C3832,Listen!$A$2:$F$45,5,0)="Nein",D3832&lt;IF(C3832="LNG Anbindungsanlagen gemäß separater Festlegung",2022,2023)),$AC3832,$AA3832),0)</f>
        <v>0</v>
      </c>
      <c r="AH3832" s="49">
        <f>IFERROR(IF(OR($V3832&lt;&gt;"Ja",VLOOKUP($C3832,Listen!$A$2:$F$45,5,0)="Nein",D3832&lt;IF(C3832="LNG Anbindungsanlagen gemäß separater Festlegung",2022,2023)),$AC3832,$AA3832),0)</f>
        <v>0</v>
      </c>
      <c r="AI3832" s="49">
        <f>IFERROR(IF(OR($W3832&lt;&gt;"Ja",VLOOKUP($C3832,Listen!$A$2:$F$45,6,0)="Nein"),$AC3832,$AB3832),0)</f>
        <v>0</v>
      </c>
      <c r="AJ3832" s="49">
        <f>IFERROR(IF(OR($W3832&lt;&gt;"Ja",VLOOKUP($C3832,Listen!$A$2:$F$45,6,0)="Nein"),$AC3832,$AB3832),0)</f>
        <v>0</v>
      </c>
      <c r="AK3832" s="49">
        <f>IFERROR(IF(OR($W3832&lt;&gt;"Ja",VLOOKUP($C3832,Listen!$A$2:$F$45,6,0)="Nein"),$AC3832,$AB3832),0)</f>
        <v>0</v>
      </c>
      <c r="AL3832" s="51">
        <f t="shared" si="1245"/>
        <v>0</v>
      </c>
      <c r="AM3832" s="296">
        <f>IFERROR(IF(VLOOKUP($C3832,Listen!$A$2:$F$45,6,0)="Ja",MAX(BC3832:BD3832),D_SAV!$BC3832),0)</f>
        <v>0</v>
      </c>
      <c r="AN3832" s="51">
        <f t="shared" si="1246"/>
        <v>0</v>
      </c>
      <c r="AP3832" s="304">
        <f t="shared" si="1247"/>
        <v>0</v>
      </c>
      <c r="AQ3832" s="304">
        <f t="shared" si="1248"/>
        <v>0</v>
      </c>
      <c r="AR3832" s="304">
        <f t="shared" si="1249"/>
        <v>0</v>
      </c>
      <c r="AS3832" s="304">
        <f t="shared" si="1250"/>
        <v>0</v>
      </c>
      <c r="AT3832" s="304">
        <f t="shared" si="1251"/>
        <v>0</v>
      </c>
      <c r="AU3832" s="304">
        <f t="shared" si="1252"/>
        <v>0</v>
      </c>
      <c r="AV3832" s="304">
        <f t="shared" si="1253"/>
        <v>0</v>
      </c>
      <c r="AW3832" s="304">
        <f t="shared" si="1254"/>
        <v>0</v>
      </c>
      <c r="AX3832" s="304">
        <f t="shared" si="1255"/>
        <v>0</v>
      </c>
      <c r="AY3832" s="304">
        <f t="shared" si="1256"/>
        <v>0</v>
      </c>
      <c r="AZ3832" s="304">
        <f t="shared" si="1257"/>
        <v>0</v>
      </c>
      <c r="BA3832" s="304">
        <f t="shared" si="1258"/>
        <v>0</v>
      </c>
      <c r="BB3832" s="304">
        <f t="shared" si="1259"/>
        <v>0</v>
      </c>
      <c r="BC3832" s="304">
        <f t="shared" si="1260"/>
        <v>0</v>
      </c>
      <c r="BD3832" s="304">
        <f t="shared" si="1261"/>
        <v>0</v>
      </c>
      <c r="BE3832" s="304">
        <f>IFERROR(IF(VLOOKUP($C3832,Listen!$A$2:$F$45,6,0)="Ja",BB3832-MAX(BC3832:BD3832),BB3832-BC3832),0)</f>
        <v>0</v>
      </c>
    </row>
    <row r="3833" spans="1:57" x14ac:dyDescent="0.25">
      <c r="A3833" s="320" t="str">
        <f>IF(AND(D3833&lt;&gt;0,C3833&lt;&gt;0,E3833&lt;&gt;0),IF(B3833&lt;&gt;0,CONCATENATE(B3833,"-AGr",VLOOKUP(C3833,Listen!$A$2:$D$45,4,FALSE),"-",D3833,"-",E3833,),CONCATENATE("AGr",VLOOKUP(C3833,Listen!$A$2:$D$45,4,FALSE),"-",D3833,"-",E3833)),"keine vollständige ID")</f>
        <v>keine vollständige ID</v>
      </c>
      <c r="B3833" s="301"/>
      <c r="C3833" s="287"/>
      <c r="D3833" s="34"/>
      <c r="E3833" s="306"/>
      <c r="F3833" s="116"/>
      <c r="G3833" s="17"/>
      <c r="H3833" s="17"/>
      <c r="I3833" s="17"/>
      <c r="J3833" s="17"/>
      <c r="K3833" s="17"/>
      <c r="L3833" s="17"/>
      <c r="M3833" s="17"/>
      <c r="N3833" s="17"/>
      <c r="O3833" s="116"/>
      <c r="P3833" s="117">
        <f>IF(D3833&gt;A_Stammdaten!$B$12,0,SUM(G3833,H3833,J3833,L3833:M3833)-SUM(I3833,K3833,N3833:O3833))</f>
        <v>0</v>
      </c>
      <c r="Q3833" s="17"/>
      <c r="R3833" s="17"/>
      <c r="S3833" s="17"/>
      <c r="T3833" s="17"/>
      <c r="U3833" s="62">
        <f t="shared" si="1241"/>
        <v>0</v>
      </c>
      <c r="V3833" s="34"/>
      <c r="W3833" s="34"/>
      <c r="X3833" s="34"/>
      <c r="Y3833" s="34"/>
      <c r="Z3833" s="34"/>
      <c r="AA3833" s="63" t="str">
        <f t="shared" si="1242"/>
        <v>-</v>
      </c>
      <c r="AB3833" s="63" t="str">
        <f t="shared" si="1243"/>
        <v>-</v>
      </c>
      <c r="AC3833" s="63">
        <f>IF(ISBLANK($C3833),0,VLOOKUP($C3833,Listen!$A$2:$C$45,2,FALSE))</f>
        <v>0</v>
      </c>
      <c r="AD3833" s="63">
        <f>IF(ISBLANK($C3833),0,VLOOKUP($C3833,Listen!$A$2:$C$45,3,FALSE))</f>
        <v>0</v>
      </c>
      <c r="AE3833" s="49">
        <f t="shared" si="1244"/>
        <v>0</v>
      </c>
      <c r="AF3833" s="49">
        <f t="shared" si="1244"/>
        <v>0</v>
      </c>
      <c r="AG3833" s="49">
        <f>IFERROR(IF(OR($V3833&lt;&gt;"Ja",VLOOKUP($C3833,Listen!$A$2:$F$45,5,0)="Nein",D3833&lt;IF(C3833="LNG Anbindungsanlagen gemäß separater Festlegung",2022,2023)),$AC3833,$AA3833),0)</f>
        <v>0</v>
      </c>
      <c r="AH3833" s="49">
        <f>IFERROR(IF(OR($V3833&lt;&gt;"Ja",VLOOKUP($C3833,Listen!$A$2:$F$45,5,0)="Nein",D3833&lt;IF(C3833="LNG Anbindungsanlagen gemäß separater Festlegung",2022,2023)),$AC3833,$AA3833),0)</f>
        <v>0</v>
      </c>
      <c r="AI3833" s="49">
        <f>IFERROR(IF(OR($W3833&lt;&gt;"Ja",VLOOKUP($C3833,Listen!$A$2:$F$45,6,0)="Nein"),$AC3833,$AB3833),0)</f>
        <v>0</v>
      </c>
      <c r="AJ3833" s="49">
        <f>IFERROR(IF(OR($W3833&lt;&gt;"Ja",VLOOKUP($C3833,Listen!$A$2:$F$45,6,0)="Nein"),$AC3833,$AB3833),0)</f>
        <v>0</v>
      </c>
      <c r="AK3833" s="49">
        <f>IFERROR(IF(OR($W3833&lt;&gt;"Ja",VLOOKUP($C3833,Listen!$A$2:$F$45,6,0)="Nein"),$AC3833,$AB3833),0)</f>
        <v>0</v>
      </c>
      <c r="AL3833" s="51">
        <f t="shared" si="1245"/>
        <v>0</v>
      </c>
      <c r="AM3833" s="296">
        <f>IFERROR(IF(VLOOKUP($C3833,Listen!$A$2:$F$45,6,0)="Ja",MAX(BC3833:BD3833),D_SAV!$BC3833),0)</f>
        <v>0</v>
      </c>
      <c r="AN3833" s="51">
        <f t="shared" si="1246"/>
        <v>0</v>
      </c>
      <c r="AP3833" s="304">
        <f t="shared" si="1247"/>
        <v>0</v>
      </c>
      <c r="AQ3833" s="304">
        <f t="shared" si="1248"/>
        <v>0</v>
      </c>
      <c r="AR3833" s="304">
        <f t="shared" si="1249"/>
        <v>0</v>
      </c>
      <c r="AS3833" s="304">
        <f t="shared" si="1250"/>
        <v>0</v>
      </c>
      <c r="AT3833" s="304">
        <f t="shared" si="1251"/>
        <v>0</v>
      </c>
      <c r="AU3833" s="304">
        <f t="shared" si="1252"/>
        <v>0</v>
      </c>
      <c r="AV3833" s="304">
        <f t="shared" si="1253"/>
        <v>0</v>
      </c>
      <c r="AW3833" s="304">
        <f t="shared" si="1254"/>
        <v>0</v>
      </c>
      <c r="AX3833" s="304">
        <f t="shared" si="1255"/>
        <v>0</v>
      </c>
      <c r="AY3833" s="304">
        <f t="shared" si="1256"/>
        <v>0</v>
      </c>
      <c r="AZ3833" s="304">
        <f t="shared" si="1257"/>
        <v>0</v>
      </c>
      <c r="BA3833" s="304">
        <f t="shared" si="1258"/>
        <v>0</v>
      </c>
      <c r="BB3833" s="304">
        <f t="shared" si="1259"/>
        <v>0</v>
      </c>
      <c r="BC3833" s="304">
        <f t="shared" si="1260"/>
        <v>0</v>
      </c>
      <c r="BD3833" s="304">
        <f t="shared" si="1261"/>
        <v>0</v>
      </c>
      <c r="BE3833" s="304">
        <f>IFERROR(IF(VLOOKUP($C3833,Listen!$A$2:$F$45,6,0)="Ja",BB3833-MAX(BC3833:BD3833),BB3833-BC3833),0)</f>
        <v>0</v>
      </c>
    </row>
    <row r="3834" spans="1:57" x14ac:dyDescent="0.25">
      <c r="A3834" s="320" t="str">
        <f>IF(AND(D3834&lt;&gt;0,C3834&lt;&gt;0,E3834&lt;&gt;0),IF(B3834&lt;&gt;0,CONCATENATE(B3834,"-AGr",VLOOKUP(C3834,Listen!$A$2:$D$45,4,FALSE),"-",D3834,"-",E3834,),CONCATENATE("AGr",VLOOKUP(C3834,Listen!$A$2:$D$45,4,FALSE),"-",D3834,"-",E3834)),"keine vollständige ID")</f>
        <v>keine vollständige ID</v>
      </c>
      <c r="B3834" s="301"/>
      <c r="C3834" s="287"/>
      <c r="D3834" s="34"/>
      <c r="E3834" s="306"/>
      <c r="F3834" s="116"/>
      <c r="G3834" s="17"/>
      <c r="H3834" s="17"/>
      <c r="I3834" s="17"/>
      <c r="J3834" s="17"/>
      <c r="K3834" s="17"/>
      <c r="L3834" s="17"/>
      <c r="M3834" s="17"/>
      <c r="N3834" s="17"/>
      <c r="O3834" s="116"/>
      <c r="P3834" s="117">
        <f>IF(D3834&gt;A_Stammdaten!$B$12,0,SUM(G3834,H3834,J3834,L3834:M3834)-SUM(I3834,K3834,N3834:O3834))</f>
        <v>0</v>
      </c>
      <c r="Q3834" s="17"/>
      <c r="R3834" s="17"/>
      <c r="S3834" s="17"/>
      <c r="T3834" s="17"/>
      <c r="U3834" s="62">
        <f t="shared" si="1241"/>
        <v>0</v>
      </c>
      <c r="V3834" s="34"/>
      <c r="W3834" s="34"/>
      <c r="X3834" s="34"/>
      <c r="Y3834" s="34"/>
      <c r="Z3834" s="34"/>
      <c r="AA3834" s="63" t="str">
        <f t="shared" si="1242"/>
        <v>-</v>
      </c>
      <c r="AB3834" s="63" t="str">
        <f t="shared" si="1243"/>
        <v>-</v>
      </c>
      <c r="AC3834" s="63">
        <f>IF(ISBLANK($C3834),0,VLOOKUP($C3834,Listen!$A$2:$C$45,2,FALSE))</f>
        <v>0</v>
      </c>
      <c r="AD3834" s="63">
        <f>IF(ISBLANK($C3834),0,VLOOKUP($C3834,Listen!$A$2:$C$45,3,FALSE))</f>
        <v>0</v>
      </c>
      <c r="AE3834" s="49">
        <f t="shared" si="1244"/>
        <v>0</v>
      </c>
      <c r="AF3834" s="49">
        <f t="shared" si="1244"/>
        <v>0</v>
      </c>
      <c r="AG3834" s="49">
        <f>IFERROR(IF(OR($V3834&lt;&gt;"Ja",VLOOKUP($C3834,Listen!$A$2:$F$45,5,0)="Nein",D3834&lt;IF(C3834="LNG Anbindungsanlagen gemäß separater Festlegung",2022,2023)),$AC3834,$AA3834),0)</f>
        <v>0</v>
      </c>
      <c r="AH3834" s="49">
        <f>IFERROR(IF(OR($V3834&lt;&gt;"Ja",VLOOKUP($C3834,Listen!$A$2:$F$45,5,0)="Nein",D3834&lt;IF(C3834="LNG Anbindungsanlagen gemäß separater Festlegung",2022,2023)),$AC3834,$AA3834),0)</f>
        <v>0</v>
      </c>
      <c r="AI3834" s="49">
        <f>IFERROR(IF(OR($W3834&lt;&gt;"Ja",VLOOKUP($C3834,Listen!$A$2:$F$45,6,0)="Nein"),$AC3834,$AB3834),0)</f>
        <v>0</v>
      </c>
      <c r="AJ3834" s="49">
        <f>IFERROR(IF(OR($W3834&lt;&gt;"Ja",VLOOKUP($C3834,Listen!$A$2:$F$45,6,0)="Nein"),$AC3834,$AB3834),0)</f>
        <v>0</v>
      </c>
      <c r="AK3834" s="49">
        <f>IFERROR(IF(OR($W3834&lt;&gt;"Ja",VLOOKUP($C3834,Listen!$A$2:$F$45,6,0)="Nein"),$AC3834,$AB3834),0)</f>
        <v>0</v>
      </c>
      <c r="AL3834" s="51">
        <f t="shared" si="1245"/>
        <v>0</v>
      </c>
      <c r="AM3834" s="296">
        <f>IFERROR(IF(VLOOKUP($C3834,Listen!$A$2:$F$45,6,0)="Ja",MAX(BC3834:BD3834),D_SAV!$BC3834),0)</f>
        <v>0</v>
      </c>
      <c r="AN3834" s="51">
        <f t="shared" si="1246"/>
        <v>0</v>
      </c>
      <c r="AP3834" s="304">
        <f t="shared" si="1247"/>
        <v>0</v>
      </c>
      <c r="AQ3834" s="304">
        <f t="shared" si="1248"/>
        <v>0</v>
      </c>
      <c r="AR3834" s="304">
        <f t="shared" si="1249"/>
        <v>0</v>
      </c>
      <c r="AS3834" s="304">
        <f t="shared" si="1250"/>
        <v>0</v>
      </c>
      <c r="AT3834" s="304">
        <f t="shared" si="1251"/>
        <v>0</v>
      </c>
      <c r="AU3834" s="304">
        <f t="shared" si="1252"/>
        <v>0</v>
      </c>
      <c r="AV3834" s="304">
        <f t="shared" si="1253"/>
        <v>0</v>
      </c>
      <c r="AW3834" s="304">
        <f t="shared" si="1254"/>
        <v>0</v>
      </c>
      <c r="AX3834" s="304">
        <f t="shared" si="1255"/>
        <v>0</v>
      </c>
      <c r="AY3834" s="304">
        <f t="shared" si="1256"/>
        <v>0</v>
      </c>
      <c r="AZ3834" s="304">
        <f t="shared" si="1257"/>
        <v>0</v>
      </c>
      <c r="BA3834" s="304">
        <f t="shared" si="1258"/>
        <v>0</v>
      </c>
      <c r="BB3834" s="304">
        <f t="shared" si="1259"/>
        <v>0</v>
      </c>
      <c r="BC3834" s="304">
        <f t="shared" si="1260"/>
        <v>0</v>
      </c>
      <c r="BD3834" s="304">
        <f t="shared" si="1261"/>
        <v>0</v>
      </c>
      <c r="BE3834" s="304">
        <f>IFERROR(IF(VLOOKUP($C3834,Listen!$A$2:$F$45,6,0)="Ja",BB3834-MAX(BC3834:BD3834),BB3834-BC3834),0)</f>
        <v>0</v>
      </c>
    </row>
    <row r="3835" spans="1:57" x14ac:dyDescent="0.25">
      <c r="A3835" s="320" t="str">
        <f>IF(AND(D3835&lt;&gt;0,C3835&lt;&gt;0,E3835&lt;&gt;0),IF(B3835&lt;&gt;0,CONCATENATE(B3835,"-AGr",VLOOKUP(C3835,Listen!$A$2:$D$45,4,FALSE),"-",D3835,"-",E3835,),CONCATENATE("AGr",VLOOKUP(C3835,Listen!$A$2:$D$45,4,FALSE),"-",D3835,"-",E3835)),"keine vollständige ID")</f>
        <v>keine vollständige ID</v>
      </c>
      <c r="B3835" s="301"/>
      <c r="C3835" s="287"/>
      <c r="D3835" s="34"/>
      <c r="E3835" s="306"/>
      <c r="F3835" s="116"/>
      <c r="G3835" s="17"/>
      <c r="H3835" s="17"/>
      <c r="I3835" s="17"/>
      <c r="J3835" s="17"/>
      <c r="K3835" s="17"/>
      <c r="L3835" s="17"/>
      <c r="M3835" s="17"/>
      <c r="N3835" s="17"/>
      <c r="O3835" s="116"/>
      <c r="P3835" s="117">
        <f>IF(D3835&gt;A_Stammdaten!$B$12,0,SUM(G3835,H3835,J3835,L3835:M3835)-SUM(I3835,K3835,N3835:O3835))</f>
        <v>0</v>
      </c>
      <c r="Q3835" s="17"/>
      <c r="R3835" s="17"/>
      <c r="S3835" s="17"/>
      <c r="T3835" s="17"/>
      <c r="U3835" s="62">
        <f t="shared" si="1241"/>
        <v>0</v>
      </c>
      <c r="V3835" s="34"/>
      <c r="W3835" s="34"/>
      <c r="X3835" s="34"/>
      <c r="Y3835" s="34"/>
      <c r="Z3835" s="34"/>
      <c r="AA3835" s="63" t="str">
        <f t="shared" si="1242"/>
        <v>-</v>
      </c>
      <c r="AB3835" s="63" t="str">
        <f t="shared" si="1243"/>
        <v>-</v>
      </c>
      <c r="AC3835" s="63">
        <f>IF(ISBLANK($C3835),0,VLOOKUP($C3835,Listen!$A$2:$C$45,2,FALSE))</f>
        <v>0</v>
      </c>
      <c r="AD3835" s="63">
        <f>IF(ISBLANK($C3835),0,VLOOKUP($C3835,Listen!$A$2:$C$45,3,FALSE))</f>
        <v>0</v>
      </c>
      <c r="AE3835" s="49">
        <f t="shared" si="1244"/>
        <v>0</v>
      </c>
      <c r="AF3835" s="49">
        <f t="shared" si="1244"/>
        <v>0</v>
      </c>
      <c r="AG3835" s="49">
        <f>IFERROR(IF(OR($V3835&lt;&gt;"Ja",VLOOKUP($C3835,Listen!$A$2:$F$45,5,0)="Nein",D3835&lt;IF(C3835="LNG Anbindungsanlagen gemäß separater Festlegung",2022,2023)),$AC3835,$AA3835),0)</f>
        <v>0</v>
      </c>
      <c r="AH3835" s="49">
        <f>IFERROR(IF(OR($V3835&lt;&gt;"Ja",VLOOKUP($C3835,Listen!$A$2:$F$45,5,0)="Nein",D3835&lt;IF(C3835="LNG Anbindungsanlagen gemäß separater Festlegung",2022,2023)),$AC3835,$AA3835),0)</f>
        <v>0</v>
      </c>
      <c r="AI3835" s="49">
        <f>IFERROR(IF(OR($W3835&lt;&gt;"Ja",VLOOKUP($C3835,Listen!$A$2:$F$45,6,0)="Nein"),$AC3835,$AB3835),0)</f>
        <v>0</v>
      </c>
      <c r="AJ3835" s="49">
        <f>IFERROR(IF(OR($W3835&lt;&gt;"Ja",VLOOKUP($C3835,Listen!$A$2:$F$45,6,0)="Nein"),$AC3835,$AB3835),0)</f>
        <v>0</v>
      </c>
      <c r="AK3835" s="49">
        <f>IFERROR(IF(OR($W3835&lt;&gt;"Ja",VLOOKUP($C3835,Listen!$A$2:$F$45,6,0)="Nein"),$AC3835,$AB3835),0)</f>
        <v>0</v>
      </c>
      <c r="AL3835" s="51">
        <f t="shared" si="1245"/>
        <v>0</v>
      </c>
      <c r="AM3835" s="296">
        <f>IFERROR(IF(VLOOKUP($C3835,Listen!$A$2:$F$45,6,0)="Ja",MAX(BC3835:BD3835),D_SAV!$BC3835),0)</f>
        <v>0</v>
      </c>
      <c r="AN3835" s="51">
        <f t="shared" si="1246"/>
        <v>0</v>
      </c>
      <c r="AP3835" s="304">
        <f t="shared" si="1247"/>
        <v>0</v>
      </c>
      <c r="AQ3835" s="304">
        <f t="shared" si="1248"/>
        <v>0</v>
      </c>
      <c r="AR3835" s="304">
        <f t="shared" si="1249"/>
        <v>0</v>
      </c>
      <c r="AS3835" s="304">
        <f t="shared" si="1250"/>
        <v>0</v>
      </c>
      <c r="AT3835" s="304">
        <f t="shared" si="1251"/>
        <v>0</v>
      </c>
      <c r="AU3835" s="304">
        <f t="shared" si="1252"/>
        <v>0</v>
      </c>
      <c r="AV3835" s="304">
        <f t="shared" si="1253"/>
        <v>0</v>
      </c>
      <c r="AW3835" s="304">
        <f t="shared" si="1254"/>
        <v>0</v>
      </c>
      <c r="AX3835" s="304">
        <f t="shared" si="1255"/>
        <v>0</v>
      </c>
      <c r="AY3835" s="304">
        <f t="shared" si="1256"/>
        <v>0</v>
      </c>
      <c r="AZ3835" s="304">
        <f t="shared" si="1257"/>
        <v>0</v>
      </c>
      <c r="BA3835" s="304">
        <f t="shared" si="1258"/>
        <v>0</v>
      </c>
      <c r="BB3835" s="304">
        <f t="shared" si="1259"/>
        <v>0</v>
      </c>
      <c r="BC3835" s="304">
        <f t="shared" si="1260"/>
        <v>0</v>
      </c>
      <c r="BD3835" s="304">
        <f t="shared" si="1261"/>
        <v>0</v>
      </c>
      <c r="BE3835" s="304">
        <f>IFERROR(IF(VLOOKUP($C3835,Listen!$A$2:$F$45,6,0)="Ja",BB3835-MAX(BC3835:BD3835),BB3835-BC3835),0)</f>
        <v>0</v>
      </c>
    </row>
    <row r="3836" spans="1:57" x14ac:dyDescent="0.25">
      <c r="A3836" s="320" t="str">
        <f>IF(AND(D3836&lt;&gt;0,C3836&lt;&gt;0,E3836&lt;&gt;0),IF(B3836&lt;&gt;0,CONCATENATE(B3836,"-AGr",VLOOKUP(C3836,Listen!$A$2:$D$45,4,FALSE),"-",D3836,"-",E3836,),CONCATENATE("AGr",VLOOKUP(C3836,Listen!$A$2:$D$45,4,FALSE),"-",D3836,"-",E3836)),"keine vollständige ID")</f>
        <v>keine vollständige ID</v>
      </c>
      <c r="B3836" s="301"/>
      <c r="C3836" s="287"/>
      <c r="D3836" s="34"/>
      <c r="E3836" s="306"/>
      <c r="F3836" s="116"/>
      <c r="G3836" s="17"/>
      <c r="H3836" s="17"/>
      <c r="I3836" s="17"/>
      <c r="J3836" s="17"/>
      <c r="K3836" s="17"/>
      <c r="L3836" s="17"/>
      <c r="M3836" s="17"/>
      <c r="N3836" s="17"/>
      <c r="O3836" s="116"/>
      <c r="P3836" s="117">
        <f>IF(D3836&gt;A_Stammdaten!$B$12,0,SUM(G3836,H3836,J3836,L3836:M3836)-SUM(I3836,K3836,N3836:O3836))</f>
        <v>0</v>
      </c>
      <c r="Q3836" s="17"/>
      <c r="R3836" s="17"/>
      <c r="S3836" s="17"/>
      <c r="T3836" s="17"/>
      <c r="U3836" s="62">
        <f t="shared" si="1241"/>
        <v>0</v>
      </c>
      <c r="V3836" s="34"/>
      <c r="W3836" s="34"/>
      <c r="X3836" s="34"/>
      <c r="Y3836" s="34"/>
      <c r="Z3836" s="34"/>
      <c r="AA3836" s="63" t="str">
        <f t="shared" si="1242"/>
        <v>-</v>
      </c>
      <c r="AB3836" s="63" t="str">
        <f t="shared" si="1243"/>
        <v>-</v>
      </c>
      <c r="AC3836" s="63">
        <f>IF(ISBLANK($C3836),0,VLOOKUP($C3836,Listen!$A$2:$C$45,2,FALSE))</f>
        <v>0</v>
      </c>
      <c r="AD3836" s="63">
        <f>IF(ISBLANK($C3836),0,VLOOKUP($C3836,Listen!$A$2:$C$45,3,FALSE))</f>
        <v>0</v>
      </c>
      <c r="AE3836" s="49">
        <f t="shared" si="1244"/>
        <v>0</v>
      </c>
      <c r="AF3836" s="49">
        <f t="shared" si="1244"/>
        <v>0</v>
      </c>
      <c r="AG3836" s="49">
        <f>IFERROR(IF(OR($V3836&lt;&gt;"Ja",VLOOKUP($C3836,Listen!$A$2:$F$45,5,0)="Nein",D3836&lt;IF(C3836="LNG Anbindungsanlagen gemäß separater Festlegung",2022,2023)),$AC3836,$AA3836),0)</f>
        <v>0</v>
      </c>
      <c r="AH3836" s="49">
        <f>IFERROR(IF(OR($V3836&lt;&gt;"Ja",VLOOKUP($C3836,Listen!$A$2:$F$45,5,0)="Nein",D3836&lt;IF(C3836="LNG Anbindungsanlagen gemäß separater Festlegung",2022,2023)),$AC3836,$AA3836),0)</f>
        <v>0</v>
      </c>
      <c r="AI3836" s="49">
        <f>IFERROR(IF(OR($W3836&lt;&gt;"Ja",VLOOKUP($C3836,Listen!$A$2:$F$45,6,0)="Nein"),$AC3836,$AB3836),0)</f>
        <v>0</v>
      </c>
      <c r="AJ3836" s="49">
        <f>IFERROR(IF(OR($W3836&lt;&gt;"Ja",VLOOKUP($C3836,Listen!$A$2:$F$45,6,0)="Nein"),$AC3836,$AB3836),0)</f>
        <v>0</v>
      </c>
      <c r="AK3836" s="49">
        <f>IFERROR(IF(OR($W3836&lt;&gt;"Ja",VLOOKUP($C3836,Listen!$A$2:$F$45,6,0)="Nein"),$AC3836,$AB3836),0)</f>
        <v>0</v>
      </c>
      <c r="AL3836" s="51">
        <f t="shared" si="1245"/>
        <v>0</v>
      </c>
      <c r="AM3836" s="296">
        <f>IFERROR(IF(VLOOKUP($C3836,Listen!$A$2:$F$45,6,0)="Ja",MAX(BC3836:BD3836),D_SAV!$BC3836),0)</f>
        <v>0</v>
      </c>
      <c r="AN3836" s="51">
        <f t="shared" si="1246"/>
        <v>0</v>
      </c>
      <c r="AP3836" s="304">
        <f t="shared" si="1247"/>
        <v>0</v>
      </c>
      <c r="AQ3836" s="304">
        <f t="shared" si="1248"/>
        <v>0</v>
      </c>
      <c r="AR3836" s="304">
        <f t="shared" si="1249"/>
        <v>0</v>
      </c>
      <c r="AS3836" s="304">
        <f t="shared" si="1250"/>
        <v>0</v>
      </c>
      <c r="AT3836" s="304">
        <f t="shared" si="1251"/>
        <v>0</v>
      </c>
      <c r="AU3836" s="304">
        <f t="shared" si="1252"/>
        <v>0</v>
      </c>
      <c r="AV3836" s="304">
        <f t="shared" si="1253"/>
        <v>0</v>
      </c>
      <c r="AW3836" s="304">
        <f t="shared" si="1254"/>
        <v>0</v>
      </c>
      <c r="AX3836" s="304">
        <f t="shared" si="1255"/>
        <v>0</v>
      </c>
      <c r="AY3836" s="304">
        <f t="shared" si="1256"/>
        <v>0</v>
      </c>
      <c r="AZ3836" s="304">
        <f t="shared" si="1257"/>
        <v>0</v>
      </c>
      <c r="BA3836" s="304">
        <f t="shared" si="1258"/>
        <v>0</v>
      </c>
      <c r="BB3836" s="304">
        <f t="shared" si="1259"/>
        <v>0</v>
      </c>
      <c r="BC3836" s="304">
        <f t="shared" si="1260"/>
        <v>0</v>
      </c>
      <c r="BD3836" s="304">
        <f t="shared" si="1261"/>
        <v>0</v>
      </c>
      <c r="BE3836" s="304">
        <f>IFERROR(IF(VLOOKUP($C3836,Listen!$A$2:$F$45,6,0)="Ja",BB3836-MAX(BC3836:BD3836),BB3836-BC3836),0)</f>
        <v>0</v>
      </c>
    </row>
    <row r="3837" spans="1:57" x14ac:dyDescent="0.25">
      <c r="A3837" s="320" t="str">
        <f>IF(AND(D3837&lt;&gt;0,C3837&lt;&gt;0,E3837&lt;&gt;0),IF(B3837&lt;&gt;0,CONCATENATE(B3837,"-AGr",VLOOKUP(C3837,Listen!$A$2:$D$45,4,FALSE),"-",D3837,"-",E3837,),CONCATENATE("AGr",VLOOKUP(C3837,Listen!$A$2:$D$45,4,FALSE),"-",D3837,"-",E3837)),"keine vollständige ID")</f>
        <v>keine vollständige ID</v>
      </c>
      <c r="B3837" s="301"/>
      <c r="C3837" s="287"/>
      <c r="D3837" s="34"/>
      <c r="E3837" s="306"/>
      <c r="F3837" s="116"/>
      <c r="G3837" s="17"/>
      <c r="H3837" s="17"/>
      <c r="I3837" s="17"/>
      <c r="J3837" s="17"/>
      <c r="K3837" s="17"/>
      <c r="L3837" s="17"/>
      <c r="M3837" s="17"/>
      <c r="N3837" s="17"/>
      <c r="O3837" s="116"/>
      <c r="P3837" s="117">
        <f>IF(D3837&gt;A_Stammdaten!$B$12,0,SUM(G3837,H3837,J3837,L3837:M3837)-SUM(I3837,K3837,N3837:O3837))</f>
        <v>0</v>
      </c>
      <c r="Q3837" s="17"/>
      <c r="R3837" s="17"/>
      <c r="S3837" s="17"/>
      <c r="T3837" s="17"/>
      <c r="U3837" s="62">
        <f t="shared" si="1241"/>
        <v>0</v>
      </c>
      <c r="V3837" s="34"/>
      <c r="W3837" s="34"/>
      <c r="X3837" s="34"/>
      <c r="Y3837" s="34"/>
      <c r="Z3837" s="34"/>
      <c r="AA3837" s="63" t="str">
        <f t="shared" si="1242"/>
        <v>-</v>
      </c>
      <c r="AB3837" s="63" t="str">
        <f t="shared" si="1243"/>
        <v>-</v>
      </c>
      <c r="AC3837" s="63">
        <f>IF(ISBLANK($C3837),0,VLOOKUP($C3837,Listen!$A$2:$C$45,2,FALSE))</f>
        <v>0</v>
      </c>
      <c r="AD3837" s="63">
        <f>IF(ISBLANK($C3837),0,VLOOKUP($C3837,Listen!$A$2:$C$45,3,FALSE))</f>
        <v>0</v>
      </c>
      <c r="AE3837" s="49">
        <f t="shared" si="1244"/>
        <v>0</v>
      </c>
      <c r="AF3837" s="49">
        <f t="shared" si="1244"/>
        <v>0</v>
      </c>
      <c r="AG3837" s="49">
        <f>IFERROR(IF(OR($V3837&lt;&gt;"Ja",VLOOKUP($C3837,Listen!$A$2:$F$45,5,0)="Nein",D3837&lt;IF(C3837="LNG Anbindungsanlagen gemäß separater Festlegung",2022,2023)),$AC3837,$AA3837),0)</f>
        <v>0</v>
      </c>
      <c r="AH3837" s="49">
        <f>IFERROR(IF(OR($V3837&lt;&gt;"Ja",VLOOKUP($C3837,Listen!$A$2:$F$45,5,0)="Nein",D3837&lt;IF(C3837="LNG Anbindungsanlagen gemäß separater Festlegung",2022,2023)),$AC3837,$AA3837),0)</f>
        <v>0</v>
      </c>
      <c r="AI3837" s="49">
        <f>IFERROR(IF(OR($W3837&lt;&gt;"Ja",VLOOKUP($C3837,Listen!$A$2:$F$45,6,0)="Nein"),$AC3837,$AB3837),0)</f>
        <v>0</v>
      </c>
      <c r="AJ3837" s="49">
        <f>IFERROR(IF(OR($W3837&lt;&gt;"Ja",VLOOKUP($C3837,Listen!$A$2:$F$45,6,0)="Nein"),$AC3837,$AB3837),0)</f>
        <v>0</v>
      </c>
      <c r="AK3837" s="49">
        <f>IFERROR(IF(OR($W3837&lt;&gt;"Ja",VLOOKUP($C3837,Listen!$A$2:$F$45,6,0)="Nein"),$AC3837,$AB3837),0)</f>
        <v>0</v>
      </c>
      <c r="AL3837" s="51">
        <f t="shared" si="1245"/>
        <v>0</v>
      </c>
      <c r="AM3837" s="296">
        <f>IFERROR(IF(VLOOKUP($C3837,Listen!$A$2:$F$45,6,0)="Ja",MAX(BC3837:BD3837),D_SAV!$BC3837),0)</f>
        <v>0</v>
      </c>
      <c r="AN3837" s="51">
        <f t="shared" si="1246"/>
        <v>0</v>
      </c>
      <c r="AP3837" s="304">
        <f t="shared" si="1247"/>
        <v>0</v>
      </c>
      <c r="AQ3837" s="304">
        <f t="shared" si="1248"/>
        <v>0</v>
      </c>
      <c r="AR3837" s="304">
        <f t="shared" si="1249"/>
        <v>0</v>
      </c>
      <c r="AS3837" s="304">
        <f t="shared" si="1250"/>
        <v>0</v>
      </c>
      <c r="AT3837" s="304">
        <f t="shared" si="1251"/>
        <v>0</v>
      </c>
      <c r="AU3837" s="304">
        <f t="shared" si="1252"/>
        <v>0</v>
      </c>
      <c r="AV3837" s="304">
        <f t="shared" si="1253"/>
        <v>0</v>
      </c>
      <c r="AW3837" s="304">
        <f t="shared" si="1254"/>
        <v>0</v>
      </c>
      <c r="AX3837" s="304">
        <f t="shared" si="1255"/>
        <v>0</v>
      </c>
      <c r="AY3837" s="304">
        <f t="shared" si="1256"/>
        <v>0</v>
      </c>
      <c r="AZ3837" s="304">
        <f t="shared" si="1257"/>
        <v>0</v>
      </c>
      <c r="BA3837" s="304">
        <f t="shared" si="1258"/>
        <v>0</v>
      </c>
      <c r="BB3837" s="304">
        <f t="shared" si="1259"/>
        <v>0</v>
      </c>
      <c r="BC3837" s="304">
        <f t="shared" si="1260"/>
        <v>0</v>
      </c>
      <c r="BD3837" s="304">
        <f t="shared" si="1261"/>
        <v>0</v>
      </c>
      <c r="BE3837" s="304">
        <f>IFERROR(IF(VLOOKUP($C3837,Listen!$A$2:$F$45,6,0)="Ja",BB3837-MAX(BC3837:BD3837),BB3837-BC3837),0)</f>
        <v>0</v>
      </c>
    </row>
    <row r="3838" spans="1:57" x14ac:dyDescent="0.25">
      <c r="A3838" s="320" t="str">
        <f>IF(AND(D3838&lt;&gt;0,C3838&lt;&gt;0,E3838&lt;&gt;0),IF(B3838&lt;&gt;0,CONCATENATE(B3838,"-AGr",VLOOKUP(C3838,Listen!$A$2:$D$45,4,FALSE),"-",D3838,"-",E3838,),CONCATENATE("AGr",VLOOKUP(C3838,Listen!$A$2:$D$45,4,FALSE),"-",D3838,"-",E3838)),"keine vollständige ID")</f>
        <v>keine vollständige ID</v>
      </c>
      <c r="B3838" s="301"/>
      <c r="C3838" s="287"/>
      <c r="D3838" s="34"/>
      <c r="E3838" s="306"/>
      <c r="F3838" s="116"/>
      <c r="G3838" s="17"/>
      <c r="H3838" s="17"/>
      <c r="I3838" s="17"/>
      <c r="J3838" s="17"/>
      <c r="K3838" s="17"/>
      <c r="L3838" s="17"/>
      <c r="M3838" s="17"/>
      <c r="N3838" s="17"/>
      <c r="O3838" s="116"/>
      <c r="P3838" s="117">
        <f>IF(D3838&gt;A_Stammdaten!$B$12,0,SUM(G3838,H3838,J3838,L3838:M3838)-SUM(I3838,K3838,N3838:O3838))</f>
        <v>0</v>
      </c>
      <c r="Q3838" s="17"/>
      <c r="R3838" s="17"/>
      <c r="S3838" s="17"/>
      <c r="T3838" s="17"/>
      <c r="U3838" s="62">
        <f t="shared" si="1241"/>
        <v>0</v>
      </c>
      <c r="V3838" s="34"/>
      <c r="W3838" s="34"/>
      <c r="X3838" s="34"/>
      <c r="Y3838" s="34"/>
      <c r="Z3838" s="34"/>
      <c r="AA3838" s="63" t="str">
        <f t="shared" si="1242"/>
        <v>-</v>
      </c>
      <c r="AB3838" s="63" t="str">
        <f t="shared" si="1243"/>
        <v>-</v>
      </c>
      <c r="AC3838" s="63">
        <f>IF(ISBLANK($C3838),0,VLOOKUP($C3838,Listen!$A$2:$C$45,2,FALSE))</f>
        <v>0</v>
      </c>
      <c r="AD3838" s="63">
        <f>IF(ISBLANK($C3838),0,VLOOKUP($C3838,Listen!$A$2:$C$45,3,FALSE))</f>
        <v>0</v>
      </c>
      <c r="AE3838" s="49">
        <f t="shared" si="1244"/>
        <v>0</v>
      </c>
      <c r="AF3838" s="49">
        <f t="shared" si="1244"/>
        <v>0</v>
      </c>
      <c r="AG3838" s="49">
        <f>IFERROR(IF(OR($V3838&lt;&gt;"Ja",VLOOKUP($C3838,Listen!$A$2:$F$45,5,0)="Nein",D3838&lt;IF(C3838="LNG Anbindungsanlagen gemäß separater Festlegung",2022,2023)),$AC3838,$AA3838),0)</f>
        <v>0</v>
      </c>
      <c r="AH3838" s="49">
        <f>IFERROR(IF(OR($V3838&lt;&gt;"Ja",VLOOKUP($C3838,Listen!$A$2:$F$45,5,0)="Nein",D3838&lt;IF(C3838="LNG Anbindungsanlagen gemäß separater Festlegung",2022,2023)),$AC3838,$AA3838),0)</f>
        <v>0</v>
      </c>
      <c r="AI3838" s="49">
        <f>IFERROR(IF(OR($W3838&lt;&gt;"Ja",VLOOKUP($C3838,Listen!$A$2:$F$45,6,0)="Nein"),$AC3838,$AB3838),0)</f>
        <v>0</v>
      </c>
      <c r="AJ3838" s="49">
        <f>IFERROR(IF(OR($W3838&lt;&gt;"Ja",VLOOKUP($C3838,Listen!$A$2:$F$45,6,0)="Nein"),$AC3838,$AB3838),0)</f>
        <v>0</v>
      </c>
      <c r="AK3838" s="49">
        <f>IFERROR(IF(OR($W3838&lt;&gt;"Ja",VLOOKUP($C3838,Listen!$A$2:$F$45,6,0)="Nein"),$AC3838,$AB3838),0)</f>
        <v>0</v>
      </c>
      <c r="AL3838" s="51">
        <f t="shared" si="1245"/>
        <v>0</v>
      </c>
      <c r="AM3838" s="296">
        <f>IFERROR(IF(VLOOKUP($C3838,Listen!$A$2:$F$45,6,0)="Ja",MAX(BC3838:BD3838),D_SAV!$BC3838),0)</f>
        <v>0</v>
      </c>
      <c r="AN3838" s="51">
        <f t="shared" si="1246"/>
        <v>0</v>
      </c>
      <c r="AP3838" s="304">
        <f t="shared" si="1247"/>
        <v>0</v>
      </c>
      <c r="AQ3838" s="304">
        <f t="shared" si="1248"/>
        <v>0</v>
      </c>
      <c r="AR3838" s="304">
        <f t="shared" si="1249"/>
        <v>0</v>
      </c>
      <c r="AS3838" s="304">
        <f t="shared" si="1250"/>
        <v>0</v>
      </c>
      <c r="AT3838" s="304">
        <f t="shared" si="1251"/>
        <v>0</v>
      </c>
      <c r="AU3838" s="304">
        <f t="shared" si="1252"/>
        <v>0</v>
      </c>
      <c r="AV3838" s="304">
        <f t="shared" si="1253"/>
        <v>0</v>
      </c>
      <c r="AW3838" s="304">
        <f t="shared" si="1254"/>
        <v>0</v>
      </c>
      <c r="AX3838" s="304">
        <f t="shared" si="1255"/>
        <v>0</v>
      </c>
      <c r="AY3838" s="304">
        <f t="shared" si="1256"/>
        <v>0</v>
      </c>
      <c r="AZ3838" s="304">
        <f t="shared" si="1257"/>
        <v>0</v>
      </c>
      <c r="BA3838" s="304">
        <f t="shared" si="1258"/>
        <v>0</v>
      </c>
      <c r="BB3838" s="304">
        <f t="shared" si="1259"/>
        <v>0</v>
      </c>
      <c r="BC3838" s="304">
        <f t="shared" si="1260"/>
        <v>0</v>
      </c>
      <c r="BD3838" s="304">
        <f t="shared" si="1261"/>
        <v>0</v>
      </c>
      <c r="BE3838" s="304">
        <f>IFERROR(IF(VLOOKUP($C3838,Listen!$A$2:$F$45,6,0)="Ja",BB3838-MAX(BC3838:BD3838),BB3838-BC3838),0)</f>
        <v>0</v>
      </c>
    </row>
    <row r="3839" spans="1:57" x14ac:dyDescent="0.25">
      <c r="A3839" s="320" t="str">
        <f>IF(AND(D3839&lt;&gt;0,C3839&lt;&gt;0,E3839&lt;&gt;0),IF(B3839&lt;&gt;0,CONCATENATE(B3839,"-AGr",VLOOKUP(C3839,Listen!$A$2:$D$45,4,FALSE),"-",D3839,"-",E3839,),CONCATENATE("AGr",VLOOKUP(C3839,Listen!$A$2:$D$45,4,FALSE),"-",D3839,"-",E3839)),"keine vollständige ID")</f>
        <v>keine vollständige ID</v>
      </c>
      <c r="B3839" s="301"/>
      <c r="C3839" s="287"/>
      <c r="D3839" s="34"/>
      <c r="E3839" s="306"/>
      <c r="F3839" s="116"/>
      <c r="G3839" s="17"/>
      <c r="H3839" s="17"/>
      <c r="I3839" s="17"/>
      <c r="J3839" s="17"/>
      <c r="K3839" s="17"/>
      <c r="L3839" s="17"/>
      <c r="M3839" s="17"/>
      <c r="N3839" s="17"/>
      <c r="O3839" s="116"/>
      <c r="P3839" s="117">
        <f>IF(D3839&gt;A_Stammdaten!$B$12,0,SUM(G3839,H3839,J3839,L3839:M3839)-SUM(I3839,K3839,N3839:O3839))</f>
        <v>0</v>
      </c>
      <c r="Q3839" s="17"/>
      <c r="R3839" s="17"/>
      <c r="S3839" s="17"/>
      <c r="T3839" s="17"/>
      <c r="U3839" s="62">
        <f t="shared" si="1241"/>
        <v>0</v>
      </c>
      <c r="V3839" s="34"/>
      <c r="W3839" s="34"/>
      <c r="X3839" s="34"/>
      <c r="Y3839" s="34"/>
      <c r="Z3839" s="34"/>
      <c r="AA3839" s="63" t="str">
        <f t="shared" si="1242"/>
        <v>-</v>
      </c>
      <c r="AB3839" s="63" t="str">
        <f t="shared" si="1243"/>
        <v>-</v>
      </c>
      <c r="AC3839" s="63">
        <f>IF(ISBLANK($C3839),0,VLOOKUP($C3839,Listen!$A$2:$C$45,2,FALSE))</f>
        <v>0</v>
      </c>
      <c r="AD3839" s="63">
        <f>IF(ISBLANK($C3839),0,VLOOKUP($C3839,Listen!$A$2:$C$45,3,FALSE))</f>
        <v>0</v>
      </c>
      <c r="AE3839" s="49">
        <f t="shared" si="1244"/>
        <v>0</v>
      </c>
      <c r="AF3839" s="49">
        <f t="shared" si="1244"/>
        <v>0</v>
      </c>
      <c r="AG3839" s="49">
        <f>IFERROR(IF(OR($V3839&lt;&gt;"Ja",VLOOKUP($C3839,Listen!$A$2:$F$45,5,0)="Nein",D3839&lt;IF(C3839="LNG Anbindungsanlagen gemäß separater Festlegung",2022,2023)),$AC3839,$AA3839),0)</f>
        <v>0</v>
      </c>
      <c r="AH3839" s="49">
        <f>IFERROR(IF(OR($V3839&lt;&gt;"Ja",VLOOKUP($C3839,Listen!$A$2:$F$45,5,0)="Nein",D3839&lt;IF(C3839="LNG Anbindungsanlagen gemäß separater Festlegung",2022,2023)),$AC3839,$AA3839),0)</f>
        <v>0</v>
      </c>
      <c r="AI3839" s="49">
        <f>IFERROR(IF(OR($W3839&lt;&gt;"Ja",VLOOKUP($C3839,Listen!$A$2:$F$45,6,0)="Nein"),$AC3839,$AB3839),0)</f>
        <v>0</v>
      </c>
      <c r="AJ3839" s="49">
        <f>IFERROR(IF(OR($W3839&lt;&gt;"Ja",VLOOKUP($C3839,Listen!$A$2:$F$45,6,0)="Nein"),$AC3839,$AB3839),0)</f>
        <v>0</v>
      </c>
      <c r="AK3839" s="49">
        <f>IFERROR(IF(OR($W3839&lt;&gt;"Ja",VLOOKUP($C3839,Listen!$A$2:$F$45,6,0)="Nein"),$AC3839,$AB3839),0)</f>
        <v>0</v>
      </c>
      <c r="AL3839" s="51">
        <f t="shared" si="1245"/>
        <v>0</v>
      </c>
      <c r="AM3839" s="296">
        <f>IFERROR(IF(VLOOKUP($C3839,Listen!$A$2:$F$45,6,0)="Ja",MAX(BC3839:BD3839),D_SAV!$BC3839),0)</f>
        <v>0</v>
      </c>
      <c r="AN3839" s="51">
        <f t="shared" si="1246"/>
        <v>0</v>
      </c>
      <c r="AP3839" s="304">
        <f t="shared" si="1247"/>
        <v>0</v>
      </c>
      <c r="AQ3839" s="304">
        <f t="shared" si="1248"/>
        <v>0</v>
      </c>
      <c r="AR3839" s="304">
        <f t="shared" si="1249"/>
        <v>0</v>
      </c>
      <c r="AS3839" s="304">
        <f t="shared" si="1250"/>
        <v>0</v>
      </c>
      <c r="AT3839" s="304">
        <f t="shared" si="1251"/>
        <v>0</v>
      </c>
      <c r="AU3839" s="304">
        <f t="shared" si="1252"/>
        <v>0</v>
      </c>
      <c r="AV3839" s="304">
        <f t="shared" si="1253"/>
        <v>0</v>
      </c>
      <c r="AW3839" s="304">
        <f t="shared" si="1254"/>
        <v>0</v>
      </c>
      <c r="AX3839" s="304">
        <f t="shared" si="1255"/>
        <v>0</v>
      </c>
      <c r="AY3839" s="304">
        <f t="shared" si="1256"/>
        <v>0</v>
      </c>
      <c r="AZ3839" s="304">
        <f t="shared" si="1257"/>
        <v>0</v>
      </c>
      <c r="BA3839" s="304">
        <f t="shared" si="1258"/>
        <v>0</v>
      </c>
      <c r="BB3839" s="304">
        <f t="shared" si="1259"/>
        <v>0</v>
      </c>
      <c r="BC3839" s="304">
        <f t="shared" si="1260"/>
        <v>0</v>
      </c>
      <c r="BD3839" s="304">
        <f t="shared" si="1261"/>
        <v>0</v>
      </c>
      <c r="BE3839" s="304">
        <f>IFERROR(IF(VLOOKUP($C3839,Listen!$A$2:$F$45,6,0)="Ja",BB3839-MAX(BC3839:BD3839),BB3839-BC3839),0)</f>
        <v>0</v>
      </c>
    </row>
    <row r="3840" spans="1:57" x14ac:dyDescent="0.25">
      <c r="A3840" s="320" t="str">
        <f>IF(AND(D3840&lt;&gt;0,C3840&lt;&gt;0,E3840&lt;&gt;0),IF(B3840&lt;&gt;0,CONCATENATE(B3840,"-AGr",VLOOKUP(C3840,Listen!$A$2:$D$45,4,FALSE),"-",D3840,"-",E3840,),CONCATENATE("AGr",VLOOKUP(C3840,Listen!$A$2:$D$45,4,FALSE),"-",D3840,"-",E3840)),"keine vollständige ID")</f>
        <v>keine vollständige ID</v>
      </c>
      <c r="B3840" s="301"/>
      <c r="C3840" s="287"/>
      <c r="D3840" s="34"/>
      <c r="E3840" s="306"/>
      <c r="F3840" s="116"/>
      <c r="G3840" s="17"/>
      <c r="H3840" s="17"/>
      <c r="I3840" s="17"/>
      <c r="J3840" s="17"/>
      <c r="K3840" s="17"/>
      <c r="L3840" s="17"/>
      <c r="M3840" s="17"/>
      <c r="N3840" s="17"/>
      <c r="O3840" s="116"/>
      <c r="P3840" s="117">
        <f>IF(D3840&gt;A_Stammdaten!$B$12,0,SUM(G3840,H3840,J3840,L3840:M3840)-SUM(I3840,K3840,N3840:O3840))</f>
        <v>0</v>
      </c>
      <c r="Q3840" s="17"/>
      <c r="R3840" s="17"/>
      <c r="S3840" s="17"/>
      <c r="T3840" s="17"/>
      <c r="U3840" s="62">
        <f t="shared" si="1241"/>
        <v>0</v>
      </c>
      <c r="V3840" s="34"/>
      <c r="W3840" s="34"/>
      <c r="X3840" s="34"/>
      <c r="Y3840" s="34"/>
      <c r="Z3840" s="34"/>
      <c r="AA3840" s="63" t="str">
        <f t="shared" si="1242"/>
        <v>-</v>
      </c>
      <c r="AB3840" s="63" t="str">
        <f t="shared" si="1243"/>
        <v>-</v>
      </c>
      <c r="AC3840" s="63">
        <f>IF(ISBLANK($C3840),0,VLOOKUP($C3840,Listen!$A$2:$C$45,2,FALSE))</f>
        <v>0</v>
      </c>
      <c r="AD3840" s="63">
        <f>IF(ISBLANK($C3840),0,VLOOKUP($C3840,Listen!$A$2:$C$45,3,FALSE))</f>
        <v>0</v>
      </c>
      <c r="AE3840" s="49">
        <f t="shared" si="1244"/>
        <v>0</v>
      </c>
      <c r="AF3840" s="49">
        <f t="shared" si="1244"/>
        <v>0</v>
      </c>
      <c r="AG3840" s="49">
        <f>IFERROR(IF(OR($V3840&lt;&gt;"Ja",VLOOKUP($C3840,Listen!$A$2:$F$45,5,0)="Nein",D3840&lt;IF(C3840="LNG Anbindungsanlagen gemäß separater Festlegung",2022,2023)),$AC3840,$AA3840),0)</f>
        <v>0</v>
      </c>
      <c r="AH3840" s="49">
        <f>IFERROR(IF(OR($V3840&lt;&gt;"Ja",VLOOKUP($C3840,Listen!$A$2:$F$45,5,0)="Nein",D3840&lt;IF(C3840="LNG Anbindungsanlagen gemäß separater Festlegung",2022,2023)),$AC3840,$AA3840),0)</f>
        <v>0</v>
      </c>
      <c r="AI3840" s="49">
        <f>IFERROR(IF(OR($W3840&lt;&gt;"Ja",VLOOKUP($C3840,Listen!$A$2:$F$45,6,0)="Nein"),$AC3840,$AB3840),0)</f>
        <v>0</v>
      </c>
      <c r="AJ3840" s="49">
        <f>IFERROR(IF(OR($W3840&lt;&gt;"Ja",VLOOKUP($C3840,Listen!$A$2:$F$45,6,0)="Nein"),$AC3840,$AB3840),0)</f>
        <v>0</v>
      </c>
      <c r="AK3840" s="49">
        <f>IFERROR(IF(OR($W3840&lt;&gt;"Ja",VLOOKUP($C3840,Listen!$A$2:$F$45,6,0)="Nein"),$AC3840,$AB3840),0)</f>
        <v>0</v>
      </c>
      <c r="AL3840" s="51">
        <f t="shared" si="1245"/>
        <v>0</v>
      </c>
      <c r="AM3840" s="296">
        <f>IFERROR(IF(VLOOKUP($C3840,Listen!$A$2:$F$45,6,0)="Ja",MAX(BC3840:BD3840),D_SAV!$BC3840),0)</f>
        <v>0</v>
      </c>
      <c r="AN3840" s="51">
        <f t="shared" si="1246"/>
        <v>0</v>
      </c>
      <c r="AP3840" s="304">
        <f t="shared" si="1247"/>
        <v>0</v>
      </c>
      <c r="AQ3840" s="304">
        <f t="shared" si="1248"/>
        <v>0</v>
      </c>
      <c r="AR3840" s="304">
        <f t="shared" si="1249"/>
        <v>0</v>
      </c>
      <c r="AS3840" s="304">
        <f t="shared" si="1250"/>
        <v>0</v>
      </c>
      <c r="AT3840" s="304">
        <f t="shared" si="1251"/>
        <v>0</v>
      </c>
      <c r="AU3840" s="304">
        <f t="shared" si="1252"/>
        <v>0</v>
      </c>
      <c r="AV3840" s="304">
        <f t="shared" si="1253"/>
        <v>0</v>
      </c>
      <c r="AW3840" s="304">
        <f t="shared" si="1254"/>
        <v>0</v>
      </c>
      <c r="AX3840" s="304">
        <f t="shared" si="1255"/>
        <v>0</v>
      </c>
      <c r="AY3840" s="304">
        <f t="shared" si="1256"/>
        <v>0</v>
      </c>
      <c r="AZ3840" s="304">
        <f t="shared" si="1257"/>
        <v>0</v>
      </c>
      <c r="BA3840" s="304">
        <f t="shared" si="1258"/>
        <v>0</v>
      </c>
      <c r="BB3840" s="304">
        <f t="shared" si="1259"/>
        <v>0</v>
      </c>
      <c r="BC3840" s="304">
        <f t="shared" si="1260"/>
        <v>0</v>
      </c>
      <c r="BD3840" s="304">
        <f t="shared" si="1261"/>
        <v>0</v>
      </c>
      <c r="BE3840" s="304">
        <f>IFERROR(IF(VLOOKUP($C3840,Listen!$A$2:$F$45,6,0)="Ja",BB3840-MAX(BC3840:BD3840),BB3840-BC3840),0)</f>
        <v>0</v>
      </c>
    </row>
    <row r="3841" spans="1:57" x14ac:dyDescent="0.25">
      <c r="A3841" s="320" t="str">
        <f>IF(AND(D3841&lt;&gt;0,C3841&lt;&gt;0,E3841&lt;&gt;0),IF(B3841&lt;&gt;0,CONCATENATE(B3841,"-AGr",VLOOKUP(C3841,Listen!$A$2:$D$45,4,FALSE),"-",D3841,"-",E3841,),CONCATENATE("AGr",VLOOKUP(C3841,Listen!$A$2:$D$45,4,FALSE),"-",D3841,"-",E3841)),"keine vollständige ID")</f>
        <v>keine vollständige ID</v>
      </c>
      <c r="B3841" s="301"/>
      <c r="C3841" s="287"/>
      <c r="D3841" s="34"/>
      <c r="E3841" s="306"/>
      <c r="F3841" s="116"/>
      <c r="G3841" s="17"/>
      <c r="H3841" s="17"/>
      <c r="I3841" s="17"/>
      <c r="J3841" s="17"/>
      <c r="K3841" s="17"/>
      <c r="L3841" s="17"/>
      <c r="M3841" s="17"/>
      <c r="N3841" s="17"/>
      <c r="O3841" s="116"/>
      <c r="P3841" s="117">
        <f>IF(D3841&gt;A_Stammdaten!$B$12,0,SUM(G3841,H3841,J3841,L3841:M3841)-SUM(I3841,K3841,N3841:O3841))</f>
        <v>0</v>
      </c>
      <c r="Q3841" s="17"/>
      <c r="R3841" s="17"/>
      <c r="S3841" s="17"/>
      <c r="T3841" s="17"/>
      <c r="U3841" s="62">
        <f t="shared" si="1241"/>
        <v>0</v>
      </c>
      <c r="V3841" s="34"/>
      <c r="W3841" s="34"/>
      <c r="X3841" s="34"/>
      <c r="Y3841" s="34"/>
      <c r="Z3841" s="34"/>
      <c r="AA3841" s="63" t="str">
        <f t="shared" si="1242"/>
        <v>-</v>
      </c>
      <c r="AB3841" s="63" t="str">
        <f t="shared" si="1243"/>
        <v>-</v>
      </c>
      <c r="AC3841" s="63">
        <f>IF(ISBLANK($C3841),0,VLOOKUP($C3841,Listen!$A$2:$C$45,2,FALSE))</f>
        <v>0</v>
      </c>
      <c r="AD3841" s="63">
        <f>IF(ISBLANK($C3841),0,VLOOKUP($C3841,Listen!$A$2:$C$45,3,FALSE))</f>
        <v>0</v>
      </c>
      <c r="AE3841" s="49">
        <f t="shared" si="1244"/>
        <v>0</v>
      </c>
      <c r="AF3841" s="49">
        <f t="shared" si="1244"/>
        <v>0</v>
      </c>
      <c r="AG3841" s="49">
        <f>IFERROR(IF(OR($V3841&lt;&gt;"Ja",VLOOKUP($C3841,Listen!$A$2:$F$45,5,0)="Nein",D3841&lt;IF(C3841="LNG Anbindungsanlagen gemäß separater Festlegung",2022,2023)),$AC3841,$AA3841),0)</f>
        <v>0</v>
      </c>
      <c r="AH3841" s="49">
        <f>IFERROR(IF(OR($V3841&lt;&gt;"Ja",VLOOKUP($C3841,Listen!$A$2:$F$45,5,0)="Nein",D3841&lt;IF(C3841="LNG Anbindungsanlagen gemäß separater Festlegung",2022,2023)),$AC3841,$AA3841),0)</f>
        <v>0</v>
      </c>
      <c r="AI3841" s="49">
        <f>IFERROR(IF(OR($W3841&lt;&gt;"Ja",VLOOKUP($C3841,Listen!$A$2:$F$45,6,0)="Nein"),$AC3841,$AB3841),0)</f>
        <v>0</v>
      </c>
      <c r="AJ3841" s="49">
        <f>IFERROR(IF(OR($W3841&lt;&gt;"Ja",VLOOKUP($C3841,Listen!$A$2:$F$45,6,0)="Nein"),$AC3841,$AB3841),0)</f>
        <v>0</v>
      </c>
      <c r="AK3841" s="49">
        <f>IFERROR(IF(OR($W3841&lt;&gt;"Ja",VLOOKUP($C3841,Listen!$A$2:$F$45,6,0)="Nein"),$AC3841,$AB3841),0)</f>
        <v>0</v>
      </c>
      <c r="AL3841" s="51">
        <f t="shared" si="1245"/>
        <v>0</v>
      </c>
      <c r="AM3841" s="296">
        <f>IFERROR(IF(VLOOKUP($C3841,Listen!$A$2:$F$45,6,0)="Ja",MAX(BC3841:BD3841),D_SAV!$BC3841),0)</f>
        <v>0</v>
      </c>
      <c r="AN3841" s="51">
        <f t="shared" si="1246"/>
        <v>0</v>
      </c>
      <c r="AP3841" s="304">
        <f t="shared" si="1247"/>
        <v>0</v>
      </c>
      <c r="AQ3841" s="304">
        <f t="shared" si="1248"/>
        <v>0</v>
      </c>
      <c r="AR3841" s="304">
        <f t="shared" si="1249"/>
        <v>0</v>
      </c>
      <c r="AS3841" s="304">
        <f t="shared" si="1250"/>
        <v>0</v>
      </c>
      <c r="AT3841" s="304">
        <f t="shared" si="1251"/>
        <v>0</v>
      </c>
      <c r="AU3841" s="304">
        <f t="shared" si="1252"/>
        <v>0</v>
      </c>
      <c r="AV3841" s="304">
        <f t="shared" si="1253"/>
        <v>0</v>
      </c>
      <c r="AW3841" s="304">
        <f t="shared" si="1254"/>
        <v>0</v>
      </c>
      <c r="AX3841" s="304">
        <f t="shared" si="1255"/>
        <v>0</v>
      </c>
      <c r="AY3841" s="304">
        <f t="shared" si="1256"/>
        <v>0</v>
      </c>
      <c r="AZ3841" s="304">
        <f t="shared" si="1257"/>
        <v>0</v>
      </c>
      <c r="BA3841" s="304">
        <f t="shared" si="1258"/>
        <v>0</v>
      </c>
      <c r="BB3841" s="304">
        <f t="shared" si="1259"/>
        <v>0</v>
      </c>
      <c r="BC3841" s="304">
        <f t="shared" si="1260"/>
        <v>0</v>
      </c>
      <c r="BD3841" s="304">
        <f t="shared" si="1261"/>
        <v>0</v>
      </c>
      <c r="BE3841" s="304">
        <f>IFERROR(IF(VLOOKUP($C3841,Listen!$A$2:$F$45,6,0)="Ja",BB3841-MAX(BC3841:BD3841),BB3841-BC3841),0)</f>
        <v>0</v>
      </c>
    </row>
    <row r="3842" spans="1:57" x14ac:dyDescent="0.25">
      <c r="A3842" s="320" t="str">
        <f>IF(AND(D3842&lt;&gt;0,C3842&lt;&gt;0,E3842&lt;&gt;0),IF(B3842&lt;&gt;0,CONCATENATE(B3842,"-AGr",VLOOKUP(C3842,Listen!$A$2:$D$45,4,FALSE),"-",D3842,"-",E3842,),CONCATENATE("AGr",VLOOKUP(C3842,Listen!$A$2:$D$45,4,FALSE),"-",D3842,"-",E3842)),"keine vollständige ID")</f>
        <v>keine vollständige ID</v>
      </c>
      <c r="B3842" s="301"/>
      <c r="C3842" s="287"/>
      <c r="D3842" s="34"/>
      <c r="E3842" s="306"/>
      <c r="F3842" s="116"/>
      <c r="G3842" s="17"/>
      <c r="H3842" s="17"/>
      <c r="I3842" s="17"/>
      <c r="J3842" s="17"/>
      <c r="K3842" s="17"/>
      <c r="L3842" s="17"/>
      <c r="M3842" s="17"/>
      <c r="N3842" s="17"/>
      <c r="O3842" s="116"/>
      <c r="P3842" s="117">
        <f>IF(D3842&gt;A_Stammdaten!$B$12,0,SUM(G3842,H3842,J3842,L3842:M3842)-SUM(I3842,K3842,N3842:O3842))</f>
        <v>0</v>
      </c>
      <c r="Q3842" s="17"/>
      <c r="R3842" s="17"/>
      <c r="S3842" s="17"/>
      <c r="T3842" s="17"/>
      <c r="U3842" s="62">
        <f t="shared" si="1241"/>
        <v>0</v>
      </c>
      <c r="V3842" s="34"/>
      <c r="W3842" s="34"/>
      <c r="X3842" s="34"/>
      <c r="Y3842" s="34"/>
      <c r="Z3842" s="34"/>
      <c r="AA3842" s="63" t="str">
        <f t="shared" si="1242"/>
        <v>-</v>
      </c>
      <c r="AB3842" s="63" t="str">
        <f t="shared" si="1243"/>
        <v>-</v>
      </c>
      <c r="AC3842" s="63">
        <f>IF(ISBLANK($C3842),0,VLOOKUP($C3842,Listen!$A$2:$C$45,2,FALSE))</f>
        <v>0</v>
      </c>
      <c r="AD3842" s="63">
        <f>IF(ISBLANK($C3842),0,VLOOKUP($C3842,Listen!$A$2:$C$45,3,FALSE))</f>
        <v>0</v>
      </c>
      <c r="AE3842" s="49">
        <f t="shared" si="1244"/>
        <v>0</v>
      </c>
      <c r="AF3842" s="49">
        <f t="shared" si="1244"/>
        <v>0</v>
      </c>
      <c r="AG3842" s="49">
        <f>IFERROR(IF(OR($V3842&lt;&gt;"Ja",VLOOKUP($C3842,Listen!$A$2:$F$45,5,0)="Nein",D3842&lt;IF(C3842="LNG Anbindungsanlagen gemäß separater Festlegung",2022,2023)),$AC3842,$AA3842),0)</f>
        <v>0</v>
      </c>
      <c r="AH3842" s="49">
        <f>IFERROR(IF(OR($V3842&lt;&gt;"Ja",VLOOKUP($C3842,Listen!$A$2:$F$45,5,0)="Nein",D3842&lt;IF(C3842="LNG Anbindungsanlagen gemäß separater Festlegung",2022,2023)),$AC3842,$AA3842),0)</f>
        <v>0</v>
      </c>
      <c r="AI3842" s="49">
        <f>IFERROR(IF(OR($W3842&lt;&gt;"Ja",VLOOKUP($C3842,Listen!$A$2:$F$45,6,0)="Nein"),$AC3842,$AB3842),0)</f>
        <v>0</v>
      </c>
      <c r="AJ3842" s="49">
        <f>IFERROR(IF(OR($W3842&lt;&gt;"Ja",VLOOKUP($C3842,Listen!$A$2:$F$45,6,0)="Nein"),$AC3842,$AB3842),0)</f>
        <v>0</v>
      </c>
      <c r="AK3842" s="49">
        <f>IFERROR(IF(OR($W3842&lt;&gt;"Ja",VLOOKUP($C3842,Listen!$A$2:$F$45,6,0)="Nein"),$AC3842,$AB3842),0)</f>
        <v>0</v>
      </c>
      <c r="AL3842" s="51">
        <f t="shared" si="1245"/>
        <v>0</v>
      </c>
      <c r="AM3842" s="296">
        <f>IFERROR(IF(VLOOKUP($C3842,Listen!$A$2:$F$45,6,0)="Ja",MAX(BC3842:BD3842),D_SAV!$BC3842),0)</f>
        <v>0</v>
      </c>
      <c r="AN3842" s="51">
        <f t="shared" si="1246"/>
        <v>0</v>
      </c>
      <c r="AP3842" s="304">
        <f t="shared" si="1247"/>
        <v>0</v>
      </c>
      <c r="AQ3842" s="304">
        <f t="shared" si="1248"/>
        <v>0</v>
      </c>
      <c r="AR3842" s="304">
        <f t="shared" si="1249"/>
        <v>0</v>
      </c>
      <c r="AS3842" s="304">
        <f t="shared" si="1250"/>
        <v>0</v>
      </c>
      <c r="AT3842" s="304">
        <f t="shared" si="1251"/>
        <v>0</v>
      </c>
      <c r="AU3842" s="304">
        <f t="shared" si="1252"/>
        <v>0</v>
      </c>
      <c r="AV3842" s="304">
        <f t="shared" si="1253"/>
        <v>0</v>
      </c>
      <c r="AW3842" s="304">
        <f t="shared" si="1254"/>
        <v>0</v>
      </c>
      <c r="AX3842" s="304">
        <f t="shared" si="1255"/>
        <v>0</v>
      </c>
      <c r="AY3842" s="304">
        <f t="shared" si="1256"/>
        <v>0</v>
      </c>
      <c r="AZ3842" s="304">
        <f t="shared" si="1257"/>
        <v>0</v>
      </c>
      <c r="BA3842" s="304">
        <f t="shared" si="1258"/>
        <v>0</v>
      </c>
      <c r="BB3842" s="304">
        <f t="shared" si="1259"/>
        <v>0</v>
      </c>
      <c r="BC3842" s="304">
        <f t="shared" si="1260"/>
        <v>0</v>
      </c>
      <c r="BD3842" s="304">
        <f t="shared" si="1261"/>
        <v>0</v>
      </c>
      <c r="BE3842" s="304">
        <f>IFERROR(IF(VLOOKUP($C3842,Listen!$A$2:$F$45,6,0)="Ja",BB3842-MAX(BC3842:BD3842),BB3842-BC3842),0)</f>
        <v>0</v>
      </c>
    </row>
    <row r="3843" spans="1:57" x14ac:dyDescent="0.25">
      <c r="A3843" s="320" t="str">
        <f>IF(AND(D3843&lt;&gt;0,C3843&lt;&gt;0,E3843&lt;&gt;0),IF(B3843&lt;&gt;0,CONCATENATE(B3843,"-AGr",VLOOKUP(C3843,Listen!$A$2:$D$45,4,FALSE),"-",D3843,"-",E3843,),CONCATENATE("AGr",VLOOKUP(C3843,Listen!$A$2:$D$45,4,FALSE),"-",D3843,"-",E3843)),"keine vollständige ID")</f>
        <v>keine vollständige ID</v>
      </c>
      <c r="B3843" s="301"/>
      <c r="C3843" s="287"/>
      <c r="D3843" s="34"/>
      <c r="E3843" s="306"/>
      <c r="F3843" s="116"/>
      <c r="G3843" s="17"/>
      <c r="H3843" s="17"/>
      <c r="I3843" s="17"/>
      <c r="J3843" s="17"/>
      <c r="K3843" s="17"/>
      <c r="L3843" s="17"/>
      <c r="M3843" s="17"/>
      <c r="N3843" s="17"/>
      <c r="O3843" s="116"/>
      <c r="P3843" s="117">
        <f>IF(D3843&gt;A_Stammdaten!$B$12,0,SUM(G3843,H3843,J3843,L3843:M3843)-SUM(I3843,K3843,N3843:O3843))</f>
        <v>0</v>
      </c>
      <c r="Q3843" s="17"/>
      <c r="R3843" s="17"/>
      <c r="S3843" s="17"/>
      <c r="T3843" s="17"/>
      <c r="U3843" s="62">
        <f t="shared" si="1241"/>
        <v>0</v>
      </c>
      <c r="V3843" s="34"/>
      <c r="W3843" s="34"/>
      <c r="X3843" s="34"/>
      <c r="Y3843" s="34"/>
      <c r="Z3843" s="34"/>
      <c r="AA3843" s="63" t="str">
        <f t="shared" si="1242"/>
        <v>-</v>
      </c>
      <c r="AB3843" s="63" t="str">
        <f t="shared" si="1243"/>
        <v>-</v>
      </c>
      <c r="AC3843" s="63">
        <f>IF(ISBLANK($C3843),0,VLOOKUP($C3843,Listen!$A$2:$C$45,2,FALSE))</f>
        <v>0</v>
      </c>
      <c r="AD3843" s="63">
        <f>IF(ISBLANK($C3843),0,VLOOKUP($C3843,Listen!$A$2:$C$45,3,FALSE))</f>
        <v>0</v>
      </c>
      <c r="AE3843" s="49">
        <f t="shared" si="1244"/>
        <v>0</v>
      </c>
      <c r="AF3843" s="49">
        <f t="shared" si="1244"/>
        <v>0</v>
      </c>
      <c r="AG3843" s="49">
        <f>IFERROR(IF(OR($V3843&lt;&gt;"Ja",VLOOKUP($C3843,Listen!$A$2:$F$45,5,0)="Nein",D3843&lt;IF(C3843="LNG Anbindungsanlagen gemäß separater Festlegung",2022,2023)),$AC3843,$AA3843),0)</f>
        <v>0</v>
      </c>
      <c r="AH3843" s="49">
        <f>IFERROR(IF(OR($V3843&lt;&gt;"Ja",VLOOKUP($C3843,Listen!$A$2:$F$45,5,0)="Nein",D3843&lt;IF(C3843="LNG Anbindungsanlagen gemäß separater Festlegung",2022,2023)),$AC3843,$AA3843),0)</f>
        <v>0</v>
      </c>
      <c r="AI3843" s="49">
        <f>IFERROR(IF(OR($W3843&lt;&gt;"Ja",VLOOKUP($C3843,Listen!$A$2:$F$45,6,0)="Nein"),$AC3843,$AB3843),0)</f>
        <v>0</v>
      </c>
      <c r="AJ3843" s="49">
        <f>IFERROR(IF(OR($W3843&lt;&gt;"Ja",VLOOKUP($C3843,Listen!$A$2:$F$45,6,0)="Nein"),$AC3843,$AB3843),0)</f>
        <v>0</v>
      </c>
      <c r="AK3843" s="49">
        <f>IFERROR(IF(OR($W3843&lt;&gt;"Ja",VLOOKUP($C3843,Listen!$A$2:$F$45,6,0)="Nein"),$AC3843,$AB3843),0)</f>
        <v>0</v>
      </c>
      <c r="AL3843" s="51">
        <f t="shared" si="1245"/>
        <v>0</v>
      </c>
      <c r="AM3843" s="296">
        <f>IFERROR(IF(VLOOKUP($C3843,Listen!$A$2:$F$45,6,0)="Ja",MAX(BC3843:BD3843),D_SAV!$BC3843),0)</f>
        <v>0</v>
      </c>
      <c r="AN3843" s="51">
        <f t="shared" si="1246"/>
        <v>0</v>
      </c>
      <c r="AP3843" s="304">
        <f t="shared" si="1247"/>
        <v>0</v>
      </c>
      <c r="AQ3843" s="304">
        <f t="shared" si="1248"/>
        <v>0</v>
      </c>
      <c r="AR3843" s="304">
        <f t="shared" si="1249"/>
        <v>0</v>
      </c>
      <c r="AS3843" s="304">
        <f t="shared" si="1250"/>
        <v>0</v>
      </c>
      <c r="AT3843" s="304">
        <f t="shared" si="1251"/>
        <v>0</v>
      </c>
      <c r="AU3843" s="304">
        <f t="shared" si="1252"/>
        <v>0</v>
      </c>
      <c r="AV3843" s="304">
        <f t="shared" si="1253"/>
        <v>0</v>
      </c>
      <c r="AW3843" s="304">
        <f t="shared" si="1254"/>
        <v>0</v>
      </c>
      <c r="AX3843" s="304">
        <f t="shared" si="1255"/>
        <v>0</v>
      </c>
      <c r="AY3843" s="304">
        <f t="shared" si="1256"/>
        <v>0</v>
      </c>
      <c r="AZ3843" s="304">
        <f t="shared" si="1257"/>
        <v>0</v>
      </c>
      <c r="BA3843" s="304">
        <f t="shared" si="1258"/>
        <v>0</v>
      </c>
      <c r="BB3843" s="304">
        <f t="shared" si="1259"/>
        <v>0</v>
      </c>
      <c r="BC3843" s="304">
        <f t="shared" si="1260"/>
        <v>0</v>
      </c>
      <c r="BD3843" s="304">
        <f t="shared" si="1261"/>
        <v>0</v>
      </c>
      <c r="BE3843" s="304">
        <f>IFERROR(IF(VLOOKUP($C3843,Listen!$A$2:$F$45,6,0)="Ja",BB3843-MAX(BC3843:BD3843),BB3843-BC3843),0)</f>
        <v>0</v>
      </c>
    </row>
    <row r="3844" spans="1:57" x14ac:dyDescent="0.25">
      <c r="A3844" s="320" t="str">
        <f>IF(AND(D3844&lt;&gt;0,C3844&lt;&gt;0,E3844&lt;&gt;0),IF(B3844&lt;&gt;0,CONCATENATE(B3844,"-AGr",VLOOKUP(C3844,Listen!$A$2:$D$45,4,FALSE),"-",D3844,"-",E3844,),CONCATENATE("AGr",VLOOKUP(C3844,Listen!$A$2:$D$45,4,FALSE),"-",D3844,"-",E3844)),"keine vollständige ID")</f>
        <v>keine vollständige ID</v>
      </c>
      <c r="B3844" s="301"/>
      <c r="C3844" s="287"/>
      <c r="D3844" s="34"/>
      <c r="E3844" s="306"/>
      <c r="F3844" s="116"/>
      <c r="G3844" s="17"/>
      <c r="H3844" s="17"/>
      <c r="I3844" s="17"/>
      <c r="J3844" s="17"/>
      <c r="K3844" s="17"/>
      <c r="L3844" s="17"/>
      <c r="M3844" s="17"/>
      <c r="N3844" s="17"/>
      <c r="O3844" s="116"/>
      <c r="P3844" s="117">
        <f>IF(D3844&gt;A_Stammdaten!$B$12,0,SUM(G3844,H3844,J3844,L3844:M3844)-SUM(I3844,K3844,N3844:O3844))</f>
        <v>0</v>
      </c>
      <c r="Q3844" s="17"/>
      <c r="R3844" s="17"/>
      <c r="S3844" s="17"/>
      <c r="T3844" s="17"/>
      <c r="U3844" s="62">
        <f t="shared" si="1241"/>
        <v>0</v>
      </c>
      <c r="V3844" s="34"/>
      <c r="W3844" s="34"/>
      <c r="X3844" s="34"/>
      <c r="Y3844" s="34"/>
      <c r="Z3844" s="34"/>
      <c r="AA3844" s="63" t="str">
        <f t="shared" si="1242"/>
        <v>-</v>
      </c>
      <c r="AB3844" s="63" t="str">
        <f t="shared" si="1243"/>
        <v>-</v>
      </c>
      <c r="AC3844" s="63">
        <f>IF(ISBLANK($C3844),0,VLOOKUP($C3844,Listen!$A$2:$C$45,2,FALSE))</f>
        <v>0</v>
      </c>
      <c r="AD3844" s="63">
        <f>IF(ISBLANK($C3844),0,VLOOKUP($C3844,Listen!$A$2:$C$45,3,FALSE))</f>
        <v>0</v>
      </c>
      <c r="AE3844" s="49">
        <f t="shared" si="1244"/>
        <v>0</v>
      </c>
      <c r="AF3844" s="49">
        <f t="shared" si="1244"/>
        <v>0</v>
      </c>
      <c r="AG3844" s="49">
        <f>IFERROR(IF(OR($V3844&lt;&gt;"Ja",VLOOKUP($C3844,Listen!$A$2:$F$45,5,0)="Nein",D3844&lt;IF(C3844="LNG Anbindungsanlagen gemäß separater Festlegung",2022,2023)),$AC3844,$AA3844),0)</f>
        <v>0</v>
      </c>
      <c r="AH3844" s="49">
        <f>IFERROR(IF(OR($V3844&lt;&gt;"Ja",VLOOKUP($C3844,Listen!$A$2:$F$45,5,0)="Nein",D3844&lt;IF(C3844="LNG Anbindungsanlagen gemäß separater Festlegung",2022,2023)),$AC3844,$AA3844),0)</f>
        <v>0</v>
      </c>
      <c r="AI3844" s="49">
        <f>IFERROR(IF(OR($W3844&lt;&gt;"Ja",VLOOKUP($C3844,Listen!$A$2:$F$45,6,0)="Nein"),$AC3844,$AB3844),0)</f>
        <v>0</v>
      </c>
      <c r="AJ3844" s="49">
        <f>IFERROR(IF(OR($W3844&lt;&gt;"Ja",VLOOKUP($C3844,Listen!$A$2:$F$45,6,0)="Nein"),$AC3844,$AB3844),0)</f>
        <v>0</v>
      </c>
      <c r="AK3844" s="49">
        <f>IFERROR(IF(OR($W3844&lt;&gt;"Ja",VLOOKUP($C3844,Listen!$A$2:$F$45,6,0)="Nein"),$AC3844,$AB3844),0)</f>
        <v>0</v>
      </c>
      <c r="AL3844" s="51">
        <f t="shared" si="1245"/>
        <v>0</v>
      </c>
      <c r="AM3844" s="296">
        <f>IFERROR(IF(VLOOKUP($C3844,Listen!$A$2:$F$45,6,0)="Ja",MAX(BC3844:BD3844),D_SAV!$BC3844),0)</f>
        <v>0</v>
      </c>
      <c r="AN3844" s="51">
        <f t="shared" si="1246"/>
        <v>0</v>
      </c>
      <c r="AP3844" s="304">
        <f t="shared" si="1247"/>
        <v>0</v>
      </c>
      <c r="AQ3844" s="304">
        <f t="shared" si="1248"/>
        <v>0</v>
      </c>
      <c r="AR3844" s="304">
        <f t="shared" si="1249"/>
        <v>0</v>
      </c>
      <c r="AS3844" s="304">
        <f t="shared" si="1250"/>
        <v>0</v>
      </c>
      <c r="AT3844" s="304">
        <f t="shared" si="1251"/>
        <v>0</v>
      </c>
      <c r="AU3844" s="304">
        <f t="shared" si="1252"/>
        <v>0</v>
      </c>
      <c r="AV3844" s="304">
        <f t="shared" si="1253"/>
        <v>0</v>
      </c>
      <c r="AW3844" s="304">
        <f t="shared" si="1254"/>
        <v>0</v>
      </c>
      <c r="AX3844" s="304">
        <f t="shared" si="1255"/>
        <v>0</v>
      </c>
      <c r="AY3844" s="304">
        <f t="shared" si="1256"/>
        <v>0</v>
      </c>
      <c r="AZ3844" s="304">
        <f t="shared" si="1257"/>
        <v>0</v>
      </c>
      <c r="BA3844" s="304">
        <f t="shared" si="1258"/>
        <v>0</v>
      </c>
      <c r="BB3844" s="304">
        <f t="shared" si="1259"/>
        <v>0</v>
      </c>
      <c r="BC3844" s="304">
        <f t="shared" si="1260"/>
        <v>0</v>
      </c>
      <c r="BD3844" s="304">
        <f t="shared" si="1261"/>
        <v>0</v>
      </c>
      <c r="BE3844" s="304">
        <f>IFERROR(IF(VLOOKUP($C3844,Listen!$A$2:$F$45,6,0)="Ja",BB3844-MAX(BC3844:BD3844),BB3844-BC3844),0)</f>
        <v>0</v>
      </c>
    </row>
    <row r="3845" spans="1:57" x14ac:dyDescent="0.25">
      <c r="A3845" s="320" t="str">
        <f>IF(AND(D3845&lt;&gt;0,C3845&lt;&gt;0,E3845&lt;&gt;0),IF(B3845&lt;&gt;0,CONCATENATE(B3845,"-AGr",VLOOKUP(C3845,Listen!$A$2:$D$45,4,FALSE),"-",D3845,"-",E3845,),CONCATENATE("AGr",VLOOKUP(C3845,Listen!$A$2:$D$45,4,FALSE),"-",D3845,"-",E3845)),"keine vollständige ID")</f>
        <v>keine vollständige ID</v>
      </c>
      <c r="B3845" s="301"/>
      <c r="C3845" s="287"/>
      <c r="D3845" s="34"/>
      <c r="E3845" s="306"/>
      <c r="F3845" s="116"/>
      <c r="G3845" s="17"/>
      <c r="H3845" s="17"/>
      <c r="I3845" s="17"/>
      <c r="J3845" s="17"/>
      <c r="K3845" s="17"/>
      <c r="L3845" s="17"/>
      <c r="M3845" s="17"/>
      <c r="N3845" s="17"/>
      <c r="O3845" s="116"/>
      <c r="P3845" s="117">
        <f>IF(D3845&gt;A_Stammdaten!$B$12,0,SUM(G3845,H3845,J3845,L3845:M3845)-SUM(I3845,K3845,N3845:O3845))</f>
        <v>0</v>
      </c>
      <c r="Q3845" s="17"/>
      <c r="R3845" s="17"/>
      <c r="S3845" s="17"/>
      <c r="T3845" s="17"/>
      <c r="U3845" s="62">
        <f t="shared" si="1241"/>
        <v>0</v>
      </c>
      <c r="V3845" s="34"/>
      <c r="W3845" s="34"/>
      <c r="X3845" s="34"/>
      <c r="Y3845" s="34"/>
      <c r="Z3845" s="34"/>
      <c r="AA3845" s="63" t="str">
        <f t="shared" si="1242"/>
        <v>-</v>
      </c>
      <c r="AB3845" s="63" t="str">
        <f t="shared" si="1243"/>
        <v>-</v>
      </c>
      <c r="AC3845" s="63">
        <f>IF(ISBLANK($C3845),0,VLOOKUP($C3845,Listen!$A$2:$C$45,2,FALSE))</f>
        <v>0</v>
      </c>
      <c r="AD3845" s="63">
        <f>IF(ISBLANK($C3845),0,VLOOKUP($C3845,Listen!$A$2:$C$45,3,FALSE))</f>
        <v>0</v>
      </c>
      <c r="AE3845" s="49">
        <f t="shared" si="1244"/>
        <v>0</v>
      </c>
      <c r="AF3845" s="49">
        <f t="shared" si="1244"/>
        <v>0</v>
      </c>
      <c r="AG3845" s="49">
        <f>IFERROR(IF(OR($V3845&lt;&gt;"Ja",VLOOKUP($C3845,Listen!$A$2:$F$45,5,0)="Nein",D3845&lt;IF(C3845="LNG Anbindungsanlagen gemäß separater Festlegung",2022,2023)),$AC3845,$AA3845),0)</f>
        <v>0</v>
      </c>
      <c r="AH3845" s="49">
        <f>IFERROR(IF(OR($V3845&lt;&gt;"Ja",VLOOKUP($C3845,Listen!$A$2:$F$45,5,0)="Nein",D3845&lt;IF(C3845="LNG Anbindungsanlagen gemäß separater Festlegung",2022,2023)),$AC3845,$AA3845),0)</f>
        <v>0</v>
      </c>
      <c r="AI3845" s="49">
        <f>IFERROR(IF(OR($W3845&lt;&gt;"Ja",VLOOKUP($C3845,Listen!$A$2:$F$45,6,0)="Nein"),$AC3845,$AB3845),0)</f>
        <v>0</v>
      </c>
      <c r="AJ3845" s="49">
        <f>IFERROR(IF(OR($W3845&lt;&gt;"Ja",VLOOKUP($C3845,Listen!$A$2:$F$45,6,0)="Nein"),$AC3845,$AB3845),0)</f>
        <v>0</v>
      </c>
      <c r="AK3845" s="49">
        <f>IFERROR(IF(OR($W3845&lt;&gt;"Ja",VLOOKUP($C3845,Listen!$A$2:$F$45,6,0)="Nein"),$AC3845,$AB3845),0)</f>
        <v>0</v>
      </c>
      <c r="AL3845" s="51">
        <f t="shared" si="1245"/>
        <v>0</v>
      </c>
      <c r="AM3845" s="296">
        <f>IFERROR(IF(VLOOKUP($C3845,Listen!$A$2:$F$45,6,0)="Ja",MAX(BC3845:BD3845),D_SAV!$BC3845),0)</f>
        <v>0</v>
      </c>
      <c r="AN3845" s="51">
        <f t="shared" si="1246"/>
        <v>0</v>
      </c>
      <c r="AP3845" s="304">
        <f t="shared" si="1247"/>
        <v>0</v>
      </c>
      <c r="AQ3845" s="304">
        <f t="shared" si="1248"/>
        <v>0</v>
      </c>
      <c r="AR3845" s="304">
        <f t="shared" si="1249"/>
        <v>0</v>
      </c>
      <c r="AS3845" s="304">
        <f t="shared" si="1250"/>
        <v>0</v>
      </c>
      <c r="AT3845" s="304">
        <f t="shared" si="1251"/>
        <v>0</v>
      </c>
      <c r="AU3845" s="304">
        <f t="shared" si="1252"/>
        <v>0</v>
      </c>
      <c r="AV3845" s="304">
        <f t="shared" si="1253"/>
        <v>0</v>
      </c>
      <c r="AW3845" s="304">
        <f t="shared" si="1254"/>
        <v>0</v>
      </c>
      <c r="AX3845" s="304">
        <f t="shared" si="1255"/>
        <v>0</v>
      </c>
      <c r="AY3845" s="304">
        <f t="shared" si="1256"/>
        <v>0</v>
      </c>
      <c r="AZ3845" s="304">
        <f t="shared" si="1257"/>
        <v>0</v>
      </c>
      <c r="BA3845" s="304">
        <f t="shared" si="1258"/>
        <v>0</v>
      </c>
      <c r="BB3845" s="304">
        <f t="shared" si="1259"/>
        <v>0</v>
      </c>
      <c r="BC3845" s="304">
        <f t="shared" si="1260"/>
        <v>0</v>
      </c>
      <c r="BD3845" s="304">
        <f t="shared" si="1261"/>
        <v>0</v>
      </c>
      <c r="BE3845" s="304">
        <f>IFERROR(IF(VLOOKUP($C3845,Listen!$A$2:$F$45,6,0)="Ja",BB3845-MAX(BC3845:BD3845),BB3845-BC3845),0)</f>
        <v>0</v>
      </c>
    </row>
    <row r="3846" spans="1:57" x14ac:dyDescent="0.25">
      <c r="A3846" s="320" t="str">
        <f>IF(AND(D3846&lt;&gt;0,C3846&lt;&gt;0,E3846&lt;&gt;0),IF(B3846&lt;&gt;0,CONCATENATE(B3846,"-AGr",VLOOKUP(C3846,Listen!$A$2:$D$45,4,FALSE),"-",D3846,"-",E3846,),CONCATENATE("AGr",VLOOKUP(C3846,Listen!$A$2:$D$45,4,FALSE),"-",D3846,"-",E3846)),"keine vollständige ID")</f>
        <v>keine vollständige ID</v>
      </c>
      <c r="B3846" s="301"/>
      <c r="C3846" s="287"/>
      <c r="D3846" s="34"/>
      <c r="E3846" s="306"/>
      <c r="F3846" s="116"/>
      <c r="G3846" s="17"/>
      <c r="H3846" s="17"/>
      <c r="I3846" s="17"/>
      <c r="J3846" s="17"/>
      <c r="K3846" s="17"/>
      <c r="L3846" s="17"/>
      <c r="M3846" s="17"/>
      <c r="N3846" s="17"/>
      <c r="O3846" s="116"/>
      <c r="P3846" s="117">
        <f>IF(D3846&gt;A_Stammdaten!$B$12,0,SUM(G3846,H3846,J3846,L3846:M3846)-SUM(I3846,K3846,N3846:O3846))</f>
        <v>0</v>
      </c>
      <c r="Q3846" s="17"/>
      <c r="R3846" s="17"/>
      <c r="S3846" s="17"/>
      <c r="T3846" s="17"/>
      <c r="U3846" s="62">
        <f t="shared" ref="U3846:U3909" si="1262">P3846-SUM(Q3846:T3846)</f>
        <v>0</v>
      </c>
      <c r="V3846" s="34"/>
      <c r="W3846" s="34"/>
      <c r="X3846" s="34"/>
      <c r="Y3846" s="34"/>
      <c r="Z3846" s="34"/>
      <c r="AA3846" s="63" t="str">
        <f t="shared" ref="AA3846:AA3909" si="1263">IF($V3846="Ja",MIN(2044-$D3846+1,AC3846),"-")</f>
        <v>-</v>
      </c>
      <c r="AB3846" s="63" t="str">
        <f t="shared" ref="AB3846:AB3909" si="1264">IF($Z3846="","-",MIN($Z3846-$D3846+1,AC3846))</f>
        <v>-</v>
      </c>
      <c r="AC3846" s="63">
        <f>IF(ISBLANK($C3846),0,VLOOKUP($C3846,Listen!$A$2:$C$45,2,FALSE))</f>
        <v>0</v>
      </c>
      <c r="AD3846" s="63">
        <f>IF(ISBLANK($C3846),0,VLOOKUP($C3846,Listen!$A$2:$C$45,3,FALSE))</f>
        <v>0</v>
      </c>
      <c r="AE3846" s="49">
        <f t="shared" ref="AE3846:AF3877" si="1265">IFERROR($AC3846,0)</f>
        <v>0</v>
      </c>
      <c r="AF3846" s="49">
        <f t="shared" si="1265"/>
        <v>0</v>
      </c>
      <c r="AG3846" s="49">
        <f>IFERROR(IF(OR($V3846&lt;&gt;"Ja",VLOOKUP($C3846,Listen!$A$2:$F$45,5,0)="Nein",D3846&lt;IF(C3846="LNG Anbindungsanlagen gemäß separater Festlegung",2022,2023)),$AC3846,$AA3846),0)</f>
        <v>0</v>
      </c>
      <c r="AH3846" s="49">
        <f>IFERROR(IF(OR($V3846&lt;&gt;"Ja",VLOOKUP($C3846,Listen!$A$2:$F$45,5,0)="Nein",D3846&lt;IF(C3846="LNG Anbindungsanlagen gemäß separater Festlegung",2022,2023)),$AC3846,$AA3846),0)</f>
        <v>0</v>
      </c>
      <c r="AI3846" s="49">
        <f>IFERROR(IF(OR($W3846&lt;&gt;"Ja",VLOOKUP($C3846,Listen!$A$2:$F$45,6,0)="Nein"),$AC3846,$AB3846),0)</f>
        <v>0</v>
      </c>
      <c r="AJ3846" s="49">
        <f>IFERROR(IF(OR($W3846&lt;&gt;"Ja",VLOOKUP($C3846,Listen!$A$2:$F$45,6,0)="Nein"),$AC3846,$AB3846),0)</f>
        <v>0</v>
      </c>
      <c r="AK3846" s="49">
        <f>IFERROR(IF(OR($W3846&lt;&gt;"Ja",VLOOKUP($C3846,Listen!$A$2:$F$45,6,0)="Nein"),$AC3846,$AB3846),0)</f>
        <v>0</v>
      </c>
      <c r="AL3846" s="51">
        <f t="shared" ref="AL3846:AL3909" si="1266">BB3846</f>
        <v>0</v>
      </c>
      <c r="AM3846" s="296">
        <f>IFERROR(IF(VLOOKUP($C3846,Listen!$A$2:$F$45,6,0)="Ja",MAX(BC3846:BD3846),D_SAV!$BC3846),0)</f>
        <v>0</v>
      </c>
      <c r="AN3846" s="51">
        <f t="shared" ref="AN3846:AN3909" si="1267">BE3846</f>
        <v>0</v>
      </c>
      <c r="AP3846" s="304">
        <f t="shared" ref="AP3846:AP3909" si="1268">AO3846+IF($D3846=AP$3,$U3846,0)</f>
        <v>0</v>
      </c>
      <c r="AQ3846" s="304">
        <f t="shared" ref="AQ3846:AQ3909" si="1269">IF(AP3846=0,0,IF($AE3846-(AP$3-$D3846)&lt;=0,AP3846,AP3846/($AE3846-(AP$3-$D3846))))</f>
        <v>0</v>
      </c>
      <c r="AR3846" s="304">
        <f t="shared" ref="AR3846:AR3909" si="1270">AP3846-AQ3846</f>
        <v>0</v>
      </c>
      <c r="AS3846" s="304">
        <f t="shared" ref="AS3846:AS3909" si="1271">AR3846+IF($D3846=AS$3,$U3846,0)</f>
        <v>0</v>
      </c>
      <c r="AT3846" s="304">
        <f t="shared" ref="AT3846:AT3909" si="1272">IF(AS3846=0,0,IF($AF3846-(AS$3-$D3846)&lt;=0,AS3846,AS3846/($AF3846-(AS$3-$D3846))))</f>
        <v>0</v>
      </c>
      <c r="AU3846" s="304">
        <f t="shared" ref="AU3846:AU3909" si="1273">AS3846-AT3846</f>
        <v>0</v>
      </c>
      <c r="AV3846" s="304">
        <f t="shared" ref="AV3846:AV3909" si="1274">AU3846+IF($D3846=AV$3,$U3846,0)</f>
        <v>0</v>
      </c>
      <c r="AW3846" s="304">
        <f t="shared" ref="AW3846:AW3909" si="1275">IF(AV3846=0,0,IF($AG3846-(AV$3-$D3846)&lt;=0,AV3846,AV3846/($AG3846-(AV$3-$D3846))))</f>
        <v>0</v>
      </c>
      <c r="AX3846" s="304">
        <f t="shared" ref="AX3846:AX3909" si="1276">AV3846-AW3846</f>
        <v>0</v>
      </c>
      <c r="AY3846" s="304">
        <f t="shared" ref="AY3846:AY3909" si="1277">AX3846+IF($D3846=AY$3,$U3846,0)</f>
        <v>0</v>
      </c>
      <c r="AZ3846" s="304">
        <f t="shared" ref="AZ3846:AZ3909" si="1278">IF(AY3846=0,0,IF($AH3846-(AY$3-$D3846)&lt;=0,AY3846,AY3846/($AH3846-(AY$3-$D3846))))</f>
        <v>0</v>
      </c>
      <c r="BA3846" s="304">
        <f t="shared" ref="BA3846:BA3909" si="1279">AY3846-AZ3846</f>
        <v>0</v>
      </c>
      <c r="BB3846" s="304">
        <f t="shared" ref="BB3846:BB3909" si="1280">BA3846+IF($D3846=BB$3,$U3846,0)</f>
        <v>0</v>
      </c>
      <c r="BC3846" s="304">
        <f t="shared" ref="BC3846:BC3909" si="1281">IF(BB3846=0,0,IF($AI3846-(BB$3-$D3846)&lt;=0,BB3846,BB3846/($AI3846-(BB$3-$D3846))))</f>
        <v>0</v>
      </c>
      <c r="BD3846" s="304">
        <f t="shared" ref="BD3846:BD3909" si="1282">BB3846*Y3846/100</f>
        <v>0</v>
      </c>
      <c r="BE3846" s="304">
        <f>IFERROR(IF(VLOOKUP($C3846,Listen!$A$2:$F$45,6,0)="Ja",BB3846-MAX(BC3846:BD3846),BB3846-BC3846),0)</f>
        <v>0</v>
      </c>
    </row>
    <row r="3847" spans="1:57" x14ac:dyDescent="0.25">
      <c r="A3847" s="320" t="str">
        <f>IF(AND(D3847&lt;&gt;0,C3847&lt;&gt;0,E3847&lt;&gt;0),IF(B3847&lt;&gt;0,CONCATENATE(B3847,"-AGr",VLOOKUP(C3847,Listen!$A$2:$D$45,4,FALSE),"-",D3847,"-",E3847,),CONCATENATE("AGr",VLOOKUP(C3847,Listen!$A$2:$D$45,4,FALSE),"-",D3847,"-",E3847)),"keine vollständige ID")</f>
        <v>keine vollständige ID</v>
      </c>
      <c r="B3847" s="301"/>
      <c r="C3847" s="287"/>
      <c r="D3847" s="34"/>
      <c r="E3847" s="306"/>
      <c r="F3847" s="116"/>
      <c r="G3847" s="17"/>
      <c r="H3847" s="17"/>
      <c r="I3847" s="17"/>
      <c r="J3847" s="17"/>
      <c r="K3847" s="17"/>
      <c r="L3847" s="17"/>
      <c r="M3847" s="17"/>
      <c r="N3847" s="17"/>
      <c r="O3847" s="116"/>
      <c r="P3847" s="117">
        <f>IF(D3847&gt;A_Stammdaten!$B$12,0,SUM(G3847,H3847,J3847,L3847:M3847)-SUM(I3847,K3847,N3847:O3847))</f>
        <v>0</v>
      </c>
      <c r="Q3847" s="17"/>
      <c r="R3847" s="17"/>
      <c r="S3847" s="17"/>
      <c r="T3847" s="17"/>
      <c r="U3847" s="62">
        <f t="shared" si="1262"/>
        <v>0</v>
      </c>
      <c r="V3847" s="34"/>
      <c r="W3847" s="34"/>
      <c r="X3847" s="34"/>
      <c r="Y3847" s="34"/>
      <c r="Z3847" s="34"/>
      <c r="AA3847" s="63" t="str">
        <f t="shared" si="1263"/>
        <v>-</v>
      </c>
      <c r="AB3847" s="63" t="str">
        <f t="shared" si="1264"/>
        <v>-</v>
      </c>
      <c r="AC3847" s="63">
        <f>IF(ISBLANK($C3847),0,VLOOKUP($C3847,Listen!$A$2:$C$45,2,FALSE))</f>
        <v>0</v>
      </c>
      <c r="AD3847" s="63">
        <f>IF(ISBLANK($C3847),0,VLOOKUP($C3847,Listen!$A$2:$C$45,3,FALSE))</f>
        <v>0</v>
      </c>
      <c r="AE3847" s="49">
        <f t="shared" si="1265"/>
        <v>0</v>
      </c>
      <c r="AF3847" s="49">
        <f t="shared" si="1265"/>
        <v>0</v>
      </c>
      <c r="AG3847" s="49">
        <f>IFERROR(IF(OR($V3847&lt;&gt;"Ja",VLOOKUP($C3847,Listen!$A$2:$F$45,5,0)="Nein",D3847&lt;IF(C3847="LNG Anbindungsanlagen gemäß separater Festlegung",2022,2023)),$AC3847,$AA3847),0)</f>
        <v>0</v>
      </c>
      <c r="AH3847" s="49">
        <f>IFERROR(IF(OR($V3847&lt;&gt;"Ja",VLOOKUP($C3847,Listen!$A$2:$F$45,5,0)="Nein",D3847&lt;IF(C3847="LNG Anbindungsanlagen gemäß separater Festlegung",2022,2023)),$AC3847,$AA3847),0)</f>
        <v>0</v>
      </c>
      <c r="AI3847" s="49">
        <f>IFERROR(IF(OR($W3847&lt;&gt;"Ja",VLOOKUP($C3847,Listen!$A$2:$F$45,6,0)="Nein"),$AC3847,$AB3847),0)</f>
        <v>0</v>
      </c>
      <c r="AJ3847" s="49">
        <f>IFERROR(IF(OR($W3847&lt;&gt;"Ja",VLOOKUP($C3847,Listen!$A$2:$F$45,6,0)="Nein"),$AC3847,$AB3847),0)</f>
        <v>0</v>
      </c>
      <c r="AK3847" s="49">
        <f>IFERROR(IF(OR($W3847&lt;&gt;"Ja",VLOOKUP($C3847,Listen!$A$2:$F$45,6,0)="Nein"),$AC3847,$AB3847),0)</f>
        <v>0</v>
      </c>
      <c r="AL3847" s="51">
        <f t="shared" si="1266"/>
        <v>0</v>
      </c>
      <c r="AM3847" s="296">
        <f>IFERROR(IF(VLOOKUP($C3847,Listen!$A$2:$F$45,6,0)="Ja",MAX(BC3847:BD3847),D_SAV!$BC3847),0)</f>
        <v>0</v>
      </c>
      <c r="AN3847" s="51">
        <f t="shared" si="1267"/>
        <v>0</v>
      </c>
      <c r="AP3847" s="304">
        <f t="shared" si="1268"/>
        <v>0</v>
      </c>
      <c r="AQ3847" s="304">
        <f t="shared" si="1269"/>
        <v>0</v>
      </c>
      <c r="AR3847" s="304">
        <f t="shared" si="1270"/>
        <v>0</v>
      </c>
      <c r="AS3847" s="304">
        <f t="shared" si="1271"/>
        <v>0</v>
      </c>
      <c r="AT3847" s="304">
        <f t="shared" si="1272"/>
        <v>0</v>
      </c>
      <c r="AU3847" s="304">
        <f t="shared" si="1273"/>
        <v>0</v>
      </c>
      <c r="AV3847" s="304">
        <f t="shared" si="1274"/>
        <v>0</v>
      </c>
      <c r="AW3847" s="304">
        <f t="shared" si="1275"/>
        <v>0</v>
      </c>
      <c r="AX3847" s="304">
        <f t="shared" si="1276"/>
        <v>0</v>
      </c>
      <c r="AY3847" s="304">
        <f t="shared" si="1277"/>
        <v>0</v>
      </c>
      <c r="AZ3847" s="304">
        <f t="shared" si="1278"/>
        <v>0</v>
      </c>
      <c r="BA3847" s="304">
        <f t="shared" si="1279"/>
        <v>0</v>
      </c>
      <c r="BB3847" s="304">
        <f t="shared" si="1280"/>
        <v>0</v>
      </c>
      <c r="BC3847" s="304">
        <f t="shared" si="1281"/>
        <v>0</v>
      </c>
      <c r="BD3847" s="304">
        <f t="shared" si="1282"/>
        <v>0</v>
      </c>
      <c r="BE3847" s="304">
        <f>IFERROR(IF(VLOOKUP($C3847,Listen!$A$2:$F$45,6,0)="Ja",BB3847-MAX(BC3847:BD3847),BB3847-BC3847),0)</f>
        <v>0</v>
      </c>
    </row>
    <row r="3848" spans="1:57" x14ac:dyDescent="0.25">
      <c r="A3848" s="320" t="str">
        <f>IF(AND(D3848&lt;&gt;0,C3848&lt;&gt;0,E3848&lt;&gt;0),IF(B3848&lt;&gt;0,CONCATENATE(B3848,"-AGr",VLOOKUP(C3848,Listen!$A$2:$D$45,4,FALSE),"-",D3848,"-",E3848,),CONCATENATE("AGr",VLOOKUP(C3848,Listen!$A$2:$D$45,4,FALSE),"-",D3848,"-",E3848)),"keine vollständige ID")</f>
        <v>keine vollständige ID</v>
      </c>
      <c r="B3848" s="301"/>
      <c r="C3848" s="287"/>
      <c r="D3848" s="34"/>
      <c r="E3848" s="306"/>
      <c r="F3848" s="116"/>
      <c r="G3848" s="17"/>
      <c r="H3848" s="17"/>
      <c r="I3848" s="17"/>
      <c r="J3848" s="17"/>
      <c r="K3848" s="17"/>
      <c r="L3848" s="17"/>
      <c r="M3848" s="17"/>
      <c r="N3848" s="17"/>
      <c r="O3848" s="116"/>
      <c r="P3848" s="117">
        <f>IF(D3848&gt;A_Stammdaten!$B$12,0,SUM(G3848,H3848,J3848,L3848:M3848)-SUM(I3848,K3848,N3848:O3848))</f>
        <v>0</v>
      </c>
      <c r="Q3848" s="17"/>
      <c r="R3848" s="17"/>
      <c r="S3848" s="17"/>
      <c r="T3848" s="17"/>
      <c r="U3848" s="62">
        <f t="shared" si="1262"/>
        <v>0</v>
      </c>
      <c r="V3848" s="34"/>
      <c r="W3848" s="34"/>
      <c r="X3848" s="34"/>
      <c r="Y3848" s="34"/>
      <c r="Z3848" s="34"/>
      <c r="AA3848" s="63" t="str">
        <f t="shared" si="1263"/>
        <v>-</v>
      </c>
      <c r="AB3848" s="63" t="str">
        <f t="shared" si="1264"/>
        <v>-</v>
      </c>
      <c r="AC3848" s="63">
        <f>IF(ISBLANK($C3848),0,VLOOKUP($C3848,Listen!$A$2:$C$45,2,FALSE))</f>
        <v>0</v>
      </c>
      <c r="AD3848" s="63">
        <f>IF(ISBLANK($C3848),0,VLOOKUP($C3848,Listen!$A$2:$C$45,3,FALSE))</f>
        <v>0</v>
      </c>
      <c r="AE3848" s="49">
        <f t="shared" si="1265"/>
        <v>0</v>
      </c>
      <c r="AF3848" s="49">
        <f t="shared" si="1265"/>
        <v>0</v>
      </c>
      <c r="AG3848" s="49">
        <f>IFERROR(IF(OR($V3848&lt;&gt;"Ja",VLOOKUP($C3848,Listen!$A$2:$F$45,5,0)="Nein",D3848&lt;IF(C3848="LNG Anbindungsanlagen gemäß separater Festlegung",2022,2023)),$AC3848,$AA3848),0)</f>
        <v>0</v>
      </c>
      <c r="AH3848" s="49">
        <f>IFERROR(IF(OR($V3848&lt;&gt;"Ja",VLOOKUP($C3848,Listen!$A$2:$F$45,5,0)="Nein",D3848&lt;IF(C3848="LNG Anbindungsanlagen gemäß separater Festlegung",2022,2023)),$AC3848,$AA3848),0)</f>
        <v>0</v>
      </c>
      <c r="AI3848" s="49">
        <f>IFERROR(IF(OR($W3848&lt;&gt;"Ja",VLOOKUP($C3848,Listen!$A$2:$F$45,6,0)="Nein"),$AC3848,$AB3848),0)</f>
        <v>0</v>
      </c>
      <c r="AJ3848" s="49">
        <f>IFERROR(IF(OR($W3848&lt;&gt;"Ja",VLOOKUP($C3848,Listen!$A$2:$F$45,6,0)="Nein"),$AC3848,$AB3848),0)</f>
        <v>0</v>
      </c>
      <c r="AK3848" s="49">
        <f>IFERROR(IF(OR($W3848&lt;&gt;"Ja",VLOOKUP($C3848,Listen!$A$2:$F$45,6,0)="Nein"),$AC3848,$AB3848),0)</f>
        <v>0</v>
      </c>
      <c r="AL3848" s="51">
        <f t="shared" si="1266"/>
        <v>0</v>
      </c>
      <c r="AM3848" s="296">
        <f>IFERROR(IF(VLOOKUP($C3848,Listen!$A$2:$F$45,6,0)="Ja",MAX(BC3848:BD3848),D_SAV!$BC3848),0)</f>
        <v>0</v>
      </c>
      <c r="AN3848" s="51">
        <f t="shared" si="1267"/>
        <v>0</v>
      </c>
      <c r="AP3848" s="304">
        <f t="shared" si="1268"/>
        <v>0</v>
      </c>
      <c r="AQ3848" s="304">
        <f t="shared" si="1269"/>
        <v>0</v>
      </c>
      <c r="AR3848" s="304">
        <f t="shared" si="1270"/>
        <v>0</v>
      </c>
      <c r="AS3848" s="304">
        <f t="shared" si="1271"/>
        <v>0</v>
      </c>
      <c r="AT3848" s="304">
        <f t="shared" si="1272"/>
        <v>0</v>
      </c>
      <c r="AU3848" s="304">
        <f t="shared" si="1273"/>
        <v>0</v>
      </c>
      <c r="AV3848" s="304">
        <f t="shared" si="1274"/>
        <v>0</v>
      </c>
      <c r="AW3848" s="304">
        <f t="shared" si="1275"/>
        <v>0</v>
      </c>
      <c r="AX3848" s="304">
        <f t="shared" si="1276"/>
        <v>0</v>
      </c>
      <c r="AY3848" s="304">
        <f t="shared" si="1277"/>
        <v>0</v>
      </c>
      <c r="AZ3848" s="304">
        <f t="shared" si="1278"/>
        <v>0</v>
      </c>
      <c r="BA3848" s="304">
        <f t="shared" si="1279"/>
        <v>0</v>
      </c>
      <c r="BB3848" s="304">
        <f t="shared" si="1280"/>
        <v>0</v>
      </c>
      <c r="BC3848" s="304">
        <f t="shared" si="1281"/>
        <v>0</v>
      </c>
      <c r="BD3848" s="304">
        <f t="shared" si="1282"/>
        <v>0</v>
      </c>
      <c r="BE3848" s="304">
        <f>IFERROR(IF(VLOOKUP($C3848,Listen!$A$2:$F$45,6,0)="Ja",BB3848-MAX(BC3848:BD3848),BB3848-BC3848),0)</f>
        <v>0</v>
      </c>
    </row>
    <row r="3849" spans="1:57" x14ac:dyDescent="0.25">
      <c r="A3849" s="320" t="str">
        <f>IF(AND(D3849&lt;&gt;0,C3849&lt;&gt;0,E3849&lt;&gt;0),IF(B3849&lt;&gt;0,CONCATENATE(B3849,"-AGr",VLOOKUP(C3849,Listen!$A$2:$D$45,4,FALSE),"-",D3849,"-",E3849,),CONCATENATE("AGr",VLOOKUP(C3849,Listen!$A$2:$D$45,4,FALSE),"-",D3849,"-",E3849)),"keine vollständige ID")</f>
        <v>keine vollständige ID</v>
      </c>
      <c r="B3849" s="301"/>
      <c r="C3849" s="287"/>
      <c r="D3849" s="34"/>
      <c r="E3849" s="306"/>
      <c r="F3849" s="116"/>
      <c r="G3849" s="17"/>
      <c r="H3849" s="17"/>
      <c r="I3849" s="17"/>
      <c r="J3849" s="17"/>
      <c r="K3849" s="17"/>
      <c r="L3849" s="17"/>
      <c r="M3849" s="17"/>
      <c r="N3849" s="17"/>
      <c r="O3849" s="116"/>
      <c r="P3849" s="117">
        <f>IF(D3849&gt;A_Stammdaten!$B$12,0,SUM(G3849,H3849,J3849,L3849:M3849)-SUM(I3849,K3849,N3849:O3849))</f>
        <v>0</v>
      </c>
      <c r="Q3849" s="17"/>
      <c r="R3849" s="17"/>
      <c r="S3849" s="17"/>
      <c r="T3849" s="17"/>
      <c r="U3849" s="62">
        <f t="shared" si="1262"/>
        <v>0</v>
      </c>
      <c r="V3849" s="34"/>
      <c r="W3849" s="34"/>
      <c r="X3849" s="34"/>
      <c r="Y3849" s="34"/>
      <c r="Z3849" s="34"/>
      <c r="AA3849" s="63" t="str">
        <f t="shared" si="1263"/>
        <v>-</v>
      </c>
      <c r="AB3849" s="63" t="str">
        <f t="shared" si="1264"/>
        <v>-</v>
      </c>
      <c r="AC3849" s="63">
        <f>IF(ISBLANK($C3849),0,VLOOKUP($C3849,Listen!$A$2:$C$45,2,FALSE))</f>
        <v>0</v>
      </c>
      <c r="AD3849" s="63">
        <f>IF(ISBLANK($C3849),0,VLOOKUP($C3849,Listen!$A$2:$C$45,3,FALSE))</f>
        <v>0</v>
      </c>
      <c r="AE3849" s="49">
        <f t="shared" si="1265"/>
        <v>0</v>
      </c>
      <c r="AF3849" s="49">
        <f t="shared" si="1265"/>
        <v>0</v>
      </c>
      <c r="AG3849" s="49">
        <f>IFERROR(IF(OR($V3849&lt;&gt;"Ja",VLOOKUP($C3849,Listen!$A$2:$F$45,5,0)="Nein",D3849&lt;IF(C3849="LNG Anbindungsanlagen gemäß separater Festlegung",2022,2023)),$AC3849,$AA3849),0)</f>
        <v>0</v>
      </c>
      <c r="AH3849" s="49">
        <f>IFERROR(IF(OR($V3849&lt;&gt;"Ja",VLOOKUP($C3849,Listen!$A$2:$F$45,5,0)="Nein",D3849&lt;IF(C3849="LNG Anbindungsanlagen gemäß separater Festlegung",2022,2023)),$AC3849,$AA3849),0)</f>
        <v>0</v>
      </c>
      <c r="AI3849" s="49">
        <f>IFERROR(IF(OR($W3849&lt;&gt;"Ja",VLOOKUP($C3849,Listen!$A$2:$F$45,6,0)="Nein"),$AC3849,$AB3849),0)</f>
        <v>0</v>
      </c>
      <c r="AJ3849" s="49">
        <f>IFERROR(IF(OR($W3849&lt;&gt;"Ja",VLOOKUP($C3849,Listen!$A$2:$F$45,6,0)="Nein"),$AC3849,$AB3849),0)</f>
        <v>0</v>
      </c>
      <c r="AK3849" s="49">
        <f>IFERROR(IF(OR($W3849&lt;&gt;"Ja",VLOOKUP($C3849,Listen!$A$2:$F$45,6,0)="Nein"),$AC3849,$AB3849),0)</f>
        <v>0</v>
      </c>
      <c r="AL3849" s="51">
        <f t="shared" si="1266"/>
        <v>0</v>
      </c>
      <c r="AM3849" s="296">
        <f>IFERROR(IF(VLOOKUP($C3849,Listen!$A$2:$F$45,6,0)="Ja",MAX(BC3849:BD3849),D_SAV!$BC3849),0)</f>
        <v>0</v>
      </c>
      <c r="AN3849" s="51">
        <f t="shared" si="1267"/>
        <v>0</v>
      </c>
      <c r="AP3849" s="304">
        <f t="shared" si="1268"/>
        <v>0</v>
      </c>
      <c r="AQ3849" s="304">
        <f t="shared" si="1269"/>
        <v>0</v>
      </c>
      <c r="AR3849" s="304">
        <f t="shared" si="1270"/>
        <v>0</v>
      </c>
      <c r="AS3849" s="304">
        <f t="shared" si="1271"/>
        <v>0</v>
      </c>
      <c r="AT3849" s="304">
        <f t="shared" si="1272"/>
        <v>0</v>
      </c>
      <c r="AU3849" s="304">
        <f t="shared" si="1273"/>
        <v>0</v>
      </c>
      <c r="AV3849" s="304">
        <f t="shared" si="1274"/>
        <v>0</v>
      </c>
      <c r="AW3849" s="304">
        <f t="shared" si="1275"/>
        <v>0</v>
      </c>
      <c r="AX3849" s="304">
        <f t="shared" si="1276"/>
        <v>0</v>
      </c>
      <c r="AY3849" s="304">
        <f t="shared" si="1277"/>
        <v>0</v>
      </c>
      <c r="AZ3849" s="304">
        <f t="shared" si="1278"/>
        <v>0</v>
      </c>
      <c r="BA3849" s="304">
        <f t="shared" si="1279"/>
        <v>0</v>
      </c>
      <c r="BB3849" s="304">
        <f t="shared" si="1280"/>
        <v>0</v>
      </c>
      <c r="BC3849" s="304">
        <f t="shared" si="1281"/>
        <v>0</v>
      </c>
      <c r="BD3849" s="304">
        <f t="shared" si="1282"/>
        <v>0</v>
      </c>
      <c r="BE3849" s="304">
        <f>IFERROR(IF(VLOOKUP($C3849,Listen!$A$2:$F$45,6,0)="Ja",BB3849-MAX(BC3849:BD3849),BB3849-BC3849),0)</f>
        <v>0</v>
      </c>
    </row>
    <row r="3850" spans="1:57" x14ac:dyDescent="0.25">
      <c r="A3850" s="320" t="str">
        <f>IF(AND(D3850&lt;&gt;0,C3850&lt;&gt;0,E3850&lt;&gt;0),IF(B3850&lt;&gt;0,CONCATENATE(B3850,"-AGr",VLOOKUP(C3850,Listen!$A$2:$D$45,4,FALSE),"-",D3850,"-",E3850,),CONCATENATE("AGr",VLOOKUP(C3850,Listen!$A$2:$D$45,4,FALSE),"-",D3850,"-",E3850)),"keine vollständige ID")</f>
        <v>keine vollständige ID</v>
      </c>
      <c r="B3850" s="301"/>
      <c r="C3850" s="287"/>
      <c r="D3850" s="34"/>
      <c r="E3850" s="306"/>
      <c r="F3850" s="116"/>
      <c r="G3850" s="17"/>
      <c r="H3850" s="17"/>
      <c r="I3850" s="17"/>
      <c r="J3850" s="17"/>
      <c r="K3850" s="17"/>
      <c r="L3850" s="17"/>
      <c r="M3850" s="17"/>
      <c r="N3850" s="17"/>
      <c r="O3850" s="116"/>
      <c r="P3850" s="117">
        <f>IF(D3850&gt;A_Stammdaten!$B$12,0,SUM(G3850,H3850,J3850,L3850:M3850)-SUM(I3850,K3850,N3850:O3850))</f>
        <v>0</v>
      </c>
      <c r="Q3850" s="17"/>
      <c r="R3850" s="17"/>
      <c r="S3850" s="17"/>
      <c r="T3850" s="17"/>
      <c r="U3850" s="62">
        <f t="shared" si="1262"/>
        <v>0</v>
      </c>
      <c r="V3850" s="34"/>
      <c r="W3850" s="34"/>
      <c r="X3850" s="34"/>
      <c r="Y3850" s="34"/>
      <c r="Z3850" s="34"/>
      <c r="AA3850" s="63" t="str">
        <f t="shared" si="1263"/>
        <v>-</v>
      </c>
      <c r="AB3850" s="63" t="str">
        <f t="shared" si="1264"/>
        <v>-</v>
      </c>
      <c r="AC3850" s="63">
        <f>IF(ISBLANK($C3850),0,VLOOKUP($C3850,Listen!$A$2:$C$45,2,FALSE))</f>
        <v>0</v>
      </c>
      <c r="AD3850" s="63">
        <f>IF(ISBLANK($C3850),0,VLOOKUP($C3850,Listen!$A$2:$C$45,3,FALSE))</f>
        <v>0</v>
      </c>
      <c r="AE3850" s="49">
        <f t="shared" si="1265"/>
        <v>0</v>
      </c>
      <c r="AF3850" s="49">
        <f t="shared" si="1265"/>
        <v>0</v>
      </c>
      <c r="AG3850" s="49">
        <f>IFERROR(IF(OR($V3850&lt;&gt;"Ja",VLOOKUP($C3850,Listen!$A$2:$F$45,5,0)="Nein",D3850&lt;IF(C3850="LNG Anbindungsanlagen gemäß separater Festlegung",2022,2023)),$AC3850,$AA3850),0)</f>
        <v>0</v>
      </c>
      <c r="AH3850" s="49">
        <f>IFERROR(IF(OR($V3850&lt;&gt;"Ja",VLOOKUP($C3850,Listen!$A$2:$F$45,5,0)="Nein",D3850&lt;IF(C3850="LNG Anbindungsanlagen gemäß separater Festlegung",2022,2023)),$AC3850,$AA3850),0)</f>
        <v>0</v>
      </c>
      <c r="AI3850" s="49">
        <f>IFERROR(IF(OR($W3850&lt;&gt;"Ja",VLOOKUP($C3850,Listen!$A$2:$F$45,6,0)="Nein"),$AC3850,$AB3850),0)</f>
        <v>0</v>
      </c>
      <c r="AJ3850" s="49">
        <f>IFERROR(IF(OR($W3850&lt;&gt;"Ja",VLOOKUP($C3850,Listen!$A$2:$F$45,6,0)="Nein"),$AC3850,$AB3850),0)</f>
        <v>0</v>
      </c>
      <c r="AK3850" s="49">
        <f>IFERROR(IF(OR($W3850&lt;&gt;"Ja",VLOOKUP($C3850,Listen!$A$2:$F$45,6,0)="Nein"),$AC3850,$AB3850),0)</f>
        <v>0</v>
      </c>
      <c r="AL3850" s="51">
        <f t="shared" si="1266"/>
        <v>0</v>
      </c>
      <c r="AM3850" s="296">
        <f>IFERROR(IF(VLOOKUP($C3850,Listen!$A$2:$F$45,6,0)="Ja",MAX(BC3850:BD3850),D_SAV!$BC3850),0)</f>
        <v>0</v>
      </c>
      <c r="AN3850" s="51">
        <f t="shared" si="1267"/>
        <v>0</v>
      </c>
      <c r="AP3850" s="304">
        <f t="shared" si="1268"/>
        <v>0</v>
      </c>
      <c r="AQ3850" s="304">
        <f t="shared" si="1269"/>
        <v>0</v>
      </c>
      <c r="AR3850" s="304">
        <f t="shared" si="1270"/>
        <v>0</v>
      </c>
      <c r="AS3850" s="304">
        <f t="shared" si="1271"/>
        <v>0</v>
      </c>
      <c r="AT3850" s="304">
        <f t="shared" si="1272"/>
        <v>0</v>
      </c>
      <c r="AU3850" s="304">
        <f t="shared" si="1273"/>
        <v>0</v>
      </c>
      <c r="AV3850" s="304">
        <f t="shared" si="1274"/>
        <v>0</v>
      </c>
      <c r="AW3850" s="304">
        <f t="shared" si="1275"/>
        <v>0</v>
      </c>
      <c r="AX3850" s="304">
        <f t="shared" si="1276"/>
        <v>0</v>
      </c>
      <c r="AY3850" s="304">
        <f t="shared" si="1277"/>
        <v>0</v>
      </c>
      <c r="AZ3850" s="304">
        <f t="shared" si="1278"/>
        <v>0</v>
      </c>
      <c r="BA3850" s="304">
        <f t="shared" si="1279"/>
        <v>0</v>
      </c>
      <c r="BB3850" s="304">
        <f t="shared" si="1280"/>
        <v>0</v>
      </c>
      <c r="BC3850" s="304">
        <f t="shared" si="1281"/>
        <v>0</v>
      </c>
      <c r="BD3850" s="304">
        <f t="shared" si="1282"/>
        <v>0</v>
      </c>
      <c r="BE3850" s="304">
        <f>IFERROR(IF(VLOOKUP($C3850,Listen!$A$2:$F$45,6,0)="Ja",BB3850-MAX(BC3850:BD3850),BB3850-BC3850),0)</f>
        <v>0</v>
      </c>
    </row>
    <row r="3851" spans="1:57" x14ac:dyDescent="0.25">
      <c r="A3851" s="320" t="str">
        <f>IF(AND(D3851&lt;&gt;0,C3851&lt;&gt;0,E3851&lt;&gt;0),IF(B3851&lt;&gt;0,CONCATENATE(B3851,"-AGr",VLOOKUP(C3851,Listen!$A$2:$D$45,4,FALSE),"-",D3851,"-",E3851,),CONCATENATE("AGr",VLOOKUP(C3851,Listen!$A$2:$D$45,4,FALSE),"-",D3851,"-",E3851)),"keine vollständige ID")</f>
        <v>keine vollständige ID</v>
      </c>
      <c r="B3851" s="301"/>
      <c r="C3851" s="287"/>
      <c r="D3851" s="34"/>
      <c r="E3851" s="306"/>
      <c r="F3851" s="116"/>
      <c r="G3851" s="17"/>
      <c r="H3851" s="17"/>
      <c r="I3851" s="17"/>
      <c r="J3851" s="17"/>
      <c r="K3851" s="17"/>
      <c r="L3851" s="17"/>
      <c r="M3851" s="17"/>
      <c r="N3851" s="17"/>
      <c r="O3851" s="116"/>
      <c r="P3851" s="117">
        <f>IF(D3851&gt;A_Stammdaten!$B$12,0,SUM(G3851,H3851,J3851,L3851:M3851)-SUM(I3851,K3851,N3851:O3851))</f>
        <v>0</v>
      </c>
      <c r="Q3851" s="17"/>
      <c r="R3851" s="17"/>
      <c r="S3851" s="17"/>
      <c r="T3851" s="17"/>
      <c r="U3851" s="62">
        <f t="shared" si="1262"/>
        <v>0</v>
      </c>
      <c r="V3851" s="34"/>
      <c r="W3851" s="34"/>
      <c r="X3851" s="34"/>
      <c r="Y3851" s="34"/>
      <c r="Z3851" s="34"/>
      <c r="AA3851" s="63" t="str">
        <f t="shared" si="1263"/>
        <v>-</v>
      </c>
      <c r="AB3851" s="63" t="str">
        <f t="shared" si="1264"/>
        <v>-</v>
      </c>
      <c r="AC3851" s="63">
        <f>IF(ISBLANK($C3851),0,VLOOKUP($C3851,Listen!$A$2:$C$45,2,FALSE))</f>
        <v>0</v>
      </c>
      <c r="AD3851" s="63">
        <f>IF(ISBLANK($C3851),0,VLOOKUP($C3851,Listen!$A$2:$C$45,3,FALSE))</f>
        <v>0</v>
      </c>
      <c r="AE3851" s="49">
        <f t="shared" si="1265"/>
        <v>0</v>
      </c>
      <c r="AF3851" s="49">
        <f t="shared" si="1265"/>
        <v>0</v>
      </c>
      <c r="AG3851" s="49">
        <f>IFERROR(IF(OR($V3851&lt;&gt;"Ja",VLOOKUP($C3851,Listen!$A$2:$F$45,5,0)="Nein",D3851&lt;IF(C3851="LNG Anbindungsanlagen gemäß separater Festlegung",2022,2023)),$AC3851,$AA3851),0)</f>
        <v>0</v>
      </c>
      <c r="AH3851" s="49">
        <f>IFERROR(IF(OR($V3851&lt;&gt;"Ja",VLOOKUP($C3851,Listen!$A$2:$F$45,5,0)="Nein",D3851&lt;IF(C3851="LNG Anbindungsanlagen gemäß separater Festlegung",2022,2023)),$AC3851,$AA3851),0)</f>
        <v>0</v>
      </c>
      <c r="AI3851" s="49">
        <f>IFERROR(IF(OR($W3851&lt;&gt;"Ja",VLOOKUP($C3851,Listen!$A$2:$F$45,6,0)="Nein"),$AC3851,$AB3851),0)</f>
        <v>0</v>
      </c>
      <c r="AJ3851" s="49">
        <f>IFERROR(IF(OR($W3851&lt;&gt;"Ja",VLOOKUP($C3851,Listen!$A$2:$F$45,6,0)="Nein"),$AC3851,$AB3851),0)</f>
        <v>0</v>
      </c>
      <c r="AK3851" s="49">
        <f>IFERROR(IF(OR($W3851&lt;&gt;"Ja",VLOOKUP($C3851,Listen!$A$2:$F$45,6,0)="Nein"),$AC3851,$AB3851),0)</f>
        <v>0</v>
      </c>
      <c r="AL3851" s="51">
        <f t="shared" si="1266"/>
        <v>0</v>
      </c>
      <c r="AM3851" s="296">
        <f>IFERROR(IF(VLOOKUP($C3851,Listen!$A$2:$F$45,6,0)="Ja",MAX(BC3851:BD3851),D_SAV!$BC3851),0)</f>
        <v>0</v>
      </c>
      <c r="AN3851" s="51">
        <f t="shared" si="1267"/>
        <v>0</v>
      </c>
      <c r="AP3851" s="304">
        <f t="shared" si="1268"/>
        <v>0</v>
      </c>
      <c r="AQ3851" s="304">
        <f t="shared" si="1269"/>
        <v>0</v>
      </c>
      <c r="AR3851" s="304">
        <f t="shared" si="1270"/>
        <v>0</v>
      </c>
      <c r="AS3851" s="304">
        <f t="shared" si="1271"/>
        <v>0</v>
      </c>
      <c r="AT3851" s="304">
        <f t="shared" si="1272"/>
        <v>0</v>
      </c>
      <c r="AU3851" s="304">
        <f t="shared" si="1273"/>
        <v>0</v>
      </c>
      <c r="AV3851" s="304">
        <f t="shared" si="1274"/>
        <v>0</v>
      </c>
      <c r="AW3851" s="304">
        <f t="shared" si="1275"/>
        <v>0</v>
      </c>
      <c r="AX3851" s="304">
        <f t="shared" si="1276"/>
        <v>0</v>
      </c>
      <c r="AY3851" s="304">
        <f t="shared" si="1277"/>
        <v>0</v>
      </c>
      <c r="AZ3851" s="304">
        <f t="shared" si="1278"/>
        <v>0</v>
      </c>
      <c r="BA3851" s="304">
        <f t="shared" si="1279"/>
        <v>0</v>
      </c>
      <c r="BB3851" s="304">
        <f t="shared" si="1280"/>
        <v>0</v>
      </c>
      <c r="BC3851" s="304">
        <f t="shared" si="1281"/>
        <v>0</v>
      </c>
      <c r="BD3851" s="304">
        <f t="shared" si="1282"/>
        <v>0</v>
      </c>
      <c r="BE3851" s="304">
        <f>IFERROR(IF(VLOOKUP($C3851,Listen!$A$2:$F$45,6,0)="Ja",BB3851-MAX(BC3851:BD3851),BB3851-BC3851),0)</f>
        <v>0</v>
      </c>
    </row>
    <row r="3852" spans="1:57" x14ac:dyDescent="0.25">
      <c r="A3852" s="320" t="str">
        <f>IF(AND(D3852&lt;&gt;0,C3852&lt;&gt;0,E3852&lt;&gt;0),IF(B3852&lt;&gt;0,CONCATENATE(B3852,"-AGr",VLOOKUP(C3852,Listen!$A$2:$D$45,4,FALSE),"-",D3852,"-",E3852,),CONCATENATE("AGr",VLOOKUP(C3852,Listen!$A$2:$D$45,4,FALSE),"-",D3852,"-",E3852)),"keine vollständige ID")</f>
        <v>keine vollständige ID</v>
      </c>
      <c r="B3852" s="301"/>
      <c r="C3852" s="287"/>
      <c r="D3852" s="34"/>
      <c r="E3852" s="306"/>
      <c r="F3852" s="116"/>
      <c r="G3852" s="17"/>
      <c r="H3852" s="17"/>
      <c r="I3852" s="17"/>
      <c r="J3852" s="17"/>
      <c r="K3852" s="17"/>
      <c r="L3852" s="17"/>
      <c r="M3852" s="17"/>
      <c r="N3852" s="17"/>
      <c r="O3852" s="116"/>
      <c r="P3852" s="117">
        <f>IF(D3852&gt;A_Stammdaten!$B$12,0,SUM(G3852,H3852,J3852,L3852:M3852)-SUM(I3852,K3852,N3852:O3852))</f>
        <v>0</v>
      </c>
      <c r="Q3852" s="17"/>
      <c r="R3852" s="17"/>
      <c r="S3852" s="17"/>
      <c r="T3852" s="17"/>
      <c r="U3852" s="62">
        <f t="shared" si="1262"/>
        <v>0</v>
      </c>
      <c r="V3852" s="34"/>
      <c r="W3852" s="34"/>
      <c r="X3852" s="34"/>
      <c r="Y3852" s="34"/>
      <c r="Z3852" s="34"/>
      <c r="AA3852" s="63" t="str">
        <f t="shared" si="1263"/>
        <v>-</v>
      </c>
      <c r="AB3852" s="63" t="str">
        <f t="shared" si="1264"/>
        <v>-</v>
      </c>
      <c r="AC3852" s="63">
        <f>IF(ISBLANK($C3852),0,VLOOKUP($C3852,Listen!$A$2:$C$45,2,FALSE))</f>
        <v>0</v>
      </c>
      <c r="AD3852" s="63">
        <f>IF(ISBLANK($C3852),0,VLOOKUP($C3852,Listen!$A$2:$C$45,3,FALSE))</f>
        <v>0</v>
      </c>
      <c r="AE3852" s="49">
        <f t="shared" si="1265"/>
        <v>0</v>
      </c>
      <c r="AF3852" s="49">
        <f t="shared" si="1265"/>
        <v>0</v>
      </c>
      <c r="AG3852" s="49">
        <f>IFERROR(IF(OR($V3852&lt;&gt;"Ja",VLOOKUP($C3852,Listen!$A$2:$F$45,5,0)="Nein",D3852&lt;IF(C3852="LNG Anbindungsanlagen gemäß separater Festlegung",2022,2023)),$AC3852,$AA3852),0)</f>
        <v>0</v>
      </c>
      <c r="AH3852" s="49">
        <f>IFERROR(IF(OR($V3852&lt;&gt;"Ja",VLOOKUP($C3852,Listen!$A$2:$F$45,5,0)="Nein",D3852&lt;IF(C3852="LNG Anbindungsanlagen gemäß separater Festlegung",2022,2023)),$AC3852,$AA3852),0)</f>
        <v>0</v>
      </c>
      <c r="AI3852" s="49">
        <f>IFERROR(IF(OR($W3852&lt;&gt;"Ja",VLOOKUP($C3852,Listen!$A$2:$F$45,6,0)="Nein"),$AC3852,$AB3852),0)</f>
        <v>0</v>
      </c>
      <c r="AJ3852" s="49">
        <f>IFERROR(IF(OR($W3852&lt;&gt;"Ja",VLOOKUP($C3852,Listen!$A$2:$F$45,6,0)="Nein"),$AC3852,$AB3852),0)</f>
        <v>0</v>
      </c>
      <c r="AK3852" s="49">
        <f>IFERROR(IF(OR($W3852&lt;&gt;"Ja",VLOOKUP($C3852,Listen!$A$2:$F$45,6,0)="Nein"),$AC3852,$AB3852),0)</f>
        <v>0</v>
      </c>
      <c r="AL3852" s="51">
        <f t="shared" si="1266"/>
        <v>0</v>
      </c>
      <c r="AM3852" s="296">
        <f>IFERROR(IF(VLOOKUP($C3852,Listen!$A$2:$F$45,6,0)="Ja",MAX(BC3852:BD3852),D_SAV!$BC3852),0)</f>
        <v>0</v>
      </c>
      <c r="AN3852" s="51">
        <f t="shared" si="1267"/>
        <v>0</v>
      </c>
      <c r="AP3852" s="304">
        <f t="shared" si="1268"/>
        <v>0</v>
      </c>
      <c r="AQ3852" s="304">
        <f t="shared" si="1269"/>
        <v>0</v>
      </c>
      <c r="AR3852" s="304">
        <f t="shared" si="1270"/>
        <v>0</v>
      </c>
      <c r="AS3852" s="304">
        <f t="shared" si="1271"/>
        <v>0</v>
      </c>
      <c r="AT3852" s="304">
        <f t="shared" si="1272"/>
        <v>0</v>
      </c>
      <c r="AU3852" s="304">
        <f t="shared" si="1273"/>
        <v>0</v>
      </c>
      <c r="AV3852" s="304">
        <f t="shared" si="1274"/>
        <v>0</v>
      </c>
      <c r="AW3852" s="304">
        <f t="shared" si="1275"/>
        <v>0</v>
      </c>
      <c r="AX3852" s="304">
        <f t="shared" si="1276"/>
        <v>0</v>
      </c>
      <c r="AY3852" s="304">
        <f t="shared" si="1277"/>
        <v>0</v>
      </c>
      <c r="AZ3852" s="304">
        <f t="shared" si="1278"/>
        <v>0</v>
      </c>
      <c r="BA3852" s="304">
        <f t="shared" si="1279"/>
        <v>0</v>
      </c>
      <c r="BB3852" s="304">
        <f t="shared" si="1280"/>
        <v>0</v>
      </c>
      <c r="BC3852" s="304">
        <f t="shared" si="1281"/>
        <v>0</v>
      </c>
      <c r="BD3852" s="304">
        <f t="shared" si="1282"/>
        <v>0</v>
      </c>
      <c r="BE3852" s="304">
        <f>IFERROR(IF(VLOOKUP($C3852,Listen!$A$2:$F$45,6,0)="Ja",BB3852-MAX(BC3852:BD3852),BB3852-BC3852),0)</f>
        <v>0</v>
      </c>
    </row>
    <row r="3853" spans="1:57" x14ac:dyDescent="0.25">
      <c r="A3853" s="320" t="str">
        <f>IF(AND(D3853&lt;&gt;0,C3853&lt;&gt;0,E3853&lt;&gt;0),IF(B3853&lt;&gt;0,CONCATENATE(B3853,"-AGr",VLOOKUP(C3853,Listen!$A$2:$D$45,4,FALSE),"-",D3853,"-",E3853,),CONCATENATE("AGr",VLOOKUP(C3853,Listen!$A$2:$D$45,4,FALSE),"-",D3853,"-",E3853)),"keine vollständige ID")</f>
        <v>keine vollständige ID</v>
      </c>
      <c r="B3853" s="301"/>
      <c r="C3853" s="287"/>
      <c r="D3853" s="34"/>
      <c r="E3853" s="306"/>
      <c r="F3853" s="116"/>
      <c r="G3853" s="17"/>
      <c r="H3853" s="17"/>
      <c r="I3853" s="17"/>
      <c r="J3853" s="17"/>
      <c r="K3853" s="17"/>
      <c r="L3853" s="17"/>
      <c r="M3853" s="17"/>
      <c r="N3853" s="17"/>
      <c r="O3853" s="116"/>
      <c r="P3853" s="117">
        <f>IF(D3853&gt;A_Stammdaten!$B$12,0,SUM(G3853,H3853,J3853,L3853:M3853)-SUM(I3853,K3853,N3853:O3853))</f>
        <v>0</v>
      </c>
      <c r="Q3853" s="17"/>
      <c r="R3853" s="17"/>
      <c r="S3853" s="17"/>
      <c r="T3853" s="17"/>
      <c r="U3853" s="62">
        <f t="shared" si="1262"/>
        <v>0</v>
      </c>
      <c r="V3853" s="34"/>
      <c r="W3853" s="34"/>
      <c r="X3853" s="34"/>
      <c r="Y3853" s="34"/>
      <c r="Z3853" s="34"/>
      <c r="AA3853" s="63" t="str">
        <f t="shared" si="1263"/>
        <v>-</v>
      </c>
      <c r="AB3853" s="63" t="str">
        <f t="shared" si="1264"/>
        <v>-</v>
      </c>
      <c r="AC3853" s="63">
        <f>IF(ISBLANK($C3853),0,VLOOKUP($C3853,Listen!$A$2:$C$45,2,FALSE))</f>
        <v>0</v>
      </c>
      <c r="AD3853" s="63">
        <f>IF(ISBLANK($C3853),0,VLOOKUP($C3853,Listen!$A$2:$C$45,3,FALSE))</f>
        <v>0</v>
      </c>
      <c r="AE3853" s="49">
        <f t="shared" si="1265"/>
        <v>0</v>
      </c>
      <c r="AF3853" s="49">
        <f t="shared" si="1265"/>
        <v>0</v>
      </c>
      <c r="AG3853" s="49">
        <f>IFERROR(IF(OR($V3853&lt;&gt;"Ja",VLOOKUP($C3853,Listen!$A$2:$F$45,5,0)="Nein",D3853&lt;IF(C3853="LNG Anbindungsanlagen gemäß separater Festlegung",2022,2023)),$AC3853,$AA3853),0)</f>
        <v>0</v>
      </c>
      <c r="AH3853" s="49">
        <f>IFERROR(IF(OR($V3853&lt;&gt;"Ja",VLOOKUP($C3853,Listen!$A$2:$F$45,5,0)="Nein",D3853&lt;IF(C3853="LNG Anbindungsanlagen gemäß separater Festlegung",2022,2023)),$AC3853,$AA3853),0)</f>
        <v>0</v>
      </c>
      <c r="AI3853" s="49">
        <f>IFERROR(IF(OR($W3853&lt;&gt;"Ja",VLOOKUP($C3853,Listen!$A$2:$F$45,6,0)="Nein"),$AC3853,$AB3853),0)</f>
        <v>0</v>
      </c>
      <c r="AJ3853" s="49">
        <f>IFERROR(IF(OR($W3853&lt;&gt;"Ja",VLOOKUP($C3853,Listen!$A$2:$F$45,6,0)="Nein"),$AC3853,$AB3853),0)</f>
        <v>0</v>
      </c>
      <c r="AK3853" s="49">
        <f>IFERROR(IF(OR($W3853&lt;&gt;"Ja",VLOOKUP($C3853,Listen!$A$2:$F$45,6,0)="Nein"),$AC3853,$AB3853),0)</f>
        <v>0</v>
      </c>
      <c r="AL3853" s="51">
        <f t="shared" si="1266"/>
        <v>0</v>
      </c>
      <c r="AM3853" s="296">
        <f>IFERROR(IF(VLOOKUP($C3853,Listen!$A$2:$F$45,6,0)="Ja",MAX(BC3853:BD3853),D_SAV!$BC3853),0)</f>
        <v>0</v>
      </c>
      <c r="AN3853" s="51">
        <f t="shared" si="1267"/>
        <v>0</v>
      </c>
      <c r="AP3853" s="304">
        <f t="shared" si="1268"/>
        <v>0</v>
      </c>
      <c r="AQ3853" s="304">
        <f t="shared" si="1269"/>
        <v>0</v>
      </c>
      <c r="AR3853" s="304">
        <f t="shared" si="1270"/>
        <v>0</v>
      </c>
      <c r="AS3853" s="304">
        <f t="shared" si="1271"/>
        <v>0</v>
      </c>
      <c r="AT3853" s="304">
        <f t="shared" si="1272"/>
        <v>0</v>
      </c>
      <c r="AU3853" s="304">
        <f t="shared" si="1273"/>
        <v>0</v>
      </c>
      <c r="AV3853" s="304">
        <f t="shared" si="1274"/>
        <v>0</v>
      </c>
      <c r="AW3853" s="304">
        <f t="shared" si="1275"/>
        <v>0</v>
      </c>
      <c r="AX3853" s="304">
        <f t="shared" si="1276"/>
        <v>0</v>
      </c>
      <c r="AY3853" s="304">
        <f t="shared" si="1277"/>
        <v>0</v>
      </c>
      <c r="AZ3853" s="304">
        <f t="shared" si="1278"/>
        <v>0</v>
      </c>
      <c r="BA3853" s="304">
        <f t="shared" si="1279"/>
        <v>0</v>
      </c>
      <c r="BB3853" s="304">
        <f t="shared" si="1280"/>
        <v>0</v>
      </c>
      <c r="BC3853" s="304">
        <f t="shared" si="1281"/>
        <v>0</v>
      </c>
      <c r="BD3853" s="304">
        <f t="shared" si="1282"/>
        <v>0</v>
      </c>
      <c r="BE3853" s="304">
        <f>IFERROR(IF(VLOOKUP($C3853,Listen!$A$2:$F$45,6,0)="Ja",BB3853-MAX(BC3853:BD3853),BB3853-BC3853),0)</f>
        <v>0</v>
      </c>
    </row>
    <row r="3854" spans="1:57" x14ac:dyDescent="0.25">
      <c r="A3854" s="320" t="str">
        <f>IF(AND(D3854&lt;&gt;0,C3854&lt;&gt;0,E3854&lt;&gt;0),IF(B3854&lt;&gt;0,CONCATENATE(B3854,"-AGr",VLOOKUP(C3854,Listen!$A$2:$D$45,4,FALSE),"-",D3854,"-",E3854,),CONCATENATE("AGr",VLOOKUP(C3854,Listen!$A$2:$D$45,4,FALSE),"-",D3854,"-",E3854)),"keine vollständige ID")</f>
        <v>keine vollständige ID</v>
      </c>
      <c r="B3854" s="301"/>
      <c r="C3854" s="287"/>
      <c r="D3854" s="34"/>
      <c r="E3854" s="306"/>
      <c r="F3854" s="116"/>
      <c r="G3854" s="17"/>
      <c r="H3854" s="17"/>
      <c r="I3854" s="17"/>
      <c r="J3854" s="17"/>
      <c r="K3854" s="17"/>
      <c r="L3854" s="17"/>
      <c r="M3854" s="17"/>
      <c r="N3854" s="17"/>
      <c r="O3854" s="116"/>
      <c r="P3854" s="117">
        <f>IF(D3854&gt;A_Stammdaten!$B$12,0,SUM(G3854,H3854,J3854,L3854:M3854)-SUM(I3854,K3854,N3854:O3854))</f>
        <v>0</v>
      </c>
      <c r="Q3854" s="17"/>
      <c r="R3854" s="17"/>
      <c r="S3854" s="17"/>
      <c r="T3854" s="17"/>
      <c r="U3854" s="62">
        <f t="shared" si="1262"/>
        <v>0</v>
      </c>
      <c r="V3854" s="34"/>
      <c r="W3854" s="34"/>
      <c r="X3854" s="34"/>
      <c r="Y3854" s="34"/>
      <c r="Z3854" s="34"/>
      <c r="AA3854" s="63" t="str">
        <f t="shared" si="1263"/>
        <v>-</v>
      </c>
      <c r="AB3854" s="63" t="str">
        <f t="shared" si="1264"/>
        <v>-</v>
      </c>
      <c r="AC3854" s="63">
        <f>IF(ISBLANK($C3854),0,VLOOKUP($C3854,Listen!$A$2:$C$45,2,FALSE))</f>
        <v>0</v>
      </c>
      <c r="AD3854" s="63">
        <f>IF(ISBLANK($C3854),0,VLOOKUP($C3854,Listen!$A$2:$C$45,3,FALSE))</f>
        <v>0</v>
      </c>
      <c r="AE3854" s="49">
        <f t="shared" si="1265"/>
        <v>0</v>
      </c>
      <c r="AF3854" s="49">
        <f t="shared" si="1265"/>
        <v>0</v>
      </c>
      <c r="AG3854" s="49">
        <f>IFERROR(IF(OR($V3854&lt;&gt;"Ja",VLOOKUP($C3854,Listen!$A$2:$F$45,5,0)="Nein",D3854&lt;IF(C3854="LNG Anbindungsanlagen gemäß separater Festlegung",2022,2023)),$AC3854,$AA3854),0)</f>
        <v>0</v>
      </c>
      <c r="AH3854" s="49">
        <f>IFERROR(IF(OR($V3854&lt;&gt;"Ja",VLOOKUP($C3854,Listen!$A$2:$F$45,5,0)="Nein",D3854&lt;IF(C3854="LNG Anbindungsanlagen gemäß separater Festlegung",2022,2023)),$AC3854,$AA3854),0)</f>
        <v>0</v>
      </c>
      <c r="AI3854" s="49">
        <f>IFERROR(IF(OR($W3854&lt;&gt;"Ja",VLOOKUP($C3854,Listen!$A$2:$F$45,6,0)="Nein"),$AC3854,$AB3854),0)</f>
        <v>0</v>
      </c>
      <c r="AJ3854" s="49">
        <f>IFERROR(IF(OR($W3854&lt;&gt;"Ja",VLOOKUP($C3854,Listen!$A$2:$F$45,6,0)="Nein"),$AC3854,$AB3854),0)</f>
        <v>0</v>
      </c>
      <c r="AK3854" s="49">
        <f>IFERROR(IF(OR($W3854&lt;&gt;"Ja",VLOOKUP($C3854,Listen!$A$2:$F$45,6,0)="Nein"),$AC3854,$AB3854),0)</f>
        <v>0</v>
      </c>
      <c r="AL3854" s="51">
        <f t="shared" si="1266"/>
        <v>0</v>
      </c>
      <c r="AM3854" s="296">
        <f>IFERROR(IF(VLOOKUP($C3854,Listen!$A$2:$F$45,6,0)="Ja",MAX(BC3854:BD3854),D_SAV!$BC3854),0)</f>
        <v>0</v>
      </c>
      <c r="AN3854" s="51">
        <f t="shared" si="1267"/>
        <v>0</v>
      </c>
      <c r="AP3854" s="304">
        <f t="shared" si="1268"/>
        <v>0</v>
      </c>
      <c r="AQ3854" s="304">
        <f t="shared" si="1269"/>
        <v>0</v>
      </c>
      <c r="AR3854" s="304">
        <f t="shared" si="1270"/>
        <v>0</v>
      </c>
      <c r="AS3854" s="304">
        <f t="shared" si="1271"/>
        <v>0</v>
      </c>
      <c r="AT3854" s="304">
        <f t="shared" si="1272"/>
        <v>0</v>
      </c>
      <c r="AU3854" s="304">
        <f t="shared" si="1273"/>
        <v>0</v>
      </c>
      <c r="AV3854" s="304">
        <f t="shared" si="1274"/>
        <v>0</v>
      </c>
      <c r="AW3854" s="304">
        <f t="shared" si="1275"/>
        <v>0</v>
      </c>
      <c r="AX3854" s="304">
        <f t="shared" si="1276"/>
        <v>0</v>
      </c>
      <c r="AY3854" s="304">
        <f t="shared" si="1277"/>
        <v>0</v>
      </c>
      <c r="AZ3854" s="304">
        <f t="shared" si="1278"/>
        <v>0</v>
      </c>
      <c r="BA3854" s="304">
        <f t="shared" si="1279"/>
        <v>0</v>
      </c>
      <c r="BB3854" s="304">
        <f t="shared" si="1280"/>
        <v>0</v>
      </c>
      <c r="BC3854" s="304">
        <f t="shared" si="1281"/>
        <v>0</v>
      </c>
      <c r="BD3854" s="304">
        <f t="shared" si="1282"/>
        <v>0</v>
      </c>
      <c r="BE3854" s="304">
        <f>IFERROR(IF(VLOOKUP($C3854,Listen!$A$2:$F$45,6,0)="Ja",BB3854-MAX(BC3854:BD3854),BB3854-BC3854),0)</f>
        <v>0</v>
      </c>
    </row>
    <row r="3855" spans="1:57" x14ac:dyDescent="0.25">
      <c r="A3855" s="320" t="str">
        <f>IF(AND(D3855&lt;&gt;0,C3855&lt;&gt;0,E3855&lt;&gt;0),IF(B3855&lt;&gt;0,CONCATENATE(B3855,"-AGr",VLOOKUP(C3855,Listen!$A$2:$D$45,4,FALSE),"-",D3855,"-",E3855,),CONCATENATE("AGr",VLOOKUP(C3855,Listen!$A$2:$D$45,4,FALSE),"-",D3855,"-",E3855)),"keine vollständige ID")</f>
        <v>keine vollständige ID</v>
      </c>
      <c r="B3855" s="301"/>
      <c r="C3855" s="287"/>
      <c r="D3855" s="34"/>
      <c r="E3855" s="306"/>
      <c r="F3855" s="116"/>
      <c r="G3855" s="17"/>
      <c r="H3855" s="17"/>
      <c r="I3855" s="17"/>
      <c r="J3855" s="17"/>
      <c r="K3855" s="17"/>
      <c r="L3855" s="17"/>
      <c r="M3855" s="17"/>
      <c r="N3855" s="17"/>
      <c r="O3855" s="116"/>
      <c r="P3855" s="117">
        <f>IF(D3855&gt;A_Stammdaten!$B$12,0,SUM(G3855,H3855,J3855,L3855:M3855)-SUM(I3855,K3855,N3855:O3855))</f>
        <v>0</v>
      </c>
      <c r="Q3855" s="17"/>
      <c r="R3855" s="17"/>
      <c r="S3855" s="17"/>
      <c r="T3855" s="17"/>
      <c r="U3855" s="62">
        <f t="shared" si="1262"/>
        <v>0</v>
      </c>
      <c r="V3855" s="34"/>
      <c r="W3855" s="34"/>
      <c r="X3855" s="34"/>
      <c r="Y3855" s="34"/>
      <c r="Z3855" s="34"/>
      <c r="AA3855" s="63" t="str">
        <f t="shared" si="1263"/>
        <v>-</v>
      </c>
      <c r="AB3855" s="63" t="str">
        <f t="shared" si="1264"/>
        <v>-</v>
      </c>
      <c r="AC3855" s="63">
        <f>IF(ISBLANK($C3855),0,VLOOKUP($C3855,Listen!$A$2:$C$45,2,FALSE))</f>
        <v>0</v>
      </c>
      <c r="AD3855" s="63">
        <f>IF(ISBLANK($C3855),0,VLOOKUP($C3855,Listen!$A$2:$C$45,3,FALSE))</f>
        <v>0</v>
      </c>
      <c r="AE3855" s="49">
        <f t="shared" si="1265"/>
        <v>0</v>
      </c>
      <c r="AF3855" s="49">
        <f t="shared" si="1265"/>
        <v>0</v>
      </c>
      <c r="AG3855" s="49">
        <f>IFERROR(IF(OR($V3855&lt;&gt;"Ja",VLOOKUP($C3855,Listen!$A$2:$F$45,5,0)="Nein",D3855&lt;IF(C3855="LNG Anbindungsanlagen gemäß separater Festlegung",2022,2023)),$AC3855,$AA3855),0)</f>
        <v>0</v>
      </c>
      <c r="AH3855" s="49">
        <f>IFERROR(IF(OR($V3855&lt;&gt;"Ja",VLOOKUP($C3855,Listen!$A$2:$F$45,5,0)="Nein",D3855&lt;IF(C3855="LNG Anbindungsanlagen gemäß separater Festlegung",2022,2023)),$AC3855,$AA3855),0)</f>
        <v>0</v>
      </c>
      <c r="AI3855" s="49">
        <f>IFERROR(IF(OR($W3855&lt;&gt;"Ja",VLOOKUP($C3855,Listen!$A$2:$F$45,6,0)="Nein"),$AC3855,$AB3855),0)</f>
        <v>0</v>
      </c>
      <c r="AJ3855" s="49">
        <f>IFERROR(IF(OR($W3855&lt;&gt;"Ja",VLOOKUP($C3855,Listen!$A$2:$F$45,6,0)="Nein"),$AC3855,$AB3855),0)</f>
        <v>0</v>
      </c>
      <c r="AK3855" s="49">
        <f>IFERROR(IF(OR($W3855&lt;&gt;"Ja",VLOOKUP($C3855,Listen!$A$2:$F$45,6,0)="Nein"),$AC3855,$AB3855),0)</f>
        <v>0</v>
      </c>
      <c r="AL3855" s="51">
        <f t="shared" si="1266"/>
        <v>0</v>
      </c>
      <c r="AM3855" s="296">
        <f>IFERROR(IF(VLOOKUP($C3855,Listen!$A$2:$F$45,6,0)="Ja",MAX(BC3855:BD3855),D_SAV!$BC3855),0)</f>
        <v>0</v>
      </c>
      <c r="AN3855" s="51">
        <f t="shared" si="1267"/>
        <v>0</v>
      </c>
      <c r="AP3855" s="304">
        <f t="shared" si="1268"/>
        <v>0</v>
      </c>
      <c r="AQ3855" s="304">
        <f t="shared" si="1269"/>
        <v>0</v>
      </c>
      <c r="AR3855" s="304">
        <f t="shared" si="1270"/>
        <v>0</v>
      </c>
      <c r="AS3855" s="304">
        <f t="shared" si="1271"/>
        <v>0</v>
      </c>
      <c r="AT3855" s="304">
        <f t="shared" si="1272"/>
        <v>0</v>
      </c>
      <c r="AU3855" s="304">
        <f t="shared" si="1273"/>
        <v>0</v>
      </c>
      <c r="AV3855" s="304">
        <f t="shared" si="1274"/>
        <v>0</v>
      </c>
      <c r="AW3855" s="304">
        <f t="shared" si="1275"/>
        <v>0</v>
      </c>
      <c r="AX3855" s="304">
        <f t="shared" si="1276"/>
        <v>0</v>
      </c>
      <c r="AY3855" s="304">
        <f t="shared" si="1277"/>
        <v>0</v>
      </c>
      <c r="AZ3855" s="304">
        <f t="shared" si="1278"/>
        <v>0</v>
      </c>
      <c r="BA3855" s="304">
        <f t="shared" si="1279"/>
        <v>0</v>
      </c>
      <c r="BB3855" s="304">
        <f t="shared" si="1280"/>
        <v>0</v>
      </c>
      <c r="BC3855" s="304">
        <f t="shared" si="1281"/>
        <v>0</v>
      </c>
      <c r="BD3855" s="304">
        <f t="shared" si="1282"/>
        <v>0</v>
      </c>
      <c r="BE3855" s="304">
        <f>IFERROR(IF(VLOOKUP($C3855,Listen!$A$2:$F$45,6,0)="Ja",BB3855-MAX(BC3855:BD3855),BB3855-BC3855),0)</f>
        <v>0</v>
      </c>
    </row>
    <row r="3856" spans="1:57" x14ac:dyDescent="0.25">
      <c r="A3856" s="320" t="str">
        <f>IF(AND(D3856&lt;&gt;0,C3856&lt;&gt;0,E3856&lt;&gt;0),IF(B3856&lt;&gt;0,CONCATENATE(B3856,"-AGr",VLOOKUP(C3856,Listen!$A$2:$D$45,4,FALSE),"-",D3856,"-",E3856,),CONCATENATE("AGr",VLOOKUP(C3856,Listen!$A$2:$D$45,4,FALSE),"-",D3856,"-",E3856)),"keine vollständige ID")</f>
        <v>keine vollständige ID</v>
      </c>
      <c r="B3856" s="301"/>
      <c r="C3856" s="287"/>
      <c r="D3856" s="34"/>
      <c r="E3856" s="306"/>
      <c r="F3856" s="116"/>
      <c r="G3856" s="17"/>
      <c r="H3856" s="17"/>
      <c r="I3856" s="17"/>
      <c r="J3856" s="17"/>
      <c r="K3856" s="17"/>
      <c r="L3856" s="17"/>
      <c r="M3856" s="17"/>
      <c r="N3856" s="17"/>
      <c r="O3856" s="116"/>
      <c r="P3856" s="117">
        <f>IF(D3856&gt;A_Stammdaten!$B$12,0,SUM(G3856,H3856,J3856,L3856:M3856)-SUM(I3856,K3856,N3856:O3856))</f>
        <v>0</v>
      </c>
      <c r="Q3856" s="17"/>
      <c r="R3856" s="17"/>
      <c r="S3856" s="17"/>
      <c r="T3856" s="17"/>
      <c r="U3856" s="62">
        <f t="shared" si="1262"/>
        <v>0</v>
      </c>
      <c r="V3856" s="34"/>
      <c r="W3856" s="34"/>
      <c r="X3856" s="34"/>
      <c r="Y3856" s="34"/>
      <c r="Z3856" s="34"/>
      <c r="AA3856" s="63" t="str">
        <f t="shared" si="1263"/>
        <v>-</v>
      </c>
      <c r="AB3856" s="63" t="str">
        <f t="shared" si="1264"/>
        <v>-</v>
      </c>
      <c r="AC3856" s="63">
        <f>IF(ISBLANK($C3856),0,VLOOKUP($C3856,Listen!$A$2:$C$45,2,FALSE))</f>
        <v>0</v>
      </c>
      <c r="AD3856" s="63">
        <f>IF(ISBLANK($C3856),0,VLOOKUP($C3856,Listen!$A$2:$C$45,3,FALSE))</f>
        <v>0</v>
      </c>
      <c r="AE3856" s="49">
        <f t="shared" si="1265"/>
        <v>0</v>
      </c>
      <c r="AF3856" s="49">
        <f t="shared" si="1265"/>
        <v>0</v>
      </c>
      <c r="AG3856" s="49">
        <f>IFERROR(IF(OR($V3856&lt;&gt;"Ja",VLOOKUP($C3856,Listen!$A$2:$F$45,5,0)="Nein",D3856&lt;IF(C3856="LNG Anbindungsanlagen gemäß separater Festlegung",2022,2023)),$AC3856,$AA3856),0)</f>
        <v>0</v>
      </c>
      <c r="AH3856" s="49">
        <f>IFERROR(IF(OR($V3856&lt;&gt;"Ja",VLOOKUP($C3856,Listen!$A$2:$F$45,5,0)="Nein",D3856&lt;IF(C3856="LNG Anbindungsanlagen gemäß separater Festlegung",2022,2023)),$AC3856,$AA3856),0)</f>
        <v>0</v>
      </c>
      <c r="AI3856" s="49">
        <f>IFERROR(IF(OR($W3856&lt;&gt;"Ja",VLOOKUP($C3856,Listen!$A$2:$F$45,6,0)="Nein"),$AC3856,$AB3856),0)</f>
        <v>0</v>
      </c>
      <c r="AJ3856" s="49">
        <f>IFERROR(IF(OR($W3856&lt;&gt;"Ja",VLOOKUP($C3856,Listen!$A$2:$F$45,6,0)="Nein"),$AC3856,$AB3856),0)</f>
        <v>0</v>
      </c>
      <c r="AK3856" s="49">
        <f>IFERROR(IF(OR($W3856&lt;&gt;"Ja",VLOOKUP($C3856,Listen!$A$2:$F$45,6,0)="Nein"),$AC3856,$AB3856),0)</f>
        <v>0</v>
      </c>
      <c r="AL3856" s="51">
        <f t="shared" si="1266"/>
        <v>0</v>
      </c>
      <c r="AM3856" s="296">
        <f>IFERROR(IF(VLOOKUP($C3856,Listen!$A$2:$F$45,6,0)="Ja",MAX(BC3856:BD3856),D_SAV!$BC3856),0)</f>
        <v>0</v>
      </c>
      <c r="AN3856" s="51">
        <f t="shared" si="1267"/>
        <v>0</v>
      </c>
      <c r="AP3856" s="304">
        <f t="shared" si="1268"/>
        <v>0</v>
      </c>
      <c r="AQ3856" s="304">
        <f t="shared" si="1269"/>
        <v>0</v>
      </c>
      <c r="AR3856" s="304">
        <f t="shared" si="1270"/>
        <v>0</v>
      </c>
      <c r="AS3856" s="304">
        <f t="shared" si="1271"/>
        <v>0</v>
      </c>
      <c r="AT3856" s="304">
        <f t="shared" si="1272"/>
        <v>0</v>
      </c>
      <c r="AU3856" s="304">
        <f t="shared" si="1273"/>
        <v>0</v>
      </c>
      <c r="AV3856" s="304">
        <f t="shared" si="1274"/>
        <v>0</v>
      </c>
      <c r="AW3856" s="304">
        <f t="shared" si="1275"/>
        <v>0</v>
      </c>
      <c r="AX3856" s="304">
        <f t="shared" si="1276"/>
        <v>0</v>
      </c>
      <c r="AY3856" s="304">
        <f t="shared" si="1277"/>
        <v>0</v>
      </c>
      <c r="AZ3856" s="304">
        <f t="shared" si="1278"/>
        <v>0</v>
      </c>
      <c r="BA3856" s="304">
        <f t="shared" si="1279"/>
        <v>0</v>
      </c>
      <c r="BB3856" s="304">
        <f t="shared" si="1280"/>
        <v>0</v>
      </c>
      <c r="BC3856" s="304">
        <f t="shared" si="1281"/>
        <v>0</v>
      </c>
      <c r="BD3856" s="304">
        <f t="shared" si="1282"/>
        <v>0</v>
      </c>
      <c r="BE3856" s="304">
        <f>IFERROR(IF(VLOOKUP($C3856,Listen!$A$2:$F$45,6,0)="Ja",BB3856-MAX(BC3856:BD3856),BB3856-BC3856),0)</f>
        <v>0</v>
      </c>
    </row>
    <row r="3857" spans="1:57" x14ac:dyDescent="0.25">
      <c r="A3857" s="320" t="str">
        <f>IF(AND(D3857&lt;&gt;0,C3857&lt;&gt;0,E3857&lt;&gt;0),IF(B3857&lt;&gt;0,CONCATENATE(B3857,"-AGr",VLOOKUP(C3857,Listen!$A$2:$D$45,4,FALSE),"-",D3857,"-",E3857,),CONCATENATE("AGr",VLOOKUP(C3857,Listen!$A$2:$D$45,4,FALSE),"-",D3857,"-",E3857)),"keine vollständige ID")</f>
        <v>keine vollständige ID</v>
      </c>
      <c r="B3857" s="301"/>
      <c r="C3857" s="287"/>
      <c r="D3857" s="34"/>
      <c r="E3857" s="306"/>
      <c r="F3857" s="116"/>
      <c r="G3857" s="17"/>
      <c r="H3857" s="17"/>
      <c r="I3857" s="17"/>
      <c r="J3857" s="17"/>
      <c r="K3857" s="17"/>
      <c r="L3857" s="17"/>
      <c r="M3857" s="17"/>
      <c r="N3857" s="17"/>
      <c r="O3857" s="116"/>
      <c r="P3857" s="117">
        <f>IF(D3857&gt;A_Stammdaten!$B$12,0,SUM(G3857,H3857,J3857,L3857:M3857)-SUM(I3857,K3857,N3857:O3857))</f>
        <v>0</v>
      </c>
      <c r="Q3857" s="17"/>
      <c r="R3857" s="17"/>
      <c r="S3857" s="17"/>
      <c r="T3857" s="17"/>
      <c r="U3857" s="62">
        <f t="shared" si="1262"/>
        <v>0</v>
      </c>
      <c r="V3857" s="34"/>
      <c r="W3857" s="34"/>
      <c r="X3857" s="34"/>
      <c r="Y3857" s="34"/>
      <c r="Z3857" s="34"/>
      <c r="AA3857" s="63" t="str">
        <f t="shared" si="1263"/>
        <v>-</v>
      </c>
      <c r="AB3857" s="63" t="str">
        <f t="shared" si="1264"/>
        <v>-</v>
      </c>
      <c r="AC3857" s="63">
        <f>IF(ISBLANK($C3857),0,VLOOKUP($C3857,Listen!$A$2:$C$45,2,FALSE))</f>
        <v>0</v>
      </c>
      <c r="AD3857" s="63">
        <f>IF(ISBLANK($C3857),0,VLOOKUP($C3857,Listen!$A$2:$C$45,3,FALSE))</f>
        <v>0</v>
      </c>
      <c r="AE3857" s="49">
        <f t="shared" si="1265"/>
        <v>0</v>
      </c>
      <c r="AF3857" s="49">
        <f t="shared" si="1265"/>
        <v>0</v>
      </c>
      <c r="AG3857" s="49">
        <f>IFERROR(IF(OR($V3857&lt;&gt;"Ja",VLOOKUP($C3857,Listen!$A$2:$F$45,5,0)="Nein",D3857&lt;IF(C3857="LNG Anbindungsanlagen gemäß separater Festlegung",2022,2023)),$AC3857,$AA3857),0)</f>
        <v>0</v>
      </c>
      <c r="AH3857" s="49">
        <f>IFERROR(IF(OR($V3857&lt;&gt;"Ja",VLOOKUP($C3857,Listen!$A$2:$F$45,5,0)="Nein",D3857&lt;IF(C3857="LNG Anbindungsanlagen gemäß separater Festlegung",2022,2023)),$AC3857,$AA3857),0)</f>
        <v>0</v>
      </c>
      <c r="AI3857" s="49">
        <f>IFERROR(IF(OR($W3857&lt;&gt;"Ja",VLOOKUP($C3857,Listen!$A$2:$F$45,6,0)="Nein"),$AC3857,$AB3857),0)</f>
        <v>0</v>
      </c>
      <c r="AJ3857" s="49">
        <f>IFERROR(IF(OR($W3857&lt;&gt;"Ja",VLOOKUP($C3857,Listen!$A$2:$F$45,6,0)="Nein"),$AC3857,$AB3857),0)</f>
        <v>0</v>
      </c>
      <c r="AK3857" s="49">
        <f>IFERROR(IF(OR($W3857&lt;&gt;"Ja",VLOOKUP($C3857,Listen!$A$2:$F$45,6,0)="Nein"),$AC3857,$AB3857),0)</f>
        <v>0</v>
      </c>
      <c r="AL3857" s="51">
        <f t="shared" si="1266"/>
        <v>0</v>
      </c>
      <c r="AM3857" s="296">
        <f>IFERROR(IF(VLOOKUP($C3857,Listen!$A$2:$F$45,6,0)="Ja",MAX(BC3857:BD3857),D_SAV!$BC3857),0)</f>
        <v>0</v>
      </c>
      <c r="AN3857" s="51">
        <f t="shared" si="1267"/>
        <v>0</v>
      </c>
      <c r="AP3857" s="304">
        <f t="shared" si="1268"/>
        <v>0</v>
      </c>
      <c r="AQ3857" s="304">
        <f t="shared" si="1269"/>
        <v>0</v>
      </c>
      <c r="AR3857" s="304">
        <f t="shared" si="1270"/>
        <v>0</v>
      </c>
      <c r="AS3857" s="304">
        <f t="shared" si="1271"/>
        <v>0</v>
      </c>
      <c r="AT3857" s="304">
        <f t="shared" si="1272"/>
        <v>0</v>
      </c>
      <c r="AU3857" s="304">
        <f t="shared" si="1273"/>
        <v>0</v>
      </c>
      <c r="AV3857" s="304">
        <f t="shared" si="1274"/>
        <v>0</v>
      </c>
      <c r="AW3857" s="304">
        <f t="shared" si="1275"/>
        <v>0</v>
      </c>
      <c r="AX3857" s="304">
        <f t="shared" si="1276"/>
        <v>0</v>
      </c>
      <c r="AY3857" s="304">
        <f t="shared" si="1277"/>
        <v>0</v>
      </c>
      <c r="AZ3857" s="304">
        <f t="shared" si="1278"/>
        <v>0</v>
      </c>
      <c r="BA3857" s="304">
        <f t="shared" si="1279"/>
        <v>0</v>
      </c>
      <c r="BB3857" s="304">
        <f t="shared" si="1280"/>
        <v>0</v>
      </c>
      <c r="BC3857" s="304">
        <f t="shared" si="1281"/>
        <v>0</v>
      </c>
      <c r="BD3857" s="304">
        <f t="shared" si="1282"/>
        <v>0</v>
      </c>
      <c r="BE3857" s="304">
        <f>IFERROR(IF(VLOOKUP($C3857,Listen!$A$2:$F$45,6,0)="Ja",BB3857-MAX(BC3857:BD3857),BB3857-BC3857),0)</f>
        <v>0</v>
      </c>
    </row>
    <row r="3858" spans="1:57" x14ac:dyDescent="0.25">
      <c r="A3858" s="320" t="str">
        <f>IF(AND(D3858&lt;&gt;0,C3858&lt;&gt;0,E3858&lt;&gt;0),IF(B3858&lt;&gt;0,CONCATENATE(B3858,"-AGr",VLOOKUP(C3858,Listen!$A$2:$D$45,4,FALSE),"-",D3858,"-",E3858,),CONCATENATE("AGr",VLOOKUP(C3858,Listen!$A$2:$D$45,4,FALSE),"-",D3858,"-",E3858)),"keine vollständige ID")</f>
        <v>keine vollständige ID</v>
      </c>
      <c r="B3858" s="301"/>
      <c r="C3858" s="287"/>
      <c r="D3858" s="34"/>
      <c r="E3858" s="306"/>
      <c r="F3858" s="116"/>
      <c r="G3858" s="17"/>
      <c r="H3858" s="17"/>
      <c r="I3858" s="17"/>
      <c r="J3858" s="17"/>
      <c r="K3858" s="17"/>
      <c r="L3858" s="17"/>
      <c r="M3858" s="17"/>
      <c r="N3858" s="17"/>
      <c r="O3858" s="116"/>
      <c r="P3858" s="117">
        <f>IF(D3858&gt;A_Stammdaten!$B$12,0,SUM(G3858,H3858,J3858,L3858:M3858)-SUM(I3858,K3858,N3858:O3858))</f>
        <v>0</v>
      </c>
      <c r="Q3858" s="17"/>
      <c r="R3858" s="17"/>
      <c r="S3858" s="17"/>
      <c r="T3858" s="17"/>
      <c r="U3858" s="62">
        <f t="shared" si="1262"/>
        <v>0</v>
      </c>
      <c r="V3858" s="34"/>
      <c r="W3858" s="34"/>
      <c r="X3858" s="34"/>
      <c r="Y3858" s="34"/>
      <c r="Z3858" s="34"/>
      <c r="AA3858" s="63" t="str">
        <f t="shared" si="1263"/>
        <v>-</v>
      </c>
      <c r="AB3858" s="63" t="str">
        <f t="shared" si="1264"/>
        <v>-</v>
      </c>
      <c r="AC3858" s="63">
        <f>IF(ISBLANK($C3858),0,VLOOKUP($C3858,Listen!$A$2:$C$45,2,FALSE))</f>
        <v>0</v>
      </c>
      <c r="AD3858" s="63">
        <f>IF(ISBLANK($C3858),0,VLOOKUP($C3858,Listen!$A$2:$C$45,3,FALSE))</f>
        <v>0</v>
      </c>
      <c r="AE3858" s="49">
        <f t="shared" si="1265"/>
        <v>0</v>
      </c>
      <c r="AF3858" s="49">
        <f t="shared" si="1265"/>
        <v>0</v>
      </c>
      <c r="AG3858" s="49">
        <f>IFERROR(IF(OR($V3858&lt;&gt;"Ja",VLOOKUP($C3858,Listen!$A$2:$F$45,5,0)="Nein",D3858&lt;IF(C3858="LNG Anbindungsanlagen gemäß separater Festlegung",2022,2023)),$AC3858,$AA3858),0)</f>
        <v>0</v>
      </c>
      <c r="AH3858" s="49">
        <f>IFERROR(IF(OR($V3858&lt;&gt;"Ja",VLOOKUP($C3858,Listen!$A$2:$F$45,5,0)="Nein",D3858&lt;IF(C3858="LNG Anbindungsanlagen gemäß separater Festlegung",2022,2023)),$AC3858,$AA3858),0)</f>
        <v>0</v>
      </c>
      <c r="AI3858" s="49">
        <f>IFERROR(IF(OR($W3858&lt;&gt;"Ja",VLOOKUP($C3858,Listen!$A$2:$F$45,6,0)="Nein"),$AC3858,$AB3858),0)</f>
        <v>0</v>
      </c>
      <c r="AJ3858" s="49">
        <f>IFERROR(IF(OR($W3858&lt;&gt;"Ja",VLOOKUP($C3858,Listen!$A$2:$F$45,6,0)="Nein"),$AC3858,$AB3858),0)</f>
        <v>0</v>
      </c>
      <c r="AK3858" s="49">
        <f>IFERROR(IF(OR($W3858&lt;&gt;"Ja",VLOOKUP($C3858,Listen!$A$2:$F$45,6,0)="Nein"),$AC3858,$AB3858),0)</f>
        <v>0</v>
      </c>
      <c r="AL3858" s="51">
        <f t="shared" si="1266"/>
        <v>0</v>
      </c>
      <c r="AM3858" s="296">
        <f>IFERROR(IF(VLOOKUP($C3858,Listen!$A$2:$F$45,6,0)="Ja",MAX(BC3858:BD3858),D_SAV!$BC3858),0)</f>
        <v>0</v>
      </c>
      <c r="AN3858" s="51">
        <f t="shared" si="1267"/>
        <v>0</v>
      </c>
      <c r="AP3858" s="304">
        <f t="shared" si="1268"/>
        <v>0</v>
      </c>
      <c r="AQ3858" s="304">
        <f t="shared" si="1269"/>
        <v>0</v>
      </c>
      <c r="AR3858" s="304">
        <f t="shared" si="1270"/>
        <v>0</v>
      </c>
      <c r="AS3858" s="304">
        <f t="shared" si="1271"/>
        <v>0</v>
      </c>
      <c r="AT3858" s="304">
        <f t="shared" si="1272"/>
        <v>0</v>
      </c>
      <c r="AU3858" s="304">
        <f t="shared" si="1273"/>
        <v>0</v>
      </c>
      <c r="AV3858" s="304">
        <f t="shared" si="1274"/>
        <v>0</v>
      </c>
      <c r="AW3858" s="304">
        <f t="shared" si="1275"/>
        <v>0</v>
      </c>
      <c r="AX3858" s="304">
        <f t="shared" si="1276"/>
        <v>0</v>
      </c>
      <c r="AY3858" s="304">
        <f t="shared" si="1277"/>
        <v>0</v>
      </c>
      <c r="AZ3858" s="304">
        <f t="shared" si="1278"/>
        <v>0</v>
      </c>
      <c r="BA3858" s="304">
        <f t="shared" si="1279"/>
        <v>0</v>
      </c>
      <c r="BB3858" s="304">
        <f t="shared" si="1280"/>
        <v>0</v>
      </c>
      <c r="BC3858" s="304">
        <f t="shared" si="1281"/>
        <v>0</v>
      </c>
      <c r="BD3858" s="304">
        <f t="shared" si="1282"/>
        <v>0</v>
      </c>
      <c r="BE3858" s="304">
        <f>IFERROR(IF(VLOOKUP($C3858,Listen!$A$2:$F$45,6,0)="Ja",BB3858-MAX(BC3858:BD3858),BB3858-BC3858),0)</f>
        <v>0</v>
      </c>
    </row>
    <row r="3859" spans="1:57" x14ac:dyDescent="0.25">
      <c r="A3859" s="320" t="str">
        <f>IF(AND(D3859&lt;&gt;0,C3859&lt;&gt;0,E3859&lt;&gt;0),IF(B3859&lt;&gt;0,CONCATENATE(B3859,"-AGr",VLOOKUP(C3859,Listen!$A$2:$D$45,4,FALSE),"-",D3859,"-",E3859,),CONCATENATE("AGr",VLOOKUP(C3859,Listen!$A$2:$D$45,4,FALSE),"-",D3859,"-",E3859)),"keine vollständige ID")</f>
        <v>keine vollständige ID</v>
      </c>
      <c r="B3859" s="301"/>
      <c r="C3859" s="287"/>
      <c r="D3859" s="34"/>
      <c r="E3859" s="306"/>
      <c r="F3859" s="116"/>
      <c r="G3859" s="17"/>
      <c r="H3859" s="17"/>
      <c r="I3859" s="17"/>
      <c r="J3859" s="17"/>
      <c r="K3859" s="17"/>
      <c r="L3859" s="17"/>
      <c r="M3859" s="17"/>
      <c r="N3859" s="17"/>
      <c r="O3859" s="116"/>
      <c r="P3859" s="117">
        <f>IF(D3859&gt;A_Stammdaten!$B$12,0,SUM(G3859,H3859,J3859,L3859:M3859)-SUM(I3859,K3859,N3859:O3859))</f>
        <v>0</v>
      </c>
      <c r="Q3859" s="17"/>
      <c r="R3859" s="17"/>
      <c r="S3859" s="17"/>
      <c r="T3859" s="17"/>
      <c r="U3859" s="62">
        <f t="shared" si="1262"/>
        <v>0</v>
      </c>
      <c r="V3859" s="34"/>
      <c r="W3859" s="34"/>
      <c r="X3859" s="34"/>
      <c r="Y3859" s="34"/>
      <c r="Z3859" s="34"/>
      <c r="AA3859" s="63" t="str">
        <f t="shared" si="1263"/>
        <v>-</v>
      </c>
      <c r="AB3859" s="63" t="str">
        <f t="shared" si="1264"/>
        <v>-</v>
      </c>
      <c r="AC3859" s="63">
        <f>IF(ISBLANK($C3859),0,VLOOKUP($C3859,Listen!$A$2:$C$45,2,FALSE))</f>
        <v>0</v>
      </c>
      <c r="AD3859" s="63">
        <f>IF(ISBLANK($C3859),0,VLOOKUP($C3859,Listen!$A$2:$C$45,3,FALSE))</f>
        <v>0</v>
      </c>
      <c r="AE3859" s="49">
        <f t="shared" si="1265"/>
        <v>0</v>
      </c>
      <c r="AF3859" s="49">
        <f t="shared" si="1265"/>
        <v>0</v>
      </c>
      <c r="AG3859" s="49">
        <f>IFERROR(IF(OR($V3859&lt;&gt;"Ja",VLOOKUP($C3859,Listen!$A$2:$F$45,5,0)="Nein",D3859&lt;IF(C3859="LNG Anbindungsanlagen gemäß separater Festlegung",2022,2023)),$AC3859,$AA3859),0)</f>
        <v>0</v>
      </c>
      <c r="AH3859" s="49">
        <f>IFERROR(IF(OR($V3859&lt;&gt;"Ja",VLOOKUP($C3859,Listen!$A$2:$F$45,5,0)="Nein",D3859&lt;IF(C3859="LNG Anbindungsanlagen gemäß separater Festlegung",2022,2023)),$AC3859,$AA3859),0)</f>
        <v>0</v>
      </c>
      <c r="AI3859" s="49">
        <f>IFERROR(IF(OR($W3859&lt;&gt;"Ja",VLOOKUP($C3859,Listen!$A$2:$F$45,6,0)="Nein"),$AC3859,$AB3859),0)</f>
        <v>0</v>
      </c>
      <c r="AJ3859" s="49">
        <f>IFERROR(IF(OR($W3859&lt;&gt;"Ja",VLOOKUP($C3859,Listen!$A$2:$F$45,6,0)="Nein"),$AC3859,$AB3859),0)</f>
        <v>0</v>
      </c>
      <c r="AK3859" s="49">
        <f>IFERROR(IF(OR($W3859&lt;&gt;"Ja",VLOOKUP($C3859,Listen!$A$2:$F$45,6,0)="Nein"),$AC3859,$AB3859),0)</f>
        <v>0</v>
      </c>
      <c r="AL3859" s="51">
        <f t="shared" si="1266"/>
        <v>0</v>
      </c>
      <c r="AM3859" s="296">
        <f>IFERROR(IF(VLOOKUP($C3859,Listen!$A$2:$F$45,6,0)="Ja",MAX(BC3859:BD3859),D_SAV!$BC3859),0)</f>
        <v>0</v>
      </c>
      <c r="AN3859" s="51">
        <f t="shared" si="1267"/>
        <v>0</v>
      </c>
      <c r="AP3859" s="304">
        <f t="shared" si="1268"/>
        <v>0</v>
      </c>
      <c r="AQ3859" s="304">
        <f t="shared" si="1269"/>
        <v>0</v>
      </c>
      <c r="AR3859" s="304">
        <f t="shared" si="1270"/>
        <v>0</v>
      </c>
      <c r="AS3859" s="304">
        <f t="shared" si="1271"/>
        <v>0</v>
      </c>
      <c r="AT3859" s="304">
        <f t="shared" si="1272"/>
        <v>0</v>
      </c>
      <c r="AU3859" s="304">
        <f t="shared" si="1273"/>
        <v>0</v>
      </c>
      <c r="AV3859" s="304">
        <f t="shared" si="1274"/>
        <v>0</v>
      </c>
      <c r="AW3859" s="304">
        <f t="shared" si="1275"/>
        <v>0</v>
      </c>
      <c r="AX3859" s="304">
        <f t="shared" si="1276"/>
        <v>0</v>
      </c>
      <c r="AY3859" s="304">
        <f t="shared" si="1277"/>
        <v>0</v>
      </c>
      <c r="AZ3859" s="304">
        <f t="shared" si="1278"/>
        <v>0</v>
      </c>
      <c r="BA3859" s="304">
        <f t="shared" si="1279"/>
        <v>0</v>
      </c>
      <c r="BB3859" s="304">
        <f t="shared" si="1280"/>
        <v>0</v>
      </c>
      <c r="BC3859" s="304">
        <f t="shared" si="1281"/>
        <v>0</v>
      </c>
      <c r="BD3859" s="304">
        <f t="shared" si="1282"/>
        <v>0</v>
      </c>
      <c r="BE3859" s="304">
        <f>IFERROR(IF(VLOOKUP($C3859,Listen!$A$2:$F$45,6,0)="Ja",BB3859-MAX(BC3859:BD3859),BB3859-BC3859),0)</f>
        <v>0</v>
      </c>
    </row>
    <row r="3860" spans="1:57" x14ac:dyDescent="0.25">
      <c r="A3860" s="320" t="str">
        <f>IF(AND(D3860&lt;&gt;0,C3860&lt;&gt;0,E3860&lt;&gt;0),IF(B3860&lt;&gt;0,CONCATENATE(B3860,"-AGr",VLOOKUP(C3860,Listen!$A$2:$D$45,4,FALSE),"-",D3860,"-",E3860,),CONCATENATE("AGr",VLOOKUP(C3860,Listen!$A$2:$D$45,4,FALSE),"-",D3860,"-",E3860)),"keine vollständige ID")</f>
        <v>keine vollständige ID</v>
      </c>
      <c r="B3860" s="301"/>
      <c r="C3860" s="287"/>
      <c r="D3860" s="34"/>
      <c r="E3860" s="306"/>
      <c r="F3860" s="116"/>
      <c r="G3860" s="17"/>
      <c r="H3860" s="17"/>
      <c r="I3860" s="17"/>
      <c r="J3860" s="17"/>
      <c r="K3860" s="17"/>
      <c r="L3860" s="17"/>
      <c r="M3860" s="17"/>
      <c r="N3860" s="17"/>
      <c r="O3860" s="116"/>
      <c r="P3860" s="117">
        <f>IF(D3860&gt;A_Stammdaten!$B$12,0,SUM(G3860,H3860,J3860,L3860:M3860)-SUM(I3860,K3860,N3860:O3860))</f>
        <v>0</v>
      </c>
      <c r="Q3860" s="17"/>
      <c r="R3860" s="17"/>
      <c r="S3860" s="17"/>
      <c r="T3860" s="17"/>
      <c r="U3860" s="62">
        <f t="shared" si="1262"/>
        <v>0</v>
      </c>
      <c r="V3860" s="34"/>
      <c r="W3860" s="34"/>
      <c r="X3860" s="34"/>
      <c r="Y3860" s="34"/>
      <c r="Z3860" s="34"/>
      <c r="AA3860" s="63" t="str">
        <f t="shared" si="1263"/>
        <v>-</v>
      </c>
      <c r="AB3860" s="63" t="str">
        <f t="shared" si="1264"/>
        <v>-</v>
      </c>
      <c r="AC3860" s="63">
        <f>IF(ISBLANK($C3860),0,VLOOKUP($C3860,Listen!$A$2:$C$45,2,FALSE))</f>
        <v>0</v>
      </c>
      <c r="AD3860" s="63">
        <f>IF(ISBLANK($C3860),0,VLOOKUP($C3860,Listen!$A$2:$C$45,3,FALSE))</f>
        <v>0</v>
      </c>
      <c r="AE3860" s="49">
        <f t="shared" si="1265"/>
        <v>0</v>
      </c>
      <c r="AF3860" s="49">
        <f t="shared" si="1265"/>
        <v>0</v>
      </c>
      <c r="AG3860" s="49">
        <f>IFERROR(IF(OR($V3860&lt;&gt;"Ja",VLOOKUP($C3860,Listen!$A$2:$F$45,5,0)="Nein",D3860&lt;IF(C3860="LNG Anbindungsanlagen gemäß separater Festlegung",2022,2023)),$AC3860,$AA3860),0)</f>
        <v>0</v>
      </c>
      <c r="AH3860" s="49">
        <f>IFERROR(IF(OR($V3860&lt;&gt;"Ja",VLOOKUP($C3860,Listen!$A$2:$F$45,5,0)="Nein",D3860&lt;IF(C3860="LNG Anbindungsanlagen gemäß separater Festlegung",2022,2023)),$AC3860,$AA3860),0)</f>
        <v>0</v>
      </c>
      <c r="AI3860" s="49">
        <f>IFERROR(IF(OR($W3860&lt;&gt;"Ja",VLOOKUP($C3860,Listen!$A$2:$F$45,6,0)="Nein"),$AC3860,$AB3860),0)</f>
        <v>0</v>
      </c>
      <c r="AJ3860" s="49">
        <f>IFERROR(IF(OR($W3860&lt;&gt;"Ja",VLOOKUP($C3860,Listen!$A$2:$F$45,6,0)="Nein"),$AC3860,$AB3860),0)</f>
        <v>0</v>
      </c>
      <c r="AK3860" s="49">
        <f>IFERROR(IF(OR($W3860&lt;&gt;"Ja",VLOOKUP($C3860,Listen!$A$2:$F$45,6,0)="Nein"),$AC3860,$AB3860),0)</f>
        <v>0</v>
      </c>
      <c r="AL3860" s="51">
        <f t="shared" si="1266"/>
        <v>0</v>
      </c>
      <c r="AM3860" s="296">
        <f>IFERROR(IF(VLOOKUP($C3860,Listen!$A$2:$F$45,6,0)="Ja",MAX(BC3860:BD3860),D_SAV!$BC3860),0)</f>
        <v>0</v>
      </c>
      <c r="AN3860" s="51">
        <f t="shared" si="1267"/>
        <v>0</v>
      </c>
      <c r="AP3860" s="304">
        <f t="shared" si="1268"/>
        <v>0</v>
      </c>
      <c r="AQ3860" s="304">
        <f t="shared" si="1269"/>
        <v>0</v>
      </c>
      <c r="AR3860" s="304">
        <f t="shared" si="1270"/>
        <v>0</v>
      </c>
      <c r="AS3860" s="304">
        <f t="shared" si="1271"/>
        <v>0</v>
      </c>
      <c r="AT3860" s="304">
        <f t="shared" si="1272"/>
        <v>0</v>
      </c>
      <c r="AU3860" s="304">
        <f t="shared" si="1273"/>
        <v>0</v>
      </c>
      <c r="AV3860" s="304">
        <f t="shared" si="1274"/>
        <v>0</v>
      </c>
      <c r="AW3860" s="304">
        <f t="shared" si="1275"/>
        <v>0</v>
      </c>
      <c r="AX3860" s="304">
        <f t="shared" si="1276"/>
        <v>0</v>
      </c>
      <c r="AY3860" s="304">
        <f t="shared" si="1277"/>
        <v>0</v>
      </c>
      <c r="AZ3860" s="304">
        <f t="shared" si="1278"/>
        <v>0</v>
      </c>
      <c r="BA3860" s="304">
        <f t="shared" si="1279"/>
        <v>0</v>
      </c>
      <c r="BB3860" s="304">
        <f t="shared" si="1280"/>
        <v>0</v>
      </c>
      <c r="BC3860" s="304">
        <f t="shared" si="1281"/>
        <v>0</v>
      </c>
      <c r="BD3860" s="304">
        <f t="shared" si="1282"/>
        <v>0</v>
      </c>
      <c r="BE3860" s="304">
        <f>IFERROR(IF(VLOOKUP($C3860,Listen!$A$2:$F$45,6,0)="Ja",BB3860-MAX(BC3860:BD3860),BB3860-BC3860),0)</f>
        <v>0</v>
      </c>
    </row>
    <row r="3861" spans="1:57" x14ac:dyDescent="0.25">
      <c r="A3861" s="320" t="str">
        <f>IF(AND(D3861&lt;&gt;0,C3861&lt;&gt;0,E3861&lt;&gt;0),IF(B3861&lt;&gt;0,CONCATENATE(B3861,"-AGr",VLOOKUP(C3861,Listen!$A$2:$D$45,4,FALSE),"-",D3861,"-",E3861,),CONCATENATE("AGr",VLOOKUP(C3861,Listen!$A$2:$D$45,4,FALSE),"-",D3861,"-",E3861)),"keine vollständige ID")</f>
        <v>keine vollständige ID</v>
      </c>
      <c r="B3861" s="301"/>
      <c r="C3861" s="287"/>
      <c r="D3861" s="34"/>
      <c r="E3861" s="306"/>
      <c r="F3861" s="116"/>
      <c r="G3861" s="17"/>
      <c r="H3861" s="17"/>
      <c r="I3861" s="17"/>
      <c r="J3861" s="17"/>
      <c r="K3861" s="17"/>
      <c r="L3861" s="17"/>
      <c r="M3861" s="17"/>
      <c r="N3861" s="17"/>
      <c r="O3861" s="116"/>
      <c r="P3861" s="117">
        <f>IF(D3861&gt;A_Stammdaten!$B$12,0,SUM(G3861,H3861,J3861,L3861:M3861)-SUM(I3861,K3861,N3861:O3861))</f>
        <v>0</v>
      </c>
      <c r="Q3861" s="17"/>
      <c r="R3861" s="17"/>
      <c r="S3861" s="17"/>
      <c r="T3861" s="17"/>
      <c r="U3861" s="62">
        <f t="shared" si="1262"/>
        <v>0</v>
      </c>
      <c r="V3861" s="34"/>
      <c r="W3861" s="34"/>
      <c r="X3861" s="34"/>
      <c r="Y3861" s="34"/>
      <c r="Z3861" s="34"/>
      <c r="AA3861" s="63" t="str">
        <f t="shared" si="1263"/>
        <v>-</v>
      </c>
      <c r="AB3861" s="63" t="str">
        <f t="shared" si="1264"/>
        <v>-</v>
      </c>
      <c r="AC3861" s="63">
        <f>IF(ISBLANK($C3861),0,VLOOKUP($C3861,Listen!$A$2:$C$45,2,FALSE))</f>
        <v>0</v>
      </c>
      <c r="AD3861" s="63">
        <f>IF(ISBLANK($C3861),0,VLOOKUP($C3861,Listen!$A$2:$C$45,3,FALSE))</f>
        <v>0</v>
      </c>
      <c r="AE3861" s="49">
        <f t="shared" si="1265"/>
        <v>0</v>
      </c>
      <c r="AF3861" s="49">
        <f t="shared" si="1265"/>
        <v>0</v>
      </c>
      <c r="AG3861" s="49">
        <f>IFERROR(IF(OR($V3861&lt;&gt;"Ja",VLOOKUP($C3861,Listen!$A$2:$F$45,5,0)="Nein",D3861&lt;IF(C3861="LNG Anbindungsanlagen gemäß separater Festlegung",2022,2023)),$AC3861,$AA3861),0)</f>
        <v>0</v>
      </c>
      <c r="AH3861" s="49">
        <f>IFERROR(IF(OR($V3861&lt;&gt;"Ja",VLOOKUP($C3861,Listen!$A$2:$F$45,5,0)="Nein",D3861&lt;IF(C3861="LNG Anbindungsanlagen gemäß separater Festlegung",2022,2023)),$AC3861,$AA3861),0)</f>
        <v>0</v>
      </c>
      <c r="AI3861" s="49">
        <f>IFERROR(IF(OR($W3861&lt;&gt;"Ja",VLOOKUP($C3861,Listen!$A$2:$F$45,6,0)="Nein"),$AC3861,$AB3861),0)</f>
        <v>0</v>
      </c>
      <c r="AJ3861" s="49">
        <f>IFERROR(IF(OR($W3861&lt;&gt;"Ja",VLOOKUP($C3861,Listen!$A$2:$F$45,6,0)="Nein"),$AC3861,$AB3861),0)</f>
        <v>0</v>
      </c>
      <c r="AK3861" s="49">
        <f>IFERROR(IF(OR($W3861&lt;&gt;"Ja",VLOOKUP($C3861,Listen!$A$2:$F$45,6,0)="Nein"),$AC3861,$AB3861),0)</f>
        <v>0</v>
      </c>
      <c r="AL3861" s="51">
        <f t="shared" si="1266"/>
        <v>0</v>
      </c>
      <c r="AM3861" s="296">
        <f>IFERROR(IF(VLOOKUP($C3861,Listen!$A$2:$F$45,6,0)="Ja",MAX(BC3861:BD3861),D_SAV!$BC3861),0)</f>
        <v>0</v>
      </c>
      <c r="AN3861" s="51">
        <f t="shared" si="1267"/>
        <v>0</v>
      </c>
      <c r="AP3861" s="304">
        <f t="shared" si="1268"/>
        <v>0</v>
      </c>
      <c r="AQ3861" s="304">
        <f t="shared" si="1269"/>
        <v>0</v>
      </c>
      <c r="AR3861" s="304">
        <f t="shared" si="1270"/>
        <v>0</v>
      </c>
      <c r="AS3861" s="304">
        <f t="shared" si="1271"/>
        <v>0</v>
      </c>
      <c r="AT3861" s="304">
        <f t="shared" si="1272"/>
        <v>0</v>
      </c>
      <c r="AU3861" s="304">
        <f t="shared" si="1273"/>
        <v>0</v>
      </c>
      <c r="AV3861" s="304">
        <f t="shared" si="1274"/>
        <v>0</v>
      </c>
      <c r="AW3861" s="304">
        <f t="shared" si="1275"/>
        <v>0</v>
      </c>
      <c r="AX3861" s="304">
        <f t="shared" si="1276"/>
        <v>0</v>
      </c>
      <c r="AY3861" s="304">
        <f t="shared" si="1277"/>
        <v>0</v>
      </c>
      <c r="AZ3861" s="304">
        <f t="shared" si="1278"/>
        <v>0</v>
      </c>
      <c r="BA3861" s="304">
        <f t="shared" si="1279"/>
        <v>0</v>
      </c>
      <c r="BB3861" s="304">
        <f t="shared" si="1280"/>
        <v>0</v>
      </c>
      <c r="BC3861" s="304">
        <f t="shared" si="1281"/>
        <v>0</v>
      </c>
      <c r="BD3861" s="304">
        <f t="shared" si="1282"/>
        <v>0</v>
      </c>
      <c r="BE3861" s="304">
        <f>IFERROR(IF(VLOOKUP($C3861,Listen!$A$2:$F$45,6,0)="Ja",BB3861-MAX(BC3861:BD3861),BB3861-BC3861),0)</f>
        <v>0</v>
      </c>
    </row>
    <row r="3862" spans="1:57" x14ac:dyDescent="0.25">
      <c r="A3862" s="320" t="str">
        <f>IF(AND(D3862&lt;&gt;0,C3862&lt;&gt;0,E3862&lt;&gt;0),IF(B3862&lt;&gt;0,CONCATENATE(B3862,"-AGr",VLOOKUP(C3862,Listen!$A$2:$D$45,4,FALSE),"-",D3862,"-",E3862,),CONCATENATE("AGr",VLOOKUP(C3862,Listen!$A$2:$D$45,4,FALSE),"-",D3862,"-",E3862)),"keine vollständige ID")</f>
        <v>keine vollständige ID</v>
      </c>
      <c r="B3862" s="301"/>
      <c r="C3862" s="287"/>
      <c r="D3862" s="34"/>
      <c r="E3862" s="306"/>
      <c r="F3862" s="116"/>
      <c r="G3862" s="17"/>
      <c r="H3862" s="17"/>
      <c r="I3862" s="17"/>
      <c r="J3862" s="17"/>
      <c r="K3862" s="17"/>
      <c r="L3862" s="17"/>
      <c r="M3862" s="17"/>
      <c r="N3862" s="17"/>
      <c r="O3862" s="116"/>
      <c r="P3862" s="117">
        <f>IF(D3862&gt;A_Stammdaten!$B$12,0,SUM(G3862,H3862,J3862,L3862:M3862)-SUM(I3862,K3862,N3862:O3862))</f>
        <v>0</v>
      </c>
      <c r="Q3862" s="17"/>
      <c r="R3862" s="17"/>
      <c r="S3862" s="17"/>
      <c r="T3862" s="17"/>
      <c r="U3862" s="62">
        <f t="shared" si="1262"/>
        <v>0</v>
      </c>
      <c r="V3862" s="34"/>
      <c r="W3862" s="34"/>
      <c r="X3862" s="34"/>
      <c r="Y3862" s="34"/>
      <c r="Z3862" s="34"/>
      <c r="AA3862" s="63" t="str">
        <f t="shared" si="1263"/>
        <v>-</v>
      </c>
      <c r="AB3862" s="63" t="str">
        <f t="shared" si="1264"/>
        <v>-</v>
      </c>
      <c r="AC3862" s="63">
        <f>IF(ISBLANK($C3862),0,VLOOKUP($C3862,Listen!$A$2:$C$45,2,FALSE))</f>
        <v>0</v>
      </c>
      <c r="AD3862" s="63">
        <f>IF(ISBLANK($C3862),0,VLOOKUP($C3862,Listen!$A$2:$C$45,3,FALSE))</f>
        <v>0</v>
      </c>
      <c r="AE3862" s="49">
        <f t="shared" si="1265"/>
        <v>0</v>
      </c>
      <c r="AF3862" s="49">
        <f t="shared" si="1265"/>
        <v>0</v>
      </c>
      <c r="AG3862" s="49">
        <f>IFERROR(IF(OR($V3862&lt;&gt;"Ja",VLOOKUP($C3862,Listen!$A$2:$F$45,5,0)="Nein",D3862&lt;IF(C3862="LNG Anbindungsanlagen gemäß separater Festlegung",2022,2023)),$AC3862,$AA3862),0)</f>
        <v>0</v>
      </c>
      <c r="AH3862" s="49">
        <f>IFERROR(IF(OR($V3862&lt;&gt;"Ja",VLOOKUP($C3862,Listen!$A$2:$F$45,5,0)="Nein",D3862&lt;IF(C3862="LNG Anbindungsanlagen gemäß separater Festlegung",2022,2023)),$AC3862,$AA3862),0)</f>
        <v>0</v>
      </c>
      <c r="AI3862" s="49">
        <f>IFERROR(IF(OR($W3862&lt;&gt;"Ja",VLOOKUP($C3862,Listen!$A$2:$F$45,6,0)="Nein"),$AC3862,$AB3862),0)</f>
        <v>0</v>
      </c>
      <c r="AJ3862" s="49">
        <f>IFERROR(IF(OR($W3862&lt;&gt;"Ja",VLOOKUP($C3862,Listen!$A$2:$F$45,6,0)="Nein"),$AC3862,$AB3862),0)</f>
        <v>0</v>
      </c>
      <c r="AK3862" s="49">
        <f>IFERROR(IF(OR($W3862&lt;&gt;"Ja",VLOOKUP($C3862,Listen!$A$2:$F$45,6,0)="Nein"),$AC3862,$AB3862),0)</f>
        <v>0</v>
      </c>
      <c r="AL3862" s="51">
        <f t="shared" si="1266"/>
        <v>0</v>
      </c>
      <c r="AM3862" s="296">
        <f>IFERROR(IF(VLOOKUP($C3862,Listen!$A$2:$F$45,6,0)="Ja",MAX(BC3862:BD3862),D_SAV!$BC3862),0)</f>
        <v>0</v>
      </c>
      <c r="AN3862" s="51">
        <f t="shared" si="1267"/>
        <v>0</v>
      </c>
      <c r="AP3862" s="304">
        <f t="shared" si="1268"/>
        <v>0</v>
      </c>
      <c r="AQ3862" s="304">
        <f t="shared" si="1269"/>
        <v>0</v>
      </c>
      <c r="AR3862" s="304">
        <f t="shared" si="1270"/>
        <v>0</v>
      </c>
      <c r="AS3862" s="304">
        <f t="shared" si="1271"/>
        <v>0</v>
      </c>
      <c r="AT3862" s="304">
        <f t="shared" si="1272"/>
        <v>0</v>
      </c>
      <c r="AU3862" s="304">
        <f t="shared" si="1273"/>
        <v>0</v>
      </c>
      <c r="AV3862" s="304">
        <f t="shared" si="1274"/>
        <v>0</v>
      </c>
      <c r="AW3862" s="304">
        <f t="shared" si="1275"/>
        <v>0</v>
      </c>
      <c r="AX3862" s="304">
        <f t="shared" si="1276"/>
        <v>0</v>
      </c>
      <c r="AY3862" s="304">
        <f t="shared" si="1277"/>
        <v>0</v>
      </c>
      <c r="AZ3862" s="304">
        <f t="shared" si="1278"/>
        <v>0</v>
      </c>
      <c r="BA3862" s="304">
        <f t="shared" si="1279"/>
        <v>0</v>
      </c>
      <c r="BB3862" s="304">
        <f t="shared" si="1280"/>
        <v>0</v>
      </c>
      <c r="BC3862" s="304">
        <f t="shared" si="1281"/>
        <v>0</v>
      </c>
      <c r="BD3862" s="304">
        <f t="shared" si="1282"/>
        <v>0</v>
      </c>
      <c r="BE3862" s="304">
        <f>IFERROR(IF(VLOOKUP($C3862,Listen!$A$2:$F$45,6,0)="Ja",BB3862-MAX(BC3862:BD3862),BB3862-BC3862),0)</f>
        <v>0</v>
      </c>
    </row>
    <row r="3863" spans="1:57" x14ac:dyDescent="0.25">
      <c r="A3863" s="320" t="str">
        <f>IF(AND(D3863&lt;&gt;0,C3863&lt;&gt;0,E3863&lt;&gt;0),IF(B3863&lt;&gt;0,CONCATENATE(B3863,"-AGr",VLOOKUP(C3863,Listen!$A$2:$D$45,4,FALSE),"-",D3863,"-",E3863,),CONCATENATE("AGr",VLOOKUP(C3863,Listen!$A$2:$D$45,4,FALSE),"-",D3863,"-",E3863)),"keine vollständige ID")</f>
        <v>keine vollständige ID</v>
      </c>
      <c r="B3863" s="301"/>
      <c r="C3863" s="287"/>
      <c r="D3863" s="34"/>
      <c r="E3863" s="306"/>
      <c r="F3863" s="116"/>
      <c r="G3863" s="17"/>
      <c r="H3863" s="17"/>
      <c r="I3863" s="17"/>
      <c r="J3863" s="17"/>
      <c r="K3863" s="17"/>
      <c r="L3863" s="17"/>
      <c r="M3863" s="17"/>
      <c r="N3863" s="17"/>
      <c r="O3863" s="116"/>
      <c r="P3863" s="117">
        <f>IF(D3863&gt;A_Stammdaten!$B$12,0,SUM(G3863,H3863,J3863,L3863:M3863)-SUM(I3863,K3863,N3863:O3863))</f>
        <v>0</v>
      </c>
      <c r="Q3863" s="17"/>
      <c r="R3863" s="17"/>
      <c r="S3863" s="17"/>
      <c r="T3863" s="17"/>
      <c r="U3863" s="62">
        <f t="shared" si="1262"/>
        <v>0</v>
      </c>
      <c r="V3863" s="34"/>
      <c r="W3863" s="34"/>
      <c r="X3863" s="34"/>
      <c r="Y3863" s="34"/>
      <c r="Z3863" s="34"/>
      <c r="AA3863" s="63" t="str">
        <f t="shared" si="1263"/>
        <v>-</v>
      </c>
      <c r="AB3863" s="63" t="str">
        <f t="shared" si="1264"/>
        <v>-</v>
      </c>
      <c r="AC3863" s="63">
        <f>IF(ISBLANK($C3863),0,VLOOKUP($C3863,Listen!$A$2:$C$45,2,FALSE))</f>
        <v>0</v>
      </c>
      <c r="AD3863" s="63">
        <f>IF(ISBLANK($C3863),0,VLOOKUP($C3863,Listen!$A$2:$C$45,3,FALSE))</f>
        <v>0</v>
      </c>
      <c r="AE3863" s="49">
        <f t="shared" si="1265"/>
        <v>0</v>
      </c>
      <c r="AF3863" s="49">
        <f t="shared" si="1265"/>
        <v>0</v>
      </c>
      <c r="AG3863" s="49">
        <f>IFERROR(IF(OR($V3863&lt;&gt;"Ja",VLOOKUP($C3863,Listen!$A$2:$F$45,5,0)="Nein",D3863&lt;IF(C3863="LNG Anbindungsanlagen gemäß separater Festlegung",2022,2023)),$AC3863,$AA3863),0)</f>
        <v>0</v>
      </c>
      <c r="AH3863" s="49">
        <f>IFERROR(IF(OR($V3863&lt;&gt;"Ja",VLOOKUP($C3863,Listen!$A$2:$F$45,5,0)="Nein",D3863&lt;IF(C3863="LNG Anbindungsanlagen gemäß separater Festlegung",2022,2023)),$AC3863,$AA3863),0)</f>
        <v>0</v>
      </c>
      <c r="AI3863" s="49">
        <f>IFERROR(IF(OR($W3863&lt;&gt;"Ja",VLOOKUP($C3863,Listen!$A$2:$F$45,6,0)="Nein"),$AC3863,$AB3863),0)</f>
        <v>0</v>
      </c>
      <c r="AJ3863" s="49">
        <f>IFERROR(IF(OR($W3863&lt;&gt;"Ja",VLOOKUP($C3863,Listen!$A$2:$F$45,6,0)="Nein"),$AC3863,$AB3863),0)</f>
        <v>0</v>
      </c>
      <c r="AK3863" s="49">
        <f>IFERROR(IF(OR($W3863&lt;&gt;"Ja",VLOOKUP($C3863,Listen!$A$2:$F$45,6,0)="Nein"),$AC3863,$AB3863),0)</f>
        <v>0</v>
      </c>
      <c r="AL3863" s="51">
        <f t="shared" si="1266"/>
        <v>0</v>
      </c>
      <c r="AM3863" s="296">
        <f>IFERROR(IF(VLOOKUP($C3863,Listen!$A$2:$F$45,6,0)="Ja",MAX(BC3863:BD3863),D_SAV!$BC3863),0)</f>
        <v>0</v>
      </c>
      <c r="AN3863" s="51">
        <f t="shared" si="1267"/>
        <v>0</v>
      </c>
      <c r="AP3863" s="304">
        <f t="shared" si="1268"/>
        <v>0</v>
      </c>
      <c r="AQ3863" s="304">
        <f t="shared" si="1269"/>
        <v>0</v>
      </c>
      <c r="AR3863" s="304">
        <f t="shared" si="1270"/>
        <v>0</v>
      </c>
      <c r="AS3863" s="304">
        <f t="shared" si="1271"/>
        <v>0</v>
      </c>
      <c r="AT3863" s="304">
        <f t="shared" si="1272"/>
        <v>0</v>
      </c>
      <c r="AU3863" s="304">
        <f t="shared" si="1273"/>
        <v>0</v>
      </c>
      <c r="AV3863" s="304">
        <f t="shared" si="1274"/>
        <v>0</v>
      </c>
      <c r="AW3863" s="304">
        <f t="shared" si="1275"/>
        <v>0</v>
      </c>
      <c r="AX3863" s="304">
        <f t="shared" si="1276"/>
        <v>0</v>
      </c>
      <c r="AY3863" s="304">
        <f t="shared" si="1277"/>
        <v>0</v>
      </c>
      <c r="AZ3863" s="304">
        <f t="shared" si="1278"/>
        <v>0</v>
      </c>
      <c r="BA3863" s="304">
        <f t="shared" si="1279"/>
        <v>0</v>
      </c>
      <c r="BB3863" s="304">
        <f t="shared" si="1280"/>
        <v>0</v>
      </c>
      <c r="BC3863" s="304">
        <f t="shared" si="1281"/>
        <v>0</v>
      </c>
      <c r="BD3863" s="304">
        <f t="shared" si="1282"/>
        <v>0</v>
      </c>
      <c r="BE3863" s="304">
        <f>IFERROR(IF(VLOOKUP($C3863,Listen!$A$2:$F$45,6,0)="Ja",BB3863-MAX(BC3863:BD3863),BB3863-BC3863),0)</f>
        <v>0</v>
      </c>
    </row>
    <row r="3864" spans="1:57" x14ac:dyDescent="0.25">
      <c r="A3864" s="320" t="str">
        <f>IF(AND(D3864&lt;&gt;0,C3864&lt;&gt;0,E3864&lt;&gt;0),IF(B3864&lt;&gt;0,CONCATENATE(B3864,"-AGr",VLOOKUP(C3864,Listen!$A$2:$D$45,4,FALSE),"-",D3864,"-",E3864,),CONCATENATE("AGr",VLOOKUP(C3864,Listen!$A$2:$D$45,4,FALSE),"-",D3864,"-",E3864)),"keine vollständige ID")</f>
        <v>keine vollständige ID</v>
      </c>
      <c r="B3864" s="301"/>
      <c r="C3864" s="287"/>
      <c r="D3864" s="34"/>
      <c r="E3864" s="306"/>
      <c r="F3864" s="116"/>
      <c r="G3864" s="17"/>
      <c r="H3864" s="17"/>
      <c r="I3864" s="17"/>
      <c r="J3864" s="17"/>
      <c r="K3864" s="17"/>
      <c r="L3864" s="17"/>
      <c r="M3864" s="17"/>
      <c r="N3864" s="17"/>
      <c r="O3864" s="116"/>
      <c r="P3864" s="117">
        <f>IF(D3864&gt;A_Stammdaten!$B$12,0,SUM(G3864,H3864,J3864,L3864:M3864)-SUM(I3864,K3864,N3864:O3864))</f>
        <v>0</v>
      </c>
      <c r="Q3864" s="17"/>
      <c r="R3864" s="17"/>
      <c r="S3864" s="17"/>
      <c r="T3864" s="17"/>
      <c r="U3864" s="62">
        <f t="shared" si="1262"/>
        <v>0</v>
      </c>
      <c r="V3864" s="34"/>
      <c r="W3864" s="34"/>
      <c r="X3864" s="34"/>
      <c r="Y3864" s="34"/>
      <c r="Z3864" s="34"/>
      <c r="AA3864" s="63" t="str">
        <f t="shared" si="1263"/>
        <v>-</v>
      </c>
      <c r="AB3864" s="63" t="str">
        <f t="shared" si="1264"/>
        <v>-</v>
      </c>
      <c r="AC3864" s="63">
        <f>IF(ISBLANK($C3864),0,VLOOKUP($C3864,Listen!$A$2:$C$45,2,FALSE))</f>
        <v>0</v>
      </c>
      <c r="AD3864" s="63">
        <f>IF(ISBLANK($C3864),0,VLOOKUP($C3864,Listen!$A$2:$C$45,3,FALSE))</f>
        <v>0</v>
      </c>
      <c r="AE3864" s="49">
        <f t="shared" si="1265"/>
        <v>0</v>
      </c>
      <c r="AF3864" s="49">
        <f t="shared" si="1265"/>
        <v>0</v>
      </c>
      <c r="AG3864" s="49">
        <f>IFERROR(IF(OR($V3864&lt;&gt;"Ja",VLOOKUP($C3864,Listen!$A$2:$F$45,5,0)="Nein",D3864&lt;IF(C3864="LNG Anbindungsanlagen gemäß separater Festlegung",2022,2023)),$AC3864,$AA3864),0)</f>
        <v>0</v>
      </c>
      <c r="AH3864" s="49">
        <f>IFERROR(IF(OR($V3864&lt;&gt;"Ja",VLOOKUP($C3864,Listen!$A$2:$F$45,5,0)="Nein",D3864&lt;IF(C3864="LNG Anbindungsanlagen gemäß separater Festlegung",2022,2023)),$AC3864,$AA3864),0)</f>
        <v>0</v>
      </c>
      <c r="AI3864" s="49">
        <f>IFERROR(IF(OR($W3864&lt;&gt;"Ja",VLOOKUP($C3864,Listen!$A$2:$F$45,6,0)="Nein"),$AC3864,$AB3864),0)</f>
        <v>0</v>
      </c>
      <c r="AJ3864" s="49">
        <f>IFERROR(IF(OR($W3864&lt;&gt;"Ja",VLOOKUP($C3864,Listen!$A$2:$F$45,6,0)="Nein"),$AC3864,$AB3864),0)</f>
        <v>0</v>
      </c>
      <c r="AK3864" s="49">
        <f>IFERROR(IF(OR($W3864&lt;&gt;"Ja",VLOOKUP($C3864,Listen!$A$2:$F$45,6,0)="Nein"),$AC3864,$AB3864),0)</f>
        <v>0</v>
      </c>
      <c r="AL3864" s="51">
        <f t="shared" si="1266"/>
        <v>0</v>
      </c>
      <c r="AM3864" s="296">
        <f>IFERROR(IF(VLOOKUP($C3864,Listen!$A$2:$F$45,6,0)="Ja",MAX(BC3864:BD3864),D_SAV!$BC3864),0)</f>
        <v>0</v>
      </c>
      <c r="AN3864" s="51">
        <f t="shared" si="1267"/>
        <v>0</v>
      </c>
      <c r="AP3864" s="304">
        <f t="shared" si="1268"/>
        <v>0</v>
      </c>
      <c r="AQ3864" s="304">
        <f t="shared" si="1269"/>
        <v>0</v>
      </c>
      <c r="AR3864" s="304">
        <f t="shared" si="1270"/>
        <v>0</v>
      </c>
      <c r="AS3864" s="304">
        <f t="shared" si="1271"/>
        <v>0</v>
      </c>
      <c r="AT3864" s="304">
        <f t="shared" si="1272"/>
        <v>0</v>
      </c>
      <c r="AU3864" s="304">
        <f t="shared" si="1273"/>
        <v>0</v>
      </c>
      <c r="AV3864" s="304">
        <f t="shared" si="1274"/>
        <v>0</v>
      </c>
      <c r="AW3864" s="304">
        <f t="shared" si="1275"/>
        <v>0</v>
      </c>
      <c r="AX3864" s="304">
        <f t="shared" si="1276"/>
        <v>0</v>
      </c>
      <c r="AY3864" s="304">
        <f t="shared" si="1277"/>
        <v>0</v>
      </c>
      <c r="AZ3864" s="304">
        <f t="shared" si="1278"/>
        <v>0</v>
      </c>
      <c r="BA3864" s="304">
        <f t="shared" si="1279"/>
        <v>0</v>
      </c>
      <c r="BB3864" s="304">
        <f t="shared" si="1280"/>
        <v>0</v>
      </c>
      <c r="BC3864" s="304">
        <f t="shared" si="1281"/>
        <v>0</v>
      </c>
      <c r="BD3864" s="304">
        <f t="shared" si="1282"/>
        <v>0</v>
      </c>
      <c r="BE3864" s="304">
        <f>IFERROR(IF(VLOOKUP($C3864,Listen!$A$2:$F$45,6,0)="Ja",BB3864-MAX(BC3864:BD3864),BB3864-BC3864),0)</f>
        <v>0</v>
      </c>
    </row>
    <row r="3865" spans="1:57" x14ac:dyDescent="0.25">
      <c r="A3865" s="320" t="str">
        <f>IF(AND(D3865&lt;&gt;0,C3865&lt;&gt;0,E3865&lt;&gt;0),IF(B3865&lt;&gt;0,CONCATENATE(B3865,"-AGr",VLOOKUP(C3865,Listen!$A$2:$D$45,4,FALSE),"-",D3865,"-",E3865,),CONCATENATE("AGr",VLOOKUP(C3865,Listen!$A$2:$D$45,4,FALSE),"-",D3865,"-",E3865)),"keine vollständige ID")</f>
        <v>keine vollständige ID</v>
      </c>
      <c r="B3865" s="301"/>
      <c r="C3865" s="287"/>
      <c r="D3865" s="34"/>
      <c r="E3865" s="306"/>
      <c r="F3865" s="116"/>
      <c r="G3865" s="17"/>
      <c r="H3865" s="17"/>
      <c r="I3865" s="17"/>
      <c r="J3865" s="17"/>
      <c r="K3865" s="17"/>
      <c r="L3865" s="17"/>
      <c r="M3865" s="17"/>
      <c r="N3865" s="17"/>
      <c r="O3865" s="116"/>
      <c r="P3865" s="117">
        <f>IF(D3865&gt;A_Stammdaten!$B$12,0,SUM(G3865,H3865,J3865,L3865:M3865)-SUM(I3865,K3865,N3865:O3865))</f>
        <v>0</v>
      </c>
      <c r="Q3865" s="17"/>
      <c r="R3865" s="17"/>
      <c r="S3865" s="17"/>
      <c r="T3865" s="17"/>
      <c r="U3865" s="62">
        <f t="shared" si="1262"/>
        <v>0</v>
      </c>
      <c r="V3865" s="34"/>
      <c r="W3865" s="34"/>
      <c r="X3865" s="34"/>
      <c r="Y3865" s="34"/>
      <c r="Z3865" s="34"/>
      <c r="AA3865" s="63" t="str">
        <f t="shared" si="1263"/>
        <v>-</v>
      </c>
      <c r="AB3865" s="63" t="str">
        <f t="shared" si="1264"/>
        <v>-</v>
      </c>
      <c r="AC3865" s="63">
        <f>IF(ISBLANK($C3865),0,VLOOKUP($C3865,Listen!$A$2:$C$45,2,FALSE))</f>
        <v>0</v>
      </c>
      <c r="AD3865" s="63">
        <f>IF(ISBLANK($C3865),0,VLOOKUP($C3865,Listen!$A$2:$C$45,3,FALSE))</f>
        <v>0</v>
      </c>
      <c r="AE3865" s="49">
        <f t="shared" si="1265"/>
        <v>0</v>
      </c>
      <c r="AF3865" s="49">
        <f t="shared" si="1265"/>
        <v>0</v>
      </c>
      <c r="AG3865" s="49">
        <f>IFERROR(IF(OR($V3865&lt;&gt;"Ja",VLOOKUP($C3865,Listen!$A$2:$F$45,5,0)="Nein",D3865&lt;IF(C3865="LNG Anbindungsanlagen gemäß separater Festlegung",2022,2023)),$AC3865,$AA3865),0)</f>
        <v>0</v>
      </c>
      <c r="AH3865" s="49">
        <f>IFERROR(IF(OR($V3865&lt;&gt;"Ja",VLOOKUP($C3865,Listen!$A$2:$F$45,5,0)="Nein",D3865&lt;IF(C3865="LNG Anbindungsanlagen gemäß separater Festlegung",2022,2023)),$AC3865,$AA3865),0)</f>
        <v>0</v>
      </c>
      <c r="AI3865" s="49">
        <f>IFERROR(IF(OR($W3865&lt;&gt;"Ja",VLOOKUP($C3865,Listen!$A$2:$F$45,6,0)="Nein"),$AC3865,$AB3865),0)</f>
        <v>0</v>
      </c>
      <c r="AJ3865" s="49">
        <f>IFERROR(IF(OR($W3865&lt;&gt;"Ja",VLOOKUP($C3865,Listen!$A$2:$F$45,6,0)="Nein"),$AC3865,$AB3865),0)</f>
        <v>0</v>
      </c>
      <c r="AK3865" s="49">
        <f>IFERROR(IF(OR($W3865&lt;&gt;"Ja",VLOOKUP($C3865,Listen!$A$2:$F$45,6,0)="Nein"),$AC3865,$AB3865),0)</f>
        <v>0</v>
      </c>
      <c r="AL3865" s="51">
        <f t="shared" si="1266"/>
        <v>0</v>
      </c>
      <c r="AM3865" s="296">
        <f>IFERROR(IF(VLOOKUP($C3865,Listen!$A$2:$F$45,6,0)="Ja",MAX(BC3865:BD3865),D_SAV!$BC3865),0)</f>
        <v>0</v>
      </c>
      <c r="AN3865" s="51">
        <f t="shared" si="1267"/>
        <v>0</v>
      </c>
      <c r="AP3865" s="304">
        <f t="shared" si="1268"/>
        <v>0</v>
      </c>
      <c r="AQ3865" s="304">
        <f t="shared" si="1269"/>
        <v>0</v>
      </c>
      <c r="AR3865" s="304">
        <f t="shared" si="1270"/>
        <v>0</v>
      </c>
      <c r="AS3865" s="304">
        <f t="shared" si="1271"/>
        <v>0</v>
      </c>
      <c r="AT3865" s="304">
        <f t="shared" si="1272"/>
        <v>0</v>
      </c>
      <c r="AU3865" s="304">
        <f t="shared" si="1273"/>
        <v>0</v>
      </c>
      <c r="AV3865" s="304">
        <f t="shared" si="1274"/>
        <v>0</v>
      </c>
      <c r="AW3865" s="304">
        <f t="shared" si="1275"/>
        <v>0</v>
      </c>
      <c r="AX3865" s="304">
        <f t="shared" si="1276"/>
        <v>0</v>
      </c>
      <c r="AY3865" s="304">
        <f t="shared" si="1277"/>
        <v>0</v>
      </c>
      <c r="AZ3865" s="304">
        <f t="shared" si="1278"/>
        <v>0</v>
      </c>
      <c r="BA3865" s="304">
        <f t="shared" si="1279"/>
        <v>0</v>
      </c>
      <c r="BB3865" s="304">
        <f t="shared" si="1280"/>
        <v>0</v>
      </c>
      <c r="BC3865" s="304">
        <f t="shared" si="1281"/>
        <v>0</v>
      </c>
      <c r="BD3865" s="304">
        <f t="shared" si="1282"/>
        <v>0</v>
      </c>
      <c r="BE3865" s="304">
        <f>IFERROR(IF(VLOOKUP($C3865,Listen!$A$2:$F$45,6,0)="Ja",BB3865-MAX(BC3865:BD3865),BB3865-BC3865),0)</f>
        <v>0</v>
      </c>
    </row>
    <row r="3866" spans="1:57" x14ac:dyDescent="0.25">
      <c r="A3866" s="320" t="str">
        <f>IF(AND(D3866&lt;&gt;0,C3866&lt;&gt;0,E3866&lt;&gt;0),IF(B3866&lt;&gt;0,CONCATENATE(B3866,"-AGr",VLOOKUP(C3866,Listen!$A$2:$D$45,4,FALSE),"-",D3866,"-",E3866,),CONCATENATE("AGr",VLOOKUP(C3866,Listen!$A$2:$D$45,4,FALSE),"-",D3866,"-",E3866)),"keine vollständige ID")</f>
        <v>keine vollständige ID</v>
      </c>
      <c r="B3866" s="301"/>
      <c r="C3866" s="287"/>
      <c r="D3866" s="34"/>
      <c r="E3866" s="306"/>
      <c r="F3866" s="116"/>
      <c r="G3866" s="17"/>
      <c r="H3866" s="17"/>
      <c r="I3866" s="17"/>
      <c r="J3866" s="17"/>
      <c r="K3866" s="17"/>
      <c r="L3866" s="17"/>
      <c r="M3866" s="17"/>
      <c r="N3866" s="17"/>
      <c r="O3866" s="116"/>
      <c r="P3866" s="117">
        <f>IF(D3866&gt;A_Stammdaten!$B$12,0,SUM(G3866,H3866,J3866,L3866:M3866)-SUM(I3866,K3866,N3866:O3866))</f>
        <v>0</v>
      </c>
      <c r="Q3866" s="17"/>
      <c r="R3866" s="17"/>
      <c r="S3866" s="17"/>
      <c r="T3866" s="17"/>
      <c r="U3866" s="62">
        <f t="shared" si="1262"/>
        <v>0</v>
      </c>
      <c r="V3866" s="34"/>
      <c r="W3866" s="34"/>
      <c r="X3866" s="34"/>
      <c r="Y3866" s="34"/>
      <c r="Z3866" s="34"/>
      <c r="AA3866" s="63" t="str">
        <f t="shared" si="1263"/>
        <v>-</v>
      </c>
      <c r="AB3866" s="63" t="str">
        <f t="shared" si="1264"/>
        <v>-</v>
      </c>
      <c r="AC3866" s="63">
        <f>IF(ISBLANK($C3866),0,VLOOKUP($C3866,Listen!$A$2:$C$45,2,FALSE))</f>
        <v>0</v>
      </c>
      <c r="AD3866" s="63">
        <f>IF(ISBLANK($C3866),0,VLOOKUP($C3866,Listen!$A$2:$C$45,3,FALSE))</f>
        <v>0</v>
      </c>
      <c r="AE3866" s="49">
        <f t="shared" si="1265"/>
        <v>0</v>
      </c>
      <c r="AF3866" s="49">
        <f t="shared" si="1265"/>
        <v>0</v>
      </c>
      <c r="AG3866" s="49">
        <f>IFERROR(IF(OR($V3866&lt;&gt;"Ja",VLOOKUP($C3866,Listen!$A$2:$F$45,5,0)="Nein",D3866&lt;IF(C3866="LNG Anbindungsanlagen gemäß separater Festlegung",2022,2023)),$AC3866,$AA3866),0)</f>
        <v>0</v>
      </c>
      <c r="AH3866" s="49">
        <f>IFERROR(IF(OR($V3866&lt;&gt;"Ja",VLOOKUP($C3866,Listen!$A$2:$F$45,5,0)="Nein",D3866&lt;IF(C3866="LNG Anbindungsanlagen gemäß separater Festlegung",2022,2023)),$AC3866,$AA3866),0)</f>
        <v>0</v>
      </c>
      <c r="AI3866" s="49">
        <f>IFERROR(IF(OR($W3866&lt;&gt;"Ja",VLOOKUP($C3866,Listen!$A$2:$F$45,6,0)="Nein"),$AC3866,$AB3866),0)</f>
        <v>0</v>
      </c>
      <c r="AJ3866" s="49">
        <f>IFERROR(IF(OR($W3866&lt;&gt;"Ja",VLOOKUP($C3866,Listen!$A$2:$F$45,6,0)="Nein"),$AC3866,$AB3866),0)</f>
        <v>0</v>
      </c>
      <c r="AK3866" s="49">
        <f>IFERROR(IF(OR($W3866&lt;&gt;"Ja",VLOOKUP($C3866,Listen!$A$2:$F$45,6,0)="Nein"),$AC3866,$AB3866),0)</f>
        <v>0</v>
      </c>
      <c r="AL3866" s="51">
        <f t="shared" si="1266"/>
        <v>0</v>
      </c>
      <c r="AM3866" s="296">
        <f>IFERROR(IF(VLOOKUP($C3866,Listen!$A$2:$F$45,6,0)="Ja",MAX(BC3866:BD3866),D_SAV!$BC3866),0)</f>
        <v>0</v>
      </c>
      <c r="AN3866" s="51">
        <f t="shared" si="1267"/>
        <v>0</v>
      </c>
      <c r="AP3866" s="304">
        <f t="shared" si="1268"/>
        <v>0</v>
      </c>
      <c r="AQ3866" s="304">
        <f t="shared" si="1269"/>
        <v>0</v>
      </c>
      <c r="AR3866" s="304">
        <f t="shared" si="1270"/>
        <v>0</v>
      </c>
      <c r="AS3866" s="304">
        <f t="shared" si="1271"/>
        <v>0</v>
      </c>
      <c r="AT3866" s="304">
        <f t="shared" si="1272"/>
        <v>0</v>
      </c>
      <c r="AU3866" s="304">
        <f t="shared" si="1273"/>
        <v>0</v>
      </c>
      <c r="AV3866" s="304">
        <f t="shared" si="1274"/>
        <v>0</v>
      </c>
      <c r="AW3866" s="304">
        <f t="shared" si="1275"/>
        <v>0</v>
      </c>
      <c r="AX3866" s="304">
        <f t="shared" si="1276"/>
        <v>0</v>
      </c>
      <c r="AY3866" s="304">
        <f t="shared" si="1277"/>
        <v>0</v>
      </c>
      <c r="AZ3866" s="304">
        <f t="shared" si="1278"/>
        <v>0</v>
      </c>
      <c r="BA3866" s="304">
        <f t="shared" si="1279"/>
        <v>0</v>
      </c>
      <c r="BB3866" s="304">
        <f t="shared" si="1280"/>
        <v>0</v>
      </c>
      <c r="BC3866" s="304">
        <f t="shared" si="1281"/>
        <v>0</v>
      </c>
      <c r="BD3866" s="304">
        <f t="shared" si="1282"/>
        <v>0</v>
      </c>
      <c r="BE3866" s="304">
        <f>IFERROR(IF(VLOOKUP($C3866,Listen!$A$2:$F$45,6,0)="Ja",BB3866-MAX(BC3866:BD3866),BB3866-BC3866),0)</f>
        <v>0</v>
      </c>
    </row>
    <row r="3867" spans="1:57" x14ac:dyDescent="0.25">
      <c r="A3867" s="320" t="str">
        <f>IF(AND(D3867&lt;&gt;0,C3867&lt;&gt;0,E3867&lt;&gt;0),IF(B3867&lt;&gt;0,CONCATENATE(B3867,"-AGr",VLOOKUP(C3867,Listen!$A$2:$D$45,4,FALSE),"-",D3867,"-",E3867,),CONCATENATE("AGr",VLOOKUP(C3867,Listen!$A$2:$D$45,4,FALSE),"-",D3867,"-",E3867)),"keine vollständige ID")</f>
        <v>keine vollständige ID</v>
      </c>
      <c r="B3867" s="301"/>
      <c r="C3867" s="287"/>
      <c r="D3867" s="34"/>
      <c r="E3867" s="306"/>
      <c r="F3867" s="116"/>
      <c r="G3867" s="17"/>
      <c r="H3867" s="17"/>
      <c r="I3867" s="17"/>
      <c r="J3867" s="17"/>
      <c r="K3867" s="17"/>
      <c r="L3867" s="17"/>
      <c r="M3867" s="17"/>
      <c r="N3867" s="17"/>
      <c r="O3867" s="116"/>
      <c r="P3867" s="117">
        <f>IF(D3867&gt;A_Stammdaten!$B$12,0,SUM(G3867,H3867,J3867,L3867:M3867)-SUM(I3867,K3867,N3867:O3867))</f>
        <v>0</v>
      </c>
      <c r="Q3867" s="17"/>
      <c r="R3867" s="17"/>
      <c r="S3867" s="17"/>
      <c r="T3867" s="17"/>
      <c r="U3867" s="62">
        <f t="shared" si="1262"/>
        <v>0</v>
      </c>
      <c r="V3867" s="34"/>
      <c r="W3867" s="34"/>
      <c r="X3867" s="34"/>
      <c r="Y3867" s="34"/>
      <c r="Z3867" s="34"/>
      <c r="AA3867" s="63" t="str">
        <f t="shared" si="1263"/>
        <v>-</v>
      </c>
      <c r="AB3867" s="63" t="str">
        <f t="shared" si="1264"/>
        <v>-</v>
      </c>
      <c r="AC3867" s="63">
        <f>IF(ISBLANK($C3867),0,VLOOKUP($C3867,Listen!$A$2:$C$45,2,FALSE))</f>
        <v>0</v>
      </c>
      <c r="AD3867" s="63">
        <f>IF(ISBLANK($C3867),0,VLOOKUP($C3867,Listen!$A$2:$C$45,3,FALSE))</f>
        <v>0</v>
      </c>
      <c r="AE3867" s="49">
        <f t="shared" si="1265"/>
        <v>0</v>
      </c>
      <c r="AF3867" s="49">
        <f t="shared" si="1265"/>
        <v>0</v>
      </c>
      <c r="AG3867" s="49">
        <f>IFERROR(IF(OR($V3867&lt;&gt;"Ja",VLOOKUP($C3867,Listen!$A$2:$F$45,5,0)="Nein",D3867&lt;IF(C3867="LNG Anbindungsanlagen gemäß separater Festlegung",2022,2023)),$AC3867,$AA3867),0)</f>
        <v>0</v>
      </c>
      <c r="AH3867" s="49">
        <f>IFERROR(IF(OR($V3867&lt;&gt;"Ja",VLOOKUP($C3867,Listen!$A$2:$F$45,5,0)="Nein",D3867&lt;IF(C3867="LNG Anbindungsanlagen gemäß separater Festlegung",2022,2023)),$AC3867,$AA3867),0)</f>
        <v>0</v>
      </c>
      <c r="AI3867" s="49">
        <f>IFERROR(IF(OR($W3867&lt;&gt;"Ja",VLOOKUP($C3867,Listen!$A$2:$F$45,6,0)="Nein"),$AC3867,$AB3867),0)</f>
        <v>0</v>
      </c>
      <c r="AJ3867" s="49">
        <f>IFERROR(IF(OR($W3867&lt;&gt;"Ja",VLOOKUP($C3867,Listen!$A$2:$F$45,6,0)="Nein"),$AC3867,$AB3867),0)</f>
        <v>0</v>
      </c>
      <c r="AK3867" s="49">
        <f>IFERROR(IF(OR($W3867&lt;&gt;"Ja",VLOOKUP($C3867,Listen!$A$2:$F$45,6,0)="Nein"),$AC3867,$AB3867),0)</f>
        <v>0</v>
      </c>
      <c r="AL3867" s="51">
        <f t="shared" si="1266"/>
        <v>0</v>
      </c>
      <c r="AM3867" s="296">
        <f>IFERROR(IF(VLOOKUP($C3867,Listen!$A$2:$F$45,6,0)="Ja",MAX(BC3867:BD3867),D_SAV!$BC3867),0)</f>
        <v>0</v>
      </c>
      <c r="AN3867" s="51">
        <f t="shared" si="1267"/>
        <v>0</v>
      </c>
      <c r="AP3867" s="304">
        <f t="shared" si="1268"/>
        <v>0</v>
      </c>
      <c r="AQ3867" s="304">
        <f t="shared" si="1269"/>
        <v>0</v>
      </c>
      <c r="AR3867" s="304">
        <f t="shared" si="1270"/>
        <v>0</v>
      </c>
      <c r="AS3867" s="304">
        <f t="shared" si="1271"/>
        <v>0</v>
      </c>
      <c r="AT3867" s="304">
        <f t="shared" si="1272"/>
        <v>0</v>
      </c>
      <c r="AU3867" s="304">
        <f t="shared" si="1273"/>
        <v>0</v>
      </c>
      <c r="AV3867" s="304">
        <f t="shared" si="1274"/>
        <v>0</v>
      </c>
      <c r="AW3867" s="304">
        <f t="shared" si="1275"/>
        <v>0</v>
      </c>
      <c r="AX3867" s="304">
        <f t="shared" si="1276"/>
        <v>0</v>
      </c>
      <c r="AY3867" s="304">
        <f t="shared" si="1277"/>
        <v>0</v>
      </c>
      <c r="AZ3867" s="304">
        <f t="shared" si="1278"/>
        <v>0</v>
      </c>
      <c r="BA3867" s="304">
        <f t="shared" si="1279"/>
        <v>0</v>
      </c>
      <c r="BB3867" s="304">
        <f t="shared" si="1280"/>
        <v>0</v>
      </c>
      <c r="BC3867" s="304">
        <f t="shared" si="1281"/>
        <v>0</v>
      </c>
      <c r="BD3867" s="304">
        <f t="shared" si="1282"/>
        <v>0</v>
      </c>
      <c r="BE3867" s="304">
        <f>IFERROR(IF(VLOOKUP($C3867,Listen!$A$2:$F$45,6,0)="Ja",BB3867-MAX(BC3867:BD3867),BB3867-BC3867),0)</f>
        <v>0</v>
      </c>
    </row>
    <row r="3868" spans="1:57" x14ac:dyDescent="0.25">
      <c r="A3868" s="320" t="str">
        <f>IF(AND(D3868&lt;&gt;0,C3868&lt;&gt;0,E3868&lt;&gt;0),IF(B3868&lt;&gt;0,CONCATENATE(B3868,"-AGr",VLOOKUP(C3868,Listen!$A$2:$D$45,4,FALSE),"-",D3868,"-",E3868,),CONCATENATE("AGr",VLOOKUP(C3868,Listen!$A$2:$D$45,4,FALSE),"-",D3868,"-",E3868)),"keine vollständige ID")</f>
        <v>keine vollständige ID</v>
      </c>
      <c r="B3868" s="301"/>
      <c r="C3868" s="287"/>
      <c r="D3868" s="34"/>
      <c r="E3868" s="306"/>
      <c r="F3868" s="116"/>
      <c r="G3868" s="17"/>
      <c r="H3868" s="17"/>
      <c r="I3868" s="17"/>
      <c r="J3868" s="17"/>
      <c r="K3868" s="17"/>
      <c r="L3868" s="17"/>
      <c r="M3868" s="17"/>
      <c r="N3868" s="17"/>
      <c r="O3868" s="116"/>
      <c r="P3868" s="117">
        <f>IF(D3868&gt;A_Stammdaten!$B$12,0,SUM(G3868,H3868,J3868,L3868:M3868)-SUM(I3868,K3868,N3868:O3868))</f>
        <v>0</v>
      </c>
      <c r="Q3868" s="17"/>
      <c r="R3868" s="17"/>
      <c r="S3868" s="17"/>
      <c r="T3868" s="17"/>
      <c r="U3868" s="62">
        <f t="shared" si="1262"/>
        <v>0</v>
      </c>
      <c r="V3868" s="34"/>
      <c r="W3868" s="34"/>
      <c r="X3868" s="34"/>
      <c r="Y3868" s="34"/>
      <c r="Z3868" s="34"/>
      <c r="AA3868" s="63" t="str">
        <f t="shared" si="1263"/>
        <v>-</v>
      </c>
      <c r="AB3868" s="63" t="str">
        <f t="shared" si="1264"/>
        <v>-</v>
      </c>
      <c r="AC3868" s="63">
        <f>IF(ISBLANK($C3868),0,VLOOKUP($C3868,Listen!$A$2:$C$45,2,FALSE))</f>
        <v>0</v>
      </c>
      <c r="AD3868" s="63">
        <f>IF(ISBLANK($C3868),0,VLOOKUP($C3868,Listen!$A$2:$C$45,3,FALSE))</f>
        <v>0</v>
      </c>
      <c r="AE3868" s="49">
        <f t="shared" si="1265"/>
        <v>0</v>
      </c>
      <c r="AF3868" s="49">
        <f t="shared" si="1265"/>
        <v>0</v>
      </c>
      <c r="AG3868" s="49">
        <f>IFERROR(IF(OR($V3868&lt;&gt;"Ja",VLOOKUP($C3868,Listen!$A$2:$F$45,5,0)="Nein",D3868&lt;IF(C3868="LNG Anbindungsanlagen gemäß separater Festlegung",2022,2023)),$AC3868,$AA3868),0)</f>
        <v>0</v>
      </c>
      <c r="AH3868" s="49">
        <f>IFERROR(IF(OR($V3868&lt;&gt;"Ja",VLOOKUP($C3868,Listen!$A$2:$F$45,5,0)="Nein",D3868&lt;IF(C3868="LNG Anbindungsanlagen gemäß separater Festlegung",2022,2023)),$AC3868,$AA3868),0)</f>
        <v>0</v>
      </c>
      <c r="AI3868" s="49">
        <f>IFERROR(IF(OR($W3868&lt;&gt;"Ja",VLOOKUP($C3868,Listen!$A$2:$F$45,6,0)="Nein"),$AC3868,$AB3868),0)</f>
        <v>0</v>
      </c>
      <c r="AJ3868" s="49">
        <f>IFERROR(IF(OR($W3868&lt;&gt;"Ja",VLOOKUP($C3868,Listen!$A$2:$F$45,6,0)="Nein"),$AC3868,$AB3868),0)</f>
        <v>0</v>
      </c>
      <c r="AK3868" s="49">
        <f>IFERROR(IF(OR($W3868&lt;&gt;"Ja",VLOOKUP($C3868,Listen!$A$2:$F$45,6,0)="Nein"),$AC3868,$AB3868),0)</f>
        <v>0</v>
      </c>
      <c r="AL3868" s="51">
        <f t="shared" si="1266"/>
        <v>0</v>
      </c>
      <c r="AM3868" s="296">
        <f>IFERROR(IF(VLOOKUP($C3868,Listen!$A$2:$F$45,6,0)="Ja",MAX(BC3868:BD3868),D_SAV!$BC3868),0)</f>
        <v>0</v>
      </c>
      <c r="AN3868" s="51">
        <f t="shared" si="1267"/>
        <v>0</v>
      </c>
      <c r="AP3868" s="304">
        <f t="shared" si="1268"/>
        <v>0</v>
      </c>
      <c r="AQ3868" s="304">
        <f t="shared" si="1269"/>
        <v>0</v>
      </c>
      <c r="AR3868" s="304">
        <f t="shared" si="1270"/>
        <v>0</v>
      </c>
      <c r="AS3868" s="304">
        <f t="shared" si="1271"/>
        <v>0</v>
      </c>
      <c r="AT3868" s="304">
        <f t="shared" si="1272"/>
        <v>0</v>
      </c>
      <c r="AU3868" s="304">
        <f t="shared" si="1273"/>
        <v>0</v>
      </c>
      <c r="AV3868" s="304">
        <f t="shared" si="1274"/>
        <v>0</v>
      </c>
      <c r="AW3868" s="304">
        <f t="shared" si="1275"/>
        <v>0</v>
      </c>
      <c r="AX3868" s="304">
        <f t="shared" si="1276"/>
        <v>0</v>
      </c>
      <c r="AY3868" s="304">
        <f t="shared" si="1277"/>
        <v>0</v>
      </c>
      <c r="AZ3868" s="304">
        <f t="shared" si="1278"/>
        <v>0</v>
      </c>
      <c r="BA3868" s="304">
        <f t="shared" si="1279"/>
        <v>0</v>
      </c>
      <c r="BB3868" s="304">
        <f t="shared" si="1280"/>
        <v>0</v>
      </c>
      <c r="BC3868" s="304">
        <f t="shared" si="1281"/>
        <v>0</v>
      </c>
      <c r="BD3868" s="304">
        <f t="shared" si="1282"/>
        <v>0</v>
      </c>
      <c r="BE3868" s="304">
        <f>IFERROR(IF(VLOOKUP($C3868,Listen!$A$2:$F$45,6,0)="Ja",BB3868-MAX(BC3868:BD3868),BB3868-BC3868),0)</f>
        <v>0</v>
      </c>
    </row>
    <row r="3869" spans="1:57" x14ac:dyDescent="0.25">
      <c r="A3869" s="320" t="str">
        <f>IF(AND(D3869&lt;&gt;0,C3869&lt;&gt;0,E3869&lt;&gt;0),IF(B3869&lt;&gt;0,CONCATENATE(B3869,"-AGr",VLOOKUP(C3869,Listen!$A$2:$D$45,4,FALSE),"-",D3869,"-",E3869,),CONCATENATE("AGr",VLOOKUP(C3869,Listen!$A$2:$D$45,4,FALSE),"-",D3869,"-",E3869)),"keine vollständige ID")</f>
        <v>keine vollständige ID</v>
      </c>
      <c r="B3869" s="301"/>
      <c r="C3869" s="287"/>
      <c r="D3869" s="34"/>
      <c r="E3869" s="306"/>
      <c r="F3869" s="116"/>
      <c r="G3869" s="17"/>
      <c r="H3869" s="17"/>
      <c r="I3869" s="17"/>
      <c r="J3869" s="17"/>
      <c r="K3869" s="17"/>
      <c r="L3869" s="17"/>
      <c r="M3869" s="17"/>
      <c r="N3869" s="17"/>
      <c r="O3869" s="116"/>
      <c r="P3869" s="117">
        <f>IF(D3869&gt;A_Stammdaten!$B$12,0,SUM(G3869,H3869,J3869,L3869:M3869)-SUM(I3869,K3869,N3869:O3869))</f>
        <v>0</v>
      </c>
      <c r="Q3869" s="17"/>
      <c r="R3869" s="17"/>
      <c r="S3869" s="17"/>
      <c r="T3869" s="17"/>
      <c r="U3869" s="62">
        <f t="shared" si="1262"/>
        <v>0</v>
      </c>
      <c r="V3869" s="34"/>
      <c r="W3869" s="34"/>
      <c r="X3869" s="34"/>
      <c r="Y3869" s="34"/>
      <c r="Z3869" s="34"/>
      <c r="AA3869" s="63" t="str">
        <f t="shared" si="1263"/>
        <v>-</v>
      </c>
      <c r="AB3869" s="63" t="str">
        <f t="shared" si="1264"/>
        <v>-</v>
      </c>
      <c r="AC3869" s="63">
        <f>IF(ISBLANK($C3869),0,VLOOKUP($C3869,Listen!$A$2:$C$45,2,FALSE))</f>
        <v>0</v>
      </c>
      <c r="AD3869" s="63">
        <f>IF(ISBLANK($C3869),0,VLOOKUP($C3869,Listen!$A$2:$C$45,3,FALSE))</f>
        <v>0</v>
      </c>
      <c r="AE3869" s="49">
        <f t="shared" si="1265"/>
        <v>0</v>
      </c>
      <c r="AF3869" s="49">
        <f t="shared" si="1265"/>
        <v>0</v>
      </c>
      <c r="AG3869" s="49">
        <f>IFERROR(IF(OR($V3869&lt;&gt;"Ja",VLOOKUP($C3869,Listen!$A$2:$F$45,5,0)="Nein",D3869&lt;IF(C3869="LNG Anbindungsanlagen gemäß separater Festlegung",2022,2023)),$AC3869,$AA3869),0)</f>
        <v>0</v>
      </c>
      <c r="AH3869" s="49">
        <f>IFERROR(IF(OR($V3869&lt;&gt;"Ja",VLOOKUP($C3869,Listen!$A$2:$F$45,5,0)="Nein",D3869&lt;IF(C3869="LNG Anbindungsanlagen gemäß separater Festlegung",2022,2023)),$AC3869,$AA3869),0)</f>
        <v>0</v>
      </c>
      <c r="AI3869" s="49">
        <f>IFERROR(IF(OR($W3869&lt;&gt;"Ja",VLOOKUP($C3869,Listen!$A$2:$F$45,6,0)="Nein"),$AC3869,$AB3869),0)</f>
        <v>0</v>
      </c>
      <c r="AJ3869" s="49">
        <f>IFERROR(IF(OR($W3869&lt;&gt;"Ja",VLOOKUP($C3869,Listen!$A$2:$F$45,6,0)="Nein"),$AC3869,$AB3869),0)</f>
        <v>0</v>
      </c>
      <c r="AK3869" s="49">
        <f>IFERROR(IF(OR($W3869&lt;&gt;"Ja",VLOOKUP($C3869,Listen!$A$2:$F$45,6,0)="Nein"),$AC3869,$AB3869),0)</f>
        <v>0</v>
      </c>
      <c r="AL3869" s="51">
        <f t="shared" si="1266"/>
        <v>0</v>
      </c>
      <c r="AM3869" s="296">
        <f>IFERROR(IF(VLOOKUP($C3869,Listen!$A$2:$F$45,6,0)="Ja",MAX(BC3869:BD3869),D_SAV!$BC3869),0)</f>
        <v>0</v>
      </c>
      <c r="AN3869" s="51">
        <f t="shared" si="1267"/>
        <v>0</v>
      </c>
      <c r="AP3869" s="304">
        <f t="shared" si="1268"/>
        <v>0</v>
      </c>
      <c r="AQ3869" s="304">
        <f t="shared" si="1269"/>
        <v>0</v>
      </c>
      <c r="AR3869" s="304">
        <f t="shared" si="1270"/>
        <v>0</v>
      </c>
      <c r="AS3869" s="304">
        <f t="shared" si="1271"/>
        <v>0</v>
      </c>
      <c r="AT3869" s="304">
        <f t="shared" si="1272"/>
        <v>0</v>
      </c>
      <c r="AU3869" s="304">
        <f t="shared" si="1273"/>
        <v>0</v>
      </c>
      <c r="AV3869" s="304">
        <f t="shared" si="1274"/>
        <v>0</v>
      </c>
      <c r="AW3869" s="304">
        <f t="shared" si="1275"/>
        <v>0</v>
      </c>
      <c r="AX3869" s="304">
        <f t="shared" si="1276"/>
        <v>0</v>
      </c>
      <c r="AY3869" s="304">
        <f t="shared" si="1277"/>
        <v>0</v>
      </c>
      <c r="AZ3869" s="304">
        <f t="shared" si="1278"/>
        <v>0</v>
      </c>
      <c r="BA3869" s="304">
        <f t="shared" si="1279"/>
        <v>0</v>
      </c>
      <c r="BB3869" s="304">
        <f t="shared" si="1280"/>
        <v>0</v>
      </c>
      <c r="BC3869" s="304">
        <f t="shared" si="1281"/>
        <v>0</v>
      </c>
      <c r="BD3869" s="304">
        <f t="shared" si="1282"/>
        <v>0</v>
      </c>
      <c r="BE3869" s="304">
        <f>IFERROR(IF(VLOOKUP($C3869,Listen!$A$2:$F$45,6,0)="Ja",BB3869-MAX(BC3869:BD3869),BB3869-BC3869),0)</f>
        <v>0</v>
      </c>
    </row>
    <row r="3870" spans="1:57" x14ac:dyDescent="0.25">
      <c r="A3870" s="320" t="str">
        <f>IF(AND(D3870&lt;&gt;0,C3870&lt;&gt;0,E3870&lt;&gt;0),IF(B3870&lt;&gt;0,CONCATENATE(B3870,"-AGr",VLOOKUP(C3870,Listen!$A$2:$D$45,4,FALSE),"-",D3870,"-",E3870,),CONCATENATE("AGr",VLOOKUP(C3870,Listen!$A$2:$D$45,4,FALSE),"-",D3870,"-",E3870)),"keine vollständige ID")</f>
        <v>keine vollständige ID</v>
      </c>
      <c r="B3870" s="301"/>
      <c r="C3870" s="287"/>
      <c r="D3870" s="34"/>
      <c r="E3870" s="306"/>
      <c r="F3870" s="116"/>
      <c r="G3870" s="17"/>
      <c r="H3870" s="17"/>
      <c r="I3870" s="17"/>
      <c r="J3870" s="17"/>
      <c r="K3870" s="17"/>
      <c r="L3870" s="17"/>
      <c r="M3870" s="17"/>
      <c r="N3870" s="17"/>
      <c r="O3870" s="116"/>
      <c r="P3870" s="117">
        <f>IF(D3870&gt;A_Stammdaten!$B$12,0,SUM(G3870,H3870,J3870,L3870:M3870)-SUM(I3870,K3870,N3870:O3870))</f>
        <v>0</v>
      </c>
      <c r="Q3870" s="17"/>
      <c r="R3870" s="17"/>
      <c r="S3870" s="17"/>
      <c r="T3870" s="17"/>
      <c r="U3870" s="62">
        <f t="shared" si="1262"/>
        <v>0</v>
      </c>
      <c r="V3870" s="34"/>
      <c r="W3870" s="34"/>
      <c r="X3870" s="34"/>
      <c r="Y3870" s="34"/>
      <c r="Z3870" s="34"/>
      <c r="AA3870" s="63" t="str">
        <f t="shared" si="1263"/>
        <v>-</v>
      </c>
      <c r="AB3870" s="63" t="str">
        <f t="shared" si="1264"/>
        <v>-</v>
      </c>
      <c r="AC3870" s="63">
        <f>IF(ISBLANK($C3870),0,VLOOKUP($C3870,Listen!$A$2:$C$45,2,FALSE))</f>
        <v>0</v>
      </c>
      <c r="AD3870" s="63">
        <f>IF(ISBLANK($C3870),0,VLOOKUP($C3870,Listen!$A$2:$C$45,3,FALSE))</f>
        <v>0</v>
      </c>
      <c r="AE3870" s="49">
        <f t="shared" si="1265"/>
        <v>0</v>
      </c>
      <c r="AF3870" s="49">
        <f t="shared" si="1265"/>
        <v>0</v>
      </c>
      <c r="AG3870" s="49">
        <f>IFERROR(IF(OR($V3870&lt;&gt;"Ja",VLOOKUP($C3870,Listen!$A$2:$F$45,5,0)="Nein",D3870&lt;IF(C3870="LNG Anbindungsanlagen gemäß separater Festlegung",2022,2023)),$AC3870,$AA3870),0)</f>
        <v>0</v>
      </c>
      <c r="AH3870" s="49">
        <f>IFERROR(IF(OR($V3870&lt;&gt;"Ja",VLOOKUP($C3870,Listen!$A$2:$F$45,5,0)="Nein",D3870&lt;IF(C3870="LNG Anbindungsanlagen gemäß separater Festlegung",2022,2023)),$AC3870,$AA3870),0)</f>
        <v>0</v>
      </c>
      <c r="AI3870" s="49">
        <f>IFERROR(IF(OR($W3870&lt;&gt;"Ja",VLOOKUP($C3870,Listen!$A$2:$F$45,6,0)="Nein"),$AC3870,$AB3870),0)</f>
        <v>0</v>
      </c>
      <c r="AJ3870" s="49">
        <f>IFERROR(IF(OR($W3870&lt;&gt;"Ja",VLOOKUP($C3870,Listen!$A$2:$F$45,6,0)="Nein"),$AC3870,$AB3870),0)</f>
        <v>0</v>
      </c>
      <c r="AK3870" s="49">
        <f>IFERROR(IF(OR($W3870&lt;&gt;"Ja",VLOOKUP($C3870,Listen!$A$2:$F$45,6,0)="Nein"),$AC3870,$AB3870),0)</f>
        <v>0</v>
      </c>
      <c r="AL3870" s="51">
        <f t="shared" si="1266"/>
        <v>0</v>
      </c>
      <c r="AM3870" s="296">
        <f>IFERROR(IF(VLOOKUP($C3870,Listen!$A$2:$F$45,6,0)="Ja",MAX(BC3870:BD3870),D_SAV!$BC3870),0)</f>
        <v>0</v>
      </c>
      <c r="AN3870" s="51">
        <f t="shared" si="1267"/>
        <v>0</v>
      </c>
      <c r="AP3870" s="304">
        <f t="shared" si="1268"/>
        <v>0</v>
      </c>
      <c r="AQ3870" s="304">
        <f t="shared" si="1269"/>
        <v>0</v>
      </c>
      <c r="AR3870" s="304">
        <f t="shared" si="1270"/>
        <v>0</v>
      </c>
      <c r="AS3870" s="304">
        <f t="shared" si="1271"/>
        <v>0</v>
      </c>
      <c r="AT3870" s="304">
        <f t="shared" si="1272"/>
        <v>0</v>
      </c>
      <c r="AU3870" s="304">
        <f t="shared" si="1273"/>
        <v>0</v>
      </c>
      <c r="AV3870" s="304">
        <f t="shared" si="1274"/>
        <v>0</v>
      </c>
      <c r="AW3870" s="304">
        <f t="shared" si="1275"/>
        <v>0</v>
      </c>
      <c r="AX3870" s="304">
        <f t="shared" si="1276"/>
        <v>0</v>
      </c>
      <c r="AY3870" s="304">
        <f t="shared" si="1277"/>
        <v>0</v>
      </c>
      <c r="AZ3870" s="304">
        <f t="shared" si="1278"/>
        <v>0</v>
      </c>
      <c r="BA3870" s="304">
        <f t="shared" si="1279"/>
        <v>0</v>
      </c>
      <c r="BB3870" s="304">
        <f t="shared" si="1280"/>
        <v>0</v>
      </c>
      <c r="BC3870" s="304">
        <f t="shared" si="1281"/>
        <v>0</v>
      </c>
      <c r="BD3870" s="304">
        <f t="shared" si="1282"/>
        <v>0</v>
      </c>
      <c r="BE3870" s="304">
        <f>IFERROR(IF(VLOOKUP($C3870,Listen!$A$2:$F$45,6,0)="Ja",BB3870-MAX(BC3870:BD3870),BB3870-BC3870),0)</f>
        <v>0</v>
      </c>
    </row>
    <row r="3871" spans="1:57" x14ac:dyDescent="0.25">
      <c r="A3871" s="320" t="str">
        <f>IF(AND(D3871&lt;&gt;0,C3871&lt;&gt;0,E3871&lt;&gt;0),IF(B3871&lt;&gt;0,CONCATENATE(B3871,"-AGr",VLOOKUP(C3871,Listen!$A$2:$D$45,4,FALSE),"-",D3871,"-",E3871,),CONCATENATE("AGr",VLOOKUP(C3871,Listen!$A$2:$D$45,4,FALSE),"-",D3871,"-",E3871)),"keine vollständige ID")</f>
        <v>keine vollständige ID</v>
      </c>
      <c r="B3871" s="301"/>
      <c r="C3871" s="287"/>
      <c r="D3871" s="34"/>
      <c r="E3871" s="306"/>
      <c r="F3871" s="116"/>
      <c r="G3871" s="17"/>
      <c r="H3871" s="17"/>
      <c r="I3871" s="17"/>
      <c r="J3871" s="17"/>
      <c r="K3871" s="17"/>
      <c r="L3871" s="17"/>
      <c r="M3871" s="17"/>
      <c r="N3871" s="17"/>
      <c r="O3871" s="116"/>
      <c r="P3871" s="117">
        <f>IF(D3871&gt;A_Stammdaten!$B$12,0,SUM(G3871,H3871,J3871,L3871:M3871)-SUM(I3871,K3871,N3871:O3871))</f>
        <v>0</v>
      </c>
      <c r="Q3871" s="17"/>
      <c r="R3871" s="17"/>
      <c r="S3871" s="17"/>
      <c r="T3871" s="17"/>
      <c r="U3871" s="62">
        <f t="shared" si="1262"/>
        <v>0</v>
      </c>
      <c r="V3871" s="34"/>
      <c r="W3871" s="34"/>
      <c r="X3871" s="34"/>
      <c r="Y3871" s="34"/>
      <c r="Z3871" s="34"/>
      <c r="AA3871" s="63" t="str">
        <f t="shared" si="1263"/>
        <v>-</v>
      </c>
      <c r="AB3871" s="63" t="str">
        <f t="shared" si="1264"/>
        <v>-</v>
      </c>
      <c r="AC3871" s="63">
        <f>IF(ISBLANK($C3871),0,VLOOKUP($C3871,Listen!$A$2:$C$45,2,FALSE))</f>
        <v>0</v>
      </c>
      <c r="AD3871" s="63">
        <f>IF(ISBLANK($C3871),0,VLOOKUP($C3871,Listen!$A$2:$C$45,3,FALSE))</f>
        <v>0</v>
      </c>
      <c r="AE3871" s="49">
        <f t="shared" si="1265"/>
        <v>0</v>
      </c>
      <c r="AF3871" s="49">
        <f t="shared" si="1265"/>
        <v>0</v>
      </c>
      <c r="AG3871" s="49">
        <f>IFERROR(IF(OR($V3871&lt;&gt;"Ja",VLOOKUP($C3871,Listen!$A$2:$F$45,5,0)="Nein",D3871&lt;IF(C3871="LNG Anbindungsanlagen gemäß separater Festlegung",2022,2023)),$AC3871,$AA3871),0)</f>
        <v>0</v>
      </c>
      <c r="AH3871" s="49">
        <f>IFERROR(IF(OR($V3871&lt;&gt;"Ja",VLOOKUP($C3871,Listen!$A$2:$F$45,5,0)="Nein",D3871&lt;IF(C3871="LNG Anbindungsanlagen gemäß separater Festlegung",2022,2023)),$AC3871,$AA3871),0)</f>
        <v>0</v>
      </c>
      <c r="AI3871" s="49">
        <f>IFERROR(IF(OR($W3871&lt;&gt;"Ja",VLOOKUP($C3871,Listen!$A$2:$F$45,6,0)="Nein"),$AC3871,$AB3871),0)</f>
        <v>0</v>
      </c>
      <c r="AJ3871" s="49">
        <f>IFERROR(IF(OR($W3871&lt;&gt;"Ja",VLOOKUP($C3871,Listen!$A$2:$F$45,6,0)="Nein"),$AC3871,$AB3871),0)</f>
        <v>0</v>
      </c>
      <c r="AK3871" s="49">
        <f>IFERROR(IF(OR($W3871&lt;&gt;"Ja",VLOOKUP($C3871,Listen!$A$2:$F$45,6,0)="Nein"),$AC3871,$AB3871),0)</f>
        <v>0</v>
      </c>
      <c r="AL3871" s="51">
        <f t="shared" si="1266"/>
        <v>0</v>
      </c>
      <c r="AM3871" s="296">
        <f>IFERROR(IF(VLOOKUP($C3871,Listen!$A$2:$F$45,6,0)="Ja",MAX(BC3871:BD3871),D_SAV!$BC3871),0)</f>
        <v>0</v>
      </c>
      <c r="AN3871" s="51">
        <f t="shared" si="1267"/>
        <v>0</v>
      </c>
      <c r="AP3871" s="304">
        <f t="shared" si="1268"/>
        <v>0</v>
      </c>
      <c r="AQ3871" s="304">
        <f t="shared" si="1269"/>
        <v>0</v>
      </c>
      <c r="AR3871" s="304">
        <f t="shared" si="1270"/>
        <v>0</v>
      </c>
      <c r="AS3871" s="304">
        <f t="shared" si="1271"/>
        <v>0</v>
      </c>
      <c r="AT3871" s="304">
        <f t="shared" si="1272"/>
        <v>0</v>
      </c>
      <c r="AU3871" s="304">
        <f t="shared" si="1273"/>
        <v>0</v>
      </c>
      <c r="AV3871" s="304">
        <f t="shared" si="1274"/>
        <v>0</v>
      </c>
      <c r="AW3871" s="304">
        <f t="shared" si="1275"/>
        <v>0</v>
      </c>
      <c r="AX3871" s="304">
        <f t="shared" si="1276"/>
        <v>0</v>
      </c>
      <c r="AY3871" s="304">
        <f t="shared" si="1277"/>
        <v>0</v>
      </c>
      <c r="AZ3871" s="304">
        <f t="shared" si="1278"/>
        <v>0</v>
      </c>
      <c r="BA3871" s="304">
        <f t="shared" si="1279"/>
        <v>0</v>
      </c>
      <c r="BB3871" s="304">
        <f t="shared" si="1280"/>
        <v>0</v>
      </c>
      <c r="BC3871" s="304">
        <f t="shared" si="1281"/>
        <v>0</v>
      </c>
      <c r="BD3871" s="304">
        <f t="shared" si="1282"/>
        <v>0</v>
      </c>
      <c r="BE3871" s="304">
        <f>IFERROR(IF(VLOOKUP($C3871,Listen!$A$2:$F$45,6,0)="Ja",BB3871-MAX(BC3871:BD3871),BB3871-BC3871),0)</f>
        <v>0</v>
      </c>
    </row>
    <row r="3872" spans="1:57" x14ac:dyDescent="0.25">
      <c r="A3872" s="320" t="str">
        <f>IF(AND(D3872&lt;&gt;0,C3872&lt;&gt;0,E3872&lt;&gt;0),IF(B3872&lt;&gt;0,CONCATENATE(B3872,"-AGr",VLOOKUP(C3872,Listen!$A$2:$D$45,4,FALSE),"-",D3872,"-",E3872,),CONCATENATE("AGr",VLOOKUP(C3872,Listen!$A$2:$D$45,4,FALSE),"-",D3872,"-",E3872)),"keine vollständige ID")</f>
        <v>keine vollständige ID</v>
      </c>
      <c r="B3872" s="301"/>
      <c r="C3872" s="287"/>
      <c r="D3872" s="34"/>
      <c r="E3872" s="306"/>
      <c r="F3872" s="116"/>
      <c r="G3872" s="17"/>
      <c r="H3872" s="17"/>
      <c r="I3872" s="17"/>
      <c r="J3872" s="17"/>
      <c r="K3872" s="17"/>
      <c r="L3872" s="17"/>
      <c r="M3872" s="17"/>
      <c r="N3872" s="17"/>
      <c r="O3872" s="116"/>
      <c r="P3872" s="117">
        <f>IF(D3872&gt;A_Stammdaten!$B$12,0,SUM(G3872,H3872,J3872,L3872:M3872)-SUM(I3872,K3872,N3872:O3872))</f>
        <v>0</v>
      </c>
      <c r="Q3872" s="17"/>
      <c r="R3872" s="17"/>
      <c r="S3872" s="17"/>
      <c r="T3872" s="17"/>
      <c r="U3872" s="62">
        <f t="shared" si="1262"/>
        <v>0</v>
      </c>
      <c r="V3872" s="34"/>
      <c r="W3872" s="34"/>
      <c r="X3872" s="34"/>
      <c r="Y3872" s="34"/>
      <c r="Z3872" s="34"/>
      <c r="AA3872" s="63" t="str">
        <f t="shared" si="1263"/>
        <v>-</v>
      </c>
      <c r="AB3872" s="63" t="str">
        <f t="shared" si="1264"/>
        <v>-</v>
      </c>
      <c r="AC3872" s="63">
        <f>IF(ISBLANK($C3872),0,VLOOKUP($C3872,Listen!$A$2:$C$45,2,FALSE))</f>
        <v>0</v>
      </c>
      <c r="AD3872" s="63">
        <f>IF(ISBLANK($C3872),0,VLOOKUP($C3872,Listen!$A$2:$C$45,3,FALSE))</f>
        <v>0</v>
      </c>
      <c r="AE3872" s="49">
        <f t="shared" si="1265"/>
        <v>0</v>
      </c>
      <c r="AF3872" s="49">
        <f t="shared" si="1265"/>
        <v>0</v>
      </c>
      <c r="AG3872" s="49">
        <f>IFERROR(IF(OR($V3872&lt;&gt;"Ja",VLOOKUP($C3872,Listen!$A$2:$F$45,5,0)="Nein",D3872&lt;IF(C3872="LNG Anbindungsanlagen gemäß separater Festlegung",2022,2023)),$AC3872,$AA3872),0)</f>
        <v>0</v>
      </c>
      <c r="AH3872" s="49">
        <f>IFERROR(IF(OR($V3872&lt;&gt;"Ja",VLOOKUP($C3872,Listen!$A$2:$F$45,5,0)="Nein",D3872&lt;IF(C3872="LNG Anbindungsanlagen gemäß separater Festlegung",2022,2023)),$AC3872,$AA3872),0)</f>
        <v>0</v>
      </c>
      <c r="AI3872" s="49">
        <f>IFERROR(IF(OR($W3872&lt;&gt;"Ja",VLOOKUP($C3872,Listen!$A$2:$F$45,6,0)="Nein"),$AC3872,$AB3872),0)</f>
        <v>0</v>
      </c>
      <c r="AJ3872" s="49">
        <f>IFERROR(IF(OR($W3872&lt;&gt;"Ja",VLOOKUP($C3872,Listen!$A$2:$F$45,6,0)="Nein"),$AC3872,$AB3872),0)</f>
        <v>0</v>
      </c>
      <c r="AK3872" s="49">
        <f>IFERROR(IF(OR($W3872&lt;&gt;"Ja",VLOOKUP($C3872,Listen!$A$2:$F$45,6,0)="Nein"),$AC3872,$AB3872),0)</f>
        <v>0</v>
      </c>
      <c r="AL3872" s="51">
        <f t="shared" si="1266"/>
        <v>0</v>
      </c>
      <c r="AM3872" s="296">
        <f>IFERROR(IF(VLOOKUP($C3872,Listen!$A$2:$F$45,6,0)="Ja",MAX(BC3872:BD3872),D_SAV!$BC3872),0)</f>
        <v>0</v>
      </c>
      <c r="AN3872" s="51">
        <f t="shared" si="1267"/>
        <v>0</v>
      </c>
      <c r="AP3872" s="304">
        <f t="shared" si="1268"/>
        <v>0</v>
      </c>
      <c r="AQ3872" s="304">
        <f t="shared" si="1269"/>
        <v>0</v>
      </c>
      <c r="AR3872" s="304">
        <f t="shared" si="1270"/>
        <v>0</v>
      </c>
      <c r="AS3872" s="304">
        <f t="shared" si="1271"/>
        <v>0</v>
      </c>
      <c r="AT3872" s="304">
        <f t="shared" si="1272"/>
        <v>0</v>
      </c>
      <c r="AU3872" s="304">
        <f t="shared" si="1273"/>
        <v>0</v>
      </c>
      <c r="AV3872" s="304">
        <f t="shared" si="1274"/>
        <v>0</v>
      </c>
      <c r="AW3872" s="304">
        <f t="shared" si="1275"/>
        <v>0</v>
      </c>
      <c r="AX3872" s="304">
        <f t="shared" si="1276"/>
        <v>0</v>
      </c>
      <c r="AY3872" s="304">
        <f t="shared" si="1277"/>
        <v>0</v>
      </c>
      <c r="AZ3872" s="304">
        <f t="shared" si="1278"/>
        <v>0</v>
      </c>
      <c r="BA3872" s="304">
        <f t="shared" si="1279"/>
        <v>0</v>
      </c>
      <c r="BB3872" s="304">
        <f t="shared" si="1280"/>
        <v>0</v>
      </c>
      <c r="BC3872" s="304">
        <f t="shared" si="1281"/>
        <v>0</v>
      </c>
      <c r="BD3872" s="304">
        <f t="shared" si="1282"/>
        <v>0</v>
      </c>
      <c r="BE3872" s="304">
        <f>IFERROR(IF(VLOOKUP($C3872,Listen!$A$2:$F$45,6,0)="Ja",BB3872-MAX(BC3872:BD3872),BB3872-BC3872),0)</f>
        <v>0</v>
      </c>
    </row>
    <row r="3873" spans="1:57" x14ac:dyDescent="0.25">
      <c r="A3873" s="320" t="str">
        <f>IF(AND(D3873&lt;&gt;0,C3873&lt;&gt;0,E3873&lt;&gt;0),IF(B3873&lt;&gt;0,CONCATENATE(B3873,"-AGr",VLOOKUP(C3873,Listen!$A$2:$D$45,4,FALSE),"-",D3873,"-",E3873,),CONCATENATE("AGr",VLOOKUP(C3873,Listen!$A$2:$D$45,4,FALSE),"-",D3873,"-",E3873)),"keine vollständige ID")</f>
        <v>keine vollständige ID</v>
      </c>
      <c r="B3873" s="301"/>
      <c r="C3873" s="287"/>
      <c r="D3873" s="34"/>
      <c r="E3873" s="306"/>
      <c r="F3873" s="116"/>
      <c r="G3873" s="17"/>
      <c r="H3873" s="17"/>
      <c r="I3873" s="17"/>
      <c r="J3873" s="17"/>
      <c r="K3873" s="17"/>
      <c r="L3873" s="17"/>
      <c r="M3873" s="17"/>
      <c r="N3873" s="17"/>
      <c r="O3873" s="116"/>
      <c r="P3873" s="117">
        <f>IF(D3873&gt;A_Stammdaten!$B$12,0,SUM(G3873,H3873,J3873,L3873:M3873)-SUM(I3873,K3873,N3873:O3873))</f>
        <v>0</v>
      </c>
      <c r="Q3873" s="17"/>
      <c r="R3873" s="17"/>
      <c r="S3873" s="17"/>
      <c r="T3873" s="17"/>
      <c r="U3873" s="62">
        <f t="shared" si="1262"/>
        <v>0</v>
      </c>
      <c r="V3873" s="34"/>
      <c r="W3873" s="34"/>
      <c r="X3873" s="34"/>
      <c r="Y3873" s="34"/>
      <c r="Z3873" s="34"/>
      <c r="AA3873" s="63" t="str">
        <f t="shared" si="1263"/>
        <v>-</v>
      </c>
      <c r="AB3873" s="63" t="str">
        <f t="shared" si="1264"/>
        <v>-</v>
      </c>
      <c r="AC3873" s="63">
        <f>IF(ISBLANK($C3873),0,VLOOKUP($C3873,Listen!$A$2:$C$45,2,FALSE))</f>
        <v>0</v>
      </c>
      <c r="AD3873" s="63">
        <f>IF(ISBLANK($C3873),0,VLOOKUP($C3873,Listen!$A$2:$C$45,3,FALSE))</f>
        <v>0</v>
      </c>
      <c r="AE3873" s="49">
        <f t="shared" si="1265"/>
        <v>0</v>
      </c>
      <c r="AF3873" s="49">
        <f t="shared" si="1265"/>
        <v>0</v>
      </c>
      <c r="AG3873" s="49">
        <f>IFERROR(IF(OR($V3873&lt;&gt;"Ja",VLOOKUP($C3873,Listen!$A$2:$F$45,5,0)="Nein",D3873&lt;IF(C3873="LNG Anbindungsanlagen gemäß separater Festlegung",2022,2023)),$AC3873,$AA3873),0)</f>
        <v>0</v>
      </c>
      <c r="AH3873" s="49">
        <f>IFERROR(IF(OR($V3873&lt;&gt;"Ja",VLOOKUP($C3873,Listen!$A$2:$F$45,5,0)="Nein",D3873&lt;IF(C3873="LNG Anbindungsanlagen gemäß separater Festlegung",2022,2023)),$AC3873,$AA3873),0)</f>
        <v>0</v>
      </c>
      <c r="AI3873" s="49">
        <f>IFERROR(IF(OR($W3873&lt;&gt;"Ja",VLOOKUP($C3873,Listen!$A$2:$F$45,6,0)="Nein"),$AC3873,$AB3873),0)</f>
        <v>0</v>
      </c>
      <c r="AJ3873" s="49">
        <f>IFERROR(IF(OR($W3873&lt;&gt;"Ja",VLOOKUP($C3873,Listen!$A$2:$F$45,6,0)="Nein"),$AC3873,$AB3873),0)</f>
        <v>0</v>
      </c>
      <c r="AK3873" s="49">
        <f>IFERROR(IF(OR($W3873&lt;&gt;"Ja",VLOOKUP($C3873,Listen!$A$2:$F$45,6,0)="Nein"),$AC3873,$AB3873),0)</f>
        <v>0</v>
      </c>
      <c r="AL3873" s="51">
        <f t="shared" si="1266"/>
        <v>0</v>
      </c>
      <c r="AM3873" s="296">
        <f>IFERROR(IF(VLOOKUP($C3873,Listen!$A$2:$F$45,6,0)="Ja",MAX(BC3873:BD3873),D_SAV!$BC3873),0)</f>
        <v>0</v>
      </c>
      <c r="AN3873" s="51">
        <f t="shared" si="1267"/>
        <v>0</v>
      </c>
      <c r="AP3873" s="304">
        <f t="shared" si="1268"/>
        <v>0</v>
      </c>
      <c r="AQ3873" s="304">
        <f t="shared" si="1269"/>
        <v>0</v>
      </c>
      <c r="AR3873" s="304">
        <f t="shared" si="1270"/>
        <v>0</v>
      </c>
      <c r="AS3873" s="304">
        <f t="shared" si="1271"/>
        <v>0</v>
      </c>
      <c r="AT3873" s="304">
        <f t="shared" si="1272"/>
        <v>0</v>
      </c>
      <c r="AU3873" s="304">
        <f t="shared" si="1273"/>
        <v>0</v>
      </c>
      <c r="AV3873" s="304">
        <f t="shared" si="1274"/>
        <v>0</v>
      </c>
      <c r="AW3873" s="304">
        <f t="shared" si="1275"/>
        <v>0</v>
      </c>
      <c r="AX3873" s="304">
        <f t="shared" si="1276"/>
        <v>0</v>
      </c>
      <c r="AY3873" s="304">
        <f t="shared" si="1277"/>
        <v>0</v>
      </c>
      <c r="AZ3873" s="304">
        <f t="shared" si="1278"/>
        <v>0</v>
      </c>
      <c r="BA3873" s="304">
        <f t="shared" si="1279"/>
        <v>0</v>
      </c>
      <c r="BB3873" s="304">
        <f t="shared" si="1280"/>
        <v>0</v>
      </c>
      <c r="BC3873" s="304">
        <f t="shared" si="1281"/>
        <v>0</v>
      </c>
      <c r="BD3873" s="304">
        <f t="shared" si="1282"/>
        <v>0</v>
      </c>
      <c r="BE3873" s="304">
        <f>IFERROR(IF(VLOOKUP($C3873,Listen!$A$2:$F$45,6,0)="Ja",BB3873-MAX(BC3873:BD3873),BB3873-BC3873),0)</f>
        <v>0</v>
      </c>
    </row>
    <row r="3874" spans="1:57" x14ac:dyDescent="0.25">
      <c r="A3874" s="320" t="str">
        <f>IF(AND(D3874&lt;&gt;0,C3874&lt;&gt;0,E3874&lt;&gt;0),IF(B3874&lt;&gt;0,CONCATENATE(B3874,"-AGr",VLOOKUP(C3874,Listen!$A$2:$D$45,4,FALSE),"-",D3874,"-",E3874,),CONCATENATE("AGr",VLOOKUP(C3874,Listen!$A$2:$D$45,4,FALSE),"-",D3874,"-",E3874)),"keine vollständige ID")</f>
        <v>keine vollständige ID</v>
      </c>
      <c r="B3874" s="301"/>
      <c r="C3874" s="287"/>
      <c r="D3874" s="34"/>
      <c r="E3874" s="306"/>
      <c r="F3874" s="116"/>
      <c r="G3874" s="17"/>
      <c r="H3874" s="17"/>
      <c r="I3874" s="17"/>
      <c r="J3874" s="17"/>
      <c r="K3874" s="17"/>
      <c r="L3874" s="17"/>
      <c r="M3874" s="17"/>
      <c r="N3874" s="17"/>
      <c r="O3874" s="116"/>
      <c r="P3874" s="117">
        <f>IF(D3874&gt;A_Stammdaten!$B$12,0,SUM(G3874,H3874,J3874,L3874:M3874)-SUM(I3874,K3874,N3874:O3874))</f>
        <v>0</v>
      </c>
      <c r="Q3874" s="17"/>
      <c r="R3874" s="17"/>
      <c r="S3874" s="17"/>
      <c r="T3874" s="17"/>
      <c r="U3874" s="62">
        <f t="shared" si="1262"/>
        <v>0</v>
      </c>
      <c r="V3874" s="34"/>
      <c r="W3874" s="34"/>
      <c r="X3874" s="34"/>
      <c r="Y3874" s="34"/>
      <c r="Z3874" s="34"/>
      <c r="AA3874" s="63" t="str">
        <f t="shared" si="1263"/>
        <v>-</v>
      </c>
      <c r="AB3874" s="63" t="str">
        <f t="shared" si="1264"/>
        <v>-</v>
      </c>
      <c r="AC3874" s="63">
        <f>IF(ISBLANK($C3874),0,VLOOKUP($C3874,Listen!$A$2:$C$45,2,FALSE))</f>
        <v>0</v>
      </c>
      <c r="AD3874" s="63">
        <f>IF(ISBLANK($C3874),0,VLOOKUP($C3874,Listen!$A$2:$C$45,3,FALSE))</f>
        <v>0</v>
      </c>
      <c r="AE3874" s="49">
        <f t="shared" si="1265"/>
        <v>0</v>
      </c>
      <c r="AF3874" s="49">
        <f t="shared" si="1265"/>
        <v>0</v>
      </c>
      <c r="AG3874" s="49">
        <f>IFERROR(IF(OR($V3874&lt;&gt;"Ja",VLOOKUP($C3874,Listen!$A$2:$F$45,5,0)="Nein",D3874&lt;IF(C3874="LNG Anbindungsanlagen gemäß separater Festlegung",2022,2023)),$AC3874,$AA3874),0)</f>
        <v>0</v>
      </c>
      <c r="AH3874" s="49">
        <f>IFERROR(IF(OR($V3874&lt;&gt;"Ja",VLOOKUP($C3874,Listen!$A$2:$F$45,5,0)="Nein",D3874&lt;IF(C3874="LNG Anbindungsanlagen gemäß separater Festlegung",2022,2023)),$AC3874,$AA3874),0)</f>
        <v>0</v>
      </c>
      <c r="AI3874" s="49">
        <f>IFERROR(IF(OR($W3874&lt;&gt;"Ja",VLOOKUP($C3874,Listen!$A$2:$F$45,6,0)="Nein"),$AC3874,$AB3874),0)</f>
        <v>0</v>
      </c>
      <c r="AJ3874" s="49">
        <f>IFERROR(IF(OR($W3874&lt;&gt;"Ja",VLOOKUP($C3874,Listen!$A$2:$F$45,6,0)="Nein"),$AC3874,$AB3874),0)</f>
        <v>0</v>
      </c>
      <c r="AK3874" s="49">
        <f>IFERROR(IF(OR($W3874&lt;&gt;"Ja",VLOOKUP($C3874,Listen!$A$2:$F$45,6,0)="Nein"),$AC3874,$AB3874),0)</f>
        <v>0</v>
      </c>
      <c r="AL3874" s="51">
        <f t="shared" si="1266"/>
        <v>0</v>
      </c>
      <c r="AM3874" s="296">
        <f>IFERROR(IF(VLOOKUP($C3874,Listen!$A$2:$F$45,6,0)="Ja",MAX(BC3874:BD3874),D_SAV!$BC3874),0)</f>
        <v>0</v>
      </c>
      <c r="AN3874" s="51">
        <f t="shared" si="1267"/>
        <v>0</v>
      </c>
      <c r="AP3874" s="304">
        <f t="shared" si="1268"/>
        <v>0</v>
      </c>
      <c r="AQ3874" s="304">
        <f t="shared" si="1269"/>
        <v>0</v>
      </c>
      <c r="AR3874" s="304">
        <f t="shared" si="1270"/>
        <v>0</v>
      </c>
      <c r="AS3874" s="304">
        <f t="shared" si="1271"/>
        <v>0</v>
      </c>
      <c r="AT3874" s="304">
        <f t="shared" si="1272"/>
        <v>0</v>
      </c>
      <c r="AU3874" s="304">
        <f t="shared" si="1273"/>
        <v>0</v>
      </c>
      <c r="AV3874" s="304">
        <f t="shared" si="1274"/>
        <v>0</v>
      </c>
      <c r="AW3874" s="304">
        <f t="shared" si="1275"/>
        <v>0</v>
      </c>
      <c r="AX3874" s="304">
        <f t="shared" si="1276"/>
        <v>0</v>
      </c>
      <c r="AY3874" s="304">
        <f t="shared" si="1277"/>
        <v>0</v>
      </c>
      <c r="AZ3874" s="304">
        <f t="shared" si="1278"/>
        <v>0</v>
      </c>
      <c r="BA3874" s="304">
        <f t="shared" si="1279"/>
        <v>0</v>
      </c>
      <c r="BB3874" s="304">
        <f t="shared" si="1280"/>
        <v>0</v>
      </c>
      <c r="BC3874" s="304">
        <f t="shared" si="1281"/>
        <v>0</v>
      </c>
      <c r="BD3874" s="304">
        <f t="shared" si="1282"/>
        <v>0</v>
      </c>
      <c r="BE3874" s="304">
        <f>IFERROR(IF(VLOOKUP($C3874,Listen!$A$2:$F$45,6,0)="Ja",BB3874-MAX(BC3874:BD3874),BB3874-BC3874),0)</f>
        <v>0</v>
      </c>
    </row>
    <row r="3875" spans="1:57" x14ac:dyDescent="0.25">
      <c r="A3875" s="320" t="str">
        <f>IF(AND(D3875&lt;&gt;0,C3875&lt;&gt;0,E3875&lt;&gt;0),IF(B3875&lt;&gt;0,CONCATENATE(B3875,"-AGr",VLOOKUP(C3875,Listen!$A$2:$D$45,4,FALSE),"-",D3875,"-",E3875,),CONCATENATE("AGr",VLOOKUP(C3875,Listen!$A$2:$D$45,4,FALSE),"-",D3875,"-",E3875)),"keine vollständige ID")</f>
        <v>keine vollständige ID</v>
      </c>
      <c r="B3875" s="301"/>
      <c r="C3875" s="287"/>
      <c r="D3875" s="34"/>
      <c r="E3875" s="306"/>
      <c r="F3875" s="116"/>
      <c r="G3875" s="17"/>
      <c r="H3875" s="17"/>
      <c r="I3875" s="17"/>
      <c r="J3875" s="17"/>
      <c r="K3875" s="17"/>
      <c r="L3875" s="17"/>
      <c r="M3875" s="17"/>
      <c r="N3875" s="17"/>
      <c r="O3875" s="116"/>
      <c r="P3875" s="117">
        <f>IF(D3875&gt;A_Stammdaten!$B$12,0,SUM(G3875,H3875,J3875,L3875:M3875)-SUM(I3875,K3875,N3875:O3875))</f>
        <v>0</v>
      </c>
      <c r="Q3875" s="17"/>
      <c r="R3875" s="17"/>
      <c r="S3875" s="17"/>
      <c r="T3875" s="17"/>
      <c r="U3875" s="62">
        <f t="shared" si="1262"/>
        <v>0</v>
      </c>
      <c r="V3875" s="34"/>
      <c r="W3875" s="34"/>
      <c r="X3875" s="34"/>
      <c r="Y3875" s="34"/>
      <c r="Z3875" s="34"/>
      <c r="AA3875" s="63" t="str">
        <f t="shared" si="1263"/>
        <v>-</v>
      </c>
      <c r="AB3875" s="63" t="str">
        <f t="shared" si="1264"/>
        <v>-</v>
      </c>
      <c r="AC3875" s="63">
        <f>IF(ISBLANK($C3875),0,VLOOKUP($C3875,Listen!$A$2:$C$45,2,FALSE))</f>
        <v>0</v>
      </c>
      <c r="AD3875" s="63">
        <f>IF(ISBLANK($C3875),0,VLOOKUP($C3875,Listen!$A$2:$C$45,3,FALSE))</f>
        <v>0</v>
      </c>
      <c r="AE3875" s="49">
        <f t="shared" si="1265"/>
        <v>0</v>
      </c>
      <c r="AF3875" s="49">
        <f t="shared" si="1265"/>
        <v>0</v>
      </c>
      <c r="AG3875" s="49">
        <f>IFERROR(IF(OR($V3875&lt;&gt;"Ja",VLOOKUP($C3875,Listen!$A$2:$F$45,5,0)="Nein",D3875&lt;IF(C3875="LNG Anbindungsanlagen gemäß separater Festlegung",2022,2023)),$AC3875,$AA3875),0)</f>
        <v>0</v>
      </c>
      <c r="AH3875" s="49">
        <f>IFERROR(IF(OR($V3875&lt;&gt;"Ja",VLOOKUP($C3875,Listen!$A$2:$F$45,5,0)="Nein",D3875&lt;IF(C3875="LNG Anbindungsanlagen gemäß separater Festlegung",2022,2023)),$AC3875,$AA3875),0)</f>
        <v>0</v>
      </c>
      <c r="AI3875" s="49">
        <f>IFERROR(IF(OR($W3875&lt;&gt;"Ja",VLOOKUP($C3875,Listen!$A$2:$F$45,6,0)="Nein"),$AC3875,$AB3875),0)</f>
        <v>0</v>
      </c>
      <c r="AJ3875" s="49">
        <f>IFERROR(IF(OR($W3875&lt;&gt;"Ja",VLOOKUP($C3875,Listen!$A$2:$F$45,6,0)="Nein"),$AC3875,$AB3875),0)</f>
        <v>0</v>
      </c>
      <c r="AK3875" s="49">
        <f>IFERROR(IF(OR($W3875&lt;&gt;"Ja",VLOOKUP($C3875,Listen!$A$2:$F$45,6,0)="Nein"),$AC3875,$AB3875),0)</f>
        <v>0</v>
      </c>
      <c r="AL3875" s="51">
        <f t="shared" si="1266"/>
        <v>0</v>
      </c>
      <c r="AM3875" s="296">
        <f>IFERROR(IF(VLOOKUP($C3875,Listen!$A$2:$F$45,6,0)="Ja",MAX(BC3875:BD3875),D_SAV!$BC3875),0)</f>
        <v>0</v>
      </c>
      <c r="AN3875" s="51">
        <f t="shared" si="1267"/>
        <v>0</v>
      </c>
      <c r="AP3875" s="304">
        <f t="shared" si="1268"/>
        <v>0</v>
      </c>
      <c r="AQ3875" s="304">
        <f t="shared" si="1269"/>
        <v>0</v>
      </c>
      <c r="AR3875" s="304">
        <f t="shared" si="1270"/>
        <v>0</v>
      </c>
      <c r="AS3875" s="304">
        <f t="shared" si="1271"/>
        <v>0</v>
      </c>
      <c r="AT3875" s="304">
        <f t="shared" si="1272"/>
        <v>0</v>
      </c>
      <c r="AU3875" s="304">
        <f t="shared" si="1273"/>
        <v>0</v>
      </c>
      <c r="AV3875" s="304">
        <f t="shared" si="1274"/>
        <v>0</v>
      </c>
      <c r="AW3875" s="304">
        <f t="shared" si="1275"/>
        <v>0</v>
      </c>
      <c r="AX3875" s="304">
        <f t="shared" si="1276"/>
        <v>0</v>
      </c>
      <c r="AY3875" s="304">
        <f t="shared" si="1277"/>
        <v>0</v>
      </c>
      <c r="AZ3875" s="304">
        <f t="shared" si="1278"/>
        <v>0</v>
      </c>
      <c r="BA3875" s="304">
        <f t="shared" si="1279"/>
        <v>0</v>
      </c>
      <c r="BB3875" s="304">
        <f t="shared" si="1280"/>
        <v>0</v>
      </c>
      <c r="BC3875" s="304">
        <f t="shared" si="1281"/>
        <v>0</v>
      </c>
      <c r="BD3875" s="304">
        <f t="shared" si="1282"/>
        <v>0</v>
      </c>
      <c r="BE3875" s="304">
        <f>IFERROR(IF(VLOOKUP($C3875,Listen!$A$2:$F$45,6,0)="Ja",BB3875-MAX(BC3875:BD3875),BB3875-BC3875),0)</f>
        <v>0</v>
      </c>
    </row>
    <row r="3876" spans="1:57" x14ac:dyDescent="0.25">
      <c r="A3876" s="320" t="str">
        <f>IF(AND(D3876&lt;&gt;0,C3876&lt;&gt;0,E3876&lt;&gt;0),IF(B3876&lt;&gt;0,CONCATENATE(B3876,"-AGr",VLOOKUP(C3876,Listen!$A$2:$D$45,4,FALSE),"-",D3876,"-",E3876,),CONCATENATE("AGr",VLOOKUP(C3876,Listen!$A$2:$D$45,4,FALSE),"-",D3876,"-",E3876)),"keine vollständige ID")</f>
        <v>keine vollständige ID</v>
      </c>
      <c r="B3876" s="301"/>
      <c r="C3876" s="287"/>
      <c r="D3876" s="34"/>
      <c r="E3876" s="306"/>
      <c r="F3876" s="116"/>
      <c r="G3876" s="17"/>
      <c r="H3876" s="17"/>
      <c r="I3876" s="17"/>
      <c r="J3876" s="17"/>
      <c r="K3876" s="17"/>
      <c r="L3876" s="17"/>
      <c r="M3876" s="17"/>
      <c r="N3876" s="17"/>
      <c r="O3876" s="116"/>
      <c r="P3876" s="117">
        <f>IF(D3876&gt;A_Stammdaten!$B$12,0,SUM(G3876,H3876,J3876,L3876:M3876)-SUM(I3876,K3876,N3876:O3876))</f>
        <v>0</v>
      </c>
      <c r="Q3876" s="17"/>
      <c r="R3876" s="17"/>
      <c r="S3876" s="17"/>
      <c r="T3876" s="17"/>
      <c r="U3876" s="62">
        <f t="shared" si="1262"/>
        <v>0</v>
      </c>
      <c r="V3876" s="34"/>
      <c r="W3876" s="34"/>
      <c r="X3876" s="34"/>
      <c r="Y3876" s="34"/>
      <c r="Z3876" s="34"/>
      <c r="AA3876" s="63" t="str">
        <f t="shared" si="1263"/>
        <v>-</v>
      </c>
      <c r="AB3876" s="63" t="str">
        <f t="shared" si="1264"/>
        <v>-</v>
      </c>
      <c r="AC3876" s="63">
        <f>IF(ISBLANK($C3876),0,VLOOKUP($C3876,Listen!$A$2:$C$45,2,FALSE))</f>
        <v>0</v>
      </c>
      <c r="AD3876" s="63">
        <f>IF(ISBLANK($C3876),0,VLOOKUP($C3876,Listen!$A$2:$C$45,3,FALSE))</f>
        <v>0</v>
      </c>
      <c r="AE3876" s="49">
        <f t="shared" si="1265"/>
        <v>0</v>
      </c>
      <c r="AF3876" s="49">
        <f t="shared" si="1265"/>
        <v>0</v>
      </c>
      <c r="AG3876" s="49">
        <f>IFERROR(IF(OR($V3876&lt;&gt;"Ja",VLOOKUP($C3876,Listen!$A$2:$F$45,5,0)="Nein",D3876&lt;IF(C3876="LNG Anbindungsanlagen gemäß separater Festlegung",2022,2023)),$AC3876,$AA3876),0)</f>
        <v>0</v>
      </c>
      <c r="AH3876" s="49">
        <f>IFERROR(IF(OR($V3876&lt;&gt;"Ja",VLOOKUP($C3876,Listen!$A$2:$F$45,5,0)="Nein",D3876&lt;IF(C3876="LNG Anbindungsanlagen gemäß separater Festlegung",2022,2023)),$AC3876,$AA3876),0)</f>
        <v>0</v>
      </c>
      <c r="AI3876" s="49">
        <f>IFERROR(IF(OR($W3876&lt;&gt;"Ja",VLOOKUP($C3876,Listen!$A$2:$F$45,6,0)="Nein"),$AC3876,$AB3876),0)</f>
        <v>0</v>
      </c>
      <c r="AJ3876" s="49">
        <f>IFERROR(IF(OR($W3876&lt;&gt;"Ja",VLOOKUP($C3876,Listen!$A$2:$F$45,6,0)="Nein"),$AC3876,$AB3876),0)</f>
        <v>0</v>
      </c>
      <c r="AK3876" s="49">
        <f>IFERROR(IF(OR($W3876&lt;&gt;"Ja",VLOOKUP($C3876,Listen!$A$2:$F$45,6,0)="Nein"),$AC3876,$AB3876),0)</f>
        <v>0</v>
      </c>
      <c r="AL3876" s="51">
        <f t="shared" si="1266"/>
        <v>0</v>
      </c>
      <c r="AM3876" s="296">
        <f>IFERROR(IF(VLOOKUP($C3876,Listen!$A$2:$F$45,6,0)="Ja",MAX(BC3876:BD3876),D_SAV!$BC3876),0)</f>
        <v>0</v>
      </c>
      <c r="AN3876" s="51">
        <f t="shared" si="1267"/>
        <v>0</v>
      </c>
      <c r="AP3876" s="304">
        <f t="shared" si="1268"/>
        <v>0</v>
      </c>
      <c r="AQ3876" s="304">
        <f t="shared" si="1269"/>
        <v>0</v>
      </c>
      <c r="AR3876" s="304">
        <f t="shared" si="1270"/>
        <v>0</v>
      </c>
      <c r="AS3876" s="304">
        <f t="shared" si="1271"/>
        <v>0</v>
      </c>
      <c r="AT3876" s="304">
        <f t="shared" si="1272"/>
        <v>0</v>
      </c>
      <c r="AU3876" s="304">
        <f t="shared" si="1273"/>
        <v>0</v>
      </c>
      <c r="AV3876" s="304">
        <f t="shared" si="1274"/>
        <v>0</v>
      </c>
      <c r="AW3876" s="304">
        <f t="shared" si="1275"/>
        <v>0</v>
      </c>
      <c r="AX3876" s="304">
        <f t="shared" si="1276"/>
        <v>0</v>
      </c>
      <c r="AY3876" s="304">
        <f t="shared" si="1277"/>
        <v>0</v>
      </c>
      <c r="AZ3876" s="304">
        <f t="shared" si="1278"/>
        <v>0</v>
      </c>
      <c r="BA3876" s="304">
        <f t="shared" si="1279"/>
        <v>0</v>
      </c>
      <c r="BB3876" s="304">
        <f t="shared" si="1280"/>
        <v>0</v>
      </c>
      <c r="BC3876" s="304">
        <f t="shared" si="1281"/>
        <v>0</v>
      </c>
      <c r="BD3876" s="304">
        <f t="shared" si="1282"/>
        <v>0</v>
      </c>
      <c r="BE3876" s="304">
        <f>IFERROR(IF(VLOOKUP($C3876,Listen!$A$2:$F$45,6,0)="Ja",BB3876-MAX(BC3876:BD3876),BB3876-BC3876),0)</f>
        <v>0</v>
      </c>
    </row>
    <row r="3877" spans="1:57" x14ac:dyDescent="0.25">
      <c r="A3877" s="320" t="str">
        <f>IF(AND(D3877&lt;&gt;0,C3877&lt;&gt;0,E3877&lt;&gt;0),IF(B3877&lt;&gt;0,CONCATENATE(B3877,"-AGr",VLOOKUP(C3877,Listen!$A$2:$D$45,4,FALSE),"-",D3877,"-",E3877,),CONCATENATE("AGr",VLOOKUP(C3877,Listen!$A$2:$D$45,4,FALSE),"-",D3877,"-",E3877)),"keine vollständige ID")</f>
        <v>keine vollständige ID</v>
      </c>
      <c r="B3877" s="301"/>
      <c r="C3877" s="287"/>
      <c r="D3877" s="34"/>
      <c r="E3877" s="306"/>
      <c r="F3877" s="116"/>
      <c r="G3877" s="17"/>
      <c r="H3877" s="17"/>
      <c r="I3877" s="17"/>
      <c r="J3877" s="17"/>
      <c r="K3877" s="17"/>
      <c r="L3877" s="17"/>
      <c r="M3877" s="17"/>
      <c r="N3877" s="17"/>
      <c r="O3877" s="116"/>
      <c r="P3877" s="117">
        <f>IF(D3877&gt;A_Stammdaten!$B$12,0,SUM(G3877,H3877,J3877,L3877:M3877)-SUM(I3877,K3877,N3877:O3877))</f>
        <v>0</v>
      </c>
      <c r="Q3877" s="17"/>
      <c r="R3877" s="17"/>
      <c r="S3877" s="17"/>
      <c r="T3877" s="17"/>
      <c r="U3877" s="62">
        <f t="shared" si="1262"/>
        <v>0</v>
      </c>
      <c r="V3877" s="34"/>
      <c r="W3877" s="34"/>
      <c r="X3877" s="34"/>
      <c r="Y3877" s="34"/>
      <c r="Z3877" s="34"/>
      <c r="AA3877" s="63" t="str">
        <f t="shared" si="1263"/>
        <v>-</v>
      </c>
      <c r="AB3877" s="63" t="str">
        <f t="shared" si="1264"/>
        <v>-</v>
      </c>
      <c r="AC3877" s="63">
        <f>IF(ISBLANK($C3877),0,VLOOKUP($C3877,Listen!$A$2:$C$45,2,FALSE))</f>
        <v>0</v>
      </c>
      <c r="AD3877" s="63">
        <f>IF(ISBLANK($C3877),0,VLOOKUP($C3877,Listen!$A$2:$C$45,3,FALSE))</f>
        <v>0</v>
      </c>
      <c r="AE3877" s="49">
        <f t="shared" si="1265"/>
        <v>0</v>
      </c>
      <c r="AF3877" s="49">
        <f t="shared" si="1265"/>
        <v>0</v>
      </c>
      <c r="AG3877" s="49">
        <f>IFERROR(IF(OR($V3877&lt;&gt;"Ja",VLOOKUP($C3877,Listen!$A$2:$F$45,5,0)="Nein",D3877&lt;IF(C3877="LNG Anbindungsanlagen gemäß separater Festlegung",2022,2023)),$AC3877,$AA3877),0)</f>
        <v>0</v>
      </c>
      <c r="AH3877" s="49">
        <f>IFERROR(IF(OR($V3877&lt;&gt;"Ja",VLOOKUP($C3877,Listen!$A$2:$F$45,5,0)="Nein",D3877&lt;IF(C3877="LNG Anbindungsanlagen gemäß separater Festlegung",2022,2023)),$AC3877,$AA3877),0)</f>
        <v>0</v>
      </c>
      <c r="AI3877" s="49">
        <f>IFERROR(IF(OR($W3877&lt;&gt;"Ja",VLOOKUP($C3877,Listen!$A$2:$F$45,6,0)="Nein"),$AC3877,$AB3877),0)</f>
        <v>0</v>
      </c>
      <c r="AJ3877" s="49">
        <f>IFERROR(IF(OR($W3877&lt;&gt;"Ja",VLOOKUP($C3877,Listen!$A$2:$F$45,6,0)="Nein"),$AC3877,$AB3877),0)</f>
        <v>0</v>
      </c>
      <c r="AK3877" s="49">
        <f>IFERROR(IF(OR($W3877&lt;&gt;"Ja",VLOOKUP($C3877,Listen!$A$2:$F$45,6,0)="Nein"),$AC3877,$AB3877),0)</f>
        <v>0</v>
      </c>
      <c r="AL3877" s="51">
        <f t="shared" si="1266"/>
        <v>0</v>
      </c>
      <c r="AM3877" s="296">
        <f>IFERROR(IF(VLOOKUP($C3877,Listen!$A$2:$F$45,6,0)="Ja",MAX(BC3877:BD3877),D_SAV!$BC3877),0)</f>
        <v>0</v>
      </c>
      <c r="AN3877" s="51">
        <f t="shared" si="1267"/>
        <v>0</v>
      </c>
      <c r="AP3877" s="304">
        <f t="shared" si="1268"/>
        <v>0</v>
      </c>
      <c r="AQ3877" s="304">
        <f t="shared" si="1269"/>
        <v>0</v>
      </c>
      <c r="AR3877" s="304">
        <f t="shared" si="1270"/>
        <v>0</v>
      </c>
      <c r="AS3877" s="304">
        <f t="shared" si="1271"/>
        <v>0</v>
      </c>
      <c r="AT3877" s="304">
        <f t="shared" si="1272"/>
        <v>0</v>
      </c>
      <c r="AU3877" s="304">
        <f t="shared" si="1273"/>
        <v>0</v>
      </c>
      <c r="AV3877" s="304">
        <f t="shared" si="1274"/>
        <v>0</v>
      </c>
      <c r="AW3877" s="304">
        <f t="shared" si="1275"/>
        <v>0</v>
      </c>
      <c r="AX3877" s="304">
        <f t="shared" si="1276"/>
        <v>0</v>
      </c>
      <c r="AY3877" s="304">
        <f t="shared" si="1277"/>
        <v>0</v>
      </c>
      <c r="AZ3877" s="304">
        <f t="shared" si="1278"/>
        <v>0</v>
      </c>
      <c r="BA3877" s="304">
        <f t="shared" si="1279"/>
        <v>0</v>
      </c>
      <c r="BB3877" s="304">
        <f t="shared" si="1280"/>
        <v>0</v>
      </c>
      <c r="BC3877" s="304">
        <f t="shared" si="1281"/>
        <v>0</v>
      </c>
      <c r="BD3877" s="304">
        <f t="shared" si="1282"/>
        <v>0</v>
      </c>
      <c r="BE3877" s="304">
        <f>IFERROR(IF(VLOOKUP($C3877,Listen!$A$2:$F$45,6,0)="Ja",BB3877-MAX(BC3877:BD3877),BB3877-BC3877),0)</f>
        <v>0</v>
      </c>
    </row>
    <row r="3878" spans="1:57" x14ac:dyDescent="0.25">
      <c r="A3878" s="320" t="str">
        <f>IF(AND(D3878&lt;&gt;0,C3878&lt;&gt;0,E3878&lt;&gt;0),IF(B3878&lt;&gt;0,CONCATENATE(B3878,"-AGr",VLOOKUP(C3878,Listen!$A$2:$D$45,4,FALSE),"-",D3878,"-",E3878,),CONCATENATE("AGr",VLOOKUP(C3878,Listen!$A$2:$D$45,4,FALSE),"-",D3878,"-",E3878)),"keine vollständige ID")</f>
        <v>keine vollständige ID</v>
      </c>
      <c r="B3878" s="301"/>
      <c r="C3878" s="287"/>
      <c r="D3878" s="34"/>
      <c r="E3878" s="306"/>
      <c r="F3878" s="116"/>
      <c r="G3878" s="17"/>
      <c r="H3878" s="17"/>
      <c r="I3878" s="17"/>
      <c r="J3878" s="17"/>
      <c r="K3878" s="17"/>
      <c r="L3878" s="17"/>
      <c r="M3878" s="17"/>
      <c r="N3878" s="17"/>
      <c r="O3878" s="116"/>
      <c r="P3878" s="117">
        <f>IF(D3878&gt;A_Stammdaten!$B$12,0,SUM(G3878,H3878,J3878,L3878:M3878)-SUM(I3878,K3878,N3878:O3878))</f>
        <v>0</v>
      </c>
      <c r="Q3878" s="17"/>
      <c r="R3878" s="17"/>
      <c r="S3878" s="17"/>
      <c r="T3878" s="17"/>
      <c r="U3878" s="62">
        <f t="shared" si="1262"/>
        <v>0</v>
      </c>
      <c r="V3878" s="34"/>
      <c r="W3878" s="34"/>
      <c r="X3878" s="34"/>
      <c r="Y3878" s="34"/>
      <c r="Z3878" s="34"/>
      <c r="AA3878" s="63" t="str">
        <f t="shared" si="1263"/>
        <v>-</v>
      </c>
      <c r="AB3878" s="63" t="str">
        <f t="shared" si="1264"/>
        <v>-</v>
      </c>
      <c r="AC3878" s="63">
        <f>IF(ISBLANK($C3878),0,VLOOKUP($C3878,Listen!$A$2:$C$45,2,FALSE))</f>
        <v>0</v>
      </c>
      <c r="AD3878" s="63">
        <f>IF(ISBLANK($C3878),0,VLOOKUP($C3878,Listen!$A$2:$C$45,3,FALSE))</f>
        <v>0</v>
      </c>
      <c r="AE3878" s="49">
        <f t="shared" ref="AE3878:AF3909" si="1283">IFERROR($AC3878,0)</f>
        <v>0</v>
      </c>
      <c r="AF3878" s="49">
        <f t="shared" si="1283"/>
        <v>0</v>
      </c>
      <c r="AG3878" s="49">
        <f>IFERROR(IF(OR($V3878&lt;&gt;"Ja",VLOOKUP($C3878,Listen!$A$2:$F$45,5,0)="Nein",D3878&lt;IF(C3878="LNG Anbindungsanlagen gemäß separater Festlegung",2022,2023)),$AC3878,$AA3878),0)</f>
        <v>0</v>
      </c>
      <c r="AH3878" s="49">
        <f>IFERROR(IF(OR($V3878&lt;&gt;"Ja",VLOOKUP($C3878,Listen!$A$2:$F$45,5,0)="Nein",D3878&lt;IF(C3878="LNG Anbindungsanlagen gemäß separater Festlegung",2022,2023)),$AC3878,$AA3878),0)</f>
        <v>0</v>
      </c>
      <c r="AI3878" s="49">
        <f>IFERROR(IF(OR($W3878&lt;&gt;"Ja",VLOOKUP($C3878,Listen!$A$2:$F$45,6,0)="Nein"),$AC3878,$AB3878),0)</f>
        <v>0</v>
      </c>
      <c r="AJ3878" s="49">
        <f>IFERROR(IF(OR($W3878&lt;&gt;"Ja",VLOOKUP($C3878,Listen!$A$2:$F$45,6,0)="Nein"),$AC3878,$AB3878),0)</f>
        <v>0</v>
      </c>
      <c r="AK3878" s="49">
        <f>IFERROR(IF(OR($W3878&lt;&gt;"Ja",VLOOKUP($C3878,Listen!$A$2:$F$45,6,0)="Nein"),$AC3878,$AB3878),0)</f>
        <v>0</v>
      </c>
      <c r="AL3878" s="51">
        <f t="shared" si="1266"/>
        <v>0</v>
      </c>
      <c r="AM3878" s="296">
        <f>IFERROR(IF(VLOOKUP($C3878,Listen!$A$2:$F$45,6,0)="Ja",MAX(BC3878:BD3878),D_SAV!$BC3878),0)</f>
        <v>0</v>
      </c>
      <c r="AN3878" s="51">
        <f t="shared" si="1267"/>
        <v>0</v>
      </c>
      <c r="AP3878" s="304">
        <f t="shared" si="1268"/>
        <v>0</v>
      </c>
      <c r="AQ3878" s="304">
        <f t="shared" si="1269"/>
        <v>0</v>
      </c>
      <c r="AR3878" s="304">
        <f t="shared" si="1270"/>
        <v>0</v>
      </c>
      <c r="AS3878" s="304">
        <f t="shared" si="1271"/>
        <v>0</v>
      </c>
      <c r="AT3878" s="304">
        <f t="shared" si="1272"/>
        <v>0</v>
      </c>
      <c r="AU3878" s="304">
        <f t="shared" si="1273"/>
        <v>0</v>
      </c>
      <c r="AV3878" s="304">
        <f t="shared" si="1274"/>
        <v>0</v>
      </c>
      <c r="AW3878" s="304">
        <f t="shared" si="1275"/>
        <v>0</v>
      </c>
      <c r="AX3878" s="304">
        <f t="shared" si="1276"/>
        <v>0</v>
      </c>
      <c r="AY3878" s="304">
        <f t="shared" si="1277"/>
        <v>0</v>
      </c>
      <c r="AZ3878" s="304">
        <f t="shared" si="1278"/>
        <v>0</v>
      </c>
      <c r="BA3878" s="304">
        <f t="shared" si="1279"/>
        <v>0</v>
      </c>
      <c r="BB3878" s="304">
        <f t="shared" si="1280"/>
        <v>0</v>
      </c>
      <c r="BC3878" s="304">
        <f t="shared" si="1281"/>
        <v>0</v>
      </c>
      <c r="BD3878" s="304">
        <f t="shared" si="1282"/>
        <v>0</v>
      </c>
      <c r="BE3878" s="304">
        <f>IFERROR(IF(VLOOKUP($C3878,Listen!$A$2:$F$45,6,0)="Ja",BB3878-MAX(BC3878:BD3878),BB3878-BC3878),0)</f>
        <v>0</v>
      </c>
    </row>
    <row r="3879" spans="1:57" x14ac:dyDescent="0.25">
      <c r="A3879" s="320" t="str">
        <f>IF(AND(D3879&lt;&gt;0,C3879&lt;&gt;0,E3879&lt;&gt;0),IF(B3879&lt;&gt;0,CONCATENATE(B3879,"-AGr",VLOOKUP(C3879,Listen!$A$2:$D$45,4,FALSE),"-",D3879,"-",E3879,),CONCATENATE("AGr",VLOOKUP(C3879,Listen!$A$2:$D$45,4,FALSE),"-",D3879,"-",E3879)),"keine vollständige ID")</f>
        <v>keine vollständige ID</v>
      </c>
      <c r="B3879" s="301"/>
      <c r="C3879" s="287"/>
      <c r="D3879" s="34"/>
      <c r="E3879" s="306"/>
      <c r="F3879" s="116"/>
      <c r="G3879" s="17"/>
      <c r="H3879" s="17"/>
      <c r="I3879" s="17"/>
      <c r="J3879" s="17"/>
      <c r="K3879" s="17"/>
      <c r="L3879" s="17"/>
      <c r="M3879" s="17"/>
      <c r="N3879" s="17"/>
      <c r="O3879" s="116"/>
      <c r="P3879" s="117">
        <f>IF(D3879&gt;A_Stammdaten!$B$12,0,SUM(G3879,H3879,J3879,L3879:M3879)-SUM(I3879,K3879,N3879:O3879))</f>
        <v>0</v>
      </c>
      <c r="Q3879" s="17"/>
      <c r="R3879" s="17"/>
      <c r="S3879" s="17"/>
      <c r="T3879" s="17"/>
      <c r="U3879" s="62">
        <f t="shared" si="1262"/>
        <v>0</v>
      </c>
      <c r="V3879" s="34"/>
      <c r="W3879" s="34"/>
      <c r="X3879" s="34"/>
      <c r="Y3879" s="34"/>
      <c r="Z3879" s="34"/>
      <c r="AA3879" s="63" t="str">
        <f t="shared" si="1263"/>
        <v>-</v>
      </c>
      <c r="AB3879" s="63" t="str">
        <f t="shared" si="1264"/>
        <v>-</v>
      </c>
      <c r="AC3879" s="63">
        <f>IF(ISBLANK($C3879),0,VLOOKUP($C3879,Listen!$A$2:$C$45,2,FALSE))</f>
        <v>0</v>
      </c>
      <c r="AD3879" s="63">
        <f>IF(ISBLANK($C3879),0,VLOOKUP($C3879,Listen!$A$2:$C$45,3,FALSE))</f>
        <v>0</v>
      </c>
      <c r="AE3879" s="49">
        <f t="shared" si="1283"/>
        <v>0</v>
      </c>
      <c r="AF3879" s="49">
        <f t="shared" si="1283"/>
        <v>0</v>
      </c>
      <c r="AG3879" s="49">
        <f>IFERROR(IF(OR($V3879&lt;&gt;"Ja",VLOOKUP($C3879,Listen!$A$2:$F$45,5,0)="Nein",D3879&lt;IF(C3879="LNG Anbindungsanlagen gemäß separater Festlegung",2022,2023)),$AC3879,$AA3879),0)</f>
        <v>0</v>
      </c>
      <c r="AH3879" s="49">
        <f>IFERROR(IF(OR($V3879&lt;&gt;"Ja",VLOOKUP($C3879,Listen!$A$2:$F$45,5,0)="Nein",D3879&lt;IF(C3879="LNG Anbindungsanlagen gemäß separater Festlegung",2022,2023)),$AC3879,$AA3879),0)</f>
        <v>0</v>
      </c>
      <c r="AI3879" s="49">
        <f>IFERROR(IF(OR($W3879&lt;&gt;"Ja",VLOOKUP($C3879,Listen!$A$2:$F$45,6,0)="Nein"),$AC3879,$AB3879),0)</f>
        <v>0</v>
      </c>
      <c r="AJ3879" s="49">
        <f>IFERROR(IF(OR($W3879&lt;&gt;"Ja",VLOOKUP($C3879,Listen!$A$2:$F$45,6,0)="Nein"),$AC3879,$AB3879),0)</f>
        <v>0</v>
      </c>
      <c r="AK3879" s="49">
        <f>IFERROR(IF(OR($W3879&lt;&gt;"Ja",VLOOKUP($C3879,Listen!$A$2:$F$45,6,0)="Nein"),$AC3879,$AB3879),0)</f>
        <v>0</v>
      </c>
      <c r="AL3879" s="51">
        <f t="shared" si="1266"/>
        <v>0</v>
      </c>
      <c r="AM3879" s="296">
        <f>IFERROR(IF(VLOOKUP($C3879,Listen!$A$2:$F$45,6,0)="Ja",MAX(BC3879:BD3879),D_SAV!$BC3879),0)</f>
        <v>0</v>
      </c>
      <c r="AN3879" s="51">
        <f t="shared" si="1267"/>
        <v>0</v>
      </c>
      <c r="AP3879" s="304">
        <f t="shared" si="1268"/>
        <v>0</v>
      </c>
      <c r="AQ3879" s="304">
        <f t="shared" si="1269"/>
        <v>0</v>
      </c>
      <c r="AR3879" s="304">
        <f t="shared" si="1270"/>
        <v>0</v>
      </c>
      <c r="AS3879" s="304">
        <f t="shared" si="1271"/>
        <v>0</v>
      </c>
      <c r="AT3879" s="304">
        <f t="shared" si="1272"/>
        <v>0</v>
      </c>
      <c r="AU3879" s="304">
        <f t="shared" si="1273"/>
        <v>0</v>
      </c>
      <c r="AV3879" s="304">
        <f t="shared" si="1274"/>
        <v>0</v>
      </c>
      <c r="AW3879" s="304">
        <f t="shared" si="1275"/>
        <v>0</v>
      </c>
      <c r="AX3879" s="304">
        <f t="shared" si="1276"/>
        <v>0</v>
      </c>
      <c r="AY3879" s="304">
        <f t="shared" si="1277"/>
        <v>0</v>
      </c>
      <c r="AZ3879" s="304">
        <f t="shared" si="1278"/>
        <v>0</v>
      </c>
      <c r="BA3879" s="304">
        <f t="shared" si="1279"/>
        <v>0</v>
      </c>
      <c r="BB3879" s="304">
        <f t="shared" si="1280"/>
        <v>0</v>
      </c>
      <c r="BC3879" s="304">
        <f t="shared" si="1281"/>
        <v>0</v>
      </c>
      <c r="BD3879" s="304">
        <f t="shared" si="1282"/>
        <v>0</v>
      </c>
      <c r="BE3879" s="304">
        <f>IFERROR(IF(VLOOKUP($C3879,Listen!$A$2:$F$45,6,0)="Ja",BB3879-MAX(BC3879:BD3879),BB3879-BC3879),0)</f>
        <v>0</v>
      </c>
    </row>
    <row r="3880" spans="1:57" x14ac:dyDescent="0.25">
      <c r="A3880" s="320" t="str">
        <f>IF(AND(D3880&lt;&gt;0,C3880&lt;&gt;0,E3880&lt;&gt;0),IF(B3880&lt;&gt;0,CONCATENATE(B3880,"-AGr",VLOOKUP(C3880,Listen!$A$2:$D$45,4,FALSE),"-",D3880,"-",E3880,),CONCATENATE("AGr",VLOOKUP(C3880,Listen!$A$2:$D$45,4,FALSE),"-",D3880,"-",E3880)),"keine vollständige ID")</f>
        <v>keine vollständige ID</v>
      </c>
      <c r="B3880" s="301"/>
      <c r="C3880" s="287"/>
      <c r="D3880" s="34"/>
      <c r="E3880" s="306"/>
      <c r="F3880" s="116"/>
      <c r="G3880" s="17"/>
      <c r="H3880" s="17"/>
      <c r="I3880" s="17"/>
      <c r="J3880" s="17"/>
      <c r="K3880" s="17"/>
      <c r="L3880" s="17"/>
      <c r="M3880" s="17"/>
      <c r="N3880" s="17"/>
      <c r="O3880" s="116"/>
      <c r="P3880" s="117">
        <f>IF(D3880&gt;A_Stammdaten!$B$12,0,SUM(G3880,H3880,J3880,L3880:M3880)-SUM(I3880,K3880,N3880:O3880))</f>
        <v>0</v>
      </c>
      <c r="Q3880" s="17"/>
      <c r="R3880" s="17"/>
      <c r="S3880" s="17"/>
      <c r="T3880" s="17"/>
      <c r="U3880" s="62">
        <f t="shared" si="1262"/>
        <v>0</v>
      </c>
      <c r="V3880" s="34"/>
      <c r="W3880" s="34"/>
      <c r="X3880" s="34"/>
      <c r="Y3880" s="34"/>
      <c r="Z3880" s="34"/>
      <c r="AA3880" s="63" t="str">
        <f t="shared" si="1263"/>
        <v>-</v>
      </c>
      <c r="AB3880" s="63" t="str">
        <f t="shared" si="1264"/>
        <v>-</v>
      </c>
      <c r="AC3880" s="63">
        <f>IF(ISBLANK($C3880),0,VLOOKUP($C3880,Listen!$A$2:$C$45,2,FALSE))</f>
        <v>0</v>
      </c>
      <c r="AD3880" s="63">
        <f>IF(ISBLANK($C3880),0,VLOOKUP($C3880,Listen!$A$2:$C$45,3,FALSE))</f>
        <v>0</v>
      </c>
      <c r="AE3880" s="49">
        <f t="shared" si="1283"/>
        <v>0</v>
      </c>
      <c r="AF3880" s="49">
        <f t="shared" si="1283"/>
        <v>0</v>
      </c>
      <c r="AG3880" s="49">
        <f>IFERROR(IF(OR($V3880&lt;&gt;"Ja",VLOOKUP($C3880,Listen!$A$2:$F$45,5,0)="Nein",D3880&lt;IF(C3880="LNG Anbindungsanlagen gemäß separater Festlegung",2022,2023)),$AC3880,$AA3880),0)</f>
        <v>0</v>
      </c>
      <c r="AH3880" s="49">
        <f>IFERROR(IF(OR($V3880&lt;&gt;"Ja",VLOOKUP($C3880,Listen!$A$2:$F$45,5,0)="Nein",D3880&lt;IF(C3880="LNG Anbindungsanlagen gemäß separater Festlegung",2022,2023)),$AC3880,$AA3880),0)</f>
        <v>0</v>
      </c>
      <c r="AI3880" s="49">
        <f>IFERROR(IF(OR($W3880&lt;&gt;"Ja",VLOOKUP($C3880,Listen!$A$2:$F$45,6,0)="Nein"),$AC3880,$AB3880),0)</f>
        <v>0</v>
      </c>
      <c r="AJ3880" s="49">
        <f>IFERROR(IF(OR($W3880&lt;&gt;"Ja",VLOOKUP($C3880,Listen!$A$2:$F$45,6,0)="Nein"),$AC3880,$AB3880),0)</f>
        <v>0</v>
      </c>
      <c r="AK3880" s="49">
        <f>IFERROR(IF(OR($W3880&lt;&gt;"Ja",VLOOKUP($C3880,Listen!$A$2:$F$45,6,0)="Nein"),$AC3880,$AB3880),0)</f>
        <v>0</v>
      </c>
      <c r="AL3880" s="51">
        <f t="shared" si="1266"/>
        <v>0</v>
      </c>
      <c r="AM3880" s="296">
        <f>IFERROR(IF(VLOOKUP($C3880,Listen!$A$2:$F$45,6,0)="Ja",MAX(BC3880:BD3880),D_SAV!$BC3880),0)</f>
        <v>0</v>
      </c>
      <c r="AN3880" s="51">
        <f t="shared" si="1267"/>
        <v>0</v>
      </c>
      <c r="AP3880" s="304">
        <f t="shared" si="1268"/>
        <v>0</v>
      </c>
      <c r="AQ3880" s="304">
        <f t="shared" si="1269"/>
        <v>0</v>
      </c>
      <c r="AR3880" s="304">
        <f t="shared" si="1270"/>
        <v>0</v>
      </c>
      <c r="AS3880" s="304">
        <f t="shared" si="1271"/>
        <v>0</v>
      </c>
      <c r="AT3880" s="304">
        <f t="shared" si="1272"/>
        <v>0</v>
      </c>
      <c r="AU3880" s="304">
        <f t="shared" si="1273"/>
        <v>0</v>
      </c>
      <c r="AV3880" s="304">
        <f t="shared" si="1274"/>
        <v>0</v>
      </c>
      <c r="AW3880" s="304">
        <f t="shared" si="1275"/>
        <v>0</v>
      </c>
      <c r="AX3880" s="304">
        <f t="shared" si="1276"/>
        <v>0</v>
      </c>
      <c r="AY3880" s="304">
        <f t="shared" si="1277"/>
        <v>0</v>
      </c>
      <c r="AZ3880" s="304">
        <f t="shared" si="1278"/>
        <v>0</v>
      </c>
      <c r="BA3880" s="304">
        <f t="shared" si="1279"/>
        <v>0</v>
      </c>
      <c r="BB3880" s="304">
        <f t="shared" si="1280"/>
        <v>0</v>
      </c>
      <c r="BC3880" s="304">
        <f t="shared" si="1281"/>
        <v>0</v>
      </c>
      <c r="BD3880" s="304">
        <f t="shared" si="1282"/>
        <v>0</v>
      </c>
      <c r="BE3880" s="304">
        <f>IFERROR(IF(VLOOKUP($C3880,Listen!$A$2:$F$45,6,0)="Ja",BB3880-MAX(BC3880:BD3880),BB3880-BC3880),0)</f>
        <v>0</v>
      </c>
    </row>
    <row r="3881" spans="1:57" x14ac:dyDescent="0.25">
      <c r="A3881" s="320" t="str">
        <f>IF(AND(D3881&lt;&gt;0,C3881&lt;&gt;0,E3881&lt;&gt;0),IF(B3881&lt;&gt;0,CONCATENATE(B3881,"-AGr",VLOOKUP(C3881,Listen!$A$2:$D$45,4,FALSE),"-",D3881,"-",E3881,),CONCATENATE("AGr",VLOOKUP(C3881,Listen!$A$2:$D$45,4,FALSE),"-",D3881,"-",E3881)),"keine vollständige ID")</f>
        <v>keine vollständige ID</v>
      </c>
      <c r="B3881" s="301"/>
      <c r="C3881" s="287"/>
      <c r="D3881" s="34"/>
      <c r="E3881" s="306"/>
      <c r="F3881" s="116"/>
      <c r="G3881" s="17"/>
      <c r="H3881" s="17"/>
      <c r="I3881" s="17"/>
      <c r="J3881" s="17"/>
      <c r="K3881" s="17"/>
      <c r="L3881" s="17"/>
      <c r="M3881" s="17"/>
      <c r="N3881" s="17"/>
      <c r="O3881" s="116"/>
      <c r="P3881" s="117">
        <f>IF(D3881&gt;A_Stammdaten!$B$12,0,SUM(G3881,H3881,J3881,L3881:M3881)-SUM(I3881,K3881,N3881:O3881))</f>
        <v>0</v>
      </c>
      <c r="Q3881" s="17"/>
      <c r="R3881" s="17"/>
      <c r="S3881" s="17"/>
      <c r="T3881" s="17"/>
      <c r="U3881" s="62">
        <f t="shared" si="1262"/>
        <v>0</v>
      </c>
      <c r="V3881" s="34"/>
      <c r="W3881" s="34"/>
      <c r="X3881" s="34"/>
      <c r="Y3881" s="34"/>
      <c r="Z3881" s="34"/>
      <c r="AA3881" s="63" t="str">
        <f t="shared" si="1263"/>
        <v>-</v>
      </c>
      <c r="AB3881" s="63" t="str">
        <f t="shared" si="1264"/>
        <v>-</v>
      </c>
      <c r="AC3881" s="63">
        <f>IF(ISBLANK($C3881),0,VLOOKUP($C3881,Listen!$A$2:$C$45,2,FALSE))</f>
        <v>0</v>
      </c>
      <c r="AD3881" s="63">
        <f>IF(ISBLANK($C3881),0,VLOOKUP($C3881,Listen!$A$2:$C$45,3,FALSE))</f>
        <v>0</v>
      </c>
      <c r="AE3881" s="49">
        <f t="shared" si="1283"/>
        <v>0</v>
      </c>
      <c r="AF3881" s="49">
        <f t="shared" si="1283"/>
        <v>0</v>
      </c>
      <c r="AG3881" s="49">
        <f>IFERROR(IF(OR($V3881&lt;&gt;"Ja",VLOOKUP($C3881,Listen!$A$2:$F$45,5,0)="Nein",D3881&lt;IF(C3881="LNG Anbindungsanlagen gemäß separater Festlegung",2022,2023)),$AC3881,$AA3881),0)</f>
        <v>0</v>
      </c>
      <c r="AH3881" s="49">
        <f>IFERROR(IF(OR($V3881&lt;&gt;"Ja",VLOOKUP($C3881,Listen!$A$2:$F$45,5,0)="Nein",D3881&lt;IF(C3881="LNG Anbindungsanlagen gemäß separater Festlegung",2022,2023)),$AC3881,$AA3881),0)</f>
        <v>0</v>
      </c>
      <c r="AI3881" s="49">
        <f>IFERROR(IF(OR($W3881&lt;&gt;"Ja",VLOOKUP($C3881,Listen!$A$2:$F$45,6,0)="Nein"),$AC3881,$AB3881),0)</f>
        <v>0</v>
      </c>
      <c r="AJ3881" s="49">
        <f>IFERROR(IF(OR($W3881&lt;&gt;"Ja",VLOOKUP($C3881,Listen!$A$2:$F$45,6,0)="Nein"),$AC3881,$AB3881),0)</f>
        <v>0</v>
      </c>
      <c r="AK3881" s="49">
        <f>IFERROR(IF(OR($W3881&lt;&gt;"Ja",VLOOKUP($C3881,Listen!$A$2:$F$45,6,0)="Nein"),$AC3881,$AB3881),0)</f>
        <v>0</v>
      </c>
      <c r="AL3881" s="51">
        <f t="shared" si="1266"/>
        <v>0</v>
      </c>
      <c r="AM3881" s="296">
        <f>IFERROR(IF(VLOOKUP($C3881,Listen!$A$2:$F$45,6,0)="Ja",MAX(BC3881:BD3881),D_SAV!$BC3881),0)</f>
        <v>0</v>
      </c>
      <c r="AN3881" s="51">
        <f t="shared" si="1267"/>
        <v>0</v>
      </c>
      <c r="AP3881" s="304">
        <f t="shared" si="1268"/>
        <v>0</v>
      </c>
      <c r="AQ3881" s="304">
        <f t="shared" si="1269"/>
        <v>0</v>
      </c>
      <c r="AR3881" s="304">
        <f t="shared" si="1270"/>
        <v>0</v>
      </c>
      <c r="AS3881" s="304">
        <f t="shared" si="1271"/>
        <v>0</v>
      </c>
      <c r="AT3881" s="304">
        <f t="shared" si="1272"/>
        <v>0</v>
      </c>
      <c r="AU3881" s="304">
        <f t="shared" si="1273"/>
        <v>0</v>
      </c>
      <c r="AV3881" s="304">
        <f t="shared" si="1274"/>
        <v>0</v>
      </c>
      <c r="AW3881" s="304">
        <f t="shared" si="1275"/>
        <v>0</v>
      </c>
      <c r="AX3881" s="304">
        <f t="shared" si="1276"/>
        <v>0</v>
      </c>
      <c r="AY3881" s="304">
        <f t="shared" si="1277"/>
        <v>0</v>
      </c>
      <c r="AZ3881" s="304">
        <f t="shared" si="1278"/>
        <v>0</v>
      </c>
      <c r="BA3881" s="304">
        <f t="shared" si="1279"/>
        <v>0</v>
      </c>
      <c r="BB3881" s="304">
        <f t="shared" si="1280"/>
        <v>0</v>
      </c>
      <c r="BC3881" s="304">
        <f t="shared" si="1281"/>
        <v>0</v>
      </c>
      <c r="BD3881" s="304">
        <f t="shared" si="1282"/>
        <v>0</v>
      </c>
      <c r="BE3881" s="304">
        <f>IFERROR(IF(VLOOKUP($C3881,Listen!$A$2:$F$45,6,0)="Ja",BB3881-MAX(BC3881:BD3881),BB3881-BC3881),0)</f>
        <v>0</v>
      </c>
    </row>
    <row r="3882" spans="1:57" x14ac:dyDescent="0.25">
      <c r="A3882" s="320" t="str">
        <f>IF(AND(D3882&lt;&gt;0,C3882&lt;&gt;0,E3882&lt;&gt;0),IF(B3882&lt;&gt;0,CONCATENATE(B3882,"-AGr",VLOOKUP(C3882,Listen!$A$2:$D$45,4,FALSE),"-",D3882,"-",E3882,),CONCATENATE("AGr",VLOOKUP(C3882,Listen!$A$2:$D$45,4,FALSE),"-",D3882,"-",E3882)),"keine vollständige ID")</f>
        <v>keine vollständige ID</v>
      </c>
      <c r="B3882" s="301"/>
      <c r="C3882" s="287"/>
      <c r="D3882" s="34"/>
      <c r="E3882" s="306"/>
      <c r="F3882" s="116"/>
      <c r="G3882" s="17"/>
      <c r="H3882" s="17"/>
      <c r="I3882" s="17"/>
      <c r="J3882" s="17"/>
      <c r="K3882" s="17"/>
      <c r="L3882" s="17"/>
      <c r="M3882" s="17"/>
      <c r="N3882" s="17"/>
      <c r="O3882" s="116"/>
      <c r="P3882" s="117">
        <f>IF(D3882&gt;A_Stammdaten!$B$12,0,SUM(G3882,H3882,J3882,L3882:M3882)-SUM(I3882,K3882,N3882:O3882))</f>
        <v>0</v>
      </c>
      <c r="Q3882" s="17"/>
      <c r="R3882" s="17"/>
      <c r="S3882" s="17"/>
      <c r="T3882" s="17"/>
      <c r="U3882" s="62">
        <f t="shared" si="1262"/>
        <v>0</v>
      </c>
      <c r="V3882" s="34"/>
      <c r="W3882" s="34"/>
      <c r="X3882" s="34"/>
      <c r="Y3882" s="34"/>
      <c r="Z3882" s="34"/>
      <c r="AA3882" s="63" t="str">
        <f t="shared" si="1263"/>
        <v>-</v>
      </c>
      <c r="AB3882" s="63" t="str">
        <f t="shared" si="1264"/>
        <v>-</v>
      </c>
      <c r="AC3882" s="63">
        <f>IF(ISBLANK($C3882),0,VLOOKUP($C3882,Listen!$A$2:$C$45,2,FALSE))</f>
        <v>0</v>
      </c>
      <c r="AD3882" s="63">
        <f>IF(ISBLANK($C3882),0,VLOOKUP($C3882,Listen!$A$2:$C$45,3,FALSE))</f>
        <v>0</v>
      </c>
      <c r="AE3882" s="49">
        <f t="shared" si="1283"/>
        <v>0</v>
      </c>
      <c r="AF3882" s="49">
        <f t="shared" si="1283"/>
        <v>0</v>
      </c>
      <c r="AG3882" s="49">
        <f>IFERROR(IF(OR($V3882&lt;&gt;"Ja",VLOOKUP($C3882,Listen!$A$2:$F$45,5,0)="Nein",D3882&lt;IF(C3882="LNG Anbindungsanlagen gemäß separater Festlegung",2022,2023)),$AC3882,$AA3882),0)</f>
        <v>0</v>
      </c>
      <c r="AH3882" s="49">
        <f>IFERROR(IF(OR($V3882&lt;&gt;"Ja",VLOOKUP($C3882,Listen!$A$2:$F$45,5,0)="Nein",D3882&lt;IF(C3882="LNG Anbindungsanlagen gemäß separater Festlegung",2022,2023)),$AC3882,$AA3882),0)</f>
        <v>0</v>
      </c>
      <c r="AI3882" s="49">
        <f>IFERROR(IF(OR($W3882&lt;&gt;"Ja",VLOOKUP($C3882,Listen!$A$2:$F$45,6,0)="Nein"),$AC3882,$AB3882),0)</f>
        <v>0</v>
      </c>
      <c r="AJ3882" s="49">
        <f>IFERROR(IF(OR($W3882&lt;&gt;"Ja",VLOOKUP($C3882,Listen!$A$2:$F$45,6,0)="Nein"),$AC3882,$AB3882),0)</f>
        <v>0</v>
      </c>
      <c r="AK3882" s="49">
        <f>IFERROR(IF(OR($W3882&lt;&gt;"Ja",VLOOKUP($C3882,Listen!$A$2:$F$45,6,0)="Nein"),$AC3882,$AB3882),0)</f>
        <v>0</v>
      </c>
      <c r="AL3882" s="51">
        <f t="shared" si="1266"/>
        <v>0</v>
      </c>
      <c r="AM3882" s="296">
        <f>IFERROR(IF(VLOOKUP($C3882,Listen!$A$2:$F$45,6,0)="Ja",MAX(BC3882:BD3882),D_SAV!$BC3882),0)</f>
        <v>0</v>
      </c>
      <c r="AN3882" s="51">
        <f t="shared" si="1267"/>
        <v>0</v>
      </c>
      <c r="AP3882" s="304">
        <f t="shared" si="1268"/>
        <v>0</v>
      </c>
      <c r="AQ3882" s="304">
        <f t="shared" si="1269"/>
        <v>0</v>
      </c>
      <c r="AR3882" s="304">
        <f t="shared" si="1270"/>
        <v>0</v>
      </c>
      <c r="AS3882" s="304">
        <f t="shared" si="1271"/>
        <v>0</v>
      </c>
      <c r="AT3882" s="304">
        <f t="shared" si="1272"/>
        <v>0</v>
      </c>
      <c r="AU3882" s="304">
        <f t="shared" si="1273"/>
        <v>0</v>
      </c>
      <c r="AV3882" s="304">
        <f t="shared" si="1274"/>
        <v>0</v>
      </c>
      <c r="AW3882" s="304">
        <f t="shared" si="1275"/>
        <v>0</v>
      </c>
      <c r="AX3882" s="304">
        <f t="shared" si="1276"/>
        <v>0</v>
      </c>
      <c r="AY3882" s="304">
        <f t="shared" si="1277"/>
        <v>0</v>
      </c>
      <c r="AZ3882" s="304">
        <f t="shared" si="1278"/>
        <v>0</v>
      </c>
      <c r="BA3882" s="304">
        <f t="shared" si="1279"/>
        <v>0</v>
      </c>
      <c r="BB3882" s="304">
        <f t="shared" si="1280"/>
        <v>0</v>
      </c>
      <c r="BC3882" s="304">
        <f t="shared" si="1281"/>
        <v>0</v>
      </c>
      <c r="BD3882" s="304">
        <f t="shared" si="1282"/>
        <v>0</v>
      </c>
      <c r="BE3882" s="304">
        <f>IFERROR(IF(VLOOKUP($C3882,Listen!$A$2:$F$45,6,0)="Ja",BB3882-MAX(BC3882:BD3882),BB3882-BC3882),0)</f>
        <v>0</v>
      </c>
    </row>
    <row r="3883" spans="1:57" x14ac:dyDescent="0.25">
      <c r="A3883" s="320" t="str">
        <f>IF(AND(D3883&lt;&gt;0,C3883&lt;&gt;0,E3883&lt;&gt;0),IF(B3883&lt;&gt;0,CONCATENATE(B3883,"-AGr",VLOOKUP(C3883,Listen!$A$2:$D$45,4,FALSE),"-",D3883,"-",E3883,),CONCATENATE("AGr",VLOOKUP(C3883,Listen!$A$2:$D$45,4,FALSE),"-",D3883,"-",E3883)),"keine vollständige ID")</f>
        <v>keine vollständige ID</v>
      </c>
      <c r="B3883" s="301"/>
      <c r="C3883" s="287"/>
      <c r="D3883" s="34"/>
      <c r="E3883" s="306"/>
      <c r="F3883" s="116"/>
      <c r="G3883" s="17"/>
      <c r="H3883" s="17"/>
      <c r="I3883" s="17"/>
      <c r="J3883" s="17"/>
      <c r="K3883" s="17"/>
      <c r="L3883" s="17"/>
      <c r="M3883" s="17"/>
      <c r="N3883" s="17"/>
      <c r="O3883" s="116"/>
      <c r="P3883" s="117">
        <f>IF(D3883&gt;A_Stammdaten!$B$12,0,SUM(G3883,H3883,J3883,L3883:M3883)-SUM(I3883,K3883,N3883:O3883))</f>
        <v>0</v>
      </c>
      <c r="Q3883" s="17"/>
      <c r="R3883" s="17"/>
      <c r="S3883" s="17"/>
      <c r="T3883" s="17"/>
      <c r="U3883" s="62">
        <f t="shared" si="1262"/>
        <v>0</v>
      </c>
      <c r="V3883" s="34"/>
      <c r="W3883" s="34"/>
      <c r="X3883" s="34"/>
      <c r="Y3883" s="34"/>
      <c r="Z3883" s="34"/>
      <c r="AA3883" s="63" t="str">
        <f t="shared" si="1263"/>
        <v>-</v>
      </c>
      <c r="AB3883" s="63" t="str">
        <f t="shared" si="1264"/>
        <v>-</v>
      </c>
      <c r="AC3883" s="63">
        <f>IF(ISBLANK($C3883),0,VLOOKUP($C3883,Listen!$A$2:$C$45,2,FALSE))</f>
        <v>0</v>
      </c>
      <c r="AD3883" s="63">
        <f>IF(ISBLANK($C3883),0,VLOOKUP($C3883,Listen!$A$2:$C$45,3,FALSE))</f>
        <v>0</v>
      </c>
      <c r="AE3883" s="49">
        <f t="shared" si="1283"/>
        <v>0</v>
      </c>
      <c r="AF3883" s="49">
        <f t="shared" si="1283"/>
        <v>0</v>
      </c>
      <c r="AG3883" s="49">
        <f>IFERROR(IF(OR($V3883&lt;&gt;"Ja",VLOOKUP($C3883,Listen!$A$2:$F$45,5,0)="Nein",D3883&lt;IF(C3883="LNG Anbindungsanlagen gemäß separater Festlegung",2022,2023)),$AC3883,$AA3883),0)</f>
        <v>0</v>
      </c>
      <c r="AH3883" s="49">
        <f>IFERROR(IF(OR($V3883&lt;&gt;"Ja",VLOOKUP($C3883,Listen!$A$2:$F$45,5,0)="Nein",D3883&lt;IF(C3883="LNG Anbindungsanlagen gemäß separater Festlegung",2022,2023)),$AC3883,$AA3883),0)</f>
        <v>0</v>
      </c>
      <c r="AI3883" s="49">
        <f>IFERROR(IF(OR($W3883&lt;&gt;"Ja",VLOOKUP($C3883,Listen!$A$2:$F$45,6,0)="Nein"),$AC3883,$AB3883),0)</f>
        <v>0</v>
      </c>
      <c r="AJ3883" s="49">
        <f>IFERROR(IF(OR($W3883&lt;&gt;"Ja",VLOOKUP($C3883,Listen!$A$2:$F$45,6,0)="Nein"),$AC3883,$AB3883),0)</f>
        <v>0</v>
      </c>
      <c r="AK3883" s="49">
        <f>IFERROR(IF(OR($W3883&lt;&gt;"Ja",VLOOKUP($C3883,Listen!$A$2:$F$45,6,0)="Nein"),$AC3883,$AB3883),0)</f>
        <v>0</v>
      </c>
      <c r="AL3883" s="51">
        <f t="shared" si="1266"/>
        <v>0</v>
      </c>
      <c r="AM3883" s="296">
        <f>IFERROR(IF(VLOOKUP($C3883,Listen!$A$2:$F$45,6,0)="Ja",MAX(BC3883:BD3883),D_SAV!$BC3883),0)</f>
        <v>0</v>
      </c>
      <c r="AN3883" s="51">
        <f t="shared" si="1267"/>
        <v>0</v>
      </c>
      <c r="AP3883" s="304">
        <f t="shared" si="1268"/>
        <v>0</v>
      </c>
      <c r="AQ3883" s="304">
        <f t="shared" si="1269"/>
        <v>0</v>
      </c>
      <c r="AR3883" s="304">
        <f t="shared" si="1270"/>
        <v>0</v>
      </c>
      <c r="AS3883" s="304">
        <f t="shared" si="1271"/>
        <v>0</v>
      </c>
      <c r="AT3883" s="304">
        <f t="shared" si="1272"/>
        <v>0</v>
      </c>
      <c r="AU3883" s="304">
        <f t="shared" si="1273"/>
        <v>0</v>
      </c>
      <c r="AV3883" s="304">
        <f t="shared" si="1274"/>
        <v>0</v>
      </c>
      <c r="AW3883" s="304">
        <f t="shared" si="1275"/>
        <v>0</v>
      </c>
      <c r="AX3883" s="304">
        <f t="shared" si="1276"/>
        <v>0</v>
      </c>
      <c r="AY3883" s="304">
        <f t="shared" si="1277"/>
        <v>0</v>
      </c>
      <c r="AZ3883" s="304">
        <f t="shared" si="1278"/>
        <v>0</v>
      </c>
      <c r="BA3883" s="304">
        <f t="shared" si="1279"/>
        <v>0</v>
      </c>
      <c r="BB3883" s="304">
        <f t="shared" si="1280"/>
        <v>0</v>
      </c>
      <c r="BC3883" s="304">
        <f t="shared" si="1281"/>
        <v>0</v>
      </c>
      <c r="BD3883" s="304">
        <f t="shared" si="1282"/>
        <v>0</v>
      </c>
      <c r="BE3883" s="304">
        <f>IFERROR(IF(VLOOKUP($C3883,Listen!$A$2:$F$45,6,0)="Ja",BB3883-MAX(BC3883:BD3883),BB3883-BC3883),0)</f>
        <v>0</v>
      </c>
    </row>
    <row r="3884" spans="1:57" x14ac:dyDescent="0.25">
      <c r="A3884" s="320" t="str">
        <f>IF(AND(D3884&lt;&gt;0,C3884&lt;&gt;0,E3884&lt;&gt;0),IF(B3884&lt;&gt;0,CONCATENATE(B3884,"-AGr",VLOOKUP(C3884,Listen!$A$2:$D$45,4,FALSE),"-",D3884,"-",E3884,),CONCATENATE("AGr",VLOOKUP(C3884,Listen!$A$2:$D$45,4,FALSE),"-",D3884,"-",E3884)),"keine vollständige ID")</f>
        <v>keine vollständige ID</v>
      </c>
      <c r="B3884" s="301"/>
      <c r="C3884" s="287"/>
      <c r="D3884" s="34"/>
      <c r="E3884" s="306"/>
      <c r="F3884" s="116"/>
      <c r="G3884" s="17"/>
      <c r="H3884" s="17"/>
      <c r="I3884" s="17"/>
      <c r="J3884" s="17"/>
      <c r="K3884" s="17"/>
      <c r="L3884" s="17"/>
      <c r="M3884" s="17"/>
      <c r="N3884" s="17"/>
      <c r="O3884" s="116"/>
      <c r="P3884" s="117">
        <f>IF(D3884&gt;A_Stammdaten!$B$12,0,SUM(G3884,H3884,J3884,L3884:M3884)-SUM(I3884,K3884,N3884:O3884))</f>
        <v>0</v>
      </c>
      <c r="Q3884" s="17"/>
      <c r="R3884" s="17"/>
      <c r="S3884" s="17"/>
      <c r="T3884" s="17"/>
      <c r="U3884" s="62">
        <f t="shared" si="1262"/>
        <v>0</v>
      </c>
      <c r="V3884" s="34"/>
      <c r="W3884" s="34"/>
      <c r="X3884" s="34"/>
      <c r="Y3884" s="34"/>
      <c r="Z3884" s="34"/>
      <c r="AA3884" s="63" t="str">
        <f t="shared" si="1263"/>
        <v>-</v>
      </c>
      <c r="AB3884" s="63" t="str">
        <f t="shared" si="1264"/>
        <v>-</v>
      </c>
      <c r="AC3884" s="63">
        <f>IF(ISBLANK($C3884),0,VLOOKUP($C3884,Listen!$A$2:$C$45,2,FALSE))</f>
        <v>0</v>
      </c>
      <c r="AD3884" s="63">
        <f>IF(ISBLANK($C3884),0,VLOOKUP($C3884,Listen!$A$2:$C$45,3,FALSE))</f>
        <v>0</v>
      </c>
      <c r="AE3884" s="49">
        <f t="shared" si="1283"/>
        <v>0</v>
      </c>
      <c r="AF3884" s="49">
        <f t="shared" si="1283"/>
        <v>0</v>
      </c>
      <c r="AG3884" s="49">
        <f>IFERROR(IF(OR($V3884&lt;&gt;"Ja",VLOOKUP($C3884,Listen!$A$2:$F$45,5,0)="Nein",D3884&lt;IF(C3884="LNG Anbindungsanlagen gemäß separater Festlegung",2022,2023)),$AC3884,$AA3884),0)</f>
        <v>0</v>
      </c>
      <c r="AH3884" s="49">
        <f>IFERROR(IF(OR($V3884&lt;&gt;"Ja",VLOOKUP($C3884,Listen!$A$2:$F$45,5,0)="Nein",D3884&lt;IF(C3884="LNG Anbindungsanlagen gemäß separater Festlegung",2022,2023)),$AC3884,$AA3884),0)</f>
        <v>0</v>
      </c>
      <c r="AI3884" s="49">
        <f>IFERROR(IF(OR($W3884&lt;&gt;"Ja",VLOOKUP($C3884,Listen!$A$2:$F$45,6,0)="Nein"),$AC3884,$AB3884),0)</f>
        <v>0</v>
      </c>
      <c r="AJ3884" s="49">
        <f>IFERROR(IF(OR($W3884&lt;&gt;"Ja",VLOOKUP($C3884,Listen!$A$2:$F$45,6,0)="Nein"),$AC3884,$AB3884),0)</f>
        <v>0</v>
      </c>
      <c r="AK3884" s="49">
        <f>IFERROR(IF(OR($W3884&lt;&gt;"Ja",VLOOKUP($C3884,Listen!$A$2:$F$45,6,0)="Nein"),$AC3884,$AB3884),0)</f>
        <v>0</v>
      </c>
      <c r="AL3884" s="51">
        <f t="shared" si="1266"/>
        <v>0</v>
      </c>
      <c r="AM3884" s="296">
        <f>IFERROR(IF(VLOOKUP($C3884,Listen!$A$2:$F$45,6,0)="Ja",MAX(BC3884:BD3884),D_SAV!$BC3884),0)</f>
        <v>0</v>
      </c>
      <c r="AN3884" s="51">
        <f t="shared" si="1267"/>
        <v>0</v>
      </c>
      <c r="AP3884" s="304">
        <f t="shared" si="1268"/>
        <v>0</v>
      </c>
      <c r="AQ3884" s="304">
        <f t="shared" si="1269"/>
        <v>0</v>
      </c>
      <c r="AR3884" s="304">
        <f t="shared" si="1270"/>
        <v>0</v>
      </c>
      <c r="AS3884" s="304">
        <f t="shared" si="1271"/>
        <v>0</v>
      </c>
      <c r="AT3884" s="304">
        <f t="shared" si="1272"/>
        <v>0</v>
      </c>
      <c r="AU3884" s="304">
        <f t="shared" si="1273"/>
        <v>0</v>
      </c>
      <c r="AV3884" s="304">
        <f t="shared" si="1274"/>
        <v>0</v>
      </c>
      <c r="AW3884" s="304">
        <f t="shared" si="1275"/>
        <v>0</v>
      </c>
      <c r="AX3884" s="304">
        <f t="shared" si="1276"/>
        <v>0</v>
      </c>
      <c r="AY3884" s="304">
        <f t="shared" si="1277"/>
        <v>0</v>
      </c>
      <c r="AZ3884" s="304">
        <f t="shared" si="1278"/>
        <v>0</v>
      </c>
      <c r="BA3884" s="304">
        <f t="shared" si="1279"/>
        <v>0</v>
      </c>
      <c r="BB3884" s="304">
        <f t="shared" si="1280"/>
        <v>0</v>
      </c>
      <c r="BC3884" s="304">
        <f t="shared" si="1281"/>
        <v>0</v>
      </c>
      <c r="BD3884" s="304">
        <f t="shared" si="1282"/>
        <v>0</v>
      </c>
      <c r="BE3884" s="304">
        <f>IFERROR(IF(VLOOKUP($C3884,Listen!$A$2:$F$45,6,0)="Ja",BB3884-MAX(BC3884:BD3884),BB3884-BC3884),0)</f>
        <v>0</v>
      </c>
    </row>
    <row r="3885" spans="1:57" x14ac:dyDescent="0.25">
      <c r="A3885" s="320" t="str">
        <f>IF(AND(D3885&lt;&gt;0,C3885&lt;&gt;0,E3885&lt;&gt;0),IF(B3885&lt;&gt;0,CONCATENATE(B3885,"-AGr",VLOOKUP(C3885,Listen!$A$2:$D$45,4,FALSE),"-",D3885,"-",E3885,),CONCATENATE("AGr",VLOOKUP(C3885,Listen!$A$2:$D$45,4,FALSE),"-",D3885,"-",E3885)),"keine vollständige ID")</f>
        <v>keine vollständige ID</v>
      </c>
      <c r="B3885" s="301"/>
      <c r="C3885" s="287"/>
      <c r="D3885" s="34"/>
      <c r="E3885" s="306"/>
      <c r="F3885" s="116"/>
      <c r="G3885" s="17"/>
      <c r="H3885" s="17"/>
      <c r="I3885" s="17"/>
      <c r="J3885" s="17"/>
      <c r="K3885" s="17"/>
      <c r="L3885" s="17"/>
      <c r="M3885" s="17"/>
      <c r="N3885" s="17"/>
      <c r="O3885" s="116"/>
      <c r="P3885" s="117">
        <f>IF(D3885&gt;A_Stammdaten!$B$12,0,SUM(G3885,H3885,J3885,L3885:M3885)-SUM(I3885,K3885,N3885:O3885))</f>
        <v>0</v>
      </c>
      <c r="Q3885" s="17"/>
      <c r="R3885" s="17"/>
      <c r="S3885" s="17"/>
      <c r="T3885" s="17"/>
      <c r="U3885" s="62">
        <f t="shared" si="1262"/>
        <v>0</v>
      </c>
      <c r="V3885" s="34"/>
      <c r="W3885" s="34"/>
      <c r="X3885" s="34"/>
      <c r="Y3885" s="34"/>
      <c r="Z3885" s="34"/>
      <c r="AA3885" s="63" t="str">
        <f t="shared" si="1263"/>
        <v>-</v>
      </c>
      <c r="AB3885" s="63" t="str">
        <f t="shared" si="1264"/>
        <v>-</v>
      </c>
      <c r="AC3885" s="63">
        <f>IF(ISBLANK($C3885),0,VLOOKUP($C3885,Listen!$A$2:$C$45,2,FALSE))</f>
        <v>0</v>
      </c>
      <c r="AD3885" s="63">
        <f>IF(ISBLANK($C3885),0,VLOOKUP($C3885,Listen!$A$2:$C$45,3,FALSE))</f>
        <v>0</v>
      </c>
      <c r="AE3885" s="49">
        <f t="shared" si="1283"/>
        <v>0</v>
      </c>
      <c r="AF3885" s="49">
        <f t="shared" si="1283"/>
        <v>0</v>
      </c>
      <c r="AG3885" s="49">
        <f>IFERROR(IF(OR($V3885&lt;&gt;"Ja",VLOOKUP($C3885,Listen!$A$2:$F$45,5,0)="Nein",D3885&lt;IF(C3885="LNG Anbindungsanlagen gemäß separater Festlegung",2022,2023)),$AC3885,$AA3885),0)</f>
        <v>0</v>
      </c>
      <c r="AH3885" s="49">
        <f>IFERROR(IF(OR($V3885&lt;&gt;"Ja",VLOOKUP($C3885,Listen!$A$2:$F$45,5,0)="Nein",D3885&lt;IF(C3885="LNG Anbindungsanlagen gemäß separater Festlegung",2022,2023)),$AC3885,$AA3885),0)</f>
        <v>0</v>
      </c>
      <c r="AI3885" s="49">
        <f>IFERROR(IF(OR($W3885&lt;&gt;"Ja",VLOOKUP($C3885,Listen!$A$2:$F$45,6,0)="Nein"),$AC3885,$AB3885),0)</f>
        <v>0</v>
      </c>
      <c r="AJ3885" s="49">
        <f>IFERROR(IF(OR($W3885&lt;&gt;"Ja",VLOOKUP($C3885,Listen!$A$2:$F$45,6,0)="Nein"),$AC3885,$AB3885),0)</f>
        <v>0</v>
      </c>
      <c r="AK3885" s="49">
        <f>IFERROR(IF(OR($W3885&lt;&gt;"Ja",VLOOKUP($C3885,Listen!$A$2:$F$45,6,0)="Nein"),$AC3885,$AB3885),0)</f>
        <v>0</v>
      </c>
      <c r="AL3885" s="51">
        <f t="shared" si="1266"/>
        <v>0</v>
      </c>
      <c r="AM3885" s="296">
        <f>IFERROR(IF(VLOOKUP($C3885,Listen!$A$2:$F$45,6,0)="Ja",MAX(BC3885:BD3885),D_SAV!$BC3885),0)</f>
        <v>0</v>
      </c>
      <c r="AN3885" s="51">
        <f t="shared" si="1267"/>
        <v>0</v>
      </c>
      <c r="AP3885" s="304">
        <f t="shared" si="1268"/>
        <v>0</v>
      </c>
      <c r="AQ3885" s="304">
        <f t="shared" si="1269"/>
        <v>0</v>
      </c>
      <c r="AR3885" s="304">
        <f t="shared" si="1270"/>
        <v>0</v>
      </c>
      <c r="AS3885" s="304">
        <f t="shared" si="1271"/>
        <v>0</v>
      </c>
      <c r="AT3885" s="304">
        <f t="shared" si="1272"/>
        <v>0</v>
      </c>
      <c r="AU3885" s="304">
        <f t="shared" si="1273"/>
        <v>0</v>
      </c>
      <c r="AV3885" s="304">
        <f t="shared" si="1274"/>
        <v>0</v>
      </c>
      <c r="AW3885" s="304">
        <f t="shared" si="1275"/>
        <v>0</v>
      </c>
      <c r="AX3885" s="304">
        <f t="shared" si="1276"/>
        <v>0</v>
      </c>
      <c r="AY3885" s="304">
        <f t="shared" si="1277"/>
        <v>0</v>
      </c>
      <c r="AZ3885" s="304">
        <f t="shared" si="1278"/>
        <v>0</v>
      </c>
      <c r="BA3885" s="304">
        <f t="shared" si="1279"/>
        <v>0</v>
      </c>
      <c r="BB3885" s="304">
        <f t="shared" si="1280"/>
        <v>0</v>
      </c>
      <c r="BC3885" s="304">
        <f t="shared" si="1281"/>
        <v>0</v>
      </c>
      <c r="BD3885" s="304">
        <f t="shared" si="1282"/>
        <v>0</v>
      </c>
      <c r="BE3885" s="304">
        <f>IFERROR(IF(VLOOKUP($C3885,Listen!$A$2:$F$45,6,0)="Ja",BB3885-MAX(BC3885:BD3885),BB3885-BC3885),0)</f>
        <v>0</v>
      </c>
    </row>
    <row r="3886" spans="1:57" x14ac:dyDescent="0.25">
      <c r="A3886" s="320" t="str">
        <f>IF(AND(D3886&lt;&gt;0,C3886&lt;&gt;0,E3886&lt;&gt;0),IF(B3886&lt;&gt;0,CONCATENATE(B3886,"-AGr",VLOOKUP(C3886,Listen!$A$2:$D$45,4,FALSE),"-",D3886,"-",E3886,),CONCATENATE("AGr",VLOOKUP(C3886,Listen!$A$2:$D$45,4,FALSE),"-",D3886,"-",E3886)),"keine vollständige ID")</f>
        <v>keine vollständige ID</v>
      </c>
      <c r="B3886" s="301"/>
      <c r="C3886" s="287"/>
      <c r="D3886" s="34"/>
      <c r="E3886" s="306"/>
      <c r="F3886" s="116"/>
      <c r="G3886" s="17"/>
      <c r="H3886" s="17"/>
      <c r="I3886" s="17"/>
      <c r="J3886" s="17"/>
      <c r="K3886" s="17"/>
      <c r="L3886" s="17"/>
      <c r="M3886" s="17"/>
      <c r="N3886" s="17"/>
      <c r="O3886" s="116"/>
      <c r="P3886" s="117">
        <f>IF(D3886&gt;A_Stammdaten!$B$12,0,SUM(G3886,H3886,J3886,L3886:M3886)-SUM(I3886,K3886,N3886:O3886))</f>
        <v>0</v>
      </c>
      <c r="Q3886" s="17"/>
      <c r="R3886" s="17"/>
      <c r="S3886" s="17"/>
      <c r="T3886" s="17"/>
      <c r="U3886" s="62">
        <f t="shared" si="1262"/>
        <v>0</v>
      </c>
      <c r="V3886" s="34"/>
      <c r="W3886" s="34"/>
      <c r="X3886" s="34"/>
      <c r="Y3886" s="34"/>
      <c r="Z3886" s="34"/>
      <c r="AA3886" s="63" t="str">
        <f t="shared" si="1263"/>
        <v>-</v>
      </c>
      <c r="AB3886" s="63" t="str">
        <f t="shared" si="1264"/>
        <v>-</v>
      </c>
      <c r="AC3886" s="63">
        <f>IF(ISBLANK($C3886),0,VLOOKUP($C3886,Listen!$A$2:$C$45,2,FALSE))</f>
        <v>0</v>
      </c>
      <c r="AD3886" s="63">
        <f>IF(ISBLANK($C3886),0,VLOOKUP($C3886,Listen!$A$2:$C$45,3,FALSE))</f>
        <v>0</v>
      </c>
      <c r="AE3886" s="49">
        <f t="shared" si="1283"/>
        <v>0</v>
      </c>
      <c r="AF3886" s="49">
        <f t="shared" si="1283"/>
        <v>0</v>
      </c>
      <c r="AG3886" s="49">
        <f>IFERROR(IF(OR($V3886&lt;&gt;"Ja",VLOOKUP($C3886,Listen!$A$2:$F$45,5,0)="Nein",D3886&lt;IF(C3886="LNG Anbindungsanlagen gemäß separater Festlegung",2022,2023)),$AC3886,$AA3886),0)</f>
        <v>0</v>
      </c>
      <c r="AH3886" s="49">
        <f>IFERROR(IF(OR($V3886&lt;&gt;"Ja",VLOOKUP($C3886,Listen!$A$2:$F$45,5,0)="Nein",D3886&lt;IF(C3886="LNG Anbindungsanlagen gemäß separater Festlegung",2022,2023)),$AC3886,$AA3886),0)</f>
        <v>0</v>
      </c>
      <c r="AI3886" s="49">
        <f>IFERROR(IF(OR($W3886&lt;&gt;"Ja",VLOOKUP($C3886,Listen!$A$2:$F$45,6,0)="Nein"),$AC3886,$AB3886),0)</f>
        <v>0</v>
      </c>
      <c r="AJ3886" s="49">
        <f>IFERROR(IF(OR($W3886&lt;&gt;"Ja",VLOOKUP($C3886,Listen!$A$2:$F$45,6,0)="Nein"),$AC3886,$AB3886),0)</f>
        <v>0</v>
      </c>
      <c r="AK3886" s="49">
        <f>IFERROR(IF(OR($W3886&lt;&gt;"Ja",VLOOKUP($C3886,Listen!$A$2:$F$45,6,0)="Nein"),$AC3886,$AB3886),0)</f>
        <v>0</v>
      </c>
      <c r="AL3886" s="51">
        <f t="shared" si="1266"/>
        <v>0</v>
      </c>
      <c r="AM3886" s="296">
        <f>IFERROR(IF(VLOOKUP($C3886,Listen!$A$2:$F$45,6,0)="Ja",MAX(BC3886:BD3886),D_SAV!$BC3886),0)</f>
        <v>0</v>
      </c>
      <c r="AN3886" s="51">
        <f t="shared" si="1267"/>
        <v>0</v>
      </c>
      <c r="AP3886" s="304">
        <f t="shared" si="1268"/>
        <v>0</v>
      </c>
      <c r="AQ3886" s="304">
        <f t="shared" si="1269"/>
        <v>0</v>
      </c>
      <c r="AR3886" s="304">
        <f t="shared" si="1270"/>
        <v>0</v>
      </c>
      <c r="AS3886" s="304">
        <f t="shared" si="1271"/>
        <v>0</v>
      </c>
      <c r="AT3886" s="304">
        <f t="shared" si="1272"/>
        <v>0</v>
      </c>
      <c r="AU3886" s="304">
        <f t="shared" si="1273"/>
        <v>0</v>
      </c>
      <c r="AV3886" s="304">
        <f t="shared" si="1274"/>
        <v>0</v>
      </c>
      <c r="AW3886" s="304">
        <f t="shared" si="1275"/>
        <v>0</v>
      </c>
      <c r="AX3886" s="304">
        <f t="shared" si="1276"/>
        <v>0</v>
      </c>
      <c r="AY3886" s="304">
        <f t="shared" si="1277"/>
        <v>0</v>
      </c>
      <c r="AZ3886" s="304">
        <f t="shared" si="1278"/>
        <v>0</v>
      </c>
      <c r="BA3886" s="304">
        <f t="shared" si="1279"/>
        <v>0</v>
      </c>
      <c r="BB3886" s="304">
        <f t="shared" si="1280"/>
        <v>0</v>
      </c>
      <c r="BC3886" s="304">
        <f t="shared" si="1281"/>
        <v>0</v>
      </c>
      <c r="BD3886" s="304">
        <f t="shared" si="1282"/>
        <v>0</v>
      </c>
      <c r="BE3886" s="304">
        <f>IFERROR(IF(VLOOKUP($C3886,Listen!$A$2:$F$45,6,0)="Ja",BB3886-MAX(BC3886:BD3886),BB3886-BC3886),0)</f>
        <v>0</v>
      </c>
    </row>
    <row r="3887" spans="1:57" x14ac:dyDescent="0.25">
      <c r="A3887" s="320" t="str">
        <f>IF(AND(D3887&lt;&gt;0,C3887&lt;&gt;0,E3887&lt;&gt;0),IF(B3887&lt;&gt;0,CONCATENATE(B3887,"-AGr",VLOOKUP(C3887,Listen!$A$2:$D$45,4,FALSE),"-",D3887,"-",E3887,),CONCATENATE("AGr",VLOOKUP(C3887,Listen!$A$2:$D$45,4,FALSE),"-",D3887,"-",E3887)),"keine vollständige ID")</f>
        <v>keine vollständige ID</v>
      </c>
      <c r="B3887" s="301"/>
      <c r="C3887" s="287"/>
      <c r="D3887" s="34"/>
      <c r="E3887" s="306"/>
      <c r="F3887" s="116"/>
      <c r="G3887" s="17"/>
      <c r="H3887" s="17"/>
      <c r="I3887" s="17"/>
      <c r="J3887" s="17"/>
      <c r="K3887" s="17"/>
      <c r="L3887" s="17"/>
      <c r="M3887" s="17"/>
      <c r="N3887" s="17"/>
      <c r="O3887" s="116"/>
      <c r="P3887" s="117">
        <f>IF(D3887&gt;A_Stammdaten!$B$12,0,SUM(G3887,H3887,J3887,L3887:M3887)-SUM(I3887,K3887,N3887:O3887))</f>
        <v>0</v>
      </c>
      <c r="Q3887" s="17"/>
      <c r="R3887" s="17"/>
      <c r="S3887" s="17"/>
      <c r="T3887" s="17"/>
      <c r="U3887" s="62">
        <f t="shared" si="1262"/>
        <v>0</v>
      </c>
      <c r="V3887" s="34"/>
      <c r="W3887" s="34"/>
      <c r="X3887" s="34"/>
      <c r="Y3887" s="34"/>
      <c r="Z3887" s="34"/>
      <c r="AA3887" s="63" t="str">
        <f t="shared" si="1263"/>
        <v>-</v>
      </c>
      <c r="AB3887" s="63" t="str">
        <f t="shared" si="1264"/>
        <v>-</v>
      </c>
      <c r="AC3887" s="63">
        <f>IF(ISBLANK($C3887),0,VLOOKUP($C3887,Listen!$A$2:$C$45,2,FALSE))</f>
        <v>0</v>
      </c>
      <c r="AD3887" s="63">
        <f>IF(ISBLANK($C3887),0,VLOOKUP($C3887,Listen!$A$2:$C$45,3,FALSE))</f>
        <v>0</v>
      </c>
      <c r="AE3887" s="49">
        <f t="shared" si="1283"/>
        <v>0</v>
      </c>
      <c r="AF3887" s="49">
        <f t="shared" si="1283"/>
        <v>0</v>
      </c>
      <c r="AG3887" s="49">
        <f>IFERROR(IF(OR($V3887&lt;&gt;"Ja",VLOOKUP($C3887,Listen!$A$2:$F$45,5,0)="Nein",D3887&lt;IF(C3887="LNG Anbindungsanlagen gemäß separater Festlegung",2022,2023)),$AC3887,$AA3887),0)</f>
        <v>0</v>
      </c>
      <c r="AH3887" s="49">
        <f>IFERROR(IF(OR($V3887&lt;&gt;"Ja",VLOOKUP($C3887,Listen!$A$2:$F$45,5,0)="Nein",D3887&lt;IF(C3887="LNG Anbindungsanlagen gemäß separater Festlegung",2022,2023)),$AC3887,$AA3887),0)</f>
        <v>0</v>
      </c>
      <c r="AI3887" s="49">
        <f>IFERROR(IF(OR($W3887&lt;&gt;"Ja",VLOOKUP($C3887,Listen!$A$2:$F$45,6,0)="Nein"),$AC3887,$AB3887),0)</f>
        <v>0</v>
      </c>
      <c r="AJ3887" s="49">
        <f>IFERROR(IF(OR($W3887&lt;&gt;"Ja",VLOOKUP($C3887,Listen!$A$2:$F$45,6,0)="Nein"),$AC3887,$AB3887),0)</f>
        <v>0</v>
      </c>
      <c r="AK3887" s="49">
        <f>IFERROR(IF(OR($W3887&lt;&gt;"Ja",VLOOKUP($C3887,Listen!$A$2:$F$45,6,0)="Nein"),$AC3887,$AB3887),0)</f>
        <v>0</v>
      </c>
      <c r="AL3887" s="51">
        <f t="shared" si="1266"/>
        <v>0</v>
      </c>
      <c r="AM3887" s="296">
        <f>IFERROR(IF(VLOOKUP($C3887,Listen!$A$2:$F$45,6,0)="Ja",MAX(BC3887:BD3887),D_SAV!$BC3887),0)</f>
        <v>0</v>
      </c>
      <c r="AN3887" s="51">
        <f t="shared" si="1267"/>
        <v>0</v>
      </c>
      <c r="AP3887" s="304">
        <f t="shared" si="1268"/>
        <v>0</v>
      </c>
      <c r="AQ3887" s="304">
        <f t="shared" si="1269"/>
        <v>0</v>
      </c>
      <c r="AR3887" s="304">
        <f t="shared" si="1270"/>
        <v>0</v>
      </c>
      <c r="AS3887" s="304">
        <f t="shared" si="1271"/>
        <v>0</v>
      </c>
      <c r="AT3887" s="304">
        <f t="shared" si="1272"/>
        <v>0</v>
      </c>
      <c r="AU3887" s="304">
        <f t="shared" si="1273"/>
        <v>0</v>
      </c>
      <c r="AV3887" s="304">
        <f t="shared" si="1274"/>
        <v>0</v>
      </c>
      <c r="AW3887" s="304">
        <f t="shared" si="1275"/>
        <v>0</v>
      </c>
      <c r="AX3887" s="304">
        <f t="shared" si="1276"/>
        <v>0</v>
      </c>
      <c r="AY3887" s="304">
        <f t="shared" si="1277"/>
        <v>0</v>
      </c>
      <c r="AZ3887" s="304">
        <f t="shared" si="1278"/>
        <v>0</v>
      </c>
      <c r="BA3887" s="304">
        <f t="shared" si="1279"/>
        <v>0</v>
      </c>
      <c r="BB3887" s="304">
        <f t="shared" si="1280"/>
        <v>0</v>
      </c>
      <c r="BC3887" s="304">
        <f t="shared" si="1281"/>
        <v>0</v>
      </c>
      <c r="BD3887" s="304">
        <f t="shared" si="1282"/>
        <v>0</v>
      </c>
      <c r="BE3887" s="304">
        <f>IFERROR(IF(VLOOKUP($C3887,Listen!$A$2:$F$45,6,0)="Ja",BB3887-MAX(BC3887:BD3887),BB3887-BC3887),0)</f>
        <v>0</v>
      </c>
    </row>
    <row r="3888" spans="1:57" x14ac:dyDescent="0.25">
      <c r="A3888" s="320" t="str">
        <f>IF(AND(D3888&lt;&gt;0,C3888&lt;&gt;0,E3888&lt;&gt;0),IF(B3888&lt;&gt;0,CONCATENATE(B3888,"-AGr",VLOOKUP(C3888,Listen!$A$2:$D$45,4,FALSE),"-",D3888,"-",E3888,),CONCATENATE("AGr",VLOOKUP(C3888,Listen!$A$2:$D$45,4,FALSE),"-",D3888,"-",E3888)),"keine vollständige ID")</f>
        <v>keine vollständige ID</v>
      </c>
      <c r="B3888" s="301"/>
      <c r="C3888" s="287"/>
      <c r="D3888" s="34"/>
      <c r="E3888" s="306"/>
      <c r="F3888" s="116"/>
      <c r="G3888" s="17"/>
      <c r="H3888" s="17"/>
      <c r="I3888" s="17"/>
      <c r="J3888" s="17"/>
      <c r="K3888" s="17"/>
      <c r="L3888" s="17"/>
      <c r="M3888" s="17"/>
      <c r="N3888" s="17"/>
      <c r="O3888" s="116"/>
      <c r="P3888" s="117">
        <f>IF(D3888&gt;A_Stammdaten!$B$12,0,SUM(G3888,H3888,J3888,L3888:M3888)-SUM(I3888,K3888,N3888:O3888))</f>
        <v>0</v>
      </c>
      <c r="Q3888" s="17"/>
      <c r="R3888" s="17"/>
      <c r="S3888" s="17"/>
      <c r="T3888" s="17"/>
      <c r="U3888" s="62">
        <f t="shared" si="1262"/>
        <v>0</v>
      </c>
      <c r="V3888" s="34"/>
      <c r="W3888" s="34"/>
      <c r="X3888" s="34"/>
      <c r="Y3888" s="34"/>
      <c r="Z3888" s="34"/>
      <c r="AA3888" s="63" t="str">
        <f t="shared" si="1263"/>
        <v>-</v>
      </c>
      <c r="AB3888" s="63" t="str">
        <f t="shared" si="1264"/>
        <v>-</v>
      </c>
      <c r="AC3888" s="63">
        <f>IF(ISBLANK($C3888),0,VLOOKUP($C3888,Listen!$A$2:$C$45,2,FALSE))</f>
        <v>0</v>
      </c>
      <c r="AD3888" s="63">
        <f>IF(ISBLANK($C3888),0,VLOOKUP($C3888,Listen!$A$2:$C$45,3,FALSE))</f>
        <v>0</v>
      </c>
      <c r="AE3888" s="49">
        <f t="shared" si="1283"/>
        <v>0</v>
      </c>
      <c r="AF3888" s="49">
        <f t="shared" si="1283"/>
        <v>0</v>
      </c>
      <c r="AG3888" s="49">
        <f>IFERROR(IF(OR($V3888&lt;&gt;"Ja",VLOOKUP($C3888,Listen!$A$2:$F$45,5,0)="Nein",D3888&lt;IF(C3888="LNG Anbindungsanlagen gemäß separater Festlegung",2022,2023)),$AC3888,$AA3888),0)</f>
        <v>0</v>
      </c>
      <c r="AH3888" s="49">
        <f>IFERROR(IF(OR($V3888&lt;&gt;"Ja",VLOOKUP($C3888,Listen!$A$2:$F$45,5,0)="Nein",D3888&lt;IF(C3888="LNG Anbindungsanlagen gemäß separater Festlegung",2022,2023)),$AC3888,$AA3888),0)</f>
        <v>0</v>
      </c>
      <c r="AI3888" s="49">
        <f>IFERROR(IF(OR($W3888&lt;&gt;"Ja",VLOOKUP($C3888,Listen!$A$2:$F$45,6,0)="Nein"),$AC3888,$AB3888),0)</f>
        <v>0</v>
      </c>
      <c r="AJ3888" s="49">
        <f>IFERROR(IF(OR($W3888&lt;&gt;"Ja",VLOOKUP($C3888,Listen!$A$2:$F$45,6,0)="Nein"),$AC3888,$AB3888),0)</f>
        <v>0</v>
      </c>
      <c r="AK3888" s="49">
        <f>IFERROR(IF(OR($W3888&lt;&gt;"Ja",VLOOKUP($C3888,Listen!$A$2:$F$45,6,0)="Nein"),$AC3888,$AB3888),0)</f>
        <v>0</v>
      </c>
      <c r="AL3888" s="51">
        <f t="shared" si="1266"/>
        <v>0</v>
      </c>
      <c r="AM3888" s="296">
        <f>IFERROR(IF(VLOOKUP($C3888,Listen!$A$2:$F$45,6,0)="Ja",MAX(BC3888:BD3888),D_SAV!$BC3888),0)</f>
        <v>0</v>
      </c>
      <c r="AN3888" s="51">
        <f t="shared" si="1267"/>
        <v>0</v>
      </c>
      <c r="AP3888" s="304">
        <f t="shared" si="1268"/>
        <v>0</v>
      </c>
      <c r="AQ3888" s="304">
        <f t="shared" si="1269"/>
        <v>0</v>
      </c>
      <c r="AR3888" s="304">
        <f t="shared" si="1270"/>
        <v>0</v>
      </c>
      <c r="AS3888" s="304">
        <f t="shared" si="1271"/>
        <v>0</v>
      </c>
      <c r="AT3888" s="304">
        <f t="shared" si="1272"/>
        <v>0</v>
      </c>
      <c r="AU3888" s="304">
        <f t="shared" si="1273"/>
        <v>0</v>
      </c>
      <c r="AV3888" s="304">
        <f t="shared" si="1274"/>
        <v>0</v>
      </c>
      <c r="AW3888" s="304">
        <f t="shared" si="1275"/>
        <v>0</v>
      </c>
      <c r="AX3888" s="304">
        <f t="shared" si="1276"/>
        <v>0</v>
      </c>
      <c r="AY3888" s="304">
        <f t="shared" si="1277"/>
        <v>0</v>
      </c>
      <c r="AZ3888" s="304">
        <f t="shared" si="1278"/>
        <v>0</v>
      </c>
      <c r="BA3888" s="304">
        <f t="shared" si="1279"/>
        <v>0</v>
      </c>
      <c r="BB3888" s="304">
        <f t="shared" si="1280"/>
        <v>0</v>
      </c>
      <c r="BC3888" s="304">
        <f t="shared" si="1281"/>
        <v>0</v>
      </c>
      <c r="BD3888" s="304">
        <f t="shared" si="1282"/>
        <v>0</v>
      </c>
      <c r="BE3888" s="304">
        <f>IFERROR(IF(VLOOKUP($C3888,Listen!$A$2:$F$45,6,0)="Ja",BB3888-MAX(BC3888:BD3888),BB3888-BC3888),0)</f>
        <v>0</v>
      </c>
    </row>
    <row r="3889" spans="1:57" x14ac:dyDescent="0.25">
      <c r="A3889" s="320" t="str">
        <f>IF(AND(D3889&lt;&gt;0,C3889&lt;&gt;0,E3889&lt;&gt;0),IF(B3889&lt;&gt;0,CONCATENATE(B3889,"-AGr",VLOOKUP(C3889,Listen!$A$2:$D$45,4,FALSE),"-",D3889,"-",E3889,),CONCATENATE("AGr",VLOOKUP(C3889,Listen!$A$2:$D$45,4,FALSE),"-",D3889,"-",E3889)),"keine vollständige ID")</f>
        <v>keine vollständige ID</v>
      </c>
      <c r="B3889" s="301"/>
      <c r="C3889" s="287"/>
      <c r="D3889" s="34"/>
      <c r="E3889" s="306"/>
      <c r="F3889" s="116"/>
      <c r="G3889" s="17"/>
      <c r="H3889" s="17"/>
      <c r="I3889" s="17"/>
      <c r="J3889" s="17"/>
      <c r="K3889" s="17"/>
      <c r="L3889" s="17"/>
      <c r="M3889" s="17"/>
      <c r="N3889" s="17"/>
      <c r="O3889" s="116"/>
      <c r="P3889" s="117">
        <f>IF(D3889&gt;A_Stammdaten!$B$12,0,SUM(G3889,H3889,J3889,L3889:M3889)-SUM(I3889,K3889,N3889:O3889))</f>
        <v>0</v>
      </c>
      <c r="Q3889" s="17"/>
      <c r="R3889" s="17"/>
      <c r="S3889" s="17"/>
      <c r="T3889" s="17"/>
      <c r="U3889" s="62">
        <f t="shared" si="1262"/>
        <v>0</v>
      </c>
      <c r="V3889" s="34"/>
      <c r="W3889" s="34"/>
      <c r="X3889" s="34"/>
      <c r="Y3889" s="34"/>
      <c r="Z3889" s="34"/>
      <c r="AA3889" s="63" t="str">
        <f t="shared" si="1263"/>
        <v>-</v>
      </c>
      <c r="AB3889" s="63" t="str">
        <f t="shared" si="1264"/>
        <v>-</v>
      </c>
      <c r="AC3889" s="63">
        <f>IF(ISBLANK($C3889),0,VLOOKUP($C3889,Listen!$A$2:$C$45,2,FALSE))</f>
        <v>0</v>
      </c>
      <c r="AD3889" s="63">
        <f>IF(ISBLANK($C3889),0,VLOOKUP($C3889,Listen!$A$2:$C$45,3,FALSE))</f>
        <v>0</v>
      </c>
      <c r="AE3889" s="49">
        <f t="shared" si="1283"/>
        <v>0</v>
      </c>
      <c r="AF3889" s="49">
        <f t="shared" si="1283"/>
        <v>0</v>
      </c>
      <c r="AG3889" s="49">
        <f>IFERROR(IF(OR($V3889&lt;&gt;"Ja",VLOOKUP($C3889,Listen!$A$2:$F$45,5,0)="Nein",D3889&lt;IF(C3889="LNG Anbindungsanlagen gemäß separater Festlegung",2022,2023)),$AC3889,$AA3889),0)</f>
        <v>0</v>
      </c>
      <c r="AH3889" s="49">
        <f>IFERROR(IF(OR($V3889&lt;&gt;"Ja",VLOOKUP($C3889,Listen!$A$2:$F$45,5,0)="Nein",D3889&lt;IF(C3889="LNG Anbindungsanlagen gemäß separater Festlegung",2022,2023)),$AC3889,$AA3889),0)</f>
        <v>0</v>
      </c>
      <c r="AI3889" s="49">
        <f>IFERROR(IF(OR($W3889&lt;&gt;"Ja",VLOOKUP($C3889,Listen!$A$2:$F$45,6,0)="Nein"),$AC3889,$AB3889),0)</f>
        <v>0</v>
      </c>
      <c r="AJ3889" s="49">
        <f>IFERROR(IF(OR($W3889&lt;&gt;"Ja",VLOOKUP($C3889,Listen!$A$2:$F$45,6,0)="Nein"),$AC3889,$AB3889),0)</f>
        <v>0</v>
      </c>
      <c r="AK3889" s="49">
        <f>IFERROR(IF(OR($W3889&lt;&gt;"Ja",VLOOKUP($C3889,Listen!$A$2:$F$45,6,0)="Nein"),$AC3889,$AB3889),0)</f>
        <v>0</v>
      </c>
      <c r="AL3889" s="51">
        <f t="shared" si="1266"/>
        <v>0</v>
      </c>
      <c r="AM3889" s="296">
        <f>IFERROR(IF(VLOOKUP($C3889,Listen!$A$2:$F$45,6,0)="Ja",MAX(BC3889:BD3889),D_SAV!$BC3889),0)</f>
        <v>0</v>
      </c>
      <c r="AN3889" s="51">
        <f t="shared" si="1267"/>
        <v>0</v>
      </c>
      <c r="AP3889" s="304">
        <f t="shared" si="1268"/>
        <v>0</v>
      </c>
      <c r="AQ3889" s="304">
        <f t="shared" si="1269"/>
        <v>0</v>
      </c>
      <c r="AR3889" s="304">
        <f t="shared" si="1270"/>
        <v>0</v>
      </c>
      <c r="AS3889" s="304">
        <f t="shared" si="1271"/>
        <v>0</v>
      </c>
      <c r="AT3889" s="304">
        <f t="shared" si="1272"/>
        <v>0</v>
      </c>
      <c r="AU3889" s="304">
        <f t="shared" si="1273"/>
        <v>0</v>
      </c>
      <c r="AV3889" s="304">
        <f t="shared" si="1274"/>
        <v>0</v>
      </c>
      <c r="AW3889" s="304">
        <f t="shared" si="1275"/>
        <v>0</v>
      </c>
      <c r="AX3889" s="304">
        <f t="shared" si="1276"/>
        <v>0</v>
      </c>
      <c r="AY3889" s="304">
        <f t="shared" si="1277"/>
        <v>0</v>
      </c>
      <c r="AZ3889" s="304">
        <f t="shared" si="1278"/>
        <v>0</v>
      </c>
      <c r="BA3889" s="304">
        <f t="shared" si="1279"/>
        <v>0</v>
      </c>
      <c r="BB3889" s="304">
        <f t="shared" si="1280"/>
        <v>0</v>
      </c>
      <c r="BC3889" s="304">
        <f t="shared" si="1281"/>
        <v>0</v>
      </c>
      <c r="BD3889" s="304">
        <f t="shared" si="1282"/>
        <v>0</v>
      </c>
      <c r="BE3889" s="304">
        <f>IFERROR(IF(VLOOKUP($C3889,Listen!$A$2:$F$45,6,0)="Ja",BB3889-MAX(BC3889:BD3889),BB3889-BC3889),0)</f>
        <v>0</v>
      </c>
    </row>
    <row r="3890" spans="1:57" x14ac:dyDescent="0.25">
      <c r="A3890" s="320" t="str">
        <f>IF(AND(D3890&lt;&gt;0,C3890&lt;&gt;0,E3890&lt;&gt;0),IF(B3890&lt;&gt;0,CONCATENATE(B3890,"-AGr",VLOOKUP(C3890,Listen!$A$2:$D$45,4,FALSE),"-",D3890,"-",E3890,),CONCATENATE("AGr",VLOOKUP(C3890,Listen!$A$2:$D$45,4,FALSE),"-",D3890,"-",E3890)),"keine vollständige ID")</f>
        <v>keine vollständige ID</v>
      </c>
      <c r="B3890" s="301"/>
      <c r="C3890" s="287"/>
      <c r="D3890" s="34"/>
      <c r="E3890" s="306"/>
      <c r="F3890" s="116"/>
      <c r="G3890" s="17"/>
      <c r="H3890" s="17"/>
      <c r="I3890" s="17"/>
      <c r="J3890" s="17"/>
      <c r="K3890" s="17"/>
      <c r="L3890" s="17"/>
      <c r="M3890" s="17"/>
      <c r="N3890" s="17"/>
      <c r="O3890" s="116"/>
      <c r="P3890" s="117">
        <f>IF(D3890&gt;A_Stammdaten!$B$12,0,SUM(G3890,H3890,J3890,L3890:M3890)-SUM(I3890,K3890,N3890:O3890))</f>
        <v>0</v>
      </c>
      <c r="Q3890" s="17"/>
      <c r="R3890" s="17"/>
      <c r="S3890" s="17"/>
      <c r="T3890" s="17"/>
      <c r="U3890" s="62">
        <f t="shared" si="1262"/>
        <v>0</v>
      </c>
      <c r="V3890" s="34"/>
      <c r="W3890" s="34"/>
      <c r="X3890" s="34"/>
      <c r="Y3890" s="34"/>
      <c r="Z3890" s="34"/>
      <c r="AA3890" s="63" t="str">
        <f t="shared" si="1263"/>
        <v>-</v>
      </c>
      <c r="AB3890" s="63" t="str">
        <f t="shared" si="1264"/>
        <v>-</v>
      </c>
      <c r="AC3890" s="63">
        <f>IF(ISBLANK($C3890),0,VLOOKUP($C3890,Listen!$A$2:$C$45,2,FALSE))</f>
        <v>0</v>
      </c>
      <c r="AD3890" s="63">
        <f>IF(ISBLANK($C3890),0,VLOOKUP($C3890,Listen!$A$2:$C$45,3,FALSE))</f>
        <v>0</v>
      </c>
      <c r="AE3890" s="49">
        <f t="shared" si="1283"/>
        <v>0</v>
      </c>
      <c r="AF3890" s="49">
        <f t="shared" si="1283"/>
        <v>0</v>
      </c>
      <c r="AG3890" s="49">
        <f>IFERROR(IF(OR($V3890&lt;&gt;"Ja",VLOOKUP($C3890,Listen!$A$2:$F$45,5,0)="Nein",D3890&lt;IF(C3890="LNG Anbindungsanlagen gemäß separater Festlegung",2022,2023)),$AC3890,$AA3890),0)</f>
        <v>0</v>
      </c>
      <c r="AH3890" s="49">
        <f>IFERROR(IF(OR($V3890&lt;&gt;"Ja",VLOOKUP($C3890,Listen!$A$2:$F$45,5,0)="Nein",D3890&lt;IF(C3890="LNG Anbindungsanlagen gemäß separater Festlegung",2022,2023)),$AC3890,$AA3890),0)</f>
        <v>0</v>
      </c>
      <c r="AI3890" s="49">
        <f>IFERROR(IF(OR($W3890&lt;&gt;"Ja",VLOOKUP($C3890,Listen!$A$2:$F$45,6,0)="Nein"),$AC3890,$AB3890),0)</f>
        <v>0</v>
      </c>
      <c r="AJ3890" s="49">
        <f>IFERROR(IF(OR($W3890&lt;&gt;"Ja",VLOOKUP($C3890,Listen!$A$2:$F$45,6,0)="Nein"),$AC3890,$AB3890),0)</f>
        <v>0</v>
      </c>
      <c r="AK3890" s="49">
        <f>IFERROR(IF(OR($W3890&lt;&gt;"Ja",VLOOKUP($C3890,Listen!$A$2:$F$45,6,0)="Nein"),$AC3890,$AB3890),0)</f>
        <v>0</v>
      </c>
      <c r="AL3890" s="51">
        <f t="shared" si="1266"/>
        <v>0</v>
      </c>
      <c r="AM3890" s="296">
        <f>IFERROR(IF(VLOOKUP($C3890,Listen!$A$2:$F$45,6,0)="Ja",MAX(BC3890:BD3890),D_SAV!$BC3890),0)</f>
        <v>0</v>
      </c>
      <c r="AN3890" s="51">
        <f t="shared" si="1267"/>
        <v>0</v>
      </c>
      <c r="AP3890" s="304">
        <f t="shared" si="1268"/>
        <v>0</v>
      </c>
      <c r="AQ3890" s="304">
        <f t="shared" si="1269"/>
        <v>0</v>
      </c>
      <c r="AR3890" s="304">
        <f t="shared" si="1270"/>
        <v>0</v>
      </c>
      <c r="AS3890" s="304">
        <f t="shared" si="1271"/>
        <v>0</v>
      </c>
      <c r="AT3890" s="304">
        <f t="shared" si="1272"/>
        <v>0</v>
      </c>
      <c r="AU3890" s="304">
        <f t="shared" si="1273"/>
        <v>0</v>
      </c>
      <c r="AV3890" s="304">
        <f t="shared" si="1274"/>
        <v>0</v>
      </c>
      <c r="AW3890" s="304">
        <f t="shared" si="1275"/>
        <v>0</v>
      </c>
      <c r="AX3890" s="304">
        <f t="shared" si="1276"/>
        <v>0</v>
      </c>
      <c r="AY3890" s="304">
        <f t="shared" si="1277"/>
        <v>0</v>
      </c>
      <c r="AZ3890" s="304">
        <f t="shared" si="1278"/>
        <v>0</v>
      </c>
      <c r="BA3890" s="304">
        <f t="shared" si="1279"/>
        <v>0</v>
      </c>
      <c r="BB3890" s="304">
        <f t="shared" si="1280"/>
        <v>0</v>
      </c>
      <c r="BC3890" s="304">
        <f t="shared" si="1281"/>
        <v>0</v>
      </c>
      <c r="BD3890" s="304">
        <f t="shared" si="1282"/>
        <v>0</v>
      </c>
      <c r="BE3890" s="304">
        <f>IFERROR(IF(VLOOKUP($C3890,Listen!$A$2:$F$45,6,0)="Ja",BB3890-MAX(BC3890:BD3890),BB3890-BC3890),0)</f>
        <v>0</v>
      </c>
    </row>
    <row r="3891" spans="1:57" x14ac:dyDescent="0.25">
      <c r="A3891" s="320" t="str">
        <f>IF(AND(D3891&lt;&gt;0,C3891&lt;&gt;0,E3891&lt;&gt;0),IF(B3891&lt;&gt;0,CONCATENATE(B3891,"-AGr",VLOOKUP(C3891,Listen!$A$2:$D$45,4,FALSE),"-",D3891,"-",E3891,),CONCATENATE("AGr",VLOOKUP(C3891,Listen!$A$2:$D$45,4,FALSE),"-",D3891,"-",E3891)),"keine vollständige ID")</f>
        <v>keine vollständige ID</v>
      </c>
      <c r="B3891" s="301"/>
      <c r="C3891" s="287"/>
      <c r="D3891" s="34"/>
      <c r="E3891" s="306"/>
      <c r="F3891" s="116"/>
      <c r="G3891" s="17"/>
      <c r="H3891" s="17"/>
      <c r="I3891" s="17"/>
      <c r="J3891" s="17"/>
      <c r="K3891" s="17"/>
      <c r="L3891" s="17"/>
      <c r="M3891" s="17"/>
      <c r="N3891" s="17"/>
      <c r="O3891" s="116"/>
      <c r="P3891" s="117">
        <f>IF(D3891&gt;A_Stammdaten!$B$12,0,SUM(G3891,H3891,J3891,L3891:M3891)-SUM(I3891,K3891,N3891:O3891))</f>
        <v>0</v>
      </c>
      <c r="Q3891" s="17"/>
      <c r="R3891" s="17"/>
      <c r="S3891" s="17"/>
      <c r="T3891" s="17"/>
      <c r="U3891" s="62">
        <f t="shared" si="1262"/>
        <v>0</v>
      </c>
      <c r="V3891" s="34"/>
      <c r="W3891" s="34"/>
      <c r="X3891" s="34"/>
      <c r="Y3891" s="34"/>
      <c r="Z3891" s="34"/>
      <c r="AA3891" s="63" t="str">
        <f t="shared" si="1263"/>
        <v>-</v>
      </c>
      <c r="AB3891" s="63" t="str">
        <f t="shared" si="1264"/>
        <v>-</v>
      </c>
      <c r="AC3891" s="63">
        <f>IF(ISBLANK($C3891),0,VLOOKUP($C3891,Listen!$A$2:$C$45,2,FALSE))</f>
        <v>0</v>
      </c>
      <c r="AD3891" s="63">
        <f>IF(ISBLANK($C3891),0,VLOOKUP($C3891,Listen!$A$2:$C$45,3,FALSE))</f>
        <v>0</v>
      </c>
      <c r="AE3891" s="49">
        <f t="shared" si="1283"/>
        <v>0</v>
      </c>
      <c r="AF3891" s="49">
        <f t="shared" si="1283"/>
        <v>0</v>
      </c>
      <c r="AG3891" s="49">
        <f>IFERROR(IF(OR($V3891&lt;&gt;"Ja",VLOOKUP($C3891,Listen!$A$2:$F$45,5,0)="Nein",D3891&lt;IF(C3891="LNG Anbindungsanlagen gemäß separater Festlegung",2022,2023)),$AC3891,$AA3891),0)</f>
        <v>0</v>
      </c>
      <c r="AH3891" s="49">
        <f>IFERROR(IF(OR($V3891&lt;&gt;"Ja",VLOOKUP($C3891,Listen!$A$2:$F$45,5,0)="Nein",D3891&lt;IF(C3891="LNG Anbindungsanlagen gemäß separater Festlegung",2022,2023)),$AC3891,$AA3891),0)</f>
        <v>0</v>
      </c>
      <c r="AI3891" s="49">
        <f>IFERROR(IF(OR($W3891&lt;&gt;"Ja",VLOOKUP($C3891,Listen!$A$2:$F$45,6,0)="Nein"),$AC3891,$AB3891),0)</f>
        <v>0</v>
      </c>
      <c r="AJ3891" s="49">
        <f>IFERROR(IF(OR($W3891&lt;&gt;"Ja",VLOOKUP($C3891,Listen!$A$2:$F$45,6,0)="Nein"),$AC3891,$AB3891),0)</f>
        <v>0</v>
      </c>
      <c r="AK3891" s="49">
        <f>IFERROR(IF(OR($W3891&lt;&gt;"Ja",VLOOKUP($C3891,Listen!$A$2:$F$45,6,0)="Nein"),$AC3891,$AB3891),0)</f>
        <v>0</v>
      </c>
      <c r="AL3891" s="51">
        <f t="shared" si="1266"/>
        <v>0</v>
      </c>
      <c r="AM3891" s="296">
        <f>IFERROR(IF(VLOOKUP($C3891,Listen!$A$2:$F$45,6,0)="Ja",MAX(BC3891:BD3891),D_SAV!$BC3891),0)</f>
        <v>0</v>
      </c>
      <c r="AN3891" s="51">
        <f t="shared" si="1267"/>
        <v>0</v>
      </c>
      <c r="AP3891" s="304">
        <f t="shared" si="1268"/>
        <v>0</v>
      </c>
      <c r="AQ3891" s="304">
        <f t="shared" si="1269"/>
        <v>0</v>
      </c>
      <c r="AR3891" s="304">
        <f t="shared" si="1270"/>
        <v>0</v>
      </c>
      <c r="AS3891" s="304">
        <f t="shared" si="1271"/>
        <v>0</v>
      </c>
      <c r="AT3891" s="304">
        <f t="shared" si="1272"/>
        <v>0</v>
      </c>
      <c r="AU3891" s="304">
        <f t="shared" si="1273"/>
        <v>0</v>
      </c>
      <c r="AV3891" s="304">
        <f t="shared" si="1274"/>
        <v>0</v>
      </c>
      <c r="AW3891" s="304">
        <f t="shared" si="1275"/>
        <v>0</v>
      </c>
      <c r="AX3891" s="304">
        <f t="shared" si="1276"/>
        <v>0</v>
      </c>
      <c r="AY3891" s="304">
        <f t="shared" si="1277"/>
        <v>0</v>
      </c>
      <c r="AZ3891" s="304">
        <f t="shared" si="1278"/>
        <v>0</v>
      </c>
      <c r="BA3891" s="304">
        <f t="shared" si="1279"/>
        <v>0</v>
      </c>
      <c r="BB3891" s="304">
        <f t="shared" si="1280"/>
        <v>0</v>
      </c>
      <c r="BC3891" s="304">
        <f t="shared" si="1281"/>
        <v>0</v>
      </c>
      <c r="BD3891" s="304">
        <f t="shared" si="1282"/>
        <v>0</v>
      </c>
      <c r="BE3891" s="304">
        <f>IFERROR(IF(VLOOKUP($C3891,Listen!$A$2:$F$45,6,0)="Ja",BB3891-MAX(BC3891:BD3891),BB3891-BC3891),0)</f>
        <v>0</v>
      </c>
    </row>
    <row r="3892" spans="1:57" x14ac:dyDescent="0.25">
      <c r="A3892" s="320" t="str">
        <f>IF(AND(D3892&lt;&gt;0,C3892&lt;&gt;0,E3892&lt;&gt;0),IF(B3892&lt;&gt;0,CONCATENATE(B3892,"-AGr",VLOOKUP(C3892,Listen!$A$2:$D$45,4,FALSE),"-",D3892,"-",E3892,),CONCATENATE("AGr",VLOOKUP(C3892,Listen!$A$2:$D$45,4,FALSE),"-",D3892,"-",E3892)),"keine vollständige ID")</f>
        <v>keine vollständige ID</v>
      </c>
      <c r="B3892" s="301"/>
      <c r="C3892" s="287"/>
      <c r="D3892" s="34"/>
      <c r="E3892" s="306"/>
      <c r="F3892" s="116"/>
      <c r="G3892" s="17"/>
      <c r="H3892" s="17"/>
      <c r="I3892" s="17"/>
      <c r="J3892" s="17"/>
      <c r="K3892" s="17"/>
      <c r="L3892" s="17"/>
      <c r="M3892" s="17"/>
      <c r="N3892" s="17"/>
      <c r="O3892" s="116"/>
      <c r="P3892" s="117">
        <f>IF(D3892&gt;A_Stammdaten!$B$12,0,SUM(G3892,H3892,J3892,L3892:M3892)-SUM(I3892,K3892,N3892:O3892))</f>
        <v>0</v>
      </c>
      <c r="Q3892" s="17"/>
      <c r="R3892" s="17"/>
      <c r="S3892" s="17"/>
      <c r="T3892" s="17"/>
      <c r="U3892" s="62">
        <f t="shared" si="1262"/>
        <v>0</v>
      </c>
      <c r="V3892" s="34"/>
      <c r="W3892" s="34"/>
      <c r="X3892" s="34"/>
      <c r="Y3892" s="34"/>
      <c r="Z3892" s="34"/>
      <c r="AA3892" s="63" t="str">
        <f t="shared" si="1263"/>
        <v>-</v>
      </c>
      <c r="AB3892" s="63" t="str">
        <f t="shared" si="1264"/>
        <v>-</v>
      </c>
      <c r="AC3892" s="63">
        <f>IF(ISBLANK($C3892),0,VLOOKUP($C3892,Listen!$A$2:$C$45,2,FALSE))</f>
        <v>0</v>
      </c>
      <c r="AD3892" s="63">
        <f>IF(ISBLANK($C3892),0,VLOOKUP($C3892,Listen!$A$2:$C$45,3,FALSE))</f>
        <v>0</v>
      </c>
      <c r="AE3892" s="49">
        <f t="shared" si="1283"/>
        <v>0</v>
      </c>
      <c r="AF3892" s="49">
        <f t="shared" si="1283"/>
        <v>0</v>
      </c>
      <c r="AG3892" s="49">
        <f>IFERROR(IF(OR($V3892&lt;&gt;"Ja",VLOOKUP($C3892,Listen!$A$2:$F$45,5,0)="Nein",D3892&lt;IF(C3892="LNG Anbindungsanlagen gemäß separater Festlegung",2022,2023)),$AC3892,$AA3892),0)</f>
        <v>0</v>
      </c>
      <c r="AH3892" s="49">
        <f>IFERROR(IF(OR($V3892&lt;&gt;"Ja",VLOOKUP($C3892,Listen!$A$2:$F$45,5,0)="Nein",D3892&lt;IF(C3892="LNG Anbindungsanlagen gemäß separater Festlegung",2022,2023)),$AC3892,$AA3892),0)</f>
        <v>0</v>
      </c>
      <c r="AI3892" s="49">
        <f>IFERROR(IF(OR($W3892&lt;&gt;"Ja",VLOOKUP($C3892,Listen!$A$2:$F$45,6,0)="Nein"),$AC3892,$AB3892),0)</f>
        <v>0</v>
      </c>
      <c r="AJ3892" s="49">
        <f>IFERROR(IF(OR($W3892&lt;&gt;"Ja",VLOOKUP($C3892,Listen!$A$2:$F$45,6,0)="Nein"),$AC3892,$AB3892),0)</f>
        <v>0</v>
      </c>
      <c r="AK3892" s="49">
        <f>IFERROR(IF(OR($W3892&lt;&gt;"Ja",VLOOKUP($C3892,Listen!$A$2:$F$45,6,0)="Nein"),$AC3892,$AB3892),0)</f>
        <v>0</v>
      </c>
      <c r="AL3892" s="51">
        <f t="shared" si="1266"/>
        <v>0</v>
      </c>
      <c r="AM3892" s="296">
        <f>IFERROR(IF(VLOOKUP($C3892,Listen!$A$2:$F$45,6,0)="Ja",MAX(BC3892:BD3892),D_SAV!$BC3892),0)</f>
        <v>0</v>
      </c>
      <c r="AN3892" s="51">
        <f t="shared" si="1267"/>
        <v>0</v>
      </c>
      <c r="AP3892" s="304">
        <f t="shared" si="1268"/>
        <v>0</v>
      </c>
      <c r="AQ3892" s="304">
        <f t="shared" si="1269"/>
        <v>0</v>
      </c>
      <c r="AR3892" s="304">
        <f t="shared" si="1270"/>
        <v>0</v>
      </c>
      <c r="AS3892" s="304">
        <f t="shared" si="1271"/>
        <v>0</v>
      </c>
      <c r="AT3892" s="304">
        <f t="shared" si="1272"/>
        <v>0</v>
      </c>
      <c r="AU3892" s="304">
        <f t="shared" si="1273"/>
        <v>0</v>
      </c>
      <c r="AV3892" s="304">
        <f t="shared" si="1274"/>
        <v>0</v>
      </c>
      <c r="AW3892" s="304">
        <f t="shared" si="1275"/>
        <v>0</v>
      </c>
      <c r="AX3892" s="304">
        <f t="shared" si="1276"/>
        <v>0</v>
      </c>
      <c r="AY3892" s="304">
        <f t="shared" si="1277"/>
        <v>0</v>
      </c>
      <c r="AZ3892" s="304">
        <f t="shared" si="1278"/>
        <v>0</v>
      </c>
      <c r="BA3892" s="304">
        <f t="shared" si="1279"/>
        <v>0</v>
      </c>
      <c r="BB3892" s="304">
        <f t="shared" si="1280"/>
        <v>0</v>
      </c>
      <c r="BC3892" s="304">
        <f t="shared" si="1281"/>
        <v>0</v>
      </c>
      <c r="BD3892" s="304">
        <f t="shared" si="1282"/>
        <v>0</v>
      </c>
      <c r="BE3892" s="304">
        <f>IFERROR(IF(VLOOKUP($C3892,Listen!$A$2:$F$45,6,0)="Ja",BB3892-MAX(BC3892:BD3892),BB3892-BC3892),0)</f>
        <v>0</v>
      </c>
    </row>
    <row r="3893" spans="1:57" x14ac:dyDescent="0.25">
      <c r="A3893" s="320" t="str">
        <f>IF(AND(D3893&lt;&gt;0,C3893&lt;&gt;0,E3893&lt;&gt;0),IF(B3893&lt;&gt;0,CONCATENATE(B3893,"-AGr",VLOOKUP(C3893,Listen!$A$2:$D$45,4,FALSE),"-",D3893,"-",E3893,),CONCATENATE("AGr",VLOOKUP(C3893,Listen!$A$2:$D$45,4,FALSE),"-",D3893,"-",E3893)),"keine vollständige ID")</f>
        <v>keine vollständige ID</v>
      </c>
      <c r="B3893" s="301"/>
      <c r="C3893" s="287"/>
      <c r="D3893" s="34"/>
      <c r="E3893" s="306"/>
      <c r="F3893" s="116"/>
      <c r="G3893" s="17"/>
      <c r="H3893" s="17"/>
      <c r="I3893" s="17"/>
      <c r="J3893" s="17"/>
      <c r="K3893" s="17"/>
      <c r="L3893" s="17"/>
      <c r="M3893" s="17"/>
      <c r="N3893" s="17"/>
      <c r="O3893" s="116"/>
      <c r="P3893" s="117">
        <f>IF(D3893&gt;A_Stammdaten!$B$12,0,SUM(G3893,H3893,J3893,L3893:M3893)-SUM(I3893,K3893,N3893:O3893))</f>
        <v>0</v>
      </c>
      <c r="Q3893" s="17"/>
      <c r="R3893" s="17"/>
      <c r="S3893" s="17"/>
      <c r="T3893" s="17"/>
      <c r="U3893" s="62">
        <f t="shared" si="1262"/>
        <v>0</v>
      </c>
      <c r="V3893" s="34"/>
      <c r="W3893" s="34"/>
      <c r="X3893" s="34"/>
      <c r="Y3893" s="34"/>
      <c r="Z3893" s="34"/>
      <c r="AA3893" s="63" t="str">
        <f t="shared" si="1263"/>
        <v>-</v>
      </c>
      <c r="AB3893" s="63" t="str">
        <f t="shared" si="1264"/>
        <v>-</v>
      </c>
      <c r="AC3893" s="63">
        <f>IF(ISBLANK($C3893),0,VLOOKUP($C3893,Listen!$A$2:$C$45,2,FALSE))</f>
        <v>0</v>
      </c>
      <c r="AD3893" s="63">
        <f>IF(ISBLANK($C3893),0,VLOOKUP($C3893,Listen!$A$2:$C$45,3,FALSE))</f>
        <v>0</v>
      </c>
      <c r="AE3893" s="49">
        <f t="shared" si="1283"/>
        <v>0</v>
      </c>
      <c r="AF3893" s="49">
        <f t="shared" si="1283"/>
        <v>0</v>
      </c>
      <c r="AG3893" s="49">
        <f>IFERROR(IF(OR($V3893&lt;&gt;"Ja",VLOOKUP($C3893,Listen!$A$2:$F$45,5,0)="Nein",D3893&lt;IF(C3893="LNG Anbindungsanlagen gemäß separater Festlegung",2022,2023)),$AC3893,$AA3893),0)</f>
        <v>0</v>
      </c>
      <c r="AH3893" s="49">
        <f>IFERROR(IF(OR($V3893&lt;&gt;"Ja",VLOOKUP($C3893,Listen!$A$2:$F$45,5,0)="Nein",D3893&lt;IF(C3893="LNG Anbindungsanlagen gemäß separater Festlegung",2022,2023)),$AC3893,$AA3893),0)</f>
        <v>0</v>
      </c>
      <c r="AI3893" s="49">
        <f>IFERROR(IF(OR($W3893&lt;&gt;"Ja",VLOOKUP($C3893,Listen!$A$2:$F$45,6,0)="Nein"),$AC3893,$AB3893),0)</f>
        <v>0</v>
      </c>
      <c r="AJ3893" s="49">
        <f>IFERROR(IF(OR($W3893&lt;&gt;"Ja",VLOOKUP($C3893,Listen!$A$2:$F$45,6,0)="Nein"),$AC3893,$AB3893),0)</f>
        <v>0</v>
      </c>
      <c r="AK3893" s="49">
        <f>IFERROR(IF(OR($W3893&lt;&gt;"Ja",VLOOKUP($C3893,Listen!$A$2:$F$45,6,0)="Nein"),$AC3893,$AB3893),0)</f>
        <v>0</v>
      </c>
      <c r="AL3893" s="51">
        <f t="shared" si="1266"/>
        <v>0</v>
      </c>
      <c r="AM3893" s="296">
        <f>IFERROR(IF(VLOOKUP($C3893,Listen!$A$2:$F$45,6,0)="Ja",MAX(BC3893:BD3893),D_SAV!$BC3893),0)</f>
        <v>0</v>
      </c>
      <c r="AN3893" s="51">
        <f t="shared" si="1267"/>
        <v>0</v>
      </c>
      <c r="AP3893" s="304">
        <f t="shared" si="1268"/>
        <v>0</v>
      </c>
      <c r="AQ3893" s="304">
        <f t="shared" si="1269"/>
        <v>0</v>
      </c>
      <c r="AR3893" s="304">
        <f t="shared" si="1270"/>
        <v>0</v>
      </c>
      <c r="AS3893" s="304">
        <f t="shared" si="1271"/>
        <v>0</v>
      </c>
      <c r="AT3893" s="304">
        <f t="shared" si="1272"/>
        <v>0</v>
      </c>
      <c r="AU3893" s="304">
        <f t="shared" si="1273"/>
        <v>0</v>
      </c>
      <c r="AV3893" s="304">
        <f t="shared" si="1274"/>
        <v>0</v>
      </c>
      <c r="AW3893" s="304">
        <f t="shared" si="1275"/>
        <v>0</v>
      </c>
      <c r="AX3893" s="304">
        <f t="shared" si="1276"/>
        <v>0</v>
      </c>
      <c r="AY3893" s="304">
        <f t="shared" si="1277"/>
        <v>0</v>
      </c>
      <c r="AZ3893" s="304">
        <f t="shared" si="1278"/>
        <v>0</v>
      </c>
      <c r="BA3893" s="304">
        <f t="shared" si="1279"/>
        <v>0</v>
      </c>
      <c r="BB3893" s="304">
        <f t="shared" si="1280"/>
        <v>0</v>
      </c>
      <c r="BC3893" s="304">
        <f t="shared" si="1281"/>
        <v>0</v>
      </c>
      <c r="BD3893" s="304">
        <f t="shared" si="1282"/>
        <v>0</v>
      </c>
      <c r="BE3893" s="304">
        <f>IFERROR(IF(VLOOKUP($C3893,Listen!$A$2:$F$45,6,0)="Ja",BB3893-MAX(BC3893:BD3893),BB3893-BC3893),0)</f>
        <v>0</v>
      </c>
    </row>
    <row r="3894" spans="1:57" x14ac:dyDescent="0.25">
      <c r="A3894" s="320" t="str">
        <f>IF(AND(D3894&lt;&gt;0,C3894&lt;&gt;0,E3894&lt;&gt;0),IF(B3894&lt;&gt;0,CONCATENATE(B3894,"-AGr",VLOOKUP(C3894,Listen!$A$2:$D$45,4,FALSE),"-",D3894,"-",E3894,),CONCATENATE("AGr",VLOOKUP(C3894,Listen!$A$2:$D$45,4,FALSE),"-",D3894,"-",E3894)),"keine vollständige ID")</f>
        <v>keine vollständige ID</v>
      </c>
      <c r="B3894" s="301"/>
      <c r="C3894" s="287"/>
      <c r="D3894" s="34"/>
      <c r="E3894" s="306"/>
      <c r="F3894" s="116"/>
      <c r="G3894" s="17"/>
      <c r="H3894" s="17"/>
      <c r="I3894" s="17"/>
      <c r="J3894" s="17"/>
      <c r="K3894" s="17"/>
      <c r="L3894" s="17"/>
      <c r="M3894" s="17"/>
      <c r="N3894" s="17"/>
      <c r="O3894" s="116"/>
      <c r="P3894" s="117">
        <f>IF(D3894&gt;A_Stammdaten!$B$12,0,SUM(G3894,H3894,J3894,L3894:M3894)-SUM(I3894,K3894,N3894:O3894))</f>
        <v>0</v>
      </c>
      <c r="Q3894" s="17"/>
      <c r="R3894" s="17"/>
      <c r="S3894" s="17"/>
      <c r="T3894" s="17"/>
      <c r="U3894" s="62">
        <f t="shared" si="1262"/>
        <v>0</v>
      </c>
      <c r="V3894" s="34"/>
      <c r="W3894" s="34"/>
      <c r="X3894" s="34"/>
      <c r="Y3894" s="34"/>
      <c r="Z3894" s="34"/>
      <c r="AA3894" s="63" t="str">
        <f t="shared" si="1263"/>
        <v>-</v>
      </c>
      <c r="AB3894" s="63" t="str">
        <f t="shared" si="1264"/>
        <v>-</v>
      </c>
      <c r="AC3894" s="63">
        <f>IF(ISBLANK($C3894),0,VLOOKUP($C3894,Listen!$A$2:$C$45,2,FALSE))</f>
        <v>0</v>
      </c>
      <c r="AD3894" s="63">
        <f>IF(ISBLANK($C3894),0,VLOOKUP($C3894,Listen!$A$2:$C$45,3,FALSE))</f>
        <v>0</v>
      </c>
      <c r="AE3894" s="49">
        <f t="shared" si="1283"/>
        <v>0</v>
      </c>
      <c r="AF3894" s="49">
        <f t="shared" si="1283"/>
        <v>0</v>
      </c>
      <c r="AG3894" s="49">
        <f>IFERROR(IF(OR($V3894&lt;&gt;"Ja",VLOOKUP($C3894,Listen!$A$2:$F$45,5,0)="Nein",D3894&lt;IF(C3894="LNG Anbindungsanlagen gemäß separater Festlegung",2022,2023)),$AC3894,$AA3894),0)</f>
        <v>0</v>
      </c>
      <c r="AH3894" s="49">
        <f>IFERROR(IF(OR($V3894&lt;&gt;"Ja",VLOOKUP($C3894,Listen!$A$2:$F$45,5,0)="Nein",D3894&lt;IF(C3894="LNG Anbindungsanlagen gemäß separater Festlegung",2022,2023)),$AC3894,$AA3894),0)</f>
        <v>0</v>
      </c>
      <c r="AI3894" s="49">
        <f>IFERROR(IF(OR($W3894&lt;&gt;"Ja",VLOOKUP($C3894,Listen!$A$2:$F$45,6,0)="Nein"),$AC3894,$AB3894),0)</f>
        <v>0</v>
      </c>
      <c r="AJ3894" s="49">
        <f>IFERROR(IF(OR($W3894&lt;&gt;"Ja",VLOOKUP($C3894,Listen!$A$2:$F$45,6,0)="Nein"),$AC3894,$AB3894),0)</f>
        <v>0</v>
      </c>
      <c r="AK3894" s="49">
        <f>IFERROR(IF(OR($W3894&lt;&gt;"Ja",VLOOKUP($C3894,Listen!$A$2:$F$45,6,0)="Nein"),$AC3894,$AB3894),0)</f>
        <v>0</v>
      </c>
      <c r="AL3894" s="51">
        <f t="shared" si="1266"/>
        <v>0</v>
      </c>
      <c r="AM3894" s="296">
        <f>IFERROR(IF(VLOOKUP($C3894,Listen!$A$2:$F$45,6,0)="Ja",MAX(BC3894:BD3894),D_SAV!$BC3894),0)</f>
        <v>0</v>
      </c>
      <c r="AN3894" s="51">
        <f t="shared" si="1267"/>
        <v>0</v>
      </c>
      <c r="AP3894" s="304">
        <f t="shared" si="1268"/>
        <v>0</v>
      </c>
      <c r="AQ3894" s="304">
        <f t="shared" si="1269"/>
        <v>0</v>
      </c>
      <c r="AR3894" s="304">
        <f t="shared" si="1270"/>
        <v>0</v>
      </c>
      <c r="AS3894" s="304">
        <f t="shared" si="1271"/>
        <v>0</v>
      </c>
      <c r="AT3894" s="304">
        <f t="shared" si="1272"/>
        <v>0</v>
      </c>
      <c r="AU3894" s="304">
        <f t="shared" si="1273"/>
        <v>0</v>
      </c>
      <c r="AV3894" s="304">
        <f t="shared" si="1274"/>
        <v>0</v>
      </c>
      <c r="AW3894" s="304">
        <f t="shared" si="1275"/>
        <v>0</v>
      </c>
      <c r="AX3894" s="304">
        <f t="shared" si="1276"/>
        <v>0</v>
      </c>
      <c r="AY3894" s="304">
        <f t="shared" si="1277"/>
        <v>0</v>
      </c>
      <c r="AZ3894" s="304">
        <f t="shared" si="1278"/>
        <v>0</v>
      </c>
      <c r="BA3894" s="304">
        <f t="shared" si="1279"/>
        <v>0</v>
      </c>
      <c r="BB3894" s="304">
        <f t="shared" si="1280"/>
        <v>0</v>
      </c>
      <c r="BC3894" s="304">
        <f t="shared" si="1281"/>
        <v>0</v>
      </c>
      <c r="BD3894" s="304">
        <f t="shared" si="1282"/>
        <v>0</v>
      </c>
      <c r="BE3894" s="304">
        <f>IFERROR(IF(VLOOKUP($C3894,Listen!$A$2:$F$45,6,0)="Ja",BB3894-MAX(BC3894:BD3894),BB3894-BC3894),0)</f>
        <v>0</v>
      </c>
    </row>
    <row r="3895" spans="1:57" x14ac:dyDescent="0.25">
      <c r="A3895" s="320" t="str">
        <f>IF(AND(D3895&lt;&gt;0,C3895&lt;&gt;0,E3895&lt;&gt;0),IF(B3895&lt;&gt;0,CONCATENATE(B3895,"-AGr",VLOOKUP(C3895,Listen!$A$2:$D$45,4,FALSE),"-",D3895,"-",E3895,),CONCATENATE("AGr",VLOOKUP(C3895,Listen!$A$2:$D$45,4,FALSE),"-",D3895,"-",E3895)),"keine vollständige ID")</f>
        <v>keine vollständige ID</v>
      </c>
      <c r="B3895" s="301"/>
      <c r="C3895" s="287"/>
      <c r="D3895" s="34"/>
      <c r="E3895" s="306"/>
      <c r="F3895" s="116"/>
      <c r="G3895" s="17"/>
      <c r="H3895" s="17"/>
      <c r="I3895" s="17"/>
      <c r="J3895" s="17"/>
      <c r="K3895" s="17"/>
      <c r="L3895" s="17"/>
      <c r="M3895" s="17"/>
      <c r="N3895" s="17"/>
      <c r="O3895" s="116"/>
      <c r="P3895" s="117">
        <f>IF(D3895&gt;A_Stammdaten!$B$12,0,SUM(G3895,H3895,J3895,L3895:M3895)-SUM(I3895,K3895,N3895:O3895))</f>
        <v>0</v>
      </c>
      <c r="Q3895" s="17"/>
      <c r="R3895" s="17"/>
      <c r="S3895" s="17"/>
      <c r="T3895" s="17"/>
      <c r="U3895" s="62">
        <f t="shared" si="1262"/>
        <v>0</v>
      </c>
      <c r="V3895" s="34"/>
      <c r="W3895" s="34"/>
      <c r="X3895" s="34"/>
      <c r="Y3895" s="34"/>
      <c r="Z3895" s="34"/>
      <c r="AA3895" s="63" t="str">
        <f t="shared" si="1263"/>
        <v>-</v>
      </c>
      <c r="AB3895" s="63" t="str">
        <f t="shared" si="1264"/>
        <v>-</v>
      </c>
      <c r="AC3895" s="63">
        <f>IF(ISBLANK($C3895),0,VLOOKUP($C3895,Listen!$A$2:$C$45,2,FALSE))</f>
        <v>0</v>
      </c>
      <c r="AD3895" s="63">
        <f>IF(ISBLANK($C3895),0,VLOOKUP($C3895,Listen!$A$2:$C$45,3,FALSE))</f>
        <v>0</v>
      </c>
      <c r="AE3895" s="49">
        <f t="shared" si="1283"/>
        <v>0</v>
      </c>
      <c r="AF3895" s="49">
        <f t="shared" si="1283"/>
        <v>0</v>
      </c>
      <c r="AG3895" s="49">
        <f>IFERROR(IF(OR($V3895&lt;&gt;"Ja",VLOOKUP($C3895,Listen!$A$2:$F$45,5,0)="Nein",D3895&lt;IF(C3895="LNG Anbindungsanlagen gemäß separater Festlegung",2022,2023)),$AC3895,$AA3895),0)</f>
        <v>0</v>
      </c>
      <c r="AH3895" s="49">
        <f>IFERROR(IF(OR($V3895&lt;&gt;"Ja",VLOOKUP($C3895,Listen!$A$2:$F$45,5,0)="Nein",D3895&lt;IF(C3895="LNG Anbindungsanlagen gemäß separater Festlegung",2022,2023)),$AC3895,$AA3895),0)</f>
        <v>0</v>
      </c>
      <c r="AI3895" s="49">
        <f>IFERROR(IF(OR($W3895&lt;&gt;"Ja",VLOOKUP($C3895,Listen!$A$2:$F$45,6,0)="Nein"),$AC3895,$AB3895),0)</f>
        <v>0</v>
      </c>
      <c r="AJ3895" s="49">
        <f>IFERROR(IF(OR($W3895&lt;&gt;"Ja",VLOOKUP($C3895,Listen!$A$2:$F$45,6,0)="Nein"),$AC3895,$AB3895),0)</f>
        <v>0</v>
      </c>
      <c r="AK3895" s="49">
        <f>IFERROR(IF(OR($W3895&lt;&gt;"Ja",VLOOKUP($C3895,Listen!$A$2:$F$45,6,0)="Nein"),$AC3895,$AB3895),0)</f>
        <v>0</v>
      </c>
      <c r="AL3895" s="51">
        <f t="shared" si="1266"/>
        <v>0</v>
      </c>
      <c r="AM3895" s="296">
        <f>IFERROR(IF(VLOOKUP($C3895,Listen!$A$2:$F$45,6,0)="Ja",MAX(BC3895:BD3895),D_SAV!$BC3895),0)</f>
        <v>0</v>
      </c>
      <c r="AN3895" s="51">
        <f t="shared" si="1267"/>
        <v>0</v>
      </c>
      <c r="AP3895" s="304">
        <f t="shared" si="1268"/>
        <v>0</v>
      </c>
      <c r="AQ3895" s="304">
        <f t="shared" si="1269"/>
        <v>0</v>
      </c>
      <c r="AR3895" s="304">
        <f t="shared" si="1270"/>
        <v>0</v>
      </c>
      <c r="AS3895" s="304">
        <f t="shared" si="1271"/>
        <v>0</v>
      </c>
      <c r="AT3895" s="304">
        <f t="shared" si="1272"/>
        <v>0</v>
      </c>
      <c r="AU3895" s="304">
        <f t="shared" si="1273"/>
        <v>0</v>
      </c>
      <c r="AV3895" s="304">
        <f t="shared" si="1274"/>
        <v>0</v>
      </c>
      <c r="AW3895" s="304">
        <f t="shared" si="1275"/>
        <v>0</v>
      </c>
      <c r="AX3895" s="304">
        <f t="shared" si="1276"/>
        <v>0</v>
      </c>
      <c r="AY3895" s="304">
        <f t="shared" si="1277"/>
        <v>0</v>
      </c>
      <c r="AZ3895" s="304">
        <f t="shared" si="1278"/>
        <v>0</v>
      </c>
      <c r="BA3895" s="304">
        <f t="shared" si="1279"/>
        <v>0</v>
      </c>
      <c r="BB3895" s="304">
        <f t="shared" si="1280"/>
        <v>0</v>
      </c>
      <c r="BC3895" s="304">
        <f t="shared" si="1281"/>
        <v>0</v>
      </c>
      <c r="BD3895" s="304">
        <f t="shared" si="1282"/>
        <v>0</v>
      </c>
      <c r="BE3895" s="304">
        <f>IFERROR(IF(VLOOKUP($C3895,Listen!$A$2:$F$45,6,0)="Ja",BB3895-MAX(BC3895:BD3895),BB3895-BC3895),0)</f>
        <v>0</v>
      </c>
    </row>
    <row r="3896" spans="1:57" x14ac:dyDescent="0.25">
      <c r="A3896" s="320" t="str">
        <f>IF(AND(D3896&lt;&gt;0,C3896&lt;&gt;0,E3896&lt;&gt;0),IF(B3896&lt;&gt;0,CONCATENATE(B3896,"-AGr",VLOOKUP(C3896,Listen!$A$2:$D$45,4,FALSE),"-",D3896,"-",E3896,),CONCATENATE("AGr",VLOOKUP(C3896,Listen!$A$2:$D$45,4,FALSE),"-",D3896,"-",E3896)),"keine vollständige ID")</f>
        <v>keine vollständige ID</v>
      </c>
      <c r="B3896" s="301"/>
      <c r="C3896" s="287"/>
      <c r="D3896" s="34"/>
      <c r="E3896" s="306"/>
      <c r="F3896" s="116"/>
      <c r="G3896" s="17"/>
      <c r="H3896" s="17"/>
      <c r="I3896" s="17"/>
      <c r="J3896" s="17"/>
      <c r="K3896" s="17"/>
      <c r="L3896" s="17"/>
      <c r="M3896" s="17"/>
      <c r="N3896" s="17"/>
      <c r="O3896" s="116"/>
      <c r="P3896" s="117">
        <f>IF(D3896&gt;A_Stammdaten!$B$12,0,SUM(G3896,H3896,J3896,L3896:M3896)-SUM(I3896,K3896,N3896:O3896))</f>
        <v>0</v>
      </c>
      <c r="Q3896" s="17"/>
      <c r="R3896" s="17"/>
      <c r="S3896" s="17"/>
      <c r="T3896" s="17"/>
      <c r="U3896" s="62">
        <f t="shared" si="1262"/>
        <v>0</v>
      </c>
      <c r="V3896" s="34"/>
      <c r="W3896" s="34"/>
      <c r="X3896" s="34"/>
      <c r="Y3896" s="34"/>
      <c r="Z3896" s="34"/>
      <c r="AA3896" s="63" t="str">
        <f t="shared" si="1263"/>
        <v>-</v>
      </c>
      <c r="AB3896" s="63" t="str">
        <f t="shared" si="1264"/>
        <v>-</v>
      </c>
      <c r="AC3896" s="63">
        <f>IF(ISBLANK($C3896),0,VLOOKUP($C3896,Listen!$A$2:$C$45,2,FALSE))</f>
        <v>0</v>
      </c>
      <c r="AD3896" s="63">
        <f>IF(ISBLANK($C3896),0,VLOOKUP($C3896,Listen!$A$2:$C$45,3,FALSE))</f>
        <v>0</v>
      </c>
      <c r="AE3896" s="49">
        <f t="shared" si="1283"/>
        <v>0</v>
      </c>
      <c r="AF3896" s="49">
        <f t="shared" si="1283"/>
        <v>0</v>
      </c>
      <c r="AG3896" s="49">
        <f>IFERROR(IF(OR($V3896&lt;&gt;"Ja",VLOOKUP($C3896,Listen!$A$2:$F$45,5,0)="Nein",D3896&lt;IF(C3896="LNG Anbindungsanlagen gemäß separater Festlegung",2022,2023)),$AC3896,$AA3896),0)</f>
        <v>0</v>
      </c>
      <c r="AH3896" s="49">
        <f>IFERROR(IF(OR($V3896&lt;&gt;"Ja",VLOOKUP($C3896,Listen!$A$2:$F$45,5,0)="Nein",D3896&lt;IF(C3896="LNG Anbindungsanlagen gemäß separater Festlegung",2022,2023)),$AC3896,$AA3896),0)</f>
        <v>0</v>
      </c>
      <c r="AI3896" s="49">
        <f>IFERROR(IF(OR($W3896&lt;&gt;"Ja",VLOOKUP($C3896,Listen!$A$2:$F$45,6,0)="Nein"),$AC3896,$AB3896),0)</f>
        <v>0</v>
      </c>
      <c r="AJ3896" s="49">
        <f>IFERROR(IF(OR($W3896&lt;&gt;"Ja",VLOOKUP($C3896,Listen!$A$2:$F$45,6,0)="Nein"),$AC3896,$AB3896),0)</f>
        <v>0</v>
      </c>
      <c r="AK3896" s="49">
        <f>IFERROR(IF(OR($W3896&lt;&gt;"Ja",VLOOKUP($C3896,Listen!$A$2:$F$45,6,0)="Nein"),$AC3896,$AB3896),0)</f>
        <v>0</v>
      </c>
      <c r="AL3896" s="51">
        <f t="shared" si="1266"/>
        <v>0</v>
      </c>
      <c r="AM3896" s="296">
        <f>IFERROR(IF(VLOOKUP($C3896,Listen!$A$2:$F$45,6,0)="Ja",MAX(BC3896:BD3896),D_SAV!$BC3896),0)</f>
        <v>0</v>
      </c>
      <c r="AN3896" s="51">
        <f t="shared" si="1267"/>
        <v>0</v>
      </c>
      <c r="AP3896" s="304">
        <f t="shared" si="1268"/>
        <v>0</v>
      </c>
      <c r="AQ3896" s="304">
        <f t="shared" si="1269"/>
        <v>0</v>
      </c>
      <c r="AR3896" s="304">
        <f t="shared" si="1270"/>
        <v>0</v>
      </c>
      <c r="AS3896" s="304">
        <f t="shared" si="1271"/>
        <v>0</v>
      </c>
      <c r="AT3896" s="304">
        <f t="shared" si="1272"/>
        <v>0</v>
      </c>
      <c r="AU3896" s="304">
        <f t="shared" si="1273"/>
        <v>0</v>
      </c>
      <c r="AV3896" s="304">
        <f t="shared" si="1274"/>
        <v>0</v>
      </c>
      <c r="AW3896" s="304">
        <f t="shared" si="1275"/>
        <v>0</v>
      </c>
      <c r="AX3896" s="304">
        <f t="shared" si="1276"/>
        <v>0</v>
      </c>
      <c r="AY3896" s="304">
        <f t="shared" si="1277"/>
        <v>0</v>
      </c>
      <c r="AZ3896" s="304">
        <f t="shared" si="1278"/>
        <v>0</v>
      </c>
      <c r="BA3896" s="304">
        <f t="shared" si="1279"/>
        <v>0</v>
      </c>
      <c r="BB3896" s="304">
        <f t="shared" si="1280"/>
        <v>0</v>
      </c>
      <c r="BC3896" s="304">
        <f t="shared" si="1281"/>
        <v>0</v>
      </c>
      <c r="BD3896" s="304">
        <f t="shared" si="1282"/>
        <v>0</v>
      </c>
      <c r="BE3896" s="304">
        <f>IFERROR(IF(VLOOKUP($C3896,Listen!$A$2:$F$45,6,0)="Ja",BB3896-MAX(BC3896:BD3896),BB3896-BC3896),0)</f>
        <v>0</v>
      </c>
    </row>
    <row r="3897" spans="1:57" x14ac:dyDescent="0.25">
      <c r="A3897" s="320" t="str">
        <f>IF(AND(D3897&lt;&gt;0,C3897&lt;&gt;0,E3897&lt;&gt;0),IF(B3897&lt;&gt;0,CONCATENATE(B3897,"-AGr",VLOOKUP(C3897,Listen!$A$2:$D$45,4,FALSE),"-",D3897,"-",E3897,),CONCATENATE("AGr",VLOOKUP(C3897,Listen!$A$2:$D$45,4,FALSE),"-",D3897,"-",E3897)),"keine vollständige ID")</f>
        <v>keine vollständige ID</v>
      </c>
      <c r="B3897" s="301"/>
      <c r="C3897" s="287"/>
      <c r="D3897" s="34"/>
      <c r="E3897" s="306"/>
      <c r="F3897" s="116"/>
      <c r="G3897" s="17"/>
      <c r="H3897" s="17"/>
      <c r="I3897" s="17"/>
      <c r="J3897" s="17"/>
      <c r="K3897" s="17"/>
      <c r="L3897" s="17"/>
      <c r="M3897" s="17"/>
      <c r="N3897" s="17"/>
      <c r="O3897" s="116"/>
      <c r="P3897" s="117">
        <f>IF(D3897&gt;A_Stammdaten!$B$12,0,SUM(G3897,H3897,J3897,L3897:M3897)-SUM(I3897,K3897,N3897:O3897))</f>
        <v>0</v>
      </c>
      <c r="Q3897" s="17"/>
      <c r="R3897" s="17"/>
      <c r="S3897" s="17"/>
      <c r="T3897" s="17"/>
      <c r="U3897" s="62">
        <f t="shared" si="1262"/>
        <v>0</v>
      </c>
      <c r="V3897" s="34"/>
      <c r="W3897" s="34"/>
      <c r="X3897" s="34"/>
      <c r="Y3897" s="34"/>
      <c r="Z3897" s="34"/>
      <c r="AA3897" s="63" t="str">
        <f t="shared" si="1263"/>
        <v>-</v>
      </c>
      <c r="AB3897" s="63" t="str">
        <f t="shared" si="1264"/>
        <v>-</v>
      </c>
      <c r="AC3897" s="63">
        <f>IF(ISBLANK($C3897),0,VLOOKUP($C3897,Listen!$A$2:$C$45,2,FALSE))</f>
        <v>0</v>
      </c>
      <c r="AD3897" s="63">
        <f>IF(ISBLANK($C3897),0,VLOOKUP($C3897,Listen!$A$2:$C$45,3,FALSE))</f>
        <v>0</v>
      </c>
      <c r="AE3897" s="49">
        <f t="shared" si="1283"/>
        <v>0</v>
      </c>
      <c r="AF3897" s="49">
        <f t="shared" si="1283"/>
        <v>0</v>
      </c>
      <c r="AG3897" s="49">
        <f>IFERROR(IF(OR($V3897&lt;&gt;"Ja",VLOOKUP($C3897,Listen!$A$2:$F$45,5,0)="Nein",D3897&lt;IF(C3897="LNG Anbindungsanlagen gemäß separater Festlegung",2022,2023)),$AC3897,$AA3897),0)</f>
        <v>0</v>
      </c>
      <c r="AH3897" s="49">
        <f>IFERROR(IF(OR($V3897&lt;&gt;"Ja",VLOOKUP($C3897,Listen!$A$2:$F$45,5,0)="Nein",D3897&lt;IF(C3897="LNG Anbindungsanlagen gemäß separater Festlegung",2022,2023)),$AC3897,$AA3897),0)</f>
        <v>0</v>
      </c>
      <c r="AI3897" s="49">
        <f>IFERROR(IF(OR($W3897&lt;&gt;"Ja",VLOOKUP($C3897,Listen!$A$2:$F$45,6,0)="Nein"),$AC3897,$AB3897),0)</f>
        <v>0</v>
      </c>
      <c r="AJ3897" s="49">
        <f>IFERROR(IF(OR($W3897&lt;&gt;"Ja",VLOOKUP($C3897,Listen!$A$2:$F$45,6,0)="Nein"),$AC3897,$AB3897),0)</f>
        <v>0</v>
      </c>
      <c r="AK3897" s="49">
        <f>IFERROR(IF(OR($W3897&lt;&gt;"Ja",VLOOKUP($C3897,Listen!$A$2:$F$45,6,0)="Nein"),$AC3897,$AB3897),0)</f>
        <v>0</v>
      </c>
      <c r="AL3897" s="51">
        <f t="shared" si="1266"/>
        <v>0</v>
      </c>
      <c r="AM3897" s="296">
        <f>IFERROR(IF(VLOOKUP($C3897,Listen!$A$2:$F$45,6,0)="Ja",MAX(BC3897:BD3897),D_SAV!$BC3897),0)</f>
        <v>0</v>
      </c>
      <c r="AN3897" s="51">
        <f t="shared" si="1267"/>
        <v>0</v>
      </c>
      <c r="AP3897" s="304">
        <f t="shared" si="1268"/>
        <v>0</v>
      </c>
      <c r="AQ3897" s="304">
        <f t="shared" si="1269"/>
        <v>0</v>
      </c>
      <c r="AR3897" s="304">
        <f t="shared" si="1270"/>
        <v>0</v>
      </c>
      <c r="AS3897" s="304">
        <f t="shared" si="1271"/>
        <v>0</v>
      </c>
      <c r="AT3897" s="304">
        <f t="shared" si="1272"/>
        <v>0</v>
      </c>
      <c r="AU3897" s="304">
        <f t="shared" si="1273"/>
        <v>0</v>
      </c>
      <c r="AV3897" s="304">
        <f t="shared" si="1274"/>
        <v>0</v>
      </c>
      <c r="AW3897" s="304">
        <f t="shared" si="1275"/>
        <v>0</v>
      </c>
      <c r="AX3897" s="304">
        <f t="shared" si="1276"/>
        <v>0</v>
      </c>
      <c r="AY3897" s="304">
        <f t="shared" si="1277"/>
        <v>0</v>
      </c>
      <c r="AZ3897" s="304">
        <f t="shared" si="1278"/>
        <v>0</v>
      </c>
      <c r="BA3897" s="304">
        <f t="shared" si="1279"/>
        <v>0</v>
      </c>
      <c r="BB3897" s="304">
        <f t="shared" si="1280"/>
        <v>0</v>
      </c>
      <c r="BC3897" s="304">
        <f t="shared" si="1281"/>
        <v>0</v>
      </c>
      <c r="BD3897" s="304">
        <f t="shared" si="1282"/>
        <v>0</v>
      </c>
      <c r="BE3897" s="304">
        <f>IFERROR(IF(VLOOKUP($C3897,Listen!$A$2:$F$45,6,0)="Ja",BB3897-MAX(BC3897:BD3897),BB3897-BC3897),0)</f>
        <v>0</v>
      </c>
    </row>
    <row r="3898" spans="1:57" x14ac:dyDescent="0.25">
      <c r="A3898" s="320" t="str">
        <f>IF(AND(D3898&lt;&gt;0,C3898&lt;&gt;0,E3898&lt;&gt;0),IF(B3898&lt;&gt;0,CONCATENATE(B3898,"-AGr",VLOOKUP(C3898,Listen!$A$2:$D$45,4,FALSE),"-",D3898,"-",E3898,),CONCATENATE("AGr",VLOOKUP(C3898,Listen!$A$2:$D$45,4,FALSE),"-",D3898,"-",E3898)),"keine vollständige ID")</f>
        <v>keine vollständige ID</v>
      </c>
      <c r="B3898" s="301"/>
      <c r="C3898" s="287"/>
      <c r="D3898" s="34"/>
      <c r="E3898" s="306"/>
      <c r="F3898" s="116"/>
      <c r="G3898" s="17"/>
      <c r="H3898" s="17"/>
      <c r="I3898" s="17"/>
      <c r="J3898" s="17"/>
      <c r="K3898" s="17"/>
      <c r="L3898" s="17"/>
      <c r="M3898" s="17"/>
      <c r="N3898" s="17"/>
      <c r="O3898" s="116"/>
      <c r="P3898" s="117">
        <f>IF(D3898&gt;A_Stammdaten!$B$12,0,SUM(G3898,H3898,J3898,L3898:M3898)-SUM(I3898,K3898,N3898:O3898))</f>
        <v>0</v>
      </c>
      <c r="Q3898" s="17"/>
      <c r="R3898" s="17"/>
      <c r="S3898" s="17"/>
      <c r="T3898" s="17"/>
      <c r="U3898" s="62">
        <f t="shared" si="1262"/>
        <v>0</v>
      </c>
      <c r="V3898" s="34"/>
      <c r="W3898" s="34"/>
      <c r="X3898" s="34"/>
      <c r="Y3898" s="34"/>
      <c r="Z3898" s="34"/>
      <c r="AA3898" s="63" t="str">
        <f t="shared" si="1263"/>
        <v>-</v>
      </c>
      <c r="AB3898" s="63" t="str">
        <f t="shared" si="1264"/>
        <v>-</v>
      </c>
      <c r="AC3898" s="63">
        <f>IF(ISBLANK($C3898),0,VLOOKUP($C3898,Listen!$A$2:$C$45,2,FALSE))</f>
        <v>0</v>
      </c>
      <c r="AD3898" s="63">
        <f>IF(ISBLANK($C3898),0,VLOOKUP($C3898,Listen!$A$2:$C$45,3,FALSE))</f>
        <v>0</v>
      </c>
      <c r="AE3898" s="49">
        <f t="shared" si="1283"/>
        <v>0</v>
      </c>
      <c r="AF3898" s="49">
        <f t="shared" si="1283"/>
        <v>0</v>
      </c>
      <c r="AG3898" s="49">
        <f>IFERROR(IF(OR($V3898&lt;&gt;"Ja",VLOOKUP($C3898,Listen!$A$2:$F$45,5,0)="Nein",D3898&lt;IF(C3898="LNG Anbindungsanlagen gemäß separater Festlegung",2022,2023)),$AC3898,$AA3898),0)</f>
        <v>0</v>
      </c>
      <c r="AH3898" s="49">
        <f>IFERROR(IF(OR($V3898&lt;&gt;"Ja",VLOOKUP($C3898,Listen!$A$2:$F$45,5,0)="Nein",D3898&lt;IF(C3898="LNG Anbindungsanlagen gemäß separater Festlegung",2022,2023)),$AC3898,$AA3898),0)</f>
        <v>0</v>
      </c>
      <c r="AI3898" s="49">
        <f>IFERROR(IF(OR($W3898&lt;&gt;"Ja",VLOOKUP($C3898,Listen!$A$2:$F$45,6,0)="Nein"),$AC3898,$AB3898),0)</f>
        <v>0</v>
      </c>
      <c r="AJ3898" s="49">
        <f>IFERROR(IF(OR($W3898&lt;&gt;"Ja",VLOOKUP($C3898,Listen!$A$2:$F$45,6,0)="Nein"),$AC3898,$AB3898),0)</f>
        <v>0</v>
      </c>
      <c r="AK3898" s="49">
        <f>IFERROR(IF(OR($W3898&lt;&gt;"Ja",VLOOKUP($C3898,Listen!$A$2:$F$45,6,0)="Nein"),$AC3898,$AB3898),0)</f>
        <v>0</v>
      </c>
      <c r="AL3898" s="51">
        <f t="shared" si="1266"/>
        <v>0</v>
      </c>
      <c r="AM3898" s="296">
        <f>IFERROR(IF(VLOOKUP($C3898,Listen!$A$2:$F$45,6,0)="Ja",MAX(BC3898:BD3898),D_SAV!$BC3898),0)</f>
        <v>0</v>
      </c>
      <c r="AN3898" s="51">
        <f t="shared" si="1267"/>
        <v>0</v>
      </c>
      <c r="AP3898" s="304">
        <f t="shared" si="1268"/>
        <v>0</v>
      </c>
      <c r="AQ3898" s="304">
        <f t="shared" si="1269"/>
        <v>0</v>
      </c>
      <c r="AR3898" s="304">
        <f t="shared" si="1270"/>
        <v>0</v>
      </c>
      <c r="AS3898" s="304">
        <f t="shared" si="1271"/>
        <v>0</v>
      </c>
      <c r="AT3898" s="304">
        <f t="shared" si="1272"/>
        <v>0</v>
      </c>
      <c r="AU3898" s="304">
        <f t="shared" si="1273"/>
        <v>0</v>
      </c>
      <c r="AV3898" s="304">
        <f t="shared" si="1274"/>
        <v>0</v>
      </c>
      <c r="AW3898" s="304">
        <f t="shared" si="1275"/>
        <v>0</v>
      </c>
      <c r="AX3898" s="304">
        <f t="shared" si="1276"/>
        <v>0</v>
      </c>
      <c r="AY3898" s="304">
        <f t="shared" si="1277"/>
        <v>0</v>
      </c>
      <c r="AZ3898" s="304">
        <f t="shared" si="1278"/>
        <v>0</v>
      </c>
      <c r="BA3898" s="304">
        <f t="shared" si="1279"/>
        <v>0</v>
      </c>
      <c r="BB3898" s="304">
        <f t="shared" si="1280"/>
        <v>0</v>
      </c>
      <c r="BC3898" s="304">
        <f t="shared" si="1281"/>
        <v>0</v>
      </c>
      <c r="BD3898" s="304">
        <f t="shared" si="1282"/>
        <v>0</v>
      </c>
      <c r="BE3898" s="304">
        <f>IFERROR(IF(VLOOKUP($C3898,Listen!$A$2:$F$45,6,0)="Ja",BB3898-MAX(BC3898:BD3898),BB3898-BC3898),0)</f>
        <v>0</v>
      </c>
    </row>
    <row r="3899" spans="1:57" x14ac:dyDescent="0.25">
      <c r="A3899" s="320" t="str">
        <f>IF(AND(D3899&lt;&gt;0,C3899&lt;&gt;0,E3899&lt;&gt;0),IF(B3899&lt;&gt;0,CONCATENATE(B3899,"-AGr",VLOOKUP(C3899,Listen!$A$2:$D$45,4,FALSE),"-",D3899,"-",E3899,),CONCATENATE("AGr",VLOOKUP(C3899,Listen!$A$2:$D$45,4,FALSE),"-",D3899,"-",E3899)),"keine vollständige ID")</f>
        <v>keine vollständige ID</v>
      </c>
      <c r="B3899" s="301"/>
      <c r="C3899" s="287"/>
      <c r="D3899" s="34"/>
      <c r="E3899" s="306"/>
      <c r="F3899" s="116"/>
      <c r="G3899" s="17"/>
      <c r="H3899" s="17"/>
      <c r="I3899" s="17"/>
      <c r="J3899" s="17"/>
      <c r="K3899" s="17"/>
      <c r="L3899" s="17"/>
      <c r="M3899" s="17"/>
      <c r="N3899" s="17"/>
      <c r="O3899" s="116"/>
      <c r="P3899" s="117">
        <f>IF(D3899&gt;A_Stammdaten!$B$12,0,SUM(G3899,H3899,J3899,L3899:M3899)-SUM(I3899,K3899,N3899:O3899))</f>
        <v>0</v>
      </c>
      <c r="Q3899" s="17"/>
      <c r="R3899" s="17"/>
      <c r="S3899" s="17"/>
      <c r="T3899" s="17"/>
      <c r="U3899" s="62">
        <f t="shared" si="1262"/>
        <v>0</v>
      </c>
      <c r="V3899" s="34"/>
      <c r="W3899" s="34"/>
      <c r="X3899" s="34"/>
      <c r="Y3899" s="34"/>
      <c r="Z3899" s="34"/>
      <c r="AA3899" s="63" t="str">
        <f t="shared" si="1263"/>
        <v>-</v>
      </c>
      <c r="AB3899" s="63" t="str">
        <f t="shared" si="1264"/>
        <v>-</v>
      </c>
      <c r="AC3899" s="63">
        <f>IF(ISBLANK($C3899),0,VLOOKUP($C3899,Listen!$A$2:$C$45,2,FALSE))</f>
        <v>0</v>
      </c>
      <c r="AD3899" s="63">
        <f>IF(ISBLANK($C3899),0,VLOOKUP($C3899,Listen!$A$2:$C$45,3,FALSE))</f>
        <v>0</v>
      </c>
      <c r="AE3899" s="49">
        <f t="shared" si="1283"/>
        <v>0</v>
      </c>
      <c r="AF3899" s="49">
        <f t="shared" si="1283"/>
        <v>0</v>
      </c>
      <c r="AG3899" s="49">
        <f>IFERROR(IF(OR($V3899&lt;&gt;"Ja",VLOOKUP($C3899,Listen!$A$2:$F$45,5,0)="Nein",D3899&lt;IF(C3899="LNG Anbindungsanlagen gemäß separater Festlegung",2022,2023)),$AC3899,$AA3899),0)</f>
        <v>0</v>
      </c>
      <c r="AH3899" s="49">
        <f>IFERROR(IF(OR($V3899&lt;&gt;"Ja",VLOOKUP($C3899,Listen!$A$2:$F$45,5,0)="Nein",D3899&lt;IF(C3899="LNG Anbindungsanlagen gemäß separater Festlegung",2022,2023)),$AC3899,$AA3899),0)</f>
        <v>0</v>
      </c>
      <c r="AI3899" s="49">
        <f>IFERROR(IF(OR($W3899&lt;&gt;"Ja",VLOOKUP($C3899,Listen!$A$2:$F$45,6,0)="Nein"),$AC3899,$AB3899),0)</f>
        <v>0</v>
      </c>
      <c r="AJ3899" s="49">
        <f>IFERROR(IF(OR($W3899&lt;&gt;"Ja",VLOOKUP($C3899,Listen!$A$2:$F$45,6,0)="Nein"),$AC3899,$AB3899),0)</f>
        <v>0</v>
      </c>
      <c r="AK3899" s="49">
        <f>IFERROR(IF(OR($W3899&lt;&gt;"Ja",VLOOKUP($C3899,Listen!$A$2:$F$45,6,0)="Nein"),$AC3899,$AB3899),0)</f>
        <v>0</v>
      </c>
      <c r="AL3899" s="51">
        <f t="shared" si="1266"/>
        <v>0</v>
      </c>
      <c r="AM3899" s="296">
        <f>IFERROR(IF(VLOOKUP($C3899,Listen!$A$2:$F$45,6,0)="Ja",MAX(BC3899:BD3899),D_SAV!$BC3899),0)</f>
        <v>0</v>
      </c>
      <c r="AN3899" s="51">
        <f t="shared" si="1267"/>
        <v>0</v>
      </c>
      <c r="AP3899" s="304">
        <f t="shared" si="1268"/>
        <v>0</v>
      </c>
      <c r="AQ3899" s="304">
        <f t="shared" si="1269"/>
        <v>0</v>
      </c>
      <c r="AR3899" s="304">
        <f t="shared" si="1270"/>
        <v>0</v>
      </c>
      <c r="AS3899" s="304">
        <f t="shared" si="1271"/>
        <v>0</v>
      </c>
      <c r="AT3899" s="304">
        <f t="shared" si="1272"/>
        <v>0</v>
      </c>
      <c r="AU3899" s="304">
        <f t="shared" si="1273"/>
        <v>0</v>
      </c>
      <c r="AV3899" s="304">
        <f t="shared" si="1274"/>
        <v>0</v>
      </c>
      <c r="AW3899" s="304">
        <f t="shared" si="1275"/>
        <v>0</v>
      </c>
      <c r="AX3899" s="304">
        <f t="shared" si="1276"/>
        <v>0</v>
      </c>
      <c r="AY3899" s="304">
        <f t="shared" si="1277"/>
        <v>0</v>
      </c>
      <c r="AZ3899" s="304">
        <f t="shared" si="1278"/>
        <v>0</v>
      </c>
      <c r="BA3899" s="304">
        <f t="shared" si="1279"/>
        <v>0</v>
      </c>
      <c r="BB3899" s="304">
        <f t="shared" si="1280"/>
        <v>0</v>
      </c>
      <c r="BC3899" s="304">
        <f t="shared" si="1281"/>
        <v>0</v>
      </c>
      <c r="BD3899" s="304">
        <f t="shared" si="1282"/>
        <v>0</v>
      </c>
      <c r="BE3899" s="304">
        <f>IFERROR(IF(VLOOKUP($C3899,Listen!$A$2:$F$45,6,0)="Ja",BB3899-MAX(BC3899:BD3899),BB3899-BC3899),0)</f>
        <v>0</v>
      </c>
    </row>
    <row r="3900" spans="1:57" x14ac:dyDescent="0.25">
      <c r="A3900" s="320" t="str">
        <f>IF(AND(D3900&lt;&gt;0,C3900&lt;&gt;0,E3900&lt;&gt;0),IF(B3900&lt;&gt;0,CONCATENATE(B3900,"-AGr",VLOOKUP(C3900,Listen!$A$2:$D$45,4,FALSE),"-",D3900,"-",E3900,),CONCATENATE("AGr",VLOOKUP(C3900,Listen!$A$2:$D$45,4,FALSE),"-",D3900,"-",E3900)),"keine vollständige ID")</f>
        <v>keine vollständige ID</v>
      </c>
      <c r="B3900" s="301"/>
      <c r="C3900" s="287"/>
      <c r="D3900" s="34"/>
      <c r="E3900" s="306"/>
      <c r="F3900" s="116"/>
      <c r="G3900" s="17"/>
      <c r="H3900" s="17"/>
      <c r="I3900" s="17"/>
      <c r="J3900" s="17"/>
      <c r="K3900" s="17"/>
      <c r="L3900" s="17"/>
      <c r="M3900" s="17"/>
      <c r="N3900" s="17"/>
      <c r="O3900" s="116"/>
      <c r="P3900" s="117">
        <f>IF(D3900&gt;A_Stammdaten!$B$12,0,SUM(G3900,H3900,J3900,L3900:M3900)-SUM(I3900,K3900,N3900:O3900))</f>
        <v>0</v>
      </c>
      <c r="Q3900" s="17"/>
      <c r="R3900" s="17"/>
      <c r="S3900" s="17"/>
      <c r="T3900" s="17"/>
      <c r="U3900" s="62">
        <f t="shared" si="1262"/>
        <v>0</v>
      </c>
      <c r="V3900" s="34"/>
      <c r="W3900" s="34"/>
      <c r="X3900" s="34"/>
      <c r="Y3900" s="34"/>
      <c r="Z3900" s="34"/>
      <c r="AA3900" s="63" t="str">
        <f t="shared" si="1263"/>
        <v>-</v>
      </c>
      <c r="AB3900" s="63" t="str">
        <f t="shared" si="1264"/>
        <v>-</v>
      </c>
      <c r="AC3900" s="63">
        <f>IF(ISBLANK($C3900),0,VLOOKUP($C3900,Listen!$A$2:$C$45,2,FALSE))</f>
        <v>0</v>
      </c>
      <c r="AD3900" s="63">
        <f>IF(ISBLANK($C3900),0,VLOOKUP($C3900,Listen!$A$2:$C$45,3,FALSE))</f>
        <v>0</v>
      </c>
      <c r="AE3900" s="49">
        <f t="shared" si="1283"/>
        <v>0</v>
      </c>
      <c r="AF3900" s="49">
        <f t="shared" si="1283"/>
        <v>0</v>
      </c>
      <c r="AG3900" s="49">
        <f>IFERROR(IF(OR($V3900&lt;&gt;"Ja",VLOOKUP($C3900,Listen!$A$2:$F$45,5,0)="Nein",D3900&lt;IF(C3900="LNG Anbindungsanlagen gemäß separater Festlegung",2022,2023)),$AC3900,$AA3900),0)</f>
        <v>0</v>
      </c>
      <c r="AH3900" s="49">
        <f>IFERROR(IF(OR($V3900&lt;&gt;"Ja",VLOOKUP($C3900,Listen!$A$2:$F$45,5,0)="Nein",D3900&lt;IF(C3900="LNG Anbindungsanlagen gemäß separater Festlegung",2022,2023)),$AC3900,$AA3900),0)</f>
        <v>0</v>
      </c>
      <c r="AI3900" s="49">
        <f>IFERROR(IF(OR($W3900&lt;&gt;"Ja",VLOOKUP($C3900,Listen!$A$2:$F$45,6,0)="Nein"),$AC3900,$AB3900),0)</f>
        <v>0</v>
      </c>
      <c r="AJ3900" s="49">
        <f>IFERROR(IF(OR($W3900&lt;&gt;"Ja",VLOOKUP($C3900,Listen!$A$2:$F$45,6,0)="Nein"),$AC3900,$AB3900),0)</f>
        <v>0</v>
      </c>
      <c r="AK3900" s="49">
        <f>IFERROR(IF(OR($W3900&lt;&gt;"Ja",VLOOKUP($C3900,Listen!$A$2:$F$45,6,0)="Nein"),$AC3900,$AB3900),0)</f>
        <v>0</v>
      </c>
      <c r="AL3900" s="51">
        <f t="shared" si="1266"/>
        <v>0</v>
      </c>
      <c r="AM3900" s="296">
        <f>IFERROR(IF(VLOOKUP($C3900,Listen!$A$2:$F$45,6,0)="Ja",MAX(BC3900:BD3900),D_SAV!$BC3900),0)</f>
        <v>0</v>
      </c>
      <c r="AN3900" s="51">
        <f t="shared" si="1267"/>
        <v>0</v>
      </c>
      <c r="AP3900" s="304">
        <f t="shared" si="1268"/>
        <v>0</v>
      </c>
      <c r="AQ3900" s="304">
        <f t="shared" si="1269"/>
        <v>0</v>
      </c>
      <c r="AR3900" s="304">
        <f t="shared" si="1270"/>
        <v>0</v>
      </c>
      <c r="AS3900" s="304">
        <f t="shared" si="1271"/>
        <v>0</v>
      </c>
      <c r="AT3900" s="304">
        <f t="shared" si="1272"/>
        <v>0</v>
      </c>
      <c r="AU3900" s="304">
        <f t="shared" si="1273"/>
        <v>0</v>
      </c>
      <c r="AV3900" s="304">
        <f t="shared" si="1274"/>
        <v>0</v>
      </c>
      <c r="AW3900" s="304">
        <f t="shared" si="1275"/>
        <v>0</v>
      </c>
      <c r="AX3900" s="304">
        <f t="shared" si="1276"/>
        <v>0</v>
      </c>
      <c r="AY3900" s="304">
        <f t="shared" si="1277"/>
        <v>0</v>
      </c>
      <c r="AZ3900" s="304">
        <f t="shared" si="1278"/>
        <v>0</v>
      </c>
      <c r="BA3900" s="304">
        <f t="shared" si="1279"/>
        <v>0</v>
      </c>
      <c r="BB3900" s="304">
        <f t="shared" si="1280"/>
        <v>0</v>
      </c>
      <c r="BC3900" s="304">
        <f t="shared" si="1281"/>
        <v>0</v>
      </c>
      <c r="BD3900" s="304">
        <f t="shared" si="1282"/>
        <v>0</v>
      </c>
      <c r="BE3900" s="304">
        <f>IFERROR(IF(VLOOKUP($C3900,Listen!$A$2:$F$45,6,0)="Ja",BB3900-MAX(BC3900:BD3900),BB3900-BC3900),0)</f>
        <v>0</v>
      </c>
    </row>
    <row r="3901" spans="1:57" x14ac:dyDescent="0.25">
      <c r="A3901" s="320" t="str">
        <f>IF(AND(D3901&lt;&gt;0,C3901&lt;&gt;0,E3901&lt;&gt;0),IF(B3901&lt;&gt;0,CONCATENATE(B3901,"-AGr",VLOOKUP(C3901,Listen!$A$2:$D$45,4,FALSE),"-",D3901,"-",E3901,),CONCATENATE("AGr",VLOOKUP(C3901,Listen!$A$2:$D$45,4,FALSE),"-",D3901,"-",E3901)),"keine vollständige ID")</f>
        <v>keine vollständige ID</v>
      </c>
      <c r="B3901" s="301"/>
      <c r="C3901" s="287"/>
      <c r="D3901" s="34"/>
      <c r="E3901" s="306"/>
      <c r="F3901" s="116"/>
      <c r="G3901" s="17"/>
      <c r="H3901" s="17"/>
      <c r="I3901" s="17"/>
      <c r="J3901" s="17"/>
      <c r="K3901" s="17"/>
      <c r="L3901" s="17"/>
      <c r="M3901" s="17"/>
      <c r="N3901" s="17"/>
      <c r="O3901" s="116"/>
      <c r="P3901" s="117">
        <f>IF(D3901&gt;A_Stammdaten!$B$12,0,SUM(G3901,H3901,J3901,L3901:M3901)-SUM(I3901,K3901,N3901:O3901))</f>
        <v>0</v>
      </c>
      <c r="Q3901" s="17"/>
      <c r="R3901" s="17"/>
      <c r="S3901" s="17"/>
      <c r="T3901" s="17"/>
      <c r="U3901" s="62">
        <f t="shared" si="1262"/>
        <v>0</v>
      </c>
      <c r="V3901" s="34"/>
      <c r="W3901" s="34"/>
      <c r="X3901" s="34"/>
      <c r="Y3901" s="34"/>
      <c r="Z3901" s="34"/>
      <c r="AA3901" s="63" t="str">
        <f t="shared" si="1263"/>
        <v>-</v>
      </c>
      <c r="AB3901" s="63" t="str">
        <f t="shared" si="1264"/>
        <v>-</v>
      </c>
      <c r="AC3901" s="63">
        <f>IF(ISBLANK($C3901),0,VLOOKUP($C3901,Listen!$A$2:$C$45,2,FALSE))</f>
        <v>0</v>
      </c>
      <c r="AD3901" s="63">
        <f>IF(ISBLANK($C3901),0,VLOOKUP($C3901,Listen!$A$2:$C$45,3,FALSE))</f>
        <v>0</v>
      </c>
      <c r="AE3901" s="49">
        <f t="shared" si="1283"/>
        <v>0</v>
      </c>
      <c r="AF3901" s="49">
        <f t="shared" si="1283"/>
        <v>0</v>
      </c>
      <c r="AG3901" s="49">
        <f>IFERROR(IF(OR($V3901&lt;&gt;"Ja",VLOOKUP($C3901,Listen!$A$2:$F$45,5,0)="Nein",D3901&lt;IF(C3901="LNG Anbindungsanlagen gemäß separater Festlegung",2022,2023)),$AC3901,$AA3901),0)</f>
        <v>0</v>
      </c>
      <c r="AH3901" s="49">
        <f>IFERROR(IF(OR($V3901&lt;&gt;"Ja",VLOOKUP($C3901,Listen!$A$2:$F$45,5,0)="Nein",D3901&lt;IF(C3901="LNG Anbindungsanlagen gemäß separater Festlegung",2022,2023)),$AC3901,$AA3901),0)</f>
        <v>0</v>
      </c>
      <c r="AI3901" s="49">
        <f>IFERROR(IF(OR($W3901&lt;&gt;"Ja",VLOOKUP($C3901,Listen!$A$2:$F$45,6,0)="Nein"),$AC3901,$AB3901),0)</f>
        <v>0</v>
      </c>
      <c r="AJ3901" s="49">
        <f>IFERROR(IF(OR($W3901&lt;&gt;"Ja",VLOOKUP($C3901,Listen!$A$2:$F$45,6,0)="Nein"),$AC3901,$AB3901),0)</f>
        <v>0</v>
      </c>
      <c r="AK3901" s="49">
        <f>IFERROR(IF(OR($W3901&lt;&gt;"Ja",VLOOKUP($C3901,Listen!$A$2:$F$45,6,0)="Nein"),$AC3901,$AB3901),0)</f>
        <v>0</v>
      </c>
      <c r="AL3901" s="51">
        <f t="shared" si="1266"/>
        <v>0</v>
      </c>
      <c r="AM3901" s="296">
        <f>IFERROR(IF(VLOOKUP($C3901,Listen!$A$2:$F$45,6,0)="Ja",MAX(BC3901:BD3901),D_SAV!$BC3901),0)</f>
        <v>0</v>
      </c>
      <c r="AN3901" s="51">
        <f t="shared" si="1267"/>
        <v>0</v>
      </c>
      <c r="AP3901" s="304">
        <f t="shared" si="1268"/>
        <v>0</v>
      </c>
      <c r="AQ3901" s="304">
        <f t="shared" si="1269"/>
        <v>0</v>
      </c>
      <c r="AR3901" s="304">
        <f t="shared" si="1270"/>
        <v>0</v>
      </c>
      <c r="AS3901" s="304">
        <f t="shared" si="1271"/>
        <v>0</v>
      </c>
      <c r="AT3901" s="304">
        <f t="shared" si="1272"/>
        <v>0</v>
      </c>
      <c r="AU3901" s="304">
        <f t="shared" si="1273"/>
        <v>0</v>
      </c>
      <c r="AV3901" s="304">
        <f t="shared" si="1274"/>
        <v>0</v>
      </c>
      <c r="AW3901" s="304">
        <f t="shared" si="1275"/>
        <v>0</v>
      </c>
      <c r="AX3901" s="304">
        <f t="shared" si="1276"/>
        <v>0</v>
      </c>
      <c r="AY3901" s="304">
        <f t="shared" si="1277"/>
        <v>0</v>
      </c>
      <c r="AZ3901" s="304">
        <f t="shared" si="1278"/>
        <v>0</v>
      </c>
      <c r="BA3901" s="304">
        <f t="shared" si="1279"/>
        <v>0</v>
      </c>
      <c r="BB3901" s="304">
        <f t="shared" si="1280"/>
        <v>0</v>
      </c>
      <c r="BC3901" s="304">
        <f t="shared" si="1281"/>
        <v>0</v>
      </c>
      <c r="BD3901" s="304">
        <f t="shared" si="1282"/>
        <v>0</v>
      </c>
      <c r="BE3901" s="304">
        <f>IFERROR(IF(VLOOKUP($C3901,Listen!$A$2:$F$45,6,0)="Ja",BB3901-MAX(BC3901:BD3901),BB3901-BC3901),0)</f>
        <v>0</v>
      </c>
    </row>
    <row r="3902" spans="1:57" x14ac:dyDescent="0.25">
      <c r="A3902" s="320" t="str">
        <f>IF(AND(D3902&lt;&gt;0,C3902&lt;&gt;0,E3902&lt;&gt;0),IF(B3902&lt;&gt;0,CONCATENATE(B3902,"-AGr",VLOOKUP(C3902,Listen!$A$2:$D$45,4,FALSE),"-",D3902,"-",E3902,),CONCATENATE("AGr",VLOOKUP(C3902,Listen!$A$2:$D$45,4,FALSE),"-",D3902,"-",E3902)),"keine vollständige ID")</f>
        <v>keine vollständige ID</v>
      </c>
      <c r="B3902" s="301"/>
      <c r="C3902" s="287"/>
      <c r="D3902" s="34"/>
      <c r="E3902" s="306"/>
      <c r="F3902" s="116"/>
      <c r="G3902" s="17"/>
      <c r="H3902" s="17"/>
      <c r="I3902" s="17"/>
      <c r="J3902" s="17"/>
      <c r="K3902" s="17"/>
      <c r="L3902" s="17"/>
      <c r="M3902" s="17"/>
      <c r="N3902" s="17"/>
      <c r="O3902" s="116"/>
      <c r="P3902" s="117">
        <f>IF(D3902&gt;A_Stammdaten!$B$12,0,SUM(G3902,H3902,J3902,L3902:M3902)-SUM(I3902,K3902,N3902:O3902))</f>
        <v>0</v>
      </c>
      <c r="Q3902" s="17"/>
      <c r="R3902" s="17"/>
      <c r="S3902" s="17"/>
      <c r="T3902" s="17"/>
      <c r="U3902" s="62">
        <f t="shared" si="1262"/>
        <v>0</v>
      </c>
      <c r="V3902" s="34"/>
      <c r="W3902" s="34"/>
      <c r="X3902" s="34"/>
      <c r="Y3902" s="34"/>
      <c r="Z3902" s="34"/>
      <c r="AA3902" s="63" t="str">
        <f t="shared" si="1263"/>
        <v>-</v>
      </c>
      <c r="AB3902" s="63" t="str">
        <f t="shared" si="1264"/>
        <v>-</v>
      </c>
      <c r="AC3902" s="63">
        <f>IF(ISBLANK($C3902),0,VLOOKUP($C3902,Listen!$A$2:$C$45,2,FALSE))</f>
        <v>0</v>
      </c>
      <c r="AD3902" s="63">
        <f>IF(ISBLANK($C3902),0,VLOOKUP($C3902,Listen!$A$2:$C$45,3,FALSE))</f>
        <v>0</v>
      </c>
      <c r="AE3902" s="49">
        <f t="shared" si="1283"/>
        <v>0</v>
      </c>
      <c r="AF3902" s="49">
        <f t="shared" si="1283"/>
        <v>0</v>
      </c>
      <c r="AG3902" s="49">
        <f>IFERROR(IF(OR($V3902&lt;&gt;"Ja",VLOOKUP($C3902,Listen!$A$2:$F$45,5,0)="Nein",D3902&lt;IF(C3902="LNG Anbindungsanlagen gemäß separater Festlegung",2022,2023)),$AC3902,$AA3902),0)</f>
        <v>0</v>
      </c>
      <c r="AH3902" s="49">
        <f>IFERROR(IF(OR($V3902&lt;&gt;"Ja",VLOOKUP($C3902,Listen!$A$2:$F$45,5,0)="Nein",D3902&lt;IF(C3902="LNG Anbindungsanlagen gemäß separater Festlegung",2022,2023)),$AC3902,$AA3902),0)</f>
        <v>0</v>
      </c>
      <c r="AI3902" s="49">
        <f>IFERROR(IF(OR($W3902&lt;&gt;"Ja",VLOOKUP($C3902,Listen!$A$2:$F$45,6,0)="Nein"),$AC3902,$AB3902),0)</f>
        <v>0</v>
      </c>
      <c r="AJ3902" s="49">
        <f>IFERROR(IF(OR($W3902&lt;&gt;"Ja",VLOOKUP($C3902,Listen!$A$2:$F$45,6,0)="Nein"),$AC3902,$AB3902),0)</f>
        <v>0</v>
      </c>
      <c r="AK3902" s="49">
        <f>IFERROR(IF(OR($W3902&lt;&gt;"Ja",VLOOKUP($C3902,Listen!$A$2:$F$45,6,0)="Nein"),$AC3902,$AB3902),0)</f>
        <v>0</v>
      </c>
      <c r="AL3902" s="51">
        <f t="shared" si="1266"/>
        <v>0</v>
      </c>
      <c r="AM3902" s="296">
        <f>IFERROR(IF(VLOOKUP($C3902,Listen!$A$2:$F$45,6,0)="Ja",MAX(BC3902:BD3902),D_SAV!$BC3902),0)</f>
        <v>0</v>
      </c>
      <c r="AN3902" s="51">
        <f t="shared" si="1267"/>
        <v>0</v>
      </c>
      <c r="AP3902" s="304">
        <f t="shared" si="1268"/>
        <v>0</v>
      </c>
      <c r="AQ3902" s="304">
        <f t="shared" si="1269"/>
        <v>0</v>
      </c>
      <c r="AR3902" s="304">
        <f t="shared" si="1270"/>
        <v>0</v>
      </c>
      <c r="AS3902" s="304">
        <f t="shared" si="1271"/>
        <v>0</v>
      </c>
      <c r="AT3902" s="304">
        <f t="shared" si="1272"/>
        <v>0</v>
      </c>
      <c r="AU3902" s="304">
        <f t="shared" si="1273"/>
        <v>0</v>
      </c>
      <c r="AV3902" s="304">
        <f t="shared" si="1274"/>
        <v>0</v>
      </c>
      <c r="AW3902" s="304">
        <f t="shared" si="1275"/>
        <v>0</v>
      </c>
      <c r="AX3902" s="304">
        <f t="shared" si="1276"/>
        <v>0</v>
      </c>
      <c r="AY3902" s="304">
        <f t="shared" si="1277"/>
        <v>0</v>
      </c>
      <c r="AZ3902" s="304">
        <f t="shared" si="1278"/>
        <v>0</v>
      </c>
      <c r="BA3902" s="304">
        <f t="shared" si="1279"/>
        <v>0</v>
      </c>
      <c r="BB3902" s="304">
        <f t="shared" si="1280"/>
        <v>0</v>
      </c>
      <c r="BC3902" s="304">
        <f t="shared" si="1281"/>
        <v>0</v>
      </c>
      <c r="BD3902" s="304">
        <f t="shared" si="1282"/>
        <v>0</v>
      </c>
      <c r="BE3902" s="304">
        <f>IFERROR(IF(VLOOKUP($C3902,Listen!$A$2:$F$45,6,0)="Ja",BB3902-MAX(BC3902:BD3902),BB3902-BC3902),0)</f>
        <v>0</v>
      </c>
    </row>
    <row r="3903" spans="1:57" x14ac:dyDescent="0.25">
      <c r="A3903" s="320" t="str">
        <f>IF(AND(D3903&lt;&gt;0,C3903&lt;&gt;0,E3903&lt;&gt;0),IF(B3903&lt;&gt;0,CONCATENATE(B3903,"-AGr",VLOOKUP(C3903,Listen!$A$2:$D$45,4,FALSE),"-",D3903,"-",E3903,),CONCATENATE("AGr",VLOOKUP(C3903,Listen!$A$2:$D$45,4,FALSE),"-",D3903,"-",E3903)),"keine vollständige ID")</f>
        <v>keine vollständige ID</v>
      </c>
      <c r="B3903" s="301"/>
      <c r="C3903" s="287"/>
      <c r="D3903" s="34"/>
      <c r="E3903" s="306"/>
      <c r="F3903" s="116"/>
      <c r="G3903" s="17"/>
      <c r="H3903" s="17"/>
      <c r="I3903" s="17"/>
      <c r="J3903" s="17"/>
      <c r="K3903" s="17"/>
      <c r="L3903" s="17"/>
      <c r="M3903" s="17"/>
      <c r="N3903" s="17"/>
      <c r="O3903" s="116"/>
      <c r="P3903" s="117">
        <f>IF(D3903&gt;A_Stammdaten!$B$12,0,SUM(G3903,H3903,J3903,L3903:M3903)-SUM(I3903,K3903,N3903:O3903))</f>
        <v>0</v>
      </c>
      <c r="Q3903" s="17"/>
      <c r="R3903" s="17"/>
      <c r="S3903" s="17"/>
      <c r="T3903" s="17"/>
      <c r="U3903" s="62">
        <f t="shared" si="1262"/>
        <v>0</v>
      </c>
      <c r="V3903" s="34"/>
      <c r="W3903" s="34"/>
      <c r="X3903" s="34"/>
      <c r="Y3903" s="34"/>
      <c r="Z3903" s="34"/>
      <c r="AA3903" s="63" t="str">
        <f t="shared" si="1263"/>
        <v>-</v>
      </c>
      <c r="AB3903" s="63" t="str">
        <f t="shared" si="1264"/>
        <v>-</v>
      </c>
      <c r="AC3903" s="63">
        <f>IF(ISBLANK($C3903),0,VLOOKUP($C3903,Listen!$A$2:$C$45,2,FALSE))</f>
        <v>0</v>
      </c>
      <c r="AD3903" s="63">
        <f>IF(ISBLANK($C3903),0,VLOOKUP($C3903,Listen!$A$2:$C$45,3,FALSE))</f>
        <v>0</v>
      </c>
      <c r="AE3903" s="49">
        <f t="shared" si="1283"/>
        <v>0</v>
      </c>
      <c r="AF3903" s="49">
        <f t="shared" si="1283"/>
        <v>0</v>
      </c>
      <c r="AG3903" s="49">
        <f>IFERROR(IF(OR($V3903&lt;&gt;"Ja",VLOOKUP($C3903,Listen!$A$2:$F$45,5,0)="Nein",D3903&lt;IF(C3903="LNG Anbindungsanlagen gemäß separater Festlegung",2022,2023)),$AC3903,$AA3903),0)</f>
        <v>0</v>
      </c>
      <c r="AH3903" s="49">
        <f>IFERROR(IF(OR($V3903&lt;&gt;"Ja",VLOOKUP($C3903,Listen!$A$2:$F$45,5,0)="Nein",D3903&lt;IF(C3903="LNG Anbindungsanlagen gemäß separater Festlegung",2022,2023)),$AC3903,$AA3903),0)</f>
        <v>0</v>
      </c>
      <c r="AI3903" s="49">
        <f>IFERROR(IF(OR($W3903&lt;&gt;"Ja",VLOOKUP($C3903,Listen!$A$2:$F$45,6,0)="Nein"),$AC3903,$AB3903),0)</f>
        <v>0</v>
      </c>
      <c r="AJ3903" s="49">
        <f>IFERROR(IF(OR($W3903&lt;&gt;"Ja",VLOOKUP($C3903,Listen!$A$2:$F$45,6,0)="Nein"),$AC3903,$AB3903),0)</f>
        <v>0</v>
      </c>
      <c r="AK3903" s="49">
        <f>IFERROR(IF(OR($W3903&lt;&gt;"Ja",VLOOKUP($C3903,Listen!$A$2:$F$45,6,0)="Nein"),$AC3903,$AB3903),0)</f>
        <v>0</v>
      </c>
      <c r="AL3903" s="51">
        <f t="shared" si="1266"/>
        <v>0</v>
      </c>
      <c r="AM3903" s="296">
        <f>IFERROR(IF(VLOOKUP($C3903,Listen!$A$2:$F$45,6,0)="Ja",MAX(BC3903:BD3903),D_SAV!$BC3903),0)</f>
        <v>0</v>
      </c>
      <c r="AN3903" s="51">
        <f t="shared" si="1267"/>
        <v>0</v>
      </c>
      <c r="AP3903" s="304">
        <f t="shared" si="1268"/>
        <v>0</v>
      </c>
      <c r="AQ3903" s="304">
        <f t="shared" si="1269"/>
        <v>0</v>
      </c>
      <c r="AR3903" s="304">
        <f t="shared" si="1270"/>
        <v>0</v>
      </c>
      <c r="AS3903" s="304">
        <f t="shared" si="1271"/>
        <v>0</v>
      </c>
      <c r="AT3903" s="304">
        <f t="shared" si="1272"/>
        <v>0</v>
      </c>
      <c r="AU3903" s="304">
        <f t="shared" si="1273"/>
        <v>0</v>
      </c>
      <c r="AV3903" s="304">
        <f t="shared" si="1274"/>
        <v>0</v>
      </c>
      <c r="AW3903" s="304">
        <f t="shared" si="1275"/>
        <v>0</v>
      </c>
      <c r="AX3903" s="304">
        <f t="shared" si="1276"/>
        <v>0</v>
      </c>
      <c r="AY3903" s="304">
        <f t="shared" si="1277"/>
        <v>0</v>
      </c>
      <c r="AZ3903" s="304">
        <f t="shared" si="1278"/>
        <v>0</v>
      </c>
      <c r="BA3903" s="304">
        <f t="shared" si="1279"/>
        <v>0</v>
      </c>
      <c r="BB3903" s="304">
        <f t="shared" si="1280"/>
        <v>0</v>
      </c>
      <c r="BC3903" s="304">
        <f t="shared" si="1281"/>
        <v>0</v>
      </c>
      <c r="BD3903" s="304">
        <f t="shared" si="1282"/>
        <v>0</v>
      </c>
      <c r="BE3903" s="304">
        <f>IFERROR(IF(VLOOKUP($C3903,Listen!$A$2:$F$45,6,0)="Ja",BB3903-MAX(BC3903:BD3903),BB3903-BC3903),0)</f>
        <v>0</v>
      </c>
    </row>
    <row r="3904" spans="1:57" x14ac:dyDescent="0.25">
      <c r="A3904" s="320" t="str">
        <f>IF(AND(D3904&lt;&gt;0,C3904&lt;&gt;0,E3904&lt;&gt;0),IF(B3904&lt;&gt;0,CONCATENATE(B3904,"-AGr",VLOOKUP(C3904,Listen!$A$2:$D$45,4,FALSE),"-",D3904,"-",E3904,),CONCATENATE("AGr",VLOOKUP(C3904,Listen!$A$2:$D$45,4,FALSE),"-",D3904,"-",E3904)),"keine vollständige ID")</f>
        <v>keine vollständige ID</v>
      </c>
      <c r="B3904" s="301"/>
      <c r="C3904" s="287"/>
      <c r="D3904" s="34"/>
      <c r="E3904" s="306"/>
      <c r="F3904" s="116"/>
      <c r="G3904" s="17"/>
      <c r="H3904" s="17"/>
      <c r="I3904" s="17"/>
      <c r="J3904" s="17"/>
      <c r="K3904" s="17"/>
      <c r="L3904" s="17"/>
      <c r="M3904" s="17"/>
      <c r="N3904" s="17"/>
      <c r="O3904" s="116"/>
      <c r="P3904" s="117">
        <f>IF(D3904&gt;A_Stammdaten!$B$12,0,SUM(G3904,H3904,J3904,L3904:M3904)-SUM(I3904,K3904,N3904:O3904))</f>
        <v>0</v>
      </c>
      <c r="Q3904" s="17"/>
      <c r="R3904" s="17"/>
      <c r="S3904" s="17"/>
      <c r="T3904" s="17"/>
      <c r="U3904" s="62">
        <f t="shared" si="1262"/>
        <v>0</v>
      </c>
      <c r="V3904" s="34"/>
      <c r="W3904" s="34"/>
      <c r="X3904" s="34"/>
      <c r="Y3904" s="34"/>
      <c r="Z3904" s="34"/>
      <c r="AA3904" s="63" t="str">
        <f t="shared" si="1263"/>
        <v>-</v>
      </c>
      <c r="AB3904" s="63" t="str">
        <f t="shared" si="1264"/>
        <v>-</v>
      </c>
      <c r="AC3904" s="63">
        <f>IF(ISBLANK($C3904),0,VLOOKUP($C3904,Listen!$A$2:$C$45,2,FALSE))</f>
        <v>0</v>
      </c>
      <c r="AD3904" s="63">
        <f>IF(ISBLANK($C3904),0,VLOOKUP($C3904,Listen!$A$2:$C$45,3,FALSE))</f>
        <v>0</v>
      </c>
      <c r="AE3904" s="49">
        <f t="shared" si="1283"/>
        <v>0</v>
      </c>
      <c r="AF3904" s="49">
        <f t="shared" si="1283"/>
        <v>0</v>
      </c>
      <c r="AG3904" s="49">
        <f>IFERROR(IF(OR($V3904&lt;&gt;"Ja",VLOOKUP($C3904,Listen!$A$2:$F$45,5,0)="Nein",D3904&lt;IF(C3904="LNG Anbindungsanlagen gemäß separater Festlegung",2022,2023)),$AC3904,$AA3904),0)</f>
        <v>0</v>
      </c>
      <c r="AH3904" s="49">
        <f>IFERROR(IF(OR($V3904&lt;&gt;"Ja",VLOOKUP($C3904,Listen!$A$2:$F$45,5,0)="Nein",D3904&lt;IF(C3904="LNG Anbindungsanlagen gemäß separater Festlegung",2022,2023)),$AC3904,$AA3904),0)</f>
        <v>0</v>
      </c>
      <c r="AI3904" s="49">
        <f>IFERROR(IF(OR($W3904&lt;&gt;"Ja",VLOOKUP($C3904,Listen!$A$2:$F$45,6,0)="Nein"),$AC3904,$AB3904),0)</f>
        <v>0</v>
      </c>
      <c r="AJ3904" s="49">
        <f>IFERROR(IF(OR($W3904&lt;&gt;"Ja",VLOOKUP($C3904,Listen!$A$2:$F$45,6,0)="Nein"),$AC3904,$AB3904),0)</f>
        <v>0</v>
      </c>
      <c r="AK3904" s="49">
        <f>IFERROR(IF(OR($W3904&lt;&gt;"Ja",VLOOKUP($C3904,Listen!$A$2:$F$45,6,0)="Nein"),$AC3904,$AB3904),0)</f>
        <v>0</v>
      </c>
      <c r="AL3904" s="51">
        <f t="shared" si="1266"/>
        <v>0</v>
      </c>
      <c r="AM3904" s="296">
        <f>IFERROR(IF(VLOOKUP($C3904,Listen!$A$2:$F$45,6,0)="Ja",MAX(BC3904:BD3904),D_SAV!$BC3904),0)</f>
        <v>0</v>
      </c>
      <c r="AN3904" s="51">
        <f t="shared" si="1267"/>
        <v>0</v>
      </c>
      <c r="AP3904" s="304">
        <f t="shared" si="1268"/>
        <v>0</v>
      </c>
      <c r="AQ3904" s="304">
        <f t="shared" si="1269"/>
        <v>0</v>
      </c>
      <c r="AR3904" s="304">
        <f t="shared" si="1270"/>
        <v>0</v>
      </c>
      <c r="AS3904" s="304">
        <f t="shared" si="1271"/>
        <v>0</v>
      </c>
      <c r="AT3904" s="304">
        <f t="shared" si="1272"/>
        <v>0</v>
      </c>
      <c r="AU3904" s="304">
        <f t="shared" si="1273"/>
        <v>0</v>
      </c>
      <c r="AV3904" s="304">
        <f t="shared" si="1274"/>
        <v>0</v>
      </c>
      <c r="AW3904" s="304">
        <f t="shared" si="1275"/>
        <v>0</v>
      </c>
      <c r="AX3904" s="304">
        <f t="shared" si="1276"/>
        <v>0</v>
      </c>
      <c r="AY3904" s="304">
        <f t="shared" si="1277"/>
        <v>0</v>
      </c>
      <c r="AZ3904" s="304">
        <f t="shared" si="1278"/>
        <v>0</v>
      </c>
      <c r="BA3904" s="304">
        <f t="shared" si="1279"/>
        <v>0</v>
      </c>
      <c r="BB3904" s="304">
        <f t="shared" si="1280"/>
        <v>0</v>
      </c>
      <c r="BC3904" s="304">
        <f t="shared" si="1281"/>
        <v>0</v>
      </c>
      <c r="BD3904" s="304">
        <f t="shared" si="1282"/>
        <v>0</v>
      </c>
      <c r="BE3904" s="304">
        <f>IFERROR(IF(VLOOKUP($C3904,Listen!$A$2:$F$45,6,0)="Ja",BB3904-MAX(BC3904:BD3904),BB3904-BC3904),0)</f>
        <v>0</v>
      </c>
    </row>
    <row r="3905" spans="1:57" x14ac:dyDescent="0.25">
      <c r="A3905" s="320" t="str">
        <f>IF(AND(D3905&lt;&gt;0,C3905&lt;&gt;0,E3905&lt;&gt;0),IF(B3905&lt;&gt;0,CONCATENATE(B3905,"-AGr",VLOOKUP(C3905,Listen!$A$2:$D$45,4,FALSE),"-",D3905,"-",E3905,),CONCATENATE("AGr",VLOOKUP(C3905,Listen!$A$2:$D$45,4,FALSE),"-",D3905,"-",E3905)),"keine vollständige ID")</f>
        <v>keine vollständige ID</v>
      </c>
      <c r="B3905" s="301"/>
      <c r="C3905" s="287"/>
      <c r="D3905" s="34"/>
      <c r="E3905" s="306"/>
      <c r="F3905" s="116"/>
      <c r="G3905" s="17"/>
      <c r="H3905" s="17"/>
      <c r="I3905" s="17"/>
      <c r="J3905" s="17"/>
      <c r="K3905" s="17"/>
      <c r="L3905" s="17"/>
      <c r="M3905" s="17"/>
      <c r="N3905" s="17"/>
      <c r="O3905" s="116"/>
      <c r="P3905" s="117">
        <f>IF(D3905&gt;A_Stammdaten!$B$12,0,SUM(G3905,H3905,J3905,L3905:M3905)-SUM(I3905,K3905,N3905:O3905))</f>
        <v>0</v>
      </c>
      <c r="Q3905" s="17"/>
      <c r="R3905" s="17"/>
      <c r="S3905" s="17"/>
      <c r="T3905" s="17"/>
      <c r="U3905" s="62">
        <f t="shared" si="1262"/>
        <v>0</v>
      </c>
      <c r="V3905" s="34"/>
      <c r="W3905" s="34"/>
      <c r="X3905" s="34"/>
      <c r="Y3905" s="34"/>
      <c r="Z3905" s="34"/>
      <c r="AA3905" s="63" t="str">
        <f t="shared" si="1263"/>
        <v>-</v>
      </c>
      <c r="AB3905" s="63" t="str">
        <f t="shared" si="1264"/>
        <v>-</v>
      </c>
      <c r="AC3905" s="63">
        <f>IF(ISBLANK($C3905),0,VLOOKUP($C3905,Listen!$A$2:$C$45,2,FALSE))</f>
        <v>0</v>
      </c>
      <c r="AD3905" s="63">
        <f>IF(ISBLANK($C3905),0,VLOOKUP($C3905,Listen!$A$2:$C$45,3,FALSE))</f>
        <v>0</v>
      </c>
      <c r="AE3905" s="49">
        <f t="shared" si="1283"/>
        <v>0</v>
      </c>
      <c r="AF3905" s="49">
        <f t="shared" si="1283"/>
        <v>0</v>
      </c>
      <c r="AG3905" s="49">
        <f>IFERROR(IF(OR($V3905&lt;&gt;"Ja",VLOOKUP($C3905,Listen!$A$2:$F$45,5,0)="Nein",D3905&lt;IF(C3905="LNG Anbindungsanlagen gemäß separater Festlegung",2022,2023)),$AC3905,$AA3905),0)</f>
        <v>0</v>
      </c>
      <c r="AH3905" s="49">
        <f>IFERROR(IF(OR($V3905&lt;&gt;"Ja",VLOOKUP($C3905,Listen!$A$2:$F$45,5,0)="Nein",D3905&lt;IF(C3905="LNG Anbindungsanlagen gemäß separater Festlegung",2022,2023)),$AC3905,$AA3905),0)</f>
        <v>0</v>
      </c>
      <c r="AI3905" s="49">
        <f>IFERROR(IF(OR($W3905&lt;&gt;"Ja",VLOOKUP($C3905,Listen!$A$2:$F$45,6,0)="Nein"),$AC3905,$AB3905),0)</f>
        <v>0</v>
      </c>
      <c r="AJ3905" s="49">
        <f>IFERROR(IF(OR($W3905&lt;&gt;"Ja",VLOOKUP($C3905,Listen!$A$2:$F$45,6,0)="Nein"),$AC3905,$AB3905),0)</f>
        <v>0</v>
      </c>
      <c r="AK3905" s="49">
        <f>IFERROR(IF(OR($W3905&lt;&gt;"Ja",VLOOKUP($C3905,Listen!$A$2:$F$45,6,0)="Nein"),$AC3905,$AB3905),0)</f>
        <v>0</v>
      </c>
      <c r="AL3905" s="51">
        <f t="shared" si="1266"/>
        <v>0</v>
      </c>
      <c r="AM3905" s="296">
        <f>IFERROR(IF(VLOOKUP($C3905,Listen!$A$2:$F$45,6,0)="Ja",MAX(BC3905:BD3905),D_SAV!$BC3905),0)</f>
        <v>0</v>
      </c>
      <c r="AN3905" s="51">
        <f t="shared" si="1267"/>
        <v>0</v>
      </c>
      <c r="AP3905" s="304">
        <f t="shared" si="1268"/>
        <v>0</v>
      </c>
      <c r="AQ3905" s="304">
        <f t="shared" si="1269"/>
        <v>0</v>
      </c>
      <c r="AR3905" s="304">
        <f t="shared" si="1270"/>
        <v>0</v>
      </c>
      <c r="AS3905" s="304">
        <f t="shared" si="1271"/>
        <v>0</v>
      </c>
      <c r="AT3905" s="304">
        <f t="shared" si="1272"/>
        <v>0</v>
      </c>
      <c r="AU3905" s="304">
        <f t="shared" si="1273"/>
        <v>0</v>
      </c>
      <c r="AV3905" s="304">
        <f t="shared" si="1274"/>
        <v>0</v>
      </c>
      <c r="AW3905" s="304">
        <f t="shared" si="1275"/>
        <v>0</v>
      </c>
      <c r="AX3905" s="304">
        <f t="shared" si="1276"/>
        <v>0</v>
      </c>
      <c r="AY3905" s="304">
        <f t="shared" si="1277"/>
        <v>0</v>
      </c>
      <c r="AZ3905" s="304">
        <f t="shared" si="1278"/>
        <v>0</v>
      </c>
      <c r="BA3905" s="304">
        <f t="shared" si="1279"/>
        <v>0</v>
      </c>
      <c r="BB3905" s="304">
        <f t="shared" si="1280"/>
        <v>0</v>
      </c>
      <c r="BC3905" s="304">
        <f t="shared" si="1281"/>
        <v>0</v>
      </c>
      <c r="BD3905" s="304">
        <f t="shared" si="1282"/>
        <v>0</v>
      </c>
      <c r="BE3905" s="304">
        <f>IFERROR(IF(VLOOKUP($C3905,Listen!$A$2:$F$45,6,0)="Ja",BB3905-MAX(BC3905:BD3905),BB3905-BC3905),0)</f>
        <v>0</v>
      </c>
    </row>
    <row r="3906" spans="1:57" x14ac:dyDescent="0.25">
      <c r="A3906" s="320" t="str">
        <f>IF(AND(D3906&lt;&gt;0,C3906&lt;&gt;0,E3906&lt;&gt;0),IF(B3906&lt;&gt;0,CONCATENATE(B3906,"-AGr",VLOOKUP(C3906,Listen!$A$2:$D$45,4,FALSE),"-",D3906,"-",E3906,),CONCATENATE("AGr",VLOOKUP(C3906,Listen!$A$2:$D$45,4,FALSE),"-",D3906,"-",E3906)),"keine vollständige ID")</f>
        <v>keine vollständige ID</v>
      </c>
      <c r="B3906" s="301"/>
      <c r="C3906" s="287"/>
      <c r="D3906" s="34"/>
      <c r="E3906" s="306"/>
      <c r="F3906" s="116"/>
      <c r="G3906" s="17"/>
      <c r="H3906" s="17"/>
      <c r="I3906" s="17"/>
      <c r="J3906" s="17"/>
      <c r="K3906" s="17"/>
      <c r="L3906" s="17"/>
      <c r="M3906" s="17"/>
      <c r="N3906" s="17"/>
      <c r="O3906" s="116"/>
      <c r="P3906" s="117">
        <f>IF(D3906&gt;A_Stammdaten!$B$12,0,SUM(G3906,H3906,J3906,L3906:M3906)-SUM(I3906,K3906,N3906:O3906))</f>
        <v>0</v>
      </c>
      <c r="Q3906" s="17"/>
      <c r="R3906" s="17"/>
      <c r="S3906" s="17"/>
      <c r="T3906" s="17"/>
      <c r="U3906" s="62">
        <f t="shared" si="1262"/>
        <v>0</v>
      </c>
      <c r="V3906" s="34"/>
      <c r="W3906" s="34"/>
      <c r="X3906" s="34"/>
      <c r="Y3906" s="34"/>
      <c r="Z3906" s="34"/>
      <c r="AA3906" s="63" t="str">
        <f t="shared" si="1263"/>
        <v>-</v>
      </c>
      <c r="AB3906" s="63" t="str">
        <f t="shared" si="1264"/>
        <v>-</v>
      </c>
      <c r="AC3906" s="63">
        <f>IF(ISBLANK($C3906),0,VLOOKUP($C3906,Listen!$A$2:$C$45,2,FALSE))</f>
        <v>0</v>
      </c>
      <c r="AD3906" s="63">
        <f>IF(ISBLANK($C3906),0,VLOOKUP($C3906,Listen!$A$2:$C$45,3,FALSE))</f>
        <v>0</v>
      </c>
      <c r="AE3906" s="49">
        <f t="shared" si="1283"/>
        <v>0</v>
      </c>
      <c r="AF3906" s="49">
        <f t="shared" si="1283"/>
        <v>0</v>
      </c>
      <c r="AG3906" s="49">
        <f>IFERROR(IF(OR($V3906&lt;&gt;"Ja",VLOOKUP($C3906,Listen!$A$2:$F$45,5,0)="Nein",D3906&lt;IF(C3906="LNG Anbindungsanlagen gemäß separater Festlegung",2022,2023)),$AC3906,$AA3906),0)</f>
        <v>0</v>
      </c>
      <c r="AH3906" s="49">
        <f>IFERROR(IF(OR($V3906&lt;&gt;"Ja",VLOOKUP($C3906,Listen!$A$2:$F$45,5,0)="Nein",D3906&lt;IF(C3906="LNG Anbindungsanlagen gemäß separater Festlegung",2022,2023)),$AC3906,$AA3906),0)</f>
        <v>0</v>
      </c>
      <c r="AI3906" s="49">
        <f>IFERROR(IF(OR($W3906&lt;&gt;"Ja",VLOOKUP($C3906,Listen!$A$2:$F$45,6,0)="Nein"),$AC3906,$AB3906),0)</f>
        <v>0</v>
      </c>
      <c r="AJ3906" s="49">
        <f>IFERROR(IF(OR($W3906&lt;&gt;"Ja",VLOOKUP($C3906,Listen!$A$2:$F$45,6,0)="Nein"),$AC3906,$AB3906),0)</f>
        <v>0</v>
      </c>
      <c r="AK3906" s="49">
        <f>IFERROR(IF(OR($W3906&lt;&gt;"Ja",VLOOKUP($C3906,Listen!$A$2:$F$45,6,0)="Nein"),$AC3906,$AB3906),0)</f>
        <v>0</v>
      </c>
      <c r="AL3906" s="51">
        <f t="shared" si="1266"/>
        <v>0</v>
      </c>
      <c r="AM3906" s="296">
        <f>IFERROR(IF(VLOOKUP($C3906,Listen!$A$2:$F$45,6,0)="Ja",MAX(BC3906:BD3906),D_SAV!$BC3906),0)</f>
        <v>0</v>
      </c>
      <c r="AN3906" s="51">
        <f t="shared" si="1267"/>
        <v>0</v>
      </c>
      <c r="AP3906" s="304">
        <f t="shared" si="1268"/>
        <v>0</v>
      </c>
      <c r="AQ3906" s="304">
        <f t="shared" si="1269"/>
        <v>0</v>
      </c>
      <c r="AR3906" s="304">
        <f t="shared" si="1270"/>
        <v>0</v>
      </c>
      <c r="AS3906" s="304">
        <f t="shared" si="1271"/>
        <v>0</v>
      </c>
      <c r="AT3906" s="304">
        <f t="shared" si="1272"/>
        <v>0</v>
      </c>
      <c r="AU3906" s="304">
        <f t="shared" si="1273"/>
        <v>0</v>
      </c>
      <c r="AV3906" s="304">
        <f t="shared" si="1274"/>
        <v>0</v>
      </c>
      <c r="AW3906" s="304">
        <f t="shared" si="1275"/>
        <v>0</v>
      </c>
      <c r="AX3906" s="304">
        <f t="shared" si="1276"/>
        <v>0</v>
      </c>
      <c r="AY3906" s="304">
        <f t="shared" si="1277"/>
        <v>0</v>
      </c>
      <c r="AZ3906" s="304">
        <f t="shared" si="1278"/>
        <v>0</v>
      </c>
      <c r="BA3906" s="304">
        <f t="shared" si="1279"/>
        <v>0</v>
      </c>
      <c r="BB3906" s="304">
        <f t="shared" si="1280"/>
        <v>0</v>
      </c>
      <c r="BC3906" s="304">
        <f t="shared" si="1281"/>
        <v>0</v>
      </c>
      <c r="BD3906" s="304">
        <f t="shared" si="1282"/>
        <v>0</v>
      </c>
      <c r="BE3906" s="304">
        <f>IFERROR(IF(VLOOKUP($C3906,Listen!$A$2:$F$45,6,0)="Ja",BB3906-MAX(BC3906:BD3906),BB3906-BC3906),0)</f>
        <v>0</v>
      </c>
    </row>
    <row r="3907" spans="1:57" x14ac:dyDescent="0.25">
      <c r="A3907" s="320" t="str">
        <f>IF(AND(D3907&lt;&gt;0,C3907&lt;&gt;0,E3907&lt;&gt;0),IF(B3907&lt;&gt;0,CONCATENATE(B3907,"-AGr",VLOOKUP(C3907,Listen!$A$2:$D$45,4,FALSE),"-",D3907,"-",E3907,),CONCATENATE("AGr",VLOOKUP(C3907,Listen!$A$2:$D$45,4,FALSE),"-",D3907,"-",E3907)),"keine vollständige ID")</f>
        <v>keine vollständige ID</v>
      </c>
      <c r="B3907" s="301"/>
      <c r="C3907" s="287"/>
      <c r="D3907" s="34"/>
      <c r="E3907" s="306"/>
      <c r="F3907" s="116"/>
      <c r="G3907" s="17"/>
      <c r="H3907" s="17"/>
      <c r="I3907" s="17"/>
      <c r="J3907" s="17"/>
      <c r="K3907" s="17"/>
      <c r="L3907" s="17"/>
      <c r="M3907" s="17"/>
      <c r="N3907" s="17"/>
      <c r="O3907" s="116"/>
      <c r="P3907" s="117">
        <f>IF(D3907&gt;A_Stammdaten!$B$12,0,SUM(G3907,H3907,J3907,L3907:M3907)-SUM(I3907,K3907,N3907:O3907))</f>
        <v>0</v>
      </c>
      <c r="Q3907" s="17"/>
      <c r="R3907" s="17"/>
      <c r="S3907" s="17"/>
      <c r="T3907" s="17"/>
      <c r="U3907" s="62">
        <f t="shared" si="1262"/>
        <v>0</v>
      </c>
      <c r="V3907" s="34"/>
      <c r="W3907" s="34"/>
      <c r="X3907" s="34"/>
      <c r="Y3907" s="34"/>
      <c r="Z3907" s="34"/>
      <c r="AA3907" s="63" t="str">
        <f t="shared" si="1263"/>
        <v>-</v>
      </c>
      <c r="AB3907" s="63" t="str">
        <f t="shared" si="1264"/>
        <v>-</v>
      </c>
      <c r="AC3907" s="63">
        <f>IF(ISBLANK($C3907),0,VLOOKUP($C3907,Listen!$A$2:$C$45,2,FALSE))</f>
        <v>0</v>
      </c>
      <c r="AD3907" s="63">
        <f>IF(ISBLANK($C3907),0,VLOOKUP($C3907,Listen!$A$2:$C$45,3,FALSE))</f>
        <v>0</v>
      </c>
      <c r="AE3907" s="49">
        <f t="shared" si="1283"/>
        <v>0</v>
      </c>
      <c r="AF3907" s="49">
        <f t="shared" si="1283"/>
        <v>0</v>
      </c>
      <c r="AG3907" s="49">
        <f>IFERROR(IF(OR($V3907&lt;&gt;"Ja",VLOOKUP($C3907,Listen!$A$2:$F$45,5,0)="Nein",D3907&lt;IF(C3907="LNG Anbindungsanlagen gemäß separater Festlegung",2022,2023)),$AC3907,$AA3907),0)</f>
        <v>0</v>
      </c>
      <c r="AH3907" s="49">
        <f>IFERROR(IF(OR($V3907&lt;&gt;"Ja",VLOOKUP($C3907,Listen!$A$2:$F$45,5,0)="Nein",D3907&lt;IF(C3907="LNG Anbindungsanlagen gemäß separater Festlegung",2022,2023)),$AC3907,$AA3907),0)</f>
        <v>0</v>
      </c>
      <c r="AI3907" s="49">
        <f>IFERROR(IF(OR($W3907&lt;&gt;"Ja",VLOOKUP($C3907,Listen!$A$2:$F$45,6,0)="Nein"),$AC3907,$AB3907),0)</f>
        <v>0</v>
      </c>
      <c r="AJ3907" s="49">
        <f>IFERROR(IF(OR($W3907&lt;&gt;"Ja",VLOOKUP($C3907,Listen!$A$2:$F$45,6,0)="Nein"),$AC3907,$AB3907),0)</f>
        <v>0</v>
      </c>
      <c r="AK3907" s="49">
        <f>IFERROR(IF(OR($W3907&lt;&gt;"Ja",VLOOKUP($C3907,Listen!$A$2:$F$45,6,0)="Nein"),$AC3907,$AB3907),0)</f>
        <v>0</v>
      </c>
      <c r="AL3907" s="51">
        <f t="shared" si="1266"/>
        <v>0</v>
      </c>
      <c r="AM3907" s="296">
        <f>IFERROR(IF(VLOOKUP($C3907,Listen!$A$2:$F$45,6,0)="Ja",MAX(BC3907:BD3907),D_SAV!$BC3907),0)</f>
        <v>0</v>
      </c>
      <c r="AN3907" s="51">
        <f t="shared" si="1267"/>
        <v>0</v>
      </c>
      <c r="AP3907" s="304">
        <f t="shared" si="1268"/>
        <v>0</v>
      </c>
      <c r="AQ3907" s="304">
        <f t="shared" si="1269"/>
        <v>0</v>
      </c>
      <c r="AR3907" s="304">
        <f t="shared" si="1270"/>
        <v>0</v>
      </c>
      <c r="AS3907" s="304">
        <f t="shared" si="1271"/>
        <v>0</v>
      </c>
      <c r="AT3907" s="304">
        <f t="shared" si="1272"/>
        <v>0</v>
      </c>
      <c r="AU3907" s="304">
        <f t="shared" si="1273"/>
        <v>0</v>
      </c>
      <c r="AV3907" s="304">
        <f t="shared" si="1274"/>
        <v>0</v>
      </c>
      <c r="AW3907" s="304">
        <f t="shared" si="1275"/>
        <v>0</v>
      </c>
      <c r="AX3907" s="304">
        <f t="shared" si="1276"/>
        <v>0</v>
      </c>
      <c r="AY3907" s="304">
        <f t="shared" si="1277"/>
        <v>0</v>
      </c>
      <c r="AZ3907" s="304">
        <f t="shared" si="1278"/>
        <v>0</v>
      </c>
      <c r="BA3907" s="304">
        <f t="shared" si="1279"/>
        <v>0</v>
      </c>
      <c r="BB3907" s="304">
        <f t="shared" si="1280"/>
        <v>0</v>
      </c>
      <c r="BC3907" s="304">
        <f t="shared" si="1281"/>
        <v>0</v>
      </c>
      <c r="BD3907" s="304">
        <f t="shared" si="1282"/>
        <v>0</v>
      </c>
      <c r="BE3907" s="304">
        <f>IFERROR(IF(VLOOKUP($C3907,Listen!$A$2:$F$45,6,0)="Ja",BB3907-MAX(BC3907:BD3907),BB3907-BC3907),0)</f>
        <v>0</v>
      </c>
    </row>
    <row r="3908" spans="1:57" x14ac:dyDescent="0.25">
      <c r="A3908" s="320" t="str">
        <f>IF(AND(D3908&lt;&gt;0,C3908&lt;&gt;0,E3908&lt;&gt;0),IF(B3908&lt;&gt;0,CONCATENATE(B3908,"-AGr",VLOOKUP(C3908,Listen!$A$2:$D$45,4,FALSE),"-",D3908,"-",E3908,),CONCATENATE("AGr",VLOOKUP(C3908,Listen!$A$2:$D$45,4,FALSE),"-",D3908,"-",E3908)),"keine vollständige ID")</f>
        <v>keine vollständige ID</v>
      </c>
      <c r="B3908" s="301"/>
      <c r="C3908" s="287"/>
      <c r="D3908" s="34"/>
      <c r="E3908" s="306"/>
      <c r="F3908" s="116"/>
      <c r="G3908" s="17"/>
      <c r="H3908" s="17"/>
      <c r="I3908" s="17"/>
      <c r="J3908" s="17"/>
      <c r="K3908" s="17"/>
      <c r="L3908" s="17"/>
      <c r="M3908" s="17"/>
      <c r="N3908" s="17"/>
      <c r="O3908" s="116"/>
      <c r="P3908" s="117">
        <f>IF(D3908&gt;A_Stammdaten!$B$12,0,SUM(G3908,H3908,J3908,L3908:M3908)-SUM(I3908,K3908,N3908:O3908))</f>
        <v>0</v>
      </c>
      <c r="Q3908" s="17"/>
      <c r="R3908" s="17"/>
      <c r="S3908" s="17"/>
      <c r="T3908" s="17"/>
      <c r="U3908" s="62">
        <f t="shared" si="1262"/>
        <v>0</v>
      </c>
      <c r="V3908" s="34"/>
      <c r="W3908" s="34"/>
      <c r="X3908" s="34"/>
      <c r="Y3908" s="34"/>
      <c r="Z3908" s="34"/>
      <c r="AA3908" s="63" t="str">
        <f t="shared" si="1263"/>
        <v>-</v>
      </c>
      <c r="AB3908" s="63" t="str">
        <f t="shared" si="1264"/>
        <v>-</v>
      </c>
      <c r="AC3908" s="63">
        <f>IF(ISBLANK($C3908),0,VLOOKUP($C3908,Listen!$A$2:$C$45,2,FALSE))</f>
        <v>0</v>
      </c>
      <c r="AD3908" s="63">
        <f>IF(ISBLANK($C3908),0,VLOOKUP($C3908,Listen!$A$2:$C$45,3,FALSE))</f>
        <v>0</v>
      </c>
      <c r="AE3908" s="49">
        <f t="shared" si="1283"/>
        <v>0</v>
      </c>
      <c r="AF3908" s="49">
        <f t="shared" si="1283"/>
        <v>0</v>
      </c>
      <c r="AG3908" s="49">
        <f>IFERROR(IF(OR($V3908&lt;&gt;"Ja",VLOOKUP($C3908,Listen!$A$2:$F$45,5,0)="Nein",D3908&lt;IF(C3908="LNG Anbindungsanlagen gemäß separater Festlegung",2022,2023)),$AC3908,$AA3908),0)</f>
        <v>0</v>
      </c>
      <c r="AH3908" s="49">
        <f>IFERROR(IF(OR($V3908&lt;&gt;"Ja",VLOOKUP($C3908,Listen!$A$2:$F$45,5,0)="Nein",D3908&lt;IF(C3908="LNG Anbindungsanlagen gemäß separater Festlegung",2022,2023)),$AC3908,$AA3908),0)</f>
        <v>0</v>
      </c>
      <c r="AI3908" s="49">
        <f>IFERROR(IF(OR($W3908&lt;&gt;"Ja",VLOOKUP($C3908,Listen!$A$2:$F$45,6,0)="Nein"),$AC3908,$AB3908),0)</f>
        <v>0</v>
      </c>
      <c r="AJ3908" s="49">
        <f>IFERROR(IF(OR($W3908&lt;&gt;"Ja",VLOOKUP($C3908,Listen!$A$2:$F$45,6,0)="Nein"),$AC3908,$AB3908),0)</f>
        <v>0</v>
      </c>
      <c r="AK3908" s="49">
        <f>IFERROR(IF(OR($W3908&lt;&gt;"Ja",VLOOKUP($C3908,Listen!$A$2:$F$45,6,0)="Nein"),$AC3908,$AB3908),0)</f>
        <v>0</v>
      </c>
      <c r="AL3908" s="51">
        <f t="shared" si="1266"/>
        <v>0</v>
      </c>
      <c r="AM3908" s="296">
        <f>IFERROR(IF(VLOOKUP($C3908,Listen!$A$2:$F$45,6,0)="Ja",MAX(BC3908:BD3908),D_SAV!$BC3908),0)</f>
        <v>0</v>
      </c>
      <c r="AN3908" s="51">
        <f t="shared" si="1267"/>
        <v>0</v>
      </c>
      <c r="AP3908" s="304">
        <f t="shared" si="1268"/>
        <v>0</v>
      </c>
      <c r="AQ3908" s="304">
        <f t="shared" si="1269"/>
        <v>0</v>
      </c>
      <c r="AR3908" s="304">
        <f t="shared" si="1270"/>
        <v>0</v>
      </c>
      <c r="AS3908" s="304">
        <f t="shared" si="1271"/>
        <v>0</v>
      </c>
      <c r="AT3908" s="304">
        <f t="shared" si="1272"/>
        <v>0</v>
      </c>
      <c r="AU3908" s="304">
        <f t="shared" si="1273"/>
        <v>0</v>
      </c>
      <c r="AV3908" s="304">
        <f t="shared" si="1274"/>
        <v>0</v>
      </c>
      <c r="AW3908" s="304">
        <f t="shared" si="1275"/>
        <v>0</v>
      </c>
      <c r="AX3908" s="304">
        <f t="shared" si="1276"/>
        <v>0</v>
      </c>
      <c r="AY3908" s="304">
        <f t="shared" si="1277"/>
        <v>0</v>
      </c>
      <c r="AZ3908" s="304">
        <f t="shared" si="1278"/>
        <v>0</v>
      </c>
      <c r="BA3908" s="304">
        <f t="shared" si="1279"/>
        <v>0</v>
      </c>
      <c r="BB3908" s="304">
        <f t="shared" si="1280"/>
        <v>0</v>
      </c>
      <c r="BC3908" s="304">
        <f t="shared" si="1281"/>
        <v>0</v>
      </c>
      <c r="BD3908" s="304">
        <f t="shared" si="1282"/>
        <v>0</v>
      </c>
      <c r="BE3908" s="304">
        <f>IFERROR(IF(VLOOKUP($C3908,Listen!$A$2:$F$45,6,0)="Ja",BB3908-MAX(BC3908:BD3908),BB3908-BC3908),0)</f>
        <v>0</v>
      </c>
    </row>
    <row r="3909" spans="1:57" x14ac:dyDescent="0.25">
      <c r="A3909" s="320" t="str">
        <f>IF(AND(D3909&lt;&gt;0,C3909&lt;&gt;0,E3909&lt;&gt;0),IF(B3909&lt;&gt;0,CONCATENATE(B3909,"-AGr",VLOOKUP(C3909,Listen!$A$2:$D$45,4,FALSE),"-",D3909,"-",E3909,),CONCATENATE("AGr",VLOOKUP(C3909,Listen!$A$2:$D$45,4,FALSE),"-",D3909,"-",E3909)),"keine vollständige ID")</f>
        <v>keine vollständige ID</v>
      </c>
      <c r="B3909" s="301"/>
      <c r="C3909" s="287"/>
      <c r="D3909" s="34"/>
      <c r="E3909" s="306"/>
      <c r="F3909" s="116"/>
      <c r="G3909" s="17"/>
      <c r="H3909" s="17"/>
      <c r="I3909" s="17"/>
      <c r="J3909" s="17"/>
      <c r="K3909" s="17"/>
      <c r="L3909" s="17"/>
      <c r="M3909" s="17"/>
      <c r="N3909" s="17"/>
      <c r="O3909" s="116"/>
      <c r="P3909" s="117">
        <f>IF(D3909&gt;A_Stammdaten!$B$12,0,SUM(G3909,H3909,J3909,L3909:M3909)-SUM(I3909,K3909,N3909:O3909))</f>
        <v>0</v>
      </c>
      <c r="Q3909" s="17"/>
      <c r="R3909" s="17"/>
      <c r="S3909" s="17"/>
      <c r="T3909" s="17"/>
      <c r="U3909" s="62">
        <f t="shared" si="1262"/>
        <v>0</v>
      </c>
      <c r="V3909" s="34"/>
      <c r="W3909" s="34"/>
      <c r="X3909" s="34"/>
      <c r="Y3909" s="34"/>
      <c r="Z3909" s="34"/>
      <c r="AA3909" s="63" t="str">
        <f t="shared" si="1263"/>
        <v>-</v>
      </c>
      <c r="AB3909" s="63" t="str">
        <f t="shared" si="1264"/>
        <v>-</v>
      </c>
      <c r="AC3909" s="63">
        <f>IF(ISBLANK($C3909),0,VLOOKUP($C3909,Listen!$A$2:$C$45,2,FALSE))</f>
        <v>0</v>
      </c>
      <c r="AD3909" s="63">
        <f>IF(ISBLANK($C3909),0,VLOOKUP($C3909,Listen!$A$2:$C$45,3,FALSE))</f>
        <v>0</v>
      </c>
      <c r="AE3909" s="49">
        <f t="shared" si="1283"/>
        <v>0</v>
      </c>
      <c r="AF3909" s="49">
        <f t="shared" si="1283"/>
        <v>0</v>
      </c>
      <c r="AG3909" s="49">
        <f>IFERROR(IF(OR($V3909&lt;&gt;"Ja",VLOOKUP($C3909,Listen!$A$2:$F$45,5,0)="Nein",D3909&lt;IF(C3909="LNG Anbindungsanlagen gemäß separater Festlegung",2022,2023)),$AC3909,$AA3909),0)</f>
        <v>0</v>
      </c>
      <c r="AH3909" s="49">
        <f>IFERROR(IF(OR($V3909&lt;&gt;"Ja",VLOOKUP($C3909,Listen!$A$2:$F$45,5,0)="Nein",D3909&lt;IF(C3909="LNG Anbindungsanlagen gemäß separater Festlegung",2022,2023)),$AC3909,$AA3909),0)</f>
        <v>0</v>
      </c>
      <c r="AI3909" s="49">
        <f>IFERROR(IF(OR($W3909&lt;&gt;"Ja",VLOOKUP($C3909,Listen!$A$2:$F$45,6,0)="Nein"),$AC3909,$AB3909),0)</f>
        <v>0</v>
      </c>
      <c r="AJ3909" s="49">
        <f>IFERROR(IF(OR($W3909&lt;&gt;"Ja",VLOOKUP($C3909,Listen!$A$2:$F$45,6,0)="Nein"),$AC3909,$AB3909),0)</f>
        <v>0</v>
      </c>
      <c r="AK3909" s="49">
        <f>IFERROR(IF(OR($W3909&lt;&gt;"Ja",VLOOKUP($C3909,Listen!$A$2:$F$45,6,0)="Nein"),$AC3909,$AB3909),0)</f>
        <v>0</v>
      </c>
      <c r="AL3909" s="51">
        <f t="shared" si="1266"/>
        <v>0</v>
      </c>
      <c r="AM3909" s="296">
        <f>IFERROR(IF(VLOOKUP($C3909,Listen!$A$2:$F$45,6,0)="Ja",MAX(BC3909:BD3909),D_SAV!$BC3909),0)</f>
        <v>0</v>
      </c>
      <c r="AN3909" s="51">
        <f t="shared" si="1267"/>
        <v>0</v>
      </c>
      <c r="AP3909" s="304">
        <f t="shared" si="1268"/>
        <v>0</v>
      </c>
      <c r="AQ3909" s="304">
        <f t="shared" si="1269"/>
        <v>0</v>
      </c>
      <c r="AR3909" s="304">
        <f t="shared" si="1270"/>
        <v>0</v>
      </c>
      <c r="AS3909" s="304">
        <f t="shared" si="1271"/>
        <v>0</v>
      </c>
      <c r="AT3909" s="304">
        <f t="shared" si="1272"/>
        <v>0</v>
      </c>
      <c r="AU3909" s="304">
        <f t="shared" si="1273"/>
        <v>0</v>
      </c>
      <c r="AV3909" s="304">
        <f t="shared" si="1274"/>
        <v>0</v>
      </c>
      <c r="AW3909" s="304">
        <f t="shared" si="1275"/>
        <v>0</v>
      </c>
      <c r="AX3909" s="304">
        <f t="shared" si="1276"/>
        <v>0</v>
      </c>
      <c r="AY3909" s="304">
        <f t="shared" si="1277"/>
        <v>0</v>
      </c>
      <c r="AZ3909" s="304">
        <f t="shared" si="1278"/>
        <v>0</v>
      </c>
      <c r="BA3909" s="304">
        <f t="shared" si="1279"/>
        <v>0</v>
      </c>
      <c r="BB3909" s="304">
        <f t="shared" si="1280"/>
        <v>0</v>
      </c>
      <c r="BC3909" s="304">
        <f t="shared" si="1281"/>
        <v>0</v>
      </c>
      <c r="BD3909" s="304">
        <f t="shared" si="1282"/>
        <v>0</v>
      </c>
      <c r="BE3909" s="304">
        <f>IFERROR(IF(VLOOKUP($C3909,Listen!$A$2:$F$45,6,0)="Ja",BB3909-MAX(BC3909:BD3909),BB3909-BC3909),0)</f>
        <v>0</v>
      </c>
    </row>
    <row r="3910" spans="1:57" x14ac:dyDescent="0.25">
      <c r="A3910" s="320" t="str">
        <f>IF(AND(D3910&lt;&gt;0,C3910&lt;&gt;0,E3910&lt;&gt;0),IF(B3910&lt;&gt;0,CONCATENATE(B3910,"-AGr",VLOOKUP(C3910,Listen!$A$2:$D$45,4,FALSE),"-",D3910,"-",E3910,),CONCATENATE("AGr",VLOOKUP(C3910,Listen!$A$2:$D$45,4,FALSE),"-",D3910,"-",E3910)),"keine vollständige ID")</f>
        <v>keine vollständige ID</v>
      </c>
      <c r="B3910" s="301"/>
      <c r="C3910" s="287"/>
      <c r="D3910" s="34"/>
      <c r="E3910" s="306"/>
      <c r="F3910" s="116"/>
      <c r="G3910" s="17"/>
      <c r="H3910" s="17"/>
      <c r="I3910" s="17"/>
      <c r="J3910" s="17"/>
      <c r="K3910" s="17"/>
      <c r="L3910" s="17"/>
      <c r="M3910" s="17"/>
      <c r="N3910" s="17"/>
      <c r="O3910" s="116"/>
      <c r="P3910" s="117">
        <f>IF(D3910&gt;A_Stammdaten!$B$12,0,SUM(G3910,H3910,J3910,L3910:M3910)-SUM(I3910,K3910,N3910:O3910))</f>
        <v>0</v>
      </c>
      <c r="Q3910" s="17"/>
      <c r="R3910" s="17"/>
      <c r="S3910" s="17"/>
      <c r="T3910" s="17"/>
      <c r="U3910" s="62">
        <f t="shared" ref="U3910:U3973" si="1284">P3910-SUM(Q3910:T3910)</f>
        <v>0</v>
      </c>
      <c r="V3910" s="34"/>
      <c r="W3910" s="34"/>
      <c r="X3910" s="34"/>
      <c r="Y3910" s="34"/>
      <c r="Z3910" s="34"/>
      <c r="AA3910" s="63" t="str">
        <f t="shared" ref="AA3910:AA3973" si="1285">IF($V3910="Ja",MIN(2044-$D3910+1,AC3910),"-")</f>
        <v>-</v>
      </c>
      <c r="AB3910" s="63" t="str">
        <f t="shared" ref="AB3910:AB3973" si="1286">IF($Z3910="","-",MIN($Z3910-$D3910+1,AC3910))</f>
        <v>-</v>
      </c>
      <c r="AC3910" s="63">
        <f>IF(ISBLANK($C3910),0,VLOOKUP($C3910,Listen!$A$2:$C$45,2,FALSE))</f>
        <v>0</v>
      </c>
      <c r="AD3910" s="63">
        <f>IF(ISBLANK($C3910),0,VLOOKUP($C3910,Listen!$A$2:$C$45,3,FALSE))</f>
        <v>0</v>
      </c>
      <c r="AE3910" s="49">
        <f t="shared" ref="AE3910:AF3941" si="1287">IFERROR($AC3910,0)</f>
        <v>0</v>
      </c>
      <c r="AF3910" s="49">
        <f t="shared" si="1287"/>
        <v>0</v>
      </c>
      <c r="AG3910" s="49">
        <f>IFERROR(IF(OR($V3910&lt;&gt;"Ja",VLOOKUP($C3910,Listen!$A$2:$F$45,5,0)="Nein",D3910&lt;IF(C3910="LNG Anbindungsanlagen gemäß separater Festlegung",2022,2023)),$AC3910,$AA3910),0)</f>
        <v>0</v>
      </c>
      <c r="AH3910" s="49">
        <f>IFERROR(IF(OR($V3910&lt;&gt;"Ja",VLOOKUP($C3910,Listen!$A$2:$F$45,5,0)="Nein",D3910&lt;IF(C3910="LNG Anbindungsanlagen gemäß separater Festlegung",2022,2023)),$AC3910,$AA3910),0)</f>
        <v>0</v>
      </c>
      <c r="AI3910" s="49">
        <f>IFERROR(IF(OR($W3910&lt;&gt;"Ja",VLOOKUP($C3910,Listen!$A$2:$F$45,6,0)="Nein"),$AC3910,$AB3910),0)</f>
        <v>0</v>
      </c>
      <c r="AJ3910" s="49">
        <f>IFERROR(IF(OR($W3910&lt;&gt;"Ja",VLOOKUP($C3910,Listen!$A$2:$F$45,6,0)="Nein"),$AC3910,$AB3910),0)</f>
        <v>0</v>
      </c>
      <c r="AK3910" s="49">
        <f>IFERROR(IF(OR($W3910&lt;&gt;"Ja",VLOOKUP($C3910,Listen!$A$2:$F$45,6,0)="Nein"),$AC3910,$AB3910),0)</f>
        <v>0</v>
      </c>
      <c r="AL3910" s="51">
        <f t="shared" ref="AL3910:AL3973" si="1288">BB3910</f>
        <v>0</v>
      </c>
      <c r="AM3910" s="296">
        <f>IFERROR(IF(VLOOKUP($C3910,Listen!$A$2:$F$45,6,0)="Ja",MAX(BC3910:BD3910),D_SAV!$BC3910),0)</f>
        <v>0</v>
      </c>
      <c r="AN3910" s="51">
        <f t="shared" ref="AN3910:AN3973" si="1289">BE3910</f>
        <v>0</v>
      </c>
      <c r="AP3910" s="304">
        <f t="shared" ref="AP3910:AP3973" si="1290">AO3910+IF($D3910=AP$3,$U3910,0)</f>
        <v>0</v>
      </c>
      <c r="AQ3910" s="304">
        <f t="shared" ref="AQ3910:AQ3973" si="1291">IF(AP3910=0,0,IF($AE3910-(AP$3-$D3910)&lt;=0,AP3910,AP3910/($AE3910-(AP$3-$D3910))))</f>
        <v>0</v>
      </c>
      <c r="AR3910" s="304">
        <f t="shared" ref="AR3910:AR3973" si="1292">AP3910-AQ3910</f>
        <v>0</v>
      </c>
      <c r="AS3910" s="304">
        <f t="shared" ref="AS3910:AS3973" si="1293">AR3910+IF($D3910=AS$3,$U3910,0)</f>
        <v>0</v>
      </c>
      <c r="AT3910" s="304">
        <f t="shared" ref="AT3910:AT3973" si="1294">IF(AS3910=0,0,IF($AF3910-(AS$3-$D3910)&lt;=0,AS3910,AS3910/($AF3910-(AS$3-$D3910))))</f>
        <v>0</v>
      </c>
      <c r="AU3910" s="304">
        <f t="shared" ref="AU3910:AU3973" si="1295">AS3910-AT3910</f>
        <v>0</v>
      </c>
      <c r="AV3910" s="304">
        <f t="shared" ref="AV3910:AV3973" si="1296">AU3910+IF($D3910=AV$3,$U3910,0)</f>
        <v>0</v>
      </c>
      <c r="AW3910" s="304">
        <f t="shared" ref="AW3910:AW3973" si="1297">IF(AV3910=0,0,IF($AG3910-(AV$3-$D3910)&lt;=0,AV3910,AV3910/($AG3910-(AV$3-$D3910))))</f>
        <v>0</v>
      </c>
      <c r="AX3910" s="304">
        <f t="shared" ref="AX3910:AX3973" si="1298">AV3910-AW3910</f>
        <v>0</v>
      </c>
      <c r="AY3910" s="304">
        <f t="shared" ref="AY3910:AY3973" si="1299">AX3910+IF($D3910=AY$3,$U3910,0)</f>
        <v>0</v>
      </c>
      <c r="AZ3910" s="304">
        <f t="shared" ref="AZ3910:AZ3973" si="1300">IF(AY3910=0,0,IF($AH3910-(AY$3-$D3910)&lt;=0,AY3910,AY3910/($AH3910-(AY$3-$D3910))))</f>
        <v>0</v>
      </c>
      <c r="BA3910" s="304">
        <f t="shared" ref="BA3910:BA3973" si="1301">AY3910-AZ3910</f>
        <v>0</v>
      </c>
      <c r="BB3910" s="304">
        <f t="shared" ref="BB3910:BB3973" si="1302">BA3910+IF($D3910=BB$3,$U3910,0)</f>
        <v>0</v>
      </c>
      <c r="BC3910" s="304">
        <f t="shared" ref="BC3910:BC3973" si="1303">IF(BB3910=0,0,IF($AI3910-(BB$3-$D3910)&lt;=0,BB3910,BB3910/($AI3910-(BB$3-$D3910))))</f>
        <v>0</v>
      </c>
      <c r="BD3910" s="304">
        <f t="shared" ref="BD3910:BD3973" si="1304">BB3910*Y3910/100</f>
        <v>0</v>
      </c>
      <c r="BE3910" s="304">
        <f>IFERROR(IF(VLOOKUP($C3910,Listen!$A$2:$F$45,6,0)="Ja",BB3910-MAX(BC3910:BD3910),BB3910-BC3910),0)</f>
        <v>0</v>
      </c>
    </row>
    <row r="3911" spans="1:57" x14ac:dyDescent="0.25">
      <c r="A3911" s="320" t="str">
        <f>IF(AND(D3911&lt;&gt;0,C3911&lt;&gt;0,E3911&lt;&gt;0),IF(B3911&lt;&gt;0,CONCATENATE(B3911,"-AGr",VLOOKUP(C3911,Listen!$A$2:$D$45,4,FALSE),"-",D3911,"-",E3911,),CONCATENATE("AGr",VLOOKUP(C3911,Listen!$A$2:$D$45,4,FALSE),"-",D3911,"-",E3911)),"keine vollständige ID")</f>
        <v>keine vollständige ID</v>
      </c>
      <c r="B3911" s="301"/>
      <c r="C3911" s="287"/>
      <c r="D3911" s="34"/>
      <c r="E3911" s="306"/>
      <c r="F3911" s="116"/>
      <c r="G3911" s="17"/>
      <c r="H3911" s="17"/>
      <c r="I3911" s="17"/>
      <c r="J3911" s="17"/>
      <c r="K3911" s="17"/>
      <c r="L3911" s="17"/>
      <c r="M3911" s="17"/>
      <c r="N3911" s="17"/>
      <c r="O3911" s="116"/>
      <c r="P3911" s="117">
        <f>IF(D3911&gt;A_Stammdaten!$B$12,0,SUM(G3911,H3911,J3911,L3911:M3911)-SUM(I3911,K3911,N3911:O3911))</f>
        <v>0</v>
      </c>
      <c r="Q3911" s="17"/>
      <c r="R3911" s="17"/>
      <c r="S3911" s="17"/>
      <c r="T3911" s="17"/>
      <c r="U3911" s="62">
        <f t="shared" si="1284"/>
        <v>0</v>
      </c>
      <c r="V3911" s="34"/>
      <c r="W3911" s="34"/>
      <c r="X3911" s="34"/>
      <c r="Y3911" s="34"/>
      <c r="Z3911" s="34"/>
      <c r="AA3911" s="63" t="str">
        <f t="shared" si="1285"/>
        <v>-</v>
      </c>
      <c r="AB3911" s="63" t="str">
        <f t="shared" si="1286"/>
        <v>-</v>
      </c>
      <c r="AC3911" s="63">
        <f>IF(ISBLANK($C3911),0,VLOOKUP($C3911,Listen!$A$2:$C$45,2,FALSE))</f>
        <v>0</v>
      </c>
      <c r="AD3911" s="63">
        <f>IF(ISBLANK($C3911),0,VLOOKUP($C3911,Listen!$A$2:$C$45,3,FALSE))</f>
        <v>0</v>
      </c>
      <c r="AE3911" s="49">
        <f t="shared" si="1287"/>
        <v>0</v>
      </c>
      <c r="AF3911" s="49">
        <f t="shared" si="1287"/>
        <v>0</v>
      </c>
      <c r="AG3911" s="49">
        <f>IFERROR(IF(OR($V3911&lt;&gt;"Ja",VLOOKUP($C3911,Listen!$A$2:$F$45,5,0)="Nein",D3911&lt;IF(C3911="LNG Anbindungsanlagen gemäß separater Festlegung",2022,2023)),$AC3911,$AA3911),0)</f>
        <v>0</v>
      </c>
      <c r="AH3911" s="49">
        <f>IFERROR(IF(OR($V3911&lt;&gt;"Ja",VLOOKUP($C3911,Listen!$A$2:$F$45,5,0)="Nein",D3911&lt;IF(C3911="LNG Anbindungsanlagen gemäß separater Festlegung",2022,2023)),$AC3911,$AA3911),0)</f>
        <v>0</v>
      </c>
      <c r="AI3911" s="49">
        <f>IFERROR(IF(OR($W3911&lt;&gt;"Ja",VLOOKUP($C3911,Listen!$A$2:$F$45,6,0)="Nein"),$AC3911,$AB3911),0)</f>
        <v>0</v>
      </c>
      <c r="AJ3911" s="49">
        <f>IFERROR(IF(OR($W3911&lt;&gt;"Ja",VLOOKUP($C3911,Listen!$A$2:$F$45,6,0)="Nein"),$AC3911,$AB3911),0)</f>
        <v>0</v>
      </c>
      <c r="AK3911" s="49">
        <f>IFERROR(IF(OR($W3911&lt;&gt;"Ja",VLOOKUP($C3911,Listen!$A$2:$F$45,6,0)="Nein"),$AC3911,$AB3911),0)</f>
        <v>0</v>
      </c>
      <c r="AL3911" s="51">
        <f t="shared" si="1288"/>
        <v>0</v>
      </c>
      <c r="AM3911" s="296">
        <f>IFERROR(IF(VLOOKUP($C3911,Listen!$A$2:$F$45,6,0)="Ja",MAX(BC3911:BD3911),D_SAV!$BC3911),0)</f>
        <v>0</v>
      </c>
      <c r="AN3911" s="51">
        <f t="shared" si="1289"/>
        <v>0</v>
      </c>
      <c r="AP3911" s="304">
        <f t="shared" si="1290"/>
        <v>0</v>
      </c>
      <c r="AQ3911" s="304">
        <f t="shared" si="1291"/>
        <v>0</v>
      </c>
      <c r="AR3911" s="304">
        <f t="shared" si="1292"/>
        <v>0</v>
      </c>
      <c r="AS3911" s="304">
        <f t="shared" si="1293"/>
        <v>0</v>
      </c>
      <c r="AT3911" s="304">
        <f t="shared" si="1294"/>
        <v>0</v>
      </c>
      <c r="AU3911" s="304">
        <f t="shared" si="1295"/>
        <v>0</v>
      </c>
      <c r="AV3911" s="304">
        <f t="shared" si="1296"/>
        <v>0</v>
      </c>
      <c r="AW3911" s="304">
        <f t="shared" si="1297"/>
        <v>0</v>
      </c>
      <c r="AX3911" s="304">
        <f t="shared" si="1298"/>
        <v>0</v>
      </c>
      <c r="AY3911" s="304">
        <f t="shared" si="1299"/>
        <v>0</v>
      </c>
      <c r="AZ3911" s="304">
        <f t="shared" si="1300"/>
        <v>0</v>
      </c>
      <c r="BA3911" s="304">
        <f t="shared" si="1301"/>
        <v>0</v>
      </c>
      <c r="BB3911" s="304">
        <f t="shared" si="1302"/>
        <v>0</v>
      </c>
      <c r="BC3911" s="304">
        <f t="shared" si="1303"/>
        <v>0</v>
      </c>
      <c r="BD3911" s="304">
        <f t="shared" si="1304"/>
        <v>0</v>
      </c>
      <c r="BE3911" s="304">
        <f>IFERROR(IF(VLOOKUP($C3911,Listen!$A$2:$F$45,6,0)="Ja",BB3911-MAX(BC3911:BD3911),BB3911-BC3911),0)</f>
        <v>0</v>
      </c>
    </row>
    <row r="3912" spans="1:57" x14ac:dyDescent="0.25">
      <c r="A3912" s="320" t="str">
        <f>IF(AND(D3912&lt;&gt;0,C3912&lt;&gt;0,E3912&lt;&gt;0),IF(B3912&lt;&gt;0,CONCATENATE(B3912,"-AGr",VLOOKUP(C3912,Listen!$A$2:$D$45,4,FALSE),"-",D3912,"-",E3912,),CONCATENATE("AGr",VLOOKUP(C3912,Listen!$A$2:$D$45,4,FALSE),"-",D3912,"-",E3912)),"keine vollständige ID")</f>
        <v>keine vollständige ID</v>
      </c>
      <c r="B3912" s="301"/>
      <c r="C3912" s="287"/>
      <c r="D3912" s="34"/>
      <c r="E3912" s="306"/>
      <c r="F3912" s="116"/>
      <c r="G3912" s="17"/>
      <c r="H3912" s="17"/>
      <c r="I3912" s="17"/>
      <c r="J3912" s="17"/>
      <c r="K3912" s="17"/>
      <c r="L3912" s="17"/>
      <c r="M3912" s="17"/>
      <c r="N3912" s="17"/>
      <c r="O3912" s="116"/>
      <c r="P3912" s="117">
        <f>IF(D3912&gt;A_Stammdaten!$B$12,0,SUM(G3912,H3912,J3912,L3912:M3912)-SUM(I3912,K3912,N3912:O3912))</f>
        <v>0</v>
      </c>
      <c r="Q3912" s="17"/>
      <c r="R3912" s="17"/>
      <c r="S3912" s="17"/>
      <c r="T3912" s="17"/>
      <c r="U3912" s="62">
        <f t="shared" si="1284"/>
        <v>0</v>
      </c>
      <c r="V3912" s="34"/>
      <c r="W3912" s="34"/>
      <c r="X3912" s="34"/>
      <c r="Y3912" s="34"/>
      <c r="Z3912" s="34"/>
      <c r="AA3912" s="63" t="str">
        <f t="shared" si="1285"/>
        <v>-</v>
      </c>
      <c r="AB3912" s="63" t="str">
        <f t="shared" si="1286"/>
        <v>-</v>
      </c>
      <c r="AC3912" s="63">
        <f>IF(ISBLANK($C3912),0,VLOOKUP($C3912,Listen!$A$2:$C$45,2,FALSE))</f>
        <v>0</v>
      </c>
      <c r="AD3912" s="63">
        <f>IF(ISBLANK($C3912),0,VLOOKUP($C3912,Listen!$A$2:$C$45,3,FALSE))</f>
        <v>0</v>
      </c>
      <c r="AE3912" s="49">
        <f t="shared" si="1287"/>
        <v>0</v>
      </c>
      <c r="AF3912" s="49">
        <f t="shared" si="1287"/>
        <v>0</v>
      </c>
      <c r="AG3912" s="49">
        <f>IFERROR(IF(OR($V3912&lt;&gt;"Ja",VLOOKUP($C3912,Listen!$A$2:$F$45,5,0)="Nein",D3912&lt;IF(C3912="LNG Anbindungsanlagen gemäß separater Festlegung",2022,2023)),$AC3912,$AA3912),0)</f>
        <v>0</v>
      </c>
      <c r="AH3912" s="49">
        <f>IFERROR(IF(OR($V3912&lt;&gt;"Ja",VLOOKUP($C3912,Listen!$A$2:$F$45,5,0)="Nein",D3912&lt;IF(C3912="LNG Anbindungsanlagen gemäß separater Festlegung",2022,2023)),$AC3912,$AA3912),0)</f>
        <v>0</v>
      </c>
      <c r="AI3912" s="49">
        <f>IFERROR(IF(OR($W3912&lt;&gt;"Ja",VLOOKUP($C3912,Listen!$A$2:$F$45,6,0)="Nein"),$AC3912,$AB3912),0)</f>
        <v>0</v>
      </c>
      <c r="AJ3912" s="49">
        <f>IFERROR(IF(OR($W3912&lt;&gt;"Ja",VLOOKUP($C3912,Listen!$A$2:$F$45,6,0)="Nein"),$AC3912,$AB3912),0)</f>
        <v>0</v>
      </c>
      <c r="AK3912" s="49">
        <f>IFERROR(IF(OR($W3912&lt;&gt;"Ja",VLOOKUP($C3912,Listen!$A$2:$F$45,6,0)="Nein"),$AC3912,$AB3912),0)</f>
        <v>0</v>
      </c>
      <c r="AL3912" s="51">
        <f t="shared" si="1288"/>
        <v>0</v>
      </c>
      <c r="AM3912" s="296">
        <f>IFERROR(IF(VLOOKUP($C3912,Listen!$A$2:$F$45,6,0)="Ja",MAX(BC3912:BD3912),D_SAV!$BC3912),0)</f>
        <v>0</v>
      </c>
      <c r="AN3912" s="51">
        <f t="shared" si="1289"/>
        <v>0</v>
      </c>
      <c r="AP3912" s="304">
        <f t="shared" si="1290"/>
        <v>0</v>
      </c>
      <c r="AQ3912" s="304">
        <f t="shared" si="1291"/>
        <v>0</v>
      </c>
      <c r="AR3912" s="304">
        <f t="shared" si="1292"/>
        <v>0</v>
      </c>
      <c r="AS3912" s="304">
        <f t="shared" si="1293"/>
        <v>0</v>
      </c>
      <c r="AT3912" s="304">
        <f t="shared" si="1294"/>
        <v>0</v>
      </c>
      <c r="AU3912" s="304">
        <f t="shared" si="1295"/>
        <v>0</v>
      </c>
      <c r="AV3912" s="304">
        <f t="shared" si="1296"/>
        <v>0</v>
      </c>
      <c r="AW3912" s="304">
        <f t="shared" si="1297"/>
        <v>0</v>
      </c>
      <c r="AX3912" s="304">
        <f t="shared" si="1298"/>
        <v>0</v>
      </c>
      <c r="AY3912" s="304">
        <f t="shared" si="1299"/>
        <v>0</v>
      </c>
      <c r="AZ3912" s="304">
        <f t="shared" si="1300"/>
        <v>0</v>
      </c>
      <c r="BA3912" s="304">
        <f t="shared" si="1301"/>
        <v>0</v>
      </c>
      <c r="BB3912" s="304">
        <f t="shared" si="1302"/>
        <v>0</v>
      </c>
      <c r="BC3912" s="304">
        <f t="shared" si="1303"/>
        <v>0</v>
      </c>
      <c r="BD3912" s="304">
        <f t="shared" si="1304"/>
        <v>0</v>
      </c>
      <c r="BE3912" s="304">
        <f>IFERROR(IF(VLOOKUP($C3912,Listen!$A$2:$F$45,6,0)="Ja",BB3912-MAX(BC3912:BD3912),BB3912-BC3912),0)</f>
        <v>0</v>
      </c>
    </row>
    <row r="3913" spans="1:57" x14ac:dyDescent="0.25">
      <c r="A3913" s="320" t="str">
        <f>IF(AND(D3913&lt;&gt;0,C3913&lt;&gt;0,E3913&lt;&gt;0),IF(B3913&lt;&gt;0,CONCATENATE(B3913,"-AGr",VLOOKUP(C3913,Listen!$A$2:$D$45,4,FALSE),"-",D3913,"-",E3913,),CONCATENATE("AGr",VLOOKUP(C3913,Listen!$A$2:$D$45,4,FALSE),"-",D3913,"-",E3913)),"keine vollständige ID")</f>
        <v>keine vollständige ID</v>
      </c>
      <c r="B3913" s="301"/>
      <c r="C3913" s="287"/>
      <c r="D3913" s="34"/>
      <c r="E3913" s="306"/>
      <c r="F3913" s="116"/>
      <c r="G3913" s="17"/>
      <c r="H3913" s="17"/>
      <c r="I3913" s="17"/>
      <c r="J3913" s="17"/>
      <c r="K3913" s="17"/>
      <c r="L3913" s="17"/>
      <c r="M3913" s="17"/>
      <c r="N3913" s="17"/>
      <c r="O3913" s="116"/>
      <c r="P3913" s="117">
        <f>IF(D3913&gt;A_Stammdaten!$B$12,0,SUM(G3913,H3913,J3913,L3913:M3913)-SUM(I3913,K3913,N3913:O3913))</f>
        <v>0</v>
      </c>
      <c r="Q3913" s="17"/>
      <c r="R3913" s="17"/>
      <c r="S3913" s="17"/>
      <c r="T3913" s="17"/>
      <c r="U3913" s="62">
        <f t="shared" si="1284"/>
        <v>0</v>
      </c>
      <c r="V3913" s="34"/>
      <c r="W3913" s="34"/>
      <c r="X3913" s="34"/>
      <c r="Y3913" s="34"/>
      <c r="Z3913" s="34"/>
      <c r="AA3913" s="63" t="str">
        <f t="shared" si="1285"/>
        <v>-</v>
      </c>
      <c r="AB3913" s="63" t="str">
        <f t="shared" si="1286"/>
        <v>-</v>
      </c>
      <c r="AC3913" s="63">
        <f>IF(ISBLANK($C3913),0,VLOOKUP($C3913,Listen!$A$2:$C$45,2,FALSE))</f>
        <v>0</v>
      </c>
      <c r="AD3913" s="63">
        <f>IF(ISBLANK($C3913),0,VLOOKUP($C3913,Listen!$A$2:$C$45,3,FALSE))</f>
        <v>0</v>
      </c>
      <c r="AE3913" s="49">
        <f t="shared" si="1287"/>
        <v>0</v>
      </c>
      <c r="AF3913" s="49">
        <f t="shared" si="1287"/>
        <v>0</v>
      </c>
      <c r="AG3913" s="49">
        <f>IFERROR(IF(OR($V3913&lt;&gt;"Ja",VLOOKUP($C3913,Listen!$A$2:$F$45,5,0)="Nein",D3913&lt;IF(C3913="LNG Anbindungsanlagen gemäß separater Festlegung",2022,2023)),$AC3913,$AA3913),0)</f>
        <v>0</v>
      </c>
      <c r="AH3913" s="49">
        <f>IFERROR(IF(OR($V3913&lt;&gt;"Ja",VLOOKUP($C3913,Listen!$A$2:$F$45,5,0)="Nein",D3913&lt;IF(C3913="LNG Anbindungsanlagen gemäß separater Festlegung",2022,2023)),$AC3913,$AA3913),0)</f>
        <v>0</v>
      </c>
      <c r="AI3913" s="49">
        <f>IFERROR(IF(OR($W3913&lt;&gt;"Ja",VLOOKUP($C3913,Listen!$A$2:$F$45,6,0)="Nein"),$AC3913,$AB3913),0)</f>
        <v>0</v>
      </c>
      <c r="AJ3913" s="49">
        <f>IFERROR(IF(OR($W3913&lt;&gt;"Ja",VLOOKUP($C3913,Listen!$A$2:$F$45,6,0)="Nein"),$AC3913,$AB3913),0)</f>
        <v>0</v>
      </c>
      <c r="AK3913" s="49">
        <f>IFERROR(IF(OR($W3913&lt;&gt;"Ja",VLOOKUP($C3913,Listen!$A$2:$F$45,6,0)="Nein"),$AC3913,$AB3913),0)</f>
        <v>0</v>
      </c>
      <c r="AL3913" s="51">
        <f t="shared" si="1288"/>
        <v>0</v>
      </c>
      <c r="AM3913" s="296">
        <f>IFERROR(IF(VLOOKUP($C3913,Listen!$A$2:$F$45,6,0)="Ja",MAX(BC3913:BD3913),D_SAV!$BC3913),0)</f>
        <v>0</v>
      </c>
      <c r="AN3913" s="51">
        <f t="shared" si="1289"/>
        <v>0</v>
      </c>
      <c r="AP3913" s="304">
        <f t="shared" si="1290"/>
        <v>0</v>
      </c>
      <c r="AQ3913" s="304">
        <f t="shared" si="1291"/>
        <v>0</v>
      </c>
      <c r="AR3913" s="304">
        <f t="shared" si="1292"/>
        <v>0</v>
      </c>
      <c r="AS3913" s="304">
        <f t="shared" si="1293"/>
        <v>0</v>
      </c>
      <c r="AT3913" s="304">
        <f t="shared" si="1294"/>
        <v>0</v>
      </c>
      <c r="AU3913" s="304">
        <f t="shared" si="1295"/>
        <v>0</v>
      </c>
      <c r="AV3913" s="304">
        <f t="shared" si="1296"/>
        <v>0</v>
      </c>
      <c r="AW3913" s="304">
        <f t="shared" si="1297"/>
        <v>0</v>
      </c>
      <c r="AX3913" s="304">
        <f t="shared" si="1298"/>
        <v>0</v>
      </c>
      <c r="AY3913" s="304">
        <f t="shared" si="1299"/>
        <v>0</v>
      </c>
      <c r="AZ3913" s="304">
        <f t="shared" si="1300"/>
        <v>0</v>
      </c>
      <c r="BA3913" s="304">
        <f t="shared" si="1301"/>
        <v>0</v>
      </c>
      <c r="BB3913" s="304">
        <f t="shared" si="1302"/>
        <v>0</v>
      </c>
      <c r="BC3913" s="304">
        <f t="shared" si="1303"/>
        <v>0</v>
      </c>
      <c r="BD3913" s="304">
        <f t="shared" si="1304"/>
        <v>0</v>
      </c>
      <c r="BE3913" s="304">
        <f>IFERROR(IF(VLOOKUP($C3913,Listen!$A$2:$F$45,6,0)="Ja",BB3913-MAX(BC3913:BD3913),BB3913-BC3913),0)</f>
        <v>0</v>
      </c>
    </row>
    <row r="3914" spans="1:57" x14ac:dyDescent="0.25">
      <c r="A3914" s="320" t="str">
        <f>IF(AND(D3914&lt;&gt;0,C3914&lt;&gt;0,E3914&lt;&gt;0),IF(B3914&lt;&gt;0,CONCATENATE(B3914,"-AGr",VLOOKUP(C3914,Listen!$A$2:$D$45,4,FALSE),"-",D3914,"-",E3914,),CONCATENATE("AGr",VLOOKUP(C3914,Listen!$A$2:$D$45,4,FALSE),"-",D3914,"-",E3914)),"keine vollständige ID")</f>
        <v>keine vollständige ID</v>
      </c>
      <c r="B3914" s="301"/>
      <c r="C3914" s="287"/>
      <c r="D3914" s="34"/>
      <c r="E3914" s="306"/>
      <c r="F3914" s="116"/>
      <c r="G3914" s="17"/>
      <c r="H3914" s="17"/>
      <c r="I3914" s="17"/>
      <c r="J3914" s="17"/>
      <c r="K3914" s="17"/>
      <c r="L3914" s="17"/>
      <c r="M3914" s="17"/>
      <c r="N3914" s="17"/>
      <c r="O3914" s="116"/>
      <c r="P3914" s="117">
        <f>IF(D3914&gt;A_Stammdaten!$B$12,0,SUM(G3914,H3914,J3914,L3914:M3914)-SUM(I3914,K3914,N3914:O3914))</f>
        <v>0</v>
      </c>
      <c r="Q3914" s="17"/>
      <c r="R3914" s="17"/>
      <c r="S3914" s="17"/>
      <c r="T3914" s="17"/>
      <c r="U3914" s="62">
        <f t="shared" si="1284"/>
        <v>0</v>
      </c>
      <c r="V3914" s="34"/>
      <c r="W3914" s="34"/>
      <c r="X3914" s="34"/>
      <c r="Y3914" s="34"/>
      <c r="Z3914" s="34"/>
      <c r="AA3914" s="63" t="str">
        <f t="shared" si="1285"/>
        <v>-</v>
      </c>
      <c r="AB3914" s="63" t="str">
        <f t="shared" si="1286"/>
        <v>-</v>
      </c>
      <c r="AC3914" s="63">
        <f>IF(ISBLANK($C3914),0,VLOOKUP($C3914,Listen!$A$2:$C$45,2,FALSE))</f>
        <v>0</v>
      </c>
      <c r="AD3914" s="63">
        <f>IF(ISBLANK($C3914),0,VLOOKUP($C3914,Listen!$A$2:$C$45,3,FALSE))</f>
        <v>0</v>
      </c>
      <c r="AE3914" s="49">
        <f t="shared" si="1287"/>
        <v>0</v>
      </c>
      <c r="AF3914" s="49">
        <f t="shared" si="1287"/>
        <v>0</v>
      </c>
      <c r="AG3914" s="49">
        <f>IFERROR(IF(OR($V3914&lt;&gt;"Ja",VLOOKUP($C3914,Listen!$A$2:$F$45,5,0)="Nein",D3914&lt;IF(C3914="LNG Anbindungsanlagen gemäß separater Festlegung",2022,2023)),$AC3914,$AA3914),0)</f>
        <v>0</v>
      </c>
      <c r="AH3914" s="49">
        <f>IFERROR(IF(OR($V3914&lt;&gt;"Ja",VLOOKUP($C3914,Listen!$A$2:$F$45,5,0)="Nein",D3914&lt;IF(C3914="LNG Anbindungsanlagen gemäß separater Festlegung",2022,2023)),$AC3914,$AA3914),0)</f>
        <v>0</v>
      </c>
      <c r="AI3914" s="49">
        <f>IFERROR(IF(OR($W3914&lt;&gt;"Ja",VLOOKUP($C3914,Listen!$A$2:$F$45,6,0)="Nein"),$AC3914,$AB3914),0)</f>
        <v>0</v>
      </c>
      <c r="AJ3914" s="49">
        <f>IFERROR(IF(OR($W3914&lt;&gt;"Ja",VLOOKUP($C3914,Listen!$A$2:$F$45,6,0)="Nein"),$AC3914,$AB3914),0)</f>
        <v>0</v>
      </c>
      <c r="AK3914" s="49">
        <f>IFERROR(IF(OR($W3914&lt;&gt;"Ja",VLOOKUP($C3914,Listen!$A$2:$F$45,6,0)="Nein"),$AC3914,$AB3914),0)</f>
        <v>0</v>
      </c>
      <c r="AL3914" s="51">
        <f t="shared" si="1288"/>
        <v>0</v>
      </c>
      <c r="AM3914" s="296">
        <f>IFERROR(IF(VLOOKUP($C3914,Listen!$A$2:$F$45,6,0)="Ja",MAX(BC3914:BD3914),D_SAV!$BC3914),0)</f>
        <v>0</v>
      </c>
      <c r="AN3914" s="51">
        <f t="shared" si="1289"/>
        <v>0</v>
      </c>
      <c r="AP3914" s="304">
        <f t="shared" si="1290"/>
        <v>0</v>
      </c>
      <c r="AQ3914" s="304">
        <f t="shared" si="1291"/>
        <v>0</v>
      </c>
      <c r="AR3914" s="304">
        <f t="shared" si="1292"/>
        <v>0</v>
      </c>
      <c r="AS3914" s="304">
        <f t="shared" si="1293"/>
        <v>0</v>
      </c>
      <c r="AT3914" s="304">
        <f t="shared" si="1294"/>
        <v>0</v>
      </c>
      <c r="AU3914" s="304">
        <f t="shared" si="1295"/>
        <v>0</v>
      </c>
      <c r="AV3914" s="304">
        <f t="shared" si="1296"/>
        <v>0</v>
      </c>
      <c r="AW3914" s="304">
        <f t="shared" si="1297"/>
        <v>0</v>
      </c>
      <c r="AX3914" s="304">
        <f t="shared" si="1298"/>
        <v>0</v>
      </c>
      <c r="AY3914" s="304">
        <f t="shared" si="1299"/>
        <v>0</v>
      </c>
      <c r="AZ3914" s="304">
        <f t="shared" si="1300"/>
        <v>0</v>
      </c>
      <c r="BA3914" s="304">
        <f t="shared" si="1301"/>
        <v>0</v>
      </c>
      <c r="BB3914" s="304">
        <f t="shared" si="1302"/>
        <v>0</v>
      </c>
      <c r="BC3914" s="304">
        <f t="shared" si="1303"/>
        <v>0</v>
      </c>
      <c r="BD3914" s="304">
        <f t="shared" si="1304"/>
        <v>0</v>
      </c>
      <c r="BE3914" s="304">
        <f>IFERROR(IF(VLOOKUP($C3914,Listen!$A$2:$F$45,6,0)="Ja",BB3914-MAX(BC3914:BD3914),BB3914-BC3914),0)</f>
        <v>0</v>
      </c>
    </row>
    <row r="3915" spans="1:57" x14ac:dyDescent="0.25">
      <c r="A3915" s="320" t="str">
        <f>IF(AND(D3915&lt;&gt;0,C3915&lt;&gt;0,E3915&lt;&gt;0),IF(B3915&lt;&gt;0,CONCATENATE(B3915,"-AGr",VLOOKUP(C3915,Listen!$A$2:$D$45,4,FALSE),"-",D3915,"-",E3915,),CONCATENATE("AGr",VLOOKUP(C3915,Listen!$A$2:$D$45,4,FALSE),"-",D3915,"-",E3915)),"keine vollständige ID")</f>
        <v>keine vollständige ID</v>
      </c>
      <c r="B3915" s="301"/>
      <c r="C3915" s="287"/>
      <c r="D3915" s="34"/>
      <c r="E3915" s="306"/>
      <c r="F3915" s="116"/>
      <c r="G3915" s="17"/>
      <c r="H3915" s="17"/>
      <c r="I3915" s="17"/>
      <c r="J3915" s="17"/>
      <c r="K3915" s="17"/>
      <c r="L3915" s="17"/>
      <c r="M3915" s="17"/>
      <c r="N3915" s="17"/>
      <c r="O3915" s="116"/>
      <c r="P3915" s="117">
        <f>IF(D3915&gt;A_Stammdaten!$B$12,0,SUM(G3915,H3915,J3915,L3915:M3915)-SUM(I3915,K3915,N3915:O3915))</f>
        <v>0</v>
      </c>
      <c r="Q3915" s="17"/>
      <c r="R3915" s="17"/>
      <c r="S3915" s="17"/>
      <c r="T3915" s="17"/>
      <c r="U3915" s="62">
        <f t="shared" si="1284"/>
        <v>0</v>
      </c>
      <c r="V3915" s="34"/>
      <c r="W3915" s="34"/>
      <c r="X3915" s="34"/>
      <c r="Y3915" s="34"/>
      <c r="Z3915" s="34"/>
      <c r="AA3915" s="63" t="str">
        <f t="shared" si="1285"/>
        <v>-</v>
      </c>
      <c r="AB3915" s="63" t="str">
        <f t="shared" si="1286"/>
        <v>-</v>
      </c>
      <c r="AC3915" s="63">
        <f>IF(ISBLANK($C3915),0,VLOOKUP($C3915,Listen!$A$2:$C$45,2,FALSE))</f>
        <v>0</v>
      </c>
      <c r="AD3915" s="63">
        <f>IF(ISBLANK($C3915),0,VLOOKUP($C3915,Listen!$A$2:$C$45,3,FALSE))</f>
        <v>0</v>
      </c>
      <c r="AE3915" s="49">
        <f t="shared" si="1287"/>
        <v>0</v>
      </c>
      <c r="AF3915" s="49">
        <f t="shared" si="1287"/>
        <v>0</v>
      </c>
      <c r="AG3915" s="49">
        <f>IFERROR(IF(OR($V3915&lt;&gt;"Ja",VLOOKUP($C3915,Listen!$A$2:$F$45,5,0)="Nein",D3915&lt;IF(C3915="LNG Anbindungsanlagen gemäß separater Festlegung",2022,2023)),$AC3915,$AA3915),0)</f>
        <v>0</v>
      </c>
      <c r="AH3915" s="49">
        <f>IFERROR(IF(OR($V3915&lt;&gt;"Ja",VLOOKUP($C3915,Listen!$A$2:$F$45,5,0)="Nein",D3915&lt;IF(C3915="LNG Anbindungsanlagen gemäß separater Festlegung",2022,2023)),$AC3915,$AA3915),0)</f>
        <v>0</v>
      </c>
      <c r="AI3915" s="49">
        <f>IFERROR(IF(OR($W3915&lt;&gt;"Ja",VLOOKUP($C3915,Listen!$A$2:$F$45,6,0)="Nein"),$AC3915,$AB3915),0)</f>
        <v>0</v>
      </c>
      <c r="AJ3915" s="49">
        <f>IFERROR(IF(OR($W3915&lt;&gt;"Ja",VLOOKUP($C3915,Listen!$A$2:$F$45,6,0)="Nein"),$AC3915,$AB3915),0)</f>
        <v>0</v>
      </c>
      <c r="AK3915" s="49">
        <f>IFERROR(IF(OR($W3915&lt;&gt;"Ja",VLOOKUP($C3915,Listen!$A$2:$F$45,6,0)="Nein"),$AC3915,$AB3915),0)</f>
        <v>0</v>
      </c>
      <c r="AL3915" s="51">
        <f t="shared" si="1288"/>
        <v>0</v>
      </c>
      <c r="AM3915" s="296">
        <f>IFERROR(IF(VLOOKUP($C3915,Listen!$A$2:$F$45,6,0)="Ja",MAX(BC3915:BD3915),D_SAV!$BC3915),0)</f>
        <v>0</v>
      </c>
      <c r="AN3915" s="51">
        <f t="shared" si="1289"/>
        <v>0</v>
      </c>
      <c r="AP3915" s="304">
        <f t="shared" si="1290"/>
        <v>0</v>
      </c>
      <c r="AQ3915" s="304">
        <f t="shared" si="1291"/>
        <v>0</v>
      </c>
      <c r="AR3915" s="304">
        <f t="shared" si="1292"/>
        <v>0</v>
      </c>
      <c r="AS3915" s="304">
        <f t="shared" si="1293"/>
        <v>0</v>
      </c>
      <c r="AT3915" s="304">
        <f t="shared" si="1294"/>
        <v>0</v>
      </c>
      <c r="AU3915" s="304">
        <f t="shared" si="1295"/>
        <v>0</v>
      </c>
      <c r="AV3915" s="304">
        <f t="shared" si="1296"/>
        <v>0</v>
      </c>
      <c r="AW3915" s="304">
        <f t="shared" si="1297"/>
        <v>0</v>
      </c>
      <c r="AX3915" s="304">
        <f t="shared" si="1298"/>
        <v>0</v>
      </c>
      <c r="AY3915" s="304">
        <f t="shared" si="1299"/>
        <v>0</v>
      </c>
      <c r="AZ3915" s="304">
        <f t="shared" si="1300"/>
        <v>0</v>
      </c>
      <c r="BA3915" s="304">
        <f t="shared" si="1301"/>
        <v>0</v>
      </c>
      <c r="BB3915" s="304">
        <f t="shared" si="1302"/>
        <v>0</v>
      </c>
      <c r="BC3915" s="304">
        <f t="shared" si="1303"/>
        <v>0</v>
      </c>
      <c r="BD3915" s="304">
        <f t="shared" si="1304"/>
        <v>0</v>
      </c>
      <c r="BE3915" s="304">
        <f>IFERROR(IF(VLOOKUP($C3915,Listen!$A$2:$F$45,6,0)="Ja",BB3915-MAX(BC3915:BD3915),BB3915-BC3915),0)</f>
        <v>0</v>
      </c>
    </row>
    <row r="3916" spans="1:57" x14ac:dyDescent="0.25">
      <c r="A3916" s="320" t="str">
        <f>IF(AND(D3916&lt;&gt;0,C3916&lt;&gt;0,E3916&lt;&gt;0),IF(B3916&lt;&gt;0,CONCATENATE(B3916,"-AGr",VLOOKUP(C3916,Listen!$A$2:$D$45,4,FALSE),"-",D3916,"-",E3916,),CONCATENATE("AGr",VLOOKUP(C3916,Listen!$A$2:$D$45,4,FALSE),"-",D3916,"-",E3916)),"keine vollständige ID")</f>
        <v>keine vollständige ID</v>
      </c>
      <c r="B3916" s="301"/>
      <c r="C3916" s="287"/>
      <c r="D3916" s="34"/>
      <c r="E3916" s="306"/>
      <c r="F3916" s="116"/>
      <c r="G3916" s="17"/>
      <c r="H3916" s="17"/>
      <c r="I3916" s="17"/>
      <c r="J3916" s="17"/>
      <c r="K3916" s="17"/>
      <c r="L3916" s="17"/>
      <c r="M3916" s="17"/>
      <c r="N3916" s="17"/>
      <c r="O3916" s="116"/>
      <c r="P3916" s="117">
        <f>IF(D3916&gt;A_Stammdaten!$B$12,0,SUM(G3916,H3916,J3916,L3916:M3916)-SUM(I3916,K3916,N3916:O3916))</f>
        <v>0</v>
      </c>
      <c r="Q3916" s="17"/>
      <c r="R3916" s="17"/>
      <c r="S3916" s="17"/>
      <c r="T3916" s="17"/>
      <c r="U3916" s="62">
        <f t="shared" si="1284"/>
        <v>0</v>
      </c>
      <c r="V3916" s="34"/>
      <c r="W3916" s="34"/>
      <c r="X3916" s="34"/>
      <c r="Y3916" s="34"/>
      <c r="Z3916" s="34"/>
      <c r="AA3916" s="63" t="str">
        <f t="shared" si="1285"/>
        <v>-</v>
      </c>
      <c r="AB3916" s="63" t="str">
        <f t="shared" si="1286"/>
        <v>-</v>
      </c>
      <c r="AC3916" s="63">
        <f>IF(ISBLANK($C3916),0,VLOOKUP($C3916,Listen!$A$2:$C$45,2,FALSE))</f>
        <v>0</v>
      </c>
      <c r="AD3916" s="63">
        <f>IF(ISBLANK($C3916),0,VLOOKUP($C3916,Listen!$A$2:$C$45,3,FALSE))</f>
        <v>0</v>
      </c>
      <c r="AE3916" s="49">
        <f t="shared" si="1287"/>
        <v>0</v>
      </c>
      <c r="AF3916" s="49">
        <f t="shared" si="1287"/>
        <v>0</v>
      </c>
      <c r="AG3916" s="49">
        <f>IFERROR(IF(OR($V3916&lt;&gt;"Ja",VLOOKUP($C3916,Listen!$A$2:$F$45,5,0)="Nein",D3916&lt;IF(C3916="LNG Anbindungsanlagen gemäß separater Festlegung",2022,2023)),$AC3916,$AA3916),0)</f>
        <v>0</v>
      </c>
      <c r="AH3916" s="49">
        <f>IFERROR(IF(OR($V3916&lt;&gt;"Ja",VLOOKUP($C3916,Listen!$A$2:$F$45,5,0)="Nein",D3916&lt;IF(C3916="LNG Anbindungsanlagen gemäß separater Festlegung",2022,2023)),$AC3916,$AA3916),0)</f>
        <v>0</v>
      </c>
      <c r="AI3916" s="49">
        <f>IFERROR(IF(OR($W3916&lt;&gt;"Ja",VLOOKUP($C3916,Listen!$A$2:$F$45,6,0)="Nein"),$AC3916,$AB3916),0)</f>
        <v>0</v>
      </c>
      <c r="AJ3916" s="49">
        <f>IFERROR(IF(OR($W3916&lt;&gt;"Ja",VLOOKUP($C3916,Listen!$A$2:$F$45,6,0)="Nein"),$AC3916,$AB3916),0)</f>
        <v>0</v>
      </c>
      <c r="AK3916" s="49">
        <f>IFERROR(IF(OR($W3916&lt;&gt;"Ja",VLOOKUP($C3916,Listen!$A$2:$F$45,6,0)="Nein"),$AC3916,$AB3916),0)</f>
        <v>0</v>
      </c>
      <c r="AL3916" s="51">
        <f t="shared" si="1288"/>
        <v>0</v>
      </c>
      <c r="AM3916" s="296">
        <f>IFERROR(IF(VLOOKUP($C3916,Listen!$A$2:$F$45,6,0)="Ja",MAX(BC3916:BD3916),D_SAV!$BC3916),0)</f>
        <v>0</v>
      </c>
      <c r="AN3916" s="51">
        <f t="shared" si="1289"/>
        <v>0</v>
      </c>
      <c r="AP3916" s="304">
        <f t="shared" si="1290"/>
        <v>0</v>
      </c>
      <c r="AQ3916" s="304">
        <f t="shared" si="1291"/>
        <v>0</v>
      </c>
      <c r="AR3916" s="304">
        <f t="shared" si="1292"/>
        <v>0</v>
      </c>
      <c r="AS3916" s="304">
        <f t="shared" si="1293"/>
        <v>0</v>
      </c>
      <c r="AT3916" s="304">
        <f t="shared" si="1294"/>
        <v>0</v>
      </c>
      <c r="AU3916" s="304">
        <f t="shared" si="1295"/>
        <v>0</v>
      </c>
      <c r="AV3916" s="304">
        <f t="shared" si="1296"/>
        <v>0</v>
      </c>
      <c r="AW3916" s="304">
        <f t="shared" si="1297"/>
        <v>0</v>
      </c>
      <c r="AX3916" s="304">
        <f t="shared" si="1298"/>
        <v>0</v>
      </c>
      <c r="AY3916" s="304">
        <f t="shared" si="1299"/>
        <v>0</v>
      </c>
      <c r="AZ3916" s="304">
        <f t="shared" si="1300"/>
        <v>0</v>
      </c>
      <c r="BA3916" s="304">
        <f t="shared" si="1301"/>
        <v>0</v>
      </c>
      <c r="BB3916" s="304">
        <f t="shared" si="1302"/>
        <v>0</v>
      </c>
      <c r="BC3916" s="304">
        <f t="shared" si="1303"/>
        <v>0</v>
      </c>
      <c r="BD3916" s="304">
        <f t="shared" si="1304"/>
        <v>0</v>
      </c>
      <c r="BE3916" s="304">
        <f>IFERROR(IF(VLOOKUP($C3916,Listen!$A$2:$F$45,6,0)="Ja",BB3916-MAX(BC3916:BD3916),BB3916-BC3916),0)</f>
        <v>0</v>
      </c>
    </row>
    <row r="3917" spans="1:57" x14ac:dyDescent="0.25">
      <c r="A3917" s="320" t="str">
        <f>IF(AND(D3917&lt;&gt;0,C3917&lt;&gt;0,E3917&lt;&gt;0),IF(B3917&lt;&gt;0,CONCATENATE(B3917,"-AGr",VLOOKUP(C3917,Listen!$A$2:$D$45,4,FALSE),"-",D3917,"-",E3917,),CONCATENATE("AGr",VLOOKUP(C3917,Listen!$A$2:$D$45,4,FALSE),"-",D3917,"-",E3917)),"keine vollständige ID")</f>
        <v>keine vollständige ID</v>
      </c>
      <c r="B3917" s="301"/>
      <c r="C3917" s="287"/>
      <c r="D3917" s="34"/>
      <c r="E3917" s="306"/>
      <c r="F3917" s="116"/>
      <c r="G3917" s="17"/>
      <c r="H3917" s="17"/>
      <c r="I3917" s="17"/>
      <c r="J3917" s="17"/>
      <c r="K3917" s="17"/>
      <c r="L3917" s="17"/>
      <c r="M3917" s="17"/>
      <c r="N3917" s="17"/>
      <c r="O3917" s="116"/>
      <c r="P3917" s="117">
        <f>IF(D3917&gt;A_Stammdaten!$B$12,0,SUM(G3917,H3917,J3917,L3917:M3917)-SUM(I3917,K3917,N3917:O3917))</f>
        <v>0</v>
      </c>
      <c r="Q3917" s="17"/>
      <c r="R3917" s="17"/>
      <c r="S3917" s="17"/>
      <c r="T3917" s="17"/>
      <c r="U3917" s="62">
        <f t="shared" si="1284"/>
        <v>0</v>
      </c>
      <c r="V3917" s="34"/>
      <c r="W3917" s="34"/>
      <c r="X3917" s="34"/>
      <c r="Y3917" s="34"/>
      <c r="Z3917" s="34"/>
      <c r="AA3917" s="63" t="str">
        <f t="shared" si="1285"/>
        <v>-</v>
      </c>
      <c r="AB3917" s="63" t="str">
        <f t="shared" si="1286"/>
        <v>-</v>
      </c>
      <c r="AC3917" s="63">
        <f>IF(ISBLANK($C3917),0,VLOOKUP($C3917,Listen!$A$2:$C$45,2,FALSE))</f>
        <v>0</v>
      </c>
      <c r="AD3917" s="63">
        <f>IF(ISBLANK($C3917),0,VLOOKUP($C3917,Listen!$A$2:$C$45,3,FALSE))</f>
        <v>0</v>
      </c>
      <c r="AE3917" s="49">
        <f t="shared" si="1287"/>
        <v>0</v>
      </c>
      <c r="AF3917" s="49">
        <f t="shared" si="1287"/>
        <v>0</v>
      </c>
      <c r="AG3917" s="49">
        <f>IFERROR(IF(OR($V3917&lt;&gt;"Ja",VLOOKUP($C3917,Listen!$A$2:$F$45,5,0)="Nein",D3917&lt;IF(C3917="LNG Anbindungsanlagen gemäß separater Festlegung",2022,2023)),$AC3917,$AA3917),0)</f>
        <v>0</v>
      </c>
      <c r="AH3917" s="49">
        <f>IFERROR(IF(OR($V3917&lt;&gt;"Ja",VLOOKUP($C3917,Listen!$A$2:$F$45,5,0)="Nein",D3917&lt;IF(C3917="LNG Anbindungsanlagen gemäß separater Festlegung",2022,2023)),$AC3917,$AA3917),0)</f>
        <v>0</v>
      </c>
      <c r="AI3917" s="49">
        <f>IFERROR(IF(OR($W3917&lt;&gt;"Ja",VLOOKUP($C3917,Listen!$A$2:$F$45,6,0)="Nein"),$AC3917,$AB3917),0)</f>
        <v>0</v>
      </c>
      <c r="AJ3917" s="49">
        <f>IFERROR(IF(OR($W3917&lt;&gt;"Ja",VLOOKUP($C3917,Listen!$A$2:$F$45,6,0)="Nein"),$AC3917,$AB3917),0)</f>
        <v>0</v>
      </c>
      <c r="AK3917" s="49">
        <f>IFERROR(IF(OR($W3917&lt;&gt;"Ja",VLOOKUP($C3917,Listen!$A$2:$F$45,6,0)="Nein"),$AC3917,$AB3917),0)</f>
        <v>0</v>
      </c>
      <c r="AL3917" s="51">
        <f t="shared" si="1288"/>
        <v>0</v>
      </c>
      <c r="AM3917" s="296">
        <f>IFERROR(IF(VLOOKUP($C3917,Listen!$A$2:$F$45,6,0)="Ja",MAX(BC3917:BD3917),D_SAV!$BC3917),0)</f>
        <v>0</v>
      </c>
      <c r="AN3917" s="51">
        <f t="shared" si="1289"/>
        <v>0</v>
      </c>
      <c r="AP3917" s="304">
        <f t="shared" si="1290"/>
        <v>0</v>
      </c>
      <c r="AQ3917" s="304">
        <f t="shared" si="1291"/>
        <v>0</v>
      </c>
      <c r="AR3917" s="304">
        <f t="shared" si="1292"/>
        <v>0</v>
      </c>
      <c r="AS3917" s="304">
        <f t="shared" si="1293"/>
        <v>0</v>
      </c>
      <c r="AT3917" s="304">
        <f t="shared" si="1294"/>
        <v>0</v>
      </c>
      <c r="AU3917" s="304">
        <f t="shared" si="1295"/>
        <v>0</v>
      </c>
      <c r="AV3917" s="304">
        <f t="shared" si="1296"/>
        <v>0</v>
      </c>
      <c r="AW3917" s="304">
        <f t="shared" si="1297"/>
        <v>0</v>
      </c>
      <c r="AX3917" s="304">
        <f t="shared" si="1298"/>
        <v>0</v>
      </c>
      <c r="AY3917" s="304">
        <f t="shared" si="1299"/>
        <v>0</v>
      </c>
      <c r="AZ3917" s="304">
        <f t="shared" si="1300"/>
        <v>0</v>
      </c>
      <c r="BA3917" s="304">
        <f t="shared" si="1301"/>
        <v>0</v>
      </c>
      <c r="BB3917" s="304">
        <f t="shared" si="1302"/>
        <v>0</v>
      </c>
      <c r="BC3917" s="304">
        <f t="shared" si="1303"/>
        <v>0</v>
      </c>
      <c r="BD3917" s="304">
        <f t="shared" si="1304"/>
        <v>0</v>
      </c>
      <c r="BE3917" s="304">
        <f>IFERROR(IF(VLOOKUP($C3917,Listen!$A$2:$F$45,6,0)="Ja",BB3917-MAX(BC3917:BD3917),BB3917-BC3917),0)</f>
        <v>0</v>
      </c>
    </row>
    <row r="3918" spans="1:57" x14ac:dyDescent="0.25">
      <c r="A3918" s="320" t="str">
        <f>IF(AND(D3918&lt;&gt;0,C3918&lt;&gt;0,E3918&lt;&gt;0),IF(B3918&lt;&gt;0,CONCATENATE(B3918,"-AGr",VLOOKUP(C3918,Listen!$A$2:$D$45,4,FALSE),"-",D3918,"-",E3918,),CONCATENATE("AGr",VLOOKUP(C3918,Listen!$A$2:$D$45,4,FALSE),"-",D3918,"-",E3918)),"keine vollständige ID")</f>
        <v>keine vollständige ID</v>
      </c>
      <c r="B3918" s="301"/>
      <c r="C3918" s="287"/>
      <c r="D3918" s="34"/>
      <c r="E3918" s="306"/>
      <c r="F3918" s="116"/>
      <c r="G3918" s="17"/>
      <c r="H3918" s="17"/>
      <c r="I3918" s="17"/>
      <c r="J3918" s="17"/>
      <c r="K3918" s="17"/>
      <c r="L3918" s="17"/>
      <c r="M3918" s="17"/>
      <c r="N3918" s="17"/>
      <c r="O3918" s="116"/>
      <c r="P3918" s="117">
        <f>IF(D3918&gt;A_Stammdaten!$B$12,0,SUM(G3918,H3918,J3918,L3918:M3918)-SUM(I3918,K3918,N3918:O3918))</f>
        <v>0</v>
      </c>
      <c r="Q3918" s="17"/>
      <c r="R3918" s="17"/>
      <c r="S3918" s="17"/>
      <c r="T3918" s="17"/>
      <c r="U3918" s="62">
        <f t="shared" si="1284"/>
        <v>0</v>
      </c>
      <c r="V3918" s="34"/>
      <c r="W3918" s="34"/>
      <c r="X3918" s="34"/>
      <c r="Y3918" s="34"/>
      <c r="Z3918" s="34"/>
      <c r="AA3918" s="63" t="str">
        <f t="shared" si="1285"/>
        <v>-</v>
      </c>
      <c r="AB3918" s="63" t="str">
        <f t="shared" si="1286"/>
        <v>-</v>
      </c>
      <c r="AC3918" s="63">
        <f>IF(ISBLANK($C3918),0,VLOOKUP($C3918,Listen!$A$2:$C$45,2,FALSE))</f>
        <v>0</v>
      </c>
      <c r="AD3918" s="63">
        <f>IF(ISBLANK($C3918),0,VLOOKUP($C3918,Listen!$A$2:$C$45,3,FALSE))</f>
        <v>0</v>
      </c>
      <c r="AE3918" s="49">
        <f t="shared" si="1287"/>
        <v>0</v>
      </c>
      <c r="AF3918" s="49">
        <f t="shared" si="1287"/>
        <v>0</v>
      </c>
      <c r="AG3918" s="49">
        <f>IFERROR(IF(OR($V3918&lt;&gt;"Ja",VLOOKUP($C3918,Listen!$A$2:$F$45,5,0)="Nein",D3918&lt;IF(C3918="LNG Anbindungsanlagen gemäß separater Festlegung",2022,2023)),$AC3918,$AA3918),0)</f>
        <v>0</v>
      </c>
      <c r="AH3918" s="49">
        <f>IFERROR(IF(OR($V3918&lt;&gt;"Ja",VLOOKUP($C3918,Listen!$A$2:$F$45,5,0)="Nein",D3918&lt;IF(C3918="LNG Anbindungsanlagen gemäß separater Festlegung",2022,2023)),$AC3918,$AA3918),0)</f>
        <v>0</v>
      </c>
      <c r="AI3918" s="49">
        <f>IFERROR(IF(OR($W3918&lt;&gt;"Ja",VLOOKUP($C3918,Listen!$A$2:$F$45,6,0)="Nein"),$AC3918,$AB3918),0)</f>
        <v>0</v>
      </c>
      <c r="AJ3918" s="49">
        <f>IFERROR(IF(OR($W3918&lt;&gt;"Ja",VLOOKUP($C3918,Listen!$A$2:$F$45,6,0)="Nein"),$AC3918,$AB3918),0)</f>
        <v>0</v>
      </c>
      <c r="AK3918" s="49">
        <f>IFERROR(IF(OR($W3918&lt;&gt;"Ja",VLOOKUP($C3918,Listen!$A$2:$F$45,6,0)="Nein"),$AC3918,$AB3918),0)</f>
        <v>0</v>
      </c>
      <c r="AL3918" s="51">
        <f t="shared" si="1288"/>
        <v>0</v>
      </c>
      <c r="AM3918" s="296">
        <f>IFERROR(IF(VLOOKUP($C3918,Listen!$A$2:$F$45,6,0)="Ja",MAX(BC3918:BD3918),D_SAV!$BC3918),0)</f>
        <v>0</v>
      </c>
      <c r="AN3918" s="51">
        <f t="shared" si="1289"/>
        <v>0</v>
      </c>
      <c r="AP3918" s="304">
        <f t="shared" si="1290"/>
        <v>0</v>
      </c>
      <c r="AQ3918" s="304">
        <f t="shared" si="1291"/>
        <v>0</v>
      </c>
      <c r="AR3918" s="304">
        <f t="shared" si="1292"/>
        <v>0</v>
      </c>
      <c r="AS3918" s="304">
        <f t="shared" si="1293"/>
        <v>0</v>
      </c>
      <c r="AT3918" s="304">
        <f t="shared" si="1294"/>
        <v>0</v>
      </c>
      <c r="AU3918" s="304">
        <f t="shared" si="1295"/>
        <v>0</v>
      </c>
      <c r="AV3918" s="304">
        <f t="shared" si="1296"/>
        <v>0</v>
      </c>
      <c r="AW3918" s="304">
        <f t="shared" si="1297"/>
        <v>0</v>
      </c>
      <c r="AX3918" s="304">
        <f t="shared" si="1298"/>
        <v>0</v>
      </c>
      <c r="AY3918" s="304">
        <f t="shared" si="1299"/>
        <v>0</v>
      </c>
      <c r="AZ3918" s="304">
        <f t="shared" si="1300"/>
        <v>0</v>
      </c>
      <c r="BA3918" s="304">
        <f t="shared" si="1301"/>
        <v>0</v>
      </c>
      <c r="BB3918" s="304">
        <f t="shared" si="1302"/>
        <v>0</v>
      </c>
      <c r="BC3918" s="304">
        <f t="shared" si="1303"/>
        <v>0</v>
      </c>
      <c r="BD3918" s="304">
        <f t="shared" si="1304"/>
        <v>0</v>
      </c>
      <c r="BE3918" s="304">
        <f>IFERROR(IF(VLOOKUP($C3918,Listen!$A$2:$F$45,6,0)="Ja",BB3918-MAX(BC3918:BD3918),BB3918-BC3918),0)</f>
        <v>0</v>
      </c>
    </row>
    <row r="3919" spans="1:57" x14ac:dyDescent="0.25">
      <c r="A3919" s="320" t="str">
        <f>IF(AND(D3919&lt;&gt;0,C3919&lt;&gt;0,E3919&lt;&gt;0),IF(B3919&lt;&gt;0,CONCATENATE(B3919,"-AGr",VLOOKUP(C3919,Listen!$A$2:$D$45,4,FALSE),"-",D3919,"-",E3919,),CONCATENATE("AGr",VLOOKUP(C3919,Listen!$A$2:$D$45,4,FALSE),"-",D3919,"-",E3919)),"keine vollständige ID")</f>
        <v>keine vollständige ID</v>
      </c>
      <c r="B3919" s="301"/>
      <c r="C3919" s="287"/>
      <c r="D3919" s="34"/>
      <c r="E3919" s="306"/>
      <c r="F3919" s="116"/>
      <c r="G3919" s="17"/>
      <c r="H3919" s="17"/>
      <c r="I3919" s="17"/>
      <c r="J3919" s="17"/>
      <c r="K3919" s="17"/>
      <c r="L3919" s="17"/>
      <c r="M3919" s="17"/>
      <c r="N3919" s="17"/>
      <c r="O3919" s="116"/>
      <c r="P3919" s="117">
        <f>IF(D3919&gt;A_Stammdaten!$B$12,0,SUM(G3919,H3919,J3919,L3919:M3919)-SUM(I3919,K3919,N3919:O3919))</f>
        <v>0</v>
      </c>
      <c r="Q3919" s="17"/>
      <c r="R3919" s="17"/>
      <c r="S3919" s="17"/>
      <c r="T3919" s="17"/>
      <c r="U3919" s="62">
        <f t="shared" si="1284"/>
        <v>0</v>
      </c>
      <c r="V3919" s="34"/>
      <c r="W3919" s="34"/>
      <c r="X3919" s="34"/>
      <c r="Y3919" s="34"/>
      <c r="Z3919" s="34"/>
      <c r="AA3919" s="63" t="str">
        <f t="shared" si="1285"/>
        <v>-</v>
      </c>
      <c r="AB3919" s="63" t="str">
        <f t="shared" si="1286"/>
        <v>-</v>
      </c>
      <c r="AC3919" s="63">
        <f>IF(ISBLANK($C3919),0,VLOOKUP($C3919,Listen!$A$2:$C$45,2,FALSE))</f>
        <v>0</v>
      </c>
      <c r="AD3919" s="63">
        <f>IF(ISBLANK($C3919),0,VLOOKUP($C3919,Listen!$A$2:$C$45,3,FALSE))</f>
        <v>0</v>
      </c>
      <c r="AE3919" s="49">
        <f t="shared" si="1287"/>
        <v>0</v>
      </c>
      <c r="AF3919" s="49">
        <f t="shared" si="1287"/>
        <v>0</v>
      </c>
      <c r="AG3919" s="49">
        <f>IFERROR(IF(OR($V3919&lt;&gt;"Ja",VLOOKUP($C3919,Listen!$A$2:$F$45,5,0)="Nein",D3919&lt;IF(C3919="LNG Anbindungsanlagen gemäß separater Festlegung",2022,2023)),$AC3919,$AA3919),0)</f>
        <v>0</v>
      </c>
      <c r="AH3919" s="49">
        <f>IFERROR(IF(OR($V3919&lt;&gt;"Ja",VLOOKUP($C3919,Listen!$A$2:$F$45,5,0)="Nein",D3919&lt;IF(C3919="LNG Anbindungsanlagen gemäß separater Festlegung",2022,2023)),$AC3919,$AA3919),0)</f>
        <v>0</v>
      </c>
      <c r="AI3919" s="49">
        <f>IFERROR(IF(OR($W3919&lt;&gt;"Ja",VLOOKUP($C3919,Listen!$A$2:$F$45,6,0)="Nein"),$AC3919,$AB3919),0)</f>
        <v>0</v>
      </c>
      <c r="AJ3919" s="49">
        <f>IFERROR(IF(OR($W3919&lt;&gt;"Ja",VLOOKUP($C3919,Listen!$A$2:$F$45,6,0)="Nein"),$AC3919,$AB3919),0)</f>
        <v>0</v>
      </c>
      <c r="AK3919" s="49">
        <f>IFERROR(IF(OR($W3919&lt;&gt;"Ja",VLOOKUP($C3919,Listen!$A$2:$F$45,6,0)="Nein"),$AC3919,$AB3919),0)</f>
        <v>0</v>
      </c>
      <c r="AL3919" s="51">
        <f t="shared" si="1288"/>
        <v>0</v>
      </c>
      <c r="AM3919" s="296">
        <f>IFERROR(IF(VLOOKUP($C3919,Listen!$A$2:$F$45,6,0)="Ja",MAX(BC3919:BD3919),D_SAV!$BC3919),0)</f>
        <v>0</v>
      </c>
      <c r="AN3919" s="51">
        <f t="shared" si="1289"/>
        <v>0</v>
      </c>
      <c r="AP3919" s="304">
        <f t="shared" si="1290"/>
        <v>0</v>
      </c>
      <c r="AQ3919" s="304">
        <f t="shared" si="1291"/>
        <v>0</v>
      </c>
      <c r="AR3919" s="304">
        <f t="shared" si="1292"/>
        <v>0</v>
      </c>
      <c r="AS3919" s="304">
        <f t="shared" si="1293"/>
        <v>0</v>
      </c>
      <c r="AT3919" s="304">
        <f t="shared" si="1294"/>
        <v>0</v>
      </c>
      <c r="AU3919" s="304">
        <f t="shared" si="1295"/>
        <v>0</v>
      </c>
      <c r="AV3919" s="304">
        <f t="shared" si="1296"/>
        <v>0</v>
      </c>
      <c r="AW3919" s="304">
        <f t="shared" si="1297"/>
        <v>0</v>
      </c>
      <c r="AX3919" s="304">
        <f t="shared" si="1298"/>
        <v>0</v>
      </c>
      <c r="AY3919" s="304">
        <f t="shared" si="1299"/>
        <v>0</v>
      </c>
      <c r="AZ3919" s="304">
        <f t="shared" si="1300"/>
        <v>0</v>
      </c>
      <c r="BA3919" s="304">
        <f t="shared" si="1301"/>
        <v>0</v>
      </c>
      <c r="BB3919" s="304">
        <f t="shared" si="1302"/>
        <v>0</v>
      </c>
      <c r="BC3919" s="304">
        <f t="shared" si="1303"/>
        <v>0</v>
      </c>
      <c r="BD3919" s="304">
        <f t="shared" si="1304"/>
        <v>0</v>
      </c>
      <c r="BE3919" s="304">
        <f>IFERROR(IF(VLOOKUP($C3919,Listen!$A$2:$F$45,6,0)="Ja",BB3919-MAX(BC3919:BD3919),BB3919-BC3919),0)</f>
        <v>0</v>
      </c>
    </row>
    <row r="3920" spans="1:57" x14ac:dyDescent="0.25">
      <c r="A3920" s="320" t="str">
        <f>IF(AND(D3920&lt;&gt;0,C3920&lt;&gt;0,E3920&lt;&gt;0),IF(B3920&lt;&gt;0,CONCATENATE(B3920,"-AGr",VLOOKUP(C3920,Listen!$A$2:$D$45,4,FALSE),"-",D3920,"-",E3920,),CONCATENATE("AGr",VLOOKUP(C3920,Listen!$A$2:$D$45,4,FALSE),"-",D3920,"-",E3920)),"keine vollständige ID")</f>
        <v>keine vollständige ID</v>
      </c>
      <c r="B3920" s="301"/>
      <c r="C3920" s="287"/>
      <c r="D3920" s="34"/>
      <c r="E3920" s="306"/>
      <c r="F3920" s="116"/>
      <c r="G3920" s="17"/>
      <c r="H3920" s="17"/>
      <c r="I3920" s="17"/>
      <c r="J3920" s="17"/>
      <c r="K3920" s="17"/>
      <c r="L3920" s="17"/>
      <c r="M3920" s="17"/>
      <c r="N3920" s="17"/>
      <c r="O3920" s="116"/>
      <c r="P3920" s="117">
        <f>IF(D3920&gt;A_Stammdaten!$B$12,0,SUM(G3920,H3920,J3920,L3920:M3920)-SUM(I3920,K3920,N3920:O3920))</f>
        <v>0</v>
      </c>
      <c r="Q3920" s="17"/>
      <c r="R3920" s="17"/>
      <c r="S3920" s="17"/>
      <c r="T3920" s="17"/>
      <c r="U3920" s="62">
        <f t="shared" si="1284"/>
        <v>0</v>
      </c>
      <c r="V3920" s="34"/>
      <c r="W3920" s="34"/>
      <c r="X3920" s="34"/>
      <c r="Y3920" s="34"/>
      <c r="Z3920" s="34"/>
      <c r="AA3920" s="63" t="str">
        <f t="shared" si="1285"/>
        <v>-</v>
      </c>
      <c r="AB3920" s="63" t="str">
        <f t="shared" si="1286"/>
        <v>-</v>
      </c>
      <c r="AC3920" s="63">
        <f>IF(ISBLANK($C3920),0,VLOOKUP($C3920,Listen!$A$2:$C$45,2,FALSE))</f>
        <v>0</v>
      </c>
      <c r="AD3920" s="63">
        <f>IF(ISBLANK($C3920),0,VLOOKUP($C3920,Listen!$A$2:$C$45,3,FALSE))</f>
        <v>0</v>
      </c>
      <c r="AE3920" s="49">
        <f t="shared" si="1287"/>
        <v>0</v>
      </c>
      <c r="AF3920" s="49">
        <f t="shared" si="1287"/>
        <v>0</v>
      </c>
      <c r="AG3920" s="49">
        <f>IFERROR(IF(OR($V3920&lt;&gt;"Ja",VLOOKUP($C3920,Listen!$A$2:$F$45,5,0)="Nein",D3920&lt;IF(C3920="LNG Anbindungsanlagen gemäß separater Festlegung",2022,2023)),$AC3920,$AA3920),0)</f>
        <v>0</v>
      </c>
      <c r="AH3920" s="49">
        <f>IFERROR(IF(OR($V3920&lt;&gt;"Ja",VLOOKUP($C3920,Listen!$A$2:$F$45,5,0)="Nein",D3920&lt;IF(C3920="LNG Anbindungsanlagen gemäß separater Festlegung",2022,2023)),$AC3920,$AA3920),0)</f>
        <v>0</v>
      </c>
      <c r="AI3920" s="49">
        <f>IFERROR(IF(OR($W3920&lt;&gt;"Ja",VLOOKUP($C3920,Listen!$A$2:$F$45,6,0)="Nein"),$AC3920,$AB3920),0)</f>
        <v>0</v>
      </c>
      <c r="AJ3920" s="49">
        <f>IFERROR(IF(OR($W3920&lt;&gt;"Ja",VLOOKUP($C3920,Listen!$A$2:$F$45,6,0)="Nein"),$AC3920,$AB3920),0)</f>
        <v>0</v>
      </c>
      <c r="AK3920" s="49">
        <f>IFERROR(IF(OR($W3920&lt;&gt;"Ja",VLOOKUP($C3920,Listen!$A$2:$F$45,6,0)="Nein"),$AC3920,$AB3920),0)</f>
        <v>0</v>
      </c>
      <c r="AL3920" s="51">
        <f t="shared" si="1288"/>
        <v>0</v>
      </c>
      <c r="AM3920" s="296">
        <f>IFERROR(IF(VLOOKUP($C3920,Listen!$A$2:$F$45,6,0)="Ja",MAX(BC3920:BD3920),D_SAV!$BC3920),0)</f>
        <v>0</v>
      </c>
      <c r="AN3920" s="51">
        <f t="shared" si="1289"/>
        <v>0</v>
      </c>
      <c r="AP3920" s="304">
        <f t="shared" si="1290"/>
        <v>0</v>
      </c>
      <c r="AQ3920" s="304">
        <f t="shared" si="1291"/>
        <v>0</v>
      </c>
      <c r="AR3920" s="304">
        <f t="shared" si="1292"/>
        <v>0</v>
      </c>
      <c r="AS3920" s="304">
        <f t="shared" si="1293"/>
        <v>0</v>
      </c>
      <c r="AT3920" s="304">
        <f t="shared" si="1294"/>
        <v>0</v>
      </c>
      <c r="AU3920" s="304">
        <f t="shared" si="1295"/>
        <v>0</v>
      </c>
      <c r="AV3920" s="304">
        <f t="shared" si="1296"/>
        <v>0</v>
      </c>
      <c r="AW3920" s="304">
        <f t="shared" si="1297"/>
        <v>0</v>
      </c>
      <c r="AX3920" s="304">
        <f t="shared" si="1298"/>
        <v>0</v>
      </c>
      <c r="AY3920" s="304">
        <f t="shared" si="1299"/>
        <v>0</v>
      </c>
      <c r="AZ3920" s="304">
        <f t="shared" si="1300"/>
        <v>0</v>
      </c>
      <c r="BA3920" s="304">
        <f t="shared" si="1301"/>
        <v>0</v>
      </c>
      <c r="BB3920" s="304">
        <f t="shared" si="1302"/>
        <v>0</v>
      </c>
      <c r="BC3920" s="304">
        <f t="shared" si="1303"/>
        <v>0</v>
      </c>
      <c r="BD3920" s="304">
        <f t="shared" si="1304"/>
        <v>0</v>
      </c>
      <c r="BE3920" s="304">
        <f>IFERROR(IF(VLOOKUP($C3920,Listen!$A$2:$F$45,6,0)="Ja",BB3920-MAX(BC3920:BD3920),BB3920-BC3920),0)</f>
        <v>0</v>
      </c>
    </row>
    <row r="3921" spans="1:57" x14ac:dyDescent="0.25">
      <c r="A3921" s="320" t="str">
        <f>IF(AND(D3921&lt;&gt;0,C3921&lt;&gt;0,E3921&lt;&gt;0),IF(B3921&lt;&gt;0,CONCATENATE(B3921,"-AGr",VLOOKUP(C3921,Listen!$A$2:$D$45,4,FALSE),"-",D3921,"-",E3921,),CONCATENATE("AGr",VLOOKUP(C3921,Listen!$A$2:$D$45,4,FALSE),"-",D3921,"-",E3921)),"keine vollständige ID")</f>
        <v>keine vollständige ID</v>
      </c>
      <c r="B3921" s="301"/>
      <c r="C3921" s="287"/>
      <c r="D3921" s="34"/>
      <c r="E3921" s="306"/>
      <c r="F3921" s="116"/>
      <c r="G3921" s="17"/>
      <c r="H3921" s="17"/>
      <c r="I3921" s="17"/>
      <c r="J3921" s="17"/>
      <c r="K3921" s="17"/>
      <c r="L3921" s="17"/>
      <c r="M3921" s="17"/>
      <c r="N3921" s="17"/>
      <c r="O3921" s="116"/>
      <c r="P3921" s="117">
        <f>IF(D3921&gt;A_Stammdaten!$B$12,0,SUM(G3921,H3921,J3921,L3921:M3921)-SUM(I3921,K3921,N3921:O3921))</f>
        <v>0</v>
      </c>
      <c r="Q3921" s="17"/>
      <c r="R3921" s="17"/>
      <c r="S3921" s="17"/>
      <c r="T3921" s="17"/>
      <c r="U3921" s="62">
        <f t="shared" si="1284"/>
        <v>0</v>
      </c>
      <c r="V3921" s="34"/>
      <c r="W3921" s="34"/>
      <c r="X3921" s="34"/>
      <c r="Y3921" s="34"/>
      <c r="Z3921" s="34"/>
      <c r="AA3921" s="63" t="str">
        <f t="shared" si="1285"/>
        <v>-</v>
      </c>
      <c r="AB3921" s="63" t="str">
        <f t="shared" si="1286"/>
        <v>-</v>
      </c>
      <c r="AC3921" s="63">
        <f>IF(ISBLANK($C3921),0,VLOOKUP($C3921,Listen!$A$2:$C$45,2,FALSE))</f>
        <v>0</v>
      </c>
      <c r="AD3921" s="63">
        <f>IF(ISBLANK($C3921),0,VLOOKUP($C3921,Listen!$A$2:$C$45,3,FALSE))</f>
        <v>0</v>
      </c>
      <c r="AE3921" s="49">
        <f t="shared" si="1287"/>
        <v>0</v>
      </c>
      <c r="AF3921" s="49">
        <f t="shared" si="1287"/>
        <v>0</v>
      </c>
      <c r="AG3921" s="49">
        <f>IFERROR(IF(OR($V3921&lt;&gt;"Ja",VLOOKUP($C3921,Listen!$A$2:$F$45,5,0)="Nein",D3921&lt;IF(C3921="LNG Anbindungsanlagen gemäß separater Festlegung",2022,2023)),$AC3921,$AA3921),0)</f>
        <v>0</v>
      </c>
      <c r="AH3921" s="49">
        <f>IFERROR(IF(OR($V3921&lt;&gt;"Ja",VLOOKUP($C3921,Listen!$A$2:$F$45,5,0)="Nein",D3921&lt;IF(C3921="LNG Anbindungsanlagen gemäß separater Festlegung",2022,2023)),$AC3921,$AA3921),0)</f>
        <v>0</v>
      </c>
      <c r="AI3921" s="49">
        <f>IFERROR(IF(OR($W3921&lt;&gt;"Ja",VLOOKUP($C3921,Listen!$A$2:$F$45,6,0)="Nein"),$AC3921,$AB3921),0)</f>
        <v>0</v>
      </c>
      <c r="AJ3921" s="49">
        <f>IFERROR(IF(OR($W3921&lt;&gt;"Ja",VLOOKUP($C3921,Listen!$A$2:$F$45,6,0)="Nein"),$AC3921,$AB3921),0)</f>
        <v>0</v>
      </c>
      <c r="AK3921" s="49">
        <f>IFERROR(IF(OR($W3921&lt;&gt;"Ja",VLOOKUP($C3921,Listen!$A$2:$F$45,6,0)="Nein"),$AC3921,$AB3921),0)</f>
        <v>0</v>
      </c>
      <c r="AL3921" s="51">
        <f t="shared" si="1288"/>
        <v>0</v>
      </c>
      <c r="AM3921" s="296">
        <f>IFERROR(IF(VLOOKUP($C3921,Listen!$A$2:$F$45,6,0)="Ja",MAX(BC3921:BD3921),D_SAV!$BC3921),0)</f>
        <v>0</v>
      </c>
      <c r="AN3921" s="51">
        <f t="shared" si="1289"/>
        <v>0</v>
      </c>
      <c r="AP3921" s="304">
        <f t="shared" si="1290"/>
        <v>0</v>
      </c>
      <c r="AQ3921" s="304">
        <f t="shared" si="1291"/>
        <v>0</v>
      </c>
      <c r="AR3921" s="304">
        <f t="shared" si="1292"/>
        <v>0</v>
      </c>
      <c r="AS3921" s="304">
        <f t="shared" si="1293"/>
        <v>0</v>
      </c>
      <c r="AT3921" s="304">
        <f t="shared" si="1294"/>
        <v>0</v>
      </c>
      <c r="AU3921" s="304">
        <f t="shared" si="1295"/>
        <v>0</v>
      </c>
      <c r="AV3921" s="304">
        <f t="shared" si="1296"/>
        <v>0</v>
      </c>
      <c r="AW3921" s="304">
        <f t="shared" si="1297"/>
        <v>0</v>
      </c>
      <c r="AX3921" s="304">
        <f t="shared" si="1298"/>
        <v>0</v>
      </c>
      <c r="AY3921" s="304">
        <f t="shared" si="1299"/>
        <v>0</v>
      </c>
      <c r="AZ3921" s="304">
        <f t="shared" si="1300"/>
        <v>0</v>
      </c>
      <c r="BA3921" s="304">
        <f t="shared" si="1301"/>
        <v>0</v>
      </c>
      <c r="BB3921" s="304">
        <f t="shared" si="1302"/>
        <v>0</v>
      </c>
      <c r="BC3921" s="304">
        <f t="shared" si="1303"/>
        <v>0</v>
      </c>
      <c r="BD3921" s="304">
        <f t="shared" si="1304"/>
        <v>0</v>
      </c>
      <c r="BE3921" s="304">
        <f>IFERROR(IF(VLOOKUP($C3921,Listen!$A$2:$F$45,6,0)="Ja",BB3921-MAX(BC3921:BD3921),BB3921-BC3921),0)</f>
        <v>0</v>
      </c>
    </row>
    <row r="3922" spans="1:57" x14ac:dyDescent="0.25">
      <c r="A3922" s="320" t="str">
        <f>IF(AND(D3922&lt;&gt;0,C3922&lt;&gt;0,E3922&lt;&gt;0),IF(B3922&lt;&gt;0,CONCATENATE(B3922,"-AGr",VLOOKUP(C3922,Listen!$A$2:$D$45,4,FALSE),"-",D3922,"-",E3922,),CONCATENATE("AGr",VLOOKUP(C3922,Listen!$A$2:$D$45,4,FALSE),"-",D3922,"-",E3922)),"keine vollständige ID")</f>
        <v>keine vollständige ID</v>
      </c>
      <c r="B3922" s="301"/>
      <c r="C3922" s="287"/>
      <c r="D3922" s="34"/>
      <c r="E3922" s="306"/>
      <c r="F3922" s="116"/>
      <c r="G3922" s="17"/>
      <c r="H3922" s="17"/>
      <c r="I3922" s="17"/>
      <c r="J3922" s="17"/>
      <c r="K3922" s="17"/>
      <c r="L3922" s="17"/>
      <c r="M3922" s="17"/>
      <c r="N3922" s="17"/>
      <c r="O3922" s="116"/>
      <c r="P3922" s="117">
        <f>IF(D3922&gt;A_Stammdaten!$B$12,0,SUM(G3922,H3922,J3922,L3922:M3922)-SUM(I3922,K3922,N3922:O3922))</f>
        <v>0</v>
      </c>
      <c r="Q3922" s="17"/>
      <c r="R3922" s="17"/>
      <c r="S3922" s="17"/>
      <c r="T3922" s="17"/>
      <c r="U3922" s="62">
        <f t="shared" si="1284"/>
        <v>0</v>
      </c>
      <c r="V3922" s="34"/>
      <c r="W3922" s="34"/>
      <c r="X3922" s="34"/>
      <c r="Y3922" s="34"/>
      <c r="Z3922" s="34"/>
      <c r="AA3922" s="63" t="str">
        <f t="shared" si="1285"/>
        <v>-</v>
      </c>
      <c r="AB3922" s="63" t="str">
        <f t="shared" si="1286"/>
        <v>-</v>
      </c>
      <c r="AC3922" s="63">
        <f>IF(ISBLANK($C3922),0,VLOOKUP($C3922,Listen!$A$2:$C$45,2,FALSE))</f>
        <v>0</v>
      </c>
      <c r="AD3922" s="63">
        <f>IF(ISBLANK($C3922),0,VLOOKUP($C3922,Listen!$A$2:$C$45,3,FALSE))</f>
        <v>0</v>
      </c>
      <c r="AE3922" s="49">
        <f t="shared" si="1287"/>
        <v>0</v>
      </c>
      <c r="AF3922" s="49">
        <f t="shared" si="1287"/>
        <v>0</v>
      </c>
      <c r="AG3922" s="49">
        <f>IFERROR(IF(OR($V3922&lt;&gt;"Ja",VLOOKUP($C3922,Listen!$A$2:$F$45,5,0)="Nein",D3922&lt;IF(C3922="LNG Anbindungsanlagen gemäß separater Festlegung",2022,2023)),$AC3922,$AA3922),0)</f>
        <v>0</v>
      </c>
      <c r="AH3922" s="49">
        <f>IFERROR(IF(OR($V3922&lt;&gt;"Ja",VLOOKUP($C3922,Listen!$A$2:$F$45,5,0)="Nein",D3922&lt;IF(C3922="LNG Anbindungsanlagen gemäß separater Festlegung",2022,2023)),$AC3922,$AA3922),0)</f>
        <v>0</v>
      </c>
      <c r="AI3922" s="49">
        <f>IFERROR(IF(OR($W3922&lt;&gt;"Ja",VLOOKUP($C3922,Listen!$A$2:$F$45,6,0)="Nein"),$AC3922,$AB3922),0)</f>
        <v>0</v>
      </c>
      <c r="AJ3922" s="49">
        <f>IFERROR(IF(OR($W3922&lt;&gt;"Ja",VLOOKUP($C3922,Listen!$A$2:$F$45,6,0)="Nein"),$AC3922,$AB3922),0)</f>
        <v>0</v>
      </c>
      <c r="AK3922" s="49">
        <f>IFERROR(IF(OR($W3922&lt;&gt;"Ja",VLOOKUP($C3922,Listen!$A$2:$F$45,6,0)="Nein"),$AC3922,$AB3922),0)</f>
        <v>0</v>
      </c>
      <c r="AL3922" s="51">
        <f t="shared" si="1288"/>
        <v>0</v>
      </c>
      <c r="AM3922" s="296">
        <f>IFERROR(IF(VLOOKUP($C3922,Listen!$A$2:$F$45,6,0)="Ja",MAX(BC3922:BD3922),D_SAV!$BC3922),0)</f>
        <v>0</v>
      </c>
      <c r="AN3922" s="51">
        <f t="shared" si="1289"/>
        <v>0</v>
      </c>
      <c r="AP3922" s="304">
        <f t="shared" si="1290"/>
        <v>0</v>
      </c>
      <c r="AQ3922" s="304">
        <f t="shared" si="1291"/>
        <v>0</v>
      </c>
      <c r="AR3922" s="304">
        <f t="shared" si="1292"/>
        <v>0</v>
      </c>
      <c r="AS3922" s="304">
        <f t="shared" si="1293"/>
        <v>0</v>
      </c>
      <c r="AT3922" s="304">
        <f t="shared" si="1294"/>
        <v>0</v>
      </c>
      <c r="AU3922" s="304">
        <f t="shared" si="1295"/>
        <v>0</v>
      </c>
      <c r="AV3922" s="304">
        <f t="shared" si="1296"/>
        <v>0</v>
      </c>
      <c r="AW3922" s="304">
        <f t="shared" si="1297"/>
        <v>0</v>
      </c>
      <c r="AX3922" s="304">
        <f t="shared" si="1298"/>
        <v>0</v>
      </c>
      <c r="AY3922" s="304">
        <f t="shared" si="1299"/>
        <v>0</v>
      </c>
      <c r="AZ3922" s="304">
        <f t="shared" si="1300"/>
        <v>0</v>
      </c>
      <c r="BA3922" s="304">
        <f t="shared" si="1301"/>
        <v>0</v>
      </c>
      <c r="BB3922" s="304">
        <f t="shared" si="1302"/>
        <v>0</v>
      </c>
      <c r="BC3922" s="304">
        <f t="shared" si="1303"/>
        <v>0</v>
      </c>
      <c r="BD3922" s="304">
        <f t="shared" si="1304"/>
        <v>0</v>
      </c>
      <c r="BE3922" s="304">
        <f>IFERROR(IF(VLOOKUP($C3922,Listen!$A$2:$F$45,6,0)="Ja",BB3922-MAX(BC3922:BD3922),BB3922-BC3922),0)</f>
        <v>0</v>
      </c>
    </row>
    <row r="3923" spans="1:57" x14ac:dyDescent="0.25">
      <c r="A3923" s="320" t="str">
        <f>IF(AND(D3923&lt;&gt;0,C3923&lt;&gt;0,E3923&lt;&gt;0),IF(B3923&lt;&gt;0,CONCATENATE(B3923,"-AGr",VLOOKUP(C3923,Listen!$A$2:$D$45,4,FALSE),"-",D3923,"-",E3923,),CONCATENATE("AGr",VLOOKUP(C3923,Listen!$A$2:$D$45,4,FALSE),"-",D3923,"-",E3923)),"keine vollständige ID")</f>
        <v>keine vollständige ID</v>
      </c>
      <c r="B3923" s="301"/>
      <c r="C3923" s="287"/>
      <c r="D3923" s="34"/>
      <c r="E3923" s="306"/>
      <c r="F3923" s="116"/>
      <c r="G3923" s="17"/>
      <c r="H3923" s="17"/>
      <c r="I3923" s="17"/>
      <c r="J3923" s="17"/>
      <c r="K3923" s="17"/>
      <c r="L3923" s="17"/>
      <c r="M3923" s="17"/>
      <c r="N3923" s="17"/>
      <c r="O3923" s="116"/>
      <c r="P3923" s="117">
        <f>IF(D3923&gt;A_Stammdaten!$B$12,0,SUM(G3923,H3923,J3923,L3923:M3923)-SUM(I3923,K3923,N3923:O3923))</f>
        <v>0</v>
      </c>
      <c r="Q3923" s="17"/>
      <c r="R3923" s="17"/>
      <c r="S3923" s="17"/>
      <c r="T3923" s="17"/>
      <c r="U3923" s="62">
        <f t="shared" si="1284"/>
        <v>0</v>
      </c>
      <c r="V3923" s="34"/>
      <c r="W3923" s="34"/>
      <c r="X3923" s="34"/>
      <c r="Y3923" s="34"/>
      <c r="Z3923" s="34"/>
      <c r="AA3923" s="63" t="str">
        <f t="shared" si="1285"/>
        <v>-</v>
      </c>
      <c r="AB3923" s="63" t="str">
        <f t="shared" si="1286"/>
        <v>-</v>
      </c>
      <c r="AC3923" s="63">
        <f>IF(ISBLANK($C3923),0,VLOOKUP($C3923,Listen!$A$2:$C$45,2,FALSE))</f>
        <v>0</v>
      </c>
      <c r="AD3923" s="63">
        <f>IF(ISBLANK($C3923),0,VLOOKUP($C3923,Listen!$A$2:$C$45,3,FALSE))</f>
        <v>0</v>
      </c>
      <c r="AE3923" s="49">
        <f t="shared" si="1287"/>
        <v>0</v>
      </c>
      <c r="AF3923" s="49">
        <f t="shared" si="1287"/>
        <v>0</v>
      </c>
      <c r="AG3923" s="49">
        <f>IFERROR(IF(OR($V3923&lt;&gt;"Ja",VLOOKUP($C3923,Listen!$A$2:$F$45,5,0)="Nein",D3923&lt;IF(C3923="LNG Anbindungsanlagen gemäß separater Festlegung",2022,2023)),$AC3923,$AA3923),0)</f>
        <v>0</v>
      </c>
      <c r="AH3923" s="49">
        <f>IFERROR(IF(OR($V3923&lt;&gt;"Ja",VLOOKUP($C3923,Listen!$A$2:$F$45,5,0)="Nein",D3923&lt;IF(C3923="LNG Anbindungsanlagen gemäß separater Festlegung",2022,2023)),$AC3923,$AA3923),0)</f>
        <v>0</v>
      </c>
      <c r="AI3923" s="49">
        <f>IFERROR(IF(OR($W3923&lt;&gt;"Ja",VLOOKUP($C3923,Listen!$A$2:$F$45,6,0)="Nein"),$AC3923,$AB3923),0)</f>
        <v>0</v>
      </c>
      <c r="AJ3923" s="49">
        <f>IFERROR(IF(OR($W3923&lt;&gt;"Ja",VLOOKUP($C3923,Listen!$A$2:$F$45,6,0)="Nein"),$AC3923,$AB3923),0)</f>
        <v>0</v>
      </c>
      <c r="AK3923" s="49">
        <f>IFERROR(IF(OR($W3923&lt;&gt;"Ja",VLOOKUP($C3923,Listen!$A$2:$F$45,6,0)="Nein"),$AC3923,$AB3923),0)</f>
        <v>0</v>
      </c>
      <c r="AL3923" s="51">
        <f t="shared" si="1288"/>
        <v>0</v>
      </c>
      <c r="AM3923" s="296">
        <f>IFERROR(IF(VLOOKUP($C3923,Listen!$A$2:$F$45,6,0)="Ja",MAX(BC3923:BD3923),D_SAV!$BC3923),0)</f>
        <v>0</v>
      </c>
      <c r="AN3923" s="51">
        <f t="shared" si="1289"/>
        <v>0</v>
      </c>
      <c r="AP3923" s="304">
        <f t="shared" si="1290"/>
        <v>0</v>
      </c>
      <c r="AQ3923" s="304">
        <f t="shared" si="1291"/>
        <v>0</v>
      </c>
      <c r="AR3923" s="304">
        <f t="shared" si="1292"/>
        <v>0</v>
      </c>
      <c r="AS3923" s="304">
        <f t="shared" si="1293"/>
        <v>0</v>
      </c>
      <c r="AT3923" s="304">
        <f t="shared" si="1294"/>
        <v>0</v>
      </c>
      <c r="AU3923" s="304">
        <f t="shared" si="1295"/>
        <v>0</v>
      </c>
      <c r="AV3923" s="304">
        <f t="shared" si="1296"/>
        <v>0</v>
      </c>
      <c r="AW3923" s="304">
        <f t="shared" si="1297"/>
        <v>0</v>
      </c>
      <c r="AX3923" s="304">
        <f t="shared" si="1298"/>
        <v>0</v>
      </c>
      <c r="AY3923" s="304">
        <f t="shared" si="1299"/>
        <v>0</v>
      </c>
      <c r="AZ3923" s="304">
        <f t="shared" si="1300"/>
        <v>0</v>
      </c>
      <c r="BA3923" s="304">
        <f t="shared" si="1301"/>
        <v>0</v>
      </c>
      <c r="BB3923" s="304">
        <f t="shared" si="1302"/>
        <v>0</v>
      </c>
      <c r="BC3923" s="304">
        <f t="shared" si="1303"/>
        <v>0</v>
      </c>
      <c r="BD3923" s="304">
        <f t="shared" si="1304"/>
        <v>0</v>
      </c>
      <c r="BE3923" s="304">
        <f>IFERROR(IF(VLOOKUP($C3923,Listen!$A$2:$F$45,6,0)="Ja",BB3923-MAX(BC3923:BD3923),BB3923-BC3923),0)</f>
        <v>0</v>
      </c>
    </row>
    <row r="3924" spans="1:57" x14ac:dyDescent="0.25">
      <c r="A3924" s="320" t="str">
        <f>IF(AND(D3924&lt;&gt;0,C3924&lt;&gt;0,E3924&lt;&gt;0),IF(B3924&lt;&gt;0,CONCATENATE(B3924,"-AGr",VLOOKUP(C3924,Listen!$A$2:$D$45,4,FALSE),"-",D3924,"-",E3924,),CONCATENATE("AGr",VLOOKUP(C3924,Listen!$A$2:$D$45,4,FALSE),"-",D3924,"-",E3924)),"keine vollständige ID")</f>
        <v>keine vollständige ID</v>
      </c>
      <c r="B3924" s="301"/>
      <c r="C3924" s="287"/>
      <c r="D3924" s="34"/>
      <c r="E3924" s="306"/>
      <c r="F3924" s="116"/>
      <c r="G3924" s="17"/>
      <c r="H3924" s="17"/>
      <c r="I3924" s="17"/>
      <c r="J3924" s="17"/>
      <c r="K3924" s="17"/>
      <c r="L3924" s="17"/>
      <c r="M3924" s="17"/>
      <c r="N3924" s="17"/>
      <c r="O3924" s="116"/>
      <c r="P3924" s="117">
        <f>IF(D3924&gt;A_Stammdaten!$B$12,0,SUM(G3924,H3924,J3924,L3924:M3924)-SUM(I3924,K3924,N3924:O3924))</f>
        <v>0</v>
      </c>
      <c r="Q3924" s="17"/>
      <c r="R3924" s="17"/>
      <c r="S3924" s="17"/>
      <c r="T3924" s="17"/>
      <c r="U3924" s="62">
        <f t="shared" si="1284"/>
        <v>0</v>
      </c>
      <c r="V3924" s="34"/>
      <c r="W3924" s="34"/>
      <c r="X3924" s="34"/>
      <c r="Y3924" s="34"/>
      <c r="Z3924" s="34"/>
      <c r="AA3924" s="63" t="str">
        <f t="shared" si="1285"/>
        <v>-</v>
      </c>
      <c r="AB3924" s="63" t="str">
        <f t="shared" si="1286"/>
        <v>-</v>
      </c>
      <c r="AC3924" s="63">
        <f>IF(ISBLANK($C3924),0,VLOOKUP($C3924,Listen!$A$2:$C$45,2,FALSE))</f>
        <v>0</v>
      </c>
      <c r="AD3924" s="63">
        <f>IF(ISBLANK($C3924),0,VLOOKUP($C3924,Listen!$A$2:$C$45,3,FALSE))</f>
        <v>0</v>
      </c>
      <c r="AE3924" s="49">
        <f t="shared" si="1287"/>
        <v>0</v>
      </c>
      <c r="AF3924" s="49">
        <f t="shared" si="1287"/>
        <v>0</v>
      </c>
      <c r="AG3924" s="49">
        <f>IFERROR(IF(OR($V3924&lt;&gt;"Ja",VLOOKUP($C3924,Listen!$A$2:$F$45,5,0)="Nein",D3924&lt;IF(C3924="LNG Anbindungsanlagen gemäß separater Festlegung",2022,2023)),$AC3924,$AA3924),0)</f>
        <v>0</v>
      </c>
      <c r="AH3924" s="49">
        <f>IFERROR(IF(OR($V3924&lt;&gt;"Ja",VLOOKUP($C3924,Listen!$A$2:$F$45,5,0)="Nein",D3924&lt;IF(C3924="LNG Anbindungsanlagen gemäß separater Festlegung",2022,2023)),$AC3924,$AA3924),0)</f>
        <v>0</v>
      </c>
      <c r="AI3924" s="49">
        <f>IFERROR(IF(OR($W3924&lt;&gt;"Ja",VLOOKUP($C3924,Listen!$A$2:$F$45,6,0)="Nein"),$AC3924,$AB3924),0)</f>
        <v>0</v>
      </c>
      <c r="AJ3924" s="49">
        <f>IFERROR(IF(OR($W3924&lt;&gt;"Ja",VLOOKUP($C3924,Listen!$A$2:$F$45,6,0)="Nein"),$AC3924,$AB3924),0)</f>
        <v>0</v>
      </c>
      <c r="AK3924" s="49">
        <f>IFERROR(IF(OR($W3924&lt;&gt;"Ja",VLOOKUP($C3924,Listen!$A$2:$F$45,6,0)="Nein"),$AC3924,$AB3924),0)</f>
        <v>0</v>
      </c>
      <c r="AL3924" s="51">
        <f t="shared" si="1288"/>
        <v>0</v>
      </c>
      <c r="AM3924" s="296">
        <f>IFERROR(IF(VLOOKUP($C3924,Listen!$A$2:$F$45,6,0)="Ja",MAX(BC3924:BD3924),D_SAV!$BC3924),0)</f>
        <v>0</v>
      </c>
      <c r="AN3924" s="51">
        <f t="shared" si="1289"/>
        <v>0</v>
      </c>
      <c r="AP3924" s="304">
        <f t="shared" si="1290"/>
        <v>0</v>
      </c>
      <c r="AQ3924" s="304">
        <f t="shared" si="1291"/>
        <v>0</v>
      </c>
      <c r="AR3924" s="304">
        <f t="shared" si="1292"/>
        <v>0</v>
      </c>
      <c r="AS3924" s="304">
        <f t="shared" si="1293"/>
        <v>0</v>
      </c>
      <c r="AT3924" s="304">
        <f t="shared" si="1294"/>
        <v>0</v>
      </c>
      <c r="AU3924" s="304">
        <f t="shared" si="1295"/>
        <v>0</v>
      </c>
      <c r="AV3924" s="304">
        <f t="shared" si="1296"/>
        <v>0</v>
      </c>
      <c r="AW3924" s="304">
        <f t="shared" si="1297"/>
        <v>0</v>
      </c>
      <c r="AX3924" s="304">
        <f t="shared" si="1298"/>
        <v>0</v>
      </c>
      <c r="AY3924" s="304">
        <f t="shared" si="1299"/>
        <v>0</v>
      </c>
      <c r="AZ3924" s="304">
        <f t="shared" si="1300"/>
        <v>0</v>
      </c>
      <c r="BA3924" s="304">
        <f t="shared" si="1301"/>
        <v>0</v>
      </c>
      <c r="BB3924" s="304">
        <f t="shared" si="1302"/>
        <v>0</v>
      </c>
      <c r="BC3924" s="304">
        <f t="shared" si="1303"/>
        <v>0</v>
      </c>
      <c r="BD3924" s="304">
        <f t="shared" si="1304"/>
        <v>0</v>
      </c>
      <c r="BE3924" s="304">
        <f>IFERROR(IF(VLOOKUP($C3924,Listen!$A$2:$F$45,6,0)="Ja",BB3924-MAX(BC3924:BD3924),BB3924-BC3924),0)</f>
        <v>0</v>
      </c>
    </row>
    <row r="3925" spans="1:57" x14ac:dyDescent="0.25">
      <c r="A3925" s="320" t="str">
        <f>IF(AND(D3925&lt;&gt;0,C3925&lt;&gt;0,E3925&lt;&gt;0),IF(B3925&lt;&gt;0,CONCATENATE(B3925,"-AGr",VLOOKUP(C3925,Listen!$A$2:$D$45,4,FALSE),"-",D3925,"-",E3925,),CONCATENATE("AGr",VLOOKUP(C3925,Listen!$A$2:$D$45,4,FALSE),"-",D3925,"-",E3925)),"keine vollständige ID")</f>
        <v>keine vollständige ID</v>
      </c>
      <c r="B3925" s="301"/>
      <c r="C3925" s="287"/>
      <c r="D3925" s="34"/>
      <c r="E3925" s="306"/>
      <c r="F3925" s="116"/>
      <c r="G3925" s="17"/>
      <c r="H3925" s="17"/>
      <c r="I3925" s="17"/>
      <c r="J3925" s="17"/>
      <c r="K3925" s="17"/>
      <c r="L3925" s="17"/>
      <c r="M3925" s="17"/>
      <c r="N3925" s="17"/>
      <c r="O3925" s="116"/>
      <c r="P3925" s="117">
        <f>IF(D3925&gt;A_Stammdaten!$B$12,0,SUM(G3925,H3925,J3925,L3925:M3925)-SUM(I3925,K3925,N3925:O3925))</f>
        <v>0</v>
      </c>
      <c r="Q3925" s="17"/>
      <c r="R3925" s="17"/>
      <c r="S3925" s="17"/>
      <c r="T3925" s="17"/>
      <c r="U3925" s="62">
        <f t="shared" si="1284"/>
        <v>0</v>
      </c>
      <c r="V3925" s="34"/>
      <c r="W3925" s="34"/>
      <c r="X3925" s="34"/>
      <c r="Y3925" s="34"/>
      <c r="Z3925" s="34"/>
      <c r="AA3925" s="63" t="str">
        <f t="shared" si="1285"/>
        <v>-</v>
      </c>
      <c r="AB3925" s="63" t="str">
        <f t="shared" si="1286"/>
        <v>-</v>
      </c>
      <c r="AC3925" s="63">
        <f>IF(ISBLANK($C3925),0,VLOOKUP($C3925,Listen!$A$2:$C$45,2,FALSE))</f>
        <v>0</v>
      </c>
      <c r="AD3925" s="63">
        <f>IF(ISBLANK($C3925),0,VLOOKUP($C3925,Listen!$A$2:$C$45,3,FALSE))</f>
        <v>0</v>
      </c>
      <c r="AE3925" s="49">
        <f t="shared" si="1287"/>
        <v>0</v>
      </c>
      <c r="AF3925" s="49">
        <f t="shared" si="1287"/>
        <v>0</v>
      </c>
      <c r="AG3925" s="49">
        <f>IFERROR(IF(OR($V3925&lt;&gt;"Ja",VLOOKUP($C3925,Listen!$A$2:$F$45,5,0)="Nein",D3925&lt;IF(C3925="LNG Anbindungsanlagen gemäß separater Festlegung",2022,2023)),$AC3925,$AA3925),0)</f>
        <v>0</v>
      </c>
      <c r="AH3925" s="49">
        <f>IFERROR(IF(OR($V3925&lt;&gt;"Ja",VLOOKUP($C3925,Listen!$A$2:$F$45,5,0)="Nein",D3925&lt;IF(C3925="LNG Anbindungsanlagen gemäß separater Festlegung",2022,2023)),$AC3925,$AA3925),0)</f>
        <v>0</v>
      </c>
      <c r="AI3925" s="49">
        <f>IFERROR(IF(OR($W3925&lt;&gt;"Ja",VLOOKUP($C3925,Listen!$A$2:$F$45,6,0)="Nein"),$AC3925,$AB3925),0)</f>
        <v>0</v>
      </c>
      <c r="AJ3925" s="49">
        <f>IFERROR(IF(OR($W3925&lt;&gt;"Ja",VLOOKUP($C3925,Listen!$A$2:$F$45,6,0)="Nein"),$AC3925,$AB3925),0)</f>
        <v>0</v>
      </c>
      <c r="AK3925" s="49">
        <f>IFERROR(IF(OR($W3925&lt;&gt;"Ja",VLOOKUP($C3925,Listen!$A$2:$F$45,6,0)="Nein"),$AC3925,$AB3925),0)</f>
        <v>0</v>
      </c>
      <c r="AL3925" s="51">
        <f t="shared" si="1288"/>
        <v>0</v>
      </c>
      <c r="AM3925" s="296">
        <f>IFERROR(IF(VLOOKUP($C3925,Listen!$A$2:$F$45,6,0)="Ja",MAX(BC3925:BD3925),D_SAV!$BC3925),0)</f>
        <v>0</v>
      </c>
      <c r="AN3925" s="51">
        <f t="shared" si="1289"/>
        <v>0</v>
      </c>
      <c r="AP3925" s="304">
        <f t="shared" si="1290"/>
        <v>0</v>
      </c>
      <c r="AQ3925" s="304">
        <f t="shared" si="1291"/>
        <v>0</v>
      </c>
      <c r="AR3925" s="304">
        <f t="shared" si="1292"/>
        <v>0</v>
      </c>
      <c r="AS3925" s="304">
        <f t="shared" si="1293"/>
        <v>0</v>
      </c>
      <c r="AT3925" s="304">
        <f t="shared" si="1294"/>
        <v>0</v>
      </c>
      <c r="AU3925" s="304">
        <f t="shared" si="1295"/>
        <v>0</v>
      </c>
      <c r="AV3925" s="304">
        <f t="shared" si="1296"/>
        <v>0</v>
      </c>
      <c r="AW3925" s="304">
        <f t="shared" si="1297"/>
        <v>0</v>
      </c>
      <c r="AX3925" s="304">
        <f t="shared" si="1298"/>
        <v>0</v>
      </c>
      <c r="AY3925" s="304">
        <f t="shared" si="1299"/>
        <v>0</v>
      </c>
      <c r="AZ3925" s="304">
        <f t="shared" si="1300"/>
        <v>0</v>
      </c>
      <c r="BA3925" s="304">
        <f t="shared" si="1301"/>
        <v>0</v>
      </c>
      <c r="BB3925" s="304">
        <f t="shared" si="1302"/>
        <v>0</v>
      </c>
      <c r="BC3925" s="304">
        <f t="shared" si="1303"/>
        <v>0</v>
      </c>
      <c r="BD3925" s="304">
        <f t="shared" si="1304"/>
        <v>0</v>
      </c>
      <c r="BE3925" s="304">
        <f>IFERROR(IF(VLOOKUP($C3925,Listen!$A$2:$F$45,6,0)="Ja",BB3925-MAX(BC3925:BD3925),BB3925-BC3925),0)</f>
        <v>0</v>
      </c>
    </row>
    <row r="3926" spans="1:57" x14ac:dyDescent="0.25">
      <c r="A3926" s="320" t="str">
        <f>IF(AND(D3926&lt;&gt;0,C3926&lt;&gt;0,E3926&lt;&gt;0),IF(B3926&lt;&gt;0,CONCATENATE(B3926,"-AGr",VLOOKUP(C3926,Listen!$A$2:$D$45,4,FALSE),"-",D3926,"-",E3926,),CONCATENATE("AGr",VLOOKUP(C3926,Listen!$A$2:$D$45,4,FALSE),"-",D3926,"-",E3926)),"keine vollständige ID")</f>
        <v>keine vollständige ID</v>
      </c>
      <c r="B3926" s="301"/>
      <c r="C3926" s="287"/>
      <c r="D3926" s="34"/>
      <c r="E3926" s="306"/>
      <c r="F3926" s="116"/>
      <c r="G3926" s="17"/>
      <c r="H3926" s="17"/>
      <c r="I3926" s="17"/>
      <c r="J3926" s="17"/>
      <c r="K3926" s="17"/>
      <c r="L3926" s="17"/>
      <c r="M3926" s="17"/>
      <c r="N3926" s="17"/>
      <c r="O3926" s="116"/>
      <c r="P3926" s="117">
        <f>IF(D3926&gt;A_Stammdaten!$B$12,0,SUM(G3926,H3926,J3926,L3926:M3926)-SUM(I3926,K3926,N3926:O3926))</f>
        <v>0</v>
      </c>
      <c r="Q3926" s="17"/>
      <c r="R3926" s="17"/>
      <c r="S3926" s="17"/>
      <c r="T3926" s="17"/>
      <c r="U3926" s="62">
        <f t="shared" si="1284"/>
        <v>0</v>
      </c>
      <c r="V3926" s="34"/>
      <c r="W3926" s="34"/>
      <c r="X3926" s="34"/>
      <c r="Y3926" s="34"/>
      <c r="Z3926" s="34"/>
      <c r="AA3926" s="63" t="str">
        <f t="shared" si="1285"/>
        <v>-</v>
      </c>
      <c r="AB3926" s="63" t="str">
        <f t="shared" si="1286"/>
        <v>-</v>
      </c>
      <c r="AC3926" s="63">
        <f>IF(ISBLANK($C3926),0,VLOOKUP($C3926,Listen!$A$2:$C$45,2,FALSE))</f>
        <v>0</v>
      </c>
      <c r="AD3926" s="63">
        <f>IF(ISBLANK($C3926),0,VLOOKUP($C3926,Listen!$A$2:$C$45,3,FALSE))</f>
        <v>0</v>
      </c>
      <c r="AE3926" s="49">
        <f t="shared" si="1287"/>
        <v>0</v>
      </c>
      <c r="AF3926" s="49">
        <f t="shared" si="1287"/>
        <v>0</v>
      </c>
      <c r="AG3926" s="49">
        <f>IFERROR(IF(OR($V3926&lt;&gt;"Ja",VLOOKUP($C3926,Listen!$A$2:$F$45,5,0)="Nein",D3926&lt;IF(C3926="LNG Anbindungsanlagen gemäß separater Festlegung",2022,2023)),$AC3926,$AA3926),0)</f>
        <v>0</v>
      </c>
      <c r="AH3926" s="49">
        <f>IFERROR(IF(OR($V3926&lt;&gt;"Ja",VLOOKUP($C3926,Listen!$A$2:$F$45,5,0)="Nein",D3926&lt;IF(C3926="LNG Anbindungsanlagen gemäß separater Festlegung",2022,2023)),$AC3926,$AA3926),0)</f>
        <v>0</v>
      </c>
      <c r="AI3926" s="49">
        <f>IFERROR(IF(OR($W3926&lt;&gt;"Ja",VLOOKUP($C3926,Listen!$A$2:$F$45,6,0)="Nein"),$AC3926,$AB3926),0)</f>
        <v>0</v>
      </c>
      <c r="AJ3926" s="49">
        <f>IFERROR(IF(OR($W3926&lt;&gt;"Ja",VLOOKUP($C3926,Listen!$A$2:$F$45,6,0)="Nein"),$AC3926,$AB3926),0)</f>
        <v>0</v>
      </c>
      <c r="AK3926" s="49">
        <f>IFERROR(IF(OR($W3926&lt;&gt;"Ja",VLOOKUP($C3926,Listen!$A$2:$F$45,6,0)="Nein"),$AC3926,$AB3926),0)</f>
        <v>0</v>
      </c>
      <c r="AL3926" s="51">
        <f t="shared" si="1288"/>
        <v>0</v>
      </c>
      <c r="AM3926" s="296">
        <f>IFERROR(IF(VLOOKUP($C3926,Listen!$A$2:$F$45,6,0)="Ja",MAX(BC3926:BD3926),D_SAV!$BC3926),0)</f>
        <v>0</v>
      </c>
      <c r="AN3926" s="51">
        <f t="shared" si="1289"/>
        <v>0</v>
      </c>
      <c r="AP3926" s="304">
        <f t="shared" si="1290"/>
        <v>0</v>
      </c>
      <c r="AQ3926" s="304">
        <f t="shared" si="1291"/>
        <v>0</v>
      </c>
      <c r="AR3926" s="304">
        <f t="shared" si="1292"/>
        <v>0</v>
      </c>
      <c r="AS3926" s="304">
        <f t="shared" si="1293"/>
        <v>0</v>
      </c>
      <c r="AT3926" s="304">
        <f t="shared" si="1294"/>
        <v>0</v>
      </c>
      <c r="AU3926" s="304">
        <f t="shared" si="1295"/>
        <v>0</v>
      </c>
      <c r="AV3926" s="304">
        <f t="shared" si="1296"/>
        <v>0</v>
      </c>
      <c r="AW3926" s="304">
        <f t="shared" si="1297"/>
        <v>0</v>
      </c>
      <c r="AX3926" s="304">
        <f t="shared" si="1298"/>
        <v>0</v>
      </c>
      <c r="AY3926" s="304">
        <f t="shared" si="1299"/>
        <v>0</v>
      </c>
      <c r="AZ3926" s="304">
        <f t="shared" si="1300"/>
        <v>0</v>
      </c>
      <c r="BA3926" s="304">
        <f t="shared" si="1301"/>
        <v>0</v>
      </c>
      <c r="BB3926" s="304">
        <f t="shared" si="1302"/>
        <v>0</v>
      </c>
      <c r="BC3926" s="304">
        <f t="shared" si="1303"/>
        <v>0</v>
      </c>
      <c r="BD3926" s="304">
        <f t="shared" si="1304"/>
        <v>0</v>
      </c>
      <c r="BE3926" s="304">
        <f>IFERROR(IF(VLOOKUP($C3926,Listen!$A$2:$F$45,6,0)="Ja",BB3926-MAX(BC3926:BD3926),BB3926-BC3926),0)</f>
        <v>0</v>
      </c>
    </row>
    <row r="3927" spans="1:57" x14ac:dyDescent="0.25">
      <c r="A3927" s="320" t="str">
        <f>IF(AND(D3927&lt;&gt;0,C3927&lt;&gt;0,E3927&lt;&gt;0),IF(B3927&lt;&gt;0,CONCATENATE(B3927,"-AGr",VLOOKUP(C3927,Listen!$A$2:$D$45,4,FALSE),"-",D3927,"-",E3927,),CONCATENATE("AGr",VLOOKUP(C3927,Listen!$A$2:$D$45,4,FALSE),"-",D3927,"-",E3927)),"keine vollständige ID")</f>
        <v>keine vollständige ID</v>
      </c>
      <c r="B3927" s="301"/>
      <c r="C3927" s="287"/>
      <c r="D3927" s="34"/>
      <c r="E3927" s="306"/>
      <c r="F3927" s="116"/>
      <c r="G3927" s="17"/>
      <c r="H3927" s="17"/>
      <c r="I3927" s="17"/>
      <c r="J3927" s="17"/>
      <c r="K3927" s="17"/>
      <c r="L3927" s="17"/>
      <c r="M3927" s="17"/>
      <c r="N3927" s="17"/>
      <c r="O3927" s="116"/>
      <c r="P3927" s="117">
        <f>IF(D3927&gt;A_Stammdaten!$B$12,0,SUM(G3927,H3927,J3927,L3927:M3927)-SUM(I3927,K3927,N3927:O3927))</f>
        <v>0</v>
      </c>
      <c r="Q3927" s="17"/>
      <c r="R3927" s="17"/>
      <c r="S3927" s="17"/>
      <c r="T3927" s="17"/>
      <c r="U3927" s="62">
        <f t="shared" si="1284"/>
        <v>0</v>
      </c>
      <c r="V3927" s="34"/>
      <c r="W3927" s="34"/>
      <c r="X3927" s="34"/>
      <c r="Y3927" s="34"/>
      <c r="Z3927" s="34"/>
      <c r="AA3927" s="63" t="str">
        <f t="shared" si="1285"/>
        <v>-</v>
      </c>
      <c r="AB3927" s="63" t="str">
        <f t="shared" si="1286"/>
        <v>-</v>
      </c>
      <c r="AC3927" s="63">
        <f>IF(ISBLANK($C3927),0,VLOOKUP($C3927,Listen!$A$2:$C$45,2,FALSE))</f>
        <v>0</v>
      </c>
      <c r="AD3927" s="63">
        <f>IF(ISBLANK($C3927),0,VLOOKUP($C3927,Listen!$A$2:$C$45,3,FALSE))</f>
        <v>0</v>
      </c>
      <c r="AE3927" s="49">
        <f t="shared" si="1287"/>
        <v>0</v>
      </c>
      <c r="AF3927" s="49">
        <f t="shared" si="1287"/>
        <v>0</v>
      </c>
      <c r="AG3927" s="49">
        <f>IFERROR(IF(OR($V3927&lt;&gt;"Ja",VLOOKUP($C3927,Listen!$A$2:$F$45,5,0)="Nein",D3927&lt;IF(C3927="LNG Anbindungsanlagen gemäß separater Festlegung",2022,2023)),$AC3927,$AA3927),0)</f>
        <v>0</v>
      </c>
      <c r="AH3927" s="49">
        <f>IFERROR(IF(OR($V3927&lt;&gt;"Ja",VLOOKUP($C3927,Listen!$A$2:$F$45,5,0)="Nein",D3927&lt;IF(C3927="LNG Anbindungsanlagen gemäß separater Festlegung",2022,2023)),$AC3927,$AA3927),0)</f>
        <v>0</v>
      </c>
      <c r="AI3927" s="49">
        <f>IFERROR(IF(OR($W3927&lt;&gt;"Ja",VLOOKUP($C3927,Listen!$A$2:$F$45,6,0)="Nein"),$AC3927,$AB3927),0)</f>
        <v>0</v>
      </c>
      <c r="AJ3927" s="49">
        <f>IFERROR(IF(OR($W3927&lt;&gt;"Ja",VLOOKUP($C3927,Listen!$A$2:$F$45,6,0)="Nein"),$AC3927,$AB3927),0)</f>
        <v>0</v>
      </c>
      <c r="AK3927" s="49">
        <f>IFERROR(IF(OR($W3927&lt;&gt;"Ja",VLOOKUP($C3927,Listen!$A$2:$F$45,6,0)="Nein"),$AC3927,$AB3927),0)</f>
        <v>0</v>
      </c>
      <c r="AL3927" s="51">
        <f t="shared" si="1288"/>
        <v>0</v>
      </c>
      <c r="AM3927" s="296">
        <f>IFERROR(IF(VLOOKUP($C3927,Listen!$A$2:$F$45,6,0)="Ja",MAX(BC3927:BD3927),D_SAV!$BC3927),0)</f>
        <v>0</v>
      </c>
      <c r="AN3927" s="51">
        <f t="shared" si="1289"/>
        <v>0</v>
      </c>
      <c r="AP3927" s="304">
        <f t="shared" si="1290"/>
        <v>0</v>
      </c>
      <c r="AQ3927" s="304">
        <f t="shared" si="1291"/>
        <v>0</v>
      </c>
      <c r="AR3927" s="304">
        <f t="shared" si="1292"/>
        <v>0</v>
      </c>
      <c r="AS3927" s="304">
        <f t="shared" si="1293"/>
        <v>0</v>
      </c>
      <c r="AT3927" s="304">
        <f t="shared" si="1294"/>
        <v>0</v>
      </c>
      <c r="AU3927" s="304">
        <f t="shared" si="1295"/>
        <v>0</v>
      </c>
      <c r="AV3927" s="304">
        <f t="shared" si="1296"/>
        <v>0</v>
      </c>
      <c r="AW3927" s="304">
        <f t="shared" si="1297"/>
        <v>0</v>
      </c>
      <c r="AX3927" s="304">
        <f t="shared" si="1298"/>
        <v>0</v>
      </c>
      <c r="AY3927" s="304">
        <f t="shared" si="1299"/>
        <v>0</v>
      </c>
      <c r="AZ3927" s="304">
        <f t="shared" si="1300"/>
        <v>0</v>
      </c>
      <c r="BA3927" s="304">
        <f t="shared" si="1301"/>
        <v>0</v>
      </c>
      <c r="BB3927" s="304">
        <f t="shared" si="1302"/>
        <v>0</v>
      </c>
      <c r="BC3927" s="304">
        <f t="shared" si="1303"/>
        <v>0</v>
      </c>
      <c r="BD3927" s="304">
        <f t="shared" si="1304"/>
        <v>0</v>
      </c>
      <c r="BE3927" s="304">
        <f>IFERROR(IF(VLOOKUP($C3927,Listen!$A$2:$F$45,6,0)="Ja",BB3927-MAX(BC3927:BD3927),BB3927-BC3927),0)</f>
        <v>0</v>
      </c>
    </row>
    <row r="3928" spans="1:57" x14ac:dyDescent="0.25">
      <c r="A3928" s="320" t="str">
        <f>IF(AND(D3928&lt;&gt;0,C3928&lt;&gt;0,E3928&lt;&gt;0),IF(B3928&lt;&gt;0,CONCATENATE(B3928,"-AGr",VLOOKUP(C3928,Listen!$A$2:$D$45,4,FALSE),"-",D3928,"-",E3928,),CONCATENATE("AGr",VLOOKUP(C3928,Listen!$A$2:$D$45,4,FALSE),"-",D3928,"-",E3928)),"keine vollständige ID")</f>
        <v>keine vollständige ID</v>
      </c>
      <c r="B3928" s="301"/>
      <c r="C3928" s="287"/>
      <c r="D3928" s="34"/>
      <c r="E3928" s="306"/>
      <c r="F3928" s="116"/>
      <c r="G3928" s="17"/>
      <c r="H3928" s="17"/>
      <c r="I3928" s="17"/>
      <c r="J3928" s="17"/>
      <c r="K3928" s="17"/>
      <c r="L3928" s="17"/>
      <c r="M3928" s="17"/>
      <c r="N3928" s="17"/>
      <c r="O3928" s="116"/>
      <c r="P3928" s="117">
        <f>IF(D3928&gt;A_Stammdaten!$B$12,0,SUM(G3928,H3928,J3928,L3928:M3928)-SUM(I3928,K3928,N3928:O3928))</f>
        <v>0</v>
      </c>
      <c r="Q3928" s="17"/>
      <c r="R3928" s="17"/>
      <c r="S3928" s="17"/>
      <c r="T3928" s="17"/>
      <c r="U3928" s="62">
        <f t="shared" si="1284"/>
        <v>0</v>
      </c>
      <c r="V3928" s="34"/>
      <c r="W3928" s="34"/>
      <c r="X3928" s="34"/>
      <c r="Y3928" s="34"/>
      <c r="Z3928" s="34"/>
      <c r="AA3928" s="63" t="str">
        <f t="shared" si="1285"/>
        <v>-</v>
      </c>
      <c r="AB3928" s="63" t="str">
        <f t="shared" si="1286"/>
        <v>-</v>
      </c>
      <c r="AC3928" s="63">
        <f>IF(ISBLANK($C3928),0,VLOOKUP($C3928,Listen!$A$2:$C$45,2,FALSE))</f>
        <v>0</v>
      </c>
      <c r="AD3928" s="63">
        <f>IF(ISBLANK($C3928),0,VLOOKUP($C3928,Listen!$A$2:$C$45,3,FALSE))</f>
        <v>0</v>
      </c>
      <c r="AE3928" s="49">
        <f t="shared" si="1287"/>
        <v>0</v>
      </c>
      <c r="AF3928" s="49">
        <f t="shared" si="1287"/>
        <v>0</v>
      </c>
      <c r="AG3928" s="49">
        <f>IFERROR(IF(OR($V3928&lt;&gt;"Ja",VLOOKUP($C3928,Listen!$A$2:$F$45,5,0)="Nein",D3928&lt;IF(C3928="LNG Anbindungsanlagen gemäß separater Festlegung",2022,2023)),$AC3928,$AA3928),0)</f>
        <v>0</v>
      </c>
      <c r="AH3928" s="49">
        <f>IFERROR(IF(OR($V3928&lt;&gt;"Ja",VLOOKUP($C3928,Listen!$A$2:$F$45,5,0)="Nein",D3928&lt;IF(C3928="LNG Anbindungsanlagen gemäß separater Festlegung",2022,2023)),$AC3928,$AA3928),0)</f>
        <v>0</v>
      </c>
      <c r="AI3928" s="49">
        <f>IFERROR(IF(OR($W3928&lt;&gt;"Ja",VLOOKUP($C3928,Listen!$A$2:$F$45,6,0)="Nein"),$AC3928,$AB3928),0)</f>
        <v>0</v>
      </c>
      <c r="AJ3928" s="49">
        <f>IFERROR(IF(OR($W3928&lt;&gt;"Ja",VLOOKUP($C3928,Listen!$A$2:$F$45,6,0)="Nein"),$AC3928,$AB3928),0)</f>
        <v>0</v>
      </c>
      <c r="AK3928" s="49">
        <f>IFERROR(IF(OR($W3928&lt;&gt;"Ja",VLOOKUP($C3928,Listen!$A$2:$F$45,6,0)="Nein"),$AC3928,$AB3928),0)</f>
        <v>0</v>
      </c>
      <c r="AL3928" s="51">
        <f t="shared" si="1288"/>
        <v>0</v>
      </c>
      <c r="AM3928" s="296">
        <f>IFERROR(IF(VLOOKUP($C3928,Listen!$A$2:$F$45,6,0)="Ja",MAX(BC3928:BD3928),D_SAV!$BC3928),0)</f>
        <v>0</v>
      </c>
      <c r="AN3928" s="51">
        <f t="shared" si="1289"/>
        <v>0</v>
      </c>
      <c r="AP3928" s="304">
        <f t="shared" si="1290"/>
        <v>0</v>
      </c>
      <c r="AQ3928" s="304">
        <f t="shared" si="1291"/>
        <v>0</v>
      </c>
      <c r="AR3928" s="304">
        <f t="shared" si="1292"/>
        <v>0</v>
      </c>
      <c r="AS3928" s="304">
        <f t="shared" si="1293"/>
        <v>0</v>
      </c>
      <c r="AT3928" s="304">
        <f t="shared" si="1294"/>
        <v>0</v>
      </c>
      <c r="AU3928" s="304">
        <f t="shared" si="1295"/>
        <v>0</v>
      </c>
      <c r="AV3928" s="304">
        <f t="shared" si="1296"/>
        <v>0</v>
      </c>
      <c r="AW3928" s="304">
        <f t="shared" si="1297"/>
        <v>0</v>
      </c>
      <c r="AX3928" s="304">
        <f t="shared" si="1298"/>
        <v>0</v>
      </c>
      <c r="AY3928" s="304">
        <f t="shared" si="1299"/>
        <v>0</v>
      </c>
      <c r="AZ3928" s="304">
        <f t="shared" si="1300"/>
        <v>0</v>
      </c>
      <c r="BA3928" s="304">
        <f t="shared" si="1301"/>
        <v>0</v>
      </c>
      <c r="BB3928" s="304">
        <f t="shared" si="1302"/>
        <v>0</v>
      </c>
      <c r="BC3928" s="304">
        <f t="shared" si="1303"/>
        <v>0</v>
      </c>
      <c r="BD3928" s="304">
        <f t="shared" si="1304"/>
        <v>0</v>
      </c>
      <c r="BE3928" s="304">
        <f>IFERROR(IF(VLOOKUP($C3928,Listen!$A$2:$F$45,6,0)="Ja",BB3928-MAX(BC3928:BD3928),BB3928-BC3928),0)</f>
        <v>0</v>
      </c>
    </row>
    <row r="3929" spans="1:57" x14ac:dyDescent="0.25">
      <c r="A3929" s="320" t="str">
        <f>IF(AND(D3929&lt;&gt;0,C3929&lt;&gt;0,E3929&lt;&gt;0),IF(B3929&lt;&gt;0,CONCATENATE(B3929,"-AGr",VLOOKUP(C3929,Listen!$A$2:$D$45,4,FALSE),"-",D3929,"-",E3929,),CONCATENATE("AGr",VLOOKUP(C3929,Listen!$A$2:$D$45,4,FALSE),"-",D3929,"-",E3929)),"keine vollständige ID")</f>
        <v>keine vollständige ID</v>
      </c>
      <c r="B3929" s="301"/>
      <c r="C3929" s="287"/>
      <c r="D3929" s="34"/>
      <c r="E3929" s="306"/>
      <c r="F3929" s="116"/>
      <c r="G3929" s="17"/>
      <c r="H3929" s="17"/>
      <c r="I3929" s="17"/>
      <c r="J3929" s="17"/>
      <c r="K3929" s="17"/>
      <c r="L3929" s="17"/>
      <c r="M3929" s="17"/>
      <c r="N3929" s="17"/>
      <c r="O3929" s="116"/>
      <c r="P3929" s="117">
        <f>IF(D3929&gt;A_Stammdaten!$B$12,0,SUM(G3929,H3929,J3929,L3929:M3929)-SUM(I3929,K3929,N3929:O3929))</f>
        <v>0</v>
      </c>
      <c r="Q3929" s="17"/>
      <c r="R3929" s="17"/>
      <c r="S3929" s="17"/>
      <c r="T3929" s="17"/>
      <c r="U3929" s="62">
        <f t="shared" si="1284"/>
        <v>0</v>
      </c>
      <c r="V3929" s="34"/>
      <c r="W3929" s="34"/>
      <c r="X3929" s="34"/>
      <c r="Y3929" s="34"/>
      <c r="Z3929" s="34"/>
      <c r="AA3929" s="63" t="str">
        <f t="shared" si="1285"/>
        <v>-</v>
      </c>
      <c r="AB3929" s="63" t="str">
        <f t="shared" si="1286"/>
        <v>-</v>
      </c>
      <c r="AC3929" s="63">
        <f>IF(ISBLANK($C3929),0,VLOOKUP($C3929,Listen!$A$2:$C$45,2,FALSE))</f>
        <v>0</v>
      </c>
      <c r="AD3929" s="63">
        <f>IF(ISBLANK($C3929),0,VLOOKUP($C3929,Listen!$A$2:$C$45,3,FALSE))</f>
        <v>0</v>
      </c>
      <c r="AE3929" s="49">
        <f t="shared" si="1287"/>
        <v>0</v>
      </c>
      <c r="AF3929" s="49">
        <f t="shared" si="1287"/>
        <v>0</v>
      </c>
      <c r="AG3929" s="49">
        <f>IFERROR(IF(OR($V3929&lt;&gt;"Ja",VLOOKUP($C3929,Listen!$A$2:$F$45,5,0)="Nein",D3929&lt;IF(C3929="LNG Anbindungsanlagen gemäß separater Festlegung",2022,2023)),$AC3929,$AA3929),0)</f>
        <v>0</v>
      </c>
      <c r="AH3929" s="49">
        <f>IFERROR(IF(OR($V3929&lt;&gt;"Ja",VLOOKUP($C3929,Listen!$A$2:$F$45,5,0)="Nein",D3929&lt;IF(C3929="LNG Anbindungsanlagen gemäß separater Festlegung",2022,2023)),$AC3929,$AA3929),0)</f>
        <v>0</v>
      </c>
      <c r="AI3929" s="49">
        <f>IFERROR(IF(OR($W3929&lt;&gt;"Ja",VLOOKUP($C3929,Listen!$A$2:$F$45,6,0)="Nein"),$AC3929,$AB3929),0)</f>
        <v>0</v>
      </c>
      <c r="AJ3929" s="49">
        <f>IFERROR(IF(OR($W3929&lt;&gt;"Ja",VLOOKUP($C3929,Listen!$A$2:$F$45,6,0)="Nein"),$AC3929,$AB3929),0)</f>
        <v>0</v>
      </c>
      <c r="AK3929" s="49">
        <f>IFERROR(IF(OR($W3929&lt;&gt;"Ja",VLOOKUP($C3929,Listen!$A$2:$F$45,6,0)="Nein"),$AC3929,$AB3929),0)</f>
        <v>0</v>
      </c>
      <c r="AL3929" s="51">
        <f t="shared" si="1288"/>
        <v>0</v>
      </c>
      <c r="AM3929" s="296">
        <f>IFERROR(IF(VLOOKUP($C3929,Listen!$A$2:$F$45,6,0)="Ja",MAX(BC3929:BD3929),D_SAV!$BC3929),0)</f>
        <v>0</v>
      </c>
      <c r="AN3929" s="51">
        <f t="shared" si="1289"/>
        <v>0</v>
      </c>
      <c r="AP3929" s="304">
        <f t="shared" si="1290"/>
        <v>0</v>
      </c>
      <c r="AQ3929" s="304">
        <f t="shared" si="1291"/>
        <v>0</v>
      </c>
      <c r="AR3929" s="304">
        <f t="shared" si="1292"/>
        <v>0</v>
      </c>
      <c r="AS3929" s="304">
        <f t="shared" si="1293"/>
        <v>0</v>
      </c>
      <c r="AT3929" s="304">
        <f t="shared" si="1294"/>
        <v>0</v>
      </c>
      <c r="AU3929" s="304">
        <f t="shared" si="1295"/>
        <v>0</v>
      </c>
      <c r="AV3929" s="304">
        <f t="shared" si="1296"/>
        <v>0</v>
      </c>
      <c r="AW3929" s="304">
        <f t="shared" si="1297"/>
        <v>0</v>
      </c>
      <c r="AX3929" s="304">
        <f t="shared" si="1298"/>
        <v>0</v>
      </c>
      <c r="AY3929" s="304">
        <f t="shared" si="1299"/>
        <v>0</v>
      </c>
      <c r="AZ3929" s="304">
        <f t="shared" si="1300"/>
        <v>0</v>
      </c>
      <c r="BA3929" s="304">
        <f t="shared" si="1301"/>
        <v>0</v>
      </c>
      <c r="BB3929" s="304">
        <f t="shared" si="1302"/>
        <v>0</v>
      </c>
      <c r="BC3929" s="304">
        <f t="shared" si="1303"/>
        <v>0</v>
      </c>
      <c r="BD3929" s="304">
        <f t="shared" si="1304"/>
        <v>0</v>
      </c>
      <c r="BE3929" s="304">
        <f>IFERROR(IF(VLOOKUP($C3929,Listen!$A$2:$F$45,6,0)="Ja",BB3929-MAX(BC3929:BD3929),BB3929-BC3929),0)</f>
        <v>0</v>
      </c>
    </row>
    <row r="3930" spans="1:57" x14ac:dyDescent="0.25">
      <c r="A3930" s="320" t="str">
        <f>IF(AND(D3930&lt;&gt;0,C3930&lt;&gt;0,E3930&lt;&gt;0),IF(B3930&lt;&gt;0,CONCATENATE(B3930,"-AGr",VLOOKUP(C3930,Listen!$A$2:$D$45,4,FALSE),"-",D3930,"-",E3930,),CONCATENATE("AGr",VLOOKUP(C3930,Listen!$A$2:$D$45,4,FALSE),"-",D3930,"-",E3930)),"keine vollständige ID")</f>
        <v>keine vollständige ID</v>
      </c>
      <c r="B3930" s="301"/>
      <c r="C3930" s="287"/>
      <c r="D3930" s="34"/>
      <c r="E3930" s="306"/>
      <c r="F3930" s="116"/>
      <c r="G3930" s="17"/>
      <c r="H3930" s="17"/>
      <c r="I3930" s="17"/>
      <c r="J3930" s="17"/>
      <c r="K3930" s="17"/>
      <c r="L3930" s="17"/>
      <c r="M3930" s="17"/>
      <c r="N3930" s="17"/>
      <c r="O3930" s="116"/>
      <c r="P3930" s="117">
        <f>IF(D3930&gt;A_Stammdaten!$B$12,0,SUM(G3930,H3930,J3930,L3930:M3930)-SUM(I3930,K3930,N3930:O3930))</f>
        <v>0</v>
      </c>
      <c r="Q3930" s="17"/>
      <c r="R3930" s="17"/>
      <c r="S3930" s="17"/>
      <c r="T3930" s="17"/>
      <c r="U3930" s="62">
        <f t="shared" si="1284"/>
        <v>0</v>
      </c>
      <c r="V3930" s="34"/>
      <c r="W3930" s="34"/>
      <c r="X3930" s="34"/>
      <c r="Y3930" s="34"/>
      <c r="Z3930" s="34"/>
      <c r="AA3930" s="63" t="str">
        <f t="shared" si="1285"/>
        <v>-</v>
      </c>
      <c r="AB3930" s="63" t="str">
        <f t="shared" si="1286"/>
        <v>-</v>
      </c>
      <c r="AC3930" s="63">
        <f>IF(ISBLANK($C3930),0,VLOOKUP($C3930,Listen!$A$2:$C$45,2,FALSE))</f>
        <v>0</v>
      </c>
      <c r="AD3930" s="63">
        <f>IF(ISBLANK($C3930),0,VLOOKUP($C3930,Listen!$A$2:$C$45,3,FALSE))</f>
        <v>0</v>
      </c>
      <c r="AE3930" s="49">
        <f t="shared" si="1287"/>
        <v>0</v>
      </c>
      <c r="AF3930" s="49">
        <f t="shared" si="1287"/>
        <v>0</v>
      </c>
      <c r="AG3930" s="49">
        <f>IFERROR(IF(OR($V3930&lt;&gt;"Ja",VLOOKUP($C3930,Listen!$A$2:$F$45,5,0)="Nein",D3930&lt;IF(C3930="LNG Anbindungsanlagen gemäß separater Festlegung",2022,2023)),$AC3930,$AA3930),0)</f>
        <v>0</v>
      </c>
      <c r="AH3930" s="49">
        <f>IFERROR(IF(OR($V3930&lt;&gt;"Ja",VLOOKUP($C3930,Listen!$A$2:$F$45,5,0)="Nein",D3930&lt;IF(C3930="LNG Anbindungsanlagen gemäß separater Festlegung",2022,2023)),$AC3930,$AA3930),0)</f>
        <v>0</v>
      </c>
      <c r="AI3930" s="49">
        <f>IFERROR(IF(OR($W3930&lt;&gt;"Ja",VLOOKUP($C3930,Listen!$A$2:$F$45,6,0)="Nein"),$AC3930,$AB3930),0)</f>
        <v>0</v>
      </c>
      <c r="AJ3930" s="49">
        <f>IFERROR(IF(OR($W3930&lt;&gt;"Ja",VLOOKUP($C3930,Listen!$A$2:$F$45,6,0)="Nein"),$AC3930,$AB3930),0)</f>
        <v>0</v>
      </c>
      <c r="AK3930" s="49">
        <f>IFERROR(IF(OR($W3930&lt;&gt;"Ja",VLOOKUP($C3930,Listen!$A$2:$F$45,6,0)="Nein"),$AC3930,$AB3930),0)</f>
        <v>0</v>
      </c>
      <c r="AL3930" s="51">
        <f t="shared" si="1288"/>
        <v>0</v>
      </c>
      <c r="AM3930" s="296">
        <f>IFERROR(IF(VLOOKUP($C3930,Listen!$A$2:$F$45,6,0)="Ja",MAX(BC3930:BD3930),D_SAV!$BC3930),0)</f>
        <v>0</v>
      </c>
      <c r="AN3930" s="51">
        <f t="shared" si="1289"/>
        <v>0</v>
      </c>
      <c r="AP3930" s="304">
        <f t="shared" si="1290"/>
        <v>0</v>
      </c>
      <c r="AQ3930" s="304">
        <f t="shared" si="1291"/>
        <v>0</v>
      </c>
      <c r="AR3930" s="304">
        <f t="shared" si="1292"/>
        <v>0</v>
      </c>
      <c r="AS3930" s="304">
        <f t="shared" si="1293"/>
        <v>0</v>
      </c>
      <c r="AT3930" s="304">
        <f t="shared" si="1294"/>
        <v>0</v>
      </c>
      <c r="AU3930" s="304">
        <f t="shared" si="1295"/>
        <v>0</v>
      </c>
      <c r="AV3930" s="304">
        <f t="shared" si="1296"/>
        <v>0</v>
      </c>
      <c r="AW3930" s="304">
        <f t="shared" si="1297"/>
        <v>0</v>
      </c>
      <c r="AX3930" s="304">
        <f t="shared" si="1298"/>
        <v>0</v>
      </c>
      <c r="AY3930" s="304">
        <f t="shared" si="1299"/>
        <v>0</v>
      </c>
      <c r="AZ3930" s="304">
        <f t="shared" si="1300"/>
        <v>0</v>
      </c>
      <c r="BA3930" s="304">
        <f t="shared" si="1301"/>
        <v>0</v>
      </c>
      <c r="BB3930" s="304">
        <f t="shared" si="1302"/>
        <v>0</v>
      </c>
      <c r="BC3930" s="304">
        <f t="shared" si="1303"/>
        <v>0</v>
      </c>
      <c r="BD3930" s="304">
        <f t="shared" si="1304"/>
        <v>0</v>
      </c>
      <c r="BE3930" s="304">
        <f>IFERROR(IF(VLOOKUP($C3930,Listen!$A$2:$F$45,6,0)="Ja",BB3930-MAX(BC3930:BD3930),BB3930-BC3930),0)</f>
        <v>0</v>
      </c>
    </row>
    <row r="3931" spans="1:57" x14ac:dyDescent="0.25">
      <c r="A3931" s="320" t="str">
        <f>IF(AND(D3931&lt;&gt;0,C3931&lt;&gt;0,E3931&lt;&gt;0),IF(B3931&lt;&gt;0,CONCATENATE(B3931,"-AGr",VLOOKUP(C3931,Listen!$A$2:$D$45,4,FALSE),"-",D3931,"-",E3931,),CONCATENATE("AGr",VLOOKUP(C3931,Listen!$A$2:$D$45,4,FALSE),"-",D3931,"-",E3931)),"keine vollständige ID")</f>
        <v>keine vollständige ID</v>
      </c>
      <c r="B3931" s="301"/>
      <c r="C3931" s="287"/>
      <c r="D3931" s="34"/>
      <c r="E3931" s="306"/>
      <c r="F3931" s="116"/>
      <c r="G3931" s="17"/>
      <c r="H3931" s="17"/>
      <c r="I3931" s="17"/>
      <c r="J3931" s="17"/>
      <c r="K3931" s="17"/>
      <c r="L3931" s="17"/>
      <c r="M3931" s="17"/>
      <c r="N3931" s="17"/>
      <c r="O3931" s="116"/>
      <c r="P3931" s="117">
        <f>IF(D3931&gt;A_Stammdaten!$B$12,0,SUM(G3931,H3931,J3931,L3931:M3931)-SUM(I3931,K3931,N3931:O3931))</f>
        <v>0</v>
      </c>
      <c r="Q3931" s="17"/>
      <c r="R3931" s="17"/>
      <c r="S3931" s="17"/>
      <c r="T3931" s="17"/>
      <c r="U3931" s="62">
        <f t="shared" si="1284"/>
        <v>0</v>
      </c>
      <c r="V3931" s="34"/>
      <c r="W3931" s="34"/>
      <c r="X3931" s="34"/>
      <c r="Y3931" s="34"/>
      <c r="Z3931" s="34"/>
      <c r="AA3931" s="63" t="str">
        <f t="shared" si="1285"/>
        <v>-</v>
      </c>
      <c r="AB3931" s="63" t="str">
        <f t="shared" si="1286"/>
        <v>-</v>
      </c>
      <c r="AC3931" s="63">
        <f>IF(ISBLANK($C3931),0,VLOOKUP($C3931,Listen!$A$2:$C$45,2,FALSE))</f>
        <v>0</v>
      </c>
      <c r="AD3931" s="63">
        <f>IF(ISBLANK($C3931),0,VLOOKUP($C3931,Listen!$A$2:$C$45,3,FALSE))</f>
        <v>0</v>
      </c>
      <c r="AE3931" s="49">
        <f t="shared" si="1287"/>
        <v>0</v>
      </c>
      <c r="AF3931" s="49">
        <f t="shared" si="1287"/>
        <v>0</v>
      </c>
      <c r="AG3931" s="49">
        <f>IFERROR(IF(OR($V3931&lt;&gt;"Ja",VLOOKUP($C3931,Listen!$A$2:$F$45,5,0)="Nein",D3931&lt;IF(C3931="LNG Anbindungsanlagen gemäß separater Festlegung",2022,2023)),$AC3931,$AA3931),0)</f>
        <v>0</v>
      </c>
      <c r="AH3931" s="49">
        <f>IFERROR(IF(OR($V3931&lt;&gt;"Ja",VLOOKUP($C3931,Listen!$A$2:$F$45,5,0)="Nein",D3931&lt;IF(C3931="LNG Anbindungsanlagen gemäß separater Festlegung",2022,2023)),$AC3931,$AA3931),0)</f>
        <v>0</v>
      </c>
      <c r="AI3931" s="49">
        <f>IFERROR(IF(OR($W3931&lt;&gt;"Ja",VLOOKUP($C3931,Listen!$A$2:$F$45,6,0)="Nein"),$AC3931,$AB3931),0)</f>
        <v>0</v>
      </c>
      <c r="AJ3931" s="49">
        <f>IFERROR(IF(OR($W3931&lt;&gt;"Ja",VLOOKUP($C3931,Listen!$A$2:$F$45,6,0)="Nein"),$AC3931,$AB3931),0)</f>
        <v>0</v>
      </c>
      <c r="AK3931" s="49">
        <f>IFERROR(IF(OR($W3931&lt;&gt;"Ja",VLOOKUP($C3931,Listen!$A$2:$F$45,6,0)="Nein"),$AC3931,$AB3931),0)</f>
        <v>0</v>
      </c>
      <c r="AL3931" s="51">
        <f t="shared" si="1288"/>
        <v>0</v>
      </c>
      <c r="AM3931" s="296">
        <f>IFERROR(IF(VLOOKUP($C3931,Listen!$A$2:$F$45,6,0)="Ja",MAX(BC3931:BD3931),D_SAV!$BC3931),0)</f>
        <v>0</v>
      </c>
      <c r="AN3931" s="51">
        <f t="shared" si="1289"/>
        <v>0</v>
      </c>
      <c r="AP3931" s="304">
        <f t="shared" si="1290"/>
        <v>0</v>
      </c>
      <c r="AQ3931" s="304">
        <f t="shared" si="1291"/>
        <v>0</v>
      </c>
      <c r="AR3931" s="304">
        <f t="shared" si="1292"/>
        <v>0</v>
      </c>
      <c r="AS3931" s="304">
        <f t="shared" si="1293"/>
        <v>0</v>
      </c>
      <c r="AT3931" s="304">
        <f t="shared" si="1294"/>
        <v>0</v>
      </c>
      <c r="AU3931" s="304">
        <f t="shared" si="1295"/>
        <v>0</v>
      </c>
      <c r="AV3931" s="304">
        <f t="shared" si="1296"/>
        <v>0</v>
      </c>
      <c r="AW3931" s="304">
        <f t="shared" si="1297"/>
        <v>0</v>
      </c>
      <c r="AX3931" s="304">
        <f t="shared" si="1298"/>
        <v>0</v>
      </c>
      <c r="AY3931" s="304">
        <f t="shared" si="1299"/>
        <v>0</v>
      </c>
      <c r="AZ3931" s="304">
        <f t="shared" si="1300"/>
        <v>0</v>
      </c>
      <c r="BA3931" s="304">
        <f t="shared" si="1301"/>
        <v>0</v>
      </c>
      <c r="BB3931" s="304">
        <f t="shared" si="1302"/>
        <v>0</v>
      </c>
      <c r="BC3931" s="304">
        <f t="shared" si="1303"/>
        <v>0</v>
      </c>
      <c r="BD3931" s="304">
        <f t="shared" si="1304"/>
        <v>0</v>
      </c>
      <c r="BE3931" s="304">
        <f>IFERROR(IF(VLOOKUP($C3931,Listen!$A$2:$F$45,6,0)="Ja",BB3931-MAX(BC3931:BD3931),BB3931-BC3931),0)</f>
        <v>0</v>
      </c>
    </row>
    <row r="3932" spans="1:57" x14ac:dyDescent="0.25">
      <c r="A3932" s="320" t="str">
        <f>IF(AND(D3932&lt;&gt;0,C3932&lt;&gt;0,E3932&lt;&gt;0),IF(B3932&lt;&gt;0,CONCATENATE(B3932,"-AGr",VLOOKUP(C3932,Listen!$A$2:$D$45,4,FALSE),"-",D3932,"-",E3932,),CONCATENATE("AGr",VLOOKUP(C3932,Listen!$A$2:$D$45,4,FALSE),"-",D3932,"-",E3932)),"keine vollständige ID")</f>
        <v>keine vollständige ID</v>
      </c>
      <c r="B3932" s="301"/>
      <c r="C3932" s="287"/>
      <c r="D3932" s="34"/>
      <c r="E3932" s="306"/>
      <c r="F3932" s="116"/>
      <c r="G3932" s="17"/>
      <c r="H3932" s="17"/>
      <c r="I3932" s="17"/>
      <c r="J3932" s="17"/>
      <c r="K3932" s="17"/>
      <c r="L3932" s="17"/>
      <c r="M3932" s="17"/>
      <c r="N3932" s="17"/>
      <c r="O3932" s="116"/>
      <c r="P3932" s="117">
        <f>IF(D3932&gt;A_Stammdaten!$B$12,0,SUM(G3932,H3932,J3932,L3932:M3932)-SUM(I3932,K3932,N3932:O3932))</f>
        <v>0</v>
      </c>
      <c r="Q3932" s="17"/>
      <c r="R3932" s="17"/>
      <c r="S3932" s="17"/>
      <c r="T3932" s="17"/>
      <c r="U3932" s="62">
        <f t="shared" si="1284"/>
        <v>0</v>
      </c>
      <c r="V3932" s="34"/>
      <c r="W3932" s="34"/>
      <c r="X3932" s="34"/>
      <c r="Y3932" s="34"/>
      <c r="Z3932" s="34"/>
      <c r="AA3932" s="63" t="str">
        <f t="shared" si="1285"/>
        <v>-</v>
      </c>
      <c r="AB3932" s="63" t="str">
        <f t="shared" si="1286"/>
        <v>-</v>
      </c>
      <c r="AC3932" s="63">
        <f>IF(ISBLANK($C3932),0,VLOOKUP($C3932,Listen!$A$2:$C$45,2,FALSE))</f>
        <v>0</v>
      </c>
      <c r="AD3932" s="63">
        <f>IF(ISBLANK($C3932),0,VLOOKUP($C3932,Listen!$A$2:$C$45,3,FALSE))</f>
        <v>0</v>
      </c>
      <c r="AE3932" s="49">
        <f t="shared" si="1287"/>
        <v>0</v>
      </c>
      <c r="AF3932" s="49">
        <f t="shared" si="1287"/>
        <v>0</v>
      </c>
      <c r="AG3932" s="49">
        <f>IFERROR(IF(OR($V3932&lt;&gt;"Ja",VLOOKUP($C3932,Listen!$A$2:$F$45,5,0)="Nein",D3932&lt;IF(C3932="LNG Anbindungsanlagen gemäß separater Festlegung",2022,2023)),$AC3932,$AA3932),0)</f>
        <v>0</v>
      </c>
      <c r="AH3932" s="49">
        <f>IFERROR(IF(OR($V3932&lt;&gt;"Ja",VLOOKUP($C3932,Listen!$A$2:$F$45,5,0)="Nein",D3932&lt;IF(C3932="LNG Anbindungsanlagen gemäß separater Festlegung",2022,2023)),$AC3932,$AA3932),0)</f>
        <v>0</v>
      </c>
      <c r="AI3932" s="49">
        <f>IFERROR(IF(OR($W3932&lt;&gt;"Ja",VLOOKUP($C3932,Listen!$A$2:$F$45,6,0)="Nein"),$AC3932,$AB3932),0)</f>
        <v>0</v>
      </c>
      <c r="AJ3932" s="49">
        <f>IFERROR(IF(OR($W3932&lt;&gt;"Ja",VLOOKUP($C3932,Listen!$A$2:$F$45,6,0)="Nein"),$AC3932,$AB3932),0)</f>
        <v>0</v>
      </c>
      <c r="AK3932" s="49">
        <f>IFERROR(IF(OR($W3932&lt;&gt;"Ja",VLOOKUP($C3932,Listen!$A$2:$F$45,6,0)="Nein"),$AC3932,$AB3932),0)</f>
        <v>0</v>
      </c>
      <c r="AL3932" s="51">
        <f t="shared" si="1288"/>
        <v>0</v>
      </c>
      <c r="AM3932" s="296">
        <f>IFERROR(IF(VLOOKUP($C3932,Listen!$A$2:$F$45,6,0)="Ja",MAX(BC3932:BD3932),D_SAV!$BC3932),0)</f>
        <v>0</v>
      </c>
      <c r="AN3932" s="51">
        <f t="shared" si="1289"/>
        <v>0</v>
      </c>
      <c r="AP3932" s="304">
        <f t="shared" si="1290"/>
        <v>0</v>
      </c>
      <c r="AQ3932" s="304">
        <f t="shared" si="1291"/>
        <v>0</v>
      </c>
      <c r="AR3932" s="304">
        <f t="shared" si="1292"/>
        <v>0</v>
      </c>
      <c r="AS3932" s="304">
        <f t="shared" si="1293"/>
        <v>0</v>
      </c>
      <c r="AT3932" s="304">
        <f t="shared" si="1294"/>
        <v>0</v>
      </c>
      <c r="AU3932" s="304">
        <f t="shared" si="1295"/>
        <v>0</v>
      </c>
      <c r="AV3932" s="304">
        <f t="shared" si="1296"/>
        <v>0</v>
      </c>
      <c r="AW3932" s="304">
        <f t="shared" si="1297"/>
        <v>0</v>
      </c>
      <c r="AX3932" s="304">
        <f t="shared" si="1298"/>
        <v>0</v>
      </c>
      <c r="AY3932" s="304">
        <f t="shared" si="1299"/>
        <v>0</v>
      </c>
      <c r="AZ3932" s="304">
        <f t="shared" si="1300"/>
        <v>0</v>
      </c>
      <c r="BA3932" s="304">
        <f t="shared" si="1301"/>
        <v>0</v>
      </c>
      <c r="BB3932" s="304">
        <f t="shared" si="1302"/>
        <v>0</v>
      </c>
      <c r="BC3932" s="304">
        <f t="shared" si="1303"/>
        <v>0</v>
      </c>
      <c r="BD3932" s="304">
        <f t="shared" si="1304"/>
        <v>0</v>
      </c>
      <c r="BE3932" s="304">
        <f>IFERROR(IF(VLOOKUP($C3932,Listen!$A$2:$F$45,6,0)="Ja",BB3932-MAX(BC3932:BD3932),BB3932-BC3932),0)</f>
        <v>0</v>
      </c>
    </row>
    <row r="3933" spans="1:57" x14ac:dyDescent="0.25">
      <c r="A3933" s="320" t="str">
        <f>IF(AND(D3933&lt;&gt;0,C3933&lt;&gt;0,E3933&lt;&gt;0),IF(B3933&lt;&gt;0,CONCATENATE(B3933,"-AGr",VLOOKUP(C3933,Listen!$A$2:$D$45,4,FALSE),"-",D3933,"-",E3933,),CONCATENATE("AGr",VLOOKUP(C3933,Listen!$A$2:$D$45,4,FALSE),"-",D3933,"-",E3933)),"keine vollständige ID")</f>
        <v>keine vollständige ID</v>
      </c>
      <c r="B3933" s="301"/>
      <c r="C3933" s="287"/>
      <c r="D3933" s="34"/>
      <c r="E3933" s="306"/>
      <c r="F3933" s="116"/>
      <c r="G3933" s="17"/>
      <c r="H3933" s="17"/>
      <c r="I3933" s="17"/>
      <c r="J3933" s="17"/>
      <c r="K3933" s="17"/>
      <c r="L3933" s="17"/>
      <c r="M3933" s="17"/>
      <c r="N3933" s="17"/>
      <c r="O3933" s="116"/>
      <c r="P3933" s="117">
        <f>IF(D3933&gt;A_Stammdaten!$B$12,0,SUM(G3933,H3933,J3933,L3933:M3933)-SUM(I3933,K3933,N3933:O3933))</f>
        <v>0</v>
      </c>
      <c r="Q3933" s="17"/>
      <c r="R3933" s="17"/>
      <c r="S3933" s="17"/>
      <c r="T3933" s="17"/>
      <c r="U3933" s="62">
        <f t="shared" si="1284"/>
        <v>0</v>
      </c>
      <c r="V3933" s="34"/>
      <c r="W3933" s="34"/>
      <c r="X3933" s="34"/>
      <c r="Y3933" s="34"/>
      <c r="Z3933" s="34"/>
      <c r="AA3933" s="63" t="str">
        <f t="shared" si="1285"/>
        <v>-</v>
      </c>
      <c r="AB3933" s="63" t="str">
        <f t="shared" si="1286"/>
        <v>-</v>
      </c>
      <c r="AC3933" s="63">
        <f>IF(ISBLANK($C3933),0,VLOOKUP($C3933,Listen!$A$2:$C$45,2,FALSE))</f>
        <v>0</v>
      </c>
      <c r="AD3933" s="63">
        <f>IF(ISBLANK($C3933),0,VLOOKUP($C3933,Listen!$A$2:$C$45,3,FALSE))</f>
        <v>0</v>
      </c>
      <c r="AE3933" s="49">
        <f t="shared" si="1287"/>
        <v>0</v>
      </c>
      <c r="AF3933" s="49">
        <f t="shared" si="1287"/>
        <v>0</v>
      </c>
      <c r="AG3933" s="49">
        <f>IFERROR(IF(OR($V3933&lt;&gt;"Ja",VLOOKUP($C3933,Listen!$A$2:$F$45,5,0)="Nein",D3933&lt;IF(C3933="LNG Anbindungsanlagen gemäß separater Festlegung",2022,2023)),$AC3933,$AA3933),0)</f>
        <v>0</v>
      </c>
      <c r="AH3933" s="49">
        <f>IFERROR(IF(OR($V3933&lt;&gt;"Ja",VLOOKUP($C3933,Listen!$A$2:$F$45,5,0)="Nein",D3933&lt;IF(C3933="LNG Anbindungsanlagen gemäß separater Festlegung",2022,2023)),$AC3933,$AA3933),0)</f>
        <v>0</v>
      </c>
      <c r="AI3933" s="49">
        <f>IFERROR(IF(OR($W3933&lt;&gt;"Ja",VLOOKUP($C3933,Listen!$A$2:$F$45,6,0)="Nein"),$AC3933,$AB3933),0)</f>
        <v>0</v>
      </c>
      <c r="AJ3933" s="49">
        <f>IFERROR(IF(OR($W3933&lt;&gt;"Ja",VLOOKUP($C3933,Listen!$A$2:$F$45,6,0)="Nein"),$AC3933,$AB3933),0)</f>
        <v>0</v>
      </c>
      <c r="AK3933" s="49">
        <f>IFERROR(IF(OR($W3933&lt;&gt;"Ja",VLOOKUP($C3933,Listen!$A$2:$F$45,6,0)="Nein"),$AC3933,$AB3933),0)</f>
        <v>0</v>
      </c>
      <c r="AL3933" s="51">
        <f t="shared" si="1288"/>
        <v>0</v>
      </c>
      <c r="AM3933" s="296">
        <f>IFERROR(IF(VLOOKUP($C3933,Listen!$A$2:$F$45,6,0)="Ja",MAX(BC3933:BD3933),D_SAV!$BC3933),0)</f>
        <v>0</v>
      </c>
      <c r="AN3933" s="51">
        <f t="shared" si="1289"/>
        <v>0</v>
      </c>
      <c r="AP3933" s="304">
        <f t="shared" si="1290"/>
        <v>0</v>
      </c>
      <c r="AQ3933" s="304">
        <f t="shared" si="1291"/>
        <v>0</v>
      </c>
      <c r="AR3933" s="304">
        <f t="shared" si="1292"/>
        <v>0</v>
      </c>
      <c r="AS3933" s="304">
        <f t="shared" si="1293"/>
        <v>0</v>
      </c>
      <c r="AT3933" s="304">
        <f t="shared" si="1294"/>
        <v>0</v>
      </c>
      <c r="AU3933" s="304">
        <f t="shared" si="1295"/>
        <v>0</v>
      </c>
      <c r="AV3933" s="304">
        <f t="shared" si="1296"/>
        <v>0</v>
      </c>
      <c r="AW3933" s="304">
        <f t="shared" si="1297"/>
        <v>0</v>
      </c>
      <c r="AX3933" s="304">
        <f t="shared" si="1298"/>
        <v>0</v>
      </c>
      <c r="AY3933" s="304">
        <f t="shared" si="1299"/>
        <v>0</v>
      </c>
      <c r="AZ3933" s="304">
        <f t="shared" si="1300"/>
        <v>0</v>
      </c>
      <c r="BA3933" s="304">
        <f t="shared" si="1301"/>
        <v>0</v>
      </c>
      <c r="BB3933" s="304">
        <f t="shared" si="1302"/>
        <v>0</v>
      </c>
      <c r="BC3933" s="304">
        <f t="shared" si="1303"/>
        <v>0</v>
      </c>
      <c r="BD3933" s="304">
        <f t="shared" si="1304"/>
        <v>0</v>
      </c>
      <c r="BE3933" s="304">
        <f>IFERROR(IF(VLOOKUP($C3933,Listen!$A$2:$F$45,6,0)="Ja",BB3933-MAX(BC3933:BD3933),BB3933-BC3933),0)</f>
        <v>0</v>
      </c>
    </row>
    <row r="3934" spans="1:57" x14ac:dyDescent="0.25">
      <c r="A3934" s="320" t="str">
        <f>IF(AND(D3934&lt;&gt;0,C3934&lt;&gt;0,E3934&lt;&gt;0),IF(B3934&lt;&gt;0,CONCATENATE(B3934,"-AGr",VLOOKUP(C3934,Listen!$A$2:$D$45,4,FALSE),"-",D3934,"-",E3934,),CONCATENATE("AGr",VLOOKUP(C3934,Listen!$A$2:$D$45,4,FALSE),"-",D3934,"-",E3934)),"keine vollständige ID")</f>
        <v>keine vollständige ID</v>
      </c>
      <c r="B3934" s="301"/>
      <c r="C3934" s="287"/>
      <c r="D3934" s="34"/>
      <c r="E3934" s="306"/>
      <c r="F3934" s="116"/>
      <c r="G3934" s="17"/>
      <c r="H3934" s="17"/>
      <c r="I3934" s="17"/>
      <c r="J3934" s="17"/>
      <c r="K3934" s="17"/>
      <c r="L3934" s="17"/>
      <c r="M3934" s="17"/>
      <c r="N3934" s="17"/>
      <c r="O3934" s="116"/>
      <c r="P3934" s="117">
        <f>IF(D3934&gt;A_Stammdaten!$B$12,0,SUM(G3934,H3934,J3934,L3934:M3934)-SUM(I3934,K3934,N3934:O3934))</f>
        <v>0</v>
      </c>
      <c r="Q3934" s="17"/>
      <c r="R3934" s="17"/>
      <c r="S3934" s="17"/>
      <c r="T3934" s="17"/>
      <c r="U3934" s="62">
        <f t="shared" si="1284"/>
        <v>0</v>
      </c>
      <c r="V3934" s="34"/>
      <c r="W3934" s="34"/>
      <c r="X3934" s="34"/>
      <c r="Y3934" s="34"/>
      <c r="Z3934" s="34"/>
      <c r="AA3934" s="63" t="str">
        <f t="shared" si="1285"/>
        <v>-</v>
      </c>
      <c r="AB3934" s="63" t="str">
        <f t="shared" si="1286"/>
        <v>-</v>
      </c>
      <c r="AC3934" s="63">
        <f>IF(ISBLANK($C3934),0,VLOOKUP($C3934,Listen!$A$2:$C$45,2,FALSE))</f>
        <v>0</v>
      </c>
      <c r="AD3934" s="63">
        <f>IF(ISBLANK($C3934),0,VLOOKUP($C3934,Listen!$A$2:$C$45,3,FALSE))</f>
        <v>0</v>
      </c>
      <c r="AE3934" s="49">
        <f t="shared" si="1287"/>
        <v>0</v>
      </c>
      <c r="AF3934" s="49">
        <f t="shared" si="1287"/>
        <v>0</v>
      </c>
      <c r="AG3934" s="49">
        <f>IFERROR(IF(OR($V3934&lt;&gt;"Ja",VLOOKUP($C3934,Listen!$A$2:$F$45,5,0)="Nein",D3934&lt;IF(C3934="LNG Anbindungsanlagen gemäß separater Festlegung",2022,2023)),$AC3934,$AA3934),0)</f>
        <v>0</v>
      </c>
      <c r="AH3934" s="49">
        <f>IFERROR(IF(OR($V3934&lt;&gt;"Ja",VLOOKUP($C3934,Listen!$A$2:$F$45,5,0)="Nein",D3934&lt;IF(C3934="LNG Anbindungsanlagen gemäß separater Festlegung",2022,2023)),$AC3934,$AA3934),0)</f>
        <v>0</v>
      </c>
      <c r="AI3934" s="49">
        <f>IFERROR(IF(OR($W3934&lt;&gt;"Ja",VLOOKUP($C3934,Listen!$A$2:$F$45,6,0)="Nein"),$AC3934,$AB3934),0)</f>
        <v>0</v>
      </c>
      <c r="AJ3934" s="49">
        <f>IFERROR(IF(OR($W3934&lt;&gt;"Ja",VLOOKUP($C3934,Listen!$A$2:$F$45,6,0)="Nein"),$AC3934,$AB3934),0)</f>
        <v>0</v>
      </c>
      <c r="AK3934" s="49">
        <f>IFERROR(IF(OR($W3934&lt;&gt;"Ja",VLOOKUP($C3934,Listen!$A$2:$F$45,6,0)="Nein"),$AC3934,$AB3934),0)</f>
        <v>0</v>
      </c>
      <c r="AL3934" s="51">
        <f t="shared" si="1288"/>
        <v>0</v>
      </c>
      <c r="AM3934" s="296">
        <f>IFERROR(IF(VLOOKUP($C3934,Listen!$A$2:$F$45,6,0)="Ja",MAX(BC3934:BD3934),D_SAV!$BC3934),0)</f>
        <v>0</v>
      </c>
      <c r="AN3934" s="51">
        <f t="shared" si="1289"/>
        <v>0</v>
      </c>
      <c r="AP3934" s="304">
        <f t="shared" si="1290"/>
        <v>0</v>
      </c>
      <c r="AQ3934" s="304">
        <f t="shared" si="1291"/>
        <v>0</v>
      </c>
      <c r="AR3934" s="304">
        <f t="shared" si="1292"/>
        <v>0</v>
      </c>
      <c r="AS3934" s="304">
        <f t="shared" si="1293"/>
        <v>0</v>
      </c>
      <c r="AT3934" s="304">
        <f t="shared" si="1294"/>
        <v>0</v>
      </c>
      <c r="AU3934" s="304">
        <f t="shared" si="1295"/>
        <v>0</v>
      </c>
      <c r="AV3934" s="304">
        <f t="shared" si="1296"/>
        <v>0</v>
      </c>
      <c r="AW3934" s="304">
        <f t="shared" si="1297"/>
        <v>0</v>
      </c>
      <c r="AX3934" s="304">
        <f t="shared" si="1298"/>
        <v>0</v>
      </c>
      <c r="AY3934" s="304">
        <f t="shared" si="1299"/>
        <v>0</v>
      </c>
      <c r="AZ3934" s="304">
        <f t="shared" si="1300"/>
        <v>0</v>
      </c>
      <c r="BA3934" s="304">
        <f t="shared" si="1301"/>
        <v>0</v>
      </c>
      <c r="BB3934" s="304">
        <f t="shared" si="1302"/>
        <v>0</v>
      </c>
      <c r="BC3934" s="304">
        <f t="shared" si="1303"/>
        <v>0</v>
      </c>
      <c r="BD3934" s="304">
        <f t="shared" si="1304"/>
        <v>0</v>
      </c>
      <c r="BE3934" s="304">
        <f>IFERROR(IF(VLOOKUP($C3934,Listen!$A$2:$F$45,6,0)="Ja",BB3934-MAX(BC3934:BD3934),BB3934-BC3934),0)</f>
        <v>0</v>
      </c>
    </row>
    <row r="3935" spans="1:57" x14ac:dyDescent="0.25">
      <c r="A3935" s="320" t="str">
        <f>IF(AND(D3935&lt;&gt;0,C3935&lt;&gt;0,E3935&lt;&gt;0),IF(B3935&lt;&gt;0,CONCATENATE(B3935,"-AGr",VLOOKUP(C3935,Listen!$A$2:$D$45,4,FALSE),"-",D3935,"-",E3935,),CONCATENATE("AGr",VLOOKUP(C3935,Listen!$A$2:$D$45,4,FALSE),"-",D3935,"-",E3935)),"keine vollständige ID")</f>
        <v>keine vollständige ID</v>
      </c>
      <c r="B3935" s="301"/>
      <c r="C3935" s="287"/>
      <c r="D3935" s="34"/>
      <c r="E3935" s="306"/>
      <c r="F3935" s="116"/>
      <c r="G3935" s="17"/>
      <c r="H3935" s="17"/>
      <c r="I3935" s="17"/>
      <c r="J3935" s="17"/>
      <c r="K3935" s="17"/>
      <c r="L3935" s="17"/>
      <c r="M3935" s="17"/>
      <c r="N3935" s="17"/>
      <c r="O3935" s="116"/>
      <c r="P3935" s="117">
        <f>IF(D3935&gt;A_Stammdaten!$B$12,0,SUM(G3935,H3935,J3935,L3935:M3935)-SUM(I3935,K3935,N3935:O3935))</f>
        <v>0</v>
      </c>
      <c r="Q3935" s="17"/>
      <c r="R3935" s="17"/>
      <c r="S3935" s="17"/>
      <c r="T3935" s="17"/>
      <c r="U3935" s="62">
        <f t="shared" si="1284"/>
        <v>0</v>
      </c>
      <c r="V3935" s="34"/>
      <c r="W3935" s="34"/>
      <c r="X3935" s="34"/>
      <c r="Y3935" s="34"/>
      <c r="Z3935" s="34"/>
      <c r="AA3935" s="63" t="str">
        <f t="shared" si="1285"/>
        <v>-</v>
      </c>
      <c r="AB3935" s="63" t="str">
        <f t="shared" si="1286"/>
        <v>-</v>
      </c>
      <c r="AC3935" s="63">
        <f>IF(ISBLANK($C3935),0,VLOOKUP($C3935,Listen!$A$2:$C$45,2,FALSE))</f>
        <v>0</v>
      </c>
      <c r="AD3935" s="63">
        <f>IF(ISBLANK($C3935),0,VLOOKUP($C3935,Listen!$A$2:$C$45,3,FALSE))</f>
        <v>0</v>
      </c>
      <c r="AE3935" s="49">
        <f t="shared" si="1287"/>
        <v>0</v>
      </c>
      <c r="AF3935" s="49">
        <f t="shared" si="1287"/>
        <v>0</v>
      </c>
      <c r="AG3935" s="49">
        <f>IFERROR(IF(OR($V3935&lt;&gt;"Ja",VLOOKUP($C3935,Listen!$A$2:$F$45,5,0)="Nein",D3935&lt;IF(C3935="LNG Anbindungsanlagen gemäß separater Festlegung",2022,2023)),$AC3935,$AA3935),0)</f>
        <v>0</v>
      </c>
      <c r="AH3935" s="49">
        <f>IFERROR(IF(OR($V3935&lt;&gt;"Ja",VLOOKUP($C3935,Listen!$A$2:$F$45,5,0)="Nein",D3935&lt;IF(C3935="LNG Anbindungsanlagen gemäß separater Festlegung",2022,2023)),$AC3935,$AA3935),0)</f>
        <v>0</v>
      </c>
      <c r="AI3935" s="49">
        <f>IFERROR(IF(OR($W3935&lt;&gt;"Ja",VLOOKUP($C3935,Listen!$A$2:$F$45,6,0)="Nein"),$AC3935,$AB3935),0)</f>
        <v>0</v>
      </c>
      <c r="AJ3935" s="49">
        <f>IFERROR(IF(OR($W3935&lt;&gt;"Ja",VLOOKUP($C3935,Listen!$A$2:$F$45,6,0)="Nein"),$AC3935,$AB3935),0)</f>
        <v>0</v>
      </c>
      <c r="AK3935" s="49">
        <f>IFERROR(IF(OR($W3935&lt;&gt;"Ja",VLOOKUP($C3935,Listen!$A$2:$F$45,6,0)="Nein"),$AC3935,$AB3935),0)</f>
        <v>0</v>
      </c>
      <c r="AL3935" s="51">
        <f t="shared" si="1288"/>
        <v>0</v>
      </c>
      <c r="AM3935" s="296">
        <f>IFERROR(IF(VLOOKUP($C3935,Listen!$A$2:$F$45,6,0)="Ja",MAX(BC3935:BD3935),D_SAV!$BC3935),0)</f>
        <v>0</v>
      </c>
      <c r="AN3935" s="51">
        <f t="shared" si="1289"/>
        <v>0</v>
      </c>
      <c r="AP3935" s="304">
        <f t="shared" si="1290"/>
        <v>0</v>
      </c>
      <c r="AQ3935" s="304">
        <f t="shared" si="1291"/>
        <v>0</v>
      </c>
      <c r="AR3935" s="304">
        <f t="shared" si="1292"/>
        <v>0</v>
      </c>
      <c r="AS3935" s="304">
        <f t="shared" si="1293"/>
        <v>0</v>
      </c>
      <c r="AT3935" s="304">
        <f t="shared" si="1294"/>
        <v>0</v>
      </c>
      <c r="AU3935" s="304">
        <f t="shared" si="1295"/>
        <v>0</v>
      </c>
      <c r="AV3935" s="304">
        <f t="shared" si="1296"/>
        <v>0</v>
      </c>
      <c r="AW3935" s="304">
        <f t="shared" si="1297"/>
        <v>0</v>
      </c>
      <c r="AX3935" s="304">
        <f t="shared" si="1298"/>
        <v>0</v>
      </c>
      <c r="AY3935" s="304">
        <f t="shared" si="1299"/>
        <v>0</v>
      </c>
      <c r="AZ3935" s="304">
        <f t="shared" si="1300"/>
        <v>0</v>
      </c>
      <c r="BA3935" s="304">
        <f t="shared" si="1301"/>
        <v>0</v>
      </c>
      <c r="BB3935" s="304">
        <f t="shared" si="1302"/>
        <v>0</v>
      </c>
      <c r="BC3935" s="304">
        <f t="shared" si="1303"/>
        <v>0</v>
      </c>
      <c r="BD3935" s="304">
        <f t="shared" si="1304"/>
        <v>0</v>
      </c>
      <c r="BE3935" s="304">
        <f>IFERROR(IF(VLOOKUP($C3935,Listen!$A$2:$F$45,6,0)="Ja",BB3935-MAX(BC3935:BD3935),BB3935-BC3935),0)</f>
        <v>0</v>
      </c>
    </row>
    <row r="3936" spans="1:57" x14ac:dyDescent="0.25">
      <c r="A3936" s="320" t="str">
        <f>IF(AND(D3936&lt;&gt;0,C3936&lt;&gt;0,E3936&lt;&gt;0),IF(B3936&lt;&gt;0,CONCATENATE(B3936,"-AGr",VLOOKUP(C3936,Listen!$A$2:$D$45,4,FALSE),"-",D3936,"-",E3936,),CONCATENATE("AGr",VLOOKUP(C3936,Listen!$A$2:$D$45,4,FALSE),"-",D3936,"-",E3936)),"keine vollständige ID")</f>
        <v>keine vollständige ID</v>
      </c>
      <c r="B3936" s="301"/>
      <c r="C3936" s="287"/>
      <c r="D3936" s="34"/>
      <c r="E3936" s="306"/>
      <c r="F3936" s="116"/>
      <c r="G3936" s="17"/>
      <c r="H3936" s="17"/>
      <c r="I3936" s="17"/>
      <c r="J3936" s="17"/>
      <c r="K3936" s="17"/>
      <c r="L3936" s="17"/>
      <c r="M3936" s="17"/>
      <c r="N3936" s="17"/>
      <c r="O3936" s="116"/>
      <c r="P3936" s="117">
        <f>IF(D3936&gt;A_Stammdaten!$B$12,0,SUM(G3936,H3936,J3936,L3936:M3936)-SUM(I3936,K3936,N3936:O3936))</f>
        <v>0</v>
      </c>
      <c r="Q3936" s="17"/>
      <c r="R3936" s="17"/>
      <c r="S3936" s="17"/>
      <c r="T3936" s="17"/>
      <c r="U3936" s="62">
        <f t="shared" si="1284"/>
        <v>0</v>
      </c>
      <c r="V3936" s="34"/>
      <c r="W3936" s="34"/>
      <c r="X3936" s="34"/>
      <c r="Y3936" s="34"/>
      <c r="Z3936" s="34"/>
      <c r="AA3936" s="63" t="str">
        <f t="shared" si="1285"/>
        <v>-</v>
      </c>
      <c r="AB3936" s="63" t="str">
        <f t="shared" si="1286"/>
        <v>-</v>
      </c>
      <c r="AC3936" s="63">
        <f>IF(ISBLANK($C3936),0,VLOOKUP($C3936,Listen!$A$2:$C$45,2,FALSE))</f>
        <v>0</v>
      </c>
      <c r="AD3936" s="63">
        <f>IF(ISBLANK($C3936),0,VLOOKUP($C3936,Listen!$A$2:$C$45,3,FALSE))</f>
        <v>0</v>
      </c>
      <c r="AE3936" s="49">
        <f t="shared" si="1287"/>
        <v>0</v>
      </c>
      <c r="AF3936" s="49">
        <f t="shared" si="1287"/>
        <v>0</v>
      </c>
      <c r="AG3936" s="49">
        <f>IFERROR(IF(OR($V3936&lt;&gt;"Ja",VLOOKUP($C3936,Listen!$A$2:$F$45,5,0)="Nein",D3936&lt;IF(C3936="LNG Anbindungsanlagen gemäß separater Festlegung",2022,2023)),$AC3936,$AA3936),0)</f>
        <v>0</v>
      </c>
      <c r="AH3936" s="49">
        <f>IFERROR(IF(OR($V3936&lt;&gt;"Ja",VLOOKUP($C3936,Listen!$A$2:$F$45,5,0)="Nein",D3936&lt;IF(C3936="LNG Anbindungsanlagen gemäß separater Festlegung",2022,2023)),$AC3936,$AA3936),0)</f>
        <v>0</v>
      </c>
      <c r="AI3936" s="49">
        <f>IFERROR(IF(OR($W3936&lt;&gt;"Ja",VLOOKUP($C3936,Listen!$A$2:$F$45,6,0)="Nein"),$AC3936,$AB3936),0)</f>
        <v>0</v>
      </c>
      <c r="AJ3936" s="49">
        <f>IFERROR(IF(OR($W3936&lt;&gt;"Ja",VLOOKUP($C3936,Listen!$A$2:$F$45,6,0)="Nein"),$AC3936,$AB3936),0)</f>
        <v>0</v>
      </c>
      <c r="AK3936" s="49">
        <f>IFERROR(IF(OR($W3936&lt;&gt;"Ja",VLOOKUP($C3936,Listen!$A$2:$F$45,6,0)="Nein"),$AC3936,$AB3936),0)</f>
        <v>0</v>
      </c>
      <c r="AL3936" s="51">
        <f t="shared" si="1288"/>
        <v>0</v>
      </c>
      <c r="AM3936" s="296">
        <f>IFERROR(IF(VLOOKUP($C3936,Listen!$A$2:$F$45,6,0)="Ja",MAX(BC3936:BD3936),D_SAV!$BC3936),0)</f>
        <v>0</v>
      </c>
      <c r="AN3936" s="51">
        <f t="shared" si="1289"/>
        <v>0</v>
      </c>
      <c r="AP3936" s="304">
        <f t="shared" si="1290"/>
        <v>0</v>
      </c>
      <c r="AQ3936" s="304">
        <f t="shared" si="1291"/>
        <v>0</v>
      </c>
      <c r="AR3936" s="304">
        <f t="shared" si="1292"/>
        <v>0</v>
      </c>
      <c r="AS3936" s="304">
        <f t="shared" si="1293"/>
        <v>0</v>
      </c>
      <c r="AT3936" s="304">
        <f t="shared" si="1294"/>
        <v>0</v>
      </c>
      <c r="AU3936" s="304">
        <f t="shared" si="1295"/>
        <v>0</v>
      </c>
      <c r="AV3936" s="304">
        <f t="shared" si="1296"/>
        <v>0</v>
      </c>
      <c r="AW3936" s="304">
        <f t="shared" si="1297"/>
        <v>0</v>
      </c>
      <c r="AX3936" s="304">
        <f t="shared" si="1298"/>
        <v>0</v>
      </c>
      <c r="AY3936" s="304">
        <f t="shared" si="1299"/>
        <v>0</v>
      </c>
      <c r="AZ3936" s="304">
        <f t="shared" si="1300"/>
        <v>0</v>
      </c>
      <c r="BA3936" s="304">
        <f t="shared" si="1301"/>
        <v>0</v>
      </c>
      <c r="BB3936" s="304">
        <f t="shared" si="1302"/>
        <v>0</v>
      </c>
      <c r="BC3936" s="304">
        <f t="shared" si="1303"/>
        <v>0</v>
      </c>
      <c r="BD3936" s="304">
        <f t="shared" si="1304"/>
        <v>0</v>
      </c>
      <c r="BE3936" s="304">
        <f>IFERROR(IF(VLOOKUP($C3936,Listen!$A$2:$F$45,6,0)="Ja",BB3936-MAX(BC3936:BD3936),BB3936-BC3936),0)</f>
        <v>0</v>
      </c>
    </row>
    <row r="3937" spans="1:57" x14ac:dyDescent="0.25">
      <c r="A3937" s="320" t="str">
        <f>IF(AND(D3937&lt;&gt;0,C3937&lt;&gt;0,E3937&lt;&gt;0),IF(B3937&lt;&gt;0,CONCATENATE(B3937,"-AGr",VLOOKUP(C3937,Listen!$A$2:$D$45,4,FALSE),"-",D3937,"-",E3937,),CONCATENATE("AGr",VLOOKUP(C3937,Listen!$A$2:$D$45,4,FALSE),"-",D3937,"-",E3937)),"keine vollständige ID")</f>
        <v>keine vollständige ID</v>
      </c>
      <c r="B3937" s="301"/>
      <c r="C3937" s="287"/>
      <c r="D3937" s="34"/>
      <c r="E3937" s="306"/>
      <c r="F3937" s="116"/>
      <c r="G3937" s="17"/>
      <c r="H3937" s="17"/>
      <c r="I3937" s="17"/>
      <c r="J3937" s="17"/>
      <c r="K3937" s="17"/>
      <c r="L3937" s="17"/>
      <c r="M3937" s="17"/>
      <c r="N3937" s="17"/>
      <c r="O3937" s="116"/>
      <c r="P3937" s="117">
        <f>IF(D3937&gt;A_Stammdaten!$B$12,0,SUM(G3937,H3937,J3937,L3937:M3937)-SUM(I3937,K3937,N3937:O3937))</f>
        <v>0</v>
      </c>
      <c r="Q3937" s="17"/>
      <c r="R3937" s="17"/>
      <c r="S3937" s="17"/>
      <c r="T3937" s="17"/>
      <c r="U3937" s="62">
        <f t="shared" si="1284"/>
        <v>0</v>
      </c>
      <c r="V3937" s="34"/>
      <c r="W3937" s="34"/>
      <c r="X3937" s="34"/>
      <c r="Y3937" s="34"/>
      <c r="Z3937" s="34"/>
      <c r="AA3937" s="63" t="str">
        <f t="shared" si="1285"/>
        <v>-</v>
      </c>
      <c r="AB3937" s="63" t="str">
        <f t="shared" si="1286"/>
        <v>-</v>
      </c>
      <c r="AC3937" s="63">
        <f>IF(ISBLANK($C3937),0,VLOOKUP($C3937,Listen!$A$2:$C$45,2,FALSE))</f>
        <v>0</v>
      </c>
      <c r="AD3937" s="63">
        <f>IF(ISBLANK($C3937),0,VLOOKUP($C3937,Listen!$A$2:$C$45,3,FALSE))</f>
        <v>0</v>
      </c>
      <c r="AE3937" s="49">
        <f t="shared" si="1287"/>
        <v>0</v>
      </c>
      <c r="AF3937" s="49">
        <f t="shared" si="1287"/>
        <v>0</v>
      </c>
      <c r="AG3937" s="49">
        <f>IFERROR(IF(OR($V3937&lt;&gt;"Ja",VLOOKUP($C3937,Listen!$A$2:$F$45,5,0)="Nein",D3937&lt;IF(C3937="LNG Anbindungsanlagen gemäß separater Festlegung",2022,2023)),$AC3937,$AA3937),0)</f>
        <v>0</v>
      </c>
      <c r="AH3937" s="49">
        <f>IFERROR(IF(OR($V3937&lt;&gt;"Ja",VLOOKUP($C3937,Listen!$A$2:$F$45,5,0)="Nein",D3937&lt;IF(C3937="LNG Anbindungsanlagen gemäß separater Festlegung",2022,2023)),$AC3937,$AA3937),0)</f>
        <v>0</v>
      </c>
      <c r="AI3937" s="49">
        <f>IFERROR(IF(OR($W3937&lt;&gt;"Ja",VLOOKUP($C3937,Listen!$A$2:$F$45,6,0)="Nein"),$AC3937,$AB3937),0)</f>
        <v>0</v>
      </c>
      <c r="AJ3937" s="49">
        <f>IFERROR(IF(OR($W3937&lt;&gt;"Ja",VLOOKUP($C3937,Listen!$A$2:$F$45,6,0)="Nein"),$AC3937,$AB3937),0)</f>
        <v>0</v>
      </c>
      <c r="AK3937" s="49">
        <f>IFERROR(IF(OR($W3937&lt;&gt;"Ja",VLOOKUP($C3937,Listen!$A$2:$F$45,6,0)="Nein"),$AC3937,$AB3937),0)</f>
        <v>0</v>
      </c>
      <c r="AL3937" s="51">
        <f t="shared" si="1288"/>
        <v>0</v>
      </c>
      <c r="AM3937" s="296">
        <f>IFERROR(IF(VLOOKUP($C3937,Listen!$A$2:$F$45,6,0)="Ja",MAX(BC3937:BD3937),D_SAV!$BC3937),0)</f>
        <v>0</v>
      </c>
      <c r="AN3937" s="51">
        <f t="shared" si="1289"/>
        <v>0</v>
      </c>
      <c r="AP3937" s="304">
        <f t="shared" si="1290"/>
        <v>0</v>
      </c>
      <c r="AQ3937" s="304">
        <f t="shared" si="1291"/>
        <v>0</v>
      </c>
      <c r="AR3937" s="304">
        <f t="shared" si="1292"/>
        <v>0</v>
      </c>
      <c r="AS3937" s="304">
        <f t="shared" si="1293"/>
        <v>0</v>
      </c>
      <c r="AT3937" s="304">
        <f t="shared" si="1294"/>
        <v>0</v>
      </c>
      <c r="AU3937" s="304">
        <f t="shared" si="1295"/>
        <v>0</v>
      </c>
      <c r="AV3937" s="304">
        <f t="shared" si="1296"/>
        <v>0</v>
      </c>
      <c r="AW3937" s="304">
        <f t="shared" si="1297"/>
        <v>0</v>
      </c>
      <c r="AX3937" s="304">
        <f t="shared" si="1298"/>
        <v>0</v>
      </c>
      <c r="AY3937" s="304">
        <f t="shared" si="1299"/>
        <v>0</v>
      </c>
      <c r="AZ3937" s="304">
        <f t="shared" si="1300"/>
        <v>0</v>
      </c>
      <c r="BA3937" s="304">
        <f t="shared" si="1301"/>
        <v>0</v>
      </c>
      <c r="BB3937" s="304">
        <f t="shared" si="1302"/>
        <v>0</v>
      </c>
      <c r="BC3937" s="304">
        <f t="shared" si="1303"/>
        <v>0</v>
      </c>
      <c r="BD3937" s="304">
        <f t="shared" si="1304"/>
        <v>0</v>
      </c>
      <c r="BE3937" s="304">
        <f>IFERROR(IF(VLOOKUP($C3937,Listen!$A$2:$F$45,6,0)="Ja",BB3937-MAX(BC3937:BD3937),BB3937-BC3937),0)</f>
        <v>0</v>
      </c>
    </row>
    <row r="3938" spans="1:57" x14ac:dyDescent="0.25">
      <c r="A3938" s="320" t="str">
        <f>IF(AND(D3938&lt;&gt;0,C3938&lt;&gt;0,E3938&lt;&gt;0),IF(B3938&lt;&gt;0,CONCATENATE(B3938,"-AGr",VLOOKUP(C3938,Listen!$A$2:$D$45,4,FALSE),"-",D3938,"-",E3938,),CONCATENATE("AGr",VLOOKUP(C3938,Listen!$A$2:$D$45,4,FALSE),"-",D3938,"-",E3938)),"keine vollständige ID")</f>
        <v>keine vollständige ID</v>
      </c>
      <c r="B3938" s="301"/>
      <c r="C3938" s="287"/>
      <c r="D3938" s="34"/>
      <c r="E3938" s="306"/>
      <c r="F3938" s="116"/>
      <c r="G3938" s="17"/>
      <c r="H3938" s="17"/>
      <c r="I3938" s="17"/>
      <c r="J3938" s="17"/>
      <c r="K3938" s="17"/>
      <c r="L3938" s="17"/>
      <c r="M3938" s="17"/>
      <c r="N3938" s="17"/>
      <c r="O3938" s="116"/>
      <c r="P3938" s="117">
        <f>IF(D3938&gt;A_Stammdaten!$B$12,0,SUM(G3938,H3938,J3938,L3938:M3938)-SUM(I3938,K3938,N3938:O3938))</f>
        <v>0</v>
      </c>
      <c r="Q3938" s="17"/>
      <c r="R3938" s="17"/>
      <c r="S3938" s="17"/>
      <c r="T3938" s="17"/>
      <c r="U3938" s="62">
        <f t="shared" si="1284"/>
        <v>0</v>
      </c>
      <c r="V3938" s="34"/>
      <c r="W3938" s="34"/>
      <c r="X3938" s="34"/>
      <c r="Y3938" s="34"/>
      <c r="Z3938" s="34"/>
      <c r="AA3938" s="63" t="str">
        <f t="shared" si="1285"/>
        <v>-</v>
      </c>
      <c r="AB3938" s="63" t="str">
        <f t="shared" si="1286"/>
        <v>-</v>
      </c>
      <c r="AC3938" s="63">
        <f>IF(ISBLANK($C3938),0,VLOOKUP($C3938,Listen!$A$2:$C$45,2,FALSE))</f>
        <v>0</v>
      </c>
      <c r="AD3938" s="63">
        <f>IF(ISBLANK($C3938),0,VLOOKUP($C3938,Listen!$A$2:$C$45,3,FALSE))</f>
        <v>0</v>
      </c>
      <c r="AE3938" s="49">
        <f t="shared" si="1287"/>
        <v>0</v>
      </c>
      <c r="AF3938" s="49">
        <f t="shared" si="1287"/>
        <v>0</v>
      </c>
      <c r="AG3938" s="49">
        <f>IFERROR(IF(OR($V3938&lt;&gt;"Ja",VLOOKUP($C3938,Listen!$A$2:$F$45,5,0)="Nein",D3938&lt;IF(C3938="LNG Anbindungsanlagen gemäß separater Festlegung",2022,2023)),$AC3938,$AA3938),0)</f>
        <v>0</v>
      </c>
      <c r="AH3938" s="49">
        <f>IFERROR(IF(OR($V3938&lt;&gt;"Ja",VLOOKUP($C3938,Listen!$A$2:$F$45,5,0)="Nein",D3938&lt;IF(C3938="LNG Anbindungsanlagen gemäß separater Festlegung",2022,2023)),$AC3938,$AA3938),0)</f>
        <v>0</v>
      </c>
      <c r="AI3938" s="49">
        <f>IFERROR(IF(OR($W3938&lt;&gt;"Ja",VLOOKUP($C3938,Listen!$A$2:$F$45,6,0)="Nein"),$AC3938,$AB3938),0)</f>
        <v>0</v>
      </c>
      <c r="AJ3938" s="49">
        <f>IFERROR(IF(OR($W3938&lt;&gt;"Ja",VLOOKUP($C3938,Listen!$A$2:$F$45,6,0)="Nein"),$AC3938,$AB3938),0)</f>
        <v>0</v>
      </c>
      <c r="AK3938" s="49">
        <f>IFERROR(IF(OR($W3938&lt;&gt;"Ja",VLOOKUP($C3938,Listen!$A$2:$F$45,6,0)="Nein"),$AC3938,$AB3938),0)</f>
        <v>0</v>
      </c>
      <c r="AL3938" s="51">
        <f t="shared" si="1288"/>
        <v>0</v>
      </c>
      <c r="AM3938" s="296">
        <f>IFERROR(IF(VLOOKUP($C3938,Listen!$A$2:$F$45,6,0)="Ja",MAX(BC3938:BD3938),D_SAV!$BC3938),0)</f>
        <v>0</v>
      </c>
      <c r="AN3938" s="51">
        <f t="shared" si="1289"/>
        <v>0</v>
      </c>
      <c r="AP3938" s="304">
        <f t="shared" si="1290"/>
        <v>0</v>
      </c>
      <c r="AQ3938" s="304">
        <f t="shared" si="1291"/>
        <v>0</v>
      </c>
      <c r="AR3938" s="304">
        <f t="shared" si="1292"/>
        <v>0</v>
      </c>
      <c r="AS3938" s="304">
        <f t="shared" si="1293"/>
        <v>0</v>
      </c>
      <c r="AT3938" s="304">
        <f t="shared" si="1294"/>
        <v>0</v>
      </c>
      <c r="AU3938" s="304">
        <f t="shared" si="1295"/>
        <v>0</v>
      </c>
      <c r="AV3938" s="304">
        <f t="shared" si="1296"/>
        <v>0</v>
      </c>
      <c r="AW3938" s="304">
        <f t="shared" si="1297"/>
        <v>0</v>
      </c>
      <c r="AX3938" s="304">
        <f t="shared" si="1298"/>
        <v>0</v>
      </c>
      <c r="AY3938" s="304">
        <f t="shared" si="1299"/>
        <v>0</v>
      </c>
      <c r="AZ3938" s="304">
        <f t="shared" si="1300"/>
        <v>0</v>
      </c>
      <c r="BA3938" s="304">
        <f t="shared" si="1301"/>
        <v>0</v>
      </c>
      <c r="BB3938" s="304">
        <f t="shared" si="1302"/>
        <v>0</v>
      </c>
      <c r="BC3938" s="304">
        <f t="shared" si="1303"/>
        <v>0</v>
      </c>
      <c r="BD3938" s="304">
        <f t="shared" si="1304"/>
        <v>0</v>
      </c>
      <c r="BE3938" s="304">
        <f>IFERROR(IF(VLOOKUP($C3938,Listen!$A$2:$F$45,6,0)="Ja",BB3938-MAX(BC3938:BD3938),BB3938-BC3938),0)</f>
        <v>0</v>
      </c>
    </row>
    <row r="3939" spans="1:57" x14ac:dyDescent="0.25">
      <c r="A3939" s="320" t="str">
        <f>IF(AND(D3939&lt;&gt;0,C3939&lt;&gt;0,E3939&lt;&gt;0),IF(B3939&lt;&gt;0,CONCATENATE(B3939,"-AGr",VLOOKUP(C3939,Listen!$A$2:$D$45,4,FALSE),"-",D3939,"-",E3939,),CONCATENATE("AGr",VLOOKUP(C3939,Listen!$A$2:$D$45,4,FALSE),"-",D3939,"-",E3939)),"keine vollständige ID")</f>
        <v>keine vollständige ID</v>
      </c>
      <c r="B3939" s="301"/>
      <c r="C3939" s="287"/>
      <c r="D3939" s="34"/>
      <c r="E3939" s="306"/>
      <c r="F3939" s="116"/>
      <c r="G3939" s="17"/>
      <c r="H3939" s="17"/>
      <c r="I3939" s="17"/>
      <c r="J3939" s="17"/>
      <c r="K3939" s="17"/>
      <c r="L3939" s="17"/>
      <c r="M3939" s="17"/>
      <c r="N3939" s="17"/>
      <c r="O3939" s="116"/>
      <c r="P3939" s="117">
        <f>IF(D3939&gt;A_Stammdaten!$B$12,0,SUM(G3939,H3939,J3939,L3939:M3939)-SUM(I3939,K3939,N3939:O3939))</f>
        <v>0</v>
      </c>
      <c r="Q3939" s="17"/>
      <c r="R3939" s="17"/>
      <c r="S3939" s="17"/>
      <c r="T3939" s="17"/>
      <c r="U3939" s="62">
        <f t="shared" si="1284"/>
        <v>0</v>
      </c>
      <c r="V3939" s="34"/>
      <c r="W3939" s="34"/>
      <c r="X3939" s="34"/>
      <c r="Y3939" s="34"/>
      <c r="Z3939" s="34"/>
      <c r="AA3939" s="63" t="str">
        <f t="shared" si="1285"/>
        <v>-</v>
      </c>
      <c r="AB3939" s="63" t="str">
        <f t="shared" si="1286"/>
        <v>-</v>
      </c>
      <c r="AC3939" s="63">
        <f>IF(ISBLANK($C3939),0,VLOOKUP($C3939,Listen!$A$2:$C$45,2,FALSE))</f>
        <v>0</v>
      </c>
      <c r="AD3939" s="63">
        <f>IF(ISBLANK($C3939),0,VLOOKUP($C3939,Listen!$A$2:$C$45,3,FALSE))</f>
        <v>0</v>
      </c>
      <c r="AE3939" s="49">
        <f t="shared" si="1287"/>
        <v>0</v>
      </c>
      <c r="AF3939" s="49">
        <f t="shared" si="1287"/>
        <v>0</v>
      </c>
      <c r="AG3939" s="49">
        <f>IFERROR(IF(OR($V3939&lt;&gt;"Ja",VLOOKUP($C3939,Listen!$A$2:$F$45,5,0)="Nein",D3939&lt;IF(C3939="LNG Anbindungsanlagen gemäß separater Festlegung",2022,2023)),$AC3939,$AA3939),0)</f>
        <v>0</v>
      </c>
      <c r="AH3939" s="49">
        <f>IFERROR(IF(OR($V3939&lt;&gt;"Ja",VLOOKUP($C3939,Listen!$A$2:$F$45,5,0)="Nein",D3939&lt;IF(C3939="LNG Anbindungsanlagen gemäß separater Festlegung",2022,2023)),$AC3939,$AA3939),0)</f>
        <v>0</v>
      </c>
      <c r="AI3939" s="49">
        <f>IFERROR(IF(OR($W3939&lt;&gt;"Ja",VLOOKUP($C3939,Listen!$A$2:$F$45,6,0)="Nein"),$AC3939,$AB3939),0)</f>
        <v>0</v>
      </c>
      <c r="AJ3939" s="49">
        <f>IFERROR(IF(OR($W3939&lt;&gt;"Ja",VLOOKUP($C3939,Listen!$A$2:$F$45,6,0)="Nein"),$AC3939,$AB3939),0)</f>
        <v>0</v>
      </c>
      <c r="AK3939" s="49">
        <f>IFERROR(IF(OR($W3939&lt;&gt;"Ja",VLOOKUP($C3939,Listen!$A$2:$F$45,6,0)="Nein"),$AC3939,$AB3939),0)</f>
        <v>0</v>
      </c>
      <c r="AL3939" s="51">
        <f t="shared" si="1288"/>
        <v>0</v>
      </c>
      <c r="AM3939" s="296">
        <f>IFERROR(IF(VLOOKUP($C3939,Listen!$A$2:$F$45,6,0)="Ja",MAX(BC3939:BD3939),D_SAV!$BC3939),0)</f>
        <v>0</v>
      </c>
      <c r="AN3939" s="51">
        <f t="shared" si="1289"/>
        <v>0</v>
      </c>
      <c r="AP3939" s="304">
        <f t="shared" si="1290"/>
        <v>0</v>
      </c>
      <c r="AQ3939" s="304">
        <f t="shared" si="1291"/>
        <v>0</v>
      </c>
      <c r="AR3939" s="304">
        <f t="shared" si="1292"/>
        <v>0</v>
      </c>
      <c r="AS3939" s="304">
        <f t="shared" si="1293"/>
        <v>0</v>
      </c>
      <c r="AT3939" s="304">
        <f t="shared" si="1294"/>
        <v>0</v>
      </c>
      <c r="AU3939" s="304">
        <f t="shared" si="1295"/>
        <v>0</v>
      </c>
      <c r="AV3939" s="304">
        <f t="shared" si="1296"/>
        <v>0</v>
      </c>
      <c r="AW3939" s="304">
        <f t="shared" si="1297"/>
        <v>0</v>
      </c>
      <c r="AX3939" s="304">
        <f t="shared" si="1298"/>
        <v>0</v>
      </c>
      <c r="AY3939" s="304">
        <f t="shared" si="1299"/>
        <v>0</v>
      </c>
      <c r="AZ3939" s="304">
        <f t="shared" si="1300"/>
        <v>0</v>
      </c>
      <c r="BA3939" s="304">
        <f t="shared" si="1301"/>
        <v>0</v>
      </c>
      <c r="BB3939" s="304">
        <f t="shared" si="1302"/>
        <v>0</v>
      </c>
      <c r="BC3939" s="304">
        <f t="shared" si="1303"/>
        <v>0</v>
      </c>
      <c r="BD3939" s="304">
        <f t="shared" si="1304"/>
        <v>0</v>
      </c>
      <c r="BE3939" s="304">
        <f>IFERROR(IF(VLOOKUP($C3939,Listen!$A$2:$F$45,6,0)="Ja",BB3939-MAX(BC3939:BD3939),BB3939-BC3939),0)</f>
        <v>0</v>
      </c>
    </row>
    <row r="3940" spans="1:57" x14ac:dyDescent="0.25">
      <c r="A3940" s="320" t="str">
        <f>IF(AND(D3940&lt;&gt;0,C3940&lt;&gt;0,E3940&lt;&gt;0),IF(B3940&lt;&gt;0,CONCATENATE(B3940,"-AGr",VLOOKUP(C3940,Listen!$A$2:$D$45,4,FALSE),"-",D3940,"-",E3940,),CONCATENATE("AGr",VLOOKUP(C3940,Listen!$A$2:$D$45,4,FALSE),"-",D3940,"-",E3940)),"keine vollständige ID")</f>
        <v>keine vollständige ID</v>
      </c>
      <c r="B3940" s="301"/>
      <c r="C3940" s="287"/>
      <c r="D3940" s="34"/>
      <c r="E3940" s="306"/>
      <c r="F3940" s="116"/>
      <c r="G3940" s="17"/>
      <c r="H3940" s="17"/>
      <c r="I3940" s="17"/>
      <c r="J3940" s="17"/>
      <c r="K3940" s="17"/>
      <c r="L3940" s="17"/>
      <c r="M3940" s="17"/>
      <c r="N3940" s="17"/>
      <c r="O3940" s="116"/>
      <c r="P3940" s="117">
        <f>IF(D3940&gt;A_Stammdaten!$B$12,0,SUM(G3940,H3940,J3940,L3940:M3940)-SUM(I3940,K3940,N3940:O3940))</f>
        <v>0</v>
      </c>
      <c r="Q3940" s="17"/>
      <c r="R3940" s="17"/>
      <c r="S3940" s="17"/>
      <c r="T3940" s="17"/>
      <c r="U3940" s="62">
        <f t="shared" si="1284"/>
        <v>0</v>
      </c>
      <c r="V3940" s="34"/>
      <c r="W3940" s="34"/>
      <c r="X3940" s="34"/>
      <c r="Y3940" s="34"/>
      <c r="Z3940" s="34"/>
      <c r="AA3940" s="63" t="str">
        <f t="shared" si="1285"/>
        <v>-</v>
      </c>
      <c r="AB3940" s="63" t="str">
        <f t="shared" si="1286"/>
        <v>-</v>
      </c>
      <c r="AC3940" s="63">
        <f>IF(ISBLANK($C3940),0,VLOOKUP($C3940,Listen!$A$2:$C$45,2,FALSE))</f>
        <v>0</v>
      </c>
      <c r="AD3940" s="63">
        <f>IF(ISBLANK($C3940),0,VLOOKUP($C3940,Listen!$A$2:$C$45,3,FALSE))</f>
        <v>0</v>
      </c>
      <c r="AE3940" s="49">
        <f t="shared" si="1287"/>
        <v>0</v>
      </c>
      <c r="AF3940" s="49">
        <f t="shared" si="1287"/>
        <v>0</v>
      </c>
      <c r="AG3940" s="49">
        <f>IFERROR(IF(OR($V3940&lt;&gt;"Ja",VLOOKUP($C3940,Listen!$A$2:$F$45,5,0)="Nein",D3940&lt;IF(C3940="LNG Anbindungsanlagen gemäß separater Festlegung",2022,2023)),$AC3940,$AA3940),0)</f>
        <v>0</v>
      </c>
      <c r="AH3940" s="49">
        <f>IFERROR(IF(OR($V3940&lt;&gt;"Ja",VLOOKUP($C3940,Listen!$A$2:$F$45,5,0)="Nein",D3940&lt;IF(C3940="LNG Anbindungsanlagen gemäß separater Festlegung",2022,2023)),$AC3940,$AA3940),0)</f>
        <v>0</v>
      </c>
      <c r="AI3940" s="49">
        <f>IFERROR(IF(OR($W3940&lt;&gt;"Ja",VLOOKUP($C3940,Listen!$A$2:$F$45,6,0)="Nein"),$AC3940,$AB3940),0)</f>
        <v>0</v>
      </c>
      <c r="AJ3940" s="49">
        <f>IFERROR(IF(OR($W3940&lt;&gt;"Ja",VLOOKUP($C3940,Listen!$A$2:$F$45,6,0)="Nein"),$AC3940,$AB3940),0)</f>
        <v>0</v>
      </c>
      <c r="AK3940" s="49">
        <f>IFERROR(IF(OR($W3940&lt;&gt;"Ja",VLOOKUP($C3940,Listen!$A$2:$F$45,6,0)="Nein"),$AC3940,$AB3940),0)</f>
        <v>0</v>
      </c>
      <c r="AL3940" s="51">
        <f t="shared" si="1288"/>
        <v>0</v>
      </c>
      <c r="AM3940" s="296">
        <f>IFERROR(IF(VLOOKUP($C3940,Listen!$A$2:$F$45,6,0)="Ja",MAX(BC3940:BD3940),D_SAV!$BC3940),0)</f>
        <v>0</v>
      </c>
      <c r="AN3940" s="51">
        <f t="shared" si="1289"/>
        <v>0</v>
      </c>
      <c r="AP3940" s="304">
        <f t="shared" si="1290"/>
        <v>0</v>
      </c>
      <c r="AQ3940" s="304">
        <f t="shared" si="1291"/>
        <v>0</v>
      </c>
      <c r="AR3940" s="304">
        <f t="shared" si="1292"/>
        <v>0</v>
      </c>
      <c r="AS3940" s="304">
        <f t="shared" si="1293"/>
        <v>0</v>
      </c>
      <c r="AT3940" s="304">
        <f t="shared" si="1294"/>
        <v>0</v>
      </c>
      <c r="AU3940" s="304">
        <f t="shared" si="1295"/>
        <v>0</v>
      </c>
      <c r="AV3940" s="304">
        <f t="shared" si="1296"/>
        <v>0</v>
      </c>
      <c r="AW3940" s="304">
        <f t="shared" si="1297"/>
        <v>0</v>
      </c>
      <c r="AX3940" s="304">
        <f t="shared" si="1298"/>
        <v>0</v>
      </c>
      <c r="AY3940" s="304">
        <f t="shared" si="1299"/>
        <v>0</v>
      </c>
      <c r="AZ3940" s="304">
        <f t="shared" si="1300"/>
        <v>0</v>
      </c>
      <c r="BA3940" s="304">
        <f t="shared" si="1301"/>
        <v>0</v>
      </c>
      <c r="BB3940" s="304">
        <f t="shared" si="1302"/>
        <v>0</v>
      </c>
      <c r="BC3940" s="304">
        <f t="shared" si="1303"/>
        <v>0</v>
      </c>
      <c r="BD3940" s="304">
        <f t="shared" si="1304"/>
        <v>0</v>
      </c>
      <c r="BE3940" s="304">
        <f>IFERROR(IF(VLOOKUP($C3940,Listen!$A$2:$F$45,6,0)="Ja",BB3940-MAX(BC3940:BD3940),BB3940-BC3940),0)</f>
        <v>0</v>
      </c>
    </row>
    <row r="3941" spans="1:57" x14ac:dyDescent="0.25">
      <c r="A3941" s="320" t="str">
        <f>IF(AND(D3941&lt;&gt;0,C3941&lt;&gt;0,E3941&lt;&gt;0),IF(B3941&lt;&gt;0,CONCATENATE(B3941,"-AGr",VLOOKUP(C3941,Listen!$A$2:$D$45,4,FALSE),"-",D3941,"-",E3941,),CONCATENATE("AGr",VLOOKUP(C3941,Listen!$A$2:$D$45,4,FALSE),"-",D3941,"-",E3941)),"keine vollständige ID")</f>
        <v>keine vollständige ID</v>
      </c>
      <c r="B3941" s="301"/>
      <c r="C3941" s="287"/>
      <c r="D3941" s="34"/>
      <c r="E3941" s="306"/>
      <c r="F3941" s="116"/>
      <c r="G3941" s="17"/>
      <c r="H3941" s="17"/>
      <c r="I3941" s="17"/>
      <c r="J3941" s="17"/>
      <c r="K3941" s="17"/>
      <c r="L3941" s="17"/>
      <c r="M3941" s="17"/>
      <c r="N3941" s="17"/>
      <c r="O3941" s="116"/>
      <c r="P3941" s="117">
        <f>IF(D3941&gt;A_Stammdaten!$B$12,0,SUM(G3941,H3941,J3941,L3941:M3941)-SUM(I3941,K3941,N3941:O3941))</f>
        <v>0</v>
      </c>
      <c r="Q3941" s="17"/>
      <c r="R3941" s="17"/>
      <c r="S3941" s="17"/>
      <c r="T3941" s="17"/>
      <c r="U3941" s="62">
        <f t="shared" si="1284"/>
        <v>0</v>
      </c>
      <c r="V3941" s="34"/>
      <c r="W3941" s="34"/>
      <c r="X3941" s="34"/>
      <c r="Y3941" s="34"/>
      <c r="Z3941" s="34"/>
      <c r="AA3941" s="63" t="str">
        <f t="shared" si="1285"/>
        <v>-</v>
      </c>
      <c r="AB3941" s="63" t="str">
        <f t="shared" si="1286"/>
        <v>-</v>
      </c>
      <c r="AC3941" s="63">
        <f>IF(ISBLANK($C3941),0,VLOOKUP($C3941,Listen!$A$2:$C$45,2,FALSE))</f>
        <v>0</v>
      </c>
      <c r="AD3941" s="63">
        <f>IF(ISBLANK($C3941),0,VLOOKUP($C3941,Listen!$A$2:$C$45,3,FALSE))</f>
        <v>0</v>
      </c>
      <c r="AE3941" s="49">
        <f t="shared" si="1287"/>
        <v>0</v>
      </c>
      <c r="AF3941" s="49">
        <f t="shared" si="1287"/>
        <v>0</v>
      </c>
      <c r="AG3941" s="49">
        <f>IFERROR(IF(OR($V3941&lt;&gt;"Ja",VLOOKUP($C3941,Listen!$A$2:$F$45,5,0)="Nein",D3941&lt;IF(C3941="LNG Anbindungsanlagen gemäß separater Festlegung",2022,2023)),$AC3941,$AA3941),0)</f>
        <v>0</v>
      </c>
      <c r="AH3941" s="49">
        <f>IFERROR(IF(OR($V3941&lt;&gt;"Ja",VLOOKUP($C3941,Listen!$A$2:$F$45,5,0)="Nein",D3941&lt;IF(C3941="LNG Anbindungsanlagen gemäß separater Festlegung",2022,2023)),$AC3941,$AA3941),0)</f>
        <v>0</v>
      </c>
      <c r="AI3941" s="49">
        <f>IFERROR(IF(OR($W3941&lt;&gt;"Ja",VLOOKUP($C3941,Listen!$A$2:$F$45,6,0)="Nein"),$AC3941,$AB3941),0)</f>
        <v>0</v>
      </c>
      <c r="AJ3941" s="49">
        <f>IFERROR(IF(OR($W3941&lt;&gt;"Ja",VLOOKUP($C3941,Listen!$A$2:$F$45,6,0)="Nein"),$AC3941,$AB3941),0)</f>
        <v>0</v>
      </c>
      <c r="AK3941" s="49">
        <f>IFERROR(IF(OR($W3941&lt;&gt;"Ja",VLOOKUP($C3941,Listen!$A$2:$F$45,6,0)="Nein"),$AC3941,$AB3941),0)</f>
        <v>0</v>
      </c>
      <c r="AL3941" s="51">
        <f t="shared" si="1288"/>
        <v>0</v>
      </c>
      <c r="AM3941" s="296">
        <f>IFERROR(IF(VLOOKUP($C3941,Listen!$A$2:$F$45,6,0)="Ja",MAX(BC3941:BD3941),D_SAV!$BC3941),0)</f>
        <v>0</v>
      </c>
      <c r="AN3941" s="51">
        <f t="shared" si="1289"/>
        <v>0</v>
      </c>
      <c r="AP3941" s="304">
        <f t="shared" si="1290"/>
        <v>0</v>
      </c>
      <c r="AQ3941" s="304">
        <f t="shared" si="1291"/>
        <v>0</v>
      </c>
      <c r="AR3941" s="304">
        <f t="shared" si="1292"/>
        <v>0</v>
      </c>
      <c r="AS3941" s="304">
        <f t="shared" si="1293"/>
        <v>0</v>
      </c>
      <c r="AT3941" s="304">
        <f t="shared" si="1294"/>
        <v>0</v>
      </c>
      <c r="AU3941" s="304">
        <f t="shared" si="1295"/>
        <v>0</v>
      </c>
      <c r="AV3941" s="304">
        <f t="shared" si="1296"/>
        <v>0</v>
      </c>
      <c r="AW3941" s="304">
        <f t="shared" si="1297"/>
        <v>0</v>
      </c>
      <c r="AX3941" s="304">
        <f t="shared" si="1298"/>
        <v>0</v>
      </c>
      <c r="AY3941" s="304">
        <f t="shared" si="1299"/>
        <v>0</v>
      </c>
      <c r="AZ3941" s="304">
        <f t="shared" si="1300"/>
        <v>0</v>
      </c>
      <c r="BA3941" s="304">
        <f t="shared" si="1301"/>
        <v>0</v>
      </c>
      <c r="BB3941" s="304">
        <f t="shared" si="1302"/>
        <v>0</v>
      </c>
      <c r="BC3941" s="304">
        <f t="shared" si="1303"/>
        <v>0</v>
      </c>
      <c r="BD3941" s="304">
        <f t="shared" si="1304"/>
        <v>0</v>
      </c>
      <c r="BE3941" s="304">
        <f>IFERROR(IF(VLOOKUP($C3941,Listen!$A$2:$F$45,6,0)="Ja",BB3941-MAX(BC3941:BD3941),BB3941-BC3941),0)</f>
        <v>0</v>
      </c>
    </row>
    <row r="3942" spans="1:57" x14ac:dyDescent="0.25">
      <c r="A3942" s="320" t="str">
        <f>IF(AND(D3942&lt;&gt;0,C3942&lt;&gt;0,E3942&lt;&gt;0),IF(B3942&lt;&gt;0,CONCATENATE(B3942,"-AGr",VLOOKUP(C3942,Listen!$A$2:$D$45,4,FALSE),"-",D3942,"-",E3942,),CONCATENATE("AGr",VLOOKUP(C3942,Listen!$A$2:$D$45,4,FALSE),"-",D3942,"-",E3942)),"keine vollständige ID")</f>
        <v>keine vollständige ID</v>
      </c>
      <c r="B3942" s="301"/>
      <c r="C3942" s="287"/>
      <c r="D3942" s="34"/>
      <c r="E3942" s="306"/>
      <c r="F3942" s="116"/>
      <c r="G3942" s="17"/>
      <c r="H3942" s="17"/>
      <c r="I3942" s="17"/>
      <c r="J3942" s="17"/>
      <c r="K3942" s="17"/>
      <c r="L3942" s="17"/>
      <c r="M3942" s="17"/>
      <c r="N3942" s="17"/>
      <c r="O3942" s="116"/>
      <c r="P3942" s="117">
        <f>IF(D3942&gt;A_Stammdaten!$B$12,0,SUM(G3942,H3942,J3942,L3942:M3942)-SUM(I3942,K3942,N3942:O3942))</f>
        <v>0</v>
      </c>
      <c r="Q3942" s="17"/>
      <c r="R3942" s="17"/>
      <c r="S3942" s="17"/>
      <c r="T3942" s="17"/>
      <c r="U3942" s="62">
        <f t="shared" si="1284"/>
        <v>0</v>
      </c>
      <c r="V3942" s="34"/>
      <c r="W3942" s="34"/>
      <c r="X3942" s="34"/>
      <c r="Y3942" s="34"/>
      <c r="Z3942" s="34"/>
      <c r="AA3942" s="63" t="str">
        <f t="shared" si="1285"/>
        <v>-</v>
      </c>
      <c r="AB3942" s="63" t="str">
        <f t="shared" si="1286"/>
        <v>-</v>
      </c>
      <c r="AC3942" s="63">
        <f>IF(ISBLANK($C3942),0,VLOOKUP($C3942,Listen!$A$2:$C$45,2,FALSE))</f>
        <v>0</v>
      </c>
      <c r="AD3942" s="63">
        <f>IF(ISBLANK($C3942),0,VLOOKUP($C3942,Listen!$A$2:$C$45,3,FALSE))</f>
        <v>0</v>
      </c>
      <c r="AE3942" s="49">
        <f t="shared" ref="AE3942:AF3973" si="1305">IFERROR($AC3942,0)</f>
        <v>0</v>
      </c>
      <c r="AF3942" s="49">
        <f t="shared" si="1305"/>
        <v>0</v>
      </c>
      <c r="AG3942" s="49">
        <f>IFERROR(IF(OR($V3942&lt;&gt;"Ja",VLOOKUP($C3942,Listen!$A$2:$F$45,5,0)="Nein",D3942&lt;IF(C3942="LNG Anbindungsanlagen gemäß separater Festlegung",2022,2023)),$AC3942,$AA3942),0)</f>
        <v>0</v>
      </c>
      <c r="AH3942" s="49">
        <f>IFERROR(IF(OR($V3942&lt;&gt;"Ja",VLOOKUP($C3942,Listen!$A$2:$F$45,5,0)="Nein",D3942&lt;IF(C3942="LNG Anbindungsanlagen gemäß separater Festlegung",2022,2023)),$AC3942,$AA3942),0)</f>
        <v>0</v>
      </c>
      <c r="AI3942" s="49">
        <f>IFERROR(IF(OR($W3942&lt;&gt;"Ja",VLOOKUP($C3942,Listen!$A$2:$F$45,6,0)="Nein"),$AC3942,$AB3942),0)</f>
        <v>0</v>
      </c>
      <c r="AJ3942" s="49">
        <f>IFERROR(IF(OR($W3942&lt;&gt;"Ja",VLOOKUP($C3942,Listen!$A$2:$F$45,6,0)="Nein"),$AC3942,$AB3942),0)</f>
        <v>0</v>
      </c>
      <c r="AK3942" s="49">
        <f>IFERROR(IF(OR($W3942&lt;&gt;"Ja",VLOOKUP($C3942,Listen!$A$2:$F$45,6,0)="Nein"),$AC3942,$AB3942),0)</f>
        <v>0</v>
      </c>
      <c r="AL3942" s="51">
        <f t="shared" si="1288"/>
        <v>0</v>
      </c>
      <c r="AM3942" s="296">
        <f>IFERROR(IF(VLOOKUP($C3942,Listen!$A$2:$F$45,6,0)="Ja",MAX(BC3942:BD3942),D_SAV!$BC3942),0)</f>
        <v>0</v>
      </c>
      <c r="AN3942" s="51">
        <f t="shared" si="1289"/>
        <v>0</v>
      </c>
      <c r="AP3942" s="304">
        <f t="shared" si="1290"/>
        <v>0</v>
      </c>
      <c r="AQ3942" s="304">
        <f t="shared" si="1291"/>
        <v>0</v>
      </c>
      <c r="AR3942" s="304">
        <f t="shared" si="1292"/>
        <v>0</v>
      </c>
      <c r="AS3942" s="304">
        <f t="shared" si="1293"/>
        <v>0</v>
      </c>
      <c r="AT3942" s="304">
        <f t="shared" si="1294"/>
        <v>0</v>
      </c>
      <c r="AU3942" s="304">
        <f t="shared" si="1295"/>
        <v>0</v>
      </c>
      <c r="AV3942" s="304">
        <f t="shared" si="1296"/>
        <v>0</v>
      </c>
      <c r="AW3942" s="304">
        <f t="shared" si="1297"/>
        <v>0</v>
      </c>
      <c r="AX3942" s="304">
        <f t="shared" si="1298"/>
        <v>0</v>
      </c>
      <c r="AY3942" s="304">
        <f t="shared" si="1299"/>
        <v>0</v>
      </c>
      <c r="AZ3942" s="304">
        <f t="shared" si="1300"/>
        <v>0</v>
      </c>
      <c r="BA3942" s="304">
        <f t="shared" si="1301"/>
        <v>0</v>
      </c>
      <c r="BB3942" s="304">
        <f t="shared" si="1302"/>
        <v>0</v>
      </c>
      <c r="BC3942" s="304">
        <f t="shared" si="1303"/>
        <v>0</v>
      </c>
      <c r="BD3942" s="304">
        <f t="shared" si="1304"/>
        <v>0</v>
      </c>
      <c r="BE3942" s="304">
        <f>IFERROR(IF(VLOOKUP($C3942,Listen!$A$2:$F$45,6,0)="Ja",BB3942-MAX(BC3942:BD3942),BB3942-BC3942),0)</f>
        <v>0</v>
      </c>
    </row>
    <row r="3943" spans="1:57" x14ac:dyDescent="0.25">
      <c r="A3943" s="320" t="str">
        <f>IF(AND(D3943&lt;&gt;0,C3943&lt;&gt;0,E3943&lt;&gt;0),IF(B3943&lt;&gt;0,CONCATENATE(B3943,"-AGr",VLOOKUP(C3943,Listen!$A$2:$D$45,4,FALSE),"-",D3943,"-",E3943,),CONCATENATE("AGr",VLOOKUP(C3943,Listen!$A$2:$D$45,4,FALSE),"-",D3943,"-",E3943)),"keine vollständige ID")</f>
        <v>keine vollständige ID</v>
      </c>
      <c r="B3943" s="301"/>
      <c r="C3943" s="287"/>
      <c r="D3943" s="34"/>
      <c r="E3943" s="306"/>
      <c r="F3943" s="116"/>
      <c r="G3943" s="17"/>
      <c r="H3943" s="17"/>
      <c r="I3943" s="17"/>
      <c r="J3943" s="17"/>
      <c r="K3943" s="17"/>
      <c r="L3943" s="17"/>
      <c r="M3943" s="17"/>
      <c r="N3943" s="17"/>
      <c r="O3943" s="116"/>
      <c r="P3943" s="117">
        <f>IF(D3943&gt;A_Stammdaten!$B$12,0,SUM(G3943,H3943,J3943,L3943:M3943)-SUM(I3943,K3943,N3943:O3943))</f>
        <v>0</v>
      </c>
      <c r="Q3943" s="17"/>
      <c r="R3943" s="17"/>
      <c r="S3943" s="17"/>
      <c r="T3943" s="17"/>
      <c r="U3943" s="62">
        <f t="shared" si="1284"/>
        <v>0</v>
      </c>
      <c r="V3943" s="34"/>
      <c r="W3943" s="34"/>
      <c r="X3943" s="34"/>
      <c r="Y3943" s="34"/>
      <c r="Z3943" s="34"/>
      <c r="AA3943" s="63" t="str">
        <f t="shared" si="1285"/>
        <v>-</v>
      </c>
      <c r="AB3943" s="63" t="str">
        <f t="shared" si="1286"/>
        <v>-</v>
      </c>
      <c r="AC3943" s="63">
        <f>IF(ISBLANK($C3943),0,VLOOKUP($C3943,Listen!$A$2:$C$45,2,FALSE))</f>
        <v>0</v>
      </c>
      <c r="AD3943" s="63">
        <f>IF(ISBLANK($C3943),0,VLOOKUP($C3943,Listen!$A$2:$C$45,3,FALSE))</f>
        <v>0</v>
      </c>
      <c r="AE3943" s="49">
        <f t="shared" si="1305"/>
        <v>0</v>
      </c>
      <c r="AF3943" s="49">
        <f t="shared" si="1305"/>
        <v>0</v>
      </c>
      <c r="AG3943" s="49">
        <f>IFERROR(IF(OR($V3943&lt;&gt;"Ja",VLOOKUP($C3943,Listen!$A$2:$F$45,5,0)="Nein",D3943&lt;IF(C3943="LNG Anbindungsanlagen gemäß separater Festlegung",2022,2023)),$AC3943,$AA3943),0)</f>
        <v>0</v>
      </c>
      <c r="AH3943" s="49">
        <f>IFERROR(IF(OR($V3943&lt;&gt;"Ja",VLOOKUP($C3943,Listen!$A$2:$F$45,5,0)="Nein",D3943&lt;IF(C3943="LNG Anbindungsanlagen gemäß separater Festlegung",2022,2023)),$AC3943,$AA3943),0)</f>
        <v>0</v>
      </c>
      <c r="AI3943" s="49">
        <f>IFERROR(IF(OR($W3943&lt;&gt;"Ja",VLOOKUP($C3943,Listen!$A$2:$F$45,6,0)="Nein"),$AC3943,$AB3943),0)</f>
        <v>0</v>
      </c>
      <c r="AJ3943" s="49">
        <f>IFERROR(IF(OR($W3943&lt;&gt;"Ja",VLOOKUP($C3943,Listen!$A$2:$F$45,6,0)="Nein"),$AC3943,$AB3943),0)</f>
        <v>0</v>
      </c>
      <c r="AK3943" s="49">
        <f>IFERROR(IF(OR($W3943&lt;&gt;"Ja",VLOOKUP($C3943,Listen!$A$2:$F$45,6,0)="Nein"),$AC3943,$AB3943),0)</f>
        <v>0</v>
      </c>
      <c r="AL3943" s="51">
        <f t="shared" si="1288"/>
        <v>0</v>
      </c>
      <c r="AM3943" s="296">
        <f>IFERROR(IF(VLOOKUP($C3943,Listen!$A$2:$F$45,6,0)="Ja",MAX(BC3943:BD3943),D_SAV!$BC3943),0)</f>
        <v>0</v>
      </c>
      <c r="AN3943" s="51">
        <f t="shared" si="1289"/>
        <v>0</v>
      </c>
      <c r="AP3943" s="304">
        <f t="shared" si="1290"/>
        <v>0</v>
      </c>
      <c r="AQ3943" s="304">
        <f t="shared" si="1291"/>
        <v>0</v>
      </c>
      <c r="AR3943" s="304">
        <f t="shared" si="1292"/>
        <v>0</v>
      </c>
      <c r="AS3943" s="304">
        <f t="shared" si="1293"/>
        <v>0</v>
      </c>
      <c r="AT3943" s="304">
        <f t="shared" si="1294"/>
        <v>0</v>
      </c>
      <c r="AU3943" s="304">
        <f t="shared" si="1295"/>
        <v>0</v>
      </c>
      <c r="AV3943" s="304">
        <f t="shared" si="1296"/>
        <v>0</v>
      </c>
      <c r="AW3943" s="304">
        <f t="shared" si="1297"/>
        <v>0</v>
      </c>
      <c r="AX3943" s="304">
        <f t="shared" si="1298"/>
        <v>0</v>
      </c>
      <c r="AY3943" s="304">
        <f t="shared" si="1299"/>
        <v>0</v>
      </c>
      <c r="AZ3943" s="304">
        <f t="shared" si="1300"/>
        <v>0</v>
      </c>
      <c r="BA3943" s="304">
        <f t="shared" si="1301"/>
        <v>0</v>
      </c>
      <c r="BB3943" s="304">
        <f t="shared" si="1302"/>
        <v>0</v>
      </c>
      <c r="BC3943" s="304">
        <f t="shared" si="1303"/>
        <v>0</v>
      </c>
      <c r="BD3943" s="304">
        <f t="shared" si="1304"/>
        <v>0</v>
      </c>
      <c r="BE3943" s="304">
        <f>IFERROR(IF(VLOOKUP($C3943,Listen!$A$2:$F$45,6,0)="Ja",BB3943-MAX(BC3943:BD3943),BB3943-BC3943),0)</f>
        <v>0</v>
      </c>
    </row>
    <row r="3944" spans="1:57" x14ac:dyDescent="0.25">
      <c r="A3944" s="320" t="str">
        <f>IF(AND(D3944&lt;&gt;0,C3944&lt;&gt;0,E3944&lt;&gt;0),IF(B3944&lt;&gt;0,CONCATENATE(B3944,"-AGr",VLOOKUP(C3944,Listen!$A$2:$D$45,4,FALSE),"-",D3944,"-",E3944,),CONCATENATE("AGr",VLOOKUP(C3944,Listen!$A$2:$D$45,4,FALSE),"-",D3944,"-",E3944)),"keine vollständige ID")</f>
        <v>keine vollständige ID</v>
      </c>
      <c r="B3944" s="301"/>
      <c r="C3944" s="287"/>
      <c r="D3944" s="34"/>
      <c r="E3944" s="306"/>
      <c r="F3944" s="116"/>
      <c r="G3944" s="17"/>
      <c r="H3944" s="17"/>
      <c r="I3944" s="17"/>
      <c r="J3944" s="17"/>
      <c r="K3944" s="17"/>
      <c r="L3944" s="17"/>
      <c r="M3944" s="17"/>
      <c r="N3944" s="17"/>
      <c r="O3944" s="116"/>
      <c r="P3944" s="117">
        <f>IF(D3944&gt;A_Stammdaten!$B$12,0,SUM(G3944,H3944,J3944,L3944:M3944)-SUM(I3944,K3944,N3944:O3944))</f>
        <v>0</v>
      </c>
      <c r="Q3944" s="17"/>
      <c r="R3944" s="17"/>
      <c r="S3944" s="17"/>
      <c r="T3944" s="17"/>
      <c r="U3944" s="62">
        <f t="shared" si="1284"/>
        <v>0</v>
      </c>
      <c r="V3944" s="34"/>
      <c r="W3944" s="34"/>
      <c r="X3944" s="34"/>
      <c r="Y3944" s="34"/>
      <c r="Z3944" s="34"/>
      <c r="AA3944" s="63" t="str">
        <f t="shared" si="1285"/>
        <v>-</v>
      </c>
      <c r="AB3944" s="63" t="str">
        <f t="shared" si="1286"/>
        <v>-</v>
      </c>
      <c r="AC3944" s="63">
        <f>IF(ISBLANK($C3944),0,VLOOKUP($C3944,Listen!$A$2:$C$45,2,FALSE))</f>
        <v>0</v>
      </c>
      <c r="AD3944" s="63">
        <f>IF(ISBLANK($C3944),0,VLOOKUP($C3944,Listen!$A$2:$C$45,3,FALSE))</f>
        <v>0</v>
      </c>
      <c r="AE3944" s="49">
        <f t="shared" si="1305"/>
        <v>0</v>
      </c>
      <c r="AF3944" s="49">
        <f t="shared" si="1305"/>
        <v>0</v>
      </c>
      <c r="AG3944" s="49">
        <f>IFERROR(IF(OR($V3944&lt;&gt;"Ja",VLOOKUP($C3944,Listen!$A$2:$F$45,5,0)="Nein",D3944&lt;IF(C3944="LNG Anbindungsanlagen gemäß separater Festlegung",2022,2023)),$AC3944,$AA3944),0)</f>
        <v>0</v>
      </c>
      <c r="AH3944" s="49">
        <f>IFERROR(IF(OR($V3944&lt;&gt;"Ja",VLOOKUP($C3944,Listen!$A$2:$F$45,5,0)="Nein",D3944&lt;IF(C3944="LNG Anbindungsanlagen gemäß separater Festlegung",2022,2023)),$AC3944,$AA3944),0)</f>
        <v>0</v>
      </c>
      <c r="AI3944" s="49">
        <f>IFERROR(IF(OR($W3944&lt;&gt;"Ja",VLOOKUP($C3944,Listen!$A$2:$F$45,6,0)="Nein"),$AC3944,$AB3944),0)</f>
        <v>0</v>
      </c>
      <c r="AJ3944" s="49">
        <f>IFERROR(IF(OR($W3944&lt;&gt;"Ja",VLOOKUP($C3944,Listen!$A$2:$F$45,6,0)="Nein"),$AC3944,$AB3944),0)</f>
        <v>0</v>
      </c>
      <c r="AK3944" s="49">
        <f>IFERROR(IF(OR($W3944&lt;&gt;"Ja",VLOOKUP($C3944,Listen!$A$2:$F$45,6,0)="Nein"),$AC3944,$AB3944),0)</f>
        <v>0</v>
      </c>
      <c r="AL3944" s="51">
        <f t="shared" si="1288"/>
        <v>0</v>
      </c>
      <c r="AM3944" s="296">
        <f>IFERROR(IF(VLOOKUP($C3944,Listen!$A$2:$F$45,6,0)="Ja",MAX(BC3944:BD3944),D_SAV!$BC3944),0)</f>
        <v>0</v>
      </c>
      <c r="AN3944" s="51">
        <f t="shared" si="1289"/>
        <v>0</v>
      </c>
      <c r="AP3944" s="304">
        <f t="shared" si="1290"/>
        <v>0</v>
      </c>
      <c r="AQ3944" s="304">
        <f t="shared" si="1291"/>
        <v>0</v>
      </c>
      <c r="AR3944" s="304">
        <f t="shared" si="1292"/>
        <v>0</v>
      </c>
      <c r="AS3944" s="304">
        <f t="shared" si="1293"/>
        <v>0</v>
      </c>
      <c r="AT3944" s="304">
        <f t="shared" si="1294"/>
        <v>0</v>
      </c>
      <c r="AU3944" s="304">
        <f t="shared" si="1295"/>
        <v>0</v>
      </c>
      <c r="AV3944" s="304">
        <f t="shared" si="1296"/>
        <v>0</v>
      </c>
      <c r="AW3944" s="304">
        <f t="shared" si="1297"/>
        <v>0</v>
      </c>
      <c r="AX3944" s="304">
        <f t="shared" si="1298"/>
        <v>0</v>
      </c>
      <c r="AY3944" s="304">
        <f t="shared" si="1299"/>
        <v>0</v>
      </c>
      <c r="AZ3944" s="304">
        <f t="shared" si="1300"/>
        <v>0</v>
      </c>
      <c r="BA3944" s="304">
        <f t="shared" si="1301"/>
        <v>0</v>
      </c>
      <c r="BB3944" s="304">
        <f t="shared" si="1302"/>
        <v>0</v>
      </c>
      <c r="BC3944" s="304">
        <f t="shared" si="1303"/>
        <v>0</v>
      </c>
      <c r="BD3944" s="304">
        <f t="shared" si="1304"/>
        <v>0</v>
      </c>
      <c r="BE3944" s="304">
        <f>IFERROR(IF(VLOOKUP($C3944,Listen!$A$2:$F$45,6,0)="Ja",BB3944-MAX(BC3944:BD3944),BB3944-BC3944),0)</f>
        <v>0</v>
      </c>
    </row>
    <row r="3945" spans="1:57" x14ac:dyDescent="0.25">
      <c r="A3945" s="320" t="str">
        <f>IF(AND(D3945&lt;&gt;0,C3945&lt;&gt;0,E3945&lt;&gt;0),IF(B3945&lt;&gt;0,CONCATENATE(B3945,"-AGr",VLOOKUP(C3945,Listen!$A$2:$D$45,4,FALSE),"-",D3945,"-",E3945,),CONCATENATE("AGr",VLOOKUP(C3945,Listen!$A$2:$D$45,4,FALSE),"-",D3945,"-",E3945)),"keine vollständige ID")</f>
        <v>keine vollständige ID</v>
      </c>
      <c r="B3945" s="301"/>
      <c r="C3945" s="287"/>
      <c r="D3945" s="34"/>
      <c r="E3945" s="306"/>
      <c r="F3945" s="116"/>
      <c r="G3945" s="17"/>
      <c r="H3945" s="17"/>
      <c r="I3945" s="17"/>
      <c r="J3945" s="17"/>
      <c r="K3945" s="17"/>
      <c r="L3945" s="17"/>
      <c r="M3945" s="17"/>
      <c r="N3945" s="17"/>
      <c r="O3945" s="116"/>
      <c r="P3945" s="117">
        <f>IF(D3945&gt;A_Stammdaten!$B$12,0,SUM(G3945,H3945,J3945,L3945:M3945)-SUM(I3945,K3945,N3945:O3945))</f>
        <v>0</v>
      </c>
      <c r="Q3945" s="17"/>
      <c r="R3945" s="17"/>
      <c r="S3945" s="17"/>
      <c r="T3945" s="17"/>
      <c r="U3945" s="62">
        <f t="shared" si="1284"/>
        <v>0</v>
      </c>
      <c r="V3945" s="34"/>
      <c r="W3945" s="34"/>
      <c r="X3945" s="34"/>
      <c r="Y3945" s="34"/>
      <c r="Z3945" s="34"/>
      <c r="AA3945" s="63" t="str">
        <f t="shared" si="1285"/>
        <v>-</v>
      </c>
      <c r="AB3945" s="63" t="str">
        <f t="shared" si="1286"/>
        <v>-</v>
      </c>
      <c r="AC3945" s="63">
        <f>IF(ISBLANK($C3945),0,VLOOKUP($C3945,Listen!$A$2:$C$45,2,FALSE))</f>
        <v>0</v>
      </c>
      <c r="AD3945" s="63">
        <f>IF(ISBLANK($C3945),0,VLOOKUP($C3945,Listen!$A$2:$C$45,3,FALSE))</f>
        <v>0</v>
      </c>
      <c r="AE3945" s="49">
        <f t="shared" si="1305"/>
        <v>0</v>
      </c>
      <c r="AF3945" s="49">
        <f t="shared" si="1305"/>
        <v>0</v>
      </c>
      <c r="AG3945" s="49">
        <f>IFERROR(IF(OR($V3945&lt;&gt;"Ja",VLOOKUP($C3945,Listen!$A$2:$F$45,5,0)="Nein",D3945&lt;IF(C3945="LNG Anbindungsanlagen gemäß separater Festlegung",2022,2023)),$AC3945,$AA3945),0)</f>
        <v>0</v>
      </c>
      <c r="AH3945" s="49">
        <f>IFERROR(IF(OR($V3945&lt;&gt;"Ja",VLOOKUP($C3945,Listen!$A$2:$F$45,5,0)="Nein",D3945&lt;IF(C3945="LNG Anbindungsanlagen gemäß separater Festlegung",2022,2023)),$AC3945,$AA3945),0)</f>
        <v>0</v>
      </c>
      <c r="AI3945" s="49">
        <f>IFERROR(IF(OR($W3945&lt;&gt;"Ja",VLOOKUP($C3945,Listen!$A$2:$F$45,6,0)="Nein"),$AC3945,$AB3945),0)</f>
        <v>0</v>
      </c>
      <c r="AJ3945" s="49">
        <f>IFERROR(IF(OR($W3945&lt;&gt;"Ja",VLOOKUP($C3945,Listen!$A$2:$F$45,6,0)="Nein"),$AC3945,$AB3945),0)</f>
        <v>0</v>
      </c>
      <c r="AK3945" s="49">
        <f>IFERROR(IF(OR($W3945&lt;&gt;"Ja",VLOOKUP($C3945,Listen!$A$2:$F$45,6,0)="Nein"),$AC3945,$AB3945),0)</f>
        <v>0</v>
      </c>
      <c r="AL3945" s="51">
        <f t="shared" si="1288"/>
        <v>0</v>
      </c>
      <c r="AM3945" s="296">
        <f>IFERROR(IF(VLOOKUP($C3945,Listen!$A$2:$F$45,6,0)="Ja",MAX(BC3945:BD3945),D_SAV!$BC3945),0)</f>
        <v>0</v>
      </c>
      <c r="AN3945" s="51">
        <f t="shared" si="1289"/>
        <v>0</v>
      </c>
      <c r="AP3945" s="304">
        <f t="shared" si="1290"/>
        <v>0</v>
      </c>
      <c r="AQ3945" s="304">
        <f t="shared" si="1291"/>
        <v>0</v>
      </c>
      <c r="AR3945" s="304">
        <f t="shared" si="1292"/>
        <v>0</v>
      </c>
      <c r="AS3945" s="304">
        <f t="shared" si="1293"/>
        <v>0</v>
      </c>
      <c r="AT3945" s="304">
        <f t="shared" si="1294"/>
        <v>0</v>
      </c>
      <c r="AU3945" s="304">
        <f t="shared" si="1295"/>
        <v>0</v>
      </c>
      <c r="AV3945" s="304">
        <f t="shared" si="1296"/>
        <v>0</v>
      </c>
      <c r="AW3945" s="304">
        <f t="shared" si="1297"/>
        <v>0</v>
      </c>
      <c r="AX3945" s="304">
        <f t="shared" si="1298"/>
        <v>0</v>
      </c>
      <c r="AY3945" s="304">
        <f t="shared" si="1299"/>
        <v>0</v>
      </c>
      <c r="AZ3945" s="304">
        <f t="shared" si="1300"/>
        <v>0</v>
      </c>
      <c r="BA3945" s="304">
        <f t="shared" si="1301"/>
        <v>0</v>
      </c>
      <c r="BB3945" s="304">
        <f t="shared" si="1302"/>
        <v>0</v>
      </c>
      <c r="BC3945" s="304">
        <f t="shared" si="1303"/>
        <v>0</v>
      </c>
      <c r="BD3945" s="304">
        <f t="shared" si="1304"/>
        <v>0</v>
      </c>
      <c r="BE3945" s="304">
        <f>IFERROR(IF(VLOOKUP($C3945,Listen!$A$2:$F$45,6,0)="Ja",BB3945-MAX(BC3945:BD3945),BB3945-BC3945),0)</f>
        <v>0</v>
      </c>
    </row>
    <row r="3946" spans="1:57" x14ac:dyDescent="0.25">
      <c r="A3946" s="320" t="str">
        <f>IF(AND(D3946&lt;&gt;0,C3946&lt;&gt;0,E3946&lt;&gt;0),IF(B3946&lt;&gt;0,CONCATENATE(B3946,"-AGr",VLOOKUP(C3946,Listen!$A$2:$D$45,4,FALSE),"-",D3946,"-",E3946,),CONCATENATE("AGr",VLOOKUP(C3946,Listen!$A$2:$D$45,4,FALSE),"-",D3946,"-",E3946)),"keine vollständige ID")</f>
        <v>keine vollständige ID</v>
      </c>
      <c r="B3946" s="301"/>
      <c r="C3946" s="287"/>
      <c r="D3946" s="34"/>
      <c r="E3946" s="306"/>
      <c r="F3946" s="116"/>
      <c r="G3946" s="17"/>
      <c r="H3946" s="17"/>
      <c r="I3946" s="17"/>
      <c r="J3946" s="17"/>
      <c r="K3946" s="17"/>
      <c r="L3946" s="17"/>
      <c r="M3946" s="17"/>
      <c r="N3946" s="17"/>
      <c r="O3946" s="116"/>
      <c r="P3946" s="117">
        <f>IF(D3946&gt;A_Stammdaten!$B$12,0,SUM(G3946,H3946,J3946,L3946:M3946)-SUM(I3946,K3946,N3946:O3946))</f>
        <v>0</v>
      </c>
      <c r="Q3946" s="17"/>
      <c r="R3946" s="17"/>
      <c r="S3946" s="17"/>
      <c r="T3946" s="17"/>
      <c r="U3946" s="62">
        <f t="shared" si="1284"/>
        <v>0</v>
      </c>
      <c r="V3946" s="34"/>
      <c r="W3946" s="34"/>
      <c r="X3946" s="34"/>
      <c r="Y3946" s="34"/>
      <c r="Z3946" s="34"/>
      <c r="AA3946" s="63" t="str">
        <f t="shared" si="1285"/>
        <v>-</v>
      </c>
      <c r="AB3946" s="63" t="str">
        <f t="shared" si="1286"/>
        <v>-</v>
      </c>
      <c r="AC3946" s="63">
        <f>IF(ISBLANK($C3946),0,VLOOKUP($C3946,Listen!$A$2:$C$45,2,FALSE))</f>
        <v>0</v>
      </c>
      <c r="AD3946" s="63">
        <f>IF(ISBLANK($C3946),0,VLOOKUP($C3946,Listen!$A$2:$C$45,3,FALSE))</f>
        <v>0</v>
      </c>
      <c r="AE3946" s="49">
        <f t="shared" si="1305"/>
        <v>0</v>
      </c>
      <c r="AF3946" s="49">
        <f t="shared" si="1305"/>
        <v>0</v>
      </c>
      <c r="AG3946" s="49">
        <f>IFERROR(IF(OR($V3946&lt;&gt;"Ja",VLOOKUP($C3946,Listen!$A$2:$F$45,5,0)="Nein",D3946&lt;IF(C3946="LNG Anbindungsanlagen gemäß separater Festlegung",2022,2023)),$AC3946,$AA3946),0)</f>
        <v>0</v>
      </c>
      <c r="AH3946" s="49">
        <f>IFERROR(IF(OR($V3946&lt;&gt;"Ja",VLOOKUP($C3946,Listen!$A$2:$F$45,5,0)="Nein",D3946&lt;IF(C3946="LNG Anbindungsanlagen gemäß separater Festlegung",2022,2023)),$AC3946,$AA3946),0)</f>
        <v>0</v>
      </c>
      <c r="AI3946" s="49">
        <f>IFERROR(IF(OR($W3946&lt;&gt;"Ja",VLOOKUP($C3946,Listen!$A$2:$F$45,6,0)="Nein"),$AC3946,$AB3946),0)</f>
        <v>0</v>
      </c>
      <c r="AJ3946" s="49">
        <f>IFERROR(IF(OR($W3946&lt;&gt;"Ja",VLOOKUP($C3946,Listen!$A$2:$F$45,6,0)="Nein"),$AC3946,$AB3946),0)</f>
        <v>0</v>
      </c>
      <c r="AK3946" s="49">
        <f>IFERROR(IF(OR($W3946&lt;&gt;"Ja",VLOOKUP($C3946,Listen!$A$2:$F$45,6,0)="Nein"),$AC3946,$AB3946),0)</f>
        <v>0</v>
      </c>
      <c r="AL3946" s="51">
        <f t="shared" si="1288"/>
        <v>0</v>
      </c>
      <c r="AM3946" s="296">
        <f>IFERROR(IF(VLOOKUP($C3946,Listen!$A$2:$F$45,6,0)="Ja",MAX(BC3946:BD3946),D_SAV!$BC3946),0)</f>
        <v>0</v>
      </c>
      <c r="AN3946" s="51">
        <f t="shared" si="1289"/>
        <v>0</v>
      </c>
      <c r="AP3946" s="304">
        <f t="shared" si="1290"/>
        <v>0</v>
      </c>
      <c r="AQ3946" s="304">
        <f t="shared" si="1291"/>
        <v>0</v>
      </c>
      <c r="AR3946" s="304">
        <f t="shared" si="1292"/>
        <v>0</v>
      </c>
      <c r="AS3946" s="304">
        <f t="shared" si="1293"/>
        <v>0</v>
      </c>
      <c r="AT3946" s="304">
        <f t="shared" si="1294"/>
        <v>0</v>
      </c>
      <c r="AU3946" s="304">
        <f t="shared" si="1295"/>
        <v>0</v>
      </c>
      <c r="AV3946" s="304">
        <f t="shared" si="1296"/>
        <v>0</v>
      </c>
      <c r="AW3946" s="304">
        <f t="shared" si="1297"/>
        <v>0</v>
      </c>
      <c r="AX3946" s="304">
        <f t="shared" si="1298"/>
        <v>0</v>
      </c>
      <c r="AY3946" s="304">
        <f t="shared" si="1299"/>
        <v>0</v>
      </c>
      <c r="AZ3946" s="304">
        <f t="shared" si="1300"/>
        <v>0</v>
      </c>
      <c r="BA3946" s="304">
        <f t="shared" si="1301"/>
        <v>0</v>
      </c>
      <c r="BB3946" s="304">
        <f t="shared" si="1302"/>
        <v>0</v>
      </c>
      <c r="BC3946" s="304">
        <f t="shared" si="1303"/>
        <v>0</v>
      </c>
      <c r="BD3946" s="304">
        <f t="shared" si="1304"/>
        <v>0</v>
      </c>
      <c r="BE3946" s="304">
        <f>IFERROR(IF(VLOOKUP($C3946,Listen!$A$2:$F$45,6,0)="Ja",BB3946-MAX(BC3946:BD3946),BB3946-BC3946),0)</f>
        <v>0</v>
      </c>
    </row>
    <row r="3947" spans="1:57" x14ac:dyDescent="0.25">
      <c r="A3947" s="320" t="str">
        <f>IF(AND(D3947&lt;&gt;0,C3947&lt;&gt;0,E3947&lt;&gt;0),IF(B3947&lt;&gt;0,CONCATENATE(B3947,"-AGr",VLOOKUP(C3947,Listen!$A$2:$D$45,4,FALSE),"-",D3947,"-",E3947,),CONCATENATE("AGr",VLOOKUP(C3947,Listen!$A$2:$D$45,4,FALSE),"-",D3947,"-",E3947)),"keine vollständige ID")</f>
        <v>keine vollständige ID</v>
      </c>
      <c r="B3947" s="301"/>
      <c r="C3947" s="287"/>
      <c r="D3947" s="34"/>
      <c r="E3947" s="306"/>
      <c r="F3947" s="116"/>
      <c r="G3947" s="17"/>
      <c r="H3947" s="17"/>
      <c r="I3947" s="17"/>
      <c r="J3947" s="17"/>
      <c r="K3947" s="17"/>
      <c r="L3947" s="17"/>
      <c r="M3947" s="17"/>
      <c r="N3947" s="17"/>
      <c r="O3947" s="116"/>
      <c r="P3947" s="117">
        <f>IF(D3947&gt;A_Stammdaten!$B$12,0,SUM(G3947,H3947,J3947,L3947:M3947)-SUM(I3947,K3947,N3947:O3947))</f>
        <v>0</v>
      </c>
      <c r="Q3947" s="17"/>
      <c r="R3947" s="17"/>
      <c r="S3947" s="17"/>
      <c r="T3947" s="17"/>
      <c r="U3947" s="62">
        <f t="shared" si="1284"/>
        <v>0</v>
      </c>
      <c r="V3947" s="34"/>
      <c r="W3947" s="34"/>
      <c r="X3947" s="34"/>
      <c r="Y3947" s="34"/>
      <c r="Z3947" s="34"/>
      <c r="AA3947" s="63" t="str">
        <f t="shared" si="1285"/>
        <v>-</v>
      </c>
      <c r="AB3947" s="63" t="str">
        <f t="shared" si="1286"/>
        <v>-</v>
      </c>
      <c r="AC3947" s="63">
        <f>IF(ISBLANK($C3947),0,VLOOKUP($C3947,Listen!$A$2:$C$45,2,FALSE))</f>
        <v>0</v>
      </c>
      <c r="AD3947" s="63">
        <f>IF(ISBLANK($C3947),0,VLOOKUP($C3947,Listen!$A$2:$C$45,3,FALSE))</f>
        <v>0</v>
      </c>
      <c r="AE3947" s="49">
        <f t="shared" si="1305"/>
        <v>0</v>
      </c>
      <c r="AF3947" s="49">
        <f t="shared" si="1305"/>
        <v>0</v>
      </c>
      <c r="AG3947" s="49">
        <f>IFERROR(IF(OR($V3947&lt;&gt;"Ja",VLOOKUP($C3947,Listen!$A$2:$F$45,5,0)="Nein",D3947&lt;IF(C3947="LNG Anbindungsanlagen gemäß separater Festlegung",2022,2023)),$AC3947,$AA3947),0)</f>
        <v>0</v>
      </c>
      <c r="AH3947" s="49">
        <f>IFERROR(IF(OR($V3947&lt;&gt;"Ja",VLOOKUP($C3947,Listen!$A$2:$F$45,5,0)="Nein",D3947&lt;IF(C3947="LNG Anbindungsanlagen gemäß separater Festlegung",2022,2023)),$AC3947,$AA3947),0)</f>
        <v>0</v>
      </c>
      <c r="AI3947" s="49">
        <f>IFERROR(IF(OR($W3947&lt;&gt;"Ja",VLOOKUP($C3947,Listen!$A$2:$F$45,6,0)="Nein"),$AC3947,$AB3947),0)</f>
        <v>0</v>
      </c>
      <c r="AJ3947" s="49">
        <f>IFERROR(IF(OR($W3947&lt;&gt;"Ja",VLOOKUP($C3947,Listen!$A$2:$F$45,6,0)="Nein"),$AC3947,$AB3947),0)</f>
        <v>0</v>
      </c>
      <c r="AK3947" s="49">
        <f>IFERROR(IF(OR($W3947&lt;&gt;"Ja",VLOOKUP($C3947,Listen!$A$2:$F$45,6,0)="Nein"),$AC3947,$AB3947),0)</f>
        <v>0</v>
      </c>
      <c r="AL3947" s="51">
        <f t="shared" si="1288"/>
        <v>0</v>
      </c>
      <c r="AM3947" s="296">
        <f>IFERROR(IF(VLOOKUP($C3947,Listen!$A$2:$F$45,6,0)="Ja",MAX(BC3947:BD3947),D_SAV!$BC3947),0)</f>
        <v>0</v>
      </c>
      <c r="AN3947" s="51">
        <f t="shared" si="1289"/>
        <v>0</v>
      </c>
      <c r="AP3947" s="304">
        <f t="shared" si="1290"/>
        <v>0</v>
      </c>
      <c r="AQ3947" s="304">
        <f t="shared" si="1291"/>
        <v>0</v>
      </c>
      <c r="AR3947" s="304">
        <f t="shared" si="1292"/>
        <v>0</v>
      </c>
      <c r="AS3947" s="304">
        <f t="shared" si="1293"/>
        <v>0</v>
      </c>
      <c r="AT3947" s="304">
        <f t="shared" si="1294"/>
        <v>0</v>
      </c>
      <c r="AU3947" s="304">
        <f t="shared" si="1295"/>
        <v>0</v>
      </c>
      <c r="AV3947" s="304">
        <f t="shared" si="1296"/>
        <v>0</v>
      </c>
      <c r="AW3947" s="304">
        <f t="shared" si="1297"/>
        <v>0</v>
      </c>
      <c r="AX3947" s="304">
        <f t="shared" si="1298"/>
        <v>0</v>
      </c>
      <c r="AY3947" s="304">
        <f t="shared" si="1299"/>
        <v>0</v>
      </c>
      <c r="AZ3947" s="304">
        <f t="shared" si="1300"/>
        <v>0</v>
      </c>
      <c r="BA3947" s="304">
        <f t="shared" si="1301"/>
        <v>0</v>
      </c>
      <c r="BB3947" s="304">
        <f t="shared" si="1302"/>
        <v>0</v>
      </c>
      <c r="BC3947" s="304">
        <f t="shared" si="1303"/>
        <v>0</v>
      </c>
      <c r="BD3947" s="304">
        <f t="shared" si="1304"/>
        <v>0</v>
      </c>
      <c r="BE3947" s="304">
        <f>IFERROR(IF(VLOOKUP($C3947,Listen!$A$2:$F$45,6,0)="Ja",BB3947-MAX(BC3947:BD3947),BB3947-BC3947),0)</f>
        <v>0</v>
      </c>
    </row>
    <row r="3948" spans="1:57" x14ac:dyDescent="0.25">
      <c r="A3948" s="320" t="str">
        <f>IF(AND(D3948&lt;&gt;0,C3948&lt;&gt;0,E3948&lt;&gt;0),IF(B3948&lt;&gt;0,CONCATENATE(B3948,"-AGr",VLOOKUP(C3948,Listen!$A$2:$D$45,4,FALSE),"-",D3948,"-",E3948,),CONCATENATE("AGr",VLOOKUP(C3948,Listen!$A$2:$D$45,4,FALSE),"-",D3948,"-",E3948)),"keine vollständige ID")</f>
        <v>keine vollständige ID</v>
      </c>
      <c r="B3948" s="301"/>
      <c r="C3948" s="287"/>
      <c r="D3948" s="34"/>
      <c r="E3948" s="306"/>
      <c r="F3948" s="116"/>
      <c r="G3948" s="17"/>
      <c r="H3948" s="17"/>
      <c r="I3948" s="17"/>
      <c r="J3948" s="17"/>
      <c r="K3948" s="17"/>
      <c r="L3948" s="17"/>
      <c r="M3948" s="17"/>
      <c r="N3948" s="17"/>
      <c r="O3948" s="116"/>
      <c r="P3948" s="117">
        <f>IF(D3948&gt;A_Stammdaten!$B$12,0,SUM(G3948,H3948,J3948,L3948:M3948)-SUM(I3948,K3948,N3948:O3948))</f>
        <v>0</v>
      </c>
      <c r="Q3948" s="17"/>
      <c r="R3948" s="17"/>
      <c r="S3948" s="17"/>
      <c r="T3948" s="17"/>
      <c r="U3948" s="62">
        <f t="shared" si="1284"/>
        <v>0</v>
      </c>
      <c r="V3948" s="34"/>
      <c r="W3948" s="34"/>
      <c r="X3948" s="34"/>
      <c r="Y3948" s="34"/>
      <c r="Z3948" s="34"/>
      <c r="AA3948" s="63" t="str">
        <f t="shared" si="1285"/>
        <v>-</v>
      </c>
      <c r="AB3948" s="63" t="str">
        <f t="shared" si="1286"/>
        <v>-</v>
      </c>
      <c r="AC3948" s="63">
        <f>IF(ISBLANK($C3948),0,VLOOKUP($C3948,Listen!$A$2:$C$45,2,FALSE))</f>
        <v>0</v>
      </c>
      <c r="AD3948" s="63">
        <f>IF(ISBLANK($C3948),0,VLOOKUP($C3948,Listen!$A$2:$C$45,3,FALSE))</f>
        <v>0</v>
      </c>
      <c r="AE3948" s="49">
        <f t="shared" si="1305"/>
        <v>0</v>
      </c>
      <c r="AF3948" s="49">
        <f t="shared" si="1305"/>
        <v>0</v>
      </c>
      <c r="AG3948" s="49">
        <f>IFERROR(IF(OR($V3948&lt;&gt;"Ja",VLOOKUP($C3948,Listen!$A$2:$F$45,5,0)="Nein",D3948&lt;IF(C3948="LNG Anbindungsanlagen gemäß separater Festlegung",2022,2023)),$AC3948,$AA3948),0)</f>
        <v>0</v>
      </c>
      <c r="AH3948" s="49">
        <f>IFERROR(IF(OR($V3948&lt;&gt;"Ja",VLOOKUP($C3948,Listen!$A$2:$F$45,5,0)="Nein",D3948&lt;IF(C3948="LNG Anbindungsanlagen gemäß separater Festlegung",2022,2023)),$AC3948,$AA3948),0)</f>
        <v>0</v>
      </c>
      <c r="AI3948" s="49">
        <f>IFERROR(IF(OR($W3948&lt;&gt;"Ja",VLOOKUP($C3948,Listen!$A$2:$F$45,6,0)="Nein"),$AC3948,$AB3948),0)</f>
        <v>0</v>
      </c>
      <c r="AJ3948" s="49">
        <f>IFERROR(IF(OR($W3948&lt;&gt;"Ja",VLOOKUP($C3948,Listen!$A$2:$F$45,6,0)="Nein"),$AC3948,$AB3948),0)</f>
        <v>0</v>
      </c>
      <c r="AK3948" s="49">
        <f>IFERROR(IF(OR($W3948&lt;&gt;"Ja",VLOOKUP($C3948,Listen!$A$2:$F$45,6,0)="Nein"),$AC3948,$AB3948),0)</f>
        <v>0</v>
      </c>
      <c r="AL3948" s="51">
        <f t="shared" si="1288"/>
        <v>0</v>
      </c>
      <c r="AM3948" s="296">
        <f>IFERROR(IF(VLOOKUP($C3948,Listen!$A$2:$F$45,6,0)="Ja",MAX(BC3948:BD3948),D_SAV!$BC3948),0)</f>
        <v>0</v>
      </c>
      <c r="AN3948" s="51">
        <f t="shared" si="1289"/>
        <v>0</v>
      </c>
      <c r="AP3948" s="304">
        <f t="shared" si="1290"/>
        <v>0</v>
      </c>
      <c r="AQ3948" s="304">
        <f t="shared" si="1291"/>
        <v>0</v>
      </c>
      <c r="AR3948" s="304">
        <f t="shared" si="1292"/>
        <v>0</v>
      </c>
      <c r="AS3948" s="304">
        <f t="shared" si="1293"/>
        <v>0</v>
      </c>
      <c r="AT3948" s="304">
        <f t="shared" si="1294"/>
        <v>0</v>
      </c>
      <c r="AU3948" s="304">
        <f t="shared" si="1295"/>
        <v>0</v>
      </c>
      <c r="AV3948" s="304">
        <f t="shared" si="1296"/>
        <v>0</v>
      </c>
      <c r="AW3948" s="304">
        <f t="shared" si="1297"/>
        <v>0</v>
      </c>
      <c r="AX3948" s="304">
        <f t="shared" si="1298"/>
        <v>0</v>
      </c>
      <c r="AY3948" s="304">
        <f t="shared" si="1299"/>
        <v>0</v>
      </c>
      <c r="AZ3948" s="304">
        <f t="shared" si="1300"/>
        <v>0</v>
      </c>
      <c r="BA3948" s="304">
        <f t="shared" si="1301"/>
        <v>0</v>
      </c>
      <c r="BB3948" s="304">
        <f t="shared" si="1302"/>
        <v>0</v>
      </c>
      <c r="BC3948" s="304">
        <f t="shared" si="1303"/>
        <v>0</v>
      </c>
      <c r="BD3948" s="304">
        <f t="shared" si="1304"/>
        <v>0</v>
      </c>
      <c r="BE3948" s="304">
        <f>IFERROR(IF(VLOOKUP($C3948,Listen!$A$2:$F$45,6,0)="Ja",BB3948-MAX(BC3948:BD3948),BB3948-BC3948),0)</f>
        <v>0</v>
      </c>
    </row>
    <row r="3949" spans="1:57" x14ac:dyDescent="0.25">
      <c r="A3949" s="320" t="str">
        <f>IF(AND(D3949&lt;&gt;0,C3949&lt;&gt;0,E3949&lt;&gt;0),IF(B3949&lt;&gt;0,CONCATENATE(B3949,"-AGr",VLOOKUP(C3949,Listen!$A$2:$D$45,4,FALSE),"-",D3949,"-",E3949,),CONCATENATE("AGr",VLOOKUP(C3949,Listen!$A$2:$D$45,4,FALSE),"-",D3949,"-",E3949)),"keine vollständige ID")</f>
        <v>keine vollständige ID</v>
      </c>
      <c r="B3949" s="301"/>
      <c r="C3949" s="287"/>
      <c r="D3949" s="34"/>
      <c r="E3949" s="306"/>
      <c r="F3949" s="116"/>
      <c r="G3949" s="17"/>
      <c r="H3949" s="17"/>
      <c r="I3949" s="17"/>
      <c r="J3949" s="17"/>
      <c r="K3949" s="17"/>
      <c r="L3949" s="17"/>
      <c r="M3949" s="17"/>
      <c r="N3949" s="17"/>
      <c r="O3949" s="116"/>
      <c r="P3949" s="117">
        <f>IF(D3949&gt;A_Stammdaten!$B$12,0,SUM(G3949,H3949,J3949,L3949:M3949)-SUM(I3949,K3949,N3949:O3949))</f>
        <v>0</v>
      </c>
      <c r="Q3949" s="17"/>
      <c r="R3949" s="17"/>
      <c r="S3949" s="17"/>
      <c r="T3949" s="17"/>
      <c r="U3949" s="62">
        <f t="shared" si="1284"/>
        <v>0</v>
      </c>
      <c r="V3949" s="34"/>
      <c r="W3949" s="34"/>
      <c r="X3949" s="34"/>
      <c r="Y3949" s="34"/>
      <c r="Z3949" s="34"/>
      <c r="AA3949" s="63" t="str">
        <f t="shared" si="1285"/>
        <v>-</v>
      </c>
      <c r="AB3949" s="63" t="str">
        <f t="shared" si="1286"/>
        <v>-</v>
      </c>
      <c r="AC3949" s="63">
        <f>IF(ISBLANK($C3949),0,VLOOKUP($C3949,Listen!$A$2:$C$45,2,FALSE))</f>
        <v>0</v>
      </c>
      <c r="AD3949" s="63">
        <f>IF(ISBLANK($C3949),0,VLOOKUP($C3949,Listen!$A$2:$C$45,3,FALSE))</f>
        <v>0</v>
      </c>
      <c r="AE3949" s="49">
        <f t="shared" si="1305"/>
        <v>0</v>
      </c>
      <c r="AF3949" s="49">
        <f t="shared" si="1305"/>
        <v>0</v>
      </c>
      <c r="AG3949" s="49">
        <f>IFERROR(IF(OR($V3949&lt;&gt;"Ja",VLOOKUP($C3949,Listen!$A$2:$F$45,5,0)="Nein",D3949&lt;IF(C3949="LNG Anbindungsanlagen gemäß separater Festlegung",2022,2023)),$AC3949,$AA3949),0)</f>
        <v>0</v>
      </c>
      <c r="AH3949" s="49">
        <f>IFERROR(IF(OR($V3949&lt;&gt;"Ja",VLOOKUP($C3949,Listen!$A$2:$F$45,5,0)="Nein",D3949&lt;IF(C3949="LNG Anbindungsanlagen gemäß separater Festlegung",2022,2023)),$AC3949,$AA3949),0)</f>
        <v>0</v>
      </c>
      <c r="AI3949" s="49">
        <f>IFERROR(IF(OR($W3949&lt;&gt;"Ja",VLOOKUP($C3949,Listen!$A$2:$F$45,6,0)="Nein"),$AC3949,$AB3949),0)</f>
        <v>0</v>
      </c>
      <c r="AJ3949" s="49">
        <f>IFERROR(IF(OR($W3949&lt;&gt;"Ja",VLOOKUP($C3949,Listen!$A$2:$F$45,6,0)="Nein"),$AC3949,$AB3949),0)</f>
        <v>0</v>
      </c>
      <c r="AK3949" s="49">
        <f>IFERROR(IF(OR($W3949&lt;&gt;"Ja",VLOOKUP($C3949,Listen!$A$2:$F$45,6,0)="Nein"),$AC3949,$AB3949),0)</f>
        <v>0</v>
      </c>
      <c r="AL3949" s="51">
        <f t="shared" si="1288"/>
        <v>0</v>
      </c>
      <c r="AM3949" s="296">
        <f>IFERROR(IF(VLOOKUP($C3949,Listen!$A$2:$F$45,6,0)="Ja",MAX(BC3949:BD3949),D_SAV!$BC3949),0)</f>
        <v>0</v>
      </c>
      <c r="AN3949" s="51">
        <f t="shared" si="1289"/>
        <v>0</v>
      </c>
      <c r="AP3949" s="304">
        <f t="shared" si="1290"/>
        <v>0</v>
      </c>
      <c r="AQ3949" s="304">
        <f t="shared" si="1291"/>
        <v>0</v>
      </c>
      <c r="AR3949" s="304">
        <f t="shared" si="1292"/>
        <v>0</v>
      </c>
      <c r="AS3949" s="304">
        <f t="shared" si="1293"/>
        <v>0</v>
      </c>
      <c r="AT3949" s="304">
        <f t="shared" si="1294"/>
        <v>0</v>
      </c>
      <c r="AU3949" s="304">
        <f t="shared" si="1295"/>
        <v>0</v>
      </c>
      <c r="AV3949" s="304">
        <f t="shared" si="1296"/>
        <v>0</v>
      </c>
      <c r="AW3949" s="304">
        <f t="shared" si="1297"/>
        <v>0</v>
      </c>
      <c r="AX3949" s="304">
        <f t="shared" si="1298"/>
        <v>0</v>
      </c>
      <c r="AY3949" s="304">
        <f t="shared" si="1299"/>
        <v>0</v>
      </c>
      <c r="AZ3949" s="304">
        <f t="shared" si="1300"/>
        <v>0</v>
      </c>
      <c r="BA3949" s="304">
        <f t="shared" si="1301"/>
        <v>0</v>
      </c>
      <c r="BB3949" s="304">
        <f t="shared" si="1302"/>
        <v>0</v>
      </c>
      <c r="BC3949" s="304">
        <f t="shared" si="1303"/>
        <v>0</v>
      </c>
      <c r="BD3949" s="304">
        <f t="shared" si="1304"/>
        <v>0</v>
      </c>
      <c r="BE3949" s="304">
        <f>IFERROR(IF(VLOOKUP($C3949,Listen!$A$2:$F$45,6,0)="Ja",BB3949-MAX(BC3949:BD3949),BB3949-BC3949),0)</f>
        <v>0</v>
      </c>
    </row>
    <row r="3950" spans="1:57" x14ac:dyDescent="0.25">
      <c r="A3950" s="320" t="str">
        <f>IF(AND(D3950&lt;&gt;0,C3950&lt;&gt;0,E3950&lt;&gt;0),IF(B3950&lt;&gt;0,CONCATENATE(B3950,"-AGr",VLOOKUP(C3950,Listen!$A$2:$D$45,4,FALSE),"-",D3950,"-",E3950,),CONCATENATE("AGr",VLOOKUP(C3950,Listen!$A$2:$D$45,4,FALSE),"-",D3950,"-",E3950)),"keine vollständige ID")</f>
        <v>keine vollständige ID</v>
      </c>
      <c r="B3950" s="301"/>
      <c r="C3950" s="287"/>
      <c r="D3950" s="34"/>
      <c r="E3950" s="306"/>
      <c r="F3950" s="116"/>
      <c r="G3950" s="17"/>
      <c r="H3950" s="17"/>
      <c r="I3950" s="17"/>
      <c r="J3950" s="17"/>
      <c r="K3950" s="17"/>
      <c r="L3950" s="17"/>
      <c r="M3950" s="17"/>
      <c r="N3950" s="17"/>
      <c r="O3950" s="116"/>
      <c r="P3950" s="117">
        <f>IF(D3950&gt;A_Stammdaten!$B$12,0,SUM(G3950,H3950,J3950,L3950:M3950)-SUM(I3950,K3950,N3950:O3950))</f>
        <v>0</v>
      </c>
      <c r="Q3950" s="17"/>
      <c r="R3950" s="17"/>
      <c r="S3950" s="17"/>
      <c r="T3950" s="17"/>
      <c r="U3950" s="62">
        <f t="shared" si="1284"/>
        <v>0</v>
      </c>
      <c r="V3950" s="34"/>
      <c r="W3950" s="34"/>
      <c r="X3950" s="34"/>
      <c r="Y3950" s="34"/>
      <c r="Z3950" s="34"/>
      <c r="AA3950" s="63" t="str">
        <f t="shared" si="1285"/>
        <v>-</v>
      </c>
      <c r="AB3950" s="63" t="str">
        <f t="shared" si="1286"/>
        <v>-</v>
      </c>
      <c r="AC3950" s="63">
        <f>IF(ISBLANK($C3950),0,VLOOKUP($C3950,Listen!$A$2:$C$45,2,FALSE))</f>
        <v>0</v>
      </c>
      <c r="AD3950" s="63">
        <f>IF(ISBLANK($C3950),0,VLOOKUP($C3950,Listen!$A$2:$C$45,3,FALSE))</f>
        <v>0</v>
      </c>
      <c r="AE3950" s="49">
        <f t="shared" si="1305"/>
        <v>0</v>
      </c>
      <c r="AF3950" s="49">
        <f t="shared" si="1305"/>
        <v>0</v>
      </c>
      <c r="AG3950" s="49">
        <f>IFERROR(IF(OR($V3950&lt;&gt;"Ja",VLOOKUP($C3950,Listen!$A$2:$F$45,5,0)="Nein",D3950&lt;IF(C3950="LNG Anbindungsanlagen gemäß separater Festlegung",2022,2023)),$AC3950,$AA3950),0)</f>
        <v>0</v>
      </c>
      <c r="AH3950" s="49">
        <f>IFERROR(IF(OR($V3950&lt;&gt;"Ja",VLOOKUP($C3950,Listen!$A$2:$F$45,5,0)="Nein",D3950&lt;IF(C3950="LNG Anbindungsanlagen gemäß separater Festlegung",2022,2023)),$AC3950,$AA3950),0)</f>
        <v>0</v>
      </c>
      <c r="AI3950" s="49">
        <f>IFERROR(IF(OR($W3950&lt;&gt;"Ja",VLOOKUP($C3950,Listen!$A$2:$F$45,6,0)="Nein"),$AC3950,$AB3950),0)</f>
        <v>0</v>
      </c>
      <c r="AJ3950" s="49">
        <f>IFERROR(IF(OR($W3950&lt;&gt;"Ja",VLOOKUP($C3950,Listen!$A$2:$F$45,6,0)="Nein"),$AC3950,$AB3950),0)</f>
        <v>0</v>
      </c>
      <c r="AK3950" s="49">
        <f>IFERROR(IF(OR($W3950&lt;&gt;"Ja",VLOOKUP($C3950,Listen!$A$2:$F$45,6,0)="Nein"),$AC3950,$AB3950),0)</f>
        <v>0</v>
      </c>
      <c r="AL3950" s="51">
        <f t="shared" si="1288"/>
        <v>0</v>
      </c>
      <c r="AM3950" s="296">
        <f>IFERROR(IF(VLOOKUP($C3950,Listen!$A$2:$F$45,6,0)="Ja",MAX(BC3950:BD3950),D_SAV!$BC3950),0)</f>
        <v>0</v>
      </c>
      <c r="AN3950" s="51">
        <f t="shared" si="1289"/>
        <v>0</v>
      </c>
      <c r="AP3950" s="304">
        <f t="shared" si="1290"/>
        <v>0</v>
      </c>
      <c r="AQ3950" s="304">
        <f t="shared" si="1291"/>
        <v>0</v>
      </c>
      <c r="AR3950" s="304">
        <f t="shared" si="1292"/>
        <v>0</v>
      </c>
      <c r="AS3950" s="304">
        <f t="shared" si="1293"/>
        <v>0</v>
      </c>
      <c r="AT3950" s="304">
        <f t="shared" si="1294"/>
        <v>0</v>
      </c>
      <c r="AU3950" s="304">
        <f t="shared" si="1295"/>
        <v>0</v>
      </c>
      <c r="AV3950" s="304">
        <f t="shared" si="1296"/>
        <v>0</v>
      </c>
      <c r="AW3950" s="304">
        <f t="shared" si="1297"/>
        <v>0</v>
      </c>
      <c r="AX3950" s="304">
        <f t="shared" si="1298"/>
        <v>0</v>
      </c>
      <c r="AY3950" s="304">
        <f t="shared" si="1299"/>
        <v>0</v>
      </c>
      <c r="AZ3950" s="304">
        <f t="shared" si="1300"/>
        <v>0</v>
      </c>
      <c r="BA3950" s="304">
        <f t="shared" si="1301"/>
        <v>0</v>
      </c>
      <c r="BB3950" s="304">
        <f t="shared" si="1302"/>
        <v>0</v>
      </c>
      <c r="BC3950" s="304">
        <f t="shared" si="1303"/>
        <v>0</v>
      </c>
      <c r="BD3950" s="304">
        <f t="shared" si="1304"/>
        <v>0</v>
      </c>
      <c r="BE3950" s="304">
        <f>IFERROR(IF(VLOOKUP($C3950,Listen!$A$2:$F$45,6,0)="Ja",BB3950-MAX(BC3950:BD3950),BB3950-BC3950),0)</f>
        <v>0</v>
      </c>
    </row>
    <row r="3951" spans="1:57" x14ac:dyDescent="0.25">
      <c r="A3951" s="320" t="str">
        <f>IF(AND(D3951&lt;&gt;0,C3951&lt;&gt;0,E3951&lt;&gt;0),IF(B3951&lt;&gt;0,CONCATENATE(B3951,"-AGr",VLOOKUP(C3951,Listen!$A$2:$D$45,4,FALSE),"-",D3951,"-",E3951,),CONCATENATE("AGr",VLOOKUP(C3951,Listen!$A$2:$D$45,4,FALSE),"-",D3951,"-",E3951)),"keine vollständige ID")</f>
        <v>keine vollständige ID</v>
      </c>
      <c r="B3951" s="301"/>
      <c r="C3951" s="287"/>
      <c r="D3951" s="34"/>
      <c r="E3951" s="306"/>
      <c r="F3951" s="116"/>
      <c r="G3951" s="17"/>
      <c r="H3951" s="17"/>
      <c r="I3951" s="17"/>
      <c r="J3951" s="17"/>
      <c r="K3951" s="17"/>
      <c r="L3951" s="17"/>
      <c r="M3951" s="17"/>
      <c r="N3951" s="17"/>
      <c r="O3951" s="116"/>
      <c r="P3951" s="117">
        <f>IF(D3951&gt;A_Stammdaten!$B$12,0,SUM(G3951,H3951,J3951,L3951:M3951)-SUM(I3951,K3951,N3951:O3951))</f>
        <v>0</v>
      </c>
      <c r="Q3951" s="17"/>
      <c r="R3951" s="17"/>
      <c r="S3951" s="17"/>
      <c r="T3951" s="17"/>
      <c r="U3951" s="62">
        <f t="shared" si="1284"/>
        <v>0</v>
      </c>
      <c r="V3951" s="34"/>
      <c r="W3951" s="34"/>
      <c r="X3951" s="34"/>
      <c r="Y3951" s="34"/>
      <c r="Z3951" s="34"/>
      <c r="AA3951" s="63" t="str">
        <f t="shared" si="1285"/>
        <v>-</v>
      </c>
      <c r="AB3951" s="63" t="str">
        <f t="shared" si="1286"/>
        <v>-</v>
      </c>
      <c r="AC3951" s="63">
        <f>IF(ISBLANK($C3951),0,VLOOKUP($C3951,Listen!$A$2:$C$45,2,FALSE))</f>
        <v>0</v>
      </c>
      <c r="AD3951" s="63">
        <f>IF(ISBLANK($C3951),0,VLOOKUP($C3951,Listen!$A$2:$C$45,3,FALSE))</f>
        <v>0</v>
      </c>
      <c r="AE3951" s="49">
        <f t="shared" si="1305"/>
        <v>0</v>
      </c>
      <c r="AF3951" s="49">
        <f t="shared" si="1305"/>
        <v>0</v>
      </c>
      <c r="AG3951" s="49">
        <f>IFERROR(IF(OR($V3951&lt;&gt;"Ja",VLOOKUP($C3951,Listen!$A$2:$F$45,5,0)="Nein",D3951&lt;IF(C3951="LNG Anbindungsanlagen gemäß separater Festlegung",2022,2023)),$AC3951,$AA3951),0)</f>
        <v>0</v>
      </c>
      <c r="AH3951" s="49">
        <f>IFERROR(IF(OR($V3951&lt;&gt;"Ja",VLOOKUP($C3951,Listen!$A$2:$F$45,5,0)="Nein",D3951&lt;IF(C3951="LNG Anbindungsanlagen gemäß separater Festlegung",2022,2023)),$AC3951,$AA3951),0)</f>
        <v>0</v>
      </c>
      <c r="AI3951" s="49">
        <f>IFERROR(IF(OR($W3951&lt;&gt;"Ja",VLOOKUP($C3951,Listen!$A$2:$F$45,6,0)="Nein"),$AC3951,$AB3951),0)</f>
        <v>0</v>
      </c>
      <c r="AJ3951" s="49">
        <f>IFERROR(IF(OR($W3951&lt;&gt;"Ja",VLOOKUP($C3951,Listen!$A$2:$F$45,6,0)="Nein"),$AC3951,$AB3951),0)</f>
        <v>0</v>
      </c>
      <c r="AK3951" s="49">
        <f>IFERROR(IF(OR($W3951&lt;&gt;"Ja",VLOOKUP($C3951,Listen!$A$2:$F$45,6,0)="Nein"),$AC3951,$AB3951),0)</f>
        <v>0</v>
      </c>
      <c r="AL3951" s="51">
        <f t="shared" si="1288"/>
        <v>0</v>
      </c>
      <c r="AM3951" s="296">
        <f>IFERROR(IF(VLOOKUP($C3951,Listen!$A$2:$F$45,6,0)="Ja",MAX(BC3951:BD3951),D_SAV!$BC3951),0)</f>
        <v>0</v>
      </c>
      <c r="AN3951" s="51">
        <f t="shared" si="1289"/>
        <v>0</v>
      </c>
      <c r="AP3951" s="304">
        <f t="shared" si="1290"/>
        <v>0</v>
      </c>
      <c r="AQ3951" s="304">
        <f t="shared" si="1291"/>
        <v>0</v>
      </c>
      <c r="AR3951" s="304">
        <f t="shared" si="1292"/>
        <v>0</v>
      </c>
      <c r="AS3951" s="304">
        <f t="shared" si="1293"/>
        <v>0</v>
      </c>
      <c r="AT3951" s="304">
        <f t="shared" si="1294"/>
        <v>0</v>
      </c>
      <c r="AU3951" s="304">
        <f t="shared" si="1295"/>
        <v>0</v>
      </c>
      <c r="AV3951" s="304">
        <f t="shared" si="1296"/>
        <v>0</v>
      </c>
      <c r="AW3951" s="304">
        <f t="shared" si="1297"/>
        <v>0</v>
      </c>
      <c r="AX3951" s="304">
        <f t="shared" si="1298"/>
        <v>0</v>
      </c>
      <c r="AY3951" s="304">
        <f t="shared" si="1299"/>
        <v>0</v>
      </c>
      <c r="AZ3951" s="304">
        <f t="shared" si="1300"/>
        <v>0</v>
      </c>
      <c r="BA3951" s="304">
        <f t="shared" si="1301"/>
        <v>0</v>
      </c>
      <c r="BB3951" s="304">
        <f t="shared" si="1302"/>
        <v>0</v>
      </c>
      <c r="BC3951" s="304">
        <f t="shared" si="1303"/>
        <v>0</v>
      </c>
      <c r="BD3951" s="304">
        <f t="shared" si="1304"/>
        <v>0</v>
      </c>
      <c r="BE3951" s="304">
        <f>IFERROR(IF(VLOOKUP($C3951,Listen!$A$2:$F$45,6,0)="Ja",BB3951-MAX(BC3951:BD3951),BB3951-BC3951),0)</f>
        <v>0</v>
      </c>
    </row>
    <row r="3952" spans="1:57" x14ac:dyDescent="0.25">
      <c r="A3952" s="320" t="str">
        <f>IF(AND(D3952&lt;&gt;0,C3952&lt;&gt;0,E3952&lt;&gt;0),IF(B3952&lt;&gt;0,CONCATENATE(B3952,"-AGr",VLOOKUP(C3952,Listen!$A$2:$D$45,4,FALSE),"-",D3952,"-",E3952,),CONCATENATE("AGr",VLOOKUP(C3952,Listen!$A$2:$D$45,4,FALSE),"-",D3952,"-",E3952)),"keine vollständige ID")</f>
        <v>keine vollständige ID</v>
      </c>
      <c r="B3952" s="301"/>
      <c r="C3952" s="287"/>
      <c r="D3952" s="34"/>
      <c r="E3952" s="306"/>
      <c r="F3952" s="116"/>
      <c r="G3952" s="17"/>
      <c r="H3952" s="17"/>
      <c r="I3952" s="17"/>
      <c r="J3952" s="17"/>
      <c r="K3952" s="17"/>
      <c r="L3952" s="17"/>
      <c r="M3952" s="17"/>
      <c r="N3952" s="17"/>
      <c r="O3952" s="116"/>
      <c r="P3952" s="117">
        <f>IF(D3952&gt;A_Stammdaten!$B$12,0,SUM(G3952,H3952,J3952,L3952:M3952)-SUM(I3952,K3952,N3952:O3952))</f>
        <v>0</v>
      </c>
      <c r="Q3952" s="17"/>
      <c r="R3952" s="17"/>
      <c r="S3952" s="17"/>
      <c r="T3952" s="17"/>
      <c r="U3952" s="62">
        <f t="shared" si="1284"/>
        <v>0</v>
      </c>
      <c r="V3952" s="34"/>
      <c r="W3952" s="34"/>
      <c r="X3952" s="34"/>
      <c r="Y3952" s="34"/>
      <c r="Z3952" s="34"/>
      <c r="AA3952" s="63" t="str">
        <f t="shared" si="1285"/>
        <v>-</v>
      </c>
      <c r="AB3952" s="63" t="str">
        <f t="shared" si="1286"/>
        <v>-</v>
      </c>
      <c r="AC3952" s="63">
        <f>IF(ISBLANK($C3952),0,VLOOKUP($C3952,Listen!$A$2:$C$45,2,FALSE))</f>
        <v>0</v>
      </c>
      <c r="AD3952" s="63">
        <f>IF(ISBLANK($C3952),0,VLOOKUP($C3952,Listen!$A$2:$C$45,3,FALSE))</f>
        <v>0</v>
      </c>
      <c r="AE3952" s="49">
        <f t="shared" si="1305"/>
        <v>0</v>
      </c>
      <c r="AF3952" s="49">
        <f t="shared" si="1305"/>
        <v>0</v>
      </c>
      <c r="AG3952" s="49">
        <f>IFERROR(IF(OR($V3952&lt;&gt;"Ja",VLOOKUP($C3952,Listen!$A$2:$F$45,5,0)="Nein",D3952&lt;IF(C3952="LNG Anbindungsanlagen gemäß separater Festlegung",2022,2023)),$AC3952,$AA3952),0)</f>
        <v>0</v>
      </c>
      <c r="AH3952" s="49">
        <f>IFERROR(IF(OR($V3952&lt;&gt;"Ja",VLOOKUP($C3952,Listen!$A$2:$F$45,5,0)="Nein",D3952&lt;IF(C3952="LNG Anbindungsanlagen gemäß separater Festlegung",2022,2023)),$AC3952,$AA3952),0)</f>
        <v>0</v>
      </c>
      <c r="AI3952" s="49">
        <f>IFERROR(IF(OR($W3952&lt;&gt;"Ja",VLOOKUP($C3952,Listen!$A$2:$F$45,6,0)="Nein"),$AC3952,$AB3952),0)</f>
        <v>0</v>
      </c>
      <c r="AJ3952" s="49">
        <f>IFERROR(IF(OR($W3952&lt;&gt;"Ja",VLOOKUP($C3952,Listen!$A$2:$F$45,6,0)="Nein"),$AC3952,$AB3952),0)</f>
        <v>0</v>
      </c>
      <c r="AK3952" s="49">
        <f>IFERROR(IF(OR($W3952&lt;&gt;"Ja",VLOOKUP($C3952,Listen!$A$2:$F$45,6,0)="Nein"),$AC3952,$AB3952),0)</f>
        <v>0</v>
      </c>
      <c r="AL3952" s="51">
        <f t="shared" si="1288"/>
        <v>0</v>
      </c>
      <c r="AM3952" s="296">
        <f>IFERROR(IF(VLOOKUP($C3952,Listen!$A$2:$F$45,6,0)="Ja",MAX(BC3952:BD3952),D_SAV!$BC3952),0)</f>
        <v>0</v>
      </c>
      <c r="AN3952" s="51">
        <f t="shared" si="1289"/>
        <v>0</v>
      </c>
      <c r="AP3952" s="304">
        <f t="shared" si="1290"/>
        <v>0</v>
      </c>
      <c r="AQ3952" s="304">
        <f t="shared" si="1291"/>
        <v>0</v>
      </c>
      <c r="AR3952" s="304">
        <f t="shared" si="1292"/>
        <v>0</v>
      </c>
      <c r="AS3952" s="304">
        <f t="shared" si="1293"/>
        <v>0</v>
      </c>
      <c r="AT3952" s="304">
        <f t="shared" si="1294"/>
        <v>0</v>
      </c>
      <c r="AU3952" s="304">
        <f t="shared" si="1295"/>
        <v>0</v>
      </c>
      <c r="AV3952" s="304">
        <f t="shared" si="1296"/>
        <v>0</v>
      </c>
      <c r="AW3952" s="304">
        <f t="shared" si="1297"/>
        <v>0</v>
      </c>
      <c r="AX3952" s="304">
        <f t="shared" si="1298"/>
        <v>0</v>
      </c>
      <c r="AY3952" s="304">
        <f t="shared" si="1299"/>
        <v>0</v>
      </c>
      <c r="AZ3952" s="304">
        <f t="shared" si="1300"/>
        <v>0</v>
      </c>
      <c r="BA3952" s="304">
        <f t="shared" si="1301"/>
        <v>0</v>
      </c>
      <c r="BB3952" s="304">
        <f t="shared" si="1302"/>
        <v>0</v>
      </c>
      <c r="BC3952" s="304">
        <f t="shared" si="1303"/>
        <v>0</v>
      </c>
      <c r="BD3952" s="304">
        <f t="shared" si="1304"/>
        <v>0</v>
      </c>
      <c r="BE3952" s="304">
        <f>IFERROR(IF(VLOOKUP($C3952,Listen!$A$2:$F$45,6,0)="Ja",BB3952-MAX(BC3952:BD3952),BB3952-BC3952),0)</f>
        <v>0</v>
      </c>
    </row>
    <row r="3953" spans="1:57" x14ac:dyDescent="0.25">
      <c r="A3953" s="320" t="str">
        <f>IF(AND(D3953&lt;&gt;0,C3953&lt;&gt;0,E3953&lt;&gt;0),IF(B3953&lt;&gt;0,CONCATENATE(B3953,"-AGr",VLOOKUP(C3953,Listen!$A$2:$D$45,4,FALSE),"-",D3953,"-",E3953,),CONCATENATE("AGr",VLOOKUP(C3953,Listen!$A$2:$D$45,4,FALSE),"-",D3953,"-",E3953)),"keine vollständige ID")</f>
        <v>keine vollständige ID</v>
      </c>
      <c r="B3953" s="301"/>
      <c r="C3953" s="287"/>
      <c r="D3953" s="34"/>
      <c r="E3953" s="306"/>
      <c r="F3953" s="116"/>
      <c r="G3953" s="17"/>
      <c r="H3953" s="17"/>
      <c r="I3953" s="17"/>
      <c r="J3953" s="17"/>
      <c r="K3953" s="17"/>
      <c r="L3953" s="17"/>
      <c r="M3953" s="17"/>
      <c r="N3953" s="17"/>
      <c r="O3953" s="116"/>
      <c r="P3953" s="117">
        <f>IF(D3953&gt;A_Stammdaten!$B$12,0,SUM(G3953,H3953,J3953,L3953:M3953)-SUM(I3953,K3953,N3953:O3953))</f>
        <v>0</v>
      </c>
      <c r="Q3953" s="17"/>
      <c r="R3953" s="17"/>
      <c r="S3953" s="17"/>
      <c r="T3953" s="17"/>
      <c r="U3953" s="62">
        <f t="shared" si="1284"/>
        <v>0</v>
      </c>
      <c r="V3953" s="34"/>
      <c r="W3953" s="34"/>
      <c r="X3953" s="34"/>
      <c r="Y3953" s="34"/>
      <c r="Z3953" s="34"/>
      <c r="AA3953" s="63" t="str">
        <f t="shared" si="1285"/>
        <v>-</v>
      </c>
      <c r="AB3953" s="63" t="str">
        <f t="shared" si="1286"/>
        <v>-</v>
      </c>
      <c r="AC3953" s="63">
        <f>IF(ISBLANK($C3953),0,VLOOKUP($C3953,Listen!$A$2:$C$45,2,FALSE))</f>
        <v>0</v>
      </c>
      <c r="AD3953" s="63">
        <f>IF(ISBLANK($C3953),0,VLOOKUP($C3953,Listen!$A$2:$C$45,3,FALSE))</f>
        <v>0</v>
      </c>
      <c r="AE3953" s="49">
        <f t="shared" si="1305"/>
        <v>0</v>
      </c>
      <c r="AF3953" s="49">
        <f t="shared" si="1305"/>
        <v>0</v>
      </c>
      <c r="AG3953" s="49">
        <f>IFERROR(IF(OR($V3953&lt;&gt;"Ja",VLOOKUP($C3953,Listen!$A$2:$F$45,5,0)="Nein",D3953&lt;IF(C3953="LNG Anbindungsanlagen gemäß separater Festlegung",2022,2023)),$AC3953,$AA3953),0)</f>
        <v>0</v>
      </c>
      <c r="AH3953" s="49">
        <f>IFERROR(IF(OR($V3953&lt;&gt;"Ja",VLOOKUP($C3953,Listen!$A$2:$F$45,5,0)="Nein",D3953&lt;IF(C3953="LNG Anbindungsanlagen gemäß separater Festlegung",2022,2023)),$AC3953,$AA3953),0)</f>
        <v>0</v>
      </c>
      <c r="AI3953" s="49">
        <f>IFERROR(IF(OR($W3953&lt;&gt;"Ja",VLOOKUP($C3953,Listen!$A$2:$F$45,6,0)="Nein"),$AC3953,$AB3953),0)</f>
        <v>0</v>
      </c>
      <c r="AJ3953" s="49">
        <f>IFERROR(IF(OR($W3953&lt;&gt;"Ja",VLOOKUP($C3953,Listen!$A$2:$F$45,6,0)="Nein"),$AC3953,$AB3953),0)</f>
        <v>0</v>
      </c>
      <c r="AK3953" s="49">
        <f>IFERROR(IF(OR($W3953&lt;&gt;"Ja",VLOOKUP($C3953,Listen!$A$2:$F$45,6,0)="Nein"),$AC3953,$AB3953),0)</f>
        <v>0</v>
      </c>
      <c r="AL3953" s="51">
        <f t="shared" si="1288"/>
        <v>0</v>
      </c>
      <c r="AM3953" s="296">
        <f>IFERROR(IF(VLOOKUP($C3953,Listen!$A$2:$F$45,6,0)="Ja",MAX(BC3953:BD3953),D_SAV!$BC3953),0)</f>
        <v>0</v>
      </c>
      <c r="AN3953" s="51">
        <f t="shared" si="1289"/>
        <v>0</v>
      </c>
      <c r="AP3953" s="304">
        <f t="shared" si="1290"/>
        <v>0</v>
      </c>
      <c r="AQ3953" s="304">
        <f t="shared" si="1291"/>
        <v>0</v>
      </c>
      <c r="AR3953" s="304">
        <f t="shared" si="1292"/>
        <v>0</v>
      </c>
      <c r="AS3953" s="304">
        <f t="shared" si="1293"/>
        <v>0</v>
      </c>
      <c r="AT3953" s="304">
        <f t="shared" si="1294"/>
        <v>0</v>
      </c>
      <c r="AU3953" s="304">
        <f t="shared" si="1295"/>
        <v>0</v>
      </c>
      <c r="AV3953" s="304">
        <f t="shared" si="1296"/>
        <v>0</v>
      </c>
      <c r="AW3953" s="304">
        <f t="shared" si="1297"/>
        <v>0</v>
      </c>
      <c r="AX3953" s="304">
        <f t="shared" si="1298"/>
        <v>0</v>
      </c>
      <c r="AY3953" s="304">
        <f t="shared" si="1299"/>
        <v>0</v>
      </c>
      <c r="AZ3953" s="304">
        <f t="shared" si="1300"/>
        <v>0</v>
      </c>
      <c r="BA3953" s="304">
        <f t="shared" si="1301"/>
        <v>0</v>
      </c>
      <c r="BB3953" s="304">
        <f t="shared" si="1302"/>
        <v>0</v>
      </c>
      <c r="BC3953" s="304">
        <f t="shared" si="1303"/>
        <v>0</v>
      </c>
      <c r="BD3953" s="304">
        <f t="shared" si="1304"/>
        <v>0</v>
      </c>
      <c r="BE3953" s="304">
        <f>IFERROR(IF(VLOOKUP($C3953,Listen!$A$2:$F$45,6,0)="Ja",BB3953-MAX(BC3953:BD3953),BB3953-BC3953),0)</f>
        <v>0</v>
      </c>
    </row>
    <row r="3954" spans="1:57" x14ac:dyDescent="0.25">
      <c r="A3954" s="320" t="str">
        <f>IF(AND(D3954&lt;&gt;0,C3954&lt;&gt;0,E3954&lt;&gt;0),IF(B3954&lt;&gt;0,CONCATENATE(B3954,"-AGr",VLOOKUP(C3954,Listen!$A$2:$D$45,4,FALSE),"-",D3954,"-",E3954,),CONCATENATE("AGr",VLOOKUP(C3954,Listen!$A$2:$D$45,4,FALSE),"-",D3954,"-",E3954)),"keine vollständige ID")</f>
        <v>keine vollständige ID</v>
      </c>
      <c r="B3954" s="301"/>
      <c r="C3954" s="287"/>
      <c r="D3954" s="34"/>
      <c r="E3954" s="306"/>
      <c r="F3954" s="116"/>
      <c r="G3954" s="17"/>
      <c r="H3954" s="17"/>
      <c r="I3954" s="17"/>
      <c r="J3954" s="17"/>
      <c r="K3954" s="17"/>
      <c r="L3954" s="17"/>
      <c r="M3954" s="17"/>
      <c r="N3954" s="17"/>
      <c r="O3954" s="116"/>
      <c r="P3954" s="117">
        <f>IF(D3954&gt;A_Stammdaten!$B$12,0,SUM(G3954,H3954,J3954,L3954:M3954)-SUM(I3954,K3954,N3954:O3954))</f>
        <v>0</v>
      </c>
      <c r="Q3954" s="17"/>
      <c r="R3954" s="17"/>
      <c r="S3954" s="17"/>
      <c r="T3954" s="17"/>
      <c r="U3954" s="62">
        <f t="shared" si="1284"/>
        <v>0</v>
      </c>
      <c r="V3954" s="34"/>
      <c r="W3954" s="34"/>
      <c r="X3954" s="34"/>
      <c r="Y3954" s="34"/>
      <c r="Z3954" s="34"/>
      <c r="AA3954" s="63" t="str">
        <f t="shared" si="1285"/>
        <v>-</v>
      </c>
      <c r="AB3954" s="63" t="str">
        <f t="shared" si="1286"/>
        <v>-</v>
      </c>
      <c r="AC3954" s="63">
        <f>IF(ISBLANK($C3954),0,VLOOKUP($C3954,Listen!$A$2:$C$45,2,FALSE))</f>
        <v>0</v>
      </c>
      <c r="AD3954" s="63">
        <f>IF(ISBLANK($C3954),0,VLOOKUP($C3954,Listen!$A$2:$C$45,3,FALSE))</f>
        <v>0</v>
      </c>
      <c r="AE3954" s="49">
        <f t="shared" si="1305"/>
        <v>0</v>
      </c>
      <c r="AF3954" s="49">
        <f t="shared" si="1305"/>
        <v>0</v>
      </c>
      <c r="AG3954" s="49">
        <f>IFERROR(IF(OR($V3954&lt;&gt;"Ja",VLOOKUP($C3954,Listen!$A$2:$F$45,5,0)="Nein",D3954&lt;IF(C3954="LNG Anbindungsanlagen gemäß separater Festlegung",2022,2023)),$AC3954,$AA3954),0)</f>
        <v>0</v>
      </c>
      <c r="AH3954" s="49">
        <f>IFERROR(IF(OR($V3954&lt;&gt;"Ja",VLOOKUP($C3954,Listen!$A$2:$F$45,5,0)="Nein",D3954&lt;IF(C3954="LNG Anbindungsanlagen gemäß separater Festlegung",2022,2023)),$AC3954,$AA3954),0)</f>
        <v>0</v>
      </c>
      <c r="AI3954" s="49">
        <f>IFERROR(IF(OR($W3954&lt;&gt;"Ja",VLOOKUP($C3954,Listen!$A$2:$F$45,6,0)="Nein"),$AC3954,$AB3954),0)</f>
        <v>0</v>
      </c>
      <c r="AJ3954" s="49">
        <f>IFERROR(IF(OR($W3954&lt;&gt;"Ja",VLOOKUP($C3954,Listen!$A$2:$F$45,6,0)="Nein"),$AC3954,$AB3954),0)</f>
        <v>0</v>
      </c>
      <c r="AK3954" s="49">
        <f>IFERROR(IF(OR($W3954&lt;&gt;"Ja",VLOOKUP($C3954,Listen!$A$2:$F$45,6,0)="Nein"),$AC3954,$AB3954),0)</f>
        <v>0</v>
      </c>
      <c r="AL3954" s="51">
        <f t="shared" si="1288"/>
        <v>0</v>
      </c>
      <c r="AM3954" s="296">
        <f>IFERROR(IF(VLOOKUP($C3954,Listen!$A$2:$F$45,6,0)="Ja",MAX(BC3954:BD3954),D_SAV!$BC3954),0)</f>
        <v>0</v>
      </c>
      <c r="AN3954" s="51">
        <f t="shared" si="1289"/>
        <v>0</v>
      </c>
      <c r="AP3954" s="304">
        <f t="shared" si="1290"/>
        <v>0</v>
      </c>
      <c r="AQ3954" s="304">
        <f t="shared" si="1291"/>
        <v>0</v>
      </c>
      <c r="AR3954" s="304">
        <f t="shared" si="1292"/>
        <v>0</v>
      </c>
      <c r="AS3954" s="304">
        <f t="shared" si="1293"/>
        <v>0</v>
      </c>
      <c r="AT3954" s="304">
        <f t="shared" si="1294"/>
        <v>0</v>
      </c>
      <c r="AU3954" s="304">
        <f t="shared" si="1295"/>
        <v>0</v>
      </c>
      <c r="AV3954" s="304">
        <f t="shared" si="1296"/>
        <v>0</v>
      </c>
      <c r="AW3954" s="304">
        <f t="shared" si="1297"/>
        <v>0</v>
      </c>
      <c r="AX3954" s="304">
        <f t="shared" si="1298"/>
        <v>0</v>
      </c>
      <c r="AY3954" s="304">
        <f t="shared" si="1299"/>
        <v>0</v>
      </c>
      <c r="AZ3954" s="304">
        <f t="shared" si="1300"/>
        <v>0</v>
      </c>
      <c r="BA3954" s="304">
        <f t="shared" si="1301"/>
        <v>0</v>
      </c>
      <c r="BB3954" s="304">
        <f t="shared" si="1302"/>
        <v>0</v>
      </c>
      <c r="BC3954" s="304">
        <f t="shared" si="1303"/>
        <v>0</v>
      </c>
      <c r="BD3954" s="304">
        <f t="shared" si="1304"/>
        <v>0</v>
      </c>
      <c r="BE3954" s="304">
        <f>IFERROR(IF(VLOOKUP($C3954,Listen!$A$2:$F$45,6,0)="Ja",BB3954-MAX(BC3954:BD3954),BB3954-BC3954),0)</f>
        <v>0</v>
      </c>
    </row>
    <row r="3955" spans="1:57" x14ac:dyDescent="0.25">
      <c r="A3955" s="320" t="str">
        <f>IF(AND(D3955&lt;&gt;0,C3955&lt;&gt;0,E3955&lt;&gt;0),IF(B3955&lt;&gt;0,CONCATENATE(B3955,"-AGr",VLOOKUP(C3955,Listen!$A$2:$D$45,4,FALSE),"-",D3955,"-",E3955,),CONCATENATE("AGr",VLOOKUP(C3955,Listen!$A$2:$D$45,4,FALSE),"-",D3955,"-",E3955)),"keine vollständige ID")</f>
        <v>keine vollständige ID</v>
      </c>
      <c r="B3955" s="301"/>
      <c r="C3955" s="287"/>
      <c r="D3955" s="34"/>
      <c r="E3955" s="306"/>
      <c r="F3955" s="116"/>
      <c r="G3955" s="17"/>
      <c r="H3955" s="17"/>
      <c r="I3955" s="17"/>
      <c r="J3955" s="17"/>
      <c r="K3955" s="17"/>
      <c r="L3955" s="17"/>
      <c r="M3955" s="17"/>
      <c r="N3955" s="17"/>
      <c r="O3955" s="116"/>
      <c r="P3955" s="117">
        <f>IF(D3955&gt;A_Stammdaten!$B$12,0,SUM(G3955,H3955,J3955,L3955:M3955)-SUM(I3955,K3955,N3955:O3955))</f>
        <v>0</v>
      </c>
      <c r="Q3955" s="17"/>
      <c r="R3955" s="17"/>
      <c r="S3955" s="17"/>
      <c r="T3955" s="17"/>
      <c r="U3955" s="62">
        <f t="shared" si="1284"/>
        <v>0</v>
      </c>
      <c r="V3955" s="34"/>
      <c r="W3955" s="34"/>
      <c r="X3955" s="34"/>
      <c r="Y3955" s="34"/>
      <c r="Z3955" s="34"/>
      <c r="AA3955" s="63" t="str">
        <f t="shared" si="1285"/>
        <v>-</v>
      </c>
      <c r="AB3955" s="63" t="str">
        <f t="shared" si="1286"/>
        <v>-</v>
      </c>
      <c r="AC3955" s="63">
        <f>IF(ISBLANK($C3955),0,VLOOKUP($C3955,Listen!$A$2:$C$45,2,FALSE))</f>
        <v>0</v>
      </c>
      <c r="AD3955" s="63">
        <f>IF(ISBLANK($C3955),0,VLOOKUP($C3955,Listen!$A$2:$C$45,3,FALSE))</f>
        <v>0</v>
      </c>
      <c r="AE3955" s="49">
        <f t="shared" si="1305"/>
        <v>0</v>
      </c>
      <c r="AF3955" s="49">
        <f t="shared" si="1305"/>
        <v>0</v>
      </c>
      <c r="AG3955" s="49">
        <f>IFERROR(IF(OR($V3955&lt;&gt;"Ja",VLOOKUP($C3955,Listen!$A$2:$F$45,5,0)="Nein",D3955&lt;IF(C3955="LNG Anbindungsanlagen gemäß separater Festlegung",2022,2023)),$AC3955,$AA3955),0)</f>
        <v>0</v>
      </c>
      <c r="AH3955" s="49">
        <f>IFERROR(IF(OR($V3955&lt;&gt;"Ja",VLOOKUP($C3955,Listen!$A$2:$F$45,5,0)="Nein",D3955&lt;IF(C3955="LNG Anbindungsanlagen gemäß separater Festlegung",2022,2023)),$AC3955,$AA3955),0)</f>
        <v>0</v>
      </c>
      <c r="AI3955" s="49">
        <f>IFERROR(IF(OR($W3955&lt;&gt;"Ja",VLOOKUP($C3955,Listen!$A$2:$F$45,6,0)="Nein"),$AC3955,$AB3955),0)</f>
        <v>0</v>
      </c>
      <c r="AJ3955" s="49">
        <f>IFERROR(IF(OR($W3955&lt;&gt;"Ja",VLOOKUP($C3955,Listen!$A$2:$F$45,6,0)="Nein"),$AC3955,$AB3955),0)</f>
        <v>0</v>
      </c>
      <c r="AK3955" s="49">
        <f>IFERROR(IF(OR($W3955&lt;&gt;"Ja",VLOOKUP($C3955,Listen!$A$2:$F$45,6,0)="Nein"),$AC3955,$AB3955),0)</f>
        <v>0</v>
      </c>
      <c r="AL3955" s="51">
        <f t="shared" si="1288"/>
        <v>0</v>
      </c>
      <c r="AM3955" s="296">
        <f>IFERROR(IF(VLOOKUP($C3955,Listen!$A$2:$F$45,6,0)="Ja",MAX(BC3955:BD3955),D_SAV!$BC3955),0)</f>
        <v>0</v>
      </c>
      <c r="AN3955" s="51">
        <f t="shared" si="1289"/>
        <v>0</v>
      </c>
      <c r="AP3955" s="304">
        <f t="shared" si="1290"/>
        <v>0</v>
      </c>
      <c r="AQ3955" s="304">
        <f t="shared" si="1291"/>
        <v>0</v>
      </c>
      <c r="AR3955" s="304">
        <f t="shared" si="1292"/>
        <v>0</v>
      </c>
      <c r="AS3955" s="304">
        <f t="shared" si="1293"/>
        <v>0</v>
      </c>
      <c r="AT3955" s="304">
        <f t="shared" si="1294"/>
        <v>0</v>
      </c>
      <c r="AU3955" s="304">
        <f t="shared" si="1295"/>
        <v>0</v>
      </c>
      <c r="AV3955" s="304">
        <f t="shared" si="1296"/>
        <v>0</v>
      </c>
      <c r="AW3955" s="304">
        <f t="shared" si="1297"/>
        <v>0</v>
      </c>
      <c r="AX3955" s="304">
        <f t="shared" si="1298"/>
        <v>0</v>
      </c>
      <c r="AY3955" s="304">
        <f t="shared" si="1299"/>
        <v>0</v>
      </c>
      <c r="AZ3955" s="304">
        <f t="shared" si="1300"/>
        <v>0</v>
      </c>
      <c r="BA3955" s="304">
        <f t="shared" si="1301"/>
        <v>0</v>
      </c>
      <c r="BB3955" s="304">
        <f t="shared" si="1302"/>
        <v>0</v>
      </c>
      <c r="BC3955" s="304">
        <f t="shared" si="1303"/>
        <v>0</v>
      </c>
      <c r="BD3955" s="304">
        <f t="shared" si="1304"/>
        <v>0</v>
      </c>
      <c r="BE3955" s="304">
        <f>IFERROR(IF(VLOOKUP($C3955,Listen!$A$2:$F$45,6,0)="Ja",BB3955-MAX(BC3955:BD3955),BB3955-BC3955),0)</f>
        <v>0</v>
      </c>
    </row>
    <row r="3956" spans="1:57" x14ac:dyDescent="0.25">
      <c r="A3956" s="320" t="str">
        <f>IF(AND(D3956&lt;&gt;0,C3956&lt;&gt;0,E3956&lt;&gt;0),IF(B3956&lt;&gt;0,CONCATENATE(B3956,"-AGr",VLOOKUP(C3956,Listen!$A$2:$D$45,4,FALSE),"-",D3956,"-",E3956,),CONCATENATE("AGr",VLOOKUP(C3956,Listen!$A$2:$D$45,4,FALSE),"-",D3956,"-",E3956)),"keine vollständige ID")</f>
        <v>keine vollständige ID</v>
      </c>
      <c r="B3956" s="301"/>
      <c r="C3956" s="287"/>
      <c r="D3956" s="34"/>
      <c r="E3956" s="306"/>
      <c r="F3956" s="116"/>
      <c r="G3956" s="17"/>
      <c r="H3956" s="17"/>
      <c r="I3956" s="17"/>
      <c r="J3956" s="17"/>
      <c r="K3956" s="17"/>
      <c r="L3956" s="17"/>
      <c r="M3956" s="17"/>
      <c r="N3956" s="17"/>
      <c r="O3956" s="116"/>
      <c r="P3956" s="117">
        <f>IF(D3956&gt;A_Stammdaten!$B$12,0,SUM(G3956,H3956,J3956,L3956:M3956)-SUM(I3956,K3956,N3956:O3956))</f>
        <v>0</v>
      </c>
      <c r="Q3956" s="17"/>
      <c r="R3956" s="17"/>
      <c r="S3956" s="17"/>
      <c r="T3956" s="17"/>
      <c r="U3956" s="62">
        <f t="shared" si="1284"/>
        <v>0</v>
      </c>
      <c r="V3956" s="34"/>
      <c r="W3956" s="34"/>
      <c r="X3956" s="34"/>
      <c r="Y3956" s="34"/>
      <c r="Z3956" s="34"/>
      <c r="AA3956" s="63" t="str">
        <f t="shared" si="1285"/>
        <v>-</v>
      </c>
      <c r="AB3956" s="63" t="str">
        <f t="shared" si="1286"/>
        <v>-</v>
      </c>
      <c r="AC3956" s="63">
        <f>IF(ISBLANK($C3956),0,VLOOKUP($C3956,Listen!$A$2:$C$45,2,FALSE))</f>
        <v>0</v>
      </c>
      <c r="AD3956" s="63">
        <f>IF(ISBLANK($C3956),0,VLOOKUP($C3956,Listen!$A$2:$C$45,3,FALSE))</f>
        <v>0</v>
      </c>
      <c r="AE3956" s="49">
        <f t="shared" si="1305"/>
        <v>0</v>
      </c>
      <c r="AF3956" s="49">
        <f t="shared" si="1305"/>
        <v>0</v>
      </c>
      <c r="AG3956" s="49">
        <f>IFERROR(IF(OR($V3956&lt;&gt;"Ja",VLOOKUP($C3956,Listen!$A$2:$F$45,5,0)="Nein",D3956&lt;IF(C3956="LNG Anbindungsanlagen gemäß separater Festlegung",2022,2023)),$AC3956,$AA3956),0)</f>
        <v>0</v>
      </c>
      <c r="AH3956" s="49">
        <f>IFERROR(IF(OR($V3956&lt;&gt;"Ja",VLOOKUP($C3956,Listen!$A$2:$F$45,5,0)="Nein",D3956&lt;IF(C3956="LNG Anbindungsanlagen gemäß separater Festlegung",2022,2023)),$AC3956,$AA3956),0)</f>
        <v>0</v>
      </c>
      <c r="AI3956" s="49">
        <f>IFERROR(IF(OR($W3956&lt;&gt;"Ja",VLOOKUP($C3956,Listen!$A$2:$F$45,6,0)="Nein"),$AC3956,$AB3956),0)</f>
        <v>0</v>
      </c>
      <c r="AJ3956" s="49">
        <f>IFERROR(IF(OR($W3956&lt;&gt;"Ja",VLOOKUP($C3956,Listen!$A$2:$F$45,6,0)="Nein"),$AC3956,$AB3956),0)</f>
        <v>0</v>
      </c>
      <c r="AK3956" s="49">
        <f>IFERROR(IF(OR($W3956&lt;&gt;"Ja",VLOOKUP($C3956,Listen!$A$2:$F$45,6,0)="Nein"),$AC3956,$AB3956),0)</f>
        <v>0</v>
      </c>
      <c r="AL3956" s="51">
        <f t="shared" si="1288"/>
        <v>0</v>
      </c>
      <c r="AM3956" s="296">
        <f>IFERROR(IF(VLOOKUP($C3956,Listen!$A$2:$F$45,6,0)="Ja",MAX(BC3956:BD3956),D_SAV!$BC3956),0)</f>
        <v>0</v>
      </c>
      <c r="AN3956" s="51">
        <f t="shared" si="1289"/>
        <v>0</v>
      </c>
      <c r="AP3956" s="304">
        <f t="shared" si="1290"/>
        <v>0</v>
      </c>
      <c r="AQ3956" s="304">
        <f t="shared" si="1291"/>
        <v>0</v>
      </c>
      <c r="AR3956" s="304">
        <f t="shared" si="1292"/>
        <v>0</v>
      </c>
      <c r="AS3956" s="304">
        <f t="shared" si="1293"/>
        <v>0</v>
      </c>
      <c r="AT3956" s="304">
        <f t="shared" si="1294"/>
        <v>0</v>
      </c>
      <c r="AU3956" s="304">
        <f t="shared" si="1295"/>
        <v>0</v>
      </c>
      <c r="AV3956" s="304">
        <f t="shared" si="1296"/>
        <v>0</v>
      </c>
      <c r="AW3956" s="304">
        <f t="shared" si="1297"/>
        <v>0</v>
      </c>
      <c r="AX3956" s="304">
        <f t="shared" si="1298"/>
        <v>0</v>
      </c>
      <c r="AY3956" s="304">
        <f t="shared" si="1299"/>
        <v>0</v>
      </c>
      <c r="AZ3956" s="304">
        <f t="shared" si="1300"/>
        <v>0</v>
      </c>
      <c r="BA3956" s="304">
        <f t="shared" si="1301"/>
        <v>0</v>
      </c>
      <c r="BB3956" s="304">
        <f t="shared" si="1302"/>
        <v>0</v>
      </c>
      <c r="BC3956" s="304">
        <f t="shared" si="1303"/>
        <v>0</v>
      </c>
      <c r="BD3956" s="304">
        <f t="shared" si="1304"/>
        <v>0</v>
      </c>
      <c r="BE3956" s="304">
        <f>IFERROR(IF(VLOOKUP($C3956,Listen!$A$2:$F$45,6,0)="Ja",BB3956-MAX(BC3956:BD3956),BB3956-BC3956),0)</f>
        <v>0</v>
      </c>
    </row>
    <row r="3957" spans="1:57" x14ac:dyDescent="0.25">
      <c r="A3957" s="320" t="str">
        <f>IF(AND(D3957&lt;&gt;0,C3957&lt;&gt;0,E3957&lt;&gt;0),IF(B3957&lt;&gt;0,CONCATENATE(B3957,"-AGr",VLOOKUP(C3957,Listen!$A$2:$D$45,4,FALSE),"-",D3957,"-",E3957,),CONCATENATE("AGr",VLOOKUP(C3957,Listen!$A$2:$D$45,4,FALSE),"-",D3957,"-",E3957)),"keine vollständige ID")</f>
        <v>keine vollständige ID</v>
      </c>
      <c r="B3957" s="301"/>
      <c r="C3957" s="287"/>
      <c r="D3957" s="34"/>
      <c r="E3957" s="306"/>
      <c r="F3957" s="116"/>
      <c r="G3957" s="17"/>
      <c r="H3957" s="17"/>
      <c r="I3957" s="17"/>
      <c r="J3957" s="17"/>
      <c r="K3957" s="17"/>
      <c r="L3957" s="17"/>
      <c r="M3957" s="17"/>
      <c r="N3957" s="17"/>
      <c r="O3957" s="116"/>
      <c r="P3957" s="117">
        <f>IF(D3957&gt;A_Stammdaten!$B$12,0,SUM(G3957,H3957,J3957,L3957:M3957)-SUM(I3957,K3957,N3957:O3957))</f>
        <v>0</v>
      </c>
      <c r="Q3957" s="17"/>
      <c r="R3957" s="17"/>
      <c r="S3957" s="17"/>
      <c r="T3957" s="17"/>
      <c r="U3957" s="62">
        <f t="shared" si="1284"/>
        <v>0</v>
      </c>
      <c r="V3957" s="34"/>
      <c r="W3957" s="34"/>
      <c r="X3957" s="34"/>
      <c r="Y3957" s="34"/>
      <c r="Z3957" s="34"/>
      <c r="AA3957" s="63" t="str">
        <f t="shared" si="1285"/>
        <v>-</v>
      </c>
      <c r="AB3957" s="63" t="str">
        <f t="shared" si="1286"/>
        <v>-</v>
      </c>
      <c r="AC3957" s="63">
        <f>IF(ISBLANK($C3957),0,VLOOKUP($C3957,Listen!$A$2:$C$45,2,FALSE))</f>
        <v>0</v>
      </c>
      <c r="AD3957" s="63">
        <f>IF(ISBLANK($C3957),0,VLOOKUP($C3957,Listen!$A$2:$C$45,3,FALSE))</f>
        <v>0</v>
      </c>
      <c r="AE3957" s="49">
        <f t="shared" si="1305"/>
        <v>0</v>
      </c>
      <c r="AF3957" s="49">
        <f t="shared" si="1305"/>
        <v>0</v>
      </c>
      <c r="AG3957" s="49">
        <f>IFERROR(IF(OR($V3957&lt;&gt;"Ja",VLOOKUP($C3957,Listen!$A$2:$F$45,5,0)="Nein",D3957&lt;IF(C3957="LNG Anbindungsanlagen gemäß separater Festlegung",2022,2023)),$AC3957,$AA3957),0)</f>
        <v>0</v>
      </c>
      <c r="AH3957" s="49">
        <f>IFERROR(IF(OR($V3957&lt;&gt;"Ja",VLOOKUP($C3957,Listen!$A$2:$F$45,5,0)="Nein",D3957&lt;IF(C3957="LNG Anbindungsanlagen gemäß separater Festlegung",2022,2023)),$AC3957,$AA3957),0)</f>
        <v>0</v>
      </c>
      <c r="AI3957" s="49">
        <f>IFERROR(IF(OR($W3957&lt;&gt;"Ja",VLOOKUP($C3957,Listen!$A$2:$F$45,6,0)="Nein"),$AC3957,$AB3957),0)</f>
        <v>0</v>
      </c>
      <c r="AJ3957" s="49">
        <f>IFERROR(IF(OR($W3957&lt;&gt;"Ja",VLOOKUP($C3957,Listen!$A$2:$F$45,6,0)="Nein"),$AC3957,$AB3957),0)</f>
        <v>0</v>
      </c>
      <c r="AK3957" s="49">
        <f>IFERROR(IF(OR($W3957&lt;&gt;"Ja",VLOOKUP($C3957,Listen!$A$2:$F$45,6,0)="Nein"),$AC3957,$AB3957),0)</f>
        <v>0</v>
      </c>
      <c r="AL3957" s="51">
        <f t="shared" si="1288"/>
        <v>0</v>
      </c>
      <c r="AM3957" s="296">
        <f>IFERROR(IF(VLOOKUP($C3957,Listen!$A$2:$F$45,6,0)="Ja",MAX(BC3957:BD3957),D_SAV!$BC3957),0)</f>
        <v>0</v>
      </c>
      <c r="AN3957" s="51">
        <f t="shared" si="1289"/>
        <v>0</v>
      </c>
      <c r="AP3957" s="304">
        <f t="shared" si="1290"/>
        <v>0</v>
      </c>
      <c r="AQ3957" s="304">
        <f t="shared" si="1291"/>
        <v>0</v>
      </c>
      <c r="AR3957" s="304">
        <f t="shared" si="1292"/>
        <v>0</v>
      </c>
      <c r="AS3957" s="304">
        <f t="shared" si="1293"/>
        <v>0</v>
      </c>
      <c r="AT3957" s="304">
        <f t="shared" si="1294"/>
        <v>0</v>
      </c>
      <c r="AU3957" s="304">
        <f t="shared" si="1295"/>
        <v>0</v>
      </c>
      <c r="AV3957" s="304">
        <f t="shared" si="1296"/>
        <v>0</v>
      </c>
      <c r="AW3957" s="304">
        <f t="shared" si="1297"/>
        <v>0</v>
      </c>
      <c r="AX3957" s="304">
        <f t="shared" si="1298"/>
        <v>0</v>
      </c>
      <c r="AY3957" s="304">
        <f t="shared" si="1299"/>
        <v>0</v>
      </c>
      <c r="AZ3957" s="304">
        <f t="shared" si="1300"/>
        <v>0</v>
      </c>
      <c r="BA3957" s="304">
        <f t="shared" si="1301"/>
        <v>0</v>
      </c>
      <c r="BB3957" s="304">
        <f t="shared" si="1302"/>
        <v>0</v>
      </c>
      <c r="BC3957" s="304">
        <f t="shared" si="1303"/>
        <v>0</v>
      </c>
      <c r="BD3957" s="304">
        <f t="shared" si="1304"/>
        <v>0</v>
      </c>
      <c r="BE3957" s="304">
        <f>IFERROR(IF(VLOOKUP($C3957,Listen!$A$2:$F$45,6,0)="Ja",BB3957-MAX(BC3957:BD3957),BB3957-BC3957),0)</f>
        <v>0</v>
      </c>
    </row>
    <row r="3958" spans="1:57" x14ac:dyDescent="0.25">
      <c r="A3958" s="320" t="str">
        <f>IF(AND(D3958&lt;&gt;0,C3958&lt;&gt;0,E3958&lt;&gt;0),IF(B3958&lt;&gt;0,CONCATENATE(B3958,"-AGr",VLOOKUP(C3958,Listen!$A$2:$D$45,4,FALSE),"-",D3958,"-",E3958,),CONCATENATE("AGr",VLOOKUP(C3958,Listen!$A$2:$D$45,4,FALSE),"-",D3958,"-",E3958)),"keine vollständige ID")</f>
        <v>keine vollständige ID</v>
      </c>
      <c r="B3958" s="301"/>
      <c r="C3958" s="287"/>
      <c r="D3958" s="34"/>
      <c r="E3958" s="306"/>
      <c r="F3958" s="116"/>
      <c r="G3958" s="17"/>
      <c r="H3958" s="17"/>
      <c r="I3958" s="17"/>
      <c r="J3958" s="17"/>
      <c r="K3958" s="17"/>
      <c r="L3958" s="17"/>
      <c r="M3958" s="17"/>
      <c r="N3958" s="17"/>
      <c r="O3958" s="116"/>
      <c r="P3958" s="117">
        <f>IF(D3958&gt;A_Stammdaten!$B$12,0,SUM(G3958,H3958,J3958,L3958:M3958)-SUM(I3958,K3958,N3958:O3958))</f>
        <v>0</v>
      </c>
      <c r="Q3958" s="17"/>
      <c r="R3958" s="17"/>
      <c r="S3958" s="17"/>
      <c r="T3958" s="17"/>
      <c r="U3958" s="62">
        <f t="shared" si="1284"/>
        <v>0</v>
      </c>
      <c r="V3958" s="34"/>
      <c r="W3958" s="34"/>
      <c r="X3958" s="34"/>
      <c r="Y3958" s="34"/>
      <c r="Z3958" s="34"/>
      <c r="AA3958" s="63" t="str">
        <f t="shared" si="1285"/>
        <v>-</v>
      </c>
      <c r="AB3958" s="63" t="str">
        <f t="shared" si="1286"/>
        <v>-</v>
      </c>
      <c r="AC3958" s="63">
        <f>IF(ISBLANK($C3958),0,VLOOKUP($C3958,Listen!$A$2:$C$45,2,FALSE))</f>
        <v>0</v>
      </c>
      <c r="AD3958" s="63">
        <f>IF(ISBLANK($C3958),0,VLOOKUP($C3958,Listen!$A$2:$C$45,3,FALSE))</f>
        <v>0</v>
      </c>
      <c r="AE3958" s="49">
        <f t="shared" si="1305"/>
        <v>0</v>
      </c>
      <c r="AF3958" s="49">
        <f t="shared" si="1305"/>
        <v>0</v>
      </c>
      <c r="AG3958" s="49">
        <f>IFERROR(IF(OR($V3958&lt;&gt;"Ja",VLOOKUP($C3958,Listen!$A$2:$F$45,5,0)="Nein",D3958&lt;IF(C3958="LNG Anbindungsanlagen gemäß separater Festlegung",2022,2023)),$AC3958,$AA3958),0)</f>
        <v>0</v>
      </c>
      <c r="AH3958" s="49">
        <f>IFERROR(IF(OR($V3958&lt;&gt;"Ja",VLOOKUP($C3958,Listen!$A$2:$F$45,5,0)="Nein",D3958&lt;IF(C3958="LNG Anbindungsanlagen gemäß separater Festlegung",2022,2023)),$AC3958,$AA3958),0)</f>
        <v>0</v>
      </c>
      <c r="AI3958" s="49">
        <f>IFERROR(IF(OR($W3958&lt;&gt;"Ja",VLOOKUP($C3958,Listen!$A$2:$F$45,6,0)="Nein"),$AC3958,$AB3958),0)</f>
        <v>0</v>
      </c>
      <c r="AJ3958" s="49">
        <f>IFERROR(IF(OR($W3958&lt;&gt;"Ja",VLOOKUP($C3958,Listen!$A$2:$F$45,6,0)="Nein"),$AC3958,$AB3958),0)</f>
        <v>0</v>
      </c>
      <c r="AK3958" s="49">
        <f>IFERROR(IF(OR($W3958&lt;&gt;"Ja",VLOOKUP($C3958,Listen!$A$2:$F$45,6,0)="Nein"),$AC3958,$AB3958),0)</f>
        <v>0</v>
      </c>
      <c r="AL3958" s="51">
        <f t="shared" si="1288"/>
        <v>0</v>
      </c>
      <c r="AM3958" s="296">
        <f>IFERROR(IF(VLOOKUP($C3958,Listen!$A$2:$F$45,6,0)="Ja",MAX(BC3958:BD3958),D_SAV!$BC3958),0)</f>
        <v>0</v>
      </c>
      <c r="AN3958" s="51">
        <f t="shared" si="1289"/>
        <v>0</v>
      </c>
      <c r="AP3958" s="304">
        <f t="shared" si="1290"/>
        <v>0</v>
      </c>
      <c r="AQ3958" s="304">
        <f t="shared" si="1291"/>
        <v>0</v>
      </c>
      <c r="AR3958" s="304">
        <f t="shared" si="1292"/>
        <v>0</v>
      </c>
      <c r="AS3958" s="304">
        <f t="shared" si="1293"/>
        <v>0</v>
      </c>
      <c r="AT3958" s="304">
        <f t="shared" si="1294"/>
        <v>0</v>
      </c>
      <c r="AU3958" s="304">
        <f t="shared" si="1295"/>
        <v>0</v>
      </c>
      <c r="AV3958" s="304">
        <f t="shared" si="1296"/>
        <v>0</v>
      </c>
      <c r="AW3958" s="304">
        <f t="shared" si="1297"/>
        <v>0</v>
      </c>
      <c r="AX3958" s="304">
        <f t="shared" si="1298"/>
        <v>0</v>
      </c>
      <c r="AY3958" s="304">
        <f t="shared" si="1299"/>
        <v>0</v>
      </c>
      <c r="AZ3958" s="304">
        <f t="shared" si="1300"/>
        <v>0</v>
      </c>
      <c r="BA3958" s="304">
        <f t="shared" si="1301"/>
        <v>0</v>
      </c>
      <c r="BB3958" s="304">
        <f t="shared" si="1302"/>
        <v>0</v>
      </c>
      <c r="BC3958" s="304">
        <f t="shared" si="1303"/>
        <v>0</v>
      </c>
      <c r="BD3958" s="304">
        <f t="shared" si="1304"/>
        <v>0</v>
      </c>
      <c r="BE3958" s="304">
        <f>IFERROR(IF(VLOOKUP($C3958,Listen!$A$2:$F$45,6,0)="Ja",BB3958-MAX(BC3958:BD3958),BB3958-BC3958),0)</f>
        <v>0</v>
      </c>
    </row>
    <row r="3959" spans="1:57" x14ac:dyDescent="0.25">
      <c r="A3959" s="320" t="str">
        <f>IF(AND(D3959&lt;&gt;0,C3959&lt;&gt;0,E3959&lt;&gt;0),IF(B3959&lt;&gt;0,CONCATENATE(B3959,"-AGr",VLOOKUP(C3959,Listen!$A$2:$D$45,4,FALSE),"-",D3959,"-",E3959,),CONCATENATE("AGr",VLOOKUP(C3959,Listen!$A$2:$D$45,4,FALSE),"-",D3959,"-",E3959)),"keine vollständige ID")</f>
        <v>keine vollständige ID</v>
      </c>
      <c r="B3959" s="301"/>
      <c r="C3959" s="287"/>
      <c r="D3959" s="34"/>
      <c r="E3959" s="306"/>
      <c r="F3959" s="116"/>
      <c r="G3959" s="17"/>
      <c r="H3959" s="17"/>
      <c r="I3959" s="17"/>
      <c r="J3959" s="17"/>
      <c r="K3959" s="17"/>
      <c r="L3959" s="17"/>
      <c r="M3959" s="17"/>
      <c r="N3959" s="17"/>
      <c r="O3959" s="116"/>
      <c r="P3959" s="117">
        <f>IF(D3959&gt;A_Stammdaten!$B$12,0,SUM(G3959,H3959,J3959,L3959:M3959)-SUM(I3959,K3959,N3959:O3959))</f>
        <v>0</v>
      </c>
      <c r="Q3959" s="17"/>
      <c r="R3959" s="17"/>
      <c r="S3959" s="17"/>
      <c r="T3959" s="17"/>
      <c r="U3959" s="62">
        <f t="shared" si="1284"/>
        <v>0</v>
      </c>
      <c r="V3959" s="34"/>
      <c r="W3959" s="34"/>
      <c r="X3959" s="34"/>
      <c r="Y3959" s="34"/>
      <c r="Z3959" s="34"/>
      <c r="AA3959" s="63" t="str">
        <f t="shared" si="1285"/>
        <v>-</v>
      </c>
      <c r="AB3959" s="63" t="str">
        <f t="shared" si="1286"/>
        <v>-</v>
      </c>
      <c r="AC3959" s="63">
        <f>IF(ISBLANK($C3959),0,VLOOKUP($C3959,Listen!$A$2:$C$45,2,FALSE))</f>
        <v>0</v>
      </c>
      <c r="AD3959" s="63">
        <f>IF(ISBLANK($C3959),0,VLOOKUP($C3959,Listen!$A$2:$C$45,3,FALSE))</f>
        <v>0</v>
      </c>
      <c r="AE3959" s="49">
        <f t="shared" si="1305"/>
        <v>0</v>
      </c>
      <c r="AF3959" s="49">
        <f t="shared" si="1305"/>
        <v>0</v>
      </c>
      <c r="AG3959" s="49">
        <f>IFERROR(IF(OR($V3959&lt;&gt;"Ja",VLOOKUP($C3959,Listen!$A$2:$F$45,5,0)="Nein",D3959&lt;IF(C3959="LNG Anbindungsanlagen gemäß separater Festlegung",2022,2023)),$AC3959,$AA3959),0)</f>
        <v>0</v>
      </c>
      <c r="AH3959" s="49">
        <f>IFERROR(IF(OR($V3959&lt;&gt;"Ja",VLOOKUP($C3959,Listen!$A$2:$F$45,5,0)="Nein",D3959&lt;IF(C3959="LNG Anbindungsanlagen gemäß separater Festlegung",2022,2023)),$AC3959,$AA3959),0)</f>
        <v>0</v>
      </c>
      <c r="AI3959" s="49">
        <f>IFERROR(IF(OR($W3959&lt;&gt;"Ja",VLOOKUP($C3959,Listen!$A$2:$F$45,6,0)="Nein"),$AC3959,$AB3959),0)</f>
        <v>0</v>
      </c>
      <c r="AJ3959" s="49">
        <f>IFERROR(IF(OR($W3959&lt;&gt;"Ja",VLOOKUP($C3959,Listen!$A$2:$F$45,6,0)="Nein"),$AC3959,$AB3959),0)</f>
        <v>0</v>
      </c>
      <c r="AK3959" s="49">
        <f>IFERROR(IF(OR($W3959&lt;&gt;"Ja",VLOOKUP($C3959,Listen!$A$2:$F$45,6,0)="Nein"),$AC3959,$AB3959),0)</f>
        <v>0</v>
      </c>
      <c r="AL3959" s="51">
        <f t="shared" si="1288"/>
        <v>0</v>
      </c>
      <c r="AM3959" s="296">
        <f>IFERROR(IF(VLOOKUP($C3959,Listen!$A$2:$F$45,6,0)="Ja",MAX(BC3959:BD3959),D_SAV!$BC3959),0)</f>
        <v>0</v>
      </c>
      <c r="AN3959" s="51">
        <f t="shared" si="1289"/>
        <v>0</v>
      </c>
      <c r="AP3959" s="304">
        <f t="shared" si="1290"/>
        <v>0</v>
      </c>
      <c r="AQ3959" s="304">
        <f t="shared" si="1291"/>
        <v>0</v>
      </c>
      <c r="AR3959" s="304">
        <f t="shared" si="1292"/>
        <v>0</v>
      </c>
      <c r="AS3959" s="304">
        <f t="shared" si="1293"/>
        <v>0</v>
      </c>
      <c r="AT3959" s="304">
        <f t="shared" si="1294"/>
        <v>0</v>
      </c>
      <c r="AU3959" s="304">
        <f t="shared" si="1295"/>
        <v>0</v>
      </c>
      <c r="AV3959" s="304">
        <f t="shared" si="1296"/>
        <v>0</v>
      </c>
      <c r="AW3959" s="304">
        <f t="shared" si="1297"/>
        <v>0</v>
      </c>
      <c r="AX3959" s="304">
        <f t="shared" si="1298"/>
        <v>0</v>
      </c>
      <c r="AY3959" s="304">
        <f t="shared" si="1299"/>
        <v>0</v>
      </c>
      <c r="AZ3959" s="304">
        <f t="shared" si="1300"/>
        <v>0</v>
      </c>
      <c r="BA3959" s="304">
        <f t="shared" si="1301"/>
        <v>0</v>
      </c>
      <c r="BB3959" s="304">
        <f t="shared" si="1302"/>
        <v>0</v>
      </c>
      <c r="BC3959" s="304">
        <f t="shared" si="1303"/>
        <v>0</v>
      </c>
      <c r="BD3959" s="304">
        <f t="shared" si="1304"/>
        <v>0</v>
      </c>
      <c r="BE3959" s="304">
        <f>IFERROR(IF(VLOOKUP($C3959,Listen!$A$2:$F$45,6,0)="Ja",BB3959-MAX(BC3959:BD3959),BB3959-BC3959),0)</f>
        <v>0</v>
      </c>
    </row>
    <row r="3960" spans="1:57" x14ac:dyDescent="0.25">
      <c r="A3960" s="320" t="str">
        <f>IF(AND(D3960&lt;&gt;0,C3960&lt;&gt;0,E3960&lt;&gt;0),IF(B3960&lt;&gt;0,CONCATENATE(B3960,"-AGr",VLOOKUP(C3960,Listen!$A$2:$D$45,4,FALSE),"-",D3960,"-",E3960,),CONCATENATE("AGr",VLOOKUP(C3960,Listen!$A$2:$D$45,4,FALSE),"-",D3960,"-",E3960)),"keine vollständige ID")</f>
        <v>keine vollständige ID</v>
      </c>
      <c r="B3960" s="301"/>
      <c r="C3960" s="287"/>
      <c r="D3960" s="34"/>
      <c r="E3960" s="306"/>
      <c r="F3960" s="116"/>
      <c r="G3960" s="17"/>
      <c r="H3960" s="17"/>
      <c r="I3960" s="17"/>
      <c r="J3960" s="17"/>
      <c r="K3960" s="17"/>
      <c r="L3960" s="17"/>
      <c r="M3960" s="17"/>
      <c r="N3960" s="17"/>
      <c r="O3960" s="116"/>
      <c r="P3960" s="117">
        <f>IF(D3960&gt;A_Stammdaten!$B$12,0,SUM(G3960,H3960,J3960,L3960:M3960)-SUM(I3960,K3960,N3960:O3960))</f>
        <v>0</v>
      </c>
      <c r="Q3960" s="17"/>
      <c r="R3960" s="17"/>
      <c r="S3960" s="17"/>
      <c r="T3960" s="17"/>
      <c r="U3960" s="62">
        <f t="shared" si="1284"/>
        <v>0</v>
      </c>
      <c r="V3960" s="34"/>
      <c r="W3960" s="34"/>
      <c r="X3960" s="34"/>
      <c r="Y3960" s="34"/>
      <c r="Z3960" s="34"/>
      <c r="AA3960" s="63" t="str">
        <f t="shared" si="1285"/>
        <v>-</v>
      </c>
      <c r="AB3960" s="63" t="str">
        <f t="shared" si="1286"/>
        <v>-</v>
      </c>
      <c r="AC3960" s="63">
        <f>IF(ISBLANK($C3960),0,VLOOKUP($C3960,Listen!$A$2:$C$45,2,FALSE))</f>
        <v>0</v>
      </c>
      <c r="AD3960" s="63">
        <f>IF(ISBLANK($C3960),0,VLOOKUP($C3960,Listen!$A$2:$C$45,3,FALSE))</f>
        <v>0</v>
      </c>
      <c r="AE3960" s="49">
        <f t="shared" si="1305"/>
        <v>0</v>
      </c>
      <c r="AF3960" s="49">
        <f t="shared" si="1305"/>
        <v>0</v>
      </c>
      <c r="AG3960" s="49">
        <f>IFERROR(IF(OR($V3960&lt;&gt;"Ja",VLOOKUP($C3960,Listen!$A$2:$F$45,5,0)="Nein",D3960&lt;IF(C3960="LNG Anbindungsanlagen gemäß separater Festlegung",2022,2023)),$AC3960,$AA3960),0)</f>
        <v>0</v>
      </c>
      <c r="AH3960" s="49">
        <f>IFERROR(IF(OR($V3960&lt;&gt;"Ja",VLOOKUP($C3960,Listen!$A$2:$F$45,5,0)="Nein",D3960&lt;IF(C3960="LNG Anbindungsanlagen gemäß separater Festlegung",2022,2023)),$AC3960,$AA3960),0)</f>
        <v>0</v>
      </c>
      <c r="AI3960" s="49">
        <f>IFERROR(IF(OR($W3960&lt;&gt;"Ja",VLOOKUP($C3960,Listen!$A$2:$F$45,6,0)="Nein"),$AC3960,$AB3960),0)</f>
        <v>0</v>
      </c>
      <c r="AJ3960" s="49">
        <f>IFERROR(IF(OR($W3960&lt;&gt;"Ja",VLOOKUP($C3960,Listen!$A$2:$F$45,6,0)="Nein"),$AC3960,$AB3960),0)</f>
        <v>0</v>
      </c>
      <c r="AK3960" s="49">
        <f>IFERROR(IF(OR($W3960&lt;&gt;"Ja",VLOOKUP($C3960,Listen!$A$2:$F$45,6,0)="Nein"),$AC3960,$AB3960),0)</f>
        <v>0</v>
      </c>
      <c r="AL3960" s="51">
        <f t="shared" si="1288"/>
        <v>0</v>
      </c>
      <c r="AM3960" s="296">
        <f>IFERROR(IF(VLOOKUP($C3960,Listen!$A$2:$F$45,6,0)="Ja",MAX(BC3960:BD3960),D_SAV!$BC3960),0)</f>
        <v>0</v>
      </c>
      <c r="AN3960" s="51">
        <f t="shared" si="1289"/>
        <v>0</v>
      </c>
      <c r="AP3960" s="304">
        <f t="shared" si="1290"/>
        <v>0</v>
      </c>
      <c r="AQ3960" s="304">
        <f t="shared" si="1291"/>
        <v>0</v>
      </c>
      <c r="AR3960" s="304">
        <f t="shared" si="1292"/>
        <v>0</v>
      </c>
      <c r="AS3960" s="304">
        <f t="shared" si="1293"/>
        <v>0</v>
      </c>
      <c r="AT3960" s="304">
        <f t="shared" si="1294"/>
        <v>0</v>
      </c>
      <c r="AU3960" s="304">
        <f t="shared" si="1295"/>
        <v>0</v>
      </c>
      <c r="AV3960" s="304">
        <f t="shared" si="1296"/>
        <v>0</v>
      </c>
      <c r="AW3960" s="304">
        <f t="shared" si="1297"/>
        <v>0</v>
      </c>
      <c r="AX3960" s="304">
        <f t="shared" si="1298"/>
        <v>0</v>
      </c>
      <c r="AY3960" s="304">
        <f t="shared" si="1299"/>
        <v>0</v>
      </c>
      <c r="AZ3960" s="304">
        <f t="shared" si="1300"/>
        <v>0</v>
      </c>
      <c r="BA3960" s="304">
        <f t="shared" si="1301"/>
        <v>0</v>
      </c>
      <c r="BB3960" s="304">
        <f t="shared" si="1302"/>
        <v>0</v>
      </c>
      <c r="BC3960" s="304">
        <f t="shared" si="1303"/>
        <v>0</v>
      </c>
      <c r="BD3960" s="304">
        <f t="shared" si="1304"/>
        <v>0</v>
      </c>
      <c r="BE3960" s="304">
        <f>IFERROR(IF(VLOOKUP($C3960,Listen!$A$2:$F$45,6,0)="Ja",BB3960-MAX(BC3960:BD3960),BB3960-BC3960),0)</f>
        <v>0</v>
      </c>
    </row>
    <row r="3961" spans="1:57" x14ac:dyDescent="0.25">
      <c r="A3961" s="320" t="str">
        <f>IF(AND(D3961&lt;&gt;0,C3961&lt;&gt;0,E3961&lt;&gt;0),IF(B3961&lt;&gt;0,CONCATENATE(B3961,"-AGr",VLOOKUP(C3961,Listen!$A$2:$D$45,4,FALSE),"-",D3961,"-",E3961,),CONCATENATE("AGr",VLOOKUP(C3961,Listen!$A$2:$D$45,4,FALSE),"-",D3961,"-",E3961)),"keine vollständige ID")</f>
        <v>keine vollständige ID</v>
      </c>
      <c r="B3961" s="301"/>
      <c r="C3961" s="287"/>
      <c r="D3961" s="34"/>
      <c r="E3961" s="306"/>
      <c r="F3961" s="116"/>
      <c r="G3961" s="17"/>
      <c r="H3961" s="17"/>
      <c r="I3961" s="17"/>
      <c r="J3961" s="17"/>
      <c r="K3961" s="17"/>
      <c r="L3961" s="17"/>
      <c r="M3961" s="17"/>
      <c r="N3961" s="17"/>
      <c r="O3961" s="116"/>
      <c r="P3961" s="117">
        <f>IF(D3961&gt;A_Stammdaten!$B$12,0,SUM(G3961,H3961,J3961,L3961:M3961)-SUM(I3961,K3961,N3961:O3961))</f>
        <v>0</v>
      </c>
      <c r="Q3961" s="17"/>
      <c r="R3961" s="17"/>
      <c r="S3961" s="17"/>
      <c r="T3961" s="17"/>
      <c r="U3961" s="62">
        <f t="shared" si="1284"/>
        <v>0</v>
      </c>
      <c r="V3961" s="34"/>
      <c r="W3961" s="34"/>
      <c r="X3961" s="34"/>
      <c r="Y3961" s="34"/>
      <c r="Z3961" s="34"/>
      <c r="AA3961" s="63" t="str">
        <f t="shared" si="1285"/>
        <v>-</v>
      </c>
      <c r="AB3961" s="63" t="str">
        <f t="shared" si="1286"/>
        <v>-</v>
      </c>
      <c r="AC3961" s="63">
        <f>IF(ISBLANK($C3961),0,VLOOKUP($C3961,Listen!$A$2:$C$45,2,FALSE))</f>
        <v>0</v>
      </c>
      <c r="AD3961" s="63">
        <f>IF(ISBLANK($C3961),0,VLOOKUP($C3961,Listen!$A$2:$C$45,3,FALSE))</f>
        <v>0</v>
      </c>
      <c r="AE3961" s="49">
        <f t="shared" si="1305"/>
        <v>0</v>
      </c>
      <c r="AF3961" s="49">
        <f t="shared" si="1305"/>
        <v>0</v>
      </c>
      <c r="AG3961" s="49">
        <f>IFERROR(IF(OR($V3961&lt;&gt;"Ja",VLOOKUP($C3961,Listen!$A$2:$F$45,5,0)="Nein",D3961&lt;IF(C3961="LNG Anbindungsanlagen gemäß separater Festlegung",2022,2023)),$AC3961,$AA3961),0)</f>
        <v>0</v>
      </c>
      <c r="AH3961" s="49">
        <f>IFERROR(IF(OR($V3961&lt;&gt;"Ja",VLOOKUP($C3961,Listen!$A$2:$F$45,5,0)="Nein",D3961&lt;IF(C3961="LNG Anbindungsanlagen gemäß separater Festlegung",2022,2023)),$AC3961,$AA3961),0)</f>
        <v>0</v>
      </c>
      <c r="AI3961" s="49">
        <f>IFERROR(IF(OR($W3961&lt;&gt;"Ja",VLOOKUP($C3961,Listen!$A$2:$F$45,6,0)="Nein"),$AC3961,$AB3961),0)</f>
        <v>0</v>
      </c>
      <c r="AJ3961" s="49">
        <f>IFERROR(IF(OR($W3961&lt;&gt;"Ja",VLOOKUP($C3961,Listen!$A$2:$F$45,6,0)="Nein"),$AC3961,$AB3961),0)</f>
        <v>0</v>
      </c>
      <c r="AK3961" s="49">
        <f>IFERROR(IF(OR($W3961&lt;&gt;"Ja",VLOOKUP($C3961,Listen!$A$2:$F$45,6,0)="Nein"),$AC3961,$AB3961),0)</f>
        <v>0</v>
      </c>
      <c r="AL3961" s="51">
        <f t="shared" si="1288"/>
        <v>0</v>
      </c>
      <c r="AM3961" s="296">
        <f>IFERROR(IF(VLOOKUP($C3961,Listen!$A$2:$F$45,6,0)="Ja",MAX(BC3961:BD3961),D_SAV!$BC3961),0)</f>
        <v>0</v>
      </c>
      <c r="AN3961" s="51">
        <f t="shared" si="1289"/>
        <v>0</v>
      </c>
      <c r="AP3961" s="304">
        <f t="shared" si="1290"/>
        <v>0</v>
      </c>
      <c r="AQ3961" s="304">
        <f t="shared" si="1291"/>
        <v>0</v>
      </c>
      <c r="AR3961" s="304">
        <f t="shared" si="1292"/>
        <v>0</v>
      </c>
      <c r="AS3961" s="304">
        <f t="shared" si="1293"/>
        <v>0</v>
      </c>
      <c r="AT3961" s="304">
        <f t="shared" si="1294"/>
        <v>0</v>
      </c>
      <c r="AU3961" s="304">
        <f t="shared" si="1295"/>
        <v>0</v>
      </c>
      <c r="AV3961" s="304">
        <f t="shared" si="1296"/>
        <v>0</v>
      </c>
      <c r="AW3961" s="304">
        <f t="shared" si="1297"/>
        <v>0</v>
      </c>
      <c r="AX3961" s="304">
        <f t="shared" si="1298"/>
        <v>0</v>
      </c>
      <c r="AY3961" s="304">
        <f t="shared" si="1299"/>
        <v>0</v>
      </c>
      <c r="AZ3961" s="304">
        <f t="shared" si="1300"/>
        <v>0</v>
      </c>
      <c r="BA3961" s="304">
        <f t="shared" si="1301"/>
        <v>0</v>
      </c>
      <c r="BB3961" s="304">
        <f t="shared" si="1302"/>
        <v>0</v>
      </c>
      <c r="BC3961" s="304">
        <f t="shared" si="1303"/>
        <v>0</v>
      </c>
      <c r="BD3961" s="304">
        <f t="shared" si="1304"/>
        <v>0</v>
      </c>
      <c r="BE3961" s="304">
        <f>IFERROR(IF(VLOOKUP($C3961,Listen!$A$2:$F$45,6,0)="Ja",BB3961-MAX(BC3961:BD3961),BB3961-BC3961),0)</f>
        <v>0</v>
      </c>
    </row>
    <row r="3962" spans="1:57" x14ac:dyDescent="0.25">
      <c r="A3962" s="320" t="str">
        <f>IF(AND(D3962&lt;&gt;0,C3962&lt;&gt;0,E3962&lt;&gt;0),IF(B3962&lt;&gt;0,CONCATENATE(B3962,"-AGr",VLOOKUP(C3962,Listen!$A$2:$D$45,4,FALSE),"-",D3962,"-",E3962,),CONCATENATE("AGr",VLOOKUP(C3962,Listen!$A$2:$D$45,4,FALSE),"-",D3962,"-",E3962)),"keine vollständige ID")</f>
        <v>keine vollständige ID</v>
      </c>
      <c r="B3962" s="301"/>
      <c r="C3962" s="287"/>
      <c r="D3962" s="34"/>
      <c r="E3962" s="306"/>
      <c r="F3962" s="116"/>
      <c r="G3962" s="17"/>
      <c r="H3962" s="17"/>
      <c r="I3962" s="17"/>
      <c r="J3962" s="17"/>
      <c r="K3962" s="17"/>
      <c r="L3962" s="17"/>
      <c r="M3962" s="17"/>
      <c r="N3962" s="17"/>
      <c r="O3962" s="116"/>
      <c r="P3962" s="117">
        <f>IF(D3962&gt;A_Stammdaten!$B$12,0,SUM(G3962,H3962,J3962,L3962:M3962)-SUM(I3962,K3962,N3962:O3962))</f>
        <v>0</v>
      </c>
      <c r="Q3962" s="17"/>
      <c r="R3962" s="17"/>
      <c r="S3962" s="17"/>
      <c r="T3962" s="17"/>
      <c r="U3962" s="62">
        <f t="shared" si="1284"/>
        <v>0</v>
      </c>
      <c r="V3962" s="34"/>
      <c r="W3962" s="34"/>
      <c r="X3962" s="34"/>
      <c r="Y3962" s="34"/>
      <c r="Z3962" s="34"/>
      <c r="AA3962" s="63" t="str">
        <f t="shared" si="1285"/>
        <v>-</v>
      </c>
      <c r="AB3962" s="63" t="str">
        <f t="shared" si="1286"/>
        <v>-</v>
      </c>
      <c r="AC3962" s="63">
        <f>IF(ISBLANK($C3962),0,VLOOKUP($C3962,Listen!$A$2:$C$45,2,FALSE))</f>
        <v>0</v>
      </c>
      <c r="AD3962" s="63">
        <f>IF(ISBLANK($C3962),0,VLOOKUP($C3962,Listen!$A$2:$C$45,3,FALSE))</f>
        <v>0</v>
      </c>
      <c r="AE3962" s="49">
        <f t="shared" si="1305"/>
        <v>0</v>
      </c>
      <c r="AF3962" s="49">
        <f t="shared" si="1305"/>
        <v>0</v>
      </c>
      <c r="AG3962" s="49">
        <f>IFERROR(IF(OR($V3962&lt;&gt;"Ja",VLOOKUP($C3962,Listen!$A$2:$F$45,5,0)="Nein",D3962&lt;IF(C3962="LNG Anbindungsanlagen gemäß separater Festlegung",2022,2023)),$AC3962,$AA3962),0)</f>
        <v>0</v>
      </c>
      <c r="AH3962" s="49">
        <f>IFERROR(IF(OR($V3962&lt;&gt;"Ja",VLOOKUP($C3962,Listen!$A$2:$F$45,5,0)="Nein",D3962&lt;IF(C3962="LNG Anbindungsanlagen gemäß separater Festlegung",2022,2023)),$AC3962,$AA3962),0)</f>
        <v>0</v>
      </c>
      <c r="AI3962" s="49">
        <f>IFERROR(IF(OR($W3962&lt;&gt;"Ja",VLOOKUP($C3962,Listen!$A$2:$F$45,6,0)="Nein"),$AC3962,$AB3962),0)</f>
        <v>0</v>
      </c>
      <c r="AJ3962" s="49">
        <f>IFERROR(IF(OR($W3962&lt;&gt;"Ja",VLOOKUP($C3962,Listen!$A$2:$F$45,6,0)="Nein"),$AC3962,$AB3962),0)</f>
        <v>0</v>
      </c>
      <c r="AK3962" s="49">
        <f>IFERROR(IF(OR($W3962&lt;&gt;"Ja",VLOOKUP($C3962,Listen!$A$2:$F$45,6,0)="Nein"),$AC3962,$AB3962),0)</f>
        <v>0</v>
      </c>
      <c r="AL3962" s="51">
        <f t="shared" si="1288"/>
        <v>0</v>
      </c>
      <c r="AM3962" s="296">
        <f>IFERROR(IF(VLOOKUP($C3962,Listen!$A$2:$F$45,6,0)="Ja",MAX(BC3962:BD3962),D_SAV!$BC3962),0)</f>
        <v>0</v>
      </c>
      <c r="AN3962" s="51">
        <f t="shared" si="1289"/>
        <v>0</v>
      </c>
      <c r="AP3962" s="304">
        <f t="shared" si="1290"/>
        <v>0</v>
      </c>
      <c r="AQ3962" s="304">
        <f t="shared" si="1291"/>
        <v>0</v>
      </c>
      <c r="AR3962" s="304">
        <f t="shared" si="1292"/>
        <v>0</v>
      </c>
      <c r="AS3962" s="304">
        <f t="shared" si="1293"/>
        <v>0</v>
      </c>
      <c r="AT3962" s="304">
        <f t="shared" si="1294"/>
        <v>0</v>
      </c>
      <c r="AU3962" s="304">
        <f t="shared" si="1295"/>
        <v>0</v>
      </c>
      <c r="AV3962" s="304">
        <f t="shared" si="1296"/>
        <v>0</v>
      </c>
      <c r="AW3962" s="304">
        <f t="shared" si="1297"/>
        <v>0</v>
      </c>
      <c r="AX3962" s="304">
        <f t="shared" si="1298"/>
        <v>0</v>
      </c>
      <c r="AY3962" s="304">
        <f t="shared" si="1299"/>
        <v>0</v>
      </c>
      <c r="AZ3962" s="304">
        <f t="shared" si="1300"/>
        <v>0</v>
      </c>
      <c r="BA3962" s="304">
        <f t="shared" si="1301"/>
        <v>0</v>
      </c>
      <c r="BB3962" s="304">
        <f t="shared" si="1302"/>
        <v>0</v>
      </c>
      <c r="BC3962" s="304">
        <f t="shared" si="1303"/>
        <v>0</v>
      </c>
      <c r="BD3962" s="304">
        <f t="shared" si="1304"/>
        <v>0</v>
      </c>
      <c r="BE3962" s="304">
        <f>IFERROR(IF(VLOOKUP($C3962,Listen!$A$2:$F$45,6,0)="Ja",BB3962-MAX(BC3962:BD3962),BB3962-BC3962),0)</f>
        <v>0</v>
      </c>
    </row>
    <row r="3963" spans="1:57" x14ac:dyDescent="0.25">
      <c r="A3963" s="320" t="str">
        <f>IF(AND(D3963&lt;&gt;0,C3963&lt;&gt;0,E3963&lt;&gt;0),IF(B3963&lt;&gt;0,CONCATENATE(B3963,"-AGr",VLOOKUP(C3963,Listen!$A$2:$D$45,4,FALSE),"-",D3963,"-",E3963,),CONCATENATE("AGr",VLOOKUP(C3963,Listen!$A$2:$D$45,4,FALSE),"-",D3963,"-",E3963)),"keine vollständige ID")</f>
        <v>keine vollständige ID</v>
      </c>
      <c r="B3963" s="301"/>
      <c r="C3963" s="287"/>
      <c r="D3963" s="34"/>
      <c r="E3963" s="306"/>
      <c r="F3963" s="116"/>
      <c r="G3963" s="17"/>
      <c r="H3963" s="17"/>
      <c r="I3963" s="17"/>
      <c r="J3963" s="17"/>
      <c r="K3963" s="17"/>
      <c r="L3963" s="17"/>
      <c r="M3963" s="17"/>
      <c r="N3963" s="17"/>
      <c r="O3963" s="116"/>
      <c r="P3963" s="117">
        <f>IF(D3963&gt;A_Stammdaten!$B$12,0,SUM(G3963,H3963,J3963,L3963:M3963)-SUM(I3963,K3963,N3963:O3963))</f>
        <v>0</v>
      </c>
      <c r="Q3963" s="17"/>
      <c r="R3963" s="17"/>
      <c r="S3963" s="17"/>
      <c r="T3963" s="17"/>
      <c r="U3963" s="62">
        <f t="shared" si="1284"/>
        <v>0</v>
      </c>
      <c r="V3963" s="34"/>
      <c r="W3963" s="34"/>
      <c r="X3963" s="34"/>
      <c r="Y3963" s="34"/>
      <c r="Z3963" s="34"/>
      <c r="AA3963" s="63" t="str">
        <f t="shared" si="1285"/>
        <v>-</v>
      </c>
      <c r="AB3963" s="63" t="str">
        <f t="shared" si="1286"/>
        <v>-</v>
      </c>
      <c r="AC3963" s="63">
        <f>IF(ISBLANK($C3963),0,VLOOKUP($C3963,Listen!$A$2:$C$45,2,FALSE))</f>
        <v>0</v>
      </c>
      <c r="AD3963" s="63">
        <f>IF(ISBLANK($C3963),0,VLOOKUP($C3963,Listen!$A$2:$C$45,3,FALSE))</f>
        <v>0</v>
      </c>
      <c r="AE3963" s="49">
        <f t="shared" si="1305"/>
        <v>0</v>
      </c>
      <c r="AF3963" s="49">
        <f t="shared" si="1305"/>
        <v>0</v>
      </c>
      <c r="AG3963" s="49">
        <f>IFERROR(IF(OR($V3963&lt;&gt;"Ja",VLOOKUP($C3963,Listen!$A$2:$F$45,5,0)="Nein",D3963&lt;IF(C3963="LNG Anbindungsanlagen gemäß separater Festlegung",2022,2023)),$AC3963,$AA3963),0)</f>
        <v>0</v>
      </c>
      <c r="AH3963" s="49">
        <f>IFERROR(IF(OR($V3963&lt;&gt;"Ja",VLOOKUP($C3963,Listen!$A$2:$F$45,5,0)="Nein",D3963&lt;IF(C3963="LNG Anbindungsanlagen gemäß separater Festlegung",2022,2023)),$AC3963,$AA3963),0)</f>
        <v>0</v>
      </c>
      <c r="AI3963" s="49">
        <f>IFERROR(IF(OR($W3963&lt;&gt;"Ja",VLOOKUP($C3963,Listen!$A$2:$F$45,6,0)="Nein"),$AC3963,$AB3963),0)</f>
        <v>0</v>
      </c>
      <c r="AJ3963" s="49">
        <f>IFERROR(IF(OR($W3963&lt;&gt;"Ja",VLOOKUP($C3963,Listen!$A$2:$F$45,6,0)="Nein"),$AC3963,$AB3963),0)</f>
        <v>0</v>
      </c>
      <c r="AK3963" s="49">
        <f>IFERROR(IF(OR($W3963&lt;&gt;"Ja",VLOOKUP($C3963,Listen!$A$2:$F$45,6,0)="Nein"),$AC3963,$AB3963),0)</f>
        <v>0</v>
      </c>
      <c r="AL3963" s="51">
        <f t="shared" si="1288"/>
        <v>0</v>
      </c>
      <c r="AM3963" s="296">
        <f>IFERROR(IF(VLOOKUP($C3963,Listen!$A$2:$F$45,6,0)="Ja",MAX(BC3963:BD3963),D_SAV!$BC3963),0)</f>
        <v>0</v>
      </c>
      <c r="AN3963" s="51">
        <f t="shared" si="1289"/>
        <v>0</v>
      </c>
      <c r="AP3963" s="304">
        <f t="shared" si="1290"/>
        <v>0</v>
      </c>
      <c r="AQ3963" s="304">
        <f t="shared" si="1291"/>
        <v>0</v>
      </c>
      <c r="AR3963" s="304">
        <f t="shared" si="1292"/>
        <v>0</v>
      </c>
      <c r="AS3963" s="304">
        <f t="shared" si="1293"/>
        <v>0</v>
      </c>
      <c r="AT3963" s="304">
        <f t="shared" si="1294"/>
        <v>0</v>
      </c>
      <c r="AU3963" s="304">
        <f t="shared" si="1295"/>
        <v>0</v>
      </c>
      <c r="AV3963" s="304">
        <f t="shared" si="1296"/>
        <v>0</v>
      </c>
      <c r="AW3963" s="304">
        <f t="shared" si="1297"/>
        <v>0</v>
      </c>
      <c r="AX3963" s="304">
        <f t="shared" si="1298"/>
        <v>0</v>
      </c>
      <c r="AY3963" s="304">
        <f t="shared" si="1299"/>
        <v>0</v>
      </c>
      <c r="AZ3963" s="304">
        <f t="shared" si="1300"/>
        <v>0</v>
      </c>
      <c r="BA3963" s="304">
        <f t="shared" si="1301"/>
        <v>0</v>
      </c>
      <c r="BB3963" s="304">
        <f t="shared" si="1302"/>
        <v>0</v>
      </c>
      <c r="BC3963" s="304">
        <f t="shared" si="1303"/>
        <v>0</v>
      </c>
      <c r="BD3963" s="304">
        <f t="shared" si="1304"/>
        <v>0</v>
      </c>
      <c r="BE3963" s="304">
        <f>IFERROR(IF(VLOOKUP($C3963,Listen!$A$2:$F$45,6,0)="Ja",BB3963-MAX(BC3963:BD3963),BB3963-BC3963),0)</f>
        <v>0</v>
      </c>
    </row>
    <row r="3964" spans="1:57" x14ac:dyDescent="0.25">
      <c r="A3964" s="320" t="str">
        <f>IF(AND(D3964&lt;&gt;0,C3964&lt;&gt;0,E3964&lt;&gt;0),IF(B3964&lt;&gt;0,CONCATENATE(B3964,"-AGr",VLOOKUP(C3964,Listen!$A$2:$D$45,4,FALSE),"-",D3964,"-",E3964,),CONCATENATE("AGr",VLOOKUP(C3964,Listen!$A$2:$D$45,4,FALSE),"-",D3964,"-",E3964)),"keine vollständige ID")</f>
        <v>keine vollständige ID</v>
      </c>
      <c r="B3964" s="301"/>
      <c r="C3964" s="287"/>
      <c r="D3964" s="34"/>
      <c r="E3964" s="306"/>
      <c r="F3964" s="116"/>
      <c r="G3964" s="17"/>
      <c r="H3964" s="17"/>
      <c r="I3964" s="17"/>
      <c r="J3964" s="17"/>
      <c r="K3964" s="17"/>
      <c r="L3964" s="17"/>
      <c r="M3964" s="17"/>
      <c r="N3964" s="17"/>
      <c r="O3964" s="116"/>
      <c r="P3964" s="117">
        <f>IF(D3964&gt;A_Stammdaten!$B$12,0,SUM(G3964,H3964,J3964,L3964:M3964)-SUM(I3964,K3964,N3964:O3964))</f>
        <v>0</v>
      </c>
      <c r="Q3964" s="17"/>
      <c r="R3964" s="17"/>
      <c r="S3964" s="17"/>
      <c r="T3964" s="17"/>
      <c r="U3964" s="62">
        <f t="shared" si="1284"/>
        <v>0</v>
      </c>
      <c r="V3964" s="34"/>
      <c r="W3964" s="34"/>
      <c r="X3964" s="34"/>
      <c r="Y3964" s="34"/>
      <c r="Z3964" s="34"/>
      <c r="AA3964" s="63" t="str">
        <f t="shared" si="1285"/>
        <v>-</v>
      </c>
      <c r="AB3964" s="63" t="str">
        <f t="shared" si="1286"/>
        <v>-</v>
      </c>
      <c r="AC3964" s="63">
        <f>IF(ISBLANK($C3964),0,VLOOKUP($C3964,Listen!$A$2:$C$45,2,FALSE))</f>
        <v>0</v>
      </c>
      <c r="AD3964" s="63">
        <f>IF(ISBLANK($C3964),0,VLOOKUP($C3964,Listen!$A$2:$C$45,3,FALSE))</f>
        <v>0</v>
      </c>
      <c r="AE3964" s="49">
        <f t="shared" si="1305"/>
        <v>0</v>
      </c>
      <c r="AF3964" s="49">
        <f t="shared" si="1305"/>
        <v>0</v>
      </c>
      <c r="AG3964" s="49">
        <f>IFERROR(IF(OR($V3964&lt;&gt;"Ja",VLOOKUP($C3964,Listen!$A$2:$F$45,5,0)="Nein",D3964&lt;IF(C3964="LNG Anbindungsanlagen gemäß separater Festlegung",2022,2023)),$AC3964,$AA3964),0)</f>
        <v>0</v>
      </c>
      <c r="AH3964" s="49">
        <f>IFERROR(IF(OR($V3964&lt;&gt;"Ja",VLOOKUP($C3964,Listen!$A$2:$F$45,5,0)="Nein",D3964&lt;IF(C3964="LNG Anbindungsanlagen gemäß separater Festlegung",2022,2023)),$AC3964,$AA3964),0)</f>
        <v>0</v>
      </c>
      <c r="AI3964" s="49">
        <f>IFERROR(IF(OR($W3964&lt;&gt;"Ja",VLOOKUP($C3964,Listen!$A$2:$F$45,6,0)="Nein"),$AC3964,$AB3964),0)</f>
        <v>0</v>
      </c>
      <c r="AJ3964" s="49">
        <f>IFERROR(IF(OR($W3964&lt;&gt;"Ja",VLOOKUP($C3964,Listen!$A$2:$F$45,6,0)="Nein"),$AC3964,$AB3964),0)</f>
        <v>0</v>
      </c>
      <c r="AK3964" s="49">
        <f>IFERROR(IF(OR($W3964&lt;&gt;"Ja",VLOOKUP($C3964,Listen!$A$2:$F$45,6,0)="Nein"),$AC3964,$AB3964),0)</f>
        <v>0</v>
      </c>
      <c r="AL3964" s="51">
        <f t="shared" si="1288"/>
        <v>0</v>
      </c>
      <c r="AM3964" s="296">
        <f>IFERROR(IF(VLOOKUP($C3964,Listen!$A$2:$F$45,6,0)="Ja",MAX(BC3964:BD3964),D_SAV!$BC3964),0)</f>
        <v>0</v>
      </c>
      <c r="AN3964" s="51">
        <f t="shared" si="1289"/>
        <v>0</v>
      </c>
      <c r="AP3964" s="304">
        <f t="shared" si="1290"/>
        <v>0</v>
      </c>
      <c r="AQ3964" s="304">
        <f t="shared" si="1291"/>
        <v>0</v>
      </c>
      <c r="AR3964" s="304">
        <f t="shared" si="1292"/>
        <v>0</v>
      </c>
      <c r="AS3964" s="304">
        <f t="shared" si="1293"/>
        <v>0</v>
      </c>
      <c r="AT3964" s="304">
        <f t="shared" si="1294"/>
        <v>0</v>
      </c>
      <c r="AU3964" s="304">
        <f t="shared" si="1295"/>
        <v>0</v>
      </c>
      <c r="AV3964" s="304">
        <f t="shared" si="1296"/>
        <v>0</v>
      </c>
      <c r="AW3964" s="304">
        <f t="shared" si="1297"/>
        <v>0</v>
      </c>
      <c r="AX3964" s="304">
        <f t="shared" si="1298"/>
        <v>0</v>
      </c>
      <c r="AY3964" s="304">
        <f t="shared" si="1299"/>
        <v>0</v>
      </c>
      <c r="AZ3964" s="304">
        <f t="shared" si="1300"/>
        <v>0</v>
      </c>
      <c r="BA3964" s="304">
        <f t="shared" si="1301"/>
        <v>0</v>
      </c>
      <c r="BB3964" s="304">
        <f t="shared" si="1302"/>
        <v>0</v>
      </c>
      <c r="BC3964" s="304">
        <f t="shared" si="1303"/>
        <v>0</v>
      </c>
      <c r="BD3964" s="304">
        <f t="shared" si="1304"/>
        <v>0</v>
      </c>
      <c r="BE3964" s="304">
        <f>IFERROR(IF(VLOOKUP($C3964,Listen!$A$2:$F$45,6,0)="Ja",BB3964-MAX(BC3964:BD3964),BB3964-BC3964),0)</f>
        <v>0</v>
      </c>
    </row>
    <row r="3965" spans="1:57" x14ac:dyDescent="0.25">
      <c r="A3965" s="320" t="str">
        <f>IF(AND(D3965&lt;&gt;0,C3965&lt;&gt;0,E3965&lt;&gt;0),IF(B3965&lt;&gt;0,CONCATENATE(B3965,"-AGr",VLOOKUP(C3965,Listen!$A$2:$D$45,4,FALSE),"-",D3965,"-",E3965,),CONCATENATE("AGr",VLOOKUP(C3965,Listen!$A$2:$D$45,4,FALSE),"-",D3965,"-",E3965)),"keine vollständige ID")</f>
        <v>keine vollständige ID</v>
      </c>
      <c r="B3965" s="301"/>
      <c r="C3965" s="287"/>
      <c r="D3965" s="34"/>
      <c r="E3965" s="306"/>
      <c r="F3965" s="116"/>
      <c r="G3965" s="17"/>
      <c r="H3965" s="17"/>
      <c r="I3965" s="17"/>
      <c r="J3965" s="17"/>
      <c r="K3965" s="17"/>
      <c r="L3965" s="17"/>
      <c r="M3965" s="17"/>
      <c r="N3965" s="17"/>
      <c r="O3965" s="116"/>
      <c r="P3965" s="117">
        <f>IF(D3965&gt;A_Stammdaten!$B$12,0,SUM(G3965,H3965,J3965,L3965:M3965)-SUM(I3965,K3965,N3965:O3965))</f>
        <v>0</v>
      </c>
      <c r="Q3965" s="17"/>
      <c r="R3965" s="17"/>
      <c r="S3965" s="17"/>
      <c r="T3965" s="17"/>
      <c r="U3965" s="62">
        <f t="shared" si="1284"/>
        <v>0</v>
      </c>
      <c r="V3965" s="34"/>
      <c r="W3965" s="34"/>
      <c r="X3965" s="34"/>
      <c r="Y3965" s="34"/>
      <c r="Z3965" s="34"/>
      <c r="AA3965" s="63" t="str">
        <f t="shared" si="1285"/>
        <v>-</v>
      </c>
      <c r="AB3965" s="63" t="str">
        <f t="shared" si="1286"/>
        <v>-</v>
      </c>
      <c r="AC3965" s="63">
        <f>IF(ISBLANK($C3965),0,VLOOKUP($C3965,Listen!$A$2:$C$45,2,FALSE))</f>
        <v>0</v>
      </c>
      <c r="AD3965" s="63">
        <f>IF(ISBLANK($C3965),0,VLOOKUP($C3965,Listen!$A$2:$C$45,3,FALSE))</f>
        <v>0</v>
      </c>
      <c r="AE3965" s="49">
        <f t="shared" si="1305"/>
        <v>0</v>
      </c>
      <c r="AF3965" s="49">
        <f t="shared" si="1305"/>
        <v>0</v>
      </c>
      <c r="AG3965" s="49">
        <f>IFERROR(IF(OR($V3965&lt;&gt;"Ja",VLOOKUP($C3965,Listen!$A$2:$F$45,5,0)="Nein",D3965&lt;IF(C3965="LNG Anbindungsanlagen gemäß separater Festlegung",2022,2023)),$AC3965,$AA3965),0)</f>
        <v>0</v>
      </c>
      <c r="AH3965" s="49">
        <f>IFERROR(IF(OR($V3965&lt;&gt;"Ja",VLOOKUP($C3965,Listen!$A$2:$F$45,5,0)="Nein",D3965&lt;IF(C3965="LNG Anbindungsanlagen gemäß separater Festlegung",2022,2023)),$AC3965,$AA3965),0)</f>
        <v>0</v>
      </c>
      <c r="AI3965" s="49">
        <f>IFERROR(IF(OR($W3965&lt;&gt;"Ja",VLOOKUP($C3965,Listen!$A$2:$F$45,6,0)="Nein"),$AC3965,$AB3965),0)</f>
        <v>0</v>
      </c>
      <c r="AJ3965" s="49">
        <f>IFERROR(IF(OR($W3965&lt;&gt;"Ja",VLOOKUP($C3965,Listen!$A$2:$F$45,6,0)="Nein"),$AC3965,$AB3965),0)</f>
        <v>0</v>
      </c>
      <c r="AK3965" s="49">
        <f>IFERROR(IF(OR($W3965&lt;&gt;"Ja",VLOOKUP($C3965,Listen!$A$2:$F$45,6,0)="Nein"),$AC3965,$AB3965),0)</f>
        <v>0</v>
      </c>
      <c r="AL3965" s="51">
        <f t="shared" si="1288"/>
        <v>0</v>
      </c>
      <c r="AM3965" s="296">
        <f>IFERROR(IF(VLOOKUP($C3965,Listen!$A$2:$F$45,6,0)="Ja",MAX(BC3965:BD3965),D_SAV!$BC3965),0)</f>
        <v>0</v>
      </c>
      <c r="AN3965" s="51">
        <f t="shared" si="1289"/>
        <v>0</v>
      </c>
      <c r="AP3965" s="304">
        <f t="shared" si="1290"/>
        <v>0</v>
      </c>
      <c r="AQ3965" s="304">
        <f t="shared" si="1291"/>
        <v>0</v>
      </c>
      <c r="AR3965" s="304">
        <f t="shared" si="1292"/>
        <v>0</v>
      </c>
      <c r="AS3965" s="304">
        <f t="shared" si="1293"/>
        <v>0</v>
      </c>
      <c r="AT3965" s="304">
        <f t="shared" si="1294"/>
        <v>0</v>
      </c>
      <c r="AU3965" s="304">
        <f t="shared" si="1295"/>
        <v>0</v>
      </c>
      <c r="AV3965" s="304">
        <f t="shared" si="1296"/>
        <v>0</v>
      </c>
      <c r="AW3965" s="304">
        <f t="shared" si="1297"/>
        <v>0</v>
      </c>
      <c r="AX3965" s="304">
        <f t="shared" si="1298"/>
        <v>0</v>
      </c>
      <c r="AY3965" s="304">
        <f t="shared" si="1299"/>
        <v>0</v>
      </c>
      <c r="AZ3965" s="304">
        <f t="shared" si="1300"/>
        <v>0</v>
      </c>
      <c r="BA3965" s="304">
        <f t="shared" si="1301"/>
        <v>0</v>
      </c>
      <c r="BB3965" s="304">
        <f t="shared" si="1302"/>
        <v>0</v>
      </c>
      <c r="BC3965" s="304">
        <f t="shared" si="1303"/>
        <v>0</v>
      </c>
      <c r="BD3965" s="304">
        <f t="shared" si="1304"/>
        <v>0</v>
      </c>
      <c r="BE3965" s="304">
        <f>IFERROR(IF(VLOOKUP($C3965,Listen!$A$2:$F$45,6,0)="Ja",BB3965-MAX(BC3965:BD3965),BB3965-BC3965),0)</f>
        <v>0</v>
      </c>
    </row>
    <row r="3966" spans="1:57" x14ac:dyDescent="0.25">
      <c r="A3966" s="320" t="str">
        <f>IF(AND(D3966&lt;&gt;0,C3966&lt;&gt;0,E3966&lt;&gt;0),IF(B3966&lt;&gt;0,CONCATENATE(B3966,"-AGr",VLOOKUP(C3966,Listen!$A$2:$D$45,4,FALSE),"-",D3966,"-",E3966,),CONCATENATE("AGr",VLOOKUP(C3966,Listen!$A$2:$D$45,4,FALSE),"-",D3966,"-",E3966)),"keine vollständige ID")</f>
        <v>keine vollständige ID</v>
      </c>
      <c r="B3966" s="301"/>
      <c r="C3966" s="287"/>
      <c r="D3966" s="34"/>
      <c r="E3966" s="306"/>
      <c r="F3966" s="116"/>
      <c r="G3966" s="17"/>
      <c r="H3966" s="17"/>
      <c r="I3966" s="17"/>
      <c r="J3966" s="17"/>
      <c r="K3966" s="17"/>
      <c r="L3966" s="17"/>
      <c r="M3966" s="17"/>
      <c r="N3966" s="17"/>
      <c r="O3966" s="116"/>
      <c r="P3966" s="117">
        <f>IF(D3966&gt;A_Stammdaten!$B$12,0,SUM(G3966,H3966,J3966,L3966:M3966)-SUM(I3966,K3966,N3966:O3966))</f>
        <v>0</v>
      </c>
      <c r="Q3966" s="17"/>
      <c r="R3966" s="17"/>
      <c r="S3966" s="17"/>
      <c r="T3966" s="17"/>
      <c r="U3966" s="62">
        <f t="shared" si="1284"/>
        <v>0</v>
      </c>
      <c r="V3966" s="34"/>
      <c r="W3966" s="34"/>
      <c r="X3966" s="34"/>
      <c r="Y3966" s="34"/>
      <c r="Z3966" s="34"/>
      <c r="AA3966" s="63" t="str">
        <f t="shared" si="1285"/>
        <v>-</v>
      </c>
      <c r="AB3966" s="63" t="str">
        <f t="shared" si="1286"/>
        <v>-</v>
      </c>
      <c r="AC3966" s="63">
        <f>IF(ISBLANK($C3966),0,VLOOKUP($C3966,Listen!$A$2:$C$45,2,FALSE))</f>
        <v>0</v>
      </c>
      <c r="AD3966" s="63">
        <f>IF(ISBLANK($C3966),0,VLOOKUP($C3966,Listen!$A$2:$C$45,3,FALSE))</f>
        <v>0</v>
      </c>
      <c r="AE3966" s="49">
        <f t="shared" si="1305"/>
        <v>0</v>
      </c>
      <c r="AF3966" s="49">
        <f t="shared" si="1305"/>
        <v>0</v>
      </c>
      <c r="AG3966" s="49">
        <f>IFERROR(IF(OR($V3966&lt;&gt;"Ja",VLOOKUP($C3966,Listen!$A$2:$F$45,5,0)="Nein",D3966&lt;IF(C3966="LNG Anbindungsanlagen gemäß separater Festlegung",2022,2023)),$AC3966,$AA3966),0)</f>
        <v>0</v>
      </c>
      <c r="AH3966" s="49">
        <f>IFERROR(IF(OR($V3966&lt;&gt;"Ja",VLOOKUP($C3966,Listen!$A$2:$F$45,5,0)="Nein",D3966&lt;IF(C3966="LNG Anbindungsanlagen gemäß separater Festlegung",2022,2023)),$AC3966,$AA3966),0)</f>
        <v>0</v>
      </c>
      <c r="AI3966" s="49">
        <f>IFERROR(IF(OR($W3966&lt;&gt;"Ja",VLOOKUP($C3966,Listen!$A$2:$F$45,6,0)="Nein"),$AC3966,$AB3966),0)</f>
        <v>0</v>
      </c>
      <c r="AJ3966" s="49">
        <f>IFERROR(IF(OR($W3966&lt;&gt;"Ja",VLOOKUP($C3966,Listen!$A$2:$F$45,6,0)="Nein"),$AC3966,$AB3966),0)</f>
        <v>0</v>
      </c>
      <c r="AK3966" s="49">
        <f>IFERROR(IF(OR($W3966&lt;&gt;"Ja",VLOOKUP($C3966,Listen!$A$2:$F$45,6,0)="Nein"),$AC3966,$AB3966),0)</f>
        <v>0</v>
      </c>
      <c r="AL3966" s="51">
        <f t="shared" si="1288"/>
        <v>0</v>
      </c>
      <c r="AM3966" s="296">
        <f>IFERROR(IF(VLOOKUP($C3966,Listen!$A$2:$F$45,6,0)="Ja",MAX(BC3966:BD3966),D_SAV!$BC3966),0)</f>
        <v>0</v>
      </c>
      <c r="AN3966" s="51">
        <f t="shared" si="1289"/>
        <v>0</v>
      </c>
      <c r="AP3966" s="304">
        <f t="shared" si="1290"/>
        <v>0</v>
      </c>
      <c r="AQ3966" s="304">
        <f t="shared" si="1291"/>
        <v>0</v>
      </c>
      <c r="AR3966" s="304">
        <f t="shared" si="1292"/>
        <v>0</v>
      </c>
      <c r="AS3966" s="304">
        <f t="shared" si="1293"/>
        <v>0</v>
      </c>
      <c r="AT3966" s="304">
        <f t="shared" si="1294"/>
        <v>0</v>
      </c>
      <c r="AU3966" s="304">
        <f t="shared" si="1295"/>
        <v>0</v>
      </c>
      <c r="AV3966" s="304">
        <f t="shared" si="1296"/>
        <v>0</v>
      </c>
      <c r="AW3966" s="304">
        <f t="shared" si="1297"/>
        <v>0</v>
      </c>
      <c r="AX3966" s="304">
        <f t="shared" si="1298"/>
        <v>0</v>
      </c>
      <c r="AY3966" s="304">
        <f t="shared" si="1299"/>
        <v>0</v>
      </c>
      <c r="AZ3966" s="304">
        <f t="shared" si="1300"/>
        <v>0</v>
      </c>
      <c r="BA3966" s="304">
        <f t="shared" si="1301"/>
        <v>0</v>
      </c>
      <c r="BB3966" s="304">
        <f t="shared" si="1302"/>
        <v>0</v>
      </c>
      <c r="BC3966" s="304">
        <f t="shared" si="1303"/>
        <v>0</v>
      </c>
      <c r="BD3966" s="304">
        <f t="shared" si="1304"/>
        <v>0</v>
      </c>
      <c r="BE3966" s="304">
        <f>IFERROR(IF(VLOOKUP($C3966,Listen!$A$2:$F$45,6,0)="Ja",BB3966-MAX(BC3966:BD3966),BB3966-BC3966),0)</f>
        <v>0</v>
      </c>
    </row>
    <row r="3967" spans="1:57" x14ac:dyDescent="0.25">
      <c r="A3967" s="320" t="str">
        <f>IF(AND(D3967&lt;&gt;0,C3967&lt;&gt;0,E3967&lt;&gt;0),IF(B3967&lt;&gt;0,CONCATENATE(B3967,"-AGr",VLOOKUP(C3967,Listen!$A$2:$D$45,4,FALSE),"-",D3967,"-",E3967,),CONCATENATE("AGr",VLOOKUP(C3967,Listen!$A$2:$D$45,4,FALSE),"-",D3967,"-",E3967)),"keine vollständige ID")</f>
        <v>keine vollständige ID</v>
      </c>
      <c r="B3967" s="301"/>
      <c r="C3967" s="287"/>
      <c r="D3967" s="34"/>
      <c r="E3967" s="306"/>
      <c r="F3967" s="116"/>
      <c r="G3967" s="17"/>
      <c r="H3967" s="17"/>
      <c r="I3967" s="17"/>
      <c r="J3967" s="17"/>
      <c r="K3967" s="17"/>
      <c r="L3967" s="17"/>
      <c r="M3967" s="17"/>
      <c r="N3967" s="17"/>
      <c r="O3967" s="116"/>
      <c r="P3967" s="117">
        <f>IF(D3967&gt;A_Stammdaten!$B$12,0,SUM(G3967,H3967,J3967,L3967:M3967)-SUM(I3967,K3967,N3967:O3967))</f>
        <v>0</v>
      </c>
      <c r="Q3967" s="17"/>
      <c r="R3967" s="17"/>
      <c r="S3967" s="17"/>
      <c r="T3967" s="17"/>
      <c r="U3967" s="62">
        <f t="shared" si="1284"/>
        <v>0</v>
      </c>
      <c r="V3967" s="34"/>
      <c r="W3967" s="34"/>
      <c r="X3967" s="34"/>
      <c r="Y3967" s="34"/>
      <c r="Z3967" s="34"/>
      <c r="AA3967" s="63" t="str">
        <f t="shared" si="1285"/>
        <v>-</v>
      </c>
      <c r="AB3967" s="63" t="str">
        <f t="shared" si="1286"/>
        <v>-</v>
      </c>
      <c r="AC3967" s="63">
        <f>IF(ISBLANK($C3967),0,VLOOKUP($C3967,Listen!$A$2:$C$45,2,FALSE))</f>
        <v>0</v>
      </c>
      <c r="AD3967" s="63">
        <f>IF(ISBLANK($C3967),0,VLOOKUP($C3967,Listen!$A$2:$C$45,3,FALSE))</f>
        <v>0</v>
      </c>
      <c r="AE3967" s="49">
        <f t="shared" si="1305"/>
        <v>0</v>
      </c>
      <c r="AF3967" s="49">
        <f t="shared" si="1305"/>
        <v>0</v>
      </c>
      <c r="AG3967" s="49">
        <f>IFERROR(IF(OR($V3967&lt;&gt;"Ja",VLOOKUP($C3967,Listen!$A$2:$F$45,5,0)="Nein",D3967&lt;IF(C3967="LNG Anbindungsanlagen gemäß separater Festlegung",2022,2023)),$AC3967,$AA3967),0)</f>
        <v>0</v>
      </c>
      <c r="AH3967" s="49">
        <f>IFERROR(IF(OR($V3967&lt;&gt;"Ja",VLOOKUP($C3967,Listen!$A$2:$F$45,5,0)="Nein",D3967&lt;IF(C3967="LNG Anbindungsanlagen gemäß separater Festlegung",2022,2023)),$AC3967,$AA3967),0)</f>
        <v>0</v>
      </c>
      <c r="AI3967" s="49">
        <f>IFERROR(IF(OR($W3967&lt;&gt;"Ja",VLOOKUP($C3967,Listen!$A$2:$F$45,6,0)="Nein"),$AC3967,$AB3967),0)</f>
        <v>0</v>
      </c>
      <c r="AJ3967" s="49">
        <f>IFERROR(IF(OR($W3967&lt;&gt;"Ja",VLOOKUP($C3967,Listen!$A$2:$F$45,6,0)="Nein"),$AC3967,$AB3967),0)</f>
        <v>0</v>
      </c>
      <c r="AK3967" s="49">
        <f>IFERROR(IF(OR($W3967&lt;&gt;"Ja",VLOOKUP($C3967,Listen!$A$2:$F$45,6,0)="Nein"),$AC3967,$AB3967),0)</f>
        <v>0</v>
      </c>
      <c r="AL3967" s="51">
        <f t="shared" si="1288"/>
        <v>0</v>
      </c>
      <c r="AM3967" s="296">
        <f>IFERROR(IF(VLOOKUP($C3967,Listen!$A$2:$F$45,6,0)="Ja",MAX(BC3967:BD3967),D_SAV!$BC3967),0)</f>
        <v>0</v>
      </c>
      <c r="AN3967" s="51">
        <f t="shared" si="1289"/>
        <v>0</v>
      </c>
      <c r="AP3967" s="304">
        <f t="shared" si="1290"/>
        <v>0</v>
      </c>
      <c r="AQ3967" s="304">
        <f t="shared" si="1291"/>
        <v>0</v>
      </c>
      <c r="AR3967" s="304">
        <f t="shared" si="1292"/>
        <v>0</v>
      </c>
      <c r="AS3967" s="304">
        <f t="shared" si="1293"/>
        <v>0</v>
      </c>
      <c r="AT3967" s="304">
        <f t="shared" si="1294"/>
        <v>0</v>
      </c>
      <c r="AU3967" s="304">
        <f t="shared" si="1295"/>
        <v>0</v>
      </c>
      <c r="AV3967" s="304">
        <f t="shared" si="1296"/>
        <v>0</v>
      </c>
      <c r="AW3967" s="304">
        <f t="shared" si="1297"/>
        <v>0</v>
      </c>
      <c r="AX3967" s="304">
        <f t="shared" si="1298"/>
        <v>0</v>
      </c>
      <c r="AY3967" s="304">
        <f t="shared" si="1299"/>
        <v>0</v>
      </c>
      <c r="AZ3967" s="304">
        <f t="shared" si="1300"/>
        <v>0</v>
      </c>
      <c r="BA3967" s="304">
        <f t="shared" si="1301"/>
        <v>0</v>
      </c>
      <c r="BB3967" s="304">
        <f t="shared" si="1302"/>
        <v>0</v>
      </c>
      <c r="BC3967" s="304">
        <f t="shared" si="1303"/>
        <v>0</v>
      </c>
      <c r="BD3967" s="304">
        <f t="shared" si="1304"/>
        <v>0</v>
      </c>
      <c r="BE3967" s="304">
        <f>IFERROR(IF(VLOOKUP($C3967,Listen!$A$2:$F$45,6,0)="Ja",BB3967-MAX(BC3967:BD3967),BB3967-BC3967),0)</f>
        <v>0</v>
      </c>
    </row>
    <row r="3968" spans="1:57" x14ac:dyDescent="0.25">
      <c r="A3968" s="320" t="str">
        <f>IF(AND(D3968&lt;&gt;0,C3968&lt;&gt;0,E3968&lt;&gt;0),IF(B3968&lt;&gt;0,CONCATENATE(B3968,"-AGr",VLOOKUP(C3968,Listen!$A$2:$D$45,4,FALSE),"-",D3968,"-",E3968,),CONCATENATE("AGr",VLOOKUP(C3968,Listen!$A$2:$D$45,4,FALSE),"-",D3968,"-",E3968)),"keine vollständige ID")</f>
        <v>keine vollständige ID</v>
      </c>
      <c r="B3968" s="301"/>
      <c r="C3968" s="287"/>
      <c r="D3968" s="34"/>
      <c r="E3968" s="306"/>
      <c r="F3968" s="116"/>
      <c r="G3968" s="17"/>
      <c r="H3968" s="17"/>
      <c r="I3968" s="17"/>
      <c r="J3968" s="17"/>
      <c r="K3968" s="17"/>
      <c r="L3968" s="17"/>
      <c r="M3968" s="17"/>
      <c r="N3968" s="17"/>
      <c r="O3968" s="116"/>
      <c r="P3968" s="117">
        <f>IF(D3968&gt;A_Stammdaten!$B$12,0,SUM(G3968,H3968,J3968,L3968:M3968)-SUM(I3968,K3968,N3968:O3968))</f>
        <v>0</v>
      </c>
      <c r="Q3968" s="17"/>
      <c r="R3968" s="17"/>
      <c r="S3968" s="17"/>
      <c r="T3968" s="17"/>
      <c r="U3968" s="62">
        <f t="shared" si="1284"/>
        <v>0</v>
      </c>
      <c r="V3968" s="34"/>
      <c r="W3968" s="34"/>
      <c r="X3968" s="34"/>
      <c r="Y3968" s="34"/>
      <c r="Z3968" s="34"/>
      <c r="AA3968" s="63" t="str">
        <f t="shared" si="1285"/>
        <v>-</v>
      </c>
      <c r="AB3968" s="63" t="str">
        <f t="shared" si="1286"/>
        <v>-</v>
      </c>
      <c r="AC3968" s="63">
        <f>IF(ISBLANK($C3968),0,VLOOKUP($C3968,Listen!$A$2:$C$45,2,FALSE))</f>
        <v>0</v>
      </c>
      <c r="AD3968" s="63">
        <f>IF(ISBLANK($C3968),0,VLOOKUP($C3968,Listen!$A$2:$C$45,3,FALSE))</f>
        <v>0</v>
      </c>
      <c r="AE3968" s="49">
        <f t="shared" si="1305"/>
        <v>0</v>
      </c>
      <c r="AF3968" s="49">
        <f t="shared" si="1305"/>
        <v>0</v>
      </c>
      <c r="AG3968" s="49">
        <f>IFERROR(IF(OR($V3968&lt;&gt;"Ja",VLOOKUP($C3968,Listen!$A$2:$F$45,5,0)="Nein",D3968&lt;IF(C3968="LNG Anbindungsanlagen gemäß separater Festlegung",2022,2023)),$AC3968,$AA3968),0)</f>
        <v>0</v>
      </c>
      <c r="AH3968" s="49">
        <f>IFERROR(IF(OR($V3968&lt;&gt;"Ja",VLOOKUP($C3968,Listen!$A$2:$F$45,5,0)="Nein",D3968&lt;IF(C3968="LNG Anbindungsanlagen gemäß separater Festlegung",2022,2023)),$AC3968,$AA3968),0)</f>
        <v>0</v>
      </c>
      <c r="AI3968" s="49">
        <f>IFERROR(IF(OR($W3968&lt;&gt;"Ja",VLOOKUP($C3968,Listen!$A$2:$F$45,6,0)="Nein"),$AC3968,$AB3968),0)</f>
        <v>0</v>
      </c>
      <c r="AJ3968" s="49">
        <f>IFERROR(IF(OR($W3968&lt;&gt;"Ja",VLOOKUP($C3968,Listen!$A$2:$F$45,6,0)="Nein"),$AC3968,$AB3968),0)</f>
        <v>0</v>
      </c>
      <c r="AK3968" s="49">
        <f>IFERROR(IF(OR($W3968&lt;&gt;"Ja",VLOOKUP($C3968,Listen!$A$2:$F$45,6,0)="Nein"),$AC3968,$AB3968),0)</f>
        <v>0</v>
      </c>
      <c r="AL3968" s="51">
        <f t="shared" si="1288"/>
        <v>0</v>
      </c>
      <c r="AM3968" s="296">
        <f>IFERROR(IF(VLOOKUP($C3968,Listen!$A$2:$F$45,6,0)="Ja",MAX(BC3968:BD3968),D_SAV!$BC3968),0)</f>
        <v>0</v>
      </c>
      <c r="AN3968" s="51">
        <f t="shared" si="1289"/>
        <v>0</v>
      </c>
      <c r="AP3968" s="304">
        <f t="shared" si="1290"/>
        <v>0</v>
      </c>
      <c r="AQ3968" s="304">
        <f t="shared" si="1291"/>
        <v>0</v>
      </c>
      <c r="AR3968" s="304">
        <f t="shared" si="1292"/>
        <v>0</v>
      </c>
      <c r="AS3968" s="304">
        <f t="shared" si="1293"/>
        <v>0</v>
      </c>
      <c r="AT3968" s="304">
        <f t="shared" si="1294"/>
        <v>0</v>
      </c>
      <c r="AU3968" s="304">
        <f t="shared" si="1295"/>
        <v>0</v>
      </c>
      <c r="AV3968" s="304">
        <f t="shared" si="1296"/>
        <v>0</v>
      </c>
      <c r="AW3968" s="304">
        <f t="shared" si="1297"/>
        <v>0</v>
      </c>
      <c r="AX3968" s="304">
        <f t="shared" si="1298"/>
        <v>0</v>
      </c>
      <c r="AY3968" s="304">
        <f t="shared" si="1299"/>
        <v>0</v>
      </c>
      <c r="AZ3968" s="304">
        <f t="shared" si="1300"/>
        <v>0</v>
      </c>
      <c r="BA3968" s="304">
        <f t="shared" si="1301"/>
        <v>0</v>
      </c>
      <c r="BB3968" s="304">
        <f t="shared" si="1302"/>
        <v>0</v>
      </c>
      <c r="BC3968" s="304">
        <f t="shared" si="1303"/>
        <v>0</v>
      </c>
      <c r="BD3968" s="304">
        <f t="shared" si="1304"/>
        <v>0</v>
      </c>
      <c r="BE3968" s="304">
        <f>IFERROR(IF(VLOOKUP($C3968,Listen!$A$2:$F$45,6,0)="Ja",BB3968-MAX(BC3968:BD3968),BB3968-BC3968),0)</f>
        <v>0</v>
      </c>
    </row>
    <row r="3969" spans="1:57" x14ac:dyDescent="0.25">
      <c r="A3969" s="320" t="str">
        <f>IF(AND(D3969&lt;&gt;0,C3969&lt;&gt;0,E3969&lt;&gt;0),IF(B3969&lt;&gt;0,CONCATENATE(B3969,"-AGr",VLOOKUP(C3969,Listen!$A$2:$D$45,4,FALSE),"-",D3969,"-",E3969,),CONCATENATE("AGr",VLOOKUP(C3969,Listen!$A$2:$D$45,4,FALSE),"-",D3969,"-",E3969)),"keine vollständige ID")</f>
        <v>keine vollständige ID</v>
      </c>
      <c r="B3969" s="301"/>
      <c r="C3969" s="287"/>
      <c r="D3969" s="34"/>
      <c r="E3969" s="306"/>
      <c r="F3969" s="116"/>
      <c r="G3969" s="17"/>
      <c r="H3969" s="17"/>
      <c r="I3969" s="17"/>
      <c r="J3969" s="17"/>
      <c r="K3969" s="17"/>
      <c r="L3969" s="17"/>
      <c r="M3969" s="17"/>
      <c r="N3969" s="17"/>
      <c r="O3969" s="116"/>
      <c r="P3969" s="117">
        <f>IF(D3969&gt;A_Stammdaten!$B$12,0,SUM(G3969,H3969,J3969,L3969:M3969)-SUM(I3969,K3969,N3969:O3969))</f>
        <v>0</v>
      </c>
      <c r="Q3969" s="17"/>
      <c r="R3969" s="17"/>
      <c r="S3969" s="17"/>
      <c r="T3969" s="17"/>
      <c r="U3969" s="62">
        <f t="shared" si="1284"/>
        <v>0</v>
      </c>
      <c r="V3969" s="34"/>
      <c r="W3969" s="34"/>
      <c r="X3969" s="34"/>
      <c r="Y3969" s="34"/>
      <c r="Z3969" s="34"/>
      <c r="AA3969" s="63" t="str">
        <f t="shared" si="1285"/>
        <v>-</v>
      </c>
      <c r="AB3969" s="63" t="str">
        <f t="shared" si="1286"/>
        <v>-</v>
      </c>
      <c r="AC3969" s="63">
        <f>IF(ISBLANK($C3969),0,VLOOKUP($C3969,Listen!$A$2:$C$45,2,FALSE))</f>
        <v>0</v>
      </c>
      <c r="AD3969" s="63">
        <f>IF(ISBLANK($C3969),0,VLOOKUP($C3969,Listen!$A$2:$C$45,3,FALSE))</f>
        <v>0</v>
      </c>
      <c r="AE3969" s="49">
        <f t="shared" si="1305"/>
        <v>0</v>
      </c>
      <c r="AF3969" s="49">
        <f t="shared" si="1305"/>
        <v>0</v>
      </c>
      <c r="AG3969" s="49">
        <f>IFERROR(IF(OR($V3969&lt;&gt;"Ja",VLOOKUP($C3969,Listen!$A$2:$F$45,5,0)="Nein",D3969&lt;IF(C3969="LNG Anbindungsanlagen gemäß separater Festlegung",2022,2023)),$AC3969,$AA3969),0)</f>
        <v>0</v>
      </c>
      <c r="AH3969" s="49">
        <f>IFERROR(IF(OR($V3969&lt;&gt;"Ja",VLOOKUP($C3969,Listen!$A$2:$F$45,5,0)="Nein",D3969&lt;IF(C3969="LNG Anbindungsanlagen gemäß separater Festlegung",2022,2023)),$AC3969,$AA3969),0)</f>
        <v>0</v>
      </c>
      <c r="AI3969" s="49">
        <f>IFERROR(IF(OR($W3969&lt;&gt;"Ja",VLOOKUP($C3969,Listen!$A$2:$F$45,6,0)="Nein"),$AC3969,$AB3969),0)</f>
        <v>0</v>
      </c>
      <c r="AJ3969" s="49">
        <f>IFERROR(IF(OR($W3969&lt;&gt;"Ja",VLOOKUP($C3969,Listen!$A$2:$F$45,6,0)="Nein"),$AC3969,$AB3969),0)</f>
        <v>0</v>
      </c>
      <c r="AK3969" s="49">
        <f>IFERROR(IF(OR($W3969&lt;&gt;"Ja",VLOOKUP($C3969,Listen!$A$2:$F$45,6,0)="Nein"),$AC3969,$AB3969),0)</f>
        <v>0</v>
      </c>
      <c r="AL3969" s="51">
        <f t="shared" si="1288"/>
        <v>0</v>
      </c>
      <c r="AM3969" s="296">
        <f>IFERROR(IF(VLOOKUP($C3969,Listen!$A$2:$F$45,6,0)="Ja",MAX(BC3969:BD3969),D_SAV!$BC3969),0)</f>
        <v>0</v>
      </c>
      <c r="AN3969" s="51">
        <f t="shared" si="1289"/>
        <v>0</v>
      </c>
      <c r="AP3969" s="304">
        <f t="shared" si="1290"/>
        <v>0</v>
      </c>
      <c r="AQ3969" s="304">
        <f t="shared" si="1291"/>
        <v>0</v>
      </c>
      <c r="AR3969" s="304">
        <f t="shared" si="1292"/>
        <v>0</v>
      </c>
      <c r="AS3969" s="304">
        <f t="shared" si="1293"/>
        <v>0</v>
      </c>
      <c r="AT3969" s="304">
        <f t="shared" si="1294"/>
        <v>0</v>
      </c>
      <c r="AU3969" s="304">
        <f t="shared" si="1295"/>
        <v>0</v>
      </c>
      <c r="AV3969" s="304">
        <f t="shared" si="1296"/>
        <v>0</v>
      </c>
      <c r="AW3969" s="304">
        <f t="shared" si="1297"/>
        <v>0</v>
      </c>
      <c r="AX3969" s="304">
        <f t="shared" si="1298"/>
        <v>0</v>
      </c>
      <c r="AY3969" s="304">
        <f t="shared" si="1299"/>
        <v>0</v>
      </c>
      <c r="AZ3969" s="304">
        <f t="shared" si="1300"/>
        <v>0</v>
      </c>
      <c r="BA3969" s="304">
        <f t="shared" si="1301"/>
        <v>0</v>
      </c>
      <c r="BB3969" s="304">
        <f t="shared" si="1302"/>
        <v>0</v>
      </c>
      <c r="BC3969" s="304">
        <f t="shared" si="1303"/>
        <v>0</v>
      </c>
      <c r="BD3969" s="304">
        <f t="shared" si="1304"/>
        <v>0</v>
      </c>
      <c r="BE3969" s="304">
        <f>IFERROR(IF(VLOOKUP($C3969,Listen!$A$2:$F$45,6,0)="Ja",BB3969-MAX(BC3969:BD3969),BB3969-BC3969),0)</f>
        <v>0</v>
      </c>
    </row>
    <row r="3970" spans="1:57" x14ac:dyDescent="0.25">
      <c r="A3970" s="320" t="str">
        <f>IF(AND(D3970&lt;&gt;0,C3970&lt;&gt;0,E3970&lt;&gt;0),IF(B3970&lt;&gt;0,CONCATENATE(B3970,"-AGr",VLOOKUP(C3970,Listen!$A$2:$D$45,4,FALSE),"-",D3970,"-",E3970,),CONCATENATE("AGr",VLOOKUP(C3970,Listen!$A$2:$D$45,4,FALSE),"-",D3970,"-",E3970)),"keine vollständige ID")</f>
        <v>keine vollständige ID</v>
      </c>
      <c r="B3970" s="301"/>
      <c r="C3970" s="287"/>
      <c r="D3970" s="34"/>
      <c r="E3970" s="306"/>
      <c r="F3970" s="116"/>
      <c r="G3970" s="17"/>
      <c r="H3970" s="17"/>
      <c r="I3970" s="17"/>
      <c r="J3970" s="17"/>
      <c r="K3970" s="17"/>
      <c r="L3970" s="17"/>
      <c r="M3970" s="17"/>
      <c r="N3970" s="17"/>
      <c r="O3970" s="116"/>
      <c r="P3970" s="117">
        <f>IF(D3970&gt;A_Stammdaten!$B$12,0,SUM(G3970,H3970,J3970,L3970:M3970)-SUM(I3970,K3970,N3970:O3970))</f>
        <v>0</v>
      </c>
      <c r="Q3970" s="17"/>
      <c r="R3970" s="17"/>
      <c r="S3970" s="17"/>
      <c r="T3970" s="17"/>
      <c r="U3970" s="62">
        <f t="shared" si="1284"/>
        <v>0</v>
      </c>
      <c r="V3970" s="34"/>
      <c r="W3970" s="34"/>
      <c r="X3970" s="34"/>
      <c r="Y3970" s="34"/>
      <c r="Z3970" s="34"/>
      <c r="AA3970" s="63" t="str">
        <f t="shared" si="1285"/>
        <v>-</v>
      </c>
      <c r="AB3970" s="63" t="str">
        <f t="shared" si="1286"/>
        <v>-</v>
      </c>
      <c r="AC3970" s="63">
        <f>IF(ISBLANK($C3970),0,VLOOKUP($C3970,Listen!$A$2:$C$45,2,FALSE))</f>
        <v>0</v>
      </c>
      <c r="AD3970" s="63">
        <f>IF(ISBLANK($C3970),0,VLOOKUP($C3970,Listen!$A$2:$C$45,3,FALSE))</f>
        <v>0</v>
      </c>
      <c r="AE3970" s="49">
        <f t="shared" si="1305"/>
        <v>0</v>
      </c>
      <c r="AF3970" s="49">
        <f t="shared" si="1305"/>
        <v>0</v>
      </c>
      <c r="AG3970" s="49">
        <f>IFERROR(IF(OR($V3970&lt;&gt;"Ja",VLOOKUP($C3970,Listen!$A$2:$F$45,5,0)="Nein",D3970&lt;IF(C3970="LNG Anbindungsanlagen gemäß separater Festlegung",2022,2023)),$AC3970,$AA3970),0)</f>
        <v>0</v>
      </c>
      <c r="AH3970" s="49">
        <f>IFERROR(IF(OR($V3970&lt;&gt;"Ja",VLOOKUP($C3970,Listen!$A$2:$F$45,5,0)="Nein",D3970&lt;IF(C3970="LNG Anbindungsanlagen gemäß separater Festlegung",2022,2023)),$AC3970,$AA3970),0)</f>
        <v>0</v>
      </c>
      <c r="AI3970" s="49">
        <f>IFERROR(IF(OR($W3970&lt;&gt;"Ja",VLOOKUP($C3970,Listen!$A$2:$F$45,6,0)="Nein"),$AC3970,$AB3970),0)</f>
        <v>0</v>
      </c>
      <c r="AJ3970" s="49">
        <f>IFERROR(IF(OR($W3970&lt;&gt;"Ja",VLOOKUP($C3970,Listen!$A$2:$F$45,6,0)="Nein"),$AC3970,$AB3970),0)</f>
        <v>0</v>
      </c>
      <c r="AK3970" s="49">
        <f>IFERROR(IF(OR($W3970&lt;&gt;"Ja",VLOOKUP($C3970,Listen!$A$2:$F$45,6,0)="Nein"),$AC3970,$AB3970),0)</f>
        <v>0</v>
      </c>
      <c r="AL3970" s="51">
        <f t="shared" si="1288"/>
        <v>0</v>
      </c>
      <c r="AM3970" s="296">
        <f>IFERROR(IF(VLOOKUP($C3970,Listen!$A$2:$F$45,6,0)="Ja",MAX(BC3970:BD3970),D_SAV!$BC3970),0)</f>
        <v>0</v>
      </c>
      <c r="AN3970" s="51">
        <f t="shared" si="1289"/>
        <v>0</v>
      </c>
      <c r="AP3970" s="304">
        <f t="shared" si="1290"/>
        <v>0</v>
      </c>
      <c r="AQ3970" s="304">
        <f t="shared" si="1291"/>
        <v>0</v>
      </c>
      <c r="AR3970" s="304">
        <f t="shared" si="1292"/>
        <v>0</v>
      </c>
      <c r="AS3970" s="304">
        <f t="shared" si="1293"/>
        <v>0</v>
      </c>
      <c r="AT3970" s="304">
        <f t="shared" si="1294"/>
        <v>0</v>
      </c>
      <c r="AU3970" s="304">
        <f t="shared" si="1295"/>
        <v>0</v>
      </c>
      <c r="AV3970" s="304">
        <f t="shared" si="1296"/>
        <v>0</v>
      </c>
      <c r="AW3970" s="304">
        <f t="shared" si="1297"/>
        <v>0</v>
      </c>
      <c r="AX3970" s="304">
        <f t="shared" si="1298"/>
        <v>0</v>
      </c>
      <c r="AY3970" s="304">
        <f t="shared" si="1299"/>
        <v>0</v>
      </c>
      <c r="AZ3970" s="304">
        <f t="shared" si="1300"/>
        <v>0</v>
      </c>
      <c r="BA3970" s="304">
        <f t="shared" si="1301"/>
        <v>0</v>
      </c>
      <c r="BB3970" s="304">
        <f t="shared" si="1302"/>
        <v>0</v>
      </c>
      <c r="BC3970" s="304">
        <f t="shared" si="1303"/>
        <v>0</v>
      </c>
      <c r="BD3970" s="304">
        <f t="shared" si="1304"/>
        <v>0</v>
      </c>
      <c r="BE3970" s="304">
        <f>IFERROR(IF(VLOOKUP($C3970,Listen!$A$2:$F$45,6,0)="Ja",BB3970-MAX(BC3970:BD3970),BB3970-BC3970),0)</f>
        <v>0</v>
      </c>
    </row>
    <row r="3971" spans="1:57" x14ac:dyDescent="0.25">
      <c r="A3971" s="320" t="str">
        <f>IF(AND(D3971&lt;&gt;0,C3971&lt;&gt;0,E3971&lt;&gt;0),IF(B3971&lt;&gt;0,CONCATENATE(B3971,"-AGr",VLOOKUP(C3971,Listen!$A$2:$D$45,4,FALSE),"-",D3971,"-",E3971,),CONCATENATE("AGr",VLOOKUP(C3971,Listen!$A$2:$D$45,4,FALSE),"-",D3971,"-",E3971)),"keine vollständige ID")</f>
        <v>keine vollständige ID</v>
      </c>
      <c r="B3971" s="301"/>
      <c r="C3971" s="287"/>
      <c r="D3971" s="34"/>
      <c r="E3971" s="306"/>
      <c r="F3971" s="116"/>
      <c r="G3971" s="17"/>
      <c r="H3971" s="17"/>
      <c r="I3971" s="17"/>
      <c r="J3971" s="17"/>
      <c r="K3971" s="17"/>
      <c r="L3971" s="17"/>
      <c r="M3971" s="17"/>
      <c r="N3971" s="17"/>
      <c r="O3971" s="116"/>
      <c r="P3971" s="117">
        <f>IF(D3971&gt;A_Stammdaten!$B$12,0,SUM(G3971,H3971,J3971,L3971:M3971)-SUM(I3971,K3971,N3971:O3971))</f>
        <v>0</v>
      </c>
      <c r="Q3971" s="17"/>
      <c r="R3971" s="17"/>
      <c r="S3971" s="17"/>
      <c r="T3971" s="17"/>
      <c r="U3971" s="62">
        <f t="shared" si="1284"/>
        <v>0</v>
      </c>
      <c r="V3971" s="34"/>
      <c r="W3971" s="34"/>
      <c r="X3971" s="34"/>
      <c r="Y3971" s="34"/>
      <c r="Z3971" s="34"/>
      <c r="AA3971" s="63" t="str">
        <f t="shared" si="1285"/>
        <v>-</v>
      </c>
      <c r="AB3971" s="63" t="str">
        <f t="shared" si="1286"/>
        <v>-</v>
      </c>
      <c r="AC3971" s="63">
        <f>IF(ISBLANK($C3971),0,VLOOKUP($C3971,Listen!$A$2:$C$45,2,FALSE))</f>
        <v>0</v>
      </c>
      <c r="AD3971" s="63">
        <f>IF(ISBLANK($C3971),0,VLOOKUP($C3971,Listen!$A$2:$C$45,3,FALSE))</f>
        <v>0</v>
      </c>
      <c r="AE3971" s="49">
        <f t="shared" si="1305"/>
        <v>0</v>
      </c>
      <c r="AF3971" s="49">
        <f t="shared" si="1305"/>
        <v>0</v>
      </c>
      <c r="AG3971" s="49">
        <f>IFERROR(IF(OR($V3971&lt;&gt;"Ja",VLOOKUP($C3971,Listen!$A$2:$F$45,5,0)="Nein",D3971&lt;IF(C3971="LNG Anbindungsanlagen gemäß separater Festlegung",2022,2023)),$AC3971,$AA3971),0)</f>
        <v>0</v>
      </c>
      <c r="AH3971" s="49">
        <f>IFERROR(IF(OR($V3971&lt;&gt;"Ja",VLOOKUP($C3971,Listen!$A$2:$F$45,5,0)="Nein",D3971&lt;IF(C3971="LNG Anbindungsanlagen gemäß separater Festlegung",2022,2023)),$AC3971,$AA3971),0)</f>
        <v>0</v>
      </c>
      <c r="AI3971" s="49">
        <f>IFERROR(IF(OR($W3971&lt;&gt;"Ja",VLOOKUP($C3971,Listen!$A$2:$F$45,6,0)="Nein"),$AC3971,$AB3971),0)</f>
        <v>0</v>
      </c>
      <c r="AJ3971" s="49">
        <f>IFERROR(IF(OR($W3971&lt;&gt;"Ja",VLOOKUP($C3971,Listen!$A$2:$F$45,6,0)="Nein"),$AC3971,$AB3971),0)</f>
        <v>0</v>
      </c>
      <c r="AK3971" s="49">
        <f>IFERROR(IF(OR($W3971&lt;&gt;"Ja",VLOOKUP($C3971,Listen!$A$2:$F$45,6,0)="Nein"),$AC3971,$AB3971),0)</f>
        <v>0</v>
      </c>
      <c r="AL3971" s="51">
        <f t="shared" si="1288"/>
        <v>0</v>
      </c>
      <c r="AM3971" s="296">
        <f>IFERROR(IF(VLOOKUP($C3971,Listen!$A$2:$F$45,6,0)="Ja",MAX(BC3971:BD3971),D_SAV!$BC3971),0)</f>
        <v>0</v>
      </c>
      <c r="AN3971" s="51">
        <f t="shared" si="1289"/>
        <v>0</v>
      </c>
      <c r="AP3971" s="304">
        <f t="shared" si="1290"/>
        <v>0</v>
      </c>
      <c r="AQ3971" s="304">
        <f t="shared" si="1291"/>
        <v>0</v>
      </c>
      <c r="AR3971" s="304">
        <f t="shared" si="1292"/>
        <v>0</v>
      </c>
      <c r="AS3971" s="304">
        <f t="shared" si="1293"/>
        <v>0</v>
      </c>
      <c r="AT3971" s="304">
        <f t="shared" si="1294"/>
        <v>0</v>
      </c>
      <c r="AU3971" s="304">
        <f t="shared" si="1295"/>
        <v>0</v>
      </c>
      <c r="AV3971" s="304">
        <f t="shared" si="1296"/>
        <v>0</v>
      </c>
      <c r="AW3971" s="304">
        <f t="shared" si="1297"/>
        <v>0</v>
      </c>
      <c r="AX3971" s="304">
        <f t="shared" si="1298"/>
        <v>0</v>
      </c>
      <c r="AY3971" s="304">
        <f t="shared" si="1299"/>
        <v>0</v>
      </c>
      <c r="AZ3971" s="304">
        <f t="shared" si="1300"/>
        <v>0</v>
      </c>
      <c r="BA3971" s="304">
        <f t="shared" si="1301"/>
        <v>0</v>
      </c>
      <c r="BB3971" s="304">
        <f t="shared" si="1302"/>
        <v>0</v>
      </c>
      <c r="BC3971" s="304">
        <f t="shared" si="1303"/>
        <v>0</v>
      </c>
      <c r="BD3971" s="304">
        <f t="shared" si="1304"/>
        <v>0</v>
      </c>
      <c r="BE3971" s="304">
        <f>IFERROR(IF(VLOOKUP($C3971,Listen!$A$2:$F$45,6,0)="Ja",BB3971-MAX(BC3971:BD3971),BB3971-BC3971),0)</f>
        <v>0</v>
      </c>
    </row>
    <row r="3972" spans="1:57" x14ac:dyDescent="0.25">
      <c r="A3972" s="320" t="str">
        <f>IF(AND(D3972&lt;&gt;0,C3972&lt;&gt;0,E3972&lt;&gt;0),IF(B3972&lt;&gt;0,CONCATENATE(B3972,"-AGr",VLOOKUP(C3972,Listen!$A$2:$D$45,4,FALSE),"-",D3972,"-",E3972,),CONCATENATE("AGr",VLOOKUP(C3972,Listen!$A$2:$D$45,4,FALSE),"-",D3972,"-",E3972)),"keine vollständige ID")</f>
        <v>keine vollständige ID</v>
      </c>
      <c r="B3972" s="301"/>
      <c r="C3972" s="287"/>
      <c r="D3972" s="34"/>
      <c r="E3972" s="306"/>
      <c r="F3972" s="116"/>
      <c r="G3972" s="17"/>
      <c r="H3972" s="17"/>
      <c r="I3972" s="17"/>
      <c r="J3972" s="17"/>
      <c r="K3972" s="17"/>
      <c r="L3972" s="17"/>
      <c r="M3972" s="17"/>
      <c r="N3972" s="17"/>
      <c r="O3972" s="116"/>
      <c r="P3972" s="117">
        <f>IF(D3972&gt;A_Stammdaten!$B$12,0,SUM(G3972,H3972,J3972,L3972:M3972)-SUM(I3972,K3972,N3972:O3972))</f>
        <v>0</v>
      </c>
      <c r="Q3972" s="17"/>
      <c r="R3972" s="17"/>
      <c r="S3972" s="17"/>
      <c r="T3972" s="17"/>
      <c r="U3972" s="62">
        <f t="shared" si="1284"/>
        <v>0</v>
      </c>
      <c r="V3972" s="34"/>
      <c r="W3972" s="34"/>
      <c r="X3972" s="34"/>
      <c r="Y3972" s="34"/>
      <c r="Z3972" s="34"/>
      <c r="AA3972" s="63" t="str">
        <f t="shared" si="1285"/>
        <v>-</v>
      </c>
      <c r="AB3972" s="63" t="str">
        <f t="shared" si="1286"/>
        <v>-</v>
      </c>
      <c r="AC3972" s="63">
        <f>IF(ISBLANK($C3972),0,VLOOKUP($C3972,Listen!$A$2:$C$45,2,FALSE))</f>
        <v>0</v>
      </c>
      <c r="AD3972" s="63">
        <f>IF(ISBLANK($C3972),0,VLOOKUP($C3972,Listen!$A$2:$C$45,3,FALSE))</f>
        <v>0</v>
      </c>
      <c r="AE3972" s="49">
        <f t="shared" si="1305"/>
        <v>0</v>
      </c>
      <c r="AF3972" s="49">
        <f t="shared" si="1305"/>
        <v>0</v>
      </c>
      <c r="AG3972" s="49">
        <f>IFERROR(IF(OR($V3972&lt;&gt;"Ja",VLOOKUP($C3972,Listen!$A$2:$F$45,5,0)="Nein",D3972&lt;IF(C3972="LNG Anbindungsanlagen gemäß separater Festlegung",2022,2023)),$AC3972,$AA3972),0)</f>
        <v>0</v>
      </c>
      <c r="AH3972" s="49">
        <f>IFERROR(IF(OR($V3972&lt;&gt;"Ja",VLOOKUP($C3972,Listen!$A$2:$F$45,5,0)="Nein",D3972&lt;IF(C3972="LNG Anbindungsanlagen gemäß separater Festlegung",2022,2023)),$AC3972,$AA3972),0)</f>
        <v>0</v>
      </c>
      <c r="AI3972" s="49">
        <f>IFERROR(IF(OR($W3972&lt;&gt;"Ja",VLOOKUP($C3972,Listen!$A$2:$F$45,6,0)="Nein"),$AC3972,$AB3972),0)</f>
        <v>0</v>
      </c>
      <c r="AJ3972" s="49">
        <f>IFERROR(IF(OR($W3972&lt;&gt;"Ja",VLOOKUP($C3972,Listen!$A$2:$F$45,6,0)="Nein"),$AC3972,$AB3972),0)</f>
        <v>0</v>
      </c>
      <c r="AK3972" s="49">
        <f>IFERROR(IF(OR($W3972&lt;&gt;"Ja",VLOOKUP($C3972,Listen!$A$2:$F$45,6,0)="Nein"),$AC3972,$AB3972),0)</f>
        <v>0</v>
      </c>
      <c r="AL3972" s="51">
        <f t="shared" si="1288"/>
        <v>0</v>
      </c>
      <c r="AM3972" s="296">
        <f>IFERROR(IF(VLOOKUP($C3972,Listen!$A$2:$F$45,6,0)="Ja",MAX(BC3972:BD3972),D_SAV!$BC3972),0)</f>
        <v>0</v>
      </c>
      <c r="AN3972" s="51">
        <f t="shared" si="1289"/>
        <v>0</v>
      </c>
      <c r="AP3972" s="304">
        <f t="shared" si="1290"/>
        <v>0</v>
      </c>
      <c r="AQ3972" s="304">
        <f t="shared" si="1291"/>
        <v>0</v>
      </c>
      <c r="AR3972" s="304">
        <f t="shared" si="1292"/>
        <v>0</v>
      </c>
      <c r="AS3972" s="304">
        <f t="shared" si="1293"/>
        <v>0</v>
      </c>
      <c r="AT3972" s="304">
        <f t="shared" si="1294"/>
        <v>0</v>
      </c>
      <c r="AU3972" s="304">
        <f t="shared" si="1295"/>
        <v>0</v>
      </c>
      <c r="AV3972" s="304">
        <f t="shared" si="1296"/>
        <v>0</v>
      </c>
      <c r="AW3972" s="304">
        <f t="shared" si="1297"/>
        <v>0</v>
      </c>
      <c r="AX3972" s="304">
        <f t="shared" si="1298"/>
        <v>0</v>
      </c>
      <c r="AY3972" s="304">
        <f t="shared" si="1299"/>
        <v>0</v>
      </c>
      <c r="AZ3972" s="304">
        <f t="shared" si="1300"/>
        <v>0</v>
      </c>
      <c r="BA3972" s="304">
        <f t="shared" si="1301"/>
        <v>0</v>
      </c>
      <c r="BB3972" s="304">
        <f t="shared" si="1302"/>
        <v>0</v>
      </c>
      <c r="BC3972" s="304">
        <f t="shared" si="1303"/>
        <v>0</v>
      </c>
      <c r="BD3972" s="304">
        <f t="shared" si="1304"/>
        <v>0</v>
      </c>
      <c r="BE3972" s="304">
        <f>IFERROR(IF(VLOOKUP($C3972,Listen!$A$2:$F$45,6,0)="Ja",BB3972-MAX(BC3972:BD3972),BB3972-BC3972),0)</f>
        <v>0</v>
      </c>
    </row>
    <row r="3973" spans="1:57" x14ac:dyDescent="0.25">
      <c r="A3973" s="320" t="str">
        <f>IF(AND(D3973&lt;&gt;0,C3973&lt;&gt;0,E3973&lt;&gt;0),IF(B3973&lt;&gt;0,CONCATENATE(B3973,"-AGr",VLOOKUP(C3973,Listen!$A$2:$D$45,4,FALSE),"-",D3973,"-",E3973,),CONCATENATE("AGr",VLOOKUP(C3973,Listen!$A$2:$D$45,4,FALSE),"-",D3973,"-",E3973)),"keine vollständige ID")</f>
        <v>keine vollständige ID</v>
      </c>
      <c r="B3973" s="301"/>
      <c r="C3973" s="287"/>
      <c r="D3973" s="34"/>
      <c r="E3973" s="306"/>
      <c r="F3973" s="116"/>
      <c r="G3973" s="17"/>
      <c r="H3973" s="17"/>
      <c r="I3973" s="17"/>
      <c r="J3973" s="17"/>
      <c r="K3973" s="17"/>
      <c r="L3973" s="17"/>
      <c r="M3973" s="17"/>
      <c r="N3973" s="17"/>
      <c r="O3973" s="116"/>
      <c r="P3973" s="117">
        <f>IF(D3973&gt;A_Stammdaten!$B$12,0,SUM(G3973,H3973,J3973,L3973:M3973)-SUM(I3973,K3973,N3973:O3973))</f>
        <v>0</v>
      </c>
      <c r="Q3973" s="17"/>
      <c r="R3973" s="17"/>
      <c r="S3973" s="17"/>
      <c r="T3973" s="17"/>
      <c r="U3973" s="62">
        <f t="shared" si="1284"/>
        <v>0</v>
      </c>
      <c r="V3973" s="34"/>
      <c r="W3973" s="34"/>
      <c r="X3973" s="34"/>
      <c r="Y3973" s="34"/>
      <c r="Z3973" s="34"/>
      <c r="AA3973" s="63" t="str">
        <f t="shared" si="1285"/>
        <v>-</v>
      </c>
      <c r="AB3973" s="63" t="str">
        <f t="shared" si="1286"/>
        <v>-</v>
      </c>
      <c r="AC3973" s="63">
        <f>IF(ISBLANK($C3973),0,VLOOKUP($C3973,Listen!$A$2:$C$45,2,FALSE))</f>
        <v>0</v>
      </c>
      <c r="AD3973" s="63">
        <f>IF(ISBLANK($C3973),0,VLOOKUP($C3973,Listen!$A$2:$C$45,3,FALSE))</f>
        <v>0</v>
      </c>
      <c r="AE3973" s="49">
        <f t="shared" si="1305"/>
        <v>0</v>
      </c>
      <c r="AF3973" s="49">
        <f t="shared" si="1305"/>
        <v>0</v>
      </c>
      <c r="AG3973" s="49">
        <f>IFERROR(IF(OR($V3973&lt;&gt;"Ja",VLOOKUP($C3973,Listen!$A$2:$F$45,5,0)="Nein",D3973&lt;IF(C3973="LNG Anbindungsanlagen gemäß separater Festlegung",2022,2023)),$AC3973,$AA3973),0)</f>
        <v>0</v>
      </c>
      <c r="AH3973" s="49">
        <f>IFERROR(IF(OR($V3973&lt;&gt;"Ja",VLOOKUP($C3973,Listen!$A$2:$F$45,5,0)="Nein",D3973&lt;IF(C3973="LNG Anbindungsanlagen gemäß separater Festlegung",2022,2023)),$AC3973,$AA3973),0)</f>
        <v>0</v>
      </c>
      <c r="AI3973" s="49">
        <f>IFERROR(IF(OR($W3973&lt;&gt;"Ja",VLOOKUP($C3973,Listen!$A$2:$F$45,6,0)="Nein"),$AC3973,$AB3973),0)</f>
        <v>0</v>
      </c>
      <c r="AJ3973" s="49">
        <f>IFERROR(IF(OR($W3973&lt;&gt;"Ja",VLOOKUP($C3973,Listen!$A$2:$F$45,6,0)="Nein"),$AC3973,$AB3973),0)</f>
        <v>0</v>
      </c>
      <c r="AK3973" s="49">
        <f>IFERROR(IF(OR($W3973&lt;&gt;"Ja",VLOOKUP($C3973,Listen!$A$2:$F$45,6,0)="Nein"),$AC3973,$AB3973),0)</f>
        <v>0</v>
      </c>
      <c r="AL3973" s="51">
        <f t="shared" si="1288"/>
        <v>0</v>
      </c>
      <c r="AM3973" s="296">
        <f>IFERROR(IF(VLOOKUP($C3973,Listen!$A$2:$F$45,6,0)="Ja",MAX(BC3973:BD3973),D_SAV!$BC3973),0)</f>
        <v>0</v>
      </c>
      <c r="AN3973" s="51">
        <f t="shared" si="1289"/>
        <v>0</v>
      </c>
      <c r="AP3973" s="304">
        <f t="shared" si="1290"/>
        <v>0</v>
      </c>
      <c r="AQ3973" s="304">
        <f t="shared" si="1291"/>
        <v>0</v>
      </c>
      <c r="AR3973" s="304">
        <f t="shared" si="1292"/>
        <v>0</v>
      </c>
      <c r="AS3973" s="304">
        <f t="shared" si="1293"/>
        <v>0</v>
      </c>
      <c r="AT3973" s="304">
        <f t="shared" si="1294"/>
        <v>0</v>
      </c>
      <c r="AU3973" s="304">
        <f t="shared" si="1295"/>
        <v>0</v>
      </c>
      <c r="AV3973" s="304">
        <f t="shared" si="1296"/>
        <v>0</v>
      </c>
      <c r="AW3973" s="304">
        <f t="shared" si="1297"/>
        <v>0</v>
      </c>
      <c r="AX3973" s="304">
        <f t="shared" si="1298"/>
        <v>0</v>
      </c>
      <c r="AY3973" s="304">
        <f t="shared" si="1299"/>
        <v>0</v>
      </c>
      <c r="AZ3973" s="304">
        <f t="shared" si="1300"/>
        <v>0</v>
      </c>
      <c r="BA3973" s="304">
        <f t="shared" si="1301"/>
        <v>0</v>
      </c>
      <c r="BB3973" s="304">
        <f t="shared" si="1302"/>
        <v>0</v>
      </c>
      <c r="BC3973" s="304">
        <f t="shared" si="1303"/>
        <v>0</v>
      </c>
      <c r="BD3973" s="304">
        <f t="shared" si="1304"/>
        <v>0</v>
      </c>
      <c r="BE3973" s="304">
        <f>IFERROR(IF(VLOOKUP($C3973,Listen!$A$2:$F$45,6,0)="Ja",BB3973-MAX(BC3973:BD3973),BB3973-BC3973),0)</f>
        <v>0</v>
      </c>
    </row>
    <row r="3974" spans="1:57" x14ac:dyDescent="0.25">
      <c r="A3974" s="320" t="str">
        <f>IF(AND(D3974&lt;&gt;0,C3974&lt;&gt;0,E3974&lt;&gt;0),IF(B3974&lt;&gt;0,CONCATENATE(B3974,"-AGr",VLOOKUP(C3974,Listen!$A$2:$D$45,4,FALSE),"-",D3974,"-",E3974,),CONCATENATE("AGr",VLOOKUP(C3974,Listen!$A$2:$D$45,4,FALSE),"-",D3974,"-",E3974)),"keine vollständige ID")</f>
        <v>keine vollständige ID</v>
      </c>
      <c r="B3974" s="301"/>
      <c r="C3974" s="287"/>
      <c r="D3974" s="34"/>
      <c r="E3974" s="306"/>
      <c r="F3974" s="116"/>
      <c r="G3974" s="17"/>
      <c r="H3974" s="17"/>
      <c r="I3974" s="17"/>
      <c r="J3974" s="17"/>
      <c r="K3974" s="17"/>
      <c r="L3974" s="17"/>
      <c r="M3974" s="17"/>
      <c r="N3974" s="17"/>
      <c r="O3974" s="116"/>
      <c r="P3974" s="117">
        <f>IF(D3974&gt;A_Stammdaten!$B$12,0,SUM(G3974,H3974,J3974,L3974:M3974)-SUM(I3974,K3974,N3974:O3974))</f>
        <v>0</v>
      </c>
      <c r="Q3974" s="17"/>
      <c r="R3974" s="17"/>
      <c r="S3974" s="17"/>
      <c r="T3974" s="17"/>
      <c r="U3974" s="62">
        <f t="shared" ref="U3974:U4004" si="1306">P3974-SUM(Q3974:T3974)</f>
        <v>0</v>
      </c>
      <c r="V3974" s="34"/>
      <c r="W3974" s="34"/>
      <c r="X3974" s="34"/>
      <c r="Y3974" s="34"/>
      <c r="Z3974" s="34"/>
      <c r="AA3974" s="63" t="str">
        <f t="shared" ref="AA3974:AA4004" si="1307">IF($V3974="Ja",MIN(2044-$D3974+1,AC3974),"-")</f>
        <v>-</v>
      </c>
      <c r="AB3974" s="63" t="str">
        <f t="shared" ref="AB3974:AB4004" si="1308">IF($Z3974="","-",MIN($Z3974-$D3974+1,AC3974))</f>
        <v>-</v>
      </c>
      <c r="AC3974" s="63">
        <f>IF(ISBLANK($C3974),0,VLOOKUP($C3974,Listen!$A$2:$C$45,2,FALSE))</f>
        <v>0</v>
      </c>
      <c r="AD3974" s="63">
        <f>IF(ISBLANK($C3974),0,VLOOKUP($C3974,Listen!$A$2:$C$45,3,FALSE))</f>
        <v>0</v>
      </c>
      <c r="AE3974" s="49">
        <f t="shared" ref="AE3974:AF4004" si="1309">IFERROR($AC3974,0)</f>
        <v>0</v>
      </c>
      <c r="AF3974" s="49">
        <f t="shared" si="1309"/>
        <v>0</v>
      </c>
      <c r="AG3974" s="49">
        <f>IFERROR(IF(OR($V3974&lt;&gt;"Ja",VLOOKUP($C3974,Listen!$A$2:$F$45,5,0)="Nein",D3974&lt;IF(C3974="LNG Anbindungsanlagen gemäß separater Festlegung",2022,2023)),$AC3974,$AA3974),0)</f>
        <v>0</v>
      </c>
      <c r="AH3974" s="49">
        <f>IFERROR(IF(OR($V3974&lt;&gt;"Ja",VLOOKUP($C3974,Listen!$A$2:$F$45,5,0)="Nein",D3974&lt;IF(C3974="LNG Anbindungsanlagen gemäß separater Festlegung",2022,2023)),$AC3974,$AA3974),0)</f>
        <v>0</v>
      </c>
      <c r="AI3974" s="49">
        <f>IFERROR(IF(OR($W3974&lt;&gt;"Ja",VLOOKUP($C3974,Listen!$A$2:$F$45,6,0)="Nein"),$AC3974,$AB3974),0)</f>
        <v>0</v>
      </c>
      <c r="AJ3974" s="49">
        <f>IFERROR(IF(OR($W3974&lt;&gt;"Ja",VLOOKUP($C3974,Listen!$A$2:$F$45,6,0)="Nein"),$AC3974,$AB3974),0)</f>
        <v>0</v>
      </c>
      <c r="AK3974" s="49">
        <f>IFERROR(IF(OR($W3974&lt;&gt;"Ja",VLOOKUP($C3974,Listen!$A$2:$F$45,6,0)="Nein"),$AC3974,$AB3974),0)</f>
        <v>0</v>
      </c>
      <c r="AL3974" s="51">
        <f t="shared" ref="AL3974:AL4004" si="1310">BB3974</f>
        <v>0</v>
      </c>
      <c r="AM3974" s="296">
        <f>IFERROR(IF(VLOOKUP($C3974,Listen!$A$2:$F$45,6,0)="Ja",MAX(BC3974:BD3974),D_SAV!$BC3974),0)</f>
        <v>0</v>
      </c>
      <c r="AN3974" s="51">
        <f t="shared" ref="AN3974:AN4004" si="1311">BE3974</f>
        <v>0</v>
      </c>
      <c r="AP3974" s="304">
        <f t="shared" ref="AP3974:AP4004" si="1312">AO3974+IF($D3974=AP$3,$U3974,0)</f>
        <v>0</v>
      </c>
      <c r="AQ3974" s="304">
        <f t="shared" ref="AQ3974:AQ4004" si="1313">IF(AP3974=0,0,IF($AE3974-(AP$3-$D3974)&lt;=0,AP3974,AP3974/($AE3974-(AP$3-$D3974))))</f>
        <v>0</v>
      </c>
      <c r="AR3974" s="304">
        <f t="shared" ref="AR3974:AR4004" si="1314">AP3974-AQ3974</f>
        <v>0</v>
      </c>
      <c r="AS3974" s="304">
        <f t="shared" ref="AS3974:AS4004" si="1315">AR3974+IF($D3974=AS$3,$U3974,0)</f>
        <v>0</v>
      </c>
      <c r="AT3974" s="304">
        <f t="shared" ref="AT3974:AT4004" si="1316">IF(AS3974=0,0,IF($AF3974-(AS$3-$D3974)&lt;=0,AS3974,AS3974/($AF3974-(AS$3-$D3974))))</f>
        <v>0</v>
      </c>
      <c r="AU3974" s="304">
        <f t="shared" ref="AU3974:AU4004" si="1317">AS3974-AT3974</f>
        <v>0</v>
      </c>
      <c r="AV3974" s="304">
        <f t="shared" ref="AV3974:AV4004" si="1318">AU3974+IF($D3974=AV$3,$U3974,0)</f>
        <v>0</v>
      </c>
      <c r="AW3974" s="304">
        <f t="shared" ref="AW3974:AW4004" si="1319">IF(AV3974=0,0,IF($AG3974-(AV$3-$D3974)&lt;=0,AV3974,AV3974/($AG3974-(AV$3-$D3974))))</f>
        <v>0</v>
      </c>
      <c r="AX3974" s="304">
        <f t="shared" ref="AX3974:AX4004" si="1320">AV3974-AW3974</f>
        <v>0</v>
      </c>
      <c r="AY3974" s="304">
        <f t="shared" ref="AY3974:AY4004" si="1321">AX3974+IF($D3974=AY$3,$U3974,0)</f>
        <v>0</v>
      </c>
      <c r="AZ3974" s="304">
        <f t="shared" ref="AZ3974:AZ4004" si="1322">IF(AY3974=0,0,IF($AH3974-(AY$3-$D3974)&lt;=0,AY3974,AY3974/($AH3974-(AY$3-$D3974))))</f>
        <v>0</v>
      </c>
      <c r="BA3974" s="304">
        <f t="shared" ref="BA3974:BA4004" si="1323">AY3974-AZ3974</f>
        <v>0</v>
      </c>
      <c r="BB3974" s="304">
        <f t="shared" ref="BB3974:BB4004" si="1324">BA3974+IF($D3974=BB$3,$U3974,0)</f>
        <v>0</v>
      </c>
      <c r="BC3974" s="304">
        <f t="shared" ref="BC3974:BC4004" si="1325">IF(BB3974=0,0,IF($AI3974-(BB$3-$D3974)&lt;=0,BB3974,BB3974/($AI3974-(BB$3-$D3974))))</f>
        <v>0</v>
      </c>
      <c r="BD3974" s="304">
        <f t="shared" ref="BD3974:BD4004" si="1326">BB3974*Y3974/100</f>
        <v>0</v>
      </c>
      <c r="BE3974" s="304">
        <f>IFERROR(IF(VLOOKUP($C3974,Listen!$A$2:$F$45,6,0)="Ja",BB3974-MAX(BC3974:BD3974),BB3974-BC3974),0)</f>
        <v>0</v>
      </c>
    </row>
    <row r="3975" spans="1:57" x14ac:dyDescent="0.25">
      <c r="A3975" s="320" t="str">
        <f>IF(AND(D3975&lt;&gt;0,C3975&lt;&gt;0,E3975&lt;&gt;0),IF(B3975&lt;&gt;0,CONCATENATE(B3975,"-AGr",VLOOKUP(C3975,Listen!$A$2:$D$45,4,FALSE),"-",D3975,"-",E3975,),CONCATENATE("AGr",VLOOKUP(C3975,Listen!$A$2:$D$45,4,FALSE),"-",D3975,"-",E3975)),"keine vollständige ID")</f>
        <v>keine vollständige ID</v>
      </c>
      <c r="B3975" s="301"/>
      <c r="C3975" s="287"/>
      <c r="D3975" s="34"/>
      <c r="E3975" s="306"/>
      <c r="F3975" s="116"/>
      <c r="G3975" s="17"/>
      <c r="H3975" s="17"/>
      <c r="I3975" s="17"/>
      <c r="J3975" s="17"/>
      <c r="K3975" s="17"/>
      <c r="L3975" s="17"/>
      <c r="M3975" s="17"/>
      <c r="N3975" s="17"/>
      <c r="O3975" s="116"/>
      <c r="P3975" s="117">
        <f>IF(D3975&gt;A_Stammdaten!$B$12,0,SUM(G3975,H3975,J3975,L3975:M3975)-SUM(I3975,K3975,N3975:O3975))</f>
        <v>0</v>
      </c>
      <c r="Q3975" s="17"/>
      <c r="R3975" s="17"/>
      <c r="S3975" s="17"/>
      <c r="T3975" s="17"/>
      <c r="U3975" s="62">
        <f t="shared" si="1306"/>
        <v>0</v>
      </c>
      <c r="V3975" s="34"/>
      <c r="W3975" s="34"/>
      <c r="X3975" s="34"/>
      <c r="Y3975" s="34"/>
      <c r="Z3975" s="34"/>
      <c r="AA3975" s="63" t="str">
        <f t="shared" si="1307"/>
        <v>-</v>
      </c>
      <c r="AB3975" s="63" t="str">
        <f t="shared" si="1308"/>
        <v>-</v>
      </c>
      <c r="AC3975" s="63">
        <f>IF(ISBLANK($C3975),0,VLOOKUP($C3975,Listen!$A$2:$C$45,2,FALSE))</f>
        <v>0</v>
      </c>
      <c r="AD3975" s="63">
        <f>IF(ISBLANK($C3975),0,VLOOKUP($C3975,Listen!$A$2:$C$45,3,FALSE))</f>
        <v>0</v>
      </c>
      <c r="AE3975" s="49">
        <f t="shared" si="1309"/>
        <v>0</v>
      </c>
      <c r="AF3975" s="49">
        <f t="shared" si="1309"/>
        <v>0</v>
      </c>
      <c r="AG3975" s="49">
        <f>IFERROR(IF(OR($V3975&lt;&gt;"Ja",VLOOKUP($C3975,Listen!$A$2:$F$45,5,0)="Nein",D3975&lt;IF(C3975="LNG Anbindungsanlagen gemäß separater Festlegung",2022,2023)),$AC3975,$AA3975),0)</f>
        <v>0</v>
      </c>
      <c r="AH3975" s="49">
        <f>IFERROR(IF(OR($V3975&lt;&gt;"Ja",VLOOKUP($C3975,Listen!$A$2:$F$45,5,0)="Nein",D3975&lt;IF(C3975="LNG Anbindungsanlagen gemäß separater Festlegung",2022,2023)),$AC3975,$AA3975),0)</f>
        <v>0</v>
      </c>
      <c r="AI3975" s="49">
        <f>IFERROR(IF(OR($W3975&lt;&gt;"Ja",VLOOKUP($C3975,Listen!$A$2:$F$45,6,0)="Nein"),$AC3975,$AB3975),0)</f>
        <v>0</v>
      </c>
      <c r="AJ3975" s="49">
        <f>IFERROR(IF(OR($W3975&lt;&gt;"Ja",VLOOKUP($C3975,Listen!$A$2:$F$45,6,0)="Nein"),$AC3975,$AB3975),0)</f>
        <v>0</v>
      </c>
      <c r="AK3975" s="49">
        <f>IFERROR(IF(OR($W3975&lt;&gt;"Ja",VLOOKUP($C3975,Listen!$A$2:$F$45,6,0)="Nein"),$AC3975,$AB3975),0)</f>
        <v>0</v>
      </c>
      <c r="AL3975" s="51">
        <f t="shared" si="1310"/>
        <v>0</v>
      </c>
      <c r="AM3975" s="296">
        <f>IFERROR(IF(VLOOKUP($C3975,Listen!$A$2:$F$45,6,0)="Ja",MAX(BC3975:BD3975),D_SAV!$BC3975),0)</f>
        <v>0</v>
      </c>
      <c r="AN3975" s="51">
        <f t="shared" si="1311"/>
        <v>0</v>
      </c>
      <c r="AP3975" s="304">
        <f t="shared" si="1312"/>
        <v>0</v>
      </c>
      <c r="AQ3975" s="304">
        <f t="shared" si="1313"/>
        <v>0</v>
      </c>
      <c r="AR3975" s="304">
        <f t="shared" si="1314"/>
        <v>0</v>
      </c>
      <c r="AS3975" s="304">
        <f t="shared" si="1315"/>
        <v>0</v>
      </c>
      <c r="AT3975" s="304">
        <f t="shared" si="1316"/>
        <v>0</v>
      </c>
      <c r="AU3975" s="304">
        <f t="shared" si="1317"/>
        <v>0</v>
      </c>
      <c r="AV3975" s="304">
        <f t="shared" si="1318"/>
        <v>0</v>
      </c>
      <c r="AW3975" s="304">
        <f t="shared" si="1319"/>
        <v>0</v>
      </c>
      <c r="AX3975" s="304">
        <f t="shared" si="1320"/>
        <v>0</v>
      </c>
      <c r="AY3975" s="304">
        <f t="shared" si="1321"/>
        <v>0</v>
      </c>
      <c r="AZ3975" s="304">
        <f t="shared" si="1322"/>
        <v>0</v>
      </c>
      <c r="BA3975" s="304">
        <f t="shared" si="1323"/>
        <v>0</v>
      </c>
      <c r="BB3975" s="304">
        <f t="shared" si="1324"/>
        <v>0</v>
      </c>
      <c r="BC3975" s="304">
        <f t="shared" si="1325"/>
        <v>0</v>
      </c>
      <c r="BD3975" s="304">
        <f t="shared" si="1326"/>
        <v>0</v>
      </c>
      <c r="BE3975" s="304">
        <f>IFERROR(IF(VLOOKUP($C3975,Listen!$A$2:$F$45,6,0)="Ja",BB3975-MAX(BC3975:BD3975),BB3975-BC3975),0)</f>
        <v>0</v>
      </c>
    </row>
    <row r="3976" spans="1:57" x14ac:dyDescent="0.25">
      <c r="A3976" s="320" t="str">
        <f>IF(AND(D3976&lt;&gt;0,C3976&lt;&gt;0,E3976&lt;&gt;0),IF(B3976&lt;&gt;0,CONCATENATE(B3976,"-AGr",VLOOKUP(C3976,Listen!$A$2:$D$45,4,FALSE),"-",D3976,"-",E3976,),CONCATENATE("AGr",VLOOKUP(C3976,Listen!$A$2:$D$45,4,FALSE),"-",D3976,"-",E3976)),"keine vollständige ID")</f>
        <v>keine vollständige ID</v>
      </c>
      <c r="B3976" s="301"/>
      <c r="C3976" s="287"/>
      <c r="D3976" s="34"/>
      <c r="E3976" s="306"/>
      <c r="F3976" s="116"/>
      <c r="G3976" s="17"/>
      <c r="H3976" s="17"/>
      <c r="I3976" s="17"/>
      <c r="J3976" s="17"/>
      <c r="K3976" s="17"/>
      <c r="L3976" s="17"/>
      <c r="M3976" s="17"/>
      <c r="N3976" s="17"/>
      <c r="O3976" s="116"/>
      <c r="P3976" s="117">
        <f>IF(D3976&gt;A_Stammdaten!$B$12,0,SUM(G3976,H3976,J3976,L3976:M3976)-SUM(I3976,K3976,N3976:O3976))</f>
        <v>0</v>
      </c>
      <c r="Q3976" s="17"/>
      <c r="R3976" s="17"/>
      <c r="S3976" s="17"/>
      <c r="T3976" s="17"/>
      <c r="U3976" s="62">
        <f t="shared" si="1306"/>
        <v>0</v>
      </c>
      <c r="V3976" s="34"/>
      <c r="W3976" s="34"/>
      <c r="X3976" s="34"/>
      <c r="Y3976" s="34"/>
      <c r="Z3976" s="34"/>
      <c r="AA3976" s="63" t="str">
        <f t="shared" si="1307"/>
        <v>-</v>
      </c>
      <c r="AB3976" s="63" t="str">
        <f t="shared" si="1308"/>
        <v>-</v>
      </c>
      <c r="AC3976" s="63">
        <f>IF(ISBLANK($C3976),0,VLOOKUP($C3976,Listen!$A$2:$C$45,2,FALSE))</f>
        <v>0</v>
      </c>
      <c r="AD3976" s="63">
        <f>IF(ISBLANK($C3976),0,VLOOKUP($C3976,Listen!$A$2:$C$45,3,FALSE))</f>
        <v>0</v>
      </c>
      <c r="AE3976" s="49">
        <f t="shared" si="1309"/>
        <v>0</v>
      </c>
      <c r="AF3976" s="49">
        <f t="shared" si="1309"/>
        <v>0</v>
      </c>
      <c r="AG3976" s="49">
        <f>IFERROR(IF(OR($V3976&lt;&gt;"Ja",VLOOKUP($C3976,Listen!$A$2:$F$45,5,0)="Nein",D3976&lt;IF(C3976="LNG Anbindungsanlagen gemäß separater Festlegung",2022,2023)),$AC3976,$AA3976),0)</f>
        <v>0</v>
      </c>
      <c r="AH3976" s="49">
        <f>IFERROR(IF(OR($V3976&lt;&gt;"Ja",VLOOKUP($C3976,Listen!$A$2:$F$45,5,0)="Nein",D3976&lt;IF(C3976="LNG Anbindungsanlagen gemäß separater Festlegung",2022,2023)),$AC3976,$AA3976),0)</f>
        <v>0</v>
      </c>
      <c r="AI3976" s="49">
        <f>IFERROR(IF(OR($W3976&lt;&gt;"Ja",VLOOKUP($C3976,Listen!$A$2:$F$45,6,0)="Nein"),$AC3976,$AB3976),0)</f>
        <v>0</v>
      </c>
      <c r="AJ3976" s="49">
        <f>IFERROR(IF(OR($W3976&lt;&gt;"Ja",VLOOKUP($C3976,Listen!$A$2:$F$45,6,0)="Nein"),$AC3976,$AB3976),0)</f>
        <v>0</v>
      </c>
      <c r="AK3976" s="49">
        <f>IFERROR(IF(OR($W3976&lt;&gt;"Ja",VLOOKUP($C3976,Listen!$A$2:$F$45,6,0)="Nein"),$AC3976,$AB3976),0)</f>
        <v>0</v>
      </c>
      <c r="AL3976" s="51">
        <f t="shared" si="1310"/>
        <v>0</v>
      </c>
      <c r="AM3976" s="296">
        <f>IFERROR(IF(VLOOKUP($C3976,Listen!$A$2:$F$45,6,0)="Ja",MAX(BC3976:BD3976),D_SAV!$BC3976),0)</f>
        <v>0</v>
      </c>
      <c r="AN3976" s="51">
        <f t="shared" si="1311"/>
        <v>0</v>
      </c>
      <c r="AP3976" s="304">
        <f t="shared" si="1312"/>
        <v>0</v>
      </c>
      <c r="AQ3976" s="304">
        <f t="shared" si="1313"/>
        <v>0</v>
      </c>
      <c r="AR3976" s="304">
        <f t="shared" si="1314"/>
        <v>0</v>
      </c>
      <c r="AS3976" s="304">
        <f t="shared" si="1315"/>
        <v>0</v>
      </c>
      <c r="AT3976" s="304">
        <f t="shared" si="1316"/>
        <v>0</v>
      </c>
      <c r="AU3976" s="304">
        <f t="shared" si="1317"/>
        <v>0</v>
      </c>
      <c r="AV3976" s="304">
        <f t="shared" si="1318"/>
        <v>0</v>
      </c>
      <c r="AW3976" s="304">
        <f t="shared" si="1319"/>
        <v>0</v>
      </c>
      <c r="AX3976" s="304">
        <f t="shared" si="1320"/>
        <v>0</v>
      </c>
      <c r="AY3976" s="304">
        <f t="shared" si="1321"/>
        <v>0</v>
      </c>
      <c r="AZ3976" s="304">
        <f t="shared" si="1322"/>
        <v>0</v>
      </c>
      <c r="BA3976" s="304">
        <f t="shared" si="1323"/>
        <v>0</v>
      </c>
      <c r="BB3976" s="304">
        <f t="shared" si="1324"/>
        <v>0</v>
      </c>
      <c r="BC3976" s="304">
        <f t="shared" si="1325"/>
        <v>0</v>
      </c>
      <c r="BD3976" s="304">
        <f t="shared" si="1326"/>
        <v>0</v>
      </c>
      <c r="BE3976" s="304">
        <f>IFERROR(IF(VLOOKUP($C3976,Listen!$A$2:$F$45,6,0)="Ja",BB3976-MAX(BC3976:BD3976),BB3976-BC3976),0)</f>
        <v>0</v>
      </c>
    </row>
    <row r="3977" spans="1:57" x14ac:dyDescent="0.25">
      <c r="A3977" s="320" t="str">
        <f>IF(AND(D3977&lt;&gt;0,C3977&lt;&gt;0,E3977&lt;&gt;0),IF(B3977&lt;&gt;0,CONCATENATE(B3977,"-AGr",VLOOKUP(C3977,Listen!$A$2:$D$45,4,FALSE),"-",D3977,"-",E3977,),CONCATENATE("AGr",VLOOKUP(C3977,Listen!$A$2:$D$45,4,FALSE),"-",D3977,"-",E3977)),"keine vollständige ID")</f>
        <v>keine vollständige ID</v>
      </c>
      <c r="B3977" s="301"/>
      <c r="C3977" s="287"/>
      <c r="D3977" s="34"/>
      <c r="E3977" s="306"/>
      <c r="F3977" s="116"/>
      <c r="G3977" s="17"/>
      <c r="H3977" s="17"/>
      <c r="I3977" s="17"/>
      <c r="J3977" s="17"/>
      <c r="K3977" s="17"/>
      <c r="L3977" s="17"/>
      <c r="M3977" s="17"/>
      <c r="N3977" s="17"/>
      <c r="O3977" s="116"/>
      <c r="P3977" s="117">
        <f>IF(D3977&gt;A_Stammdaten!$B$12,0,SUM(G3977,H3977,J3977,L3977:M3977)-SUM(I3977,K3977,N3977:O3977))</f>
        <v>0</v>
      </c>
      <c r="Q3977" s="17"/>
      <c r="R3977" s="17"/>
      <c r="S3977" s="17"/>
      <c r="T3977" s="17"/>
      <c r="U3977" s="62">
        <f t="shared" si="1306"/>
        <v>0</v>
      </c>
      <c r="V3977" s="34"/>
      <c r="W3977" s="34"/>
      <c r="X3977" s="34"/>
      <c r="Y3977" s="34"/>
      <c r="Z3977" s="34"/>
      <c r="AA3977" s="63" t="str">
        <f t="shared" si="1307"/>
        <v>-</v>
      </c>
      <c r="AB3977" s="63" t="str">
        <f t="shared" si="1308"/>
        <v>-</v>
      </c>
      <c r="AC3977" s="63">
        <f>IF(ISBLANK($C3977),0,VLOOKUP($C3977,Listen!$A$2:$C$45,2,FALSE))</f>
        <v>0</v>
      </c>
      <c r="AD3977" s="63">
        <f>IF(ISBLANK($C3977),0,VLOOKUP($C3977,Listen!$A$2:$C$45,3,FALSE))</f>
        <v>0</v>
      </c>
      <c r="AE3977" s="49">
        <f t="shared" si="1309"/>
        <v>0</v>
      </c>
      <c r="AF3977" s="49">
        <f t="shared" si="1309"/>
        <v>0</v>
      </c>
      <c r="AG3977" s="49">
        <f>IFERROR(IF(OR($V3977&lt;&gt;"Ja",VLOOKUP($C3977,Listen!$A$2:$F$45,5,0)="Nein",D3977&lt;IF(C3977="LNG Anbindungsanlagen gemäß separater Festlegung",2022,2023)),$AC3977,$AA3977),0)</f>
        <v>0</v>
      </c>
      <c r="AH3977" s="49">
        <f>IFERROR(IF(OR($V3977&lt;&gt;"Ja",VLOOKUP($C3977,Listen!$A$2:$F$45,5,0)="Nein",D3977&lt;IF(C3977="LNG Anbindungsanlagen gemäß separater Festlegung",2022,2023)),$AC3977,$AA3977),0)</f>
        <v>0</v>
      </c>
      <c r="AI3977" s="49">
        <f>IFERROR(IF(OR($W3977&lt;&gt;"Ja",VLOOKUP($C3977,Listen!$A$2:$F$45,6,0)="Nein"),$AC3977,$AB3977),0)</f>
        <v>0</v>
      </c>
      <c r="AJ3977" s="49">
        <f>IFERROR(IF(OR($W3977&lt;&gt;"Ja",VLOOKUP($C3977,Listen!$A$2:$F$45,6,0)="Nein"),$AC3977,$AB3977),0)</f>
        <v>0</v>
      </c>
      <c r="AK3977" s="49">
        <f>IFERROR(IF(OR($W3977&lt;&gt;"Ja",VLOOKUP($C3977,Listen!$A$2:$F$45,6,0)="Nein"),$AC3977,$AB3977),0)</f>
        <v>0</v>
      </c>
      <c r="AL3977" s="51">
        <f t="shared" si="1310"/>
        <v>0</v>
      </c>
      <c r="AM3977" s="296">
        <f>IFERROR(IF(VLOOKUP($C3977,Listen!$A$2:$F$45,6,0)="Ja",MAX(BC3977:BD3977),D_SAV!$BC3977),0)</f>
        <v>0</v>
      </c>
      <c r="AN3977" s="51">
        <f t="shared" si="1311"/>
        <v>0</v>
      </c>
      <c r="AP3977" s="304">
        <f t="shared" si="1312"/>
        <v>0</v>
      </c>
      <c r="AQ3977" s="304">
        <f t="shared" si="1313"/>
        <v>0</v>
      </c>
      <c r="AR3977" s="304">
        <f t="shared" si="1314"/>
        <v>0</v>
      </c>
      <c r="AS3977" s="304">
        <f t="shared" si="1315"/>
        <v>0</v>
      </c>
      <c r="AT3977" s="304">
        <f t="shared" si="1316"/>
        <v>0</v>
      </c>
      <c r="AU3977" s="304">
        <f t="shared" si="1317"/>
        <v>0</v>
      </c>
      <c r="AV3977" s="304">
        <f t="shared" si="1318"/>
        <v>0</v>
      </c>
      <c r="AW3977" s="304">
        <f t="shared" si="1319"/>
        <v>0</v>
      </c>
      <c r="AX3977" s="304">
        <f t="shared" si="1320"/>
        <v>0</v>
      </c>
      <c r="AY3977" s="304">
        <f t="shared" si="1321"/>
        <v>0</v>
      </c>
      <c r="AZ3977" s="304">
        <f t="shared" si="1322"/>
        <v>0</v>
      </c>
      <c r="BA3977" s="304">
        <f t="shared" si="1323"/>
        <v>0</v>
      </c>
      <c r="BB3977" s="304">
        <f t="shared" si="1324"/>
        <v>0</v>
      </c>
      <c r="BC3977" s="304">
        <f t="shared" si="1325"/>
        <v>0</v>
      </c>
      <c r="BD3977" s="304">
        <f t="shared" si="1326"/>
        <v>0</v>
      </c>
      <c r="BE3977" s="304">
        <f>IFERROR(IF(VLOOKUP($C3977,Listen!$A$2:$F$45,6,0)="Ja",BB3977-MAX(BC3977:BD3977),BB3977-BC3977),0)</f>
        <v>0</v>
      </c>
    </row>
    <row r="3978" spans="1:57" x14ac:dyDescent="0.25">
      <c r="A3978" s="320" t="str">
        <f>IF(AND(D3978&lt;&gt;0,C3978&lt;&gt;0,E3978&lt;&gt;0),IF(B3978&lt;&gt;0,CONCATENATE(B3978,"-AGr",VLOOKUP(C3978,Listen!$A$2:$D$45,4,FALSE),"-",D3978,"-",E3978,),CONCATENATE("AGr",VLOOKUP(C3978,Listen!$A$2:$D$45,4,FALSE),"-",D3978,"-",E3978)),"keine vollständige ID")</f>
        <v>keine vollständige ID</v>
      </c>
      <c r="B3978" s="301"/>
      <c r="C3978" s="287"/>
      <c r="D3978" s="34"/>
      <c r="E3978" s="306"/>
      <c r="F3978" s="116"/>
      <c r="G3978" s="17"/>
      <c r="H3978" s="17"/>
      <c r="I3978" s="17"/>
      <c r="J3978" s="17"/>
      <c r="K3978" s="17"/>
      <c r="L3978" s="17"/>
      <c r="M3978" s="17"/>
      <c r="N3978" s="17"/>
      <c r="O3978" s="116"/>
      <c r="P3978" s="117">
        <f>IF(D3978&gt;A_Stammdaten!$B$12,0,SUM(G3978,H3978,J3978,L3978:M3978)-SUM(I3978,K3978,N3978:O3978))</f>
        <v>0</v>
      </c>
      <c r="Q3978" s="17"/>
      <c r="R3978" s="17"/>
      <c r="S3978" s="17"/>
      <c r="T3978" s="17"/>
      <c r="U3978" s="62">
        <f t="shared" si="1306"/>
        <v>0</v>
      </c>
      <c r="V3978" s="34"/>
      <c r="W3978" s="34"/>
      <c r="X3978" s="34"/>
      <c r="Y3978" s="34"/>
      <c r="Z3978" s="34"/>
      <c r="AA3978" s="63" t="str">
        <f t="shared" si="1307"/>
        <v>-</v>
      </c>
      <c r="AB3978" s="63" t="str">
        <f t="shared" si="1308"/>
        <v>-</v>
      </c>
      <c r="AC3978" s="63">
        <f>IF(ISBLANK($C3978),0,VLOOKUP($C3978,Listen!$A$2:$C$45,2,FALSE))</f>
        <v>0</v>
      </c>
      <c r="AD3978" s="63">
        <f>IF(ISBLANK($C3978),0,VLOOKUP($C3978,Listen!$A$2:$C$45,3,FALSE))</f>
        <v>0</v>
      </c>
      <c r="AE3978" s="49">
        <f t="shared" si="1309"/>
        <v>0</v>
      </c>
      <c r="AF3978" s="49">
        <f t="shared" si="1309"/>
        <v>0</v>
      </c>
      <c r="AG3978" s="49">
        <f>IFERROR(IF(OR($V3978&lt;&gt;"Ja",VLOOKUP($C3978,Listen!$A$2:$F$45,5,0)="Nein",D3978&lt;IF(C3978="LNG Anbindungsanlagen gemäß separater Festlegung",2022,2023)),$AC3978,$AA3978),0)</f>
        <v>0</v>
      </c>
      <c r="AH3978" s="49">
        <f>IFERROR(IF(OR($V3978&lt;&gt;"Ja",VLOOKUP($C3978,Listen!$A$2:$F$45,5,0)="Nein",D3978&lt;IF(C3978="LNG Anbindungsanlagen gemäß separater Festlegung",2022,2023)),$AC3978,$AA3978),0)</f>
        <v>0</v>
      </c>
      <c r="AI3978" s="49">
        <f>IFERROR(IF(OR($W3978&lt;&gt;"Ja",VLOOKUP($C3978,Listen!$A$2:$F$45,6,0)="Nein"),$AC3978,$AB3978),0)</f>
        <v>0</v>
      </c>
      <c r="AJ3978" s="49">
        <f>IFERROR(IF(OR($W3978&lt;&gt;"Ja",VLOOKUP($C3978,Listen!$A$2:$F$45,6,0)="Nein"),$AC3978,$AB3978),0)</f>
        <v>0</v>
      </c>
      <c r="AK3978" s="49">
        <f>IFERROR(IF(OR($W3978&lt;&gt;"Ja",VLOOKUP($C3978,Listen!$A$2:$F$45,6,0)="Nein"),$AC3978,$AB3978),0)</f>
        <v>0</v>
      </c>
      <c r="AL3978" s="51">
        <f t="shared" si="1310"/>
        <v>0</v>
      </c>
      <c r="AM3978" s="296">
        <f>IFERROR(IF(VLOOKUP($C3978,Listen!$A$2:$F$45,6,0)="Ja",MAX(BC3978:BD3978),D_SAV!$BC3978),0)</f>
        <v>0</v>
      </c>
      <c r="AN3978" s="51">
        <f t="shared" si="1311"/>
        <v>0</v>
      </c>
      <c r="AP3978" s="304">
        <f t="shared" si="1312"/>
        <v>0</v>
      </c>
      <c r="AQ3978" s="304">
        <f t="shared" si="1313"/>
        <v>0</v>
      </c>
      <c r="AR3978" s="304">
        <f t="shared" si="1314"/>
        <v>0</v>
      </c>
      <c r="AS3978" s="304">
        <f t="shared" si="1315"/>
        <v>0</v>
      </c>
      <c r="AT3978" s="304">
        <f t="shared" si="1316"/>
        <v>0</v>
      </c>
      <c r="AU3978" s="304">
        <f t="shared" si="1317"/>
        <v>0</v>
      </c>
      <c r="AV3978" s="304">
        <f t="shared" si="1318"/>
        <v>0</v>
      </c>
      <c r="AW3978" s="304">
        <f t="shared" si="1319"/>
        <v>0</v>
      </c>
      <c r="AX3978" s="304">
        <f t="shared" si="1320"/>
        <v>0</v>
      </c>
      <c r="AY3978" s="304">
        <f t="shared" si="1321"/>
        <v>0</v>
      </c>
      <c r="AZ3978" s="304">
        <f t="shared" si="1322"/>
        <v>0</v>
      </c>
      <c r="BA3978" s="304">
        <f t="shared" si="1323"/>
        <v>0</v>
      </c>
      <c r="BB3978" s="304">
        <f t="shared" si="1324"/>
        <v>0</v>
      </c>
      <c r="BC3978" s="304">
        <f t="shared" si="1325"/>
        <v>0</v>
      </c>
      <c r="BD3978" s="304">
        <f t="shared" si="1326"/>
        <v>0</v>
      </c>
      <c r="BE3978" s="304">
        <f>IFERROR(IF(VLOOKUP($C3978,Listen!$A$2:$F$45,6,0)="Ja",BB3978-MAX(BC3978:BD3978),BB3978-BC3978),0)</f>
        <v>0</v>
      </c>
    </row>
    <row r="3979" spans="1:57" x14ac:dyDescent="0.25">
      <c r="A3979" s="320" t="str">
        <f>IF(AND(D3979&lt;&gt;0,C3979&lt;&gt;0,E3979&lt;&gt;0),IF(B3979&lt;&gt;0,CONCATENATE(B3979,"-AGr",VLOOKUP(C3979,Listen!$A$2:$D$45,4,FALSE),"-",D3979,"-",E3979,),CONCATENATE("AGr",VLOOKUP(C3979,Listen!$A$2:$D$45,4,FALSE),"-",D3979,"-",E3979)),"keine vollständige ID")</f>
        <v>keine vollständige ID</v>
      </c>
      <c r="B3979" s="301"/>
      <c r="C3979" s="287"/>
      <c r="D3979" s="34"/>
      <c r="E3979" s="306"/>
      <c r="F3979" s="116"/>
      <c r="G3979" s="17"/>
      <c r="H3979" s="17"/>
      <c r="I3979" s="17"/>
      <c r="J3979" s="17"/>
      <c r="K3979" s="17"/>
      <c r="L3979" s="17"/>
      <c r="M3979" s="17"/>
      <c r="N3979" s="17"/>
      <c r="O3979" s="116"/>
      <c r="P3979" s="117">
        <f>IF(D3979&gt;A_Stammdaten!$B$12,0,SUM(G3979,H3979,J3979,L3979:M3979)-SUM(I3979,K3979,N3979:O3979))</f>
        <v>0</v>
      </c>
      <c r="Q3979" s="17"/>
      <c r="R3979" s="17"/>
      <c r="S3979" s="17"/>
      <c r="T3979" s="17"/>
      <c r="U3979" s="62">
        <f t="shared" si="1306"/>
        <v>0</v>
      </c>
      <c r="V3979" s="34"/>
      <c r="W3979" s="34"/>
      <c r="X3979" s="34"/>
      <c r="Y3979" s="34"/>
      <c r="Z3979" s="34"/>
      <c r="AA3979" s="63" t="str">
        <f t="shared" si="1307"/>
        <v>-</v>
      </c>
      <c r="AB3979" s="63" t="str">
        <f t="shared" si="1308"/>
        <v>-</v>
      </c>
      <c r="AC3979" s="63">
        <f>IF(ISBLANK($C3979),0,VLOOKUP($C3979,Listen!$A$2:$C$45,2,FALSE))</f>
        <v>0</v>
      </c>
      <c r="AD3979" s="63">
        <f>IF(ISBLANK($C3979),0,VLOOKUP($C3979,Listen!$A$2:$C$45,3,FALSE))</f>
        <v>0</v>
      </c>
      <c r="AE3979" s="49">
        <f t="shared" si="1309"/>
        <v>0</v>
      </c>
      <c r="AF3979" s="49">
        <f t="shared" si="1309"/>
        <v>0</v>
      </c>
      <c r="AG3979" s="49">
        <f>IFERROR(IF(OR($V3979&lt;&gt;"Ja",VLOOKUP($C3979,Listen!$A$2:$F$45,5,0)="Nein",D3979&lt;IF(C3979="LNG Anbindungsanlagen gemäß separater Festlegung",2022,2023)),$AC3979,$AA3979),0)</f>
        <v>0</v>
      </c>
      <c r="AH3979" s="49">
        <f>IFERROR(IF(OR($V3979&lt;&gt;"Ja",VLOOKUP($C3979,Listen!$A$2:$F$45,5,0)="Nein",D3979&lt;IF(C3979="LNG Anbindungsanlagen gemäß separater Festlegung",2022,2023)),$AC3979,$AA3979),0)</f>
        <v>0</v>
      </c>
      <c r="AI3979" s="49">
        <f>IFERROR(IF(OR($W3979&lt;&gt;"Ja",VLOOKUP($C3979,Listen!$A$2:$F$45,6,0)="Nein"),$AC3979,$AB3979),0)</f>
        <v>0</v>
      </c>
      <c r="AJ3979" s="49">
        <f>IFERROR(IF(OR($W3979&lt;&gt;"Ja",VLOOKUP($C3979,Listen!$A$2:$F$45,6,0)="Nein"),$AC3979,$AB3979),0)</f>
        <v>0</v>
      </c>
      <c r="AK3979" s="49">
        <f>IFERROR(IF(OR($W3979&lt;&gt;"Ja",VLOOKUP($C3979,Listen!$A$2:$F$45,6,0)="Nein"),$AC3979,$AB3979),0)</f>
        <v>0</v>
      </c>
      <c r="AL3979" s="51">
        <f t="shared" si="1310"/>
        <v>0</v>
      </c>
      <c r="AM3979" s="296">
        <f>IFERROR(IF(VLOOKUP($C3979,Listen!$A$2:$F$45,6,0)="Ja",MAX(BC3979:BD3979),D_SAV!$BC3979),0)</f>
        <v>0</v>
      </c>
      <c r="AN3979" s="51">
        <f t="shared" si="1311"/>
        <v>0</v>
      </c>
      <c r="AP3979" s="304">
        <f t="shared" si="1312"/>
        <v>0</v>
      </c>
      <c r="AQ3979" s="304">
        <f t="shared" si="1313"/>
        <v>0</v>
      </c>
      <c r="AR3979" s="304">
        <f t="shared" si="1314"/>
        <v>0</v>
      </c>
      <c r="AS3979" s="304">
        <f t="shared" si="1315"/>
        <v>0</v>
      </c>
      <c r="AT3979" s="304">
        <f t="shared" si="1316"/>
        <v>0</v>
      </c>
      <c r="AU3979" s="304">
        <f t="shared" si="1317"/>
        <v>0</v>
      </c>
      <c r="AV3979" s="304">
        <f t="shared" si="1318"/>
        <v>0</v>
      </c>
      <c r="AW3979" s="304">
        <f t="shared" si="1319"/>
        <v>0</v>
      </c>
      <c r="AX3979" s="304">
        <f t="shared" si="1320"/>
        <v>0</v>
      </c>
      <c r="AY3979" s="304">
        <f t="shared" si="1321"/>
        <v>0</v>
      </c>
      <c r="AZ3979" s="304">
        <f t="shared" si="1322"/>
        <v>0</v>
      </c>
      <c r="BA3979" s="304">
        <f t="shared" si="1323"/>
        <v>0</v>
      </c>
      <c r="BB3979" s="304">
        <f t="shared" si="1324"/>
        <v>0</v>
      </c>
      <c r="BC3979" s="304">
        <f t="shared" si="1325"/>
        <v>0</v>
      </c>
      <c r="BD3979" s="304">
        <f t="shared" si="1326"/>
        <v>0</v>
      </c>
      <c r="BE3979" s="304">
        <f>IFERROR(IF(VLOOKUP($C3979,Listen!$A$2:$F$45,6,0)="Ja",BB3979-MAX(BC3979:BD3979),BB3979-BC3979),0)</f>
        <v>0</v>
      </c>
    </row>
    <row r="3980" spans="1:57" x14ac:dyDescent="0.25">
      <c r="A3980" s="320" t="str">
        <f>IF(AND(D3980&lt;&gt;0,C3980&lt;&gt;0,E3980&lt;&gt;0),IF(B3980&lt;&gt;0,CONCATENATE(B3980,"-AGr",VLOOKUP(C3980,Listen!$A$2:$D$45,4,FALSE),"-",D3980,"-",E3980,),CONCATENATE("AGr",VLOOKUP(C3980,Listen!$A$2:$D$45,4,FALSE),"-",D3980,"-",E3980)),"keine vollständige ID")</f>
        <v>keine vollständige ID</v>
      </c>
      <c r="B3980" s="301"/>
      <c r="C3980" s="287"/>
      <c r="D3980" s="34"/>
      <c r="E3980" s="306"/>
      <c r="F3980" s="116"/>
      <c r="G3980" s="17"/>
      <c r="H3980" s="17"/>
      <c r="I3980" s="17"/>
      <c r="J3980" s="17"/>
      <c r="K3980" s="17"/>
      <c r="L3980" s="17"/>
      <c r="M3980" s="17"/>
      <c r="N3980" s="17"/>
      <c r="O3980" s="116"/>
      <c r="P3980" s="117">
        <f>IF(D3980&gt;A_Stammdaten!$B$12,0,SUM(G3980,H3980,J3980,L3980:M3980)-SUM(I3980,K3980,N3980:O3980))</f>
        <v>0</v>
      </c>
      <c r="Q3980" s="17"/>
      <c r="R3980" s="17"/>
      <c r="S3980" s="17"/>
      <c r="T3980" s="17"/>
      <c r="U3980" s="62">
        <f t="shared" si="1306"/>
        <v>0</v>
      </c>
      <c r="V3980" s="34"/>
      <c r="W3980" s="34"/>
      <c r="X3980" s="34"/>
      <c r="Y3980" s="34"/>
      <c r="Z3980" s="34"/>
      <c r="AA3980" s="63" t="str">
        <f t="shared" si="1307"/>
        <v>-</v>
      </c>
      <c r="AB3980" s="63" t="str">
        <f t="shared" si="1308"/>
        <v>-</v>
      </c>
      <c r="AC3980" s="63">
        <f>IF(ISBLANK($C3980),0,VLOOKUP($C3980,Listen!$A$2:$C$45,2,FALSE))</f>
        <v>0</v>
      </c>
      <c r="AD3980" s="63">
        <f>IF(ISBLANK($C3980),0,VLOOKUP($C3980,Listen!$A$2:$C$45,3,FALSE))</f>
        <v>0</v>
      </c>
      <c r="AE3980" s="49">
        <f t="shared" si="1309"/>
        <v>0</v>
      </c>
      <c r="AF3980" s="49">
        <f t="shared" si="1309"/>
        <v>0</v>
      </c>
      <c r="AG3980" s="49">
        <f>IFERROR(IF(OR($V3980&lt;&gt;"Ja",VLOOKUP($C3980,Listen!$A$2:$F$45,5,0)="Nein",D3980&lt;IF(C3980="LNG Anbindungsanlagen gemäß separater Festlegung",2022,2023)),$AC3980,$AA3980),0)</f>
        <v>0</v>
      </c>
      <c r="AH3980" s="49">
        <f>IFERROR(IF(OR($V3980&lt;&gt;"Ja",VLOOKUP($C3980,Listen!$A$2:$F$45,5,0)="Nein",D3980&lt;IF(C3980="LNG Anbindungsanlagen gemäß separater Festlegung",2022,2023)),$AC3980,$AA3980),0)</f>
        <v>0</v>
      </c>
      <c r="AI3980" s="49">
        <f>IFERROR(IF(OR($W3980&lt;&gt;"Ja",VLOOKUP($C3980,Listen!$A$2:$F$45,6,0)="Nein"),$AC3980,$AB3980),0)</f>
        <v>0</v>
      </c>
      <c r="AJ3980" s="49">
        <f>IFERROR(IF(OR($W3980&lt;&gt;"Ja",VLOOKUP($C3980,Listen!$A$2:$F$45,6,0)="Nein"),$AC3980,$AB3980),0)</f>
        <v>0</v>
      </c>
      <c r="AK3980" s="49">
        <f>IFERROR(IF(OR($W3980&lt;&gt;"Ja",VLOOKUP($C3980,Listen!$A$2:$F$45,6,0)="Nein"),$AC3980,$AB3980),0)</f>
        <v>0</v>
      </c>
      <c r="AL3980" s="51">
        <f t="shared" si="1310"/>
        <v>0</v>
      </c>
      <c r="AM3980" s="296">
        <f>IFERROR(IF(VLOOKUP($C3980,Listen!$A$2:$F$45,6,0)="Ja",MAX(BC3980:BD3980),D_SAV!$BC3980),0)</f>
        <v>0</v>
      </c>
      <c r="AN3980" s="51">
        <f t="shared" si="1311"/>
        <v>0</v>
      </c>
      <c r="AP3980" s="304">
        <f t="shared" si="1312"/>
        <v>0</v>
      </c>
      <c r="AQ3980" s="304">
        <f t="shared" si="1313"/>
        <v>0</v>
      </c>
      <c r="AR3980" s="304">
        <f t="shared" si="1314"/>
        <v>0</v>
      </c>
      <c r="AS3980" s="304">
        <f t="shared" si="1315"/>
        <v>0</v>
      </c>
      <c r="AT3980" s="304">
        <f t="shared" si="1316"/>
        <v>0</v>
      </c>
      <c r="AU3980" s="304">
        <f t="shared" si="1317"/>
        <v>0</v>
      </c>
      <c r="AV3980" s="304">
        <f t="shared" si="1318"/>
        <v>0</v>
      </c>
      <c r="AW3980" s="304">
        <f t="shared" si="1319"/>
        <v>0</v>
      </c>
      <c r="AX3980" s="304">
        <f t="shared" si="1320"/>
        <v>0</v>
      </c>
      <c r="AY3980" s="304">
        <f t="shared" si="1321"/>
        <v>0</v>
      </c>
      <c r="AZ3980" s="304">
        <f t="shared" si="1322"/>
        <v>0</v>
      </c>
      <c r="BA3980" s="304">
        <f t="shared" si="1323"/>
        <v>0</v>
      </c>
      <c r="BB3980" s="304">
        <f t="shared" si="1324"/>
        <v>0</v>
      </c>
      <c r="BC3980" s="304">
        <f t="shared" si="1325"/>
        <v>0</v>
      </c>
      <c r="BD3980" s="304">
        <f t="shared" si="1326"/>
        <v>0</v>
      </c>
      <c r="BE3980" s="304">
        <f>IFERROR(IF(VLOOKUP($C3980,Listen!$A$2:$F$45,6,0)="Ja",BB3980-MAX(BC3980:BD3980),BB3980-BC3980),0)</f>
        <v>0</v>
      </c>
    </row>
    <row r="3981" spans="1:57" x14ac:dyDescent="0.25">
      <c r="A3981" s="320" t="str">
        <f>IF(AND(D3981&lt;&gt;0,C3981&lt;&gt;0,E3981&lt;&gt;0),IF(B3981&lt;&gt;0,CONCATENATE(B3981,"-AGr",VLOOKUP(C3981,Listen!$A$2:$D$45,4,FALSE),"-",D3981,"-",E3981,),CONCATENATE("AGr",VLOOKUP(C3981,Listen!$A$2:$D$45,4,FALSE),"-",D3981,"-",E3981)),"keine vollständige ID")</f>
        <v>keine vollständige ID</v>
      </c>
      <c r="B3981" s="301"/>
      <c r="C3981" s="287"/>
      <c r="D3981" s="34"/>
      <c r="E3981" s="306"/>
      <c r="F3981" s="116"/>
      <c r="G3981" s="17"/>
      <c r="H3981" s="17"/>
      <c r="I3981" s="17"/>
      <c r="J3981" s="17"/>
      <c r="K3981" s="17"/>
      <c r="L3981" s="17"/>
      <c r="M3981" s="17"/>
      <c r="N3981" s="17"/>
      <c r="O3981" s="116"/>
      <c r="P3981" s="117">
        <f>IF(D3981&gt;A_Stammdaten!$B$12,0,SUM(G3981,H3981,J3981,L3981:M3981)-SUM(I3981,K3981,N3981:O3981))</f>
        <v>0</v>
      </c>
      <c r="Q3981" s="17"/>
      <c r="R3981" s="17"/>
      <c r="S3981" s="17"/>
      <c r="T3981" s="17"/>
      <c r="U3981" s="62">
        <f t="shared" si="1306"/>
        <v>0</v>
      </c>
      <c r="V3981" s="34"/>
      <c r="W3981" s="34"/>
      <c r="X3981" s="34"/>
      <c r="Y3981" s="34"/>
      <c r="Z3981" s="34"/>
      <c r="AA3981" s="63" t="str">
        <f t="shared" si="1307"/>
        <v>-</v>
      </c>
      <c r="AB3981" s="63" t="str">
        <f t="shared" si="1308"/>
        <v>-</v>
      </c>
      <c r="AC3981" s="63">
        <f>IF(ISBLANK($C3981),0,VLOOKUP($C3981,Listen!$A$2:$C$45,2,FALSE))</f>
        <v>0</v>
      </c>
      <c r="AD3981" s="63">
        <f>IF(ISBLANK($C3981),0,VLOOKUP($C3981,Listen!$A$2:$C$45,3,FALSE))</f>
        <v>0</v>
      </c>
      <c r="AE3981" s="49">
        <f t="shared" si="1309"/>
        <v>0</v>
      </c>
      <c r="AF3981" s="49">
        <f t="shared" si="1309"/>
        <v>0</v>
      </c>
      <c r="AG3981" s="49">
        <f>IFERROR(IF(OR($V3981&lt;&gt;"Ja",VLOOKUP($C3981,Listen!$A$2:$F$45,5,0)="Nein",D3981&lt;IF(C3981="LNG Anbindungsanlagen gemäß separater Festlegung",2022,2023)),$AC3981,$AA3981),0)</f>
        <v>0</v>
      </c>
      <c r="AH3981" s="49">
        <f>IFERROR(IF(OR($V3981&lt;&gt;"Ja",VLOOKUP($C3981,Listen!$A$2:$F$45,5,0)="Nein",D3981&lt;IF(C3981="LNG Anbindungsanlagen gemäß separater Festlegung",2022,2023)),$AC3981,$AA3981),0)</f>
        <v>0</v>
      </c>
      <c r="AI3981" s="49">
        <f>IFERROR(IF(OR($W3981&lt;&gt;"Ja",VLOOKUP($C3981,Listen!$A$2:$F$45,6,0)="Nein"),$AC3981,$AB3981),0)</f>
        <v>0</v>
      </c>
      <c r="AJ3981" s="49">
        <f>IFERROR(IF(OR($W3981&lt;&gt;"Ja",VLOOKUP($C3981,Listen!$A$2:$F$45,6,0)="Nein"),$AC3981,$AB3981),0)</f>
        <v>0</v>
      </c>
      <c r="AK3981" s="49">
        <f>IFERROR(IF(OR($W3981&lt;&gt;"Ja",VLOOKUP($C3981,Listen!$A$2:$F$45,6,0)="Nein"),$AC3981,$AB3981),0)</f>
        <v>0</v>
      </c>
      <c r="AL3981" s="51">
        <f t="shared" si="1310"/>
        <v>0</v>
      </c>
      <c r="AM3981" s="296">
        <f>IFERROR(IF(VLOOKUP($C3981,Listen!$A$2:$F$45,6,0)="Ja",MAX(BC3981:BD3981),D_SAV!$BC3981),0)</f>
        <v>0</v>
      </c>
      <c r="AN3981" s="51">
        <f t="shared" si="1311"/>
        <v>0</v>
      </c>
      <c r="AP3981" s="304">
        <f t="shared" si="1312"/>
        <v>0</v>
      </c>
      <c r="AQ3981" s="304">
        <f t="shared" si="1313"/>
        <v>0</v>
      </c>
      <c r="AR3981" s="304">
        <f t="shared" si="1314"/>
        <v>0</v>
      </c>
      <c r="AS3981" s="304">
        <f t="shared" si="1315"/>
        <v>0</v>
      </c>
      <c r="AT3981" s="304">
        <f t="shared" si="1316"/>
        <v>0</v>
      </c>
      <c r="AU3981" s="304">
        <f t="shared" si="1317"/>
        <v>0</v>
      </c>
      <c r="AV3981" s="304">
        <f t="shared" si="1318"/>
        <v>0</v>
      </c>
      <c r="AW3981" s="304">
        <f t="shared" si="1319"/>
        <v>0</v>
      </c>
      <c r="AX3981" s="304">
        <f t="shared" si="1320"/>
        <v>0</v>
      </c>
      <c r="AY3981" s="304">
        <f t="shared" si="1321"/>
        <v>0</v>
      </c>
      <c r="AZ3981" s="304">
        <f t="shared" si="1322"/>
        <v>0</v>
      </c>
      <c r="BA3981" s="304">
        <f t="shared" si="1323"/>
        <v>0</v>
      </c>
      <c r="BB3981" s="304">
        <f t="shared" si="1324"/>
        <v>0</v>
      </c>
      <c r="BC3981" s="304">
        <f t="shared" si="1325"/>
        <v>0</v>
      </c>
      <c r="BD3981" s="304">
        <f t="shared" si="1326"/>
        <v>0</v>
      </c>
      <c r="BE3981" s="304">
        <f>IFERROR(IF(VLOOKUP($C3981,Listen!$A$2:$F$45,6,0)="Ja",BB3981-MAX(BC3981:BD3981),BB3981-BC3981),0)</f>
        <v>0</v>
      </c>
    </row>
    <row r="3982" spans="1:57" x14ac:dyDescent="0.25">
      <c r="A3982" s="320" t="str">
        <f>IF(AND(D3982&lt;&gt;0,C3982&lt;&gt;0,E3982&lt;&gt;0),IF(B3982&lt;&gt;0,CONCATENATE(B3982,"-AGr",VLOOKUP(C3982,Listen!$A$2:$D$45,4,FALSE),"-",D3982,"-",E3982,),CONCATENATE("AGr",VLOOKUP(C3982,Listen!$A$2:$D$45,4,FALSE),"-",D3982,"-",E3982)),"keine vollständige ID")</f>
        <v>keine vollständige ID</v>
      </c>
      <c r="B3982" s="301"/>
      <c r="C3982" s="287"/>
      <c r="D3982" s="34"/>
      <c r="E3982" s="306"/>
      <c r="F3982" s="116"/>
      <c r="G3982" s="17"/>
      <c r="H3982" s="17"/>
      <c r="I3982" s="17"/>
      <c r="J3982" s="17"/>
      <c r="K3982" s="17"/>
      <c r="L3982" s="17"/>
      <c r="M3982" s="17"/>
      <c r="N3982" s="17"/>
      <c r="O3982" s="116"/>
      <c r="P3982" s="117">
        <f>IF(D3982&gt;A_Stammdaten!$B$12,0,SUM(G3982,H3982,J3982,L3982:M3982)-SUM(I3982,K3982,N3982:O3982))</f>
        <v>0</v>
      </c>
      <c r="Q3982" s="17"/>
      <c r="R3982" s="17"/>
      <c r="S3982" s="17"/>
      <c r="T3982" s="17"/>
      <c r="U3982" s="62">
        <f t="shared" si="1306"/>
        <v>0</v>
      </c>
      <c r="V3982" s="34"/>
      <c r="W3982" s="34"/>
      <c r="X3982" s="34"/>
      <c r="Y3982" s="34"/>
      <c r="Z3982" s="34"/>
      <c r="AA3982" s="63" t="str">
        <f t="shared" si="1307"/>
        <v>-</v>
      </c>
      <c r="AB3982" s="63" t="str">
        <f t="shared" si="1308"/>
        <v>-</v>
      </c>
      <c r="AC3982" s="63">
        <f>IF(ISBLANK($C3982),0,VLOOKUP($C3982,Listen!$A$2:$C$45,2,FALSE))</f>
        <v>0</v>
      </c>
      <c r="AD3982" s="63">
        <f>IF(ISBLANK($C3982),0,VLOOKUP($C3982,Listen!$A$2:$C$45,3,FALSE))</f>
        <v>0</v>
      </c>
      <c r="AE3982" s="49">
        <f t="shared" si="1309"/>
        <v>0</v>
      </c>
      <c r="AF3982" s="49">
        <f t="shared" si="1309"/>
        <v>0</v>
      </c>
      <c r="AG3982" s="49">
        <f>IFERROR(IF(OR($V3982&lt;&gt;"Ja",VLOOKUP($C3982,Listen!$A$2:$F$45,5,0)="Nein",D3982&lt;IF(C3982="LNG Anbindungsanlagen gemäß separater Festlegung",2022,2023)),$AC3982,$AA3982),0)</f>
        <v>0</v>
      </c>
      <c r="AH3982" s="49">
        <f>IFERROR(IF(OR($V3982&lt;&gt;"Ja",VLOOKUP($C3982,Listen!$A$2:$F$45,5,0)="Nein",D3982&lt;IF(C3982="LNG Anbindungsanlagen gemäß separater Festlegung",2022,2023)),$AC3982,$AA3982),0)</f>
        <v>0</v>
      </c>
      <c r="AI3982" s="49">
        <f>IFERROR(IF(OR($W3982&lt;&gt;"Ja",VLOOKUP($C3982,Listen!$A$2:$F$45,6,0)="Nein"),$AC3982,$AB3982),0)</f>
        <v>0</v>
      </c>
      <c r="AJ3982" s="49">
        <f>IFERROR(IF(OR($W3982&lt;&gt;"Ja",VLOOKUP($C3982,Listen!$A$2:$F$45,6,0)="Nein"),$AC3982,$AB3982),0)</f>
        <v>0</v>
      </c>
      <c r="AK3982" s="49">
        <f>IFERROR(IF(OR($W3982&lt;&gt;"Ja",VLOOKUP($C3982,Listen!$A$2:$F$45,6,0)="Nein"),$AC3982,$AB3982),0)</f>
        <v>0</v>
      </c>
      <c r="AL3982" s="51">
        <f t="shared" si="1310"/>
        <v>0</v>
      </c>
      <c r="AM3982" s="296">
        <f>IFERROR(IF(VLOOKUP($C3982,Listen!$A$2:$F$45,6,0)="Ja",MAX(BC3982:BD3982),D_SAV!$BC3982),0)</f>
        <v>0</v>
      </c>
      <c r="AN3982" s="51">
        <f t="shared" si="1311"/>
        <v>0</v>
      </c>
      <c r="AP3982" s="304">
        <f t="shared" si="1312"/>
        <v>0</v>
      </c>
      <c r="AQ3982" s="304">
        <f t="shared" si="1313"/>
        <v>0</v>
      </c>
      <c r="AR3982" s="304">
        <f t="shared" si="1314"/>
        <v>0</v>
      </c>
      <c r="AS3982" s="304">
        <f t="shared" si="1315"/>
        <v>0</v>
      </c>
      <c r="AT3982" s="304">
        <f t="shared" si="1316"/>
        <v>0</v>
      </c>
      <c r="AU3982" s="304">
        <f t="shared" si="1317"/>
        <v>0</v>
      </c>
      <c r="AV3982" s="304">
        <f t="shared" si="1318"/>
        <v>0</v>
      </c>
      <c r="AW3982" s="304">
        <f t="shared" si="1319"/>
        <v>0</v>
      </c>
      <c r="AX3982" s="304">
        <f t="shared" si="1320"/>
        <v>0</v>
      </c>
      <c r="AY3982" s="304">
        <f t="shared" si="1321"/>
        <v>0</v>
      </c>
      <c r="AZ3982" s="304">
        <f t="shared" si="1322"/>
        <v>0</v>
      </c>
      <c r="BA3982" s="304">
        <f t="shared" si="1323"/>
        <v>0</v>
      </c>
      <c r="BB3982" s="304">
        <f t="shared" si="1324"/>
        <v>0</v>
      </c>
      <c r="BC3982" s="304">
        <f t="shared" si="1325"/>
        <v>0</v>
      </c>
      <c r="BD3982" s="304">
        <f t="shared" si="1326"/>
        <v>0</v>
      </c>
      <c r="BE3982" s="304">
        <f>IFERROR(IF(VLOOKUP($C3982,Listen!$A$2:$F$45,6,0)="Ja",BB3982-MAX(BC3982:BD3982),BB3982-BC3982),0)</f>
        <v>0</v>
      </c>
    </row>
    <row r="3983" spans="1:57" x14ac:dyDescent="0.25">
      <c r="A3983" s="320" t="str">
        <f>IF(AND(D3983&lt;&gt;0,C3983&lt;&gt;0,E3983&lt;&gt;0),IF(B3983&lt;&gt;0,CONCATENATE(B3983,"-AGr",VLOOKUP(C3983,Listen!$A$2:$D$45,4,FALSE),"-",D3983,"-",E3983,),CONCATENATE("AGr",VLOOKUP(C3983,Listen!$A$2:$D$45,4,FALSE),"-",D3983,"-",E3983)),"keine vollständige ID")</f>
        <v>keine vollständige ID</v>
      </c>
      <c r="B3983" s="301"/>
      <c r="C3983" s="287"/>
      <c r="D3983" s="34"/>
      <c r="E3983" s="306"/>
      <c r="F3983" s="116"/>
      <c r="G3983" s="17"/>
      <c r="H3983" s="17"/>
      <c r="I3983" s="17"/>
      <c r="J3983" s="17"/>
      <c r="K3983" s="17"/>
      <c r="L3983" s="17"/>
      <c r="M3983" s="17"/>
      <c r="N3983" s="17"/>
      <c r="O3983" s="116"/>
      <c r="P3983" s="117">
        <f>IF(D3983&gt;A_Stammdaten!$B$12,0,SUM(G3983,H3983,J3983,L3983:M3983)-SUM(I3983,K3983,N3983:O3983))</f>
        <v>0</v>
      </c>
      <c r="Q3983" s="17"/>
      <c r="R3983" s="17"/>
      <c r="S3983" s="17"/>
      <c r="T3983" s="17"/>
      <c r="U3983" s="62">
        <f t="shared" si="1306"/>
        <v>0</v>
      </c>
      <c r="V3983" s="34"/>
      <c r="W3983" s="34"/>
      <c r="X3983" s="34"/>
      <c r="Y3983" s="34"/>
      <c r="Z3983" s="34"/>
      <c r="AA3983" s="63" t="str">
        <f t="shared" si="1307"/>
        <v>-</v>
      </c>
      <c r="AB3983" s="63" t="str">
        <f t="shared" si="1308"/>
        <v>-</v>
      </c>
      <c r="AC3983" s="63">
        <f>IF(ISBLANK($C3983),0,VLOOKUP($C3983,Listen!$A$2:$C$45,2,FALSE))</f>
        <v>0</v>
      </c>
      <c r="AD3983" s="63">
        <f>IF(ISBLANK($C3983),0,VLOOKUP($C3983,Listen!$A$2:$C$45,3,FALSE))</f>
        <v>0</v>
      </c>
      <c r="AE3983" s="49">
        <f t="shared" si="1309"/>
        <v>0</v>
      </c>
      <c r="AF3983" s="49">
        <f t="shared" si="1309"/>
        <v>0</v>
      </c>
      <c r="AG3983" s="49">
        <f>IFERROR(IF(OR($V3983&lt;&gt;"Ja",VLOOKUP($C3983,Listen!$A$2:$F$45,5,0)="Nein",D3983&lt;IF(C3983="LNG Anbindungsanlagen gemäß separater Festlegung",2022,2023)),$AC3983,$AA3983),0)</f>
        <v>0</v>
      </c>
      <c r="AH3983" s="49">
        <f>IFERROR(IF(OR($V3983&lt;&gt;"Ja",VLOOKUP($C3983,Listen!$A$2:$F$45,5,0)="Nein",D3983&lt;IF(C3983="LNG Anbindungsanlagen gemäß separater Festlegung",2022,2023)),$AC3983,$AA3983),0)</f>
        <v>0</v>
      </c>
      <c r="AI3983" s="49">
        <f>IFERROR(IF(OR($W3983&lt;&gt;"Ja",VLOOKUP($C3983,Listen!$A$2:$F$45,6,0)="Nein"),$AC3983,$AB3983),0)</f>
        <v>0</v>
      </c>
      <c r="AJ3983" s="49">
        <f>IFERROR(IF(OR($W3983&lt;&gt;"Ja",VLOOKUP($C3983,Listen!$A$2:$F$45,6,0)="Nein"),$AC3983,$AB3983),0)</f>
        <v>0</v>
      </c>
      <c r="AK3983" s="49">
        <f>IFERROR(IF(OR($W3983&lt;&gt;"Ja",VLOOKUP($C3983,Listen!$A$2:$F$45,6,0)="Nein"),$AC3983,$AB3983),0)</f>
        <v>0</v>
      </c>
      <c r="AL3983" s="51">
        <f t="shared" si="1310"/>
        <v>0</v>
      </c>
      <c r="AM3983" s="296">
        <f>IFERROR(IF(VLOOKUP($C3983,Listen!$A$2:$F$45,6,0)="Ja",MAX(BC3983:BD3983),D_SAV!$BC3983),0)</f>
        <v>0</v>
      </c>
      <c r="AN3983" s="51">
        <f t="shared" si="1311"/>
        <v>0</v>
      </c>
      <c r="AP3983" s="304">
        <f t="shared" si="1312"/>
        <v>0</v>
      </c>
      <c r="AQ3983" s="304">
        <f t="shared" si="1313"/>
        <v>0</v>
      </c>
      <c r="AR3983" s="304">
        <f t="shared" si="1314"/>
        <v>0</v>
      </c>
      <c r="AS3983" s="304">
        <f t="shared" si="1315"/>
        <v>0</v>
      </c>
      <c r="AT3983" s="304">
        <f t="shared" si="1316"/>
        <v>0</v>
      </c>
      <c r="AU3983" s="304">
        <f t="shared" si="1317"/>
        <v>0</v>
      </c>
      <c r="AV3983" s="304">
        <f t="shared" si="1318"/>
        <v>0</v>
      </c>
      <c r="AW3983" s="304">
        <f t="shared" si="1319"/>
        <v>0</v>
      </c>
      <c r="AX3983" s="304">
        <f t="shared" si="1320"/>
        <v>0</v>
      </c>
      <c r="AY3983" s="304">
        <f t="shared" si="1321"/>
        <v>0</v>
      </c>
      <c r="AZ3983" s="304">
        <f t="shared" si="1322"/>
        <v>0</v>
      </c>
      <c r="BA3983" s="304">
        <f t="shared" si="1323"/>
        <v>0</v>
      </c>
      <c r="BB3983" s="304">
        <f t="shared" si="1324"/>
        <v>0</v>
      </c>
      <c r="BC3983" s="304">
        <f t="shared" si="1325"/>
        <v>0</v>
      </c>
      <c r="BD3983" s="304">
        <f t="shared" si="1326"/>
        <v>0</v>
      </c>
      <c r="BE3983" s="304">
        <f>IFERROR(IF(VLOOKUP($C3983,Listen!$A$2:$F$45,6,0)="Ja",BB3983-MAX(BC3983:BD3983),BB3983-BC3983),0)</f>
        <v>0</v>
      </c>
    </row>
    <row r="3984" spans="1:57" x14ac:dyDescent="0.25">
      <c r="A3984" s="320" t="str">
        <f>IF(AND(D3984&lt;&gt;0,C3984&lt;&gt;0,E3984&lt;&gt;0),IF(B3984&lt;&gt;0,CONCATENATE(B3984,"-AGr",VLOOKUP(C3984,Listen!$A$2:$D$45,4,FALSE),"-",D3984,"-",E3984,),CONCATENATE("AGr",VLOOKUP(C3984,Listen!$A$2:$D$45,4,FALSE),"-",D3984,"-",E3984)),"keine vollständige ID")</f>
        <v>keine vollständige ID</v>
      </c>
      <c r="B3984" s="301"/>
      <c r="C3984" s="287"/>
      <c r="D3984" s="34"/>
      <c r="E3984" s="306"/>
      <c r="F3984" s="116"/>
      <c r="G3984" s="17"/>
      <c r="H3984" s="17"/>
      <c r="I3984" s="17"/>
      <c r="J3984" s="17"/>
      <c r="K3984" s="17"/>
      <c r="L3984" s="17"/>
      <c r="M3984" s="17"/>
      <c r="N3984" s="17"/>
      <c r="O3984" s="116"/>
      <c r="P3984" s="117">
        <f>IF(D3984&gt;A_Stammdaten!$B$12,0,SUM(G3984,H3984,J3984,L3984:M3984)-SUM(I3984,K3984,N3984:O3984))</f>
        <v>0</v>
      </c>
      <c r="Q3984" s="17"/>
      <c r="R3984" s="17"/>
      <c r="S3984" s="17"/>
      <c r="T3984" s="17"/>
      <c r="U3984" s="62">
        <f t="shared" si="1306"/>
        <v>0</v>
      </c>
      <c r="V3984" s="34"/>
      <c r="W3984" s="34"/>
      <c r="X3984" s="34"/>
      <c r="Y3984" s="34"/>
      <c r="Z3984" s="34"/>
      <c r="AA3984" s="63" t="str">
        <f t="shared" si="1307"/>
        <v>-</v>
      </c>
      <c r="AB3984" s="63" t="str">
        <f t="shared" si="1308"/>
        <v>-</v>
      </c>
      <c r="AC3984" s="63">
        <f>IF(ISBLANK($C3984),0,VLOOKUP($C3984,Listen!$A$2:$C$45,2,FALSE))</f>
        <v>0</v>
      </c>
      <c r="AD3984" s="63">
        <f>IF(ISBLANK($C3984),0,VLOOKUP($C3984,Listen!$A$2:$C$45,3,FALSE))</f>
        <v>0</v>
      </c>
      <c r="AE3984" s="49">
        <f t="shared" si="1309"/>
        <v>0</v>
      </c>
      <c r="AF3984" s="49">
        <f t="shared" si="1309"/>
        <v>0</v>
      </c>
      <c r="AG3984" s="49">
        <f>IFERROR(IF(OR($V3984&lt;&gt;"Ja",VLOOKUP($C3984,Listen!$A$2:$F$45,5,0)="Nein",D3984&lt;IF(C3984="LNG Anbindungsanlagen gemäß separater Festlegung",2022,2023)),$AC3984,$AA3984),0)</f>
        <v>0</v>
      </c>
      <c r="AH3984" s="49">
        <f>IFERROR(IF(OR($V3984&lt;&gt;"Ja",VLOOKUP($C3984,Listen!$A$2:$F$45,5,0)="Nein",D3984&lt;IF(C3984="LNG Anbindungsanlagen gemäß separater Festlegung",2022,2023)),$AC3984,$AA3984),0)</f>
        <v>0</v>
      </c>
      <c r="AI3984" s="49">
        <f>IFERROR(IF(OR($W3984&lt;&gt;"Ja",VLOOKUP($C3984,Listen!$A$2:$F$45,6,0)="Nein"),$AC3984,$AB3984),0)</f>
        <v>0</v>
      </c>
      <c r="AJ3984" s="49">
        <f>IFERROR(IF(OR($W3984&lt;&gt;"Ja",VLOOKUP($C3984,Listen!$A$2:$F$45,6,0)="Nein"),$AC3984,$AB3984),0)</f>
        <v>0</v>
      </c>
      <c r="AK3984" s="49">
        <f>IFERROR(IF(OR($W3984&lt;&gt;"Ja",VLOOKUP($C3984,Listen!$A$2:$F$45,6,0)="Nein"),$AC3984,$AB3984),0)</f>
        <v>0</v>
      </c>
      <c r="AL3984" s="51">
        <f t="shared" si="1310"/>
        <v>0</v>
      </c>
      <c r="AM3984" s="296">
        <f>IFERROR(IF(VLOOKUP($C3984,Listen!$A$2:$F$45,6,0)="Ja",MAX(BC3984:BD3984),D_SAV!$BC3984),0)</f>
        <v>0</v>
      </c>
      <c r="AN3984" s="51">
        <f t="shared" si="1311"/>
        <v>0</v>
      </c>
      <c r="AP3984" s="304">
        <f t="shared" si="1312"/>
        <v>0</v>
      </c>
      <c r="AQ3984" s="304">
        <f t="shared" si="1313"/>
        <v>0</v>
      </c>
      <c r="AR3984" s="304">
        <f t="shared" si="1314"/>
        <v>0</v>
      </c>
      <c r="AS3984" s="304">
        <f t="shared" si="1315"/>
        <v>0</v>
      </c>
      <c r="AT3984" s="304">
        <f t="shared" si="1316"/>
        <v>0</v>
      </c>
      <c r="AU3984" s="304">
        <f t="shared" si="1317"/>
        <v>0</v>
      </c>
      <c r="AV3984" s="304">
        <f t="shared" si="1318"/>
        <v>0</v>
      </c>
      <c r="AW3984" s="304">
        <f t="shared" si="1319"/>
        <v>0</v>
      </c>
      <c r="AX3984" s="304">
        <f t="shared" si="1320"/>
        <v>0</v>
      </c>
      <c r="AY3984" s="304">
        <f t="shared" si="1321"/>
        <v>0</v>
      </c>
      <c r="AZ3984" s="304">
        <f t="shared" si="1322"/>
        <v>0</v>
      </c>
      <c r="BA3984" s="304">
        <f t="shared" si="1323"/>
        <v>0</v>
      </c>
      <c r="BB3984" s="304">
        <f t="shared" si="1324"/>
        <v>0</v>
      </c>
      <c r="BC3984" s="304">
        <f t="shared" si="1325"/>
        <v>0</v>
      </c>
      <c r="BD3984" s="304">
        <f t="shared" si="1326"/>
        <v>0</v>
      </c>
      <c r="BE3984" s="304">
        <f>IFERROR(IF(VLOOKUP($C3984,Listen!$A$2:$F$45,6,0)="Ja",BB3984-MAX(BC3984:BD3984),BB3984-BC3984),0)</f>
        <v>0</v>
      </c>
    </row>
    <row r="3985" spans="1:57" x14ac:dyDescent="0.25">
      <c r="A3985" s="320" t="str">
        <f>IF(AND(D3985&lt;&gt;0,C3985&lt;&gt;0,E3985&lt;&gt;0),IF(B3985&lt;&gt;0,CONCATENATE(B3985,"-AGr",VLOOKUP(C3985,Listen!$A$2:$D$45,4,FALSE),"-",D3985,"-",E3985,),CONCATENATE("AGr",VLOOKUP(C3985,Listen!$A$2:$D$45,4,FALSE),"-",D3985,"-",E3985)),"keine vollständige ID")</f>
        <v>keine vollständige ID</v>
      </c>
      <c r="B3985" s="301"/>
      <c r="C3985" s="287"/>
      <c r="D3985" s="34"/>
      <c r="E3985" s="306"/>
      <c r="F3985" s="116"/>
      <c r="G3985" s="17"/>
      <c r="H3985" s="17"/>
      <c r="I3985" s="17"/>
      <c r="J3985" s="17"/>
      <c r="K3985" s="17"/>
      <c r="L3985" s="17"/>
      <c r="M3985" s="17"/>
      <c r="N3985" s="17"/>
      <c r="O3985" s="116"/>
      <c r="P3985" s="117">
        <f>IF(D3985&gt;A_Stammdaten!$B$12,0,SUM(G3985,H3985,J3985,L3985:M3985)-SUM(I3985,K3985,N3985:O3985))</f>
        <v>0</v>
      </c>
      <c r="Q3985" s="17"/>
      <c r="R3985" s="17"/>
      <c r="S3985" s="17"/>
      <c r="T3985" s="17"/>
      <c r="U3985" s="62">
        <f t="shared" si="1306"/>
        <v>0</v>
      </c>
      <c r="V3985" s="34"/>
      <c r="W3985" s="34"/>
      <c r="X3985" s="34"/>
      <c r="Y3985" s="34"/>
      <c r="Z3985" s="34"/>
      <c r="AA3985" s="63" t="str">
        <f t="shared" si="1307"/>
        <v>-</v>
      </c>
      <c r="AB3985" s="63" t="str">
        <f t="shared" si="1308"/>
        <v>-</v>
      </c>
      <c r="AC3985" s="63">
        <f>IF(ISBLANK($C3985),0,VLOOKUP($C3985,Listen!$A$2:$C$45,2,FALSE))</f>
        <v>0</v>
      </c>
      <c r="AD3985" s="63">
        <f>IF(ISBLANK($C3985),0,VLOOKUP($C3985,Listen!$A$2:$C$45,3,FALSE))</f>
        <v>0</v>
      </c>
      <c r="AE3985" s="49">
        <f t="shared" si="1309"/>
        <v>0</v>
      </c>
      <c r="AF3985" s="49">
        <f t="shared" si="1309"/>
        <v>0</v>
      </c>
      <c r="AG3985" s="49">
        <f>IFERROR(IF(OR($V3985&lt;&gt;"Ja",VLOOKUP($C3985,Listen!$A$2:$F$45,5,0)="Nein",D3985&lt;IF(C3985="LNG Anbindungsanlagen gemäß separater Festlegung",2022,2023)),$AC3985,$AA3985),0)</f>
        <v>0</v>
      </c>
      <c r="AH3985" s="49">
        <f>IFERROR(IF(OR($V3985&lt;&gt;"Ja",VLOOKUP($C3985,Listen!$A$2:$F$45,5,0)="Nein",D3985&lt;IF(C3985="LNG Anbindungsanlagen gemäß separater Festlegung",2022,2023)),$AC3985,$AA3985),0)</f>
        <v>0</v>
      </c>
      <c r="AI3985" s="49">
        <f>IFERROR(IF(OR($W3985&lt;&gt;"Ja",VLOOKUP($C3985,Listen!$A$2:$F$45,6,0)="Nein"),$AC3985,$AB3985),0)</f>
        <v>0</v>
      </c>
      <c r="AJ3985" s="49">
        <f>IFERROR(IF(OR($W3985&lt;&gt;"Ja",VLOOKUP($C3985,Listen!$A$2:$F$45,6,0)="Nein"),$AC3985,$AB3985),0)</f>
        <v>0</v>
      </c>
      <c r="AK3985" s="49">
        <f>IFERROR(IF(OR($W3985&lt;&gt;"Ja",VLOOKUP($C3985,Listen!$A$2:$F$45,6,0)="Nein"),$AC3985,$AB3985),0)</f>
        <v>0</v>
      </c>
      <c r="AL3985" s="51">
        <f t="shared" si="1310"/>
        <v>0</v>
      </c>
      <c r="AM3985" s="296">
        <f>IFERROR(IF(VLOOKUP($C3985,Listen!$A$2:$F$45,6,0)="Ja",MAX(BC3985:BD3985),D_SAV!$BC3985),0)</f>
        <v>0</v>
      </c>
      <c r="AN3985" s="51">
        <f t="shared" si="1311"/>
        <v>0</v>
      </c>
      <c r="AP3985" s="304">
        <f t="shared" si="1312"/>
        <v>0</v>
      </c>
      <c r="AQ3985" s="304">
        <f t="shared" si="1313"/>
        <v>0</v>
      </c>
      <c r="AR3985" s="304">
        <f t="shared" si="1314"/>
        <v>0</v>
      </c>
      <c r="AS3985" s="304">
        <f t="shared" si="1315"/>
        <v>0</v>
      </c>
      <c r="AT3985" s="304">
        <f t="shared" si="1316"/>
        <v>0</v>
      </c>
      <c r="AU3985" s="304">
        <f t="shared" si="1317"/>
        <v>0</v>
      </c>
      <c r="AV3985" s="304">
        <f t="shared" si="1318"/>
        <v>0</v>
      </c>
      <c r="AW3985" s="304">
        <f t="shared" si="1319"/>
        <v>0</v>
      </c>
      <c r="AX3985" s="304">
        <f t="shared" si="1320"/>
        <v>0</v>
      </c>
      <c r="AY3985" s="304">
        <f t="shared" si="1321"/>
        <v>0</v>
      </c>
      <c r="AZ3985" s="304">
        <f t="shared" si="1322"/>
        <v>0</v>
      </c>
      <c r="BA3985" s="304">
        <f t="shared" si="1323"/>
        <v>0</v>
      </c>
      <c r="BB3985" s="304">
        <f t="shared" si="1324"/>
        <v>0</v>
      </c>
      <c r="BC3985" s="304">
        <f t="shared" si="1325"/>
        <v>0</v>
      </c>
      <c r="BD3985" s="304">
        <f t="shared" si="1326"/>
        <v>0</v>
      </c>
      <c r="BE3985" s="304">
        <f>IFERROR(IF(VLOOKUP($C3985,Listen!$A$2:$F$45,6,0)="Ja",BB3985-MAX(BC3985:BD3985),BB3985-BC3985),0)</f>
        <v>0</v>
      </c>
    </row>
    <row r="3986" spans="1:57" x14ac:dyDescent="0.25">
      <c r="A3986" s="320" t="str">
        <f>IF(AND(D3986&lt;&gt;0,C3986&lt;&gt;0,E3986&lt;&gt;0),IF(B3986&lt;&gt;0,CONCATENATE(B3986,"-AGr",VLOOKUP(C3986,Listen!$A$2:$D$45,4,FALSE),"-",D3986,"-",E3986,),CONCATENATE("AGr",VLOOKUP(C3986,Listen!$A$2:$D$45,4,FALSE),"-",D3986,"-",E3986)),"keine vollständige ID")</f>
        <v>keine vollständige ID</v>
      </c>
      <c r="B3986" s="301"/>
      <c r="C3986" s="287"/>
      <c r="D3986" s="34"/>
      <c r="E3986" s="306"/>
      <c r="F3986" s="116"/>
      <c r="G3986" s="17"/>
      <c r="H3986" s="17"/>
      <c r="I3986" s="17"/>
      <c r="J3986" s="17"/>
      <c r="K3986" s="17"/>
      <c r="L3986" s="17"/>
      <c r="M3986" s="17"/>
      <c r="N3986" s="17"/>
      <c r="O3986" s="116"/>
      <c r="P3986" s="117">
        <f>IF(D3986&gt;A_Stammdaten!$B$12,0,SUM(G3986,H3986,J3986,L3986:M3986)-SUM(I3986,K3986,N3986:O3986))</f>
        <v>0</v>
      </c>
      <c r="Q3986" s="17"/>
      <c r="R3986" s="17"/>
      <c r="S3986" s="17"/>
      <c r="T3986" s="17"/>
      <c r="U3986" s="62">
        <f t="shared" si="1306"/>
        <v>0</v>
      </c>
      <c r="V3986" s="34"/>
      <c r="W3986" s="34"/>
      <c r="X3986" s="34"/>
      <c r="Y3986" s="34"/>
      <c r="Z3986" s="34"/>
      <c r="AA3986" s="63" t="str">
        <f t="shared" si="1307"/>
        <v>-</v>
      </c>
      <c r="AB3986" s="63" t="str">
        <f t="shared" si="1308"/>
        <v>-</v>
      </c>
      <c r="AC3986" s="63">
        <f>IF(ISBLANK($C3986),0,VLOOKUP($C3986,Listen!$A$2:$C$45,2,FALSE))</f>
        <v>0</v>
      </c>
      <c r="AD3986" s="63">
        <f>IF(ISBLANK($C3986),0,VLOOKUP($C3986,Listen!$A$2:$C$45,3,FALSE))</f>
        <v>0</v>
      </c>
      <c r="AE3986" s="49">
        <f t="shared" si="1309"/>
        <v>0</v>
      </c>
      <c r="AF3986" s="49">
        <f t="shared" si="1309"/>
        <v>0</v>
      </c>
      <c r="AG3986" s="49">
        <f>IFERROR(IF(OR($V3986&lt;&gt;"Ja",VLOOKUP($C3986,Listen!$A$2:$F$45,5,0)="Nein",D3986&lt;IF(C3986="LNG Anbindungsanlagen gemäß separater Festlegung",2022,2023)),$AC3986,$AA3986),0)</f>
        <v>0</v>
      </c>
      <c r="AH3986" s="49">
        <f>IFERROR(IF(OR($V3986&lt;&gt;"Ja",VLOOKUP($C3986,Listen!$A$2:$F$45,5,0)="Nein",D3986&lt;IF(C3986="LNG Anbindungsanlagen gemäß separater Festlegung",2022,2023)),$AC3986,$AA3986),0)</f>
        <v>0</v>
      </c>
      <c r="AI3986" s="49">
        <f>IFERROR(IF(OR($W3986&lt;&gt;"Ja",VLOOKUP($C3986,Listen!$A$2:$F$45,6,0)="Nein"),$AC3986,$AB3986),0)</f>
        <v>0</v>
      </c>
      <c r="AJ3986" s="49">
        <f>IFERROR(IF(OR($W3986&lt;&gt;"Ja",VLOOKUP($C3986,Listen!$A$2:$F$45,6,0)="Nein"),$AC3986,$AB3986),0)</f>
        <v>0</v>
      </c>
      <c r="AK3986" s="49">
        <f>IFERROR(IF(OR($W3986&lt;&gt;"Ja",VLOOKUP($C3986,Listen!$A$2:$F$45,6,0)="Nein"),$AC3986,$AB3986),0)</f>
        <v>0</v>
      </c>
      <c r="AL3986" s="51">
        <f t="shared" si="1310"/>
        <v>0</v>
      </c>
      <c r="AM3986" s="296">
        <f>IFERROR(IF(VLOOKUP($C3986,Listen!$A$2:$F$45,6,0)="Ja",MAX(BC3986:BD3986),D_SAV!$BC3986),0)</f>
        <v>0</v>
      </c>
      <c r="AN3986" s="51">
        <f t="shared" si="1311"/>
        <v>0</v>
      </c>
      <c r="AP3986" s="304">
        <f t="shared" si="1312"/>
        <v>0</v>
      </c>
      <c r="AQ3986" s="304">
        <f t="shared" si="1313"/>
        <v>0</v>
      </c>
      <c r="AR3986" s="304">
        <f t="shared" si="1314"/>
        <v>0</v>
      </c>
      <c r="AS3986" s="304">
        <f t="shared" si="1315"/>
        <v>0</v>
      </c>
      <c r="AT3986" s="304">
        <f t="shared" si="1316"/>
        <v>0</v>
      </c>
      <c r="AU3986" s="304">
        <f t="shared" si="1317"/>
        <v>0</v>
      </c>
      <c r="AV3986" s="304">
        <f t="shared" si="1318"/>
        <v>0</v>
      </c>
      <c r="AW3986" s="304">
        <f t="shared" si="1319"/>
        <v>0</v>
      </c>
      <c r="AX3986" s="304">
        <f t="shared" si="1320"/>
        <v>0</v>
      </c>
      <c r="AY3986" s="304">
        <f t="shared" si="1321"/>
        <v>0</v>
      </c>
      <c r="AZ3986" s="304">
        <f t="shared" si="1322"/>
        <v>0</v>
      </c>
      <c r="BA3986" s="304">
        <f t="shared" si="1323"/>
        <v>0</v>
      </c>
      <c r="BB3986" s="304">
        <f t="shared" si="1324"/>
        <v>0</v>
      </c>
      <c r="BC3986" s="304">
        <f t="shared" si="1325"/>
        <v>0</v>
      </c>
      <c r="BD3986" s="304">
        <f t="shared" si="1326"/>
        <v>0</v>
      </c>
      <c r="BE3986" s="304">
        <f>IFERROR(IF(VLOOKUP($C3986,Listen!$A$2:$F$45,6,0)="Ja",BB3986-MAX(BC3986:BD3986),BB3986-BC3986),0)</f>
        <v>0</v>
      </c>
    </row>
    <row r="3987" spans="1:57" x14ac:dyDescent="0.25">
      <c r="A3987" s="320" t="str">
        <f>IF(AND(D3987&lt;&gt;0,C3987&lt;&gt;0,E3987&lt;&gt;0),IF(B3987&lt;&gt;0,CONCATENATE(B3987,"-AGr",VLOOKUP(C3987,Listen!$A$2:$D$45,4,FALSE),"-",D3987,"-",E3987,),CONCATENATE("AGr",VLOOKUP(C3987,Listen!$A$2:$D$45,4,FALSE),"-",D3987,"-",E3987)),"keine vollständige ID")</f>
        <v>keine vollständige ID</v>
      </c>
      <c r="B3987" s="301"/>
      <c r="C3987" s="287"/>
      <c r="D3987" s="34"/>
      <c r="E3987" s="306"/>
      <c r="F3987" s="116"/>
      <c r="G3987" s="17"/>
      <c r="H3987" s="17"/>
      <c r="I3987" s="17"/>
      <c r="J3987" s="17"/>
      <c r="K3987" s="17"/>
      <c r="L3987" s="17"/>
      <c r="M3987" s="17"/>
      <c r="N3987" s="17"/>
      <c r="O3987" s="116"/>
      <c r="P3987" s="117">
        <f>IF(D3987&gt;A_Stammdaten!$B$12,0,SUM(G3987,H3987,J3987,L3987:M3987)-SUM(I3987,K3987,N3987:O3987))</f>
        <v>0</v>
      </c>
      <c r="Q3987" s="17"/>
      <c r="R3987" s="17"/>
      <c r="S3987" s="17"/>
      <c r="T3987" s="17"/>
      <c r="U3987" s="62">
        <f t="shared" si="1306"/>
        <v>0</v>
      </c>
      <c r="V3987" s="34"/>
      <c r="W3987" s="34"/>
      <c r="X3987" s="34"/>
      <c r="Y3987" s="34"/>
      <c r="Z3987" s="34"/>
      <c r="AA3987" s="63" t="str">
        <f t="shared" si="1307"/>
        <v>-</v>
      </c>
      <c r="AB3987" s="63" t="str">
        <f t="shared" si="1308"/>
        <v>-</v>
      </c>
      <c r="AC3987" s="63">
        <f>IF(ISBLANK($C3987),0,VLOOKUP($C3987,Listen!$A$2:$C$45,2,FALSE))</f>
        <v>0</v>
      </c>
      <c r="AD3987" s="63">
        <f>IF(ISBLANK($C3987),0,VLOOKUP($C3987,Listen!$A$2:$C$45,3,FALSE))</f>
        <v>0</v>
      </c>
      <c r="AE3987" s="49">
        <f t="shared" si="1309"/>
        <v>0</v>
      </c>
      <c r="AF3987" s="49">
        <f t="shared" si="1309"/>
        <v>0</v>
      </c>
      <c r="AG3987" s="49">
        <f>IFERROR(IF(OR($V3987&lt;&gt;"Ja",VLOOKUP($C3987,Listen!$A$2:$F$45,5,0)="Nein",D3987&lt;IF(C3987="LNG Anbindungsanlagen gemäß separater Festlegung",2022,2023)),$AC3987,$AA3987),0)</f>
        <v>0</v>
      </c>
      <c r="AH3987" s="49">
        <f>IFERROR(IF(OR($V3987&lt;&gt;"Ja",VLOOKUP($C3987,Listen!$A$2:$F$45,5,0)="Nein",D3987&lt;IF(C3987="LNG Anbindungsanlagen gemäß separater Festlegung",2022,2023)),$AC3987,$AA3987),0)</f>
        <v>0</v>
      </c>
      <c r="AI3987" s="49">
        <f>IFERROR(IF(OR($W3987&lt;&gt;"Ja",VLOOKUP($C3987,Listen!$A$2:$F$45,6,0)="Nein"),$AC3987,$AB3987),0)</f>
        <v>0</v>
      </c>
      <c r="AJ3987" s="49">
        <f>IFERROR(IF(OR($W3987&lt;&gt;"Ja",VLOOKUP($C3987,Listen!$A$2:$F$45,6,0)="Nein"),$AC3987,$AB3987),0)</f>
        <v>0</v>
      </c>
      <c r="AK3987" s="49">
        <f>IFERROR(IF(OR($W3987&lt;&gt;"Ja",VLOOKUP($C3987,Listen!$A$2:$F$45,6,0)="Nein"),$AC3987,$AB3987),0)</f>
        <v>0</v>
      </c>
      <c r="AL3987" s="51">
        <f t="shared" si="1310"/>
        <v>0</v>
      </c>
      <c r="AM3987" s="296">
        <f>IFERROR(IF(VLOOKUP($C3987,Listen!$A$2:$F$45,6,0)="Ja",MAX(BC3987:BD3987),D_SAV!$BC3987),0)</f>
        <v>0</v>
      </c>
      <c r="AN3987" s="51">
        <f t="shared" si="1311"/>
        <v>0</v>
      </c>
      <c r="AP3987" s="304">
        <f t="shared" si="1312"/>
        <v>0</v>
      </c>
      <c r="AQ3987" s="304">
        <f t="shared" si="1313"/>
        <v>0</v>
      </c>
      <c r="AR3987" s="304">
        <f t="shared" si="1314"/>
        <v>0</v>
      </c>
      <c r="AS3987" s="304">
        <f t="shared" si="1315"/>
        <v>0</v>
      </c>
      <c r="AT3987" s="304">
        <f t="shared" si="1316"/>
        <v>0</v>
      </c>
      <c r="AU3987" s="304">
        <f t="shared" si="1317"/>
        <v>0</v>
      </c>
      <c r="AV3987" s="304">
        <f t="shared" si="1318"/>
        <v>0</v>
      </c>
      <c r="AW3987" s="304">
        <f t="shared" si="1319"/>
        <v>0</v>
      </c>
      <c r="AX3987" s="304">
        <f t="shared" si="1320"/>
        <v>0</v>
      </c>
      <c r="AY3987" s="304">
        <f t="shared" si="1321"/>
        <v>0</v>
      </c>
      <c r="AZ3987" s="304">
        <f t="shared" si="1322"/>
        <v>0</v>
      </c>
      <c r="BA3987" s="304">
        <f t="shared" si="1323"/>
        <v>0</v>
      </c>
      <c r="BB3987" s="304">
        <f t="shared" si="1324"/>
        <v>0</v>
      </c>
      <c r="BC3987" s="304">
        <f t="shared" si="1325"/>
        <v>0</v>
      </c>
      <c r="BD3987" s="304">
        <f t="shared" si="1326"/>
        <v>0</v>
      </c>
      <c r="BE3987" s="304">
        <f>IFERROR(IF(VLOOKUP($C3987,Listen!$A$2:$F$45,6,0)="Ja",BB3987-MAX(BC3987:BD3987),BB3987-BC3987),0)</f>
        <v>0</v>
      </c>
    </row>
    <row r="3988" spans="1:57" x14ac:dyDescent="0.25">
      <c r="A3988" s="320" t="str">
        <f>IF(AND(D3988&lt;&gt;0,C3988&lt;&gt;0,E3988&lt;&gt;0),IF(B3988&lt;&gt;0,CONCATENATE(B3988,"-AGr",VLOOKUP(C3988,Listen!$A$2:$D$45,4,FALSE),"-",D3988,"-",E3988,),CONCATENATE("AGr",VLOOKUP(C3988,Listen!$A$2:$D$45,4,FALSE),"-",D3988,"-",E3988)),"keine vollständige ID")</f>
        <v>keine vollständige ID</v>
      </c>
      <c r="B3988" s="301"/>
      <c r="C3988" s="287"/>
      <c r="D3988" s="34"/>
      <c r="E3988" s="306"/>
      <c r="F3988" s="116"/>
      <c r="G3988" s="17"/>
      <c r="H3988" s="17"/>
      <c r="I3988" s="17"/>
      <c r="J3988" s="17"/>
      <c r="K3988" s="17"/>
      <c r="L3988" s="17"/>
      <c r="M3988" s="17"/>
      <c r="N3988" s="17"/>
      <c r="O3988" s="116"/>
      <c r="P3988" s="117">
        <f>IF(D3988&gt;A_Stammdaten!$B$12,0,SUM(G3988,H3988,J3988,L3988:M3988)-SUM(I3988,K3988,N3988:O3988))</f>
        <v>0</v>
      </c>
      <c r="Q3988" s="17"/>
      <c r="R3988" s="17"/>
      <c r="S3988" s="17"/>
      <c r="T3988" s="17"/>
      <c r="U3988" s="62">
        <f t="shared" si="1306"/>
        <v>0</v>
      </c>
      <c r="V3988" s="34"/>
      <c r="W3988" s="34"/>
      <c r="X3988" s="34"/>
      <c r="Y3988" s="34"/>
      <c r="Z3988" s="34"/>
      <c r="AA3988" s="63" t="str">
        <f t="shared" si="1307"/>
        <v>-</v>
      </c>
      <c r="AB3988" s="63" t="str">
        <f t="shared" si="1308"/>
        <v>-</v>
      </c>
      <c r="AC3988" s="63">
        <f>IF(ISBLANK($C3988),0,VLOOKUP($C3988,Listen!$A$2:$C$45,2,FALSE))</f>
        <v>0</v>
      </c>
      <c r="AD3988" s="63">
        <f>IF(ISBLANK($C3988),0,VLOOKUP($C3988,Listen!$A$2:$C$45,3,FALSE))</f>
        <v>0</v>
      </c>
      <c r="AE3988" s="49">
        <f t="shared" si="1309"/>
        <v>0</v>
      </c>
      <c r="AF3988" s="49">
        <f t="shared" si="1309"/>
        <v>0</v>
      </c>
      <c r="AG3988" s="49">
        <f>IFERROR(IF(OR($V3988&lt;&gt;"Ja",VLOOKUP($C3988,Listen!$A$2:$F$45,5,0)="Nein",D3988&lt;IF(C3988="LNG Anbindungsanlagen gemäß separater Festlegung",2022,2023)),$AC3988,$AA3988),0)</f>
        <v>0</v>
      </c>
      <c r="AH3988" s="49">
        <f>IFERROR(IF(OR($V3988&lt;&gt;"Ja",VLOOKUP($C3988,Listen!$A$2:$F$45,5,0)="Nein",D3988&lt;IF(C3988="LNG Anbindungsanlagen gemäß separater Festlegung",2022,2023)),$AC3988,$AA3988),0)</f>
        <v>0</v>
      </c>
      <c r="AI3988" s="49">
        <f>IFERROR(IF(OR($W3988&lt;&gt;"Ja",VLOOKUP($C3988,Listen!$A$2:$F$45,6,0)="Nein"),$AC3988,$AB3988),0)</f>
        <v>0</v>
      </c>
      <c r="AJ3988" s="49">
        <f>IFERROR(IF(OR($W3988&lt;&gt;"Ja",VLOOKUP($C3988,Listen!$A$2:$F$45,6,0)="Nein"),$AC3988,$AB3988),0)</f>
        <v>0</v>
      </c>
      <c r="AK3988" s="49">
        <f>IFERROR(IF(OR($W3988&lt;&gt;"Ja",VLOOKUP($C3988,Listen!$A$2:$F$45,6,0)="Nein"),$AC3988,$AB3988),0)</f>
        <v>0</v>
      </c>
      <c r="AL3988" s="51">
        <f t="shared" si="1310"/>
        <v>0</v>
      </c>
      <c r="AM3988" s="296">
        <f>IFERROR(IF(VLOOKUP($C3988,Listen!$A$2:$F$45,6,0)="Ja",MAX(BC3988:BD3988),D_SAV!$BC3988),0)</f>
        <v>0</v>
      </c>
      <c r="AN3988" s="51">
        <f t="shared" si="1311"/>
        <v>0</v>
      </c>
      <c r="AP3988" s="304">
        <f t="shared" si="1312"/>
        <v>0</v>
      </c>
      <c r="AQ3988" s="304">
        <f t="shared" si="1313"/>
        <v>0</v>
      </c>
      <c r="AR3988" s="304">
        <f t="shared" si="1314"/>
        <v>0</v>
      </c>
      <c r="AS3988" s="304">
        <f t="shared" si="1315"/>
        <v>0</v>
      </c>
      <c r="AT3988" s="304">
        <f t="shared" si="1316"/>
        <v>0</v>
      </c>
      <c r="AU3988" s="304">
        <f t="shared" si="1317"/>
        <v>0</v>
      </c>
      <c r="AV3988" s="304">
        <f t="shared" si="1318"/>
        <v>0</v>
      </c>
      <c r="AW3988" s="304">
        <f t="shared" si="1319"/>
        <v>0</v>
      </c>
      <c r="AX3988" s="304">
        <f t="shared" si="1320"/>
        <v>0</v>
      </c>
      <c r="AY3988" s="304">
        <f t="shared" si="1321"/>
        <v>0</v>
      </c>
      <c r="AZ3988" s="304">
        <f t="shared" si="1322"/>
        <v>0</v>
      </c>
      <c r="BA3988" s="304">
        <f t="shared" si="1323"/>
        <v>0</v>
      </c>
      <c r="BB3988" s="304">
        <f t="shared" si="1324"/>
        <v>0</v>
      </c>
      <c r="BC3988" s="304">
        <f t="shared" si="1325"/>
        <v>0</v>
      </c>
      <c r="BD3988" s="304">
        <f t="shared" si="1326"/>
        <v>0</v>
      </c>
      <c r="BE3988" s="304">
        <f>IFERROR(IF(VLOOKUP($C3988,Listen!$A$2:$F$45,6,0)="Ja",BB3988-MAX(BC3988:BD3988),BB3988-BC3988),0)</f>
        <v>0</v>
      </c>
    </row>
    <row r="3989" spans="1:57" x14ac:dyDescent="0.25">
      <c r="A3989" s="320" t="str">
        <f>IF(AND(D3989&lt;&gt;0,C3989&lt;&gt;0,E3989&lt;&gt;0),IF(B3989&lt;&gt;0,CONCATENATE(B3989,"-AGr",VLOOKUP(C3989,Listen!$A$2:$D$45,4,FALSE),"-",D3989,"-",E3989,),CONCATENATE("AGr",VLOOKUP(C3989,Listen!$A$2:$D$45,4,FALSE),"-",D3989,"-",E3989)),"keine vollständige ID")</f>
        <v>keine vollständige ID</v>
      </c>
      <c r="B3989" s="301"/>
      <c r="C3989" s="287"/>
      <c r="D3989" s="34"/>
      <c r="E3989" s="306"/>
      <c r="F3989" s="116"/>
      <c r="G3989" s="17"/>
      <c r="H3989" s="17"/>
      <c r="I3989" s="17"/>
      <c r="J3989" s="17"/>
      <c r="K3989" s="17"/>
      <c r="L3989" s="17"/>
      <c r="M3989" s="17"/>
      <c r="N3989" s="17"/>
      <c r="O3989" s="116"/>
      <c r="P3989" s="117">
        <f>IF(D3989&gt;A_Stammdaten!$B$12,0,SUM(G3989,H3989,J3989,L3989:M3989)-SUM(I3989,K3989,N3989:O3989))</f>
        <v>0</v>
      </c>
      <c r="Q3989" s="17"/>
      <c r="R3989" s="17"/>
      <c r="S3989" s="17"/>
      <c r="T3989" s="17"/>
      <c r="U3989" s="62">
        <f t="shared" si="1306"/>
        <v>0</v>
      </c>
      <c r="V3989" s="34"/>
      <c r="W3989" s="34"/>
      <c r="X3989" s="34"/>
      <c r="Y3989" s="34"/>
      <c r="Z3989" s="34"/>
      <c r="AA3989" s="63" t="str">
        <f t="shared" si="1307"/>
        <v>-</v>
      </c>
      <c r="AB3989" s="63" t="str">
        <f t="shared" si="1308"/>
        <v>-</v>
      </c>
      <c r="AC3989" s="63">
        <f>IF(ISBLANK($C3989),0,VLOOKUP($C3989,Listen!$A$2:$C$45,2,FALSE))</f>
        <v>0</v>
      </c>
      <c r="AD3989" s="63">
        <f>IF(ISBLANK($C3989),0,VLOOKUP($C3989,Listen!$A$2:$C$45,3,FALSE))</f>
        <v>0</v>
      </c>
      <c r="AE3989" s="49">
        <f t="shared" si="1309"/>
        <v>0</v>
      </c>
      <c r="AF3989" s="49">
        <f t="shared" si="1309"/>
        <v>0</v>
      </c>
      <c r="AG3989" s="49">
        <f>IFERROR(IF(OR($V3989&lt;&gt;"Ja",VLOOKUP($C3989,Listen!$A$2:$F$45,5,0)="Nein",D3989&lt;IF(C3989="LNG Anbindungsanlagen gemäß separater Festlegung",2022,2023)),$AC3989,$AA3989),0)</f>
        <v>0</v>
      </c>
      <c r="AH3989" s="49">
        <f>IFERROR(IF(OR($V3989&lt;&gt;"Ja",VLOOKUP($C3989,Listen!$A$2:$F$45,5,0)="Nein",D3989&lt;IF(C3989="LNG Anbindungsanlagen gemäß separater Festlegung",2022,2023)),$AC3989,$AA3989),0)</f>
        <v>0</v>
      </c>
      <c r="AI3989" s="49">
        <f>IFERROR(IF(OR($W3989&lt;&gt;"Ja",VLOOKUP($C3989,Listen!$A$2:$F$45,6,0)="Nein"),$AC3989,$AB3989),0)</f>
        <v>0</v>
      </c>
      <c r="AJ3989" s="49">
        <f>IFERROR(IF(OR($W3989&lt;&gt;"Ja",VLOOKUP($C3989,Listen!$A$2:$F$45,6,0)="Nein"),$AC3989,$AB3989),0)</f>
        <v>0</v>
      </c>
      <c r="AK3989" s="49">
        <f>IFERROR(IF(OR($W3989&lt;&gt;"Ja",VLOOKUP($C3989,Listen!$A$2:$F$45,6,0)="Nein"),$AC3989,$AB3989),0)</f>
        <v>0</v>
      </c>
      <c r="AL3989" s="51">
        <f t="shared" si="1310"/>
        <v>0</v>
      </c>
      <c r="AM3989" s="296">
        <f>IFERROR(IF(VLOOKUP($C3989,Listen!$A$2:$F$45,6,0)="Ja",MAX(BC3989:BD3989),D_SAV!$BC3989),0)</f>
        <v>0</v>
      </c>
      <c r="AN3989" s="51">
        <f t="shared" si="1311"/>
        <v>0</v>
      </c>
      <c r="AP3989" s="304">
        <f t="shared" si="1312"/>
        <v>0</v>
      </c>
      <c r="AQ3989" s="304">
        <f t="shared" si="1313"/>
        <v>0</v>
      </c>
      <c r="AR3989" s="304">
        <f t="shared" si="1314"/>
        <v>0</v>
      </c>
      <c r="AS3989" s="304">
        <f t="shared" si="1315"/>
        <v>0</v>
      </c>
      <c r="AT3989" s="304">
        <f t="shared" si="1316"/>
        <v>0</v>
      </c>
      <c r="AU3989" s="304">
        <f t="shared" si="1317"/>
        <v>0</v>
      </c>
      <c r="AV3989" s="304">
        <f t="shared" si="1318"/>
        <v>0</v>
      </c>
      <c r="AW3989" s="304">
        <f t="shared" si="1319"/>
        <v>0</v>
      </c>
      <c r="AX3989" s="304">
        <f t="shared" si="1320"/>
        <v>0</v>
      </c>
      <c r="AY3989" s="304">
        <f t="shared" si="1321"/>
        <v>0</v>
      </c>
      <c r="AZ3989" s="304">
        <f t="shared" si="1322"/>
        <v>0</v>
      </c>
      <c r="BA3989" s="304">
        <f t="shared" si="1323"/>
        <v>0</v>
      </c>
      <c r="BB3989" s="304">
        <f t="shared" si="1324"/>
        <v>0</v>
      </c>
      <c r="BC3989" s="304">
        <f t="shared" si="1325"/>
        <v>0</v>
      </c>
      <c r="BD3989" s="304">
        <f t="shared" si="1326"/>
        <v>0</v>
      </c>
      <c r="BE3989" s="304">
        <f>IFERROR(IF(VLOOKUP($C3989,Listen!$A$2:$F$45,6,0)="Ja",BB3989-MAX(BC3989:BD3989),BB3989-BC3989),0)</f>
        <v>0</v>
      </c>
    </row>
    <row r="3990" spans="1:57" x14ac:dyDescent="0.25">
      <c r="A3990" s="320" t="str">
        <f>IF(AND(D3990&lt;&gt;0,C3990&lt;&gt;0,E3990&lt;&gt;0),IF(B3990&lt;&gt;0,CONCATENATE(B3990,"-AGr",VLOOKUP(C3990,Listen!$A$2:$D$45,4,FALSE),"-",D3990,"-",E3990,),CONCATENATE("AGr",VLOOKUP(C3990,Listen!$A$2:$D$45,4,FALSE),"-",D3990,"-",E3990)),"keine vollständige ID")</f>
        <v>keine vollständige ID</v>
      </c>
      <c r="B3990" s="301"/>
      <c r="C3990" s="287"/>
      <c r="D3990" s="34"/>
      <c r="E3990" s="306"/>
      <c r="F3990" s="116"/>
      <c r="G3990" s="17"/>
      <c r="H3990" s="17"/>
      <c r="I3990" s="17"/>
      <c r="J3990" s="17"/>
      <c r="K3990" s="17"/>
      <c r="L3990" s="17"/>
      <c r="M3990" s="17"/>
      <c r="N3990" s="17"/>
      <c r="O3990" s="116"/>
      <c r="P3990" s="117">
        <f>IF(D3990&gt;A_Stammdaten!$B$12,0,SUM(G3990,H3990,J3990,L3990:M3990)-SUM(I3990,K3990,N3990:O3990))</f>
        <v>0</v>
      </c>
      <c r="Q3990" s="17"/>
      <c r="R3990" s="17"/>
      <c r="S3990" s="17"/>
      <c r="T3990" s="17"/>
      <c r="U3990" s="62">
        <f t="shared" si="1306"/>
        <v>0</v>
      </c>
      <c r="V3990" s="34"/>
      <c r="W3990" s="34"/>
      <c r="X3990" s="34"/>
      <c r="Y3990" s="34"/>
      <c r="Z3990" s="34"/>
      <c r="AA3990" s="63" t="str">
        <f t="shared" si="1307"/>
        <v>-</v>
      </c>
      <c r="AB3990" s="63" t="str">
        <f t="shared" si="1308"/>
        <v>-</v>
      </c>
      <c r="AC3990" s="63">
        <f>IF(ISBLANK($C3990),0,VLOOKUP($C3990,Listen!$A$2:$C$45,2,FALSE))</f>
        <v>0</v>
      </c>
      <c r="AD3990" s="63">
        <f>IF(ISBLANK($C3990),0,VLOOKUP($C3990,Listen!$A$2:$C$45,3,FALSE))</f>
        <v>0</v>
      </c>
      <c r="AE3990" s="49">
        <f t="shared" si="1309"/>
        <v>0</v>
      </c>
      <c r="AF3990" s="49">
        <f t="shared" si="1309"/>
        <v>0</v>
      </c>
      <c r="AG3990" s="49">
        <f>IFERROR(IF(OR($V3990&lt;&gt;"Ja",VLOOKUP($C3990,Listen!$A$2:$F$45,5,0)="Nein",D3990&lt;IF(C3990="LNG Anbindungsanlagen gemäß separater Festlegung",2022,2023)),$AC3990,$AA3990),0)</f>
        <v>0</v>
      </c>
      <c r="AH3990" s="49">
        <f>IFERROR(IF(OR($V3990&lt;&gt;"Ja",VLOOKUP($C3990,Listen!$A$2:$F$45,5,0)="Nein",D3990&lt;IF(C3990="LNG Anbindungsanlagen gemäß separater Festlegung",2022,2023)),$AC3990,$AA3990),0)</f>
        <v>0</v>
      </c>
      <c r="AI3990" s="49">
        <f>IFERROR(IF(OR($W3990&lt;&gt;"Ja",VLOOKUP($C3990,Listen!$A$2:$F$45,6,0)="Nein"),$AC3990,$AB3990),0)</f>
        <v>0</v>
      </c>
      <c r="AJ3990" s="49">
        <f>IFERROR(IF(OR($W3990&lt;&gt;"Ja",VLOOKUP($C3990,Listen!$A$2:$F$45,6,0)="Nein"),$AC3990,$AB3990),0)</f>
        <v>0</v>
      </c>
      <c r="AK3990" s="49">
        <f>IFERROR(IF(OR($W3990&lt;&gt;"Ja",VLOOKUP($C3990,Listen!$A$2:$F$45,6,0)="Nein"),$AC3990,$AB3990),0)</f>
        <v>0</v>
      </c>
      <c r="AL3990" s="51">
        <f t="shared" si="1310"/>
        <v>0</v>
      </c>
      <c r="AM3990" s="296">
        <f>IFERROR(IF(VLOOKUP($C3990,Listen!$A$2:$F$45,6,0)="Ja",MAX(BC3990:BD3990),D_SAV!$BC3990),0)</f>
        <v>0</v>
      </c>
      <c r="AN3990" s="51">
        <f t="shared" si="1311"/>
        <v>0</v>
      </c>
      <c r="AP3990" s="304">
        <f t="shared" si="1312"/>
        <v>0</v>
      </c>
      <c r="AQ3990" s="304">
        <f t="shared" si="1313"/>
        <v>0</v>
      </c>
      <c r="AR3990" s="304">
        <f t="shared" si="1314"/>
        <v>0</v>
      </c>
      <c r="AS3990" s="304">
        <f t="shared" si="1315"/>
        <v>0</v>
      </c>
      <c r="AT3990" s="304">
        <f t="shared" si="1316"/>
        <v>0</v>
      </c>
      <c r="AU3990" s="304">
        <f t="shared" si="1317"/>
        <v>0</v>
      </c>
      <c r="AV3990" s="304">
        <f t="shared" si="1318"/>
        <v>0</v>
      </c>
      <c r="AW3990" s="304">
        <f t="shared" si="1319"/>
        <v>0</v>
      </c>
      <c r="AX3990" s="304">
        <f t="shared" si="1320"/>
        <v>0</v>
      </c>
      <c r="AY3990" s="304">
        <f t="shared" si="1321"/>
        <v>0</v>
      </c>
      <c r="AZ3990" s="304">
        <f t="shared" si="1322"/>
        <v>0</v>
      </c>
      <c r="BA3990" s="304">
        <f t="shared" si="1323"/>
        <v>0</v>
      </c>
      <c r="BB3990" s="304">
        <f t="shared" si="1324"/>
        <v>0</v>
      </c>
      <c r="BC3990" s="304">
        <f t="shared" si="1325"/>
        <v>0</v>
      </c>
      <c r="BD3990" s="304">
        <f t="shared" si="1326"/>
        <v>0</v>
      </c>
      <c r="BE3990" s="304">
        <f>IFERROR(IF(VLOOKUP($C3990,Listen!$A$2:$F$45,6,0)="Ja",BB3990-MAX(BC3990:BD3990),BB3990-BC3990),0)</f>
        <v>0</v>
      </c>
    </row>
    <row r="3991" spans="1:57" x14ac:dyDescent="0.25">
      <c r="A3991" s="320" t="str">
        <f>IF(AND(D3991&lt;&gt;0,C3991&lt;&gt;0,E3991&lt;&gt;0),IF(B3991&lt;&gt;0,CONCATENATE(B3991,"-AGr",VLOOKUP(C3991,Listen!$A$2:$D$45,4,FALSE),"-",D3991,"-",E3991,),CONCATENATE("AGr",VLOOKUP(C3991,Listen!$A$2:$D$45,4,FALSE),"-",D3991,"-",E3991)),"keine vollständige ID")</f>
        <v>keine vollständige ID</v>
      </c>
      <c r="B3991" s="301"/>
      <c r="C3991" s="287"/>
      <c r="D3991" s="34"/>
      <c r="E3991" s="306"/>
      <c r="F3991" s="116"/>
      <c r="G3991" s="17"/>
      <c r="H3991" s="17"/>
      <c r="I3991" s="17"/>
      <c r="J3991" s="17"/>
      <c r="K3991" s="17"/>
      <c r="L3991" s="17"/>
      <c r="M3991" s="17"/>
      <c r="N3991" s="17"/>
      <c r="O3991" s="116"/>
      <c r="P3991" s="117">
        <f>IF(D3991&gt;A_Stammdaten!$B$12,0,SUM(G3991,H3991,J3991,L3991:M3991)-SUM(I3991,K3991,N3991:O3991))</f>
        <v>0</v>
      </c>
      <c r="Q3991" s="17"/>
      <c r="R3991" s="17"/>
      <c r="S3991" s="17"/>
      <c r="T3991" s="17"/>
      <c r="U3991" s="62">
        <f t="shared" si="1306"/>
        <v>0</v>
      </c>
      <c r="V3991" s="34"/>
      <c r="W3991" s="34"/>
      <c r="X3991" s="34"/>
      <c r="Y3991" s="34"/>
      <c r="Z3991" s="34"/>
      <c r="AA3991" s="63" t="str">
        <f t="shared" si="1307"/>
        <v>-</v>
      </c>
      <c r="AB3991" s="63" t="str">
        <f t="shared" si="1308"/>
        <v>-</v>
      </c>
      <c r="AC3991" s="63">
        <f>IF(ISBLANK($C3991),0,VLOOKUP($C3991,Listen!$A$2:$C$45,2,FALSE))</f>
        <v>0</v>
      </c>
      <c r="AD3991" s="63">
        <f>IF(ISBLANK($C3991),0,VLOOKUP($C3991,Listen!$A$2:$C$45,3,FALSE))</f>
        <v>0</v>
      </c>
      <c r="AE3991" s="49">
        <f t="shared" si="1309"/>
        <v>0</v>
      </c>
      <c r="AF3991" s="49">
        <f t="shared" si="1309"/>
        <v>0</v>
      </c>
      <c r="AG3991" s="49">
        <f>IFERROR(IF(OR($V3991&lt;&gt;"Ja",VLOOKUP($C3991,Listen!$A$2:$F$45,5,0)="Nein",D3991&lt;IF(C3991="LNG Anbindungsanlagen gemäß separater Festlegung",2022,2023)),$AC3991,$AA3991),0)</f>
        <v>0</v>
      </c>
      <c r="AH3991" s="49">
        <f>IFERROR(IF(OR($V3991&lt;&gt;"Ja",VLOOKUP($C3991,Listen!$A$2:$F$45,5,0)="Nein",D3991&lt;IF(C3991="LNG Anbindungsanlagen gemäß separater Festlegung",2022,2023)),$AC3991,$AA3991),0)</f>
        <v>0</v>
      </c>
      <c r="AI3991" s="49">
        <f>IFERROR(IF(OR($W3991&lt;&gt;"Ja",VLOOKUP($C3991,Listen!$A$2:$F$45,6,0)="Nein"),$AC3991,$AB3991),0)</f>
        <v>0</v>
      </c>
      <c r="AJ3991" s="49">
        <f>IFERROR(IF(OR($W3991&lt;&gt;"Ja",VLOOKUP($C3991,Listen!$A$2:$F$45,6,0)="Nein"),$AC3991,$AB3991),0)</f>
        <v>0</v>
      </c>
      <c r="AK3991" s="49">
        <f>IFERROR(IF(OR($W3991&lt;&gt;"Ja",VLOOKUP($C3991,Listen!$A$2:$F$45,6,0)="Nein"),$AC3991,$AB3991),0)</f>
        <v>0</v>
      </c>
      <c r="AL3991" s="51">
        <f t="shared" si="1310"/>
        <v>0</v>
      </c>
      <c r="AM3991" s="296">
        <f>IFERROR(IF(VLOOKUP($C3991,Listen!$A$2:$F$45,6,0)="Ja",MAX(BC3991:BD3991),D_SAV!$BC3991),0)</f>
        <v>0</v>
      </c>
      <c r="AN3991" s="51">
        <f t="shared" si="1311"/>
        <v>0</v>
      </c>
      <c r="AP3991" s="304">
        <f t="shared" si="1312"/>
        <v>0</v>
      </c>
      <c r="AQ3991" s="304">
        <f t="shared" si="1313"/>
        <v>0</v>
      </c>
      <c r="AR3991" s="304">
        <f t="shared" si="1314"/>
        <v>0</v>
      </c>
      <c r="AS3991" s="304">
        <f t="shared" si="1315"/>
        <v>0</v>
      </c>
      <c r="AT3991" s="304">
        <f t="shared" si="1316"/>
        <v>0</v>
      </c>
      <c r="AU3991" s="304">
        <f t="shared" si="1317"/>
        <v>0</v>
      </c>
      <c r="AV3991" s="304">
        <f t="shared" si="1318"/>
        <v>0</v>
      </c>
      <c r="AW3991" s="304">
        <f t="shared" si="1319"/>
        <v>0</v>
      </c>
      <c r="AX3991" s="304">
        <f t="shared" si="1320"/>
        <v>0</v>
      </c>
      <c r="AY3991" s="304">
        <f t="shared" si="1321"/>
        <v>0</v>
      </c>
      <c r="AZ3991" s="304">
        <f t="shared" si="1322"/>
        <v>0</v>
      </c>
      <c r="BA3991" s="304">
        <f t="shared" si="1323"/>
        <v>0</v>
      </c>
      <c r="BB3991" s="304">
        <f t="shared" si="1324"/>
        <v>0</v>
      </c>
      <c r="BC3991" s="304">
        <f t="shared" si="1325"/>
        <v>0</v>
      </c>
      <c r="BD3991" s="304">
        <f t="shared" si="1326"/>
        <v>0</v>
      </c>
      <c r="BE3991" s="304">
        <f>IFERROR(IF(VLOOKUP($C3991,Listen!$A$2:$F$45,6,0)="Ja",BB3991-MAX(BC3991:BD3991),BB3991-BC3991),0)</f>
        <v>0</v>
      </c>
    </row>
    <row r="3992" spans="1:57" x14ac:dyDescent="0.25">
      <c r="A3992" s="320" t="str">
        <f>IF(AND(D3992&lt;&gt;0,C3992&lt;&gt;0,E3992&lt;&gt;0),IF(B3992&lt;&gt;0,CONCATENATE(B3992,"-AGr",VLOOKUP(C3992,Listen!$A$2:$D$45,4,FALSE),"-",D3992,"-",E3992,),CONCATENATE("AGr",VLOOKUP(C3992,Listen!$A$2:$D$45,4,FALSE),"-",D3992,"-",E3992)),"keine vollständige ID")</f>
        <v>keine vollständige ID</v>
      </c>
      <c r="B3992" s="301"/>
      <c r="C3992" s="287"/>
      <c r="D3992" s="34"/>
      <c r="E3992" s="306"/>
      <c r="F3992" s="116"/>
      <c r="G3992" s="17"/>
      <c r="H3992" s="17"/>
      <c r="I3992" s="17"/>
      <c r="J3992" s="17"/>
      <c r="K3992" s="17"/>
      <c r="L3992" s="17"/>
      <c r="M3992" s="17"/>
      <c r="N3992" s="17"/>
      <c r="O3992" s="116"/>
      <c r="P3992" s="117">
        <f>IF(D3992&gt;A_Stammdaten!$B$12,0,SUM(G3992,H3992,J3992,L3992:M3992)-SUM(I3992,K3992,N3992:O3992))</f>
        <v>0</v>
      </c>
      <c r="Q3992" s="17"/>
      <c r="R3992" s="17"/>
      <c r="S3992" s="17"/>
      <c r="T3992" s="17"/>
      <c r="U3992" s="62">
        <f t="shared" si="1306"/>
        <v>0</v>
      </c>
      <c r="V3992" s="34"/>
      <c r="W3992" s="34"/>
      <c r="X3992" s="34"/>
      <c r="Y3992" s="34"/>
      <c r="Z3992" s="34"/>
      <c r="AA3992" s="63" t="str">
        <f t="shared" si="1307"/>
        <v>-</v>
      </c>
      <c r="AB3992" s="63" t="str">
        <f t="shared" si="1308"/>
        <v>-</v>
      </c>
      <c r="AC3992" s="63">
        <f>IF(ISBLANK($C3992),0,VLOOKUP($C3992,Listen!$A$2:$C$45,2,FALSE))</f>
        <v>0</v>
      </c>
      <c r="AD3992" s="63">
        <f>IF(ISBLANK($C3992),0,VLOOKUP($C3992,Listen!$A$2:$C$45,3,FALSE))</f>
        <v>0</v>
      </c>
      <c r="AE3992" s="49">
        <f t="shared" si="1309"/>
        <v>0</v>
      </c>
      <c r="AF3992" s="49">
        <f t="shared" si="1309"/>
        <v>0</v>
      </c>
      <c r="AG3992" s="49">
        <f>IFERROR(IF(OR($V3992&lt;&gt;"Ja",VLOOKUP($C3992,Listen!$A$2:$F$45,5,0)="Nein",D3992&lt;IF(C3992="LNG Anbindungsanlagen gemäß separater Festlegung",2022,2023)),$AC3992,$AA3992),0)</f>
        <v>0</v>
      </c>
      <c r="AH3992" s="49">
        <f>IFERROR(IF(OR($V3992&lt;&gt;"Ja",VLOOKUP($C3992,Listen!$A$2:$F$45,5,0)="Nein",D3992&lt;IF(C3992="LNG Anbindungsanlagen gemäß separater Festlegung",2022,2023)),$AC3992,$AA3992),0)</f>
        <v>0</v>
      </c>
      <c r="AI3992" s="49">
        <f>IFERROR(IF(OR($W3992&lt;&gt;"Ja",VLOOKUP($C3992,Listen!$A$2:$F$45,6,0)="Nein"),$AC3992,$AB3992),0)</f>
        <v>0</v>
      </c>
      <c r="AJ3992" s="49">
        <f>IFERROR(IF(OR($W3992&lt;&gt;"Ja",VLOOKUP($C3992,Listen!$A$2:$F$45,6,0)="Nein"),$AC3992,$AB3992),0)</f>
        <v>0</v>
      </c>
      <c r="AK3992" s="49">
        <f>IFERROR(IF(OR($W3992&lt;&gt;"Ja",VLOOKUP($C3992,Listen!$A$2:$F$45,6,0)="Nein"),$AC3992,$AB3992),0)</f>
        <v>0</v>
      </c>
      <c r="AL3992" s="51">
        <f t="shared" si="1310"/>
        <v>0</v>
      </c>
      <c r="AM3992" s="296">
        <f>IFERROR(IF(VLOOKUP($C3992,Listen!$A$2:$F$45,6,0)="Ja",MAX(BC3992:BD3992),D_SAV!$BC3992),0)</f>
        <v>0</v>
      </c>
      <c r="AN3992" s="51">
        <f t="shared" si="1311"/>
        <v>0</v>
      </c>
      <c r="AP3992" s="304">
        <f t="shared" si="1312"/>
        <v>0</v>
      </c>
      <c r="AQ3992" s="304">
        <f t="shared" si="1313"/>
        <v>0</v>
      </c>
      <c r="AR3992" s="304">
        <f t="shared" si="1314"/>
        <v>0</v>
      </c>
      <c r="AS3992" s="304">
        <f t="shared" si="1315"/>
        <v>0</v>
      </c>
      <c r="AT3992" s="304">
        <f t="shared" si="1316"/>
        <v>0</v>
      </c>
      <c r="AU3992" s="304">
        <f t="shared" si="1317"/>
        <v>0</v>
      </c>
      <c r="AV3992" s="304">
        <f t="shared" si="1318"/>
        <v>0</v>
      </c>
      <c r="AW3992" s="304">
        <f t="shared" si="1319"/>
        <v>0</v>
      </c>
      <c r="AX3992" s="304">
        <f t="shared" si="1320"/>
        <v>0</v>
      </c>
      <c r="AY3992" s="304">
        <f t="shared" si="1321"/>
        <v>0</v>
      </c>
      <c r="AZ3992" s="304">
        <f t="shared" si="1322"/>
        <v>0</v>
      </c>
      <c r="BA3992" s="304">
        <f t="shared" si="1323"/>
        <v>0</v>
      </c>
      <c r="BB3992" s="304">
        <f t="shared" si="1324"/>
        <v>0</v>
      </c>
      <c r="BC3992" s="304">
        <f t="shared" si="1325"/>
        <v>0</v>
      </c>
      <c r="BD3992" s="304">
        <f t="shared" si="1326"/>
        <v>0</v>
      </c>
      <c r="BE3992" s="304">
        <f>IFERROR(IF(VLOOKUP($C3992,Listen!$A$2:$F$45,6,0)="Ja",BB3992-MAX(BC3992:BD3992),BB3992-BC3992),0)</f>
        <v>0</v>
      </c>
    </row>
    <row r="3993" spans="1:57" x14ac:dyDescent="0.25">
      <c r="A3993" s="320" t="str">
        <f>IF(AND(D3993&lt;&gt;0,C3993&lt;&gt;0,E3993&lt;&gt;0),IF(B3993&lt;&gt;0,CONCATENATE(B3993,"-AGr",VLOOKUP(C3993,Listen!$A$2:$D$45,4,FALSE),"-",D3993,"-",E3993,),CONCATENATE("AGr",VLOOKUP(C3993,Listen!$A$2:$D$45,4,FALSE),"-",D3993,"-",E3993)),"keine vollständige ID")</f>
        <v>keine vollständige ID</v>
      </c>
      <c r="B3993" s="301"/>
      <c r="C3993" s="287"/>
      <c r="D3993" s="34"/>
      <c r="E3993" s="306"/>
      <c r="F3993" s="116"/>
      <c r="G3993" s="17"/>
      <c r="H3993" s="17"/>
      <c r="I3993" s="17"/>
      <c r="J3993" s="17"/>
      <c r="K3993" s="17"/>
      <c r="L3993" s="17"/>
      <c r="M3993" s="17"/>
      <c r="N3993" s="17"/>
      <c r="O3993" s="116"/>
      <c r="P3993" s="117">
        <f>IF(D3993&gt;A_Stammdaten!$B$12,0,SUM(G3993,H3993,J3993,L3993:M3993)-SUM(I3993,K3993,N3993:O3993))</f>
        <v>0</v>
      </c>
      <c r="Q3993" s="17"/>
      <c r="R3993" s="17"/>
      <c r="S3993" s="17"/>
      <c r="T3993" s="17"/>
      <c r="U3993" s="62">
        <f t="shared" si="1306"/>
        <v>0</v>
      </c>
      <c r="V3993" s="34"/>
      <c r="W3993" s="34"/>
      <c r="X3993" s="34"/>
      <c r="Y3993" s="34"/>
      <c r="Z3993" s="34"/>
      <c r="AA3993" s="63" t="str">
        <f t="shared" si="1307"/>
        <v>-</v>
      </c>
      <c r="AB3993" s="63" t="str">
        <f t="shared" si="1308"/>
        <v>-</v>
      </c>
      <c r="AC3993" s="63">
        <f>IF(ISBLANK($C3993),0,VLOOKUP($C3993,Listen!$A$2:$C$45,2,FALSE))</f>
        <v>0</v>
      </c>
      <c r="AD3993" s="63">
        <f>IF(ISBLANK($C3993),0,VLOOKUP($C3993,Listen!$A$2:$C$45,3,FALSE))</f>
        <v>0</v>
      </c>
      <c r="AE3993" s="49">
        <f t="shared" si="1309"/>
        <v>0</v>
      </c>
      <c r="AF3993" s="49">
        <f t="shared" si="1309"/>
        <v>0</v>
      </c>
      <c r="AG3993" s="49">
        <f>IFERROR(IF(OR($V3993&lt;&gt;"Ja",VLOOKUP($C3993,Listen!$A$2:$F$45,5,0)="Nein",D3993&lt;IF(C3993="LNG Anbindungsanlagen gemäß separater Festlegung",2022,2023)),$AC3993,$AA3993),0)</f>
        <v>0</v>
      </c>
      <c r="AH3993" s="49">
        <f>IFERROR(IF(OR($V3993&lt;&gt;"Ja",VLOOKUP($C3993,Listen!$A$2:$F$45,5,0)="Nein",D3993&lt;IF(C3993="LNG Anbindungsanlagen gemäß separater Festlegung",2022,2023)),$AC3993,$AA3993),0)</f>
        <v>0</v>
      </c>
      <c r="AI3993" s="49">
        <f>IFERROR(IF(OR($W3993&lt;&gt;"Ja",VLOOKUP($C3993,Listen!$A$2:$F$45,6,0)="Nein"),$AC3993,$AB3993),0)</f>
        <v>0</v>
      </c>
      <c r="AJ3993" s="49">
        <f>IFERROR(IF(OR($W3993&lt;&gt;"Ja",VLOOKUP($C3993,Listen!$A$2:$F$45,6,0)="Nein"),$AC3993,$AB3993),0)</f>
        <v>0</v>
      </c>
      <c r="AK3993" s="49">
        <f>IFERROR(IF(OR($W3993&lt;&gt;"Ja",VLOOKUP($C3993,Listen!$A$2:$F$45,6,0)="Nein"),$AC3993,$AB3993),0)</f>
        <v>0</v>
      </c>
      <c r="AL3993" s="51">
        <f t="shared" si="1310"/>
        <v>0</v>
      </c>
      <c r="AM3993" s="296">
        <f>IFERROR(IF(VLOOKUP($C3993,Listen!$A$2:$F$45,6,0)="Ja",MAX(BC3993:BD3993),D_SAV!$BC3993),0)</f>
        <v>0</v>
      </c>
      <c r="AN3993" s="51">
        <f t="shared" si="1311"/>
        <v>0</v>
      </c>
      <c r="AP3993" s="304">
        <f t="shared" si="1312"/>
        <v>0</v>
      </c>
      <c r="AQ3993" s="304">
        <f t="shared" si="1313"/>
        <v>0</v>
      </c>
      <c r="AR3993" s="304">
        <f t="shared" si="1314"/>
        <v>0</v>
      </c>
      <c r="AS3993" s="304">
        <f t="shared" si="1315"/>
        <v>0</v>
      </c>
      <c r="AT3993" s="304">
        <f t="shared" si="1316"/>
        <v>0</v>
      </c>
      <c r="AU3993" s="304">
        <f t="shared" si="1317"/>
        <v>0</v>
      </c>
      <c r="AV3993" s="304">
        <f t="shared" si="1318"/>
        <v>0</v>
      </c>
      <c r="AW3993" s="304">
        <f t="shared" si="1319"/>
        <v>0</v>
      </c>
      <c r="AX3993" s="304">
        <f t="shared" si="1320"/>
        <v>0</v>
      </c>
      <c r="AY3993" s="304">
        <f t="shared" si="1321"/>
        <v>0</v>
      </c>
      <c r="AZ3993" s="304">
        <f t="shared" si="1322"/>
        <v>0</v>
      </c>
      <c r="BA3993" s="304">
        <f t="shared" si="1323"/>
        <v>0</v>
      </c>
      <c r="BB3993" s="304">
        <f t="shared" si="1324"/>
        <v>0</v>
      </c>
      <c r="BC3993" s="304">
        <f t="shared" si="1325"/>
        <v>0</v>
      </c>
      <c r="BD3993" s="304">
        <f t="shared" si="1326"/>
        <v>0</v>
      </c>
      <c r="BE3993" s="304">
        <f>IFERROR(IF(VLOOKUP($C3993,Listen!$A$2:$F$45,6,0)="Ja",BB3993-MAX(BC3993:BD3993),BB3993-BC3993),0)</f>
        <v>0</v>
      </c>
    </row>
    <row r="3994" spans="1:57" x14ac:dyDescent="0.25">
      <c r="A3994" s="320" t="str">
        <f>IF(AND(D3994&lt;&gt;0,C3994&lt;&gt;0,E3994&lt;&gt;0),IF(B3994&lt;&gt;0,CONCATENATE(B3994,"-AGr",VLOOKUP(C3994,Listen!$A$2:$D$45,4,FALSE),"-",D3994,"-",E3994,),CONCATENATE("AGr",VLOOKUP(C3994,Listen!$A$2:$D$45,4,FALSE),"-",D3994,"-",E3994)),"keine vollständige ID")</f>
        <v>keine vollständige ID</v>
      </c>
      <c r="B3994" s="301"/>
      <c r="C3994" s="287"/>
      <c r="D3994" s="34"/>
      <c r="E3994" s="306"/>
      <c r="F3994" s="116"/>
      <c r="G3994" s="17"/>
      <c r="H3994" s="17"/>
      <c r="I3994" s="17"/>
      <c r="J3994" s="17"/>
      <c r="K3994" s="17"/>
      <c r="L3994" s="17"/>
      <c r="M3994" s="17"/>
      <c r="N3994" s="17"/>
      <c r="O3994" s="116"/>
      <c r="P3994" s="117">
        <f>IF(D3994&gt;A_Stammdaten!$B$12,0,SUM(G3994,H3994,J3994,L3994:M3994)-SUM(I3994,K3994,N3994:O3994))</f>
        <v>0</v>
      </c>
      <c r="Q3994" s="17"/>
      <c r="R3994" s="17"/>
      <c r="S3994" s="17"/>
      <c r="T3994" s="17"/>
      <c r="U3994" s="62">
        <f t="shared" si="1306"/>
        <v>0</v>
      </c>
      <c r="V3994" s="34"/>
      <c r="W3994" s="34"/>
      <c r="X3994" s="34"/>
      <c r="Y3994" s="34"/>
      <c r="Z3994" s="34"/>
      <c r="AA3994" s="63" t="str">
        <f t="shared" si="1307"/>
        <v>-</v>
      </c>
      <c r="AB3994" s="63" t="str">
        <f t="shared" si="1308"/>
        <v>-</v>
      </c>
      <c r="AC3994" s="63">
        <f>IF(ISBLANK($C3994),0,VLOOKUP($C3994,Listen!$A$2:$C$45,2,FALSE))</f>
        <v>0</v>
      </c>
      <c r="AD3994" s="63">
        <f>IF(ISBLANK($C3994),0,VLOOKUP($C3994,Listen!$A$2:$C$45,3,FALSE))</f>
        <v>0</v>
      </c>
      <c r="AE3994" s="49">
        <f t="shared" si="1309"/>
        <v>0</v>
      </c>
      <c r="AF3994" s="49">
        <f t="shared" si="1309"/>
        <v>0</v>
      </c>
      <c r="AG3994" s="49">
        <f>IFERROR(IF(OR($V3994&lt;&gt;"Ja",VLOOKUP($C3994,Listen!$A$2:$F$45,5,0)="Nein",D3994&lt;IF(C3994="LNG Anbindungsanlagen gemäß separater Festlegung",2022,2023)),$AC3994,$AA3994),0)</f>
        <v>0</v>
      </c>
      <c r="AH3994" s="49">
        <f>IFERROR(IF(OR($V3994&lt;&gt;"Ja",VLOOKUP($C3994,Listen!$A$2:$F$45,5,0)="Nein",D3994&lt;IF(C3994="LNG Anbindungsanlagen gemäß separater Festlegung",2022,2023)),$AC3994,$AA3994),0)</f>
        <v>0</v>
      </c>
      <c r="AI3994" s="49">
        <f>IFERROR(IF(OR($W3994&lt;&gt;"Ja",VLOOKUP($C3994,Listen!$A$2:$F$45,6,0)="Nein"),$AC3994,$AB3994),0)</f>
        <v>0</v>
      </c>
      <c r="AJ3994" s="49">
        <f>IFERROR(IF(OR($W3994&lt;&gt;"Ja",VLOOKUP($C3994,Listen!$A$2:$F$45,6,0)="Nein"),$AC3994,$AB3994),0)</f>
        <v>0</v>
      </c>
      <c r="AK3994" s="49">
        <f>IFERROR(IF(OR($W3994&lt;&gt;"Ja",VLOOKUP($C3994,Listen!$A$2:$F$45,6,0)="Nein"),$AC3994,$AB3994),0)</f>
        <v>0</v>
      </c>
      <c r="AL3994" s="51">
        <f t="shared" si="1310"/>
        <v>0</v>
      </c>
      <c r="AM3994" s="296">
        <f>IFERROR(IF(VLOOKUP($C3994,Listen!$A$2:$F$45,6,0)="Ja",MAX(BC3994:BD3994),D_SAV!$BC3994),0)</f>
        <v>0</v>
      </c>
      <c r="AN3994" s="51">
        <f t="shared" si="1311"/>
        <v>0</v>
      </c>
      <c r="AP3994" s="304">
        <f t="shared" si="1312"/>
        <v>0</v>
      </c>
      <c r="AQ3994" s="304">
        <f t="shared" si="1313"/>
        <v>0</v>
      </c>
      <c r="AR3994" s="304">
        <f t="shared" si="1314"/>
        <v>0</v>
      </c>
      <c r="AS3994" s="304">
        <f t="shared" si="1315"/>
        <v>0</v>
      </c>
      <c r="AT3994" s="304">
        <f t="shared" si="1316"/>
        <v>0</v>
      </c>
      <c r="AU3994" s="304">
        <f t="shared" si="1317"/>
        <v>0</v>
      </c>
      <c r="AV3994" s="304">
        <f t="shared" si="1318"/>
        <v>0</v>
      </c>
      <c r="AW3994" s="304">
        <f t="shared" si="1319"/>
        <v>0</v>
      </c>
      <c r="AX3994" s="304">
        <f t="shared" si="1320"/>
        <v>0</v>
      </c>
      <c r="AY3994" s="304">
        <f t="shared" si="1321"/>
        <v>0</v>
      </c>
      <c r="AZ3994" s="304">
        <f t="shared" si="1322"/>
        <v>0</v>
      </c>
      <c r="BA3994" s="304">
        <f t="shared" si="1323"/>
        <v>0</v>
      </c>
      <c r="BB3994" s="304">
        <f t="shared" si="1324"/>
        <v>0</v>
      </c>
      <c r="BC3994" s="304">
        <f t="shared" si="1325"/>
        <v>0</v>
      </c>
      <c r="BD3994" s="304">
        <f t="shared" si="1326"/>
        <v>0</v>
      </c>
      <c r="BE3994" s="304">
        <f>IFERROR(IF(VLOOKUP($C3994,Listen!$A$2:$F$45,6,0)="Ja",BB3994-MAX(BC3994:BD3994),BB3994-BC3994),0)</f>
        <v>0</v>
      </c>
    </row>
    <row r="3995" spans="1:57" x14ac:dyDescent="0.25">
      <c r="A3995" s="320" t="str">
        <f>IF(AND(D3995&lt;&gt;0,C3995&lt;&gt;0,E3995&lt;&gt;0),IF(B3995&lt;&gt;0,CONCATENATE(B3995,"-AGr",VLOOKUP(C3995,Listen!$A$2:$D$45,4,FALSE),"-",D3995,"-",E3995,),CONCATENATE("AGr",VLOOKUP(C3995,Listen!$A$2:$D$45,4,FALSE),"-",D3995,"-",E3995)),"keine vollständige ID")</f>
        <v>keine vollständige ID</v>
      </c>
      <c r="B3995" s="301"/>
      <c r="C3995" s="287"/>
      <c r="D3995" s="34"/>
      <c r="E3995" s="306"/>
      <c r="F3995" s="116"/>
      <c r="G3995" s="17"/>
      <c r="H3995" s="17"/>
      <c r="I3995" s="17"/>
      <c r="J3995" s="17"/>
      <c r="K3995" s="17"/>
      <c r="L3995" s="17"/>
      <c r="M3995" s="17"/>
      <c r="N3995" s="17"/>
      <c r="O3995" s="116"/>
      <c r="P3995" s="117">
        <f>IF(D3995&gt;A_Stammdaten!$B$12,0,SUM(G3995,H3995,J3995,L3995:M3995)-SUM(I3995,K3995,N3995:O3995))</f>
        <v>0</v>
      </c>
      <c r="Q3995" s="17"/>
      <c r="R3995" s="17"/>
      <c r="S3995" s="17"/>
      <c r="T3995" s="17"/>
      <c r="U3995" s="62">
        <f t="shared" si="1306"/>
        <v>0</v>
      </c>
      <c r="V3995" s="34"/>
      <c r="W3995" s="34"/>
      <c r="X3995" s="34"/>
      <c r="Y3995" s="34"/>
      <c r="Z3995" s="34"/>
      <c r="AA3995" s="63" t="str">
        <f t="shared" si="1307"/>
        <v>-</v>
      </c>
      <c r="AB3995" s="63" t="str">
        <f t="shared" si="1308"/>
        <v>-</v>
      </c>
      <c r="AC3995" s="63">
        <f>IF(ISBLANK($C3995),0,VLOOKUP($C3995,Listen!$A$2:$C$45,2,FALSE))</f>
        <v>0</v>
      </c>
      <c r="AD3995" s="63">
        <f>IF(ISBLANK($C3995),0,VLOOKUP($C3995,Listen!$A$2:$C$45,3,FALSE))</f>
        <v>0</v>
      </c>
      <c r="AE3995" s="49">
        <f t="shared" si="1309"/>
        <v>0</v>
      </c>
      <c r="AF3995" s="49">
        <f t="shared" si="1309"/>
        <v>0</v>
      </c>
      <c r="AG3995" s="49">
        <f>IFERROR(IF(OR($V3995&lt;&gt;"Ja",VLOOKUP($C3995,Listen!$A$2:$F$45,5,0)="Nein",D3995&lt;IF(C3995="LNG Anbindungsanlagen gemäß separater Festlegung",2022,2023)),$AC3995,$AA3995),0)</f>
        <v>0</v>
      </c>
      <c r="AH3995" s="49">
        <f>IFERROR(IF(OR($V3995&lt;&gt;"Ja",VLOOKUP($C3995,Listen!$A$2:$F$45,5,0)="Nein",D3995&lt;IF(C3995="LNG Anbindungsanlagen gemäß separater Festlegung",2022,2023)),$AC3995,$AA3995),0)</f>
        <v>0</v>
      </c>
      <c r="AI3995" s="49">
        <f>IFERROR(IF(OR($W3995&lt;&gt;"Ja",VLOOKUP($C3995,Listen!$A$2:$F$45,6,0)="Nein"),$AC3995,$AB3995),0)</f>
        <v>0</v>
      </c>
      <c r="AJ3995" s="49">
        <f>IFERROR(IF(OR($W3995&lt;&gt;"Ja",VLOOKUP($C3995,Listen!$A$2:$F$45,6,0)="Nein"),$AC3995,$AB3995),0)</f>
        <v>0</v>
      </c>
      <c r="AK3995" s="49">
        <f>IFERROR(IF(OR($W3995&lt;&gt;"Ja",VLOOKUP($C3995,Listen!$A$2:$F$45,6,0)="Nein"),$AC3995,$AB3995),0)</f>
        <v>0</v>
      </c>
      <c r="AL3995" s="51">
        <f t="shared" si="1310"/>
        <v>0</v>
      </c>
      <c r="AM3995" s="296">
        <f>IFERROR(IF(VLOOKUP($C3995,Listen!$A$2:$F$45,6,0)="Ja",MAX(BC3995:BD3995),D_SAV!$BC3995),0)</f>
        <v>0</v>
      </c>
      <c r="AN3995" s="51">
        <f t="shared" si="1311"/>
        <v>0</v>
      </c>
      <c r="AP3995" s="304">
        <f t="shared" si="1312"/>
        <v>0</v>
      </c>
      <c r="AQ3995" s="304">
        <f t="shared" si="1313"/>
        <v>0</v>
      </c>
      <c r="AR3995" s="304">
        <f t="shared" si="1314"/>
        <v>0</v>
      </c>
      <c r="AS3995" s="304">
        <f t="shared" si="1315"/>
        <v>0</v>
      </c>
      <c r="AT3995" s="304">
        <f t="shared" si="1316"/>
        <v>0</v>
      </c>
      <c r="AU3995" s="304">
        <f t="shared" si="1317"/>
        <v>0</v>
      </c>
      <c r="AV3995" s="304">
        <f t="shared" si="1318"/>
        <v>0</v>
      </c>
      <c r="AW3995" s="304">
        <f t="shared" si="1319"/>
        <v>0</v>
      </c>
      <c r="AX3995" s="304">
        <f t="shared" si="1320"/>
        <v>0</v>
      </c>
      <c r="AY3995" s="304">
        <f t="shared" si="1321"/>
        <v>0</v>
      </c>
      <c r="AZ3995" s="304">
        <f t="shared" si="1322"/>
        <v>0</v>
      </c>
      <c r="BA3995" s="304">
        <f t="shared" si="1323"/>
        <v>0</v>
      </c>
      <c r="BB3995" s="304">
        <f t="shared" si="1324"/>
        <v>0</v>
      </c>
      <c r="BC3995" s="304">
        <f t="shared" si="1325"/>
        <v>0</v>
      </c>
      <c r="BD3995" s="304">
        <f t="shared" si="1326"/>
        <v>0</v>
      </c>
      <c r="BE3995" s="304">
        <f>IFERROR(IF(VLOOKUP($C3995,Listen!$A$2:$F$45,6,0)="Ja",BB3995-MAX(BC3995:BD3995),BB3995-BC3995),0)</f>
        <v>0</v>
      </c>
    </row>
    <row r="3996" spans="1:57" x14ac:dyDescent="0.25">
      <c r="A3996" s="320" t="str">
        <f>IF(AND(D3996&lt;&gt;0,C3996&lt;&gt;0,E3996&lt;&gt;0),IF(B3996&lt;&gt;0,CONCATENATE(B3996,"-AGr",VLOOKUP(C3996,Listen!$A$2:$D$45,4,FALSE),"-",D3996,"-",E3996,),CONCATENATE("AGr",VLOOKUP(C3996,Listen!$A$2:$D$45,4,FALSE),"-",D3996,"-",E3996)),"keine vollständige ID")</f>
        <v>keine vollständige ID</v>
      </c>
      <c r="B3996" s="301"/>
      <c r="C3996" s="287"/>
      <c r="D3996" s="34"/>
      <c r="E3996" s="306"/>
      <c r="F3996" s="116"/>
      <c r="G3996" s="17"/>
      <c r="H3996" s="17"/>
      <c r="I3996" s="17"/>
      <c r="J3996" s="17"/>
      <c r="K3996" s="17"/>
      <c r="L3996" s="17"/>
      <c r="M3996" s="17"/>
      <c r="N3996" s="17"/>
      <c r="O3996" s="116"/>
      <c r="P3996" s="117">
        <f>IF(D3996&gt;A_Stammdaten!$B$12,0,SUM(G3996,H3996,J3996,L3996:M3996)-SUM(I3996,K3996,N3996:O3996))</f>
        <v>0</v>
      </c>
      <c r="Q3996" s="17"/>
      <c r="R3996" s="17"/>
      <c r="S3996" s="17"/>
      <c r="T3996" s="17"/>
      <c r="U3996" s="62">
        <f t="shared" si="1306"/>
        <v>0</v>
      </c>
      <c r="V3996" s="34"/>
      <c r="W3996" s="34"/>
      <c r="X3996" s="34"/>
      <c r="Y3996" s="34"/>
      <c r="Z3996" s="34"/>
      <c r="AA3996" s="63" t="str">
        <f t="shared" si="1307"/>
        <v>-</v>
      </c>
      <c r="AB3996" s="63" t="str">
        <f t="shared" si="1308"/>
        <v>-</v>
      </c>
      <c r="AC3996" s="63">
        <f>IF(ISBLANK($C3996),0,VLOOKUP($C3996,Listen!$A$2:$C$45,2,FALSE))</f>
        <v>0</v>
      </c>
      <c r="AD3996" s="63">
        <f>IF(ISBLANK($C3996),0,VLOOKUP($C3996,Listen!$A$2:$C$45,3,FALSE))</f>
        <v>0</v>
      </c>
      <c r="AE3996" s="49">
        <f t="shared" si="1309"/>
        <v>0</v>
      </c>
      <c r="AF3996" s="49">
        <f t="shared" si="1309"/>
        <v>0</v>
      </c>
      <c r="AG3996" s="49">
        <f>IFERROR(IF(OR($V3996&lt;&gt;"Ja",VLOOKUP($C3996,Listen!$A$2:$F$45,5,0)="Nein",D3996&lt;IF(C3996="LNG Anbindungsanlagen gemäß separater Festlegung",2022,2023)),$AC3996,$AA3996),0)</f>
        <v>0</v>
      </c>
      <c r="AH3996" s="49">
        <f>IFERROR(IF(OR($V3996&lt;&gt;"Ja",VLOOKUP($C3996,Listen!$A$2:$F$45,5,0)="Nein",D3996&lt;IF(C3996="LNG Anbindungsanlagen gemäß separater Festlegung",2022,2023)),$AC3996,$AA3996),0)</f>
        <v>0</v>
      </c>
      <c r="AI3996" s="49">
        <f>IFERROR(IF(OR($W3996&lt;&gt;"Ja",VLOOKUP($C3996,Listen!$A$2:$F$45,6,0)="Nein"),$AC3996,$AB3996),0)</f>
        <v>0</v>
      </c>
      <c r="AJ3996" s="49">
        <f>IFERROR(IF(OR($W3996&lt;&gt;"Ja",VLOOKUP($C3996,Listen!$A$2:$F$45,6,0)="Nein"),$AC3996,$AB3996),0)</f>
        <v>0</v>
      </c>
      <c r="AK3996" s="49">
        <f>IFERROR(IF(OR($W3996&lt;&gt;"Ja",VLOOKUP($C3996,Listen!$A$2:$F$45,6,0)="Nein"),$AC3996,$AB3996),0)</f>
        <v>0</v>
      </c>
      <c r="AL3996" s="51">
        <f t="shared" si="1310"/>
        <v>0</v>
      </c>
      <c r="AM3996" s="296">
        <f>IFERROR(IF(VLOOKUP($C3996,Listen!$A$2:$F$45,6,0)="Ja",MAX(BC3996:BD3996),D_SAV!$BC3996),0)</f>
        <v>0</v>
      </c>
      <c r="AN3996" s="51">
        <f t="shared" si="1311"/>
        <v>0</v>
      </c>
      <c r="AP3996" s="304">
        <f t="shared" si="1312"/>
        <v>0</v>
      </c>
      <c r="AQ3996" s="304">
        <f t="shared" si="1313"/>
        <v>0</v>
      </c>
      <c r="AR3996" s="304">
        <f t="shared" si="1314"/>
        <v>0</v>
      </c>
      <c r="AS3996" s="304">
        <f t="shared" si="1315"/>
        <v>0</v>
      </c>
      <c r="AT3996" s="304">
        <f t="shared" si="1316"/>
        <v>0</v>
      </c>
      <c r="AU3996" s="304">
        <f t="shared" si="1317"/>
        <v>0</v>
      </c>
      <c r="AV3996" s="304">
        <f t="shared" si="1318"/>
        <v>0</v>
      </c>
      <c r="AW3996" s="304">
        <f t="shared" si="1319"/>
        <v>0</v>
      </c>
      <c r="AX3996" s="304">
        <f t="shared" si="1320"/>
        <v>0</v>
      </c>
      <c r="AY3996" s="304">
        <f t="shared" si="1321"/>
        <v>0</v>
      </c>
      <c r="AZ3996" s="304">
        <f t="shared" si="1322"/>
        <v>0</v>
      </c>
      <c r="BA3996" s="304">
        <f t="shared" si="1323"/>
        <v>0</v>
      </c>
      <c r="BB3996" s="304">
        <f t="shared" si="1324"/>
        <v>0</v>
      </c>
      <c r="BC3996" s="304">
        <f t="shared" si="1325"/>
        <v>0</v>
      </c>
      <c r="BD3996" s="304">
        <f t="shared" si="1326"/>
        <v>0</v>
      </c>
      <c r="BE3996" s="304">
        <f>IFERROR(IF(VLOOKUP($C3996,Listen!$A$2:$F$45,6,0)="Ja",BB3996-MAX(BC3996:BD3996),BB3996-BC3996),0)</f>
        <v>0</v>
      </c>
    </row>
    <row r="3997" spans="1:57" x14ac:dyDescent="0.25">
      <c r="A3997" s="320" t="str">
        <f>IF(AND(D3997&lt;&gt;0,C3997&lt;&gt;0,E3997&lt;&gt;0),IF(B3997&lt;&gt;0,CONCATENATE(B3997,"-AGr",VLOOKUP(C3997,Listen!$A$2:$D$45,4,FALSE),"-",D3997,"-",E3997,),CONCATENATE("AGr",VLOOKUP(C3997,Listen!$A$2:$D$45,4,FALSE),"-",D3997,"-",E3997)),"keine vollständige ID")</f>
        <v>keine vollständige ID</v>
      </c>
      <c r="B3997" s="301"/>
      <c r="C3997" s="287"/>
      <c r="D3997" s="34"/>
      <c r="E3997" s="306"/>
      <c r="F3997" s="116"/>
      <c r="G3997" s="17"/>
      <c r="H3997" s="17"/>
      <c r="I3997" s="17"/>
      <c r="J3997" s="17"/>
      <c r="K3997" s="17"/>
      <c r="L3997" s="17"/>
      <c r="M3997" s="17"/>
      <c r="N3997" s="17"/>
      <c r="O3997" s="116"/>
      <c r="P3997" s="117">
        <f>IF(D3997&gt;A_Stammdaten!$B$12,0,SUM(G3997,H3997,J3997,L3997:M3997)-SUM(I3997,K3997,N3997:O3997))</f>
        <v>0</v>
      </c>
      <c r="Q3997" s="17"/>
      <c r="R3997" s="17"/>
      <c r="S3997" s="17"/>
      <c r="T3997" s="17"/>
      <c r="U3997" s="62">
        <f t="shared" si="1306"/>
        <v>0</v>
      </c>
      <c r="V3997" s="34"/>
      <c r="W3997" s="34"/>
      <c r="X3997" s="34"/>
      <c r="Y3997" s="34"/>
      <c r="Z3997" s="34"/>
      <c r="AA3997" s="63" t="str">
        <f t="shared" si="1307"/>
        <v>-</v>
      </c>
      <c r="AB3997" s="63" t="str">
        <f t="shared" si="1308"/>
        <v>-</v>
      </c>
      <c r="AC3997" s="63">
        <f>IF(ISBLANK($C3997),0,VLOOKUP($C3997,Listen!$A$2:$C$45,2,FALSE))</f>
        <v>0</v>
      </c>
      <c r="AD3997" s="63">
        <f>IF(ISBLANK($C3997),0,VLOOKUP($C3997,Listen!$A$2:$C$45,3,FALSE))</f>
        <v>0</v>
      </c>
      <c r="AE3997" s="49">
        <f t="shared" si="1309"/>
        <v>0</v>
      </c>
      <c r="AF3997" s="49">
        <f t="shared" si="1309"/>
        <v>0</v>
      </c>
      <c r="AG3997" s="49">
        <f>IFERROR(IF(OR($V3997&lt;&gt;"Ja",VLOOKUP($C3997,Listen!$A$2:$F$45,5,0)="Nein",D3997&lt;IF(C3997="LNG Anbindungsanlagen gemäß separater Festlegung",2022,2023)),$AC3997,$AA3997),0)</f>
        <v>0</v>
      </c>
      <c r="AH3997" s="49">
        <f>IFERROR(IF(OR($V3997&lt;&gt;"Ja",VLOOKUP($C3997,Listen!$A$2:$F$45,5,0)="Nein",D3997&lt;IF(C3997="LNG Anbindungsanlagen gemäß separater Festlegung",2022,2023)),$AC3997,$AA3997),0)</f>
        <v>0</v>
      </c>
      <c r="AI3997" s="49">
        <f>IFERROR(IF(OR($W3997&lt;&gt;"Ja",VLOOKUP($C3997,Listen!$A$2:$F$45,6,0)="Nein"),$AC3997,$AB3997),0)</f>
        <v>0</v>
      </c>
      <c r="AJ3997" s="49">
        <f>IFERROR(IF(OR($W3997&lt;&gt;"Ja",VLOOKUP($C3997,Listen!$A$2:$F$45,6,0)="Nein"),$AC3997,$AB3997),0)</f>
        <v>0</v>
      </c>
      <c r="AK3997" s="49">
        <f>IFERROR(IF(OR($W3997&lt;&gt;"Ja",VLOOKUP($C3997,Listen!$A$2:$F$45,6,0)="Nein"),$AC3997,$AB3997),0)</f>
        <v>0</v>
      </c>
      <c r="AL3997" s="51">
        <f t="shared" si="1310"/>
        <v>0</v>
      </c>
      <c r="AM3997" s="296">
        <f>IFERROR(IF(VLOOKUP($C3997,Listen!$A$2:$F$45,6,0)="Ja",MAX(BC3997:BD3997),D_SAV!$BC3997),0)</f>
        <v>0</v>
      </c>
      <c r="AN3997" s="51">
        <f t="shared" si="1311"/>
        <v>0</v>
      </c>
      <c r="AP3997" s="304">
        <f t="shared" si="1312"/>
        <v>0</v>
      </c>
      <c r="AQ3997" s="304">
        <f t="shared" si="1313"/>
        <v>0</v>
      </c>
      <c r="AR3997" s="304">
        <f t="shared" si="1314"/>
        <v>0</v>
      </c>
      <c r="AS3997" s="304">
        <f t="shared" si="1315"/>
        <v>0</v>
      </c>
      <c r="AT3997" s="304">
        <f t="shared" si="1316"/>
        <v>0</v>
      </c>
      <c r="AU3997" s="304">
        <f t="shared" si="1317"/>
        <v>0</v>
      </c>
      <c r="AV3997" s="304">
        <f t="shared" si="1318"/>
        <v>0</v>
      </c>
      <c r="AW3997" s="304">
        <f t="shared" si="1319"/>
        <v>0</v>
      </c>
      <c r="AX3997" s="304">
        <f t="shared" si="1320"/>
        <v>0</v>
      </c>
      <c r="AY3997" s="304">
        <f t="shared" si="1321"/>
        <v>0</v>
      </c>
      <c r="AZ3997" s="304">
        <f t="shared" si="1322"/>
        <v>0</v>
      </c>
      <c r="BA3997" s="304">
        <f t="shared" si="1323"/>
        <v>0</v>
      </c>
      <c r="BB3997" s="304">
        <f t="shared" si="1324"/>
        <v>0</v>
      </c>
      <c r="BC3997" s="304">
        <f t="shared" si="1325"/>
        <v>0</v>
      </c>
      <c r="BD3997" s="304">
        <f t="shared" si="1326"/>
        <v>0</v>
      </c>
      <c r="BE3997" s="304">
        <f>IFERROR(IF(VLOOKUP($C3997,Listen!$A$2:$F$45,6,0)="Ja",BB3997-MAX(BC3997:BD3997),BB3997-BC3997),0)</f>
        <v>0</v>
      </c>
    </row>
    <row r="3998" spans="1:57" x14ac:dyDescent="0.25">
      <c r="A3998" s="320" t="str">
        <f>IF(AND(D3998&lt;&gt;0,C3998&lt;&gt;0,E3998&lt;&gt;0),IF(B3998&lt;&gt;0,CONCATENATE(B3998,"-AGr",VLOOKUP(C3998,Listen!$A$2:$D$45,4,FALSE),"-",D3998,"-",E3998,),CONCATENATE("AGr",VLOOKUP(C3998,Listen!$A$2:$D$45,4,FALSE),"-",D3998,"-",E3998)),"keine vollständige ID")</f>
        <v>keine vollständige ID</v>
      </c>
      <c r="B3998" s="301"/>
      <c r="C3998" s="287"/>
      <c r="D3998" s="34"/>
      <c r="E3998" s="306"/>
      <c r="F3998" s="116"/>
      <c r="G3998" s="17"/>
      <c r="H3998" s="17"/>
      <c r="I3998" s="17"/>
      <c r="J3998" s="17"/>
      <c r="K3998" s="17"/>
      <c r="L3998" s="17"/>
      <c r="M3998" s="17"/>
      <c r="N3998" s="17"/>
      <c r="O3998" s="116"/>
      <c r="P3998" s="117">
        <f>IF(D3998&gt;A_Stammdaten!$B$12,0,SUM(G3998,H3998,J3998,L3998:M3998)-SUM(I3998,K3998,N3998:O3998))</f>
        <v>0</v>
      </c>
      <c r="Q3998" s="17"/>
      <c r="R3998" s="17"/>
      <c r="S3998" s="17"/>
      <c r="T3998" s="17"/>
      <c r="U3998" s="62">
        <f t="shared" si="1306"/>
        <v>0</v>
      </c>
      <c r="V3998" s="34"/>
      <c r="W3998" s="34"/>
      <c r="X3998" s="34"/>
      <c r="Y3998" s="34"/>
      <c r="Z3998" s="34"/>
      <c r="AA3998" s="63" t="str">
        <f t="shared" si="1307"/>
        <v>-</v>
      </c>
      <c r="AB3998" s="63" t="str">
        <f t="shared" si="1308"/>
        <v>-</v>
      </c>
      <c r="AC3998" s="63">
        <f>IF(ISBLANK($C3998),0,VLOOKUP($C3998,Listen!$A$2:$C$45,2,FALSE))</f>
        <v>0</v>
      </c>
      <c r="AD3998" s="63">
        <f>IF(ISBLANK($C3998),0,VLOOKUP($C3998,Listen!$A$2:$C$45,3,FALSE))</f>
        <v>0</v>
      </c>
      <c r="AE3998" s="49">
        <f t="shared" si="1309"/>
        <v>0</v>
      </c>
      <c r="AF3998" s="49">
        <f t="shared" si="1309"/>
        <v>0</v>
      </c>
      <c r="AG3998" s="49">
        <f>IFERROR(IF(OR($V3998&lt;&gt;"Ja",VLOOKUP($C3998,Listen!$A$2:$F$45,5,0)="Nein",D3998&lt;IF(C3998="LNG Anbindungsanlagen gemäß separater Festlegung",2022,2023)),$AC3998,$AA3998),0)</f>
        <v>0</v>
      </c>
      <c r="AH3998" s="49">
        <f>IFERROR(IF(OR($V3998&lt;&gt;"Ja",VLOOKUP($C3998,Listen!$A$2:$F$45,5,0)="Nein",D3998&lt;IF(C3998="LNG Anbindungsanlagen gemäß separater Festlegung",2022,2023)),$AC3998,$AA3998),0)</f>
        <v>0</v>
      </c>
      <c r="AI3998" s="49">
        <f>IFERROR(IF(OR($W3998&lt;&gt;"Ja",VLOOKUP($C3998,Listen!$A$2:$F$45,6,0)="Nein"),$AC3998,$AB3998),0)</f>
        <v>0</v>
      </c>
      <c r="AJ3998" s="49">
        <f>IFERROR(IF(OR($W3998&lt;&gt;"Ja",VLOOKUP($C3998,Listen!$A$2:$F$45,6,0)="Nein"),$AC3998,$AB3998),0)</f>
        <v>0</v>
      </c>
      <c r="AK3998" s="49">
        <f>IFERROR(IF(OR($W3998&lt;&gt;"Ja",VLOOKUP($C3998,Listen!$A$2:$F$45,6,0)="Nein"),$AC3998,$AB3998),0)</f>
        <v>0</v>
      </c>
      <c r="AL3998" s="51">
        <f t="shared" si="1310"/>
        <v>0</v>
      </c>
      <c r="AM3998" s="296">
        <f>IFERROR(IF(VLOOKUP($C3998,Listen!$A$2:$F$45,6,0)="Ja",MAX(BC3998:BD3998),D_SAV!$BC3998),0)</f>
        <v>0</v>
      </c>
      <c r="AN3998" s="51">
        <f t="shared" si="1311"/>
        <v>0</v>
      </c>
      <c r="AP3998" s="304">
        <f t="shared" si="1312"/>
        <v>0</v>
      </c>
      <c r="AQ3998" s="304">
        <f t="shared" si="1313"/>
        <v>0</v>
      </c>
      <c r="AR3998" s="304">
        <f t="shared" si="1314"/>
        <v>0</v>
      </c>
      <c r="AS3998" s="304">
        <f t="shared" si="1315"/>
        <v>0</v>
      </c>
      <c r="AT3998" s="304">
        <f t="shared" si="1316"/>
        <v>0</v>
      </c>
      <c r="AU3998" s="304">
        <f t="shared" si="1317"/>
        <v>0</v>
      </c>
      <c r="AV3998" s="304">
        <f t="shared" si="1318"/>
        <v>0</v>
      </c>
      <c r="AW3998" s="304">
        <f t="shared" si="1319"/>
        <v>0</v>
      </c>
      <c r="AX3998" s="304">
        <f t="shared" si="1320"/>
        <v>0</v>
      </c>
      <c r="AY3998" s="304">
        <f t="shared" si="1321"/>
        <v>0</v>
      </c>
      <c r="AZ3998" s="304">
        <f t="shared" si="1322"/>
        <v>0</v>
      </c>
      <c r="BA3998" s="304">
        <f t="shared" si="1323"/>
        <v>0</v>
      </c>
      <c r="BB3998" s="304">
        <f t="shared" si="1324"/>
        <v>0</v>
      </c>
      <c r="BC3998" s="304">
        <f t="shared" si="1325"/>
        <v>0</v>
      </c>
      <c r="BD3998" s="304">
        <f t="shared" si="1326"/>
        <v>0</v>
      </c>
      <c r="BE3998" s="304">
        <f>IFERROR(IF(VLOOKUP($C3998,Listen!$A$2:$F$45,6,0)="Ja",BB3998-MAX(BC3998:BD3998),BB3998-BC3998),0)</f>
        <v>0</v>
      </c>
    </row>
    <row r="3999" spans="1:57" x14ac:dyDescent="0.25">
      <c r="A3999" s="320" t="str">
        <f>IF(AND(D3999&lt;&gt;0,C3999&lt;&gt;0,E3999&lt;&gt;0),IF(B3999&lt;&gt;0,CONCATENATE(B3999,"-AGr",VLOOKUP(C3999,Listen!$A$2:$D$45,4,FALSE),"-",D3999,"-",E3999,),CONCATENATE("AGr",VLOOKUP(C3999,Listen!$A$2:$D$45,4,FALSE),"-",D3999,"-",E3999)),"keine vollständige ID")</f>
        <v>keine vollständige ID</v>
      </c>
      <c r="B3999" s="301"/>
      <c r="C3999" s="287"/>
      <c r="D3999" s="34"/>
      <c r="E3999" s="306"/>
      <c r="F3999" s="116"/>
      <c r="G3999" s="17"/>
      <c r="H3999" s="17"/>
      <c r="I3999" s="17"/>
      <c r="J3999" s="17"/>
      <c r="K3999" s="17"/>
      <c r="L3999" s="17"/>
      <c r="M3999" s="17"/>
      <c r="N3999" s="17"/>
      <c r="O3999" s="116"/>
      <c r="P3999" s="117">
        <f>IF(D3999&gt;A_Stammdaten!$B$12,0,SUM(G3999,H3999,J3999,L3999:M3999)-SUM(I3999,K3999,N3999:O3999))</f>
        <v>0</v>
      </c>
      <c r="Q3999" s="17"/>
      <c r="R3999" s="17"/>
      <c r="S3999" s="17"/>
      <c r="T3999" s="17"/>
      <c r="U3999" s="62">
        <f t="shared" si="1306"/>
        <v>0</v>
      </c>
      <c r="V3999" s="34"/>
      <c r="W3999" s="34"/>
      <c r="X3999" s="34"/>
      <c r="Y3999" s="34"/>
      <c r="Z3999" s="34"/>
      <c r="AA3999" s="63" t="str">
        <f t="shared" si="1307"/>
        <v>-</v>
      </c>
      <c r="AB3999" s="63" t="str">
        <f t="shared" si="1308"/>
        <v>-</v>
      </c>
      <c r="AC3999" s="63">
        <f>IF(ISBLANK($C3999),0,VLOOKUP($C3999,Listen!$A$2:$C$45,2,FALSE))</f>
        <v>0</v>
      </c>
      <c r="AD3999" s="63">
        <f>IF(ISBLANK($C3999),0,VLOOKUP($C3999,Listen!$A$2:$C$45,3,FALSE))</f>
        <v>0</v>
      </c>
      <c r="AE3999" s="49">
        <f t="shared" si="1309"/>
        <v>0</v>
      </c>
      <c r="AF3999" s="49">
        <f t="shared" si="1309"/>
        <v>0</v>
      </c>
      <c r="AG3999" s="49">
        <f>IFERROR(IF(OR($V3999&lt;&gt;"Ja",VLOOKUP($C3999,Listen!$A$2:$F$45,5,0)="Nein",D3999&lt;IF(C3999="LNG Anbindungsanlagen gemäß separater Festlegung",2022,2023)),$AC3999,$AA3999),0)</f>
        <v>0</v>
      </c>
      <c r="AH3999" s="49">
        <f>IFERROR(IF(OR($V3999&lt;&gt;"Ja",VLOOKUP($C3999,Listen!$A$2:$F$45,5,0)="Nein",D3999&lt;IF(C3999="LNG Anbindungsanlagen gemäß separater Festlegung",2022,2023)),$AC3999,$AA3999),0)</f>
        <v>0</v>
      </c>
      <c r="AI3999" s="49">
        <f>IFERROR(IF(OR($W3999&lt;&gt;"Ja",VLOOKUP($C3999,Listen!$A$2:$F$45,6,0)="Nein"),$AC3999,$AB3999),0)</f>
        <v>0</v>
      </c>
      <c r="AJ3999" s="49">
        <f>IFERROR(IF(OR($W3999&lt;&gt;"Ja",VLOOKUP($C3999,Listen!$A$2:$F$45,6,0)="Nein"),$AC3999,$AB3999),0)</f>
        <v>0</v>
      </c>
      <c r="AK3999" s="49">
        <f>IFERROR(IF(OR($W3999&lt;&gt;"Ja",VLOOKUP($C3999,Listen!$A$2:$F$45,6,0)="Nein"),$AC3999,$AB3999),0)</f>
        <v>0</v>
      </c>
      <c r="AL3999" s="51">
        <f t="shared" si="1310"/>
        <v>0</v>
      </c>
      <c r="AM3999" s="296">
        <f>IFERROR(IF(VLOOKUP($C3999,Listen!$A$2:$F$45,6,0)="Ja",MAX(BC3999:BD3999),D_SAV!$BC3999),0)</f>
        <v>0</v>
      </c>
      <c r="AN3999" s="51">
        <f t="shared" si="1311"/>
        <v>0</v>
      </c>
      <c r="AP3999" s="304">
        <f t="shared" si="1312"/>
        <v>0</v>
      </c>
      <c r="AQ3999" s="304">
        <f t="shared" si="1313"/>
        <v>0</v>
      </c>
      <c r="AR3999" s="304">
        <f t="shared" si="1314"/>
        <v>0</v>
      </c>
      <c r="AS3999" s="304">
        <f t="shared" si="1315"/>
        <v>0</v>
      </c>
      <c r="AT3999" s="304">
        <f t="shared" si="1316"/>
        <v>0</v>
      </c>
      <c r="AU3999" s="304">
        <f t="shared" si="1317"/>
        <v>0</v>
      </c>
      <c r="AV3999" s="304">
        <f t="shared" si="1318"/>
        <v>0</v>
      </c>
      <c r="AW3999" s="304">
        <f t="shared" si="1319"/>
        <v>0</v>
      </c>
      <c r="AX3999" s="304">
        <f t="shared" si="1320"/>
        <v>0</v>
      </c>
      <c r="AY3999" s="304">
        <f t="shared" si="1321"/>
        <v>0</v>
      </c>
      <c r="AZ3999" s="304">
        <f t="shared" si="1322"/>
        <v>0</v>
      </c>
      <c r="BA3999" s="304">
        <f t="shared" si="1323"/>
        <v>0</v>
      </c>
      <c r="BB3999" s="304">
        <f t="shared" si="1324"/>
        <v>0</v>
      </c>
      <c r="BC3999" s="304">
        <f t="shared" si="1325"/>
        <v>0</v>
      </c>
      <c r="BD3999" s="304">
        <f t="shared" si="1326"/>
        <v>0</v>
      </c>
      <c r="BE3999" s="304">
        <f>IFERROR(IF(VLOOKUP($C3999,Listen!$A$2:$F$45,6,0)="Ja",BB3999-MAX(BC3999:BD3999),BB3999-BC3999),0)</f>
        <v>0</v>
      </c>
    </row>
    <row r="4000" spans="1:57" x14ac:dyDescent="0.25">
      <c r="A4000" s="320" t="str">
        <f>IF(AND(D4000&lt;&gt;0,C4000&lt;&gt;0,E4000&lt;&gt;0),IF(B4000&lt;&gt;0,CONCATENATE(B4000,"-AGr",VLOOKUP(C4000,Listen!$A$2:$D$45,4,FALSE),"-",D4000,"-",E4000,),CONCATENATE("AGr",VLOOKUP(C4000,Listen!$A$2:$D$45,4,FALSE),"-",D4000,"-",E4000)),"keine vollständige ID")</f>
        <v>keine vollständige ID</v>
      </c>
      <c r="B4000" s="301"/>
      <c r="C4000" s="287"/>
      <c r="D4000" s="34"/>
      <c r="E4000" s="306"/>
      <c r="F4000" s="116"/>
      <c r="G4000" s="17"/>
      <c r="H4000" s="17"/>
      <c r="I4000" s="17"/>
      <c r="J4000" s="17"/>
      <c r="K4000" s="17"/>
      <c r="L4000" s="17"/>
      <c r="M4000" s="17"/>
      <c r="N4000" s="17"/>
      <c r="O4000" s="116"/>
      <c r="P4000" s="117">
        <f>IF(D4000&gt;A_Stammdaten!$B$12,0,SUM(G4000,H4000,J4000,L4000:M4000)-SUM(I4000,K4000,N4000:O4000))</f>
        <v>0</v>
      </c>
      <c r="Q4000" s="17"/>
      <c r="R4000" s="17"/>
      <c r="S4000" s="17"/>
      <c r="T4000" s="17"/>
      <c r="U4000" s="62">
        <f t="shared" si="1306"/>
        <v>0</v>
      </c>
      <c r="V4000" s="34"/>
      <c r="W4000" s="34"/>
      <c r="X4000" s="34"/>
      <c r="Y4000" s="34"/>
      <c r="Z4000" s="34"/>
      <c r="AA4000" s="63" t="str">
        <f t="shared" si="1307"/>
        <v>-</v>
      </c>
      <c r="AB4000" s="63" t="str">
        <f t="shared" si="1308"/>
        <v>-</v>
      </c>
      <c r="AC4000" s="63">
        <f>IF(ISBLANK($C4000),0,VLOOKUP($C4000,Listen!$A$2:$C$45,2,FALSE))</f>
        <v>0</v>
      </c>
      <c r="AD4000" s="63">
        <f>IF(ISBLANK($C4000),0,VLOOKUP($C4000,Listen!$A$2:$C$45,3,FALSE))</f>
        <v>0</v>
      </c>
      <c r="AE4000" s="49">
        <f t="shared" si="1309"/>
        <v>0</v>
      </c>
      <c r="AF4000" s="49">
        <f t="shared" si="1309"/>
        <v>0</v>
      </c>
      <c r="AG4000" s="49">
        <f>IFERROR(IF(OR($V4000&lt;&gt;"Ja",VLOOKUP($C4000,Listen!$A$2:$F$45,5,0)="Nein",D4000&lt;IF(C4000="LNG Anbindungsanlagen gemäß separater Festlegung",2022,2023)),$AC4000,$AA4000),0)</f>
        <v>0</v>
      </c>
      <c r="AH4000" s="49">
        <f>IFERROR(IF(OR($V4000&lt;&gt;"Ja",VLOOKUP($C4000,Listen!$A$2:$F$45,5,0)="Nein",D4000&lt;IF(C4000="LNG Anbindungsanlagen gemäß separater Festlegung",2022,2023)),$AC4000,$AA4000),0)</f>
        <v>0</v>
      </c>
      <c r="AI4000" s="49">
        <f>IFERROR(IF(OR($W4000&lt;&gt;"Ja",VLOOKUP($C4000,Listen!$A$2:$F$45,6,0)="Nein"),$AC4000,$AB4000),0)</f>
        <v>0</v>
      </c>
      <c r="AJ4000" s="49">
        <f>IFERROR(IF(OR($W4000&lt;&gt;"Ja",VLOOKUP($C4000,Listen!$A$2:$F$45,6,0)="Nein"),$AC4000,$AB4000),0)</f>
        <v>0</v>
      </c>
      <c r="AK4000" s="49">
        <f>IFERROR(IF(OR($W4000&lt;&gt;"Ja",VLOOKUP($C4000,Listen!$A$2:$F$45,6,0)="Nein"),$AC4000,$AB4000),0)</f>
        <v>0</v>
      </c>
      <c r="AL4000" s="51">
        <f t="shared" si="1310"/>
        <v>0</v>
      </c>
      <c r="AM4000" s="296">
        <f>IFERROR(IF(VLOOKUP($C4000,Listen!$A$2:$F$45,6,0)="Ja",MAX(BC4000:BD4000),D_SAV!$BC4000),0)</f>
        <v>0</v>
      </c>
      <c r="AN4000" s="51">
        <f t="shared" si="1311"/>
        <v>0</v>
      </c>
      <c r="AP4000" s="304">
        <f t="shared" si="1312"/>
        <v>0</v>
      </c>
      <c r="AQ4000" s="304">
        <f t="shared" si="1313"/>
        <v>0</v>
      </c>
      <c r="AR4000" s="304">
        <f t="shared" si="1314"/>
        <v>0</v>
      </c>
      <c r="AS4000" s="304">
        <f t="shared" si="1315"/>
        <v>0</v>
      </c>
      <c r="AT4000" s="304">
        <f t="shared" si="1316"/>
        <v>0</v>
      </c>
      <c r="AU4000" s="304">
        <f t="shared" si="1317"/>
        <v>0</v>
      </c>
      <c r="AV4000" s="304">
        <f t="shared" si="1318"/>
        <v>0</v>
      </c>
      <c r="AW4000" s="304">
        <f t="shared" si="1319"/>
        <v>0</v>
      </c>
      <c r="AX4000" s="304">
        <f t="shared" si="1320"/>
        <v>0</v>
      </c>
      <c r="AY4000" s="304">
        <f t="shared" si="1321"/>
        <v>0</v>
      </c>
      <c r="AZ4000" s="304">
        <f t="shared" si="1322"/>
        <v>0</v>
      </c>
      <c r="BA4000" s="304">
        <f t="shared" si="1323"/>
        <v>0</v>
      </c>
      <c r="BB4000" s="304">
        <f t="shared" si="1324"/>
        <v>0</v>
      </c>
      <c r="BC4000" s="304">
        <f t="shared" si="1325"/>
        <v>0</v>
      </c>
      <c r="BD4000" s="304">
        <f t="shared" si="1326"/>
        <v>0</v>
      </c>
      <c r="BE4000" s="304">
        <f>IFERROR(IF(VLOOKUP($C4000,Listen!$A$2:$F$45,6,0)="Ja",BB4000-MAX(BC4000:BD4000),BB4000-BC4000),0)</f>
        <v>0</v>
      </c>
    </row>
    <row r="4001" spans="1:57" x14ac:dyDescent="0.25">
      <c r="A4001" s="320" t="str">
        <f>IF(AND(D4001&lt;&gt;0,C4001&lt;&gt;0,E4001&lt;&gt;0),IF(B4001&lt;&gt;0,CONCATENATE(B4001,"-AGr",VLOOKUP(C4001,Listen!$A$2:$D$45,4,FALSE),"-",D4001,"-",E4001,),CONCATENATE("AGr",VLOOKUP(C4001,Listen!$A$2:$D$45,4,FALSE),"-",D4001,"-",E4001)),"keine vollständige ID")</f>
        <v>keine vollständige ID</v>
      </c>
      <c r="B4001" s="301"/>
      <c r="C4001" s="287"/>
      <c r="D4001" s="34"/>
      <c r="E4001" s="306"/>
      <c r="F4001" s="116"/>
      <c r="G4001" s="17"/>
      <c r="H4001" s="17"/>
      <c r="I4001" s="17"/>
      <c r="J4001" s="17"/>
      <c r="K4001" s="17"/>
      <c r="L4001" s="17"/>
      <c r="M4001" s="17"/>
      <c r="N4001" s="17"/>
      <c r="O4001" s="116"/>
      <c r="P4001" s="117">
        <f>IF(D4001&gt;A_Stammdaten!$B$12,0,SUM(G4001,H4001,J4001,L4001:M4001)-SUM(I4001,K4001,N4001:O4001))</f>
        <v>0</v>
      </c>
      <c r="Q4001" s="17"/>
      <c r="R4001" s="17"/>
      <c r="S4001" s="17"/>
      <c r="T4001" s="17"/>
      <c r="U4001" s="62">
        <f t="shared" si="1306"/>
        <v>0</v>
      </c>
      <c r="V4001" s="34"/>
      <c r="W4001" s="34"/>
      <c r="X4001" s="34"/>
      <c r="Y4001" s="34"/>
      <c r="Z4001" s="34"/>
      <c r="AA4001" s="63" t="str">
        <f t="shared" si="1307"/>
        <v>-</v>
      </c>
      <c r="AB4001" s="63" t="str">
        <f t="shared" si="1308"/>
        <v>-</v>
      </c>
      <c r="AC4001" s="63">
        <f>IF(ISBLANK($C4001),0,VLOOKUP($C4001,Listen!$A$2:$C$45,2,FALSE))</f>
        <v>0</v>
      </c>
      <c r="AD4001" s="63">
        <f>IF(ISBLANK($C4001),0,VLOOKUP($C4001,Listen!$A$2:$C$45,3,FALSE))</f>
        <v>0</v>
      </c>
      <c r="AE4001" s="49">
        <f t="shared" si="1309"/>
        <v>0</v>
      </c>
      <c r="AF4001" s="49">
        <f t="shared" si="1309"/>
        <v>0</v>
      </c>
      <c r="AG4001" s="49">
        <f>IFERROR(IF(OR($V4001&lt;&gt;"Ja",VLOOKUP($C4001,Listen!$A$2:$F$45,5,0)="Nein",D4001&lt;IF(C4001="LNG Anbindungsanlagen gemäß separater Festlegung",2022,2023)),$AC4001,$AA4001),0)</f>
        <v>0</v>
      </c>
      <c r="AH4001" s="49">
        <f>IFERROR(IF(OR($V4001&lt;&gt;"Ja",VLOOKUP($C4001,Listen!$A$2:$F$45,5,0)="Nein",D4001&lt;IF(C4001="LNG Anbindungsanlagen gemäß separater Festlegung",2022,2023)),$AC4001,$AA4001),0)</f>
        <v>0</v>
      </c>
      <c r="AI4001" s="49">
        <f>IFERROR(IF(OR($W4001&lt;&gt;"Ja",VLOOKUP($C4001,Listen!$A$2:$F$45,6,0)="Nein"),$AC4001,$AB4001),0)</f>
        <v>0</v>
      </c>
      <c r="AJ4001" s="49">
        <f>IFERROR(IF(OR($W4001&lt;&gt;"Ja",VLOOKUP($C4001,Listen!$A$2:$F$45,6,0)="Nein"),$AC4001,$AB4001),0)</f>
        <v>0</v>
      </c>
      <c r="AK4001" s="49">
        <f>IFERROR(IF(OR($W4001&lt;&gt;"Ja",VLOOKUP($C4001,Listen!$A$2:$F$45,6,0)="Nein"),$AC4001,$AB4001),0)</f>
        <v>0</v>
      </c>
      <c r="AL4001" s="51">
        <f t="shared" si="1310"/>
        <v>0</v>
      </c>
      <c r="AM4001" s="296">
        <f>IFERROR(IF(VLOOKUP($C4001,Listen!$A$2:$F$45,6,0)="Ja",MAX(BC4001:BD4001),D_SAV!$BC4001),0)</f>
        <v>0</v>
      </c>
      <c r="AN4001" s="51">
        <f t="shared" si="1311"/>
        <v>0</v>
      </c>
      <c r="AP4001" s="304">
        <f t="shared" si="1312"/>
        <v>0</v>
      </c>
      <c r="AQ4001" s="304">
        <f t="shared" si="1313"/>
        <v>0</v>
      </c>
      <c r="AR4001" s="304">
        <f t="shared" si="1314"/>
        <v>0</v>
      </c>
      <c r="AS4001" s="304">
        <f t="shared" si="1315"/>
        <v>0</v>
      </c>
      <c r="AT4001" s="304">
        <f t="shared" si="1316"/>
        <v>0</v>
      </c>
      <c r="AU4001" s="304">
        <f t="shared" si="1317"/>
        <v>0</v>
      </c>
      <c r="AV4001" s="304">
        <f t="shared" si="1318"/>
        <v>0</v>
      </c>
      <c r="AW4001" s="304">
        <f t="shared" si="1319"/>
        <v>0</v>
      </c>
      <c r="AX4001" s="304">
        <f t="shared" si="1320"/>
        <v>0</v>
      </c>
      <c r="AY4001" s="304">
        <f t="shared" si="1321"/>
        <v>0</v>
      </c>
      <c r="AZ4001" s="304">
        <f t="shared" si="1322"/>
        <v>0</v>
      </c>
      <c r="BA4001" s="304">
        <f t="shared" si="1323"/>
        <v>0</v>
      </c>
      <c r="BB4001" s="304">
        <f t="shared" si="1324"/>
        <v>0</v>
      </c>
      <c r="BC4001" s="304">
        <f t="shared" si="1325"/>
        <v>0</v>
      </c>
      <c r="BD4001" s="304">
        <f t="shared" si="1326"/>
        <v>0</v>
      </c>
      <c r="BE4001" s="304">
        <f>IFERROR(IF(VLOOKUP($C4001,Listen!$A$2:$F$45,6,0)="Ja",BB4001-MAX(BC4001:BD4001),BB4001-BC4001),0)</f>
        <v>0</v>
      </c>
    </row>
    <row r="4002" spans="1:57" x14ac:dyDescent="0.25">
      <c r="A4002" s="320" t="str">
        <f>IF(AND(D4002&lt;&gt;0,C4002&lt;&gt;0,E4002&lt;&gt;0),IF(B4002&lt;&gt;0,CONCATENATE(B4002,"-AGr",VLOOKUP(C4002,Listen!$A$2:$D$45,4,FALSE),"-",D4002,"-",E4002,),CONCATENATE("AGr",VLOOKUP(C4002,Listen!$A$2:$D$45,4,FALSE),"-",D4002,"-",E4002)),"keine vollständige ID")</f>
        <v>keine vollständige ID</v>
      </c>
      <c r="B4002" s="301"/>
      <c r="C4002" s="287"/>
      <c r="D4002" s="34"/>
      <c r="E4002" s="306"/>
      <c r="F4002" s="116"/>
      <c r="G4002" s="17"/>
      <c r="H4002" s="17"/>
      <c r="I4002" s="17"/>
      <c r="J4002" s="17"/>
      <c r="K4002" s="17"/>
      <c r="L4002" s="17"/>
      <c r="M4002" s="17"/>
      <c r="N4002" s="17"/>
      <c r="O4002" s="116"/>
      <c r="P4002" s="117">
        <f>IF(D4002&gt;A_Stammdaten!$B$12,0,SUM(G4002,H4002,J4002,L4002:M4002)-SUM(I4002,K4002,N4002:O4002))</f>
        <v>0</v>
      </c>
      <c r="Q4002" s="17"/>
      <c r="R4002" s="17"/>
      <c r="S4002" s="17"/>
      <c r="T4002" s="17"/>
      <c r="U4002" s="62">
        <f t="shared" si="1306"/>
        <v>0</v>
      </c>
      <c r="V4002" s="34"/>
      <c r="W4002" s="34"/>
      <c r="X4002" s="34"/>
      <c r="Y4002" s="34"/>
      <c r="Z4002" s="34"/>
      <c r="AA4002" s="63" t="str">
        <f t="shared" si="1307"/>
        <v>-</v>
      </c>
      <c r="AB4002" s="63" t="str">
        <f t="shared" si="1308"/>
        <v>-</v>
      </c>
      <c r="AC4002" s="63">
        <f>IF(ISBLANK($C4002),0,VLOOKUP($C4002,Listen!$A$2:$C$45,2,FALSE))</f>
        <v>0</v>
      </c>
      <c r="AD4002" s="63">
        <f>IF(ISBLANK($C4002),0,VLOOKUP($C4002,Listen!$A$2:$C$45,3,FALSE))</f>
        <v>0</v>
      </c>
      <c r="AE4002" s="49">
        <f t="shared" si="1309"/>
        <v>0</v>
      </c>
      <c r="AF4002" s="49">
        <f t="shared" si="1309"/>
        <v>0</v>
      </c>
      <c r="AG4002" s="49">
        <f>IFERROR(IF(OR($V4002&lt;&gt;"Ja",VLOOKUP($C4002,Listen!$A$2:$F$45,5,0)="Nein",D4002&lt;IF(C4002="LNG Anbindungsanlagen gemäß separater Festlegung",2022,2023)),$AC4002,$AA4002),0)</f>
        <v>0</v>
      </c>
      <c r="AH4002" s="49">
        <f>IFERROR(IF(OR($V4002&lt;&gt;"Ja",VLOOKUP($C4002,Listen!$A$2:$F$45,5,0)="Nein",D4002&lt;IF(C4002="LNG Anbindungsanlagen gemäß separater Festlegung",2022,2023)),$AC4002,$AA4002),0)</f>
        <v>0</v>
      </c>
      <c r="AI4002" s="49">
        <f>IFERROR(IF(OR($W4002&lt;&gt;"Ja",VLOOKUP($C4002,Listen!$A$2:$F$45,6,0)="Nein"),$AC4002,$AB4002),0)</f>
        <v>0</v>
      </c>
      <c r="AJ4002" s="49">
        <f>IFERROR(IF(OR($W4002&lt;&gt;"Ja",VLOOKUP($C4002,Listen!$A$2:$F$45,6,0)="Nein"),$AC4002,$AB4002),0)</f>
        <v>0</v>
      </c>
      <c r="AK4002" s="49">
        <f>IFERROR(IF(OR($W4002&lt;&gt;"Ja",VLOOKUP($C4002,Listen!$A$2:$F$45,6,0)="Nein"),$AC4002,$AB4002),0)</f>
        <v>0</v>
      </c>
      <c r="AL4002" s="51">
        <f t="shared" si="1310"/>
        <v>0</v>
      </c>
      <c r="AM4002" s="296">
        <f>IFERROR(IF(VLOOKUP($C4002,Listen!$A$2:$F$45,6,0)="Ja",MAX(BC4002:BD4002),D_SAV!$BC4002),0)</f>
        <v>0</v>
      </c>
      <c r="AN4002" s="51">
        <f t="shared" si="1311"/>
        <v>0</v>
      </c>
      <c r="AP4002" s="304">
        <f t="shared" si="1312"/>
        <v>0</v>
      </c>
      <c r="AQ4002" s="304">
        <f t="shared" si="1313"/>
        <v>0</v>
      </c>
      <c r="AR4002" s="304">
        <f t="shared" si="1314"/>
        <v>0</v>
      </c>
      <c r="AS4002" s="304">
        <f t="shared" si="1315"/>
        <v>0</v>
      </c>
      <c r="AT4002" s="304">
        <f t="shared" si="1316"/>
        <v>0</v>
      </c>
      <c r="AU4002" s="304">
        <f t="shared" si="1317"/>
        <v>0</v>
      </c>
      <c r="AV4002" s="304">
        <f t="shared" si="1318"/>
        <v>0</v>
      </c>
      <c r="AW4002" s="304">
        <f t="shared" si="1319"/>
        <v>0</v>
      </c>
      <c r="AX4002" s="304">
        <f t="shared" si="1320"/>
        <v>0</v>
      </c>
      <c r="AY4002" s="304">
        <f t="shared" si="1321"/>
        <v>0</v>
      </c>
      <c r="AZ4002" s="304">
        <f t="shared" si="1322"/>
        <v>0</v>
      </c>
      <c r="BA4002" s="304">
        <f t="shared" si="1323"/>
        <v>0</v>
      </c>
      <c r="BB4002" s="304">
        <f t="shared" si="1324"/>
        <v>0</v>
      </c>
      <c r="BC4002" s="304">
        <f t="shared" si="1325"/>
        <v>0</v>
      </c>
      <c r="BD4002" s="304">
        <f t="shared" si="1326"/>
        <v>0</v>
      </c>
      <c r="BE4002" s="304">
        <f>IFERROR(IF(VLOOKUP($C4002,Listen!$A$2:$F$45,6,0)="Ja",BB4002-MAX(BC4002:BD4002),BB4002-BC4002),0)</f>
        <v>0</v>
      </c>
    </row>
    <row r="4003" spans="1:57" x14ac:dyDescent="0.25">
      <c r="A4003" s="320" t="str">
        <f>IF(AND(D4003&lt;&gt;0,C4003&lt;&gt;0,E4003&lt;&gt;0),IF(B4003&lt;&gt;0,CONCATENATE(B4003,"-AGr",VLOOKUP(C4003,Listen!$A$2:$D$45,4,FALSE),"-",D4003,"-",E4003,),CONCATENATE("AGr",VLOOKUP(C4003,Listen!$A$2:$D$45,4,FALSE),"-",D4003,"-",E4003)),"keine vollständige ID")</f>
        <v>keine vollständige ID</v>
      </c>
      <c r="B4003" s="301"/>
      <c r="C4003" s="287"/>
      <c r="D4003" s="34"/>
      <c r="E4003" s="306"/>
      <c r="F4003" s="116"/>
      <c r="G4003" s="17"/>
      <c r="H4003" s="17"/>
      <c r="I4003" s="17"/>
      <c r="J4003" s="17"/>
      <c r="K4003" s="17"/>
      <c r="L4003" s="17"/>
      <c r="M4003" s="17"/>
      <c r="N4003" s="17"/>
      <c r="O4003" s="116"/>
      <c r="P4003" s="117">
        <f>IF(D4003&gt;A_Stammdaten!$B$12,0,SUM(G4003,H4003,J4003,L4003:M4003)-SUM(I4003,K4003,N4003:O4003))</f>
        <v>0</v>
      </c>
      <c r="Q4003" s="17"/>
      <c r="R4003" s="17"/>
      <c r="S4003" s="17"/>
      <c r="T4003" s="17"/>
      <c r="U4003" s="62">
        <f t="shared" si="1306"/>
        <v>0</v>
      </c>
      <c r="V4003" s="34"/>
      <c r="W4003" s="34"/>
      <c r="X4003" s="34"/>
      <c r="Y4003" s="34"/>
      <c r="Z4003" s="34"/>
      <c r="AA4003" s="63" t="str">
        <f t="shared" si="1307"/>
        <v>-</v>
      </c>
      <c r="AB4003" s="63" t="str">
        <f t="shared" si="1308"/>
        <v>-</v>
      </c>
      <c r="AC4003" s="63">
        <f>IF(ISBLANK($C4003),0,VLOOKUP($C4003,Listen!$A$2:$C$45,2,FALSE))</f>
        <v>0</v>
      </c>
      <c r="AD4003" s="63">
        <f>IF(ISBLANK($C4003),0,VLOOKUP($C4003,Listen!$A$2:$C$45,3,FALSE))</f>
        <v>0</v>
      </c>
      <c r="AE4003" s="49">
        <f t="shared" si="1309"/>
        <v>0</v>
      </c>
      <c r="AF4003" s="49">
        <f t="shared" si="1309"/>
        <v>0</v>
      </c>
      <c r="AG4003" s="49">
        <f>IFERROR(IF(OR($V4003&lt;&gt;"Ja",VLOOKUP($C4003,Listen!$A$2:$F$45,5,0)="Nein",D4003&lt;IF(C4003="LNG Anbindungsanlagen gemäß separater Festlegung",2022,2023)),$AC4003,$AA4003),0)</f>
        <v>0</v>
      </c>
      <c r="AH4003" s="49">
        <f>IFERROR(IF(OR($V4003&lt;&gt;"Ja",VLOOKUP($C4003,Listen!$A$2:$F$45,5,0)="Nein",D4003&lt;IF(C4003="LNG Anbindungsanlagen gemäß separater Festlegung",2022,2023)),$AC4003,$AA4003),0)</f>
        <v>0</v>
      </c>
      <c r="AI4003" s="49">
        <f>IFERROR(IF(OR($W4003&lt;&gt;"Ja",VLOOKUP($C4003,Listen!$A$2:$F$45,6,0)="Nein"),$AC4003,$AB4003),0)</f>
        <v>0</v>
      </c>
      <c r="AJ4003" s="49">
        <f>IFERROR(IF(OR($W4003&lt;&gt;"Ja",VLOOKUP($C4003,Listen!$A$2:$F$45,6,0)="Nein"),$AC4003,$AB4003),0)</f>
        <v>0</v>
      </c>
      <c r="AK4003" s="49">
        <f>IFERROR(IF(OR($W4003&lt;&gt;"Ja",VLOOKUP($C4003,Listen!$A$2:$F$45,6,0)="Nein"),$AC4003,$AB4003),0)</f>
        <v>0</v>
      </c>
      <c r="AL4003" s="51">
        <f t="shared" si="1310"/>
        <v>0</v>
      </c>
      <c r="AM4003" s="296">
        <f>IFERROR(IF(VLOOKUP($C4003,Listen!$A$2:$F$45,6,0)="Ja",MAX(BC4003:BD4003),D_SAV!$BC4003),0)</f>
        <v>0</v>
      </c>
      <c r="AN4003" s="51">
        <f t="shared" si="1311"/>
        <v>0</v>
      </c>
      <c r="AP4003" s="304">
        <f t="shared" si="1312"/>
        <v>0</v>
      </c>
      <c r="AQ4003" s="304">
        <f t="shared" si="1313"/>
        <v>0</v>
      </c>
      <c r="AR4003" s="304">
        <f t="shared" si="1314"/>
        <v>0</v>
      </c>
      <c r="AS4003" s="304">
        <f t="shared" si="1315"/>
        <v>0</v>
      </c>
      <c r="AT4003" s="304">
        <f t="shared" si="1316"/>
        <v>0</v>
      </c>
      <c r="AU4003" s="304">
        <f t="shared" si="1317"/>
        <v>0</v>
      </c>
      <c r="AV4003" s="304">
        <f t="shared" si="1318"/>
        <v>0</v>
      </c>
      <c r="AW4003" s="304">
        <f t="shared" si="1319"/>
        <v>0</v>
      </c>
      <c r="AX4003" s="304">
        <f t="shared" si="1320"/>
        <v>0</v>
      </c>
      <c r="AY4003" s="304">
        <f t="shared" si="1321"/>
        <v>0</v>
      </c>
      <c r="AZ4003" s="304">
        <f t="shared" si="1322"/>
        <v>0</v>
      </c>
      <c r="BA4003" s="304">
        <f t="shared" si="1323"/>
        <v>0</v>
      </c>
      <c r="BB4003" s="304">
        <f t="shared" si="1324"/>
        <v>0</v>
      </c>
      <c r="BC4003" s="304">
        <f t="shared" si="1325"/>
        <v>0</v>
      </c>
      <c r="BD4003" s="304">
        <f t="shared" si="1326"/>
        <v>0</v>
      </c>
      <c r="BE4003" s="304">
        <f>IFERROR(IF(VLOOKUP($C4003,Listen!$A$2:$F$45,6,0)="Ja",BB4003-MAX(BC4003:BD4003),BB4003-BC4003),0)</f>
        <v>0</v>
      </c>
    </row>
    <row r="4004" spans="1:57" x14ac:dyDescent="0.25">
      <c r="A4004" s="320" t="str">
        <f>IF(AND(D4004&lt;&gt;0,C4004&lt;&gt;0,E4004&lt;&gt;0),IF(B4004&lt;&gt;0,CONCATENATE(B4004,"-AGr",VLOOKUP(C4004,Listen!$A$2:$D$45,4,FALSE),"-",D4004,"-",E4004,),CONCATENATE("AGr",VLOOKUP(C4004,Listen!$A$2:$D$45,4,FALSE),"-",D4004,"-",E4004)),"keine vollständige ID")</f>
        <v>keine vollständige ID</v>
      </c>
      <c r="B4004" s="301"/>
      <c r="C4004" s="287"/>
      <c r="D4004" s="34"/>
      <c r="E4004" s="306"/>
      <c r="F4004" s="116"/>
      <c r="G4004" s="17"/>
      <c r="H4004" s="17"/>
      <c r="I4004" s="17"/>
      <c r="J4004" s="17"/>
      <c r="K4004" s="17"/>
      <c r="L4004" s="17"/>
      <c r="M4004" s="17"/>
      <c r="N4004" s="17"/>
      <c r="O4004" s="116"/>
      <c r="P4004" s="117">
        <f>IF(D4004&gt;A_Stammdaten!$B$12,0,SUM(G4004,H4004,J4004,L4004:M4004)-SUM(I4004,K4004,N4004:O4004))</f>
        <v>0</v>
      </c>
      <c r="Q4004" s="17"/>
      <c r="R4004" s="17"/>
      <c r="S4004" s="17"/>
      <c r="T4004" s="17"/>
      <c r="U4004" s="62">
        <f t="shared" si="1306"/>
        <v>0</v>
      </c>
      <c r="V4004" s="34"/>
      <c r="W4004" s="34"/>
      <c r="X4004" s="34"/>
      <c r="Y4004" s="34"/>
      <c r="Z4004" s="34"/>
      <c r="AA4004" s="63" t="str">
        <f t="shared" si="1307"/>
        <v>-</v>
      </c>
      <c r="AB4004" s="63" t="str">
        <f t="shared" si="1308"/>
        <v>-</v>
      </c>
      <c r="AC4004" s="63">
        <f>IF(ISBLANK($C4004),0,VLOOKUP($C4004,Listen!$A$2:$C$45,2,FALSE))</f>
        <v>0</v>
      </c>
      <c r="AD4004" s="63">
        <f>IF(ISBLANK($C4004),0,VLOOKUP($C4004,Listen!$A$2:$C$45,3,FALSE))</f>
        <v>0</v>
      </c>
      <c r="AE4004" s="49">
        <f t="shared" si="1309"/>
        <v>0</v>
      </c>
      <c r="AF4004" s="49">
        <f t="shared" si="1309"/>
        <v>0</v>
      </c>
      <c r="AG4004" s="49">
        <f>IFERROR(IF(OR($V4004&lt;&gt;"Ja",VLOOKUP($C4004,Listen!$A$2:$F$45,5,0)="Nein",D4004&lt;IF(C4004="LNG Anbindungsanlagen gemäß separater Festlegung",2022,2023)),$AC4004,$AA4004),0)</f>
        <v>0</v>
      </c>
      <c r="AH4004" s="49">
        <f>IFERROR(IF(OR($V4004&lt;&gt;"Ja",VLOOKUP($C4004,Listen!$A$2:$F$45,5,0)="Nein",D4004&lt;IF(C4004="LNG Anbindungsanlagen gemäß separater Festlegung",2022,2023)),$AC4004,$AA4004),0)</f>
        <v>0</v>
      </c>
      <c r="AI4004" s="49">
        <f>IFERROR(IF(OR($W4004&lt;&gt;"Ja",VLOOKUP($C4004,Listen!$A$2:$F$45,6,0)="Nein"),$AC4004,$AB4004),0)</f>
        <v>0</v>
      </c>
      <c r="AJ4004" s="49">
        <f>IFERROR(IF(OR($W4004&lt;&gt;"Ja",VLOOKUP($C4004,Listen!$A$2:$F$45,6,0)="Nein"),$AC4004,$AB4004),0)</f>
        <v>0</v>
      </c>
      <c r="AK4004" s="49">
        <f>IFERROR(IF(OR($W4004&lt;&gt;"Ja",VLOOKUP($C4004,Listen!$A$2:$F$45,6,0)="Nein"),$AC4004,$AB4004),0)</f>
        <v>0</v>
      </c>
      <c r="AL4004" s="51">
        <f t="shared" si="1310"/>
        <v>0</v>
      </c>
      <c r="AM4004" s="296">
        <f>IFERROR(IF(VLOOKUP($C4004,Listen!$A$2:$F$45,6,0)="Ja",MAX(BC4004:BD4004),D_SAV!$BC4004),0)</f>
        <v>0</v>
      </c>
      <c r="AN4004" s="51">
        <f t="shared" si="1311"/>
        <v>0</v>
      </c>
      <c r="AP4004" s="304">
        <f t="shared" si="1312"/>
        <v>0</v>
      </c>
      <c r="AQ4004" s="304">
        <f t="shared" si="1313"/>
        <v>0</v>
      </c>
      <c r="AR4004" s="304">
        <f t="shared" si="1314"/>
        <v>0</v>
      </c>
      <c r="AS4004" s="304">
        <f t="shared" si="1315"/>
        <v>0</v>
      </c>
      <c r="AT4004" s="304">
        <f t="shared" si="1316"/>
        <v>0</v>
      </c>
      <c r="AU4004" s="304">
        <f t="shared" si="1317"/>
        <v>0</v>
      </c>
      <c r="AV4004" s="304">
        <f t="shared" si="1318"/>
        <v>0</v>
      </c>
      <c r="AW4004" s="304">
        <f t="shared" si="1319"/>
        <v>0</v>
      </c>
      <c r="AX4004" s="304">
        <f t="shared" si="1320"/>
        <v>0</v>
      </c>
      <c r="AY4004" s="304">
        <f t="shared" si="1321"/>
        <v>0</v>
      </c>
      <c r="AZ4004" s="304">
        <f t="shared" si="1322"/>
        <v>0</v>
      </c>
      <c r="BA4004" s="304">
        <f t="shared" si="1323"/>
        <v>0</v>
      </c>
      <c r="BB4004" s="304">
        <f t="shared" si="1324"/>
        <v>0</v>
      </c>
      <c r="BC4004" s="304">
        <f t="shared" si="1325"/>
        <v>0</v>
      </c>
      <c r="BD4004" s="304">
        <f t="shared" si="1326"/>
        <v>0</v>
      </c>
      <c r="BE4004" s="304">
        <f>IFERROR(IF(VLOOKUP($C4004,Listen!$A$2:$F$45,6,0)="Ja",BB4004-MAX(BC4004:BD4004),BB4004-BC4004),0)</f>
        <v>0</v>
      </c>
    </row>
  </sheetData>
  <sheetProtection algorithmName="SHA-512" hashValue="Pb8XGxJsFfKRozNAepvFNG2yo0UrjSAZDYJtKp6LmrNegrcPDsi4bMi2ENYoT3i4MnptHgAFxKUn/a/tzs/GKw==" saltValue="GZ3E12iLniregHYz2DB8eg==" spinCount="100000" sheet="1" formatCells="0" formatColumns="0" formatRows="0" autoFilter="0"/>
  <autoFilter ref="B4:AK2004" xr:uid="{00000000-0009-0000-0000-000003000000}"/>
  <dataValidations count="5">
    <dataValidation type="list" allowBlank="1" showInputMessage="1" showErrorMessage="1" sqref="C5:C4004" xr:uid="{00000000-0002-0000-0300-000000000000}">
      <formula1>Anlagengruppen</formula1>
    </dataValidation>
    <dataValidation type="list" showInputMessage="1" showErrorMessage="1" sqref="B5:B4004" xr:uid="{00000000-0002-0000-0300-000001000000}">
      <formula1>NetzIds</formula1>
    </dataValidation>
    <dataValidation type="whole" allowBlank="1" showInputMessage="1" showErrorMessage="1" error="Es sind nur ganzzahlige Werte zwischen 8 und 12 erlaubt" sqref="Y5:Y4004" xr:uid="{00000000-0002-0000-0300-000002000000}">
      <formula1>8</formula1>
      <formula2>12</formula2>
    </dataValidation>
    <dataValidation type="list" allowBlank="1" showInputMessage="1" showErrorMessage="1" sqref="V5:W4004" xr:uid="{00000000-0002-0000-0300-000003000000}">
      <formula1>"Ja,Nein"</formula1>
    </dataValidation>
    <dataValidation type="whole" operator="greaterThanOrEqual" allowBlank="1" showInputMessage="1" showErrorMessage="1" error="Es nur ganzzahlige Werte größer oder gleich 2034 zulässig." sqref="Z5:Z4004" xr:uid="{00000000-0002-0000-0300-000004000000}">
      <formula1>2034</formula1>
    </dataValidation>
  </dataValidations>
  <pageMargins left="0.7" right="0.7" top="0.75" bottom="0.75" header="0.3" footer="0.3"/>
  <pageSetup paperSize="9" orientation="portrait" r:id="rId1"/>
  <ignoredErrors>
    <ignoredError sqref="AE6:AF4004 A5:A4004 AE5:AF5 AI5:AK5 AI6:AK4004" unlockedFormula="1"/>
  </ignoredErrors>
  <extLst>
    <ext xmlns:x14="http://schemas.microsoft.com/office/spreadsheetml/2009/9/main" uri="{CCE6A557-97BC-4b89-ADB6-D9C93CAAB3DF}">
      <x14:dataValidations xmlns:xm="http://schemas.microsoft.com/office/excel/2006/main" count="2">
        <x14:dataValidation type="list" errorStyle="warning" allowBlank="1" showErrorMessage="1" xr:uid="{00000000-0002-0000-0300-000005000000}">
          <x14:formula1>
            <xm:f>Listen!$L$2:$L$6</xm:f>
          </x14:formula1>
          <xm:sqref>D5:D4004</xm:sqref>
        </x14:dataValidation>
        <x14:dataValidation type="list" allowBlank="1" showInputMessage="1" showErrorMessage="1" xr:uid="{00000000-0002-0000-0300-000006000000}">
          <x14:formula1>
            <xm:f>Listen!$I$11:$I$12</xm:f>
          </x14:formula1>
          <xm:sqref>X5:X4004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5">
    <tabColor theme="5" tint="0.39997558519241921"/>
    <pageSetUpPr fitToPage="1"/>
  </sheetPr>
  <dimension ref="A1:R2504"/>
  <sheetViews>
    <sheetView zoomScaleNormal="100" zoomScaleSheetLayoutView="100" workbookViewId="0">
      <pane ySplit="4" topLeftCell="A5" activePane="bottomLeft" state="frozen"/>
      <selection activeCell="J4" sqref="J4:K5"/>
      <selection pane="bottomLeft" activeCell="A5" sqref="A5"/>
    </sheetView>
  </sheetViews>
  <sheetFormatPr baseColWidth="10" defaultRowHeight="15" x14ac:dyDescent="0.25"/>
  <cols>
    <col min="1" max="1" width="11.42578125" style="7"/>
    <col min="2" max="2" width="11.85546875" style="7" customWidth="1"/>
    <col min="3" max="8" width="17.85546875" style="7" customWidth="1"/>
    <col min="9" max="9" width="20" style="7" customWidth="1"/>
    <col min="10" max="16384" width="11.42578125" style="7"/>
  </cols>
  <sheetData>
    <row r="1" spans="1:18" ht="24.95" customHeight="1" x14ac:dyDescent="0.25">
      <c r="A1" s="13" t="s">
        <v>63</v>
      </c>
      <c r="C1" s="8"/>
      <c r="D1" s="8"/>
      <c r="E1" s="8"/>
      <c r="F1" s="8"/>
      <c r="G1" s="8"/>
      <c r="H1" s="8"/>
      <c r="I1" s="8"/>
    </row>
    <row r="2" spans="1:18" ht="15" customHeight="1" x14ac:dyDescent="0.25">
      <c r="A2" s="375"/>
      <c r="B2" s="376"/>
      <c r="C2" s="376"/>
      <c r="D2" s="376"/>
      <c r="E2" s="376"/>
      <c r="F2" s="376"/>
      <c r="G2" s="376"/>
      <c r="H2" s="376"/>
      <c r="I2" s="376"/>
      <c r="J2" s="376"/>
      <c r="K2" s="376"/>
      <c r="L2" s="376"/>
      <c r="M2" s="376"/>
      <c r="N2" s="376"/>
      <c r="O2" s="376"/>
      <c r="P2" s="376"/>
      <c r="Q2" s="376"/>
      <c r="R2" s="377"/>
    </row>
    <row r="3" spans="1:18" s="12" customFormat="1" ht="39.950000000000003" customHeight="1" x14ac:dyDescent="0.3">
      <c r="A3" s="10"/>
      <c r="B3" s="10"/>
      <c r="C3" s="11" t="s">
        <v>91</v>
      </c>
      <c r="D3" s="11"/>
      <c r="E3" s="11"/>
      <c r="F3" s="11"/>
      <c r="G3" s="11"/>
      <c r="H3" s="11"/>
      <c r="I3" s="11"/>
      <c r="J3" s="373" t="s">
        <v>93</v>
      </c>
      <c r="K3" s="374"/>
      <c r="L3" s="55" t="s">
        <v>86</v>
      </c>
      <c r="M3" s="28"/>
      <c r="N3" s="28"/>
      <c r="O3" s="28"/>
      <c r="P3" s="28"/>
      <c r="Q3" s="28"/>
      <c r="R3" s="50"/>
    </row>
    <row r="4" spans="1:18" ht="75" x14ac:dyDescent="0.25">
      <c r="A4" s="29" t="s">
        <v>60</v>
      </c>
      <c r="B4" s="14" t="s">
        <v>64</v>
      </c>
      <c r="C4" s="3" t="s">
        <v>102</v>
      </c>
      <c r="D4" s="3" t="s">
        <v>87</v>
      </c>
      <c r="E4" s="3" t="s">
        <v>88</v>
      </c>
      <c r="F4" s="3" t="s">
        <v>89</v>
      </c>
      <c r="G4" s="3" t="s">
        <v>12</v>
      </c>
      <c r="H4" s="3" t="s">
        <v>7</v>
      </c>
      <c r="I4" s="3" t="str">
        <f>"(Erwarteter) Stand zum 31.12."&amp;A_Stammdaten!B12</f>
        <v>(Erwarteter) Stand zum 31.12.2025</v>
      </c>
      <c r="J4" s="2" t="str">
        <f>"Restwert zum 01.01."&amp;A_Stammdaten!B12</f>
        <v>Restwert zum 01.01.2025</v>
      </c>
      <c r="K4" s="2" t="str">
        <f>"Restwert zum 31.12."&amp;A_Stammdaten!B12</f>
        <v>Restwert zum 31.12.2025</v>
      </c>
      <c r="L4" s="2">
        <v>2021</v>
      </c>
      <c r="M4" s="2">
        <v>2022</v>
      </c>
      <c r="N4" s="2">
        <v>2023</v>
      </c>
      <c r="O4" s="2">
        <v>2024</v>
      </c>
      <c r="P4" s="2">
        <v>2025</v>
      </c>
      <c r="Q4" s="2">
        <v>2026</v>
      </c>
      <c r="R4" s="2">
        <v>2027</v>
      </c>
    </row>
    <row r="5" spans="1:18" x14ac:dyDescent="0.25">
      <c r="A5" s="17"/>
      <c r="B5" s="52"/>
      <c r="C5" s="17"/>
      <c r="D5" s="17"/>
      <c r="E5" s="17"/>
      <c r="F5" s="17"/>
      <c r="G5" s="17"/>
      <c r="H5" s="17"/>
      <c r="I5" s="16">
        <f>IF(B5&gt;A_Stammdaten!$B$12,0,SUM(C5,D5,F5,G5)-SUM(E5,H5))</f>
        <v>0</v>
      </c>
      <c r="J5" s="51">
        <f>HLOOKUP(A_Stammdaten!$B$12,$L$4:$R$2504,ROW(B5)-3,FALSE)+IF(OR(B5=0,A_Stammdaten!$B$12&lt;B5),0,I5*1/20)</f>
        <v>0</v>
      </c>
      <c r="K5" s="51">
        <f>HLOOKUP(A_Stammdaten!$B$12,$L$4:$R$2504,ROW(B5)-3,FALSE)</f>
        <v>0</v>
      </c>
      <c r="L5" s="51">
        <f t="shared" ref="L5:R14" si="0">IF(OR($I5=0,L$4&lt;$B5,$B5=0,20-(L$4-$B5)=0),0,$I5*(19-(L$4-$B5))/20)</f>
        <v>0</v>
      </c>
      <c r="M5" s="51">
        <f t="shared" si="0"/>
        <v>0</v>
      </c>
      <c r="N5" s="51">
        <f t="shared" si="0"/>
        <v>0</v>
      </c>
      <c r="O5" s="51">
        <f t="shared" si="0"/>
        <v>0</v>
      </c>
      <c r="P5" s="51">
        <f t="shared" si="0"/>
        <v>0</v>
      </c>
      <c r="Q5" s="51">
        <f t="shared" si="0"/>
        <v>0</v>
      </c>
      <c r="R5" s="51">
        <f t="shared" si="0"/>
        <v>0</v>
      </c>
    </row>
    <row r="6" spans="1:18" ht="15" customHeight="1" x14ac:dyDescent="0.25">
      <c r="A6" s="17"/>
      <c r="B6" s="52"/>
      <c r="C6" s="17"/>
      <c r="D6" s="17"/>
      <c r="E6" s="17"/>
      <c r="F6" s="17"/>
      <c r="G6" s="17"/>
      <c r="H6" s="17"/>
      <c r="I6" s="16">
        <f>IF(B6&gt;A_Stammdaten!$B$12,0,SUM(C6,D6,F6,G6)-SUM(E6,H6))</f>
        <v>0</v>
      </c>
      <c r="J6" s="51">
        <f>HLOOKUP(A_Stammdaten!$B$12,$L$4:$R$2504,ROW(B6)-3,FALSE)+IF(OR(B6=0,A_Stammdaten!$B$12&lt;B6),0,I6*1/20)</f>
        <v>0</v>
      </c>
      <c r="K6" s="51">
        <f>HLOOKUP(A_Stammdaten!$B$12,$L$4:$R$2504,ROW(B6)-3,FALSE)</f>
        <v>0</v>
      </c>
      <c r="L6" s="51">
        <f t="shared" si="0"/>
        <v>0</v>
      </c>
      <c r="M6" s="51">
        <f t="shared" si="0"/>
        <v>0</v>
      </c>
      <c r="N6" s="51">
        <f t="shared" si="0"/>
        <v>0</v>
      </c>
      <c r="O6" s="51">
        <f t="shared" si="0"/>
        <v>0</v>
      </c>
      <c r="P6" s="51">
        <f t="shared" si="0"/>
        <v>0</v>
      </c>
      <c r="Q6" s="51">
        <f t="shared" si="0"/>
        <v>0</v>
      </c>
      <c r="R6" s="51">
        <f t="shared" si="0"/>
        <v>0</v>
      </c>
    </row>
    <row r="7" spans="1:18" ht="15" customHeight="1" x14ac:dyDescent="0.25">
      <c r="A7" s="17"/>
      <c r="B7" s="52"/>
      <c r="C7" s="17"/>
      <c r="D7" s="17"/>
      <c r="E7" s="17"/>
      <c r="F7" s="17"/>
      <c r="G7" s="17"/>
      <c r="H7" s="17"/>
      <c r="I7" s="16">
        <f>IF(B7&gt;A_Stammdaten!$B$12,0,SUM(C7,D7,F7,G7)-SUM(E7,H7))</f>
        <v>0</v>
      </c>
      <c r="J7" s="51">
        <f>HLOOKUP(A_Stammdaten!$B$12,$L$4:$R$2504,ROW(B7)-3,FALSE)+IF(OR(B7=0,A_Stammdaten!$B$12&lt;B7),0,I7*1/20)</f>
        <v>0</v>
      </c>
      <c r="K7" s="51">
        <f>HLOOKUP(A_Stammdaten!$B$12,$L$4:$R$2504,ROW(B7)-3,FALSE)</f>
        <v>0</v>
      </c>
      <c r="L7" s="51">
        <f t="shared" si="0"/>
        <v>0</v>
      </c>
      <c r="M7" s="51">
        <f t="shared" si="0"/>
        <v>0</v>
      </c>
      <c r="N7" s="51">
        <f t="shared" si="0"/>
        <v>0</v>
      </c>
      <c r="O7" s="51">
        <f t="shared" si="0"/>
        <v>0</v>
      </c>
      <c r="P7" s="51">
        <f t="shared" si="0"/>
        <v>0</v>
      </c>
      <c r="Q7" s="51">
        <f t="shared" si="0"/>
        <v>0</v>
      </c>
      <c r="R7" s="51">
        <f t="shared" si="0"/>
        <v>0</v>
      </c>
    </row>
    <row r="8" spans="1:18" ht="15" customHeight="1" x14ac:dyDescent="0.25">
      <c r="A8" s="17"/>
      <c r="B8" s="52"/>
      <c r="C8" s="17"/>
      <c r="D8" s="17"/>
      <c r="E8" s="17"/>
      <c r="F8" s="17"/>
      <c r="G8" s="17"/>
      <c r="H8" s="17"/>
      <c r="I8" s="16">
        <f>IF(B8&gt;A_Stammdaten!$B$12,0,SUM(C8,D8,F8,G8)-SUM(E8,H8))</f>
        <v>0</v>
      </c>
      <c r="J8" s="51">
        <f>HLOOKUP(A_Stammdaten!$B$12,$L$4:$R$2504,ROW(B8)-3,FALSE)+IF(OR(B8=0,A_Stammdaten!$B$12&lt;B8),0,I8*1/20)</f>
        <v>0</v>
      </c>
      <c r="K8" s="51">
        <f>HLOOKUP(A_Stammdaten!$B$12,$L$4:$R$2504,ROW(B8)-3,FALSE)</f>
        <v>0</v>
      </c>
      <c r="L8" s="51">
        <f t="shared" si="0"/>
        <v>0</v>
      </c>
      <c r="M8" s="51">
        <f t="shared" si="0"/>
        <v>0</v>
      </c>
      <c r="N8" s="51">
        <f t="shared" si="0"/>
        <v>0</v>
      </c>
      <c r="O8" s="51">
        <f t="shared" si="0"/>
        <v>0</v>
      </c>
      <c r="P8" s="51">
        <f t="shared" si="0"/>
        <v>0</v>
      </c>
      <c r="Q8" s="51">
        <f t="shared" si="0"/>
        <v>0</v>
      </c>
      <c r="R8" s="51">
        <f t="shared" si="0"/>
        <v>0</v>
      </c>
    </row>
    <row r="9" spans="1:18" ht="15" customHeight="1" x14ac:dyDescent="0.25">
      <c r="A9" s="17"/>
      <c r="B9" s="52"/>
      <c r="C9" s="17"/>
      <c r="D9" s="17"/>
      <c r="E9" s="17"/>
      <c r="F9" s="17"/>
      <c r="G9" s="17"/>
      <c r="H9" s="17"/>
      <c r="I9" s="16">
        <f>IF(B9&gt;A_Stammdaten!$B$12,0,SUM(C9,D9,F9,G9)-SUM(E9,H9))</f>
        <v>0</v>
      </c>
      <c r="J9" s="51">
        <f>HLOOKUP(A_Stammdaten!$B$12,$L$4:$R$2504,ROW(B9)-3,FALSE)+IF(OR(B9=0,A_Stammdaten!$B$12&lt;B9),0,I9*1/20)</f>
        <v>0</v>
      </c>
      <c r="K9" s="51">
        <f>HLOOKUP(A_Stammdaten!$B$12,$L$4:$R$2504,ROW(B9)-3,FALSE)</f>
        <v>0</v>
      </c>
      <c r="L9" s="51">
        <f t="shared" si="0"/>
        <v>0</v>
      </c>
      <c r="M9" s="51">
        <f t="shared" si="0"/>
        <v>0</v>
      </c>
      <c r="N9" s="51">
        <f t="shared" si="0"/>
        <v>0</v>
      </c>
      <c r="O9" s="51">
        <f t="shared" si="0"/>
        <v>0</v>
      </c>
      <c r="P9" s="51">
        <f t="shared" si="0"/>
        <v>0</v>
      </c>
      <c r="Q9" s="51">
        <f t="shared" si="0"/>
        <v>0</v>
      </c>
      <c r="R9" s="51">
        <f t="shared" si="0"/>
        <v>0</v>
      </c>
    </row>
    <row r="10" spans="1:18" ht="15" customHeight="1" x14ac:dyDescent="0.25">
      <c r="A10" s="17"/>
      <c r="B10" s="52"/>
      <c r="C10" s="17"/>
      <c r="D10" s="17"/>
      <c r="E10" s="17"/>
      <c r="F10" s="17"/>
      <c r="G10" s="17"/>
      <c r="H10" s="17"/>
      <c r="I10" s="16">
        <f>IF(B10&gt;A_Stammdaten!$B$12,0,SUM(C10,D10,F10,G10)-SUM(E10,H10))</f>
        <v>0</v>
      </c>
      <c r="J10" s="51">
        <f>HLOOKUP(A_Stammdaten!$B$12,$L$4:$R$2504,ROW(B10)-3,FALSE)+IF(OR(B10=0,A_Stammdaten!$B$12&lt;B10),0,I10*1/20)</f>
        <v>0</v>
      </c>
      <c r="K10" s="51">
        <f>HLOOKUP(A_Stammdaten!$B$12,$L$4:$R$2504,ROW(B10)-3,FALSE)</f>
        <v>0</v>
      </c>
      <c r="L10" s="51">
        <f t="shared" si="0"/>
        <v>0</v>
      </c>
      <c r="M10" s="51">
        <f t="shared" si="0"/>
        <v>0</v>
      </c>
      <c r="N10" s="51">
        <f t="shared" si="0"/>
        <v>0</v>
      </c>
      <c r="O10" s="51">
        <f t="shared" si="0"/>
        <v>0</v>
      </c>
      <c r="P10" s="51">
        <f t="shared" si="0"/>
        <v>0</v>
      </c>
      <c r="Q10" s="51">
        <f t="shared" si="0"/>
        <v>0</v>
      </c>
      <c r="R10" s="51">
        <f t="shared" si="0"/>
        <v>0</v>
      </c>
    </row>
    <row r="11" spans="1:18" ht="15" customHeight="1" x14ac:dyDescent="0.25">
      <c r="A11" s="17"/>
      <c r="B11" s="52"/>
      <c r="C11" s="17"/>
      <c r="D11" s="17"/>
      <c r="E11" s="17"/>
      <c r="F11" s="17"/>
      <c r="G11" s="17"/>
      <c r="H11" s="17"/>
      <c r="I11" s="16">
        <f>IF(B11&gt;A_Stammdaten!$B$12,0,SUM(C11,D11,F11,G11)-SUM(E11,H11))</f>
        <v>0</v>
      </c>
      <c r="J11" s="51">
        <f>HLOOKUP(A_Stammdaten!$B$12,$L$4:$R$2504,ROW(B11)-3,FALSE)+IF(OR(B11=0,A_Stammdaten!$B$12&lt;B11),0,I11*1/20)</f>
        <v>0</v>
      </c>
      <c r="K11" s="51">
        <f>HLOOKUP(A_Stammdaten!$B$12,$L$4:$R$2504,ROW(B11)-3,FALSE)</f>
        <v>0</v>
      </c>
      <c r="L11" s="51">
        <f t="shared" si="0"/>
        <v>0</v>
      </c>
      <c r="M11" s="51">
        <f t="shared" si="0"/>
        <v>0</v>
      </c>
      <c r="N11" s="51">
        <f t="shared" si="0"/>
        <v>0</v>
      </c>
      <c r="O11" s="51">
        <f t="shared" si="0"/>
        <v>0</v>
      </c>
      <c r="P11" s="51">
        <f t="shared" si="0"/>
        <v>0</v>
      </c>
      <c r="Q11" s="51">
        <f t="shared" si="0"/>
        <v>0</v>
      </c>
      <c r="R11" s="51">
        <f t="shared" si="0"/>
        <v>0</v>
      </c>
    </row>
    <row r="12" spans="1:18" s="9" customFormat="1" ht="15" customHeight="1" x14ac:dyDescent="0.25">
      <c r="A12" s="17"/>
      <c r="B12" s="52"/>
      <c r="C12" s="17"/>
      <c r="D12" s="17"/>
      <c r="E12" s="17"/>
      <c r="F12" s="17"/>
      <c r="G12" s="17"/>
      <c r="H12" s="17"/>
      <c r="I12" s="16">
        <f>IF(B12&gt;A_Stammdaten!$B$12,0,SUM(C12,D12,F12,G12)-SUM(E12,H12))</f>
        <v>0</v>
      </c>
      <c r="J12" s="51">
        <f>HLOOKUP(A_Stammdaten!$B$12,$L$4:$R$2504,ROW(B12)-3,FALSE)+IF(OR(B12=0,A_Stammdaten!$B$12&lt;B12),0,I12*1/20)</f>
        <v>0</v>
      </c>
      <c r="K12" s="51">
        <f>HLOOKUP(A_Stammdaten!$B$12,$L$4:$R$2504,ROW(B12)-3,FALSE)</f>
        <v>0</v>
      </c>
      <c r="L12" s="51">
        <f t="shared" si="0"/>
        <v>0</v>
      </c>
      <c r="M12" s="51">
        <f t="shared" si="0"/>
        <v>0</v>
      </c>
      <c r="N12" s="51">
        <f t="shared" si="0"/>
        <v>0</v>
      </c>
      <c r="O12" s="51">
        <f t="shared" si="0"/>
        <v>0</v>
      </c>
      <c r="P12" s="51">
        <f t="shared" si="0"/>
        <v>0</v>
      </c>
      <c r="Q12" s="51">
        <f t="shared" si="0"/>
        <v>0</v>
      </c>
      <c r="R12" s="51">
        <f t="shared" si="0"/>
        <v>0</v>
      </c>
    </row>
    <row r="13" spans="1:18" x14ac:dyDescent="0.25">
      <c r="A13" s="17"/>
      <c r="B13" s="52"/>
      <c r="C13" s="17"/>
      <c r="D13" s="17"/>
      <c r="E13" s="17"/>
      <c r="F13" s="17"/>
      <c r="G13" s="17"/>
      <c r="H13" s="17"/>
      <c r="I13" s="16">
        <f>IF(B13&gt;A_Stammdaten!$B$12,0,SUM(C13,D13,F13,G13)-SUM(E13,H13))</f>
        <v>0</v>
      </c>
      <c r="J13" s="51">
        <f>HLOOKUP(A_Stammdaten!$B$12,$L$4:$R$2504,ROW(B13)-3,FALSE)+IF(OR(B13=0,A_Stammdaten!$B$12&lt;B13),0,I13*1/20)</f>
        <v>0</v>
      </c>
      <c r="K13" s="51">
        <f>HLOOKUP(A_Stammdaten!$B$12,$L$4:$R$2504,ROW(B13)-3,FALSE)</f>
        <v>0</v>
      </c>
      <c r="L13" s="51">
        <f t="shared" si="0"/>
        <v>0</v>
      </c>
      <c r="M13" s="51">
        <f t="shared" si="0"/>
        <v>0</v>
      </c>
      <c r="N13" s="51">
        <f t="shared" si="0"/>
        <v>0</v>
      </c>
      <c r="O13" s="51">
        <f t="shared" si="0"/>
        <v>0</v>
      </c>
      <c r="P13" s="51">
        <f t="shared" si="0"/>
        <v>0</v>
      </c>
      <c r="Q13" s="51">
        <f t="shared" si="0"/>
        <v>0</v>
      </c>
      <c r="R13" s="51">
        <f t="shared" si="0"/>
        <v>0</v>
      </c>
    </row>
    <row r="14" spans="1:18" x14ac:dyDescent="0.25">
      <c r="A14" s="17"/>
      <c r="B14" s="52"/>
      <c r="C14" s="17"/>
      <c r="D14" s="17"/>
      <c r="E14" s="17"/>
      <c r="F14" s="17"/>
      <c r="G14" s="17"/>
      <c r="H14" s="17"/>
      <c r="I14" s="16">
        <f>IF(B14&gt;A_Stammdaten!$B$12,0,SUM(C14,D14,F14,G14)-SUM(E14,H14))</f>
        <v>0</v>
      </c>
      <c r="J14" s="51">
        <f>HLOOKUP(A_Stammdaten!$B$12,$L$4:$R$2504,ROW(B14)-3,FALSE)+IF(OR(B14=0,A_Stammdaten!$B$12&lt;B14),0,I14*1/20)</f>
        <v>0</v>
      </c>
      <c r="K14" s="51">
        <f>HLOOKUP(A_Stammdaten!$B$12,$L$4:$R$2504,ROW(B14)-3,FALSE)</f>
        <v>0</v>
      </c>
      <c r="L14" s="51">
        <f t="shared" si="0"/>
        <v>0</v>
      </c>
      <c r="M14" s="51">
        <f t="shared" si="0"/>
        <v>0</v>
      </c>
      <c r="N14" s="51">
        <f t="shared" si="0"/>
        <v>0</v>
      </c>
      <c r="O14" s="51">
        <f t="shared" si="0"/>
        <v>0</v>
      </c>
      <c r="P14" s="51">
        <f t="shared" si="0"/>
        <v>0</v>
      </c>
      <c r="Q14" s="51">
        <f t="shared" si="0"/>
        <v>0</v>
      </c>
      <c r="R14" s="51">
        <f t="shared" si="0"/>
        <v>0</v>
      </c>
    </row>
    <row r="15" spans="1:18" x14ac:dyDescent="0.25">
      <c r="A15" s="17"/>
      <c r="B15" s="52"/>
      <c r="C15" s="17"/>
      <c r="D15" s="17"/>
      <c r="E15" s="17"/>
      <c r="F15" s="17"/>
      <c r="G15" s="17"/>
      <c r="H15" s="17"/>
      <c r="I15" s="16">
        <f>IF(B15&gt;A_Stammdaten!$B$12,0,SUM(C15,D15,F15,G15)-SUM(E15,H15))</f>
        <v>0</v>
      </c>
      <c r="J15" s="51">
        <f>HLOOKUP(A_Stammdaten!$B$12,$L$4:$R$2504,ROW(B15)-3,FALSE)+IF(OR(B15=0,A_Stammdaten!$B$12&lt;B15),0,I15*1/20)</f>
        <v>0</v>
      </c>
      <c r="K15" s="51">
        <f>HLOOKUP(A_Stammdaten!$B$12,$L$4:$R$2504,ROW(B15)-3,FALSE)</f>
        <v>0</v>
      </c>
      <c r="L15" s="51">
        <f t="shared" ref="L15:R24" si="1">IF(OR($I15=0,L$4&lt;$B15,$B15=0,20-(L$4-$B15)=0),0,$I15*(19-(L$4-$B15))/20)</f>
        <v>0</v>
      </c>
      <c r="M15" s="51">
        <f t="shared" si="1"/>
        <v>0</v>
      </c>
      <c r="N15" s="51">
        <f t="shared" si="1"/>
        <v>0</v>
      </c>
      <c r="O15" s="51">
        <f t="shared" si="1"/>
        <v>0</v>
      </c>
      <c r="P15" s="51">
        <f t="shared" si="1"/>
        <v>0</v>
      </c>
      <c r="Q15" s="51">
        <f t="shared" si="1"/>
        <v>0</v>
      </c>
      <c r="R15" s="51">
        <f t="shared" si="1"/>
        <v>0</v>
      </c>
    </row>
    <row r="16" spans="1:18" x14ac:dyDescent="0.25">
      <c r="A16" s="17"/>
      <c r="B16" s="52"/>
      <c r="C16" s="17"/>
      <c r="D16" s="17"/>
      <c r="E16" s="17"/>
      <c r="F16" s="17"/>
      <c r="G16" s="17"/>
      <c r="H16" s="17"/>
      <c r="I16" s="16">
        <f>IF(B16&gt;A_Stammdaten!$B$12,0,SUM(C16,D16,F16,G16)-SUM(E16,H16))</f>
        <v>0</v>
      </c>
      <c r="J16" s="51">
        <f>HLOOKUP(A_Stammdaten!$B$12,$L$4:$R$2504,ROW(B16)-3,FALSE)+IF(OR(B16=0,A_Stammdaten!$B$12&lt;B16),0,I16*1/20)</f>
        <v>0</v>
      </c>
      <c r="K16" s="51">
        <f>HLOOKUP(A_Stammdaten!$B$12,$L$4:$R$2504,ROW(B16)-3,FALSE)</f>
        <v>0</v>
      </c>
      <c r="L16" s="51">
        <f t="shared" si="1"/>
        <v>0</v>
      </c>
      <c r="M16" s="51">
        <f t="shared" si="1"/>
        <v>0</v>
      </c>
      <c r="N16" s="51">
        <f t="shared" si="1"/>
        <v>0</v>
      </c>
      <c r="O16" s="51">
        <f t="shared" si="1"/>
        <v>0</v>
      </c>
      <c r="P16" s="51">
        <f t="shared" si="1"/>
        <v>0</v>
      </c>
      <c r="Q16" s="51">
        <f t="shared" si="1"/>
        <v>0</v>
      </c>
      <c r="R16" s="51">
        <f t="shared" si="1"/>
        <v>0</v>
      </c>
    </row>
    <row r="17" spans="1:18" x14ac:dyDescent="0.25">
      <c r="A17" s="17"/>
      <c r="B17" s="52"/>
      <c r="C17" s="17"/>
      <c r="D17" s="17"/>
      <c r="E17" s="17"/>
      <c r="F17" s="17"/>
      <c r="G17" s="17"/>
      <c r="H17" s="17"/>
      <c r="I17" s="16">
        <f>IF(B17&gt;A_Stammdaten!$B$12,0,SUM(C17,D17,F17,G17)-SUM(E17,H17))</f>
        <v>0</v>
      </c>
      <c r="J17" s="51">
        <f>HLOOKUP(A_Stammdaten!$B$12,$L$4:$R$2504,ROW(B17)-3,FALSE)+IF(OR(B17=0,A_Stammdaten!$B$12&lt;B17),0,I17*1/20)</f>
        <v>0</v>
      </c>
      <c r="K17" s="51">
        <f>HLOOKUP(A_Stammdaten!$B$12,$L$4:$R$2504,ROW(B17)-3,FALSE)</f>
        <v>0</v>
      </c>
      <c r="L17" s="51">
        <f t="shared" si="1"/>
        <v>0</v>
      </c>
      <c r="M17" s="51">
        <f t="shared" si="1"/>
        <v>0</v>
      </c>
      <c r="N17" s="51">
        <f t="shared" si="1"/>
        <v>0</v>
      </c>
      <c r="O17" s="51">
        <f t="shared" si="1"/>
        <v>0</v>
      </c>
      <c r="P17" s="51">
        <f t="shared" si="1"/>
        <v>0</v>
      </c>
      <c r="Q17" s="51">
        <f t="shared" si="1"/>
        <v>0</v>
      </c>
      <c r="R17" s="51">
        <f t="shared" si="1"/>
        <v>0</v>
      </c>
    </row>
    <row r="18" spans="1:18" x14ac:dyDescent="0.25">
      <c r="A18" s="17"/>
      <c r="B18" s="52"/>
      <c r="C18" s="17"/>
      <c r="D18" s="17"/>
      <c r="E18" s="17"/>
      <c r="F18" s="17"/>
      <c r="G18" s="17"/>
      <c r="H18" s="17"/>
      <c r="I18" s="16">
        <f>IF(B18&gt;A_Stammdaten!$B$12,0,SUM(C18,D18,F18,G18)-SUM(E18,H18))</f>
        <v>0</v>
      </c>
      <c r="J18" s="51">
        <f>HLOOKUP(A_Stammdaten!$B$12,$L$4:$R$2504,ROW(B18)-3,FALSE)+IF(OR(B18=0,A_Stammdaten!$B$12&lt;B18),0,I18*1/20)</f>
        <v>0</v>
      </c>
      <c r="K18" s="51">
        <f>HLOOKUP(A_Stammdaten!$B$12,$L$4:$R$2504,ROW(B18)-3,FALSE)</f>
        <v>0</v>
      </c>
      <c r="L18" s="51">
        <f t="shared" si="1"/>
        <v>0</v>
      </c>
      <c r="M18" s="51">
        <f t="shared" si="1"/>
        <v>0</v>
      </c>
      <c r="N18" s="51">
        <f t="shared" si="1"/>
        <v>0</v>
      </c>
      <c r="O18" s="51">
        <f t="shared" si="1"/>
        <v>0</v>
      </c>
      <c r="P18" s="51">
        <f t="shared" si="1"/>
        <v>0</v>
      </c>
      <c r="Q18" s="51">
        <f t="shared" si="1"/>
        <v>0</v>
      </c>
      <c r="R18" s="51">
        <f t="shared" si="1"/>
        <v>0</v>
      </c>
    </row>
    <row r="19" spans="1:18" x14ac:dyDescent="0.25">
      <c r="A19" s="17"/>
      <c r="B19" s="52"/>
      <c r="C19" s="17"/>
      <c r="D19" s="17"/>
      <c r="E19" s="17"/>
      <c r="F19" s="17"/>
      <c r="G19" s="17"/>
      <c r="H19" s="17"/>
      <c r="I19" s="16">
        <f>IF(B19&gt;A_Stammdaten!$B$12,0,SUM(C19,D19,F19,G19)-SUM(E19,H19))</f>
        <v>0</v>
      </c>
      <c r="J19" s="51">
        <f>HLOOKUP(A_Stammdaten!$B$12,$L$4:$R$2504,ROW(B19)-3,FALSE)+IF(OR(B19=0,A_Stammdaten!$B$12&lt;B19),0,I19*1/20)</f>
        <v>0</v>
      </c>
      <c r="K19" s="51">
        <f>HLOOKUP(A_Stammdaten!$B$12,$L$4:$R$2504,ROW(B19)-3,FALSE)</f>
        <v>0</v>
      </c>
      <c r="L19" s="51">
        <f t="shared" si="1"/>
        <v>0</v>
      </c>
      <c r="M19" s="51">
        <f t="shared" si="1"/>
        <v>0</v>
      </c>
      <c r="N19" s="51">
        <f t="shared" si="1"/>
        <v>0</v>
      </c>
      <c r="O19" s="51">
        <f t="shared" si="1"/>
        <v>0</v>
      </c>
      <c r="P19" s="51">
        <f t="shared" si="1"/>
        <v>0</v>
      </c>
      <c r="Q19" s="51">
        <f t="shared" si="1"/>
        <v>0</v>
      </c>
      <c r="R19" s="51">
        <f t="shared" si="1"/>
        <v>0</v>
      </c>
    </row>
    <row r="20" spans="1:18" x14ac:dyDescent="0.25">
      <c r="A20" s="17"/>
      <c r="B20" s="52"/>
      <c r="C20" s="17"/>
      <c r="D20" s="17"/>
      <c r="E20" s="17"/>
      <c r="F20" s="17"/>
      <c r="G20" s="17"/>
      <c r="H20" s="17"/>
      <c r="I20" s="16">
        <f>IF(B20&gt;A_Stammdaten!$B$12,0,SUM(C20,D20,F20,G20)-SUM(E20,H20))</f>
        <v>0</v>
      </c>
      <c r="J20" s="51">
        <f>HLOOKUP(A_Stammdaten!$B$12,$L$4:$R$2504,ROW(B20)-3,FALSE)+IF(OR(B20=0,A_Stammdaten!$B$12&lt;B20),0,I20*1/20)</f>
        <v>0</v>
      </c>
      <c r="K20" s="51">
        <f>HLOOKUP(A_Stammdaten!$B$12,$L$4:$R$2504,ROW(B20)-3,FALSE)</f>
        <v>0</v>
      </c>
      <c r="L20" s="51">
        <f t="shared" si="1"/>
        <v>0</v>
      </c>
      <c r="M20" s="51">
        <f t="shared" si="1"/>
        <v>0</v>
      </c>
      <c r="N20" s="51">
        <f t="shared" si="1"/>
        <v>0</v>
      </c>
      <c r="O20" s="51">
        <f t="shared" si="1"/>
        <v>0</v>
      </c>
      <c r="P20" s="51">
        <f t="shared" si="1"/>
        <v>0</v>
      </c>
      <c r="Q20" s="51">
        <f t="shared" si="1"/>
        <v>0</v>
      </c>
      <c r="R20" s="51">
        <f t="shared" si="1"/>
        <v>0</v>
      </c>
    </row>
    <row r="21" spans="1:18" x14ac:dyDescent="0.25">
      <c r="A21" s="17"/>
      <c r="B21" s="52"/>
      <c r="C21" s="17"/>
      <c r="D21" s="17"/>
      <c r="E21" s="17"/>
      <c r="F21" s="17"/>
      <c r="G21" s="17"/>
      <c r="H21" s="17"/>
      <c r="I21" s="16">
        <f>IF(B21&gt;A_Stammdaten!$B$12,0,SUM(C21,D21,F21,G21)-SUM(E21,H21))</f>
        <v>0</v>
      </c>
      <c r="J21" s="51">
        <f>HLOOKUP(A_Stammdaten!$B$12,$L$4:$R$2504,ROW(B21)-3,FALSE)+IF(OR(B21=0,A_Stammdaten!$B$12&lt;B21),0,I21*1/20)</f>
        <v>0</v>
      </c>
      <c r="K21" s="51">
        <f>HLOOKUP(A_Stammdaten!$B$12,$L$4:$R$2504,ROW(B21)-3,FALSE)</f>
        <v>0</v>
      </c>
      <c r="L21" s="51">
        <f t="shared" si="1"/>
        <v>0</v>
      </c>
      <c r="M21" s="51">
        <f t="shared" si="1"/>
        <v>0</v>
      </c>
      <c r="N21" s="51">
        <f t="shared" si="1"/>
        <v>0</v>
      </c>
      <c r="O21" s="51">
        <f t="shared" si="1"/>
        <v>0</v>
      </c>
      <c r="P21" s="51">
        <f t="shared" si="1"/>
        <v>0</v>
      </c>
      <c r="Q21" s="51">
        <f t="shared" si="1"/>
        <v>0</v>
      </c>
      <c r="R21" s="51">
        <f t="shared" si="1"/>
        <v>0</v>
      </c>
    </row>
    <row r="22" spans="1:18" x14ac:dyDescent="0.25">
      <c r="A22" s="17"/>
      <c r="B22" s="52"/>
      <c r="C22" s="17"/>
      <c r="D22" s="17"/>
      <c r="E22" s="17"/>
      <c r="F22" s="17"/>
      <c r="G22" s="17"/>
      <c r="H22" s="17"/>
      <c r="I22" s="16">
        <f>IF(B22&gt;A_Stammdaten!$B$12,0,SUM(C22,D22,F22,G22)-SUM(E22,H22))</f>
        <v>0</v>
      </c>
      <c r="J22" s="51">
        <f>HLOOKUP(A_Stammdaten!$B$12,$L$4:$R$2504,ROW(B22)-3,FALSE)+IF(OR(B22=0,A_Stammdaten!$B$12&lt;B22),0,I22*1/20)</f>
        <v>0</v>
      </c>
      <c r="K22" s="51">
        <f>HLOOKUP(A_Stammdaten!$B$12,$L$4:$R$2504,ROW(B22)-3,FALSE)</f>
        <v>0</v>
      </c>
      <c r="L22" s="51">
        <f t="shared" si="1"/>
        <v>0</v>
      </c>
      <c r="M22" s="51">
        <f t="shared" si="1"/>
        <v>0</v>
      </c>
      <c r="N22" s="51">
        <f t="shared" si="1"/>
        <v>0</v>
      </c>
      <c r="O22" s="51">
        <f t="shared" si="1"/>
        <v>0</v>
      </c>
      <c r="P22" s="51">
        <f t="shared" si="1"/>
        <v>0</v>
      </c>
      <c r="Q22" s="51">
        <f t="shared" si="1"/>
        <v>0</v>
      </c>
      <c r="R22" s="51">
        <f t="shared" si="1"/>
        <v>0</v>
      </c>
    </row>
    <row r="23" spans="1:18" x14ac:dyDescent="0.25">
      <c r="A23" s="17"/>
      <c r="B23" s="52"/>
      <c r="C23" s="17"/>
      <c r="D23" s="17"/>
      <c r="E23" s="17"/>
      <c r="F23" s="17"/>
      <c r="G23" s="17"/>
      <c r="H23" s="17"/>
      <c r="I23" s="16">
        <f>IF(B23&gt;A_Stammdaten!$B$12,0,SUM(C23,D23,F23,G23)-SUM(E23,H23))</f>
        <v>0</v>
      </c>
      <c r="J23" s="51">
        <f>HLOOKUP(A_Stammdaten!$B$12,$L$4:$R$2504,ROW(B23)-3,FALSE)+IF(OR(B23=0,A_Stammdaten!$B$12&lt;B23),0,I23*1/20)</f>
        <v>0</v>
      </c>
      <c r="K23" s="51">
        <f>HLOOKUP(A_Stammdaten!$B$12,$L$4:$R$2504,ROW(B23)-3,FALSE)</f>
        <v>0</v>
      </c>
      <c r="L23" s="51">
        <f t="shared" si="1"/>
        <v>0</v>
      </c>
      <c r="M23" s="51">
        <f t="shared" si="1"/>
        <v>0</v>
      </c>
      <c r="N23" s="51">
        <f t="shared" si="1"/>
        <v>0</v>
      </c>
      <c r="O23" s="51">
        <f t="shared" si="1"/>
        <v>0</v>
      </c>
      <c r="P23" s="51">
        <f t="shared" si="1"/>
        <v>0</v>
      </c>
      <c r="Q23" s="51">
        <f t="shared" si="1"/>
        <v>0</v>
      </c>
      <c r="R23" s="51">
        <f t="shared" si="1"/>
        <v>0</v>
      </c>
    </row>
    <row r="24" spans="1:18" x14ac:dyDescent="0.25">
      <c r="A24" s="17"/>
      <c r="B24" s="52"/>
      <c r="C24" s="17"/>
      <c r="D24" s="17"/>
      <c r="E24" s="17"/>
      <c r="F24" s="17"/>
      <c r="G24" s="17"/>
      <c r="H24" s="17"/>
      <c r="I24" s="16">
        <f>IF(B24&gt;A_Stammdaten!$B$12,0,SUM(C24,D24,F24,G24)-SUM(E24,H24))</f>
        <v>0</v>
      </c>
      <c r="J24" s="51">
        <f>HLOOKUP(A_Stammdaten!$B$12,$L$4:$R$2504,ROW(B24)-3,FALSE)+IF(OR(B24=0,A_Stammdaten!$B$12&lt;B24),0,I24*1/20)</f>
        <v>0</v>
      </c>
      <c r="K24" s="51">
        <f>HLOOKUP(A_Stammdaten!$B$12,$L$4:$R$2504,ROW(B24)-3,FALSE)</f>
        <v>0</v>
      </c>
      <c r="L24" s="51">
        <f t="shared" si="1"/>
        <v>0</v>
      </c>
      <c r="M24" s="51">
        <f t="shared" si="1"/>
        <v>0</v>
      </c>
      <c r="N24" s="51">
        <f t="shared" si="1"/>
        <v>0</v>
      </c>
      <c r="O24" s="51">
        <f t="shared" si="1"/>
        <v>0</v>
      </c>
      <c r="P24" s="51">
        <f t="shared" si="1"/>
        <v>0</v>
      </c>
      <c r="Q24" s="51">
        <f t="shared" si="1"/>
        <v>0</v>
      </c>
      <c r="R24" s="51">
        <f t="shared" si="1"/>
        <v>0</v>
      </c>
    </row>
    <row r="25" spans="1:18" x14ac:dyDescent="0.25">
      <c r="A25" s="17"/>
      <c r="B25" s="52"/>
      <c r="C25" s="17"/>
      <c r="D25" s="17"/>
      <c r="E25" s="17"/>
      <c r="F25" s="17"/>
      <c r="G25" s="17"/>
      <c r="H25" s="17"/>
      <c r="I25" s="16">
        <f>IF(B25&gt;A_Stammdaten!$B$12,0,SUM(C25,D25,F25,G25)-SUM(E25,H25))</f>
        <v>0</v>
      </c>
      <c r="J25" s="51">
        <f>HLOOKUP(A_Stammdaten!$B$12,$L$4:$R$2504,ROW(B25)-3,FALSE)+IF(OR(B25=0,A_Stammdaten!$B$12&lt;B25),0,I25*1/20)</f>
        <v>0</v>
      </c>
      <c r="K25" s="51">
        <f>HLOOKUP(A_Stammdaten!$B$12,$L$4:$R$2504,ROW(B25)-3,FALSE)</f>
        <v>0</v>
      </c>
      <c r="L25" s="51">
        <f t="shared" ref="L25:R34" si="2">IF(OR($I25=0,L$4&lt;$B25,$B25=0,20-(L$4-$B25)=0),0,$I25*(19-(L$4-$B25))/20)</f>
        <v>0</v>
      </c>
      <c r="M25" s="51">
        <f t="shared" si="2"/>
        <v>0</v>
      </c>
      <c r="N25" s="51">
        <f t="shared" si="2"/>
        <v>0</v>
      </c>
      <c r="O25" s="51">
        <f t="shared" si="2"/>
        <v>0</v>
      </c>
      <c r="P25" s="51">
        <f t="shared" si="2"/>
        <v>0</v>
      </c>
      <c r="Q25" s="51">
        <f t="shared" si="2"/>
        <v>0</v>
      </c>
      <c r="R25" s="51">
        <f t="shared" si="2"/>
        <v>0</v>
      </c>
    </row>
    <row r="26" spans="1:18" x14ac:dyDescent="0.25">
      <c r="A26" s="17"/>
      <c r="B26" s="52"/>
      <c r="C26" s="17"/>
      <c r="D26" s="17"/>
      <c r="E26" s="17"/>
      <c r="F26" s="17"/>
      <c r="G26" s="17"/>
      <c r="H26" s="17"/>
      <c r="I26" s="16">
        <f>IF(B26&gt;A_Stammdaten!$B$12,0,SUM(C26,D26,F26,G26)-SUM(E26,H26))</f>
        <v>0</v>
      </c>
      <c r="J26" s="51">
        <f>HLOOKUP(A_Stammdaten!$B$12,$L$4:$R$2504,ROW(B26)-3,FALSE)+IF(OR(B26=0,A_Stammdaten!$B$12&lt;B26),0,I26*1/20)</f>
        <v>0</v>
      </c>
      <c r="K26" s="51">
        <f>HLOOKUP(A_Stammdaten!$B$12,$L$4:$R$2504,ROW(B26)-3,FALSE)</f>
        <v>0</v>
      </c>
      <c r="L26" s="51">
        <f t="shared" si="2"/>
        <v>0</v>
      </c>
      <c r="M26" s="51">
        <f t="shared" si="2"/>
        <v>0</v>
      </c>
      <c r="N26" s="51">
        <f t="shared" si="2"/>
        <v>0</v>
      </c>
      <c r="O26" s="51">
        <f t="shared" si="2"/>
        <v>0</v>
      </c>
      <c r="P26" s="51">
        <f t="shared" si="2"/>
        <v>0</v>
      </c>
      <c r="Q26" s="51">
        <f t="shared" si="2"/>
        <v>0</v>
      </c>
      <c r="R26" s="51">
        <f t="shared" si="2"/>
        <v>0</v>
      </c>
    </row>
    <row r="27" spans="1:18" x14ac:dyDescent="0.25">
      <c r="A27" s="17"/>
      <c r="B27" s="52"/>
      <c r="C27" s="17"/>
      <c r="D27" s="17"/>
      <c r="E27" s="17"/>
      <c r="F27" s="17"/>
      <c r="G27" s="17"/>
      <c r="H27" s="17"/>
      <c r="I27" s="16">
        <f>IF(B27&gt;A_Stammdaten!$B$12,0,SUM(C27,D27,F27,G27)-SUM(E27,H27))</f>
        <v>0</v>
      </c>
      <c r="J27" s="51">
        <f>HLOOKUP(A_Stammdaten!$B$12,$L$4:$R$2504,ROW(B27)-3,FALSE)+IF(OR(B27=0,A_Stammdaten!$B$12&lt;B27),0,I27*1/20)</f>
        <v>0</v>
      </c>
      <c r="K27" s="51">
        <f>HLOOKUP(A_Stammdaten!$B$12,$L$4:$R$2504,ROW(B27)-3,FALSE)</f>
        <v>0</v>
      </c>
      <c r="L27" s="51">
        <f t="shared" si="2"/>
        <v>0</v>
      </c>
      <c r="M27" s="51">
        <f t="shared" si="2"/>
        <v>0</v>
      </c>
      <c r="N27" s="51">
        <f t="shared" si="2"/>
        <v>0</v>
      </c>
      <c r="O27" s="51">
        <f t="shared" si="2"/>
        <v>0</v>
      </c>
      <c r="P27" s="51">
        <f t="shared" si="2"/>
        <v>0</v>
      </c>
      <c r="Q27" s="51">
        <f t="shared" si="2"/>
        <v>0</v>
      </c>
      <c r="R27" s="51">
        <f t="shared" si="2"/>
        <v>0</v>
      </c>
    </row>
    <row r="28" spans="1:18" x14ac:dyDescent="0.25">
      <c r="A28" s="17"/>
      <c r="B28" s="52"/>
      <c r="C28" s="17"/>
      <c r="D28" s="17"/>
      <c r="E28" s="17"/>
      <c r="F28" s="17"/>
      <c r="G28" s="17"/>
      <c r="H28" s="17"/>
      <c r="I28" s="16">
        <f>IF(B28&gt;A_Stammdaten!$B$12,0,SUM(C28,D28,F28,G28)-SUM(E28,H28))</f>
        <v>0</v>
      </c>
      <c r="J28" s="51">
        <f>HLOOKUP(A_Stammdaten!$B$12,$L$4:$R$2504,ROW(B28)-3,FALSE)+IF(OR(B28=0,A_Stammdaten!$B$12&lt;B28),0,I28*1/20)</f>
        <v>0</v>
      </c>
      <c r="K28" s="51">
        <f>HLOOKUP(A_Stammdaten!$B$12,$L$4:$R$2504,ROW(B28)-3,FALSE)</f>
        <v>0</v>
      </c>
      <c r="L28" s="51">
        <f t="shared" si="2"/>
        <v>0</v>
      </c>
      <c r="M28" s="51">
        <f t="shared" si="2"/>
        <v>0</v>
      </c>
      <c r="N28" s="51">
        <f t="shared" si="2"/>
        <v>0</v>
      </c>
      <c r="O28" s="51">
        <f t="shared" si="2"/>
        <v>0</v>
      </c>
      <c r="P28" s="51">
        <f t="shared" si="2"/>
        <v>0</v>
      </c>
      <c r="Q28" s="51">
        <f t="shared" si="2"/>
        <v>0</v>
      </c>
      <c r="R28" s="51">
        <f t="shared" si="2"/>
        <v>0</v>
      </c>
    </row>
    <row r="29" spans="1:18" x14ac:dyDescent="0.25">
      <c r="A29" s="17"/>
      <c r="B29" s="52"/>
      <c r="C29" s="17"/>
      <c r="D29" s="17"/>
      <c r="E29" s="17"/>
      <c r="F29" s="17"/>
      <c r="G29" s="17"/>
      <c r="H29" s="17"/>
      <c r="I29" s="16">
        <f>IF(B29&gt;A_Stammdaten!$B$12,0,SUM(C29,D29,F29,G29)-SUM(E29,H29))</f>
        <v>0</v>
      </c>
      <c r="J29" s="51">
        <f>HLOOKUP(A_Stammdaten!$B$12,$L$4:$R$2504,ROW(B29)-3,FALSE)+IF(OR(B29=0,A_Stammdaten!$B$12&lt;B29),0,I29*1/20)</f>
        <v>0</v>
      </c>
      <c r="K29" s="51">
        <f>HLOOKUP(A_Stammdaten!$B$12,$L$4:$R$2504,ROW(B29)-3,FALSE)</f>
        <v>0</v>
      </c>
      <c r="L29" s="51">
        <f t="shared" si="2"/>
        <v>0</v>
      </c>
      <c r="M29" s="51">
        <f t="shared" si="2"/>
        <v>0</v>
      </c>
      <c r="N29" s="51">
        <f t="shared" si="2"/>
        <v>0</v>
      </c>
      <c r="O29" s="51">
        <f t="shared" si="2"/>
        <v>0</v>
      </c>
      <c r="P29" s="51">
        <f t="shared" si="2"/>
        <v>0</v>
      </c>
      <c r="Q29" s="51">
        <f t="shared" si="2"/>
        <v>0</v>
      </c>
      <c r="R29" s="51">
        <f t="shared" si="2"/>
        <v>0</v>
      </c>
    </row>
    <row r="30" spans="1:18" x14ac:dyDescent="0.25">
      <c r="A30" s="17"/>
      <c r="B30" s="52"/>
      <c r="C30" s="17"/>
      <c r="D30" s="17"/>
      <c r="E30" s="17"/>
      <c r="F30" s="17"/>
      <c r="G30" s="17"/>
      <c r="H30" s="17"/>
      <c r="I30" s="16">
        <f>IF(B30&gt;A_Stammdaten!$B$12,0,SUM(C30,D30,F30,G30)-SUM(E30,H30))</f>
        <v>0</v>
      </c>
      <c r="J30" s="51">
        <f>HLOOKUP(A_Stammdaten!$B$12,$L$4:$R$2504,ROW(B30)-3,FALSE)+IF(OR(B30=0,A_Stammdaten!$B$12&lt;B30),0,I30*1/20)</f>
        <v>0</v>
      </c>
      <c r="K30" s="51">
        <f>HLOOKUP(A_Stammdaten!$B$12,$L$4:$R$2504,ROW(B30)-3,FALSE)</f>
        <v>0</v>
      </c>
      <c r="L30" s="51">
        <f t="shared" si="2"/>
        <v>0</v>
      </c>
      <c r="M30" s="51">
        <f t="shared" si="2"/>
        <v>0</v>
      </c>
      <c r="N30" s="51">
        <f t="shared" si="2"/>
        <v>0</v>
      </c>
      <c r="O30" s="51">
        <f t="shared" si="2"/>
        <v>0</v>
      </c>
      <c r="P30" s="51">
        <f t="shared" si="2"/>
        <v>0</v>
      </c>
      <c r="Q30" s="51">
        <f t="shared" si="2"/>
        <v>0</v>
      </c>
      <c r="R30" s="51">
        <f t="shared" si="2"/>
        <v>0</v>
      </c>
    </row>
    <row r="31" spans="1:18" x14ac:dyDescent="0.25">
      <c r="A31" s="17"/>
      <c r="B31" s="52"/>
      <c r="C31" s="17"/>
      <c r="D31" s="17"/>
      <c r="E31" s="17"/>
      <c r="F31" s="17"/>
      <c r="G31" s="17"/>
      <c r="H31" s="17"/>
      <c r="I31" s="16">
        <f>IF(B31&gt;A_Stammdaten!$B$12,0,SUM(C31,D31,F31,G31)-SUM(E31,H31))</f>
        <v>0</v>
      </c>
      <c r="J31" s="51">
        <f>HLOOKUP(A_Stammdaten!$B$12,$L$4:$R$2504,ROW(B31)-3,FALSE)+IF(OR(B31=0,A_Stammdaten!$B$12&lt;B31),0,I31*1/20)</f>
        <v>0</v>
      </c>
      <c r="K31" s="51">
        <f>HLOOKUP(A_Stammdaten!$B$12,$L$4:$R$2504,ROW(B31)-3,FALSE)</f>
        <v>0</v>
      </c>
      <c r="L31" s="51">
        <f t="shared" si="2"/>
        <v>0</v>
      </c>
      <c r="M31" s="51">
        <f t="shared" si="2"/>
        <v>0</v>
      </c>
      <c r="N31" s="51">
        <f t="shared" si="2"/>
        <v>0</v>
      </c>
      <c r="O31" s="51">
        <f t="shared" si="2"/>
        <v>0</v>
      </c>
      <c r="P31" s="51">
        <f t="shared" si="2"/>
        <v>0</v>
      </c>
      <c r="Q31" s="51">
        <f t="shared" si="2"/>
        <v>0</v>
      </c>
      <c r="R31" s="51">
        <f t="shared" si="2"/>
        <v>0</v>
      </c>
    </row>
    <row r="32" spans="1:18" x14ac:dyDescent="0.25">
      <c r="A32" s="17"/>
      <c r="B32" s="52"/>
      <c r="C32" s="17"/>
      <c r="D32" s="17"/>
      <c r="E32" s="17"/>
      <c r="F32" s="17"/>
      <c r="G32" s="17"/>
      <c r="H32" s="17"/>
      <c r="I32" s="16">
        <f>IF(B32&gt;A_Stammdaten!$B$12,0,SUM(C32,D32,F32,G32)-SUM(E32,H32))</f>
        <v>0</v>
      </c>
      <c r="J32" s="51">
        <f>HLOOKUP(A_Stammdaten!$B$12,$L$4:$R$2504,ROW(B32)-3,FALSE)+IF(OR(B32=0,A_Stammdaten!$B$12&lt;B32),0,I32*1/20)</f>
        <v>0</v>
      </c>
      <c r="K32" s="51">
        <f>HLOOKUP(A_Stammdaten!$B$12,$L$4:$R$2504,ROW(B32)-3,FALSE)</f>
        <v>0</v>
      </c>
      <c r="L32" s="51">
        <f t="shared" si="2"/>
        <v>0</v>
      </c>
      <c r="M32" s="51">
        <f t="shared" si="2"/>
        <v>0</v>
      </c>
      <c r="N32" s="51">
        <f t="shared" si="2"/>
        <v>0</v>
      </c>
      <c r="O32" s="51">
        <f t="shared" si="2"/>
        <v>0</v>
      </c>
      <c r="P32" s="51">
        <f t="shared" si="2"/>
        <v>0</v>
      </c>
      <c r="Q32" s="51">
        <f t="shared" si="2"/>
        <v>0</v>
      </c>
      <c r="R32" s="51">
        <f t="shared" si="2"/>
        <v>0</v>
      </c>
    </row>
    <row r="33" spans="1:18" x14ac:dyDescent="0.25">
      <c r="A33" s="17"/>
      <c r="B33" s="52"/>
      <c r="C33" s="17"/>
      <c r="D33" s="17"/>
      <c r="E33" s="17"/>
      <c r="F33" s="17"/>
      <c r="G33" s="17"/>
      <c r="H33" s="17"/>
      <c r="I33" s="16">
        <f>IF(B33&gt;A_Stammdaten!$B$12,0,SUM(C33,D33,F33,G33)-SUM(E33,H33))</f>
        <v>0</v>
      </c>
      <c r="J33" s="51">
        <f>HLOOKUP(A_Stammdaten!$B$12,$L$4:$R$2504,ROW(B33)-3,FALSE)+IF(OR(B33=0,A_Stammdaten!$B$12&lt;B33),0,I33*1/20)</f>
        <v>0</v>
      </c>
      <c r="K33" s="51">
        <f>HLOOKUP(A_Stammdaten!$B$12,$L$4:$R$2504,ROW(B33)-3,FALSE)</f>
        <v>0</v>
      </c>
      <c r="L33" s="51">
        <f t="shared" si="2"/>
        <v>0</v>
      </c>
      <c r="M33" s="51">
        <f t="shared" si="2"/>
        <v>0</v>
      </c>
      <c r="N33" s="51">
        <f t="shared" si="2"/>
        <v>0</v>
      </c>
      <c r="O33" s="51">
        <f t="shared" si="2"/>
        <v>0</v>
      </c>
      <c r="P33" s="51">
        <f t="shared" si="2"/>
        <v>0</v>
      </c>
      <c r="Q33" s="51">
        <f t="shared" si="2"/>
        <v>0</v>
      </c>
      <c r="R33" s="51">
        <f t="shared" si="2"/>
        <v>0</v>
      </c>
    </row>
    <row r="34" spans="1:18" x14ac:dyDescent="0.25">
      <c r="A34" s="17"/>
      <c r="B34" s="52"/>
      <c r="C34" s="17"/>
      <c r="D34" s="17"/>
      <c r="E34" s="17"/>
      <c r="F34" s="17"/>
      <c r="G34" s="17"/>
      <c r="H34" s="17"/>
      <c r="I34" s="16">
        <f>IF(B34&gt;A_Stammdaten!$B$12,0,SUM(C34,D34,F34,G34)-SUM(E34,H34))</f>
        <v>0</v>
      </c>
      <c r="J34" s="51">
        <f>HLOOKUP(A_Stammdaten!$B$12,$L$4:$R$2504,ROW(B34)-3,FALSE)+IF(OR(B34=0,A_Stammdaten!$B$12&lt;B34),0,I34*1/20)</f>
        <v>0</v>
      </c>
      <c r="K34" s="51">
        <f>HLOOKUP(A_Stammdaten!$B$12,$L$4:$R$2504,ROW(B34)-3,FALSE)</f>
        <v>0</v>
      </c>
      <c r="L34" s="51">
        <f t="shared" si="2"/>
        <v>0</v>
      </c>
      <c r="M34" s="51">
        <f t="shared" si="2"/>
        <v>0</v>
      </c>
      <c r="N34" s="51">
        <f t="shared" si="2"/>
        <v>0</v>
      </c>
      <c r="O34" s="51">
        <f t="shared" si="2"/>
        <v>0</v>
      </c>
      <c r="P34" s="51">
        <f t="shared" si="2"/>
        <v>0</v>
      </c>
      <c r="Q34" s="51">
        <f t="shared" si="2"/>
        <v>0</v>
      </c>
      <c r="R34" s="51">
        <f t="shared" si="2"/>
        <v>0</v>
      </c>
    </row>
    <row r="35" spans="1:18" x14ac:dyDescent="0.25">
      <c r="A35" s="17"/>
      <c r="B35" s="52"/>
      <c r="C35" s="17"/>
      <c r="D35" s="17"/>
      <c r="E35" s="17"/>
      <c r="F35" s="17"/>
      <c r="G35" s="17"/>
      <c r="H35" s="17"/>
      <c r="I35" s="16">
        <f>IF(B35&gt;A_Stammdaten!$B$12,0,SUM(C35,D35,F35,G35)-SUM(E35,H35))</f>
        <v>0</v>
      </c>
      <c r="J35" s="51">
        <f>HLOOKUP(A_Stammdaten!$B$12,$L$4:$R$2504,ROW(B35)-3,FALSE)+IF(OR(B35=0,A_Stammdaten!$B$12&lt;B35),0,I35*1/20)</f>
        <v>0</v>
      </c>
      <c r="K35" s="51">
        <f>HLOOKUP(A_Stammdaten!$B$12,$L$4:$R$2504,ROW(B35)-3,FALSE)</f>
        <v>0</v>
      </c>
      <c r="L35" s="51">
        <f t="shared" ref="L35:R44" si="3">IF(OR($I35=0,L$4&lt;$B35,$B35=0,20-(L$4-$B35)=0),0,$I35*(19-(L$4-$B35))/20)</f>
        <v>0</v>
      </c>
      <c r="M35" s="51">
        <f t="shared" si="3"/>
        <v>0</v>
      </c>
      <c r="N35" s="51">
        <f t="shared" si="3"/>
        <v>0</v>
      </c>
      <c r="O35" s="51">
        <f t="shared" si="3"/>
        <v>0</v>
      </c>
      <c r="P35" s="51">
        <f t="shared" si="3"/>
        <v>0</v>
      </c>
      <c r="Q35" s="51">
        <f t="shared" si="3"/>
        <v>0</v>
      </c>
      <c r="R35" s="51">
        <f t="shared" si="3"/>
        <v>0</v>
      </c>
    </row>
    <row r="36" spans="1:18" x14ac:dyDescent="0.25">
      <c r="A36" s="17"/>
      <c r="B36" s="52"/>
      <c r="C36" s="17"/>
      <c r="D36" s="17"/>
      <c r="E36" s="17"/>
      <c r="F36" s="17"/>
      <c r="G36" s="17"/>
      <c r="H36" s="17"/>
      <c r="I36" s="16">
        <f>IF(B36&gt;A_Stammdaten!$B$12,0,SUM(C36,D36,F36,G36)-SUM(E36,H36))</f>
        <v>0</v>
      </c>
      <c r="J36" s="51">
        <f>HLOOKUP(A_Stammdaten!$B$12,$L$4:$R$2504,ROW(B36)-3,FALSE)+IF(OR(B36=0,A_Stammdaten!$B$12&lt;B36),0,I36*1/20)</f>
        <v>0</v>
      </c>
      <c r="K36" s="51">
        <f>HLOOKUP(A_Stammdaten!$B$12,$L$4:$R$2504,ROW(B36)-3,FALSE)</f>
        <v>0</v>
      </c>
      <c r="L36" s="51">
        <f t="shared" si="3"/>
        <v>0</v>
      </c>
      <c r="M36" s="51">
        <f t="shared" si="3"/>
        <v>0</v>
      </c>
      <c r="N36" s="51">
        <f t="shared" si="3"/>
        <v>0</v>
      </c>
      <c r="O36" s="51">
        <f t="shared" si="3"/>
        <v>0</v>
      </c>
      <c r="P36" s="51">
        <f t="shared" si="3"/>
        <v>0</v>
      </c>
      <c r="Q36" s="51">
        <f t="shared" si="3"/>
        <v>0</v>
      </c>
      <c r="R36" s="51">
        <f t="shared" si="3"/>
        <v>0</v>
      </c>
    </row>
    <row r="37" spans="1:18" x14ac:dyDescent="0.25">
      <c r="A37" s="17"/>
      <c r="B37" s="52"/>
      <c r="C37" s="17"/>
      <c r="D37" s="17"/>
      <c r="E37" s="17"/>
      <c r="F37" s="17"/>
      <c r="G37" s="17"/>
      <c r="H37" s="17"/>
      <c r="I37" s="16">
        <f>IF(B37&gt;A_Stammdaten!$B$12,0,SUM(C37,D37,F37,G37)-SUM(E37,H37))</f>
        <v>0</v>
      </c>
      <c r="J37" s="51">
        <f>HLOOKUP(A_Stammdaten!$B$12,$L$4:$R$2504,ROW(B37)-3,FALSE)+IF(OR(B37=0,A_Stammdaten!$B$12&lt;B37),0,I37*1/20)</f>
        <v>0</v>
      </c>
      <c r="K37" s="51">
        <f>HLOOKUP(A_Stammdaten!$B$12,$L$4:$R$2504,ROW(B37)-3,FALSE)</f>
        <v>0</v>
      </c>
      <c r="L37" s="51">
        <f t="shared" si="3"/>
        <v>0</v>
      </c>
      <c r="M37" s="51">
        <f t="shared" si="3"/>
        <v>0</v>
      </c>
      <c r="N37" s="51">
        <f t="shared" si="3"/>
        <v>0</v>
      </c>
      <c r="O37" s="51">
        <f t="shared" si="3"/>
        <v>0</v>
      </c>
      <c r="P37" s="51">
        <f t="shared" si="3"/>
        <v>0</v>
      </c>
      <c r="Q37" s="51">
        <f t="shared" si="3"/>
        <v>0</v>
      </c>
      <c r="R37" s="51">
        <f t="shared" si="3"/>
        <v>0</v>
      </c>
    </row>
    <row r="38" spans="1:18" x14ac:dyDescent="0.25">
      <c r="A38" s="17"/>
      <c r="B38" s="52"/>
      <c r="C38" s="17"/>
      <c r="D38" s="17"/>
      <c r="E38" s="17"/>
      <c r="F38" s="17"/>
      <c r="G38" s="17"/>
      <c r="H38" s="17"/>
      <c r="I38" s="16">
        <f>IF(B38&gt;A_Stammdaten!$B$12,0,SUM(C38,D38,F38,G38)-SUM(E38,H38))</f>
        <v>0</v>
      </c>
      <c r="J38" s="51">
        <f>HLOOKUP(A_Stammdaten!$B$12,$L$4:$R$2504,ROW(B38)-3,FALSE)+IF(OR(B38=0,A_Stammdaten!$B$12&lt;B38),0,I38*1/20)</f>
        <v>0</v>
      </c>
      <c r="K38" s="51">
        <f>HLOOKUP(A_Stammdaten!$B$12,$L$4:$R$2504,ROW(B38)-3,FALSE)</f>
        <v>0</v>
      </c>
      <c r="L38" s="51">
        <f t="shared" si="3"/>
        <v>0</v>
      </c>
      <c r="M38" s="51">
        <f t="shared" si="3"/>
        <v>0</v>
      </c>
      <c r="N38" s="51">
        <f t="shared" si="3"/>
        <v>0</v>
      </c>
      <c r="O38" s="51">
        <f t="shared" si="3"/>
        <v>0</v>
      </c>
      <c r="P38" s="51">
        <f t="shared" si="3"/>
        <v>0</v>
      </c>
      <c r="Q38" s="51">
        <f t="shared" si="3"/>
        <v>0</v>
      </c>
      <c r="R38" s="51">
        <f t="shared" si="3"/>
        <v>0</v>
      </c>
    </row>
    <row r="39" spans="1:18" x14ac:dyDescent="0.25">
      <c r="A39" s="17"/>
      <c r="B39" s="52"/>
      <c r="C39" s="17"/>
      <c r="D39" s="17"/>
      <c r="E39" s="17"/>
      <c r="F39" s="17"/>
      <c r="G39" s="17"/>
      <c r="H39" s="17"/>
      <c r="I39" s="16">
        <f>IF(B39&gt;A_Stammdaten!$B$12,0,SUM(C39,D39,F39,G39)-SUM(E39,H39))</f>
        <v>0</v>
      </c>
      <c r="J39" s="51">
        <f>HLOOKUP(A_Stammdaten!$B$12,$L$4:$R$2504,ROW(B39)-3,FALSE)+IF(OR(B39=0,A_Stammdaten!$B$12&lt;B39),0,I39*1/20)</f>
        <v>0</v>
      </c>
      <c r="K39" s="51">
        <f>HLOOKUP(A_Stammdaten!$B$12,$L$4:$R$2504,ROW(B39)-3,FALSE)</f>
        <v>0</v>
      </c>
      <c r="L39" s="51">
        <f t="shared" si="3"/>
        <v>0</v>
      </c>
      <c r="M39" s="51">
        <f t="shared" si="3"/>
        <v>0</v>
      </c>
      <c r="N39" s="51">
        <f t="shared" si="3"/>
        <v>0</v>
      </c>
      <c r="O39" s="51">
        <f t="shared" si="3"/>
        <v>0</v>
      </c>
      <c r="P39" s="51">
        <f t="shared" si="3"/>
        <v>0</v>
      </c>
      <c r="Q39" s="51">
        <f t="shared" si="3"/>
        <v>0</v>
      </c>
      <c r="R39" s="51">
        <f t="shared" si="3"/>
        <v>0</v>
      </c>
    </row>
    <row r="40" spans="1:18" x14ac:dyDescent="0.25">
      <c r="A40" s="17"/>
      <c r="B40" s="52"/>
      <c r="C40" s="17"/>
      <c r="D40" s="17"/>
      <c r="E40" s="17"/>
      <c r="F40" s="17"/>
      <c r="G40" s="17"/>
      <c r="H40" s="17"/>
      <c r="I40" s="16">
        <f>IF(B40&gt;A_Stammdaten!$B$12,0,SUM(C40,D40,F40,G40)-SUM(E40,H40))</f>
        <v>0</v>
      </c>
      <c r="J40" s="51">
        <f>HLOOKUP(A_Stammdaten!$B$12,$L$4:$R$2504,ROW(B40)-3,FALSE)+IF(OR(B40=0,A_Stammdaten!$B$12&lt;B40),0,I40*1/20)</f>
        <v>0</v>
      </c>
      <c r="K40" s="51">
        <f>HLOOKUP(A_Stammdaten!$B$12,$L$4:$R$2504,ROW(B40)-3,FALSE)</f>
        <v>0</v>
      </c>
      <c r="L40" s="51">
        <f t="shared" si="3"/>
        <v>0</v>
      </c>
      <c r="M40" s="51">
        <f t="shared" si="3"/>
        <v>0</v>
      </c>
      <c r="N40" s="51">
        <f t="shared" si="3"/>
        <v>0</v>
      </c>
      <c r="O40" s="51">
        <f t="shared" si="3"/>
        <v>0</v>
      </c>
      <c r="P40" s="51">
        <f t="shared" si="3"/>
        <v>0</v>
      </c>
      <c r="Q40" s="51">
        <f t="shared" si="3"/>
        <v>0</v>
      </c>
      <c r="R40" s="51">
        <f t="shared" si="3"/>
        <v>0</v>
      </c>
    </row>
    <row r="41" spans="1:18" x14ac:dyDescent="0.25">
      <c r="A41" s="17"/>
      <c r="B41" s="52"/>
      <c r="C41" s="17"/>
      <c r="D41" s="17"/>
      <c r="E41" s="17"/>
      <c r="F41" s="17"/>
      <c r="G41" s="17"/>
      <c r="H41" s="17"/>
      <c r="I41" s="16">
        <f>IF(B41&gt;A_Stammdaten!$B$12,0,SUM(C41,D41,F41,G41)-SUM(E41,H41))</f>
        <v>0</v>
      </c>
      <c r="J41" s="51">
        <f>HLOOKUP(A_Stammdaten!$B$12,$L$4:$R$2504,ROW(B41)-3,FALSE)+IF(OR(B41=0,A_Stammdaten!$B$12&lt;B41),0,I41*1/20)</f>
        <v>0</v>
      </c>
      <c r="K41" s="51">
        <f>HLOOKUP(A_Stammdaten!$B$12,$L$4:$R$2504,ROW(B41)-3,FALSE)</f>
        <v>0</v>
      </c>
      <c r="L41" s="51">
        <f t="shared" si="3"/>
        <v>0</v>
      </c>
      <c r="M41" s="51">
        <f t="shared" si="3"/>
        <v>0</v>
      </c>
      <c r="N41" s="51">
        <f t="shared" si="3"/>
        <v>0</v>
      </c>
      <c r="O41" s="51">
        <f t="shared" si="3"/>
        <v>0</v>
      </c>
      <c r="P41" s="51">
        <f t="shared" si="3"/>
        <v>0</v>
      </c>
      <c r="Q41" s="51">
        <f t="shared" si="3"/>
        <v>0</v>
      </c>
      <c r="R41" s="51">
        <f t="shared" si="3"/>
        <v>0</v>
      </c>
    </row>
    <row r="42" spans="1:18" x14ac:dyDescent="0.25">
      <c r="A42" s="17"/>
      <c r="B42" s="52"/>
      <c r="C42" s="17"/>
      <c r="D42" s="17"/>
      <c r="E42" s="17"/>
      <c r="F42" s="17"/>
      <c r="G42" s="17"/>
      <c r="H42" s="17"/>
      <c r="I42" s="16">
        <f>IF(B42&gt;A_Stammdaten!$B$12,0,SUM(C42,D42,F42,G42)-SUM(E42,H42))</f>
        <v>0</v>
      </c>
      <c r="J42" s="51">
        <f>HLOOKUP(A_Stammdaten!$B$12,$L$4:$R$2504,ROW(B42)-3,FALSE)+IF(OR(B42=0,A_Stammdaten!$B$12&lt;B42),0,I42*1/20)</f>
        <v>0</v>
      </c>
      <c r="K42" s="51">
        <f>HLOOKUP(A_Stammdaten!$B$12,$L$4:$R$2504,ROW(B42)-3,FALSE)</f>
        <v>0</v>
      </c>
      <c r="L42" s="51">
        <f t="shared" si="3"/>
        <v>0</v>
      </c>
      <c r="M42" s="51">
        <f t="shared" si="3"/>
        <v>0</v>
      </c>
      <c r="N42" s="51">
        <f t="shared" si="3"/>
        <v>0</v>
      </c>
      <c r="O42" s="51">
        <f t="shared" si="3"/>
        <v>0</v>
      </c>
      <c r="P42" s="51">
        <f t="shared" si="3"/>
        <v>0</v>
      </c>
      <c r="Q42" s="51">
        <f t="shared" si="3"/>
        <v>0</v>
      </c>
      <c r="R42" s="51">
        <f t="shared" si="3"/>
        <v>0</v>
      </c>
    </row>
    <row r="43" spans="1:18" x14ac:dyDescent="0.25">
      <c r="A43" s="17"/>
      <c r="B43" s="52"/>
      <c r="C43" s="17"/>
      <c r="D43" s="17"/>
      <c r="E43" s="17"/>
      <c r="F43" s="17"/>
      <c r="G43" s="17"/>
      <c r="H43" s="17"/>
      <c r="I43" s="16">
        <f>IF(B43&gt;A_Stammdaten!$B$12,0,SUM(C43,D43,F43,G43)-SUM(E43,H43))</f>
        <v>0</v>
      </c>
      <c r="J43" s="51">
        <f>HLOOKUP(A_Stammdaten!$B$12,$L$4:$R$2504,ROW(B43)-3,FALSE)+IF(OR(B43=0,A_Stammdaten!$B$12&lt;B43),0,I43*1/20)</f>
        <v>0</v>
      </c>
      <c r="K43" s="51">
        <f>HLOOKUP(A_Stammdaten!$B$12,$L$4:$R$2504,ROW(B43)-3,FALSE)</f>
        <v>0</v>
      </c>
      <c r="L43" s="51">
        <f t="shared" si="3"/>
        <v>0</v>
      </c>
      <c r="M43" s="51">
        <f t="shared" si="3"/>
        <v>0</v>
      </c>
      <c r="N43" s="51">
        <f t="shared" si="3"/>
        <v>0</v>
      </c>
      <c r="O43" s="51">
        <f t="shared" si="3"/>
        <v>0</v>
      </c>
      <c r="P43" s="51">
        <f t="shared" si="3"/>
        <v>0</v>
      </c>
      <c r="Q43" s="51">
        <f t="shared" si="3"/>
        <v>0</v>
      </c>
      <c r="R43" s="51">
        <f t="shared" si="3"/>
        <v>0</v>
      </c>
    </row>
    <row r="44" spans="1:18" x14ac:dyDescent="0.25">
      <c r="A44" s="17"/>
      <c r="B44" s="52"/>
      <c r="C44" s="17"/>
      <c r="D44" s="17"/>
      <c r="E44" s="17"/>
      <c r="F44" s="17"/>
      <c r="G44" s="17"/>
      <c r="H44" s="17"/>
      <c r="I44" s="16">
        <f>IF(B44&gt;A_Stammdaten!$B$12,0,SUM(C44,D44,F44,G44)-SUM(E44,H44))</f>
        <v>0</v>
      </c>
      <c r="J44" s="51">
        <f>HLOOKUP(A_Stammdaten!$B$12,$L$4:$R$2504,ROW(B44)-3,FALSE)+IF(OR(B44=0,A_Stammdaten!$B$12&lt;B44),0,I44*1/20)</f>
        <v>0</v>
      </c>
      <c r="K44" s="51">
        <f>HLOOKUP(A_Stammdaten!$B$12,$L$4:$R$2504,ROW(B44)-3,FALSE)</f>
        <v>0</v>
      </c>
      <c r="L44" s="51">
        <f t="shared" si="3"/>
        <v>0</v>
      </c>
      <c r="M44" s="51">
        <f t="shared" si="3"/>
        <v>0</v>
      </c>
      <c r="N44" s="51">
        <f t="shared" si="3"/>
        <v>0</v>
      </c>
      <c r="O44" s="51">
        <f t="shared" si="3"/>
        <v>0</v>
      </c>
      <c r="P44" s="51">
        <f t="shared" si="3"/>
        <v>0</v>
      </c>
      <c r="Q44" s="51">
        <f t="shared" si="3"/>
        <v>0</v>
      </c>
      <c r="R44" s="51">
        <f t="shared" si="3"/>
        <v>0</v>
      </c>
    </row>
    <row r="45" spans="1:18" x14ac:dyDescent="0.25">
      <c r="A45" s="17"/>
      <c r="B45" s="52"/>
      <c r="C45" s="17"/>
      <c r="D45" s="17"/>
      <c r="E45" s="17"/>
      <c r="F45" s="17"/>
      <c r="G45" s="17"/>
      <c r="H45" s="17"/>
      <c r="I45" s="16">
        <f>IF(B45&gt;A_Stammdaten!$B$12,0,SUM(C45,D45,F45,G45)-SUM(E45,H45))</f>
        <v>0</v>
      </c>
      <c r="J45" s="51">
        <f>HLOOKUP(A_Stammdaten!$B$12,$L$4:$R$2504,ROW(B45)-3,FALSE)+IF(OR(B45=0,A_Stammdaten!$B$12&lt;B45),0,I45*1/20)</f>
        <v>0</v>
      </c>
      <c r="K45" s="51">
        <f>HLOOKUP(A_Stammdaten!$B$12,$L$4:$R$2504,ROW(B45)-3,FALSE)</f>
        <v>0</v>
      </c>
      <c r="L45" s="51">
        <f t="shared" ref="L45:R54" si="4">IF(OR($I45=0,L$4&lt;$B45,$B45=0,20-(L$4-$B45)=0),0,$I45*(19-(L$4-$B45))/20)</f>
        <v>0</v>
      </c>
      <c r="M45" s="51">
        <f t="shared" si="4"/>
        <v>0</v>
      </c>
      <c r="N45" s="51">
        <f t="shared" si="4"/>
        <v>0</v>
      </c>
      <c r="O45" s="51">
        <f t="shared" si="4"/>
        <v>0</v>
      </c>
      <c r="P45" s="51">
        <f t="shared" si="4"/>
        <v>0</v>
      </c>
      <c r="Q45" s="51">
        <f t="shared" si="4"/>
        <v>0</v>
      </c>
      <c r="R45" s="51">
        <f t="shared" si="4"/>
        <v>0</v>
      </c>
    </row>
    <row r="46" spans="1:18" x14ac:dyDescent="0.25">
      <c r="A46" s="17"/>
      <c r="B46" s="52"/>
      <c r="C46" s="17"/>
      <c r="D46" s="17"/>
      <c r="E46" s="17"/>
      <c r="F46" s="17"/>
      <c r="G46" s="17"/>
      <c r="H46" s="17"/>
      <c r="I46" s="16">
        <f>IF(B46&gt;A_Stammdaten!$B$12,0,SUM(C46,D46,F46,G46)-SUM(E46,H46))</f>
        <v>0</v>
      </c>
      <c r="J46" s="51">
        <f>HLOOKUP(A_Stammdaten!$B$12,$L$4:$R$2504,ROW(B46)-3,FALSE)+IF(OR(B46=0,A_Stammdaten!$B$12&lt;B46),0,I46*1/20)</f>
        <v>0</v>
      </c>
      <c r="K46" s="51">
        <f>HLOOKUP(A_Stammdaten!$B$12,$L$4:$R$2504,ROW(B46)-3,FALSE)</f>
        <v>0</v>
      </c>
      <c r="L46" s="51">
        <f t="shared" si="4"/>
        <v>0</v>
      </c>
      <c r="M46" s="51">
        <f t="shared" si="4"/>
        <v>0</v>
      </c>
      <c r="N46" s="51">
        <f t="shared" si="4"/>
        <v>0</v>
      </c>
      <c r="O46" s="51">
        <f t="shared" si="4"/>
        <v>0</v>
      </c>
      <c r="P46" s="51">
        <f t="shared" si="4"/>
        <v>0</v>
      </c>
      <c r="Q46" s="51">
        <f t="shared" si="4"/>
        <v>0</v>
      </c>
      <c r="R46" s="51">
        <f t="shared" si="4"/>
        <v>0</v>
      </c>
    </row>
    <row r="47" spans="1:18" x14ac:dyDescent="0.25">
      <c r="A47" s="17"/>
      <c r="B47" s="52"/>
      <c r="C47" s="17"/>
      <c r="D47" s="17"/>
      <c r="E47" s="17"/>
      <c r="F47" s="17"/>
      <c r="G47" s="17"/>
      <c r="H47" s="17"/>
      <c r="I47" s="16">
        <f>IF(B47&gt;A_Stammdaten!$B$12,0,SUM(C47,D47,F47,G47)-SUM(E47,H47))</f>
        <v>0</v>
      </c>
      <c r="J47" s="51">
        <f>HLOOKUP(A_Stammdaten!$B$12,$L$4:$R$2504,ROW(B47)-3,FALSE)+IF(OR(B47=0,A_Stammdaten!$B$12&lt;B47),0,I47*1/20)</f>
        <v>0</v>
      </c>
      <c r="K47" s="51">
        <f>HLOOKUP(A_Stammdaten!$B$12,$L$4:$R$2504,ROW(B47)-3,FALSE)</f>
        <v>0</v>
      </c>
      <c r="L47" s="51">
        <f t="shared" si="4"/>
        <v>0</v>
      </c>
      <c r="M47" s="51">
        <f t="shared" si="4"/>
        <v>0</v>
      </c>
      <c r="N47" s="51">
        <f t="shared" si="4"/>
        <v>0</v>
      </c>
      <c r="O47" s="51">
        <f t="shared" si="4"/>
        <v>0</v>
      </c>
      <c r="P47" s="51">
        <f t="shared" si="4"/>
        <v>0</v>
      </c>
      <c r="Q47" s="51">
        <f t="shared" si="4"/>
        <v>0</v>
      </c>
      <c r="R47" s="51">
        <f t="shared" si="4"/>
        <v>0</v>
      </c>
    </row>
    <row r="48" spans="1:18" x14ac:dyDescent="0.25">
      <c r="A48" s="17"/>
      <c r="B48" s="52"/>
      <c r="C48" s="17"/>
      <c r="D48" s="17"/>
      <c r="E48" s="17"/>
      <c r="F48" s="17"/>
      <c r="G48" s="17"/>
      <c r="H48" s="17"/>
      <c r="I48" s="16">
        <f>IF(B48&gt;A_Stammdaten!$B$12,0,SUM(C48,D48,F48,G48)-SUM(E48,H48))</f>
        <v>0</v>
      </c>
      <c r="J48" s="51">
        <f>HLOOKUP(A_Stammdaten!$B$12,$L$4:$R$2504,ROW(B48)-3,FALSE)+IF(OR(B48=0,A_Stammdaten!$B$12&lt;B48),0,I48*1/20)</f>
        <v>0</v>
      </c>
      <c r="K48" s="51">
        <f>HLOOKUP(A_Stammdaten!$B$12,$L$4:$R$2504,ROW(B48)-3,FALSE)</f>
        <v>0</v>
      </c>
      <c r="L48" s="51">
        <f t="shared" si="4"/>
        <v>0</v>
      </c>
      <c r="M48" s="51">
        <f t="shared" si="4"/>
        <v>0</v>
      </c>
      <c r="N48" s="51">
        <f t="shared" si="4"/>
        <v>0</v>
      </c>
      <c r="O48" s="51">
        <f t="shared" si="4"/>
        <v>0</v>
      </c>
      <c r="P48" s="51">
        <f t="shared" si="4"/>
        <v>0</v>
      </c>
      <c r="Q48" s="51">
        <f t="shared" si="4"/>
        <v>0</v>
      </c>
      <c r="R48" s="51">
        <f t="shared" si="4"/>
        <v>0</v>
      </c>
    </row>
    <row r="49" spans="1:18" x14ac:dyDescent="0.25">
      <c r="A49" s="17"/>
      <c r="B49" s="52"/>
      <c r="C49" s="17"/>
      <c r="D49" s="17"/>
      <c r="E49" s="17"/>
      <c r="F49" s="17"/>
      <c r="G49" s="17"/>
      <c r="H49" s="17"/>
      <c r="I49" s="16">
        <f>IF(B49&gt;A_Stammdaten!$B$12,0,SUM(C49,D49,F49,G49)-SUM(E49,H49))</f>
        <v>0</v>
      </c>
      <c r="J49" s="51">
        <f>HLOOKUP(A_Stammdaten!$B$12,$L$4:$R$2504,ROW(B49)-3,FALSE)+IF(OR(B49=0,A_Stammdaten!$B$12&lt;B49),0,I49*1/20)</f>
        <v>0</v>
      </c>
      <c r="K49" s="51">
        <f>HLOOKUP(A_Stammdaten!$B$12,$L$4:$R$2504,ROW(B49)-3,FALSE)</f>
        <v>0</v>
      </c>
      <c r="L49" s="51">
        <f t="shared" si="4"/>
        <v>0</v>
      </c>
      <c r="M49" s="51">
        <f t="shared" si="4"/>
        <v>0</v>
      </c>
      <c r="N49" s="51">
        <f t="shared" si="4"/>
        <v>0</v>
      </c>
      <c r="O49" s="51">
        <f t="shared" si="4"/>
        <v>0</v>
      </c>
      <c r="P49" s="51">
        <f t="shared" si="4"/>
        <v>0</v>
      </c>
      <c r="Q49" s="51">
        <f t="shared" si="4"/>
        <v>0</v>
      </c>
      <c r="R49" s="51">
        <f t="shared" si="4"/>
        <v>0</v>
      </c>
    </row>
    <row r="50" spans="1:18" x14ac:dyDescent="0.25">
      <c r="A50" s="17"/>
      <c r="B50" s="52"/>
      <c r="C50" s="17"/>
      <c r="D50" s="17"/>
      <c r="E50" s="17"/>
      <c r="F50" s="17"/>
      <c r="G50" s="17"/>
      <c r="H50" s="17"/>
      <c r="I50" s="16">
        <f>IF(B50&gt;A_Stammdaten!$B$12,0,SUM(C50,D50,F50,G50)-SUM(E50,H50))</f>
        <v>0</v>
      </c>
      <c r="J50" s="51">
        <f>HLOOKUP(A_Stammdaten!$B$12,$L$4:$R$2504,ROW(B50)-3,FALSE)+IF(OR(B50=0,A_Stammdaten!$B$12&lt;B50),0,I50*1/20)</f>
        <v>0</v>
      </c>
      <c r="K50" s="51">
        <f>HLOOKUP(A_Stammdaten!$B$12,$L$4:$R$2504,ROW(B50)-3,FALSE)</f>
        <v>0</v>
      </c>
      <c r="L50" s="51">
        <f t="shared" si="4"/>
        <v>0</v>
      </c>
      <c r="M50" s="51">
        <f t="shared" si="4"/>
        <v>0</v>
      </c>
      <c r="N50" s="51">
        <f t="shared" si="4"/>
        <v>0</v>
      </c>
      <c r="O50" s="51">
        <f t="shared" si="4"/>
        <v>0</v>
      </c>
      <c r="P50" s="51">
        <f t="shared" si="4"/>
        <v>0</v>
      </c>
      <c r="Q50" s="51">
        <f t="shared" si="4"/>
        <v>0</v>
      </c>
      <c r="R50" s="51">
        <f t="shared" si="4"/>
        <v>0</v>
      </c>
    </row>
    <row r="51" spans="1:18" x14ac:dyDescent="0.25">
      <c r="A51" s="17"/>
      <c r="B51" s="52"/>
      <c r="C51" s="17"/>
      <c r="D51" s="17"/>
      <c r="E51" s="17"/>
      <c r="F51" s="17"/>
      <c r="G51" s="17"/>
      <c r="H51" s="17"/>
      <c r="I51" s="16">
        <f>IF(B51&gt;A_Stammdaten!$B$12,0,SUM(C51,D51,F51,G51)-SUM(E51,H51))</f>
        <v>0</v>
      </c>
      <c r="J51" s="51">
        <f>HLOOKUP(A_Stammdaten!$B$12,$L$4:$R$2504,ROW(B51)-3,FALSE)+IF(OR(B51=0,A_Stammdaten!$B$12&lt;B51),0,I51*1/20)</f>
        <v>0</v>
      </c>
      <c r="K51" s="51">
        <f>HLOOKUP(A_Stammdaten!$B$12,$L$4:$R$2504,ROW(B51)-3,FALSE)</f>
        <v>0</v>
      </c>
      <c r="L51" s="51">
        <f t="shared" si="4"/>
        <v>0</v>
      </c>
      <c r="M51" s="51">
        <f t="shared" si="4"/>
        <v>0</v>
      </c>
      <c r="N51" s="51">
        <f t="shared" si="4"/>
        <v>0</v>
      </c>
      <c r="O51" s="51">
        <f t="shared" si="4"/>
        <v>0</v>
      </c>
      <c r="P51" s="51">
        <f t="shared" si="4"/>
        <v>0</v>
      </c>
      <c r="Q51" s="51">
        <f t="shared" si="4"/>
        <v>0</v>
      </c>
      <c r="R51" s="51">
        <f t="shared" si="4"/>
        <v>0</v>
      </c>
    </row>
    <row r="52" spans="1:18" x14ac:dyDescent="0.25">
      <c r="A52" s="17"/>
      <c r="B52" s="52"/>
      <c r="C52" s="17"/>
      <c r="D52" s="17"/>
      <c r="E52" s="17"/>
      <c r="F52" s="17"/>
      <c r="G52" s="17"/>
      <c r="H52" s="17"/>
      <c r="I52" s="16">
        <f>IF(B52&gt;A_Stammdaten!$B$12,0,SUM(C52,D52,F52,G52)-SUM(E52,H52))</f>
        <v>0</v>
      </c>
      <c r="J52" s="51">
        <f>HLOOKUP(A_Stammdaten!$B$12,$L$4:$R$2504,ROW(B52)-3,FALSE)+IF(OR(B52=0,A_Stammdaten!$B$12&lt;B52),0,I52*1/20)</f>
        <v>0</v>
      </c>
      <c r="K52" s="51">
        <f>HLOOKUP(A_Stammdaten!$B$12,$L$4:$R$2504,ROW(B52)-3,FALSE)</f>
        <v>0</v>
      </c>
      <c r="L52" s="51">
        <f t="shared" si="4"/>
        <v>0</v>
      </c>
      <c r="M52" s="51">
        <f t="shared" si="4"/>
        <v>0</v>
      </c>
      <c r="N52" s="51">
        <f t="shared" si="4"/>
        <v>0</v>
      </c>
      <c r="O52" s="51">
        <f t="shared" si="4"/>
        <v>0</v>
      </c>
      <c r="P52" s="51">
        <f t="shared" si="4"/>
        <v>0</v>
      </c>
      <c r="Q52" s="51">
        <f t="shared" si="4"/>
        <v>0</v>
      </c>
      <c r="R52" s="51">
        <f t="shared" si="4"/>
        <v>0</v>
      </c>
    </row>
    <row r="53" spans="1:18" x14ac:dyDescent="0.25">
      <c r="A53" s="17"/>
      <c r="B53" s="52"/>
      <c r="C53" s="17"/>
      <c r="D53" s="17"/>
      <c r="E53" s="17"/>
      <c r="F53" s="17"/>
      <c r="G53" s="17"/>
      <c r="H53" s="17"/>
      <c r="I53" s="16">
        <f>IF(B53&gt;A_Stammdaten!$B$12,0,SUM(C53,D53,F53,G53)-SUM(E53,H53))</f>
        <v>0</v>
      </c>
      <c r="J53" s="51">
        <f>HLOOKUP(A_Stammdaten!$B$12,$L$4:$R$2504,ROW(B53)-3,FALSE)+IF(OR(B53=0,A_Stammdaten!$B$12&lt;B53),0,I53*1/20)</f>
        <v>0</v>
      </c>
      <c r="K53" s="51">
        <f>HLOOKUP(A_Stammdaten!$B$12,$L$4:$R$2504,ROW(B53)-3,FALSE)</f>
        <v>0</v>
      </c>
      <c r="L53" s="51">
        <f t="shared" si="4"/>
        <v>0</v>
      </c>
      <c r="M53" s="51">
        <f t="shared" si="4"/>
        <v>0</v>
      </c>
      <c r="N53" s="51">
        <f t="shared" si="4"/>
        <v>0</v>
      </c>
      <c r="O53" s="51">
        <f t="shared" si="4"/>
        <v>0</v>
      </c>
      <c r="P53" s="51">
        <f t="shared" si="4"/>
        <v>0</v>
      </c>
      <c r="Q53" s="51">
        <f t="shared" si="4"/>
        <v>0</v>
      </c>
      <c r="R53" s="51">
        <f t="shared" si="4"/>
        <v>0</v>
      </c>
    </row>
    <row r="54" spans="1:18" x14ac:dyDescent="0.25">
      <c r="A54" s="17"/>
      <c r="B54" s="52"/>
      <c r="C54" s="17"/>
      <c r="D54" s="17"/>
      <c r="E54" s="17"/>
      <c r="F54" s="17"/>
      <c r="G54" s="17"/>
      <c r="H54" s="17"/>
      <c r="I54" s="16">
        <f>IF(B54&gt;A_Stammdaten!$B$12,0,SUM(C54,D54,F54,G54)-SUM(E54,H54))</f>
        <v>0</v>
      </c>
      <c r="J54" s="51">
        <f>HLOOKUP(A_Stammdaten!$B$12,$L$4:$R$2504,ROW(B54)-3,FALSE)+IF(OR(B54=0,A_Stammdaten!$B$12&lt;B54),0,I54*1/20)</f>
        <v>0</v>
      </c>
      <c r="K54" s="51">
        <f>HLOOKUP(A_Stammdaten!$B$12,$L$4:$R$2504,ROW(B54)-3,FALSE)</f>
        <v>0</v>
      </c>
      <c r="L54" s="51">
        <f t="shared" si="4"/>
        <v>0</v>
      </c>
      <c r="M54" s="51">
        <f t="shared" si="4"/>
        <v>0</v>
      </c>
      <c r="N54" s="51">
        <f t="shared" si="4"/>
        <v>0</v>
      </c>
      <c r="O54" s="51">
        <f t="shared" si="4"/>
        <v>0</v>
      </c>
      <c r="P54" s="51">
        <f t="shared" si="4"/>
        <v>0</v>
      </c>
      <c r="Q54" s="51">
        <f t="shared" si="4"/>
        <v>0</v>
      </c>
      <c r="R54" s="51">
        <f t="shared" si="4"/>
        <v>0</v>
      </c>
    </row>
    <row r="55" spans="1:18" x14ac:dyDescent="0.25">
      <c r="A55" s="17"/>
      <c r="B55" s="52"/>
      <c r="C55" s="17"/>
      <c r="D55" s="17"/>
      <c r="E55" s="17"/>
      <c r="F55" s="17"/>
      <c r="G55" s="17"/>
      <c r="H55" s="17"/>
      <c r="I55" s="16">
        <f>IF(B55&gt;A_Stammdaten!$B$12,0,SUM(C55,D55,F55,G55)-SUM(E55,H55))</f>
        <v>0</v>
      </c>
      <c r="J55" s="51">
        <f>HLOOKUP(A_Stammdaten!$B$12,$L$4:$R$2504,ROW(B55)-3,FALSE)+IF(OR(B55=0,A_Stammdaten!$B$12&lt;B55),0,I55*1/20)</f>
        <v>0</v>
      </c>
      <c r="K55" s="51">
        <f>HLOOKUP(A_Stammdaten!$B$12,$L$4:$R$2504,ROW(B55)-3,FALSE)</f>
        <v>0</v>
      </c>
      <c r="L55" s="51">
        <f t="shared" ref="L55:R64" si="5">IF(OR($I55=0,L$4&lt;$B55,$B55=0,20-(L$4-$B55)=0),0,$I55*(19-(L$4-$B55))/20)</f>
        <v>0</v>
      </c>
      <c r="M55" s="51">
        <f t="shared" si="5"/>
        <v>0</v>
      </c>
      <c r="N55" s="51">
        <f t="shared" si="5"/>
        <v>0</v>
      </c>
      <c r="O55" s="51">
        <f t="shared" si="5"/>
        <v>0</v>
      </c>
      <c r="P55" s="51">
        <f t="shared" si="5"/>
        <v>0</v>
      </c>
      <c r="Q55" s="51">
        <f t="shared" si="5"/>
        <v>0</v>
      </c>
      <c r="R55" s="51">
        <f t="shared" si="5"/>
        <v>0</v>
      </c>
    </row>
    <row r="56" spans="1:18" x14ac:dyDescent="0.25">
      <c r="A56" s="17"/>
      <c r="B56" s="52"/>
      <c r="C56" s="17"/>
      <c r="D56" s="17"/>
      <c r="E56" s="17"/>
      <c r="F56" s="17"/>
      <c r="G56" s="17"/>
      <c r="H56" s="17"/>
      <c r="I56" s="16">
        <f>IF(B56&gt;A_Stammdaten!$B$12,0,SUM(C56,D56,F56,G56)-SUM(E56,H56))</f>
        <v>0</v>
      </c>
      <c r="J56" s="51">
        <f>HLOOKUP(A_Stammdaten!$B$12,$L$4:$R$2504,ROW(B56)-3,FALSE)+IF(OR(B56=0,A_Stammdaten!$B$12&lt;B56),0,I56*1/20)</f>
        <v>0</v>
      </c>
      <c r="K56" s="51">
        <f>HLOOKUP(A_Stammdaten!$B$12,$L$4:$R$2504,ROW(B56)-3,FALSE)</f>
        <v>0</v>
      </c>
      <c r="L56" s="51">
        <f t="shared" si="5"/>
        <v>0</v>
      </c>
      <c r="M56" s="51">
        <f t="shared" si="5"/>
        <v>0</v>
      </c>
      <c r="N56" s="51">
        <f t="shared" si="5"/>
        <v>0</v>
      </c>
      <c r="O56" s="51">
        <f t="shared" si="5"/>
        <v>0</v>
      </c>
      <c r="P56" s="51">
        <f t="shared" si="5"/>
        <v>0</v>
      </c>
      <c r="Q56" s="51">
        <f t="shared" si="5"/>
        <v>0</v>
      </c>
      <c r="R56" s="51">
        <f t="shared" si="5"/>
        <v>0</v>
      </c>
    </row>
    <row r="57" spans="1:18" x14ac:dyDescent="0.25">
      <c r="A57" s="17"/>
      <c r="B57" s="52"/>
      <c r="C57" s="17"/>
      <c r="D57" s="17"/>
      <c r="E57" s="17"/>
      <c r="F57" s="17"/>
      <c r="G57" s="17"/>
      <c r="H57" s="17"/>
      <c r="I57" s="16">
        <f>IF(B57&gt;A_Stammdaten!$B$12,0,SUM(C57,D57,F57,G57)-SUM(E57,H57))</f>
        <v>0</v>
      </c>
      <c r="J57" s="51">
        <f>HLOOKUP(A_Stammdaten!$B$12,$L$4:$R$2504,ROW(B57)-3,FALSE)+IF(OR(B57=0,A_Stammdaten!$B$12&lt;B57),0,I57*1/20)</f>
        <v>0</v>
      </c>
      <c r="K57" s="51">
        <f>HLOOKUP(A_Stammdaten!$B$12,$L$4:$R$2504,ROW(B57)-3,FALSE)</f>
        <v>0</v>
      </c>
      <c r="L57" s="51">
        <f t="shared" si="5"/>
        <v>0</v>
      </c>
      <c r="M57" s="51">
        <f t="shared" si="5"/>
        <v>0</v>
      </c>
      <c r="N57" s="51">
        <f t="shared" si="5"/>
        <v>0</v>
      </c>
      <c r="O57" s="51">
        <f t="shared" si="5"/>
        <v>0</v>
      </c>
      <c r="P57" s="51">
        <f t="shared" si="5"/>
        <v>0</v>
      </c>
      <c r="Q57" s="51">
        <f t="shared" si="5"/>
        <v>0</v>
      </c>
      <c r="R57" s="51">
        <f t="shared" si="5"/>
        <v>0</v>
      </c>
    </row>
    <row r="58" spans="1:18" x14ac:dyDescent="0.25">
      <c r="A58" s="17"/>
      <c r="B58" s="52"/>
      <c r="C58" s="17"/>
      <c r="D58" s="17"/>
      <c r="E58" s="17"/>
      <c r="F58" s="17"/>
      <c r="G58" s="17"/>
      <c r="H58" s="17"/>
      <c r="I58" s="16">
        <f>IF(B58&gt;A_Stammdaten!$B$12,0,SUM(C58,D58,F58,G58)-SUM(E58,H58))</f>
        <v>0</v>
      </c>
      <c r="J58" s="51">
        <f>HLOOKUP(A_Stammdaten!$B$12,$L$4:$R$2504,ROW(B58)-3,FALSE)+IF(OR(B58=0,A_Stammdaten!$B$12&lt;B58),0,I58*1/20)</f>
        <v>0</v>
      </c>
      <c r="K58" s="51">
        <f>HLOOKUP(A_Stammdaten!$B$12,$L$4:$R$2504,ROW(B58)-3,FALSE)</f>
        <v>0</v>
      </c>
      <c r="L58" s="51">
        <f t="shared" si="5"/>
        <v>0</v>
      </c>
      <c r="M58" s="51">
        <f t="shared" si="5"/>
        <v>0</v>
      </c>
      <c r="N58" s="51">
        <f t="shared" si="5"/>
        <v>0</v>
      </c>
      <c r="O58" s="51">
        <f t="shared" si="5"/>
        <v>0</v>
      </c>
      <c r="P58" s="51">
        <f t="shared" si="5"/>
        <v>0</v>
      </c>
      <c r="Q58" s="51">
        <f t="shared" si="5"/>
        <v>0</v>
      </c>
      <c r="R58" s="51">
        <f t="shared" si="5"/>
        <v>0</v>
      </c>
    </row>
    <row r="59" spans="1:18" x14ac:dyDescent="0.25">
      <c r="A59" s="17"/>
      <c r="B59" s="52"/>
      <c r="C59" s="17"/>
      <c r="D59" s="17"/>
      <c r="E59" s="17"/>
      <c r="F59" s="17"/>
      <c r="G59" s="17"/>
      <c r="H59" s="17"/>
      <c r="I59" s="16">
        <f>IF(B59&gt;A_Stammdaten!$B$12,0,SUM(C59,D59,F59,G59)-SUM(E59,H59))</f>
        <v>0</v>
      </c>
      <c r="J59" s="51">
        <f>HLOOKUP(A_Stammdaten!$B$12,$L$4:$R$2504,ROW(B59)-3,FALSE)+IF(OR(B59=0,A_Stammdaten!$B$12&lt;B59),0,I59*1/20)</f>
        <v>0</v>
      </c>
      <c r="K59" s="51">
        <f>HLOOKUP(A_Stammdaten!$B$12,$L$4:$R$2504,ROW(B59)-3,FALSE)</f>
        <v>0</v>
      </c>
      <c r="L59" s="51">
        <f t="shared" si="5"/>
        <v>0</v>
      </c>
      <c r="M59" s="51">
        <f t="shared" si="5"/>
        <v>0</v>
      </c>
      <c r="N59" s="51">
        <f t="shared" si="5"/>
        <v>0</v>
      </c>
      <c r="O59" s="51">
        <f t="shared" si="5"/>
        <v>0</v>
      </c>
      <c r="P59" s="51">
        <f t="shared" si="5"/>
        <v>0</v>
      </c>
      <c r="Q59" s="51">
        <f t="shared" si="5"/>
        <v>0</v>
      </c>
      <c r="R59" s="51">
        <f t="shared" si="5"/>
        <v>0</v>
      </c>
    </row>
    <row r="60" spans="1:18" x14ac:dyDescent="0.25">
      <c r="A60" s="17"/>
      <c r="B60" s="52"/>
      <c r="C60" s="17"/>
      <c r="D60" s="17"/>
      <c r="E60" s="17"/>
      <c r="F60" s="17"/>
      <c r="G60" s="17"/>
      <c r="H60" s="17"/>
      <c r="I60" s="16">
        <f>IF(B60&gt;A_Stammdaten!$B$12,0,SUM(C60,D60,F60,G60)-SUM(E60,H60))</f>
        <v>0</v>
      </c>
      <c r="J60" s="51">
        <f>HLOOKUP(A_Stammdaten!$B$12,$L$4:$R$2504,ROW(B60)-3,FALSE)+IF(OR(B60=0,A_Stammdaten!$B$12&lt;B60),0,I60*1/20)</f>
        <v>0</v>
      </c>
      <c r="K60" s="51">
        <f>HLOOKUP(A_Stammdaten!$B$12,$L$4:$R$2504,ROW(B60)-3,FALSE)</f>
        <v>0</v>
      </c>
      <c r="L60" s="51">
        <f t="shared" si="5"/>
        <v>0</v>
      </c>
      <c r="M60" s="51">
        <f t="shared" si="5"/>
        <v>0</v>
      </c>
      <c r="N60" s="51">
        <f t="shared" si="5"/>
        <v>0</v>
      </c>
      <c r="O60" s="51">
        <f t="shared" si="5"/>
        <v>0</v>
      </c>
      <c r="P60" s="51">
        <f t="shared" si="5"/>
        <v>0</v>
      </c>
      <c r="Q60" s="51">
        <f t="shared" si="5"/>
        <v>0</v>
      </c>
      <c r="R60" s="51">
        <f t="shared" si="5"/>
        <v>0</v>
      </c>
    </row>
    <row r="61" spans="1:18" x14ac:dyDescent="0.25">
      <c r="A61" s="17"/>
      <c r="B61" s="52"/>
      <c r="C61" s="17"/>
      <c r="D61" s="17"/>
      <c r="E61" s="17"/>
      <c r="F61" s="17"/>
      <c r="G61" s="17"/>
      <c r="H61" s="17"/>
      <c r="I61" s="16">
        <f>IF(B61&gt;A_Stammdaten!$B$12,0,SUM(C61,D61,F61,G61)-SUM(E61,H61))</f>
        <v>0</v>
      </c>
      <c r="J61" s="51">
        <f>HLOOKUP(A_Stammdaten!$B$12,$L$4:$R$2504,ROW(B61)-3,FALSE)+IF(OR(B61=0,A_Stammdaten!$B$12&lt;B61),0,I61*1/20)</f>
        <v>0</v>
      </c>
      <c r="K61" s="51">
        <f>HLOOKUP(A_Stammdaten!$B$12,$L$4:$R$2504,ROW(B61)-3,FALSE)</f>
        <v>0</v>
      </c>
      <c r="L61" s="51">
        <f t="shared" si="5"/>
        <v>0</v>
      </c>
      <c r="M61" s="51">
        <f t="shared" si="5"/>
        <v>0</v>
      </c>
      <c r="N61" s="51">
        <f t="shared" si="5"/>
        <v>0</v>
      </c>
      <c r="O61" s="51">
        <f t="shared" si="5"/>
        <v>0</v>
      </c>
      <c r="P61" s="51">
        <f t="shared" si="5"/>
        <v>0</v>
      </c>
      <c r="Q61" s="51">
        <f t="shared" si="5"/>
        <v>0</v>
      </c>
      <c r="R61" s="51">
        <f t="shared" si="5"/>
        <v>0</v>
      </c>
    </row>
    <row r="62" spans="1:18" x14ac:dyDescent="0.25">
      <c r="A62" s="17"/>
      <c r="B62" s="52"/>
      <c r="C62" s="17"/>
      <c r="D62" s="17"/>
      <c r="E62" s="17"/>
      <c r="F62" s="17"/>
      <c r="G62" s="17"/>
      <c r="H62" s="17"/>
      <c r="I62" s="16">
        <f>IF(B62&gt;A_Stammdaten!$B$12,0,SUM(C62,D62,F62,G62)-SUM(E62,H62))</f>
        <v>0</v>
      </c>
      <c r="J62" s="51">
        <f>HLOOKUP(A_Stammdaten!$B$12,$L$4:$R$2504,ROW(B62)-3,FALSE)+IF(OR(B62=0,A_Stammdaten!$B$12&lt;B62),0,I62*1/20)</f>
        <v>0</v>
      </c>
      <c r="K62" s="51">
        <f>HLOOKUP(A_Stammdaten!$B$12,$L$4:$R$2504,ROW(B62)-3,FALSE)</f>
        <v>0</v>
      </c>
      <c r="L62" s="51">
        <f t="shared" si="5"/>
        <v>0</v>
      </c>
      <c r="M62" s="51">
        <f t="shared" si="5"/>
        <v>0</v>
      </c>
      <c r="N62" s="51">
        <f t="shared" si="5"/>
        <v>0</v>
      </c>
      <c r="O62" s="51">
        <f t="shared" si="5"/>
        <v>0</v>
      </c>
      <c r="P62" s="51">
        <f t="shared" si="5"/>
        <v>0</v>
      </c>
      <c r="Q62" s="51">
        <f t="shared" si="5"/>
        <v>0</v>
      </c>
      <c r="R62" s="51">
        <f t="shared" si="5"/>
        <v>0</v>
      </c>
    </row>
    <row r="63" spans="1:18" x14ac:dyDescent="0.25">
      <c r="A63" s="17"/>
      <c r="B63" s="52"/>
      <c r="C63" s="17"/>
      <c r="D63" s="17"/>
      <c r="E63" s="17"/>
      <c r="F63" s="17"/>
      <c r="G63" s="17"/>
      <c r="H63" s="17"/>
      <c r="I63" s="16">
        <f>IF(B63&gt;A_Stammdaten!$B$12,0,SUM(C63,D63,F63,G63)-SUM(E63,H63))</f>
        <v>0</v>
      </c>
      <c r="J63" s="51">
        <f>HLOOKUP(A_Stammdaten!$B$12,$L$4:$R$2504,ROW(B63)-3,FALSE)+IF(OR(B63=0,A_Stammdaten!$B$12&lt;B63),0,I63*1/20)</f>
        <v>0</v>
      </c>
      <c r="K63" s="51">
        <f>HLOOKUP(A_Stammdaten!$B$12,$L$4:$R$2504,ROW(B63)-3,FALSE)</f>
        <v>0</v>
      </c>
      <c r="L63" s="51">
        <f t="shared" si="5"/>
        <v>0</v>
      </c>
      <c r="M63" s="51">
        <f t="shared" si="5"/>
        <v>0</v>
      </c>
      <c r="N63" s="51">
        <f t="shared" si="5"/>
        <v>0</v>
      </c>
      <c r="O63" s="51">
        <f t="shared" si="5"/>
        <v>0</v>
      </c>
      <c r="P63" s="51">
        <f t="shared" si="5"/>
        <v>0</v>
      </c>
      <c r="Q63" s="51">
        <f t="shared" si="5"/>
        <v>0</v>
      </c>
      <c r="R63" s="51">
        <f t="shared" si="5"/>
        <v>0</v>
      </c>
    </row>
    <row r="64" spans="1:18" x14ac:dyDescent="0.25">
      <c r="A64" s="17"/>
      <c r="B64" s="52"/>
      <c r="C64" s="17"/>
      <c r="D64" s="17"/>
      <c r="E64" s="17"/>
      <c r="F64" s="17"/>
      <c r="G64" s="17"/>
      <c r="H64" s="17"/>
      <c r="I64" s="16">
        <f>IF(B64&gt;A_Stammdaten!$B$12,0,SUM(C64,D64,F64,G64)-SUM(E64,H64))</f>
        <v>0</v>
      </c>
      <c r="J64" s="51">
        <f>HLOOKUP(A_Stammdaten!$B$12,$L$4:$R$2504,ROW(B64)-3,FALSE)+IF(OR(B64=0,A_Stammdaten!$B$12&lt;B64),0,I64*1/20)</f>
        <v>0</v>
      </c>
      <c r="K64" s="51">
        <f>HLOOKUP(A_Stammdaten!$B$12,$L$4:$R$2504,ROW(B64)-3,FALSE)</f>
        <v>0</v>
      </c>
      <c r="L64" s="51">
        <f t="shared" si="5"/>
        <v>0</v>
      </c>
      <c r="M64" s="51">
        <f t="shared" si="5"/>
        <v>0</v>
      </c>
      <c r="N64" s="51">
        <f t="shared" si="5"/>
        <v>0</v>
      </c>
      <c r="O64" s="51">
        <f t="shared" si="5"/>
        <v>0</v>
      </c>
      <c r="P64" s="51">
        <f t="shared" si="5"/>
        <v>0</v>
      </c>
      <c r="Q64" s="51">
        <f t="shared" si="5"/>
        <v>0</v>
      </c>
      <c r="R64" s="51">
        <f t="shared" si="5"/>
        <v>0</v>
      </c>
    </row>
    <row r="65" spans="1:18" x14ac:dyDescent="0.25">
      <c r="A65" s="17"/>
      <c r="B65" s="52"/>
      <c r="C65" s="17"/>
      <c r="D65" s="17"/>
      <c r="E65" s="17"/>
      <c r="F65" s="17"/>
      <c r="G65" s="17"/>
      <c r="H65" s="17"/>
      <c r="I65" s="16">
        <f>IF(B65&gt;A_Stammdaten!$B$12,0,SUM(C65,D65,F65,G65)-SUM(E65,H65))</f>
        <v>0</v>
      </c>
      <c r="J65" s="51">
        <f>HLOOKUP(A_Stammdaten!$B$12,$L$4:$R$2504,ROW(B65)-3,FALSE)+IF(OR(B65=0,A_Stammdaten!$B$12&lt;B65),0,I65*1/20)</f>
        <v>0</v>
      </c>
      <c r="K65" s="51">
        <f>HLOOKUP(A_Stammdaten!$B$12,$L$4:$R$2504,ROW(B65)-3,FALSE)</f>
        <v>0</v>
      </c>
      <c r="L65" s="51">
        <f t="shared" ref="L65:R74" si="6">IF(OR($I65=0,L$4&lt;$B65,$B65=0,20-(L$4-$B65)=0),0,$I65*(19-(L$4-$B65))/20)</f>
        <v>0</v>
      </c>
      <c r="M65" s="51">
        <f t="shared" si="6"/>
        <v>0</v>
      </c>
      <c r="N65" s="51">
        <f t="shared" si="6"/>
        <v>0</v>
      </c>
      <c r="O65" s="51">
        <f t="shared" si="6"/>
        <v>0</v>
      </c>
      <c r="P65" s="51">
        <f t="shared" si="6"/>
        <v>0</v>
      </c>
      <c r="Q65" s="51">
        <f t="shared" si="6"/>
        <v>0</v>
      </c>
      <c r="R65" s="51">
        <f t="shared" si="6"/>
        <v>0</v>
      </c>
    </row>
    <row r="66" spans="1:18" x14ac:dyDescent="0.25">
      <c r="A66" s="17"/>
      <c r="B66" s="52"/>
      <c r="C66" s="17"/>
      <c r="D66" s="17"/>
      <c r="E66" s="17"/>
      <c r="F66" s="17"/>
      <c r="G66" s="17"/>
      <c r="H66" s="17"/>
      <c r="I66" s="16">
        <f>IF(B66&gt;A_Stammdaten!$B$12,0,SUM(C66,D66,F66,G66)-SUM(E66,H66))</f>
        <v>0</v>
      </c>
      <c r="J66" s="51">
        <f>HLOOKUP(A_Stammdaten!$B$12,$L$4:$R$2504,ROW(B66)-3,FALSE)+IF(OR(B66=0,A_Stammdaten!$B$12&lt;B66),0,I66*1/20)</f>
        <v>0</v>
      </c>
      <c r="K66" s="51">
        <f>HLOOKUP(A_Stammdaten!$B$12,$L$4:$R$2504,ROW(B66)-3,FALSE)</f>
        <v>0</v>
      </c>
      <c r="L66" s="51">
        <f t="shared" si="6"/>
        <v>0</v>
      </c>
      <c r="M66" s="51">
        <f t="shared" si="6"/>
        <v>0</v>
      </c>
      <c r="N66" s="51">
        <f t="shared" si="6"/>
        <v>0</v>
      </c>
      <c r="O66" s="51">
        <f t="shared" si="6"/>
        <v>0</v>
      </c>
      <c r="P66" s="51">
        <f t="shared" si="6"/>
        <v>0</v>
      </c>
      <c r="Q66" s="51">
        <f t="shared" si="6"/>
        <v>0</v>
      </c>
      <c r="R66" s="51">
        <f t="shared" si="6"/>
        <v>0</v>
      </c>
    </row>
    <row r="67" spans="1:18" x14ac:dyDescent="0.25">
      <c r="A67" s="17"/>
      <c r="B67" s="52"/>
      <c r="C67" s="17"/>
      <c r="D67" s="17"/>
      <c r="E67" s="17"/>
      <c r="F67" s="17"/>
      <c r="G67" s="17"/>
      <c r="H67" s="17"/>
      <c r="I67" s="16">
        <f>IF(B67&gt;A_Stammdaten!$B$12,0,SUM(C67,D67,F67,G67)-SUM(E67,H67))</f>
        <v>0</v>
      </c>
      <c r="J67" s="51">
        <f>HLOOKUP(A_Stammdaten!$B$12,$L$4:$R$2504,ROW(B67)-3,FALSE)+IF(OR(B67=0,A_Stammdaten!$B$12&lt;B67),0,I67*1/20)</f>
        <v>0</v>
      </c>
      <c r="K67" s="51">
        <f>HLOOKUP(A_Stammdaten!$B$12,$L$4:$R$2504,ROW(B67)-3,FALSE)</f>
        <v>0</v>
      </c>
      <c r="L67" s="51">
        <f t="shared" si="6"/>
        <v>0</v>
      </c>
      <c r="M67" s="51">
        <f t="shared" si="6"/>
        <v>0</v>
      </c>
      <c r="N67" s="51">
        <f t="shared" si="6"/>
        <v>0</v>
      </c>
      <c r="O67" s="51">
        <f t="shared" si="6"/>
        <v>0</v>
      </c>
      <c r="P67" s="51">
        <f t="shared" si="6"/>
        <v>0</v>
      </c>
      <c r="Q67" s="51">
        <f t="shared" si="6"/>
        <v>0</v>
      </c>
      <c r="R67" s="51">
        <f t="shared" si="6"/>
        <v>0</v>
      </c>
    </row>
    <row r="68" spans="1:18" x14ac:dyDescent="0.25">
      <c r="A68" s="17"/>
      <c r="B68" s="52"/>
      <c r="C68" s="17"/>
      <c r="D68" s="17"/>
      <c r="E68" s="17"/>
      <c r="F68" s="17"/>
      <c r="G68" s="17"/>
      <c r="H68" s="17"/>
      <c r="I68" s="16">
        <f>IF(B68&gt;A_Stammdaten!$B$12,0,SUM(C68,D68,F68,G68)-SUM(E68,H68))</f>
        <v>0</v>
      </c>
      <c r="J68" s="51">
        <f>HLOOKUP(A_Stammdaten!$B$12,$L$4:$R$2504,ROW(B68)-3,FALSE)+IF(OR(B68=0,A_Stammdaten!$B$12&lt;B68),0,I68*1/20)</f>
        <v>0</v>
      </c>
      <c r="K68" s="51">
        <f>HLOOKUP(A_Stammdaten!$B$12,$L$4:$R$2504,ROW(B68)-3,FALSE)</f>
        <v>0</v>
      </c>
      <c r="L68" s="51">
        <f t="shared" si="6"/>
        <v>0</v>
      </c>
      <c r="M68" s="51">
        <f t="shared" si="6"/>
        <v>0</v>
      </c>
      <c r="N68" s="51">
        <f t="shared" si="6"/>
        <v>0</v>
      </c>
      <c r="O68" s="51">
        <f t="shared" si="6"/>
        <v>0</v>
      </c>
      <c r="P68" s="51">
        <f t="shared" si="6"/>
        <v>0</v>
      </c>
      <c r="Q68" s="51">
        <f t="shared" si="6"/>
        <v>0</v>
      </c>
      <c r="R68" s="51">
        <f t="shared" si="6"/>
        <v>0</v>
      </c>
    </row>
    <row r="69" spans="1:18" x14ac:dyDescent="0.25">
      <c r="A69" s="17"/>
      <c r="B69" s="52"/>
      <c r="C69" s="17"/>
      <c r="D69" s="17"/>
      <c r="E69" s="17"/>
      <c r="F69" s="17"/>
      <c r="G69" s="17"/>
      <c r="H69" s="17"/>
      <c r="I69" s="16">
        <f>IF(B69&gt;A_Stammdaten!$B$12,0,SUM(C69,D69,F69,G69)-SUM(E69,H69))</f>
        <v>0</v>
      </c>
      <c r="J69" s="51">
        <f>HLOOKUP(A_Stammdaten!$B$12,$L$4:$R$2504,ROW(B69)-3,FALSE)+IF(OR(B69=0,A_Stammdaten!$B$12&lt;B69),0,I69*1/20)</f>
        <v>0</v>
      </c>
      <c r="K69" s="51">
        <f>HLOOKUP(A_Stammdaten!$B$12,$L$4:$R$2504,ROW(B69)-3,FALSE)</f>
        <v>0</v>
      </c>
      <c r="L69" s="51">
        <f t="shared" si="6"/>
        <v>0</v>
      </c>
      <c r="M69" s="51">
        <f t="shared" si="6"/>
        <v>0</v>
      </c>
      <c r="N69" s="51">
        <f t="shared" si="6"/>
        <v>0</v>
      </c>
      <c r="O69" s="51">
        <f t="shared" si="6"/>
        <v>0</v>
      </c>
      <c r="P69" s="51">
        <f t="shared" si="6"/>
        <v>0</v>
      </c>
      <c r="Q69" s="51">
        <f t="shared" si="6"/>
        <v>0</v>
      </c>
      <c r="R69" s="51">
        <f t="shared" si="6"/>
        <v>0</v>
      </c>
    </row>
    <row r="70" spans="1:18" x14ac:dyDescent="0.25">
      <c r="A70" s="17"/>
      <c r="B70" s="52"/>
      <c r="C70" s="17"/>
      <c r="D70" s="17"/>
      <c r="E70" s="17"/>
      <c r="F70" s="17"/>
      <c r="G70" s="17"/>
      <c r="H70" s="17"/>
      <c r="I70" s="16">
        <f>IF(B70&gt;A_Stammdaten!$B$12,0,SUM(C70,D70,F70,G70)-SUM(E70,H70))</f>
        <v>0</v>
      </c>
      <c r="J70" s="51">
        <f>HLOOKUP(A_Stammdaten!$B$12,$L$4:$R$2504,ROW(B70)-3,FALSE)+IF(OR(B70=0,A_Stammdaten!$B$12&lt;B70),0,I70*1/20)</f>
        <v>0</v>
      </c>
      <c r="K70" s="51">
        <f>HLOOKUP(A_Stammdaten!$B$12,$L$4:$R$2504,ROW(B70)-3,FALSE)</f>
        <v>0</v>
      </c>
      <c r="L70" s="51">
        <f t="shared" si="6"/>
        <v>0</v>
      </c>
      <c r="M70" s="51">
        <f t="shared" si="6"/>
        <v>0</v>
      </c>
      <c r="N70" s="51">
        <f t="shared" si="6"/>
        <v>0</v>
      </c>
      <c r="O70" s="51">
        <f t="shared" si="6"/>
        <v>0</v>
      </c>
      <c r="P70" s="51">
        <f t="shared" si="6"/>
        <v>0</v>
      </c>
      <c r="Q70" s="51">
        <f t="shared" si="6"/>
        <v>0</v>
      </c>
      <c r="R70" s="51">
        <f t="shared" si="6"/>
        <v>0</v>
      </c>
    </row>
    <row r="71" spans="1:18" x14ac:dyDescent="0.25">
      <c r="A71" s="17"/>
      <c r="B71" s="52"/>
      <c r="C71" s="17"/>
      <c r="D71" s="17"/>
      <c r="E71" s="17"/>
      <c r="F71" s="17"/>
      <c r="G71" s="17"/>
      <c r="H71" s="17"/>
      <c r="I71" s="16">
        <f>IF(B71&gt;A_Stammdaten!$B$12,0,SUM(C71,D71,F71,G71)-SUM(E71,H71))</f>
        <v>0</v>
      </c>
      <c r="J71" s="51">
        <f>HLOOKUP(A_Stammdaten!$B$12,$L$4:$R$2504,ROW(B71)-3,FALSE)+IF(OR(B71=0,A_Stammdaten!$B$12&lt;B71),0,I71*1/20)</f>
        <v>0</v>
      </c>
      <c r="K71" s="51">
        <f>HLOOKUP(A_Stammdaten!$B$12,$L$4:$R$2504,ROW(B71)-3,FALSE)</f>
        <v>0</v>
      </c>
      <c r="L71" s="51">
        <f t="shared" si="6"/>
        <v>0</v>
      </c>
      <c r="M71" s="51">
        <f t="shared" si="6"/>
        <v>0</v>
      </c>
      <c r="N71" s="51">
        <f t="shared" si="6"/>
        <v>0</v>
      </c>
      <c r="O71" s="51">
        <f t="shared" si="6"/>
        <v>0</v>
      </c>
      <c r="P71" s="51">
        <f t="shared" si="6"/>
        <v>0</v>
      </c>
      <c r="Q71" s="51">
        <f t="shared" si="6"/>
        <v>0</v>
      </c>
      <c r="R71" s="51">
        <f t="shared" si="6"/>
        <v>0</v>
      </c>
    </row>
    <row r="72" spans="1:18" x14ac:dyDescent="0.25">
      <c r="A72" s="17"/>
      <c r="B72" s="52"/>
      <c r="C72" s="17"/>
      <c r="D72" s="17"/>
      <c r="E72" s="17"/>
      <c r="F72" s="17"/>
      <c r="G72" s="17"/>
      <c r="H72" s="17"/>
      <c r="I72" s="16">
        <f>IF(B72&gt;A_Stammdaten!$B$12,0,SUM(C72,D72,F72,G72)-SUM(E72,H72))</f>
        <v>0</v>
      </c>
      <c r="J72" s="51">
        <f>HLOOKUP(A_Stammdaten!$B$12,$L$4:$R$2504,ROW(B72)-3,FALSE)+IF(OR(B72=0,A_Stammdaten!$B$12&lt;B72),0,I72*1/20)</f>
        <v>0</v>
      </c>
      <c r="K72" s="51">
        <f>HLOOKUP(A_Stammdaten!$B$12,$L$4:$R$2504,ROW(B72)-3,FALSE)</f>
        <v>0</v>
      </c>
      <c r="L72" s="51">
        <f t="shared" si="6"/>
        <v>0</v>
      </c>
      <c r="M72" s="51">
        <f t="shared" si="6"/>
        <v>0</v>
      </c>
      <c r="N72" s="51">
        <f t="shared" si="6"/>
        <v>0</v>
      </c>
      <c r="O72" s="51">
        <f t="shared" si="6"/>
        <v>0</v>
      </c>
      <c r="P72" s="51">
        <f t="shared" si="6"/>
        <v>0</v>
      </c>
      <c r="Q72" s="51">
        <f t="shared" si="6"/>
        <v>0</v>
      </c>
      <c r="R72" s="51">
        <f t="shared" si="6"/>
        <v>0</v>
      </c>
    </row>
    <row r="73" spans="1:18" x14ac:dyDescent="0.25">
      <c r="A73" s="17"/>
      <c r="B73" s="52"/>
      <c r="C73" s="17"/>
      <c r="D73" s="17"/>
      <c r="E73" s="17"/>
      <c r="F73" s="17"/>
      <c r="G73" s="17"/>
      <c r="H73" s="17"/>
      <c r="I73" s="16">
        <f>IF(B73&gt;A_Stammdaten!$B$12,0,SUM(C73,D73,F73,G73)-SUM(E73,H73))</f>
        <v>0</v>
      </c>
      <c r="J73" s="51">
        <f>HLOOKUP(A_Stammdaten!$B$12,$L$4:$R$2504,ROW(B73)-3,FALSE)+IF(OR(B73=0,A_Stammdaten!$B$12&lt;B73),0,I73*1/20)</f>
        <v>0</v>
      </c>
      <c r="K73" s="51">
        <f>HLOOKUP(A_Stammdaten!$B$12,$L$4:$R$2504,ROW(B73)-3,FALSE)</f>
        <v>0</v>
      </c>
      <c r="L73" s="51">
        <f t="shared" si="6"/>
        <v>0</v>
      </c>
      <c r="M73" s="51">
        <f t="shared" si="6"/>
        <v>0</v>
      </c>
      <c r="N73" s="51">
        <f t="shared" si="6"/>
        <v>0</v>
      </c>
      <c r="O73" s="51">
        <f t="shared" si="6"/>
        <v>0</v>
      </c>
      <c r="P73" s="51">
        <f t="shared" si="6"/>
        <v>0</v>
      </c>
      <c r="Q73" s="51">
        <f t="shared" si="6"/>
        <v>0</v>
      </c>
      <c r="R73" s="51">
        <f t="shared" si="6"/>
        <v>0</v>
      </c>
    </row>
    <row r="74" spans="1:18" x14ac:dyDescent="0.25">
      <c r="A74" s="17"/>
      <c r="B74" s="52"/>
      <c r="C74" s="17"/>
      <c r="D74" s="17"/>
      <c r="E74" s="17"/>
      <c r="F74" s="17"/>
      <c r="G74" s="17"/>
      <c r="H74" s="17"/>
      <c r="I74" s="16">
        <f>IF(B74&gt;A_Stammdaten!$B$12,0,SUM(C74,D74,F74,G74)-SUM(E74,H74))</f>
        <v>0</v>
      </c>
      <c r="J74" s="51">
        <f>HLOOKUP(A_Stammdaten!$B$12,$L$4:$R$2504,ROW(B74)-3,FALSE)+IF(OR(B74=0,A_Stammdaten!$B$12&lt;B74),0,I74*1/20)</f>
        <v>0</v>
      </c>
      <c r="K74" s="51">
        <f>HLOOKUP(A_Stammdaten!$B$12,$L$4:$R$2504,ROW(B74)-3,FALSE)</f>
        <v>0</v>
      </c>
      <c r="L74" s="51">
        <f t="shared" si="6"/>
        <v>0</v>
      </c>
      <c r="M74" s="51">
        <f t="shared" si="6"/>
        <v>0</v>
      </c>
      <c r="N74" s="51">
        <f t="shared" si="6"/>
        <v>0</v>
      </c>
      <c r="O74" s="51">
        <f t="shared" si="6"/>
        <v>0</v>
      </c>
      <c r="P74" s="51">
        <f t="shared" si="6"/>
        <v>0</v>
      </c>
      <c r="Q74" s="51">
        <f t="shared" si="6"/>
        <v>0</v>
      </c>
      <c r="R74" s="51">
        <f t="shared" si="6"/>
        <v>0</v>
      </c>
    </row>
    <row r="75" spans="1:18" x14ac:dyDescent="0.25">
      <c r="A75" s="17"/>
      <c r="B75" s="52"/>
      <c r="C75" s="17"/>
      <c r="D75" s="17"/>
      <c r="E75" s="17"/>
      <c r="F75" s="17"/>
      <c r="G75" s="17"/>
      <c r="H75" s="17"/>
      <c r="I75" s="16">
        <f>IF(B75&gt;A_Stammdaten!$B$12,0,SUM(C75,D75,F75,G75)-SUM(E75,H75))</f>
        <v>0</v>
      </c>
      <c r="J75" s="51">
        <f>HLOOKUP(A_Stammdaten!$B$12,$L$4:$R$2504,ROW(B75)-3,FALSE)+IF(OR(B75=0,A_Stammdaten!$B$12&lt;B75),0,I75*1/20)</f>
        <v>0</v>
      </c>
      <c r="K75" s="51">
        <f>HLOOKUP(A_Stammdaten!$B$12,$L$4:$R$2504,ROW(B75)-3,FALSE)</f>
        <v>0</v>
      </c>
      <c r="L75" s="51">
        <f t="shared" ref="L75:R84" si="7">IF(OR($I75=0,L$4&lt;$B75,$B75=0,20-(L$4-$B75)=0),0,$I75*(19-(L$4-$B75))/20)</f>
        <v>0</v>
      </c>
      <c r="M75" s="51">
        <f t="shared" si="7"/>
        <v>0</v>
      </c>
      <c r="N75" s="51">
        <f t="shared" si="7"/>
        <v>0</v>
      </c>
      <c r="O75" s="51">
        <f t="shared" si="7"/>
        <v>0</v>
      </c>
      <c r="P75" s="51">
        <f t="shared" si="7"/>
        <v>0</v>
      </c>
      <c r="Q75" s="51">
        <f t="shared" si="7"/>
        <v>0</v>
      </c>
      <c r="R75" s="51">
        <f t="shared" si="7"/>
        <v>0</v>
      </c>
    </row>
    <row r="76" spans="1:18" x14ac:dyDescent="0.25">
      <c r="A76" s="17"/>
      <c r="B76" s="52"/>
      <c r="C76" s="17"/>
      <c r="D76" s="17"/>
      <c r="E76" s="17"/>
      <c r="F76" s="17"/>
      <c r="G76" s="17"/>
      <c r="H76" s="17"/>
      <c r="I76" s="16">
        <f>IF(B76&gt;A_Stammdaten!$B$12,0,SUM(C76,D76,F76,G76)-SUM(E76,H76))</f>
        <v>0</v>
      </c>
      <c r="J76" s="51">
        <f>HLOOKUP(A_Stammdaten!$B$12,$L$4:$R$2504,ROW(B76)-3,FALSE)+IF(OR(B76=0,A_Stammdaten!$B$12&lt;B76),0,I76*1/20)</f>
        <v>0</v>
      </c>
      <c r="K76" s="51">
        <f>HLOOKUP(A_Stammdaten!$B$12,$L$4:$R$2504,ROW(B76)-3,FALSE)</f>
        <v>0</v>
      </c>
      <c r="L76" s="51">
        <f t="shared" si="7"/>
        <v>0</v>
      </c>
      <c r="M76" s="51">
        <f t="shared" si="7"/>
        <v>0</v>
      </c>
      <c r="N76" s="51">
        <f t="shared" si="7"/>
        <v>0</v>
      </c>
      <c r="O76" s="51">
        <f t="shared" si="7"/>
        <v>0</v>
      </c>
      <c r="P76" s="51">
        <f t="shared" si="7"/>
        <v>0</v>
      </c>
      <c r="Q76" s="51">
        <f t="shared" si="7"/>
        <v>0</v>
      </c>
      <c r="R76" s="51">
        <f t="shared" si="7"/>
        <v>0</v>
      </c>
    </row>
    <row r="77" spans="1:18" x14ac:dyDescent="0.25">
      <c r="A77" s="17"/>
      <c r="B77" s="52"/>
      <c r="C77" s="17"/>
      <c r="D77" s="17"/>
      <c r="E77" s="17"/>
      <c r="F77" s="17"/>
      <c r="G77" s="17"/>
      <c r="H77" s="17"/>
      <c r="I77" s="16">
        <f>IF(B77&gt;A_Stammdaten!$B$12,0,SUM(C77,D77,F77,G77)-SUM(E77,H77))</f>
        <v>0</v>
      </c>
      <c r="J77" s="51">
        <f>HLOOKUP(A_Stammdaten!$B$12,$L$4:$R$2504,ROW(B77)-3,FALSE)+IF(OR(B77=0,A_Stammdaten!$B$12&lt;B77),0,I77*1/20)</f>
        <v>0</v>
      </c>
      <c r="K77" s="51">
        <f>HLOOKUP(A_Stammdaten!$B$12,$L$4:$R$2504,ROW(B77)-3,FALSE)</f>
        <v>0</v>
      </c>
      <c r="L77" s="51">
        <f t="shared" si="7"/>
        <v>0</v>
      </c>
      <c r="M77" s="51">
        <f t="shared" si="7"/>
        <v>0</v>
      </c>
      <c r="N77" s="51">
        <f t="shared" si="7"/>
        <v>0</v>
      </c>
      <c r="O77" s="51">
        <f t="shared" si="7"/>
        <v>0</v>
      </c>
      <c r="P77" s="51">
        <f t="shared" si="7"/>
        <v>0</v>
      </c>
      <c r="Q77" s="51">
        <f t="shared" si="7"/>
        <v>0</v>
      </c>
      <c r="R77" s="51">
        <f t="shared" si="7"/>
        <v>0</v>
      </c>
    </row>
    <row r="78" spans="1:18" x14ac:dyDescent="0.25">
      <c r="A78" s="17"/>
      <c r="B78" s="52"/>
      <c r="C78" s="17"/>
      <c r="D78" s="17"/>
      <c r="E78" s="17"/>
      <c r="F78" s="17"/>
      <c r="G78" s="17"/>
      <c r="H78" s="17"/>
      <c r="I78" s="16">
        <f>IF(B78&gt;A_Stammdaten!$B$12,0,SUM(C78,D78,F78,G78)-SUM(E78,H78))</f>
        <v>0</v>
      </c>
      <c r="J78" s="51">
        <f>HLOOKUP(A_Stammdaten!$B$12,$L$4:$R$2504,ROW(B78)-3,FALSE)+IF(OR(B78=0,A_Stammdaten!$B$12&lt;B78),0,I78*1/20)</f>
        <v>0</v>
      </c>
      <c r="K78" s="51">
        <f>HLOOKUP(A_Stammdaten!$B$12,$L$4:$R$2504,ROW(B78)-3,FALSE)</f>
        <v>0</v>
      </c>
      <c r="L78" s="51">
        <f t="shared" si="7"/>
        <v>0</v>
      </c>
      <c r="M78" s="51">
        <f t="shared" si="7"/>
        <v>0</v>
      </c>
      <c r="N78" s="51">
        <f t="shared" si="7"/>
        <v>0</v>
      </c>
      <c r="O78" s="51">
        <f t="shared" si="7"/>
        <v>0</v>
      </c>
      <c r="P78" s="51">
        <f t="shared" si="7"/>
        <v>0</v>
      </c>
      <c r="Q78" s="51">
        <f t="shared" si="7"/>
        <v>0</v>
      </c>
      <c r="R78" s="51">
        <f t="shared" si="7"/>
        <v>0</v>
      </c>
    </row>
    <row r="79" spans="1:18" x14ac:dyDescent="0.25">
      <c r="A79" s="17"/>
      <c r="B79" s="52"/>
      <c r="C79" s="17"/>
      <c r="D79" s="17"/>
      <c r="E79" s="17"/>
      <c r="F79" s="17"/>
      <c r="G79" s="17"/>
      <c r="H79" s="17"/>
      <c r="I79" s="16">
        <f>IF(B79&gt;A_Stammdaten!$B$12,0,SUM(C79,D79,F79,G79)-SUM(E79,H79))</f>
        <v>0</v>
      </c>
      <c r="J79" s="51">
        <f>HLOOKUP(A_Stammdaten!$B$12,$L$4:$R$2504,ROW(B79)-3,FALSE)+IF(OR(B79=0,A_Stammdaten!$B$12&lt;B79),0,I79*1/20)</f>
        <v>0</v>
      </c>
      <c r="K79" s="51">
        <f>HLOOKUP(A_Stammdaten!$B$12,$L$4:$R$2504,ROW(B79)-3,FALSE)</f>
        <v>0</v>
      </c>
      <c r="L79" s="51">
        <f t="shared" si="7"/>
        <v>0</v>
      </c>
      <c r="M79" s="51">
        <f t="shared" si="7"/>
        <v>0</v>
      </c>
      <c r="N79" s="51">
        <f t="shared" si="7"/>
        <v>0</v>
      </c>
      <c r="O79" s="51">
        <f t="shared" si="7"/>
        <v>0</v>
      </c>
      <c r="P79" s="51">
        <f t="shared" si="7"/>
        <v>0</v>
      </c>
      <c r="Q79" s="51">
        <f t="shared" si="7"/>
        <v>0</v>
      </c>
      <c r="R79" s="51">
        <f t="shared" si="7"/>
        <v>0</v>
      </c>
    </row>
    <row r="80" spans="1:18" x14ac:dyDescent="0.25">
      <c r="A80" s="17"/>
      <c r="B80" s="52"/>
      <c r="C80" s="17"/>
      <c r="D80" s="17"/>
      <c r="E80" s="17"/>
      <c r="F80" s="17"/>
      <c r="G80" s="17"/>
      <c r="H80" s="17"/>
      <c r="I80" s="16">
        <f>IF(B80&gt;A_Stammdaten!$B$12,0,SUM(C80,D80,F80,G80)-SUM(E80,H80))</f>
        <v>0</v>
      </c>
      <c r="J80" s="51">
        <f>HLOOKUP(A_Stammdaten!$B$12,$L$4:$R$2504,ROW(B80)-3,FALSE)+IF(OR(B80=0,A_Stammdaten!$B$12&lt;B80),0,I80*1/20)</f>
        <v>0</v>
      </c>
      <c r="K80" s="51">
        <f>HLOOKUP(A_Stammdaten!$B$12,$L$4:$R$2504,ROW(B80)-3,FALSE)</f>
        <v>0</v>
      </c>
      <c r="L80" s="51">
        <f t="shared" si="7"/>
        <v>0</v>
      </c>
      <c r="M80" s="51">
        <f t="shared" si="7"/>
        <v>0</v>
      </c>
      <c r="N80" s="51">
        <f t="shared" si="7"/>
        <v>0</v>
      </c>
      <c r="O80" s="51">
        <f t="shared" si="7"/>
        <v>0</v>
      </c>
      <c r="P80" s="51">
        <f t="shared" si="7"/>
        <v>0</v>
      </c>
      <c r="Q80" s="51">
        <f t="shared" si="7"/>
        <v>0</v>
      </c>
      <c r="R80" s="51">
        <f t="shared" si="7"/>
        <v>0</v>
      </c>
    </row>
    <row r="81" spans="1:18" x14ac:dyDescent="0.25">
      <c r="A81" s="17"/>
      <c r="B81" s="52"/>
      <c r="C81" s="17"/>
      <c r="D81" s="17"/>
      <c r="E81" s="17"/>
      <c r="F81" s="17"/>
      <c r="G81" s="17"/>
      <c r="H81" s="17"/>
      <c r="I81" s="16">
        <f>IF(B81&gt;A_Stammdaten!$B$12,0,SUM(C81,D81,F81,G81)-SUM(E81,H81))</f>
        <v>0</v>
      </c>
      <c r="J81" s="51">
        <f>HLOOKUP(A_Stammdaten!$B$12,$L$4:$R$2504,ROW(B81)-3,FALSE)+IF(OR(B81=0,A_Stammdaten!$B$12&lt;B81),0,I81*1/20)</f>
        <v>0</v>
      </c>
      <c r="K81" s="51">
        <f>HLOOKUP(A_Stammdaten!$B$12,$L$4:$R$2504,ROW(B81)-3,FALSE)</f>
        <v>0</v>
      </c>
      <c r="L81" s="51">
        <f t="shared" si="7"/>
        <v>0</v>
      </c>
      <c r="M81" s="51">
        <f t="shared" si="7"/>
        <v>0</v>
      </c>
      <c r="N81" s="51">
        <f t="shared" si="7"/>
        <v>0</v>
      </c>
      <c r="O81" s="51">
        <f t="shared" si="7"/>
        <v>0</v>
      </c>
      <c r="P81" s="51">
        <f t="shared" si="7"/>
        <v>0</v>
      </c>
      <c r="Q81" s="51">
        <f t="shared" si="7"/>
        <v>0</v>
      </c>
      <c r="R81" s="51">
        <f t="shared" si="7"/>
        <v>0</v>
      </c>
    </row>
    <row r="82" spans="1:18" x14ac:dyDescent="0.25">
      <c r="A82" s="17"/>
      <c r="B82" s="52"/>
      <c r="C82" s="17"/>
      <c r="D82" s="17"/>
      <c r="E82" s="17"/>
      <c r="F82" s="17"/>
      <c r="G82" s="17"/>
      <c r="H82" s="17"/>
      <c r="I82" s="16">
        <f>IF(B82&gt;A_Stammdaten!$B$12,0,SUM(C82,D82,F82,G82)-SUM(E82,H82))</f>
        <v>0</v>
      </c>
      <c r="J82" s="51">
        <f>HLOOKUP(A_Stammdaten!$B$12,$L$4:$R$2504,ROW(B82)-3,FALSE)+IF(OR(B82=0,A_Stammdaten!$B$12&lt;B82),0,I82*1/20)</f>
        <v>0</v>
      </c>
      <c r="K82" s="51">
        <f>HLOOKUP(A_Stammdaten!$B$12,$L$4:$R$2504,ROW(B82)-3,FALSE)</f>
        <v>0</v>
      </c>
      <c r="L82" s="51">
        <f t="shared" si="7"/>
        <v>0</v>
      </c>
      <c r="M82" s="51">
        <f t="shared" si="7"/>
        <v>0</v>
      </c>
      <c r="N82" s="51">
        <f t="shared" si="7"/>
        <v>0</v>
      </c>
      <c r="O82" s="51">
        <f t="shared" si="7"/>
        <v>0</v>
      </c>
      <c r="P82" s="51">
        <f t="shared" si="7"/>
        <v>0</v>
      </c>
      <c r="Q82" s="51">
        <f t="shared" si="7"/>
        <v>0</v>
      </c>
      <c r="R82" s="51">
        <f t="shared" si="7"/>
        <v>0</v>
      </c>
    </row>
    <row r="83" spans="1:18" x14ac:dyDescent="0.25">
      <c r="A83" s="17"/>
      <c r="B83" s="52"/>
      <c r="C83" s="17"/>
      <c r="D83" s="17"/>
      <c r="E83" s="17"/>
      <c r="F83" s="17"/>
      <c r="G83" s="17"/>
      <c r="H83" s="17"/>
      <c r="I83" s="16">
        <f>IF(B83&gt;A_Stammdaten!$B$12,0,SUM(C83,D83,F83,G83)-SUM(E83,H83))</f>
        <v>0</v>
      </c>
      <c r="J83" s="51">
        <f>HLOOKUP(A_Stammdaten!$B$12,$L$4:$R$2504,ROW(B83)-3,FALSE)+IF(OR(B83=0,A_Stammdaten!$B$12&lt;B83),0,I83*1/20)</f>
        <v>0</v>
      </c>
      <c r="K83" s="51">
        <f>HLOOKUP(A_Stammdaten!$B$12,$L$4:$R$2504,ROW(B83)-3,FALSE)</f>
        <v>0</v>
      </c>
      <c r="L83" s="51">
        <f t="shared" si="7"/>
        <v>0</v>
      </c>
      <c r="M83" s="51">
        <f t="shared" si="7"/>
        <v>0</v>
      </c>
      <c r="N83" s="51">
        <f t="shared" si="7"/>
        <v>0</v>
      </c>
      <c r="O83" s="51">
        <f t="shared" si="7"/>
        <v>0</v>
      </c>
      <c r="P83" s="51">
        <f t="shared" si="7"/>
        <v>0</v>
      </c>
      <c r="Q83" s="51">
        <f t="shared" si="7"/>
        <v>0</v>
      </c>
      <c r="R83" s="51">
        <f t="shared" si="7"/>
        <v>0</v>
      </c>
    </row>
    <row r="84" spans="1:18" x14ac:dyDescent="0.25">
      <c r="A84" s="17"/>
      <c r="B84" s="52"/>
      <c r="C84" s="17"/>
      <c r="D84" s="17"/>
      <c r="E84" s="17"/>
      <c r="F84" s="17"/>
      <c r="G84" s="17"/>
      <c r="H84" s="17"/>
      <c r="I84" s="16">
        <f>IF(B84&gt;A_Stammdaten!$B$12,0,SUM(C84,D84,F84,G84)-SUM(E84,H84))</f>
        <v>0</v>
      </c>
      <c r="J84" s="51">
        <f>HLOOKUP(A_Stammdaten!$B$12,$L$4:$R$2504,ROW(B84)-3,FALSE)+IF(OR(B84=0,A_Stammdaten!$B$12&lt;B84),0,I84*1/20)</f>
        <v>0</v>
      </c>
      <c r="K84" s="51">
        <f>HLOOKUP(A_Stammdaten!$B$12,$L$4:$R$2504,ROW(B84)-3,FALSE)</f>
        <v>0</v>
      </c>
      <c r="L84" s="51">
        <f t="shared" si="7"/>
        <v>0</v>
      </c>
      <c r="M84" s="51">
        <f t="shared" si="7"/>
        <v>0</v>
      </c>
      <c r="N84" s="51">
        <f t="shared" si="7"/>
        <v>0</v>
      </c>
      <c r="O84" s="51">
        <f t="shared" si="7"/>
        <v>0</v>
      </c>
      <c r="P84" s="51">
        <f t="shared" si="7"/>
        <v>0</v>
      </c>
      <c r="Q84" s="51">
        <f t="shared" si="7"/>
        <v>0</v>
      </c>
      <c r="R84" s="51">
        <f t="shared" si="7"/>
        <v>0</v>
      </c>
    </row>
    <row r="85" spans="1:18" x14ac:dyDescent="0.25">
      <c r="A85" s="17"/>
      <c r="B85" s="52"/>
      <c r="C85" s="17"/>
      <c r="D85" s="17"/>
      <c r="E85" s="17"/>
      <c r="F85" s="17"/>
      <c r="G85" s="17"/>
      <c r="H85" s="17"/>
      <c r="I85" s="16">
        <f>IF(B85&gt;A_Stammdaten!$B$12,0,SUM(C85,D85,F85,G85)-SUM(E85,H85))</f>
        <v>0</v>
      </c>
      <c r="J85" s="51">
        <f>HLOOKUP(A_Stammdaten!$B$12,$L$4:$R$2504,ROW(B85)-3,FALSE)+IF(OR(B85=0,A_Stammdaten!$B$12&lt;B85),0,I85*1/20)</f>
        <v>0</v>
      </c>
      <c r="K85" s="51">
        <f>HLOOKUP(A_Stammdaten!$B$12,$L$4:$R$2504,ROW(B85)-3,FALSE)</f>
        <v>0</v>
      </c>
      <c r="L85" s="51">
        <f t="shared" ref="L85:R94" si="8">IF(OR($I85=0,L$4&lt;$B85,$B85=0,20-(L$4-$B85)=0),0,$I85*(19-(L$4-$B85))/20)</f>
        <v>0</v>
      </c>
      <c r="M85" s="51">
        <f t="shared" si="8"/>
        <v>0</v>
      </c>
      <c r="N85" s="51">
        <f t="shared" si="8"/>
        <v>0</v>
      </c>
      <c r="O85" s="51">
        <f t="shared" si="8"/>
        <v>0</v>
      </c>
      <c r="P85" s="51">
        <f t="shared" si="8"/>
        <v>0</v>
      </c>
      <c r="Q85" s="51">
        <f t="shared" si="8"/>
        <v>0</v>
      </c>
      <c r="R85" s="51">
        <f t="shared" si="8"/>
        <v>0</v>
      </c>
    </row>
    <row r="86" spans="1:18" x14ac:dyDescent="0.25">
      <c r="A86" s="17"/>
      <c r="B86" s="52"/>
      <c r="C86" s="17"/>
      <c r="D86" s="17"/>
      <c r="E86" s="17"/>
      <c r="F86" s="17"/>
      <c r="G86" s="17"/>
      <c r="H86" s="17"/>
      <c r="I86" s="16">
        <f>IF(B86&gt;A_Stammdaten!$B$12,0,SUM(C86,D86,F86,G86)-SUM(E86,H86))</f>
        <v>0</v>
      </c>
      <c r="J86" s="51">
        <f>HLOOKUP(A_Stammdaten!$B$12,$L$4:$R$2504,ROW(B86)-3,FALSE)+IF(OR(B86=0,A_Stammdaten!$B$12&lt;B86),0,I86*1/20)</f>
        <v>0</v>
      </c>
      <c r="K86" s="51">
        <f>HLOOKUP(A_Stammdaten!$B$12,$L$4:$R$2504,ROW(B86)-3,FALSE)</f>
        <v>0</v>
      </c>
      <c r="L86" s="51">
        <f t="shared" si="8"/>
        <v>0</v>
      </c>
      <c r="M86" s="51">
        <f t="shared" si="8"/>
        <v>0</v>
      </c>
      <c r="N86" s="51">
        <f t="shared" si="8"/>
        <v>0</v>
      </c>
      <c r="O86" s="51">
        <f t="shared" si="8"/>
        <v>0</v>
      </c>
      <c r="P86" s="51">
        <f t="shared" si="8"/>
        <v>0</v>
      </c>
      <c r="Q86" s="51">
        <f t="shared" si="8"/>
        <v>0</v>
      </c>
      <c r="R86" s="51">
        <f t="shared" si="8"/>
        <v>0</v>
      </c>
    </row>
    <row r="87" spans="1:18" x14ac:dyDescent="0.25">
      <c r="A87" s="17"/>
      <c r="B87" s="52"/>
      <c r="C87" s="17"/>
      <c r="D87" s="17"/>
      <c r="E87" s="17"/>
      <c r="F87" s="17"/>
      <c r="G87" s="17"/>
      <c r="H87" s="17"/>
      <c r="I87" s="16">
        <f>IF(B87&gt;A_Stammdaten!$B$12,0,SUM(C87,D87,F87,G87)-SUM(E87,H87))</f>
        <v>0</v>
      </c>
      <c r="J87" s="51">
        <f>HLOOKUP(A_Stammdaten!$B$12,$L$4:$R$2504,ROW(B87)-3,FALSE)+IF(OR(B87=0,A_Stammdaten!$B$12&lt;B87),0,I87*1/20)</f>
        <v>0</v>
      </c>
      <c r="K87" s="51">
        <f>HLOOKUP(A_Stammdaten!$B$12,$L$4:$R$2504,ROW(B87)-3,FALSE)</f>
        <v>0</v>
      </c>
      <c r="L87" s="51">
        <f t="shared" si="8"/>
        <v>0</v>
      </c>
      <c r="M87" s="51">
        <f t="shared" si="8"/>
        <v>0</v>
      </c>
      <c r="N87" s="51">
        <f t="shared" si="8"/>
        <v>0</v>
      </c>
      <c r="O87" s="51">
        <f t="shared" si="8"/>
        <v>0</v>
      </c>
      <c r="P87" s="51">
        <f t="shared" si="8"/>
        <v>0</v>
      </c>
      <c r="Q87" s="51">
        <f t="shared" si="8"/>
        <v>0</v>
      </c>
      <c r="R87" s="51">
        <f t="shared" si="8"/>
        <v>0</v>
      </c>
    </row>
    <row r="88" spans="1:18" x14ac:dyDescent="0.25">
      <c r="A88" s="17"/>
      <c r="B88" s="52"/>
      <c r="C88" s="17"/>
      <c r="D88" s="17"/>
      <c r="E88" s="17"/>
      <c r="F88" s="17"/>
      <c r="G88" s="17"/>
      <c r="H88" s="17"/>
      <c r="I88" s="16">
        <f>IF(B88&gt;A_Stammdaten!$B$12,0,SUM(C88,D88,F88,G88)-SUM(E88,H88))</f>
        <v>0</v>
      </c>
      <c r="J88" s="51">
        <f>HLOOKUP(A_Stammdaten!$B$12,$L$4:$R$2504,ROW(B88)-3,FALSE)+IF(OR(B88=0,A_Stammdaten!$B$12&lt;B88),0,I88*1/20)</f>
        <v>0</v>
      </c>
      <c r="K88" s="51">
        <f>HLOOKUP(A_Stammdaten!$B$12,$L$4:$R$2504,ROW(B88)-3,FALSE)</f>
        <v>0</v>
      </c>
      <c r="L88" s="51">
        <f t="shared" si="8"/>
        <v>0</v>
      </c>
      <c r="M88" s="51">
        <f t="shared" si="8"/>
        <v>0</v>
      </c>
      <c r="N88" s="51">
        <f t="shared" si="8"/>
        <v>0</v>
      </c>
      <c r="O88" s="51">
        <f t="shared" si="8"/>
        <v>0</v>
      </c>
      <c r="P88" s="51">
        <f t="shared" si="8"/>
        <v>0</v>
      </c>
      <c r="Q88" s="51">
        <f t="shared" si="8"/>
        <v>0</v>
      </c>
      <c r="R88" s="51">
        <f t="shared" si="8"/>
        <v>0</v>
      </c>
    </row>
    <row r="89" spans="1:18" x14ac:dyDescent="0.25">
      <c r="A89" s="17"/>
      <c r="B89" s="52"/>
      <c r="C89" s="17"/>
      <c r="D89" s="17"/>
      <c r="E89" s="17"/>
      <c r="F89" s="17"/>
      <c r="G89" s="17"/>
      <c r="H89" s="17"/>
      <c r="I89" s="16">
        <f>IF(B89&gt;A_Stammdaten!$B$12,0,SUM(C89,D89,F89,G89)-SUM(E89,H89))</f>
        <v>0</v>
      </c>
      <c r="J89" s="51">
        <f>HLOOKUP(A_Stammdaten!$B$12,$L$4:$R$2504,ROW(B89)-3,FALSE)+IF(OR(B89=0,A_Stammdaten!$B$12&lt;B89),0,I89*1/20)</f>
        <v>0</v>
      </c>
      <c r="K89" s="51">
        <f>HLOOKUP(A_Stammdaten!$B$12,$L$4:$R$2504,ROW(B89)-3,FALSE)</f>
        <v>0</v>
      </c>
      <c r="L89" s="51">
        <f t="shared" si="8"/>
        <v>0</v>
      </c>
      <c r="M89" s="51">
        <f t="shared" si="8"/>
        <v>0</v>
      </c>
      <c r="N89" s="51">
        <f t="shared" si="8"/>
        <v>0</v>
      </c>
      <c r="O89" s="51">
        <f t="shared" si="8"/>
        <v>0</v>
      </c>
      <c r="P89" s="51">
        <f t="shared" si="8"/>
        <v>0</v>
      </c>
      <c r="Q89" s="51">
        <f t="shared" si="8"/>
        <v>0</v>
      </c>
      <c r="R89" s="51">
        <f t="shared" si="8"/>
        <v>0</v>
      </c>
    </row>
    <row r="90" spans="1:18" x14ac:dyDescent="0.25">
      <c r="A90" s="17"/>
      <c r="B90" s="52"/>
      <c r="C90" s="17"/>
      <c r="D90" s="17"/>
      <c r="E90" s="17"/>
      <c r="F90" s="17"/>
      <c r="G90" s="17"/>
      <c r="H90" s="17"/>
      <c r="I90" s="16">
        <f>IF(B90&gt;A_Stammdaten!$B$12,0,SUM(C90,D90,F90,G90)-SUM(E90,H90))</f>
        <v>0</v>
      </c>
      <c r="J90" s="51">
        <f>HLOOKUP(A_Stammdaten!$B$12,$L$4:$R$2504,ROW(B90)-3,FALSE)+IF(OR(B90=0,A_Stammdaten!$B$12&lt;B90),0,I90*1/20)</f>
        <v>0</v>
      </c>
      <c r="K90" s="51">
        <f>HLOOKUP(A_Stammdaten!$B$12,$L$4:$R$2504,ROW(B90)-3,FALSE)</f>
        <v>0</v>
      </c>
      <c r="L90" s="51">
        <f t="shared" si="8"/>
        <v>0</v>
      </c>
      <c r="M90" s="51">
        <f t="shared" si="8"/>
        <v>0</v>
      </c>
      <c r="N90" s="51">
        <f t="shared" si="8"/>
        <v>0</v>
      </c>
      <c r="O90" s="51">
        <f t="shared" si="8"/>
        <v>0</v>
      </c>
      <c r="P90" s="51">
        <f t="shared" si="8"/>
        <v>0</v>
      </c>
      <c r="Q90" s="51">
        <f t="shared" si="8"/>
        <v>0</v>
      </c>
      <c r="R90" s="51">
        <f t="shared" si="8"/>
        <v>0</v>
      </c>
    </row>
    <row r="91" spans="1:18" x14ac:dyDescent="0.25">
      <c r="A91" s="17"/>
      <c r="B91" s="52"/>
      <c r="C91" s="17"/>
      <c r="D91" s="17"/>
      <c r="E91" s="17"/>
      <c r="F91" s="17"/>
      <c r="G91" s="17"/>
      <c r="H91" s="17"/>
      <c r="I91" s="16">
        <f>IF(B91&gt;A_Stammdaten!$B$12,0,SUM(C91,D91,F91,G91)-SUM(E91,H91))</f>
        <v>0</v>
      </c>
      <c r="J91" s="51">
        <f>HLOOKUP(A_Stammdaten!$B$12,$L$4:$R$2504,ROW(B91)-3,FALSE)+IF(OR(B91=0,A_Stammdaten!$B$12&lt;B91),0,I91*1/20)</f>
        <v>0</v>
      </c>
      <c r="K91" s="51">
        <f>HLOOKUP(A_Stammdaten!$B$12,$L$4:$R$2504,ROW(B91)-3,FALSE)</f>
        <v>0</v>
      </c>
      <c r="L91" s="51">
        <f t="shared" si="8"/>
        <v>0</v>
      </c>
      <c r="M91" s="51">
        <f t="shared" si="8"/>
        <v>0</v>
      </c>
      <c r="N91" s="51">
        <f t="shared" si="8"/>
        <v>0</v>
      </c>
      <c r="O91" s="51">
        <f t="shared" si="8"/>
        <v>0</v>
      </c>
      <c r="P91" s="51">
        <f t="shared" si="8"/>
        <v>0</v>
      </c>
      <c r="Q91" s="51">
        <f t="shared" si="8"/>
        <v>0</v>
      </c>
      <c r="R91" s="51">
        <f t="shared" si="8"/>
        <v>0</v>
      </c>
    </row>
    <row r="92" spans="1:18" x14ac:dyDescent="0.25">
      <c r="A92" s="17"/>
      <c r="B92" s="52"/>
      <c r="C92" s="17"/>
      <c r="D92" s="17"/>
      <c r="E92" s="17"/>
      <c r="F92" s="17"/>
      <c r="G92" s="17"/>
      <c r="H92" s="17"/>
      <c r="I92" s="16">
        <f>IF(B92&gt;A_Stammdaten!$B$12,0,SUM(C92,D92,F92,G92)-SUM(E92,H92))</f>
        <v>0</v>
      </c>
      <c r="J92" s="51">
        <f>HLOOKUP(A_Stammdaten!$B$12,$L$4:$R$2504,ROW(B92)-3,FALSE)+IF(OR(B92=0,A_Stammdaten!$B$12&lt;B92),0,I92*1/20)</f>
        <v>0</v>
      </c>
      <c r="K92" s="51">
        <f>HLOOKUP(A_Stammdaten!$B$12,$L$4:$R$2504,ROW(B92)-3,FALSE)</f>
        <v>0</v>
      </c>
      <c r="L92" s="51">
        <f t="shared" si="8"/>
        <v>0</v>
      </c>
      <c r="M92" s="51">
        <f t="shared" si="8"/>
        <v>0</v>
      </c>
      <c r="N92" s="51">
        <f t="shared" si="8"/>
        <v>0</v>
      </c>
      <c r="O92" s="51">
        <f t="shared" si="8"/>
        <v>0</v>
      </c>
      <c r="P92" s="51">
        <f t="shared" si="8"/>
        <v>0</v>
      </c>
      <c r="Q92" s="51">
        <f t="shared" si="8"/>
        <v>0</v>
      </c>
      <c r="R92" s="51">
        <f t="shared" si="8"/>
        <v>0</v>
      </c>
    </row>
    <row r="93" spans="1:18" x14ac:dyDescent="0.25">
      <c r="A93" s="17"/>
      <c r="B93" s="52"/>
      <c r="C93" s="17"/>
      <c r="D93" s="17"/>
      <c r="E93" s="17"/>
      <c r="F93" s="17"/>
      <c r="G93" s="17"/>
      <c r="H93" s="17"/>
      <c r="I93" s="16">
        <f>IF(B93&gt;A_Stammdaten!$B$12,0,SUM(C93,D93,F93,G93)-SUM(E93,H93))</f>
        <v>0</v>
      </c>
      <c r="J93" s="51">
        <f>HLOOKUP(A_Stammdaten!$B$12,$L$4:$R$2504,ROW(B93)-3,FALSE)+IF(OR(B93=0,A_Stammdaten!$B$12&lt;B93),0,I93*1/20)</f>
        <v>0</v>
      </c>
      <c r="K93" s="51">
        <f>HLOOKUP(A_Stammdaten!$B$12,$L$4:$R$2504,ROW(B93)-3,FALSE)</f>
        <v>0</v>
      </c>
      <c r="L93" s="51">
        <f t="shared" si="8"/>
        <v>0</v>
      </c>
      <c r="M93" s="51">
        <f t="shared" si="8"/>
        <v>0</v>
      </c>
      <c r="N93" s="51">
        <f t="shared" si="8"/>
        <v>0</v>
      </c>
      <c r="O93" s="51">
        <f t="shared" si="8"/>
        <v>0</v>
      </c>
      <c r="P93" s="51">
        <f t="shared" si="8"/>
        <v>0</v>
      </c>
      <c r="Q93" s="51">
        <f t="shared" si="8"/>
        <v>0</v>
      </c>
      <c r="R93" s="51">
        <f t="shared" si="8"/>
        <v>0</v>
      </c>
    </row>
    <row r="94" spans="1:18" x14ac:dyDescent="0.25">
      <c r="A94" s="17"/>
      <c r="B94" s="52"/>
      <c r="C94" s="17"/>
      <c r="D94" s="17"/>
      <c r="E94" s="17"/>
      <c r="F94" s="17"/>
      <c r="G94" s="17"/>
      <c r="H94" s="17"/>
      <c r="I94" s="16">
        <f>IF(B94&gt;A_Stammdaten!$B$12,0,SUM(C94,D94,F94,G94)-SUM(E94,H94))</f>
        <v>0</v>
      </c>
      <c r="J94" s="51">
        <f>HLOOKUP(A_Stammdaten!$B$12,$L$4:$R$2504,ROW(B94)-3,FALSE)+IF(OR(B94=0,A_Stammdaten!$B$12&lt;B94),0,I94*1/20)</f>
        <v>0</v>
      </c>
      <c r="K94" s="51">
        <f>HLOOKUP(A_Stammdaten!$B$12,$L$4:$R$2504,ROW(B94)-3,FALSE)</f>
        <v>0</v>
      </c>
      <c r="L94" s="51">
        <f t="shared" si="8"/>
        <v>0</v>
      </c>
      <c r="M94" s="51">
        <f t="shared" si="8"/>
        <v>0</v>
      </c>
      <c r="N94" s="51">
        <f t="shared" si="8"/>
        <v>0</v>
      </c>
      <c r="O94" s="51">
        <f t="shared" si="8"/>
        <v>0</v>
      </c>
      <c r="P94" s="51">
        <f t="shared" si="8"/>
        <v>0</v>
      </c>
      <c r="Q94" s="51">
        <f t="shared" si="8"/>
        <v>0</v>
      </c>
      <c r="R94" s="51">
        <f t="shared" si="8"/>
        <v>0</v>
      </c>
    </row>
    <row r="95" spans="1:18" x14ac:dyDescent="0.25">
      <c r="A95" s="17"/>
      <c r="B95" s="52"/>
      <c r="C95" s="17"/>
      <c r="D95" s="17"/>
      <c r="E95" s="17"/>
      <c r="F95" s="17"/>
      <c r="G95" s="17"/>
      <c r="H95" s="17"/>
      <c r="I95" s="16">
        <f>IF(B95&gt;A_Stammdaten!$B$12,0,SUM(C95,D95,F95,G95)-SUM(E95,H95))</f>
        <v>0</v>
      </c>
      <c r="J95" s="51">
        <f>HLOOKUP(A_Stammdaten!$B$12,$L$4:$R$2504,ROW(B95)-3,FALSE)+IF(OR(B95=0,A_Stammdaten!$B$12&lt;B95),0,I95*1/20)</f>
        <v>0</v>
      </c>
      <c r="K95" s="51">
        <f>HLOOKUP(A_Stammdaten!$B$12,$L$4:$R$2504,ROW(B95)-3,FALSE)</f>
        <v>0</v>
      </c>
      <c r="L95" s="51">
        <f t="shared" ref="L95:R104" si="9">IF(OR($I95=0,L$4&lt;$B95,$B95=0,20-(L$4-$B95)=0),0,$I95*(19-(L$4-$B95))/20)</f>
        <v>0</v>
      </c>
      <c r="M95" s="51">
        <f t="shared" si="9"/>
        <v>0</v>
      </c>
      <c r="N95" s="51">
        <f t="shared" si="9"/>
        <v>0</v>
      </c>
      <c r="O95" s="51">
        <f t="shared" si="9"/>
        <v>0</v>
      </c>
      <c r="P95" s="51">
        <f t="shared" si="9"/>
        <v>0</v>
      </c>
      <c r="Q95" s="51">
        <f t="shared" si="9"/>
        <v>0</v>
      </c>
      <c r="R95" s="51">
        <f t="shared" si="9"/>
        <v>0</v>
      </c>
    </row>
    <row r="96" spans="1:18" x14ac:dyDescent="0.25">
      <c r="A96" s="17"/>
      <c r="B96" s="52"/>
      <c r="C96" s="17"/>
      <c r="D96" s="17"/>
      <c r="E96" s="17"/>
      <c r="F96" s="17"/>
      <c r="G96" s="17"/>
      <c r="H96" s="17"/>
      <c r="I96" s="16">
        <f>IF(B96&gt;A_Stammdaten!$B$12,0,SUM(C96,D96,F96,G96)-SUM(E96,H96))</f>
        <v>0</v>
      </c>
      <c r="J96" s="51">
        <f>HLOOKUP(A_Stammdaten!$B$12,$L$4:$R$2504,ROW(B96)-3,FALSE)+IF(OR(B96=0,A_Stammdaten!$B$12&lt;B96),0,I96*1/20)</f>
        <v>0</v>
      </c>
      <c r="K96" s="51">
        <f>HLOOKUP(A_Stammdaten!$B$12,$L$4:$R$2504,ROW(B96)-3,FALSE)</f>
        <v>0</v>
      </c>
      <c r="L96" s="51">
        <f t="shared" si="9"/>
        <v>0</v>
      </c>
      <c r="M96" s="51">
        <f t="shared" si="9"/>
        <v>0</v>
      </c>
      <c r="N96" s="51">
        <f t="shared" si="9"/>
        <v>0</v>
      </c>
      <c r="O96" s="51">
        <f t="shared" si="9"/>
        <v>0</v>
      </c>
      <c r="P96" s="51">
        <f t="shared" si="9"/>
        <v>0</v>
      </c>
      <c r="Q96" s="51">
        <f t="shared" si="9"/>
        <v>0</v>
      </c>
      <c r="R96" s="51">
        <f t="shared" si="9"/>
        <v>0</v>
      </c>
    </row>
    <row r="97" spans="1:18" x14ac:dyDescent="0.25">
      <c r="A97" s="17"/>
      <c r="B97" s="52"/>
      <c r="C97" s="17"/>
      <c r="D97" s="17"/>
      <c r="E97" s="17"/>
      <c r="F97" s="17"/>
      <c r="G97" s="17"/>
      <c r="H97" s="17"/>
      <c r="I97" s="16">
        <f>IF(B97&gt;A_Stammdaten!$B$12,0,SUM(C97,D97,F97,G97)-SUM(E97,H97))</f>
        <v>0</v>
      </c>
      <c r="J97" s="51">
        <f>HLOOKUP(A_Stammdaten!$B$12,$L$4:$R$2504,ROW(B97)-3,FALSE)+IF(OR(B97=0,A_Stammdaten!$B$12&lt;B97),0,I97*1/20)</f>
        <v>0</v>
      </c>
      <c r="K97" s="51">
        <f>HLOOKUP(A_Stammdaten!$B$12,$L$4:$R$2504,ROW(B97)-3,FALSE)</f>
        <v>0</v>
      </c>
      <c r="L97" s="51">
        <f t="shared" si="9"/>
        <v>0</v>
      </c>
      <c r="M97" s="51">
        <f t="shared" si="9"/>
        <v>0</v>
      </c>
      <c r="N97" s="51">
        <f t="shared" si="9"/>
        <v>0</v>
      </c>
      <c r="O97" s="51">
        <f t="shared" si="9"/>
        <v>0</v>
      </c>
      <c r="P97" s="51">
        <f t="shared" si="9"/>
        <v>0</v>
      </c>
      <c r="Q97" s="51">
        <f t="shared" si="9"/>
        <v>0</v>
      </c>
      <c r="R97" s="51">
        <f t="shared" si="9"/>
        <v>0</v>
      </c>
    </row>
    <row r="98" spans="1:18" x14ac:dyDescent="0.25">
      <c r="A98" s="17"/>
      <c r="B98" s="52"/>
      <c r="C98" s="17"/>
      <c r="D98" s="17"/>
      <c r="E98" s="17"/>
      <c r="F98" s="17"/>
      <c r="G98" s="17"/>
      <c r="H98" s="17"/>
      <c r="I98" s="16">
        <f>IF(B98&gt;A_Stammdaten!$B$12,0,SUM(C98,D98,F98,G98)-SUM(E98,H98))</f>
        <v>0</v>
      </c>
      <c r="J98" s="51">
        <f>HLOOKUP(A_Stammdaten!$B$12,$L$4:$R$2504,ROW(B98)-3,FALSE)+IF(OR(B98=0,A_Stammdaten!$B$12&lt;B98),0,I98*1/20)</f>
        <v>0</v>
      </c>
      <c r="K98" s="51">
        <f>HLOOKUP(A_Stammdaten!$B$12,$L$4:$R$2504,ROW(B98)-3,FALSE)</f>
        <v>0</v>
      </c>
      <c r="L98" s="51">
        <f t="shared" si="9"/>
        <v>0</v>
      </c>
      <c r="M98" s="51">
        <f t="shared" si="9"/>
        <v>0</v>
      </c>
      <c r="N98" s="51">
        <f t="shared" si="9"/>
        <v>0</v>
      </c>
      <c r="O98" s="51">
        <f t="shared" si="9"/>
        <v>0</v>
      </c>
      <c r="P98" s="51">
        <f t="shared" si="9"/>
        <v>0</v>
      </c>
      <c r="Q98" s="51">
        <f t="shared" si="9"/>
        <v>0</v>
      </c>
      <c r="R98" s="51">
        <f t="shared" si="9"/>
        <v>0</v>
      </c>
    </row>
    <row r="99" spans="1:18" x14ac:dyDescent="0.25">
      <c r="A99" s="17"/>
      <c r="B99" s="52"/>
      <c r="C99" s="17"/>
      <c r="D99" s="17"/>
      <c r="E99" s="17"/>
      <c r="F99" s="17"/>
      <c r="G99" s="17"/>
      <c r="H99" s="17"/>
      <c r="I99" s="16">
        <f>IF(B99&gt;A_Stammdaten!$B$12,0,SUM(C99,D99,F99,G99)-SUM(E99,H99))</f>
        <v>0</v>
      </c>
      <c r="J99" s="51">
        <f>HLOOKUP(A_Stammdaten!$B$12,$L$4:$R$2504,ROW(B99)-3,FALSE)+IF(OR(B99=0,A_Stammdaten!$B$12&lt;B99),0,I99*1/20)</f>
        <v>0</v>
      </c>
      <c r="K99" s="51">
        <f>HLOOKUP(A_Stammdaten!$B$12,$L$4:$R$2504,ROW(B99)-3,FALSE)</f>
        <v>0</v>
      </c>
      <c r="L99" s="51">
        <f t="shared" si="9"/>
        <v>0</v>
      </c>
      <c r="M99" s="51">
        <f t="shared" si="9"/>
        <v>0</v>
      </c>
      <c r="N99" s="51">
        <f t="shared" si="9"/>
        <v>0</v>
      </c>
      <c r="O99" s="51">
        <f t="shared" si="9"/>
        <v>0</v>
      </c>
      <c r="P99" s="51">
        <f t="shared" si="9"/>
        <v>0</v>
      </c>
      <c r="Q99" s="51">
        <f t="shared" si="9"/>
        <v>0</v>
      </c>
      <c r="R99" s="51">
        <f t="shared" si="9"/>
        <v>0</v>
      </c>
    </row>
    <row r="100" spans="1:18" x14ac:dyDescent="0.25">
      <c r="A100" s="17"/>
      <c r="B100" s="52"/>
      <c r="C100" s="17"/>
      <c r="D100" s="17"/>
      <c r="E100" s="17"/>
      <c r="F100" s="17"/>
      <c r="G100" s="17"/>
      <c r="H100" s="17"/>
      <c r="I100" s="16">
        <f>IF(B100&gt;A_Stammdaten!$B$12,0,SUM(C100,D100,F100,G100)-SUM(E100,H100))</f>
        <v>0</v>
      </c>
      <c r="J100" s="51">
        <f>HLOOKUP(A_Stammdaten!$B$12,$L$4:$R$2504,ROW(B100)-3,FALSE)+IF(OR(B100=0,A_Stammdaten!$B$12&lt;B100),0,I100*1/20)</f>
        <v>0</v>
      </c>
      <c r="K100" s="51">
        <f>HLOOKUP(A_Stammdaten!$B$12,$L$4:$R$2504,ROW(B100)-3,FALSE)</f>
        <v>0</v>
      </c>
      <c r="L100" s="51">
        <f t="shared" si="9"/>
        <v>0</v>
      </c>
      <c r="M100" s="51">
        <f t="shared" si="9"/>
        <v>0</v>
      </c>
      <c r="N100" s="51">
        <f t="shared" si="9"/>
        <v>0</v>
      </c>
      <c r="O100" s="51">
        <f t="shared" si="9"/>
        <v>0</v>
      </c>
      <c r="P100" s="51">
        <f t="shared" si="9"/>
        <v>0</v>
      </c>
      <c r="Q100" s="51">
        <f t="shared" si="9"/>
        <v>0</v>
      </c>
      <c r="R100" s="51">
        <f t="shared" si="9"/>
        <v>0</v>
      </c>
    </row>
    <row r="101" spans="1:18" x14ac:dyDescent="0.25">
      <c r="A101" s="17"/>
      <c r="B101" s="52"/>
      <c r="C101" s="17"/>
      <c r="D101" s="17"/>
      <c r="E101" s="17"/>
      <c r="F101" s="17"/>
      <c r="G101" s="17"/>
      <c r="H101" s="17"/>
      <c r="I101" s="16">
        <f>IF(B101&gt;A_Stammdaten!$B$12,0,SUM(C101,D101,F101,G101)-SUM(E101,H101))</f>
        <v>0</v>
      </c>
      <c r="J101" s="51">
        <f>HLOOKUP(A_Stammdaten!$B$12,$L$4:$R$2504,ROW(B101)-3,FALSE)+IF(OR(B101=0,A_Stammdaten!$B$12&lt;B101),0,I101*1/20)</f>
        <v>0</v>
      </c>
      <c r="K101" s="51">
        <f>HLOOKUP(A_Stammdaten!$B$12,$L$4:$R$2504,ROW(B101)-3,FALSE)</f>
        <v>0</v>
      </c>
      <c r="L101" s="51">
        <f t="shared" si="9"/>
        <v>0</v>
      </c>
      <c r="M101" s="51">
        <f t="shared" si="9"/>
        <v>0</v>
      </c>
      <c r="N101" s="51">
        <f t="shared" si="9"/>
        <v>0</v>
      </c>
      <c r="O101" s="51">
        <f t="shared" si="9"/>
        <v>0</v>
      </c>
      <c r="P101" s="51">
        <f t="shared" si="9"/>
        <v>0</v>
      </c>
      <c r="Q101" s="51">
        <f t="shared" si="9"/>
        <v>0</v>
      </c>
      <c r="R101" s="51">
        <f t="shared" si="9"/>
        <v>0</v>
      </c>
    </row>
    <row r="102" spans="1:18" x14ac:dyDescent="0.25">
      <c r="A102" s="17"/>
      <c r="B102" s="52"/>
      <c r="C102" s="17"/>
      <c r="D102" s="17"/>
      <c r="E102" s="17"/>
      <c r="F102" s="17"/>
      <c r="G102" s="17"/>
      <c r="H102" s="17"/>
      <c r="I102" s="16">
        <f>IF(B102&gt;A_Stammdaten!$B$12,0,SUM(C102,D102,F102,G102)-SUM(E102,H102))</f>
        <v>0</v>
      </c>
      <c r="J102" s="51">
        <f>HLOOKUP(A_Stammdaten!$B$12,$L$4:$R$2504,ROW(B102)-3,FALSE)+IF(OR(B102=0,A_Stammdaten!$B$12&lt;B102),0,I102*1/20)</f>
        <v>0</v>
      </c>
      <c r="K102" s="51">
        <f>HLOOKUP(A_Stammdaten!$B$12,$L$4:$R$2504,ROW(B102)-3,FALSE)</f>
        <v>0</v>
      </c>
      <c r="L102" s="51">
        <f t="shared" si="9"/>
        <v>0</v>
      </c>
      <c r="M102" s="51">
        <f t="shared" si="9"/>
        <v>0</v>
      </c>
      <c r="N102" s="51">
        <f t="shared" si="9"/>
        <v>0</v>
      </c>
      <c r="O102" s="51">
        <f t="shared" si="9"/>
        <v>0</v>
      </c>
      <c r="P102" s="51">
        <f t="shared" si="9"/>
        <v>0</v>
      </c>
      <c r="Q102" s="51">
        <f t="shared" si="9"/>
        <v>0</v>
      </c>
      <c r="R102" s="51">
        <f t="shared" si="9"/>
        <v>0</v>
      </c>
    </row>
    <row r="103" spans="1:18" x14ac:dyDescent="0.25">
      <c r="A103" s="17"/>
      <c r="B103" s="52"/>
      <c r="C103" s="17"/>
      <c r="D103" s="17"/>
      <c r="E103" s="17"/>
      <c r="F103" s="17"/>
      <c r="G103" s="17"/>
      <c r="H103" s="17"/>
      <c r="I103" s="16">
        <f>IF(B103&gt;A_Stammdaten!$B$12,0,SUM(C103,D103,F103,G103)-SUM(E103,H103))</f>
        <v>0</v>
      </c>
      <c r="J103" s="51">
        <f>HLOOKUP(A_Stammdaten!$B$12,$L$4:$R$2504,ROW(B103)-3,FALSE)+IF(OR(B103=0,A_Stammdaten!$B$12&lt;B103),0,I103*1/20)</f>
        <v>0</v>
      </c>
      <c r="K103" s="51">
        <f>HLOOKUP(A_Stammdaten!$B$12,$L$4:$R$2504,ROW(B103)-3,FALSE)</f>
        <v>0</v>
      </c>
      <c r="L103" s="51">
        <f t="shared" si="9"/>
        <v>0</v>
      </c>
      <c r="M103" s="51">
        <f t="shared" si="9"/>
        <v>0</v>
      </c>
      <c r="N103" s="51">
        <f t="shared" si="9"/>
        <v>0</v>
      </c>
      <c r="O103" s="51">
        <f t="shared" si="9"/>
        <v>0</v>
      </c>
      <c r="P103" s="51">
        <f t="shared" si="9"/>
        <v>0</v>
      </c>
      <c r="Q103" s="51">
        <f t="shared" si="9"/>
        <v>0</v>
      </c>
      <c r="R103" s="51">
        <f t="shared" si="9"/>
        <v>0</v>
      </c>
    </row>
    <row r="104" spans="1:18" x14ac:dyDescent="0.25">
      <c r="A104" s="17"/>
      <c r="B104" s="52"/>
      <c r="C104" s="17"/>
      <c r="D104" s="17"/>
      <c r="E104" s="17"/>
      <c r="F104" s="17"/>
      <c r="G104" s="17"/>
      <c r="H104" s="17"/>
      <c r="I104" s="16">
        <f>IF(B104&gt;A_Stammdaten!$B$12,0,SUM(C104,D104,F104,G104)-SUM(E104,H104))</f>
        <v>0</v>
      </c>
      <c r="J104" s="51">
        <f>HLOOKUP(A_Stammdaten!$B$12,$L$4:$R$2504,ROW(B104)-3,FALSE)+IF(OR(B104=0,A_Stammdaten!$B$12&lt;B104),0,I104*1/20)</f>
        <v>0</v>
      </c>
      <c r="K104" s="51">
        <f>HLOOKUP(A_Stammdaten!$B$12,$L$4:$R$2504,ROW(B104)-3,FALSE)</f>
        <v>0</v>
      </c>
      <c r="L104" s="51">
        <f t="shared" si="9"/>
        <v>0</v>
      </c>
      <c r="M104" s="51">
        <f t="shared" si="9"/>
        <v>0</v>
      </c>
      <c r="N104" s="51">
        <f t="shared" si="9"/>
        <v>0</v>
      </c>
      <c r="O104" s="51">
        <f t="shared" si="9"/>
        <v>0</v>
      </c>
      <c r="P104" s="51">
        <f t="shared" si="9"/>
        <v>0</v>
      </c>
      <c r="Q104" s="51">
        <f t="shared" si="9"/>
        <v>0</v>
      </c>
      <c r="R104" s="51">
        <f t="shared" si="9"/>
        <v>0</v>
      </c>
    </row>
    <row r="105" spans="1:18" x14ac:dyDescent="0.25">
      <c r="A105" s="17"/>
      <c r="B105" s="52"/>
      <c r="C105" s="17"/>
      <c r="D105" s="17"/>
      <c r="E105" s="17"/>
      <c r="F105" s="17"/>
      <c r="G105" s="17"/>
      <c r="H105" s="17"/>
      <c r="I105" s="16">
        <f>IF(B105&gt;A_Stammdaten!$B$12,0,SUM(C105,D105,F105,G105)-SUM(E105,H105))</f>
        <v>0</v>
      </c>
      <c r="J105" s="51">
        <f>HLOOKUP(A_Stammdaten!$B$12,$L$4:$R$2504,ROW(B105)-3,FALSE)+IF(OR(B105=0,A_Stammdaten!$B$12&lt;B105),0,I105*1/20)</f>
        <v>0</v>
      </c>
      <c r="K105" s="51">
        <f>HLOOKUP(A_Stammdaten!$B$12,$L$4:$R$2504,ROW(B105)-3,FALSE)</f>
        <v>0</v>
      </c>
      <c r="L105" s="51">
        <f t="shared" ref="L105:R114" si="10">IF(OR($I105=0,L$4&lt;$B105,$B105=0,20-(L$4-$B105)=0),0,$I105*(19-(L$4-$B105))/20)</f>
        <v>0</v>
      </c>
      <c r="M105" s="51">
        <f t="shared" si="10"/>
        <v>0</v>
      </c>
      <c r="N105" s="51">
        <f t="shared" si="10"/>
        <v>0</v>
      </c>
      <c r="O105" s="51">
        <f t="shared" si="10"/>
        <v>0</v>
      </c>
      <c r="P105" s="51">
        <f t="shared" si="10"/>
        <v>0</v>
      </c>
      <c r="Q105" s="51">
        <f t="shared" si="10"/>
        <v>0</v>
      </c>
      <c r="R105" s="51">
        <f t="shared" si="10"/>
        <v>0</v>
      </c>
    </row>
    <row r="106" spans="1:18" x14ac:dyDescent="0.25">
      <c r="A106" s="17"/>
      <c r="B106" s="52"/>
      <c r="C106" s="17"/>
      <c r="D106" s="17"/>
      <c r="E106" s="17"/>
      <c r="F106" s="17"/>
      <c r="G106" s="17"/>
      <c r="H106" s="17"/>
      <c r="I106" s="16">
        <f>IF(B106&gt;A_Stammdaten!$B$12,0,SUM(C106,D106,F106,G106)-SUM(E106,H106))</f>
        <v>0</v>
      </c>
      <c r="J106" s="51">
        <f>HLOOKUP(A_Stammdaten!$B$12,$L$4:$R$2504,ROW(B106)-3,FALSE)+IF(OR(B106=0,A_Stammdaten!$B$12&lt;B106),0,I106*1/20)</f>
        <v>0</v>
      </c>
      <c r="K106" s="51">
        <f>HLOOKUP(A_Stammdaten!$B$12,$L$4:$R$2504,ROW(B106)-3,FALSE)</f>
        <v>0</v>
      </c>
      <c r="L106" s="51">
        <f t="shared" si="10"/>
        <v>0</v>
      </c>
      <c r="M106" s="51">
        <f t="shared" si="10"/>
        <v>0</v>
      </c>
      <c r="N106" s="51">
        <f t="shared" si="10"/>
        <v>0</v>
      </c>
      <c r="O106" s="51">
        <f t="shared" si="10"/>
        <v>0</v>
      </c>
      <c r="P106" s="51">
        <f t="shared" si="10"/>
        <v>0</v>
      </c>
      <c r="Q106" s="51">
        <f t="shared" si="10"/>
        <v>0</v>
      </c>
      <c r="R106" s="51">
        <f t="shared" si="10"/>
        <v>0</v>
      </c>
    </row>
    <row r="107" spans="1:18" x14ac:dyDescent="0.25">
      <c r="A107" s="17"/>
      <c r="B107" s="52"/>
      <c r="C107" s="17"/>
      <c r="D107" s="17"/>
      <c r="E107" s="17"/>
      <c r="F107" s="17"/>
      <c r="G107" s="17"/>
      <c r="H107" s="17"/>
      <c r="I107" s="16">
        <f>IF(B107&gt;A_Stammdaten!$B$12,0,SUM(C107,D107,F107,G107)-SUM(E107,H107))</f>
        <v>0</v>
      </c>
      <c r="J107" s="51">
        <f>HLOOKUP(A_Stammdaten!$B$12,$L$4:$R$2504,ROW(B107)-3,FALSE)+IF(OR(B107=0,A_Stammdaten!$B$12&lt;B107),0,I107*1/20)</f>
        <v>0</v>
      </c>
      <c r="K107" s="51">
        <f>HLOOKUP(A_Stammdaten!$B$12,$L$4:$R$2504,ROW(B107)-3,FALSE)</f>
        <v>0</v>
      </c>
      <c r="L107" s="51">
        <f t="shared" si="10"/>
        <v>0</v>
      </c>
      <c r="M107" s="51">
        <f t="shared" si="10"/>
        <v>0</v>
      </c>
      <c r="N107" s="51">
        <f t="shared" si="10"/>
        <v>0</v>
      </c>
      <c r="O107" s="51">
        <f t="shared" si="10"/>
        <v>0</v>
      </c>
      <c r="P107" s="51">
        <f t="shared" si="10"/>
        <v>0</v>
      </c>
      <c r="Q107" s="51">
        <f t="shared" si="10"/>
        <v>0</v>
      </c>
      <c r="R107" s="51">
        <f t="shared" si="10"/>
        <v>0</v>
      </c>
    </row>
    <row r="108" spans="1:18" x14ac:dyDescent="0.25">
      <c r="A108" s="17"/>
      <c r="B108" s="52"/>
      <c r="C108" s="17"/>
      <c r="D108" s="17"/>
      <c r="E108" s="17"/>
      <c r="F108" s="17"/>
      <c r="G108" s="17"/>
      <c r="H108" s="17"/>
      <c r="I108" s="16">
        <f>IF(B108&gt;A_Stammdaten!$B$12,0,SUM(C108,D108,F108,G108)-SUM(E108,H108))</f>
        <v>0</v>
      </c>
      <c r="J108" s="51">
        <f>HLOOKUP(A_Stammdaten!$B$12,$L$4:$R$2504,ROW(B108)-3,FALSE)+IF(OR(B108=0,A_Stammdaten!$B$12&lt;B108),0,I108*1/20)</f>
        <v>0</v>
      </c>
      <c r="K108" s="51">
        <f>HLOOKUP(A_Stammdaten!$B$12,$L$4:$R$2504,ROW(B108)-3,FALSE)</f>
        <v>0</v>
      </c>
      <c r="L108" s="51">
        <f t="shared" si="10"/>
        <v>0</v>
      </c>
      <c r="M108" s="51">
        <f t="shared" si="10"/>
        <v>0</v>
      </c>
      <c r="N108" s="51">
        <f t="shared" si="10"/>
        <v>0</v>
      </c>
      <c r="O108" s="51">
        <f t="shared" si="10"/>
        <v>0</v>
      </c>
      <c r="P108" s="51">
        <f t="shared" si="10"/>
        <v>0</v>
      </c>
      <c r="Q108" s="51">
        <f t="shared" si="10"/>
        <v>0</v>
      </c>
      <c r="R108" s="51">
        <f t="shared" si="10"/>
        <v>0</v>
      </c>
    </row>
    <row r="109" spans="1:18" x14ac:dyDescent="0.25">
      <c r="A109" s="17"/>
      <c r="B109" s="52"/>
      <c r="C109" s="17"/>
      <c r="D109" s="17"/>
      <c r="E109" s="17"/>
      <c r="F109" s="17"/>
      <c r="G109" s="17"/>
      <c r="H109" s="17"/>
      <c r="I109" s="16">
        <f>IF(B109&gt;A_Stammdaten!$B$12,0,SUM(C109,D109,F109,G109)-SUM(E109,H109))</f>
        <v>0</v>
      </c>
      <c r="J109" s="51">
        <f>HLOOKUP(A_Stammdaten!$B$12,$L$4:$R$2504,ROW(B109)-3,FALSE)+IF(OR(B109=0,A_Stammdaten!$B$12&lt;B109),0,I109*1/20)</f>
        <v>0</v>
      </c>
      <c r="K109" s="51">
        <f>HLOOKUP(A_Stammdaten!$B$12,$L$4:$R$2504,ROW(B109)-3,FALSE)</f>
        <v>0</v>
      </c>
      <c r="L109" s="51">
        <f t="shared" si="10"/>
        <v>0</v>
      </c>
      <c r="M109" s="51">
        <f t="shared" si="10"/>
        <v>0</v>
      </c>
      <c r="N109" s="51">
        <f t="shared" si="10"/>
        <v>0</v>
      </c>
      <c r="O109" s="51">
        <f t="shared" si="10"/>
        <v>0</v>
      </c>
      <c r="P109" s="51">
        <f t="shared" si="10"/>
        <v>0</v>
      </c>
      <c r="Q109" s="51">
        <f t="shared" si="10"/>
        <v>0</v>
      </c>
      <c r="R109" s="51">
        <f t="shared" si="10"/>
        <v>0</v>
      </c>
    </row>
    <row r="110" spans="1:18" x14ac:dyDescent="0.25">
      <c r="A110" s="17"/>
      <c r="B110" s="52"/>
      <c r="C110" s="17"/>
      <c r="D110" s="17"/>
      <c r="E110" s="17"/>
      <c r="F110" s="17"/>
      <c r="G110" s="17"/>
      <c r="H110" s="17"/>
      <c r="I110" s="16">
        <f>IF(B110&gt;A_Stammdaten!$B$12,0,SUM(C110,D110,F110,G110)-SUM(E110,H110))</f>
        <v>0</v>
      </c>
      <c r="J110" s="51">
        <f>HLOOKUP(A_Stammdaten!$B$12,$L$4:$R$2504,ROW(B110)-3,FALSE)+IF(OR(B110=0,A_Stammdaten!$B$12&lt;B110),0,I110*1/20)</f>
        <v>0</v>
      </c>
      <c r="K110" s="51">
        <f>HLOOKUP(A_Stammdaten!$B$12,$L$4:$R$2504,ROW(B110)-3,FALSE)</f>
        <v>0</v>
      </c>
      <c r="L110" s="51">
        <f t="shared" si="10"/>
        <v>0</v>
      </c>
      <c r="M110" s="51">
        <f t="shared" si="10"/>
        <v>0</v>
      </c>
      <c r="N110" s="51">
        <f t="shared" si="10"/>
        <v>0</v>
      </c>
      <c r="O110" s="51">
        <f t="shared" si="10"/>
        <v>0</v>
      </c>
      <c r="P110" s="51">
        <f t="shared" si="10"/>
        <v>0</v>
      </c>
      <c r="Q110" s="51">
        <f t="shared" si="10"/>
        <v>0</v>
      </c>
      <c r="R110" s="51">
        <f t="shared" si="10"/>
        <v>0</v>
      </c>
    </row>
    <row r="111" spans="1:18" x14ac:dyDescent="0.25">
      <c r="A111" s="17"/>
      <c r="B111" s="52"/>
      <c r="C111" s="17"/>
      <c r="D111" s="17"/>
      <c r="E111" s="17"/>
      <c r="F111" s="17"/>
      <c r="G111" s="17"/>
      <c r="H111" s="17"/>
      <c r="I111" s="16">
        <f>IF(B111&gt;A_Stammdaten!$B$12,0,SUM(C111,D111,F111,G111)-SUM(E111,H111))</f>
        <v>0</v>
      </c>
      <c r="J111" s="51">
        <f>HLOOKUP(A_Stammdaten!$B$12,$L$4:$R$2504,ROW(B111)-3,FALSE)+IF(OR(B111=0,A_Stammdaten!$B$12&lt;B111),0,I111*1/20)</f>
        <v>0</v>
      </c>
      <c r="K111" s="51">
        <f>HLOOKUP(A_Stammdaten!$B$12,$L$4:$R$2504,ROW(B111)-3,FALSE)</f>
        <v>0</v>
      </c>
      <c r="L111" s="51">
        <f t="shared" si="10"/>
        <v>0</v>
      </c>
      <c r="M111" s="51">
        <f t="shared" si="10"/>
        <v>0</v>
      </c>
      <c r="N111" s="51">
        <f t="shared" si="10"/>
        <v>0</v>
      </c>
      <c r="O111" s="51">
        <f t="shared" si="10"/>
        <v>0</v>
      </c>
      <c r="P111" s="51">
        <f t="shared" si="10"/>
        <v>0</v>
      </c>
      <c r="Q111" s="51">
        <f t="shared" si="10"/>
        <v>0</v>
      </c>
      <c r="R111" s="51">
        <f t="shared" si="10"/>
        <v>0</v>
      </c>
    </row>
    <row r="112" spans="1:18" x14ac:dyDescent="0.25">
      <c r="A112" s="17"/>
      <c r="B112" s="52"/>
      <c r="C112" s="17"/>
      <c r="D112" s="17"/>
      <c r="E112" s="17"/>
      <c r="F112" s="17"/>
      <c r="G112" s="17"/>
      <c r="H112" s="17"/>
      <c r="I112" s="16">
        <f>IF(B112&gt;A_Stammdaten!$B$12,0,SUM(C112,D112,F112,G112)-SUM(E112,H112))</f>
        <v>0</v>
      </c>
      <c r="J112" s="51">
        <f>HLOOKUP(A_Stammdaten!$B$12,$L$4:$R$2504,ROW(B112)-3,FALSE)+IF(OR(B112=0,A_Stammdaten!$B$12&lt;B112),0,I112*1/20)</f>
        <v>0</v>
      </c>
      <c r="K112" s="51">
        <f>HLOOKUP(A_Stammdaten!$B$12,$L$4:$R$2504,ROW(B112)-3,FALSE)</f>
        <v>0</v>
      </c>
      <c r="L112" s="51">
        <f t="shared" si="10"/>
        <v>0</v>
      </c>
      <c r="M112" s="51">
        <f t="shared" si="10"/>
        <v>0</v>
      </c>
      <c r="N112" s="51">
        <f t="shared" si="10"/>
        <v>0</v>
      </c>
      <c r="O112" s="51">
        <f t="shared" si="10"/>
        <v>0</v>
      </c>
      <c r="P112" s="51">
        <f t="shared" si="10"/>
        <v>0</v>
      </c>
      <c r="Q112" s="51">
        <f t="shared" si="10"/>
        <v>0</v>
      </c>
      <c r="R112" s="51">
        <f t="shared" si="10"/>
        <v>0</v>
      </c>
    </row>
    <row r="113" spans="1:18" x14ac:dyDescent="0.25">
      <c r="A113" s="17"/>
      <c r="B113" s="52"/>
      <c r="C113" s="17"/>
      <c r="D113" s="17"/>
      <c r="E113" s="17"/>
      <c r="F113" s="17"/>
      <c r="G113" s="17"/>
      <c r="H113" s="17"/>
      <c r="I113" s="16">
        <f>IF(B113&gt;A_Stammdaten!$B$12,0,SUM(C113,D113,F113,G113)-SUM(E113,H113))</f>
        <v>0</v>
      </c>
      <c r="J113" s="51">
        <f>HLOOKUP(A_Stammdaten!$B$12,$L$4:$R$2504,ROW(B113)-3,FALSE)+IF(OR(B113=0,A_Stammdaten!$B$12&lt;B113),0,I113*1/20)</f>
        <v>0</v>
      </c>
      <c r="K113" s="51">
        <f>HLOOKUP(A_Stammdaten!$B$12,$L$4:$R$2504,ROW(B113)-3,FALSE)</f>
        <v>0</v>
      </c>
      <c r="L113" s="51">
        <f t="shared" si="10"/>
        <v>0</v>
      </c>
      <c r="M113" s="51">
        <f t="shared" si="10"/>
        <v>0</v>
      </c>
      <c r="N113" s="51">
        <f t="shared" si="10"/>
        <v>0</v>
      </c>
      <c r="O113" s="51">
        <f t="shared" si="10"/>
        <v>0</v>
      </c>
      <c r="P113" s="51">
        <f t="shared" si="10"/>
        <v>0</v>
      </c>
      <c r="Q113" s="51">
        <f t="shared" si="10"/>
        <v>0</v>
      </c>
      <c r="R113" s="51">
        <f t="shared" si="10"/>
        <v>0</v>
      </c>
    </row>
    <row r="114" spans="1:18" x14ac:dyDescent="0.25">
      <c r="A114" s="17"/>
      <c r="B114" s="52"/>
      <c r="C114" s="17"/>
      <c r="D114" s="17"/>
      <c r="E114" s="17"/>
      <c r="F114" s="17"/>
      <c r="G114" s="17"/>
      <c r="H114" s="17"/>
      <c r="I114" s="16">
        <f>IF(B114&gt;A_Stammdaten!$B$12,0,SUM(C114,D114,F114,G114)-SUM(E114,H114))</f>
        <v>0</v>
      </c>
      <c r="J114" s="51">
        <f>HLOOKUP(A_Stammdaten!$B$12,$L$4:$R$2504,ROW(B114)-3,FALSE)+IF(OR(B114=0,A_Stammdaten!$B$12&lt;B114),0,I114*1/20)</f>
        <v>0</v>
      </c>
      <c r="K114" s="51">
        <f>HLOOKUP(A_Stammdaten!$B$12,$L$4:$R$2504,ROW(B114)-3,FALSE)</f>
        <v>0</v>
      </c>
      <c r="L114" s="51">
        <f t="shared" si="10"/>
        <v>0</v>
      </c>
      <c r="M114" s="51">
        <f t="shared" si="10"/>
        <v>0</v>
      </c>
      <c r="N114" s="51">
        <f t="shared" si="10"/>
        <v>0</v>
      </c>
      <c r="O114" s="51">
        <f t="shared" si="10"/>
        <v>0</v>
      </c>
      <c r="P114" s="51">
        <f t="shared" si="10"/>
        <v>0</v>
      </c>
      <c r="Q114" s="51">
        <f t="shared" si="10"/>
        <v>0</v>
      </c>
      <c r="R114" s="51">
        <f t="shared" si="10"/>
        <v>0</v>
      </c>
    </row>
    <row r="115" spans="1:18" x14ac:dyDescent="0.25">
      <c r="A115" s="17"/>
      <c r="B115" s="52"/>
      <c r="C115" s="17"/>
      <c r="D115" s="17"/>
      <c r="E115" s="17"/>
      <c r="F115" s="17"/>
      <c r="G115" s="17"/>
      <c r="H115" s="17"/>
      <c r="I115" s="16">
        <f>IF(B115&gt;A_Stammdaten!$B$12,0,SUM(C115,D115,F115,G115)-SUM(E115,H115))</f>
        <v>0</v>
      </c>
      <c r="J115" s="51">
        <f>HLOOKUP(A_Stammdaten!$B$12,$L$4:$R$2504,ROW(B115)-3,FALSE)+IF(OR(B115=0,A_Stammdaten!$B$12&lt;B115),0,I115*1/20)</f>
        <v>0</v>
      </c>
      <c r="K115" s="51">
        <f>HLOOKUP(A_Stammdaten!$B$12,$L$4:$R$2504,ROW(B115)-3,FALSE)</f>
        <v>0</v>
      </c>
      <c r="L115" s="51">
        <f t="shared" ref="L115:R124" si="11">IF(OR($I115=0,L$4&lt;$B115,$B115=0,20-(L$4-$B115)=0),0,$I115*(19-(L$4-$B115))/20)</f>
        <v>0</v>
      </c>
      <c r="M115" s="51">
        <f t="shared" si="11"/>
        <v>0</v>
      </c>
      <c r="N115" s="51">
        <f t="shared" si="11"/>
        <v>0</v>
      </c>
      <c r="O115" s="51">
        <f t="shared" si="11"/>
        <v>0</v>
      </c>
      <c r="P115" s="51">
        <f t="shared" si="11"/>
        <v>0</v>
      </c>
      <c r="Q115" s="51">
        <f t="shared" si="11"/>
        <v>0</v>
      </c>
      <c r="R115" s="51">
        <f t="shared" si="11"/>
        <v>0</v>
      </c>
    </row>
    <row r="116" spans="1:18" x14ac:dyDescent="0.25">
      <c r="A116" s="17"/>
      <c r="B116" s="52"/>
      <c r="C116" s="17"/>
      <c r="D116" s="17"/>
      <c r="E116" s="17"/>
      <c r="F116" s="17"/>
      <c r="G116" s="17"/>
      <c r="H116" s="17"/>
      <c r="I116" s="16">
        <f>IF(B116&gt;A_Stammdaten!$B$12,0,SUM(C116,D116,F116,G116)-SUM(E116,H116))</f>
        <v>0</v>
      </c>
      <c r="J116" s="51">
        <f>HLOOKUP(A_Stammdaten!$B$12,$L$4:$R$2504,ROW(B116)-3,FALSE)+IF(OR(B116=0,A_Stammdaten!$B$12&lt;B116),0,I116*1/20)</f>
        <v>0</v>
      </c>
      <c r="K116" s="51">
        <f>HLOOKUP(A_Stammdaten!$B$12,$L$4:$R$2504,ROW(B116)-3,FALSE)</f>
        <v>0</v>
      </c>
      <c r="L116" s="51">
        <f t="shared" si="11"/>
        <v>0</v>
      </c>
      <c r="M116" s="51">
        <f t="shared" si="11"/>
        <v>0</v>
      </c>
      <c r="N116" s="51">
        <f t="shared" si="11"/>
        <v>0</v>
      </c>
      <c r="O116" s="51">
        <f t="shared" si="11"/>
        <v>0</v>
      </c>
      <c r="P116" s="51">
        <f t="shared" si="11"/>
        <v>0</v>
      </c>
      <c r="Q116" s="51">
        <f t="shared" si="11"/>
        <v>0</v>
      </c>
      <c r="R116" s="51">
        <f t="shared" si="11"/>
        <v>0</v>
      </c>
    </row>
    <row r="117" spans="1:18" x14ac:dyDescent="0.25">
      <c r="A117" s="17"/>
      <c r="B117" s="52"/>
      <c r="C117" s="17"/>
      <c r="D117" s="17"/>
      <c r="E117" s="17"/>
      <c r="F117" s="17"/>
      <c r="G117" s="17"/>
      <c r="H117" s="17"/>
      <c r="I117" s="16">
        <f>IF(B117&gt;A_Stammdaten!$B$12,0,SUM(C117,D117,F117,G117)-SUM(E117,H117))</f>
        <v>0</v>
      </c>
      <c r="J117" s="51">
        <f>HLOOKUP(A_Stammdaten!$B$12,$L$4:$R$2504,ROW(B117)-3,FALSE)+IF(OR(B117=0,A_Stammdaten!$B$12&lt;B117),0,I117*1/20)</f>
        <v>0</v>
      </c>
      <c r="K117" s="51">
        <f>HLOOKUP(A_Stammdaten!$B$12,$L$4:$R$2504,ROW(B117)-3,FALSE)</f>
        <v>0</v>
      </c>
      <c r="L117" s="51">
        <f t="shared" si="11"/>
        <v>0</v>
      </c>
      <c r="M117" s="51">
        <f t="shared" si="11"/>
        <v>0</v>
      </c>
      <c r="N117" s="51">
        <f t="shared" si="11"/>
        <v>0</v>
      </c>
      <c r="O117" s="51">
        <f t="shared" si="11"/>
        <v>0</v>
      </c>
      <c r="P117" s="51">
        <f t="shared" si="11"/>
        <v>0</v>
      </c>
      <c r="Q117" s="51">
        <f t="shared" si="11"/>
        <v>0</v>
      </c>
      <c r="R117" s="51">
        <f t="shared" si="11"/>
        <v>0</v>
      </c>
    </row>
    <row r="118" spans="1:18" x14ac:dyDescent="0.25">
      <c r="A118" s="17"/>
      <c r="B118" s="52"/>
      <c r="C118" s="17"/>
      <c r="D118" s="17"/>
      <c r="E118" s="17"/>
      <c r="F118" s="17"/>
      <c r="G118" s="17"/>
      <c r="H118" s="17"/>
      <c r="I118" s="16">
        <f>IF(B118&gt;A_Stammdaten!$B$12,0,SUM(C118,D118,F118,G118)-SUM(E118,H118))</f>
        <v>0</v>
      </c>
      <c r="J118" s="51">
        <f>HLOOKUP(A_Stammdaten!$B$12,$L$4:$R$2504,ROW(B118)-3,FALSE)+IF(OR(B118=0,A_Stammdaten!$B$12&lt;B118),0,I118*1/20)</f>
        <v>0</v>
      </c>
      <c r="K118" s="51">
        <f>HLOOKUP(A_Stammdaten!$B$12,$L$4:$R$2504,ROW(B118)-3,FALSE)</f>
        <v>0</v>
      </c>
      <c r="L118" s="51">
        <f t="shared" si="11"/>
        <v>0</v>
      </c>
      <c r="M118" s="51">
        <f t="shared" si="11"/>
        <v>0</v>
      </c>
      <c r="N118" s="51">
        <f t="shared" si="11"/>
        <v>0</v>
      </c>
      <c r="O118" s="51">
        <f t="shared" si="11"/>
        <v>0</v>
      </c>
      <c r="P118" s="51">
        <f t="shared" si="11"/>
        <v>0</v>
      </c>
      <c r="Q118" s="51">
        <f t="shared" si="11"/>
        <v>0</v>
      </c>
      <c r="R118" s="51">
        <f t="shared" si="11"/>
        <v>0</v>
      </c>
    </row>
    <row r="119" spans="1:18" x14ac:dyDescent="0.25">
      <c r="A119" s="17"/>
      <c r="B119" s="52"/>
      <c r="C119" s="17"/>
      <c r="D119" s="17"/>
      <c r="E119" s="17"/>
      <c r="F119" s="17"/>
      <c r="G119" s="17"/>
      <c r="H119" s="17"/>
      <c r="I119" s="16">
        <f>IF(B119&gt;A_Stammdaten!$B$12,0,SUM(C119,D119,F119,G119)-SUM(E119,H119))</f>
        <v>0</v>
      </c>
      <c r="J119" s="51">
        <f>HLOOKUP(A_Stammdaten!$B$12,$L$4:$R$2504,ROW(B119)-3,FALSE)+IF(OR(B119=0,A_Stammdaten!$B$12&lt;B119),0,I119*1/20)</f>
        <v>0</v>
      </c>
      <c r="K119" s="51">
        <f>HLOOKUP(A_Stammdaten!$B$12,$L$4:$R$2504,ROW(B119)-3,FALSE)</f>
        <v>0</v>
      </c>
      <c r="L119" s="51">
        <f t="shared" si="11"/>
        <v>0</v>
      </c>
      <c r="M119" s="51">
        <f t="shared" si="11"/>
        <v>0</v>
      </c>
      <c r="N119" s="51">
        <f t="shared" si="11"/>
        <v>0</v>
      </c>
      <c r="O119" s="51">
        <f t="shared" si="11"/>
        <v>0</v>
      </c>
      <c r="P119" s="51">
        <f t="shared" si="11"/>
        <v>0</v>
      </c>
      <c r="Q119" s="51">
        <f t="shared" si="11"/>
        <v>0</v>
      </c>
      <c r="R119" s="51">
        <f t="shared" si="11"/>
        <v>0</v>
      </c>
    </row>
    <row r="120" spans="1:18" x14ac:dyDescent="0.25">
      <c r="A120" s="17"/>
      <c r="B120" s="52"/>
      <c r="C120" s="17"/>
      <c r="D120" s="17"/>
      <c r="E120" s="17"/>
      <c r="F120" s="17"/>
      <c r="G120" s="17"/>
      <c r="H120" s="17"/>
      <c r="I120" s="16">
        <f>IF(B120&gt;A_Stammdaten!$B$12,0,SUM(C120,D120,F120,G120)-SUM(E120,H120))</f>
        <v>0</v>
      </c>
      <c r="J120" s="51">
        <f>HLOOKUP(A_Stammdaten!$B$12,$L$4:$R$2504,ROW(B120)-3,FALSE)+IF(OR(B120=0,A_Stammdaten!$B$12&lt;B120),0,I120*1/20)</f>
        <v>0</v>
      </c>
      <c r="K120" s="51">
        <f>HLOOKUP(A_Stammdaten!$B$12,$L$4:$R$2504,ROW(B120)-3,FALSE)</f>
        <v>0</v>
      </c>
      <c r="L120" s="51">
        <f t="shared" si="11"/>
        <v>0</v>
      </c>
      <c r="M120" s="51">
        <f t="shared" si="11"/>
        <v>0</v>
      </c>
      <c r="N120" s="51">
        <f t="shared" si="11"/>
        <v>0</v>
      </c>
      <c r="O120" s="51">
        <f t="shared" si="11"/>
        <v>0</v>
      </c>
      <c r="P120" s="51">
        <f t="shared" si="11"/>
        <v>0</v>
      </c>
      <c r="Q120" s="51">
        <f t="shared" si="11"/>
        <v>0</v>
      </c>
      <c r="R120" s="51">
        <f t="shared" si="11"/>
        <v>0</v>
      </c>
    </row>
    <row r="121" spans="1:18" x14ac:dyDescent="0.25">
      <c r="A121" s="17"/>
      <c r="B121" s="52"/>
      <c r="C121" s="17"/>
      <c r="D121" s="17"/>
      <c r="E121" s="17"/>
      <c r="F121" s="17"/>
      <c r="G121" s="17"/>
      <c r="H121" s="17"/>
      <c r="I121" s="16">
        <f>IF(B121&gt;A_Stammdaten!$B$12,0,SUM(C121,D121,F121,G121)-SUM(E121,H121))</f>
        <v>0</v>
      </c>
      <c r="J121" s="51">
        <f>HLOOKUP(A_Stammdaten!$B$12,$L$4:$R$2504,ROW(B121)-3,FALSE)+IF(OR(B121=0,A_Stammdaten!$B$12&lt;B121),0,I121*1/20)</f>
        <v>0</v>
      </c>
      <c r="K121" s="51">
        <f>HLOOKUP(A_Stammdaten!$B$12,$L$4:$R$2504,ROW(B121)-3,FALSE)</f>
        <v>0</v>
      </c>
      <c r="L121" s="51">
        <f t="shared" si="11"/>
        <v>0</v>
      </c>
      <c r="M121" s="51">
        <f t="shared" si="11"/>
        <v>0</v>
      </c>
      <c r="N121" s="51">
        <f t="shared" si="11"/>
        <v>0</v>
      </c>
      <c r="O121" s="51">
        <f t="shared" si="11"/>
        <v>0</v>
      </c>
      <c r="P121" s="51">
        <f t="shared" si="11"/>
        <v>0</v>
      </c>
      <c r="Q121" s="51">
        <f t="shared" si="11"/>
        <v>0</v>
      </c>
      <c r="R121" s="51">
        <f t="shared" si="11"/>
        <v>0</v>
      </c>
    </row>
    <row r="122" spans="1:18" x14ac:dyDescent="0.25">
      <c r="A122" s="17"/>
      <c r="B122" s="52"/>
      <c r="C122" s="17"/>
      <c r="D122" s="17"/>
      <c r="E122" s="17"/>
      <c r="F122" s="17"/>
      <c r="G122" s="17"/>
      <c r="H122" s="17"/>
      <c r="I122" s="16">
        <f>IF(B122&gt;A_Stammdaten!$B$12,0,SUM(C122,D122,F122,G122)-SUM(E122,H122))</f>
        <v>0</v>
      </c>
      <c r="J122" s="51">
        <f>HLOOKUP(A_Stammdaten!$B$12,$L$4:$R$2504,ROW(B122)-3,FALSE)+IF(OR(B122=0,A_Stammdaten!$B$12&lt;B122),0,I122*1/20)</f>
        <v>0</v>
      </c>
      <c r="K122" s="51">
        <f>HLOOKUP(A_Stammdaten!$B$12,$L$4:$R$2504,ROW(B122)-3,FALSE)</f>
        <v>0</v>
      </c>
      <c r="L122" s="51">
        <f t="shared" si="11"/>
        <v>0</v>
      </c>
      <c r="M122" s="51">
        <f t="shared" si="11"/>
        <v>0</v>
      </c>
      <c r="N122" s="51">
        <f t="shared" si="11"/>
        <v>0</v>
      </c>
      <c r="O122" s="51">
        <f t="shared" si="11"/>
        <v>0</v>
      </c>
      <c r="P122" s="51">
        <f t="shared" si="11"/>
        <v>0</v>
      </c>
      <c r="Q122" s="51">
        <f t="shared" si="11"/>
        <v>0</v>
      </c>
      <c r="R122" s="51">
        <f t="shared" si="11"/>
        <v>0</v>
      </c>
    </row>
    <row r="123" spans="1:18" x14ac:dyDescent="0.25">
      <c r="A123" s="17"/>
      <c r="B123" s="52"/>
      <c r="C123" s="17"/>
      <c r="D123" s="17"/>
      <c r="E123" s="17"/>
      <c r="F123" s="17"/>
      <c r="G123" s="17"/>
      <c r="H123" s="17"/>
      <c r="I123" s="16">
        <f>IF(B123&gt;A_Stammdaten!$B$12,0,SUM(C123,D123,F123,G123)-SUM(E123,H123))</f>
        <v>0</v>
      </c>
      <c r="J123" s="51">
        <f>HLOOKUP(A_Stammdaten!$B$12,$L$4:$R$2504,ROW(B123)-3,FALSE)+IF(OR(B123=0,A_Stammdaten!$B$12&lt;B123),0,I123*1/20)</f>
        <v>0</v>
      </c>
      <c r="K123" s="51">
        <f>HLOOKUP(A_Stammdaten!$B$12,$L$4:$R$2504,ROW(B123)-3,FALSE)</f>
        <v>0</v>
      </c>
      <c r="L123" s="51">
        <f t="shared" si="11"/>
        <v>0</v>
      </c>
      <c r="M123" s="51">
        <f t="shared" si="11"/>
        <v>0</v>
      </c>
      <c r="N123" s="51">
        <f t="shared" si="11"/>
        <v>0</v>
      </c>
      <c r="O123" s="51">
        <f t="shared" si="11"/>
        <v>0</v>
      </c>
      <c r="P123" s="51">
        <f t="shared" si="11"/>
        <v>0</v>
      </c>
      <c r="Q123" s="51">
        <f t="shared" si="11"/>
        <v>0</v>
      </c>
      <c r="R123" s="51">
        <f t="shared" si="11"/>
        <v>0</v>
      </c>
    </row>
    <row r="124" spans="1:18" x14ac:dyDescent="0.25">
      <c r="A124" s="17"/>
      <c r="B124" s="52"/>
      <c r="C124" s="17"/>
      <c r="D124" s="17"/>
      <c r="E124" s="17"/>
      <c r="F124" s="17"/>
      <c r="G124" s="17"/>
      <c r="H124" s="17"/>
      <c r="I124" s="16">
        <f>IF(B124&gt;A_Stammdaten!$B$12,0,SUM(C124,D124,F124,G124)-SUM(E124,H124))</f>
        <v>0</v>
      </c>
      <c r="J124" s="51">
        <f>HLOOKUP(A_Stammdaten!$B$12,$L$4:$R$2504,ROW(B124)-3,FALSE)+IF(OR(B124=0,A_Stammdaten!$B$12&lt;B124),0,I124*1/20)</f>
        <v>0</v>
      </c>
      <c r="K124" s="51">
        <f>HLOOKUP(A_Stammdaten!$B$12,$L$4:$R$2504,ROW(B124)-3,FALSE)</f>
        <v>0</v>
      </c>
      <c r="L124" s="51">
        <f t="shared" si="11"/>
        <v>0</v>
      </c>
      <c r="M124" s="51">
        <f t="shared" si="11"/>
        <v>0</v>
      </c>
      <c r="N124" s="51">
        <f t="shared" si="11"/>
        <v>0</v>
      </c>
      <c r="O124" s="51">
        <f t="shared" si="11"/>
        <v>0</v>
      </c>
      <c r="P124" s="51">
        <f t="shared" si="11"/>
        <v>0</v>
      </c>
      <c r="Q124" s="51">
        <f t="shared" si="11"/>
        <v>0</v>
      </c>
      <c r="R124" s="51">
        <f t="shared" si="11"/>
        <v>0</v>
      </c>
    </row>
    <row r="125" spans="1:18" x14ac:dyDescent="0.25">
      <c r="A125" s="17"/>
      <c r="B125" s="52"/>
      <c r="C125" s="17"/>
      <c r="D125" s="17"/>
      <c r="E125" s="17"/>
      <c r="F125" s="17"/>
      <c r="G125" s="17"/>
      <c r="H125" s="17"/>
      <c r="I125" s="16">
        <f>IF(B125&gt;A_Stammdaten!$B$12,0,SUM(C125,D125,F125,G125)-SUM(E125,H125))</f>
        <v>0</v>
      </c>
      <c r="J125" s="51">
        <f>HLOOKUP(A_Stammdaten!$B$12,$L$4:$R$2504,ROW(B125)-3,FALSE)+IF(OR(B125=0,A_Stammdaten!$B$12&lt;B125),0,I125*1/20)</f>
        <v>0</v>
      </c>
      <c r="K125" s="51">
        <f>HLOOKUP(A_Stammdaten!$B$12,$L$4:$R$2504,ROW(B125)-3,FALSE)</f>
        <v>0</v>
      </c>
      <c r="L125" s="51">
        <f t="shared" ref="L125:R134" si="12">IF(OR($I125=0,L$4&lt;$B125,$B125=0,20-(L$4-$B125)=0),0,$I125*(19-(L$4-$B125))/20)</f>
        <v>0</v>
      </c>
      <c r="M125" s="51">
        <f t="shared" si="12"/>
        <v>0</v>
      </c>
      <c r="N125" s="51">
        <f t="shared" si="12"/>
        <v>0</v>
      </c>
      <c r="O125" s="51">
        <f t="shared" si="12"/>
        <v>0</v>
      </c>
      <c r="P125" s="51">
        <f t="shared" si="12"/>
        <v>0</v>
      </c>
      <c r="Q125" s="51">
        <f t="shared" si="12"/>
        <v>0</v>
      </c>
      <c r="R125" s="51">
        <f t="shared" si="12"/>
        <v>0</v>
      </c>
    </row>
    <row r="126" spans="1:18" x14ac:dyDescent="0.25">
      <c r="A126" s="17"/>
      <c r="B126" s="52"/>
      <c r="C126" s="17"/>
      <c r="D126" s="17"/>
      <c r="E126" s="17"/>
      <c r="F126" s="17"/>
      <c r="G126" s="17"/>
      <c r="H126" s="17"/>
      <c r="I126" s="16">
        <f>IF(B126&gt;A_Stammdaten!$B$12,0,SUM(C126,D126,F126,G126)-SUM(E126,H126))</f>
        <v>0</v>
      </c>
      <c r="J126" s="51">
        <f>HLOOKUP(A_Stammdaten!$B$12,$L$4:$R$2504,ROW(B126)-3,FALSE)+IF(OR(B126=0,A_Stammdaten!$B$12&lt;B126),0,I126*1/20)</f>
        <v>0</v>
      </c>
      <c r="K126" s="51">
        <f>HLOOKUP(A_Stammdaten!$B$12,$L$4:$R$2504,ROW(B126)-3,FALSE)</f>
        <v>0</v>
      </c>
      <c r="L126" s="51">
        <f t="shared" si="12"/>
        <v>0</v>
      </c>
      <c r="M126" s="51">
        <f t="shared" si="12"/>
        <v>0</v>
      </c>
      <c r="N126" s="51">
        <f t="shared" si="12"/>
        <v>0</v>
      </c>
      <c r="O126" s="51">
        <f t="shared" si="12"/>
        <v>0</v>
      </c>
      <c r="P126" s="51">
        <f t="shared" si="12"/>
        <v>0</v>
      </c>
      <c r="Q126" s="51">
        <f t="shared" si="12"/>
        <v>0</v>
      </c>
      <c r="R126" s="51">
        <f t="shared" si="12"/>
        <v>0</v>
      </c>
    </row>
    <row r="127" spans="1:18" x14ac:dyDescent="0.25">
      <c r="A127" s="17"/>
      <c r="B127" s="52"/>
      <c r="C127" s="17"/>
      <c r="D127" s="17"/>
      <c r="E127" s="17"/>
      <c r="F127" s="17"/>
      <c r="G127" s="17"/>
      <c r="H127" s="17"/>
      <c r="I127" s="16">
        <f>IF(B127&gt;A_Stammdaten!$B$12,0,SUM(C127,D127,F127,G127)-SUM(E127,H127))</f>
        <v>0</v>
      </c>
      <c r="J127" s="51">
        <f>HLOOKUP(A_Stammdaten!$B$12,$L$4:$R$2504,ROW(B127)-3,FALSE)+IF(OR(B127=0,A_Stammdaten!$B$12&lt;B127),0,I127*1/20)</f>
        <v>0</v>
      </c>
      <c r="K127" s="51">
        <f>HLOOKUP(A_Stammdaten!$B$12,$L$4:$R$2504,ROW(B127)-3,FALSE)</f>
        <v>0</v>
      </c>
      <c r="L127" s="51">
        <f t="shared" si="12"/>
        <v>0</v>
      </c>
      <c r="M127" s="51">
        <f t="shared" si="12"/>
        <v>0</v>
      </c>
      <c r="N127" s="51">
        <f t="shared" si="12"/>
        <v>0</v>
      </c>
      <c r="O127" s="51">
        <f t="shared" si="12"/>
        <v>0</v>
      </c>
      <c r="P127" s="51">
        <f t="shared" si="12"/>
        <v>0</v>
      </c>
      <c r="Q127" s="51">
        <f t="shared" si="12"/>
        <v>0</v>
      </c>
      <c r="R127" s="51">
        <f t="shared" si="12"/>
        <v>0</v>
      </c>
    </row>
    <row r="128" spans="1:18" x14ac:dyDescent="0.25">
      <c r="A128" s="17"/>
      <c r="B128" s="52"/>
      <c r="C128" s="17"/>
      <c r="D128" s="17"/>
      <c r="E128" s="17"/>
      <c r="F128" s="17"/>
      <c r="G128" s="17"/>
      <c r="H128" s="17"/>
      <c r="I128" s="16">
        <f>IF(B128&gt;A_Stammdaten!$B$12,0,SUM(C128,D128,F128,G128)-SUM(E128,H128))</f>
        <v>0</v>
      </c>
      <c r="J128" s="51">
        <f>HLOOKUP(A_Stammdaten!$B$12,$L$4:$R$2504,ROW(B128)-3,FALSE)+IF(OR(B128=0,A_Stammdaten!$B$12&lt;B128),0,I128*1/20)</f>
        <v>0</v>
      </c>
      <c r="K128" s="51">
        <f>HLOOKUP(A_Stammdaten!$B$12,$L$4:$R$2504,ROW(B128)-3,FALSE)</f>
        <v>0</v>
      </c>
      <c r="L128" s="51">
        <f t="shared" si="12"/>
        <v>0</v>
      </c>
      <c r="M128" s="51">
        <f t="shared" si="12"/>
        <v>0</v>
      </c>
      <c r="N128" s="51">
        <f t="shared" si="12"/>
        <v>0</v>
      </c>
      <c r="O128" s="51">
        <f t="shared" si="12"/>
        <v>0</v>
      </c>
      <c r="P128" s="51">
        <f t="shared" si="12"/>
        <v>0</v>
      </c>
      <c r="Q128" s="51">
        <f t="shared" si="12"/>
        <v>0</v>
      </c>
      <c r="R128" s="51">
        <f t="shared" si="12"/>
        <v>0</v>
      </c>
    </row>
    <row r="129" spans="1:18" x14ac:dyDescent="0.25">
      <c r="A129" s="17"/>
      <c r="B129" s="52"/>
      <c r="C129" s="17"/>
      <c r="D129" s="17"/>
      <c r="E129" s="17"/>
      <c r="F129" s="17"/>
      <c r="G129" s="17"/>
      <c r="H129" s="17"/>
      <c r="I129" s="16">
        <f>IF(B129&gt;A_Stammdaten!$B$12,0,SUM(C129,D129,F129,G129)-SUM(E129,H129))</f>
        <v>0</v>
      </c>
      <c r="J129" s="51">
        <f>HLOOKUP(A_Stammdaten!$B$12,$L$4:$R$2504,ROW(B129)-3,FALSE)+IF(OR(B129=0,A_Stammdaten!$B$12&lt;B129),0,I129*1/20)</f>
        <v>0</v>
      </c>
      <c r="K129" s="51">
        <f>HLOOKUP(A_Stammdaten!$B$12,$L$4:$R$2504,ROW(B129)-3,FALSE)</f>
        <v>0</v>
      </c>
      <c r="L129" s="51">
        <f t="shared" si="12"/>
        <v>0</v>
      </c>
      <c r="M129" s="51">
        <f t="shared" si="12"/>
        <v>0</v>
      </c>
      <c r="N129" s="51">
        <f t="shared" si="12"/>
        <v>0</v>
      </c>
      <c r="O129" s="51">
        <f t="shared" si="12"/>
        <v>0</v>
      </c>
      <c r="P129" s="51">
        <f t="shared" si="12"/>
        <v>0</v>
      </c>
      <c r="Q129" s="51">
        <f t="shared" si="12"/>
        <v>0</v>
      </c>
      <c r="R129" s="51">
        <f t="shared" si="12"/>
        <v>0</v>
      </c>
    </row>
    <row r="130" spans="1:18" x14ac:dyDescent="0.25">
      <c r="A130" s="17"/>
      <c r="B130" s="52"/>
      <c r="C130" s="17"/>
      <c r="D130" s="17"/>
      <c r="E130" s="17"/>
      <c r="F130" s="17"/>
      <c r="G130" s="17"/>
      <c r="H130" s="17"/>
      <c r="I130" s="16">
        <f>IF(B130&gt;A_Stammdaten!$B$12,0,SUM(C130,D130,F130,G130)-SUM(E130,H130))</f>
        <v>0</v>
      </c>
      <c r="J130" s="51">
        <f>HLOOKUP(A_Stammdaten!$B$12,$L$4:$R$2504,ROW(B130)-3,FALSE)+IF(OR(B130=0,A_Stammdaten!$B$12&lt;B130),0,I130*1/20)</f>
        <v>0</v>
      </c>
      <c r="K130" s="51">
        <f>HLOOKUP(A_Stammdaten!$B$12,$L$4:$R$2504,ROW(B130)-3,FALSE)</f>
        <v>0</v>
      </c>
      <c r="L130" s="51">
        <f t="shared" si="12"/>
        <v>0</v>
      </c>
      <c r="M130" s="51">
        <f t="shared" si="12"/>
        <v>0</v>
      </c>
      <c r="N130" s="51">
        <f t="shared" si="12"/>
        <v>0</v>
      </c>
      <c r="O130" s="51">
        <f t="shared" si="12"/>
        <v>0</v>
      </c>
      <c r="P130" s="51">
        <f t="shared" si="12"/>
        <v>0</v>
      </c>
      <c r="Q130" s="51">
        <f t="shared" si="12"/>
        <v>0</v>
      </c>
      <c r="R130" s="51">
        <f t="shared" si="12"/>
        <v>0</v>
      </c>
    </row>
    <row r="131" spans="1:18" x14ac:dyDescent="0.25">
      <c r="A131" s="17"/>
      <c r="B131" s="52"/>
      <c r="C131" s="17"/>
      <c r="D131" s="17"/>
      <c r="E131" s="17"/>
      <c r="F131" s="17"/>
      <c r="G131" s="17"/>
      <c r="H131" s="17"/>
      <c r="I131" s="16">
        <f>IF(B131&gt;A_Stammdaten!$B$12,0,SUM(C131,D131,F131,G131)-SUM(E131,H131))</f>
        <v>0</v>
      </c>
      <c r="J131" s="51">
        <f>HLOOKUP(A_Stammdaten!$B$12,$L$4:$R$2504,ROW(B131)-3,FALSE)+IF(OR(B131=0,A_Stammdaten!$B$12&lt;B131),0,I131*1/20)</f>
        <v>0</v>
      </c>
      <c r="K131" s="51">
        <f>HLOOKUP(A_Stammdaten!$B$12,$L$4:$R$2504,ROW(B131)-3,FALSE)</f>
        <v>0</v>
      </c>
      <c r="L131" s="51">
        <f t="shared" si="12"/>
        <v>0</v>
      </c>
      <c r="M131" s="51">
        <f t="shared" si="12"/>
        <v>0</v>
      </c>
      <c r="N131" s="51">
        <f t="shared" si="12"/>
        <v>0</v>
      </c>
      <c r="O131" s="51">
        <f t="shared" si="12"/>
        <v>0</v>
      </c>
      <c r="P131" s="51">
        <f t="shared" si="12"/>
        <v>0</v>
      </c>
      <c r="Q131" s="51">
        <f t="shared" si="12"/>
        <v>0</v>
      </c>
      <c r="R131" s="51">
        <f t="shared" si="12"/>
        <v>0</v>
      </c>
    </row>
    <row r="132" spans="1:18" x14ac:dyDescent="0.25">
      <c r="A132" s="17"/>
      <c r="B132" s="52"/>
      <c r="C132" s="17"/>
      <c r="D132" s="17"/>
      <c r="E132" s="17"/>
      <c r="F132" s="17"/>
      <c r="G132" s="17"/>
      <c r="H132" s="17"/>
      <c r="I132" s="16">
        <f>IF(B132&gt;A_Stammdaten!$B$12,0,SUM(C132,D132,F132,G132)-SUM(E132,H132))</f>
        <v>0</v>
      </c>
      <c r="J132" s="51">
        <f>HLOOKUP(A_Stammdaten!$B$12,$L$4:$R$2504,ROW(B132)-3,FALSE)+IF(OR(B132=0,A_Stammdaten!$B$12&lt;B132),0,I132*1/20)</f>
        <v>0</v>
      </c>
      <c r="K132" s="51">
        <f>HLOOKUP(A_Stammdaten!$B$12,$L$4:$R$2504,ROW(B132)-3,FALSE)</f>
        <v>0</v>
      </c>
      <c r="L132" s="51">
        <f t="shared" si="12"/>
        <v>0</v>
      </c>
      <c r="M132" s="51">
        <f t="shared" si="12"/>
        <v>0</v>
      </c>
      <c r="N132" s="51">
        <f t="shared" si="12"/>
        <v>0</v>
      </c>
      <c r="O132" s="51">
        <f t="shared" si="12"/>
        <v>0</v>
      </c>
      <c r="P132" s="51">
        <f t="shared" si="12"/>
        <v>0</v>
      </c>
      <c r="Q132" s="51">
        <f t="shared" si="12"/>
        <v>0</v>
      </c>
      <c r="R132" s="51">
        <f t="shared" si="12"/>
        <v>0</v>
      </c>
    </row>
    <row r="133" spans="1:18" x14ac:dyDescent="0.25">
      <c r="A133" s="17"/>
      <c r="B133" s="52"/>
      <c r="C133" s="17"/>
      <c r="D133" s="17"/>
      <c r="E133" s="17"/>
      <c r="F133" s="17"/>
      <c r="G133" s="17"/>
      <c r="H133" s="17"/>
      <c r="I133" s="16">
        <f>IF(B133&gt;A_Stammdaten!$B$12,0,SUM(C133,D133,F133,G133)-SUM(E133,H133))</f>
        <v>0</v>
      </c>
      <c r="J133" s="51">
        <f>HLOOKUP(A_Stammdaten!$B$12,$L$4:$R$2504,ROW(B133)-3,FALSE)+IF(OR(B133=0,A_Stammdaten!$B$12&lt;B133),0,I133*1/20)</f>
        <v>0</v>
      </c>
      <c r="K133" s="51">
        <f>HLOOKUP(A_Stammdaten!$B$12,$L$4:$R$2504,ROW(B133)-3,FALSE)</f>
        <v>0</v>
      </c>
      <c r="L133" s="51">
        <f t="shared" si="12"/>
        <v>0</v>
      </c>
      <c r="M133" s="51">
        <f t="shared" si="12"/>
        <v>0</v>
      </c>
      <c r="N133" s="51">
        <f t="shared" si="12"/>
        <v>0</v>
      </c>
      <c r="O133" s="51">
        <f t="shared" si="12"/>
        <v>0</v>
      </c>
      <c r="P133" s="51">
        <f t="shared" si="12"/>
        <v>0</v>
      </c>
      <c r="Q133" s="51">
        <f t="shared" si="12"/>
        <v>0</v>
      </c>
      <c r="R133" s="51">
        <f t="shared" si="12"/>
        <v>0</v>
      </c>
    </row>
    <row r="134" spans="1:18" x14ac:dyDescent="0.25">
      <c r="A134" s="17"/>
      <c r="B134" s="52"/>
      <c r="C134" s="17"/>
      <c r="D134" s="17"/>
      <c r="E134" s="17"/>
      <c r="F134" s="17"/>
      <c r="G134" s="17"/>
      <c r="H134" s="17"/>
      <c r="I134" s="16">
        <f>IF(B134&gt;A_Stammdaten!$B$12,0,SUM(C134,D134,F134,G134)-SUM(E134,H134))</f>
        <v>0</v>
      </c>
      <c r="J134" s="51">
        <f>HLOOKUP(A_Stammdaten!$B$12,$L$4:$R$2504,ROW(B134)-3,FALSE)+IF(OR(B134=0,A_Stammdaten!$B$12&lt;B134),0,I134*1/20)</f>
        <v>0</v>
      </c>
      <c r="K134" s="51">
        <f>HLOOKUP(A_Stammdaten!$B$12,$L$4:$R$2504,ROW(B134)-3,FALSE)</f>
        <v>0</v>
      </c>
      <c r="L134" s="51">
        <f t="shared" si="12"/>
        <v>0</v>
      </c>
      <c r="M134" s="51">
        <f t="shared" si="12"/>
        <v>0</v>
      </c>
      <c r="N134" s="51">
        <f t="shared" si="12"/>
        <v>0</v>
      </c>
      <c r="O134" s="51">
        <f t="shared" si="12"/>
        <v>0</v>
      </c>
      <c r="P134" s="51">
        <f t="shared" si="12"/>
        <v>0</v>
      </c>
      <c r="Q134" s="51">
        <f t="shared" si="12"/>
        <v>0</v>
      </c>
      <c r="R134" s="51">
        <f t="shared" si="12"/>
        <v>0</v>
      </c>
    </row>
    <row r="135" spans="1:18" x14ac:dyDescent="0.25">
      <c r="A135" s="17"/>
      <c r="B135" s="52"/>
      <c r="C135" s="17"/>
      <c r="D135" s="17"/>
      <c r="E135" s="17"/>
      <c r="F135" s="17"/>
      <c r="G135" s="17"/>
      <c r="H135" s="17"/>
      <c r="I135" s="16">
        <f>IF(B135&gt;A_Stammdaten!$B$12,0,SUM(C135,D135,F135,G135)-SUM(E135,H135))</f>
        <v>0</v>
      </c>
      <c r="J135" s="51">
        <f>HLOOKUP(A_Stammdaten!$B$12,$L$4:$R$2504,ROW(B135)-3,FALSE)+IF(OR(B135=0,A_Stammdaten!$B$12&lt;B135),0,I135*1/20)</f>
        <v>0</v>
      </c>
      <c r="K135" s="51">
        <f>HLOOKUP(A_Stammdaten!$B$12,$L$4:$R$2504,ROW(B135)-3,FALSE)</f>
        <v>0</v>
      </c>
      <c r="L135" s="51">
        <f t="shared" ref="L135:R144" si="13">IF(OR($I135=0,L$4&lt;$B135,$B135=0,20-(L$4-$B135)=0),0,$I135*(19-(L$4-$B135))/20)</f>
        <v>0</v>
      </c>
      <c r="M135" s="51">
        <f t="shared" si="13"/>
        <v>0</v>
      </c>
      <c r="N135" s="51">
        <f t="shared" si="13"/>
        <v>0</v>
      </c>
      <c r="O135" s="51">
        <f t="shared" si="13"/>
        <v>0</v>
      </c>
      <c r="P135" s="51">
        <f t="shared" si="13"/>
        <v>0</v>
      </c>
      <c r="Q135" s="51">
        <f t="shared" si="13"/>
        <v>0</v>
      </c>
      <c r="R135" s="51">
        <f t="shared" si="13"/>
        <v>0</v>
      </c>
    </row>
    <row r="136" spans="1:18" x14ac:dyDescent="0.25">
      <c r="A136" s="17"/>
      <c r="B136" s="52"/>
      <c r="C136" s="17"/>
      <c r="D136" s="17"/>
      <c r="E136" s="17"/>
      <c r="F136" s="17"/>
      <c r="G136" s="17"/>
      <c r="H136" s="17"/>
      <c r="I136" s="16">
        <f>IF(B136&gt;A_Stammdaten!$B$12,0,SUM(C136,D136,F136,G136)-SUM(E136,H136))</f>
        <v>0</v>
      </c>
      <c r="J136" s="51">
        <f>HLOOKUP(A_Stammdaten!$B$12,$L$4:$R$2504,ROW(B136)-3,FALSE)+IF(OR(B136=0,A_Stammdaten!$B$12&lt;B136),0,I136*1/20)</f>
        <v>0</v>
      </c>
      <c r="K136" s="51">
        <f>HLOOKUP(A_Stammdaten!$B$12,$L$4:$R$2504,ROW(B136)-3,FALSE)</f>
        <v>0</v>
      </c>
      <c r="L136" s="51">
        <f t="shared" si="13"/>
        <v>0</v>
      </c>
      <c r="M136" s="51">
        <f t="shared" si="13"/>
        <v>0</v>
      </c>
      <c r="N136" s="51">
        <f t="shared" si="13"/>
        <v>0</v>
      </c>
      <c r="O136" s="51">
        <f t="shared" si="13"/>
        <v>0</v>
      </c>
      <c r="P136" s="51">
        <f t="shared" si="13"/>
        <v>0</v>
      </c>
      <c r="Q136" s="51">
        <f t="shared" si="13"/>
        <v>0</v>
      </c>
      <c r="R136" s="51">
        <f t="shared" si="13"/>
        <v>0</v>
      </c>
    </row>
    <row r="137" spans="1:18" x14ac:dyDescent="0.25">
      <c r="A137" s="17"/>
      <c r="B137" s="52"/>
      <c r="C137" s="17"/>
      <c r="D137" s="17"/>
      <c r="E137" s="17"/>
      <c r="F137" s="17"/>
      <c r="G137" s="17"/>
      <c r="H137" s="17"/>
      <c r="I137" s="16">
        <f>IF(B137&gt;A_Stammdaten!$B$12,0,SUM(C137,D137,F137,G137)-SUM(E137,H137))</f>
        <v>0</v>
      </c>
      <c r="J137" s="51">
        <f>HLOOKUP(A_Stammdaten!$B$12,$L$4:$R$2504,ROW(B137)-3,FALSE)+IF(OR(B137=0,A_Stammdaten!$B$12&lt;B137),0,I137*1/20)</f>
        <v>0</v>
      </c>
      <c r="K137" s="51">
        <f>HLOOKUP(A_Stammdaten!$B$12,$L$4:$R$2504,ROW(B137)-3,FALSE)</f>
        <v>0</v>
      </c>
      <c r="L137" s="51">
        <f t="shared" si="13"/>
        <v>0</v>
      </c>
      <c r="M137" s="51">
        <f t="shared" si="13"/>
        <v>0</v>
      </c>
      <c r="N137" s="51">
        <f t="shared" si="13"/>
        <v>0</v>
      </c>
      <c r="O137" s="51">
        <f t="shared" si="13"/>
        <v>0</v>
      </c>
      <c r="P137" s="51">
        <f t="shared" si="13"/>
        <v>0</v>
      </c>
      <c r="Q137" s="51">
        <f t="shared" si="13"/>
        <v>0</v>
      </c>
      <c r="R137" s="51">
        <f t="shared" si="13"/>
        <v>0</v>
      </c>
    </row>
    <row r="138" spans="1:18" x14ac:dyDescent="0.25">
      <c r="A138" s="17"/>
      <c r="B138" s="52"/>
      <c r="C138" s="17"/>
      <c r="D138" s="17"/>
      <c r="E138" s="17"/>
      <c r="F138" s="17"/>
      <c r="G138" s="17"/>
      <c r="H138" s="17"/>
      <c r="I138" s="16">
        <f>IF(B138&gt;A_Stammdaten!$B$12,0,SUM(C138,D138,F138,G138)-SUM(E138,H138))</f>
        <v>0</v>
      </c>
      <c r="J138" s="51">
        <f>HLOOKUP(A_Stammdaten!$B$12,$L$4:$R$2504,ROW(B138)-3,FALSE)+IF(OR(B138=0,A_Stammdaten!$B$12&lt;B138),0,I138*1/20)</f>
        <v>0</v>
      </c>
      <c r="K138" s="51">
        <f>HLOOKUP(A_Stammdaten!$B$12,$L$4:$R$2504,ROW(B138)-3,FALSE)</f>
        <v>0</v>
      </c>
      <c r="L138" s="51">
        <f t="shared" si="13"/>
        <v>0</v>
      </c>
      <c r="M138" s="51">
        <f t="shared" si="13"/>
        <v>0</v>
      </c>
      <c r="N138" s="51">
        <f t="shared" si="13"/>
        <v>0</v>
      </c>
      <c r="O138" s="51">
        <f t="shared" si="13"/>
        <v>0</v>
      </c>
      <c r="P138" s="51">
        <f t="shared" si="13"/>
        <v>0</v>
      </c>
      <c r="Q138" s="51">
        <f t="shared" si="13"/>
        <v>0</v>
      </c>
      <c r="R138" s="51">
        <f t="shared" si="13"/>
        <v>0</v>
      </c>
    </row>
    <row r="139" spans="1:18" x14ac:dyDescent="0.25">
      <c r="A139" s="17"/>
      <c r="B139" s="52"/>
      <c r="C139" s="17"/>
      <c r="D139" s="17"/>
      <c r="E139" s="17"/>
      <c r="F139" s="17"/>
      <c r="G139" s="17"/>
      <c r="H139" s="17"/>
      <c r="I139" s="16">
        <f>IF(B139&gt;A_Stammdaten!$B$12,0,SUM(C139,D139,F139,G139)-SUM(E139,H139))</f>
        <v>0</v>
      </c>
      <c r="J139" s="51">
        <f>HLOOKUP(A_Stammdaten!$B$12,$L$4:$R$2504,ROW(B139)-3,FALSE)+IF(OR(B139=0,A_Stammdaten!$B$12&lt;B139),0,I139*1/20)</f>
        <v>0</v>
      </c>
      <c r="K139" s="51">
        <f>HLOOKUP(A_Stammdaten!$B$12,$L$4:$R$2504,ROW(B139)-3,FALSE)</f>
        <v>0</v>
      </c>
      <c r="L139" s="51">
        <f t="shared" si="13"/>
        <v>0</v>
      </c>
      <c r="M139" s="51">
        <f t="shared" si="13"/>
        <v>0</v>
      </c>
      <c r="N139" s="51">
        <f t="shared" si="13"/>
        <v>0</v>
      </c>
      <c r="O139" s="51">
        <f t="shared" si="13"/>
        <v>0</v>
      </c>
      <c r="P139" s="51">
        <f t="shared" si="13"/>
        <v>0</v>
      </c>
      <c r="Q139" s="51">
        <f t="shared" si="13"/>
        <v>0</v>
      </c>
      <c r="R139" s="51">
        <f t="shared" si="13"/>
        <v>0</v>
      </c>
    </row>
    <row r="140" spans="1:18" x14ac:dyDescent="0.25">
      <c r="A140" s="17"/>
      <c r="B140" s="52"/>
      <c r="C140" s="17"/>
      <c r="D140" s="17"/>
      <c r="E140" s="17"/>
      <c r="F140" s="17"/>
      <c r="G140" s="17"/>
      <c r="H140" s="17"/>
      <c r="I140" s="16">
        <f>IF(B140&gt;A_Stammdaten!$B$12,0,SUM(C140,D140,F140,G140)-SUM(E140,H140))</f>
        <v>0</v>
      </c>
      <c r="J140" s="51">
        <f>HLOOKUP(A_Stammdaten!$B$12,$L$4:$R$2504,ROW(B140)-3,FALSE)+IF(OR(B140=0,A_Stammdaten!$B$12&lt;B140),0,I140*1/20)</f>
        <v>0</v>
      </c>
      <c r="K140" s="51">
        <f>HLOOKUP(A_Stammdaten!$B$12,$L$4:$R$2504,ROW(B140)-3,FALSE)</f>
        <v>0</v>
      </c>
      <c r="L140" s="51">
        <f t="shared" si="13"/>
        <v>0</v>
      </c>
      <c r="M140" s="51">
        <f t="shared" si="13"/>
        <v>0</v>
      </c>
      <c r="N140" s="51">
        <f t="shared" si="13"/>
        <v>0</v>
      </c>
      <c r="O140" s="51">
        <f t="shared" si="13"/>
        <v>0</v>
      </c>
      <c r="P140" s="51">
        <f t="shared" si="13"/>
        <v>0</v>
      </c>
      <c r="Q140" s="51">
        <f t="shared" si="13"/>
        <v>0</v>
      </c>
      <c r="R140" s="51">
        <f t="shared" si="13"/>
        <v>0</v>
      </c>
    </row>
    <row r="141" spans="1:18" x14ac:dyDescent="0.25">
      <c r="A141" s="17"/>
      <c r="B141" s="52"/>
      <c r="C141" s="17"/>
      <c r="D141" s="17"/>
      <c r="E141" s="17"/>
      <c r="F141" s="17"/>
      <c r="G141" s="17"/>
      <c r="H141" s="17"/>
      <c r="I141" s="16">
        <f>IF(B141&gt;A_Stammdaten!$B$12,0,SUM(C141,D141,F141,G141)-SUM(E141,H141))</f>
        <v>0</v>
      </c>
      <c r="J141" s="51">
        <f>HLOOKUP(A_Stammdaten!$B$12,$L$4:$R$2504,ROW(B141)-3,FALSE)+IF(OR(B141=0,A_Stammdaten!$B$12&lt;B141),0,I141*1/20)</f>
        <v>0</v>
      </c>
      <c r="K141" s="51">
        <f>HLOOKUP(A_Stammdaten!$B$12,$L$4:$R$2504,ROW(B141)-3,FALSE)</f>
        <v>0</v>
      </c>
      <c r="L141" s="51">
        <f t="shared" si="13"/>
        <v>0</v>
      </c>
      <c r="M141" s="51">
        <f t="shared" si="13"/>
        <v>0</v>
      </c>
      <c r="N141" s="51">
        <f t="shared" si="13"/>
        <v>0</v>
      </c>
      <c r="O141" s="51">
        <f t="shared" si="13"/>
        <v>0</v>
      </c>
      <c r="P141" s="51">
        <f t="shared" si="13"/>
        <v>0</v>
      </c>
      <c r="Q141" s="51">
        <f t="shared" si="13"/>
        <v>0</v>
      </c>
      <c r="R141" s="51">
        <f t="shared" si="13"/>
        <v>0</v>
      </c>
    </row>
    <row r="142" spans="1:18" x14ac:dyDescent="0.25">
      <c r="A142" s="17"/>
      <c r="B142" s="52"/>
      <c r="C142" s="17"/>
      <c r="D142" s="17"/>
      <c r="E142" s="17"/>
      <c r="F142" s="17"/>
      <c r="G142" s="17"/>
      <c r="H142" s="17"/>
      <c r="I142" s="16">
        <f>IF(B142&gt;A_Stammdaten!$B$12,0,SUM(C142,D142,F142,G142)-SUM(E142,H142))</f>
        <v>0</v>
      </c>
      <c r="J142" s="51">
        <f>HLOOKUP(A_Stammdaten!$B$12,$L$4:$R$2504,ROW(B142)-3,FALSE)+IF(OR(B142=0,A_Stammdaten!$B$12&lt;B142),0,I142*1/20)</f>
        <v>0</v>
      </c>
      <c r="K142" s="51">
        <f>HLOOKUP(A_Stammdaten!$B$12,$L$4:$R$2504,ROW(B142)-3,FALSE)</f>
        <v>0</v>
      </c>
      <c r="L142" s="51">
        <f t="shared" si="13"/>
        <v>0</v>
      </c>
      <c r="M142" s="51">
        <f t="shared" si="13"/>
        <v>0</v>
      </c>
      <c r="N142" s="51">
        <f t="shared" si="13"/>
        <v>0</v>
      </c>
      <c r="O142" s="51">
        <f t="shared" si="13"/>
        <v>0</v>
      </c>
      <c r="P142" s="51">
        <f t="shared" si="13"/>
        <v>0</v>
      </c>
      <c r="Q142" s="51">
        <f t="shared" si="13"/>
        <v>0</v>
      </c>
      <c r="R142" s="51">
        <f t="shared" si="13"/>
        <v>0</v>
      </c>
    </row>
    <row r="143" spans="1:18" x14ac:dyDescent="0.25">
      <c r="A143" s="17"/>
      <c r="B143" s="52"/>
      <c r="C143" s="17"/>
      <c r="D143" s="17"/>
      <c r="E143" s="17"/>
      <c r="F143" s="17"/>
      <c r="G143" s="17"/>
      <c r="H143" s="17"/>
      <c r="I143" s="16">
        <f>IF(B143&gt;A_Stammdaten!$B$12,0,SUM(C143,D143,F143,G143)-SUM(E143,H143))</f>
        <v>0</v>
      </c>
      <c r="J143" s="51">
        <f>HLOOKUP(A_Stammdaten!$B$12,$L$4:$R$2504,ROW(B143)-3,FALSE)+IF(OR(B143=0,A_Stammdaten!$B$12&lt;B143),0,I143*1/20)</f>
        <v>0</v>
      </c>
      <c r="K143" s="51">
        <f>HLOOKUP(A_Stammdaten!$B$12,$L$4:$R$2504,ROW(B143)-3,FALSE)</f>
        <v>0</v>
      </c>
      <c r="L143" s="51">
        <f t="shared" si="13"/>
        <v>0</v>
      </c>
      <c r="M143" s="51">
        <f t="shared" si="13"/>
        <v>0</v>
      </c>
      <c r="N143" s="51">
        <f t="shared" si="13"/>
        <v>0</v>
      </c>
      <c r="O143" s="51">
        <f t="shared" si="13"/>
        <v>0</v>
      </c>
      <c r="P143" s="51">
        <f t="shared" si="13"/>
        <v>0</v>
      </c>
      <c r="Q143" s="51">
        <f t="shared" si="13"/>
        <v>0</v>
      </c>
      <c r="R143" s="51">
        <f t="shared" si="13"/>
        <v>0</v>
      </c>
    </row>
    <row r="144" spans="1:18" x14ac:dyDescent="0.25">
      <c r="A144" s="17"/>
      <c r="B144" s="52"/>
      <c r="C144" s="17"/>
      <c r="D144" s="17"/>
      <c r="E144" s="17"/>
      <c r="F144" s="17"/>
      <c r="G144" s="17"/>
      <c r="H144" s="17"/>
      <c r="I144" s="16">
        <f>IF(B144&gt;A_Stammdaten!$B$12,0,SUM(C144,D144,F144,G144)-SUM(E144,H144))</f>
        <v>0</v>
      </c>
      <c r="J144" s="51">
        <f>HLOOKUP(A_Stammdaten!$B$12,$L$4:$R$2504,ROW(B144)-3,FALSE)+IF(OR(B144=0,A_Stammdaten!$B$12&lt;B144),0,I144*1/20)</f>
        <v>0</v>
      </c>
      <c r="K144" s="51">
        <f>HLOOKUP(A_Stammdaten!$B$12,$L$4:$R$2504,ROW(B144)-3,FALSE)</f>
        <v>0</v>
      </c>
      <c r="L144" s="51">
        <f t="shared" si="13"/>
        <v>0</v>
      </c>
      <c r="M144" s="51">
        <f t="shared" si="13"/>
        <v>0</v>
      </c>
      <c r="N144" s="51">
        <f t="shared" si="13"/>
        <v>0</v>
      </c>
      <c r="O144" s="51">
        <f t="shared" si="13"/>
        <v>0</v>
      </c>
      <c r="P144" s="51">
        <f t="shared" si="13"/>
        <v>0</v>
      </c>
      <c r="Q144" s="51">
        <f t="shared" si="13"/>
        <v>0</v>
      </c>
      <c r="R144" s="51">
        <f t="shared" si="13"/>
        <v>0</v>
      </c>
    </row>
    <row r="145" spans="1:18" x14ac:dyDescent="0.25">
      <c r="A145" s="17"/>
      <c r="B145" s="52"/>
      <c r="C145" s="17"/>
      <c r="D145" s="17"/>
      <c r="E145" s="17"/>
      <c r="F145" s="17"/>
      <c r="G145" s="17"/>
      <c r="H145" s="17"/>
      <c r="I145" s="16">
        <f>IF(B145&gt;A_Stammdaten!$B$12,0,SUM(C145,D145,F145,G145)-SUM(E145,H145))</f>
        <v>0</v>
      </c>
      <c r="J145" s="51">
        <f>HLOOKUP(A_Stammdaten!$B$12,$L$4:$R$2504,ROW(B145)-3,FALSE)+IF(OR(B145=0,A_Stammdaten!$B$12&lt;B145),0,I145*1/20)</f>
        <v>0</v>
      </c>
      <c r="K145" s="51">
        <f>HLOOKUP(A_Stammdaten!$B$12,$L$4:$R$2504,ROW(B145)-3,FALSE)</f>
        <v>0</v>
      </c>
      <c r="L145" s="51">
        <f t="shared" ref="L145:R154" si="14">IF(OR($I145=0,L$4&lt;$B145,$B145=0,20-(L$4-$B145)=0),0,$I145*(19-(L$4-$B145))/20)</f>
        <v>0</v>
      </c>
      <c r="M145" s="51">
        <f t="shared" si="14"/>
        <v>0</v>
      </c>
      <c r="N145" s="51">
        <f t="shared" si="14"/>
        <v>0</v>
      </c>
      <c r="O145" s="51">
        <f t="shared" si="14"/>
        <v>0</v>
      </c>
      <c r="P145" s="51">
        <f t="shared" si="14"/>
        <v>0</v>
      </c>
      <c r="Q145" s="51">
        <f t="shared" si="14"/>
        <v>0</v>
      </c>
      <c r="R145" s="51">
        <f t="shared" si="14"/>
        <v>0</v>
      </c>
    </row>
    <row r="146" spans="1:18" x14ac:dyDescent="0.25">
      <c r="A146" s="17"/>
      <c r="B146" s="52"/>
      <c r="C146" s="17"/>
      <c r="D146" s="17"/>
      <c r="E146" s="17"/>
      <c r="F146" s="17"/>
      <c r="G146" s="17"/>
      <c r="H146" s="17"/>
      <c r="I146" s="16">
        <f>IF(B146&gt;A_Stammdaten!$B$12,0,SUM(C146,D146,F146,G146)-SUM(E146,H146))</f>
        <v>0</v>
      </c>
      <c r="J146" s="51">
        <f>HLOOKUP(A_Stammdaten!$B$12,$L$4:$R$2504,ROW(B146)-3,FALSE)+IF(OR(B146=0,A_Stammdaten!$B$12&lt;B146),0,I146*1/20)</f>
        <v>0</v>
      </c>
      <c r="K146" s="51">
        <f>HLOOKUP(A_Stammdaten!$B$12,$L$4:$R$2504,ROW(B146)-3,FALSE)</f>
        <v>0</v>
      </c>
      <c r="L146" s="51">
        <f t="shared" si="14"/>
        <v>0</v>
      </c>
      <c r="M146" s="51">
        <f t="shared" si="14"/>
        <v>0</v>
      </c>
      <c r="N146" s="51">
        <f t="shared" si="14"/>
        <v>0</v>
      </c>
      <c r="O146" s="51">
        <f t="shared" si="14"/>
        <v>0</v>
      </c>
      <c r="P146" s="51">
        <f t="shared" si="14"/>
        <v>0</v>
      </c>
      <c r="Q146" s="51">
        <f t="shared" si="14"/>
        <v>0</v>
      </c>
      <c r="R146" s="51">
        <f t="shared" si="14"/>
        <v>0</v>
      </c>
    </row>
    <row r="147" spans="1:18" x14ac:dyDescent="0.25">
      <c r="A147" s="17"/>
      <c r="B147" s="52"/>
      <c r="C147" s="17"/>
      <c r="D147" s="17"/>
      <c r="E147" s="17"/>
      <c r="F147" s="17"/>
      <c r="G147" s="17"/>
      <c r="H147" s="17"/>
      <c r="I147" s="16">
        <f>IF(B147&gt;A_Stammdaten!$B$12,0,SUM(C147,D147,F147,G147)-SUM(E147,H147))</f>
        <v>0</v>
      </c>
      <c r="J147" s="51">
        <f>HLOOKUP(A_Stammdaten!$B$12,$L$4:$R$2504,ROW(B147)-3,FALSE)+IF(OR(B147=0,A_Stammdaten!$B$12&lt;B147),0,I147*1/20)</f>
        <v>0</v>
      </c>
      <c r="K147" s="51">
        <f>HLOOKUP(A_Stammdaten!$B$12,$L$4:$R$2504,ROW(B147)-3,FALSE)</f>
        <v>0</v>
      </c>
      <c r="L147" s="51">
        <f t="shared" si="14"/>
        <v>0</v>
      </c>
      <c r="M147" s="51">
        <f t="shared" si="14"/>
        <v>0</v>
      </c>
      <c r="N147" s="51">
        <f t="shared" si="14"/>
        <v>0</v>
      </c>
      <c r="O147" s="51">
        <f t="shared" si="14"/>
        <v>0</v>
      </c>
      <c r="P147" s="51">
        <f t="shared" si="14"/>
        <v>0</v>
      </c>
      <c r="Q147" s="51">
        <f t="shared" si="14"/>
        <v>0</v>
      </c>
      <c r="R147" s="51">
        <f t="shared" si="14"/>
        <v>0</v>
      </c>
    </row>
    <row r="148" spans="1:18" x14ac:dyDescent="0.25">
      <c r="A148" s="17"/>
      <c r="B148" s="52"/>
      <c r="C148" s="17"/>
      <c r="D148" s="17"/>
      <c r="E148" s="17"/>
      <c r="F148" s="17"/>
      <c r="G148" s="17"/>
      <c r="H148" s="17"/>
      <c r="I148" s="16">
        <f>IF(B148&gt;A_Stammdaten!$B$12,0,SUM(C148,D148,F148,G148)-SUM(E148,H148))</f>
        <v>0</v>
      </c>
      <c r="J148" s="51">
        <f>HLOOKUP(A_Stammdaten!$B$12,$L$4:$R$2504,ROW(B148)-3,FALSE)+IF(OR(B148=0,A_Stammdaten!$B$12&lt;B148),0,I148*1/20)</f>
        <v>0</v>
      </c>
      <c r="K148" s="51">
        <f>HLOOKUP(A_Stammdaten!$B$12,$L$4:$R$2504,ROW(B148)-3,FALSE)</f>
        <v>0</v>
      </c>
      <c r="L148" s="51">
        <f t="shared" si="14"/>
        <v>0</v>
      </c>
      <c r="M148" s="51">
        <f t="shared" si="14"/>
        <v>0</v>
      </c>
      <c r="N148" s="51">
        <f t="shared" si="14"/>
        <v>0</v>
      </c>
      <c r="O148" s="51">
        <f t="shared" si="14"/>
        <v>0</v>
      </c>
      <c r="P148" s="51">
        <f t="shared" si="14"/>
        <v>0</v>
      </c>
      <c r="Q148" s="51">
        <f t="shared" si="14"/>
        <v>0</v>
      </c>
      <c r="R148" s="51">
        <f t="shared" si="14"/>
        <v>0</v>
      </c>
    </row>
    <row r="149" spans="1:18" x14ac:dyDescent="0.25">
      <c r="A149" s="17"/>
      <c r="B149" s="52"/>
      <c r="C149" s="17"/>
      <c r="D149" s="17"/>
      <c r="E149" s="17"/>
      <c r="F149" s="17"/>
      <c r="G149" s="17"/>
      <c r="H149" s="17"/>
      <c r="I149" s="16">
        <f>IF(B149&gt;A_Stammdaten!$B$12,0,SUM(C149,D149,F149,G149)-SUM(E149,H149))</f>
        <v>0</v>
      </c>
      <c r="J149" s="51">
        <f>HLOOKUP(A_Stammdaten!$B$12,$L$4:$R$2504,ROW(B149)-3,FALSE)+IF(OR(B149=0,A_Stammdaten!$B$12&lt;B149),0,I149*1/20)</f>
        <v>0</v>
      </c>
      <c r="K149" s="51">
        <f>HLOOKUP(A_Stammdaten!$B$12,$L$4:$R$2504,ROW(B149)-3,FALSE)</f>
        <v>0</v>
      </c>
      <c r="L149" s="51">
        <f t="shared" si="14"/>
        <v>0</v>
      </c>
      <c r="M149" s="51">
        <f t="shared" si="14"/>
        <v>0</v>
      </c>
      <c r="N149" s="51">
        <f t="shared" si="14"/>
        <v>0</v>
      </c>
      <c r="O149" s="51">
        <f t="shared" si="14"/>
        <v>0</v>
      </c>
      <c r="P149" s="51">
        <f t="shared" si="14"/>
        <v>0</v>
      </c>
      <c r="Q149" s="51">
        <f t="shared" si="14"/>
        <v>0</v>
      </c>
      <c r="R149" s="51">
        <f t="shared" si="14"/>
        <v>0</v>
      </c>
    </row>
    <row r="150" spans="1:18" x14ac:dyDescent="0.25">
      <c r="A150" s="17"/>
      <c r="B150" s="52"/>
      <c r="C150" s="17"/>
      <c r="D150" s="17"/>
      <c r="E150" s="17"/>
      <c r="F150" s="17"/>
      <c r="G150" s="17"/>
      <c r="H150" s="17"/>
      <c r="I150" s="16">
        <f>IF(B150&gt;A_Stammdaten!$B$12,0,SUM(C150,D150,F150,G150)-SUM(E150,H150))</f>
        <v>0</v>
      </c>
      <c r="J150" s="51">
        <f>HLOOKUP(A_Stammdaten!$B$12,$L$4:$R$2504,ROW(B150)-3,FALSE)+IF(OR(B150=0,A_Stammdaten!$B$12&lt;B150),0,I150*1/20)</f>
        <v>0</v>
      </c>
      <c r="K150" s="51">
        <f>HLOOKUP(A_Stammdaten!$B$12,$L$4:$R$2504,ROW(B150)-3,FALSE)</f>
        <v>0</v>
      </c>
      <c r="L150" s="51">
        <f t="shared" si="14"/>
        <v>0</v>
      </c>
      <c r="M150" s="51">
        <f t="shared" si="14"/>
        <v>0</v>
      </c>
      <c r="N150" s="51">
        <f t="shared" si="14"/>
        <v>0</v>
      </c>
      <c r="O150" s="51">
        <f t="shared" si="14"/>
        <v>0</v>
      </c>
      <c r="P150" s="51">
        <f t="shared" si="14"/>
        <v>0</v>
      </c>
      <c r="Q150" s="51">
        <f t="shared" si="14"/>
        <v>0</v>
      </c>
      <c r="R150" s="51">
        <f t="shared" si="14"/>
        <v>0</v>
      </c>
    </row>
    <row r="151" spans="1:18" x14ac:dyDescent="0.25">
      <c r="A151" s="17"/>
      <c r="B151" s="52"/>
      <c r="C151" s="17"/>
      <c r="D151" s="17"/>
      <c r="E151" s="17"/>
      <c r="F151" s="17"/>
      <c r="G151" s="17"/>
      <c r="H151" s="17"/>
      <c r="I151" s="16">
        <f>IF(B151&gt;A_Stammdaten!$B$12,0,SUM(C151,D151,F151,G151)-SUM(E151,H151))</f>
        <v>0</v>
      </c>
      <c r="J151" s="51">
        <f>HLOOKUP(A_Stammdaten!$B$12,$L$4:$R$2504,ROW(B151)-3,FALSE)+IF(OR(B151=0,A_Stammdaten!$B$12&lt;B151),0,I151*1/20)</f>
        <v>0</v>
      </c>
      <c r="K151" s="51">
        <f>HLOOKUP(A_Stammdaten!$B$12,$L$4:$R$2504,ROW(B151)-3,FALSE)</f>
        <v>0</v>
      </c>
      <c r="L151" s="51">
        <f t="shared" si="14"/>
        <v>0</v>
      </c>
      <c r="M151" s="51">
        <f t="shared" si="14"/>
        <v>0</v>
      </c>
      <c r="N151" s="51">
        <f t="shared" si="14"/>
        <v>0</v>
      </c>
      <c r="O151" s="51">
        <f t="shared" si="14"/>
        <v>0</v>
      </c>
      <c r="P151" s="51">
        <f t="shared" si="14"/>
        <v>0</v>
      </c>
      <c r="Q151" s="51">
        <f t="shared" si="14"/>
        <v>0</v>
      </c>
      <c r="R151" s="51">
        <f t="shared" si="14"/>
        <v>0</v>
      </c>
    </row>
    <row r="152" spans="1:18" x14ac:dyDescent="0.25">
      <c r="A152" s="17"/>
      <c r="B152" s="52"/>
      <c r="C152" s="17"/>
      <c r="D152" s="17"/>
      <c r="E152" s="17"/>
      <c r="F152" s="17"/>
      <c r="G152" s="17"/>
      <c r="H152" s="17"/>
      <c r="I152" s="16">
        <f>IF(B152&gt;A_Stammdaten!$B$12,0,SUM(C152,D152,F152,G152)-SUM(E152,H152))</f>
        <v>0</v>
      </c>
      <c r="J152" s="51">
        <f>HLOOKUP(A_Stammdaten!$B$12,$L$4:$R$2504,ROW(B152)-3,FALSE)+IF(OR(B152=0,A_Stammdaten!$B$12&lt;B152),0,I152*1/20)</f>
        <v>0</v>
      </c>
      <c r="K152" s="51">
        <f>HLOOKUP(A_Stammdaten!$B$12,$L$4:$R$2504,ROW(B152)-3,FALSE)</f>
        <v>0</v>
      </c>
      <c r="L152" s="51">
        <f t="shared" si="14"/>
        <v>0</v>
      </c>
      <c r="M152" s="51">
        <f t="shared" si="14"/>
        <v>0</v>
      </c>
      <c r="N152" s="51">
        <f t="shared" si="14"/>
        <v>0</v>
      </c>
      <c r="O152" s="51">
        <f t="shared" si="14"/>
        <v>0</v>
      </c>
      <c r="P152" s="51">
        <f t="shared" si="14"/>
        <v>0</v>
      </c>
      <c r="Q152" s="51">
        <f t="shared" si="14"/>
        <v>0</v>
      </c>
      <c r="R152" s="51">
        <f t="shared" si="14"/>
        <v>0</v>
      </c>
    </row>
    <row r="153" spans="1:18" x14ac:dyDescent="0.25">
      <c r="A153" s="17"/>
      <c r="B153" s="52"/>
      <c r="C153" s="17"/>
      <c r="D153" s="17"/>
      <c r="E153" s="17"/>
      <c r="F153" s="17"/>
      <c r="G153" s="17"/>
      <c r="H153" s="17"/>
      <c r="I153" s="16">
        <f>IF(B153&gt;A_Stammdaten!$B$12,0,SUM(C153,D153,F153,G153)-SUM(E153,H153))</f>
        <v>0</v>
      </c>
      <c r="J153" s="51">
        <f>HLOOKUP(A_Stammdaten!$B$12,$L$4:$R$2504,ROW(B153)-3,FALSE)+IF(OR(B153=0,A_Stammdaten!$B$12&lt;B153),0,I153*1/20)</f>
        <v>0</v>
      </c>
      <c r="K153" s="51">
        <f>HLOOKUP(A_Stammdaten!$B$12,$L$4:$R$2504,ROW(B153)-3,FALSE)</f>
        <v>0</v>
      </c>
      <c r="L153" s="51">
        <f t="shared" si="14"/>
        <v>0</v>
      </c>
      <c r="M153" s="51">
        <f t="shared" si="14"/>
        <v>0</v>
      </c>
      <c r="N153" s="51">
        <f t="shared" si="14"/>
        <v>0</v>
      </c>
      <c r="O153" s="51">
        <f t="shared" si="14"/>
        <v>0</v>
      </c>
      <c r="P153" s="51">
        <f t="shared" si="14"/>
        <v>0</v>
      </c>
      <c r="Q153" s="51">
        <f t="shared" si="14"/>
        <v>0</v>
      </c>
      <c r="R153" s="51">
        <f t="shared" si="14"/>
        <v>0</v>
      </c>
    </row>
    <row r="154" spans="1:18" x14ac:dyDescent="0.25">
      <c r="A154" s="17"/>
      <c r="B154" s="52"/>
      <c r="C154" s="17"/>
      <c r="D154" s="17"/>
      <c r="E154" s="17"/>
      <c r="F154" s="17"/>
      <c r="G154" s="17"/>
      <c r="H154" s="17"/>
      <c r="I154" s="16">
        <f>IF(B154&gt;A_Stammdaten!$B$12,0,SUM(C154,D154,F154,G154)-SUM(E154,H154))</f>
        <v>0</v>
      </c>
      <c r="J154" s="51">
        <f>HLOOKUP(A_Stammdaten!$B$12,$L$4:$R$2504,ROW(B154)-3,FALSE)+IF(OR(B154=0,A_Stammdaten!$B$12&lt;B154),0,I154*1/20)</f>
        <v>0</v>
      </c>
      <c r="K154" s="51">
        <f>HLOOKUP(A_Stammdaten!$B$12,$L$4:$R$2504,ROW(B154)-3,FALSE)</f>
        <v>0</v>
      </c>
      <c r="L154" s="51">
        <f t="shared" si="14"/>
        <v>0</v>
      </c>
      <c r="M154" s="51">
        <f t="shared" si="14"/>
        <v>0</v>
      </c>
      <c r="N154" s="51">
        <f t="shared" si="14"/>
        <v>0</v>
      </c>
      <c r="O154" s="51">
        <f t="shared" si="14"/>
        <v>0</v>
      </c>
      <c r="P154" s="51">
        <f t="shared" si="14"/>
        <v>0</v>
      </c>
      <c r="Q154" s="51">
        <f t="shared" si="14"/>
        <v>0</v>
      </c>
      <c r="R154" s="51">
        <f t="shared" si="14"/>
        <v>0</v>
      </c>
    </row>
    <row r="155" spans="1:18" x14ac:dyDescent="0.25">
      <c r="A155" s="17"/>
      <c r="B155" s="52"/>
      <c r="C155" s="17"/>
      <c r="D155" s="17"/>
      <c r="E155" s="17"/>
      <c r="F155" s="17"/>
      <c r="G155" s="17"/>
      <c r="H155" s="17"/>
      <c r="I155" s="16">
        <f>IF(B155&gt;A_Stammdaten!$B$12,0,SUM(C155,D155,F155,G155)-SUM(E155,H155))</f>
        <v>0</v>
      </c>
      <c r="J155" s="51">
        <f>HLOOKUP(A_Stammdaten!$B$12,$L$4:$R$2504,ROW(B155)-3,FALSE)+IF(OR(B155=0,A_Stammdaten!$B$12&lt;B155),0,I155*1/20)</f>
        <v>0</v>
      </c>
      <c r="K155" s="51">
        <f>HLOOKUP(A_Stammdaten!$B$12,$L$4:$R$2504,ROW(B155)-3,FALSE)</f>
        <v>0</v>
      </c>
      <c r="L155" s="51">
        <f t="shared" ref="L155:R165" si="15">IF(OR($I155=0,L$4&lt;$B155,$B155=0,20-(L$4-$B155)=0),0,$I155*(19-(L$4-$B155))/20)</f>
        <v>0</v>
      </c>
      <c r="M155" s="51">
        <f t="shared" si="15"/>
        <v>0</v>
      </c>
      <c r="N155" s="51">
        <f t="shared" si="15"/>
        <v>0</v>
      </c>
      <c r="O155" s="51">
        <f t="shared" si="15"/>
        <v>0</v>
      </c>
      <c r="P155" s="51">
        <f t="shared" si="15"/>
        <v>0</v>
      </c>
      <c r="Q155" s="51">
        <f t="shared" si="15"/>
        <v>0</v>
      </c>
      <c r="R155" s="51">
        <f t="shared" si="15"/>
        <v>0</v>
      </c>
    </row>
    <row r="156" spans="1:18" x14ac:dyDescent="0.25">
      <c r="A156" s="17"/>
      <c r="B156" s="52"/>
      <c r="C156" s="17"/>
      <c r="D156" s="17"/>
      <c r="E156" s="17"/>
      <c r="F156" s="17"/>
      <c r="G156" s="17"/>
      <c r="H156" s="17"/>
      <c r="I156" s="16">
        <f>IF(B156&gt;A_Stammdaten!$B$12,0,SUM(C156,D156,F156,G156)-SUM(E156,H156))</f>
        <v>0</v>
      </c>
      <c r="J156" s="51">
        <f>HLOOKUP(A_Stammdaten!$B$12,$L$4:$R$2504,ROW(B156)-3,FALSE)+IF(OR(B156=0,A_Stammdaten!$B$12&lt;B156),0,I156*1/20)</f>
        <v>0</v>
      </c>
      <c r="K156" s="51">
        <f>HLOOKUP(A_Stammdaten!$B$12,$L$4:$R$2504,ROW(B156)-3,FALSE)</f>
        <v>0</v>
      </c>
      <c r="L156" s="51">
        <f t="shared" si="15"/>
        <v>0</v>
      </c>
      <c r="M156" s="51">
        <f t="shared" si="15"/>
        <v>0</v>
      </c>
      <c r="N156" s="51">
        <f t="shared" si="15"/>
        <v>0</v>
      </c>
      <c r="O156" s="51">
        <f t="shared" si="15"/>
        <v>0</v>
      </c>
      <c r="P156" s="51">
        <f t="shared" si="15"/>
        <v>0</v>
      </c>
      <c r="Q156" s="51">
        <f t="shared" si="15"/>
        <v>0</v>
      </c>
      <c r="R156" s="51">
        <f t="shared" si="15"/>
        <v>0</v>
      </c>
    </row>
    <row r="157" spans="1:18" x14ac:dyDescent="0.25">
      <c r="A157" s="17"/>
      <c r="B157" s="52"/>
      <c r="C157" s="17"/>
      <c r="D157" s="17"/>
      <c r="E157" s="17"/>
      <c r="F157" s="17"/>
      <c r="G157" s="17"/>
      <c r="H157" s="17"/>
      <c r="I157" s="16">
        <f>IF(B157&gt;A_Stammdaten!$B$12,0,SUM(C157,D157,F157,G157)-SUM(E157,H157))</f>
        <v>0</v>
      </c>
      <c r="J157" s="51">
        <f>HLOOKUP(A_Stammdaten!$B$12,$L$4:$R$2504,ROW(B157)-3,FALSE)+IF(OR(B157=0,A_Stammdaten!$B$12&lt;B157),0,I157*1/20)</f>
        <v>0</v>
      </c>
      <c r="K157" s="51">
        <f>HLOOKUP(A_Stammdaten!$B$12,$L$4:$R$2504,ROW(B157)-3,FALSE)</f>
        <v>0</v>
      </c>
      <c r="L157" s="51">
        <f t="shared" si="15"/>
        <v>0</v>
      </c>
      <c r="M157" s="51">
        <f t="shared" si="15"/>
        <v>0</v>
      </c>
      <c r="N157" s="51">
        <f t="shared" si="15"/>
        <v>0</v>
      </c>
      <c r="O157" s="51">
        <f t="shared" si="15"/>
        <v>0</v>
      </c>
      <c r="P157" s="51">
        <f t="shared" si="15"/>
        <v>0</v>
      </c>
      <c r="Q157" s="51">
        <f t="shared" si="15"/>
        <v>0</v>
      </c>
      <c r="R157" s="51">
        <f t="shared" si="15"/>
        <v>0</v>
      </c>
    </row>
    <row r="158" spans="1:18" x14ac:dyDescent="0.25">
      <c r="A158" s="17"/>
      <c r="B158" s="52"/>
      <c r="C158" s="17"/>
      <c r="D158" s="17"/>
      <c r="E158" s="17"/>
      <c r="F158" s="17"/>
      <c r="G158" s="17"/>
      <c r="H158" s="17"/>
      <c r="I158" s="16">
        <f>IF(B158&gt;A_Stammdaten!$B$12,0,SUM(C158,D158,F158,G158)-SUM(E158,H158))</f>
        <v>0</v>
      </c>
      <c r="J158" s="51">
        <f>HLOOKUP(A_Stammdaten!$B$12,$L$4:$R$2504,ROW(B158)-3,FALSE)+IF(OR(B158=0,A_Stammdaten!$B$12&lt;B158),0,I158*1/20)</f>
        <v>0</v>
      </c>
      <c r="K158" s="51">
        <f>HLOOKUP(A_Stammdaten!$B$12,$L$4:$R$2504,ROW(B158)-3,FALSE)</f>
        <v>0</v>
      </c>
      <c r="L158" s="51">
        <f t="shared" si="15"/>
        <v>0</v>
      </c>
      <c r="M158" s="51">
        <f t="shared" si="15"/>
        <v>0</v>
      </c>
      <c r="N158" s="51">
        <f t="shared" si="15"/>
        <v>0</v>
      </c>
      <c r="O158" s="51">
        <f t="shared" si="15"/>
        <v>0</v>
      </c>
      <c r="P158" s="51">
        <f t="shared" si="15"/>
        <v>0</v>
      </c>
      <c r="Q158" s="51">
        <f t="shared" si="15"/>
        <v>0</v>
      </c>
      <c r="R158" s="51">
        <f t="shared" si="15"/>
        <v>0</v>
      </c>
    </row>
    <row r="159" spans="1:18" x14ac:dyDescent="0.25">
      <c r="A159" s="17"/>
      <c r="B159" s="52"/>
      <c r="C159" s="17"/>
      <c r="D159" s="17"/>
      <c r="E159" s="17"/>
      <c r="F159" s="17"/>
      <c r="G159" s="17"/>
      <c r="H159" s="17"/>
      <c r="I159" s="16">
        <f>IF(B159&gt;A_Stammdaten!$B$12,0,SUM(C159,D159,F159,G159)-SUM(E159,H159))</f>
        <v>0</v>
      </c>
      <c r="J159" s="51">
        <f>HLOOKUP(A_Stammdaten!$B$12,$L$4:$R$2504,ROW(B159)-3,FALSE)+IF(OR(B159=0,A_Stammdaten!$B$12&lt;B159),0,I159*1/20)</f>
        <v>0</v>
      </c>
      <c r="K159" s="51">
        <f>HLOOKUP(A_Stammdaten!$B$12,$L$4:$R$2504,ROW(B159)-3,FALSE)</f>
        <v>0</v>
      </c>
      <c r="L159" s="51">
        <f t="shared" si="15"/>
        <v>0</v>
      </c>
      <c r="M159" s="51">
        <f t="shared" si="15"/>
        <v>0</v>
      </c>
      <c r="N159" s="51">
        <f t="shared" si="15"/>
        <v>0</v>
      </c>
      <c r="O159" s="51">
        <f t="shared" si="15"/>
        <v>0</v>
      </c>
      <c r="P159" s="51">
        <f t="shared" si="15"/>
        <v>0</v>
      </c>
      <c r="Q159" s="51">
        <f t="shared" si="15"/>
        <v>0</v>
      </c>
      <c r="R159" s="51">
        <f t="shared" si="15"/>
        <v>0</v>
      </c>
    </row>
    <row r="160" spans="1:18" x14ac:dyDescent="0.25">
      <c r="A160" s="17"/>
      <c r="B160" s="52"/>
      <c r="C160" s="17"/>
      <c r="D160" s="17"/>
      <c r="E160" s="17"/>
      <c r="F160" s="17"/>
      <c r="G160" s="17"/>
      <c r="H160" s="17"/>
      <c r="I160" s="16">
        <f>IF(B160&gt;A_Stammdaten!$B$12,0,SUM(C160,D160,F160,G160)-SUM(E160,H160))</f>
        <v>0</v>
      </c>
      <c r="J160" s="51">
        <f>HLOOKUP(A_Stammdaten!$B$12,$L$4:$R$2504,ROW(B160)-3,FALSE)+IF(OR(B160=0,A_Stammdaten!$B$12&lt;B160),0,I160*1/20)</f>
        <v>0</v>
      </c>
      <c r="K160" s="51">
        <f>HLOOKUP(A_Stammdaten!$B$12,$L$4:$R$2504,ROW(B160)-3,FALSE)</f>
        <v>0</v>
      </c>
      <c r="L160" s="51">
        <f t="shared" si="15"/>
        <v>0</v>
      </c>
      <c r="M160" s="51">
        <f t="shared" si="15"/>
        <v>0</v>
      </c>
      <c r="N160" s="51">
        <f t="shared" si="15"/>
        <v>0</v>
      </c>
      <c r="O160" s="51">
        <f t="shared" si="15"/>
        <v>0</v>
      </c>
      <c r="P160" s="51">
        <f t="shared" si="15"/>
        <v>0</v>
      </c>
      <c r="Q160" s="51">
        <f t="shared" si="15"/>
        <v>0</v>
      </c>
      <c r="R160" s="51">
        <f t="shared" si="15"/>
        <v>0</v>
      </c>
    </row>
    <row r="161" spans="1:18" x14ac:dyDescent="0.25">
      <c r="A161" s="17"/>
      <c r="B161" s="52"/>
      <c r="C161" s="17"/>
      <c r="D161" s="17"/>
      <c r="E161" s="17"/>
      <c r="F161" s="17"/>
      <c r="G161" s="17"/>
      <c r="H161" s="17"/>
      <c r="I161" s="16">
        <f>IF(B161&gt;A_Stammdaten!$B$12,0,SUM(C161,D161,F161,G161)-SUM(E161,H161))</f>
        <v>0</v>
      </c>
      <c r="J161" s="51">
        <f>HLOOKUP(A_Stammdaten!$B$12,$L$4:$R$2504,ROW(B161)-3,FALSE)+IF(OR(B161=0,A_Stammdaten!$B$12&lt;B161),0,I161*1/20)</f>
        <v>0</v>
      </c>
      <c r="K161" s="51">
        <f>HLOOKUP(A_Stammdaten!$B$12,$L$4:$R$2504,ROW(B161)-3,FALSE)</f>
        <v>0</v>
      </c>
      <c r="L161" s="51">
        <f t="shared" si="15"/>
        <v>0</v>
      </c>
      <c r="M161" s="51">
        <f t="shared" si="15"/>
        <v>0</v>
      </c>
      <c r="N161" s="51">
        <f t="shared" si="15"/>
        <v>0</v>
      </c>
      <c r="O161" s="51">
        <f t="shared" si="15"/>
        <v>0</v>
      </c>
      <c r="P161" s="51">
        <f t="shared" si="15"/>
        <v>0</v>
      </c>
      <c r="Q161" s="51">
        <f t="shared" si="15"/>
        <v>0</v>
      </c>
      <c r="R161" s="51">
        <f t="shared" si="15"/>
        <v>0</v>
      </c>
    </row>
    <row r="162" spans="1:18" x14ac:dyDescent="0.25">
      <c r="A162" s="17"/>
      <c r="B162" s="52"/>
      <c r="C162" s="17"/>
      <c r="D162" s="17"/>
      <c r="E162" s="17"/>
      <c r="F162" s="17"/>
      <c r="G162" s="17"/>
      <c r="H162" s="17"/>
      <c r="I162" s="16">
        <f>IF(B162&gt;A_Stammdaten!$B$12,0,SUM(C162,D162,F162,G162)-SUM(E162,H162))</f>
        <v>0</v>
      </c>
      <c r="J162" s="51">
        <f>HLOOKUP(A_Stammdaten!$B$12,$L$4:$R$2504,ROW(B162)-3,FALSE)+IF(OR(B162=0,A_Stammdaten!$B$12&lt;B162),0,I162*1/20)</f>
        <v>0</v>
      </c>
      <c r="K162" s="51">
        <f>HLOOKUP(A_Stammdaten!$B$12,$L$4:$R$2504,ROW(B162)-3,FALSE)</f>
        <v>0</v>
      </c>
      <c r="L162" s="51">
        <f t="shared" si="15"/>
        <v>0</v>
      </c>
      <c r="M162" s="51">
        <f t="shared" si="15"/>
        <v>0</v>
      </c>
      <c r="N162" s="51">
        <f t="shared" si="15"/>
        <v>0</v>
      </c>
      <c r="O162" s="51">
        <f t="shared" si="15"/>
        <v>0</v>
      </c>
      <c r="P162" s="51">
        <f t="shared" si="15"/>
        <v>0</v>
      </c>
      <c r="Q162" s="51">
        <f t="shared" si="15"/>
        <v>0</v>
      </c>
      <c r="R162" s="51">
        <f t="shared" si="15"/>
        <v>0</v>
      </c>
    </row>
    <row r="163" spans="1:18" x14ac:dyDescent="0.25">
      <c r="A163" s="17"/>
      <c r="B163" s="52"/>
      <c r="C163" s="17"/>
      <c r="D163" s="17"/>
      <c r="E163" s="17"/>
      <c r="F163" s="17"/>
      <c r="G163" s="17"/>
      <c r="H163" s="17"/>
      <c r="I163" s="16">
        <f>IF(B163&gt;A_Stammdaten!$B$12,0,SUM(C163,D163,F163,G163)-SUM(E163,H163))</f>
        <v>0</v>
      </c>
      <c r="J163" s="51">
        <f>HLOOKUP(A_Stammdaten!$B$12,$L$4:$R$2504,ROW(B163)-3,FALSE)+IF(OR(B163=0,A_Stammdaten!$B$12&lt;B163),0,I163*1/20)</f>
        <v>0</v>
      </c>
      <c r="K163" s="51">
        <f>HLOOKUP(A_Stammdaten!$B$12,$L$4:$R$2504,ROW(B163)-3,FALSE)</f>
        <v>0</v>
      </c>
      <c r="L163" s="51">
        <f t="shared" si="15"/>
        <v>0</v>
      </c>
      <c r="M163" s="51">
        <f t="shared" si="15"/>
        <v>0</v>
      </c>
      <c r="N163" s="51">
        <f t="shared" si="15"/>
        <v>0</v>
      </c>
      <c r="O163" s="51">
        <f t="shared" si="15"/>
        <v>0</v>
      </c>
      <c r="P163" s="51">
        <f t="shared" si="15"/>
        <v>0</v>
      </c>
      <c r="Q163" s="51">
        <f t="shared" si="15"/>
        <v>0</v>
      </c>
      <c r="R163" s="51">
        <f t="shared" si="15"/>
        <v>0</v>
      </c>
    </row>
    <row r="164" spans="1:18" x14ac:dyDescent="0.25">
      <c r="A164" s="17"/>
      <c r="B164" s="52"/>
      <c r="C164" s="17"/>
      <c r="D164" s="17"/>
      <c r="E164" s="17"/>
      <c r="F164" s="17"/>
      <c r="G164" s="17"/>
      <c r="H164" s="17"/>
      <c r="I164" s="16">
        <f>IF(B164&gt;A_Stammdaten!$B$12,0,SUM(C164,D164,F164,G164)-SUM(E164,H164))</f>
        <v>0</v>
      </c>
      <c r="J164" s="51">
        <f>HLOOKUP(A_Stammdaten!$B$12,$L$4:$R$2504,ROW(B164)-3,FALSE)+IF(OR(B164=0,A_Stammdaten!$B$12&lt;B164),0,I164*1/20)</f>
        <v>0</v>
      </c>
      <c r="K164" s="51">
        <f>HLOOKUP(A_Stammdaten!$B$12,$L$4:$R$2504,ROW(B164)-3,FALSE)</f>
        <v>0</v>
      </c>
      <c r="L164" s="51">
        <f t="shared" si="15"/>
        <v>0</v>
      </c>
      <c r="M164" s="51">
        <f t="shared" si="15"/>
        <v>0</v>
      </c>
      <c r="N164" s="51">
        <f t="shared" si="15"/>
        <v>0</v>
      </c>
      <c r="O164" s="51">
        <f t="shared" si="15"/>
        <v>0</v>
      </c>
      <c r="P164" s="51">
        <f t="shared" si="15"/>
        <v>0</v>
      </c>
      <c r="Q164" s="51">
        <f t="shared" si="15"/>
        <v>0</v>
      </c>
      <c r="R164" s="51">
        <f t="shared" si="15"/>
        <v>0</v>
      </c>
    </row>
    <row r="165" spans="1:18" x14ac:dyDescent="0.25">
      <c r="A165" s="17"/>
      <c r="B165" s="52"/>
      <c r="C165" s="17"/>
      <c r="D165" s="17"/>
      <c r="E165" s="17"/>
      <c r="F165" s="17"/>
      <c r="G165" s="17"/>
      <c r="H165" s="17"/>
      <c r="I165" s="16">
        <f>IF(B165&gt;A_Stammdaten!$B$12,0,SUM(C165,D165,F165,G165)-SUM(E165,H165))</f>
        <v>0</v>
      </c>
      <c r="J165" s="51">
        <f>HLOOKUP(A_Stammdaten!$B$12,$L$4:$R$2504,ROW(B165)-3,FALSE)+IF(OR(B165=0,A_Stammdaten!$B$12&lt;B165),0,I165*1/20)</f>
        <v>0</v>
      </c>
      <c r="K165" s="51">
        <f>HLOOKUP(A_Stammdaten!$B$12,$L$4:$R$2504,ROW(B165)-3,FALSE)</f>
        <v>0</v>
      </c>
      <c r="L165" s="51">
        <f t="shared" si="15"/>
        <v>0</v>
      </c>
      <c r="M165" s="51">
        <f t="shared" si="15"/>
        <v>0</v>
      </c>
      <c r="N165" s="51">
        <f t="shared" si="15"/>
        <v>0</v>
      </c>
      <c r="O165" s="51">
        <f t="shared" si="15"/>
        <v>0</v>
      </c>
      <c r="P165" s="51">
        <f t="shared" si="15"/>
        <v>0</v>
      </c>
      <c r="Q165" s="51">
        <f t="shared" si="15"/>
        <v>0</v>
      </c>
      <c r="R165" s="51">
        <f t="shared" si="15"/>
        <v>0</v>
      </c>
    </row>
    <row r="166" spans="1:18" x14ac:dyDescent="0.25">
      <c r="A166" s="17"/>
      <c r="B166" s="52"/>
      <c r="C166" s="17"/>
      <c r="D166" s="17"/>
      <c r="E166" s="17"/>
      <c r="F166" s="17"/>
      <c r="G166" s="17"/>
      <c r="H166" s="17"/>
      <c r="I166" s="16">
        <f>IF(B166&gt;A_Stammdaten!$B$12,0,SUM(C166,D166,F166,G166)-SUM(E166,H166))</f>
        <v>0</v>
      </c>
      <c r="J166" s="51">
        <f>HLOOKUP(A_Stammdaten!$B$12,$L$4:$R$2504,ROW(B166)-3,FALSE)+IF(OR(B166=0,A_Stammdaten!$B$12&lt;B166),0,I166*1/20)</f>
        <v>0</v>
      </c>
      <c r="K166" s="51">
        <f>HLOOKUP(A_Stammdaten!$B$12,$L$4:$R$2504,ROW(B166)-3,FALSE)</f>
        <v>0</v>
      </c>
      <c r="L166" s="51">
        <f t="shared" ref="L166:R202" si="16">IF(OR($I166=0,L$4&lt;$B166,$B166=0,20-(L$4-$B166)=0),0,$I166*(19-(L$4-$B166))/20)</f>
        <v>0</v>
      </c>
      <c r="M166" s="51">
        <f t="shared" si="16"/>
        <v>0</v>
      </c>
      <c r="N166" s="51">
        <f t="shared" si="16"/>
        <v>0</v>
      </c>
      <c r="O166" s="51">
        <f t="shared" si="16"/>
        <v>0</v>
      </c>
      <c r="P166" s="51">
        <f t="shared" si="16"/>
        <v>0</v>
      </c>
      <c r="Q166" s="51">
        <f t="shared" si="16"/>
        <v>0</v>
      </c>
      <c r="R166" s="51">
        <f t="shared" si="16"/>
        <v>0</v>
      </c>
    </row>
    <row r="167" spans="1:18" x14ac:dyDescent="0.25">
      <c r="A167" s="17"/>
      <c r="B167" s="52"/>
      <c r="C167" s="17"/>
      <c r="D167" s="17"/>
      <c r="E167" s="17"/>
      <c r="F167" s="17"/>
      <c r="G167" s="17"/>
      <c r="H167" s="17"/>
      <c r="I167" s="16">
        <f>IF(B167&gt;A_Stammdaten!$B$12,0,SUM(C167,D167,F167,G167)-SUM(E167,H167))</f>
        <v>0</v>
      </c>
      <c r="J167" s="51">
        <f>HLOOKUP(A_Stammdaten!$B$12,$L$4:$R$2504,ROW(B167)-3,FALSE)+IF(OR(B167=0,A_Stammdaten!$B$12&lt;B167),0,I167*1/20)</f>
        <v>0</v>
      </c>
      <c r="K167" s="51">
        <f>HLOOKUP(A_Stammdaten!$B$12,$L$4:$R$2504,ROW(B167)-3,FALSE)</f>
        <v>0</v>
      </c>
      <c r="L167" s="51">
        <f t="shared" si="16"/>
        <v>0</v>
      </c>
      <c r="M167" s="51">
        <f t="shared" si="16"/>
        <v>0</v>
      </c>
      <c r="N167" s="51">
        <f t="shared" si="16"/>
        <v>0</v>
      </c>
      <c r="O167" s="51">
        <f t="shared" si="16"/>
        <v>0</v>
      </c>
      <c r="P167" s="51">
        <f t="shared" si="16"/>
        <v>0</v>
      </c>
      <c r="Q167" s="51">
        <f t="shared" si="16"/>
        <v>0</v>
      </c>
      <c r="R167" s="51">
        <f t="shared" si="16"/>
        <v>0</v>
      </c>
    </row>
    <row r="168" spans="1:18" x14ac:dyDescent="0.25">
      <c r="A168" s="17"/>
      <c r="B168" s="52"/>
      <c r="C168" s="17"/>
      <c r="D168" s="17"/>
      <c r="E168" s="17"/>
      <c r="F168" s="17"/>
      <c r="G168" s="17"/>
      <c r="H168" s="17"/>
      <c r="I168" s="16">
        <f>IF(B168&gt;A_Stammdaten!$B$12,0,SUM(C168,D168,F168,G168)-SUM(E168,H168))</f>
        <v>0</v>
      </c>
      <c r="J168" s="51">
        <f>HLOOKUP(A_Stammdaten!$B$12,$L$4:$R$2504,ROW(B168)-3,FALSE)+IF(OR(B168=0,A_Stammdaten!$B$12&lt;B168),0,I168*1/20)</f>
        <v>0</v>
      </c>
      <c r="K168" s="51">
        <f>HLOOKUP(A_Stammdaten!$B$12,$L$4:$R$2504,ROW(B168)-3,FALSE)</f>
        <v>0</v>
      </c>
      <c r="L168" s="51">
        <f t="shared" si="16"/>
        <v>0</v>
      </c>
      <c r="M168" s="51">
        <f t="shared" si="16"/>
        <v>0</v>
      </c>
      <c r="N168" s="51">
        <f t="shared" si="16"/>
        <v>0</v>
      </c>
      <c r="O168" s="51">
        <f t="shared" si="16"/>
        <v>0</v>
      </c>
      <c r="P168" s="51">
        <f t="shared" si="16"/>
        <v>0</v>
      </c>
      <c r="Q168" s="51">
        <f t="shared" si="16"/>
        <v>0</v>
      </c>
      <c r="R168" s="51">
        <f t="shared" si="16"/>
        <v>0</v>
      </c>
    </row>
    <row r="169" spans="1:18" x14ac:dyDescent="0.25">
      <c r="A169" s="17"/>
      <c r="B169" s="52"/>
      <c r="C169" s="17"/>
      <c r="D169" s="17"/>
      <c r="E169" s="17"/>
      <c r="F169" s="17"/>
      <c r="G169" s="17"/>
      <c r="H169" s="17"/>
      <c r="I169" s="16">
        <f>IF(B169&gt;A_Stammdaten!$B$12,0,SUM(C169,D169,F169,G169)-SUM(E169,H169))</f>
        <v>0</v>
      </c>
      <c r="J169" s="51">
        <f>HLOOKUP(A_Stammdaten!$B$12,$L$4:$R$2504,ROW(B169)-3,FALSE)+IF(OR(B169=0,A_Stammdaten!$B$12&lt;B169),0,I169*1/20)</f>
        <v>0</v>
      </c>
      <c r="K169" s="51">
        <f>HLOOKUP(A_Stammdaten!$B$12,$L$4:$R$2504,ROW(B169)-3,FALSE)</f>
        <v>0</v>
      </c>
      <c r="L169" s="51">
        <f t="shared" si="16"/>
        <v>0</v>
      </c>
      <c r="M169" s="51">
        <f t="shared" si="16"/>
        <v>0</v>
      </c>
      <c r="N169" s="51">
        <f t="shared" si="16"/>
        <v>0</v>
      </c>
      <c r="O169" s="51">
        <f t="shared" si="16"/>
        <v>0</v>
      </c>
      <c r="P169" s="51">
        <f t="shared" si="16"/>
        <v>0</v>
      </c>
      <c r="Q169" s="51">
        <f t="shared" si="16"/>
        <v>0</v>
      </c>
      <c r="R169" s="51">
        <f t="shared" si="16"/>
        <v>0</v>
      </c>
    </row>
    <row r="170" spans="1:18" x14ac:dyDescent="0.25">
      <c r="A170" s="17"/>
      <c r="B170" s="52"/>
      <c r="C170" s="17"/>
      <c r="D170" s="17"/>
      <c r="E170" s="17"/>
      <c r="F170" s="17"/>
      <c r="G170" s="17"/>
      <c r="H170" s="17"/>
      <c r="I170" s="16">
        <f>IF(B170&gt;A_Stammdaten!$B$12,0,SUM(C170,D170,F170,G170)-SUM(E170,H170))</f>
        <v>0</v>
      </c>
      <c r="J170" s="51">
        <f>HLOOKUP(A_Stammdaten!$B$12,$L$4:$R$2504,ROW(B170)-3,FALSE)+IF(OR(B170=0,A_Stammdaten!$B$12&lt;B170),0,I170*1/20)</f>
        <v>0</v>
      </c>
      <c r="K170" s="51">
        <f>HLOOKUP(A_Stammdaten!$B$12,$L$4:$R$2504,ROW(B170)-3,FALSE)</f>
        <v>0</v>
      </c>
      <c r="L170" s="51">
        <f t="shared" si="16"/>
        <v>0</v>
      </c>
      <c r="M170" s="51">
        <f t="shared" si="16"/>
        <v>0</v>
      </c>
      <c r="N170" s="51">
        <f t="shared" si="16"/>
        <v>0</v>
      </c>
      <c r="O170" s="51">
        <f t="shared" si="16"/>
        <v>0</v>
      </c>
      <c r="P170" s="51">
        <f t="shared" si="16"/>
        <v>0</v>
      </c>
      <c r="Q170" s="51">
        <f t="shared" si="16"/>
        <v>0</v>
      </c>
      <c r="R170" s="51">
        <f t="shared" si="16"/>
        <v>0</v>
      </c>
    </row>
    <row r="171" spans="1:18" x14ac:dyDescent="0.25">
      <c r="A171" s="17"/>
      <c r="B171" s="52"/>
      <c r="C171" s="17"/>
      <c r="D171" s="17"/>
      <c r="E171" s="17"/>
      <c r="F171" s="17"/>
      <c r="G171" s="17"/>
      <c r="H171" s="17"/>
      <c r="I171" s="16">
        <f>IF(B171&gt;A_Stammdaten!$B$12,0,SUM(C171,D171,F171,G171)-SUM(E171,H171))</f>
        <v>0</v>
      </c>
      <c r="J171" s="51">
        <f>HLOOKUP(A_Stammdaten!$B$12,$L$4:$R$2504,ROW(B171)-3,FALSE)+IF(OR(B171=0,A_Stammdaten!$B$12&lt;B171),0,I171*1/20)</f>
        <v>0</v>
      </c>
      <c r="K171" s="51">
        <f>HLOOKUP(A_Stammdaten!$B$12,$L$4:$R$2504,ROW(B171)-3,FALSE)</f>
        <v>0</v>
      </c>
      <c r="L171" s="51">
        <f t="shared" si="16"/>
        <v>0</v>
      </c>
      <c r="M171" s="51">
        <f t="shared" si="16"/>
        <v>0</v>
      </c>
      <c r="N171" s="51">
        <f t="shared" si="16"/>
        <v>0</v>
      </c>
      <c r="O171" s="51">
        <f t="shared" si="16"/>
        <v>0</v>
      </c>
      <c r="P171" s="51">
        <f t="shared" si="16"/>
        <v>0</v>
      </c>
      <c r="Q171" s="51">
        <f t="shared" si="16"/>
        <v>0</v>
      </c>
      <c r="R171" s="51">
        <f t="shared" si="16"/>
        <v>0</v>
      </c>
    </row>
    <row r="172" spans="1:18" x14ac:dyDescent="0.25">
      <c r="A172" s="17"/>
      <c r="B172" s="52"/>
      <c r="C172" s="17"/>
      <c r="D172" s="17"/>
      <c r="E172" s="17"/>
      <c r="F172" s="17"/>
      <c r="G172" s="17"/>
      <c r="H172" s="17"/>
      <c r="I172" s="16">
        <f>IF(B172&gt;A_Stammdaten!$B$12,0,SUM(C172,D172,F172,G172)-SUM(E172,H172))</f>
        <v>0</v>
      </c>
      <c r="J172" s="51">
        <f>HLOOKUP(A_Stammdaten!$B$12,$L$4:$R$2504,ROW(B172)-3,FALSE)+IF(OR(B172=0,A_Stammdaten!$B$12&lt;B172),0,I172*1/20)</f>
        <v>0</v>
      </c>
      <c r="K172" s="51">
        <f>HLOOKUP(A_Stammdaten!$B$12,$L$4:$R$2504,ROW(B172)-3,FALSE)</f>
        <v>0</v>
      </c>
      <c r="L172" s="51">
        <f t="shared" si="16"/>
        <v>0</v>
      </c>
      <c r="M172" s="51">
        <f t="shared" si="16"/>
        <v>0</v>
      </c>
      <c r="N172" s="51">
        <f t="shared" si="16"/>
        <v>0</v>
      </c>
      <c r="O172" s="51">
        <f t="shared" si="16"/>
        <v>0</v>
      </c>
      <c r="P172" s="51">
        <f t="shared" si="16"/>
        <v>0</v>
      </c>
      <c r="Q172" s="51">
        <f t="shared" si="16"/>
        <v>0</v>
      </c>
      <c r="R172" s="51">
        <f t="shared" si="16"/>
        <v>0</v>
      </c>
    </row>
    <row r="173" spans="1:18" x14ac:dyDescent="0.25">
      <c r="A173" s="17"/>
      <c r="B173" s="52"/>
      <c r="C173" s="17"/>
      <c r="D173" s="17"/>
      <c r="E173" s="17"/>
      <c r="F173" s="17"/>
      <c r="G173" s="17"/>
      <c r="H173" s="17"/>
      <c r="I173" s="16">
        <f>IF(B173&gt;A_Stammdaten!$B$12,0,SUM(C173,D173,F173,G173)-SUM(E173,H173))</f>
        <v>0</v>
      </c>
      <c r="J173" s="51">
        <f>HLOOKUP(A_Stammdaten!$B$12,$L$4:$R$2504,ROW(B173)-3,FALSE)+IF(OR(B173=0,A_Stammdaten!$B$12&lt;B173),0,I173*1/20)</f>
        <v>0</v>
      </c>
      <c r="K173" s="51">
        <f>HLOOKUP(A_Stammdaten!$B$12,$L$4:$R$2504,ROW(B173)-3,FALSE)</f>
        <v>0</v>
      </c>
      <c r="L173" s="51">
        <f t="shared" si="16"/>
        <v>0</v>
      </c>
      <c r="M173" s="51">
        <f t="shared" si="16"/>
        <v>0</v>
      </c>
      <c r="N173" s="51">
        <f t="shared" si="16"/>
        <v>0</v>
      </c>
      <c r="O173" s="51">
        <f t="shared" si="16"/>
        <v>0</v>
      </c>
      <c r="P173" s="51">
        <f t="shared" si="16"/>
        <v>0</v>
      </c>
      <c r="Q173" s="51">
        <f t="shared" si="16"/>
        <v>0</v>
      </c>
      <c r="R173" s="51">
        <f t="shared" si="16"/>
        <v>0</v>
      </c>
    </row>
    <row r="174" spans="1:18" x14ac:dyDescent="0.25">
      <c r="A174" s="17"/>
      <c r="B174" s="52"/>
      <c r="C174" s="17"/>
      <c r="D174" s="17"/>
      <c r="E174" s="17"/>
      <c r="F174" s="17"/>
      <c r="G174" s="17"/>
      <c r="H174" s="17"/>
      <c r="I174" s="16">
        <f>IF(B174&gt;A_Stammdaten!$B$12,0,SUM(C174,D174,F174,G174)-SUM(E174,H174))</f>
        <v>0</v>
      </c>
      <c r="J174" s="51">
        <f>HLOOKUP(A_Stammdaten!$B$12,$L$4:$R$2504,ROW(B174)-3,FALSE)+IF(OR(B174=0,A_Stammdaten!$B$12&lt;B174),0,I174*1/20)</f>
        <v>0</v>
      </c>
      <c r="K174" s="51">
        <f>HLOOKUP(A_Stammdaten!$B$12,$L$4:$R$2504,ROW(B174)-3,FALSE)</f>
        <v>0</v>
      </c>
      <c r="L174" s="51">
        <f t="shared" si="16"/>
        <v>0</v>
      </c>
      <c r="M174" s="51">
        <f t="shared" si="16"/>
        <v>0</v>
      </c>
      <c r="N174" s="51">
        <f t="shared" si="16"/>
        <v>0</v>
      </c>
      <c r="O174" s="51">
        <f t="shared" si="16"/>
        <v>0</v>
      </c>
      <c r="P174" s="51">
        <f t="shared" si="16"/>
        <v>0</v>
      </c>
      <c r="Q174" s="51">
        <f t="shared" si="16"/>
        <v>0</v>
      </c>
      <c r="R174" s="51">
        <f t="shared" si="16"/>
        <v>0</v>
      </c>
    </row>
    <row r="175" spans="1:18" x14ac:dyDescent="0.25">
      <c r="A175" s="17"/>
      <c r="B175" s="52"/>
      <c r="C175" s="17"/>
      <c r="D175" s="17"/>
      <c r="E175" s="17"/>
      <c r="F175" s="17"/>
      <c r="G175" s="17"/>
      <c r="H175" s="17"/>
      <c r="I175" s="16">
        <f>IF(B175&gt;A_Stammdaten!$B$12,0,SUM(C175,D175,F175,G175)-SUM(E175,H175))</f>
        <v>0</v>
      </c>
      <c r="J175" s="51">
        <f>HLOOKUP(A_Stammdaten!$B$12,$L$4:$R$2504,ROW(B175)-3,FALSE)+IF(OR(B175=0,A_Stammdaten!$B$12&lt;B175),0,I175*1/20)</f>
        <v>0</v>
      </c>
      <c r="K175" s="51">
        <f>HLOOKUP(A_Stammdaten!$B$12,$L$4:$R$2504,ROW(B175)-3,FALSE)</f>
        <v>0</v>
      </c>
      <c r="L175" s="51">
        <f t="shared" si="16"/>
        <v>0</v>
      </c>
      <c r="M175" s="51">
        <f t="shared" si="16"/>
        <v>0</v>
      </c>
      <c r="N175" s="51">
        <f t="shared" si="16"/>
        <v>0</v>
      </c>
      <c r="O175" s="51">
        <f t="shared" si="16"/>
        <v>0</v>
      </c>
      <c r="P175" s="51">
        <f t="shared" si="16"/>
        <v>0</v>
      </c>
      <c r="Q175" s="51">
        <f t="shared" si="16"/>
        <v>0</v>
      </c>
      <c r="R175" s="51">
        <f t="shared" si="16"/>
        <v>0</v>
      </c>
    </row>
    <row r="176" spans="1:18" x14ac:dyDescent="0.25">
      <c r="A176" s="17"/>
      <c r="B176" s="52"/>
      <c r="C176" s="17"/>
      <c r="D176" s="17"/>
      <c r="E176" s="17"/>
      <c r="F176" s="17"/>
      <c r="G176" s="17"/>
      <c r="H176" s="17"/>
      <c r="I176" s="16">
        <f>IF(B176&gt;A_Stammdaten!$B$12,0,SUM(C176,D176,F176,G176)-SUM(E176,H176))</f>
        <v>0</v>
      </c>
      <c r="J176" s="51">
        <f>HLOOKUP(A_Stammdaten!$B$12,$L$4:$R$2504,ROW(B176)-3,FALSE)+IF(OR(B176=0,A_Stammdaten!$B$12&lt;B176),0,I176*1/20)</f>
        <v>0</v>
      </c>
      <c r="K176" s="51">
        <f>HLOOKUP(A_Stammdaten!$B$12,$L$4:$R$2504,ROW(B176)-3,FALSE)</f>
        <v>0</v>
      </c>
      <c r="L176" s="51">
        <f t="shared" si="16"/>
        <v>0</v>
      </c>
      <c r="M176" s="51">
        <f t="shared" si="16"/>
        <v>0</v>
      </c>
      <c r="N176" s="51">
        <f t="shared" si="16"/>
        <v>0</v>
      </c>
      <c r="O176" s="51">
        <f t="shared" si="16"/>
        <v>0</v>
      </c>
      <c r="P176" s="51">
        <f t="shared" si="16"/>
        <v>0</v>
      </c>
      <c r="Q176" s="51">
        <f t="shared" si="16"/>
        <v>0</v>
      </c>
      <c r="R176" s="51">
        <f t="shared" si="16"/>
        <v>0</v>
      </c>
    </row>
    <row r="177" spans="1:18" x14ac:dyDescent="0.25">
      <c r="A177" s="17"/>
      <c r="B177" s="52"/>
      <c r="C177" s="17"/>
      <c r="D177" s="17"/>
      <c r="E177" s="17"/>
      <c r="F177" s="17"/>
      <c r="G177" s="17"/>
      <c r="H177" s="17"/>
      <c r="I177" s="16">
        <f>IF(B177&gt;A_Stammdaten!$B$12,0,SUM(C177,D177,F177,G177)-SUM(E177,H177))</f>
        <v>0</v>
      </c>
      <c r="J177" s="51">
        <f>HLOOKUP(A_Stammdaten!$B$12,$L$4:$R$2504,ROW(B177)-3,FALSE)+IF(OR(B177=0,A_Stammdaten!$B$12&lt;B177),0,I177*1/20)</f>
        <v>0</v>
      </c>
      <c r="K177" s="51">
        <f>HLOOKUP(A_Stammdaten!$B$12,$L$4:$R$2504,ROW(B177)-3,FALSE)</f>
        <v>0</v>
      </c>
      <c r="L177" s="51">
        <f t="shared" si="16"/>
        <v>0</v>
      </c>
      <c r="M177" s="51">
        <f t="shared" si="16"/>
        <v>0</v>
      </c>
      <c r="N177" s="51">
        <f t="shared" si="16"/>
        <v>0</v>
      </c>
      <c r="O177" s="51">
        <f t="shared" si="16"/>
        <v>0</v>
      </c>
      <c r="P177" s="51">
        <f t="shared" si="16"/>
        <v>0</v>
      </c>
      <c r="Q177" s="51">
        <f t="shared" si="16"/>
        <v>0</v>
      </c>
      <c r="R177" s="51">
        <f t="shared" si="16"/>
        <v>0</v>
      </c>
    </row>
    <row r="178" spans="1:18" x14ac:dyDescent="0.25">
      <c r="A178" s="17"/>
      <c r="B178" s="52"/>
      <c r="C178" s="17"/>
      <c r="D178" s="17"/>
      <c r="E178" s="17"/>
      <c r="F178" s="17"/>
      <c r="G178" s="17"/>
      <c r="H178" s="17"/>
      <c r="I178" s="16">
        <f>IF(B178&gt;A_Stammdaten!$B$12,0,SUM(C178,D178,F178,G178)-SUM(E178,H178))</f>
        <v>0</v>
      </c>
      <c r="J178" s="51">
        <f>HLOOKUP(A_Stammdaten!$B$12,$L$4:$R$2504,ROW(B178)-3,FALSE)+IF(OR(B178=0,A_Stammdaten!$B$12&lt;B178),0,I178*1/20)</f>
        <v>0</v>
      </c>
      <c r="K178" s="51">
        <f>HLOOKUP(A_Stammdaten!$B$12,$L$4:$R$2504,ROW(B178)-3,FALSE)</f>
        <v>0</v>
      </c>
      <c r="L178" s="51">
        <f t="shared" si="16"/>
        <v>0</v>
      </c>
      <c r="M178" s="51">
        <f t="shared" si="16"/>
        <v>0</v>
      </c>
      <c r="N178" s="51">
        <f t="shared" si="16"/>
        <v>0</v>
      </c>
      <c r="O178" s="51">
        <f t="shared" si="16"/>
        <v>0</v>
      </c>
      <c r="P178" s="51">
        <f t="shared" si="16"/>
        <v>0</v>
      </c>
      <c r="Q178" s="51">
        <f t="shared" si="16"/>
        <v>0</v>
      </c>
      <c r="R178" s="51">
        <f t="shared" si="16"/>
        <v>0</v>
      </c>
    </row>
    <row r="179" spans="1:18" x14ac:dyDescent="0.25">
      <c r="A179" s="17"/>
      <c r="B179" s="52"/>
      <c r="C179" s="17"/>
      <c r="D179" s="17"/>
      <c r="E179" s="17"/>
      <c r="F179" s="17"/>
      <c r="G179" s="17"/>
      <c r="H179" s="17"/>
      <c r="I179" s="16">
        <f>IF(B179&gt;A_Stammdaten!$B$12,0,SUM(C179,D179,F179,G179)-SUM(E179,H179))</f>
        <v>0</v>
      </c>
      <c r="J179" s="51">
        <f>HLOOKUP(A_Stammdaten!$B$12,$L$4:$R$2504,ROW(B179)-3,FALSE)+IF(OR(B179=0,A_Stammdaten!$B$12&lt;B179),0,I179*1/20)</f>
        <v>0</v>
      </c>
      <c r="K179" s="51">
        <f>HLOOKUP(A_Stammdaten!$B$12,$L$4:$R$2504,ROW(B179)-3,FALSE)</f>
        <v>0</v>
      </c>
      <c r="L179" s="51">
        <f t="shared" si="16"/>
        <v>0</v>
      </c>
      <c r="M179" s="51">
        <f t="shared" si="16"/>
        <v>0</v>
      </c>
      <c r="N179" s="51">
        <f t="shared" si="16"/>
        <v>0</v>
      </c>
      <c r="O179" s="51">
        <f t="shared" si="16"/>
        <v>0</v>
      </c>
      <c r="P179" s="51">
        <f t="shared" si="16"/>
        <v>0</v>
      </c>
      <c r="Q179" s="51">
        <f t="shared" si="16"/>
        <v>0</v>
      </c>
      <c r="R179" s="51">
        <f t="shared" si="16"/>
        <v>0</v>
      </c>
    </row>
    <row r="180" spans="1:18" x14ac:dyDescent="0.25">
      <c r="A180" s="17"/>
      <c r="B180" s="52"/>
      <c r="C180" s="17"/>
      <c r="D180" s="17"/>
      <c r="E180" s="17"/>
      <c r="F180" s="17"/>
      <c r="G180" s="17"/>
      <c r="H180" s="17"/>
      <c r="I180" s="16">
        <f>IF(B180&gt;A_Stammdaten!$B$12,0,SUM(C180,D180,F180,G180)-SUM(E180,H180))</f>
        <v>0</v>
      </c>
      <c r="J180" s="51">
        <f>HLOOKUP(A_Stammdaten!$B$12,$L$4:$R$2504,ROW(B180)-3,FALSE)+IF(OR(B180=0,A_Stammdaten!$B$12&lt;B180),0,I180*1/20)</f>
        <v>0</v>
      </c>
      <c r="K180" s="51">
        <f>HLOOKUP(A_Stammdaten!$B$12,$L$4:$R$2504,ROW(B180)-3,FALSE)</f>
        <v>0</v>
      </c>
      <c r="L180" s="51">
        <f t="shared" si="16"/>
        <v>0</v>
      </c>
      <c r="M180" s="51">
        <f t="shared" si="16"/>
        <v>0</v>
      </c>
      <c r="N180" s="51">
        <f t="shared" si="16"/>
        <v>0</v>
      </c>
      <c r="O180" s="51">
        <f t="shared" si="16"/>
        <v>0</v>
      </c>
      <c r="P180" s="51">
        <f t="shared" si="16"/>
        <v>0</v>
      </c>
      <c r="Q180" s="51">
        <f t="shared" si="16"/>
        <v>0</v>
      </c>
      <c r="R180" s="51">
        <f t="shared" si="16"/>
        <v>0</v>
      </c>
    </row>
    <row r="181" spans="1:18" x14ac:dyDescent="0.25">
      <c r="A181" s="17"/>
      <c r="B181" s="52"/>
      <c r="C181" s="17"/>
      <c r="D181" s="17"/>
      <c r="E181" s="17"/>
      <c r="F181" s="17"/>
      <c r="G181" s="17"/>
      <c r="H181" s="17"/>
      <c r="I181" s="16">
        <f>IF(B181&gt;A_Stammdaten!$B$12,0,SUM(C181,D181,F181,G181)-SUM(E181,H181))</f>
        <v>0</v>
      </c>
      <c r="J181" s="51">
        <f>HLOOKUP(A_Stammdaten!$B$12,$L$4:$R$2504,ROW(B181)-3,FALSE)+IF(OR(B181=0,A_Stammdaten!$B$12&lt;B181),0,I181*1/20)</f>
        <v>0</v>
      </c>
      <c r="K181" s="51">
        <f>HLOOKUP(A_Stammdaten!$B$12,$L$4:$R$2504,ROW(B181)-3,FALSE)</f>
        <v>0</v>
      </c>
      <c r="L181" s="51">
        <f t="shared" si="16"/>
        <v>0</v>
      </c>
      <c r="M181" s="51">
        <f t="shared" si="16"/>
        <v>0</v>
      </c>
      <c r="N181" s="51">
        <f t="shared" si="16"/>
        <v>0</v>
      </c>
      <c r="O181" s="51">
        <f t="shared" si="16"/>
        <v>0</v>
      </c>
      <c r="P181" s="51">
        <f t="shared" si="16"/>
        <v>0</v>
      </c>
      <c r="Q181" s="51">
        <f t="shared" si="16"/>
        <v>0</v>
      </c>
      <c r="R181" s="51">
        <f t="shared" si="16"/>
        <v>0</v>
      </c>
    </row>
    <row r="182" spans="1:18" x14ac:dyDescent="0.25">
      <c r="A182" s="17"/>
      <c r="B182" s="52"/>
      <c r="C182" s="17"/>
      <c r="D182" s="17"/>
      <c r="E182" s="17"/>
      <c r="F182" s="17"/>
      <c r="G182" s="17"/>
      <c r="H182" s="17"/>
      <c r="I182" s="16">
        <f>IF(B182&gt;A_Stammdaten!$B$12,0,SUM(C182,D182,F182,G182)-SUM(E182,H182))</f>
        <v>0</v>
      </c>
      <c r="J182" s="51">
        <f>HLOOKUP(A_Stammdaten!$B$12,$L$4:$R$2504,ROW(B182)-3,FALSE)+IF(OR(B182=0,A_Stammdaten!$B$12&lt;B182),0,I182*1/20)</f>
        <v>0</v>
      </c>
      <c r="K182" s="51">
        <f>HLOOKUP(A_Stammdaten!$B$12,$L$4:$R$2504,ROW(B182)-3,FALSE)</f>
        <v>0</v>
      </c>
      <c r="L182" s="51">
        <f t="shared" si="16"/>
        <v>0</v>
      </c>
      <c r="M182" s="51">
        <f t="shared" si="16"/>
        <v>0</v>
      </c>
      <c r="N182" s="51">
        <f t="shared" si="16"/>
        <v>0</v>
      </c>
      <c r="O182" s="51">
        <f t="shared" si="16"/>
        <v>0</v>
      </c>
      <c r="P182" s="51">
        <f t="shared" si="16"/>
        <v>0</v>
      </c>
      <c r="Q182" s="51">
        <f t="shared" si="16"/>
        <v>0</v>
      </c>
      <c r="R182" s="51">
        <f t="shared" si="16"/>
        <v>0</v>
      </c>
    </row>
    <row r="183" spans="1:18" x14ac:dyDescent="0.25">
      <c r="A183" s="17"/>
      <c r="B183" s="52"/>
      <c r="C183" s="17"/>
      <c r="D183" s="17"/>
      <c r="E183" s="17"/>
      <c r="F183" s="17"/>
      <c r="G183" s="17"/>
      <c r="H183" s="17"/>
      <c r="I183" s="16">
        <f>IF(B183&gt;A_Stammdaten!$B$12,0,SUM(C183,D183,F183,G183)-SUM(E183,H183))</f>
        <v>0</v>
      </c>
      <c r="J183" s="51">
        <f>HLOOKUP(A_Stammdaten!$B$12,$L$4:$R$2504,ROW(B183)-3,FALSE)+IF(OR(B183=0,A_Stammdaten!$B$12&lt;B183),0,I183*1/20)</f>
        <v>0</v>
      </c>
      <c r="K183" s="51">
        <f>HLOOKUP(A_Stammdaten!$B$12,$L$4:$R$2504,ROW(B183)-3,FALSE)</f>
        <v>0</v>
      </c>
      <c r="L183" s="51">
        <f t="shared" si="16"/>
        <v>0</v>
      </c>
      <c r="M183" s="51">
        <f t="shared" si="16"/>
        <v>0</v>
      </c>
      <c r="N183" s="51">
        <f t="shared" si="16"/>
        <v>0</v>
      </c>
      <c r="O183" s="51">
        <f t="shared" si="16"/>
        <v>0</v>
      </c>
      <c r="P183" s="51">
        <f t="shared" si="16"/>
        <v>0</v>
      </c>
      <c r="Q183" s="51">
        <f t="shared" si="16"/>
        <v>0</v>
      </c>
      <c r="R183" s="51">
        <f t="shared" si="16"/>
        <v>0</v>
      </c>
    </row>
    <row r="184" spans="1:18" x14ac:dyDescent="0.25">
      <c r="A184" s="17"/>
      <c r="B184" s="52"/>
      <c r="C184" s="17"/>
      <c r="D184" s="17"/>
      <c r="E184" s="17"/>
      <c r="F184" s="17"/>
      <c r="G184" s="17"/>
      <c r="H184" s="17"/>
      <c r="I184" s="16">
        <f>IF(B184&gt;A_Stammdaten!$B$12,0,SUM(C184,D184,F184,G184)-SUM(E184,H184))</f>
        <v>0</v>
      </c>
      <c r="J184" s="51">
        <f>HLOOKUP(A_Stammdaten!$B$12,$L$4:$R$2504,ROW(B184)-3,FALSE)+IF(OR(B184=0,A_Stammdaten!$B$12&lt;B184),0,I184*1/20)</f>
        <v>0</v>
      </c>
      <c r="K184" s="51">
        <f>HLOOKUP(A_Stammdaten!$B$12,$L$4:$R$2504,ROW(B184)-3,FALSE)</f>
        <v>0</v>
      </c>
      <c r="L184" s="51">
        <f t="shared" si="16"/>
        <v>0</v>
      </c>
      <c r="M184" s="51">
        <f t="shared" si="16"/>
        <v>0</v>
      </c>
      <c r="N184" s="51">
        <f t="shared" si="16"/>
        <v>0</v>
      </c>
      <c r="O184" s="51">
        <f t="shared" si="16"/>
        <v>0</v>
      </c>
      <c r="P184" s="51">
        <f t="shared" si="16"/>
        <v>0</v>
      </c>
      <c r="Q184" s="51">
        <f t="shared" si="16"/>
        <v>0</v>
      </c>
      <c r="R184" s="51">
        <f t="shared" si="16"/>
        <v>0</v>
      </c>
    </row>
    <row r="185" spans="1:18" x14ac:dyDescent="0.25">
      <c r="A185" s="17"/>
      <c r="B185" s="52"/>
      <c r="C185" s="17"/>
      <c r="D185" s="17"/>
      <c r="E185" s="17"/>
      <c r="F185" s="17"/>
      <c r="G185" s="17"/>
      <c r="H185" s="17"/>
      <c r="I185" s="16">
        <f>IF(B185&gt;A_Stammdaten!$B$12,0,SUM(C185,D185,F185,G185)-SUM(E185,H185))</f>
        <v>0</v>
      </c>
      <c r="J185" s="51">
        <f>HLOOKUP(A_Stammdaten!$B$12,$L$4:$R$2504,ROW(B185)-3,FALSE)+IF(OR(B185=0,A_Stammdaten!$B$12&lt;B185),0,I185*1/20)</f>
        <v>0</v>
      </c>
      <c r="K185" s="51">
        <f>HLOOKUP(A_Stammdaten!$B$12,$L$4:$R$2504,ROW(B185)-3,FALSE)</f>
        <v>0</v>
      </c>
      <c r="L185" s="51">
        <f t="shared" si="16"/>
        <v>0</v>
      </c>
      <c r="M185" s="51">
        <f t="shared" si="16"/>
        <v>0</v>
      </c>
      <c r="N185" s="51">
        <f t="shared" si="16"/>
        <v>0</v>
      </c>
      <c r="O185" s="51">
        <f t="shared" si="16"/>
        <v>0</v>
      </c>
      <c r="P185" s="51">
        <f t="shared" si="16"/>
        <v>0</v>
      </c>
      <c r="Q185" s="51">
        <f t="shared" si="16"/>
        <v>0</v>
      </c>
      <c r="R185" s="51">
        <f t="shared" si="16"/>
        <v>0</v>
      </c>
    </row>
    <row r="186" spans="1:18" x14ac:dyDescent="0.25">
      <c r="A186" s="17"/>
      <c r="B186" s="52"/>
      <c r="C186" s="17"/>
      <c r="D186" s="17"/>
      <c r="E186" s="17"/>
      <c r="F186" s="17"/>
      <c r="G186" s="17"/>
      <c r="H186" s="17"/>
      <c r="I186" s="16">
        <f>IF(B186&gt;A_Stammdaten!$B$12,0,SUM(C186,D186,F186,G186)-SUM(E186,H186))</f>
        <v>0</v>
      </c>
      <c r="J186" s="51">
        <f>HLOOKUP(A_Stammdaten!$B$12,$L$4:$R$2504,ROW(B186)-3,FALSE)+IF(OR(B186=0,A_Stammdaten!$B$12&lt;B186),0,I186*1/20)</f>
        <v>0</v>
      </c>
      <c r="K186" s="51">
        <f>HLOOKUP(A_Stammdaten!$B$12,$L$4:$R$2504,ROW(B186)-3,FALSE)</f>
        <v>0</v>
      </c>
      <c r="L186" s="51">
        <f t="shared" si="16"/>
        <v>0</v>
      </c>
      <c r="M186" s="51">
        <f t="shared" si="16"/>
        <v>0</v>
      </c>
      <c r="N186" s="51">
        <f t="shared" si="16"/>
        <v>0</v>
      </c>
      <c r="O186" s="51">
        <f t="shared" si="16"/>
        <v>0</v>
      </c>
      <c r="P186" s="51">
        <f t="shared" si="16"/>
        <v>0</v>
      </c>
      <c r="Q186" s="51">
        <f t="shared" si="16"/>
        <v>0</v>
      </c>
      <c r="R186" s="51">
        <f t="shared" si="16"/>
        <v>0</v>
      </c>
    </row>
    <row r="187" spans="1:18" x14ac:dyDescent="0.25">
      <c r="A187" s="17"/>
      <c r="B187" s="52"/>
      <c r="C187" s="17"/>
      <c r="D187" s="17"/>
      <c r="E187" s="17"/>
      <c r="F187" s="17"/>
      <c r="G187" s="17"/>
      <c r="H187" s="17"/>
      <c r="I187" s="16">
        <f>IF(B187&gt;A_Stammdaten!$B$12,0,SUM(C187,D187,F187,G187)-SUM(E187,H187))</f>
        <v>0</v>
      </c>
      <c r="J187" s="51">
        <f>HLOOKUP(A_Stammdaten!$B$12,$L$4:$R$2504,ROW(B187)-3,FALSE)+IF(OR(B187=0,A_Stammdaten!$B$12&lt;B187),0,I187*1/20)</f>
        <v>0</v>
      </c>
      <c r="K187" s="51">
        <f>HLOOKUP(A_Stammdaten!$B$12,$L$4:$R$2504,ROW(B187)-3,FALSE)</f>
        <v>0</v>
      </c>
      <c r="L187" s="51">
        <f t="shared" si="16"/>
        <v>0</v>
      </c>
      <c r="M187" s="51">
        <f t="shared" si="16"/>
        <v>0</v>
      </c>
      <c r="N187" s="51">
        <f t="shared" si="16"/>
        <v>0</v>
      </c>
      <c r="O187" s="51">
        <f t="shared" si="16"/>
        <v>0</v>
      </c>
      <c r="P187" s="51">
        <f t="shared" si="16"/>
        <v>0</v>
      </c>
      <c r="Q187" s="51">
        <f t="shared" si="16"/>
        <v>0</v>
      </c>
      <c r="R187" s="51">
        <f t="shared" si="16"/>
        <v>0</v>
      </c>
    </row>
    <row r="188" spans="1:18" x14ac:dyDescent="0.25">
      <c r="A188" s="17"/>
      <c r="B188" s="52"/>
      <c r="C188" s="17"/>
      <c r="D188" s="17"/>
      <c r="E188" s="17"/>
      <c r="F188" s="17"/>
      <c r="G188" s="17"/>
      <c r="H188" s="17"/>
      <c r="I188" s="16">
        <f>IF(B188&gt;A_Stammdaten!$B$12,0,SUM(C188,D188,F188,G188)-SUM(E188,H188))</f>
        <v>0</v>
      </c>
      <c r="J188" s="51">
        <f>HLOOKUP(A_Stammdaten!$B$12,$L$4:$R$2504,ROW(B188)-3,FALSE)+IF(OR(B188=0,A_Stammdaten!$B$12&lt;B188),0,I188*1/20)</f>
        <v>0</v>
      </c>
      <c r="K188" s="51">
        <f>HLOOKUP(A_Stammdaten!$B$12,$L$4:$R$2504,ROW(B188)-3,FALSE)</f>
        <v>0</v>
      </c>
      <c r="L188" s="51">
        <f t="shared" si="16"/>
        <v>0</v>
      </c>
      <c r="M188" s="51">
        <f t="shared" si="16"/>
        <v>0</v>
      </c>
      <c r="N188" s="51">
        <f t="shared" si="16"/>
        <v>0</v>
      </c>
      <c r="O188" s="51">
        <f t="shared" si="16"/>
        <v>0</v>
      </c>
      <c r="P188" s="51">
        <f t="shared" si="16"/>
        <v>0</v>
      </c>
      <c r="Q188" s="51">
        <f t="shared" si="16"/>
        <v>0</v>
      </c>
      <c r="R188" s="51">
        <f t="shared" si="16"/>
        <v>0</v>
      </c>
    </row>
    <row r="189" spans="1:18" x14ac:dyDescent="0.25">
      <c r="A189" s="17"/>
      <c r="B189" s="52"/>
      <c r="C189" s="17"/>
      <c r="D189" s="17"/>
      <c r="E189" s="17"/>
      <c r="F189" s="17"/>
      <c r="G189" s="17"/>
      <c r="H189" s="17"/>
      <c r="I189" s="16">
        <f>IF(B189&gt;A_Stammdaten!$B$12,0,SUM(C189,D189,F189,G189)-SUM(E189,H189))</f>
        <v>0</v>
      </c>
      <c r="J189" s="51">
        <f>HLOOKUP(A_Stammdaten!$B$12,$L$4:$R$2504,ROW(B189)-3,FALSE)+IF(OR(B189=0,A_Stammdaten!$B$12&lt;B189),0,I189*1/20)</f>
        <v>0</v>
      </c>
      <c r="K189" s="51">
        <f>HLOOKUP(A_Stammdaten!$B$12,$L$4:$R$2504,ROW(B189)-3,FALSE)</f>
        <v>0</v>
      </c>
      <c r="L189" s="51">
        <f t="shared" si="16"/>
        <v>0</v>
      </c>
      <c r="M189" s="51">
        <f t="shared" si="16"/>
        <v>0</v>
      </c>
      <c r="N189" s="51">
        <f t="shared" si="16"/>
        <v>0</v>
      </c>
      <c r="O189" s="51">
        <f t="shared" si="16"/>
        <v>0</v>
      </c>
      <c r="P189" s="51">
        <f t="shared" si="16"/>
        <v>0</v>
      </c>
      <c r="Q189" s="51">
        <f t="shared" si="16"/>
        <v>0</v>
      </c>
      <c r="R189" s="51">
        <f t="shared" si="16"/>
        <v>0</v>
      </c>
    </row>
    <row r="190" spans="1:18" x14ac:dyDescent="0.25">
      <c r="A190" s="17"/>
      <c r="B190" s="52"/>
      <c r="C190" s="17"/>
      <c r="D190" s="17"/>
      <c r="E190" s="17"/>
      <c r="F190" s="17"/>
      <c r="G190" s="17"/>
      <c r="H190" s="17"/>
      <c r="I190" s="16">
        <f>IF(B190&gt;A_Stammdaten!$B$12,0,SUM(C190,D190,F190,G190)-SUM(E190,H190))</f>
        <v>0</v>
      </c>
      <c r="J190" s="51">
        <f>HLOOKUP(A_Stammdaten!$B$12,$L$4:$R$2504,ROW(B190)-3,FALSE)+IF(OR(B190=0,A_Stammdaten!$B$12&lt;B190),0,I190*1/20)</f>
        <v>0</v>
      </c>
      <c r="K190" s="51">
        <f>HLOOKUP(A_Stammdaten!$B$12,$L$4:$R$2504,ROW(B190)-3,FALSE)</f>
        <v>0</v>
      </c>
      <c r="L190" s="51">
        <f t="shared" si="16"/>
        <v>0</v>
      </c>
      <c r="M190" s="51">
        <f t="shared" si="16"/>
        <v>0</v>
      </c>
      <c r="N190" s="51">
        <f t="shared" si="16"/>
        <v>0</v>
      </c>
      <c r="O190" s="51">
        <f t="shared" si="16"/>
        <v>0</v>
      </c>
      <c r="P190" s="51">
        <f t="shared" si="16"/>
        <v>0</v>
      </c>
      <c r="Q190" s="51">
        <f t="shared" si="16"/>
        <v>0</v>
      </c>
      <c r="R190" s="51">
        <f t="shared" si="16"/>
        <v>0</v>
      </c>
    </row>
    <row r="191" spans="1:18" x14ac:dyDescent="0.25">
      <c r="A191" s="17"/>
      <c r="B191" s="52"/>
      <c r="C191" s="17"/>
      <c r="D191" s="17"/>
      <c r="E191" s="17"/>
      <c r="F191" s="17"/>
      <c r="G191" s="17"/>
      <c r="H191" s="17"/>
      <c r="I191" s="16">
        <f>IF(B191&gt;A_Stammdaten!$B$12,0,SUM(C191,D191,F191,G191)-SUM(E191,H191))</f>
        <v>0</v>
      </c>
      <c r="J191" s="51">
        <f>HLOOKUP(A_Stammdaten!$B$12,$L$4:$R$2504,ROW(B191)-3,FALSE)+IF(OR(B191=0,A_Stammdaten!$B$12&lt;B191),0,I191*1/20)</f>
        <v>0</v>
      </c>
      <c r="K191" s="51">
        <f>HLOOKUP(A_Stammdaten!$B$12,$L$4:$R$2504,ROW(B191)-3,FALSE)</f>
        <v>0</v>
      </c>
      <c r="L191" s="51">
        <f t="shared" si="16"/>
        <v>0</v>
      </c>
      <c r="M191" s="51">
        <f t="shared" si="16"/>
        <v>0</v>
      </c>
      <c r="N191" s="51">
        <f t="shared" si="16"/>
        <v>0</v>
      </c>
      <c r="O191" s="51">
        <f t="shared" si="16"/>
        <v>0</v>
      </c>
      <c r="P191" s="51">
        <f t="shared" si="16"/>
        <v>0</v>
      </c>
      <c r="Q191" s="51">
        <f t="shared" si="16"/>
        <v>0</v>
      </c>
      <c r="R191" s="51">
        <f t="shared" si="16"/>
        <v>0</v>
      </c>
    </row>
    <row r="192" spans="1:18" x14ac:dyDescent="0.25">
      <c r="A192" s="17"/>
      <c r="B192" s="52"/>
      <c r="C192" s="17"/>
      <c r="D192" s="17"/>
      <c r="E192" s="17"/>
      <c r="F192" s="17"/>
      <c r="G192" s="17"/>
      <c r="H192" s="17"/>
      <c r="I192" s="16">
        <f>IF(B192&gt;A_Stammdaten!$B$12,0,SUM(C192,D192,F192,G192)-SUM(E192,H192))</f>
        <v>0</v>
      </c>
      <c r="J192" s="51">
        <f>HLOOKUP(A_Stammdaten!$B$12,$L$4:$R$2504,ROW(B192)-3,FALSE)+IF(OR(B192=0,A_Stammdaten!$B$12&lt;B192),0,I192*1/20)</f>
        <v>0</v>
      </c>
      <c r="K192" s="51">
        <f>HLOOKUP(A_Stammdaten!$B$12,$L$4:$R$2504,ROW(B192)-3,FALSE)</f>
        <v>0</v>
      </c>
      <c r="L192" s="51">
        <f t="shared" si="16"/>
        <v>0</v>
      </c>
      <c r="M192" s="51">
        <f t="shared" si="16"/>
        <v>0</v>
      </c>
      <c r="N192" s="51">
        <f t="shared" si="16"/>
        <v>0</v>
      </c>
      <c r="O192" s="51">
        <f t="shared" si="16"/>
        <v>0</v>
      </c>
      <c r="P192" s="51">
        <f t="shared" si="16"/>
        <v>0</v>
      </c>
      <c r="Q192" s="51">
        <f t="shared" si="16"/>
        <v>0</v>
      </c>
      <c r="R192" s="51">
        <f t="shared" si="16"/>
        <v>0</v>
      </c>
    </row>
    <row r="193" spans="1:18" x14ac:dyDescent="0.25">
      <c r="A193" s="17"/>
      <c r="B193" s="52"/>
      <c r="C193" s="17"/>
      <c r="D193" s="17"/>
      <c r="E193" s="17"/>
      <c r="F193" s="17"/>
      <c r="G193" s="17"/>
      <c r="H193" s="17"/>
      <c r="I193" s="16">
        <f>IF(B193&gt;A_Stammdaten!$B$12,0,SUM(C193,D193,F193,G193)-SUM(E193,H193))</f>
        <v>0</v>
      </c>
      <c r="J193" s="51">
        <f>HLOOKUP(A_Stammdaten!$B$12,$L$4:$R$2504,ROW(B193)-3,FALSE)+IF(OR(B193=0,A_Stammdaten!$B$12&lt;B193),0,I193*1/20)</f>
        <v>0</v>
      </c>
      <c r="K193" s="51">
        <f>HLOOKUP(A_Stammdaten!$B$12,$L$4:$R$2504,ROW(B193)-3,FALSE)</f>
        <v>0</v>
      </c>
      <c r="L193" s="51">
        <f t="shared" si="16"/>
        <v>0</v>
      </c>
      <c r="M193" s="51">
        <f t="shared" si="16"/>
        <v>0</v>
      </c>
      <c r="N193" s="51">
        <f t="shared" si="16"/>
        <v>0</v>
      </c>
      <c r="O193" s="51">
        <f t="shared" si="16"/>
        <v>0</v>
      </c>
      <c r="P193" s="51">
        <f t="shared" si="16"/>
        <v>0</v>
      </c>
      <c r="Q193" s="51">
        <f t="shared" si="16"/>
        <v>0</v>
      </c>
      <c r="R193" s="51">
        <f t="shared" si="16"/>
        <v>0</v>
      </c>
    </row>
    <row r="194" spans="1:18" x14ac:dyDescent="0.25">
      <c r="A194" s="17"/>
      <c r="B194" s="52"/>
      <c r="C194" s="17"/>
      <c r="D194" s="17"/>
      <c r="E194" s="17"/>
      <c r="F194" s="17"/>
      <c r="G194" s="17"/>
      <c r="H194" s="17"/>
      <c r="I194" s="16">
        <f>IF(B194&gt;A_Stammdaten!$B$12,0,SUM(C194,D194,F194,G194)-SUM(E194,H194))</f>
        <v>0</v>
      </c>
      <c r="J194" s="51">
        <f>HLOOKUP(A_Stammdaten!$B$12,$L$4:$R$2504,ROW(B194)-3,FALSE)+IF(OR(B194=0,A_Stammdaten!$B$12&lt;B194),0,I194*1/20)</f>
        <v>0</v>
      </c>
      <c r="K194" s="51">
        <f>HLOOKUP(A_Stammdaten!$B$12,$L$4:$R$2504,ROW(B194)-3,FALSE)</f>
        <v>0</v>
      </c>
      <c r="L194" s="51">
        <f t="shared" si="16"/>
        <v>0</v>
      </c>
      <c r="M194" s="51">
        <f t="shared" si="16"/>
        <v>0</v>
      </c>
      <c r="N194" s="51">
        <f t="shared" si="16"/>
        <v>0</v>
      </c>
      <c r="O194" s="51">
        <f t="shared" si="16"/>
        <v>0</v>
      </c>
      <c r="P194" s="51">
        <f t="shared" si="16"/>
        <v>0</v>
      </c>
      <c r="Q194" s="51">
        <f t="shared" si="16"/>
        <v>0</v>
      </c>
      <c r="R194" s="51">
        <f t="shared" si="16"/>
        <v>0</v>
      </c>
    </row>
    <row r="195" spans="1:18" x14ac:dyDescent="0.25">
      <c r="A195" s="17"/>
      <c r="B195" s="52"/>
      <c r="C195" s="17"/>
      <c r="D195" s="17"/>
      <c r="E195" s="17"/>
      <c r="F195" s="17"/>
      <c r="G195" s="17"/>
      <c r="H195" s="17"/>
      <c r="I195" s="16">
        <f>IF(B195&gt;A_Stammdaten!$B$12,0,SUM(C195,D195,F195,G195)-SUM(E195,H195))</f>
        <v>0</v>
      </c>
      <c r="J195" s="51">
        <f>HLOOKUP(A_Stammdaten!$B$12,$L$4:$R$2504,ROW(B195)-3,FALSE)+IF(OR(B195=0,A_Stammdaten!$B$12&lt;B195),0,I195*1/20)</f>
        <v>0</v>
      </c>
      <c r="K195" s="51">
        <f>HLOOKUP(A_Stammdaten!$B$12,$L$4:$R$2504,ROW(B195)-3,FALSE)</f>
        <v>0</v>
      </c>
      <c r="L195" s="51">
        <f t="shared" si="16"/>
        <v>0</v>
      </c>
      <c r="M195" s="51">
        <f t="shared" si="16"/>
        <v>0</v>
      </c>
      <c r="N195" s="51">
        <f t="shared" si="16"/>
        <v>0</v>
      </c>
      <c r="O195" s="51">
        <f t="shared" si="16"/>
        <v>0</v>
      </c>
      <c r="P195" s="51">
        <f t="shared" si="16"/>
        <v>0</v>
      </c>
      <c r="Q195" s="51">
        <f t="shared" si="16"/>
        <v>0</v>
      </c>
      <c r="R195" s="51">
        <f t="shared" si="16"/>
        <v>0</v>
      </c>
    </row>
    <row r="196" spans="1:18" x14ac:dyDescent="0.25">
      <c r="A196" s="17"/>
      <c r="B196" s="52"/>
      <c r="C196" s="17"/>
      <c r="D196" s="17"/>
      <c r="E196" s="17"/>
      <c r="F196" s="17"/>
      <c r="G196" s="17"/>
      <c r="H196" s="17"/>
      <c r="I196" s="16">
        <f>IF(B196&gt;A_Stammdaten!$B$12,0,SUM(C196,D196,F196,G196)-SUM(E196,H196))</f>
        <v>0</v>
      </c>
      <c r="J196" s="51">
        <f>HLOOKUP(A_Stammdaten!$B$12,$L$4:$R$2504,ROW(B196)-3,FALSE)+IF(OR(B196=0,A_Stammdaten!$B$12&lt;B196),0,I196*1/20)</f>
        <v>0</v>
      </c>
      <c r="K196" s="51">
        <f>HLOOKUP(A_Stammdaten!$B$12,$L$4:$R$2504,ROW(B196)-3,FALSE)</f>
        <v>0</v>
      </c>
      <c r="L196" s="51">
        <f t="shared" si="16"/>
        <v>0</v>
      </c>
      <c r="M196" s="51">
        <f t="shared" si="16"/>
        <v>0</v>
      </c>
      <c r="N196" s="51">
        <f t="shared" si="16"/>
        <v>0</v>
      </c>
      <c r="O196" s="51">
        <f t="shared" si="16"/>
        <v>0</v>
      </c>
      <c r="P196" s="51">
        <f t="shared" si="16"/>
        <v>0</v>
      </c>
      <c r="Q196" s="51">
        <f t="shared" si="16"/>
        <v>0</v>
      </c>
      <c r="R196" s="51">
        <f t="shared" si="16"/>
        <v>0</v>
      </c>
    </row>
    <row r="197" spans="1:18" x14ac:dyDescent="0.25">
      <c r="A197" s="17"/>
      <c r="B197" s="52"/>
      <c r="C197" s="17"/>
      <c r="D197" s="17"/>
      <c r="E197" s="17"/>
      <c r="F197" s="17"/>
      <c r="G197" s="17"/>
      <c r="H197" s="17"/>
      <c r="I197" s="16">
        <f>IF(B197&gt;A_Stammdaten!$B$12,0,SUM(C197,D197,F197,G197)-SUM(E197,H197))</f>
        <v>0</v>
      </c>
      <c r="J197" s="51">
        <f>HLOOKUP(A_Stammdaten!$B$12,$L$4:$R$2504,ROW(B197)-3,FALSE)+IF(OR(B197=0,A_Stammdaten!$B$12&lt;B197),0,I197*1/20)</f>
        <v>0</v>
      </c>
      <c r="K197" s="51">
        <f>HLOOKUP(A_Stammdaten!$B$12,$L$4:$R$2504,ROW(B197)-3,FALSE)</f>
        <v>0</v>
      </c>
      <c r="L197" s="51">
        <f t="shared" si="16"/>
        <v>0</v>
      </c>
      <c r="M197" s="51">
        <f t="shared" si="16"/>
        <v>0</v>
      </c>
      <c r="N197" s="51">
        <f t="shared" si="16"/>
        <v>0</v>
      </c>
      <c r="O197" s="51">
        <f t="shared" si="16"/>
        <v>0</v>
      </c>
      <c r="P197" s="51">
        <f t="shared" si="16"/>
        <v>0</v>
      </c>
      <c r="Q197" s="51">
        <f t="shared" si="16"/>
        <v>0</v>
      </c>
      <c r="R197" s="51">
        <f t="shared" si="16"/>
        <v>0</v>
      </c>
    </row>
    <row r="198" spans="1:18" x14ac:dyDescent="0.25">
      <c r="A198" s="17"/>
      <c r="B198" s="52"/>
      <c r="C198" s="17"/>
      <c r="D198" s="17"/>
      <c r="E198" s="17"/>
      <c r="F198" s="17"/>
      <c r="G198" s="17"/>
      <c r="H198" s="17"/>
      <c r="I198" s="16">
        <f>IF(B198&gt;A_Stammdaten!$B$12,0,SUM(C198,D198,F198,G198)-SUM(E198,H198))</f>
        <v>0</v>
      </c>
      <c r="J198" s="51">
        <f>HLOOKUP(A_Stammdaten!$B$12,$L$4:$R$2504,ROW(B198)-3,FALSE)+IF(OR(B198=0,A_Stammdaten!$B$12&lt;B198),0,I198*1/20)</f>
        <v>0</v>
      </c>
      <c r="K198" s="51">
        <f>HLOOKUP(A_Stammdaten!$B$12,$L$4:$R$2504,ROW(B198)-3,FALSE)</f>
        <v>0</v>
      </c>
      <c r="L198" s="51">
        <f t="shared" si="16"/>
        <v>0</v>
      </c>
      <c r="M198" s="51">
        <f t="shared" si="16"/>
        <v>0</v>
      </c>
      <c r="N198" s="51">
        <f t="shared" si="16"/>
        <v>0</v>
      </c>
      <c r="O198" s="51">
        <f t="shared" si="16"/>
        <v>0</v>
      </c>
      <c r="P198" s="51">
        <f t="shared" si="16"/>
        <v>0</v>
      </c>
      <c r="Q198" s="51">
        <f t="shared" si="16"/>
        <v>0</v>
      </c>
      <c r="R198" s="51">
        <f t="shared" si="16"/>
        <v>0</v>
      </c>
    </row>
    <row r="199" spans="1:18" x14ac:dyDescent="0.25">
      <c r="A199" s="17"/>
      <c r="B199" s="52"/>
      <c r="C199" s="17"/>
      <c r="D199" s="17"/>
      <c r="E199" s="17"/>
      <c r="F199" s="17"/>
      <c r="G199" s="17"/>
      <c r="H199" s="17"/>
      <c r="I199" s="16">
        <f>IF(B199&gt;A_Stammdaten!$B$12,0,SUM(C199,D199,F199,G199)-SUM(E199,H199))</f>
        <v>0</v>
      </c>
      <c r="J199" s="51">
        <f>HLOOKUP(A_Stammdaten!$B$12,$L$4:$R$2504,ROW(B199)-3,FALSE)+IF(OR(B199=0,A_Stammdaten!$B$12&lt;B199),0,I199*1/20)</f>
        <v>0</v>
      </c>
      <c r="K199" s="51">
        <f>HLOOKUP(A_Stammdaten!$B$12,$L$4:$R$2504,ROW(B199)-3,FALSE)</f>
        <v>0</v>
      </c>
      <c r="L199" s="51">
        <f t="shared" si="16"/>
        <v>0</v>
      </c>
      <c r="M199" s="51">
        <f t="shared" si="16"/>
        <v>0</v>
      </c>
      <c r="N199" s="51">
        <f t="shared" si="16"/>
        <v>0</v>
      </c>
      <c r="O199" s="51">
        <f t="shared" si="16"/>
        <v>0</v>
      </c>
      <c r="P199" s="51">
        <f t="shared" si="16"/>
        <v>0</v>
      </c>
      <c r="Q199" s="51">
        <f t="shared" si="16"/>
        <v>0</v>
      </c>
      <c r="R199" s="51">
        <f t="shared" si="16"/>
        <v>0</v>
      </c>
    </row>
    <row r="200" spans="1:18" x14ac:dyDescent="0.25">
      <c r="A200" s="17"/>
      <c r="B200" s="52"/>
      <c r="C200" s="17"/>
      <c r="D200" s="17"/>
      <c r="E200" s="17"/>
      <c r="F200" s="17"/>
      <c r="G200" s="17"/>
      <c r="H200" s="17"/>
      <c r="I200" s="16">
        <f>IF(B200&gt;A_Stammdaten!$B$12,0,SUM(C200,D200,F200,G200)-SUM(E200,H200))</f>
        <v>0</v>
      </c>
      <c r="J200" s="51">
        <f>HLOOKUP(A_Stammdaten!$B$12,$L$4:$R$2504,ROW(B200)-3,FALSE)+IF(OR(B200=0,A_Stammdaten!$B$12&lt;B200),0,I200*1/20)</f>
        <v>0</v>
      </c>
      <c r="K200" s="51">
        <f>HLOOKUP(A_Stammdaten!$B$12,$L$4:$R$2504,ROW(B200)-3,FALSE)</f>
        <v>0</v>
      </c>
      <c r="L200" s="51">
        <f t="shared" si="16"/>
        <v>0</v>
      </c>
      <c r="M200" s="51">
        <f t="shared" si="16"/>
        <v>0</v>
      </c>
      <c r="N200" s="51">
        <f t="shared" si="16"/>
        <v>0</v>
      </c>
      <c r="O200" s="51">
        <f t="shared" si="16"/>
        <v>0</v>
      </c>
      <c r="P200" s="51">
        <f t="shared" si="16"/>
        <v>0</v>
      </c>
      <c r="Q200" s="51">
        <f t="shared" si="16"/>
        <v>0</v>
      </c>
      <c r="R200" s="51">
        <f t="shared" si="16"/>
        <v>0</v>
      </c>
    </row>
    <row r="201" spans="1:18" x14ac:dyDescent="0.25">
      <c r="A201" s="17"/>
      <c r="B201" s="52"/>
      <c r="C201" s="17"/>
      <c r="D201" s="17"/>
      <c r="E201" s="17"/>
      <c r="F201" s="17"/>
      <c r="G201" s="17"/>
      <c r="H201" s="17"/>
      <c r="I201" s="16">
        <f>IF(B201&gt;A_Stammdaten!$B$12,0,SUM(C201,D201,F201,G201)-SUM(E201,H201))</f>
        <v>0</v>
      </c>
      <c r="J201" s="51">
        <f>HLOOKUP(A_Stammdaten!$B$12,$L$4:$R$2504,ROW(B201)-3,FALSE)+IF(OR(B201=0,A_Stammdaten!$B$12&lt;B201),0,I201*1/20)</f>
        <v>0</v>
      </c>
      <c r="K201" s="51">
        <f>HLOOKUP(A_Stammdaten!$B$12,$L$4:$R$2504,ROW(B201)-3,FALSE)</f>
        <v>0</v>
      </c>
      <c r="L201" s="51">
        <f t="shared" si="16"/>
        <v>0</v>
      </c>
      <c r="M201" s="51">
        <f t="shared" si="16"/>
        <v>0</v>
      </c>
      <c r="N201" s="51">
        <f t="shared" si="16"/>
        <v>0</v>
      </c>
      <c r="O201" s="51">
        <f t="shared" si="16"/>
        <v>0</v>
      </c>
      <c r="P201" s="51">
        <f t="shared" si="16"/>
        <v>0</v>
      </c>
      <c r="Q201" s="51">
        <f t="shared" si="16"/>
        <v>0</v>
      </c>
      <c r="R201" s="51">
        <f t="shared" si="16"/>
        <v>0</v>
      </c>
    </row>
    <row r="202" spans="1:18" x14ac:dyDescent="0.25">
      <c r="A202" s="17"/>
      <c r="B202" s="52"/>
      <c r="C202" s="17"/>
      <c r="D202" s="17"/>
      <c r="E202" s="17"/>
      <c r="F202" s="17"/>
      <c r="G202" s="17"/>
      <c r="H202" s="17"/>
      <c r="I202" s="16">
        <f>IF(B202&gt;A_Stammdaten!$B$12,0,SUM(C202,D202,F202,G202)-SUM(E202,H202))</f>
        <v>0</v>
      </c>
      <c r="J202" s="51">
        <f>HLOOKUP(A_Stammdaten!$B$12,$L$4:$R$2504,ROW(B202)-3,FALSE)+IF(OR(B202=0,A_Stammdaten!$B$12&lt;B202),0,I202*1/20)</f>
        <v>0</v>
      </c>
      <c r="K202" s="51">
        <f>HLOOKUP(A_Stammdaten!$B$12,$L$4:$R$2504,ROW(B202)-3,FALSE)</f>
        <v>0</v>
      </c>
      <c r="L202" s="51">
        <f t="shared" si="16"/>
        <v>0</v>
      </c>
      <c r="M202" s="51">
        <f t="shared" si="16"/>
        <v>0</v>
      </c>
      <c r="N202" s="51">
        <f t="shared" si="16"/>
        <v>0</v>
      </c>
      <c r="O202" s="51">
        <f t="shared" ref="M202:R217" si="17">IF(OR($I202=0,O$4&lt;$B202,$B202=0,20-(O$4-$B202)=0),0,$I202*(19-(O$4-$B202))/20)</f>
        <v>0</v>
      </c>
      <c r="P202" s="51">
        <f t="shared" si="17"/>
        <v>0</v>
      </c>
      <c r="Q202" s="51">
        <f t="shared" si="17"/>
        <v>0</v>
      </c>
      <c r="R202" s="51">
        <f t="shared" si="17"/>
        <v>0</v>
      </c>
    </row>
    <row r="203" spans="1:18" x14ac:dyDescent="0.25">
      <c r="A203" s="17"/>
      <c r="B203" s="52"/>
      <c r="C203" s="17"/>
      <c r="D203" s="17"/>
      <c r="E203" s="17"/>
      <c r="F203" s="17"/>
      <c r="G203" s="17"/>
      <c r="H203" s="17"/>
      <c r="I203" s="16">
        <f>IF(B203&gt;A_Stammdaten!$B$12,0,SUM(C203,D203,F203,G203)-SUM(E203,H203))</f>
        <v>0</v>
      </c>
      <c r="J203" s="51">
        <f>HLOOKUP(A_Stammdaten!$B$12,$L$4:$R$2504,ROW(B203)-3,FALSE)+IF(OR(B203=0,A_Stammdaten!$B$12&lt;B203),0,I203*1/20)</f>
        <v>0</v>
      </c>
      <c r="K203" s="51">
        <f>HLOOKUP(A_Stammdaten!$B$12,$L$4:$R$2504,ROW(B203)-3,FALSE)</f>
        <v>0</v>
      </c>
      <c r="L203" s="51">
        <f t="shared" ref="L203:R218" si="18">IF(OR($I203=0,L$4&lt;$B203,$B203=0,20-(L$4-$B203)=0),0,$I203*(19-(L$4-$B203))/20)</f>
        <v>0</v>
      </c>
      <c r="M203" s="51">
        <f t="shared" si="17"/>
        <v>0</v>
      </c>
      <c r="N203" s="51">
        <f t="shared" si="17"/>
        <v>0</v>
      </c>
      <c r="O203" s="51">
        <f t="shared" si="17"/>
        <v>0</v>
      </c>
      <c r="P203" s="51">
        <f t="shared" si="17"/>
        <v>0</v>
      </c>
      <c r="Q203" s="51">
        <f t="shared" si="17"/>
        <v>0</v>
      </c>
      <c r="R203" s="51">
        <f t="shared" si="17"/>
        <v>0</v>
      </c>
    </row>
    <row r="204" spans="1:18" x14ac:dyDescent="0.25">
      <c r="A204" s="17"/>
      <c r="B204" s="52"/>
      <c r="C204" s="17"/>
      <c r="D204" s="17"/>
      <c r="E204" s="17"/>
      <c r="F204" s="17"/>
      <c r="G204" s="17"/>
      <c r="H204" s="17"/>
      <c r="I204" s="16">
        <f>IF(B204&gt;A_Stammdaten!$B$12,0,SUM(C204,D204,F204,G204)-SUM(E204,H204))</f>
        <v>0</v>
      </c>
      <c r="J204" s="51">
        <f>HLOOKUP(A_Stammdaten!$B$12,$L$4:$R$2504,ROW(B204)-3,FALSE)+IF(OR(B204=0,A_Stammdaten!$B$12&lt;B204),0,I204*1/20)</f>
        <v>0</v>
      </c>
      <c r="K204" s="51">
        <f>HLOOKUP(A_Stammdaten!$B$12,$L$4:$R$2504,ROW(B204)-3,FALSE)</f>
        <v>0</v>
      </c>
      <c r="L204" s="51">
        <f t="shared" si="18"/>
        <v>0</v>
      </c>
      <c r="M204" s="51">
        <f t="shared" si="17"/>
        <v>0</v>
      </c>
      <c r="N204" s="51">
        <f t="shared" si="17"/>
        <v>0</v>
      </c>
      <c r="O204" s="51">
        <f t="shared" si="17"/>
        <v>0</v>
      </c>
      <c r="P204" s="51">
        <f t="shared" si="17"/>
        <v>0</v>
      </c>
      <c r="Q204" s="51">
        <f t="shared" si="17"/>
        <v>0</v>
      </c>
      <c r="R204" s="51">
        <f t="shared" si="17"/>
        <v>0</v>
      </c>
    </row>
    <row r="205" spans="1:18" x14ac:dyDescent="0.25">
      <c r="A205" s="17"/>
      <c r="B205" s="52"/>
      <c r="C205" s="17"/>
      <c r="D205" s="17"/>
      <c r="E205" s="17"/>
      <c r="F205" s="17"/>
      <c r="G205" s="17"/>
      <c r="H205" s="17"/>
      <c r="I205" s="16">
        <f>IF(B205&gt;A_Stammdaten!$B$12,0,SUM(C205,D205,F205,G205)-SUM(E205,H205))</f>
        <v>0</v>
      </c>
      <c r="J205" s="51">
        <f>HLOOKUP(A_Stammdaten!$B$12,$L$4:$R$2504,ROW(B205)-3,FALSE)+IF(OR(B205=0,A_Stammdaten!$B$12&lt;B205),0,I205*1/20)</f>
        <v>0</v>
      </c>
      <c r="K205" s="51">
        <f>HLOOKUP(A_Stammdaten!$B$12,$L$4:$R$2504,ROW(B205)-3,FALSE)</f>
        <v>0</v>
      </c>
      <c r="L205" s="51">
        <f t="shared" si="18"/>
        <v>0</v>
      </c>
      <c r="M205" s="51">
        <f t="shared" si="17"/>
        <v>0</v>
      </c>
      <c r="N205" s="51">
        <f t="shared" si="17"/>
        <v>0</v>
      </c>
      <c r="O205" s="51">
        <f t="shared" si="17"/>
        <v>0</v>
      </c>
      <c r="P205" s="51">
        <f t="shared" si="17"/>
        <v>0</v>
      </c>
      <c r="Q205" s="51">
        <f t="shared" si="17"/>
        <v>0</v>
      </c>
      <c r="R205" s="51">
        <f t="shared" si="17"/>
        <v>0</v>
      </c>
    </row>
    <row r="206" spans="1:18" x14ac:dyDescent="0.25">
      <c r="A206" s="17"/>
      <c r="B206" s="52"/>
      <c r="C206" s="17"/>
      <c r="D206" s="17"/>
      <c r="E206" s="17"/>
      <c r="F206" s="17"/>
      <c r="G206" s="17"/>
      <c r="H206" s="17"/>
      <c r="I206" s="16">
        <f>IF(B206&gt;A_Stammdaten!$B$12,0,SUM(C206,D206,F206,G206)-SUM(E206,H206))</f>
        <v>0</v>
      </c>
      <c r="J206" s="51">
        <f>HLOOKUP(A_Stammdaten!$B$12,$L$4:$R$2504,ROW(B206)-3,FALSE)+IF(OR(B206=0,A_Stammdaten!$B$12&lt;B206),0,I206*1/20)</f>
        <v>0</v>
      </c>
      <c r="K206" s="51">
        <f>HLOOKUP(A_Stammdaten!$B$12,$L$4:$R$2504,ROW(B206)-3,FALSE)</f>
        <v>0</v>
      </c>
      <c r="L206" s="51">
        <f t="shared" si="18"/>
        <v>0</v>
      </c>
      <c r="M206" s="51">
        <f t="shared" si="17"/>
        <v>0</v>
      </c>
      <c r="N206" s="51">
        <f t="shared" si="17"/>
        <v>0</v>
      </c>
      <c r="O206" s="51">
        <f t="shared" si="17"/>
        <v>0</v>
      </c>
      <c r="P206" s="51">
        <f t="shared" si="17"/>
        <v>0</v>
      </c>
      <c r="Q206" s="51">
        <f t="shared" si="17"/>
        <v>0</v>
      </c>
      <c r="R206" s="51">
        <f t="shared" si="17"/>
        <v>0</v>
      </c>
    </row>
    <row r="207" spans="1:18" x14ac:dyDescent="0.25">
      <c r="A207" s="17"/>
      <c r="B207" s="52"/>
      <c r="C207" s="17"/>
      <c r="D207" s="17"/>
      <c r="E207" s="17"/>
      <c r="F207" s="17"/>
      <c r="G207" s="17"/>
      <c r="H207" s="17"/>
      <c r="I207" s="16">
        <f>IF(B207&gt;A_Stammdaten!$B$12,0,SUM(C207,D207,F207,G207)-SUM(E207,H207))</f>
        <v>0</v>
      </c>
      <c r="J207" s="51">
        <f>HLOOKUP(A_Stammdaten!$B$12,$L$4:$R$2504,ROW(B207)-3,FALSE)+IF(OR(B207=0,A_Stammdaten!$B$12&lt;B207),0,I207*1/20)</f>
        <v>0</v>
      </c>
      <c r="K207" s="51">
        <f>HLOOKUP(A_Stammdaten!$B$12,$L$4:$R$2504,ROW(B207)-3,FALSE)</f>
        <v>0</v>
      </c>
      <c r="L207" s="51">
        <f t="shared" si="18"/>
        <v>0</v>
      </c>
      <c r="M207" s="51">
        <f t="shared" si="17"/>
        <v>0</v>
      </c>
      <c r="N207" s="51">
        <f t="shared" si="17"/>
        <v>0</v>
      </c>
      <c r="O207" s="51">
        <f t="shared" si="17"/>
        <v>0</v>
      </c>
      <c r="P207" s="51">
        <f t="shared" si="17"/>
        <v>0</v>
      </c>
      <c r="Q207" s="51">
        <f t="shared" si="17"/>
        <v>0</v>
      </c>
      <c r="R207" s="51">
        <f t="shared" si="17"/>
        <v>0</v>
      </c>
    </row>
    <row r="208" spans="1:18" x14ac:dyDescent="0.25">
      <c r="A208" s="17"/>
      <c r="B208" s="52"/>
      <c r="C208" s="17"/>
      <c r="D208" s="17"/>
      <c r="E208" s="17"/>
      <c r="F208" s="17"/>
      <c r="G208" s="17"/>
      <c r="H208" s="17"/>
      <c r="I208" s="16">
        <f>IF(B208&gt;A_Stammdaten!$B$12,0,SUM(C208,D208,F208,G208)-SUM(E208,H208))</f>
        <v>0</v>
      </c>
      <c r="J208" s="51">
        <f>HLOOKUP(A_Stammdaten!$B$12,$L$4:$R$2504,ROW(B208)-3,FALSE)+IF(OR(B208=0,A_Stammdaten!$B$12&lt;B208),0,I208*1/20)</f>
        <v>0</v>
      </c>
      <c r="K208" s="51">
        <f>HLOOKUP(A_Stammdaten!$B$12,$L$4:$R$2504,ROW(B208)-3,FALSE)</f>
        <v>0</v>
      </c>
      <c r="L208" s="51">
        <f t="shared" si="18"/>
        <v>0</v>
      </c>
      <c r="M208" s="51">
        <f t="shared" si="17"/>
        <v>0</v>
      </c>
      <c r="N208" s="51">
        <f t="shared" si="17"/>
        <v>0</v>
      </c>
      <c r="O208" s="51">
        <f t="shared" si="17"/>
        <v>0</v>
      </c>
      <c r="P208" s="51">
        <f t="shared" si="17"/>
        <v>0</v>
      </c>
      <c r="Q208" s="51">
        <f t="shared" si="17"/>
        <v>0</v>
      </c>
      <c r="R208" s="51">
        <f t="shared" si="17"/>
        <v>0</v>
      </c>
    </row>
    <row r="209" spans="1:18" x14ac:dyDescent="0.25">
      <c r="A209" s="17"/>
      <c r="B209" s="52"/>
      <c r="C209" s="17"/>
      <c r="D209" s="17"/>
      <c r="E209" s="17"/>
      <c r="F209" s="17"/>
      <c r="G209" s="17"/>
      <c r="H209" s="17"/>
      <c r="I209" s="16">
        <f>IF(B209&gt;A_Stammdaten!$B$12,0,SUM(C209,D209,F209,G209)-SUM(E209,H209))</f>
        <v>0</v>
      </c>
      <c r="J209" s="51">
        <f>HLOOKUP(A_Stammdaten!$B$12,$L$4:$R$2504,ROW(B209)-3,FALSE)+IF(OR(B209=0,A_Stammdaten!$B$12&lt;B209),0,I209*1/20)</f>
        <v>0</v>
      </c>
      <c r="K209" s="51">
        <f>HLOOKUP(A_Stammdaten!$B$12,$L$4:$R$2504,ROW(B209)-3,FALSE)</f>
        <v>0</v>
      </c>
      <c r="L209" s="51">
        <f t="shared" si="18"/>
        <v>0</v>
      </c>
      <c r="M209" s="51">
        <f t="shared" si="17"/>
        <v>0</v>
      </c>
      <c r="N209" s="51">
        <f t="shared" si="17"/>
        <v>0</v>
      </c>
      <c r="O209" s="51">
        <f t="shared" si="17"/>
        <v>0</v>
      </c>
      <c r="P209" s="51">
        <f t="shared" si="17"/>
        <v>0</v>
      </c>
      <c r="Q209" s="51">
        <f t="shared" si="17"/>
        <v>0</v>
      </c>
      <c r="R209" s="51">
        <f t="shared" si="17"/>
        <v>0</v>
      </c>
    </row>
    <row r="210" spans="1:18" x14ac:dyDescent="0.25">
      <c r="A210" s="17"/>
      <c r="B210" s="52"/>
      <c r="C210" s="17"/>
      <c r="D210" s="17"/>
      <c r="E210" s="17"/>
      <c r="F210" s="17"/>
      <c r="G210" s="17"/>
      <c r="H210" s="17"/>
      <c r="I210" s="16">
        <f>IF(B210&gt;A_Stammdaten!$B$12,0,SUM(C210,D210,F210,G210)-SUM(E210,H210))</f>
        <v>0</v>
      </c>
      <c r="J210" s="51">
        <f>HLOOKUP(A_Stammdaten!$B$12,$L$4:$R$2504,ROW(B210)-3,FALSE)+IF(OR(B210=0,A_Stammdaten!$B$12&lt;B210),0,I210*1/20)</f>
        <v>0</v>
      </c>
      <c r="K210" s="51">
        <f>HLOOKUP(A_Stammdaten!$B$12,$L$4:$R$2504,ROW(B210)-3,FALSE)</f>
        <v>0</v>
      </c>
      <c r="L210" s="51">
        <f t="shared" si="18"/>
        <v>0</v>
      </c>
      <c r="M210" s="51">
        <f t="shared" si="17"/>
        <v>0</v>
      </c>
      <c r="N210" s="51">
        <f t="shared" si="17"/>
        <v>0</v>
      </c>
      <c r="O210" s="51">
        <f t="shared" si="17"/>
        <v>0</v>
      </c>
      <c r="P210" s="51">
        <f t="shared" si="17"/>
        <v>0</v>
      </c>
      <c r="Q210" s="51">
        <f t="shared" si="17"/>
        <v>0</v>
      </c>
      <c r="R210" s="51">
        <f t="shared" si="17"/>
        <v>0</v>
      </c>
    </row>
    <row r="211" spans="1:18" x14ac:dyDescent="0.25">
      <c r="A211" s="17"/>
      <c r="B211" s="52"/>
      <c r="C211" s="17"/>
      <c r="D211" s="17"/>
      <c r="E211" s="17"/>
      <c r="F211" s="17"/>
      <c r="G211" s="17"/>
      <c r="H211" s="17"/>
      <c r="I211" s="16">
        <f>IF(B211&gt;A_Stammdaten!$B$12,0,SUM(C211,D211,F211,G211)-SUM(E211,H211))</f>
        <v>0</v>
      </c>
      <c r="J211" s="51">
        <f>HLOOKUP(A_Stammdaten!$B$12,$L$4:$R$2504,ROW(B211)-3,FALSE)+IF(OR(B211=0,A_Stammdaten!$B$12&lt;B211),0,I211*1/20)</f>
        <v>0</v>
      </c>
      <c r="K211" s="51">
        <f>HLOOKUP(A_Stammdaten!$B$12,$L$4:$R$2504,ROW(B211)-3,FALSE)</f>
        <v>0</v>
      </c>
      <c r="L211" s="51">
        <f t="shared" si="18"/>
        <v>0</v>
      </c>
      <c r="M211" s="51">
        <f t="shared" si="17"/>
        <v>0</v>
      </c>
      <c r="N211" s="51">
        <f t="shared" si="17"/>
        <v>0</v>
      </c>
      <c r="O211" s="51">
        <f t="shared" si="17"/>
        <v>0</v>
      </c>
      <c r="P211" s="51">
        <f t="shared" si="17"/>
        <v>0</v>
      </c>
      <c r="Q211" s="51">
        <f t="shared" si="17"/>
        <v>0</v>
      </c>
      <c r="R211" s="51">
        <f t="shared" si="17"/>
        <v>0</v>
      </c>
    </row>
    <row r="212" spans="1:18" x14ac:dyDescent="0.25">
      <c r="A212" s="17"/>
      <c r="B212" s="52"/>
      <c r="C212" s="17"/>
      <c r="D212" s="17"/>
      <c r="E212" s="17"/>
      <c r="F212" s="17"/>
      <c r="G212" s="17"/>
      <c r="H212" s="17"/>
      <c r="I212" s="16">
        <f>IF(B212&gt;A_Stammdaten!$B$12,0,SUM(C212,D212,F212,G212)-SUM(E212,H212))</f>
        <v>0</v>
      </c>
      <c r="J212" s="51">
        <f>HLOOKUP(A_Stammdaten!$B$12,$L$4:$R$2504,ROW(B212)-3,FALSE)+IF(OR(B212=0,A_Stammdaten!$B$12&lt;B212),0,I212*1/20)</f>
        <v>0</v>
      </c>
      <c r="K212" s="51">
        <f>HLOOKUP(A_Stammdaten!$B$12,$L$4:$R$2504,ROW(B212)-3,FALSE)</f>
        <v>0</v>
      </c>
      <c r="L212" s="51">
        <f t="shared" si="18"/>
        <v>0</v>
      </c>
      <c r="M212" s="51">
        <f t="shared" si="17"/>
        <v>0</v>
      </c>
      <c r="N212" s="51">
        <f t="shared" si="17"/>
        <v>0</v>
      </c>
      <c r="O212" s="51">
        <f t="shared" si="17"/>
        <v>0</v>
      </c>
      <c r="P212" s="51">
        <f t="shared" si="17"/>
        <v>0</v>
      </c>
      <c r="Q212" s="51">
        <f t="shared" si="17"/>
        <v>0</v>
      </c>
      <c r="R212" s="51">
        <f t="shared" si="17"/>
        <v>0</v>
      </c>
    </row>
    <row r="213" spans="1:18" x14ac:dyDescent="0.25">
      <c r="A213" s="17"/>
      <c r="B213" s="52"/>
      <c r="C213" s="17"/>
      <c r="D213" s="17"/>
      <c r="E213" s="17"/>
      <c r="F213" s="17"/>
      <c r="G213" s="17"/>
      <c r="H213" s="17"/>
      <c r="I213" s="16">
        <f>IF(B213&gt;A_Stammdaten!$B$12,0,SUM(C213,D213,F213,G213)-SUM(E213,H213))</f>
        <v>0</v>
      </c>
      <c r="J213" s="51">
        <f>HLOOKUP(A_Stammdaten!$B$12,$L$4:$R$2504,ROW(B213)-3,FALSE)+IF(OR(B213=0,A_Stammdaten!$B$12&lt;B213),0,I213*1/20)</f>
        <v>0</v>
      </c>
      <c r="K213" s="51">
        <f>HLOOKUP(A_Stammdaten!$B$12,$L$4:$R$2504,ROW(B213)-3,FALSE)</f>
        <v>0</v>
      </c>
      <c r="L213" s="51">
        <f t="shared" si="18"/>
        <v>0</v>
      </c>
      <c r="M213" s="51">
        <f t="shared" si="17"/>
        <v>0</v>
      </c>
      <c r="N213" s="51">
        <f t="shared" si="17"/>
        <v>0</v>
      </c>
      <c r="O213" s="51">
        <f t="shared" si="17"/>
        <v>0</v>
      </c>
      <c r="P213" s="51">
        <f t="shared" si="17"/>
        <v>0</v>
      </c>
      <c r="Q213" s="51">
        <f t="shared" si="17"/>
        <v>0</v>
      </c>
      <c r="R213" s="51">
        <f t="shared" si="17"/>
        <v>0</v>
      </c>
    </row>
    <row r="214" spans="1:18" x14ac:dyDescent="0.25">
      <c r="A214" s="17"/>
      <c r="B214" s="52"/>
      <c r="C214" s="17"/>
      <c r="D214" s="17"/>
      <c r="E214" s="17"/>
      <c r="F214" s="17"/>
      <c r="G214" s="17"/>
      <c r="H214" s="17"/>
      <c r="I214" s="16">
        <f>IF(B214&gt;A_Stammdaten!$B$12,0,SUM(C214,D214,F214,G214)-SUM(E214,H214))</f>
        <v>0</v>
      </c>
      <c r="J214" s="51">
        <f>HLOOKUP(A_Stammdaten!$B$12,$L$4:$R$2504,ROW(B214)-3,FALSE)+IF(OR(B214=0,A_Stammdaten!$B$12&lt;B214),0,I214*1/20)</f>
        <v>0</v>
      </c>
      <c r="K214" s="51">
        <f>HLOOKUP(A_Stammdaten!$B$12,$L$4:$R$2504,ROW(B214)-3,FALSE)</f>
        <v>0</v>
      </c>
      <c r="L214" s="51">
        <f t="shared" si="18"/>
        <v>0</v>
      </c>
      <c r="M214" s="51">
        <f t="shared" si="17"/>
        <v>0</v>
      </c>
      <c r="N214" s="51">
        <f t="shared" si="17"/>
        <v>0</v>
      </c>
      <c r="O214" s="51">
        <f t="shared" si="17"/>
        <v>0</v>
      </c>
      <c r="P214" s="51">
        <f t="shared" si="17"/>
        <v>0</v>
      </c>
      <c r="Q214" s="51">
        <f t="shared" si="17"/>
        <v>0</v>
      </c>
      <c r="R214" s="51">
        <f t="shared" si="17"/>
        <v>0</v>
      </c>
    </row>
    <row r="215" spans="1:18" x14ac:dyDescent="0.25">
      <c r="A215" s="17"/>
      <c r="B215" s="52"/>
      <c r="C215" s="17"/>
      <c r="D215" s="17"/>
      <c r="E215" s="17"/>
      <c r="F215" s="17"/>
      <c r="G215" s="17"/>
      <c r="H215" s="17"/>
      <c r="I215" s="16">
        <f>IF(B215&gt;A_Stammdaten!$B$12,0,SUM(C215,D215,F215,G215)-SUM(E215,H215))</f>
        <v>0</v>
      </c>
      <c r="J215" s="51">
        <f>HLOOKUP(A_Stammdaten!$B$12,$L$4:$R$2504,ROW(B215)-3,FALSE)+IF(OR(B215=0,A_Stammdaten!$B$12&lt;B215),0,I215*1/20)</f>
        <v>0</v>
      </c>
      <c r="K215" s="51">
        <f>HLOOKUP(A_Stammdaten!$B$12,$L$4:$R$2504,ROW(B215)-3,FALSE)</f>
        <v>0</v>
      </c>
      <c r="L215" s="51">
        <f t="shared" si="18"/>
        <v>0</v>
      </c>
      <c r="M215" s="51">
        <f t="shared" si="17"/>
        <v>0</v>
      </c>
      <c r="N215" s="51">
        <f t="shared" si="17"/>
        <v>0</v>
      </c>
      <c r="O215" s="51">
        <f t="shared" si="17"/>
        <v>0</v>
      </c>
      <c r="P215" s="51">
        <f t="shared" si="17"/>
        <v>0</v>
      </c>
      <c r="Q215" s="51">
        <f t="shared" si="17"/>
        <v>0</v>
      </c>
      <c r="R215" s="51">
        <f t="shared" si="17"/>
        <v>0</v>
      </c>
    </row>
    <row r="216" spans="1:18" x14ac:dyDescent="0.25">
      <c r="A216" s="17"/>
      <c r="B216" s="52"/>
      <c r="C216" s="17"/>
      <c r="D216" s="17"/>
      <c r="E216" s="17"/>
      <c r="F216" s="17"/>
      <c r="G216" s="17"/>
      <c r="H216" s="17"/>
      <c r="I216" s="16">
        <f>IF(B216&gt;A_Stammdaten!$B$12,0,SUM(C216,D216,F216,G216)-SUM(E216,H216))</f>
        <v>0</v>
      </c>
      <c r="J216" s="51">
        <f>HLOOKUP(A_Stammdaten!$B$12,$L$4:$R$2504,ROW(B216)-3,FALSE)+IF(OR(B216=0,A_Stammdaten!$B$12&lt;B216),0,I216*1/20)</f>
        <v>0</v>
      </c>
      <c r="K216" s="51">
        <f>HLOOKUP(A_Stammdaten!$B$12,$L$4:$R$2504,ROW(B216)-3,FALSE)</f>
        <v>0</v>
      </c>
      <c r="L216" s="51">
        <f t="shared" si="18"/>
        <v>0</v>
      </c>
      <c r="M216" s="51">
        <f t="shared" si="17"/>
        <v>0</v>
      </c>
      <c r="N216" s="51">
        <f t="shared" si="17"/>
        <v>0</v>
      </c>
      <c r="O216" s="51">
        <f t="shared" si="17"/>
        <v>0</v>
      </c>
      <c r="P216" s="51">
        <f t="shared" si="17"/>
        <v>0</v>
      </c>
      <c r="Q216" s="51">
        <f t="shared" si="17"/>
        <v>0</v>
      </c>
      <c r="R216" s="51">
        <f t="shared" si="17"/>
        <v>0</v>
      </c>
    </row>
    <row r="217" spans="1:18" x14ac:dyDescent="0.25">
      <c r="A217" s="17"/>
      <c r="B217" s="52"/>
      <c r="C217" s="17"/>
      <c r="D217" s="17"/>
      <c r="E217" s="17"/>
      <c r="F217" s="17"/>
      <c r="G217" s="17"/>
      <c r="H217" s="17"/>
      <c r="I217" s="16">
        <f>IF(B217&gt;A_Stammdaten!$B$12,0,SUM(C217,D217,F217,G217)-SUM(E217,H217))</f>
        <v>0</v>
      </c>
      <c r="J217" s="51">
        <f>HLOOKUP(A_Stammdaten!$B$12,$L$4:$R$2504,ROW(B217)-3,FALSE)+IF(OR(B217=0,A_Stammdaten!$B$12&lt;B217),0,I217*1/20)</f>
        <v>0</v>
      </c>
      <c r="K217" s="51">
        <f>HLOOKUP(A_Stammdaten!$B$12,$L$4:$R$2504,ROW(B217)-3,FALSE)</f>
        <v>0</v>
      </c>
      <c r="L217" s="51">
        <f t="shared" si="18"/>
        <v>0</v>
      </c>
      <c r="M217" s="51">
        <f t="shared" si="17"/>
        <v>0</v>
      </c>
      <c r="N217" s="51">
        <f t="shared" si="17"/>
        <v>0</v>
      </c>
      <c r="O217" s="51">
        <f t="shared" si="17"/>
        <v>0</v>
      </c>
      <c r="P217" s="51">
        <f t="shared" si="17"/>
        <v>0</v>
      </c>
      <c r="Q217" s="51">
        <f t="shared" si="17"/>
        <v>0</v>
      </c>
      <c r="R217" s="51">
        <f t="shared" si="17"/>
        <v>0</v>
      </c>
    </row>
    <row r="218" spans="1:18" x14ac:dyDescent="0.25">
      <c r="A218" s="17"/>
      <c r="B218" s="52"/>
      <c r="C218" s="17"/>
      <c r="D218" s="17"/>
      <c r="E218" s="17"/>
      <c r="F218" s="17"/>
      <c r="G218" s="17"/>
      <c r="H218" s="17"/>
      <c r="I218" s="16">
        <f>IF(B218&gt;A_Stammdaten!$B$12,0,SUM(C218,D218,F218,G218)-SUM(E218,H218))</f>
        <v>0</v>
      </c>
      <c r="J218" s="51">
        <f>HLOOKUP(A_Stammdaten!$B$12,$L$4:$R$2504,ROW(B218)-3,FALSE)+IF(OR(B218=0,A_Stammdaten!$B$12&lt;B218),0,I218*1/20)</f>
        <v>0</v>
      </c>
      <c r="K218" s="51">
        <f>HLOOKUP(A_Stammdaten!$B$12,$L$4:$R$2504,ROW(B218)-3,FALSE)</f>
        <v>0</v>
      </c>
      <c r="L218" s="51">
        <f t="shared" si="18"/>
        <v>0</v>
      </c>
      <c r="M218" s="51">
        <f t="shared" si="18"/>
        <v>0</v>
      </c>
      <c r="N218" s="51">
        <f t="shared" si="18"/>
        <v>0</v>
      </c>
      <c r="O218" s="51">
        <f t="shared" si="18"/>
        <v>0</v>
      </c>
      <c r="P218" s="51">
        <f t="shared" si="18"/>
        <v>0</v>
      </c>
      <c r="Q218" s="51">
        <f t="shared" si="18"/>
        <v>0</v>
      </c>
      <c r="R218" s="51">
        <f t="shared" si="18"/>
        <v>0</v>
      </c>
    </row>
    <row r="219" spans="1:18" x14ac:dyDescent="0.25">
      <c r="A219" s="17"/>
      <c r="B219" s="52"/>
      <c r="C219" s="17"/>
      <c r="D219" s="17"/>
      <c r="E219" s="17"/>
      <c r="F219" s="17"/>
      <c r="G219" s="17"/>
      <c r="H219" s="17"/>
      <c r="I219" s="16">
        <f>IF(B219&gt;A_Stammdaten!$B$12,0,SUM(C219,D219,F219,G219)-SUM(E219,H219))</f>
        <v>0</v>
      </c>
      <c r="J219" s="51">
        <f>HLOOKUP(A_Stammdaten!$B$12,$L$4:$R$2504,ROW(B219)-3,FALSE)+IF(OR(B219=0,A_Stammdaten!$B$12&lt;B219),0,I219*1/20)</f>
        <v>0</v>
      </c>
      <c r="K219" s="51">
        <f>HLOOKUP(A_Stammdaten!$B$12,$L$4:$R$2504,ROW(B219)-3,FALSE)</f>
        <v>0</v>
      </c>
      <c r="L219" s="51">
        <f t="shared" ref="L219:R255" si="19">IF(OR($I219=0,L$4&lt;$B219,$B219=0,20-(L$4-$B219)=0),0,$I219*(19-(L$4-$B219))/20)</f>
        <v>0</v>
      </c>
      <c r="M219" s="51">
        <f t="shared" si="19"/>
        <v>0</v>
      </c>
      <c r="N219" s="51">
        <f t="shared" si="19"/>
        <v>0</v>
      </c>
      <c r="O219" s="51">
        <f t="shared" si="19"/>
        <v>0</v>
      </c>
      <c r="P219" s="51">
        <f t="shared" si="19"/>
        <v>0</v>
      </c>
      <c r="Q219" s="51">
        <f t="shared" si="19"/>
        <v>0</v>
      </c>
      <c r="R219" s="51">
        <f t="shared" si="19"/>
        <v>0</v>
      </c>
    </row>
    <row r="220" spans="1:18" x14ac:dyDescent="0.25">
      <c r="A220" s="17"/>
      <c r="B220" s="52"/>
      <c r="C220" s="17"/>
      <c r="D220" s="17"/>
      <c r="E220" s="17"/>
      <c r="F220" s="17"/>
      <c r="G220" s="17"/>
      <c r="H220" s="17"/>
      <c r="I220" s="16">
        <f>IF(B220&gt;A_Stammdaten!$B$12,0,SUM(C220,D220,F220,G220)-SUM(E220,H220))</f>
        <v>0</v>
      </c>
      <c r="J220" s="51">
        <f>HLOOKUP(A_Stammdaten!$B$12,$L$4:$R$2504,ROW(B220)-3,FALSE)+IF(OR(B220=0,A_Stammdaten!$B$12&lt;B220),0,I220*1/20)</f>
        <v>0</v>
      </c>
      <c r="K220" s="51">
        <f>HLOOKUP(A_Stammdaten!$B$12,$L$4:$R$2504,ROW(B220)-3,FALSE)</f>
        <v>0</v>
      </c>
      <c r="L220" s="51">
        <f t="shared" si="19"/>
        <v>0</v>
      </c>
      <c r="M220" s="51">
        <f t="shared" si="19"/>
        <v>0</v>
      </c>
      <c r="N220" s="51">
        <f t="shared" si="19"/>
        <v>0</v>
      </c>
      <c r="O220" s="51">
        <f t="shared" si="19"/>
        <v>0</v>
      </c>
      <c r="P220" s="51">
        <f t="shared" si="19"/>
        <v>0</v>
      </c>
      <c r="Q220" s="51">
        <f t="shared" si="19"/>
        <v>0</v>
      </c>
      <c r="R220" s="51">
        <f t="shared" si="19"/>
        <v>0</v>
      </c>
    </row>
    <row r="221" spans="1:18" x14ac:dyDescent="0.25">
      <c r="A221" s="17"/>
      <c r="B221" s="52"/>
      <c r="C221" s="17"/>
      <c r="D221" s="17"/>
      <c r="E221" s="17"/>
      <c r="F221" s="17"/>
      <c r="G221" s="17"/>
      <c r="H221" s="17"/>
      <c r="I221" s="16">
        <f>IF(B221&gt;A_Stammdaten!$B$12,0,SUM(C221,D221,F221,G221)-SUM(E221,H221))</f>
        <v>0</v>
      </c>
      <c r="J221" s="51">
        <f>HLOOKUP(A_Stammdaten!$B$12,$L$4:$R$2504,ROW(B221)-3,FALSE)+IF(OR(B221=0,A_Stammdaten!$B$12&lt;B221),0,I221*1/20)</f>
        <v>0</v>
      </c>
      <c r="K221" s="51">
        <f>HLOOKUP(A_Stammdaten!$B$12,$L$4:$R$2504,ROW(B221)-3,FALSE)</f>
        <v>0</v>
      </c>
      <c r="L221" s="51">
        <f t="shared" si="19"/>
        <v>0</v>
      </c>
      <c r="M221" s="51">
        <f t="shared" si="19"/>
        <v>0</v>
      </c>
      <c r="N221" s="51">
        <f t="shared" si="19"/>
        <v>0</v>
      </c>
      <c r="O221" s="51">
        <f t="shared" si="19"/>
        <v>0</v>
      </c>
      <c r="P221" s="51">
        <f t="shared" si="19"/>
        <v>0</v>
      </c>
      <c r="Q221" s="51">
        <f t="shared" si="19"/>
        <v>0</v>
      </c>
      <c r="R221" s="51">
        <f t="shared" si="19"/>
        <v>0</v>
      </c>
    </row>
    <row r="222" spans="1:18" x14ac:dyDescent="0.25">
      <c r="A222" s="17"/>
      <c r="B222" s="52"/>
      <c r="C222" s="17"/>
      <c r="D222" s="17"/>
      <c r="E222" s="17"/>
      <c r="F222" s="17"/>
      <c r="G222" s="17"/>
      <c r="H222" s="17"/>
      <c r="I222" s="16">
        <f>IF(B222&gt;A_Stammdaten!$B$12,0,SUM(C222,D222,F222,G222)-SUM(E222,H222))</f>
        <v>0</v>
      </c>
      <c r="J222" s="51">
        <f>HLOOKUP(A_Stammdaten!$B$12,$L$4:$R$2504,ROW(B222)-3,FALSE)+IF(OR(B222=0,A_Stammdaten!$B$12&lt;B222),0,I222*1/20)</f>
        <v>0</v>
      </c>
      <c r="K222" s="51">
        <f>HLOOKUP(A_Stammdaten!$B$12,$L$4:$R$2504,ROW(B222)-3,FALSE)</f>
        <v>0</v>
      </c>
      <c r="L222" s="51">
        <f t="shared" si="19"/>
        <v>0</v>
      </c>
      <c r="M222" s="51">
        <f t="shared" si="19"/>
        <v>0</v>
      </c>
      <c r="N222" s="51">
        <f t="shared" si="19"/>
        <v>0</v>
      </c>
      <c r="O222" s="51">
        <f t="shared" si="19"/>
        <v>0</v>
      </c>
      <c r="P222" s="51">
        <f t="shared" si="19"/>
        <v>0</v>
      </c>
      <c r="Q222" s="51">
        <f t="shared" si="19"/>
        <v>0</v>
      </c>
      <c r="R222" s="51">
        <f t="shared" si="19"/>
        <v>0</v>
      </c>
    </row>
    <row r="223" spans="1:18" x14ac:dyDescent="0.25">
      <c r="A223" s="17"/>
      <c r="B223" s="52"/>
      <c r="C223" s="17"/>
      <c r="D223" s="17"/>
      <c r="E223" s="17"/>
      <c r="F223" s="17"/>
      <c r="G223" s="17"/>
      <c r="H223" s="17"/>
      <c r="I223" s="16">
        <f>IF(B223&gt;A_Stammdaten!$B$12,0,SUM(C223,D223,F223,G223)-SUM(E223,H223))</f>
        <v>0</v>
      </c>
      <c r="J223" s="51">
        <f>HLOOKUP(A_Stammdaten!$B$12,$L$4:$R$2504,ROW(B223)-3,FALSE)+IF(OR(B223=0,A_Stammdaten!$B$12&lt;B223),0,I223*1/20)</f>
        <v>0</v>
      </c>
      <c r="K223" s="51">
        <f>HLOOKUP(A_Stammdaten!$B$12,$L$4:$R$2504,ROW(B223)-3,FALSE)</f>
        <v>0</v>
      </c>
      <c r="L223" s="51">
        <f t="shared" si="19"/>
        <v>0</v>
      </c>
      <c r="M223" s="51">
        <f t="shared" si="19"/>
        <v>0</v>
      </c>
      <c r="N223" s="51">
        <f t="shared" si="19"/>
        <v>0</v>
      </c>
      <c r="O223" s="51">
        <f t="shared" si="19"/>
        <v>0</v>
      </c>
      <c r="P223" s="51">
        <f t="shared" si="19"/>
        <v>0</v>
      </c>
      <c r="Q223" s="51">
        <f t="shared" si="19"/>
        <v>0</v>
      </c>
      <c r="R223" s="51">
        <f t="shared" si="19"/>
        <v>0</v>
      </c>
    </row>
    <row r="224" spans="1:18" x14ac:dyDescent="0.25">
      <c r="A224" s="17"/>
      <c r="B224" s="52"/>
      <c r="C224" s="17"/>
      <c r="D224" s="17"/>
      <c r="E224" s="17"/>
      <c r="F224" s="17"/>
      <c r="G224" s="17"/>
      <c r="H224" s="17"/>
      <c r="I224" s="16">
        <f>IF(B224&gt;A_Stammdaten!$B$12,0,SUM(C224,D224,F224,G224)-SUM(E224,H224))</f>
        <v>0</v>
      </c>
      <c r="J224" s="51">
        <f>HLOOKUP(A_Stammdaten!$B$12,$L$4:$R$2504,ROW(B224)-3,FALSE)+IF(OR(B224=0,A_Stammdaten!$B$12&lt;B224),0,I224*1/20)</f>
        <v>0</v>
      </c>
      <c r="K224" s="51">
        <f>HLOOKUP(A_Stammdaten!$B$12,$L$4:$R$2504,ROW(B224)-3,FALSE)</f>
        <v>0</v>
      </c>
      <c r="L224" s="51">
        <f t="shared" si="19"/>
        <v>0</v>
      </c>
      <c r="M224" s="51">
        <f t="shared" si="19"/>
        <v>0</v>
      </c>
      <c r="N224" s="51">
        <f t="shared" si="19"/>
        <v>0</v>
      </c>
      <c r="O224" s="51">
        <f t="shared" si="19"/>
        <v>0</v>
      </c>
      <c r="P224" s="51">
        <f t="shared" si="19"/>
        <v>0</v>
      </c>
      <c r="Q224" s="51">
        <f t="shared" si="19"/>
        <v>0</v>
      </c>
      <c r="R224" s="51">
        <f t="shared" si="19"/>
        <v>0</v>
      </c>
    </row>
    <row r="225" spans="1:18" x14ac:dyDescent="0.25">
      <c r="A225" s="17"/>
      <c r="B225" s="52"/>
      <c r="C225" s="17"/>
      <c r="D225" s="17"/>
      <c r="E225" s="17"/>
      <c r="F225" s="17"/>
      <c r="G225" s="17"/>
      <c r="H225" s="17"/>
      <c r="I225" s="16">
        <f>IF(B225&gt;A_Stammdaten!$B$12,0,SUM(C225,D225,F225,G225)-SUM(E225,H225))</f>
        <v>0</v>
      </c>
      <c r="J225" s="51">
        <f>HLOOKUP(A_Stammdaten!$B$12,$L$4:$R$2504,ROW(B225)-3,FALSE)+IF(OR(B225=0,A_Stammdaten!$B$12&lt;B225),0,I225*1/20)</f>
        <v>0</v>
      </c>
      <c r="K225" s="51">
        <f>HLOOKUP(A_Stammdaten!$B$12,$L$4:$R$2504,ROW(B225)-3,FALSE)</f>
        <v>0</v>
      </c>
      <c r="L225" s="51">
        <f t="shared" si="19"/>
        <v>0</v>
      </c>
      <c r="M225" s="51">
        <f t="shared" si="19"/>
        <v>0</v>
      </c>
      <c r="N225" s="51">
        <f t="shared" si="19"/>
        <v>0</v>
      </c>
      <c r="O225" s="51">
        <f t="shared" si="19"/>
        <v>0</v>
      </c>
      <c r="P225" s="51">
        <f t="shared" si="19"/>
        <v>0</v>
      </c>
      <c r="Q225" s="51">
        <f t="shared" si="19"/>
        <v>0</v>
      </c>
      <c r="R225" s="51">
        <f t="shared" si="19"/>
        <v>0</v>
      </c>
    </row>
    <row r="226" spans="1:18" x14ac:dyDescent="0.25">
      <c r="A226" s="17"/>
      <c r="B226" s="52"/>
      <c r="C226" s="17"/>
      <c r="D226" s="17"/>
      <c r="E226" s="17"/>
      <c r="F226" s="17"/>
      <c r="G226" s="17"/>
      <c r="H226" s="17"/>
      <c r="I226" s="16">
        <f>IF(B226&gt;A_Stammdaten!$B$12,0,SUM(C226,D226,F226,G226)-SUM(E226,H226))</f>
        <v>0</v>
      </c>
      <c r="J226" s="51">
        <f>HLOOKUP(A_Stammdaten!$B$12,$L$4:$R$2504,ROW(B226)-3,FALSE)+IF(OR(B226=0,A_Stammdaten!$B$12&lt;B226),0,I226*1/20)</f>
        <v>0</v>
      </c>
      <c r="K226" s="51">
        <f>HLOOKUP(A_Stammdaten!$B$12,$L$4:$R$2504,ROW(B226)-3,FALSE)</f>
        <v>0</v>
      </c>
      <c r="L226" s="51">
        <f t="shared" si="19"/>
        <v>0</v>
      </c>
      <c r="M226" s="51">
        <f t="shared" si="19"/>
        <v>0</v>
      </c>
      <c r="N226" s="51">
        <f t="shared" si="19"/>
        <v>0</v>
      </c>
      <c r="O226" s="51">
        <f t="shared" si="19"/>
        <v>0</v>
      </c>
      <c r="P226" s="51">
        <f t="shared" si="19"/>
        <v>0</v>
      </c>
      <c r="Q226" s="51">
        <f t="shared" si="19"/>
        <v>0</v>
      </c>
      <c r="R226" s="51">
        <f t="shared" si="19"/>
        <v>0</v>
      </c>
    </row>
    <row r="227" spans="1:18" x14ac:dyDescent="0.25">
      <c r="A227" s="17"/>
      <c r="B227" s="52"/>
      <c r="C227" s="17"/>
      <c r="D227" s="17"/>
      <c r="E227" s="17"/>
      <c r="F227" s="17"/>
      <c r="G227" s="17"/>
      <c r="H227" s="17"/>
      <c r="I227" s="16">
        <f>IF(B227&gt;A_Stammdaten!$B$12,0,SUM(C227,D227,F227,G227)-SUM(E227,H227))</f>
        <v>0</v>
      </c>
      <c r="J227" s="51">
        <f>HLOOKUP(A_Stammdaten!$B$12,$L$4:$R$2504,ROW(B227)-3,FALSE)+IF(OR(B227=0,A_Stammdaten!$B$12&lt;B227),0,I227*1/20)</f>
        <v>0</v>
      </c>
      <c r="K227" s="51">
        <f>HLOOKUP(A_Stammdaten!$B$12,$L$4:$R$2504,ROW(B227)-3,FALSE)</f>
        <v>0</v>
      </c>
      <c r="L227" s="51">
        <f t="shared" si="19"/>
        <v>0</v>
      </c>
      <c r="M227" s="51">
        <f t="shared" si="19"/>
        <v>0</v>
      </c>
      <c r="N227" s="51">
        <f t="shared" si="19"/>
        <v>0</v>
      </c>
      <c r="O227" s="51">
        <f t="shared" si="19"/>
        <v>0</v>
      </c>
      <c r="P227" s="51">
        <f t="shared" si="19"/>
        <v>0</v>
      </c>
      <c r="Q227" s="51">
        <f t="shared" si="19"/>
        <v>0</v>
      </c>
      <c r="R227" s="51">
        <f t="shared" si="19"/>
        <v>0</v>
      </c>
    </row>
    <row r="228" spans="1:18" x14ac:dyDescent="0.25">
      <c r="A228" s="17"/>
      <c r="B228" s="52"/>
      <c r="C228" s="17"/>
      <c r="D228" s="17"/>
      <c r="E228" s="17"/>
      <c r="F228" s="17"/>
      <c r="G228" s="17"/>
      <c r="H228" s="17"/>
      <c r="I228" s="16">
        <f>IF(B228&gt;A_Stammdaten!$B$12,0,SUM(C228,D228,F228,G228)-SUM(E228,H228))</f>
        <v>0</v>
      </c>
      <c r="J228" s="51">
        <f>HLOOKUP(A_Stammdaten!$B$12,$L$4:$R$2504,ROW(B228)-3,FALSE)+IF(OR(B228=0,A_Stammdaten!$B$12&lt;B228),0,I228*1/20)</f>
        <v>0</v>
      </c>
      <c r="K228" s="51">
        <f>HLOOKUP(A_Stammdaten!$B$12,$L$4:$R$2504,ROW(B228)-3,FALSE)</f>
        <v>0</v>
      </c>
      <c r="L228" s="51">
        <f t="shared" si="19"/>
        <v>0</v>
      </c>
      <c r="M228" s="51">
        <f t="shared" si="19"/>
        <v>0</v>
      </c>
      <c r="N228" s="51">
        <f t="shared" si="19"/>
        <v>0</v>
      </c>
      <c r="O228" s="51">
        <f t="shared" si="19"/>
        <v>0</v>
      </c>
      <c r="P228" s="51">
        <f t="shared" si="19"/>
        <v>0</v>
      </c>
      <c r="Q228" s="51">
        <f t="shared" si="19"/>
        <v>0</v>
      </c>
      <c r="R228" s="51">
        <f t="shared" si="19"/>
        <v>0</v>
      </c>
    </row>
    <row r="229" spans="1:18" x14ac:dyDescent="0.25">
      <c r="A229" s="17"/>
      <c r="B229" s="52"/>
      <c r="C229" s="17"/>
      <c r="D229" s="17"/>
      <c r="E229" s="17"/>
      <c r="F229" s="17"/>
      <c r="G229" s="17"/>
      <c r="H229" s="17"/>
      <c r="I229" s="16">
        <f>IF(B229&gt;A_Stammdaten!$B$12,0,SUM(C229,D229,F229,G229)-SUM(E229,H229))</f>
        <v>0</v>
      </c>
      <c r="J229" s="51">
        <f>HLOOKUP(A_Stammdaten!$B$12,$L$4:$R$2504,ROW(B229)-3,FALSE)+IF(OR(B229=0,A_Stammdaten!$B$12&lt;B229),0,I229*1/20)</f>
        <v>0</v>
      </c>
      <c r="K229" s="51">
        <f>HLOOKUP(A_Stammdaten!$B$12,$L$4:$R$2504,ROW(B229)-3,FALSE)</f>
        <v>0</v>
      </c>
      <c r="L229" s="51">
        <f t="shared" si="19"/>
        <v>0</v>
      </c>
      <c r="M229" s="51">
        <f t="shared" si="19"/>
        <v>0</v>
      </c>
      <c r="N229" s="51">
        <f t="shared" si="19"/>
        <v>0</v>
      </c>
      <c r="O229" s="51">
        <f t="shared" si="19"/>
        <v>0</v>
      </c>
      <c r="P229" s="51">
        <f t="shared" si="19"/>
        <v>0</v>
      </c>
      <c r="Q229" s="51">
        <f t="shared" si="19"/>
        <v>0</v>
      </c>
      <c r="R229" s="51">
        <f t="shared" si="19"/>
        <v>0</v>
      </c>
    </row>
    <row r="230" spans="1:18" x14ac:dyDescent="0.25">
      <c r="A230" s="17"/>
      <c r="B230" s="52"/>
      <c r="C230" s="17"/>
      <c r="D230" s="17"/>
      <c r="E230" s="17"/>
      <c r="F230" s="17"/>
      <c r="G230" s="17"/>
      <c r="H230" s="17"/>
      <c r="I230" s="16">
        <f>IF(B230&gt;A_Stammdaten!$B$12,0,SUM(C230,D230,F230,G230)-SUM(E230,H230))</f>
        <v>0</v>
      </c>
      <c r="J230" s="51">
        <f>HLOOKUP(A_Stammdaten!$B$12,$L$4:$R$2504,ROW(B230)-3,FALSE)+IF(OR(B230=0,A_Stammdaten!$B$12&lt;B230),0,I230*1/20)</f>
        <v>0</v>
      </c>
      <c r="K230" s="51">
        <f>HLOOKUP(A_Stammdaten!$B$12,$L$4:$R$2504,ROW(B230)-3,FALSE)</f>
        <v>0</v>
      </c>
      <c r="L230" s="51">
        <f t="shared" si="19"/>
        <v>0</v>
      </c>
      <c r="M230" s="51">
        <f t="shared" si="19"/>
        <v>0</v>
      </c>
      <c r="N230" s="51">
        <f t="shared" si="19"/>
        <v>0</v>
      </c>
      <c r="O230" s="51">
        <f t="shared" si="19"/>
        <v>0</v>
      </c>
      <c r="P230" s="51">
        <f t="shared" si="19"/>
        <v>0</v>
      </c>
      <c r="Q230" s="51">
        <f t="shared" si="19"/>
        <v>0</v>
      </c>
      <c r="R230" s="51">
        <f t="shared" si="19"/>
        <v>0</v>
      </c>
    </row>
    <row r="231" spans="1:18" x14ac:dyDescent="0.25">
      <c r="A231" s="17"/>
      <c r="B231" s="52"/>
      <c r="C231" s="17"/>
      <c r="D231" s="17"/>
      <c r="E231" s="17"/>
      <c r="F231" s="17"/>
      <c r="G231" s="17"/>
      <c r="H231" s="17"/>
      <c r="I231" s="16">
        <f>IF(B231&gt;A_Stammdaten!$B$12,0,SUM(C231,D231,F231,G231)-SUM(E231,H231))</f>
        <v>0</v>
      </c>
      <c r="J231" s="51">
        <f>HLOOKUP(A_Stammdaten!$B$12,$L$4:$R$2504,ROW(B231)-3,FALSE)+IF(OR(B231=0,A_Stammdaten!$B$12&lt;B231),0,I231*1/20)</f>
        <v>0</v>
      </c>
      <c r="K231" s="51">
        <f>HLOOKUP(A_Stammdaten!$B$12,$L$4:$R$2504,ROW(B231)-3,FALSE)</f>
        <v>0</v>
      </c>
      <c r="L231" s="51">
        <f t="shared" si="19"/>
        <v>0</v>
      </c>
      <c r="M231" s="51">
        <f t="shared" si="19"/>
        <v>0</v>
      </c>
      <c r="N231" s="51">
        <f t="shared" si="19"/>
        <v>0</v>
      </c>
      <c r="O231" s="51">
        <f t="shared" si="19"/>
        <v>0</v>
      </c>
      <c r="P231" s="51">
        <f t="shared" si="19"/>
        <v>0</v>
      </c>
      <c r="Q231" s="51">
        <f t="shared" si="19"/>
        <v>0</v>
      </c>
      <c r="R231" s="51">
        <f t="shared" si="19"/>
        <v>0</v>
      </c>
    </row>
    <row r="232" spans="1:18" x14ac:dyDescent="0.25">
      <c r="A232" s="17"/>
      <c r="B232" s="52"/>
      <c r="C232" s="17"/>
      <c r="D232" s="17"/>
      <c r="E232" s="17"/>
      <c r="F232" s="17"/>
      <c r="G232" s="17"/>
      <c r="H232" s="17"/>
      <c r="I232" s="16">
        <f>IF(B232&gt;A_Stammdaten!$B$12,0,SUM(C232,D232,F232,G232)-SUM(E232,H232))</f>
        <v>0</v>
      </c>
      <c r="J232" s="51">
        <f>HLOOKUP(A_Stammdaten!$B$12,$L$4:$R$2504,ROW(B232)-3,FALSE)+IF(OR(B232=0,A_Stammdaten!$B$12&lt;B232),0,I232*1/20)</f>
        <v>0</v>
      </c>
      <c r="K232" s="51">
        <f>HLOOKUP(A_Stammdaten!$B$12,$L$4:$R$2504,ROW(B232)-3,FALSE)</f>
        <v>0</v>
      </c>
      <c r="L232" s="51">
        <f t="shared" si="19"/>
        <v>0</v>
      </c>
      <c r="M232" s="51">
        <f t="shared" si="19"/>
        <v>0</v>
      </c>
      <c r="N232" s="51">
        <f t="shared" si="19"/>
        <v>0</v>
      </c>
      <c r="O232" s="51">
        <f t="shared" si="19"/>
        <v>0</v>
      </c>
      <c r="P232" s="51">
        <f t="shared" si="19"/>
        <v>0</v>
      </c>
      <c r="Q232" s="51">
        <f t="shared" si="19"/>
        <v>0</v>
      </c>
      <c r="R232" s="51">
        <f t="shared" si="19"/>
        <v>0</v>
      </c>
    </row>
    <row r="233" spans="1:18" x14ac:dyDescent="0.25">
      <c r="A233" s="17"/>
      <c r="B233" s="52"/>
      <c r="C233" s="17"/>
      <c r="D233" s="17"/>
      <c r="E233" s="17"/>
      <c r="F233" s="17"/>
      <c r="G233" s="17"/>
      <c r="H233" s="17"/>
      <c r="I233" s="16">
        <f>IF(B233&gt;A_Stammdaten!$B$12,0,SUM(C233,D233,F233,G233)-SUM(E233,H233))</f>
        <v>0</v>
      </c>
      <c r="J233" s="51">
        <f>HLOOKUP(A_Stammdaten!$B$12,$L$4:$R$2504,ROW(B233)-3,FALSE)+IF(OR(B233=0,A_Stammdaten!$B$12&lt;B233),0,I233*1/20)</f>
        <v>0</v>
      </c>
      <c r="K233" s="51">
        <f>HLOOKUP(A_Stammdaten!$B$12,$L$4:$R$2504,ROW(B233)-3,FALSE)</f>
        <v>0</v>
      </c>
      <c r="L233" s="51">
        <f t="shared" si="19"/>
        <v>0</v>
      </c>
      <c r="M233" s="51">
        <f t="shared" si="19"/>
        <v>0</v>
      </c>
      <c r="N233" s="51">
        <f t="shared" si="19"/>
        <v>0</v>
      </c>
      <c r="O233" s="51">
        <f t="shared" si="19"/>
        <v>0</v>
      </c>
      <c r="P233" s="51">
        <f t="shared" si="19"/>
        <v>0</v>
      </c>
      <c r="Q233" s="51">
        <f t="shared" si="19"/>
        <v>0</v>
      </c>
      <c r="R233" s="51">
        <f t="shared" si="19"/>
        <v>0</v>
      </c>
    </row>
    <row r="234" spans="1:18" x14ac:dyDescent="0.25">
      <c r="A234" s="17"/>
      <c r="B234" s="52"/>
      <c r="C234" s="17"/>
      <c r="D234" s="17"/>
      <c r="E234" s="17"/>
      <c r="F234" s="17"/>
      <c r="G234" s="17"/>
      <c r="H234" s="17"/>
      <c r="I234" s="16">
        <f>IF(B234&gt;A_Stammdaten!$B$12,0,SUM(C234,D234,F234,G234)-SUM(E234,H234))</f>
        <v>0</v>
      </c>
      <c r="J234" s="51">
        <f>HLOOKUP(A_Stammdaten!$B$12,$L$4:$R$2504,ROW(B234)-3,FALSE)+IF(OR(B234=0,A_Stammdaten!$B$12&lt;B234),0,I234*1/20)</f>
        <v>0</v>
      </c>
      <c r="K234" s="51">
        <f>HLOOKUP(A_Stammdaten!$B$12,$L$4:$R$2504,ROW(B234)-3,FALSE)</f>
        <v>0</v>
      </c>
      <c r="L234" s="51">
        <f t="shared" si="19"/>
        <v>0</v>
      </c>
      <c r="M234" s="51">
        <f t="shared" si="19"/>
        <v>0</v>
      </c>
      <c r="N234" s="51">
        <f t="shared" si="19"/>
        <v>0</v>
      </c>
      <c r="O234" s="51">
        <f t="shared" si="19"/>
        <v>0</v>
      </c>
      <c r="P234" s="51">
        <f t="shared" si="19"/>
        <v>0</v>
      </c>
      <c r="Q234" s="51">
        <f t="shared" si="19"/>
        <v>0</v>
      </c>
      <c r="R234" s="51">
        <f t="shared" si="19"/>
        <v>0</v>
      </c>
    </row>
    <row r="235" spans="1:18" x14ac:dyDescent="0.25">
      <c r="A235" s="17"/>
      <c r="B235" s="52"/>
      <c r="C235" s="17"/>
      <c r="D235" s="17"/>
      <c r="E235" s="17"/>
      <c r="F235" s="17"/>
      <c r="G235" s="17"/>
      <c r="H235" s="17"/>
      <c r="I235" s="16">
        <f>IF(B235&gt;A_Stammdaten!$B$12,0,SUM(C235,D235,F235,G235)-SUM(E235,H235))</f>
        <v>0</v>
      </c>
      <c r="J235" s="51">
        <f>HLOOKUP(A_Stammdaten!$B$12,$L$4:$R$2504,ROW(B235)-3,FALSE)+IF(OR(B235=0,A_Stammdaten!$B$12&lt;B235),0,I235*1/20)</f>
        <v>0</v>
      </c>
      <c r="K235" s="51">
        <f>HLOOKUP(A_Stammdaten!$B$12,$L$4:$R$2504,ROW(B235)-3,FALSE)</f>
        <v>0</v>
      </c>
      <c r="L235" s="51">
        <f t="shared" si="19"/>
        <v>0</v>
      </c>
      <c r="M235" s="51">
        <f t="shared" si="19"/>
        <v>0</v>
      </c>
      <c r="N235" s="51">
        <f t="shared" si="19"/>
        <v>0</v>
      </c>
      <c r="O235" s="51">
        <f t="shared" si="19"/>
        <v>0</v>
      </c>
      <c r="P235" s="51">
        <f t="shared" si="19"/>
        <v>0</v>
      </c>
      <c r="Q235" s="51">
        <f t="shared" si="19"/>
        <v>0</v>
      </c>
      <c r="R235" s="51">
        <f t="shared" si="19"/>
        <v>0</v>
      </c>
    </row>
    <row r="236" spans="1:18" x14ac:dyDescent="0.25">
      <c r="A236" s="17"/>
      <c r="B236" s="52"/>
      <c r="C236" s="17"/>
      <c r="D236" s="17"/>
      <c r="E236" s="17"/>
      <c r="F236" s="17"/>
      <c r="G236" s="17"/>
      <c r="H236" s="17"/>
      <c r="I236" s="16">
        <f>IF(B236&gt;A_Stammdaten!$B$12,0,SUM(C236,D236,F236,G236)-SUM(E236,H236))</f>
        <v>0</v>
      </c>
      <c r="J236" s="51">
        <f>HLOOKUP(A_Stammdaten!$B$12,$L$4:$R$2504,ROW(B236)-3,FALSE)+IF(OR(B236=0,A_Stammdaten!$B$12&lt;B236),0,I236*1/20)</f>
        <v>0</v>
      </c>
      <c r="K236" s="51">
        <f>HLOOKUP(A_Stammdaten!$B$12,$L$4:$R$2504,ROW(B236)-3,FALSE)</f>
        <v>0</v>
      </c>
      <c r="L236" s="51">
        <f t="shared" si="19"/>
        <v>0</v>
      </c>
      <c r="M236" s="51">
        <f t="shared" si="19"/>
        <v>0</v>
      </c>
      <c r="N236" s="51">
        <f t="shared" si="19"/>
        <v>0</v>
      </c>
      <c r="O236" s="51">
        <f t="shared" si="19"/>
        <v>0</v>
      </c>
      <c r="P236" s="51">
        <f t="shared" si="19"/>
        <v>0</v>
      </c>
      <c r="Q236" s="51">
        <f t="shared" si="19"/>
        <v>0</v>
      </c>
      <c r="R236" s="51">
        <f t="shared" si="19"/>
        <v>0</v>
      </c>
    </row>
    <row r="237" spans="1:18" x14ac:dyDescent="0.25">
      <c r="A237" s="17"/>
      <c r="B237" s="52"/>
      <c r="C237" s="17"/>
      <c r="D237" s="17"/>
      <c r="E237" s="17"/>
      <c r="F237" s="17"/>
      <c r="G237" s="17"/>
      <c r="H237" s="17"/>
      <c r="I237" s="16">
        <f>IF(B237&gt;A_Stammdaten!$B$12,0,SUM(C237,D237,F237,G237)-SUM(E237,H237))</f>
        <v>0</v>
      </c>
      <c r="J237" s="51">
        <f>HLOOKUP(A_Stammdaten!$B$12,$L$4:$R$2504,ROW(B237)-3,FALSE)+IF(OR(B237=0,A_Stammdaten!$B$12&lt;B237),0,I237*1/20)</f>
        <v>0</v>
      </c>
      <c r="K237" s="51">
        <f>HLOOKUP(A_Stammdaten!$B$12,$L$4:$R$2504,ROW(B237)-3,FALSE)</f>
        <v>0</v>
      </c>
      <c r="L237" s="51">
        <f t="shared" si="19"/>
        <v>0</v>
      </c>
      <c r="M237" s="51">
        <f t="shared" si="19"/>
        <v>0</v>
      </c>
      <c r="N237" s="51">
        <f t="shared" si="19"/>
        <v>0</v>
      </c>
      <c r="O237" s="51">
        <f t="shared" si="19"/>
        <v>0</v>
      </c>
      <c r="P237" s="51">
        <f t="shared" si="19"/>
        <v>0</v>
      </c>
      <c r="Q237" s="51">
        <f t="shared" si="19"/>
        <v>0</v>
      </c>
      <c r="R237" s="51">
        <f t="shared" si="19"/>
        <v>0</v>
      </c>
    </row>
    <row r="238" spans="1:18" x14ac:dyDescent="0.25">
      <c r="A238" s="17"/>
      <c r="B238" s="52"/>
      <c r="C238" s="17"/>
      <c r="D238" s="17"/>
      <c r="E238" s="17"/>
      <c r="F238" s="17"/>
      <c r="G238" s="17"/>
      <c r="H238" s="17"/>
      <c r="I238" s="16">
        <f>IF(B238&gt;A_Stammdaten!$B$12,0,SUM(C238,D238,F238,G238)-SUM(E238,H238))</f>
        <v>0</v>
      </c>
      <c r="J238" s="51">
        <f>HLOOKUP(A_Stammdaten!$B$12,$L$4:$R$2504,ROW(B238)-3,FALSE)+IF(OR(B238=0,A_Stammdaten!$B$12&lt;B238),0,I238*1/20)</f>
        <v>0</v>
      </c>
      <c r="K238" s="51">
        <f>HLOOKUP(A_Stammdaten!$B$12,$L$4:$R$2504,ROW(B238)-3,FALSE)</f>
        <v>0</v>
      </c>
      <c r="L238" s="51">
        <f t="shared" si="19"/>
        <v>0</v>
      </c>
      <c r="M238" s="51">
        <f t="shared" si="19"/>
        <v>0</v>
      </c>
      <c r="N238" s="51">
        <f t="shared" si="19"/>
        <v>0</v>
      </c>
      <c r="O238" s="51">
        <f t="shared" si="19"/>
        <v>0</v>
      </c>
      <c r="P238" s="51">
        <f t="shared" si="19"/>
        <v>0</v>
      </c>
      <c r="Q238" s="51">
        <f t="shared" si="19"/>
        <v>0</v>
      </c>
      <c r="R238" s="51">
        <f t="shared" si="19"/>
        <v>0</v>
      </c>
    </row>
    <row r="239" spans="1:18" x14ac:dyDescent="0.25">
      <c r="A239" s="17"/>
      <c r="B239" s="52"/>
      <c r="C239" s="17"/>
      <c r="D239" s="17"/>
      <c r="E239" s="17"/>
      <c r="F239" s="17"/>
      <c r="G239" s="17"/>
      <c r="H239" s="17"/>
      <c r="I239" s="16">
        <f>IF(B239&gt;A_Stammdaten!$B$12,0,SUM(C239,D239,F239,G239)-SUM(E239,H239))</f>
        <v>0</v>
      </c>
      <c r="J239" s="51">
        <f>HLOOKUP(A_Stammdaten!$B$12,$L$4:$R$2504,ROW(B239)-3,FALSE)+IF(OR(B239=0,A_Stammdaten!$B$12&lt;B239),0,I239*1/20)</f>
        <v>0</v>
      </c>
      <c r="K239" s="51">
        <f>HLOOKUP(A_Stammdaten!$B$12,$L$4:$R$2504,ROW(B239)-3,FALSE)</f>
        <v>0</v>
      </c>
      <c r="L239" s="51">
        <f t="shared" si="19"/>
        <v>0</v>
      </c>
      <c r="M239" s="51">
        <f t="shared" si="19"/>
        <v>0</v>
      </c>
      <c r="N239" s="51">
        <f t="shared" si="19"/>
        <v>0</v>
      </c>
      <c r="O239" s="51">
        <f t="shared" si="19"/>
        <v>0</v>
      </c>
      <c r="P239" s="51">
        <f t="shared" si="19"/>
        <v>0</v>
      </c>
      <c r="Q239" s="51">
        <f t="shared" si="19"/>
        <v>0</v>
      </c>
      <c r="R239" s="51">
        <f t="shared" si="19"/>
        <v>0</v>
      </c>
    </row>
    <row r="240" spans="1:18" x14ac:dyDescent="0.25">
      <c r="A240" s="17"/>
      <c r="B240" s="52"/>
      <c r="C240" s="17"/>
      <c r="D240" s="17"/>
      <c r="E240" s="17"/>
      <c r="F240" s="17"/>
      <c r="G240" s="17"/>
      <c r="H240" s="17"/>
      <c r="I240" s="16">
        <f>IF(B240&gt;A_Stammdaten!$B$12,0,SUM(C240,D240,F240,G240)-SUM(E240,H240))</f>
        <v>0</v>
      </c>
      <c r="J240" s="51">
        <f>HLOOKUP(A_Stammdaten!$B$12,$L$4:$R$2504,ROW(B240)-3,FALSE)+IF(OR(B240=0,A_Stammdaten!$B$12&lt;B240),0,I240*1/20)</f>
        <v>0</v>
      </c>
      <c r="K240" s="51">
        <f>HLOOKUP(A_Stammdaten!$B$12,$L$4:$R$2504,ROW(B240)-3,FALSE)</f>
        <v>0</v>
      </c>
      <c r="L240" s="51">
        <f t="shared" si="19"/>
        <v>0</v>
      </c>
      <c r="M240" s="51">
        <f t="shared" si="19"/>
        <v>0</v>
      </c>
      <c r="N240" s="51">
        <f t="shared" si="19"/>
        <v>0</v>
      </c>
      <c r="O240" s="51">
        <f t="shared" si="19"/>
        <v>0</v>
      </c>
      <c r="P240" s="51">
        <f t="shared" si="19"/>
        <v>0</v>
      </c>
      <c r="Q240" s="51">
        <f t="shared" si="19"/>
        <v>0</v>
      </c>
      <c r="R240" s="51">
        <f t="shared" si="19"/>
        <v>0</v>
      </c>
    </row>
    <row r="241" spans="1:18" x14ac:dyDescent="0.25">
      <c r="A241" s="17"/>
      <c r="B241" s="52"/>
      <c r="C241" s="17"/>
      <c r="D241" s="17"/>
      <c r="E241" s="17"/>
      <c r="F241" s="17"/>
      <c r="G241" s="17"/>
      <c r="H241" s="17"/>
      <c r="I241" s="16">
        <f>IF(B241&gt;A_Stammdaten!$B$12,0,SUM(C241,D241,F241,G241)-SUM(E241,H241))</f>
        <v>0</v>
      </c>
      <c r="J241" s="51">
        <f>HLOOKUP(A_Stammdaten!$B$12,$L$4:$R$2504,ROW(B241)-3,FALSE)+IF(OR(B241=0,A_Stammdaten!$B$12&lt;B241),0,I241*1/20)</f>
        <v>0</v>
      </c>
      <c r="K241" s="51">
        <f>HLOOKUP(A_Stammdaten!$B$12,$L$4:$R$2504,ROW(B241)-3,FALSE)</f>
        <v>0</v>
      </c>
      <c r="L241" s="51">
        <f t="shared" si="19"/>
        <v>0</v>
      </c>
      <c r="M241" s="51">
        <f t="shared" si="19"/>
        <v>0</v>
      </c>
      <c r="N241" s="51">
        <f t="shared" si="19"/>
        <v>0</v>
      </c>
      <c r="O241" s="51">
        <f t="shared" si="19"/>
        <v>0</v>
      </c>
      <c r="P241" s="51">
        <f t="shared" si="19"/>
        <v>0</v>
      </c>
      <c r="Q241" s="51">
        <f t="shared" si="19"/>
        <v>0</v>
      </c>
      <c r="R241" s="51">
        <f t="shared" si="19"/>
        <v>0</v>
      </c>
    </row>
    <row r="242" spans="1:18" x14ac:dyDescent="0.25">
      <c r="A242" s="17"/>
      <c r="B242" s="52"/>
      <c r="C242" s="17"/>
      <c r="D242" s="17"/>
      <c r="E242" s="17"/>
      <c r="F242" s="17"/>
      <c r="G242" s="17"/>
      <c r="H242" s="17"/>
      <c r="I242" s="16">
        <f>IF(B242&gt;A_Stammdaten!$B$12,0,SUM(C242,D242,F242,G242)-SUM(E242,H242))</f>
        <v>0</v>
      </c>
      <c r="J242" s="51">
        <f>HLOOKUP(A_Stammdaten!$B$12,$L$4:$R$2504,ROW(B242)-3,FALSE)+IF(OR(B242=0,A_Stammdaten!$B$12&lt;B242),0,I242*1/20)</f>
        <v>0</v>
      </c>
      <c r="K242" s="51">
        <f>HLOOKUP(A_Stammdaten!$B$12,$L$4:$R$2504,ROW(B242)-3,FALSE)</f>
        <v>0</v>
      </c>
      <c r="L242" s="51">
        <f t="shared" si="19"/>
        <v>0</v>
      </c>
      <c r="M242" s="51">
        <f t="shared" si="19"/>
        <v>0</v>
      </c>
      <c r="N242" s="51">
        <f t="shared" si="19"/>
        <v>0</v>
      </c>
      <c r="O242" s="51">
        <f t="shared" si="19"/>
        <v>0</v>
      </c>
      <c r="P242" s="51">
        <f t="shared" si="19"/>
        <v>0</v>
      </c>
      <c r="Q242" s="51">
        <f t="shared" si="19"/>
        <v>0</v>
      </c>
      <c r="R242" s="51">
        <f t="shared" si="19"/>
        <v>0</v>
      </c>
    </row>
    <row r="243" spans="1:18" x14ac:dyDescent="0.25">
      <c r="A243" s="17"/>
      <c r="B243" s="52"/>
      <c r="C243" s="17"/>
      <c r="D243" s="17"/>
      <c r="E243" s="17"/>
      <c r="F243" s="17"/>
      <c r="G243" s="17"/>
      <c r="H243" s="17"/>
      <c r="I243" s="16">
        <f>IF(B243&gt;A_Stammdaten!$B$12,0,SUM(C243,D243,F243,G243)-SUM(E243,H243))</f>
        <v>0</v>
      </c>
      <c r="J243" s="51">
        <f>HLOOKUP(A_Stammdaten!$B$12,$L$4:$R$2504,ROW(B243)-3,FALSE)+IF(OR(B243=0,A_Stammdaten!$B$12&lt;B243),0,I243*1/20)</f>
        <v>0</v>
      </c>
      <c r="K243" s="51">
        <f>HLOOKUP(A_Stammdaten!$B$12,$L$4:$R$2504,ROW(B243)-3,FALSE)</f>
        <v>0</v>
      </c>
      <c r="L243" s="51">
        <f t="shared" si="19"/>
        <v>0</v>
      </c>
      <c r="M243" s="51">
        <f t="shared" si="19"/>
        <v>0</v>
      </c>
      <c r="N243" s="51">
        <f t="shared" si="19"/>
        <v>0</v>
      </c>
      <c r="O243" s="51">
        <f t="shared" si="19"/>
        <v>0</v>
      </c>
      <c r="P243" s="51">
        <f t="shared" si="19"/>
        <v>0</v>
      </c>
      <c r="Q243" s="51">
        <f t="shared" si="19"/>
        <v>0</v>
      </c>
      <c r="R243" s="51">
        <f t="shared" si="19"/>
        <v>0</v>
      </c>
    </row>
    <row r="244" spans="1:18" x14ac:dyDescent="0.25">
      <c r="A244" s="17"/>
      <c r="B244" s="52"/>
      <c r="C244" s="17"/>
      <c r="D244" s="17"/>
      <c r="E244" s="17"/>
      <c r="F244" s="17"/>
      <c r="G244" s="17"/>
      <c r="H244" s="17"/>
      <c r="I244" s="16">
        <f>IF(B244&gt;A_Stammdaten!$B$12,0,SUM(C244,D244,F244,G244)-SUM(E244,H244))</f>
        <v>0</v>
      </c>
      <c r="J244" s="51">
        <f>HLOOKUP(A_Stammdaten!$B$12,$L$4:$R$2504,ROW(B244)-3,FALSE)+IF(OR(B244=0,A_Stammdaten!$B$12&lt;B244),0,I244*1/20)</f>
        <v>0</v>
      </c>
      <c r="K244" s="51">
        <f>HLOOKUP(A_Stammdaten!$B$12,$L$4:$R$2504,ROW(B244)-3,FALSE)</f>
        <v>0</v>
      </c>
      <c r="L244" s="51">
        <f t="shared" si="19"/>
        <v>0</v>
      </c>
      <c r="M244" s="51">
        <f t="shared" si="19"/>
        <v>0</v>
      </c>
      <c r="N244" s="51">
        <f t="shared" si="19"/>
        <v>0</v>
      </c>
      <c r="O244" s="51">
        <f t="shared" si="19"/>
        <v>0</v>
      </c>
      <c r="P244" s="51">
        <f t="shared" si="19"/>
        <v>0</v>
      </c>
      <c r="Q244" s="51">
        <f t="shared" si="19"/>
        <v>0</v>
      </c>
      <c r="R244" s="51">
        <f t="shared" si="19"/>
        <v>0</v>
      </c>
    </row>
    <row r="245" spans="1:18" x14ac:dyDescent="0.25">
      <c r="A245" s="17"/>
      <c r="B245" s="52"/>
      <c r="C245" s="17"/>
      <c r="D245" s="17"/>
      <c r="E245" s="17"/>
      <c r="F245" s="17"/>
      <c r="G245" s="17"/>
      <c r="H245" s="17"/>
      <c r="I245" s="16">
        <f>IF(B245&gt;A_Stammdaten!$B$12,0,SUM(C245,D245,F245,G245)-SUM(E245,H245))</f>
        <v>0</v>
      </c>
      <c r="J245" s="51">
        <f>HLOOKUP(A_Stammdaten!$B$12,$L$4:$R$2504,ROW(B245)-3,FALSE)+IF(OR(B245=0,A_Stammdaten!$B$12&lt;B245),0,I245*1/20)</f>
        <v>0</v>
      </c>
      <c r="K245" s="51">
        <f>HLOOKUP(A_Stammdaten!$B$12,$L$4:$R$2504,ROW(B245)-3,FALSE)</f>
        <v>0</v>
      </c>
      <c r="L245" s="51">
        <f t="shared" si="19"/>
        <v>0</v>
      </c>
      <c r="M245" s="51">
        <f t="shared" si="19"/>
        <v>0</v>
      </c>
      <c r="N245" s="51">
        <f t="shared" si="19"/>
        <v>0</v>
      </c>
      <c r="O245" s="51">
        <f t="shared" si="19"/>
        <v>0</v>
      </c>
      <c r="P245" s="51">
        <f t="shared" si="19"/>
        <v>0</v>
      </c>
      <c r="Q245" s="51">
        <f t="shared" si="19"/>
        <v>0</v>
      </c>
      <c r="R245" s="51">
        <f t="shared" si="19"/>
        <v>0</v>
      </c>
    </row>
    <row r="246" spans="1:18" x14ac:dyDescent="0.25">
      <c r="A246" s="17"/>
      <c r="B246" s="52"/>
      <c r="C246" s="17"/>
      <c r="D246" s="17"/>
      <c r="E246" s="17"/>
      <c r="F246" s="17"/>
      <c r="G246" s="17"/>
      <c r="H246" s="17"/>
      <c r="I246" s="16">
        <f>IF(B246&gt;A_Stammdaten!$B$12,0,SUM(C246,D246,F246,G246)-SUM(E246,H246))</f>
        <v>0</v>
      </c>
      <c r="J246" s="51">
        <f>HLOOKUP(A_Stammdaten!$B$12,$L$4:$R$2504,ROW(B246)-3,FALSE)+IF(OR(B246=0,A_Stammdaten!$B$12&lt;B246),0,I246*1/20)</f>
        <v>0</v>
      </c>
      <c r="K246" s="51">
        <f>HLOOKUP(A_Stammdaten!$B$12,$L$4:$R$2504,ROW(B246)-3,FALSE)</f>
        <v>0</v>
      </c>
      <c r="L246" s="51">
        <f t="shared" si="19"/>
        <v>0</v>
      </c>
      <c r="M246" s="51">
        <f t="shared" si="19"/>
        <v>0</v>
      </c>
      <c r="N246" s="51">
        <f t="shared" si="19"/>
        <v>0</v>
      </c>
      <c r="O246" s="51">
        <f t="shared" si="19"/>
        <v>0</v>
      </c>
      <c r="P246" s="51">
        <f t="shared" si="19"/>
        <v>0</v>
      </c>
      <c r="Q246" s="51">
        <f t="shared" si="19"/>
        <v>0</v>
      </c>
      <c r="R246" s="51">
        <f t="shared" si="19"/>
        <v>0</v>
      </c>
    </row>
    <row r="247" spans="1:18" x14ac:dyDescent="0.25">
      <c r="A247" s="17"/>
      <c r="B247" s="52"/>
      <c r="C247" s="17"/>
      <c r="D247" s="17"/>
      <c r="E247" s="17"/>
      <c r="F247" s="17"/>
      <c r="G247" s="17"/>
      <c r="H247" s="17"/>
      <c r="I247" s="16">
        <f>IF(B247&gt;A_Stammdaten!$B$12,0,SUM(C247,D247,F247,G247)-SUM(E247,H247))</f>
        <v>0</v>
      </c>
      <c r="J247" s="51">
        <f>HLOOKUP(A_Stammdaten!$B$12,$L$4:$R$2504,ROW(B247)-3,FALSE)+IF(OR(B247=0,A_Stammdaten!$B$12&lt;B247),0,I247*1/20)</f>
        <v>0</v>
      </c>
      <c r="K247" s="51">
        <f>HLOOKUP(A_Stammdaten!$B$12,$L$4:$R$2504,ROW(B247)-3,FALSE)</f>
        <v>0</v>
      </c>
      <c r="L247" s="51">
        <f t="shared" si="19"/>
        <v>0</v>
      </c>
      <c r="M247" s="51">
        <f t="shared" si="19"/>
        <v>0</v>
      </c>
      <c r="N247" s="51">
        <f t="shared" si="19"/>
        <v>0</v>
      </c>
      <c r="O247" s="51">
        <f t="shared" si="19"/>
        <v>0</v>
      </c>
      <c r="P247" s="51">
        <f t="shared" si="19"/>
        <v>0</v>
      </c>
      <c r="Q247" s="51">
        <f t="shared" si="19"/>
        <v>0</v>
      </c>
      <c r="R247" s="51">
        <f t="shared" si="19"/>
        <v>0</v>
      </c>
    </row>
    <row r="248" spans="1:18" x14ac:dyDescent="0.25">
      <c r="A248" s="17"/>
      <c r="B248" s="52"/>
      <c r="C248" s="17"/>
      <c r="D248" s="17"/>
      <c r="E248" s="17"/>
      <c r="F248" s="17"/>
      <c r="G248" s="17"/>
      <c r="H248" s="17"/>
      <c r="I248" s="16">
        <f>IF(B248&gt;A_Stammdaten!$B$12,0,SUM(C248,D248,F248,G248)-SUM(E248,H248))</f>
        <v>0</v>
      </c>
      <c r="J248" s="51">
        <f>HLOOKUP(A_Stammdaten!$B$12,$L$4:$R$2504,ROW(B248)-3,FALSE)+IF(OR(B248=0,A_Stammdaten!$B$12&lt;B248),0,I248*1/20)</f>
        <v>0</v>
      </c>
      <c r="K248" s="51">
        <f>HLOOKUP(A_Stammdaten!$B$12,$L$4:$R$2504,ROW(B248)-3,FALSE)</f>
        <v>0</v>
      </c>
      <c r="L248" s="51">
        <f t="shared" si="19"/>
        <v>0</v>
      </c>
      <c r="M248" s="51">
        <f t="shared" si="19"/>
        <v>0</v>
      </c>
      <c r="N248" s="51">
        <f t="shared" si="19"/>
        <v>0</v>
      </c>
      <c r="O248" s="51">
        <f t="shared" si="19"/>
        <v>0</v>
      </c>
      <c r="P248" s="51">
        <f t="shared" si="19"/>
        <v>0</v>
      </c>
      <c r="Q248" s="51">
        <f t="shared" si="19"/>
        <v>0</v>
      </c>
      <c r="R248" s="51">
        <f t="shared" si="19"/>
        <v>0</v>
      </c>
    </row>
    <row r="249" spans="1:18" x14ac:dyDescent="0.25">
      <c r="A249" s="17"/>
      <c r="B249" s="52"/>
      <c r="C249" s="17"/>
      <c r="D249" s="17"/>
      <c r="E249" s="17"/>
      <c r="F249" s="17"/>
      <c r="G249" s="17"/>
      <c r="H249" s="17"/>
      <c r="I249" s="16">
        <f>IF(B249&gt;A_Stammdaten!$B$12,0,SUM(C249,D249,F249,G249)-SUM(E249,H249))</f>
        <v>0</v>
      </c>
      <c r="J249" s="51">
        <f>HLOOKUP(A_Stammdaten!$B$12,$L$4:$R$2504,ROW(B249)-3,FALSE)+IF(OR(B249=0,A_Stammdaten!$B$12&lt;B249),0,I249*1/20)</f>
        <v>0</v>
      </c>
      <c r="K249" s="51">
        <f>HLOOKUP(A_Stammdaten!$B$12,$L$4:$R$2504,ROW(B249)-3,FALSE)</f>
        <v>0</v>
      </c>
      <c r="L249" s="51">
        <f t="shared" si="19"/>
        <v>0</v>
      </c>
      <c r="M249" s="51">
        <f t="shared" si="19"/>
        <v>0</v>
      </c>
      <c r="N249" s="51">
        <f t="shared" si="19"/>
        <v>0</v>
      </c>
      <c r="O249" s="51">
        <f t="shared" si="19"/>
        <v>0</v>
      </c>
      <c r="P249" s="51">
        <f t="shared" si="19"/>
        <v>0</v>
      </c>
      <c r="Q249" s="51">
        <f t="shared" si="19"/>
        <v>0</v>
      </c>
      <c r="R249" s="51">
        <f t="shared" si="19"/>
        <v>0</v>
      </c>
    </row>
    <row r="250" spans="1:18" x14ac:dyDescent="0.25">
      <c r="A250" s="17"/>
      <c r="B250" s="52"/>
      <c r="C250" s="17"/>
      <c r="D250" s="17"/>
      <c r="E250" s="17"/>
      <c r="F250" s="17"/>
      <c r="G250" s="17"/>
      <c r="H250" s="17"/>
      <c r="I250" s="16">
        <f>IF(B250&gt;A_Stammdaten!$B$12,0,SUM(C250,D250,F250,G250)-SUM(E250,H250))</f>
        <v>0</v>
      </c>
      <c r="J250" s="51">
        <f>HLOOKUP(A_Stammdaten!$B$12,$L$4:$R$2504,ROW(B250)-3,FALSE)+IF(OR(B250=0,A_Stammdaten!$B$12&lt;B250),0,I250*1/20)</f>
        <v>0</v>
      </c>
      <c r="K250" s="51">
        <f>HLOOKUP(A_Stammdaten!$B$12,$L$4:$R$2504,ROW(B250)-3,FALSE)</f>
        <v>0</v>
      </c>
      <c r="L250" s="51">
        <f t="shared" si="19"/>
        <v>0</v>
      </c>
      <c r="M250" s="51">
        <f t="shared" si="19"/>
        <v>0</v>
      </c>
      <c r="N250" s="51">
        <f t="shared" si="19"/>
        <v>0</v>
      </c>
      <c r="O250" s="51">
        <f t="shared" si="19"/>
        <v>0</v>
      </c>
      <c r="P250" s="51">
        <f t="shared" si="19"/>
        <v>0</v>
      </c>
      <c r="Q250" s="51">
        <f t="shared" si="19"/>
        <v>0</v>
      </c>
      <c r="R250" s="51">
        <f t="shared" si="19"/>
        <v>0</v>
      </c>
    </row>
    <row r="251" spans="1:18" x14ac:dyDescent="0.25">
      <c r="A251" s="17"/>
      <c r="B251" s="52"/>
      <c r="C251" s="17"/>
      <c r="D251" s="17"/>
      <c r="E251" s="17"/>
      <c r="F251" s="17"/>
      <c r="G251" s="17"/>
      <c r="H251" s="17"/>
      <c r="I251" s="16">
        <f>IF(B251&gt;A_Stammdaten!$B$12,0,SUM(C251,D251,F251,G251)-SUM(E251,H251))</f>
        <v>0</v>
      </c>
      <c r="J251" s="51">
        <f>HLOOKUP(A_Stammdaten!$B$12,$L$4:$R$2504,ROW(B251)-3,FALSE)+IF(OR(B251=0,A_Stammdaten!$B$12&lt;B251),0,I251*1/20)</f>
        <v>0</v>
      </c>
      <c r="K251" s="51">
        <f>HLOOKUP(A_Stammdaten!$B$12,$L$4:$R$2504,ROW(B251)-3,FALSE)</f>
        <v>0</v>
      </c>
      <c r="L251" s="51">
        <f t="shared" si="19"/>
        <v>0</v>
      </c>
      <c r="M251" s="51">
        <f t="shared" si="19"/>
        <v>0</v>
      </c>
      <c r="N251" s="51">
        <f t="shared" si="19"/>
        <v>0</v>
      </c>
      <c r="O251" s="51">
        <f t="shared" si="19"/>
        <v>0</v>
      </c>
      <c r="P251" s="51">
        <f t="shared" si="19"/>
        <v>0</v>
      </c>
      <c r="Q251" s="51">
        <f t="shared" si="19"/>
        <v>0</v>
      </c>
      <c r="R251" s="51">
        <f t="shared" si="19"/>
        <v>0</v>
      </c>
    </row>
    <row r="252" spans="1:18" x14ac:dyDescent="0.25">
      <c r="A252" s="17"/>
      <c r="B252" s="52"/>
      <c r="C252" s="17"/>
      <c r="D252" s="17"/>
      <c r="E252" s="17"/>
      <c r="F252" s="17"/>
      <c r="G252" s="17"/>
      <c r="H252" s="17"/>
      <c r="I252" s="16">
        <f>IF(B252&gt;A_Stammdaten!$B$12,0,SUM(C252,D252,F252,G252)-SUM(E252,H252))</f>
        <v>0</v>
      </c>
      <c r="J252" s="51">
        <f>HLOOKUP(A_Stammdaten!$B$12,$L$4:$R$2504,ROW(B252)-3,FALSE)+IF(OR(B252=0,A_Stammdaten!$B$12&lt;B252),0,I252*1/20)</f>
        <v>0</v>
      </c>
      <c r="K252" s="51">
        <f>HLOOKUP(A_Stammdaten!$B$12,$L$4:$R$2504,ROW(B252)-3,FALSE)</f>
        <v>0</v>
      </c>
      <c r="L252" s="51">
        <f t="shared" si="19"/>
        <v>0</v>
      </c>
      <c r="M252" s="51">
        <f t="shared" si="19"/>
        <v>0</v>
      </c>
      <c r="N252" s="51">
        <f t="shared" si="19"/>
        <v>0</v>
      </c>
      <c r="O252" s="51">
        <f t="shared" si="19"/>
        <v>0</v>
      </c>
      <c r="P252" s="51">
        <f t="shared" si="19"/>
        <v>0</v>
      </c>
      <c r="Q252" s="51">
        <f t="shared" si="19"/>
        <v>0</v>
      </c>
      <c r="R252" s="51">
        <f t="shared" si="19"/>
        <v>0</v>
      </c>
    </row>
    <row r="253" spans="1:18" x14ac:dyDescent="0.25">
      <c r="A253" s="17"/>
      <c r="B253" s="52"/>
      <c r="C253" s="17"/>
      <c r="D253" s="17"/>
      <c r="E253" s="17"/>
      <c r="F253" s="17"/>
      <c r="G253" s="17"/>
      <c r="H253" s="17"/>
      <c r="I253" s="16">
        <f>IF(B253&gt;A_Stammdaten!$B$12,0,SUM(C253,D253,F253,G253)-SUM(E253,H253))</f>
        <v>0</v>
      </c>
      <c r="J253" s="51">
        <f>HLOOKUP(A_Stammdaten!$B$12,$L$4:$R$2504,ROW(B253)-3,FALSE)+IF(OR(B253=0,A_Stammdaten!$B$12&lt;B253),0,I253*1/20)</f>
        <v>0</v>
      </c>
      <c r="K253" s="51">
        <f>HLOOKUP(A_Stammdaten!$B$12,$L$4:$R$2504,ROW(B253)-3,FALSE)</f>
        <v>0</v>
      </c>
      <c r="L253" s="51">
        <f t="shared" si="19"/>
        <v>0</v>
      </c>
      <c r="M253" s="51">
        <f t="shared" si="19"/>
        <v>0</v>
      </c>
      <c r="N253" s="51">
        <f t="shared" si="19"/>
        <v>0</v>
      </c>
      <c r="O253" s="51">
        <f t="shared" si="19"/>
        <v>0</v>
      </c>
      <c r="P253" s="51">
        <f t="shared" si="19"/>
        <v>0</v>
      </c>
      <c r="Q253" s="51">
        <f t="shared" si="19"/>
        <v>0</v>
      </c>
      <c r="R253" s="51">
        <f t="shared" si="19"/>
        <v>0</v>
      </c>
    </row>
    <row r="254" spans="1:18" x14ac:dyDescent="0.25">
      <c r="A254" s="17"/>
      <c r="B254" s="52"/>
      <c r="C254" s="17"/>
      <c r="D254" s="17"/>
      <c r="E254" s="17"/>
      <c r="F254" s="17"/>
      <c r="G254" s="17"/>
      <c r="H254" s="17"/>
      <c r="I254" s="16">
        <f>IF(B254&gt;A_Stammdaten!$B$12,0,SUM(C254,D254,F254,G254)-SUM(E254,H254))</f>
        <v>0</v>
      </c>
      <c r="J254" s="51">
        <f>HLOOKUP(A_Stammdaten!$B$12,$L$4:$R$2504,ROW(B254)-3,FALSE)+IF(OR(B254=0,A_Stammdaten!$B$12&lt;B254),0,I254*1/20)</f>
        <v>0</v>
      </c>
      <c r="K254" s="51">
        <f>HLOOKUP(A_Stammdaten!$B$12,$L$4:$R$2504,ROW(B254)-3,FALSE)</f>
        <v>0</v>
      </c>
      <c r="L254" s="51">
        <f t="shared" si="19"/>
        <v>0</v>
      </c>
      <c r="M254" s="51">
        <f t="shared" si="19"/>
        <v>0</v>
      </c>
      <c r="N254" s="51">
        <f t="shared" si="19"/>
        <v>0</v>
      </c>
      <c r="O254" s="51">
        <f t="shared" si="19"/>
        <v>0</v>
      </c>
      <c r="P254" s="51">
        <f t="shared" si="19"/>
        <v>0</v>
      </c>
      <c r="Q254" s="51">
        <f t="shared" si="19"/>
        <v>0</v>
      </c>
      <c r="R254" s="51">
        <f t="shared" si="19"/>
        <v>0</v>
      </c>
    </row>
    <row r="255" spans="1:18" x14ac:dyDescent="0.25">
      <c r="A255" s="17"/>
      <c r="B255" s="52"/>
      <c r="C255" s="17"/>
      <c r="D255" s="17"/>
      <c r="E255" s="17"/>
      <c r="F255" s="17"/>
      <c r="G255" s="17"/>
      <c r="H255" s="17"/>
      <c r="I255" s="16">
        <f>IF(B255&gt;A_Stammdaten!$B$12,0,SUM(C255,D255,F255,G255)-SUM(E255,H255))</f>
        <v>0</v>
      </c>
      <c r="J255" s="51">
        <f>HLOOKUP(A_Stammdaten!$B$12,$L$4:$R$2504,ROW(B255)-3,FALSE)+IF(OR(B255=0,A_Stammdaten!$B$12&lt;B255),0,I255*1/20)</f>
        <v>0</v>
      </c>
      <c r="K255" s="51">
        <f>HLOOKUP(A_Stammdaten!$B$12,$L$4:$R$2504,ROW(B255)-3,FALSE)</f>
        <v>0</v>
      </c>
      <c r="L255" s="51">
        <f t="shared" si="19"/>
        <v>0</v>
      </c>
      <c r="M255" s="51">
        <f t="shared" si="19"/>
        <v>0</v>
      </c>
      <c r="N255" s="51">
        <f t="shared" si="19"/>
        <v>0</v>
      </c>
      <c r="O255" s="51">
        <f t="shared" ref="M255:R297" si="20">IF(OR($I255=0,O$4&lt;$B255,$B255=0,20-(O$4-$B255)=0),0,$I255*(19-(O$4-$B255))/20)</f>
        <v>0</v>
      </c>
      <c r="P255" s="51">
        <f t="shared" si="20"/>
        <v>0</v>
      </c>
      <c r="Q255" s="51">
        <f t="shared" si="20"/>
        <v>0</v>
      </c>
      <c r="R255" s="51">
        <f t="shared" si="20"/>
        <v>0</v>
      </c>
    </row>
    <row r="256" spans="1:18" x14ac:dyDescent="0.25">
      <c r="A256" s="17"/>
      <c r="B256" s="52"/>
      <c r="C256" s="17"/>
      <c r="D256" s="17"/>
      <c r="E256" s="17"/>
      <c r="F256" s="17"/>
      <c r="G256" s="17"/>
      <c r="H256" s="17"/>
      <c r="I256" s="16">
        <f>IF(B256&gt;A_Stammdaten!$B$12,0,SUM(C256,D256,F256,G256)-SUM(E256,H256))</f>
        <v>0</v>
      </c>
      <c r="J256" s="51">
        <f>HLOOKUP(A_Stammdaten!$B$12,$L$4:$R$2504,ROW(B256)-3,FALSE)+IF(OR(B256=0,A_Stammdaten!$B$12&lt;B256),0,I256*1/20)</f>
        <v>0</v>
      </c>
      <c r="K256" s="51">
        <f>HLOOKUP(A_Stammdaten!$B$12,$L$4:$R$2504,ROW(B256)-3,FALSE)</f>
        <v>0</v>
      </c>
      <c r="L256" s="51">
        <f t="shared" ref="L256:L319" si="21">IF(OR($I256=0,L$4&lt;$B256,$B256=0,20-(L$4-$B256)=0),0,$I256*(19-(L$4-$B256))/20)</f>
        <v>0</v>
      </c>
      <c r="M256" s="51">
        <f t="shared" si="20"/>
        <v>0</v>
      </c>
      <c r="N256" s="51">
        <f t="shared" si="20"/>
        <v>0</v>
      </c>
      <c r="O256" s="51">
        <f t="shared" si="20"/>
        <v>0</v>
      </c>
      <c r="P256" s="51">
        <f t="shared" si="20"/>
        <v>0</v>
      </c>
      <c r="Q256" s="51">
        <f t="shared" si="20"/>
        <v>0</v>
      </c>
      <c r="R256" s="51">
        <f t="shared" si="20"/>
        <v>0</v>
      </c>
    </row>
    <row r="257" spans="1:18" x14ac:dyDescent="0.25">
      <c r="A257" s="17"/>
      <c r="B257" s="52"/>
      <c r="C257" s="17"/>
      <c r="D257" s="17"/>
      <c r="E257" s="17"/>
      <c r="F257" s="17"/>
      <c r="G257" s="17"/>
      <c r="H257" s="17"/>
      <c r="I257" s="16">
        <f>IF(B257&gt;A_Stammdaten!$B$12,0,SUM(C257,D257,F257,G257)-SUM(E257,H257))</f>
        <v>0</v>
      </c>
      <c r="J257" s="51">
        <f>HLOOKUP(A_Stammdaten!$B$12,$L$4:$R$2504,ROW(B257)-3,FALSE)+IF(OR(B257=0,A_Stammdaten!$B$12&lt;B257),0,I257*1/20)</f>
        <v>0</v>
      </c>
      <c r="K257" s="51">
        <f>HLOOKUP(A_Stammdaten!$B$12,$L$4:$R$2504,ROW(B257)-3,FALSE)</f>
        <v>0</v>
      </c>
      <c r="L257" s="51">
        <f t="shared" si="21"/>
        <v>0</v>
      </c>
      <c r="M257" s="51">
        <f t="shared" si="20"/>
        <v>0</v>
      </c>
      <c r="N257" s="51">
        <f t="shared" si="20"/>
        <v>0</v>
      </c>
      <c r="O257" s="51">
        <f t="shared" si="20"/>
        <v>0</v>
      </c>
      <c r="P257" s="51">
        <f t="shared" si="20"/>
        <v>0</v>
      </c>
      <c r="Q257" s="51">
        <f t="shared" si="20"/>
        <v>0</v>
      </c>
      <c r="R257" s="51">
        <f t="shared" si="20"/>
        <v>0</v>
      </c>
    </row>
    <row r="258" spans="1:18" x14ac:dyDescent="0.25">
      <c r="A258" s="17"/>
      <c r="B258" s="52"/>
      <c r="C258" s="17"/>
      <c r="D258" s="17"/>
      <c r="E258" s="17"/>
      <c r="F258" s="17"/>
      <c r="G258" s="17"/>
      <c r="H258" s="17"/>
      <c r="I258" s="16">
        <f>IF(B258&gt;A_Stammdaten!$B$12,0,SUM(C258,D258,F258,G258)-SUM(E258,H258))</f>
        <v>0</v>
      </c>
      <c r="J258" s="51">
        <f>HLOOKUP(A_Stammdaten!$B$12,$L$4:$R$2504,ROW(B258)-3,FALSE)+IF(OR(B258=0,A_Stammdaten!$B$12&lt;B258),0,I258*1/20)</f>
        <v>0</v>
      </c>
      <c r="K258" s="51">
        <f>HLOOKUP(A_Stammdaten!$B$12,$L$4:$R$2504,ROW(B258)-3,FALSE)</f>
        <v>0</v>
      </c>
      <c r="L258" s="51">
        <f t="shared" si="21"/>
        <v>0</v>
      </c>
      <c r="M258" s="51">
        <f t="shared" si="20"/>
        <v>0</v>
      </c>
      <c r="N258" s="51">
        <f t="shared" si="20"/>
        <v>0</v>
      </c>
      <c r="O258" s="51">
        <f t="shared" si="20"/>
        <v>0</v>
      </c>
      <c r="P258" s="51">
        <f t="shared" si="20"/>
        <v>0</v>
      </c>
      <c r="Q258" s="51">
        <f t="shared" si="20"/>
        <v>0</v>
      </c>
      <c r="R258" s="51">
        <f t="shared" si="20"/>
        <v>0</v>
      </c>
    </row>
    <row r="259" spans="1:18" x14ac:dyDescent="0.25">
      <c r="A259" s="17"/>
      <c r="B259" s="52"/>
      <c r="C259" s="17"/>
      <c r="D259" s="17"/>
      <c r="E259" s="17"/>
      <c r="F259" s="17"/>
      <c r="G259" s="17"/>
      <c r="H259" s="17"/>
      <c r="I259" s="16">
        <f>IF(B259&gt;A_Stammdaten!$B$12,0,SUM(C259,D259,F259,G259)-SUM(E259,H259))</f>
        <v>0</v>
      </c>
      <c r="J259" s="51">
        <f>HLOOKUP(A_Stammdaten!$B$12,$L$4:$R$2504,ROW(B259)-3,FALSE)+IF(OR(B259=0,A_Stammdaten!$B$12&lt;B259),0,I259*1/20)</f>
        <v>0</v>
      </c>
      <c r="K259" s="51">
        <f>HLOOKUP(A_Stammdaten!$B$12,$L$4:$R$2504,ROW(B259)-3,FALSE)</f>
        <v>0</v>
      </c>
      <c r="L259" s="51">
        <f t="shared" si="21"/>
        <v>0</v>
      </c>
      <c r="M259" s="51">
        <f t="shared" si="20"/>
        <v>0</v>
      </c>
      <c r="N259" s="51">
        <f t="shared" si="20"/>
        <v>0</v>
      </c>
      <c r="O259" s="51">
        <f t="shared" si="20"/>
        <v>0</v>
      </c>
      <c r="P259" s="51">
        <f t="shared" si="20"/>
        <v>0</v>
      </c>
      <c r="Q259" s="51">
        <f t="shared" si="20"/>
        <v>0</v>
      </c>
      <c r="R259" s="51">
        <f t="shared" si="20"/>
        <v>0</v>
      </c>
    </row>
    <row r="260" spans="1:18" x14ac:dyDescent="0.25">
      <c r="A260" s="17"/>
      <c r="B260" s="52"/>
      <c r="C260" s="17"/>
      <c r="D260" s="17"/>
      <c r="E260" s="17"/>
      <c r="F260" s="17"/>
      <c r="G260" s="17"/>
      <c r="H260" s="17"/>
      <c r="I260" s="16">
        <f>IF(B260&gt;A_Stammdaten!$B$12,0,SUM(C260,D260,F260,G260)-SUM(E260,H260))</f>
        <v>0</v>
      </c>
      <c r="J260" s="51">
        <f>HLOOKUP(A_Stammdaten!$B$12,$L$4:$R$2504,ROW(B260)-3,FALSE)+IF(OR(B260=0,A_Stammdaten!$B$12&lt;B260),0,I260*1/20)</f>
        <v>0</v>
      </c>
      <c r="K260" s="51">
        <f>HLOOKUP(A_Stammdaten!$B$12,$L$4:$R$2504,ROW(B260)-3,FALSE)</f>
        <v>0</v>
      </c>
      <c r="L260" s="51">
        <f t="shared" si="21"/>
        <v>0</v>
      </c>
      <c r="M260" s="51">
        <f t="shared" si="20"/>
        <v>0</v>
      </c>
      <c r="N260" s="51">
        <f t="shared" si="20"/>
        <v>0</v>
      </c>
      <c r="O260" s="51">
        <f t="shared" si="20"/>
        <v>0</v>
      </c>
      <c r="P260" s="51">
        <f t="shared" si="20"/>
        <v>0</v>
      </c>
      <c r="Q260" s="51">
        <f t="shared" si="20"/>
        <v>0</v>
      </c>
      <c r="R260" s="51">
        <f t="shared" si="20"/>
        <v>0</v>
      </c>
    </row>
    <row r="261" spans="1:18" x14ac:dyDescent="0.25">
      <c r="A261" s="17"/>
      <c r="B261" s="52"/>
      <c r="C261" s="17"/>
      <c r="D261" s="17"/>
      <c r="E261" s="17"/>
      <c r="F261" s="17"/>
      <c r="G261" s="17"/>
      <c r="H261" s="17"/>
      <c r="I261" s="16">
        <f>IF(B261&gt;A_Stammdaten!$B$12,0,SUM(C261,D261,F261,G261)-SUM(E261,H261))</f>
        <v>0</v>
      </c>
      <c r="J261" s="51">
        <f>HLOOKUP(A_Stammdaten!$B$12,$L$4:$R$2504,ROW(B261)-3,FALSE)+IF(OR(B261=0,A_Stammdaten!$B$12&lt;B261),0,I261*1/20)</f>
        <v>0</v>
      </c>
      <c r="K261" s="51">
        <f>HLOOKUP(A_Stammdaten!$B$12,$L$4:$R$2504,ROW(B261)-3,FALSE)</f>
        <v>0</v>
      </c>
      <c r="L261" s="51">
        <f t="shared" si="21"/>
        <v>0</v>
      </c>
      <c r="M261" s="51">
        <f t="shared" si="20"/>
        <v>0</v>
      </c>
      <c r="N261" s="51">
        <f t="shared" si="20"/>
        <v>0</v>
      </c>
      <c r="O261" s="51">
        <f t="shared" si="20"/>
        <v>0</v>
      </c>
      <c r="P261" s="51">
        <f t="shared" si="20"/>
        <v>0</v>
      </c>
      <c r="Q261" s="51">
        <f t="shared" si="20"/>
        <v>0</v>
      </c>
      <c r="R261" s="51">
        <f t="shared" si="20"/>
        <v>0</v>
      </c>
    </row>
    <row r="262" spans="1:18" x14ac:dyDescent="0.25">
      <c r="A262" s="17"/>
      <c r="B262" s="52"/>
      <c r="C262" s="17"/>
      <c r="D262" s="17"/>
      <c r="E262" s="17"/>
      <c r="F262" s="17"/>
      <c r="G262" s="17"/>
      <c r="H262" s="17"/>
      <c r="I262" s="16">
        <f>IF(B262&gt;A_Stammdaten!$B$12,0,SUM(C262,D262,F262,G262)-SUM(E262,H262))</f>
        <v>0</v>
      </c>
      <c r="J262" s="51">
        <f>HLOOKUP(A_Stammdaten!$B$12,$L$4:$R$2504,ROW(B262)-3,FALSE)+IF(OR(B262=0,A_Stammdaten!$B$12&lt;B262),0,I262*1/20)</f>
        <v>0</v>
      </c>
      <c r="K262" s="51">
        <f>HLOOKUP(A_Stammdaten!$B$12,$L$4:$R$2504,ROW(B262)-3,FALSE)</f>
        <v>0</v>
      </c>
      <c r="L262" s="51">
        <f t="shared" si="21"/>
        <v>0</v>
      </c>
      <c r="M262" s="51">
        <f t="shared" si="20"/>
        <v>0</v>
      </c>
      <c r="N262" s="51">
        <f t="shared" si="20"/>
        <v>0</v>
      </c>
      <c r="O262" s="51">
        <f t="shared" si="20"/>
        <v>0</v>
      </c>
      <c r="P262" s="51">
        <f t="shared" si="20"/>
        <v>0</v>
      </c>
      <c r="Q262" s="51">
        <f t="shared" si="20"/>
        <v>0</v>
      </c>
      <c r="R262" s="51">
        <f t="shared" si="20"/>
        <v>0</v>
      </c>
    </row>
    <row r="263" spans="1:18" x14ac:dyDescent="0.25">
      <c r="A263" s="17"/>
      <c r="B263" s="52"/>
      <c r="C263" s="17"/>
      <c r="D263" s="17"/>
      <c r="E263" s="17"/>
      <c r="F263" s="17"/>
      <c r="G263" s="17"/>
      <c r="H263" s="17"/>
      <c r="I263" s="16">
        <f>IF(B263&gt;A_Stammdaten!$B$12,0,SUM(C263,D263,F263,G263)-SUM(E263,H263))</f>
        <v>0</v>
      </c>
      <c r="J263" s="51">
        <f>HLOOKUP(A_Stammdaten!$B$12,$L$4:$R$2504,ROW(B263)-3,FALSE)+IF(OR(B263=0,A_Stammdaten!$B$12&lt;B263),0,I263*1/20)</f>
        <v>0</v>
      </c>
      <c r="K263" s="51">
        <f>HLOOKUP(A_Stammdaten!$B$12,$L$4:$R$2504,ROW(B263)-3,FALSE)</f>
        <v>0</v>
      </c>
      <c r="L263" s="51">
        <f t="shared" si="21"/>
        <v>0</v>
      </c>
      <c r="M263" s="51">
        <f t="shared" si="20"/>
        <v>0</v>
      </c>
      <c r="N263" s="51">
        <f t="shared" si="20"/>
        <v>0</v>
      </c>
      <c r="O263" s="51">
        <f t="shared" si="20"/>
        <v>0</v>
      </c>
      <c r="P263" s="51">
        <f t="shared" si="20"/>
        <v>0</v>
      </c>
      <c r="Q263" s="51">
        <f t="shared" si="20"/>
        <v>0</v>
      </c>
      <c r="R263" s="51">
        <f t="shared" si="20"/>
        <v>0</v>
      </c>
    </row>
    <row r="264" spans="1:18" x14ac:dyDescent="0.25">
      <c r="A264" s="17"/>
      <c r="B264" s="52"/>
      <c r="C264" s="17"/>
      <c r="D264" s="17"/>
      <c r="E264" s="17"/>
      <c r="F264" s="17"/>
      <c r="G264" s="17"/>
      <c r="H264" s="17"/>
      <c r="I264" s="16">
        <f>IF(B264&gt;A_Stammdaten!$B$12,0,SUM(C264,D264,F264,G264)-SUM(E264,H264))</f>
        <v>0</v>
      </c>
      <c r="J264" s="51">
        <f>HLOOKUP(A_Stammdaten!$B$12,$L$4:$R$2504,ROW(B264)-3,FALSE)+IF(OR(B264=0,A_Stammdaten!$B$12&lt;B264),0,I264*1/20)</f>
        <v>0</v>
      </c>
      <c r="K264" s="51">
        <f>HLOOKUP(A_Stammdaten!$B$12,$L$4:$R$2504,ROW(B264)-3,FALSE)</f>
        <v>0</v>
      </c>
      <c r="L264" s="51">
        <f t="shared" si="21"/>
        <v>0</v>
      </c>
      <c r="M264" s="51">
        <f t="shared" si="20"/>
        <v>0</v>
      </c>
      <c r="N264" s="51">
        <f t="shared" si="20"/>
        <v>0</v>
      </c>
      <c r="O264" s="51">
        <f t="shared" si="20"/>
        <v>0</v>
      </c>
      <c r="P264" s="51">
        <f t="shared" si="20"/>
        <v>0</v>
      </c>
      <c r="Q264" s="51">
        <f t="shared" si="20"/>
        <v>0</v>
      </c>
      <c r="R264" s="51">
        <f t="shared" si="20"/>
        <v>0</v>
      </c>
    </row>
    <row r="265" spans="1:18" x14ac:dyDescent="0.25">
      <c r="A265" s="17"/>
      <c r="B265" s="52"/>
      <c r="C265" s="17"/>
      <c r="D265" s="17"/>
      <c r="E265" s="17"/>
      <c r="F265" s="17"/>
      <c r="G265" s="17"/>
      <c r="H265" s="17"/>
      <c r="I265" s="16">
        <f>IF(B265&gt;A_Stammdaten!$B$12,0,SUM(C265,D265,F265,G265)-SUM(E265,H265))</f>
        <v>0</v>
      </c>
      <c r="J265" s="51">
        <f>HLOOKUP(A_Stammdaten!$B$12,$L$4:$R$2504,ROW(B265)-3,FALSE)+IF(OR(B265=0,A_Stammdaten!$B$12&lt;B265),0,I265*1/20)</f>
        <v>0</v>
      </c>
      <c r="K265" s="51">
        <f>HLOOKUP(A_Stammdaten!$B$12,$L$4:$R$2504,ROW(B265)-3,FALSE)</f>
        <v>0</v>
      </c>
      <c r="L265" s="51">
        <f t="shared" si="21"/>
        <v>0</v>
      </c>
      <c r="M265" s="51">
        <f t="shared" si="20"/>
        <v>0</v>
      </c>
      <c r="N265" s="51">
        <f t="shared" si="20"/>
        <v>0</v>
      </c>
      <c r="O265" s="51">
        <f t="shared" si="20"/>
        <v>0</v>
      </c>
      <c r="P265" s="51">
        <f t="shared" si="20"/>
        <v>0</v>
      </c>
      <c r="Q265" s="51">
        <f t="shared" si="20"/>
        <v>0</v>
      </c>
      <c r="R265" s="51">
        <f t="shared" si="20"/>
        <v>0</v>
      </c>
    </row>
    <row r="266" spans="1:18" x14ac:dyDescent="0.25">
      <c r="A266" s="17"/>
      <c r="B266" s="52"/>
      <c r="C266" s="17"/>
      <c r="D266" s="17"/>
      <c r="E266" s="17"/>
      <c r="F266" s="17"/>
      <c r="G266" s="17"/>
      <c r="H266" s="17"/>
      <c r="I266" s="16">
        <f>IF(B266&gt;A_Stammdaten!$B$12,0,SUM(C266,D266,F266,G266)-SUM(E266,H266))</f>
        <v>0</v>
      </c>
      <c r="J266" s="51">
        <f>HLOOKUP(A_Stammdaten!$B$12,$L$4:$R$2504,ROW(B266)-3,FALSE)+IF(OR(B266=0,A_Stammdaten!$B$12&lt;B266),0,I266*1/20)</f>
        <v>0</v>
      </c>
      <c r="K266" s="51">
        <f>HLOOKUP(A_Stammdaten!$B$12,$L$4:$R$2504,ROW(B266)-3,FALSE)</f>
        <v>0</v>
      </c>
      <c r="L266" s="51">
        <f t="shared" si="21"/>
        <v>0</v>
      </c>
      <c r="M266" s="51">
        <f t="shared" si="20"/>
        <v>0</v>
      </c>
      <c r="N266" s="51">
        <f t="shared" si="20"/>
        <v>0</v>
      </c>
      <c r="O266" s="51">
        <f t="shared" si="20"/>
        <v>0</v>
      </c>
      <c r="P266" s="51">
        <f t="shared" si="20"/>
        <v>0</v>
      </c>
      <c r="Q266" s="51">
        <f t="shared" si="20"/>
        <v>0</v>
      </c>
      <c r="R266" s="51">
        <f t="shared" si="20"/>
        <v>0</v>
      </c>
    </row>
    <row r="267" spans="1:18" x14ac:dyDescent="0.25">
      <c r="A267" s="17"/>
      <c r="B267" s="52"/>
      <c r="C267" s="17"/>
      <c r="D267" s="17"/>
      <c r="E267" s="17"/>
      <c r="F267" s="17"/>
      <c r="G267" s="17"/>
      <c r="H267" s="17"/>
      <c r="I267" s="16">
        <f>IF(B267&gt;A_Stammdaten!$B$12,0,SUM(C267,D267,F267,G267)-SUM(E267,H267))</f>
        <v>0</v>
      </c>
      <c r="J267" s="51">
        <f>HLOOKUP(A_Stammdaten!$B$12,$L$4:$R$2504,ROW(B267)-3,FALSE)+IF(OR(B267=0,A_Stammdaten!$B$12&lt;B267),0,I267*1/20)</f>
        <v>0</v>
      </c>
      <c r="K267" s="51">
        <f>HLOOKUP(A_Stammdaten!$B$12,$L$4:$R$2504,ROW(B267)-3,FALSE)</f>
        <v>0</v>
      </c>
      <c r="L267" s="51">
        <f t="shared" si="21"/>
        <v>0</v>
      </c>
      <c r="M267" s="51">
        <f t="shared" si="20"/>
        <v>0</v>
      </c>
      <c r="N267" s="51">
        <f t="shared" si="20"/>
        <v>0</v>
      </c>
      <c r="O267" s="51">
        <f t="shared" si="20"/>
        <v>0</v>
      </c>
      <c r="P267" s="51">
        <f t="shared" si="20"/>
        <v>0</v>
      </c>
      <c r="Q267" s="51">
        <f t="shared" si="20"/>
        <v>0</v>
      </c>
      <c r="R267" s="51">
        <f t="shared" si="20"/>
        <v>0</v>
      </c>
    </row>
    <row r="268" spans="1:18" x14ac:dyDescent="0.25">
      <c r="A268" s="17"/>
      <c r="B268" s="52"/>
      <c r="C268" s="17"/>
      <c r="D268" s="17"/>
      <c r="E268" s="17"/>
      <c r="F268" s="17"/>
      <c r="G268" s="17"/>
      <c r="H268" s="17"/>
      <c r="I268" s="16">
        <f>IF(B268&gt;A_Stammdaten!$B$12,0,SUM(C268,D268,F268,G268)-SUM(E268,H268))</f>
        <v>0</v>
      </c>
      <c r="J268" s="51">
        <f>HLOOKUP(A_Stammdaten!$B$12,$L$4:$R$2504,ROW(B268)-3,FALSE)+IF(OR(B268=0,A_Stammdaten!$B$12&lt;B268),0,I268*1/20)</f>
        <v>0</v>
      </c>
      <c r="K268" s="51">
        <f>HLOOKUP(A_Stammdaten!$B$12,$L$4:$R$2504,ROW(B268)-3,FALSE)</f>
        <v>0</v>
      </c>
      <c r="L268" s="51">
        <f t="shared" si="21"/>
        <v>0</v>
      </c>
      <c r="M268" s="51">
        <f t="shared" si="20"/>
        <v>0</v>
      </c>
      <c r="N268" s="51">
        <f t="shared" si="20"/>
        <v>0</v>
      </c>
      <c r="O268" s="51">
        <f t="shared" si="20"/>
        <v>0</v>
      </c>
      <c r="P268" s="51">
        <f t="shared" si="20"/>
        <v>0</v>
      </c>
      <c r="Q268" s="51">
        <f t="shared" si="20"/>
        <v>0</v>
      </c>
      <c r="R268" s="51">
        <f t="shared" si="20"/>
        <v>0</v>
      </c>
    </row>
    <row r="269" spans="1:18" x14ac:dyDescent="0.25">
      <c r="A269" s="17"/>
      <c r="B269" s="52"/>
      <c r="C269" s="17"/>
      <c r="D269" s="17"/>
      <c r="E269" s="17"/>
      <c r="F269" s="17"/>
      <c r="G269" s="17"/>
      <c r="H269" s="17"/>
      <c r="I269" s="16">
        <f>IF(B269&gt;A_Stammdaten!$B$12,0,SUM(C269,D269,F269,G269)-SUM(E269,H269))</f>
        <v>0</v>
      </c>
      <c r="J269" s="51">
        <f>HLOOKUP(A_Stammdaten!$B$12,$L$4:$R$2504,ROW(B269)-3,FALSE)+IF(OR(B269=0,A_Stammdaten!$B$12&lt;B269),0,I269*1/20)</f>
        <v>0</v>
      </c>
      <c r="K269" s="51">
        <f>HLOOKUP(A_Stammdaten!$B$12,$L$4:$R$2504,ROW(B269)-3,FALSE)</f>
        <v>0</v>
      </c>
      <c r="L269" s="51">
        <f t="shared" si="21"/>
        <v>0</v>
      </c>
      <c r="M269" s="51">
        <f t="shared" si="20"/>
        <v>0</v>
      </c>
      <c r="N269" s="51">
        <f t="shared" si="20"/>
        <v>0</v>
      </c>
      <c r="O269" s="51">
        <f t="shared" si="20"/>
        <v>0</v>
      </c>
      <c r="P269" s="51">
        <f t="shared" si="20"/>
        <v>0</v>
      </c>
      <c r="Q269" s="51">
        <f t="shared" si="20"/>
        <v>0</v>
      </c>
      <c r="R269" s="51">
        <f t="shared" si="20"/>
        <v>0</v>
      </c>
    </row>
    <row r="270" spans="1:18" x14ac:dyDescent="0.25">
      <c r="A270" s="17"/>
      <c r="B270" s="52"/>
      <c r="C270" s="17"/>
      <c r="D270" s="17"/>
      <c r="E270" s="17"/>
      <c r="F270" s="17"/>
      <c r="G270" s="17"/>
      <c r="H270" s="17"/>
      <c r="I270" s="16">
        <f>IF(B270&gt;A_Stammdaten!$B$12,0,SUM(C270,D270,F270,G270)-SUM(E270,H270))</f>
        <v>0</v>
      </c>
      <c r="J270" s="51">
        <f>HLOOKUP(A_Stammdaten!$B$12,$L$4:$R$2504,ROW(B270)-3,FALSE)+IF(OR(B270=0,A_Stammdaten!$B$12&lt;B270),0,I270*1/20)</f>
        <v>0</v>
      </c>
      <c r="K270" s="51">
        <f>HLOOKUP(A_Stammdaten!$B$12,$L$4:$R$2504,ROW(B270)-3,FALSE)</f>
        <v>0</v>
      </c>
      <c r="L270" s="51">
        <f t="shared" si="21"/>
        <v>0</v>
      </c>
      <c r="M270" s="51">
        <f t="shared" si="20"/>
        <v>0</v>
      </c>
      <c r="N270" s="51">
        <f t="shared" si="20"/>
        <v>0</v>
      </c>
      <c r="O270" s="51">
        <f t="shared" si="20"/>
        <v>0</v>
      </c>
      <c r="P270" s="51">
        <f t="shared" si="20"/>
        <v>0</v>
      </c>
      <c r="Q270" s="51">
        <f t="shared" si="20"/>
        <v>0</v>
      </c>
      <c r="R270" s="51">
        <f t="shared" si="20"/>
        <v>0</v>
      </c>
    </row>
    <row r="271" spans="1:18" x14ac:dyDescent="0.25">
      <c r="A271" s="17"/>
      <c r="B271" s="52"/>
      <c r="C271" s="17"/>
      <c r="D271" s="17"/>
      <c r="E271" s="17"/>
      <c r="F271" s="17"/>
      <c r="G271" s="17"/>
      <c r="H271" s="17"/>
      <c r="I271" s="16">
        <f>IF(B271&gt;A_Stammdaten!$B$12,0,SUM(C271,D271,F271,G271)-SUM(E271,H271))</f>
        <v>0</v>
      </c>
      <c r="J271" s="51">
        <f>HLOOKUP(A_Stammdaten!$B$12,$L$4:$R$2504,ROW(B271)-3,FALSE)+IF(OR(B271=0,A_Stammdaten!$B$12&lt;B271),0,I271*1/20)</f>
        <v>0</v>
      </c>
      <c r="K271" s="51">
        <f>HLOOKUP(A_Stammdaten!$B$12,$L$4:$R$2504,ROW(B271)-3,FALSE)</f>
        <v>0</v>
      </c>
      <c r="L271" s="51">
        <f t="shared" si="21"/>
        <v>0</v>
      </c>
      <c r="M271" s="51">
        <f t="shared" si="20"/>
        <v>0</v>
      </c>
      <c r="N271" s="51">
        <f t="shared" si="20"/>
        <v>0</v>
      </c>
      <c r="O271" s="51">
        <f t="shared" si="20"/>
        <v>0</v>
      </c>
      <c r="P271" s="51">
        <f t="shared" si="20"/>
        <v>0</v>
      </c>
      <c r="Q271" s="51">
        <f t="shared" si="20"/>
        <v>0</v>
      </c>
      <c r="R271" s="51">
        <f t="shared" si="20"/>
        <v>0</v>
      </c>
    </row>
    <row r="272" spans="1:18" x14ac:dyDescent="0.25">
      <c r="A272" s="17"/>
      <c r="B272" s="52"/>
      <c r="C272" s="17"/>
      <c r="D272" s="17"/>
      <c r="E272" s="17"/>
      <c r="F272" s="17"/>
      <c r="G272" s="17"/>
      <c r="H272" s="17"/>
      <c r="I272" s="16">
        <f>IF(B272&gt;A_Stammdaten!$B$12,0,SUM(C272,D272,F272,G272)-SUM(E272,H272))</f>
        <v>0</v>
      </c>
      <c r="J272" s="51">
        <f>HLOOKUP(A_Stammdaten!$B$12,$L$4:$R$2504,ROW(B272)-3,FALSE)+IF(OR(B272=0,A_Stammdaten!$B$12&lt;B272),0,I272*1/20)</f>
        <v>0</v>
      </c>
      <c r="K272" s="51">
        <f>HLOOKUP(A_Stammdaten!$B$12,$L$4:$R$2504,ROW(B272)-3,FALSE)</f>
        <v>0</v>
      </c>
      <c r="L272" s="51">
        <f t="shared" si="21"/>
        <v>0</v>
      </c>
      <c r="M272" s="51">
        <f t="shared" si="20"/>
        <v>0</v>
      </c>
      <c r="N272" s="51">
        <f t="shared" si="20"/>
        <v>0</v>
      </c>
      <c r="O272" s="51">
        <f t="shared" si="20"/>
        <v>0</v>
      </c>
      <c r="P272" s="51">
        <f t="shared" si="20"/>
        <v>0</v>
      </c>
      <c r="Q272" s="51">
        <f t="shared" si="20"/>
        <v>0</v>
      </c>
      <c r="R272" s="51">
        <f t="shared" si="20"/>
        <v>0</v>
      </c>
    </row>
    <row r="273" spans="1:18" x14ac:dyDescent="0.25">
      <c r="A273" s="17"/>
      <c r="B273" s="52"/>
      <c r="C273" s="17"/>
      <c r="D273" s="17"/>
      <c r="E273" s="17"/>
      <c r="F273" s="17"/>
      <c r="G273" s="17"/>
      <c r="H273" s="17"/>
      <c r="I273" s="16">
        <f>IF(B273&gt;A_Stammdaten!$B$12,0,SUM(C273,D273,F273,G273)-SUM(E273,H273))</f>
        <v>0</v>
      </c>
      <c r="J273" s="51">
        <f>HLOOKUP(A_Stammdaten!$B$12,$L$4:$R$2504,ROW(B273)-3,FALSE)+IF(OR(B273=0,A_Stammdaten!$B$12&lt;B273),0,I273*1/20)</f>
        <v>0</v>
      </c>
      <c r="K273" s="51">
        <f>HLOOKUP(A_Stammdaten!$B$12,$L$4:$R$2504,ROW(B273)-3,FALSE)</f>
        <v>0</v>
      </c>
      <c r="L273" s="51">
        <f t="shared" si="21"/>
        <v>0</v>
      </c>
      <c r="M273" s="51">
        <f t="shared" si="20"/>
        <v>0</v>
      </c>
      <c r="N273" s="51">
        <f t="shared" si="20"/>
        <v>0</v>
      </c>
      <c r="O273" s="51">
        <f t="shared" si="20"/>
        <v>0</v>
      </c>
      <c r="P273" s="51">
        <f t="shared" si="20"/>
        <v>0</v>
      </c>
      <c r="Q273" s="51">
        <f t="shared" si="20"/>
        <v>0</v>
      </c>
      <c r="R273" s="51">
        <f t="shared" si="20"/>
        <v>0</v>
      </c>
    </row>
    <row r="274" spans="1:18" x14ac:dyDescent="0.25">
      <c r="A274" s="17"/>
      <c r="B274" s="52"/>
      <c r="C274" s="17"/>
      <c r="D274" s="17"/>
      <c r="E274" s="17"/>
      <c r="F274" s="17"/>
      <c r="G274" s="17"/>
      <c r="H274" s="17"/>
      <c r="I274" s="16">
        <f>IF(B274&gt;A_Stammdaten!$B$12,0,SUM(C274,D274,F274,G274)-SUM(E274,H274))</f>
        <v>0</v>
      </c>
      <c r="J274" s="51">
        <f>HLOOKUP(A_Stammdaten!$B$12,$L$4:$R$2504,ROW(B274)-3,FALSE)+IF(OR(B274=0,A_Stammdaten!$B$12&lt;B274),0,I274*1/20)</f>
        <v>0</v>
      </c>
      <c r="K274" s="51">
        <f>HLOOKUP(A_Stammdaten!$B$12,$L$4:$R$2504,ROW(B274)-3,FALSE)</f>
        <v>0</v>
      </c>
      <c r="L274" s="51">
        <f t="shared" si="21"/>
        <v>0</v>
      </c>
      <c r="M274" s="51">
        <f t="shared" si="20"/>
        <v>0</v>
      </c>
      <c r="N274" s="51">
        <f t="shared" si="20"/>
        <v>0</v>
      </c>
      <c r="O274" s="51">
        <f t="shared" si="20"/>
        <v>0</v>
      </c>
      <c r="P274" s="51">
        <f t="shared" si="20"/>
        <v>0</v>
      </c>
      <c r="Q274" s="51">
        <f t="shared" si="20"/>
        <v>0</v>
      </c>
      <c r="R274" s="51">
        <f t="shared" si="20"/>
        <v>0</v>
      </c>
    </row>
    <row r="275" spans="1:18" x14ac:dyDescent="0.25">
      <c r="A275" s="17"/>
      <c r="B275" s="52"/>
      <c r="C275" s="17"/>
      <c r="D275" s="17"/>
      <c r="E275" s="17"/>
      <c r="F275" s="17"/>
      <c r="G275" s="17"/>
      <c r="H275" s="17"/>
      <c r="I275" s="16">
        <f>IF(B275&gt;A_Stammdaten!$B$12,0,SUM(C275,D275,F275,G275)-SUM(E275,H275))</f>
        <v>0</v>
      </c>
      <c r="J275" s="51">
        <f>HLOOKUP(A_Stammdaten!$B$12,$L$4:$R$2504,ROW(B275)-3,FALSE)+IF(OR(B275=0,A_Stammdaten!$B$12&lt;B275),0,I275*1/20)</f>
        <v>0</v>
      </c>
      <c r="K275" s="51">
        <f>HLOOKUP(A_Stammdaten!$B$12,$L$4:$R$2504,ROW(B275)-3,FALSE)</f>
        <v>0</v>
      </c>
      <c r="L275" s="51">
        <f t="shared" si="21"/>
        <v>0</v>
      </c>
      <c r="M275" s="51">
        <f t="shared" si="20"/>
        <v>0</v>
      </c>
      <c r="N275" s="51">
        <f t="shared" si="20"/>
        <v>0</v>
      </c>
      <c r="O275" s="51">
        <f t="shared" si="20"/>
        <v>0</v>
      </c>
      <c r="P275" s="51">
        <f t="shared" si="20"/>
        <v>0</v>
      </c>
      <c r="Q275" s="51">
        <f t="shared" si="20"/>
        <v>0</v>
      </c>
      <c r="R275" s="51">
        <f t="shared" si="20"/>
        <v>0</v>
      </c>
    </row>
    <row r="276" spans="1:18" x14ac:dyDescent="0.25">
      <c r="A276" s="17"/>
      <c r="B276" s="52"/>
      <c r="C276" s="17"/>
      <c r="D276" s="17"/>
      <c r="E276" s="17"/>
      <c r="F276" s="17"/>
      <c r="G276" s="17"/>
      <c r="H276" s="17"/>
      <c r="I276" s="16">
        <f>IF(B276&gt;A_Stammdaten!$B$12,0,SUM(C276,D276,F276,G276)-SUM(E276,H276))</f>
        <v>0</v>
      </c>
      <c r="J276" s="51">
        <f>HLOOKUP(A_Stammdaten!$B$12,$L$4:$R$2504,ROW(B276)-3,FALSE)+IF(OR(B276=0,A_Stammdaten!$B$12&lt;B276),0,I276*1/20)</f>
        <v>0</v>
      </c>
      <c r="K276" s="51">
        <f>HLOOKUP(A_Stammdaten!$B$12,$L$4:$R$2504,ROW(B276)-3,FALSE)</f>
        <v>0</v>
      </c>
      <c r="L276" s="51">
        <f t="shared" si="21"/>
        <v>0</v>
      </c>
      <c r="M276" s="51">
        <f t="shared" si="20"/>
        <v>0</v>
      </c>
      <c r="N276" s="51">
        <f t="shared" si="20"/>
        <v>0</v>
      </c>
      <c r="O276" s="51">
        <f t="shared" si="20"/>
        <v>0</v>
      </c>
      <c r="P276" s="51">
        <f t="shared" si="20"/>
        <v>0</v>
      </c>
      <c r="Q276" s="51">
        <f t="shared" si="20"/>
        <v>0</v>
      </c>
      <c r="R276" s="51">
        <f t="shared" si="20"/>
        <v>0</v>
      </c>
    </row>
    <row r="277" spans="1:18" x14ac:dyDescent="0.25">
      <c r="A277" s="17"/>
      <c r="B277" s="52"/>
      <c r="C277" s="17"/>
      <c r="D277" s="17"/>
      <c r="E277" s="17"/>
      <c r="F277" s="17"/>
      <c r="G277" s="17"/>
      <c r="H277" s="17"/>
      <c r="I277" s="16">
        <f>IF(B277&gt;A_Stammdaten!$B$12,0,SUM(C277,D277,F277,G277)-SUM(E277,H277))</f>
        <v>0</v>
      </c>
      <c r="J277" s="51">
        <f>HLOOKUP(A_Stammdaten!$B$12,$L$4:$R$2504,ROW(B277)-3,FALSE)+IF(OR(B277=0,A_Stammdaten!$B$12&lt;B277),0,I277*1/20)</f>
        <v>0</v>
      </c>
      <c r="K277" s="51">
        <f>HLOOKUP(A_Stammdaten!$B$12,$L$4:$R$2504,ROW(B277)-3,FALSE)</f>
        <v>0</v>
      </c>
      <c r="L277" s="51">
        <f t="shared" si="21"/>
        <v>0</v>
      </c>
      <c r="M277" s="51">
        <f t="shared" si="20"/>
        <v>0</v>
      </c>
      <c r="N277" s="51">
        <f t="shared" si="20"/>
        <v>0</v>
      </c>
      <c r="O277" s="51">
        <f t="shared" si="20"/>
        <v>0</v>
      </c>
      <c r="P277" s="51">
        <f t="shared" si="20"/>
        <v>0</v>
      </c>
      <c r="Q277" s="51">
        <f t="shared" si="20"/>
        <v>0</v>
      </c>
      <c r="R277" s="51">
        <f t="shared" si="20"/>
        <v>0</v>
      </c>
    </row>
    <row r="278" spans="1:18" x14ac:dyDescent="0.25">
      <c r="A278" s="17"/>
      <c r="B278" s="52"/>
      <c r="C278" s="17"/>
      <c r="D278" s="17"/>
      <c r="E278" s="17"/>
      <c r="F278" s="17"/>
      <c r="G278" s="17"/>
      <c r="H278" s="17"/>
      <c r="I278" s="16">
        <f>IF(B278&gt;A_Stammdaten!$B$12,0,SUM(C278,D278,F278,G278)-SUM(E278,H278))</f>
        <v>0</v>
      </c>
      <c r="J278" s="51">
        <f>HLOOKUP(A_Stammdaten!$B$12,$L$4:$R$2504,ROW(B278)-3,FALSE)+IF(OR(B278=0,A_Stammdaten!$B$12&lt;B278),0,I278*1/20)</f>
        <v>0</v>
      </c>
      <c r="K278" s="51">
        <f>HLOOKUP(A_Stammdaten!$B$12,$L$4:$R$2504,ROW(B278)-3,FALSE)</f>
        <v>0</v>
      </c>
      <c r="L278" s="51">
        <f t="shared" si="21"/>
        <v>0</v>
      </c>
      <c r="M278" s="51">
        <f t="shared" si="20"/>
        <v>0</v>
      </c>
      <c r="N278" s="51">
        <f t="shared" si="20"/>
        <v>0</v>
      </c>
      <c r="O278" s="51">
        <f t="shared" si="20"/>
        <v>0</v>
      </c>
      <c r="P278" s="51">
        <f t="shared" si="20"/>
        <v>0</v>
      </c>
      <c r="Q278" s="51">
        <f t="shared" si="20"/>
        <v>0</v>
      </c>
      <c r="R278" s="51">
        <f t="shared" si="20"/>
        <v>0</v>
      </c>
    </row>
    <row r="279" spans="1:18" x14ac:dyDescent="0.25">
      <c r="A279" s="17"/>
      <c r="B279" s="52"/>
      <c r="C279" s="17"/>
      <c r="D279" s="17"/>
      <c r="E279" s="17"/>
      <c r="F279" s="17"/>
      <c r="G279" s="17"/>
      <c r="H279" s="17"/>
      <c r="I279" s="16">
        <f>IF(B279&gt;A_Stammdaten!$B$12,0,SUM(C279,D279,F279,G279)-SUM(E279,H279))</f>
        <v>0</v>
      </c>
      <c r="J279" s="51">
        <f>HLOOKUP(A_Stammdaten!$B$12,$L$4:$R$2504,ROW(B279)-3,FALSE)+IF(OR(B279=0,A_Stammdaten!$B$12&lt;B279),0,I279*1/20)</f>
        <v>0</v>
      </c>
      <c r="K279" s="51">
        <f>HLOOKUP(A_Stammdaten!$B$12,$L$4:$R$2504,ROW(B279)-3,FALSE)</f>
        <v>0</v>
      </c>
      <c r="L279" s="51">
        <f t="shared" si="21"/>
        <v>0</v>
      </c>
      <c r="M279" s="51">
        <f t="shared" si="20"/>
        <v>0</v>
      </c>
      <c r="N279" s="51">
        <f t="shared" si="20"/>
        <v>0</v>
      </c>
      <c r="O279" s="51">
        <f t="shared" si="20"/>
        <v>0</v>
      </c>
      <c r="P279" s="51">
        <f t="shared" si="20"/>
        <v>0</v>
      </c>
      <c r="Q279" s="51">
        <f t="shared" si="20"/>
        <v>0</v>
      </c>
      <c r="R279" s="51">
        <f t="shared" si="20"/>
        <v>0</v>
      </c>
    </row>
    <row r="280" spans="1:18" x14ac:dyDescent="0.25">
      <c r="A280" s="17"/>
      <c r="B280" s="52"/>
      <c r="C280" s="17"/>
      <c r="D280" s="17"/>
      <c r="E280" s="17"/>
      <c r="F280" s="17"/>
      <c r="G280" s="17"/>
      <c r="H280" s="17"/>
      <c r="I280" s="16">
        <f>IF(B280&gt;A_Stammdaten!$B$12,0,SUM(C280,D280,F280,G280)-SUM(E280,H280))</f>
        <v>0</v>
      </c>
      <c r="J280" s="51">
        <f>HLOOKUP(A_Stammdaten!$B$12,$L$4:$R$2504,ROW(B280)-3,FALSE)+IF(OR(B280=0,A_Stammdaten!$B$12&lt;B280),0,I280*1/20)</f>
        <v>0</v>
      </c>
      <c r="K280" s="51">
        <f>HLOOKUP(A_Stammdaten!$B$12,$L$4:$R$2504,ROW(B280)-3,FALSE)</f>
        <v>0</v>
      </c>
      <c r="L280" s="51">
        <f t="shared" si="21"/>
        <v>0</v>
      </c>
      <c r="M280" s="51">
        <f t="shared" si="20"/>
        <v>0</v>
      </c>
      <c r="N280" s="51">
        <f t="shared" si="20"/>
        <v>0</v>
      </c>
      <c r="O280" s="51">
        <f t="shared" si="20"/>
        <v>0</v>
      </c>
      <c r="P280" s="51">
        <f t="shared" si="20"/>
        <v>0</v>
      </c>
      <c r="Q280" s="51">
        <f t="shared" si="20"/>
        <v>0</v>
      </c>
      <c r="R280" s="51">
        <f t="shared" si="20"/>
        <v>0</v>
      </c>
    </row>
    <row r="281" spans="1:18" x14ac:dyDescent="0.25">
      <c r="A281" s="17"/>
      <c r="B281" s="52"/>
      <c r="C281" s="17"/>
      <c r="D281" s="17"/>
      <c r="E281" s="17"/>
      <c r="F281" s="17"/>
      <c r="G281" s="17"/>
      <c r="H281" s="17"/>
      <c r="I281" s="16">
        <f>IF(B281&gt;A_Stammdaten!$B$12,0,SUM(C281,D281,F281,G281)-SUM(E281,H281))</f>
        <v>0</v>
      </c>
      <c r="J281" s="51">
        <f>HLOOKUP(A_Stammdaten!$B$12,$L$4:$R$2504,ROW(B281)-3,FALSE)+IF(OR(B281=0,A_Stammdaten!$B$12&lt;B281),0,I281*1/20)</f>
        <v>0</v>
      </c>
      <c r="K281" s="51">
        <f>HLOOKUP(A_Stammdaten!$B$12,$L$4:$R$2504,ROW(B281)-3,FALSE)</f>
        <v>0</v>
      </c>
      <c r="L281" s="51">
        <f t="shared" si="21"/>
        <v>0</v>
      </c>
      <c r="M281" s="51">
        <f t="shared" si="20"/>
        <v>0</v>
      </c>
      <c r="N281" s="51">
        <f t="shared" si="20"/>
        <v>0</v>
      </c>
      <c r="O281" s="51">
        <f t="shared" si="20"/>
        <v>0</v>
      </c>
      <c r="P281" s="51">
        <f t="shared" si="20"/>
        <v>0</v>
      </c>
      <c r="Q281" s="51">
        <f t="shared" si="20"/>
        <v>0</v>
      </c>
      <c r="R281" s="51">
        <f t="shared" si="20"/>
        <v>0</v>
      </c>
    </row>
    <row r="282" spans="1:18" x14ac:dyDescent="0.25">
      <c r="A282" s="17"/>
      <c r="B282" s="52"/>
      <c r="C282" s="17"/>
      <c r="D282" s="17"/>
      <c r="E282" s="17"/>
      <c r="F282" s="17"/>
      <c r="G282" s="17"/>
      <c r="H282" s="17"/>
      <c r="I282" s="16">
        <f>IF(B282&gt;A_Stammdaten!$B$12,0,SUM(C282,D282,F282,G282)-SUM(E282,H282))</f>
        <v>0</v>
      </c>
      <c r="J282" s="51">
        <f>HLOOKUP(A_Stammdaten!$B$12,$L$4:$R$2504,ROW(B282)-3,FALSE)+IF(OR(B282=0,A_Stammdaten!$B$12&lt;B282),0,I282*1/20)</f>
        <v>0</v>
      </c>
      <c r="K282" s="51">
        <f>HLOOKUP(A_Stammdaten!$B$12,$L$4:$R$2504,ROW(B282)-3,FALSE)</f>
        <v>0</v>
      </c>
      <c r="L282" s="51">
        <f t="shared" si="21"/>
        <v>0</v>
      </c>
      <c r="M282" s="51">
        <f t="shared" si="20"/>
        <v>0</v>
      </c>
      <c r="N282" s="51">
        <f t="shared" si="20"/>
        <v>0</v>
      </c>
      <c r="O282" s="51">
        <f t="shared" si="20"/>
        <v>0</v>
      </c>
      <c r="P282" s="51">
        <f t="shared" si="20"/>
        <v>0</v>
      </c>
      <c r="Q282" s="51">
        <f t="shared" si="20"/>
        <v>0</v>
      </c>
      <c r="R282" s="51">
        <f t="shared" si="20"/>
        <v>0</v>
      </c>
    </row>
    <row r="283" spans="1:18" x14ac:dyDescent="0.25">
      <c r="A283" s="17"/>
      <c r="B283" s="52"/>
      <c r="C283" s="17"/>
      <c r="D283" s="17"/>
      <c r="E283" s="17"/>
      <c r="F283" s="17"/>
      <c r="G283" s="17"/>
      <c r="H283" s="17"/>
      <c r="I283" s="16">
        <f>IF(B283&gt;A_Stammdaten!$B$12,0,SUM(C283,D283,F283,G283)-SUM(E283,H283))</f>
        <v>0</v>
      </c>
      <c r="J283" s="51">
        <f>HLOOKUP(A_Stammdaten!$B$12,$L$4:$R$2504,ROW(B283)-3,FALSE)+IF(OR(B283=0,A_Stammdaten!$B$12&lt;B283),0,I283*1/20)</f>
        <v>0</v>
      </c>
      <c r="K283" s="51">
        <f>HLOOKUP(A_Stammdaten!$B$12,$L$4:$R$2504,ROW(B283)-3,FALSE)</f>
        <v>0</v>
      </c>
      <c r="L283" s="51">
        <f t="shared" si="21"/>
        <v>0</v>
      </c>
      <c r="M283" s="51">
        <f t="shared" si="20"/>
        <v>0</v>
      </c>
      <c r="N283" s="51">
        <f t="shared" si="20"/>
        <v>0</v>
      </c>
      <c r="O283" s="51">
        <f t="shared" si="20"/>
        <v>0</v>
      </c>
      <c r="P283" s="51">
        <f t="shared" si="20"/>
        <v>0</v>
      </c>
      <c r="Q283" s="51">
        <f t="shared" si="20"/>
        <v>0</v>
      </c>
      <c r="R283" s="51">
        <f t="shared" si="20"/>
        <v>0</v>
      </c>
    </row>
    <row r="284" spans="1:18" x14ac:dyDescent="0.25">
      <c r="A284" s="17"/>
      <c r="B284" s="52"/>
      <c r="C284" s="17"/>
      <c r="D284" s="17"/>
      <c r="E284" s="17"/>
      <c r="F284" s="17"/>
      <c r="G284" s="17"/>
      <c r="H284" s="17"/>
      <c r="I284" s="16">
        <f>IF(B284&gt;A_Stammdaten!$B$12,0,SUM(C284,D284,F284,G284)-SUM(E284,H284))</f>
        <v>0</v>
      </c>
      <c r="J284" s="51">
        <f>HLOOKUP(A_Stammdaten!$B$12,$L$4:$R$2504,ROW(B284)-3,FALSE)+IF(OR(B284=0,A_Stammdaten!$B$12&lt;B284),0,I284*1/20)</f>
        <v>0</v>
      </c>
      <c r="K284" s="51">
        <f>HLOOKUP(A_Stammdaten!$B$12,$L$4:$R$2504,ROW(B284)-3,FALSE)</f>
        <v>0</v>
      </c>
      <c r="L284" s="51">
        <f t="shared" si="21"/>
        <v>0</v>
      </c>
      <c r="M284" s="51">
        <f t="shared" si="20"/>
        <v>0</v>
      </c>
      <c r="N284" s="51">
        <f t="shared" si="20"/>
        <v>0</v>
      </c>
      <c r="O284" s="51">
        <f t="shared" si="20"/>
        <v>0</v>
      </c>
      <c r="P284" s="51">
        <f t="shared" si="20"/>
        <v>0</v>
      </c>
      <c r="Q284" s="51">
        <f t="shared" si="20"/>
        <v>0</v>
      </c>
      <c r="R284" s="51">
        <f t="shared" si="20"/>
        <v>0</v>
      </c>
    </row>
    <row r="285" spans="1:18" x14ac:dyDescent="0.25">
      <c r="A285" s="17"/>
      <c r="B285" s="52"/>
      <c r="C285" s="17"/>
      <c r="D285" s="17"/>
      <c r="E285" s="17"/>
      <c r="F285" s="17"/>
      <c r="G285" s="17"/>
      <c r="H285" s="17"/>
      <c r="I285" s="16">
        <f>IF(B285&gt;A_Stammdaten!$B$12,0,SUM(C285,D285,F285,G285)-SUM(E285,H285))</f>
        <v>0</v>
      </c>
      <c r="J285" s="51">
        <f>HLOOKUP(A_Stammdaten!$B$12,$L$4:$R$2504,ROW(B285)-3,FALSE)+IF(OR(B285=0,A_Stammdaten!$B$12&lt;B285),0,I285*1/20)</f>
        <v>0</v>
      </c>
      <c r="K285" s="51">
        <f>HLOOKUP(A_Stammdaten!$B$12,$L$4:$R$2504,ROW(B285)-3,FALSE)</f>
        <v>0</v>
      </c>
      <c r="L285" s="51">
        <f t="shared" si="21"/>
        <v>0</v>
      </c>
      <c r="M285" s="51">
        <f t="shared" si="20"/>
        <v>0</v>
      </c>
      <c r="N285" s="51">
        <f t="shared" si="20"/>
        <v>0</v>
      </c>
      <c r="O285" s="51">
        <f t="shared" si="20"/>
        <v>0</v>
      </c>
      <c r="P285" s="51">
        <f t="shared" si="20"/>
        <v>0</v>
      </c>
      <c r="Q285" s="51">
        <f t="shared" si="20"/>
        <v>0</v>
      </c>
      <c r="R285" s="51">
        <f t="shared" si="20"/>
        <v>0</v>
      </c>
    </row>
    <row r="286" spans="1:18" x14ac:dyDescent="0.25">
      <c r="A286" s="17"/>
      <c r="B286" s="52"/>
      <c r="C286" s="17"/>
      <c r="D286" s="17"/>
      <c r="E286" s="17"/>
      <c r="F286" s="17"/>
      <c r="G286" s="17"/>
      <c r="H286" s="17"/>
      <c r="I286" s="16">
        <f>IF(B286&gt;A_Stammdaten!$B$12,0,SUM(C286,D286,F286,G286)-SUM(E286,H286))</f>
        <v>0</v>
      </c>
      <c r="J286" s="51">
        <f>HLOOKUP(A_Stammdaten!$B$12,$L$4:$R$2504,ROW(B286)-3,FALSE)+IF(OR(B286=0,A_Stammdaten!$B$12&lt;B286),0,I286*1/20)</f>
        <v>0</v>
      </c>
      <c r="K286" s="51">
        <f>HLOOKUP(A_Stammdaten!$B$12,$L$4:$R$2504,ROW(B286)-3,FALSE)</f>
        <v>0</v>
      </c>
      <c r="L286" s="51">
        <f t="shared" si="21"/>
        <v>0</v>
      </c>
      <c r="M286" s="51">
        <f t="shared" si="20"/>
        <v>0</v>
      </c>
      <c r="N286" s="51">
        <f t="shared" si="20"/>
        <v>0</v>
      </c>
      <c r="O286" s="51">
        <f t="shared" si="20"/>
        <v>0</v>
      </c>
      <c r="P286" s="51">
        <f t="shared" si="20"/>
        <v>0</v>
      </c>
      <c r="Q286" s="51">
        <f t="shared" si="20"/>
        <v>0</v>
      </c>
      <c r="R286" s="51">
        <f t="shared" si="20"/>
        <v>0</v>
      </c>
    </row>
    <row r="287" spans="1:18" x14ac:dyDescent="0.25">
      <c r="A287" s="17"/>
      <c r="B287" s="52"/>
      <c r="C287" s="17"/>
      <c r="D287" s="17"/>
      <c r="E287" s="17"/>
      <c r="F287" s="17"/>
      <c r="G287" s="17"/>
      <c r="H287" s="17"/>
      <c r="I287" s="16">
        <f>IF(B287&gt;A_Stammdaten!$B$12,0,SUM(C287,D287,F287,G287)-SUM(E287,H287))</f>
        <v>0</v>
      </c>
      <c r="J287" s="51">
        <f>HLOOKUP(A_Stammdaten!$B$12,$L$4:$R$2504,ROW(B287)-3,FALSE)+IF(OR(B287=0,A_Stammdaten!$B$12&lt;B287),0,I287*1/20)</f>
        <v>0</v>
      </c>
      <c r="K287" s="51">
        <f>HLOOKUP(A_Stammdaten!$B$12,$L$4:$R$2504,ROW(B287)-3,FALSE)</f>
        <v>0</v>
      </c>
      <c r="L287" s="51">
        <f t="shared" si="21"/>
        <v>0</v>
      </c>
      <c r="M287" s="51">
        <f t="shared" si="20"/>
        <v>0</v>
      </c>
      <c r="N287" s="51">
        <f t="shared" si="20"/>
        <v>0</v>
      </c>
      <c r="O287" s="51">
        <f t="shared" si="20"/>
        <v>0</v>
      </c>
      <c r="P287" s="51">
        <f t="shared" si="20"/>
        <v>0</v>
      </c>
      <c r="Q287" s="51">
        <f t="shared" si="20"/>
        <v>0</v>
      </c>
      <c r="R287" s="51">
        <f t="shared" si="20"/>
        <v>0</v>
      </c>
    </row>
    <row r="288" spans="1:18" x14ac:dyDescent="0.25">
      <c r="A288" s="17"/>
      <c r="B288" s="52"/>
      <c r="C288" s="17"/>
      <c r="D288" s="17"/>
      <c r="E288" s="17"/>
      <c r="F288" s="17"/>
      <c r="G288" s="17"/>
      <c r="H288" s="17"/>
      <c r="I288" s="16">
        <f>IF(B288&gt;A_Stammdaten!$B$12,0,SUM(C288,D288,F288,G288)-SUM(E288,H288))</f>
        <v>0</v>
      </c>
      <c r="J288" s="51">
        <f>HLOOKUP(A_Stammdaten!$B$12,$L$4:$R$2504,ROW(B288)-3,FALSE)+IF(OR(B288=0,A_Stammdaten!$B$12&lt;B288),0,I288*1/20)</f>
        <v>0</v>
      </c>
      <c r="K288" s="51">
        <f>HLOOKUP(A_Stammdaten!$B$12,$L$4:$R$2504,ROW(B288)-3,FALSE)</f>
        <v>0</v>
      </c>
      <c r="L288" s="51">
        <f t="shared" si="21"/>
        <v>0</v>
      </c>
      <c r="M288" s="51">
        <f t="shared" si="20"/>
        <v>0</v>
      </c>
      <c r="N288" s="51">
        <f t="shared" si="20"/>
        <v>0</v>
      </c>
      <c r="O288" s="51">
        <f t="shared" si="20"/>
        <v>0</v>
      </c>
      <c r="P288" s="51">
        <f t="shared" si="20"/>
        <v>0</v>
      </c>
      <c r="Q288" s="51">
        <f t="shared" si="20"/>
        <v>0</v>
      </c>
      <c r="R288" s="51">
        <f t="shared" si="20"/>
        <v>0</v>
      </c>
    </row>
    <row r="289" spans="1:18" x14ac:dyDescent="0.25">
      <c r="A289" s="17"/>
      <c r="B289" s="52"/>
      <c r="C289" s="17"/>
      <c r="D289" s="17"/>
      <c r="E289" s="17"/>
      <c r="F289" s="17"/>
      <c r="G289" s="17"/>
      <c r="H289" s="17"/>
      <c r="I289" s="16">
        <f>IF(B289&gt;A_Stammdaten!$B$12,0,SUM(C289,D289,F289,G289)-SUM(E289,H289))</f>
        <v>0</v>
      </c>
      <c r="J289" s="51">
        <f>HLOOKUP(A_Stammdaten!$B$12,$L$4:$R$2504,ROW(B289)-3,FALSE)+IF(OR(B289=0,A_Stammdaten!$B$12&lt;B289),0,I289*1/20)</f>
        <v>0</v>
      </c>
      <c r="K289" s="51">
        <f>HLOOKUP(A_Stammdaten!$B$12,$L$4:$R$2504,ROW(B289)-3,FALSE)</f>
        <v>0</v>
      </c>
      <c r="L289" s="51">
        <f t="shared" si="21"/>
        <v>0</v>
      </c>
      <c r="M289" s="51">
        <f t="shared" si="20"/>
        <v>0</v>
      </c>
      <c r="N289" s="51">
        <f t="shared" si="20"/>
        <v>0</v>
      </c>
      <c r="O289" s="51">
        <f t="shared" si="20"/>
        <v>0</v>
      </c>
      <c r="P289" s="51">
        <f t="shared" si="20"/>
        <v>0</v>
      </c>
      <c r="Q289" s="51">
        <f t="shared" si="20"/>
        <v>0</v>
      </c>
      <c r="R289" s="51">
        <f t="shared" si="20"/>
        <v>0</v>
      </c>
    </row>
    <row r="290" spans="1:18" x14ac:dyDescent="0.25">
      <c r="A290" s="17"/>
      <c r="B290" s="52"/>
      <c r="C290" s="17"/>
      <c r="D290" s="17"/>
      <c r="E290" s="17"/>
      <c r="F290" s="17"/>
      <c r="G290" s="17"/>
      <c r="H290" s="17"/>
      <c r="I290" s="16">
        <f>IF(B290&gt;A_Stammdaten!$B$12,0,SUM(C290,D290,F290,G290)-SUM(E290,H290))</f>
        <v>0</v>
      </c>
      <c r="J290" s="51">
        <f>HLOOKUP(A_Stammdaten!$B$12,$L$4:$R$2504,ROW(B290)-3,FALSE)+IF(OR(B290=0,A_Stammdaten!$B$12&lt;B290),0,I290*1/20)</f>
        <v>0</v>
      </c>
      <c r="K290" s="51">
        <f>HLOOKUP(A_Stammdaten!$B$12,$L$4:$R$2504,ROW(B290)-3,FALSE)</f>
        <v>0</v>
      </c>
      <c r="L290" s="51">
        <f t="shared" si="21"/>
        <v>0</v>
      </c>
      <c r="M290" s="51">
        <f t="shared" si="20"/>
        <v>0</v>
      </c>
      <c r="N290" s="51">
        <f t="shared" si="20"/>
        <v>0</v>
      </c>
      <c r="O290" s="51">
        <f t="shared" si="20"/>
        <v>0</v>
      </c>
      <c r="P290" s="51">
        <f t="shared" si="20"/>
        <v>0</v>
      </c>
      <c r="Q290" s="51">
        <f t="shared" si="20"/>
        <v>0</v>
      </c>
      <c r="R290" s="51">
        <f t="shared" si="20"/>
        <v>0</v>
      </c>
    </row>
    <row r="291" spans="1:18" x14ac:dyDescent="0.25">
      <c r="A291" s="17"/>
      <c r="B291" s="52"/>
      <c r="C291" s="17"/>
      <c r="D291" s="17"/>
      <c r="E291" s="17"/>
      <c r="F291" s="17"/>
      <c r="G291" s="17"/>
      <c r="H291" s="17"/>
      <c r="I291" s="16">
        <f>IF(B291&gt;A_Stammdaten!$B$12,0,SUM(C291,D291,F291,G291)-SUM(E291,H291))</f>
        <v>0</v>
      </c>
      <c r="J291" s="51">
        <f>HLOOKUP(A_Stammdaten!$B$12,$L$4:$R$2504,ROW(B291)-3,FALSE)+IF(OR(B291=0,A_Stammdaten!$B$12&lt;B291),0,I291*1/20)</f>
        <v>0</v>
      </c>
      <c r="K291" s="51">
        <f>HLOOKUP(A_Stammdaten!$B$12,$L$4:$R$2504,ROW(B291)-3,FALSE)</f>
        <v>0</v>
      </c>
      <c r="L291" s="51">
        <f t="shared" si="21"/>
        <v>0</v>
      </c>
      <c r="M291" s="51">
        <f t="shared" si="20"/>
        <v>0</v>
      </c>
      <c r="N291" s="51">
        <f t="shared" si="20"/>
        <v>0</v>
      </c>
      <c r="O291" s="51">
        <f t="shared" si="20"/>
        <v>0</v>
      </c>
      <c r="P291" s="51">
        <f t="shared" si="20"/>
        <v>0</v>
      </c>
      <c r="Q291" s="51">
        <f t="shared" si="20"/>
        <v>0</v>
      </c>
      <c r="R291" s="51">
        <f t="shared" si="20"/>
        <v>0</v>
      </c>
    </row>
    <row r="292" spans="1:18" x14ac:dyDescent="0.25">
      <c r="A292" s="17"/>
      <c r="B292" s="52"/>
      <c r="C292" s="17"/>
      <c r="D292" s="17"/>
      <c r="E292" s="17"/>
      <c r="F292" s="17"/>
      <c r="G292" s="17"/>
      <c r="H292" s="17"/>
      <c r="I292" s="16">
        <f>IF(B292&gt;A_Stammdaten!$B$12,0,SUM(C292,D292,F292,G292)-SUM(E292,H292))</f>
        <v>0</v>
      </c>
      <c r="J292" s="51">
        <f>HLOOKUP(A_Stammdaten!$B$12,$L$4:$R$2504,ROW(B292)-3,FALSE)+IF(OR(B292=0,A_Stammdaten!$B$12&lt;B292),0,I292*1/20)</f>
        <v>0</v>
      </c>
      <c r="K292" s="51">
        <f>HLOOKUP(A_Stammdaten!$B$12,$L$4:$R$2504,ROW(B292)-3,FALSE)</f>
        <v>0</v>
      </c>
      <c r="L292" s="51">
        <f t="shared" si="21"/>
        <v>0</v>
      </c>
      <c r="M292" s="51">
        <f t="shared" si="20"/>
        <v>0</v>
      </c>
      <c r="N292" s="51">
        <f t="shared" si="20"/>
        <v>0</v>
      </c>
      <c r="O292" s="51">
        <f t="shared" si="20"/>
        <v>0</v>
      </c>
      <c r="P292" s="51">
        <f t="shared" si="20"/>
        <v>0</v>
      </c>
      <c r="Q292" s="51">
        <f t="shared" si="20"/>
        <v>0</v>
      </c>
      <c r="R292" s="51">
        <f t="shared" si="20"/>
        <v>0</v>
      </c>
    </row>
    <row r="293" spans="1:18" x14ac:dyDescent="0.25">
      <c r="A293" s="17"/>
      <c r="B293" s="52"/>
      <c r="C293" s="17"/>
      <c r="D293" s="17"/>
      <c r="E293" s="17"/>
      <c r="F293" s="17"/>
      <c r="G293" s="17"/>
      <c r="H293" s="17"/>
      <c r="I293" s="16">
        <f>IF(B293&gt;A_Stammdaten!$B$12,0,SUM(C293,D293,F293,G293)-SUM(E293,H293))</f>
        <v>0</v>
      </c>
      <c r="J293" s="51">
        <f>HLOOKUP(A_Stammdaten!$B$12,$L$4:$R$2504,ROW(B293)-3,FALSE)+IF(OR(B293=0,A_Stammdaten!$B$12&lt;B293),0,I293*1/20)</f>
        <v>0</v>
      </c>
      <c r="K293" s="51">
        <f>HLOOKUP(A_Stammdaten!$B$12,$L$4:$R$2504,ROW(B293)-3,FALSE)</f>
        <v>0</v>
      </c>
      <c r="L293" s="51">
        <f t="shared" si="21"/>
        <v>0</v>
      </c>
      <c r="M293" s="51">
        <f t="shared" si="20"/>
        <v>0</v>
      </c>
      <c r="N293" s="51">
        <f t="shared" si="20"/>
        <v>0</v>
      </c>
      <c r="O293" s="51">
        <f t="shared" si="20"/>
        <v>0</v>
      </c>
      <c r="P293" s="51">
        <f t="shared" si="20"/>
        <v>0</v>
      </c>
      <c r="Q293" s="51">
        <f t="shared" si="20"/>
        <v>0</v>
      </c>
      <c r="R293" s="51">
        <f t="shared" si="20"/>
        <v>0</v>
      </c>
    </row>
    <row r="294" spans="1:18" x14ac:dyDescent="0.25">
      <c r="A294" s="17"/>
      <c r="B294" s="52"/>
      <c r="C294" s="17"/>
      <c r="D294" s="17"/>
      <c r="E294" s="17"/>
      <c r="F294" s="17"/>
      <c r="G294" s="17"/>
      <c r="H294" s="17"/>
      <c r="I294" s="16">
        <f>IF(B294&gt;A_Stammdaten!$B$12,0,SUM(C294,D294,F294,G294)-SUM(E294,H294))</f>
        <v>0</v>
      </c>
      <c r="J294" s="51">
        <f>HLOOKUP(A_Stammdaten!$B$12,$L$4:$R$2504,ROW(B294)-3,FALSE)+IF(OR(B294=0,A_Stammdaten!$B$12&lt;B294),0,I294*1/20)</f>
        <v>0</v>
      </c>
      <c r="K294" s="51">
        <f>HLOOKUP(A_Stammdaten!$B$12,$L$4:$R$2504,ROW(B294)-3,FALSE)</f>
        <v>0</v>
      </c>
      <c r="L294" s="51">
        <f t="shared" si="21"/>
        <v>0</v>
      </c>
      <c r="M294" s="51">
        <f t="shared" si="20"/>
        <v>0</v>
      </c>
      <c r="N294" s="51">
        <f t="shared" si="20"/>
        <v>0</v>
      </c>
      <c r="O294" s="51">
        <f t="shared" si="20"/>
        <v>0</v>
      </c>
      <c r="P294" s="51">
        <f t="shared" si="20"/>
        <v>0</v>
      </c>
      <c r="Q294" s="51">
        <f t="shared" si="20"/>
        <v>0</v>
      </c>
      <c r="R294" s="51">
        <f t="shared" si="20"/>
        <v>0</v>
      </c>
    </row>
    <row r="295" spans="1:18" x14ac:dyDescent="0.25">
      <c r="A295" s="17"/>
      <c r="B295" s="52"/>
      <c r="C295" s="17"/>
      <c r="D295" s="17"/>
      <c r="E295" s="17"/>
      <c r="F295" s="17"/>
      <c r="G295" s="17"/>
      <c r="H295" s="17"/>
      <c r="I295" s="16">
        <f>IF(B295&gt;A_Stammdaten!$B$12,0,SUM(C295,D295,F295,G295)-SUM(E295,H295))</f>
        <v>0</v>
      </c>
      <c r="J295" s="51">
        <f>HLOOKUP(A_Stammdaten!$B$12,$L$4:$R$2504,ROW(B295)-3,FALSE)+IF(OR(B295=0,A_Stammdaten!$B$12&lt;B295),0,I295*1/20)</f>
        <v>0</v>
      </c>
      <c r="K295" s="51">
        <f>HLOOKUP(A_Stammdaten!$B$12,$L$4:$R$2504,ROW(B295)-3,FALSE)</f>
        <v>0</v>
      </c>
      <c r="L295" s="51">
        <f t="shared" si="21"/>
        <v>0</v>
      </c>
      <c r="M295" s="51">
        <f t="shared" si="20"/>
        <v>0</v>
      </c>
      <c r="N295" s="51">
        <f t="shared" si="20"/>
        <v>0</v>
      </c>
      <c r="O295" s="51">
        <f t="shared" si="20"/>
        <v>0</v>
      </c>
      <c r="P295" s="51">
        <f t="shared" si="20"/>
        <v>0</v>
      </c>
      <c r="Q295" s="51">
        <f t="shared" si="20"/>
        <v>0</v>
      </c>
      <c r="R295" s="51">
        <f t="shared" si="20"/>
        <v>0</v>
      </c>
    </row>
    <row r="296" spans="1:18" x14ac:dyDescent="0.25">
      <c r="A296" s="17"/>
      <c r="B296" s="52"/>
      <c r="C296" s="17"/>
      <c r="D296" s="17"/>
      <c r="E296" s="17"/>
      <c r="F296" s="17"/>
      <c r="G296" s="17"/>
      <c r="H296" s="17"/>
      <c r="I296" s="16">
        <f>IF(B296&gt;A_Stammdaten!$B$12,0,SUM(C296,D296,F296,G296)-SUM(E296,H296))</f>
        <v>0</v>
      </c>
      <c r="J296" s="51">
        <f>HLOOKUP(A_Stammdaten!$B$12,$L$4:$R$2504,ROW(B296)-3,FALSE)+IF(OR(B296=0,A_Stammdaten!$B$12&lt;B296),0,I296*1/20)</f>
        <v>0</v>
      </c>
      <c r="K296" s="51">
        <f>HLOOKUP(A_Stammdaten!$B$12,$L$4:$R$2504,ROW(B296)-3,FALSE)</f>
        <v>0</v>
      </c>
      <c r="L296" s="51">
        <f t="shared" si="21"/>
        <v>0</v>
      </c>
      <c r="M296" s="51">
        <f t="shared" si="20"/>
        <v>0</v>
      </c>
      <c r="N296" s="51">
        <f t="shared" si="20"/>
        <v>0</v>
      </c>
      <c r="O296" s="51">
        <f t="shared" si="20"/>
        <v>0</v>
      </c>
      <c r="P296" s="51">
        <f t="shared" si="20"/>
        <v>0</v>
      </c>
      <c r="Q296" s="51">
        <f t="shared" si="20"/>
        <v>0</v>
      </c>
      <c r="R296" s="51">
        <f t="shared" si="20"/>
        <v>0</v>
      </c>
    </row>
    <row r="297" spans="1:18" x14ac:dyDescent="0.25">
      <c r="A297" s="17"/>
      <c r="B297" s="52"/>
      <c r="C297" s="17"/>
      <c r="D297" s="17"/>
      <c r="E297" s="17"/>
      <c r="F297" s="17"/>
      <c r="G297" s="17"/>
      <c r="H297" s="17"/>
      <c r="I297" s="16">
        <f>IF(B297&gt;A_Stammdaten!$B$12,0,SUM(C297,D297,F297,G297)-SUM(E297,H297))</f>
        <v>0</v>
      </c>
      <c r="J297" s="51">
        <f>HLOOKUP(A_Stammdaten!$B$12,$L$4:$R$2504,ROW(B297)-3,FALSE)+IF(OR(B297=0,A_Stammdaten!$B$12&lt;B297),0,I297*1/20)</f>
        <v>0</v>
      </c>
      <c r="K297" s="51">
        <f>HLOOKUP(A_Stammdaten!$B$12,$L$4:$R$2504,ROW(B297)-3,FALSE)</f>
        <v>0</v>
      </c>
      <c r="L297" s="51">
        <f t="shared" si="21"/>
        <v>0</v>
      </c>
      <c r="M297" s="51">
        <f t="shared" si="20"/>
        <v>0</v>
      </c>
      <c r="N297" s="51">
        <f t="shared" si="20"/>
        <v>0</v>
      </c>
      <c r="O297" s="51">
        <f t="shared" si="20"/>
        <v>0</v>
      </c>
      <c r="P297" s="51">
        <f t="shared" si="20"/>
        <v>0</v>
      </c>
      <c r="Q297" s="51">
        <f t="shared" si="20"/>
        <v>0</v>
      </c>
      <c r="R297" s="51">
        <f t="shared" ref="M297:R340" si="22">IF(OR($I297=0,R$4&lt;$B297,$B297=0,20-(R$4-$B297)=0),0,$I297*(19-(R$4-$B297))/20)</f>
        <v>0</v>
      </c>
    </row>
    <row r="298" spans="1:18" x14ac:dyDescent="0.25">
      <c r="A298" s="17"/>
      <c r="B298" s="52"/>
      <c r="C298" s="17"/>
      <c r="D298" s="17"/>
      <c r="E298" s="17"/>
      <c r="F298" s="17"/>
      <c r="G298" s="17"/>
      <c r="H298" s="17"/>
      <c r="I298" s="16">
        <f>IF(B298&gt;A_Stammdaten!$B$12,0,SUM(C298,D298,F298,G298)-SUM(E298,H298))</f>
        <v>0</v>
      </c>
      <c r="J298" s="51">
        <f>HLOOKUP(A_Stammdaten!$B$12,$L$4:$R$2504,ROW(B298)-3,FALSE)+IF(OR(B298=0,A_Stammdaten!$B$12&lt;B298),0,I298*1/20)</f>
        <v>0</v>
      </c>
      <c r="K298" s="51">
        <f>HLOOKUP(A_Stammdaten!$B$12,$L$4:$R$2504,ROW(B298)-3,FALSE)</f>
        <v>0</v>
      </c>
      <c r="L298" s="51">
        <f t="shared" si="21"/>
        <v>0</v>
      </c>
      <c r="M298" s="51">
        <f t="shared" si="22"/>
        <v>0</v>
      </c>
      <c r="N298" s="51">
        <f t="shared" si="22"/>
        <v>0</v>
      </c>
      <c r="O298" s="51">
        <f t="shared" si="22"/>
        <v>0</v>
      </c>
      <c r="P298" s="51">
        <f t="shared" si="22"/>
        <v>0</v>
      </c>
      <c r="Q298" s="51">
        <f t="shared" si="22"/>
        <v>0</v>
      </c>
      <c r="R298" s="51">
        <f t="shared" si="22"/>
        <v>0</v>
      </c>
    </row>
    <row r="299" spans="1:18" x14ac:dyDescent="0.25">
      <c r="A299" s="17"/>
      <c r="B299" s="52"/>
      <c r="C299" s="17"/>
      <c r="D299" s="17"/>
      <c r="E299" s="17"/>
      <c r="F299" s="17"/>
      <c r="G299" s="17"/>
      <c r="H299" s="17"/>
      <c r="I299" s="16">
        <f>IF(B299&gt;A_Stammdaten!$B$12,0,SUM(C299,D299,F299,G299)-SUM(E299,H299))</f>
        <v>0</v>
      </c>
      <c r="J299" s="51">
        <f>HLOOKUP(A_Stammdaten!$B$12,$L$4:$R$2504,ROW(B299)-3,FALSE)+IF(OR(B299=0,A_Stammdaten!$B$12&lt;B299),0,I299*1/20)</f>
        <v>0</v>
      </c>
      <c r="K299" s="51">
        <f>HLOOKUP(A_Stammdaten!$B$12,$L$4:$R$2504,ROW(B299)-3,FALSE)</f>
        <v>0</v>
      </c>
      <c r="L299" s="51">
        <f t="shared" si="21"/>
        <v>0</v>
      </c>
      <c r="M299" s="51">
        <f t="shared" si="22"/>
        <v>0</v>
      </c>
      <c r="N299" s="51">
        <f t="shared" si="22"/>
        <v>0</v>
      </c>
      <c r="O299" s="51">
        <f t="shared" si="22"/>
        <v>0</v>
      </c>
      <c r="P299" s="51">
        <f t="shared" si="22"/>
        <v>0</v>
      </c>
      <c r="Q299" s="51">
        <f t="shared" si="22"/>
        <v>0</v>
      </c>
      <c r="R299" s="51">
        <f t="shared" si="22"/>
        <v>0</v>
      </c>
    </row>
    <row r="300" spans="1:18" x14ac:dyDescent="0.25">
      <c r="A300" s="17"/>
      <c r="B300" s="52"/>
      <c r="C300" s="17"/>
      <c r="D300" s="17"/>
      <c r="E300" s="17"/>
      <c r="F300" s="17"/>
      <c r="G300" s="17"/>
      <c r="H300" s="17"/>
      <c r="I300" s="16">
        <f>IF(B300&gt;A_Stammdaten!$B$12,0,SUM(C300,D300,F300,G300)-SUM(E300,H300))</f>
        <v>0</v>
      </c>
      <c r="J300" s="51">
        <f>HLOOKUP(A_Stammdaten!$B$12,$L$4:$R$2504,ROW(B300)-3,FALSE)+IF(OR(B300=0,A_Stammdaten!$B$12&lt;B300),0,I300*1/20)</f>
        <v>0</v>
      </c>
      <c r="K300" s="51">
        <f>HLOOKUP(A_Stammdaten!$B$12,$L$4:$R$2504,ROW(B300)-3,FALSE)</f>
        <v>0</v>
      </c>
      <c r="L300" s="51">
        <f t="shared" si="21"/>
        <v>0</v>
      </c>
      <c r="M300" s="51">
        <f t="shared" si="22"/>
        <v>0</v>
      </c>
      <c r="N300" s="51">
        <f t="shared" si="22"/>
        <v>0</v>
      </c>
      <c r="O300" s="51">
        <f t="shared" si="22"/>
        <v>0</v>
      </c>
      <c r="P300" s="51">
        <f t="shared" si="22"/>
        <v>0</v>
      </c>
      <c r="Q300" s="51">
        <f t="shared" si="22"/>
        <v>0</v>
      </c>
      <c r="R300" s="51">
        <f t="shared" si="22"/>
        <v>0</v>
      </c>
    </row>
    <row r="301" spans="1:18" x14ac:dyDescent="0.25">
      <c r="A301" s="17"/>
      <c r="B301" s="52"/>
      <c r="C301" s="17"/>
      <c r="D301" s="17"/>
      <c r="E301" s="17"/>
      <c r="F301" s="17"/>
      <c r="G301" s="17"/>
      <c r="H301" s="17"/>
      <c r="I301" s="16">
        <f>IF(B301&gt;A_Stammdaten!$B$12,0,SUM(C301,D301,F301,G301)-SUM(E301,H301))</f>
        <v>0</v>
      </c>
      <c r="J301" s="51">
        <f>HLOOKUP(A_Stammdaten!$B$12,$L$4:$R$2504,ROW(B301)-3,FALSE)+IF(OR(B301=0,A_Stammdaten!$B$12&lt;B301),0,I301*1/20)</f>
        <v>0</v>
      </c>
      <c r="K301" s="51">
        <f>HLOOKUP(A_Stammdaten!$B$12,$L$4:$R$2504,ROW(B301)-3,FALSE)</f>
        <v>0</v>
      </c>
      <c r="L301" s="51">
        <f t="shared" si="21"/>
        <v>0</v>
      </c>
      <c r="M301" s="51">
        <f t="shared" si="22"/>
        <v>0</v>
      </c>
      <c r="N301" s="51">
        <f t="shared" si="22"/>
        <v>0</v>
      </c>
      <c r="O301" s="51">
        <f t="shared" si="22"/>
        <v>0</v>
      </c>
      <c r="P301" s="51">
        <f t="shared" si="22"/>
        <v>0</v>
      </c>
      <c r="Q301" s="51">
        <f t="shared" si="22"/>
        <v>0</v>
      </c>
      <c r="R301" s="51">
        <f t="shared" si="22"/>
        <v>0</v>
      </c>
    </row>
    <row r="302" spans="1:18" x14ac:dyDescent="0.25">
      <c r="A302" s="17"/>
      <c r="B302" s="52"/>
      <c r="C302" s="17"/>
      <c r="D302" s="17"/>
      <c r="E302" s="17"/>
      <c r="F302" s="17"/>
      <c r="G302" s="17"/>
      <c r="H302" s="17"/>
      <c r="I302" s="16">
        <f>IF(B302&gt;A_Stammdaten!$B$12,0,SUM(C302,D302,F302,G302)-SUM(E302,H302))</f>
        <v>0</v>
      </c>
      <c r="J302" s="51">
        <f>HLOOKUP(A_Stammdaten!$B$12,$L$4:$R$2504,ROW(B302)-3,FALSE)+IF(OR(B302=0,A_Stammdaten!$B$12&lt;B302),0,I302*1/20)</f>
        <v>0</v>
      </c>
      <c r="K302" s="51">
        <f>HLOOKUP(A_Stammdaten!$B$12,$L$4:$R$2504,ROW(B302)-3,FALSE)</f>
        <v>0</v>
      </c>
      <c r="L302" s="51">
        <f t="shared" si="21"/>
        <v>0</v>
      </c>
      <c r="M302" s="51">
        <f t="shared" si="22"/>
        <v>0</v>
      </c>
      <c r="N302" s="51">
        <f t="shared" si="22"/>
        <v>0</v>
      </c>
      <c r="O302" s="51">
        <f t="shared" si="22"/>
        <v>0</v>
      </c>
      <c r="P302" s="51">
        <f t="shared" si="22"/>
        <v>0</v>
      </c>
      <c r="Q302" s="51">
        <f t="shared" si="22"/>
        <v>0</v>
      </c>
      <c r="R302" s="51">
        <f t="shared" si="22"/>
        <v>0</v>
      </c>
    </row>
    <row r="303" spans="1:18" x14ac:dyDescent="0.25">
      <c r="A303" s="17"/>
      <c r="B303" s="52"/>
      <c r="C303" s="17"/>
      <c r="D303" s="17"/>
      <c r="E303" s="17"/>
      <c r="F303" s="17"/>
      <c r="G303" s="17"/>
      <c r="H303" s="17"/>
      <c r="I303" s="16">
        <f>IF(B303&gt;A_Stammdaten!$B$12,0,SUM(C303,D303,F303,G303)-SUM(E303,H303))</f>
        <v>0</v>
      </c>
      <c r="J303" s="51">
        <f>HLOOKUP(A_Stammdaten!$B$12,$L$4:$R$2504,ROW(B303)-3,FALSE)+IF(OR(B303=0,A_Stammdaten!$B$12&lt;B303),0,I303*1/20)</f>
        <v>0</v>
      </c>
      <c r="K303" s="51">
        <f>HLOOKUP(A_Stammdaten!$B$12,$L$4:$R$2504,ROW(B303)-3,FALSE)</f>
        <v>0</v>
      </c>
      <c r="L303" s="51">
        <f t="shared" si="21"/>
        <v>0</v>
      </c>
      <c r="M303" s="51">
        <f t="shared" si="22"/>
        <v>0</v>
      </c>
      <c r="N303" s="51">
        <f t="shared" si="22"/>
        <v>0</v>
      </c>
      <c r="O303" s="51">
        <f t="shared" si="22"/>
        <v>0</v>
      </c>
      <c r="P303" s="51">
        <f t="shared" si="22"/>
        <v>0</v>
      </c>
      <c r="Q303" s="51">
        <f t="shared" si="22"/>
        <v>0</v>
      </c>
      <c r="R303" s="51">
        <f t="shared" si="22"/>
        <v>0</v>
      </c>
    </row>
    <row r="304" spans="1:18" x14ac:dyDescent="0.25">
      <c r="A304" s="17"/>
      <c r="B304" s="52"/>
      <c r="C304" s="17"/>
      <c r="D304" s="17"/>
      <c r="E304" s="17"/>
      <c r="F304" s="17"/>
      <c r="G304" s="17"/>
      <c r="H304" s="17"/>
      <c r="I304" s="16">
        <f>IF(B304&gt;A_Stammdaten!$B$12,0,SUM(C304,D304,F304,G304)-SUM(E304,H304))</f>
        <v>0</v>
      </c>
      <c r="J304" s="51">
        <f>HLOOKUP(A_Stammdaten!$B$12,$L$4:$R$2504,ROW(B304)-3,FALSE)+IF(OR(B304=0,A_Stammdaten!$B$12&lt;B304),0,I304*1/20)</f>
        <v>0</v>
      </c>
      <c r="K304" s="51">
        <f>HLOOKUP(A_Stammdaten!$B$12,$L$4:$R$2504,ROW(B304)-3,FALSE)</f>
        <v>0</v>
      </c>
      <c r="L304" s="51">
        <f t="shared" si="21"/>
        <v>0</v>
      </c>
      <c r="M304" s="51">
        <f t="shared" si="22"/>
        <v>0</v>
      </c>
      <c r="N304" s="51">
        <f t="shared" si="22"/>
        <v>0</v>
      </c>
      <c r="O304" s="51">
        <f t="shared" si="22"/>
        <v>0</v>
      </c>
      <c r="P304" s="51">
        <f t="shared" si="22"/>
        <v>0</v>
      </c>
      <c r="Q304" s="51">
        <f t="shared" si="22"/>
        <v>0</v>
      </c>
      <c r="R304" s="51">
        <f t="shared" si="22"/>
        <v>0</v>
      </c>
    </row>
    <row r="305" spans="1:18" x14ac:dyDescent="0.25">
      <c r="A305" s="17"/>
      <c r="B305" s="52"/>
      <c r="C305" s="17"/>
      <c r="D305" s="17"/>
      <c r="E305" s="17"/>
      <c r="F305" s="17"/>
      <c r="G305" s="17"/>
      <c r="H305" s="17"/>
      <c r="I305" s="16">
        <f>IF(B305&gt;A_Stammdaten!$B$12,0,SUM(C305,D305,F305,G305)-SUM(E305,H305))</f>
        <v>0</v>
      </c>
      <c r="J305" s="51">
        <f>HLOOKUP(A_Stammdaten!$B$12,$L$4:$R$2504,ROW(B305)-3,FALSE)+IF(OR(B305=0,A_Stammdaten!$B$12&lt;B305),0,I305*1/20)</f>
        <v>0</v>
      </c>
      <c r="K305" s="51">
        <f>HLOOKUP(A_Stammdaten!$B$12,$L$4:$R$2504,ROW(B305)-3,FALSE)</f>
        <v>0</v>
      </c>
      <c r="L305" s="51">
        <f t="shared" si="21"/>
        <v>0</v>
      </c>
      <c r="M305" s="51">
        <f t="shared" si="22"/>
        <v>0</v>
      </c>
      <c r="N305" s="51">
        <f t="shared" si="22"/>
        <v>0</v>
      </c>
      <c r="O305" s="51">
        <f t="shared" si="22"/>
        <v>0</v>
      </c>
      <c r="P305" s="51">
        <f t="shared" si="22"/>
        <v>0</v>
      </c>
      <c r="Q305" s="51">
        <f t="shared" si="22"/>
        <v>0</v>
      </c>
      <c r="R305" s="51">
        <f t="shared" si="22"/>
        <v>0</v>
      </c>
    </row>
    <row r="306" spans="1:18" x14ac:dyDescent="0.25">
      <c r="A306" s="17"/>
      <c r="B306" s="52"/>
      <c r="C306" s="17"/>
      <c r="D306" s="17"/>
      <c r="E306" s="17"/>
      <c r="F306" s="17"/>
      <c r="G306" s="17"/>
      <c r="H306" s="17"/>
      <c r="I306" s="16">
        <f>IF(B306&gt;A_Stammdaten!$B$12,0,SUM(C306,D306,F306,G306)-SUM(E306,H306))</f>
        <v>0</v>
      </c>
      <c r="J306" s="51">
        <f>HLOOKUP(A_Stammdaten!$B$12,$L$4:$R$2504,ROW(B306)-3,FALSE)+IF(OR(B306=0,A_Stammdaten!$B$12&lt;B306),0,I306*1/20)</f>
        <v>0</v>
      </c>
      <c r="K306" s="51">
        <f>HLOOKUP(A_Stammdaten!$B$12,$L$4:$R$2504,ROW(B306)-3,FALSE)</f>
        <v>0</v>
      </c>
      <c r="L306" s="51">
        <f t="shared" si="21"/>
        <v>0</v>
      </c>
      <c r="M306" s="51">
        <f t="shared" si="22"/>
        <v>0</v>
      </c>
      <c r="N306" s="51">
        <f t="shared" si="22"/>
        <v>0</v>
      </c>
      <c r="O306" s="51">
        <f t="shared" si="22"/>
        <v>0</v>
      </c>
      <c r="P306" s="51">
        <f t="shared" si="22"/>
        <v>0</v>
      </c>
      <c r="Q306" s="51">
        <f t="shared" si="22"/>
        <v>0</v>
      </c>
      <c r="R306" s="51">
        <f t="shared" si="22"/>
        <v>0</v>
      </c>
    </row>
    <row r="307" spans="1:18" x14ac:dyDescent="0.25">
      <c r="A307" s="17"/>
      <c r="B307" s="52"/>
      <c r="C307" s="17"/>
      <c r="D307" s="17"/>
      <c r="E307" s="17"/>
      <c r="F307" s="17"/>
      <c r="G307" s="17"/>
      <c r="H307" s="17"/>
      <c r="I307" s="16">
        <f>IF(B307&gt;A_Stammdaten!$B$12,0,SUM(C307,D307,F307,G307)-SUM(E307,H307))</f>
        <v>0</v>
      </c>
      <c r="J307" s="51">
        <f>HLOOKUP(A_Stammdaten!$B$12,$L$4:$R$2504,ROW(B307)-3,FALSE)+IF(OR(B307=0,A_Stammdaten!$B$12&lt;B307),0,I307*1/20)</f>
        <v>0</v>
      </c>
      <c r="K307" s="51">
        <f>HLOOKUP(A_Stammdaten!$B$12,$L$4:$R$2504,ROW(B307)-3,FALSE)</f>
        <v>0</v>
      </c>
      <c r="L307" s="51">
        <f t="shared" si="21"/>
        <v>0</v>
      </c>
      <c r="M307" s="51">
        <f t="shared" si="22"/>
        <v>0</v>
      </c>
      <c r="N307" s="51">
        <f t="shared" si="22"/>
        <v>0</v>
      </c>
      <c r="O307" s="51">
        <f t="shared" si="22"/>
        <v>0</v>
      </c>
      <c r="P307" s="51">
        <f t="shared" si="22"/>
        <v>0</v>
      </c>
      <c r="Q307" s="51">
        <f t="shared" si="22"/>
        <v>0</v>
      </c>
      <c r="R307" s="51">
        <f t="shared" si="22"/>
        <v>0</v>
      </c>
    </row>
    <row r="308" spans="1:18" x14ac:dyDescent="0.25">
      <c r="A308" s="17"/>
      <c r="B308" s="52"/>
      <c r="C308" s="17"/>
      <c r="D308" s="17"/>
      <c r="E308" s="17"/>
      <c r="F308" s="17"/>
      <c r="G308" s="17"/>
      <c r="H308" s="17"/>
      <c r="I308" s="16">
        <f>IF(B308&gt;A_Stammdaten!$B$12,0,SUM(C308,D308,F308,G308)-SUM(E308,H308))</f>
        <v>0</v>
      </c>
      <c r="J308" s="51">
        <f>HLOOKUP(A_Stammdaten!$B$12,$L$4:$R$2504,ROW(B308)-3,FALSE)+IF(OR(B308=0,A_Stammdaten!$B$12&lt;B308),0,I308*1/20)</f>
        <v>0</v>
      </c>
      <c r="K308" s="51">
        <f>HLOOKUP(A_Stammdaten!$B$12,$L$4:$R$2504,ROW(B308)-3,FALSE)</f>
        <v>0</v>
      </c>
      <c r="L308" s="51">
        <f t="shared" si="21"/>
        <v>0</v>
      </c>
      <c r="M308" s="51">
        <f t="shared" si="22"/>
        <v>0</v>
      </c>
      <c r="N308" s="51">
        <f t="shared" si="22"/>
        <v>0</v>
      </c>
      <c r="O308" s="51">
        <f t="shared" si="22"/>
        <v>0</v>
      </c>
      <c r="P308" s="51">
        <f t="shared" si="22"/>
        <v>0</v>
      </c>
      <c r="Q308" s="51">
        <f t="shared" si="22"/>
        <v>0</v>
      </c>
      <c r="R308" s="51">
        <f t="shared" si="22"/>
        <v>0</v>
      </c>
    </row>
    <row r="309" spans="1:18" x14ac:dyDescent="0.25">
      <c r="A309" s="17"/>
      <c r="B309" s="52"/>
      <c r="C309" s="17"/>
      <c r="D309" s="17"/>
      <c r="E309" s="17"/>
      <c r="F309" s="17"/>
      <c r="G309" s="17"/>
      <c r="H309" s="17"/>
      <c r="I309" s="16">
        <f>IF(B309&gt;A_Stammdaten!$B$12,0,SUM(C309,D309,F309,G309)-SUM(E309,H309))</f>
        <v>0</v>
      </c>
      <c r="J309" s="51">
        <f>HLOOKUP(A_Stammdaten!$B$12,$L$4:$R$2504,ROW(B309)-3,FALSE)+IF(OR(B309=0,A_Stammdaten!$B$12&lt;B309),0,I309*1/20)</f>
        <v>0</v>
      </c>
      <c r="K309" s="51">
        <f>HLOOKUP(A_Stammdaten!$B$12,$L$4:$R$2504,ROW(B309)-3,FALSE)</f>
        <v>0</v>
      </c>
      <c r="L309" s="51">
        <f t="shared" si="21"/>
        <v>0</v>
      </c>
      <c r="M309" s="51">
        <f t="shared" si="22"/>
        <v>0</v>
      </c>
      <c r="N309" s="51">
        <f t="shared" si="22"/>
        <v>0</v>
      </c>
      <c r="O309" s="51">
        <f t="shared" si="22"/>
        <v>0</v>
      </c>
      <c r="P309" s="51">
        <f t="shared" si="22"/>
        <v>0</v>
      </c>
      <c r="Q309" s="51">
        <f t="shared" si="22"/>
        <v>0</v>
      </c>
      <c r="R309" s="51">
        <f t="shared" si="22"/>
        <v>0</v>
      </c>
    </row>
    <row r="310" spans="1:18" x14ac:dyDescent="0.25">
      <c r="A310" s="17"/>
      <c r="B310" s="52"/>
      <c r="C310" s="17"/>
      <c r="D310" s="17"/>
      <c r="E310" s="17"/>
      <c r="F310" s="17"/>
      <c r="G310" s="17"/>
      <c r="H310" s="17"/>
      <c r="I310" s="16">
        <f>IF(B310&gt;A_Stammdaten!$B$12,0,SUM(C310,D310,F310,G310)-SUM(E310,H310))</f>
        <v>0</v>
      </c>
      <c r="J310" s="51">
        <f>HLOOKUP(A_Stammdaten!$B$12,$L$4:$R$2504,ROW(B310)-3,FALSE)+IF(OR(B310=0,A_Stammdaten!$B$12&lt;B310),0,I310*1/20)</f>
        <v>0</v>
      </c>
      <c r="K310" s="51">
        <f>HLOOKUP(A_Stammdaten!$B$12,$L$4:$R$2504,ROW(B310)-3,FALSE)</f>
        <v>0</v>
      </c>
      <c r="L310" s="51">
        <f t="shared" si="21"/>
        <v>0</v>
      </c>
      <c r="M310" s="51">
        <f t="shared" si="22"/>
        <v>0</v>
      </c>
      <c r="N310" s="51">
        <f t="shared" si="22"/>
        <v>0</v>
      </c>
      <c r="O310" s="51">
        <f t="shared" si="22"/>
        <v>0</v>
      </c>
      <c r="P310" s="51">
        <f t="shared" si="22"/>
        <v>0</v>
      </c>
      <c r="Q310" s="51">
        <f t="shared" si="22"/>
        <v>0</v>
      </c>
      <c r="R310" s="51">
        <f t="shared" si="22"/>
        <v>0</v>
      </c>
    </row>
    <row r="311" spans="1:18" x14ac:dyDescent="0.25">
      <c r="A311" s="17"/>
      <c r="B311" s="52"/>
      <c r="C311" s="17"/>
      <c r="D311" s="17"/>
      <c r="E311" s="17"/>
      <c r="F311" s="17"/>
      <c r="G311" s="17"/>
      <c r="H311" s="17"/>
      <c r="I311" s="16">
        <f>IF(B311&gt;A_Stammdaten!$B$12,0,SUM(C311,D311,F311,G311)-SUM(E311,H311))</f>
        <v>0</v>
      </c>
      <c r="J311" s="51">
        <f>HLOOKUP(A_Stammdaten!$B$12,$L$4:$R$2504,ROW(B311)-3,FALSE)+IF(OR(B311=0,A_Stammdaten!$B$12&lt;B311),0,I311*1/20)</f>
        <v>0</v>
      </c>
      <c r="K311" s="51">
        <f>HLOOKUP(A_Stammdaten!$B$12,$L$4:$R$2504,ROW(B311)-3,FALSE)</f>
        <v>0</v>
      </c>
      <c r="L311" s="51">
        <f t="shared" si="21"/>
        <v>0</v>
      </c>
      <c r="M311" s="51">
        <f t="shared" si="22"/>
        <v>0</v>
      </c>
      <c r="N311" s="51">
        <f t="shared" si="22"/>
        <v>0</v>
      </c>
      <c r="O311" s="51">
        <f t="shared" si="22"/>
        <v>0</v>
      </c>
      <c r="P311" s="51">
        <f t="shared" si="22"/>
        <v>0</v>
      </c>
      <c r="Q311" s="51">
        <f t="shared" si="22"/>
        <v>0</v>
      </c>
      <c r="R311" s="51">
        <f t="shared" si="22"/>
        <v>0</v>
      </c>
    </row>
    <row r="312" spans="1:18" x14ac:dyDescent="0.25">
      <c r="A312" s="17"/>
      <c r="B312" s="52"/>
      <c r="C312" s="17"/>
      <c r="D312" s="17"/>
      <c r="E312" s="17"/>
      <c r="F312" s="17"/>
      <c r="G312" s="17"/>
      <c r="H312" s="17"/>
      <c r="I312" s="16">
        <f>IF(B312&gt;A_Stammdaten!$B$12,0,SUM(C312,D312,F312,G312)-SUM(E312,H312))</f>
        <v>0</v>
      </c>
      <c r="J312" s="51">
        <f>HLOOKUP(A_Stammdaten!$B$12,$L$4:$R$2504,ROW(B312)-3,FALSE)+IF(OR(B312=0,A_Stammdaten!$B$12&lt;B312),0,I312*1/20)</f>
        <v>0</v>
      </c>
      <c r="K312" s="51">
        <f>HLOOKUP(A_Stammdaten!$B$12,$L$4:$R$2504,ROW(B312)-3,FALSE)</f>
        <v>0</v>
      </c>
      <c r="L312" s="51">
        <f t="shared" si="21"/>
        <v>0</v>
      </c>
      <c r="M312" s="51">
        <f t="shared" si="22"/>
        <v>0</v>
      </c>
      <c r="N312" s="51">
        <f t="shared" si="22"/>
        <v>0</v>
      </c>
      <c r="O312" s="51">
        <f t="shared" si="22"/>
        <v>0</v>
      </c>
      <c r="P312" s="51">
        <f t="shared" si="22"/>
        <v>0</v>
      </c>
      <c r="Q312" s="51">
        <f t="shared" si="22"/>
        <v>0</v>
      </c>
      <c r="R312" s="51">
        <f t="shared" si="22"/>
        <v>0</v>
      </c>
    </row>
    <row r="313" spans="1:18" x14ac:dyDescent="0.25">
      <c r="A313" s="17"/>
      <c r="B313" s="52"/>
      <c r="C313" s="17"/>
      <c r="D313" s="17"/>
      <c r="E313" s="17"/>
      <c r="F313" s="17"/>
      <c r="G313" s="17"/>
      <c r="H313" s="17"/>
      <c r="I313" s="16">
        <f>IF(B313&gt;A_Stammdaten!$B$12,0,SUM(C313,D313,F313,G313)-SUM(E313,H313))</f>
        <v>0</v>
      </c>
      <c r="J313" s="51">
        <f>HLOOKUP(A_Stammdaten!$B$12,$L$4:$R$2504,ROW(B313)-3,FALSE)+IF(OR(B313=0,A_Stammdaten!$B$12&lt;B313),0,I313*1/20)</f>
        <v>0</v>
      </c>
      <c r="K313" s="51">
        <f>HLOOKUP(A_Stammdaten!$B$12,$L$4:$R$2504,ROW(B313)-3,FALSE)</f>
        <v>0</v>
      </c>
      <c r="L313" s="51">
        <f t="shared" si="21"/>
        <v>0</v>
      </c>
      <c r="M313" s="51">
        <f t="shared" si="22"/>
        <v>0</v>
      </c>
      <c r="N313" s="51">
        <f t="shared" si="22"/>
        <v>0</v>
      </c>
      <c r="O313" s="51">
        <f t="shared" si="22"/>
        <v>0</v>
      </c>
      <c r="P313" s="51">
        <f t="shared" si="22"/>
        <v>0</v>
      </c>
      <c r="Q313" s="51">
        <f t="shared" si="22"/>
        <v>0</v>
      </c>
      <c r="R313" s="51">
        <f t="shared" si="22"/>
        <v>0</v>
      </c>
    </row>
    <row r="314" spans="1:18" x14ac:dyDescent="0.25">
      <c r="A314" s="17"/>
      <c r="B314" s="52"/>
      <c r="C314" s="17"/>
      <c r="D314" s="17"/>
      <c r="E314" s="17"/>
      <c r="F314" s="17"/>
      <c r="G314" s="17"/>
      <c r="H314" s="17"/>
      <c r="I314" s="16">
        <f>IF(B314&gt;A_Stammdaten!$B$12,0,SUM(C314,D314,F314,G314)-SUM(E314,H314))</f>
        <v>0</v>
      </c>
      <c r="J314" s="51">
        <f>HLOOKUP(A_Stammdaten!$B$12,$L$4:$R$2504,ROW(B314)-3,FALSE)+IF(OR(B314=0,A_Stammdaten!$B$12&lt;B314),0,I314*1/20)</f>
        <v>0</v>
      </c>
      <c r="K314" s="51">
        <f>HLOOKUP(A_Stammdaten!$B$12,$L$4:$R$2504,ROW(B314)-3,FALSE)</f>
        <v>0</v>
      </c>
      <c r="L314" s="51">
        <f t="shared" si="21"/>
        <v>0</v>
      </c>
      <c r="M314" s="51">
        <f t="shared" si="22"/>
        <v>0</v>
      </c>
      <c r="N314" s="51">
        <f t="shared" si="22"/>
        <v>0</v>
      </c>
      <c r="O314" s="51">
        <f t="shared" si="22"/>
        <v>0</v>
      </c>
      <c r="P314" s="51">
        <f t="shared" si="22"/>
        <v>0</v>
      </c>
      <c r="Q314" s="51">
        <f t="shared" si="22"/>
        <v>0</v>
      </c>
      <c r="R314" s="51">
        <f t="shared" si="22"/>
        <v>0</v>
      </c>
    </row>
    <row r="315" spans="1:18" x14ac:dyDescent="0.25">
      <c r="A315" s="17"/>
      <c r="B315" s="52"/>
      <c r="C315" s="17"/>
      <c r="D315" s="17"/>
      <c r="E315" s="17"/>
      <c r="F315" s="17"/>
      <c r="G315" s="17"/>
      <c r="H315" s="17"/>
      <c r="I315" s="16">
        <f>IF(B315&gt;A_Stammdaten!$B$12,0,SUM(C315,D315,F315,G315)-SUM(E315,H315))</f>
        <v>0</v>
      </c>
      <c r="J315" s="51">
        <f>HLOOKUP(A_Stammdaten!$B$12,$L$4:$R$2504,ROW(B315)-3,FALSE)+IF(OR(B315=0,A_Stammdaten!$B$12&lt;B315),0,I315*1/20)</f>
        <v>0</v>
      </c>
      <c r="K315" s="51">
        <f>HLOOKUP(A_Stammdaten!$B$12,$L$4:$R$2504,ROW(B315)-3,FALSE)</f>
        <v>0</v>
      </c>
      <c r="L315" s="51">
        <f t="shared" si="21"/>
        <v>0</v>
      </c>
      <c r="M315" s="51">
        <f t="shared" si="22"/>
        <v>0</v>
      </c>
      <c r="N315" s="51">
        <f t="shared" si="22"/>
        <v>0</v>
      </c>
      <c r="O315" s="51">
        <f t="shared" si="22"/>
        <v>0</v>
      </c>
      <c r="P315" s="51">
        <f t="shared" si="22"/>
        <v>0</v>
      </c>
      <c r="Q315" s="51">
        <f t="shared" si="22"/>
        <v>0</v>
      </c>
      <c r="R315" s="51">
        <f t="shared" si="22"/>
        <v>0</v>
      </c>
    </row>
    <row r="316" spans="1:18" x14ac:dyDescent="0.25">
      <c r="A316" s="17"/>
      <c r="B316" s="52"/>
      <c r="C316" s="17"/>
      <c r="D316" s="17"/>
      <c r="E316" s="17"/>
      <c r="F316" s="17"/>
      <c r="G316" s="17"/>
      <c r="H316" s="17"/>
      <c r="I316" s="16">
        <f>IF(B316&gt;A_Stammdaten!$B$12,0,SUM(C316,D316,F316,G316)-SUM(E316,H316))</f>
        <v>0</v>
      </c>
      <c r="J316" s="51">
        <f>HLOOKUP(A_Stammdaten!$B$12,$L$4:$R$2504,ROW(B316)-3,FALSE)+IF(OR(B316=0,A_Stammdaten!$B$12&lt;B316),0,I316*1/20)</f>
        <v>0</v>
      </c>
      <c r="K316" s="51">
        <f>HLOOKUP(A_Stammdaten!$B$12,$L$4:$R$2504,ROW(B316)-3,FALSE)</f>
        <v>0</v>
      </c>
      <c r="L316" s="51">
        <f t="shared" si="21"/>
        <v>0</v>
      </c>
      <c r="M316" s="51">
        <f t="shared" si="22"/>
        <v>0</v>
      </c>
      <c r="N316" s="51">
        <f t="shared" si="22"/>
        <v>0</v>
      </c>
      <c r="O316" s="51">
        <f t="shared" si="22"/>
        <v>0</v>
      </c>
      <c r="P316" s="51">
        <f t="shared" si="22"/>
        <v>0</v>
      </c>
      <c r="Q316" s="51">
        <f t="shared" si="22"/>
        <v>0</v>
      </c>
      <c r="R316" s="51">
        <f t="shared" si="22"/>
        <v>0</v>
      </c>
    </row>
    <row r="317" spans="1:18" x14ac:dyDescent="0.25">
      <c r="A317" s="17"/>
      <c r="B317" s="52"/>
      <c r="C317" s="17"/>
      <c r="D317" s="17"/>
      <c r="E317" s="17"/>
      <c r="F317" s="17"/>
      <c r="G317" s="17"/>
      <c r="H317" s="17"/>
      <c r="I317" s="16">
        <f>IF(B317&gt;A_Stammdaten!$B$12,0,SUM(C317,D317,F317,G317)-SUM(E317,H317))</f>
        <v>0</v>
      </c>
      <c r="J317" s="51">
        <f>HLOOKUP(A_Stammdaten!$B$12,$L$4:$R$2504,ROW(B317)-3,FALSE)+IF(OR(B317=0,A_Stammdaten!$B$12&lt;B317),0,I317*1/20)</f>
        <v>0</v>
      </c>
      <c r="K317" s="51">
        <f>HLOOKUP(A_Stammdaten!$B$12,$L$4:$R$2504,ROW(B317)-3,FALSE)</f>
        <v>0</v>
      </c>
      <c r="L317" s="51">
        <f t="shared" si="21"/>
        <v>0</v>
      </c>
      <c r="M317" s="51">
        <f t="shared" si="22"/>
        <v>0</v>
      </c>
      <c r="N317" s="51">
        <f t="shared" si="22"/>
        <v>0</v>
      </c>
      <c r="O317" s="51">
        <f t="shared" si="22"/>
        <v>0</v>
      </c>
      <c r="P317" s="51">
        <f t="shared" si="22"/>
        <v>0</v>
      </c>
      <c r="Q317" s="51">
        <f t="shared" si="22"/>
        <v>0</v>
      </c>
      <c r="R317" s="51">
        <f t="shared" si="22"/>
        <v>0</v>
      </c>
    </row>
    <row r="318" spans="1:18" x14ac:dyDescent="0.25">
      <c r="A318" s="17"/>
      <c r="B318" s="52"/>
      <c r="C318" s="17"/>
      <c r="D318" s="17"/>
      <c r="E318" s="17"/>
      <c r="F318" s="17"/>
      <c r="G318" s="17"/>
      <c r="H318" s="17"/>
      <c r="I318" s="16">
        <f>IF(B318&gt;A_Stammdaten!$B$12,0,SUM(C318,D318,F318,G318)-SUM(E318,H318))</f>
        <v>0</v>
      </c>
      <c r="J318" s="51">
        <f>HLOOKUP(A_Stammdaten!$B$12,$L$4:$R$2504,ROW(B318)-3,FALSE)+IF(OR(B318=0,A_Stammdaten!$B$12&lt;B318),0,I318*1/20)</f>
        <v>0</v>
      </c>
      <c r="K318" s="51">
        <f>HLOOKUP(A_Stammdaten!$B$12,$L$4:$R$2504,ROW(B318)-3,FALSE)</f>
        <v>0</v>
      </c>
      <c r="L318" s="51">
        <f t="shared" si="21"/>
        <v>0</v>
      </c>
      <c r="M318" s="51">
        <f t="shared" si="22"/>
        <v>0</v>
      </c>
      <c r="N318" s="51">
        <f t="shared" si="22"/>
        <v>0</v>
      </c>
      <c r="O318" s="51">
        <f t="shared" si="22"/>
        <v>0</v>
      </c>
      <c r="P318" s="51">
        <f t="shared" si="22"/>
        <v>0</v>
      </c>
      <c r="Q318" s="51">
        <f t="shared" si="22"/>
        <v>0</v>
      </c>
      <c r="R318" s="51">
        <f t="shared" si="22"/>
        <v>0</v>
      </c>
    </row>
    <row r="319" spans="1:18" x14ac:dyDescent="0.25">
      <c r="A319" s="17"/>
      <c r="B319" s="52"/>
      <c r="C319" s="17"/>
      <c r="D319" s="17"/>
      <c r="E319" s="17"/>
      <c r="F319" s="17"/>
      <c r="G319" s="17"/>
      <c r="H319" s="17"/>
      <c r="I319" s="16">
        <f>IF(B319&gt;A_Stammdaten!$B$12,0,SUM(C319,D319,F319,G319)-SUM(E319,H319))</f>
        <v>0</v>
      </c>
      <c r="J319" s="51">
        <f>HLOOKUP(A_Stammdaten!$B$12,$L$4:$R$2504,ROW(B319)-3,FALSE)+IF(OR(B319=0,A_Stammdaten!$B$12&lt;B319),0,I319*1/20)</f>
        <v>0</v>
      </c>
      <c r="K319" s="51">
        <f>HLOOKUP(A_Stammdaten!$B$12,$L$4:$R$2504,ROW(B319)-3,FALSE)</f>
        <v>0</v>
      </c>
      <c r="L319" s="51">
        <f t="shared" si="21"/>
        <v>0</v>
      </c>
      <c r="M319" s="51">
        <f t="shared" si="22"/>
        <v>0</v>
      </c>
      <c r="N319" s="51">
        <f t="shared" si="22"/>
        <v>0</v>
      </c>
      <c r="O319" s="51">
        <f t="shared" si="22"/>
        <v>0</v>
      </c>
      <c r="P319" s="51">
        <f t="shared" si="22"/>
        <v>0</v>
      </c>
      <c r="Q319" s="51">
        <f t="shared" si="22"/>
        <v>0</v>
      </c>
      <c r="R319" s="51">
        <f t="shared" si="22"/>
        <v>0</v>
      </c>
    </row>
    <row r="320" spans="1:18" x14ac:dyDescent="0.25">
      <c r="A320" s="17"/>
      <c r="B320" s="52"/>
      <c r="C320" s="17"/>
      <c r="D320" s="17"/>
      <c r="E320" s="17"/>
      <c r="F320" s="17"/>
      <c r="G320" s="17"/>
      <c r="H320" s="17"/>
      <c r="I320" s="16">
        <f>IF(B320&gt;A_Stammdaten!$B$12,0,SUM(C320,D320,F320,G320)-SUM(E320,H320))</f>
        <v>0</v>
      </c>
      <c r="J320" s="51">
        <f>HLOOKUP(A_Stammdaten!$B$12,$L$4:$R$2504,ROW(B320)-3,FALSE)+IF(OR(B320=0,A_Stammdaten!$B$12&lt;B320),0,I320*1/20)</f>
        <v>0</v>
      </c>
      <c r="K320" s="51">
        <f>HLOOKUP(A_Stammdaten!$B$12,$L$4:$R$2504,ROW(B320)-3,FALSE)</f>
        <v>0</v>
      </c>
      <c r="L320" s="51">
        <f t="shared" ref="L320:L383" si="23">IF(OR($I320=0,L$4&lt;$B320,$B320=0,20-(L$4-$B320)=0),0,$I320*(19-(L$4-$B320))/20)</f>
        <v>0</v>
      </c>
      <c r="M320" s="51">
        <f t="shared" si="22"/>
        <v>0</v>
      </c>
      <c r="N320" s="51">
        <f t="shared" si="22"/>
        <v>0</v>
      </c>
      <c r="O320" s="51">
        <f t="shared" si="22"/>
        <v>0</v>
      </c>
      <c r="P320" s="51">
        <f t="shared" si="22"/>
        <v>0</v>
      </c>
      <c r="Q320" s="51">
        <f t="shared" si="22"/>
        <v>0</v>
      </c>
      <c r="R320" s="51">
        <f t="shared" si="22"/>
        <v>0</v>
      </c>
    </row>
    <row r="321" spans="1:18" x14ac:dyDescent="0.25">
      <c r="A321" s="17"/>
      <c r="B321" s="52"/>
      <c r="C321" s="17"/>
      <c r="D321" s="17"/>
      <c r="E321" s="17"/>
      <c r="F321" s="17"/>
      <c r="G321" s="17"/>
      <c r="H321" s="17"/>
      <c r="I321" s="16">
        <f>IF(B321&gt;A_Stammdaten!$B$12,0,SUM(C321,D321,F321,G321)-SUM(E321,H321))</f>
        <v>0</v>
      </c>
      <c r="J321" s="51">
        <f>HLOOKUP(A_Stammdaten!$B$12,$L$4:$R$2504,ROW(B321)-3,FALSE)+IF(OR(B321=0,A_Stammdaten!$B$12&lt;B321),0,I321*1/20)</f>
        <v>0</v>
      </c>
      <c r="K321" s="51">
        <f>HLOOKUP(A_Stammdaten!$B$12,$L$4:$R$2504,ROW(B321)-3,FALSE)</f>
        <v>0</v>
      </c>
      <c r="L321" s="51">
        <f t="shared" si="23"/>
        <v>0</v>
      </c>
      <c r="M321" s="51">
        <f t="shared" si="22"/>
        <v>0</v>
      </c>
      <c r="N321" s="51">
        <f t="shared" si="22"/>
        <v>0</v>
      </c>
      <c r="O321" s="51">
        <f t="shared" si="22"/>
        <v>0</v>
      </c>
      <c r="P321" s="51">
        <f t="shared" si="22"/>
        <v>0</v>
      </c>
      <c r="Q321" s="51">
        <f t="shared" si="22"/>
        <v>0</v>
      </c>
      <c r="R321" s="51">
        <f t="shared" si="22"/>
        <v>0</v>
      </c>
    </row>
    <row r="322" spans="1:18" x14ac:dyDescent="0.25">
      <c r="A322" s="17"/>
      <c r="B322" s="52"/>
      <c r="C322" s="17"/>
      <c r="D322" s="17"/>
      <c r="E322" s="17"/>
      <c r="F322" s="17"/>
      <c r="G322" s="17"/>
      <c r="H322" s="17"/>
      <c r="I322" s="16">
        <f>IF(B322&gt;A_Stammdaten!$B$12,0,SUM(C322,D322,F322,G322)-SUM(E322,H322))</f>
        <v>0</v>
      </c>
      <c r="J322" s="51">
        <f>HLOOKUP(A_Stammdaten!$B$12,$L$4:$R$2504,ROW(B322)-3,FALSE)+IF(OR(B322=0,A_Stammdaten!$B$12&lt;B322),0,I322*1/20)</f>
        <v>0</v>
      </c>
      <c r="K322" s="51">
        <f>HLOOKUP(A_Stammdaten!$B$12,$L$4:$R$2504,ROW(B322)-3,FALSE)</f>
        <v>0</v>
      </c>
      <c r="L322" s="51">
        <f t="shared" si="23"/>
        <v>0</v>
      </c>
      <c r="M322" s="51">
        <f t="shared" si="22"/>
        <v>0</v>
      </c>
      <c r="N322" s="51">
        <f t="shared" si="22"/>
        <v>0</v>
      </c>
      <c r="O322" s="51">
        <f t="shared" si="22"/>
        <v>0</v>
      </c>
      <c r="P322" s="51">
        <f t="shared" si="22"/>
        <v>0</v>
      </c>
      <c r="Q322" s="51">
        <f t="shared" si="22"/>
        <v>0</v>
      </c>
      <c r="R322" s="51">
        <f t="shared" si="22"/>
        <v>0</v>
      </c>
    </row>
    <row r="323" spans="1:18" x14ac:dyDescent="0.25">
      <c r="A323" s="17"/>
      <c r="B323" s="52"/>
      <c r="C323" s="17"/>
      <c r="D323" s="17"/>
      <c r="E323" s="17"/>
      <c r="F323" s="17"/>
      <c r="G323" s="17"/>
      <c r="H323" s="17"/>
      <c r="I323" s="16">
        <f>IF(B323&gt;A_Stammdaten!$B$12,0,SUM(C323,D323,F323,G323)-SUM(E323,H323))</f>
        <v>0</v>
      </c>
      <c r="J323" s="51">
        <f>HLOOKUP(A_Stammdaten!$B$12,$L$4:$R$2504,ROW(B323)-3,FALSE)+IF(OR(B323=0,A_Stammdaten!$B$12&lt;B323),0,I323*1/20)</f>
        <v>0</v>
      </c>
      <c r="K323" s="51">
        <f>HLOOKUP(A_Stammdaten!$B$12,$L$4:$R$2504,ROW(B323)-3,FALSE)</f>
        <v>0</v>
      </c>
      <c r="L323" s="51">
        <f t="shared" si="23"/>
        <v>0</v>
      </c>
      <c r="M323" s="51">
        <f t="shared" si="22"/>
        <v>0</v>
      </c>
      <c r="N323" s="51">
        <f t="shared" si="22"/>
        <v>0</v>
      </c>
      <c r="O323" s="51">
        <f t="shared" si="22"/>
        <v>0</v>
      </c>
      <c r="P323" s="51">
        <f t="shared" si="22"/>
        <v>0</v>
      </c>
      <c r="Q323" s="51">
        <f t="shared" si="22"/>
        <v>0</v>
      </c>
      <c r="R323" s="51">
        <f t="shared" si="22"/>
        <v>0</v>
      </c>
    </row>
    <row r="324" spans="1:18" x14ac:dyDescent="0.25">
      <c r="A324" s="17"/>
      <c r="B324" s="52"/>
      <c r="C324" s="17"/>
      <c r="D324" s="17"/>
      <c r="E324" s="17"/>
      <c r="F324" s="17"/>
      <c r="G324" s="17"/>
      <c r="H324" s="17"/>
      <c r="I324" s="16">
        <f>IF(B324&gt;A_Stammdaten!$B$12,0,SUM(C324,D324,F324,G324)-SUM(E324,H324))</f>
        <v>0</v>
      </c>
      <c r="J324" s="51">
        <f>HLOOKUP(A_Stammdaten!$B$12,$L$4:$R$2504,ROW(B324)-3,FALSE)+IF(OR(B324=0,A_Stammdaten!$B$12&lt;B324),0,I324*1/20)</f>
        <v>0</v>
      </c>
      <c r="K324" s="51">
        <f>HLOOKUP(A_Stammdaten!$B$12,$L$4:$R$2504,ROW(B324)-3,FALSE)</f>
        <v>0</v>
      </c>
      <c r="L324" s="51">
        <f t="shared" si="23"/>
        <v>0</v>
      </c>
      <c r="M324" s="51">
        <f t="shared" si="22"/>
        <v>0</v>
      </c>
      <c r="N324" s="51">
        <f t="shared" si="22"/>
        <v>0</v>
      </c>
      <c r="O324" s="51">
        <f t="shared" si="22"/>
        <v>0</v>
      </c>
      <c r="P324" s="51">
        <f t="shared" si="22"/>
        <v>0</v>
      </c>
      <c r="Q324" s="51">
        <f t="shared" si="22"/>
        <v>0</v>
      </c>
      <c r="R324" s="51">
        <f t="shared" si="22"/>
        <v>0</v>
      </c>
    </row>
    <row r="325" spans="1:18" x14ac:dyDescent="0.25">
      <c r="A325" s="17"/>
      <c r="B325" s="52"/>
      <c r="C325" s="17"/>
      <c r="D325" s="17"/>
      <c r="E325" s="17"/>
      <c r="F325" s="17"/>
      <c r="G325" s="17"/>
      <c r="H325" s="17"/>
      <c r="I325" s="16">
        <f>IF(B325&gt;A_Stammdaten!$B$12,0,SUM(C325,D325,F325,G325)-SUM(E325,H325))</f>
        <v>0</v>
      </c>
      <c r="J325" s="51">
        <f>HLOOKUP(A_Stammdaten!$B$12,$L$4:$R$2504,ROW(B325)-3,FALSE)+IF(OR(B325=0,A_Stammdaten!$B$12&lt;B325),0,I325*1/20)</f>
        <v>0</v>
      </c>
      <c r="K325" s="51">
        <f>HLOOKUP(A_Stammdaten!$B$12,$L$4:$R$2504,ROW(B325)-3,FALSE)</f>
        <v>0</v>
      </c>
      <c r="L325" s="51">
        <f t="shared" si="23"/>
        <v>0</v>
      </c>
      <c r="M325" s="51">
        <f t="shared" si="22"/>
        <v>0</v>
      </c>
      <c r="N325" s="51">
        <f t="shared" si="22"/>
        <v>0</v>
      </c>
      <c r="O325" s="51">
        <f t="shared" si="22"/>
        <v>0</v>
      </c>
      <c r="P325" s="51">
        <f t="shared" si="22"/>
        <v>0</v>
      </c>
      <c r="Q325" s="51">
        <f t="shared" si="22"/>
        <v>0</v>
      </c>
      <c r="R325" s="51">
        <f t="shared" si="22"/>
        <v>0</v>
      </c>
    </row>
    <row r="326" spans="1:18" x14ac:dyDescent="0.25">
      <c r="A326" s="17"/>
      <c r="B326" s="52"/>
      <c r="C326" s="17"/>
      <c r="D326" s="17"/>
      <c r="E326" s="17"/>
      <c r="F326" s="17"/>
      <c r="G326" s="17"/>
      <c r="H326" s="17"/>
      <c r="I326" s="16">
        <f>IF(B326&gt;A_Stammdaten!$B$12,0,SUM(C326,D326,F326,G326)-SUM(E326,H326))</f>
        <v>0</v>
      </c>
      <c r="J326" s="51">
        <f>HLOOKUP(A_Stammdaten!$B$12,$L$4:$R$2504,ROW(B326)-3,FALSE)+IF(OR(B326=0,A_Stammdaten!$B$12&lt;B326),0,I326*1/20)</f>
        <v>0</v>
      </c>
      <c r="K326" s="51">
        <f>HLOOKUP(A_Stammdaten!$B$12,$L$4:$R$2504,ROW(B326)-3,FALSE)</f>
        <v>0</v>
      </c>
      <c r="L326" s="51">
        <f t="shared" si="23"/>
        <v>0</v>
      </c>
      <c r="M326" s="51">
        <f t="shared" si="22"/>
        <v>0</v>
      </c>
      <c r="N326" s="51">
        <f t="shared" si="22"/>
        <v>0</v>
      </c>
      <c r="O326" s="51">
        <f t="shared" si="22"/>
        <v>0</v>
      </c>
      <c r="P326" s="51">
        <f t="shared" si="22"/>
        <v>0</v>
      </c>
      <c r="Q326" s="51">
        <f t="shared" si="22"/>
        <v>0</v>
      </c>
      <c r="R326" s="51">
        <f t="shared" si="22"/>
        <v>0</v>
      </c>
    </row>
    <row r="327" spans="1:18" x14ac:dyDescent="0.25">
      <c r="A327" s="17"/>
      <c r="B327" s="52"/>
      <c r="C327" s="17"/>
      <c r="D327" s="17"/>
      <c r="E327" s="17"/>
      <c r="F327" s="17"/>
      <c r="G327" s="17"/>
      <c r="H327" s="17"/>
      <c r="I327" s="16">
        <f>IF(B327&gt;A_Stammdaten!$B$12,0,SUM(C327,D327,F327,G327)-SUM(E327,H327))</f>
        <v>0</v>
      </c>
      <c r="J327" s="51">
        <f>HLOOKUP(A_Stammdaten!$B$12,$L$4:$R$2504,ROW(B327)-3,FALSE)+IF(OR(B327=0,A_Stammdaten!$B$12&lt;B327),0,I327*1/20)</f>
        <v>0</v>
      </c>
      <c r="K327" s="51">
        <f>HLOOKUP(A_Stammdaten!$B$12,$L$4:$R$2504,ROW(B327)-3,FALSE)</f>
        <v>0</v>
      </c>
      <c r="L327" s="51">
        <f t="shared" si="23"/>
        <v>0</v>
      </c>
      <c r="M327" s="51">
        <f t="shared" si="22"/>
        <v>0</v>
      </c>
      <c r="N327" s="51">
        <f t="shared" si="22"/>
        <v>0</v>
      </c>
      <c r="O327" s="51">
        <f t="shared" si="22"/>
        <v>0</v>
      </c>
      <c r="P327" s="51">
        <f t="shared" si="22"/>
        <v>0</v>
      </c>
      <c r="Q327" s="51">
        <f t="shared" si="22"/>
        <v>0</v>
      </c>
      <c r="R327" s="51">
        <f t="shared" si="22"/>
        <v>0</v>
      </c>
    </row>
    <row r="328" spans="1:18" x14ac:dyDescent="0.25">
      <c r="A328" s="17"/>
      <c r="B328" s="52"/>
      <c r="C328" s="17"/>
      <c r="D328" s="17"/>
      <c r="E328" s="17"/>
      <c r="F328" s="17"/>
      <c r="G328" s="17"/>
      <c r="H328" s="17"/>
      <c r="I328" s="16">
        <f>IF(B328&gt;A_Stammdaten!$B$12,0,SUM(C328,D328,F328,G328)-SUM(E328,H328))</f>
        <v>0</v>
      </c>
      <c r="J328" s="51">
        <f>HLOOKUP(A_Stammdaten!$B$12,$L$4:$R$2504,ROW(B328)-3,FALSE)+IF(OR(B328=0,A_Stammdaten!$B$12&lt;B328),0,I328*1/20)</f>
        <v>0</v>
      </c>
      <c r="K328" s="51">
        <f>HLOOKUP(A_Stammdaten!$B$12,$L$4:$R$2504,ROW(B328)-3,FALSE)</f>
        <v>0</v>
      </c>
      <c r="L328" s="51">
        <f t="shared" si="23"/>
        <v>0</v>
      </c>
      <c r="M328" s="51">
        <f t="shared" si="22"/>
        <v>0</v>
      </c>
      <c r="N328" s="51">
        <f t="shared" si="22"/>
        <v>0</v>
      </c>
      <c r="O328" s="51">
        <f t="shared" si="22"/>
        <v>0</v>
      </c>
      <c r="P328" s="51">
        <f t="shared" si="22"/>
        <v>0</v>
      </c>
      <c r="Q328" s="51">
        <f t="shared" si="22"/>
        <v>0</v>
      </c>
      <c r="R328" s="51">
        <f t="shared" si="22"/>
        <v>0</v>
      </c>
    </row>
    <row r="329" spans="1:18" x14ac:dyDescent="0.25">
      <c r="A329" s="17"/>
      <c r="B329" s="52"/>
      <c r="C329" s="17"/>
      <c r="D329" s="17"/>
      <c r="E329" s="17"/>
      <c r="F329" s="17"/>
      <c r="G329" s="17"/>
      <c r="H329" s="17"/>
      <c r="I329" s="16">
        <f>IF(B329&gt;A_Stammdaten!$B$12,0,SUM(C329,D329,F329,G329)-SUM(E329,H329))</f>
        <v>0</v>
      </c>
      <c r="J329" s="51">
        <f>HLOOKUP(A_Stammdaten!$B$12,$L$4:$R$2504,ROW(B329)-3,FALSE)+IF(OR(B329=0,A_Stammdaten!$B$12&lt;B329),0,I329*1/20)</f>
        <v>0</v>
      </c>
      <c r="K329" s="51">
        <f>HLOOKUP(A_Stammdaten!$B$12,$L$4:$R$2504,ROW(B329)-3,FALSE)</f>
        <v>0</v>
      </c>
      <c r="L329" s="51">
        <f t="shared" si="23"/>
        <v>0</v>
      </c>
      <c r="M329" s="51">
        <f t="shared" si="22"/>
        <v>0</v>
      </c>
      <c r="N329" s="51">
        <f t="shared" si="22"/>
        <v>0</v>
      </c>
      <c r="O329" s="51">
        <f t="shared" si="22"/>
        <v>0</v>
      </c>
      <c r="P329" s="51">
        <f t="shared" si="22"/>
        <v>0</v>
      </c>
      <c r="Q329" s="51">
        <f t="shared" si="22"/>
        <v>0</v>
      </c>
      <c r="R329" s="51">
        <f t="shared" si="22"/>
        <v>0</v>
      </c>
    </row>
    <row r="330" spans="1:18" x14ac:dyDescent="0.25">
      <c r="A330" s="17"/>
      <c r="B330" s="52"/>
      <c r="C330" s="17"/>
      <c r="D330" s="17"/>
      <c r="E330" s="17"/>
      <c r="F330" s="17"/>
      <c r="G330" s="17"/>
      <c r="H330" s="17"/>
      <c r="I330" s="16">
        <f>IF(B330&gt;A_Stammdaten!$B$12,0,SUM(C330,D330,F330,G330)-SUM(E330,H330))</f>
        <v>0</v>
      </c>
      <c r="J330" s="51">
        <f>HLOOKUP(A_Stammdaten!$B$12,$L$4:$R$2504,ROW(B330)-3,FALSE)+IF(OR(B330=0,A_Stammdaten!$B$12&lt;B330),0,I330*1/20)</f>
        <v>0</v>
      </c>
      <c r="K330" s="51">
        <f>HLOOKUP(A_Stammdaten!$B$12,$L$4:$R$2504,ROW(B330)-3,FALSE)</f>
        <v>0</v>
      </c>
      <c r="L330" s="51">
        <f t="shared" si="23"/>
        <v>0</v>
      </c>
      <c r="M330" s="51">
        <f t="shared" si="22"/>
        <v>0</v>
      </c>
      <c r="N330" s="51">
        <f t="shared" si="22"/>
        <v>0</v>
      </c>
      <c r="O330" s="51">
        <f t="shared" si="22"/>
        <v>0</v>
      </c>
      <c r="P330" s="51">
        <f t="shared" si="22"/>
        <v>0</v>
      </c>
      <c r="Q330" s="51">
        <f t="shared" si="22"/>
        <v>0</v>
      </c>
      <c r="R330" s="51">
        <f t="shared" si="22"/>
        <v>0</v>
      </c>
    </row>
    <row r="331" spans="1:18" x14ac:dyDescent="0.25">
      <c r="A331" s="17"/>
      <c r="B331" s="52"/>
      <c r="C331" s="17"/>
      <c r="D331" s="17"/>
      <c r="E331" s="17"/>
      <c r="F331" s="17"/>
      <c r="G331" s="17"/>
      <c r="H331" s="17"/>
      <c r="I331" s="16">
        <f>IF(B331&gt;A_Stammdaten!$B$12,0,SUM(C331,D331,F331,G331)-SUM(E331,H331))</f>
        <v>0</v>
      </c>
      <c r="J331" s="51">
        <f>HLOOKUP(A_Stammdaten!$B$12,$L$4:$R$2504,ROW(B331)-3,FALSE)+IF(OR(B331=0,A_Stammdaten!$B$12&lt;B331),0,I331*1/20)</f>
        <v>0</v>
      </c>
      <c r="K331" s="51">
        <f>HLOOKUP(A_Stammdaten!$B$12,$L$4:$R$2504,ROW(B331)-3,FALSE)</f>
        <v>0</v>
      </c>
      <c r="L331" s="51">
        <f t="shared" si="23"/>
        <v>0</v>
      </c>
      <c r="M331" s="51">
        <f t="shared" si="22"/>
        <v>0</v>
      </c>
      <c r="N331" s="51">
        <f t="shared" si="22"/>
        <v>0</v>
      </c>
      <c r="O331" s="51">
        <f t="shared" si="22"/>
        <v>0</v>
      </c>
      <c r="P331" s="51">
        <f t="shared" si="22"/>
        <v>0</v>
      </c>
      <c r="Q331" s="51">
        <f t="shared" si="22"/>
        <v>0</v>
      </c>
      <c r="R331" s="51">
        <f t="shared" si="22"/>
        <v>0</v>
      </c>
    </row>
    <row r="332" spans="1:18" x14ac:dyDescent="0.25">
      <c r="A332" s="17"/>
      <c r="B332" s="52"/>
      <c r="C332" s="17"/>
      <c r="D332" s="17"/>
      <c r="E332" s="17"/>
      <c r="F332" s="17"/>
      <c r="G332" s="17"/>
      <c r="H332" s="17"/>
      <c r="I332" s="16">
        <f>IF(B332&gt;A_Stammdaten!$B$12,0,SUM(C332,D332,F332,G332)-SUM(E332,H332))</f>
        <v>0</v>
      </c>
      <c r="J332" s="51">
        <f>HLOOKUP(A_Stammdaten!$B$12,$L$4:$R$2504,ROW(B332)-3,FALSE)+IF(OR(B332=0,A_Stammdaten!$B$12&lt;B332),0,I332*1/20)</f>
        <v>0</v>
      </c>
      <c r="K332" s="51">
        <f>HLOOKUP(A_Stammdaten!$B$12,$L$4:$R$2504,ROW(B332)-3,FALSE)</f>
        <v>0</v>
      </c>
      <c r="L332" s="51">
        <f t="shared" si="23"/>
        <v>0</v>
      </c>
      <c r="M332" s="51">
        <f t="shared" si="22"/>
        <v>0</v>
      </c>
      <c r="N332" s="51">
        <f t="shared" si="22"/>
        <v>0</v>
      </c>
      <c r="O332" s="51">
        <f t="shared" si="22"/>
        <v>0</v>
      </c>
      <c r="P332" s="51">
        <f t="shared" si="22"/>
        <v>0</v>
      </c>
      <c r="Q332" s="51">
        <f t="shared" si="22"/>
        <v>0</v>
      </c>
      <c r="R332" s="51">
        <f t="shared" si="22"/>
        <v>0</v>
      </c>
    </row>
    <row r="333" spans="1:18" x14ac:dyDescent="0.25">
      <c r="A333" s="17"/>
      <c r="B333" s="52"/>
      <c r="C333" s="17"/>
      <c r="D333" s="17"/>
      <c r="E333" s="17"/>
      <c r="F333" s="17"/>
      <c r="G333" s="17"/>
      <c r="H333" s="17"/>
      <c r="I333" s="16">
        <f>IF(B333&gt;A_Stammdaten!$B$12,0,SUM(C333,D333,F333,G333)-SUM(E333,H333))</f>
        <v>0</v>
      </c>
      <c r="J333" s="51">
        <f>HLOOKUP(A_Stammdaten!$B$12,$L$4:$R$2504,ROW(B333)-3,FALSE)+IF(OR(B333=0,A_Stammdaten!$B$12&lt;B333),0,I333*1/20)</f>
        <v>0</v>
      </c>
      <c r="K333" s="51">
        <f>HLOOKUP(A_Stammdaten!$B$12,$L$4:$R$2504,ROW(B333)-3,FALSE)</f>
        <v>0</v>
      </c>
      <c r="L333" s="51">
        <f t="shared" si="23"/>
        <v>0</v>
      </c>
      <c r="M333" s="51">
        <f t="shared" si="22"/>
        <v>0</v>
      </c>
      <c r="N333" s="51">
        <f t="shared" si="22"/>
        <v>0</v>
      </c>
      <c r="O333" s="51">
        <f t="shared" si="22"/>
        <v>0</v>
      </c>
      <c r="P333" s="51">
        <f t="shared" si="22"/>
        <v>0</v>
      </c>
      <c r="Q333" s="51">
        <f t="shared" si="22"/>
        <v>0</v>
      </c>
      <c r="R333" s="51">
        <f t="shared" si="22"/>
        <v>0</v>
      </c>
    </row>
    <row r="334" spans="1:18" x14ac:dyDescent="0.25">
      <c r="A334" s="17"/>
      <c r="B334" s="52"/>
      <c r="C334" s="17"/>
      <c r="D334" s="17"/>
      <c r="E334" s="17"/>
      <c r="F334" s="17"/>
      <c r="G334" s="17"/>
      <c r="H334" s="17"/>
      <c r="I334" s="16">
        <f>IF(B334&gt;A_Stammdaten!$B$12,0,SUM(C334,D334,F334,G334)-SUM(E334,H334))</f>
        <v>0</v>
      </c>
      <c r="J334" s="51">
        <f>HLOOKUP(A_Stammdaten!$B$12,$L$4:$R$2504,ROW(B334)-3,FALSE)+IF(OR(B334=0,A_Stammdaten!$B$12&lt;B334),0,I334*1/20)</f>
        <v>0</v>
      </c>
      <c r="K334" s="51">
        <f>HLOOKUP(A_Stammdaten!$B$12,$L$4:$R$2504,ROW(B334)-3,FALSE)</f>
        <v>0</v>
      </c>
      <c r="L334" s="51">
        <f t="shared" si="23"/>
        <v>0</v>
      </c>
      <c r="M334" s="51">
        <f t="shared" si="22"/>
        <v>0</v>
      </c>
      <c r="N334" s="51">
        <f t="shared" si="22"/>
        <v>0</v>
      </c>
      <c r="O334" s="51">
        <f t="shared" si="22"/>
        <v>0</v>
      </c>
      <c r="P334" s="51">
        <f t="shared" si="22"/>
        <v>0</v>
      </c>
      <c r="Q334" s="51">
        <f t="shared" si="22"/>
        <v>0</v>
      </c>
      <c r="R334" s="51">
        <f t="shared" si="22"/>
        <v>0</v>
      </c>
    </row>
    <row r="335" spans="1:18" x14ac:dyDescent="0.25">
      <c r="A335" s="17"/>
      <c r="B335" s="52"/>
      <c r="C335" s="17"/>
      <c r="D335" s="17"/>
      <c r="E335" s="17"/>
      <c r="F335" s="17"/>
      <c r="G335" s="17"/>
      <c r="H335" s="17"/>
      <c r="I335" s="16">
        <f>IF(B335&gt;A_Stammdaten!$B$12,0,SUM(C335,D335,F335,G335)-SUM(E335,H335))</f>
        <v>0</v>
      </c>
      <c r="J335" s="51">
        <f>HLOOKUP(A_Stammdaten!$B$12,$L$4:$R$2504,ROW(B335)-3,FALSE)+IF(OR(B335=0,A_Stammdaten!$B$12&lt;B335),0,I335*1/20)</f>
        <v>0</v>
      </c>
      <c r="K335" s="51">
        <f>HLOOKUP(A_Stammdaten!$B$12,$L$4:$R$2504,ROW(B335)-3,FALSE)</f>
        <v>0</v>
      </c>
      <c r="L335" s="51">
        <f t="shared" si="23"/>
        <v>0</v>
      </c>
      <c r="M335" s="51">
        <f t="shared" si="22"/>
        <v>0</v>
      </c>
      <c r="N335" s="51">
        <f t="shared" si="22"/>
        <v>0</v>
      </c>
      <c r="O335" s="51">
        <f t="shared" si="22"/>
        <v>0</v>
      </c>
      <c r="P335" s="51">
        <f t="shared" si="22"/>
        <v>0</v>
      </c>
      <c r="Q335" s="51">
        <f t="shared" si="22"/>
        <v>0</v>
      </c>
      <c r="R335" s="51">
        <f t="shared" si="22"/>
        <v>0</v>
      </c>
    </row>
    <row r="336" spans="1:18" x14ac:dyDescent="0.25">
      <c r="A336" s="17"/>
      <c r="B336" s="52"/>
      <c r="C336" s="17"/>
      <c r="D336" s="17"/>
      <c r="E336" s="17"/>
      <c r="F336" s="17"/>
      <c r="G336" s="17"/>
      <c r="H336" s="17"/>
      <c r="I336" s="16">
        <f>IF(B336&gt;A_Stammdaten!$B$12,0,SUM(C336,D336,F336,G336)-SUM(E336,H336))</f>
        <v>0</v>
      </c>
      <c r="J336" s="51">
        <f>HLOOKUP(A_Stammdaten!$B$12,$L$4:$R$2504,ROW(B336)-3,FALSE)+IF(OR(B336=0,A_Stammdaten!$B$12&lt;B336),0,I336*1/20)</f>
        <v>0</v>
      </c>
      <c r="K336" s="51">
        <f>HLOOKUP(A_Stammdaten!$B$12,$L$4:$R$2504,ROW(B336)-3,FALSE)</f>
        <v>0</v>
      </c>
      <c r="L336" s="51">
        <f t="shared" si="23"/>
        <v>0</v>
      </c>
      <c r="M336" s="51">
        <f t="shared" si="22"/>
        <v>0</v>
      </c>
      <c r="N336" s="51">
        <f t="shared" si="22"/>
        <v>0</v>
      </c>
      <c r="O336" s="51">
        <f t="shared" si="22"/>
        <v>0</v>
      </c>
      <c r="P336" s="51">
        <f t="shared" si="22"/>
        <v>0</v>
      </c>
      <c r="Q336" s="51">
        <f t="shared" si="22"/>
        <v>0</v>
      </c>
      <c r="R336" s="51">
        <f t="shared" si="22"/>
        <v>0</v>
      </c>
    </row>
    <row r="337" spans="1:18" x14ac:dyDescent="0.25">
      <c r="A337" s="17"/>
      <c r="B337" s="52"/>
      <c r="C337" s="17"/>
      <c r="D337" s="17"/>
      <c r="E337" s="17"/>
      <c r="F337" s="17"/>
      <c r="G337" s="17"/>
      <c r="H337" s="17"/>
      <c r="I337" s="16">
        <f>IF(B337&gt;A_Stammdaten!$B$12,0,SUM(C337,D337,F337,G337)-SUM(E337,H337))</f>
        <v>0</v>
      </c>
      <c r="J337" s="51">
        <f>HLOOKUP(A_Stammdaten!$B$12,$L$4:$R$2504,ROW(B337)-3,FALSE)+IF(OR(B337=0,A_Stammdaten!$B$12&lt;B337),0,I337*1/20)</f>
        <v>0</v>
      </c>
      <c r="K337" s="51">
        <f>HLOOKUP(A_Stammdaten!$B$12,$L$4:$R$2504,ROW(B337)-3,FALSE)</f>
        <v>0</v>
      </c>
      <c r="L337" s="51">
        <f t="shared" si="23"/>
        <v>0</v>
      </c>
      <c r="M337" s="51">
        <f t="shared" si="22"/>
        <v>0</v>
      </c>
      <c r="N337" s="51">
        <f t="shared" si="22"/>
        <v>0</v>
      </c>
      <c r="O337" s="51">
        <f t="shared" si="22"/>
        <v>0</v>
      </c>
      <c r="P337" s="51">
        <f t="shared" si="22"/>
        <v>0</v>
      </c>
      <c r="Q337" s="51">
        <f t="shared" si="22"/>
        <v>0</v>
      </c>
      <c r="R337" s="51">
        <f t="shared" si="22"/>
        <v>0</v>
      </c>
    </row>
    <row r="338" spans="1:18" x14ac:dyDescent="0.25">
      <c r="A338" s="17"/>
      <c r="B338" s="52"/>
      <c r="C338" s="17"/>
      <c r="D338" s="17"/>
      <c r="E338" s="17"/>
      <c r="F338" s="17"/>
      <c r="G338" s="17"/>
      <c r="H338" s="17"/>
      <c r="I338" s="16">
        <f>IF(B338&gt;A_Stammdaten!$B$12,0,SUM(C338,D338,F338,G338)-SUM(E338,H338))</f>
        <v>0</v>
      </c>
      <c r="J338" s="51">
        <f>HLOOKUP(A_Stammdaten!$B$12,$L$4:$R$2504,ROW(B338)-3,FALSE)+IF(OR(B338=0,A_Stammdaten!$B$12&lt;B338),0,I338*1/20)</f>
        <v>0</v>
      </c>
      <c r="K338" s="51">
        <f>HLOOKUP(A_Stammdaten!$B$12,$L$4:$R$2504,ROW(B338)-3,FALSE)</f>
        <v>0</v>
      </c>
      <c r="L338" s="51">
        <f t="shared" si="23"/>
        <v>0</v>
      </c>
      <c r="M338" s="51">
        <f t="shared" si="22"/>
        <v>0</v>
      </c>
      <c r="N338" s="51">
        <f t="shared" si="22"/>
        <v>0</v>
      </c>
      <c r="O338" s="51">
        <f t="shared" si="22"/>
        <v>0</v>
      </c>
      <c r="P338" s="51">
        <f t="shared" si="22"/>
        <v>0</v>
      </c>
      <c r="Q338" s="51">
        <f t="shared" si="22"/>
        <v>0</v>
      </c>
      <c r="R338" s="51">
        <f t="shared" si="22"/>
        <v>0</v>
      </c>
    </row>
    <row r="339" spans="1:18" x14ac:dyDescent="0.25">
      <c r="A339" s="17"/>
      <c r="B339" s="52"/>
      <c r="C339" s="17"/>
      <c r="D339" s="17"/>
      <c r="E339" s="17"/>
      <c r="F339" s="17"/>
      <c r="G339" s="17"/>
      <c r="H339" s="17"/>
      <c r="I339" s="16">
        <f>IF(B339&gt;A_Stammdaten!$B$12,0,SUM(C339,D339,F339,G339)-SUM(E339,H339))</f>
        <v>0</v>
      </c>
      <c r="J339" s="51">
        <f>HLOOKUP(A_Stammdaten!$B$12,$L$4:$R$2504,ROW(B339)-3,FALSE)+IF(OR(B339=0,A_Stammdaten!$B$12&lt;B339),0,I339*1/20)</f>
        <v>0</v>
      </c>
      <c r="K339" s="51">
        <f>HLOOKUP(A_Stammdaten!$B$12,$L$4:$R$2504,ROW(B339)-3,FALSE)</f>
        <v>0</v>
      </c>
      <c r="L339" s="51">
        <f t="shared" si="23"/>
        <v>0</v>
      </c>
      <c r="M339" s="51">
        <f t="shared" si="22"/>
        <v>0</v>
      </c>
      <c r="N339" s="51">
        <f t="shared" si="22"/>
        <v>0</v>
      </c>
      <c r="O339" s="51">
        <f t="shared" si="22"/>
        <v>0</v>
      </c>
      <c r="P339" s="51">
        <f t="shared" si="22"/>
        <v>0</v>
      </c>
      <c r="Q339" s="51">
        <f t="shared" si="22"/>
        <v>0</v>
      </c>
      <c r="R339" s="51">
        <f t="shared" si="22"/>
        <v>0</v>
      </c>
    </row>
    <row r="340" spans="1:18" x14ac:dyDescent="0.25">
      <c r="A340" s="17"/>
      <c r="B340" s="52"/>
      <c r="C340" s="17"/>
      <c r="D340" s="17"/>
      <c r="E340" s="17"/>
      <c r="F340" s="17"/>
      <c r="G340" s="17"/>
      <c r="H340" s="17"/>
      <c r="I340" s="16">
        <f>IF(B340&gt;A_Stammdaten!$B$12,0,SUM(C340,D340,F340,G340)-SUM(E340,H340))</f>
        <v>0</v>
      </c>
      <c r="J340" s="51">
        <f>HLOOKUP(A_Stammdaten!$B$12,$L$4:$R$2504,ROW(B340)-3,FALSE)+IF(OR(B340=0,A_Stammdaten!$B$12&lt;B340),0,I340*1/20)</f>
        <v>0</v>
      </c>
      <c r="K340" s="51">
        <f>HLOOKUP(A_Stammdaten!$B$12,$L$4:$R$2504,ROW(B340)-3,FALSE)</f>
        <v>0</v>
      </c>
      <c r="L340" s="51">
        <f t="shared" si="23"/>
        <v>0</v>
      </c>
      <c r="M340" s="51">
        <f t="shared" si="22"/>
        <v>0</v>
      </c>
      <c r="N340" s="51">
        <f t="shared" si="22"/>
        <v>0</v>
      </c>
      <c r="O340" s="51">
        <f t="shared" ref="M340:R382" si="24">IF(OR($I340=0,O$4&lt;$B340,$B340=0,20-(O$4-$B340)=0),0,$I340*(19-(O$4-$B340))/20)</f>
        <v>0</v>
      </c>
      <c r="P340" s="51">
        <f t="shared" si="24"/>
        <v>0</v>
      </c>
      <c r="Q340" s="51">
        <f t="shared" si="24"/>
        <v>0</v>
      </c>
      <c r="R340" s="51">
        <f t="shared" si="24"/>
        <v>0</v>
      </c>
    </row>
    <row r="341" spans="1:18" x14ac:dyDescent="0.25">
      <c r="A341" s="17"/>
      <c r="B341" s="52"/>
      <c r="C341" s="17"/>
      <c r="D341" s="17"/>
      <c r="E341" s="17"/>
      <c r="F341" s="17"/>
      <c r="G341" s="17"/>
      <c r="H341" s="17"/>
      <c r="I341" s="16">
        <f>IF(B341&gt;A_Stammdaten!$B$12,0,SUM(C341,D341,F341,G341)-SUM(E341,H341))</f>
        <v>0</v>
      </c>
      <c r="J341" s="51">
        <f>HLOOKUP(A_Stammdaten!$B$12,$L$4:$R$2504,ROW(B341)-3,FALSE)+IF(OR(B341=0,A_Stammdaten!$B$12&lt;B341),0,I341*1/20)</f>
        <v>0</v>
      </c>
      <c r="K341" s="51">
        <f>HLOOKUP(A_Stammdaten!$B$12,$L$4:$R$2504,ROW(B341)-3,FALSE)</f>
        <v>0</v>
      </c>
      <c r="L341" s="51">
        <f t="shared" si="23"/>
        <v>0</v>
      </c>
      <c r="M341" s="51">
        <f t="shared" si="24"/>
        <v>0</v>
      </c>
      <c r="N341" s="51">
        <f t="shared" si="24"/>
        <v>0</v>
      </c>
      <c r="O341" s="51">
        <f t="shared" si="24"/>
        <v>0</v>
      </c>
      <c r="P341" s="51">
        <f t="shared" si="24"/>
        <v>0</v>
      </c>
      <c r="Q341" s="51">
        <f t="shared" si="24"/>
        <v>0</v>
      </c>
      <c r="R341" s="51">
        <f t="shared" si="24"/>
        <v>0</v>
      </c>
    </row>
    <row r="342" spans="1:18" x14ac:dyDescent="0.25">
      <c r="A342" s="17"/>
      <c r="B342" s="52"/>
      <c r="C342" s="17"/>
      <c r="D342" s="17"/>
      <c r="E342" s="17"/>
      <c r="F342" s="17"/>
      <c r="G342" s="17"/>
      <c r="H342" s="17"/>
      <c r="I342" s="16">
        <f>IF(B342&gt;A_Stammdaten!$B$12,0,SUM(C342,D342,F342,G342)-SUM(E342,H342))</f>
        <v>0</v>
      </c>
      <c r="J342" s="51">
        <f>HLOOKUP(A_Stammdaten!$B$12,$L$4:$R$2504,ROW(B342)-3,FALSE)+IF(OR(B342=0,A_Stammdaten!$B$12&lt;B342),0,I342*1/20)</f>
        <v>0</v>
      </c>
      <c r="K342" s="51">
        <f>HLOOKUP(A_Stammdaten!$B$12,$L$4:$R$2504,ROW(B342)-3,FALSE)</f>
        <v>0</v>
      </c>
      <c r="L342" s="51">
        <f t="shared" si="23"/>
        <v>0</v>
      </c>
      <c r="M342" s="51">
        <f t="shared" si="24"/>
        <v>0</v>
      </c>
      <c r="N342" s="51">
        <f t="shared" si="24"/>
        <v>0</v>
      </c>
      <c r="O342" s="51">
        <f t="shared" si="24"/>
        <v>0</v>
      </c>
      <c r="P342" s="51">
        <f t="shared" si="24"/>
        <v>0</v>
      </c>
      <c r="Q342" s="51">
        <f t="shared" si="24"/>
        <v>0</v>
      </c>
      <c r="R342" s="51">
        <f t="shared" si="24"/>
        <v>0</v>
      </c>
    </row>
    <row r="343" spans="1:18" x14ac:dyDescent="0.25">
      <c r="A343" s="17"/>
      <c r="B343" s="52"/>
      <c r="C343" s="17"/>
      <c r="D343" s="17"/>
      <c r="E343" s="17"/>
      <c r="F343" s="17"/>
      <c r="G343" s="17"/>
      <c r="H343" s="17"/>
      <c r="I343" s="16">
        <f>IF(B343&gt;A_Stammdaten!$B$12,0,SUM(C343,D343,F343,G343)-SUM(E343,H343))</f>
        <v>0</v>
      </c>
      <c r="J343" s="51">
        <f>HLOOKUP(A_Stammdaten!$B$12,$L$4:$R$2504,ROW(B343)-3,FALSE)+IF(OR(B343=0,A_Stammdaten!$B$12&lt;B343),0,I343*1/20)</f>
        <v>0</v>
      </c>
      <c r="K343" s="51">
        <f>HLOOKUP(A_Stammdaten!$B$12,$L$4:$R$2504,ROW(B343)-3,FALSE)</f>
        <v>0</v>
      </c>
      <c r="L343" s="51">
        <f t="shared" si="23"/>
        <v>0</v>
      </c>
      <c r="M343" s="51">
        <f t="shared" si="24"/>
        <v>0</v>
      </c>
      <c r="N343" s="51">
        <f t="shared" si="24"/>
        <v>0</v>
      </c>
      <c r="O343" s="51">
        <f t="shared" si="24"/>
        <v>0</v>
      </c>
      <c r="P343" s="51">
        <f t="shared" si="24"/>
        <v>0</v>
      </c>
      <c r="Q343" s="51">
        <f t="shared" si="24"/>
        <v>0</v>
      </c>
      <c r="R343" s="51">
        <f t="shared" si="24"/>
        <v>0</v>
      </c>
    </row>
    <row r="344" spans="1:18" x14ac:dyDescent="0.25">
      <c r="A344" s="17"/>
      <c r="B344" s="52"/>
      <c r="C344" s="17"/>
      <c r="D344" s="17"/>
      <c r="E344" s="17"/>
      <c r="F344" s="17"/>
      <c r="G344" s="17"/>
      <c r="H344" s="17"/>
      <c r="I344" s="16">
        <f>IF(B344&gt;A_Stammdaten!$B$12,0,SUM(C344,D344,F344,G344)-SUM(E344,H344))</f>
        <v>0</v>
      </c>
      <c r="J344" s="51">
        <f>HLOOKUP(A_Stammdaten!$B$12,$L$4:$R$2504,ROW(B344)-3,FALSE)+IF(OR(B344=0,A_Stammdaten!$B$12&lt;B344),0,I344*1/20)</f>
        <v>0</v>
      </c>
      <c r="K344" s="51">
        <f>HLOOKUP(A_Stammdaten!$B$12,$L$4:$R$2504,ROW(B344)-3,FALSE)</f>
        <v>0</v>
      </c>
      <c r="L344" s="51">
        <f t="shared" si="23"/>
        <v>0</v>
      </c>
      <c r="M344" s="51">
        <f t="shared" si="24"/>
        <v>0</v>
      </c>
      <c r="N344" s="51">
        <f t="shared" si="24"/>
        <v>0</v>
      </c>
      <c r="O344" s="51">
        <f t="shared" si="24"/>
        <v>0</v>
      </c>
      <c r="P344" s="51">
        <f t="shared" si="24"/>
        <v>0</v>
      </c>
      <c r="Q344" s="51">
        <f t="shared" si="24"/>
        <v>0</v>
      </c>
      <c r="R344" s="51">
        <f t="shared" si="24"/>
        <v>0</v>
      </c>
    </row>
    <row r="345" spans="1:18" x14ac:dyDescent="0.25">
      <c r="A345" s="17"/>
      <c r="B345" s="52"/>
      <c r="C345" s="17"/>
      <c r="D345" s="17"/>
      <c r="E345" s="17"/>
      <c r="F345" s="17"/>
      <c r="G345" s="17"/>
      <c r="H345" s="17"/>
      <c r="I345" s="16">
        <f>IF(B345&gt;A_Stammdaten!$B$12,0,SUM(C345,D345,F345,G345)-SUM(E345,H345))</f>
        <v>0</v>
      </c>
      <c r="J345" s="51">
        <f>HLOOKUP(A_Stammdaten!$B$12,$L$4:$R$2504,ROW(B345)-3,FALSE)+IF(OR(B345=0,A_Stammdaten!$B$12&lt;B345),0,I345*1/20)</f>
        <v>0</v>
      </c>
      <c r="K345" s="51">
        <f>HLOOKUP(A_Stammdaten!$B$12,$L$4:$R$2504,ROW(B345)-3,FALSE)</f>
        <v>0</v>
      </c>
      <c r="L345" s="51">
        <f t="shared" si="23"/>
        <v>0</v>
      </c>
      <c r="M345" s="51">
        <f t="shared" si="24"/>
        <v>0</v>
      </c>
      <c r="N345" s="51">
        <f t="shared" si="24"/>
        <v>0</v>
      </c>
      <c r="O345" s="51">
        <f t="shared" si="24"/>
        <v>0</v>
      </c>
      <c r="P345" s="51">
        <f t="shared" si="24"/>
        <v>0</v>
      </c>
      <c r="Q345" s="51">
        <f t="shared" si="24"/>
        <v>0</v>
      </c>
      <c r="R345" s="51">
        <f t="shared" si="24"/>
        <v>0</v>
      </c>
    </row>
    <row r="346" spans="1:18" x14ac:dyDescent="0.25">
      <c r="A346" s="17"/>
      <c r="B346" s="52"/>
      <c r="C346" s="17"/>
      <c r="D346" s="17"/>
      <c r="E346" s="17"/>
      <c r="F346" s="17"/>
      <c r="G346" s="17"/>
      <c r="H346" s="17"/>
      <c r="I346" s="16">
        <f>IF(B346&gt;A_Stammdaten!$B$12,0,SUM(C346,D346,F346,G346)-SUM(E346,H346))</f>
        <v>0</v>
      </c>
      <c r="J346" s="51">
        <f>HLOOKUP(A_Stammdaten!$B$12,$L$4:$R$2504,ROW(B346)-3,FALSE)+IF(OR(B346=0,A_Stammdaten!$B$12&lt;B346),0,I346*1/20)</f>
        <v>0</v>
      </c>
      <c r="K346" s="51">
        <f>HLOOKUP(A_Stammdaten!$B$12,$L$4:$R$2504,ROW(B346)-3,FALSE)</f>
        <v>0</v>
      </c>
      <c r="L346" s="51">
        <f t="shared" si="23"/>
        <v>0</v>
      </c>
      <c r="M346" s="51">
        <f t="shared" si="24"/>
        <v>0</v>
      </c>
      <c r="N346" s="51">
        <f t="shared" si="24"/>
        <v>0</v>
      </c>
      <c r="O346" s="51">
        <f t="shared" si="24"/>
        <v>0</v>
      </c>
      <c r="P346" s="51">
        <f t="shared" si="24"/>
        <v>0</v>
      </c>
      <c r="Q346" s="51">
        <f t="shared" si="24"/>
        <v>0</v>
      </c>
      <c r="R346" s="51">
        <f t="shared" si="24"/>
        <v>0</v>
      </c>
    </row>
    <row r="347" spans="1:18" x14ac:dyDescent="0.25">
      <c r="A347" s="17"/>
      <c r="B347" s="52"/>
      <c r="C347" s="17"/>
      <c r="D347" s="17"/>
      <c r="E347" s="17"/>
      <c r="F347" s="17"/>
      <c r="G347" s="17"/>
      <c r="H347" s="17"/>
      <c r="I347" s="16">
        <f>IF(B347&gt;A_Stammdaten!$B$12,0,SUM(C347,D347,F347,G347)-SUM(E347,H347))</f>
        <v>0</v>
      </c>
      <c r="J347" s="51">
        <f>HLOOKUP(A_Stammdaten!$B$12,$L$4:$R$2504,ROW(B347)-3,FALSE)+IF(OR(B347=0,A_Stammdaten!$B$12&lt;B347),0,I347*1/20)</f>
        <v>0</v>
      </c>
      <c r="K347" s="51">
        <f>HLOOKUP(A_Stammdaten!$B$12,$L$4:$R$2504,ROW(B347)-3,FALSE)</f>
        <v>0</v>
      </c>
      <c r="L347" s="51">
        <f t="shared" si="23"/>
        <v>0</v>
      </c>
      <c r="M347" s="51">
        <f t="shared" si="24"/>
        <v>0</v>
      </c>
      <c r="N347" s="51">
        <f t="shared" si="24"/>
        <v>0</v>
      </c>
      <c r="O347" s="51">
        <f t="shared" si="24"/>
        <v>0</v>
      </c>
      <c r="P347" s="51">
        <f t="shared" si="24"/>
        <v>0</v>
      </c>
      <c r="Q347" s="51">
        <f t="shared" si="24"/>
        <v>0</v>
      </c>
      <c r="R347" s="51">
        <f t="shared" si="24"/>
        <v>0</v>
      </c>
    </row>
    <row r="348" spans="1:18" x14ac:dyDescent="0.25">
      <c r="A348" s="17"/>
      <c r="B348" s="52"/>
      <c r="C348" s="17"/>
      <c r="D348" s="17"/>
      <c r="E348" s="17"/>
      <c r="F348" s="17"/>
      <c r="G348" s="17"/>
      <c r="H348" s="17"/>
      <c r="I348" s="16">
        <f>IF(B348&gt;A_Stammdaten!$B$12,0,SUM(C348,D348,F348,G348)-SUM(E348,H348))</f>
        <v>0</v>
      </c>
      <c r="J348" s="51">
        <f>HLOOKUP(A_Stammdaten!$B$12,$L$4:$R$2504,ROW(B348)-3,FALSE)+IF(OR(B348=0,A_Stammdaten!$B$12&lt;B348),0,I348*1/20)</f>
        <v>0</v>
      </c>
      <c r="K348" s="51">
        <f>HLOOKUP(A_Stammdaten!$B$12,$L$4:$R$2504,ROW(B348)-3,FALSE)</f>
        <v>0</v>
      </c>
      <c r="L348" s="51">
        <f t="shared" si="23"/>
        <v>0</v>
      </c>
      <c r="M348" s="51">
        <f t="shared" si="24"/>
        <v>0</v>
      </c>
      <c r="N348" s="51">
        <f t="shared" si="24"/>
        <v>0</v>
      </c>
      <c r="O348" s="51">
        <f t="shared" si="24"/>
        <v>0</v>
      </c>
      <c r="P348" s="51">
        <f t="shared" si="24"/>
        <v>0</v>
      </c>
      <c r="Q348" s="51">
        <f t="shared" si="24"/>
        <v>0</v>
      </c>
      <c r="R348" s="51">
        <f t="shared" si="24"/>
        <v>0</v>
      </c>
    </row>
    <row r="349" spans="1:18" x14ac:dyDescent="0.25">
      <c r="A349" s="17"/>
      <c r="B349" s="52"/>
      <c r="C349" s="17"/>
      <c r="D349" s="17"/>
      <c r="E349" s="17"/>
      <c r="F349" s="17"/>
      <c r="G349" s="17"/>
      <c r="H349" s="17"/>
      <c r="I349" s="16">
        <f>IF(B349&gt;A_Stammdaten!$B$12,0,SUM(C349,D349,F349,G349)-SUM(E349,H349))</f>
        <v>0</v>
      </c>
      <c r="J349" s="51">
        <f>HLOOKUP(A_Stammdaten!$B$12,$L$4:$R$2504,ROW(B349)-3,FALSE)+IF(OR(B349=0,A_Stammdaten!$B$12&lt;B349),0,I349*1/20)</f>
        <v>0</v>
      </c>
      <c r="K349" s="51">
        <f>HLOOKUP(A_Stammdaten!$B$12,$L$4:$R$2504,ROW(B349)-3,FALSE)</f>
        <v>0</v>
      </c>
      <c r="L349" s="51">
        <f t="shared" si="23"/>
        <v>0</v>
      </c>
      <c r="M349" s="51">
        <f t="shared" si="24"/>
        <v>0</v>
      </c>
      <c r="N349" s="51">
        <f t="shared" si="24"/>
        <v>0</v>
      </c>
      <c r="O349" s="51">
        <f t="shared" si="24"/>
        <v>0</v>
      </c>
      <c r="P349" s="51">
        <f t="shared" si="24"/>
        <v>0</v>
      </c>
      <c r="Q349" s="51">
        <f t="shared" si="24"/>
        <v>0</v>
      </c>
      <c r="R349" s="51">
        <f t="shared" si="24"/>
        <v>0</v>
      </c>
    </row>
    <row r="350" spans="1:18" x14ac:dyDescent="0.25">
      <c r="A350" s="17"/>
      <c r="B350" s="52"/>
      <c r="C350" s="17"/>
      <c r="D350" s="17"/>
      <c r="E350" s="17"/>
      <c r="F350" s="17"/>
      <c r="G350" s="17"/>
      <c r="H350" s="17"/>
      <c r="I350" s="16">
        <f>IF(B350&gt;A_Stammdaten!$B$12,0,SUM(C350,D350,F350,G350)-SUM(E350,H350))</f>
        <v>0</v>
      </c>
      <c r="J350" s="51">
        <f>HLOOKUP(A_Stammdaten!$B$12,$L$4:$R$2504,ROW(B350)-3,FALSE)+IF(OR(B350=0,A_Stammdaten!$B$12&lt;B350),0,I350*1/20)</f>
        <v>0</v>
      </c>
      <c r="K350" s="51">
        <f>HLOOKUP(A_Stammdaten!$B$12,$L$4:$R$2504,ROW(B350)-3,FALSE)</f>
        <v>0</v>
      </c>
      <c r="L350" s="51">
        <f t="shared" si="23"/>
        <v>0</v>
      </c>
      <c r="M350" s="51">
        <f t="shared" si="24"/>
        <v>0</v>
      </c>
      <c r="N350" s="51">
        <f t="shared" si="24"/>
        <v>0</v>
      </c>
      <c r="O350" s="51">
        <f t="shared" si="24"/>
        <v>0</v>
      </c>
      <c r="P350" s="51">
        <f t="shared" si="24"/>
        <v>0</v>
      </c>
      <c r="Q350" s="51">
        <f t="shared" si="24"/>
        <v>0</v>
      </c>
      <c r="R350" s="51">
        <f t="shared" si="24"/>
        <v>0</v>
      </c>
    </row>
    <row r="351" spans="1:18" x14ac:dyDescent="0.25">
      <c r="A351" s="17"/>
      <c r="B351" s="52"/>
      <c r="C351" s="17"/>
      <c r="D351" s="17"/>
      <c r="E351" s="17"/>
      <c r="F351" s="17"/>
      <c r="G351" s="17"/>
      <c r="H351" s="17"/>
      <c r="I351" s="16">
        <f>IF(B351&gt;A_Stammdaten!$B$12,0,SUM(C351,D351,F351,G351)-SUM(E351,H351))</f>
        <v>0</v>
      </c>
      <c r="J351" s="51">
        <f>HLOOKUP(A_Stammdaten!$B$12,$L$4:$R$2504,ROW(B351)-3,FALSE)+IF(OR(B351=0,A_Stammdaten!$B$12&lt;B351),0,I351*1/20)</f>
        <v>0</v>
      </c>
      <c r="K351" s="51">
        <f>HLOOKUP(A_Stammdaten!$B$12,$L$4:$R$2504,ROW(B351)-3,FALSE)</f>
        <v>0</v>
      </c>
      <c r="L351" s="51">
        <f t="shared" si="23"/>
        <v>0</v>
      </c>
      <c r="M351" s="51">
        <f t="shared" si="24"/>
        <v>0</v>
      </c>
      <c r="N351" s="51">
        <f t="shared" si="24"/>
        <v>0</v>
      </c>
      <c r="O351" s="51">
        <f t="shared" si="24"/>
        <v>0</v>
      </c>
      <c r="P351" s="51">
        <f t="shared" si="24"/>
        <v>0</v>
      </c>
      <c r="Q351" s="51">
        <f t="shared" si="24"/>
        <v>0</v>
      </c>
      <c r="R351" s="51">
        <f t="shared" si="24"/>
        <v>0</v>
      </c>
    </row>
    <row r="352" spans="1:18" x14ac:dyDescent="0.25">
      <c r="A352" s="17"/>
      <c r="B352" s="52"/>
      <c r="C352" s="17"/>
      <c r="D352" s="17"/>
      <c r="E352" s="17"/>
      <c r="F352" s="17"/>
      <c r="G352" s="17"/>
      <c r="H352" s="17"/>
      <c r="I352" s="16">
        <f>IF(B352&gt;A_Stammdaten!$B$12,0,SUM(C352,D352,F352,G352)-SUM(E352,H352))</f>
        <v>0</v>
      </c>
      <c r="J352" s="51">
        <f>HLOOKUP(A_Stammdaten!$B$12,$L$4:$R$2504,ROW(B352)-3,FALSE)+IF(OR(B352=0,A_Stammdaten!$B$12&lt;B352),0,I352*1/20)</f>
        <v>0</v>
      </c>
      <c r="K352" s="51">
        <f>HLOOKUP(A_Stammdaten!$B$12,$L$4:$R$2504,ROW(B352)-3,FALSE)</f>
        <v>0</v>
      </c>
      <c r="L352" s="51">
        <f t="shared" si="23"/>
        <v>0</v>
      </c>
      <c r="M352" s="51">
        <f t="shared" si="24"/>
        <v>0</v>
      </c>
      <c r="N352" s="51">
        <f t="shared" si="24"/>
        <v>0</v>
      </c>
      <c r="O352" s="51">
        <f t="shared" si="24"/>
        <v>0</v>
      </c>
      <c r="P352" s="51">
        <f t="shared" si="24"/>
        <v>0</v>
      </c>
      <c r="Q352" s="51">
        <f t="shared" si="24"/>
        <v>0</v>
      </c>
      <c r="R352" s="51">
        <f t="shared" si="24"/>
        <v>0</v>
      </c>
    </row>
    <row r="353" spans="1:18" x14ac:dyDescent="0.25">
      <c r="A353" s="17"/>
      <c r="B353" s="52"/>
      <c r="C353" s="17"/>
      <c r="D353" s="17"/>
      <c r="E353" s="17"/>
      <c r="F353" s="17"/>
      <c r="G353" s="17"/>
      <c r="H353" s="17"/>
      <c r="I353" s="16">
        <f>IF(B353&gt;A_Stammdaten!$B$12,0,SUM(C353,D353,F353,G353)-SUM(E353,H353))</f>
        <v>0</v>
      </c>
      <c r="J353" s="51">
        <f>HLOOKUP(A_Stammdaten!$B$12,$L$4:$R$2504,ROW(B353)-3,FALSE)+IF(OR(B353=0,A_Stammdaten!$B$12&lt;B353),0,I353*1/20)</f>
        <v>0</v>
      </c>
      <c r="K353" s="51">
        <f>HLOOKUP(A_Stammdaten!$B$12,$L$4:$R$2504,ROW(B353)-3,FALSE)</f>
        <v>0</v>
      </c>
      <c r="L353" s="51">
        <f t="shared" si="23"/>
        <v>0</v>
      </c>
      <c r="M353" s="51">
        <f t="shared" si="24"/>
        <v>0</v>
      </c>
      <c r="N353" s="51">
        <f t="shared" si="24"/>
        <v>0</v>
      </c>
      <c r="O353" s="51">
        <f t="shared" si="24"/>
        <v>0</v>
      </c>
      <c r="P353" s="51">
        <f t="shared" si="24"/>
        <v>0</v>
      </c>
      <c r="Q353" s="51">
        <f t="shared" si="24"/>
        <v>0</v>
      </c>
      <c r="R353" s="51">
        <f t="shared" si="24"/>
        <v>0</v>
      </c>
    </row>
    <row r="354" spans="1:18" x14ac:dyDescent="0.25">
      <c r="A354" s="17"/>
      <c r="B354" s="52"/>
      <c r="C354" s="17"/>
      <c r="D354" s="17"/>
      <c r="E354" s="17"/>
      <c r="F354" s="17"/>
      <c r="G354" s="17"/>
      <c r="H354" s="17"/>
      <c r="I354" s="16">
        <f>IF(B354&gt;A_Stammdaten!$B$12,0,SUM(C354,D354,F354,G354)-SUM(E354,H354))</f>
        <v>0</v>
      </c>
      <c r="J354" s="51">
        <f>HLOOKUP(A_Stammdaten!$B$12,$L$4:$R$2504,ROW(B354)-3,FALSE)+IF(OR(B354=0,A_Stammdaten!$B$12&lt;B354),0,I354*1/20)</f>
        <v>0</v>
      </c>
      <c r="K354" s="51">
        <f>HLOOKUP(A_Stammdaten!$B$12,$L$4:$R$2504,ROW(B354)-3,FALSE)</f>
        <v>0</v>
      </c>
      <c r="L354" s="51">
        <f t="shared" si="23"/>
        <v>0</v>
      </c>
      <c r="M354" s="51">
        <f t="shared" si="24"/>
        <v>0</v>
      </c>
      <c r="N354" s="51">
        <f t="shared" si="24"/>
        <v>0</v>
      </c>
      <c r="O354" s="51">
        <f t="shared" si="24"/>
        <v>0</v>
      </c>
      <c r="P354" s="51">
        <f t="shared" si="24"/>
        <v>0</v>
      </c>
      <c r="Q354" s="51">
        <f t="shared" si="24"/>
        <v>0</v>
      </c>
      <c r="R354" s="51">
        <f t="shared" si="24"/>
        <v>0</v>
      </c>
    </row>
    <row r="355" spans="1:18" x14ac:dyDescent="0.25">
      <c r="A355" s="17"/>
      <c r="B355" s="52"/>
      <c r="C355" s="17"/>
      <c r="D355" s="17"/>
      <c r="E355" s="17"/>
      <c r="F355" s="17"/>
      <c r="G355" s="17"/>
      <c r="H355" s="17"/>
      <c r="I355" s="16">
        <f>IF(B355&gt;A_Stammdaten!$B$12,0,SUM(C355,D355,F355,G355)-SUM(E355,H355))</f>
        <v>0</v>
      </c>
      <c r="J355" s="51">
        <f>HLOOKUP(A_Stammdaten!$B$12,$L$4:$R$2504,ROW(B355)-3,FALSE)+IF(OR(B355=0,A_Stammdaten!$B$12&lt;B355),0,I355*1/20)</f>
        <v>0</v>
      </c>
      <c r="K355" s="51">
        <f>HLOOKUP(A_Stammdaten!$B$12,$L$4:$R$2504,ROW(B355)-3,FALSE)</f>
        <v>0</v>
      </c>
      <c r="L355" s="51">
        <f t="shared" si="23"/>
        <v>0</v>
      </c>
      <c r="M355" s="51">
        <f t="shared" si="24"/>
        <v>0</v>
      </c>
      <c r="N355" s="51">
        <f t="shared" si="24"/>
        <v>0</v>
      </c>
      <c r="O355" s="51">
        <f t="shared" si="24"/>
        <v>0</v>
      </c>
      <c r="P355" s="51">
        <f t="shared" si="24"/>
        <v>0</v>
      </c>
      <c r="Q355" s="51">
        <f t="shared" si="24"/>
        <v>0</v>
      </c>
      <c r="R355" s="51">
        <f t="shared" si="24"/>
        <v>0</v>
      </c>
    </row>
    <row r="356" spans="1:18" x14ac:dyDescent="0.25">
      <c r="A356" s="17"/>
      <c r="B356" s="52"/>
      <c r="C356" s="17"/>
      <c r="D356" s="17"/>
      <c r="E356" s="17"/>
      <c r="F356" s="17"/>
      <c r="G356" s="17"/>
      <c r="H356" s="17"/>
      <c r="I356" s="16">
        <f>IF(B356&gt;A_Stammdaten!$B$12,0,SUM(C356,D356,F356,G356)-SUM(E356,H356))</f>
        <v>0</v>
      </c>
      <c r="J356" s="51">
        <f>HLOOKUP(A_Stammdaten!$B$12,$L$4:$R$2504,ROW(B356)-3,FALSE)+IF(OR(B356=0,A_Stammdaten!$B$12&lt;B356),0,I356*1/20)</f>
        <v>0</v>
      </c>
      <c r="K356" s="51">
        <f>HLOOKUP(A_Stammdaten!$B$12,$L$4:$R$2504,ROW(B356)-3,FALSE)</f>
        <v>0</v>
      </c>
      <c r="L356" s="51">
        <f t="shared" si="23"/>
        <v>0</v>
      </c>
      <c r="M356" s="51">
        <f t="shared" si="24"/>
        <v>0</v>
      </c>
      <c r="N356" s="51">
        <f t="shared" si="24"/>
        <v>0</v>
      </c>
      <c r="O356" s="51">
        <f t="shared" si="24"/>
        <v>0</v>
      </c>
      <c r="P356" s="51">
        <f t="shared" si="24"/>
        <v>0</v>
      </c>
      <c r="Q356" s="51">
        <f t="shared" si="24"/>
        <v>0</v>
      </c>
      <c r="R356" s="51">
        <f t="shared" si="24"/>
        <v>0</v>
      </c>
    </row>
    <row r="357" spans="1:18" x14ac:dyDescent="0.25">
      <c r="A357" s="17"/>
      <c r="B357" s="52"/>
      <c r="C357" s="17"/>
      <c r="D357" s="17"/>
      <c r="E357" s="17"/>
      <c r="F357" s="17"/>
      <c r="G357" s="17"/>
      <c r="H357" s="17"/>
      <c r="I357" s="16">
        <f>IF(B357&gt;A_Stammdaten!$B$12,0,SUM(C357,D357,F357,G357)-SUM(E357,H357))</f>
        <v>0</v>
      </c>
      <c r="J357" s="51">
        <f>HLOOKUP(A_Stammdaten!$B$12,$L$4:$R$2504,ROW(B357)-3,FALSE)+IF(OR(B357=0,A_Stammdaten!$B$12&lt;B357),0,I357*1/20)</f>
        <v>0</v>
      </c>
      <c r="K357" s="51">
        <f>HLOOKUP(A_Stammdaten!$B$12,$L$4:$R$2504,ROW(B357)-3,FALSE)</f>
        <v>0</v>
      </c>
      <c r="L357" s="51">
        <f t="shared" si="23"/>
        <v>0</v>
      </c>
      <c r="M357" s="51">
        <f t="shared" si="24"/>
        <v>0</v>
      </c>
      <c r="N357" s="51">
        <f t="shared" si="24"/>
        <v>0</v>
      </c>
      <c r="O357" s="51">
        <f t="shared" si="24"/>
        <v>0</v>
      </c>
      <c r="P357" s="51">
        <f t="shared" si="24"/>
        <v>0</v>
      </c>
      <c r="Q357" s="51">
        <f t="shared" si="24"/>
        <v>0</v>
      </c>
      <c r="R357" s="51">
        <f t="shared" si="24"/>
        <v>0</v>
      </c>
    </row>
    <row r="358" spans="1:18" x14ac:dyDescent="0.25">
      <c r="A358" s="17"/>
      <c r="B358" s="52"/>
      <c r="C358" s="17"/>
      <c r="D358" s="17"/>
      <c r="E358" s="17"/>
      <c r="F358" s="17"/>
      <c r="G358" s="17"/>
      <c r="H358" s="17"/>
      <c r="I358" s="16">
        <f>IF(B358&gt;A_Stammdaten!$B$12,0,SUM(C358,D358,F358,G358)-SUM(E358,H358))</f>
        <v>0</v>
      </c>
      <c r="J358" s="51">
        <f>HLOOKUP(A_Stammdaten!$B$12,$L$4:$R$2504,ROW(B358)-3,FALSE)+IF(OR(B358=0,A_Stammdaten!$B$12&lt;B358),0,I358*1/20)</f>
        <v>0</v>
      </c>
      <c r="K358" s="51">
        <f>HLOOKUP(A_Stammdaten!$B$12,$L$4:$R$2504,ROW(B358)-3,FALSE)</f>
        <v>0</v>
      </c>
      <c r="L358" s="51">
        <f t="shared" si="23"/>
        <v>0</v>
      </c>
      <c r="M358" s="51">
        <f t="shared" si="24"/>
        <v>0</v>
      </c>
      <c r="N358" s="51">
        <f t="shared" si="24"/>
        <v>0</v>
      </c>
      <c r="O358" s="51">
        <f t="shared" si="24"/>
        <v>0</v>
      </c>
      <c r="P358" s="51">
        <f t="shared" si="24"/>
        <v>0</v>
      </c>
      <c r="Q358" s="51">
        <f t="shared" si="24"/>
        <v>0</v>
      </c>
      <c r="R358" s="51">
        <f t="shared" si="24"/>
        <v>0</v>
      </c>
    </row>
    <row r="359" spans="1:18" x14ac:dyDescent="0.25">
      <c r="A359" s="17"/>
      <c r="B359" s="52"/>
      <c r="C359" s="17"/>
      <c r="D359" s="17"/>
      <c r="E359" s="17"/>
      <c r="F359" s="17"/>
      <c r="G359" s="17"/>
      <c r="H359" s="17"/>
      <c r="I359" s="16">
        <f>IF(B359&gt;A_Stammdaten!$B$12,0,SUM(C359,D359,F359,G359)-SUM(E359,H359))</f>
        <v>0</v>
      </c>
      <c r="J359" s="51">
        <f>HLOOKUP(A_Stammdaten!$B$12,$L$4:$R$2504,ROW(B359)-3,FALSE)+IF(OR(B359=0,A_Stammdaten!$B$12&lt;B359),0,I359*1/20)</f>
        <v>0</v>
      </c>
      <c r="K359" s="51">
        <f>HLOOKUP(A_Stammdaten!$B$12,$L$4:$R$2504,ROW(B359)-3,FALSE)</f>
        <v>0</v>
      </c>
      <c r="L359" s="51">
        <f t="shared" si="23"/>
        <v>0</v>
      </c>
      <c r="M359" s="51">
        <f t="shared" si="24"/>
        <v>0</v>
      </c>
      <c r="N359" s="51">
        <f t="shared" si="24"/>
        <v>0</v>
      </c>
      <c r="O359" s="51">
        <f t="shared" si="24"/>
        <v>0</v>
      </c>
      <c r="P359" s="51">
        <f t="shared" si="24"/>
        <v>0</v>
      </c>
      <c r="Q359" s="51">
        <f t="shared" si="24"/>
        <v>0</v>
      </c>
      <c r="R359" s="51">
        <f t="shared" si="24"/>
        <v>0</v>
      </c>
    </row>
    <row r="360" spans="1:18" x14ac:dyDescent="0.25">
      <c r="A360" s="17"/>
      <c r="B360" s="52"/>
      <c r="C360" s="17"/>
      <c r="D360" s="17"/>
      <c r="E360" s="17"/>
      <c r="F360" s="17"/>
      <c r="G360" s="17"/>
      <c r="H360" s="17"/>
      <c r="I360" s="16">
        <f>IF(B360&gt;A_Stammdaten!$B$12,0,SUM(C360,D360,F360,G360)-SUM(E360,H360))</f>
        <v>0</v>
      </c>
      <c r="J360" s="51">
        <f>HLOOKUP(A_Stammdaten!$B$12,$L$4:$R$2504,ROW(B360)-3,FALSE)+IF(OR(B360=0,A_Stammdaten!$B$12&lt;B360),0,I360*1/20)</f>
        <v>0</v>
      </c>
      <c r="K360" s="51">
        <f>HLOOKUP(A_Stammdaten!$B$12,$L$4:$R$2504,ROW(B360)-3,FALSE)</f>
        <v>0</v>
      </c>
      <c r="L360" s="51">
        <f t="shared" si="23"/>
        <v>0</v>
      </c>
      <c r="M360" s="51">
        <f t="shared" si="24"/>
        <v>0</v>
      </c>
      <c r="N360" s="51">
        <f t="shared" si="24"/>
        <v>0</v>
      </c>
      <c r="O360" s="51">
        <f t="shared" si="24"/>
        <v>0</v>
      </c>
      <c r="P360" s="51">
        <f t="shared" si="24"/>
        <v>0</v>
      </c>
      <c r="Q360" s="51">
        <f t="shared" si="24"/>
        <v>0</v>
      </c>
      <c r="R360" s="51">
        <f t="shared" si="24"/>
        <v>0</v>
      </c>
    </row>
    <row r="361" spans="1:18" x14ac:dyDescent="0.25">
      <c r="A361" s="17"/>
      <c r="B361" s="52"/>
      <c r="C361" s="17"/>
      <c r="D361" s="17"/>
      <c r="E361" s="17"/>
      <c r="F361" s="17"/>
      <c r="G361" s="17"/>
      <c r="H361" s="17"/>
      <c r="I361" s="16">
        <f>IF(B361&gt;A_Stammdaten!$B$12,0,SUM(C361,D361,F361,G361)-SUM(E361,H361))</f>
        <v>0</v>
      </c>
      <c r="J361" s="51">
        <f>HLOOKUP(A_Stammdaten!$B$12,$L$4:$R$2504,ROW(B361)-3,FALSE)+IF(OR(B361=0,A_Stammdaten!$B$12&lt;B361),0,I361*1/20)</f>
        <v>0</v>
      </c>
      <c r="K361" s="51">
        <f>HLOOKUP(A_Stammdaten!$B$12,$L$4:$R$2504,ROW(B361)-3,FALSE)</f>
        <v>0</v>
      </c>
      <c r="L361" s="51">
        <f t="shared" si="23"/>
        <v>0</v>
      </c>
      <c r="M361" s="51">
        <f t="shared" si="24"/>
        <v>0</v>
      </c>
      <c r="N361" s="51">
        <f t="shared" si="24"/>
        <v>0</v>
      </c>
      <c r="O361" s="51">
        <f t="shared" si="24"/>
        <v>0</v>
      </c>
      <c r="P361" s="51">
        <f t="shared" si="24"/>
        <v>0</v>
      </c>
      <c r="Q361" s="51">
        <f t="shared" si="24"/>
        <v>0</v>
      </c>
      <c r="R361" s="51">
        <f t="shared" si="24"/>
        <v>0</v>
      </c>
    </row>
    <row r="362" spans="1:18" x14ac:dyDescent="0.25">
      <c r="A362" s="17"/>
      <c r="B362" s="52"/>
      <c r="C362" s="17"/>
      <c r="D362" s="17"/>
      <c r="E362" s="17"/>
      <c r="F362" s="17"/>
      <c r="G362" s="17"/>
      <c r="H362" s="17"/>
      <c r="I362" s="16">
        <f>IF(B362&gt;A_Stammdaten!$B$12,0,SUM(C362,D362,F362,G362)-SUM(E362,H362))</f>
        <v>0</v>
      </c>
      <c r="J362" s="51">
        <f>HLOOKUP(A_Stammdaten!$B$12,$L$4:$R$2504,ROW(B362)-3,FALSE)+IF(OR(B362=0,A_Stammdaten!$B$12&lt;B362),0,I362*1/20)</f>
        <v>0</v>
      </c>
      <c r="K362" s="51">
        <f>HLOOKUP(A_Stammdaten!$B$12,$L$4:$R$2504,ROW(B362)-3,FALSE)</f>
        <v>0</v>
      </c>
      <c r="L362" s="51">
        <f t="shared" si="23"/>
        <v>0</v>
      </c>
      <c r="M362" s="51">
        <f t="shared" si="24"/>
        <v>0</v>
      </c>
      <c r="N362" s="51">
        <f t="shared" si="24"/>
        <v>0</v>
      </c>
      <c r="O362" s="51">
        <f t="shared" si="24"/>
        <v>0</v>
      </c>
      <c r="P362" s="51">
        <f t="shared" si="24"/>
        <v>0</v>
      </c>
      <c r="Q362" s="51">
        <f t="shared" si="24"/>
        <v>0</v>
      </c>
      <c r="R362" s="51">
        <f t="shared" si="24"/>
        <v>0</v>
      </c>
    </row>
    <row r="363" spans="1:18" x14ac:dyDescent="0.25">
      <c r="A363" s="17"/>
      <c r="B363" s="52"/>
      <c r="C363" s="17"/>
      <c r="D363" s="17"/>
      <c r="E363" s="17"/>
      <c r="F363" s="17"/>
      <c r="G363" s="17"/>
      <c r="H363" s="17"/>
      <c r="I363" s="16">
        <f>IF(B363&gt;A_Stammdaten!$B$12,0,SUM(C363,D363,F363,G363)-SUM(E363,H363))</f>
        <v>0</v>
      </c>
      <c r="J363" s="51">
        <f>HLOOKUP(A_Stammdaten!$B$12,$L$4:$R$2504,ROW(B363)-3,FALSE)+IF(OR(B363=0,A_Stammdaten!$B$12&lt;B363),0,I363*1/20)</f>
        <v>0</v>
      </c>
      <c r="K363" s="51">
        <f>HLOOKUP(A_Stammdaten!$B$12,$L$4:$R$2504,ROW(B363)-3,FALSE)</f>
        <v>0</v>
      </c>
      <c r="L363" s="51">
        <f t="shared" si="23"/>
        <v>0</v>
      </c>
      <c r="M363" s="51">
        <f t="shared" si="24"/>
        <v>0</v>
      </c>
      <c r="N363" s="51">
        <f t="shared" si="24"/>
        <v>0</v>
      </c>
      <c r="O363" s="51">
        <f t="shared" si="24"/>
        <v>0</v>
      </c>
      <c r="P363" s="51">
        <f t="shared" si="24"/>
        <v>0</v>
      </c>
      <c r="Q363" s="51">
        <f t="shared" si="24"/>
        <v>0</v>
      </c>
      <c r="R363" s="51">
        <f t="shared" si="24"/>
        <v>0</v>
      </c>
    </row>
    <row r="364" spans="1:18" x14ac:dyDescent="0.25">
      <c r="A364" s="17"/>
      <c r="B364" s="52"/>
      <c r="C364" s="17"/>
      <c r="D364" s="17"/>
      <c r="E364" s="17"/>
      <c r="F364" s="17"/>
      <c r="G364" s="17"/>
      <c r="H364" s="17"/>
      <c r="I364" s="16">
        <f>IF(B364&gt;A_Stammdaten!$B$12,0,SUM(C364,D364,F364,G364)-SUM(E364,H364))</f>
        <v>0</v>
      </c>
      <c r="J364" s="51">
        <f>HLOOKUP(A_Stammdaten!$B$12,$L$4:$R$2504,ROW(B364)-3,FALSE)+IF(OR(B364=0,A_Stammdaten!$B$12&lt;B364),0,I364*1/20)</f>
        <v>0</v>
      </c>
      <c r="K364" s="51">
        <f>HLOOKUP(A_Stammdaten!$B$12,$L$4:$R$2504,ROW(B364)-3,FALSE)</f>
        <v>0</v>
      </c>
      <c r="L364" s="51">
        <f t="shared" si="23"/>
        <v>0</v>
      </c>
      <c r="M364" s="51">
        <f t="shared" si="24"/>
        <v>0</v>
      </c>
      <c r="N364" s="51">
        <f t="shared" si="24"/>
        <v>0</v>
      </c>
      <c r="O364" s="51">
        <f t="shared" si="24"/>
        <v>0</v>
      </c>
      <c r="P364" s="51">
        <f t="shared" si="24"/>
        <v>0</v>
      </c>
      <c r="Q364" s="51">
        <f t="shared" si="24"/>
        <v>0</v>
      </c>
      <c r="R364" s="51">
        <f t="shared" si="24"/>
        <v>0</v>
      </c>
    </row>
    <row r="365" spans="1:18" x14ac:dyDescent="0.25">
      <c r="A365" s="17"/>
      <c r="B365" s="52"/>
      <c r="C365" s="17"/>
      <c r="D365" s="17"/>
      <c r="E365" s="17"/>
      <c r="F365" s="17"/>
      <c r="G365" s="17"/>
      <c r="H365" s="17"/>
      <c r="I365" s="16">
        <f>IF(B365&gt;A_Stammdaten!$B$12,0,SUM(C365,D365,F365,G365)-SUM(E365,H365))</f>
        <v>0</v>
      </c>
      <c r="J365" s="51">
        <f>HLOOKUP(A_Stammdaten!$B$12,$L$4:$R$2504,ROW(B365)-3,FALSE)+IF(OR(B365=0,A_Stammdaten!$B$12&lt;B365),0,I365*1/20)</f>
        <v>0</v>
      </c>
      <c r="K365" s="51">
        <f>HLOOKUP(A_Stammdaten!$B$12,$L$4:$R$2504,ROW(B365)-3,FALSE)</f>
        <v>0</v>
      </c>
      <c r="L365" s="51">
        <f t="shared" si="23"/>
        <v>0</v>
      </c>
      <c r="M365" s="51">
        <f t="shared" si="24"/>
        <v>0</v>
      </c>
      <c r="N365" s="51">
        <f t="shared" si="24"/>
        <v>0</v>
      </c>
      <c r="O365" s="51">
        <f t="shared" si="24"/>
        <v>0</v>
      </c>
      <c r="P365" s="51">
        <f t="shared" si="24"/>
        <v>0</v>
      </c>
      <c r="Q365" s="51">
        <f t="shared" si="24"/>
        <v>0</v>
      </c>
      <c r="R365" s="51">
        <f t="shared" si="24"/>
        <v>0</v>
      </c>
    </row>
    <row r="366" spans="1:18" x14ac:dyDescent="0.25">
      <c r="A366" s="17"/>
      <c r="B366" s="52"/>
      <c r="C366" s="17"/>
      <c r="D366" s="17"/>
      <c r="E366" s="17"/>
      <c r="F366" s="17"/>
      <c r="G366" s="17"/>
      <c r="H366" s="17"/>
      <c r="I366" s="16">
        <f>IF(B366&gt;A_Stammdaten!$B$12,0,SUM(C366,D366,F366,G366)-SUM(E366,H366))</f>
        <v>0</v>
      </c>
      <c r="J366" s="51">
        <f>HLOOKUP(A_Stammdaten!$B$12,$L$4:$R$2504,ROW(B366)-3,FALSE)+IF(OR(B366=0,A_Stammdaten!$B$12&lt;B366),0,I366*1/20)</f>
        <v>0</v>
      </c>
      <c r="K366" s="51">
        <f>HLOOKUP(A_Stammdaten!$B$12,$L$4:$R$2504,ROW(B366)-3,FALSE)</f>
        <v>0</v>
      </c>
      <c r="L366" s="51">
        <f t="shared" si="23"/>
        <v>0</v>
      </c>
      <c r="M366" s="51">
        <f t="shared" si="24"/>
        <v>0</v>
      </c>
      <c r="N366" s="51">
        <f t="shared" si="24"/>
        <v>0</v>
      </c>
      <c r="O366" s="51">
        <f t="shared" si="24"/>
        <v>0</v>
      </c>
      <c r="P366" s="51">
        <f t="shared" si="24"/>
        <v>0</v>
      </c>
      <c r="Q366" s="51">
        <f t="shared" si="24"/>
        <v>0</v>
      </c>
      <c r="R366" s="51">
        <f t="shared" si="24"/>
        <v>0</v>
      </c>
    </row>
    <row r="367" spans="1:18" x14ac:dyDescent="0.25">
      <c r="A367" s="17"/>
      <c r="B367" s="52"/>
      <c r="C367" s="17"/>
      <c r="D367" s="17"/>
      <c r="E367" s="17"/>
      <c r="F367" s="17"/>
      <c r="G367" s="17"/>
      <c r="H367" s="17"/>
      <c r="I367" s="16">
        <f>IF(B367&gt;A_Stammdaten!$B$12,0,SUM(C367,D367,F367,G367)-SUM(E367,H367))</f>
        <v>0</v>
      </c>
      <c r="J367" s="51">
        <f>HLOOKUP(A_Stammdaten!$B$12,$L$4:$R$2504,ROW(B367)-3,FALSE)+IF(OR(B367=0,A_Stammdaten!$B$12&lt;B367),0,I367*1/20)</f>
        <v>0</v>
      </c>
      <c r="K367" s="51">
        <f>HLOOKUP(A_Stammdaten!$B$12,$L$4:$R$2504,ROW(B367)-3,FALSE)</f>
        <v>0</v>
      </c>
      <c r="L367" s="51">
        <f t="shared" si="23"/>
        <v>0</v>
      </c>
      <c r="M367" s="51">
        <f t="shared" si="24"/>
        <v>0</v>
      </c>
      <c r="N367" s="51">
        <f t="shared" si="24"/>
        <v>0</v>
      </c>
      <c r="O367" s="51">
        <f t="shared" si="24"/>
        <v>0</v>
      </c>
      <c r="P367" s="51">
        <f t="shared" si="24"/>
        <v>0</v>
      </c>
      <c r="Q367" s="51">
        <f t="shared" si="24"/>
        <v>0</v>
      </c>
      <c r="R367" s="51">
        <f t="shared" si="24"/>
        <v>0</v>
      </c>
    </row>
    <row r="368" spans="1:18" x14ac:dyDescent="0.25">
      <c r="A368" s="17"/>
      <c r="B368" s="52"/>
      <c r="C368" s="17"/>
      <c r="D368" s="17"/>
      <c r="E368" s="17"/>
      <c r="F368" s="17"/>
      <c r="G368" s="17"/>
      <c r="H368" s="17"/>
      <c r="I368" s="16">
        <f>IF(B368&gt;A_Stammdaten!$B$12,0,SUM(C368,D368,F368,G368)-SUM(E368,H368))</f>
        <v>0</v>
      </c>
      <c r="J368" s="51">
        <f>HLOOKUP(A_Stammdaten!$B$12,$L$4:$R$2504,ROW(B368)-3,FALSE)+IF(OR(B368=0,A_Stammdaten!$B$12&lt;B368),0,I368*1/20)</f>
        <v>0</v>
      </c>
      <c r="K368" s="51">
        <f>HLOOKUP(A_Stammdaten!$B$12,$L$4:$R$2504,ROW(B368)-3,FALSE)</f>
        <v>0</v>
      </c>
      <c r="L368" s="51">
        <f t="shared" si="23"/>
        <v>0</v>
      </c>
      <c r="M368" s="51">
        <f t="shared" si="24"/>
        <v>0</v>
      </c>
      <c r="N368" s="51">
        <f t="shared" si="24"/>
        <v>0</v>
      </c>
      <c r="O368" s="51">
        <f t="shared" si="24"/>
        <v>0</v>
      </c>
      <c r="P368" s="51">
        <f t="shared" si="24"/>
        <v>0</v>
      </c>
      <c r="Q368" s="51">
        <f t="shared" si="24"/>
        <v>0</v>
      </c>
      <c r="R368" s="51">
        <f t="shared" si="24"/>
        <v>0</v>
      </c>
    </row>
    <row r="369" spans="1:18" x14ac:dyDescent="0.25">
      <c r="A369" s="17"/>
      <c r="B369" s="52"/>
      <c r="C369" s="17"/>
      <c r="D369" s="17"/>
      <c r="E369" s="17"/>
      <c r="F369" s="17"/>
      <c r="G369" s="17"/>
      <c r="H369" s="17"/>
      <c r="I369" s="16">
        <f>IF(B369&gt;A_Stammdaten!$B$12,0,SUM(C369,D369,F369,G369)-SUM(E369,H369))</f>
        <v>0</v>
      </c>
      <c r="J369" s="51">
        <f>HLOOKUP(A_Stammdaten!$B$12,$L$4:$R$2504,ROW(B369)-3,FALSE)+IF(OR(B369=0,A_Stammdaten!$B$12&lt;B369),0,I369*1/20)</f>
        <v>0</v>
      </c>
      <c r="K369" s="51">
        <f>HLOOKUP(A_Stammdaten!$B$12,$L$4:$R$2504,ROW(B369)-3,FALSE)</f>
        <v>0</v>
      </c>
      <c r="L369" s="51">
        <f t="shared" si="23"/>
        <v>0</v>
      </c>
      <c r="M369" s="51">
        <f t="shared" si="24"/>
        <v>0</v>
      </c>
      <c r="N369" s="51">
        <f t="shared" si="24"/>
        <v>0</v>
      </c>
      <c r="O369" s="51">
        <f t="shared" si="24"/>
        <v>0</v>
      </c>
      <c r="P369" s="51">
        <f t="shared" si="24"/>
        <v>0</v>
      </c>
      <c r="Q369" s="51">
        <f t="shared" si="24"/>
        <v>0</v>
      </c>
      <c r="R369" s="51">
        <f t="shared" si="24"/>
        <v>0</v>
      </c>
    </row>
    <row r="370" spans="1:18" x14ac:dyDescent="0.25">
      <c r="A370" s="17"/>
      <c r="B370" s="52"/>
      <c r="C370" s="17"/>
      <c r="D370" s="17"/>
      <c r="E370" s="17"/>
      <c r="F370" s="17"/>
      <c r="G370" s="17"/>
      <c r="H370" s="17"/>
      <c r="I370" s="16">
        <f>IF(B370&gt;A_Stammdaten!$B$12,0,SUM(C370,D370,F370,G370)-SUM(E370,H370))</f>
        <v>0</v>
      </c>
      <c r="J370" s="51">
        <f>HLOOKUP(A_Stammdaten!$B$12,$L$4:$R$2504,ROW(B370)-3,FALSE)+IF(OR(B370=0,A_Stammdaten!$B$12&lt;B370),0,I370*1/20)</f>
        <v>0</v>
      </c>
      <c r="K370" s="51">
        <f>HLOOKUP(A_Stammdaten!$B$12,$L$4:$R$2504,ROW(B370)-3,FALSE)</f>
        <v>0</v>
      </c>
      <c r="L370" s="51">
        <f t="shared" si="23"/>
        <v>0</v>
      </c>
      <c r="M370" s="51">
        <f t="shared" si="24"/>
        <v>0</v>
      </c>
      <c r="N370" s="51">
        <f t="shared" si="24"/>
        <v>0</v>
      </c>
      <c r="O370" s="51">
        <f t="shared" si="24"/>
        <v>0</v>
      </c>
      <c r="P370" s="51">
        <f t="shared" si="24"/>
        <v>0</v>
      </c>
      <c r="Q370" s="51">
        <f t="shared" si="24"/>
        <v>0</v>
      </c>
      <c r="R370" s="51">
        <f t="shared" si="24"/>
        <v>0</v>
      </c>
    </row>
    <row r="371" spans="1:18" x14ac:dyDescent="0.25">
      <c r="A371" s="17"/>
      <c r="B371" s="52"/>
      <c r="C371" s="17"/>
      <c r="D371" s="17"/>
      <c r="E371" s="17"/>
      <c r="F371" s="17"/>
      <c r="G371" s="17"/>
      <c r="H371" s="17"/>
      <c r="I371" s="16">
        <f>IF(B371&gt;A_Stammdaten!$B$12,0,SUM(C371,D371,F371,G371)-SUM(E371,H371))</f>
        <v>0</v>
      </c>
      <c r="J371" s="51">
        <f>HLOOKUP(A_Stammdaten!$B$12,$L$4:$R$2504,ROW(B371)-3,FALSE)+IF(OR(B371=0,A_Stammdaten!$B$12&lt;B371),0,I371*1/20)</f>
        <v>0</v>
      </c>
      <c r="K371" s="51">
        <f>HLOOKUP(A_Stammdaten!$B$12,$L$4:$R$2504,ROW(B371)-3,FALSE)</f>
        <v>0</v>
      </c>
      <c r="L371" s="51">
        <f t="shared" si="23"/>
        <v>0</v>
      </c>
      <c r="M371" s="51">
        <f t="shared" si="24"/>
        <v>0</v>
      </c>
      <c r="N371" s="51">
        <f t="shared" si="24"/>
        <v>0</v>
      </c>
      <c r="O371" s="51">
        <f t="shared" si="24"/>
        <v>0</v>
      </c>
      <c r="P371" s="51">
        <f t="shared" si="24"/>
        <v>0</v>
      </c>
      <c r="Q371" s="51">
        <f t="shared" si="24"/>
        <v>0</v>
      </c>
      <c r="R371" s="51">
        <f t="shared" si="24"/>
        <v>0</v>
      </c>
    </row>
    <row r="372" spans="1:18" x14ac:dyDescent="0.25">
      <c r="A372" s="17"/>
      <c r="B372" s="52"/>
      <c r="C372" s="17"/>
      <c r="D372" s="17"/>
      <c r="E372" s="17"/>
      <c r="F372" s="17"/>
      <c r="G372" s="17"/>
      <c r="H372" s="17"/>
      <c r="I372" s="16">
        <f>IF(B372&gt;A_Stammdaten!$B$12,0,SUM(C372,D372,F372,G372)-SUM(E372,H372))</f>
        <v>0</v>
      </c>
      <c r="J372" s="51">
        <f>HLOOKUP(A_Stammdaten!$B$12,$L$4:$R$2504,ROW(B372)-3,FALSE)+IF(OR(B372=0,A_Stammdaten!$B$12&lt;B372),0,I372*1/20)</f>
        <v>0</v>
      </c>
      <c r="K372" s="51">
        <f>HLOOKUP(A_Stammdaten!$B$12,$L$4:$R$2504,ROW(B372)-3,FALSE)</f>
        <v>0</v>
      </c>
      <c r="L372" s="51">
        <f t="shared" si="23"/>
        <v>0</v>
      </c>
      <c r="M372" s="51">
        <f t="shared" si="24"/>
        <v>0</v>
      </c>
      <c r="N372" s="51">
        <f t="shared" si="24"/>
        <v>0</v>
      </c>
      <c r="O372" s="51">
        <f t="shared" si="24"/>
        <v>0</v>
      </c>
      <c r="P372" s="51">
        <f t="shared" si="24"/>
        <v>0</v>
      </c>
      <c r="Q372" s="51">
        <f t="shared" si="24"/>
        <v>0</v>
      </c>
      <c r="R372" s="51">
        <f t="shared" si="24"/>
        <v>0</v>
      </c>
    </row>
    <row r="373" spans="1:18" x14ac:dyDescent="0.25">
      <c r="A373" s="17"/>
      <c r="B373" s="52"/>
      <c r="C373" s="17"/>
      <c r="D373" s="17"/>
      <c r="E373" s="17"/>
      <c r="F373" s="17"/>
      <c r="G373" s="17"/>
      <c r="H373" s="17"/>
      <c r="I373" s="16">
        <f>IF(B373&gt;A_Stammdaten!$B$12,0,SUM(C373,D373,F373,G373)-SUM(E373,H373))</f>
        <v>0</v>
      </c>
      <c r="J373" s="51">
        <f>HLOOKUP(A_Stammdaten!$B$12,$L$4:$R$2504,ROW(B373)-3,FALSE)+IF(OR(B373=0,A_Stammdaten!$B$12&lt;B373),0,I373*1/20)</f>
        <v>0</v>
      </c>
      <c r="K373" s="51">
        <f>HLOOKUP(A_Stammdaten!$B$12,$L$4:$R$2504,ROW(B373)-3,FALSE)</f>
        <v>0</v>
      </c>
      <c r="L373" s="51">
        <f t="shared" si="23"/>
        <v>0</v>
      </c>
      <c r="M373" s="51">
        <f t="shared" si="24"/>
        <v>0</v>
      </c>
      <c r="N373" s="51">
        <f t="shared" si="24"/>
        <v>0</v>
      </c>
      <c r="O373" s="51">
        <f t="shared" si="24"/>
        <v>0</v>
      </c>
      <c r="P373" s="51">
        <f t="shared" si="24"/>
        <v>0</v>
      </c>
      <c r="Q373" s="51">
        <f t="shared" si="24"/>
        <v>0</v>
      </c>
      <c r="R373" s="51">
        <f t="shared" si="24"/>
        <v>0</v>
      </c>
    </row>
    <row r="374" spans="1:18" x14ac:dyDescent="0.25">
      <c r="A374" s="17"/>
      <c r="B374" s="52"/>
      <c r="C374" s="17"/>
      <c r="D374" s="17"/>
      <c r="E374" s="17"/>
      <c r="F374" s="17"/>
      <c r="G374" s="17"/>
      <c r="H374" s="17"/>
      <c r="I374" s="16">
        <f>IF(B374&gt;A_Stammdaten!$B$12,0,SUM(C374,D374,F374,G374)-SUM(E374,H374))</f>
        <v>0</v>
      </c>
      <c r="J374" s="51">
        <f>HLOOKUP(A_Stammdaten!$B$12,$L$4:$R$2504,ROW(B374)-3,FALSE)+IF(OR(B374=0,A_Stammdaten!$B$12&lt;B374),0,I374*1/20)</f>
        <v>0</v>
      </c>
      <c r="K374" s="51">
        <f>HLOOKUP(A_Stammdaten!$B$12,$L$4:$R$2504,ROW(B374)-3,FALSE)</f>
        <v>0</v>
      </c>
      <c r="L374" s="51">
        <f t="shared" si="23"/>
        <v>0</v>
      </c>
      <c r="M374" s="51">
        <f t="shared" si="24"/>
        <v>0</v>
      </c>
      <c r="N374" s="51">
        <f t="shared" si="24"/>
        <v>0</v>
      </c>
      <c r="O374" s="51">
        <f t="shared" si="24"/>
        <v>0</v>
      </c>
      <c r="P374" s="51">
        <f t="shared" si="24"/>
        <v>0</v>
      </c>
      <c r="Q374" s="51">
        <f t="shared" si="24"/>
        <v>0</v>
      </c>
      <c r="R374" s="51">
        <f t="shared" si="24"/>
        <v>0</v>
      </c>
    </row>
    <row r="375" spans="1:18" x14ac:dyDescent="0.25">
      <c r="A375" s="17"/>
      <c r="B375" s="52"/>
      <c r="C375" s="17"/>
      <c r="D375" s="17"/>
      <c r="E375" s="17"/>
      <c r="F375" s="17"/>
      <c r="G375" s="17"/>
      <c r="H375" s="17"/>
      <c r="I375" s="16">
        <f>IF(B375&gt;A_Stammdaten!$B$12,0,SUM(C375,D375,F375,G375)-SUM(E375,H375))</f>
        <v>0</v>
      </c>
      <c r="J375" s="51">
        <f>HLOOKUP(A_Stammdaten!$B$12,$L$4:$R$2504,ROW(B375)-3,FALSE)+IF(OR(B375=0,A_Stammdaten!$B$12&lt;B375),0,I375*1/20)</f>
        <v>0</v>
      </c>
      <c r="K375" s="51">
        <f>HLOOKUP(A_Stammdaten!$B$12,$L$4:$R$2504,ROW(B375)-3,FALSE)</f>
        <v>0</v>
      </c>
      <c r="L375" s="51">
        <f t="shared" si="23"/>
        <v>0</v>
      </c>
      <c r="M375" s="51">
        <f t="shared" si="24"/>
        <v>0</v>
      </c>
      <c r="N375" s="51">
        <f t="shared" si="24"/>
        <v>0</v>
      </c>
      <c r="O375" s="51">
        <f t="shared" si="24"/>
        <v>0</v>
      </c>
      <c r="P375" s="51">
        <f t="shared" si="24"/>
        <v>0</v>
      </c>
      <c r="Q375" s="51">
        <f t="shared" si="24"/>
        <v>0</v>
      </c>
      <c r="R375" s="51">
        <f t="shared" si="24"/>
        <v>0</v>
      </c>
    </row>
    <row r="376" spans="1:18" x14ac:dyDescent="0.25">
      <c r="A376" s="17"/>
      <c r="B376" s="52"/>
      <c r="C376" s="17"/>
      <c r="D376" s="17"/>
      <c r="E376" s="17"/>
      <c r="F376" s="17"/>
      <c r="G376" s="17"/>
      <c r="H376" s="17"/>
      <c r="I376" s="16">
        <f>IF(B376&gt;A_Stammdaten!$B$12,0,SUM(C376,D376,F376,G376)-SUM(E376,H376))</f>
        <v>0</v>
      </c>
      <c r="J376" s="51">
        <f>HLOOKUP(A_Stammdaten!$B$12,$L$4:$R$2504,ROW(B376)-3,FALSE)+IF(OR(B376=0,A_Stammdaten!$B$12&lt;B376),0,I376*1/20)</f>
        <v>0</v>
      </c>
      <c r="K376" s="51">
        <f>HLOOKUP(A_Stammdaten!$B$12,$L$4:$R$2504,ROW(B376)-3,FALSE)</f>
        <v>0</v>
      </c>
      <c r="L376" s="51">
        <f t="shared" si="23"/>
        <v>0</v>
      </c>
      <c r="M376" s="51">
        <f t="shared" si="24"/>
        <v>0</v>
      </c>
      <c r="N376" s="51">
        <f t="shared" si="24"/>
        <v>0</v>
      </c>
      <c r="O376" s="51">
        <f t="shared" si="24"/>
        <v>0</v>
      </c>
      <c r="P376" s="51">
        <f t="shared" si="24"/>
        <v>0</v>
      </c>
      <c r="Q376" s="51">
        <f t="shared" si="24"/>
        <v>0</v>
      </c>
      <c r="R376" s="51">
        <f t="shared" si="24"/>
        <v>0</v>
      </c>
    </row>
    <row r="377" spans="1:18" x14ac:dyDescent="0.25">
      <c r="A377" s="17"/>
      <c r="B377" s="52"/>
      <c r="C377" s="17"/>
      <c r="D377" s="17"/>
      <c r="E377" s="17"/>
      <c r="F377" s="17"/>
      <c r="G377" s="17"/>
      <c r="H377" s="17"/>
      <c r="I377" s="16">
        <f>IF(B377&gt;A_Stammdaten!$B$12,0,SUM(C377,D377,F377,G377)-SUM(E377,H377))</f>
        <v>0</v>
      </c>
      <c r="J377" s="51">
        <f>HLOOKUP(A_Stammdaten!$B$12,$L$4:$R$2504,ROW(B377)-3,FALSE)+IF(OR(B377=0,A_Stammdaten!$B$12&lt;B377),0,I377*1/20)</f>
        <v>0</v>
      </c>
      <c r="K377" s="51">
        <f>HLOOKUP(A_Stammdaten!$B$12,$L$4:$R$2504,ROW(B377)-3,FALSE)</f>
        <v>0</v>
      </c>
      <c r="L377" s="51">
        <f t="shared" si="23"/>
        <v>0</v>
      </c>
      <c r="M377" s="51">
        <f t="shared" si="24"/>
        <v>0</v>
      </c>
      <c r="N377" s="51">
        <f t="shared" si="24"/>
        <v>0</v>
      </c>
      <c r="O377" s="51">
        <f t="shared" si="24"/>
        <v>0</v>
      </c>
      <c r="P377" s="51">
        <f t="shared" si="24"/>
        <v>0</v>
      </c>
      <c r="Q377" s="51">
        <f t="shared" si="24"/>
        <v>0</v>
      </c>
      <c r="R377" s="51">
        <f t="shared" si="24"/>
        <v>0</v>
      </c>
    </row>
    <row r="378" spans="1:18" x14ac:dyDescent="0.25">
      <c r="A378" s="17"/>
      <c r="B378" s="52"/>
      <c r="C378" s="17"/>
      <c r="D378" s="17"/>
      <c r="E378" s="17"/>
      <c r="F378" s="17"/>
      <c r="G378" s="17"/>
      <c r="H378" s="17"/>
      <c r="I378" s="16">
        <f>IF(B378&gt;A_Stammdaten!$B$12,0,SUM(C378,D378,F378,G378)-SUM(E378,H378))</f>
        <v>0</v>
      </c>
      <c r="J378" s="51">
        <f>HLOOKUP(A_Stammdaten!$B$12,$L$4:$R$2504,ROW(B378)-3,FALSE)+IF(OR(B378=0,A_Stammdaten!$B$12&lt;B378),0,I378*1/20)</f>
        <v>0</v>
      </c>
      <c r="K378" s="51">
        <f>HLOOKUP(A_Stammdaten!$B$12,$L$4:$R$2504,ROW(B378)-3,FALSE)</f>
        <v>0</v>
      </c>
      <c r="L378" s="51">
        <f t="shared" si="23"/>
        <v>0</v>
      </c>
      <c r="M378" s="51">
        <f t="shared" si="24"/>
        <v>0</v>
      </c>
      <c r="N378" s="51">
        <f t="shared" si="24"/>
        <v>0</v>
      </c>
      <c r="O378" s="51">
        <f t="shared" si="24"/>
        <v>0</v>
      </c>
      <c r="P378" s="51">
        <f t="shared" si="24"/>
        <v>0</v>
      </c>
      <c r="Q378" s="51">
        <f t="shared" si="24"/>
        <v>0</v>
      </c>
      <c r="R378" s="51">
        <f t="shared" si="24"/>
        <v>0</v>
      </c>
    </row>
    <row r="379" spans="1:18" x14ac:dyDescent="0.25">
      <c r="A379" s="17"/>
      <c r="B379" s="52"/>
      <c r="C379" s="17"/>
      <c r="D379" s="17"/>
      <c r="E379" s="17"/>
      <c r="F379" s="17"/>
      <c r="G379" s="17"/>
      <c r="H379" s="17"/>
      <c r="I379" s="16">
        <f>IF(B379&gt;A_Stammdaten!$B$12,0,SUM(C379,D379,F379,G379)-SUM(E379,H379))</f>
        <v>0</v>
      </c>
      <c r="J379" s="51">
        <f>HLOOKUP(A_Stammdaten!$B$12,$L$4:$R$2504,ROW(B379)-3,FALSE)+IF(OR(B379=0,A_Stammdaten!$B$12&lt;B379),0,I379*1/20)</f>
        <v>0</v>
      </c>
      <c r="K379" s="51">
        <f>HLOOKUP(A_Stammdaten!$B$12,$L$4:$R$2504,ROW(B379)-3,FALSE)</f>
        <v>0</v>
      </c>
      <c r="L379" s="51">
        <f t="shared" si="23"/>
        <v>0</v>
      </c>
      <c r="M379" s="51">
        <f t="shared" si="24"/>
        <v>0</v>
      </c>
      <c r="N379" s="51">
        <f t="shared" si="24"/>
        <v>0</v>
      </c>
      <c r="O379" s="51">
        <f t="shared" si="24"/>
        <v>0</v>
      </c>
      <c r="P379" s="51">
        <f t="shared" si="24"/>
        <v>0</v>
      </c>
      <c r="Q379" s="51">
        <f t="shared" si="24"/>
        <v>0</v>
      </c>
      <c r="R379" s="51">
        <f t="shared" si="24"/>
        <v>0</v>
      </c>
    </row>
    <row r="380" spans="1:18" x14ac:dyDescent="0.25">
      <c r="A380" s="17"/>
      <c r="B380" s="52"/>
      <c r="C380" s="17"/>
      <c r="D380" s="17"/>
      <c r="E380" s="17"/>
      <c r="F380" s="17"/>
      <c r="G380" s="17"/>
      <c r="H380" s="17"/>
      <c r="I380" s="16">
        <f>IF(B380&gt;A_Stammdaten!$B$12,0,SUM(C380,D380,F380,G380)-SUM(E380,H380))</f>
        <v>0</v>
      </c>
      <c r="J380" s="51">
        <f>HLOOKUP(A_Stammdaten!$B$12,$L$4:$R$2504,ROW(B380)-3,FALSE)+IF(OR(B380=0,A_Stammdaten!$B$12&lt;B380),0,I380*1/20)</f>
        <v>0</v>
      </c>
      <c r="K380" s="51">
        <f>HLOOKUP(A_Stammdaten!$B$12,$L$4:$R$2504,ROW(B380)-3,FALSE)</f>
        <v>0</v>
      </c>
      <c r="L380" s="51">
        <f t="shared" si="23"/>
        <v>0</v>
      </c>
      <c r="M380" s="51">
        <f t="shared" si="24"/>
        <v>0</v>
      </c>
      <c r="N380" s="51">
        <f t="shared" si="24"/>
        <v>0</v>
      </c>
      <c r="O380" s="51">
        <f t="shared" si="24"/>
        <v>0</v>
      </c>
      <c r="P380" s="51">
        <f t="shared" si="24"/>
        <v>0</v>
      </c>
      <c r="Q380" s="51">
        <f t="shared" si="24"/>
        <v>0</v>
      </c>
      <c r="R380" s="51">
        <f t="shared" si="24"/>
        <v>0</v>
      </c>
    </row>
    <row r="381" spans="1:18" x14ac:dyDescent="0.25">
      <c r="A381" s="17"/>
      <c r="B381" s="52"/>
      <c r="C381" s="17"/>
      <c r="D381" s="17"/>
      <c r="E381" s="17"/>
      <c r="F381" s="17"/>
      <c r="G381" s="17"/>
      <c r="H381" s="17"/>
      <c r="I381" s="16">
        <f>IF(B381&gt;A_Stammdaten!$B$12,0,SUM(C381,D381,F381,G381)-SUM(E381,H381))</f>
        <v>0</v>
      </c>
      <c r="J381" s="51">
        <f>HLOOKUP(A_Stammdaten!$B$12,$L$4:$R$2504,ROW(B381)-3,FALSE)+IF(OR(B381=0,A_Stammdaten!$B$12&lt;B381),0,I381*1/20)</f>
        <v>0</v>
      </c>
      <c r="K381" s="51">
        <f>HLOOKUP(A_Stammdaten!$B$12,$L$4:$R$2504,ROW(B381)-3,FALSE)</f>
        <v>0</v>
      </c>
      <c r="L381" s="51">
        <f t="shared" si="23"/>
        <v>0</v>
      </c>
      <c r="M381" s="51">
        <f t="shared" si="24"/>
        <v>0</v>
      </c>
      <c r="N381" s="51">
        <f t="shared" si="24"/>
        <v>0</v>
      </c>
      <c r="O381" s="51">
        <f t="shared" si="24"/>
        <v>0</v>
      </c>
      <c r="P381" s="51">
        <f t="shared" si="24"/>
        <v>0</v>
      </c>
      <c r="Q381" s="51">
        <f t="shared" si="24"/>
        <v>0</v>
      </c>
      <c r="R381" s="51">
        <f t="shared" si="24"/>
        <v>0</v>
      </c>
    </row>
    <row r="382" spans="1:18" x14ac:dyDescent="0.25">
      <c r="A382" s="17"/>
      <c r="B382" s="52"/>
      <c r="C382" s="17"/>
      <c r="D382" s="17"/>
      <c r="E382" s="17"/>
      <c r="F382" s="17"/>
      <c r="G382" s="17"/>
      <c r="H382" s="17"/>
      <c r="I382" s="16">
        <f>IF(B382&gt;A_Stammdaten!$B$12,0,SUM(C382,D382,F382,G382)-SUM(E382,H382))</f>
        <v>0</v>
      </c>
      <c r="J382" s="51">
        <f>HLOOKUP(A_Stammdaten!$B$12,$L$4:$R$2504,ROW(B382)-3,FALSE)+IF(OR(B382=0,A_Stammdaten!$B$12&lt;B382),0,I382*1/20)</f>
        <v>0</v>
      </c>
      <c r="K382" s="51">
        <f>HLOOKUP(A_Stammdaten!$B$12,$L$4:$R$2504,ROW(B382)-3,FALSE)</f>
        <v>0</v>
      </c>
      <c r="L382" s="51">
        <f t="shared" si="23"/>
        <v>0</v>
      </c>
      <c r="M382" s="51">
        <f t="shared" si="24"/>
        <v>0</v>
      </c>
      <c r="N382" s="51">
        <f t="shared" si="24"/>
        <v>0</v>
      </c>
      <c r="O382" s="51">
        <f t="shared" si="24"/>
        <v>0</v>
      </c>
      <c r="P382" s="51">
        <f t="shared" si="24"/>
        <v>0</v>
      </c>
      <c r="Q382" s="51">
        <f t="shared" si="24"/>
        <v>0</v>
      </c>
      <c r="R382" s="51">
        <f t="shared" ref="M382:R425" si="25">IF(OR($I382=0,R$4&lt;$B382,$B382=0,20-(R$4-$B382)=0),0,$I382*(19-(R$4-$B382))/20)</f>
        <v>0</v>
      </c>
    </row>
    <row r="383" spans="1:18" x14ac:dyDescent="0.25">
      <c r="A383" s="17"/>
      <c r="B383" s="52"/>
      <c r="C383" s="17"/>
      <c r="D383" s="17"/>
      <c r="E383" s="17"/>
      <c r="F383" s="17"/>
      <c r="G383" s="17"/>
      <c r="H383" s="17"/>
      <c r="I383" s="16">
        <f>IF(B383&gt;A_Stammdaten!$B$12,0,SUM(C383,D383,F383,G383)-SUM(E383,H383))</f>
        <v>0</v>
      </c>
      <c r="J383" s="51">
        <f>HLOOKUP(A_Stammdaten!$B$12,$L$4:$R$2504,ROW(B383)-3,FALSE)+IF(OR(B383=0,A_Stammdaten!$B$12&lt;B383),0,I383*1/20)</f>
        <v>0</v>
      </c>
      <c r="K383" s="51">
        <f>HLOOKUP(A_Stammdaten!$B$12,$L$4:$R$2504,ROW(B383)-3,FALSE)</f>
        <v>0</v>
      </c>
      <c r="L383" s="51">
        <f t="shared" si="23"/>
        <v>0</v>
      </c>
      <c r="M383" s="51">
        <f t="shared" si="25"/>
        <v>0</v>
      </c>
      <c r="N383" s="51">
        <f t="shared" si="25"/>
        <v>0</v>
      </c>
      <c r="O383" s="51">
        <f t="shared" si="25"/>
        <v>0</v>
      </c>
      <c r="P383" s="51">
        <f t="shared" si="25"/>
        <v>0</v>
      </c>
      <c r="Q383" s="51">
        <f t="shared" si="25"/>
        <v>0</v>
      </c>
      <c r="R383" s="51">
        <f t="shared" si="25"/>
        <v>0</v>
      </c>
    </row>
    <row r="384" spans="1:18" x14ac:dyDescent="0.25">
      <c r="A384" s="17"/>
      <c r="B384" s="52"/>
      <c r="C384" s="17"/>
      <c r="D384" s="17"/>
      <c r="E384" s="17"/>
      <c r="F384" s="17"/>
      <c r="G384" s="17"/>
      <c r="H384" s="17"/>
      <c r="I384" s="16">
        <f>IF(B384&gt;A_Stammdaten!$B$12,0,SUM(C384,D384,F384,G384)-SUM(E384,H384))</f>
        <v>0</v>
      </c>
      <c r="J384" s="51">
        <f>HLOOKUP(A_Stammdaten!$B$12,$L$4:$R$2504,ROW(B384)-3,FALSE)+IF(OR(B384=0,A_Stammdaten!$B$12&lt;B384),0,I384*1/20)</f>
        <v>0</v>
      </c>
      <c r="K384" s="51">
        <f>HLOOKUP(A_Stammdaten!$B$12,$L$4:$R$2504,ROW(B384)-3,FALSE)</f>
        <v>0</v>
      </c>
      <c r="L384" s="51">
        <f t="shared" ref="L384:L447" si="26">IF(OR($I384=0,L$4&lt;$B384,$B384=0,20-(L$4-$B384)=0),0,$I384*(19-(L$4-$B384))/20)</f>
        <v>0</v>
      </c>
      <c r="M384" s="51">
        <f t="shared" si="25"/>
        <v>0</v>
      </c>
      <c r="N384" s="51">
        <f t="shared" si="25"/>
        <v>0</v>
      </c>
      <c r="O384" s="51">
        <f t="shared" si="25"/>
        <v>0</v>
      </c>
      <c r="P384" s="51">
        <f t="shared" si="25"/>
        <v>0</v>
      </c>
      <c r="Q384" s="51">
        <f t="shared" si="25"/>
        <v>0</v>
      </c>
      <c r="R384" s="51">
        <f t="shared" si="25"/>
        <v>0</v>
      </c>
    </row>
    <row r="385" spans="1:18" x14ac:dyDescent="0.25">
      <c r="A385" s="17"/>
      <c r="B385" s="52"/>
      <c r="C385" s="17"/>
      <c r="D385" s="17"/>
      <c r="E385" s="17"/>
      <c r="F385" s="17"/>
      <c r="G385" s="17"/>
      <c r="H385" s="17"/>
      <c r="I385" s="16">
        <f>IF(B385&gt;A_Stammdaten!$B$12,0,SUM(C385,D385,F385,G385)-SUM(E385,H385))</f>
        <v>0</v>
      </c>
      <c r="J385" s="51">
        <f>HLOOKUP(A_Stammdaten!$B$12,$L$4:$R$2504,ROW(B385)-3,FALSE)+IF(OR(B385=0,A_Stammdaten!$B$12&lt;B385),0,I385*1/20)</f>
        <v>0</v>
      </c>
      <c r="K385" s="51">
        <f>HLOOKUP(A_Stammdaten!$B$12,$L$4:$R$2504,ROW(B385)-3,FALSE)</f>
        <v>0</v>
      </c>
      <c r="L385" s="51">
        <f t="shared" si="26"/>
        <v>0</v>
      </c>
      <c r="M385" s="51">
        <f t="shared" si="25"/>
        <v>0</v>
      </c>
      <c r="N385" s="51">
        <f t="shared" si="25"/>
        <v>0</v>
      </c>
      <c r="O385" s="51">
        <f t="shared" si="25"/>
        <v>0</v>
      </c>
      <c r="P385" s="51">
        <f t="shared" si="25"/>
        <v>0</v>
      </c>
      <c r="Q385" s="51">
        <f t="shared" si="25"/>
        <v>0</v>
      </c>
      <c r="R385" s="51">
        <f t="shared" si="25"/>
        <v>0</v>
      </c>
    </row>
    <row r="386" spans="1:18" x14ac:dyDescent="0.25">
      <c r="A386" s="17"/>
      <c r="B386" s="52"/>
      <c r="C386" s="17"/>
      <c r="D386" s="17"/>
      <c r="E386" s="17"/>
      <c r="F386" s="17"/>
      <c r="G386" s="17"/>
      <c r="H386" s="17"/>
      <c r="I386" s="16">
        <f>IF(B386&gt;A_Stammdaten!$B$12,0,SUM(C386,D386,F386,G386)-SUM(E386,H386))</f>
        <v>0</v>
      </c>
      <c r="J386" s="51">
        <f>HLOOKUP(A_Stammdaten!$B$12,$L$4:$R$2504,ROW(B386)-3,FALSE)+IF(OR(B386=0,A_Stammdaten!$B$12&lt;B386),0,I386*1/20)</f>
        <v>0</v>
      </c>
      <c r="K386" s="51">
        <f>HLOOKUP(A_Stammdaten!$B$12,$L$4:$R$2504,ROW(B386)-3,FALSE)</f>
        <v>0</v>
      </c>
      <c r="L386" s="51">
        <f t="shared" si="26"/>
        <v>0</v>
      </c>
      <c r="M386" s="51">
        <f t="shared" si="25"/>
        <v>0</v>
      </c>
      <c r="N386" s="51">
        <f t="shared" si="25"/>
        <v>0</v>
      </c>
      <c r="O386" s="51">
        <f t="shared" si="25"/>
        <v>0</v>
      </c>
      <c r="P386" s="51">
        <f t="shared" si="25"/>
        <v>0</v>
      </c>
      <c r="Q386" s="51">
        <f t="shared" si="25"/>
        <v>0</v>
      </c>
      <c r="R386" s="51">
        <f t="shared" si="25"/>
        <v>0</v>
      </c>
    </row>
    <row r="387" spans="1:18" x14ac:dyDescent="0.25">
      <c r="A387" s="17"/>
      <c r="B387" s="52"/>
      <c r="C387" s="17"/>
      <c r="D387" s="17"/>
      <c r="E387" s="17"/>
      <c r="F387" s="17"/>
      <c r="G387" s="17"/>
      <c r="H387" s="17"/>
      <c r="I387" s="16">
        <f>IF(B387&gt;A_Stammdaten!$B$12,0,SUM(C387,D387,F387,G387)-SUM(E387,H387))</f>
        <v>0</v>
      </c>
      <c r="J387" s="51">
        <f>HLOOKUP(A_Stammdaten!$B$12,$L$4:$R$2504,ROW(B387)-3,FALSE)+IF(OR(B387=0,A_Stammdaten!$B$12&lt;B387),0,I387*1/20)</f>
        <v>0</v>
      </c>
      <c r="K387" s="51">
        <f>HLOOKUP(A_Stammdaten!$B$12,$L$4:$R$2504,ROW(B387)-3,FALSE)</f>
        <v>0</v>
      </c>
      <c r="L387" s="51">
        <f t="shared" si="26"/>
        <v>0</v>
      </c>
      <c r="M387" s="51">
        <f t="shared" si="25"/>
        <v>0</v>
      </c>
      <c r="N387" s="51">
        <f t="shared" si="25"/>
        <v>0</v>
      </c>
      <c r="O387" s="51">
        <f t="shared" si="25"/>
        <v>0</v>
      </c>
      <c r="P387" s="51">
        <f t="shared" si="25"/>
        <v>0</v>
      </c>
      <c r="Q387" s="51">
        <f t="shared" si="25"/>
        <v>0</v>
      </c>
      <c r="R387" s="51">
        <f t="shared" si="25"/>
        <v>0</v>
      </c>
    </row>
    <row r="388" spans="1:18" x14ac:dyDescent="0.25">
      <c r="A388" s="17"/>
      <c r="B388" s="52"/>
      <c r="C388" s="17"/>
      <c r="D388" s="17"/>
      <c r="E388" s="17"/>
      <c r="F388" s="17"/>
      <c r="G388" s="17"/>
      <c r="H388" s="17"/>
      <c r="I388" s="16">
        <f>IF(B388&gt;A_Stammdaten!$B$12,0,SUM(C388,D388,F388,G388)-SUM(E388,H388))</f>
        <v>0</v>
      </c>
      <c r="J388" s="51">
        <f>HLOOKUP(A_Stammdaten!$B$12,$L$4:$R$2504,ROW(B388)-3,FALSE)+IF(OR(B388=0,A_Stammdaten!$B$12&lt;B388),0,I388*1/20)</f>
        <v>0</v>
      </c>
      <c r="K388" s="51">
        <f>HLOOKUP(A_Stammdaten!$B$12,$L$4:$R$2504,ROW(B388)-3,FALSE)</f>
        <v>0</v>
      </c>
      <c r="L388" s="51">
        <f t="shared" si="26"/>
        <v>0</v>
      </c>
      <c r="M388" s="51">
        <f t="shared" si="25"/>
        <v>0</v>
      </c>
      <c r="N388" s="51">
        <f t="shared" si="25"/>
        <v>0</v>
      </c>
      <c r="O388" s="51">
        <f t="shared" si="25"/>
        <v>0</v>
      </c>
      <c r="P388" s="51">
        <f t="shared" si="25"/>
        <v>0</v>
      </c>
      <c r="Q388" s="51">
        <f t="shared" si="25"/>
        <v>0</v>
      </c>
      <c r="R388" s="51">
        <f t="shared" si="25"/>
        <v>0</v>
      </c>
    </row>
    <row r="389" spans="1:18" x14ac:dyDescent="0.25">
      <c r="A389" s="17"/>
      <c r="B389" s="52"/>
      <c r="C389" s="17"/>
      <c r="D389" s="17"/>
      <c r="E389" s="17"/>
      <c r="F389" s="17"/>
      <c r="G389" s="17"/>
      <c r="H389" s="17"/>
      <c r="I389" s="16">
        <f>IF(B389&gt;A_Stammdaten!$B$12,0,SUM(C389,D389,F389,G389)-SUM(E389,H389))</f>
        <v>0</v>
      </c>
      <c r="J389" s="51">
        <f>HLOOKUP(A_Stammdaten!$B$12,$L$4:$R$2504,ROW(B389)-3,FALSE)+IF(OR(B389=0,A_Stammdaten!$B$12&lt;B389),0,I389*1/20)</f>
        <v>0</v>
      </c>
      <c r="K389" s="51">
        <f>HLOOKUP(A_Stammdaten!$B$12,$L$4:$R$2504,ROW(B389)-3,FALSE)</f>
        <v>0</v>
      </c>
      <c r="L389" s="51">
        <f t="shared" si="26"/>
        <v>0</v>
      </c>
      <c r="M389" s="51">
        <f t="shared" si="25"/>
        <v>0</v>
      </c>
      <c r="N389" s="51">
        <f t="shared" si="25"/>
        <v>0</v>
      </c>
      <c r="O389" s="51">
        <f t="shared" si="25"/>
        <v>0</v>
      </c>
      <c r="P389" s="51">
        <f t="shared" si="25"/>
        <v>0</v>
      </c>
      <c r="Q389" s="51">
        <f t="shared" si="25"/>
        <v>0</v>
      </c>
      <c r="R389" s="51">
        <f t="shared" si="25"/>
        <v>0</v>
      </c>
    </row>
    <row r="390" spans="1:18" x14ac:dyDescent="0.25">
      <c r="A390" s="17"/>
      <c r="B390" s="52"/>
      <c r="C390" s="17"/>
      <c r="D390" s="17"/>
      <c r="E390" s="17"/>
      <c r="F390" s="17"/>
      <c r="G390" s="17"/>
      <c r="H390" s="17"/>
      <c r="I390" s="16">
        <f>IF(B390&gt;A_Stammdaten!$B$12,0,SUM(C390,D390,F390,G390)-SUM(E390,H390))</f>
        <v>0</v>
      </c>
      <c r="J390" s="51">
        <f>HLOOKUP(A_Stammdaten!$B$12,$L$4:$R$2504,ROW(B390)-3,FALSE)+IF(OR(B390=0,A_Stammdaten!$B$12&lt;B390),0,I390*1/20)</f>
        <v>0</v>
      </c>
      <c r="K390" s="51">
        <f>HLOOKUP(A_Stammdaten!$B$12,$L$4:$R$2504,ROW(B390)-3,FALSE)</f>
        <v>0</v>
      </c>
      <c r="L390" s="51">
        <f t="shared" si="26"/>
        <v>0</v>
      </c>
      <c r="M390" s="51">
        <f t="shared" si="25"/>
        <v>0</v>
      </c>
      <c r="N390" s="51">
        <f t="shared" si="25"/>
        <v>0</v>
      </c>
      <c r="O390" s="51">
        <f t="shared" si="25"/>
        <v>0</v>
      </c>
      <c r="P390" s="51">
        <f t="shared" si="25"/>
        <v>0</v>
      </c>
      <c r="Q390" s="51">
        <f t="shared" si="25"/>
        <v>0</v>
      </c>
      <c r="R390" s="51">
        <f t="shared" si="25"/>
        <v>0</v>
      </c>
    </row>
    <row r="391" spans="1:18" x14ac:dyDescent="0.25">
      <c r="A391" s="17"/>
      <c r="B391" s="52"/>
      <c r="C391" s="17"/>
      <c r="D391" s="17"/>
      <c r="E391" s="17"/>
      <c r="F391" s="17"/>
      <c r="G391" s="17"/>
      <c r="H391" s="17"/>
      <c r="I391" s="16">
        <f>IF(B391&gt;A_Stammdaten!$B$12,0,SUM(C391,D391,F391,G391)-SUM(E391,H391))</f>
        <v>0</v>
      </c>
      <c r="J391" s="51">
        <f>HLOOKUP(A_Stammdaten!$B$12,$L$4:$R$2504,ROW(B391)-3,FALSE)+IF(OR(B391=0,A_Stammdaten!$B$12&lt;B391),0,I391*1/20)</f>
        <v>0</v>
      </c>
      <c r="K391" s="51">
        <f>HLOOKUP(A_Stammdaten!$B$12,$L$4:$R$2504,ROW(B391)-3,FALSE)</f>
        <v>0</v>
      </c>
      <c r="L391" s="51">
        <f t="shared" si="26"/>
        <v>0</v>
      </c>
      <c r="M391" s="51">
        <f t="shared" si="25"/>
        <v>0</v>
      </c>
      <c r="N391" s="51">
        <f t="shared" si="25"/>
        <v>0</v>
      </c>
      <c r="O391" s="51">
        <f t="shared" si="25"/>
        <v>0</v>
      </c>
      <c r="P391" s="51">
        <f t="shared" si="25"/>
        <v>0</v>
      </c>
      <c r="Q391" s="51">
        <f t="shared" si="25"/>
        <v>0</v>
      </c>
      <c r="R391" s="51">
        <f t="shared" si="25"/>
        <v>0</v>
      </c>
    </row>
    <row r="392" spans="1:18" x14ac:dyDescent="0.25">
      <c r="A392" s="17"/>
      <c r="B392" s="52"/>
      <c r="C392" s="17"/>
      <c r="D392" s="17"/>
      <c r="E392" s="17"/>
      <c r="F392" s="17"/>
      <c r="G392" s="17"/>
      <c r="H392" s="17"/>
      <c r="I392" s="16">
        <f>IF(B392&gt;A_Stammdaten!$B$12,0,SUM(C392,D392,F392,G392)-SUM(E392,H392))</f>
        <v>0</v>
      </c>
      <c r="J392" s="51">
        <f>HLOOKUP(A_Stammdaten!$B$12,$L$4:$R$2504,ROW(B392)-3,FALSE)+IF(OR(B392=0,A_Stammdaten!$B$12&lt;B392),0,I392*1/20)</f>
        <v>0</v>
      </c>
      <c r="K392" s="51">
        <f>HLOOKUP(A_Stammdaten!$B$12,$L$4:$R$2504,ROW(B392)-3,FALSE)</f>
        <v>0</v>
      </c>
      <c r="L392" s="51">
        <f t="shared" si="26"/>
        <v>0</v>
      </c>
      <c r="M392" s="51">
        <f t="shared" si="25"/>
        <v>0</v>
      </c>
      <c r="N392" s="51">
        <f t="shared" si="25"/>
        <v>0</v>
      </c>
      <c r="O392" s="51">
        <f t="shared" si="25"/>
        <v>0</v>
      </c>
      <c r="P392" s="51">
        <f t="shared" si="25"/>
        <v>0</v>
      </c>
      <c r="Q392" s="51">
        <f t="shared" si="25"/>
        <v>0</v>
      </c>
      <c r="R392" s="51">
        <f t="shared" si="25"/>
        <v>0</v>
      </c>
    </row>
    <row r="393" spans="1:18" x14ac:dyDescent="0.25">
      <c r="A393" s="17"/>
      <c r="B393" s="52"/>
      <c r="C393" s="17"/>
      <c r="D393" s="17"/>
      <c r="E393" s="17"/>
      <c r="F393" s="17"/>
      <c r="G393" s="17"/>
      <c r="H393" s="17"/>
      <c r="I393" s="16">
        <f>IF(B393&gt;A_Stammdaten!$B$12,0,SUM(C393,D393,F393,G393)-SUM(E393,H393))</f>
        <v>0</v>
      </c>
      <c r="J393" s="51">
        <f>HLOOKUP(A_Stammdaten!$B$12,$L$4:$R$2504,ROW(B393)-3,FALSE)+IF(OR(B393=0,A_Stammdaten!$B$12&lt;B393),0,I393*1/20)</f>
        <v>0</v>
      </c>
      <c r="K393" s="51">
        <f>HLOOKUP(A_Stammdaten!$B$12,$L$4:$R$2504,ROW(B393)-3,FALSE)</f>
        <v>0</v>
      </c>
      <c r="L393" s="51">
        <f t="shared" si="26"/>
        <v>0</v>
      </c>
      <c r="M393" s="51">
        <f t="shared" si="25"/>
        <v>0</v>
      </c>
      <c r="N393" s="51">
        <f t="shared" si="25"/>
        <v>0</v>
      </c>
      <c r="O393" s="51">
        <f t="shared" si="25"/>
        <v>0</v>
      </c>
      <c r="P393" s="51">
        <f t="shared" si="25"/>
        <v>0</v>
      </c>
      <c r="Q393" s="51">
        <f t="shared" si="25"/>
        <v>0</v>
      </c>
      <c r="R393" s="51">
        <f t="shared" si="25"/>
        <v>0</v>
      </c>
    </row>
    <row r="394" spans="1:18" x14ac:dyDescent="0.25">
      <c r="A394" s="17"/>
      <c r="B394" s="52"/>
      <c r="C394" s="17"/>
      <c r="D394" s="17"/>
      <c r="E394" s="17"/>
      <c r="F394" s="17"/>
      <c r="G394" s="17"/>
      <c r="H394" s="17"/>
      <c r="I394" s="16">
        <f>IF(B394&gt;A_Stammdaten!$B$12,0,SUM(C394,D394,F394,G394)-SUM(E394,H394))</f>
        <v>0</v>
      </c>
      <c r="J394" s="51">
        <f>HLOOKUP(A_Stammdaten!$B$12,$L$4:$R$2504,ROW(B394)-3,FALSE)+IF(OR(B394=0,A_Stammdaten!$B$12&lt;B394),0,I394*1/20)</f>
        <v>0</v>
      </c>
      <c r="K394" s="51">
        <f>HLOOKUP(A_Stammdaten!$B$12,$L$4:$R$2504,ROW(B394)-3,FALSE)</f>
        <v>0</v>
      </c>
      <c r="L394" s="51">
        <f t="shared" si="26"/>
        <v>0</v>
      </c>
      <c r="M394" s="51">
        <f t="shared" si="25"/>
        <v>0</v>
      </c>
      <c r="N394" s="51">
        <f t="shared" si="25"/>
        <v>0</v>
      </c>
      <c r="O394" s="51">
        <f t="shared" si="25"/>
        <v>0</v>
      </c>
      <c r="P394" s="51">
        <f t="shared" si="25"/>
        <v>0</v>
      </c>
      <c r="Q394" s="51">
        <f t="shared" si="25"/>
        <v>0</v>
      </c>
      <c r="R394" s="51">
        <f t="shared" si="25"/>
        <v>0</v>
      </c>
    </row>
    <row r="395" spans="1:18" x14ac:dyDescent="0.25">
      <c r="A395" s="17"/>
      <c r="B395" s="52"/>
      <c r="C395" s="17"/>
      <c r="D395" s="17"/>
      <c r="E395" s="17"/>
      <c r="F395" s="17"/>
      <c r="G395" s="17"/>
      <c r="H395" s="17"/>
      <c r="I395" s="16">
        <f>IF(B395&gt;A_Stammdaten!$B$12,0,SUM(C395,D395,F395,G395)-SUM(E395,H395))</f>
        <v>0</v>
      </c>
      <c r="J395" s="51">
        <f>HLOOKUP(A_Stammdaten!$B$12,$L$4:$R$2504,ROW(B395)-3,FALSE)+IF(OR(B395=0,A_Stammdaten!$B$12&lt;B395),0,I395*1/20)</f>
        <v>0</v>
      </c>
      <c r="K395" s="51">
        <f>HLOOKUP(A_Stammdaten!$B$12,$L$4:$R$2504,ROW(B395)-3,FALSE)</f>
        <v>0</v>
      </c>
      <c r="L395" s="51">
        <f t="shared" si="26"/>
        <v>0</v>
      </c>
      <c r="M395" s="51">
        <f t="shared" si="25"/>
        <v>0</v>
      </c>
      <c r="N395" s="51">
        <f t="shared" si="25"/>
        <v>0</v>
      </c>
      <c r="O395" s="51">
        <f t="shared" si="25"/>
        <v>0</v>
      </c>
      <c r="P395" s="51">
        <f t="shared" si="25"/>
        <v>0</v>
      </c>
      <c r="Q395" s="51">
        <f t="shared" si="25"/>
        <v>0</v>
      </c>
      <c r="R395" s="51">
        <f t="shared" si="25"/>
        <v>0</v>
      </c>
    </row>
    <row r="396" spans="1:18" x14ac:dyDescent="0.25">
      <c r="A396" s="17"/>
      <c r="B396" s="52"/>
      <c r="C396" s="17"/>
      <c r="D396" s="17"/>
      <c r="E396" s="17"/>
      <c r="F396" s="17"/>
      <c r="G396" s="17"/>
      <c r="H396" s="17"/>
      <c r="I396" s="16">
        <f>IF(B396&gt;A_Stammdaten!$B$12,0,SUM(C396,D396,F396,G396)-SUM(E396,H396))</f>
        <v>0</v>
      </c>
      <c r="J396" s="51">
        <f>HLOOKUP(A_Stammdaten!$B$12,$L$4:$R$2504,ROW(B396)-3,FALSE)+IF(OR(B396=0,A_Stammdaten!$B$12&lt;B396),0,I396*1/20)</f>
        <v>0</v>
      </c>
      <c r="K396" s="51">
        <f>HLOOKUP(A_Stammdaten!$B$12,$L$4:$R$2504,ROW(B396)-3,FALSE)</f>
        <v>0</v>
      </c>
      <c r="L396" s="51">
        <f t="shared" si="26"/>
        <v>0</v>
      </c>
      <c r="M396" s="51">
        <f t="shared" si="25"/>
        <v>0</v>
      </c>
      <c r="N396" s="51">
        <f t="shared" si="25"/>
        <v>0</v>
      </c>
      <c r="O396" s="51">
        <f t="shared" si="25"/>
        <v>0</v>
      </c>
      <c r="P396" s="51">
        <f t="shared" si="25"/>
        <v>0</v>
      </c>
      <c r="Q396" s="51">
        <f t="shared" si="25"/>
        <v>0</v>
      </c>
      <c r="R396" s="51">
        <f t="shared" si="25"/>
        <v>0</v>
      </c>
    </row>
    <row r="397" spans="1:18" x14ac:dyDescent="0.25">
      <c r="A397" s="17"/>
      <c r="B397" s="52"/>
      <c r="C397" s="17"/>
      <c r="D397" s="17"/>
      <c r="E397" s="17"/>
      <c r="F397" s="17"/>
      <c r="G397" s="17"/>
      <c r="H397" s="17"/>
      <c r="I397" s="16">
        <f>IF(B397&gt;A_Stammdaten!$B$12,0,SUM(C397,D397,F397,G397)-SUM(E397,H397))</f>
        <v>0</v>
      </c>
      <c r="J397" s="51">
        <f>HLOOKUP(A_Stammdaten!$B$12,$L$4:$R$2504,ROW(B397)-3,FALSE)+IF(OR(B397=0,A_Stammdaten!$B$12&lt;B397),0,I397*1/20)</f>
        <v>0</v>
      </c>
      <c r="K397" s="51">
        <f>HLOOKUP(A_Stammdaten!$B$12,$L$4:$R$2504,ROW(B397)-3,FALSE)</f>
        <v>0</v>
      </c>
      <c r="L397" s="51">
        <f t="shared" si="26"/>
        <v>0</v>
      </c>
      <c r="M397" s="51">
        <f t="shared" si="25"/>
        <v>0</v>
      </c>
      <c r="N397" s="51">
        <f t="shared" si="25"/>
        <v>0</v>
      </c>
      <c r="O397" s="51">
        <f t="shared" si="25"/>
        <v>0</v>
      </c>
      <c r="P397" s="51">
        <f t="shared" si="25"/>
        <v>0</v>
      </c>
      <c r="Q397" s="51">
        <f t="shared" si="25"/>
        <v>0</v>
      </c>
      <c r="R397" s="51">
        <f t="shared" si="25"/>
        <v>0</v>
      </c>
    </row>
    <row r="398" spans="1:18" x14ac:dyDescent="0.25">
      <c r="A398" s="17"/>
      <c r="B398" s="52"/>
      <c r="C398" s="17"/>
      <c r="D398" s="17"/>
      <c r="E398" s="17"/>
      <c r="F398" s="17"/>
      <c r="G398" s="17"/>
      <c r="H398" s="17"/>
      <c r="I398" s="16">
        <f>IF(B398&gt;A_Stammdaten!$B$12,0,SUM(C398,D398,F398,G398)-SUM(E398,H398))</f>
        <v>0</v>
      </c>
      <c r="J398" s="51">
        <f>HLOOKUP(A_Stammdaten!$B$12,$L$4:$R$2504,ROW(B398)-3,FALSE)+IF(OR(B398=0,A_Stammdaten!$B$12&lt;B398),0,I398*1/20)</f>
        <v>0</v>
      </c>
      <c r="K398" s="51">
        <f>HLOOKUP(A_Stammdaten!$B$12,$L$4:$R$2504,ROW(B398)-3,FALSE)</f>
        <v>0</v>
      </c>
      <c r="L398" s="51">
        <f t="shared" si="26"/>
        <v>0</v>
      </c>
      <c r="M398" s="51">
        <f t="shared" si="25"/>
        <v>0</v>
      </c>
      <c r="N398" s="51">
        <f t="shared" si="25"/>
        <v>0</v>
      </c>
      <c r="O398" s="51">
        <f t="shared" si="25"/>
        <v>0</v>
      </c>
      <c r="P398" s="51">
        <f t="shared" si="25"/>
        <v>0</v>
      </c>
      <c r="Q398" s="51">
        <f t="shared" si="25"/>
        <v>0</v>
      </c>
      <c r="R398" s="51">
        <f t="shared" si="25"/>
        <v>0</v>
      </c>
    </row>
    <row r="399" spans="1:18" x14ac:dyDescent="0.25">
      <c r="A399" s="17"/>
      <c r="B399" s="52"/>
      <c r="C399" s="17"/>
      <c r="D399" s="17"/>
      <c r="E399" s="17"/>
      <c r="F399" s="17"/>
      <c r="G399" s="17"/>
      <c r="H399" s="17"/>
      <c r="I399" s="16">
        <f>IF(B399&gt;A_Stammdaten!$B$12,0,SUM(C399,D399,F399,G399)-SUM(E399,H399))</f>
        <v>0</v>
      </c>
      <c r="J399" s="51">
        <f>HLOOKUP(A_Stammdaten!$B$12,$L$4:$R$2504,ROW(B399)-3,FALSE)+IF(OR(B399=0,A_Stammdaten!$B$12&lt;B399),0,I399*1/20)</f>
        <v>0</v>
      </c>
      <c r="K399" s="51">
        <f>HLOOKUP(A_Stammdaten!$B$12,$L$4:$R$2504,ROW(B399)-3,FALSE)</f>
        <v>0</v>
      </c>
      <c r="L399" s="51">
        <f t="shared" si="26"/>
        <v>0</v>
      </c>
      <c r="M399" s="51">
        <f t="shared" si="25"/>
        <v>0</v>
      </c>
      <c r="N399" s="51">
        <f t="shared" si="25"/>
        <v>0</v>
      </c>
      <c r="O399" s="51">
        <f t="shared" si="25"/>
        <v>0</v>
      </c>
      <c r="P399" s="51">
        <f t="shared" si="25"/>
        <v>0</v>
      </c>
      <c r="Q399" s="51">
        <f t="shared" si="25"/>
        <v>0</v>
      </c>
      <c r="R399" s="51">
        <f t="shared" si="25"/>
        <v>0</v>
      </c>
    </row>
    <row r="400" spans="1:18" x14ac:dyDescent="0.25">
      <c r="A400" s="17"/>
      <c r="B400" s="52"/>
      <c r="C400" s="17"/>
      <c r="D400" s="17"/>
      <c r="E400" s="17"/>
      <c r="F400" s="17"/>
      <c r="G400" s="17"/>
      <c r="H400" s="17"/>
      <c r="I400" s="16">
        <f>IF(B400&gt;A_Stammdaten!$B$12,0,SUM(C400,D400,F400,G400)-SUM(E400,H400))</f>
        <v>0</v>
      </c>
      <c r="J400" s="51">
        <f>HLOOKUP(A_Stammdaten!$B$12,$L$4:$R$2504,ROW(B400)-3,FALSE)+IF(OR(B400=0,A_Stammdaten!$B$12&lt;B400),0,I400*1/20)</f>
        <v>0</v>
      </c>
      <c r="K400" s="51">
        <f>HLOOKUP(A_Stammdaten!$B$12,$L$4:$R$2504,ROW(B400)-3,FALSE)</f>
        <v>0</v>
      </c>
      <c r="L400" s="51">
        <f t="shared" si="26"/>
        <v>0</v>
      </c>
      <c r="M400" s="51">
        <f t="shared" si="25"/>
        <v>0</v>
      </c>
      <c r="N400" s="51">
        <f t="shared" si="25"/>
        <v>0</v>
      </c>
      <c r="O400" s="51">
        <f t="shared" si="25"/>
        <v>0</v>
      </c>
      <c r="P400" s="51">
        <f t="shared" si="25"/>
        <v>0</v>
      </c>
      <c r="Q400" s="51">
        <f t="shared" si="25"/>
        <v>0</v>
      </c>
      <c r="R400" s="51">
        <f t="shared" si="25"/>
        <v>0</v>
      </c>
    </row>
    <row r="401" spans="1:18" x14ac:dyDescent="0.25">
      <c r="A401" s="17"/>
      <c r="B401" s="52"/>
      <c r="C401" s="17"/>
      <c r="D401" s="17"/>
      <c r="E401" s="17"/>
      <c r="F401" s="17"/>
      <c r="G401" s="17"/>
      <c r="H401" s="17"/>
      <c r="I401" s="16">
        <f>IF(B401&gt;A_Stammdaten!$B$12,0,SUM(C401,D401,F401,G401)-SUM(E401,H401))</f>
        <v>0</v>
      </c>
      <c r="J401" s="51">
        <f>HLOOKUP(A_Stammdaten!$B$12,$L$4:$R$2504,ROW(B401)-3,FALSE)+IF(OR(B401=0,A_Stammdaten!$B$12&lt;B401),0,I401*1/20)</f>
        <v>0</v>
      </c>
      <c r="K401" s="51">
        <f>HLOOKUP(A_Stammdaten!$B$12,$L$4:$R$2504,ROW(B401)-3,FALSE)</f>
        <v>0</v>
      </c>
      <c r="L401" s="51">
        <f t="shared" si="26"/>
        <v>0</v>
      </c>
      <c r="M401" s="51">
        <f t="shared" si="25"/>
        <v>0</v>
      </c>
      <c r="N401" s="51">
        <f t="shared" si="25"/>
        <v>0</v>
      </c>
      <c r="O401" s="51">
        <f t="shared" si="25"/>
        <v>0</v>
      </c>
      <c r="P401" s="51">
        <f t="shared" si="25"/>
        <v>0</v>
      </c>
      <c r="Q401" s="51">
        <f t="shared" si="25"/>
        <v>0</v>
      </c>
      <c r="R401" s="51">
        <f t="shared" si="25"/>
        <v>0</v>
      </c>
    </row>
    <row r="402" spans="1:18" x14ac:dyDescent="0.25">
      <c r="A402" s="17"/>
      <c r="B402" s="52"/>
      <c r="C402" s="17"/>
      <c r="D402" s="17"/>
      <c r="E402" s="17"/>
      <c r="F402" s="17"/>
      <c r="G402" s="17"/>
      <c r="H402" s="17"/>
      <c r="I402" s="16">
        <f>IF(B402&gt;A_Stammdaten!$B$12,0,SUM(C402,D402,F402,G402)-SUM(E402,H402))</f>
        <v>0</v>
      </c>
      <c r="J402" s="51">
        <f>HLOOKUP(A_Stammdaten!$B$12,$L$4:$R$2504,ROW(B402)-3,FALSE)+IF(OR(B402=0,A_Stammdaten!$B$12&lt;B402),0,I402*1/20)</f>
        <v>0</v>
      </c>
      <c r="K402" s="51">
        <f>HLOOKUP(A_Stammdaten!$B$12,$L$4:$R$2504,ROW(B402)-3,FALSE)</f>
        <v>0</v>
      </c>
      <c r="L402" s="51">
        <f t="shared" si="26"/>
        <v>0</v>
      </c>
      <c r="M402" s="51">
        <f t="shared" si="25"/>
        <v>0</v>
      </c>
      <c r="N402" s="51">
        <f t="shared" si="25"/>
        <v>0</v>
      </c>
      <c r="O402" s="51">
        <f t="shared" si="25"/>
        <v>0</v>
      </c>
      <c r="P402" s="51">
        <f t="shared" si="25"/>
        <v>0</v>
      </c>
      <c r="Q402" s="51">
        <f t="shared" si="25"/>
        <v>0</v>
      </c>
      <c r="R402" s="51">
        <f t="shared" si="25"/>
        <v>0</v>
      </c>
    </row>
    <row r="403" spans="1:18" x14ac:dyDescent="0.25">
      <c r="A403" s="17"/>
      <c r="B403" s="52"/>
      <c r="C403" s="17"/>
      <c r="D403" s="17"/>
      <c r="E403" s="17"/>
      <c r="F403" s="17"/>
      <c r="G403" s="17"/>
      <c r="H403" s="17"/>
      <c r="I403" s="16">
        <f>IF(B403&gt;A_Stammdaten!$B$12,0,SUM(C403,D403,F403,G403)-SUM(E403,H403))</f>
        <v>0</v>
      </c>
      <c r="J403" s="51">
        <f>HLOOKUP(A_Stammdaten!$B$12,$L$4:$R$2504,ROW(B403)-3,FALSE)+IF(OR(B403=0,A_Stammdaten!$B$12&lt;B403),0,I403*1/20)</f>
        <v>0</v>
      </c>
      <c r="K403" s="51">
        <f>HLOOKUP(A_Stammdaten!$B$12,$L$4:$R$2504,ROW(B403)-3,FALSE)</f>
        <v>0</v>
      </c>
      <c r="L403" s="51">
        <f t="shared" si="26"/>
        <v>0</v>
      </c>
      <c r="M403" s="51">
        <f t="shared" si="25"/>
        <v>0</v>
      </c>
      <c r="N403" s="51">
        <f t="shared" si="25"/>
        <v>0</v>
      </c>
      <c r="O403" s="51">
        <f t="shared" si="25"/>
        <v>0</v>
      </c>
      <c r="P403" s="51">
        <f t="shared" si="25"/>
        <v>0</v>
      </c>
      <c r="Q403" s="51">
        <f t="shared" si="25"/>
        <v>0</v>
      </c>
      <c r="R403" s="51">
        <f t="shared" si="25"/>
        <v>0</v>
      </c>
    </row>
    <row r="404" spans="1:18" x14ac:dyDescent="0.25">
      <c r="A404" s="17"/>
      <c r="B404" s="52"/>
      <c r="C404" s="17"/>
      <c r="D404" s="17"/>
      <c r="E404" s="17"/>
      <c r="F404" s="17"/>
      <c r="G404" s="17"/>
      <c r="H404" s="17"/>
      <c r="I404" s="16">
        <f>IF(B404&gt;A_Stammdaten!$B$12,0,SUM(C404,D404,F404,G404)-SUM(E404,H404))</f>
        <v>0</v>
      </c>
      <c r="J404" s="51">
        <f>HLOOKUP(A_Stammdaten!$B$12,$L$4:$R$2504,ROW(B404)-3,FALSE)+IF(OR(B404=0,A_Stammdaten!$B$12&lt;B404),0,I404*1/20)</f>
        <v>0</v>
      </c>
      <c r="K404" s="51">
        <f>HLOOKUP(A_Stammdaten!$B$12,$L$4:$R$2504,ROW(B404)-3,FALSE)</f>
        <v>0</v>
      </c>
      <c r="L404" s="51">
        <f t="shared" si="26"/>
        <v>0</v>
      </c>
      <c r="M404" s="51">
        <f t="shared" si="25"/>
        <v>0</v>
      </c>
      <c r="N404" s="51">
        <f t="shared" si="25"/>
        <v>0</v>
      </c>
      <c r="O404" s="51">
        <f t="shared" si="25"/>
        <v>0</v>
      </c>
      <c r="P404" s="51">
        <f t="shared" si="25"/>
        <v>0</v>
      </c>
      <c r="Q404" s="51">
        <f t="shared" si="25"/>
        <v>0</v>
      </c>
      <c r="R404" s="51">
        <f t="shared" si="25"/>
        <v>0</v>
      </c>
    </row>
    <row r="405" spans="1:18" x14ac:dyDescent="0.25">
      <c r="A405" s="17"/>
      <c r="B405" s="52"/>
      <c r="C405" s="17"/>
      <c r="D405" s="17"/>
      <c r="E405" s="17"/>
      <c r="F405" s="17"/>
      <c r="G405" s="17"/>
      <c r="H405" s="17"/>
      <c r="I405" s="16">
        <f>IF(B405&gt;A_Stammdaten!$B$12,0,SUM(C405,D405,F405,G405)-SUM(E405,H405))</f>
        <v>0</v>
      </c>
      <c r="J405" s="51">
        <f>HLOOKUP(A_Stammdaten!$B$12,$L$4:$R$2504,ROW(B405)-3,FALSE)+IF(OR(B405=0,A_Stammdaten!$B$12&lt;B405),0,I405*1/20)</f>
        <v>0</v>
      </c>
      <c r="K405" s="51">
        <f>HLOOKUP(A_Stammdaten!$B$12,$L$4:$R$2504,ROW(B405)-3,FALSE)</f>
        <v>0</v>
      </c>
      <c r="L405" s="51">
        <f t="shared" si="26"/>
        <v>0</v>
      </c>
      <c r="M405" s="51">
        <f t="shared" si="25"/>
        <v>0</v>
      </c>
      <c r="N405" s="51">
        <f t="shared" si="25"/>
        <v>0</v>
      </c>
      <c r="O405" s="51">
        <f t="shared" si="25"/>
        <v>0</v>
      </c>
      <c r="P405" s="51">
        <f t="shared" si="25"/>
        <v>0</v>
      </c>
      <c r="Q405" s="51">
        <f t="shared" si="25"/>
        <v>0</v>
      </c>
      <c r="R405" s="51">
        <f t="shared" si="25"/>
        <v>0</v>
      </c>
    </row>
    <row r="406" spans="1:18" x14ac:dyDescent="0.25">
      <c r="A406" s="17"/>
      <c r="B406" s="52"/>
      <c r="C406" s="17"/>
      <c r="D406" s="17"/>
      <c r="E406" s="17"/>
      <c r="F406" s="17"/>
      <c r="G406" s="17"/>
      <c r="H406" s="17"/>
      <c r="I406" s="16">
        <f>IF(B406&gt;A_Stammdaten!$B$12,0,SUM(C406,D406,F406,G406)-SUM(E406,H406))</f>
        <v>0</v>
      </c>
      <c r="J406" s="51">
        <f>HLOOKUP(A_Stammdaten!$B$12,$L$4:$R$2504,ROW(B406)-3,FALSE)+IF(OR(B406=0,A_Stammdaten!$B$12&lt;B406),0,I406*1/20)</f>
        <v>0</v>
      </c>
      <c r="K406" s="51">
        <f>HLOOKUP(A_Stammdaten!$B$12,$L$4:$R$2504,ROW(B406)-3,FALSE)</f>
        <v>0</v>
      </c>
      <c r="L406" s="51">
        <f t="shared" si="26"/>
        <v>0</v>
      </c>
      <c r="M406" s="51">
        <f t="shared" si="25"/>
        <v>0</v>
      </c>
      <c r="N406" s="51">
        <f t="shared" si="25"/>
        <v>0</v>
      </c>
      <c r="O406" s="51">
        <f t="shared" si="25"/>
        <v>0</v>
      </c>
      <c r="P406" s="51">
        <f t="shared" si="25"/>
        <v>0</v>
      </c>
      <c r="Q406" s="51">
        <f t="shared" si="25"/>
        <v>0</v>
      </c>
      <c r="R406" s="51">
        <f t="shared" si="25"/>
        <v>0</v>
      </c>
    </row>
    <row r="407" spans="1:18" x14ac:dyDescent="0.25">
      <c r="A407" s="17"/>
      <c r="B407" s="52"/>
      <c r="C407" s="17"/>
      <c r="D407" s="17"/>
      <c r="E407" s="17"/>
      <c r="F407" s="17"/>
      <c r="G407" s="17"/>
      <c r="H407" s="17"/>
      <c r="I407" s="16">
        <f>IF(B407&gt;A_Stammdaten!$B$12,0,SUM(C407,D407,F407,G407)-SUM(E407,H407))</f>
        <v>0</v>
      </c>
      <c r="J407" s="51">
        <f>HLOOKUP(A_Stammdaten!$B$12,$L$4:$R$2504,ROW(B407)-3,FALSE)+IF(OR(B407=0,A_Stammdaten!$B$12&lt;B407),0,I407*1/20)</f>
        <v>0</v>
      </c>
      <c r="K407" s="51">
        <f>HLOOKUP(A_Stammdaten!$B$12,$L$4:$R$2504,ROW(B407)-3,FALSE)</f>
        <v>0</v>
      </c>
      <c r="L407" s="51">
        <f t="shared" si="26"/>
        <v>0</v>
      </c>
      <c r="M407" s="51">
        <f t="shared" si="25"/>
        <v>0</v>
      </c>
      <c r="N407" s="51">
        <f t="shared" si="25"/>
        <v>0</v>
      </c>
      <c r="O407" s="51">
        <f t="shared" si="25"/>
        <v>0</v>
      </c>
      <c r="P407" s="51">
        <f t="shared" si="25"/>
        <v>0</v>
      </c>
      <c r="Q407" s="51">
        <f t="shared" si="25"/>
        <v>0</v>
      </c>
      <c r="R407" s="51">
        <f t="shared" si="25"/>
        <v>0</v>
      </c>
    </row>
    <row r="408" spans="1:18" x14ac:dyDescent="0.25">
      <c r="A408" s="17"/>
      <c r="B408" s="52"/>
      <c r="C408" s="17"/>
      <c r="D408" s="17"/>
      <c r="E408" s="17"/>
      <c r="F408" s="17"/>
      <c r="G408" s="17"/>
      <c r="H408" s="17"/>
      <c r="I408" s="16">
        <f>IF(B408&gt;A_Stammdaten!$B$12,0,SUM(C408,D408,F408,G408)-SUM(E408,H408))</f>
        <v>0</v>
      </c>
      <c r="J408" s="51">
        <f>HLOOKUP(A_Stammdaten!$B$12,$L$4:$R$2504,ROW(B408)-3,FALSE)+IF(OR(B408=0,A_Stammdaten!$B$12&lt;B408),0,I408*1/20)</f>
        <v>0</v>
      </c>
      <c r="K408" s="51">
        <f>HLOOKUP(A_Stammdaten!$B$12,$L$4:$R$2504,ROW(B408)-3,FALSE)</f>
        <v>0</v>
      </c>
      <c r="L408" s="51">
        <f t="shared" si="26"/>
        <v>0</v>
      </c>
      <c r="M408" s="51">
        <f t="shared" si="25"/>
        <v>0</v>
      </c>
      <c r="N408" s="51">
        <f t="shared" si="25"/>
        <v>0</v>
      </c>
      <c r="O408" s="51">
        <f t="shared" si="25"/>
        <v>0</v>
      </c>
      <c r="P408" s="51">
        <f t="shared" si="25"/>
        <v>0</v>
      </c>
      <c r="Q408" s="51">
        <f t="shared" si="25"/>
        <v>0</v>
      </c>
      <c r="R408" s="51">
        <f t="shared" si="25"/>
        <v>0</v>
      </c>
    </row>
    <row r="409" spans="1:18" x14ac:dyDescent="0.25">
      <c r="A409" s="17"/>
      <c r="B409" s="52"/>
      <c r="C409" s="17"/>
      <c r="D409" s="17"/>
      <c r="E409" s="17"/>
      <c r="F409" s="17"/>
      <c r="G409" s="17"/>
      <c r="H409" s="17"/>
      <c r="I409" s="16">
        <f>IF(B409&gt;A_Stammdaten!$B$12,0,SUM(C409,D409,F409,G409)-SUM(E409,H409))</f>
        <v>0</v>
      </c>
      <c r="J409" s="51">
        <f>HLOOKUP(A_Stammdaten!$B$12,$L$4:$R$2504,ROW(B409)-3,FALSE)+IF(OR(B409=0,A_Stammdaten!$B$12&lt;B409),0,I409*1/20)</f>
        <v>0</v>
      </c>
      <c r="K409" s="51">
        <f>HLOOKUP(A_Stammdaten!$B$12,$L$4:$R$2504,ROW(B409)-3,FALSE)</f>
        <v>0</v>
      </c>
      <c r="L409" s="51">
        <f t="shared" si="26"/>
        <v>0</v>
      </c>
      <c r="M409" s="51">
        <f t="shared" si="25"/>
        <v>0</v>
      </c>
      <c r="N409" s="51">
        <f t="shared" si="25"/>
        <v>0</v>
      </c>
      <c r="O409" s="51">
        <f t="shared" si="25"/>
        <v>0</v>
      </c>
      <c r="P409" s="51">
        <f t="shared" si="25"/>
        <v>0</v>
      </c>
      <c r="Q409" s="51">
        <f t="shared" si="25"/>
        <v>0</v>
      </c>
      <c r="R409" s="51">
        <f t="shared" si="25"/>
        <v>0</v>
      </c>
    </row>
    <row r="410" spans="1:18" x14ac:dyDescent="0.25">
      <c r="A410" s="17"/>
      <c r="B410" s="52"/>
      <c r="C410" s="17"/>
      <c r="D410" s="17"/>
      <c r="E410" s="17"/>
      <c r="F410" s="17"/>
      <c r="G410" s="17"/>
      <c r="H410" s="17"/>
      <c r="I410" s="16">
        <f>IF(B410&gt;A_Stammdaten!$B$12,0,SUM(C410,D410,F410,G410)-SUM(E410,H410))</f>
        <v>0</v>
      </c>
      <c r="J410" s="51">
        <f>HLOOKUP(A_Stammdaten!$B$12,$L$4:$R$2504,ROW(B410)-3,FALSE)+IF(OR(B410=0,A_Stammdaten!$B$12&lt;B410),0,I410*1/20)</f>
        <v>0</v>
      </c>
      <c r="K410" s="51">
        <f>HLOOKUP(A_Stammdaten!$B$12,$L$4:$R$2504,ROW(B410)-3,FALSE)</f>
        <v>0</v>
      </c>
      <c r="L410" s="51">
        <f t="shared" si="26"/>
        <v>0</v>
      </c>
      <c r="M410" s="51">
        <f t="shared" si="25"/>
        <v>0</v>
      </c>
      <c r="N410" s="51">
        <f t="shared" si="25"/>
        <v>0</v>
      </c>
      <c r="O410" s="51">
        <f t="shared" si="25"/>
        <v>0</v>
      </c>
      <c r="P410" s="51">
        <f t="shared" si="25"/>
        <v>0</v>
      </c>
      <c r="Q410" s="51">
        <f t="shared" si="25"/>
        <v>0</v>
      </c>
      <c r="R410" s="51">
        <f t="shared" si="25"/>
        <v>0</v>
      </c>
    </row>
    <row r="411" spans="1:18" x14ac:dyDescent="0.25">
      <c r="A411" s="17"/>
      <c r="B411" s="52"/>
      <c r="C411" s="17"/>
      <c r="D411" s="17"/>
      <c r="E411" s="17"/>
      <c r="F411" s="17"/>
      <c r="G411" s="17"/>
      <c r="H411" s="17"/>
      <c r="I411" s="16">
        <f>IF(B411&gt;A_Stammdaten!$B$12,0,SUM(C411,D411,F411,G411)-SUM(E411,H411))</f>
        <v>0</v>
      </c>
      <c r="J411" s="51">
        <f>HLOOKUP(A_Stammdaten!$B$12,$L$4:$R$2504,ROW(B411)-3,FALSE)+IF(OR(B411=0,A_Stammdaten!$B$12&lt;B411),0,I411*1/20)</f>
        <v>0</v>
      </c>
      <c r="K411" s="51">
        <f>HLOOKUP(A_Stammdaten!$B$12,$L$4:$R$2504,ROW(B411)-3,FALSE)</f>
        <v>0</v>
      </c>
      <c r="L411" s="51">
        <f t="shared" si="26"/>
        <v>0</v>
      </c>
      <c r="M411" s="51">
        <f t="shared" si="25"/>
        <v>0</v>
      </c>
      <c r="N411" s="51">
        <f t="shared" si="25"/>
        <v>0</v>
      </c>
      <c r="O411" s="51">
        <f t="shared" si="25"/>
        <v>0</v>
      </c>
      <c r="P411" s="51">
        <f t="shared" si="25"/>
        <v>0</v>
      </c>
      <c r="Q411" s="51">
        <f t="shared" si="25"/>
        <v>0</v>
      </c>
      <c r="R411" s="51">
        <f t="shared" si="25"/>
        <v>0</v>
      </c>
    </row>
    <row r="412" spans="1:18" x14ac:dyDescent="0.25">
      <c r="A412" s="17"/>
      <c r="B412" s="52"/>
      <c r="C412" s="17"/>
      <c r="D412" s="17"/>
      <c r="E412" s="17"/>
      <c r="F412" s="17"/>
      <c r="G412" s="17"/>
      <c r="H412" s="17"/>
      <c r="I412" s="16">
        <f>IF(B412&gt;A_Stammdaten!$B$12,0,SUM(C412,D412,F412,G412)-SUM(E412,H412))</f>
        <v>0</v>
      </c>
      <c r="J412" s="51">
        <f>HLOOKUP(A_Stammdaten!$B$12,$L$4:$R$2504,ROW(B412)-3,FALSE)+IF(OR(B412=0,A_Stammdaten!$B$12&lt;B412),0,I412*1/20)</f>
        <v>0</v>
      </c>
      <c r="K412" s="51">
        <f>HLOOKUP(A_Stammdaten!$B$12,$L$4:$R$2504,ROW(B412)-3,FALSE)</f>
        <v>0</v>
      </c>
      <c r="L412" s="51">
        <f t="shared" si="26"/>
        <v>0</v>
      </c>
      <c r="M412" s="51">
        <f t="shared" si="25"/>
        <v>0</v>
      </c>
      <c r="N412" s="51">
        <f t="shared" si="25"/>
        <v>0</v>
      </c>
      <c r="O412" s="51">
        <f t="shared" si="25"/>
        <v>0</v>
      </c>
      <c r="P412" s="51">
        <f t="shared" si="25"/>
        <v>0</v>
      </c>
      <c r="Q412" s="51">
        <f t="shared" si="25"/>
        <v>0</v>
      </c>
      <c r="R412" s="51">
        <f t="shared" si="25"/>
        <v>0</v>
      </c>
    </row>
    <row r="413" spans="1:18" x14ac:dyDescent="0.25">
      <c r="A413" s="17"/>
      <c r="B413" s="52"/>
      <c r="C413" s="17"/>
      <c r="D413" s="17"/>
      <c r="E413" s="17"/>
      <c r="F413" s="17"/>
      <c r="G413" s="17"/>
      <c r="H413" s="17"/>
      <c r="I413" s="16">
        <f>IF(B413&gt;A_Stammdaten!$B$12,0,SUM(C413,D413,F413,G413)-SUM(E413,H413))</f>
        <v>0</v>
      </c>
      <c r="J413" s="51">
        <f>HLOOKUP(A_Stammdaten!$B$12,$L$4:$R$2504,ROW(B413)-3,FALSE)+IF(OR(B413=0,A_Stammdaten!$B$12&lt;B413),0,I413*1/20)</f>
        <v>0</v>
      </c>
      <c r="K413" s="51">
        <f>HLOOKUP(A_Stammdaten!$B$12,$L$4:$R$2504,ROW(B413)-3,FALSE)</f>
        <v>0</v>
      </c>
      <c r="L413" s="51">
        <f t="shared" si="26"/>
        <v>0</v>
      </c>
      <c r="M413" s="51">
        <f t="shared" si="25"/>
        <v>0</v>
      </c>
      <c r="N413" s="51">
        <f t="shared" si="25"/>
        <v>0</v>
      </c>
      <c r="O413" s="51">
        <f t="shared" si="25"/>
        <v>0</v>
      </c>
      <c r="P413" s="51">
        <f t="shared" si="25"/>
        <v>0</v>
      </c>
      <c r="Q413" s="51">
        <f t="shared" si="25"/>
        <v>0</v>
      </c>
      <c r="R413" s="51">
        <f t="shared" si="25"/>
        <v>0</v>
      </c>
    </row>
    <row r="414" spans="1:18" x14ac:dyDescent="0.25">
      <c r="A414" s="17"/>
      <c r="B414" s="52"/>
      <c r="C414" s="17"/>
      <c r="D414" s="17"/>
      <c r="E414" s="17"/>
      <c r="F414" s="17"/>
      <c r="G414" s="17"/>
      <c r="H414" s="17"/>
      <c r="I414" s="16">
        <f>IF(B414&gt;A_Stammdaten!$B$12,0,SUM(C414,D414,F414,G414)-SUM(E414,H414))</f>
        <v>0</v>
      </c>
      <c r="J414" s="51">
        <f>HLOOKUP(A_Stammdaten!$B$12,$L$4:$R$2504,ROW(B414)-3,FALSE)+IF(OR(B414=0,A_Stammdaten!$B$12&lt;B414),0,I414*1/20)</f>
        <v>0</v>
      </c>
      <c r="K414" s="51">
        <f>HLOOKUP(A_Stammdaten!$B$12,$L$4:$R$2504,ROW(B414)-3,FALSE)</f>
        <v>0</v>
      </c>
      <c r="L414" s="51">
        <f t="shared" si="26"/>
        <v>0</v>
      </c>
      <c r="M414" s="51">
        <f t="shared" si="25"/>
        <v>0</v>
      </c>
      <c r="N414" s="51">
        <f t="shared" si="25"/>
        <v>0</v>
      </c>
      <c r="O414" s="51">
        <f t="shared" si="25"/>
        <v>0</v>
      </c>
      <c r="P414" s="51">
        <f t="shared" si="25"/>
        <v>0</v>
      </c>
      <c r="Q414" s="51">
        <f t="shared" si="25"/>
        <v>0</v>
      </c>
      <c r="R414" s="51">
        <f t="shared" si="25"/>
        <v>0</v>
      </c>
    </row>
    <row r="415" spans="1:18" x14ac:dyDescent="0.25">
      <c r="A415" s="17"/>
      <c r="B415" s="52"/>
      <c r="C415" s="17"/>
      <c r="D415" s="17"/>
      <c r="E415" s="17"/>
      <c r="F415" s="17"/>
      <c r="G415" s="17"/>
      <c r="H415" s="17"/>
      <c r="I415" s="16">
        <f>IF(B415&gt;A_Stammdaten!$B$12,0,SUM(C415,D415,F415,G415)-SUM(E415,H415))</f>
        <v>0</v>
      </c>
      <c r="J415" s="51">
        <f>HLOOKUP(A_Stammdaten!$B$12,$L$4:$R$2504,ROW(B415)-3,FALSE)+IF(OR(B415=0,A_Stammdaten!$B$12&lt;B415),0,I415*1/20)</f>
        <v>0</v>
      </c>
      <c r="K415" s="51">
        <f>HLOOKUP(A_Stammdaten!$B$12,$L$4:$R$2504,ROW(B415)-3,FALSE)</f>
        <v>0</v>
      </c>
      <c r="L415" s="51">
        <f t="shared" si="26"/>
        <v>0</v>
      </c>
      <c r="M415" s="51">
        <f t="shared" si="25"/>
        <v>0</v>
      </c>
      <c r="N415" s="51">
        <f t="shared" si="25"/>
        <v>0</v>
      </c>
      <c r="O415" s="51">
        <f t="shared" si="25"/>
        <v>0</v>
      </c>
      <c r="P415" s="51">
        <f t="shared" si="25"/>
        <v>0</v>
      </c>
      <c r="Q415" s="51">
        <f t="shared" si="25"/>
        <v>0</v>
      </c>
      <c r="R415" s="51">
        <f t="shared" si="25"/>
        <v>0</v>
      </c>
    </row>
    <row r="416" spans="1:18" x14ac:dyDescent="0.25">
      <c r="A416" s="17"/>
      <c r="B416" s="52"/>
      <c r="C416" s="17"/>
      <c r="D416" s="17"/>
      <c r="E416" s="17"/>
      <c r="F416" s="17"/>
      <c r="G416" s="17"/>
      <c r="H416" s="17"/>
      <c r="I416" s="16">
        <f>IF(B416&gt;A_Stammdaten!$B$12,0,SUM(C416,D416,F416,G416)-SUM(E416,H416))</f>
        <v>0</v>
      </c>
      <c r="J416" s="51">
        <f>HLOOKUP(A_Stammdaten!$B$12,$L$4:$R$2504,ROW(B416)-3,FALSE)+IF(OR(B416=0,A_Stammdaten!$B$12&lt;B416),0,I416*1/20)</f>
        <v>0</v>
      </c>
      <c r="K416" s="51">
        <f>HLOOKUP(A_Stammdaten!$B$12,$L$4:$R$2504,ROW(B416)-3,FALSE)</f>
        <v>0</v>
      </c>
      <c r="L416" s="51">
        <f t="shared" si="26"/>
        <v>0</v>
      </c>
      <c r="M416" s="51">
        <f t="shared" si="25"/>
        <v>0</v>
      </c>
      <c r="N416" s="51">
        <f t="shared" si="25"/>
        <v>0</v>
      </c>
      <c r="O416" s="51">
        <f t="shared" si="25"/>
        <v>0</v>
      </c>
      <c r="P416" s="51">
        <f t="shared" si="25"/>
        <v>0</v>
      </c>
      <c r="Q416" s="51">
        <f t="shared" si="25"/>
        <v>0</v>
      </c>
      <c r="R416" s="51">
        <f t="shared" si="25"/>
        <v>0</v>
      </c>
    </row>
    <row r="417" spans="1:18" x14ac:dyDescent="0.25">
      <c r="A417" s="17"/>
      <c r="B417" s="52"/>
      <c r="C417" s="17"/>
      <c r="D417" s="17"/>
      <c r="E417" s="17"/>
      <c r="F417" s="17"/>
      <c r="G417" s="17"/>
      <c r="H417" s="17"/>
      <c r="I417" s="16">
        <f>IF(B417&gt;A_Stammdaten!$B$12,0,SUM(C417,D417,F417,G417)-SUM(E417,H417))</f>
        <v>0</v>
      </c>
      <c r="J417" s="51">
        <f>HLOOKUP(A_Stammdaten!$B$12,$L$4:$R$2504,ROW(B417)-3,FALSE)+IF(OR(B417=0,A_Stammdaten!$B$12&lt;B417),0,I417*1/20)</f>
        <v>0</v>
      </c>
      <c r="K417" s="51">
        <f>HLOOKUP(A_Stammdaten!$B$12,$L$4:$R$2504,ROW(B417)-3,FALSE)</f>
        <v>0</v>
      </c>
      <c r="L417" s="51">
        <f t="shared" si="26"/>
        <v>0</v>
      </c>
      <c r="M417" s="51">
        <f t="shared" si="25"/>
        <v>0</v>
      </c>
      <c r="N417" s="51">
        <f t="shared" si="25"/>
        <v>0</v>
      </c>
      <c r="O417" s="51">
        <f t="shared" si="25"/>
        <v>0</v>
      </c>
      <c r="P417" s="51">
        <f t="shared" si="25"/>
        <v>0</v>
      </c>
      <c r="Q417" s="51">
        <f t="shared" si="25"/>
        <v>0</v>
      </c>
      <c r="R417" s="51">
        <f t="shared" si="25"/>
        <v>0</v>
      </c>
    </row>
    <row r="418" spans="1:18" x14ac:dyDescent="0.25">
      <c r="A418" s="17"/>
      <c r="B418" s="52"/>
      <c r="C418" s="17"/>
      <c r="D418" s="17"/>
      <c r="E418" s="17"/>
      <c r="F418" s="17"/>
      <c r="G418" s="17"/>
      <c r="H418" s="17"/>
      <c r="I418" s="16">
        <f>IF(B418&gt;A_Stammdaten!$B$12,0,SUM(C418,D418,F418,G418)-SUM(E418,H418))</f>
        <v>0</v>
      </c>
      <c r="J418" s="51">
        <f>HLOOKUP(A_Stammdaten!$B$12,$L$4:$R$2504,ROW(B418)-3,FALSE)+IF(OR(B418=0,A_Stammdaten!$B$12&lt;B418),0,I418*1/20)</f>
        <v>0</v>
      </c>
      <c r="K418" s="51">
        <f>HLOOKUP(A_Stammdaten!$B$12,$L$4:$R$2504,ROW(B418)-3,FALSE)</f>
        <v>0</v>
      </c>
      <c r="L418" s="51">
        <f t="shared" si="26"/>
        <v>0</v>
      </c>
      <c r="M418" s="51">
        <f t="shared" si="25"/>
        <v>0</v>
      </c>
      <c r="N418" s="51">
        <f t="shared" si="25"/>
        <v>0</v>
      </c>
      <c r="O418" s="51">
        <f t="shared" si="25"/>
        <v>0</v>
      </c>
      <c r="P418" s="51">
        <f t="shared" si="25"/>
        <v>0</v>
      </c>
      <c r="Q418" s="51">
        <f t="shared" si="25"/>
        <v>0</v>
      </c>
      <c r="R418" s="51">
        <f t="shared" si="25"/>
        <v>0</v>
      </c>
    </row>
    <row r="419" spans="1:18" x14ac:dyDescent="0.25">
      <c r="A419" s="17"/>
      <c r="B419" s="52"/>
      <c r="C419" s="17"/>
      <c r="D419" s="17"/>
      <c r="E419" s="17"/>
      <c r="F419" s="17"/>
      <c r="G419" s="17"/>
      <c r="H419" s="17"/>
      <c r="I419" s="16">
        <f>IF(B419&gt;A_Stammdaten!$B$12,0,SUM(C419,D419,F419,G419)-SUM(E419,H419))</f>
        <v>0</v>
      </c>
      <c r="J419" s="51">
        <f>HLOOKUP(A_Stammdaten!$B$12,$L$4:$R$2504,ROW(B419)-3,FALSE)+IF(OR(B419=0,A_Stammdaten!$B$12&lt;B419),0,I419*1/20)</f>
        <v>0</v>
      </c>
      <c r="K419" s="51">
        <f>HLOOKUP(A_Stammdaten!$B$12,$L$4:$R$2504,ROW(B419)-3,FALSE)</f>
        <v>0</v>
      </c>
      <c r="L419" s="51">
        <f t="shared" si="26"/>
        <v>0</v>
      </c>
      <c r="M419" s="51">
        <f t="shared" si="25"/>
        <v>0</v>
      </c>
      <c r="N419" s="51">
        <f t="shared" si="25"/>
        <v>0</v>
      </c>
      <c r="O419" s="51">
        <f t="shared" si="25"/>
        <v>0</v>
      </c>
      <c r="P419" s="51">
        <f t="shared" si="25"/>
        <v>0</v>
      </c>
      <c r="Q419" s="51">
        <f t="shared" si="25"/>
        <v>0</v>
      </c>
      <c r="R419" s="51">
        <f t="shared" si="25"/>
        <v>0</v>
      </c>
    </row>
    <row r="420" spans="1:18" x14ac:dyDescent="0.25">
      <c r="A420" s="17"/>
      <c r="B420" s="52"/>
      <c r="C420" s="17"/>
      <c r="D420" s="17"/>
      <c r="E420" s="17"/>
      <c r="F420" s="17"/>
      <c r="G420" s="17"/>
      <c r="H420" s="17"/>
      <c r="I420" s="16">
        <f>IF(B420&gt;A_Stammdaten!$B$12,0,SUM(C420,D420,F420,G420)-SUM(E420,H420))</f>
        <v>0</v>
      </c>
      <c r="J420" s="51">
        <f>HLOOKUP(A_Stammdaten!$B$12,$L$4:$R$2504,ROW(B420)-3,FALSE)+IF(OR(B420=0,A_Stammdaten!$B$12&lt;B420),0,I420*1/20)</f>
        <v>0</v>
      </c>
      <c r="K420" s="51">
        <f>HLOOKUP(A_Stammdaten!$B$12,$L$4:$R$2504,ROW(B420)-3,FALSE)</f>
        <v>0</v>
      </c>
      <c r="L420" s="51">
        <f t="shared" si="26"/>
        <v>0</v>
      </c>
      <c r="M420" s="51">
        <f t="shared" si="25"/>
        <v>0</v>
      </c>
      <c r="N420" s="51">
        <f t="shared" si="25"/>
        <v>0</v>
      </c>
      <c r="O420" s="51">
        <f t="shared" si="25"/>
        <v>0</v>
      </c>
      <c r="P420" s="51">
        <f t="shared" si="25"/>
        <v>0</v>
      </c>
      <c r="Q420" s="51">
        <f t="shared" si="25"/>
        <v>0</v>
      </c>
      <c r="R420" s="51">
        <f t="shared" si="25"/>
        <v>0</v>
      </c>
    </row>
    <row r="421" spans="1:18" x14ac:dyDescent="0.25">
      <c r="A421" s="17"/>
      <c r="B421" s="52"/>
      <c r="C421" s="17"/>
      <c r="D421" s="17"/>
      <c r="E421" s="17"/>
      <c r="F421" s="17"/>
      <c r="G421" s="17"/>
      <c r="H421" s="17"/>
      <c r="I421" s="16">
        <f>IF(B421&gt;A_Stammdaten!$B$12,0,SUM(C421,D421,F421,G421)-SUM(E421,H421))</f>
        <v>0</v>
      </c>
      <c r="J421" s="51">
        <f>HLOOKUP(A_Stammdaten!$B$12,$L$4:$R$2504,ROW(B421)-3,FALSE)+IF(OR(B421=0,A_Stammdaten!$B$12&lt;B421),0,I421*1/20)</f>
        <v>0</v>
      </c>
      <c r="K421" s="51">
        <f>HLOOKUP(A_Stammdaten!$B$12,$L$4:$R$2504,ROW(B421)-3,FALSE)</f>
        <v>0</v>
      </c>
      <c r="L421" s="51">
        <f t="shared" si="26"/>
        <v>0</v>
      </c>
      <c r="M421" s="51">
        <f t="shared" si="25"/>
        <v>0</v>
      </c>
      <c r="N421" s="51">
        <f t="shared" si="25"/>
        <v>0</v>
      </c>
      <c r="O421" s="51">
        <f t="shared" si="25"/>
        <v>0</v>
      </c>
      <c r="P421" s="51">
        <f t="shared" si="25"/>
        <v>0</v>
      </c>
      <c r="Q421" s="51">
        <f t="shared" si="25"/>
        <v>0</v>
      </c>
      <c r="R421" s="51">
        <f t="shared" si="25"/>
        <v>0</v>
      </c>
    </row>
    <row r="422" spans="1:18" x14ac:dyDescent="0.25">
      <c r="A422" s="17"/>
      <c r="B422" s="52"/>
      <c r="C422" s="17"/>
      <c r="D422" s="17"/>
      <c r="E422" s="17"/>
      <c r="F422" s="17"/>
      <c r="G422" s="17"/>
      <c r="H422" s="17"/>
      <c r="I422" s="16">
        <f>IF(B422&gt;A_Stammdaten!$B$12,0,SUM(C422,D422,F422,G422)-SUM(E422,H422))</f>
        <v>0</v>
      </c>
      <c r="J422" s="51">
        <f>HLOOKUP(A_Stammdaten!$B$12,$L$4:$R$2504,ROW(B422)-3,FALSE)+IF(OR(B422=0,A_Stammdaten!$B$12&lt;B422),0,I422*1/20)</f>
        <v>0</v>
      </c>
      <c r="K422" s="51">
        <f>HLOOKUP(A_Stammdaten!$B$12,$L$4:$R$2504,ROW(B422)-3,FALSE)</f>
        <v>0</v>
      </c>
      <c r="L422" s="51">
        <f t="shared" si="26"/>
        <v>0</v>
      </c>
      <c r="M422" s="51">
        <f t="shared" si="25"/>
        <v>0</v>
      </c>
      <c r="N422" s="51">
        <f t="shared" si="25"/>
        <v>0</v>
      </c>
      <c r="O422" s="51">
        <f t="shared" si="25"/>
        <v>0</v>
      </c>
      <c r="P422" s="51">
        <f t="shared" si="25"/>
        <v>0</v>
      </c>
      <c r="Q422" s="51">
        <f t="shared" si="25"/>
        <v>0</v>
      </c>
      <c r="R422" s="51">
        <f t="shared" si="25"/>
        <v>0</v>
      </c>
    </row>
    <row r="423" spans="1:18" x14ac:dyDescent="0.25">
      <c r="A423" s="17"/>
      <c r="B423" s="52"/>
      <c r="C423" s="17"/>
      <c r="D423" s="17"/>
      <c r="E423" s="17"/>
      <c r="F423" s="17"/>
      <c r="G423" s="17"/>
      <c r="H423" s="17"/>
      <c r="I423" s="16">
        <f>IF(B423&gt;A_Stammdaten!$B$12,0,SUM(C423,D423,F423,G423)-SUM(E423,H423))</f>
        <v>0</v>
      </c>
      <c r="J423" s="51">
        <f>HLOOKUP(A_Stammdaten!$B$12,$L$4:$R$2504,ROW(B423)-3,FALSE)+IF(OR(B423=0,A_Stammdaten!$B$12&lt;B423),0,I423*1/20)</f>
        <v>0</v>
      </c>
      <c r="K423" s="51">
        <f>HLOOKUP(A_Stammdaten!$B$12,$L$4:$R$2504,ROW(B423)-3,FALSE)</f>
        <v>0</v>
      </c>
      <c r="L423" s="51">
        <f t="shared" si="26"/>
        <v>0</v>
      </c>
      <c r="M423" s="51">
        <f t="shared" si="25"/>
        <v>0</v>
      </c>
      <c r="N423" s="51">
        <f t="shared" si="25"/>
        <v>0</v>
      </c>
      <c r="O423" s="51">
        <f t="shared" si="25"/>
        <v>0</v>
      </c>
      <c r="P423" s="51">
        <f t="shared" si="25"/>
        <v>0</v>
      </c>
      <c r="Q423" s="51">
        <f t="shared" si="25"/>
        <v>0</v>
      </c>
      <c r="R423" s="51">
        <f t="shared" si="25"/>
        <v>0</v>
      </c>
    </row>
    <row r="424" spans="1:18" x14ac:dyDescent="0.25">
      <c r="A424" s="17"/>
      <c r="B424" s="52"/>
      <c r="C424" s="17"/>
      <c r="D424" s="17"/>
      <c r="E424" s="17"/>
      <c r="F424" s="17"/>
      <c r="G424" s="17"/>
      <c r="H424" s="17"/>
      <c r="I424" s="16">
        <f>IF(B424&gt;A_Stammdaten!$B$12,0,SUM(C424,D424,F424,G424)-SUM(E424,H424))</f>
        <v>0</v>
      </c>
      <c r="J424" s="51">
        <f>HLOOKUP(A_Stammdaten!$B$12,$L$4:$R$2504,ROW(B424)-3,FALSE)+IF(OR(B424=0,A_Stammdaten!$B$12&lt;B424),0,I424*1/20)</f>
        <v>0</v>
      </c>
      <c r="K424" s="51">
        <f>HLOOKUP(A_Stammdaten!$B$12,$L$4:$R$2504,ROW(B424)-3,FALSE)</f>
        <v>0</v>
      </c>
      <c r="L424" s="51">
        <f t="shared" si="26"/>
        <v>0</v>
      </c>
      <c r="M424" s="51">
        <f t="shared" si="25"/>
        <v>0</v>
      </c>
      <c r="N424" s="51">
        <f t="shared" si="25"/>
        <v>0</v>
      </c>
      <c r="O424" s="51">
        <f t="shared" si="25"/>
        <v>0</v>
      </c>
      <c r="P424" s="51">
        <f t="shared" si="25"/>
        <v>0</v>
      </c>
      <c r="Q424" s="51">
        <f t="shared" si="25"/>
        <v>0</v>
      </c>
      <c r="R424" s="51">
        <f t="shared" si="25"/>
        <v>0</v>
      </c>
    </row>
    <row r="425" spans="1:18" x14ac:dyDescent="0.25">
      <c r="A425" s="17"/>
      <c r="B425" s="52"/>
      <c r="C425" s="17"/>
      <c r="D425" s="17"/>
      <c r="E425" s="17"/>
      <c r="F425" s="17"/>
      <c r="G425" s="17"/>
      <c r="H425" s="17"/>
      <c r="I425" s="16">
        <f>IF(B425&gt;A_Stammdaten!$B$12,0,SUM(C425,D425,F425,G425)-SUM(E425,H425))</f>
        <v>0</v>
      </c>
      <c r="J425" s="51">
        <f>HLOOKUP(A_Stammdaten!$B$12,$L$4:$R$2504,ROW(B425)-3,FALSE)+IF(OR(B425=0,A_Stammdaten!$B$12&lt;B425),0,I425*1/20)</f>
        <v>0</v>
      </c>
      <c r="K425" s="51">
        <f>HLOOKUP(A_Stammdaten!$B$12,$L$4:$R$2504,ROW(B425)-3,FALSE)</f>
        <v>0</v>
      </c>
      <c r="L425" s="51">
        <f t="shared" si="26"/>
        <v>0</v>
      </c>
      <c r="M425" s="51">
        <f t="shared" si="25"/>
        <v>0</v>
      </c>
      <c r="N425" s="51">
        <f t="shared" si="25"/>
        <v>0</v>
      </c>
      <c r="O425" s="51">
        <f t="shared" ref="M425:R467" si="27">IF(OR($I425=0,O$4&lt;$B425,$B425=0,20-(O$4-$B425)=0),0,$I425*(19-(O$4-$B425))/20)</f>
        <v>0</v>
      </c>
      <c r="P425" s="51">
        <f t="shared" si="27"/>
        <v>0</v>
      </c>
      <c r="Q425" s="51">
        <f t="shared" si="27"/>
        <v>0</v>
      </c>
      <c r="R425" s="51">
        <f t="shared" si="27"/>
        <v>0</v>
      </c>
    </row>
    <row r="426" spans="1:18" x14ac:dyDescent="0.25">
      <c r="A426" s="17"/>
      <c r="B426" s="52"/>
      <c r="C426" s="17"/>
      <c r="D426" s="17"/>
      <c r="E426" s="17"/>
      <c r="F426" s="17"/>
      <c r="G426" s="17"/>
      <c r="H426" s="17"/>
      <c r="I426" s="16">
        <f>IF(B426&gt;A_Stammdaten!$B$12,0,SUM(C426,D426,F426,G426)-SUM(E426,H426))</f>
        <v>0</v>
      </c>
      <c r="J426" s="51">
        <f>HLOOKUP(A_Stammdaten!$B$12,$L$4:$R$2504,ROW(B426)-3,FALSE)+IF(OR(B426=0,A_Stammdaten!$B$12&lt;B426),0,I426*1/20)</f>
        <v>0</v>
      </c>
      <c r="K426" s="51">
        <f>HLOOKUP(A_Stammdaten!$B$12,$L$4:$R$2504,ROW(B426)-3,FALSE)</f>
        <v>0</v>
      </c>
      <c r="L426" s="51">
        <f t="shared" si="26"/>
        <v>0</v>
      </c>
      <c r="M426" s="51">
        <f t="shared" si="27"/>
        <v>0</v>
      </c>
      <c r="N426" s="51">
        <f t="shared" si="27"/>
        <v>0</v>
      </c>
      <c r="O426" s="51">
        <f t="shared" si="27"/>
        <v>0</v>
      </c>
      <c r="P426" s="51">
        <f t="shared" si="27"/>
        <v>0</v>
      </c>
      <c r="Q426" s="51">
        <f t="shared" si="27"/>
        <v>0</v>
      </c>
      <c r="R426" s="51">
        <f t="shared" si="27"/>
        <v>0</v>
      </c>
    </row>
    <row r="427" spans="1:18" x14ac:dyDescent="0.25">
      <c r="A427" s="17"/>
      <c r="B427" s="52"/>
      <c r="C427" s="17"/>
      <c r="D427" s="17"/>
      <c r="E427" s="17"/>
      <c r="F427" s="17"/>
      <c r="G427" s="17"/>
      <c r="H427" s="17"/>
      <c r="I427" s="16">
        <f>IF(B427&gt;A_Stammdaten!$B$12,0,SUM(C427,D427,F427,G427)-SUM(E427,H427))</f>
        <v>0</v>
      </c>
      <c r="J427" s="51">
        <f>HLOOKUP(A_Stammdaten!$B$12,$L$4:$R$2504,ROW(B427)-3,FALSE)+IF(OR(B427=0,A_Stammdaten!$B$12&lt;B427),0,I427*1/20)</f>
        <v>0</v>
      </c>
      <c r="K427" s="51">
        <f>HLOOKUP(A_Stammdaten!$B$12,$L$4:$R$2504,ROW(B427)-3,FALSE)</f>
        <v>0</v>
      </c>
      <c r="L427" s="51">
        <f t="shared" si="26"/>
        <v>0</v>
      </c>
      <c r="M427" s="51">
        <f t="shared" si="27"/>
        <v>0</v>
      </c>
      <c r="N427" s="51">
        <f t="shared" si="27"/>
        <v>0</v>
      </c>
      <c r="O427" s="51">
        <f t="shared" si="27"/>
        <v>0</v>
      </c>
      <c r="P427" s="51">
        <f t="shared" si="27"/>
        <v>0</v>
      </c>
      <c r="Q427" s="51">
        <f t="shared" si="27"/>
        <v>0</v>
      </c>
      <c r="R427" s="51">
        <f t="shared" si="27"/>
        <v>0</v>
      </c>
    </row>
    <row r="428" spans="1:18" x14ac:dyDescent="0.25">
      <c r="A428" s="17"/>
      <c r="B428" s="52"/>
      <c r="C428" s="17"/>
      <c r="D428" s="17"/>
      <c r="E428" s="17"/>
      <c r="F428" s="17"/>
      <c r="G428" s="17"/>
      <c r="H428" s="17"/>
      <c r="I428" s="16">
        <f>IF(B428&gt;A_Stammdaten!$B$12,0,SUM(C428,D428,F428,G428)-SUM(E428,H428))</f>
        <v>0</v>
      </c>
      <c r="J428" s="51">
        <f>HLOOKUP(A_Stammdaten!$B$12,$L$4:$R$2504,ROW(B428)-3,FALSE)+IF(OR(B428=0,A_Stammdaten!$B$12&lt;B428),0,I428*1/20)</f>
        <v>0</v>
      </c>
      <c r="K428" s="51">
        <f>HLOOKUP(A_Stammdaten!$B$12,$L$4:$R$2504,ROW(B428)-3,FALSE)</f>
        <v>0</v>
      </c>
      <c r="L428" s="51">
        <f t="shared" si="26"/>
        <v>0</v>
      </c>
      <c r="M428" s="51">
        <f t="shared" si="27"/>
        <v>0</v>
      </c>
      <c r="N428" s="51">
        <f t="shared" si="27"/>
        <v>0</v>
      </c>
      <c r="O428" s="51">
        <f t="shared" si="27"/>
        <v>0</v>
      </c>
      <c r="P428" s="51">
        <f t="shared" si="27"/>
        <v>0</v>
      </c>
      <c r="Q428" s="51">
        <f t="shared" si="27"/>
        <v>0</v>
      </c>
      <c r="R428" s="51">
        <f t="shared" si="27"/>
        <v>0</v>
      </c>
    </row>
    <row r="429" spans="1:18" x14ac:dyDescent="0.25">
      <c r="A429" s="17"/>
      <c r="B429" s="52"/>
      <c r="C429" s="17"/>
      <c r="D429" s="17"/>
      <c r="E429" s="17"/>
      <c r="F429" s="17"/>
      <c r="G429" s="17"/>
      <c r="H429" s="17"/>
      <c r="I429" s="16">
        <f>IF(B429&gt;A_Stammdaten!$B$12,0,SUM(C429,D429,F429,G429)-SUM(E429,H429))</f>
        <v>0</v>
      </c>
      <c r="J429" s="51">
        <f>HLOOKUP(A_Stammdaten!$B$12,$L$4:$R$2504,ROW(B429)-3,FALSE)+IF(OR(B429=0,A_Stammdaten!$B$12&lt;B429),0,I429*1/20)</f>
        <v>0</v>
      </c>
      <c r="K429" s="51">
        <f>HLOOKUP(A_Stammdaten!$B$12,$L$4:$R$2504,ROW(B429)-3,FALSE)</f>
        <v>0</v>
      </c>
      <c r="L429" s="51">
        <f t="shared" si="26"/>
        <v>0</v>
      </c>
      <c r="M429" s="51">
        <f t="shared" si="27"/>
        <v>0</v>
      </c>
      <c r="N429" s="51">
        <f t="shared" si="27"/>
        <v>0</v>
      </c>
      <c r="O429" s="51">
        <f t="shared" si="27"/>
        <v>0</v>
      </c>
      <c r="P429" s="51">
        <f t="shared" si="27"/>
        <v>0</v>
      </c>
      <c r="Q429" s="51">
        <f t="shared" si="27"/>
        <v>0</v>
      </c>
      <c r="R429" s="51">
        <f t="shared" si="27"/>
        <v>0</v>
      </c>
    </row>
    <row r="430" spans="1:18" x14ac:dyDescent="0.25">
      <c r="A430" s="17"/>
      <c r="B430" s="52"/>
      <c r="C430" s="17"/>
      <c r="D430" s="17"/>
      <c r="E430" s="17"/>
      <c r="F430" s="17"/>
      <c r="G430" s="17"/>
      <c r="H430" s="17"/>
      <c r="I430" s="16">
        <f>IF(B430&gt;A_Stammdaten!$B$12,0,SUM(C430,D430,F430,G430)-SUM(E430,H430))</f>
        <v>0</v>
      </c>
      <c r="J430" s="51">
        <f>HLOOKUP(A_Stammdaten!$B$12,$L$4:$R$2504,ROW(B430)-3,FALSE)+IF(OR(B430=0,A_Stammdaten!$B$12&lt;B430),0,I430*1/20)</f>
        <v>0</v>
      </c>
      <c r="K430" s="51">
        <f>HLOOKUP(A_Stammdaten!$B$12,$L$4:$R$2504,ROW(B430)-3,FALSE)</f>
        <v>0</v>
      </c>
      <c r="L430" s="51">
        <f t="shared" si="26"/>
        <v>0</v>
      </c>
      <c r="M430" s="51">
        <f t="shared" si="27"/>
        <v>0</v>
      </c>
      <c r="N430" s="51">
        <f t="shared" si="27"/>
        <v>0</v>
      </c>
      <c r="O430" s="51">
        <f t="shared" si="27"/>
        <v>0</v>
      </c>
      <c r="P430" s="51">
        <f t="shared" si="27"/>
        <v>0</v>
      </c>
      <c r="Q430" s="51">
        <f t="shared" si="27"/>
        <v>0</v>
      </c>
      <c r="R430" s="51">
        <f t="shared" si="27"/>
        <v>0</v>
      </c>
    </row>
    <row r="431" spans="1:18" x14ac:dyDescent="0.25">
      <c r="A431" s="17"/>
      <c r="B431" s="52"/>
      <c r="C431" s="17"/>
      <c r="D431" s="17"/>
      <c r="E431" s="17"/>
      <c r="F431" s="17"/>
      <c r="G431" s="17"/>
      <c r="H431" s="17"/>
      <c r="I431" s="16">
        <f>IF(B431&gt;A_Stammdaten!$B$12,0,SUM(C431,D431,F431,G431)-SUM(E431,H431))</f>
        <v>0</v>
      </c>
      <c r="J431" s="51">
        <f>HLOOKUP(A_Stammdaten!$B$12,$L$4:$R$2504,ROW(B431)-3,FALSE)+IF(OR(B431=0,A_Stammdaten!$B$12&lt;B431),0,I431*1/20)</f>
        <v>0</v>
      </c>
      <c r="K431" s="51">
        <f>HLOOKUP(A_Stammdaten!$B$12,$L$4:$R$2504,ROW(B431)-3,FALSE)</f>
        <v>0</v>
      </c>
      <c r="L431" s="51">
        <f t="shared" si="26"/>
        <v>0</v>
      </c>
      <c r="M431" s="51">
        <f t="shared" si="27"/>
        <v>0</v>
      </c>
      <c r="N431" s="51">
        <f t="shared" si="27"/>
        <v>0</v>
      </c>
      <c r="O431" s="51">
        <f t="shared" si="27"/>
        <v>0</v>
      </c>
      <c r="P431" s="51">
        <f t="shared" si="27"/>
        <v>0</v>
      </c>
      <c r="Q431" s="51">
        <f t="shared" si="27"/>
        <v>0</v>
      </c>
      <c r="R431" s="51">
        <f t="shared" si="27"/>
        <v>0</v>
      </c>
    </row>
    <row r="432" spans="1:18" x14ac:dyDescent="0.25">
      <c r="A432" s="17"/>
      <c r="B432" s="52"/>
      <c r="C432" s="17"/>
      <c r="D432" s="17"/>
      <c r="E432" s="17"/>
      <c r="F432" s="17"/>
      <c r="G432" s="17"/>
      <c r="H432" s="17"/>
      <c r="I432" s="16">
        <f>IF(B432&gt;A_Stammdaten!$B$12,0,SUM(C432,D432,F432,G432)-SUM(E432,H432))</f>
        <v>0</v>
      </c>
      <c r="J432" s="51">
        <f>HLOOKUP(A_Stammdaten!$B$12,$L$4:$R$2504,ROW(B432)-3,FALSE)+IF(OR(B432=0,A_Stammdaten!$B$12&lt;B432),0,I432*1/20)</f>
        <v>0</v>
      </c>
      <c r="K432" s="51">
        <f>HLOOKUP(A_Stammdaten!$B$12,$L$4:$R$2504,ROW(B432)-3,FALSE)</f>
        <v>0</v>
      </c>
      <c r="L432" s="51">
        <f t="shared" si="26"/>
        <v>0</v>
      </c>
      <c r="M432" s="51">
        <f t="shared" si="27"/>
        <v>0</v>
      </c>
      <c r="N432" s="51">
        <f t="shared" si="27"/>
        <v>0</v>
      </c>
      <c r="O432" s="51">
        <f t="shared" si="27"/>
        <v>0</v>
      </c>
      <c r="P432" s="51">
        <f t="shared" si="27"/>
        <v>0</v>
      </c>
      <c r="Q432" s="51">
        <f t="shared" si="27"/>
        <v>0</v>
      </c>
      <c r="R432" s="51">
        <f t="shared" si="27"/>
        <v>0</v>
      </c>
    </row>
    <row r="433" spans="1:18" x14ac:dyDescent="0.25">
      <c r="A433" s="17"/>
      <c r="B433" s="52"/>
      <c r="C433" s="17"/>
      <c r="D433" s="17"/>
      <c r="E433" s="17"/>
      <c r="F433" s="17"/>
      <c r="G433" s="17"/>
      <c r="H433" s="17"/>
      <c r="I433" s="16">
        <f>IF(B433&gt;A_Stammdaten!$B$12,0,SUM(C433,D433,F433,G433)-SUM(E433,H433))</f>
        <v>0</v>
      </c>
      <c r="J433" s="51">
        <f>HLOOKUP(A_Stammdaten!$B$12,$L$4:$R$2504,ROW(B433)-3,FALSE)+IF(OR(B433=0,A_Stammdaten!$B$12&lt;B433),0,I433*1/20)</f>
        <v>0</v>
      </c>
      <c r="K433" s="51">
        <f>HLOOKUP(A_Stammdaten!$B$12,$L$4:$R$2504,ROW(B433)-3,FALSE)</f>
        <v>0</v>
      </c>
      <c r="L433" s="51">
        <f t="shared" si="26"/>
        <v>0</v>
      </c>
      <c r="M433" s="51">
        <f t="shared" si="27"/>
        <v>0</v>
      </c>
      <c r="N433" s="51">
        <f t="shared" si="27"/>
        <v>0</v>
      </c>
      <c r="O433" s="51">
        <f t="shared" si="27"/>
        <v>0</v>
      </c>
      <c r="P433" s="51">
        <f t="shared" si="27"/>
        <v>0</v>
      </c>
      <c r="Q433" s="51">
        <f t="shared" si="27"/>
        <v>0</v>
      </c>
      <c r="R433" s="51">
        <f t="shared" si="27"/>
        <v>0</v>
      </c>
    </row>
    <row r="434" spans="1:18" x14ac:dyDescent="0.25">
      <c r="A434" s="17"/>
      <c r="B434" s="52"/>
      <c r="C434" s="17"/>
      <c r="D434" s="17"/>
      <c r="E434" s="17"/>
      <c r="F434" s="17"/>
      <c r="G434" s="17"/>
      <c r="H434" s="17"/>
      <c r="I434" s="16">
        <f>IF(B434&gt;A_Stammdaten!$B$12,0,SUM(C434,D434,F434,G434)-SUM(E434,H434))</f>
        <v>0</v>
      </c>
      <c r="J434" s="51">
        <f>HLOOKUP(A_Stammdaten!$B$12,$L$4:$R$2504,ROW(B434)-3,FALSE)+IF(OR(B434=0,A_Stammdaten!$B$12&lt;B434),0,I434*1/20)</f>
        <v>0</v>
      </c>
      <c r="K434" s="51">
        <f>HLOOKUP(A_Stammdaten!$B$12,$L$4:$R$2504,ROW(B434)-3,FALSE)</f>
        <v>0</v>
      </c>
      <c r="L434" s="51">
        <f t="shared" si="26"/>
        <v>0</v>
      </c>
      <c r="M434" s="51">
        <f t="shared" si="27"/>
        <v>0</v>
      </c>
      <c r="N434" s="51">
        <f t="shared" si="27"/>
        <v>0</v>
      </c>
      <c r="O434" s="51">
        <f t="shared" si="27"/>
        <v>0</v>
      </c>
      <c r="P434" s="51">
        <f t="shared" si="27"/>
        <v>0</v>
      </c>
      <c r="Q434" s="51">
        <f t="shared" si="27"/>
        <v>0</v>
      </c>
      <c r="R434" s="51">
        <f t="shared" si="27"/>
        <v>0</v>
      </c>
    </row>
    <row r="435" spans="1:18" x14ac:dyDescent="0.25">
      <c r="A435" s="17"/>
      <c r="B435" s="52"/>
      <c r="C435" s="17"/>
      <c r="D435" s="17"/>
      <c r="E435" s="17"/>
      <c r="F435" s="17"/>
      <c r="G435" s="17"/>
      <c r="H435" s="17"/>
      <c r="I435" s="16">
        <f>IF(B435&gt;A_Stammdaten!$B$12,0,SUM(C435,D435,F435,G435)-SUM(E435,H435))</f>
        <v>0</v>
      </c>
      <c r="J435" s="51">
        <f>HLOOKUP(A_Stammdaten!$B$12,$L$4:$R$2504,ROW(B435)-3,FALSE)+IF(OR(B435=0,A_Stammdaten!$B$12&lt;B435),0,I435*1/20)</f>
        <v>0</v>
      </c>
      <c r="K435" s="51">
        <f>HLOOKUP(A_Stammdaten!$B$12,$L$4:$R$2504,ROW(B435)-3,FALSE)</f>
        <v>0</v>
      </c>
      <c r="L435" s="51">
        <f t="shared" si="26"/>
        <v>0</v>
      </c>
      <c r="M435" s="51">
        <f t="shared" si="27"/>
        <v>0</v>
      </c>
      <c r="N435" s="51">
        <f t="shared" si="27"/>
        <v>0</v>
      </c>
      <c r="O435" s="51">
        <f t="shared" si="27"/>
        <v>0</v>
      </c>
      <c r="P435" s="51">
        <f t="shared" si="27"/>
        <v>0</v>
      </c>
      <c r="Q435" s="51">
        <f t="shared" si="27"/>
        <v>0</v>
      </c>
      <c r="R435" s="51">
        <f t="shared" si="27"/>
        <v>0</v>
      </c>
    </row>
    <row r="436" spans="1:18" x14ac:dyDescent="0.25">
      <c r="A436" s="17"/>
      <c r="B436" s="52"/>
      <c r="C436" s="17"/>
      <c r="D436" s="17"/>
      <c r="E436" s="17"/>
      <c r="F436" s="17"/>
      <c r="G436" s="17"/>
      <c r="H436" s="17"/>
      <c r="I436" s="16">
        <f>IF(B436&gt;A_Stammdaten!$B$12,0,SUM(C436,D436,F436,G436)-SUM(E436,H436))</f>
        <v>0</v>
      </c>
      <c r="J436" s="51">
        <f>HLOOKUP(A_Stammdaten!$B$12,$L$4:$R$2504,ROW(B436)-3,FALSE)+IF(OR(B436=0,A_Stammdaten!$B$12&lt;B436),0,I436*1/20)</f>
        <v>0</v>
      </c>
      <c r="K436" s="51">
        <f>HLOOKUP(A_Stammdaten!$B$12,$L$4:$R$2504,ROW(B436)-3,FALSE)</f>
        <v>0</v>
      </c>
      <c r="L436" s="51">
        <f t="shared" si="26"/>
        <v>0</v>
      </c>
      <c r="M436" s="51">
        <f t="shared" si="27"/>
        <v>0</v>
      </c>
      <c r="N436" s="51">
        <f t="shared" si="27"/>
        <v>0</v>
      </c>
      <c r="O436" s="51">
        <f t="shared" si="27"/>
        <v>0</v>
      </c>
      <c r="P436" s="51">
        <f t="shared" si="27"/>
        <v>0</v>
      </c>
      <c r="Q436" s="51">
        <f t="shared" si="27"/>
        <v>0</v>
      </c>
      <c r="R436" s="51">
        <f t="shared" si="27"/>
        <v>0</v>
      </c>
    </row>
    <row r="437" spans="1:18" x14ac:dyDescent="0.25">
      <c r="A437" s="17"/>
      <c r="B437" s="52"/>
      <c r="C437" s="17"/>
      <c r="D437" s="17"/>
      <c r="E437" s="17"/>
      <c r="F437" s="17"/>
      <c r="G437" s="17"/>
      <c r="H437" s="17"/>
      <c r="I437" s="16">
        <f>IF(B437&gt;A_Stammdaten!$B$12,0,SUM(C437,D437,F437,G437)-SUM(E437,H437))</f>
        <v>0</v>
      </c>
      <c r="J437" s="51">
        <f>HLOOKUP(A_Stammdaten!$B$12,$L$4:$R$2504,ROW(B437)-3,FALSE)+IF(OR(B437=0,A_Stammdaten!$B$12&lt;B437),0,I437*1/20)</f>
        <v>0</v>
      </c>
      <c r="K437" s="51">
        <f>HLOOKUP(A_Stammdaten!$B$12,$L$4:$R$2504,ROW(B437)-3,FALSE)</f>
        <v>0</v>
      </c>
      <c r="L437" s="51">
        <f t="shared" si="26"/>
        <v>0</v>
      </c>
      <c r="M437" s="51">
        <f t="shared" si="27"/>
        <v>0</v>
      </c>
      <c r="N437" s="51">
        <f t="shared" si="27"/>
        <v>0</v>
      </c>
      <c r="O437" s="51">
        <f t="shared" si="27"/>
        <v>0</v>
      </c>
      <c r="P437" s="51">
        <f t="shared" si="27"/>
        <v>0</v>
      </c>
      <c r="Q437" s="51">
        <f t="shared" si="27"/>
        <v>0</v>
      </c>
      <c r="R437" s="51">
        <f t="shared" si="27"/>
        <v>0</v>
      </c>
    </row>
    <row r="438" spans="1:18" x14ac:dyDescent="0.25">
      <c r="A438" s="17"/>
      <c r="B438" s="52"/>
      <c r="C438" s="17"/>
      <c r="D438" s="17"/>
      <c r="E438" s="17"/>
      <c r="F438" s="17"/>
      <c r="G438" s="17"/>
      <c r="H438" s="17"/>
      <c r="I438" s="16">
        <f>IF(B438&gt;A_Stammdaten!$B$12,0,SUM(C438,D438,F438,G438)-SUM(E438,H438))</f>
        <v>0</v>
      </c>
      <c r="J438" s="51">
        <f>HLOOKUP(A_Stammdaten!$B$12,$L$4:$R$2504,ROW(B438)-3,FALSE)+IF(OR(B438=0,A_Stammdaten!$B$12&lt;B438),0,I438*1/20)</f>
        <v>0</v>
      </c>
      <c r="K438" s="51">
        <f>HLOOKUP(A_Stammdaten!$B$12,$L$4:$R$2504,ROW(B438)-3,FALSE)</f>
        <v>0</v>
      </c>
      <c r="L438" s="51">
        <f t="shared" si="26"/>
        <v>0</v>
      </c>
      <c r="M438" s="51">
        <f t="shared" si="27"/>
        <v>0</v>
      </c>
      <c r="N438" s="51">
        <f t="shared" si="27"/>
        <v>0</v>
      </c>
      <c r="O438" s="51">
        <f t="shared" si="27"/>
        <v>0</v>
      </c>
      <c r="P438" s="51">
        <f t="shared" si="27"/>
        <v>0</v>
      </c>
      <c r="Q438" s="51">
        <f t="shared" si="27"/>
        <v>0</v>
      </c>
      <c r="R438" s="51">
        <f t="shared" si="27"/>
        <v>0</v>
      </c>
    </row>
    <row r="439" spans="1:18" x14ac:dyDescent="0.25">
      <c r="A439" s="17"/>
      <c r="B439" s="52"/>
      <c r="C439" s="17"/>
      <c r="D439" s="17"/>
      <c r="E439" s="17"/>
      <c r="F439" s="17"/>
      <c r="G439" s="17"/>
      <c r="H439" s="17"/>
      <c r="I439" s="16">
        <f>IF(B439&gt;A_Stammdaten!$B$12,0,SUM(C439,D439,F439,G439)-SUM(E439,H439))</f>
        <v>0</v>
      </c>
      <c r="J439" s="51">
        <f>HLOOKUP(A_Stammdaten!$B$12,$L$4:$R$2504,ROW(B439)-3,FALSE)+IF(OR(B439=0,A_Stammdaten!$B$12&lt;B439),0,I439*1/20)</f>
        <v>0</v>
      </c>
      <c r="K439" s="51">
        <f>HLOOKUP(A_Stammdaten!$B$12,$L$4:$R$2504,ROW(B439)-3,FALSE)</f>
        <v>0</v>
      </c>
      <c r="L439" s="51">
        <f t="shared" si="26"/>
        <v>0</v>
      </c>
      <c r="M439" s="51">
        <f t="shared" si="27"/>
        <v>0</v>
      </c>
      <c r="N439" s="51">
        <f t="shared" si="27"/>
        <v>0</v>
      </c>
      <c r="O439" s="51">
        <f t="shared" si="27"/>
        <v>0</v>
      </c>
      <c r="P439" s="51">
        <f t="shared" si="27"/>
        <v>0</v>
      </c>
      <c r="Q439" s="51">
        <f t="shared" si="27"/>
        <v>0</v>
      </c>
      <c r="R439" s="51">
        <f t="shared" si="27"/>
        <v>0</v>
      </c>
    </row>
    <row r="440" spans="1:18" x14ac:dyDescent="0.25">
      <c r="A440" s="17"/>
      <c r="B440" s="52"/>
      <c r="C440" s="17"/>
      <c r="D440" s="17"/>
      <c r="E440" s="17"/>
      <c r="F440" s="17"/>
      <c r="G440" s="17"/>
      <c r="H440" s="17"/>
      <c r="I440" s="16">
        <f>IF(B440&gt;A_Stammdaten!$B$12,0,SUM(C440,D440,F440,G440)-SUM(E440,H440))</f>
        <v>0</v>
      </c>
      <c r="J440" s="51">
        <f>HLOOKUP(A_Stammdaten!$B$12,$L$4:$R$2504,ROW(B440)-3,FALSE)+IF(OR(B440=0,A_Stammdaten!$B$12&lt;B440),0,I440*1/20)</f>
        <v>0</v>
      </c>
      <c r="K440" s="51">
        <f>HLOOKUP(A_Stammdaten!$B$12,$L$4:$R$2504,ROW(B440)-3,FALSE)</f>
        <v>0</v>
      </c>
      <c r="L440" s="51">
        <f t="shared" si="26"/>
        <v>0</v>
      </c>
      <c r="M440" s="51">
        <f t="shared" si="27"/>
        <v>0</v>
      </c>
      <c r="N440" s="51">
        <f t="shared" si="27"/>
        <v>0</v>
      </c>
      <c r="O440" s="51">
        <f t="shared" si="27"/>
        <v>0</v>
      </c>
      <c r="P440" s="51">
        <f t="shared" si="27"/>
        <v>0</v>
      </c>
      <c r="Q440" s="51">
        <f t="shared" si="27"/>
        <v>0</v>
      </c>
      <c r="R440" s="51">
        <f t="shared" si="27"/>
        <v>0</v>
      </c>
    </row>
    <row r="441" spans="1:18" x14ac:dyDescent="0.25">
      <c r="A441" s="17"/>
      <c r="B441" s="52"/>
      <c r="C441" s="17"/>
      <c r="D441" s="17"/>
      <c r="E441" s="17"/>
      <c r="F441" s="17"/>
      <c r="G441" s="17"/>
      <c r="H441" s="17"/>
      <c r="I441" s="16">
        <f>IF(B441&gt;A_Stammdaten!$B$12,0,SUM(C441,D441,F441,G441)-SUM(E441,H441))</f>
        <v>0</v>
      </c>
      <c r="J441" s="51">
        <f>HLOOKUP(A_Stammdaten!$B$12,$L$4:$R$2504,ROW(B441)-3,FALSE)+IF(OR(B441=0,A_Stammdaten!$B$12&lt;B441),0,I441*1/20)</f>
        <v>0</v>
      </c>
      <c r="K441" s="51">
        <f>HLOOKUP(A_Stammdaten!$B$12,$L$4:$R$2504,ROW(B441)-3,FALSE)</f>
        <v>0</v>
      </c>
      <c r="L441" s="51">
        <f t="shared" si="26"/>
        <v>0</v>
      </c>
      <c r="M441" s="51">
        <f t="shared" si="27"/>
        <v>0</v>
      </c>
      <c r="N441" s="51">
        <f t="shared" si="27"/>
        <v>0</v>
      </c>
      <c r="O441" s="51">
        <f t="shared" si="27"/>
        <v>0</v>
      </c>
      <c r="P441" s="51">
        <f t="shared" si="27"/>
        <v>0</v>
      </c>
      <c r="Q441" s="51">
        <f t="shared" si="27"/>
        <v>0</v>
      </c>
      <c r="R441" s="51">
        <f t="shared" si="27"/>
        <v>0</v>
      </c>
    </row>
    <row r="442" spans="1:18" x14ac:dyDescent="0.25">
      <c r="A442" s="17"/>
      <c r="B442" s="52"/>
      <c r="C442" s="17"/>
      <c r="D442" s="17"/>
      <c r="E442" s="17"/>
      <c r="F442" s="17"/>
      <c r="G442" s="17"/>
      <c r="H442" s="17"/>
      <c r="I442" s="16">
        <f>IF(B442&gt;A_Stammdaten!$B$12,0,SUM(C442,D442,F442,G442)-SUM(E442,H442))</f>
        <v>0</v>
      </c>
      <c r="J442" s="51">
        <f>HLOOKUP(A_Stammdaten!$B$12,$L$4:$R$2504,ROW(B442)-3,FALSE)+IF(OR(B442=0,A_Stammdaten!$B$12&lt;B442),0,I442*1/20)</f>
        <v>0</v>
      </c>
      <c r="K442" s="51">
        <f>HLOOKUP(A_Stammdaten!$B$12,$L$4:$R$2504,ROW(B442)-3,FALSE)</f>
        <v>0</v>
      </c>
      <c r="L442" s="51">
        <f t="shared" si="26"/>
        <v>0</v>
      </c>
      <c r="M442" s="51">
        <f t="shared" si="27"/>
        <v>0</v>
      </c>
      <c r="N442" s="51">
        <f t="shared" si="27"/>
        <v>0</v>
      </c>
      <c r="O442" s="51">
        <f t="shared" si="27"/>
        <v>0</v>
      </c>
      <c r="P442" s="51">
        <f t="shared" si="27"/>
        <v>0</v>
      </c>
      <c r="Q442" s="51">
        <f t="shared" si="27"/>
        <v>0</v>
      </c>
      <c r="R442" s="51">
        <f t="shared" si="27"/>
        <v>0</v>
      </c>
    </row>
    <row r="443" spans="1:18" x14ac:dyDescent="0.25">
      <c r="A443" s="17"/>
      <c r="B443" s="52"/>
      <c r="C443" s="17"/>
      <c r="D443" s="17"/>
      <c r="E443" s="17"/>
      <c r="F443" s="17"/>
      <c r="G443" s="17"/>
      <c r="H443" s="17"/>
      <c r="I443" s="16">
        <f>IF(B443&gt;A_Stammdaten!$B$12,0,SUM(C443,D443,F443,G443)-SUM(E443,H443))</f>
        <v>0</v>
      </c>
      <c r="J443" s="51">
        <f>HLOOKUP(A_Stammdaten!$B$12,$L$4:$R$2504,ROW(B443)-3,FALSE)+IF(OR(B443=0,A_Stammdaten!$B$12&lt;B443),0,I443*1/20)</f>
        <v>0</v>
      </c>
      <c r="K443" s="51">
        <f>HLOOKUP(A_Stammdaten!$B$12,$L$4:$R$2504,ROW(B443)-3,FALSE)</f>
        <v>0</v>
      </c>
      <c r="L443" s="51">
        <f t="shared" si="26"/>
        <v>0</v>
      </c>
      <c r="M443" s="51">
        <f t="shared" si="27"/>
        <v>0</v>
      </c>
      <c r="N443" s="51">
        <f t="shared" si="27"/>
        <v>0</v>
      </c>
      <c r="O443" s="51">
        <f t="shared" si="27"/>
        <v>0</v>
      </c>
      <c r="P443" s="51">
        <f t="shared" si="27"/>
        <v>0</v>
      </c>
      <c r="Q443" s="51">
        <f t="shared" si="27"/>
        <v>0</v>
      </c>
      <c r="R443" s="51">
        <f t="shared" si="27"/>
        <v>0</v>
      </c>
    </row>
    <row r="444" spans="1:18" x14ac:dyDescent="0.25">
      <c r="A444" s="17"/>
      <c r="B444" s="52"/>
      <c r="C444" s="17"/>
      <c r="D444" s="17"/>
      <c r="E444" s="17"/>
      <c r="F444" s="17"/>
      <c r="G444" s="17"/>
      <c r="H444" s="17"/>
      <c r="I444" s="16">
        <f>IF(B444&gt;A_Stammdaten!$B$12,0,SUM(C444,D444,F444,G444)-SUM(E444,H444))</f>
        <v>0</v>
      </c>
      <c r="J444" s="51">
        <f>HLOOKUP(A_Stammdaten!$B$12,$L$4:$R$2504,ROW(B444)-3,FALSE)+IF(OR(B444=0,A_Stammdaten!$B$12&lt;B444),0,I444*1/20)</f>
        <v>0</v>
      </c>
      <c r="K444" s="51">
        <f>HLOOKUP(A_Stammdaten!$B$12,$L$4:$R$2504,ROW(B444)-3,FALSE)</f>
        <v>0</v>
      </c>
      <c r="L444" s="51">
        <f t="shared" si="26"/>
        <v>0</v>
      </c>
      <c r="M444" s="51">
        <f t="shared" si="27"/>
        <v>0</v>
      </c>
      <c r="N444" s="51">
        <f t="shared" si="27"/>
        <v>0</v>
      </c>
      <c r="O444" s="51">
        <f t="shared" si="27"/>
        <v>0</v>
      </c>
      <c r="P444" s="51">
        <f t="shared" si="27"/>
        <v>0</v>
      </c>
      <c r="Q444" s="51">
        <f t="shared" si="27"/>
        <v>0</v>
      </c>
      <c r="R444" s="51">
        <f t="shared" si="27"/>
        <v>0</v>
      </c>
    </row>
    <row r="445" spans="1:18" x14ac:dyDescent="0.25">
      <c r="A445" s="17"/>
      <c r="B445" s="52"/>
      <c r="C445" s="17"/>
      <c r="D445" s="17"/>
      <c r="E445" s="17"/>
      <c r="F445" s="17"/>
      <c r="G445" s="17"/>
      <c r="H445" s="17"/>
      <c r="I445" s="16">
        <f>IF(B445&gt;A_Stammdaten!$B$12,0,SUM(C445,D445,F445,G445)-SUM(E445,H445))</f>
        <v>0</v>
      </c>
      <c r="J445" s="51">
        <f>HLOOKUP(A_Stammdaten!$B$12,$L$4:$R$2504,ROW(B445)-3,FALSE)+IF(OR(B445=0,A_Stammdaten!$B$12&lt;B445),0,I445*1/20)</f>
        <v>0</v>
      </c>
      <c r="K445" s="51">
        <f>HLOOKUP(A_Stammdaten!$B$12,$L$4:$R$2504,ROW(B445)-3,FALSE)</f>
        <v>0</v>
      </c>
      <c r="L445" s="51">
        <f t="shared" si="26"/>
        <v>0</v>
      </c>
      <c r="M445" s="51">
        <f t="shared" si="27"/>
        <v>0</v>
      </c>
      <c r="N445" s="51">
        <f t="shared" si="27"/>
        <v>0</v>
      </c>
      <c r="O445" s="51">
        <f t="shared" si="27"/>
        <v>0</v>
      </c>
      <c r="P445" s="51">
        <f t="shared" si="27"/>
        <v>0</v>
      </c>
      <c r="Q445" s="51">
        <f t="shared" si="27"/>
        <v>0</v>
      </c>
      <c r="R445" s="51">
        <f t="shared" si="27"/>
        <v>0</v>
      </c>
    </row>
    <row r="446" spans="1:18" x14ac:dyDescent="0.25">
      <c r="A446" s="17"/>
      <c r="B446" s="52"/>
      <c r="C446" s="17"/>
      <c r="D446" s="17"/>
      <c r="E446" s="17"/>
      <c r="F446" s="17"/>
      <c r="G446" s="17"/>
      <c r="H446" s="17"/>
      <c r="I446" s="16">
        <f>IF(B446&gt;A_Stammdaten!$B$12,0,SUM(C446,D446,F446,G446)-SUM(E446,H446))</f>
        <v>0</v>
      </c>
      <c r="J446" s="51">
        <f>HLOOKUP(A_Stammdaten!$B$12,$L$4:$R$2504,ROW(B446)-3,FALSE)+IF(OR(B446=0,A_Stammdaten!$B$12&lt;B446),0,I446*1/20)</f>
        <v>0</v>
      </c>
      <c r="K446" s="51">
        <f>HLOOKUP(A_Stammdaten!$B$12,$L$4:$R$2504,ROW(B446)-3,FALSE)</f>
        <v>0</v>
      </c>
      <c r="L446" s="51">
        <f t="shared" si="26"/>
        <v>0</v>
      </c>
      <c r="M446" s="51">
        <f t="shared" si="27"/>
        <v>0</v>
      </c>
      <c r="N446" s="51">
        <f t="shared" si="27"/>
        <v>0</v>
      </c>
      <c r="O446" s="51">
        <f t="shared" si="27"/>
        <v>0</v>
      </c>
      <c r="P446" s="51">
        <f t="shared" si="27"/>
        <v>0</v>
      </c>
      <c r="Q446" s="51">
        <f t="shared" si="27"/>
        <v>0</v>
      </c>
      <c r="R446" s="51">
        <f t="shared" si="27"/>
        <v>0</v>
      </c>
    </row>
    <row r="447" spans="1:18" x14ac:dyDescent="0.25">
      <c r="A447" s="17"/>
      <c r="B447" s="52"/>
      <c r="C447" s="17"/>
      <c r="D447" s="17"/>
      <c r="E447" s="17"/>
      <c r="F447" s="17"/>
      <c r="G447" s="17"/>
      <c r="H447" s="17"/>
      <c r="I447" s="16">
        <f>IF(B447&gt;A_Stammdaten!$B$12,0,SUM(C447,D447,F447,G447)-SUM(E447,H447))</f>
        <v>0</v>
      </c>
      <c r="J447" s="51">
        <f>HLOOKUP(A_Stammdaten!$B$12,$L$4:$R$2504,ROW(B447)-3,FALSE)+IF(OR(B447=0,A_Stammdaten!$B$12&lt;B447),0,I447*1/20)</f>
        <v>0</v>
      </c>
      <c r="K447" s="51">
        <f>HLOOKUP(A_Stammdaten!$B$12,$L$4:$R$2504,ROW(B447)-3,FALSE)</f>
        <v>0</v>
      </c>
      <c r="L447" s="51">
        <f t="shared" si="26"/>
        <v>0</v>
      </c>
      <c r="M447" s="51">
        <f t="shared" si="27"/>
        <v>0</v>
      </c>
      <c r="N447" s="51">
        <f t="shared" si="27"/>
        <v>0</v>
      </c>
      <c r="O447" s="51">
        <f t="shared" si="27"/>
        <v>0</v>
      </c>
      <c r="P447" s="51">
        <f t="shared" si="27"/>
        <v>0</v>
      </c>
      <c r="Q447" s="51">
        <f t="shared" si="27"/>
        <v>0</v>
      </c>
      <c r="R447" s="51">
        <f t="shared" si="27"/>
        <v>0</v>
      </c>
    </row>
    <row r="448" spans="1:18" x14ac:dyDescent="0.25">
      <c r="A448" s="17"/>
      <c r="B448" s="52"/>
      <c r="C448" s="17"/>
      <c r="D448" s="17"/>
      <c r="E448" s="17"/>
      <c r="F448" s="17"/>
      <c r="G448" s="17"/>
      <c r="H448" s="17"/>
      <c r="I448" s="16">
        <f>IF(B448&gt;A_Stammdaten!$B$12,0,SUM(C448,D448,F448,G448)-SUM(E448,H448))</f>
        <v>0</v>
      </c>
      <c r="J448" s="51">
        <f>HLOOKUP(A_Stammdaten!$B$12,$L$4:$R$2504,ROW(B448)-3,FALSE)+IF(OR(B448=0,A_Stammdaten!$B$12&lt;B448),0,I448*1/20)</f>
        <v>0</v>
      </c>
      <c r="K448" s="51">
        <f>HLOOKUP(A_Stammdaten!$B$12,$L$4:$R$2504,ROW(B448)-3,FALSE)</f>
        <v>0</v>
      </c>
      <c r="L448" s="51">
        <f t="shared" ref="L448:L511" si="28">IF(OR($I448=0,L$4&lt;$B448,$B448=0,20-(L$4-$B448)=0),0,$I448*(19-(L$4-$B448))/20)</f>
        <v>0</v>
      </c>
      <c r="M448" s="51">
        <f t="shared" si="27"/>
        <v>0</v>
      </c>
      <c r="N448" s="51">
        <f t="shared" si="27"/>
        <v>0</v>
      </c>
      <c r="O448" s="51">
        <f t="shared" si="27"/>
        <v>0</v>
      </c>
      <c r="P448" s="51">
        <f t="shared" si="27"/>
        <v>0</v>
      </c>
      <c r="Q448" s="51">
        <f t="shared" si="27"/>
        <v>0</v>
      </c>
      <c r="R448" s="51">
        <f t="shared" si="27"/>
        <v>0</v>
      </c>
    </row>
    <row r="449" spans="1:18" x14ac:dyDescent="0.25">
      <c r="A449" s="17"/>
      <c r="B449" s="52"/>
      <c r="C449" s="17"/>
      <c r="D449" s="17"/>
      <c r="E449" s="17"/>
      <c r="F449" s="17"/>
      <c r="G449" s="17"/>
      <c r="H449" s="17"/>
      <c r="I449" s="16">
        <f>IF(B449&gt;A_Stammdaten!$B$12,0,SUM(C449,D449,F449,G449)-SUM(E449,H449))</f>
        <v>0</v>
      </c>
      <c r="J449" s="51">
        <f>HLOOKUP(A_Stammdaten!$B$12,$L$4:$R$2504,ROW(B449)-3,FALSE)+IF(OR(B449=0,A_Stammdaten!$B$12&lt;B449),0,I449*1/20)</f>
        <v>0</v>
      </c>
      <c r="K449" s="51">
        <f>HLOOKUP(A_Stammdaten!$B$12,$L$4:$R$2504,ROW(B449)-3,FALSE)</f>
        <v>0</v>
      </c>
      <c r="L449" s="51">
        <f t="shared" si="28"/>
        <v>0</v>
      </c>
      <c r="M449" s="51">
        <f t="shared" si="27"/>
        <v>0</v>
      </c>
      <c r="N449" s="51">
        <f t="shared" si="27"/>
        <v>0</v>
      </c>
      <c r="O449" s="51">
        <f t="shared" si="27"/>
        <v>0</v>
      </c>
      <c r="P449" s="51">
        <f t="shared" si="27"/>
        <v>0</v>
      </c>
      <c r="Q449" s="51">
        <f t="shared" si="27"/>
        <v>0</v>
      </c>
      <c r="R449" s="51">
        <f t="shared" si="27"/>
        <v>0</v>
      </c>
    </row>
    <row r="450" spans="1:18" x14ac:dyDescent="0.25">
      <c r="A450" s="17"/>
      <c r="B450" s="52"/>
      <c r="C450" s="17"/>
      <c r="D450" s="17"/>
      <c r="E450" s="17"/>
      <c r="F450" s="17"/>
      <c r="G450" s="17"/>
      <c r="H450" s="17"/>
      <c r="I450" s="16">
        <f>IF(B450&gt;A_Stammdaten!$B$12,0,SUM(C450,D450,F450,G450)-SUM(E450,H450))</f>
        <v>0</v>
      </c>
      <c r="J450" s="51">
        <f>HLOOKUP(A_Stammdaten!$B$12,$L$4:$R$2504,ROW(B450)-3,FALSE)+IF(OR(B450=0,A_Stammdaten!$B$12&lt;B450),0,I450*1/20)</f>
        <v>0</v>
      </c>
      <c r="K450" s="51">
        <f>HLOOKUP(A_Stammdaten!$B$12,$L$4:$R$2504,ROW(B450)-3,FALSE)</f>
        <v>0</v>
      </c>
      <c r="L450" s="51">
        <f t="shared" si="28"/>
        <v>0</v>
      </c>
      <c r="M450" s="51">
        <f t="shared" si="27"/>
        <v>0</v>
      </c>
      <c r="N450" s="51">
        <f t="shared" si="27"/>
        <v>0</v>
      </c>
      <c r="O450" s="51">
        <f t="shared" si="27"/>
        <v>0</v>
      </c>
      <c r="P450" s="51">
        <f t="shared" si="27"/>
        <v>0</v>
      </c>
      <c r="Q450" s="51">
        <f t="shared" si="27"/>
        <v>0</v>
      </c>
      <c r="R450" s="51">
        <f t="shared" si="27"/>
        <v>0</v>
      </c>
    </row>
    <row r="451" spans="1:18" x14ac:dyDescent="0.25">
      <c r="A451" s="17"/>
      <c r="B451" s="52"/>
      <c r="C451" s="17"/>
      <c r="D451" s="17"/>
      <c r="E451" s="17"/>
      <c r="F451" s="17"/>
      <c r="G451" s="17"/>
      <c r="H451" s="17"/>
      <c r="I451" s="16">
        <f>IF(B451&gt;A_Stammdaten!$B$12,0,SUM(C451,D451,F451,G451)-SUM(E451,H451))</f>
        <v>0</v>
      </c>
      <c r="J451" s="51">
        <f>HLOOKUP(A_Stammdaten!$B$12,$L$4:$R$2504,ROW(B451)-3,FALSE)+IF(OR(B451=0,A_Stammdaten!$B$12&lt;B451),0,I451*1/20)</f>
        <v>0</v>
      </c>
      <c r="K451" s="51">
        <f>HLOOKUP(A_Stammdaten!$B$12,$L$4:$R$2504,ROW(B451)-3,FALSE)</f>
        <v>0</v>
      </c>
      <c r="L451" s="51">
        <f t="shared" si="28"/>
        <v>0</v>
      </c>
      <c r="M451" s="51">
        <f t="shared" si="27"/>
        <v>0</v>
      </c>
      <c r="N451" s="51">
        <f t="shared" si="27"/>
        <v>0</v>
      </c>
      <c r="O451" s="51">
        <f t="shared" si="27"/>
        <v>0</v>
      </c>
      <c r="P451" s="51">
        <f t="shared" si="27"/>
        <v>0</v>
      </c>
      <c r="Q451" s="51">
        <f t="shared" si="27"/>
        <v>0</v>
      </c>
      <c r="R451" s="51">
        <f t="shared" si="27"/>
        <v>0</v>
      </c>
    </row>
    <row r="452" spans="1:18" x14ac:dyDescent="0.25">
      <c r="A452" s="17"/>
      <c r="B452" s="52"/>
      <c r="C452" s="17"/>
      <c r="D452" s="17"/>
      <c r="E452" s="17"/>
      <c r="F452" s="17"/>
      <c r="G452" s="17"/>
      <c r="H452" s="17"/>
      <c r="I452" s="16">
        <f>IF(B452&gt;A_Stammdaten!$B$12,0,SUM(C452,D452,F452,G452)-SUM(E452,H452))</f>
        <v>0</v>
      </c>
      <c r="J452" s="51">
        <f>HLOOKUP(A_Stammdaten!$B$12,$L$4:$R$2504,ROW(B452)-3,FALSE)+IF(OR(B452=0,A_Stammdaten!$B$12&lt;B452),0,I452*1/20)</f>
        <v>0</v>
      </c>
      <c r="K452" s="51">
        <f>HLOOKUP(A_Stammdaten!$B$12,$L$4:$R$2504,ROW(B452)-3,FALSE)</f>
        <v>0</v>
      </c>
      <c r="L452" s="51">
        <f t="shared" si="28"/>
        <v>0</v>
      </c>
      <c r="M452" s="51">
        <f t="shared" si="27"/>
        <v>0</v>
      </c>
      <c r="N452" s="51">
        <f t="shared" si="27"/>
        <v>0</v>
      </c>
      <c r="O452" s="51">
        <f t="shared" si="27"/>
        <v>0</v>
      </c>
      <c r="P452" s="51">
        <f t="shared" si="27"/>
        <v>0</v>
      </c>
      <c r="Q452" s="51">
        <f t="shared" si="27"/>
        <v>0</v>
      </c>
      <c r="R452" s="51">
        <f t="shared" si="27"/>
        <v>0</v>
      </c>
    </row>
    <row r="453" spans="1:18" x14ac:dyDescent="0.25">
      <c r="A453" s="17"/>
      <c r="B453" s="52"/>
      <c r="C453" s="17"/>
      <c r="D453" s="17"/>
      <c r="E453" s="17"/>
      <c r="F453" s="17"/>
      <c r="G453" s="17"/>
      <c r="H453" s="17"/>
      <c r="I453" s="16">
        <f>IF(B453&gt;A_Stammdaten!$B$12,0,SUM(C453,D453,F453,G453)-SUM(E453,H453))</f>
        <v>0</v>
      </c>
      <c r="J453" s="51">
        <f>HLOOKUP(A_Stammdaten!$B$12,$L$4:$R$2504,ROW(B453)-3,FALSE)+IF(OR(B453=0,A_Stammdaten!$B$12&lt;B453),0,I453*1/20)</f>
        <v>0</v>
      </c>
      <c r="K453" s="51">
        <f>HLOOKUP(A_Stammdaten!$B$12,$L$4:$R$2504,ROW(B453)-3,FALSE)</f>
        <v>0</v>
      </c>
      <c r="L453" s="51">
        <f t="shared" si="28"/>
        <v>0</v>
      </c>
      <c r="M453" s="51">
        <f t="shared" si="27"/>
        <v>0</v>
      </c>
      <c r="N453" s="51">
        <f t="shared" si="27"/>
        <v>0</v>
      </c>
      <c r="O453" s="51">
        <f t="shared" si="27"/>
        <v>0</v>
      </c>
      <c r="P453" s="51">
        <f t="shared" si="27"/>
        <v>0</v>
      </c>
      <c r="Q453" s="51">
        <f t="shared" si="27"/>
        <v>0</v>
      </c>
      <c r="R453" s="51">
        <f t="shared" si="27"/>
        <v>0</v>
      </c>
    </row>
    <row r="454" spans="1:18" x14ac:dyDescent="0.25">
      <c r="A454" s="17"/>
      <c r="B454" s="52"/>
      <c r="C454" s="17"/>
      <c r="D454" s="17"/>
      <c r="E454" s="17"/>
      <c r="F454" s="17"/>
      <c r="G454" s="17"/>
      <c r="H454" s="17"/>
      <c r="I454" s="16">
        <f>IF(B454&gt;A_Stammdaten!$B$12,0,SUM(C454,D454,F454,G454)-SUM(E454,H454))</f>
        <v>0</v>
      </c>
      <c r="J454" s="51">
        <f>HLOOKUP(A_Stammdaten!$B$12,$L$4:$R$2504,ROW(B454)-3,FALSE)+IF(OR(B454=0,A_Stammdaten!$B$12&lt;B454),0,I454*1/20)</f>
        <v>0</v>
      </c>
      <c r="K454" s="51">
        <f>HLOOKUP(A_Stammdaten!$B$12,$L$4:$R$2504,ROW(B454)-3,FALSE)</f>
        <v>0</v>
      </c>
      <c r="L454" s="51">
        <f t="shared" si="28"/>
        <v>0</v>
      </c>
      <c r="M454" s="51">
        <f t="shared" si="27"/>
        <v>0</v>
      </c>
      <c r="N454" s="51">
        <f t="shared" si="27"/>
        <v>0</v>
      </c>
      <c r="O454" s="51">
        <f t="shared" si="27"/>
        <v>0</v>
      </c>
      <c r="P454" s="51">
        <f t="shared" si="27"/>
        <v>0</v>
      </c>
      <c r="Q454" s="51">
        <f t="shared" si="27"/>
        <v>0</v>
      </c>
      <c r="R454" s="51">
        <f t="shared" si="27"/>
        <v>0</v>
      </c>
    </row>
    <row r="455" spans="1:18" x14ac:dyDescent="0.25">
      <c r="A455" s="17"/>
      <c r="B455" s="52"/>
      <c r="C455" s="17"/>
      <c r="D455" s="17"/>
      <c r="E455" s="17"/>
      <c r="F455" s="17"/>
      <c r="G455" s="17"/>
      <c r="H455" s="17"/>
      <c r="I455" s="16">
        <f>IF(B455&gt;A_Stammdaten!$B$12,0,SUM(C455,D455,F455,G455)-SUM(E455,H455))</f>
        <v>0</v>
      </c>
      <c r="J455" s="51">
        <f>HLOOKUP(A_Stammdaten!$B$12,$L$4:$R$2504,ROW(B455)-3,FALSE)+IF(OR(B455=0,A_Stammdaten!$B$12&lt;B455),0,I455*1/20)</f>
        <v>0</v>
      </c>
      <c r="K455" s="51">
        <f>HLOOKUP(A_Stammdaten!$B$12,$L$4:$R$2504,ROW(B455)-3,FALSE)</f>
        <v>0</v>
      </c>
      <c r="L455" s="51">
        <f t="shared" si="28"/>
        <v>0</v>
      </c>
      <c r="M455" s="51">
        <f t="shared" si="27"/>
        <v>0</v>
      </c>
      <c r="N455" s="51">
        <f t="shared" si="27"/>
        <v>0</v>
      </c>
      <c r="O455" s="51">
        <f t="shared" si="27"/>
        <v>0</v>
      </c>
      <c r="P455" s="51">
        <f t="shared" si="27"/>
        <v>0</v>
      </c>
      <c r="Q455" s="51">
        <f t="shared" si="27"/>
        <v>0</v>
      </c>
      <c r="R455" s="51">
        <f t="shared" si="27"/>
        <v>0</v>
      </c>
    </row>
    <row r="456" spans="1:18" x14ac:dyDescent="0.25">
      <c r="A456" s="17"/>
      <c r="B456" s="52"/>
      <c r="C456" s="17"/>
      <c r="D456" s="17"/>
      <c r="E456" s="17"/>
      <c r="F456" s="17"/>
      <c r="G456" s="17"/>
      <c r="H456" s="17"/>
      <c r="I456" s="16">
        <f>IF(B456&gt;A_Stammdaten!$B$12,0,SUM(C456,D456,F456,G456)-SUM(E456,H456))</f>
        <v>0</v>
      </c>
      <c r="J456" s="51">
        <f>HLOOKUP(A_Stammdaten!$B$12,$L$4:$R$2504,ROW(B456)-3,FALSE)+IF(OR(B456=0,A_Stammdaten!$B$12&lt;B456),0,I456*1/20)</f>
        <v>0</v>
      </c>
      <c r="K456" s="51">
        <f>HLOOKUP(A_Stammdaten!$B$12,$L$4:$R$2504,ROW(B456)-3,FALSE)</f>
        <v>0</v>
      </c>
      <c r="L456" s="51">
        <f t="shared" si="28"/>
        <v>0</v>
      </c>
      <c r="M456" s="51">
        <f t="shared" si="27"/>
        <v>0</v>
      </c>
      <c r="N456" s="51">
        <f t="shared" si="27"/>
        <v>0</v>
      </c>
      <c r="O456" s="51">
        <f t="shared" si="27"/>
        <v>0</v>
      </c>
      <c r="P456" s="51">
        <f t="shared" si="27"/>
        <v>0</v>
      </c>
      <c r="Q456" s="51">
        <f t="shared" si="27"/>
        <v>0</v>
      </c>
      <c r="R456" s="51">
        <f t="shared" si="27"/>
        <v>0</v>
      </c>
    </row>
    <row r="457" spans="1:18" x14ac:dyDescent="0.25">
      <c r="A457" s="17"/>
      <c r="B457" s="52"/>
      <c r="C457" s="17"/>
      <c r="D457" s="17"/>
      <c r="E457" s="17"/>
      <c r="F457" s="17"/>
      <c r="G457" s="17"/>
      <c r="H457" s="17"/>
      <c r="I457" s="16">
        <f>IF(B457&gt;A_Stammdaten!$B$12,0,SUM(C457,D457,F457,G457)-SUM(E457,H457))</f>
        <v>0</v>
      </c>
      <c r="J457" s="51">
        <f>HLOOKUP(A_Stammdaten!$B$12,$L$4:$R$2504,ROW(B457)-3,FALSE)+IF(OR(B457=0,A_Stammdaten!$B$12&lt;B457),0,I457*1/20)</f>
        <v>0</v>
      </c>
      <c r="K457" s="51">
        <f>HLOOKUP(A_Stammdaten!$B$12,$L$4:$R$2504,ROW(B457)-3,FALSE)</f>
        <v>0</v>
      </c>
      <c r="L457" s="51">
        <f t="shared" si="28"/>
        <v>0</v>
      </c>
      <c r="M457" s="51">
        <f t="shared" si="27"/>
        <v>0</v>
      </c>
      <c r="N457" s="51">
        <f t="shared" si="27"/>
        <v>0</v>
      </c>
      <c r="O457" s="51">
        <f t="shared" si="27"/>
        <v>0</v>
      </c>
      <c r="P457" s="51">
        <f t="shared" si="27"/>
        <v>0</v>
      </c>
      <c r="Q457" s="51">
        <f t="shared" si="27"/>
        <v>0</v>
      </c>
      <c r="R457" s="51">
        <f t="shared" si="27"/>
        <v>0</v>
      </c>
    </row>
    <row r="458" spans="1:18" x14ac:dyDescent="0.25">
      <c r="A458" s="17"/>
      <c r="B458" s="52"/>
      <c r="C458" s="17"/>
      <c r="D458" s="17"/>
      <c r="E458" s="17"/>
      <c r="F458" s="17"/>
      <c r="G458" s="17"/>
      <c r="H458" s="17"/>
      <c r="I458" s="16">
        <f>IF(B458&gt;A_Stammdaten!$B$12,0,SUM(C458,D458,F458,G458)-SUM(E458,H458))</f>
        <v>0</v>
      </c>
      <c r="J458" s="51">
        <f>HLOOKUP(A_Stammdaten!$B$12,$L$4:$R$2504,ROW(B458)-3,FALSE)+IF(OR(B458=0,A_Stammdaten!$B$12&lt;B458),0,I458*1/20)</f>
        <v>0</v>
      </c>
      <c r="K458" s="51">
        <f>HLOOKUP(A_Stammdaten!$B$12,$L$4:$R$2504,ROW(B458)-3,FALSE)</f>
        <v>0</v>
      </c>
      <c r="L458" s="51">
        <f t="shared" si="28"/>
        <v>0</v>
      </c>
      <c r="M458" s="51">
        <f t="shared" si="27"/>
        <v>0</v>
      </c>
      <c r="N458" s="51">
        <f t="shared" si="27"/>
        <v>0</v>
      </c>
      <c r="O458" s="51">
        <f t="shared" si="27"/>
        <v>0</v>
      </c>
      <c r="P458" s="51">
        <f t="shared" si="27"/>
        <v>0</v>
      </c>
      <c r="Q458" s="51">
        <f t="shared" si="27"/>
        <v>0</v>
      </c>
      <c r="R458" s="51">
        <f t="shared" si="27"/>
        <v>0</v>
      </c>
    </row>
    <row r="459" spans="1:18" x14ac:dyDescent="0.25">
      <c r="A459" s="17"/>
      <c r="B459" s="52"/>
      <c r="C459" s="17"/>
      <c r="D459" s="17"/>
      <c r="E459" s="17"/>
      <c r="F459" s="17"/>
      <c r="G459" s="17"/>
      <c r="H459" s="17"/>
      <c r="I459" s="16">
        <f>IF(B459&gt;A_Stammdaten!$B$12,0,SUM(C459,D459,F459,G459)-SUM(E459,H459))</f>
        <v>0</v>
      </c>
      <c r="J459" s="51">
        <f>HLOOKUP(A_Stammdaten!$B$12,$L$4:$R$2504,ROW(B459)-3,FALSE)+IF(OR(B459=0,A_Stammdaten!$B$12&lt;B459),0,I459*1/20)</f>
        <v>0</v>
      </c>
      <c r="K459" s="51">
        <f>HLOOKUP(A_Stammdaten!$B$12,$L$4:$R$2504,ROW(B459)-3,FALSE)</f>
        <v>0</v>
      </c>
      <c r="L459" s="51">
        <f t="shared" si="28"/>
        <v>0</v>
      </c>
      <c r="M459" s="51">
        <f t="shared" si="27"/>
        <v>0</v>
      </c>
      <c r="N459" s="51">
        <f t="shared" si="27"/>
        <v>0</v>
      </c>
      <c r="O459" s="51">
        <f t="shared" si="27"/>
        <v>0</v>
      </c>
      <c r="P459" s="51">
        <f t="shared" si="27"/>
        <v>0</v>
      </c>
      <c r="Q459" s="51">
        <f t="shared" si="27"/>
        <v>0</v>
      </c>
      <c r="R459" s="51">
        <f t="shared" si="27"/>
        <v>0</v>
      </c>
    </row>
    <row r="460" spans="1:18" x14ac:dyDescent="0.25">
      <c r="A460" s="17"/>
      <c r="B460" s="52"/>
      <c r="C460" s="17"/>
      <c r="D460" s="17"/>
      <c r="E460" s="17"/>
      <c r="F460" s="17"/>
      <c r="G460" s="17"/>
      <c r="H460" s="17"/>
      <c r="I460" s="16">
        <f>IF(B460&gt;A_Stammdaten!$B$12,0,SUM(C460,D460,F460,G460)-SUM(E460,H460))</f>
        <v>0</v>
      </c>
      <c r="J460" s="51">
        <f>HLOOKUP(A_Stammdaten!$B$12,$L$4:$R$2504,ROW(B460)-3,FALSE)+IF(OR(B460=0,A_Stammdaten!$B$12&lt;B460),0,I460*1/20)</f>
        <v>0</v>
      </c>
      <c r="K460" s="51">
        <f>HLOOKUP(A_Stammdaten!$B$12,$L$4:$R$2504,ROW(B460)-3,FALSE)</f>
        <v>0</v>
      </c>
      <c r="L460" s="51">
        <f t="shared" si="28"/>
        <v>0</v>
      </c>
      <c r="M460" s="51">
        <f t="shared" si="27"/>
        <v>0</v>
      </c>
      <c r="N460" s="51">
        <f t="shared" si="27"/>
        <v>0</v>
      </c>
      <c r="O460" s="51">
        <f t="shared" si="27"/>
        <v>0</v>
      </c>
      <c r="P460" s="51">
        <f t="shared" si="27"/>
        <v>0</v>
      </c>
      <c r="Q460" s="51">
        <f t="shared" si="27"/>
        <v>0</v>
      </c>
      <c r="R460" s="51">
        <f t="shared" si="27"/>
        <v>0</v>
      </c>
    </row>
    <row r="461" spans="1:18" x14ac:dyDescent="0.25">
      <c r="A461" s="17"/>
      <c r="B461" s="52"/>
      <c r="C461" s="17"/>
      <c r="D461" s="17"/>
      <c r="E461" s="17"/>
      <c r="F461" s="17"/>
      <c r="G461" s="17"/>
      <c r="H461" s="17"/>
      <c r="I461" s="16">
        <f>IF(B461&gt;A_Stammdaten!$B$12,0,SUM(C461,D461,F461,G461)-SUM(E461,H461))</f>
        <v>0</v>
      </c>
      <c r="J461" s="51">
        <f>HLOOKUP(A_Stammdaten!$B$12,$L$4:$R$2504,ROW(B461)-3,FALSE)+IF(OR(B461=0,A_Stammdaten!$B$12&lt;B461),0,I461*1/20)</f>
        <v>0</v>
      </c>
      <c r="K461" s="51">
        <f>HLOOKUP(A_Stammdaten!$B$12,$L$4:$R$2504,ROW(B461)-3,FALSE)</f>
        <v>0</v>
      </c>
      <c r="L461" s="51">
        <f t="shared" si="28"/>
        <v>0</v>
      </c>
      <c r="M461" s="51">
        <f t="shared" si="27"/>
        <v>0</v>
      </c>
      <c r="N461" s="51">
        <f t="shared" si="27"/>
        <v>0</v>
      </c>
      <c r="O461" s="51">
        <f t="shared" si="27"/>
        <v>0</v>
      </c>
      <c r="P461" s="51">
        <f t="shared" si="27"/>
        <v>0</v>
      </c>
      <c r="Q461" s="51">
        <f t="shared" si="27"/>
        <v>0</v>
      </c>
      <c r="R461" s="51">
        <f t="shared" si="27"/>
        <v>0</v>
      </c>
    </row>
    <row r="462" spans="1:18" x14ac:dyDescent="0.25">
      <c r="A462" s="17"/>
      <c r="B462" s="52"/>
      <c r="C462" s="17"/>
      <c r="D462" s="17"/>
      <c r="E462" s="17"/>
      <c r="F462" s="17"/>
      <c r="G462" s="17"/>
      <c r="H462" s="17"/>
      <c r="I462" s="16">
        <f>IF(B462&gt;A_Stammdaten!$B$12,0,SUM(C462,D462,F462,G462)-SUM(E462,H462))</f>
        <v>0</v>
      </c>
      <c r="J462" s="51">
        <f>HLOOKUP(A_Stammdaten!$B$12,$L$4:$R$2504,ROW(B462)-3,FALSE)+IF(OR(B462=0,A_Stammdaten!$B$12&lt;B462),0,I462*1/20)</f>
        <v>0</v>
      </c>
      <c r="K462" s="51">
        <f>HLOOKUP(A_Stammdaten!$B$12,$L$4:$R$2504,ROW(B462)-3,FALSE)</f>
        <v>0</v>
      </c>
      <c r="L462" s="51">
        <f t="shared" si="28"/>
        <v>0</v>
      </c>
      <c r="M462" s="51">
        <f t="shared" si="27"/>
        <v>0</v>
      </c>
      <c r="N462" s="51">
        <f t="shared" si="27"/>
        <v>0</v>
      </c>
      <c r="O462" s="51">
        <f t="shared" si="27"/>
        <v>0</v>
      </c>
      <c r="P462" s="51">
        <f t="shared" si="27"/>
        <v>0</v>
      </c>
      <c r="Q462" s="51">
        <f t="shared" si="27"/>
        <v>0</v>
      </c>
      <c r="R462" s="51">
        <f t="shared" si="27"/>
        <v>0</v>
      </c>
    </row>
    <row r="463" spans="1:18" x14ac:dyDescent="0.25">
      <c r="A463" s="17"/>
      <c r="B463" s="52"/>
      <c r="C463" s="17"/>
      <c r="D463" s="17"/>
      <c r="E463" s="17"/>
      <c r="F463" s="17"/>
      <c r="G463" s="17"/>
      <c r="H463" s="17"/>
      <c r="I463" s="16">
        <f>IF(B463&gt;A_Stammdaten!$B$12,0,SUM(C463,D463,F463,G463)-SUM(E463,H463))</f>
        <v>0</v>
      </c>
      <c r="J463" s="51">
        <f>HLOOKUP(A_Stammdaten!$B$12,$L$4:$R$2504,ROW(B463)-3,FALSE)+IF(OR(B463=0,A_Stammdaten!$B$12&lt;B463),0,I463*1/20)</f>
        <v>0</v>
      </c>
      <c r="K463" s="51">
        <f>HLOOKUP(A_Stammdaten!$B$12,$L$4:$R$2504,ROW(B463)-3,FALSE)</f>
        <v>0</v>
      </c>
      <c r="L463" s="51">
        <f t="shared" si="28"/>
        <v>0</v>
      </c>
      <c r="M463" s="51">
        <f t="shared" si="27"/>
        <v>0</v>
      </c>
      <c r="N463" s="51">
        <f t="shared" si="27"/>
        <v>0</v>
      </c>
      <c r="O463" s="51">
        <f t="shared" si="27"/>
        <v>0</v>
      </c>
      <c r="P463" s="51">
        <f t="shared" si="27"/>
        <v>0</v>
      </c>
      <c r="Q463" s="51">
        <f t="shared" si="27"/>
        <v>0</v>
      </c>
      <c r="R463" s="51">
        <f t="shared" si="27"/>
        <v>0</v>
      </c>
    </row>
    <row r="464" spans="1:18" x14ac:dyDescent="0.25">
      <c r="A464" s="17"/>
      <c r="B464" s="52"/>
      <c r="C464" s="17"/>
      <c r="D464" s="17"/>
      <c r="E464" s="17"/>
      <c r="F464" s="17"/>
      <c r="G464" s="17"/>
      <c r="H464" s="17"/>
      <c r="I464" s="16">
        <f>IF(B464&gt;A_Stammdaten!$B$12,0,SUM(C464,D464,F464,G464)-SUM(E464,H464))</f>
        <v>0</v>
      </c>
      <c r="J464" s="51">
        <f>HLOOKUP(A_Stammdaten!$B$12,$L$4:$R$2504,ROW(B464)-3,FALSE)+IF(OR(B464=0,A_Stammdaten!$B$12&lt;B464),0,I464*1/20)</f>
        <v>0</v>
      </c>
      <c r="K464" s="51">
        <f>HLOOKUP(A_Stammdaten!$B$12,$L$4:$R$2504,ROW(B464)-3,FALSE)</f>
        <v>0</v>
      </c>
      <c r="L464" s="51">
        <f t="shared" si="28"/>
        <v>0</v>
      </c>
      <c r="M464" s="51">
        <f t="shared" si="27"/>
        <v>0</v>
      </c>
      <c r="N464" s="51">
        <f t="shared" si="27"/>
        <v>0</v>
      </c>
      <c r="O464" s="51">
        <f t="shared" si="27"/>
        <v>0</v>
      </c>
      <c r="P464" s="51">
        <f t="shared" si="27"/>
        <v>0</v>
      </c>
      <c r="Q464" s="51">
        <f t="shared" si="27"/>
        <v>0</v>
      </c>
      <c r="R464" s="51">
        <f t="shared" si="27"/>
        <v>0</v>
      </c>
    </row>
    <row r="465" spans="1:18" x14ac:dyDescent="0.25">
      <c r="A465" s="17"/>
      <c r="B465" s="52"/>
      <c r="C465" s="17"/>
      <c r="D465" s="17"/>
      <c r="E465" s="17"/>
      <c r="F465" s="17"/>
      <c r="G465" s="17"/>
      <c r="H465" s="17"/>
      <c r="I465" s="16">
        <f>IF(B465&gt;A_Stammdaten!$B$12,0,SUM(C465,D465,F465,G465)-SUM(E465,H465))</f>
        <v>0</v>
      </c>
      <c r="J465" s="51">
        <f>HLOOKUP(A_Stammdaten!$B$12,$L$4:$R$2504,ROW(B465)-3,FALSE)+IF(OR(B465=0,A_Stammdaten!$B$12&lt;B465),0,I465*1/20)</f>
        <v>0</v>
      </c>
      <c r="K465" s="51">
        <f>HLOOKUP(A_Stammdaten!$B$12,$L$4:$R$2504,ROW(B465)-3,FALSE)</f>
        <v>0</v>
      </c>
      <c r="L465" s="51">
        <f t="shared" si="28"/>
        <v>0</v>
      </c>
      <c r="M465" s="51">
        <f t="shared" si="27"/>
        <v>0</v>
      </c>
      <c r="N465" s="51">
        <f t="shared" si="27"/>
        <v>0</v>
      </c>
      <c r="O465" s="51">
        <f t="shared" si="27"/>
        <v>0</v>
      </c>
      <c r="P465" s="51">
        <f t="shared" si="27"/>
        <v>0</v>
      </c>
      <c r="Q465" s="51">
        <f t="shared" si="27"/>
        <v>0</v>
      </c>
      <c r="R465" s="51">
        <f t="shared" si="27"/>
        <v>0</v>
      </c>
    </row>
    <row r="466" spans="1:18" x14ac:dyDescent="0.25">
      <c r="A466" s="17"/>
      <c r="B466" s="52"/>
      <c r="C466" s="17"/>
      <c r="D466" s="17"/>
      <c r="E466" s="17"/>
      <c r="F466" s="17"/>
      <c r="G466" s="17"/>
      <c r="H466" s="17"/>
      <c r="I466" s="16">
        <f>IF(B466&gt;A_Stammdaten!$B$12,0,SUM(C466,D466,F466,G466)-SUM(E466,H466))</f>
        <v>0</v>
      </c>
      <c r="J466" s="51">
        <f>HLOOKUP(A_Stammdaten!$B$12,$L$4:$R$2504,ROW(B466)-3,FALSE)+IF(OR(B466=0,A_Stammdaten!$B$12&lt;B466),0,I466*1/20)</f>
        <v>0</v>
      </c>
      <c r="K466" s="51">
        <f>HLOOKUP(A_Stammdaten!$B$12,$L$4:$R$2504,ROW(B466)-3,FALSE)</f>
        <v>0</v>
      </c>
      <c r="L466" s="51">
        <f t="shared" si="28"/>
        <v>0</v>
      </c>
      <c r="M466" s="51">
        <f t="shared" si="27"/>
        <v>0</v>
      </c>
      <c r="N466" s="51">
        <f t="shared" si="27"/>
        <v>0</v>
      </c>
      <c r="O466" s="51">
        <f t="shared" si="27"/>
        <v>0</v>
      </c>
      <c r="P466" s="51">
        <f t="shared" si="27"/>
        <v>0</v>
      </c>
      <c r="Q466" s="51">
        <f t="shared" si="27"/>
        <v>0</v>
      </c>
      <c r="R466" s="51">
        <f t="shared" si="27"/>
        <v>0</v>
      </c>
    </row>
    <row r="467" spans="1:18" x14ac:dyDescent="0.25">
      <c r="A467" s="17"/>
      <c r="B467" s="52"/>
      <c r="C467" s="17"/>
      <c r="D467" s="17"/>
      <c r="E467" s="17"/>
      <c r="F467" s="17"/>
      <c r="G467" s="17"/>
      <c r="H467" s="17"/>
      <c r="I467" s="16">
        <f>IF(B467&gt;A_Stammdaten!$B$12,0,SUM(C467,D467,F467,G467)-SUM(E467,H467))</f>
        <v>0</v>
      </c>
      <c r="J467" s="51">
        <f>HLOOKUP(A_Stammdaten!$B$12,$L$4:$R$2504,ROW(B467)-3,FALSE)+IF(OR(B467=0,A_Stammdaten!$B$12&lt;B467),0,I467*1/20)</f>
        <v>0</v>
      </c>
      <c r="K467" s="51">
        <f>HLOOKUP(A_Stammdaten!$B$12,$L$4:$R$2504,ROW(B467)-3,FALSE)</f>
        <v>0</v>
      </c>
      <c r="L467" s="51">
        <f t="shared" si="28"/>
        <v>0</v>
      </c>
      <c r="M467" s="51">
        <f t="shared" si="27"/>
        <v>0</v>
      </c>
      <c r="N467" s="51">
        <f t="shared" si="27"/>
        <v>0</v>
      </c>
      <c r="O467" s="51">
        <f t="shared" si="27"/>
        <v>0</v>
      </c>
      <c r="P467" s="51">
        <f t="shared" si="27"/>
        <v>0</v>
      </c>
      <c r="Q467" s="51">
        <f t="shared" si="27"/>
        <v>0</v>
      </c>
      <c r="R467" s="51">
        <f t="shared" ref="M467:R510" si="29">IF(OR($I467=0,R$4&lt;$B467,$B467=0,20-(R$4-$B467)=0),0,$I467*(19-(R$4-$B467))/20)</f>
        <v>0</v>
      </c>
    </row>
    <row r="468" spans="1:18" x14ac:dyDescent="0.25">
      <c r="A468" s="17"/>
      <c r="B468" s="52"/>
      <c r="C468" s="17"/>
      <c r="D468" s="17"/>
      <c r="E468" s="17"/>
      <c r="F468" s="17"/>
      <c r="G468" s="17"/>
      <c r="H468" s="17"/>
      <c r="I468" s="16">
        <f>IF(B468&gt;A_Stammdaten!$B$12,0,SUM(C468,D468,F468,G468)-SUM(E468,H468))</f>
        <v>0</v>
      </c>
      <c r="J468" s="51">
        <f>HLOOKUP(A_Stammdaten!$B$12,$L$4:$R$2504,ROW(B468)-3,FALSE)+IF(OR(B468=0,A_Stammdaten!$B$12&lt;B468),0,I468*1/20)</f>
        <v>0</v>
      </c>
      <c r="K468" s="51">
        <f>HLOOKUP(A_Stammdaten!$B$12,$L$4:$R$2504,ROW(B468)-3,FALSE)</f>
        <v>0</v>
      </c>
      <c r="L468" s="51">
        <f t="shared" si="28"/>
        <v>0</v>
      </c>
      <c r="M468" s="51">
        <f t="shared" si="29"/>
        <v>0</v>
      </c>
      <c r="N468" s="51">
        <f t="shared" si="29"/>
        <v>0</v>
      </c>
      <c r="O468" s="51">
        <f t="shared" si="29"/>
        <v>0</v>
      </c>
      <c r="P468" s="51">
        <f t="shared" si="29"/>
        <v>0</v>
      </c>
      <c r="Q468" s="51">
        <f t="shared" si="29"/>
        <v>0</v>
      </c>
      <c r="R468" s="51">
        <f t="shared" si="29"/>
        <v>0</v>
      </c>
    </row>
    <row r="469" spans="1:18" x14ac:dyDescent="0.25">
      <c r="A469" s="17"/>
      <c r="B469" s="52"/>
      <c r="C469" s="17"/>
      <c r="D469" s="17"/>
      <c r="E469" s="17"/>
      <c r="F469" s="17"/>
      <c r="G469" s="17"/>
      <c r="H469" s="17"/>
      <c r="I469" s="16">
        <f>IF(B469&gt;A_Stammdaten!$B$12,0,SUM(C469,D469,F469,G469)-SUM(E469,H469))</f>
        <v>0</v>
      </c>
      <c r="J469" s="51">
        <f>HLOOKUP(A_Stammdaten!$B$12,$L$4:$R$2504,ROW(B469)-3,FALSE)+IF(OR(B469=0,A_Stammdaten!$B$12&lt;B469),0,I469*1/20)</f>
        <v>0</v>
      </c>
      <c r="K469" s="51">
        <f>HLOOKUP(A_Stammdaten!$B$12,$L$4:$R$2504,ROW(B469)-3,FALSE)</f>
        <v>0</v>
      </c>
      <c r="L469" s="51">
        <f t="shared" si="28"/>
        <v>0</v>
      </c>
      <c r="M469" s="51">
        <f t="shared" si="29"/>
        <v>0</v>
      </c>
      <c r="N469" s="51">
        <f t="shared" si="29"/>
        <v>0</v>
      </c>
      <c r="O469" s="51">
        <f t="shared" si="29"/>
        <v>0</v>
      </c>
      <c r="P469" s="51">
        <f t="shared" si="29"/>
        <v>0</v>
      </c>
      <c r="Q469" s="51">
        <f t="shared" si="29"/>
        <v>0</v>
      </c>
      <c r="R469" s="51">
        <f t="shared" si="29"/>
        <v>0</v>
      </c>
    </row>
    <row r="470" spans="1:18" x14ac:dyDescent="0.25">
      <c r="A470" s="17"/>
      <c r="B470" s="52"/>
      <c r="C470" s="17"/>
      <c r="D470" s="17"/>
      <c r="E470" s="17"/>
      <c r="F470" s="17"/>
      <c r="G470" s="17"/>
      <c r="H470" s="17"/>
      <c r="I470" s="16">
        <f>IF(B470&gt;A_Stammdaten!$B$12,0,SUM(C470,D470,F470,G470)-SUM(E470,H470))</f>
        <v>0</v>
      </c>
      <c r="J470" s="51">
        <f>HLOOKUP(A_Stammdaten!$B$12,$L$4:$R$2504,ROW(B470)-3,FALSE)+IF(OR(B470=0,A_Stammdaten!$B$12&lt;B470),0,I470*1/20)</f>
        <v>0</v>
      </c>
      <c r="K470" s="51">
        <f>HLOOKUP(A_Stammdaten!$B$12,$L$4:$R$2504,ROW(B470)-3,FALSE)</f>
        <v>0</v>
      </c>
      <c r="L470" s="51">
        <f t="shared" si="28"/>
        <v>0</v>
      </c>
      <c r="M470" s="51">
        <f t="shared" si="29"/>
        <v>0</v>
      </c>
      <c r="N470" s="51">
        <f t="shared" si="29"/>
        <v>0</v>
      </c>
      <c r="O470" s="51">
        <f t="shared" si="29"/>
        <v>0</v>
      </c>
      <c r="P470" s="51">
        <f t="shared" si="29"/>
        <v>0</v>
      </c>
      <c r="Q470" s="51">
        <f t="shared" si="29"/>
        <v>0</v>
      </c>
      <c r="R470" s="51">
        <f t="shared" si="29"/>
        <v>0</v>
      </c>
    </row>
    <row r="471" spans="1:18" x14ac:dyDescent="0.25">
      <c r="A471" s="17"/>
      <c r="B471" s="52"/>
      <c r="C471" s="17"/>
      <c r="D471" s="17"/>
      <c r="E471" s="17"/>
      <c r="F471" s="17"/>
      <c r="G471" s="17"/>
      <c r="H471" s="17"/>
      <c r="I471" s="16">
        <f>IF(B471&gt;A_Stammdaten!$B$12,0,SUM(C471,D471,F471,G471)-SUM(E471,H471))</f>
        <v>0</v>
      </c>
      <c r="J471" s="51">
        <f>HLOOKUP(A_Stammdaten!$B$12,$L$4:$R$2504,ROW(B471)-3,FALSE)+IF(OR(B471=0,A_Stammdaten!$B$12&lt;B471),0,I471*1/20)</f>
        <v>0</v>
      </c>
      <c r="K471" s="51">
        <f>HLOOKUP(A_Stammdaten!$B$12,$L$4:$R$2504,ROW(B471)-3,FALSE)</f>
        <v>0</v>
      </c>
      <c r="L471" s="51">
        <f t="shared" si="28"/>
        <v>0</v>
      </c>
      <c r="M471" s="51">
        <f t="shared" si="29"/>
        <v>0</v>
      </c>
      <c r="N471" s="51">
        <f t="shared" si="29"/>
        <v>0</v>
      </c>
      <c r="O471" s="51">
        <f t="shared" si="29"/>
        <v>0</v>
      </c>
      <c r="P471" s="51">
        <f t="shared" si="29"/>
        <v>0</v>
      </c>
      <c r="Q471" s="51">
        <f t="shared" si="29"/>
        <v>0</v>
      </c>
      <c r="R471" s="51">
        <f t="shared" si="29"/>
        <v>0</v>
      </c>
    </row>
    <row r="472" spans="1:18" x14ac:dyDescent="0.25">
      <c r="A472" s="17"/>
      <c r="B472" s="52"/>
      <c r="C472" s="17"/>
      <c r="D472" s="17"/>
      <c r="E472" s="17"/>
      <c r="F472" s="17"/>
      <c r="G472" s="17"/>
      <c r="H472" s="17"/>
      <c r="I472" s="16">
        <f>IF(B472&gt;A_Stammdaten!$B$12,0,SUM(C472,D472,F472,G472)-SUM(E472,H472))</f>
        <v>0</v>
      </c>
      <c r="J472" s="51">
        <f>HLOOKUP(A_Stammdaten!$B$12,$L$4:$R$2504,ROW(B472)-3,FALSE)+IF(OR(B472=0,A_Stammdaten!$B$12&lt;B472),0,I472*1/20)</f>
        <v>0</v>
      </c>
      <c r="K472" s="51">
        <f>HLOOKUP(A_Stammdaten!$B$12,$L$4:$R$2504,ROW(B472)-3,FALSE)</f>
        <v>0</v>
      </c>
      <c r="L472" s="51">
        <f t="shared" si="28"/>
        <v>0</v>
      </c>
      <c r="M472" s="51">
        <f t="shared" si="29"/>
        <v>0</v>
      </c>
      <c r="N472" s="51">
        <f t="shared" si="29"/>
        <v>0</v>
      </c>
      <c r="O472" s="51">
        <f t="shared" si="29"/>
        <v>0</v>
      </c>
      <c r="P472" s="51">
        <f t="shared" si="29"/>
        <v>0</v>
      </c>
      <c r="Q472" s="51">
        <f t="shared" si="29"/>
        <v>0</v>
      </c>
      <c r="R472" s="51">
        <f t="shared" si="29"/>
        <v>0</v>
      </c>
    </row>
    <row r="473" spans="1:18" x14ac:dyDescent="0.25">
      <c r="A473" s="17"/>
      <c r="B473" s="52"/>
      <c r="C473" s="17"/>
      <c r="D473" s="17"/>
      <c r="E473" s="17"/>
      <c r="F473" s="17"/>
      <c r="G473" s="17"/>
      <c r="H473" s="17"/>
      <c r="I473" s="16">
        <f>IF(B473&gt;A_Stammdaten!$B$12,0,SUM(C473,D473,F473,G473)-SUM(E473,H473))</f>
        <v>0</v>
      </c>
      <c r="J473" s="51">
        <f>HLOOKUP(A_Stammdaten!$B$12,$L$4:$R$2504,ROW(B473)-3,FALSE)+IF(OR(B473=0,A_Stammdaten!$B$12&lt;B473),0,I473*1/20)</f>
        <v>0</v>
      </c>
      <c r="K473" s="51">
        <f>HLOOKUP(A_Stammdaten!$B$12,$L$4:$R$2504,ROW(B473)-3,FALSE)</f>
        <v>0</v>
      </c>
      <c r="L473" s="51">
        <f t="shared" si="28"/>
        <v>0</v>
      </c>
      <c r="M473" s="51">
        <f t="shared" si="29"/>
        <v>0</v>
      </c>
      <c r="N473" s="51">
        <f t="shared" si="29"/>
        <v>0</v>
      </c>
      <c r="O473" s="51">
        <f t="shared" si="29"/>
        <v>0</v>
      </c>
      <c r="P473" s="51">
        <f t="shared" si="29"/>
        <v>0</v>
      </c>
      <c r="Q473" s="51">
        <f t="shared" si="29"/>
        <v>0</v>
      </c>
      <c r="R473" s="51">
        <f t="shared" si="29"/>
        <v>0</v>
      </c>
    </row>
    <row r="474" spans="1:18" x14ac:dyDescent="0.25">
      <c r="A474" s="17"/>
      <c r="B474" s="52"/>
      <c r="C474" s="17"/>
      <c r="D474" s="17"/>
      <c r="E474" s="17"/>
      <c r="F474" s="17"/>
      <c r="G474" s="17"/>
      <c r="H474" s="17"/>
      <c r="I474" s="16">
        <f>IF(B474&gt;A_Stammdaten!$B$12,0,SUM(C474,D474,F474,G474)-SUM(E474,H474))</f>
        <v>0</v>
      </c>
      <c r="J474" s="51">
        <f>HLOOKUP(A_Stammdaten!$B$12,$L$4:$R$2504,ROW(B474)-3,FALSE)+IF(OR(B474=0,A_Stammdaten!$B$12&lt;B474),0,I474*1/20)</f>
        <v>0</v>
      </c>
      <c r="K474" s="51">
        <f>HLOOKUP(A_Stammdaten!$B$12,$L$4:$R$2504,ROW(B474)-3,FALSE)</f>
        <v>0</v>
      </c>
      <c r="L474" s="51">
        <f t="shared" si="28"/>
        <v>0</v>
      </c>
      <c r="M474" s="51">
        <f t="shared" si="29"/>
        <v>0</v>
      </c>
      <c r="N474" s="51">
        <f t="shared" si="29"/>
        <v>0</v>
      </c>
      <c r="O474" s="51">
        <f t="shared" si="29"/>
        <v>0</v>
      </c>
      <c r="P474" s="51">
        <f t="shared" si="29"/>
        <v>0</v>
      </c>
      <c r="Q474" s="51">
        <f t="shared" si="29"/>
        <v>0</v>
      </c>
      <c r="R474" s="51">
        <f t="shared" si="29"/>
        <v>0</v>
      </c>
    </row>
    <row r="475" spans="1:18" x14ac:dyDescent="0.25">
      <c r="A475" s="17"/>
      <c r="B475" s="52"/>
      <c r="C475" s="17"/>
      <c r="D475" s="17"/>
      <c r="E475" s="17"/>
      <c r="F475" s="17"/>
      <c r="G475" s="17"/>
      <c r="H475" s="17"/>
      <c r="I475" s="16">
        <f>IF(B475&gt;A_Stammdaten!$B$12,0,SUM(C475,D475,F475,G475)-SUM(E475,H475))</f>
        <v>0</v>
      </c>
      <c r="J475" s="51">
        <f>HLOOKUP(A_Stammdaten!$B$12,$L$4:$R$2504,ROW(B475)-3,FALSE)+IF(OR(B475=0,A_Stammdaten!$B$12&lt;B475),0,I475*1/20)</f>
        <v>0</v>
      </c>
      <c r="K475" s="51">
        <f>HLOOKUP(A_Stammdaten!$B$12,$L$4:$R$2504,ROW(B475)-3,FALSE)</f>
        <v>0</v>
      </c>
      <c r="L475" s="51">
        <f t="shared" si="28"/>
        <v>0</v>
      </c>
      <c r="M475" s="51">
        <f t="shared" si="29"/>
        <v>0</v>
      </c>
      <c r="N475" s="51">
        <f t="shared" si="29"/>
        <v>0</v>
      </c>
      <c r="O475" s="51">
        <f t="shared" si="29"/>
        <v>0</v>
      </c>
      <c r="P475" s="51">
        <f t="shared" si="29"/>
        <v>0</v>
      </c>
      <c r="Q475" s="51">
        <f t="shared" si="29"/>
        <v>0</v>
      </c>
      <c r="R475" s="51">
        <f t="shared" si="29"/>
        <v>0</v>
      </c>
    </row>
    <row r="476" spans="1:18" x14ac:dyDescent="0.25">
      <c r="A476" s="17"/>
      <c r="B476" s="52"/>
      <c r="C476" s="17"/>
      <c r="D476" s="17"/>
      <c r="E476" s="17"/>
      <c r="F476" s="17"/>
      <c r="G476" s="17"/>
      <c r="H476" s="17"/>
      <c r="I476" s="16">
        <f>IF(B476&gt;A_Stammdaten!$B$12,0,SUM(C476,D476,F476,G476)-SUM(E476,H476))</f>
        <v>0</v>
      </c>
      <c r="J476" s="51">
        <f>HLOOKUP(A_Stammdaten!$B$12,$L$4:$R$2504,ROW(B476)-3,FALSE)+IF(OR(B476=0,A_Stammdaten!$B$12&lt;B476),0,I476*1/20)</f>
        <v>0</v>
      </c>
      <c r="K476" s="51">
        <f>HLOOKUP(A_Stammdaten!$B$12,$L$4:$R$2504,ROW(B476)-3,FALSE)</f>
        <v>0</v>
      </c>
      <c r="L476" s="51">
        <f t="shared" si="28"/>
        <v>0</v>
      </c>
      <c r="M476" s="51">
        <f t="shared" si="29"/>
        <v>0</v>
      </c>
      <c r="N476" s="51">
        <f t="shared" si="29"/>
        <v>0</v>
      </c>
      <c r="O476" s="51">
        <f t="shared" si="29"/>
        <v>0</v>
      </c>
      <c r="P476" s="51">
        <f t="shared" si="29"/>
        <v>0</v>
      </c>
      <c r="Q476" s="51">
        <f t="shared" si="29"/>
        <v>0</v>
      </c>
      <c r="R476" s="51">
        <f t="shared" si="29"/>
        <v>0</v>
      </c>
    </row>
    <row r="477" spans="1:18" x14ac:dyDescent="0.25">
      <c r="A477" s="17"/>
      <c r="B477" s="52"/>
      <c r="C477" s="17"/>
      <c r="D477" s="17"/>
      <c r="E477" s="17"/>
      <c r="F477" s="17"/>
      <c r="G477" s="17"/>
      <c r="H477" s="17"/>
      <c r="I477" s="16">
        <f>IF(B477&gt;A_Stammdaten!$B$12,0,SUM(C477,D477,F477,G477)-SUM(E477,H477))</f>
        <v>0</v>
      </c>
      <c r="J477" s="51">
        <f>HLOOKUP(A_Stammdaten!$B$12,$L$4:$R$2504,ROW(B477)-3,FALSE)+IF(OR(B477=0,A_Stammdaten!$B$12&lt;B477),0,I477*1/20)</f>
        <v>0</v>
      </c>
      <c r="K477" s="51">
        <f>HLOOKUP(A_Stammdaten!$B$12,$L$4:$R$2504,ROW(B477)-3,FALSE)</f>
        <v>0</v>
      </c>
      <c r="L477" s="51">
        <f t="shared" si="28"/>
        <v>0</v>
      </c>
      <c r="M477" s="51">
        <f t="shared" si="29"/>
        <v>0</v>
      </c>
      <c r="N477" s="51">
        <f t="shared" si="29"/>
        <v>0</v>
      </c>
      <c r="O477" s="51">
        <f t="shared" si="29"/>
        <v>0</v>
      </c>
      <c r="P477" s="51">
        <f t="shared" si="29"/>
        <v>0</v>
      </c>
      <c r="Q477" s="51">
        <f t="shared" si="29"/>
        <v>0</v>
      </c>
      <c r="R477" s="51">
        <f t="shared" si="29"/>
        <v>0</v>
      </c>
    </row>
    <row r="478" spans="1:18" x14ac:dyDescent="0.25">
      <c r="A478" s="17"/>
      <c r="B478" s="52"/>
      <c r="C478" s="17"/>
      <c r="D478" s="17"/>
      <c r="E478" s="17"/>
      <c r="F478" s="17"/>
      <c r="G478" s="17"/>
      <c r="H478" s="17"/>
      <c r="I478" s="16">
        <f>IF(B478&gt;A_Stammdaten!$B$12,0,SUM(C478,D478,F478,G478)-SUM(E478,H478))</f>
        <v>0</v>
      </c>
      <c r="J478" s="51">
        <f>HLOOKUP(A_Stammdaten!$B$12,$L$4:$R$2504,ROW(B478)-3,FALSE)+IF(OR(B478=0,A_Stammdaten!$B$12&lt;B478),0,I478*1/20)</f>
        <v>0</v>
      </c>
      <c r="K478" s="51">
        <f>HLOOKUP(A_Stammdaten!$B$12,$L$4:$R$2504,ROW(B478)-3,FALSE)</f>
        <v>0</v>
      </c>
      <c r="L478" s="51">
        <f t="shared" si="28"/>
        <v>0</v>
      </c>
      <c r="M478" s="51">
        <f t="shared" si="29"/>
        <v>0</v>
      </c>
      <c r="N478" s="51">
        <f t="shared" si="29"/>
        <v>0</v>
      </c>
      <c r="O478" s="51">
        <f t="shared" si="29"/>
        <v>0</v>
      </c>
      <c r="P478" s="51">
        <f t="shared" si="29"/>
        <v>0</v>
      </c>
      <c r="Q478" s="51">
        <f t="shared" si="29"/>
        <v>0</v>
      </c>
      <c r="R478" s="51">
        <f t="shared" si="29"/>
        <v>0</v>
      </c>
    </row>
    <row r="479" spans="1:18" x14ac:dyDescent="0.25">
      <c r="A479" s="17"/>
      <c r="B479" s="52"/>
      <c r="C479" s="17"/>
      <c r="D479" s="17"/>
      <c r="E479" s="17"/>
      <c r="F479" s="17"/>
      <c r="G479" s="17"/>
      <c r="H479" s="17"/>
      <c r="I479" s="16">
        <f>IF(B479&gt;A_Stammdaten!$B$12,0,SUM(C479,D479,F479,G479)-SUM(E479,H479))</f>
        <v>0</v>
      </c>
      <c r="J479" s="51">
        <f>HLOOKUP(A_Stammdaten!$B$12,$L$4:$R$2504,ROW(B479)-3,FALSE)+IF(OR(B479=0,A_Stammdaten!$B$12&lt;B479),0,I479*1/20)</f>
        <v>0</v>
      </c>
      <c r="K479" s="51">
        <f>HLOOKUP(A_Stammdaten!$B$12,$L$4:$R$2504,ROW(B479)-3,FALSE)</f>
        <v>0</v>
      </c>
      <c r="L479" s="51">
        <f t="shared" si="28"/>
        <v>0</v>
      </c>
      <c r="M479" s="51">
        <f t="shared" si="29"/>
        <v>0</v>
      </c>
      <c r="N479" s="51">
        <f t="shared" si="29"/>
        <v>0</v>
      </c>
      <c r="O479" s="51">
        <f t="shared" si="29"/>
        <v>0</v>
      </c>
      <c r="P479" s="51">
        <f t="shared" si="29"/>
        <v>0</v>
      </c>
      <c r="Q479" s="51">
        <f t="shared" si="29"/>
        <v>0</v>
      </c>
      <c r="R479" s="51">
        <f t="shared" si="29"/>
        <v>0</v>
      </c>
    </row>
    <row r="480" spans="1:18" x14ac:dyDescent="0.25">
      <c r="A480" s="17"/>
      <c r="B480" s="52"/>
      <c r="C480" s="17"/>
      <c r="D480" s="17"/>
      <c r="E480" s="17"/>
      <c r="F480" s="17"/>
      <c r="G480" s="17"/>
      <c r="H480" s="17"/>
      <c r="I480" s="16">
        <f>IF(B480&gt;A_Stammdaten!$B$12,0,SUM(C480,D480,F480,G480)-SUM(E480,H480))</f>
        <v>0</v>
      </c>
      <c r="J480" s="51">
        <f>HLOOKUP(A_Stammdaten!$B$12,$L$4:$R$2504,ROW(B480)-3,FALSE)+IF(OR(B480=0,A_Stammdaten!$B$12&lt;B480),0,I480*1/20)</f>
        <v>0</v>
      </c>
      <c r="K480" s="51">
        <f>HLOOKUP(A_Stammdaten!$B$12,$L$4:$R$2504,ROW(B480)-3,FALSE)</f>
        <v>0</v>
      </c>
      <c r="L480" s="51">
        <f t="shared" si="28"/>
        <v>0</v>
      </c>
      <c r="M480" s="51">
        <f t="shared" si="29"/>
        <v>0</v>
      </c>
      <c r="N480" s="51">
        <f t="shared" si="29"/>
        <v>0</v>
      </c>
      <c r="O480" s="51">
        <f t="shared" si="29"/>
        <v>0</v>
      </c>
      <c r="P480" s="51">
        <f t="shared" si="29"/>
        <v>0</v>
      </c>
      <c r="Q480" s="51">
        <f t="shared" si="29"/>
        <v>0</v>
      </c>
      <c r="R480" s="51">
        <f t="shared" si="29"/>
        <v>0</v>
      </c>
    </row>
    <row r="481" spans="1:18" x14ac:dyDescent="0.25">
      <c r="A481" s="17"/>
      <c r="B481" s="52"/>
      <c r="C481" s="17"/>
      <c r="D481" s="17"/>
      <c r="E481" s="17"/>
      <c r="F481" s="17"/>
      <c r="G481" s="17"/>
      <c r="H481" s="17"/>
      <c r="I481" s="16">
        <f>IF(B481&gt;A_Stammdaten!$B$12,0,SUM(C481,D481,F481,G481)-SUM(E481,H481))</f>
        <v>0</v>
      </c>
      <c r="J481" s="51">
        <f>HLOOKUP(A_Stammdaten!$B$12,$L$4:$R$2504,ROW(B481)-3,FALSE)+IF(OR(B481=0,A_Stammdaten!$B$12&lt;B481),0,I481*1/20)</f>
        <v>0</v>
      </c>
      <c r="K481" s="51">
        <f>HLOOKUP(A_Stammdaten!$B$12,$L$4:$R$2504,ROW(B481)-3,FALSE)</f>
        <v>0</v>
      </c>
      <c r="L481" s="51">
        <f t="shared" si="28"/>
        <v>0</v>
      </c>
      <c r="M481" s="51">
        <f t="shared" si="29"/>
        <v>0</v>
      </c>
      <c r="N481" s="51">
        <f t="shared" si="29"/>
        <v>0</v>
      </c>
      <c r="O481" s="51">
        <f t="shared" si="29"/>
        <v>0</v>
      </c>
      <c r="P481" s="51">
        <f t="shared" si="29"/>
        <v>0</v>
      </c>
      <c r="Q481" s="51">
        <f t="shared" si="29"/>
        <v>0</v>
      </c>
      <c r="R481" s="51">
        <f t="shared" si="29"/>
        <v>0</v>
      </c>
    </row>
    <row r="482" spans="1:18" x14ac:dyDescent="0.25">
      <c r="A482" s="17"/>
      <c r="B482" s="52"/>
      <c r="C482" s="17"/>
      <c r="D482" s="17"/>
      <c r="E482" s="17"/>
      <c r="F482" s="17"/>
      <c r="G482" s="17"/>
      <c r="H482" s="17"/>
      <c r="I482" s="16">
        <f>IF(B482&gt;A_Stammdaten!$B$12,0,SUM(C482,D482,F482,G482)-SUM(E482,H482))</f>
        <v>0</v>
      </c>
      <c r="J482" s="51">
        <f>HLOOKUP(A_Stammdaten!$B$12,$L$4:$R$2504,ROW(B482)-3,FALSE)+IF(OR(B482=0,A_Stammdaten!$B$12&lt;B482),0,I482*1/20)</f>
        <v>0</v>
      </c>
      <c r="K482" s="51">
        <f>HLOOKUP(A_Stammdaten!$B$12,$L$4:$R$2504,ROW(B482)-3,FALSE)</f>
        <v>0</v>
      </c>
      <c r="L482" s="51">
        <f t="shared" si="28"/>
        <v>0</v>
      </c>
      <c r="M482" s="51">
        <f t="shared" si="29"/>
        <v>0</v>
      </c>
      <c r="N482" s="51">
        <f t="shared" si="29"/>
        <v>0</v>
      </c>
      <c r="O482" s="51">
        <f t="shared" si="29"/>
        <v>0</v>
      </c>
      <c r="P482" s="51">
        <f t="shared" si="29"/>
        <v>0</v>
      </c>
      <c r="Q482" s="51">
        <f t="shared" si="29"/>
        <v>0</v>
      </c>
      <c r="R482" s="51">
        <f t="shared" si="29"/>
        <v>0</v>
      </c>
    </row>
    <row r="483" spans="1:18" x14ac:dyDescent="0.25">
      <c r="A483" s="17"/>
      <c r="B483" s="52"/>
      <c r="C483" s="17"/>
      <c r="D483" s="17"/>
      <c r="E483" s="17"/>
      <c r="F483" s="17"/>
      <c r="G483" s="17"/>
      <c r="H483" s="17"/>
      <c r="I483" s="16">
        <f>IF(B483&gt;A_Stammdaten!$B$12,0,SUM(C483,D483,F483,G483)-SUM(E483,H483))</f>
        <v>0</v>
      </c>
      <c r="J483" s="51">
        <f>HLOOKUP(A_Stammdaten!$B$12,$L$4:$R$2504,ROW(B483)-3,FALSE)+IF(OR(B483=0,A_Stammdaten!$B$12&lt;B483),0,I483*1/20)</f>
        <v>0</v>
      </c>
      <c r="K483" s="51">
        <f>HLOOKUP(A_Stammdaten!$B$12,$L$4:$R$2504,ROW(B483)-3,FALSE)</f>
        <v>0</v>
      </c>
      <c r="L483" s="51">
        <f t="shared" si="28"/>
        <v>0</v>
      </c>
      <c r="M483" s="51">
        <f t="shared" si="29"/>
        <v>0</v>
      </c>
      <c r="N483" s="51">
        <f t="shared" si="29"/>
        <v>0</v>
      </c>
      <c r="O483" s="51">
        <f t="shared" si="29"/>
        <v>0</v>
      </c>
      <c r="P483" s="51">
        <f t="shared" si="29"/>
        <v>0</v>
      </c>
      <c r="Q483" s="51">
        <f t="shared" si="29"/>
        <v>0</v>
      </c>
      <c r="R483" s="51">
        <f t="shared" si="29"/>
        <v>0</v>
      </c>
    </row>
    <row r="484" spans="1:18" x14ac:dyDescent="0.25">
      <c r="A484" s="17"/>
      <c r="B484" s="52"/>
      <c r="C484" s="17"/>
      <c r="D484" s="17"/>
      <c r="E484" s="17"/>
      <c r="F484" s="17"/>
      <c r="G484" s="17"/>
      <c r="H484" s="17"/>
      <c r="I484" s="16">
        <f>IF(B484&gt;A_Stammdaten!$B$12,0,SUM(C484,D484,F484,G484)-SUM(E484,H484))</f>
        <v>0</v>
      </c>
      <c r="J484" s="51">
        <f>HLOOKUP(A_Stammdaten!$B$12,$L$4:$R$2504,ROW(B484)-3,FALSE)+IF(OR(B484=0,A_Stammdaten!$B$12&lt;B484),0,I484*1/20)</f>
        <v>0</v>
      </c>
      <c r="K484" s="51">
        <f>HLOOKUP(A_Stammdaten!$B$12,$L$4:$R$2504,ROW(B484)-3,FALSE)</f>
        <v>0</v>
      </c>
      <c r="L484" s="51">
        <f t="shared" si="28"/>
        <v>0</v>
      </c>
      <c r="M484" s="51">
        <f t="shared" si="29"/>
        <v>0</v>
      </c>
      <c r="N484" s="51">
        <f t="shared" si="29"/>
        <v>0</v>
      </c>
      <c r="O484" s="51">
        <f t="shared" si="29"/>
        <v>0</v>
      </c>
      <c r="P484" s="51">
        <f t="shared" si="29"/>
        <v>0</v>
      </c>
      <c r="Q484" s="51">
        <f t="shared" si="29"/>
        <v>0</v>
      </c>
      <c r="R484" s="51">
        <f t="shared" si="29"/>
        <v>0</v>
      </c>
    </row>
    <row r="485" spans="1:18" x14ac:dyDescent="0.25">
      <c r="A485" s="17"/>
      <c r="B485" s="52"/>
      <c r="C485" s="17"/>
      <c r="D485" s="17"/>
      <c r="E485" s="17"/>
      <c r="F485" s="17"/>
      <c r="G485" s="17"/>
      <c r="H485" s="17"/>
      <c r="I485" s="16">
        <f>IF(B485&gt;A_Stammdaten!$B$12,0,SUM(C485,D485,F485,G485)-SUM(E485,H485))</f>
        <v>0</v>
      </c>
      <c r="J485" s="51">
        <f>HLOOKUP(A_Stammdaten!$B$12,$L$4:$R$2504,ROW(B485)-3,FALSE)+IF(OR(B485=0,A_Stammdaten!$B$12&lt;B485),0,I485*1/20)</f>
        <v>0</v>
      </c>
      <c r="K485" s="51">
        <f>HLOOKUP(A_Stammdaten!$B$12,$L$4:$R$2504,ROW(B485)-3,FALSE)</f>
        <v>0</v>
      </c>
      <c r="L485" s="51">
        <f t="shared" si="28"/>
        <v>0</v>
      </c>
      <c r="M485" s="51">
        <f t="shared" si="29"/>
        <v>0</v>
      </c>
      <c r="N485" s="51">
        <f t="shared" si="29"/>
        <v>0</v>
      </c>
      <c r="O485" s="51">
        <f t="shared" si="29"/>
        <v>0</v>
      </c>
      <c r="P485" s="51">
        <f t="shared" si="29"/>
        <v>0</v>
      </c>
      <c r="Q485" s="51">
        <f t="shared" si="29"/>
        <v>0</v>
      </c>
      <c r="R485" s="51">
        <f t="shared" si="29"/>
        <v>0</v>
      </c>
    </row>
    <row r="486" spans="1:18" x14ac:dyDescent="0.25">
      <c r="A486" s="17"/>
      <c r="B486" s="52"/>
      <c r="C486" s="17"/>
      <c r="D486" s="17"/>
      <c r="E486" s="17"/>
      <c r="F486" s="17"/>
      <c r="G486" s="17"/>
      <c r="H486" s="17"/>
      <c r="I486" s="16">
        <f>IF(B486&gt;A_Stammdaten!$B$12,0,SUM(C486,D486,F486,G486)-SUM(E486,H486))</f>
        <v>0</v>
      </c>
      <c r="J486" s="51">
        <f>HLOOKUP(A_Stammdaten!$B$12,$L$4:$R$2504,ROW(B486)-3,FALSE)+IF(OR(B486=0,A_Stammdaten!$B$12&lt;B486),0,I486*1/20)</f>
        <v>0</v>
      </c>
      <c r="K486" s="51">
        <f>HLOOKUP(A_Stammdaten!$B$12,$L$4:$R$2504,ROW(B486)-3,FALSE)</f>
        <v>0</v>
      </c>
      <c r="L486" s="51">
        <f t="shared" si="28"/>
        <v>0</v>
      </c>
      <c r="M486" s="51">
        <f t="shared" si="29"/>
        <v>0</v>
      </c>
      <c r="N486" s="51">
        <f t="shared" si="29"/>
        <v>0</v>
      </c>
      <c r="O486" s="51">
        <f t="shared" si="29"/>
        <v>0</v>
      </c>
      <c r="P486" s="51">
        <f t="shared" si="29"/>
        <v>0</v>
      </c>
      <c r="Q486" s="51">
        <f t="shared" si="29"/>
        <v>0</v>
      </c>
      <c r="R486" s="51">
        <f t="shared" si="29"/>
        <v>0</v>
      </c>
    </row>
    <row r="487" spans="1:18" x14ac:dyDescent="0.25">
      <c r="A487" s="17"/>
      <c r="B487" s="52"/>
      <c r="C487" s="17"/>
      <c r="D487" s="17"/>
      <c r="E487" s="17"/>
      <c r="F487" s="17"/>
      <c r="G487" s="17"/>
      <c r="H487" s="17"/>
      <c r="I487" s="16">
        <f>IF(B487&gt;A_Stammdaten!$B$12,0,SUM(C487,D487,F487,G487)-SUM(E487,H487))</f>
        <v>0</v>
      </c>
      <c r="J487" s="51">
        <f>HLOOKUP(A_Stammdaten!$B$12,$L$4:$R$2504,ROW(B487)-3,FALSE)+IF(OR(B487=0,A_Stammdaten!$B$12&lt;B487),0,I487*1/20)</f>
        <v>0</v>
      </c>
      <c r="K487" s="51">
        <f>HLOOKUP(A_Stammdaten!$B$12,$L$4:$R$2504,ROW(B487)-3,FALSE)</f>
        <v>0</v>
      </c>
      <c r="L487" s="51">
        <f t="shared" si="28"/>
        <v>0</v>
      </c>
      <c r="M487" s="51">
        <f t="shared" si="29"/>
        <v>0</v>
      </c>
      <c r="N487" s="51">
        <f t="shared" si="29"/>
        <v>0</v>
      </c>
      <c r="O487" s="51">
        <f t="shared" si="29"/>
        <v>0</v>
      </c>
      <c r="P487" s="51">
        <f t="shared" si="29"/>
        <v>0</v>
      </c>
      <c r="Q487" s="51">
        <f t="shared" si="29"/>
        <v>0</v>
      </c>
      <c r="R487" s="51">
        <f t="shared" si="29"/>
        <v>0</v>
      </c>
    </row>
    <row r="488" spans="1:18" x14ac:dyDescent="0.25">
      <c r="A488" s="17"/>
      <c r="B488" s="52"/>
      <c r="C488" s="17"/>
      <c r="D488" s="17"/>
      <c r="E488" s="17"/>
      <c r="F488" s="17"/>
      <c r="G488" s="17"/>
      <c r="H488" s="17"/>
      <c r="I488" s="16">
        <f>IF(B488&gt;A_Stammdaten!$B$12,0,SUM(C488,D488,F488,G488)-SUM(E488,H488))</f>
        <v>0</v>
      </c>
      <c r="J488" s="51">
        <f>HLOOKUP(A_Stammdaten!$B$12,$L$4:$R$2504,ROW(B488)-3,FALSE)+IF(OR(B488=0,A_Stammdaten!$B$12&lt;B488),0,I488*1/20)</f>
        <v>0</v>
      </c>
      <c r="K488" s="51">
        <f>HLOOKUP(A_Stammdaten!$B$12,$L$4:$R$2504,ROW(B488)-3,FALSE)</f>
        <v>0</v>
      </c>
      <c r="L488" s="51">
        <f t="shared" si="28"/>
        <v>0</v>
      </c>
      <c r="M488" s="51">
        <f t="shared" si="29"/>
        <v>0</v>
      </c>
      <c r="N488" s="51">
        <f t="shared" si="29"/>
        <v>0</v>
      </c>
      <c r="O488" s="51">
        <f t="shared" si="29"/>
        <v>0</v>
      </c>
      <c r="P488" s="51">
        <f t="shared" si="29"/>
        <v>0</v>
      </c>
      <c r="Q488" s="51">
        <f t="shared" si="29"/>
        <v>0</v>
      </c>
      <c r="R488" s="51">
        <f t="shared" si="29"/>
        <v>0</v>
      </c>
    </row>
    <row r="489" spans="1:18" x14ac:dyDescent="0.25">
      <c r="A489" s="17"/>
      <c r="B489" s="52"/>
      <c r="C489" s="17"/>
      <c r="D489" s="17"/>
      <c r="E489" s="17"/>
      <c r="F489" s="17"/>
      <c r="G489" s="17"/>
      <c r="H489" s="17"/>
      <c r="I489" s="16">
        <f>IF(B489&gt;A_Stammdaten!$B$12,0,SUM(C489,D489,F489,G489)-SUM(E489,H489))</f>
        <v>0</v>
      </c>
      <c r="J489" s="51">
        <f>HLOOKUP(A_Stammdaten!$B$12,$L$4:$R$2504,ROW(B489)-3,FALSE)+IF(OR(B489=0,A_Stammdaten!$B$12&lt;B489),0,I489*1/20)</f>
        <v>0</v>
      </c>
      <c r="K489" s="51">
        <f>HLOOKUP(A_Stammdaten!$B$12,$L$4:$R$2504,ROW(B489)-3,FALSE)</f>
        <v>0</v>
      </c>
      <c r="L489" s="51">
        <f t="shared" si="28"/>
        <v>0</v>
      </c>
      <c r="M489" s="51">
        <f t="shared" si="29"/>
        <v>0</v>
      </c>
      <c r="N489" s="51">
        <f t="shared" si="29"/>
        <v>0</v>
      </c>
      <c r="O489" s="51">
        <f t="shared" si="29"/>
        <v>0</v>
      </c>
      <c r="P489" s="51">
        <f t="shared" si="29"/>
        <v>0</v>
      </c>
      <c r="Q489" s="51">
        <f t="shared" si="29"/>
        <v>0</v>
      </c>
      <c r="R489" s="51">
        <f t="shared" si="29"/>
        <v>0</v>
      </c>
    </row>
    <row r="490" spans="1:18" x14ac:dyDescent="0.25">
      <c r="A490" s="17"/>
      <c r="B490" s="52"/>
      <c r="C490" s="17"/>
      <c r="D490" s="17"/>
      <c r="E490" s="17"/>
      <c r="F490" s="17"/>
      <c r="G490" s="17"/>
      <c r="H490" s="17"/>
      <c r="I490" s="16">
        <f>IF(B490&gt;A_Stammdaten!$B$12,0,SUM(C490,D490,F490,G490)-SUM(E490,H490))</f>
        <v>0</v>
      </c>
      <c r="J490" s="51">
        <f>HLOOKUP(A_Stammdaten!$B$12,$L$4:$R$2504,ROW(B490)-3,FALSE)+IF(OR(B490=0,A_Stammdaten!$B$12&lt;B490),0,I490*1/20)</f>
        <v>0</v>
      </c>
      <c r="K490" s="51">
        <f>HLOOKUP(A_Stammdaten!$B$12,$L$4:$R$2504,ROW(B490)-3,FALSE)</f>
        <v>0</v>
      </c>
      <c r="L490" s="51">
        <f t="shared" si="28"/>
        <v>0</v>
      </c>
      <c r="M490" s="51">
        <f t="shared" si="29"/>
        <v>0</v>
      </c>
      <c r="N490" s="51">
        <f t="shared" si="29"/>
        <v>0</v>
      </c>
      <c r="O490" s="51">
        <f t="shared" si="29"/>
        <v>0</v>
      </c>
      <c r="P490" s="51">
        <f t="shared" si="29"/>
        <v>0</v>
      </c>
      <c r="Q490" s="51">
        <f t="shared" si="29"/>
        <v>0</v>
      </c>
      <c r="R490" s="51">
        <f t="shared" si="29"/>
        <v>0</v>
      </c>
    </row>
    <row r="491" spans="1:18" x14ac:dyDescent="0.25">
      <c r="A491" s="17"/>
      <c r="B491" s="52"/>
      <c r="C491" s="17"/>
      <c r="D491" s="17"/>
      <c r="E491" s="17"/>
      <c r="F491" s="17"/>
      <c r="G491" s="17"/>
      <c r="H491" s="17"/>
      <c r="I491" s="16">
        <f>IF(B491&gt;A_Stammdaten!$B$12,0,SUM(C491,D491,F491,G491)-SUM(E491,H491))</f>
        <v>0</v>
      </c>
      <c r="J491" s="51">
        <f>HLOOKUP(A_Stammdaten!$B$12,$L$4:$R$2504,ROW(B491)-3,FALSE)+IF(OR(B491=0,A_Stammdaten!$B$12&lt;B491),0,I491*1/20)</f>
        <v>0</v>
      </c>
      <c r="K491" s="51">
        <f>HLOOKUP(A_Stammdaten!$B$12,$L$4:$R$2504,ROW(B491)-3,FALSE)</f>
        <v>0</v>
      </c>
      <c r="L491" s="51">
        <f t="shared" si="28"/>
        <v>0</v>
      </c>
      <c r="M491" s="51">
        <f t="shared" si="29"/>
        <v>0</v>
      </c>
      <c r="N491" s="51">
        <f t="shared" si="29"/>
        <v>0</v>
      </c>
      <c r="O491" s="51">
        <f t="shared" si="29"/>
        <v>0</v>
      </c>
      <c r="P491" s="51">
        <f t="shared" si="29"/>
        <v>0</v>
      </c>
      <c r="Q491" s="51">
        <f t="shared" si="29"/>
        <v>0</v>
      </c>
      <c r="R491" s="51">
        <f t="shared" si="29"/>
        <v>0</v>
      </c>
    </row>
    <row r="492" spans="1:18" x14ac:dyDescent="0.25">
      <c r="A492" s="17"/>
      <c r="B492" s="52"/>
      <c r="C492" s="17"/>
      <c r="D492" s="17"/>
      <c r="E492" s="17"/>
      <c r="F492" s="17"/>
      <c r="G492" s="17"/>
      <c r="H492" s="17"/>
      <c r="I492" s="16">
        <f>IF(B492&gt;A_Stammdaten!$B$12,0,SUM(C492,D492,F492,G492)-SUM(E492,H492))</f>
        <v>0</v>
      </c>
      <c r="J492" s="51">
        <f>HLOOKUP(A_Stammdaten!$B$12,$L$4:$R$2504,ROW(B492)-3,FALSE)+IF(OR(B492=0,A_Stammdaten!$B$12&lt;B492),0,I492*1/20)</f>
        <v>0</v>
      </c>
      <c r="K492" s="51">
        <f>HLOOKUP(A_Stammdaten!$B$12,$L$4:$R$2504,ROW(B492)-3,FALSE)</f>
        <v>0</v>
      </c>
      <c r="L492" s="51">
        <f t="shared" si="28"/>
        <v>0</v>
      </c>
      <c r="M492" s="51">
        <f t="shared" si="29"/>
        <v>0</v>
      </c>
      <c r="N492" s="51">
        <f t="shared" si="29"/>
        <v>0</v>
      </c>
      <c r="O492" s="51">
        <f t="shared" si="29"/>
        <v>0</v>
      </c>
      <c r="P492" s="51">
        <f t="shared" si="29"/>
        <v>0</v>
      </c>
      <c r="Q492" s="51">
        <f t="shared" si="29"/>
        <v>0</v>
      </c>
      <c r="R492" s="51">
        <f t="shared" si="29"/>
        <v>0</v>
      </c>
    </row>
    <row r="493" spans="1:18" x14ac:dyDescent="0.25">
      <c r="A493" s="17"/>
      <c r="B493" s="52"/>
      <c r="C493" s="17"/>
      <c r="D493" s="17"/>
      <c r="E493" s="17"/>
      <c r="F493" s="17"/>
      <c r="G493" s="17"/>
      <c r="H493" s="17"/>
      <c r="I493" s="16">
        <f>IF(B493&gt;A_Stammdaten!$B$12,0,SUM(C493,D493,F493,G493)-SUM(E493,H493))</f>
        <v>0</v>
      </c>
      <c r="J493" s="51">
        <f>HLOOKUP(A_Stammdaten!$B$12,$L$4:$R$2504,ROW(B493)-3,FALSE)+IF(OR(B493=0,A_Stammdaten!$B$12&lt;B493),0,I493*1/20)</f>
        <v>0</v>
      </c>
      <c r="K493" s="51">
        <f>HLOOKUP(A_Stammdaten!$B$12,$L$4:$R$2504,ROW(B493)-3,FALSE)</f>
        <v>0</v>
      </c>
      <c r="L493" s="51">
        <f t="shared" si="28"/>
        <v>0</v>
      </c>
      <c r="M493" s="51">
        <f t="shared" si="29"/>
        <v>0</v>
      </c>
      <c r="N493" s="51">
        <f t="shared" si="29"/>
        <v>0</v>
      </c>
      <c r="O493" s="51">
        <f t="shared" si="29"/>
        <v>0</v>
      </c>
      <c r="P493" s="51">
        <f t="shared" si="29"/>
        <v>0</v>
      </c>
      <c r="Q493" s="51">
        <f t="shared" si="29"/>
        <v>0</v>
      </c>
      <c r="R493" s="51">
        <f t="shared" si="29"/>
        <v>0</v>
      </c>
    </row>
    <row r="494" spans="1:18" x14ac:dyDescent="0.25">
      <c r="A494" s="17"/>
      <c r="B494" s="52"/>
      <c r="C494" s="17"/>
      <c r="D494" s="17"/>
      <c r="E494" s="17"/>
      <c r="F494" s="17"/>
      <c r="G494" s="17"/>
      <c r="H494" s="17"/>
      <c r="I494" s="16">
        <f>IF(B494&gt;A_Stammdaten!$B$12,0,SUM(C494,D494,F494,G494)-SUM(E494,H494))</f>
        <v>0</v>
      </c>
      <c r="J494" s="51">
        <f>HLOOKUP(A_Stammdaten!$B$12,$L$4:$R$2504,ROW(B494)-3,FALSE)+IF(OR(B494=0,A_Stammdaten!$B$12&lt;B494),0,I494*1/20)</f>
        <v>0</v>
      </c>
      <c r="K494" s="51">
        <f>HLOOKUP(A_Stammdaten!$B$12,$L$4:$R$2504,ROW(B494)-3,FALSE)</f>
        <v>0</v>
      </c>
      <c r="L494" s="51">
        <f t="shared" si="28"/>
        <v>0</v>
      </c>
      <c r="M494" s="51">
        <f t="shared" si="29"/>
        <v>0</v>
      </c>
      <c r="N494" s="51">
        <f t="shared" si="29"/>
        <v>0</v>
      </c>
      <c r="O494" s="51">
        <f t="shared" si="29"/>
        <v>0</v>
      </c>
      <c r="P494" s="51">
        <f t="shared" si="29"/>
        <v>0</v>
      </c>
      <c r="Q494" s="51">
        <f t="shared" si="29"/>
        <v>0</v>
      </c>
      <c r="R494" s="51">
        <f t="shared" si="29"/>
        <v>0</v>
      </c>
    </row>
    <row r="495" spans="1:18" x14ac:dyDescent="0.25">
      <c r="A495" s="17"/>
      <c r="B495" s="52"/>
      <c r="C495" s="17"/>
      <c r="D495" s="17"/>
      <c r="E495" s="17"/>
      <c r="F495" s="17"/>
      <c r="G495" s="17"/>
      <c r="H495" s="17"/>
      <c r="I495" s="16">
        <f>IF(B495&gt;A_Stammdaten!$B$12,0,SUM(C495,D495,F495,G495)-SUM(E495,H495))</f>
        <v>0</v>
      </c>
      <c r="J495" s="51">
        <f>HLOOKUP(A_Stammdaten!$B$12,$L$4:$R$2504,ROW(B495)-3,FALSE)+IF(OR(B495=0,A_Stammdaten!$B$12&lt;B495),0,I495*1/20)</f>
        <v>0</v>
      </c>
      <c r="K495" s="51">
        <f>HLOOKUP(A_Stammdaten!$B$12,$L$4:$R$2504,ROW(B495)-3,FALSE)</f>
        <v>0</v>
      </c>
      <c r="L495" s="51">
        <f t="shared" si="28"/>
        <v>0</v>
      </c>
      <c r="M495" s="51">
        <f t="shared" si="29"/>
        <v>0</v>
      </c>
      <c r="N495" s="51">
        <f t="shared" si="29"/>
        <v>0</v>
      </c>
      <c r="O495" s="51">
        <f t="shared" si="29"/>
        <v>0</v>
      </c>
      <c r="P495" s="51">
        <f t="shared" si="29"/>
        <v>0</v>
      </c>
      <c r="Q495" s="51">
        <f t="shared" si="29"/>
        <v>0</v>
      </c>
      <c r="R495" s="51">
        <f t="shared" si="29"/>
        <v>0</v>
      </c>
    </row>
    <row r="496" spans="1:18" x14ac:dyDescent="0.25">
      <c r="A496" s="17"/>
      <c r="B496" s="52"/>
      <c r="C496" s="17"/>
      <c r="D496" s="17"/>
      <c r="E496" s="17"/>
      <c r="F496" s="17"/>
      <c r="G496" s="17"/>
      <c r="H496" s="17"/>
      <c r="I496" s="16">
        <f>IF(B496&gt;A_Stammdaten!$B$12,0,SUM(C496,D496,F496,G496)-SUM(E496,H496))</f>
        <v>0</v>
      </c>
      <c r="J496" s="51">
        <f>HLOOKUP(A_Stammdaten!$B$12,$L$4:$R$2504,ROW(B496)-3,FALSE)+IF(OR(B496=0,A_Stammdaten!$B$12&lt;B496),0,I496*1/20)</f>
        <v>0</v>
      </c>
      <c r="K496" s="51">
        <f>HLOOKUP(A_Stammdaten!$B$12,$L$4:$R$2504,ROW(B496)-3,FALSE)</f>
        <v>0</v>
      </c>
      <c r="L496" s="51">
        <f t="shared" si="28"/>
        <v>0</v>
      </c>
      <c r="M496" s="51">
        <f t="shared" si="29"/>
        <v>0</v>
      </c>
      <c r="N496" s="51">
        <f t="shared" si="29"/>
        <v>0</v>
      </c>
      <c r="O496" s="51">
        <f t="shared" si="29"/>
        <v>0</v>
      </c>
      <c r="P496" s="51">
        <f t="shared" si="29"/>
        <v>0</v>
      </c>
      <c r="Q496" s="51">
        <f t="shared" si="29"/>
        <v>0</v>
      </c>
      <c r="R496" s="51">
        <f t="shared" si="29"/>
        <v>0</v>
      </c>
    </row>
    <row r="497" spans="1:18" x14ac:dyDescent="0.25">
      <c r="A497" s="17"/>
      <c r="B497" s="52"/>
      <c r="C497" s="17"/>
      <c r="D497" s="17"/>
      <c r="E497" s="17"/>
      <c r="F497" s="17"/>
      <c r="G497" s="17"/>
      <c r="H497" s="17"/>
      <c r="I497" s="16">
        <f>IF(B497&gt;A_Stammdaten!$B$12,0,SUM(C497,D497,F497,G497)-SUM(E497,H497))</f>
        <v>0</v>
      </c>
      <c r="J497" s="51">
        <f>HLOOKUP(A_Stammdaten!$B$12,$L$4:$R$2504,ROW(B497)-3,FALSE)+IF(OR(B497=0,A_Stammdaten!$B$12&lt;B497),0,I497*1/20)</f>
        <v>0</v>
      </c>
      <c r="K497" s="51">
        <f>HLOOKUP(A_Stammdaten!$B$12,$L$4:$R$2504,ROW(B497)-3,FALSE)</f>
        <v>0</v>
      </c>
      <c r="L497" s="51">
        <f t="shared" si="28"/>
        <v>0</v>
      </c>
      <c r="M497" s="51">
        <f t="shared" si="29"/>
        <v>0</v>
      </c>
      <c r="N497" s="51">
        <f t="shared" si="29"/>
        <v>0</v>
      </c>
      <c r="O497" s="51">
        <f t="shared" si="29"/>
        <v>0</v>
      </c>
      <c r="P497" s="51">
        <f t="shared" si="29"/>
        <v>0</v>
      </c>
      <c r="Q497" s="51">
        <f t="shared" si="29"/>
        <v>0</v>
      </c>
      <c r="R497" s="51">
        <f t="shared" si="29"/>
        <v>0</v>
      </c>
    </row>
    <row r="498" spans="1:18" x14ac:dyDescent="0.25">
      <c r="A498" s="17"/>
      <c r="B498" s="52"/>
      <c r="C498" s="17"/>
      <c r="D498" s="17"/>
      <c r="E498" s="17"/>
      <c r="F498" s="17"/>
      <c r="G498" s="17"/>
      <c r="H498" s="17"/>
      <c r="I498" s="16">
        <f>IF(B498&gt;A_Stammdaten!$B$12,0,SUM(C498,D498,F498,G498)-SUM(E498,H498))</f>
        <v>0</v>
      </c>
      <c r="J498" s="51">
        <f>HLOOKUP(A_Stammdaten!$B$12,$L$4:$R$2504,ROW(B498)-3,FALSE)+IF(OR(B498=0,A_Stammdaten!$B$12&lt;B498),0,I498*1/20)</f>
        <v>0</v>
      </c>
      <c r="K498" s="51">
        <f>HLOOKUP(A_Stammdaten!$B$12,$L$4:$R$2504,ROW(B498)-3,FALSE)</f>
        <v>0</v>
      </c>
      <c r="L498" s="51">
        <f t="shared" si="28"/>
        <v>0</v>
      </c>
      <c r="M498" s="51">
        <f t="shared" si="29"/>
        <v>0</v>
      </c>
      <c r="N498" s="51">
        <f t="shared" si="29"/>
        <v>0</v>
      </c>
      <c r="O498" s="51">
        <f t="shared" si="29"/>
        <v>0</v>
      </c>
      <c r="P498" s="51">
        <f t="shared" si="29"/>
        <v>0</v>
      </c>
      <c r="Q498" s="51">
        <f t="shared" si="29"/>
        <v>0</v>
      </c>
      <c r="R498" s="51">
        <f t="shared" si="29"/>
        <v>0</v>
      </c>
    </row>
    <row r="499" spans="1:18" x14ac:dyDescent="0.25">
      <c r="A499" s="17"/>
      <c r="B499" s="52"/>
      <c r="C499" s="17"/>
      <c r="D499" s="17"/>
      <c r="E499" s="17"/>
      <c r="F499" s="17"/>
      <c r="G499" s="17"/>
      <c r="H499" s="17"/>
      <c r="I499" s="16">
        <f>IF(B499&gt;A_Stammdaten!$B$12,0,SUM(C499,D499,F499,G499)-SUM(E499,H499))</f>
        <v>0</v>
      </c>
      <c r="J499" s="51">
        <f>HLOOKUP(A_Stammdaten!$B$12,$L$4:$R$2504,ROW(B499)-3,FALSE)+IF(OR(B499=0,A_Stammdaten!$B$12&lt;B499),0,I499*1/20)</f>
        <v>0</v>
      </c>
      <c r="K499" s="51">
        <f>HLOOKUP(A_Stammdaten!$B$12,$L$4:$R$2504,ROW(B499)-3,FALSE)</f>
        <v>0</v>
      </c>
      <c r="L499" s="51">
        <f t="shared" si="28"/>
        <v>0</v>
      </c>
      <c r="M499" s="51">
        <f t="shared" si="29"/>
        <v>0</v>
      </c>
      <c r="N499" s="51">
        <f t="shared" si="29"/>
        <v>0</v>
      </c>
      <c r="O499" s="51">
        <f t="shared" si="29"/>
        <v>0</v>
      </c>
      <c r="P499" s="51">
        <f t="shared" si="29"/>
        <v>0</v>
      </c>
      <c r="Q499" s="51">
        <f t="shared" si="29"/>
        <v>0</v>
      </c>
      <c r="R499" s="51">
        <f t="shared" si="29"/>
        <v>0</v>
      </c>
    </row>
    <row r="500" spans="1:18" x14ac:dyDescent="0.25">
      <c r="A500" s="17"/>
      <c r="B500" s="52"/>
      <c r="C500" s="17"/>
      <c r="D500" s="17"/>
      <c r="E500" s="17"/>
      <c r="F500" s="17"/>
      <c r="G500" s="17"/>
      <c r="H500" s="17"/>
      <c r="I500" s="16">
        <f>IF(B500&gt;A_Stammdaten!$B$12,0,SUM(C500,D500,F500,G500)-SUM(E500,H500))</f>
        <v>0</v>
      </c>
      <c r="J500" s="51">
        <f>HLOOKUP(A_Stammdaten!$B$12,$L$4:$R$2504,ROW(B500)-3,FALSE)+IF(OR(B500=0,A_Stammdaten!$B$12&lt;B500),0,I500*1/20)</f>
        <v>0</v>
      </c>
      <c r="K500" s="51">
        <f>HLOOKUP(A_Stammdaten!$B$12,$L$4:$R$2504,ROW(B500)-3,FALSE)</f>
        <v>0</v>
      </c>
      <c r="L500" s="51">
        <f t="shared" si="28"/>
        <v>0</v>
      </c>
      <c r="M500" s="51">
        <f t="shared" si="29"/>
        <v>0</v>
      </c>
      <c r="N500" s="51">
        <f t="shared" si="29"/>
        <v>0</v>
      </c>
      <c r="O500" s="51">
        <f t="shared" si="29"/>
        <v>0</v>
      </c>
      <c r="P500" s="51">
        <f t="shared" si="29"/>
        <v>0</v>
      </c>
      <c r="Q500" s="51">
        <f t="shared" si="29"/>
        <v>0</v>
      </c>
      <c r="R500" s="51">
        <f t="shared" si="29"/>
        <v>0</v>
      </c>
    </row>
    <row r="501" spans="1:18" x14ac:dyDescent="0.25">
      <c r="A501" s="17"/>
      <c r="B501" s="52"/>
      <c r="C501" s="17"/>
      <c r="D501" s="17"/>
      <c r="E501" s="17"/>
      <c r="F501" s="17"/>
      <c r="G501" s="17"/>
      <c r="H501" s="17"/>
      <c r="I501" s="16">
        <f>IF(B501&gt;A_Stammdaten!$B$12,0,SUM(C501,D501,F501,G501)-SUM(E501,H501))</f>
        <v>0</v>
      </c>
      <c r="J501" s="51">
        <f>HLOOKUP(A_Stammdaten!$B$12,$L$4:$R$2504,ROW(B501)-3,FALSE)+IF(OR(B501=0,A_Stammdaten!$B$12&lt;B501),0,I501*1/20)</f>
        <v>0</v>
      </c>
      <c r="K501" s="51">
        <f>HLOOKUP(A_Stammdaten!$B$12,$L$4:$R$2504,ROW(B501)-3,FALSE)</f>
        <v>0</v>
      </c>
      <c r="L501" s="51">
        <f t="shared" si="28"/>
        <v>0</v>
      </c>
      <c r="M501" s="51">
        <f t="shared" si="29"/>
        <v>0</v>
      </c>
      <c r="N501" s="51">
        <f t="shared" si="29"/>
        <v>0</v>
      </c>
      <c r="O501" s="51">
        <f t="shared" si="29"/>
        <v>0</v>
      </c>
      <c r="P501" s="51">
        <f t="shared" si="29"/>
        <v>0</v>
      </c>
      <c r="Q501" s="51">
        <f t="shared" si="29"/>
        <v>0</v>
      </c>
      <c r="R501" s="51">
        <f t="shared" si="29"/>
        <v>0</v>
      </c>
    </row>
    <row r="502" spans="1:18" x14ac:dyDescent="0.25">
      <c r="A502" s="17"/>
      <c r="B502" s="52"/>
      <c r="C502" s="17"/>
      <c r="D502" s="17"/>
      <c r="E502" s="17"/>
      <c r="F502" s="17"/>
      <c r="G502" s="17"/>
      <c r="H502" s="17"/>
      <c r="I502" s="16">
        <f>IF(B502&gt;A_Stammdaten!$B$12,0,SUM(C502,D502,F502,G502)-SUM(E502,H502))</f>
        <v>0</v>
      </c>
      <c r="J502" s="51">
        <f>HLOOKUP(A_Stammdaten!$B$12,$L$4:$R$2504,ROW(B502)-3,FALSE)+IF(OR(B502=0,A_Stammdaten!$B$12&lt;B502),0,I502*1/20)</f>
        <v>0</v>
      </c>
      <c r="K502" s="51">
        <f>HLOOKUP(A_Stammdaten!$B$12,$L$4:$R$2504,ROW(B502)-3,FALSE)</f>
        <v>0</v>
      </c>
      <c r="L502" s="51">
        <f t="shared" si="28"/>
        <v>0</v>
      </c>
      <c r="M502" s="51">
        <f t="shared" si="29"/>
        <v>0</v>
      </c>
      <c r="N502" s="51">
        <f t="shared" si="29"/>
        <v>0</v>
      </c>
      <c r="O502" s="51">
        <f t="shared" si="29"/>
        <v>0</v>
      </c>
      <c r="P502" s="51">
        <f t="shared" si="29"/>
        <v>0</v>
      </c>
      <c r="Q502" s="51">
        <f t="shared" si="29"/>
        <v>0</v>
      </c>
      <c r="R502" s="51">
        <f t="shared" si="29"/>
        <v>0</v>
      </c>
    </row>
    <row r="503" spans="1:18" x14ac:dyDescent="0.25">
      <c r="A503" s="17"/>
      <c r="B503" s="52"/>
      <c r="C503" s="17"/>
      <c r="D503" s="17"/>
      <c r="E503" s="17"/>
      <c r="F503" s="17"/>
      <c r="G503" s="17"/>
      <c r="H503" s="17"/>
      <c r="I503" s="16">
        <f>IF(B503&gt;A_Stammdaten!$B$12,0,SUM(C503,D503,F503,G503)-SUM(E503,H503))</f>
        <v>0</v>
      </c>
      <c r="J503" s="51">
        <f>HLOOKUP(A_Stammdaten!$B$12,$L$4:$R$2504,ROW(B503)-3,FALSE)+IF(OR(B503=0,A_Stammdaten!$B$12&lt;B503),0,I503*1/20)</f>
        <v>0</v>
      </c>
      <c r="K503" s="51">
        <f>HLOOKUP(A_Stammdaten!$B$12,$L$4:$R$2504,ROW(B503)-3,FALSE)</f>
        <v>0</v>
      </c>
      <c r="L503" s="51">
        <f t="shared" si="28"/>
        <v>0</v>
      </c>
      <c r="M503" s="51">
        <f t="shared" si="29"/>
        <v>0</v>
      </c>
      <c r="N503" s="51">
        <f t="shared" si="29"/>
        <v>0</v>
      </c>
      <c r="O503" s="51">
        <f t="shared" si="29"/>
        <v>0</v>
      </c>
      <c r="P503" s="51">
        <f t="shared" si="29"/>
        <v>0</v>
      </c>
      <c r="Q503" s="51">
        <f t="shared" si="29"/>
        <v>0</v>
      </c>
      <c r="R503" s="51">
        <f t="shared" si="29"/>
        <v>0</v>
      </c>
    </row>
    <row r="504" spans="1:18" x14ac:dyDescent="0.25">
      <c r="A504" s="17"/>
      <c r="B504" s="52"/>
      <c r="C504" s="17"/>
      <c r="D504" s="17"/>
      <c r="E504" s="17"/>
      <c r="F504" s="17"/>
      <c r="G504" s="17"/>
      <c r="H504" s="17"/>
      <c r="I504" s="16">
        <f>IF(B504&gt;A_Stammdaten!$B$12,0,SUM(C504,D504,F504,G504)-SUM(E504,H504))</f>
        <v>0</v>
      </c>
      <c r="J504" s="51">
        <f>HLOOKUP(A_Stammdaten!$B$12,$L$4:$R$2504,ROW(B504)-3,FALSE)+IF(OR(B504=0,A_Stammdaten!$B$12&lt;B504),0,I504*1/20)</f>
        <v>0</v>
      </c>
      <c r="K504" s="51">
        <f>HLOOKUP(A_Stammdaten!$B$12,$L$4:$R$2504,ROW(B504)-3,FALSE)</f>
        <v>0</v>
      </c>
      <c r="L504" s="51">
        <f t="shared" si="28"/>
        <v>0</v>
      </c>
      <c r="M504" s="51">
        <f t="shared" si="29"/>
        <v>0</v>
      </c>
      <c r="N504" s="51">
        <f t="shared" si="29"/>
        <v>0</v>
      </c>
      <c r="O504" s="51">
        <f t="shared" si="29"/>
        <v>0</v>
      </c>
      <c r="P504" s="51">
        <f t="shared" si="29"/>
        <v>0</v>
      </c>
      <c r="Q504" s="51">
        <f t="shared" si="29"/>
        <v>0</v>
      </c>
      <c r="R504" s="51">
        <f t="shared" si="29"/>
        <v>0</v>
      </c>
    </row>
    <row r="505" spans="1:18" x14ac:dyDescent="0.25">
      <c r="A505" s="17"/>
      <c r="B505" s="52"/>
      <c r="C505" s="17"/>
      <c r="D505" s="17"/>
      <c r="E505" s="17"/>
      <c r="F505" s="17"/>
      <c r="G505" s="17"/>
      <c r="H505" s="17"/>
      <c r="I505" s="16">
        <f>IF(B505&gt;A_Stammdaten!$B$12,0,SUM(C505,D505,F505,G505)-SUM(E505,H505))</f>
        <v>0</v>
      </c>
      <c r="J505" s="51">
        <f>HLOOKUP(A_Stammdaten!$B$12,$L$4:$R$2504,ROW(B505)-3,FALSE)+IF(OR(B505=0,A_Stammdaten!$B$12&lt;B505),0,I505*1/20)</f>
        <v>0</v>
      </c>
      <c r="K505" s="51">
        <f>HLOOKUP(A_Stammdaten!$B$12,$L$4:$R$2504,ROW(B505)-3,FALSE)</f>
        <v>0</v>
      </c>
      <c r="L505" s="51">
        <f t="shared" si="28"/>
        <v>0</v>
      </c>
      <c r="M505" s="51">
        <f t="shared" si="29"/>
        <v>0</v>
      </c>
      <c r="N505" s="51">
        <f t="shared" si="29"/>
        <v>0</v>
      </c>
      <c r="O505" s="51">
        <f t="shared" si="29"/>
        <v>0</v>
      </c>
      <c r="P505" s="51">
        <f t="shared" si="29"/>
        <v>0</v>
      </c>
      <c r="Q505" s="51">
        <f t="shared" si="29"/>
        <v>0</v>
      </c>
      <c r="R505" s="51">
        <f t="shared" si="29"/>
        <v>0</v>
      </c>
    </row>
    <row r="506" spans="1:18" x14ac:dyDescent="0.25">
      <c r="A506" s="17"/>
      <c r="B506" s="52"/>
      <c r="C506" s="17"/>
      <c r="D506" s="17"/>
      <c r="E506" s="17"/>
      <c r="F506" s="17"/>
      <c r="G506" s="17"/>
      <c r="H506" s="17"/>
      <c r="I506" s="16">
        <f>IF(B506&gt;A_Stammdaten!$B$12,0,SUM(C506,D506,F506,G506)-SUM(E506,H506))</f>
        <v>0</v>
      </c>
      <c r="J506" s="51">
        <f>HLOOKUP(A_Stammdaten!$B$12,$L$4:$R$2504,ROW(B506)-3,FALSE)+IF(OR(B506=0,A_Stammdaten!$B$12&lt;B506),0,I506*1/20)</f>
        <v>0</v>
      </c>
      <c r="K506" s="51">
        <f>HLOOKUP(A_Stammdaten!$B$12,$L$4:$R$2504,ROW(B506)-3,FALSE)</f>
        <v>0</v>
      </c>
      <c r="L506" s="51">
        <f t="shared" si="28"/>
        <v>0</v>
      </c>
      <c r="M506" s="51">
        <f t="shared" si="29"/>
        <v>0</v>
      </c>
      <c r="N506" s="51">
        <f t="shared" si="29"/>
        <v>0</v>
      </c>
      <c r="O506" s="51">
        <f t="shared" si="29"/>
        <v>0</v>
      </c>
      <c r="P506" s="51">
        <f t="shared" si="29"/>
        <v>0</v>
      </c>
      <c r="Q506" s="51">
        <f t="shared" si="29"/>
        <v>0</v>
      </c>
      <c r="R506" s="51">
        <f t="shared" si="29"/>
        <v>0</v>
      </c>
    </row>
    <row r="507" spans="1:18" x14ac:dyDescent="0.25">
      <c r="A507" s="17"/>
      <c r="B507" s="52"/>
      <c r="C507" s="17"/>
      <c r="D507" s="17"/>
      <c r="E507" s="17"/>
      <c r="F507" s="17"/>
      <c r="G507" s="17"/>
      <c r="H507" s="17"/>
      <c r="I507" s="16">
        <f>IF(B507&gt;A_Stammdaten!$B$12,0,SUM(C507,D507,F507,G507)-SUM(E507,H507))</f>
        <v>0</v>
      </c>
      <c r="J507" s="51">
        <f>HLOOKUP(A_Stammdaten!$B$12,$L$4:$R$2504,ROW(B507)-3,FALSE)+IF(OR(B507=0,A_Stammdaten!$B$12&lt;B507),0,I507*1/20)</f>
        <v>0</v>
      </c>
      <c r="K507" s="51">
        <f>HLOOKUP(A_Stammdaten!$B$12,$L$4:$R$2504,ROW(B507)-3,FALSE)</f>
        <v>0</v>
      </c>
      <c r="L507" s="51">
        <f t="shared" si="28"/>
        <v>0</v>
      </c>
      <c r="M507" s="51">
        <f t="shared" si="29"/>
        <v>0</v>
      </c>
      <c r="N507" s="51">
        <f t="shared" si="29"/>
        <v>0</v>
      </c>
      <c r="O507" s="51">
        <f t="shared" si="29"/>
        <v>0</v>
      </c>
      <c r="P507" s="51">
        <f t="shared" si="29"/>
        <v>0</v>
      </c>
      <c r="Q507" s="51">
        <f t="shared" si="29"/>
        <v>0</v>
      </c>
      <c r="R507" s="51">
        <f t="shared" si="29"/>
        <v>0</v>
      </c>
    </row>
    <row r="508" spans="1:18" x14ac:dyDescent="0.25">
      <c r="A508" s="17"/>
      <c r="B508" s="52"/>
      <c r="C508" s="17"/>
      <c r="D508" s="17"/>
      <c r="E508" s="17"/>
      <c r="F508" s="17"/>
      <c r="G508" s="17"/>
      <c r="H508" s="17"/>
      <c r="I508" s="16">
        <f>IF(B508&gt;A_Stammdaten!$B$12,0,SUM(C508,D508,F508,G508)-SUM(E508,H508))</f>
        <v>0</v>
      </c>
      <c r="J508" s="51">
        <f>HLOOKUP(A_Stammdaten!$B$12,$L$4:$R$2504,ROW(B508)-3,FALSE)+IF(OR(B508=0,A_Stammdaten!$B$12&lt;B508),0,I508*1/20)</f>
        <v>0</v>
      </c>
      <c r="K508" s="51">
        <f>HLOOKUP(A_Stammdaten!$B$12,$L$4:$R$2504,ROW(B508)-3,FALSE)</f>
        <v>0</v>
      </c>
      <c r="L508" s="51">
        <f t="shared" si="28"/>
        <v>0</v>
      </c>
      <c r="M508" s="51">
        <f t="shared" si="29"/>
        <v>0</v>
      </c>
      <c r="N508" s="51">
        <f t="shared" si="29"/>
        <v>0</v>
      </c>
      <c r="O508" s="51">
        <f t="shared" si="29"/>
        <v>0</v>
      </c>
      <c r="P508" s="51">
        <f t="shared" si="29"/>
        <v>0</v>
      </c>
      <c r="Q508" s="51">
        <f t="shared" si="29"/>
        <v>0</v>
      </c>
      <c r="R508" s="51">
        <f t="shared" si="29"/>
        <v>0</v>
      </c>
    </row>
    <row r="509" spans="1:18" x14ac:dyDescent="0.25">
      <c r="A509" s="17"/>
      <c r="B509" s="52"/>
      <c r="C509" s="17"/>
      <c r="D509" s="17"/>
      <c r="E509" s="17"/>
      <c r="F509" s="17"/>
      <c r="G509" s="17"/>
      <c r="H509" s="17"/>
      <c r="I509" s="16">
        <f>IF(B509&gt;A_Stammdaten!$B$12,0,SUM(C509,D509,F509,G509)-SUM(E509,H509))</f>
        <v>0</v>
      </c>
      <c r="J509" s="51">
        <f>HLOOKUP(A_Stammdaten!$B$12,$L$4:$R$2504,ROW(B509)-3,FALSE)+IF(OR(B509=0,A_Stammdaten!$B$12&lt;B509),0,I509*1/20)</f>
        <v>0</v>
      </c>
      <c r="K509" s="51">
        <f>HLOOKUP(A_Stammdaten!$B$12,$L$4:$R$2504,ROW(B509)-3,FALSE)</f>
        <v>0</v>
      </c>
      <c r="L509" s="51">
        <f t="shared" si="28"/>
        <v>0</v>
      </c>
      <c r="M509" s="51">
        <f t="shared" si="29"/>
        <v>0</v>
      </c>
      <c r="N509" s="51">
        <f t="shared" si="29"/>
        <v>0</v>
      </c>
      <c r="O509" s="51">
        <f t="shared" si="29"/>
        <v>0</v>
      </c>
      <c r="P509" s="51">
        <f t="shared" si="29"/>
        <v>0</v>
      </c>
      <c r="Q509" s="51">
        <f t="shared" si="29"/>
        <v>0</v>
      </c>
      <c r="R509" s="51">
        <f t="shared" si="29"/>
        <v>0</v>
      </c>
    </row>
    <row r="510" spans="1:18" x14ac:dyDescent="0.25">
      <c r="A510" s="17"/>
      <c r="B510" s="52"/>
      <c r="C510" s="17"/>
      <c r="D510" s="17"/>
      <c r="E510" s="17"/>
      <c r="F510" s="17"/>
      <c r="G510" s="17"/>
      <c r="H510" s="17"/>
      <c r="I510" s="16">
        <f>IF(B510&gt;A_Stammdaten!$B$12,0,SUM(C510,D510,F510,G510)-SUM(E510,H510))</f>
        <v>0</v>
      </c>
      <c r="J510" s="51">
        <f>HLOOKUP(A_Stammdaten!$B$12,$L$4:$R$2504,ROW(B510)-3,FALSE)+IF(OR(B510=0,A_Stammdaten!$B$12&lt;B510),0,I510*1/20)</f>
        <v>0</v>
      </c>
      <c r="K510" s="51">
        <f>HLOOKUP(A_Stammdaten!$B$12,$L$4:$R$2504,ROW(B510)-3,FALSE)</f>
        <v>0</v>
      </c>
      <c r="L510" s="51">
        <f t="shared" si="28"/>
        <v>0</v>
      </c>
      <c r="M510" s="51">
        <f t="shared" si="29"/>
        <v>0</v>
      </c>
      <c r="N510" s="51">
        <f t="shared" si="29"/>
        <v>0</v>
      </c>
      <c r="O510" s="51">
        <f t="shared" ref="M510:R552" si="30">IF(OR($I510=0,O$4&lt;$B510,$B510=0,20-(O$4-$B510)=0),0,$I510*(19-(O$4-$B510))/20)</f>
        <v>0</v>
      </c>
      <c r="P510" s="51">
        <f t="shared" si="30"/>
        <v>0</v>
      </c>
      <c r="Q510" s="51">
        <f t="shared" si="30"/>
        <v>0</v>
      </c>
      <c r="R510" s="51">
        <f t="shared" si="30"/>
        <v>0</v>
      </c>
    </row>
    <row r="511" spans="1:18" x14ac:dyDescent="0.25">
      <c r="A511" s="17"/>
      <c r="B511" s="52"/>
      <c r="C511" s="17"/>
      <c r="D511" s="17"/>
      <c r="E511" s="17"/>
      <c r="F511" s="17"/>
      <c r="G511" s="17"/>
      <c r="H511" s="17"/>
      <c r="I511" s="16">
        <f>IF(B511&gt;A_Stammdaten!$B$12,0,SUM(C511,D511,F511,G511)-SUM(E511,H511))</f>
        <v>0</v>
      </c>
      <c r="J511" s="51">
        <f>HLOOKUP(A_Stammdaten!$B$12,$L$4:$R$2504,ROW(B511)-3,FALSE)+IF(OR(B511=0,A_Stammdaten!$B$12&lt;B511),0,I511*1/20)</f>
        <v>0</v>
      </c>
      <c r="K511" s="51">
        <f>HLOOKUP(A_Stammdaten!$B$12,$L$4:$R$2504,ROW(B511)-3,FALSE)</f>
        <v>0</v>
      </c>
      <c r="L511" s="51">
        <f t="shared" si="28"/>
        <v>0</v>
      </c>
      <c r="M511" s="51">
        <f t="shared" si="30"/>
        <v>0</v>
      </c>
      <c r="N511" s="51">
        <f t="shared" si="30"/>
        <v>0</v>
      </c>
      <c r="O511" s="51">
        <f t="shared" si="30"/>
        <v>0</v>
      </c>
      <c r="P511" s="51">
        <f t="shared" si="30"/>
        <v>0</v>
      </c>
      <c r="Q511" s="51">
        <f t="shared" si="30"/>
        <v>0</v>
      </c>
      <c r="R511" s="51">
        <f t="shared" si="30"/>
        <v>0</v>
      </c>
    </row>
    <row r="512" spans="1:18" x14ac:dyDescent="0.25">
      <c r="A512" s="17"/>
      <c r="B512" s="52"/>
      <c r="C512" s="17"/>
      <c r="D512" s="17"/>
      <c r="E512" s="17"/>
      <c r="F512" s="17"/>
      <c r="G512" s="17"/>
      <c r="H512" s="17"/>
      <c r="I512" s="16">
        <f>IF(B512&gt;A_Stammdaten!$B$12,0,SUM(C512,D512,F512,G512)-SUM(E512,H512))</f>
        <v>0</v>
      </c>
      <c r="J512" s="51">
        <f>HLOOKUP(A_Stammdaten!$B$12,$L$4:$R$2504,ROW(B512)-3,FALSE)+IF(OR(B512=0,A_Stammdaten!$B$12&lt;B512),0,I512*1/20)</f>
        <v>0</v>
      </c>
      <c r="K512" s="51">
        <f>HLOOKUP(A_Stammdaten!$B$12,$L$4:$R$2504,ROW(B512)-3,FALSE)</f>
        <v>0</v>
      </c>
      <c r="L512" s="51">
        <f t="shared" ref="L512:L575" si="31">IF(OR($I512=0,L$4&lt;$B512,$B512=0,20-(L$4-$B512)=0),0,$I512*(19-(L$4-$B512))/20)</f>
        <v>0</v>
      </c>
      <c r="M512" s="51">
        <f t="shared" si="30"/>
        <v>0</v>
      </c>
      <c r="N512" s="51">
        <f t="shared" si="30"/>
        <v>0</v>
      </c>
      <c r="O512" s="51">
        <f t="shared" si="30"/>
        <v>0</v>
      </c>
      <c r="P512" s="51">
        <f t="shared" si="30"/>
        <v>0</v>
      </c>
      <c r="Q512" s="51">
        <f t="shared" si="30"/>
        <v>0</v>
      </c>
      <c r="R512" s="51">
        <f t="shared" si="30"/>
        <v>0</v>
      </c>
    </row>
    <row r="513" spans="1:18" x14ac:dyDescent="0.25">
      <c r="A513" s="17"/>
      <c r="B513" s="52"/>
      <c r="C513" s="17"/>
      <c r="D513" s="17"/>
      <c r="E513" s="17"/>
      <c r="F513" s="17"/>
      <c r="G513" s="17"/>
      <c r="H513" s="17"/>
      <c r="I513" s="16">
        <f>IF(B513&gt;A_Stammdaten!$B$12,0,SUM(C513,D513,F513,G513)-SUM(E513,H513))</f>
        <v>0</v>
      </c>
      <c r="J513" s="51">
        <f>HLOOKUP(A_Stammdaten!$B$12,$L$4:$R$2504,ROW(B513)-3,FALSE)+IF(OR(B513=0,A_Stammdaten!$B$12&lt;B513),0,I513*1/20)</f>
        <v>0</v>
      </c>
      <c r="K513" s="51">
        <f>HLOOKUP(A_Stammdaten!$B$12,$L$4:$R$2504,ROW(B513)-3,FALSE)</f>
        <v>0</v>
      </c>
      <c r="L513" s="51">
        <f t="shared" si="31"/>
        <v>0</v>
      </c>
      <c r="M513" s="51">
        <f t="shared" si="30"/>
        <v>0</v>
      </c>
      <c r="N513" s="51">
        <f t="shared" si="30"/>
        <v>0</v>
      </c>
      <c r="O513" s="51">
        <f t="shared" si="30"/>
        <v>0</v>
      </c>
      <c r="P513" s="51">
        <f t="shared" si="30"/>
        <v>0</v>
      </c>
      <c r="Q513" s="51">
        <f t="shared" si="30"/>
        <v>0</v>
      </c>
      <c r="R513" s="51">
        <f t="shared" si="30"/>
        <v>0</v>
      </c>
    </row>
    <row r="514" spans="1:18" x14ac:dyDescent="0.25">
      <c r="A514" s="17"/>
      <c r="B514" s="52"/>
      <c r="C514" s="17"/>
      <c r="D514" s="17"/>
      <c r="E514" s="17"/>
      <c r="F514" s="17"/>
      <c r="G514" s="17"/>
      <c r="H514" s="17"/>
      <c r="I514" s="16">
        <f>IF(B514&gt;A_Stammdaten!$B$12,0,SUM(C514,D514,F514,G514)-SUM(E514,H514))</f>
        <v>0</v>
      </c>
      <c r="J514" s="51">
        <f>HLOOKUP(A_Stammdaten!$B$12,$L$4:$R$2504,ROW(B514)-3,FALSE)+IF(OR(B514=0,A_Stammdaten!$B$12&lt;B514),0,I514*1/20)</f>
        <v>0</v>
      </c>
      <c r="K514" s="51">
        <f>HLOOKUP(A_Stammdaten!$B$12,$L$4:$R$2504,ROW(B514)-3,FALSE)</f>
        <v>0</v>
      </c>
      <c r="L514" s="51">
        <f t="shared" si="31"/>
        <v>0</v>
      </c>
      <c r="M514" s="51">
        <f t="shared" si="30"/>
        <v>0</v>
      </c>
      <c r="N514" s="51">
        <f t="shared" si="30"/>
        <v>0</v>
      </c>
      <c r="O514" s="51">
        <f t="shared" si="30"/>
        <v>0</v>
      </c>
      <c r="P514" s="51">
        <f t="shared" si="30"/>
        <v>0</v>
      </c>
      <c r="Q514" s="51">
        <f t="shared" si="30"/>
        <v>0</v>
      </c>
      <c r="R514" s="51">
        <f t="shared" si="30"/>
        <v>0</v>
      </c>
    </row>
    <row r="515" spans="1:18" x14ac:dyDescent="0.25">
      <c r="A515" s="17"/>
      <c r="B515" s="52"/>
      <c r="C515" s="17"/>
      <c r="D515" s="17"/>
      <c r="E515" s="17"/>
      <c r="F515" s="17"/>
      <c r="G515" s="17"/>
      <c r="H515" s="17"/>
      <c r="I515" s="16">
        <f>IF(B515&gt;A_Stammdaten!$B$12,0,SUM(C515,D515,F515,G515)-SUM(E515,H515))</f>
        <v>0</v>
      </c>
      <c r="J515" s="51">
        <f>HLOOKUP(A_Stammdaten!$B$12,$L$4:$R$2504,ROW(B515)-3,FALSE)+IF(OR(B515=0,A_Stammdaten!$B$12&lt;B515),0,I515*1/20)</f>
        <v>0</v>
      </c>
      <c r="K515" s="51">
        <f>HLOOKUP(A_Stammdaten!$B$12,$L$4:$R$2504,ROW(B515)-3,FALSE)</f>
        <v>0</v>
      </c>
      <c r="L515" s="51">
        <f t="shared" si="31"/>
        <v>0</v>
      </c>
      <c r="M515" s="51">
        <f t="shared" si="30"/>
        <v>0</v>
      </c>
      <c r="N515" s="51">
        <f t="shared" si="30"/>
        <v>0</v>
      </c>
      <c r="O515" s="51">
        <f t="shared" si="30"/>
        <v>0</v>
      </c>
      <c r="P515" s="51">
        <f t="shared" si="30"/>
        <v>0</v>
      </c>
      <c r="Q515" s="51">
        <f t="shared" si="30"/>
        <v>0</v>
      </c>
      <c r="R515" s="51">
        <f t="shared" si="30"/>
        <v>0</v>
      </c>
    </row>
    <row r="516" spans="1:18" x14ac:dyDescent="0.25">
      <c r="A516" s="17"/>
      <c r="B516" s="52"/>
      <c r="C516" s="17"/>
      <c r="D516" s="17"/>
      <c r="E516" s="17"/>
      <c r="F516" s="17"/>
      <c r="G516" s="17"/>
      <c r="H516" s="17"/>
      <c r="I516" s="16">
        <f>IF(B516&gt;A_Stammdaten!$B$12,0,SUM(C516,D516,F516,G516)-SUM(E516,H516))</f>
        <v>0</v>
      </c>
      <c r="J516" s="51">
        <f>HLOOKUP(A_Stammdaten!$B$12,$L$4:$R$2504,ROW(B516)-3,FALSE)+IF(OR(B516=0,A_Stammdaten!$B$12&lt;B516),0,I516*1/20)</f>
        <v>0</v>
      </c>
      <c r="K516" s="51">
        <f>HLOOKUP(A_Stammdaten!$B$12,$L$4:$R$2504,ROW(B516)-3,FALSE)</f>
        <v>0</v>
      </c>
      <c r="L516" s="51">
        <f t="shared" si="31"/>
        <v>0</v>
      </c>
      <c r="M516" s="51">
        <f t="shared" si="30"/>
        <v>0</v>
      </c>
      <c r="N516" s="51">
        <f t="shared" si="30"/>
        <v>0</v>
      </c>
      <c r="O516" s="51">
        <f t="shared" si="30"/>
        <v>0</v>
      </c>
      <c r="P516" s="51">
        <f t="shared" si="30"/>
        <v>0</v>
      </c>
      <c r="Q516" s="51">
        <f t="shared" si="30"/>
        <v>0</v>
      </c>
      <c r="R516" s="51">
        <f t="shared" si="30"/>
        <v>0</v>
      </c>
    </row>
    <row r="517" spans="1:18" x14ac:dyDescent="0.25">
      <c r="A517" s="17"/>
      <c r="B517" s="52"/>
      <c r="C517" s="17"/>
      <c r="D517" s="17"/>
      <c r="E517" s="17"/>
      <c r="F517" s="17"/>
      <c r="G517" s="17"/>
      <c r="H517" s="17"/>
      <c r="I517" s="16">
        <f>IF(B517&gt;A_Stammdaten!$B$12,0,SUM(C517,D517,F517,G517)-SUM(E517,H517))</f>
        <v>0</v>
      </c>
      <c r="J517" s="51">
        <f>HLOOKUP(A_Stammdaten!$B$12,$L$4:$R$2504,ROW(B517)-3,FALSE)+IF(OR(B517=0,A_Stammdaten!$B$12&lt;B517),0,I517*1/20)</f>
        <v>0</v>
      </c>
      <c r="K517" s="51">
        <f>HLOOKUP(A_Stammdaten!$B$12,$L$4:$R$2504,ROW(B517)-3,FALSE)</f>
        <v>0</v>
      </c>
      <c r="L517" s="51">
        <f t="shared" si="31"/>
        <v>0</v>
      </c>
      <c r="M517" s="51">
        <f t="shared" si="30"/>
        <v>0</v>
      </c>
      <c r="N517" s="51">
        <f t="shared" si="30"/>
        <v>0</v>
      </c>
      <c r="O517" s="51">
        <f t="shared" si="30"/>
        <v>0</v>
      </c>
      <c r="P517" s="51">
        <f t="shared" si="30"/>
        <v>0</v>
      </c>
      <c r="Q517" s="51">
        <f t="shared" si="30"/>
        <v>0</v>
      </c>
      <c r="R517" s="51">
        <f t="shared" si="30"/>
        <v>0</v>
      </c>
    </row>
    <row r="518" spans="1:18" x14ac:dyDescent="0.25">
      <c r="A518" s="17"/>
      <c r="B518" s="52"/>
      <c r="C518" s="17"/>
      <c r="D518" s="17"/>
      <c r="E518" s="17"/>
      <c r="F518" s="17"/>
      <c r="G518" s="17"/>
      <c r="H518" s="17"/>
      <c r="I518" s="16">
        <f>IF(B518&gt;A_Stammdaten!$B$12,0,SUM(C518,D518,F518,G518)-SUM(E518,H518))</f>
        <v>0</v>
      </c>
      <c r="J518" s="51">
        <f>HLOOKUP(A_Stammdaten!$B$12,$L$4:$R$2504,ROW(B518)-3,FALSE)+IF(OR(B518=0,A_Stammdaten!$B$12&lt;B518),0,I518*1/20)</f>
        <v>0</v>
      </c>
      <c r="K518" s="51">
        <f>HLOOKUP(A_Stammdaten!$B$12,$L$4:$R$2504,ROW(B518)-3,FALSE)</f>
        <v>0</v>
      </c>
      <c r="L518" s="51">
        <f t="shared" si="31"/>
        <v>0</v>
      </c>
      <c r="M518" s="51">
        <f t="shared" si="30"/>
        <v>0</v>
      </c>
      <c r="N518" s="51">
        <f t="shared" si="30"/>
        <v>0</v>
      </c>
      <c r="O518" s="51">
        <f t="shared" si="30"/>
        <v>0</v>
      </c>
      <c r="P518" s="51">
        <f t="shared" si="30"/>
        <v>0</v>
      </c>
      <c r="Q518" s="51">
        <f t="shared" si="30"/>
        <v>0</v>
      </c>
      <c r="R518" s="51">
        <f t="shared" si="30"/>
        <v>0</v>
      </c>
    </row>
    <row r="519" spans="1:18" x14ac:dyDescent="0.25">
      <c r="A519" s="17"/>
      <c r="B519" s="52"/>
      <c r="C519" s="17"/>
      <c r="D519" s="17"/>
      <c r="E519" s="17"/>
      <c r="F519" s="17"/>
      <c r="G519" s="17"/>
      <c r="H519" s="17"/>
      <c r="I519" s="16">
        <f>IF(B519&gt;A_Stammdaten!$B$12,0,SUM(C519,D519,F519,G519)-SUM(E519,H519))</f>
        <v>0</v>
      </c>
      <c r="J519" s="51">
        <f>HLOOKUP(A_Stammdaten!$B$12,$L$4:$R$2504,ROW(B519)-3,FALSE)+IF(OR(B519=0,A_Stammdaten!$B$12&lt;B519),0,I519*1/20)</f>
        <v>0</v>
      </c>
      <c r="K519" s="51">
        <f>HLOOKUP(A_Stammdaten!$B$12,$L$4:$R$2504,ROW(B519)-3,FALSE)</f>
        <v>0</v>
      </c>
      <c r="L519" s="51">
        <f t="shared" si="31"/>
        <v>0</v>
      </c>
      <c r="M519" s="51">
        <f t="shared" si="30"/>
        <v>0</v>
      </c>
      <c r="N519" s="51">
        <f t="shared" si="30"/>
        <v>0</v>
      </c>
      <c r="O519" s="51">
        <f t="shared" si="30"/>
        <v>0</v>
      </c>
      <c r="P519" s="51">
        <f t="shared" si="30"/>
        <v>0</v>
      </c>
      <c r="Q519" s="51">
        <f t="shared" si="30"/>
        <v>0</v>
      </c>
      <c r="R519" s="51">
        <f t="shared" si="30"/>
        <v>0</v>
      </c>
    </row>
    <row r="520" spans="1:18" x14ac:dyDescent="0.25">
      <c r="A520" s="17"/>
      <c r="B520" s="52"/>
      <c r="C520" s="17"/>
      <c r="D520" s="17"/>
      <c r="E520" s="17"/>
      <c r="F520" s="17"/>
      <c r="G520" s="17"/>
      <c r="H520" s="17"/>
      <c r="I520" s="16">
        <f>IF(B520&gt;A_Stammdaten!$B$12,0,SUM(C520,D520,F520,G520)-SUM(E520,H520))</f>
        <v>0</v>
      </c>
      <c r="J520" s="51">
        <f>HLOOKUP(A_Stammdaten!$B$12,$L$4:$R$2504,ROW(B520)-3,FALSE)+IF(OR(B520=0,A_Stammdaten!$B$12&lt;B520),0,I520*1/20)</f>
        <v>0</v>
      </c>
      <c r="K520" s="51">
        <f>HLOOKUP(A_Stammdaten!$B$12,$L$4:$R$2504,ROW(B520)-3,FALSE)</f>
        <v>0</v>
      </c>
      <c r="L520" s="51">
        <f t="shared" si="31"/>
        <v>0</v>
      </c>
      <c r="M520" s="51">
        <f t="shared" si="30"/>
        <v>0</v>
      </c>
      <c r="N520" s="51">
        <f t="shared" si="30"/>
        <v>0</v>
      </c>
      <c r="O520" s="51">
        <f t="shared" si="30"/>
        <v>0</v>
      </c>
      <c r="P520" s="51">
        <f t="shared" si="30"/>
        <v>0</v>
      </c>
      <c r="Q520" s="51">
        <f t="shared" si="30"/>
        <v>0</v>
      </c>
      <c r="R520" s="51">
        <f t="shared" si="30"/>
        <v>0</v>
      </c>
    </row>
    <row r="521" spans="1:18" x14ac:dyDescent="0.25">
      <c r="A521" s="17"/>
      <c r="B521" s="52"/>
      <c r="C521" s="17"/>
      <c r="D521" s="17"/>
      <c r="E521" s="17"/>
      <c r="F521" s="17"/>
      <c r="G521" s="17"/>
      <c r="H521" s="17"/>
      <c r="I521" s="16">
        <f>IF(B521&gt;A_Stammdaten!$B$12,0,SUM(C521,D521,F521,G521)-SUM(E521,H521))</f>
        <v>0</v>
      </c>
      <c r="J521" s="51">
        <f>HLOOKUP(A_Stammdaten!$B$12,$L$4:$R$2504,ROW(B521)-3,FALSE)+IF(OR(B521=0,A_Stammdaten!$B$12&lt;B521),0,I521*1/20)</f>
        <v>0</v>
      </c>
      <c r="K521" s="51">
        <f>HLOOKUP(A_Stammdaten!$B$12,$L$4:$R$2504,ROW(B521)-3,FALSE)</f>
        <v>0</v>
      </c>
      <c r="L521" s="51">
        <f t="shared" si="31"/>
        <v>0</v>
      </c>
      <c r="M521" s="51">
        <f t="shared" si="30"/>
        <v>0</v>
      </c>
      <c r="N521" s="51">
        <f t="shared" si="30"/>
        <v>0</v>
      </c>
      <c r="O521" s="51">
        <f t="shared" si="30"/>
        <v>0</v>
      </c>
      <c r="P521" s="51">
        <f t="shared" si="30"/>
        <v>0</v>
      </c>
      <c r="Q521" s="51">
        <f t="shared" si="30"/>
        <v>0</v>
      </c>
      <c r="R521" s="51">
        <f t="shared" si="30"/>
        <v>0</v>
      </c>
    </row>
    <row r="522" spans="1:18" x14ac:dyDescent="0.25">
      <c r="A522" s="17"/>
      <c r="B522" s="52"/>
      <c r="C522" s="17"/>
      <c r="D522" s="17"/>
      <c r="E522" s="17"/>
      <c r="F522" s="17"/>
      <c r="G522" s="17"/>
      <c r="H522" s="17"/>
      <c r="I522" s="16">
        <f>IF(B522&gt;A_Stammdaten!$B$12,0,SUM(C522,D522,F522,G522)-SUM(E522,H522))</f>
        <v>0</v>
      </c>
      <c r="J522" s="51">
        <f>HLOOKUP(A_Stammdaten!$B$12,$L$4:$R$2504,ROW(B522)-3,FALSE)+IF(OR(B522=0,A_Stammdaten!$B$12&lt;B522),0,I522*1/20)</f>
        <v>0</v>
      </c>
      <c r="K522" s="51">
        <f>HLOOKUP(A_Stammdaten!$B$12,$L$4:$R$2504,ROW(B522)-3,FALSE)</f>
        <v>0</v>
      </c>
      <c r="L522" s="51">
        <f t="shared" si="31"/>
        <v>0</v>
      </c>
      <c r="M522" s="51">
        <f t="shared" si="30"/>
        <v>0</v>
      </c>
      <c r="N522" s="51">
        <f t="shared" si="30"/>
        <v>0</v>
      </c>
      <c r="O522" s="51">
        <f t="shared" si="30"/>
        <v>0</v>
      </c>
      <c r="P522" s="51">
        <f t="shared" si="30"/>
        <v>0</v>
      </c>
      <c r="Q522" s="51">
        <f t="shared" si="30"/>
        <v>0</v>
      </c>
      <c r="R522" s="51">
        <f t="shared" si="30"/>
        <v>0</v>
      </c>
    </row>
    <row r="523" spans="1:18" x14ac:dyDescent="0.25">
      <c r="A523" s="17"/>
      <c r="B523" s="52"/>
      <c r="C523" s="17"/>
      <c r="D523" s="17"/>
      <c r="E523" s="17"/>
      <c r="F523" s="17"/>
      <c r="G523" s="17"/>
      <c r="H523" s="17"/>
      <c r="I523" s="16">
        <f>IF(B523&gt;A_Stammdaten!$B$12,0,SUM(C523,D523,F523,G523)-SUM(E523,H523))</f>
        <v>0</v>
      </c>
      <c r="J523" s="51">
        <f>HLOOKUP(A_Stammdaten!$B$12,$L$4:$R$2504,ROW(B523)-3,FALSE)+IF(OR(B523=0,A_Stammdaten!$B$12&lt;B523),0,I523*1/20)</f>
        <v>0</v>
      </c>
      <c r="K523" s="51">
        <f>HLOOKUP(A_Stammdaten!$B$12,$L$4:$R$2504,ROW(B523)-3,FALSE)</f>
        <v>0</v>
      </c>
      <c r="L523" s="51">
        <f t="shared" si="31"/>
        <v>0</v>
      </c>
      <c r="M523" s="51">
        <f t="shared" si="30"/>
        <v>0</v>
      </c>
      <c r="N523" s="51">
        <f t="shared" si="30"/>
        <v>0</v>
      </c>
      <c r="O523" s="51">
        <f t="shared" si="30"/>
        <v>0</v>
      </c>
      <c r="P523" s="51">
        <f t="shared" si="30"/>
        <v>0</v>
      </c>
      <c r="Q523" s="51">
        <f t="shared" si="30"/>
        <v>0</v>
      </c>
      <c r="R523" s="51">
        <f t="shared" si="30"/>
        <v>0</v>
      </c>
    </row>
    <row r="524" spans="1:18" x14ac:dyDescent="0.25">
      <c r="A524" s="17"/>
      <c r="B524" s="52"/>
      <c r="C524" s="17"/>
      <c r="D524" s="17"/>
      <c r="E524" s="17"/>
      <c r="F524" s="17"/>
      <c r="G524" s="17"/>
      <c r="H524" s="17"/>
      <c r="I524" s="16">
        <f>IF(B524&gt;A_Stammdaten!$B$12,0,SUM(C524,D524,F524,G524)-SUM(E524,H524))</f>
        <v>0</v>
      </c>
      <c r="J524" s="51">
        <f>HLOOKUP(A_Stammdaten!$B$12,$L$4:$R$2504,ROW(B524)-3,FALSE)+IF(OR(B524=0,A_Stammdaten!$B$12&lt;B524),0,I524*1/20)</f>
        <v>0</v>
      </c>
      <c r="K524" s="51">
        <f>HLOOKUP(A_Stammdaten!$B$12,$L$4:$R$2504,ROW(B524)-3,FALSE)</f>
        <v>0</v>
      </c>
      <c r="L524" s="51">
        <f t="shared" si="31"/>
        <v>0</v>
      </c>
      <c r="M524" s="51">
        <f t="shared" si="30"/>
        <v>0</v>
      </c>
      <c r="N524" s="51">
        <f t="shared" si="30"/>
        <v>0</v>
      </c>
      <c r="O524" s="51">
        <f t="shared" si="30"/>
        <v>0</v>
      </c>
      <c r="P524" s="51">
        <f t="shared" si="30"/>
        <v>0</v>
      </c>
      <c r="Q524" s="51">
        <f t="shared" si="30"/>
        <v>0</v>
      </c>
      <c r="R524" s="51">
        <f t="shared" si="30"/>
        <v>0</v>
      </c>
    </row>
    <row r="525" spans="1:18" x14ac:dyDescent="0.25">
      <c r="A525" s="17"/>
      <c r="B525" s="52"/>
      <c r="C525" s="17"/>
      <c r="D525" s="17"/>
      <c r="E525" s="17"/>
      <c r="F525" s="17"/>
      <c r="G525" s="17"/>
      <c r="H525" s="17"/>
      <c r="I525" s="16">
        <f>IF(B525&gt;A_Stammdaten!$B$12,0,SUM(C525,D525,F525,G525)-SUM(E525,H525))</f>
        <v>0</v>
      </c>
      <c r="J525" s="51">
        <f>HLOOKUP(A_Stammdaten!$B$12,$L$4:$R$2504,ROW(B525)-3,FALSE)+IF(OR(B525=0,A_Stammdaten!$B$12&lt;B525),0,I525*1/20)</f>
        <v>0</v>
      </c>
      <c r="K525" s="51">
        <f>HLOOKUP(A_Stammdaten!$B$12,$L$4:$R$2504,ROW(B525)-3,FALSE)</f>
        <v>0</v>
      </c>
      <c r="L525" s="51">
        <f t="shared" si="31"/>
        <v>0</v>
      </c>
      <c r="M525" s="51">
        <f t="shared" si="30"/>
        <v>0</v>
      </c>
      <c r="N525" s="51">
        <f t="shared" si="30"/>
        <v>0</v>
      </c>
      <c r="O525" s="51">
        <f t="shared" si="30"/>
        <v>0</v>
      </c>
      <c r="P525" s="51">
        <f t="shared" si="30"/>
        <v>0</v>
      </c>
      <c r="Q525" s="51">
        <f t="shared" si="30"/>
        <v>0</v>
      </c>
      <c r="R525" s="51">
        <f t="shared" si="30"/>
        <v>0</v>
      </c>
    </row>
    <row r="526" spans="1:18" x14ac:dyDescent="0.25">
      <c r="A526" s="17"/>
      <c r="B526" s="52"/>
      <c r="C526" s="17"/>
      <c r="D526" s="17"/>
      <c r="E526" s="17"/>
      <c r="F526" s="17"/>
      <c r="G526" s="17"/>
      <c r="H526" s="17"/>
      <c r="I526" s="16">
        <f>IF(B526&gt;A_Stammdaten!$B$12,0,SUM(C526,D526,F526,G526)-SUM(E526,H526))</f>
        <v>0</v>
      </c>
      <c r="J526" s="51">
        <f>HLOOKUP(A_Stammdaten!$B$12,$L$4:$R$2504,ROW(B526)-3,FALSE)+IF(OR(B526=0,A_Stammdaten!$B$12&lt;B526),0,I526*1/20)</f>
        <v>0</v>
      </c>
      <c r="K526" s="51">
        <f>HLOOKUP(A_Stammdaten!$B$12,$L$4:$R$2504,ROW(B526)-3,FALSE)</f>
        <v>0</v>
      </c>
      <c r="L526" s="51">
        <f t="shared" si="31"/>
        <v>0</v>
      </c>
      <c r="M526" s="51">
        <f t="shared" si="30"/>
        <v>0</v>
      </c>
      <c r="N526" s="51">
        <f t="shared" si="30"/>
        <v>0</v>
      </c>
      <c r="O526" s="51">
        <f t="shared" si="30"/>
        <v>0</v>
      </c>
      <c r="P526" s="51">
        <f t="shared" si="30"/>
        <v>0</v>
      </c>
      <c r="Q526" s="51">
        <f t="shared" si="30"/>
        <v>0</v>
      </c>
      <c r="R526" s="51">
        <f t="shared" si="30"/>
        <v>0</v>
      </c>
    </row>
    <row r="527" spans="1:18" x14ac:dyDescent="0.25">
      <c r="A527" s="17"/>
      <c r="B527" s="52"/>
      <c r="C527" s="17"/>
      <c r="D527" s="17"/>
      <c r="E527" s="17"/>
      <c r="F527" s="17"/>
      <c r="G527" s="17"/>
      <c r="H527" s="17"/>
      <c r="I527" s="16">
        <f>IF(B527&gt;A_Stammdaten!$B$12,0,SUM(C527,D527,F527,G527)-SUM(E527,H527))</f>
        <v>0</v>
      </c>
      <c r="J527" s="51">
        <f>HLOOKUP(A_Stammdaten!$B$12,$L$4:$R$2504,ROW(B527)-3,FALSE)+IF(OR(B527=0,A_Stammdaten!$B$12&lt;B527),0,I527*1/20)</f>
        <v>0</v>
      </c>
      <c r="K527" s="51">
        <f>HLOOKUP(A_Stammdaten!$B$12,$L$4:$R$2504,ROW(B527)-3,FALSE)</f>
        <v>0</v>
      </c>
      <c r="L527" s="51">
        <f t="shared" si="31"/>
        <v>0</v>
      </c>
      <c r="M527" s="51">
        <f t="shared" si="30"/>
        <v>0</v>
      </c>
      <c r="N527" s="51">
        <f t="shared" si="30"/>
        <v>0</v>
      </c>
      <c r="O527" s="51">
        <f t="shared" si="30"/>
        <v>0</v>
      </c>
      <c r="P527" s="51">
        <f t="shared" si="30"/>
        <v>0</v>
      </c>
      <c r="Q527" s="51">
        <f t="shared" si="30"/>
        <v>0</v>
      </c>
      <c r="R527" s="51">
        <f t="shared" si="30"/>
        <v>0</v>
      </c>
    </row>
    <row r="528" spans="1:18" x14ac:dyDescent="0.25">
      <c r="A528" s="17"/>
      <c r="B528" s="52"/>
      <c r="C528" s="17"/>
      <c r="D528" s="17"/>
      <c r="E528" s="17"/>
      <c r="F528" s="17"/>
      <c r="G528" s="17"/>
      <c r="H528" s="17"/>
      <c r="I528" s="16">
        <f>IF(B528&gt;A_Stammdaten!$B$12,0,SUM(C528,D528,F528,G528)-SUM(E528,H528))</f>
        <v>0</v>
      </c>
      <c r="J528" s="51">
        <f>HLOOKUP(A_Stammdaten!$B$12,$L$4:$R$2504,ROW(B528)-3,FALSE)+IF(OR(B528=0,A_Stammdaten!$B$12&lt;B528),0,I528*1/20)</f>
        <v>0</v>
      </c>
      <c r="K528" s="51">
        <f>HLOOKUP(A_Stammdaten!$B$12,$L$4:$R$2504,ROW(B528)-3,FALSE)</f>
        <v>0</v>
      </c>
      <c r="L528" s="51">
        <f t="shared" si="31"/>
        <v>0</v>
      </c>
      <c r="M528" s="51">
        <f t="shared" si="30"/>
        <v>0</v>
      </c>
      <c r="N528" s="51">
        <f t="shared" si="30"/>
        <v>0</v>
      </c>
      <c r="O528" s="51">
        <f t="shared" si="30"/>
        <v>0</v>
      </c>
      <c r="P528" s="51">
        <f t="shared" si="30"/>
        <v>0</v>
      </c>
      <c r="Q528" s="51">
        <f t="shared" si="30"/>
        <v>0</v>
      </c>
      <c r="R528" s="51">
        <f t="shared" si="30"/>
        <v>0</v>
      </c>
    </row>
    <row r="529" spans="1:18" x14ac:dyDescent="0.25">
      <c r="A529" s="17"/>
      <c r="B529" s="52"/>
      <c r="C529" s="17"/>
      <c r="D529" s="17"/>
      <c r="E529" s="17"/>
      <c r="F529" s="17"/>
      <c r="G529" s="17"/>
      <c r="H529" s="17"/>
      <c r="I529" s="16">
        <f>IF(B529&gt;A_Stammdaten!$B$12,0,SUM(C529,D529,F529,G529)-SUM(E529,H529))</f>
        <v>0</v>
      </c>
      <c r="J529" s="51">
        <f>HLOOKUP(A_Stammdaten!$B$12,$L$4:$R$2504,ROW(B529)-3,FALSE)+IF(OR(B529=0,A_Stammdaten!$B$12&lt;B529),0,I529*1/20)</f>
        <v>0</v>
      </c>
      <c r="K529" s="51">
        <f>HLOOKUP(A_Stammdaten!$B$12,$L$4:$R$2504,ROW(B529)-3,FALSE)</f>
        <v>0</v>
      </c>
      <c r="L529" s="51">
        <f t="shared" si="31"/>
        <v>0</v>
      </c>
      <c r="M529" s="51">
        <f t="shared" si="30"/>
        <v>0</v>
      </c>
      <c r="N529" s="51">
        <f t="shared" si="30"/>
        <v>0</v>
      </c>
      <c r="O529" s="51">
        <f t="shared" si="30"/>
        <v>0</v>
      </c>
      <c r="P529" s="51">
        <f t="shared" si="30"/>
        <v>0</v>
      </c>
      <c r="Q529" s="51">
        <f t="shared" si="30"/>
        <v>0</v>
      </c>
      <c r="R529" s="51">
        <f t="shared" si="30"/>
        <v>0</v>
      </c>
    </row>
    <row r="530" spans="1:18" x14ac:dyDescent="0.25">
      <c r="A530" s="17"/>
      <c r="B530" s="52"/>
      <c r="C530" s="17"/>
      <c r="D530" s="17"/>
      <c r="E530" s="17"/>
      <c r="F530" s="17"/>
      <c r="G530" s="17"/>
      <c r="H530" s="17"/>
      <c r="I530" s="16">
        <f>IF(B530&gt;A_Stammdaten!$B$12,0,SUM(C530,D530,F530,G530)-SUM(E530,H530))</f>
        <v>0</v>
      </c>
      <c r="J530" s="51">
        <f>HLOOKUP(A_Stammdaten!$B$12,$L$4:$R$2504,ROW(B530)-3,FALSE)+IF(OR(B530=0,A_Stammdaten!$B$12&lt;B530),0,I530*1/20)</f>
        <v>0</v>
      </c>
      <c r="K530" s="51">
        <f>HLOOKUP(A_Stammdaten!$B$12,$L$4:$R$2504,ROW(B530)-3,FALSE)</f>
        <v>0</v>
      </c>
      <c r="L530" s="51">
        <f t="shared" si="31"/>
        <v>0</v>
      </c>
      <c r="M530" s="51">
        <f t="shared" si="30"/>
        <v>0</v>
      </c>
      <c r="N530" s="51">
        <f t="shared" si="30"/>
        <v>0</v>
      </c>
      <c r="O530" s="51">
        <f t="shared" si="30"/>
        <v>0</v>
      </c>
      <c r="P530" s="51">
        <f t="shared" si="30"/>
        <v>0</v>
      </c>
      <c r="Q530" s="51">
        <f t="shared" si="30"/>
        <v>0</v>
      </c>
      <c r="R530" s="51">
        <f t="shared" si="30"/>
        <v>0</v>
      </c>
    </row>
    <row r="531" spans="1:18" x14ac:dyDescent="0.25">
      <c r="A531" s="17"/>
      <c r="B531" s="52"/>
      <c r="C531" s="17"/>
      <c r="D531" s="17"/>
      <c r="E531" s="17"/>
      <c r="F531" s="17"/>
      <c r="G531" s="17"/>
      <c r="H531" s="17"/>
      <c r="I531" s="16">
        <f>IF(B531&gt;A_Stammdaten!$B$12,0,SUM(C531,D531,F531,G531)-SUM(E531,H531))</f>
        <v>0</v>
      </c>
      <c r="J531" s="51">
        <f>HLOOKUP(A_Stammdaten!$B$12,$L$4:$R$2504,ROW(B531)-3,FALSE)+IF(OR(B531=0,A_Stammdaten!$B$12&lt;B531),0,I531*1/20)</f>
        <v>0</v>
      </c>
      <c r="K531" s="51">
        <f>HLOOKUP(A_Stammdaten!$B$12,$L$4:$R$2504,ROW(B531)-3,FALSE)</f>
        <v>0</v>
      </c>
      <c r="L531" s="51">
        <f t="shared" si="31"/>
        <v>0</v>
      </c>
      <c r="M531" s="51">
        <f t="shared" si="30"/>
        <v>0</v>
      </c>
      <c r="N531" s="51">
        <f t="shared" si="30"/>
        <v>0</v>
      </c>
      <c r="O531" s="51">
        <f t="shared" si="30"/>
        <v>0</v>
      </c>
      <c r="P531" s="51">
        <f t="shared" si="30"/>
        <v>0</v>
      </c>
      <c r="Q531" s="51">
        <f t="shared" si="30"/>
        <v>0</v>
      </c>
      <c r="R531" s="51">
        <f t="shared" si="30"/>
        <v>0</v>
      </c>
    </row>
    <row r="532" spans="1:18" x14ac:dyDescent="0.25">
      <c r="A532" s="17"/>
      <c r="B532" s="52"/>
      <c r="C532" s="17"/>
      <c r="D532" s="17"/>
      <c r="E532" s="17"/>
      <c r="F532" s="17"/>
      <c r="G532" s="17"/>
      <c r="H532" s="17"/>
      <c r="I532" s="16">
        <f>IF(B532&gt;A_Stammdaten!$B$12,0,SUM(C532,D532,F532,G532)-SUM(E532,H532))</f>
        <v>0</v>
      </c>
      <c r="J532" s="51">
        <f>HLOOKUP(A_Stammdaten!$B$12,$L$4:$R$2504,ROW(B532)-3,FALSE)+IF(OR(B532=0,A_Stammdaten!$B$12&lt;B532),0,I532*1/20)</f>
        <v>0</v>
      </c>
      <c r="K532" s="51">
        <f>HLOOKUP(A_Stammdaten!$B$12,$L$4:$R$2504,ROW(B532)-3,FALSE)</f>
        <v>0</v>
      </c>
      <c r="L532" s="51">
        <f t="shared" si="31"/>
        <v>0</v>
      </c>
      <c r="M532" s="51">
        <f t="shared" si="30"/>
        <v>0</v>
      </c>
      <c r="N532" s="51">
        <f t="shared" si="30"/>
        <v>0</v>
      </c>
      <c r="O532" s="51">
        <f t="shared" si="30"/>
        <v>0</v>
      </c>
      <c r="P532" s="51">
        <f t="shared" si="30"/>
        <v>0</v>
      </c>
      <c r="Q532" s="51">
        <f t="shared" si="30"/>
        <v>0</v>
      </c>
      <c r="R532" s="51">
        <f t="shared" si="30"/>
        <v>0</v>
      </c>
    </row>
    <row r="533" spans="1:18" x14ac:dyDescent="0.25">
      <c r="A533" s="17"/>
      <c r="B533" s="52"/>
      <c r="C533" s="17"/>
      <c r="D533" s="17"/>
      <c r="E533" s="17"/>
      <c r="F533" s="17"/>
      <c r="G533" s="17"/>
      <c r="H533" s="17"/>
      <c r="I533" s="16">
        <f>IF(B533&gt;A_Stammdaten!$B$12,0,SUM(C533,D533,F533,G533)-SUM(E533,H533))</f>
        <v>0</v>
      </c>
      <c r="J533" s="51">
        <f>HLOOKUP(A_Stammdaten!$B$12,$L$4:$R$2504,ROW(B533)-3,FALSE)+IF(OR(B533=0,A_Stammdaten!$B$12&lt;B533),0,I533*1/20)</f>
        <v>0</v>
      </c>
      <c r="K533" s="51">
        <f>HLOOKUP(A_Stammdaten!$B$12,$L$4:$R$2504,ROW(B533)-3,FALSE)</f>
        <v>0</v>
      </c>
      <c r="L533" s="51">
        <f t="shared" si="31"/>
        <v>0</v>
      </c>
      <c r="M533" s="51">
        <f t="shared" si="30"/>
        <v>0</v>
      </c>
      <c r="N533" s="51">
        <f t="shared" si="30"/>
        <v>0</v>
      </c>
      <c r="O533" s="51">
        <f t="shared" si="30"/>
        <v>0</v>
      </c>
      <c r="P533" s="51">
        <f t="shared" si="30"/>
        <v>0</v>
      </c>
      <c r="Q533" s="51">
        <f t="shared" si="30"/>
        <v>0</v>
      </c>
      <c r="R533" s="51">
        <f t="shared" si="30"/>
        <v>0</v>
      </c>
    </row>
    <row r="534" spans="1:18" x14ac:dyDescent="0.25">
      <c r="A534" s="17"/>
      <c r="B534" s="52"/>
      <c r="C534" s="17"/>
      <c r="D534" s="17"/>
      <c r="E534" s="17"/>
      <c r="F534" s="17"/>
      <c r="G534" s="17"/>
      <c r="H534" s="17"/>
      <c r="I534" s="16">
        <f>IF(B534&gt;A_Stammdaten!$B$12,0,SUM(C534,D534,F534,G534)-SUM(E534,H534))</f>
        <v>0</v>
      </c>
      <c r="J534" s="51">
        <f>HLOOKUP(A_Stammdaten!$B$12,$L$4:$R$2504,ROW(B534)-3,FALSE)+IF(OR(B534=0,A_Stammdaten!$B$12&lt;B534),0,I534*1/20)</f>
        <v>0</v>
      </c>
      <c r="K534" s="51">
        <f>HLOOKUP(A_Stammdaten!$B$12,$L$4:$R$2504,ROW(B534)-3,FALSE)</f>
        <v>0</v>
      </c>
      <c r="L534" s="51">
        <f t="shared" si="31"/>
        <v>0</v>
      </c>
      <c r="M534" s="51">
        <f t="shared" si="30"/>
        <v>0</v>
      </c>
      <c r="N534" s="51">
        <f t="shared" si="30"/>
        <v>0</v>
      </c>
      <c r="O534" s="51">
        <f t="shared" si="30"/>
        <v>0</v>
      </c>
      <c r="P534" s="51">
        <f t="shared" si="30"/>
        <v>0</v>
      </c>
      <c r="Q534" s="51">
        <f t="shared" si="30"/>
        <v>0</v>
      </c>
      <c r="R534" s="51">
        <f t="shared" si="30"/>
        <v>0</v>
      </c>
    </row>
    <row r="535" spans="1:18" x14ac:dyDescent="0.25">
      <c r="A535" s="17"/>
      <c r="B535" s="52"/>
      <c r="C535" s="17"/>
      <c r="D535" s="17"/>
      <c r="E535" s="17"/>
      <c r="F535" s="17"/>
      <c r="G535" s="17"/>
      <c r="H535" s="17"/>
      <c r="I535" s="16">
        <f>IF(B535&gt;A_Stammdaten!$B$12,0,SUM(C535,D535,F535,G535)-SUM(E535,H535))</f>
        <v>0</v>
      </c>
      <c r="J535" s="51">
        <f>HLOOKUP(A_Stammdaten!$B$12,$L$4:$R$2504,ROW(B535)-3,FALSE)+IF(OR(B535=0,A_Stammdaten!$B$12&lt;B535),0,I535*1/20)</f>
        <v>0</v>
      </c>
      <c r="K535" s="51">
        <f>HLOOKUP(A_Stammdaten!$B$12,$L$4:$R$2504,ROW(B535)-3,FALSE)</f>
        <v>0</v>
      </c>
      <c r="L535" s="51">
        <f t="shared" si="31"/>
        <v>0</v>
      </c>
      <c r="M535" s="51">
        <f t="shared" si="30"/>
        <v>0</v>
      </c>
      <c r="N535" s="51">
        <f t="shared" si="30"/>
        <v>0</v>
      </c>
      <c r="O535" s="51">
        <f t="shared" si="30"/>
        <v>0</v>
      </c>
      <c r="P535" s="51">
        <f t="shared" si="30"/>
        <v>0</v>
      </c>
      <c r="Q535" s="51">
        <f t="shared" si="30"/>
        <v>0</v>
      </c>
      <c r="R535" s="51">
        <f t="shared" si="30"/>
        <v>0</v>
      </c>
    </row>
    <row r="536" spans="1:18" x14ac:dyDescent="0.25">
      <c r="A536" s="17"/>
      <c r="B536" s="52"/>
      <c r="C536" s="17"/>
      <c r="D536" s="17"/>
      <c r="E536" s="17"/>
      <c r="F536" s="17"/>
      <c r="G536" s="17"/>
      <c r="H536" s="17"/>
      <c r="I536" s="16">
        <f>IF(B536&gt;A_Stammdaten!$B$12,0,SUM(C536,D536,F536,G536)-SUM(E536,H536))</f>
        <v>0</v>
      </c>
      <c r="J536" s="51">
        <f>HLOOKUP(A_Stammdaten!$B$12,$L$4:$R$2504,ROW(B536)-3,FALSE)+IF(OR(B536=0,A_Stammdaten!$B$12&lt;B536),0,I536*1/20)</f>
        <v>0</v>
      </c>
      <c r="K536" s="51">
        <f>HLOOKUP(A_Stammdaten!$B$12,$L$4:$R$2504,ROW(B536)-3,FALSE)</f>
        <v>0</v>
      </c>
      <c r="L536" s="51">
        <f t="shared" si="31"/>
        <v>0</v>
      </c>
      <c r="M536" s="51">
        <f t="shared" si="30"/>
        <v>0</v>
      </c>
      <c r="N536" s="51">
        <f t="shared" si="30"/>
        <v>0</v>
      </c>
      <c r="O536" s="51">
        <f t="shared" si="30"/>
        <v>0</v>
      </c>
      <c r="P536" s="51">
        <f t="shared" si="30"/>
        <v>0</v>
      </c>
      <c r="Q536" s="51">
        <f t="shared" si="30"/>
        <v>0</v>
      </c>
      <c r="R536" s="51">
        <f t="shared" si="30"/>
        <v>0</v>
      </c>
    </row>
    <row r="537" spans="1:18" x14ac:dyDescent="0.25">
      <c r="A537" s="17"/>
      <c r="B537" s="52"/>
      <c r="C537" s="17"/>
      <c r="D537" s="17"/>
      <c r="E537" s="17"/>
      <c r="F537" s="17"/>
      <c r="G537" s="17"/>
      <c r="H537" s="17"/>
      <c r="I537" s="16">
        <f>IF(B537&gt;A_Stammdaten!$B$12,0,SUM(C537,D537,F537,G537)-SUM(E537,H537))</f>
        <v>0</v>
      </c>
      <c r="J537" s="51">
        <f>HLOOKUP(A_Stammdaten!$B$12,$L$4:$R$2504,ROW(B537)-3,FALSE)+IF(OR(B537=0,A_Stammdaten!$B$12&lt;B537),0,I537*1/20)</f>
        <v>0</v>
      </c>
      <c r="K537" s="51">
        <f>HLOOKUP(A_Stammdaten!$B$12,$L$4:$R$2504,ROW(B537)-3,FALSE)</f>
        <v>0</v>
      </c>
      <c r="L537" s="51">
        <f t="shared" si="31"/>
        <v>0</v>
      </c>
      <c r="M537" s="51">
        <f t="shared" si="30"/>
        <v>0</v>
      </c>
      <c r="N537" s="51">
        <f t="shared" si="30"/>
        <v>0</v>
      </c>
      <c r="O537" s="51">
        <f t="shared" si="30"/>
        <v>0</v>
      </c>
      <c r="P537" s="51">
        <f t="shared" si="30"/>
        <v>0</v>
      </c>
      <c r="Q537" s="51">
        <f t="shared" si="30"/>
        <v>0</v>
      </c>
      <c r="R537" s="51">
        <f t="shared" si="30"/>
        <v>0</v>
      </c>
    </row>
    <row r="538" spans="1:18" x14ac:dyDescent="0.25">
      <c r="A538" s="17"/>
      <c r="B538" s="52"/>
      <c r="C538" s="17"/>
      <c r="D538" s="17"/>
      <c r="E538" s="17"/>
      <c r="F538" s="17"/>
      <c r="G538" s="17"/>
      <c r="H538" s="17"/>
      <c r="I538" s="16">
        <f>IF(B538&gt;A_Stammdaten!$B$12,0,SUM(C538,D538,F538,G538)-SUM(E538,H538))</f>
        <v>0</v>
      </c>
      <c r="J538" s="51">
        <f>HLOOKUP(A_Stammdaten!$B$12,$L$4:$R$2504,ROW(B538)-3,FALSE)+IF(OR(B538=0,A_Stammdaten!$B$12&lt;B538),0,I538*1/20)</f>
        <v>0</v>
      </c>
      <c r="K538" s="51">
        <f>HLOOKUP(A_Stammdaten!$B$12,$L$4:$R$2504,ROW(B538)-3,FALSE)</f>
        <v>0</v>
      </c>
      <c r="L538" s="51">
        <f t="shared" si="31"/>
        <v>0</v>
      </c>
      <c r="M538" s="51">
        <f t="shared" si="30"/>
        <v>0</v>
      </c>
      <c r="N538" s="51">
        <f t="shared" si="30"/>
        <v>0</v>
      </c>
      <c r="O538" s="51">
        <f t="shared" si="30"/>
        <v>0</v>
      </c>
      <c r="P538" s="51">
        <f t="shared" si="30"/>
        <v>0</v>
      </c>
      <c r="Q538" s="51">
        <f t="shared" si="30"/>
        <v>0</v>
      </c>
      <c r="R538" s="51">
        <f t="shared" si="30"/>
        <v>0</v>
      </c>
    </row>
    <row r="539" spans="1:18" x14ac:dyDescent="0.25">
      <c r="A539" s="17"/>
      <c r="B539" s="52"/>
      <c r="C539" s="17"/>
      <c r="D539" s="17"/>
      <c r="E539" s="17"/>
      <c r="F539" s="17"/>
      <c r="G539" s="17"/>
      <c r="H539" s="17"/>
      <c r="I539" s="16">
        <f>IF(B539&gt;A_Stammdaten!$B$12,0,SUM(C539,D539,F539,G539)-SUM(E539,H539))</f>
        <v>0</v>
      </c>
      <c r="J539" s="51">
        <f>HLOOKUP(A_Stammdaten!$B$12,$L$4:$R$2504,ROW(B539)-3,FALSE)+IF(OR(B539=0,A_Stammdaten!$B$12&lt;B539),0,I539*1/20)</f>
        <v>0</v>
      </c>
      <c r="K539" s="51">
        <f>HLOOKUP(A_Stammdaten!$B$12,$L$4:$R$2504,ROW(B539)-3,FALSE)</f>
        <v>0</v>
      </c>
      <c r="L539" s="51">
        <f t="shared" si="31"/>
        <v>0</v>
      </c>
      <c r="M539" s="51">
        <f t="shared" si="30"/>
        <v>0</v>
      </c>
      <c r="N539" s="51">
        <f t="shared" si="30"/>
        <v>0</v>
      </c>
      <c r="O539" s="51">
        <f t="shared" si="30"/>
        <v>0</v>
      </c>
      <c r="P539" s="51">
        <f t="shared" si="30"/>
        <v>0</v>
      </c>
      <c r="Q539" s="51">
        <f t="shared" si="30"/>
        <v>0</v>
      </c>
      <c r="R539" s="51">
        <f t="shared" si="30"/>
        <v>0</v>
      </c>
    </row>
    <row r="540" spans="1:18" x14ac:dyDescent="0.25">
      <c r="A540" s="17"/>
      <c r="B540" s="52"/>
      <c r="C540" s="17"/>
      <c r="D540" s="17"/>
      <c r="E540" s="17"/>
      <c r="F540" s="17"/>
      <c r="G540" s="17"/>
      <c r="H540" s="17"/>
      <c r="I540" s="16">
        <f>IF(B540&gt;A_Stammdaten!$B$12,0,SUM(C540,D540,F540,G540)-SUM(E540,H540))</f>
        <v>0</v>
      </c>
      <c r="J540" s="51">
        <f>HLOOKUP(A_Stammdaten!$B$12,$L$4:$R$2504,ROW(B540)-3,FALSE)+IF(OR(B540=0,A_Stammdaten!$B$12&lt;B540),0,I540*1/20)</f>
        <v>0</v>
      </c>
      <c r="K540" s="51">
        <f>HLOOKUP(A_Stammdaten!$B$12,$L$4:$R$2504,ROW(B540)-3,FALSE)</f>
        <v>0</v>
      </c>
      <c r="L540" s="51">
        <f t="shared" si="31"/>
        <v>0</v>
      </c>
      <c r="M540" s="51">
        <f t="shared" si="30"/>
        <v>0</v>
      </c>
      <c r="N540" s="51">
        <f t="shared" si="30"/>
        <v>0</v>
      </c>
      <c r="O540" s="51">
        <f t="shared" si="30"/>
        <v>0</v>
      </c>
      <c r="P540" s="51">
        <f t="shared" si="30"/>
        <v>0</v>
      </c>
      <c r="Q540" s="51">
        <f t="shared" si="30"/>
        <v>0</v>
      </c>
      <c r="R540" s="51">
        <f t="shared" si="30"/>
        <v>0</v>
      </c>
    </row>
    <row r="541" spans="1:18" x14ac:dyDescent="0.25">
      <c r="A541" s="17"/>
      <c r="B541" s="52"/>
      <c r="C541" s="17"/>
      <c r="D541" s="17"/>
      <c r="E541" s="17"/>
      <c r="F541" s="17"/>
      <c r="G541" s="17"/>
      <c r="H541" s="17"/>
      <c r="I541" s="16">
        <f>IF(B541&gt;A_Stammdaten!$B$12,0,SUM(C541,D541,F541,G541)-SUM(E541,H541))</f>
        <v>0</v>
      </c>
      <c r="J541" s="51">
        <f>HLOOKUP(A_Stammdaten!$B$12,$L$4:$R$2504,ROW(B541)-3,FALSE)+IF(OR(B541=0,A_Stammdaten!$B$12&lt;B541),0,I541*1/20)</f>
        <v>0</v>
      </c>
      <c r="K541" s="51">
        <f>HLOOKUP(A_Stammdaten!$B$12,$L$4:$R$2504,ROW(B541)-3,FALSE)</f>
        <v>0</v>
      </c>
      <c r="L541" s="51">
        <f t="shared" si="31"/>
        <v>0</v>
      </c>
      <c r="M541" s="51">
        <f t="shared" si="30"/>
        <v>0</v>
      </c>
      <c r="N541" s="51">
        <f t="shared" si="30"/>
        <v>0</v>
      </c>
      <c r="O541" s="51">
        <f t="shared" si="30"/>
        <v>0</v>
      </c>
      <c r="P541" s="51">
        <f t="shared" si="30"/>
        <v>0</v>
      </c>
      <c r="Q541" s="51">
        <f t="shared" si="30"/>
        <v>0</v>
      </c>
      <c r="R541" s="51">
        <f t="shared" si="30"/>
        <v>0</v>
      </c>
    </row>
    <row r="542" spans="1:18" x14ac:dyDescent="0.25">
      <c r="A542" s="17"/>
      <c r="B542" s="52"/>
      <c r="C542" s="17"/>
      <c r="D542" s="17"/>
      <c r="E542" s="17"/>
      <c r="F542" s="17"/>
      <c r="G542" s="17"/>
      <c r="H542" s="17"/>
      <c r="I542" s="16">
        <f>IF(B542&gt;A_Stammdaten!$B$12,0,SUM(C542,D542,F542,G542)-SUM(E542,H542))</f>
        <v>0</v>
      </c>
      <c r="J542" s="51">
        <f>HLOOKUP(A_Stammdaten!$B$12,$L$4:$R$2504,ROW(B542)-3,FALSE)+IF(OR(B542=0,A_Stammdaten!$B$12&lt;B542),0,I542*1/20)</f>
        <v>0</v>
      </c>
      <c r="K542" s="51">
        <f>HLOOKUP(A_Stammdaten!$B$12,$L$4:$R$2504,ROW(B542)-3,FALSE)</f>
        <v>0</v>
      </c>
      <c r="L542" s="51">
        <f t="shared" si="31"/>
        <v>0</v>
      </c>
      <c r="M542" s="51">
        <f t="shared" si="30"/>
        <v>0</v>
      </c>
      <c r="N542" s="51">
        <f t="shared" si="30"/>
        <v>0</v>
      </c>
      <c r="O542" s="51">
        <f t="shared" si="30"/>
        <v>0</v>
      </c>
      <c r="P542" s="51">
        <f t="shared" si="30"/>
        <v>0</v>
      </c>
      <c r="Q542" s="51">
        <f t="shared" si="30"/>
        <v>0</v>
      </c>
      <c r="R542" s="51">
        <f t="shared" si="30"/>
        <v>0</v>
      </c>
    </row>
    <row r="543" spans="1:18" x14ac:dyDescent="0.25">
      <c r="A543" s="17"/>
      <c r="B543" s="52"/>
      <c r="C543" s="17"/>
      <c r="D543" s="17"/>
      <c r="E543" s="17"/>
      <c r="F543" s="17"/>
      <c r="G543" s="17"/>
      <c r="H543" s="17"/>
      <c r="I543" s="16">
        <f>IF(B543&gt;A_Stammdaten!$B$12,0,SUM(C543,D543,F543,G543)-SUM(E543,H543))</f>
        <v>0</v>
      </c>
      <c r="J543" s="51">
        <f>HLOOKUP(A_Stammdaten!$B$12,$L$4:$R$2504,ROW(B543)-3,FALSE)+IF(OR(B543=0,A_Stammdaten!$B$12&lt;B543),0,I543*1/20)</f>
        <v>0</v>
      </c>
      <c r="K543" s="51">
        <f>HLOOKUP(A_Stammdaten!$B$12,$L$4:$R$2504,ROW(B543)-3,FALSE)</f>
        <v>0</v>
      </c>
      <c r="L543" s="51">
        <f t="shared" si="31"/>
        <v>0</v>
      </c>
      <c r="M543" s="51">
        <f t="shared" si="30"/>
        <v>0</v>
      </c>
      <c r="N543" s="51">
        <f t="shared" si="30"/>
        <v>0</v>
      </c>
      <c r="O543" s="51">
        <f t="shared" si="30"/>
        <v>0</v>
      </c>
      <c r="P543" s="51">
        <f t="shared" si="30"/>
        <v>0</v>
      </c>
      <c r="Q543" s="51">
        <f t="shared" si="30"/>
        <v>0</v>
      </c>
      <c r="R543" s="51">
        <f t="shared" si="30"/>
        <v>0</v>
      </c>
    </row>
    <row r="544" spans="1:18" x14ac:dyDescent="0.25">
      <c r="A544" s="17"/>
      <c r="B544" s="52"/>
      <c r="C544" s="17"/>
      <c r="D544" s="17"/>
      <c r="E544" s="17"/>
      <c r="F544" s="17"/>
      <c r="G544" s="17"/>
      <c r="H544" s="17"/>
      <c r="I544" s="16">
        <f>IF(B544&gt;A_Stammdaten!$B$12,0,SUM(C544,D544,F544,G544)-SUM(E544,H544))</f>
        <v>0</v>
      </c>
      <c r="J544" s="51">
        <f>HLOOKUP(A_Stammdaten!$B$12,$L$4:$R$2504,ROW(B544)-3,FALSE)+IF(OR(B544=0,A_Stammdaten!$B$12&lt;B544),0,I544*1/20)</f>
        <v>0</v>
      </c>
      <c r="K544" s="51">
        <f>HLOOKUP(A_Stammdaten!$B$12,$L$4:$R$2504,ROW(B544)-3,FALSE)</f>
        <v>0</v>
      </c>
      <c r="L544" s="51">
        <f t="shared" si="31"/>
        <v>0</v>
      </c>
      <c r="M544" s="51">
        <f t="shared" si="30"/>
        <v>0</v>
      </c>
      <c r="N544" s="51">
        <f t="shared" si="30"/>
        <v>0</v>
      </c>
      <c r="O544" s="51">
        <f t="shared" si="30"/>
        <v>0</v>
      </c>
      <c r="P544" s="51">
        <f t="shared" si="30"/>
        <v>0</v>
      </c>
      <c r="Q544" s="51">
        <f t="shared" si="30"/>
        <v>0</v>
      </c>
      <c r="R544" s="51">
        <f t="shared" si="30"/>
        <v>0</v>
      </c>
    </row>
    <row r="545" spans="1:18" x14ac:dyDescent="0.25">
      <c r="A545" s="17"/>
      <c r="B545" s="52"/>
      <c r="C545" s="17"/>
      <c r="D545" s="17"/>
      <c r="E545" s="17"/>
      <c r="F545" s="17"/>
      <c r="G545" s="17"/>
      <c r="H545" s="17"/>
      <c r="I545" s="16">
        <f>IF(B545&gt;A_Stammdaten!$B$12,0,SUM(C545,D545,F545,G545)-SUM(E545,H545))</f>
        <v>0</v>
      </c>
      <c r="J545" s="51">
        <f>HLOOKUP(A_Stammdaten!$B$12,$L$4:$R$2504,ROW(B545)-3,FALSE)+IF(OR(B545=0,A_Stammdaten!$B$12&lt;B545),0,I545*1/20)</f>
        <v>0</v>
      </c>
      <c r="K545" s="51">
        <f>HLOOKUP(A_Stammdaten!$B$12,$L$4:$R$2504,ROW(B545)-3,FALSE)</f>
        <v>0</v>
      </c>
      <c r="L545" s="51">
        <f t="shared" si="31"/>
        <v>0</v>
      </c>
      <c r="M545" s="51">
        <f t="shared" si="30"/>
        <v>0</v>
      </c>
      <c r="N545" s="51">
        <f t="shared" si="30"/>
        <v>0</v>
      </c>
      <c r="O545" s="51">
        <f t="shared" si="30"/>
        <v>0</v>
      </c>
      <c r="P545" s="51">
        <f t="shared" si="30"/>
        <v>0</v>
      </c>
      <c r="Q545" s="51">
        <f t="shared" si="30"/>
        <v>0</v>
      </c>
      <c r="R545" s="51">
        <f t="shared" si="30"/>
        <v>0</v>
      </c>
    </row>
    <row r="546" spans="1:18" x14ac:dyDescent="0.25">
      <c r="A546" s="17"/>
      <c r="B546" s="52"/>
      <c r="C546" s="17"/>
      <c r="D546" s="17"/>
      <c r="E546" s="17"/>
      <c r="F546" s="17"/>
      <c r="G546" s="17"/>
      <c r="H546" s="17"/>
      <c r="I546" s="16">
        <f>IF(B546&gt;A_Stammdaten!$B$12,0,SUM(C546,D546,F546,G546)-SUM(E546,H546))</f>
        <v>0</v>
      </c>
      <c r="J546" s="51">
        <f>HLOOKUP(A_Stammdaten!$B$12,$L$4:$R$2504,ROW(B546)-3,FALSE)+IF(OR(B546=0,A_Stammdaten!$B$12&lt;B546),0,I546*1/20)</f>
        <v>0</v>
      </c>
      <c r="K546" s="51">
        <f>HLOOKUP(A_Stammdaten!$B$12,$L$4:$R$2504,ROW(B546)-3,FALSE)</f>
        <v>0</v>
      </c>
      <c r="L546" s="51">
        <f t="shared" si="31"/>
        <v>0</v>
      </c>
      <c r="M546" s="51">
        <f t="shared" si="30"/>
        <v>0</v>
      </c>
      <c r="N546" s="51">
        <f t="shared" si="30"/>
        <v>0</v>
      </c>
      <c r="O546" s="51">
        <f t="shared" si="30"/>
        <v>0</v>
      </c>
      <c r="P546" s="51">
        <f t="shared" si="30"/>
        <v>0</v>
      </c>
      <c r="Q546" s="51">
        <f t="shared" si="30"/>
        <v>0</v>
      </c>
      <c r="R546" s="51">
        <f t="shared" si="30"/>
        <v>0</v>
      </c>
    </row>
    <row r="547" spans="1:18" x14ac:dyDescent="0.25">
      <c r="A547" s="17"/>
      <c r="B547" s="52"/>
      <c r="C547" s="17"/>
      <c r="D547" s="17"/>
      <c r="E547" s="17"/>
      <c r="F547" s="17"/>
      <c r="G547" s="17"/>
      <c r="H547" s="17"/>
      <c r="I547" s="16">
        <f>IF(B547&gt;A_Stammdaten!$B$12,0,SUM(C547,D547,F547,G547)-SUM(E547,H547))</f>
        <v>0</v>
      </c>
      <c r="J547" s="51">
        <f>HLOOKUP(A_Stammdaten!$B$12,$L$4:$R$2504,ROW(B547)-3,FALSE)+IF(OR(B547=0,A_Stammdaten!$B$12&lt;B547),0,I547*1/20)</f>
        <v>0</v>
      </c>
      <c r="K547" s="51">
        <f>HLOOKUP(A_Stammdaten!$B$12,$L$4:$R$2504,ROW(B547)-3,FALSE)</f>
        <v>0</v>
      </c>
      <c r="L547" s="51">
        <f t="shared" si="31"/>
        <v>0</v>
      </c>
      <c r="M547" s="51">
        <f t="shared" si="30"/>
        <v>0</v>
      </c>
      <c r="N547" s="51">
        <f t="shared" si="30"/>
        <v>0</v>
      </c>
      <c r="O547" s="51">
        <f t="shared" si="30"/>
        <v>0</v>
      </c>
      <c r="P547" s="51">
        <f t="shared" si="30"/>
        <v>0</v>
      </c>
      <c r="Q547" s="51">
        <f t="shared" si="30"/>
        <v>0</v>
      </c>
      <c r="R547" s="51">
        <f t="shared" si="30"/>
        <v>0</v>
      </c>
    </row>
    <row r="548" spans="1:18" x14ac:dyDescent="0.25">
      <c r="A548" s="17"/>
      <c r="B548" s="52"/>
      <c r="C548" s="17"/>
      <c r="D548" s="17"/>
      <c r="E548" s="17"/>
      <c r="F548" s="17"/>
      <c r="G548" s="17"/>
      <c r="H548" s="17"/>
      <c r="I548" s="16">
        <f>IF(B548&gt;A_Stammdaten!$B$12,0,SUM(C548,D548,F548,G548)-SUM(E548,H548))</f>
        <v>0</v>
      </c>
      <c r="J548" s="51">
        <f>HLOOKUP(A_Stammdaten!$B$12,$L$4:$R$2504,ROW(B548)-3,FALSE)+IF(OR(B548=0,A_Stammdaten!$B$12&lt;B548),0,I548*1/20)</f>
        <v>0</v>
      </c>
      <c r="K548" s="51">
        <f>HLOOKUP(A_Stammdaten!$B$12,$L$4:$R$2504,ROW(B548)-3,FALSE)</f>
        <v>0</v>
      </c>
      <c r="L548" s="51">
        <f t="shared" si="31"/>
        <v>0</v>
      </c>
      <c r="M548" s="51">
        <f t="shared" si="30"/>
        <v>0</v>
      </c>
      <c r="N548" s="51">
        <f t="shared" si="30"/>
        <v>0</v>
      </c>
      <c r="O548" s="51">
        <f t="shared" si="30"/>
        <v>0</v>
      </c>
      <c r="P548" s="51">
        <f t="shared" si="30"/>
        <v>0</v>
      </c>
      <c r="Q548" s="51">
        <f t="shared" si="30"/>
        <v>0</v>
      </c>
      <c r="R548" s="51">
        <f t="shared" si="30"/>
        <v>0</v>
      </c>
    </row>
    <row r="549" spans="1:18" x14ac:dyDescent="0.25">
      <c r="A549" s="17"/>
      <c r="B549" s="52"/>
      <c r="C549" s="17"/>
      <c r="D549" s="17"/>
      <c r="E549" s="17"/>
      <c r="F549" s="17"/>
      <c r="G549" s="17"/>
      <c r="H549" s="17"/>
      <c r="I549" s="16">
        <f>IF(B549&gt;A_Stammdaten!$B$12,0,SUM(C549,D549,F549,G549)-SUM(E549,H549))</f>
        <v>0</v>
      </c>
      <c r="J549" s="51">
        <f>HLOOKUP(A_Stammdaten!$B$12,$L$4:$R$2504,ROW(B549)-3,FALSE)+IF(OR(B549=0,A_Stammdaten!$B$12&lt;B549),0,I549*1/20)</f>
        <v>0</v>
      </c>
      <c r="K549" s="51">
        <f>HLOOKUP(A_Stammdaten!$B$12,$L$4:$R$2504,ROW(B549)-3,FALSE)</f>
        <v>0</v>
      </c>
      <c r="L549" s="51">
        <f t="shared" si="31"/>
        <v>0</v>
      </c>
      <c r="M549" s="51">
        <f t="shared" si="30"/>
        <v>0</v>
      </c>
      <c r="N549" s="51">
        <f t="shared" si="30"/>
        <v>0</v>
      </c>
      <c r="O549" s="51">
        <f t="shared" si="30"/>
        <v>0</v>
      </c>
      <c r="P549" s="51">
        <f t="shared" si="30"/>
        <v>0</v>
      </c>
      <c r="Q549" s="51">
        <f t="shared" si="30"/>
        <v>0</v>
      </c>
      <c r="R549" s="51">
        <f t="shared" si="30"/>
        <v>0</v>
      </c>
    </row>
    <row r="550" spans="1:18" x14ac:dyDescent="0.25">
      <c r="A550" s="17"/>
      <c r="B550" s="52"/>
      <c r="C550" s="17"/>
      <c r="D550" s="17"/>
      <c r="E550" s="17"/>
      <c r="F550" s="17"/>
      <c r="G550" s="17"/>
      <c r="H550" s="17"/>
      <c r="I550" s="16">
        <f>IF(B550&gt;A_Stammdaten!$B$12,0,SUM(C550,D550,F550,G550)-SUM(E550,H550))</f>
        <v>0</v>
      </c>
      <c r="J550" s="51">
        <f>HLOOKUP(A_Stammdaten!$B$12,$L$4:$R$2504,ROW(B550)-3,FALSE)+IF(OR(B550=0,A_Stammdaten!$B$12&lt;B550),0,I550*1/20)</f>
        <v>0</v>
      </c>
      <c r="K550" s="51">
        <f>HLOOKUP(A_Stammdaten!$B$12,$L$4:$R$2504,ROW(B550)-3,FALSE)</f>
        <v>0</v>
      </c>
      <c r="L550" s="51">
        <f t="shared" si="31"/>
        <v>0</v>
      </c>
      <c r="M550" s="51">
        <f t="shared" si="30"/>
        <v>0</v>
      </c>
      <c r="N550" s="51">
        <f t="shared" si="30"/>
        <v>0</v>
      </c>
      <c r="O550" s="51">
        <f t="shared" si="30"/>
        <v>0</v>
      </c>
      <c r="P550" s="51">
        <f t="shared" si="30"/>
        <v>0</v>
      </c>
      <c r="Q550" s="51">
        <f t="shared" si="30"/>
        <v>0</v>
      </c>
      <c r="R550" s="51">
        <f t="shared" si="30"/>
        <v>0</v>
      </c>
    </row>
    <row r="551" spans="1:18" x14ac:dyDescent="0.25">
      <c r="A551" s="17"/>
      <c r="B551" s="52"/>
      <c r="C551" s="17"/>
      <c r="D551" s="17"/>
      <c r="E551" s="17"/>
      <c r="F551" s="17"/>
      <c r="G551" s="17"/>
      <c r="H551" s="17"/>
      <c r="I551" s="16">
        <f>IF(B551&gt;A_Stammdaten!$B$12,0,SUM(C551,D551,F551,G551)-SUM(E551,H551))</f>
        <v>0</v>
      </c>
      <c r="J551" s="51">
        <f>HLOOKUP(A_Stammdaten!$B$12,$L$4:$R$2504,ROW(B551)-3,FALSE)+IF(OR(B551=0,A_Stammdaten!$B$12&lt;B551),0,I551*1/20)</f>
        <v>0</v>
      </c>
      <c r="K551" s="51">
        <f>HLOOKUP(A_Stammdaten!$B$12,$L$4:$R$2504,ROW(B551)-3,FALSE)</f>
        <v>0</v>
      </c>
      <c r="L551" s="51">
        <f t="shared" si="31"/>
        <v>0</v>
      </c>
      <c r="M551" s="51">
        <f t="shared" si="30"/>
        <v>0</v>
      </c>
      <c r="N551" s="51">
        <f t="shared" si="30"/>
        <v>0</v>
      </c>
      <c r="O551" s="51">
        <f t="shared" si="30"/>
        <v>0</v>
      </c>
      <c r="P551" s="51">
        <f t="shared" si="30"/>
        <v>0</v>
      </c>
      <c r="Q551" s="51">
        <f t="shared" si="30"/>
        <v>0</v>
      </c>
      <c r="R551" s="51">
        <f t="shared" si="30"/>
        <v>0</v>
      </c>
    </row>
    <row r="552" spans="1:18" x14ac:dyDescent="0.25">
      <c r="A552" s="17"/>
      <c r="B552" s="52"/>
      <c r="C552" s="17"/>
      <c r="D552" s="17"/>
      <c r="E552" s="17"/>
      <c r="F552" s="17"/>
      <c r="G552" s="17"/>
      <c r="H552" s="17"/>
      <c r="I552" s="16">
        <f>IF(B552&gt;A_Stammdaten!$B$12,0,SUM(C552,D552,F552,G552)-SUM(E552,H552))</f>
        <v>0</v>
      </c>
      <c r="J552" s="51">
        <f>HLOOKUP(A_Stammdaten!$B$12,$L$4:$R$2504,ROW(B552)-3,FALSE)+IF(OR(B552=0,A_Stammdaten!$B$12&lt;B552),0,I552*1/20)</f>
        <v>0</v>
      </c>
      <c r="K552" s="51">
        <f>HLOOKUP(A_Stammdaten!$B$12,$L$4:$R$2504,ROW(B552)-3,FALSE)</f>
        <v>0</v>
      </c>
      <c r="L552" s="51">
        <f t="shared" si="31"/>
        <v>0</v>
      </c>
      <c r="M552" s="51">
        <f t="shared" si="30"/>
        <v>0</v>
      </c>
      <c r="N552" s="51">
        <f t="shared" si="30"/>
        <v>0</v>
      </c>
      <c r="O552" s="51">
        <f t="shared" si="30"/>
        <v>0</v>
      </c>
      <c r="P552" s="51">
        <f t="shared" si="30"/>
        <v>0</v>
      </c>
      <c r="Q552" s="51">
        <f t="shared" si="30"/>
        <v>0</v>
      </c>
      <c r="R552" s="51">
        <f t="shared" ref="M552:R595" si="32">IF(OR($I552=0,R$4&lt;$B552,$B552=0,20-(R$4-$B552)=0),0,$I552*(19-(R$4-$B552))/20)</f>
        <v>0</v>
      </c>
    </row>
    <row r="553" spans="1:18" x14ac:dyDescent="0.25">
      <c r="A553" s="17"/>
      <c r="B553" s="52"/>
      <c r="C553" s="17"/>
      <c r="D553" s="17"/>
      <c r="E553" s="17"/>
      <c r="F553" s="17"/>
      <c r="G553" s="17"/>
      <c r="H553" s="17"/>
      <c r="I553" s="16">
        <f>IF(B553&gt;A_Stammdaten!$B$12,0,SUM(C553,D553,F553,G553)-SUM(E553,H553))</f>
        <v>0</v>
      </c>
      <c r="J553" s="51">
        <f>HLOOKUP(A_Stammdaten!$B$12,$L$4:$R$2504,ROW(B553)-3,FALSE)+IF(OR(B553=0,A_Stammdaten!$B$12&lt;B553),0,I553*1/20)</f>
        <v>0</v>
      </c>
      <c r="K553" s="51">
        <f>HLOOKUP(A_Stammdaten!$B$12,$L$4:$R$2504,ROW(B553)-3,FALSE)</f>
        <v>0</v>
      </c>
      <c r="L553" s="51">
        <f t="shared" si="31"/>
        <v>0</v>
      </c>
      <c r="M553" s="51">
        <f t="shared" si="32"/>
        <v>0</v>
      </c>
      <c r="N553" s="51">
        <f t="shared" si="32"/>
        <v>0</v>
      </c>
      <c r="O553" s="51">
        <f t="shared" si="32"/>
        <v>0</v>
      </c>
      <c r="P553" s="51">
        <f t="shared" si="32"/>
        <v>0</v>
      </c>
      <c r="Q553" s="51">
        <f t="shared" si="32"/>
        <v>0</v>
      </c>
      <c r="R553" s="51">
        <f t="shared" si="32"/>
        <v>0</v>
      </c>
    </row>
    <row r="554" spans="1:18" x14ac:dyDescent="0.25">
      <c r="A554" s="17"/>
      <c r="B554" s="52"/>
      <c r="C554" s="17"/>
      <c r="D554" s="17"/>
      <c r="E554" s="17"/>
      <c r="F554" s="17"/>
      <c r="G554" s="17"/>
      <c r="H554" s="17"/>
      <c r="I554" s="16">
        <f>IF(B554&gt;A_Stammdaten!$B$12,0,SUM(C554,D554,F554,G554)-SUM(E554,H554))</f>
        <v>0</v>
      </c>
      <c r="J554" s="51">
        <f>HLOOKUP(A_Stammdaten!$B$12,$L$4:$R$2504,ROW(B554)-3,FALSE)+IF(OR(B554=0,A_Stammdaten!$B$12&lt;B554),0,I554*1/20)</f>
        <v>0</v>
      </c>
      <c r="K554" s="51">
        <f>HLOOKUP(A_Stammdaten!$B$12,$L$4:$R$2504,ROW(B554)-3,FALSE)</f>
        <v>0</v>
      </c>
      <c r="L554" s="51">
        <f t="shared" si="31"/>
        <v>0</v>
      </c>
      <c r="M554" s="51">
        <f t="shared" si="32"/>
        <v>0</v>
      </c>
      <c r="N554" s="51">
        <f t="shared" si="32"/>
        <v>0</v>
      </c>
      <c r="O554" s="51">
        <f t="shared" si="32"/>
        <v>0</v>
      </c>
      <c r="P554" s="51">
        <f t="shared" si="32"/>
        <v>0</v>
      </c>
      <c r="Q554" s="51">
        <f t="shared" si="32"/>
        <v>0</v>
      </c>
      <c r="R554" s="51">
        <f t="shared" si="32"/>
        <v>0</v>
      </c>
    </row>
    <row r="555" spans="1:18" x14ac:dyDescent="0.25">
      <c r="A555" s="17"/>
      <c r="B555" s="52"/>
      <c r="C555" s="17"/>
      <c r="D555" s="17"/>
      <c r="E555" s="17"/>
      <c r="F555" s="17"/>
      <c r="G555" s="17"/>
      <c r="H555" s="17"/>
      <c r="I555" s="16">
        <f>IF(B555&gt;A_Stammdaten!$B$12,0,SUM(C555,D555,F555,G555)-SUM(E555,H555))</f>
        <v>0</v>
      </c>
      <c r="J555" s="51">
        <f>HLOOKUP(A_Stammdaten!$B$12,$L$4:$R$2504,ROW(B555)-3,FALSE)+IF(OR(B555=0,A_Stammdaten!$B$12&lt;B555),0,I555*1/20)</f>
        <v>0</v>
      </c>
      <c r="K555" s="51">
        <f>HLOOKUP(A_Stammdaten!$B$12,$L$4:$R$2504,ROW(B555)-3,FALSE)</f>
        <v>0</v>
      </c>
      <c r="L555" s="51">
        <f t="shared" si="31"/>
        <v>0</v>
      </c>
      <c r="M555" s="51">
        <f t="shared" si="32"/>
        <v>0</v>
      </c>
      <c r="N555" s="51">
        <f t="shared" si="32"/>
        <v>0</v>
      </c>
      <c r="O555" s="51">
        <f t="shared" si="32"/>
        <v>0</v>
      </c>
      <c r="P555" s="51">
        <f t="shared" si="32"/>
        <v>0</v>
      </c>
      <c r="Q555" s="51">
        <f t="shared" si="32"/>
        <v>0</v>
      </c>
      <c r="R555" s="51">
        <f t="shared" si="32"/>
        <v>0</v>
      </c>
    </row>
    <row r="556" spans="1:18" x14ac:dyDescent="0.25">
      <c r="A556" s="17"/>
      <c r="B556" s="52"/>
      <c r="C556" s="17"/>
      <c r="D556" s="17"/>
      <c r="E556" s="17"/>
      <c r="F556" s="17"/>
      <c r="G556" s="17"/>
      <c r="H556" s="17"/>
      <c r="I556" s="16">
        <f>IF(B556&gt;A_Stammdaten!$B$12,0,SUM(C556,D556,F556,G556)-SUM(E556,H556))</f>
        <v>0</v>
      </c>
      <c r="J556" s="51">
        <f>HLOOKUP(A_Stammdaten!$B$12,$L$4:$R$2504,ROW(B556)-3,FALSE)+IF(OR(B556=0,A_Stammdaten!$B$12&lt;B556),0,I556*1/20)</f>
        <v>0</v>
      </c>
      <c r="K556" s="51">
        <f>HLOOKUP(A_Stammdaten!$B$12,$L$4:$R$2504,ROW(B556)-3,FALSE)</f>
        <v>0</v>
      </c>
      <c r="L556" s="51">
        <f t="shared" si="31"/>
        <v>0</v>
      </c>
      <c r="M556" s="51">
        <f t="shared" si="32"/>
        <v>0</v>
      </c>
      <c r="N556" s="51">
        <f t="shared" si="32"/>
        <v>0</v>
      </c>
      <c r="O556" s="51">
        <f t="shared" si="32"/>
        <v>0</v>
      </c>
      <c r="P556" s="51">
        <f t="shared" si="32"/>
        <v>0</v>
      </c>
      <c r="Q556" s="51">
        <f t="shared" si="32"/>
        <v>0</v>
      </c>
      <c r="R556" s="51">
        <f t="shared" si="32"/>
        <v>0</v>
      </c>
    </row>
    <row r="557" spans="1:18" x14ac:dyDescent="0.25">
      <c r="A557" s="17"/>
      <c r="B557" s="52"/>
      <c r="C557" s="17"/>
      <c r="D557" s="17"/>
      <c r="E557" s="17"/>
      <c r="F557" s="17"/>
      <c r="G557" s="17"/>
      <c r="H557" s="17"/>
      <c r="I557" s="16">
        <f>IF(B557&gt;A_Stammdaten!$B$12,0,SUM(C557,D557,F557,G557)-SUM(E557,H557))</f>
        <v>0</v>
      </c>
      <c r="J557" s="51">
        <f>HLOOKUP(A_Stammdaten!$B$12,$L$4:$R$2504,ROW(B557)-3,FALSE)+IF(OR(B557=0,A_Stammdaten!$B$12&lt;B557),0,I557*1/20)</f>
        <v>0</v>
      </c>
      <c r="K557" s="51">
        <f>HLOOKUP(A_Stammdaten!$B$12,$L$4:$R$2504,ROW(B557)-3,FALSE)</f>
        <v>0</v>
      </c>
      <c r="L557" s="51">
        <f t="shared" si="31"/>
        <v>0</v>
      </c>
      <c r="M557" s="51">
        <f t="shared" si="32"/>
        <v>0</v>
      </c>
      <c r="N557" s="51">
        <f t="shared" si="32"/>
        <v>0</v>
      </c>
      <c r="O557" s="51">
        <f t="shared" si="32"/>
        <v>0</v>
      </c>
      <c r="P557" s="51">
        <f t="shared" si="32"/>
        <v>0</v>
      </c>
      <c r="Q557" s="51">
        <f t="shared" si="32"/>
        <v>0</v>
      </c>
      <c r="R557" s="51">
        <f t="shared" si="32"/>
        <v>0</v>
      </c>
    </row>
    <row r="558" spans="1:18" x14ac:dyDescent="0.25">
      <c r="A558" s="17"/>
      <c r="B558" s="52"/>
      <c r="C558" s="17"/>
      <c r="D558" s="17"/>
      <c r="E558" s="17"/>
      <c r="F558" s="17"/>
      <c r="G558" s="17"/>
      <c r="H558" s="17"/>
      <c r="I558" s="16">
        <f>IF(B558&gt;A_Stammdaten!$B$12,0,SUM(C558,D558,F558,G558)-SUM(E558,H558))</f>
        <v>0</v>
      </c>
      <c r="J558" s="51">
        <f>HLOOKUP(A_Stammdaten!$B$12,$L$4:$R$2504,ROW(B558)-3,FALSE)+IF(OR(B558=0,A_Stammdaten!$B$12&lt;B558),0,I558*1/20)</f>
        <v>0</v>
      </c>
      <c r="K558" s="51">
        <f>HLOOKUP(A_Stammdaten!$B$12,$L$4:$R$2504,ROW(B558)-3,FALSE)</f>
        <v>0</v>
      </c>
      <c r="L558" s="51">
        <f t="shared" si="31"/>
        <v>0</v>
      </c>
      <c r="M558" s="51">
        <f t="shared" si="32"/>
        <v>0</v>
      </c>
      <c r="N558" s="51">
        <f t="shared" si="32"/>
        <v>0</v>
      </c>
      <c r="O558" s="51">
        <f t="shared" si="32"/>
        <v>0</v>
      </c>
      <c r="P558" s="51">
        <f t="shared" si="32"/>
        <v>0</v>
      </c>
      <c r="Q558" s="51">
        <f t="shared" si="32"/>
        <v>0</v>
      </c>
      <c r="R558" s="51">
        <f t="shared" si="32"/>
        <v>0</v>
      </c>
    </row>
    <row r="559" spans="1:18" x14ac:dyDescent="0.25">
      <c r="A559" s="17"/>
      <c r="B559" s="52"/>
      <c r="C559" s="17"/>
      <c r="D559" s="17"/>
      <c r="E559" s="17"/>
      <c r="F559" s="17"/>
      <c r="G559" s="17"/>
      <c r="H559" s="17"/>
      <c r="I559" s="16">
        <f>IF(B559&gt;A_Stammdaten!$B$12,0,SUM(C559,D559,F559,G559)-SUM(E559,H559))</f>
        <v>0</v>
      </c>
      <c r="J559" s="51">
        <f>HLOOKUP(A_Stammdaten!$B$12,$L$4:$R$2504,ROW(B559)-3,FALSE)+IF(OR(B559=0,A_Stammdaten!$B$12&lt;B559),0,I559*1/20)</f>
        <v>0</v>
      </c>
      <c r="K559" s="51">
        <f>HLOOKUP(A_Stammdaten!$B$12,$L$4:$R$2504,ROW(B559)-3,FALSE)</f>
        <v>0</v>
      </c>
      <c r="L559" s="51">
        <f t="shared" si="31"/>
        <v>0</v>
      </c>
      <c r="M559" s="51">
        <f t="shared" si="32"/>
        <v>0</v>
      </c>
      <c r="N559" s="51">
        <f t="shared" si="32"/>
        <v>0</v>
      </c>
      <c r="O559" s="51">
        <f t="shared" si="32"/>
        <v>0</v>
      </c>
      <c r="P559" s="51">
        <f t="shared" si="32"/>
        <v>0</v>
      </c>
      <c r="Q559" s="51">
        <f t="shared" si="32"/>
        <v>0</v>
      </c>
      <c r="R559" s="51">
        <f t="shared" si="32"/>
        <v>0</v>
      </c>
    </row>
    <row r="560" spans="1:18" x14ac:dyDescent="0.25">
      <c r="A560" s="17"/>
      <c r="B560" s="52"/>
      <c r="C560" s="17"/>
      <c r="D560" s="17"/>
      <c r="E560" s="17"/>
      <c r="F560" s="17"/>
      <c r="G560" s="17"/>
      <c r="H560" s="17"/>
      <c r="I560" s="16">
        <f>IF(B560&gt;A_Stammdaten!$B$12,0,SUM(C560,D560,F560,G560)-SUM(E560,H560))</f>
        <v>0</v>
      </c>
      <c r="J560" s="51">
        <f>HLOOKUP(A_Stammdaten!$B$12,$L$4:$R$2504,ROW(B560)-3,FALSE)+IF(OR(B560=0,A_Stammdaten!$B$12&lt;B560),0,I560*1/20)</f>
        <v>0</v>
      </c>
      <c r="K560" s="51">
        <f>HLOOKUP(A_Stammdaten!$B$12,$L$4:$R$2504,ROW(B560)-3,FALSE)</f>
        <v>0</v>
      </c>
      <c r="L560" s="51">
        <f t="shared" si="31"/>
        <v>0</v>
      </c>
      <c r="M560" s="51">
        <f t="shared" si="32"/>
        <v>0</v>
      </c>
      <c r="N560" s="51">
        <f t="shared" si="32"/>
        <v>0</v>
      </c>
      <c r="O560" s="51">
        <f t="shared" si="32"/>
        <v>0</v>
      </c>
      <c r="P560" s="51">
        <f t="shared" si="32"/>
        <v>0</v>
      </c>
      <c r="Q560" s="51">
        <f t="shared" si="32"/>
        <v>0</v>
      </c>
      <c r="R560" s="51">
        <f t="shared" si="32"/>
        <v>0</v>
      </c>
    </row>
    <row r="561" spans="1:18" x14ac:dyDescent="0.25">
      <c r="A561" s="17"/>
      <c r="B561" s="52"/>
      <c r="C561" s="17"/>
      <c r="D561" s="17"/>
      <c r="E561" s="17"/>
      <c r="F561" s="17"/>
      <c r="G561" s="17"/>
      <c r="H561" s="17"/>
      <c r="I561" s="16">
        <f>IF(B561&gt;A_Stammdaten!$B$12,0,SUM(C561,D561,F561,G561)-SUM(E561,H561))</f>
        <v>0</v>
      </c>
      <c r="J561" s="51">
        <f>HLOOKUP(A_Stammdaten!$B$12,$L$4:$R$2504,ROW(B561)-3,FALSE)+IF(OR(B561=0,A_Stammdaten!$B$12&lt;B561),0,I561*1/20)</f>
        <v>0</v>
      </c>
      <c r="K561" s="51">
        <f>HLOOKUP(A_Stammdaten!$B$12,$L$4:$R$2504,ROW(B561)-3,FALSE)</f>
        <v>0</v>
      </c>
      <c r="L561" s="51">
        <f t="shared" si="31"/>
        <v>0</v>
      </c>
      <c r="M561" s="51">
        <f t="shared" si="32"/>
        <v>0</v>
      </c>
      <c r="N561" s="51">
        <f t="shared" si="32"/>
        <v>0</v>
      </c>
      <c r="O561" s="51">
        <f t="shared" si="32"/>
        <v>0</v>
      </c>
      <c r="P561" s="51">
        <f t="shared" si="32"/>
        <v>0</v>
      </c>
      <c r="Q561" s="51">
        <f t="shared" si="32"/>
        <v>0</v>
      </c>
      <c r="R561" s="51">
        <f t="shared" si="32"/>
        <v>0</v>
      </c>
    </row>
    <row r="562" spans="1:18" x14ac:dyDescent="0.25">
      <c r="A562" s="17"/>
      <c r="B562" s="52"/>
      <c r="C562" s="17"/>
      <c r="D562" s="17"/>
      <c r="E562" s="17"/>
      <c r="F562" s="17"/>
      <c r="G562" s="17"/>
      <c r="H562" s="17"/>
      <c r="I562" s="16">
        <f>IF(B562&gt;A_Stammdaten!$B$12,0,SUM(C562,D562,F562,G562)-SUM(E562,H562))</f>
        <v>0</v>
      </c>
      <c r="J562" s="51">
        <f>HLOOKUP(A_Stammdaten!$B$12,$L$4:$R$2504,ROW(B562)-3,FALSE)+IF(OR(B562=0,A_Stammdaten!$B$12&lt;B562),0,I562*1/20)</f>
        <v>0</v>
      </c>
      <c r="K562" s="51">
        <f>HLOOKUP(A_Stammdaten!$B$12,$L$4:$R$2504,ROW(B562)-3,FALSE)</f>
        <v>0</v>
      </c>
      <c r="L562" s="51">
        <f t="shared" si="31"/>
        <v>0</v>
      </c>
      <c r="M562" s="51">
        <f t="shared" si="32"/>
        <v>0</v>
      </c>
      <c r="N562" s="51">
        <f t="shared" si="32"/>
        <v>0</v>
      </c>
      <c r="O562" s="51">
        <f t="shared" si="32"/>
        <v>0</v>
      </c>
      <c r="P562" s="51">
        <f t="shared" si="32"/>
        <v>0</v>
      </c>
      <c r="Q562" s="51">
        <f t="shared" si="32"/>
        <v>0</v>
      </c>
      <c r="R562" s="51">
        <f t="shared" si="32"/>
        <v>0</v>
      </c>
    </row>
    <row r="563" spans="1:18" x14ac:dyDescent="0.25">
      <c r="A563" s="17"/>
      <c r="B563" s="52"/>
      <c r="C563" s="17"/>
      <c r="D563" s="17"/>
      <c r="E563" s="17"/>
      <c r="F563" s="17"/>
      <c r="G563" s="17"/>
      <c r="H563" s="17"/>
      <c r="I563" s="16">
        <f>IF(B563&gt;A_Stammdaten!$B$12,0,SUM(C563,D563,F563,G563)-SUM(E563,H563))</f>
        <v>0</v>
      </c>
      <c r="J563" s="51">
        <f>HLOOKUP(A_Stammdaten!$B$12,$L$4:$R$2504,ROW(B563)-3,FALSE)+IF(OR(B563=0,A_Stammdaten!$B$12&lt;B563),0,I563*1/20)</f>
        <v>0</v>
      </c>
      <c r="K563" s="51">
        <f>HLOOKUP(A_Stammdaten!$B$12,$L$4:$R$2504,ROW(B563)-3,FALSE)</f>
        <v>0</v>
      </c>
      <c r="L563" s="51">
        <f t="shared" si="31"/>
        <v>0</v>
      </c>
      <c r="M563" s="51">
        <f t="shared" si="32"/>
        <v>0</v>
      </c>
      <c r="N563" s="51">
        <f t="shared" si="32"/>
        <v>0</v>
      </c>
      <c r="O563" s="51">
        <f t="shared" si="32"/>
        <v>0</v>
      </c>
      <c r="P563" s="51">
        <f t="shared" si="32"/>
        <v>0</v>
      </c>
      <c r="Q563" s="51">
        <f t="shared" si="32"/>
        <v>0</v>
      </c>
      <c r="R563" s="51">
        <f t="shared" si="32"/>
        <v>0</v>
      </c>
    </row>
    <row r="564" spans="1:18" x14ac:dyDescent="0.25">
      <c r="A564" s="17"/>
      <c r="B564" s="52"/>
      <c r="C564" s="17"/>
      <c r="D564" s="17"/>
      <c r="E564" s="17"/>
      <c r="F564" s="17"/>
      <c r="G564" s="17"/>
      <c r="H564" s="17"/>
      <c r="I564" s="16">
        <f>IF(B564&gt;A_Stammdaten!$B$12,0,SUM(C564,D564,F564,G564)-SUM(E564,H564))</f>
        <v>0</v>
      </c>
      <c r="J564" s="51">
        <f>HLOOKUP(A_Stammdaten!$B$12,$L$4:$R$2504,ROW(B564)-3,FALSE)+IF(OR(B564=0,A_Stammdaten!$B$12&lt;B564),0,I564*1/20)</f>
        <v>0</v>
      </c>
      <c r="K564" s="51">
        <f>HLOOKUP(A_Stammdaten!$B$12,$L$4:$R$2504,ROW(B564)-3,FALSE)</f>
        <v>0</v>
      </c>
      <c r="L564" s="51">
        <f t="shared" si="31"/>
        <v>0</v>
      </c>
      <c r="M564" s="51">
        <f t="shared" si="32"/>
        <v>0</v>
      </c>
      <c r="N564" s="51">
        <f t="shared" si="32"/>
        <v>0</v>
      </c>
      <c r="O564" s="51">
        <f t="shared" si="32"/>
        <v>0</v>
      </c>
      <c r="P564" s="51">
        <f t="shared" si="32"/>
        <v>0</v>
      </c>
      <c r="Q564" s="51">
        <f t="shared" si="32"/>
        <v>0</v>
      </c>
      <c r="R564" s="51">
        <f t="shared" si="32"/>
        <v>0</v>
      </c>
    </row>
    <row r="565" spans="1:18" x14ac:dyDescent="0.25">
      <c r="A565" s="17"/>
      <c r="B565" s="52"/>
      <c r="C565" s="17"/>
      <c r="D565" s="17"/>
      <c r="E565" s="17"/>
      <c r="F565" s="17"/>
      <c r="G565" s="17"/>
      <c r="H565" s="17"/>
      <c r="I565" s="16">
        <f>IF(B565&gt;A_Stammdaten!$B$12,0,SUM(C565,D565,F565,G565)-SUM(E565,H565))</f>
        <v>0</v>
      </c>
      <c r="J565" s="51">
        <f>HLOOKUP(A_Stammdaten!$B$12,$L$4:$R$2504,ROW(B565)-3,FALSE)+IF(OR(B565=0,A_Stammdaten!$B$12&lt;B565),0,I565*1/20)</f>
        <v>0</v>
      </c>
      <c r="K565" s="51">
        <f>HLOOKUP(A_Stammdaten!$B$12,$L$4:$R$2504,ROW(B565)-3,FALSE)</f>
        <v>0</v>
      </c>
      <c r="L565" s="51">
        <f t="shared" si="31"/>
        <v>0</v>
      </c>
      <c r="M565" s="51">
        <f t="shared" si="32"/>
        <v>0</v>
      </c>
      <c r="N565" s="51">
        <f t="shared" si="32"/>
        <v>0</v>
      </c>
      <c r="O565" s="51">
        <f t="shared" si="32"/>
        <v>0</v>
      </c>
      <c r="P565" s="51">
        <f t="shared" si="32"/>
        <v>0</v>
      </c>
      <c r="Q565" s="51">
        <f t="shared" si="32"/>
        <v>0</v>
      </c>
      <c r="R565" s="51">
        <f t="shared" si="32"/>
        <v>0</v>
      </c>
    </row>
    <row r="566" spans="1:18" x14ac:dyDescent="0.25">
      <c r="A566" s="17"/>
      <c r="B566" s="52"/>
      <c r="C566" s="17"/>
      <c r="D566" s="17"/>
      <c r="E566" s="17"/>
      <c r="F566" s="17"/>
      <c r="G566" s="17"/>
      <c r="H566" s="17"/>
      <c r="I566" s="16">
        <f>IF(B566&gt;A_Stammdaten!$B$12,0,SUM(C566,D566,F566,G566)-SUM(E566,H566))</f>
        <v>0</v>
      </c>
      <c r="J566" s="51">
        <f>HLOOKUP(A_Stammdaten!$B$12,$L$4:$R$2504,ROW(B566)-3,FALSE)+IF(OR(B566=0,A_Stammdaten!$B$12&lt;B566),0,I566*1/20)</f>
        <v>0</v>
      </c>
      <c r="K566" s="51">
        <f>HLOOKUP(A_Stammdaten!$B$12,$L$4:$R$2504,ROW(B566)-3,FALSE)</f>
        <v>0</v>
      </c>
      <c r="L566" s="51">
        <f t="shared" si="31"/>
        <v>0</v>
      </c>
      <c r="M566" s="51">
        <f t="shared" si="32"/>
        <v>0</v>
      </c>
      <c r="N566" s="51">
        <f t="shared" si="32"/>
        <v>0</v>
      </c>
      <c r="O566" s="51">
        <f t="shared" si="32"/>
        <v>0</v>
      </c>
      <c r="P566" s="51">
        <f t="shared" si="32"/>
        <v>0</v>
      </c>
      <c r="Q566" s="51">
        <f t="shared" si="32"/>
        <v>0</v>
      </c>
      <c r="R566" s="51">
        <f t="shared" si="32"/>
        <v>0</v>
      </c>
    </row>
    <row r="567" spans="1:18" x14ac:dyDescent="0.25">
      <c r="A567" s="17"/>
      <c r="B567" s="52"/>
      <c r="C567" s="17"/>
      <c r="D567" s="17"/>
      <c r="E567" s="17"/>
      <c r="F567" s="17"/>
      <c r="G567" s="17"/>
      <c r="H567" s="17"/>
      <c r="I567" s="16">
        <f>IF(B567&gt;A_Stammdaten!$B$12,0,SUM(C567,D567,F567,G567)-SUM(E567,H567))</f>
        <v>0</v>
      </c>
      <c r="J567" s="51">
        <f>HLOOKUP(A_Stammdaten!$B$12,$L$4:$R$2504,ROW(B567)-3,FALSE)+IF(OR(B567=0,A_Stammdaten!$B$12&lt;B567),0,I567*1/20)</f>
        <v>0</v>
      </c>
      <c r="K567" s="51">
        <f>HLOOKUP(A_Stammdaten!$B$12,$L$4:$R$2504,ROW(B567)-3,FALSE)</f>
        <v>0</v>
      </c>
      <c r="L567" s="51">
        <f t="shared" si="31"/>
        <v>0</v>
      </c>
      <c r="M567" s="51">
        <f t="shared" si="32"/>
        <v>0</v>
      </c>
      <c r="N567" s="51">
        <f t="shared" si="32"/>
        <v>0</v>
      </c>
      <c r="O567" s="51">
        <f t="shared" si="32"/>
        <v>0</v>
      </c>
      <c r="P567" s="51">
        <f t="shared" si="32"/>
        <v>0</v>
      </c>
      <c r="Q567" s="51">
        <f t="shared" si="32"/>
        <v>0</v>
      </c>
      <c r="R567" s="51">
        <f t="shared" si="32"/>
        <v>0</v>
      </c>
    </row>
    <row r="568" spans="1:18" x14ac:dyDescent="0.25">
      <c r="A568" s="17"/>
      <c r="B568" s="52"/>
      <c r="C568" s="17"/>
      <c r="D568" s="17"/>
      <c r="E568" s="17"/>
      <c r="F568" s="17"/>
      <c r="G568" s="17"/>
      <c r="H568" s="17"/>
      <c r="I568" s="16">
        <f>IF(B568&gt;A_Stammdaten!$B$12,0,SUM(C568,D568,F568,G568)-SUM(E568,H568))</f>
        <v>0</v>
      </c>
      <c r="J568" s="51">
        <f>HLOOKUP(A_Stammdaten!$B$12,$L$4:$R$2504,ROW(B568)-3,FALSE)+IF(OR(B568=0,A_Stammdaten!$B$12&lt;B568),0,I568*1/20)</f>
        <v>0</v>
      </c>
      <c r="K568" s="51">
        <f>HLOOKUP(A_Stammdaten!$B$12,$L$4:$R$2504,ROW(B568)-3,FALSE)</f>
        <v>0</v>
      </c>
      <c r="L568" s="51">
        <f t="shared" si="31"/>
        <v>0</v>
      </c>
      <c r="M568" s="51">
        <f t="shared" si="32"/>
        <v>0</v>
      </c>
      <c r="N568" s="51">
        <f t="shared" si="32"/>
        <v>0</v>
      </c>
      <c r="O568" s="51">
        <f t="shared" si="32"/>
        <v>0</v>
      </c>
      <c r="P568" s="51">
        <f t="shared" si="32"/>
        <v>0</v>
      </c>
      <c r="Q568" s="51">
        <f t="shared" si="32"/>
        <v>0</v>
      </c>
      <c r="R568" s="51">
        <f t="shared" si="32"/>
        <v>0</v>
      </c>
    </row>
    <row r="569" spans="1:18" x14ac:dyDescent="0.25">
      <c r="A569" s="17"/>
      <c r="B569" s="52"/>
      <c r="C569" s="17"/>
      <c r="D569" s="17"/>
      <c r="E569" s="17"/>
      <c r="F569" s="17"/>
      <c r="G569" s="17"/>
      <c r="H569" s="17"/>
      <c r="I569" s="16">
        <f>IF(B569&gt;A_Stammdaten!$B$12,0,SUM(C569,D569,F569,G569)-SUM(E569,H569))</f>
        <v>0</v>
      </c>
      <c r="J569" s="51">
        <f>HLOOKUP(A_Stammdaten!$B$12,$L$4:$R$2504,ROW(B569)-3,FALSE)+IF(OR(B569=0,A_Stammdaten!$B$12&lt;B569),0,I569*1/20)</f>
        <v>0</v>
      </c>
      <c r="K569" s="51">
        <f>HLOOKUP(A_Stammdaten!$B$12,$L$4:$R$2504,ROW(B569)-3,FALSE)</f>
        <v>0</v>
      </c>
      <c r="L569" s="51">
        <f t="shared" si="31"/>
        <v>0</v>
      </c>
      <c r="M569" s="51">
        <f t="shared" si="32"/>
        <v>0</v>
      </c>
      <c r="N569" s="51">
        <f t="shared" si="32"/>
        <v>0</v>
      </c>
      <c r="O569" s="51">
        <f t="shared" si="32"/>
        <v>0</v>
      </c>
      <c r="P569" s="51">
        <f t="shared" si="32"/>
        <v>0</v>
      </c>
      <c r="Q569" s="51">
        <f t="shared" si="32"/>
        <v>0</v>
      </c>
      <c r="R569" s="51">
        <f t="shared" si="32"/>
        <v>0</v>
      </c>
    </row>
    <row r="570" spans="1:18" x14ac:dyDescent="0.25">
      <c r="A570" s="17"/>
      <c r="B570" s="52"/>
      <c r="C570" s="17"/>
      <c r="D570" s="17"/>
      <c r="E570" s="17"/>
      <c r="F570" s="17"/>
      <c r="G570" s="17"/>
      <c r="H570" s="17"/>
      <c r="I570" s="16">
        <f>IF(B570&gt;A_Stammdaten!$B$12,0,SUM(C570,D570,F570,G570)-SUM(E570,H570))</f>
        <v>0</v>
      </c>
      <c r="J570" s="51">
        <f>HLOOKUP(A_Stammdaten!$B$12,$L$4:$R$2504,ROW(B570)-3,FALSE)+IF(OR(B570=0,A_Stammdaten!$B$12&lt;B570),0,I570*1/20)</f>
        <v>0</v>
      </c>
      <c r="K570" s="51">
        <f>HLOOKUP(A_Stammdaten!$B$12,$L$4:$R$2504,ROW(B570)-3,FALSE)</f>
        <v>0</v>
      </c>
      <c r="L570" s="51">
        <f t="shared" si="31"/>
        <v>0</v>
      </c>
      <c r="M570" s="51">
        <f t="shared" si="32"/>
        <v>0</v>
      </c>
      <c r="N570" s="51">
        <f t="shared" si="32"/>
        <v>0</v>
      </c>
      <c r="O570" s="51">
        <f t="shared" si="32"/>
        <v>0</v>
      </c>
      <c r="P570" s="51">
        <f t="shared" si="32"/>
        <v>0</v>
      </c>
      <c r="Q570" s="51">
        <f t="shared" si="32"/>
        <v>0</v>
      </c>
      <c r="R570" s="51">
        <f t="shared" si="32"/>
        <v>0</v>
      </c>
    </row>
    <row r="571" spans="1:18" x14ac:dyDescent="0.25">
      <c r="A571" s="17"/>
      <c r="B571" s="52"/>
      <c r="C571" s="17"/>
      <c r="D571" s="17"/>
      <c r="E571" s="17"/>
      <c r="F571" s="17"/>
      <c r="G571" s="17"/>
      <c r="H571" s="17"/>
      <c r="I571" s="16">
        <f>IF(B571&gt;A_Stammdaten!$B$12,0,SUM(C571,D571,F571,G571)-SUM(E571,H571))</f>
        <v>0</v>
      </c>
      <c r="J571" s="51">
        <f>HLOOKUP(A_Stammdaten!$B$12,$L$4:$R$2504,ROW(B571)-3,FALSE)+IF(OR(B571=0,A_Stammdaten!$B$12&lt;B571),0,I571*1/20)</f>
        <v>0</v>
      </c>
      <c r="K571" s="51">
        <f>HLOOKUP(A_Stammdaten!$B$12,$L$4:$R$2504,ROW(B571)-3,FALSE)</f>
        <v>0</v>
      </c>
      <c r="L571" s="51">
        <f t="shared" si="31"/>
        <v>0</v>
      </c>
      <c r="M571" s="51">
        <f t="shared" si="32"/>
        <v>0</v>
      </c>
      <c r="N571" s="51">
        <f t="shared" si="32"/>
        <v>0</v>
      </c>
      <c r="O571" s="51">
        <f t="shared" si="32"/>
        <v>0</v>
      </c>
      <c r="P571" s="51">
        <f t="shared" si="32"/>
        <v>0</v>
      </c>
      <c r="Q571" s="51">
        <f t="shared" si="32"/>
        <v>0</v>
      </c>
      <c r="R571" s="51">
        <f t="shared" si="32"/>
        <v>0</v>
      </c>
    </row>
    <row r="572" spans="1:18" x14ac:dyDescent="0.25">
      <c r="A572" s="17"/>
      <c r="B572" s="52"/>
      <c r="C572" s="17"/>
      <c r="D572" s="17"/>
      <c r="E572" s="17"/>
      <c r="F572" s="17"/>
      <c r="G572" s="17"/>
      <c r="H572" s="17"/>
      <c r="I572" s="16">
        <f>IF(B572&gt;A_Stammdaten!$B$12,0,SUM(C572,D572,F572,G572)-SUM(E572,H572))</f>
        <v>0</v>
      </c>
      <c r="J572" s="51">
        <f>HLOOKUP(A_Stammdaten!$B$12,$L$4:$R$2504,ROW(B572)-3,FALSE)+IF(OR(B572=0,A_Stammdaten!$B$12&lt;B572),0,I572*1/20)</f>
        <v>0</v>
      </c>
      <c r="K572" s="51">
        <f>HLOOKUP(A_Stammdaten!$B$12,$L$4:$R$2504,ROW(B572)-3,FALSE)</f>
        <v>0</v>
      </c>
      <c r="L572" s="51">
        <f t="shared" si="31"/>
        <v>0</v>
      </c>
      <c r="M572" s="51">
        <f t="shared" si="32"/>
        <v>0</v>
      </c>
      <c r="N572" s="51">
        <f t="shared" si="32"/>
        <v>0</v>
      </c>
      <c r="O572" s="51">
        <f t="shared" si="32"/>
        <v>0</v>
      </c>
      <c r="P572" s="51">
        <f t="shared" si="32"/>
        <v>0</v>
      </c>
      <c r="Q572" s="51">
        <f t="shared" si="32"/>
        <v>0</v>
      </c>
      <c r="R572" s="51">
        <f t="shared" si="32"/>
        <v>0</v>
      </c>
    </row>
    <row r="573" spans="1:18" x14ac:dyDescent="0.25">
      <c r="A573" s="17"/>
      <c r="B573" s="52"/>
      <c r="C573" s="17"/>
      <c r="D573" s="17"/>
      <c r="E573" s="17"/>
      <c r="F573" s="17"/>
      <c r="G573" s="17"/>
      <c r="H573" s="17"/>
      <c r="I573" s="16">
        <f>IF(B573&gt;A_Stammdaten!$B$12,0,SUM(C573,D573,F573,G573)-SUM(E573,H573))</f>
        <v>0</v>
      </c>
      <c r="J573" s="51">
        <f>HLOOKUP(A_Stammdaten!$B$12,$L$4:$R$2504,ROW(B573)-3,FALSE)+IF(OR(B573=0,A_Stammdaten!$B$12&lt;B573),0,I573*1/20)</f>
        <v>0</v>
      </c>
      <c r="K573" s="51">
        <f>HLOOKUP(A_Stammdaten!$B$12,$L$4:$R$2504,ROW(B573)-3,FALSE)</f>
        <v>0</v>
      </c>
      <c r="L573" s="51">
        <f t="shared" si="31"/>
        <v>0</v>
      </c>
      <c r="M573" s="51">
        <f t="shared" si="32"/>
        <v>0</v>
      </c>
      <c r="N573" s="51">
        <f t="shared" si="32"/>
        <v>0</v>
      </c>
      <c r="O573" s="51">
        <f t="shared" si="32"/>
        <v>0</v>
      </c>
      <c r="P573" s="51">
        <f t="shared" si="32"/>
        <v>0</v>
      </c>
      <c r="Q573" s="51">
        <f t="shared" si="32"/>
        <v>0</v>
      </c>
      <c r="R573" s="51">
        <f t="shared" si="32"/>
        <v>0</v>
      </c>
    </row>
    <row r="574" spans="1:18" x14ac:dyDescent="0.25">
      <c r="A574" s="17"/>
      <c r="B574" s="52"/>
      <c r="C574" s="17"/>
      <c r="D574" s="17"/>
      <c r="E574" s="17"/>
      <c r="F574" s="17"/>
      <c r="G574" s="17"/>
      <c r="H574" s="17"/>
      <c r="I574" s="16">
        <f>IF(B574&gt;A_Stammdaten!$B$12,0,SUM(C574,D574,F574,G574)-SUM(E574,H574))</f>
        <v>0</v>
      </c>
      <c r="J574" s="51">
        <f>HLOOKUP(A_Stammdaten!$B$12,$L$4:$R$2504,ROW(B574)-3,FALSE)+IF(OR(B574=0,A_Stammdaten!$B$12&lt;B574),0,I574*1/20)</f>
        <v>0</v>
      </c>
      <c r="K574" s="51">
        <f>HLOOKUP(A_Stammdaten!$B$12,$L$4:$R$2504,ROW(B574)-3,FALSE)</f>
        <v>0</v>
      </c>
      <c r="L574" s="51">
        <f t="shared" si="31"/>
        <v>0</v>
      </c>
      <c r="M574" s="51">
        <f t="shared" si="32"/>
        <v>0</v>
      </c>
      <c r="N574" s="51">
        <f t="shared" si="32"/>
        <v>0</v>
      </c>
      <c r="O574" s="51">
        <f t="shared" si="32"/>
        <v>0</v>
      </c>
      <c r="P574" s="51">
        <f t="shared" si="32"/>
        <v>0</v>
      </c>
      <c r="Q574" s="51">
        <f t="shared" si="32"/>
        <v>0</v>
      </c>
      <c r="R574" s="51">
        <f t="shared" si="32"/>
        <v>0</v>
      </c>
    </row>
    <row r="575" spans="1:18" x14ac:dyDescent="0.25">
      <c r="A575" s="17"/>
      <c r="B575" s="52"/>
      <c r="C575" s="17"/>
      <c r="D575" s="17"/>
      <c r="E575" s="17"/>
      <c r="F575" s="17"/>
      <c r="G575" s="17"/>
      <c r="H575" s="17"/>
      <c r="I575" s="16">
        <f>IF(B575&gt;A_Stammdaten!$B$12,0,SUM(C575,D575,F575,G575)-SUM(E575,H575))</f>
        <v>0</v>
      </c>
      <c r="J575" s="51">
        <f>HLOOKUP(A_Stammdaten!$B$12,$L$4:$R$2504,ROW(B575)-3,FALSE)+IF(OR(B575=0,A_Stammdaten!$B$12&lt;B575),0,I575*1/20)</f>
        <v>0</v>
      </c>
      <c r="K575" s="51">
        <f>HLOOKUP(A_Stammdaten!$B$12,$L$4:$R$2504,ROW(B575)-3,FALSE)</f>
        <v>0</v>
      </c>
      <c r="L575" s="51">
        <f t="shared" si="31"/>
        <v>0</v>
      </c>
      <c r="M575" s="51">
        <f t="shared" si="32"/>
        <v>0</v>
      </c>
      <c r="N575" s="51">
        <f t="shared" si="32"/>
        <v>0</v>
      </c>
      <c r="O575" s="51">
        <f t="shared" si="32"/>
        <v>0</v>
      </c>
      <c r="P575" s="51">
        <f t="shared" si="32"/>
        <v>0</v>
      </c>
      <c r="Q575" s="51">
        <f t="shared" si="32"/>
        <v>0</v>
      </c>
      <c r="R575" s="51">
        <f t="shared" si="32"/>
        <v>0</v>
      </c>
    </row>
    <row r="576" spans="1:18" x14ac:dyDescent="0.25">
      <c r="A576" s="17"/>
      <c r="B576" s="52"/>
      <c r="C576" s="17"/>
      <c r="D576" s="17"/>
      <c r="E576" s="17"/>
      <c r="F576" s="17"/>
      <c r="G576" s="17"/>
      <c r="H576" s="17"/>
      <c r="I576" s="16">
        <f>IF(B576&gt;A_Stammdaten!$B$12,0,SUM(C576,D576,F576,G576)-SUM(E576,H576))</f>
        <v>0</v>
      </c>
      <c r="J576" s="51">
        <f>HLOOKUP(A_Stammdaten!$B$12,$L$4:$R$2504,ROW(B576)-3,FALSE)+IF(OR(B576=0,A_Stammdaten!$B$12&lt;B576),0,I576*1/20)</f>
        <v>0</v>
      </c>
      <c r="K576" s="51">
        <f>HLOOKUP(A_Stammdaten!$B$12,$L$4:$R$2504,ROW(B576)-3,FALSE)</f>
        <v>0</v>
      </c>
      <c r="L576" s="51">
        <f t="shared" ref="L576:L639" si="33">IF(OR($I576=0,L$4&lt;$B576,$B576=0,20-(L$4-$B576)=0),0,$I576*(19-(L$4-$B576))/20)</f>
        <v>0</v>
      </c>
      <c r="M576" s="51">
        <f t="shared" si="32"/>
        <v>0</v>
      </c>
      <c r="N576" s="51">
        <f t="shared" si="32"/>
        <v>0</v>
      </c>
      <c r="O576" s="51">
        <f t="shared" si="32"/>
        <v>0</v>
      </c>
      <c r="P576" s="51">
        <f t="shared" si="32"/>
        <v>0</v>
      </c>
      <c r="Q576" s="51">
        <f t="shared" si="32"/>
        <v>0</v>
      </c>
      <c r="R576" s="51">
        <f t="shared" si="32"/>
        <v>0</v>
      </c>
    </row>
    <row r="577" spans="1:18" x14ac:dyDescent="0.25">
      <c r="A577" s="17"/>
      <c r="B577" s="52"/>
      <c r="C577" s="17"/>
      <c r="D577" s="17"/>
      <c r="E577" s="17"/>
      <c r="F577" s="17"/>
      <c r="G577" s="17"/>
      <c r="H577" s="17"/>
      <c r="I577" s="16">
        <f>IF(B577&gt;A_Stammdaten!$B$12,0,SUM(C577,D577,F577,G577)-SUM(E577,H577))</f>
        <v>0</v>
      </c>
      <c r="J577" s="51">
        <f>HLOOKUP(A_Stammdaten!$B$12,$L$4:$R$2504,ROW(B577)-3,FALSE)+IF(OR(B577=0,A_Stammdaten!$B$12&lt;B577),0,I577*1/20)</f>
        <v>0</v>
      </c>
      <c r="K577" s="51">
        <f>HLOOKUP(A_Stammdaten!$B$12,$L$4:$R$2504,ROW(B577)-3,FALSE)</f>
        <v>0</v>
      </c>
      <c r="L577" s="51">
        <f t="shared" si="33"/>
        <v>0</v>
      </c>
      <c r="M577" s="51">
        <f t="shared" si="32"/>
        <v>0</v>
      </c>
      <c r="N577" s="51">
        <f t="shared" si="32"/>
        <v>0</v>
      </c>
      <c r="O577" s="51">
        <f t="shared" si="32"/>
        <v>0</v>
      </c>
      <c r="P577" s="51">
        <f t="shared" si="32"/>
        <v>0</v>
      </c>
      <c r="Q577" s="51">
        <f t="shared" si="32"/>
        <v>0</v>
      </c>
      <c r="R577" s="51">
        <f t="shared" si="32"/>
        <v>0</v>
      </c>
    </row>
    <row r="578" spans="1:18" x14ac:dyDescent="0.25">
      <c r="A578" s="17"/>
      <c r="B578" s="52"/>
      <c r="C578" s="17"/>
      <c r="D578" s="17"/>
      <c r="E578" s="17"/>
      <c r="F578" s="17"/>
      <c r="G578" s="17"/>
      <c r="H578" s="17"/>
      <c r="I578" s="16">
        <f>IF(B578&gt;A_Stammdaten!$B$12,0,SUM(C578,D578,F578,G578)-SUM(E578,H578))</f>
        <v>0</v>
      </c>
      <c r="J578" s="51">
        <f>HLOOKUP(A_Stammdaten!$B$12,$L$4:$R$2504,ROW(B578)-3,FALSE)+IF(OR(B578=0,A_Stammdaten!$B$12&lt;B578),0,I578*1/20)</f>
        <v>0</v>
      </c>
      <c r="K578" s="51">
        <f>HLOOKUP(A_Stammdaten!$B$12,$L$4:$R$2504,ROW(B578)-3,FALSE)</f>
        <v>0</v>
      </c>
      <c r="L578" s="51">
        <f t="shared" si="33"/>
        <v>0</v>
      </c>
      <c r="M578" s="51">
        <f t="shared" si="32"/>
        <v>0</v>
      </c>
      <c r="N578" s="51">
        <f t="shared" si="32"/>
        <v>0</v>
      </c>
      <c r="O578" s="51">
        <f t="shared" si="32"/>
        <v>0</v>
      </c>
      <c r="P578" s="51">
        <f t="shared" si="32"/>
        <v>0</v>
      </c>
      <c r="Q578" s="51">
        <f t="shared" si="32"/>
        <v>0</v>
      </c>
      <c r="R578" s="51">
        <f t="shared" si="32"/>
        <v>0</v>
      </c>
    </row>
    <row r="579" spans="1:18" x14ac:dyDescent="0.25">
      <c r="A579" s="17"/>
      <c r="B579" s="52"/>
      <c r="C579" s="17"/>
      <c r="D579" s="17"/>
      <c r="E579" s="17"/>
      <c r="F579" s="17"/>
      <c r="G579" s="17"/>
      <c r="H579" s="17"/>
      <c r="I579" s="16">
        <f>IF(B579&gt;A_Stammdaten!$B$12,0,SUM(C579,D579,F579,G579)-SUM(E579,H579))</f>
        <v>0</v>
      </c>
      <c r="J579" s="51">
        <f>HLOOKUP(A_Stammdaten!$B$12,$L$4:$R$2504,ROW(B579)-3,FALSE)+IF(OR(B579=0,A_Stammdaten!$B$12&lt;B579),0,I579*1/20)</f>
        <v>0</v>
      </c>
      <c r="K579" s="51">
        <f>HLOOKUP(A_Stammdaten!$B$12,$L$4:$R$2504,ROW(B579)-3,FALSE)</f>
        <v>0</v>
      </c>
      <c r="L579" s="51">
        <f t="shared" si="33"/>
        <v>0</v>
      </c>
      <c r="M579" s="51">
        <f t="shared" si="32"/>
        <v>0</v>
      </c>
      <c r="N579" s="51">
        <f t="shared" si="32"/>
        <v>0</v>
      </c>
      <c r="O579" s="51">
        <f t="shared" si="32"/>
        <v>0</v>
      </c>
      <c r="P579" s="51">
        <f t="shared" si="32"/>
        <v>0</v>
      </c>
      <c r="Q579" s="51">
        <f t="shared" si="32"/>
        <v>0</v>
      </c>
      <c r="R579" s="51">
        <f t="shared" si="32"/>
        <v>0</v>
      </c>
    </row>
    <row r="580" spans="1:18" x14ac:dyDescent="0.25">
      <c r="A580" s="17"/>
      <c r="B580" s="52"/>
      <c r="C580" s="17"/>
      <c r="D580" s="17"/>
      <c r="E580" s="17"/>
      <c r="F580" s="17"/>
      <c r="G580" s="17"/>
      <c r="H580" s="17"/>
      <c r="I580" s="16">
        <f>IF(B580&gt;A_Stammdaten!$B$12,0,SUM(C580,D580,F580,G580)-SUM(E580,H580))</f>
        <v>0</v>
      </c>
      <c r="J580" s="51">
        <f>HLOOKUP(A_Stammdaten!$B$12,$L$4:$R$2504,ROW(B580)-3,FALSE)+IF(OR(B580=0,A_Stammdaten!$B$12&lt;B580),0,I580*1/20)</f>
        <v>0</v>
      </c>
      <c r="K580" s="51">
        <f>HLOOKUP(A_Stammdaten!$B$12,$L$4:$R$2504,ROW(B580)-3,FALSE)</f>
        <v>0</v>
      </c>
      <c r="L580" s="51">
        <f t="shared" si="33"/>
        <v>0</v>
      </c>
      <c r="M580" s="51">
        <f t="shared" si="32"/>
        <v>0</v>
      </c>
      <c r="N580" s="51">
        <f t="shared" si="32"/>
        <v>0</v>
      </c>
      <c r="O580" s="51">
        <f t="shared" si="32"/>
        <v>0</v>
      </c>
      <c r="P580" s="51">
        <f t="shared" si="32"/>
        <v>0</v>
      </c>
      <c r="Q580" s="51">
        <f t="shared" si="32"/>
        <v>0</v>
      </c>
      <c r="R580" s="51">
        <f t="shared" si="32"/>
        <v>0</v>
      </c>
    </row>
    <row r="581" spans="1:18" x14ac:dyDescent="0.25">
      <c r="A581" s="17"/>
      <c r="B581" s="52"/>
      <c r="C581" s="17"/>
      <c r="D581" s="17"/>
      <c r="E581" s="17"/>
      <c r="F581" s="17"/>
      <c r="G581" s="17"/>
      <c r="H581" s="17"/>
      <c r="I581" s="16">
        <f>IF(B581&gt;A_Stammdaten!$B$12,0,SUM(C581,D581,F581,G581)-SUM(E581,H581))</f>
        <v>0</v>
      </c>
      <c r="J581" s="51">
        <f>HLOOKUP(A_Stammdaten!$B$12,$L$4:$R$2504,ROW(B581)-3,FALSE)+IF(OR(B581=0,A_Stammdaten!$B$12&lt;B581),0,I581*1/20)</f>
        <v>0</v>
      </c>
      <c r="K581" s="51">
        <f>HLOOKUP(A_Stammdaten!$B$12,$L$4:$R$2504,ROW(B581)-3,FALSE)</f>
        <v>0</v>
      </c>
      <c r="L581" s="51">
        <f t="shared" si="33"/>
        <v>0</v>
      </c>
      <c r="M581" s="51">
        <f t="shared" si="32"/>
        <v>0</v>
      </c>
      <c r="N581" s="51">
        <f t="shared" si="32"/>
        <v>0</v>
      </c>
      <c r="O581" s="51">
        <f t="shared" si="32"/>
        <v>0</v>
      </c>
      <c r="P581" s="51">
        <f t="shared" si="32"/>
        <v>0</v>
      </c>
      <c r="Q581" s="51">
        <f t="shared" si="32"/>
        <v>0</v>
      </c>
      <c r="R581" s="51">
        <f t="shared" si="32"/>
        <v>0</v>
      </c>
    </row>
    <row r="582" spans="1:18" x14ac:dyDescent="0.25">
      <c r="A582" s="17"/>
      <c r="B582" s="52"/>
      <c r="C582" s="17"/>
      <c r="D582" s="17"/>
      <c r="E582" s="17"/>
      <c r="F582" s="17"/>
      <c r="G582" s="17"/>
      <c r="H582" s="17"/>
      <c r="I582" s="16">
        <f>IF(B582&gt;A_Stammdaten!$B$12,0,SUM(C582,D582,F582,G582)-SUM(E582,H582))</f>
        <v>0</v>
      </c>
      <c r="J582" s="51">
        <f>HLOOKUP(A_Stammdaten!$B$12,$L$4:$R$2504,ROW(B582)-3,FALSE)+IF(OR(B582=0,A_Stammdaten!$B$12&lt;B582),0,I582*1/20)</f>
        <v>0</v>
      </c>
      <c r="K582" s="51">
        <f>HLOOKUP(A_Stammdaten!$B$12,$L$4:$R$2504,ROW(B582)-3,FALSE)</f>
        <v>0</v>
      </c>
      <c r="L582" s="51">
        <f t="shared" si="33"/>
        <v>0</v>
      </c>
      <c r="M582" s="51">
        <f t="shared" si="32"/>
        <v>0</v>
      </c>
      <c r="N582" s="51">
        <f t="shared" si="32"/>
        <v>0</v>
      </c>
      <c r="O582" s="51">
        <f t="shared" si="32"/>
        <v>0</v>
      </c>
      <c r="P582" s="51">
        <f t="shared" si="32"/>
        <v>0</v>
      </c>
      <c r="Q582" s="51">
        <f t="shared" si="32"/>
        <v>0</v>
      </c>
      <c r="R582" s="51">
        <f t="shared" si="32"/>
        <v>0</v>
      </c>
    </row>
    <row r="583" spans="1:18" x14ac:dyDescent="0.25">
      <c r="A583" s="17"/>
      <c r="B583" s="52"/>
      <c r="C583" s="17"/>
      <c r="D583" s="17"/>
      <c r="E583" s="17"/>
      <c r="F583" s="17"/>
      <c r="G583" s="17"/>
      <c r="H583" s="17"/>
      <c r="I583" s="16">
        <f>IF(B583&gt;A_Stammdaten!$B$12,0,SUM(C583,D583,F583,G583)-SUM(E583,H583))</f>
        <v>0</v>
      </c>
      <c r="J583" s="51">
        <f>HLOOKUP(A_Stammdaten!$B$12,$L$4:$R$2504,ROW(B583)-3,FALSE)+IF(OR(B583=0,A_Stammdaten!$B$12&lt;B583),0,I583*1/20)</f>
        <v>0</v>
      </c>
      <c r="K583" s="51">
        <f>HLOOKUP(A_Stammdaten!$B$12,$L$4:$R$2504,ROW(B583)-3,FALSE)</f>
        <v>0</v>
      </c>
      <c r="L583" s="51">
        <f t="shared" si="33"/>
        <v>0</v>
      </c>
      <c r="M583" s="51">
        <f t="shared" si="32"/>
        <v>0</v>
      </c>
      <c r="N583" s="51">
        <f t="shared" si="32"/>
        <v>0</v>
      </c>
      <c r="O583" s="51">
        <f t="shared" si="32"/>
        <v>0</v>
      </c>
      <c r="P583" s="51">
        <f t="shared" si="32"/>
        <v>0</v>
      </c>
      <c r="Q583" s="51">
        <f t="shared" si="32"/>
        <v>0</v>
      </c>
      <c r="R583" s="51">
        <f t="shared" si="32"/>
        <v>0</v>
      </c>
    </row>
    <row r="584" spans="1:18" x14ac:dyDescent="0.25">
      <c r="A584" s="17"/>
      <c r="B584" s="52"/>
      <c r="C584" s="17"/>
      <c r="D584" s="17"/>
      <c r="E584" s="17"/>
      <c r="F584" s="17"/>
      <c r="G584" s="17"/>
      <c r="H584" s="17"/>
      <c r="I584" s="16">
        <f>IF(B584&gt;A_Stammdaten!$B$12,0,SUM(C584,D584,F584,G584)-SUM(E584,H584))</f>
        <v>0</v>
      </c>
      <c r="J584" s="51">
        <f>HLOOKUP(A_Stammdaten!$B$12,$L$4:$R$2504,ROW(B584)-3,FALSE)+IF(OR(B584=0,A_Stammdaten!$B$12&lt;B584),0,I584*1/20)</f>
        <v>0</v>
      </c>
      <c r="K584" s="51">
        <f>HLOOKUP(A_Stammdaten!$B$12,$L$4:$R$2504,ROW(B584)-3,FALSE)</f>
        <v>0</v>
      </c>
      <c r="L584" s="51">
        <f t="shared" si="33"/>
        <v>0</v>
      </c>
      <c r="M584" s="51">
        <f t="shared" si="32"/>
        <v>0</v>
      </c>
      <c r="N584" s="51">
        <f t="shared" si="32"/>
        <v>0</v>
      </c>
      <c r="O584" s="51">
        <f t="shared" si="32"/>
        <v>0</v>
      </c>
      <c r="P584" s="51">
        <f t="shared" si="32"/>
        <v>0</v>
      </c>
      <c r="Q584" s="51">
        <f t="shared" si="32"/>
        <v>0</v>
      </c>
      <c r="R584" s="51">
        <f t="shared" si="32"/>
        <v>0</v>
      </c>
    </row>
    <row r="585" spans="1:18" x14ac:dyDescent="0.25">
      <c r="A585" s="17"/>
      <c r="B585" s="52"/>
      <c r="C585" s="17"/>
      <c r="D585" s="17"/>
      <c r="E585" s="17"/>
      <c r="F585" s="17"/>
      <c r="G585" s="17"/>
      <c r="H585" s="17"/>
      <c r="I585" s="16">
        <f>IF(B585&gt;A_Stammdaten!$B$12,0,SUM(C585,D585,F585,G585)-SUM(E585,H585))</f>
        <v>0</v>
      </c>
      <c r="J585" s="51">
        <f>HLOOKUP(A_Stammdaten!$B$12,$L$4:$R$2504,ROW(B585)-3,FALSE)+IF(OR(B585=0,A_Stammdaten!$B$12&lt;B585),0,I585*1/20)</f>
        <v>0</v>
      </c>
      <c r="K585" s="51">
        <f>HLOOKUP(A_Stammdaten!$B$12,$L$4:$R$2504,ROW(B585)-3,FALSE)</f>
        <v>0</v>
      </c>
      <c r="L585" s="51">
        <f t="shared" si="33"/>
        <v>0</v>
      </c>
      <c r="M585" s="51">
        <f t="shared" si="32"/>
        <v>0</v>
      </c>
      <c r="N585" s="51">
        <f t="shared" si="32"/>
        <v>0</v>
      </c>
      <c r="O585" s="51">
        <f t="shared" si="32"/>
        <v>0</v>
      </c>
      <c r="P585" s="51">
        <f t="shared" si="32"/>
        <v>0</v>
      </c>
      <c r="Q585" s="51">
        <f t="shared" si="32"/>
        <v>0</v>
      </c>
      <c r="R585" s="51">
        <f t="shared" si="32"/>
        <v>0</v>
      </c>
    </row>
    <row r="586" spans="1:18" x14ac:dyDescent="0.25">
      <c r="A586" s="17"/>
      <c r="B586" s="52"/>
      <c r="C586" s="17"/>
      <c r="D586" s="17"/>
      <c r="E586" s="17"/>
      <c r="F586" s="17"/>
      <c r="G586" s="17"/>
      <c r="H586" s="17"/>
      <c r="I586" s="16">
        <f>IF(B586&gt;A_Stammdaten!$B$12,0,SUM(C586,D586,F586,G586)-SUM(E586,H586))</f>
        <v>0</v>
      </c>
      <c r="J586" s="51">
        <f>HLOOKUP(A_Stammdaten!$B$12,$L$4:$R$2504,ROW(B586)-3,FALSE)+IF(OR(B586=0,A_Stammdaten!$B$12&lt;B586),0,I586*1/20)</f>
        <v>0</v>
      </c>
      <c r="K586" s="51">
        <f>HLOOKUP(A_Stammdaten!$B$12,$L$4:$R$2504,ROW(B586)-3,FALSE)</f>
        <v>0</v>
      </c>
      <c r="L586" s="51">
        <f t="shared" si="33"/>
        <v>0</v>
      </c>
      <c r="M586" s="51">
        <f t="shared" si="32"/>
        <v>0</v>
      </c>
      <c r="N586" s="51">
        <f t="shared" si="32"/>
        <v>0</v>
      </c>
      <c r="O586" s="51">
        <f t="shared" si="32"/>
        <v>0</v>
      </c>
      <c r="P586" s="51">
        <f t="shared" si="32"/>
        <v>0</v>
      </c>
      <c r="Q586" s="51">
        <f t="shared" si="32"/>
        <v>0</v>
      </c>
      <c r="R586" s="51">
        <f t="shared" si="32"/>
        <v>0</v>
      </c>
    </row>
    <row r="587" spans="1:18" x14ac:dyDescent="0.25">
      <c r="A587" s="17"/>
      <c r="B587" s="52"/>
      <c r="C587" s="17"/>
      <c r="D587" s="17"/>
      <c r="E587" s="17"/>
      <c r="F587" s="17"/>
      <c r="G587" s="17"/>
      <c r="H587" s="17"/>
      <c r="I587" s="16">
        <f>IF(B587&gt;A_Stammdaten!$B$12,0,SUM(C587,D587,F587,G587)-SUM(E587,H587))</f>
        <v>0</v>
      </c>
      <c r="J587" s="51">
        <f>HLOOKUP(A_Stammdaten!$B$12,$L$4:$R$2504,ROW(B587)-3,FALSE)+IF(OR(B587=0,A_Stammdaten!$B$12&lt;B587),0,I587*1/20)</f>
        <v>0</v>
      </c>
      <c r="K587" s="51">
        <f>HLOOKUP(A_Stammdaten!$B$12,$L$4:$R$2504,ROW(B587)-3,FALSE)</f>
        <v>0</v>
      </c>
      <c r="L587" s="51">
        <f t="shared" si="33"/>
        <v>0</v>
      </c>
      <c r="M587" s="51">
        <f t="shared" si="32"/>
        <v>0</v>
      </c>
      <c r="N587" s="51">
        <f t="shared" si="32"/>
        <v>0</v>
      </c>
      <c r="O587" s="51">
        <f t="shared" si="32"/>
        <v>0</v>
      </c>
      <c r="P587" s="51">
        <f t="shared" si="32"/>
        <v>0</v>
      </c>
      <c r="Q587" s="51">
        <f t="shared" si="32"/>
        <v>0</v>
      </c>
      <c r="R587" s="51">
        <f t="shared" si="32"/>
        <v>0</v>
      </c>
    </row>
    <row r="588" spans="1:18" x14ac:dyDescent="0.25">
      <c r="A588" s="17"/>
      <c r="B588" s="52"/>
      <c r="C588" s="17"/>
      <c r="D588" s="17"/>
      <c r="E588" s="17"/>
      <c r="F588" s="17"/>
      <c r="G588" s="17"/>
      <c r="H588" s="17"/>
      <c r="I588" s="16">
        <f>IF(B588&gt;A_Stammdaten!$B$12,0,SUM(C588,D588,F588,G588)-SUM(E588,H588))</f>
        <v>0</v>
      </c>
      <c r="J588" s="51">
        <f>HLOOKUP(A_Stammdaten!$B$12,$L$4:$R$2504,ROW(B588)-3,FALSE)+IF(OR(B588=0,A_Stammdaten!$B$12&lt;B588),0,I588*1/20)</f>
        <v>0</v>
      </c>
      <c r="K588" s="51">
        <f>HLOOKUP(A_Stammdaten!$B$12,$L$4:$R$2504,ROW(B588)-3,FALSE)</f>
        <v>0</v>
      </c>
      <c r="L588" s="51">
        <f t="shared" si="33"/>
        <v>0</v>
      </c>
      <c r="M588" s="51">
        <f t="shared" si="32"/>
        <v>0</v>
      </c>
      <c r="N588" s="51">
        <f t="shared" si="32"/>
        <v>0</v>
      </c>
      <c r="O588" s="51">
        <f t="shared" si="32"/>
        <v>0</v>
      </c>
      <c r="P588" s="51">
        <f t="shared" si="32"/>
        <v>0</v>
      </c>
      <c r="Q588" s="51">
        <f t="shared" si="32"/>
        <v>0</v>
      </c>
      <c r="R588" s="51">
        <f t="shared" si="32"/>
        <v>0</v>
      </c>
    </row>
    <row r="589" spans="1:18" x14ac:dyDescent="0.25">
      <c r="A589" s="17"/>
      <c r="B589" s="52"/>
      <c r="C589" s="17"/>
      <c r="D589" s="17"/>
      <c r="E589" s="17"/>
      <c r="F589" s="17"/>
      <c r="G589" s="17"/>
      <c r="H589" s="17"/>
      <c r="I589" s="16">
        <f>IF(B589&gt;A_Stammdaten!$B$12,0,SUM(C589,D589,F589,G589)-SUM(E589,H589))</f>
        <v>0</v>
      </c>
      <c r="J589" s="51">
        <f>HLOOKUP(A_Stammdaten!$B$12,$L$4:$R$2504,ROW(B589)-3,FALSE)+IF(OR(B589=0,A_Stammdaten!$B$12&lt;B589),0,I589*1/20)</f>
        <v>0</v>
      </c>
      <c r="K589" s="51">
        <f>HLOOKUP(A_Stammdaten!$B$12,$L$4:$R$2504,ROW(B589)-3,FALSE)</f>
        <v>0</v>
      </c>
      <c r="L589" s="51">
        <f t="shared" si="33"/>
        <v>0</v>
      </c>
      <c r="M589" s="51">
        <f t="shared" si="32"/>
        <v>0</v>
      </c>
      <c r="N589" s="51">
        <f t="shared" si="32"/>
        <v>0</v>
      </c>
      <c r="O589" s="51">
        <f t="shared" si="32"/>
        <v>0</v>
      </c>
      <c r="P589" s="51">
        <f t="shared" si="32"/>
        <v>0</v>
      </c>
      <c r="Q589" s="51">
        <f t="shared" si="32"/>
        <v>0</v>
      </c>
      <c r="R589" s="51">
        <f t="shared" si="32"/>
        <v>0</v>
      </c>
    </row>
    <row r="590" spans="1:18" x14ac:dyDescent="0.25">
      <c r="A590" s="17"/>
      <c r="B590" s="52"/>
      <c r="C590" s="17"/>
      <c r="D590" s="17"/>
      <c r="E590" s="17"/>
      <c r="F590" s="17"/>
      <c r="G590" s="17"/>
      <c r="H590" s="17"/>
      <c r="I590" s="16">
        <f>IF(B590&gt;A_Stammdaten!$B$12,0,SUM(C590,D590,F590,G590)-SUM(E590,H590))</f>
        <v>0</v>
      </c>
      <c r="J590" s="51">
        <f>HLOOKUP(A_Stammdaten!$B$12,$L$4:$R$2504,ROW(B590)-3,FALSE)+IF(OR(B590=0,A_Stammdaten!$B$12&lt;B590),0,I590*1/20)</f>
        <v>0</v>
      </c>
      <c r="K590" s="51">
        <f>HLOOKUP(A_Stammdaten!$B$12,$L$4:$R$2504,ROW(B590)-3,FALSE)</f>
        <v>0</v>
      </c>
      <c r="L590" s="51">
        <f t="shared" si="33"/>
        <v>0</v>
      </c>
      <c r="M590" s="51">
        <f t="shared" si="32"/>
        <v>0</v>
      </c>
      <c r="N590" s="51">
        <f t="shared" si="32"/>
        <v>0</v>
      </c>
      <c r="O590" s="51">
        <f t="shared" si="32"/>
        <v>0</v>
      </c>
      <c r="P590" s="51">
        <f t="shared" si="32"/>
        <v>0</v>
      </c>
      <c r="Q590" s="51">
        <f t="shared" si="32"/>
        <v>0</v>
      </c>
      <c r="R590" s="51">
        <f t="shared" si="32"/>
        <v>0</v>
      </c>
    </row>
    <row r="591" spans="1:18" x14ac:dyDescent="0.25">
      <c r="A591" s="17"/>
      <c r="B591" s="52"/>
      <c r="C591" s="17"/>
      <c r="D591" s="17"/>
      <c r="E591" s="17"/>
      <c r="F591" s="17"/>
      <c r="G591" s="17"/>
      <c r="H591" s="17"/>
      <c r="I591" s="16">
        <f>IF(B591&gt;A_Stammdaten!$B$12,0,SUM(C591,D591,F591,G591)-SUM(E591,H591))</f>
        <v>0</v>
      </c>
      <c r="J591" s="51">
        <f>HLOOKUP(A_Stammdaten!$B$12,$L$4:$R$2504,ROW(B591)-3,FALSE)+IF(OR(B591=0,A_Stammdaten!$B$12&lt;B591),0,I591*1/20)</f>
        <v>0</v>
      </c>
      <c r="K591" s="51">
        <f>HLOOKUP(A_Stammdaten!$B$12,$L$4:$R$2504,ROW(B591)-3,FALSE)</f>
        <v>0</v>
      </c>
      <c r="L591" s="51">
        <f t="shared" si="33"/>
        <v>0</v>
      </c>
      <c r="M591" s="51">
        <f t="shared" si="32"/>
        <v>0</v>
      </c>
      <c r="N591" s="51">
        <f t="shared" si="32"/>
        <v>0</v>
      </c>
      <c r="O591" s="51">
        <f t="shared" si="32"/>
        <v>0</v>
      </c>
      <c r="P591" s="51">
        <f t="shared" si="32"/>
        <v>0</v>
      </c>
      <c r="Q591" s="51">
        <f t="shared" si="32"/>
        <v>0</v>
      </c>
      <c r="R591" s="51">
        <f t="shared" si="32"/>
        <v>0</v>
      </c>
    </row>
    <row r="592" spans="1:18" x14ac:dyDescent="0.25">
      <c r="A592" s="17"/>
      <c r="B592" s="52"/>
      <c r="C592" s="17"/>
      <c r="D592" s="17"/>
      <c r="E592" s="17"/>
      <c r="F592" s="17"/>
      <c r="G592" s="17"/>
      <c r="H592" s="17"/>
      <c r="I592" s="16">
        <f>IF(B592&gt;A_Stammdaten!$B$12,0,SUM(C592,D592,F592,G592)-SUM(E592,H592))</f>
        <v>0</v>
      </c>
      <c r="J592" s="51">
        <f>HLOOKUP(A_Stammdaten!$B$12,$L$4:$R$2504,ROW(B592)-3,FALSE)+IF(OR(B592=0,A_Stammdaten!$B$12&lt;B592),0,I592*1/20)</f>
        <v>0</v>
      </c>
      <c r="K592" s="51">
        <f>HLOOKUP(A_Stammdaten!$B$12,$L$4:$R$2504,ROW(B592)-3,FALSE)</f>
        <v>0</v>
      </c>
      <c r="L592" s="51">
        <f t="shared" si="33"/>
        <v>0</v>
      </c>
      <c r="M592" s="51">
        <f t="shared" si="32"/>
        <v>0</v>
      </c>
      <c r="N592" s="51">
        <f t="shared" si="32"/>
        <v>0</v>
      </c>
      <c r="O592" s="51">
        <f t="shared" si="32"/>
        <v>0</v>
      </c>
      <c r="P592" s="51">
        <f t="shared" si="32"/>
        <v>0</v>
      </c>
      <c r="Q592" s="51">
        <f t="shared" si="32"/>
        <v>0</v>
      </c>
      <c r="R592" s="51">
        <f t="shared" si="32"/>
        <v>0</v>
      </c>
    </row>
    <row r="593" spans="1:18" x14ac:dyDescent="0.25">
      <c r="A593" s="17"/>
      <c r="B593" s="52"/>
      <c r="C593" s="17"/>
      <c r="D593" s="17"/>
      <c r="E593" s="17"/>
      <c r="F593" s="17"/>
      <c r="G593" s="17"/>
      <c r="H593" s="17"/>
      <c r="I593" s="16">
        <f>IF(B593&gt;A_Stammdaten!$B$12,0,SUM(C593,D593,F593,G593)-SUM(E593,H593))</f>
        <v>0</v>
      </c>
      <c r="J593" s="51">
        <f>HLOOKUP(A_Stammdaten!$B$12,$L$4:$R$2504,ROW(B593)-3,FALSE)+IF(OR(B593=0,A_Stammdaten!$B$12&lt;B593),0,I593*1/20)</f>
        <v>0</v>
      </c>
      <c r="K593" s="51">
        <f>HLOOKUP(A_Stammdaten!$B$12,$L$4:$R$2504,ROW(B593)-3,FALSE)</f>
        <v>0</v>
      </c>
      <c r="L593" s="51">
        <f t="shared" si="33"/>
        <v>0</v>
      </c>
      <c r="M593" s="51">
        <f t="shared" si="32"/>
        <v>0</v>
      </c>
      <c r="N593" s="51">
        <f t="shared" si="32"/>
        <v>0</v>
      </c>
      <c r="O593" s="51">
        <f t="shared" si="32"/>
        <v>0</v>
      </c>
      <c r="P593" s="51">
        <f t="shared" si="32"/>
        <v>0</v>
      </c>
      <c r="Q593" s="51">
        <f t="shared" si="32"/>
        <v>0</v>
      </c>
      <c r="R593" s="51">
        <f t="shared" si="32"/>
        <v>0</v>
      </c>
    </row>
    <row r="594" spans="1:18" x14ac:dyDescent="0.25">
      <c r="A594" s="17"/>
      <c r="B594" s="52"/>
      <c r="C594" s="17"/>
      <c r="D594" s="17"/>
      <c r="E594" s="17"/>
      <c r="F594" s="17"/>
      <c r="G594" s="17"/>
      <c r="H594" s="17"/>
      <c r="I594" s="16">
        <f>IF(B594&gt;A_Stammdaten!$B$12,0,SUM(C594,D594,F594,G594)-SUM(E594,H594))</f>
        <v>0</v>
      </c>
      <c r="J594" s="51">
        <f>HLOOKUP(A_Stammdaten!$B$12,$L$4:$R$2504,ROW(B594)-3,FALSE)+IF(OR(B594=0,A_Stammdaten!$B$12&lt;B594),0,I594*1/20)</f>
        <v>0</v>
      </c>
      <c r="K594" s="51">
        <f>HLOOKUP(A_Stammdaten!$B$12,$L$4:$R$2504,ROW(B594)-3,FALSE)</f>
        <v>0</v>
      </c>
      <c r="L594" s="51">
        <f t="shared" si="33"/>
        <v>0</v>
      </c>
      <c r="M594" s="51">
        <f t="shared" si="32"/>
        <v>0</v>
      </c>
      <c r="N594" s="51">
        <f t="shared" si="32"/>
        <v>0</v>
      </c>
      <c r="O594" s="51">
        <f t="shared" si="32"/>
        <v>0</v>
      </c>
      <c r="P594" s="51">
        <f t="shared" si="32"/>
        <v>0</v>
      </c>
      <c r="Q594" s="51">
        <f t="shared" si="32"/>
        <v>0</v>
      </c>
      <c r="R594" s="51">
        <f t="shared" si="32"/>
        <v>0</v>
      </c>
    </row>
    <row r="595" spans="1:18" x14ac:dyDescent="0.25">
      <c r="A595" s="17"/>
      <c r="B595" s="52"/>
      <c r="C595" s="17"/>
      <c r="D595" s="17"/>
      <c r="E595" s="17"/>
      <c r="F595" s="17"/>
      <c r="G595" s="17"/>
      <c r="H595" s="17"/>
      <c r="I595" s="16">
        <f>IF(B595&gt;A_Stammdaten!$B$12,0,SUM(C595,D595,F595,G595)-SUM(E595,H595))</f>
        <v>0</v>
      </c>
      <c r="J595" s="51">
        <f>HLOOKUP(A_Stammdaten!$B$12,$L$4:$R$2504,ROW(B595)-3,FALSE)+IF(OR(B595=0,A_Stammdaten!$B$12&lt;B595),0,I595*1/20)</f>
        <v>0</v>
      </c>
      <c r="K595" s="51">
        <f>HLOOKUP(A_Stammdaten!$B$12,$L$4:$R$2504,ROW(B595)-3,FALSE)</f>
        <v>0</v>
      </c>
      <c r="L595" s="51">
        <f t="shared" si="33"/>
        <v>0</v>
      </c>
      <c r="M595" s="51">
        <f t="shared" si="32"/>
        <v>0</v>
      </c>
      <c r="N595" s="51">
        <f t="shared" si="32"/>
        <v>0</v>
      </c>
      <c r="O595" s="51">
        <f t="shared" ref="M595:R637" si="34">IF(OR($I595=0,O$4&lt;$B595,$B595=0,20-(O$4-$B595)=0),0,$I595*(19-(O$4-$B595))/20)</f>
        <v>0</v>
      </c>
      <c r="P595" s="51">
        <f t="shared" si="34"/>
        <v>0</v>
      </c>
      <c r="Q595" s="51">
        <f t="shared" si="34"/>
        <v>0</v>
      </c>
      <c r="R595" s="51">
        <f t="shared" si="34"/>
        <v>0</v>
      </c>
    </row>
    <row r="596" spans="1:18" x14ac:dyDescent="0.25">
      <c r="A596" s="17"/>
      <c r="B596" s="52"/>
      <c r="C596" s="17"/>
      <c r="D596" s="17"/>
      <c r="E596" s="17"/>
      <c r="F596" s="17"/>
      <c r="G596" s="17"/>
      <c r="H596" s="17"/>
      <c r="I596" s="16">
        <f>IF(B596&gt;A_Stammdaten!$B$12,0,SUM(C596,D596,F596,G596)-SUM(E596,H596))</f>
        <v>0</v>
      </c>
      <c r="J596" s="51">
        <f>HLOOKUP(A_Stammdaten!$B$12,$L$4:$R$2504,ROW(B596)-3,FALSE)+IF(OR(B596=0,A_Stammdaten!$B$12&lt;B596),0,I596*1/20)</f>
        <v>0</v>
      </c>
      <c r="K596" s="51">
        <f>HLOOKUP(A_Stammdaten!$B$12,$L$4:$R$2504,ROW(B596)-3,FALSE)</f>
        <v>0</v>
      </c>
      <c r="L596" s="51">
        <f t="shared" si="33"/>
        <v>0</v>
      </c>
      <c r="M596" s="51">
        <f t="shared" si="34"/>
        <v>0</v>
      </c>
      <c r="N596" s="51">
        <f t="shared" si="34"/>
        <v>0</v>
      </c>
      <c r="O596" s="51">
        <f t="shared" si="34"/>
        <v>0</v>
      </c>
      <c r="P596" s="51">
        <f t="shared" si="34"/>
        <v>0</v>
      </c>
      <c r="Q596" s="51">
        <f t="shared" si="34"/>
        <v>0</v>
      </c>
      <c r="R596" s="51">
        <f t="shared" si="34"/>
        <v>0</v>
      </c>
    </row>
    <row r="597" spans="1:18" x14ac:dyDescent="0.25">
      <c r="A597" s="17"/>
      <c r="B597" s="52"/>
      <c r="C597" s="17"/>
      <c r="D597" s="17"/>
      <c r="E597" s="17"/>
      <c r="F597" s="17"/>
      <c r="G597" s="17"/>
      <c r="H597" s="17"/>
      <c r="I597" s="16">
        <f>IF(B597&gt;A_Stammdaten!$B$12,0,SUM(C597,D597,F597,G597)-SUM(E597,H597))</f>
        <v>0</v>
      </c>
      <c r="J597" s="51">
        <f>HLOOKUP(A_Stammdaten!$B$12,$L$4:$R$2504,ROW(B597)-3,FALSE)+IF(OR(B597=0,A_Stammdaten!$B$12&lt;B597),0,I597*1/20)</f>
        <v>0</v>
      </c>
      <c r="K597" s="51">
        <f>HLOOKUP(A_Stammdaten!$B$12,$L$4:$R$2504,ROW(B597)-3,FALSE)</f>
        <v>0</v>
      </c>
      <c r="L597" s="51">
        <f t="shared" si="33"/>
        <v>0</v>
      </c>
      <c r="M597" s="51">
        <f t="shared" si="34"/>
        <v>0</v>
      </c>
      <c r="N597" s="51">
        <f t="shared" si="34"/>
        <v>0</v>
      </c>
      <c r="O597" s="51">
        <f t="shared" si="34"/>
        <v>0</v>
      </c>
      <c r="P597" s="51">
        <f t="shared" si="34"/>
        <v>0</v>
      </c>
      <c r="Q597" s="51">
        <f t="shared" si="34"/>
        <v>0</v>
      </c>
      <c r="R597" s="51">
        <f t="shared" si="34"/>
        <v>0</v>
      </c>
    </row>
    <row r="598" spans="1:18" x14ac:dyDescent="0.25">
      <c r="A598" s="17"/>
      <c r="B598" s="52"/>
      <c r="C598" s="17"/>
      <c r="D598" s="17"/>
      <c r="E598" s="17"/>
      <c r="F598" s="17"/>
      <c r="G598" s="17"/>
      <c r="H598" s="17"/>
      <c r="I598" s="16">
        <f>IF(B598&gt;A_Stammdaten!$B$12,0,SUM(C598,D598,F598,G598)-SUM(E598,H598))</f>
        <v>0</v>
      </c>
      <c r="J598" s="51">
        <f>HLOOKUP(A_Stammdaten!$B$12,$L$4:$R$2504,ROW(B598)-3,FALSE)+IF(OR(B598=0,A_Stammdaten!$B$12&lt;B598),0,I598*1/20)</f>
        <v>0</v>
      </c>
      <c r="K598" s="51">
        <f>HLOOKUP(A_Stammdaten!$B$12,$L$4:$R$2504,ROW(B598)-3,FALSE)</f>
        <v>0</v>
      </c>
      <c r="L598" s="51">
        <f t="shared" si="33"/>
        <v>0</v>
      </c>
      <c r="M598" s="51">
        <f t="shared" si="34"/>
        <v>0</v>
      </c>
      <c r="N598" s="51">
        <f t="shared" si="34"/>
        <v>0</v>
      </c>
      <c r="O598" s="51">
        <f t="shared" si="34"/>
        <v>0</v>
      </c>
      <c r="P598" s="51">
        <f t="shared" si="34"/>
        <v>0</v>
      </c>
      <c r="Q598" s="51">
        <f t="shared" si="34"/>
        <v>0</v>
      </c>
      <c r="R598" s="51">
        <f t="shared" si="34"/>
        <v>0</v>
      </c>
    </row>
    <row r="599" spans="1:18" x14ac:dyDescent="0.25">
      <c r="A599" s="17"/>
      <c r="B599" s="52"/>
      <c r="C599" s="17"/>
      <c r="D599" s="17"/>
      <c r="E599" s="17"/>
      <c r="F599" s="17"/>
      <c r="G599" s="17"/>
      <c r="H599" s="17"/>
      <c r="I599" s="16">
        <f>IF(B599&gt;A_Stammdaten!$B$12,0,SUM(C599,D599,F599,G599)-SUM(E599,H599))</f>
        <v>0</v>
      </c>
      <c r="J599" s="51">
        <f>HLOOKUP(A_Stammdaten!$B$12,$L$4:$R$2504,ROW(B599)-3,FALSE)+IF(OR(B599=0,A_Stammdaten!$B$12&lt;B599),0,I599*1/20)</f>
        <v>0</v>
      </c>
      <c r="K599" s="51">
        <f>HLOOKUP(A_Stammdaten!$B$12,$L$4:$R$2504,ROW(B599)-3,FALSE)</f>
        <v>0</v>
      </c>
      <c r="L599" s="51">
        <f t="shared" si="33"/>
        <v>0</v>
      </c>
      <c r="M599" s="51">
        <f t="shared" si="34"/>
        <v>0</v>
      </c>
      <c r="N599" s="51">
        <f t="shared" si="34"/>
        <v>0</v>
      </c>
      <c r="O599" s="51">
        <f t="shared" si="34"/>
        <v>0</v>
      </c>
      <c r="P599" s="51">
        <f t="shared" si="34"/>
        <v>0</v>
      </c>
      <c r="Q599" s="51">
        <f t="shared" si="34"/>
        <v>0</v>
      </c>
      <c r="R599" s="51">
        <f t="shared" si="34"/>
        <v>0</v>
      </c>
    </row>
    <row r="600" spans="1:18" x14ac:dyDescent="0.25">
      <c r="A600" s="17"/>
      <c r="B600" s="52"/>
      <c r="C600" s="17"/>
      <c r="D600" s="17"/>
      <c r="E600" s="17"/>
      <c r="F600" s="17"/>
      <c r="G600" s="17"/>
      <c r="H600" s="17"/>
      <c r="I600" s="16">
        <f>IF(B600&gt;A_Stammdaten!$B$12,0,SUM(C600,D600,F600,G600)-SUM(E600,H600))</f>
        <v>0</v>
      </c>
      <c r="J600" s="51">
        <f>HLOOKUP(A_Stammdaten!$B$12,$L$4:$R$2504,ROW(B600)-3,FALSE)+IF(OR(B600=0,A_Stammdaten!$B$12&lt;B600),0,I600*1/20)</f>
        <v>0</v>
      </c>
      <c r="K600" s="51">
        <f>HLOOKUP(A_Stammdaten!$B$12,$L$4:$R$2504,ROW(B600)-3,FALSE)</f>
        <v>0</v>
      </c>
      <c r="L600" s="51">
        <f t="shared" si="33"/>
        <v>0</v>
      </c>
      <c r="M600" s="51">
        <f t="shared" si="34"/>
        <v>0</v>
      </c>
      <c r="N600" s="51">
        <f t="shared" si="34"/>
        <v>0</v>
      </c>
      <c r="O600" s="51">
        <f t="shared" si="34"/>
        <v>0</v>
      </c>
      <c r="P600" s="51">
        <f t="shared" si="34"/>
        <v>0</v>
      </c>
      <c r="Q600" s="51">
        <f t="shared" si="34"/>
        <v>0</v>
      </c>
      <c r="R600" s="51">
        <f t="shared" si="34"/>
        <v>0</v>
      </c>
    </row>
    <row r="601" spans="1:18" x14ac:dyDescent="0.25">
      <c r="A601" s="17"/>
      <c r="B601" s="52"/>
      <c r="C601" s="17"/>
      <c r="D601" s="17"/>
      <c r="E601" s="17"/>
      <c r="F601" s="17"/>
      <c r="G601" s="17"/>
      <c r="H601" s="17"/>
      <c r="I601" s="16">
        <f>IF(B601&gt;A_Stammdaten!$B$12,0,SUM(C601,D601,F601,G601)-SUM(E601,H601))</f>
        <v>0</v>
      </c>
      <c r="J601" s="51">
        <f>HLOOKUP(A_Stammdaten!$B$12,$L$4:$R$2504,ROW(B601)-3,FALSE)+IF(OR(B601=0,A_Stammdaten!$B$12&lt;B601),0,I601*1/20)</f>
        <v>0</v>
      </c>
      <c r="K601" s="51">
        <f>HLOOKUP(A_Stammdaten!$B$12,$L$4:$R$2504,ROW(B601)-3,FALSE)</f>
        <v>0</v>
      </c>
      <c r="L601" s="51">
        <f t="shared" si="33"/>
        <v>0</v>
      </c>
      <c r="M601" s="51">
        <f t="shared" si="34"/>
        <v>0</v>
      </c>
      <c r="N601" s="51">
        <f t="shared" si="34"/>
        <v>0</v>
      </c>
      <c r="O601" s="51">
        <f t="shared" si="34"/>
        <v>0</v>
      </c>
      <c r="P601" s="51">
        <f t="shared" si="34"/>
        <v>0</v>
      </c>
      <c r="Q601" s="51">
        <f t="shared" si="34"/>
        <v>0</v>
      </c>
      <c r="R601" s="51">
        <f t="shared" si="34"/>
        <v>0</v>
      </c>
    </row>
    <row r="602" spans="1:18" x14ac:dyDescent="0.25">
      <c r="A602" s="17"/>
      <c r="B602" s="52"/>
      <c r="C602" s="17"/>
      <c r="D602" s="17"/>
      <c r="E602" s="17"/>
      <c r="F602" s="17"/>
      <c r="G602" s="17"/>
      <c r="H602" s="17"/>
      <c r="I602" s="16">
        <f>IF(B602&gt;A_Stammdaten!$B$12,0,SUM(C602,D602,F602,G602)-SUM(E602,H602))</f>
        <v>0</v>
      </c>
      <c r="J602" s="51">
        <f>HLOOKUP(A_Stammdaten!$B$12,$L$4:$R$2504,ROW(B602)-3,FALSE)+IF(OR(B602=0,A_Stammdaten!$B$12&lt;B602),0,I602*1/20)</f>
        <v>0</v>
      </c>
      <c r="K602" s="51">
        <f>HLOOKUP(A_Stammdaten!$B$12,$L$4:$R$2504,ROW(B602)-3,FALSE)</f>
        <v>0</v>
      </c>
      <c r="L602" s="51">
        <f t="shared" si="33"/>
        <v>0</v>
      </c>
      <c r="M602" s="51">
        <f t="shared" si="34"/>
        <v>0</v>
      </c>
      <c r="N602" s="51">
        <f t="shared" si="34"/>
        <v>0</v>
      </c>
      <c r="O602" s="51">
        <f t="shared" si="34"/>
        <v>0</v>
      </c>
      <c r="P602" s="51">
        <f t="shared" si="34"/>
        <v>0</v>
      </c>
      <c r="Q602" s="51">
        <f t="shared" si="34"/>
        <v>0</v>
      </c>
      <c r="R602" s="51">
        <f t="shared" si="34"/>
        <v>0</v>
      </c>
    </row>
    <row r="603" spans="1:18" x14ac:dyDescent="0.25">
      <c r="A603" s="17"/>
      <c r="B603" s="52"/>
      <c r="C603" s="17"/>
      <c r="D603" s="17"/>
      <c r="E603" s="17"/>
      <c r="F603" s="17"/>
      <c r="G603" s="17"/>
      <c r="H603" s="17"/>
      <c r="I603" s="16">
        <f>IF(B603&gt;A_Stammdaten!$B$12,0,SUM(C603,D603,F603,G603)-SUM(E603,H603))</f>
        <v>0</v>
      </c>
      <c r="J603" s="51">
        <f>HLOOKUP(A_Stammdaten!$B$12,$L$4:$R$2504,ROW(B603)-3,FALSE)+IF(OR(B603=0,A_Stammdaten!$B$12&lt;B603),0,I603*1/20)</f>
        <v>0</v>
      </c>
      <c r="K603" s="51">
        <f>HLOOKUP(A_Stammdaten!$B$12,$L$4:$R$2504,ROW(B603)-3,FALSE)</f>
        <v>0</v>
      </c>
      <c r="L603" s="51">
        <f t="shared" si="33"/>
        <v>0</v>
      </c>
      <c r="M603" s="51">
        <f t="shared" si="34"/>
        <v>0</v>
      </c>
      <c r="N603" s="51">
        <f t="shared" si="34"/>
        <v>0</v>
      </c>
      <c r="O603" s="51">
        <f t="shared" si="34"/>
        <v>0</v>
      </c>
      <c r="P603" s="51">
        <f t="shared" si="34"/>
        <v>0</v>
      </c>
      <c r="Q603" s="51">
        <f t="shared" si="34"/>
        <v>0</v>
      </c>
      <c r="R603" s="51">
        <f t="shared" si="34"/>
        <v>0</v>
      </c>
    </row>
    <row r="604" spans="1:18" x14ac:dyDescent="0.25">
      <c r="A604" s="17"/>
      <c r="B604" s="52"/>
      <c r="C604" s="17"/>
      <c r="D604" s="17"/>
      <c r="E604" s="17"/>
      <c r="F604" s="17"/>
      <c r="G604" s="17"/>
      <c r="H604" s="17"/>
      <c r="I604" s="16">
        <f>IF(B604&gt;A_Stammdaten!$B$12,0,SUM(C604,D604,F604,G604)-SUM(E604,H604))</f>
        <v>0</v>
      </c>
      <c r="J604" s="51">
        <f>HLOOKUP(A_Stammdaten!$B$12,$L$4:$R$2504,ROW(B604)-3,FALSE)+IF(OR(B604=0,A_Stammdaten!$B$12&lt;B604),0,I604*1/20)</f>
        <v>0</v>
      </c>
      <c r="K604" s="51">
        <f>HLOOKUP(A_Stammdaten!$B$12,$L$4:$R$2504,ROW(B604)-3,FALSE)</f>
        <v>0</v>
      </c>
      <c r="L604" s="51">
        <f t="shared" si="33"/>
        <v>0</v>
      </c>
      <c r="M604" s="51">
        <f t="shared" si="34"/>
        <v>0</v>
      </c>
      <c r="N604" s="51">
        <f t="shared" si="34"/>
        <v>0</v>
      </c>
      <c r="O604" s="51">
        <f t="shared" si="34"/>
        <v>0</v>
      </c>
      <c r="P604" s="51">
        <f t="shared" si="34"/>
        <v>0</v>
      </c>
      <c r="Q604" s="51">
        <f t="shared" si="34"/>
        <v>0</v>
      </c>
      <c r="R604" s="51">
        <f t="shared" si="34"/>
        <v>0</v>
      </c>
    </row>
    <row r="605" spans="1:18" x14ac:dyDescent="0.25">
      <c r="A605" s="17"/>
      <c r="B605" s="52"/>
      <c r="C605" s="17"/>
      <c r="D605" s="17"/>
      <c r="E605" s="17"/>
      <c r="F605" s="17"/>
      <c r="G605" s="17"/>
      <c r="H605" s="17"/>
      <c r="I605" s="16">
        <f>IF(B605&gt;A_Stammdaten!$B$12,0,SUM(C605,D605,F605,G605)-SUM(E605,H605))</f>
        <v>0</v>
      </c>
      <c r="J605" s="51">
        <f>HLOOKUP(A_Stammdaten!$B$12,$L$4:$R$2504,ROW(B605)-3,FALSE)+IF(OR(B605=0,A_Stammdaten!$B$12&lt;B605),0,I605*1/20)</f>
        <v>0</v>
      </c>
      <c r="K605" s="51">
        <f>HLOOKUP(A_Stammdaten!$B$12,$L$4:$R$2504,ROW(B605)-3,FALSE)</f>
        <v>0</v>
      </c>
      <c r="L605" s="51">
        <f t="shared" si="33"/>
        <v>0</v>
      </c>
      <c r="M605" s="51">
        <f t="shared" si="34"/>
        <v>0</v>
      </c>
      <c r="N605" s="51">
        <f t="shared" si="34"/>
        <v>0</v>
      </c>
      <c r="O605" s="51">
        <f t="shared" si="34"/>
        <v>0</v>
      </c>
      <c r="P605" s="51">
        <f t="shared" si="34"/>
        <v>0</v>
      </c>
      <c r="Q605" s="51">
        <f t="shared" si="34"/>
        <v>0</v>
      </c>
      <c r="R605" s="51">
        <f t="shared" si="34"/>
        <v>0</v>
      </c>
    </row>
    <row r="606" spans="1:18" x14ac:dyDescent="0.25">
      <c r="A606" s="17"/>
      <c r="B606" s="52"/>
      <c r="C606" s="17"/>
      <c r="D606" s="17"/>
      <c r="E606" s="17"/>
      <c r="F606" s="17"/>
      <c r="G606" s="17"/>
      <c r="H606" s="17"/>
      <c r="I606" s="16">
        <f>IF(B606&gt;A_Stammdaten!$B$12,0,SUM(C606,D606,F606,G606)-SUM(E606,H606))</f>
        <v>0</v>
      </c>
      <c r="J606" s="51">
        <f>HLOOKUP(A_Stammdaten!$B$12,$L$4:$R$2504,ROW(B606)-3,FALSE)+IF(OR(B606=0,A_Stammdaten!$B$12&lt;B606),0,I606*1/20)</f>
        <v>0</v>
      </c>
      <c r="K606" s="51">
        <f>HLOOKUP(A_Stammdaten!$B$12,$L$4:$R$2504,ROW(B606)-3,FALSE)</f>
        <v>0</v>
      </c>
      <c r="L606" s="51">
        <f t="shared" si="33"/>
        <v>0</v>
      </c>
      <c r="M606" s="51">
        <f t="shared" si="34"/>
        <v>0</v>
      </c>
      <c r="N606" s="51">
        <f t="shared" si="34"/>
        <v>0</v>
      </c>
      <c r="O606" s="51">
        <f t="shared" si="34"/>
        <v>0</v>
      </c>
      <c r="P606" s="51">
        <f t="shared" si="34"/>
        <v>0</v>
      </c>
      <c r="Q606" s="51">
        <f t="shared" si="34"/>
        <v>0</v>
      </c>
      <c r="R606" s="51">
        <f t="shared" si="34"/>
        <v>0</v>
      </c>
    </row>
    <row r="607" spans="1:18" x14ac:dyDescent="0.25">
      <c r="A607" s="17"/>
      <c r="B607" s="52"/>
      <c r="C607" s="17"/>
      <c r="D607" s="17"/>
      <c r="E607" s="17"/>
      <c r="F607" s="17"/>
      <c r="G607" s="17"/>
      <c r="H607" s="17"/>
      <c r="I607" s="16">
        <f>IF(B607&gt;A_Stammdaten!$B$12,0,SUM(C607,D607,F607,G607)-SUM(E607,H607))</f>
        <v>0</v>
      </c>
      <c r="J607" s="51">
        <f>HLOOKUP(A_Stammdaten!$B$12,$L$4:$R$2504,ROW(B607)-3,FALSE)+IF(OR(B607=0,A_Stammdaten!$B$12&lt;B607),0,I607*1/20)</f>
        <v>0</v>
      </c>
      <c r="K607" s="51">
        <f>HLOOKUP(A_Stammdaten!$B$12,$L$4:$R$2504,ROW(B607)-3,FALSE)</f>
        <v>0</v>
      </c>
      <c r="L607" s="51">
        <f t="shared" si="33"/>
        <v>0</v>
      </c>
      <c r="M607" s="51">
        <f t="shared" si="34"/>
        <v>0</v>
      </c>
      <c r="N607" s="51">
        <f t="shared" si="34"/>
        <v>0</v>
      </c>
      <c r="O607" s="51">
        <f t="shared" si="34"/>
        <v>0</v>
      </c>
      <c r="P607" s="51">
        <f t="shared" si="34"/>
        <v>0</v>
      </c>
      <c r="Q607" s="51">
        <f t="shared" si="34"/>
        <v>0</v>
      </c>
      <c r="R607" s="51">
        <f t="shared" si="34"/>
        <v>0</v>
      </c>
    </row>
    <row r="608" spans="1:18" x14ac:dyDescent="0.25">
      <c r="A608" s="17"/>
      <c r="B608" s="52"/>
      <c r="C608" s="17"/>
      <c r="D608" s="17"/>
      <c r="E608" s="17"/>
      <c r="F608" s="17"/>
      <c r="G608" s="17"/>
      <c r="H608" s="17"/>
      <c r="I608" s="16">
        <f>IF(B608&gt;A_Stammdaten!$B$12,0,SUM(C608,D608,F608,G608)-SUM(E608,H608))</f>
        <v>0</v>
      </c>
      <c r="J608" s="51">
        <f>HLOOKUP(A_Stammdaten!$B$12,$L$4:$R$2504,ROW(B608)-3,FALSE)+IF(OR(B608=0,A_Stammdaten!$B$12&lt;B608),0,I608*1/20)</f>
        <v>0</v>
      </c>
      <c r="K608" s="51">
        <f>HLOOKUP(A_Stammdaten!$B$12,$L$4:$R$2504,ROW(B608)-3,FALSE)</f>
        <v>0</v>
      </c>
      <c r="L608" s="51">
        <f t="shared" si="33"/>
        <v>0</v>
      </c>
      <c r="M608" s="51">
        <f t="shared" si="34"/>
        <v>0</v>
      </c>
      <c r="N608" s="51">
        <f t="shared" si="34"/>
        <v>0</v>
      </c>
      <c r="O608" s="51">
        <f t="shared" si="34"/>
        <v>0</v>
      </c>
      <c r="P608" s="51">
        <f t="shared" si="34"/>
        <v>0</v>
      </c>
      <c r="Q608" s="51">
        <f t="shared" si="34"/>
        <v>0</v>
      </c>
      <c r="R608" s="51">
        <f t="shared" si="34"/>
        <v>0</v>
      </c>
    </row>
    <row r="609" spans="1:18" x14ac:dyDescent="0.25">
      <c r="A609" s="17"/>
      <c r="B609" s="52"/>
      <c r="C609" s="17"/>
      <c r="D609" s="17"/>
      <c r="E609" s="17"/>
      <c r="F609" s="17"/>
      <c r="G609" s="17"/>
      <c r="H609" s="17"/>
      <c r="I609" s="16">
        <f>IF(B609&gt;A_Stammdaten!$B$12,0,SUM(C609,D609,F609,G609)-SUM(E609,H609))</f>
        <v>0</v>
      </c>
      <c r="J609" s="51">
        <f>HLOOKUP(A_Stammdaten!$B$12,$L$4:$R$2504,ROW(B609)-3,FALSE)+IF(OR(B609=0,A_Stammdaten!$B$12&lt;B609),0,I609*1/20)</f>
        <v>0</v>
      </c>
      <c r="K609" s="51">
        <f>HLOOKUP(A_Stammdaten!$B$12,$L$4:$R$2504,ROW(B609)-3,FALSE)</f>
        <v>0</v>
      </c>
      <c r="L609" s="51">
        <f t="shared" si="33"/>
        <v>0</v>
      </c>
      <c r="M609" s="51">
        <f t="shared" si="34"/>
        <v>0</v>
      </c>
      <c r="N609" s="51">
        <f t="shared" si="34"/>
        <v>0</v>
      </c>
      <c r="O609" s="51">
        <f t="shared" si="34"/>
        <v>0</v>
      </c>
      <c r="P609" s="51">
        <f t="shared" si="34"/>
        <v>0</v>
      </c>
      <c r="Q609" s="51">
        <f t="shared" si="34"/>
        <v>0</v>
      </c>
      <c r="R609" s="51">
        <f t="shared" si="34"/>
        <v>0</v>
      </c>
    </row>
    <row r="610" spans="1:18" x14ac:dyDescent="0.25">
      <c r="A610" s="17"/>
      <c r="B610" s="52"/>
      <c r="C610" s="17"/>
      <c r="D610" s="17"/>
      <c r="E610" s="17"/>
      <c r="F610" s="17"/>
      <c r="G610" s="17"/>
      <c r="H610" s="17"/>
      <c r="I610" s="16">
        <f>IF(B610&gt;A_Stammdaten!$B$12,0,SUM(C610,D610,F610,G610)-SUM(E610,H610))</f>
        <v>0</v>
      </c>
      <c r="J610" s="51">
        <f>HLOOKUP(A_Stammdaten!$B$12,$L$4:$R$2504,ROW(B610)-3,FALSE)+IF(OR(B610=0,A_Stammdaten!$B$12&lt;B610),0,I610*1/20)</f>
        <v>0</v>
      </c>
      <c r="K610" s="51">
        <f>HLOOKUP(A_Stammdaten!$B$12,$L$4:$R$2504,ROW(B610)-3,FALSE)</f>
        <v>0</v>
      </c>
      <c r="L610" s="51">
        <f t="shared" si="33"/>
        <v>0</v>
      </c>
      <c r="M610" s="51">
        <f t="shared" si="34"/>
        <v>0</v>
      </c>
      <c r="N610" s="51">
        <f t="shared" si="34"/>
        <v>0</v>
      </c>
      <c r="O610" s="51">
        <f t="shared" si="34"/>
        <v>0</v>
      </c>
      <c r="P610" s="51">
        <f t="shared" si="34"/>
        <v>0</v>
      </c>
      <c r="Q610" s="51">
        <f t="shared" si="34"/>
        <v>0</v>
      </c>
      <c r="R610" s="51">
        <f t="shared" si="34"/>
        <v>0</v>
      </c>
    </row>
    <row r="611" spans="1:18" x14ac:dyDescent="0.25">
      <c r="A611" s="17"/>
      <c r="B611" s="52"/>
      <c r="C611" s="17"/>
      <c r="D611" s="17"/>
      <c r="E611" s="17"/>
      <c r="F611" s="17"/>
      <c r="G611" s="17"/>
      <c r="H611" s="17"/>
      <c r="I611" s="16">
        <f>IF(B611&gt;A_Stammdaten!$B$12,0,SUM(C611,D611,F611,G611)-SUM(E611,H611))</f>
        <v>0</v>
      </c>
      <c r="J611" s="51">
        <f>HLOOKUP(A_Stammdaten!$B$12,$L$4:$R$2504,ROW(B611)-3,FALSE)+IF(OR(B611=0,A_Stammdaten!$B$12&lt;B611),0,I611*1/20)</f>
        <v>0</v>
      </c>
      <c r="K611" s="51">
        <f>HLOOKUP(A_Stammdaten!$B$12,$L$4:$R$2504,ROW(B611)-3,FALSE)</f>
        <v>0</v>
      </c>
      <c r="L611" s="51">
        <f t="shared" si="33"/>
        <v>0</v>
      </c>
      <c r="M611" s="51">
        <f t="shared" si="34"/>
        <v>0</v>
      </c>
      <c r="N611" s="51">
        <f t="shared" si="34"/>
        <v>0</v>
      </c>
      <c r="O611" s="51">
        <f t="shared" si="34"/>
        <v>0</v>
      </c>
      <c r="P611" s="51">
        <f t="shared" si="34"/>
        <v>0</v>
      </c>
      <c r="Q611" s="51">
        <f t="shared" si="34"/>
        <v>0</v>
      </c>
      <c r="R611" s="51">
        <f t="shared" si="34"/>
        <v>0</v>
      </c>
    </row>
    <row r="612" spans="1:18" x14ac:dyDescent="0.25">
      <c r="A612" s="17"/>
      <c r="B612" s="52"/>
      <c r="C612" s="17"/>
      <c r="D612" s="17"/>
      <c r="E612" s="17"/>
      <c r="F612" s="17"/>
      <c r="G612" s="17"/>
      <c r="H612" s="17"/>
      <c r="I612" s="16">
        <f>IF(B612&gt;A_Stammdaten!$B$12,0,SUM(C612,D612,F612,G612)-SUM(E612,H612))</f>
        <v>0</v>
      </c>
      <c r="J612" s="51">
        <f>HLOOKUP(A_Stammdaten!$B$12,$L$4:$R$2504,ROW(B612)-3,FALSE)+IF(OR(B612=0,A_Stammdaten!$B$12&lt;B612),0,I612*1/20)</f>
        <v>0</v>
      </c>
      <c r="K612" s="51">
        <f>HLOOKUP(A_Stammdaten!$B$12,$L$4:$R$2504,ROW(B612)-3,FALSE)</f>
        <v>0</v>
      </c>
      <c r="L612" s="51">
        <f t="shared" si="33"/>
        <v>0</v>
      </c>
      <c r="M612" s="51">
        <f t="shared" si="34"/>
        <v>0</v>
      </c>
      <c r="N612" s="51">
        <f t="shared" si="34"/>
        <v>0</v>
      </c>
      <c r="O612" s="51">
        <f t="shared" si="34"/>
        <v>0</v>
      </c>
      <c r="P612" s="51">
        <f t="shared" si="34"/>
        <v>0</v>
      </c>
      <c r="Q612" s="51">
        <f t="shared" si="34"/>
        <v>0</v>
      </c>
      <c r="R612" s="51">
        <f t="shared" si="34"/>
        <v>0</v>
      </c>
    </row>
    <row r="613" spans="1:18" x14ac:dyDescent="0.25">
      <c r="A613" s="17"/>
      <c r="B613" s="52"/>
      <c r="C613" s="17"/>
      <c r="D613" s="17"/>
      <c r="E613" s="17"/>
      <c r="F613" s="17"/>
      <c r="G613" s="17"/>
      <c r="H613" s="17"/>
      <c r="I613" s="16">
        <f>IF(B613&gt;A_Stammdaten!$B$12,0,SUM(C613,D613,F613,G613)-SUM(E613,H613))</f>
        <v>0</v>
      </c>
      <c r="J613" s="51">
        <f>HLOOKUP(A_Stammdaten!$B$12,$L$4:$R$2504,ROW(B613)-3,FALSE)+IF(OR(B613=0,A_Stammdaten!$B$12&lt;B613),0,I613*1/20)</f>
        <v>0</v>
      </c>
      <c r="K613" s="51">
        <f>HLOOKUP(A_Stammdaten!$B$12,$L$4:$R$2504,ROW(B613)-3,FALSE)</f>
        <v>0</v>
      </c>
      <c r="L613" s="51">
        <f t="shared" si="33"/>
        <v>0</v>
      </c>
      <c r="M613" s="51">
        <f t="shared" si="34"/>
        <v>0</v>
      </c>
      <c r="N613" s="51">
        <f t="shared" si="34"/>
        <v>0</v>
      </c>
      <c r="O613" s="51">
        <f t="shared" si="34"/>
        <v>0</v>
      </c>
      <c r="P613" s="51">
        <f t="shared" si="34"/>
        <v>0</v>
      </c>
      <c r="Q613" s="51">
        <f t="shared" si="34"/>
        <v>0</v>
      </c>
      <c r="R613" s="51">
        <f t="shared" si="34"/>
        <v>0</v>
      </c>
    </row>
    <row r="614" spans="1:18" x14ac:dyDescent="0.25">
      <c r="A614" s="17"/>
      <c r="B614" s="52"/>
      <c r="C614" s="17"/>
      <c r="D614" s="17"/>
      <c r="E614" s="17"/>
      <c r="F614" s="17"/>
      <c r="G614" s="17"/>
      <c r="H614" s="17"/>
      <c r="I614" s="16">
        <f>IF(B614&gt;A_Stammdaten!$B$12,0,SUM(C614,D614,F614,G614)-SUM(E614,H614))</f>
        <v>0</v>
      </c>
      <c r="J614" s="51">
        <f>HLOOKUP(A_Stammdaten!$B$12,$L$4:$R$2504,ROW(B614)-3,FALSE)+IF(OR(B614=0,A_Stammdaten!$B$12&lt;B614),0,I614*1/20)</f>
        <v>0</v>
      </c>
      <c r="K614" s="51">
        <f>HLOOKUP(A_Stammdaten!$B$12,$L$4:$R$2504,ROW(B614)-3,FALSE)</f>
        <v>0</v>
      </c>
      <c r="L614" s="51">
        <f t="shared" si="33"/>
        <v>0</v>
      </c>
      <c r="M614" s="51">
        <f t="shared" si="34"/>
        <v>0</v>
      </c>
      <c r="N614" s="51">
        <f t="shared" si="34"/>
        <v>0</v>
      </c>
      <c r="O614" s="51">
        <f t="shared" si="34"/>
        <v>0</v>
      </c>
      <c r="P614" s="51">
        <f t="shared" si="34"/>
        <v>0</v>
      </c>
      <c r="Q614" s="51">
        <f t="shared" si="34"/>
        <v>0</v>
      </c>
      <c r="R614" s="51">
        <f t="shared" si="34"/>
        <v>0</v>
      </c>
    </row>
    <row r="615" spans="1:18" x14ac:dyDescent="0.25">
      <c r="A615" s="17"/>
      <c r="B615" s="52"/>
      <c r="C615" s="17"/>
      <c r="D615" s="17"/>
      <c r="E615" s="17"/>
      <c r="F615" s="17"/>
      <c r="G615" s="17"/>
      <c r="H615" s="17"/>
      <c r="I615" s="16">
        <f>IF(B615&gt;A_Stammdaten!$B$12,0,SUM(C615,D615,F615,G615)-SUM(E615,H615))</f>
        <v>0</v>
      </c>
      <c r="J615" s="51">
        <f>HLOOKUP(A_Stammdaten!$B$12,$L$4:$R$2504,ROW(B615)-3,FALSE)+IF(OR(B615=0,A_Stammdaten!$B$12&lt;B615),0,I615*1/20)</f>
        <v>0</v>
      </c>
      <c r="K615" s="51">
        <f>HLOOKUP(A_Stammdaten!$B$12,$L$4:$R$2504,ROW(B615)-3,FALSE)</f>
        <v>0</v>
      </c>
      <c r="L615" s="51">
        <f t="shared" si="33"/>
        <v>0</v>
      </c>
      <c r="M615" s="51">
        <f t="shared" si="34"/>
        <v>0</v>
      </c>
      <c r="N615" s="51">
        <f t="shared" si="34"/>
        <v>0</v>
      </c>
      <c r="O615" s="51">
        <f t="shared" si="34"/>
        <v>0</v>
      </c>
      <c r="P615" s="51">
        <f t="shared" si="34"/>
        <v>0</v>
      </c>
      <c r="Q615" s="51">
        <f t="shared" si="34"/>
        <v>0</v>
      </c>
      <c r="R615" s="51">
        <f t="shared" si="34"/>
        <v>0</v>
      </c>
    </row>
    <row r="616" spans="1:18" x14ac:dyDescent="0.25">
      <c r="A616" s="17"/>
      <c r="B616" s="52"/>
      <c r="C616" s="17"/>
      <c r="D616" s="17"/>
      <c r="E616" s="17"/>
      <c r="F616" s="17"/>
      <c r="G616" s="17"/>
      <c r="H616" s="17"/>
      <c r="I616" s="16">
        <f>IF(B616&gt;A_Stammdaten!$B$12,0,SUM(C616,D616,F616,G616)-SUM(E616,H616))</f>
        <v>0</v>
      </c>
      <c r="J616" s="51">
        <f>HLOOKUP(A_Stammdaten!$B$12,$L$4:$R$2504,ROW(B616)-3,FALSE)+IF(OR(B616=0,A_Stammdaten!$B$12&lt;B616),0,I616*1/20)</f>
        <v>0</v>
      </c>
      <c r="K616" s="51">
        <f>HLOOKUP(A_Stammdaten!$B$12,$L$4:$R$2504,ROW(B616)-3,FALSE)</f>
        <v>0</v>
      </c>
      <c r="L616" s="51">
        <f t="shared" si="33"/>
        <v>0</v>
      </c>
      <c r="M616" s="51">
        <f t="shared" si="34"/>
        <v>0</v>
      </c>
      <c r="N616" s="51">
        <f t="shared" si="34"/>
        <v>0</v>
      </c>
      <c r="O616" s="51">
        <f t="shared" si="34"/>
        <v>0</v>
      </c>
      <c r="P616" s="51">
        <f t="shared" si="34"/>
        <v>0</v>
      </c>
      <c r="Q616" s="51">
        <f t="shared" si="34"/>
        <v>0</v>
      </c>
      <c r="R616" s="51">
        <f t="shared" si="34"/>
        <v>0</v>
      </c>
    </row>
    <row r="617" spans="1:18" x14ac:dyDescent="0.25">
      <c r="A617" s="17"/>
      <c r="B617" s="52"/>
      <c r="C617" s="17"/>
      <c r="D617" s="17"/>
      <c r="E617" s="17"/>
      <c r="F617" s="17"/>
      <c r="G617" s="17"/>
      <c r="H617" s="17"/>
      <c r="I617" s="16">
        <f>IF(B617&gt;A_Stammdaten!$B$12,0,SUM(C617,D617,F617,G617)-SUM(E617,H617))</f>
        <v>0</v>
      </c>
      <c r="J617" s="51">
        <f>HLOOKUP(A_Stammdaten!$B$12,$L$4:$R$2504,ROW(B617)-3,FALSE)+IF(OR(B617=0,A_Stammdaten!$B$12&lt;B617),0,I617*1/20)</f>
        <v>0</v>
      </c>
      <c r="K617" s="51">
        <f>HLOOKUP(A_Stammdaten!$B$12,$L$4:$R$2504,ROW(B617)-3,FALSE)</f>
        <v>0</v>
      </c>
      <c r="L617" s="51">
        <f t="shared" si="33"/>
        <v>0</v>
      </c>
      <c r="M617" s="51">
        <f t="shared" si="34"/>
        <v>0</v>
      </c>
      <c r="N617" s="51">
        <f t="shared" si="34"/>
        <v>0</v>
      </c>
      <c r="O617" s="51">
        <f t="shared" si="34"/>
        <v>0</v>
      </c>
      <c r="P617" s="51">
        <f t="shared" si="34"/>
        <v>0</v>
      </c>
      <c r="Q617" s="51">
        <f t="shared" si="34"/>
        <v>0</v>
      </c>
      <c r="R617" s="51">
        <f t="shared" si="34"/>
        <v>0</v>
      </c>
    </row>
    <row r="618" spans="1:18" x14ac:dyDescent="0.25">
      <c r="A618" s="17"/>
      <c r="B618" s="52"/>
      <c r="C618" s="17"/>
      <c r="D618" s="17"/>
      <c r="E618" s="17"/>
      <c r="F618" s="17"/>
      <c r="G618" s="17"/>
      <c r="H618" s="17"/>
      <c r="I618" s="16">
        <f>IF(B618&gt;A_Stammdaten!$B$12,0,SUM(C618,D618,F618,G618)-SUM(E618,H618))</f>
        <v>0</v>
      </c>
      <c r="J618" s="51">
        <f>HLOOKUP(A_Stammdaten!$B$12,$L$4:$R$2504,ROW(B618)-3,FALSE)+IF(OR(B618=0,A_Stammdaten!$B$12&lt;B618),0,I618*1/20)</f>
        <v>0</v>
      </c>
      <c r="K618" s="51">
        <f>HLOOKUP(A_Stammdaten!$B$12,$L$4:$R$2504,ROW(B618)-3,FALSE)</f>
        <v>0</v>
      </c>
      <c r="L618" s="51">
        <f t="shared" si="33"/>
        <v>0</v>
      </c>
      <c r="M618" s="51">
        <f t="shared" si="34"/>
        <v>0</v>
      </c>
      <c r="N618" s="51">
        <f t="shared" si="34"/>
        <v>0</v>
      </c>
      <c r="O618" s="51">
        <f t="shared" si="34"/>
        <v>0</v>
      </c>
      <c r="P618" s="51">
        <f t="shared" si="34"/>
        <v>0</v>
      </c>
      <c r="Q618" s="51">
        <f t="shared" si="34"/>
        <v>0</v>
      </c>
      <c r="R618" s="51">
        <f t="shared" si="34"/>
        <v>0</v>
      </c>
    </row>
    <row r="619" spans="1:18" x14ac:dyDescent="0.25">
      <c r="A619" s="17"/>
      <c r="B619" s="52"/>
      <c r="C619" s="17"/>
      <c r="D619" s="17"/>
      <c r="E619" s="17"/>
      <c r="F619" s="17"/>
      <c r="G619" s="17"/>
      <c r="H619" s="17"/>
      <c r="I619" s="16">
        <f>IF(B619&gt;A_Stammdaten!$B$12,0,SUM(C619,D619,F619,G619)-SUM(E619,H619))</f>
        <v>0</v>
      </c>
      <c r="J619" s="51">
        <f>HLOOKUP(A_Stammdaten!$B$12,$L$4:$R$2504,ROW(B619)-3,FALSE)+IF(OR(B619=0,A_Stammdaten!$B$12&lt;B619),0,I619*1/20)</f>
        <v>0</v>
      </c>
      <c r="K619" s="51">
        <f>HLOOKUP(A_Stammdaten!$B$12,$L$4:$R$2504,ROW(B619)-3,FALSE)</f>
        <v>0</v>
      </c>
      <c r="L619" s="51">
        <f t="shared" si="33"/>
        <v>0</v>
      </c>
      <c r="M619" s="51">
        <f t="shared" si="34"/>
        <v>0</v>
      </c>
      <c r="N619" s="51">
        <f t="shared" si="34"/>
        <v>0</v>
      </c>
      <c r="O619" s="51">
        <f t="shared" si="34"/>
        <v>0</v>
      </c>
      <c r="P619" s="51">
        <f t="shared" si="34"/>
        <v>0</v>
      </c>
      <c r="Q619" s="51">
        <f t="shared" si="34"/>
        <v>0</v>
      </c>
      <c r="R619" s="51">
        <f t="shared" si="34"/>
        <v>0</v>
      </c>
    </row>
    <row r="620" spans="1:18" x14ac:dyDescent="0.25">
      <c r="A620" s="17"/>
      <c r="B620" s="52"/>
      <c r="C620" s="17"/>
      <c r="D620" s="17"/>
      <c r="E620" s="17"/>
      <c r="F620" s="17"/>
      <c r="G620" s="17"/>
      <c r="H620" s="17"/>
      <c r="I620" s="16">
        <f>IF(B620&gt;A_Stammdaten!$B$12,0,SUM(C620,D620,F620,G620)-SUM(E620,H620))</f>
        <v>0</v>
      </c>
      <c r="J620" s="51">
        <f>HLOOKUP(A_Stammdaten!$B$12,$L$4:$R$2504,ROW(B620)-3,FALSE)+IF(OR(B620=0,A_Stammdaten!$B$12&lt;B620),0,I620*1/20)</f>
        <v>0</v>
      </c>
      <c r="K620" s="51">
        <f>HLOOKUP(A_Stammdaten!$B$12,$L$4:$R$2504,ROW(B620)-3,FALSE)</f>
        <v>0</v>
      </c>
      <c r="L620" s="51">
        <f t="shared" si="33"/>
        <v>0</v>
      </c>
      <c r="M620" s="51">
        <f t="shared" si="34"/>
        <v>0</v>
      </c>
      <c r="N620" s="51">
        <f t="shared" si="34"/>
        <v>0</v>
      </c>
      <c r="O620" s="51">
        <f t="shared" si="34"/>
        <v>0</v>
      </c>
      <c r="P620" s="51">
        <f t="shared" si="34"/>
        <v>0</v>
      </c>
      <c r="Q620" s="51">
        <f t="shared" si="34"/>
        <v>0</v>
      </c>
      <c r="R620" s="51">
        <f t="shared" si="34"/>
        <v>0</v>
      </c>
    </row>
    <row r="621" spans="1:18" x14ac:dyDescent="0.25">
      <c r="A621" s="17"/>
      <c r="B621" s="52"/>
      <c r="C621" s="17"/>
      <c r="D621" s="17"/>
      <c r="E621" s="17"/>
      <c r="F621" s="17"/>
      <c r="G621" s="17"/>
      <c r="H621" s="17"/>
      <c r="I621" s="16">
        <f>IF(B621&gt;A_Stammdaten!$B$12,0,SUM(C621,D621,F621,G621)-SUM(E621,H621))</f>
        <v>0</v>
      </c>
      <c r="J621" s="51">
        <f>HLOOKUP(A_Stammdaten!$B$12,$L$4:$R$2504,ROW(B621)-3,FALSE)+IF(OR(B621=0,A_Stammdaten!$B$12&lt;B621),0,I621*1/20)</f>
        <v>0</v>
      </c>
      <c r="K621" s="51">
        <f>HLOOKUP(A_Stammdaten!$B$12,$L$4:$R$2504,ROW(B621)-3,FALSE)</f>
        <v>0</v>
      </c>
      <c r="L621" s="51">
        <f t="shared" si="33"/>
        <v>0</v>
      </c>
      <c r="M621" s="51">
        <f t="shared" si="34"/>
        <v>0</v>
      </c>
      <c r="N621" s="51">
        <f t="shared" si="34"/>
        <v>0</v>
      </c>
      <c r="O621" s="51">
        <f t="shared" si="34"/>
        <v>0</v>
      </c>
      <c r="P621" s="51">
        <f t="shared" si="34"/>
        <v>0</v>
      </c>
      <c r="Q621" s="51">
        <f t="shared" si="34"/>
        <v>0</v>
      </c>
      <c r="R621" s="51">
        <f t="shared" si="34"/>
        <v>0</v>
      </c>
    </row>
    <row r="622" spans="1:18" x14ac:dyDescent="0.25">
      <c r="A622" s="17"/>
      <c r="B622" s="52"/>
      <c r="C622" s="17"/>
      <c r="D622" s="17"/>
      <c r="E622" s="17"/>
      <c r="F622" s="17"/>
      <c r="G622" s="17"/>
      <c r="H622" s="17"/>
      <c r="I622" s="16">
        <f>IF(B622&gt;A_Stammdaten!$B$12,0,SUM(C622,D622,F622,G622)-SUM(E622,H622))</f>
        <v>0</v>
      </c>
      <c r="J622" s="51">
        <f>HLOOKUP(A_Stammdaten!$B$12,$L$4:$R$2504,ROW(B622)-3,FALSE)+IF(OR(B622=0,A_Stammdaten!$B$12&lt;B622),0,I622*1/20)</f>
        <v>0</v>
      </c>
      <c r="K622" s="51">
        <f>HLOOKUP(A_Stammdaten!$B$12,$L$4:$R$2504,ROW(B622)-3,FALSE)</f>
        <v>0</v>
      </c>
      <c r="L622" s="51">
        <f t="shared" si="33"/>
        <v>0</v>
      </c>
      <c r="M622" s="51">
        <f t="shared" si="34"/>
        <v>0</v>
      </c>
      <c r="N622" s="51">
        <f t="shared" si="34"/>
        <v>0</v>
      </c>
      <c r="O622" s="51">
        <f t="shared" si="34"/>
        <v>0</v>
      </c>
      <c r="P622" s="51">
        <f t="shared" si="34"/>
        <v>0</v>
      </c>
      <c r="Q622" s="51">
        <f t="shared" si="34"/>
        <v>0</v>
      </c>
      <c r="R622" s="51">
        <f t="shared" si="34"/>
        <v>0</v>
      </c>
    </row>
    <row r="623" spans="1:18" x14ac:dyDescent="0.25">
      <c r="A623" s="17"/>
      <c r="B623" s="52"/>
      <c r="C623" s="17"/>
      <c r="D623" s="17"/>
      <c r="E623" s="17"/>
      <c r="F623" s="17"/>
      <c r="G623" s="17"/>
      <c r="H623" s="17"/>
      <c r="I623" s="16">
        <f>IF(B623&gt;A_Stammdaten!$B$12,0,SUM(C623,D623,F623,G623)-SUM(E623,H623))</f>
        <v>0</v>
      </c>
      <c r="J623" s="51">
        <f>HLOOKUP(A_Stammdaten!$B$12,$L$4:$R$2504,ROW(B623)-3,FALSE)+IF(OR(B623=0,A_Stammdaten!$B$12&lt;B623),0,I623*1/20)</f>
        <v>0</v>
      </c>
      <c r="K623" s="51">
        <f>HLOOKUP(A_Stammdaten!$B$12,$L$4:$R$2504,ROW(B623)-3,FALSE)</f>
        <v>0</v>
      </c>
      <c r="L623" s="51">
        <f t="shared" si="33"/>
        <v>0</v>
      </c>
      <c r="M623" s="51">
        <f t="shared" si="34"/>
        <v>0</v>
      </c>
      <c r="N623" s="51">
        <f t="shared" si="34"/>
        <v>0</v>
      </c>
      <c r="O623" s="51">
        <f t="shared" si="34"/>
        <v>0</v>
      </c>
      <c r="P623" s="51">
        <f t="shared" si="34"/>
        <v>0</v>
      </c>
      <c r="Q623" s="51">
        <f t="shared" si="34"/>
        <v>0</v>
      </c>
      <c r="R623" s="51">
        <f t="shared" si="34"/>
        <v>0</v>
      </c>
    </row>
    <row r="624" spans="1:18" x14ac:dyDescent="0.25">
      <c r="A624" s="17"/>
      <c r="B624" s="52"/>
      <c r="C624" s="17"/>
      <c r="D624" s="17"/>
      <c r="E624" s="17"/>
      <c r="F624" s="17"/>
      <c r="G624" s="17"/>
      <c r="H624" s="17"/>
      <c r="I624" s="16">
        <f>IF(B624&gt;A_Stammdaten!$B$12,0,SUM(C624,D624,F624,G624)-SUM(E624,H624))</f>
        <v>0</v>
      </c>
      <c r="J624" s="51">
        <f>HLOOKUP(A_Stammdaten!$B$12,$L$4:$R$2504,ROW(B624)-3,FALSE)+IF(OR(B624=0,A_Stammdaten!$B$12&lt;B624),0,I624*1/20)</f>
        <v>0</v>
      </c>
      <c r="K624" s="51">
        <f>HLOOKUP(A_Stammdaten!$B$12,$L$4:$R$2504,ROW(B624)-3,FALSE)</f>
        <v>0</v>
      </c>
      <c r="L624" s="51">
        <f t="shared" si="33"/>
        <v>0</v>
      </c>
      <c r="M624" s="51">
        <f t="shared" si="34"/>
        <v>0</v>
      </c>
      <c r="N624" s="51">
        <f t="shared" si="34"/>
        <v>0</v>
      </c>
      <c r="O624" s="51">
        <f t="shared" si="34"/>
        <v>0</v>
      </c>
      <c r="P624" s="51">
        <f t="shared" si="34"/>
        <v>0</v>
      </c>
      <c r="Q624" s="51">
        <f t="shared" si="34"/>
        <v>0</v>
      </c>
      <c r="R624" s="51">
        <f t="shared" si="34"/>
        <v>0</v>
      </c>
    </row>
    <row r="625" spans="1:18" x14ac:dyDescent="0.25">
      <c r="A625" s="17"/>
      <c r="B625" s="52"/>
      <c r="C625" s="17"/>
      <c r="D625" s="17"/>
      <c r="E625" s="17"/>
      <c r="F625" s="17"/>
      <c r="G625" s="17"/>
      <c r="H625" s="17"/>
      <c r="I625" s="16">
        <f>IF(B625&gt;A_Stammdaten!$B$12,0,SUM(C625,D625,F625,G625)-SUM(E625,H625))</f>
        <v>0</v>
      </c>
      <c r="J625" s="51">
        <f>HLOOKUP(A_Stammdaten!$B$12,$L$4:$R$2504,ROW(B625)-3,FALSE)+IF(OR(B625=0,A_Stammdaten!$B$12&lt;B625),0,I625*1/20)</f>
        <v>0</v>
      </c>
      <c r="K625" s="51">
        <f>HLOOKUP(A_Stammdaten!$B$12,$L$4:$R$2504,ROW(B625)-3,FALSE)</f>
        <v>0</v>
      </c>
      <c r="L625" s="51">
        <f t="shared" si="33"/>
        <v>0</v>
      </c>
      <c r="M625" s="51">
        <f t="shared" si="34"/>
        <v>0</v>
      </c>
      <c r="N625" s="51">
        <f t="shared" si="34"/>
        <v>0</v>
      </c>
      <c r="O625" s="51">
        <f t="shared" si="34"/>
        <v>0</v>
      </c>
      <c r="P625" s="51">
        <f t="shared" si="34"/>
        <v>0</v>
      </c>
      <c r="Q625" s="51">
        <f t="shared" si="34"/>
        <v>0</v>
      </c>
      <c r="R625" s="51">
        <f t="shared" si="34"/>
        <v>0</v>
      </c>
    </row>
    <row r="626" spans="1:18" x14ac:dyDescent="0.25">
      <c r="A626" s="17"/>
      <c r="B626" s="52"/>
      <c r="C626" s="17"/>
      <c r="D626" s="17"/>
      <c r="E626" s="17"/>
      <c r="F626" s="17"/>
      <c r="G626" s="17"/>
      <c r="H626" s="17"/>
      <c r="I626" s="16">
        <f>IF(B626&gt;A_Stammdaten!$B$12,0,SUM(C626,D626,F626,G626)-SUM(E626,H626))</f>
        <v>0</v>
      </c>
      <c r="J626" s="51">
        <f>HLOOKUP(A_Stammdaten!$B$12,$L$4:$R$2504,ROW(B626)-3,FALSE)+IF(OR(B626=0,A_Stammdaten!$B$12&lt;B626),0,I626*1/20)</f>
        <v>0</v>
      </c>
      <c r="K626" s="51">
        <f>HLOOKUP(A_Stammdaten!$B$12,$L$4:$R$2504,ROW(B626)-3,FALSE)</f>
        <v>0</v>
      </c>
      <c r="L626" s="51">
        <f t="shared" si="33"/>
        <v>0</v>
      </c>
      <c r="M626" s="51">
        <f t="shared" si="34"/>
        <v>0</v>
      </c>
      <c r="N626" s="51">
        <f t="shared" si="34"/>
        <v>0</v>
      </c>
      <c r="O626" s="51">
        <f t="shared" si="34"/>
        <v>0</v>
      </c>
      <c r="P626" s="51">
        <f t="shared" si="34"/>
        <v>0</v>
      </c>
      <c r="Q626" s="51">
        <f t="shared" si="34"/>
        <v>0</v>
      </c>
      <c r="R626" s="51">
        <f t="shared" si="34"/>
        <v>0</v>
      </c>
    </row>
    <row r="627" spans="1:18" x14ac:dyDescent="0.25">
      <c r="A627" s="17"/>
      <c r="B627" s="52"/>
      <c r="C627" s="17"/>
      <c r="D627" s="17"/>
      <c r="E627" s="17"/>
      <c r="F627" s="17"/>
      <c r="G627" s="17"/>
      <c r="H627" s="17"/>
      <c r="I627" s="16">
        <f>IF(B627&gt;A_Stammdaten!$B$12,0,SUM(C627,D627,F627,G627)-SUM(E627,H627))</f>
        <v>0</v>
      </c>
      <c r="J627" s="51">
        <f>HLOOKUP(A_Stammdaten!$B$12,$L$4:$R$2504,ROW(B627)-3,FALSE)+IF(OR(B627=0,A_Stammdaten!$B$12&lt;B627),0,I627*1/20)</f>
        <v>0</v>
      </c>
      <c r="K627" s="51">
        <f>HLOOKUP(A_Stammdaten!$B$12,$L$4:$R$2504,ROW(B627)-3,FALSE)</f>
        <v>0</v>
      </c>
      <c r="L627" s="51">
        <f t="shared" si="33"/>
        <v>0</v>
      </c>
      <c r="M627" s="51">
        <f t="shared" si="34"/>
        <v>0</v>
      </c>
      <c r="N627" s="51">
        <f t="shared" si="34"/>
        <v>0</v>
      </c>
      <c r="O627" s="51">
        <f t="shared" si="34"/>
        <v>0</v>
      </c>
      <c r="P627" s="51">
        <f t="shared" si="34"/>
        <v>0</v>
      </c>
      <c r="Q627" s="51">
        <f t="shared" si="34"/>
        <v>0</v>
      </c>
      <c r="R627" s="51">
        <f t="shared" si="34"/>
        <v>0</v>
      </c>
    </row>
    <row r="628" spans="1:18" x14ac:dyDescent="0.25">
      <c r="A628" s="17"/>
      <c r="B628" s="52"/>
      <c r="C628" s="17"/>
      <c r="D628" s="17"/>
      <c r="E628" s="17"/>
      <c r="F628" s="17"/>
      <c r="G628" s="17"/>
      <c r="H628" s="17"/>
      <c r="I628" s="16">
        <f>IF(B628&gt;A_Stammdaten!$B$12,0,SUM(C628,D628,F628,G628)-SUM(E628,H628))</f>
        <v>0</v>
      </c>
      <c r="J628" s="51">
        <f>HLOOKUP(A_Stammdaten!$B$12,$L$4:$R$2504,ROW(B628)-3,FALSE)+IF(OR(B628=0,A_Stammdaten!$B$12&lt;B628),0,I628*1/20)</f>
        <v>0</v>
      </c>
      <c r="K628" s="51">
        <f>HLOOKUP(A_Stammdaten!$B$12,$L$4:$R$2504,ROW(B628)-3,FALSE)</f>
        <v>0</v>
      </c>
      <c r="L628" s="51">
        <f t="shared" si="33"/>
        <v>0</v>
      </c>
      <c r="M628" s="51">
        <f t="shared" si="34"/>
        <v>0</v>
      </c>
      <c r="N628" s="51">
        <f t="shared" si="34"/>
        <v>0</v>
      </c>
      <c r="O628" s="51">
        <f t="shared" si="34"/>
        <v>0</v>
      </c>
      <c r="P628" s="51">
        <f t="shared" si="34"/>
        <v>0</v>
      </c>
      <c r="Q628" s="51">
        <f t="shared" si="34"/>
        <v>0</v>
      </c>
      <c r="R628" s="51">
        <f t="shared" si="34"/>
        <v>0</v>
      </c>
    </row>
    <row r="629" spans="1:18" x14ac:dyDescent="0.25">
      <c r="A629" s="17"/>
      <c r="B629" s="52"/>
      <c r="C629" s="17"/>
      <c r="D629" s="17"/>
      <c r="E629" s="17"/>
      <c r="F629" s="17"/>
      <c r="G629" s="17"/>
      <c r="H629" s="17"/>
      <c r="I629" s="16">
        <f>IF(B629&gt;A_Stammdaten!$B$12,0,SUM(C629,D629,F629,G629)-SUM(E629,H629))</f>
        <v>0</v>
      </c>
      <c r="J629" s="51">
        <f>HLOOKUP(A_Stammdaten!$B$12,$L$4:$R$2504,ROW(B629)-3,FALSE)+IF(OR(B629=0,A_Stammdaten!$B$12&lt;B629),0,I629*1/20)</f>
        <v>0</v>
      </c>
      <c r="K629" s="51">
        <f>HLOOKUP(A_Stammdaten!$B$12,$L$4:$R$2504,ROW(B629)-3,FALSE)</f>
        <v>0</v>
      </c>
      <c r="L629" s="51">
        <f t="shared" si="33"/>
        <v>0</v>
      </c>
      <c r="M629" s="51">
        <f t="shared" si="34"/>
        <v>0</v>
      </c>
      <c r="N629" s="51">
        <f t="shared" si="34"/>
        <v>0</v>
      </c>
      <c r="O629" s="51">
        <f t="shared" si="34"/>
        <v>0</v>
      </c>
      <c r="P629" s="51">
        <f t="shared" si="34"/>
        <v>0</v>
      </c>
      <c r="Q629" s="51">
        <f t="shared" si="34"/>
        <v>0</v>
      </c>
      <c r="R629" s="51">
        <f t="shared" si="34"/>
        <v>0</v>
      </c>
    </row>
    <row r="630" spans="1:18" x14ac:dyDescent="0.25">
      <c r="A630" s="17"/>
      <c r="B630" s="52"/>
      <c r="C630" s="17"/>
      <c r="D630" s="17"/>
      <c r="E630" s="17"/>
      <c r="F630" s="17"/>
      <c r="G630" s="17"/>
      <c r="H630" s="17"/>
      <c r="I630" s="16">
        <f>IF(B630&gt;A_Stammdaten!$B$12,0,SUM(C630,D630,F630,G630)-SUM(E630,H630))</f>
        <v>0</v>
      </c>
      <c r="J630" s="51">
        <f>HLOOKUP(A_Stammdaten!$B$12,$L$4:$R$2504,ROW(B630)-3,FALSE)+IF(OR(B630=0,A_Stammdaten!$B$12&lt;B630),0,I630*1/20)</f>
        <v>0</v>
      </c>
      <c r="K630" s="51">
        <f>HLOOKUP(A_Stammdaten!$B$12,$L$4:$R$2504,ROW(B630)-3,FALSE)</f>
        <v>0</v>
      </c>
      <c r="L630" s="51">
        <f t="shared" si="33"/>
        <v>0</v>
      </c>
      <c r="M630" s="51">
        <f t="shared" si="34"/>
        <v>0</v>
      </c>
      <c r="N630" s="51">
        <f t="shared" si="34"/>
        <v>0</v>
      </c>
      <c r="O630" s="51">
        <f t="shared" si="34"/>
        <v>0</v>
      </c>
      <c r="P630" s="51">
        <f t="shared" si="34"/>
        <v>0</v>
      </c>
      <c r="Q630" s="51">
        <f t="shared" si="34"/>
        <v>0</v>
      </c>
      <c r="R630" s="51">
        <f t="shared" si="34"/>
        <v>0</v>
      </c>
    </row>
    <row r="631" spans="1:18" x14ac:dyDescent="0.25">
      <c r="A631" s="17"/>
      <c r="B631" s="52"/>
      <c r="C631" s="17"/>
      <c r="D631" s="17"/>
      <c r="E631" s="17"/>
      <c r="F631" s="17"/>
      <c r="G631" s="17"/>
      <c r="H631" s="17"/>
      <c r="I631" s="16">
        <f>IF(B631&gt;A_Stammdaten!$B$12,0,SUM(C631,D631,F631,G631)-SUM(E631,H631))</f>
        <v>0</v>
      </c>
      <c r="J631" s="51">
        <f>HLOOKUP(A_Stammdaten!$B$12,$L$4:$R$2504,ROW(B631)-3,FALSE)+IF(OR(B631=0,A_Stammdaten!$B$12&lt;B631),0,I631*1/20)</f>
        <v>0</v>
      </c>
      <c r="K631" s="51">
        <f>HLOOKUP(A_Stammdaten!$B$12,$L$4:$R$2504,ROW(B631)-3,FALSE)</f>
        <v>0</v>
      </c>
      <c r="L631" s="51">
        <f t="shared" si="33"/>
        <v>0</v>
      </c>
      <c r="M631" s="51">
        <f t="shared" si="34"/>
        <v>0</v>
      </c>
      <c r="N631" s="51">
        <f t="shared" si="34"/>
        <v>0</v>
      </c>
      <c r="O631" s="51">
        <f t="shared" si="34"/>
        <v>0</v>
      </c>
      <c r="P631" s="51">
        <f t="shared" si="34"/>
        <v>0</v>
      </c>
      <c r="Q631" s="51">
        <f t="shared" si="34"/>
        <v>0</v>
      </c>
      <c r="R631" s="51">
        <f t="shared" si="34"/>
        <v>0</v>
      </c>
    </row>
    <row r="632" spans="1:18" x14ac:dyDescent="0.25">
      <c r="A632" s="17"/>
      <c r="B632" s="52"/>
      <c r="C632" s="17"/>
      <c r="D632" s="17"/>
      <c r="E632" s="17"/>
      <c r="F632" s="17"/>
      <c r="G632" s="17"/>
      <c r="H632" s="17"/>
      <c r="I632" s="16">
        <f>IF(B632&gt;A_Stammdaten!$B$12,0,SUM(C632,D632,F632,G632)-SUM(E632,H632))</f>
        <v>0</v>
      </c>
      <c r="J632" s="51">
        <f>HLOOKUP(A_Stammdaten!$B$12,$L$4:$R$2504,ROW(B632)-3,FALSE)+IF(OR(B632=0,A_Stammdaten!$B$12&lt;B632),0,I632*1/20)</f>
        <v>0</v>
      </c>
      <c r="K632" s="51">
        <f>HLOOKUP(A_Stammdaten!$B$12,$L$4:$R$2504,ROW(B632)-3,FALSE)</f>
        <v>0</v>
      </c>
      <c r="L632" s="51">
        <f t="shared" si="33"/>
        <v>0</v>
      </c>
      <c r="M632" s="51">
        <f t="shared" si="34"/>
        <v>0</v>
      </c>
      <c r="N632" s="51">
        <f t="shared" si="34"/>
        <v>0</v>
      </c>
      <c r="O632" s="51">
        <f t="shared" si="34"/>
        <v>0</v>
      </c>
      <c r="P632" s="51">
        <f t="shared" si="34"/>
        <v>0</v>
      </c>
      <c r="Q632" s="51">
        <f t="shared" si="34"/>
        <v>0</v>
      </c>
      <c r="R632" s="51">
        <f t="shared" si="34"/>
        <v>0</v>
      </c>
    </row>
    <row r="633" spans="1:18" x14ac:dyDescent="0.25">
      <c r="A633" s="17"/>
      <c r="B633" s="52"/>
      <c r="C633" s="17"/>
      <c r="D633" s="17"/>
      <c r="E633" s="17"/>
      <c r="F633" s="17"/>
      <c r="G633" s="17"/>
      <c r="H633" s="17"/>
      <c r="I633" s="16">
        <f>IF(B633&gt;A_Stammdaten!$B$12,0,SUM(C633,D633,F633,G633)-SUM(E633,H633))</f>
        <v>0</v>
      </c>
      <c r="J633" s="51">
        <f>HLOOKUP(A_Stammdaten!$B$12,$L$4:$R$2504,ROW(B633)-3,FALSE)+IF(OR(B633=0,A_Stammdaten!$B$12&lt;B633),0,I633*1/20)</f>
        <v>0</v>
      </c>
      <c r="K633" s="51">
        <f>HLOOKUP(A_Stammdaten!$B$12,$L$4:$R$2504,ROW(B633)-3,FALSE)</f>
        <v>0</v>
      </c>
      <c r="L633" s="51">
        <f t="shared" si="33"/>
        <v>0</v>
      </c>
      <c r="M633" s="51">
        <f t="shared" si="34"/>
        <v>0</v>
      </c>
      <c r="N633" s="51">
        <f t="shared" si="34"/>
        <v>0</v>
      </c>
      <c r="O633" s="51">
        <f t="shared" si="34"/>
        <v>0</v>
      </c>
      <c r="P633" s="51">
        <f t="shared" si="34"/>
        <v>0</v>
      </c>
      <c r="Q633" s="51">
        <f t="shared" si="34"/>
        <v>0</v>
      </c>
      <c r="R633" s="51">
        <f t="shared" si="34"/>
        <v>0</v>
      </c>
    </row>
    <row r="634" spans="1:18" x14ac:dyDescent="0.25">
      <c r="A634" s="17"/>
      <c r="B634" s="52"/>
      <c r="C634" s="17"/>
      <c r="D634" s="17"/>
      <c r="E634" s="17"/>
      <c r="F634" s="17"/>
      <c r="G634" s="17"/>
      <c r="H634" s="17"/>
      <c r="I634" s="16">
        <f>IF(B634&gt;A_Stammdaten!$B$12,0,SUM(C634,D634,F634,G634)-SUM(E634,H634))</f>
        <v>0</v>
      </c>
      <c r="J634" s="51">
        <f>HLOOKUP(A_Stammdaten!$B$12,$L$4:$R$2504,ROW(B634)-3,FALSE)+IF(OR(B634=0,A_Stammdaten!$B$12&lt;B634),0,I634*1/20)</f>
        <v>0</v>
      </c>
      <c r="K634" s="51">
        <f>HLOOKUP(A_Stammdaten!$B$12,$L$4:$R$2504,ROW(B634)-3,FALSE)</f>
        <v>0</v>
      </c>
      <c r="L634" s="51">
        <f t="shared" si="33"/>
        <v>0</v>
      </c>
      <c r="M634" s="51">
        <f t="shared" si="34"/>
        <v>0</v>
      </c>
      <c r="N634" s="51">
        <f t="shared" si="34"/>
        <v>0</v>
      </c>
      <c r="O634" s="51">
        <f t="shared" si="34"/>
        <v>0</v>
      </c>
      <c r="P634" s="51">
        <f t="shared" si="34"/>
        <v>0</v>
      </c>
      <c r="Q634" s="51">
        <f t="shared" si="34"/>
        <v>0</v>
      </c>
      <c r="R634" s="51">
        <f t="shared" si="34"/>
        <v>0</v>
      </c>
    </row>
    <row r="635" spans="1:18" x14ac:dyDescent="0.25">
      <c r="A635" s="17"/>
      <c r="B635" s="52"/>
      <c r="C635" s="17"/>
      <c r="D635" s="17"/>
      <c r="E635" s="17"/>
      <c r="F635" s="17"/>
      <c r="G635" s="17"/>
      <c r="H635" s="17"/>
      <c r="I635" s="16">
        <f>IF(B635&gt;A_Stammdaten!$B$12,0,SUM(C635,D635,F635,G635)-SUM(E635,H635))</f>
        <v>0</v>
      </c>
      <c r="J635" s="51">
        <f>HLOOKUP(A_Stammdaten!$B$12,$L$4:$R$2504,ROW(B635)-3,FALSE)+IF(OR(B635=0,A_Stammdaten!$B$12&lt;B635),0,I635*1/20)</f>
        <v>0</v>
      </c>
      <c r="K635" s="51">
        <f>HLOOKUP(A_Stammdaten!$B$12,$L$4:$R$2504,ROW(B635)-3,FALSE)</f>
        <v>0</v>
      </c>
      <c r="L635" s="51">
        <f t="shared" si="33"/>
        <v>0</v>
      </c>
      <c r="M635" s="51">
        <f t="shared" si="34"/>
        <v>0</v>
      </c>
      <c r="N635" s="51">
        <f t="shared" si="34"/>
        <v>0</v>
      </c>
      <c r="O635" s="51">
        <f t="shared" si="34"/>
        <v>0</v>
      </c>
      <c r="P635" s="51">
        <f t="shared" si="34"/>
        <v>0</v>
      </c>
      <c r="Q635" s="51">
        <f t="shared" si="34"/>
        <v>0</v>
      </c>
      <c r="R635" s="51">
        <f t="shared" si="34"/>
        <v>0</v>
      </c>
    </row>
    <row r="636" spans="1:18" x14ac:dyDescent="0.25">
      <c r="A636" s="17"/>
      <c r="B636" s="52"/>
      <c r="C636" s="17"/>
      <c r="D636" s="17"/>
      <c r="E636" s="17"/>
      <c r="F636" s="17"/>
      <c r="G636" s="17"/>
      <c r="H636" s="17"/>
      <c r="I636" s="16">
        <f>IF(B636&gt;A_Stammdaten!$B$12,0,SUM(C636,D636,F636,G636)-SUM(E636,H636))</f>
        <v>0</v>
      </c>
      <c r="J636" s="51">
        <f>HLOOKUP(A_Stammdaten!$B$12,$L$4:$R$2504,ROW(B636)-3,FALSE)+IF(OR(B636=0,A_Stammdaten!$B$12&lt;B636),0,I636*1/20)</f>
        <v>0</v>
      </c>
      <c r="K636" s="51">
        <f>HLOOKUP(A_Stammdaten!$B$12,$L$4:$R$2504,ROW(B636)-3,FALSE)</f>
        <v>0</v>
      </c>
      <c r="L636" s="51">
        <f t="shared" si="33"/>
        <v>0</v>
      </c>
      <c r="M636" s="51">
        <f t="shared" si="34"/>
        <v>0</v>
      </c>
      <c r="N636" s="51">
        <f t="shared" si="34"/>
        <v>0</v>
      </c>
      <c r="O636" s="51">
        <f t="shared" si="34"/>
        <v>0</v>
      </c>
      <c r="P636" s="51">
        <f t="shared" si="34"/>
        <v>0</v>
      </c>
      <c r="Q636" s="51">
        <f t="shared" si="34"/>
        <v>0</v>
      </c>
      <c r="R636" s="51">
        <f t="shared" si="34"/>
        <v>0</v>
      </c>
    </row>
    <row r="637" spans="1:18" x14ac:dyDescent="0.25">
      <c r="A637" s="17"/>
      <c r="B637" s="52"/>
      <c r="C637" s="17"/>
      <c r="D637" s="17"/>
      <c r="E637" s="17"/>
      <c r="F637" s="17"/>
      <c r="G637" s="17"/>
      <c r="H637" s="17"/>
      <c r="I637" s="16">
        <f>IF(B637&gt;A_Stammdaten!$B$12,0,SUM(C637,D637,F637,G637)-SUM(E637,H637))</f>
        <v>0</v>
      </c>
      <c r="J637" s="51">
        <f>HLOOKUP(A_Stammdaten!$B$12,$L$4:$R$2504,ROW(B637)-3,FALSE)+IF(OR(B637=0,A_Stammdaten!$B$12&lt;B637),0,I637*1/20)</f>
        <v>0</v>
      </c>
      <c r="K637" s="51">
        <f>HLOOKUP(A_Stammdaten!$B$12,$L$4:$R$2504,ROW(B637)-3,FALSE)</f>
        <v>0</v>
      </c>
      <c r="L637" s="51">
        <f t="shared" si="33"/>
        <v>0</v>
      </c>
      <c r="M637" s="51">
        <f t="shared" si="34"/>
        <v>0</v>
      </c>
      <c r="N637" s="51">
        <f t="shared" si="34"/>
        <v>0</v>
      </c>
      <c r="O637" s="51">
        <f t="shared" si="34"/>
        <v>0</v>
      </c>
      <c r="P637" s="51">
        <f t="shared" si="34"/>
        <v>0</v>
      </c>
      <c r="Q637" s="51">
        <f t="shared" si="34"/>
        <v>0</v>
      </c>
      <c r="R637" s="51">
        <f t="shared" ref="M637:R680" si="35">IF(OR($I637=0,R$4&lt;$B637,$B637=0,20-(R$4-$B637)=0),0,$I637*(19-(R$4-$B637))/20)</f>
        <v>0</v>
      </c>
    </row>
    <row r="638" spans="1:18" x14ac:dyDescent="0.25">
      <c r="A638" s="17"/>
      <c r="B638" s="52"/>
      <c r="C638" s="17"/>
      <c r="D638" s="17"/>
      <c r="E638" s="17"/>
      <c r="F638" s="17"/>
      <c r="G638" s="17"/>
      <c r="H638" s="17"/>
      <c r="I638" s="16">
        <f>IF(B638&gt;A_Stammdaten!$B$12,0,SUM(C638,D638,F638,G638)-SUM(E638,H638))</f>
        <v>0</v>
      </c>
      <c r="J638" s="51">
        <f>HLOOKUP(A_Stammdaten!$B$12,$L$4:$R$2504,ROW(B638)-3,FALSE)+IF(OR(B638=0,A_Stammdaten!$B$12&lt;B638),0,I638*1/20)</f>
        <v>0</v>
      </c>
      <c r="K638" s="51">
        <f>HLOOKUP(A_Stammdaten!$B$12,$L$4:$R$2504,ROW(B638)-3,FALSE)</f>
        <v>0</v>
      </c>
      <c r="L638" s="51">
        <f t="shared" si="33"/>
        <v>0</v>
      </c>
      <c r="M638" s="51">
        <f t="shared" si="35"/>
        <v>0</v>
      </c>
      <c r="N638" s="51">
        <f t="shared" si="35"/>
        <v>0</v>
      </c>
      <c r="O638" s="51">
        <f t="shared" si="35"/>
        <v>0</v>
      </c>
      <c r="P638" s="51">
        <f t="shared" si="35"/>
        <v>0</v>
      </c>
      <c r="Q638" s="51">
        <f t="shared" si="35"/>
        <v>0</v>
      </c>
      <c r="R638" s="51">
        <f t="shared" si="35"/>
        <v>0</v>
      </c>
    </row>
    <row r="639" spans="1:18" x14ac:dyDescent="0.25">
      <c r="A639" s="17"/>
      <c r="B639" s="52"/>
      <c r="C639" s="17"/>
      <c r="D639" s="17"/>
      <c r="E639" s="17"/>
      <c r="F639" s="17"/>
      <c r="G639" s="17"/>
      <c r="H639" s="17"/>
      <c r="I639" s="16">
        <f>IF(B639&gt;A_Stammdaten!$B$12,0,SUM(C639,D639,F639,G639)-SUM(E639,H639))</f>
        <v>0</v>
      </c>
      <c r="J639" s="51">
        <f>HLOOKUP(A_Stammdaten!$B$12,$L$4:$R$2504,ROW(B639)-3,FALSE)+IF(OR(B639=0,A_Stammdaten!$B$12&lt;B639),0,I639*1/20)</f>
        <v>0</v>
      </c>
      <c r="K639" s="51">
        <f>HLOOKUP(A_Stammdaten!$B$12,$L$4:$R$2504,ROW(B639)-3,FALSE)</f>
        <v>0</v>
      </c>
      <c r="L639" s="51">
        <f t="shared" si="33"/>
        <v>0</v>
      </c>
      <c r="M639" s="51">
        <f t="shared" si="35"/>
        <v>0</v>
      </c>
      <c r="N639" s="51">
        <f t="shared" si="35"/>
        <v>0</v>
      </c>
      <c r="O639" s="51">
        <f t="shared" si="35"/>
        <v>0</v>
      </c>
      <c r="P639" s="51">
        <f t="shared" si="35"/>
        <v>0</v>
      </c>
      <c r="Q639" s="51">
        <f t="shared" si="35"/>
        <v>0</v>
      </c>
      <c r="R639" s="51">
        <f t="shared" si="35"/>
        <v>0</v>
      </c>
    </row>
    <row r="640" spans="1:18" x14ac:dyDescent="0.25">
      <c r="A640" s="17"/>
      <c r="B640" s="52"/>
      <c r="C640" s="17"/>
      <c r="D640" s="17"/>
      <c r="E640" s="17"/>
      <c r="F640" s="17"/>
      <c r="G640" s="17"/>
      <c r="H640" s="17"/>
      <c r="I640" s="16">
        <f>IF(B640&gt;A_Stammdaten!$B$12,0,SUM(C640,D640,F640,G640)-SUM(E640,H640))</f>
        <v>0</v>
      </c>
      <c r="J640" s="51">
        <f>HLOOKUP(A_Stammdaten!$B$12,$L$4:$R$2504,ROW(B640)-3,FALSE)+IF(OR(B640=0,A_Stammdaten!$B$12&lt;B640),0,I640*1/20)</f>
        <v>0</v>
      </c>
      <c r="K640" s="51">
        <f>HLOOKUP(A_Stammdaten!$B$12,$L$4:$R$2504,ROW(B640)-3,FALSE)</f>
        <v>0</v>
      </c>
      <c r="L640" s="51">
        <f t="shared" ref="L640:L703" si="36">IF(OR($I640=0,L$4&lt;$B640,$B640=0,20-(L$4-$B640)=0),0,$I640*(19-(L$4-$B640))/20)</f>
        <v>0</v>
      </c>
      <c r="M640" s="51">
        <f t="shared" si="35"/>
        <v>0</v>
      </c>
      <c r="N640" s="51">
        <f t="shared" si="35"/>
        <v>0</v>
      </c>
      <c r="O640" s="51">
        <f t="shared" si="35"/>
        <v>0</v>
      </c>
      <c r="P640" s="51">
        <f t="shared" si="35"/>
        <v>0</v>
      </c>
      <c r="Q640" s="51">
        <f t="shared" si="35"/>
        <v>0</v>
      </c>
      <c r="R640" s="51">
        <f t="shared" si="35"/>
        <v>0</v>
      </c>
    </row>
    <row r="641" spans="1:18" x14ac:dyDescent="0.25">
      <c r="A641" s="17"/>
      <c r="B641" s="52"/>
      <c r="C641" s="17"/>
      <c r="D641" s="17"/>
      <c r="E641" s="17"/>
      <c r="F641" s="17"/>
      <c r="G641" s="17"/>
      <c r="H641" s="17"/>
      <c r="I641" s="16">
        <f>IF(B641&gt;A_Stammdaten!$B$12,0,SUM(C641,D641,F641,G641)-SUM(E641,H641))</f>
        <v>0</v>
      </c>
      <c r="J641" s="51">
        <f>HLOOKUP(A_Stammdaten!$B$12,$L$4:$R$2504,ROW(B641)-3,FALSE)+IF(OR(B641=0,A_Stammdaten!$B$12&lt;B641),0,I641*1/20)</f>
        <v>0</v>
      </c>
      <c r="K641" s="51">
        <f>HLOOKUP(A_Stammdaten!$B$12,$L$4:$R$2504,ROW(B641)-3,FALSE)</f>
        <v>0</v>
      </c>
      <c r="L641" s="51">
        <f t="shared" si="36"/>
        <v>0</v>
      </c>
      <c r="M641" s="51">
        <f t="shared" si="35"/>
        <v>0</v>
      </c>
      <c r="N641" s="51">
        <f t="shared" si="35"/>
        <v>0</v>
      </c>
      <c r="O641" s="51">
        <f t="shared" si="35"/>
        <v>0</v>
      </c>
      <c r="P641" s="51">
        <f t="shared" si="35"/>
        <v>0</v>
      </c>
      <c r="Q641" s="51">
        <f t="shared" si="35"/>
        <v>0</v>
      </c>
      <c r="R641" s="51">
        <f t="shared" si="35"/>
        <v>0</v>
      </c>
    </row>
    <row r="642" spans="1:18" x14ac:dyDescent="0.25">
      <c r="A642" s="17"/>
      <c r="B642" s="52"/>
      <c r="C642" s="17"/>
      <c r="D642" s="17"/>
      <c r="E642" s="17"/>
      <c r="F642" s="17"/>
      <c r="G642" s="17"/>
      <c r="H642" s="17"/>
      <c r="I642" s="16">
        <f>IF(B642&gt;A_Stammdaten!$B$12,0,SUM(C642,D642,F642,G642)-SUM(E642,H642))</f>
        <v>0</v>
      </c>
      <c r="J642" s="51">
        <f>HLOOKUP(A_Stammdaten!$B$12,$L$4:$R$2504,ROW(B642)-3,FALSE)+IF(OR(B642=0,A_Stammdaten!$B$12&lt;B642),0,I642*1/20)</f>
        <v>0</v>
      </c>
      <c r="K642" s="51">
        <f>HLOOKUP(A_Stammdaten!$B$12,$L$4:$R$2504,ROW(B642)-3,FALSE)</f>
        <v>0</v>
      </c>
      <c r="L642" s="51">
        <f t="shared" si="36"/>
        <v>0</v>
      </c>
      <c r="M642" s="51">
        <f t="shared" si="35"/>
        <v>0</v>
      </c>
      <c r="N642" s="51">
        <f t="shared" si="35"/>
        <v>0</v>
      </c>
      <c r="O642" s="51">
        <f t="shared" si="35"/>
        <v>0</v>
      </c>
      <c r="P642" s="51">
        <f t="shared" si="35"/>
        <v>0</v>
      </c>
      <c r="Q642" s="51">
        <f t="shared" si="35"/>
        <v>0</v>
      </c>
      <c r="R642" s="51">
        <f t="shared" si="35"/>
        <v>0</v>
      </c>
    </row>
    <row r="643" spans="1:18" x14ac:dyDescent="0.25">
      <c r="A643" s="17"/>
      <c r="B643" s="52"/>
      <c r="C643" s="17"/>
      <c r="D643" s="17"/>
      <c r="E643" s="17"/>
      <c r="F643" s="17"/>
      <c r="G643" s="17"/>
      <c r="H643" s="17"/>
      <c r="I643" s="16">
        <f>IF(B643&gt;A_Stammdaten!$B$12,0,SUM(C643,D643,F643,G643)-SUM(E643,H643))</f>
        <v>0</v>
      </c>
      <c r="J643" s="51">
        <f>HLOOKUP(A_Stammdaten!$B$12,$L$4:$R$2504,ROW(B643)-3,FALSE)+IF(OR(B643=0,A_Stammdaten!$B$12&lt;B643),0,I643*1/20)</f>
        <v>0</v>
      </c>
      <c r="K643" s="51">
        <f>HLOOKUP(A_Stammdaten!$B$12,$L$4:$R$2504,ROW(B643)-3,FALSE)</f>
        <v>0</v>
      </c>
      <c r="L643" s="51">
        <f t="shared" si="36"/>
        <v>0</v>
      </c>
      <c r="M643" s="51">
        <f t="shared" si="35"/>
        <v>0</v>
      </c>
      <c r="N643" s="51">
        <f t="shared" si="35"/>
        <v>0</v>
      </c>
      <c r="O643" s="51">
        <f t="shared" si="35"/>
        <v>0</v>
      </c>
      <c r="P643" s="51">
        <f t="shared" si="35"/>
        <v>0</v>
      </c>
      <c r="Q643" s="51">
        <f t="shared" si="35"/>
        <v>0</v>
      </c>
      <c r="R643" s="51">
        <f t="shared" si="35"/>
        <v>0</v>
      </c>
    </row>
    <row r="644" spans="1:18" x14ac:dyDescent="0.25">
      <c r="A644" s="17"/>
      <c r="B644" s="52"/>
      <c r="C644" s="17"/>
      <c r="D644" s="17"/>
      <c r="E644" s="17"/>
      <c r="F644" s="17"/>
      <c r="G644" s="17"/>
      <c r="H644" s="17"/>
      <c r="I644" s="16">
        <f>IF(B644&gt;A_Stammdaten!$B$12,0,SUM(C644,D644,F644,G644)-SUM(E644,H644))</f>
        <v>0</v>
      </c>
      <c r="J644" s="51">
        <f>HLOOKUP(A_Stammdaten!$B$12,$L$4:$R$2504,ROW(B644)-3,FALSE)+IF(OR(B644=0,A_Stammdaten!$B$12&lt;B644),0,I644*1/20)</f>
        <v>0</v>
      </c>
      <c r="K644" s="51">
        <f>HLOOKUP(A_Stammdaten!$B$12,$L$4:$R$2504,ROW(B644)-3,FALSE)</f>
        <v>0</v>
      </c>
      <c r="L644" s="51">
        <f t="shared" si="36"/>
        <v>0</v>
      </c>
      <c r="M644" s="51">
        <f t="shared" si="35"/>
        <v>0</v>
      </c>
      <c r="N644" s="51">
        <f t="shared" si="35"/>
        <v>0</v>
      </c>
      <c r="O644" s="51">
        <f t="shared" si="35"/>
        <v>0</v>
      </c>
      <c r="P644" s="51">
        <f t="shared" si="35"/>
        <v>0</v>
      </c>
      <c r="Q644" s="51">
        <f t="shared" si="35"/>
        <v>0</v>
      </c>
      <c r="R644" s="51">
        <f t="shared" si="35"/>
        <v>0</v>
      </c>
    </row>
    <row r="645" spans="1:18" x14ac:dyDescent="0.25">
      <c r="A645" s="17"/>
      <c r="B645" s="52"/>
      <c r="C645" s="17"/>
      <c r="D645" s="17"/>
      <c r="E645" s="17"/>
      <c r="F645" s="17"/>
      <c r="G645" s="17"/>
      <c r="H645" s="17"/>
      <c r="I645" s="16">
        <f>IF(B645&gt;A_Stammdaten!$B$12,0,SUM(C645,D645,F645,G645)-SUM(E645,H645))</f>
        <v>0</v>
      </c>
      <c r="J645" s="51">
        <f>HLOOKUP(A_Stammdaten!$B$12,$L$4:$R$2504,ROW(B645)-3,FALSE)+IF(OR(B645=0,A_Stammdaten!$B$12&lt;B645),0,I645*1/20)</f>
        <v>0</v>
      </c>
      <c r="K645" s="51">
        <f>HLOOKUP(A_Stammdaten!$B$12,$L$4:$R$2504,ROW(B645)-3,FALSE)</f>
        <v>0</v>
      </c>
      <c r="L645" s="51">
        <f t="shared" si="36"/>
        <v>0</v>
      </c>
      <c r="M645" s="51">
        <f t="shared" si="35"/>
        <v>0</v>
      </c>
      <c r="N645" s="51">
        <f t="shared" si="35"/>
        <v>0</v>
      </c>
      <c r="O645" s="51">
        <f t="shared" si="35"/>
        <v>0</v>
      </c>
      <c r="P645" s="51">
        <f t="shared" si="35"/>
        <v>0</v>
      </c>
      <c r="Q645" s="51">
        <f t="shared" si="35"/>
        <v>0</v>
      </c>
      <c r="R645" s="51">
        <f t="shared" si="35"/>
        <v>0</v>
      </c>
    </row>
    <row r="646" spans="1:18" x14ac:dyDescent="0.25">
      <c r="A646" s="17"/>
      <c r="B646" s="52"/>
      <c r="C646" s="17"/>
      <c r="D646" s="17"/>
      <c r="E646" s="17"/>
      <c r="F646" s="17"/>
      <c r="G646" s="17"/>
      <c r="H646" s="17"/>
      <c r="I646" s="16">
        <f>IF(B646&gt;A_Stammdaten!$B$12,0,SUM(C646,D646,F646,G646)-SUM(E646,H646))</f>
        <v>0</v>
      </c>
      <c r="J646" s="51">
        <f>HLOOKUP(A_Stammdaten!$B$12,$L$4:$R$2504,ROW(B646)-3,FALSE)+IF(OR(B646=0,A_Stammdaten!$B$12&lt;B646),0,I646*1/20)</f>
        <v>0</v>
      </c>
      <c r="K646" s="51">
        <f>HLOOKUP(A_Stammdaten!$B$12,$L$4:$R$2504,ROW(B646)-3,FALSE)</f>
        <v>0</v>
      </c>
      <c r="L646" s="51">
        <f t="shared" si="36"/>
        <v>0</v>
      </c>
      <c r="M646" s="51">
        <f t="shared" si="35"/>
        <v>0</v>
      </c>
      <c r="N646" s="51">
        <f t="shared" si="35"/>
        <v>0</v>
      </c>
      <c r="O646" s="51">
        <f t="shared" si="35"/>
        <v>0</v>
      </c>
      <c r="P646" s="51">
        <f t="shared" si="35"/>
        <v>0</v>
      </c>
      <c r="Q646" s="51">
        <f t="shared" si="35"/>
        <v>0</v>
      </c>
      <c r="R646" s="51">
        <f t="shared" si="35"/>
        <v>0</v>
      </c>
    </row>
    <row r="647" spans="1:18" x14ac:dyDescent="0.25">
      <c r="A647" s="17"/>
      <c r="B647" s="52"/>
      <c r="C647" s="17"/>
      <c r="D647" s="17"/>
      <c r="E647" s="17"/>
      <c r="F647" s="17"/>
      <c r="G647" s="17"/>
      <c r="H647" s="17"/>
      <c r="I647" s="16">
        <f>IF(B647&gt;A_Stammdaten!$B$12,0,SUM(C647,D647,F647,G647)-SUM(E647,H647))</f>
        <v>0</v>
      </c>
      <c r="J647" s="51">
        <f>HLOOKUP(A_Stammdaten!$B$12,$L$4:$R$2504,ROW(B647)-3,FALSE)+IF(OR(B647=0,A_Stammdaten!$B$12&lt;B647),0,I647*1/20)</f>
        <v>0</v>
      </c>
      <c r="K647" s="51">
        <f>HLOOKUP(A_Stammdaten!$B$12,$L$4:$R$2504,ROW(B647)-3,FALSE)</f>
        <v>0</v>
      </c>
      <c r="L647" s="51">
        <f t="shared" si="36"/>
        <v>0</v>
      </c>
      <c r="M647" s="51">
        <f t="shared" si="35"/>
        <v>0</v>
      </c>
      <c r="N647" s="51">
        <f t="shared" si="35"/>
        <v>0</v>
      </c>
      <c r="O647" s="51">
        <f t="shared" si="35"/>
        <v>0</v>
      </c>
      <c r="P647" s="51">
        <f t="shared" si="35"/>
        <v>0</v>
      </c>
      <c r="Q647" s="51">
        <f t="shared" si="35"/>
        <v>0</v>
      </c>
      <c r="R647" s="51">
        <f t="shared" si="35"/>
        <v>0</v>
      </c>
    </row>
    <row r="648" spans="1:18" x14ac:dyDescent="0.25">
      <c r="A648" s="17"/>
      <c r="B648" s="52"/>
      <c r="C648" s="17"/>
      <c r="D648" s="17"/>
      <c r="E648" s="17"/>
      <c r="F648" s="17"/>
      <c r="G648" s="17"/>
      <c r="H648" s="17"/>
      <c r="I648" s="16">
        <f>IF(B648&gt;A_Stammdaten!$B$12,0,SUM(C648,D648,F648,G648)-SUM(E648,H648))</f>
        <v>0</v>
      </c>
      <c r="J648" s="51">
        <f>HLOOKUP(A_Stammdaten!$B$12,$L$4:$R$2504,ROW(B648)-3,FALSE)+IF(OR(B648=0,A_Stammdaten!$B$12&lt;B648),0,I648*1/20)</f>
        <v>0</v>
      </c>
      <c r="K648" s="51">
        <f>HLOOKUP(A_Stammdaten!$B$12,$L$4:$R$2504,ROW(B648)-3,FALSE)</f>
        <v>0</v>
      </c>
      <c r="L648" s="51">
        <f t="shared" si="36"/>
        <v>0</v>
      </c>
      <c r="M648" s="51">
        <f t="shared" si="35"/>
        <v>0</v>
      </c>
      <c r="N648" s="51">
        <f t="shared" si="35"/>
        <v>0</v>
      </c>
      <c r="O648" s="51">
        <f t="shared" si="35"/>
        <v>0</v>
      </c>
      <c r="P648" s="51">
        <f t="shared" si="35"/>
        <v>0</v>
      </c>
      <c r="Q648" s="51">
        <f t="shared" si="35"/>
        <v>0</v>
      </c>
      <c r="R648" s="51">
        <f t="shared" si="35"/>
        <v>0</v>
      </c>
    </row>
    <row r="649" spans="1:18" x14ac:dyDescent="0.25">
      <c r="A649" s="17"/>
      <c r="B649" s="52"/>
      <c r="C649" s="17"/>
      <c r="D649" s="17"/>
      <c r="E649" s="17"/>
      <c r="F649" s="17"/>
      <c r="G649" s="17"/>
      <c r="H649" s="17"/>
      <c r="I649" s="16">
        <f>IF(B649&gt;A_Stammdaten!$B$12,0,SUM(C649,D649,F649,G649)-SUM(E649,H649))</f>
        <v>0</v>
      </c>
      <c r="J649" s="51">
        <f>HLOOKUP(A_Stammdaten!$B$12,$L$4:$R$2504,ROW(B649)-3,FALSE)+IF(OR(B649=0,A_Stammdaten!$B$12&lt;B649),0,I649*1/20)</f>
        <v>0</v>
      </c>
      <c r="K649" s="51">
        <f>HLOOKUP(A_Stammdaten!$B$12,$L$4:$R$2504,ROW(B649)-3,FALSE)</f>
        <v>0</v>
      </c>
      <c r="L649" s="51">
        <f t="shared" si="36"/>
        <v>0</v>
      </c>
      <c r="M649" s="51">
        <f t="shared" si="35"/>
        <v>0</v>
      </c>
      <c r="N649" s="51">
        <f t="shared" si="35"/>
        <v>0</v>
      </c>
      <c r="O649" s="51">
        <f t="shared" si="35"/>
        <v>0</v>
      </c>
      <c r="P649" s="51">
        <f t="shared" si="35"/>
        <v>0</v>
      </c>
      <c r="Q649" s="51">
        <f t="shared" si="35"/>
        <v>0</v>
      </c>
      <c r="R649" s="51">
        <f t="shared" si="35"/>
        <v>0</v>
      </c>
    </row>
    <row r="650" spans="1:18" x14ac:dyDescent="0.25">
      <c r="A650" s="17"/>
      <c r="B650" s="52"/>
      <c r="C650" s="17"/>
      <c r="D650" s="17"/>
      <c r="E650" s="17"/>
      <c r="F650" s="17"/>
      <c r="G650" s="17"/>
      <c r="H650" s="17"/>
      <c r="I650" s="16">
        <f>IF(B650&gt;A_Stammdaten!$B$12,0,SUM(C650,D650,F650,G650)-SUM(E650,H650))</f>
        <v>0</v>
      </c>
      <c r="J650" s="51">
        <f>HLOOKUP(A_Stammdaten!$B$12,$L$4:$R$2504,ROW(B650)-3,FALSE)+IF(OR(B650=0,A_Stammdaten!$B$12&lt;B650),0,I650*1/20)</f>
        <v>0</v>
      </c>
      <c r="K650" s="51">
        <f>HLOOKUP(A_Stammdaten!$B$12,$L$4:$R$2504,ROW(B650)-3,FALSE)</f>
        <v>0</v>
      </c>
      <c r="L650" s="51">
        <f t="shared" si="36"/>
        <v>0</v>
      </c>
      <c r="M650" s="51">
        <f t="shared" si="35"/>
        <v>0</v>
      </c>
      <c r="N650" s="51">
        <f t="shared" si="35"/>
        <v>0</v>
      </c>
      <c r="O650" s="51">
        <f t="shared" si="35"/>
        <v>0</v>
      </c>
      <c r="P650" s="51">
        <f t="shared" si="35"/>
        <v>0</v>
      </c>
      <c r="Q650" s="51">
        <f t="shared" si="35"/>
        <v>0</v>
      </c>
      <c r="R650" s="51">
        <f t="shared" si="35"/>
        <v>0</v>
      </c>
    </row>
    <row r="651" spans="1:18" x14ac:dyDescent="0.25">
      <c r="A651" s="17"/>
      <c r="B651" s="52"/>
      <c r="C651" s="17"/>
      <c r="D651" s="17"/>
      <c r="E651" s="17"/>
      <c r="F651" s="17"/>
      <c r="G651" s="17"/>
      <c r="H651" s="17"/>
      <c r="I651" s="16">
        <f>IF(B651&gt;A_Stammdaten!$B$12,0,SUM(C651,D651,F651,G651)-SUM(E651,H651))</f>
        <v>0</v>
      </c>
      <c r="J651" s="51">
        <f>HLOOKUP(A_Stammdaten!$B$12,$L$4:$R$2504,ROW(B651)-3,FALSE)+IF(OR(B651=0,A_Stammdaten!$B$12&lt;B651),0,I651*1/20)</f>
        <v>0</v>
      </c>
      <c r="K651" s="51">
        <f>HLOOKUP(A_Stammdaten!$B$12,$L$4:$R$2504,ROW(B651)-3,FALSE)</f>
        <v>0</v>
      </c>
      <c r="L651" s="51">
        <f t="shared" si="36"/>
        <v>0</v>
      </c>
      <c r="M651" s="51">
        <f t="shared" si="35"/>
        <v>0</v>
      </c>
      <c r="N651" s="51">
        <f t="shared" si="35"/>
        <v>0</v>
      </c>
      <c r="O651" s="51">
        <f t="shared" si="35"/>
        <v>0</v>
      </c>
      <c r="P651" s="51">
        <f t="shared" si="35"/>
        <v>0</v>
      </c>
      <c r="Q651" s="51">
        <f t="shared" si="35"/>
        <v>0</v>
      </c>
      <c r="R651" s="51">
        <f t="shared" si="35"/>
        <v>0</v>
      </c>
    </row>
    <row r="652" spans="1:18" x14ac:dyDescent="0.25">
      <c r="A652" s="17"/>
      <c r="B652" s="52"/>
      <c r="C652" s="17"/>
      <c r="D652" s="17"/>
      <c r="E652" s="17"/>
      <c r="F652" s="17"/>
      <c r="G652" s="17"/>
      <c r="H652" s="17"/>
      <c r="I652" s="16">
        <f>IF(B652&gt;A_Stammdaten!$B$12,0,SUM(C652,D652,F652,G652)-SUM(E652,H652))</f>
        <v>0</v>
      </c>
      <c r="J652" s="51">
        <f>HLOOKUP(A_Stammdaten!$B$12,$L$4:$R$2504,ROW(B652)-3,FALSE)+IF(OR(B652=0,A_Stammdaten!$B$12&lt;B652),0,I652*1/20)</f>
        <v>0</v>
      </c>
      <c r="K652" s="51">
        <f>HLOOKUP(A_Stammdaten!$B$12,$L$4:$R$2504,ROW(B652)-3,FALSE)</f>
        <v>0</v>
      </c>
      <c r="L652" s="51">
        <f t="shared" si="36"/>
        <v>0</v>
      </c>
      <c r="M652" s="51">
        <f t="shared" si="35"/>
        <v>0</v>
      </c>
      <c r="N652" s="51">
        <f t="shared" si="35"/>
        <v>0</v>
      </c>
      <c r="O652" s="51">
        <f t="shared" si="35"/>
        <v>0</v>
      </c>
      <c r="P652" s="51">
        <f t="shared" si="35"/>
        <v>0</v>
      </c>
      <c r="Q652" s="51">
        <f t="shared" si="35"/>
        <v>0</v>
      </c>
      <c r="R652" s="51">
        <f t="shared" si="35"/>
        <v>0</v>
      </c>
    </row>
    <row r="653" spans="1:18" x14ac:dyDescent="0.25">
      <c r="A653" s="17"/>
      <c r="B653" s="52"/>
      <c r="C653" s="17"/>
      <c r="D653" s="17"/>
      <c r="E653" s="17"/>
      <c r="F653" s="17"/>
      <c r="G653" s="17"/>
      <c r="H653" s="17"/>
      <c r="I653" s="16">
        <f>IF(B653&gt;A_Stammdaten!$B$12,0,SUM(C653,D653,F653,G653)-SUM(E653,H653))</f>
        <v>0</v>
      </c>
      <c r="J653" s="51">
        <f>HLOOKUP(A_Stammdaten!$B$12,$L$4:$R$2504,ROW(B653)-3,FALSE)+IF(OR(B653=0,A_Stammdaten!$B$12&lt;B653),0,I653*1/20)</f>
        <v>0</v>
      </c>
      <c r="K653" s="51">
        <f>HLOOKUP(A_Stammdaten!$B$12,$L$4:$R$2504,ROW(B653)-3,FALSE)</f>
        <v>0</v>
      </c>
      <c r="L653" s="51">
        <f t="shared" si="36"/>
        <v>0</v>
      </c>
      <c r="M653" s="51">
        <f t="shared" si="35"/>
        <v>0</v>
      </c>
      <c r="N653" s="51">
        <f t="shared" si="35"/>
        <v>0</v>
      </c>
      <c r="O653" s="51">
        <f t="shared" si="35"/>
        <v>0</v>
      </c>
      <c r="P653" s="51">
        <f t="shared" si="35"/>
        <v>0</v>
      </c>
      <c r="Q653" s="51">
        <f t="shared" si="35"/>
        <v>0</v>
      </c>
      <c r="R653" s="51">
        <f t="shared" si="35"/>
        <v>0</v>
      </c>
    </row>
    <row r="654" spans="1:18" x14ac:dyDescent="0.25">
      <c r="A654" s="17"/>
      <c r="B654" s="52"/>
      <c r="C654" s="17"/>
      <c r="D654" s="17"/>
      <c r="E654" s="17"/>
      <c r="F654" s="17"/>
      <c r="G654" s="17"/>
      <c r="H654" s="17"/>
      <c r="I654" s="16">
        <f>IF(B654&gt;A_Stammdaten!$B$12,0,SUM(C654,D654,F654,G654)-SUM(E654,H654))</f>
        <v>0</v>
      </c>
      <c r="J654" s="51">
        <f>HLOOKUP(A_Stammdaten!$B$12,$L$4:$R$2504,ROW(B654)-3,FALSE)+IF(OR(B654=0,A_Stammdaten!$B$12&lt;B654),0,I654*1/20)</f>
        <v>0</v>
      </c>
      <c r="K654" s="51">
        <f>HLOOKUP(A_Stammdaten!$B$12,$L$4:$R$2504,ROW(B654)-3,FALSE)</f>
        <v>0</v>
      </c>
      <c r="L654" s="51">
        <f t="shared" si="36"/>
        <v>0</v>
      </c>
      <c r="M654" s="51">
        <f t="shared" si="35"/>
        <v>0</v>
      </c>
      <c r="N654" s="51">
        <f t="shared" si="35"/>
        <v>0</v>
      </c>
      <c r="O654" s="51">
        <f t="shared" si="35"/>
        <v>0</v>
      </c>
      <c r="P654" s="51">
        <f t="shared" si="35"/>
        <v>0</v>
      </c>
      <c r="Q654" s="51">
        <f t="shared" si="35"/>
        <v>0</v>
      </c>
      <c r="R654" s="51">
        <f t="shared" si="35"/>
        <v>0</v>
      </c>
    </row>
    <row r="655" spans="1:18" x14ac:dyDescent="0.25">
      <c r="A655" s="17"/>
      <c r="B655" s="52"/>
      <c r="C655" s="17"/>
      <c r="D655" s="17"/>
      <c r="E655" s="17"/>
      <c r="F655" s="17"/>
      <c r="G655" s="17"/>
      <c r="H655" s="17"/>
      <c r="I655" s="16">
        <f>IF(B655&gt;A_Stammdaten!$B$12,0,SUM(C655,D655,F655,G655)-SUM(E655,H655))</f>
        <v>0</v>
      </c>
      <c r="J655" s="51">
        <f>HLOOKUP(A_Stammdaten!$B$12,$L$4:$R$2504,ROW(B655)-3,FALSE)+IF(OR(B655=0,A_Stammdaten!$B$12&lt;B655),0,I655*1/20)</f>
        <v>0</v>
      </c>
      <c r="K655" s="51">
        <f>HLOOKUP(A_Stammdaten!$B$12,$L$4:$R$2504,ROW(B655)-3,FALSE)</f>
        <v>0</v>
      </c>
      <c r="L655" s="51">
        <f t="shared" si="36"/>
        <v>0</v>
      </c>
      <c r="M655" s="51">
        <f t="shared" si="35"/>
        <v>0</v>
      </c>
      <c r="N655" s="51">
        <f t="shared" si="35"/>
        <v>0</v>
      </c>
      <c r="O655" s="51">
        <f t="shared" si="35"/>
        <v>0</v>
      </c>
      <c r="P655" s="51">
        <f t="shared" si="35"/>
        <v>0</v>
      </c>
      <c r="Q655" s="51">
        <f t="shared" si="35"/>
        <v>0</v>
      </c>
      <c r="R655" s="51">
        <f t="shared" si="35"/>
        <v>0</v>
      </c>
    </row>
    <row r="656" spans="1:18" x14ac:dyDescent="0.25">
      <c r="A656" s="17"/>
      <c r="B656" s="52"/>
      <c r="C656" s="17"/>
      <c r="D656" s="17"/>
      <c r="E656" s="17"/>
      <c r="F656" s="17"/>
      <c r="G656" s="17"/>
      <c r="H656" s="17"/>
      <c r="I656" s="16">
        <f>IF(B656&gt;A_Stammdaten!$B$12,0,SUM(C656,D656,F656,G656)-SUM(E656,H656))</f>
        <v>0</v>
      </c>
      <c r="J656" s="51">
        <f>HLOOKUP(A_Stammdaten!$B$12,$L$4:$R$2504,ROW(B656)-3,FALSE)+IF(OR(B656=0,A_Stammdaten!$B$12&lt;B656),0,I656*1/20)</f>
        <v>0</v>
      </c>
      <c r="K656" s="51">
        <f>HLOOKUP(A_Stammdaten!$B$12,$L$4:$R$2504,ROW(B656)-3,FALSE)</f>
        <v>0</v>
      </c>
      <c r="L656" s="51">
        <f t="shared" si="36"/>
        <v>0</v>
      </c>
      <c r="M656" s="51">
        <f t="shared" si="35"/>
        <v>0</v>
      </c>
      <c r="N656" s="51">
        <f t="shared" si="35"/>
        <v>0</v>
      </c>
      <c r="O656" s="51">
        <f t="shared" si="35"/>
        <v>0</v>
      </c>
      <c r="P656" s="51">
        <f t="shared" si="35"/>
        <v>0</v>
      </c>
      <c r="Q656" s="51">
        <f t="shared" si="35"/>
        <v>0</v>
      </c>
      <c r="R656" s="51">
        <f t="shared" si="35"/>
        <v>0</v>
      </c>
    </row>
    <row r="657" spans="1:18" x14ac:dyDescent="0.25">
      <c r="A657" s="17"/>
      <c r="B657" s="52"/>
      <c r="C657" s="17"/>
      <c r="D657" s="17"/>
      <c r="E657" s="17"/>
      <c r="F657" s="17"/>
      <c r="G657" s="17"/>
      <c r="H657" s="17"/>
      <c r="I657" s="16">
        <f>IF(B657&gt;A_Stammdaten!$B$12,0,SUM(C657,D657,F657,G657)-SUM(E657,H657))</f>
        <v>0</v>
      </c>
      <c r="J657" s="51">
        <f>HLOOKUP(A_Stammdaten!$B$12,$L$4:$R$2504,ROW(B657)-3,FALSE)+IF(OR(B657=0,A_Stammdaten!$B$12&lt;B657),0,I657*1/20)</f>
        <v>0</v>
      </c>
      <c r="K657" s="51">
        <f>HLOOKUP(A_Stammdaten!$B$12,$L$4:$R$2504,ROW(B657)-3,FALSE)</f>
        <v>0</v>
      </c>
      <c r="L657" s="51">
        <f t="shared" si="36"/>
        <v>0</v>
      </c>
      <c r="M657" s="51">
        <f t="shared" si="35"/>
        <v>0</v>
      </c>
      <c r="N657" s="51">
        <f t="shared" si="35"/>
        <v>0</v>
      </c>
      <c r="O657" s="51">
        <f t="shared" si="35"/>
        <v>0</v>
      </c>
      <c r="P657" s="51">
        <f t="shared" si="35"/>
        <v>0</v>
      </c>
      <c r="Q657" s="51">
        <f t="shared" si="35"/>
        <v>0</v>
      </c>
      <c r="R657" s="51">
        <f t="shared" si="35"/>
        <v>0</v>
      </c>
    </row>
    <row r="658" spans="1:18" x14ac:dyDescent="0.25">
      <c r="A658" s="17"/>
      <c r="B658" s="52"/>
      <c r="C658" s="17"/>
      <c r="D658" s="17"/>
      <c r="E658" s="17"/>
      <c r="F658" s="17"/>
      <c r="G658" s="17"/>
      <c r="H658" s="17"/>
      <c r="I658" s="16">
        <f>IF(B658&gt;A_Stammdaten!$B$12,0,SUM(C658,D658,F658,G658)-SUM(E658,H658))</f>
        <v>0</v>
      </c>
      <c r="J658" s="51">
        <f>HLOOKUP(A_Stammdaten!$B$12,$L$4:$R$2504,ROW(B658)-3,FALSE)+IF(OR(B658=0,A_Stammdaten!$B$12&lt;B658),0,I658*1/20)</f>
        <v>0</v>
      </c>
      <c r="K658" s="51">
        <f>HLOOKUP(A_Stammdaten!$B$12,$L$4:$R$2504,ROW(B658)-3,FALSE)</f>
        <v>0</v>
      </c>
      <c r="L658" s="51">
        <f t="shared" si="36"/>
        <v>0</v>
      </c>
      <c r="M658" s="51">
        <f t="shared" si="35"/>
        <v>0</v>
      </c>
      <c r="N658" s="51">
        <f t="shared" si="35"/>
        <v>0</v>
      </c>
      <c r="O658" s="51">
        <f t="shared" si="35"/>
        <v>0</v>
      </c>
      <c r="P658" s="51">
        <f t="shared" si="35"/>
        <v>0</v>
      </c>
      <c r="Q658" s="51">
        <f t="shared" si="35"/>
        <v>0</v>
      </c>
      <c r="R658" s="51">
        <f t="shared" si="35"/>
        <v>0</v>
      </c>
    </row>
    <row r="659" spans="1:18" x14ac:dyDescent="0.25">
      <c r="A659" s="17"/>
      <c r="B659" s="52"/>
      <c r="C659" s="17"/>
      <c r="D659" s="17"/>
      <c r="E659" s="17"/>
      <c r="F659" s="17"/>
      <c r="G659" s="17"/>
      <c r="H659" s="17"/>
      <c r="I659" s="16">
        <f>IF(B659&gt;A_Stammdaten!$B$12,0,SUM(C659,D659,F659,G659)-SUM(E659,H659))</f>
        <v>0</v>
      </c>
      <c r="J659" s="51">
        <f>HLOOKUP(A_Stammdaten!$B$12,$L$4:$R$2504,ROW(B659)-3,FALSE)+IF(OR(B659=0,A_Stammdaten!$B$12&lt;B659),0,I659*1/20)</f>
        <v>0</v>
      </c>
      <c r="K659" s="51">
        <f>HLOOKUP(A_Stammdaten!$B$12,$L$4:$R$2504,ROW(B659)-3,FALSE)</f>
        <v>0</v>
      </c>
      <c r="L659" s="51">
        <f t="shared" si="36"/>
        <v>0</v>
      </c>
      <c r="M659" s="51">
        <f t="shared" si="35"/>
        <v>0</v>
      </c>
      <c r="N659" s="51">
        <f t="shared" si="35"/>
        <v>0</v>
      </c>
      <c r="O659" s="51">
        <f t="shared" si="35"/>
        <v>0</v>
      </c>
      <c r="P659" s="51">
        <f t="shared" si="35"/>
        <v>0</v>
      </c>
      <c r="Q659" s="51">
        <f t="shared" si="35"/>
        <v>0</v>
      </c>
      <c r="R659" s="51">
        <f t="shared" si="35"/>
        <v>0</v>
      </c>
    </row>
    <row r="660" spans="1:18" x14ac:dyDescent="0.25">
      <c r="A660" s="17"/>
      <c r="B660" s="52"/>
      <c r="C660" s="17"/>
      <c r="D660" s="17"/>
      <c r="E660" s="17"/>
      <c r="F660" s="17"/>
      <c r="G660" s="17"/>
      <c r="H660" s="17"/>
      <c r="I660" s="16">
        <f>IF(B660&gt;A_Stammdaten!$B$12,0,SUM(C660,D660,F660,G660)-SUM(E660,H660))</f>
        <v>0</v>
      </c>
      <c r="J660" s="51">
        <f>HLOOKUP(A_Stammdaten!$B$12,$L$4:$R$2504,ROW(B660)-3,FALSE)+IF(OR(B660=0,A_Stammdaten!$B$12&lt;B660),0,I660*1/20)</f>
        <v>0</v>
      </c>
      <c r="K660" s="51">
        <f>HLOOKUP(A_Stammdaten!$B$12,$L$4:$R$2504,ROW(B660)-3,FALSE)</f>
        <v>0</v>
      </c>
      <c r="L660" s="51">
        <f t="shared" si="36"/>
        <v>0</v>
      </c>
      <c r="M660" s="51">
        <f t="shared" si="35"/>
        <v>0</v>
      </c>
      <c r="N660" s="51">
        <f t="shared" si="35"/>
        <v>0</v>
      </c>
      <c r="O660" s="51">
        <f t="shared" si="35"/>
        <v>0</v>
      </c>
      <c r="P660" s="51">
        <f t="shared" si="35"/>
        <v>0</v>
      </c>
      <c r="Q660" s="51">
        <f t="shared" si="35"/>
        <v>0</v>
      </c>
      <c r="R660" s="51">
        <f t="shared" si="35"/>
        <v>0</v>
      </c>
    </row>
    <row r="661" spans="1:18" x14ac:dyDescent="0.25">
      <c r="A661" s="17"/>
      <c r="B661" s="52"/>
      <c r="C661" s="17"/>
      <c r="D661" s="17"/>
      <c r="E661" s="17"/>
      <c r="F661" s="17"/>
      <c r="G661" s="17"/>
      <c r="H661" s="17"/>
      <c r="I661" s="16">
        <f>IF(B661&gt;A_Stammdaten!$B$12,0,SUM(C661,D661,F661,G661)-SUM(E661,H661))</f>
        <v>0</v>
      </c>
      <c r="J661" s="51">
        <f>HLOOKUP(A_Stammdaten!$B$12,$L$4:$R$2504,ROW(B661)-3,FALSE)+IF(OR(B661=0,A_Stammdaten!$B$12&lt;B661),0,I661*1/20)</f>
        <v>0</v>
      </c>
      <c r="K661" s="51">
        <f>HLOOKUP(A_Stammdaten!$B$12,$L$4:$R$2504,ROW(B661)-3,FALSE)</f>
        <v>0</v>
      </c>
      <c r="L661" s="51">
        <f t="shared" si="36"/>
        <v>0</v>
      </c>
      <c r="M661" s="51">
        <f t="shared" si="35"/>
        <v>0</v>
      </c>
      <c r="N661" s="51">
        <f t="shared" si="35"/>
        <v>0</v>
      </c>
      <c r="O661" s="51">
        <f t="shared" si="35"/>
        <v>0</v>
      </c>
      <c r="P661" s="51">
        <f t="shared" si="35"/>
        <v>0</v>
      </c>
      <c r="Q661" s="51">
        <f t="shared" si="35"/>
        <v>0</v>
      </c>
      <c r="R661" s="51">
        <f t="shared" si="35"/>
        <v>0</v>
      </c>
    </row>
    <row r="662" spans="1:18" x14ac:dyDescent="0.25">
      <c r="A662" s="17"/>
      <c r="B662" s="52"/>
      <c r="C662" s="17"/>
      <c r="D662" s="17"/>
      <c r="E662" s="17"/>
      <c r="F662" s="17"/>
      <c r="G662" s="17"/>
      <c r="H662" s="17"/>
      <c r="I662" s="16">
        <f>IF(B662&gt;A_Stammdaten!$B$12,0,SUM(C662,D662,F662,G662)-SUM(E662,H662))</f>
        <v>0</v>
      </c>
      <c r="J662" s="51">
        <f>HLOOKUP(A_Stammdaten!$B$12,$L$4:$R$2504,ROW(B662)-3,FALSE)+IF(OR(B662=0,A_Stammdaten!$B$12&lt;B662),0,I662*1/20)</f>
        <v>0</v>
      </c>
      <c r="K662" s="51">
        <f>HLOOKUP(A_Stammdaten!$B$12,$L$4:$R$2504,ROW(B662)-3,FALSE)</f>
        <v>0</v>
      </c>
      <c r="L662" s="51">
        <f t="shared" si="36"/>
        <v>0</v>
      </c>
      <c r="M662" s="51">
        <f t="shared" si="35"/>
        <v>0</v>
      </c>
      <c r="N662" s="51">
        <f t="shared" si="35"/>
        <v>0</v>
      </c>
      <c r="O662" s="51">
        <f t="shared" si="35"/>
        <v>0</v>
      </c>
      <c r="P662" s="51">
        <f t="shared" si="35"/>
        <v>0</v>
      </c>
      <c r="Q662" s="51">
        <f t="shared" si="35"/>
        <v>0</v>
      </c>
      <c r="R662" s="51">
        <f t="shared" si="35"/>
        <v>0</v>
      </c>
    </row>
    <row r="663" spans="1:18" x14ac:dyDescent="0.25">
      <c r="A663" s="17"/>
      <c r="B663" s="52"/>
      <c r="C663" s="17"/>
      <c r="D663" s="17"/>
      <c r="E663" s="17"/>
      <c r="F663" s="17"/>
      <c r="G663" s="17"/>
      <c r="H663" s="17"/>
      <c r="I663" s="16">
        <f>IF(B663&gt;A_Stammdaten!$B$12,0,SUM(C663,D663,F663,G663)-SUM(E663,H663))</f>
        <v>0</v>
      </c>
      <c r="J663" s="51">
        <f>HLOOKUP(A_Stammdaten!$B$12,$L$4:$R$2504,ROW(B663)-3,FALSE)+IF(OR(B663=0,A_Stammdaten!$B$12&lt;B663),0,I663*1/20)</f>
        <v>0</v>
      </c>
      <c r="K663" s="51">
        <f>HLOOKUP(A_Stammdaten!$B$12,$L$4:$R$2504,ROW(B663)-3,FALSE)</f>
        <v>0</v>
      </c>
      <c r="L663" s="51">
        <f t="shared" si="36"/>
        <v>0</v>
      </c>
      <c r="M663" s="51">
        <f t="shared" si="35"/>
        <v>0</v>
      </c>
      <c r="N663" s="51">
        <f t="shared" si="35"/>
        <v>0</v>
      </c>
      <c r="O663" s="51">
        <f t="shared" si="35"/>
        <v>0</v>
      </c>
      <c r="P663" s="51">
        <f t="shared" si="35"/>
        <v>0</v>
      </c>
      <c r="Q663" s="51">
        <f t="shared" si="35"/>
        <v>0</v>
      </c>
      <c r="R663" s="51">
        <f t="shared" si="35"/>
        <v>0</v>
      </c>
    </row>
    <row r="664" spans="1:18" x14ac:dyDescent="0.25">
      <c r="A664" s="17"/>
      <c r="B664" s="52"/>
      <c r="C664" s="17"/>
      <c r="D664" s="17"/>
      <c r="E664" s="17"/>
      <c r="F664" s="17"/>
      <c r="G664" s="17"/>
      <c r="H664" s="17"/>
      <c r="I664" s="16">
        <f>IF(B664&gt;A_Stammdaten!$B$12,0,SUM(C664,D664,F664,G664)-SUM(E664,H664))</f>
        <v>0</v>
      </c>
      <c r="J664" s="51">
        <f>HLOOKUP(A_Stammdaten!$B$12,$L$4:$R$2504,ROW(B664)-3,FALSE)+IF(OR(B664=0,A_Stammdaten!$B$12&lt;B664),0,I664*1/20)</f>
        <v>0</v>
      </c>
      <c r="K664" s="51">
        <f>HLOOKUP(A_Stammdaten!$B$12,$L$4:$R$2504,ROW(B664)-3,FALSE)</f>
        <v>0</v>
      </c>
      <c r="L664" s="51">
        <f t="shared" si="36"/>
        <v>0</v>
      </c>
      <c r="M664" s="51">
        <f t="shared" si="35"/>
        <v>0</v>
      </c>
      <c r="N664" s="51">
        <f t="shared" si="35"/>
        <v>0</v>
      </c>
      <c r="O664" s="51">
        <f t="shared" si="35"/>
        <v>0</v>
      </c>
      <c r="P664" s="51">
        <f t="shared" si="35"/>
        <v>0</v>
      </c>
      <c r="Q664" s="51">
        <f t="shared" si="35"/>
        <v>0</v>
      </c>
      <c r="R664" s="51">
        <f t="shared" si="35"/>
        <v>0</v>
      </c>
    </row>
    <row r="665" spans="1:18" x14ac:dyDescent="0.25">
      <c r="A665" s="17"/>
      <c r="B665" s="52"/>
      <c r="C665" s="17"/>
      <c r="D665" s="17"/>
      <c r="E665" s="17"/>
      <c r="F665" s="17"/>
      <c r="G665" s="17"/>
      <c r="H665" s="17"/>
      <c r="I665" s="16">
        <f>IF(B665&gt;A_Stammdaten!$B$12,0,SUM(C665,D665,F665,G665)-SUM(E665,H665))</f>
        <v>0</v>
      </c>
      <c r="J665" s="51">
        <f>HLOOKUP(A_Stammdaten!$B$12,$L$4:$R$2504,ROW(B665)-3,FALSE)+IF(OR(B665=0,A_Stammdaten!$B$12&lt;B665),0,I665*1/20)</f>
        <v>0</v>
      </c>
      <c r="K665" s="51">
        <f>HLOOKUP(A_Stammdaten!$B$12,$L$4:$R$2504,ROW(B665)-3,FALSE)</f>
        <v>0</v>
      </c>
      <c r="L665" s="51">
        <f t="shared" si="36"/>
        <v>0</v>
      </c>
      <c r="M665" s="51">
        <f t="shared" si="35"/>
        <v>0</v>
      </c>
      <c r="N665" s="51">
        <f t="shared" si="35"/>
        <v>0</v>
      </c>
      <c r="O665" s="51">
        <f t="shared" si="35"/>
        <v>0</v>
      </c>
      <c r="P665" s="51">
        <f t="shared" si="35"/>
        <v>0</v>
      </c>
      <c r="Q665" s="51">
        <f t="shared" si="35"/>
        <v>0</v>
      </c>
      <c r="R665" s="51">
        <f t="shared" si="35"/>
        <v>0</v>
      </c>
    </row>
    <row r="666" spans="1:18" x14ac:dyDescent="0.25">
      <c r="A666" s="17"/>
      <c r="B666" s="52"/>
      <c r="C666" s="17"/>
      <c r="D666" s="17"/>
      <c r="E666" s="17"/>
      <c r="F666" s="17"/>
      <c r="G666" s="17"/>
      <c r="H666" s="17"/>
      <c r="I666" s="16">
        <f>IF(B666&gt;A_Stammdaten!$B$12,0,SUM(C666,D666,F666,G666)-SUM(E666,H666))</f>
        <v>0</v>
      </c>
      <c r="J666" s="51">
        <f>HLOOKUP(A_Stammdaten!$B$12,$L$4:$R$2504,ROW(B666)-3,FALSE)+IF(OR(B666=0,A_Stammdaten!$B$12&lt;B666),0,I666*1/20)</f>
        <v>0</v>
      </c>
      <c r="K666" s="51">
        <f>HLOOKUP(A_Stammdaten!$B$12,$L$4:$R$2504,ROW(B666)-3,FALSE)</f>
        <v>0</v>
      </c>
      <c r="L666" s="51">
        <f t="shared" si="36"/>
        <v>0</v>
      </c>
      <c r="M666" s="51">
        <f t="shared" si="35"/>
        <v>0</v>
      </c>
      <c r="N666" s="51">
        <f t="shared" si="35"/>
        <v>0</v>
      </c>
      <c r="O666" s="51">
        <f t="shared" si="35"/>
        <v>0</v>
      </c>
      <c r="P666" s="51">
        <f t="shared" si="35"/>
        <v>0</v>
      </c>
      <c r="Q666" s="51">
        <f t="shared" si="35"/>
        <v>0</v>
      </c>
      <c r="R666" s="51">
        <f t="shared" si="35"/>
        <v>0</v>
      </c>
    </row>
    <row r="667" spans="1:18" x14ac:dyDescent="0.25">
      <c r="A667" s="17"/>
      <c r="B667" s="52"/>
      <c r="C667" s="17"/>
      <c r="D667" s="17"/>
      <c r="E667" s="17"/>
      <c r="F667" s="17"/>
      <c r="G667" s="17"/>
      <c r="H667" s="17"/>
      <c r="I667" s="16">
        <f>IF(B667&gt;A_Stammdaten!$B$12,0,SUM(C667,D667,F667,G667)-SUM(E667,H667))</f>
        <v>0</v>
      </c>
      <c r="J667" s="51">
        <f>HLOOKUP(A_Stammdaten!$B$12,$L$4:$R$2504,ROW(B667)-3,FALSE)+IF(OR(B667=0,A_Stammdaten!$B$12&lt;B667),0,I667*1/20)</f>
        <v>0</v>
      </c>
      <c r="K667" s="51">
        <f>HLOOKUP(A_Stammdaten!$B$12,$L$4:$R$2504,ROW(B667)-3,FALSE)</f>
        <v>0</v>
      </c>
      <c r="L667" s="51">
        <f t="shared" si="36"/>
        <v>0</v>
      </c>
      <c r="M667" s="51">
        <f t="shared" si="35"/>
        <v>0</v>
      </c>
      <c r="N667" s="51">
        <f t="shared" si="35"/>
        <v>0</v>
      </c>
      <c r="O667" s="51">
        <f t="shared" si="35"/>
        <v>0</v>
      </c>
      <c r="P667" s="51">
        <f t="shared" si="35"/>
        <v>0</v>
      </c>
      <c r="Q667" s="51">
        <f t="shared" si="35"/>
        <v>0</v>
      </c>
      <c r="R667" s="51">
        <f t="shared" si="35"/>
        <v>0</v>
      </c>
    </row>
    <row r="668" spans="1:18" x14ac:dyDescent="0.25">
      <c r="A668" s="17"/>
      <c r="B668" s="52"/>
      <c r="C668" s="17"/>
      <c r="D668" s="17"/>
      <c r="E668" s="17"/>
      <c r="F668" s="17"/>
      <c r="G668" s="17"/>
      <c r="H668" s="17"/>
      <c r="I668" s="16">
        <f>IF(B668&gt;A_Stammdaten!$B$12,0,SUM(C668,D668,F668,G668)-SUM(E668,H668))</f>
        <v>0</v>
      </c>
      <c r="J668" s="51">
        <f>HLOOKUP(A_Stammdaten!$B$12,$L$4:$R$2504,ROW(B668)-3,FALSE)+IF(OR(B668=0,A_Stammdaten!$B$12&lt;B668),0,I668*1/20)</f>
        <v>0</v>
      </c>
      <c r="K668" s="51">
        <f>HLOOKUP(A_Stammdaten!$B$12,$L$4:$R$2504,ROW(B668)-3,FALSE)</f>
        <v>0</v>
      </c>
      <c r="L668" s="51">
        <f t="shared" si="36"/>
        <v>0</v>
      </c>
      <c r="M668" s="51">
        <f t="shared" si="35"/>
        <v>0</v>
      </c>
      <c r="N668" s="51">
        <f t="shared" si="35"/>
        <v>0</v>
      </c>
      <c r="O668" s="51">
        <f t="shared" si="35"/>
        <v>0</v>
      </c>
      <c r="P668" s="51">
        <f t="shared" si="35"/>
        <v>0</v>
      </c>
      <c r="Q668" s="51">
        <f t="shared" si="35"/>
        <v>0</v>
      </c>
      <c r="R668" s="51">
        <f t="shared" si="35"/>
        <v>0</v>
      </c>
    </row>
    <row r="669" spans="1:18" x14ac:dyDescent="0.25">
      <c r="A669" s="17"/>
      <c r="B669" s="52"/>
      <c r="C669" s="17"/>
      <c r="D669" s="17"/>
      <c r="E669" s="17"/>
      <c r="F669" s="17"/>
      <c r="G669" s="17"/>
      <c r="H669" s="17"/>
      <c r="I669" s="16">
        <f>IF(B669&gt;A_Stammdaten!$B$12,0,SUM(C669,D669,F669,G669)-SUM(E669,H669))</f>
        <v>0</v>
      </c>
      <c r="J669" s="51">
        <f>HLOOKUP(A_Stammdaten!$B$12,$L$4:$R$2504,ROW(B669)-3,FALSE)+IF(OR(B669=0,A_Stammdaten!$B$12&lt;B669),0,I669*1/20)</f>
        <v>0</v>
      </c>
      <c r="K669" s="51">
        <f>HLOOKUP(A_Stammdaten!$B$12,$L$4:$R$2504,ROW(B669)-3,FALSE)</f>
        <v>0</v>
      </c>
      <c r="L669" s="51">
        <f t="shared" si="36"/>
        <v>0</v>
      </c>
      <c r="M669" s="51">
        <f t="shared" si="35"/>
        <v>0</v>
      </c>
      <c r="N669" s="51">
        <f t="shared" si="35"/>
        <v>0</v>
      </c>
      <c r="O669" s="51">
        <f t="shared" si="35"/>
        <v>0</v>
      </c>
      <c r="P669" s="51">
        <f t="shared" si="35"/>
        <v>0</v>
      </c>
      <c r="Q669" s="51">
        <f t="shared" si="35"/>
        <v>0</v>
      </c>
      <c r="R669" s="51">
        <f t="shared" si="35"/>
        <v>0</v>
      </c>
    </row>
    <row r="670" spans="1:18" x14ac:dyDescent="0.25">
      <c r="A670" s="17"/>
      <c r="B670" s="52"/>
      <c r="C670" s="17"/>
      <c r="D670" s="17"/>
      <c r="E670" s="17"/>
      <c r="F670" s="17"/>
      <c r="G670" s="17"/>
      <c r="H670" s="17"/>
      <c r="I670" s="16">
        <f>IF(B670&gt;A_Stammdaten!$B$12,0,SUM(C670,D670,F670,G670)-SUM(E670,H670))</f>
        <v>0</v>
      </c>
      <c r="J670" s="51">
        <f>HLOOKUP(A_Stammdaten!$B$12,$L$4:$R$2504,ROW(B670)-3,FALSE)+IF(OR(B670=0,A_Stammdaten!$B$12&lt;B670),0,I670*1/20)</f>
        <v>0</v>
      </c>
      <c r="K670" s="51">
        <f>HLOOKUP(A_Stammdaten!$B$12,$L$4:$R$2504,ROW(B670)-3,FALSE)</f>
        <v>0</v>
      </c>
      <c r="L670" s="51">
        <f t="shared" si="36"/>
        <v>0</v>
      </c>
      <c r="M670" s="51">
        <f t="shared" si="35"/>
        <v>0</v>
      </c>
      <c r="N670" s="51">
        <f t="shared" si="35"/>
        <v>0</v>
      </c>
      <c r="O670" s="51">
        <f t="shared" si="35"/>
        <v>0</v>
      </c>
      <c r="P670" s="51">
        <f t="shared" si="35"/>
        <v>0</v>
      </c>
      <c r="Q670" s="51">
        <f t="shared" si="35"/>
        <v>0</v>
      </c>
      <c r="R670" s="51">
        <f t="shared" si="35"/>
        <v>0</v>
      </c>
    </row>
    <row r="671" spans="1:18" x14ac:dyDescent="0.25">
      <c r="A671" s="17"/>
      <c r="B671" s="52"/>
      <c r="C671" s="17"/>
      <c r="D671" s="17"/>
      <c r="E671" s="17"/>
      <c r="F671" s="17"/>
      <c r="G671" s="17"/>
      <c r="H671" s="17"/>
      <c r="I671" s="16">
        <f>IF(B671&gt;A_Stammdaten!$B$12,0,SUM(C671,D671,F671,G671)-SUM(E671,H671))</f>
        <v>0</v>
      </c>
      <c r="J671" s="51">
        <f>HLOOKUP(A_Stammdaten!$B$12,$L$4:$R$2504,ROW(B671)-3,FALSE)+IF(OR(B671=0,A_Stammdaten!$B$12&lt;B671),0,I671*1/20)</f>
        <v>0</v>
      </c>
      <c r="K671" s="51">
        <f>HLOOKUP(A_Stammdaten!$B$12,$L$4:$R$2504,ROW(B671)-3,FALSE)</f>
        <v>0</v>
      </c>
      <c r="L671" s="51">
        <f t="shared" si="36"/>
        <v>0</v>
      </c>
      <c r="M671" s="51">
        <f t="shared" si="35"/>
        <v>0</v>
      </c>
      <c r="N671" s="51">
        <f t="shared" si="35"/>
        <v>0</v>
      </c>
      <c r="O671" s="51">
        <f t="shared" si="35"/>
        <v>0</v>
      </c>
      <c r="P671" s="51">
        <f t="shared" si="35"/>
        <v>0</v>
      </c>
      <c r="Q671" s="51">
        <f t="shared" si="35"/>
        <v>0</v>
      </c>
      <c r="R671" s="51">
        <f t="shared" si="35"/>
        <v>0</v>
      </c>
    </row>
    <row r="672" spans="1:18" x14ac:dyDescent="0.25">
      <c r="A672" s="17"/>
      <c r="B672" s="52"/>
      <c r="C672" s="17"/>
      <c r="D672" s="17"/>
      <c r="E672" s="17"/>
      <c r="F672" s="17"/>
      <c r="G672" s="17"/>
      <c r="H672" s="17"/>
      <c r="I672" s="16">
        <f>IF(B672&gt;A_Stammdaten!$B$12,0,SUM(C672,D672,F672,G672)-SUM(E672,H672))</f>
        <v>0</v>
      </c>
      <c r="J672" s="51">
        <f>HLOOKUP(A_Stammdaten!$B$12,$L$4:$R$2504,ROW(B672)-3,FALSE)+IF(OR(B672=0,A_Stammdaten!$B$12&lt;B672),0,I672*1/20)</f>
        <v>0</v>
      </c>
      <c r="K672" s="51">
        <f>HLOOKUP(A_Stammdaten!$B$12,$L$4:$R$2504,ROW(B672)-3,FALSE)</f>
        <v>0</v>
      </c>
      <c r="L672" s="51">
        <f t="shared" si="36"/>
        <v>0</v>
      </c>
      <c r="M672" s="51">
        <f t="shared" si="35"/>
        <v>0</v>
      </c>
      <c r="N672" s="51">
        <f t="shared" si="35"/>
        <v>0</v>
      </c>
      <c r="O672" s="51">
        <f t="shared" si="35"/>
        <v>0</v>
      </c>
      <c r="P672" s="51">
        <f t="shared" si="35"/>
        <v>0</v>
      </c>
      <c r="Q672" s="51">
        <f t="shared" si="35"/>
        <v>0</v>
      </c>
      <c r="R672" s="51">
        <f t="shared" si="35"/>
        <v>0</v>
      </c>
    </row>
    <row r="673" spans="1:18" x14ac:dyDescent="0.25">
      <c r="A673" s="17"/>
      <c r="B673" s="52"/>
      <c r="C673" s="17"/>
      <c r="D673" s="17"/>
      <c r="E673" s="17"/>
      <c r="F673" s="17"/>
      <c r="G673" s="17"/>
      <c r="H673" s="17"/>
      <c r="I673" s="16">
        <f>IF(B673&gt;A_Stammdaten!$B$12,0,SUM(C673,D673,F673,G673)-SUM(E673,H673))</f>
        <v>0</v>
      </c>
      <c r="J673" s="51">
        <f>HLOOKUP(A_Stammdaten!$B$12,$L$4:$R$2504,ROW(B673)-3,FALSE)+IF(OR(B673=0,A_Stammdaten!$B$12&lt;B673),0,I673*1/20)</f>
        <v>0</v>
      </c>
      <c r="K673" s="51">
        <f>HLOOKUP(A_Stammdaten!$B$12,$L$4:$R$2504,ROW(B673)-3,FALSE)</f>
        <v>0</v>
      </c>
      <c r="L673" s="51">
        <f t="shared" si="36"/>
        <v>0</v>
      </c>
      <c r="M673" s="51">
        <f t="shared" si="35"/>
        <v>0</v>
      </c>
      <c r="N673" s="51">
        <f t="shared" si="35"/>
        <v>0</v>
      </c>
      <c r="O673" s="51">
        <f t="shared" si="35"/>
        <v>0</v>
      </c>
      <c r="P673" s="51">
        <f t="shared" si="35"/>
        <v>0</v>
      </c>
      <c r="Q673" s="51">
        <f t="shared" si="35"/>
        <v>0</v>
      </c>
      <c r="R673" s="51">
        <f t="shared" si="35"/>
        <v>0</v>
      </c>
    </row>
    <row r="674" spans="1:18" x14ac:dyDescent="0.25">
      <c r="A674" s="17"/>
      <c r="B674" s="52"/>
      <c r="C674" s="17"/>
      <c r="D674" s="17"/>
      <c r="E674" s="17"/>
      <c r="F674" s="17"/>
      <c r="G674" s="17"/>
      <c r="H674" s="17"/>
      <c r="I674" s="16">
        <f>IF(B674&gt;A_Stammdaten!$B$12,0,SUM(C674,D674,F674,G674)-SUM(E674,H674))</f>
        <v>0</v>
      </c>
      <c r="J674" s="51">
        <f>HLOOKUP(A_Stammdaten!$B$12,$L$4:$R$2504,ROW(B674)-3,FALSE)+IF(OR(B674=0,A_Stammdaten!$B$12&lt;B674),0,I674*1/20)</f>
        <v>0</v>
      </c>
      <c r="K674" s="51">
        <f>HLOOKUP(A_Stammdaten!$B$12,$L$4:$R$2504,ROW(B674)-3,FALSE)</f>
        <v>0</v>
      </c>
      <c r="L674" s="51">
        <f t="shared" si="36"/>
        <v>0</v>
      </c>
      <c r="M674" s="51">
        <f t="shared" si="35"/>
        <v>0</v>
      </c>
      <c r="N674" s="51">
        <f t="shared" si="35"/>
        <v>0</v>
      </c>
      <c r="O674" s="51">
        <f t="shared" si="35"/>
        <v>0</v>
      </c>
      <c r="P674" s="51">
        <f t="shared" si="35"/>
        <v>0</v>
      </c>
      <c r="Q674" s="51">
        <f t="shared" si="35"/>
        <v>0</v>
      </c>
      <c r="R674" s="51">
        <f t="shared" si="35"/>
        <v>0</v>
      </c>
    </row>
    <row r="675" spans="1:18" x14ac:dyDescent="0.25">
      <c r="A675" s="17"/>
      <c r="B675" s="52"/>
      <c r="C675" s="17"/>
      <c r="D675" s="17"/>
      <c r="E675" s="17"/>
      <c r="F675" s="17"/>
      <c r="G675" s="17"/>
      <c r="H675" s="17"/>
      <c r="I675" s="16">
        <f>IF(B675&gt;A_Stammdaten!$B$12,0,SUM(C675,D675,F675,G675)-SUM(E675,H675))</f>
        <v>0</v>
      </c>
      <c r="J675" s="51">
        <f>HLOOKUP(A_Stammdaten!$B$12,$L$4:$R$2504,ROW(B675)-3,FALSE)+IF(OR(B675=0,A_Stammdaten!$B$12&lt;B675),0,I675*1/20)</f>
        <v>0</v>
      </c>
      <c r="K675" s="51">
        <f>HLOOKUP(A_Stammdaten!$B$12,$L$4:$R$2504,ROW(B675)-3,FALSE)</f>
        <v>0</v>
      </c>
      <c r="L675" s="51">
        <f t="shared" si="36"/>
        <v>0</v>
      </c>
      <c r="M675" s="51">
        <f t="shared" si="35"/>
        <v>0</v>
      </c>
      <c r="N675" s="51">
        <f t="shared" si="35"/>
        <v>0</v>
      </c>
      <c r="O675" s="51">
        <f t="shared" si="35"/>
        <v>0</v>
      </c>
      <c r="P675" s="51">
        <f t="shared" si="35"/>
        <v>0</v>
      </c>
      <c r="Q675" s="51">
        <f t="shared" si="35"/>
        <v>0</v>
      </c>
      <c r="R675" s="51">
        <f t="shared" si="35"/>
        <v>0</v>
      </c>
    </row>
    <row r="676" spans="1:18" x14ac:dyDescent="0.25">
      <c r="A676" s="17"/>
      <c r="B676" s="52"/>
      <c r="C676" s="17"/>
      <c r="D676" s="17"/>
      <c r="E676" s="17"/>
      <c r="F676" s="17"/>
      <c r="G676" s="17"/>
      <c r="H676" s="17"/>
      <c r="I676" s="16">
        <f>IF(B676&gt;A_Stammdaten!$B$12,0,SUM(C676,D676,F676,G676)-SUM(E676,H676))</f>
        <v>0</v>
      </c>
      <c r="J676" s="51">
        <f>HLOOKUP(A_Stammdaten!$B$12,$L$4:$R$2504,ROW(B676)-3,FALSE)+IF(OR(B676=0,A_Stammdaten!$B$12&lt;B676),0,I676*1/20)</f>
        <v>0</v>
      </c>
      <c r="K676" s="51">
        <f>HLOOKUP(A_Stammdaten!$B$12,$L$4:$R$2504,ROW(B676)-3,FALSE)</f>
        <v>0</v>
      </c>
      <c r="L676" s="51">
        <f t="shared" si="36"/>
        <v>0</v>
      </c>
      <c r="M676" s="51">
        <f t="shared" si="35"/>
        <v>0</v>
      </c>
      <c r="N676" s="51">
        <f t="shared" si="35"/>
        <v>0</v>
      </c>
      <c r="O676" s="51">
        <f t="shared" si="35"/>
        <v>0</v>
      </c>
      <c r="P676" s="51">
        <f t="shared" si="35"/>
        <v>0</v>
      </c>
      <c r="Q676" s="51">
        <f t="shared" si="35"/>
        <v>0</v>
      </c>
      <c r="R676" s="51">
        <f t="shared" si="35"/>
        <v>0</v>
      </c>
    </row>
    <row r="677" spans="1:18" x14ac:dyDescent="0.25">
      <c r="A677" s="17"/>
      <c r="B677" s="52"/>
      <c r="C677" s="17"/>
      <c r="D677" s="17"/>
      <c r="E677" s="17"/>
      <c r="F677" s="17"/>
      <c r="G677" s="17"/>
      <c r="H677" s="17"/>
      <c r="I677" s="16">
        <f>IF(B677&gt;A_Stammdaten!$B$12,0,SUM(C677,D677,F677,G677)-SUM(E677,H677))</f>
        <v>0</v>
      </c>
      <c r="J677" s="51">
        <f>HLOOKUP(A_Stammdaten!$B$12,$L$4:$R$2504,ROW(B677)-3,FALSE)+IF(OR(B677=0,A_Stammdaten!$B$12&lt;B677),0,I677*1/20)</f>
        <v>0</v>
      </c>
      <c r="K677" s="51">
        <f>HLOOKUP(A_Stammdaten!$B$12,$L$4:$R$2504,ROW(B677)-3,FALSE)</f>
        <v>0</v>
      </c>
      <c r="L677" s="51">
        <f t="shared" si="36"/>
        <v>0</v>
      </c>
      <c r="M677" s="51">
        <f t="shared" si="35"/>
        <v>0</v>
      </c>
      <c r="N677" s="51">
        <f t="shared" si="35"/>
        <v>0</v>
      </c>
      <c r="O677" s="51">
        <f t="shared" si="35"/>
        <v>0</v>
      </c>
      <c r="P677" s="51">
        <f t="shared" si="35"/>
        <v>0</v>
      </c>
      <c r="Q677" s="51">
        <f t="shared" si="35"/>
        <v>0</v>
      </c>
      <c r="R677" s="51">
        <f t="shared" si="35"/>
        <v>0</v>
      </c>
    </row>
    <row r="678" spans="1:18" x14ac:dyDescent="0.25">
      <c r="A678" s="17"/>
      <c r="B678" s="52"/>
      <c r="C678" s="17"/>
      <c r="D678" s="17"/>
      <c r="E678" s="17"/>
      <c r="F678" s="17"/>
      <c r="G678" s="17"/>
      <c r="H678" s="17"/>
      <c r="I678" s="16">
        <f>IF(B678&gt;A_Stammdaten!$B$12,0,SUM(C678,D678,F678,G678)-SUM(E678,H678))</f>
        <v>0</v>
      </c>
      <c r="J678" s="51">
        <f>HLOOKUP(A_Stammdaten!$B$12,$L$4:$R$2504,ROW(B678)-3,FALSE)+IF(OR(B678=0,A_Stammdaten!$B$12&lt;B678),0,I678*1/20)</f>
        <v>0</v>
      </c>
      <c r="K678" s="51">
        <f>HLOOKUP(A_Stammdaten!$B$12,$L$4:$R$2504,ROW(B678)-3,FALSE)</f>
        <v>0</v>
      </c>
      <c r="L678" s="51">
        <f t="shared" si="36"/>
        <v>0</v>
      </c>
      <c r="M678" s="51">
        <f t="shared" si="35"/>
        <v>0</v>
      </c>
      <c r="N678" s="51">
        <f t="shared" si="35"/>
        <v>0</v>
      </c>
      <c r="O678" s="51">
        <f t="shared" si="35"/>
        <v>0</v>
      </c>
      <c r="P678" s="51">
        <f t="shared" si="35"/>
        <v>0</v>
      </c>
      <c r="Q678" s="51">
        <f t="shared" si="35"/>
        <v>0</v>
      </c>
      <c r="R678" s="51">
        <f t="shared" si="35"/>
        <v>0</v>
      </c>
    </row>
    <row r="679" spans="1:18" x14ac:dyDescent="0.25">
      <c r="A679" s="17"/>
      <c r="B679" s="52"/>
      <c r="C679" s="17"/>
      <c r="D679" s="17"/>
      <c r="E679" s="17"/>
      <c r="F679" s="17"/>
      <c r="G679" s="17"/>
      <c r="H679" s="17"/>
      <c r="I679" s="16">
        <f>IF(B679&gt;A_Stammdaten!$B$12,0,SUM(C679,D679,F679,G679)-SUM(E679,H679))</f>
        <v>0</v>
      </c>
      <c r="J679" s="51">
        <f>HLOOKUP(A_Stammdaten!$B$12,$L$4:$R$2504,ROW(B679)-3,FALSE)+IF(OR(B679=0,A_Stammdaten!$B$12&lt;B679),0,I679*1/20)</f>
        <v>0</v>
      </c>
      <c r="K679" s="51">
        <f>HLOOKUP(A_Stammdaten!$B$12,$L$4:$R$2504,ROW(B679)-3,FALSE)</f>
        <v>0</v>
      </c>
      <c r="L679" s="51">
        <f t="shared" si="36"/>
        <v>0</v>
      </c>
      <c r="M679" s="51">
        <f t="shared" si="35"/>
        <v>0</v>
      </c>
      <c r="N679" s="51">
        <f t="shared" si="35"/>
        <v>0</v>
      </c>
      <c r="O679" s="51">
        <f t="shared" si="35"/>
        <v>0</v>
      </c>
      <c r="P679" s="51">
        <f t="shared" si="35"/>
        <v>0</v>
      </c>
      <c r="Q679" s="51">
        <f t="shared" si="35"/>
        <v>0</v>
      </c>
      <c r="R679" s="51">
        <f t="shared" si="35"/>
        <v>0</v>
      </c>
    </row>
    <row r="680" spans="1:18" x14ac:dyDescent="0.25">
      <c r="A680" s="17"/>
      <c r="B680" s="52"/>
      <c r="C680" s="17"/>
      <c r="D680" s="17"/>
      <c r="E680" s="17"/>
      <c r="F680" s="17"/>
      <c r="G680" s="17"/>
      <c r="H680" s="17"/>
      <c r="I680" s="16">
        <f>IF(B680&gt;A_Stammdaten!$B$12,0,SUM(C680,D680,F680,G680)-SUM(E680,H680))</f>
        <v>0</v>
      </c>
      <c r="J680" s="51">
        <f>HLOOKUP(A_Stammdaten!$B$12,$L$4:$R$2504,ROW(B680)-3,FALSE)+IF(OR(B680=0,A_Stammdaten!$B$12&lt;B680),0,I680*1/20)</f>
        <v>0</v>
      </c>
      <c r="K680" s="51">
        <f>HLOOKUP(A_Stammdaten!$B$12,$L$4:$R$2504,ROW(B680)-3,FALSE)</f>
        <v>0</v>
      </c>
      <c r="L680" s="51">
        <f t="shared" si="36"/>
        <v>0</v>
      </c>
      <c r="M680" s="51">
        <f t="shared" si="35"/>
        <v>0</v>
      </c>
      <c r="N680" s="51">
        <f t="shared" si="35"/>
        <v>0</v>
      </c>
      <c r="O680" s="51">
        <f t="shared" ref="M680:R722" si="37">IF(OR($I680=0,O$4&lt;$B680,$B680=0,20-(O$4-$B680)=0),0,$I680*(19-(O$4-$B680))/20)</f>
        <v>0</v>
      </c>
      <c r="P680" s="51">
        <f t="shared" si="37"/>
        <v>0</v>
      </c>
      <c r="Q680" s="51">
        <f t="shared" si="37"/>
        <v>0</v>
      </c>
      <c r="R680" s="51">
        <f t="shared" si="37"/>
        <v>0</v>
      </c>
    </row>
    <row r="681" spans="1:18" x14ac:dyDescent="0.25">
      <c r="A681" s="17"/>
      <c r="B681" s="52"/>
      <c r="C681" s="17"/>
      <c r="D681" s="17"/>
      <c r="E681" s="17"/>
      <c r="F681" s="17"/>
      <c r="G681" s="17"/>
      <c r="H681" s="17"/>
      <c r="I681" s="16">
        <f>IF(B681&gt;A_Stammdaten!$B$12,0,SUM(C681,D681,F681,G681)-SUM(E681,H681))</f>
        <v>0</v>
      </c>
      <c r="J681" s="51">
        <f>HLOOKUP(A_Stammdaten!$B$12,$L$4:$R$2504,ROW(B681)-3,FALSE)+IF(OR(B681=0,A_Stammdaten!$B$12&lt;B681),0,I681*1/20)</f>
        <v>0</v>
      </c>
      <c r="K681" s="51">
        <f>HLOOKUP(A_Stammdaten!$B$12,$L$4:$R$2504,ROW(B681)-3,FALSE)</f>
        <v>0</v>
      </c>
      <c r="L681" s="51">
        <f t="shared" si="36"/>
        <v>0</v>
      </c>
      <c r="M681" s="51">
        <f t="shared" si="37"/>
        <v>0</v>
      </c>
      <c r="N681" s="51">
        <f t="shared" si="37"/>
        <v>0</v>
      </c>
      <c r="O681" s="51">
        <f t="shared" si="37"/>
        <v>0</v>
      </c>
      <c r="P681" s="51">
        <f t="shared" si="37"/>
        <v>0</v>
      </c>
      <c r="Q681" s="51">
        <f t="shared" si="37"/>
        <v>0</v>
      </c>
      <c r="R681" s="51">
        <f t="shared" si="37"/>
        <v>0</v>
      </c>
    </row>
    <row r="682" spans="1:18" x14ac:dyDescent="0.25">
      <c r="A682" s="17"/>
      <c r="B682" s="52"/>
      <c r="C682" s="17"/>
      <c r="D682" s="17"/>
      <c r="E682" s="17"/>
      <c r="F682" s="17"/>
      <c r="G682" s="17"/>
      <c r="H682" s="17"/>
      <c r="I682" s="16">
        <f>IF(B682&gt;A_Stammdaten!$B$12,0,SUM(C682,D682,F682,G682)-SUM(E682,H682))</f>
        <v>0</v>
      </c>
      <c r="J682" s="51">
        <f>HLOOKUP(A_Stammdaten!$B$12,$L$4:$R$2504,ROW(B682)-3,FALSE)+IF(OR(B682=0,A_Stammdaten!$B$12&lt;B682),0,I682*1/20)</f>
        <v>0</v>
      </c>
      <c r="K682" s="51">
        <f>HLOOKUP(A_Stammdaten!$B$12,$L$4:$R$2504,ROW(B682)-3,FALSE)</f>
        <v>0</v>
      </c>
      <c r="L682" s="51">
        <f t="shared" si="36"/>
        <v>0</v>
      </c>
      <c r="M682" s="51">
        <f t="shared" si="37"/>
        <v>0</v>
      </c>
      <c r="N682" s="51">
        <f t="shared" si="37"/>
        <v>0</v>
      </c>
      <c r="O682" s="51">
        <f t="shared" si="37"/>
        <v>0</v>
      </c>
      <c r="P682" s="51">
        <f t="shared" si="37"/>
        <v>0</v>
      </c>
      <c r="Q682" s="51">
        <f t="shared" si="37"/>
        <v>0</v>
      </c>
      <c r="R682" s="51">
        <f t="shared" si="37"/>
        <v>0</v>
      </c>
    </row>
    <row r="683" spans="1:18" x14ac:dyDescent="0.25">
      <c r="A683" s="17"/>
      <c r="B683" s="52"/>
      <c r="C683" s="17"/>
      <c r="D683" s="17"/>
      <c r="E683" s="17"/>
      <c r="F683" s="17"/>
      <c r="G683" s="17"/>
      <c r="H683" s="17"/>
      <c r="I683" s="16">
        <f>IF(B683&gt;A_Stammdaten!$B$12,0,SUM(C683,D683,F683,G683)-SUM(E683,H683))</f>
        <v>0</v>
      </c>
      <c r="J683" s="51">
        <f>HLOOKUP(A_Stammdaten!$B$12,$L$4:$R$2504,ROW(B683)-3,FALSE)+IF(OR(B683=0,A_Stammdaten!$B$12&lt;B683),0,I683*1/20)</f>
        <v>0</v>
      </c>
      <c r="K683" s="51">
        <f>HLOOKUP(A_Stammdaten!$B$12,$L$4:$R$2504,ROW(B683)-3,FALSE)</f>
        <v>0</v>
      </c>
      <c r="L683" s="51">
        <f t="shared" si="36"/>
        <v>0</v>
      </c>
      <c r="M683" s="51">
        <f t="shared" si="37"/>
        <v>0</v>
      </c>
      <c r="N683" s="51">
        <f t="shared" si="37"/>
        <v>0</v>
      </c>
      <c r="O683" s="51">
        <f t="shared" si="37"/>
        <v>0</v>
      </c>
      <c r="P683" s="51">
        <f t="shared" si="37"/>
        <v>0</v>
      </c>
      <c r="Q683" s="51">
        <f t="shared" si="37"/>
        <v>0</v>
      </c>
      <c r="R683" s="51">
        <f t="shared" si="37"/>
        <v>0</v>
      </c>
    </row>
    <row r="684" spans="1:18" x14ac:dyDescent="0.25">
      <c r="A684" s="17"/>
      <c r="B684" s="52"/>
      <c r="C684" s="17"/>
      <c r="D684" s="17"/>
      <c r="E684" s="17"/>
      <c r="F684" s="17"/>
      <c r="G684" s="17"/>
      <c r="H684" s="17"/>
      <c r="I684" s="16">
        <f>IF(B684&gt;A_Stammdaten!$B$12,0,SUM(C684,D684,F684,G684)-SUM(E684,H684))</f>
        <v>0</v>
      </c>
      <c r="J684" s="51">
        <f>HLOOKUP(A_Stammdaten!$B$12,$L$4:$R$2504,ROW(B684)-3,FALSE)+IF(OR(B684=0,A_Stammdaten!$B$12&lt;B684),0,I684*1/20)</f>
        <v>0</v>
      </c>
      <c r="K684" s="51">
        <f>HLOOKUP(A_Stammdaten!$B$12,$L$4:$R$2504,ROW(B684)-3,FALSE)</f>
        <v>0</v>
      </c>
      <c r="L684" s="51">
        <f t="shared" si="36"/>
        <v>0</v>
      </c>
      <c r="M684" s="51">
        <f t="shared" si="37"/>
        <v>0</v>
      </c>
      <c r="N684" s="51">
        <f t="shared" si="37"/>
        <v>0</v>
      </c>
      <c r="O684" s="51">
        <f t="shared" si="37"/>
        <v>0</v>
      </c>
      <c r="P684" s="51">
        <f t="shared" si="37"/>
        <v>0</v>
      </c>
      <c r="Q684" s="51">
        <f t="shared" si="37"/>
        <v>0</v>
      </c>
      <c r="R684" s="51">
        <f t="shared" si="37"/>
        <v>0</v>
      </c>
    </row>
    <row r="685" spans="1:18" x14ac:dyDescent="0.25">
      <c r="A685" s="17"/>
      <c r="B685" s="52"/>
      <c r="C685" s="17"/>
      <c r="D685" s="17"/>
      <c r="E685" s="17"/>
      <c r="F685" s="17"/>
      <c r="G685" s="17"/>
      <c r="H685" s="17"/>
      <c r="I685" s="16">
        <f>IF(B685&gt;A_Stammdaten!$B$12,0,SUM(C685,D685,F685,G685)-SUM(E685,H685))</f>
        <v>0</v>
      </c>
      <c r="J685" s="51">
        <f>HLOOKUP(A_Stammdaten!$B$12,$L$4:$R$2504,ROW(B685)-3,FALSE)+IF(OR(B685=0,A_Stammdaten!$B$12&lt;B685),0,I685*1/20)</f>
        <v>0</v>
      </c>
      <c r="K685" s="51">
        <f>HLOOKUP(A_Stammdaten!$B$12,$L$4:$R$2504,ROW(B685)-3,FALSE)</f>
        <v>0</v>
      </c>
      <c r="L685" s="51">
        <f t="shared" si="36"/>
        <v>0</v>
      </c>
      <c r="M685" s="51">
        <f t="shared" si="37"/>
        <v>0</v>
      </c>
      <c r="N685" s="51">
        <f t="shared" si="37"/>
        <v>0</v>
      </c>
      <c r="O685" s="51">
        <f t="shared" si="37"/>
        <v>0</v>
      </c>
      <c r="P685" s="51">
        <f t="shared" si="37"/>
        <v>0</v>
      </c>
      <c r="Q685" s="51">
        <f t="shared" si="37"/>
        <v>0</v>
      </c>
      <c r="R685" s="51">
        <f t="shared" si="37"/>
        <v>0</v>
      </c>
    </row>
    <row r="686" spans="1:18" x14ac:dyDescent="0.25">
      <c r="A686" s="17"/>
      <c r="B686" s="52"/>
      <c r="C686" s="17"/>
      <c r="D686" s="17"/>
      <c r="E686" s="17"/>
      <c r="F686" s="17"/>
      <c r="G686" s="17"/>
      <c r="H686" s="17"/>
      <c r="I686" s="16">
        <f>IF(B686&gt;A_Stammdaten!$B$12,0,SUM(C686,D686,F686,G686)-SUM(E686,H686))</f>
        <v>0</v>
      </c>
      <c r="J686" s="51">
        <f>HLOOKUP(A_Stammdaten!$B$12,$L$4:$R$2504,ROW(B686)-3,FALSE)+IF(OR(B686=0,A_Stammdaten!$B$12&lt;B686),0,I686*1/20)</f>
        <v>0</v>
      </c>
      <c r="K686" s="51">
        <f>HLOOKUP(A_Stammdaten!$B$12,$L$4:$R$2504,ROW(B686)-3,FALSE)</f>
        <v>0</v>
      </c>
      <c r="L686" s="51">
        <f t="shared" si="36"/>
        <v>0</v>
      </c>
      <c r="M686" s="51">
        <f t="shared" si="37"/>
        <v>0</v>
      </c>
      <c r="N686" s="51">
        <f t="shared" si="37"/>
        <v>0</v>
      </c>
      <c r="O686" s="51">
        <f t="shared" si="37"/>
        <v>0</v>
      </c>
      <c r="P686" s="51">
        <f t="shared" si="37"/>
        <v>0</v>
      </c>
      <c r="Q686" s="51">
        <f t="shared" si="37"/>
        <v>0</v>
      </c>
      <c r="R686" s="51">
        <f t="shared" si="37"/>
        <v>0</v>
      </c>
    </row>
    <row r="687" spans="1:18" x14ac:dyDescent="0.25">
      <c r="A687" s="17"/>
      <c r="B687" s="52"/>
      <c r="C687" s="17"/>
      <c r="D687" s="17"/>
      <c r="E687" s="17"/>
      <c r="F687" s="17"/>
      <c r="G687" s="17"/>
      <c r="H687" s="17"/>
      <c r="I687" s="16">
        <f>IF(B687&gt;A_Stammdaten!$B$12,0,SUM(C687,D687,F687,G687)-SUM(E687,H687))</f>
        <v>0</v>
      </c>
      <c r="J687" s="51">
        <f>HLOOKUP(A_Stammdaten!$B$12,$L$4:$R$2504,ROW(B687)-3,FALSE)+IF(OR(B687=0,A_Stammdaten!$B$12&lt;B687),0,I687*1/20)</f>
        <v>0</v>
      </c>
      <c r="K687" s="51">
        <f>HLOOKUP(A_Stammdaten!$B$12,$L$4:$R$2504,ROW(B687)-3,FALSE)</f>
        <v>0</v>
      </c>
      <c r="L687" s="51">
        <f t="shared" si="36"/>
        <v>0</v>
      </c>
      <c r="M687" s="51">
        <f t="shared" si="37"/>
        <v>0</v>
      </c>
      <c r="N687" s="51">
        <f t="shared" si="37"/>
        <v>0</v>
      </c>
      <c r="O687" s="51">
        <f t="shared" si="37"/>
        <v>0</v>
      </c>
      <c r="P687" s="51">
        <f t="shared" si="37"/>
        <v>0</v>
      </c>
      <c r="Q687" s="51">
        <f t="shared" si="37"/>
        <v>0</v>
      </c>
      <c r="R687" s="51">
        <f t="shared" si="37"/>
        <v>0</v>
      </c>
    </row>
    <row r="688" spans="1:18" x14ac:dyDescent="0.25">
      <c r="A688" s="17"/>
      <c r="B688" s="52"/>
      <c r="C688" s="17"/>
      <c r="D688" s="17"/>
      <c r="E688" s="17"/>
      <c r="F688" s="17"/>
      <c r="G688" s="17"/>
      <c r="H688" s="17"/>
      <c r="I688" s="16">
        <f>IF(B688&gt;A_Stammdaten!$B$12,0,SUM(C688,D688,F688,G688)-SUM(E688,H688))</f>
        <v>0</v>
      </c>
      <c r="J688" s="51">
        <f>HLOOKUP(A_Stammdaten!$B$12,$L$4:$R$2504,ROW(B688)-3,FALSE)+IF(OR(B688=0,A_Stammdaten!$B$12&lt;B688),0,I688*1/20)</f>
        <v>0</v>
      </c>
      <c r="K688" s="51">
        <f>HLOOKUP(A_Stammdaten!$B$12,$L$4:$R$2504,ROW(B688)-3,FALSE)</f>
        <v>0</v>
      </c>
      <c r="L688" s="51">
        <f t="shared" si="36"/>
        <v>0</v>
      </c>
      <c r="M688" s="51">
        <f t="shared" si="37"/>
        <v>0</v>
      </c>
      <c r="N688" s="51">
        <f t="shared" si="37"/>
        <v>0</v>
      </c>
      <c r="O688" s="51">
        <f t="shared" si="37"/>
        <v>0</v>
      </c>
      <c r="P688" s="51">
        <f t="shared" si="37"/>
        <v>0</v>
      </c>
      <c r="Q688" s="51">
        <f t="shared" si="37"/>
        <v>0</v>
      </c>
      <c r="R688" s="51">
        <f t="shared" si="37"/>
        <v>0</v>
      </c>
    </row>
    <row r="689" spans="1:18" x14ac:dyDescent="0.25">
      <c r="A689" s="17"/>
      <c r="B689" s="52"/>
      <c r="C689" s="17"/>
      <c r="D689" s="17"/>
      <c r="E689" s="17"/>
      <c r="F689" s="17"/>
      <c r="G689" s="17"/>
      <c r="H689" s="17"/>
      <c r="I689" s="16">
        <f>IF(B689&gt;A_Stammdaten!$B$12,0,SUM(C689,D689,F689,G689)-SUM(E689,H689))</f>
        <v>0</v>
      </c>
      <c r="J689" s="51">
        <f>HLOOKUP(A_Stammdaten!$B$12,$L$4:$R$2504,ROW(B689)-3,FALSE)+IF(OR(B689=0,A_Stammdaten!$B$12&lt;B689),0,I689*1/20)</f>
        <v>0</v>
      </c>
      <c r="K689" s="51">
        <f>HLOOKUP(A_Stammdaten!$B$12,$L$4:$R$2504,ROW(B689)-3,FALSE)</f>
        <v>0</v>
      </c>
      <c r="L689" s="51">
        <f t="shared" si="36"/>
        <v>0</v>
      </c>
      <c r="M689" s="51">
        <f t="shared" si="37"/>
        <v>0</v>
      </c>
      <c r="N689" s="51">
        <f t="shared" si="37"/>
        <v>0</v>
      </c>
      <c r="O689" s="51">
        <f t="shared" si="37"/>
        <v>0</v>
      </c>
      <c r="P689" s="51">
        <f t="shared" si="37"/>
        <v>0</v>
      </c>
      <c r="Q689" s="51">
        <f t="shared" si="37"/>
        <v>0</v>
      </c>
      <c r="R689" s="51">
        <f t="shared" si="37"/>
        <v>0</v>
      </c>
    </row>
    <row r="690" spans="1:18" x14ac:dyDescent="0.25">
      <c r="A690" s="17"/>
      <c r="B690" s="52"/>
      <c r="C690" s="17"/>
      <c r="D690" s="17"/>
      <c r="E690" s="17"/>
      <c r="F690" s="17"/>
      <c r="G690" s="17"/>
      <c r="H690" s="17"/>
      <c r="I690" s="16">
        <f>IF(B690&gt;A_Stammdaten!$B$12,0,SUM(C690,D690,F690,G690)-SUM(E690,H690))</f>
        <v>0</v>
      </c>
      <c r="J690" s="51">
        <f>HLOOKUP(A_Stammdaten!$B$12,$L$4:$R$2504,ROW(B690)-3,FALSE)+IF(OR(B690=0,A_Stammdaten!$B$12&lt;B690),0,I690*1/20)</f>
        <v>0</v>
      </c>
      <c r="K690" s="51">
        <f>HLOOKUP(A_Stammdaten!$B$12,$L$4:$R$2504,ROW(B690)-3,FALSE)</f>
        <v>0</v>
      </c>
      <c r="L690" s="51">
        <f t="shared" si="36"/>
        <v>0</v>
      </c>
      <c r="M690" s="51">
        <f t="shared" si="37"/>
        <v>0</v>
      </c>
      <c r="N690" s="51">
        <f t="shared" si="37"/>
        <v>0</v>
      </c>
      <c r="O690" s="51">
        <f t="shared" si="37"/>
        <v>0</v>
      </c>
      <c r="P690" s="51">
        <f t="shared" si="37"/>
        <v>0</v>
      </c>
      <c r="Q690" s="51">
        <f t="shared" si="37"/>
        <v>0</v>
      </c>
      <c r="R690" s="51">
        <f t="shared" si="37"/>
        <v>0</v>
      </c>
    </row>
    <row r="691" spans="1:18" x14ac:dyDescent="0.25">
      <c r="A691" s="17"/>
      <c r="B691" s="52"/>
      <c r="C691" s="17"/>
      <c r="D691" s="17"/>
      <c r="E691" s="17"/>
      <c r="F691" s="17"/>
      <c r="G691" s="17"/>
      <c r="H691" s="17"/>
      <c r="I691" s="16">
        <f>IF(B691&gt;A_Stammdaten!$B$12,0,SUM(C691,D691,F691,G691)-SUM(E691,H691))</f>
        <v>0</v>
      </c>
      <c r="J691" s="51">
        <f>HLOOKUP(A_Stammdaten!$B$12,$L$4:$R$2504,ROW(B691)-3,FALSE)+IF(OR(B691=0,A_Stammdaten!$B$12&lt;B691),0,I691*1/20)</f>
        <v>0</v>
      </c>
      <c r="K691" s="51">
        <f>HLOOKUP(A_Stammdaten!$B$12,$L$4:$R$2504,ROW(B691)-3,FALSE)</f>
        <v>0</v>
      </c>
      <c r="L691" s="51">
        <f t="shared" si="36"/>
        <v>0</v>
      </c>
      <c r="M691" s="51">
        <f t="shared" si="37"/>
        <v>0</v>
      </c>
      <c r="N691" s="51">
        <f t="shared" si="37"/>
        <v>0</v>
      </c>
      <c r="O691" s="51">
        <f t="shared" si="37"/>
        <v>0</v>
      </c>
      <c r="P691" s="51">
        <f t="shared" si="37"/>
        <v>0</v>
      </c>
      <c r="Q691" s="51">
        <f t="shared" si="37"/>
        <v>0</v>
      </c>
      <c r="R691" s="51">
        <f t="shared" si="37"/>
        <v>0</v>
      </c>
    </row>
    <row r="692" spans="1:18" x14ac:dyDescent="0.25">
      <c r="A692" s="17"/>
      <c r="B692" s="52"/>
      <c r="C692" s="17"/>
      <c r="D692" s="17"/>
      <c r="E692" s="17"/>
      <c r="F692" s="17"/>
      <c r="G692" s="17"/>
      <c r="H692" s="17"/>
      <c r="I692" s="16">
        <f>IF(B692&gt;A_Stammdaten!$B$12,0,SUM(C692,D692,F692,G692)-SUM(E692,H692))</f>
        <v>0</v>
      </c>
      <c r="J692" s="51">
        <f>HLOOKUP(A_Stammdaten!$B$12,$L$4:$R$2504,ROW(B692)-3,FALSE)+IF(OR(B692=0,A_Stammdaten!$B$12&lt;B692),0,I692*1/20)</f>
        <v>0</v>
      </c>
      <c r="K692" s="51">
        <f>HLOOKUP(A_Stammdaten!$B$12,$L$4:$R$2504,ROW(B692)-3,FALSE)</f>
        <v>0</v>
      </c>
      <c r="L692" s="51">
        <f t="shared" si="36"/>
        <v>0</v>
      </c>
      <c r="M692" s="51">
        <f t="shared" si="37"/>
        <v>0</v>
      </c>
      <c r="N692" s="51">
        <f t="shared" si="37"/>
        <v>0</v>
      </c>
      <c r="O692" s="51">
        <f t="shared" si="37"/>
        <v>0</v>
      </c>
      <c r="P692" s="51">
        <f t="shared" si="37"/>
        <v>0</v>
      </c>
      <c r="Q692" s="51">
        <f t="shared" si="37"/>
        <v>0</v>
      </c>
      <c r="R692" s="51">
        <f t="shared" si="37"/>
        <v>0</v>
      </c>
    </row>
    <row r="693" spans="1:18" x14ac:dyDescent="0.25">
      <c r="A693" s="17"/>
      <c r="B693" s="52"/>
      <c r="C693" s="17"/>
      <c r="D693" s="17"/>
      <c r="E693" s="17"/>
      <c r="F693" s="17"/>
      <c r="G693" s="17"/>
      <c r="H693" s="17"/>
      <c r="I693" s="16">
        <f>IF(B693&gt;A_Stammdaten!$B$12,0,SUM(C693,D693,F693,G693)-SUM(E693,H693))</f>
        <v>0</v>
      </c>
      <c r="J693" s="51">
        <f>HLOOKUP(A_Stammdaten!$B$12,$L$4:$R$2504,ROW(B693)-3,FALSE)+IF(OR(B693=0,A_Stammdaten!$B$12&lt;B693),0,I693*1/20)</f>
        <v>0</v>
      </c>
      <c r="K693" s="51">
        <f>HLOOKUP(A_Stammdaten!$B$12,$L$4:$R$2504,ROW(B693)-3,FALSE)</f>
        <v>0</v>
      </c>
      <c r="L693" s="51">
        <f t="shared" si="36"/>
        <v>0</v>
      </c>
      <c r="M693" s="51">
        <f t="shared" si="37"/>
        <v>0</v>
      </c>
      <c r="N693" s="51">
        <f t="shared" si="37"/>
        <v>0</v>
      </c>
      <c r="O693" s="51">
        <f t="shared" si="37"/>
        <v>0</v>
      </c>
      <c r="P693" s="51">
        <f t="shared" si="37"/>
        <v>0</v>
      </c>
      <c r="Q693" s="51">
        <f t="shared" si="37"/>
        <v>0</v>
      </c>
      <c r="R693" s="51">
        <f t="shared" si="37"/>
        <v>0</v>
      </c>
    </row>
    <row r="694" spans="1:18" x14ac:dyDescent="0.25">
      <c r="A694" s="17"/>
      <c r="B694" s="52"/>
      <c r="C694" s="17"/>
      <c r="D694" s="17"/>
      <c r="E694" s="17"/>
      <c r="F694" s="17"/>
      <c r="G694" s="17"/>
      <c r="H694" s="17"/>
      <c r="I694" s="16">
        <f>IF(B694&gt;A_Stammdaten!$B$12,0,SUM(C694,D694,F694,G694)-SUM(E694,H694))</f>
        <v>0</v>
      </c>
      <c r="J694" s="51">
        <f>HLOOKUP(A_Stammdaten!$B$12,$L$4:$R$2504,ROW(B694)-3,FALSE)+IF(OR(B694=0,A_Stammdaten!$B$12&lt;B694),0,I694*1/20)</f>
        <v>0</v>
      </c>
      <c r="K694" s="51">
        <f>HLOOKUP(A_Stammdaten!$B$12,$L$4:$R$2504,ROW(B694)-3,FALSE)</f>
        <v>0</v>
      </c>
      <c r="L694" s="51">
        <f t="shared" si="36"/>
        <v>0</v>
      </c>
      <c r="M694" s="51">
        <f t="shared" si="37"/>
        <v>0</v>
      </c>
      <c r="N694" s="51">
        <f t="shared" si="37"/>
        <v>0</v>
      </c>
      <c r="O694" s="51">
        <f t="shared" si="37"/>
        <v>0</v>
      </c>
      <c r="P694" s="51">
        <f t="shared" si="37"/>
        <v>0</v>
      </c>
      <c r="Q694" s="51">
        <f t="shared" si="37"/>
        <v>0</v>
      </c>
      <c r="R694" s="51">
        <f t="shared" si="37"/>
        <v>0</v>
      </c>
    </row>
    <row r="695" spans="1:18" x14ac:dyDescent="0.25">
      <c r="A695" s="17"/>
      <c r="B695" s="52"/>
      <c r="C695" s="17"/>
      <c r="D695" s="17"/>
      <c r="E695" s="17"/>
      <c r="F695" s="17"/>
      <c r="G695" s="17"/>
      <c r="H695" s="17"/>
      <c r="I695" s="16">
        <f>IF(B695&gt;A_Stammdaten!$B$12,0,SUM(C695,D695,F695,G695)-SUM(E695,H695))</f>
        <v>0</v>
      </c>
      <c r="J695" s="51">
        <f>HLOOKUP(A_Stammdaten!$B$12,$L$4:$R$2504,ROW(B695)-3,FALSE)+IF(OR(B695=0,A_Stammdaten!$B$12&lt;B695),0,I695*1/20)</f>
        <v>0</v>
      </c>
      <c r="K695" s="51">
        <f>HLOOKUP(A_Stammdaten!$B$12,$L$4:$R$2504,ROW(B695)-3,FALSE)</f>
        <v>0</v>
      </c>
      <c r="L695" s="51">
        <f t="shared" si="36"/>
        <v>0</v>
      </c>
      <c r="M695" s="51">
        <f t="shared" si="37"/>
        <v>0</v>
      </c>
      <c r="N695" s="51">
        <f t="shared" si="37"/>
        <v>0</v>
      </c>
      <c r="O695" s="51">
        <f t="shared" si="37"/>
        <v>0</v>
      </c>
      <c r="P695" s="51">
        <f t="shared" si="37"/>
        <v>0</v>
      </c>
      <c r="Q695" s="51">
        <f t="shared" si="37"/>
        <v>0</v>
      </c>
      <c r="R695" s="51">
        <f t="shared" si="37"/>
        <v>0</v>
      </c>
    </row>
    <row r="696" spans="1:18" x14ac:dyDescent="0.25">
      <c r="A696" s="17"/>
      <c r="B696" s="52"/>
      <c r="C696" s="17"/>
      <c r="D696" s="17"/>
      <c r="E696" s="17"/>
      <c r="F696" s="17"/>
      <c r="G696" s="17"/>
      <c r="H696" s="17"/>
      <c r="I696" s="16">
        <f>IF(B696&gt;A_Stammdaten!$B$12,0,SUM(C696,D696,F696,G696)-SUM(E696,H696))</f>
        <v>0</v>
      </c>
      <c r="J696" s="51">
        <f>HLOOKUP(A_Stammdaten!$B$12,$L$4:$R$2504,ROW(B696)-3,FALSE)+IF(OR(B696=0,A_Stammdaten!$B$12&lt;B696),0,I696*1/20)</f>
        <v>0</v>
      </c>
      <c r="K696" s="51">
        <f>HLOOKUP(A_Stammdaten!$B$12,$L$4:$R$2504,ROW(B696)-3,FALSE)</f>
        <v>0</v>
      </c>
      <c r="L696" s="51">
        <f t="shared" si="36"/>
        <v>0</v>
      </c>
      <c r="M696" s="51">
        <f t="shared" si="37"/>
        <v>0</v>
      </c>
      <c r="N696" s="51">
        <f t="shared" si="37"/>
        <v>0</v>
      </c>
      <c r="O696" s="51">
        <f t="shared" si="37"/>
        <v>0</v>
      </c>
      <c r="P696" s="51">
        <f t="shared" si="37"/>
        <v>0</v>
      </c>
      <c r="Q696" s="51">
        <f t="shared" si="37"/>
        <v>0</v>
      </c>
      <c r="R696" s="51">
        <f t="shared" si="37"/>
        <v>0</v>
      </c>
    </row>
    <row r="697" spans="1:18" x14ac:dyDescent="0.25">
      <c r="A697" s="17"/>
      <c r="B697" s="52"/>
      <c r="C697" s="17"/>
      <c r="D697" s="17"/>
      <c r="E697" s="17"/>
      <c r="F697" s="17"/>
      <c r="G697" s="17"/>
      <c r="H697" s="17"/>
      <c r="I697" s="16">
        <f>IF(B697&gt;A_Stammdaten!$B$12,0,SUM(C697,D697,F697,G697)-SUM(E697,H697))</f>
        <v>0</v>
      </c>
      <c r="J697" s="51">
        <f>HLOOKUP(A_Stammdaten!$B$12,$L$4:$R$2504,ROW(B697)-3,FALSE)+IF(OR(B697=0,A_Stammdaten!$B$12&lt;B697),0,I697*1/20)</f>
        <v>0</v>
      </c>
      <c r="K697" s="51">
        <f>HLOOKUP(A_Stammdaten!$B$12,$L$4:$R$2504,ROW(B697)-3,FALSE)</f>
        <v>0</v>
      </c>
      <c r="L697" s="51">
        <f t="shared" si="36"/>
        <v>0</v>
      </c>
      <c r="M697" s="51">
        <f t="shared" si="37"/>
        <v>0</v>
      </c>
      <c r="N697" s="51">
        <f t="shared" si="37"/>
        <v>0</v>
      </c>
      <c r="O697" s="51">
        <f t="shared" si="37"/>
        <v>0</v>
      </c>
      <c r="P697" s="51">
        <f t="shared" si="37"/>
        <v>0</v>
      </c>
      <c r="Q697" s="51">
        <f t="shared" si="37"/>
        <v>0</v>
      </c>
      <c r="R697" s="51">
        <f t="shared" si="37"/>
        <v>0</v>
      </c>
    </row>
    <row r="698" spans="1:18" x14ac:dyDescent="0.25">
      <c r="A698" s="17"/>
      <c r="B698" s="52"/>
      <c r="C698" s="17"/>
      <c r="D698" s="17"/>
      <c r="E698" s="17"/>
      <c r="F698" s="17"/>
      <c r="G698" s="17"/>
      <c r="H698" s="17"/>
      <c r="I698" s="16">
        <f>IF(B698&gt;A_Stammdaten!$B$12,0,SUM(C698,D698,F698,G698)-SUM(E698,H698))</f>
        <v>0</v>
      </c>
      <c r="J698" s="51">
        <f>HLOOKUP(A_Stammdaten!$B$12,$L$4:$R$2504,ROW(B698)-3,FALSE)+IF(OR(B698=0,A_Stammdaten!$B$12&lt;B698),0,I698*1/20)</f>
        <v>0</v>
      </c>
      <c r="K698" s="51">
        <f>HLOOKUP(A_Stammdaten!$B$12,$L$4:$R$2504,ROW(B698)-3,FALSE)</f>
        <v>0</v>
      </c>
      <c r="L698" s="51">
        <f t="shared" si="36"/>
        <v>0</v>
      </c>
      <c r="M698" s="51">
        <f t="shared" si="37"/>
        <v>0</v>
      </c>
      <c r="N698" s="51">
        <f t="shared" si="37"/>
        <v>0</v>
      </c>
      <c r="O698" s="51">
        <f t="shared" si="37"/>
        <v>0</v>
      </c>
      <c r="P698" s="51">
        <f t="shared" si="37"/>
        <v>0</v>
      </c>
      <c r="Q698" s="51">
        <f t="shared" si="37"/>
        <v>0</v>
      </c>
      <c r="R698" s="51">
        <f t="shared" si="37"/>
        <v>0</v>
      </c>
    </row>
    <row r="699" spans="1:18" x14ac:dyDescent="0.25">
      <c r="A699" s="17"/>
      <c r="B699" s="52"/>
      <c r="C699" s="17"/>
      <c r="D699" s="17"/>
      <c r="E699" s="17"/>
      <c r="F699" s="17"/>
      <c r="G699" s="17"/>
      <c r="H699" s="17"/>
      <c r="I699" s="16">
        <f>IF(B699&gt;A_Stammdaten!$B$12,0,SUM(C699,D699,F699,G699)-SUM(E699,H699))</f>
        <v>0</v>
      </c>
      <c r="J699" s="51">
        <f>HLOOKUP(A_Stammdaten!$B$12,$L$4:$R$2504,ROW(B699)-3,FALSE)+IF(OR(B699=0,A_Stammdaten!$B$12&lt;B699),0,I699*1/20)</f>
        <v>0</v>
      </c>
      <c r="K699" s="51">
        <f>HLOOKUP(A_Stammdaten!$B$12,$L$4:$R$2504,ROW(B699)-3,FALSE)</f>
        <v>0</v>
      </c>
      <c r="L699" s="51">
        <f t="shared" si="36"/>
        <v>0</v>
      </c>
      <c r="M699" s="51">
        <f t="shared" si="37"/>
        <v>0</v>
      </c>
      <c r="N699" s="51">
        <f t="shared" si="37"/>
        <v>0</v>
      </c>
      <c r="O699" s="51">
        <f t="shared" si="37"/>
        <v>0</v>
      </c>
      <c r="P699" s="51">
        <f t="shared" si="37"/>
        <v>0</v>
      </c>
      <c r="Q699" s="51">
        <f t="shared" si="37"/>
        <v>0</v>
      </c>
      <c r="R699" s="51">
        <f t="shared" si="37"/>
        <v>0</v>
      </c>
    </row>
    <row r="700" spans="1:18" x14ac:dyDescent="0.25">
      <c r="A700" s="17"/>
      <c r="B700" s="52"/>
      <c r="C700" s="17"/>
      <c r="D700" s="17"/>
      <c r="E700" s="17"/>
      <c r="F700" s="17"/>
      <c r="G700" s="17"/>
      <c r="H700" s="17"/>
      <c r="I700" s="16">
        <f>IF(B700&gt;A_Stammdaten!$B$12,0,SUM(C700,D700,F700,G700)-SUM(E700,H700))</f>
        <v>0</v>
      </c>
      <c r="J700" s="51">
        <f>HLOOKUP(A_Stammdaten!$B$12,$L$4:$R$2504,ROW(B700)-3,FALSE)+IF(OR(B700=0,A_Stammdaten!$B$12&lt;B700),0,I700*1/20)</f>
        <v>0</v>
      </c>
      <c r="K700" s="51">
        <f>HLOOKUP(A_Stammdaten!$B$12,$L$4:$R$2504,ROW(B700)-3,FALSE)</f>
        <v>0</v>
      </c>
      <c r="L700" s="51">
        <f t="shared" si="36"/>
        <v>0</v>
      </c>
      <c r="M700" s="51">
        <f t="shared" si="37"/>
        <v>0</v>
      </c>
      <c r="N700" s="51">
        <f t="shared" si="37"/>
        <v>0</v>
      </c>
      <c r="O700" s="51">
        <f t="shared" si="37"/>
        <v>0</v>
      </c>
      <c r="P700" s="51">
        <f t="shared" si="37"/>
        <v>0</v>
      </c>
      <c r="Q700" s="51">
        <f t="shared" si="37"/>
        <v>0</v>
      </c>
      <c r="R700" s="51">
        <f t="shared" si="37"/>
        <v>0</v>
      </c>
    </row>
    <row r="701" spans="1:18" x14ac:dyDescent="0.25">
      <c r="A701" s="17"/>
      <c r="B701" s="52"/>
      <c r="C701" s="17"/>
      <c r="D701" s="17"/>
      <c r="E701" s="17"/>
      <c r="F701" s="17"/>
      <c r="G701" s="17"/>
      <c r="H701" s="17"/>
      <c r="I701" s="16">
        <f>IF(B701&gt;A_Stammdaten!$B$12,0,SUM(C701,D701,F701,G701)-SUM(E701,H701))</f>
        <v>0</v>
      </c>
      <c r="J701" s="51">
        <f>HLOOKUP(A_Stammdaten!$B$12,$L$4:$R$2504,ROW(B701)-3,FALSE)+IF(OR(B701=0,A_Stammdaten!$B$12&lt;B701),0,I701*1/20)</f>
        <v>0</v>
      </c>
      <c r="K701" s="51">
        <f>HLOOKUP(A_Stammdaten!$B$12,$L$4:$R$2504,ROW(B701)-3,FALSE)</f>
        <v>0</v>
      </c>
      <c r="L701" s="51">
        <f t="shared" si="36"/>
        <v>0</v>
      </c>
      <c r="M701" s="51">
        <f t="shared" si="37"/>
        <v>0</v>
      </c>
      <c r="N701" s="51">
        <f t="shared" si="37"/>
        <v>0</v>
      </c>
      <c r="O701" s="51">
        <f t="shared" si="37"/>
        <v>0</v>
      </c>
      <c r="P701" s="51">
        <f t="shared" si="37"/>
        <v>0</v>
      </c>
      <c r="Q701" s="51">
        <f t="shared" si="37"/>
        <v>0</v>
      </c>
      <c r="R701" s="51">
        <f t="shared" si="37"/>
        <v>0</v>
      </c>
    </row>
    <row r="702" spans="1:18" x14ac:dyDescent="0.25">
      <c r="A702" s="17"/>
      <c r="B702" s="52"/>
      <c r="C702" s="17"/>
      <c r="D702" s="17"/>
      <c r="E702" s="17"/>
      <c r="F702" s="17"/>
      <c r="G702" s="17"/>
      <c r="H702" s="17"/>
      <c r="I702" s="16">
        <f>IF(B702&gt;A_Stammdaten!$B$12,0,SUM(C702,D702,F702,G702)-SUM(E702,H702))</f>
        <v>0</v>
      </c>
      <c r="J702" s="51">
        <f>HLOOKUP(A_Stammdaten!$B$12,$L$4:$R$2504,ROW(B702)-3,FALSE)+IF(OR(B702=0,A_Stammdaten!$B$12&lt;B702),0,I702*1/20)</f>
        <v>0</v>
      </c>
      <c r="K702" s="51">
        <f>HLOOKUP(A_Stammdaten!$B$12,$L$4:$R$2504,ROW(B702)-3,FALSE)</f>
        <v>0</v>
      </c>
      <c r="L702" s="51">
        <f t="shared" si="36"/>
        <v>0</v>
      </c>
      <c r="M702" s="51">
        <f t="shared" si="37"/>
        <v>0</v>
      </c>
      <c r="N702" s="51">
        <f t="shared" si="37"/>
        <v>0</v>
      </c>
      <c r="O702" s="51">
        <f t="shared" si="37"/>
        <v>0</v>
      </c>
      <c r="P702" s="51">
        <f t="shared" si="37"/>
        <v>0</v>
      </c>
      <c r="Q702" s="51">
        <f t="shared" si="37"/>
        <v>0</v>
      </c>
      <c r="R702" s="51">
        <f t="shared" si="37"/>
        <v>0</v>
      </c>
    </row>
    <row r="703" spans="1:18" x14ac:dyDescent="0.25">
      <c r="A703" s="17"/>
      <c r="B703" s="52"/>
      <c r="C703" s="17"/>
      <c r="D703" s="17"/>
      <c r="E703" s="17"/>
      <c r="F703" s="17"/>
      <c r="G703" s="17"/>
      <c r="H703" s="17"/>
      <c r="I703" s="16">
        <f>IF(B703&gt;A_Stammdaten!$B$12,0,SUM(C703,D703,F703,G703)-SUM(E703,H703))</f>
        <v>0</v>
      </c>
      <c r="J703" s="51">
        <f>HLOOKUP(A_Stammdaten!$B$12,$L$4:$R$2504,ROW(B703)-3,FALSE)+IF(OR(B703=0,A_Stammdaten!$B$12&lt;B703),0,I703*1/20)</f>
        <v>0</v>
      </c>
      <c r="K703" s="51">
        <f>HLOOKUP(A_Stammdaten!$B$12,$L$4:$R$2504,ROW(B703)-3,FALSE)</f>
        <v>0</v>
      </c>
      <c r="L703" s="51">
        <f t="shared" si="36"/>
        <v>0</v>
      </c>
      <c r="M703" s="51">
        <f t="shared" si="37"/>
        <v>0</v>
      </c>
      <c r="N703" s="51">
        <f t="shared" si="37"/>
        <v>0</v>
      </c>
      <c r="O703" s="51">
        <f t="shared" si="37"/>
        <v>0</v>
      </c>
      <c r="P703" s="51">
        <f t="shared" si="37"/>
        <v>0</v>
      </c>
      <c r="Q703" s="51">
        <f t="shared" si="37"/>
        <v>0</v>
      </c>
      <c r="R703" s="51">
        <f t="shared" si="37"/>
        <v>0</v>
      </c>
    </row>
    <row r="704" spans="1:18" x14ac:dyDescent="0.25">
      <c r="A704" s="17"/>
      <c r="B704" s="52"/>
      <c r="C704" s="17"/>
      <c r="D704" s="17"/>
      <c r="E704" s="17"/>
      <c r="F704" s="17"/>
      <c r="G704" s="17"/>
      <c r="H704" s="17"/>
      <c r="I704" s="16">
        <f>IF(B704&gt;A_Stammdaten!$B$12,0,SUM(C704,D704,F704,G704)-SUM(E704,H704))</f>
        <v>0</v>
      </c>
      <c r="J704" s="51">
        <f>HLOOKUP(A_Stammdaten!$B$12,$L$4:$R$2504,ROW(B704)-3,FALSE)+IF(OR(B704=0,A_Stammdaten!$B$12&lt;B704),0,I704*1/20)</f>
        <v>0</v>
      </c>
      <c r="K704" s="51">
        <f>HLOOKUP(A_Stammdaten!$B$12,$L$4:$R$2504,ROW(B704)-3,FALSE)</f>
        <v>0</v>
      </c>
      <c r="L704" s="51">
        <f t="shared" ref="L704:L767" si="38">IF(OR($I704=0,L$4&lt;$B704,$B704=0,20-(L$4-$B704)=0),0,$I704*(19-(L$4-$B704))/20)</f>
        <v>0</v>
      </c>
      <c r="M704" s="51">
        <f t="shared" si="37"/>
        <v>0</v>
      </c>
      <c r="N704" s="51">
        <f t="shared" si="37"/>
        <v>0</v>
      </c>
      <c r="O704" s="51">
        <f t="shared" si="37"/>
        <v>0</v>
      </c>
      <c r="P704" s="51">
        <f t="shared" si="37"/>
        <v>0</v>
      </c>
      <c r="Q704" s="51">
        <f t="shared" si="37"/>
        <v>0</v>
      </c>
      <c r="R704" s="51">
        <f t="shared" si="37"/>
        <v>0</v>
      </c>
    </row>
    <row r="705" spans="1:18" x14ac:dyDescent="0.25">
      <c r="A705" s="17"/>
      <c r="B705" s="52"/>
      <c r="C705" s="17"/>
      <c r="D705" s="17"/>
      <c r="E705" s="17"/>
      <c r="F705" s="17"/>
      <c r="G705" s="17"/>
      <c r="H705" s="17"/>
      <c r="I705" s="16">
        <f>IF(B705&gt;A_Stammdaten!$B$12,0,SUM(C705,D705,F705,G705)-SUM(E705,H705))</f>
        <v>0</v>
      </c>
      <c r="J705" s="51">
        <f>HLOOKUP(A_Stammdaten!$B$12,$L$4:$R$2504,ROW(B705)-3,FALSE)+IF(OR(B705=0,A_Stammdaten!$B$12&lt;B705),0,I705*1/20)</f>
        <v>0</v>
      </c>
      <c r="K705" s="51">
        <f>HLOOKUP(A_Stammdaten!$B$12,$L$4:$R$2504,ROW(B705)-3,FALSE)</f>
        <v>0</v>
      </c>
      <c r="L705" s="51">
        <f t="shared" si="38"/>
        <v>0</v>
      </c>
      <c r="M705" s="51">
        <f t="shared" si="37"/>
        <v>0</v>
      </c>
      <c r="N705" s="51">
        <f t="shared" si="37"/>
        <v>0</v>
      </c>
      <c r="O705" s="51">
        <f t="shared" si="37"/>
        <v>0</v>
      </c>
      <c r="P705" s="51">
        <f t="shared" si="37"/>
        <v>0</v>
      </c>
      <c r="Q705" s="51">
        <f t="shared" si="37"/>
        <v>0</v>
      </c>
      <c r="R705" s="51">
        <f t="shared" si="37"/>
        <v>0</v>
      </c>
    </row>
    <row r="706" spans="1:18" x14ac:dyDescent="0.25">
      <c r="A706" s="17"/>
      <c r="B706" s="52"/>
      <c r="C706" s="17"/>
      <c r="D706" s="17"/>
      <c r="E706" s="17"/>
      <c r="F706" s="17"/>
      <c r="G706" s="17"/>
      <c r="H706" s="17"/>
      <c r="I706" s="16">
        <f>IF(B706&gt;A_Stammdaten!$B$12,0,SUM(C706,D706,F706,G706)-SUM(E706,H706))</f>
        <v>0</v>
      </c>
      <c r="J706" s="51">
        <f>HLOOKUP(A_Stammdaten!$B$12,$L$4:$R$2504,ROW(B706)-3,FALSE)+IF(OR(B706=0,A_Stammdaten!$B$12&lt;B706),0,I706*1/20)</f>
        <v>0</v>
      </c>
      <c r="K706" s="51">
        <f>HLOOKUP(A_Stammdaten!$B$12,$L$4:$R$2504,ROW(B706)-3,FALSE)</f>
        <v>0</v>
      </c>
      <c r="L706" s="51">
        <f t="shared" si="38"/>
        <v>0</v>
      </c>
      <c r="M706" s="51">
        <f t="shared" si="37"/>
        <v>0</v>
      </c>
      <c r="N706" s="51">
        <f t="shared" si="37"/>
        <v>0</v>
      </c>
      <c r="O706" s="51">
        <f t="shared" si="37"/>
        <v>0</v>
      </c>
      <c r="P706" s="51">
        <f t="shared" si="37"/>
        <v>0</v>
      </c>
      <c r="Q706" s="51">
        <f t="shared" si="37"/>
        <v>0</v>
      </c>
      <c r="R706" s="51">
        <f t="shared" si="37"/>
        <v>0</v>
      </c>
    </row>
    <row r="707" spans="1:18" x14ac:dyDescent="0.25">
      <c r="A707" s="17"/>
      <c r="B707" s="52"/>
      <c r="C707" s="17"/>
      <c r="D707" s="17"/>
      <c r="E707" s="17"/>
      <c r="F707" s="17"/>
      <c r="G707" s="17"/>
      <c r="H707" s="17"/>
      <c r="I707" s="16">
        <f>IF(B707&gt;A_Stammdaten!$B$12,0,SUM(C707,D707,F707,G707)-SUM(E707,H707))</f>
        <v>0</v>
      </c>
      <c r="J707" s="51">
        <f>HLOOKUP(A_Stammdaten!$B$12,$L$4:$R$2504,ROW(B707)-3,FALSE)+IF(OR(B707=0,A_Stammdaten!$B$12&lt;B707),0,I707*1/20)</f>
        <v>0</v>
      </c>
      <c r="K707" s="51">
        <f>HLOOKUP(A_Stammdaten!$B$12,$L$4:$R$2504,ROW(B707)-3,FALSE)</f>
        <v>0</v>
      </c>
      <c r="L707" s="51">
        <f t="shared" si="38"/>
        <v>0</v>
      </c>
      <c r="M707" s="51">
        <f t="shared" si="37"/>
        <v>0</v>
      </c>
      <c r="N707" s="51">
        <f t="shared" si="37"/>
        <v>0</v>
      </c>
      <c r="O707" s="51">
        <f t="shared" si="37"/>
        <v>0</v>
      </c>
      <c r="P707" s="51">
        <f t="shared" si="37"/>
        <v>0</v>
      </c>
      <c r="Q707" s="51">
        <f t="shared" si="37"/>
        <v>0</v>
      </c>
      <c r="R707" s="51">
        <f t="shared" si="37"/>
        <v>0</v>
      </c>
    </row>
    <row r="708" spans="1:18" x14ac:dyDescent="0.25">
      <c r="A708" s="17"/>
      <c r="B708" s="52"/>
      <c r="C708" s="17"/>
      <c r="D708" s="17"/>
      <c r="E708" s="17"/>
      <c r="F708" s="17"/>
      <c r="G708" s="17"/>
      <c r="H708" s="17"/>
      <c r="I708" s="16">
        <f>IF(B708&gt;A_Stammdaten!$B$12,0,SUM(C708,D708,F708,G708)-SUM(E708,H708))</f>
        <v>0</v>
      </c>
      <c r="J708" s="51">
        <f>HLOOKUP(A_Stammdaten!$B$12,$L$4:$R$2504,ROW(B708)-3,FALSE)+IF(OR(B708=0,A_Stammdaten!$B$12&lt;B708),0,I708*1/20)</f>
        <v>0</v>
      </c>
      <c r="K708" s="51">
        <f>HLOOKUP(A_Stammdaten!$B$12,$L$4:$R$2504,ROW(B708)-3,FALSE)</f>
        <v>0</v>
      </c>
      <c r="L708" s="51">
        <f t="shared" si="38"/>
        <v>0</v>
      </c>
      <c r="M708" s="51">
        <f t="shared" si="37"/>
        <v>0</v>
      </c>
      <c r="N708" s="51">
        <f t="shared" si="37"/>
        <v>0</v>
      </c>
      <c r="O708" s="51">
        <f t="shared" si="37"/>
        <v>0</v>
      </c>
      <c r="P708" s="51">
        <f t="shared" si="37"/>
        <v>0</v>
      </c>
      <c r="Q708" s="51">
        <f t="shared" si="37"/>
        <v>0</v>
      </c>
      <c r="R708" s="51">
        <f t="shared" si="37"/>
        <v>0</v>
      </c>
    </row>
    <row r="709" spans="1:18" x14ac:dyDescent="0.25">
      <c r="A709" s="17"/>
      <c r="B709" s="52"/>
      <c r="C709" s="17"/>
      <c r="D709" s="17"/>
      <c r="E709" s="17"/>
      <c r="F709" s="17"/>
      <c r="G709" s="17"/>
      <c r="H709" s="17"/>
      <c r="I709" s="16">
        <f>IF(B709&gt;A_Stammdaten!$B$12,0,SUM(C709,D709,F709,G709)-SUM(E709,H709))</f>
        <v>0</v>
      </c>
      <c r="J709" s="51">
        <f>HLOOKUP(A_Stammdaten!$B$12,$L$4:$R$2504,ROW(B709)-3,FALSE)+IF(OR(B709=0,A_Stammdaten!$B$12&lt;B709),0,I709*1/20)</f>
        <v>0</v>
      </c>
      <c r="K709" s="51">
        <f>HLOOKUP(A_Stammdaten!$B$12,$L$4:$R$2504,ROW(B709)-3,FALSE)</f>
        <v>0</v>
      </c>
      <c r="L709" s="51">
        <f t="shared" si="38"/>
        <v>0</v>
      </c>
      <c r="M709" s="51">
        <f t="shared" si="37"/>
        <v>0</v>
      </c>
      <c r="N709" s="51">
        <f t="shared" si="37"/>
        <v>0</v>
      </c>
      <c r="O709" s="51">
        <f t="shared" si="37"/>
        <v>0</v>
      </c>
      <c r="P709" s="51">
        <f t="shared" si="37"/>
        <v>0</v>
      </c>
      <c r="Q709" s="51">
        <f t="shared" si="37"/>
        <v>0</v>
      </c>
      <c r="R709" s="51">
        <f t="shared" si="37"/>
        <v>0</v>
      </c>
    </row>
    <row r="710" spans="1:18" x14ac:dyDescent="0.25">
      <c r="A710" s="17"/>
      <c r="B710" s="52"/>
      <c r="C710" s="17"/>
      <c r="D710" s="17"/>
      <c r="E710" s="17"/>
      <c r="F710" s="17"/>
      <c r="G710" s="17"/>
      <c r="H710" s="17"/>
      <c r="I710" s="16">
        <f>IF(B710&gt;A_Stammdaten!$B$12,0,SUM(C710,D710,F710,G710)-SUM(E710,H710))</f>
        <v>0</v>
      </c>
      <c r="J710" s="51">
        <f>HLOOKUP(A_Stammdaten!$B$12,$L$4:$R$2504,ROW(B710)-3,FALSE)+IF(OR(B710=0,A_Stammdaten!$B$12&lt;B710),0,I710*1/20)</f>
        <v>0</v>
      </c>
      <c r="K710" s="51">
        <f>HLOOKUP(A_Stammdaten!$B$12,$L$4:$R$2504,ROW(B710)-3,FALSE)</f>
        <v>0</v>
      </c>
      <c r="L710" s="51">
        <f t="shared" si="38"/>
        <v>0</v>
      </c>
      <c r="M710" s="51">
        <f t="shared" si="37"/>
        <v>0</v>
      </c>
      <c r="N710" s="51">
        <f t="shared" si="37"/>
        <v>0</v>
      </c>
      <c r="O710" s="51">
        <f t="shared" si="37"/>
        <v>0</v>
      </c>
      <c r="P710" s="51">
        <f t="shared" si="37"/>
        <v>0</v>
      </c>
      <c r="Q710" s="51">
        <f t="shared" si="37"/>
        <v>0</v>
      </c>
      <c r="R710" s="51">
        <f t="shared" si="37"/>
        <v>0</v>
      </c>
    </row>
    <row r="711" spans="1:18" x14ac:dyDescent="0.25">
      <c r="A711" s="17"/>
      <c r="B711" s="52"/>
      <c r="C711" s="17"/>
      <c r="D711" s="17"/>
      <c r="E711" s="17"/>
      <c r="F711" s="17"/>
      <c r="G711" s="17"/>
      <c r="H711" s="17"/>
      <c r="I711" s="16">
        <f>IF(B711&gt;A_Stammdaten!$B$12,0,SUM(C711,D711,F711,G711)-SUM(E711,H711))</f>
        <v>0</v>
      </c>
      <c r="J711" s="51">
        <f>HLOOKUP(A_Stammdaten!$B$12,$L$4:$R$2504,ROW(B711)-3,FALSE)+IF(OR(B711=0,A_Stammdaten!$B$12&lt;B711),0,I711*1/20)</f>
        <v>0</v>
      </c>
      <c r="K711" s="51">
        <f>HLOOKUP(A_Stammdaten!$B$12,$L$4:$R$2504,ROW(B711)-3,FALSE)</f>
        <v>0</v>
      </c>
      <c r="L711" s="51">
        <f t="shared" si="38"/>
        <v>0</v>
      </c>
      <c r="M711" s="51">
        <f t="shared" si="37"/>
        <v>0</v>
      </c>
      <c r="N711" s="51">
        <f t="shared" si="37"/>
        <v>0</v>
      </c>
      <c r="O711" s="51">
        <f t="shared" si="37"/>
        <v>0</v>
      </c>
      <c r="P711" s="51">
        <f t="shared" si="37"/>
        <v>0</v>
      </c>
      <c r="Q711" s="51">
        <f t="shared" si="37"/>
        <v>0</v>
      </c>
      <c r="R711" s="51">
        <f t="shared" si="37"/>
        <v>0</v>
      </c>
    </row>
    <row r="712" spans="1:18" x14ac:dyDescent="0.25">
      <c r="A712" s="17"/>
      <c r="B712" s="52"/>
      <c r="C712" s="17"/>
      <c r="D712" s="17"/>
      <c r="E712" s="17"/>
      <c r="F712" s="17"/>
      <c r="G712" s="17"/>
      <c r="H712" s="17"/>
      <c r="I712" s="16">
        <f>IF(B712&gt;A_Stammdaten!$B$12,0,SUM(C712,D712,F712,G712)-SUM(E712,H712))</f>
        <v>0</v>
      </c>
      <c r="J712" s="51">
        <f>HLOOKUP(A_Stammdaten!$B$12,$L$4:$R$2504,ROW(B712)-3,FALSE)+IF(OR(B712=0,A_Stammdaten!$B$12&lt;B712),0,I712*1/20)</f>
        <v>0</v>
      </c>
      <c r="K712" s="51">
        <f>HLOOKUP(A_Stammdaten!$B$12,$L$4:$R$2504,ROW(B712)-3,FALSE)</f>
        <v>0</v>
      </c>
      <c r="L712" s="51">
        <f t="shared" si="38"/>
        <v>0</v>
      </c>
      <c r="M712" s="51">
        <f t="shared" si="37"/>
        <v>0</v>
      </c>
      <c r="N712" s="51">
        <f t="shared" si="37"/>
        <v>0</v>
      </c>
      <c r="O712" s="51">
        <f t="shared" si="37"/>
        <v>0</v>
      </c>
      <c r="P712" s="51">
        <f t="shared" si="37"/>
        <v>0</v>
      </c>
      <c r="Q712" s="51">
        <f t="shared" si="37"/>
        <v>0</v>
      </c>
      <c r="R712" s="51">
        <f t="shared" si="37"/>
        <v>0</v>
      </c>
    </row>
    <row r="713" spans="1:18" x14ac:dyDescent="0.25">
      <c r="A713" s="17"/>
      <c r="B713" s="52"/>
      <c r="C713" s="17"/>
      <c r="D713" s="17"/>
      <c r="E713" s="17"/>
      <c r="F713" s="17"/>
      <c r="G713" s="17"/>
      <c r="H713" s="17"/>
      <c r="I713" s="16">
        <f>IF(B713&gt;A_Stammdaten!$B$12,0,SUM(C713,D713,F713,G713)-SUM(E713,H713))</f>
        <v>0</v>
      </c>
      <c r="J713" s="51">
        <f>HLOOKUP(A_Stammdaten!$B$12,$L$4:$R$2504,ROW(B713)-3,FALSE)+IF(OR(B713=0,A_Stammdaten!$B$12&lt;B713),0,I713*1/20)</f>
        <v>0</v>
      </c>
      <c r="K713" s="51">
        <f>HLOOKUP(A_Stammdaten!$B$12,$L$4:$R$2504,ROW(B713)-3,FALSE)</f>
        <v>0</v>
      </c>
      <c r="L713" s="51">
        <f t="shared" si="38"/>
        <v>0</v>
      </c>
      <c r="M713" s="51">
        <f t="shared" si="37"/>
        <v>0</v>
      </c>
      <c r="N713" s="51">
        <f t="shared" si="37"/>
        <v>0</v>
      </c>
      <c r="O713" s="51">
        <f t="shared" si="37"/>
        <v>0</v>
      </c>
      <c r="P713" s="51">
        <f t="shared" si="37"/>
        <v>0</v>
      </c>
      <c r="Q713" s="51">
        <f t="shared" si="37"/>
        <v>0</v>
      </c>
      <c r="R713" s="51">
        <f t="shared" si="37"/>
        <v>0</v>
      </c>
    </row>
    <row r="714" spans="1:18" x14ac:dyDescent="0.25">
      <c r="A714" s="17"/>
      <c r="B714" s="52"/>
      <c r="C714" s="17"/>
      <c r="D714" s="17"/>
      <c r="E714" s="17"/>
      <c r="F714" s="17"/>
      <c r="G714" s="17"/>
      <c r="H714" s="17"/>
      <c r="I714" s="16">
        <f>IF(B714&gt;A_Stammdaten!$B$12,0,SUM(C714,D714,F714,G714)-SUM(E714,H714))</f>
        <v>0</v>
      </c>
      <c r="J714" s="51">
        <f>HLOOKUP(A_Stammdaten!$B$12,$L$4:$R$2504,ROW(B714)-3,FALSE)+IF(OR(B714=0,A_Stammdaten!$B$12&lt;B714),0,I714*1/20)</f>
        <v>0</v>
      </c>
      <c r="K714" s="51">
        <f>HLOOKUP(A_Stammdaten!$B$12,$L$4:$R$2504,ROW(B714)-3,FALSE)</f>
        <v>0</v>
      </c>
      <c r="L714" s="51">
        <f t="shared" si="38"/>
        <v>0</v>
      </c>
      <c r="M714" s="51">
        <f t="shared" si="37"/>
        <v>0</v>
      </c>
      <c r="N714" s="51">
        <f t="shared" si="37"/>
        <v>0</v>
      </c>
      <c r="O714" s="51">
        <f t="shared" si="37"/>
        <v>0</v>
      </c>
      <c r="P714" s="51">
        <f t="shared" si="37"/>
        <v>0</v>
      </c>
      <c r="Q714" s="51">
        <f t="shared" si="37"/>
        <v>0</v>
      </c>
      <c r="R714" s="51">
        <f t="shared" si="37"/>
        <v>0</v>
      </c>
    </row>
    <row r="715" spans="1:18" x14ac:dyDescent="0.25">
      <c r="A715" s="17"/>
      <c r="B715" s="52"/>
      <c r="C715" s="17"/>
      <c r="D715" s="17"/>
      <c r="E715" s="17"/>
      <c r="F715" s="17"/>
      <c r="G715" s="17"/>
      <c r="H715" s="17"/>
      <c r="I715" s="16">
        <f>IF(B715&gt;A_Stammdaten!$B$12,0,SUM(C715,D715,F715,G715)-SUM(E715,H715))</f>
        <v>0</v>
      </c>
      <c r="J715" s="51">
        <f>HLOOKUP(A_Stammdaten!$B$12,$L$4:$R$2504,ROW(B715)-3,FALSE)+IF(OR(B715=0,A_Stammdaten!$B$12&lt;B715),0,I715*1/20)</f>
        <v>0</v>
      </c>
      <c r="K715" s="51">
        <f>HLOOKUP(A_Stammdaten!$B$12,$L$4:$R$2504,ROW(B715)-3,FALSE)</f>
        <v>0</v>
      </c>
      <c r="L715" s="51">
        <f t="shared" si="38"/>
        <v>0</v>
      </c>
      <c r="M715" s="51">
        <f t="shared" si="37"/>
        <v>0</v>
      </c>
      <c r="N715" s="51">
        <f t="shared" si="37"/>
        <v>0</v>
      </c>
      <c r="O715" s="51">
        <f t="shared" si="37"/>
        <v>0</v>
      </c>
      <c r="P715" s="51">
        <f t="shared" si="37"/>
        <v>0</v>
      </c>
      <c r="Q715" s="51">
        <f t="shared" si="37"/>
        <v>0</v>
      </c>
      <c r="R715" s="51">
        <f t="shared" si="37"/>
        <v>0</v>
      </c>
    </row>
    <row r="716" spans="1:18" x14ac:dyDescent="0.25">
      <c r="A716" s="17"/>
      <c r="B716" s="52"/>
      <c r="C716" s="17"/>
      <c r="D716" s="17"/>
      <c r="E716" s="17"/>
      <c r="F716" s="17"/>
      <c r="G716" s="17"/>
      <c r="H716" s="17"/>
      <c r="I716" s="16">
        <f>IF(B716&gt;A_Stammdaten!$B$12,0,SUM(C716,D716,F716,G716)-SUM(E716,H716))</f>
        <v>0</v>
      </c>
      <c r="J716" s="51">
        <f>HLOOKUP(A_Stammdaten!$B$12,$L$4:$R$2504,ROW(B716)-3,FALSE)+IF(OR(B716=0,A_Stammdaten!$B$12&lt;B716),0,I716*1/20)</f>
        <v>0</v>
      </c>
      <c r="K716" s="51">
        <f>HLOOKUP(A_Stammdaten!$B$12,$L$4:$R$2504,ROW(B716)-3,FALSE)</f>
        <v>0</v>
      </c>
      <c r="L716" s="51">
        <f t="shared" si="38"/>
        <v>0</v>
      </c>
      <c r="M716" s="51">
        <f t="shared" si="37"/>
        <v>0</v>
      </c>
      <c r="N716" s="51">
        <f t="shared" si="37"/>
        <v>0</v>
      </c>
      <c r="O716" s="51">
        <f t="shared" si="37"/>
        <v>0</v>
      </c>
      <c r="P716" s="51">
        <f t="shared" si="37"/>
        <v>0</v>
      </c>
      <c r="Q716" s="51">
        <f t="shared" si="37"/>
        <v>0</v>
      </c>
      <c r="R716" s="51">
        <f t="shared" si="37"/>
        <v>0</v>
      </c>
    </row>
    <row r="717" spans="1:18" x14ac:dyDescent="0.25">
      <c r="A717" s="17"/>
      <c r="B717" s="52"/>
      <c r="C717" s="17"/>
      <c r="D717" s="17"/>
      <c r="E717" s="17"/>
      <c r="F717" s="17"/>
      <c r="G717" s="17"/>
      <c r="H717" s="17"/>
      <c r="I717" s="16">
        <f>IF(B717&gt;A_Stammdaten!$B$12,0,SUM(C717,D717,F717,G717)-SUM(E717,H717))</f>
        <v>0</v>
      </c>
      <c r="J717" s="51">
        <f>HLOOKUP(A_Stammdaten!$B$12,$L$4:$R$2504,ROW(B717)-3,FALSE)+IF(OR(B717=0,A_Stammdaten!$B$12&lt;B717),0,I717*1/20)</f>
        <v>0</v>
      </c>
      <c r="K717" s="51">
        <f>HLOOKUP(A_Stammdaten!$B$12,$L$4:$R$2504,ROW(B717)-3,FALSE)</f>
        <v>0</v>
      </c>
      <c r="L717" s="51">
        <f t="shared" si="38"/>
        <v>0</v>
      </c>
      <c r="M717" s="51">
        <f t="shared" si="37"/>
        <v>0</v>
      </c>
      <c r="N717" s="51">
        <f t="shared" si="37"/>
        <v>0</v>
      </c>
      <c r="O717" s="51">
        <f t="shared" si="37"/>
        <v>0</v>
      </c>
      <c r="P717" s="51">
        <f t="shared" si="37"/>
        <v>0</v>
      </c>
      <c r="Q717" s="51">
        <f t="shared" si="37"/>
        <v>0</v>
      </c>
      <c r="R717" s="51">
        <f t="shared" si="37"/>
        <v>0</v>
      </c>
    </row>
    <row r="718" spans="1:18" x14ac:dyDescent="0.25">
      <c r="A718" s="17"/>
      <c r="B718" s="52"/>
      <c r="C718" s="17"/>
      <c r="D718" s="17"/>
      <c r="E718" s="17"/>
      <c r="F718" s="17"/>
      <c r="G718" s="17"/>
      <c r="H718" s="17"/>
      <c r="I718" s="16">
        <f>IF(B718&gt;A_Stammdaten!$B$12,0,SUM(C718,D718,F718,G718)-SUM(E718,H718))</f>
        <v>0</v>
      </c>
      <c r="J718" s="51">
        <f>HLOOKUP(A_Stammdaten!$B$12,$L$4:$R$2504,ROW(B718)-3,FALSE)+IF(OR(B718=0,A_Stammdaten!$B$12&lt;B718),0,I718*1/20)</f>
        <v>0</v>
      </c>
      <c r="K718" s="51">
        <f>HLOOKUP(A_Stammdaten!$B$12,$L$4:$R$2504,ROW(B718)-3,FALSE)</f>
        <v>0</v>
      </c>
      <c r="L718" s="51">
        <f t="shared" si="38"/>
        <v>0</v>
      </c>
      <c r="M718" s="51">
        <f t="shared" si="37"/>
        <v>0</v>
      </c>
      <c r="N718" s="51">
        <f t="shared" si="37"/>
        <v>0</v>
      </c>
      <c r="O718" s="51">
        <f t="shared" si="37"/>
        <v>0</v>
      </c>
      <c r="P718" s="51">
        <f t="shared" si="37"/>
        <v>0</v>
      </c>
      <c r="Q718" s="51">
        <f t="shared" si="37"/>
        <v>0</v>
      </c>
      <c r="R718" s="51">
        <f t="shared" si="37"/>
        <v>0</v>
      </c>
    </row>
    <row r="719" spans="1:18" x14ac:dyDescent="0.25">
      <c r="A719" s="17"/>
      <c r="B719" s="52"/>
      <c r="C719" s="17"/>
      <c r="D719" s="17"/>
      <c r="E719" s="17"/>
      <c r="F719" s="17"/>
      <c r="G719" s="17"/>
      <c r="H719" s="17"/>
      <c r="I719" s="16">
        <f>IF(B719&gt;A_Stammdaten!$B$12,0,SUM(C719,D719,F719,G719)-SUM(E719,H719))</f>
        <v>0</v>
      </c>
      <c r="J719" s="51">
        <f>HLOOKUP(A_Stammdaten!$B$12,$L$4:$R$2504,ROW(B719)-3,FALSE)+IF(OR(B719=0,A_Stammdaten!$B$12&lt;B719),0,I719*1/20)</f>
        <v>0</v>
      </c>
      <c r="K719" s="51">
        <f>HLOOKUP(A_Stammdaten!$B$12,$L$4:$R$2504,ROW(B719)-3,FALSE)</f>
        <v>0</v>
      </c>
      <c r="L719" s="51">
        <f t="shared" si="38"/>
        <v>0</v>
      </c>
      <c r="M719" s="51">
        <f t="shared" si="37"/>
        <v>0</v>
      </c>
      <c r="N719" s="51">
        <f t="shared" si="37"/>
        <v>0</v>
      </c>
      <c r="O719" s="51">
        <f t="shared" si="37"/>
        <v>0</v>
      </c>
      <c r="P719" s="51">
        <f t="shared" si="37"/>
        <v>0</v>
      </c>
      <c r="Q719" s="51">
        <f t="shared" si="37"/>
        <v>0</v>
      </c>
      <c r="R719" s="51">
        <f t="shared" si="37"/>
        <v>0</v>
      </c>
    </row>
    <row r="720" spans="1:18" x14ac:dyDescent="0.25">
      <c r="A720" s="17"/>
      <c r="B720" s="52"/>
      <c r="C720" s="17"/>
      <c r="D720" s="17"/>
      <c r="E720" s="17"/>
      <c r="F720" s="17"/>
      <c r="G720" s="17"/>
      <c r="H720" s="17"/>
      <c r="I720" s="16">
        <f>IF(B720&gt;A_Stammdaten!$B$12,0,SUM(C720,D720,F720,G720)-SUM(E720,H720))</f>
        <v>0</v>
      </c>
      <c r="J720" s="51">
        <f>HLOOKUP(A_Stammdaten!$B$12,$L$4:$R$2504,ROW(B720)-3,FALSE)+IF(OR(B720=0,A_Stammdaten!$B$12&lt;B720),0,I720*1/20)</f>
        <v>0</v>
      </c>
      <c r="K720" s="51">
        <f>HLOOKUP(A_Stammdaten!$B$12,$L$4:$R$2504,ROW(B720)-3,FALSE)</f>
        <v>0</v>
      </c>
      <c r="L720" s="51">
        <f t="shared" si="38"/>
        <v>0</v>
      </c>
      <c r="M720" s="51">
        <f t="shared" si="37"/>
        <v>0</v>
      </c>
      <c r="N720" s="51">
        <f t="shared" si="37"/>
        <v>0</v>
      </c>
      <c r="O720" s="51">
        <f t="shared" si="37"/>
        <v>0</v>
      </c>
      <c r="P720" s="51">
        <f t="shared" si="37"/>
        <v>0</v>
      </c>
      <c r="Q720" s="51">
        <f t="shared" si="37"/>
        <v>0</v>
      </c>
      <c r="R720" s="51">
        <f t="shared" si="37"/>
        <v>0</v>
      </c>
    </row>
    <row r="721" spans="1:18" x14ac:dyDescent="0.25">
      <c r="A721" s="17"/>
      <c r="B721" s="52"/>
      <c r="C721" s="17"/>
      <c r="D721" s="17"/>
      <c r="E721" s="17"/>
      <c r="F721" s="17"/>
      <c r="G721" s="17"/>
      <c r="H721" s="17"/>
      <c r="I721" s="16">
        <f>IF(B721&gt;A_Stammdaten!$B$12,0,SUM(C721,D721,F721,G721)-SUM(E721,H721))</f>
        <v>0</v>
      </c>
      <c r="J721" s="51">
        <f>HLOOKUP(A_Stammdaten!$B$12,$L$4:$R$2504,ROW(B721)-3,FALSE)+IF(OR(B721=0,A_Stammdaten!$B$12&lt;B721),0,I721*1/20)</f>
        <v>0</v>
      </c>
      <c r="K721" s="51">
        <f>HLOOKUP(A_Stammdaten!$B$12,$L$4:$R$2504,ROW(B721)-3,FALSE)</f>
        <v>0</v>
      </c>
      <c r="L721" s="51">
        <f t="shared" si="38"/>
        <v>0</v>
      </c>
      <c r="M721" s="51">
        <f t="shared" si="37"/>
        <v>0</v>
      </c>
      <c r="N721" s="51">
        <f t="shared" si="37"/>
        <v>0</v>
      </c>
      <c r="O721" s="51">
        <f t="shared" si="37"/>
        <v>0</v>
      </c>
      <c r="P721" s="51">
        <f t="shared" si="37"/>
        <v>0</v>
      </c>
      <c r="Q721" s="51">
        <f t="shared" si="37"/>
        <v>0</v>
      </c>
      <c r="R721" s="51">
        <f t="shared" si="37"/>
        <v>0</v>
      </c>
    </row>
    <row r="722" spans="1:18" x14ac:dyDescent="0.25">
      <c r="A722" s="17"/>
      <c r="B722" s="52"/>
      <c r="C722" s="17"/>
      <c r="D722" s="17"/>
      <c r="E722" s="17"/>
      <c r="F722" s="17"/>
      <c r="G722" s="17"/>
      <c r="H722" s="17"/>
      <c r="I722" s="16">
        <f>IF(B722&gt;A_Stammdaten!$B$12,0,SUM(C722,D722,F722,G722)-SUM(E722,H722))</f>
        <v>0</v>
      </c>
      <c r="J722" s="51">
        <f>HLOOKUP(A_Stammdaten!$B$12,$L$4:$R$2504,ROW(B722)-3,FALSE)+IF(OR(B722=0,A_Stammdaten!$B$12&lt;B722),0,I722*1/20)</f>
        <v>0</v>
      </c>
      <c r="K722" s="51">
        <f>HLOOKUP(A_Stammdaten!$B$12,$L$4:$R$2504,ROW(B722)-3,FALSE)</f>
        <v>0</v>
      </c>
      <c r="L722" s="51">
        <f t="shared" si="38"/>
        <v>0</v>
      </c>
      <c r="M722" s="51">
        <f t="shared" si="37"/>
        <v>0</v>
      </c>
      <c r="N722" s="51">
        <f t="shared" si="37"/>
        <v>0</v>
      </c>
      <c r="O722" s="51">
        <f t="shared" si="37"/>
        <v>0</v>
      </c>
      <c r="P722" s="51">
        <f t="shared" si="37"/>
        <v>0</v>
      </c>
      <c r="Q722" s="51">
        <f t="shared" si="37"/>
        <v>0</v>
      </c>
      <c r="R722" s="51">
        <f t="shared" ref="M722:R765" si="39">IF(OR($I722=0,R$4&lt;$B722,$B722=0,20-(R$4-$B722)=0),0,$I722*(19-(R$4-$B722))/20)</f>
        <v>0</v>
      </c>
    </row>
    <row r="723" spans="1:18" x14ac:dyDescent="0.25">
      <c r="A723" s="17"/>
      <c r="B723" s="52"/>
      <c r="C723" s="17"/>
      <c r="D723" s="17"/>
      <c r="E723" s="17"/>
      <c r="F723" s="17"/>
      <c r="G723" s="17"/>
      <c r="H723" s="17"/>
      <c r="I723" s="16">
        <f>IF(B723&gt;A_Stammdaten!$B$12,0,SUM(C723,D723,F723,G723)-SUM(E723,H723))</f>
        <v>0</v>
      </c>
      <c r="J723" s="51">
        <f>HLOOKUP(A_Stammdaten!$B$12,$L$4:$R$2504,ROW(B723)-3,FALSE)+IF(OR(B723=0,A_Stammdaten!$B$12&lt;B723),0,I723*1/20)</f>
        <v>0</v>
      </c>
      <c r="K723" s="51">
        <f>HLOOKUP(A_Stammdaten!$B$12,$L$4:$R$2504,ROW(B723)-3,FALSE)</f>
        <v>0</v>
      </c>
      <c r="L723" s="51">
        <f t="shared" si="38"/>
        <v>0</v>
      </c>
      <c r="M723" s="51">
        <f t="shared" si="39"/>
        <v>0</v>
      </c>
      <c r="N723" s="51">
        <f t="shared" si="39"/>
        <v>0</v>
      </c>
      <c r="O723" s="51">
        <f t="shared" si="39"/>
        <v>0</v>
      </c>
      <c r="P723" s="51">
        <f t="shared" si="39"/>
        <v>0</v>
      </c>
      <c r="Q723" s="51">
        <f t="shared" si="39"/>
        <v>0</v>
      </c>
      <c r="R723" s="51">
        <f t="shared" si="39"/>
        <v>0</v>
      </c>
    </row>
    <row r="724" spans="1:18" x14ac:dyDescent="0.25">
      <c r="A724" s="17"/>
      <c r="B724" s="52"/>
      <c r="C724" s="17"/>
      <c r="D724" s="17"/>
      <c r="E724" s="17"/>
      <c r="F724" s="17"/>
      <c r="G724" s="17"/>
      <c r="H724" s="17"/>
      <c r="I724" s="16">
        <f>IF(B724&gt;A_Stammdaten!$B$12,0,SUM(C724,D724,F724,G724)-SUM(E724,H724))</f>
        <v>0</v>
      </c>
      <c r="J724" s="51">
        <f>HLOOKUP(A_Stammdaten!$B$12,$L$4:$R$2504,ROW(B724)-3,FALSE)+IF(OR(B724=0,A_Stammdaten!$B$12&lt;B724),0,I724*1/20)</f>
        <v>0</v>
      </c>
      <c r="K724" s="51">
        <f>HLOOKUP(A_Stammdaten!$B$12,$L$4:$R$2504,ROW(B724)-3,FALSE)</f>
        <v>0</v>
      </c>
      <c r="L724" s="51">
        <f t="shared" si="38"/>
        <v>0</v>
      </c>
      <c r="M724" s="51">
        <f t="shared" si="39"/>
        <v>0</v>
      </c>
      <c r="N724" s="51">
        <f t="shared" si="39"/>
        <v>0</v>
      </c>
      <c r="O724" s="51">
        <f t="shared" si="39"/>
        <v>0</v>
      </c>
      <c r="P724" s="51">
        <f t="shared" si="39"/>
        <v>0</v>
      </c>
      <c r="Q724" s="51">
        <f t="shared" si="39"/>
        <v>0</v>
      </c>
      <c r="R724" s="51">
        <f t="shared" si="39"/>
        <v>0</v>
      </c>
    </row>
    <row r="725" spans="1:18" x14ac:dyDescent="0.25">
      <c r="A725" s="17"/>
      <c r="B725" s="52"/>
      <c r="C725" s="17"/>
      <c r="D725" s="17"/>
      <c r="E725" s="17"/>
      <c r="F725" s="17"/>
      <c r="G725" s="17"/>
      <c r="H725" s="17"/>
      <c r="I725" s="16">
        <f>IF(B725&gt;A_Stammdaten!$B$12,0,SUM(C725,D725,F725,G725)-SUM(E725,H725))</f>
        <v>0</v>
      </c>
      <c r="J725" s="51">
        <f>HLOOKUP(A_Stammdaten!$B$12,$L$4:$R$2504,ROW(B725)-3,FALSE)+IF(OR(B725=0,A_Stammdaten!$B$12&lt;B725),0,I725*1/20)</f>
        <v>0</v>
      </c>
      <c r="K725" s="51">
        <f>HLOOKUP(A_Stammdaten!$B$12,$L$4:$R$2504,ROW(B725)-3,FALSE)</f>
        <v>0</v>
      </c>
      <c r="L725" s="51">
        <f t="shared" si="38"/>
        <v>0</v>
      </c>
      <c r="M725" s="51">
        <f t="shared" si="39"/>
        <v>0</v>
      </c>
      <c r="N725" s="51">
        <f t="shared" si="39"/>
        <v>0</v>
      </c>
      <c r="O725" s="51">
        <f t="shared" si="39"/>
        <v>0</v>
      </c>
      <c r="P725" s="51">
        <f t="shared" si="39"/>
        <v>0</v>
      </c>
      <c r="Q725" s="51">
        <f t="shared" si="39"/>
        <v>0</v>
      </c>
      <c r="R725" s="51">
        <f t="shared" si="39"/>
        <v>0</v>
      </c>
    </row>
    <row r="726" spans="1:18" x14ac:dyDescent="0.25">
      <c r="A726" s="17"/>
      <c r="B726" s="52"/>
      <c r="C726" s="17"/>
      <c r="D726" s="17"/>
      <c r="E726" s="17"/>
      <c r="F726" s="17"/>
      <c r="G726" s="17"/>
      <c r="H726" s="17"/>
      <c r="I726" s="16">
        <f>IF(B726&gt;A_Stammdaten!$B$12,0,SUM(C726,D726,F726,G726)-SUM(E726,H726))</f>
        <v>0</v>
      </c>
      <c r="J726" s="51">
        <f>HLOOKUP(A_Stammdaten!$B$12,$L$4:$R$2504,ROW(B726)-3,FALSE)+IF(OR(B726=0,A_Stammdaten!$B$12&lt;B726),0,I726*1/20)</f>
        <v>0</v>
      </c>
      <c r="K726" s="51">
        <f>HLOOKUP(A_Stammdaten!$B$12,$L$4:$R$2504,ROW(B726)-3,FALSE)</f>
        <v>0</v>
      </c>
      <c r="L726" s="51">
        <f t="shared" si="38"/>
        <v>0</v>
      </c>
      <c r="M726" s="51">
        <f t="shared" si="39"/>
        <v>0</v>
      </c>
      <c r="N726" s="51">
        <f t="shared" si="39"/>
        <v>0</v>
      </c>
      <c r="O726" s="51">
        <f t="shared" si="39"/>
        <v>0</v>
      </c>
      <c r="P726" s="51">
        <f t="shared" si="39"/>
        <v>0</v>
      </c>
      <c r="Q726" s="51">
        <f t="shared" si="39"/>
        <v>0</v>
      </c>
      <c r="R726" s="51">
        <f t="shared" si="39"/>
        <v>0</v>
      </c>
    </row>
    <row r="727" spans="1:18" x14ac:dyDescent="0.25">
      <c r="A727" s="17"/>
      <c r="B727" s="52"/>
      <c r="C727" s="17"/>
      <c r="D727" s="17"/>
      <c r="E727" s="17"/>
      <c r="F727" s="17"/>
      <c r="G727" s="17"/>
      <c r="H727" s="17"/>
      <c r="I727" s="16">
        <f>IF(B727&gt;A_Stammdaten!$B$12,0,SUM(C727,D727,F727,G727)-SUM(E727,H727))</f>
        <v>0</v>
      </c>
      <c r="J727" s="51">
        <f>HLOOKUP(A_Stammdaten!$B$12,$L$4:$R$2504,ROW(B727)-3,FALSE)+IF(OR(B727=0,A_Stammdaten!$B$12&lt;B727),0,I727*1/20)</f>
        <v>0</v>
      </c>
      <c r="K727" s="51">
        <f>HLOOKUP(A_Stammdaten!$B$12,$L$4:$R$2504,ROW(B727)-3,FALSE)</f>
        <v>0</v>
      </c>
      <c r="L727" s="51">
        <f t="shared" si="38"/>
        <v>0</v>
      </c>
      <c r="M727" s="51">
        <f t="shared" si="39"/>
        <v>0</v>
      </c>
      <c r="N727" s="51">
        <f t="shared" si="39"/>
        <v>0</v>
      </c>
      <c r="O727" s="51">
        <f t="shared" si="39"/>
        <v>0</v>
      </c>
      <c r="P727" s="51">
        <f t="shared" si="39"/>
        <v>0</v>
      </c>
      <c r="Q727" s="51">
        <f t="shared" si="39"/>
        <v>0</v>
      </c>
      <c r="R727" s="51">
        <f t="shared" si="39"/>
        <v>0</v>
      </c>
    </row>
    <row r="728" spans="1:18" x14ac:dyDescent="0.25">
      <c r="A728" s="17"/>
      <c r="B728" s="52"/>
      <c r="C728" s="17"/>
      <c r="D728" s="17"/>
      <c r="E728" s="17"/>
      <c r="F728" s="17"/>
      <c r="G728" s="17"/>
      <c r="H728" s="17"/>
      <c r="I728" s="16">
        <f>IF(B728&gt;A_Stammdaten!$B$12,0,SUM(C728,D728,F728,G728)-SUM(E728,H728))</f>
        <v>0</v>
      </c>
      <c r="J728" s="51">
        <f>HLOOKUP(A_Stammdaten!$B$12,$L$4:$R$2504,ROW(B728)-3,FALSE)+IF(OR(B728=0,A_Stammdaten!$B$12&lt;B728),0,I728*1/20)</f>
        <v>0</v>
      </c>
      <c r="K728" s="51">
        <f>HLOOKUP(A_Stammdaten!$B$12,$L$4:$R$2504,ROW(B728)-3,FALSE)</f>
        <v>0</v>
      </c>
      <c r="L728" s="51">
        <f t="shared" si="38"/>
        <v>0</v>
      </c>
      <c r="M728" s="51">
        <f t="shared" si="39"/>
        <v>0</v>
      </c>
      <c r="N728" s="51">
        <f t="shared" si="39"/>
        <v>0</v>
      </c>
      <c r="O728" s="51">
        <f t="shared" si="39"/>
        <v>0</v>
      </c>
      <c r="P728" s="51">
        <f t="shared" si="39"/>
        <v>0</v>
      </c>
      <c r="Q728" s="51">
        <f t="shared" si="39"/>
        <v>0</v>
      </c>
      <c r="R728" s="51">
        <f t="shared" si="39"/>
        <v>0</v>
      </c>
    </row>
    <row r="729" spans="1:18" x14ac:dyDescent="0.25">
      <c r="A729" s="17"/>
      <c r="B729" s="52"/>
      <c r="C729" s="17"/>
      <c r="D729" s="17"/>
      <c r="E729" s="17"/>
      <c r="F729" s="17"/>
      <c r="G729" s="17"/>
      <c r="H729" s="17"/>
      <c r="I729" s="16">
        <f>IF(B729&gt;A_Stammdaten!$B$12,0,SUM(C729,D729,F729,G729)-SUM(E729,H729))</f>
        <v>0</v>
      </c>
      <c r="J729" s="51">
        <f>HLOOKUP(A_Stammdaten!$B$12,$L$4:$R$2504,ROW(B729)-3,FALSE)+IF(OR(B729=0,A_Stammdaten!$B$12&lt;B729),0,I729*1/20)</f>
        <v>0</v>
      </c>
      <c r="K729" s="51">
        <f>HLOOKUP(A_Stammdaten!$B$12,$L$4:$R$2504,ROW(B729)-3,FALSE)</f>
        <v>0</v>
      </c>
      <c r="L729" s="51">
        <f t="shared" si="38"/>
        <v>0</v>
      </c>
      <c r="M729" s="51">
        <f t="shared" si="39"/>
        <v>0</v>
      </c>
      <c r="N729" s="51">
        <f t="shared" si="39"/>
        <v>0</v>
      </c>
      <c r="O729" s="51">
        <f t="shared" si="39"/>
        <v>0</v>
      </c>
      <c r="P729" s="51">
        <f t="shared" si="39"/>
        <v>0</v>
      </c>
      <c r="Q729" s="51">
        <f t="shared" si="39"/>
        <v>0</v>
      </c>
      <c r="R729" s="51">
        <f t="shared" si="39"/>
        <v>0</v>
      </c>
    </row>
    <row r="730" spans="1:18" x14ac:dyDescent="0.25">
      <c r="A730" s="17"/>
      <c r="B730" s="52"/>
      <c r="C730" s="17"/>
      <c r="D730" s="17"/>
      <c r="E730" s="17"/>
      <c r="F730" s="17"/>
      <c r="G730" s="17"/>
      <c r="H730" s="17"/>
      <c r="I730" s="16">
        <f>IF(B730&gt;A_Stammdaten!$B$12,0,SUM(C730,D730,F730,G730)-SUM(E730,H730))</f>
        <v>0</v>
      </c>
      <c r="J730" s="51">
        <f>HLOOKUP(A_Stammdaten!$B$12,$L$4:$R$2504,ROW(B730)-3,FALSE)+IF(OR(B730=0,A_Stammdaten!$B$12&lt;B730),0,I730*1/20)</f>
        <v>0</v>
      </c>
      <c r="K730" s="51">
        <f>HLOOKUP(A_Stammdaten!$B$12,$L$4:$R$2504,ROW(B730)-3,FALSE)</f>
        <v>0</v>
      </c>
      <c r="L730" s="51">
        <f t="shared" si="38"/>
        <v>0</v>
      </c>
      <c r="M730" s="51">
        <f t="shared" si="39"/>
        <v>0</v>
      </c>
      <c r="N730" s="51">
        <f t="shared" si="39"/>
        <v>0</v>
      </c>
      <c r="O730" s="51">
        <f t="shared" si="39"/>
        <v>0</v>
      </c>
      <c r="P730" s="51">
        <f t="shared" si="39"/>
        <v>0</v>
      </c>
      <c r="Q730" s="51">
        <f t="shared" si="39"/>
        <v>0</v>
      </c>
      <c r="R730" s="51">
        <f t="shared" si="39"/>
        <v>0</v>
      </c>
    </row>
    <row r="731" spans="1:18" x14ac:dyDescent="0.25">
      <c r="A731" s="17"/>
      <c r="B731" s="52"/>
      <c r="C731" s="17"/>
      <c r="D731" s="17"/>
      <c r="E731" s="17"/>
      <c r="F731" s="17"/>
      <c r="G731" s="17"/>
      <c r="H731" s="17"/>
      <c r="I731" s="16">
        <f>IF(B731&gt;A_Stammdaten!$B$12,0,SUM(C731,D731,F731,G731)-SUM(E731,H731))</f>
        <v>0</v>
      </c>
      <c r="J731" s="51">
        <f>HLOOKUP(A_Stammdaten!$B$12,$L$4:$R$2504,ROW(B731)-3,FALSE)+IF(OR(B731=0,A_Stammdaten!$B$12&lt;B731),0,I731*1/20)</f>
        <v>0</v>
      </c>
      <c r="K731" s="51">
        <f>HLOOKUP(A_Stammdaten!$B$12,$L$4:$R$2504,ROW(B731)-3,FALSE)</f>
        <v>0</v>
      </c>
      <c r="L731" s="51">
        <f t="shared" si="38"/>
        <v>0</v>
      </c>
      <c r="M731" s="51">
        <f t="shared" si="39"/>
        <v>0</v>
      </c>
      <c r="N731" s="51">
        <f t="shared" si="39"/>
        <v>0</v>
      </c>
      <c r="O731" s="51">
        <f t="shared" si="39"/>
        <v>0</v>
      </c>
      <c r="P731" s="51">
        <f t="shared" si="39"/>
        <v>0</v>
      </c>
      <c r="Q731" s="51">
        <f t="shared" si="39"/>
        <v>0</v>
      </c>
      <c r="R731" s="51">
        <f t="shared" si="39"/>
        <v>0</v>
      </c>
    </row>
    <row r="732" spans="1:18" x14ac:dyDescent="0.25">
      <c r="A732" s="17"/>
      <c r="B732" s="52"/>
      <c r="C732" s="17"/>
      <c r="D732" s="17"/>
      <c r="E732" s="17"/>
      <c r="F732" s="17"/>
      <c r="G732" s="17"/>
      <c r="H732" s="17"/>
      <c r="I732" s="16">
        <f>IF(B732&gt;A_Stammdaten!$B$12,0,SUM(C732,D732,F732,G732)-SUM(E732,H732))</f>
        <v>0</v>
      </c>
      <c r="J732" s="51">
        <f>HLOOKUP(A_Stammdaten!$B$12,$L$4:$R$2504,ROW(B732)-3,FALSE)+IF(OR(B732=0,A_Stammdaten!$B$12&lt;B732),0,I732*1/20)</f>
        <v>0</v>
      </c>
      <c r="K732" s="51">
        <f>HLOOKUP(A_Stammdaten!$B$12,$L$4:$R$2504,ROW(B732)-3,FALSE)</f>
        <v>0</v>
      </c>
      <c r="L732" s="51">
        <f t="shared" si="38"/>
        <v>0</v>
      </c>
      <c r="M732" s="51">
        <f t="shared" si="39"/>
        <v>0</v>
      </c>
      <c r="N732" s="51">
        <f t="shared" si="39"/>
        <v>0</v>
      </c>
      <c r="O732" s="51">
        <f t="shared" si="39"/>
        <v>0</v>
      </c>
      <c r="P732" s="51">
        <f t="shared" si="39"/>
        <v>0</v>
      </c>
      <c r="Q732" s="51">
        <f t="shared" si="39"/>
        <v>0</v>
      </c>
      <c r="R732" s="51">
        <f t="shared" si="39"/>
        <v>0</v>
      </c>
    </row>
    <row r="733" spans="1:18" x14ac:dyDescent="0.25">
      <c r="A733" s="17"/>
      <c r="B733" s="52"/>
      <c r="C733" s="17"/>
      <c r="D733" s="17"/>
      <c r="E733" s="17"/>
      <c r="F733" s="17"/>
      <c r="G733" s="17"/>
      <c r="H733" s="17"/>
      <c r="I733" s="16">
        <f>IF(B733&gt;A_Stammdaten!$B$12,0,SUM(C733,D733,F733,G733)-SUM(E733,H733))</f>
        <v>0</v>
      </c>
      <c r="J733" s="51">
        <f>HLOOKUP(A_Stammdaten!$B$12,$L$4:$R$2504,ROW(B733)-3,FALSE)+IF(OR(B733=0,A_Stammdaten!$B$12&lt;B733),0,I733*1/20)</f>
        <v>0</v>
      </c>
      <c r="K733" s="51">
        <f>HLOOKUP(A_Stammdaten!$B$12,$L$4:$R$2504,ROW(B733)-3,FALSE)</f>
        <v>0</v>
      </c>
      <c r="L733" s="51">
        <f t="shared" si="38"/>
        <v>0</v>
      </c>
      <c r="M733" s="51">
        <f t="shared" si="39"/>
        <v>0</v>
      </c>
      <c r="N733" s="51">
        <f t="shared" si="39"/>
        <v>0</v>
      </c>
      <c r="O733" s="51">
        <f t="shared" si="39"/>
        <v>0</v>
      </c>
      <c r="P733" s="51">
        <f t="shared" si="39"/>
        <v>0</v>
      </c>
      <c r="Q733" s="51">
        <f t="shared" si="39"/>
        <v>0</v>
      </c>
      <c r="R733" s="51">
        <f t="shared" si="39"/>
        <v>0</v>
      </c>
    </row>
    <row r="734" spans="1:18" x14ac:dyDescent="0.25">
      <c r="A734" s="17"/>
      <c r="B734" s="52"/>
      <c r="C734" s="17"/>
      <c r="D734" s="17"/>
      <c r="E734" s="17"/>
      <c r="F734" s="17"/>
      <c r="G734" s="17"/>
      <c r="H734" s="17"/>
      <c r="I734" s="16">
        <f>IF(B734&gt;A_Stammdaten!$B$12,0,SUM(C734,D734,F734,G734)-SUM(E734,H734))</f>
        <v>0</v>
      </c>
      <c r="J734" s="51">
        <f>HLOOKUP(A_Stammdaten!$B$12,$L$4:$R$2504,ROW(B734)-3,FALSE)+IF(OR(B734=0,A_Stammdaten!$B$12&lt;B734),0,I734*1/20)</f>
        <v>0</v>
      </c>
      <c r="K734" s="51">
        <f>HLOOKUP(A_Stammdaten!$B$12,$L$4:$R$2504,ROW(B734)-3,FALSE)</f>
        <v>0</v>
      </c>
      <c r="L734" s="51">
        <f t="shared" si="38"/>
        <v>0</v>
      </c>
      <c r="M734" s="51">
        <f t="shared" si="39"/>
        <v>0</v>
      </c>
      <c r="N734" s="51">
        <f t="shared" si="39"/>
        <v>0</v>
      </c>
      <c r="O734" s="51">
        <f t="shared" si="39"/>
        <v>0</v>
      </c>
      <c r="P734" s="51">
        <f t="shared" si="39"/>
        <v>0</v>
      </c>
      <c r="Q734" s="51">
        <f t="shared" si="39"/>
        <v>0</v>
      </c>
      <c r="R734" s="51">
        <f t="shared" si="39"/>
        <v>0</v>
      </c>
    </row>
    <row r="735" spans="1:18" x14ac:dyDescent="0.25">
      <c r="A735" s="17"/>
      <c r="B735" s="52"/>
      <c r="C735" s="17"/>
      <c r="D735" s="17"/>
      <c r="E735" s="17"/>
      <c r="F735" s="17"/>
      <c r="G735" s="17"/>
      <c r="H735" s="17"/>
      <c r="I735" s="16">
        <f>IF(B735&gt;A_Stammdaten!$B$12,0,SUM(C735,D735,F735,G735)-SUM(E735,H735))</f>
        <v>0</v>
      </c>
      <c r="J735" s="51">
        <f>HLOOKUP(A_Stammdaten!$B$12,$L$4:$R$2504,ROW(B735)-3,FALSE)+IF(OR(B735=0,A_Stammdaten!$B$12&lt;B735),0,I735*1/20)</f>
        <v>0</v>
      </c>
      <c r="K735" s="51">
        <f>HLOOKUP(A_Stammdaten!$B$12,$L$4:$R$2504,ROW(B735)-3,FALSE)</f>
        <v>0</v>
      </c>
      <c r="L735" s="51">
        <f t="shared" si="38"/>
        <v>0</v>
      </c>
      <c r="M735" s="51">
        <f t="shared" si="39"/>
        <v>0</v>
      </c>
      <c r="N735" s="51">
        <f t="shared" si="39"/>
        <v>0</v>
      </c>
      <c r="O735" s="51">
        <f t="shared" si="39"/>
        <v>0</v>
      </c>
      <c r="P735" s="51">
        <f t="shared" si="39"/>
        <v>0</v>
      </c>
      <c r="Q735" s="51">
        <f t="shared" si="39"/>
        <v>0</v>
      </c>
      <c r="R735" s="51">
        <f t="shared" si="39"/>
        <v>0</v>
      </c>
    </row>
    <row r="736" spans="1:18" x14ac:dyDescent="0.25">
      <c r="A736" s="17"/>
      <c r="B736" s="52"/>
      <c r="C736" s="17"/>
      <c r="D736" s="17"/>
      <c r="E736" s="17"/>
      <c r="F736" s="17"/>
      <c r="G736" s="17"/>
      <c r="H736" s="17"/>
      <c r="I736" s="16">
        <f>IF(B736&gt;A_Stammdaten!$B$12,0,SUM(C736,D736,F736,G736)-SUM(E736,H736))</f>
        <v>0</v>
      </c>
      <c r="J736" s="51">
        <f>HLOOKUP(A_Stammdaten!$B$12,$L$4:$R$2504,ROW(B736)-3,FALSE)+IF(OR(B736=0,A_Stammdaten!$B$12&lt;B736),0,I736*1/20)</f>
        <v>0</v>
      </c>
      <c r="K736" s="51">
        <f>HLOOKUP(A_Stammdaten!$B$12,$L$4:$R$2504,ROW(B736)-3,FALSE)</f>
        <v>0</v>
      </c>
      <c r="L736" s="51">
        <f t="shared" si="38"/>
        <v>0</v>
      </c>
      <c r="M736" s="51">
        <f t="shared" si="39"/>
        <v>0</v>
      </c>
      <c r="N736" s="51">
        <f t="shared" si="39"/>
        <v>0</v>
      </c>
      <c r="O736" s="51">
        <f t="shared" si="39"/>
        <v>0</v>
      </c>
      <c r="P736" s="51">
        <f t="shared" si="39"/>
        <v>0</v>
      </c>
      <c r="Q736" s="51">
        <f t="shared" si="39"/>
        <v>0</v>
      </c>
      <c r="R736" s="51">
        <f t="shared" si="39"/>
        <v>0</v>
      </c>
    </row>
    <row r="737" spans="1:18" x14ac:dyDescent="0.25">
      <c r="A737" s="17"/>
      <c r="B737" s="52"/>
      <c r="C737" s="17"/>
      <c r="D737" s="17"/>
      <c r="E737" s="17"/>
      <c r="F737" s="17"/>
      <c r="G737" s="17"/>
      <c r="H737" s="17"/>
      <c r="I737" s="16">
        <f>IF(B737&gt;A_Stammdaten!$B$12,0,SUM(C737,D737,F737,G737)-SUM(E737,H737))</f>
        <v>0</v>
      </c>
      <c r="J737" s="51">
        <f>HLOOKUP(A_Stammdaten!$B$12,$L$4:$R$2504,ROW(B737)-3,FALSE)+IF(OR(B737=0,A_Stammdaten!$B$12&lt;B737),0,I737*1/20)</f>
        <v>0</v>
      </c>
      <c r="K737" s="51">
        <f>HLOOKUP(A_Stammdaten!$B$12,$L$4:$R$2504,ROW(B737)-3,FALSE)</f>
        <v>0</v>
      </c>
      <c r="L737" s="51">
        <f t="shared" si="38"/>
        <v>0</v>
      </c>
      <c r="M737" s="51">
        <f t="shared" si="39"/>
        <v>0</v>
      </c>
      <c r="N737" s="51">
        <f t="shared" si="39"/>
        <v>0</v>
      </c>
      <c r="O737" s="51">
        <f t="shared" si="39"/>
        <v>0</v>
      </c>
      <c r="P737" s="51">
        <f t="shared" si="39"/>
        <v>0</v>
      </c>
      <c r="Q737" s="51">
        <f t="shared" si="39"/>
        <v>0</v>
      </c>
      <c r="R737" s="51">
        <f t="shared" si="39"/>
        <v>0</v>
      </c>
    </row>
    <row r="738" spans="1:18" x14ac:dyDescent="0.25">
      <c r="A738" s="17"/>
      <c r="B738" s="52"/>
      <c r="C738" s="17"/>
      <c r="D738" s="17"/>
      <c r="E738" s="17"/>
      <c r="F738" s="17"/>
      <c r="G738" s="17"/>
      <c r="H738" s="17"/>
      <c r="I738" s="16">
        <f>IF(B738&gt;A_Stammdaten!$B$12,0,SUM(C738,D738,F738,G738)-SUM(E738,H738))</f>
        <v>0</v>
      </c>
      <c r="J738" s="51">
        <f>HLOOKUP(A_Stammdaten!$B$12,$L$4:$R$2504,ROW(B738)-3,FALSE)+IF(OR(B738=0,A_Stammdaten!$B$12&lt;B738),0,I738*1/20)</f>
        <v>0</v>
      </c>
      <c r="K738" s="51">
        <f>HLOOKUP(A_Stammdaten!$B$12,$L$4:$R$2504,ROW(B738)-3,FALSE)</f>
        <v>0</v>
      </c>
      <c r="L738" s="51">
        <f t="shared" si="38"/>
        <v>0</v>
      </c>
      <c r="M738" s="51">
        <f t="shared" si="39"/>
        <v>0</v>
      </c>
      <c r="N738" s="51">
        <f t="shared" si="39"/>
        <v>0</v>
      </c>
      <c r="O738" s="51">
        <f t="shared" si="39"/>
        <v>0</v>
      </c>
      <c r="P738" s="51">
        <f t="shared" si="39"/>
        <v>0</v>
      </c>
      <c r="Q738" s="51">
        <f t="shared" si="39"/>
        <v>0</v>
      </c>
      <c r="R738" s="51">
        <f t="shared" si="39"/>
        <v>0</v>
      </c>
    </row>
    <row r="739" spans="1:18" x14ac:dyDescent="0.25">
      <c r="A739" s="17"/>
      <c r="B739" s="52"/>
      <c r="C739" s="17"/>
      <c r="D739" s="17"/>
      <c r="E739" s="17"/>
      <c r="F739" s="17"/>
      <c r="G739" s="17"/>
      <c r="H739" s="17"/>
      <c r="I739" s="16">
        <f>IF(B739&gt;A_Stammdaten!$B$12,0,SUM(C739,D739,F739,G739)-SUM(E739,H739))</f>
        <v>0</v>
      </c>
      <c r="J739" s="51">
        <f>HLOOKUP(A_Stammdaten!$B$12,$L$4:$R$2504,ROW(B739)-3,FALSE)+IF(OR(B739=0,A_Stammdaten!$B$12&lt;B739),0,I739*1/20)</f>
        <v>0</v>
      </c>
      <c r="K739" s="51">
        <f>HLOOKUP(A_Stammdaten!$B$12,$L$4:$R$2504,ROW(B739)-3,FALSE)</f>
        <v>0</v>
      </c>
      <c r="L739" s="51">
        <f t="shared" si="38"/>
        <v>0</v>
      </c>
      <c r="M739" s="51">
        <f t="shared" si="39"/>
        <v>0</v>
      </c>
      <c r="N739" s="51">
        <f t="shared" si="39"/>
        <v>0</v>
      </c>
      <c r="O739" s="51">
        <f t="shared" si="39"/>
        <v>0</v>
      </c>
      <c r="P739" s="51">
        <f t="shared" si="39"/>
        <v>0</v>
      </c>
      <c r="Q739" s="51">
        <f t="shared" si="39"/>
        <v>0</v>
      </c>
      <c r="R739" s="51">
        <f t="shared" si="39"/>
        <v>0</v>
      </c>
    </row>
    <row r="740" spans="1:18" x14ac:dyDescent="0.25">
      <c r="A740" s="17"/>
      <c r="B740" s="52"/>
      <c r="C740" s="17"/>
      <c r="D740" s="17"/>
      <c r="E740" s="17"/>
      <c r="F740" s="17"/>
      <c r="G740" s="17"/>
      <c r="H740" s="17"/>
      <c r="I740" s="16">
        <f>IF(B740&gt;A_Stammdaten!$B$12,0,SUM(C740,D740,F740,G740)-SUM(E740,H740))</f>
        <v>0</v>
      </c>
      <c r="J740" s="51">
        <f>HLOOKUP(A_Stammdaten!$B$12,$L$4:$R$2504,ROW(B740)-3,FALSE)+IF(OR(B740=0,A_Stammdaten!$B$12&lt;B740),0,I740*1/20)</f>
        <v>0</v>
      </c>
      <c r="K740" s="51">
        <f>HLOOKUP(A_Stammdaten!$B$12,$L$4:$R$2504,ROW(B740)-3,FALSE)</f>
        <v>0</v>
      </c>
      <c r="L740" s="51">
        <f t="shared" si="38"/>
        <v>0</v>
      </c>
      <c r="M740" s="51">
        <f t="shared" si="39"/>
        <v>0</v>
      </c>
      <c r="N740" s="51">
        <f t="shared" si="39"/>
        <v>0</v>
      </c>
      <c r="O740" s="51">
        <f t="shared" si="39"/>
        <v>0</v>
      </c>
      <c r="P740" s="51">
        <f t="shared" si="39"/>
        <v>0</v>
      </c>
      <c r="Q740" s="51">
        <f t="shared" si="39"/>
        <v>0</v>
      </c>
      <c r="R740" s="51">
        <f t="shared" si="39"/>
        <v>0</v>
      </c>
    </row>
    <row r="741" spans="1:18" x14ac:dyDescent="0.25">
      <c r="A741" s="17"/>
      <c r="B741" s="52"/>
      <c r="C741" s="17"/>
      <c r="D741" s="17"/>
      <c r="E741" s="17"/>
      <c r="F741" s="17"/>
      <c r="G741" s="17"/>
      <c r="H741" s="17"/>
      <c r="I741" s="16">
        <f>IF(B741&gt;A_Stammdaten!$B$12,0,SUM(C741,D741,F741,G741)-SUM(E741,H741))</f>
        <v>0</v>
      </c>
      <c r="J741" s="51">
        <f>HLOOKUP(A_Stammdaten!$B$12,$L$4:$R$2504,ROW(B741)-3,FALSE)+IF(OR(B741=0,A_Stammdaten!$B$12&lt;B741),0,I741*1/20)</f>
        <v>0</v>
      </c>
      <c r="K741" s="51">
        <f>HLOOKUP(A_Stammdaten!$B$12,$L$4:$R$2504,ROW(B741)-3,FALSE)</f>
        <v>0</v>
      </c>
      <c r="L741" s="51">
        <f t="shared" si="38"/>
        <v>0</v>
      </c>
      <c r="M741" s="51">
        <f t="shared" si="39"/>
        <v>0</v>
      </c>
      <c r="N741" s="51">
        <f t="shared" si="39"/>
        <v>0</v>
      </c>
      <c r="O741" s="51">
        <f t="shared" si="39"/>
        <v>0</v>
      </c>
      <c r="P741" s="51">
        <f t="shared" si="39"/>
        <v>0</v>
      </c>
      <c r="Q741" s="51">
        <f t="shared" si="39"/>
        <v>0</v>
      </c>
      <c r="R741" s="51">
        <f t="shared" si="39"/>
        <v>0</v>
      </c>
    </row>
    <row r="742" spans="1:18" x14ac:dyDescent="0.25">
      <c r="A742" s="17"/>
      <c r="B742" s="52"/>
      <c r="C742" s="17"/>
      <c r="D742" s="17"/>
      <c r="E742" s="17"/>
      <c r="F742" s="17"/>
      <c r="G742" s="17"/>
      <c r="H742" s="17"/>
      <c r="I742" s="16">
        <f>IF(B742&gt;A_Stammdaten!$B$12,0,SUM(C742,D742,F742,G742)-SUM(E742,H742))</f>
        <v>0</v>
      </c>
      <c r="J742" s="51">
        <f>HLOOKUP(A_Stammdaten!$B$12,$L$4:$R$2504,ROW(B742)-3,FALSE)+IF(OR(B742=0,A_Stammdaten!$B$12&lt;B742),0,I742*1/20)</f>
        <v>0</v>
      </c>
      <c r="K742" s="51">
        <f>HLOOKUP(A_Stammdaten!$B$12,$L$4:$R$2504,ROW(B742)-3,FALSE)</f>
        <v>0</v>
      </c>
      <c r="L742" s="51">
        <f t="shared" si="38"/>
        <v>0</v>
      </c>
      <c r="M742" s="51">
        <f t="shared" si="39"/>
        <v>0</v>
      </c>
      <c r="N742" s="51">
        <f t="shared" si="39"/>
        <v>0</v>
      </c>
      <c r="O742" s="51">
        <f t="shared" si="39"/>
        <v>0</v>
      </c>
      <c r="P742" s="51">
        <f t="shared" si="39"/>
        <v>0</v>
      </c>
      <c r="Q742" s="51">
        <f t="shared" si="39"/>
        <v>0</v>
      </c>
      <c r="R742" s="51">
        <f t="shared" si="39"/>
        <v>0</v>
      </c>
    </row>
    <row r="743" spans="1:18" x14ac:dyDescent="0.25">
      <c r="A743" s="17"/>
      <c r="B743" s="52"/>
      <c r="C743" s="17"/>
      <c r="D743" s="17"/>
      <c r="E743" s="17"/>
      <c r="F743" s="17"/>
      <c r="G743" s="17"/>
      <c r="H743" s="17"/>
      <c r="I743" s="16">
        <f>IF(B743&gt;A_Stammdaten!$B$12,0,SUM(C743,D743,F743,G743)-SUM(E743,H743))</f>
        <v>0</v>
      </c>
      <c r="J743" s="51">
        <f>HLOOKUP(A_Stammdaten!$B$12,$L$4:$R$2504,ROW(B743)-3,FALSE)+IF(OR(B743=0,A_Stammdaten!$B$12&lt;B743),0,I743*1/20)</f>
        <v>0</v>
      </c>
      <c r="K743" s="51">
        <f>HLOOKUP(A_Stammdaten!$B$12,$L$4:$R$2504,ROW(B743)-3,FALSE)</f>
        <v>0</v>
      </c>
      <c r="L743" s="51">
        <f t="shared" si="38"/>
        <v>0</v>
      </c>
      <c r="M743" s="51">
        <f t="shared" si="39"/>
        <v>0</v>
      </c>
      <c r="N743" s="51">
        <f t="shared" si="39"/>
        <v>0</v>
      </c>
      <c r="O743" s="51">
        <f t="shared" si="39"/>
        <v>0</v>
      </c>
      <c r="P743" s="51">
        <f t="shared" si="39"/>
        <v>0</v>
      </c>
      <c r="Q743" s="51">
        <f t="shared" si="39"/>
        <v>0</v>
      </c>
      <c r="R743" s="51">
        <f t="shared" si="39"/>
        <v>0</v>
      </c>
    </row>
    <row r="744" spans="1:18" x14ac:dyDescent="0.25">
      <c r="A744" s="17"/>
      <c r="B744" s="52"/>
      <c r="C744" s="17"/>
      <c r="D744" s="17"/>
      <c r="E744" s="17"/>
      <c r="F744" s="17"/>
      <c r="G744" s="17"/>
      <c r="H744" s="17"/>
      <c r="I744" s="16">
        <f>IF(B744&gt;A_Stammdaten!$B$12,0,SUM(C744,D744,F744,G744)-SUM(E744,H744))</f>
        <v>0</v>
      </c>
      <c r="J744" s="51">
        <f>HLOOKUP(A_Stammdaten!$B$12,$L$4:$R$2504,ROW(B744)-3,FALSE)+IF(OR(B744=0,A_Stammdaten!$B$12&lt;B744),0,I744*1/20)</f>
        <v>0</v>
      </c>
      <c r="K744" s="51">
        <f>HLOOKUP(A_Stammdaten!$B$12,$L$4:$R$2504,ROW(B744)-3,FALSE)</f>
        <v>0</v>
      </c>
      <c r="L744" s="51">
        <f t="shared" si="38"/>
        <v>0</v>
      </c>
      <c r="M744" s="51">
        <f t="shared" si="39"/>
        <v>0</v>
      </c>
      <c r="N744" s="51">
        <f t="shared" si="39"/>
        <v>0</v>
      </c>
      <c r="O744" s="51">
        <f t="shared" si="39"/>
        <v>0</v>
      </c>
      <c r="P744" s="51">
        <f t="shared" si="39"/>
        <v>0</v>
      </c>
      <c r="Q744" s="51">
        <f t="shared" si="39"/>
        <v>0</v>
      </c>
      <c r="R744" s="51">
        <f t="shared" si="39"/>
        <v>0</v>
      </c>
    </row>
    <row r="745" spans="1:18" x14ac:dyDescent="0.25">
      <c r="A745" s="17"/>
      <c r="B745" s="52"/>
      <c r="C745" s="17"/>
      <c r="D745" s="17"/>
      <c r="E745" s="17"/>
      <c r="F745" s="17"/>
      <c r="G745" s="17"/>
      <c r="H745" s="17"/>
      <c r="I745" s="16">
        <f>IF(B745&gt;A_Stammdaten!$B$12,0,SUM(C745,D745,F745,G745)-SUM(E745,H745))</f>
        <v>0</v>
      </c>
      <c r="J745" s="51">
        <f>HLOOKUP(A_Stammdaten!$B$12,$L$4:$R$2504,ROW(B745)-3,FALSE)+IF(OR(B745=0,A_Stammdaten!$B$12&lt;B745),0,I745*1/20)</f>
        <v>0</v>
      </c>
      <c r="K745" s="51">
        <f>HLOOKUP(A_Stammdaten!$B$12,$L$4:$R$2504,ROW(B745)-3,FALSE)</f>
        <v>0</v>
      </c>
      <c r="L745" s="51">
        <f t="shared" si="38"/>
        <v>0</v>
      </c>
      <c r="M745" s="51">
        <f t="shared" si="39"/>
        <v>0</v>
      </c>
      <c r="N745" s="51">
        <f t="shared" si="39"/>
        <v>0</v>
      </c>
      <c r="O745" s="51">
        <f t="shared" si="39"/>
        <v>0</v>
      </c>
      <c r="P745" s="51">
        <f t="shared" si="39"/>
        <v>0</v>
      </c>
      <c r="Q745" s="51">
        <f t="shared" si="39"/>
        <v>0</v>
      </c>
      <c r="R745" s="51">
        <f t="shared" si="39"/>
        <v>0</v>
      </c>
    </row>
    <row r="746" spans="1:18" x14ac:dyDescent="0.25">
      <c r="A746" s="17"/>
      <c r="B746" s="52"/>
      <c r="C746" s="17"/>
      <c r="D746" s="17"/>
      <c r="E746" s="17"/>
      <c r="F746" s="17"/>
      <c r="G746" s="17"/>
      <c r="H746" s="17"/>
      <c r="I746" s="16">
        <f>IF(B746&gt;A_Stammdaten!$B$12,0,SUM(C746,D746,F746,G746)-SUM(E746,H746))</f>
        <v>0</v>
      </c>
      <c r="J746" s="51">
        <f>HLOOKUP(A_Stammdaten!$B$12,$L$4:$R$2504,ROW(B746)-3,FALSE)+IF(OR(B746=0,A_Stammdaten!$B$12&lt;B746),0,I746*1/20)</f>
        <v>0</v>
      </c>
      <c r="K746" s="51">
        <f>HLOOKUP(A_Stammdaten!$B$12,$L$4:$R$2504,ROW(B746)-3,FALSE)</f>
        <v>0</v>
      </c>
      <c r="L746" s="51">
        <f t="shared" si="38"/>
        <v>0</v>
      </c>
      <c r="M746" s="51">
        <f t="shared" si="39"/>
        <v>0</v>
      </c>
      <c r="N746" s="51">
        <f t="shared" si="39"/>
        <v>0</v>
      </c>
      <c r="O746" s="51">
        <f t="shared" si="39"/>
        <v>0</v>
      </c>
      <c r="P746" s="51">
        <f t="shared" si="39"/>
        <v>0</v>
      </c>
      <c r="Q746" s="51">
        <f t="shared" si="39"/>
        <v>0</v>
      </c>
      <c r="R746" s="51">
        <f t="shared" si="39"/>
        <v>0</v>
      </c>
    </row>
    <row r="747" spans="1:18" x14ac:dyDescent="0.25">
      <c r="A747" s="17"/>
      <c r="B747" s="52"/>
      <c r="C747" s="17"/>
      <c r="D747" s="17"/>
      <c r="E747" s="17"/>
      <c r="F747" s="17"/>
      <c r="G747" s="17"/>
      <c r="H747" s="17"/>
      <c r="I747" s="16">
        <f>IF(B747&gt;A_Stammdaten!$B$12,0,SUM(C747,D747,F747,G747)-SUM(E747,H747))</f>
        <v>0</v>
      </c>
      <c r="J747" s="51">
        <f>HLOOKUP(A_Stammdaten!$B$12,$L$4:$R$2504,ROW(B747)-3,FALSE)+IF(OR(B747=0,A_Stammdaten!$B$12&lt;B747),0,I747*1/20)</f>
        <v>0</v>
      </c>
      <c r="K747" s="51">
        <f>HLOOKUP(A_Stammdaten!$B$12,$L$4:$R$2504,ROW(B747)-3,FALSE)</f>
        <v>0</v>
      </c>
      <c r="L747" s="51">
        <f t="shared" si="38"/>
        <v>0</v>
      </c>
      <c r="M747" s="51">
        <f t="shared" si="39"/>
        <v>0</v>
      </c>
      <c r="N747" s="51">
        <f t="shared" si="39"/>
        <v>0</v>
      </c>
      <c r="O747" s="51">
        <f t="shared" si="39"/>
        <v>0</v>
      </c>
      <c r="P747" s="51">
        <f t="shared" si="39"/>
        <v>0</v>
      </c>
      <c r="Q747" s="51">
        <f t="shared" si="39"/>
        <v>0</v>
      </c>
      <c r="R747" s="51">
        <f t="shared" si="39"/>
        <v>0</v>
      </c>
    </row>
    <row r="748" spans="1:18" x14ac:dyDescent="0.25">
      <c r="A748" s="17"/>
      <c r="B748" s="52"/>
      <c r="C748" s="17"/>
      <c r="D748" s="17"/>
      <c r="E748" s="17"/>
      <c r="F748" s="17"/>
      <c r="G748" s="17"/>
      <c r="H748" s="17"/>
      <c r="I748" s="16">
        <f>IF(B748&gt;A_Stammdaten!$B$12,0,SUM(C748,D748,F748,G748)-SUM(E748,H748))</f>
        <v>0</v>
      </c>
      <c r="J748" s="51">
        <f>HLOOKUP(A_Stammdaten!$B$12,$L$4:$R$2504,ROW(B748)-3,FALSE)+IF(OR(B748=0,A_Stammdaten!$B$12&lt;B748),0,I748*1/20)</f>
        <v>0</v>
      </c>
      <c r="K748" s="51">
        <f>HLOOKUP(A_Stammdaten!$B$12,$L$4:$R$2504,ROW(B748)-3,FALSE)</f>
        <v>0</v>
      </c>
      <c r="L748" s="51">
        <f t="shared" si="38"/>
        <v>0</v>
      </c>
      <c r="M748" s="51">
        <f t="shared" si="39"/>
        <v>0</v>
      </c>
      <c r="N748" s="51">
        <f t="shared" si="39"/>
        <v>0</v>
      </c>
      <c r="O748" s="51">
        <f t="shared" si="39"/>
        <v>0</v>
      </c>
      <c r="P748" s="51">
        <f t="shared" si="39"/>
        <v>0</v>
      </c>
      <c r="Q748" s="51">
        <f t="shared" si="39"/>
        <v>0</v>
      </c>
      <c r="R748" s="51">
        <f t="shared" si="39"/>
        <v>0</v>
      </c>
    </row>
    <row r="749" spans="1:18" x14ac:dyDescent="0.25">
      <c r="A749" s="17"/>
      <c r="B749" s="52"/>
      <c r="C749" s="17"/>
      <c r="D749" s="17"/>
      <c r="E749" s="17"/>
      <c r="F749" s="17"/>
      <c r="G749" s="17"/>
      <c r="H749" s="17"/>
      <c r="I749" s="16">
        <f>IF(B749&gt;A_Stammdaten!$B$12,0,SUM(C749,D749,F749,G749)-SUM(E749,H749))</f>
        <v>0</v>
      </c>
      <c r="J749" s="51">
        <f>HLOOKUP(A_Stammdaten!$B$12,$L$4:$R$2504,ROW(B749)-3,FALSE)+IF(OR(B749=0,A_Stammdaten!$B$12&lt;B749),0,I749*1/20)</f>
        <v>0</v>
      </c>
      <c r="K749" s="51">
        <f>HLOOKUP(A_Stammdaten!$B$12,$L$4:$R$2504,ROW(B749)-3,FALSE)</f>
        <v>0</v>
      </c>
      <c r="L749" s="51">
        <f t="shared" si="38"/>
        <v>0</v>
      </c>
      <c r="M749" s="51">
        <f t="shared" si="39"/>
        <v>0</v>
      </c>
      <c r="N749" s="51">
        <f t="shared" si="39"/>
        <v>0</v>
      </c>
      <c r="O749" s="51">
        <f t="shared" si="39"/>
        <v>0</v>
      </c>
      <c r="P749" s="51">
        <f t="shared" si="39"/>
        <v>0</v>
      </c>
      <c r="Q749" s="51">
        <f t="shared" si="39"/>
        <v>0</v>
      </c>
      <c r="R749" s="51">
        <f t="shared" si="39"/>
        <v>0</v>
      </c>
    </row>
    <row r="750" spans="1:18" x14ac:dyDescent="0.25">
      <c r="A750" s="17"/>
      <c r="B750" s="52"/>
      <c r="C750" s="17"/>
      <c r="D750" s="17"/>
      <c r="E750" s="17"/>
      <c r="F750" s="17"/>
      <c r="G750" s="17"/>
      <c r="H750" s="17"/>
      <c r="I750" s="16">
        <f>IF(B750&gt;A_Stammdaten!$B$12,0,SUM(C750,D750,F750,G750)-SUM(E750,H750))</f>
        <v>0</v>
      </c>
      <c r="J750" s="51">
        <f>HLOOKUP(A_Stammdaten!$B$12,$L$4:$R$2504,ROW(B750)-3,FALSE)+IF(OR(B750=0,A_Stammdaten!$B$12&lt;B750),0,I750*1/20)</f>
        <v>0</v>
      </c>
      <c r="K750" s="51">
        <f>HLOOKUP(A_Stammdaten!$B$12,$L$4:$R$2504,ROW(B750)-3,FALSE)</f>
        <v>0</v>
      </c>
      <c r="L750" s="51">
        <f t="shared" si="38"/>
        <v>0</v>
      </c>
      <c r="M750" s="51">
        <f t="shared" si="39"/>
        <v>0</v>
      </c>
      <c r="N750" s="51">
        <f t="shared" si="39"/>
        <v>0</v>
      </c>
      <c r="O750" s="51">
        <f t="shared" si="39"/>
        <v>0</v>
      </c>
      <c r="P750" s="51">
        <f t="shared" si="39"/>
        <v>0</v>
      </c>
      <c r="Q750" s="51">
        <f t="shared" si="39"/>
        <v>0</v>
      </c>
      <c r="R750" s="51">
        <f t="shared" si="39"/>
        <v>0</v>
      </c>
    </row>
    <row r="751" spans="1:18" x14ac:dyDescent="0.25">
      <c r="A751" s="17"/>
      <c r="B751" s="52"/>
      <c r="C751" s="17"/>
      <c r="D751" s="17"/>
      <c r="E751" s="17"/>
      <c r="F751" s="17"/>
      <c r="G751" s="17"/>
      <c r="H751" s="17"/>
      <c r="I751" s="16">
        <f>IF(B751&gt;A_Stammdaten!$B$12,0,SUM(C751,D751,F751,G751)-SUM(E751,H751))</f>
        <v>0</v>
      </c>
      <c r="J751" s="51">
        <f>HLOOKUP(A_Stammdaten!$B$12,$L$4:$R$2504,ROW(B751)-3,FALSE)+IF(OR(B751=0,A_Stammdaten!$B$12&lt;B751),0,I751*1/20)</f>
        <v>0</v>
      </c>
      <c r="K751" s="51">
        <f>HLOOKUP(A_Stammdaten!$B$12,$L$4:$R$2504,ROW(B751)-3,FALSE)</f>
        <v>0</v>
      </c>
      <c r="L751" s="51">
        <f t="shared" si="38"/>
        <v>0</v>
      </c>
      <c r="M751" s="51">
        <f t="shared" si="39"/>
        <v>0</v>
      </c>
      <c r="N751" s="51">
        <f t="shared" si="39"/>
        <v>0</v>
      </c>
      <c r="O751" s="51">
        <f t="shared" si="39"/>
        <v>0</v>
      </c>
      <c r="P751" s="51">
        <f t="shared" si="39"/>
        <v>0</v>
      </c>
      <c r="Q751" s="51">
        <f t="shared" si="39"/>
        <v>0</v>
      </c>
      <c r="R751" s="51">
        <f t="shared" si="39"/>
        <v>0</v>
      </c>
    </row>
    <row r="752" spans="1:18" x14ac:dyDescent="0.25">
      <c r="A752" s="17"/>
      <c r="B752" s="52"/>
      <c r="C752" s="17"/>
      <c r="D752" s="17"/>
      <c r="E752" s="17"/>
      <c r="F752" s="17"/>
      <c r="G752" s="17"/>
      <c r="H752" s="17"/>
      <c r="I752" s="16">
        <f>IF(B752&gt;A_Stammdaten!$B$12,0,SUM(C752,D752,F752,G752)-SUM(E752,H752))</f>
        <v>0</v>
      </c>
      <c r="J752" s="51">
        <f>HLOOKUP(A_Stammdaten!$B$12,$L$4:$R$2504,ROW(B752)-3,FALSE)+IF(OR(B752=0,A_Stammdaten!$B$12&lt;B752),0,I752*1/20)</f>
        <v>0</v>
      </c>
      <c r="K752" s="51">
        <f>HLOOKUP(A_Stammdaten!$B$12,$L$4:$R$2504,ROW(B752)-3,FALSE)</f>
        <v>0</v>
      </c>
      <c r="L752" s="51">
        <f t="shared" si="38"/>
        <v>0</v>
      </c>
      <c r="M752" s="51">
        <f t="shared" si="39"/>
        <v>0</v>
      </c>
      <c r="N752" s="51">
        <f t="shared" si="39"/>
        <v>0</v>
      </c>
      <c r="O752" s="51">
        <f t="shared" si="39"/>
        <v>0</v>
      </c>
      <c r="P752" s="51">
        <f t="shared" si="39"/>
        <v>0</v>
      </c>
      <c r="Q752" s="51">
        <f t="shared" si="39"/>
        <v>0</v>
      </c>
      <c r="R752" s="51">
        <f t="shared" si="39"/>
        <v>0</v>
      </c>
    </row>
    <row r="753" spans="1:18" x14ac:dyDescent="0.25">
      <c r="A753" s="17"/>
      <c r="B753" s="52"/>
      <c r="C753" s="17"/>
      <c r="D753" s="17"/>
      <c r="E753" s="17"/>
      <c r="F753" s="17"/>
      <c r="G753" s="17"/>
      <c r="H753" s="17"/>
      <c r="I753" s="16">
        <f>IF(B753&gt;A_Stammdaten!$B$12,0,SUM(C753,D753,F753,G753)-SUM(E753,H753))</f>
        <v>0</v>
      </c>
      <c r="J753" s="51">
        <f>HLOOKUP(A_Stammdaten!$B$12,$L$4:$R$2504,ROW(B753)-3,FALSE)+IF(OR(B753=0,A_Stammdaten!$B$12&lt;B753),0,I753*1/20)</f>
        <v>0</v>
      </c>
      <c r="K753" s="51">
        <f>HLOOKUP(A_Stammdaten!$B$12,$L$4:$R$2504,ROW(B753)-3,FALSE)</f>
        <v>0</v>
      </c>
      <c r="L753" s="51">
        <f t="shared" si="38"/>
        <v>0</v>
      </c>
      <c r="M753" s="51">
        <f t="shared" si="39"/>
        <v>0</v>
      </c>
      <c r="N753" s="51">
        <f t="shared" si="39"/>
        <v>0</v>
      </c>
      <c r="O753" s="51">
        <f t="shared" si="39"/>
        <v>0</v>
      </c>
      <c r="P753" s="51">
        <f t="shared" si="39"/>
        <v>0</v>
      </c>
      <c r="Q753" s="51">
        <f t="shared" si="39"/>
        <v>0</v>
      </c>
      <c r="R753" s="51">
        <f t="shared" si="39"/>
        <v>0</v>
      </c>
    </row>
    <row r="754" spans="1:18" x14ac:dyDescent="0.25">
      <c r="A754" s="17"/>
      <c r="B754" s="52"/>
      <c r="C754" s="17"/>
      <c r="D754" s="17"/>
      <c r="E754" s="17"/>
      <c r="F754" s="17"/>
      <c r="G754" s="17"/>
      <c r="H754" s="17"/>
      <c r="I754" s="16">
        <f>IF(B754&gt;A_Stammdaten!$B$12,0,SUM(C754,D754,F754,G754)-SUM(E754,H754))</f>
        <v>0</v>
      </c>
      <c r="J754" s="51">
        <f>HLOOKUP(A_Stammdaten!$B$12,$L$4:$R$2504,ROW(B754)-3,FALSE)+IF(OR(B754=0,A_Stammdaten!$B$12&lt;B754),0,I754*1/20)</f>
        <v>0</v>
      </c>
      <c r="K754" s="51">
        <f>HLOOKUP(A_Stammdaten!$B$12,$L$4:$R$2504,ROW(B754)-3,FALSE)</f>
        <v>0</v>
      </c>
      <c r="L754" s="51">
        <f t="shared" si="38"/>
        <v>0</v>
      </c>
      <c r="M754" s="51">
        <f t="shared" si="39"/>
        <v>0</v>
      </c>
      <c r="N754" s="51">
        <f t="shared" si="39"/>
        <v>0</v>
      </c>
      <c r="O754" s="51">
        <f t="shared" si="39"/>
        <v>0</v>
      </c>
      <c r="P754" s="51">
        <f t="shared" si="39"/>
        <v>0</v>
      </c>
      <c r="Q754" s="51">
        <f t="shared" si="39"/>
        <v>0</v>
      </c>
      <c r="R754" s="51">
        <f t="shared" si="39"/>
        <v>0</v>
      </c>
    </row>
    <row r="755" spans="1:18" x14ac:dyDescent="0.25">
      <c r="A755" s="17"/>
      <c r="B755" s="52"/>
      <c r="C755" s="17"/>
      <c r="D755" s="17"/>
      <c r="E755" s="17"/>
      <c r="F755" s="17"/>
      <c r="G755" s="17"/>
      <c r="H755" s="17"/>
      <c r="I755" s="16">
        <f>IF(B755&gt;A_Stammdaten!$B$12,0,SUM(C755,D755,F755,G755)-SUM(E755,H755))</f>
        <v>0</v>
      </c>
      <c r="J755" s="51">
        <f>HLOOKUP(A_Stammdaten!$B$12,$L$4:$R$2504,ROW(B755)-3,FALSE)+IF(OR(B755=0,A_Stammdaten!$B$12&lt;B755),0,I755*1/20)</f>
        <v>0</v>
      </c>
      <c r="K755" s="51">
        <f>HLOOKUP(A_Stammdaten!$B$12,$L$4:$R$2504,ROW(B755)-3,FALSE)</f>
        <v>0</v>
      </c>
      <c r="L755" s="51">
        <f t="shared" si="38"/>
        <v>0</v>
      </c>
      <c r="M755" s="51">
        <f t="shared" si="39"/>
        <v>0</v>
      </c>
      <c r="N755" s="51">
        <f t="shared" si="39"/>
        <v>0</v>
      </c>
      <c r="O755" s="51">
        <f t="shared" si="39"/>
        <v>0</v>
      </c>
      <c r="P755" s="51">
        <f t="shared" si="39"/>
        <v>0</v>
      </c>
      <c r="Q755" s="51">
        <f t="shared" si="39"/>
        <v>0</v>
      </c>
      <c r="R755" s="51">
        <f t="shared" si="39"/>
        <v>0</v>
      </c>
    </row>
    <row r="756" spans="1:18" x14ac:dyDescent="0.25">
      <c r="A756" s="17"/>
      <c r="B756" s="52"/>
      <c r="C756" s="17"/>
      <c r="D756" s="17"/>
      <c r="E756" s="17"/>
      <c r="F756" s="17"/>
      <c r="G756" s="17"/>
      <c r="H756" s="17"/>
      <c r="I756" s="16">
        <f>IF(B756&gt;A_Stammdaten!$B$12,0,SUM(C756,D756,F756,G756)-SUM(E756,H756))</f>
        <v>0</v>
      </c>
      <c r="J756" s="51">
        <f>HLOOKUP(A_Stammdaten!$B$12,$L$4:$R$2504,ROW(B756)-3,FALSE)+IF(OR(B756=0,A_Stammdaten!$B$12&lt;B756),0,I756*1/20)</f>
        <v>0</v>
      </c>
      <c r="K756" s="51">
        <f>HLOOKUP(A_Stammdaten!$B$12,$L$4:$R$2504,ROW(B756)-3,FALSE)</f>
        <v>0</v>
      </c>
      <c r="L756" s="51">
        <f t="shared" si="38"/>
        <v>0</v>
      </c>
      <c r="M756" s="51">
        <f t="shared" si="39"/>
        <v>0</v>
      </c>
      <c r="N756" s="51">
        <f t="shared" si="39"/>
        <v>0</v>
      </c>
      <c r="O756" s="51">
        <f t="shared" si="39"/>
        <v>0</v>
      </c>
      <c r="P756" s="51">
        <f t="shared" si="39"/>
        <v>0</v>
      </c>
      <c r="Q756" s="51">
        <f t="shared" si="39"/>
        <v>0</v>
      </c>
      <c r="R756" s="51">
        <f t="shared" si="39"/>
        <v>0</v>
      </c>
    </row>
    <row r="757" spans="1:18" x14ac:dyDescent="0.25">
      <c r="A757" s="17"/>
      <c r="B757" s="52"/>
      <c r="C757" s="17"/>
      <c r="D757" s="17"/>
      <c r="E757" s="17"/>
      <c r="F757" s="17"/>
      <c r="G757" s="17"/>
      <c r="H757" s="17"/>
      <c r="I757" s="16">
        <f>IF(B757&gt;A_Stammdaten!$B$12,0,SUM(C757,D757,F757,G757)-SUM(E757,H757))</f>
        <v>0</v>
      </c>
      <c r="J757" s="51">
        <f>HLOOKUP(A_Stammdaten!$B$12,$L$4:$R$2504,ROW(B757)-3,FALSE)+IF(OR(B757=0,A_Stammdaten!$B$12&lt;B757),0,I757*1/20)</f>
        <v>0</v>
      </c>
      <c r="K757" s="51">
        <f>HLOOKUP(A_Stammdaten!$B$12,$L$4:$R$2504,ROW(B757)-3,FALSE)</f>
        <v>0</v>
      </c>
      <c r="L757" s="51">
        <f t="shared" si="38"/>
        <v>0</v>
      </c>
      <c r="M757" s="51">
        <f t="shared" si="39"/>
        <v>0</v>
      </c>
      <c r="N757" s="51">
        <f t="shared" si="39"/>
        <v>0</v>
      </c>
      <c r="O757" s="51">
        <f t="shared" si="39"/>
        <v>0</v>
      </c>
      <c r="P757" s="51">
        <f t="shared" si="39"/>
        <v>0</v>
      </c>
      <c r="Q757" s="51">
        <f t="shared" si="39"/>
        <v>0</v>
      </c>
      <c r="R757" s="51">
        <f t="shared" si="39"/>
        <v>0</v>
      </c>
    </row>
    <row r="758" spans="1:18" x14ac:dyDescent="0.25">
      <c r="A758" s="17"/>
      <c r="B758" s="52"/>
      <c r="C758" s="17"/>
      <c r="D758" s="17"/>
      <c r="E758" s="17"/>
      <c r="F758" s="17"/>
      <c r="G758" s="17"/>
      <c r="H758" s="17"/>
      <c r="I758" s="16">
        <f>IF(B758&gt;A_Stammdaten!$B$12,0,SUM(C758,D758,F758,G758)-SUM(E758,H758))</f>
        <v>0</v>
      </c>
      <c r="J758" s="51">
        <f>HLOOKUP(A_Stammdaten!$B$12,$L$4:$R$2504,ROW(B758)-3,FALSE)+IF(OR(B758=0,A_Stammdaten!$B$12&lt;B758),0,I758*1/20)</f>
        <v>0</v>
      </c>
      <c r="K758" s="51">
        <f>HLOOKUP(A_Stammdaten!$B$12,$L$4:$R$2504,ROW(B758)-3,FALSE)</f>
        <v>0</v>
      </c>
      <c r="L758" s="51">
        <f t="shared" si="38"/>
        <v>0</v>
      </c>
      <c r="M758" s="51">
        <f t="shared" si="39"/>
        <v>0</v>
      </c>
      <c r="N758" s="51">
        <f t="shared" si="39"/>
        <v>0</v>
      </c>
      <c r="O758" s="51">
        <f t="shared" si="39"/>
        <v>0</v>
      </c>
      <c r="P758" s="51">
        <f t="shared" si="39"/>
        <v>0</v>
      </c>
      <c r="Q758" s="51">
        <f t="shared" si="39"/>
        <v>0</v>
      </c>
      <c r="R758" s="51">
        <f t="shared" si="39"/>
        <v>0</v>
      </c>
    </row>
    <row r="759" spans="1:18" x14ac:dyDescent="0.25">
      <c r="A759" s="17"/>
      <c r="B759" s="52"/>
      <c r="C759" s="17"/>
      <c r="D759" s="17"/>
      <c r="E759" s="17"/>
      <c r="F759" s="17"/>
      <c r="G759" s="17"/>
      <c r="H759" s="17"/>
      <c r="I759" s="16">
        <f>IF(B759&gt;A_Stammdaten!$B$12,0,SUM(C759,D759,F759,G759)-SUM(E759,H759))</f>
        <v>0</v>
      </c>
      <c r="J759" s="51">
        <f>HLOOKUP(A_Stammdaten!$B$12,$L$4:$R$2504,ROW(B759)-3,FALSE)+IF(OR(B759=0,A_Stammdaten!$B$12&lt;B759),0,I759*1/20)</f>
        <v>0</v>
      </c>
      <c r="K759" s="51">
        <f>HLOOKUP(A_Stammdaten!$B$12,$L$4:$R$2504,ROW(B759)-3,FALSE)</f>
        <v>0</v>
      </c>
      <c r="L759" s="51">
        <f t="shared" si="38"/>
        <v>0</v>
      </c>
      <c r="M759" s="51">
        <f t="shared" si="39"/>
        <v>0</v>
      </c>
      <c r="N759" s="51">
        <f t="shared" si="39"/>
        <v>0</v>
      </c>
      <c r="O759" s="51">
        <f t="shared" si="39"/>
        <v>0</v>
      </c>
      <c r="P759" s="51">
        <f t="shared" si="39"/>
        <v>0</v>
      </c>
      <c r="Q759" s="51">
        <f t="shared" si="39"/>
        <v>0</v>
      </c>
      <c r="R759" s="51">
        <f t="shared" si="39"/>
        <v>0</v>
      </c>
    </row>
    <row r="760" spans="1:18" x14ac:dyDescent="0.25">
      <c r="A760" s="17"/>
      <c r="B760" s="52"/>
      <c r="C760" s="17"/>
      <c r="D760" s="17"/>
      <c r="E760" s="17"/>
      <c r="F760" s="17"/>
      <c r="G760" s="17"/>
      <c r="H760" s="17"/>
      <c r="I760" s="16">
        <f>IF(B760&gt;A_Stammdaten!$B$12,0,SUM(C760,D760,F760,G760)-SUM(E760,H760))</f>
        <v>0</v>
      </c>
      <c r="J760" s="51">
        <f>HLOOKUP(A_Stammdaten!$B$12,$L$4:$R$2504,ROW(B760)-3,FALSE)+IF(OR(B760=0,A_Stammdaten!$B$12&lt;B760),0,I760*1/20)</f>
        <v>0</v>
      </c>
      <c r="K760" s="51">
        <f>HLOOKUP(A_Stammdaten!$B$12,$L$4:$R$2504,ROW(B760)-3,FALSE)</f>
        <v>0</v>
      </c>
      <c r="L760" s="51">
        <f t="shared" si="38"/>
        <v>0</v>
      </c>
      <c r="M760" s="51">
        <f t="shared" si="39"/>
        <v>0</v>
      </c>
      <c r="N760" s="51">
        <f t="shared" si="39"/>
        <v>0</v>
      </c>
      <c r="O760" s="51">
        <f t="shared" si="39"/>
        <v>0</v>
      </c>
      <c r="P760" s="51">
        <f t="shared" si="39"/>
        <v>0</v>
      </c>
      <c r="Q760" s="51">
        <f t="shared" si="39"/>
        <v>0</v>
      </c>
      <c r="R760" s="51">
        <f t="shared" si="39"/>
        <v>0</v>
      </c>
    </row>
    <row r="761" spans="1:18" x14ac:dyDescent="0.25">
      <c r="A761" s="17"/>
      <c r="B761" s="52"/>
      <c r="C761" s="17"/>
      <c r="D761" s="17"/>
      <c r="E761" s="17"/>
      <c r="F761" s="17"/>
      <c r="G761" s="17"/>
      <c r="H761" s="17"/>
      <c r="I761" s="16">
        <f>IF(B761&gt;A_Stammdaten!$B$12,0,SUM(C761,D761,F761,G761)-SUM(E761,H761))</f>
        <v>0</v>
      </c>
      <c r="J761" s="51">
        <f>HLOOKUP(A_Stammdaten!$B$12,$L$4:$R$2504,ROW(B761)-3,FALSE)+IF(OR(B761=0,A_Stammdaten!$B$12&lt;B761),0,I761*1/20)</f>
        <v>0</v>
      </c>
      <c r="K761" s="51">
        <f>HLOOKUP(A_Stammdaten!$B$12,$L$4:$R$2504,ROW(B761)-3,FALSE)</f>
        <v>0</v>
      </c>
      <c r="L761" s="51">
        <f t="shared" si="38"/>
        <v>0</v>
      </c>
      <c r="M761" s="51">
        <f t="shared" si="39"/>
        <v>0</v>
      </c>
      <c r="N761" s="51">
        <f t="shared" si="39"/>
        <v>0</v>
      </c>
      <c r="O761" s="51">
        <f t="shared" si="39"/>
        <v>0</v>
      </c>
      <c r="P761" s="51">
        <f t="shared" si="39"/>
        <v>0</v>
      </c>
      <c r="Q761" s="51">
        <f t="shared" si="39"/>
        <v>0</v>
      </c>
      <c r="R761" s="51">
        <f t="shared" si="39"/>
        <v>0</v>
      </c>
    </row>
    <row r="762" spans="1:18" x14ac:dyDescent="0.25">
      <c r="A762" s="17"/>
      <c r="B762" s="52"/>
      <c r="C762" s="17"/>
      <c r="D762" s="17"/>
      <c r="E762" s="17"/>
      <c r="F762" s="17"/>
      <c r="G762" s="17"/>
      <c r="H762" s="17"/>
      <c r="I762" s="16">
        <f>IF(B762&gt;A_Stammdaten!$B$12,0,SUM(C762,D762,F762,G762)-SUM(E762,H762))</f>
        <v>0</v>
      </c>
      <c r="J762" s="51">
        <f>HLOOKUP(A_Stammdaten!$B$12,$L$4:$R$2504,ROW(B762)-3,FALSE)+IF(OR(B762=0,A_Stammdaten!$B$12&lt;B762),0,I762*1/20)</f>
        <v>0</v>
      </c>
      <c r="K762" s="51">
        <f>HLOOKUP(A_Stammdaten!$B$12,$L$4:$R$2504,ROW(B762)-3,FALSE)</f>
        <v>0</v>
      </c>
      <c r="L762" s="51">
        <f t="shared" si="38"/>
        <v>0</v>
      </c>
      <c r="M762" s="51">
        <f t="shared" si="39"/>
        <v>0</v>
      </c>
      <c r="N762" s="51">
        <f t="shared" si="39"/>
        <v>0</v>
      </c>
      <c r="O762" s="51">
        <f t="shared" si="39"/>
        <v>0</v>
      </c>
      <c r="P762" s="51">
        <f t="shared" si="39"/>
        <v>0</v>
      </c>
      <c r="Q762" s="51">
        <f t="shared" si="39"/>
        <v>0</v>
      </c>
      <c r="R762" s="51">
        <f t="shared" si="39"/>
        <v>0</v>
      </c>
    </row>
    <row r="763" spans="1:18" x14ac:dyDescent="0.25">
      <c r="A763" s="17"/>
      <c r="B763" s="52"/>
      <c r="C763" s="17"/>
      <c r="D763" s="17"/>
      <c r="E763" s="17"/>
      <c r="F763" s="17"/>
      <c r="G763" s="17"/>
      <c r="H763" s="17"/>
      <c r="I763" s="16">
        <f>IF(B763&gt;A_Stammdaten!$B$12,0,SUM(C763,D763,F763,G763)-SUM(E763,H763))</f>
        <v>0</v>
      </c>
      <c r="J763" s="51">
        <f>HLOOKUP(A_Stammdaten!$B$12,$L$4:$R$2504,ROW(B763)-3,FALSE)+IF(OR(B763=0,A_Stammdaten!$B$12&lt;B763),0,I763*1/20)</f>
        <v>0</v>
      </c>
      <c r="K763" s="51">
        <f>HLOOKUP(A_Stammdaten!$B$12,$L$4:$R$2504,ROW(B763)-3,FALSE)</f>
        <v>0</v>
      </c>
      <c r="L763" s="51">
        <f t="shared" si="38"/>
        <v>0</v>
      </c>
      <c r="M763" s="51">
        <f t="shared" si="39"/>
        <v>0</v>
      </c>
      <c r="N763" s="51">
        <f t="shared" si="39"/>
        <v>0</v>
      </c>
      <c r="O763" s="51">
        <f t="shared" si="39"/>
        <v>0</v>
      </c>
      <c r="P763" s="51">
        <f t="shared" si="39"/>
        <v>0</v>
      </c>
      <c r="Q763" s="51">
        <f t="shared" si="39"/>
        <v>0</v>
      </c>
      <c r="R763" s="51">
        <f t="shared" si="39"/>
        <v>0</v>
      </c>
    </row>
    <row r="764" spans="1:18" x14ac:dyDescent="0.25">
      <c r="A764" s="17"/>
      <c r="B764" s="52"/>
      <c r="C764" s="17"/>
      <c r="D764" s="17"/>
      <c r="E764" s="17"/>
      <c r="F764" s="17"/>
      <c r="G764" s="17"/>
      <c r="H764" s="17"/>
      <c r="I764" s="16">
        <f>IF(B764&gt;A_Stammdaten!$B$12,0,SUM(C764,D764,F764,G764)-SUM(E764,H764))</f>
        <v>0</v>
      </c>
      <c r="J764" s="51">
        <f>HLOOKUP(A_Stammdaten!$B$12,$L$4:$R$2504,ROW(B764)-3,FALSE)+IF(OR(B764=0,A_Stammdaten!$B$12&lt;B764),0,I764*1/20)</f>
        <v>0</v>
      </c>
      <c r="K764" s="51">
        <f>HLOOKUP(A_Stammdaten!$B$12,$L$4:$R$2504,ROW(B764)-3,FALSE)</f>
        <v>0</v>
      </c>
      <c r="L764" s="51">
        <f t="shared" si="38"/>
        <v>0</v>
      </c>
      <c r="M764" s="51">
        <f t="shared" si="39"/>
        <v>0</v>
      </c>
      <c r="N764" s="51">
        <f t="shared" si="39"/>
        <v>0</v>
      </c>
      <c r="O764" s="51">
        <f t="shared" si="39"/>
        <v>0</v>
      </c>
      <c r="P764" s="51">
        <f t="shared" si="39"/>
        <v>0</v>
      </c>
      <c r="Q764" s="51">
        <f t="shared" si="39"/>
        <v>0</v>
      </c>
      <c r="R764" s="51">
        <f t="shared" si="39"/>
        <v>0</v>
      </c>
    </row>
    <row r="765" spans="1:18" x14ac:dyDescent="0.25">
      <c r="A765" s="17"/>
      <c r="B765" s="52"/>
      <c r="C765" s="17"/>
      <c r="D765" s="17"/>
      <c r="E765" s="17"/>
      <c r="F765" s="17"/>
      <c r="G765" s="17"/>
      <c r="H765" s="17"/>
      <c r="I765" s="16">
        <f>IF(B765&gt;A_Stammdaten!$B$12,0,SUM(C765,D765,F765,G765)-SUM(E765,H765))</f>
        <v>0</v>
      </c>
      <c r="J765" s="51">
        <f>HLOOKUP(A_Stammdaten!$B$12,$L$4:$R$2504,ROW(B765)-3,FALSE)+IF(OR(B765=0,A_Stammdaten!$B$12&lt;B765),0,I765*1/20)</f>
        <v>0</v>
      </c>
      <c r="K765" s="51">
        <f>HLOOKUP(A_Stammdaten!$B$12,$L$4:$R$2504,ROW(B765)-3,FALSE)</f>
        <v>0</v>
      </c>
      <c r="L765" s="51">
        <f t="shared" si="38"/>
        <v>0</v>
      </c>
      <c r="M765" s="51">
        <f t="shared" si="39"/>
        <v>0</v>
      </c>
      <c r="N765" s="51">
        <f t="shared" si="39"/>
        <v>0</v>
      </c>
      <c r="O765" s="51">
        <f t="shared" ref="M765:R807" si="40">IF(OR($I765=0,O$4&lt;$B765,$B765=0,20-(O$4-$B765)=0),0,$I765*(19-(O$4-$B765))/20)</f>
        <v>0</v>
      </c>
      <c r="P765" s="51">
        <f t="shared" si="40"/>
        <v>0</v>
      </c>
      <c r="Q765" s="51">
        <f t="shared" si="40"/>
        <v>0</v>
      </c>
      <c r="R765" s="51">
        <f t="shared" si="40"/>
        <v>0</v>
      </c>
    </row>
    <row r="766" spans="1:18" x14ac:dyDescent="0.25">
      <c r="A766" s="17"/>
      <c r="B766" s="52"/>
      <c r="C766" s="17"/>
      <c r="D766" s="17"/>
      <c r="E766" s="17"/>
      <c r="F766" s="17"/>
      <c r="G766" s="17"/>
      <c r="H766" s="17"/>
      <c r="I766" s="16">
        <f>IF(B766&gt;A_Stammdaten!$B$12,0,SUM(C766,D766,F766,G766)-SUM(E766,H766))</f>
        <v>0</v>
      </c>
      <c r="J766" s="51">
        <f>HLOOKUP(A_Stammdaten!$B$12,$L$4:$R$2504,ROW(B766)-3,FALSE)+IF(OR(B766=0,A_Stammdaten!$B$12&lt;B766),0,I766*1/20)</f>
        <v>0</v>
      </c>
      <c r="K766" s="51">
        <f>HLOOKUP(A_Stammdaten!$B$12,$L$4:$R$2504,ROW(B766)-3,FALSE)</f>
        <v>0</v>
      </c>
      <c r="L766" s="51">
        <f t="shared" si="38"/>
        <v>0</v>
      </c>
      <c r="M766" s="51">
        <f t="shared" si="40"/>
        <v>0</v>
      </c>
      <c r="N766" s="51">
        <f t="shared" si="40"/>
        <v>0</v>
      </c>
      <c r="O766" s="51">
        <f t="shared" si="40"/>
        <v>0</v>
      </c>
      <c r="P766" s="51">
        <f t="shared" si="40"/>
        <v>0</v>
      </c>
      <c r="Q766" s="51">
        <f t="shared" si="40"/>
        <v>0</v>
      </c>
      <c r="R766" s="51">
        <f t="shared" si="40"/>
        <v>0</v>
      </c>
    </row>
    <row r="767" spans="1:18" x14ac:dyDescent="0.25">
      <c r="A767" s="17"/>
      <c r="B767" s="52"/>
      <c r="C767" s="17"/>
      <c r="D767" s="17"/>
      <c r="E767" s="17"/>
      <c r="F767" s="17"/>
      <c r="G767" s="17"/>
      <c r="H767" s="17"/>
      <c r="I767" s="16">
        <f>IF(B767&gt;A_Stammdaten!$B$12,0,SUM(C767,D767,F767,G767)-SUM(E767,H767))</f>
        <v>0</v>
      </c>
      <c r="J767" s="51">
        <f>HLOOKUP(A_Stammdaten!$B$12,$L$4:$R$2504,ROW(B767)-3,FALSE)+IF(OR(B767=0,A_Stammdaten!$B$12&lt;B767),0,I767*1/20)</f>
        <v>0</v>
      </c>
      <c r="K767" s="51">
        <f>HLOOKUP(A_Stammdaten!$B$12,$L$4:$R$2504,ROW(B767)-3,FALSE)</f>
        <v>0</v>
      </c>
      <c r="L767" s="51">
        <f t="shared" si="38"/>
        <v>0</v>
      </c>
      <c r="M767" s="51">
        <f t="shared" si="40"/>
        <v>0</v>
      </c>
      <c r="N767" s="51">
        <f t="shared" si="40"/>
        <v>0</v>
      </c>
      <c r="O767" s="51">
        <f t="shared" si="40"/>
        <v>0</v>
      </c>
      <c r="P767" s="51">
        <f t="shared" si="40"/>
        <v>0</v>
      </c>
      <c r="Q767" s="51">
        <f t="shared" si="40"/>
        <v>0</v>
      </c>
      <c r="R767" s="51">
        <f t="shared" si="40"/>
        <v>0</v>
      </c>
    </row>
    <row r="768" spans="1:18" x14ac:dyDescent="0.25">
      <c r="A768" s="17"/>
      <c r="B768" s="52"/>
      <c r="C768" s="17"/>
      <c r="D768" s="17"/>
      <c r="E768" s="17"/>
      <c r="F768" s="17"/>
      <c r="G768" s="17"/>
      <c r="H768" s="17"/>
      <c r="I768" s="16">
        <f>IF(B768&gt;A_Stammdaten!$B$12,0,SUM(C768,D768,F768,G768)-SUM(E768,H768))</f>
        <v>0</v>
      </c>
      <c r="J768" s="51">
        <f>HLOOKUP(A_Stammdaten!$B$12,$L$4:$R$2504,ROW(B768)-3,FALSE)+IF(OR(B768=0,A_Stammdaten!$B$12&lt;B768),0,I768*1/20)</f>
        <v>0</v>
      </c>
      <c r="K768" s="51">
        <f>HLOOKUP(A_Stammdaten!$B$12,$L$4:$R$2504,ROW(B768)-3,FALSE)</f>
        <v>0</v>
      </c>
      <c r="L768" s="51">
        <f t="shared" ref="L768:L831" si="41">IF(OR($I768=0,L$4&lt;$B768,$B768=0,20-(L$4-$B768)=0),0,$I768*(19-(L$4-$B768))/20)</f>
        <v>0</v>
      </c>
      <c r="M768" s="51">
        <f t="shared" si="40"/>
        <v>0</v>
      </c>
      <c r="N768" s="51">
        <f t="shared" si="40"/>
        <v>0</v>
      </c>
      <c r="O768" s="51">
        <f t="shared" si="40"/>
        <v>0</v>
      </c>
      <c r="P768" s="51">
        <f t="shared" si="40"/>
        <v>0</v>
      </c>
      <c r="Q768" s="51">
        <f t="shared" si="40"/>
        <v>0</v>
      </c>
      <c r="R768" s="51">
        <f t="shared" si="40"/>
        <v>0</v>
      </c>
    </row>
    <row r="769" spans="1:18" x14ac:dyDescent="0.25">
      <c r="A769" s="17"/>
      <c r="B769" s="52"/>
      <c r="C769" s="17"/>
      <c r="D769" s="17"/>
      <c r="E769" s="17"/>
      <c r="F769" s="17"/>
      <c r="G769" s="17"/>
      <c r="H769" s="17"/>
      <c r="I769" s="16">
        <f>IF(B769&gt;A_Stammdaten!$B$12,0,SUM(C769,D769,F769,G769)-SUM(E769,H769))</f>
        <v>0</v>
      </c>
      <c r="J769" s="51">
        <f>HLOOKUP(A_Stammdaten!$B$12,$L$4:$R$2504,ROW(B769)-3,FALSE)+IF(OR(B769=0,A_Stammdaten!$B$12&lt;B769),0,I769*1/20)</f>
        <v>0</v>
      </c>
      <c r="K769" s="51">
        <f>HLOOKUP(A_Stammdaten!$B$12,$L$4:$R$2504,ROW(B769)-3,FALSE)</f>
        <v>0</v>
      </c>
      <c r="L769" s="51">
        <f t="shared" si="41"/>
        <v>0</v>
      </c>
      <c r="M769" s="51">
        <f t="shared" si="40"/>
        <v>0</v>
      </c>
      <c r="N769" s="51">
        <f t="shared" si="40"/>
        <v>0</v>
      </c>
      <c r="O769" s="51">
        <f t="shared" si="40"/>
        <v>0</v>
      </c>
      <c r="P769" s="51">
        <f t="shared" si="40"/>
        <v>0</v>
      </c>
      <c r="Q769" s="51">
        <f t="shared" si="40"/>
        <v>0</v>
      </c>
      <c r="R769" s="51">
        <f t="shared" si="40"/>
        <v>0</v>
      </c>
    </row>
    <row r="770" spans="1:18" x14ac:dyDescent="0.25">
      <c r="A770" s="17"/>
      <c r="B770" s="52"/>
      <c r="C770" s="17"/>
      <c r="D770" s="17"/>
      <c r="E770" s="17"/>
      <c r="F770" s="17"/>
      <c r="G770" s="17"/>
      <c r="H770" s="17"/>
      <c r="I770" s="16">
        <f>IF(B770&gt;A_Stammdaten!$B$12,0,SUM(C770,D770,F770,G770)-SUM(E770,H770))</f>
        <v>0</v>
      </c>
      <c r="J770" s="51">
        <f>HLOOKUP(A_Stammdaten!$B$12,$L$4:$R$2504,ROW(B770)-3,FALSE)+IF(OR(B770=0,A_Stammdaten!$B$12&lt;B770),0,I770*1/20)</f>
        <v>0</v>
      </c>
      <c r="K770" s="51">
        <f>HLOOKUP(A_Stammdaten!$B$12,$L$4:$R$2504,ROW(B770)-3,FALSE)</f>
        <v>0</v>
      </c>
      <c r="L770" s="51">
        <f t="shared" si="41"/>
        <v>0</v>
      </c>
      <c r="M770" s="51">
        <f t="shared" si="40"/>
        <v>0</v>
      </c>
      <c r="N770" s="51">
        <f t="shared" si="40"/>
        <v>0</v>
      </c>
      <c r="O770" s="51">
        <f t="shared" si="40"/>
        <v>0</v>
      </c>
      <c r="P770" s="51">
        <f t="shared" si="40"/>
        <v>0</v>
      </c>
      <c r="Q770" s="51">
        <f t="shared" si="40"/>
        <v>0</v>
      </c>
      <c r="R770" s="51">
        <f t="shared" si="40"/>
        <v>0</v>
      </c>
    </row>
    <row r="771" spans="1:18" x14ac:dyDescent="0.25">
      <c r="A771" s="17"/>
      <c r="B771" s="52"/>
      <c r="C771" s="17"/>
      <c r="D771" s="17"/>
      <c r="E771" s="17"/>
      <c r="F771" s="17"/>
      <c r="G771" s="17"/>
      <c r="H771" s="17"/>
      <c r="I771" s="16">
        <f>IF(B771&gt;A_Stammdaten!$B$12,0,SUM(C771,D771,F771,G771)-SUM(E771,H771))</f>
        <v>0</v>
      </c>
      <c r="J771" s="51">
        <f>HLOOKUP(A_Stammdaten!$B$12,$L$4:$R$2504,ROW(B771)-3,FALSE)+IF(OR(B771=0,A_Stammdaten!$B$12&lt;B771),0,I771*1/20)</f>
        <v>0</v>
      </c>
      <c r="K771" s="51">
        <f>HLOOKUP(A_Stammdaten!$B$12,$L$4:$R$2504,ROW(B771)-3,FALSE)</f>
        <v>0</v>
      </c>
      <c r="L771" s="51">
        <f t="shared" si="41"/>
        <v>0</v>
      </c>
      <c r="M771" s="51">
        <f t="shared" si="40"/>
        <v>0</v>
      </c>
      <c r="N771" s="51">
        <f t="shared" si="40"/>
        <v>0</v>
      </c>
      <c r="O771" s="51">
        <f t="shared" si="40"/>
        <v>0</v>
      </c>
      <c r="P771" s="51">
        <f t="shared" si="40"/>
        <v>0</v>
      </c>
      <c r="Q771" s="51">
        <f t="shared" si="40"/>
        <v>0</v>
      </c>
      <c r="R771" s="51">
        <f t="shared" si="40"/>
        <v>0</v>
      </c>
    </row>
    <row r="772" spans="1:18" x14ac:dyDescent="0.25">
      <c r="A772" s="17"/>
      <c r="B772" s="52"/>
      <c r="C772" s="17"/>
      <c r="D772" s="17"/>
      <c r="E772" s="17"/>
      <c r="F772" s="17"/>
      <c r="G772" s="17"/>
      <c r="H772" s="17"/>
      <c r="I772" s="16">
        <f>IF(B772&gt;A_Stammdaten!$B$12,0,SUM(C772,D772,F772,G772)-SUM(E772,H772))</f>
        <v>0</v>
      </c>
      <c r="J772" s="51">
        <f>HLOOKUP(A_Stammdaten!$B$12,$L$4:$R$2504,ROW(B772)-3,FALSE)+IF(OR(B772=0,A_Stammdaten!$B$12&lt;B772),0,I772*1/20)</f>
        <v>0</v>
      </c>
      <c r="K772" s="51">
        <f>HLOOKUP(A_Stammdaten!$B$12,$L$4:$R$2504,ROW(B772)-3,FALSE)</f>
        <v>0</v>
      </c>
      <c r="L772" s="51">
        <f t="shared" si="41"/>
        <v>0</v>
      </c>
      <c r="M772" s="51">
        <f t="shared" si="40"/>
        <v>0</v>
      </c>
      <c r="N772" s="51">
        <f t="shared" si="40"/>
        <v>0</v>
      </c>
      <c r="O772" s="51">
        <f t="shared" si="40"/>
        <v>0</v>
      </c>
      <c r="P772" s="51">
        <f t="shared" si="40"/>
        <v>0</v>
      </c>
      <c r="Q772" s="51">
        <f t="shared" si="40"/>
        <v>0</v>
      </c>
      <c r="R772" s="51">
        <f t="shared" si="40"/>
        <v>0</v>
      </c>
    </row>
    <row r="773" spans="1:18" x14ac:dyDescent="0.25">
      <c r="A773" s="17"/>
      <c r="B773" s="52"/>
      <c r="C773" s="17"/>
      <c r="D773" s="17"/>
      <c r="E773" s="17"/>
      <c r="F773" s="17"/>
      <c r="G773" s="17"/>
      <c r="H773" s="17"/>
      <c r="I773" s="16">
        <f>IF(B773&gt;A_Stammdaten!$B$12,0,SUM(C773,D773,F773,G773)-SUM(E773,H773))</f>
        <v>0</v>
      </c>
      <c r="J773" s="51">
        <f>HLOOKUP(A_Stammdaten!$B$12,$L$4:$R$2504,ROW(B773)-3,FALSE)+IF(OR(B773=0,A_Stammdaten!$B$12&lt;B773),0,I773*1/20)</f>
        <v>0</v>
      </c>
      <c r="K773" s="51">
        <f>HLOOKUP(A_Stammdaten!$B$12,$L$4:$R$2504,ROW(B773)-3,FALSE)</f>
        <v>0</v>
      </c>
      <c r="L773" s="51">
        <f t="shared" si="41"/>
        <v>0</v>
      </c>
      <c r="M773" s="51">
        <f t="shared" si="40"/>
        <v>0</v>
      </c>
      <c r="N773" s="51">
        <f t="shared" si="40"/>
        <v>0</v>
      </c>
      <c r="O773" s="51">
        <f t="shared" si="40"/>
        <v>0</v>
      </c>
      <c r="P773" s="51">
        <f t="shared" si="40"/>
        <v>0</v>
      </c>
      <c r="Q773" s="51">
        <f t="shared" si="40"/>
        <v>0</v>
      </c>
      <c r="R773" s="51">
        <f t="shared" si="40"/>
        <v>0</v>
      </c>
    </row>
    <row r="774" spans="1:18" x14ac:dyDescent="0.25">
      <c r="A774" s="17"/>
      <c r="B774" s="52"/>
      <c r="C774" s="17"/>
      <c r="D774" s="17"/>
      <c r="E774" s="17"/>
      <c r="F774" s="17"/>
      <c r="G774" s="17"/>
      <c r="H774" s="17"/>
      <c r="I774" s="16">
        <f>IF(B774&gt;A_Stammdaten!$B$12,0,SUM(C774,D774,F774,G774)-SUM(E774,H774))</f>
        <v>0</v>
      </c>
      <c r="J774" s="51">
        <f>HLOOKUP(A_Stammdaten!$B$12,$L$4:$R$2504,ROW(B774)-3,FALSE)+IF(OR(B774=0,A_Stammdaten!$B$12&lt;B774),0,I774*1/20)</f>
        <v>0</v>
      </c>
      <c r="K774" s="51">
        <f>HLOOKUP(A_Stammdaten!$B$12,$L$4:$R$2504,ROW(B774)-3,FALSE)</f>
        <v>0</v>
      </c>
      <c r="L774" s="51">
        <f t="shared" si="41"/>
        <v>0</v>
      </c>
      <c r="M774" s="51">
        <f t="shared" si="40"/>
        <v>0</v>
      </c>
      <c r="N774" s="51">
        <f t="shared" si="40"/>
        <v>0</v>
      </c>
      <c r="O774" s="51">
        <f t="shared" si="40"/>
        <v>0</v>
      </c>
      <c r="P774" s="51">
        <f t="shared" si="40"/>
        <v>0</v>
      </c>
      <c r="Q774" s="51">
        <f t="shared" si="40"/>
        <v>0</v>
      </c>
      <c r="R774" s="51">
        <f t="shared" si="40"/>
        <v>0</v>
      </c>
    </row>
    <row r="775" spans="1:18" x14ac:dyDescent="0.25">
      <c r="A775" s="17"/>
      <c r="B775" s="52"/>
      <c r="C775" s="17"/>
      <c r="D775" s="17"/>
      <c r="E775" s="17"/>
      <c r="F775" s="17"/>
      <c r="G775" s="17"/>
      <c r="H775" s="17"/>
      <c r="I775" s="16">
        <f>IF(B775&gt;A_Stammdaten!$B$12,0,SUM(C775,D775,F775,G775)-SUM(E775,H775))</f>
        <v>0</v>
      </c>
      <c r="J775" s="51">
        <f>HLOOKUP(A_Stammdaten!$B$12,$L$4:$R$2504,ROW(B775)-3,FALSE)+IF(OR(B775=0,A_Stammdaten!$B$12&lt;B775),0,I775*1/20)</f>
        <v>0</v>
      </c>
      <c r="K775" s="51">
        <f>HLOOKUP(A_Stammdaten!$B$12,$L$4:$R$2504,ROW(B775)-3,FALSE)</f>
        <v>0</v>
      </c>
      <c r="L775" s="51">
        <f t="shared" si="41"/>
        <v>0</v>
      </c>
      <c r="M775" s="51">
        <f t="shared" si="40"/>
        <v>0</v>
      </c>
      <c r="N775" s="51">
        <f t="shared" si="40"/>
        <v>0</v>
      </c>
      <c r="O775" s="51">
        <f t="shared" si="40"/>
        <v>0</v>
      </c>
      <c r="P775" s="51">
        <f t="shared" si="40"/>
        <v>0</v>
      </c>
      <c r="Q775" s="51">
        <f t="shared" si="40"/>
        <v>0</v>
      </c>
      <c r="R775" s="51">
        <f t="shared" si="40"/>
        <v>0</v>
      </c>
    </row>
    <row r="776" spans="1:18" x14ac:dyDescent="0.25">
      <c r="A776" s="17"/>
      <c r="B776" s="52"/>
      <c r="C776" s="17"/>
      <c r="D776" s="17"/>
      <c r="E776" s="17"/>
      <c r="F776" s="17"/>
      <c r="G776" s="17"/>
      <c r="H776" s="17"/>
      <c r="I776" s="16">
        <f>IF(B776&gt;A_Stammdaten!$B$12,0,SUM(C776,D776,F776,G776)-SUM(E776,H776))</f>
        <v>0</v>
      </c>
      <c r="J776" s="51">
        <f>HLOOKUP(A_Stammdaten!$B$12,$L$4:$R$2504,ROW(B776)-3,FALSE)+IF(OR(B776=0,A_Stammdaten!$B$12&lt;B776),0,I776*1/20)</f>
        <v>0</v>
      </c>
      <c r="K776" s="51">
        <f>HLOOKUP(A_Stammdaten!$B$12,$L$4:$R$2504,ROW(B776)-3,FALSE)</f>
        <v>0</v>
      </c>
      <c r="L776" s="51">
        <f t="shared" si="41"/>
        <v>0</v>
      </c>
      <c r="M776" s="51">
        <f t="shared" si="40"/>
        <v>0</v>
      </c>
      <c r="N776" s="51">
        <f t="shared" si="40"/>
        <v>0</v>
      </c>
      <c r="O776" s="51">
        <f t="shared" si="40"/>
        <v>0</v>
      </c>
      <c r="P776" s="51">
        <f t="shared" si="40"/>
        <v>0</v>
      </c>
      <c r="Q776" s="51">
        <f t="shared" si="40"/>
        <v>0</v>
      </c>
      <c r="R776" s="51">
        <f t="shared" si="40"/>
        <v>0</v>
      </c>
    </row>
    <row r="777" spans="1:18" x14ac:dyDescent="0.25">
      <c r="A777" s="17"/>
      <c r="B777" s="52"/>
      <c r="C777" s="17"/>
      <c r="D777" s="17"/>
      <c r="E777" s="17"/>
      <c r="F777" s="17"/>
      <c r="G777" s="17"/>
      <c r="H777" s="17"/>
      <c r="I777" s="16">
        <f>IF(B777&gt;A_Stammdaten!$B$12,0,SUM(C777,D777,F777,G777)-SUM(E777,H777))</f>
        <v>0</v>
      </c>
      <c r="J777" s="51">
        <f>HLOOKUP(A_Stammdaten!$B$12,$L$4:$R$2504,ROW(B777)-3,FALSE)+IF(OR(B777=0,A_Stammdaten!$B$12&lt;B777),0,I777*1/20)</f>
        <v>0</v>
      </c>
      <c r="K777" s="51">
        <f>HLOOKUP(A_Stammdaten!$B$12,$L$4:$R$2504,ROW(B777)-3,FALSE)</f>
        <v>0</v>
      </c>
      <c r="L777" s="51">
        <f t="shared" si="41"/>
        <v>0</v>
      </c>
      <c r="M777" s="51">
        <f t="shared" si="40"/>
        <v>0</v>
      </c>
      <c r="N777" s="51">
        <f t="shared" si="40"/>
        <v>0</v>
      </c>
      <c r="O777" s="51">
        <f t="shared" si="40"/>
        <v>0</v>
      </c>
      <c r="P777" s="51">
        <f t="shared" si="40"/>
        <v>0</v>
      </c>
      <c r="Q777" s="51">
        <f t="shared" si="40"/>
        <v>0</v>
      </c>
      <c r="R777" s="51">
        <f t="shared" si="40"/>
        <v>0</v>
      </c>
    </row>
    <row r="778" spans="1:18" x14ac:dyDescent="0.25">
      <c r="A778" s="17"/>
      <c r="B778" s="52"/>
      <c r="C778" s="17"/>
      <c r="D778" s="17"/>
      <c r="E778" s="17"/>
      <c r="F778" s="17"/>
      <c r="G778" s="17"/>
      <c r="H778" s="17"/>
      <c r="I778" s="16">
        <f>IF(B778&gt;A_Stammdaten!$B$12,0,SUM(C778,D778,F778,G778)-SUM(E778,H778))</f>
        <v>0</v>
      </c>
      <c r="J778" s="51">
        <f>HLOOKUP(A_Stammdaten!$B$12,$L$4:$R$2504,ROW(B778)-3,FALSE)+IF(OR(B778=0,A_Stammdaten!$B$12&lt;B778),0,I778*1/20)</f>
        <v>0</v>
      </c>
      <c r="K778" s="51">
        <f>HLOOKUP(A_Stammdaten!$B$12,$L$4:$R$2504,ROW(B778)-3,FALSE)</f>
        <v>0</v>
      </c>
      <c r="L778" s="51">
        <f t="shared" si="41"/>
        <v>0</v>
      </c>
      <c r="M778" s="51">
        <f t="shared" si="40"/>
        <v>0</v>
      </c>
      <c r="N778" s="51">
        <f t="shared" si="40"/>
        <v>0</v>
      </c>
      <c r="O778" s="51">
        <f t="shared" si="40"/>
        <v>0</v>
      </c>
      <c r="P778" s="51">
        <f t="shared" si="40"/>
        <v>0</v>
      </c>
      <c r="Q778" s="51">
        <f t="shared" si="40"/>
        <v>0</v>
      </c>
      <c r="R778" s="51">
        <f t="shared" si="40"/>
        <v>0</v>
      </c>
    </row>
    <row r="779" spans="1:18" x14ac:dyDescent="0.25">
      <c r="A779" s="17"/>
      <c r="B779" s="52"/>
      <c r="C779" s="17"/>
      <c r="D779" s="17"/>
      <c r="E779" s="17"/>
      <c r="F779" s="17"/>
      <c r="G779" s="17"/>
      <c r="H779" s="17"/>
      <c r="I779" s="16">
        <f>IF(B779&gt;A_Stammdaten!$B$12,0,SUM(C779,D779,F779,G779)-SUM(E779,H779))</f>
        <v>0</v>
      </c>
      <c r="J779" s="51">
        <f>HLOOKUP(A_Stammdaten!$B$12,$L$4:$R$2504,ROW(B779)-3,FALSE)+IF(OR(B779=0,A_Stammdaten!$B$12&lt;B779),0,I779*1/20)</f>
        <v>0</v>
      </c>
      <c r="K779" s="51">
        <f>HLOOKUP(A_Stammdaten!$B$12,$L$4:$R$2504,ROW(B779)-3,FALSE)</f>
        <v>0</v>
      </c>
      <c r="L779" s="51">
        <f t="shared" si="41"/>
        <v>0</v>
      </c>
      <c r="M779" s="51">
        <f t="shared" si="40"/>
        <v>0</v>
      </c>
      <c r="N779" s="51">
        <f t="shared" si="40"/>
        <v>0</v>
      </c>
      <c r="O779" s="51">
        <f t="shared" si="40"/>
        <v>0</v>
      </c>
      <c r="P779" s="51">
        <f t="shared" si="40"/>
        <v>0</v>
      </c>
      <c r="Q779" s="51">
        <f t="shared" si="40"/>
        <v>0</v>
      </c>
      <c r="R779" s="51">
        <f t="shared" si="40"/>
        <v>0</v>
      </c>
    </row>
    <row r="780" spans="1:18" x14ac:dyDescent="0.25">
      <c r="A780" s="17"/>
      <c r="B780" s="52"/>
      <c r="C780" s="17"/>
      <c r="D780" s="17"/>
      <c r="E780" s="17"/>
      <c r="F780" s="17"/>
      <c r="G780" s="17"/>
      <c r="H780" s="17"/>
      <c r="I780" s="16">
        <f>IF(B780&gt;A_Stammdaten!$B$12,0,SUM(C780,D780,F780,G780)-SUM(E780,H780))</f>
        <v>0</v>
      </c>
      <c r="J780" s="51">
        <f>HLOOKUP(A_Stammdaten!$B$12,$L$4:$R$2504,ROW(B780)-3,FALSE)+IF(OR(B780=0,A_Stammdaten!$B$12&lt;B780),0,I780*1/20)</f>
        <v>0</v>
      </c>
      <c r="K780" s="51">
        <f>HLOOKUP(A_Stammdaten!$B$12,$L$4:$R$2504,ROW(B780)-3,FALSE)</f>
        <v>0</v>
      </c>
      <c r="L780" s="51">
        <f t="shared" si="41"/>
        <v>0</v>
      </c>
      <c r="M780" s="51">
        <f t="shared" si="40"/>
        <v>0</v>
      </c>
      <c r="N780" s="51">
        <f t="shared" si="40"/>
        <v>0</v>
      </c>
      <c r="O780" s="51">
        <f t="shared" si="40"/>
        <v>0</v>
      </c>
      <c r="P780" s="51">
        <f t="shared" si="40"/>
        <v>0</v>
      </c>
      <c r="Q780" s="51">
        <f t="shared" si="40"/>
        <v>0</v>
      </c>
      <c r="R780" s="51">
        <f t="shared" si="40"/>
        <v>0</v>
      </c>
    </row>
    <row r="781" spans="1:18" x14ac:dyDescent="0.25">
      <c r="A781" s="17"/>
      <c r="B781" s="52"/>
      <c r="C781" s="17"/>
      <c r="D781" s="17"/>
      <c r="E781" s="17"/>
      <c r="F781" s="17"/>
      <c r="G781" s="17"/>
      <c r="H781" s="17"/>
      <c r="I781" s="16">
        <f>IF(B781&gt;A_Stammdaten!$B$12,0,SUM(C781,D781,F781,G781)-SUM(E781,H781))</f>
        <v>0</v>
      </c>
      <c r="J781" s="51">
        <f>HLOOKUP(A_Stammdaten!$B$12,$L$4:$R$2504,ROW(B781)-3,FALSE)+IF(OR(B781=0,A_Stammdaten!$B$12&lt;B781),0,I781*1/20)</f>
        <v>0</v>
      </c>
      <c r="K781" s="51">
        <f>HLOOKUP(A_Stammdaten!$B$12,$L$4:$R$2504,ROW(B781)-3,FALSE)</f>
        <v>0</v>
      </c>
      <c r="L781" s="51">
        <f t="shared" si="41"/>
        <v>0</v>
      </c>
      <c r="M781" s="51">
        <f t="shared" si="40"/>
        <v>0</v>
      </c>
      <c r="N781" s="51">
        <f t="shared" si="40"/>
        <v>0</v>
      </c>
      <c r="O781" s="51">
        <f t="shared" si="40"/>
        <v>0</v>
      </c>
      <c r="P781" s="51">
        <f t="shared" si="40"/>
        <v>0</v>
      </c>
      <c r="Q781" s="51">
        <f t="shared" si="40"/>
        <v>0</v>
      </c>
      <c r="R781" s="51">
        <f t="shared" si="40"/>
        <v>0</v>
      </c>
    </row>
    <row r="782" spans="1:18" x14ac:dyDescent="0.25">
      <c r="A782" s="17"/>
      <c r="B782" s="52"/>
      <c r="C782" s="17"/>
      <c r="D782" s="17"/>
      <c r="E782" s="17"/>
      <c r="F782" s="17"/>
      <c r="G782" s="17"/>
      <c r="H782" s="17"/>
      <c r="I782" s="16">
        <f>IF(B782&gt;A_Stammdaten!$B$12,0,SUM(C782,D782,F782,G782)-SUM(E782,H782))</f>
        <v>0</v>
      </c>
      <c r="J782" s="51">
        <f>HLOOKUP(A_Stammdaten!$B$12,$L$4:$R$2504,ROW(B782)-3,FALSE)+IF(OR(B782=0,A_Stammdaten!$B$12&lt;B782),0,I782*1/20)</f>
        <v>0</v>
      </c>
      <c r="K782" s="51">
        <f>HLOOKUP(A_Stammdaten!$B$12,$L$4:$R$2504,ROW(B782)-3,FALSE)</f>
        <v>0</v>
      </c>
      <c r="L782" s="51">
        <f t="shared" si="41"/>
        <v>0</v>
      </c>
      <c r="M782" s="51">
        <f t="shared" si="40"/>
        <v>0</v>
      </c>
      <c r="N782" s="51">
        <f t="shared" si="40"/>
        <v>0</v>
      </c>
      <c r="O782" s="51">
        <f t="shared" si="40"/>
        <v>0</v>
      </c>
      <c r="P782" s="51">
        <f t="shared" si="40"/>
        <v>0</v>
      </c>
      <c r="Q782" s="51">
        <f t="shared" si="40"/>
        <v>0</v>
      </c>
      <c r="R782" s="51">
        <f t="shared" si="40"/>
        <v>0</v>
      </c>
    </row>
    <row r="783" spans="1:18" x14ac:dyDescent="0.25">
      <c r="A783" s="17"/>
      <c r="B783" s="52"/>
      <c r="C783" s="17"/>
      <c r="D783" s="17"/>
      <c r="E783" s="17"/>
      <c r="F783" s="17"/>
      <c r="G783" s="17"/>
      <c r="H783" s="17"/>
      <c r="I783" s="16">
        <f>IF(B783&gt;A_Stammdaten!$B$12,0,SUM(C783,D783,F783,G783)-SUM(E783,H783))</f>
        <v>0</v>
      </c>
      <c r="J783" s="51">
        <f>HLOOKUP(A_Stammdaten!$B$12,$L$4:$R$2504,ROW(B783)-3,FALSE)+IF(OR(B783=0,A_Stammdaten!$B$12&lt;B783),0,I783*1/20)</f>
        <v>0</v>
      </c>
      <c r="K783" s="51">
        <f>HLOOKUP(A_Stammdaten!$B$12,$L$4:$R$2504,ROW(B783)-3,FALSE)</f>
        <v>0</v>
      </c>
      <c r="L783" s="51">
        <f t="shared" si="41"/>
        <v>0</v>
      </c>
      <c r="M783" s="51">
        <f t="shared" si="40"/>
        <v>0</v>
      </c>
      <c r="N783" s="51">
        <f t="shared" si="40"/>
        <v>0</v>
      </c>
      <c r="O783" s="51">
        <f t="shared" si="40"/>
        <v>0</v>
      </c>
      <c r="P783" s="51">
        <f t="shared" si="40"/>
        <v>0</v>
      </c>
      <c r="Q783" s="51">
        <f t="shared" si="40"/>
        <v>0</v>
      </c>
      <c r="R783" s="51">
        <f t="shared" si="40"/>
        <v>0</v>
      </c>
    </row>
    <row r="784" spans="1:18" x14ac:dyDescent="0.25">
      <c r="A784" s="17"/>
      <c r="B784" s="52"/>
      <c r="C784" s="17"/>
      <c r="D784" s="17"/>
      <c r="E784" s="17"/>
      <c r="F784" s="17"/>
      <c r="G784" s="17"/>
      <c r="H784" s="17"/>
      <c r="I784" s="16">
        <f>IF(B784&gt;A_Stammdaten!$B$12,0,SUM(C784,D784,F784,G784)-SUM(E784,H784))</f>
        <v>0</v>
      </c>
      <c r="J784" s="51">
        <f>HLOOKUP(A_Stammdaten!$B$12,$L$4:$R$2504,ROW(B784)-3,FALSE)+IF(OR(B784=0,A_Stammdaten!$B$12&lt;B784),0,I784*1/20)</f>
        <v>0</v>
      </c>
      <c r="K784" s="51">
        <f>HLOOKUP(A_Stammdaten!$B$12,$L$4:$R$2504,ROW(B784)-3,FALSE)</f>
        <v>0</v>
      </c>
      <c r="L784" s="51">
        <f t="shared" si="41"/>
        <v>0</v>
      </c>
      <c r="M784" s="51">
        <f t="shared" si="40"/>
        <v>0</v>
      </c>
      <c r="N784" s="51">
        <f t="shared" si="40"/>
        <v>0</v>
      </c>
      <c r="O784" s="51">
        <f t="shared" si="40"/>
        <v>0</v>
      </c>
      <c r="P784" s="51">
        <f t="shared" si="40"/>
        <v>0</v>
      </c>
      <c r="Q784" s="51">
        <f t="shared" si="40"/>
        <v>0</v>
      </c>
      <c r="R784" s="51">
        <f t="shared" si="40"/>
        <v>0</v>
      </c>
    </row>
    <row r="785" spans="1:18" x14ac:dyDescent="0.25">
      <c r="A785" s="17"/>
      <c r="B785" s="52"/>
      <c r="C785" s="17"/>
      <c r="D785" s="17"/>
      <c r="E785" s="17"/>
      <c r="F785" s="17"/>
      <c r="G785" s="17"/>
      <c r="H785" s="17"/>
      <c r="I785" s="16">
        <f>IF(B785&gt;A_Stammdaten!$B$12,0,SUM(C785,D785,F785,G785)-SUM(E785,H785))</f>
        <v>0</v>
      </c>
      <c r="J785" s="51">
        <f>HLOOKUP(A_Stammdaten!$B$12,$L$4:$R$2504,ROW(B785)-3,FALSE)+IF(OR(B785=0,A_Stammdaten!$B$12&lt;B785),0,I785*1/20)</f>
        <v>0</v>
      </c>
      <c r="K785" s="51">
        <f>HLOOKUP(A_Stammdaten!$B$12,$L$4:$R$2504,ROW(B785)-3,FALSE)</f>
        <v>0</v>
      </c>
      <c r="L785" s="51">
        <f t="shared" si="41"/>
        <v>0</v>
      </c>
      <c r="M785" s="51">
        <f t="shared" si="40"/>
        <v>0</v>
      </c>
      <c r="N785" s="51">
        <f t="shared" si="40"/>
        <v>0</v>
      </c>
      <c r="O785" s="51">
        <f t="shared" si="40"/>
        <v>0</v>
      </c>
      <c r="P785" s="51">
        <f t="shared" si="40"/>
        <v>0</v>
      </c>
      <c r="Q785" s="51">
        <f t="shared" si="40"/>
        <v>0</v>
      </c>
      <c r="R785" s="51">
        <f t="shared" si="40"/>
        <v>0</v>
      </c>
    </row>
    <row r="786" spans="1:18" x14ac:dyDescent="0.25">
      <c r="A786" s="17"/>
      <c r="B786" s="52"/>
      <c r="C786" s="17"/>
      <c r="D786" s="17"/>
      <c r="E786" s="17"/>
      <c r="F786" s="17"/>
      <c r="G786" s="17"/>
      <c r="H786" s="17"/>
      <c r="I786" s="16">
        <f>IF(B786&gt;A_Stammdaten!$B$12,0,SUM(C786,D786,F786,G786)-SUM(E786,H786))</f>
        <v>0</v>
      </c>
      <c r="J786" s="51">
        <f>HLOOKUP(A_Stammdaten!$B$12,$L$4:$R$2504,ROW(B786)-3,FALSE)+IF(OR(B786=0,A_Stammdaten!$B$12&lt;B786),0,I786*1/20)</f>
        <v>0</v>
      </c>
      <c r="K786" s="51">
        <f>HLOOKUP(A_Stammdaten!$B$12,$L$4:$R$2504,ROW(B786)-3,FALSE)</f>
        <v>0</v>
      </c>
      <c r="L786" s="51">
        <f t="shared" si="41"/>
        <v>0</v>
      </c>
      <c r="M786" s="51">
        <f t="shared" si="40"/>
        <v>0</v>
      </c>
      <c r="N786" s="51">
        <f t="shared" si="40"/>
        <v>0</v>
      </c>
      <c r="O786" s="51">
        <f t="shared" si="40"/>
        <v>0</v>
      </c>
      <c r="P786" s="51">
        <f t="shared" si="40"/>
        <v>0</v>
      </c>
      <c r="Q786" s="51">
        <f t="shared" si="40"/>
        <v>0</v>
      </c>
      <c r="R786" s="51">
        <f t="shared" si="40"/>
        <v>0</v>
      </c>
    </row>
    <row r="787" spans="1:18" x14ac:dyDescent="0.25">
      <c r="A787" s="17"/>
      <c r="B787" s="52"/>
      <c r="C787" s="17"/>
      <c r="D787" s="17"/>
      <c r="E787" s="17"/>
      <c r="F787" s="17"/>
      <c r="G787" s="17"/>
      <c r="H787" s="17"/>
      <c r="I787" s="16">
        <f>IF(B787&gt;A_Stammdaten!$B$12,0,SUM(C787,D787,F787,G787)-SUM(E787,H787))</f>
        <v>0</v>
      </c>
      <c r="J787" s="51">
        <f>HLOOKUP(A_Stammdaten!$B$12,$L$4:$R$2504,ROW(B787)-3,FALSE)+IF(OR(B787=0,A_Stammdaten!$B$12&lt;B787),0,I787*1/20)</f>
        <v>0</v>
      </c>
      <c r="K787" s="51">
        <f>HLOOKUP(A_Stammdaten!$B$12,$L$4:$R$2504,ROW(B787)-3,FALSE)</f>
        <v>0</v>
      </c>
      <c r="L787" s="51">
        <f t="shared" si="41"/>
        <v>0</v>
      </c>
      <c r="M787" s="51">
        <f t="shared" si="40"/>
        <v>0</v>
      </c>
      <c r="N787" s="51">
        <f t="shared" si="40"/>
        <v>0</v>
      </c>
      <c r="O787" s="51">
        <f t="shared" si="40"/>
        <v>0</v>
      </c>
      <c r="P787" s="51">
        <f t="shared" si="40"/>
        <v>0</v>
      </c>
      <c r="Q787" s="51">
        <f t="shared" si="40"/>
        <v>0</v>
      </c>
      <c r="R787" s="51">
        <f t="shared" si="40"/>
        <v>0</v>
      </c>
    </row>
    <row r="788" spans="1:18" x14ac:dyDescent="0.25">
      <c r="A788" s="17"/>
      <c r="B788" s="52"/>
      <c r="C788" s="17"/>
      <c r="D788" s="17"/>
      <c r="E788" s="17"/>
      <c r="F788" s="17"/>
      <c r="G788" s="17"/>
      <c r="H788" s="17"/>
      <c r="I788" s="16">
        <f>IF(B788&gt;A_Stammdaten!$B$12,0,SUM(C788,D788,F788,G788)-SUM(E788,H788))</f>
        <v>0</v>
      </c>
      <c r="J788" s="51">
        <f>HLOOKUP(A_Stammdaten!$B$12,$L$4:$R$2504,ROW(B788)-3,FALSE)+IF(OR(B788=0,A_Stammdaten!$B$12&lt;B788),0,I788*1/20)</f>
        <v>0</v>
      </c>
      <c r="K788" s="51">
        <f>HLOOKUP(A_Stammdaten!$B$12,$L$4:$R$2504,ROW(B788)-3,FALSE)</f>
        <v>0</v>
      </c>
      <c r="L788" s="51">
        <f t="shared" si="41"/>
        <v>0</v>
      </c>
      <c r="M788" s="51">
        <f t="shared" si="40"/>
        <v>0</v>
      </c>
      <c r="N788" s="51">
        <f t="shared" si="40"/>
        <v>0</v>
      </c>
      <c r="O788" s="51">
        <f t="shared" si="40"/>
        <v>0</v>
      </c>
      <c r="P788" s="51">
        <f t="shared" si="40"/>
        <v>0</v>
      </c>
      <c r="Q788" s="51">
        <f t="shared" si="40"/>
        <v>0</v>
      </c>
      <c r="R788" s="51">
        <f t="shared" si="40"/>
        <v>0</v>
      </c>
    </row>
    <row r="789" spans="1:18" x14ac:dyDescent="0.25">
      <c r="A789" s="17"/>
      <c r="B789" s="52"/>
      <c r="C789" s="17"/>
      <c r="D789" s="17"/>
      <c r="E789" s="17"/>
      <c r="F789" s="17"/>
      <c r="G789" s="17"/>
      <c r="H789" s="17"/>
      <c r="I789" s="16">
        <f>IF(B789&gt;A_Stammdaten!$B$12,0,SUM(C789,D789,F789,G789)-SUM(E789,H789))</f>
        <v>0</v>
      </c>
      <c r="J789" s="51">
        <f>HLOOKUP(A_Stammdaten!$B$12,$L$4:$R$2504,ROW(B789)-3,FALSE)+IF(OR(B789=0,A_Stammdaten!$B$12&lt;B789),0,I789*1/20)</f>
        <v>0</v>
      </c>
      <c r="K789" s="51">
        <f>HLOOKUP(A_Stammdaten!$B$12,$L$4:$R$2504,ROW(B789)-3,FALSE)</f>
        <v>0</v>
      </c>
      <c r="L789" s="51">
        <f t="shared" si="41"/>
        <v>0</v>
      </c>
      <c r="M789" s="51">
        <f t="shared" si="40"/>
        <v>0</v>
      </c>
      <c r="N789" s="51">
        <f t="shared" si="40"/>
        <v>0</v>
      </c>
      <c r="O789" s="51">
        <f t="shared" si="40"/>
        <v>0</v>
      </c>
      <c r="P789" s="51">
        <f t="shared" si="40"/>
        <v>0</v>
      </c>
      <c r="Q789" s="51">
        <f t="shared" si="40"/>
        <v>0</v>
      </c>
      <c r="R789" s="51">
        <f t="shared" si="40"/>
        <v>0</v>
      </c>
    </row>
    <row r="790" spans="1:18" x14ac:dyDescent="0.25">
      <c r="A790" s="17"/>
      <c r="B790" s="52"/>
      <c r="C790" s="17"/>
      <c r="D790" s="17"/>
      <c r="E790" s="17"/>
      <c r="F790" s="17"/>
      <c r="G790" s="17"/>
      <c r="H790" s="17"/>
      <c r="I790" s="16">
        <f>IF(B790&gt;A_Stammdaten!$B$12,0,SUM(C790,D790,F790,G790)-SUM(E790,H790))</f>
        <v>0</v>
      </c>
      <c r="J790" s="51">
        <f>HLOOKUP(A_Stammdaten!$B$12,$L$4:$R$2504,ROW(B790)-3,FALSE)+IF(OR(B790=0,A_Stammdaten!$B$12&lt;B790),0,I790*1/20)</f>
        <v>0</v>
      </c>
      <c r="K790" s="51">
        <f>HLOOKUP(A_Stammdaten!$B$12,$L$4:$R$2504,ROW(B790)-3,FALSE)</f>
        <v>0</v>
      </c>
      <c r="L790" s="51">
        <f t="shared" si="41"/>
        <v>0</v>
      </c>
      <c r="M790" s="51">
        <f t="shared" si="40"/>
        <v>0</v>
      </c>
      <c r="N790" s="51">
        <f t="shared" si="40"/>
        <v>0</v>
      </c>
      <c r="O790" s="51">
        <f t="shared" si="40"/>
        <v>0</v>
      </c>
      <c r="P790" s="51">
        <f t="shared" si="40"/>
        <v>0</v>
      </c>
      <c r="Q790" s="51">
        <f t="shared" si="40"/>
        <v>0</v>
      </c>
      <c r="R790" s="51">
        <f t="shared" si="40"/>
        <v>0</v>
      </c>
    </row>
    <row r="791" spans="1:18" x14ac:dyDescent="0.25">
      <c r="A791" s="17"/>
      <c r="B791" s="52"/>
      <c r="C791" s="17"/>
      <c r="D791" s="17"/>
      <c r="E791" s="17"/>
      <c r="F791" s="17"/>
      <c r="G791" s="17"/>
      <c r="H791" s="17"/>
      <c r="I791" s="16">
        <f>IF(B791&gt;A_Stammdaten!$B$12,0,SUM(C791,D791,F791,G791)-SUM(E791,H791))</f>
        <v>0</v>
      </c>
      <c r="J791" s="51">
        <f>HLOOKUP(A_Stammdaten!$B$12,$L$4:$R$2504,ROW(B791)-3,FALSE)+IF(OR(B791=0,A_Stammdaten!$B$12&lt;B791),0,I791*1/20)</f>
        <v>0</v>
      </c>
      <c r="K791" s="51">
        <f>HLOOKUP(A_Stammdaten!$B$12,$L$4:$R$2504,ROW(B791)-3,FALSE)</f>
        <v>0</v>
      </c>
      <c r="L791" s="51">
        <f t="shared" si="41"/>
        <v>0</v>
      </c>
      <c r="M791" s="51">
        <f t="shared" si="40"/>
        <v>0</v>
      </c>
      <c r="N791" s="51">
        <f t="shared" si="40"/>
        <v>0</v>
      </c>
      <c r="O791" s="51">
        <f t="shared" si="40"/>
        <v>0</v>
      </c>
      <c r="P791" s="51">
        <f t="shared" si="40"/>
        <v>0</v>
      </c>
      <c r="Q791" s="51">
        <f t="shared" si="40"/>
        <v>0</v>
      </c>
      <c r="R791" s="51">
        <f t="shared" si="40"/>
        <v>0</v>
      </c>
    </row>
    <row r="792" spans="1:18" x14ac:dyDescent="0.25">
      <c r="A792" s="17"/>
      <c r="B792" s="52"/>
      <c r="C792" s="17"/>
      <c r="D792" s="17"/>
      <c r="E792" s="17"/>
      <c r="F792" s="17"/>
      <c r="G792" s="17"/>
      <c r="H792" s="17"/>
      <c r="I792" s="16">
        <f>IF(B792&gt;A_Stammdaten!$B$12,0,SUM(C792,D792,F792,G792)-SUM(E792,H792))</f>
        <v>0</v>
      </c>
      <c r="J792" s="51">
        <f>HLOOKUP(A_Stammdaten!$B$12,$L$4:$R$2504,ROW(B792)-3,FALSE)+IF(OR(B792=0,A_Stammdaten!$B$12&lt;B792),0,I792*1/20)</f>
        <v>0</v>
      </c>
      <c r="K792" s="51">
        <f>HLOOKUP(A_Stammdaten!$B$12,$L$4:$R$2504,ROW(B792)-3,FALSE)</f>
        <v>0</v>
      </c>
      <c r="L792" s="51">
        <f t="shared" si="41"/>
        <v>0</v>
      </c>
      <c r="M792" s="51">
        <f t="shared" si="40"/>
        <v>0</v>
      </c>
      <c r="N792" s="51">
        <f t="shared" si="40"/>
        <v>0</v>
      </c>
      <c r="O792" s="51">
        <f t="shared" si="40"/>
        <v>0</v>
      </c>
      <c r="P792" s="51">
        <f t="shared" si="40"/>
        <v>0</v>
      </c>
      <c r="Q792" s="51">
        <f t="shared" si="40"/>
        <v>0</v>
      </c>
      <c r="R792" s="51">
        <f t="shared" si="40"/>
        <v>0</v>
      </c>
    </row>
    <row r="793" spans="1:18" x14ac:dyDescent="0.25">
      <c r="A793" s="17"/>
      <c r="B793" s="52"/>
      <c r="C793" s="17"/>
      <c r="D793" s="17"/>
      <c r="E793" s="17"/>
      <c r="F793" s="17"/>
      <c r="G793" s="17"/>
      <c r="H793" s="17"/>
      <c r="I793" s="16">
        <f>IF(B793&gt;A_Stammdaten!$B$12,0,SUM(C793,D793,F793,G793)-SUM(E793,H793))</f>
        <v>0</v>
      </c>
      <c r="J793" s="51">
        <f>HLOOKUP(A_Stammdaten!$B$12,$L$4:$R$2504,ROW(B793)-3,FALSE)+IF(OR(B793=0,A_Stammdaten!$B$12&lt;B793),0,I793*1/20)</f>
        <v>0</v>
      </c>
      <c r="K793" s="51">
        <f>HLOOKUP(A_Stammdaten!$B$12,$L$4:$R$2504,ROW(B793)-3,FALSE)</f>
        <v>0</v>
      </c>
      <c r="L793" s="51">
        <f t="shared" si="41"/>
        <v>0</v>
      </c>
      <c r="M793" s="51">
        <f t="shared" si="40"/>
        <v>0</v>
      </c>
      <c r="N793" s="51">
        <f t="shared" si="40"/>
        <v>0</v>
      </c>
      <c r="O793" s="51">
        <f t="shared" si="40"/>
        <v>0</v>
      </c>
      <c r="P793" s="51">
        <f t="shared" si="40"/>
        <v>0</v>
      </c>
      <c r="Q793" s="51">
        <f t="shared" si="40"/>
        <v>0</v>
      </c>
      <c r="R793" s="51">
        <f t="shared" si="40"/>
        <v>0</v>
      </c>
    </row>
    <row r="794" spans="1:18" x14ac:dyDescent="0.25">
      <c r="A794" s="17"/>
      <c r="B794" s="52"/>
      <c r="C794" s="17"/>
      <c r="D794" s="17"/>
      <c r="E794" s="17"/>
      <c r="F794" s="17"/>
      <c r="G794" s="17"/>
      <c r="H794" s="17"/>
      <c r="I794" s="16">
        <f>IF(B794&gt;A_Stammdaten!$B$12,0,SUM(C794,D794,F794,G794)-SUM(E794,H794))</f>
        <v>0</v>
      </c>
      <c r="J794" s="51">
        <f>HLOOKUP(A_Stammdaten!$B$12,$L$4:$R$2504,ROW(B794)-3,FALSE)+IF(OR(B794=0,A_Stammdaten!$B$12&lt;B794),0,I794*1/20)</f>
        <v>0</v>
      </c>
      <c r="K794" s="51">
        <f>HLOOKUP(A_Stammdaten!$B$12,$L$4:$R$2504,ROW(B794)-3,FALSE)</f>
        <v>0</v>
      </c>
      <c r="L794" s="51">
        <f t="shared" si="41"/>
        <v>0</v>
      </c>
      <c r="M794" s="51">
        <f t="shared" si="40"/>
        <v>0</v>
      </c>
      <c r="N794" s="51">
        <f t="shared" si="40"/>
        <v>0</v>
      </c>
      <c r="O794" s="51">
        <f t="shared" si="40"/>
        <v>0</v>
      </c>
      <c r="P794" s="51">
        <f t="shared" si="40"/>
        <v>0</v>
      </c>
      <c r="Q794" s="51">
        <f t="shared" si="40"/>
        <v>0</v>
      </c>
      <c r="R794" s="51">
        <f t="shared" si="40"/>
        <v>0</v>
      </c>
    </row>
    <row r="795" spans="1:18" x14ac:dyDescent="0.25">
      <c r="A795" s="17"/>
      <c r="B795" s="52"/>
      <c r="C795" s="17"/>
      <c r="D795" s="17"/>
      <c r="E795" s="17"/>
      <c r="F795" s="17"/>
      <c r="G795" s="17"/>
      <c r="H795" s="17"/>
      <c r="I795" s="16">
        <f>IF(B795&gt;A_Stammdaten!$B$12,0,SUM(C795,D795,F795,G795)-SUM(E795,H795))</f>
        <v>0</v>
      </c>
      <c r="J795" s="51">
        <f>HLOOKUP(A_Stammdaten!$B$12,$L$4:$R$2504,ROW(B795)-3,FALSE)+IF(OR(B795=0,A_Stammdaten!$B$12&lt;B795),0,I795*1/20)</f>
        <v>0</v>
      </c>
      <c r="K795" s="51">
        <f>HLOOKUP(A_Stammdaten!$B$12,$L$4:$R$2504,ROW(B795)-3,FALSE)</f>
        <v>0</v>
      </c>
      <c r="L795" s="51">
        <f t="shared" si="41"/>
        <v>0</v>
      </c>
      <c r="M795" s="51">
        <f t="shared" si="40"/>
        <v>0</v>
      </c>
      <c r="N795" s="51">
        <f t="shared" si="40"/>
        <v>0</v>
      </c>
      <c r="O795" s="51">
        <f t="shared" si="40"/>
        <v>0</v>
      </c>
      <c r="P795" s="51">
        <f t="shared" si="40"/>
        <v>0</v>
      </c>
      <c r="Q795" s="51">
        <f t="shared" si="40"/>
        <v>0</v>
      </c>
      <c r="R795" s="51">
        <f t="shared" si="40"/>
        <v>0</v>
      </c>
    </row>
    <row r="796" spans="1:18" x14ac:dyDescent="0.25">
      <c r="A796" s="17"/>
      <c r="B796" s="52"/>
      <c r="C796" s="17"/>
      <c r="D796" s="17"/>
      <c r="E796" s="17"/>
      <c r="F796" s="17"/>
      <c r="G796" s="17"/>
      <c r="H796" s="17"/>
      <c r="I796" s="16">
        <f>IF(B796&gt;A_Stammdaten!$B$12,0,SUM(C796,D796,F796,G796)-SUM(E796,H796))</f>
        <v>0</v>
      </c>
      <c r="J796" s="51">
        <f>HLOOKUP(A_Stammdaten!$B$12,$L$4:$R$2504,ROW(B796)-3,FALSE)+IF(OR(B796=0,A_Stammdaten!$B$12&lt;B796),0,I796*1/20)</f>
        <v>0</v>
      </c>
      <c r="K796" s="51">
        <f>HLOOKUP(A_Stammdaten!$B$12,$L$4:$R$2504,ROW(B796)-3,FALSE)</f>
        <v>0</v>
      </c>
      <c r="L796" s="51">
        <f t="shared" si="41"/>
        <v>0</v>
      </c>
      <c r="M796" s="51">
        <f t="shared" si="40"/>
        <v>0</v>
      </c>
      <c r="N796" s="51">
        <f t="shared" si="40"/>
        <v>0</v>
      </c>
      <c r="O796" s="51">
        <f t="shared" si="40"/>
        <v>0</v>
      </c>
      <c r="P796" s="51">
        <f t="shared" si="40"/>
        <v>0</v>
      </c>
      <c r="Q796" s="51">
        <f t="shared" si="40"/>
        <v>0</v>
      </c>
      <c r="R796" s="51">
        <f t="shared" si="40"/>
        <v>0</v>
      </c>
    </row>
    <row r="797" spans="1:18" x14ac:dyDescent="0.25">
      <c r="A797" s="17"/>
      <c r="B797" s="52"/>
      <c r="C797" s="17"/>
      <c r="D797" s="17"/>
      <c r="E797" s="17"/>
      <c r="F797" s="17"/>
      <c r="G797" s="17"/>
      <c r="H797" s="17"/>
      <c r="I797" s="16">
        <f>IF(B797&gt;A_Stammdaten!$B$12,0,SUM(C797,D797,F797,G797)-SUM(E797,H797))</f>
        <v>0</v>
      </c>
      <c r="J797" s="51">
        <f>HLOOKUP(A_Stammdaten!$B$12,$L$4:$R$2504,ROW(B797)-3,FALSE)+IF(OR(B797=0,A_Stammdaten!$B$12&lt;B797),0,I797*1/20)</f>
        <v>0</v>
      </c>
      <c r="K797" s="51">
        <f>HLOOKUP(A_Stammdaten!$B$12,$L$4:$R$2504,ROW(B797)-3,FALSE)</f>
        <v>0</v>
      </c>
      <c r="L797" s="51">
        <f t="shared" si="41"/>
        <v>0</v>
      </c>
      <c r="M797" s="51">
        <f t="shared" si="40"/>
        <v>0</v>
      </c>
      <c r="N797" s="51">
        <f t="shared" si="40"/>
        <v>0</v>
      </c>
      <c r="O797" s="51">
        <f t="shared" si="40"/>
        <v>0</v>
      </c>
      <c r="P797" s="51">
        <f t="shared" si="40"/>
        <v>0</v>
      </c>
      <c r="Q797" s="51">
        <f t="shared" si="40"/>
        <v>0</v>
      </c>
      <c r="R797" s="51">
        <f t="shared" si="40"/>
        <v>0</v>
      </c>
    </row>
    <row r="798" spans="1:18" x14ac:dyDescent="0.25">
      <c r="A798" s="17"/>
      <c r="B798" s="52"/>
      <c r="C798" s="17"/>
      <c r="D798" s="17"/>
      <c r="E798" s="17"/>
      <c r="F798" s="17"/>
      <c r="G798" s="17"/>
      <c r="H798" s="17"/>
      <c r="I798" s="16">
        <f>IF(B798&gt;A_Stammdaten!$B$12,0,SUM(C798,D798,F798,G798)-SUM(E798,H798))</f>
        <v>0</v>
      </c>
      <c r="J798" s="51">
        <f>HLOOKUP(A_Stammdaten!$B$12,$L$4:$R$2504,ROW(B798)-3,FALSE)+IF(OR(B798=0,A_Stammdaten!$B$12&lt;B798),0,I798*1/20)</f>
        <v>0</v>
      </c>
      <c r="K798" s="51">
        <f>HLOOKUP(A_Stammdaten!$B$12,$L$4:$R$2504,ROW(B798)-3,FALSE)</f>
        <v>0</v>
      </c>
      <c r="L798" s="51">
        <f t="shared" si="41"/>
        <v>0</v>
      </c>
      <c r="M798" s="51">
        <f t="shared" si="40"/>
        <v>0</v>
      </c>
      <c r="N798" s="51">
        <f t="shared" si="40"/>
        <v>0</v>
      </c>
      <c r="O798" s="51">
        <f t="shared" si="40"/>
        <v>0</v>
      </c>
      <c r="P798" s="51">
        <f t="shared" si="40"/>
        <v>0</v>
      </c>
      <c r="Q798" s="51">
        <f t="shared" si="40"/>
        <v>0</v>
      </c>
      <c r="R798" s="51">
        <f t="shared" si="40"/>
        <v>0</v>
      </c>
    </row>
    <row r="799" spans="1:18" x14ac:dyDescent="0.25">
      <c r="A799" s="17"/>
      <c r="B799" s="52"/>
      <c r="C799" s="17"/>
      <c r="D799" s="17"/>
      <c r="E799" s="17"/>
      <c r="F799" s="17"/>
      <c r="G799" s="17"/>
      <c r="H799" s="17"/>
      <c r="I799" s="16">
        <f>IF(B799&gt;A_Stammdaten!$B$12,0,SUM(C799,D799,F799,G799)-SUM(E799,H799))</f>
        <v>0</v>
      </c>
      <c r="J799" s="51">
        <f>HLOOKUP(A_Stammdaten!$B$12,$L$4:$R$2504,ROW(B799)-3,FALSE)+IF(OR(B799=0,A_Stammdaten!$B$12&lt;B799),0,I799*1/20)</f>
        <v>0</v>
      </c>
      <c r="K799" s="51">
        <f>HLOOKUP(A_Stammdaten!$B$12,$L$4:$R$2504,ROW(B799)-3,FALSE)</f>
        <v>0</v>
      </c>
      <c r="L799" s="51">
        <f t="shared" si="41"/>
        <v>0</v>
      </c>
      <c r="M799" s="51">
        <f t="shared" si="40"/>
        <v>0</v>
      </c>
      <c r="N799" s="51">
        <f t="shared" si="40"/>
        <v>0</v>
      </c>
      <c r="O799" s="51">
        <f t="shared" si="40"/>
        <v>0</v>
      </c>
      <c r="P799" s="51">
        <f t="shared" si="40"/>
        <v>0</v>
      </c>
      <c r="Q799" s="51">
        <f t="shared" si="40"/>
        <v>0</v>
      </c>
      <c r="R799" s="51">
        <f t="shared" si="40"/>
        <v>0</v>
      </c>
    </row>
    <row r="800" spans="1:18" x14ac:dyDescent="0.25">
      <c r="A800" s="17"/>
      <c r="B800" s="52"/>
      <c r="C800" s="17"/>
      <c r="D800" s="17"/>
      <c r="E800" s="17"/>
      <c r="F800" s="17"/>
      <c r="G800" s="17"/>
      <c r="H800" s="17"/>
      <c r="I800" s="16">
        <f>IF(B800&gt;A_Stammdaten!$B$12,0,SUM(C800,D800,F800,G800)-SUM(E800,H800))</f>
        <v>0</v>
      </c>
      <c r="J800" s="51">
        <f>HLOOKUP(A_Stammdaten!$B$12,$L$4:$R$2504,ROW(B800)-3,FALSE)+IF(OR(B800=0,A_Stammdaten!$B$12&lt;B800),0,I800*1/20)</f>
        <v>0</v>
      </c>
      <c r="K800" s="51">
        <f>HLOOKUP(A_Stammdaten!$B$12,$L$4:$R$2504,ROW(B800)-3,FALSE)</f>
        <v>0</v>
      </c>
      <c r="L800" s="51">
        <f t="shared" si="41"/>
        <v>0</v>
      </c>
      <c r="M800" s="51">
        <f t="shared" si="40"/>
        <v>0</v>
      </c>
      <c r="N800" s="51">
        <f t="shared" si="40"/>
        <v>0</v>
      </c>
      <c r="O800" s="51">
        <f t="shared" si="40"/>
        <v>0</v>
      </c>
      <c r="P800" s="51">
        <f t="shared" si="40"/>
        <v>0</v>
      </c>
      <c r="Q800" s="51">
        <f t="shared" si="40"/>
        <v>0</v>
      </c>
      <c r="R800" s="51">
        <f t="shared" si="40"/>
        <v>0</v>
      </c>
    </row>
    <row r="801" spans="1:18" x14ac:dyDescent="0.25">
      <c r="A801" s="17"/>
      <c r="B801" s="52"/>
      <c r="C801" s="17"/>
      <c r="D801" s="17"/>
      <c r="E801" s="17"/>
      <c r="F801" s="17"/>
      <c r="G801" s="17"/>
      <c r="H801" s="17"/>
      <c r="I801" s="16">
        <f>IF(B801&gt;A_Stammdaten!$B$12,0,SUM(C801,D801,F801,G801)-SUM(E801,H801))</f>
        <v>0</v>
      </c>
      <c r="J801" s="51">
        <f>HLOOKUP(A_Stammdaten!$B$12,$L$4:$R$2504,ROW(B801)-3,FALSE)+IF(OR(B801=0,A_Stammdaten!$B$12&lt;B801),0,I801*1/20)</f>
        <v>0</v>
      </c>
      <c r="K801" s="51">
        <f>HLOOKUP(A_Stammdaten!$B$12,$L$4:$R$2504,ROW(B801)-3,FALSE)</f>
        <v>0</v>
      </c>
      <c r="L801" s="51">
        <f t="shared" si="41"/>
        <v>0</v>
      </c>
      <c r="M801" s="51">
        <f t="shared" si="40"/>
        <v>0</v>
      </c>
      <c r="N801" s="51">
        <f t="shared" si="40"/>
        <v>0</v>
      </c>
      <c r="O801" s="51">
        <f t="shared" si="40"/>
        <v>0</v>
      </c>
      <c r="P801" s="51">
        <f t="shared" si="40"/>
        <v>0</v>
      </c>
      <c r="Q801" s="51">
        <f t="shared" si="40"/>
        <v>0</v>
      </c>
      <c r="R801" s="51">
        <f t="shared" si="40"/>
        <v>0</v>
      </c>
    </row>
    <row r="802" spans="1:18" x14ac:dyDescent="0.25">
      <c r="A802" s="17"/>
      <c r="B802" s="52"/>
      <c r="C802" s="17"/>
      <c r="D802" s="17"/>
      <c r="E802" s="17"/>
      <c r="F802" s="17"/>
      <c r="G802" s="17"/>
      <c r="H802" s="17"/>
      <c r="I802" s="16">
        <f>IF(B802&gt;A_Stammdaten!$B$12,0,SUM(C802,D802,F802,G802)-SUM(E802,H802))</f>
        <v>0</v>
      </c>
      <c r="J802" s="51">
        <f>HLOOKUP(A_Stammdaten!$B$12,$L$4:$R$2504,ROW(B802)-3,FALSE)+IF(OR(B802=0,A_Stammdaten!$B$12&lt;B802),0,I802*1/20)</f>
        <v>0</v>
      </c>
      <c r="K802" s="51">
        <f>HLOOKUP(A_Stammdaten!$B$12,$L$4:$R$2504,ROW(B802)-3,FALSE)</f>
        <v>0</v>
      </c>
      <c r="L802" s="51">
        <f t="shared" si="41"/>
        <v>0</v>
      </c>
      <c r="M802" s="51">
        <f t="shared" si="40"/>
        <v>0</v>
      </c>
      <c r="N802" s="51">
        <f t="shared" si="40"/>
        <v>0</v>
      </c>
      <c r="O802" s="51">
        <f t="shared" si="40"/>
        <v>0</v>
      </c>
      <c r="P802" s="51">
        <f t="shared" si="40"/>
        <v>0</v>
      </c>
      <c r="Q802" s="51">
        <f t="shared" si="40"/>
        <v>0</v>
      </c>
      <c r="R802" s="51">
        <f t="shared" si="40"/>
        <v>0</v>
      </c>
    </row>
    <row r="803" spans="1:18" x14ac:dyDescent="0.25">
      <c r="A803" s="17"/>
      <c r="B803" s="52"/>
      <c r="C803" s="17"/>
      <c r="D803" s="17"/>
      <c r="E803" s="17"/>
      <c r="F803" s="17"/>
      <c r="G803" s="17"/>
      <c r="H803" s="17"/>
      <c r="I803" s="16">
        <f>IF(B803&gt;A_Stammdaten!$B$12,0,SUM(C803,D803,F803,G803)-SUM(E803,H803))</f>
        <v>0</v>
      </c>
      <c r="J803" s="51">
        <f>HLOOKUP(A_Stammdaten!$B$12,$L$4:$R$2504,ROW(B803)-3,FALSE)+IF(OR(B803=0,A_Stammdaten!$B$12&lt;B803),0,I803*1/20)</f>
        <v>0</v>
      </c>
      <c r="K803" s="51">
        <f>HLOOKUP(A_Stammdaten!$B$12,$L$4:$R$2504,ROW(B803)-3,FALSE)</f>
        <v>0</v>
      </c>
      <c r="L803" s="51">
        <f t="shared" si="41"/>
        <v>0</v>
      </c>
      <c r="M803" s="51">
        <f t="shared" si="40"/>
        <v>0</v>
      </c>
      <c r="N803" s="51">
        <f t="shared" si="40"/>
        <v>0</v>
      </c>
      <c r="O803" s="51">
        <f t="shared" si="40"/>
        <v>0</v>
      </c>
      <c r="P803" s="51">
        <f t="shared" si="40"/>
        <v>0</v>
      </c>
      <c r="Q803" s="51">
        <f t="shared" si="40"/>
        <v>0</v>
      </c>
      <c r="R803" s="51">
        <f t="shared" si="40"/>
        <v>0</v>
      </c>
    </row>
    <row r="804" spans="1:18" x14ac:dyDescent="0.25">
      <c r="A804" s="17"/>
      <c r="B804" s="52"/>
      <c r="C804" s="17"/>
      <c r="D804" s="17"/>
      <c r="E804" s="17"/>
      <c r="F804" s="17"/>
      <c r="G804" s="17"/>
      <c r="H804" s="17"/>
      <c r="I804" s="16">
        <f>IF(B804&gt;A_Stammdaten!$B$12,0,SUM(C804,D804,F804,G804)-SUM(E804,H804))</f>
        <v>0</v>
      </c>
      <c r="J804" s="51">
        <f>HLOOKUP(A_Stammdaten!$B$12,$L$4:$R$2504,ROW(B804)-3,FALSE)+IF(OR(B804=0,A_Stammdaten!$B$12&lt;B804),0,I804*1/20)</f>
        <v>0</v>
      </c>
      <c r="K804" s="51">
        <f>HLOOKUP(A_Stammdaten!$B$12,$L$4:$R$2504,ROW(B804)-3,FALSE)</f>
        <v>0</v>
      </c>
      <c r="L804" s="51">
        <f t="shared" si="41"/>
        <v>0</v>
      </c>
      <c r="M804" s="51">
        <f t="shared" si="40"/>
        <v>0</v>
      </c>
      <c r="N804" s="51">
        <f t="shared" si="40"/>
        <v>0</v>
      </c>
      <c r="O804" s="51">
        <f t="shared" si="40"/>
        <v>0</v>
      </c>
      <c r="P804" s="51">
        <f t="shared" si="40"/>
        <v>0</v>
      </c>
      <c r="Q804" s="51">
        <f t="shared" si="40"/>
        <v>0</v>
      </c>
      <c r="R804" s="51">
        <f t="shared" si="40"/>
        <v>0</v>
      </c>
    </row>
    <row r="805" spans="1:18" x14ac:dyDescent="0.25">
      <c r="A805" s="17"/>
      <c r="B805" s="52"/>
      <c r="C805" s="17"/>
      <c r="D805" s="17"/>
      <c r="E805" s="17"/>
      <c r="F805" s="17"/>
      <c r="G805" s="17"/>
      <c r="H805" s="17"/>
      <c r="I805" s="16">
        <f>IF(B805&gt;A_Stammdaten!$B$12,0,SUM(C805,D805,F805,G805)-SUM(E805,H805))</f>
        <v>0</v>
      </c>
      <c r="J805" s="51">
        <f>HLOOKUP(A_Stammdaten!$B$12,$L$4:$R$2504,ROW(B805)-3,FALSE)+IF(OR(B805=0,A_Stammdaten!$B$12&lt;B805),0,I805*1/20)</f>
        <v>0</v>
      </c>
      <c r="K805" s="51">
        <f>HLOOKUP(A_Stammdaten!$B$12,$L$4:$R$2504,ROW(B805)-3,FALSE)</f>
        <v>0</v>
      </c>
      <c r="L805" s="51">
        <f t="shared" si="41"/>
        <v>0</v>
      </c>
      <c r="M805" s="51">
        <f t="shared" si="40"/>
        <v>0</v>
      </c>
      <c r="N805" s="51">
        <f t="shared" si="40"/>
        <v>0</v>
      </c>
      <c r="O805" s="51">
        <f t="shared" si="40"/>
        <v>0</v>
      </c>
      <c r="P805" s="51">
        <f t="shared" si="40"/>
        <v>0</v>
      </c>
      <c r="Q805" s="51">
        <f t="shared" si="40"/>
        <v>0</v>
      </c>
      <c r="R805" s="51">
        <f t="shared" si="40"/>
        <v>0</v>
      </c>
    </row>
    <row r="806" spans="1:18" x14ac:dyDescent="0.25">
      <c r="A806" s="17"/>
      <c r="B806" s="52"/>
      <c r="C806" s="17"/>
      <c r="D806" s="17"/>
      <c r="E806" s="17"/>
      <c r="F806" s="17"/>
      <c r="G806" s="17"/>
      <c r="H806" s="17"/>
      <c r="I806" s="16">
        <f>IF(B806&gt;A_Stammdaten!$B$12,0,SUM(C806,D806,F806,G806)-SUM(E806,H806))</f>
        <v>0</v>
      </c>
      <c r="J806" s="51">
        <f>HLOOKUP(A_Stammdaten!$B$12,$L$4:$R$2504,ROW(B806)-3,FALSE)+IF(OR(B806=0,A_Stammdaten!$B$12&lt;B806),0,I806*1/20)</f>
        <v>0</v>
      </c>
      <c r="K806" s="51">
        <f>HLOOKUP(A_Stammdaten!$B$12,$L$4:$R$2504,ROW(B806)-3,FALSE)</f>
        <v>0</v>
      </c>
      <c r="L806" s="51">
        <f t="shared" si="41"/>
        <v>0</v>
      </c>
      <c r="M806" s="51">
        <f t="shared" si="40"/>
        <v>0</v>
      </c>
      <c r="N806" s="51">
        <f t="shared" si="40"/>
        <v>0</v>
      </c>
      <c r="O806" s="51">
        <f t="shared" si="40"/>
        <v>0</v>
      </c>
      <c r="P806" s="51">
        <f t="shared" si="40"/>
        <v>0</v>
      </c>
      <c r="Q806" s="51">
        <f t="shared" si="40"/>
        <v>0</v>
      </c>
      <c r="R806" s="51">
        <f t="shared" si="40"/>
        <v>0</v>
      </c>
    </row>
    <row r="807" spans="1:18" x14ac:dyDescent="0.25">
      <c r="A807" s="17"/>
      <c r="B807" s="52"/>
      <c r="C807" s="17"/>
      <c r="D807" s="17"/>
      <c r="E807" s="17"/>
      <c r="F807" s="17"/>
      <c r="G807" s="17"/>
      <c r="H807" s="17"/>
      <c r="I807" s="16">
        <f>IF(B807&gt;A_Stammdaten!$B$12,0,SUM(C807,D807,F807,G807)-SUM(E807,H807))</f>
        <v>0</v>
      </c>
      <c r="J807" s="51">
        <f>HLOOKUP(A_Stammdaten!$B$12,$L$4:$R$2504,ROW(B807)-3,FALSE)+IF(OR(B807=0,A_Stammdaten!$B$12&lt;B807),0,I807*1/20)</f>
        <v>0</v>
      </c>
      <c r="K807" s="51">
        <f>HLOOKUP(A_Stammdaten!$B$12,$L$4:$R$2504,ROW(B807)-3,FALSE)</f>
        <v>0</v>
      </c>
      <c r="L807" s="51">
        <f t="shared" si="41"/>
        <v>0</v>
      </c>
      <c r="M807" s="51">
        <f t="shared" si="40"/>
        <v>0</v>
      </c>
      <c r="N807" s="51">
        <f t="shared" si="40"/>
        <v>0</v>
      </c>
      <c r="O807" s="51">
        <f t="shared" si="40"/>
        <v>0</v>
      </c>
      <c r="P807" s="51">
        <f t="shared" si="40"/>
        <v>0</v>
      </c>
      <c r="Q807" s="51">
        <f t="shared" si="40"/>
        <v>0</v>
      </c>
      <c r="R807" s="51">
        <f t="shared" ref="M807:R850" si="42">IF(OR($I807=0,R$4&lt;$B807,$B807=0,20-(R$4-$B807)=0),0,$I807*(19-(R$4-$B807))/20)</f>
        <v>0</v>
      </c>
    </row>
    <row r="808" spans="1:18" x14ac:dyDescent="0.25">
      <c r="A808" s="17"/>
      <c r="B808" s="52"/>
      <c r="C808" s="17"/>
      <c r="D808" s="17"/>
      <c r="E808" s="17"/>
      <c r="F808" s="17"/>
      <c r="G808" s="17"/>
      <c r="H808" s="17"/>
      <c r="I808" s="16">
        <f>IF(B808&gt;A_Stammdaten!$B$12,0,SUM(C808,D808,F808,G808)-SUM(E808,H808))</f>
        <v>0</v>
      </c>
      <c r="J808" s="51">
        <f>HLOOKUP(A_Stammdaten!$B$12,$L$4:$R$2504,ROW(B808)-3,FALSE)+IF(OR(B808=0,A_Stammdaten!$B$12&lt;B808),0,I808*1/20)</f>
        <v>0</v>
      </c>
      <c r="K808" s="51">
        <f>HLOOKUP(A_Stammdaten!$B$12,$L$4:$R$2504,ROW(B808)-3,FALSE)</f>
        <v>0</v>
      </c>
      <c r="L808" s="51">
        <f t="shared" si="41"/>
        <v>0</v>
      </c>
      <c r="M808" s="51">
        <f t="shared" si="42"/>
        <v>0</v>
      </c>
      <c r="N808" s="51">
        <f t="shared" si="42"/>
        <v>0</v>
      </c>
      <c r="O808" s="51">
        <f t="shared" si="42"/>
        <v>0</v>
      </c>
      <c r="P808" s="51">
        <f t="shared" si="42"/>
        <v>0</v>
      </c>
      <c r="Q808" s="51">
        <f t="shared" si="42"/>
        <v>0</v>
      </c>
      <c r="R808" s="51">
        <f t="shared" si="42"/>
        <v>0</v>
      </c>
    </row>
    <row r="809" spans="1:18" x14ac:dyDescent="0.25">
      <c r="A809" s="17"/>
      <c r="B809" s="52"/>
      <c r="C809" s="17"/>
      <c r="D809" s="17"/>
      <c r="E809" s="17"/>
      <c r="F809" s="17"/>
      <c r="G809" s="17"/>
      <c r="H809" s="17"/>
      <c r="I809" s="16">
        <f>IF(B809&gt;A_Stammdaten!$B$12,0,SUM(C809,D809,F809,G809)-SUM(E809,H809))</f>
        <v>0</v>
      </c>
      <c r="J809" s="51">
        <f>HLOOKUP(A_Stammdaten!$B$12,$L$4:$R$2504,ROW(B809)-3,FALSE)+IF(OR(B809=0,A_Stammdaten!$B$12&lt;B809),0,I809*1/20)</f>
        <v>0</v>
      </c>
      <c r="K809" s="51">
        <f>HLOOKUP(A_Stammdaten!$B$12,$L$4:$R$2504,ROW(B809)-3,FALSE)</f>
        <v>0</v>
      </c>
      <c r="L809" s="51">
        <f t="shared" si="41"/>
        <v>0</v>
      </c>
      <c r="M809" s="51">
        <f t="shared" si="42"/>
        <v>0</v>
      </c>
      <c r="N809" s="51">
        <f t="shared" si="42"/>
        <v>0</v>
      </c>
      <c r="O809" s="51">
        <f t="shared" si="42"/>
        <v>0</v>
      </c>
      <c r="P809" s="51">
        <f t="shared" si="42"/>
        <v>0</v>
      </c>
      <c r="Q809" s="51">
        <f t="shared" si="42"/>
        <v>0</v>
      </c>
      <c r="R809" s="51">
        <f t="shared" si="42"/>
        <v>0</v>
      </c>
    </row>
    <row r="810" spans="1:18" x14ac:dyDescent="0.25">
      <c r="A810" s="17"/>
      <c r="B810" s="52"/>
      <c r="C810" s="17"/>
      <c r="D810" s="17"/>
      <c r="E810" s="17"/>
      <c r="F810" s="17"/>
      <c r="G810" s="17"/>
      <c r="H810" s="17"/>
      <c r="I810" s="16">
        <f>IF(B810&gt;A_Stammdaten!$B$12,0,SUM(C810,D810,F810,G810)-SUM(E810,H810))</f>
        <v>0</v>
      </c>
      <c r="J810" s="51">
        <f>HLOOKUP(A_Stammdaten!$B$12,$L$4:$R$2504,ROW(B810)-3,FALSE)+IF(OR(B810=0,A_Stammdaten!$B$12&lt;B810),0,I810*1/20)</f>
        <v>0</v>
      </c>
      <c r="K810" s="51">
        <f>HLOOKUP(A_Stammdaten!$B$12,$L$4:$R$2504,ROW(B810)-3,FALSE)</f>
        <v>0</v>
      </c>
      <c r="L810" s="51">
        <f t="shared" si="41"/>
        <v>0</v>
      </c>
      <c r="M810" s="51">
        <f t="shared" si="42"/>
        <v>0</v>
      </c>
      <c r="N810" s="51">
        <f t="shared" si="42"/>
        <v>0</v>
      </c>
      <c r="O810" s="51">
        <f t="shared" si="42"/>
        <v>0</v>
      </c>
      <c r="P810" s="51">
        <f t="shared" si="42"/>
        <v>0</v>
      </c>
      <c r="Q810" s="51">
        <f t="shared" si="42"/>
        <v>0</v>
      </c>
      <c r="R810" s="51">
        <f t="shared" si="42"/>
        <v>0</v>
      </c>
    </row>
    <row r="811" spans="1:18" x14ac:dyDescent="0.25">
      <c r="A811" s="17"/>
      <c r="B811" s="52"/>
      <c r="C811" s="17"/>
      <c r="D811" s="17"/>
      <c r="E811" s="17"/>
      <c r="F811" s="17"/>
      <c r="G811" s="17"/>
      <c r="H811" s="17"/>
      <c r="I811" s="16">
        <f>IF(B811&gt;A_Stammdaten!$B$12,0,SUM(C811,D811,F811,G811)-SUM(E811,H811))</f>
        <v>0</v>
      </c>
      <c r="J811" s="51">
        <f>HLOOKUP(A_Stammdaten!$B$12,$L$4:$R$2504,ROW(B811)-3,FALSE)+IF(OR(B811=0,A_Stammdaten!$B$12&lt;B811),0,I811*1/20)</f>
        <v>0</v>
      </c>
      <c r="K811" s="51">
        <f>HLOOKUP(A_Stammdaten!$B$12,$L$4:$R$2504,ROW(B811)-3,FALSE)</f>
        <v>0</v>
      </c>
      <c r="L811" s="51">
        <f t="shared" si="41"/>
        <v>0</v>
      </c>
      <c r="M811" s="51">
        <f t="shared" si="42"/>
        <v>0</v>
      </c>
      <c r="N811" s="51">
        <f t="shared" si="42"/>
        <v>0</v>
      </c>
      <c r="O811" s="51">
        <f t="shared" si="42"/>
        <v>0</v>
      </c>
      <c r="P811" s="51">
        <f t="shared" si="42"/>
        <v>0</v>
      </c>
      <c r="Q811" s="51">
        <f t="shared" si="42"/>
        <v>0</v>
      </c>
      <c r="R811" s="51">
        <f t="shared" si="42"/>
        <v>0</v>
      </c>
    </row>
    <row r="812" spans="1:18" x14ac:dyDescent="0.25">
      <c r="A812" s="17"/>
      <c r="B812" s="52"/>
      <c r="C812" s="17"/>
      <c r="D812" s="17"/>
      <c r="E812" s="17"/>
      <c r="F812" s="17"/>
      <c r="G812" s="17"/>
      <c r="H812" s="17"/>
      <c r="I812" s="16">
        <f>IF(B812&gt;A_Stammdaten!$B$12,0,SUM(C812,D812,F812,G812)-SUM(E812,H812))</f>
        <v>0</v>
      </c>
      <c r="J812" s="51">
        <f>HLOOKUP(A_Stammdaten!$B$12,$L$4:$R$2504,ROW(B812)-3,FALSE)+IF(OR(B812=0,A_Stammdaten!$B$12&lt;B812),0,I812*1/20)</f>
        <v>0</v>
      </c>
      <c r="K812" s="51">
        <f>HLOOKUP(A_Stammdaten!$B$12,$L$4:$R$2504,ROW(B812)-3,FALSE)</f>
        <v>0</v>
      </c>
      <c r="L812" s="51">
        <f t="shared" si="41"/>
        <v>0</v>
      </c>
      <c r="M812" s="51">
        <f t="shared" si="42"/>
        <v>0</v>
      </c>
      <c r="N812" s="51">
        <f t="shared" si="42"/>
        <v>0</v>
      </c>
      <c r="O812" s="51">
        <f t="shared" si="42"/>
        <v>0</v>
      </c>
      <c r="P812" s="51">
        <f t="shared" si="42"/>
        <v>0</v>
      </c>
      <c r="Q812" s="51">
        <f t="shared" si="42"/>
        <v>0</v>
      </c>
      <c r="R812" s="51">
        <f t="shared" si="42"/>
        <v>0</v>
      </c>
    </row>
    <row r="813" spans="1:18" x14ac:dyDescent="0.25">
      <c r="A813" s="17"/>
      <c r="B813" s="52"/>
      <c r="C813" s="17"/>
      <c r="D813" s="17"/>
      <c r="E813" s="17"/>
      <c r="F813" s="17"/>
      <c r="G813" s="17"/>
      <c r="H813" s="17"/>
      <c r="I813" s="16">
        <f>IF(B813&gt;A_Stammdaten!$B$12,0,SUM(C813,D813,F813,G813)-SUM(E813,H813))</f>
        <v>0</v>
      </c>
      <c r="J813" s="51">
        <f>HLOOKUP(A_Stammdaten!$B$12,$L$4:$R$2504,ROW(B813)-3,FALSE)+IF(OR(B813=0,A_Stammdaten!$B$12&lt;B813),0,I813*1/20)</f>
        <v>0</v>
      </c>
      <c r="K813" s="51">
        <f>HLOOKUP(A_Stammdaten!$B$12,$L$4:$R$2504,ROW(B813)-3,FALSE)</f>
        <v>0</v>
      </c>
      <c r="L813" s="51">
        <f t="shared" si="41"/>
        <v>0</v>
      </c>
      <c r="M813" s="51">
        <f t="shared" si="42"/>
        <v>0</v>
      </c>
      <c r="N813" s="51">
        <f t="shared" si="42"/>
        <v>0</v>
      </c>
      <c r="O813" s="51">
        <f t="shared" si="42"/>
        <v>0</v>
      </c>
      <c r="P813" s="51">
        <f t="shared" si="42"/>
        <v>0</v>
      </c>
      <c r="Q813" s="51">
        <f t="shared" si="42"/>
        <v>0</v>
      </c>
      <c r="R813" s="51">
        <f t="shared" si="42"/>
        <v>0</v>
      </c>
    </row>
    <row r="814" spans="1:18" x14ac:dyDescent="0.25">
      <c r="A814" s="17"/>
      <c r="B814" s="52"/>
      <c r="C814" s="17"/>
      <c r="D814" s="17"/>
      <c r="E814" s="17"/>
      <c r="F814" s="17"/>
      <c r="G814" s="17"/>
      <c r="H814" s="17"/>
      <c r="I814" s="16">
        <f>IF(B814&gt;A_Stammdaten!$B$12,0,SUM(C814,D814,F814,G814)-SUM(E814,H814))</f>
        <v>0</v>
      </c>
      <c r="J814" s="51">
        <f>HLOOKUP(A_Stammdaten!$B$12,$L$4:$R$2504,ROW(B814)-3,FALSE)+IF(OR(B814=0,A_Stammdaten!$B$12&lt;B814),0,I814*1/20)</f>
        <v>0</v>
      </c>
      <c r="K814" s="51">
        <f>HLOOKUP(A_Stammdaten!$B$12,$L$4:$R$2504,ROW(B814)-3,FALSE)</f>
        <v>0</v>
      </c>
      <c r="L814" s="51">
        <f t="shared" si="41"/>
        <v>0</v>
      </c>
      <c r="M814" s="51">
        <f t="shared" si="42"/>
        <v>0</v>
      </c>
      <c r="N814" s="51">
        <f t="shared" si="42"/>
        <v>0</v>
      </c>
      <c r="O814" s="51">
        <f t="shared" si="42"/>
        <v>0</v>
      </c>
      <c r="P814" s="51">
        <f t="shared" si="42"/>
        <v>0</v>
      </c>
      <c r="Q814" s="51">
        <f t="shared" si="42"/>
        <v>0</v>
      </c>
      <c r="R814" s="51">
        <f t="shared" si="42"/>
        <v>0</v>
      </c>
    </row>
    <row r="815" spans="1:18" x14ac:dyDescent="0.25">
      <c r="A815" s="17"/>
      <c r="B815" s="52"/>
      <c r="C815" s="17"/>
      <c r="D815" s="17"/>
      <c r="E815" s="17"/>
      <c r="F815" s="17"/>
      <c r="G815" s="17"/>
      <c r="H815" s="17"/>
      <c r="I815" s="16">
        <f>IF(B815&gt;A_Stammdaten!$B$12,0,SUM(C815,D815,F815,G815)-SUM(E815,H815))</f>
        <v>0</v>
      </c>
      <c r="J815" s="51">
        <f>HLOOKUP(A_Stammdaten!$B$12,$L$4:$R$2504,ROW(B815)-3,FALSE)+IF(OR(B815=0,A_Stammdaten!$B$12&lt;B815),0,I815*1/20)</f>
        <v>0</v>
      </c>
      <c r="K815" s="51">
        <f>HLOOKUP(A_Stammdaten!$B$12,$L$4:$R$2504,ROW(B815)-3,FALSE)</f>
        <v>0</v>
      </c>
      <c r="L815" s="51">
        <f t="shared" si="41"/>
        <v>0</v>
      </c>
      <c r="M815" s="51">
        <f t="shared" si="42"/>
        <v>0</v>
      </c>
      <c r="N815" s="51">
        <f t="shared" si="42"/>
        <v>0</v>
      </c>
      <c r="O815" s="51">
        <f t="shared" si="42"/>
        <v>0</v>
      </c>
      <c r="P815" s="51">
        <f t="shared" si="42"/>
        <v>0</v>
      </c>
      <c r="Q815" s="51">
        <f t="shared" si="42"/>
        <v>0</v>
      </c>
      <c r="R815" s="51">
        <f t="shared" si="42"/>
        <v>0</v>
      </c>
    </row>
    <row r="816" spans="1:18" x14ac:dyDescent="0.25">
      <c r="A816" s="17"/>
      <c r="B816" s="52"/>
      <c r="C816" s="17"/>
      <c r="D816" s="17"/>
      <c r="E816" s="17"/>
      <c r="F816" s="17"/>
      <c r="G816" s="17"/>
      <c r="H816" s="17"/>
      <c r="I816" s="16">
        <f>IF(B816&gt;A_Stammdaten!$B$12,0,SUM(C816,D816,F816,G816)-SUM(E816,H816))</f>
        <v>0</v>
      </c>
      <c r="J816" s="51">
        <f>HLOOKUP(A_Stammdaten!$B$12,$L$4:$R$2504,ROW(B816)-3,FALSE)+IF(OR(B816=0,A_Stammdaten!$B$12&lt;B816),0,I816*1/20)</f>
        <v>0</v>
      </c>
      <c r="K816" s="51">
        <f>HLOOKUP(A_Stammdaten!$B$12,$L$4:$R$2504,ROW(B816)-3,FALSE)</f>
        <v>0</v>
      </c>
      <c r="L816" s="51">
        <f t="shared" si="41"/>
        <v>0</v>
      </c>
      <c r="M816" s="51">
        <f t="shared" si="42"/>
        <v>0</v>
      </c>
      <c r="N816" s="51">
        <f t="shared" si="42"/>
        <v>0</v>
      </c>
      <c r="O816" s="51">
        <f t="shared" si="42"/>
        <v>0</v>
      </c>
      <c r="P816" s="51">
        <f t="shared" si="42"/>
        <v>0</v>
      </c>
      <c r="Q816" s="51">
        <f t="shared" si="42"/>
        <v>0</v>
      </c>
      <c r="R816" s="51">
        <f t="shared" si="42"/>
        <v>0</v>
      </c>
    </row>
    <row r="817" spans="1:18" x14ac:dyDescent="0.25">
      <c r="A817" s="17"/>
      <c r="B817" s="52"/>
      <c r="C817" s="17"/>
      <c r="D817" s="17"/>
      <c r="E817" s="17"/>
      <c r="F817" s="17"/>
      <c r="G817" s="17"/>
      <c r="H817" s="17"/>
      <c r="I817" s="16">
        <f>IF(B817&gt;A_Stammdaten!$B$12,0,SUM(C817,D817,F817,G817)-SUM(E817,H817))</f>
        <v>0</v>
      </c>
      <c r="J817" s="51">
        <f>HLOOKUP(A_Stammdaten!$B$12,$L$4:$R$2504,ROW(B817)-3,FALSE)+IF(OR(B817=0,A_Stammdaten!$B$12&lt;B817),0,I817*1/20)</f>
        <v>0</v>
      </c>
      <c r="K817" s="51">
        <f>HLOOKUP(A_Stammdaten!$B$12,$L$4:$R$2504,ROW(B817)-3,FALSE)</f>
        <v>0</v>
      </c>
      <c r="L817" s="51">
        <f t="shared" si="41"/>
        <v>0</v>
      </c>
      <c r="M817" s="51">
        <f t="shared" si="42"/>
        <v>0</v>
      </c>
      <c r="N817" s="51">
        <f t="shared" si="42"/>
        <v>0</v>
      </c>
      <c r="O817" s="51">
        <f t="shared" si="42"/>
        <v>0</v>
      </c>
      <c r="P817" s="51">
        <f t="shared" si="42"/>
        <v>0</v>
      </c>
      <c r="Q817" s="51">
        <f t="shared" si="42"/>
        <v>0</v>
      </c>
      <c r="R817" s="51">
        <f t="shared" si="42"/>
        <v>0</v>
      </c>
    </row>
    <row r="818" spans="1:18" x14ac:dyDescent="0.25">
      <c r="A818" s="17"/>
      <c r="B818" s="52"/>
      <c r="C818" s="17"/>
      <c r="D818" s="17"/>
      <c r="E818" s="17"/>
      <c r="F818" s="17"/>
      <c r="G818" s="17"/>
      <c r="H818" s="17"/>
      <c r="I818" s="16">
        <f>IF(B818&gt;A_Stammdaten!$B$12,0,SUM(C818,D818,F818,G818)-SUM(E818,H818))</f>
        <v>0</v>
      </c>
      <c r="J818" s="51">
        <f>HLOOKUP(A_Stammdaten!$B$12,$L$4:$R$2504,ROW(B818)-3,FALSE)+IF(OR(B818=0,A_Stammdaten!$B$12&lt;B818),0,I818*1/20)</f>
        <v>0</v>
      </c>
      <c r="K818" s="51">
        <f>HLOOKUP(A_Stammdaten!$B$12,$L$4:$R$2504,ROW(B818)-3,FALSE)</f>
        <v>0</v>
      </c>
      <c r="L818" s="51">
        <f t="shared" si="41"/>
        <v>0</v>
      </c>
      <c r="M818" s="51">
        <f t="shared" si="42"/>
        <v>0</v>
      </c>
      <c r="N818" s="51">
        <f t="shared" si="42"/>
        <v>0</v>
      </c>
      <c r="O818" s="51">
        <f t="shared" si="42"/>
        <v>0</v>
      </c>
      <c r="P818" s="51">
        <f t="shared" si="42"/>
        <v>0</v>
      </c>
      <c r="Q818" s="51">
        <f t="shared" si="42"/>
        <v>0</v>
      </c>
      <c r="R818" s="51">
        <f t="shared" si="42"/>
        <v>0</v>
      </c>
    </row>
    <row r="819" spans="1:18" x14ac:dyDescent="0.25">
      <c r="A819" s="17"/>
      <c r="B819" s="52"/>
      <c r="C819" s="17"/>
      <c r="D819" s="17"/>
      <c r="E819" s="17"/>
      <c r="F819" s="17"/>
      <c r="G819" s="17"/>
      <c r="H819" s="17"/>
      <c r="I819" s="16">
        <f>IF(B819&gt;A_Stammdaten!$B$12,0,SUM(C819,D819,F819,G819)-SUM(E819,H819))</f>
        <v>0</v>
      </c>
      <c r="J819" s="51">
        <f>HLOOKUP(A_Stammdaten!$B$12,$L$4:$R$2504,ROW(B819)-3,FALSE)+IF(OR(B819=0,A_Stammdaten!$B$12&lt;B819),0,I819*1/20)</f>
        <v>0</v>
      </c>
      <c r="K819" s="51">
        <f>HLOOKUP(A_Stammdaten!$B$12,$L$4:$R$2504,ROW(B819)-3,FALSE)</f>
        <v>0</v>
      </c>
      <c r="L819" s="51">
        <f t="shared" si="41"/>
        <v>0</v>
      </c>
      <c r="M819" s="51">
        <f t="shared" si="42"/>
        <v>0</v>
      </c>
      <c r="N819" s="51">
        <f t="shared" si="42"/>
        <v>0</v>
      </c>
      <c r="O819" s="51">
        <f t="shared" si="42"/>
        <v>0</v>
      </c>
      <c r="P819" s="51">
        <f t="shared" si="42"/>
        <v>0</v>
      </c>
      <c r="Q819" s="51">
        <f t="shared" si="42"/>
        <v>0</v>
      </c>
      <c r="R819" s="51">
        <f t="shared" si="42"/>
        <v>0</v>
      </c>
    </row>
    <row r="820" spans="1:18" x14ac:dyDescent="0.25">
      <c r="A820" s="17"/>
      <c r="B820" s="52"/>
      <c r="C820" s="17"/>
      <c r="D820" s="17"/>
      <c r="E820" s="17"/>
      <c r="F820" s="17"/>
      <c r="G820" s="17"/>
      <c r="H820" s="17"/>
      <c r="I820" s="16">
        <f>IF(B820&gt;A_Stammdaten!$B$12,0,SUM(C820,D820,F820,G820)-SUM(E820,H820))</f>
        <v>0</v>
      </c>
      <c r="J820" s="51">
        <f>HLOOKUP(A_Stammdaten!$B$12,$L$4:$R$2504,ROW(B820)-3,FALSE)+IF(OR(B820=0,A_Stammdaten!$B$12&lt;B820),0,I820*1/20)</f>
        <v>0</v>
      </c>
      <c r="K820" s="51">
        <f>HLOOKUP(A_Stammdaten!$B$12,$L$4:$R$2504,ROW(B820)-3,FALSE)</f>
        <v>0</v>
      </c>
      <c r="L820" s="51">
        <f t="shared" si="41"/>
        <v>0</v>
      </c>
      <c r="M820" s="51">
        <f t="shared" si="42"/>
        <v>0</v>
      </c>
      <c r="N820" s="51">
        <f t="shared" si="42"/>
        <v>0</v>
      </c>
      <c r="O820" s="51">
        <f t="shared" si="42"/>
        <v>0</v>
      </c>
      <c r="P820" s="51">
        <f t="shared" si="42"/>
        <v>0</v>
      </c>
      <c r="Q820" s="51">
        <f t="shared" si="42"/>
        <v>0</v>
      </c>
      <c r="R820" s="51">
        <f t="shared" si="42"/>
        <v>0</v>
      </c>
    </row>
    <row r="821" spans="1:18" x14ac:dyDescent="0.25">
      <c r="A821" s="17"/>
      <c r="B821" s="52"/>
      <c r="C821" s="17"/>
      <c r="D821" s="17"/>
      <c r="E821" s="17"/>
      <c r="F821" s="17"/>
      <c r="G821" s="17"/>
      <c r="H821" s="17"/>
      <c r="I821" s="16">
        <f>IF(B821&gt;A_Stammdaten!$B$12,0,SUM(C821,D821,F821,G821)-SUM(E821,H821))</f>
        <v>0</v>
      </c>
      <c r="J821" s="51">
        <f>HLOOKUP(A_Stammdaten!$B$12,$L$4:$R$2504,ROW(B821)-3,FALSE)+IF(OR(B821=0,A_Stammdaten!$B$12&lt;B821),0,I821*1/20)</f>
        <v>0</v>
      </c>
      <c r="K821" s="51">
        <f>HLOOKUP(A_Stammdaten!$B$12,$L$4:$R$2504,ROW(B821)-3,FALSE)</f>
        <v>0</v>
      </c>
      <c r="L821" s="51">
        <f t="shared" si="41"/>
        <v>0</v>
      </c>
      <c r="M821" s="51">
        <f t="shared" si="42"/>
        <v>0</v>
      </c>
      <c r="N821" s="51">
        <f t="shared" si="42"/>
        <v>0</v>
      </c>
      <c r="O821" s="51">
        <f t="shared" si="42"/>
        <v>0</v>
      </c>
      <c r="P821" s="51">
        <f t="shared" si="42"/>
        <v>0</v>
      </c>
      <c r="Q821" s="51">
        <f t="shared" si="42"/>
        <v>0</v>
      </c>
      <c r="R821" s="51">
        <f t="shared" si="42"/>
        <v>0</v>
      </c>
    </row>
    <row r="822" spans="1:18" x14ac:dyDescent="0.25">
      <c r="A822" s="17"/>
      <c r="B822" s="52"/>
      <c r="C822" s="17"/>
      <c r="D822" s="17"/>
      <c r="E822" s="17"/>
      <c r="F822" s="17"/>
      <c r="G822" s="17"/>
      <c r="H822" s="17"/>
      <c r="I822" s="16">
        <f>IF(B822&gt;A_Stammdaten!$B$12,0,SUM(C822,D822,F822,G822)-SUM(E822,H822))</f>
        <v>0</v>
      </c>
      <c r="J822" s="51">
        <f>HLOOKUP(A_Stammdaten!$B$12,$L$4:$R$2504,ROW(B822)-3,FALSE)+IF(OR(B822=0,A_Stammdaten!$B$12&lt;B822),0,I822*1/20)</f>
        <v>0</v>
      </c>
      <c r="K822" s="51">
        <f>HLOOKUP(A_Stammdaten!$B$12,$L$4:$R$2504,ROW(B822)-3,FALSE)</f>
        <v>0</v>
      </c>
      <c r="L822" s="51">
        <f t="shared" si="41"/>
        <v>0</v>
      </c>
      <c r="M822" s="51">
        <f t="shared" si="42"/>
        <v>0</v>
      </c>
      <c r="N822" s="51">
        <f t="shared" si="42"/>
        <v>0</v>
      </c>
      <c r="O822" s="51">
        <f t="shared" si="42"/>
        <v>0</v>
      </c>
      <c r="P822" s="51">
        <f t="shared" si="42"/>
        <v>0</v>
      </c>
      <c r="Q822" s="51">
        <f t="shared" si="42"/>
        <v>0</v>
      </c>
      <c r="R822" s="51">
        <f t="shared" si="42"/>
        <v>0</v>
      </c>
    </row>
    <row r="823" spans="1:18" x14ac:dyDescent="0.25">
      <c r="A823" s="17"/>
      <c r="B823" s="52"/>
      <c r="C823" s="17"/>
      <c r="D823" s="17"/>
      <c r="E823" s="17"/>
      <c r="F823" s="17"/>
      <c r="G823" s="17"/>
      <c r="H823" s="17"/>
      <c r="I823" s="16">
        <f>IF(B823&gt;A_Stammdaten!$B$12,0,SUM(C823,D823,F823,G823)-SUM(E823,H823))</f>
        <v>0</v>
      </c>
      <c r="J823" s="51">
        <f>HLOOKUP(A_Stammdaten!$B$12,$L$4:$R$2504,ROW(B823)-3,FALSE)+IF(OR(B823=0,A_Stammdaten!$B$12&lt;B823),0,I823*1/20)</f>
        <v>0</v>
      </c>
      <c r="K823" s="51">
        <f>HLOOKUP(A_Stammdaten!$B$12,$L$4:$R$2504,ROW(B823)-3,FALSE)</f>
        <v>0</v>
      </c>
      <c r="L823" s="51">
        <f t="shared" si="41"/>
        <v>0</v>
      </c>
      <c r="M823" s="51">
        <f t="shared" si="42"/>
        <v>0</v>
      </c>
      <c r="N823" s="51">
        <f t="shared" si="42"/>
        <v>0</v>
      </c>
      <c r="O823" s="51">
        <f t="shared" si="42"/>
        <v>0</v>
      </c>
      <c r="P823" s="51">
        <f t="shared" si="42"/>
        <v>0</v>
      </c>
      <c r="Q823" s="51">
        <f t="shared" si="42"/>
        <v>0</v>
      </c>
      <c r="R823" s="51">
        <f t="shared" si="42"/>
        <v>0</v>
      </c>
    </row>
    <row r="824" spans="1:18" x14ac:dyDescent="0.25">
      <c r="A824" s="17"/>
      <c r="B824" s="52"/>
      <c r="C824" s="17"/>
      <c r="D824" s="17"/>
      <c r="E824" s="17"/>
      <c r="F824" s="17"/>
      <c r="G824" s="17"/>
      <c r="H824" s="17"/>
      <c r="I824" s="16">
        <f>IF(B824&gt;A_Stammdaten!$B$12,0,SUM(C824,D824,F824,G824)-SUM(E824,H824))</f>
        <v>0</v>
      </c>
      <c r="J824" s="51">
        <f>HLOOKUP(A_Stammdaten!$B$12,$L$4:$R$2504,ROW(B824)-3,FALSE)+IF(OR(B824=0,A_Stammdaten!$B$12&lt;B824),0,I824*1/20)</f>
        <v>0</v>
      </c>
      <c r="K824" s="51">
        <f>HLOOKUP(A_Stammdaten!$B$12,$L$4:$R$2504,ROW(B824)-3,FALSE)</f>
        <v>0</v>
      </c>
      <c r="L824" s="51">
        <f t="shared" si="41"/>
        <v>0</v>
      </c>
      <c r="M824" s="51">
        <f t="shared" si="42"/>
        <v>0</v>
      </c>
      <c r="N824" s="51">
        <f t="shared" si="42"/>
        <v>0</v>
      </c>
      <c r="O824" s="51">
        <f t="shared" si="42"/>
        <v>0</v>
      </c>
      <c r="P824" s="51">
        <f t="shared" si="42"/>
        <v>0</v>
      </c>
      <c r="Q824" s="51">
        <f t="shared" si="42"/>
        <v>0</v>
      </c>
      <c r="R824" s="51">
        <f t="shared" si="42"/>
        <v>0</v>
      </c>
    </row>
    <row r="825" spans="1:18" x14ac:dyDescent="0.25">
      <c r="A825" s="17"/>
      <c r="B825" s="52"/>
      <c r="C825" s="17"/>
      <c r="D825" s="17"/>
      <c r="E825" s="17"/>
      <c r="F825" s="17"/>
      <c r="G825" s="17"/>
      <c r="H825" s="17"/>
      <c r="I825" s="16">
        <f>IF(B825&gt;A_Stammdaten!$B$12,0,SUM(C825,D825,F825,G825)-SUM(E825,H825))</f>
        <v>0</v>
      </c>
      <c r="J825" s="51">
        <f>HLOOKUP(A_Stammdaten!$B$12,$L$4:$R$2504,ROW(B825)-3,FALSE)+IF(OR(B825=0,A_Stammdaten!$B$12&lt;B825),0,I825*1/20)</f>
        <v>0</v>
      </c>
      <c r="K825" s="51">
        <f>HLOOKUP(A_Stammdaten!$B$12,$L$4:$R$2504,ROW(B825)-3,FALSE)</f>
        <v>0</v>
      </c>
      <c r="L825" s="51">
        <f t="shared" si="41"/>
        <v>0</v>
      </c>
      <c r="M825" s="51">
        <f t="shared" si="42"/>
        <v>0</v>
      </c>
      <c r="N825" s="51">
        <f t="shared" si="42"/>
        <v>0</v>
      </c>
      <c r="O825" s="51">
        <f t="shared" si="42"/>
        <v>0</v>
      </c>
      <c r="P825" s="51">
        <f t="shared" si="42"/>
        <v>0</v>
      </c>
      <c r="Q825" s="51">
        <f t="shared" si="42"/>
        <v>0</v>
      </c>
      <c r="R825" s="51">
        <f t="shared" si="42"/>
        <v>0</v>
      </c>
    </row>
    <row r="826" spans="1:18" x14ac:dyDescent="0.25">
      <c r="A826" s="17"/>
      <c r="B826" s="52"/>
      <c r="C826" s="17"/>
      <c r="D826" s="17"/>
      <c r="E826" s="17"/>
      <c r="F826" s="17"/>
      <c r="G826" s="17"/>
      <c r="H826" s="17"/>
      <c r="I826" s="16">
        <f>IF(B826&gt;A_Stammdaten!$B$12,0,SUM(C826,D826,F826,G826)-SUM(E826,H826))</f>
        <v>0</v>
      </c>
      <c r="J826" s="51">
        <f>HLOOKUP(A_Stammdaten!$B$12,$L$4:$R$2504,ROW(B826)-3,FALSE)+IF(OR(B826=0,A_Stammdaten!$B$12&lt;B826),0,I826*1/20)</f>
        <v>0</v>
      </c>
      <c r="K826" s="51">
        <f>HLOOKUP(A_Stammdaten!$B$12,$L$4:$R$2504,ROW(B826)-3,FALSE)</f>
        <v>0</v>
      </c>
      <c r="L826" s="51">
        <f t="shared" si="41"/>
        <v>0</v>
      </c>
      <c r="M826" s="51">
        <f t="shared" si="42"/>
        <v>0</v>
      </c>
      <c r="N826" s="51">
        <f t="shared" si="42"/>
        <v>0</v>
      </c>
      <c r="O826" s="51">
        <f t="shared" si="42"/>
        <v>0</v>
      </c>
      <c r="P826" s="51">
        <f t="shared" si="42"/>
        <v>0</v>
      </c>
      <c r="Q826" s="51">
        <f t="shared" si="42"/>
        <v>0</v>
      </c>
      <c r="R826" s="51">
        <f t="shared" si="42"/>
        <v>0</v>
      </c>
    </row>
    <row r="827" spans="1:18" x14ac:dyDescent="0.25">
      <c r="A827" s="17"/>
      <c r="B827" s="52"/>
      <c r="C827" s="17"/>
      <c r="D827" s="17"/>
      <c r="E827" s="17"/>
      <c r="F827" s="17"/>
      <c r="G827" s="17"/>
      <c r="H827" s="17"/>
      <c r="I827" s="16">
        <f>IF(B827&gt;A_Stammdaten!$B$12,0,SUM(C827,D827,F827,G827)-SUM(E827,H827))</f>
        <v>0</v>
      </c>
      <c r="J827" s="51">
        <f>HLOOKUP(A_Stammdaten!$B$12,$L$4:$R$2504,ROW(B827)-3,FALSE)+IF(OR(B827=0,A_Stammdaten!$B$12&lt;B827),0,I827*1/20)</f>
        <v>0</v>
      </c>
      <c r="K827" s="51">
        <f>HLOOKUP(A_Stammdaten!$B$12,$L$4:$R$2504,ROW(B827)-3,FALSE)</f>
        <v>0</v>
      </c>
      <c r="L827" s="51">
        <f t="shared" si="41"/>
        <v>0</v>
      </c>
      <c r="M827" s="51">
        <f t="shared" si="42"/>
        <v>0</v>
      </c>
      <c r="N827" s="51">
        <f t="shared" si="42"/>
        <v>0</v>
      </c>
      <c r="O827" s="51">
        <f t="shared" si="42"/>
        <v>0</v>
      </c>
      <c r="P827" s="51">
        <f t="shared" si="42"/>
        <v>0</v>
      </c>
      <c r="Q827" s="51">
        <f t="shared" si="42"/>
        <v>0</v>
      </c>
      <c r="R827" s="51">
        <f t="shared" si="42"/>
        <v>0</v>
      </c>
    </row>
    <row r="828" spans="1:18" x14ac:dyDescent="0.25">
      <c r="A828" s="17"/>
      <c r="B828" s="52"/>
      <c r="C828" s="17"/>
      <c r="D828" s="17"/>
      <c r="E828" s="17"/>
      <c r="F828" s="17"/>
      <c r="G828" s="17"/>
      <c r="H828" s="17"/>
      <c r="I828" s="16">
        <f>IF(B828&gt;A_Stammdaten!$B$12,0,SUM(C828,D828,F828,G828)-SUM(E828,H828))</f>
        <v>0</v>
      </c>
      <c r="J828" s="51">
        <f>HLOOKUP(A_Stammdaten!$B$12,$L$4:$R$2504,ROW(B828)-3,FALSE)+IF(OR(B828=0,A_Stammdaten!$B$12&lt;B828),0,I828*1/20)</f>
        <v>0</v>
      </c>
      <c r="K828" s="51">
        <f>HLOOKUP(A_Stammdaten!$B$12,$L$4:$R$2504,ROW(B828)-3,FALSE)</f>
        <v>0</v>
      </c>
      <c r="L828" s="51">
        <f t="shared" si="41"/>
        <v>0</v>
      </c>
      <c r="M828" s="51">
        <f t="shared" si="42"/>
        <v>0</v>
      </c>
      <c r="N828" s="51">
        <f t="shared" si="42"/>
        <v>0</v>
      </c>
      <c r="O828" s="51">
        <f t="shared" si="42"/>
        <v>0</v>
      </c>
      <c r="P828" s="51">
        <f t="shared" si="42"/>
        <v>0</v>
      </c>
      <c r="Q828" s="51">
        <f t="shared" si="42"/>
        <v>0</v>
      </c>
      <c r="R828" s="51">
        <f t="shared" si="42"/>
        <v>0</v>
      </c>
    </row>
    <row r="829" spans="1:18" x14ac:dyDescent="0.25">
      <c r="A829" s="17"/>
      <c r="B829" s="52"/>
      <c r="C829" s="17"/>
      <c r="D829" s="17"/>
      <c r="E829" s="17"/>
      <c r="F829" s="17"/>
      <c r="G829" s="17"/>
      <c r="H829" s="17"/>
      <c r="I829" s="16">
        <f>IF(B829&gt;A_Stammdaten!$B$12,0,SUM(C829,D829,F829,G829)-SUM(E829,H829))</f>
        <v>0</v>
      </c>
      <c r="J829" s="51">
        <f>HLOOKUP(A_Stammdaten!$B$12,$L$4:$R$2504,ROW(B829)-3,FALSE)+IF(OR(B829=0,A_Stammdaten!$B$12&lt;B829),0,I829*1/20)</f>
        <v>0</v>
      </c>
      <c r="K829" s="51">
        <f>HLOOKUP(A_Stammdaten!$B$12,$L$4:$R$2504,ROW(B829)-3,FALSE)</f>
        <v>0</v>
      </c>
      <c r="L829" s="51">
        <f t="shared" si="41"/>
        <v>0</v>
      </c>
      <c r="M829" s="51">
        <f t="shared" si="42"/>
        <v>0</v>
      </c>
      <c r="N829" s="51">
        <f t="shared" si="42"/>
        <v>0</v>
      </c>
      <c r="O829" s="51">
        <f t="shared" si="42"/>
        <v>0</v>
      </c>
      <c r="P829" s="51">
        <f t="shared" si="42"/>
        <v>0</v>
      </c>
      <c r="Q829" s="51">
        <f t="shared" si="42"/>
        <v>0</v>
      </c>
      <c r="R829" s="51">
        <f t="shared" si="42"/>
        <v>0</v>
      </c>
    </row>
    <row r="830" spans="1:18" x14ac:dyDescent="0.25">
      <c r="A830" s="17"/>
      <c r="B830" s="52"/>
      <c r="C830" s="17"/>
      <c r="D830" s="17"/>
      <c r="E830" s="17"/>
      <c r="F830" s="17"/>
      <c r="G830" s="17"/>
      <c r="H830" s="17"/>
      <c r="I830" s="16">
        <f>IF(B830&gt;A_Stammdaten!$B$12,0,SUM(C830,D830,F830,G830)-SUM(E830,H830))</f>
        <v>0</v>
      </c>
      <c r="J830" s="51">
        <f>HLOOKUP(A_Stammdaten!$B$12,$L$4:$R$2504,ROW(B830)-3,FALSE)+IF(OR(B830=0,A_Stammdaten!$B$12&lt;B830),0,I830*1/20)</f>
        <v>0</v>
      </c>
      <c r="K830" s="51">
        <f>HLOOKUP(A_Stammdaten!$B$12,$L$4:$R$2504,ROW(B830)-3,FALSE)</f>
        <v>0</v>
      </c>
      <c r="L830" s="51">
        <f t="shared" si="41"/>
        <v>0</v>
      </c>
      <c r="M830" s="51">
        <f t="shared" si="42"/>
        <v>0</v>
      </c>
      <c r="N830" s="51">
        <f t="shared" si="42"/>
        <v>0</v>
      </c>
      <c r="O830" s="51">
        <f t="shared" si="42"/>
        <v>0</v>
      </c>
      <c r="P830" s="51">
        <f t="shared" si="42"/>
        <v>0</v>
      </c>
      <c r="Q830" s="51">
        <f t="shared" si="42"/>
        <v>0</v>
      </c>
      <c r="R830" s="51">
        <f t="shared" si="42"/>
        <v>0</v>
      </c>
    </row>
    <row r="831" spans="1:18" x14ac:dyDescent="0.25">
      <c r="A831" s="17"/>
      <c r="B831" s="52"/>
      <c r="C831" s="17"/>
      <c r="D831" s="17"/>
      <c r="E831" s="17"/>
      <c r="F831" s="17"/>
      <c r="G831" s="17"/>
      <c r="H831" s="17"/>
      <c r="I831" s="16">
        <f>IF(B831&gt;A_Stammdaten!$B$12,0,SUM(C831,D831,F831,G831)-SUM(E831,H831))</f>
        <v>0</v>
      </c>
      <c r="J831" s="51">
        <f>HLOOKUP(A_Stammdaten!$B$12,$L$4:$R$2504,ROW(B831)-3,FALSE)+IF(OR(B831=0,A_Stammdaten!$B$12&lt;B831),0,I831*1/20)</f>
        <v>0</v>
      </c>
      <c r="K831" s="51">
        <f>HLOOKUP(A_Stammdaten!$B$12,$L$4:$R$2504,ROW(B831)-3,FALSE)</f>
        <v>0</v>
      </c>
      <c r="L831" s="51">
        <f t="shared" si="41"/>
        <v>0</v>
      </c>
      <c r="M831" s="51">
        <f t="shared" si="42"/>
        <v>0</v>
      </c>
      <c r="N831" s="51">
        <f t="shared" si="42"/>
        <v>0</v>
      </c>
      <c r="O831" s="51">
        <f t="shared" si="42"/>
        <v>0</v>
      </c>
      <c r="P831" s="51">
        <f t="shared" si="42"/>
        <v>0</v>
      </c>
      <c r="Q831" s="51">
        <f t="shared" si="42"/>
        <v>0</v>
      </c>
      <c r="R831" s="51">
        <f t="shared" si="42"/>
        <v>0</v>
      </c>
    </row>
    <row r="832" spans="1:18" x14ac:dyDescent="0.25">
      <c r="A832" s="17"/>
      <c r="B832" s="52"/>
      <c r="C832" s="17"/>
      <c r="D832" s="17"/>
      <c r="E832" s="17"/>
      <c r="F832" s="17"/>
      <c r="G832" s="17"/>
      <c r="H832" s="17"/>
      <c r="I832" s="16">
        <f>IF(B832&gt;A_Stammdaten!$B$12,0,SUM(C832,D832,F832,G832)-SUM(E832,H832))</f>
        <v>0</v>
      </c>
      <c r="J832" s="51">
        <f>HLOOKUP(A_Stammdaten!$B$12,$L$4:$R$2504,ROW(B832)-3,FALSE)+IF(OR(B832=0,A_Stammdaten!$B$12&lt;B832),0,I832*1/20)</f>
        <v>0</v>
      </c>
      <c r="K832" s="51">
        <f>HLOOKUP(A_Stammdaten!$B$12,$L$4:$R$2504,ROW(B832)-3,FALSE)</f>
        <v>0</v>
      </c>
      <c r="L832" s="51">
        <f t="shared" ref="L832:L895" si="43">IF(OR($I832=0,L$4&lt;$B832,$B832=0,20-(L$4-$B832)=0),0,$I832*(19-(L$4-$B832))/20)</f>
        <v>0</v>
      </c>
      <c r="M832" s="51">
        <f t="shared" si="42"/>
        <v>0</v>
      </c>
      <c r="N832" s="51">
        <f t="shared" si="42"/>
        <v>0</v>
      </c>
      <c r="O832" s="51">
        <f t="shared" si="42"/>
        <v>0</v>
      </c>
      <c r="P832" s="51">
        <f t="shared" si="42"/>
        <v>0</v>
      </c>
      <c r="Q832" s="51">
        <f t="shared" si="42"/>
        <v>0</v>
      </c>
      <c r="R832" s="51">
        <f t="shared" si="42"/>
        <v>0</v>
      </c>
    </row>
    <row r="833" spans="1:18" x14ac:dyDescent="0.25">
      <c r="A833" s="17"/>
      <c r="B833" s="52"/>
      <c r="C833" s="17"/>
      <c r="D833" s="17"/>
      <c r="E833" s="17"/>
      <c r="F833" s="17"/>
      <c r="G833" s="17"/>
      <c r="H833" s="17"/>
      <c r="I833" s="16">
        <f>IF(B833&gt;A_Stammdaten!$B$12,0,SUM(C833,D833,F833,G833)-SUM(E833,H833))</f>
        <v>0</v>
      </c>
      <c r="J833" s="51">
        <f>HLOOKUP(A_Stammdaten!$B$12,$L$4:$R$2504,ROW(B833)-3,FALSE)+IF(OR(B833=0,A_Stammdaten!$B$12&lt;B833),0,I833*1/20)</f>
        <v>0</v>
      </c>
      <c r="K833" s="51">
        <f>HLOOKUP(A_Stammdaten!$B$12,$L$4:$R$2504,ROW(B833)-3,FALSE)</f>
        <v>0</v>
      </c>
      <c r="L833" s="51">
        <f t="shared" si="43"/>
        <v>0</v>
      </c>
      <c r="M833" s="51">
        <f t="shared" si="42"/>
        <v>0</v>
      </c>
      <c r="N833" s="51">
        <f t="shared" si="42"/>
        <v>0</v>
      </c>
      <c r="O833" s="51">
        <f t="shared" si="42"/>
        <v>0</v>
      </c>
      <c r="P833" s="51">
        <f t="shared" si="42"/>
        <v>0</v>
      </c>
      <c r="Q833" s="51">
        <f t="shared" si="42"/>
        <v>0</v>
      </c>
      <c r="R833" s="51">
        <f t="shared" si="42"/>
        <v>0</v>
      </c>
    </row>
    <row r="834" spans="1:18" x14ac:dyDescent="0.25">
      <c r="A834" s="17"/>
      <c r="B834" s="52"/>
      <c r="C834" s="17"/>
      <c r="D834" s="17"/>
      <c r="E834" s="17"/>
      <c r="F834" s="17"/>
      <c r="G834" s="17"/>
      <c r="H834" s="17"/>
      <c r="I834" s="16">
        <f>IF(B834&gt;A_Stammdaten!$B$12,0,SUM(C834,D834,F834,G834)-SUM(E834,H834))</f>
        <v>0</v>
      </c>
      <c r="J834" s="51">
        <f>HLOOKUP(A_Stammdaten!$B$12,$L$4:$R$2504,ROW(B834)-3,FALSE)+IF(OR(B834=0,A_Stammdaten!$B$12&lt;B834),0,I834*1/20)</f>
        <v>0</v>
      </c>
      <c r="K834" s="51">
        <f>HLOOKUP(A_Stammdaten!$B$12,$L$4:$R$2504,ROW(B834)-3,FALSE)</f>
        <v>0</v>
      </c>
      <c r="L834" s="51">
        <f t="shared" si="43"/>
        <v>0</v>
      </c>
      <c r="M834" s="51">
        <f t="shared" si="42"/>
        <v>0</v>
      </c>
      <c r="N834" s="51">
        <f t="shared" si="42"/>
        <v>0</v>
      </c>
      <c r="O834" s="51">
        <f t="shared" si="42"/>
        <v>0</v>
      </c>
      <c r="P834" s="51">
        <f t="shared" si="42"/>
        <v>0</v>
      </c>
      <c r="Q834" s="51">
        <f t="shared" si="42"/>
        <v>0</v>
      </c>
      <c r="R834" s="51">
        <f t="shared" si="42"/>
        <v>0</v>
      </c>
    </row>
    <row r="835" spans="1:18" x14ac:dyDescent="0.25">
      <c r="A835" s="17"/>
      <c r="B835" s="52"/>
      <c r="C835" s="17"/>
      <c r="D835" s="17"/>
      <c r="E835" s="17"/>
      <c r="F835" s="17"/>
      <c r="G835" s="17"/>
      <c r="H835" s="17"/>
      <c r="I835" s="16">
        <f>IF(B835&gt;A_Stammdaten!$B$12,0,SUM(C835,D835,F835,G835)-SUM(E835,H835))</f>
        <v>0</v>
      </c>
      <c r="J835" s="51">
        <f>HLOOKUP(A_Stammdaten!$B$12,$L$4:$R$2504,ROW(B835)-3,FALSE)+IF(OR(B835=0,A_Stammdaten!$B$12&lt;B835),0,I835*1/20)</f>
        <v>0</v>
      </c>
      <c r="K835" s="51">
        <f>HLOOKUP(A_Stammdaten!$B$12,$L$4:$R$2504,ROW(B835)-3,FALSE)</f>
        <v>0</v>
      </c>
      <c r="L835" s="51">
        <f t="shared" si="43"/>
        <v>0</v>
      </c>
      <c r="M835" s="51">
        <f t="shared" si="42"/>
        <v>0</v>
      </c>
      <c r="N835" s="51">
        <f t="shared" si="42"/>
        <v>0</v>
      </c>
      <c r="O835" s="51">
        <f t="shared" si="42"/>
        <v>0</v>
      </c>
      <c r="P835" s="51">
        <f t="shared" si="42"/>
        <v>0</v>
      </c>
      <c r="Q835" s="51">
        <f t="shared" si="42"/>
        <v>0</v>
      </c>
      <c r="R835" s="51">
        <f t="shared" si="42"/>
        <v>0</v>
      </c>
    </row>
    <row r="836" spans="1:18" x14ac:dyDescent="0.25">
      <c r="A836" s="17"/>
      <c r="B836" s="52"/>
      <c r="C836" s="17"/>
      <c r="D836" s="17"/>
      <c r="E836" s="17"/>
      <c r="F836" s="17"/>
      <c r="G836" s="17"/>
      <c r="H836" s="17"/>
      <c r="I836" s="16">
        <f>IF(B836&gt;A_Stammdaten!$B$12,0,SUM(C836,D836,F836,G836)-SUM(E836,H836))</f>
        <v>0</v>
      </c>
      <c r="J836" s="51">
        <f>HLOOKUP(A_Stammdaten!$B$12,$L$4:$R$2504,ROW(B836)-3,FALSE)+IF(OR(B836=0,A_Stammdaten!$B$12&lt;B836),0,I836*1/20)</f>
        <v>0</v>
      </c>
      <c r="K836" s="51">
        <f>HLOOKUP(A_Stammdaten!$B$12,$L$4:$R$2504,ROW(B836)-3,FALSE)</f>
        <v>0</v>
      </c>
      <c r="L836" s="51">
        <f t="shared" si="43"/>
        <v>0</v>
      </c>
      <c r="M836" s="51">
        <f t="shared" si="42"/>
        <v>0</v>
      </c>
      <c r="N836" s="51">
        <f t="shared" si="42"/>
        <v>0</v>
      </c>
      <c r="O836" s="51">
        <f t="shared" si="42"/>
        <v>0</v>
      </c>
      <c r="P836" s="51">
        <f t="shared" si="42"/>
        <v>0</v>
      </c>
      <c r="Q836" s="51">
        <f t="shared" si="42"/>
        <v>0</v>
      </c>
      <c r="R836" s="51">
        <f t="shared" si="42"/>
        <v>0</v>
      </c>
    </row>
    <row r="837" spans="1:18" x14ac:dyDescent="0.25">
      <c r="A837" s="17"/>
      <c r="B837" s="52"/>
      <c r="C837" s="17"/>
      <c r="D837" s="17"/>
      <c r="E837" s="17"/>
      <c r="F837" s="17"/>
      <c r="G837" s="17"/>
      <c r="H837" s="17"/>
      <c r="I837" s="16">
        <f>IF(B837&gt;A_Stammdaten!$B$12,0,SUM(C837,D837,F837,G837)-SUM(E837,H837))</f>
        <v>0</v>
      </c>
      <c r="J837" s="51">
        <f>HLOOKUP(A_Stammdaten!$B$12,$L$4:$R$2504,ROW(B837)-3,FALSE)+IF(OR(B837=0,A_Stammdaten!$B$12&lt;B837),0,I837*1/20)</f>
        <v>0</v>
      </c>
      <c r="K837" s="51">
        <f>HLOOKUP(A_Stammdaten!$B$12,$L$4:$R$2504,ROW(B837)-3,FALSE)</f>
        <v>0</v>
      </c>
      <c r="L837" s="51">
        <f t="shared" si="43"/>
        <v>0</v>
      </c>
      <c r="M837" s="51">
        <f t="shared" si="42"/>
        <v>0</v>
      </c>
      <c r="N837" s="51">
        <f t="shared" si="42"/>
        <v>0</v>
      </c>
      <c r="O837" s="51">
        <f t="shared" si="42"/>
        <v>0</v>
      </c>
      <c r="P837" s="51">
        <f t="shared" si="42"/>
        <v>0</v>
      </c>
      <c r="Q837" s="51">
        <f t="shared" si="42"/>
        <v>0</v>
      </c>
      <c r="R837" s="51">
        <f t="shared" si="42"/>
        <v>0</v>
      </c>
    </row>
    <row r="838" spans="1:18" x14ac:dyDescent="0.25">
      <c r="A838" s="17"/>
      <c r="B838" s="52"/>
      <c r="C838" s="17"/>
      <c r="D838" s="17"/>
      <c r="E838" s="17"/>
      <c r="F838" s="17"/>
      <c r="G838" s="17"/>
      <c r="H838" s="17"/>
      <c r="I838" s="16">
        <f>IF(B838&gt;A_Stammdaten!$B$12,0,SUM(C838,D838,F838,G838)-SUM(E838,H838))</f>
        <v>0</v>
      </c>
      <c r="J838" s="51">
        <f>HLOOKUP(A_Stammdaten!$B$12,$L$4:$R$2504,ROW(B838)-3,FALSE)+IF(OR(B838=0,A_Stammdaten!$B$12&lt;B838),0,I838*1/20)</f>
        <v>0</v>
      </c>
      <c r="K838" s="51">
        <f>HLOOKUP(A_Stammdaten!$B$12,$L$4:$R$2504,ROW(B838)-3,FALSE)</f>
        <v>0</v>
      </c>
      <c r="L838" s="51">
        <f t="shared" si="43"/>
        <v>0</v>
      </c>
      <c r="M838" s="51">
        <f t="shared" si="42"/>
        <v>0</v>
      </c>
      <c r="N838" s="51">
        <f t="shared" si="42"/>
        <v>0</v>
      </c>
      <c r="O838" s="51">
        <f t="shared" si="42"/>
        <v>0</v>
      </c>
      <c r="P838" s="51">
        <f t="shared" si="42"/>
        <v>0</v>
      </c>
      <c r="Q838" s="51">
        <f t="shared" si="42"/>
        <v>0</v>
      </c>
      <c r="R838" s="51">
        <f t="shared" si="42"/>
        <v>0</v>
      </c>
    </row>
    <row r="839" spans="1:18" x14ac:dyDescent="0.25">
      <c r="A839" s="17"/>
      <c r="B839" s="52"/>
      <c r="C839" s="17"/>
      <c r="D839" s="17"/>
      <c r="E839" s="17"/>
      <c r="F839" s="17"/>
      <c r="G839" s="17"/>
      <c r="H839" s="17"/>
      <c r="I839" s="16">
        <f>IF(B839&gt;A_Stammdaten!$B$12,0,SUM(C839,D839,F839,G839)-SUM(E839,H839))</f>
        <v>0</v>
      </c>
      <c r="J839" s="51">
        <f>HLOOKUP(A_Stammdaten!$B$12,$L$4:$R$2504,ROW(B839)-3,FALSE)+IF(OR(B839=0,A_Stammdaten!$B$12&lt;B839),0,I839*1/20)</f>
        <v>0</v>
      </c>
      <c r="K839" s="51">
        <f>HLOOKUP(A_Stammdaten!$B$12,$L$4:$R$2504,ROW(B839)-3,FALSE)</f>
        <v>0</v>
      </c>
      <c r="L839" s="51">
        <f t="shared" si="43"/>
        <v>0</v>
      </c>
      <c r="M839" s="51">
        <f t="shared" si="42"/>
        <v>0</v>
      </c>
      <c r="N839" s="51">
        <f t="shared" si="42"/>
        <v>0</v>
      </c>
      <c r="O839" s="51">
        <f t="shared" si="42"/>
        <v>0</v>
      </c>
      <c r="P839" s="51">
        <f t="shared" si="42"/>
        <v>0</v>
      </c>
      <c r="Q839" s="51">
        <f t="shared" si="42"/>
        <v>0</v>
      </c>
      <c r="R839" s="51">
        <f t="shared" si="42"/>
        <v>0</v>
      </c>
    </row>
    <row r="840" spans="1:18" x14ac:dyDescent="0.25">
      <c r="A840" s="17"/>
      <c r="B840" s="52"/>
      <c r="C840" s="17"/>
      <c r="D840" s="17"/>
      <c r="E840" s="17"/>
      <c r="F840" s="17"/>
      <c r="G840" s="17"/>
      <c r="H840" s="17"/>
      <c r="I840" s="16">
        <f>IF(B840&gt;A_Stammdaten!$B$12,0,SUM(C840,D840,F840,G840)-SUM(E840,H840))</f>
        <v>0</v>
      </c>
      <c r="J840" s="51">
        <f>HLOOKUP(A_Stammdaten!$B$12,$L$4:$R$2504,ROW(B840)-3,FALSE)+IF(OR(B840=0,A_Stammdaten!$B$12&lt;B840),0,I840*1/20)</f>
        <v>0</v>
      </c>
      <c r="K840" s="51">
        <f>HLOOKUP(A_Stammdaten!$B$12,$L$4:$R$2504,ROW(B840)-3,FALSE)</f>
        <v>0</v>
      </c>
      <c r="L840" s="51">
        <f t="shared" si="43"/>
        <v>0</v>
      </c>
      <c r="M840" s="51">
        <f t="shared" si="42"/>
        <v>0</v>
      </c>
      <c r="N840" s="51">
        <f t="shared" si="42"/>
        <v>0</v>
      </c>
      <c r="O840" s="51">
        <f t="shared" si="42"/>
        <v>0</v>
      </c>
      <c r="P840" s="51">
        <f t="shared" si="42"/>
        <v>0</v>
      </c>
      <c r="Q840" s="51">
        <f t="shared" si="42"/>
        <v>0</v>
      </c>
      <c r="R840" s="51">
        <f t="shared" si="42"/>
        <v>0</v>
      </c>
    </row>
    <row r="841" spans="1:18" x14ac:dyDescent="0.25">
      <c r="A841" s="17"/>
      <c r="B841" s="52"/>
      <c r="C841" s="17"/>
      <c r="D841" s="17"/>
      <c r="E841" s="17"/>
      <c r="F841" s="17"/>
      <c r="G841" s="17"/>
      <c r="H841" s="17"/>
      <c r="I841" s="16">
        <f>IF(B841&gt;A_Stammdaten!$B$12,0,SUM(C841,D841,F841,G841)-SUM(E841,H841))</f>
        <v>0</v>
      </c>
      <c r="J841" s="51">
        <f>HLOOKUP(A_Stammdaten!$B$12,$L$4:$R$2504,ROW(B841)-3,FALSE)+IF(OR(B841=0,A_Stammdaten!$B$12&lt;B841),0,I841*1/20)</f>
        <v>0</v>
      </c>
      <c r="K841" s="51">
        <f>HLOOKUP(A_Stammdaten!$B$12,$L$4:$R$2504,ROW(B841)-3,FALSE)</f>
        <v>0</v>
      </c>
      <c r="L841" s="51">
        <f t="shared" si="43"/>
        <v>0</v>
      </c>
      <c r="M841" s="51">
        <f t="shared" si="42"/>
        <v>0</v>
      </c>
      <c r="N841" s="51">
        <f t="shared" si="42"/>
        <v>0</v>
      </c>
      <c r="O841" s="51">
        <f t="shared" si="42"/>
        <v>0</v>
      </c>
      <c r="P841" s="51">
        <f t="shared" si="42"/>
        <v>0</v>
      </c>
      <c r="Q841" s="51">
        <f t="shared" si="42"/>
        <v>0</v>
      </c>
      <c r="R841" s="51">
        <f t="shared" si="42"/>
        <v>0</v>
      </c>
    </row>
    <row r="842" spans="1:18" x14ac:dyDescent="0.25">
      <c r="A842" s="17"/>
      <c r="B842" s="52"/>
      <c r="C842" s="17"/>
      <c r="D842" s="17"/>
      <c r="E842" s="17"/>
      <c r="F842" s="17"/>
      <c r="G842" s="17"/>
      <c r="H842" s="17"/>
      <c r="I842" s="16">
        <f>IF(B842&gt;A_Stammdaten!$B$12,0,SUM(C842,D842,F842,G842)-SUM(E842,H842))</f>
        <v>0</v>
      </c>
      <c r="J842" s="51">
        <f>HLOOKUP(A_Stammdaten!$B$12,$L$4:$R$2504,ROW(B842)-3,FALSE)+IF(OR(B842=0,A_Stammdaten!$B$12&lt;B842),0,I842*1/20)</f>
        <v>0</v>
      </c>
      <c r="K842" s="51">
        <f>HLOOKUP(A_Stammdaten!$B$12,$L$4:$R$2504,ROW(B842)-3,FALSE)</f>
        <v>0</v>
      </c>
      <c r="L842" s="51">
        <f t="shared" si="43"/>
        <v>0</v>
      </c>
      <c r="M842" s="51">
        <f t="shared" si="42"/>
        <v>0</v>
      </c>
      <c r="N842" s="51">
        <f t="shared" si="42"/>
        <v>0</v>
      </c>
      <c r="O842" s="51">
        <f t="shared" si="42"/>
        <v>0</v>
      </c>
      <c r="P842" s="51">
        <f t="shared" si="42"/>
        <v>0</v>
      </c>
      <c r="Q842" s="51">
        <f t="shared" si="42"/>
        <v>0</v>
      </c>
      <c r="R842" s="51">
        <f t="shared" si="42"/>
        <v>0</v>
      </c>
    </row>
    <row r="843" spans="1:18" x14ac:dyDescent="0.25">
      <c r="A843" s="17"/>
      <c r="B843" s="52"/>
      <c r="C843" s="17"/>
      <c r="D843" s="17"/>
      <c r="E843" s="17"/>
      <c r="F843" s="17"/>
      <c r="G843" s="17"/>
      <c r="H843" s="17"/>
      <c r="I843" s="16">
        <f>IF(B843&gt;A_Stammdaten!$B$12,0,SUM(C843,D843,F843,G843)-SUM(E843,H843))</f>
        <v>0</v>
      </c>
      <c r="J843" s="51">
        <f>HLOOKUP(A_Stammdaten!$B$12,$L$4:$R$2504,ROW(B843)-3,FALSE)+IF(OR(B843=0,A_Stammdaten!$B$12&lt;B843),0,I843*1/20)</f>
        <v>0</v>
      </c>
      <c r="K843" s="51">
        <f>HLOOKUP(A_Stammdaten!$B$12,$L$4:$R$2504,ROW(B843)-3,FALSE)</f>
        <v>0</v>
      </c>
      <c r="L843" s="51">
        <f t="shared" si="43"/>
        <v>0</v>
      </c>
      <c r="M843" s="51">
        <f t="shared" si="42"/>
        <v>0</v>
      </c>
      <c r="N843" s="51">
        <f t="shared" si="42"/>
        <v>0</v>
      </c>
      <c r="O843" s="51">
        <f t="shared" si="42"/>
        <v>0</v>
      </c>
      <c r="P843" s="51">
        <f t="shared" si="42"/>
        <v>0</v>
      </c>
      <c r="Q843" s="51">
        <f t="shared" si="42"/>
        <v>0</v>
      </c>
      <c r="R843" s="51">
        <f t="shared" si="42"/>
        <v>0</v>
      </c>
    </row>
    <row r="844" spans="1:18" x14ac:dyDescent="0.25">
      <c r="A844" s="17"/>
      <c r="B844" s="52"/>
      <c r="C844" s="17"/>
      <c r="D844" s="17"/>
      <c r="E844" s="17"/>
      <c r="F844" s="17"/>
      <c r="G844" s="17"/>
      <c r="H844" s="17"/>
      <c r="I844" s="16">
        <f>IF(B844&gt;A_Stammdaten!$B$12,0,SUM(C844,D844,F844,G844)-SUM(E844,H844))</f>
        <v>0</v>
      </c>
      <c r="J844" s="51">
        <f>HLOOKUP(A_Stammdaten!$B$12,$L$4:$R$2504,ROW(B844)-3,FALSE)+IF(OR(B844=0,A_Stammdaten!$B$12&lt;B844),0,I844*1/20)</f>
        <v>0</v>
      </c>
      <c r="K844" s="51">
        <f>HLOOKUP(A_Stammdaten!$B$12,$L$4:$R$2504,ROW(B844)-3,FALSE)</f>
        <v>0</v>
      </c>
      <c r="L844" s="51">
        <f t="shared" si="43"/>
        <v>0</v>
      </c>
      <c r="M844" s="51">
        <f t="shared" si="42"/>
        <v>0</v>
      </c>
      <c r="N844" s="51">
        <f t="shared" si="42"/>
        <v>0</v>
      </c>
      <c r="O844" s="51">
        <f t="shared" si="42"/>
        <v>0</v>
      </c>
      <c r="P844" s="51">
        <f t="shared" si="42"/>
        <v>0</v>
      </c>
      <c r="Q844" s="51">
        <f t="shared" si="42"/>
        <v>0</v>
      </c>
      <c r="R844" s="51">
        <f t="shared" si="42"/>
        <v>0</v>
      </c>
    </row>
    <row r="845" spans="1:18" x14ac:dyDescent="0.25">
      <c r="A845" s="17"/>
      <c r="B845" s="52"/>
      <c r="C845" s="17"/>
      <c r="D845" s="17"/>
      <c r="E845" s="17"/>
      <c r="F845" s="17"/>
      <c r="G845" s="17"/>
      <c r="H845" s="17"/>
      <c r="I845" s="16">
        <f>IF(B845&gt;A_Stammdaten!$B$12,0,SUM(C845,D845,F845,G845)-SUM(E845,H845))</f>
        <v>0</v>
      </c>
      <c r="J845" s="51">
        <f>HLOOKUP(A_Stammdaten!$B$12,$L$4:$R$2504,ROW(B845)-3,FALSE)+IF(OR(B845=0,A_Stammdaten!$B$12&lt;B845),0,I845*1/20)</f>
        <v>0</v>
      </c>
      <c r="K845" s="51">
        <f>HLOOKUP(A_Stammdaten!$B$12,$L$4:$R$2504,ROW(B845)-3,FALSE)</f>
        <v>0</v>
      </c>
      <c r="L845" s="51">
        <f t="shared" si="43"/>
        <v>0</v>
      </c>
      <c r="M845" s="51">
        <f t="shared" si="42"/>
        <v>0</v>
      </c>
      <c r="N845" s="51">
        <f t="shared" si="42"/>
        <v>0</v>
      </c>
      <c r="O845" s="51">
        <f t="shared" si="42"/>
        <v>0</v>
      </c>
      <c r="P845" s="51">
        <f t="shared" si="42"/>
        <v>0</v>
      </c>
      <c r="Q845" s="51">
        <f t="shared" si="42"/>
        <v>0</v>
      </c>
      <c r="R845" s="51">
        <f t="shared" si="42"/>
        <v>0</v>
      </c>
    </row>
    <row r="846" spans="1:18" x14ac:dyDescent="0.25">
      <c r="A846" s="17"/>
      <c r="B846" s="52"/>
      <c r="C846" s="17"/>
      <c r="D846" s="17"/>
      <c r="E846" s="17"/>
      <c r="F846" s="17"/>
      <c r="G846" s="17"/>
      <c r="H846" s="17"/>
      <c r="I846" s="16">
        <f>IF(B846&gt;A_Stammdaten!$B$12,0,SUM(C846,D846,F846,G846)-SUM(E846,H846))</f>
        <v>0</v>
      </c>
      <c r="J846" s="51">
        <f>HLOOKUP(A_Stammdaten!$B$12,$L$4:$R$2504,ROW(B846)-3,FALSE)+IF(OR(B846=0,A_Stammdaten!$B$12&lt;B846),0,I846*1/20)</f>
        <v>0</v>
      </c>
      <c r="K846" s="51">
        <f>HLOOKUP(A_Stammdaten!$B$12,$L$4:$R$2504,ROW(B846)-3,FALSE)</f>
        <v>0</v>
      </c>
      <c r="L846" s="51">
        <f t="shared" si="43"/>
        <v>0</v>
      </c>
      <c r="M846" s="51">
        <f t="shared" si="42"/>
        <v>0</v>
      </c>
      <c r="N846" s="51">
        <f t="shared" si="42"/>
        <v>0</v>
      </c>
      <c r="O846" s="51">
        <f t="shared" si="42"/>
        <v>0</v>
      </c>
      <c r="P846" s="51">
        <f t="shared" si="42"/>
        <v>0</v>
      </c>
      <c r="Q846" s="51">
        <f t="shared" si="42"/>
        <v>0</v>
      </c>
      <c r="R846" s="51">
        <f t="shared" si="42"/>
        <v>0</v>
      </c>
    </row>
    <row r="847" spans="1:18" x14ac:dyDescent="0.25">
      <c r="A847" s="17"/>
      <c r="B847" s="52"/>
      <c r="C847" s="17"/>
      <c r="D847" s="17"/>
      <c r="E847" s="17"/>
      <c r="F847" s="17"/>
      <c r="G847" s="17"/>
      <c r="H847" s="17"/>
      <c r="I847" s="16">
        <f>IF(B847&gt;A_Stammdaten!$B$12,0,SUM(C847,D847,F847,G847)-SUM(E847,H847))</f>
        <v>0</v>
      </c>
      <c r="J847" s="51">
        <f>HLOOKUP(A_Stammdaten!$B$12,$L$4:$R$2504,ROW(B847)-3,FALSE)+IF(OR(B847=0,A_Stammdaten!$B$12&lt;B847),0,I847*1/20)</f>
        <v>0</v>
      </c>
      <c r="K847" s="51">
        <f>HLOOKUP(A_Stammdaten!$B$12,$L$4:$R$2504,ROW(B847)-3,FALSE)</f>
        <v>0</v>
      </c>
      <c r="L847" s="51">
        <f t="shared" si="43"/>
        <v>0</v>
      </c>
      <c r="M847" s="51">
        <f t="shared" si="42"/>
        <v>0</v>
      </c>
      <c r="N847" s="51">
        <f t="shared" si="42"/>
        <v>0</v>
      </c>
      <c r="O847" s="51">
        <f t="shared" si="42"/>
        <v>0</v>
      </c>
      <c r="P847" s="51">
        <f t="shared" si="42"/>
        <v>0</v>
      </c>
      <c r="Q847" s="51">
        <f t="shared" si="42"/>
        <v>0</v>
      </c>
      <c r="R847" s="51">
        <f t="shared" si="42"/>
        <v>0</v>
      </c>
    </row>
    <row r="848" spans="1:18" x14ac:dyDescent="0.25">
      <c r="A848" s="17"/>
      <c r="B848" s="52"/>
      <c r="C848" s="17"/>
      <c r="D848" s="17"/>
      <c r="E848" s="17"/>
      <c r="F848" s="17"/>
      <c r="G848" s="17"/>
      <c r="H848" s="17"/>
      <c r="I848" s="16">
        <f>IF(B848&gt;A_Stammdaten!$B$12,0,SUM(C848,D848,F848,G848)-SUM(E848,H848))</f>
        <v>0</v>
      </c>
      <c r="J848" s="51">
        <f>HLOOKUP(A_Stammdaten!$B$12,$L$4:$R$2504,ROW(B848)-3,FALSE)+IF(OR(B848=0,A_Stammdaten!$B$12&lt;B848),0,I848*1/20)</f>
        <v>0</v>
      </c>
      <c r="K848" s="51">
        <f>HLOOKUP(A_Stammdaten!$B$12,$L$4:$R$2504,ROW(B848)-3,FALSE)</f>
        <v>0</v>
      </c>
      <c r="L848" s="51">
        <f t="shared" si="43"/>
        <v>0</v>
      </c>
      <c r="M848" s="51">
        <f t="shared" si="42"/>
        <v>0</v>
      </c>
      <c r="N848" s="51">
        <f t="shared" si="42"/>
        <v>0</v>
      </c>
      <c r="O848" s="51">
        <f t="shared" si="42"/>
        <v>0</v>
      </c>
      <c r="P848" s="51">
        <f t="shared" si="42"/>
        <v>0</v>
      </c>
      <c r="Q848" s="51">
        <f t="shared" si="42"/>
        <v>0</v>
      </c>
      <c r="R848" s="51">
        <f t="shared" si="42"/>
        <v>0</v>
      </c>
    </row>
    <row r="849" spans="1:18" x14ac:dyDescent="0.25">
      <c r="A849" s="17"/>
      <c r="B849" s="52"/>
      <c r="C849" s="17"/>
      <c r="D849" s="17"/>
      <c r="E849" s="17"/>
      <c r="F849" s="17"/>
      <c r="G849" s="17"/>
      <c r="H849" s="17"/>
      <c r="I849" s="16">
        <f>IF(B849&gt;A_Stammdaten!$B$12,0,SUM(C849,D849,F849,G849)-SUM(E849,H849))</f>
        <v>0</v>
      </c>
      <c r="J849" s="51">
        <f>HLOOKUP(A_Stammdaten!$B$12,$L$4:$R$2504,ROW(B849)-3,FALSE)+IF(OR(B849=0,A_Stammdaten!$B$12&lt;B849),0,I849*1/20)</f>
        <v>0</v>
      </c>
      <c r="K849" s="51">
        <f>HLOOKUP(A_Stammdaten!$B$12,$L$4:$R$2504,ROW(B849)-3,FALSE)</f>
        <v>0</v>
      </c>
      <c r="L849" s="51">
        <f t="shared" si="43"/>
        <v>0</v>
      </c>
      <c r="M849" s="51">
        <f t="shared" si="42"/>
        <v>0</v>
      </c>
      <c r="N849" s="51">
        <f t="shared" si="42"/>
        <v>0</v>
      </c>
      <c r="O849" s="51">
        <f t="shared" si="42"/>
        <v>0</v>
      </c>
      <c r="P849" s="51">
        <f t="shared" si="42"/>
        <v>0</v>
      </c>
      <c r="Q849" s="51">
        <f t="shared" si="42"/>
        <v>0</v>
      </c>
      <c r="R849" s="51">
        <f t="shared" si="42"/>
        <v>0</v>
      </c>
    </row>
    <row r="850" spans="1:18" x14ac:dyDescent="0.25">
      <c r="A850" s="17"/>
      <c r="B850" s="52"/>
      <c r="C850" s="17"/>
      <c r="D850" s="17"/>
      <c r="E850" s="17"/>
      <c r="F850" s="17"/>
      <c r="G850" s="17"/>
      <c r="H850" s="17"/>
      <c r="I850" s="16">
        <f>IF(B850&gt;A_Stammdaten!$B$12,0,SUM(C850,D850,F850,G850)-SUM(E850,H850))</f>
        <v>0</v>
      </c>
      <c r="J850" s="51">
        <f>HLOOKUP(A_Stammdaten!$B$12,$L$4:$R$2504,ROW(B850)-3,FALSE)+IF(OR(B850=0,A_Stammdaten!$B$12&lt;B850),0,I850*1/20)</f>
        <v>0</v>
      </c>
      <c r="K850" s="51">
        <f>HLOOKUP(A_Stammdaten!$B$12,$L$4:$R$2504,ROW(B850)-3,FALSE)</f>
        <v>0</v>
      </c>
      <c r="L850" s="51">
        <f t="shared" si="43"/>
        <v>0</v>
      </c>
      <c r="M850" s="51">
        <f t="shared" si="42"/>
        <v>0</v>
      </c>
      <c r="N850" s="51">
        <f t="shared" si="42"/>
        <v>0</v>
      </c>
      <c r="O850" s="51">
        <f t="shared" ref="M850:R892" si="44">IF(OR($I850=0,O$4&lt;$B850,$B850=0,20-(O$4-$B850)=0),0,$I850*(19-(O$4-$B850))/20)</f>
        <v>0</v>
      </c>
      <c r="P850" s="51">
        <f t="shared" si="44"/>
        <v>0</v>
      </c>
      <c r="Q850" s="51">
        <f t="shared" si="44"/>
        <v>0</v>
      </c>
      <c r="R850" s="51">
        <f t="shared" si="44"/>
        <v>0</v>
      </c>
    </row>
    <row r="851" spans="1:18" x14ac:dyDescent="0.25">
      <c r="A851" s="17"/>
      <c r="B851" s="52"/>
      <c r="C851" s="17"/>
      <c r="D851" s="17"/>
      <c r="E851" s="17"/>
      <c r="F851" s="17"/>
      <c r="G851" s="17"/>
      <c r="H851" s="17"/>
      <c r="I851" s="16">
        <f>IF(B851&gt;A_Stammdaten!$B$12,0,SUM(C851,D851,F851,G851)-SUM(E851,H851))</f>
        <v>0</v>
      </c>
      <c r="J851" s="51">
        <f>HLOOKUP(A_Stammdaten!$B$12,$L$4:$R$2504,ROW(B851)-3,FALSE)+IF(OR(B851=0,A_Stammdaten!$B$12&lt;B851),0,I851*1/20)</f>
        <v>0</v>
      </c>
      <c r="K851" s="51">
        <f>HLOOKUP(A_Stammdaten!$B$12,$L$4:$R$2504,ROW(B851)-3,FALSE)</f>
        <v>0</v>
      </c>
      <c r="L851" s="51">
        <f t="shared" si="43"/>
        <v>0</v>
      </c>
      <c r="M851" s="51">
        <f t="shared" si="44"/>
        <v>0</v>
      </c>
      <c r="N851" s="51">
        <f t="shared" si="44"/>
        <v>0</v>
      </c>
      <c r="O851" s="51">
        <f t="shared" si="44"/>
        <v>0</v>
      </c>
      <c r="P851" s="51">
        <f t="shared" si="44"/>
        <v>0</v>
      </c>
      <c r="Q851" s="51">
        <f t="shared" si="44"/>
        <v>0</v>
      </c>
      <c r="R851" s="51">
        <f t="shared" si="44"/>
        <v>0</v>
      </c>
    </row>
    <row r="852" spans="1:18" x14ac:dyDescent="0.25">
      <c r="A852" s="17"/>
      <c r="B852" s="52"/>
      <c r="C852" s="17"/>
      <c r="D852" s="17"/>
      <c r="E852" s="17"/>
      <c r="F852" s="17"/>
      <c r="G852" s="17"/>
      <c r="H852" s="17"/>
      <c r="I852" s="16">
        <f>IF(B852&gt;A_Stammdaten!$B$12,0,SUM(C852,D852,F852,G852)-SUM(E852,H852))</f>
        <v>0</v>
      </c>
      <c r="J852" s="51">
        <f>HLOOKUP(A_Stammdaten!$B$12,$L$4:$R$2504,ROW(B852)-3,FALSE)+IF(OR(B852=0,A_Stammdaten!$B$12&lt;B852),0,I852*1/20)</f>
        <v>0</v>
      </c>
      <c r="K852" s="51">
        <f>HLOOKUP(A_Stammdaten!$B$12,$L$4:$R$2504,ROW(B852)-3,FALSE)</f>
        <v>0</v>
      </c>
      <c r="L852" s="51">
        <f t="shared" si="43"/>
        <v>0</v>
      </c>
      <c r="M852" s="51">
        <f t="shared" si="44"/>
        <v>0</v>
      </c>
      <c r="N852" s="51">
        <f t="shared" si="44"/>
        <v>0</v>
      </c>
      <c r="O852" s="51">
        <f t="shared" si="44"/>
        <v>0</v>
      </c>
      <c r="P852" s="51">
        <f t="shared" si="44"/>
        <v>0</v>
      </c>
      <c r="Q852" s="51">
        <f t="shared" si="44"/>
        <v>0</v>
      </c>
      <c r="R852" s="51">
        <f t="shared" si="44"/>
        <v>0</v>
      </c>
    </row>
    <row r="853" spans="1:18" x14ac:dyDescent="0.25">
      <c r="A853" s="17"/>
      <c r="B853" s="52"/>
      <c r="C853" s="17"/>
      <c r="D853" s="17"/>
      <c r="E853" s="17"/>
      <c r="F853" s="17"/>
      <c r="G853" s="17"/>
      <c r="H853" s="17"/>
      <c r="I853" s="16">
        <f>IF(B853&gt;A_Stammdaten!$B$12,0,SUM(C853,D853,F853,G853)-SUM(E853,H853))</f>
        <v>0</v>
      </c>
      <c r="J853" s="51">
        <f>HLOOKUP(A_Stammdaten!$B$12,$L$4:$R$2504,ROW(B853)-3,FALSE)+IF(OR(B853=0,A_Stammdaten!$B$12&lt;B853),0,I853*1/20)</f>
        <v>0</v>
      </c>
      <c r="K853" s="51">
        <f>HLOOKUP(A_Stammdaten!$B$12,$L$4:$R$2504,ROW(B853)-3,FALSE)</f>
        <v>0</v>
      </c>
      <c r="L853" s="51">
        <f t="shared" si="43"/>
        <v>0</v>
      </c>
      <c r="M853" s="51">
        <f t="shared" si="44"/>
        <v>0</v>
      </c>
      <c r="N853" s="51">
        <f t="shared" si="44"/>
        <v>0</v>
      </c>
      <c r="O853" s="51">
        <f t="shared" si="44"/>
        <v>0</v>
      </c>
      <c r="P853" s="51">
        <f t="shared" si="44"/>
        <v>0</v>
      </c>
      <c r="Q853" s="51">
        <f t="shared" si="44"/>
        <v>0</v>
      </c>
      <c r="R853" s="51">
        <f t="shared" si="44"/>
        <v>0</v>
      </c>
    </row>
    <row r="854" spans="1:18" x14ac:dyDescent="0.25">
      <c r="A854" s="17"/>
      <c r="B854" s="52"/>
      <c r="C854" s="17"/>
      <c r="D854" s="17"/>
      <c r="E854" s="17"/>
      <c r="F854" s="17"/>
      <c r="G854" s="17"/>
      <c r="H854" s="17"/>
      <c r="I854" s="16">
        <f>IF(B854&gt;A_Stammdaten!$B$12,0,SUM(C854,D854,F854,G854)-SUM(E854,H854))</f>
        <v>0</v>
      </c>
      <c r="J854" s="51">
        <f>HLOOKUP(A_Stammdaten!$B$12,$L$4:$R$2504,ROW(B854)-3,FALSE)+IF(OR(B854=0,A_Stammdaten!$B$12&lt;B854),0,I854*1/20)</f>
        <v>0</v>
      </c>
      <c r="K854" s="51">
        <f>HLOOKUP(A_Stammdaten!$B$12,$L$4:$R$2504,ROW(B854)-3,FALSE)</f>
        <v>0</v>
      </c>
      <c r="L854" s="51">
        <f t="shared" si="43"/>
        <v>0</v>
      </c>
      <c r="M854" s="51">
        <f t="shared" si="44"/>
        <v>0</v>
      </c>
      <c r="N854" s="51">
        <f t="shared" si="44"/>
        <v>0</v>
      </c>
      <c r="O854" s="51">
        <f t="shared" si="44"/>
        <v>0</v>
      </c>
      <c r="P854" s="51">
        <f t="shared" si="44"/>
        <v>0</v>
      </c>
      <c r="Q854" s="51">
        <f t="shared" si="44"/>
        <v>0</v>
      </c>
      <c r="R854" s="51">
        <f t="shared" si="44"/>
        <v>0</v>
      </c>
    </row>
    <row r="855" spans="1:18" x14ac:dyDescent="0.25">
      <c r="A855" s="17"/>
      <c r="B855" s="52"/>
      <c r="C855" s="17"/>
      <c r="D855" s="17"/>
      <c r="E855" s="17"/>
      <c r="F855" s="17"/>
      <c r="G855" s="17"/>
      <c r="H855" s="17"/>
      <c r="I855" s="16">
        <f>IF(B855&gt;A_Stammdaten!$B$12,0,SUM(C855,D855,F855,G855)-SUM(E855,H855))</f>
        <v>0</v>
      </c>
      <c r="J855" s="51">
        <f>HLOOKUP(A_Stammdaten!$B$12,$L$4:$R$2504,ROW(B855)-3,FALSE)+IF(OR(B855=0,A_Stammdaten!$B$12&lt;B855),0,I855*1/20)</f>
        <v>0</v>
      </c>
      <c r="K855" s="51">
        <f>HLOOKUP(A_Stammdaten!$B$12,$L$4:$R$2504,ROW(B855)-3,FALSE)</f>
        <v>0</v>
      </c>
      <c r="L855" s="51">
        <f t="shared" si="43"/>
        <v>0</v>
      </c>
      <c r="M855" s="51">
        <f t="shared" si="44"/>
        <v>0</v>
      </c>
      <c r="N855" s="51">
        <f t="shared" si="44"/>
        <v>0</v>
      </c>
      <c r="O855" s="51">
        <f t="shared" si="44"/>
        <v>0</v>
      </c>
      <c r="P855" s="51">
        <f t="shared" si="44"/>
        <v>0</v>
      </c>
      <c r="Q855" s="51">
        <f t="shared" si="44"/>
        <v>0</v>
      </c>
      <c r="R855" s="51">
        <f t="shared" si="44"/>
        <v>0</v>
      </c>
    </row>
    <row r="856" spans="1:18" x14ac:dyDescent="0.25">
      <c r="A856" s="17"/>
      <c r="B856" s="52"/>
      <c r="C856" s="17"/>
      <c r="D856" s="17"/>
      <c r="E856" s="17"/>
      <c r="F856" s="17"/>
      <c r="G856" s="17"/>
      <c r="H856" s="17"/>
      <c r="I856" s="16">
        <f>IF(B856&gt;A_Stammdaten!$B$12,0,SUM(C856,D856,F856,G856)-SUM(E856,H856))</f>
        <v>0</v>
      </c>
      <c r="J856" s="51">
        <f>HLOOKUP(A_Stammdaten!$B$12,$L$4:$R$2504,ROW(B856)-3,FALSE)+IF(OR(B856=0,A_Stammdaten!$B$12&lt;B856),0,I856*1/20)</f>
        <v>0</v>
      </c>
      <c r="K856" s="51">
        <f>HLOOKUP(A_Stammdaten!$B$12,$L$4:$R$2504,ROW(B856)-3,FALSE)</f>
        <v>0</v>
      </c>
      <c r="L856" s="51">
        <f t="shared" si="43"/>
        <v>0</v>
      </c>
      <c r="M856" s="51">
        <f t="shared" si="44"/>
        <v>0</v>
      </c>
      <c r="N856" s="51">
        <f t="shared" si="44"/>
        <v>0</v>
      </c>
      <c r="O856" s="51">
        <f t="shared" si="44"/>
        <v>0</v>
      </c>
      <c r="P856" s="51">
        <f t="shared" si="44"/>
        <v>0</v>
      </c>
      <c r="Q856" s="51">
        <f t="shared" si="44"/>
        <v>0</v>
      </c>
      <c r="R856" s="51">
        <f t="shared" si="44"/>
        <v>0</v>
      </c>
    </row>
    <row r="857" spans="1:18" x14ac:dyDescent="0.25">
      <c r="A857" s="17"/>
      <c r="B857" s="52"/>
      <c r="C857" s="17"/>
      <c r="D857" s="17"/>
      <c r="E857" s="17"/>
      <c r="F857" s="17"/>
      <c r="G857" s="17"/>
      <c r="H857" s="17"/>
      <c r="I857" s="16">
        <f>IF(B857&gt;A_Stammdaten!$B$12,0,SUM(C857,D857,F857,G857)-SUM(E857,H857))</f>
        <v>0</v>
      </c>
      <c r="J857" s="51">
        <f>HLOOKUP(A_Stammdaten!$B$12,$L$4:$R$2504,ROW(B857)-3,FALSE)+IF(OR(B857=0,A_Stammdaten!$B$12&lt;B857),0,I857*1/20)</f>
        <v>0</v>
      </c>
      <c r="K857" s="51">
        <f>HLOOKUP(A_Stammdaten!$B$12,$L$4:$R$2504,ROW(B857)-3,FALSE)</f>
        <v>0</v>
      </c>
      <c r="L857" s="51">
        <f t="shared" si="43"/>
        <v>0</v>
      </c>
      <c r="M857" s="51">
        <f t="shared" si="44"/>
        <v>0</v>
      </c>
      <c r="N857" s="51">
        <f t="shared" si="44"/>
        <v>0</v>
      </c>
      <c r="O857" s="51">
        <f t="shared" si="44"/>
        <v>0</v>
      </c>
      <c r="P857" s="51">
        <f t="shared" si="44"/>
        <v>0</v>
      </c>
      <c r="Q857" s="51">
        <f t="shared" si="44"/>
        <v>0</v>
      </c>
      <c r="R857" s="51">
        <f t="shared" si="44"/>
        <v>0</v>
      </c>
    </row>
    <row r="858" spans="1:18" x14ac:dyDescent="0.25">
      <c r="A858" s="17"/>
      <c r="B858" s="52"/>
      <c r="C858" s="17"/>
      <c r="D858" s="17"/>
      <c r="E858" s="17"/>
      <c r="F858" s="17"/>
      <c r="G858" s="17"/>
      <c r="H858" s="17"/>
      <c r="I858" s="16">
        <f>IF(B858&gt;A_Stammdaten!$B$12,0,SUM(C858,D858,F858,G858)-SUM(E858,H858))</f>
        <v>0</v>
      </c>
      <c r="J858" s="51">
        <f>HLOOKUP(A_Stammdaten!$B$12,$L$4:$R$2504,ROW(B858)-3,FALSE)+IF(OR(B858=0,A_Stammdaten!$B$12&lt;B858),0,I858*1/20)</f>
        <v>0</v>
      </c>
      <c r="K858" s="51">
        <f>HLOOKUP(A_Stammdaten!$B$12,$L$4:$R$2504,ROW(B858)-3,FALSE)</f>
        <v>0</v>
      </c>
      <c r="L858" s="51">
        <f t="shared" si="43"/>
        <v>0</v>
      </c>
      <c r="M858" s="51">
        <f t="shared" si="44"/>
        <v>0</v>
      </c>
      <c r="N858" s="51">
        <f t="shared" si="44"/>
        <v>0</v>
      </c>
      <c r="O858" s="51">
        <f t="shared" si="44"/>
        <v>0</v>
      </c>
      <c r="P858" s="51">
        <f t="shared" si="44"/>
        <v>0</v>
      </c>
      <c r="Q858" s="51">
        <f t="shared" si="44"/>
        <v>0</v>
      </c>
      <c r="R858" s="51">
        <f t="shared" si="44"/>
        <v>0</v>
      </c>
    </row>
    <row r="859" spans="1:18" x14ac:dyDescent="0.25">
      <c r="A859" s="17"/>
      <c r="B859" s="52"/>
      <c r="C859" s="17"/>
      <c r="D859" s="17"/>
      <c r="E859" s="17"/>
      <c r="F859" s="17"/>
      <c r="G859" s="17"/>
      <c r="H859" s="17"/>
      <c r="I859" s="16">
        <f>IF(B859&gt;A_Stammdaten!$B$12,0,SUM(C859,D859,F859,G859)-SUM(E859,H859))</f>
        <v>0</v>
      </c>
      <c r="J859" s="51">
        <f>HLOOKUP(A_Stammdaten!$B$12,$L$4:$R$2504,ROW(B859)-3,FALSE)+IF(OR(B859=0,A_Stammdaten!$B$12&lt;B859),0,I859*1/20)</f>
        <v>0</v>
      </c>
      <c r="K859" s="51">
        <f>HLOOKUP(A_Stammdaten!$B$12,$L$4:$R$2504,ROW(B859)-3,FALSE)</f>
        <v>0</v>
      </c>
      <c r="L859" s="51">
        <f t="shared" si="43"/>
        <v>0</v>
      </c>
      <c r="M859" s="51">
        <f t="shared" si="44"/>
        <v>0</v>
      </c>
      <c r="N859" s="51">
        <f t="shared" si="44"/>
        <v>0</v>
      </c>
      <c r="O859" s="51">
        <f t="shared" si="44"/>
        <v>0</v>
      </c>
      <c r="P859" s="51">
        <f t="shared" si="44"/>
        <v>0</v>
      </c>
      <c r="Q859" s="51">
        <f t="shared" si="44"/>
        <v>0</v>
      </c>
      <c r="R859" s="51">
        <f t="shared" si="44"/>
        <v>0</v>
      </c>
    </row>
    <row r="860" spans="1:18" x14ac:dyDescent="0.25">
      <c r="A860" s="17"/>
      <c r="B860" s="52"/>
      <c r="C860" s="17"/>
      <c r="D860" s="17"/>
      <c r="E860" s="17"/>
      <c r="F860" s="17"/>
      <c r="G860" s="17"/>
      <c r="H860" s="17"/>
      <c r="I860" s="16">
        <f>IF(B860&gt;A_Stammdaten!$B$12,0,SUM(C860,D860,F860,G860)-SUM(E860,H860))</f>
        <v>0</v>
      </c>
      <c r="J860" s="51">
        <f>HLOOKUP(A_Stammdaten!$B$12,$L$4:$R$2504,ROW(B860)-3,FALSE)+IF(OR(B860=0,A_Stammdaten!$B$12&lt;B860),0,I860*1/20)</f>
        <v>0</v>
      </c>
      <c r="K860" s="51">
        <f>HLOOKUP(A_Stammdaten!$B$12,$L$4:$R$2504,ROW(B860)-3,FALSE)</f>
        <v>0</v>
      </c>
      <c r="L860" s="51">
        <f t="shared" si="43"/>
        <v>0</v>
      </c>
      <c r="M860" s="51">
        <f t="shared" si="44"/>
        <v>0</v>
      </c>
      <c r="N860" s="51">
        <f t="shared" si="44"/>
        <v>0</v>
      </c>
      <c r="O860" s="51">
        <f t="shared" si="44"/>
        <v>0</v>
      </c>
      <c r="P860" s="51">
        <f t="shared" si="44"/>
        <v>0</v>
      </c>
      <c r="Q860" s="51">
        <f t="shared" si="44"/>
        <v>0</v>
      </c>
      <c r="R860" s="51">
        <f t="shared" si="44"/>
        <v>0</v>
      </c>
    </row>
    <row r="861" spans="1:18" x14ac:dyDescent="0.25">
      <c r="A861" s="17"/>
      <c r="B861" s="52"/>
      <c r="C861" s="17"/>
      <c r="D861" s="17"/>
      <c r="E861" s="17"/>
      <c r="F861" s="17"/>
      <c r="G861" s="17"/>
      <c r="H861" s="17"/>
      <c r="I861" s="16">
        <f>IF(B861&gt;A_Stammdaten!$B$12,0,SUM(C861,D861,F861,G861)-SUM(E861,H861))</f>
        <v>0</v>
      </c>
      <c r="J861" s="51">
        <f>HLOOKUP(A_Stammdaten!$B$12,$L$4:$R$2504,ROW(B861)-3,FALSE)+IF(OR(B861=0,A_Stammdaten!$B$12&lt;B861),0,I861*1/20)</f>
        <v>0</v>
      </c>
      <c r="K861" s="51">
        <f>HLOOKUP(A_Stammdaten!$B$12,$L$4:$R$2504,ROW(B861)-3,FALSE)</f>
        <v>0</v>
      </c>
      <c r="L861" s="51">
        <f t="shared" si="43"/>
        <v>0</v>
      </c>
      <c r="M861" s="51">
        <f t="shared" si="44"/>
        <v>0</v>
      </c>
      <c r="N861" s="51">
        <f t="shared" si="44"/>
        <v>0</v>
      </c>
      <c r="O861" s="51">
        <f t="shared" si="44"/>
        <v>0</v>
      </c>
      <c r="P861" s="51">
        <f t="shared" si="44"/>
        <v>0</v>
      </c>
      <c r="Q861" s="51">
        <f t="shared" si="44"/>
        <v>0</v>
      </c>
      <c r="R861" s="51">
        <f t="shared" si="44"/>
        <v>0</v>
      </c>
    </row>
    <row r="862" spans="1:18" x14ac:dyDescent="0.25">
      <c r="A862" s="17"/>
      <c r="B862" s="52"/>
      <c r="C862" s="17"/>
      <c r="D862" s="17"/>
      <c r="E862" s="17"/>
      <c r="F862" s="17"/>
      <c r="G862" s="17"/>
      <c r="H862" s="17"/>
      <c r="I862" s="16">
        <f>IF(B862&gt;A_Stammdaten!$B$12,0,SUM(C862,D862,F862,G862)-SUM(E862,H862))</f>
        <v>0</v>
      </c>
      <c r="J862" s="51">
        <f>HLOOKUP(A_Stammdaten!$B$12,$L$4:$R$2504,ROW(B862)-3,FALSE)+IF(OR(B862=0,A_Stammdaten!$B$12&lt;B862),0,I862*1/20)</f>
        <v>0</v>
      </c>
      <c r="K862" s="51">
        <f>HLOOKUP(A_Stammdaten!$B$12,$L$4:$R$2504,ROW(B862)-3,FALSE)</f>
        <v>0</v>
      </c>
      <c r="L862" s="51">
        <f t="shared" si="43"/>
        <v>0</v>
      </c>
      <c r="M862" s="51">
        <f t="shared" si="44"/>
        <v>0</v>
      </c>
      <c r="N862" s="51">
        <f t="shared" si="44"/>
        <v>0</v>
      </c>
      <c r="O862" s="51">
        <f t="shared" si="44"/>
        <v>0</v>
      </c>
      <c r="P862" s="51">
        <f t="shared" si="44"/>
        <v>0</v>
      </c>
      <c r="Q862" s="51">
        <f t="shared" si="44"/>
        <v>0</v>
      </c>
      <c r="R862" s="51">
        <f t="shared" si="44"/>
        <v>0</v>
      </c>
    </row>
    <row r="863" spans="1:18" x14ac:dyDescent="0.25">
      <c r="A863" s="17"/>
      <c r="B863" s="52"/>
      <c r="C863" s="17"/>
      <c r="D863" s="17"/>
      <c r="E863" s="17"/>
      <c r="F863" s="17"/>
      <c r="G863" s="17"/>
      <c r="H863" s="17"/>
      <c r="I863" s="16">
        <f>IF(B863&gt;A_Stammdaten!$B$12,0,SUM(C863,D863,F863,G863)-SUM(E863,H863))</f>
        <v>0</v>
      </c>
      <c r="J863" s="51">
        <f>HLOOKUP(A_Stammdaten!$B$12,$L$4:$R$2504,ROW(B863)-3,FALSE)+IF(OR(B863=0,A_Stammdaten!$B$12&lt;B863),0,I863*1/20)</f>
        <v>0</v>
      </c>
      <c r="K863" s="51">
        <f>HLOOKUP(A_Stammdaten!$B$12,$L$4:$R$2504,ROW(B863)-3,FALSE)</f>
        <v>0</v>
      </c>
      <c r="L863" s="51">
        <f t="shared" si="43"/>
        <v>0</v>
      </c>
      <c r="M863" s="51">
        <f t="shared" si="44"/>
        <v>0</v>
      </c>
      <c r="N863" s="51">
        <f t="shared" si="44"/>
        <v>0</v>
      </c>
      <c r="O863" s="51">
        <f t="shared" si="44"/>
        <v>0</v>
      </c>
      <c r="P863" s="51">
        <f t="shared" si="44"/>
        <v>0</v>
      </c>
      <c r="Q863" s="51">
        <f t="shared" si="44"/>
        <v>0</v>
      </c>
      <c r="R863" s="51">
        <f t="shared" si="44"/>
        <v>0</v>
      </c>
    </row>
    <row r="864" spans="1:18" x14ac:dyDescent="0.25">
      <c r="A864" s="17"/>
      <c r="B864" s="52"/>
      <c r="C864" s="17"/>
      <c r="D864" s="17"/>
      <c r="E864" s="17"/>
      <c r="F864" s="17"/>
      <c r="G864" s="17"/>
      <c r="H864" s="17"/>
      <c r="I864" s="16">
        <f>IF(B864&gt;A_Stammdaten!$B$12,0,SUM(C864,D864,F864,G864)-SUM(E864,H864))</f>
        <v>0</v>
      </c>
      <c r="J864" s="51">
        <f>HLOOKUP(A_Stammdaten!$B$12,$L$4:$R$2504,ROW(B864)-3,FALSE)+IF(OR(B864=0,A_Stammdaten!$B$12&lt;B864),0,I864*1/20)</f>
        <v>0</v>
      </c>
      <c r="K864" s="51">
        <f>HLOOKUP(A_Stammdaten!$B$12,$L$4:$R$2504,ROW(B864)-3,FALSE)</f>
        <v>0</v>
      </c>
      <c r="L864" s="51">
        <f t="shared" si="43"/>
        <v>0</v>
      </c>
      <c r="M864" s="51">
        <f t="shared" si="44"/>
        <v>0</v>
      </c>
      <c r="N864" s="51">
        <f t="shared" si="44"/>
        <v>0</v>
      </c>
      <c r="O864" s="51">
        <f t="shared" si="44"/>
        <v>0</v>
      </c>
      <c r="P864" s="51">
        <f t="shared" si="44"/>
        <v>0</v>
      </c>
      <c r="Q864" s="51">
        <f t="shared" si="44"/>
        <v>0</v>
      </c>
      <c r="R864" s="51">
        <f t="shared" si="44"/>
        <v>0</v>
      </c>
    </row>
    <row r="865" spans="1:18" x14ac:dyDescent="0.25">
      <c r="A865" s="17"/>
      <c r="B865" s="52"/>
      <c r="C865" s="17"/>
      <c r="D865" s="17"/>
      <c r="E865" s="17"/>
      <c r="F865" s="17"/>
      <c r="G865" s="17"/>
      <c r="H865" s="17"/>
      <c r="I865" s="16">
        <f>IF(B865&gt;A_Stammdaten!$B$12,0,SUM(C865,D865,F865,G865)-SUM(E865,H865))</f>
        <v>0</v>
      </c>
      <c r="J865" s="51">
        <f>HLOOKUP(A_Stammdaten!$B$12,$L$4:$R$2504,ROW(B865)-3,FALSE)+IF(OR(B865=0,A_Stammdaten!$B$12&lt;B865),0,I865*1/20)</f>
        <v>0</v>
      </c>
      <c r="K865" s="51">
        <f>HLOOKUP(A_Stammdaten!$B$12,$L$4:$R$2504,ROW(B865)-3,FALSE)</f>
        <v>0</v>
      </c>
      <c r="L865" s="51">
        <f t="shared" si="43"/>
        <v>0</v>
      </c>
      <c r="M865" s="51">
        <f t="shared" si="44"/>
        <v>0</v>
      </c>
      <c r="N865" s="51">
        <f t="shared" si="44"/>
        <v>0</v>
      </c>
      <c r="O865" s="51">
        <f t="shared" si="44"/>
        <v>0</v>
      </c>
      <c r="P865" s="51">
        <f t="shared" si="44"/>
        <v>0</v>
      </c>
      <c r="Q865" s="51">
        <f t="shared" si="44"/>
        <v>0</v>
      </c>
      <c r="R865" s="51">
        <f t="shared" si="44"/>
        <v>0</v>
      </c>
    </row>
    <row r="866" spans="1:18" x14ac:dyDescent="0.25">
      <c r="A866" s="17"/>
      <c r="B866" s="52"/>
      <c r="C866" s="17"/>
      <c r="D866" s="17"/>
      <c r="E866" s="17"/>
      <c r="F866" s="17"/>
      <c r="G866" s="17"/>
      <c r="H866" s="17"/>
      <c r="I866" s="16">
        <f>IF(B866&gt;A_Stammdaten!$B$12,0,SUM(C866,D866,F866,G866)-SUM(E866,H866))</f>
        <v>0</v>
      </c>
      <c r="J866" s="51">
        <f>HLOOKUP(A_Stammdaten!$B$12,$L$4:$R$2504,ROW(B866)-3,FALSE)+IF(OR(B866=0,A_Stammdaten!$B$12&lt;B866),0,I866*1/20)</f>
        <v>0</v>
      </c>
      <c r="K866" s="51">
        <f>HLOOKUP(A_Stammdaten!$B$12,$L$4:$R$2504,ROW(B866)-3,FALSE)</f>
        <v>0</v>
      </c>
      <c r="L866" s="51">
        <f t="shared" si="43"/>
        <v>0</v>
      </c>
      <c r="M866" s="51">
        <f t="shared" si="44"/>
        <v>0</v>
      </c>
      <c r="N866" s="51">
        <f t="shared" si="44"/>
        <v>0</v>
      </c>
      <c r="O866" s="51">
        <f t="shared" si="44"/>
        <v>0</v>
      </c>
      <c r="P866" s="51">
        <f t="shared" si="44"/>
        <v>0</v>
      </c>
      <c r="Q866" s="51">
        <f t="shared" si="44"/>
        <v>0</v>
      </c>
      <c r="R866" s="51">
        <f t="shared" si="44"/>
        <v>0</v>
      </c>
    </row>
    <row r="867" spans="1:18" x14ac:dyDescent="0.25">
      <c r="A867" s="17"/>
      <c r="B867" s="52"/>
      <c r="C867" s="17"/>
      <c r="D867" s="17"/>
      <c r="E867" s="17"/>
      <c r="F867" s="17"/>
      <c r="G867" s="17"/>
      <c r="H867" s="17"/>
      <c r="I867" s="16">
        <f>IF(B867&gt;A_Stammdaten!$B$12,0,SUM(C867,D867,F867,G867)-SUM(E867,H867))</f>
        <v>0</v>
      </c>
      <c r="J867" s="51">
        <f>HLOOKUP(A_Stammdaten!$B$12,$L$4:$R$2504,ROW(B867)-3,FALSE)+IF(OR(B867=0,A_Stammdaten!$B$12&lt;B867),0,I867*1/20)</f>
        <v>0</v>
      </c>
      <c r="K867" s="51">
        <f>HLOOKUP(A_Stammdaten!$B$12,$L$4:$R$2504,ROW(B867)-3,FALSE)</f>
        <v>0</v>
      </c>
      <c r="L867" s="51">
        <f t="shared" si="43"/>
        <v>0</v>
      </c>
      <c r="M867" s="51">
        <f t="shared" si="44"/>
        <v>0</v>
      </c>
      <c r="N867" s="51">
        <f t="shared" si="44"/>
        <v>0</v>
      </c>
      <c r="O867" s="51">
        <f t="shared" si="44"/>
        <v>0</v>
      </c>
      <c r="P867" s="51">
        <f t="shared" si="44"/>
        <v>0</v>
      </c>
      <c r="Q867" s="51">
        <f t="shared" si="44"/>
        <v>0</v>
      </c>
      <c r="R867" s="51">
        <f t="shared" si="44"/>
        <v>0</v>
      </c>
    </row>
    <row r="868" spans="1:18" x14ac:dyDescent="0.25">
      <c r="A868" s="17"/>
      <c r="B868" s="52"/>
      <c r="C868" s="17"/>
      <c r="D868" s="17"/>
      <c r="E868" s="17"/>
      <c r="F868" s="17"/>
      <c r="G868" s="17"/>
      <c r="H868" s="17"/>
      <c r="I868" s="16">
        <f>IF(B868&gt;A_Stammdaten!$B$12,0,SUM(C868,D868,F868,G868)-SUM(E868,H868))</f>
        <v>0</v>
      </c>
      <c r="J868" s="51">
        <f>HLOOKUP(A_Stammdaten!$B$12,$L$4:$R$2504,ROW(B868)-3,FALSE)+IF(OR(B868=0,A_Stammdaten!$B$12&lt;B868),0,I868*1/20)</f>
        <v>0</v>
      </c>
      <c r="K868" s="51">
        <f>HLOOKUP(A_Stammdaten!$B$12,$L$4:$R$2504,ROW(B868)-3,FALSE)</f>
        <v>0</v>
      </c>
      <c r="L868" s="51">
        <f t="shared" si="43"/>
        <v>0</v>
      </c>
      <c r="M868" s="51">
        <f t="shared" si="44"/>
        <v>0</v>
      </c>
      <c r="N868" s="51">
        <f t="shared" si="44"/>
        <v>0</v>
      </c>
      <c r="O868" s="51">
        <f t="shared" si="44"/>
        <v>0</v>
      </c>
      <c r="P868" s="51">
        <f t="shared" si="44"/>
        <v>0</v>
      </c>
      <c r="Q868" s="51">
        <f t="shared" si="44"/>
        <v>0</v>
      </c>
      <c r="R868" s="51">
        <f t="shared" si="44"/>
        <v>0</v>
      </c>
    </row>
    <row r="869" spans="1:18" x14ac:dyDescent="0.25">
      <c r="A869" s="17"/>
      <c r="B869" s="52"/>
      <c r="C869" s="17"/>
      <c r="D869" s="17"/>
      <c r="E869" s="17"/>
      <c r="F869" s="17"/>
      <c r="G869" s="17"/>
      <c r="H869" s="17"/>
      <c r="I869" s="16">
        <f>IF(B869&gt;A_Stammdaten!$B$12,0,SUM(C869,D869,F869,G869)-SUM(E869,H869))</f>
        <v>0</v>
      </c>
      <c r="J869" s="51">
        <f>HLOOKUP(A_Stammdaten!$B$12,$L$4:$R$2504,ROW(B869)-3,FALSE)+IF(OR(B869=0,A_Stammdaten!$B$12&lt;B869),0,I869*1/20)</f>
        <v>0</v>
      </c>
      <c r="K869" s="51">
        <f>HLOOKUP(A_Stammdaten!$B$12,$L$4:$R$2504,ROW(B869)-3,FALSE)</f>
        <v>0</v>
      </c>
      <c r="L869" s="51">
        <f t="shared" si="43"/>
        <v>0</v>
      </c>
      <c r="M869" s="51">
        <f t="shared" si="44"/>
        <v>0</v>
      </c>
      <c r="N869" s="51">
        <f t="shared" si="44"/>
        <v>0</v>
      </c>
      <c r="O869" s="51">
        <f t="shared" si="44"/>
        <v>0</v>
      </c>
      <c r="P869" s="51">
        <f t="shared" si="44"/>
        <v>0</v>
      </c>
      <c r="Q869" s="51">
        <f t="shared" si="44"/>
        <v>0</v>
      </c>
      <c r="R869" s="51">
        <f t="shared" si="44"/>
        <v>0</v>
      </c>
    </row>
    <row r="870" spans="1:18" x14ac:dyDescent="0.25">
      <c r="A870" s="17"/>
      <c r="B870" s="52"/>
      <c r="C870" s="17"/>
      <c r="D870" s="17"/>
      <c r="E870" s="17"/>
      <c r="F870" s="17"/>
      <c r="G870" s="17"/>
      <c r="H870" s="17"/>
      <c r="I870" s="16">
        <f>IF(B870&gt;A_Stammdaten!$B$12,0,SUM(C870,D870,F870,G870)-SUM(E870,H870))</f>
        <v>0</v>
      </c>
      <c r="J870" s="51">
        <f>HLOOKUP(A_Stammdaten!$B$12,$L$4:$R$2504,ROW(B870)-3,FALSE)+IF(OR(B870=0,A_Stammdaten!$B$12&lt;B870),0,I870*1/20)</f>
        <v>0</v>
      </c>
      <c r="K870" s="51">
        <f>HLOOKUP(A_Stammdaten!$B$12,$L$4:$R$2504,ROW(B870)-3,FALSE)</f>
        <v>0</v>
      </c>
      <c r="L870" s="51">
        <f t="shared" si="43"/>
        <v>0</v>
      </c>
      <c r="M870" s="51">
        <f t="shared" si="44"/>
        <v>0</v>
      </c>
      <c r="N870" s="51">
        <f t="shared" si="44"/>
        <v>0</v>
      </c>
      <c r="O870" s="51">
        <f t="shared" si="44"/>
        <v>0</v>
      </c>
      <c r="P870" s="51">
        <f t="shared" si="44"/>
        <v>0</v>
      </c>
      <c r="Q870" s="51">
        <f t="shared" si="44"/>
        <v>0</v>
      </c>
      <c r="R870" s="51">
        <f t="shared" si="44"/>
        <v>0</v>
      </c>
    </row>
    <row r="871" spans="1:18" x14ac:dyDescent="0.25">
      <c r="A871" s="17"/>
      <c r="B871" s="52"/>
      <c r="C871" s="17"/>
      <c r="D871" s="17"/>
      <c r="E871" s="17"/>
      <c r="F871" s="17"/>
      <c r="G871" s="17"/>
      <c r="H871" s="17"/>
      <c r="I871" s="16">
        <f>IF(B871&gt;A_Stammdaten!$B$12,0,SUM(C871,D871,F871,G871)-SUM(E871,H871))</f>
        <v>0</v>
      </c>
      <c r="J871" s="51">
        <f>HLOOKUP(A_Stammdaten!$B$12,$L$4:$R$2504,ROW(B871)-3,FALSE)+IF(OR(B871=0,A_Stammdaten!$B$12&lt;B871),0,I871*1/20)</f>
        <v>0</v>
      </c>
      <c r="K871" s="51">
        <f>HLOOKUP(A_Stammdaten!$B$12,$L$4:$R$2504,ROW(B871)-3,FALSE)</f>
        <v>0</v>
      </c>
      <c r="L871" s="51">
        <f t="shared" si="43"/>
        <v>0</v>
      </c>
      <c r="M871" s="51">
        <f t="shared" si="44"/>
        <v>0</v>
      </c>
      <c r="N871" s="51">
        <f t="shared" si="44"/>
        <v>0</v>
      </c>
      <c r="O871" s="51">
        <f t="shared" si="44"/>
        <v>0</v>
      </c>
      <c r="P871" s="51">
        <f t="shared" si="44"/>
        <v>0</v>
      </c>
      <c r="Q871" s="51">
        <f t="shared" si="44"/>
        <v>0</v>
      </c>
      <c r="R871" s="51">
        <f t="shared" si="44"/>
        <v>0</v>
      </c>
    </row>
    <row r="872" spans="1:18" x14ac:dyDescent="0.25">
      <c r="A872" s="17"/>
      <c r="B872" s="52"/>
      <c r="C872" s="17"/>
      <c r="D872" s="17"/>
      <c r="E872" s="17"/>
      <c r="F872" s="17"/>
      <c r="G872" s="17"/>
      <c r="H872" s="17"/>
      <c r="I872" s="16">
        <f>IF(B872&gt;A_Stammdaten!$B$12,0,SUM(C872,D872,F872,G872)-SUM(E872,H872))</f>
        <v>0</v>
      </c>
      <c r="J872" s="51">
        <f>HLOOKUP(A_Stammdaten!$B$12,$L$4:$R$2504,ROW(B872)-3,FALSE)+IF(OR(B872=0,A_Stammdaten!$B$12&lt;B872),0,I872*1/20)</f>
        <v>0</v>
      </c>
      <c r="K872" s="51">
        <f>HLOOKUP(A_Stammdaten!$B$12,$L$4:$R$2504,ROW(B872)-3,FALSE)</f>
        <v>0</v>
      </c>
      <c r="L872" s="51">
        <f t="shared" si="43"/>
        <v>0</v>
      </c>
      <c r="M872" s="51">
        <f t="shared" si="44"/>
        <v>0</v>
      </c>
      <c r="N872" s="51">
        <f t="shared" si="44"/>
        <v>0</v>
      </c>
      <c r="O872" s="51">
        <f t="shared" si="44"/>
        <v>0</v>
      </c>
      <c r="P872" s="51">
        <f t="shared" si="44"/>
        <v>0</v>
      </c>
      <c r="Q872" s="51">
        <f t="shared" si="44"/>
        <v>0</v>
      </c>
      <c r="R872" s="51">
        <f t="shared" si="44"/>
        <v>0</v>
      </c>
    </row>
    <row r="873" spans="1:18" x14ac:dyDescent="0.25">
      <c r="A873" s="17"/>
      <c r="B873" s="52"/>
      <c r="C873" s="17"/>
      <c r="D873" s="17"/>
      <c r="E873" s="17"/>
      <c r="F873" s="17"/>
      <c r="G873" s="17"/>
      <c r="H873" s="17"/>
      <c r="I873" s="16">
        <f>IF(B873&gt;A_Stammdaten!$B$12,0,SUM(C873,D873,F873,G873)-SUM(E873,H873))</f>
        <v>0</v>
      </c>
      <c r="J873" s="51">
        <f>HLOOKUP(A_Stammdaten!$B$12,$L$4:$R$2504,ROW(B873)-3,FALSE)+IF(OR(B873=0,A_Stammdaten!$B$12&lt;B873),0,I873*1/20)</f>
        <v>0</v>
      </c>
      <c r="K873" s="51">
        <f>HLOOKUP(A_Stammdaten!$B$12,$L$4:$R$2504,ROW(B873)-3,FALSE)</f>
        <v>0</v>
      </c>
      <c r="L873" s="51">
        <f t="shared" si="43"/>
        <v>0</v>
      </c>
      <c r="M873" s="51">
        <f t="shared" si="44"/>
        <v>0</v>
      </c>
      <c r="N873" s="51">
        <f t="shared" si="44"/>
        <v>0</v>
      </c>
      <c r="O873" s="51">
        <f t="shared" si="44"/>
        <v>0</v>
      </c>
      <c r="P873" s="51">
        <f t="shared" si="44"/>
        <v>0</v>
      </c>
      <c r="Q873" s="51">
        <f t="shared" si="44"/>
        <v>0</v>
      </c>
      <c r="R873" s="51">
        <f t="shared" si="44"/>
        <v>0</v>
      </c>
    </row>
    <row r="874" spans="1:18" x14ac:dyDescent="0.25">
      <c r="A874" s="17"/>
      <c r="B874" s="52"/>
      <c r="C874" s="17"/>
      <c r="D874" s="17"/>
      <c r="E874" s="17"/>
      <c r="F874" s="17"/>
      <c r="G874" s="17"/>
      <c r="H874" s="17"/>
      <c r="I874" s="16">
        <f>IF(B874&gt;A_Stammdaten!$B$12,0,SUM(C874,D874,F874,G874)-SUM(E874,H874))</f>
        <v>0</v>
      </c>
      <c r="J874" s="51">
        <f>HLOOKUP(A_Stammdaten!$B$12,$L$4:$R$2504,ROW(B874)-3,FALSE)+IF(OR(B874=0,A_Stammdaten!$B$12&lt;B874),0,I874*1/20)</f>
        <v>0</v>
      </c>
      <c r="K874" s="51">
        <f>HLOOKUP(A_Stammdaten!$B$12,$L$4:$R$2504,ROW(B874)-3,FALSE)</f>
        <v>0</v>
      </c>
      <c r="L874" s="51">
        <f t="shared" si="43"/>
        <v>0</v>
      </c>
      <c r="M874" s="51">
        <f t="shared" si="44"/>
        <v>0</v>
      </c>
      <c r="N874" s="51">
        <f t="shared" si="44"/>
        <v>0</v>
      </c>
      <c r="O874" s="51">
        <f t="shared" si="44"/>
        <v>0</v>
      </c>
      <c r="P874" s="51">
        <f t="shared" si="44"/>
        <v>0</v>
      </c>
      <c r="Q874" s="51">
        <f t="shared" si="44"/>
        <v>0</v>
      </c>
      <c r="R874" s="51">
        <f t="shared" si="44"/>
        <v>0</v>
      </c>
    </row>
    <row r="875" spans="1:18" x14ac:dyDescent="0.25">
      <c r="A875" s="17"/>
      <c r="B875" s="52"/>
      <c r="C875" s="17"/>
      <c r="D875" s="17"/>
      <c r="E875" s="17"/>
      <c r="F875" s="17"/>
      <c r="G875" s="17"/>
      <c r="H875" s="17"/>
      <c r="I875" s="16">
        <f>IF(B875&gt;A_Stammdaten!$B$12,0,SUM(C875,D875,F875,G875)-SUM(E875,H875))</f>
        <v>0</v>
      </c>
      <c r="J875" s="51">
        <f>HLOOKUP(A_Stammdaten!$B$12,$L$4:$R$2504,ROW(B875)-3,FALSE)+IF(OR(B875=0,A_Stammdaten!$B$12&lt;B875),0,I875*1/20)</f>
        <v>0</v>
      </c>
      <c r="K875" s="51">
        <f>HLOOKUP(A_Stammdaten!$B$12,$L$4:$R$2504,ROW(B875)-3,FALSE)</f>
        <v>0</v>
      </c>
      <c r="L875" s="51">
        <f t="shared" si="43"/>
        <v>0</v>
      </c>
      <c r="M875" s="51">
        <f t="shared" si="44"/>
        <v>0</v>
      </c>
      <c r="N875" s="51">
        <f t="shared" si="44"/>
        <v>0</v>
      </c>
      <c r="O875" s="51">
        <f t="shared" si="44"/>
        <v>0</v>
      </c>
      <c r="P875" s="51">
        <f t="shared" si="44"/>
        <v>0</v>
      </c>
      <c r="Q875" s="51">
        <f t="shared" si="44"/>
        <v>0</v>
      </c>
      <c r="R875" s="51">
        <f t="shared" si="44"/>
        <v>0</v>
      </c>
    </row>
    <row r="876" spans="1:18" x14ac:dyDescent="0.25">
      <c r="A876" s="17"/>
      <c r="B876" s="52"/>
      <c r="C876" s="17"/>
      <c r="D876" s="17"/>
      <c r="E876" s="17"/>
      <c r="F876" s="17"/>
      <c r="G876" s="17"/>
      <c r="H876" s="17"/>
      <c r="I876" s="16">
        <f>IF(B876&gt;A_Stammdaten!$B$12,0,SUM(C876,D876,F876,G876)-SUM(E876,H876))</f>
        <v>0</v>
      </c>
      <c r="J876" s="51">
        <f>HLOOKUP(A_Stammdaten!$B$12,$L$4:$R$2504,ROW(B876)-3,FALSE)+IF(OR(B876=0,A_Stammdaten!$B$12&lt;B876),0,I876*1/20)</f>
        <v>0</v>
      </c>
      <c r="K876" s="51">
        <f>HLOOKUP(A_Stammdaten!$B$12,$L$4:$R$2504,ROW(B876)-3,FALSE)</f>
        <v>0</v>
      </c>
      <c r="L876" s="51">
        <f t="shared" si="43"/>
        <v>0</v>
      </c>
      <c r="M876" s="51">
        <f t="shared" si="44"/>
        <v>0</v>
      </c>
      <c r="N876" s="51">
        <f t="shared" si="44"/>
        <v>0</v>
      </c>
      <c r="O876" s="51">
        <f t="shared" si="44"/>
        <v>0</v>
      </c>
      <c r="P876" s="51">
        <f t="shared" si="44"/>
        <v>0</v>
      </c>
      <c r="Q876" s="51">
        <f t="shared" si="44"/>
        <v>0</v>
      </c>
      <c r="R876" s="51">
        <f t="shared" si="44"/>
        <v>0</v>
      </c>
    </row>
    <row r="877" spans="1:18" x14ac:dyDescent="0.25">
      <c r="A877" s="17"/>
      <c r="B877" s="52"/>
      <c r="C877" s="17"/>
      <c r="D877" s="17"/>
      <c r="E877" s="17"/>
      <c r="F877" s="17"/>
      <c r="G877" s="17"/>
      <c r="H877" s="17"/>
      <c r="I877" s="16">
        <f>IF(B877&gt;A_Stammdaten!$B$12,0,SUM(C877,D877,F877,G877)-SUM(E877,H877))</f>
        <v>0</v>
      </c>
      <c r="J877" s="51">
        <f>HLOOKUP(A_Stammdaten!$B$12,$L$4:$R$2504,ROW(B877)-3,FALSE)+IF(OR(B877=0,A_Stammdaten!$B$12&lt;B877),0,I877*1/20)</f>
        <v>0</v>
      </c>
      <c r="K877" s="51">
        <f>HLOOKUP(A_Stammdaten!$B$12,$L$4:$R$2504,ROW(B877)-3,FALSE)</f>
        <v>0</v>
      </c>
      <c r="L877" s="51">
        <f t="shared" si="43"/>
        <v>0</v>
      </c>
      <c r="M877" s="51">
        <f t="shared" si="44"/>
        <v>0</v>
      </c>
      <c r="N877" s="51">
        <f t="shared" si="44"/>
        <v>0</v>
      </c>
      <c r="O877" s="51">
        <f t="shared" si="44"/>
        <v>0</v>
      </c>
      <c r="P877" s="51">
        <f t="shared" si="44"/>
        <v>0</v>
      </c>
      <c r="Q877" s="51">
        <f t="shared" si="44"/>
        <v>0</v>
      </c>
      <c r="R877" s="51">
        <f t="shared" si="44"/>
        <v>0</v>
      </c>
    </row>
    <row r="878" spans="1:18" x14ac:dyDescent="0.25">
      <c r="A878" s="17"/>
      <c r="B878" s="52"/>
      <c r="C878" s="17"/>
      <c r="D878" s="17"/>
      <c r="E878" s="17"/>
      <c r="F878" s="17"/>
      <c r="G878" s="17"/>
      <c r="H878" s="17"/>
      <c r="I878" s="16">
        <f>IF(B878&gt;A_Stammdaten!$B$12,0,SUM(C878,D878,F878,G878)-SUM(E878,H878))</f>
        <v>0</v>
      </c>
      <c r="J878" s="51">
        <f>HLOOKUP(A_Stammdaten!$B$12,$L$4:$R$2504,ROW(B878)-3,FALSE)+IF(OR(B878=0,A_Stammdaten!$B$12&lt;B878),0,I878*1/20)</f>
        <v>0</v>
      </c>
      <c r="K878" s="51">
        <f>HLOOKUP(A_Stammdaten!$B$12,$L$4:$R$2504,ROW(B878)-3,FALSE)</f>
        <v>0</v>
      </c>
      <c r="L878" s="51">
        <f t="shared" si="43"/>
        <v>0</v>
      </c>
      <c r="M878" s="51">
        <f t="shared" si="44"/>
        <v>0</v>
      </c>
      <c r="N878" s="51">
        <f t="shared" si="44"/>
        <v>0</v>
      </c>
      <c r="O878" s="51">
        <f t="shared" si="44"/>
        <v>0</v>
      </c>
      <c r="P878" s="51">
        <f t="shared" si="44"/>
        <v>0</v>
      </c>
      <c r="Q878" s="51">
        <f t="shared" si="44"/>
        <v>0</v>
      </c>
      <c r="R878" s="51">
        <f t="shared" si="44"/>
        <v>0</v>
      </c>
    </row>
    <row r="879" spans="1:18" x14ac:dyDescent="0.25">
      <c r="A879" s="17"/>
      <c r="B879" s="52"/>
      <c r="C879" s="17"/>
      <c r="D879" s="17"/>
      <c r="E879" s="17"/>
      <c r="F879" s="17"/>
      <c r="G879" s="17"/>
      <c r="H879" s="17"/>
      <c r="I879" s="16">
        <f>IF(B879&gt;A_Stammdaten!$B$12,0,SUM(C879,D879,F879,G879)-SUM(E879,H879))</f>
        <v>0</v>
      </c>
      <c r="J879" s="51">
        <f>HLOOKUP(A_Stammdaten!$B$12,$L$4:$R$2504,ROW(B879)-3,FALSE)+IF(OR(B879=0,A_Stammdaten!$B$12&lt;B879),0,I879*1/20)</f>
        <v>0</v>
      </c>
      <c r="K879" s="51">
        <f>HLOOKUP(A_Stammdaten!$B$12,$L$4:$R$2504,ROW(B879)-3,FALSE)</f>
        <v>0</v>
      </c>
      <c r="L879" s="51">
        <f t="shared" si="43"/>
        <v>0</v>
      </c>
      <c r="M879" s="51">
        <f t="shared" si="44"/>
        <v>0</v>
      </c>
      <c r="N879" s="51">
        <f t="shared" si="44"/>
        <v>0</v>
      </c>
      <c r="O879" s="51">
        <f t="shared" si="44"/>
        <v>0</v>
      </c>
      <c r="P879" s="51">
        <f t="shared" si="44"/>
        <v>0</v>
      </c>
      <c r="Q879" s="51">
        <f t="shared" si="44"/>
        <v>0</v>
      </c>
      <c r="R879" s="51">
        <f t="shared" si="44"/>
        <v>0</v>
      </c>
    </row>
    <row r="880" spans="1:18" x14ac:dyDescent="0.25">
      <c r="A880" s="17"/>
      <c r="B880" s="52"/>
      <c r="C880" s="17"/>
      <c r="D880" s="17"/>
      <c r="E880" s="17"/>
      <c r="F880" s="17"/>
      <c r="G880" s="17"/>
      <c r="H880" s="17"/>
      <c r="I880" s="16">
        <f>IF(B880&gt;A_Stammdaten!$B$12,0,SUM(C880,D880,F880,G880)-SUM(E880,H880))</f>
        <v>0</v>
      </c>
      <c r="J880" s="51">
        <f>HLOOKUP(A_Stammdaten!$B$12,$L$4:$R$2504,ROW(B880)-3,FALSE)+IF(OR(B880=0,A_Stammdaten!$B$12&lt;B880),0,I880*1/20)</f>
        <v>0</v>
      </c>
      <c r="K880" s="51">
        <f>HLOOKUP(A_Stammdaten!$B$12,$L$4:$R$2504,ROW(B880)-3,FALSE)</f>
        <v>0</v>
      </c>
      <c r="L880" s="51">
        <f t="shared" si="43"/>
        <v>0</v>
      </c>
      <c r="M880" s="51">
        <f t="shared" si="44"/>
        <v>0</v>
      </c>
      <c r="N880" s="51">
        <f t="shared" si="44"/>
        <v>0</v>
      </c>
      <c r="O880" s="51">
        <f t="shared" si="44"/>
        <v>0</v>
      </c>
      <c r="P880" s="51">
        <f t="shared" si="44"/>
        <v>0</v>
      </c>
      <c r="Q880" s="51">
        <f t="shared" si="44"/>
        <v>0</v>
      </c>
      <c r="R880" s="51">
        <f t="shared" si="44"/>
        <v>0</v>
      </c>
    </row>
    <row r="881" spans="1:18" x14ac:dyDescent="0.25">
      <c r="A881" s="17"/>
      <c r="B881" s="52"/>
      <c r="C881" s="17"/>
      <c r="D881" s="17"/>
      <c r="E881" s="17"/>
      <c r="F881" s="17"/>
      <c r="G881" s="17"/>
      <c r="H881" s="17"/>
      <c r="I881" s="16">
        <f>IF(B881&gt;A_Stammdaten!$B$12,0,SUM(C881,D881,F881,G881)-SUM(E881,H881))</f>
        <v>0</v>
      </c>
      <c r="J881" s="51">
        <f>HLOOKUP(A_Stammdaten!$B$12,$L$4:$R$2504,ROW(B881)-3,FALSE)+IF(OR(B881=0,A_Stammdaten!$B$12&lt;B881),0,I881*1/20)</f>
        <v>0</v>
      </c>
      <c r="K881" s="51">
        <f>HLOOKUP(A_Stammdaten!$B$12,$L$4:$R$2504,ROW(B881)-3,FALSE)</f>
        <v>0</v>
      </c>
      <c r="L881" s="51">
        <f t="shared" si="43"/>
        <v>0</v>
      </c>
      <c r="M881" s="51">
        <f t="shared" si="44"/>
        <v>0</v>
      </c>
      <c r="N881" s="51">
        <f t="shared" si="44"/>
        <v>0</v>
      </c>
      <c r="O881" s="51">
        <f t="shared" si="44"/>
        <v>0</v>
      </c>
      <c r="P881" s="51">
        <f t="shared" si="44"/>
        <v>0</v>
      </c>
      <c r="Q881" s="51">
        <f t="shared" si="44"/>
        <v>0</v>
      </c>
      <c r="R881" s="51">
        <f t="shared" si="44"/>
        <v>0</v>
      </c>
    </row>
    <row r="882" spans="1:18" x14ac:dyDescent="0.25">
      <c r="A882" s="17"/>
      <c r="B882" s="52"/>
      <c r="C882" s="17"/>
      <c r="D882" s="17"/>
      <c r="E882" s="17"/>
      <c r="F882" s="17"/>
      <c r="G882" s="17"/>
      <c r="H882" s="17"/>
      <c r="I882" s="16">
        <f>IF(B882&gt;A_Stammdaten!$B$12,0,SUM(C882,D882,F882,G882)-SUM(E882,H882))</f>
        <v>0</v>
      </c>
      <c r="J882" s="51">
        <f>HLOOKUP(A_Stammdaten!$B$12,$L$4:$R$2504,ROW(B882)-3,FALSE)+IF(OR(B882=0,A_Stammdaten!$B$12&lt;B882),0,I882*1/20)</f>
        <v>0</v>
      </c>
      <c r="K882" s="51">
        <f>HLOOKUP(A_Stammdaten!$B$12,$L$4:$R$2504,ROW(B882)-3,FALSE)</f>
        <v>0</v>
      </c>
      <c r="L882" s="51">
        <f t="shared" si="43"/>
        <v>0</v>
      </c>
      <c r="M882" s="51">
        <f t="shared" si="44"/>
        <v>0</v>
      </c>
      <c r="N882" s="51">
        <f t="shared" si="44"/>
        <v>0</v>
      </c>
      <c r="O882" s="51">
        <f t="shared" si="44"/>
        <v>0</v>
      </c>
      <c r="P882" s="51">
        <f t="shared" si="44"/>
        <v>0</v>
      </c>
      <c r="Q882" s="51">
        <f t="shared" si="44"/>
        <v>0</v>
      </c>
      <c r="R882" s="51">
        <f t="shared" si="44"/>
        <v>0</v>
      </c>
    </row>
    <row r="883" spans="1:18" x14ac:dyDescent="0.25">
      <c r="A883" s="17"/>
      <c r="B883" s="52"/>
      <c r="C883" s="17"/>
      <c r="D883" s="17"/>
      <c r="E883" s="17"/>
      <c r="F883" s="17"/>
      <c r="G883" s="17"/>
      <c r="H883" s="17"/>
      <c r="I883" s="16">
        <f>IF(B883&gt;A_Stammdaten!$B$12,0,SUM(C883,D883,F883,G883)-SUM(E883,H883))</f>
        <v>0</v>
      </c>
      <c r="J883" s="51">
        <f>HLOOKUP(A_Stammdaten!$B$12,$L$4:$R$2504,ROW(B883)-3,FALSE)+IF(OR(B883=0,A_Stammdaten!$B$12&lt;B883),0,I883*1/20)</f>
        <v>0</v>
      </c>
      <c r="K883" s="51">
        <f>HLOOKUP(A_Stammdaten!$B$12,$L$4:$R$2504,ROW(B883)-3,FALSE)</f>
        <v>0</v>
      </c>
      <c r="L883" s="51">
        <f t="shared" si="43"/>
        <v>0</v>
      </c>
      <c r="M883" s="51">
        <f t="shared" si="44"/>
        <v>0</v>
      </c>
      <c r="N883" s="51">
        <f t="shared" si="44"/>
        <v>0</v>
      </c>
      <c r="O883" s="51">
        <f t="shared" si="44"/>
        <v>0</v>
      </c>
      <c r="P883" s="51">
        <f t="shared" si="44"/>
        <v>0</v>
      </c>
      <c r="Q883" s="51">
        <f t="shared" si="44"/>
        <v>0</v>
      </c>
      <c r="R883" s="51">
        <f t="shared" si="44"/>
        <v>0</v>
      </c>
    </row>
    <row r="884" spans="1:18" x14ac:dyDescent="0.25">
      <c r="A884" s="17"/>
      <c r="B884" s="52"/>
      <c r="C884" s="17"/>
      <c r="D884" s="17"/>
      <c r="E884" s="17"/>
      <c r="F884" s="17"/>
      <c r="G884" s="17"/>
      <c r="H884" s="17"/>
      <c r="I884" s="16">
        <f>IF(B884&gt;A_Stammdaten!$B$12,0,SUM(C884,D884,F884,G884)-SUM(E884,H884))</f>
        <v>0</v>
      </c>
      <c r="J884" s="51">
        <f>HLOOKUP(A_Stammdaten!$B$12,$L$4:$R$2504,ROW(B884)-3,FALSE)+IF(OR(B884=0,A_Stammdaten!$B$12&lt;B884),0,I884*1/20)</f>
        <v>0</v>
      </c>
      <c r="K884" s="51">
        <f>HLOOKUP(A_Stammdaten!$B$12,$L$4:$R$2504,ROW(B884)-3,FALSE)</f>
        <v>0</v>
      </c>
      <c r="L884" s="51">
        <f t="shared" si="43"/>
        <v>0</v>
      </c>
      <c r="M884" s="51">
        <f t="shared" si="44"/>
        <v>0</v>
      </c>
      <c r="N884" s="51">
        <f t="shared" si="44"/>
        <v>0</v>
      </c>
      <c r="O884" s="51">
        <f t="shared" si="44"/>
        <v>0</v>
      </c>
      <c r="P884" s="51">
        <f t="shared" si="44"/>
        <v>0</v>
      </c>
      <c r="Q884" s="51">
        <f t="shared" si="44"/>
        <v>0</v>
      </c>
      <c r="R884" s="51">
        <f t="shared" si="44"/>
        <v>0</v>
      </c>
    </row>
    <row r="885" spans="1:18" x14ac:dyDescent="0.25">
      <c r="A885" s="17"/>
      <c r="B885" s="52"/>
      <c r="C885" s="17"/>
      <c r="D885" s="17"/>
      <c r="E885" s="17"/>
      <c r="F885" s="17"/>
      <c r="G885" s="17"/>
      <c r="H885" s="17"/>
      <c r="I885" s="16">
        <f>IF(B885&gt;A_Stammdaten!$B$12,0,SUM(C885,D885,F885,G885)-SUM(E885,H885))</f>
        <v>0</v>
      </c>
      <c r="J885" s="51">
        <f>HLOOKUP(A_Stammdaten!$B$12,$L$4:$R$2504,ROW(B885)-3,FALSE)+IF(OR(B885=0,A_Stammdaten!$B$12&lt;B885),0,I885*1/20)</f>
        <v>0</v>
      </c>
      <c r="K885" s="51">
        <f>HLOOKUP(A_Stammdaten!$B$12,$L$4:$R$2504,ROW(B885)-3,FALSE)</f>
        <v>0</v>
      </c>
      <c r="L885" s="51">
        <f t="shared" si="43"/>
        <v>0</v>
      </c>
      <c r="M885" s="51">
        <f t="shared" si="44"/>
        <v>0</v>
      </c>
      <c r="N885" s="51">
        <f t="shared" si="44"/>
        <v>0</v>
      </c>
      <c r="O885" s="51">
        <f t="shared" si="44"/>
        <v>0</v>
      </c>
      <c r="P885" s="51">
        <f t="shared" si="44"/>
        <v>0</v>
      </c>
      <c r="Q885" s="51">
        <f t="shared" si="44"/>
        <v>0</v>
      </c>
      <c r="R885" s="51">
        <f t="shared" si="44"/>
        <v>0</v>
      </c>
    </row>
    <row r="886" spans="1:18" x14ac:dyDescent="0.25">
      <c r="A886" s="17"/>
      <c r="B886" s="52"/>
      <c r="C886" s="17"/>
      <c r="D886" s="17"/>
      <c r="E886" s="17"/>
      <c r="F886" s="17"/>
      <c r="G886" s="17"/>
      <c r="H886" s="17"/>
      <c r="I886" s="16">
        <f>IF(B886&gt;A_Stammdaten!$B$12,0,SUM(C886,D886,F886,G886)-SUM(E886,H886))</f>
        <v>0</v>
      </c>
      <c r="J886" s="51">
        <f>HLOOKUP(A_Stammdaten!$B$12,$L$4:$R$2504,ROW(B886)-3,FALSE)+IF(OR(B886=0,A_Stammdaten!$B$12&lt;B886),0,I886*1/20)</f>
        <v>0</v>
      </c>
      <c r="K886" s="51">
        <f>HLOOKUP(A_Stammdaten!$B$12,$L$4:$R$2504,ROW(B886)-3,FALSE)</f>
        <v>0</v>
      </c>
      <c r="L886" s="51">
        <f t="shared" si="43"/>
        <v>0</v>
      </c>
      <c r="M886" s="51">
        <f t="shared" si="44"/>
        <v>0</v>
      </c>
      <c r="N886" s="51">
        <f t="shared" si="44"/>
        <v>0</v>
      </c>
      <c r="O886" s="51">
        <f t="shared" si="44"/>
        <v>0</v>
      </c>
      <c r="P886" s="51">
        <f t="shared" si="44"/>
        <v>0</v>
      </c>
      <c r="Q886" s="51">
        <f t="shared" si="44"/>
        <v>0</v>
      </c>
      <c r="R886" s="51">
        <f t="shared" si="44"/>
        <v>0</v>
      </c>
    </row>
    <row r="887" spans="1:18" x14ac:dyDescent="0.25">
      <c r="A887" s="17"/>
      <c r="B887" s="52"/>
      <c r="C887" s="17"/>
      <c r="D887" s="17"/>
      <c r="E887" s="17"/>
      <c r="F887" s="17"/>
      <c r="G887" s="17"/>
      <c r="H887" s="17"/>
      <c r="I887" s="16">
        <f>IF(B887&gt;A_Stammdaten!$B$12,0,SUM(C887,D887,F887,G887)-SUM(E887,H887))</f>
        <v>0</v>
      </c>
      <c r="J887" s="51">
        <f>HLOOKUP(A_Stammdaten!$B$12,$L$4:$R$2504,ROW(B887)-3,FALSE)+IF(OR(B887=0,A_Stammdaten!$B$12&lt;B887),0,I887*1/20)</f>
        <v>0</v>
      </c>
      <c r="K887" s="51">
        <f>HLOOKUP(A_Stammdaten!$B$12,$L$4:$R$2504,ROW(B887)-3,FALSE)</f>
        <v>0</v>
      </c>
      <c r="L887" s="51">
        <f t="shared" si="43"/>
        <v>0</v>
      </c>
      <c r="M887" s="51">
        <f t="shared" si="44"/>
        <v>0</v>
      </c>
      <c r="N887" s="51">
        <f t="shared" si="44"/>
        <v>0</v>
      </c>
      <c r="O887" s="51">
        <f t="shared" si="44"/>
        <v>0</v>
      </c>
      <c r="P887" s="51">
        <f t="shared" si="44"/>
        <v>0</v>
      </c>
      <c r="Q887" s="51">
        <f t="shared" si="44"/>
        <v>0</v>
      </c>
      <c r="R887" s="51">
        <f t="shared" si="44"/>
        <v>0</v>
      </c>
    </row>
    <row r="888" spans="1:18" x14ac:dyDescent="0.25">
      <c r="A888" s="17"/>
      <c r="B888" s="52"/>
      <c r="C888" s="17"/>
      <c r="D888" s="17"/>
      <c r="E888" s="17"/>
      <c r="F888" s="17"/>
      <c r="G888" s="17"/>
      <c r="H888" s="17"/>
      <c r="I888" s="16">
        <f>IF(B888&gt;A_Stammdaten!$B$12,0,SUM(C888,D888,F888,G888)-SUM(E888,H888))</f>
        <v>0</v>
      </c>
      <c r="J888" s="51">
        <f>HLOOKUP(A_Stammdaten!$B$12,$L$4:$R$2504,ROW(B888)-3,FALSE)+IF(OR(B888=0,A_Stammdaten!$B$12&lt;B888),0,I888*1/20)</f>
        <v>0</v>
      </c>
      <c r="K888" s="51">
        <f>HLOOKUP(A_Stammdaten!$B$12,$L$4:$R$2504,ROW(B888)-3,FALSE)</f>
        <v>0</v>
      </c>
      <c r="L888" s="51">
        <f t="shared" si="43"/>
        <v>0</v>
      </c>
      <c r="M888" s="51">
        <f t="shared" si="44"/>
        <v>0</v>
      </c>
      <c r="N888" s="51">
        <f t="shared" si="44"/>
        <v>0</v>
      </c>
      <c r="O888" s="51">
        <f t="shared" si="44"/>
        <v>0</v>
      </c>
      <c r="P888" s="51">
        <f t="shared" si="44"/>
        <v>0</v>
      </c>
      <c r="Q888" s="51">
        <f t="shared" si="44"/>
        <v>0</v>
      </c>
      <c r="R888" s="51">
        <f t="shared" si="44"/>
        <v>0</v>
      </c>
    </row>
    <row r="889" spans="1:18" x14ac:dyDescent="0.25">
      <c r="A889" s="17"/>
      <c r="B889" s="52"/>
      <c r="C889" s="17"/>
      <c r="D889" s="17"/>
      <c r="E889" s="17"/>
      <c r="F889" s="17"/>
      <c r="G889" s="17"/>
      <c r="H889" s="17"/>
      <c r="I889" s="16">
        <f>IF(B889&gt;A_Stammdaten!$B$12,0,SUM(C889,D889,F889,G889)-SUM(E889,H889))</f>
        <v>0</v>
      </c>
      <c r="J889" s="51">
        <f>HLOOKUP(A_Stammdaten!$B$12,$L$4:$R$2504,ROW(B889)-3,FALSE)+IF(OR(B889=0,A_Stammdaten!$B$12&lt;B889),0,I889*1/20)</f>
        <v>0</v>
      </c>
      <c r="K889" s="51">
        <f>HLOOKUP(A_Stammdaten!$B$12,$L$4:$R$2504,ROW(B889)-3,FALSE)</f>
        <v>0</v>
      </c>
      <c r="L889" s="51">
        <f t="shared" si="43"/>
        <v>0</v>
      </c>
      <c r="M889" s="51">
        <f t="shared" si="44"/>
        <v>0</v>
      </c>
      <c r="N889" s="51">
        <f t="shared" si="44"/>
        <v>0</v>
      </c>
      <c r="O889" s="51">
        <f t="shared" si="44"/>
        <v>0</v>
      </c>
      <c r="P889" s="51">
        <f t="shared" si="44"/>
        <v>0</v>
      </c>
      <c r="Q889" s="51">
        <f t="shared" si="44"/>
        <v>0</v>
      </c>
      <c r="R889" s="51">
        <f t="shared" si="44"/>
        <v>0</v>
      </c>
    </row>
    <row r="890" spans="1:18" x14ac:dyDescent="0.25">
      <c r="A890" s="17"/>
      <c r="B890" s="52"/>
      <c r="C890" s="17"/>
      <c r="D890" s="17"/>
      <c r="E890" s="17"/>
      <c r="F890" s="17"/>
      <c r="G890" s="17"/>
      <c r="H890" s="17"/>
      <c r="I890" s="16">
        <f>IF(B890&gt;A_Stammdaten!$B$12,0,SUM(C890,D890,F890,G890)-SUM(E890,H890))</f>
        <v>0</v>
      </c>
      <c r="J890" s="51">
        <f>HLOOKUP(A_Stammdaten!$B$12,$L$4:$R$2504,ROW(B890)-3,FALSE)+IF(OR(B890=0,A_Stammdaten!$B$12&lt;B890),0,I890*1/20)</f>
        <v>0</v>
      </c>
      <c r="K890" s="51">
        <f>HLOOKUP(A_Stammdaten!$B$12,$L$4:$R$2504,ROW(B890)-3,FALSE)</f>
        <v>0</v>
      </c>
      <c r="L890" s="51">
        <f t="shared" si="43"/>
        <v>0</v>
      </c>
      <c r="M890" s="51">
        <f t="shared" si="44"/>
        <v>0</v>
      </c>
      <c r="N890" s="51">
        <f t="shared" si="44"/>
        <v>0</v>
      </c>
      <c r="O890" s="51">
        <f t="shared" si="44"/>
        <v>0</v>
      </c>
      <c r="P890" s="51">
        <f t="shared" si="44"/>
        <v>0</v>
      </c>
      <c r="Q890" s="51">
        <f t="shared" si="44"/>
        <v>0</v>
      </c>
      <c r="R890" s="51">
        <f t="shared" si="44"/>
        <v>0</v>
      </c>
    </row>
    <row r="891" spans="1:18" x14ac:dyDescent="0.25">
      <c r="A891" s="17"/>
      <c r="B891" s="52"/>
      <c r="C891" s="17"/>
      <c r="D891" s="17"/>
      <c r="E891" s="17"/>
      <c r="F891" s="17"/>
      <c r="G891" s="17"/>
      <c r="H891" s="17"/>
      <c r="I891" s="16">
        <f>IF(B891&gt;A_Stammdaten!$B$12,0,SUM(C891,D891,F891,G891)-SUM(E891,H891))</f>
        <v>0</v>
      </c>
      <c r="J891" s="51">
        <f>HLOOKUP(A_Stammdaten!$B$12,$L$4:$R$2504,ROW(B891)-3,FALSE)+IF(OR(B891=0,A_Stammdaten!$B$12&lt;B891),0,I891*1/20)</f>
        <v>0</v>
      </c>
      <c r="K891" s="51">
        <f>HLOOKUP(A_Stammdaten!$B$12,$L$4:$R$2504,ROW(B891)-3,FALSE)</f>
        <v>0</v>
      </c>
      <c r="L891" s="51">
        <f t="shared" si="43"/>
        <v>0</v>
      </c>
      <c r="M891" s="51">
        <f t="shared" si="44"/>
        <v>0</v>
      </c>
      <c r="N891" s="51">
        <f t="shared" si="44"/>
        <v>0</v>
      </c>
      <c r="O891" s="51">
        <f t="shared" si="44"/>
        <v>0</v>
      </c>
      <c r="P891" s="51">
        <f t="shared" si="44"/>
        <v>0</v>
      </c>
      <c r="Q891" s="51">
        <f t="shared" si="44"/>
        <v>0</v>
      </c>
      <c r="R891" s="51">
        <f t="shared" si="44"/>
        <v>0</v>
      </c>
    </row>
    <row r="892" spans="1:18" x14ac:dyDescent="0.25">
      <c r="A892" s="17"/>
      <c r="B892" s="52"/>
      <c r="C892" s="17"/>
      <c r="D892" s="17"/>
      <c r="E892" s="17"/>
      <c r="F892" s="17"/>
      <c r="G892" s="17"/>
      <c r="H892" s="17"/>
      <c r="I892" s="16">
        <f>IF(B892&gt;A_Stammdaten!$B$12,0,SUM(C892,D892,F892,G892)-SUM(E892,H892))</f>
        <v>0</v>
      </c>
      <c r="J892" s="51">
        <f>HLOOKUP(A_Stammdaten!$B$12,$L$4:$R$2504,ROW(B892)-3,FALSE)+IF(OR(B892=0,A_Stammdaten!$B$12&lt;B892),0,I892*1/20)</f>
        <v>0</v>
      </c>
      <c r="K892" s="51">
        <f>HLOOKUP(A_Stammdaten!$B$12,$L$4:$R$2504,ROW(B892)-3,FALSE)</f>
        <v>0</v>
      </c>
      <c r="L892" s="51">
        <f t="shared" si="43"/>
        <v>0</v>
      </c>
      <c r="M892" s="51">
        <f t="shared" si="44"/>
        <v>0</v>
      </c>
      <c r="N892" s="51">
        <f t="shared" si="44"/>
        <v>0</v>
      </c>
      <c r="O892" s="51">
        <f t="shared" si="44"/>
        <v>0</v>
      </c>
      <c r="P892" s="51">
        <f t="shared" si="44"/>
        <v>0</v>
      </c>
      <c r="Q892" s="51">
        <f t="shared" si="44"/>
        <v>0</v>
      </c>
      <c r="R892" s="51">
        <f t="shared" ref="M892:R935" si="45">IF(OR($I892=0,R$4&lt;$B892,$B892=0,20-(R$4-$B892)=0),0,$I892*(19-(R$4-$B892))/20)</f>
        <v>0</v>
      </c>
    </row>
    <row r="893" spans="1:18" x14ac:dyDescent="0.25">
      <c r="A893" s="17"/>
      <c r="B893" s="52"/>
      <c r="C893" s="17"/>
      <c r="D893" s="17"/>
      <c r="E893" s="17"/>
      <c r="F893" s="17"/>
      <c r="G893" s="17"/>
      <c r="H893" s="17"/>
      <c r="I893" s="16">
        <f>IF(B893&gt;A_Stammdaten!$B$12,0,SUM(C893,D893,F893,G893)-SUM(E893,H893))</f>
        <v>0</v>
      </c>
      <c r="J893" s="51">
        <f>HLOOKUP(A_Stammdaten!$B$12,$L$4:$R$2504,ROW(B893)-3,FALSE)+IF(OR(B893=0,A_Stammdaten!$B$12&lt;B893),0,I893*1/20)</f>
        <v>0</v>
      </c>
      <c r="K893" s="51">
        <f>HLOOKUP(A_Stammdaten!$B$12,$L$4:$R$2504,ROW(B893)-3,FALSE)</f>
        <v>0</v>
      </c>
      <c r="L893" s="51">
        <f t="shared" si="43"/>
        <v>0</v>
      </c>
      <c r="M893" s="51">
        <f t="shared" si="45"/>
        <v>0</v>
      </c>
      <c r="N893" s="51">
        <f t="shared" si="45"/>
        <v>0</v>
      </c>
      <c r="O893" s="51">
        <f t="shared" si="45"/>
        <v>0</v>
      </c>
      <c r="P893" s="51">
        <f t="shared" si="45"/>
        <v>0</v>
      </c>
      <c r="Q893" s="51">
        <f t="shared" si="45"/>
        <v>0</v>
      </c>
      <c r="R893" s="51">
        <f t="shared" si="45"/>
        <v>0</v>
      </c>
    </row>
    <row r="894" spans="1:18" x14ac:dyDescent="0.25">
      <c r="A894" s="17"/>
      <c r="B894" s="52"/>
      <c r="C894" s="17"/>
      <c r="D894" s="17"/>
      <c r="E894" s="17"/>
      <c r="F894" s="17"/>
      <c r="G894" s="17"/>
      <c r="H894" s="17"/>
      <c r="I894" s="16">
        <f>IF(B894&gt;A_Stammdaten!$B$12,0,SUM(C894,D894,F894,G894)-SUM(E894,H894))</f>
        <v>0</v>
      </c>
      <c r="J894" s="51">
        <f>HLOOKUP(A_Stammdaten!$B$12,$L$4:$R$2504,ROW(B894)-3,FALSE)+IF(OR(B894=0,A_Stammdaten!$B$12&lt;B894),0,I894*1/20)</f>
        <v>0</v>
      </c>
      <c r="K894" s="51">
        <f>HLOOKUP(A_Stammdaten!$B$12,$L$4:$R$2504,ROW(B894)-3,FALSE)</f>
        <v>0</v>
      </c>
      <c r="L894" s="51">
        <f t="shared" si="43"/>
        <v>0</v>
      </c>
      <c r="M894" s="51">
        <f t="shared" si="45"/>
        <v>0</v>
      </c>
      <c r="N894" s="51">
        <f t="shared" si="45"/>
        <v>0</v>
      </c>
      <c r="O894" s="51">
        <f t="shared" si="45"/>
        <v>0</v>
      </c>
      <c r="P894" s="51">
        <f t="shared" si="45"/>
        <v>0</v>
      </c>
      <c r="Q894" s="51">
        <f t="shared" si="45"/>
        <v>0</v>
      </c>
      <c r="R894" s="51">
        <f t="shared" si="45"/>
        <v>0</v>
      </c>
    </row>
    <row r="895" spans="1:18" x14ac:dyDescent="0.25">
      <c r="A895" s="17"/>
      <c r="B895" s="52"/>
      <c r="C895" s="17"/>
      <c r="D895" s="17"/>
      <c r="E895" s="17"/>
      <c r="F895" s="17"/>
      <c r="G895" s="17"/>
      <c r="H895" s="17"/>
      <c r="I895" s="16">
        <f>IF(B895&gt;A_Stammdaten!$B$12,0,SUM(C895,D895,F895,G895)-SUM(E895,H895))</f>
        <v>0</v>
      </c>
      <c r="J895" s="51">
        <f>HLOOKUP(A_Stammdaten!$B$12,$L$4:$R$2504,ROW(B895)-3,FALSE)+IF(OR(B895=0,A_Stammdaten!$B$12&lt;B895),0,I895*1/20)</f>
        <v>0</v>
      </c>
      <c r="K895" s="51">
        <f>HLOOKUP(A_Stammdaten!$B$12,$L$4:$R$2504,ROW(B895)-3,FALSE)</f>
        <v>0</v>
      </c>
      <c r="L895" s="51">
        <f t="shared" si="43"/>
        <v>0</v>
      </c>
      <c r="M895" s="51">
        <f t="shared" si="45"/>
        <v>0</v>
      </c>
      <c r="N895" s="51">
        <f t="shared" si="45"/>
        <v>0</v>
      </c>
      <c r="O895" s="51">
        <f t="shared" si="45"/>
        <v>0</v>
      </c>
      <c r="P895" s="51">
        <f t="shared" si="45"/>
        <v>0</v>
      </c>
      <c r="Q895" s="51">
        <f t="shared" si="45"/>
        <v>0</v>
      </c>
      <c r="R895" s="51">
        <f t="shared" si="45"/>
        <v>0</v>
      </c>
    </row>
    <row r="896" spans="1:18" x14ac:dyDescent="0.25">
      <c r="A896" s="17"/>
      <c r="B896" s="52"/>
      <c r="C896" s="17"/>
      <c r="D896" s="17"/>
      <c r="E896" s="17"/>
      <c r="F896" s="17"/>
      <c r="G896" s="17"/>
      <c r="H896" s="17"/>
      <c r="I896" s="16">
        <f>IF(B896&gt;A_Stammdaten!$B$12,0,SUM(C896,D896,F896,G896)-SUM(E896,H896))</f>
        <v>0</v>
      </c>
      <c r="J896" s="51">
        <f>HLOOKUP(A_Stammdaten!$B$12,$L$4:$R$2504,ROW(B896)-3,FALSE)+IF(OR(B896=0,A_Stammdaten!$B$12&lt;B896),0,I896*1/20)</f>
        <v>0</v>
      </c>
      <c r="K896" s="51">
        <f>HLOOKUP(A_Stammdaten!$B$12,$L$4:$R$2504,ROW(B896)-3,FALSE)</f>
        <v>0</v>
      </c>
      <c r="L896" s="51">
        <f t="shared" ref="L896:L959" si="46">IF(OR($I896=0,L$4&lt;$B896,$B896=0,20-(L$4-$B896)=0),0,$I896*(19-(L$4-$B896))/20)</f>
        <v>0</v>
      </c>
      <c r="M896" s="51">
        <f t="shared" si="45"/>
        <v>0</v>
      </c>
      <c r="N896" s="51">
        <f t="shared" si="45"/>
        <v>0</v>
      </c>
      <c r="O896" s="51">
        <f t="shared" si="45"/>
        <v>0</v>
      </c>
      <c r="P896" s="51">
        <f t="shared" si="45"/>
        <v>0</v>
      </c>
      <c r="Q896" s="51">
        <f t="shared" si="45"/>
        <v>0</v>
      </c>
      <c r="R896" s="51">
        <f t="shared" si="45"/>
        <v>0</v>
      </c>
    </row>
    <row r="897" spans="1:18" x14ac:dyDescent="0.25">
      <c r="A897" s="17"/>
      <c r="B897" s="52"/>
      <c r="C897" s="17"/>
      <c r="D897" s="17"/>
      <c r="E897" s="17"/>
      <c r="F897" s="17"/>
      <c r="G897" s="17"/>
      <c r="H897" s="17"/>
      <c r="I897" s="16">
        <f>IF(B897&gt;A_Stammdaten!$B$12,0,SUM(C897,D897,F897,G897)-SUM(E897,H897))</f>
        <v>0</v>
      </c>
      <c r="J897" s="51">
        <f>HLOOKUP(A_Stammdaten!$B$12,$L$4:$R$2504,ROW(B897)-3,FALSE)+IF(OR(B897=0,A_Stammdaten!$B$12&lt;B897),0,I897*1/20)</f>
        <v>0</v>
      </c>
      <c r="K897" s="51">
        <f>HLOOKUP(A_Stammdaten!$B$12,$L$4:$R$2504,ROW(B897)-3,FALSE)</f>
        <v>0</v>
      </c>
      <c r="L897" s="51">
        <f t="shared" si="46"/>
        <v>0</v>
      </c>
      <c r="M897" s="51">
        <f t="shared" si="45"/>
        <v>0</v>
      </c>
      <c r="N897" s="51">
        <f t="shared" si="45"/>
        <v>0</v>
      </c>
      <c r="O897" s="51">
        <f t="shared" si="45"/>
        <v>0</v>
      </c>
      <c r="P897" s="51">
        <f t="shared" si="45"/>
        <v>0</v>
      </c>
      <c r="Q897" s="51">
        <f t="shared" si="45"/>
        <v>0</v>
      </c>
      <c r="R897" s="51">
        <f t="shared" si="45"/>
        <v>0</v>
      </c>
    </row>
    <row r="898" spans="1:18" x14ac:dyDescent="0.25">
      <c r="A898" s="17"/>
      <c r="B898" s="52"/>
      <c r="C898" s="17"/>
      <c r="D898" s="17"/>
      <c r="E898" s="17"/>
      <c r="F898" s="17"/>
      <c r="G898" s="17"/>
      <c r="H898" s="17"/>
      <c r="I898" s="16">
        <f>IF(B898&gt;A_Stammdaten!$B$12,0,SUM(C898,D898,F898,G898)-SUM(E898,H898))</f>
        <v>0</v>
      </c>
      <c r="J898" s="51">
        <f>HLOOKUP(A_Stammdaten!$B$12,$L$4:$R$2504,ROW(B898)-3,FALSE)+IF(OR(B898=0,A_Stammdaten!$B$12&lt;B898),0,I898*1/20)</f>
        <v>0</v>
      </c>
      <c r="K898" s="51">
        <f>HLOOKUP(A_Stammdaten!$B$12,$L$4:$R$2504,ROW(B898)-3,FALSE)</f>
        <v>0</v>
      </c>
      <c r="L898" s="51">
        <f t="shared" si="46"/>
        <v>0</v>
      </c>
      <c r="M898" s="51">
        <f t="shared" si="45"/>
        <v>0</v>
      </c>
      <c r="N898" s="51">
        <f t="shared" si="45"/>
        <v>0</v>
      </c>
      <c r="O898" s="51">
        <f t="shared" si="45"/>
        <v>0</v>
      </c>
      <c r="P898" s="51">
        <f t="shared" si="45"/>
        <v>0</v>
      </c>
      <c r="Q898" s="51">
        <f t="shared" si="45"/>
        <v>0</v>
      </c>
      <c r="R898" s="51">
        <f t="shared" si="45"/>
        <v>0</v>
      </c>
    </row>
    <row r="899" spans="1:18" x14ac:dyDescent="0.25">
      <c r="A899" s="17"/>
      <c r="B899" s="52"/>
      <c r="C899" s="17"/>
      <c r="D899" s="17"/>
      <c r="E899" s="17"/>
      <c r="F899" s="17"/>
      <c r="G899" s="17"/>
      <c r="H899" s="17"/>
      <c r="I899" s="16">
        <f>IF(B899&gt;A_Stammdaten!$B$12,0,SUM(C899,D899,F899,G899)-SUM(E899,H899))</f>
        <v>0</v>
      </c>
      <c r="J899" s="51">
        <f>HLOOKUP(A_Stammdaten!$B$12,$L$4:$R$2504,ROW(B899)-3,FALSE)+IF(OR(B899=0,A_Stammdaten!$B$12&lt;B899),0,I899*1/20)</f>
        <v>0</v>
      </c>
      <c r="K899" s="51">
        <f>HLOOKUP(A_Stammdaten!$B$12,$L$4:$R$2504,ROW(B899)-3,FALSE)</f>
        <v>0</v>
      </c>
      <c r="L899" s="51">
        <f t="shared" si="46"/>
        <v>0</v>
      </c>
      <c r="M899" s="51">
        <f t="shared" si="45"/>
        <v>0</v>
      </c>
      <c r="N899" s="51">
        <f t="shared" si="45"/>
        <v>0</v>
      </c>
      <c r="O899" s="51">
        <f t="shared" si="45"/>
        <v>0</v>
      </c>
      <c r="P899" s="51">
        <f t="shared" si="45"/>
        <v>0</v>
      </c>
      <c r="Q899" s="51">
        <f t="shared" si="45"/>
        <v>0</v>
      </c>
      <c r="R899" s="51">
        <f t="shared" si="45"/>
        <v>0</v>
      </c>
    </row>
    <row r="900" spans="1:18" x14ac:dyDescent="0.25">
      <c r="A900" s="17"/>
      <c r="B900" s="52"/>
      <c r="C900" s="17"/>
      <c r="D900" s="17"/>
      <c r="E900" s="17"/>
      <c r="F900" s="17"/>
      <c r="G900" s="17"/>
      <c r="H900" s="17"/>
      <c r="I900" s="16">
        <f>IF(B900&gt;A_Stammdaten!$B$12,0,SUM(C900,D900,F900,G900)-SUM(E900,H900))</f>
        <v>0</v>
      </c>
      <c r="J900" s="51">
        <f>HLOOKUP(A_Stammdaten!$B$12,$L$4:$R$2504,ROW(B900)-3,FALSE)+IF(OR(B900=0,A_Stammdaten!$B$12&lt;B900),0,I900*1/20)</f>
        <v>0</v>
      </c>
      <c r="K900" s="51">
        <f>HLOOKUP(A_Stammdaten!$B$12,$L$4:$R$2504,ROW(B900)-3,FALSE)</f>
        <v>0</v>
      </c>
      <c r="L900" s="51">
        <f t="shared" si="46"/>
        <v>0</v>
      </c>
      <c r="M900" s="51">
        <f t="shared" si="45"/>
        <v>0</v>
      </c>
      <c r="N900" s="51">
        <f t="shared" si="45"/>
        <v>0</v>
      </c>
      <c r="O900" s="51">
        <f t="shared" si="45"/>
        <v>0</v>
      </c>
      <c r="P900" s="51">
        <f t="shared" si="45"/>
        <v>0</v>
      </c>
      <c r="Q900" s="51">
        <f t="shared" si="45"/>
        <v>0</v>
      </c>
      <c r="R900" s="51">
        <f t="shared" si="45"/>
        <v>0</v>
      </c>
    </row>
    <row r="901" spans="1:18" x14ac:dyDescent="0.25">
      <c r="A901" s="17"/>
      <c r="B901" s="52"/>
      <c r="C901" s="17"/>
      <c r="D901" s="17"/>
      <c r="E901" s="17"/>
      <c r="F901" s="17"/>
      <c r="G901" s="17"/>
      <c r="H901" s="17"/>
      <c r="I901" s="16">
        <f>IF(B901&gt;A_Stammdaten!$B$12,0,SUM(C901,D901,F901,G901)-SUM(E901,H901))</f>
        <v>0</v>
      </c>
      <c r="J901" s="51">
        <f>HLOOKUP(A_Stammdaten!$B$12,$L$4:$R$2504,ROW(B901)-3,FALSE)+IF(OR(B901=0,A_Stammdaten!$B$12&lt;B901),0,I901*1/20)</f>
        <v>0</v>
      </c>
      <c r="K901" s="51">
        <f>HLOOKUP(A_Stammdaten!$B$12,$L$4:$R$2504,ROW(B901)-3,FALSE)</f>
        <v>0</v>
      </c>
      <c r="L901" s="51">
        <f t="shared" si="46"/>
        <v>0</v>
      </c>
      <c r="M901" s="51">
        <f t="shared" si="45"/>
        <v>0</v>
      </c>
      <c r="N901" s="51">
        <f t="shared" si="45"/>
        <v>0</v>
      </c>
      <c r="O901" s="51">
        <f t="shared" si="45"/>
        <v>0</v>
      </c>
      <c r="P901" s="51">
        <f t="shared" si="45"/>
        <v>0</v>
      </c>
      <c r="Q901" s="51">
        <f t="shared" si="45"/>
        <v>0</v>
      </c>
      <c r="R901" s="51">
        <f t="shared" si="45"/>
        <v>0</v>
      </c>
    </row>
    <row r="902" spans="1:18" x14ac:dyDescent="0.25">
      <c r="A902" s="17"/>
      <c r="B902" s="52"/>
      <c r="C902" s="17"/>
      <c r="D902" s="17"/>
      <c r="E902" s="17"/>
      <c r="F902" s="17"/>
      <c r="G902" s="17"/>
      <c r="H902" s="17"/>
      <c r="I902" s="16">
        <f>IF(B902&gt;A_Stammdaten!$B$12,0,SUM(C902,D902,F902,G902)-SUM(E902,H902))</f>
        <v>0</v>
      </c>
      <c r="J902" s="51">
        <f>HLOOKUP(A_Stammdaten!$B$12,$L$4:$R$2504,ROW(B902)-3,FALSE)+IF(OR(B902=0,A_Stammdaten!$B$12&lt;B902),0,I902*1/20)</f>
        <v>0</v>
      </c>
      <c r="K902" s="51">
        <f>HLOOKUP(A_Stammdaten!$B$12,$L$4:$R$2504,ROW(B902)-3,FALSE)</f>
        <v>0</v>
      </c>
      <c r="L902" s="51">
        <f t="shared" si="46"/>
        <v>0</v>
      </c>
      <c r="M902" s="51">
        <f t="shared" si="45"/>
        <v>0</v>
      </c>
      <c r="N902" s="51">
        <f t="shared" si="45"/>
        <v>0</v>
      </c>
      <c r="O902" s="51">
        <f t="shared" si="45"/>
        <v>0</v>
      </c>
      <c r="P902" s="51">
        <f t="shared" si="45"/>
        <v>0</v>
      </c>
      <c r="Q902" s="51">
        <f t="shared" si="45"/>
        <v>0</v>
      </c>
      <c r="R902" s="51">
        <f t="shared" si="45"/>
        <v>0</v>
      </c>
    </row>
    <row r="903" spans="1:18" x14ac:dyDescent="0.25">
      <c r="A903" s="17"/>
      <c r="B903" s="52"/>
      <c r="C903" s="17"/>
      <c r="D903" s="17"/>
      <c r="E903" s="17"/>
      <c r="F903" s="17"/>
      <c r="G903" s="17"/>
      <c r="H903" s="17"/>
      <c r="I903" s="16">
        <f>IF(B903&gt;A_Stammdaten!$B$12,0,SUM(C903,D903,F903,G903)-SUM(E903,H903))</f>
        <v>0</v>
      </c>
      <c r="J903" s="51">
        <f>HLOOKUP(A_Stammdaten!$B$12,$L$4:$R$2504,ROW(B903)-3,FALSE)+IF(OR(B903=0,A_Stammdaten!$B$12&lt;B903),0,I903*1/20)</f>
        <v>0</v>
      </c>
      <c r="K903" s="51">
        <f>HLOOKUP(A_Stammdaten!$B$12,$L$4:$R$2504,ROW(B903)-3,FALSE)</f>
        <v>0</v>
      </c>
      <c r="L903" s="51">
        <f t="shared" si="46"/>
        <v>0</v>
      </c>
      <c r="M903" s="51">
        <f t="shared" si="45"/>
        <v>0</v>
      </c>
      <c r="N903" s="51">
        <f t="shared" si="45"/>
        <v>0</v>
      </c>
      <c r="O903" s="51">
        <f t="shared" si="45"/>
        <v>0</v>
      </c>
      <c r="P903" s="51">
        <f t="shared" si="45"/>
        <v>0</v>
      </c>
      <c r="Q903" s="51">
        <f t="shared" si="45"/>
        <v>0</v>
      </c>
      <c r="R903" s="51">
        <f t="shared" si="45"/>
        <v>0</v>
      </c>
    </row>
    <row r="904" spans="1:18" x14ac:dyDescent="0.25">
      <c r="A904" s="17"/>
      <c r="B904" s="52"/>
      <c r="C904" s="17"/>
      <c r="D904" s="17"/>
      <c r="E904" s="17"/>
      <c r="F904" s="17"/>
      <c r="G904" s="17"/>
      <c r="H904" s="17"/>
      <c r="I904" s="16">
        <f>IF(B904&gt;A_Stammdaten!$B$12,0,SUM(C904,D904,F904,G904)-SUM(E904,H904))</f>
        <v>0</v>
      </c>
      <c r="J904" s="51">
        <f>HLOOKUP(A_Stammdaten!$B$12,$L$4:$R$2504,ROW(B904)-3,FALSE)+IF(OR(B904=0,A_Stammdaten!$B$12&lt;B904),0,I904*1/20)</f>
        <v>0</v>
      </c>
      <c r="K904" s="51">
        <f>HLOOKUP(A_Stammdaten!$B$12,$L$4:$R$2504,ROW(B904)-3,FALSE)</f>
        <v>0</v>
      </c>
      <c r="L904" s="51">
        <f t="shared" si="46"/>
        <v>0</v>
      </c>
      <c r="M904" s="51">
        <f t="shared" si="45"/>
        <v>0</v>
      </c>
      <c r="N904" s="51">
        <f t="shared" si="45"/>
        <v>0</v>
      </c>
      <c r="O904" s="51">
        <f t="shared" si="45"/>
        <v>0</v>
      </c>
      <c r="P904" s="51">
        <f t="shared" si="45"/>
        <v>0</v>
      </c>
      <c r="Q904" s="51">
        <f t="shared" si="45"/>
        <v>0</v>
      </c>
      <c r="R904" s="51">
        <f t="shared" si="45"/>
        <v>0</v>
      </c>
    </row>
    <row r="905" spans="1:18" x14ac:dyDescent="0.25">
      <c r="A905" s="17"/>
      <c r="B905" s="52"/>
      <c r="C905" s="17"/>
      <c r="D905" s="17"/>
      <c r="E905" s="17"/>
      <c r="F905" s="17"/>
      <c r="G905" s="17"/>
      <c r="H905" s="17"/>
      <c r="I905" s="16">
        <f>IF(B905&gt;A_Stammdaten!$B$12,0,SUM(C905,D905,F905,G905)-SUM(E905,H905))</f>
        <v>0</v>
      </c>
      <c r="J905" s="51">
        <f>HLOOKUP(A_Stammdaten!$B$12,$L$4:$R$2504,ROW(B905)-3,FALSE)+IF(OR(B905=0,A_Stammdaten!$B$12&lt;B905),0,I905*1/20)</f>
        <v>0</v>
      </c>
      <c r="K905" s="51">
        <f>HLOOKUP(A_Stammdaten!$B$12,$L$4:$R$2504,ROW(B905)-3,FALSE)</f>
        <v>0</v>
      </c>
      <c r="L905" s="51">
        <f t="shared" si="46"/>
        <v>0</v>
      </c>
      <c r="M905" s="51">
        <f t="shared" si="45"/>
        <v>0</v>
      </c>
      <c r="N905" s="51">
        <f t="shared" si="45"/>
        <v>0</v>
      </c>
      <c r="O905" s="51">
        <f t="shared" si="45"/>
        <v>0</v>
      </c>
      <c r="P905" s="51">
        <f t="shared" si="45"/>
        <v>0</v>
      </c>
      <c r="Q905" s="51">
        <f t="shared" si="45"/>
        <v>0</v>
      </c>
      <c r="R905" s="51">
        <f t="shared" si="45"/>
        <v>0</v>
      </c>
    </row>
    <row r="906" spans="1:18" x14ac:dyDescent="0.25">
      <c r="A906" s="17"/>
      <c r="B906" s="52"/>
      <c r="C906" s="17"/>
      <c r="D906" s="17"/>
      <c r="E906" s="17"/>
      <c r="F906" s="17"/>
      <c r="G906" s="17"/>
      <c r="H906" s="17"/>
      <c r="I906" s="16">
        <f>IF(B906&gt;A_Stammdaten!$B$12,0,SUM(C906,D906,F906,G906)-SUM(E906,H906))</f>
        <v>0</v>
      </c>
      <c r="J906" s="51">
        <f>HLOOKUP(A_Stammdaten!$B$12,$L$4:$R$2504,ROW(B906)-3,FALSE)+IF(OR(B906=0,A_Stammdaten!$B$12&lt;B906),0,I906*1/20)</f>
        <v>0</v>
      </c>
      <c r="K906" s="51">
        <f>HLOOKUP(A_Stammdaten!$B$12,$L$4:$R$2504,ROW(B906)-3,FALSE)</f>
        <v>0</v>
      </c>
      <c r="L906" s="51">
        <f t="shared" si="46"/>
        <v>0</v>
      </c>
      <c r="M906" s="51">
        <f t="shared" si="45"/>
        <v>0</v>
      </c>
      <c r="N906" s="51">
        <f t="shared" si="45"/>
        <v>0</v>
      </c>
      <c r="O906" s="51">
        <f t="shared" si="45"/>
        <v>0</v>
      </c>
      <c r="P906" s="51">
        <f t="shared" si="45"/>
        <v>0</v>
      </c>
      <c r="Q906" s="51">
        <f t="shared" si="45"/>
        <v>0</v>
      </c>
      <c r="R906" s="51">
        <f t="shared" si="45"/>
        <v>0</v>
      </c>
    </row>
    <row r="907" spans="1:18" x14ac:dyDescent="0.25">
      <c r="A907" s="17"/>
      <c r="B907" s="52"/>
      <c r="C907" s="17"/>
      <c r="D907" s="17"/>
      <c r="E907" s="17"/>
      <c r="F907" s="17"/>
      <c r="G907" s="17"/>
      <c r="H907" s="17"/>
      <c r="I907" s="16">
        <f>IF(B907&gt;A_Stammdaten!$B$12,0,SUM(C907,D907,F907,G907)-SUM(E907,H907))</f>
        <v>0</v>
      </c>
      <c r="J907" s="51">
        <f>HLOOKUP(A_Stammdaten!$B$12,$L$4:$R$2504,ROW(B907)-3,FALSE)+IF(OR(B907=0,A_Stammdaten!$B$12&lt;B907),0,I907*1/20)</f>
        <v>0</v>
      </c>
      <c r="K907" s="51">
        <f>HLOOKUP(A_Stammdaten!$B$12,$L$4:$R$2504,ROW(B907)-3,FALSE)</f>
        <v>0</v>
      </c>
      <c r="L907" s="51">
        <f t="shared" si="46"/>
        <v>0</v>
      </c>
      <c r="M907" s="51">
        <f t="shared" si="45"/>
        <v>0</v>
      </c>
      <c r="N907" s="51">
        <f t="shared" si="45"/>
        <v>0</v>
      </c>
      <c r="O907" s="51">
        <f t="shared" si="45"/>
        <v>0</v>
      </c>
      <c r="P907" s="51">
        <f t="shared" si="45"/>
        <v>0</v>
      </c>
      <c r="Q907" s="51">
        <f t="shared" si="45"/>
        <v>0</v>
      </c>
      <c r="R907" s="51">
        <f t="shared" si="45"/>
        <v>0</v>
      </c>
    </row>
    <row r="908" spans="1:18" x14ac:dyDescent="0.25">
      <c r="A908" s="17"/>
      <c r="B908" s="52"/>
      <c r="C908" s="17"/>
      <c r="D908" s="17"/>
      <c r="E908" s="17"/>
      <c r="F908" s="17"/>
      <c r="G908" s="17"/>
      <c r="H908" s="17"/>
      <c r="I908" s="16">
        <f>IF(B908&gt;A_Stammdaten!$B$12,0,SUM(C908,D908,F908,G908)-SUM(E908,H908))</f>
        <v>0</v>
      </c>
      <c r="J908" s="51">
        <f>HLOOKUP(A_Stammdaten!$B$12,$L$4:$R$2504,ROW(B908)-3,FALSE)+IF(OR(B908=0,A_Stammdaten!$B$12&lt;B908),0,I908*1/20)</f>
        <v>0</v>
      </c>
      <c r="K908" s="51">
        <f>HLOOKUP(A_Stammdaten!$B$12,$L$4:$R$2504,ROW(B908)-3,FALSE)</f>
        <v>0</v>
      </c>
      <c r="L908" s="51">
        <f t="shared" si="46"/>
        <v>0</v>
      </c>
      <c r="M908" s="51">
        <f t="shared" si="45"/>
        <v>0</v>
      </c>
      <c r="N908" s="51">
        <f t="shared" si="45"/>
        <v>0</v>
      </c>
      <c r="O908" s="51">
        <f t="shared" si="45"/>
        <v>0</v>
      </c>
      <c r="P908" s="51">
        <f t="shared" si="45"/>
        <v>0</v>
      </c>
      <c r="Q908" s="51">
        <f t="shared" si="45"/>
        <v>0</v>
      </c>
      <c r="R908" s="51">
        <f t="shared" si="45"/>
        <v>0</v>
      </c>
    </row>
    <row r="909" spans="1:18" x14ac:dyDescent="0.25">
      <c r="A909" s="17"/>
      <c r="B909" s="52"/>
      <c r="C909" s="17"/>
      <c r="D909" s="17"/>
      <c r="E909" s="17"/>
      <c r="F909" s="17"/>
      <c r="G909" s="17"/>
      <c r="H909" s="17"/>
      <c r="I909" s="16">
        <f>IF(B909&gt;A_Stammdaten!$B$12,0,SUM(C909,D909,F909,G909)-SUM(E909,H909))</f>
        <v>0</v>
      </c>
      <c r="J909" s="51">
        <f>HLOOKUP(A_Stammdaten!$B$12,$L$4:$R$2504,ROW(B909)-3,FALSE)+IF(OR(B909=0,A_Stammdaten!$B$12&lt;B909),0,I909*1/20)</f>
        <v>0</v>
      </c>
      <c r="K909" s="51">
        <f>HLOOKUP(A_Stammdaten!$B$12,$L$4:$R$2504,ROW(B909)-3,FALSE)</f>
        <v>0</v>
      </c>
      <c r="L909" s="51">
        <f t="shared" si="46"/>
        <v>0</v>
      </c>
      <c r="M909" s="51">
        <f t="shared" si="45"/>
        <v>0</v>
      </c>
      <c r="N909" s="51">
        <f t="shared" si="45"/>
        <v>0</v>
      </c>
      <c r="O909" s="51">
        <f t="shared" si="45"/>
        <v>0</v>
      </c>
      <c r="P909" s="51">
        <f t="shared" si="45"/>
        <v>0</v>
      </c>
      <c r="Q909" s="51">
        <f t="shared" si="45"/>
        <v>0</v>
      </c>
      <c r="R909" s="51">
        <f t="shared" si="45"/>
        <v>0</v>
      </c>
    </row>
    <row r="910" spans="1:18" x14ac:dyDescent="0.25">
      <c r="A910" s="17"/>
      <c r="B910" s="52"/>
      <c r="C910" s="17"/>
      <c r="D910" s="17"/>
      <c r="E910" s="17"/>
      <c r="F910" s="17"/>
      <c r="G910" s="17"/>
      <c r="H910" s="17"/>
      <c r="I910" s="16">
        <f>IF(B910&gt;A_Stammdaten!$B$12,0,SUM(C910,D910,F910,G910)-SUM(E910,H910))</f>
        <v>0</v>
      </c>
      <c r="J910" s="51">
        <f>HLOOKUP(A_Stammdaten!$B$12,$L$4:$R$2504,ROW(B910)-3,FALSE)+IF(OR(B910=0,A_Stammdaten!$B$12&lt;B910),0,I910*1/20)</f>
        <v>0</v>
      </c>
      <c r="K910" s="51">
        <f>HLOOKUP(A_Stammdaten!$B$12,$L$4:$R$2504,ROW(B910)-3,FALSE)</f>
        <v>0</v>
      </c>
      <c r="L910" s="51">
        <f t="shared" si="46"/>
        <v>0</v>
      </c>
      <c r="M910" s="51">
        <f t="shared" si="45"/>
        <v>0</v>
      </c>
      <c r="N910" s="51">
        <f t="shared" si="45"/>
        <v>0</v>
      </c>
      <c r="O910" s="51">
        <f t="shared" si="45"/>
        <v>0</v>
      </c>
      <c r="P910" s="51">
        <f t="shared" si="45"/>
        <v>0</v>
      </c>
      <c r="Q910" s="51">
        <f t="shared" si="45"/>
        <v>0</v>
      </c>
      <c r="R910" s="51">
        <f t="shared" si="45"/>
        <v>0</v>
      </c>
    </row>
    <row r="911" spans="1:18" x14ac:dyDescent="0.25">
      <c r="A911" s="17"/>
      <c r="B911" s="52"/>
      <c r="C911" s="17"/>
      <c r="D911" s="17"/>
      <c r="E911" s="17"/>
      <c r="F911" s="17"/>
      <c r="G911" s="17"/>
      <c r="H911" s="17"/>
      <c r="I911" s="16">
        <f>IF(B911&gt;A_Stammdaten!$B$12,0,SUM(C911,D911,F911,G911)-SUM(E911,H911))</f>
        <v>0</v>
      </c>
      <c r="J911" s="51">
        <f>HLOOKUP(A_Stammdaten!$B$12,$L$4:$R$2504,ROW(B911)-3,FALSE)+IF(OR(B911=0,A_Stammdaten!$B$12&lt;B911),0,I911*1/20)</f>
        <v>0</v>
      </c>
      <c r="K911" s="51">
        <f>HLOOKUP(A_Stammdaten!$B$12,$L$4:$R$2504,ROW(B911)-3,FALSE)</f>
        <v>0</v>
      </c>
      <c r="L911" s="51">
        <f t="shared" si="46"/>
        <v>0</v>
      </c>
      <c r="M911" s="51">
        <f t="shared" si="45"/>
        <v>0</v>
      </c>
      <c r="N911" s="51">
        <f t="shared" si="45"/>
        <v>0</v>
      </c>
      <c r="O911" s="51">
        <f t="shared" si="45"/>
        <v>0</v>
      </c>
      <c r="P911" s="51">
        <f t="shared" si="45"/>
        <v>0</v>
      </c>
      <c r="Q911" s="51">
        <f t="shared" si="45"/>
        <v>0</v>
      </c>
      <c r="R911" s="51">
        <f t="shared" si="45"/>
        <v>0</v>
      </c>
    </row>
    <row r="912" spans="1:18" x14ac:dyDescent="0.25">
      <c r="A912" s="17"/>
      <c r="B912" s="52"/>
      <c r="C912" s="17"/>
      <c r="D912" s="17"/>
      <c r="E912" s="17"/>
      <c r="F912" s="17"/>
      <c r="G912" s="17"/>
      <c r="H912" s="17"/>
      <c r="I912" s="16">
        <f>IF(B912&gt;A_Stammdaten!$B$12,0,SUM(C912,D912,F912,G912)-SUM(E912,H912))</f>
        <v>0</v>
      </c>
      <c r="J912" s="51">
        <f>HLOOKUP(A_Stammdaten!$B$12,$L$4:$R$2504,ROW(B912)-3,FALSE)+IF(OR(B912=0,A_Stammdaten!$B$12&lt;B912),0,I912*1/20)</f>
        <v>0</v>
      </c>
      <c r="K912" s="51">
        <f>HLOOKUP(A_Stammdaten!$B$12,$L$4:$R$2504,ROW(B912)-3,FALSE)</f>
        <v>0</v>
      </c>
      <c r="L912" s="51">
        <f t="shared" si="46"/>
        <v>0</v>
      </c>
      <c r="M912" s="51">
        <f t="shared" si="45"/>
        <v>0</v>
      </c>
      <c r="N912" s="51">
        <f t="shared" si="45"/>
        <v>0</v>
      </c>
      <c r="O912" s="51">
        <f t="shared" si="45"/>
        <v>0</v>
      </c>
      <c r="P912" s="51">
        <f t="shared" si="45"/>
        <v>0</v>
      </c>
      <c r="Q912" s="51">
        <f t="shared" si="45"/>
        <v>0</v>
      </c>
      <c r="R912" s="51">
        <f t="shared" si="45"/>
        <v>0</v>
      </c>
    </row>
    <row r="913" spans="1:18" x14ac:dyDescent="0.25">
      <c r="A913" s="17"/>
      <c r="B913" s="52"/>
      <c r="C913" s="17"/>
      <c r="D913" s="17"/>
      <c r="E913" s="17"/>
      <c r="F913" s="17"/>
      <c r="G913" s="17"/>
      <c r="H913" s="17"/>
      <c r="I913" s="16">
        <f>IF(B913&gt;A_Stammdaten!$B$12,0,SUM(C913,D913,F913,G913)-SUM(E913,H913))</f>
        <v>0</v>
      </c>
      <c r="J913" s="51">
        <f>HLOOKUP(A_Stammdaten!$B$12,$L$4:$R$2504,ROW(B913)-3,FALSE)+IF(OR(B913=0,A_Stammdaten!$B$12&lt;B913),0,I913*1/20)</f>
        <v>0</v>
      </c>
      <c r="K913" s="51">
        <f>HLOOKUP(A_Stammdaten!$B$12,$L$4:$R$2504,ROW(B913)-3,FALSE)</f>
        <v>0</v>
      </c>
      <c r="L913" s="51">
        <f t="shared" si="46"/>
        <v>0</v>
      </c>
      <c r="M913" s="51">
        <f t="shared" si="45"/>
        <v>0</v>
      </c>
      <c r="N913" s="51">
        <f t="shared" si="45"/>
        <v>0</v>
      </c>
      <c r="O913" s="51">
        <f t="shared" si="45"/>
        <v>0</v>
      </c>
      <c r="P913" s="51">
        <f t="shared" si="45"/>
        <v>0</v>
      </c>
      <c r="Q913" s="51">
        <f t="shared" si="45"/>
        <v>0</v>
      </c>
      <c r="R913" s="51">
        <f t="shared" si="45"/>
        <v>0</v>
      </c>
    </row>
    <row r="914" spans="1:18" x14ac:dyDescent="0.25">
      <c r="A914" s="17"/>
      <c r="B914" s="52"/>
      <c r="C914" s="17"/>
      <c r="D914" s="17"/>
      <c r="E914" s="17"/>
      <c r="F914" s="17"/>
      <c r="G914" s="17"/>
      <c r="H914" s="17"/>
      <c r="I914" s="16">
        <f>IF(B914&gt;A_Stammdaten!$B$12,0,SUM(C914,D914,F914,G914)-SUM(E914,H914))</f>
        <v>0</v>
      </c>
      <c r="J914" s="51">
        <f>HLOOKUP(A_Stammdaten!$B$12,$L$4:$R$2504,ROW(B914)-3,FALSE)+IF(OR(B914=0,A_Stammdaten!$B$12&lt;B914),0,I914*1/20)</f>
        <v>0</v>
      </c>
      <c r="K914" s="51">
        <f>HLOOKUP(A_Stammdaten!$B$12,$L$4:$R$2504,ROW(B914)-3,FALSE)</f>
        <v>0</v>
      </c>
      <c r="L914" s="51">
        <f t="shared" si="46"/>
        <v>0</v>
      </c>
      <c r="M914" s="51">
        <f t="shared" si="45"/>
        <v>0</v>
      </c>
      <c r="N914" s="51">
        <f t="shared" si="45"/>
        <v>0</v>
      </c>
      <c r="O914" s="51">
        <f t="shared" si="45"/>
        <v>0</v>
      </c>
      <c r="P914" s="51">
        <f t="shared" si="45"/>
        <v>0</v>
      </c>
      <c r="Q914" s="51">
        <f t="shared" si="45"/>
        <v>0</v>
      </c>
      <c r="R914" s="51">
        <f t="shared" si="45"/>
        <v>0</v>
      </c>
    </row>
    <row r="915" spans="1:18" x14ac:dyDescent="0.25">
      <c r="A915" s="17"/>
      <c r="B915" s="52"/>
      <c r="C915" s="17"/>
      <c r="D915" s="17"/>
      <c r="E915" s="17"/>
      <c r="F915" s="17"/>
      <c r="G915" s="17"/>
      <c r="H915" s="17"/>
      <c r="I915" s="16">
        <f>IF(B915&gt;A_Stammdaten!$B$12,0,SUM(C915,D915,F915,G915)-SUM(E915,H915))</f>
        <v>0</v>
      </c>
      <c r="J915" s="51">
        <f>HLOOKUP(A_Stammdaten!$B$12,$L$4:$R$2504,ROW(B915)-3,FALSE)+IF(OR(B915=0,A_Stammdaten!$B$12&lt;B915),0,I915*1/20)</f>
        <v>0</v>
      </c>
      <c r="K915" s="51">
        <f>HLOOKUP(A_Stammdaten!$B$12,$L$4:$R$2504,ROW(B915)-3,FALSE)</f>
        <v>0</v>
      </c>
      <c r="L915" s="51">
        <f t="shared" si="46"/>
        <v>0</v>
      </c>
      <c r="M915" s="51">
        <f t="shared" si="45"/>
        <v>0</v>
      </c>
      <c r="N915" s="51">
        <f t="shared" si="45"/>
        <v>0</v>
      </c>
      <c r="O915" s="51">
        <f t="shared" si="45"/>
        <v>0</v>
      </c>
      <c r="P915" s="51">
        <f t="shared" si="45"/>
        <v>0</v>
      </c>
      <c r="Q915" s="51">
        <f t="shared" si="45"/>
        <v>0</v>
      </c>
      <c r="R915" s="51">
        <f t="shared" si="45"/>
        <v>0</v>
      </c>
    </row>
    <row r="916" spans="1:18" x14ac:dyDescent="0.25">
      <c r="A916" s="17"/>
      <c r="B916" s="52"/>
      <c r="C916" s="17"/>
      <c r="D916" s="17"/>
      <c r="E916" s="17"/>
      <c r="F916" s="17"/>
      <c r="G916" s="17"/>
      <c r="H916" s="17"/>
      <c r="I916" s="16">
        <f>IF(B916&gt;A_Stammdaten!$B$12,0,SUM(C916,D916,F916,G916)-SUM(E916,H916))</f>
        <v>0</v>
      </c>
      <c r="J916" s="51">
        <f>HLOOKUP(A_Stammdaten!$B$12,$L$4:$R$2504,ROW(B916)-3,FALSE)+IF(OR(B916=0,A_Stammdaten!$B$12&lt;B916),0,I916*1/20)</f>
        <v>0</v>
      </c>
      <c r="K916" s="51">
        <f>HLOOKUP(A_Stammdaten!$B$12,$L$4:$R$2504,ROW(B916)-3,FALSE)</f>
        <v>0</v>
      </c>
      <c r="L916" s="51">
        <f t="shared" si="46"/>
        <v>0</v>
      </c>
      <c r="M916" s="51">
        <f t="shared" si="45"/>
        <v>0</v>
      </c>
      <c r="N916" s="51">
        <f t="shared" si="45"/>
        <v>0</v>
      </c>
      <c r="O916" s="51">
        <f t="shared" si="45"/>
        <v>0</v>
      </c>
      <c r="P916" s="51">
        <f t="shared" si="45"/>
        <v>0</v>
      </c>
      <c r="Q916" s="51">
        <f t="shared" si="45"/>
        <v>0</v>
      </c>
      <c r="R916" s="51">
        <f t="shared" si="45"/>
        <v>0</v>
      </c>
    </row>
    <row r="917" spans="1:18" x14ac:dyDescent="0.25">
      <c r="A917" s="17"/>
      <c r="B917" s="52"/>
      <c r="C917" s="17"/>
      <c r="D917" s="17"/>
      <c r="E917" s="17"/>
      <c r="F917" s="17"/>
      <c r="G917" s="17"/>
      <c r="H917" s="17"/>
      <c r="I917" s="16">
        <f>IF(B917&gt;A_Stammdaten!$B$12,0,SUM(C917,D917,F917,G917)-SUM(E917,H917))</f>
        <v>0</v>
      </c>
      <c r="J917" s="51">
        <f>HLOOKUP(A_Stammdaten!$B$12,$L$4:$R$2504,ROW(B917)-3,FALSE)+IF(OR(B917=0,A_Stammdaten!$B$12&lt;B917),0,I917*1/20)</f>
        <v>0</v>
      </c>
      <c r="K917" s="51">
        <f>HLOOKUP(A_Stammdaten!$B$12,$L$4:$R$2504,ROW(B917)-3,FALSE)</f>
        <v>0</v>
      </c>
      <c r="L917" s="51">
        <f t="shared" si="46"/>
        <v>0</v>
      </c>
      <c r="M917" s="51">
        <f t="shared" si="45"/>
        <v>0</v>
      </c>
      <c r="N917" s="51">
        <f t="shared" si="45"/>
        <v>0</v>
      </c>
      <c r="O917" s="51">
        <f t="shared" si="45"/>
        <v>0</v>
      </c>
      <c r="P917" s="51">
        <f t="shared" si="45"/>
        <v>0</v>
      </c>
      <c r="Q917" s="51">
        <f t="shared" si="45"/>
        <v>0</v>
      </c>
      <c r="R917" s="51">
        <f t="shared" si="45"/>
        <v>0</v>
      </c>
    </row>
    <row r="918" spans="1:18" x14ac:dyDescent="0.25">
      <c r="A918" s="17"/>
      <c r="B918" s="52"/>
      <c r="C918" s="17"/>
      <c r="D918" s="17"/>
      <c r="E918" s="17"/>
      <c r="F918" s="17"/>
      <c r="G918" s="17"/>
      <c r="H918" s="17"/>
      <c r="I918" s="16">
        <f>IF(B918&gt;A_Stammdaten!$B$12,0,SUM(C918,D918,F918,G918)-SUM(E918,H918))</f>
        <v>0</v>
      </c>
      <c r="J918" s="51">
        <f>HLOOKUP(A_Stammdaten!$B$12,$L$4:$R$2504,ROW(B918)-3,FALSE)+IF(OR(B918=0,A_Stammdaten!$B$12&lt;B918),0,I918*1/20)</f>
        <v>0</v>
      </c>
      <c r="K918" s="51">
        <f>HLOOKUP(A_Stammdaten!$B$12,$L$4:$R$2504,ROW(B918)-3,FALSE)</f>
        <v>0</v>
      </c>
      <c r="L918" s="51">
        <f t="shared" si="46"/>
        <v>0</v>
      </c>
      <c r="M918" s="51">
        <f t="shared" si="45"/>
        <v>0</v>
      </c>
      <c r="N918" s="51">
        <f t="shared" si="45"/>
        <v>0</v>
      </c>
      <c r="O918" s="51">
        <f t="shared" si="45"/>
        <v>0</v>
      </c>
      <c r="P918" s="51">
        <f t="shared" si="45"/>
        <v>0</v>
      </c>
      <c r="Q918" s="51">
        <f t="shared" si="45"/>
        <v>0</v>
      </c>
      <c r="R918" s="51">
        <f t="shared" si="45"/>
        <v>0</v>
      </c>
    </row>
    <row r="919" spans="1:18" x14ac:dyDescent="0.25">
      <c r="A919" s="17"/>
      <c r="B919" s="52"/>
      <c r="C919" s="17"/>
      <c r="D919" s="17"/>
      <c r="E919" s="17"/>
      <c r="F919" s="17"/>
      <c r="G919" s="17"/>
      <c r="H919" s="17"/>
      <c r="I919" s="16">
        <f>IF(B919&gt;A_Stammdaten!$B$12,0,SUM(C919,D919,F919,G919)-SUM(E919,H919))</f>
        <v>0</v>
      </c>
      <c r="J919" s="51">
        <f>HLOOKUP(A_Stammdaten!$B$12,$L$4:$R$2504,ROW(B919)-3,FALSE)+IF(OR(B919=0,A_Stammdaten!$B$12&lt;B919),0,I919*1/20)</f>
        <v>0</v>
      </c>
      <c r="K919" s="51">
        <f>HLOOKUP(A_Stammdaten!$B$12,$L$4:$R$2504,ROW(B919)-3,FALSE)</f>
        <v>0</v>
      </c>
      <c r="L919" s="51">
        <f t="shared" si="46"/>
        <v>0</v>
      </c>
      <c r="M919" s="51">
        <f t="shared" si="45"/>
        <v>0</v>
      </c>
      <c r="N919" s="51">
        <f t="shared" si="45"/>
        <v>0</v>
      </c>
      <c r="O919" s="51">
        <f t="shared" si="45"/>
        <v>0</v>
      </c>
      <c r="P919" s="51">
        <f t="shared" si="45"/>
        <v>0</v>
      </c>
      <c r="Q919" s="51">
        <f t="shared" si="45"/>
        <v>0</v>
      </c>
      <c r="R919" s="51">
        <f t="shared" si="45"/>
        <v>0</v>
      </c>
    </row>
    <row r="920" spans="1:18" x14ac:dyDescent="0.25">
      <c r="A920" s="17"/>
      <c r="B920" s="52"/>
      <c r="C920" s="17"/>
      <c r="D920" s="17"/>
      <c r="E920" s="17"/>
      <c r="F920" s="17"/>
      <c r="G920" s="17"/>
      <c r="H920" s="17"/>
      <c r="I920" s="16">
        <f>IF(B920&gt;A_Stammdaten!$B$12,0,SUM(C920,D920,F920,G920)-SUM(E920,H920))</f>
        <v>0</v>
      </c>
      <c r="J920" s="51">
        <f>HLOOKUP(A_Stammdaten!$B$12,$L$4:$R$2504,ROW(B920)-3,FALSE)+IF(OR(B920=0,A_Stammdaten!$B$12&lt;B920),0,I920*1/20)</f>
        <v>0</v>
      </c>
      <c r="K920" s="51">
        <f>HLOOKUP(A_Stammdaten!$B$12,$L$4:$R$2504,ROW(B920)-3,FALSE)</f>
        <v>0</v>
      </c>
      <c r="L920" s="51">
        <f t="shared" si="46"/>
        <v>0</v>
      </c>
      <c r="M920" s="51">
        <f t="shared" si="45"/>
        <v>0</v>
      </c>
      <c r="N920" s="51">
        <f t="shared" si="45"/>
        <v>0</v>
      </c>
      <c r="O920" s="51">
        <f t="shared" si="45"/>
        <v>0</v>
      </c>
      <c r="P920" s="51">
        <f t="shared" si="45"/>
        <v>0</v>
      </c>
      <c r="Q920" s="51">
        <f t="shared" si="45"/>
        <v>0</v>
      </c>
      <c r="R920" s="51">
        <f t="shared" si="45"/>
        <v>0</v>
      </c>
    </row>
    <row r="921" spans="1:18" x14ac:dyDescent="0.25">
      <c r="A921" s="17"/>
      <c r="B921" s="52"/>
      <c r="C921" s="17"/>
      <c r="D921" s="17"/>
      <c r="E921" s="17"/>
      <c r="F921" s="17"/>
      <c r="G921" s="17"/>
      <c r="H921" s="17"/>
      <c r="I921" s="16">
        <f>IF(B921&gt;A_Stammdaten!$B$12,0,SUM(C921,D921,F921,G921)-SUM(E921,H921))</f>
        <v>0</v>
      </c>
      <c r="J921" s="51">
        <f>HLOOKUP(A_Stammdaten!$B$12,$L$4:$R$2504,ROW(B921)-3,FALSE)+IF(OR(B921=0,A_Stammdaten!$B$12&lt;B921),0,I921*1/20)</f>
        <v>0</v>
      </c>
      <c r="K921" s="51">
        <f>HLOOKUP(A_Stammdaten!$B$12,$L$4:$R$2504,ROW(B921)-3,FALSE)</f>
        <v>0</v>
      </c>
      <c r="L921" s="51">
        <f t="shared" si="46"/>
        <v>0</v>
      </c>
      <c r="M921" s="51">
        <f t="shared" si="45"/>
        <v>0</v>
      </c>
      <c r="N921" s="51">
        <f t="shared" si="45"/>
        <v>0</v>
      </c>
      <c r="O921" s="51">
        <f t="shared" si="45"/>
        <v>0</v>
      </c>
      <c r="P921" s="51">
        <f t="shared" si="45"/>
        <v>0</v>
      </c>
      <c r="Q921" s="51">
        <f t="shared" si="45"/>
        <v>0</v>
      </c>
      <c r="R921" s="51">
        <f t="shared" si="45"/>
        <v>0</v>
      </c>
    </row>
    <row r="922" spans="1:18" x14ac:dyDescent="0.25">
      <c r="A922" s="17"/>
      <c r="B922" s="52"/>
      <c r="C922" s="17"/>
      <c r="D922" s="17"/>
      <c r="E922" s="17"/>
      <c r="F922" s="17"/>
      <c r="G922" s="17"/>
      <c r="H922" s="17"/>
      <c r="I922" s="16">
        <f>IF(B922&gt;A_Stammdaten!$B$12,0,SUM(C922,D922,F922,G922)-SUM(E922,H922))</f>
        <v>0</v>
      </c>
      <c r="J922" s="51">
        <f>HLOOKUP(A_Stammdaten!$B$12,$L$4:$R$2504,ROW(B922)-3,FALSE)+IF(OR(B922=0,A_Stammdaten!$B$12&lt;B922),0,I922*1/20)</f>
        <v>0</v>
      </c>
      <c r="K922" s="51">
        <f>HLOOKUP(A_Stammdaten!$B$12,$L$4:$R$2504,ROW(B922)-3,FALSE)</f>
        <v>0</v>
      </c>
      <c r="L922" s="51">
        <f t="shared" si="46"/>
        <v>0</v>
      </c>
      <c r="M922" s="51">
        <f t="shared" si="45"/>
        <v>0</v>
      </c>
      <c r="N922" s="51">
        <f t="shared" si="45"/>
        <v>0</v>
      </c>
      <c r="O922" s="51">
        <f t="shared" si="45"/>
        <v>0</v>
      </c>
      <c r="P922" s="51">
        <f t="shared" si="45"/>
        <v>0</v>
      </c>
      <c r="Q922" s="51">
        <f t="shared" si="45"/>
        <v>0</v>
      </c>
      <c r="R922" s="51">
        <f t="shared" si="45"/>
        <v>0</v>
      </c>
    </row>
    <row r="923" spans="1:18" x14ac:dyDescent="0.25">
      <c r="A923" s="17"/>
      <c r="B923" s="52"/>
      <c r="C923" s="17"/>
      <c r="D923" s="17"/>
      <c r="E923" s="17"/>
      <c r="F923" s="17"/>
      <c r="G923" s="17"/>
      <c r="H923" s="17"/>
      <c r="I923" s="16">
        <f>IF(B923&gt;A_Stammdaten!$B$12,0,SUM(C923,D923,F923,G923)-SUM(E923,H923))</f>
        <v>0</v>
      </c>
      <c r="J923" s="51">
        <f>HLOOKUP(A_Stammdaten!$B$12,$L$4:$R$2504,ROW(B923)-3,FALSE)+IF(OR(B923=0,A_Stammdaten!$B$12&lt;B923),0,I923*1/20)</f>
        <v>0</v>
      </c>
      <c r="K923" s="51">
        <f>HLOOKUP(A_Stammdaten!$B$12,$L$4:$R$2504,ROW(B923)-3,FALSE)</f>
        <v>0</v>
      </c>
      <c r="L923" s="51">
        <f t="shared" si="46"/>
        <v>0</v>
      </c>
      <c r="M923" s="51">
        <f t="shared" si="45"/>
        <v>0</v>
      </c>
      <c r="N923" s="51">
        <f t="shared" si="45"/>
        <v>0</v>
      </c>
      <c r="O923" s="51">
        <f t="shared" si="45"/>
        <v>0</v>
      </c>
      <c r="P923" s="51">
        <f t="shared" si="45"/>
        <v>0</v>
      </c>
      <c r="Q923" s="51">
        <f t="shared" si="45"/>
        <v>0</v>
      </c>
      <c r="R923" s="51">
        <f t="shared" si="45"/>
        <v>0</v>
      </c>
    </row>
    <row r="924" spans="1:18" x14ac:dyDescent="0.25">
      <c r="A924" s="17"/>
      <c r="B924" s="52"/>
      <c r="C924" s="17"/>
      <c r="D924" s="17"/>
      <c r="E924" s="17"/>
      <c r="F924" s="17"/>
      <c r="G924" s="17"/>
      <c r="H924" s="17"/>
      <c r="I924" s="16">
        <f>IF(B924&gt;A_Stammdaten!$B$12,0,SUM(C924,D924,F924,G924)-SUM(E924,H924))</f>
        <v>0</v>
      </c>
      <c r="J924" s="51">
        <f>HLOOKUP(A_Stammdaten!$B$12,$L$4:$R$2504,ROW(B924)-3,FALSE)+IF(OR(B924=0,A_Stammdaten!$B$12&lt;B924),0,I924*1/20)</f>
        <v>0</v>
      </c>
      <c r="K924" s="51">
        <f>HLOOKUP(A_Stammdaten!$B$12,$L$4:$R$2504,ROW(B924)-3,FALSE)</f>
        <v>0</v>
      </c>
      <c r="L924" s="51">
        <f t="shared" si="46"/>
        <v>0</v>
      </c>
      <c r="M924" s="51">
        <f t="shared" si="45"/>
        <v>0</v>
      </c>
      <c r="N924" s="51">
        <f t="shared" si="45"/>
        <v>0</v>
      </c>
      <c r="O924" s="51">
        <f t="shared" si="45"/>
        <v>0</v>
      </c>
      <c r="P924" s="51">
        <f t="shared" si="45"/>
        <v>0</v>
      </c>
      <c r="Q924" s="51">
        <f t="shared" si="45"/>
        <v>0</v>
      </c>
      <c r="R924" s="51">
        <f t="shared" si="45"/>
        <v>0</v>
      </c>
    </row>
    <row r="925" spans="1:18" x14ac:dyDescent="0.25">
      <c r="A925" s="17"/>
      <c r="B925" s="52"/>
      <c r="C925" s="17"/>
      <c r="D925" s="17"/>
      <c r="E925" s="17"/>
      <c r="F925" s="17"/>
      <c r="G925" s="17"/>
      <c r="H925" s="17"/>
      <c r="I925" s="16">
        <f>IF(B925&gt;A_Stammdaten!$B$12,0,SUM(C925,D925,F925,G925)-SUM(E925,H925))</f>
        <v>0</v>
      </c>
      <c r="J925" s="51">
        <f>HLOOKUP(A_Stammdaten!$B$12,$L$4:$R$2504,ROW(B925)-3,FALSE)+IF(OR(B925=0,A_Stammdaten!$B$12&lt;B925),0,I925*1/20)</f>
        <v>0</v>
      </c>
      <c r="K925" s="51">
        <f>HLOOKUP(A_Stammdaten!$B$12,$L$4:$R$2504,ROW(B925)-3,FALSE)</f>
        <v>0</v>
      </c>
      <c r="L925" s="51">
        <f t="shared" si="46"/>
        <v>0</v>
      </c>
      <c r="M925" s="51">
        <f t="shared" si="45"/>
        <v>0</v>
      </c>
      <c r="N925" s="51">
        <f t="shared" si="45"/>
        <v>0</v>
      </c>
      <c r="O925" s="51">
        <f t="shared" si="45"/>
        <v>0</v>
      </c>
      <c r="P925" s="51">
        <f t="shared" si="45"/>
        <v>0</v>
      </c>
      <c r="Q925" s="51">
        <f t="shared" si="45"/>
        <v>0</v>
      </c>
      <c r="R925" s="51">
        <f t="shared" si="45"/>
        <v>0</v>
      </c>
    </row>
    <row r="926" spans="1:18" x14ac:dyDescent="0.25">
      <c r="A926" s="17"/>
      <c r="B926" s="52"/>
      <c r="C926" s="17"/>
      <c r="D926" s="17"/>
      <c r="E926" s="17"/>
      <c r="F926" s="17"/>
      <c r="G926" s="17"/>
      <c r="H926" s="17"/>
      <c r="I926" s="16">
        <f>IF(B926&gt;A_Stammdaten!$B$12,0,SUM(C926,D926,F926,G926)-SUM(E926,H926))</f>
        <v>0</v>
      </c>
      <c r="J926" s="51">
        <f>HLOOKUP(A_Stammdaten!$B$12,$L$4:$R$2504,ROW(B926)-3,FALSE)+IF(OR(B926=0,A_Stammdaten!$B$12&lt;B926),0,I926*1/20)</f>
        <v>0</v>
      </c>
      <c r="K926" s="51">
        <f>HLOOKUP(A_Stammdaten!$B$12,$L$4:$R$2504,ROW(B926)-3,FALSE)</f>
        <v>0</v>
      </c>
      <c r="L926" s="51">
        <f t="shared" si="46"/>
        <v>0</v>
      </c>
      <c r="M926" s="51">
        <f t="shared" si="45"/>
        <v>0</v>
      </c>
      <c r="N926" s="51">
        <f t="shared" si="45"/>
        <v>0</v>
      </c>
      <c r="O926" s="51">
        <f t="shared" si="45"/>
        <v>0</v>
      </c>
      <c r="P926" s="51">
        <f t="shared" si="45"/>
        <v>0</v>
      </c>
      <c r="Q926" s="51">
        <f t="shared" si="45"/>
        <v>0</v>
      </c>
      <c r="R926" s="51">
        <f t="shared" si="45"/>
        <v>0</v>
      </c>
    </row>
    <row r="927" spans="1:18" x14ac:dyDescent="0.25">
      <c r="A927" s="17"/>
      <c r="B927" s="52"/>
      <c r="C927" s="17"/>
      <c r="D927" s="17"/>
      <c r="E927" s="17"/>
      <c r="F927" s="17"/>
      <c r="G927" s="17"/>
      <c r="H927" s="17"/>
      <c r="I927" s="16">
        <f>IF(B927&gt;A_Stammdaten!$B$12,0,SUM(C927,D927,F927,G927)-SUM(E927,H927))</f>
        <v>0</v>
      </c>
      <c r="J927" s="51">
        <f>HLOOKUP(A_Stammdaten!$B$12,$L$4:$R$2504,ROW(B927)-3,FALSE)+IF(OR(B927=0,A_Stammdaten!$B$12&lt;B927),0,I927*1/20)</f>
        <v>0</v>
      </c>
      <c r="K927" s="51">
        <f>HLOOKUP(A_Stammdaten!$B$12,$L$4:$R$2504,ROW(B927)-3,FALSE)</f>
        <v>0</v>
      </c>
      <c r="L927" s="51">
        <f t="shared" si="46"/>
        <v>0</v>
      </c>
      <c r="M927" s="51">
        <f t="shared" si="45"/>
        <v>0</v>
      </c>
      <c r="N927" s="51">
        <f t="shared" si="45"/>
        <v>0</v>
      </c>
      <c r="O927" s="51">
        <f t="shared" si="45"/>
        <v>0</v>
      </c>
      <c r="P927" s="51">
        <f t="shared" si="45"/>
        <v>0</v>
      </c>
      <c r="Q927" s="51">
        <f t="shared" si="45"/>
        <v>0</v>
      </c>
      <c r="R927" s="51">
        <f t="shared" si="45"/>
        <v>0</v>
      </c>
    </row>
    <row r="928" spans="1:18" x14ac:dyDescent="0.25">
      <c r="A928" s="17"/>
      <c r="B928" s="52"/>
      <c r="C928" s="17"/>
      <c r="D928" s="17"/>
      <c r="E928" s="17"/>
      <c r="F928" s="17"/>
      <c r="G928" s="17"/>
      <c r="H928" s="17"/>
      <c r="I928" s="16">
        <f>IF(B928&gt;A_Stammdaten!$B$12,0,SUM(C928,D928,F928,G928)-SUM(E928,H928))</f>
        <v>0</v>
      </c>
      <c r="J928" s="51">
        <f>HLOOKUP(A_Stammdaten!$B$12,$L$4:$R$2504,ROW(B928)-3,FALSE)+IF(OR(B928=0,A_Stammdaten!$B$12&lt;B928),0,I928*1/20)</f>
        <v>0</v>
      </c>
      <c r="K928" s="51">
        <f>HLOOKUP(A_Stammdaten!$B$12,$L$4:$R$2504,ROW(B928)-3,FALSE)</f>
        <v>0</v>
      </c>
      <c r="L928" s="51">
        <f t="shared" si="46"/>
        <v>0</v>
      </c>
      <c r="M928" s="51">
        <f t="shared" si="45"/>
        <v>0</v>
      </c>
      <c r="N928" s="51">
        <f t="shared" si="45"/>
        <v>0</v>
      </c>
      <c r="O928" s="51">
        <f t="shared" si="45"/>
        <v>0</v>
      </c>
      <c r="P928" s="51">
        <f t="shared" si="45"/>
        <v>0</v>
      </c>
      <c r="Q928" s="51">
        <f t="shared" si="45"/>
        <v>0</v>
      </c>
      <c r="R928" s="51">
        <f t="shared" si="45"/>
        <v>0</v>
      </c>
    </row>
    <row r="929" spans="1:18" x14ac:dyDescent="0.25">
      <c r="A929" s="17"/>
      <c r="B929" s="52"/>
      <c r="C929" s="17"/>
      <c r="D929" s="17"/>
      <c r="E929" s="17"/>
      <c r="F929" s="17"/>
      <c r="G929" s="17"/>
      <c r="H929" s="17"/>
      <c r="I929" s="16">
        <f>IF(B929&gt;A_Stammdaten!$B$12,0,SUM(C929,D929,F929,G929)-SUM(E929,H929))</f>
        <v>0</v>
      </c>
      <c r="J929" s="51">
        <f>HLOOKUP(A_Stammdaten!$B$12,$L$4:$R$2504,ROW(B929)-3,FALSE)+IF(OR(B929=0,A_Stammdaten!$B$12&lt;B929),0,I929*1/20)</f>
        <v>0</v>
      </c>
      <c r="K929" s="51">
        <f>HLOOKUP(A_Stammdaten!$B$12,$L$4:$R$2504,ROW(B929)-3,FALSE)</f>
        <v>0</v>
      </c>
      <c r="L929" s="51">
        <f t="shared" si="46"/>
        <v>0</v>
      </c>
      <c r="M929" s="51">
        <f t="shared" si="45"/>
        <v>0</v>
      </c>
      <c r="N929" s="51">
        <f t="shared" si="45"/>
        <v>0</v>
      </c>
      <c r="O929" s="51">
        <f t="shared" si="45"/>
        <v>0</v>
      </c>
      <c r="P929" s="51">
        <f t="shared" si="45"/>
        <v>0</v>
      </c>
      <c r="Q929" s="51">
        <f t="shared" si="45"/>
        <v>0</v>
      </c>
      <c r="R929" s="51">
        <f t="shared" si="45"/>
        <v>0</v>
      </c>
    </row>
    <row r="930" spans="1:18" x14ac:dyDescent="0.25">
      <c r="A930" s="17"/>
      <c r="B930" s="52"/>
      <c r="C930" s="17"/>
      <c r="D930" s="17"/>
      <c r="E930" s="17"/>
      <c r="F930" s="17"/>
      <c r="G930" s="17"/>
      <c r="H930" s="17"/>
      <c r="I930" s="16">
        <f>IF(B930&gt;A_Stammdaten!$B$12,0,SUM(C930,D930,F930,G930)-SUM(E930,H930))</f>
        <v>0</v>
      </c>
      <c r="J930" s="51">
        <f>HLOOKUP(A_Stammdaten!$B$12,$L$4:$R$2504,ROW(B930)-3,FALSE)+IF(OR(B930=0,A_Stammdaten!$B$12&lt;B930),0,I930*1/20)</f>
        <v>0</v>
      </c>
      <c r="K930" s="51">
        <f>HLOOKUP(A_Stammdaten!$B$12,$L$4:$R$2504,ROW(B930)-3,FALSE)</f>
        <v>0</v>
      </c>
      <c r="L930" s="51">
        <f t="shared" si="46"/>
        <v>0</v>
      </c>
      <c r="M930" s="51">
        <f t="shared" si="45"/>
        <v>0</v>
      </c>
      <c r="N930" s="51">
        <f t="shared" si="45"/>
        <v>0</v>
      </c>
      <c r="O930" s="51">
        <f t="shared" si="45"/>
        <v>0</v>
      </c>
      <c r="P930" s="51">
        <f t="shared" si="45"/>
        <v>0</v>
      </c>
      <c r="Q930" s="51">
        <f t="shared" si="45"/>
        <v>0</v>
      </c>
      <c r="R930" s="51">
        <f t="shared" si="45"/>
        <v>0</v>
      </c>
    </row>
    <row r="931" spans="1:18" x14ac:dyDescent="0.25">
      <c r="A931" s="17"/>
      <c r="B931" s="52"/>
      <c r="C931" s="17"/>
      <c r="D931" s="17"/>
      <c r="E931" s="17"/>
      <c r="F931" s="17"/>
      <c r="G931" s="17"/>
      <c r="H931" s="17"/>
      <c r="I931" s="16">
        <f>IF(B931&gt;A_Stammdaten!$B$12,0,SUM(C931,D931,F931,G931)-SUM(E931,H931))</f>
        <v>0</v>
      </c>
      <c r="J931" s="51">
        <f>HLOOKUP(A_Stammdaten!$B$12,$L$4:$R$2504,ROW(B931)-3,FALSE)+IF(OR(B931=0,A_Stammdaten!$B$12&lt;B931),0,I931*1/20)</f>
        <v>0</v>
      </c>
      <c r="K931" s="51">
        <f>HLOOKUP(A_Stammdaten!$B$12,$L$4:$R$2504,ROW(B931)-3,FALSE)</f>
        <v>0</v>
      </c>
      <c r="L931" s="51">
        <f t="shared" si="46"/>
        <v>0</v>
      </c>
      <c r="M931" s="51">
        <f t="shared" si="45"/>
        <v>0</v>
      </c>
      <c r="N931" s="51">
        <f t="shared" si="45"/>
        <v>0</v>
      </c>
      <c r="O931" s="51">
        <f t="shared" si="45"/>
        <v>0</v>
      </c>
      <c r="P931" s="51">
        <f t="shared" si="45"/>
        <v>0</v>
      </c>
      <c r="Q931" s="51">
        <f t="shared" si="45"/>
        <v>0</v>
      </c>
      <c r="R931" s="51">
        <f t="shared" si="45"/>
        <v>0</v>
      </c>
    </row>
    <row r="932" spans="1:18" x14ac:dyDescent="0.25">
      <c r="A932" s="17"/>
      <c r="B932" s="52"/>
      <c r="C932" s="17"/>
      <c r="D932" s="17"/>
      <c r="E932" s="17"/>
      <c r="F932" s="17"/>
      <c r="G932" s="17"/>
      <c r="H932" s="17"/>
      <c r="I932" s="16">
        <f>IF(B932&gt;A_Stammdaten!$B$12,0,SUM(C932,D932,F932,G932)-SUM(E932,H932))</f>
        <v>0</v>
      </c>
      <c r="J932" s="51">
        <f>HLOOKUP(A_Stammdaten!$B$12,$L$4:$R$2504,ROW(B932)-3,FALSE)+IF(OR(B932=0,A_Stammdaten!$B$12&lt;B932),0,I932*1/20)</f>
        <v>0</v>
      </c>
      <c r="K932" s="51">
        <f>HLOOKUP(A_Stammdaten!$B$12,$L$4:$R$2504,ROW(B932)-3,FALSE)</f>
        <v>0</v>
      </c>
      <c r="L932" s="51">
        <f t="shared" si="46"/>
        <v>0</v>
      </c>
      <c r="M932" s="51">
        <f t="shared" si="45"/>
        <v>0</v>
      </c>
      <c r="N932" s="51">
        <f t="shared" si="45"/>
        <v>0</v>
      </c>
      <c r="O932" s="51">
        <f t="shared" si="45"/>
        <v>0</v>
      </c>
      <c r="P932" s="51">
        <f t="shared" si="45"/>
        <v>0</v>
      </c>
      <c r="Q932" s="51">
        <f t="shared" si="45"/>
        <v>0</v>
      </c>
      <c r="R932" s="51">
        <f t="shared" si="45"/>
        <v>0</v>
      </c>
    </row>
    <row r="933" spans="1:18" x14ac:dyDescent="0.25">
      <c r="A933" s="17"/>
      <c r="B933" s="52"/>
      <c r="C933" s="17"/>
      <c r="D933" s="17"/>
      <c r="E933" s="17"/>
      <c r="F933" s="17"/>
      <c r="G933" s="17"/>
      <c r="H933" s="17"/>
      <c r="I933" s="16">
        <f>IF(B933&gt;A_Stammdaten!$B$12,0,SUM(C933,D933,F933,G933)-SUM(E933,H933))</f>
        <v>0</v>
      </c>
      <c r="J933" s="51">
        <f>HLOOKUP(A_Stammdaten!$B$12,$L$4:$R$2504,ROW(B933)-3,FALSE)+IF(OR(B933=0,A_Stammdaten!$B$12&lt;B933),0,I933*1/20)</f>
        <v>0</v>
      </c>
      <c r="K933" s="51">
        <f>HLOOKUP(A_Stammdaten!$B$12,$L$4:$R$2504,ROW(B933)-3,FALSE)</f>
        <v>0</v>
      </c>
      <c r="L933" s="51">
        <f t="shared" si="46"/>
        <v>0</v>
      </c>
      <c r="M933" s="51">
        <f t="shared" si="45"/>
        <v>0</v>
      </c>
      <c r="N933" s="51">
        <f t="shared" si="45"/>
        <v>0</v>
      </c>
      <c r="O933" s="51">
        <f t="shared" si="45"/>
        <v>0</v>
      </c>
      <c r="P933" s="51">
        <f t="shared" si="45"/>
        <v>0</v>
      </c>
      <c r="Q933" s="51">
        <f t="shared" si="45"/>
        <v>0</v>
      </c>
      <c r="R933" s="51">
        <f t="shared" si="45"/>
        <v>0</v>
      </c>
    </row>
    <row r="934" spans="1:18" x14ac:dyDescent="0.25">
      <c r="A934" s="17"/>
      <c r="B934" s="52"/>
      <c r="C934" s="17"/>
      <c r="D934" s="17"/>
      <c r="E934" s="17"/>
      <c r="F934" s="17"/>
      <c r="G934" s="17"/>
      <c r="H934" s="17"/>
      <c r="I934" s="16">
        <f>IF(B934&gt;A_Stammdaten!$B$12,0,SUM(C934,D934,F934,G934)-SUM(E934,H934))</f>
        <v>0</v>
      </c>
      <c r="J934" s="51">
        <f>HLOOKUP(A_Stammdaten!$B$12,$L$4:$R$2504,ROW(B934)-3,FALSE)+IF(OR(B934=0,A_Stammdaten!$B$12&lt;B934),0,I934*1/20)</f>
        <v>0</v>
      </c>
      <c r="K934" s="51">
        <f>HLOOKUP(A_Stammdaten!$B$12,$L$4:$R$2504,ROW(B934)-3,FALSE)</f>
        <v>0</v>
      </c>
      <c r="L934" s="51">
        <f t="shared" si="46"/>
        <v>0</v>
      </c>
      <c r="M934" s="51">
        <f t="shared" si="45"/>
        <v>0</v>
      </c>
      <c r="N934" s="51">
        <f t="shared" si="45"/>
        <v>0</v>
      </c>
      <c r="O934" s="51">
        <f t="shared" si="45"/>
        <v>0</v>
      </c>
      <c r="P934" s="51">
        <f t="shared" si="45"/>
        <v>0</v>
      </c>
      <c r="Q934" s="51">
        <f t="shared" si="45"/>
        <v>0</v>
      </c>
      <c r="R934" s="51">
        <f t="shared" si="45"/>
        <v>0</v>
      </c>
    </row>
    <row r="935" spans="1:18" x14ac:dyDescent="0.25">
      <c r="A935" s="17"/>
      <c r="B935" s="52"/>
      <c r="C935" s="17"/>
      <c r="D935" s="17"/>
      <c r="E935" s="17"/>
      <c r="F935" s="17"/>
      <c r="G935" s="17"/>
      <c r="H935" s="17"/>
      <c r="I935" s="16">
        <f>IF(B935&gt;A_Stammdaten!$B$12,0,SUM(C935,D935,F935,G935)-SUM(E935,H935))</f>
        <v>0</v>
      </c>
      <c r="J935" s="51">
        <f>HLOOKUP(A_Stammdaten!$B$12,$L$4:$R$2504,ROW(B935)-3,FALSE)+IF(OR(B935=0,A_Stammdaten!$B$12&lt;B935),0,I935*1/20)</f>
        <v>0</v>
      </c>
      <c r="K935" s="51">
        <f>HLOOKUP(A_Stammdaten!$B$12,$L$4:$R$2504,ROW(B935)-3,FALSE)</f>
        <v>0</v>
      </c>
      <c r="L935" s="51">
        <f t="shared" si="46"/>
        <v>0</v>
      </c>
      <c r="M935" s="51">
        <f t="shared" si="45"/>
        <v>0</v>
      </c>
      <c r="N935" s="51">
        <f t="shared" si="45"/>
        <v>0</v>
      </c>
      <c r="O935" s="51">
        <f t="shared" ref="M935:R977" si="47">IF(OR($I935=0,O$4&lt;$B935,$B935=0,20-(O$4-$B935)=0),0,$I935*(19-(O$4-$B935))/20)</f>
        <v>0</v>
      </c>
      <c r="P935" s="51">
        <f t="shared" si="47"/>
        <v>0</v>
      </c>
      <c r="Q935" s="51">
        <f t="shared" si="47"/>
        <v>0</v>
      </c>
      <c r="R935" s="51">
        <f t="shared" si="47"/>
        <v>0</v>
      </c>
    </row>
    <row r="936" spans="1:18" x14ac:dyDescent="0.25">
      <c r="A936" s="17"/>
      <c r="B936" s="52"/>
      <c r="C936" s="17"/>
      <c r="D936" s="17"/>
      <c r="E936" s="17"/>
      <c r="F936" s="17"/>
      <c r="G936" s="17"/>
      <c r="H936" s="17"/>
      <c r="I936" s="16">
        <f>IF(B936&gt;A_Stammdaten!$B$12,0,SUM(C936,D936,F936,G936)-SUM(E936,H936))</f>
        <v>0</v>
      </c>
      <c r="J936" s="51">
        <f>HLOOKUP(A_Stammdaten!$B$12,$L$4:$R$2504,ROW(B936)-3,FALSE)+IF(OR(B936=0,A_Stammdaten!$B$12&lt;B936),0,I936*1/20)</f>
        <v>0</v>
      </c>
      <c r="K936" s="51">
        <f>HLOOKUP(A_Stammdaten!$B$12,$L$4:$R$2504,ROW(B936)-3,FALSE)</f>
        <v>0</v>
      </c>
      <c r="L936" s="51">
        <f t="shared" si="46"/>
        <v>0</v>
      </c>
      <c r="M936" s="51">
        <f t="shared" si="47"/>
        <v>0</v>
      </c>
      <c r="N936" s="51">
        <f t="shared" si="47"/>
        <v>0</v>
      </c>
      <c r="O936" s="51">
        <f t="shared" si="47"/>
        <v>0</v>
      </c>
      <c r="P936" s="51">
        <f t="shared" si="47"/>
        <v>0</v>
      </c>
      <c r="Q936" s="51">
        <f t="shared" si="47"/>
        <v>0</v>
      </c>
      <c r="R936" s="51">
        <f t="shared" si="47"/>
        <v>0</v>
      </c>
    </row>
    <row r="937" spans="1:18" x14ac:dyDescent="0.25">
      <c r="A937" s="17"/>
      <c r="B937" s="52"/>
      <c r="C937" s="17"/>
      <c r="D937" s="17"/>
      <c r="E937" s="17"/>
      <c r="F937" s="17"/>
      <c r="G937" s="17"/>
      <c r="H937" s="17"/>
      <c r="I937" s="16">
        <f>IF(B937&gt;A_Stammdaten!$B$12,0,SUM(C937,D937,F937,G937)-SUM(E937,H937))</f>
        <v>0</v>
      </c>
      <c r="J937" s="51">
        <f>HLOOKUP(A_Stammdaten!$B$12,$L$4:$R$2504,ROW(B937)-3,FALSE)+IF(OR(B937=0,A_Stammdaten!$B$12&lt;B937),0,I937*1/20)</f>
        <v>0</v>
      </c>
      <c r="K937" s="51">
        <f>HLOOKUP(A_Stammdaten!$B$12,$L$4:$R$2504,ROW(B937)-3,FALSE)</f>
        <v>0</v>
      </c>
      <c r="L937" s="51">
        <f t="shared" si="46"/>
        <v>0</v>
      </c>
      <c r="M937" s="51">
        <f t="shared" si="47"/>
        <v>0</v>
      </c>
      <c r="N937" s="51">
        <f t="shared" si="47"/>
        <v>0</v>
      </c>
      <c r="O937" s="51">
        <f t="shared" si="47"/>
        <v>0</v>
      </c>
      <c r="P937" s="51">
        <f t="shared" si="47"/>
        <v>0</v>
      </c>
      <c r="Q937" s="51">
        <f t="shared" si="47"/>
        <v>0</v>
      </c>
      <c r="R937" s="51">
        <f t="shared" si="47"/>
        <v>0</v>
      </c>
    </row>
    <row r="938" spans="1:18" x14ac:dyDescent="0.25">
      <c r="A938" s="17"/>
      <c r="B938" s="52"/>
      <c r="C938" s="17"/>
      <c r="D938" s="17"/>
      <c r="E938" s="17"/>
      <c r="F938" s="17"/>
      <c r="G938" s="17"/>
      <c r="H938" s="17"/>
      <c r="I938" s="16">
        <f>IF(B938&gt;A_Stammdaten!$B$12,0,SUM(C938,D938,F938,G938)-SUM(E938,H938))</f>
        <v>0</v>
      </c>
      <c r="J938" s="51">
        <f>HLOOKUP(A_Stammdaten!$B$12,$L$4:$R$2504,ROW(B938)-3,FALSE)+IF(OR(B938=0,A_Stammdaten!$B$12&lt;B938),0,I938*1/20)</f>
        <v>0</v>
      </c>
      <c r="K938" s="51">
        <f>HLOOKUP(A_Stammdaten!$B$12,$L$4:$R$2504,ROW(B938)-3,FALSE)</f>
        <v>0</v>
      </c>
      <c r="L938" s="51">
        <f t="shared" si="46"/>
        <v>0</v>
      </c>
      <c r="M938" s="51">
        <f t="shared" si="47"/>
        <v>0</v>
      </c>
      <c r="N938" s="51">
        <f t="shared" si="47"/>
        <v>0</v>
      </c>
      <c r="O938" s="51">
        <f t="shared" si="47"/>
        <v>0</v>
      </c>
      <c r="P938" s="51">
        <f t="shared" si="47"/>
        <v>0</v>
      </c>
      <c r="Q938" s="51">
        <f t="shared" si="47"/>
        <v>0</v>
      </c>
      <c r="R938" s="51">
        <f t="shared" si="47"/>
        <v>0</v>
      </c>
    </row>
    <row r="939" spans="1:18" x14ac:dyDescent="0.25">
      <c r="A939" s="17"/>
      <c r="B939" s="52"/>
      <c r="C939" s="17"/>
      <c r="D939" s="17"/>
      <c r="E939" s="17"/>
      <c r="F939" s="17"/>
      <c r="G939" s="17"/>
      <c r="H939" s="17"/>
      <c r="I939" s="16">
        <f>IF(B939&gt;A_Stammdaten!$B$12,0,SUM(C939,D939,F939,G939)-SUM(E939,H939))</f>
        <v>0</v>
      </c>
      <c r="J939" s="51">
        <f>HLOOKUP(A_Stammdaten!$B$12,$L$4:$R$2504,ROW(B939)-3,FALSE)+IF(OR(B939=0,A_Stammdaten!$B$12&lt;B939),0,I939*1/20)</f>
        <v>0</v>
      </c>
      <c r="K939" s="51">
        <f>HLOOKUP(A_Stammdaten!$B$12,$L$4:$R$2504,ROW(B939)-3,FALSE)</f>
        <v>0</v>
      </c>
      <c r="L939" s="51">
        <f t="shared" si="46"/>
        <v>0</v>
      </c>
      <c r="M939" s="51">
        <f t="shared" si="47"/>
        <v>0</v>
      </c>
      <c r="N939" s="51">
        <f t="shared" si="47"/>
        <v>0</v>
      </c>
      <c r="O939" s="51">
        <f t="shared" si="47"/>
        <v>0</v>
      </c>
      <c r="P939" s="51">
        <f t="shared" si="47"/>
        <v>0</v>
      </c>
      <c r="Q939" s="51">
        <f t="shared" si="47"/>
        <v>0</v>
      </c>
      <c r="R939" s="51">
        <f t="shared" si="47"/>
        <v>0</v>
      </c>
    </row>
    <row r="940" spans="1:18" x14ac:dyDescent="0.25">
      <c r="A940" s="17"/>
      <c r="B940" s="52"/>
      <c r="C940" s="17"/>
      <c r="D940" s="17"/>
      <c r="E940" s="17"/>
      <c r="F940" s="17"/>
      <c r="G940" s="17"/>
      <c r="H940" s="17"/>
      <c r="I940" s="16">
        <f>IF(B940&gt;A_Stammdaten!$B$12,0,SUM(C940,D940,F940,G940)-SUM(E940,H940))</f>
        <v>0</v>
      </c>
      <c r="J940" s="51">
        <f>HLOOKUP(A_Stammdaten!$B$12,$L$4:$R$2504,ROW(B940)-3,FALSE)+IF(OR(B940=0,A_Stammdaten!$B$12&lt;B940),0,I940*1/20)</f>
        <v>0</v>
      </c>
      <c r="K940" s="51">
        <f>HLOOKUP(A_Stammdaten!$B$12,$L$4:$R$2504,ROW(B940)-3,FALSE)</f>
        <v>0</v>
      </c>
      <c r="L940" s="51">
        <f t="shared" si="46"/>
        <v>0</v>
      </c>
      <c r="M940" s="51">
        <f t="shared" si="47"/>
        <v>0</v>
      </c>
      <c r="N940" s="51">
        <f t="shared" si="47"/>
        <v>0</v>
      </c>
      <c r="O940" s="51">
        <f t="shared" si="47"/>
        <v>0</v>
      </c>
      <c r="P940" s="51">
        <f t="shared" si="47"/>
        <v>0</v>
      </c>
      <c r="Q940" s="51">
        <f t="shared" si="47"/>
        <v>0</v>
      </c>
      <c r="R940" s="51">
        <f t="shared" si="47"/>
        <v>0</v>
      </c>
    </row>
    <row r="941" spans="1:18" x14ac:dyDescent="0.25">
      <c r="A941" s="17"/>
      <c r="B941" s="52"/>
      <c r="C941" s="17"/>
      <c r="D941" s="17"/>
      <c r="E941" s="17"/>
      <c r="F941" s="17"/>
      <c r="G941" s="17"/>
      <c r="H941" s="17"/>
      <c r="I941" s="16">
        <f>IF(B941&gt;A_Stammdaten!$B$12,0,SUM(C941,D941,F941,G941)-SUM(E941,H941))</f>
        <v>0</v>
      </c>
      <c r="J941" s="51">
        <f>HLOOKUP(A_Stammdaten!$B$12,$L$4:$R$2504,ROW(B941)-3,FALSE)+IF(OR(B941=0,A_Stammdaten!$B$12&lt;B941),0,I941*1/20)</f>
        <v>0</v>
      </c>
      <c r="K941" s="51">
        <f>HLOOKUP(A_Stammdaten!$B$12,$L$4:$R$2504,ROW(B941)-3,FALSE)</f>
        <v>0</v>
      </c>
      <c r="L941" s="51">
        <f t="shared" si="46"/>
        <v>0</v>
      </c>
      <c r="M941" s="51">
        <f t="shared" si="47"/>
        <v>0</v>
      </c>
      <c r="N941" s="51">
        <f t="shared" si="47"/>
        <v>0</v>
      </c>
      <c r="O941" s="51">
        <f t="shared" si="47"/>
        <v>0</v>
      </c>
      <c r="P941" s="51">
        <f t="shared" si="47"/>
        <v>0</v>
      </c>
      <c r="Q941" s="51">
        <f t="shared" si="47"/>
        <v>0</v>
      </c>
      <c r="R941" s="51">
        <f t="shared" si="47"/>
        <v>0</v>
      </c>
    </row>
    <row r="942" spans="1:18" x14ac:dyDescent="0.25">
      <c r="A942" s="17"/>
      <c r="B942" s="52"/>
      <c r="C942" s="17"/>
      <c r="D942" s="17"/>
      <c r="E942" s="17"/>
      <c r="F942" s="17"/>
      <c r="G942" s="17"/>
      <c r="H942" s="17"/>
      <c r="I942" s="16">
        <f>IF(B942&gt;A_Stammdaten!$B$12,0,SUM(C942,D942,F942,G942)-SUM(E942,H942))</f>
        <v>0</v>
      </c>
      <c r="J942" s="51">
        <f>HLOOKUP(A_Stammdaten!$B$12,$L$4:$R$2504,ROW(B942)-3,FALSE)+IF(OR(B942=0,A_Stammdaten!$B$12&lt;B942),0,I942*1/20)</f>
        <v>0</v>
      </c>
      <c r="K942" s="51">
        <f>HLOOKUP(A_Stammdaten!$B$12,$L$4:$R$2504,ROW(B942)-3,FALSE)</f>
        <v>0</v>
      </c>
      <c r="L942" s="51">
        <f t="shared" si="46"/>
        <v>0</v>
      </c>
      <c r="M942" s="51">
        <f t="shared" si="47"/>
        <v>0</v>
      </c>
      <c r="N942" s="51">
        <f t="shared" si="47"/>
        <v>0</v>
      </c>
      <c r="O942" s="51">
        <f t="shared" si="47"/>
        <v>0</v>
      </c>
      <c r="P942" s="51">
        <f t="shared" si="47"/>
        <v>0</v>
      </c>
      <c r="Q942" s="51">
        <f t="shared" si="47"/>
        <v>0</v>
      </c>
      <c r="R942" s="51">
        <f t="shared" si="47"/>
        <v>0</v>
      </c>
    </row>
    <row r="943" spans="1:18" x14ac:dyDescent="0.25">
      <c r="A943" s="17"/>
      <c r="B943" s="52"/>
      <c r="C943" s="17"/>
      <c r="D943" s="17"/>
      <c r="E943" s="17"/>
      <c r="F943" s="17"/>
      <c r="G943" s="17"/>
      <c r="H943" s="17"/>
      <c r="I943" s="16">
        <f>IF(B943&gt;A_Stammdaten!$B$12,0,SUM(C943,D943,F943,G943)-SUM(E943,H943))</f>
        <v>0</v>
      </c>
      <c r="J943" s="51">
        <f>HLOOKUP(A_Stammdaten!$B$12,$L$4:$R$2504,ROW(B943)-3,FALSE)+IF(OR(B943=0,A_Stammdaten!$B$12&lt;B943),0,I943*1/20)</f>
        <v>0</v>
      </c>
      <c r="K943" s="51">
        <f>HLOOKUP(A_Stammdaten!$B$12,$L$4:$R$2504,ROW(B943)-3,FALSE)</f>
        <v>0</v>
      </c>
      <c r="L943" s="51">
        <f t="shared" si="46"/>
        <v>0</v>
      </c>
      <c r="M943" s="51">
        <f t="shared" si="47"/>
        <v>0</v>
      </c>
      <c r="N943" s="51">
        <f t="shared" si="47"/>
        <v>0</v>
      </c>
      <c r="O943" s="51">
        <f t="shared" si="47"/>
        <v>0</v>
      </c>
      <c r="P943" s="51">
        <f t="shared" si="47"/>
        <v>0</v>
      </c>
      <c r="Q943" s="51">
        <f t="shared" si="47"/>
        <v>0</v>
      </c>
      <c r="R943" s="51">
        <f t="shared" si="47"/>
        <v>0</v>
      </c>
    </row>
    <row r="944" spans="1:18" x14ac:dyDescent="0.25">
      <c r="A944" s="17"/>
      <c r="B944" s="52"/>
      <c r="C944" s="17"/>
      <c r="D944" s="17"/>
      <c r="E944" s="17"/>
      <c r="F944" s="17"/>
      <c r="G944" s="17"/>
      <c r="H944" s="17"/>
      <c r="I944" s="16">
        <f>IF(B944&gt;A_Stammdaten!$B$12,0,SUM(C944,D944,F944,G944)-SUM(E944,H944))</f>
        <v>0</v>
      </c>
      <c r="J944" s="51">
        <f>HLOOKUP(A_Stammdaten!$B$12,$L$4:$R$2504,ROW(B944)-3,FALSE)+IF(OR(B944=0,A_Stammdaten!$B$12&lt;B944),0,I944*1/20)</f>
        <v>0</v>
      </c>
      <c r="K944" s="51">
        <f>HLOOKUP(A_Stammdaten!$B$12,$L$4:$R$2504,ROW(B944)-3,FALSE)</f>
        <v>0</v>
      </c>
      <c r="L944" s="51">
        <f t="shared" si="46"/>
        <v>0</v>
      </c>
      <c r="M944" s="51">
        <f t="shared" si="47"/>
        <v>0</v>
      </c>
      <c r="N944" s="51">
        <f t="shared" si="47"/>
        <v>0</v>
      </c>
      <c r="O944" s="51">
        <f t="shared" si="47"/>
        <v>0</v>
      </c>
      <c r="P944" s="51">
        <f t="shared" si="47"/>
        <v>0</v>
      </c>
      <c r="Q944" s="51">
        <f t="shared" si="47"/>
        <v>0</v>
      </c>
      <c r="R944" s="51">
        <f t="shared" si="47"/>
        <v>0</v>
      </c>
    </row>
    <row r="945" spans="1:18" x14ac:dyDescent="0.25">
      <c r="A945" s="17"/>
      <c r="B945" s="52"/>
      <c r="C945" s="17"/>
      <c r="D945" s="17"/>
      <c r="E945" s="17"/>
      <c r="F945" s="17"/>
      <c r="G945" s="17"/>
      <c r="H945" s="17"/>
      <c r="I945" s="16">
        <f>IF(B945&gt;A_Stammdaten!$B$12,0,SUM(C945,D945,F945,G945)-SUM(E945,H945))</f>
        <v>0</v>
      </c>
      <c r="J945" s="51">
        <f>HLOOKUP(A_Stammdaten!$B$12,$L$4:$R$2504,ROW(B945)-3,FALSE)+IF(OR(B945=0,A_Stammdaten!$B$12&lt;B945),0,I945*1/20)</f>
        <v>0</v>
      </c>
      <c r="K945" s="51">
        <f>HLOOKUP(A_Stammdaten!$B$12,$L$4:$R$2504,ROW(B945)-3,FALSE)</f>
        <v>0</v>
      </c>
      <c r="L945" s="51">
        <f t="shared" si="46"/>
        <v>0</v>
      </c>
      <c r="M945" s="51">
        <f t="shared" si="47"/>
        <v>0</v>
      </c>
      <c r="N945" s="51">
        <f t="shared" si="47"/>
        <v>0</v>
      </c>
      <c r="O945" s="51">
        <f t="shared" si="47"/>
        <v>0</v>
      </c>
      <c r="P945" s="51">
        <f t="shared" si="47"/>
        <v>0</v>
      </c>
      <c r="Q945" s="51">
        <f t="shared" si="47"/>
        <v>0</v>
      </c>
      <c r="R945" s="51">
        <f t="shared" si="47"/>
        <v>0</v>
      </c>
    </row>
    <row r="946" spans="1:18" x14ac:dyDescent="0.25">
      <c r="A946" s="17"/>
      <c r="B946" s="52"/>
      <c r="C946" s="17"/>
      <c r="D946" s="17"/>
      <c r="E946" s="17"/>
      <c r="F946" s="17"/>
      <c r="G946" s="17"/>
      <c r="H946" s="17"/>
      <c r="I946" s="16">
        <f>IF(B946&gt;A_Stammdaten!$B$12,0,SUM(C946,D946,F946,G946)-SUM(E946,H946))</f>
        <v>0</v>
      </c>
      <c r="J946" s="51">
        <f>HLOOKUP(A_Stammdaten!$B$12,$L$4:$R$2504,ROW(B946)-3,FALSE)+IF(OR(B946=0,A_Stammdaten!$B$12&lt;B946),0,I946*1/20)</f>
        <v>0</v>
      </c>
      <c r="K946" s="51">
        <f>HLOOKUP(A_Stammdaten!$B$12,$L$4:$R$2504,ROW(B946)-3,FALSE)</f>
        <v>0</v>
      </c>
      <c r="L946" s="51">
        <f t="shared" si="46"/>
        <v>0</v>
      </c>
      <c r="M946" s="51">
        <f t="shared" si="47"/>
        <v>0</v>
      </c>
      <c r="N946" s="51">
        <f t="shared" si="47"/>
        <v>0</v>
      </c>
      <c r="O946" s="51">
        <f t="shared" si="47"/>
        <v>0</v>
      </c>
      <c r="P946" s="51">
        <f t="shared" si="47"/>
        <v>0</v>
      </c>
      <c r="Q946" s="51">
        <f t="shared" si="47"/>
        <v>0</v>
      </c>
      <c r="R946" s="51">
        <f t="shared" si="47"/>
        <v>0</v>
      </c>
    </row>
    <row r="947" spans="1:18" x14ac:dyDescent="0.25">
      <c r="A947" s="17"/>
      <c r="B947" s="52"/>
      <c r="C947" s="17"/>
      <c r="D947" s="17"/>
      <c r="E947" s="17"/>
      <c r="F947" s="17"/>
      <c r="G947" s="17"/>
      <c r="H947" s="17"/>
      <c r="I947" s="16">
        <f>IF(B947&gt;A_Stammdaten!$B$12,0,SUM(C947,D947,F947,G947)-SUM(E947,H947))</f>
        <v>0</v>
      </c>
      <c r="J947" s="51">
        <f>HLOOKUP(A_Stammdaten!$B$12,$L$4:$R$2504,ROW(B947)-3,FALSE)+IF(OR(B947=0,A_Stammdaten!$B$12&lt;B947),0,I947*1/20)</f>
        <v>0</v>
      </c>
      <c r="K947" s="51">
        <f>HLOOKUP(A_Stammdaten!$B$12,$L$4:$R$2504,ROW(B947)-3,FALSE)</f>
        <v>0</v>
      </c>
      <c r="L947" s="51">
        <f t="shared" si="46"/>
        <v>0</v>
      </c>
      <c r="M947" s="51">
        <f t="shared" si="47"/>
        <v>0</v>
      </c>
      <c r="N947" s="51">
        <f t="shared" si="47"/>
        <v>0</v>
      </c>
      <c r="O947" s="51">
        <f t="shared" si="47"/>
        <v>0</v>
      </c>
      <c r="P947" s="51">
        <f t="shared" si="47"/>
        <v>0</v>
      </c>
      <c r="Q947" s="51">
        <f t="shared" si="47"/>
        <v>0</v>
      </c>
      <c r="R947" s="51">
        <f t="shared" si="47"/>
        <v>0</v>
      </c>
    </row>
    <row r="948" spans="1:18" x14ac:dyDescent="0.25">
      <c r="A948" s="17"/>
      <c r="B948" s="52"/>
      <c r="C948" s="17"/>
      <c r="D948" s="17"/>
      <c r="E948" s="17"/>
      <c r="F948" s="17"/>
      <c r="G948" s="17"/>
      <c r="H948" s="17"/>
      <c r="I948" s="16">
        <f>IF(B948&gt;A_Stammdaten!$B$12,0,SUM(C948,D948,F948,G948)-SUM(E948,H948))</f>
        <v>0</v>
      </c>
      <c r="J948" s="51">
        <f>HLOOKUP(A_Stammdaten!$B$12,$L$4:$R$2504,ROW(B948)-3,FALSE)+IF(OR(B948=0,A_Stammdaten!$B$12&lt;B948),0,I948*1/20)</f>
        <v>0</v>
      </c>
      <c r="K948" s="51">
        <f>HLOOKUP(A_Stammdaten!$B$12,$L$4:$R$2504,ROW(B948)-3,FALSE)</f>
        <v>0</v>
      </c>
      <c r="L948" s="51">
        <f t="shared" si="46"/>
        <v>0</v>
      </c>
      <c r="M948" s="51">
        <f t="shared" si="47"/>
        <v>0</v>
      </c>
      <c r="N948" s="51">
        <f t="shared" si="47"/>
        <v>0</v>
      </c>
      <c r="O948" s="51">
        <f t="shared" si="47"/>
        <v>0</v>
      </c>
      <c r="P948" s="51">
        <f t="shared" si="47"/>
        <v>0</v>
      </c>
      <c r="Q948" s="51">
        <f t="shared" si="47"/>
        <v>0</v>
      </c>
      <c r="R948" s="51">
        <f t="shared" si="47"/>
        <v>0</v>
      </c>
    </row>
    <row r="949" spans="1:18" x14ac:dyDescent="0.25">
      <c r="A949" s="17"/>
      <c r="B949" s="52"/>
      <c r="C949" s="17"/>
      <c r="D949" s="17"/>
      <c r="E949" s="17"/>
      <c r="F949" s="17"/>
      <c r="G949" s="17"/>
      <c r="H949" s="17"/>
      <c r="I949" s="16">
        <f>IF(B949&gt;A_Stammdaten!$B$12,0,SUM(C949,D949,F949,G949)-SUM(E949,H949))</f>
        <v>0</v>
      </c>
      <c r="J949" s="51">
        <f>HLOOKUP(A_Stammdaten!$B$12,$L$4:$R$2504,ROW(B949)-3,FALSE)+IF(OR(B949=0,A_Stammdaten!$B$12&lt;B949),0,I949*1/20)</f>
        <v>0</v>
      </c>
      <c r="K949" s="51">
        <f>HLOOKUP(A_Stammdaten!$B$12,$L$4:$R$2504,ROW(B949)-3,FALSE)</f>
        <v>0</v>
      </c>
      <c r="L949" s="51">
        <f t="shared" si="46"/>
        <v>0</v>
      </c>
      <c r="M949" s="51">
        <f t="shared" si="47"/>
        <v>0</v>
      </c>
      <c r="N949" s="51">
        <f t="shared" si="47"/>
        <v>0</v>
      </c>
      <c r="O949" s="51">
        <f t="shared" si="47"/>
        <v>0</v>
      </c>
      <c r="P949" s="51">
        <f t="shared" si="47"/>
        <v>0</v>
      </c>
      <c r="Q949" s="51">
        <f t="shared" si="47"/>
        <v>0</v>
      </c>
      <c r="R949" s="51">
        <f t="shared" si="47"/>
        <v>0</v>
      </c>
    </row>
    <row r="950" spans="1:18" x14ac:dyDescent="0.25">
      <c r="A950" s="17"/>
      <c r="B950" s="52"/>
      <c r="C950" s="17"/>
      <c r="D950" s="17"/>
      <c r="E950" s="17"/>
      <c r="F950" s="17"/>
      <c r="G950" s="17"/>
      <c r="H950" s="17"/>
      <c r="I950" s="16">
        <f>IF(B950&gt;A_Stammdaten!$B$12,0,SUM(C950,D950,F950,G950)-SUM(E950,H950))</f>
        <v>0</v>
      </c>
      <c r="J950" s="51">
        <f>HLOOKUP(A_Stammdaten!$B$12,$L$4:$R$2504,ROW(B950)-3,FALSE)+IF(OR(B950=0,A_Stammdaten!$B$12&lt;B950),0,I950*1/20)</f>
        <v>0</v>
      </c>
      <c r="K950" s="51">
        <f>HLOOKUP(A_Stammdaten!$B$12,$L$4:$R$2504,ROW(B950)-3,FALSE)</f>
        <v>0</v>
      </c>
      <c r="L950" s="51">
        <f t="shared" si="46"/>
        <v>0</v>
      </c>
      <c r="M950" s="51">
        <f t="shared" si="47"/>
        <v>0</v>
      </c>
      <c r="N950" s="51">
        <f t="shared" si="47"/>
        <v>0</v>
      </c>
      <c r="O950" s="51">
        <f t="shared" si="47"/>
        <v>0</v>
      </c>
      <c r="P950" s="51">
        <f t="shared" si="47"/>
        <v>0</v>
      </c>
      <c r="Q950" s="51">
        <f t="shared" si="47"/>
        <v>0</v>
      </c>
      <c r="R950" s="51">
        <f t="shared" si="47"/>
        <v>0</v>
      </c>
    </row>
    <row r="951" spans="1:18" x14ac:dyDescent="0.25">
      <c r="A951" s="17"/>
      <c r="B951" s="52"/>
      <c r="C951" s="17"/>
      <c r="D951" s="17"/>
      <c r="E951" s="17"/>
      <c r="F951" s="17"/>
      <c r="G951" s="17"/>
      <c r="H951" s="17"/>
      <c r="I951" s="16">
        <f>IF(B951&gt;A_Stammdaten!$B$12,0,SUM(C951,D951,F951,G951)-SUM(E951,H951))</f>
        <v>0</v>
      </c>
      <c r="J951" s="51">
        <f>HLOOKUP(A_Stammdaten!$B$12,$L$4:$R$2504,ROW(B951)-3,FALSE)+IF(OR(B951=0,A_Stammdaten!$B$12&lt;B951),0,I951*1/20)</f>
        <v>0</v>
      </c>
      <c r="K951" s="51">
        <f>HLOOKUP(A_Stammdaten!$B$12,$L$4:$R$2504,ROW(B951)-3,FALSE)</f>
        <v>0</v>
      </c>
      <c r="L951" s="51">
        <f t="shared" si="46"/>
        <v>0</v>
      </c>
      <c r="M951" s="51">
        <f t="shared" si="47"/>
        <v>0</v>
      </c>
      <c r="N951" s="51">
        <f t="shared" si="47"/>
        <v>0</v>
      </c>
      <c r="O951" s="51">
        <f t="shared" si="47"/>
        <v>0</v>
      </c>
      <c r="P951" s="51">
        <f t="shared" si="47"/>
        <v>0</v>
      </c>
      <c r="Q951" s="51">
        <f t="shared" si="47"/>
        <v>0</v>
      </c>
      <c r="R951" s="51">
        <f t="shared" si="47"/>
        <v>0</v>
      </c>
    </row>
    <row r="952" spans="1:18" x14ac:dyDescent="0.25">
      <c r="A952" s="17"/>
      <c r="B952" s="52"/>
      <c r="C952" s="17"/>
      <c r="D952" s="17"/>
      <c r="E952" s="17"/>
      <c r="F952" s="17"/>
      <c r="G952" s="17"/>
      <c r="H952" s="17"/>
      <c r="I952" s="16">
        <f>IF(B952&gt;A_Stammdaten!$B$12,0,SUM(C952,D952,F952,G952)-SUM(E952,H952))</f>
        <v>0</v>
      </c>
      <c r="J952" s="51">
        <f>HLOOKUP(A_Stammdaten!$B$12,$L$4:$R$2504,ROW(B952)-3,FALSE)+IF(OR(B952=0,A_Stammdaten!$B$12&lt;B952),0,I952*1/20)</f>
        <v>0</v>
      </c>
      <c r="K952" s="51">
        <f>HLOOKUP(A_Stammdaten!$B$12,$L$4:$R$2504,ROW(B952)-3,FALSE)</f>
        <v>0</v>
      </c>
      <c r="L952" s="51">
        <f t="shared" si="46"/>
        <v>0</v>
      </c>
      <c r="M952" s="51">
        <f t="shared" si="47"/>
        <v>0</v>
      </c>
      <c r="N952" s="51">
        <f t="shared" si="47"/>
        <v>0</v>
      </c>
      <c r="O952" s="51">
        <f t="shared" si="47"/>
        <v>0</v>
      </c>
      <c r="P952" s="51">
        <f t="shared" si="47"/>
        <v>0</v>
      </c>
      <c r="Q952" s="51">
        <f t="shared" si="47"/>
        <v>0</v>
      </c>
      <c r="R952" s="51">
        <f t="shared" si="47"/>
        <v>0</v>
      </c>
    </row>
    <row r="953" spans="1:18" x14ac:dyDescent="0.25">
      <c r="A953" s="17"/>
      <c r="B953" s="52"/>
      <c r="C953" s="17"/>
      <c r="D953" s="17"/>
      <c r="E953" s="17"/>
      <c r="F953" s="17"/>
      <c r="G953" s="17"/>
      <c r="H953" s="17"/>
      <c r="I953" s="16">
        <f>IF(B953&gt;A_Stammdaten!$B$12,0,SUM(C953,D953,F953,G953)-SUM(E953,H953))</f>
        <v>0</v>
      </c>
      <c r="J953" s="51">
        <f>HLOOKUP(A_Stammdaten!$B$12,$L$4:$R$2504,ROW(B953)-3,FALSE)+IF(OR(B953=0,A_Stammdaten!$B$12&lt;B953),0,I953*1/20)</f>
        <v>0</v>
      </c>
      <c r="K953" s="51">
        <f>HLOOKUP(A_Stammdaten!$B$12,$L$4:$R$2504,ROW(B953)-3,FALSE)</f>
        <v>0</v>
      </c>
      <c r="L953" s="51">
        <f t="shared" si="46"/>
        <v>0</v>
      </c>
      <c r="M953" s="51">
        <f t="shared" si="47"/>
        <v>0</v>
      </c>
      <c r="N953" s="51">
        <f t="shared" si="47"/>
        <v>0</v>
      </c>
      <c r="O953" s="51">
        <f t="shared" si="47"/>
        <v>0</v>
      </c>
      <c r="P953" s="51">
        <f t="shared" si="47"/>
        <v>0</v>
      </c>
      <c r="Q953" s="51">
        <f t="shared" si="47"/>
        <v>0</v>
      </c>
      <c r="R953" s="51">
        <f t="shared" si="47"/>
        <v>0</v>
      </c>
    </row>
    <row r="954" spans="1:18" x14ac:dyDescent="0.25">
      <c r="A954" s="17"/>
      <c r="B954" s="52"/>
      <c r="C954" s="17"/>
      <c r="D954" s="17"/>
      <c r="E954" s="17"/>
      <c r="F954" s="17"/>
      <c r="G954" s="17"/>
      <c r="H954" s="17"/>
      <c r="I954" s="16">
        <f>IF(B954&gt;A_Stammdaten!$B$12,0,SUM(C954,D954,F954,G954)-SUM(E954,H954))</f>
        <v>0</v>
      </c>
      <c r="J954" s="51">
        <f>HLOOKUP(A_Stammdaten!$B$12,$L$4:$R$2504,ROW(B954)-3,FALSE)+IF(OR(B954=0,A_Stammdaten!$B$12&lt;B954),0,I954*1/20)</f>
        <v>0</v>
      </c>
      <c r="K954" s="51">
        <f>HLOOKUP(A_Stammdaten!$B$12,$L$4:$R$2504,ROW(B954)-3,FALSE)</f>
        <v>0</v>
      </c>
      <c r="L954" s="51">
        <f t="shared" si="46"/>
        <v>0</v>
      </c>
      <c r="M954" s="51">
        <f t="shared" si="47"/>
        <v>0</v>
      </c>
      <c r="N954" s="51">
        <f t="shared" si="47"/>
        <v>0</v>
      </c>
      <c r="O954" s="51">
        <f t="shared" si="47"/>
        <v>0</v>
      </c>
      <c r="P954" s="51">
        <f t="shared" si="47"/>
        <v>0</v>
      </c>
      <c r="Q954" s="51">
        <f t="shared" si="47"/>
        <v>0</v>
      </c>
      <c r="R954" s="51">
        <f t="shared" si="47"/>
        <v>0</v>
      </c>
    </row>
    <row r="955" spans="1:18" x14ac:dyDescent="0.25">
      <c r="A955" s="17"/>
      <c r="B955" s="52"/>
      <c r="C955" s="17"/>
      <c r="D955" s="17"/>
      <c r="E955" s="17"/>
      <c r="F955" s="17"/>
      <c r="G955" s="17"/>
      <c r="H955" s="17"/>
      <c r="I955" s="16">
        <f>IF(B955&gt;A_Stammdaten!$B$12,0,SUM(C955,D955,F955,G955)-SUM(E955,H955))</f>
        <v>0</v>
      </c>
      <c r="J955" s="51">
        <f>HLOOKUP(A_Stammdaten!$B$12,$L$4:$R$2504,ROW(B955)-3,FALSE)+IF(OR(B955=0,A_Stammdaten!$B$12&lt;B955),0,I955*1/20)</f>
        <v>0</v>
      </c>
      <c r="K955" s="51">
        <f>HLOOKUP(A_Stammdaten!$B$12,$L$4:$R$2504,ROW(B955)-3,FALSE)</f>
        <v>0</v>
      </c>
      <c r="L955" s="51">
        <f t="shared" si="46"/>
        <v>0</v>
      </c>
      <c r="M955" s="51">
        <f t="shared" si="47"/>
        <v>0</v>
      </c>
      <c r="N955" s="51">
        <f t="shared" si="47"/>
        <v>0</v>
      </c>
      <c r="O955" s="51">
        <f t="shared" si="47"/>
        <v>0</v>
      </c>
      <c r="P955" s="51">
        <f t="shared" si="47"/>
        <v>0</v>
      </c>
      <c r="Q955" s="51">
        <f t="shared" si="47"/>
        <v>0</v>
      </c>
      <c r="R955" s="51">
        <f t="shared" si="47"/>
        <v>0</v>
      </c>
    </row>
    <row r="956" spans="1:18" x14ac:dyDescent="0.25">
      <c r="A956" s="17"/>
      <c r="B956" s="52"/>
      <c r="C956" s="17"/>
      <c r="D956" s="17"/>
      <c r="E956" s="17"/>
      <c r="F956" s="17"/>
      <c r="G956" s="17"/>
      <c r="H956" s="17"/>
      <c r="I956" s="16">
        <f>IF(B956&gt;A_Stammdaten!$B$12,0,SUM(C956,D956,F956,G956)-SUM(E956,H956))</f>
        <v>0</v>
      </c>
      <c r="J956" s="51">
        <f>HLOOKUP(A_Stammdaten!$B$12,$L$4:$R$2504,ROW(B956)-3,FALSE)+IF(OR(B956=0,A_Stammdaten!$B$12&lt;B956),0,I956*1/20)</f>
        <v>0</v>
      </c>
      <c r="K956" s="51">
        <f>HLOOKUP(A_Stammdaten!$B$12,$L$4:$R$2504,ROW(B956)-3,FALSE)</f>
        <v>0</v>
      </c>
      <c r="L956" s="51">
        <f t="shared" si="46"/>
        <v>0</v>
      </c>
      <c r="M956" s="51">
        <f t="shared" si="47"/>
        <v>0</v>
      </c>
      <c r="N956" s="51">
        <f t="shared" si="47"/>
        <v>0</v>
      </c>
      <c r="O956" s="51">
        <f t="shared" si="47"/>
        <v>0</v>
      </c>
      <c r="P956" s="51">
        <f t="shared" si="47"/>
        <v>0</v>
      </c>
      <c r="Q956" s="51">
        <f t="shared" si="47"/>
        <v>0</v>
      </c>
      <c r="R956" s="51">
        <f t="shared" si="47"/>
        <v>0</v>
      </c>
    </row>
    <row r="957" spans="1:18" x14ac:dyDescent="0.25">
      <c r="A957" s="17"/>
      <c r="B957" s="52"/>
      <c r="C957" s="17"/>
      <c r="D957" s="17"/>
      <c r="E957" s="17"/>
      <c r="F957" s="17"/>
      <c r="G957" s="17"/>
      <c r="H957" s="17"/>
      <c r="I957" s="16">
        <f>IF(B957&gt;A_Stammdaten!$B$12,0,SUM(C957,D957,F957,G957)-SUM(E957,H957))</f>
        <v>0</v>
      </c>
      <c r="J957" s="51">
        <f>HLOOKUP(A_Stammdaten!$B$12,$L$4:$R$2504,ROW(B957)-3,FALSE)+IF(OR(B957=0,A_Stammdaten!$B$12&lt;B957),0,I957*1/20)</f>
        <v>0</v>
      </c>
      <c r="K957" s="51">
        <f>HLOOKUP(A_Stammdaten!$B$12,$L$4:$R$2504,ROW(B957)-3,FALSE)</f>
        <v>0</v>
      </c>
      <c r="L957" s="51">
        <f t="shared" si="46"/>
        <v>0</v>
      </c>
      <c r="M957" s="51">
        <f t="shared" si="47"/>
        <v>0</v>
      </c>
      <c r="N957" s="51">
        <f t="shared" si="47"/>
        <v>0</v>
      </c>
      <c r="O957" s="51">
        <f t="shared" si="47"/>
        <v>0</v>
      </c>
      <c r="P957" s="51">
        <f t="shared" si="47"/>
        <v>0</v>
      </c>
      <c r="Q957" s="51">
        <f t="shared" si="47"/>
        <v>0</v>
      </c>
      <c r="R957" s="51">
        <f t="shared" si="47"/>
        <v>0</v>
      </c>
    </row>
    <row r="958" spans="1:18" x14ac:dyDescent="0.25">
      <c r="A958" s="17"/>
      <c r="B958" s="52"/>
      <c r="C958" s="17"/>
      <c r="D958" s="17"/>
      <c r="E958" s="17"/>
      <c r="F958" s="17"/>
      <c r="G958" s="17"/>
      <c r="H958" s="17"/>
      <c r="I958" s="16">
        <f>IF(B958&gt;A_Stammdaten!$B$12,0,SUM(C958,D958,F958,G958)-SUM(E958,H958))</f>
        <v>0</v>
      </c>
      <c r="J958" s="51">
        <f>HLOOKUP(A_Stammdaten!$B$12,$L$4:$R$2504,ROW(B958)-3,FALSE)+IF(OR(B958=0,A_Stammdaten!$B$12&lt;B958),0,I958*1/20)</f>
        <v>0</v>
      </c>
      <c r="K958" s="51">
        <f>HLOOKUP(A_Stammdaten!$B$12,$L$4:$R$2504,ROW(B958)-3,FALSE)</f>
        <v>0</v>
      </c>
      <c r="L958" s="51">
        <f t="shared" si="46"/>
        <v>0</v>
      </c>
      <c r="M958" s="51">
        <f t="shared" si="47"/>
        <v>0</v>
      </c>
      <c r="N958" s="51">
        <f t="shared" si="47"/>
        <v>0</v>
      </c>
      <c r="O958" s="51">
        <f t="shared" si="47"/>
        <v>0</v>
      </c>
      <c r="P958" s="51">
        <f t="shared" si="47"/>
        <v>0</v>
      </c>
      <c r="Q958" s="51">
        <f t="shared" si="47"/>
        <v>0</v>
      </c>
      <c r="R958" s="51">
        <f t="shared" si="47"/>
        <v>0</v>
      </c>
    </row>
    <row r="959" spans="1:18" x14ac:dyDescent="0.25">
      <c r="A959" s="17"/>
      <c r="B959" s="52"/>
      <c r="C959" s="17"/>
      <c r="D959" s="17"/>
      <c r="E959" s="17"/>
      <c r="F959" s="17"/>
      <c r="G959" s="17"/>
      <c r="H959" s="17"/>
      <c r="I959" s="16">
        <f>IF(B959&gt;A_Stammdaten!$B$12,0,SUM(C959,D959,F959,G959)-SUM(E959,H959))</f>
        <v>0</v>
      </c>
      <c r="J959" s="51">
        <f>HLOOKUP(A_Stammdaten!$B$12,$L$4:$R$2504,ROW(B959)-3,FALSE)+IF(OR(B959=0,A_Stammdaten!$B$12&lt;B959),0,I959*1/20)</f>
        <v>0</v>
      </c>
      <c r="K959" s="51">
        <f>HLOOKUP(A_Stammdaten!$B$12,$L$4:$R$2504,ROW(B959)-3,FALSE)</f>
        <v>0</v>
      </c>
      <c r="L959" s="51">
        <f t="shared" si="46"/>
        <v>0</v>
      </c>
      <c r="M959" s="51">
        <f t="shared" si="47"/>
        <v>0</v>
      </c>
      <c r="N959" s="51">
        <f t="shared" si="47"/>
        <v>0</v>
      </c>
      <c r="O959" s="51">
        <f t="shared" si="47"/>
        <v>0</v>
      </c>
      <c r="P959" s="51">
        <f t="shared" si="47"/>
        <v>0</v>
      </c>
      <c r="Q959" s="51">
        <f t="shared" si="47"/>
        <v>0</v>
      </c>
      <c r="R959" s="51">
        <f t="shared" si="47"/>
        <v>0</v>
      </c>
    </row>
    <row r="960" spans="1:18" x14ac:dyDescent="0.25">
      <c r="A960" s="17"/>
      <c r="B960" s="52"/>
      <c r="C960" s="17"/>
      <c r="D960" s="17"/>
      <c r="E960" s="17"/>
      <c r="F960" s="17"/>
      <c r="G960" s="17"/>
      <c r="H960" s="17"/>
      <c r="I960" s="16">
        <f>IF(B960&gt;A_Stammdaten!$B$12,0,SUM(C960,D960,F960,G960)-SUM(E960,H960))</f>
        <v>0</v>
      </c>
      <c r="J960" s="51">
        <f>HLOOKUP(A_Stammdaten!$B$12,$L$4:$R$2504,ROW(B960)-3,FALSE)+IF(OR(B960=0,A_Stammdaten!$B$12&lt;B960),0,I960*1/20)</f>
        <v>0</v>
      </c>
      <c r="K960" s="51">
        <f>HLOOKUP(A_Stammdaten!$B$12,$L$4:$R$2504,ROW(B960)-3,FALSE)</f>
        <v>0</v>
      </c>
      <c r="L960" s="51">
        <f t="shared" ref="L960:L1023" si="48">IF(OR($I960=0,L$4&lt;$B960,$B960=0,20-(L$4-$B960)=0),0,$I960*(19-(L$4-$B960))/20)</f>
        <v>0</v>
      </c>
      <c r="M960" s="51">
        <f t="shared" si="47"/>
        <v>0</v>
      </c>
      <c r="N960" s="51">
        <f t="shared" si="47"/>
        <v>0</v>
      </c>
      <c r="O960" s="51">
        <f t="shared" si="47"/>
        <v>0</v>
      </c>
      <c r="P960" s="51">
        <f t="shared" si="47"/>
        <v>0</v>
      </c>
      <c r="Q960" s="51">
        <f t="shared" si="47"/>
        <v>0</v>
      </c>
      <c r="R960" s="51">
        <f t="shared" si="47"/>
        <v>0</v>
      </c>
    </row>
    <row r="961" spans="1:18" x14ac:dyDescent="0.25">
      <c r="A961" s="17"/>
      <c r="B961" s="52"/>
      <c r="C961" s="17"/>
      <c r="D961" s="17"/>
      <c r="E961" s="17"/>
      <c r="F961" s="17"/>
      <c r="G961" s="17"/>
      <c r="H961" s="17"/>
      <c r="I961" s="16">
        <f>IF(B961&gt;A_Stammdaten!$B$12,0,SUM(C961,D961,F961,G961)-SUM(E961,H961))</f>
        <v>0</v>
      </c>
      <c r="J961" s="51">
        <f>HLOOKUP(A_Stammdaten!$B$12,$L$4:$R$2504,ROW(B961)-3,FALSE)+IF(OR(B961=0,A_Stammdaten!$B$12&lt;B961),0,I961*1/20)</f>
        <v>0</v>
      </c>
      <c r="K961" s="51">
        <f>HLOOKUP(A_Stammdaten!$B$12,$L$4:$R$2504,ROW(B961)-3,FALSE)</f>
        <v>0</v>
      </c>
      <c r="L961" s="51">
        <f t="shared" si="48"/>
        <v>0</v>
      </c>
      <c r="M961" s="51">
        <f t="shared" si="47"/>
        <v>0</v>
      </c>
      <c r="N961" s="51">
        <f t="shared" si="47"/>
        <v>0</v>
      </c>
      <c r="O961" s="51">
        <f t="shared" si="47"/>
        <v>0</v>
      </c>
      <c r="P961" s="51">
        <f t="shared" si="47"/>
        <v>0</v>
      </c>
      <c r="Q961" s="51">
        <f t="shared" si="47"/>
        <v>0</v>
      </c>
      <c r="R961" s="51">
        <f t="shared" si="47"/>
        <v>0</v>
      </c>
    </row>
    <row r="962" spans="1:18" x14ac:dyDescent="0.25">
      <c r="A962" s="17"/>
      <c r="B962" s="52"/>
      <c r="C962" s="17"/>
      <c r="D962" s="17"/>
      <c r="E962" s="17"/>
      <c r="F962" s="17"/>
      <c r="G962" s="17"/>
      <c r="H962" s="17"/>
      <c r="I962" s="16">
        <f>IF(B962&gt;A_Stammdaten!$B$12,0,SUM(C962,D962,F962,G962)-SUM(E962,H962))</f>
        <v>0</v>
      </c>
      <c r="J962" s="51">
        <f>HLOOKUP(A_Stammdaten!$B$12,$L$4:$R$2504,ROW(B962)-3,FALSE)+IF(OR(B962=0,A_Stammdaten!$B$12&lt;B962),0,I962*1/20)</f>
        <v>0</v>
      </c>
      <c r="K962" s="51">
        <f>HLOOKUP(A_Stammdaten!$B$12,$L$4:$R$2504,ROW(B962)-3,FALSE)</f>
        <v>0</v>
      </c>
      <c r="L962" s="51">
        <f t="shared" si="48"/>
        <v>0</v>
      </c>
      <c r="M962" s="51">
        <f t="shared" si="47"/>
        <v>0</v>
      </c>
      <c r="N962" s="51">
        <f t="shared" si="47"/>
        <v>0</v>
      </c>
      <c r="O962" s="51">
        <f t="shared" si="47"/>
        <v>0</v>
      </c>
      <c r="P962" s="51">
        <f t="shared" si="47"/>
        <v>0</v>
      </c>
      <c r="Q962" s="51">
        <f t="shared" si="47"/>
        <v>0</v>
      </c>
      <c r="R962" s="51">
        <f t="shared" si="47"/>
        <v>0</v>
      </c>
    </row>
    <row r="963" spans="1:18" x14ac:dyDescent="0.25">
      <c r="A963" s="17"/>
      <c r="B963" s="52"/>
      <c r="C963" s="17"/>
      <c r="D963" s="17"/>
      <c r="E963" s="17"/>
      <c r="F963" s="17"/>
      <c r="G963" s="17"/>
      <c r="H963" s="17"/>
      <c r="I963" s="16">
        <f>IF(B963&gt;A_Stammdaten!$B$12,0,SUM(C963,D963,F963,G963)-SUM(E963,H963))</f>
        <v>0</v>
      </c>
      <c r="J963" s="51">
        <f>HLOOKUP(A_Stammdaten!$B$12,$L$4:$R$2504,ROW(B963)-3,FALSE)+IF(OR(B963=0,A_Stammdaten!$B$12&lt;B963),0,I963*1/20)</f>
        <v>0</v>
      </c>
      <c r="K963" s="51">
        <f>HLOOKUP(A_Stammdaten!$B$12,$L$4:$R$2504,ROW(B963)-3,FALSE)</f>
        <v>0</v>
      </c>
      <c r="L963" s="51">
        <f t="shared" si="48"/>
        <v>0</v>
      </c>
      <c r="M963" s="51">
        <f t="shared" si="47"/>
        <v>0</v>
      </c>
      <c r="N963" s="51">
        <f t="shared" si="47"/>
        <v>0</v>
      </c>
      <c r="O963" s="51">
        <f t="shared" si="47"/>
        <v>0</v>
      </c>
      <c r="P963" s="51">
        <f t="shared" si="47"/>
        <v>0</v>
      </c>
      <c r="Q963" s="51">
        <f t="shared" si="47"/>
        <v>0</v>
      </c>
      <c r="R963" s="51">
        <f t="shared" si="47"/>
        <v>0</v>
      </c>
    </row>
    <row r="964" spans="1:18" x14ac:dyDescent="0.25">
      <c r="A964" s="17"/>
      <c r="B964" s="52"/>
      <c r="C964" s="17"/>
      <c r="D964" s="17"/>
      <c r="E964" s="17"/>
      <c r="F964" s="17"/>
      <c r="G964" s="17"/>
      <c r="H964" s="17"/>
      <c r="I964" s="16">
        <f>IF(B964&gt;A_Stammdaten!$B$12,0,SUM(C964,D964,F964,G964)-SUM(E964,H964))</f>
        <v>0</v>
      </c>
      <c r="J964" s="51">
        <f>HLOOKUP(A_Stammdaten!$B$12,$L$4:$R$2504,ROW(B964)-3,FALSE)+IF(OR(B964=0,A_Stammdaten!$B$12&lt;B964),0,I964*1/20)</f>
        <v>0</v>
      </c>
      <c r="K964" s="51">
        <f>HLOOKUP(A_Stammdaten!$B$12,$L$4:$R$2504,ROW(B964)-3,FALSE)</f>
        <v>0</v>
      </c>
      <c r="L964" s="51">
        <f t="shared" si="48"/>
        <v>0</v>
      </c>
      <c r="M964" s="51">
        <f t="shared" si="47"/>
        <v>0</v>
      </c>
      <c r="N964" s="51">
        <f t="shared" si="47"/>
        <v>0</v>
      </c>
      <c r="O964" s="51">
        <f t="shared" si="47"/>
        <v>0</v>
      </c>
      <c r="P964" s="51">
        <f t="shared" si="47"/>
        <v>0</v>
      </c>
      <c r="Q964" s="51">
        <f t="shared" si="47"/>
        <v>0</v>
      </c>
      <c r="R964" s="51">
        <f t="shared" si="47"/>
        <v>0</v>
      </c>
    </row>
    <row r="965" spans="1:18" x14ac:dyDescent="0.25">
      <c r="A965" s="17"/>
      <c r="B965" s="52"/>
      <c r="C965" s="17"/>
      <c r="D965" s="17"/>
      <c r="E965" s="17"/>
      <c r="F965" s="17"/>
      <c r="G965" s="17"/>
      <c r="H965" s="17"/>
      <c r="I965" s="16">
        <f>IF(B965&gt;A_Stammdaten!$B$12,0,SUM(C965,D965,F965,G965)-SUM(E965,H965))</f>
        <v>0</v>
      </c>
      <c r="J965" s="51">
        <f>HLOOKUP(A_Stammdaten!$B$12,$L$4:$R$2504,ROW(B965)-3,FALSE)+IF(OR(B965=0,A_Stammdaten!$B$12&lt;B965),0,I965*1/20)</f>
        <v>0</v>
      </c>
      <c r="K965" s="51">
        <f>HLOOKUP(A_Stammdaten!$B$12,$L$4:$R$2504,ROW(B965)-3,FALSE)</f>
        <v>0</v>
      </c>
      <c r="L965" s="51">
        <f t="shared" si="48"/>
        <v>0</v>
      </c>
      <c r="M965" s="51">
        <f t="shared" si="47"/>
        <v>0</v>
      </c>
      <c r="N965" s="51">
        <f t="shared" si="47"/>
        <v>0</v>
      </c>
      <c r="O965" s="51">
        <f t="shared" si="47"/>
        <v>0</v>
      </c>
      <c r="P965" s="51">
        <f t="shared" si="47"/>
        <v>0</v>
      </c>
      <c r="Q965" s="51">
        <f t="shared" si="47"/>
        <v>0</v>
      </c>
      <c r="R965" s="51">
        <f t="shared" si="47"/>
        <v>0</v>
      </c>
    </row>
    <row r="966" spans="1:18" x14ac:dyDescent="0.25">
      <c r="A966" s="17"/>
      <c r="B966" s="52"/>
      <c r="C966" s="17"/>
      <c r="D966" s="17"/>
      <c r="E966" s="17"/>
      <c r="F966" s="17"/>
      <c r="G966" s="17"/>
      <c r="H966" s="17"/>
      <c r="I966" s="16">
        <f>IF(B966&gt;A_Stammdaten!$B$12,0,SUM(C966,D966,F966,G966)-SUM(E966,H966))</f>
        <v>0</v>
      </c>
      <c r="J966" s="51">
        <f>HLOOKUP(A_Stammdaten!$B$12,$L$4:$R$2504,ROW(B966)-3,FALSE)+IF(OR(B966=0,A_Stammdaten!$B$12&lt;B966),0,I966*1/20)</f>
        <v>0</v>
      </c>
      <c r="K966" s="51">
        <f>HLOOKUP(A_Stammdaten!$B$12,$L$4:$R$2504,ROW(B966)-3,FALSE)</f>
        <v>0</v>
      </c>
      <c r="L966" s="51">
        <f t="shared" si="48"/>
        <v>0</v>
      </c>
      <c r="M966" s="51">
        <f t="shared" si="47"/>
        <v>0</v>
      </c>
      <c r="N966" s="51">
        <f t="shared" si="47"/>
        <v>0</v>
      </c>
      <c r="O966" s="51">
        <f t="shared" si="47"/>
        <v>0</v>
      </c>
      <c r="P966" s="51">
        <f t="shared" si="47"/>
        <v>0</v>
      </c>
      <c r="Q966" s="51">
        <f t="shared" si="47"/>
        <v>0</v>
      </c>
      <c r="R966" s="51">
        <f t="shared" si="47"/>
        <v>0</v>
      </c>
    </row>
    <row r="967" spans="1:18" x14ac:dyDescent="0.25">
      <c r="A967" s="17"/>
      <c r="B967" s="52"/>
      <c r="C967" s="17"/>
      <c r="D967" s="17"/>
      <c r="E967" s="17"/>
      <c r="F967" s="17"/>
      <c r="G967" s="17"/>
      <c r="H967" s="17"/>
      <c r="I967" s="16">
        <f>IF(B967&gt;A_Stammdaten!$B$12,0,SUM(C967,D967,F967,G967)-SUM(E967,H967))</f>
        <v>0</v>
      </c>
      <c r="J967" s="51">
        <f>HLOOKUP(A_Stammdaten!$B$12,$L$4:$R$2504,ROW(B967)-3,FALSE)+IF(OR(B967=0,A_Stammdaten!$B$12&lt;B967),0,I967*1/20)</f>
        <v>0</v>
      </c>
      <c r="K967" s="51">
        <f>HLOOKUP(A_Stammdaten!$B$12,$L$4:$R$2504,ROW(B967)-3,FALSE)</f>
        <v>0</v>
      </c>
      <c r="L967" s="51">
        <f t="shared" si="48"/>
        <v>0</v>
      </c>
      <c r="M967" s="51">
        <f t="shared" si="47"/>
        <v>0</v>
      </c>
      <c r="N967" s="51">
        <f t="shared" si="47"/>
        <v>0</v>
      </c>
      <c r="O967" s="51">
        <f t="shared" si="47"/>
        <v>0</v>
      </c>
      <c r="P967" s="51">
        <f t="shared" si="47"/>
        <v>0</v>
      </c>
      <c r="Q967" s="51">
        <f t="shared" si="47"/>
        <v>0</v>
      </c>
      <c r="R967" s="51">
        <f t="shared" si="47"/>
        <v>0</v>
      </c>
    </row>
    <row r="968" spans="1:18" x14ac:dyDescent="0.25">
      <c r="A968" s="17"/>
      <c r="B968" s="52"/>
      <c r="C968" s="17"/>
      <c r="D968" s="17"/>
      <c r="E968" s="17"/>
      <c r="F968" s="17"/>
      <c r="G968" s="17"/>
      <c r="H968" s="17"/>
      <c r="I968" s="16">
        <f>IF(B968&gt;A_Stammdaten!$B$12,0,SUM(C968,D968,F968,G968)-SUM(E968,H968))</f>
        <v>0</v>
      </c>
      <c r="J968" s="51">
        <f>HLOOKUP(A_Stammdaten!$B$12,$L$4:$R$2504,ROW(B968)-3,FALSE)+IF(OR(B968=0,A_Stammdaten!$B$12&lt;B968),0,I968*1/20)</f>
        <v>0</v>
      </c>
      <c r="K968" s="51">
        <f>HLOOKUP(A_Stammdaten!$B$12,$L$4:$R$2504,ROW(B968)-3,FALSE)</f>
        <v>0</v>
      </c>
      <c r="L968" s="51">
        <f t="shared" si="48"/>
        <v>0</v>
      </c>
      <c r="M968" s="51">
        <f t="shared" si="47"/>
        <v>0</v>
      </c>
      <c r="N968" s="51">
        <f t="shared" si="47"/>
        <v>0</v>
      </c>
      <c r="O968" s="51">
        <f t="shared" si="47"/>
        <v>0</v>
      </c>
      <c r="P968" s="51">
        <f t="shared" si="47"/>
        <v>0</v>
      </c>
      <c r="Q968" s="51">
        <f t="shared" si="47"/>
        <v>0</v>
      </c>
      <c r="R968" s="51">
        <f t="shared" si="47"/>
        <v>0</v>
      </c>
    </row>
    <row r="969" spans="1:18" x14ac:dyDescent="0.25">
      <c r="A969" s="17"/>
      <c r="B969" s="52"/>
      <c r="C969" s="17"/>
      <c r="D969" s="17"/>
      <c r="E969" s="17"/>
      <c r="F969" s="17"/>
      <c r="G969" s="17"/>
      <c r="H969" s="17"/>
      <c r="I969" s="16">
        <f>IF(B969&gt;A_Stammdaten!$B$12,0,SUM(C969,D969,F969,G969)-SUM(E969,H969))</f>
        <v>0</v>
      </c>
      <c r="J969" s="51">
        <f>HLOOKUP(A_Stammdaten!$B$12,$L$4:$R$2504,ROW(B969)-3,FALSE)+IF(OR(B969=0,A_Stammdaten!$B$12&lt;B969),0,I969*1/20)</f>
        <v>0</v>
      </c>
      <c r="K969" s="51">
        <f>HLOOKUP(A_Stammdaten!$B$12,$L$4:$R$2504,ROW(B969)-3,FALSE)</f>
        <v>0</v>
      </c>
      <c r="L969" s="51">
        <f t="shared" si="48"/>
        <v>0</v>
      </c>
      <c r="M969" s="51">
        <f t="shared" si="47"/>
        <v>0</v>
      </c>
      <c r="N969" s="51">
        <f t="shared" si="47"/>
        <v>0</v>
      </c>
      <c r="O969" s="51">
        <f t="shared" si="47"/>
        <v>0</v>
      </c>
      <c r="P969" s="51">
        <f t="shared" si="47"/>
        <v>0</v>
      </c>
      <c r="Q969" s="51">
        <f t="shared" si="47"/>
        <v>0</v>
      </c>
      <c r="R969" s="51">
        <f t="shared" si="47"/>
        <v>0</v>
      </c>
    </row>
    <row r="970" spans="1:18" x14ac:dyDescent="0.25">
      <c r="A970" s="17"/>
      <c r="B970" s="52"/>
      <c r="C970" s="17"/>
      <c r="D970" s="17"/>
      <c r="E970" s="17"/>
      <c r="F970" s="17"/>
      <c r="G970" s="17"/>
      <c r="H970" s="17"/>
      <c r="I970" s="16">
        <f>IF(B970&gt;A_Stammdaten!$B$12,0,SUM(C970,D970,F970,G970)-SUM(E970,H970))</f>
        <v>0</v>
      </c>
      <c r="J970" s="51">
        <f>HLOOKUP(A_Stammdaten!$B$12,$L$4:$R$2504,ROW(B970)-3,FALSE)+IF(OR(B970=0,A_Stammdaten!$B$12&lt;B970),0,I970*1/20)</f>
        <v>0</v>
      </c>
      <c r="K970" s="51">
        <f>HLOOKUP(A_Stammdaten!$B$12,$L$4:$R$2504,ROW(B970)-3,FALSE)</f>
        <v>0</v>
      </c>
      <c r="L970" s="51">
        <f t="shared" si="48"/>
        <v>0</v>
      </c>
      <c r="M970" s="51">
        <f t="shared" si="47"/>
        <v>0</v>
      </c>
      <c r="N970" s="51">
        <f t="shared" si="47"/>
        <v>0</v>
      </c>
      <c r="O970" s="51">
        <f t="shared" si="47"/>
        <v>0</v>
      </c>
      <c r="P970" s="51">
        <f t="shared" si="47"/>
        <v>0</v>
      </c>
      <c r="Q970" s="51">
        <f t="shared" si="47"/>
        <v>0</v>
      </c>
      <c r="R970" s="51">
        <f t="shared" si="47"/>
        <v>0</v>
      </c>
    </row>
    <row r="971" spans="1:18" x14ac:dyDescent="0.25">
      <c r="A971" s="17"/>
      <c r="B971" s="52"/>
      <c r="C971" s="17"/>
      <c r="D971" s="17"/>
      <c r="E971" s="17"/>
      <c r="F971" s="17"/>
      <c r="G971" s="17"/>
      <c r="H971" s="17"/>
      <c r="I971" s="16">
        <f>IF(B971&gt;A_Stammdaten!$B$12,0,SUM(C971,D971,F971,G971)-SUM(E971,H971))</f>
        <v>0</v>
      </c>
      <c r="J971" s="51">
        <f>HLOOKUP(A_Stammdaten!$B$12,$L$4:$R$2504,ROW(B971)-3,FALSE)+IF(OR(B971=0,A_Stammdaten!$B$12&lt;B971),0,I971*1/20)</f>
        <v>0</v>
      </c>
      <c r="K971" s="51">
        <f>HLOOKUP(A_Stammdaten!$B$12,$L$4:$R$2504,ROW(B971)-3,FALSE)</f>
        <v>0</v>
      </c>
      <c r="L971" s="51">
        <f t="shared" si="48"/>
        <v>0</v>
      </c>
      <c r="M971" s="51">
        <f t="shared" si="47"/>
        <v>0</v>
      </c>
      <c r="N971" s="51">
        <f t="shared" si="47"/>
        <v>0</v>
      </c>
      <c r="O971" s="51">
        <f t="shared" si="47"/>
        <v>0</v>
      </c>
      <c r="P971" s="51">
        <f t="shared" si="47"/>
        <v>0</v>
      </c>
      <c r="Q971" s="51">
        <f t="shared" si="47"/>
        <v>0</v>
      </c>
      <c r="R971" s="51">
        <f t="shared" si="47"/>
        <v>0</v>
      </c>
    </row>
    <row r="972" spans="1:18" x14ac:dyDescent="0.25">
      <c r="A972" s="17"/>
      <c r="B972" s="52"/>
      <c r="C972" s="17"/>
      <c r="D972" s="17"/>
      <c r="E972" s="17"/>
      <c r="F972" s="17"/>
      <c r="G972" s="17"/>
      <c r="H972" s="17"/>
      <c r="I972" s="16">
        <f>IF(B972&gt;A_Stammdaten!$B$12,0,SUM(C972,D972,F972,G972)-SUM(E972,H972))</f>
        <v>0</v>
      </c>
      <c r="J972" s="51">
        <f>HLOOKUP(A_Stammdaten!$B$12,$L$4:$R$2504,ROW(B972)-3,FALSE)+IF(OR(B972=0,A_Stammdaten!$B$12&lt;B972),0,I972*1/20)</f>
        <v>0</v>
      </c>
      <c r="K972" s="51">
        <f>HLOOKUP(A_Stammdaten!$B$12,$L$4:$R$2504,ROW(B972)-3,FALSE)</f>
        <v>0</v>
      </c>
      <c r="L972" s="51">
        <f t="shared" si="48"/>
        <v>0</v>
      </c>
      <c r="M972" s="51">
        <f t="shared" si="47"/>
        <v>0</v>
      </c>
      <c r="N972" s="51">
        <f t="shared" si="47"/>
        <v>0</v>
      </c>
      <c r="O972" s="51">
        <f t="shared" si="47"/>
        <v>0</v>
      </c>
      <c r="P972" s="51">
        <f t="shared" si="47"/>
        <v>0</v>
      </c>
      <c r="Q972" s="51">
        <f t="shared" si="47"/>
        <v>0</v>
      </c>
      <c r="R972" s="51">
        <f t="shared" si="47"/>
        <v>0</v>
      </c>
    </row>
    <row r="973" spans="1:18" x14ac:dyDescent="0.25">
      <c r="A973" s="17"/>
      <c r="B973" s="52"/>
      <c r="C973" s="17"/>
      <c r="D973" s="17"/>
      <c r="E973" s="17"/>
      <c r="F973" s="17"/>
      <c r="G973" s="17"/>
      <c r="H973" s="17"/>
      <c r="I973" s="16">
        <f>IF(B973&gt;A_Stammdaten!$B$12,0,SUM(C973,D973,F973,G973)-SUM(E973,H973))</f>
        <v>0</v>
      </c>
      <c r="J973" s="51">
        <f>HLOOKUP(A_Stammdaten!$B$12,$L$4:$R$2504,ROW(B973)-3,FALSE)+IF(OR(B973=0,A_Stammdaten!$B$12&lt;B973),0,I973*1/20)</f>
        <v>0</v>
      </c>
      <c r="K973" s="51">
        <f>HLOOKUP(A_Stammdaten!$B$12,$L$4:$R$2504,ROW(B973)-3,FALSE)</f>
        <v>0</v>
      </c>
      <c r="L973" s="51">
        <f t="shared" si="48"/>
        <v>0</v>
      </c>
      <c r="M973" s="51">
        <f t="shared" si="47"/>
        <v>0</v>
      </c>
      <c r="N973" s="51">
        <f t="shared" si="47"/>
        <v>0</v>
      </c>
      <c r="O973" s="51">
        <f t="shared" si="47"/>
        <v>0</v>
      </c>
      <c r="P973" s="51">
        <f t="shared" si="47"/>
        <v>0</v>
      </c>
      <c r="Q973" s="51">
        <f t="shared" si="47"/>
        <v>0</v>
      </c>
      <c r="R973" s="51">
        <f t="shared" si="47"/>
        <v>0</v>
      </c>
    </row>
    <row r="974" spans="1:18" x14ac:dyDescent="0.25">
      <c r="A974" s="17"/>
      <c r="B974" s="52"/>
      <c r="C974" s="17"/>
      <c r="D974" s="17"/>
      <c r="E974" s="17"/>
      <c r="F974" s="17"/>
      <c r="G974" s="17"/>
      <c r="H974" s="17"/>
      <c r="I974" s="16">
        <f>IF(B974&gt;A_Stammdaten!$B$12,0,SUM(C974,D974,F974,G974)-SUM(E974,H974))</f>
        <v>0</v>
      </c>
      <c r="J974" s="51">
        <f>HLOOKUP(A_Stammdaten!$B$12,$L$4:$R$2504,ROW(B974)-3,FALSE)+IF(OR(B974=0,A_Stammdaten!$B$12&lt;B974),0,I974*1/20)</f>
        <v>0</v>
      </c>
      <c r="K974" s="51">
        <f>HLOOKUP(A_Stammdaten!$B$12,$L$4:$R$2504,ROW(B974)-3,FALSE)</f>
        <v>0</v>
      </c>
      <c r="L974" s="51">
        <f t="shared" si="48"/>
        <v>0</v>
      </c>
      <c r="M974" s="51">
        <f t="shared" si="47"/>
        <v>0</v>
      </c>
      <c r="N974" s="51">
        <f t="shared" si="47"/>
        <v>0</v>
      </c>
      <c r="O974" s="51">
        <f t="shared" si="47"/>
        <v>0</v>
      </c>
      <c r="P974" s="51">
        <f t="shared" si="47"/>
        <v>0</v>
      </c>
      <c r="Q974" s="51">
        <f t="shared" si="47"/>
        <v>0</v>
      </c>
      <c r="R974" s="51">
        <f t="shared" si="47"/>
        <v>0</v>
      </c>
    </row>
    <row r="975" spans="1:18" x14ac:dyDescent="0.25">
      <c r="A975" s="17"/>
      <c r="B975" s="52"/>
      <c r="C975" s="17"/>
      <c r="D975" s="17"/>
      <c r="E975" s="17"/>
      <c r="F975" s="17"/>
      <c r="G975" s="17"/>
      <c r="H975" s="17"/>
      <c r="I975" s="16">
        <f>IF(B975&gt;A_Stammdaten!$B$12,0,SUM(C975,D975,F975,G975)-SUM(E975,H975))</f>
        <v>0</v>
      </c>
      <c r="J975" s="51">
        <f>HLOOKUP(A_Stammdaten!$B$12,$L$4:$R$2504,ROW(B975)-3,FALSE)+IF(OR(B975=0,A_Stammdaten!$B$12&lt;B975),0,I975*1/20)</f>
        <v>0</v>
      </c>
      <c r="K975" s="51">
        <f>HLOOKUP(A_Stammdaten!$B$12,$L$4:$R$2504,ROW(B975)-3,FALSE)</f>
        <v>0</v>
      </c>
      <c r="L975" s="51">
        <f t="shared" si="48"/>
        <v>0</v>
      </c>
      <c r="M975" s="51">
        <f t="shared" si="47"/>
        <v>0</v>
      </c>
      <c r="N975" s="51">
        <f t="shared" si="47"/>
        <v>0</v>
      </c>
      <c r="O975" s="51">
        <f t="shared" si="47"/>
        <v>0</v>
      </c>
      <c r="P975" s="51">
        <f t="shared" si="47"/>
        <v>0</v>
      </c>
      <c r="Q975" s="51">
        <f t="shared" si="47"/>
        <v>0</v>
      </c>
      <c r="R975" s="51">
        <f t="shared" si="47"/>
        <v>0</v>
      </c>
    </row>
    <row r="976" spans="1:18" x14ac:dyDescent="0.25">
      <c r="A976" s="17"/>
      <c r="B976" s="52"/>
      <c r="C976" s="17"/>
      <c r="D976" s="17"/>
      <c r="E976" s="17"/>
      <c r="F976" s="17"/>
      <c r="G976" s="17"/>
      <c r="H976" s="17"/>
      <c r="I976" s="16">
        <f>IF(B976&gt;A_Stammdaten!$B$12,0,SUM(C976,D976,F976,G976)-SUM(E976,H976))</f>
        <v>0</v>
      </c>
      <c r="J976" s="51">
        <f>HLOOKUP(A_Stammdaten!$B$12,$L$4:$R$2504,ROW(B976)-3,FALSE)+IF(OR(B976=0,A_Stammdaten!$B$12&lt;B976),0,I976*1/20)</f>
        <v>0</v>
      </c>
      <c r="K976" s="51">
        <f>HLOOKUP(A_Stammdaten!$B$12,$L$4:$R$2504,ROW(B976)-3,FALSE)</f>
        <v>0</v>
      </c>
      <c r="L976" s="51">
        <f t="shared" si="48"/>
        <v>0</v>
      </c>
      <c r="M976" s="51">
        <f t="shared" si="47"/>
        <v>0</v>
      </c>
      <c r="N976" s="51">
        <f t="shared" si="47"/>
        <v>0</v>
      </c>
      <c r="O976" s="51">
        <f t="shared" si="47"/>
        <v>0</v>
      </c>
      <c r="P976" s="51">
        <f t="shared" si="47"/>
        <v>0</v>
      </c>
      <c r="Q976" s="51">
        <f t="shared" si="47"/>
        <v>0</v>
      </c>
      <c r="R976" s="51">
        <f t="shared" si="47"/>
        <v>0</v>
      </c>
    </row>
    <row r="977" spans="1:18" x14ac:dyDescent="0.25">
      <c r="A977" s="17"/>
      <c r="B977" s="52"/>
      <c r="C977" s="17"/>
      <c r="D977" s="17"/>
      <c r="E977" s="17"/>
      <c r="F977" s="17"/>
      <c r="G977" s="17"/>
      <c r="H977" s="17"/>
      <c r="I977" s="16">
        <f>IF(B977&gt;A_Stammdaten!$B$12,0,SUM(C977,D977,F977,G977)-SUM(E977,H977))</f>
        <v>0</v>
      </c>
      <c r="J977" s="51">
        <f>HLOOKUP(A_Stammdaten!$B$12,$L$4:$R$2504,ROW(B977)-3,FALSE)+IF(OR(B977=0,A_Stammdaten!$B$12&lt;B977),0,I977*1/20)</f>
        <v>0</v>
      </c>
      <c r="K977" s="51">
        <f>HLOOKUP(A_Stammdaten!$B$12,$L$4:$R$2504,ROW(B977)-3,FALSE)</f>
        <v>0</v>
      </c>
      <c r="L977" s="51">
        <f t="shared" si="48"/>
        <v>0</v>
      </c>
      <c r="M977" s="51">
        <f t="shared" si="47"/>
        <v>0</v>
      </c>
      <c r="N977" s="51">
        <f t="shared" si="47"/>
        <v>0</v>
      </c>
      <c r="O977" s="51">
        <f t="shared" si="47"/>
        <v>0</v>
      </c>
      <c r="P977" s="51">
        <f t="shared" si="47"/>
        <v>0</v>
      </c>
      <c r="Q977" s="51">
        <f t="shared" si="47"/>
        <v>0</v>
      </c>
      <c r="R977" s="51">
        <f t="shared" ref="M977:R1020" si="49">IF(OR($I977=0,R$4&lt;$B977,$B977=0,20-(R$4-$B977)=0),0,$I977*(19-(R$4-$B977))/20)</f>
        <v>0</v>
      </c>
    </row>
    <row r="978" spans="1:18" x14ac:dyDescent="0.25">
      <c r="A978" s="17"/>
      <c r="B978" s="52"/>
      <c r="C978" s="17"/>
      <c r="D978" s="17"/>
      <c r="E978" s="17"/>
      <c r="F978" s="17"/>
      <c r="G978" s="17"/>
      <c r="H978" s="17"/>
      <c r="I978" s="16">
        <f>IF(B978&gt;A_Stammdaten!$B$12,0,SUM(C978,D978,F978,G978)-SUM(E978,H978))</f>
        <v>0</v>
      </c>
      <c r="J978" s="51">
        <f>HLOOKUP(A_Stammdaten!$B$12,$L$4:$R$2504,ROW(B978)-3,FALSE)+IF(OR(B978=0,A_Stammdaten!$B$12&lt;B978),0,I978*1/20)</f>
        <v>0</v>
      </c>
      <c r="K978" s="51">
        <f>HLOOKUP(A_Stammdaten!$B$12,$L$4:$R$2504,ROW(B978)-3,FALSE)</f>
        <v>0</v>
      </c>
      <c r="L978" s="51">
        <f t="shared" si="48"/>
        <v>0</v>
      </c>
      <c r="M978" s="51">
        <f t="shared" si="49"/>
        <v>0</v>
      </c>
      <c r="N978" s="51">
        <f t="shared" si="49"/>
        <v>0</v>
      </c>
      <c r="O978" s="51">
        <f t="shared" si="49"/>
        <v>0</v>
      </c>
      <c r="P978" s="51">
        <f t="shared" si="49"/>
        <v>0</v>
      </c>
      <c r="Q978" s="51">
        <f t="shared" si="49"/>
        <v>0</v>
      </c>
      <c r="R978" s="51">
        <f t="shared" si="49"/>
        <v>0</v>
      </c>
    </row>
    <row r="979" spans="1:18" x14ac:dyDescent="0.25">
      <c r="A979" s="17"/>
      <c r="B979" s="52"/>
      <c r="C979" s="17"/>
      <c r="D979" s="17"/>
      <c r="E979" s="17"/>
      <c r="F979" s="17"/>
      <c r="G979" s="17"/>
      <c r="H979" s="17"/>
      <c r="I979" s="16">
        <f>IF(B979&gt;A_Stammdaten!$B$12,0,SUM(C979,D979,F979,G979)-SUM(E979,H979))</f>
        <v>0</v>
      </c>
      <c r="J979" s="51">
        <f>HLOOKUP(A_Stammdaten!$B$12,$L$4:$R$2504,ROW(B979)-3,FALSE)+IF(OR(B979=0,A_Stammdaten!$B$12&lt;B979),0,I979*1/20)</f>
        <v>0</v>
      </c>
      <c r="K979" s="51">
        <f>HLOOKUP(A_Stammdaten!$B$12,$L$4:$R$2504,ROW(B979)-3,FALSE)</f>
        <v>0</v>
      </c>
      <c r="L979" s="51">
        <f t="shared" si="48"/>
        <v>0</v>
      </c>
      <c r="M979" s="51">
        <f t="shared" si="49"/>
        <v>0</v>
      </c>
      <c r="N979" s="51">
        <f t="shared" si="49"/>
        <v>0</v>
      </c>
      <c r="O979" s="51">
        <f t="shared" si="49"/>
        <v>0</v>
      </c>
      <c r="P979" s="51">
        <f t="shared" si="49"/>
        <v>0</v>
      </c>
      <c r="Q979" s="51">
        <f t="shared" si="49"/>
        <v>0</v>
      </c>
      <c r="R979" s="51">
        <f t="shared" si="49"/>
        <v>0</v>
      </c>
    </row>
    <row r="980" spans="1:18" x14ac:dyDescent="0.25">
      <c r="A980" s="17"/>
      <c r="B980" s="52"/>
      <c r="C980" s="17"/>
      <c r="D980" s="17"/>
      <c r="E980" s="17"/>
      <c r="F980" s="17"/>
      <c r="G980" s="17"/>
      <c r="H980" s="17"/>
      <c r="I980" s="16">
        <f>IF(B980&gt;A_Stammdaten!$B$12,0,SUM(C980,D980,F980,G980)-SUM(E980,H980))</f>
        <v>0</v>
      </c>
      <c r="J980" s="51">
        <f>HLOOKUP(A_Stammdaten!$B$12,$L$4:$R$2504,ROW(B980)-3,FALSE)+IF(OR(B980=0,A_Stammdaten!$B$12&lt;B980),0,I980*1/20)</f>
        <v>0</v>
      </c>
      <c r="K980" s="51">
        <f>HLOOKUP(A_Stammdaten!$B$12,$L$4:$R$2504,ROW(B980)-3,FALSE)</f>
        <v>0</v>
      </c>
      <c r="L980" s="51">
        <f t="shared" si="48"/>
        <v>0</v>
      </c>
      <c r="M980" s="51">
        <f t="shared" si="49"/>
        <v>0</v>
      </c>
      <c r="N980" s="51">
        <f t="shared" si="49"/>
        <v>0</v>
      </c>
      <c r="O980" s="51">
        <f t="shared" si="49"/>
        <v>0</v>
      </c>
      <c r="P980" s="51">
        <f t="shared" si="49"/>
        <v>0</v>
      </c>
      <c r="Q980" s="51">
        <f t="shared" si="49"/>
        <v>0</v>
      </c>
      <c r="R980" s="51">
        <f t="shared" si="49"/>
        <v>0</v>
      </c>
    </row>
    <row r="981" spans="1:18" x14ac:dyDescent="0.25">
      <c r="A981" s="17"/>
      <c r="B981" s="52"/>
      <c r="C981" s="17"/>
      <c r="D981" s="17"/>
      <c r="E981" s="17"/>
      <c r="F981" s="17"/>
      <c r="G981" s="17"/>
      <c r="H981" s="17"/>
      <c r="I981" s="16">
        <f>IF(B981&gt;A_Stammdaten!$B$12,0,SUM(C981,D981,F981,G981)-SUM(E981,H981))</f>
        <v>0</v>
      </c>
      <c r="J981" s="51">
        <f>HLOOKUP(A_Stammdaten!$B$12,$L$4:$R$2504,ROW(B981)-3,FALSE)+IF(OR(B981=0,A_Stammdaten!$B$12&lt;B981),0,I981*1/20)</f>
        <v>0</v>
      </c>
      <c r="K981" s="51">
        <f>HLOOKUP(A_Stammdaten!$B$12,$L$4:$R$2504,ROW(B981)-3,FALSE)</f>
        <v>0</v>
      </c>
      <c r="L981" s="51">
        <f t="shared" si="48"/>
        <v>0</v>
      </c>
      <c r="M981" s="51">
        <f t="shared" si="49"/>
        <v>0</v>
      </c>
      <c r="N981" s="51">
        <f t="shared" si="49"/>
        <v>0</v>
      </c>
      <c r="O981" s="51">
        <f t="shared" si="49"/>
        <v>0</v>
      </c>
      <c r="P981" s="51">
        <f t="shared" si="49"/>
        <v>0</v>
      </c>
      <c r="Q981" s="51">
        <f t="shared" si="49"/>
        <v>0</v>
      </c>
      <c r="R981" s="51">
        <f t="shared" si="49"/>
        <v>0</v>
      </c>
    </row>
    <row r="982" spans="1:18" x14ac:dyDescent="0.25">
      <c r="A982" s="17"/>
      <c r="B982" s="52"/>
      <c r="C982" s="17"/>
      <c r="D982" s="17"/>
      <c r="E982" s="17"/>
      <c r="F982" s="17"/>
      <c r="G982" s="17"/>
      <c r="H982" s="17"/>
      <c r="I982" s="16">
        <f>IF(B982&gt;A_Stammdaten!$B$12,0,SUM(C982,D982,F982,G982)-SUM(E982,H982))</f>
        <v>0</v>
      </c>
      <c r="J982" s="51">
        <f>HLOOKUP(A_Stammdaten!$B$12,$L$4:$R$2504,ROW(B982)-3,FALSE)+IF(OR(B982=0,A_Stammdaten!$B$12&lt;B982),0,I982*1/20)</f>
        <v>0</v>
      </c>
      <c r="K982" s="51">
        <f>HLOOKUP(A_Stammdaten!$B$12,$L$4:$R$2504,ROW(B982)-3,FALSE)</f>
        <v>0</v>
      </c>
      <c r="L982" s="51">
        <f t="shared" si="48"/>
        <v>0</v>
      </c>
      <c r="M982" s="51">
        <f t="shared" si="49"/>
        <v>0</v>
      </c>
      <c r="N982" s="51">
        <f t="shared" si="49"/>
        <v>0</v>
      </c>
      <c r="O982" s="51">
        <f t="shared" si="49"/>
        <v>0</v>
      </c>
      <c r="P982" s="51">
        <f t="shared" si="49"/>
        <v>0</v>
      </c>
      <c r="Q982" s="51">
        <f t="shared" si="49"/>
        <v>0</v>
      </c>
      <c r="R982" s="51">
        <f t="shared" si="49"/>
        <v>0</v>
      </c>
    </row>
    <row r="983" spans="1:18" x14ac:dyDescent="0.25">
      <c r="A983" s="17"/>
      <c r="B983" s="52"/>
      <c r="C983" s="17"/>
      <c r="D983" s="17"/>
      <c r="E983" s="17"/>
      <c r="F983" s="17"/>
      <c r="G983" s="17"/>
      <c r="H983" s="17"/>
      <c r="I983" s="16">
        <f>IF(B983&gt;A_Stammdaten!$B$12,0,SUM(C983,D983,F983,G983)-SUM(E983,H983))</f>
        <v>0</v>
      </c>
      <c r="J983" s="51">
        <f>HLOOKUP(A_Stammdaten!$B$12,$L$4:$R$2504,ROW(B983)-3,FALSE)+IF(OR(B983=0,A_Stammdaten!$B$12&lt;B983),0,I983*1/20)</f>
        <v>0</v>
      </c>
      <c r="K983" s="51">
        <f>HLOOKUP(A_Stammdaten!$B$12,$L$4:$R$2504,ROW(B983)-3,FALSE)</f>
        <v>0</v>
      </c>
      <c r="L983" s="51">
        <f t="shared" si="48"/>
        <v>0</v>
      </c>
      <c r="M983" s="51">
        <f t="shared" si="49"/>
        <v>0</v>
      </c>
      <c r="N983" s="51">
        <f t="shared" si="49"/>
        <v>0</v>
      </c>
      <c r="O983" s="51">
        <f t="shared" si="49"/>
        <v>0</v>
      </c>
      <c r="P983" s="51">
        <f t="shared" si="49"/>
        <v>0</v>
      </c>
      <c r="Q983" s="51">
        <f t="shared" si="49"/>
        <v>0</v>
      </c>
      <c r="R983" s="51">
        <f t="shared" si="49"/>
        <v>0</v>
      </c>
    </row>
    <row r="984" spans="1:18" x14ac:dyDescent="0.25">
      <c r="A984" s="17"/>
      <c r="B984" s="52"/>
      <c r="C984" s="17"/>
      <c r="D984" s="17"/>
      <c r="E984" s="17"/>
      <c r="F984" s="17"/>
      <c r="G984" s="17"/>
      <c r="H984" s="17"/>
      <c r="I984" s="16">
        <f>IF(B984&gt;A_Stammdaten!$B$12,0,SUM(C984,D984,F984,G984)-SUM(E984,H984))</f>
        <v>0</v>
      </c>
      <c r="J984" s="51">
        <f>HLOOKUP(A_Stammdaten!$B$12,$L$4:$R$2504,ROW(B984)-3,FALSE)+IF(OR(B984=0,A_Stammdaten!$B$12&lt;B984),0,I984*1/20)</f>
        <v>0</v>
      </c>
      <c r="K984" s="51">
        <f>HLOOKUP(A_Stammdaten!$B$12,$L$4:$R$2504,ROW(B984)-3,FALSE)</f>
        <v>0</v>
      </c>
      <c r="L984" s="51">
        <f t="shared" si="48"/>
        <v>0</v>
      </c>
      <c r="M984" s="51">
        <f t="shared" si="49"/>
        <v>0</v>
      </c>
      <c r="N984" s="51">
        <f t="shared" si="49"/>
        <v>0</v>
      </c>
      <c r="O984" s="51">
        <f t="shared" si="49"/>
        <v>0</v>
      </c>
      <c r="P984" s="51">
        <f t="shared" si="49"/>
        <v>0</v>
      </c>
      <c r="Q984" s="51">
        <f t="shared" si="49"/>
        <v>0</v>
      </c>
      <c r="R984" s="51">
        <f t="shared" si="49"/>
        <v>0</v>
      </c>
    </row>
    <row r="985" spans="1:18" x14ac:dyDescent="0.25">
      <c r="A985" s="17"/>
      <c r="B985" s="52"/>
      <c r="C985" s="17"/>
      <c r="D985" s="17"/>
      <c r="E985" s="17"/>
      <c r="F985" s="17"/>
      <c r="G985" s="17"/>
      <c r="H985" s="17"/>
      <c r="I985" s="16">
        <f>IF(B985&gt;A_Stammdaten!$B$12,0,SUM(C985,D985,F985,G985)-SUM(E985,H985))</f>
        <v>0</v>
      </c>
      <c r="J985" s="51">
        <f>HLOOKUP(A_Stammdaten!$B$12,$L$4:$R$2504,ROW(B985)-3,FALSE)+IF(OR(B985=0,A_Stammdaten!$B$12&lt;B985),0,I985*1/20)</f>
        <v>0</v>
      </c>
      <c r="K985" s="51">
        <f>HLOOKUP(A_Stammdaten!$B$12,$L$4:$R$2504,ROW(B985)-3,FALSE)</f>
        <v>0</v>
      </c>
      <c r="L985" s="51">
        <f t="shared" si="48"/>
        <v>0</v>
      </c>
      <c r="M985" s="51">
        <f t="shared" si="49"/>
        <v>0</v>
      </c>
      <c r="N985" s="51">
        <f t="shared" si="49"/>
        <v>0</v>
      </c>
      <c r="O985" s="51">
        <f t="shared" si="49"/>
        <v>0</v>
      </c>
      <c r="P985" s="51">
        <f t="shared" si="49"/>
        <v>0</v>
      </c>
      <c r="Q985" s="51">
        <f t="shared" si="49"/>
        <v>0</v>
      </c>
      <c r="R985" s="51">
        <f t="shared" si="49"/>
        <v>0</v>
      </c>
    </row>
    <row r="986" spans="1:18" x14ac:dyDescent="0.25">
      <c r="A986" s="17"/>
      <c r="B986" s="52"/>
      <c r="C986" s="17"/>
      <c r="D986" s="17"/>
      <c r="E986" s="17"/>
      <c r="F986" s="17"/>
      <c r="G986" s="17"/>
      <c r="H986" s="17"/>
      <c r="I986" s="16">
        <f>IF(B986&gt;A_Stammdaten!$B$12,0,SUM(C986,D986,F986,G986)-SUM(E986,H986))</f>
        <v>0</v>
      </c>
      <c r="J986" s="51">
        <f>HLOOKUP(A_Stammdaten!$B$12,$L$4:$R$2504,ROW(B986)-3,FALSE)+IF(OR(B986=0,A_Stammdaten!$B$12&lt;B986),0,I986*1/20)</f>
        <v>0</v>
      </c>
      <c r="K986" s="51">
        <f>HLOOKUP(A_Stammdaten!$B$12,$L$4:$R$2504,ROW(B986)-3,FALSE)</f>
        <v>0</v>
      </c>
      <c r="L986" s="51">
        <f t="shared" si="48"/>
        <v>0</v>
      </c>
      <c r="M986" s="51">
        <f t="shared" si="49"/>
        <v>0</v>
      </c>
      <c r="N986" s="51">
        <f t="shared" si="49"/>
        <v>0</v>
      </c>
      <c r="O986" s="51">
        <f t="shared" si="49"/>
        <v>0</v>
      </c>
      <c r="P986" s="51">
        <f t="shared" si="49"/>
        <v>0</v>
      </c>
      <c r="Q986" s="51">
        <f t="shared" si="49"/>
        <v>0</v>
      </c>
      <c r="R986" s="51">
        <f t="shared" si="49"/>
        <v>0</v>
      </c>
    </row>
    <row r="987" spans="1:18" x14ac:dyDescent="0.25">
      <c r="A987" s="17"/>
      <c r="B987" s="52"/>
      <c r="C987" s="17"/>
      <c r="D987" s="17"/>
      <c r="E987" s="17"/>
      <c r="F987" s="17"/>
      <c r="G987" s="17"/>
      <c r="H987" s="17"/>
      <c r="I987" s="16">
        <f>IF(B987&gt;A_Stammdaten!$B$12,0,SUM(C987,D987,F987,G987)-SUM(E987,H987))</f>
        <v>0</v>
      </c>
      <c r="J987" s="51">
        <f>HLOOKUP(A_Stammdaten!$B$12,$L$4:$R$2504,ROW(B987)-3,FALSE)+IF(OR(B987=0,A_Stammdaten!$B$12&lt;B987),0,I987*1/20)</f>
        <v>0</v>
      </c>
      <c r="K987" s="51">
        <f>HLOOKUP(A_Stammdaten!$B$12,$L$4:$R$2504,ROW(B987)-3,FALSE)</f>
        <v>0</v>
      </c>
      <c r="L987" s="51">
        <f t="shared" si="48"/>
        <v>0</v>
      </c>
      <c r="M987" s="51">
        <f t="shared" si="49"/>
        <v>0</v>
      </c>
      <c r="N987" s="51">
        <f t="shared" si="49"/>
        <v>0</v>
      </c>
      <c r="O987" s="51">
        <f t="shared" si="49"/>
        <v>0</v>
      </c>
      <c r="P987" s="51">
        <f t="shared" si="49"/>
        <v>0</v>
      </c>
      <c r="Q987" s="51">
        <f t="shared" si="49"/>
        <v>0</v>
      </c>
      <c r="R987" s="51">
        <f t="shared" si="49"/>
        <v>0</v>
      </c>
    </row>
    <row r="988" spans="1:18" x14ac:dyDescent="0.25">
      <c r="A988" s="17"/>
      <c r="B988" s="52"/>
      <c r="C988" s="17"/>
      <c r="D988" s="17"/>
      <c r="E988" s="17"/>
      <c r="F988" s="17"/>
      <c r="G988" s="17"/>
      <c r="H988" s="17"/>
      <c r="I988" s="16">
        <f>IF(B988&gt;A_Stammdaten!$B$12,0,SUM(C988,D988,F988,G988)-SUM(E988,H988))</f>
        <v>0</v>
      </c>
      <c r="J988" s="51">
        <f>HLOOKUP(A_Stammdaten!$B$12,$L$4:$R$2504,ROW(B988)-3,FALSE)+IF(OR(B988=0,A_Stammdaten!$B$12&lt;B988),0,I988*1/20)</f>
        <v>0</v>
      </c>
      <c r="K988" s="51">
        <f>HLOOKUP(A_Stammdaten!$B$12,$L$4:$R$2504,ROW(B988)-3,FALSE)</f>
        <v>0</v>
      </c>
      <c r="L988" s="51">
        <f t="shared" si="48"/>
        <v>0</v>
      </c>
      <c r="M988" s="51">
        <f t="shared" si="49"/>
        <v>0</v>
      </c>
      <c r="N988" s="51">
        <f t="shared" si="49"/>
        <v>0</v>
      </c>
      <c r="O988" s="51">
        <f t="shared" si="49"/>
        <v>0</v>
      </c>
      <c r="P988" s="51">
        <f t="shared" si="49"/>
        <v>0</v>
      </c>
      <c r="Q988" s="51">
        <f t="shared" si="49"/>
        <v>0</v>
      </c>
      <c r="R988" s="51">
        <f t="shared" si="49"/>
        <v>0</v>
      </c>
    </row>
    <row r="989" spans="1:18" x14ac:dyDescent="0.25">
      <c r="A989" s="17"/>
      <c r="B989" s="52"/>
      <c r="C989" s="17"/>
      <c r="D989" s="17"/>
      <c r="E989" s="17"/>
      <c r="F989" s="17"/>
      <c r="G989" s="17"/>
      <c r="H989" s="17"/>
      <c r="I989" s="16">
        <f>IF(B989&gt;A_Stammdaten!$B$12,0,SUM(C989,D989,F989,G989)-SUM(E989,H989))</f>
        <v>0</v>
      </c>
      <c r="J989" s="51">
        <f>HLOOKUP(A_Stammdaten!$B$12,$L$4:$R$2504,ROW(B989)-3,FALSE)+IF(OR(B989=0,A_Stammdaten!$B$12&lt;B989),0,I989*1/20)</f>
        <v>0</v>
      </c>
      <c r="K989" s="51">
        <f>HLOOKUP(A_Stammdaten!$B$12,$L$4:$R$2504,ROW(B989)-3,FALSE)</f>
        <v>0</v>
      </c>
      <c r="L989" s="51">
        <f t="shared" si="48"/>
        <v>0</v>
      </c>
      <c r="M989" s="51">
        <f t="shared" si="49"/>
        <v>0</v>
      </c>
      <c r="N989" s="51">
        <f t="shared" si="49"/>
        <v>0</v>
      </c>
      <c r="O989" s="51">
        <f t="shared" si="49"/>
        <v>0</v>
      </c>
      <c r="P989" s="51">
        <f t="shared" si="49"/>
        <v>0</v>
      </c>
      <c r="Q989" s="51">
        <f t="shared" si="49"/>
        <v>0</v>
      </c>
      <c r="R989" s="51">
        <f t="shared" si="49"/>
        <v>0</v>
      </c>
    </row>
    <row r="990" spans="1:18" x14ac:dyDescent="0.25">
      <c r="A990" s="17"/>
      <c r="B990" s="52"/>
      <c r="C990" s="17"/>
      <c r="D990" s="17"/>
      <c r="E990" s="17"/>
      <c r="F990" s="17"/>
      <c r="G990" s="17"/>
      <c r="H990" s="17"/>
      <c r="I990" s="16">
        <f>IF(B990&gt;A_Stammdaten!$B$12,0,SUM(C990,D990,F990,G990)-SUM(E990,H990))</f>
        <v>0</v>
      </c>
      <c r="J990" s="51">
        <f>HLOOKUP(A_Stammdaten!$B$12,$L$4:$R$2504,ROW(B990)-3,FALSE)+IF(OR(B990=0,A_Stammdaten!$B$12&lt;B990),0,I990*1/20)</f>
        <v>0</v>
      </c>
      <c r="K990" s="51">
        <f>HLOOKUP(A_Stammdaten!$B$12,$L$4:$R$2504,ROW(B990)-3,FALSE)</f>
        <v>0</v>
      </c>
      <c r="L990" s="51">
        <f t="shared" si="48"/>
        <v>0</v>
      </c>
      <c r="M990" s="51">
        <f t="shared" si="49"/>
        <v>0</v>
      </c>
      <c r="N990" s="51">
        <f t="shared" si="49"/>
        <v>0</v>
      </c>
      <c r="O990" s="51">
        <f t="shared" si="49"/>
        <v>0</v>
      </c>
      <c r="P990" s="51">
        <f t="shared" si="49"/>
        <v>0</v>
      </c>
      <c r="Q990" s="51">
        <f t="shared" si="49"/>
        <v>0</v>
      </c>
      <c r="R990" s="51">
        <f t="shared" si="49"/>
        <v>0</v>
      </c>
    </row>
    <row r="991" spans="1:18" x14ac:dyDescent="0.25">
      <c r="A991" s="17"/>
      <c r="B991" s="52"/>
      <c r="C991" s="17"/>
      <c r="D991" s="17"/>
      <c r="E991" s="17"/>
      <c r="F991" s="17"/>
      <c r="G991" s="17"/>
      <c r="H991" s="17"/>
      <c r="I991" s="16">
        <f>IF(B991&gt;A_Stammdaten!$B$12,0,SUM(C991,D991,F991,G991)-SUM(E991,H991))</f>
        <v>0</v>
      </c>
      <c r="J991" s="51">
        <f>HLOOKUP(A_Stammdaten!$B$12,$L$4:$R$2504,ROW(B991)-3,FALSE)+IF(OR(B991=0,A_Stammdaten!$B$12&lt;B991),0,I991*1/20)</f>
        <v>0</v>
      </c>
      <c r="K991" s="51">
        <f>HLOOKUP(A_Stammdaten!$B$12,$L$4:$R$2504,ROW(B991)-3,FALSE)</f>
        <v>0</v>
      </c>
      <c r="L991" s="51">
        <f t="shared" si="48"/>
        <v>0</v>
      </c>
      <c r="M991" s="51">
        <f t="shared" si="49"/>
        <v>0</v>
      </c>
      <c r="N991" s="51">
        <f t="shared" si="49"/>
        <v>0</v>
      </c>
      <c r="O991" s="51">
        <f t="shared" si="49"/>
        <v>0</v>
      </c>
      <c r="P991" s="51">
        <f t="shared" si="49"/>
        <v>0</v>
      </c>
      <c r="Q991" s="51">
        <f t="shared" si="49"/>
        <v>0</v>
      </c>
      <c r="R991" s="51">
        <f t="shared" si="49"/>
        <v>0</v>
      </c>
    </row>
    <row r="992" spans="1:18" x14ac:dyDescent="0.25">
      <c r="A992" s="17"/>
      <c r="B992" s="52"/>
      <c r="C992" s="17"/>
      <c r="D992" s="17"/>
      <c r="E992" s="17"/>
      <c r="F992" s="17"/>
      <c r="G992" s="17"/>
      <c r="H992" s="17"/>
      <c r="I992" s="16">
        <f>IF(B992&gt;A_Stammdaten!$B$12,0,SUM(C992,D992,F992,G992)-SUM(E992,H992))</f>
        <v>0</v>
      </c>
      <c r="J992" s="51">
        <f>HLOOKUP(A_Stammdaten!$B$12,$L$4:$R$2504,ROW(B992)-3,FALSE)+IF(OR(B992=0,A_Stammdaten!$B$12&lt;B992),0,I992*1/20)</f>
        <v>0</v>
      </c>
      <c r="K992" s="51">
        <f>HLOOKUP(A_Stammdaten!$B$12,$L$4:$R$2504,ROW(B992)-3,FALSE)</f>
        <v>0</v>
      </c>
      <c r="L992" s="51">
        <f t="shared" si="48"/>
        <v>0</v>
      </c>
      <c r="M992" s="51">
        <f t="shared" si="49"/>
        <v>0</v>
      </c>
      <c r="N992" s="51">
        <f t="shared" si="49"/>
        <v>0</v>
      </c>
      <c r="O992" s="51">
        <f t="shared" si="49"/>
        <v>0</v>
      </c>
      <c r="P992" s="51">
        <f t="shared" si="49"/>
        <v>0</v>
      </c>
      <c r="Q992" s="51">
        <f t="shared" si="49"/>
        <v>0</v>
      </c>
      <c r="R992" s="51">
        <f t="shared" si="49"/>
        <v>0</v>
      </c>
    </row>
    <row r="993" spans="1:18" x14ac:dyDescent="0.25">
      <c r="A993" s="17"/>
      <c r="B993" s="52"/>
      <c r="C993" s="17"/>
      <c r="D993" s="17"/>
      <c r="E993" s="17"/>
      <c r="F993" s="17"/>
      <c r="G993" s="17"/>
      <c r="H993" s="17"/>
      <c r="I993" s="16">
        <f>IF(B993&gt;A_Stammdaten!$B$12,0,SUM(C993,D993,F993,G993)-SUM(E993,H993))</f>
        <v>0</v>
      </c>
      <c r="J993" s="51">
        <f>HLOOKUP(A_Stammdaten!$B$12,$L$4:$R$2504,ROW(B993)-3,FALSE)+IF(OR(B993=0,A_Stammdaten!$B$12&lt;B993),0,I993*1/20)</f>
        <v>0</v>
      </c>
      <c r="K993" s="51">
        <f>HLOOKUP(A_Stammdaten!$B$12,$L$4:$R$2504,ROW(B993)-3,FALSE)</f>
        <v>0</v>
      </c>
      <c r="L993" s="51">
        <f t="shared" si="48"/>
        <v>0</v>
      </c>
      <c r="M993" s="51">
        <f t="shared" si="49"/>
        <v>0</v>
      </c>
      <c r="N993" s="51">
        <f t="shared" si="49"/>
        <v>0</v>
      </c>
      <c r="O993" s="51">
        <f t="shared" si="49"/>
        <v>0</v>
      </c>
      <c r="P993" s="51">
        <f t="shared" si="49"/>
        <v>0</v>
      </c>
      <c r="Q993" s="51">
        <f t="shared" si="49"/>
        <v>0</v>
      </c>
      <c r="R993" s="51">
        <f t="shared" si="49"/>
        <v>0</v>
      </c>
    </row>
    <row r="994" spans="1:18" x14ac:dyDescent="0.25">
      <c r="A994" s="17"/>
      <c r="B994" s="52"/>
      <c r="C994" s="17"/>
      <c r="D994" s="17"/>
      <c r="E994" s="17"/>
      <c r="F994" s="17"/>
      <c r="G994" s="17"/>
      <c r="H994" s="17"/>
      <c r="I994" s="16">
        <f>IF(B994&gt;A_Stammdaten!$B$12,0,SUM(C994,D994,F994,G994)-SUM(E994,H994))</f>
        <v>0</v>
      </c>
      <c r="J994" s="51">
        <f>HLOOKUP(A_Stammdaten!$B$12,$L$4:$R$2504,ROW(B994)-3,FALSE)+IF(OR(B994=0,A_Stammdaten!$B$12&lt;B994),0,I994*1/20)</f>
        <v>0</v>
      </c>
      <c r="K994" s="51">
        <f>HLOOKUP(A_Stammdaten!$B$12,$L$4:$R$2504,ROW(B994)-3,FALSE)</f>
        <v>0</v>
      </c>
      <c r="L994" s="51">
        <f t="shared" si="48"/>
        <v>0</v>
      </c>
      <c r="M994" s="51">
        <f t="shared" si="49"/>
        <v>0</v>
      </c>
      <c r="N994" s="51">
        <f t="shared" si="49"/>
        <v>0</v>
      </c>
      <c r="O994" s="51">
        <f t="shared" si="49"/>
        <v>0</v>
      </c>
      <c r="P994" s="51">
        <f t="shared" si="49"/>
        <v>0</v>
      </c>
      <c r="Q994" s="51">
        <f t="shared" si="49"/>
        <v>0</v>
      </c>
      <c r="R994" s="51">
        <f t="shared" si="49"/>
        <v>0</v>
      </c>
    </row>
    <row r="995" spans="1:18" x14ac:dyDescent="0.25">
      <c r="A995" s="17"/>
      <c r="B995" s="52"/>
      <c r="C995" s="17"/>
      <c r="D995" s="17"/>
      <c r="E995" s="17"/>
      <c r="F995" s="17"/>
      <c r="G995" s="17"/>
      <c r="H995" s="17"/>
      <c r="I995" s="16">
        <f>IF(B995&gt;A_Stammdaten!$B$12,0,SUM(C995,D995,F995,G995)-SUM(E995,H995))</f>
        <v>0</v>
      </c>
      <c r="J995" s="51">
        <f>HLOOKUP(A_Stammdaten!$B$12,$L$4:$R$2504,ROW(B995)-3,FALSE)+IF(OR(B995=0,A_Stammdaten!$B$12&lt;B995),0,I995*1/20)</f>
        <v>0</v>
      </c>
      <c r="K995" s="51">
        <f>HLOOKUP(A_Stammdaten!$B$12,$L$4:$R$2504,ROW(B995)-3,FALSE)</f>
        <v>0</v>
      </c>
      <c r="L995" s="51">
        <f t="shared" si="48"/>
        <v>0</v>
      </c>
      <c r="M995" s="51">
        <f t="shared" si="49"/>
        <v>0</v>
      </c>
      <c r="N995" s="51">
        <f t="shared" si="49"/>
        <v>0</v>
      </c>
      <c r="O995" s="51">
        <f t="shared" si="49"/>
        <v>0</v>
      </c>
      <c r="P995" s="51">
        <f t="shared" si="49"/>
        <v>0</v>
      </c>
      <c r="Q995" s="51">
        <f t="shared" si="49"/>
        <v>0</v>
      </c>
      <c r="R995" s="51">
        <f t="shared" si="49"/>
        <v>0</v>
      </c>
    </row>
    <row r="996" spans="1:18" x14ac:dyDescent="0.25">
      <c r="A996" s="17"/>
      <c r="B996" s="52"/>
      <c r="C996" s="17"/>
      <c r="D996" s="17"/>
      <c r="E996" s="17"/>
      <c r="F996" s="17"/>
      <c r="G996" s="17"/>
      <c r="H996" s="17"/>
      <c r="I996" s="16">
        <f>IF(B996&gt;A_Stammdaten!$B$12,0,SUM(C996,D996,F996,G996)-SUM(E996,H996))</f>
        <v>0</v>
      </c>
      <c r="J996" s="51">
        <f>HLOOKUP(A_Stammdaten!$B$12,$L$4:$R$2504,ROW(B996)-3,FALSE)+IF(OR(B996=0,A_Stammdaten!$B$12&lt;B996),0,I996*1/20)</f>
        <v>0</v>
      </c>
      <c r="K996" s="51">
        <f>HLOOKUP(A_Stammdaten!$B$12,$L$4:$R$2504,ROW(B996)-3,FALSE)</f>
        <v>0</v>
      </c>
      <c r="L996" s="51">
        <f t="shared" si="48"/>
        <v>0</v>
      </c>
      <c r="M996" s="51">
        <f t="shared" si="49"/>
        <v>0</v>
      </c>
      <c r="N996" s="51">
        <f t="shared" si="49"/>
        <v>0</v>
      </c>
      <c r="O996" s="51">
        <f t="shared" si="49"/>
        <v>0</v>
      </c>
      <c r="P996" s="51">
        <f t="shared" si="49"/>
        <v>0</v>
      </c>
      <c r="Q996" s="51">
        <f t="shared" si="49"/>
        <v>0</v>
      </c>
      <c r="R996" s="51">
        <f t="shared" si="49"/>
        <v>0</v>
      </c>
    </row>
    <row r="997" spans="1:18" x14ac:dyDescent="0.25">
      <c r="A997" s="17"/>
      <c r="B997" s="52"/>
      <c r="C997" s="17"/>
      <c r="D997" s="17"/>
      <c r="E997" s="17"/>
      <c r="F997" s="17"/>
      <c r="G997" s="17"/>
      <c r="H997" s="17"/>
      <c r="I997" s="16">
        <f>IF(B997&gt;A_Stammdaten!$B$12,0,SUM(C997,D997,F997,G997)-SUM(E997,H997))</f>
        <v>0</v>
      </c>
      <c r="J997" s="51">
        <f>HLOOKUP(A_Stammdaten!$B$12,$L$4:$R$2504,ROW(B997)-3,FALSE)+IF(OR(B997=0,A_Stammdaten!$B$12&lt;B997),0,I997*1/20)</f>
        <v>0</v>
      </c>
      <c r="K997" s="51">
        <f>HLOOKUP(A_Stammdaten!$B$12,$L$4:$R$2504,ROW(B997)-3,FALSE)</f>
        <v>0</v>
      </c>
      <c r="L997" s="51">
        <f t="shared" si="48"/>
        <v>0</v>
      </c>
      <c r="M997" s="51">
        <f t="shared" si="49"/>
        <v>0</v>
      </c>
      <c r="N997" s="51">
        <f t="shared" si="49"/>
        <v>0</v>
      </c>
      <c r="O997" s="51">
        <f t="shared" si="49"/>
        <v>0</v>
      </c>
      <c r="P997" s="51">
        <f t="shared" si="49"/>
        <v>0</v>
      </c>
      <c r="Q997" s="51">
        <f t="shared" si="49"/>
        <v>0</v>
      </c>
      <c r="R997" s="51">
        <f t="shared" si="49"/>
        <v>0</v>
      </c>
    </row>
    <row r="998" spans="1:18" x14ac:dyDescent="0.25">
      <c r="A998" s="17"/>
      <c r="B998" s="52"/>
      <c r="C998" s="17"/>
      <c r="D998" s="17"/>
      <c r="E998" s="17"/>
      <c r="F998" s="17"/>
      <c r="G998" s="17"/>
      <c r="H998" s="17"/>
      <c r="I998" s="16">
        <f>IF(B998&gt;A_Stammdaten!$B$12,0,SUM(C998,D998,F998,G998)-SUM(E998,H998))</f>
        <v>0</v>
      </c>
      <c r="J998" s="51">
        <f>HLOOKUP(A_Stammdaten!$B$12,$L$4:$R$2504,ROW(B998)-3,FALSE)+IF(OR(B998=0,A_Stammdaten!$B$12&lt;B998),0,I998*1/20)</f>
        <v>0</v>
      </c>
      <c r="K998" s="51">
        <f>HLOOKUP(A_Stammdaten!$B$12,$L$4:$R$2504,ROW(B998)-3,FALSE)</f>
        <v>0</v>
      </c>
      <c r="L998" s="51">
        <f t="shared" si="48"/>
        <v>0</v>
      </c>
      <c r="M998" s="51">
        <f t="shared" si="49"/>
        <v>0</v>
      </c>
      <c r="N998" s="51">
        <f t="shared" si="49"/>
        <v>0</v>
      </c>
      <c r="O998" s="51">
        <f t="shared" si="49"/>
        <v>0</v>
      </c>
      <c r="P998" s="51">
        <f t="shared" si="49"/>
        <v>0</v>
      </c>
      <c r="Q998" s="51">
        <f t="shared" si="49"/>
        <v>0</v>
      </c>
      <c r="R998" s="51">
        <f t="shared" si="49"/>
        <v>0</v>
      </c>
    </row>
    <row r="999" spans="1:18" x14ac:dyDescent="0.25">
      <c r="A999" s="17"/>
      <c r="B999" s="52"/>
      <c r="C999" s="17"/>
      <c r="D999" s="17"/>
      <c r="E999" s="17"/>
      <c r="F999" s="17"/>
      <c r="G999" s="17"/>
      <c r="H999" s="17"/>
      <c r="I999" s="16">
        <f>IF(B999&gt;A_Stammdaten!$B$12,0,SUM(C999,D999,F999,G999)-SUM(E999,H999))</f>
        <v>0</v>
      </c>
      <c r="J999" s="51">
        <f>HLOOKUP(A_Stammdaten!$B$12,$L$4:$R$2504,ROW(B999)-3,FALSE)+IF(OR(B999=0,A_Stammdaten!$B$12&lt;B999),0,I999*1/20)</f>
        <v>0</v>
      </c>
      <c r="K999" s="51">
        <f>HLOOKUP(A_Stammdaten!$B$12,$L$4:$R$2504,ROW(B999)-3,FALSE)</f>
        <v>0</v>
      </c>
      <c r="L999" s="51">
        <f t="shared" si="48"/>
        <v>0</v>
      </c>
      <c r="M999" s="51">
        <f t="shared" si="49"/>
        <v>0</v>
      </c>
      <c r="N999" s="51">
        <f t="shared" si="49"/>
        <v>0</v>
      </c>
      <c r="O999" s="51">
        <f t="shared" si="49"/>
        <v>0</v>
      </c>
      <c r="P999" s="51">
        <f t="shared" si="49"/>
        <v>0</v>
      </c>
      <c r="Q999" s="51">
        <f t="shared" si="49"/>
        <v>0</v>
      </c>
      <c r="R999" s="51">
        <f t="shared" si="49"/>
        <v>0</v>
      </c>
    </row>
    <row r="1000" spans="1:18" x14ac:dyDescent="0.25">
      <c r="A1000" s="17"/>
      <c r="B1000" s="52"/>
      <c r="C1000" s="17"/>
      <c r="D1000" s="17"/>
      <c r="E1000" s="17"/>
      <c r="F1000" s="17"/>
      <c r="G1000" s="17"/>
      <c r="H1000" s="17"/>
      <c r="I1000" s="16">
        <f>IF(B1000&gt;A_Stammdaten!$B$12,0,SUM(C1000,D1000,F1000,G1000)-SUM(E1000,H1000))</f>
        <v>0</v>
      </c>
      <c r="J1000" s="51">
        <f>HLOOKUP(A_Stammdaten!$B$12,$L$4:$R$2504,ROW(B1000)-3,FALSE)+IF(OR(B1000=0,A_Stammdaten!$B$12&lt;B1000),0,I1000*1/20)</f>
        <v>0</v>
      </c>
      <c r="K1000" s="51">
        <f>HLOOKUP(A_Stammdaten!$B$12,$L$4:$R$2504,ROW(B1000)-3,FALSE)</f>
        <v>0</v>
      </c>
      <c r="L1000" s="51">
        <f t="shared" si="48"/>
        <v>0</v>
      </c>
      <c r="M1000" s="51">
        <f t="shared" si="49"/>
        <v>0</v>
      </c>
      <c r="N1000" s="51">
        <f t="shared" si="49"/>
        <v>0</v>
      </c>
      <c r="O1000" s="51">
        <f t="shared" si="49"/>
        <v>0</v>
      </c>
      <c r="P1000" s="51">
        <f t="shared" si="49"/>
        <v>0</v>
      </c>
      <c r="Q1000" s="51">
        <f t="shared" si="49"/>
        <v>0</v>
      </c>
      <c r="R1000" s="51">
        <f t="shared" si="49"/>
        <v>0</v>
      </c>
    </row>
    <row r="1001" spans="1:18" x14ac:dyDescent="0.25">
      <c r="A1001" s="17"/>
      <c r="B1001" s="52"/>
      <c r="C1001" s="17"/>
      <c r="D1001" s="17"/>
      <c r="E1001" s="17"/>
      <c r="F1001" s="17"/>
      <c r="G1001" s="17"/>
      <c r="H1001" s="17"/>
      <c r="I1001" s="16">
        <f>IF(B1001&gt;A_Stammdaten!$B$12,0,SUM(C1001,D1001,F1001,G1001)-SUM(E1001,H1001))</f>
        <v>0</v>
      </c>
      <c r="J1001" s="51">
        <f>HLOOKUP(A_Stammdaten!$B$12,$L$4:$R$2504,ROW(B1001)-3,FALSE)+IF(OR(B1001=0,A_Stammdaten!$B$12&lt;B1001),0,I1001*1/20)</f>
        <v>0</v>
      </c>
      <c r="K1001" s="51">
        <f>HLOOKUP(A_Stammdaten!$B$12,$L$4:$R$2504,ROW(B1001)-3,FALSE)</f>
        <v>0</v>
      </c>
      <c r="L1001" s="51">
        <f t="shared" si="48"/>
        <v>0</v>
      </c>
      <c r="M1001" s="51">
        <f t="shared" si="49"/>
        <v>0</v>
      </c>
      <c r="N1001" s="51">
        <f t="shared" si="49"/>
        <v>0</v>
      </c>
      <c r="O1001" s="51">
        <f t="shared" si="49"/>
        <v>0</v>
      </c>
      <c r="P1001" s="51">
        <f t="shared" si="49"/>
        <v>0</v>
      </c>
      <c r="Q1001" s="51">
        <f t="shared" si="49"/>
        <v>0</v>
      </c>
      <c r="R1001" s="51">
        <f t="shared" si="49"/>
        <v>0</v>
      </c>
    </row>
    <row r="1002" spans="1:18" x14ac:dyDescent="0.25">
      <c r="A1002" s="17"/>
      <c r="B1002" s="52"/>
      <c r="C1002" s="17"/>
      <c r="D1002" s="17"/>
      <c r="E1002" s="17"/>
      <c r="F1002" s="17"/>
      <c r="G1002" s="17"/>
      <c r="H1002" s="17"/>
      <c r="I1002" s="16">
        <f>IF(B1002&gt;A_Stammdaten!$B$12,0,SUM(C1002,D1002,F1002,G1002)-SUM(E1002,H1002))</f>
        <v>0</v>
      </c>
      <c r="J1002" s="51">
        <f>HLOOKUP(A_Stammdaten!$B$12,$L$4:$R$2504,ROW(B1002)-3,FALSE)+IF(OR(B1002=0,A_Stammdaten!$B$12&lt;B1002),0,I1002*1/20)</f>
        <v>0</v>
      </c>
      <c r="K1002" s="51">
        <f>HLOOKUP(A_Stammdaten!$B$12,$L$4:$R$2504,ROW(B1002)-3,FALSE)</f>
        <v>0</v>
      </c>
      <c r="L1002" s="51">
        <f t="shared" si="48"/>
        <v>0</v>
      </c>
      <c r="M1002" s="51">
        <f t="shared" si="49"/>
        <v>0</v>
      </c>
      <c r="N1002" s="51">
        <f t="shared" si="49"/>
        <v>0</v>
      </c>
      <c r="O1002" s="51">
        <f t="shared" si="49"/>
        <v>0</v>
      </c>
      <c r="P1002" s="51">
        <f t="shared" si="49"/>
        <v>0</v>
      </c>
      <c r="Q1002" s="51">
        <f t="shared" si="49"/>
        <v>0</v>
      </c>
      <c r="R1002" s="51">
        <f t="shared" si="49"/>
        <v>0</v>
      </c>
    </row>
    <row r="1003" spans="1:18" x14ac:dyDescent="0.25">
      <c r="A1003" s="17"/>
      <c r="B1003" s="52"/>
      <c r="C1003" s="17"/>
      <c r="D1003" s="17"/>
      <c r="E1003" s="17"/>
      <c r="F1003" s="17"/>
      <c r="G1003" s="17"/>
      <c r="H1003" s="17"/>
      <c r="I1003" s="16">
        <f>IF(B1003&gt;A_Stammdaten!$B$12,0,SUM(C1003,D1003,F1003,G1003)-SUM(E1003,H1003))</f>
        <v>0</v>
      </c>
      <c r="J1003" s="51">
        <f>HLOOKUP(A_Stammdaten!$B$12,$L$4:$R$2504,ROW(B1003)-3,FALSE)+IF(OR(B1003=0,A_Stammdaten!$B$12&lt;B1003),0,I1003*1/20)</f>
        <v>0</v>
      </c>
      <c r="K1003" s="51">
        <f>HLOOKUP(A_Stammdaten!$B$12,$L$4:$R$2504,ROW(B1003)-3,FALSE)</f>
        <v>0</v>
      </c>
      <c r="L1003" s="51">
        <f t="shared" si="48"/>
        <v>0</v>
      </c>
      <c r="M1003" s="51">
        <f t="shared" si="49"/>
        <v>0</v>
      </c>
      <c r="N1003" s="51">
        <f t="shared" si="49"/>
        <v>0</v>
      </c>
      <c r="O1003" s="51">
        <f t="shared" si="49"/>
        <v>0</v>
      </c>
      <c r="P1003" s="51">
        <f t="shared" si="49"/>
        <v>0</v>
      </c>
      <c r="Q1003" s="51">
        <f t="shared" si="49"/>
        <v>0</v>
      </c>
      <c r="R1003" s="51">
        <f t="shared" si="49"/>
        <v>0</v>
      </c>
    </row>
    <row r="1004" spans="1:18" x14ac:dyDescent="0.25">
      <c r="A1004" s="17"/>
      <c r="B1004" s="52"/>
      <c r="C1004" s="17"/>
      <c r="D1004" s="17"/>
      <c r="E1004" s="17"/>
      <c r="F1004" s="17"/>
      <c r="G1004" s="17"/>
      <c r="H1004" s="17"/>
      <c r="I1004" s="16">
        <f>IF(B1004&gt;A_Stammdaten!$B$12,0,SUM(C1004,D1004,F1004,G1004)-SUM(E1004,H1004))</f>
        <v>0</v>
      </c>
      <c r="J1004" s="51">
        <f>HLOOKUP(A_Stammdaten!$B$12,$L$4:$R$2504,ROW(B1004)-3,FALSE)+IF(OR(B1004=0,A_Stammdaten!$B$12&lt;B1004),0,I1004*1/20)</f>
        <v>0</v>
      </c>
      <c r="K1004" s="51">
        <f>HLOOKUP(A_Stammdaten!$B$12,$L$4:$R$2504,ROW(B1004)-3,FALSE)</f>
        <v>0</v>
      </c>
      <c r="L1004" s="51">
        <f t="shared" si="48"/>
        <v>0</v>
      </c>
      <c r="M1004" s="51">
        <f t="shared" si="49"/>
        <v>0</v>
      </c>
      <c r="N1004" s="51">
        <f t="shared" si="49"/>
        <v>0</v>
      </c>
      <c r="O1004" s="51">
        <f t="shared" si="49"/>
        <v>0</v>
      </c>
      <c r="P1004" s="51">
        <f t="shared" si="49"/>
        <v>0</v>
      </c>
      <c r="Q1004" s="51">
        <f t="shared" si="49"/>
        <v>0</v>
      </c>
      <c r="R1004" s="51">
        <f t="shared" si="49"/>
        <v>0</v>
      </c>
    </row>
    <row r="1005" spans="1:18" x14ac:dyDescent="0.25">
      <c r="A1005" s="17"/>
      <c r="B1005" s="52"/>
      <c r="C1005" s="17"/>
      <c r="D1005" s="17"/>
      <c r="E1005" s="17"/>
      <c r="F1005" s="17"/>
      <c r="G1005" s="17"/>
      <c r="H1005" s="17"/>
      <c r="I1005" s="16">
        <f>IF(B1005&gt;A_Stammdaten!$B$12,0,SUM(C1005,D1005,F1005,G1005)-SUM(E1005,H1005))</f>
        <v>0</v>
      </c>
      <c r="J1005" s="51">
        <f>HLOOKUP(A_Stammdaten!$B$12,$L$4:$R$2504,ROW(B1005)-3,FALSE)+IF(OR(B1005=0,A_Stammdaten!$B$12&lt;B1005),0,I1005*1/20)</f>
        <v>0</v>
      </c>
      <c r="K1005" s="51">
        <f>HLOOKUP(A_Stammdaten!$B$12,$L$4:$R$2504,ROW(B1005)-3,FALSE)</f>
        <v>0</v>
      </c>
      <c r="L1005" s="51">
        <f t="shared" si="48"/>
        <v>0</v>
      </c>
      <c r="M1005" s="51">
        <f t="shared" si="49"/>
        <v>0</v>
      </c>
      <c r="N1005" s="51">
        <f t="shared" si="49"/>
        <v>0</v>
      </c>
      <c r="O1005" s="51">
        <f t="shared" si="49"/>
        <v>0</v>
      </c>
      <c r="P1005" s="51">
        <f t="shared" si="49"/>
        <v>0</v>
      </c>
      <c r="Q1005" s="51">
        <f t="shared" si="49"/>
        <v>0</v>
      </c>
      <c r="R1005" s="51">
        <f t="shared" si="49"/>
        <v>0</v>
      </c>
    </row>
    <row r="1006" spans="1:18" x14ac:dyDescent="0.25">
      <c r="A1006" s="17"/>
      <c r="B1006" s="52"/>
      <c r="C1006" s="17"/>
      <c r="D1006" s="17"/>
      <c r="E1006" s="17"/>
      <c r="F1006" s="17"/>
      <c r="G1006" s="17"/>
      <c r="H1006" s="17"/>
      <c r="I1006" s="16">
        <f>IF(B1006&gt;A_Stammdaten!$B$12,0,SUM(C1006,D1006,F1006,G1006)-SUM(E1006,H1006))</f>
        <v>0</v>
      </c>
      <c r="J1006" s="51">
        <f>HLOOKUP(A_Stammdaten!$B$12,$L$4:$R$2504,ROW(B1006)-3,FALSE)+IF(OR(B1006=0,A_Stammdaten!$B$12&lt;B1006),0,I1006*1/20)</f>
        <v>0</v>
      </c>
      <c r="K1006" s="51">
        <f>HLOOKUP(A_Stammdaten!$B$12,$L$4:$R$2504,ROW(B1006)-3,FALSE)</f>
        <v>0</v>
      </c>
      <c r="L1006" s="51">
        <f t="shared" si="48"/>
        <v>0</v>
      </c>
      <c r="M1006" s="51">
        <f t="shared" si="49"/>
        <v>0</v>
      </c>
      <c r="N1006" s="51">
        <f t="shared" si="49"/>
        <v>0</v>
      </c>
      <c r="O1006" s="51">
        <f t="shared" si="49"/>
        <v>0</v>
      </c>
      <c r="P1006" s="51">
        <f t="shared" si="49"/>
        <v>0</v>
      </c>
      <c r="Q1006" s="51">
        <f t="shared" si="49"/>
        <v>0</v>
      </c>
      <c r="R1006" s="51">
        <f t="shared" si="49"/>
        <v>0</v>
      </c>
    </row>
    <row r="1007" spans="1:18" x14ac:dyDescent="0.25">
      <c r="A1007" s="17"/>
      <c r="B1007" s="52"/>
      <c r="C1007" s="17"/>
      <c r="D1007" s="17"/>
      <c r="E1007" s="17"/>
      <c r="F1007" s="17"/>
      <c r="G1007" s="17"/>
      <c r="H1007" s="17"/>
      <c r="I1007" s="16">
        <f>IF(B1007&gt;A_Stammdaten!$B$12,0,SUM(C1007,D1007,F1007,G1007)-SUM(E1007,H1007))</f>
        <v>0</v>
      </c>
      <c r="J1007" s="51">
        <f>HLOOKUP(A_Stammdaten!$B$12,$L$4:$R$2504,ROW(B1007)-3,FALSE)+IF(OR(B1007=0,A_Stammdaten!$B$12&lt;B1007),0,I1007*1/20)</f>
        <v>0</v>
      </c>
      <c r="K1007" s="51">
        <f>HLOOKUP(A_Stammdaten!$B$12,$L$4:$R$2504,ROW(B1007)-3,FALSE)</f>
        <v>0</v>
      </c>
      <c r="L1007" s="51">
        <f t="shared" si="48"/>
        <v>0</v>
      </c>
      <c r="M1007" s="51">
        <f t="shared" si="49"/>
        <v>0</v>
      </c>
      <c r="N1007" s="51">
        <f t="shared" si="49"/>
        <v>0</v>
      </c>
      <c r="O1007" s="51">
        <f t="shared" si="49"/>
        <v>0</v>
      </c>
      <c r="P1007" s="51">
        <f t="shared" si="49"/>
        <v>0</v>
      </c>
      <c r="Q1007" s="51">
        <f t="shared" si="49"/>
        <v>0</v>
      </c>
      <c r="R1007" s="51">
        <f t="shared" si="49"/>
        <v>0</v>
      </c>
    </row>
    <row r="1008" spans="1:18" x14ac:dyDescent="0.25">
      <c r="A1008" s="17"/>
      <c r="B1008" s="52"/>
      <c r="C1008" s="17"/>
      <c r="D1008" s="17"/>
      <c r="E1008" s="17"/>
      <c r="F1008" s="17"/>
      <c r="G1008" s="17"/>
      <c r="H1008" s="17"/>
      <c r="I1008" s="16">
        <f>IF(B1008&gt;A_Stammdaten!$B$12,0,SUM(C1008,D1008,F1008,G1008)-SUM(E1008,H1008))</f>
        <v>0</v>
      </c>
      <c r="J1008" s="51">
        <f>HLOOKUP(A_Stammdaten!$B$12,$L$4:$R$2504,ROW(B1008)-3,FALSE)+IF(OR(B1008=0,A_Stammdaten!$B$12&lt;B1008),0,I1008*1/20)</f>
        <v>0</v>
      </c>
      <c r="K1008" s="51">
        <f>HLOOKUP(A_Stammdaten!$B$12,$L$4:$R$2504,ROW(B1008)-3,FALSE)</f>
        <v>0</v>
      </c>
      <c r="L1008" s="51">
        <f t="shared" si="48"/>
        <v>0</v>
      </c>
      <c r="M1008" s="51">
        <f t="shared" si="49"/>
        <v>0</v>
      </c>
      <c r="N1008" s="51">
        <f t="shared" si="49"/>
        <v>0</v>
      </c>
      <c r="O1008" s="51">
        <f t="shared" si="49"/>
        <v>0</v>
      </c>
      <c r="P1008" s="51">
        <f t="shared" si="49"/>
        <v>0</v>
      </c>
      <c r="Q1008" s="51">
        <f t="shared" si="49"/>
        <v>0</v>
      </c>
      <c r="R1008" s="51">
        <f t="shared" si="49"/>
        <v>0</v>
      </c>
    </row>
    <row r="1009" spans="1:18" x14ac:dyDescent="0.25">
      <c r="A1009" s="17"/>
      <c r="B1009" s="52"/>
      <c r="C1009" s="17"/>
      <c r="D1009" s="17"/>
      <c r="E1009" s="17"/>
      <c r="F1009" s="17"/>
      <c r="G1009" s="17"/>
      <c r="H1009" s="17"/>
      <c r="I1009" s="16">
        <f>IF(B1009&gt;A_Stammdaten!$B$12,0,SUM(C1009,D1009,F1009,G1009)-SUM(E1009,H1009))</f>
        <v>0</v>
      </c>
      <c r="J1009" s="51">
        <f>HLOOKUP(A_Stammdaten!$B$12,$L$4:$R$2504,ROW(B1009)-3,FALSE)+IF(OR(B1009=0,A_Stammdaten!$B$12&lt;B1009),0,I1009*1/20)</f>
        <v>0</v>
      </c>
      <c r="K1009" s="51">
        <f>HLOOKUP(A_Stammdaten!$B$12,$L$4:$R$2504,ROW(B1009)-3,FALSE)</f>
        <v>0</v>
      </c>
      <c r="L1009" s="51">
        <f t="shared" si="48"/>
        <v>0</v>
      </c>
      <c r="M1009" s="51">
        <f t="shared" si="49"/>
        <v>0</v>
      </c>
      <c r="N1009" s="51">
        <f t="shared" si="49"/>
        <v>0</v>
      </c>
      <c r="O1009" s="51">
        <f t="shared" si="49"/>
        <v>0</v>
      </c>
      <c r="P1009" s="51">
        <f t="shared" si="49"/>
        <v>0</v>
      </c>
      <c r="Q1009" s="51">
        <f t="shared" si="49"/>
        <v>0</v>
      </c>
      <c r="R1009" s="51">
        <f t="shared" si="49"/>
        <v>0</v>
      </c>
    </row>
    <row r="1010" spans="1:18" x14ac:dyDescent="0.25">
      <c r="A1010" s="17"/>
      <c r="B1010" s="52"/>
      <c r="C1010" s="17"/>
      <c r="D1010" s="17"/>
      <c r="E1010" s="17"/>
      <c r="F1010" s="17"/>
      <c r="G1010" s="17"/>
      <c r="H1010" s="17"/>
      <c r="I1010" s="16">
        <f>IF(B1010&gt;A_Stammdaten!$B$12,0,SUM(C1010,D1010,F1010,G1010)-SUM(E1010,H1010))</f>
        <v>0</v>
      </c>
      <c r="J1010" s="51">
        <f>HLOOKUP(A_Stammdaten!$B$12,$L$4:$R$2504,ROW(B1010)-3,FALSE)+IF(OR(B1010=0,A_Stammdaten!$B$12&lt;B1010),0,I1010*1/20)</f>
        <v>0</v>
      </c>
      <c r="K1010" s="51">
        <f>HLOOKUP(A_Stammdaten!$B$12,$L$4:$R$2504,ROW(B1010)-3,FALSE)</f>
        <v>0</v>
      </c>
      <c r="L1010" s="51">
        <f t="shared" si="48"/>
        <v>0</v>
      </c>
      <c r="M1010" s="51">
        <f t="shared" si="49"/>
        <v>0</v>
      </c>
      <c r="N1010" s="51">
        <f t="shared" si="49"/>
        <v>0</v>
      </c>
      <c r="O1010" s="51">
        <f t="shared" si="49"/>
        <v>0</v>
      </c>
      <c r="P1010" s="51">
        <f t="shared" si="49"/>
        <v>0</v>
      </c>
      <c r="Q1010" s="51">
        <f t="shared" si="49"/>
        <v>0</v>
      </c>
      <c r="R1010" s="51">
        <f t="shared" si="49"/>
        <v>0</v>
      </c>
    </row>
    <row r="1011" spans="1:18" x14ac:dyDescent="0.25">
      <c r="A1011" s="17"/>
      <c r="B1011" s="52"/>
      <c r="C1011" s="17"/>
      <c r="D1011" s="17"/>
      <c r="E1011" s="17"/>
      <c r="F1011" s="17"/>
      <c r="G1011" s="17"/>
      <c r="H1011" s="17"/>
      <c r="I1011" s="16">
        <f>IF(B1011&gt;A_Stammdaten!$B$12,0,SUM(C1011,D1011,F1011,G1011)-SUM(E1011,H1011))</f>
        <v>0</v>
      </c>
      <c r="J1011" s="51">
        <f>HLOOKUP(A_Stammdaten!$B$12,$L$4:$R$2504,ROW(B1011)-3,FALSE)+IF(OR(B1011=0,A_Stammdaten!$B$12&lt;B1011),0,I1011*1/20)</f>
        <v>0</v>
      </c>
      <c r="K1011" s="51">
        <f>HLOOKUP(A_Stammdaten!$B$12,$L$4:$R$2504,ROW(B1011)-3,FALSE)</f>
        <v>0</v>
      </c>
      <c r="L1011" s="51">
        <f t="shared" si="48"/>
        <v>0</v>
      </c>
      <c r="M1011" s="51">
        <f t="shared" si="49"/>
        <v>0</v>
      </c>
      <c r="N1011" s="51">
        <f t="shared" si="49"/>
        <v>0</v>
      </c>
      <c r="O1011" s="51">
        <f t="shared" si="49"/>
        <v>0</v>
      </c>
      <c r="P1011" s="51">
        <f t="shared" si="49"/>
        <v>0</v>
      </c>
      <c r="Q1011" s="51">
        <f t="shared" si="49"/>
        <v>0</v>
      </c>
      <c r="R1011" s="51">
        <f t="shared" si="49"/>
        <v>0</v>
      </c>
    </row>
    <row r="1012" spans="1:18" x14ac:dyDescent="0.25">
      <c r="A1012" s="17"/>
      <c r="B1012" s="52"/>
      <c r="C1012" s="17"/>
      <c r="D1012" s="17"/>
      <c r="E1012" s="17"/>
      <c r="F1012" s="17"/>
      <c r="G1012" s="17"/>
      <c r="H1012" s="17"/>
      <c r="I1012" s="16">
        <f>IF(B1012&gt;A_Stammdaten!$B$12,0,SUM(C1012,D1012,F1012,G1012)-SUM(E1012,H1012))</f>
        <v>0</v>
      </c>
      <c r="J1012" s="51">
        <f>HLOOKUP(A_Stammdaten!$B$12,$L$4:$R$2504,ROW(B1012)-3,FALSE)+IF(OR(B1012=0,A_Stammdaten!$B$12&lt;B1012),0,I1012*1/20)</f>
        <v>0</v>
      </c>
      <c r="K1012" s="51">
        <f>HLOOKUP(A_Stammdaten!$B$12,$L$4:$R$2504,ROW(B1012)-3,FALSE)</f>
        <v>0</v>
      </c>
      <c r="L1012" s="51">
        <f t="shared" si="48"/>
        <v>0</v>
      </c>
      <c r="M1012" s="51">
        <f t="shared" si="49"/>
        <v>0</v>
      </c>
      <c r="N1012" s="51">
        <f t="shared" si="49"/>
        <v>0</v>
      </c>
      <c r="O1012" s="51">
        <f t="shared" si="49"/>
        <v>0</v>
      </c>
      <c r="P1012" s="51">
        <f t="shared" si="49"/>
        <v>0</v>
      </c>
      <c r="Q1012" s="51">
        <f t="shared" si="49"/>
        <v>0</v>
      </c>
      <c r="R1012" s="51">
        <f t="shared" si="49"/>
        <v>0</v>
      </c>
    </row>
    <row r="1013" spans="1:18" x14ac:dyDescent="0.25">
      <c r="A1013" s="17"/>
      <c r="B1013" s="52"/>
      <c r="C1013" s="17"/>
      <c r="D1013" s="17"/>
      <c r="E1013" s="17"/>
      <c r="F1013" s="17"/>
      <c r="G1013" s="17"/>
      <c r="H1013" s="17"/>
      <c r="I1013" s="16">
        <f>IF(B1013&gt;A_Stammdaten!$B$12,0,SUM(C1013,D1013,F1013,G1013)-SUM(E1013,H1013))</f>
        <v>0</v>
      </c>
      <c r="J1013" s="51">
        <f>HLOOKUP(A_Stammdaten!$B$12,$L$4:$R$2504,ROW(B1013)-3,FALSE)+IF(OR(B1013=0,A_Stammdaten!$B$12&lt;B1013),0,I1013*1/20)</f>
        <v>0</v>
      </c>
      <c r="K1013" s="51">
        <f>HLOOKUP(A_Stammdaten!$B$12,$L$4:$R$2504,ROW(B1013)-3,FALSE)</f>
        <v>0</v>
      </c>
      <c r="L1013" s="51">
        <f t="shared" si="48"/>
        <v>0</v>
      </c>
      <c r="M1013" s="51">
        <f t="shared" si="49"/>
        <v>0</v>
      </c>
      <c r="N1013" s="51">
        <f t="shared" si="49"/>
        <v>0</v>
      </c>
      <c r="O1013" s="51">
        <f t="shared" si="49"/>
        <v>0</v>
      </c>
      <c r="P1013" s="51">
        <f t="shared" si="49"/>
        <v>0</v>
      </c>
      <c r="Q1013" s="51">
        <f t="shared" si="49"/>
        <v>0</v>
      </c>
      <c r="R1013" s="51">
        <f t="shared" si="49"/>
        <v>0</v>
      </c>
    </row>
    <row r="1014" spans="1:18" x14ac:dyDescent="0.25">
      <c r="A1014" s="17"/>
      <c r="B1014" s="52"/>
      <c r="C1014" s="17"/>
      <c r="D1014" s="17"/>
      <c r="E1014" s="17"/>
      <c r="F1014" s="17"/>
      <c r="G1014" s="17"/>
      <c r="H1014" s="17"/>
      <c r="I1014" s="16">
        <f>IF(B1014&gt;A_Stammdaten!$B$12,0,SUM(C1014,D1014,F1014,G1014)-SUM(E1014,H1014))</f>
        <v>0</v>
      </c>
      <c r="J1014" s="51">
        <f>HLOOKUP(A_Stammdaten!$B$12,$L$4:$R$2504,ROW(B1014)-3,FALSE)+IF(OR(B1014=0,A_Stammdaten!$B$12&lt;B1014),0,I1014*1/20)</f>
        <v>0</v>
      </c>
      <c r="K1014" s="51">
        <f>HLOOKUP(A_Stammdaten!$B$12,$L$4:$R$2504,ROW(B1014)-3,FALSE)</f>
        <v>0</v>
      </c>
      <c r="L1014" s="51">
        <f t="shared" si="48"/>
        <v>0</v>
      </c>
      <c r="M1014" s="51">
        <f t="shared" si="49"/>
        <v>0</v>
      </c>
      <c r="N1014" s="51">
        <f t="shared" si="49"/>
        <v>0</v>
      </c>
      <c r="O1014" s="51">
        <f t="shared" si="49"/>
        <v>0</v>
      </c>
      <c r="P1014" s="51">
        <f t="shared" si="49"/>
        <v>0</v>
      </c>
      <c r="Q1014" s="51">
        <f t="shared" si="49"/>
        <v>0</v>
      </c>
      <c r="R1014" s="51">
        <f t="shared" si="49"/>
        <v>0</v>
      </c>
    </row>
    <row r="1015" spans="1:18" x14ac:dyDescent="0.25">
      <c r="A1015" s="17"/>
      <c r="B1015" s="52"/>
      <c r="C1015" s="17"/>
      <c r="D1015" s="17"/>
      <c r="E1015" s="17"/>
      <c r="F1015" s="17"/>
      <c r="G1015" s="17"/>
      <c r="H1015" s="17"/>
      <c r="I1015" s="16">
        <f>IF(B1015&gt;A_Stammdaten!$B$12,0,SUM(C1015,D1015,F1015,G1015)-SUM(E1015,H1015))</f>
        <v>0</v>
      </c>
      <c r="J1015" s="51">
        <f>HLOOKUP(A_Stammdaten!$B$12,$L$4:$R$2504,ROW(B1015)-3,FALSE)+IF(OR(B1015=0,A_Stammdaten!$B$12&lt;B1015),0,I1015*1/20)</f>
        <v>0</v>
      </c>
      <c r="K1015" s="51">
        <f>HLOOKUP(A_Stammdaten!$B$12,$L$4:$R$2504,ROW(B1015)-3,FALSE)</f>
        <v>0</v>
      </c>
      <c r="L1015" s="51">
        <f t="shared" si="48"/>
        <v>0</v>
      </c>
      <c r="M1015" s="51">
        <f t="shared" si="49"/>
        <v>0</v>
      </c>
      <c r="N1015" s="51">
        <f t="shared" si="49"/>
        <v>0</v>
      </c>
      <c r="O1015" s="51">
        <f t="shared" si="49"/>
        <v>0</v>
      </c>
      <c r="P1015" s="51">
        <f t="shared" si="49"/>
        <v>0</v>
      </c>
      <c r="Q1015" s="51">
        <f t="shared" si="49"/>
        <v>0</v>
      </c>
      <c r="R1015" s="51">
        <f t="shared" si="49"/>
        <v>0</v>
      </c>
    </row>
    <row r="1016" spans="1:18" x14ac:dyDescent="0.25">
      <c r="A1016" s="17"/>
      <c r="B1016" s="52"/>
      <c r="C1016" s="17"/>
      <c r="D1016" s="17"/>
      <c r="E1016" s="17"/>
      <c r="F1016" s="17"/>
      <c r="G1016" s="17"/>
      <c r="H1016" s="17"/>
      <c r="I1016" s="16">
        <f>IF(B1016&gt;A_Stammdaten!$B$12,0,SUM(C1016,D1016,F1016,G1016)-SUM(E1016,H1016))</f>
        <v>0</v>
      </c>
      <c r="J1016" s="51">
        <f>HLOOKUP(A_Stammdaten!$B$12,$L$4:$R$2504,ROW(B1016)-3,FALSE)+IF(OR(B1016=0,A_Stammdaten!$B$12&lt;B1016),0,I1016*1/20)</f>
        <v>0</v>
      </c>
      <c r="K1016" s="51">
        <f>HLOOKUP(A_Stammdaten!$B$12,$L$4:$R$2504,ROW(B1016)-3,FALSE)</f>
        <v>0</v>
      </c>
      <c r="L1016" s="51">
        <f t="shared" si="48"/>
        <v>0</v>
      </c>
      <c r="M1016" s="51">
        <f t="shared" si="49"/>
        <v>0</v>
      </c>
      <c r="N1016" s="51">
        <f t="shared" si="49"/>
        <v>0</v>
      </c>
      <c r="O1016" s="51">
        <f t="shared" si="49"/>
        <v>0</v>
      </c>
      <c r="P1016" s="51">
        <f t="shared" si="49"/>
        <v>0</v>
      </c>
      <c r="Q1016" s="51">
        <f t="shared" si="49"/>
        <v>0</v>
      </c>
      <c r="R1016" s="51">
        <f t="shared" si="49"/>
        <v>0</v>
      </c>
    </row>
    <row r="1017" spans="1:18" x14ac:dyDescent="0.25">
      <c r="A1017" s="17"/>
      <c r="B1017" s="52"/>
      <c r="C1017" s="17"/>
      <c r="D1017" s="17"/>
      <c r="E1017" s="17"/>
      <c r="F1017" s="17"/>
      <c r="G1017" s="17"/>
      <c r="H1017" s="17"/>
      <c r="I1017" s="16">
        <f>IF(B1017&gt;A_Stammdaten!$B$12,0,SUM(C1017,D1017,F1017,G1017)-SUM(E1017,H1017))</f>
        <v>0</v>
      </c>
      <c r="J1017" s="51">
        <f>HLOOKUP(A_Stammdaten!$B$12,$L$4:$R$2504,ROW(B1017)-3,FALSE)+IF(OR(B1017=0,A_Stammdaten!$B$12&lt;B1017),0,I1017*1/20)</f>
        <v>0</v>
      </c>
      <c r="K1017" s="51">
        <f>HLOOKUP(A_Stammdaten!$B$12,$L$4:$R$2504,ROW(B1017)-3,FALSE)</f>
        <v>0</v>
      </c>
      <c r="L1017" s="51">
        <f t="shared" si="48"/>
        <v>0</v>
      </c>
      <c r="M1017" s="51">
        <f t="shared" si="49"/>
        <v>0</v>
      </c>
      <c r="N1017" s="51">
        <f t="shared" si="49"/>
        <v>0</v>
      </c>
      <c r="O1017" s="51">
        <f t="shared" si="49"/>
        <v>0</v>
      </c>
      <c r="P1017" s="51">
        <f t="shared" si="49"/>
        <v>0</v>
      </c>
      <c r="Q1017" s="51">
        <f t="shared" si="49"/>
        <v>0</v>
      </c>
      <c r="R1017" s="51">
        <f t="shared" si="49"/>
        <v>0</v>
      </c>
    </row>
    <row r="1018" spans="1:18" x14ac:dyDescent="0.25">
      <c r="A1018" s="17"/>
      <c r="B1018" s="52"/>
      <c r="C1018" s="17"/>
      <c r="D1018" s="17"/>
      <c r="E1018" s="17"/>
      <c r="F1018" s="17"/>
      <c r="G1018" s="17"/>
      <c r="H1018" s="17"/>
      <c r="I1018" s="16">
        <f>IF(B1018&gt;A_Stammdaten!$B$12,0,SUM(C1018,D1018,F1018,G1018)-SUM(E1018,H1018))</f>
        <v>0</v>
      </c>
      <c r="J1018" s="51">
        <f>HLOOKUP(A_Stammdaten!$B$12,$L$4:$R$2504,ROW(B1018)-3,FALSE)+IF(OR(B1018=0,A_Stammdaten!$B$12&lt;B1018),0,I1018*1/20)</f>
        <v>0</v>
      </c>
      <c r="K1018" s="51">
        <f>HLOOKUP(A_Stammdaten!$B$12,$L$4:$R$2504,ROW(B1018)-3,FALSE)</f>
        <v>0</v>
      </c>
      <c r="L1018" s="51">
        <f t="shared" si="48"/>
        <v>0</v>
      </c>
      <c r="M1018" s="51">
        <f t="shared" si="49"/>
        <v>0</v>
      </c>
      <c r="N1018" s="51">
        <f t="shared" si="49"/>
        <v>0</v>
      </c>
      <c r="O1018" s="51">
        <f t="shared" si="49"/>
        <v>0</v>
      </c>
      <c r="P1018" s="51">
        <f t="shared" si="49"/>
        <v>0</v>
      </c>
      <c r="Q1018" s="51">
        <f t="shared" si="49"/>
        <v>0</v>
      </c>
      <c r="R1018" s="51">
        <f t="shared" si="49"/>
        <v>0</v>
      </c>
    </row>
    <row r="1019" spans="1:18" x14ac:dyDescent="0.25">
      <c r="A1019" s="17"/>
      <c r="B1019" s="52"/>
      <c r="C1019" s="17"/>
      <c r="D1019" s="17"/>
      <c r="E1019" s="17"/>
      <c r="F1019" s="17"/>
      <c r="G1019" s="17"/>
      <c r="H1019" s="17"/>
      <c r="I1019" s="16">
        <f>IF(B1019&gt;A_Stammdaten!$B$12,0,SUM(C1019,D1019,F1019,G1019)-SUM(E1019,H1019))</f>
        <v>0</v>
      </c>
      <c r="J1019" s="51">
        <f>HLOOKUP(A_Stammdaten!$B$12,$L$4:$R$2504,ROW(B1019)-3,FALSE)+IF(OR(B1019=0,A_Stammdaten!$B$12&lt;B1019),0,I1019*1/20)</f>
        <v>0</v>
      </c>
      <c r="K1019" s="51">
        <f>HLOOKUP(A_Stammdaten!$B$12,$L$4:$R$2504,ROW(B1019)-3,FALSE)</f>
        <v>0</v>
      </c>
      <c r="L1019" s="51">
        <f t="shared" si="48"/>
        <v>0</v>
      </c>
      <c r="M1019" s="51">
        <f t="shared" si="49"/>
        <v>0</v>
      </c>
      <c r="N1019" s="51">
        <f t="shared" si="49"/>
        <v>0</v>
      </c>
      <c r="O1019" s="51">
        <f t="shared" si="49"/>
        <v>0</v>
      </c>
      <c r="P1019" s="51">
        <f t="shared" si="49"/>
        <v>0</v>
      </c>
      <c r="Q1019" s="51">
        <f t="shared" si="49"/>
        <v>0</v>
      </c>
      <c r="R1019" s="51">
        <f t="shared" si="49"/>
        <v>0</v>
      </c>
    </row>
    <row r="1020" spans="1:18" x14ac:dyDescent="0.25">
      <c r="A1020" s="17"/>
      <c r="B1020" s="52"/>
      <c r="C1020" s="17"/>
      <c r="D1020" s="17"/>
      <c r="E1020" s="17"/>
      <c r="F1020" s="17"/>
      <c r="G1020" s="17"/>
      <c r="H1020" s="17"/>
      <c r="I1020" s="16">
        <f>IF(B1020&gt;A_Stammdaten!$B$12,0,SUM(C1020,D1020,F1020,G1020)-SUM(E1020,H1020))</f>
        <v>0</v>
      </c>
      <c r="J1020" s="51">
        <f>HLOOKUP(A_Stammdaten!$B$12,$L$4:$R$2504,ROW(B1020)-3,FALSE)+IF(OR(B1020=0,A_Stammdaten!$B$12&lt;B1020),0,I1020*1/20)</f>
        <v>0</v>
      </c>
      <c r="K1020" s="51">
        <f>HLOOKUP(A_Stammdaten!$B$12,$L$4:$R$2504,ROW(B1020)-3,FALSE)</f>
        <v>0</v>
      </c>
      <c r="L1020" s="51">
        <f t="shared" si="48"/>
        <v>0</v>
      </c>
      <c r="M1020" s="51">
        <f t="shared" si="49"/>
        <v>0</v>
      </c>
      <c r="N1020" s="51">
        <f t="shared" si="49"/>
        <v>0</v>
      </c>
      <c r="O1020" s="51">
        <f t="shared" ref="M1020:R1062" si="50">IF(OR($I1020=0,O$4&lt;$B1020,$B1020=0,20-(O$4-$B1020)=0),0,$I1020*(19-(O$4-$B1020))/20)</f>
        <v>0</v>
      </c>
      <c r="P1020" s="51">
        <f t="shared" si="50"/>
        <v>0</v>
      </c>
      <c r="Q1020" s="51">
        <f t="shared" si="50"/>
        <v>0</v>
      </c>
      <c r="R1020" s="51">
        <f t="shared" si="50"/>
        <v>0</v>
      </c>
    </row>
    <row r="1021" spans="1:18" x14ac:dyDescent="0.25">
      <c r="A1021" s="17"/>
      <c r="B1021" s="52"/>
      <c r="C1021" s="17"/>
      <c r="D1021" s="17"/>
      <c r="E1021" s="17"/>
      <c r="F1021" s="17"/>
      <c r="G1021" s="17"/>
      <c r="H1021" s="17"/>
      <c r="I1021" s="16">
        <f>IF(B1021&gt;A_Stammdaten!$B$12,0,SUM(C1021,D1021,F1021,G1021)-SUM(E1021,H1021))</f>
        <v>0</v>
      </c>
      <c r="J1021" s="51">
        <f>HLOOKUP(A_Stammdaten!$B$12,$L$4:$R$2504,ROW(B1021)-3,FALSE)+IF(OR(B1021=0,A_Stammdaten!$B$12&lt;B1021),0,I1021*1/20)</f>
        <v>0</v>
      </c>
      <c r="K1021" s="51">
        <f>HLOOKUP(A_Stammdaten!$B$12,$L$4:$R$2504,ROW(B1021)-3,FALSE)</f>
        <v>0</v>
      </c>
      <c r="L1021" s="51">
        <f t="shared" si="48"/>
        <v>0</v>
      </c>
      <c r="M1021" s="51">
        <f t="shared" si="50"/>
        <v>0</v>
      </c>
      <c r="N1021" s="51">
        <f t="shared" si="50"/>
        <v>0</v>
      </c>
      <c r="O1021" s="51">
        <f t="shared" si="50"/>
        <v>0</v>
      </c>
      <c r="P1021" s="51">
        <f t="shared" si="50"/>
        <v>0</v>
      </c>
      <c r="Q1021" s="51">
        <f t="shared" si="50"/>
        <v>0</v>
      </c>
      <c r="R1021" s="51">
        <f t="shared" si="50"/>
        <v>0</v>
      </c>
    </row>
    <row r="1022" spans="1:18" x14ac:dyDescent="0.25">
      <c r="A1022" s="17"/>
      <c r="B1022" s="52"/>
      <c r="C1022" s="17"/>
      <c r="D1022" s="17"/>
      <c r="E1022" s="17"/>
      <c r="F1022" s="17"/>
      <c r="G1022" s="17"/>
      <c r="H1022" s="17"/>
      <c r="I1022" s="16">
        <f>IF(B1022&gt;A_Stammdaten!$B$12,0,SUM(C1022,D1022,F1022,G1022)-SUM(E1022,H1022))</f>
        <v>0</v>
      </c>
      <c r="J1022" s="51">
        <f>HLOOKUP(A_Stammdaten!$B$12,$L$4:$R$2504,ROW(B1022)-3,FALSE)+IF(OR(B1022=0,A_Stammdaten!$B$12&lt;B1022),0,I1022*1/20)</f>
        <v>0</v>
      </c>
      <c r="K1022" s="51">
        <f>HLOOKUP(A_Stammdaten!$B$12,$L$4:$R$2504,ROW(B1022)-3,FALSE)</f>
        <v>0</v>
      </c>
      <c r="L1022" s="51">
        <f t="shared" si="48"/>
        <v>0</v>
      </c>
      <c r="M1022" s="51">
        <f t="shared" si="50"/>
        <v>0</v>
      </c>
      <c r="N1022" s="51">
        <f t="shared" si="50"/>
        <v>0</v>
      </c>
      <c r="O1022" s="51">
        <f t="shared" si="50"/>
        <v>0</v>
      </c>
      <c r="P1022" s="51">
        <f t="shared" si="50"/>
        <v>0</v>
      </c>
      <c r="Q1022" s="51">
        <f t="shared" si="50"/>
        <v>0</v>
      </c>
      <c r="R1022" s="51">
        <f t="shared" si="50"/>
        <v>0</v>
      </c>
    </row>
    <row r="1023" spans="1:18" x14ac:dyDescent="0.25">
      <c r="A1023" s="17"/>
      <c r="B1023" s="52"/>
      <c r="C1023" s="17"/>
      <c r="D1023" s="17"/>
      <c r="E1023" s="17"/>
      <c r="F1023" s="17"/>
      <c r="G1023" s="17"/>
      <c r="H1023" s="17"/>
      <c r="I1023" s="16">
        <f>IF(B1023&gt;A_Stammdaten!$B$12,0,SUM(C1023,D1023,F1023,G1023)-SUM(E1023,H1023))</f>
        <v>0</v>
      </c>
      <c r="J1023" s="51">
        <f>HLOOKUP(A_Stammdaten!$B$12,$L$4:$R$2504,ROW(B1023)-3,FALSE)+IF(OR(B1023=0,A_Stammdaten!$B$12&lt;B1023),0,I1023*1/20)</f>
        <v>0</v>
      </c>
      <c r="K1023" s="51">
        <f>HLOOKUP(A_Stammdaten!$B$12,$L$4:$R$2504,ROW(B1023)-3,FALSE)</f>
        <v>0</v>
      </c>
      <c r="L1023" s="51">
        <f t="shared" si="48"/>
        <v>0</v>
      </c>
      <c r="M1023" s="51">
        <f t="shared" si="50"/>
        <v>0</v>
      </c>
      <c r="N1023" s="51">
        <f t="shared" si="50"/>
        <v>0</v>
      </c>
      <c r="O1023" s="51">
        <f t="shared" si="50"/>
        <v>0</v>
      </c>
      <c r="P1023" s="51">
        <f t="shared" si="50"/>
        <v>0</v>
      </c>
      <c r="Q1023" s="51">
        <f t="shared" si="50"/>
        <v>0</v>
      </c>
      <c r="R1023" s="51">
        <f t="shared" si="50"/>
        <v>0</v>
      </c>
    </row>
    <row r="1024" spans="1:18" x14ac:dyDescent="0.25">
      <c r="A1024" s="17"/>
      <c r="B1024" s="52"/>
      <c r="C1024" s="17"/>
      <c r="D1024" s="17"/>
      <c r="E1024" s="17"/>
      <c r="F1024" s="17"/>
      <c r="G1024" s="17"/>
      <c r="H1024" s="17"/>
      <c r="I1024" s="16">
        <f>IF(B1024&gt;A_Stammdaten!$B$12,0,SUM(C1024,D1024,F1024,G1024)-SUM(E1024,H1024))</f>
        <v>0</v>
      </c>
      <c r="J1024" s="51">
        <f>HLOOKUP(A_Stammdaten!$B$12,$L$4:$R$2504,ROW(B1024)-3,FALSE)+IF(OR(B1024=0,A_Stammdaten!$B$12&lt;B1024),0,I1024*1/20)</f>
        <v>0</v>
      </c>
      <c r="K1024" s="51">
        <f>HLOOKUP(A_Stammdaten!$B$12,$L$4:$R$2504,ROW(B1024)-3,FALSE)</f>
        <v>0</v>
      </c>
      <c r="L1024" s="51">
        <f t="shared" ref="L1024:L1087" si="51">IF(OR($I1024=0,L$4&lt;$B1024,$B1024=0,20-(L$4-$B1024)=0),0,$I1024*(19-(L$4-$B1024))/20)</f>
        <v>0</v>
      </c>
      <c r="M1024" s="51">
        <f t="shared" si="50"/>
        <v>0</v>
      </c>
      <c r="N1024" s="51">
        <f t="shared" si="50"/>
        <v>0</v>
      </c>
      <c r="O1024" s="51">
        <f t="shared" si="50"/>
        <v>0</v>
      </c>
      <c r="P1024" s="51">
        <f t="shared" si="50"/>
        <v>0</v>
      </c>
      <c r="Q1024" s="51">
        <f t="shared" si="50"/>
        <v>0</v>
      </c>
      <c r="R1024" s="51">
        <f t="shared" si="50"/>
        <v>0</v>
      </c>
    </row>
    <row r="1025" spans="1:18" x14ac:dyDescent="0.25">
      <c r="A1025" s="17"/>
      <c r="B1025" s="52"/>
      <c r="C1025" s="17"/>
      <c r="D1025" s="17"/>
      <c r="E1025" s="17"/>
      <c r="F1025" s="17"/>
      <c r="G1025" s="17"/>
      <c r="H1025" s="17"/>
      <c r="I1025" s="16">
        <f>IF(B1025&gt;A_Stammdaten!$B$12,0,SUM(C1025,D1025,F1025,G1025)-SUM(E1025,H1025))</f>
        <v>0</v>
      </c>
      <c r="J1025" s="51">
        <f>HLOOKUP(A_Stammdaten!$B$12,$L$4:$R$2504,ROW(B1025)-3,FALSE)+IF(OR(B1025=0,A_Stammdaten!$B$12&lt;B1025),0,I1025*1/20)</f>
        <v>0</v>
      </c>
      <c r="K1025" s="51">
        <f>HLOOKUP(A_Stammdaten!$B$12,$L$4:$R$2504,ROW(B1025)-3,FALSE)</f>
        <v>0</v>
      </c>
      <c r="L1025" s="51">
        <f t="shared" si="51"/>
        <v>0</v>
      </c>
      <c r="M1025" s="51">
        <f t="shared" si="50"/>
        <v>0</v>
      </c>
      <c r="N1025" s="51">
        <f t="shared" si="50"/>
        <v>0</v>
      </c>
      <c r="O1025" s="51">
        <f t="shared" si="50"/>
        <v>0</v>
      </c>
      <c r="P1025" s="51">
        <f t="shared" si="50"/>
        <v>0</v>
      </c>
      <c r="Q1025" s="51">
        <f t="shared" si="50"/>
        <v>0</v>
      </c>
      <c r="R1025" s="51">
        <f t="shared" si="50"/>
        <v>0</v>
      </c>
    </row>
    <row r="1026" spans="1:18" x14ac:dyDescent="0.25">
      <c r="A1026" s="17"/>
      <c r="B1026" s="52"/>
      <c r="C1026" s="17"/>
      <c r="D1026" s="17"/>
      <c r="E1026" s="17"/>
      <c r="F1026" s="17"/>
      <c r="G1026" s="17"/>
      <c r="H1026" s="17"/>
      <c r="I1026" s="16">
        <f>IF(B1026&gt;A_Stammdaten!$B$12,0,SUM(C1026,D1026,F1026,G1026)-SUM(E1026,H1026))</f>
        <v>0</v>
      </c>
      <c r="J1026" s="51">
        <f>HLOOKUP(A_Stammdaten!$B$12,$L$4:$R$2504,ROW(B1026)-3,FALSE)+IF(OR(B1026=0,A_Stammdaten!$B$12&lt;B1026),0,I1026*1/20)</f>
        <v>0</v>
      </c>
      <c r="K1026" s="51">
        <f>HLOOKUP(A_Stammdaten!$B$12,$L$4:$R$2504,ROW(B1026)-3,FALSE)</f>
        <v>0</v>
      </c>
      <c r="L1026" s="51">
        <f t="shared" si="51"/>
        <v>0</v>
      </c>
      <c r="M1026" s="51">
        <f t="shared" si="50"/>
        <v>0</v>
      </c>
      <c r="N1026" s="51">
        <f t="shared" si="50"/>
        <v>0</v>
      </c>
      <c r="O1026" s="51">
        <f t="shared" si="50"/>
        <v>0</v>
      </c>
      <c r="P1026" s="51">
        <f t="shared" si="50"/>
        <v>0</v>
      </c>
      <c r="Q1026" s="51">
        <f t="shared" si="50"/>
        <v>0</v>
      </c>
      <c r="R1026" s="51">
        <f t="shared" si="50"/>
        <v>0</v>
      </c>
    </row>
    <row r="1027" spans="1:18" x14ac:dyDescent="0.25">
      <c r="A1027" s="17"/>
      <c r="B1027" s="52"/>
      <c r="C1027" s="17"/>
      <c r="D1027" s="17"/>
      <c r="E1027" s="17"/>
      <c r="F1027" s="17"/>
      <c r="G1027" s="17"/>
      <c r="H1027" s="17"/>
      <c r="I1027" s="16">
        <f>IF(B1027&gt;A_Stammdaten!$B$12,0,SUM(C1027,D1027,F1027,G1027)-SUM(E1027,H1027))</f>
        <v>0</v>
      </c>
      <c r="J1027" s="51">
        <f>HLOOKUP(A_Stammdaten!$B$12,$L$4:$R$2504,ROW(B1027)-3,FALSE)+IF(OR(B1027=0,A_Stammdaten!$B$12&lt;B1027),0,I1027*1/20)</f>
        <v>0</v>
      </c>
      <c r="K1027" s="51">
        <f>HLOOKUP(A_Stammdaten!$B$12,$L$4:$R$2504,ROW(B1027)-3,FALSE)</f>
        <v>0</v>
      </c>
      <c r="L1027" s="51">
        <f t="shared" si="51"/>
        <v>0</v>
      </c>
      <c r="M1027" s="51">
        <f t="shared" si="50"/>
        <v>0</v>
      </c>
      <c r="N1027" s="51">
        <f t="shared" si="50"/>
        <v>0</v>
      </c>
      <c r="O1027" s="51">
        <f t="shared" si="50"/>
        <v>0</v>
      </c>
      <c r="P1027" s="51">
        <f t="shared" si="50"/>
        <v>0</v>
      </c>
      <c r="Q1027" s="51">
        <f t="shared" si="50"/>
        <v>0</v>
      </c>
      <c r="R1027" s="51">
        <f t="shared" si="50"/>
        <v>0</v>
      </c>
    </row>
    <row r="1028" spans="1:18" x14ac:dyDescent="0.25">
      <c r="A1028" s="17"/>
      <c r="B1028" s="52"/>
      <c r="C1028" s="17"/>
      <c r="D1028" s="17"/>
      <c r="E1028" s="17"/>
      <c r="F1028" s="17"/>
      <c r="G1028" s="17"/>
      <c r="H1028" s="17"/>
      <c r="I1028" s="16">
        <f>IF(B1028&gt;A_Stammdaten!$B$12,0,SUM(C1028,D1028,F1028,G1028)-SUM(E1028,H1028))</f>
        <v>0</v>
      </c>
      <c r="J1028" s="51">
        <f>HLOOKUP(A_Stammdaten!$B$12,$L$4:$R$2504,ROW(B1028)-3,FALSE)+IF(OR(B1028=0,A_Stammdaten!$B$12&lt;B1028),0,I1028*1/20)</f>
        <v>0</v>
      </c>
      <c r="K1028" s="51">
        <f>HLOOKUP(A_Stammdaten!$B$12,$L$4:$R$2504,ROW(B1028)-3,FALSE)</f>
        <v>0</v>
      </c>
      <c r="L1028" s="51">
        <f t="shared" si="51"/>
        <v>0</v>
      </c>
      <c r="M1028" s="51">
        <f t="shared" si="50"/>
        <v>0</v>
      </c>
      <c r="N1028" s="51">
        <f t="shared" si="50"/>
        <v>0</v>
      </c>
      <c r="O1028" s="51">
        <f t="shared" si="50"/>
        <v>0</v>
      </c>
      <c r="P1028" s="51">
        <f t="shared" si="50"/>
        <v>0</v>
      </c>
      <c r="Q1028" s="51">
        <f t="shared" si="50"/>
        <v>0</v>
      </c>
      <c r="R1028" s="51">
        <f t="shared" si="50"/>
        <v>0</v>
      </c>
    </row>
    <row r="1029" spans="1:18" x14ac:dyDescent="0.25">
      <c r="A1029" s="17"/>
      <c r="B1029" s="52"/>
      <c r="C1029" s="17"/>
      <c r="D1029" s="17"/>
      <c r="E1029" s="17"/>
      <c r="F1029" s="17"/>
      <c r="G1029" s="17"/>
      <c r="H1029" s="17"/>
      <c r="I1029" s="16">
        <f>IF(B1029&gt;A_Stammdaten!$B$12,0,SUM(C1029,D1029,F1029,G1029)-SUM(E1029,H1029))</f>
        <v>0</v>
      </c>
      <c r="J1029" s="51">
        <f>HLOOKUP(A_Stammdaten!$B$12,$L$4:$R$2504,ROW(B1029)-3,FALSE)+IF(OR(B1029=0,A_Stammdaten!$B$12&lt;B1029),0,I1029*1/20)</f>
        <v>0</v>
      </c>
      <c r="K1029" s="51">
        <f>HLOOKUP(A_Stammdaten!$B$12,$L$4:$R$2504,ROW(B1029)-3,FALSE)</f>
        <v>0</v>
      </c>
      <c r="L1029" s="51">
        <f t="shared" si="51"/>
        <v>0</v>
      </c>
      <c r="M1029" s="51">
        <f t="shared" si="50"/>
        <v>0</v>
      </c>
      <c r="N1029" s="51">
        <f t="shared" si="50"/>
        <v>0</v>
      </c>
      <c r="O1029" s="51">
        <f t="shared" si="50"/>
        <v>0</v>
      </c>
      <c r="P1029" s="51">
        <f t="shared" si="50"/>
        <v>0</v>
      </c>
      <c r="Q1029" s="51">
        <f t="shared" si="50"/>
        <v>0</v>
      </c>
      <c r="R1029" s="51">
        <f t="shared" si="50"/>
        <v>0</v>
      </c>
    </row>
    <row r="1030" spans="1:18" x14ac:dyDescent="0.25">
      <c r="A1030" s="17"/>
      <c r="B1030" s="52"/>
      <c r="C1030" s="17"/>
      <c r="D1030" s="17"/>
      <c r="E1030" s="17"/>
      <c r="F1030" s="17"/>
      <c r="G1030" s="17"/>
      <c r="H1030" s="17"/>
      <c r="I1030" s="16">
        <f>IF(B1030&gt;A_Stammdaten!$B$12,0,SUM(C1030,D1030,F1030,G1030)-SUM(E1030,H1030))</f>
        <v>0</v>
      </c>
      <c r="J1030" s="51">
        <f>HLOOKUP(A_Stammdaten!$B$12,$L$4:$R$2504,ROW(B1030)-3,FALSE)+IF(OR(B1030=0,A_Stammdaten!$B$12&lt;B1030),0,I1030*1/20)</f>
        <v>0</v>
      </c>
      <c r="K1030" s="51">
        <f>HLOOKUP(A_Stammdaten!$B$12,$L$4:$R$2504,ROW(B1030)-3,FALSE)</f>
        <v>0</v>
      </c>
      <c r="L1030" s="51">
        <f t="shared" si="51"/>
        <v>0</v>
      </c>
      <c r="M1030" s="51">
        <f t="shared" si="50"/>
        <v>0</v>
      </c>
      <c r="N1030" s="51">
        <f t="shared" si="50"/>
        <v>0</v>
      </c>
      <c r="O1030" s="51">
        <f t="shared" si="50"/>
        <v>0</v>
      </c>
      <c r="P1030" s="51">
        <f t="shared" si="50"/>
        <v>0</v>
      </c>
      <c r="Q1030" s="51">
        <f t="shared" si="50"/>
        <v>0</v>
      </c>
      <c r="R1030" s="51">
        <f t="shared" si="50"/>
        <v>0</v>
      </c>
    </row>
    <row r="1031" spans="1:18" x14ac:dyDescent="0.25">
      <c r="A1031" s="17"/>
      <c r="B1031" s="52"/>
      <c r="C1031" s="17"/>
      <c r="D1031" s="17"/>
      <c r="E1031" s="17"/>
      <c r="F1031" s="17"/>
      <c r="G1031" s="17"/>
      <c r="H1031" s="17"/>
      <c r="I1031" s="16">
        <f>IF(B1031&gt;A_Stammdaten!$B$12,0,SUM(C1031,D1031,F1031,G1031)-SUM(E1031,H1031))</f>
        <v>0</v>
      </c>
      <c r="J1031" s="51">
        <f>HLOOKUP(A_Stammdaten!$B$12,$L$4:$R$2504,ROW(B1031)-3,FALSE)+IF(OR(B1031=0,A_Stammdaten!$B$12&lt;B1031),0,I1031*1/20)</f>
        <v>0</v>
      </c>
      <c r="K1031" s="51">
        <f>HLOOKUP(A_Stammdaten!$B$12,$L$4:$R$2504,ROW(B1031)-3,FALSE)</f>
        <v>0</v>
      </c>
      <c r="L1031" s="51">
        <f t="shared" si="51"/>
        <v>0</v>
      </c>
      <c r="M1031" s="51">
        <f t="shared" si="50"/>
        <v>0</v>
      </c>
      <c r="N1031" s="51">
        <f t="shared" si="50"/>
        <v>0</v>
      </c>
      <c r="O1031" s="51">
        <f t="shared" si="50"/>
        <v>0</v>
      </c>
      <c r="P1031" s="51">
        <f t="shared" si="50"/>
        <v>0</v>
      </c>
      <c r="Q1031" s="51">
        <f t="shared" si="50"/>
        <v>0</v>
      </c>
      <c r="R1031" s="51">
        <f t="shared" si="50"/>
        <v>0</v>
      </c>
    </row>
    <row r="1032" spans="1:18" x14ac:dyDescent="0.25">
      <c r="A1032" s="17"/>
      <c r="B1032" s="52"/>
      <c r="C1032" s="17"/>
      <c r="D1032" s="17"/>
      <c r="E1032" s="17"/>
      <c r="F1032" s="17"/>
      <c r="G1032" s="17"/>
      <c r="H1032" s="17"/>
      <c r="I1032" s="16">
        <f>IF(B1032&gt;A_Stammdaten!$B$12,0,SUM(C1032,D1032,F1032,G1032)-SUM(E1032,H1032))</f>
        <v>0</v>
      </c>
      <c r="J1032" s="51">
        <f>HLOOKUP(A_Stammdaten!$B$12,$L$4:$R$2504,ROW(B1032)-3,FALSE)+IF(OR(B1032=0,A_Stammdaten!$B$12&lt;B1032),0,I1032*1/20)</f>
        <v>0</v>
      </c>
      <c r="K1032" s="51">
        <f>HLOOKUP(A_Stammdaten!$B$12,$L$4:$R$2504,ROW(B1032)-3,FALSE)</f>
        <v>0</v>
      </c>
      <c r="L1032" s="51">
        <f t="shared" si="51"/>
        <v>0</v>
      </c>
      <c r="M1032" s="51">
        <f t="shared" si="50"/>
        <v>0</v>
      </c>
      <c r="N1032" s="51">
        <f t="shared" si="50"/>
        <v>0</v>
      </c>
      <c r="O1032" s="51">
        <f t="shared" si="50"/>
        <v>0</v>
      </c>
      <c r="P1032" s="51">
        <f t="shared" si="50"/>
        <v>0</v>
      </c>
      <c r="Q1032" s="51">
        <f t="shared" si="50"/>
        <v>0</v>
      </c>
      <c r="R1032" s="51">
        <f t="shared" si="50"/>
        <v>0</v>
      </c>
    </row>
    <row r="1033" spans="1:18" x14ac:dyDescent="0.25">
      <c r="A1033" s="17"/>
      <c r="B1033" s="52"/>
      <c r="C1033" s="17"/>
      <c r="D1033" s="17"/>
      <c r="E1033" s="17"/>
      <c r="F1033" s="17"/>
      <c r="G1033" s="17"/>
      <c r="H1033" s="17"/>
      <c r="I1033" s="16">
        <f>IF(B1033&gt;A_Stammdaten!$B$12,0,SUM(C1033,D1033,F1033,G1033)-SUM(E1033,H1033))</f>
        <v>0</v>
      </c>
      <c r="J1033" s="51">
        <f>HLOOKUP(A_Stammdaten!$B$12,$L$4:$R$2504,ROW(B1033)-3,FALSE)+IF(OR(B1033=0,A_Stammdaten!$B$12&lt;B1033),0,I1033*1/20)</f>
        <v>0</v>
      </c>
      <c r="K1033" s="51">
        <f>HLOOKUP(A_Stammdaten!$B$12,$L$4:$R$2504,ROW(B1033)-3,FALSE)</f>
        <v>0</v>
      </c>
      <c r="L1033" s="51">
        <f t="shared" si="51"/>
        <v>0</v>
      </c>
      <c r="M1033" s="51">
        <f t="shared" si="50"/>
        <v>0</v>
      </c>
      <c r="N1033" s="51">
        <f t="shared" si="50"/>
        <v>0</v>
      </c>
      <c r="O1033" s="51">
        <f t="shared" si="50"/>
        <v>0</v>
      </c>
      <c r="P1033" s="51">
        <f t="shared" si="50"/>
        <v>0</v>
      </c>
      <c r="Q1033" s="51">
        <f t="shared" si="50"/>
        <v>0</v>
      </c>
      <c r="R1033" s="51">
        <f t="shared" si="50"/>
        <v>0</v>
      </c>
    </row>
    <row r="1034" spans="1:18" x14ac:dyDescent="0.25">
      <c r="A1034" s="17"/>
      <c r="B1034" s="52"/>
      <c r="C1034" s="17"/>
      <c r="D1034" s="17"/>
      <c r="E1034" s="17"/>
      <c r="F1034" s="17"/>
      <c r="G1034" s="17"/>
      <c r="H1034" s="17"/>
      <c r="I1034" s="16">
        <f>IF(B1034&gt;A_Stammdaten!$B$12,0,SUM(C1034,D1034,F1034,G1034)-SUM(E1034,H1034))</f>
        <v>0</v>
      </c>
      <c r="J1034" s="51">
        <f>HLOOKUP(A_Stammdaten!$B$12,$L$4:$R$2504,ROW(B1034)-3,FALSE)+IF(OR(B1034=0,A_Stammdaten!$B$12&lt;B1034),0,I1034*1/20)</f>
        <v>0</v>
      </c>
      <c r="K1034" s="51">
        <f>HLOOKUP(A_Stammdaten!$B$12,$L$4:$R$2504,ROW(B1034)-3,FALSE)</f>
        <v>0</v>
      </c>
      <c r="L1034" s="51">
        <f t="shared" si="51"/>
        <v>0</v>
      </c>
      <c r="M1034" s="51">
        <f t="shared" si="50"/>
        <v>0</v>
      </c>
      <c r="N1034" s="51">
        <f t="shared" si="50"/>
        <v>0</v>
      </c>
      <c r="O1034" s="51">
        <f t="shared" si="50"/>
        <v>0</v>
      </c>
      <c r="P1034" s="51">
        <f t="shared" si="50"/>
        <v>0</v>
      </c>
      <c r="Q1034" s="51">
        <f t="shared" si="50"/>
        <v>0</v>
      </c>
      <c r="R1034" s="51">
        <f t="shared" si="50"/>
        <v>0</v>
      </c>
    </row>
    <row r="1035" spans="1:18" x14ac:dyDescent="0.25">
      <c r="A1035" s="17"/>
      <c r="B1035" s="52"/>
      <c r="C1035" s="17"/>
      <c r="D1035" s="17"/>
      <c r="E1035" s="17"/>
      <c r="F1035" s="17"/>
      <c r="G1035" s="17"/>
      <c r="H1035" s="17"/>
      <c r="I1035" s="16">
        <f>IF(B1035&gt;A_Stammdaten!$B$12,0,SUM(C1035,D1035,F1035,G1035)-SUM(E1035,H1035))</f>
        <v>0</v>
      </c>
      <c r="J1035" s="51">
        <f>HLOOKUP(A_Stammdaten!$B$12,$L$4:$R$2504,ROW(B1035)-3,FALSE)+IF(OR(B1035=0,A_Stammdaten!$B$12&lt;B1035),0,I1035*1/20)</f>
        <v>0</v>
      </c>
      <c r="K1035" s="51">
        <f>HLOOKUP(A_Stammdaten!$B$12,$L$4:$R$2504,ROW(B1035)-3,FALSE)</f>
        <v>0</v>
      </c>
      <c r="L1035" s="51">
        <f t="shared" si="51"/>
        <v>0</v>
      </c>
      <c r="M1035" s="51">
        <f t="shared" si="50"/>
        <v>0</v>
      </c>
      <c r="N1035" s="51">
        <f t="shared" si="50"/>
        <v>0</v>
      </c>
      <c r="O1035" s="51">
        <f t="shared" si="50"/>
        <v>0</v>
      </c>
      <c r="P1035" s="51">
        <f t="shared" si="50"/>
        <v>0</v>
      </c>
      <c r="Q1035" s="51">
        <f t="shared" si="50"/>
        <v>0</v>
      </c>
      <c r="R1035" s="51">
        <f t="shared" si="50"/>
        <v>0</v>
      </c>
    </row>
    <row r="1036" spans="1:18" x14ac:dyDescent="0.25">
      <c r="A1036" s="17"/>
      <c r="B1036" s="52"/>
      <c r="C1036" s="17"/>
      <c r="D1036" s="17"/>
      <c r="E1036" s="17"/>
      <c r="F1036" s="17"/>
      <c r="G1036" s="17"/>
      <c r="H1036" s="17"/>
      <c r="I1036" s="16">
        <f>IF(B1036&gt;A_Stammdaten!$B$12,0,SUM(C1036,D1036,F1036,G1036)-SUM(E1036,H1036))</f>
        <v>0</v>
      </c>
      <c r="J1036" s="51">
        <f>HLOOKUP(A_Stammdaten!$B$12,$L$4:$R$2504,ROW(B1036)-3,FALSE)+IF(OR(B1036=0,A_Stammdaten!$B$12&lt;B1036),0,I1036*1/20)</f>
        <v>0</v>
      </c>
      <c r="K1036" s="51">
        <f>HLOOKUP(A_Stammdaten!$B$12,$L$4:$R$2504,ROW(B1036)-3,FALSE)</f>
        <v>0</v>
      </c>
      <c r="L1036" s="51">
        <f t="shared" si="51"/>
        <v>0</v>
      </c>
      <c r="M1036" s="51">
        <f t="shared" si="50"/>
        <v>0</v>
      </c>
      <c r="N1036" s="51">
        <f t="shared" si="50"/>
        <v>0</v>
      </c>
      <c r="O1036" s="51">
        <f t="shared" si="50"/>
        <v>0</v>
      </c>
      <c r="P1036" s="51">
        <f t="shared" si="50"/>
        <v>0</v>
      </c>
      <c r="Q1036" s="51">
        <f t="shared" si="50"/>
        <v>0</v>
      </c>
      <c r="R1036" s="51">
        <f t="shared" si="50"/>
        <v>0</v>
      </c>
    </row>
    <row r="1037" spans="1:18" x14ac:dyDescent="0.25">
      <c r="A1037" s="17"/>
      <c r="B1037" s="52"/>
      <c r="C1037" s="17"/>
      <c r="D1037" s="17"/>
      <c r="E1037" s="17"/>
      <c r="F1037" s="17"/>
      <c r="G1037" s="17"/>
      <c r="H1037" s="17"/>
      <c r="I1037" s="16">
        <f>IF(B1037&gt;A_Stammdaten!$B$12,0,SUM(C1037,D1037,F1037,G1037)-SUM(E1037,H1037))</f>
        <v>0</v>
      </c>
      <c r="J1037" s="51">
        <f>HLOOKUP(A_Stammdaten!$B$12,$L$4:$R$2504,ROW(B1037)-3,FALSE)+IF(OR(B1037=0,A_Stammdaten!$B$12&lt;B1037),0,I1037*1/20)</f>
        <v>0</v>
      </c>
      <c r="K1037" s="51">
        <f>HLOOKUP(A_Stammdaten!$B$12,$L$4:$R$2504,ROW(B1037)-3,FALSE)</f>
        <v>0</v>
      </c>
      <c r="L1037" s="51">
        <f t="shared" si="51"/>
        <v>0</v>
      </c>
      <c r="M1037" s="51">
        <f t="shared" si="50"/>
        <v>0</v>
      </c>
      <c r="N1037" s="51">
        <f t="shared" si="50"/>
        <v>0</v>
      </c>
      <c r="O1037" s="51">
        <f t="shared" si="50"/>
        <v>0</v>
      </c>
      <c r="P1037" s="51">
        <f t="shared" si="50"/>
        <v>0</v>
      </c>
      <c r="Q1037" s="51">
        <f t="shared" si="50"/>
        <v>0</v>
      </c>
      <c r="R1037" s="51">
        <f t="shared" si="50"/>
        <v>0</v>
      </c>
    </row>
    <row r="1038" spans="1:18" x14ac:dyDescent="0.25">
      <c r="A1038" s="17"/>
      <c r="B1038" s="52"/>
      <c r="C1038" s="17"/>
      <c r="D1038" s="17"/>
      <c r="E1038" s="17"/>
      <c r="F1038" s="17"/>
      <c r="G1038" s="17"/>
      <c r="H1038" s="17"/>
      <c r="I1038" s="16">
        <f>IF(B1038&gt;A_Stammdaten!$B$12,0,SUM(C1038,D1038,F1038,G1038)-SUM(E1038,H1038))</f>
        <v>0</v>
      </c>
      <c r="J1038" s="51">
        <f>HLOOKUP(A_Stammdaten!$B$12,$L$4:$R$2504,ROW(B1038)-3,FALSE)+IF(OR(B1038=0,A_Stammdaten!$B$12&lt;B1038),0,I1038*1/20)</f>
        <v>0</v>
      </c>
      <c r="K1038" s="51">
        <f>HLOOKUP(A_Stammdaten!$B$12,$L$4:$R$2504,ROW(B1038)-3,FALSE)</f>
        <v>0</v>
      </c>
      <c r="L1038" s="51">
        <f t="shared" si="51"/>
        <v>0</v>
      </c>
      <c r="M1038" s="51">
        <f t="shared" si="50"/>
        <v>0</v>
      </c>
      <c r="N1038" s="51">
        <f t="shared" si="50"/>
        <v>0</v>
      </c>
      <c r="O1038" s="51">
        <f t="shared" si="50"/>
        <v>0</v>
      </c>
      <c r="P1038" s="51">
        <f t="shared" si="50"/>
        <v>0</v>
      </c>
      <c r="Q1038" s="51">
        <f t="shared" si="50"/>
        <v>0</v>
      </c>
      <c r="R1038" s="51">
        <f t="shared" si="50"/>
        <v>0</v>
      </c>
    </row>
    <row r="1039" spans="1:18" x14ac:dyDescent="0.25">
      <c r="A1039" s="17"/>
      <c r="B1039" s="52"/>
      <c r="C1039" s="17"/>
      <c r="D1039" s="17"/>
      <c r="E1039" s="17"/>
      <c r="F1039" s="17"/>
      <c r="G1039" s="17"/>
      <c r="H1039" s="17"/>
      <c r="I1039" s="16">
        <f>IF(B1039&gt;A_Stammdaten!$B$12,0,SUM(C1039,D1039,F1039,G1039)-SUM(E1039,H1039))</f>
        <v>0</v>
      </c>
      <c r="J1039" s="51">
        <f>HLOOKUP(A_Stammdaten!$B$12,$L$4:$R$2504,ROW(B1039)-3,FALSE)+IF(OR(B1039=0,A_Stammdaten!$B$12&lt;B1039),0,I1039*1/20)</f>
        <v>0</v>
      </c>
      <c r="K1039" s="51">
        <f>HLOOKUP(A_Stammdaten!$B$12,$L$4:$R$2504,ROW(B1039)-3,FALSE)</f>
        <v>0</v>
      </c>
      <c r="L1039" s="51">
        <f t="shared" si="51"/>
        <v>0</v>
      </c>
      <c r="M1039" s="51">
        <f t="shared" si="50"/>
        <v>0</v>
      </c>
      <c r="N1039" s="51">
        <f t="shared" si="50"/>
        <v>0</v>
      </c>
      <c r="O1039" s="51">
        <f t="shared" si="50"/>
        <v>0</v>
      </c>
      <c r="P1039" s="51">
        <f t="shared" si="50"/>
        <v>0</v>
      </c>
      <c r="Q1039" s="51">
        <f t="shared" si="50"/>
        <v>0</v>
      </c>
      <c r="R1039" s="51">
        <f t="shared" si="50"/>
        <v>0</v>
      </c>
    </row>
    <row r="1040" spans="1:18" x14ac:dyDescent="0.25">
      <c r="A1040" s="17"/>
      <c r="B1040" s="52"/>
      <c r="C1040" s="17"/>
      <c r="D1040" s="17"/>
      <c r="E1040" s="17"/>
      <c r="F1040" s="17"/>
      <c r="G1040" s="17"/>
      <c r="H1040" s="17"/>
      <c r="I1040" s="16">
        <f>IF(B1040&gt;A_Stammdaten!$B$12,0,SUM(C1040,D1040,F1040,G1040)-SUM(E1040,H1040))</f>
        <v>0</v>
      </c>
      <c r="J1040" s="51">
        <f>HLOOKUP(A_Stammdaten!$B$12,$L$4:$R$2504,ROW(B1040)-3,FALSE)+IF(OR(B1040=0,A_Stammdaten!$B$12&lt;B1040),0,I1040*1/20)</f>
        <v>0</v>
      </c>
      <c r="K1040" s="51">
        <f>HLOOKUP(A_Stammdaten!$B$12,$L$4:$R$2504,ROW(B1040)-3,FALSE)</f>
        <v>0</v>
      </c>
      <c r="L1040" s="51">
        <f t="shared" si="51"/>
        <v>0</v>
      </c>
      <c r="M1040" s="51">
        <f t="shared" si="50"/>
        <v>0</v>
      </c>
      <c r="N1040" s="51">
        <f t="shared" si="50"/>
        <v>0</v>
      </c>
      <c r="O1040" s="51">
        <f t="shared" si="50"/>
        <v>0</v>
      </c>
      <c r="P1040" s="51">
        <f t="shared" si="50"/>
        <v>0</v>
      </c>
      <c r="Q1040" s="51">
        <f t="shared" si="50"/>
        <v>0</v>
      </c>
      <c r="R1040" s="51">
        <f t="shared" si="50"/>
        <v>0</v>
      </c>
    </row>
    <row r="1041" spans="1:18" x14ac:dyDescent="0.25">
      <c r="A1041" s="17"/>
      <c r="B1041" s="52"/>
      <c r="C1041" s="17"/>
      <c r="D1041" s="17"/>
      <c r="E1041" s="17"/>
      <c r="F1041" s="17"/>
      <c r="G1041" s="17"/>
      <c r="H1041" s="17"/>
      <c r="I1041" s="16">
        <f>IF(B1041&gt;A_Stammdaten!$B$12,0,SUM(C1041,D1041,F1041,G1041)-SUM(E1041,H1041))</f>
        <v>0</v>
      </c>
      <c r="J1041" s="51">
        <f>HLOOKUP(A_Stammdaten!$B$12,$L$4:$R$2504,ROW(B1041)-3,FALSE)+IF(OR(B1041=0,A_Stammdaten!$B$12&lt;B1041),0,I1041*1/20)</f>
        <v>0</v>
      </c>
      <c r="K1041" s="51">
        <f>HLOOKUP(A_Stammdaten!$B$12,$L$4:$R$2504,ROW(B1041)-3,FALSE)</f>
        <v>0</v>
      </c>
      <c r="L1041" s="51">
        <f t="shared" si="51"/>
        <v>0</v>
      </c>
      <c r="M1041" s="51">
        <f t="shared" si="50"/>
        <v>0</v>
      </c>
      <c r="N1041" s="51">
        <f t="shared" si="50"/>
        <v>0</v>
      </c>
      <c r="O1041" s="51">
        <f t="shared" si="50"/>
        <v>0</v>
      </c>
      <c r="P1041" s="51">
        <f t="shared" si="50"/>
        <v>0</v>
      </c>
      <c r="Q1041" s="51">
        <f t="shared" si="50"/>
        <v>0</v>
      </c>
      <c r="R1041" s="51">
        <f t="shared" si="50"/>
        <v>0</v>
      </c>
    </row>
    <row r="1042" spans="1:18" x14ac:dyDescent="0.25">
      <c r="A1042" s="17"/>
      <c r="B1042" s="52"/>
      <c r="C1042" s="17"/>
      <c r="D1042" s="17"/>
      <c r="E1042" s="17"/>
      <c r="F1042" s="17"/>
      <c r="G1042" s="17"/>
      <c r="H1042" s="17"/>
      <c r="I1042" s="16">
        <f>IF(B1042&gt;A_Stammdaten!$B$12,0,SUM(C1042,D1042,F1042,G1042)-SUM(E1042,H1042))</f>
        <v>0</v>
      </c>
      <c r="J1042" s="51">
        <f>HLOOKUP(A_Stammdaten!$B$12,$L$4:$R$2504,ROW(B1042)-3,FALSE)+IF(OR(B1042=0,A_Stammdaten!$B$12&lt;B1042),0,I1042*1/20)</f>
        <v>0</v>
      </c>
      <c r="K1042" s="51">
        <f>HLOOKUP(A_Stammdaten!$B$12,$L$4:$R$2504,ROW(B1042)-3,FALSE)</f>
        <v>0</v>
      </c>
      <c r="L1042" s="51">
        <f t="shared" si="51"/>
        <v>0</v>
      </c>
      <c r="M1042" s="51">
        <f t="shared" si="50"/>
        <v>0</v>
      </c>
      <c r="N1042" s="51">
        <f t="shared" si="50"/>
        <v>0</v>
      </c>
      <c r="O1042" s="51">
        <f t="shared" si="50"/>
        <v>0</v>
      </c>
      <c r="P1042" s="51">
        <f t="shared" si="50"/>
        <v>0</v>
      </c>
      <c r="Q1042" s="51">
        <f t="shared" si="50"/>
        <v>0</v>
      </c>
      <c r="R1042" s="51">
        <f t="shared" si="50"/>
        <v>0</v>
      </c>
    </row>
    <row r="1043" spans="1:18" x14ac:dyDescent="0.25">
      <c r="A1043" s="17"/>
      <c r="B1043" s="52"/>
      <c r="C1043" s="17"/>
      <c r="D1043" s="17"/>
      <c r="E1043" s="17"/>
      <c r="F1043" s="17"/>
      <c r="G1043" s="17"/>
      <c r="H1043" s="17"/>
      <c r="I1043" s="16">
        <f>IF(B1043&gt;A_Stammdaten!$B$12,0,SUM(C1043,D1043,F1043,G1043)-SUM(E1043,H1043))</f>
        <v>0</v>
      </c>
      <c r="J1043" s="51">
        <f>HLOOKUP(A_Stammdaten!$B$12,$L$4:$R$2504,ROW(B1043)-3,FALSE)+IF(OR(B1043=0,A_Stammdaten!$B$12&lt;B1043),0,I1043*1/20)</f>
        <v>0</v>
      </c>
      <c r="K1043" s="51">
        <f>HLOOKUP(A_Stammdaten!$B$12,$L$4:$R$2504,ROW(B1043)-3,FALSE)</f>
        <v>0</v>
      </c>
      <c r="L1043" s="51">
        <f t="shared" si="51"/>
        <v>0</v>
      </c>
      <c r="M1043" s="51">
        <f t="shared" si="50"/>
        <v>0</v>
      </c>
      <c r="N1043" s="51">
        <f t="shared" si="50"/>
        <v>0</v>
      </c>
      <c r="O1043" s="51">
        <f t="shared" si="50"/>
        <v>0</v>
      </c>
      <c r="P1043" s="51">
        <f t="shared" si="50"/>
        <v>0</v>
      </c>
      <c r="Q1043" s="51">
        <f t="shared" si="50"/>
        <v>0</v>
      </c>
      <c r="R1043" s="51">
        <f t="shared" si="50"/>
        <v>0</v>
      </c>
    </row>
    <row r="1044" spans="1:18" x14ac:dyDescent="0.25">
      <c r="A1044" s="17"/>
      <c r="B1044" s="52"/>
      <c r="C1044" s="17"/>
      <c r="D1044" s="17"/>
      <c r="E1044" s="17"/>
      <c r="F1044" s="17"/>
      <c r="G1044" s="17"/>
      <c r="H1044" s="17"/>
      <c r="I1044" s="16">
        <f>IF(B1044&gt;A_Stammdaten!$B$12,0,SUM(C1044,D1044,F1044,G1044)-SUM(E1044,H1044))</f>
        <v>0</v>
      </c>
      <c r="J1044" s="51">
        <f>HLOOKUP(A_Stammdaten!$B$12,$L$4:$R$2504,ROW(B1044)-3,FALSE)+IF(OR(B1044=0,A_Stammdaten!$B$12&lt;B1044),0,I1044*1/20)</f>
        <v>0</v>
      </c>
      <c r="K1044" s="51">
        <f>HLOOKUP(A_Stammdaten!$B$12,$L$4:$R$2504,ROW(B1044)-3,FALSE)</f>
        <v>0</v>
      </c>
      <c r="L1044" s="51">
        <f t="shared" si="51"/>
        <v>0</v>
      </c>
      <c r="M1044" s="51">
        <f t="shared" si="50"/>
        <v>0</v>
      </c>
      <c r="N1044" s="51">
        <f t="shared" si="50"/>
        <v>0</v>
      </c>
      <c r="O1044" s="51">
        <f t="shared" si="50"/>
        <v>0</v>
      </c>
      <c r="P1044" s="51">
        <f t="shared" si="50"/>
        <v>0</v>
      </c>
      <c r="Q1044" s="51">
        <f t="shared" si="50"/>
        <v>0</v>
      </c>
      <c r="R1044" s="51">
        <f t="shared" si="50"/>
        <v>0</v>
      </c>
    </row>
    <row r="1045" spans="1:18" x14ac:dyDescent="0.25">
      <c r="A1045" s="17"/>
      <c r="B1045" s="52"/>
      <c r="C1045" s="17"/>
      <c r="D1045" s="17"/>
      <c r="E1045" s="17"/>
      <c r="F1045" s="17"/>
      <c r="G1045" s="17"/>
      <c r="H1045" s="17"/>
      <c r="I1045" s="16">
        <f>IF(B1045&gt;A_Stammdaten!$B$12,0,SUM(C1045,D1045,F1045,G1045)-SUM(E1045,H1045))</f>
        <v>0</v>
      </c>
      <c r="J1045" s="51">
        <f>HLOOKUP(A_Stammdaten!$B$12,$L$4:$R$2504,ROW(B1045)-3,FALSE)+IF(OR(B1045=0,A_Stammdaten!$B$12&lt;B1045),0,I1045*1/20)</f>
        <v>0</v>
      </c>
      <c r="K1045" s="51">
        <f>HLOOKUP(A_Stammdaten!$B$12,$L$4:$R$2504,ROW(B1045)-3,FALSE)</f>
        <v>0</v>
      </c>
      <c r="L1045" s="51">
        <f t="shared" si="51"/>
        <v>0</v>
      </c>
      <c r="M1045" s="51">
        <f t="shared" si="50"/>
        <v>0</v>
      </c>
      <c r="N1045" s="51">
        <f t="shared" si="50"/>
        <v>0</v>
      </c>
      <c r="O1045" s="51">
        <f t="shared" si="50"/>
        <v>0</v>
      </c>
      <c r="P1045" s="51">
        <f t="shared" si="50"/>
        <v>0</v>
      </c>
      <c r="Q1045" s="51">
        <f t="shared" si="50"/>
        <v>0</v>
      </c>
      <c r="R1045" s="51">
        <f t="shared" si="50"/>
        <v>0</v>
      </c>
    </row>
    <row r="1046" spans="1:18" x14ac:dyDescent="0.25">
      <c r="A1046" s="17"/>
      <c r="B1046" s="52"/>
      <c r="C1046" s="17"/>
      <c r="D1046" s="17"/>
      <c r="E1046" s="17"/>
      <c r="F1046" s="17"/>
      <c r="G1046" s="17"/>
      <c r="H1046" s="17"/>
      <c r="I1046" s="16">
        <f>IF(B1046&gt;A_Stammdaten!$B$12,0,SUM(C1046,D1046,F1046,G1046)-SUM(E1046,H1046))</f>
        <v>0</v>
      </c>
      <c r="J1046" s="51">
        <f>HLOOKUP(A_Stammdaten!$B$12,$L$4:$R$2504,ROW(B1046)-3,FALSE)+IF(OR(B1046=0,A_Stammdaten!$B$12&lt;B1046),0,I1046*1/20)</f>
        <v>0</v>
      </c>
      <c r="K1046" s="51">
        <f>HLOOKUP(A_Stammdaten!$B$12,$L$4:$R$2504,ROW(B1046)-3,FALSE)</f>
        <v>0</v>
      </c>
      <c r="L1046" s="51">
        <f t="shared" si="51"/>
        <v>0</v>
      </c>
      <c r="M1046" s="51">
        <f t="shared" si="50"/>
        <v>0</v>
      </c>
      <c r="N1046" s="51">
        <f t="shared" si="50"/>
        <v>0</v>
      </c>
      <c r="O1046" s="51">
        <f t="shared" si="50"/>
        <v>0</v>
      </c>
      <c r="P1046" s="51">
        <f t="shared" si="50"/>
        <v>0</v>
      </c>
      <c r="Q1046" s="51">
        <f t="shared" si="50"/>
        <v>0</v>
      </c>
      <c r="R1046" s="51">
        <f t="shared" si="50"/>
        <v>0</v>
      </c>
    </row>
    <row r="1047" spans="1:18" x14ac:dyDescent="0.25">
      <c r="A1047" s="17"/>
      <c r="B1047" s="52"/>
      <c r="C1047" s="17"/>
      <c r="D1047" s="17"/>
      <c r="E1047" s="17"/>
      <c r="F1047" s="17"/>
      <c r="G1047" s="17"/>
      <c r="H1047" s="17"/>
      <c r="I1047" s="16">
        <f>IF(B1047&gt;A_Stammdaten!$B$12,0,SUM(C1047,D1047,F1047,G1047)-SUM(E1047,H1047))</f>
        <v>0</v>
      </c>
      <c r="J1047" s="51">
        <f>HLOOKUP(A_Stammdaten!$B$12,$L$4:$R$2504,ROW(B1047)-3,FALSE)+IF(OR(B1047=0,A_Stammdaten!$B$12&lt;B1047),0,I1047*1/20)</f>
        <v>0</v>
      </c>
      <c r="K1047" s="51">
        <f>HLOOKUP(A_Stammdaten!$B$12,$L$4:$R$2504,ROW(B1047)-3,FALSE)</f>
        <v>0</v>
      </c>
      <c r="L1047" s="51">
        <f t="shared" si="51"/>
        <v>0</v>
      </c>
      <c r="M1047" s="51">
        <f t="shared" si="50"/>
        <v>0</v>
      </c>
      <c r="N1047" s="51">
        <f t="shared" si="50"/>
        <v>0</v>
      </c>
      <c r="O1047" s="51">
        <f t="shared" si="50"/>
        <v>0</v>
      </c>
      <c r="P1047" s="51">
        <f t="shared" si="50"/>
        <v>0</v>
      </c>
      <c r="Q1047" s="51">
        <f t="shared" si="50"/>
        <v>0</v>
      </c>
      <c r="R1047" s="51">
        <f t="shared" si="50"/>
        <v>0</v>
      </c>
    </row>
    <row r="1048" spans="1:18" x14ac:dyDescent="0.25">
      <c r="A1048" s="17"/>
      <c r="B1048" s="52"/>
      <c r="C1048" s="17"/>
      <c r="D1048" s="17"/>
      <c r="E1048" s="17"/>
      <c r="F1048" s="17"/>
      <c r="G1048" s="17"/>
      <c r="H1048" s="17"/>
      <c r="I1048" s="16">
        <f>IF(B1048&gt;A_Stammdaten!$B$12,0,SUM(C1048,D1048,F1048,G1048)-SUM(E1048,H1048))</f>
        <v>0</v>
      </c>
      <c r="J1048" s="51">
        <f>HLOOKUP(A_Stammdaten!$B$12,$L$4:$R$2504,ROW(B1048)-3,FALSE)+IF(OR(B1048=0,A_Stammdaten!$B$12&lt;B1048),0,I1048*1/20)</f>
        <v>0</v>
      </c>
      <c r="K1048" s="51">
        <f>HLOOKUP(A_Stammdaten!$B$12,$L$4:$R$2504,ROW(B1048)-3,FALSE)</f>
        <v>0</v>
      </c>
      <c r="L1048" s="51">
        <f t="shared" si="51"/>
        <v>0</v>
      </c>
      <c r="M1048" s="51">
        <f t="shared" si="50"/>
        <v>0</v>
      </c>
      <c r="N1048" s="51">
        <f t="shared" si="50"/>
        <v>0</v>
      </c>
      <c r="O1048" s="51">
        <f t="shared" si="50"/>
        <v>0</v>
      </c>
      <c r="P1048" s="51">
        <f t="shared" si="50"/>
        <v>0</v>
      </c>
      <c r="Q1048" s="51">
        <f t="shared" si="50"/>
        <v>0</v>
      </c>
      <c r="R1048" s="51">
        <f t="shared" si="50"/>
        <v>0</v>
      </c>
    </row>
    <row r="1049" spans="1:18" x14ac:dyDescent="0.25">
      <c r="A1049" s="17"/>
      <c r="B1049" s="52"/>
      <c r="C1049" s="17"/>
      <c r="D1049" s="17"/>
      <c r="E1049" s="17"/>
      <c r="F1049" s="17"/>
      <c r="G1049" s="17"/>
      <c r="H1049" s="17"/>
      <c r="I1049" s="16">
        <f>IF(B1049&gt;A_Stammdaten!$B$12,0,SUM(C1049,D1049,F1049,G1049)-SUM(E1049,H1049))</f>
        <v>0</v>
      </c>
      <c r="J1049" s="51">
        <f>HLOOKUP(A_Stammdaten!$B$12,$L$4:$R$2504,ROW(B1049)-3,FALSE)+IF(OR(B1049=0,A_Stammdaten!$B$12&lt;B1049),0,I1049*1/20)</f>
        <v>0</v>
      </c>
      <c r="K1049" s="51">
        <f>HLOOKUP(A_Stammdaten!$B$12,$L$4:$R$2504,ROW(B1049)-3,FALSE)</f>
        <v>0</v>
      </c>
      <c r="L1049" s="51">
        <f t="shared" si="51"/>
        <v>0</v>
      </c>
      <c r="M1049" s="51">
        <f t="shared" si="50"/>
        <v>0</v>
      </c>
      <c r="N1049" s="51">
        <f t="shared" si="50"/>
        <v>0</v>
      </c>
      <c r="O1049" s="51">
        <f t="shared" si="50"/>
        <v>0</v>
      </c>
      <c r="P1049" s="51">
        <f t="shared" si="50"/>
        <v>0</v>
      </c>
      <c r="Q1049" s="51">
        <f t="shared" si="50"/>
        <v>0</v>
      </c>
      <c r="R1049" s="51">
        <f t="shared" si="50"/>
        <v>0</v>
      </c>
    </row>
    <row r="1050" spans="1:18" x14ac:dyDescent="0.25">
      <c r="A1050" s="17"/>
      <c r="B1050" s="52"/>
      <c r="C1050" s="17"/>
      <c r="D1050" s="17"/>
      <c r="E1050" s="17"/>
      <c r="F1050" s="17"/>
      <c r="G1050" s="17"/>
      <c r="H1050" s="17"/>
      <c r="I1050" s="16">
        <f>IF(B1050&gt;A_Stammdaten!$B$12,0,SUM(C1050,D1050,F1050,G1050)-SUM(E1050,H1050))</f>
        <v>0</v>
      </c>
      <c r="J1050" s="51">
        <f>HLOOKUP(A_Stammdaten!$B$12,$L$4:$R$2504,ROW(B1050)-3,FALSE)+IF(OR(B1050=0,A_Stammdaten!$B$12&lt;B1050),0,I1050*1/20)</f>
        <v>0</v>
      </c>
      <c r="K1050" s="51">
        <f>HLOOKUP(A_Stammdaten!$B$12,$L$4:$R$2504,ROW(B1050)-3,FALSE)</f>
        <v>0</v>
      </c>
      <c r="L1050" s="51">
        <f t="shared" si="51"/>
        <v>0</v>
      </c>
      <c r="M1050" s="51">
        <f t="shared" si="50"/>
        <v>0</v>
      </c>
      <c r="N1050" s="51">
        <f t="shared" si="50"/>
        <v>0</v>
      </c>
      <c r="O1050" s="51">
        <f t="shared" si="50"/>
        <v>0</v>
      </c>
      <c r="P1050" s="51">
        <f t="shared" si="50"/>
        <v>0</v>
      </c>
      <c r="Q1050" s="51">
        <f t="shared" si="50"/>
        <v>0</v>
      </c>
      <c r="R1050" s="51">
        <f t="shared" si="50"/>
        <v>0</v>
      </c>
    </row>
    <row r="1051" spans="1:18" x14ac:dyDescent="0.25">
      <c r="A1051" s="17"/>
      <c r="B1051" s="52"/>
      <c r="C1051" s="17"/>
      <c r="D1051" s="17"/>
      <c r="E1051" s="17"/>
      <c r="F1051" s="17"/>
      <c r="G1051" s="17"/>
      <c r="H1051" s="17"/>
      <c r="I1051" s="16">
        <f>IF(B1051&gt;A_Stammdaten!$B$12,0,SUM(C1051,D1051,F1051,G1051)-SUM(E1051,H1051))</f>
        <v>0</v>
      </c>
      <c r="J1051" s="51">
        <f>HLOOKUP(A_Stammdaten!$B$12,$L$4:$R$2504,ROW(B1051)-3,FALSE)+IF(OR(B1051=0,A_Stammdaten!$B$12&lt;B1051),0,I1051*1/20)</f>
        <v>0</v>
      </c>
      <c r="K1051" s="51">
        <f>HLOOKUP(A_Stammdaten!$B$12,$L$4:$R$2504,ROW(B1051)-3,FALSE)</f>
        <v>0</v>
      </c>
      <c r="L1051" s="51">
        <f t="shared" si="51"/>
        <v>0</v>
      </c>
      <c r="M1051" s="51">
        <f t="shared" si="50"/>
        <v>0</v>
      </c>
      <c r="N1051" s="51">
        <f t="shared" si="50"/>
        <v>0</v>
      </c>
      <c r="O1051" s="51">
        <f t="shared" si="50"/>
        <v>0</v>
      </c>
      <c r="P1051" s="51">
        <f t="shared" si="50"/>
        <v>0</v>
      </c>
      <c r="Q1051" s="51">
        <f t="shared" si="50"/>
        <v>0</v>
      </c>
      <c r="R1051" s="51">
        <f t="shared" si="50"/>
        <v>0</v>
      </c>
    </row>
    <row r="1052" spans="1:18" x14ac:dyDescent="0.25">
      <c r="A1052" s="17"/>
      <c r="B1052" s="52"/>
      <c r="C1052" s="17"/>
      <c r="D1052" s="17"/>
      <c r="E1052" s="17"/>
      <c r="F1052" s="17"/>
      <c r="G1052" s="17"/>
      <c r="H1052" s="17"/>
      <c r="I1052" s="16">
        <f>IF(B1052&gt;A_Stammdaten!$B$12,0,SUM(C1052,D1052,F1052,G1052)-SUM(E1052,H1052))</f>
        <v>0</v>
      </c>
      <c r="J1052" s="51">
        <f>HLOOKUP(A_Stammdaten!$B$12,$L$4:$R$2504,ROW(B1052)-3,FALSE)+IF(OR(B1052=0,A_Stammdaten!$B$12&lt;B1052),0,I1052*1/20)</f>
        <v>0</v>
      </c>
      <c r="K1052" s="51">
        <f>HLOOKUP(A_Stammdaten!$B$12,$L$4:$R$2504,ROW(B1052)-3,FALSE)</f>
        <v>0</v>
      </c>
      <c r="L1052" s="51">
        <f t="shared" si="51"/>
        <v>0</v>
      </c>
      <c r="M1052" s="51">
        <f t="shared" si="50"/>
        <v>0</v>
      </c>
      <c r="N1052" s="51">
        <f t="shared" si="50"/>
        <v>0</v>
      </c>
      <c r="O1052" s="51">
        <f t="shared" si="50"/>
        <v>0</v>
      </c>
      <c r="P1052" s="51">
        <f t="shared" si="50"/>
        <v>0</v>
      </c>
      <c r="Q1052" s="51">
        <f t="shared" si="50"/>
        <v>0</v>
      </c>
      <c r="R1052" s="51">
        <f t="shared" si="50"/>
        <v>0</v>
      </c>
    </row>
    <row r="1053" spans="1:18" x14ac:dyDescent="0.25">
      <c r="A1053" s="17"/>
      <c r="B1053" s="52"/>
      <c r="C1053" s="17"/>
      <c r="D1053" s="17"/>
      <c r="E1053" s="17"/>
      <c r="F1053" s="17"/>
      <c r="G1053" s="17"/>
      <c r="H1053" s="17"/>
      <c r="I1053" s="16">
        <f>IF(B1053&gt;A_Stammdaten!$B$12,0,SUM(C1053,D1053,F1053,G1053)-SUM(E1053,H1053))</f>
        <v>0</v>
      </c>
      <c r="J1053" s="51">
        <f>HLOOKUP(A_Stammdaten!$B$12,$L$4:$R$2504,ROW(B1053)-3,FALSE)+IF(OR(B1053=0,A_Stammdaten!$B$12&lt;B1053),0,I1053*1/20)</f>
        <v>0</v>
      </c>
      <c r="K1053" s="51">
        <f>HLOOKUP(A_Stammdaten!$B$12,$L$4:$R$2504,ROW(B1053)-3,FALSE)</f>
        <v>0</v>
      </c>
      <c r="L1053" s="51">
        <f t="shared" si="51"/>
        <v>0</v>
      </c>
      <c r="M1053" s="51">
        <f t="shared" si="50"/>
        <v>0</v>
      </c>
      <c r="N1053" s="51">
        <f t="shared" si="50"/>
        <v>0</v>
      </c>
      <c r="O1053" s="51">
        <f t="shared" si="50"/>
        <v>0</v>
      </c>
      <c r="P1053" s="51">
        <f t="shared" si="50"/>
        <v>0</v>
      </c>
      <c r="Q1053" s="51">
        <f t="shared" si="50"/>
        <v>0</v>
      </c>
      <c r="R1053" s="51">
        <f t="shared" si="50"/>
        <v>0</v>
      </c>
    </row>
    <row r="1054" spans="1:18" x14ac:dyDescent="0.25">
      <c r="A1054" s="17"/>
      <c r="B1054" s="52"/>
      <c r="C1054" s="17"/>
      <c r="D1054" s="17"/>
      <c r="E1054" s="17"/>
      <c r="F1054" s="17"/>
      <c r="G1054" s="17"/>
      <c r="H1054" s="17"/>
      <c r="I1054" s="16">
        <f>IF(B1054&gt;A_Stammdaten!$B$12,0,SUM(C1054,D1054,F1054,G1054)-SUM(E1054,H1054))</f>
        <v>0</v>
      </c>
      <c r="J1054" s="51">
        <f>HLOOKUP(A_Stammdaten!$B$12,$L$4:$R$2504,ROW(B1054)-3,FALSE)+IF(OR(B1054=0,A_Stammdaten!$B$12&lt;B1054),0,I1054*1/20)</f>
        <v>0</v>
      </c>
      <c r="K1054" s="51">
        <f>HLOOKUP(A_Stammdaten!$B$12,$L$4:$R$2504,ROW(B1054)-3,FALSE)</f>
        <v>0</v>
      </c>
      <c r="L1054" s="51">
        <f t="shared" si="51"/>
        <v>0</v>
      </c>
      <c r="M1054" s="51">
        <f t="shared" si="50"/>
        <v>0</v>
      </c>
      <c r="N1054" s="51">
        <f t="shared" si="50"/>
        <v>0</v>
      </c>
      <c r="O1054" s="51">
        <f t="shared" si="50"/>
        <v>0</v>
      </c>
      <c r="P1054" s="51">
        <f t="shared" si="50"/>
        <v>0</v>
      </c>
      <c r="Q1054" s="51">
        <f t="shared" si="50"/>
        <v>0</v>
      </c>
      <c r="R1054" s="51">
        <f t="shared" si="50"/>
        <v>0</v>
      </c>
    </row>
    <row r="1055" spans="1:18" x14ac:dyDescent="0.25">
      <c r="A1055" s="17"/>
      <c r="B1055" s="52"/>
      <c r="C1055" s="17"/>
      <c r="D1055" s="17"/>
      <c r="E1055" s="17"/>
      <c r="F1055" s="17"/>
      <c r="G1055" s="17"/>
      <c r="H1055" s="17"/>
      <c r="I1055" s="16">
        <f>IF(B1055&gt;A_Stammdaten!$B$12,0,SUM(C1055,D1055,F1055,G1055)-SUM(E1055,H1055))</f>
        <v>0</v>
      </c>
      <c r="J1055" s="51">
        <f>HLOOKUP(A_Stammdaten!$B$12,$L$4:$R$2504,ROW(B1055)-3,FALSE)+IF(OR(B1055=0,A_Stammdaten!$B$12&lt;B1055),0,I1055*1/20)</f>
        <v>0</v>
      </c>
      <c r="K1055" s="51">
        <f>HLOOKUP(A_Stammdaten!$B$12,$L$4:$R$2504,ROW(B1055)-3,FALSE)</f>
        <v>0</v>
      </c>
      <c r="L1055" s="51">
        <f t="shared" si="51"/>
        <v>0</v>
      </c>
      <c r="M1055" s="51">
        <f t="shared" si="50"/>
        <v>0</v>
      </c>
      <c r="N1055" s="51">
        <f t="shared" si="50"/>
        <v>0</v>
      </c>
      <c r="O1055" s="51">
        <f t="shared" si="50"/>
        <v>0</v>
      </c>
      <c r="P1055" s="51">
        <f t="shared" si="50"/>
        <v>0</v>
      </c>
      <c r="Q1055" s="51">
        <f t="shared" si="50"/>
        <v>0</v>
      </c>
      <c r="R1055" s="51">
        <f t="shared" si="50"/>
        <v>0</v>
      </c>
    </row>
    <row r="1056" spans="1:18" x14ac:dyDescent="0.25">
      <c r="A1056" s="17"/>
      <c r="B1056" s="52"/>
      <c r="C1056" s="17"/>
      <c r="D1056" s="17"/>
      <c r="E1056" s="17"/>
      <c r="F1056" s="17"/>
      <c r="G1056" s="17"/>
      <c r="H1056" s="17"/>
      <c r="I1056" s="16">
        <f>IF(B1056&gt;A_Stammdaten!$B$12,0,SUM(C1056,D1056,F1056,G1056)-SUM(E1056,H1056))</f>
        <v>0</v>
      </c>
      <c r="J1056" s="51">
        <f>HLOOKUP(A_Stammdaten!$B$12,$L$4:$R$2504,ROW(B1056)-3,FALSE)+IF(OR(B1056=0,A_Stammdaten!$B$12&lt;B1056),0,I1056*1/20)</f>
        <v>0</v>
      </c>
      <c r="K1056" s="51">
        <f>HLOOKUP(A_Stammdaten!$B$12,$L$4:$R$2504,ROW(B1056)-3,FALSE)</f>
        <v>0</v>
      </c>
      <c r="L1056" s="51">
        <f t="shared" si="51"/>
        <v>0</v>
      </c>
      <c r="M1056" s="51">
        <f t="shared" si="50"/>
        <v>0</v>
      </c>
      <c r="N1056" s="51">
        <f t="shared" si="50"/>
        <v>0</v>
      </c>
      <c r="O1056" s="51">
        <f t="shared" si="50"/>
        <v>0</v>
      </c>
      <c r="P1056" s="51">
        <f t="shared" si="50"/>
        <v>0</v>
      </c>
      <c r="Q1056" s="51">
        <f t="shared" si="50"/>
        <v>0</v>
      </c>
      <c r="R1056" s="51">
        <f t="shared" si="50"/>
        <v>0</v>
      </c>
    </row>
    <row r="1057" spans="1:18" x14ac:dyDescent="0.25">
      <c r="A1057" s="17"/>
      <c r="B1057" s="52"/>
      <c r="C1057" s="17"/>
      <c r="D1057" s="17"/>
      <c r="E1057" s="17"/>
      <c r="F1057" s="17"/>
      <c r="G1057" s="17"/>
      <c r="H1057" s="17"/>
      <c r="I1057" s="16">
        <f>IF(B1057&gt;A_Stammdaten!$B$12,0,SUM(C1057,D1057,F1057,G1057)-SUM(E1057,H1057))</f>
        <v>0</v>
      </c>
      <c r="J1057" s="51">
        <f>HLOOKUP(A_Stammdaten!$B$12,$L$4:$R$2504,ROW(B1057)-3,FALSE)+IF(OR(B1057=0,A_Stammdaten!$B$12&lt;B1057),0,I1057*1/20)</f>
        <v>0</v>
      </c>
      <c r="K1057" s="51">
        <f>HLOOKUP(A_Stammdaten!$B$12,$L$4:$R$2504,ROW(B1057)-3,FALSE)</f>
        <v>0</v>
      </c>
      <c r="L1057" s="51">
        <f t="shared" si="51"/>
        <v>0</v>
      </c>
      <c r="M1057" s="51">
        <f t="shared" si="50"/>
        <v>0</v>
      </c>
      <c r="N1057" s="51">
        <f t="shared" si="50"/>
        <v>0</v>
      </c>
      <c r="O1057" s="51">
        <f t="shared" si="50"/>
        <v>0</v>
      </c>
      <c r="P1057" s="51">
        <f t="shared" si="50"/>
        <v>0</v>
      </c>
      <c r="Q1057" s="51">
        <f t="shared" si="50"/>
        <v>0</v>
      </c>
      <c r="R1057" s="51">
        <f t="shared" si="50"/>
        <v>0</v>
      </c>
    </row>
    <row r="1058" spans="1:18" x14ac:dyDescent="0.25">
      <c r="A1058" s="17"/>
      <c r="B1058" s="52"/>
      <c r="C1058" s="17"/>
      <c r="D1058" s="17"/>
      <c r="E1058" s="17"/>
      <c r="F1058" s="17"/>
      <c r="G1058" s="17"/>
      <c r="H1058" s="17"/>
      <c r="I1058" s="16">
        <f>IF(B1058&gt;A_Stammdaten!$B$12,0,SUM(C1058,D1058,F1058,G1058)-SUM(E1058,H1058))</f>
        <v>0</v>
      </c>
      <c r="J1058" s="51">
        <f>HLOOKUP(A_Stammdaten!$B$12,$L$4:$R$2504,ROW(B1058)-3,FALSE)+IF(OR(B1058=0,A_Stammdaten!$B$12&lt;B1058),0,I1058*1/20)</f>
        <v>0</v>
      </c>
      <c r="K1058" s="51">
        <f>HLOOKUP(A_Stammdaten!$B$12,$L$4:$R$2504,ROW(B1058)-3,FALSE)</f>
        <v>0</v>
      </c>
      <c r="L1058" s="51">
        <f t="shared" si="51"/>
        <v>0</v>
      </c>
      <c r="M1058" s="51">
        <f t="shared" si="50"/>
        <v>0</v>
      </c>
      <c r="N1058" s="51">
        <f t="shared" si="50"/>
        <v>0</v>
      </c>
      <c r="O1058" s="51">
        <f t="shared" si="50"/>
        <v>0</v>
      </c>
      <c r="P1058" s="51">
        <f t="shared" si="50"/>
        <v>0</v>
      </c>
      <c r="Q1058" s="51">
        <f t="shared" si="50"/>
        <v>0</v>
      </c>
      <c r="R1058" s="51">
        <f t="shared" si="50"/>
        <v>0</v>
      </c>
    </row>
    <row r="1059" spans="1:18" x14ac:dyDescent="0.25">
      <c r="A1059" s="17"/>
      <c r="B1059" s="52"/>
      <c r="C1059" s="17"/>
      <c r="D1059" s="17"/>
      <c r="E1059" s="17"/>
      <c r="F1059" s="17"/>
      <c r="G1059" s="17"/>
      <c r="H1059" s="17"/>
      <c r="I1059" s="16">
        <f>IF(B1059&gt;A_Stammdaten!$B$12,0,SUM(C1059,D1059,F1059,G1059)-SUM(E1059,H1059))</f>
        <v>0</v>
      </c>
      <c r="J1059" s="51">
        <f>HLOOKUP(A_Stammdaten!$B$12,$L$4:$R$2504,ROW(B1059)-3,FALSE)+IF(OR(B1059=0,A_Stammdaten!$B$12&lt;B1059),0,I1059*1/20)</f>
        <v>0</v>
      </c>
      <c r="K1059" s="51">
        <f>HLOOKUP(A_Stammdaten!$B$12,$L$4:$R$2504,ROW(B1059)-3,FALSE)</f>
        <v>0</v>
      </c>
      <c r="L1059" s="51">
        <f t="shared" si="51"/>
        <v>0</v>
      </c>
      <c r="M1059" s="51">
        <f t="shared" si="50"/>
        <v>0</v>
      </c>
      <c r="N1059" s="51">
        <f t="shared" si="50"/>
        <v>0</v>
      </c>
      <c r="O1059" s="51">
        <f t="shared" si="50"/>
        <v>0</v>
      </c>
      <c r="P1059" s="51">
        <f t="shared" si="50"/>
        <v>0</v>
      </c>
      <c r="Q1059" s="51">
        <f t="shared" si="50"/>
        <v>0</v>
      </c>
      <c r="R1059" s="51">
        <f t="shared" si="50"/>
        <v>0</v>
      </c>
    </row>
    <row r="1060" spans="1:18" x14ac:dyDescent="0.25">
      <c r="A1060" s="17"/>
      <c r="B1060" s="52"/>
      <c r="C1060" s="17"/>
      <c r="D1060" s="17"/>
      <c r="E1060" s="17"/>
      <c r="F1060" s="17"/>
      <c r="G1060" s="17"/>
      <c r="H1060" s="17"/>
      <c r="I1060" s="16">
        <f>IF(B1060&gt;A_Stammdaten!$B$12,0,SUM(C1060,D1060,F1060,G1060)-SUM(E1060,H1060))</f>
        <v>0</v>
      </c>
      <c r="J1060" s="51">
        <f>HLOOKUP(A_Stammdaten!$B$12,$L$4:$R$2504,ROW(B1060)-3,FALSE)+IF(OR(B1060=0,A_Stammdaten!$B$12&lt;B1060),0,I1060*1/20)</f>
        <v>0</v>
      </c>
      <c r="K1060" s="51">
        <f>HLOOKUP(A_Stammdaten!$B$12,$L$4:$R$2504,ROW(B1060)-3,FALSE)</f>
        <v>0</v>
      </c>
      <c r="L1060" s="51">
        <f t="shared" si="51"/>
        <v>0</v>
      </c>
      <c r="M1060" s="51">
        <f t="shared" si="50"/>
        <v>0</v>
      </c>
      <c r="N1060" s="51">
        <f t="shared" si="50"/>
        <v>0</v>
      </c>
      <c r="O1060" s="51">
        <f t="shared" si="50"/>
        <v>0</v>
      </c>
      <c r="P1060" s="51">
        <f t="shared" si="50"/>
        <v>0</v>
      </c>
      <c r="Q1060" s="51">
        <f t="shared" si="50"/>
        <v>0</v>
      </c>
      <c r="R1060" s="51">
        <f t="shared" si="50"/>
        <v>0</v>
      </c>
    </row>
    <row r="1061" spans="1:18" x14ac:dyDescent="0.25">
      <c r="A1061" s="17"/>
      <c r="B1061" s="52"/>
      <c r="C1061" s="17"/>
      <c r="D1061" s="17"/>
      <c r="E1061" s="17"/>
      <c r="F1061" s="17"/>
      <c r="G1061" s="17"/>
      <c r="H1061" s="17"/>
      <c r="I1061" s="16">
        <f>IF(B1061&gt;A_Stammdaten!$B$12,0,SUM(C1061,D1061,F1061,G1061)-SUM(E1061,H1061))</f>
        <v>0</v>
      </c>
      <c r="J1061" s="51">
        <f>HLOOKUP(A_Stammdaten!$B$12,$L$4:$R$2504,ROW(B1061)-3,FALSE)+IF(OR(B1061=0,A_Stammdaten!$B$12&lt;B1061),0,I1061*1/20)</f>
        <v>0</v>
      </c>
      <c r="K1061" s="51">
        <f>HLOOKUP(A_Stammdaten!$B$12,$L$4:$R$2504,ROW(B1061)-3,FALSE)</f>
        <v>0</v>
      </c>
      <c r="L1061" s="51">
        <f t="shared" si="51"/>
        <v>0</v>
      </c>
      <c r="M1061" s="51">
        <f t="shared" si="50"/>
        <v>0</v>
      </c>
      <c r="N1061" s="51">
        <f t="shared" si="50"/>
        <v>0</v>
      </c>
      <c r="O1061" s="51">
        <f t="shared" si="50"/>
        <v>0</v>
      </c>
      <c r="P1061" s="51">
        <f t="shared" si="50"/>
        <v>0</v>
      </c>
      <c r="Q1061" s="51">
        <f t="shared" si="50"/>
        <v>0</v>
      </c>
      <c r="R1061" s="51">
        <f t="shared" si="50"/>
        <v>0</v>
      </c>
    </row>
    <row r="1062" spans="1:18" x14ac:dyDescent="0.25">
      <c r="A1062" s="17"/>
      <c r="B1062" s="52"/>
      <c r="C1062" s="17"/>
      <c r="D1062" s="17"/>
      <c r="E1062" s="17"/>
      <c r="F1062" s="17"/>
      <c r="G1062" s="17"/>
      <c r="H1062" s="17"/>
      <c r="I1062" s="16">
        <f>IF(B1062&gt;A_Stammdaten!$B$12,0,SUM(C1062,D1062,F1062,G1062)-SUM(E1062,H1062))</f>
        <v>0</v>
      </c>
      <c r="J1062" s="51">
        <f>HLOOKUP(A_Stammdaten!$B$12,$L$4:$R$2504,ROW(B1062)-3,FALSE)+IF(OR(B1062=0,A_Stammdaten!$B$12&lt;B1062),0,I1062*1/20)</f>
        <v>0</v>
      </c>
      <c r="K1062" s="51">
        <f>HLOOKUP(A_Stammdaten!$B$12,$L$4:$R$2504,ROW(B1062)-3,FALSE)</f>
        <v>0</v>
      </c>
      <c r="L1062" s="51">
        <f t="shared" si="51"/>
        <v>0</v>
      </c>
      <c r="M1062" s="51">
        <f t="shared" si="50"/>
        <v>0</v>
      </c>
      <c r="N1062" s="51">
        <f t="shared" si="50"/>
        <v>0</v>
      </c>
      <c r="O1062" s="51">
        <f t="shared" si="50"/>
        <v>0</v>
      </c>
      <c r="P1062" s="51">
        <f t="shared" si="50"/>
        <v>0</v>
      </c>
      <c r="Q1062" s="51">
        <f t="shared" si="50"/>
        <v>0</v>
      </c>
      <c r="R1062" s="51">
        <f t="shared" ref="M1062:R1105" si="52">IF(OR($I1062=0,R$4&lt;$B1062,$B1062=0,20-(R$4-$B1062)=0),0,$I1062*(19-(R$4-$B1062))/20)</f>
        <v>0</v>
      </c>
    </row>
    <row r="1063" spans="1:18" x14ac:dyDescent="0.25">
      <c r="A1063" s="17"/>
      <c r="B1063" s="52"/>
      <c r="C1063" s="17"/>
      <c r="D1063" s="17"/>
      <c r="E1063" s="17"/>
      <c r="F1063" s="17"/>
      <c r="G1063" s="17"/>
      <c r="H1063" s="17"/>
      <c r="I1063" s="16">
        <f>IF(B1063&gt;A_Stammdaten!$B$12,0,SUM(C1063,D1063,F1063,G1063)-SUM(E1063,H1063))</f>
        <v>0</v>
      </c>
      <c r="J1063" s="51">
        <f>HLOOKUP(A_Stammdaten!$B$12,$L$4:$R$2504,ROW(B1063)-3,FALSE)+IF(OR(B1063=0,A_Stammdaten!$B$12&lt;B1063),0,I1063*1/20)</f>
        <v>0</v>
      </c>
      <c r="K1063" s="51">
        <f>HLOOKUP(A_Stammdaten!$B$12,$L$4:$R$2504,ROW(B1063)-3,FALSE)</f>
        <v>0</v>
      </c>
      <c r="L1063" s="51">
        <f t="shared" si="51"/>
        <v>0</v>
      </c>
      <c r="M1063" s="51">
        <f t="shared" si="52"/>
        <v>0</v>
      </c>
      <c r="N1063" s="51">
        <f t="shared" si="52"/>
        <v>0</v>
      </c>
      <c r="O1063" s="51">
        <f t="shared" si="52"/>
        <v>0</v>
      </c>
      <c r="P1063" s="51">
        <f t="shared" si="52"/>
        <v>0</v>
      </c>
      <c r="Q1063" s="51">
        <f t="shared" si="52"/>
        <v>0</v>
      </c>
      <c r="R1063" s="51">
        <f t="shared" si="52"/>
        <v>0</v>
      </c>
    </row>
    <row r="1064" spans="1:18" x14ac:dyDescent="0.25">
      <c r="A1064" s="17"/>
      <c r="B1064" s="52"/>
      <c r="C1064" s="17"/>
      <c r="D1064" s="17"/>
      <c r="E1064" s="17"/>
      <c r="F1064" s="17"/>
      <c r="G1064" s="17"/>
      <c r="H1064" s="17"/>
      <c r="I1064" s="16">
        <f>IF(B1064&gt;A_Stammdaten!$B$12,0,SUM(C1064,D1064,F1064,G1064)-SUM(E1064,H1064))</f>
        <v>0</v>
      </c>
      <c r="J1064" s="51">
        <f>HLOOKUP(A_Stammdaten!$B$12,$L$4:$R$2504,ROW(B1064)-3,FALSE)+IF(OR(B1064=0,A_Stammdaten!$B$12&lt;B1064),0,I1064*1/20)</f>
        <v>0</v>
      </c>
      <c r="K1064" s="51">
        <f>HLOOKUP(A_Stammdaten!$B$12,$L$4:$R$2504,ROW(B1064)-3,FALSE)</f>
        <v>0</v>
      </c>
      <c r="L1064" s="51">
        <f t="shared" si="51"/>
        <v>0</v>
      </c>
      <c r="M1064" s="51">
        <f t="shared" si="52"/>
        <v>0</v>
      </c>
      <c r="N1064" s="51">
        <f t="shared" si="52"/>
        <v>0</v>
      </c>
      <c r="O1064" s="51">
        <f t="shared" si="52"/>
        <v>0</v>
      </c>
      <c r="P1064" s="51">
        <f t="shared" si="52"/>
        <v>0</v>
      </c>
      <c r="Q1064" s="51">
        <f t="shared" si="52"/>
        <v>0</v>
      </c>
      <c r="R1064" s="51">
        <f t="shared" si="52"/>
        <v>0</v>
      </c>
    </row>
    <row r="1065" spans="1:18" x14ac:dyDescent="0.25">
      <c r="A1065" s="17"/>
      <c r="B1065" s="52"/>
      <c r="C1065" s="17"/>
      <c r="D1065" s="17"/>
      <c r="E1065" s="17"/>
      <c r="F1065" s="17"/>
      <c r="G1065" s="17"/>
      <c r="H1065" s="17"/>
      <c r="I1065" s="16">
        <f>IF(B1065&gt;A_Stammdaten!$B$12,0,SUM(C1065,D1065,F1065,G1065)-SUM(E1065,H1065))</f>
        <v>0</v>
      </c>
      <c r="J1065" s="51">
        <f>HLOOKUP(A_Stammdaten!$B$12,$L$4:$R$2504,ROW(B1065)-3,FALSE)+IF(OR(B1065=0,A_Stammdaten!$B$12&lt;B1065),0,I1065*1/20)</f>
        <v>0</v>
      </c>
      <c r="K1065" s="51">
        <f>HLOOKUP(A_Stammdaten!$B$12,$L$4:$R$2504,ROW(B1065)-3,FALSE)</f>
        <v>0</v>
      </c>
      <c r="L1065" s="51">
        <f t="shared" si="51"/>
        <v>0</v>
      </c>
      <c r="M1065" s="51">
        <f t="shared" si="52"/>
        <v>0</v>
      </c>
      <c r="N1065" s="51">
        <f t="shared" si="52"/>
        <v>0</v>
      </c>
      <c r="O1065" s="51">
        <f t="shared" si="52"/>
        <v>0</v>
      </c>
      <c r="P1065" s="51">
        <f t="shared" si="52"/>
        <v>0</v>
      </c>
      <c r="Q1065" s="51">
        <f t="shared" si="52"/>
        <v>0</v>
      </c>
      <c r="R1065" s="51">
        <f t="shared" si="52"/>
        <v>0</v>
      </c>
    </row>
    <row r="1066" spans="1:18" x14ac:dyDescent="0.25">
      <c r="A1066" s="17"/>
      <c r="B1066" s="52"/>
      <c r="C1066" s="17"/>
      <c r="D1066" s="17"/>
      <c r="E1066" s="17"/>
      <c r="F1066" s="17"/>
      <c r="G1066" s="17"/>
      <c r="H1066" s="17"/>
      <c r="I1066" s="16">
        <f>IF(B1066&gt;A_Stammdaten!$B$12,0,SUM(C1066,D1066,F1066,G1066)-SUM(E1066,H1066))</f>
        <v>0</v>
      </c>
      <c r="J1066" s="51">
        <f>HLOOKUP(A_Stammdaten!$B$12,$L$4:$R$2504,ROW(B1066)-3,FALSE)+IF(OR(B1066=0,A_Stammdaten!$B$12&lt;B1066),0,I1066*1/20)</f>
        <v>0</v>
      </c>
      <c r="K1066" s="51">
        <f>HLOOKUP(A_Stammdaten!$B$12,$L$4:$R$2504,ROW(B1066)-3,FALSE)</f>
        <v>0</v>
      </c>
      <c r="L1066" s="51">
        <f t="shared" si="51"/>
        <v>0</v>
      </c>
      <c r="M1066" s="51">
        <f t="shared" si="52"/>
        <v>0</v>
      </c>
      <c r="N1066" s="51">
        <f t="shared" si="52"/>
        <v>0</v>
      </c>
      <c r="O1066" s="51">
        <f t="shared" si="52"/>
        <v>0</v>
      </c>
      <c r="P1066" s="51">
        <f t="shared" si="52"/>
        <v>0</v>
      </c>
      <c r="Q1066" s="51">
        <f t="shared" si="52"/>
        <v>0</v>
      </c>
      <c r="R1066" s="51">
        <f t="shared" si="52"/>
        <v>0</v>
      </c>
    </row>
    <row r="1067" spans="1:18" x14ac:dyDescent="0.25">
      <c r="A1067" s="17"/>
      <c r="B1067" s="52"/>
      <c r="C1067" s="17"/>
      <c r="D1067" s="17"/>
      <c r="E1067" s="17"/>
      <c r="F1067" s="17"/>
      <c r="G1067" s="17"/>
      <c r="H1067" s="17"/>
      <c r="I1067" s="16">
        <f>IF(B1067&gt;A_Stammdaten!$B$12,0,SUM(C1067,D1067,F1067,G1067)-SUM(E1067,H1067))</f>
        <v>0</v>
      </c>
      <c r="J1067" s="51">
        <f>HLOOKUP(A_Stammdaten!$B$12,$L$4:$R$2504,ROW(B1067)-3,FALSE)+IF(OR(B1067=0,A_Stammdaten!$B$12&lt;B1067),0,I1067*1/20)</f>
        <v>0</v>
      </c>
      <c r="K1067" s="51">
        <f>HLOOKUP(A_Stammdaten!$B$12,$L$4:$R$2504,ROW(B1067)-3,FALSE)</f>
        <v>0</v>
      </c>
      <c r="L1067" s="51">
        <f t="shared" si="51"/>
        <v>0</v>
      </c>
      <c r="M1067" s="51">
        <f t="shared" si="52"/>
        <v>0</v>
      </c>
      <c r="N1067" s="51">
        <f t="shared" si="52"/>
        <v>0</v>
      </c>
      <c r="O1067" s="51">
        <f t="shared" si="52"/>
        <v>0</v>
      </c>
      <c r="P1067" s="51">
        <f t="shared" si="52"/>
        <v>0</v>
      </c>
      <c r="Q1067" s="51">
        <f t="shared" si="52"/>
        <v>0</v>
      </c>
      <c r="R1067" s="51">
        <f t="shared" si="52"/>
        <v>0</v>
      </c>
    </row>
    <row r="1068" spans="1:18" x14ac:dyDescent="0.25">
      <c r="A1068" s="17"/>
      <c r="B1068" s="52"/>
      <c r="C1068" s="17"/>
      <c r="D1068" s="17"/>
      <c r="E1068" s="17"/>
      <c r="F1068" s="17"/>
      <c r="G1068" s="17"/>
      <c r="H1068" s="17"/>
      <c r="I1068" s="16">
        <f>IF(B1068&gt;A_Stammdaten!$B$12,0,SUM(C1068,D1068,F1068,G1068)-SUM(E1068,H1068))</f>
        <v>0</v>
      </c>
      <c r="J1068" s="51">
        <f>HLOOKUP(A_Stammdaten!$B$12,$L$4:$R$2504,ROW(B1068)-3,FALSE)+IF(OR(B1068=0,A_Stammdaten!$B$12&lt;B1068),0,I1068*1/20)</f>
        <v>0</v>
      </c>
      <c r="K1068" s="51">
        <f>HLOOKUP(A_Stammdaten!$B$12,$L$4:$R$2504,ROW(B1068)-3,FALSE)</f>
        <v>0</v>
      </c>
      <c r="L1068" s="51">
        <f t="shared" si="51"/>
        <v>0</v>
      </c>
      <c r="M1068" s="51">
        <f t="shared" si="52"/>
        <v>0</v>
      </c>
      <c r="N1068" s="51">
        <f t="shared" si="52"/>
        <v>0</v>
      </c>
      <c r="O1068" s="51">
        <f t="shared" si="52"/>
        <v>0</v>
      </c>
      <c r="P1068" s="51">
        <f t="shared" si="52"/>
        <v>0</v>
      </c>
      <c r="Q1068" s="51">
        <f t="shared" si="52"/>
        <v>0</v>
      </c>
      <c r="R1068" s="51">
        <f t="shared" si="52"/>
        <v>0</v>
      </c>
    </row>
    <row r="1069" spans="1:18" x14ac:dyDescent="0.25">
      <c r="A1069" s="17"/>
      <c r="B1069" s="52"/>
      <c r="C1069" s="17"/>
      <c r="D1069" s="17"/>
      <c r="E1069" s="17"/>
      <c r="F1069" s="17"/>
      <c r="G1069" s="17"/>
      <c r="H1069" s="17"/>
      <c r="I1069" s="16">
        <f>IF(B1069&gt;A_Stammdaten!$B$12,0,SUM(C1069,D1069,F1069,G1069)-SUM(E1069,H1069))</f>
        <v>0</v>
      </c>
      <c r="J1069" s="51">
        <f>HLOOKUP(A_Stammdaten!$B$12,$L$4:$R$2504,ROW(B1069)-3,FALSE)+IF(OR(B1069=0,A_Stammdaten!$B$12&lt;B1069),0,I1069*1/20)</f>
        <v>0</v>
      </c>
      <c r="K1069" s="51">
        <f>HLOOKUP(A_Stammdaten!$B$12,$L$4:$R$2504,ROW(B1069)-3,FALSE)</f>
        <v>0</v>
      </c>
      <c r="L1069" s="51">
        <f t="shared" si="51"/>
        <v>0</v>
      </c>
      <c r="M1069" s="51">
        <f t="shared" si="52"/>
        <v>0</v>
      </c>
      <c r="N1069" s="51">
        <f t="shared" si="52"/>
        <v>0</v>
      </c>
      <c r="O1069" s="51">
        <f t="shared" si="52"/>
        <v>0</v>
      </c>
      <c r="P1069" s="51">
        <f t="shared" si="52"/>
        <v>0</v>
      </c>
      <c r="Q1069" s="51">
        <f t="shared" si="52"/>
        <v>0</v>
      </c>
      <c r="R1069" s="51">
        <f t="shared" si="52"/>
        <v>0</v>
      </c>
    </row>
    <row r="1070" spans="1:18" x14ac:dyDescent="0.25">
      <c r="A1070" s="17"/>
      <c r="B1070" s="52"/>
      <c r="C1070" s="17"/>
      <c r="D1070" s="17"/>
      <c r="E1070" s="17"/>
      <c r="F1070" s="17"/>
      <c r="G1070" s="17"/>
      <c r="H1070" s="17"/>
      <c r="I1070" s="16">
        <f>IF(B1070&gt;A_Stammdaten!$B$12,0,SUM(C1070,D1070,F1070,G1070)-SUM(E1070,H1070))</f>
        <v>0</v>
      </c>
      <c r="J1070" s="51">
        <f>HLOOKUP(A_Stammdaten!$B$12,$L$4:$R$2504,ROW(B1070)-3,FALSE)+IF(OR(B1070=0,A_Stammdaten!$B$12&lt;B1070),0,I1070*1/20)</f>
        <v>0</v>
      </c>
      <c r="K1070" s="51">
        <f>HLOOKUP(A_Stammdaten!$B$12,$L$4:$R$2504,ROW(B1070)-3,FALSE)</f>
        <v>0</v>
      </c>
      <c r="L1070" s="51">
        <f t="shared" si="51"/>
        <v>0</v>
      </c>
      <c r="M1070" s="51">
        <f t="shared" si="52"/>
        <v>0</v>
      </c>
      <c r="N1070" s="51">
        <f t="shared" si="52"/>
        <v>0</v>
      </c>
      <c r="O1070" s="51">
        <f t="shared" si="52"/>
        <v>0</v>
      </c>
      <c r="P1070" s="51">
        <f t="shared" si="52"/>
        <v>0</v>
      </c>
      <c r="Q1070" s="51">
        <f t="shared" si="52"/>
        <v>0</v>
      </c>
      <c r="R1070" s="51">
        <f t="shared" si="52"/>
        <v>0</v>
      </c>
    </row>
    <row r="1071" spans="1:18" x14ac:dyDescent="0.25">
      <c r="A1071" s="17"/>
      <c r="B1071" s="52"/>
      <c r="C1071" s="17"/>
      <c r="D1071" s="17"/>
      <c r="E1071" s="17"/>
      <c r="F1071" s="17"/>
      <c r="G1071" s="17"/>
      <c r="H1071" s="17"/>
      <c r="I1071" s="16">
        <f>IF(B1071&gt;A_Stammdaten!$B$12,0,SUM(C1071,D1071,F1071,G1071)-SUM(E1071,H1071))</f>
        <v>0</v>
      </c>
      <c r="J1071" s="51">
        <f>HLOOKUP(A_Stammdaten!$B$12,$L$4:$R$2504,ROW(B1071)-3,FALSE)+IF(OR(B1071=0,A_Stammdaten!$B$12&lt;B1071),0,I1071*1/20)</f>
        <v>0</v>
      </c>
      <c r="K1071" s="51">
        <f>HLOOKUP(A_Stammdaten!$B$12,$L$4:$R$2504,ROW(B1071)-3,FALSE)</f>
        <v>0</v>
      </c>
      <c r="L1071" s="51">
        <f t="shared" si="51"/>
        <v>0</v>
      </c>
      <c r="M1071" s="51">
        <f t="shared" si="52"/>
        <v>0</v>
      </c>
      <c r="N1071" s="51">
        <f t="shared" si="52"/>
        <v>0</v>
      </c>
      <c r="O1071" s="51">
        <f t="shared" si="52"/>
        <v>0</v>
      </c>
      <c r="P1071" s="51">
        <f t="shared" si="52"/>
        <v>0</v>
      </c>
      <c r="Q1071" s="51">
        <f t="shared" si="52"/>
        <v>0</v>
      </c>
      <c r="R1071" s="51">
        <f t="shared" si="52"/>
        <v>0</v>
      </c>
    </row>
    <row r="1072" spans="1:18" x14ac:dyDescent="0.25">
      <c r="A1072" s="17"/>
      <c r="B1072" s="52"/>
      <c r="C1072" s="17"/>
      <c r="D1072" s="17"/>
      <c r="E1072" s="17"/>
      <c r="F1072" s="17"/>
      <c r="G1072" s="17"/>
      <c r="H1072" s="17"/>
      <c r="I1072" s="16">
        <f>IF(B1072&gt;A_Stammdaten!$B$12,0,SUM(C1072,D1072,F1072,G1072)-SUM(E1072,H1072))</f>
        <v>0</v>
      </c>
      <c r="J1072" s="51">
        <f>HLOOKUP(A_Stammdaten!$B$12,$L$4:$R$2504,ROW(B1072)-3,FALSE)+IF(OR(B1072=0,A_Stammdaten!$B$12&lt;B1072),0,I1072*1/20)</f>
        <v>0</v>
      </c>
      <c r="K1072" s="51">
        <f>HLOOKUP(A_Stammdaten!$B$12,$L$4:$R$2504,ROW(B1072)-3,FALSE)</f>
        <v>0</v>
      </c>
      <c r="L1072" s="51">
        <f t="shared" si="51"/>
        <v>0</v>
      </c>
      <c r="M1072" s="51">
        <f t="shared" si="52"/>
        <v>0</v>
      </c>
      <c r="N1072" s="51">
        <f t="shared" si="52"/>
        <v>0</v>
      </c>
      <c r="O1072" s="51">
        <f t="shared" si="52"/>
        <v>0</v>
      </c>
      <c r="P1072" s="51">
        <f t="shared" si="52"/>
        <v>0</v>
      </c>
      <c r="Q1072" s="51">
        <f t="shared" si="52"/>
        <v>0</v>
      </c>
      <c r="R1072" s="51">
        <f t="shared" si="52"/>
        <v>0</v>
      </c>
    </row>
    <row r="1073" spans="1:18" x14ac:dyDescent="0.25">
      <c r="A1073" s="17"/>
      <c r="B1073" s="52"/>
      <c r="C1073" s="17"/>
      <c r="D1073" s="17"/>
      <c r="E1073" s="17"/>
      <c r="F1073" s="17"/>
      <c r="G1073" s="17"/>
      <c r="H1073" s="17"/>
      <c r="I1073" s="16">
        <f>IF(B1073&gt;A_Stammdaten!$B$12,0,SUM(C1073,D1073,F1073,G1073)-SUM(E1073,H1073))</f>
        <v>0</v>
      </c>
      <c r="J1073" s="51">
        <f>HLOOKUP(A_Stammdaten!$B$12,$L$4:$R$2504,ROW(B1073)-3,FALSE)+IF(OR(B1073=0,A_Stammdaten!$B$12&lt;B1073),0,I1073*1/20)</f>
        <v>0</v>
      </c>
      <c r="K1073" s="51">
        <f>HLOOKUP(A_Stammdaten!$B$12,$L$4:$R$2504,ROW(B1073)-3,FALSE)</f>
        <v>0</v>
      </c>
      <c r="L1073" s="51">
        <f t="shared" si="51"/>
        <v>0</v>
      </c>
      <c r="M1073" s="51">
        <f t="shared" si="52"/>
        <v>0</v>
      </c>
      <c r="N1073" s="51">
        <f t="shared" si="52"/>
        <v>0</v>
      </c>
      <c r="O1073" s="51">
        <f t="shared" si="52"/>
        <v>0</v>
      </c>
      <c r="P1073" s="51">
        <f t="shared" si="52"/>
        <v>0</v>
      </c>
      <c r="Q1073" s="51">
        <f t="shared" si="52"/>
        <v>0</v>
      </c>
      <c r="R1073" s="51">
        <f t="shared" si="52"/>
        <v>0</v>
      </c>
    </row>
    <row r="1074" spans="1:18" x14ac:dyDescent="0.25">
      <c r="A1074" s="17"/>
      <c r="B1074" s="52"/>
      <c r="C1074" s="17"/>
      <c r="D1074" s="17"/>
      <c r="E1074" s="17"/>
      <c r="F1074" s="17"/>
      <c r="G1074" s="17"/>
      <c r="H1074" s="17"/>
      <c r="I1074" s="16">
        <f>IF(B1074&gt;A_Stammdaten!$B$12,0,SUM(C1074,D1074,F1074,G1074)-SUM(E1074,H1074))</f>
        <v>0</v>
      </c>
      <c r="J1074" s="51">
        <f>HLOOKUP(A_Stammdaten!$B$12,$L$4:$R$2504,ROW(B1074)-3,FALSE)+IF(OR(B1074=0,A_Stammdaten!$B$12&lt;B1074),0,I1074*1/20)</f>
        <v>0</v>
      </c>
      <c r="K1074" s="51">
        <f>HLOOKUP(A_Stammdaten!$B$12,$L$4:$R$2504,ROW(B1074)-3,FALSE)</f>
        <v>0</v>
      </c>
      <c r="L1074" s="51">
        <f t="shared" si="51"/>
        <v>0</v>
      </c>
      <c r="M1074" s="51">
        <f t="shared" si="52"/>
        <v>0</v>
      </c>
      <c r="N1074" s="51">
        <f t="shared" si="52"/>
        <v>0</v>
      </c>
      <c r="O1074" s="51">
        <f t="shared" si="52"/>
        <v>0</v>
      </c>
      <c r="P1074" s="51">
        <f t="shared" si="52"/>
        <v>0</v>
      </c>
      <c r="Q1074" s="51">
        <f t="shared" si="52"/>
        <v>0</v>
      </c>
      <c r="R1074" s="51">
        <f t="shared" si="52"/>
        <v>0</v>
      </c>
    </row>
    <row r="1075" spans="1:18" x14ac:dyDescent="0.25">
      <c r="A1075" s="17"/>
      <c r="B1075" s="52"/>
      <c r="C1075" s="17"/>
      <c r="D1075" s="17"/>
      <c r="E1075" s="17"/>
      <c r="F1075" s="17"/>
      <c r="G1075" s="17"/>
      <c r="H1075" s="17"/>
      <c r="I1075" s="16">
        <f>IF(B1075&gt;A_Stammdaten!$B$12,0,SUM(C1075,D1075,F1075,G1075)-SUM(E1075,H1075))</f>
        <v>0</v>
      </c>
      <c r="J1075" s="51">
        <f>HLOOKUP(A_Stammdaten!$B$12,$L$4:$R$2504,ROW(B1075)-3,FALSE)+IF(OR(B1075=0,A_Stammdaten!$B$12&lt;B1075),0,I1075*1/20)</f>
        <v>0</v>
      </c>
      <c r="K1075" s="51">
        <f>HLOOKUP(A_Stammdaten!$B$12,$L$4:$R$2504,ROW(B1075)-3,FALSE)</f>
        <v>0</v>
      </c>
      <c r="L1075" s="51">
        <f t="shared" si="51"/>
        <v>0</v>
      </c>
      <c r="M1075" s="51">
        <f t="shared" si="52"/>
        <v>0</v>
      </c>
      <c r="N1075" s="51">
        <f t="shared" si="52"/>
        <v>0</v>
      </c>
      <c r="O1075" s="51">
        <f t="shared" si="52"/>
        <v>0</v>
      </c>
      <c r="P1075" s="51">
        <f t="shared" si="52"/>
        <v>0</v>
      </c>
      <c r="Q1075" s="51">
        <f t="shared" si="52"/>
        <v>0</v>
      </c>
      <c r="R1075" s="51">
        <f t="shared" si="52"/>
        <v>0</v>
      </c>
    </row>
    <row r="1076" spans="1:18" x14ac:dyDescent="0.25">
      <c r="A1076" s="17"/>
      <c r="B1076" s="52"/>
      <c r="C1076" s="17"/>
      <c r="D1076" s="17"/>
      <c r="E1076" s="17"/>
      <c r="F1076" s="17"/>
      <c r="G1076" s="17"/>
      <c r="H1076" s="17"/>
      <c r="I1076" s="16">
        <f>IF(B1076&gt;A_Stammdaten!$B$12,0,SUM(C1076,D1076,F1076,G1076)-SUM(E1076,H1076))</f>
        <v>0</v>
      </c>
      <c r="J1076" s="51">
        <f>HLOOKUP(A_Stammdaten!$B$12,$L$4:$R$2504,ROW(B1076)-3,FALSE)+IF(OR(B1076=0,A_Stammdaten!$B$12&lt;B1076),0,I1076*1/20)</f>
        <v>0</v>
      </c>
      <c r="K1076" s="51">
        <f>HLOOKUP(A_Stammdaten!$B$12,$L$4:$R$2504,ROW(B1076)-3,FALSE)</f>
        <v>0</v>
      </c>
      <c r="L1076" s="51">
        <f t="shared" si="51"/>
        <v>0</v>
      </c>
      <c r="M1076" s="51">
        <f t="shared" si="52"/>
        <v>0</v>
      </c>
      <c r="N1076" s="51">
        <f t="shared" si="52"/>
        <v>0</v>
      </c>
      <c r="O1076" s="51">
        <f t="shared" si="52"/>
        <v>0</v>
      </c>
      <c r="P1076" s="51">
        <f t="shared" si="52"/>
        <v>0</v>
      </c>
      <c r="Q1076" s="51">
        <f t="shared" si="52"/>
        <v>0</v>
      </c>
      <c r="R1076" s="51">
        <f t="shared" si="52"/>
        <v>0</v>
      </c>
    </row>
    <row r="1077" spans="1:18" x14ac:dyDescent="0.25">
      <c r="A1077" s="17"/>
      <c r="B1077" s="52"/>
      <c r="C1077" s="17"/>
      <c r="D1077" s="17"/>
      <c r="E1077" s="17"/>
      <c r="F1077" s="17"/>
      <c r="G1077" s="17"/>
      <c r="H1077" s="17"/>
      <c r="I1077" s="16">
        <f>IF(B1077&gt;A_Stammdaten!$B$12,0,SUM(C1077,D1077,F1077,G1077)-SUM(E1077,H1077))</f>
        <v>0</v>
      </c>
      <c r="J1077" s="51">
        <f>HLOOKUP(A_Stammdaten!$B$12,$L$4:$R$2504,ROW(B1077)-3,FALSE)+IF(OR(B1077=0,A_Stammdaten!$B$12&lt;B1077),0,I1077*1/20)</f>
        <v>0</v>
      </c>
      <c r="K1077" s="51">
        <f>HLOOKUP(A_Stammdaten!$B$12,$L$4:$R$2504,ROW(B1077)-3,FALSE)</f>
        <v>0</v>
      </c>
      <c r="L1077" s="51">
        <f t="shared" si="51"/>
        <v>0</v>
      </c>
      <c r="M1077" s="51">
        <f t="shared" si="52"/>
        <v>0</v>
      </c>
      <c r="N1077" s="51">
        <f t="shared" si="52"/>
        <v>0</v>
      </c>
      <c r="O1077" s="51">
        <f t="shared" si="52"/>
        <v>0</v>
      </c>
      <c r="P1077" s="51">
        <f t="shared" si="52"/>
        <v>0</v>
      </c>
      <c r="Q1077" s="51">
        <f t="shared" si="52"/>
        <v>0</v>
      </c>
      <c r="R1077" s="51">
        <f t="shared" si="52"/>
        <v>0</v>
      </c>
    </row>
    <row r="1078" spans="1:18" x14ac:dyDescent="0.25">
      <c r="A1078" s="17"/>
      <c r="B1078" s="52"/>
      <c r="C1078" s="17"/>
      <c r="D1078" s="17"/>
      <c r="E1078" s="17"/>
      <c r="F1078" s="17"/>
      <c r="G1078" s="17"/>
      <c r="H1078" s="17"/>
      <c r="I1078" s="16">
        <f>IF(B1078&gt;A_Stammdaten!$B$12,0,SUM(C1078,D1078,F1078,G1078)-SUM(E1078,H1078))</f>
        <v>0</v>
      </c>
      <c r="J1078" s="51">
        <f>HLOOKUP(A_Stammdaten!$B$12,$L$4:$R$2504,ROW(B1078)-3,FALSE)+IF(OR(B1078=0,A_Stammdaten!$B$12&lt;B1078),0,I1078*1/20)</f>
        <v>0</v>
      </c>
      <c r="K1078" s="51">
        <f>HLOOKUP(A_Stammdaten!$B$12,$L$4:$R$2504,ROW(B1078)-3,FALSE)</f>
        <v>0</v>
      </c>
      <c r="L1078" s="51">
        <f t="shared" si="51"/>
        <v>0</v>
      </c>
      <c r="M1078" s="51">
        <f t="shared" si="52"/>
        <v>0</v>
      </c>
      <c r="N1078" s="51">
        <f t="shared" si="52"/>
        <v>0</v>
      </c>
      <c r="O1078" s="51">
        <f t="shared" si="52"/>
        <v>0</v>
      </c>
      <c r="P1078" s="51">
        <f t="shared" si="52"/>
        <v>0</v>
      </c>
      <c r="Q1078" s="51">
        <f t="shared" si="52"/>
        <v>0</v>
      </c>
      <c r="R1078" s="51">
        <f t="shared" si="52"/>
        <v>0</v>
      </c>
    </row>
    <row r="1079" spans="1:18" x14ac:dyDescent="0.25">
      <c r="A1079" s="17"/>
      <c r="B1079" s="52"/>
      <c r="C1079" s="17"/>
      <c r="D1079" s="17"/>
      <c r="E1079" s="17"/>
      <c r="F1079" s="17"/>
      <c r="G1079" s="17"/>
      <c r="H1079" s="17"/>
      <c r="I1079" s="16">
        <f>IF(B1079&gt;A_Stammdaten!$B$12,0,SUM(C1079,D1079,F1079,G1079)-SUM(E1079,H1079))</f>
        <v>0</v>
      </c>
      <c r="J1079" s="51">
        <f>HLOOKUP(A_Stammdaten!$B$12,$L$4:$R$2504,ROW(B1079)-3,FALSE)+IF(OR(B1079=0,A_Stammdaten!$B$12&lt;B1079),0,I1079*1/20)</f>
        <v>0</v>
      </c>
      <c r="K1079" s="51">
        <f>HLOOKUP(A_Stammdaten!$B$12,$L$4:$R$2504,ROW(B1079)-3,FALSE)</f>
        <v>0</v>
      </c>
      <c r="L1079" s="51">
        <f t="shared" si="51"/>
        <v>0</v>
      </c>
      <c r="M1079" s="51">
        <f t="shared" si="52"/>
        <v>0</v>
      </c>
      <c r="N1079" s="51">
        <f t="shared" si="52"/>
        <v>0</v>
      </c>
      <c r="O1079" s="51">
        <f t="shared" si="52"/>
        <v>0</v>
      </c>
      <c r="P1079" s="51">
        <f t="shared" si="52"/>
        <v>0</v>
      </c>
      <c r="Q1079" s="51">
        <f t="shared" si="52"/>
        <v>0</v>
      </c>
      <c r="R1079" s="51">
        <f t="shared" si="52"/>
        <v>0</v>
      </c>
    </row>
    <row r="1080" spans="1:18" x14ac:dyDescent="0.25">
      <c r="A1080" s="17"/>
      <c r="B1080" s="52"/>
      <c r="C1080" s="17"/>
      <c r="D1080" s="17"/>
      <c r="E1080" s="17"/>
      <c r="F1080" s="17"/>
      <c r="G1080" s="17"/>
      <c r="H1080" s="17"/>
      <c r="I1080" s="16">
        <f>IF(B1080&gt;A_Stammdaten!$B$12,0,SUM(C1080,D1080,F1080,G1080)-SUM(E1080,H1080))</f>
        <v>0</v>
      </c>
      <c r="J1080" s="51">
        <f>HLOOKUP(A_Stammdaten!$B$12,$L$4:$R$2504,ROW(B1080)-3,FALSE)+IF(OR(B1080=0,A_Stammdaten!$B$12&lt;B1080),0,I1080*1/20)</f>
        <v>0</v>
      </c>
      <c r="K1080" s="51">
        <f>HLOOKUP(A_Stammdaten!$B$12,$L$4:$R$2504,ROW(B1080)-3,FALSE)</f>
        <v>0</v>
      </c>
      <c r="L1080" s="51">
        <f t="shared" si="51"/>
        <v>0</v>
      </c>
      <c r="M1080" s="51">
        <f t="shared" si="52"/>
        <v>0</v>
      </c>
      <c r="N1080" s="51">
        <f t="shared" si="52"/>
        <v>0</v>
      </c>
      <c r="O1080" s="51">
        <f t="shared" si="52"/>
        <v>0</v>
      </c>
      <c r="P1080" s="51">
        <f t="shared" si="52"/>
        <v>0</v>
      </c>
      <c r="Q1080" s="51">
        <f t="shared" si="52"/>
        <v>0</v>
      </c>
      <c r="R1080" s="51">
        <f t="shared" si="52"/>
        <v>0</v>
      </c>
    </row>
    <row r="1081" spans="1:18" x14ac:dyDescent="0.25">
      <c r="A1081" s="17"/>
      <c r="B1081" s="52"/>
      <c r="C1081" s="17"/>
      <c r="D1081" s="17"/>
      <c r="E1081" s="17"/>
      <c r="F1081" s="17"/>
      <c r="G1081" s="17"/>
      <c r="H1081" s="17"/>
      <c r="I1081" s="16">
        <f>IF(B1081&gt;A_Stammdaten!$B$12,0,SUM(C1081,D1081,F1081,G1081)-SUM(E1081,H1081))</f>
        <v>0</v>
      </c>
      <c r="J1081" s="51">
        <f>HLOOKUP(A_Stammdaten!$B$12,$L$4:$R$2504,ROW(B1081)-3,FALSE)+IF(OR(B1081=0,A_Stammdaten!$B$12&lt;B1081),0,I1081*1/20)</f>
        <v>0</v>
      </c>
      <c r="K1081" s="51">
        <f>HLOOKUP(A_Stammdaten!$B$12,$L$4:$R$2504,ROW(B1081)-3,FALSE)</f>
        <v>0</v>
      </c>
      <c r="L1081" s="51">
        <f t="shared" si="51"/>
        <v>0</v>
      </c>
      <c r="M1081" s="51">
        <f t="shared" si="52"/>
        <v>0</v>
      </c>
      <c r="N1081" s="51">
        <f t="shared" si="52"/>
        <v>0</v>
      </c>
      <c r="O1081" s="51">
        <f t="shared" si="52"/>
        <v>0</v>
      </c>
      <c r="P1081" s="51">
        <f t="shared" si="52"/>
        <v>0</v>
      </c>
      <c r="Q1081" s="51">
        <f t="shared" si="52"/>
        <v>0</v>
      </c>
      <c r="R1081" s="51">
        <f t="shared" si="52"/>
        <v>0</v>
      </c>
    </row>
    <row r="1082" spans="1:18" x14ac:dyDescent="0.25">
      <c r="A1082" s="17"/>
      <c r="B1082" s="52"/>
      <c r="C1082" s="17"/>
      <c r="D1082" s="17"/>
      <c r="E1082" s="17"/>
      <c r="F1082" s="17"/>
      <c r="G1082" s="17"/>
      <c r="H1082" s="17"/>
      <c r="I1082" s="16">
        <f>IF(B1082&gt;A_Stammdaten!$B$12,0,SUM(C1082,D1082,F1082,G1082)-SUM(E1082,H1082))</f>
        <v>0</v>
      </c>
      <c r="J1082" s="51">
        <f>HLOOKUP(A_Stammdaten!$B$12,$L$4:$R$2504,ROW(B1082)-3,FALSE)+IF(OR(B1082=0,A_Stammdaten!$B$12&lt;B1082),0,I1082*1/20)</f>
        <v>0</v>
      </c>
      <c r="K1082" s="51">
        <f>HLOOKUP(A_Stammdaten!$B$12,$L$4:$R$2504,ROW(B1082)-3,FALSE)</f>
        <v>0</v>
      </c>
      <c r="L1082" s="51">
        <f t="shared" si="51"/>
        <v>0</v>
      </c>
      <c r="M1082" s="51">
        <f t="shared" si="52"/>
        <v>0</v>
      </c>
      <c r="N1082" s="51">
        <f t="shared" si="52"/>
        <v>0</v>
      </c>
      <c r="O1082" s="51">
        <f t="shared" si="52"/>
        <v>0</v>
      </c>
      <c r="P1082" s="51">
        <f t="shared" si="52"/>
        <v>0</v>
      </c>
      <c r="Q1082" s="51">
        <f t="shared" si="52"/>
        <v>0</v>
      </c>
      <c r="R1082" s="51">
        <f t="shared" si="52"/>
        <v>0</v>
      </c>
    </row>
    <row r="1083" spans="1:18" x14ac:dyDescent="0.25">
      <c r="A1083" s="17"/>
      <c r="B1083" s="52"/>
      <c r="C1083" s="17"/>
      <c r="D1083" s="17"/>
      <c r="E1083" s="17"/>
      <c r="F1083" s="17"/>
      <c r="G1083" s="17"/>
      <c r="H1083" s="17"/>
      <c r="I1083" s="16">
        <f>IF(B1083&gt;A_Stammdaten!$B$12,0,SUM(C1083,D1083,F1083,G1083)-SUM(E1083,H1083))</f>
        <v>0</v>
      </c>
      <c r="J1083" s="51">
        <f>HLOOKUP(A_Stammdaten!$B$12,$L$4:$R$2504,ROW(B1083)-3,FALSE)+IF(OR(B1083=0,A_Stammdaten!$B$12&lt;B1083),0,I1083*1/20)</f>
        <v>0</v>
      </c>
      <c r="K1083" s="51">
        <f>HLOOKUP(A_Stammdaten!$B$12,$L$4:$R$2504,ROW(B1083)-3,FALSE)</f>
        <v>0</v>
      </c>
      <c r="L1083" s="51">
        <f t="shared" si="51"/>
        <v>0</v>
      </c>
      <c r="M1083" s="51">
        <f t="shared" si="52"/>
        <v>0</v>
      </c>
      <c r="N1083" s="51">
        <f t="shared" si="52"/>
        <v>0</v>
      </c>
      <c r="O1083" s="51">
        <f t="shared" si="52"/>
        <v>0</v>
      </c>
      <c r="P1083" s="51">
        <f t="shared" si="52"/>
        <v>0</v>
      </c>
      <c r="Q1083" s="51">
        <f t="shared" si="52"/>
        <v>0</v>
      </c>
      <c r="R1083" s="51">
        <f t="shared" si="52"/>
        <v>0</v>
      </c>
    </row>
    <row r="1084" spans="1:18" x14ac:dyDescent="0.25">
      <c r="A1084" s="17"/>
      <c r="B1084" s="52"/>
      <c r="C1084" s="17"/>
      <c r="D1084" s="17"/>
      <c r="E1084" s="17"/>
      <c r="F1084" s="17"/>
      <c r="G1084" s="17"/>
      <c r="H1084" s="17"/>
      <c r="I1084" s="16">
        <f>IF(B1084&gt;A_Stammdaten!$B$12,0,SUM(C1084,D1084,F1084,G1084)-SUM(E1084,H1084))</f>
        <v>0</v>
      </c>
      <c r="J1084" s="51">
        <f>HLOOKUP(A_Stammdaten!$B$12,$L$4:$R$2504,ROW(B1084)-3,FALSE)+IF(OR(B1084=0,A_Stammdaten!$B$12&lt;B1084),0,I1084*1/20)</f>
        <v>0</v>
      </c>
      <c r="K1084" s="51">
        <f>HLOOKUP(A_Stammdaten!$B$12,$L$4:$R$2504,ROW(B1084)-3,FALSE)</f>
        <v>0</v>
      </c>
      <c r="L1084" s="51">
        <f t="shared" si="51"/>
        <v>0</v>
      </c>
      <c r="M1084" s="51">
        <f t="shared" si="52"/>
        <v>0</v>
      </c>
      <c r="N1084" s="51">
        <f t="shared" si="52"/>
        <v>0</v>
      </c>
      <c r="O1084" s="51">
        <f t="shared" si="52"/>
        <v>0</v>
      </c>
      <c r="P1084" s="51">
        <f t="shared" si="52"/>
        <v>0</v>
      </c>
      <c r="Q1084" s="51">
        <f t="shared" si="52"/>
        <v>0</v>
      </c>
      <c r="R1084" s="51">
        <f t="shared" si="52"/>
        <v>0</v>
      </c>
    </row>
    <row r="1085" spans="1:18" x14ac:dyDescent="0.25">
      <c r="A1085" s="17"/>
      <c r="B1085" s="52"/>
      <c r="C1085" s="17"/>
      <c r="D1085" s="17"/>
      <c r="E1085" s="17"/>
      <c r="F1085" s="17"/>
      <c r="G1085" s="17"/>
      <c r="H1085" s="17"/>
      <c r="I1085" s="16">
        <f>IF(B1085&gt;A_Stammdaten!$B$12,0,SUM(C1085,D1085,F1085,G1085)-SUM(E1085,H1085))</f>
        <v>0</v>
      </c>
      <c r="J1085" s="51">
        <f>HLOOKUP(A_Stammdaten!$B$12,$L$4:$R$2504,ROW(B1085)-3,FALSE)+IF(OR(B1085=0,A_Stammdaten!$B$12&lt;B1085),0,I1085*1/20)</f>
        <v>0</v>
      </c>
      <c r="K1085" s="51">
        <f>HLOOKUP(A_Stammdaten!$B$12,$L$4:$R$2504,ROW(B1085)-3,FALSE)</f>
        <v>0</v>
      </c>
      <c r="L1085" s="51">
        <f t="shared" si="51"/>
        <v>0</v>
      </c>
      <c r="M1085" s="51">
        <f t="shared" si="52"/>
        <v>0</v>
      </c>
      <c r="N1085" s="51">
        <f t="shared" si="52"/>
        <v>0</v>
      </c>
      <c r="O1085" s="51">
        <f t="shared" si="52"/>
        <v>0</v>
      </c>
      <c r="P1085" s="51">
        <f t="shared" si="52"/>
        <v>0</v>
      </c>
      <c r="Q1085" s="51">
        <f t="shared" si="52"/>
        <v>0</v>
      </c>
      <c r="R1085" s="51">
        <f t="shared" si="52"/>
        <v>0</v>
      </c>
    </row>
    <row r="1086" spans="1:18" x14ac:dyDescent="0.25">
      <c r="A1086" s="17"/>
      <c r="B1086" s="52"/>
      <c r="C1086" s="17"/>
      <c r="D1086" s="17"/>
      <c r="E1086" s="17"/>
      <c r="F1086" s="17"/>
      <c r="G1086" s="17"/>
      <c r="H1086" s="17"/>
      <c r="I1086" s="16">
        <f>IF(B1086&gt;A_Stammdaten!$B$12,0,SUM(C1086,D1086,F1086,G1086)-SUM(E1086,H1086))</f>
        <v>0</v>
      </c>
      <c r="J1086" s="51">
        <f>HLOOKUP(A_Stammdaten!$B$12,$L$4:$R$2504,ROW(B1086)-3,FALSE)+IF(OR(B1086=0,A_Stammdaten!$B$12&lt;B1086),0,I1086*1/20)</f>
        <v>0</v>
      </c>
      <c r="K1086" s="51">
        <f>HLOOKUP(A_Stammdaten!$B$12,$L$4:$R$2504,ROW(B1086)-3,FALSE)</f>
        <v>0</v>
      </c>
      <c r="L1086" s="51">
        <f t="shared" si="51"/>
        <v>0</v>
      </c>
      <c r="M1086" s="51">
        <f t="shared" si="52"/>
        <v>0</v>
      </c>
      <c r="N1086" s="51">
        <f t="shared" si="52"/>
        <v>0</v>
      </c>
      <c r="O1086" s="51">
        <f t="shared" si="52"/>
        <v>0</v>
      </c>
      <c r="P1086" s="51">
        <f t="shared" si="52"/>
        <v>0</v>
      </c>
      <c r="Q1086" s="51">
        <f t="shared" si="52"/>
        <v>0</v>
      </c>
      <c r="R1086" s="51">
        <f t="shared" si="52"/>
        <v>0</v>
      </c>
    </row>
    <row r="1087" spans="1:18" x14ac:dyDescent="0.25">
      <c r="A1087" s="17"/>
      <c r="B1087" s="52"/>
      <c r="C1087" s="17"/>
      <c r="D1087" s="17"/>
      <c r="E1087" s="17"/>
      <c r="F1087" s="17"/>
      <c r="G1087" s="17"/>
      <c r="H1087" s="17"/>
      <c r="I1087" s="16">
        <f>IF(B1087&gt;A_Stammdaten!$B$12,0,SUM(C1087,D1087,F1087,G1087)-SUM(E1087,H1087))</f>
        <v>0</v>
      </c>
      <c r="J1087" s="51">
        <f>HLOOKUP(A_Stammdaten!$B$12,$L$4:$R$2504,ROW(B1087)-3,FALSE)+IF(OR(B1087=0,A_Stammdaten!$B$12&lt;B1087),0,I1087*1/20)</f>
        <v>0</v>
      </c>
      <c r="K1087" s="51">
        <f>HLOOKUP(A_Stammdaten!$B$12,$L$4:$R$2504,ROW(B1087)-3,FALSE)</f>
        <v>0</v>
      </c>
      <c r="L1087" s="51">
        <f t="shared" si="51"/>
        <v>0</v>
      </c>
      <c r="M1087" s="51">
        <f t="shared" si="52"/>
        <v>0</v>
      </c>
      <c r="N1087" s="51">
        <f t="shared" si="52"/>
        <v>0</v>
      </c>
      <c r="O1087" s="51">
        <f t="shared" si="52"/>
        <v>0</v>
      </c>
      <c r="P1087" s="51">
        <f t="shared" si="52"/>
        <v>0</v>
      </c>
      <c r="Q1087" s="51">
        <f t="shared" si="52"/>
        <v>0</v>
      </c>
      <c r="R1087" s="51">
        <f t="shared" si="52"/>
        <v>0</v>
      </c>
    </row>
    <row r="1088" spans="1:18" x14ac:dyDescent="0.25">
      <c r="A1088" s="17"/>
      <c r="B1088" s="52"/>
      <c r="C1088" s="17"/>
      <c r="D1088" s="17"/>
      <c r="E1088" s="17"/>
      <c r="F1088" s="17"/>
      <c r="G1088" s="17"/>
      <c r="H1088" s="17"/>
      <c r="I1088" s="16">
        <f>IF(B1088&gt;A_Stammdaten!$B$12,0,SUM(C1088,D1088,F1088,G1088)-SUM(E1088,H1088))</f>
        <v>0</v>
      </c>
      <c r="J1088" s="51">
        <f>HLOOKUP(A_Stammdaten!$B$12,$L$4:$R$2504,ROW(B1088)-3,FALSE)+IF(OR(B1088=0,A_Stammdaten!$B$12&lt;B1088),0,I1088*1/20)</f>
        <v>0</v>
      </c>
      <c r="K1088" s="51">
        <f>HLOOKUP(A_Stammdaten!$B$12,$L$4:$R$2504,ROW(B1088)-3,FALSE)</f>
        <v>0</v>
      </c>
      <c r="L1088" s="51">
        <f t="shared" ref="L1088:L1151" si="53">IF(OR($I1088=0,L$4&lt;$B1088,$B1088=0,20-(L$4-$B1088)=0),0,$I1088*(19-(L$4-$B1088))/20)</f>
        <v>0</v>
      </c>
      <c r="M1088" s="51">
        <f t="shared" si="52"/>
        <v>0</v>
      </c>
      <c r="N1088" s="51">
        <f t="shared" si="52"/>
        <v>0</v>
      </c>
      <c r="O1088" s="51">
        <f t="shared" si="52"/>
        <v>0</v>
      </c>
      <c r="P1088" s="51">
        <f t="shared" si="52"/>
        <v>0</v>
      </c>
      <c r="Q1088" s="51">
        <f t="shared" si="52"/>
        <v>0</v>
      </c>
      <c r="R1088" s="51">
        <f t="shared" si="52"/>
        <v>0</v>
      </c>
    </row>
    <row r="1089" spans="1:18" x14ac:dyDescent="0.25">
      <c r="A1089" s="17"/>
      <c r="B1089" s="52"/>
      <c r="C1089" s="17"/>
      <c r="D1089" s="17"/>
      <c r="E1089" s="17"/>
      <c r="F1089" s="17"/>
      <c r="G1089" s="17"/>
      <c r="H1089" s="17"/>
      <c r="I1089" s="16">
        <f>IF(B1089&gt;A_Stammdaten!$B$12,0,SUM(C1089,D1089,F1089,G1089)-SUM(E1089,H1089))</f>
        <v>0</v>
      </c>
      <c r="J1089" s="51">
        <f>HLOOKUP(A_Stammdaten!$B$12,$L$4:$R$2504,ROW(B1089)-3,FALSE)+IF(OR(B1089=0,A_Stammdaten!$B$12&lt;B1089),0,I1089*1/20)</f>
        <v>0</v>
      </c>
      <c r="K1089" s="51">
        <f>HLOOKUP(A_Stammdaten!$B$12,$L$4:$R$2504,ROW(B1089)-3,FALSE)</f>
        <v>0</v>
      </c>
      <c r="L1089" s="51">
        <f t="shared" si="53"/>
        <v>0</v>
      </c>
      <c r="M1089" s="51">
        <f t="shared" si="52"/>
        <v>0</v>
      </c>
      <c r="N1089" s="51">
        <f t="shared" si="52"/>
        <v>0</v>
      </c>
      <c r="O1089" s="51">
        <f t="shared" si="52"/>
        <v>0</v>
      </c>
      <c r="P1089" s="51">
        <f t="shared" si="52"/>
        <v>0</v>
      </c>
      <c r="Q1089" s="51">
        <f t="shared" si="52"/>
        <v>0</v>
      </c>
      <c r="R1089" s="51">
        <f t="shared" si="52"/>
        <v>0</v>
      </c>
    </row>
    <row r="1090" spans="1:18" x14ac:dyDescent="0.25">
      <c r="A1090" s="17"/>
      <c r="B1090" s="52"/>
      <c r="C1090" s="17"/>
      <c r="D1090" s="17"/>
      <c r="E1090" s="17"/>
      <c r="F1090" s="17"/>
      <c r="G1090" s="17"/>
      <c r="H1090" s="17"/>
      <c r="I1090" s="16">
        <f>IF(B1090&gt;A_Stammdaten!$B$12,0,SUM(C1090,D1090,F1090,G1090)-SUM(E1090,H1090))</f>
        <v>0</v>
      </c>
      <c r="J1090" s="51">
        <f>HLOOKUP(A_Stammdaten!$B$12,$L$4:$R$2504,ROW(B1090)-3,FALSE)+IF(OR(B1090=0,A_Stammdaten!$B$12&lt;B1090),0,I1090*1/20)</f>
        <v>0</v>
      </c>
      <c r="K1090" s="51">
        <f>HLOOKUP(A_Stammdaten!$B$12,$L$4:$R$2504,ROW(B1090)-3,FALSE)</f>
        <v>0</v>
      </c>
      <c r="L1090" s="51">
        <f t="shared" si="53"/>
        <v>0</v>
      </c>
      <c r="M1090" s="51">
        <f t="shared" si="52"/>
        <v>0</v>
      </c>
      <c r="N1090" s="51">
        <f t="shared" si="52"/>
        <v>0</v>
      </c>
      <c r="O1090" s="51">
        <f t="shared" si="52"/>
        <v>0</v>
      </c>
      <c r="P1090" s="51">
        <f t="shared" si="52"/>
        <v>0</v>
      </c>
      <c r="Q1090" s="51">
        <f t="shared" si="52"/>
        <v>0</v>
      </c>
      <c r="R1090" s="51">
        <f t="shared" si="52"/>
        <v>0</v>
      </c>
    </row>
    <row r="1091" spans="1:18" x14ac:dyDescent="0.25">
      <c r="A1091" s="17"/>
      <c r="B1091" s="52"/>
      <c r="C1091" s="17"/>
      <c r="D1091" s="17"/>
      <c r="E1091" s="17"/>
      <c r="F1091" s="17"/>
      <c r="G1091" s="17"/>
      <c r="H1091" s="17"/>
      <c r="I1091" s="16">
        <f>IF(B1091&gt;A_Stammdaten!$B$12,0,SUM(C1091,D1091,F1091,G1091)-SUM(E1091,H1091))</f>
        <v>0</v>
      </c>
      <c r="J1091" s="51">
        <f>HLOOKUP(A_Stammdaten!$B$12,$L$4:$R$2504,ROW(B1091)-3,FALSE)+IF(OR(B1091=0,A_Stammdaten!$B$12&lt;B1091),0,I1091*1/20)</f>
        <v>0</v>
      </c>
      <c r="K1091" s="51">
        <f>HLOOKUP(A_Stammdaten!$B$12,$L$4:$R$2504,ROW(B1091)-3,FALSE)</f>
        <v>0</v>
      </c>
      <c r="L1091" s="51">
        <f t="shared" si="53"/>
        <v>0</v>
      </c>
      <c r="M1091" s="51">
        <f t="shared" si="52"/>
        <v>0</v>
      </c>
      <c r="N1091" s="51">
        <f t="shared" si="52"/>
        <v>0</v>
      </c>
      <c r="O1091" s="51">
        <f t="shared" si="52"/>
        <v>0</v>
      </c>
      <c r="P1091" s="51">
        <f t="shared" si="52"/>
        <v>0</v>
      </c>
      <c r="Q1091" s="51">
        <f t="shared" si="52"/>
        <v>0</v>
      </c>
      <c r="R1091" s="51">
        <f t="shared" si="52"/>
        <v>0</v>
      </c>
    </row>
    <row r="1092" spans="1:18" x14ac:dyDescent="0.25">
      <c r="A1092" s="17"/>
      <c r="B1092" s="52"/>
      <c r="C1092" s="17"/>
      <c r="D1092" s="17"/>
      <c r="E1092" s="17"/>
      <c r="F1092" s="17"/>
      <c r="G1092" s="17"/>
      <c r="H1092" s="17"/>
      <c r="I1092" s="16">
        <f>IF(B1092&gt;A_Stammdaten!$B$12,0,SUM(C1092,D1092,F1092,G1092)-SUM(E1092,H1092))</f>
        <v>0</v>
      </c>
      <c r="J1092" s="51">
        <f>HLOOKUP(A_Stammdaten!$B$12,$L$4:$R$2504,ROW(B1092)-3,FALSE)+IF(OR(B1092=0,A_Stammdaten!$B$12&lt;B1092),0,I1092*1/20)</f>
        <v>0</v>
      </c>
      <c r="K1092" s="51">
        <f>HLOOKUP(A_Stammdaten!$B$12,$L$4:$R$2504,ROW(B1092)-3,FALSE)</f>
        <v>0</v>
      </c>
      <c r="L1092" s="51">
        <f t="shared" si="53"/>
        <v>0</v>
      </c>
      <c r="M1092" s="51">
        <f t="shared" si="52"/>
        <v>0</v>
      </c>
      <c r="N1092" s="51">
        <f t="shared" si="52"/>
        <v>0</v>
      </c>
      <c r="O1092" s="51">
        <f t="shared" si="52"/>
        <v>0</v>
      </c>
      <c r="P1092" s="51">
        <f t="shared" si="52"/>
        <v>0</v>
      </c>
      <c r="Q1092" s="51">
        <f t="shared" si="52"/>
        <v>0</v>
      </c>
      <c r="R1092" s="51">
        <f t="shared" si="52"/>
        <v>0</v>
      </c>
    </row>
    <row r="1093" spans="1:18" x14ac:dyDescent="0.25">
      <c r="A1093" s="17"/>
      <c r="B1093" s="52"/>
      <c r="C1093" s="17"/>
      <c r="D1093" s="17"/>
      <c r="E1093" s="17"/>
      <c r="F1093" s="17"/>
      <c r="G1093" s="17"/>
      <c r="H1093" s="17"/>
      <c r="I1093" s="16">
        <f>IF(B1093&gt;A_Stammdaten!$B$12,0,SUM(C1093,D1093,F1093,G1093)-SUM(E1093,H1093))</f>
        <v>0</v>
      </c>
      <c r="J1093" s="51">
        <f>HLOOKUP(A_Stammdaten!$B$12,$L$4:$R$2504,ROW(B1093)-3,FALSE)+IF(OR(B1093=0,A_Stammdaten!$B$12&lt;B1093),0,I1093*1/20)</f>
        <v>0</v>
      </c>
      <c r="K1093" s="51">
        <f>HLOOKUP(A_Stammdaten!$B$12,$L$4:$R$2504,ROW(B1093)-3,FALSE)</f>
        <v>0</v>
      </c>
      <c r="L1093" s="51">
        <f t="shared" si="53"/>
        <v>0</v>
      </c>
      <c r="M1093" s="51">
        <f t="shared" si="52"/>
        <v>0</v>
      </c>
      <c r="N1093" s="51">
        <f t="shared" si="52"/>
        <v>0</v>
      </c>
      <c r="O1093" s="51">
        <f t="shared" si="52"/>
        <v>0</v>
      </c>
      <c r="P1093" s="51">
        <f t="shared" si="52"/>
        <v>0</v>
      </c>
      <c r="Q1093" s="51">
        <f t="shared" si="52"/>
        <v>0</v>
      </c>
      <c r="R1093" s="51">
        <f t="shared" si="52"/>
        <v>0</v>
      </c>
    </row>
    <row r="1094" spans="1:18" x14ac:dyDescent="0.25">
      <c r="A1094" s="17"/>
      <c r="B1094" s="52"/>
      <c r="C1094" s="17"/>
      <c r="D1094" s="17"/>
      <c r="E1094" s="17"/>
      <c r="F1094" s="17"/>
      <c r="G1094" s="17"/>
      <c r="H1094" s="17"/>
      <c r="I1094" s="16">
        <f>IF(B1094&gt;A_Stammdaten!$B$12,0,SUM(C1094,D1094,F1094,G1094)-SUM(E1094,H1094))</f>
        <v>0</v>
      </c>
      <c r="J1094" s="51">
        <f>HLOOKUP(A_Stammdaten!$B$12,$L$4:$R$2504,ROW(B1094)-3,FALSE)+IF(OR(B1094=0,A_Stammdaten!$B$12&lt;B1094),0,I1094*1/20)</f>
        <v>0</v>
      </c>
      <c r="K1094" s="51">
        <f>HLOOKUP(A_Stammdaten!$B$12,$L$4:$R$2504,ROW(B1094)-3,FALSE)</f>
        <v>0</v>
      </c>
      <c r="L1094" s="51">
        <f t="shared" si="53"/>
        <v>0</v>
      </c>
      <c r="M1094" s="51">
        <f t="shared" si="52"/>
        <v>0</v>
      </c>
      <c r="N1094" s="51">
        <f t="shared" si="52"/>
        <v>0</v>
      </c>
      <c r="O1094" s="51">
        <f t="shared" si="52"/>
        <v>0</v>
      </c>
      <c r="P1094" s="51">
        <f t="shared" si="52"/>
        <v>0</v>
      </c>
      <c r="Q1094" s="51">
        <f t="shared" si="52"/>
        <v>0</v>
      </c>
      <c r="R1094" s="51">
        <f t="shared" si="52"/>
        <v>0</v>
      </c>
    </row>
    <row r="1095" spans="1:18" x14ac:dyDescent="0.25">
      <c r="A1095" s="17"/>
      <c r="B1095" s="52"/>
      <c r="C1095" s="17"/>
      <c r="D1095" s="17"/>
      <c r="E1095" s="17"/>
      <c r="F1095" s="17"/>
      <c r="G1095" s="17"/>
      <c r="H1095" s="17"/>
      <c r="I1095" s="16">
        <f>IF(B1095&gt;A_Stammdaten!$B$12,0,SUM(C1095,D1095,F1095,G1095)-SUM(E1095,H1095))</f>
        <v>0</v>
      </c>
      <c r="J1095" s="51">
        <f>HLOOKUP(A_Stammdaten!$B$12,$L$4:$R$2504,ROW(B1095)-3,FALSE)+IF(OR(B1095=0,A_Stammdaten!$B$12&lt;B1095),0,I1095*1/20)</f>
        <v>0</v>
      </c>
      <c r="K1095" s="51">
        <f>HLOOKUP(A_Stammdaten!$B$12,$L$4:$R$2504,ROW(B1095)-3,FALSE)</f>
        <v>0</v>
      </c>
      <c r="L1095" s="51">
        <f t="shared" si="53"/>
        <v>0</v>
      </c>
      <c r="M1095" s="51">
        <f t="shared" si="52"/>
        <v>0</v>
      </c>
      <c r="N1095" s="51">
        <f t="shared" si="52"/>
        <v>0</v>
      </c>
      <c r="O1095" s="51">
        <f t="shared" si="52"/>
        <v>0</v>
      </c>
      <c r="P1095" s="51">
        <f t="shared" si="52"/>
        <v>0</v>
      </c>
      <c r="Q1095" s="51">
        <f t="shared" si="52"/>
        <v>0</v>
      </c>
      <c r="R1095" s="51">
        <f t="shared" si="52"/>
        <v>0</v>
      </c>
    </row>
    <row r="1096" spans="1:18" x14ac:dyDescent="0.25">
      <c r="A1096" s="17"/>
      <c r="B1096" s="52"/>
      <c r="C1096" s="17"/>
      <c r="D1096" s="17"/>
      <c r="E1096" s="17"/>
      <c r="F1096" s="17"/>
      <c r="G1096" s="17"/>
      <c r="H1096" s="17"/>
      <c r="I1096" s="16">
        <f>IF(B1096&gt;A_Stammdaten!$B$12,0,SUM(C1096,D1096,F1096,G1096)-SUM(E1096,H1096))</f>
        <v>0</v>
      </c>
      <c r="J1096" s="51">
        <f>HLOOKUP(A_Stammdaten!$B$12,$L$4:$R$2504,ROW(B1096)-3,FALSE)+IF(OR(B1096=0,A_Stammdaten!$B$12&lt;B1096),0,I1096*1/20)</f>
        <v>0</v>
      </c>
      <c r="K1096" s="51">
        <f>HLOOKUP(A_Stammdaten!$B$12,$L$4:$R$2504,ROW(B1096)-3,FALSE)</f>
        <v>0</v>
      </c>
      <c r="L1096" s="51">
        <f t="shared" si="53"/>
        <v>0</v>
      </c>
      <c r="M1096" s="51">
        <f t="shared" si="52"/>
        <v>0</v>
      </c>
      <c r="N1096" s="51">
        <f t="shared" si="52"/>
        <v>0</v>
      </c>
      <c r="O1096" s="51">
        <f t="shared" si="52"/>
        <v>0</v>
      </c>
      <c r="P1096" s="51">
        <f t="shared" si="52"/>
        <v>0</v>
      </c>
      <c r="Q1096" s="51">
        <f t="shared" si="52"/>
        <v>0</v>
      </c>
      <c r="R1096" s="51">
        <f t="shared" si="52"/>
        <v>0</v>
      </c>
    </row>
    <row r="1097" spans="1:18" x14ac:dyDescent="0.25">
      <c r="A1097" s="17"/>
      <c r="B1097" s="52"/>
      <c r="C1097" s="17"/>
      <c r="D1097" s="17"/>
      <c r="E1097" s="17"/>
      <c r="F1097" s="17"/>
      <c r="G1097" s="17"/>
      <c r="H1097" s="17"/>
      <c r="I1097" s="16">
        <f>IF(B1097&gt;A_Stammdaten!$B$12,0,SUM(C1097,D1097,F1097,G1097)-SUM(E1097,H1097))</f>
        <v>0</v>
      </c>
      <c r="J1097" s="51">
        <f>HLOOKUP(A_Stammdaten!$B$12,$L$4:$R$2504,ROW(B1097)-3,FALSE)+IF(OR(B1097=0,A_Stammdaten!$B$12&lt;B1097),0,I1097*1/20)</f>
        <v>0</v>
      </c>
      <c r="K1097" s="51">
        <f>HLOOKUP(A_Stammdaten!$B$12,$L$4:$R$2504,ROW(B1097)-3,FALSE)</f>
        <v>0</v>
      </c>
      <c r="L1097" s="51">
        <f t="shared" si="53"/>
        <v>0</v>
      </c>
      <c r="M1097" s="51">
        <f t="shared" si="52"/>
        <v>0</v>
      </c>
      <c r="N1097" s="51">
        <f t="shared" si="52"/>
        <v>0</v>
      </c>
      <c r="O1097" s="51">
        <f t="shared" si="52"/>
        <v>0</v>
      </c>
      <c r="P1097" s="51">
        <f t="shared" si="52"/>
        <v>0</v>
      </c>
      <c r="Q1097" s="51">
        <f t="shared" si="52"/>
        <v>0</v>
      </c>
      <c r="R1097" s="51">
        <f t="shared" si="52"/>
        <v>0</v>
      </c>
    </row>
    <row r="1098" spans="1:18" x14ac:dyDescent="0.25">
      <c r="A1098" s="17"/>
      <c r="B1098" s="52"/>
      <c r="C1098" s="17"/>
      <c r="D1098" s="17"/>
      <c r="E1098" s="17"/>
      <c r="F1098" s="17"/>
      <c r="G1098" s="17"/>
      <c r="H1098" s="17"/>
      <c r="I1098" s="16">
        <f>IF(B1098&gt;A_Stammdaten!$B$12,0,SUM(C1098,D1098,F1098,G1098)-SUM(E1098,H1098))</f>
        <v>0</v>
      </c>
      <c r="J1098" s="51">
        <f>HLOOKUP(A_Stammdaten!$B$12,$L$4:$R$2504,ROW(B1098)-3,FALSE)+IF(OR(B1098=0,A_Stammdaten!$B$12&lt;B1098),0,I1098*1/20)</f>
        <v>0</v>
      </c>
      <c r="K1098" s="51">
        <f>HLOOKUP(A_Stammdaten!$B$12,$L$4:$R$2504,ROW(B1098)-3,FALSE)</f>
        <v>0</v>
      </c>
      <c r="L1098" s="51">
        <f t="shared" si="53"/>
        <v>0</v>
      </c>
      <c r="M1098" s="51">
        <f t="shared" si="52"/>
        <v>0</v>
      </c>
      <c r="N1098" s="51">
        <f t="shared" si="52"/>
        <v>0</v>
      </c>
      <c r="O1098" s="51">
        <f t="shared" si="52"/>
        <v>0</v>
      </c>
      <c r="P1098" s="51">
        <f t="shared" si="52"/>
        <v>0</v>
      </c>
      <c r="Q1098" s="51">
        <f t="shared" si="52"/>
        <v>0</v>
      </c>
      <c r="R1098" s="51">
        <f t="shared" si="52"/>
        <v>0</v>
      </c>
    </row>
    <row r="1099" spans="1:18" x14ac:dyDescent="0.25">
      <c r="A1099" s="17"/>
      <c r="B1099" s="52"/>
      <c r="C1099" s="17"/>
      <c r="D1099" s="17"/>
      <c r="E1099" s="17"/>
      <c r="F1099" s="17"/>
      <c r="G1099" s="17"/>
      <c r="H1099" s="17"/>
      <c r="I1099" s="16">
        <f>IF(B1099&gt;A_Stammdaten!$B$12,0,SUM(C1099,D1099,F1099,G1099)-SUM(E1099,H1099))</f>
        <v>0</v>
      </c>
      <c r="J1099" s="51">
        <f>HLOOKUP(A_Stammdaten!$B$12,$L$4:$R$2504,ROW(B1099)-3,FALSE)+IF(OR(B1099=0,A_Stammdaten!$B$12&lt;B1099),0,I1099*1/20)</f>
        <v>0</v>
      </c>
      <c r="K1099" s="51">
        <f>HLOOKUP(A_Stammdaten!$B$12,$L$4:$R$2504,ROW(B1099)-3,FALSE)</f>
        <v>0</v>
      </c>
      <c r="L1099" s="51">
        <f t="shared" si="53"/>
        <v>0</v>
      </c>
      <c r="M1099" s="51">
        <f t="shared" si="52"/>
        <v>0</v>
      </c>
      <c r="N1099" s="51">
        <f t="shared" si="52"/>
        <v>0</v>
      </c>
      <c r="O1099" s="51">
        <f t="shared" si="52"/>
        <v>0</v>
      </c>
      <c r="P1099" s="51">
        <f t="shared" si="52"/>
        <v>0</v>
      </c>
      <c r="Q1099" s="51">
        <f t="shared" si="52"/>
        <v>0</v>
      </c>
      <c r="R1099" s="51">
        <f t="shared" si="52"/>
        <v>0</v>
      </c>
    </row>
    <row r="1100" spans="1:18" x14ac:dyDescent="0.25">
      <c r="A1100" s="17"/>
      <c r="B1100" s="52"/>
      <c r="C1100" s="17"/>
      <c r="D1100" s="17"/>
      <c r="E1100" s="17"/>
      <c r="F1100" s="17"/>
      <c r="G1100" s="17"/>
      <c r="H1100" s="17"/>
      <c r="I1100" s="16">
        <f>IF(B1100&gt;A_Stammdaten!$B$12,0,SUM(C1100,D1100,F1100,G1100)-SUM(E1100,H1100))</f>
        <v>0</v>
      </c>
      <c r="J1100" s="51">
        <f>HLOOKUP(A_Stammdaten!$B$12,$L$4:$R$2504,ROW(B1100)-3,FALSE)+IF(OR(B1100=0,A_Stammdaten!$B$12&lt;B1100),0,I1100*1/20)</f>
        <v>0</v>
      </c>
      <c r="K1100" s="51">
        <f>HLOOKUP(A_Stammdaten!$B$12,$L$4:$R$2504,ROW(B1100)-3,FALSE)</f>
        <v>0</v>
      </c>
      <c r="L1100" s="51">
        <f t="shared" si="53"/>
        <v>0</v>
      </c>
      <c r="M1100" s="51">
        <f t="shared" si="52"/>
        <v>0</v>
      </c>
      <c r="N1100" s="51">
        <f t="shared" si="52"/>
        <v>0</v>
      </c>
      <c r="O1100" s="51">
        <f t="shared" si="52"/>
        <v>0</v>
      </c>
      <c r="P1100" s="51">
        <f t="shared" si="52"/>
        <v>0</v>
      </c>
      <c r="Q1100" s="51">
        <f t="shared" si="52"/>
        <v>0</v>
      </c>
      <c r="R1100" s="51">
        <f t="shared" si="52"/>
        <v>0</v>
      </c>
    </row>
    <row r="1101" spans="1:18" x14ac:dyDescent="0.25">
      <c r="A1101" s="17"/>
      <c r="B1101" s="52"/>
      <c r="C1101" s="17"/>
      <c r="D1101" s="17"/>
      <c r="E1101" s="17"/>
      <c r="F1101" s="17"/>
      <c r="G1101" s="17"/>
      <c r="H1101" s="17"/>
      <c r="I1101" s="16">
        <f>IF(B1101&gt;A_Stammdaten!$B$12,0,SUM(C1101,D1101,F1101,G1101)-SUM(E1101,H1101))</f>
        <v>0</v>
      </c>
      <c r="J1101" s="51">
        <f>HLOOKUP(A_Stammdaten!$B$12,$L$4:$R$2504,ROW(B1101)-3,FALSE)+IF(OR(B1101=0,A_Stammdaten!$B$12&lt;B1101),0,I1101*1/20)</f>
        <v>0</v>
      </c>
      <c r="K1101" s="51">
        <f>HLOOKUP(A_Stammdaten!$B$12,$L$4:$R$2504,ROW(B1101)-3,FALSE)</f>
        <v>0</v>
      </c>
      <c r="L1101" s="51">
        <f t="shared" si="53"/>
        <v>0</v>
      </c>
      <c r="M1101" s="51">
        <f t="shared" si="52"/>
        <v>0</v>
      </c>
      <c r="N1101" s="51">
        <f t="shared" si="52"/>
        <v>0</v>
      </c>
      <c r="O1101" s="51">
        <f t="shared" si="52"/>
        <v>0</v>
      </c>
      <c r="P1101" s="51">
        <f t="shared" si="52"/>
        <v>0</v>
      </c>
      <c r="Q1101" s="51">
        <f t="shared" si="52"/>
        <v>0</v>
      </c>
      <c r="R1101" s="51">
        <f t="shared" si="52"/>
        <v>0</v>
      </c>
    </row>
    <row r="1102" spans="1:18" x14ac:dyDescent="0.25">
      <c r="A1102" s="17"/>
      <c r="B1102" s="52"/>
      <c r="C1102" s="17"/>
      <c r="D1102" s="17"/>
      <c r="E1102" s="17"/>
      <c r="F1102" s="17"/>
      <c r="G1102" s="17"/>
      <c r="H1102" s="17"/>
      <c r="I1102" s="16">
        <f>IF(B1102&gt;A_Stammdaten!$B$12,0,SUM(C1102,D1102,F1102,G1102)-SUM(E1102,H1102))</f>
        <v>0</v>
      </c>
      <c r="J1102" s="51">
        <f>HLOOKUP(A_Stammdaten!$B$12,$L$4:$R$2504,ROW(B1102)-3,FALSE)+IF(OR(B1102=0,A_Stammdaten!$B$12&lt;B1102),0,I1102*1/20)</f>
        <v>0</v>
      </c>
      <c r="K1102" s="51">
        <f>HLOOKUP(A_Stammdaten!$B$12,$L$4:$R$2504,ROW(B1102)-3,FALSE)</f>
        <v>0</v>
      </c>
      <c r="L1102" s="51">
        <f t="shared" si="53"/>
        <v>0</v>
      </c>
      <c r="M1102" s="51">
        <f t="shared" si="52"/>
        <v>0</v>
      </c>
      <c r="N1102" s="51">
        <f t="shared" si="52"/>
        <v>0</v>
      </c>
      <c r="O1102" s="51">
        <f t="shared" si="52"/>
        <v>0</v>
      </c>
      <c r="P1102" s="51">
        <f t="shared" si="52"/>
        <v>0</v>
      </c>
      <c r="Q1102" s="51">
        <f t="shared" si="52"/>
        <v>0</v>
      </c>
      <c r="R1102" s="51">
        <f t="shared" si="52"/>
        <v>0</v>
      </c>
    </row>
    <row r="1103" spans="1:18" x14ac:dyDescent="0.25">
      <c r="A1103" s="17"/>
      <c r="B1103" s="52"/>
      <c r="C1103" s="17"/>
      <c r="D1103" s="17"/>
      <c r="E1103" s="17"/>
      <c r="F1103" s="17"/>
      <c r="G1103" s="17"/>
      <c r="H1103" s="17"/>
      <c r="I1103" s="16">
        <f>IF(B1103&gt;A_Stammdaten!$B$12,0,SUM(C1103,D1103,F1103,G1103)-SUM(E1103,H1103))</f>
        <v>0</v>
      </c>
      <c r="J1103" s="51">
        <f>HLOOKUP(A_Stammdaten!$B$12,$L$4:$R$2504,ROW(B1103)-3,FALSE)+IF(OR(B1103=0,A_Stammdaten!$B$12&lt;B1103),0,I1103*1/20)</f>
        <v>0</v>
      </c>
      <c r="K1103" s="51">
        <f>HLOOKUP(A_Stammdaten!$B$12,$L$4:$R$2504,ROW(B1103)-3,FALSE)</f>
        <v>0</v>
      </c>
      <c r="L1103" s="51">
        <f t="shared" si="53"/>
        <v>0</v>
      </c>
      <c r="M1103" s="51">
        <f t="shared" si="52"/>
        <v>0</v>
      </c>
      <c r="N1103" s="51">
        <f t="shared" si="52"/>
        <v>0</v>
      </c>
      <c r="O1103" s="51">
        <f t="shared" si="52"/>
        <v>0</v>
      </c>
      <c r="P1103" s="51">
        <f t="shared" si="52"/>
        <v>0</v>
      </c>
      <c r="Q1103" s="51">
        <f t="shared" si="52"/>
        <v>0</v>
      </c>
      <c r="R1103" s="51">
        <f t="shared" si="52"/>
        <v>0</v>
      </c>
    </row>
    <row r="1104" spans="1:18" x14ac:dyDescent="0.25">
      <c r="A1104" s="17"/>
      <c r="B1104" s="52"/>
      <c r="C1104" s="17"/>
      <c r="D1104" s="17"/>
      <c r="E1104" s="17"/>
      <c r="F1104" s="17"/>
      <c r="G1104" s="17"/>
      <c r="H1104" s="17"/>
      <c r="I1104" s="16">
        <f>IF(B1104&gt;A_Stammdaten!$B$12,0,SUM(C1104,D1104,F1104,G1104)-SUM(E1104,H1104))</f>
        <v>0</v>
      </c>
      <c r="J1104" s="51">
        <f>HLOOKUP(A_Stammdaten!$B$12,$L$4:$R$2504,ROW(B1104)-3,FALSE)+IF(OR(B1104=0,A_Stammdaten!$B$12&lt;B1104),0,I1104*1/20)</f>
        <v>0</v>
      </c>
      <c r="K1104" s="51">
        <f>HLOOKUP(A_Stammdaten!$B$12,$L$4:$R$2504,ROW(B1104)-3,FALSE)</f>
        <v>0</v>
      </c>
      <c r="L1104" s="51">
        <f t="shared" si="53"/>
        <v>0</v>
      </c>
      <c r="M1104" s="51">
        <f t="shared" si="52"/>
        <v>0</v>
      </c>
      <c r="N1104" s="51">
        <f t="shared" si="52"/>
        <v>0</v>
      </c>
      <c r="O1104" s="51">
        <f t="shared" si="52"/>
        <v>0</v>
      </c>
      <c r="P1104" s="51">
        <f t="shared" si="52"/>
        <v>0</v>
      </c>
      <c r="Q1104" s="51">
        <f t="shared" si="52"/>
        <v>0</v>
      </c>
      <c r="R1104" s="51">
        <f t="shared" si="52"/>
        <v>0</v>
      </c>
    </row>
    <row r="1105" spans="1:18" x14ac:dyDescent="0.25">
      <c r="A1105" s="17"/>
      <c r="B1105" s="52"/>
      <c r="C1105" s="17"/>
      <c r="D1105" s="17"/>
      <c r="E1105" s="17"/>
      <c r="F1105" s="17"/>
      <c r="G1105" s="17"/>
      <c r="H1105" s="17"/>
      <c r="I1105" s="16">
        <f>IF(B1105&gt;A_Stammdaten!$B$12,0,SUM(C1105,D1105,F1105,G1105)-SUM(E1105,H1105))</f>
        <v>0</v>
      </c>
      <c r="J1105" s="51">
        <f>HLOOKUP(A_Stammdaten!$B$12,$L$4:$R$2504,ROW(B1105)-3,FALSE)+IF(OR(B1105=0,A_Stammdaten!$B$12&lt;B1105),0,I1105*1/20)</f>
        <v>0</v>
      </c>
      <c r="K1105" s="51">
        <f>HLOOKUP(A_Stammdaten!$B$12,$L$4:$R$2504,ROW(B1105)-3,FALSE)</f>
        <v>0</v>
      </c>
      <c r="L1105" s="51">
        <f t="shared" si="53"/>
        <v>0</v>
      </c>
      <c r="M1105" s="51">
        <f t="shared" si="52"/>
        <v>0</v>
      </c>
      <c r="N1105" s="51">
        <f t="shared" si="52"/>
        <v>0</v>
      </c>
      <c r="O1105" s="51">
        <f t="shared" ref="M1105:R1147" si="54">IF(OR($I1105=0,O$4&lt;$B1105,$B1105=0,20-(O$4-$B1105)=0),0,$I1105*(19-(O$4-$B1105))/20)</f>
        <v>0</v>
      </c>
      <c r="P1105" s="51">
        <f t="shared" si="54"/>
        <v>0</v>
      </c>
      <c r="Q1105" s="51">
        <f t="shared" si="54"/>
        <v>0</v>
      </c>
      <c r="R1105" s="51">
        <f t="shared" si="54"/>
        <v>0</v>
      </c>
    </row>
    <row r="1106" spans="1:18" x14ac:dyDescent="0.25">
      <c r="A1106" s="17"/>
      <c r="B1106" s="52"/>
      <c r="C1106" s="17"/>
      <c r="D1106" s="17"/>
      <c r="E1106" s="17"/>
      <c r="F1106" s="17"/>
      <c r="G1106" s="17"/>
      <c r="H1106" s="17"/>
      <c r="I1106" s="16">
        <f>IF(B1106&gt;A_Stammdaten!$B$12,0,SUM(C1106,D1106,F1106,G1106)-SUM(E1106,H1106))</f>
        <v>0</v>
      </c>
      <c r="J1106" s="51">
        <f>HLOOKUP(A_Stammdaten!$B$12,$L$4:$R$2504,ROW(B1106)-3,FALSE)+IF(OR(B1106=0,A_Stammdaten!$B$12&lt;B1106),0,I1106*1/20)</f>
        <v>0</v>
      </c>
      <c r="K1106" s="51">
        <f>HLOOKUP(A_Stammdaten!$B$12,$L$4:$R$2504,ROW(B1106)-3,FALSE)</f>
        <v>0</v>
      </c>
      <c r="L1106" s="51">
        <f t="shared" si="53"/>
        <v>0</v>
      </c>
      <c r="M1106" s="51">
        <f t="shared" si="54"/>
        <v>0</v>
      </c>
      <c r="N1106" s="51">
        <f t="shared" si="54"/>
        <v>0</v>
      </c>
      <c r="O1106" s="51">
        <f t="shared" si="54"/>
        <v>0</v>
      </c>
      <c r="P1106" s="51">
        <f t="shared" si="54"/>
        <v>0</v>
      </c>
      <c r="Q1106" s="51">
        <f t="shared" si="54"/>
        <v>0</v>
      </c>
      <c r="R1106" s="51">
        <f t="shared" si="54"/>
        <v>0</v>
      </c>
    </row>
    <row r="1107" spans="1:18" x14ac:dyDescent="0.25">
      <c r="A1107" s="17"/>
      <c r="B1107" s="52"/>
      <c r="C1107" s="17"/>
      <c r="D1107" s="17"/>
      <c r="E1107" s="17"/>
      <c r="F1107" s="17"/>
      <c r="G1107" s="17"/>
      <c r="H1107" s="17"/>
      <c r="I1107" s="16">
        <f>IF(B1107&gt;A_Stammdaten!$B$12,0,SUM(C1107,D1107,F1107,G1107)-SUM(E1107,H1107))</f>
        <v>0</v>
      </c>
      <c r="J1107" s="51">
        <f>HLOOKUP(A_Stammdaten!$B$12,$L$4:$R$2504,ROW(B1107)-3,FALSE)+IF(OR(B1107=0,A_Stammdaten!$B$12&lt;B1107),0,I1107*1/20)</f>
        <v>0</v>
      </c>
      <c r="K1107" s="51">
        <f>HLOOKUP(A_Stammdaten!$B$12,$L$4:$R$2504,ROW(B1107)-3,FALSE)</f>
        <v>0</v>
      </c>
      <c r="L1107" s="51">
        <f t="shared" si="53"/>
        <v>0</v>
      </c>
      <c r="M1107" s="51">
        <f t="shared" si="54"/>
        <v>0</v>
      </c>
      <c r="N1107" s="51">
        <f t="shared" si="54"/>
        <v>0</v>
      </c>
      <c r="O1107" s="51">
        <f t="shared" si="54"/>
        <v>0</v>
      </c>
      <c r="P1107" s="51">
        <f t="shared" si="54"/>
        <v>0</v>
      </c>
      <c r="Q1107" s="51">
        <f t="shared" si="54"/>
        <v>0</v>
      </c>
      <c r="R1107" s="51">
        <f t="shared" si="54"/>
        <v>0</v>
      </c>
    </row>
    <row r="1108" spans="1:18" x14ac:dyDescent="0.25">
      <c r="A1108" s="17"/>
      <c r="B1108" s="52"/>
      <c r="C1108" s="17"/>
      <c r="D1108" s="17"/>
      <c r="E1108" s="17"/>
      <c r="F1108" s="17"/>
      <c r="G1108" s="17"/>
      <c r="H1108" s="17"/>
      <c r="I1108" s="16">
        <f>IF(B1108&gt;A_Stammdaten!$B$12,0,SUM(C1108,D1108,F1108,G1108)-SUM(E1108,H1108))</f>
        <v>0</v>
      </c>
      <c r="J1108" s="51">
        <f>HLOOKUP(A_Stammdaten!$B$12,$L$4:$R$2504,ROW(B1108)-3,FALSE)+IF(OR(B1108=0,A_Stammdaten!$B$12&lt;B1108),0,I1108*1/20)</f>
        <v>0</v>
      </c>
      <c r="K1108" s="51">
        <f>HLOOKUP(A_Stammdaten!$B$12,$L$4:$R$2504,ROW(B1108)-3,FALSE)</f>
        <v>0</v>
      </c>
      <c r="L1108" s="51">
        <f t="shared" si="53"/>
        <v>0</v>
      </c>
      <c r="M1108" s="51">
        <f t="shared" si="54"/>
        <v>0</v>
      </c>
      <c r="N1108" s="51">
        <f t="shared" si="54"/>
        <v>0</v>
      </c>
      <c r="O1108" s="51">
        <f t="shared" si="54"/>
        <v>0</v>
      </c>
      <c r="P1108" s="51">
        <f t="shared" si="54"/>
        <v>0</v>
      </c>
      <c r="Q1108" s="51">
        <f t="shared" si="54"/>
        <v>0</v>
      </c>
      <c r="R1108" s="51">
        <f t="shared" si="54"/>
        <v>0</v>
      </c>
    </row>
    <row r="1109" spans="1:18" x14ac:dyDescent="0.25">
      <c r="A1109" s="17"/>
      <c r="B1109" s="52"/>
      <c r="C1109" s="17"/>
      <c r="D1109" s="17"/>
      <c r="E1109" s="17"/>
      <c r="F1109" s="17"/>
      <c r="G1109" s="17"/>
      <c r="H1109" s="17"/>
      <c r="I1109" s="16">
        <f>IF(B1109&gt;A_Stammdaten!$B$12,0,SUM(C1109,D1109,F1109,G1109)-SUM(E1109,H1109))</f>
        <v>0</v>
      </c>
      <c r="J1109" s="51">
        <f>HLOOKUP(A_Stammdaten!$B$12,$L$4:$R$2504,ROW(B1109)-3,FALSE)+IF(OR(B1109=0,A_Stammdaten!$B$12&lt;B1109),0,I1109*1/20)</f>
        <v>0</v>
      </c>
      <c r="K1109" s="51">
        <f>HLOOKUP(A_Stammdaten!$B$12,$L$4:$R$2504,ROW(B1109)-3,FALSE)</f>
        <v>0</v>
      </c>
      <c r="L1109" s="51">
        <f t="shared" si="53"/>
        <v>0</v>
      </c>
      <c r="M1109" s="51">
        <f t="shared" si="54"/>
        <v>0</v>
      </c>
      <c r="N1109" s="51">
        <f t="shared" si="54"/>
        <v>0</v>
      </c>
      <c r="O1109" s="51">
        <f t="shared" si="54"/>
        <v>0</v>
      </c>
      <c r="P1109" s="51">
        <f t="shared" si="54"/>
        <v>0</v>
      </c>
      <c r="Q1109" s="51">
        <f t="shared" si="54"/>
        <v>0</v>
      </c>
      <c r="R1109" s="51">
        <f t="shared" si="54"/>
        <v>0</v>
      </c>
    </row>
    <row r="1110" spans="1:18" x14ac:dyDescent="0.25">
      <c r="A1110" s="17"/>
      <c r="B1110" s="52"/>
      <c r="C1110" s="17"/>
      <c r="D1110" s="17"/>
      <c r="E1110" s="17"/>
      <c r="F1110" s="17"/>
      <c r="G1110" s="17"/>
      <c r="H1110" s="17"/>
      <c r="I1110" s="16">
        <f>IF(B1110&gt;A_Stammdaten!$B$12,0,SUM(C1110,D1110,F1110,G1110)-SUM(E1110,H1110))</f>
        <v>0</v>
      </c>
      <c r="J1110" s="51">
        <f>HLOOKUP(A_Stammdaten!$B$12,$L$4:$R$2504,ROW(B1110)-3,FALSE)+IF(OR(B1110=0,A_Stammdaten!$B$12&lt;B1110),0,I1110*1/20)</f>
        <v>0</v>
      </c>
      <c r="K1110" s="51">
        <f>HLOOKUP(A_Stammdaten!$B$12,$L$4:$R$2504,ROW(B1110)-3,FALSE)</f>
        <v>0</v>
      </c>
      <c r="L1110" s="51">
        <f t="shared" si="53"/>
        <v>0</v>
      </c>
      <c r="M1110" s="51">
        <f t="shared" si="54"/>
        <v>0</v>
      </c>
      <c r="N1110" s="51">
        <f t="shared" si="54"/>
        <v>0</v>
      </c>
      <c r="O1110" s="51">
        <f t="shared" si="54"/>
        <v>0</v>
      </c>
      <c r="P1110" s="51">
        <f t="shared" si="54"/>
        <v>0</v>
      </c>
      <c r="Q1110" s="51">
        <f t="shared" si="54"/>
        <v>0</v>
      </c>
      <c r="R1110" s="51">
        <f t="shared" si="54"/>
        <v>0</v>
      </c>
    </row>
    <row r="1111" spans="1:18" x14ac:dyDescent="0.25">
      <c r="A1111" s="17"/>
      <c r="B1111" s="52"/>
      <c r="C1111" s="17"/>
      <c r="D1111" s="17"/>
      <c r="E1111" s="17"/>
      <c r="F1111" s="17"/>
      <c r="G1111" s="17"/>
      <c r="H1111" s="17"/>
      <c r="I1111" s="16">
        <f>IF(B1111&gt;A_Stammdaten!$B$12,0,SUM(C1111,D1111,F1111,G1111)-SUM(E1111,H1111))</f>
        <v>0</v>
      </c>
      <c r="J1111" s="51">
        <f>HLOOKUP(A_Stammdaten!$B$12,$L$4:$R$2504,ROW(B1111)-3,FALSE)+IF(OR(B1111=0,A_Stammdaten!$B$12&lt;B1111),0,I1111*1/20)</f>
        <v>0</v>
      </c>
      <c r="K1111" s="51">
        <f>HLOOKUP(A_Stammdaten!$B$12,$L$4:$R$2504,ROW(B1111)-3,FALSE)</f>
        <v>0</v>
      </c>
      <c r="L1111" s="51">
        <f t="shared" si="53"/>
        <v>0</v>
      </c>
      <c r="M1111" s="51">
        <f t="shared" si="54"/>
        <v>0</v>
      </c>
      <c r="N1111" s="51">
        <f t="shared" si="54"/>
        <v>0</v>
      </c>
      <c r="O1111" s="51">
        <f t="shared" si="54"/>
        <v>0</v>
      </c>
      <c r="P1111" s="51">
        <f t="shared" si="54"/>
        <v>0</v>
      </c>
      <c r="Q1111" s="51">
        <f t="shared" si="54"/>
        <v>0</v>
      </c>
      <c r="R1111" s="51">
        <f t="shared" si="54"/>
        <v>0</v>
      </c>
    </row>
    <row r="1112" spans="1:18" x14ac:dyDescent="0.25">
      <c r="A1112" s="17"/>
      <c r="B1112" s="52"/>
      <c r="C1112" s="17"/>
      <c r="D1112" s="17"/>
      <c r="E1112" s="17"/>
      <c r="F1112" s="17"/>
      <c r="G1112" s="17"/>
      <c r="H1112" s="17"/>
      <c r="I1112" s="16">
        <f>IF(B1112&gt;A_Stammdaten!$B$12,0,SUM(C1112,D1112,F1112,G1112)-SUM(E1112,H1112))</f>
        <v>0</v>
      </c>
      <c r="J1112" s="51">
        <f>HLOOKUP(A_Stammdaten!$B$12,$L$4:$R$2504,ROW(B1112)-3,FALSE)+IF(OR(B1112=0,A_Stammdaten!$B$12&lt;B1112),0,I1112*1/20)</f>
        <v>0</v>
      </c>
      <c r="K1112" s="51">
        <f>HLOOKUP(A_Stammdaten!$B$12,$L$4:$R$2504,ROW(B1112)-3,FALSE)</f>
        <v>0</v>
      </c>
      <c r="L1112" s="51">
        <f t="shared" si="53"/>
        <v>0</v>
      </c>
      <c r="M1112" s="51">
        <f t="shared" si="54"/>
        <v>0</v>
      </c>
      <c r="N1112" s="51">
        <f t="shared" si="54"/>
        <v>0</v>
      </c>
      <c r="O1112" s="51">
        <f t="shared" si="54"/>
        <v>0</v>
      </c>
      <c r="P1112" s="51">
        <f t="shared" si="54"/>
        <v>0</v>
      </c>
      <c r="Q1112" s="51">
        <f t="shared" si="54"/>
        <v>0</v>
      </c>
      <c r="R1112" s="51">
        <f t="shared" si="54"/>
        <v>0</v>
      </c>
    </row>
    <row r="1113" spans="1:18" x14ac:dyDescent="0.25">
      <c r="A1113" s="17"/>
      <c r="B1113" s="52"/>
      <c r="C1113" s="17"/>
      <c r="D1113" s="17"/>
      <c r="E1113" s="17"/>
      <c r="F1113" s="17"/>
      <c r="G1113" s="17"/>
      <c r="H1113" s="17"/>
      <c r="I1113" s="16">
        <f>IF(B1113&gt;A_Stammdaten!$B$12,0,SUM(C1113,D1113,F1113,G1113)-SUM(E1113,H1113))</f>
        <v>0</v>
      </c>
      <c r="J1113" s="51">
        <f>HLOOKUP(A_Stammdaten!$B$12,$L$4:$R$2504,ROW(B1113)-3,FALSE)+IF(OR(B1113=0,A_Stammdaten!$B$12&lt;B1113),0,I1113*1/20)</f>
        <v>0</v>
      </c>
      <c r="K1113" s="51">
        <f>HLOOKUP(A_Stammdaten!$B$12,$L$4:$R$2504,ROW(B1113)-3,FALSE)</f>
        <v>0</v>
      </c>
      <c r="L1113" s="51">
        <f t="shared" si="53"/>
        <v>0</v>
      </c>
      <c r="M1113" s="51">
        <f t="shared" si="54"/>
        <v>0</v>
      </c>
      <c r="N1113" s="51">
        <f t="shared" si="54"/>
        <v>0</v>
      </c>
      <c r="O1113" s="51">
        <f t="shared" si="54"/>
        <v>0</v>
      </c>
      <c r="P1113" s="51">
        <f t="shared" si="54"/>
        <v>0</v>
      </c>
      <c r="Q1113" s="51">
        <f t="shared" si="54"/>
        <v>0</v>
      </c>
      <c r="R1113" s="51">
        <f t="shared" si="54"/>
        <v>0</v>
      </c>
    </row>
    <row r="1114" spans="1:18" x14ac:dyDescent="0.25">
      <c r="A1114" s="17"/>
      <c r="B1114" s="52"/>
      <c r="C1114" s="17"/>
      <c r="D1114" s="17"/>
      <c r="E1114" s="17"/>
      <c r="F1114" s="17"/>
      <c r="G1114" s="17"/>
      <c r="H1114" s="17"/>
      <c r="I1114" s="16">
        <f>IF(B1114&gt;A_Stammdaten!$B$12,0,SUM(C1114,D1114,F1114,G1114)-SUM(E1114,H1114))</f>
        <v>0</v>
      </c>
      <c r="J1114" s="51">
        <f>HLOOKUP(A_Stammdaten!$B$12,$L$4:$R$2504,ROW(B1114)-3,FALSE)+IF(OR(B1114=0,A_Stammdaten!$B$12&lt;B1114),0,I1114*1/20)</f>
        <v>0</v>
      </c>
      <c r="K1114" s="51">
        <f>HLOOKUP(A_Stammdaten!$B$12,$L$4:$R$2504,ROW(B1114)-3,FALSE)</f>
        <v>0</v>
      </c>
      <c r="L1114" s="51">
        <f t="shared" si="53"/>
        <v>0</v>
      </c>
      <c r="M1114" s="51">
        <f t="shared" si="54"/>
        <v>0</v>
      </c>
      <c r="N1114" s="51">
        <f t="shared" si="54"/>
        <v>0</v>
      </c>
      <c r="O1114" s="51">
        <f t="shared" si="54"/>
        <v>0</v>
      </c>
      <c r="P1114" s="51">
        <f t="shared" si="54"/>
        <v>0</v>
      </c>
      <c r="Q1114" s="51">
        <f t="shared" si="54"/>
        <v>0</v>
      </c>
      <c r="R1114" s="51">
        <f t="shared" si="54"/>
        <v>0</v>
      </c>
    </row>
    <row r="1115" spans="1:18" x14ac:dyDescent="0.25">
      <c r="A1115" s="17"/>
      <c r="B1115" s="52"/>
      <c r="C1115" s="17"/>
      <c r="D1115" s="17"/>
      <c r="E1115" s="17"/>
      <c r="F1115" s="17"/>
      <c r="G1115" s="17"/>
      <c r="H1115" s="17"/>
      <c r="I1115" s="16">
        <f>IF(B1115&gt;A_Stammdaten!$B$12,0,SUM(C1115,D1115,F1115,G1115)-SUM(E1115,H1115))</f>
        <v>0</v>
      </c>
      <c r="J1115" s="51">
        <f>HLOOKUP(A_Stammdaten!$B$12,$L$4:$R$2504,ROW(B1115)-3,FALSE)+IF(OR(B1115=0,A_Stammdaten!$B$12&lt;B1115),0,I1115*1/20)</f>
        <v>0</v>
      </c>
      <c r="K1115" s="51">
        <f>HLOOKUP(A_Stammdaten!$B$12,$L$4:$R$2504,ROW(B1115)-3,FALSE)</f>
        <v>0</v>
      </c>
      <c r="L1115" s="51">
        <f t="shared" si="53"/>
        <v>0</v>
      </c>
      <c r="M1115" s="51">
        <f t="shared" si="54"/>
        <v>0</v>
      </c>
      <c r="N1115" s="51">
        <f t="shared" si="54"/>
        <v>0</v>
      </c>
      <c r="O1115" s="51">
        <f t="shared" si="54"/>
        <v>0</v>
      </c>
      <c r="P1115" s="51">
        <f t="shared" si="54"/>
        <v>0</v>
      </c>
      <c r="Q1115" s="51">
        <f t="shared" si="54"/>
        <v>0</v>
      </c>
      <c r="R1115" s="51">
        <f t="shared" si="54"/>
        <v>0</v>
      </c>
    </row>
    <row r="1116" spans="1:18" x14ac:dyDescent="0.25">
      <c r="A1116" s="17"/>
      <c r="B1116" s="52"/>
      <c r="C1116" s="17"/>
      <c r="D1116" s="17"/>
      <c r="E1116" s="17"/>
      <c r="F1116" s="17"/>
      <c r="G1116" s="17"/>
      <c r="H1116" s="17"/>
      <c r="I1116" s="16">
        <f>IF(B1116&gt;A_Stammdaten!$B$12,0,SUM(C1116,D1116,F1116,G1116)-SUM(E1116,H1116))</f>
        <v>0</v>
      </c>
      <c r="J1116" s="51">
        <f>HLOOKUP(A_Stammdaten!$B$12,$L$4:$R$2504,ROW(B1116)-3,FALSE)+IF(OR(B1116=0,A_Stammdaten!$B$12&lt;B1116),0,I1116*1/20)</f>
        <v>0</v>
      </c>
      <c r="K1116" s="51">
        <f>HLOOKUP(A_Stammdaten!$B$12,$L$4:$R$2504,ROW(B1116)-3,FALSE)</f>
        <v>0</v>
      </c>
      <c r="L1116" s="51">
        <f t="shared" si="53"/>
        <v>0</v>
      </c>
      <c r="M1116" s="51">
        <f t="shared" si="54"/>
        <v>0</v>
      </c>
      <c r="N1116" s="51">
        <f t="shared" si="54"/>
        <v>0</v>
      </c>
      <c r="O1116" s="51">
        <f t="shared" si="54"/>
        <v>0</v>
      </c>
      <c r="P1116" s="51">
        <f t="shared" si="54"/>
        <v>0</v>
      </c>
      <c r="Q1116" s="51">
        <f t="shared" si="54"/>
        <v>0</v>
      </c>
      <c r="R1116" s="51">
        <f t="shared" si="54"/>
        <v>0</v>
      </c>
    </row>
    <row r="1117" spans="1:18" x14ac:dyDescent="0.25">
      <c r="A1117" s="17"/>
      <c r="B1117" s="52"/>
      <c r="C1117" s="17"/>
      <c r="D1117" s="17"/>
      <c r="E1117" s="17"/>
      <c r="F1117" s="17"/>
      <c r="G1117" s="17"/>
      <c r="H1117" s="17"/>
      <c r="I1117" s="16">
        <f>IF(B1117&gt;A_Stammdaten!$B$12,0,SUM(C1117,D1117,F1117,G1117)-SUM(E1117,H1117))</f>
        <v>0</v>
      </c>
      <c r="J1117" s="51">
        <f>HLOOKUP(A_Stammdaten!$B$12,$L$4:$R$2504,ROW(B1117)-3,FALSE)+IF(OR(B1117=0,A_Stammdaten!$B$12&lt;B1117),0,I1117*1/20)</f>
        <v>0</v>
      </c>
      <c r="K1117" s="51">
        <f>HLOOKUP(A_Stammdaten!$B$12,$L$4:$R$2504,ROW(B1117)-3,FALSE)</f>
        <v>0</v>
      </c>
      <c r="L1117" s="51">
        <f t="shared" si="53"/>
        <v>0</v>
      </c>
      <c r="M1117" s="51">
        <f t="shared" si="54"/>
        <v>0</v>
      </c>
      <c r="N1117" s="51">
        <f t="shared" si="54"/>
        <v>0</v>
      </c>
      <c r="O1117" s="51">
        <f t="shared" si="54"/>
        <v>0</v>
      </c>
      <c r="P1117" s="51">
        <f t="shared" si="54"/>
        <v>0</v>
      </c>
      <c r="Q1117" s="51">
        <f t="shared" si="54"/>
        <v>0</v>
      </c>
      <c r="R1117" s="51">
        <f t="shared" si="54"/>
        <v>0</v>
      </c>
    </row>
    <row r="1118" spans="1:18" x14ac:dyDescent="0.25">
      <c r="A1118" s="17"/>
      <c r="B1118" s="52"/>
      <c r="C1118" s="17"/>
      <c r="D1118" s="17"/>
      <c r="E1118" s="17"/>
      <c r="F1118" s="17"/>
      <c r="G1118" s="17"/>
      <c r="H1118" s="17"/>
      <c r="I1118" s="16">
        <f>IF(B1118&gt;A_Stammdaten!$B$12,0,SUM(C1118,D1118,F1118,G1118)-SUM(E1118,H1118))</f>
        <v>0</v>
      </c>
      <c r="J1118" s="51">
        <f>HLOOKUP(A_Stammdaten!$B$12,$L$4:$R$2504,ROW(B1118)-3,FALSE)+IF(OR(B1118=0,A_Stammdaten!$B$12&lt;B1118),0,I1118*1/20)</f>
        <v>0</v>
      </c>
      <c r="K1118" s="51">
        <f>HLOOKUP(A_Stammdaten!$B$12,$L$4:$R$2504,ROW(B1118)-3,FALSE)</f>
        <v>0</v>
      </c>
      <c r="L1118" s="51">
        <f t="shared" si="53"/>
        <v>0</v>
      </c>
      <c r="M1118" s="51">
        <f t="shared" si="54"/>
        <v>0</v>
      </c>
      <c r="N1118" s="51">
        <f t="shared" si="54"/>
        <v>0</v>
      </c>
      <c r="O1118" s="51">
        <f t="shared" si="54"/>
        <v>0</v>
      </c>
      <c r="P1118" s="51">
        <f t="shared" si="54"/>
        <v>0</v>
      </c>
      <c r="Q1118" s="51">
        <f t="shared" si="54"/>
        <v>0</v>
      </c>
      <c r="R1118" s="51">
        <f t="shared" si="54"/>
        <v>0</v>
      </c>
    </row>
    <row r="1119" spans="1:18" x14ac:dyDescent="0.25">
      <c r="A1119" s="17"/>
      <c r="B1119" s="52"/>
      <c r="C1119" s="17"/>
      <c r="D1119" s="17"/>
      <c r="E1119" s="17"/>
      <c r="F1119" s="17"/>
      <c r="G1119" s="17"/>
      <c r="H1119" s="17"/>
      <c r="I1119" s="16">
        <f>IF(B1119&gt;A_Stammdaten!$B$12,0,SUM(C1119,D1119,F1119,G1119)-SUM(E1119,H1119))</f>
        <v>0</v>
      </c>
      <c r="J1119" s="51">
        <f>HLOOKUP(A_Stammdaten!$B$12,$L$4:$R$2504,ROW(B1119)-3,FALSE)+IF(OR(B1119=0,A_Stammdaten!$B$12&lt;B1119),0,I1119*1/20)</f>
        <v>0</v>
      </c>
      <c r="K1119" s="51">
        <f>HLOOKUP(A_Stammdaten!$B$12,$L$4:$R$2504,ROW(B1119)-3,FALSE)</f>
        <v>0</v>
      </c>
      <c r="L1119" s="51">
        <f t="shared" si="53"/>
        <v>0</v>
      </c>
      <c r="M1119" s="51">
        <f t="shared" si="54"/>
        <v>0</v>
      </c>
      <c r="N1119" s="51">
        <f t="shared" si="54"/>
        <v>0</v>
      </c>
      <c r="O1119" s="51">
        <f t="shared" si="54"/>
        <v>0</v>
      </c>
      <c r="P1119" s="51">
        <f t="shared" si="54"/>
        <v>0</v>
      </c>
      <c r="Q1119" s="51">
        <f t="shared" si="54"/>
        <v>0</v>
      </c>
      <c r="R1119" s="51">
        <f t="shared" si="54"/>
        <v>0</v>
      </c>
    </row>
    <row r="1120" spans="1:18" x14ac:dyDescent="0.25">
      <c r="A1120" s="17"/>
      <c r="B1120" s="52"/>
      <c r="C1120" s="17"/>
      <c r="D1120" s="17"/>
      <c r="E1120" s="17"/>
      <c r="F1120" s="17"/>
      <c r="G1120" s="17"/>
      <c r="H1120" s="17"/>
      <c r="I1120" s="16">
        <f>IF(B1120&gt;A_Stammdaten!$B$12,0,SUM(C1120,D1120,F1120,G1120)-SUM(E1120,H1120))</f>
        <v>0</v>
      </c>
      <c r="J1120" s="51">
        <f>HLOOKUP(A_Stammdaten!$B$12,$L$4:$R$2504,ROW(B1120)-3,FALSE)+IF(OR(B1120=0,A_Stammdaten!$B$12&lt;B1120),0,I1120*1/20)</f>
        <v>0</v>
      </c>
      <c r="K1120" s="51">
        <f>HLOOKUP(A_Stammdaten!$B$12,$L$4:$R$2504,ROW(B1120)-3,FALSE)</f>
        <v>0</v>
      </c>
      <c r="L1120" s="51">
        <f t="shared" si="53"/>
        <v>0</v>
      </c>
      <c r="M1120" s="51">
        <f t="shared" si="54"/>
        <v>0</v>
      </c>
      <c r="N1120" s="51">
        <f t="shared" si="54"/>
        <v>0</v>
      </c>
      <c r="O1120" s="51">
        <f t="shared" si="54"/>
        <v>0</v>
      </c>
      <c r="P1120" s="51">
        <f t="shared" si="54"/>
        <v>0</v>
      </c>
      <c r="Q1120" s="51">
        <f t="shared" si="54"/>
        <v>0</v>
      </c>
      <c r="R1120" s="51">
        <f t="shared" si="54"/>
        <v>0</v>
      </c>
    </row>
    <row r="1121" spans="1:18" x14ac:dyDescent="0.25">
      <c r="A1121" s="17"/>
      <c r="B1121" s="52"/>
      <c r="C1121" s="17"/>
      <c r="D1121" s="17"/>
      <c r="E1121" s="17"/>
      <c r="F1121" s="17"/>
      <c r="G1121" s="17"/>
      <c r="H1121" s="17"/>
      <c r="I1121" s="16">
        <f>IF(B1121&gt;A_Stammdaten!$B$12,0,SUM(C1121,D1121,F1121,G1121)-SUM(E1121,H1121))</f>
        <v>0</v>
      </c>
      <c r="J1121" s="51">
        <f>HLOOKUP(A_Stammdaten!$B$12,$L$4:$R$2504,ROW(B1121)-3,FALSE)+IF(OR(B1121=0,A_Stammdaten!$B$12&lt;B1121),0,I1121*1/20)</f>
        <v>0</v>
      </c>
      <c r="K1121" s="51">
        <f>HLOOKUP(A_Stammdaten!$B$12,$L$4:$R$2504,ROW(B1121)-3,FALSE)</f>
        <v>0</v>
      </c>
      <c r="L1121" s="51">
        <f t="shared" si="53"/>
        <v>0</v>
      </c>
      <c r="M1121" s="51">
        <f t="shared" si="54"/>
        <v>0</v>
      </c>
      <c r="N1121" s="51">
        <f t="shared" si="54"/>
        <v>0</v>
      </c>
      <c r="O1121" s="51">
        <f t="shared" si="54"/>
        <v>0</v>
      </c>
      <c r="P1121" s="51">
        <f t="shared" si="54"/>
        <v>0</v>
      </c>
      <c r="Q1121" s="51">
        <f t="shared" si="54"/>
        <v>0</v>
      </c>
      <c r="R1121" s="51">
        <f t="shared" si="54"/>
        <v>0</v>
      </c>
    </row>
    <row r="1122" spans="1:18" x14ac:dyDescent="0.25">
      <c r="A1122" s="17"/>
      <c r="B1122" s="52"/>
      <c r="C1122" s="17"/>
      <c r="D1122" s="17"/>
      <c r="E1122" s="17"/>
      <c r="F1122" s="17"/>
      <c r="G1122" s="17"/>
      <c r="H1122" s="17"/>
      <c r="I1122" s="16">
        <f>IF(B1122&gt;A_Stammdaten!$B$12,0,SUM(C1122,D1122,F1122,G1122)-SUM(E1122,H1122))</f>
        <v>0</v>
      </c>
      <c r="J1122" s="51">
        <f>HLOOKUP(A_Stammdaten!$B$12,$L$4:$R$2504,ROW(B1122)-3,FALSE)+IF(OR(B1122=0,A_Stammdaten!$B$12&lt;B1122),0,I1122*1/20)</f>
        <v>0</v>
      </c>
      <c r="K1122" s="51">
        <f>HLOOKUP(A_Stammdaten!$B$12,$L$4:$R$2504,ROW(B1122)-3,FALSE)</f>
        <v>0</v>
      </c>
      <c r="L1122" s="51">
        <f t="shared" si="53"/>
        <v>0</v>
      </c>
      <c r="M1122" s="51">
        <f t="shared" si="54"/>
        <v>0</v>
      </c>
      <c r="N1122" s="51">
        <f t="shared" si="54"/>
        <v>0</v>
      </c>
      <c r="O1122" s="51">
        <f t="shared" si="54"/>
        <v>0</v>
      </c>
      <c r="P1122" s="51">
        <f t="shared" si="54"/>
        <v>0</v>
      </c>
      <c r="Q1122" s="51">
        <f t="shared" si="54"/>
        <v>0</v>
      </c>
      <c r="R1122" s="51">
        <f t="shared" si="54"/>
        <v>0</v>
      </c>
    </row>
    <row r="1123" spans="1:18" x14ac:dyDescent="0.25">
      <c r="A1123" s="17"/>
      <c r="B1123" s="52"/>
      <c r="C1123" s="17"/>
      <c r="D1123" s="17"/>
      <c r="E1123" s="17"/>
      <c r="F1123" s="17"/>
      <c r="G1123" s="17"/>
      <c r="H1123" s="17"/>
      <c r="I1123" s="16">
        <f>IF(B1123&gt;A_Stammdaten!$B$12,0,SUM(C1123,D1123,F1123,G1123)-SUM(E1123,H1123))</f>
        <v>0</v>
      </c>
      <c r="J1123" s="51">
        <f>HLOOKUP(A_Stammdaten!$B$12,$L$4:$R$2504,ROW(B1123)-3,FALSE)+IF(OR(B1123=0,A_Stammdaten!$B$12&lt;B1123),0,I1123*1/20)</f>
        <v>0</v>
      </c>
      <c r="K1123" s="51">
        <f>HLOOKUP(A_Stammdaten!$B$12,$L$4:$R$2504,ROW(B1123)-3,FALSE)</f>
        <v>0</v>
      </c>
      <c r="L1123" s="51">
        <f t="shared" si="53"/>
        <v>0</v>
      </c>
      <c r="M1123" s="51">
        <f t="shared" si="54"/>
        <v>0</v>
      </c>
      <c r="N1123" s="51">
        <f t="shared" si="54"/>
        <v>0</v>
      </c>
      <c r="O1123" s="51">
        <f t="shared" si="54"/>
        <v>0</v>
      </c>
      <c r="P1123" s="51">
        <f t="shared" si="54"/>
        <v>0</v>
      </c>
      <c r="Q1123" s="51">
        <f t="shared" si="54"/>
        <v>0</v>
      </c>
      <c r="R1123" s="51">
        <f t="shared" si="54"/>
        <v>0</v>
      </c>
    </row>
    <row r="1124" spans="1:18" x14ac:dyDescent="0.25">
      <c r="A1124" s="17"/>
      <c r="B1124" s="52"/>
      <c r="C1124" s="17"/>
      <c r="D1124" s="17"/>
      <c r="E1124" s="17"/>
      <c r="F1124" s="17"/>
      <c r="G1124" s="17"/>
      <c r="H1124" s="17"/>
      <c r="I1124" s="16">
        <f>IF(B1124&gt;A_Stammdaten!$B$12,0,SUM(C1124,D1124,F1124,G1124)-SUM(E1124,H1124))</f>
        <v>0</v>
      </c>
      <c r="J1124" s="51">
        <f>HLOOKUP(A_Stammdaten!$B$12,$L$4:$R$2504,ROW(B1124)-3,FALSE)+IF(OR(B1124=0,A_Stammdaten!$B$12&lt;B1124),0,I1124*1/20)</f>
        <v>0</v>
      </c>
      <c r="K1124" s="51">
        <f>HLOOKUP(A_Stammdaten!$B$12,$L$4:$R$2504,ROW(B1124)-3,FALSE)</f>
        <v>0</v>
      </c>
      <c r="L1124" s="51">
        <f t="shared" si="53"/>
        <v>0</v>
      </c>
      <c r="M1124" s="51">
        <f t="shared" si="54"/>
        <v>0</v>
      </c>
      <c r="N1124" s="51">
        <f t="shared" si="54"/>
        <v>0</v>
      </c>
      <c r="O1124" s="51">
        <f t="shared" si="54"/>
        <v>0</v>
      </c>
      <c r="P1124" s="51">
        <f t="shared" si="54"/>
        <v>0</v>
      </c>
      <c r="Q1124" s="51">
        <f t="shared" si="54"/>
        <v>0</v>
      </c>
      <c r="R1124" s="51">
        <f t="shared" si="54"/>
        <v>0</v>
      </c>
    </row>
    <row r="1125" spans="1:18" x14ac:dyDescent="0.25">
      <c r="A1125" s="17"/>
      <c r="B1125" s="52"/>
      <c r="C1125" s="17"/>
      <c r="D1125" s="17"/>
      <c r="E1125" s="17"/>
      <c r="F1125" s="17"/>
      <c r="G1125" s="17"/>
      <c r="H1125" s="17"/>
      <c r="I1125" s="16">
        <f>IF(B1125&gt;A_Stammdaten!$B$12,0,SUM(C1125,D1125,F1125,G1125)-SUM(E1125,H1125))</f>
        <v>0</v>
      </c>
      <c r="J1125" s="51">
        <f>HLOOKUP(A_Stammdaten!$B$12,$L$4:$R$2504,ROW(B1125)-3,FALSE)+IF(OR(B1125=0,A_Stammdaten!$B$12&lt;B1125),0,I1125*1/20)</f>
        <v>0</v>
      </c>
      <c r="K1125" s="51">
        <f>HLOOKUP(A_Stammdaten!$B$12,$L$4:$R$2504,ROW(B1125)-3,FALSE)</f>
        <v>0</v>
      </c>
      <c r="L1125" s="51">
        <f t="shared" si="53"/>
        <v>0</v>
      </c>
      <c r="M1125" s="51">
        <f t="shared" si="54"/>
        <v>0</v>
      </c>
      <c r="N1125" s="51">
        <f t="shared" si="54"/>
        <v>0</v>
      </c>
      <c r="O1125" s="51">
        <f t="shared" si="54"/>
        <v>0</v>
      </c>
      <c r="P1125" s="51">
        <f t="shared" si="54"/>
        <v>0</v>
      </c>
      <c r="Q1125" s="51">
        <f t="shared" si="54"/>
        <v>0</v>
      </c>
      <c r="R1125" s="51">
        <f t="shared" si="54"/>
        <v>0</v>
      </c>
    </row>
    <row r="1126" spans="1:18" x14ac:dyDescent="0.25">
      <c r="A1126" s="17"/>
      <c r="B1126" s="52"/>
      <c r="C1126" s="17"/>
      <c r="D1126" s="17"/>
      <c r="E1126" s="17"/>
      <c r="F1126" s="17"/>
      <c r="G1126" s="17"/>
      <c r="H1126" s="17"/>
      <c r="I1126" s="16">
        <f>IF(B1126&gt;A_Stammdaten!$B$12,0,SUM(C1126,D1126,F1126,G1126)-SUM(E1126,H1126))</f>
        <v>0</v>
      </c>
      <c r="J1126" s="51">
        <f>HLOOKUP(A_Stammdaten!$B$12,$L$4:$R$2504,ROW(B1126)-3,FALSE)+IF(OR(B1126=0,A_Stammdaten!$B$12&lt;B1126),0,I1126*1/20)</f>
        <v>0</v>
      </c>
      <c r="K1126" s="51">
        <f>HLOOKUP(A_Stammdaten!$B$12,$L$4:$R$2504,ROW(B1126)-3,FALSE)</f>
        <v>0</v>
      </c>
      <c r="L1126" s="51">
        <f t="shared" si="53"/>
        <v>0</v>
      </c>
      <c r="M1126" s="51">
        <f t="shared" si="54"/>
        <v>0</v>
      </c>
      <c r="N1126" s="51">
        <f t="shared" si="54"/>
        <v>0</v>
      </c>
      <c r="O1126" s="51">
        <f t="shared" si="54"/>
        <v>0</v>
      </c>
      <c r="P1126" s="51">
        <f t="shared" si="54"/>
        <v>0</v>
      </c>
      <c r="Q1126" s="51">
        <f t="shared" si="54"/>
        <v>0</v>
      </c>
      <c r="R1126" s="51">
        <f t="shared" si="54"/>
        <v>0</v>
      </c>
    </row>
    <row r="1127" spans="1:18" x14ac:dyDescent="0.25">
      <c r="A1127" s="17"/>
      <c r="B1127" s="52"/>
      <c r="C1127" s="17"/>
      <c r="D1127" s="17"/>
      <c r="E1127" s="17"/>
      <c r="F1127" s="17"/>
      <c r="G1127" s="17"/>
      <c r="H1127" s="17"/>
      <c r="I1127" s="16">
        <f>IF(B1127&gt;A_Stammdaten!$B$12,0,SUM(C1127,D1127,F1127,G1127)-SUM(E1127,H1127))</f>
        <v>0</v>
      </c>
      <c r="J1127" s="51">
        <f>HLOOKUP(A_Stammdaten!$B$12,$L$4:$R$2504,ROW(B1127)-3,FALSE)+IF(OR(B1127=0,A_Stammdaten!$B$12&lt;B1127),0,I1127*1/20)</f>
        <v>0</v>
      </c>
      <c r="K1127" s="51">
        <f>HLOOKUP(A_Stammdaten!$B$12,$L$4:$R$2504,ROW(B1127)-3,FALSE)</f>
        <v>0</v>
      </c>
      <c r="L1127" s="51">
        <f t="shared" si="53"/>
        <v>0</v>
      </c>
      <c r="M1127" s="51">
        <f t="shared" si="54"/>
        <v>0</v>
      </c>
      <c r="N1127" s="51">
        <f t="shared" si="54"/>
        <v>0</v>
      </c>
      <c r="O1127" s="51">
        <f t="shared" si="54"/>
        <v>0</v>
      </c>
      <c r="P1127" s="51">
        <f t="shared" si="54"/>
        <v>0</v>
      </c>
      <c r="Q1127" s="51">
        <f t="shared" si="54"/>
        <v>0</v>
      </c>
      <c r="R1127" s="51">
        <f t="shared" si="54"/>
        <v>0</v>
      </c>
    </row>
    <row r="1128" spans="1:18" x14ac:dyDescent="0.25">
      <c r="A1128" s="17"/>
      <c r="B1128" s="52"/>
      <c r="C1128" s="17"/>
      <c r="D1128" s="17"/>
      <c r="E1128" s="17"/>
      <c r="F1128" s="17"/>
      <c r="G1128" s="17"/>
      <c r="H1128" s="17"/>
      <c r="I1128" s="16">
        <f>IF(B1128&gt;A_Stammdaten!$B$12,0,SUM(C1128,D1128,F1128,G1128)-SUM(E1128,H1128))</f>
        <v>0</v>
      </c>
      <c r="J1128" s="51">
        <f>HLOOKUP(A_Stammdaten!$B$12,$L$4:$R$2504,ROW(B1128)-3,FALSE)+IF(OR(B1128=0,A_Stammdaten!$B$12&lt;B1128),0,I1128*1/20)</f>
        <v>0</v>
      </c>
      <c r="K1128" s="51">
        <f>HLOOKUP(A_Stammdaten!$B$12,$L$4:$R$2504,ROW(B1128)-3,FALSE)</f>
        <v>0</v>
      </c>
      <c r="L1128" s="51">
        <f t="shared" si="53"/>
        <v>0</v>
      </c>
      <c r="M1128" s="51">
        <f t="shared" si="54"/>
        <v>0</v>
      </c>
      <c r="N1128" s="51">
        <f t="shared" si="54"/>
        <v>0</v>
      </c>
      <c r="O1128" s="51">
        <f t="shared" si="54"/>
        <v>0</v>
      </c>
      <c r="P1128" s="51">
        <f t="shared" si="54"/>
        <v>0</v>
      </c>
      <c r="Q1128" s="51">
        <f t="shared" si="54"/>
        <v>0</v>
      </c>
      <c r="R1128" s="51">
        <f t="shared" si="54"/>
        <v>0</v>
      </c>
    </row>
    <row r="1129" spans="1:18" x14ac:dyDescent="0.25">
      <c r="A1129" s="17"/>
      <c r="B1129" s="52"/>
      <c r="C1129" s="17"/>
      <c r="D1129" s="17"/>
      <c r="E1129" s="17"/>
      <c r="F1129" s="17"/>
      <c r="G1129" s="17"/>
      <c r="H1129" s="17"/>
      <c r="I1129" s="16">
        <f>IF(B1129&gt;A_Stammdaten!$B$12,0,SUM(C1129,D1129,F1129,G1129)-SUM(E1129,H1129))</f>
        <v>0</v>
      </c>
      <c r="J1129" s="51">
        <f>HLOOKUP(A_Stammdaten!$B$12,$L$4:$R$2504,ROW(B1129)-3,FALSE)+IF(OR(B1129=0,A_Stammdaten!$B$12&lt;B1129),0,I1129*1/20)</f>
        <v>0</v>
      </c>
      <c r="K1129" s="51">
        <f>HLOOKUP(A_Stammdaten!$B$12,$L$4:$R$2504,ROW(B1129)-3,FALSE)</f>
        <v>0</v>
      </c>
      <c r="L1129" s="51">
        <f t="shared" si="53"/>
        <v>0</v>
      </c>
      <c r="M1129" s="51">
        <f t="shared" si="54"/>
        <v>0</v>
      </c>
      <c r="N1129" s="51">
        <f t="shared" si="54"/>
        <v>0</v>
      </c>
      <c r="O1129" s="51">
        <f t="shared" si="54"/>
        <v>0</v>
      </c>
      <c r="P1129" s="51">
        <f t="shared" si="54"/>
        <v>0</v>
      </c>
      <c r="Q1129" s="51">
        <f t="shared" si="54"/>
        <v>0</v>
      </c>
      <c r="R1129" s="51">
        <f t="shared" si="54"/>
        <v>0</v>
      </c>
    </row>
    <row r="1130" spans="1:18" x14ac:dyDescent="0.25">
      <c r="A1130" s="17"/>
      <c r="B1130" s="52"/>
      <c r="C1130" s="17"/>
      <c r="D1130" s="17"/>
      <c r="E1130" s="17"/>
      <c r="F1130" s="17"/>
      <c r="G1130" s="17"/>
      <c r="H1130" s="17"/>
      <c r="I1130" s="16">
        <f>IF(B1130&gt;A_Stammdaten!$B$12,0,SUM(C1130,D1130,F1130,G1130)-SUM(E1130,H1130))</f>
        <v>0</v>
      </c>
      <c r="J1130" s="51">
        <f>HLOOKUP(A_Stammdaten!$B$12,$L$4:$R$2504,ROW(B1130)-3,FALSE)+IF(OR(B1130=0,A_Stammdaten!$B$12&lt;B1130),0,I1130*1/20)</f>
        <v>0</v>
      </c>
      <c r="K1130" s="51">
        <f>HLOOKUP(A_Stammdaten!$B$12,$L$4:$R$2504,ROW(B1130)-3,FALSE)</f>
        <v>0</v>
      </c>
      <c r="L1130" s="51">
        <f t="shared" si="53"/>
        <v>0</v>
      </c>
      <c r="M1130" s="51">
        <f t="shared" si="54"/>
        <v>0</v>
      </c>
      <c r="N1130" s="51">
        <f t="shared" si="54"/>
        <v>0</v>
      </c>
      <c r="O1130" s="51">
        <f t="shared" si="54"/>
        <v>0</v>
      </c>
      <c r="P1130" s="51">
        <f t="shared" si="54"/>
        <v>0</v>
      </c>
      <c r="Q1130" s="51">
        <f t="shared" si="54"/>
        <v>0</v>
      </c>
      <c r="R1130" s="51">
        <f t="shared" si="54"/>
        <v>0</v>
      </c>
    </row>
    <row r="1131" spans="1:18" x14ac:dyDescent="0.25">
      <c r="A1131" s="17"/>
      <c r="B1131" s="52"/>
      <c r="C1131" s="17"/>
      <c r="D1131" s="17"/>
      <c r="E1131" s="17"/>
      <c r="F1131" s="17"/>
      <c r="G1131" s="17"/>
      <c r="H1131" s="17"/>
      <c r="I1131" s="16">
        <f>IF(B1131&gt;A_Stammdaten!$B$12,0,SUM(C1131,D1131,F1131,G1131)-SUM(E1131,H1131))</f>
        <v>0</v>
      </c>
      <c r="J1131" s="51">
        <f>HLOOKUP(A_Stammdaten!$B$12,$L$4:$R$2504,ROW(B1131)-3,FALSE)+IF(OR(B1131=0,A_Stammdaten!$B$12&lt;B1131),0,I1131*1/20)</f>
        <v>0</v>
      </c>
      <c r="K1131" s="51">
        <f>HLOOKUP(A_Stammdaten!$B$12,$L$4:$R$2504,ROW(B1131)-3,FALSE)</f>
        <v>0</v>
      </c>
      <c r="L1131" s="51">
        <f t="shared" si="53"/>
        <v>0</v>
      </c>
      <c r="M1131" s="51">
        <f t="shared" si="54"/>
        <v>0</v>
      </c>
      <c r="N1131" s="51">
        <f t="shared" si="54"/>
        <v>0</v>
      </c>
      <c r="O1131" s="51">
        <f t="shared" si="54"/>
        <v>0</v>
      </c>
      <c r="P1131" s="51">
        <f t="shared" si="54"/>
        <v>0</v>
      </c>
      <c r="Q1131" s="51">
        <f t="shared" si="54"/>
        <v>0</v>
      </c>
      <c r="R1131" s="51">
        <f t="shared" si="54"/>
        <v>0</v>
      </c>
    </row>
    <row r="1132" spans="1:18" x14ac:dyDescent="0.25">
      <c r="A1132" s="17"/>
      <c r="B1132" s="52"/>
      <c r="C1132" s="17"/>
      <c r="D1132" s="17"/>
      <c r="E1132" s="17"/>
      <c r="F1132" s="17"/>
      <c r="G1132" s="17"/>
      <c r="H1132" s="17"/>
      <c r="I1132" s="16">
        <f>IF(B1132&gt;A_Stammdaten!$B$12,0,SUM(C1132,D1132,F1132,G1132)-SUM(E1132,H1132))</f>
        <v>0</v>
      </c>
      <c r="J1132" s="51">
        <f>HLOOKUP(A_Stammdaten!$B$12,$L$4:$R$2504,ROW(B1132)-3,FALSE)+IF(OR(B1132=0,A_Stammdaten!$B$12&lt;B1132),0,I1132*1/20)</f>
        <v>0</v>
      </c>
      <c r="K1132" s="51">
        <f>HLOOKUP(A_Stammdaten!$B$12,$L$4:$R$2504,ROW(B1132)-3,FALSE)</f>
        <v>0</v>
      </c>
      <c r="L1132" s="51">
        <f t="shared" si="53"/>
        <v>0</v>
      </c>
      <c r="M1132" s="51">
        <f t="shared" si="54"/>
        <v>0</v>
      </c>
      <c r="N1132" s="51">
        <f t="shared" si="54"/>
        <v>0</v>
      </c>
      <c r="O1132" s="51">
        <f t="shared" si="54"/>
        <v>0</v>
      </c>
      <c r="P1132" s="51">
        <f t="shared" si="54"/>
        <v>0</v>
      </c>
      <c r="Q1132" s="51">
        <f t="shared" si="54"/>
        <v>0</v>
      </c>
      <c r="R1132" s="51">
        <f t="shared" si="54"/>
        <v>0</v>
      </c>
    </row>
    <row r="1133" spans="1:18" x14ac:dyDescent="0.25">
      <c r="A1133" s="17"/>
      <c r="B1133" s="52"/>
      <c r="C1133" s="17"/>
      <c r="D1133" s="17"/>
      <c r="E1133" s="17"/>
      <c r="F1133" s="17"/>
      <c r="G1133" s="17"/>
      <c r="H1133" s="17"/>
      <c r="I1133" s="16">
        <f>IF(B1133&gt;A_Stammdaten!$B$12,0,SUM(C1133,D1133,F1133,G1133)-SUM(E1133,H1133))</f>
        <v>0</v>
      </c>
      <c r="J1133" s="51">
        <f>HLOOKUP(A_Stammdaten!$B$12,$L$4:$R$2504,ROW(B1133)-3,FALSE)+IF(OR(B1133=0,A_Stammdaten!$B$12&lt;B1133),0,I1133*1/20)</f>
        <v>0</v>
      </c>
      <c r="K1133" s="51">
        <f>HLOOKUP(A_Stammdaten!$B$12,$L$4:$R$2504,ROW(B1133)-3,FALSE)</f>
        <v>0</v>
      </c>
      <c r="L1133" s="51">
        <f t="shared" si="53"/>
        <v>0</v>
      </c>
      <c r="M1133" s="51">
        <f t="shared" si="54"/>
        <v>0</v>
      </c>
      <c r="N1133" s="51">
        <f t="shared" si="54"/>
        <v>0</v>
      </c>
      <c r="O1133" s="51">
        <f t="shared" si="54"/>
        <v>0</v>
      </c>
      <c r="P1133" s="51">
        <f t="shared" si="54"/>
        <v>0</v>
      </c>
      <c r="Q1133" s="51">
        <f t="shared" si="54"/>
        <v>0</v>
      </c>
      <c r="R1133" s="51">
        <f t="shared" si="54"/>
        <v>0</v>
      </c>
    </row>
    <row r="1134" spans="1:18" x14ac:dyDescent="0.25">
      <c r="A1134" s="17"/>
      <c r="B1134" s="52"/>
      <c r="C1134" s="17"/>
      <c r="D1134" s="17"/>
      <c r="E1134" s="17"/>
      <c r="F1134" s="17"/>
      <c r="G1134" s="17"/>
      <c r="H1134" s="17"/>
      <c r="I1134" s="16">
        <f>IF(B1134&gt;A_Stammdaten!$B$12,0,SUM(C1134,D1134,F1134,G1134)-SUM(E1134,H1134))</f>
        <v>0</v>
      </c>
      <c r="J1134" s="51">
        <f>HLOOKUP(A_Stammdaten!$B$12,$L$4:$R$2504,ROW(B1134)-3,FALSE)+IF(OR(B1134=0,A_Stammdaten!$B$12&lt;B1134),0,I1134*1/20)</f>
        <v>0</v>
      </c>
      <c r="K1134" s="51">
        <f>HLOOKUP(A_Stammdaten!$B$12,$L$4:$R$2504,ROW(B1134)-3,FALSE)</f>
        <v>0</v>
      </c>
      <c r="L1134" s="51">
        <f t="shared" si="53"/>
        <v>0</v>
      </c>
      <c r="M1134" s="51">
        <f t="shared" si="54"/>
        <v>0</v>
      </c>
      <c r="N1134" s="51">
        <f t="shared" si="54"/>
        <v>0</v>
      </c>
      <c r="O1134" s="51">
        <f t="shared" si="54"/>
        <v>0</v>
      </c>
      <c r="P1134" s="51">
        <f t="shared" si="54"/>
        <v>0</v>
      </c>
      <c r="Q1134" s="51">
        <f t="shared" si="54"/>
        <v>0</v>
      </c>
      <c r="R1134" s="51">
        <f t="shared" si="54"/>
        <v>0</v>
      </c>
    </row>
    <row r="1135" spans="1:18" x14ac:dyDescent="0.25">
      <c r="A1135" s="17"/>
      <c r="B1135" s="52"/>
      <c r="C1135" s="17"/>
      <c r="D1135" s="17"/>
      <c r="E1135" s="17"/>
      <c r="F1135" s="17"/>
      <c r="G1135" s="17"/>
      <c r="H1135" s="17"/>
      <c r="I1135" s="16">
        <f>IF(B1135&gt;A_Stammdaten!$B$12,0,SUM(C1135,D1135,F1135,G1135)-SUM(E1135,H1135))</f>
        <v>0</v>
      </c>
      <c r="J1135" s="51">
        <f>HLOOKUP(A_Stammdaten!$B$12,$L$4:$R$2504,ROW(B1135)-3,FALSE)+IF(OR(B1135=0,A_Stammdaten!$B$12&lt;B1135),0,I1135*1/20)</f>
        <v>0</v>
      </c>
      <c r="K1135" s="51">
        <f>HLOOKUP(A_Stammdaten!$B$12,$L$4:$R$2504,ROW(B1135)-3,FALSE)</f>
        <v>0</v>
      </c>
      <c r="L1135" s="51">
        <f t="shared" si="53"/>
        <v>0</v>
      </c>
      <c r="M1135" s="51">
        <f t="shared" si="54"/>
        <v>0</v>
      </c>
      <c r="N1135" s="51">
        <f t="shared" si="54"/>
        <v>0</v>
      </c>
      <c r="O1135" s="51">
        <f t="shared" si="54"/>
        <v>0</v>
      </c>
      <c r="P1135" s="51">
        <f t="shared" si="54"/>
        <v>0</v>
      </c>
      <c r="Q1135" s="51">
        <f t="shared" si="54"/>
        <v>0</v>
      </c>
      <c r="R1135" s="51">
        <f t="shared" si="54"/>
        <v>0</v>
      </c>
    </row>
    <row r="1136" spans="1:18" x14ac:dyDescent="0.25">
      <c r="A1136" s="17"/>
      <c r="B1136" s="52"/>
      <c r="C1136" s="17"/>
      <c r="D1136" s="17"/>
      <c r="E1136" s="17"/>
      <c r="F1136" s="17"/>
      <c r="G1136" s="17"/>
      <c r="H1136" s="17"/>
      <c r="I1136" s="16">
        <f>IF(B1136&gt;A_Stammdaten!$B$12,0,SUM(C1136,D1136,F1136,G1136)-SUM(E1136,H1136))</f>
        <v>0</v>
      </c>
      <c r="J1136" s="51">
        <f>HLOOKUP(A_Stammdaten!$B$12,$L$4:$R$2504,ROW(B1136)-3,FALSE)+IF(OR(B1136=0,A_Stammdaten!$B$12&lt;B1136),0,I1136*1/20)</f>
        <v>0</v>
      </c>
      <c r="K1136" s="51">
        <f>HLOOKUP(A_Stammdaten!$B$12,$L$4:$R$2504,ROW(B1136)-3,FALSE)</f>
        <v>0</v>
      </c>
      <c r="L1136" s="51">
        <f t="shared" si="53"/>
        <v>0</v>
      </c>
      <c r="M1136" s="51">
        <f t="shared" si="54"/>
        <v>0</v>
      </c>
      <c r="N1136" s="51">
        <f t="shared" si="54"/>
        <v>0</v>
      </c>
      <c r="O1136" s="51">
        <f t="shared" si="54"/>
        <v>0</v>
      </c>
      <c r="P1136" s="51">
        <f t="shared" si="54"/>
        <v>0</v>
      </c>
      <c r="Q1136" s="51">
        <f t="shared" si="54"/>
        <v>0</v>
      </c>
      <c r="R1136" s="51">
        <f t="shared" si="54"/>
        <v>0</v>
      </c>
    </row>
    <row r="1137" spans="1:18" x14ac:dyDescent="0.25">
      <c r="A1137" s="17"/>
      <c r="B1137" s="52"/>
      <c r="C1137" s="17"/>
      <c r="D1137" s="17"/>
      <c r="E1137" s="17"/>
      <c r="F1137" s="17"/>
      <c r="G1137" s="17"/>
      <c r="H1137" s="17"/>
      <c r="I1137" s="16">
        <f>IF(B1137&gt;A_Stammdaten!$B$12,0,SUM(C1137,D1137,F1137,G1137)-SUM(E1137,H1137))</f>
        <v>0</v>
      </c>
      <c r="J1137" s="51">
        <f>HLOOKUP(A_Stammdaten!$B$12,$L$4:$R$2504,ROW(B1137)-3,FALSE)+IF(OR(B1137=0,A_Stammdaten!$B$12&lt;B1137),0,I1137*1/20)</f>
        <v>0</v>
      </c>
      <c r="K1137" s="51">
        <f>HLOOKUP(A_Stammdaten!$B$12,$L$4:$R$2504,ROW(B1137)-3,FALSE)</f>
        <v>0</v>
      </c>
      <c r="L1137" s="51">
        <f t="shared" si="53"/>
        <v>0</v>
      </c>
      <c r="M1137" s="51">
        <f t="shared" si="54"/>
        <v>0</v>
      </c>
      <c r="N1137" s="51">
        <f t="shared" si="54"/>
        <v>0</v>
      </c>
      <c r="O1137" s="51">
        <f t="shared" si="54"/>
        <v>0</v>
      </c>
      <c r="P1137" s="51">
        <f t="shared" si="54"/>
        <v>0</v>
      </c>
      <c r="Q1137" s="51">
        <f t="shared" si="54"/>
        <v>0</v>
      </c>
      <c r="R1137" s="51">
        <f t="shared" si="54"/>
        <v>0</v>
      </c>
    </row>
    <row r="1138" spans="1:18" x14ac:dyDescent="0.25">
      <c r="A1138" s="17"/>
      <c r="B1138" s="52"/>
      <c r="C1138" s="17"/>
      <c r="D1138" s="17"/>
      <c r="E1138" s="17"/>
      <c r="F1138" s="17"/>
      <c r="G1138" s="17"/>
      <c r="H1138" s="17"/>
      <c r="I1138" s="16">
        <f>IF(B1138&gt;A_Stammdaten!$B$12,0,SUM(C1138,D1138,F1138,G1138)-SUM(E1138,H1138))</f>
        <v>0</v>
      </c>
      <c r="J1138" s="51">
        <f>HLOOKUP(A_Stammdaten!$B$12,$L$4:$R$2504,ROW(B1138)-3,FALSE)+IF(OR(B1138=0,A_Stammdaten!$B$12&lt;B1138),0,I1138*1/20)</f>
        <v>0</v>
      </c>
      <c r="K1138" s="51">
        <f>HLOOKUP(A_Stammdaten!$B$12,$L$4:$R$2504,ROW(B1138)-3,FALSE)</f>
        <v>0</v>
      </c>
      <c r="L1138" s="51">
        <f t="shared" si="53"/>
        <v>0</v>
      </c>
      <c r="M1138" s="51">
        <f t="shared" si="54"/>
        <v>0</v>
      </c>
      <c r="N1138" s="51">
        <f t="shared" si="54"/>
        <v>0</v>
      </c>
      <c r="O1138" s="51">
        <f t="shared" si="54"/>
        <v>0</v>
      </c>
      <c r="P1138" s="51">
        <f t="shared" si="54"/>
        <v>0</v>
      </c>
      <c r="Q1138" s="51">
        <f t="shared" si="54"/>
        <v>0</v>
      </c>
      <c r="R1138" s="51">
        <f t="shared" si="54"/>
        <v>0</v>
      </c>
    </row>
    <row r="1139" spans="1:18" x14ac:dyDescent="0.25">
      <c r="A1139" s="17"/>
      <c r="B1139" s="52"/>
      <c r="C1139" s="17"/>
      <c r="D1139" s="17"/>
      <c r="E1139" s="17"/>
      <c r="F1139" s="17"/>
      <c r="G1139" s="17"/>
      <c r="H1139" s="17"/>
      <c r="I1139" s="16">
        <f>IF(B1139&gt;A_Stammdaten!$B$12,0,SUM(C1139,D1139,F1139,G1139)-SUM(E1139,H1139))</f>
        <v>0</v>
      </c>
      <c r="J1139" s="51">
        <f>HLOOKUP(A_Stammdaten!$B$12,$L$4:$R$2504,ROW(B1139)-3,FALSE)+IF(OR(B1139=0,A_Stammdaten!$B$12&lt;B1139),0,I1139*1/20)</f>
        <v>0</v>
      </c>
      <c r="K1139" s="51">
        <f>HLOOKUP(A_Stammdaten!$B$12,$L$4:$R$2504,ROW(B1139)-3,FALSE)</f>
        <v>0</v>
      </c>
      <c r="L1139" s="51">
        <f t="shared" si="53"/>
        <v>0</v>
      </c>
      <c r="M1139" s="51">
        <f t="shared" si="54"/>
        <v>0</v>
      </c>
      <c r="N1139" s="51">
        <f t="shared" si="54"/>
        <v>0</v>
      </c>
      <c r="O1139" s="51">
        <f t="shared" si="54"/>
        <v>0</v>
      </c>
      <c r="P1139" s="51">
        <f t="shared" si="54"/>
        <v>0</v>
      </c>
      <c r="Q1139" s="51">
        <f t="shared" si="54"/>
        <v>0</v>
      </c>
      <c r="R1139" s="51">
        <f t="shared" si="54"/>
        <v>0</v>
      </c>
    </row>
    <row r="1140" spans="1:18" x14ac:dyDescent="0.25">
      <c r="A1140" s="17"/>
      <c r="B1140" s="52"/>
      <c r="C1140" s="17"/>
      <c r="D1140" s="17"/>
      <c r="E1140" s="17"/>
      <c r="F1140" s="17"/>
      <c r="G1140" s="17"/>
      <c r="H1140" s="17"/>
      <c r="I1140" s="16">
        <f>IF(B1140&gt;A_Stammdaten!$B$12,0,SUM(C1140,D1140,F1140,G1140)-SUM(E1140,H1140))</f>
        <v>0</v>
      </c>
      <c r="J1140" s="51">
        <f>HLOOKUP(A_Stammdaten!$B$12,$L$4:$R$2504,ROW(B1140)-3,FALSE)+IF(OR(B1140=0,A_Stammdaten!$B$12&lt;B1140),0,I1140*1/20)</f>
        <v>0</v>
      </c>
      <c r="K1140" s="51">
        <f>HLOOKUP(A_Stammdaten!$B$12,$L$4:$R$2504,ROW(B1140)-3,FALSE)</f>
        <v>0</v>
      </c>
      <c r="L1140" s="51">
        <f t="shared" si="53"/>
        <v>0</v>
      </c>
      <c r="M1140" s="51">
        <f t="shared" si="54"/>
        <v>0</v>
      </c>
      <c r="N1140" s="51">
        <f t="shared" si="54"/>
        <v>0</v>
      </c>
      <c r="O1140" s="51">
        <f t="shared" si="54"/>
        <v>0</v>
      </c>
      <c r="P1140" s="51">
        <f t="shared" si="54"/>
        <v>0</v>
      </c>
      <c r="Q1140" s="51">
        <f t="shared" si="54"/>
        <v>0</v>
      </c>
      <c r="R1140" s="51">
        <f t="shared" si="54"/>
        <v>0</v>
      </c>
    </row>
    <row r="1141" spans="1:18" x14ac:dyDescent="0.25">
      <c r="A1141" s="17"/>
      <c r="B1141" s="52"/>
      <c r="C1141" s="17"/>
      <c r="D1141" s="17"/>
      <c r="E1141" s="17"/>
      <c r="F1141" s="17"/>
      <c r="G1141" s="17"/>
      <c r="H1141" s="17"/>
      <c r="I1141" s="16">
        <f>IF(B1141&gt;A_Stammdaten!$B$12,0,SUM(C1141,D1141,F1141,G1141)-SUM(E1141,H1141))</f>
        <v>0</v>
      </c>
      <c r="J1141" s="51">
        <f>HLOOKUP(A_Stammdaten!$B$12,$L$4:$R$2504,ROW(B1141)-3,FALSE)+IF(OR(B1141=0,A_Stammdaten!$B$12&lt;B1141),0,I1141*1/20)</f>
        <v>0</v>
      </c>
      <c r="K1141" s="51">
        <f>HLOOKUP(A_Stammdaten!$B$12,$L$4:$R$2504,ROW(B1141)-3,FALSE)</f>
        <v>0</v>
      </c>
      <c r="L1141" s="51">
        <f t="shared" si="53"/>
        <v>0</v>
      </c>
      <c r="M1141" s="51">
        <f t="shared" si="54"/>
        <v>0</v>
      </c>
      <c r="N1141" s="51">
        <f t="shared" si="54"/>
        <v>0</v>
      </c>
      <c r="O1141" s="51">
        <f t="shared" si="54"/>
        <v>0</v>
      </c>
      <c r="P1141" s="51">
        <f t="shared" si="54"/>
        <v>0</v>
      </c>
      <c r="Q1141" s="51">
        <f t="shared" si="54"/>
        <v>0</v>
      </c>
      <c r="R1141" s="51">
        <f t="shared" si="54"/>
        <v>0</v>
      </c>
    </row>
    <row r="1142" spans="1:18" x14ac:dyDescent="0.25">
      <c r="A1142" s="17"/>
      <c r="B1142" s="52"/>
      <c r="C1142" s="17"/>
      <c r="D1142" s="17"/>
      <c r="E1142" s="17"/>
      <c r="F1142" s="17"/>
      <c r="G1142" s="17"/>
      <c r="H1142" s="17"/>
      <c r="I1142" s="16">
        <f>IF(B1142&gt;A_Stammdaten!$B$12,0,SUM(C1142,D1142,F1142,G1142)-SUM(E1142,H1142))</f>
        <v>0</v>
      </c>
      <c r="J1142" s="51">
        <f>HLOOKUP(A_Stammdaten!$B$12,$L$4:$R$2504,ROW(B1142)-3,FALSE)+IF(OR(B1142=0,A_Stammdaten!$B$12&lt;B1142),0,I1142*1/20)</f>
        <v>0</v>
      </c>
      <c r="K1142" s="51">
        <f>HLOOKUP(A_Stammdaten!$B$12,$L$4:$R$2504,ROW(B1142)-3,FALSE)</f>
        <v>0</v>
      </c>
      <c r="L1142" s="51">
        <f t="shared" si="53"/>
        <v>0</v>
      </c>
      <c r="M1142" s="51">
        <f t="shared" si="54"/>
        <v>0</v>
      </c>
      <c r="N1142" s="51">
        <f t="shared" si="54"/>
        <v>0</v>
      </c>
      <c r="O1142" s="51">
        <f t="shared" si="54"/>
        <v>0</v>
      </c>
      <c r="P1142" s="51">
        <f t="shared" si="54"/>
        <v>0</v>
      </c>
      <c r="Q1142" s="51">
        <f t="shared" si="54"/>
        <v>0</v>
      </c>
      <c r="R1142" s="51">
        <f t="shared" si="54"/>
        <v>0</v>
      </c>
    </row>
    <row r="1143" spans="1:18" x14ac:dyDescent="0.25">
      <c r="A1143" s="17"/>
      <c r="B1143" s="52"/>
      <c r="C1143" s="17"/>
      <c r="D1143" s="17"/>
      <c r="E1143" s="17"/>
      <c r="F1143" s="17"/>
      <c r="G1143" s="17"/>
      <c r="H1143" s="17"/>
      <c r="I1143" s="16">
        <f>IF(B1143&gt;A_Stammdaten!$B$12,0,SUM(C1143,D1143,F1143,G1143)-SUM(E1143,H1143))</f>
        <v>0</v>
      </c>
      <c r="J1143" s="51">
        <f>HLOOKUP(A_Stammdaten!$B$12,$L$4:$R$2504,ROW(B1143)-3,FALSE)+IF(OR(B1143=0,A_Stammdaten!$B$12&lt;B1143),0,I1143*1/20)</f>
        <v>0</v>
      </c>
      <c r="K1143" s="51">
        <f>HLOOKUP(A_Stammdaten!$B$12,$L$4:$R$2504,ROW(B1143)-3,FALSE)</f>
        <v>0</v>
      </c>
      <c r="L1143" s="51">
        <f t="shared" si="53"/>
        <v>0</v>
      </c>
      <c r="M1143" s="51">
        <f t="shared" si="54"/>
        <v>0</v>
      </c>
      <c r="N1143" s="51">
        <f t="shared" si="54"/>
        <v>0</v>
      </c>
      <c r="O1143" s="51">
        <f t="shared" si="54"/>
        <v>0</v>
      </c>
      <c r="P1143" s="51">
        <f t="shared" si="54"/>
        <v>0</v>
      </c>
      <c r="Q1143" s="51">
        <f t="shared" si="54"/>
        <v>0</v>
      </c>
      <c r="R1143" s="51">
        <f t="shared" si="54"/>
        <v>0</v>
      </c>
    </row>
    <row r="1144" spans="1:18" x14ac:dyDescent="0.25">
      <c r="A1144" s="17"/>
      <c r="B1144" s="52"/>
      <c r="C1144" s="17"/>
      <c r="D1144" s="17"/>
      <c r="E1144" s="17"/>
      <c r="F1144" s="17"/>
      <c r="G1144" s="17"/>
      <c r="H1144" s="17"/>
      <c r="I1144" s="16">
        <f>IF(B1144&gt;A_Stammdaten!$B$12,0,SUM(C1144,D1144,F1144,G1144)-SUM(E1144,H1144))</f>
        <v>0</v>
      </c>
      <c r="J1144" s="51">
        <f>HLOOKUP(A_Stammdaten!$B$12,$L$4:$R$2504,ROW(B1144)-3,FALSE)+IF(OR(B1144=0,A_Stammdaten!$B$12&lt;B1144),0,I1144*1/20)</f>
        <v>0</v>
      </c>
      <c r="K1144" s="51">
        <f>HLOOKUP(A_Stammdaten!$B$12,$L$4:$R$2504,ROW(B1144)-3,FALSE)</f>
        <v>0</v>
      </c>
      <c r="L1144" s="51">
        <f t="shared" si="53"/>
        <v>0</v>
      </c>
      <c r="M1144" s="51">
        <f t="shared" si="54"/>
        <v>0</v>
      </c>
      <c r="N1144" s="51">
        <f t="shared" si="54"/>
        <v>0</v>
      </c>
      <c r="O1144" s="51">
        <f t="shared" si="54"/>
        <v>0</v>
      </c>
      <c r="P1144" s="51">
        <f t="shared" si="54"/>
        <v>0</v>
      </c>
      <c r="Q1144" s="51">
        <f t="shared" si="54"/>
        <v>0</v>
      </c>
      <c r="R1144" s="51">
        <f t="shared" si="54"/>
        <v>0</v>
      </c>
    </row>
    <row r="1145" spans="1:18" x14ac:dyDescent="0.25">
      <c r="A1145" s="17"/>
      <c r="B1145" s="52"/>
      <c r="C1145" s="17"/>
      <c r="D1145" s="17"/>
      <c r="E1145" s="17"/>
      <c r="F1145" s="17"/>
      <c r="G1145" s="17"/>
      <c r="H1145" s="17"/>
      <c r="I1145" s="16">
        <f>IF(B1145&gt;A_Stammdaten!$B$12,0,SUM(C1145,D1145,F1145,G1145)-SUM(E1145,H1145))</f>
        <v>0</v>
      </c>
      <c r="J1145" s="51">
        <f>HLOOKUP(A_Stammdaten!$B$12,$L$4:$R$2504,ROW(B1145)-3,FALSE)+IF(OR(B1145=0,A_Stammdaten!$B$12&lt;B1145),0,I1145*1/20)</f>
        <v>0</v>
      </c>
      <c r="K1145" s="51">
        <f>HLOOKUP(A_Stammdaten!$B$12,$L$4:$R$2504,ROW(B1145)-3,FALSE)</f>
        <v>0</v>
      </c>
      <c r="L1145" s="51">
        <f t="shared" si="53"/>
        <v>0</v>
      </c>
      <c r="M1145" s="51">
        <f t="shared" si="54"/>
        <v>0</v>
      </c>
      <c r="N1145" s="51">
        <f t="shared" si="54"/>
        <v>0</v>
      </c>
      <c r="O1145" s="51">
        <f t="shared" si="54"/>
        <v>0</v>
      </c>
      <c r="P1145" s="51">
        <f t="shared" si="54"/>
        <v>0</v>
      </c>
      <c r="Q1145" s="51">
        <f t="shared" si="54"/>
        <v>0</v>
      </c>
      <c r="R1145" s="51">
        <f t="shared" si="54"/>
        <v>0</v>
      </c>
    </row>
    <row r="1146" spans="1:18" x14ac:dyDescent="0.25">
      <c r="A1146" s="17"/>
      <c r="B1146" s="52"/>
      <c r="C1146" s="17"/>
      <c r="D1146" s="17"/>
      <c r="E1146" s="17"/>
      <c r="F1146" s="17"/>
      <c r="G1146" s="17"/>
      <c r="H1146" s="17"/>
      <c r="I1146" s="16">
        <f>IF(B1146&gt;A_Stammdaten!$B$12,0,SUM(C1146,D1146,F1146,G1146)-SUM(E1146,H1146))</f>
        <v>0</v>
      </c>
      <c r="J1146" s="51">
        <f>HLOOKUP(A_Stammdaten!$B$12,$L$4:$R$2504,ROW(B1146)-3,FALSE)+IF(OR(B1146=0,A_Stammdaten!$B$12&lt;B1146),0,I1146*1/20)</f>
        <v>0</v>
      </c>
      <c r="K1146" s="51">
        <f>HLOOKUP(A_Stammdaten!$B$12,$L$4:$R$2504,ROW(B1146)-3,FALSE)</f>
        <v>0</v>
      </c>
      <c r="L1146" s="51">
        <f t="shared" si="53"/>
        <v>0</v>
      </c>
      <c r="M1146" s="51">
        <f t="shared" si="54"/>
        <v>0</v>
      </c>
      <c r="N1146" s="51">
        <f t="shared" si="54"/>
        <v>0</v>
      </c>
      <c r="O1146" s="51">
        <f t="shared" si="54"/>
        <v>0</v>
      </c>
      <c r="P1146" s="51">
        <f t="shared" si="54"/>
        <v>0</v>
      </c>
      <c r="Q1146" s="51">
        <f t="shared" si="54"/>
        <v>0</v>
      </c>
      <c r="R1146" s="51">
        <f t="shared" si="54"/>
        <v>0</v>
      </c>
    </row>
    <row r="1147" spans="1:18" x14ac:dyDescent="0.25">
      <c r="A1147" s="17"/>
      <c r="B1147" s="52"/>
      <c r="C1147" s="17"/>
      <c r="D1147" s="17"/>
      <c r="E1147" s="17"/>
      <c r="F1147" s="17"/>
      <c r="G1147" s="17"/>
      <c r="H1147" s="17"/>
      <c r="I1147" s="16">
        <f>IF(B1147&gt;A_Stammdaten!$B$12,0,SUM(C1147,D1147,F1147,G1147)-SUM(E1147,H1147))</f>
        <v>0</v>
      </c>
      <c r="J1147" s="51">
        <f>HLOOKUP(A_Stammdaten!$B$12,$L$4:$R$2504,ROW(B1147)-3,FALSE)+IF(OR(B1147=0,A_Stammdaten!$B$12&lt;B1147),0,I1147*1/20)</f>
        <v>0</v>
      </c>
      <c r="K1147" s="51">
        <f>HLOOKUP(A_Stammdaten!$B$12,$L$4:$R$2504,ROW(B1147)-3,FALSE)</f>
        <v>0</v>
      </c>
      <c r="L1147" s="51">
        <f t="shared" si="53"/>
        <v>0</v>
      </c>
      <c r="M1147" s="51">
        <f t="shared" si="54"/>
        <v>0</v>
      </c>
      <c r="N1147" s="51">
        <f t="shared" si="54"/>
        <v>0</v>
      </c>
      <c r="O1147" s="51">
        <f t="shared" si="54"/>
        <v>0</v>
      </c>
      <c r="P1147" s="51">
        <f t="shared" si="54"/>
        <v>0</v>
      </c>
      <c r="Q1147" s="51">
        <f t="shared" si="54"/>
        <v>0</v>
      </c>
      <c r="R1147" s="51">
        <f t="shared" ref="M1147:R1190" si="55">IF(OR($I1147=0,R$4&lt;$B1147,$B1147=0,20-(R$4-$B1147)=0),0,$I1147*(19-(R$4-$B1147))/20)</f>
        <v>0</v>
      </c>
    </row>
    <row r="1148" spans="1:18" x14ac:dyDescent="0.25">
      <c r="A1148" s="17"/>
      <c r="B1148" s="52"/>
      <c r="C1148" s="17"/>
      <c r="D1148" s="17"/>
      <c r="E1148" s="17"/>
      <c r="F1148" s="17"/>
      <c r="G1148" s="17"/>
      <c r="H1148" s="17"/>
      <c r="I1148" s="16">
        <f>IF(B1148&gt;A_Stammdaten!$B$12,0,SUM(C1148,D1148,F1148,G1148)-SUM(E1148,H1148))</f>
        <v>0</v>
      </c>
      <c r="J1148" s="51">
        <f>HLOOKUP(A_Stammdaten!$B$12,$L$4:$R$2504,ROW(B1148)-3,FALSE)+IF(OR(B1148=0,A_Stammdaten!$B$12&lt;B1148),0,I1148*1/20)</f>
        <v>0</v>
      </c>
      <c r="K1148" s="51">
        <f>HLOOKUP(A_Stammdaten!$B$12,$L$4:$R$2504,ROW(B1148)-3,FALSE)</f>
        <v>0</v>
      </c>
      <c r="L1148" s="51">
        <f t="shared" si="53"/>
        <v>0</v>
      </c>
      <c r="M1148" s="51">
        <f t="shared" si="55"/>
        <v>0</v>
      </c>
      <c r="N1148" s="51">
        <f t="shared" si="55"/>
        <v>0</v>
      </c>
      <c r="O1148" s="51">
        <f t="shared" si="55"/>
        <v>0</v>
      </c>
      <c r="P1148" s="51">
        <f t="shared" si="55"/>
        <v>0</v>
      </c>
      <c r="Q1148" s="51">
        <f t="shared" si="55"/>
        <v>0</v>
      </c>
      <c r="R1148" s="51">
        <f t="shared" si="55"/>
        <v>0</v>
      </c>
    </row>
    <row r="1149" spans="1:18" x14ac:dyDescent="0.25">
      <c r="A1149" s="17"/>
      <c r="B1149" s="52"/>
      <c r="C1149" s="17"/>
      <c r="D1149" s="17"/>
      <c r="E1149" s="17"/>
      <c r="F1149" s="17"/>
      <c r="G1149" s="17"/>
      <c r="H1149" s="17"/>
      <c r="I1149" s="16">
        <f>IF(B1149&gt;A_Stammdaten!$B$12,0,SUM(C1149,D1149,F1149,G1149)-SUM(E1149,H1149))</f>
        <v>0</v>
      </c>
      <c r="J1149" s="51">
        <f>HLOOKUP(A_Stammdaten!$B$12,$L$4:$R$2504,ROW(B1149)-3,FALSE)+IF(OR(B1149=0,A_Stammdaten!$B$12&lt;B1149),0,I1149*1/20)</f>
        <v>0</v>
      </c>
      <c r="K1149" s="51">
        <f>HLOOKUP(A_Stammdaten!$B$12,$L$4:$R$2504,ROW(B1149)-3,FALSE)</f>
        <v>0</v>
      </c>
      <c r="L1149" s="51">
        <f t="shared" si="53"/>
        <v>0</v>
      </c>
      <c r="M1149" s="51">
        <f t="shared" si="55"/>
        <v>0</v>
      </c>
      <c r="N1149" s="51">
        <f t="shared" si="55"/>
        <v>0</v>
      </c>
      <c r="O1149" s="51">
        <f t="shared" si="55"/>
        <v>0</v>
      </c>
      <c r="P1149" s="51">
        <f t="shared" si="55"/>
        <v>0</v>
      </c>
      <c r="Q1149" s="51">
        <f t="shared" si="55"/>
        <v>0</v>
      </c>
      <c r="R1149" s="51">
        <f t="shared" si="55"/>
        <v>0</v>
      </c>
    </row>
    <row r="1150" spans="1:18" x14ac:dyDescent="0.25">
      <c r="A1150" s="17"/>
      <c r="B1150" s="52"/>
      <c r="C1150" s="17"/>
      <c r="D1150" s="17"/>
      <c r="E1150" s="17"/>
      <c r="F1150" s="17"/>
      <c r="G1150" s="17"/>
      <c r="H1150" s="17"/>
      <c r="I1150" s="16">
        <f>IF(B1150&gt;A_Stammdaten!$B$12,0,SUM(C1150,D1150,F1150,G1150)-SUM(E1150,H1150))</f>
        <v>0</v>
      </c>
      <c r="J1150" s="51">
        <f>HLOOKUP(A_Stammdaten!$B$12,$L$4:$R$2504,ROW(B1150)-3,FALSE)+IF(OR(B1150=0,A_Stammdaten!$B$12&lt;B1150),0,I1150*1/20)</f>
        <v>0</v>
      </c>
      <c r="K1150" s="51">
        <f>HLOOKUP(A_Stammdaten!$B$12,$L$4:$R$2504,ROW(B1150)-3,FALSE)</f>
        <v>0</v>
      </c>
      <c r="L1150" s="51">
        <f t="shared" si="53"/>
        <v>0</v>
      </c>
      <c r="M1150" s="51">
        <f t="shared" si="55"/>
        <v>0</v>
      </c>
      <c r="N1150" s="51">
        <f t="shared" si="55"/>
        <v>0</v>
      </c>
      <c r="O1150" s="51">
        <f t="shared" si="55"/>
        <v>0</v>
      </c>
      <c r="P1150" s="51">
        <f t="shared" si="55"/>
        <v>0</v>
      </c>
      <c r="Q1150" s="51">
        <f t="shared" si="55"/>
        <v>0</v>
      </c>
      <c r="R1150" s="51">
        <f t="shared" si="55"/>
        <v>0</v>
      </c>
    </row>
    <row r="1151" spans="1:18" x14ac:dyDescent="0.25">
      <c r="A1151" s="17"/>
      <c r="B1151" s="52"/>
      <c r="C1151" s="17"/>
      <c r="D1151" s="17"/>
      <c r="E1151" s="17"/>
      <c r="F1151" s="17"/>
      <c r="G1151" s="17"/>
      <c r="H1151" s="17"/>
      <c r="I1151" s="16">
        <f>IF(B1151&gt;A_Stammdaten!$B$12,0,SUM(C1151,D1151,F1151,G1151)-SUM(E1151,H1151))</f>
        <v>0</v>
      </c>
      <c r="J1151" s="51">
        <f>HLOOKUP(A_Stammdaten!$B$12,$L$4:$R$2504,ROW(B1151)-3,FALSE)+IF(OR(B1151=0,A_Stammdaten!$B$12&lt;B1151),0,I1151*1/20)</f>
        <v>0</v>
      </c>
      <c r="K1151" s="51">
        <f>HLOOKUP(A_Stammdaten!$B$12,$L$4:$R$2504,ROW(B1151)-3,FALSE)</f>
        <v>0</v>
      </c>
      <c r="L1151" s="51">
        <f t="shared" si="53"/>
        <v>0</v>
      </c>
      <c r="M1151" s="51">
        <f t="shared" si="55"/>
        <v>0</v>
      </c>
      <c r="N1151" s="51">
        <f t="shared" si="55"/>
        <v>0</v>
      </c>
      <c r="O1151" s="51">
        <f t="shared" si="55"/>
        <v>0</v>
      </c>
      <c r="P1151" s="51">
        <f t="shared" si="55"/>
        <v>0</v>
      </c>
      <c r="Q1151" s="51">
        <f t="shared" si="55"/>
        <v>0</v>
      </c>
      <c r="R1151" s="51">
        <f t="shared" si="55"/>
        <v>0</v>
      </c>
    </row>
    <row r="1152" spans="1:18" x14ac:dyDescent="0.25">
      <c r="A1152" s="17"/>
      <c r="B1152" s="52"/>
      <c r="C1152" s="17"/>
      <c r="D1152" s="17"/>
      <c r="E1152" s="17"/>
      <c r="F1152" s="17"/>
      <c r="G1152" s="17"/>
      <c r="H1152" s="17"/>
      <c r="I1152" s="16">
        <f>IF(B1152&gt;A_Stammdaten!$B$12,0,SUM(C1152,D1152,F1152,G1152)-SUM(E1152,H1152))</f>
        <v>0</v>
      </c>
      <c r="J1152" s="51">
        <f>HLOOKUP(A_Stammdaten!$B$12,$L$4:$R$2504,ROW(B1152)-3,FALSE)+IF(OR(B1152=0,A_Stammdaten!$B$12&lt;B1152),0,I1152*1/20)</f>
        <v>0</v>
      </c>
      <c r="K1152" s="51">
        <f>HLOOKUP(A_Stammdaten!$B$12,$L$4:$R$2504,ROW(B1152)-3,FALSE)</f>
        <v>0</v>
      </c>
      <c r="L1152" s="51">
        <f t="shared" ref="L1152:L1215" si="56">IF(OR($I1152=0,L$4&lt;$B1152,$B1152=0,20-(L$4-$B1152)=0),0,$I1152*(19-(L$4-$B1152))/20)</f>
        <v>0</v>
      </c>
      <c r="M1152" s="51">
        <f t="shared" si="55"/>
        <v>0</v>
      </c>
      <c r="N1152" s="51">
        <f t="shared" si="55"/>
        <v>0</v>
      </c>
      <c r="O1152" s="51">
        <f t="shared" si="55"/>
        <v>0</v>
      </c>
      <c r="P1152" s="51">
        <f t="shared" si="55"/>
        <v>0</v>
      </c>
      <c r="Q1152" s="51">
        <f t="shared" si="55"/>
        <v>0</v>
      </c>
      <c r="R1152" s="51">
        <f t="shared" si="55"/>
        <v>0</v>
      </c>
    </row>
    <row r="1153" spans="1:18" x14ac:dyDescent="0.25">
      <c r="A1153" s="17"/>
      <c r="B1153" s="52"/>
      <c r="C1153" s="17"/>
      <c r="D1153" s="17"/>
      <c r="E1153" s="17"/>
      <c r="F1153" s="17"/>
      <c r="G1153" s="17"/>
      <c r="H1153" s="17"/>
      <c r="I1153" s="16">
        <f>IF(B1153&gt;A_Stammdaten!$B$12,0,SUM(C1153,D1153,F1153,G1153)-SUM(E1153,H1153))</f>
        <v>0</v>
      </c>
      <c r="J1153" s="51">
        <f>HLOOKUP(A_Stammdaten!$B$12,$L$4:$R$2504,ROW(B1153)-3,FALSE)+IF(OR(B1153=0,A_Stammdaten!$B$12&lt;B1153),0,I1153*1/20)</f>
        <v>0</v>
      </c>
      <c r="K1153" s="51">
        <f>HLOOKUP(A_Stammdaten!$B$12,$L$4:$R$2504,ROW(B1153)-3,FALSE)</f>
        <v>0</v>
      </c>
      <c r="L1153" s="51">
        <f t="shared" si="56"/>
        <v>0</v>
      </c>
      <c r="M1153" s="51">
        <f t="shared" si="55"/>
        <v>0</v>
      </c>
      <c r="N1153" s="51">
        <f t="shared" si="55"/>
        <v>0</v>
      </c>
      <c r="O1153" s="51">
        <f t="shared" si="55"/>
        <v>0</v>
      </c>
      <c r="P1153" s="51">
        <f t="shared" si="55"/>
        <v>0</v>
      </c>
      <c r="Q1153" s="51">
        <f t="shared" si="55"/>
        <v>0</v>
      </c>
      <c r="R1153" s="51">
        <f t="shared" si="55"/>
        <v>0</v>
      </c>
    </row>
    <row r="1154" spans="1:18" x14ac:dyDescent="0.25">
      <c r="A1154" s="17"/>
      <c r="B1154" s="52"/>
      <c r="C1154" s="17"/>
      <c r="D1154" s="17"/>
      <c r="E1154" s="17"/>
      <c r="F1154" s="17"/>
      <c r="G1154" s="17"/>
      <c r="H1154" s="17"/>
      <c r="I1154" s="16">
        <f>IF(B1154&gt;A_Stammdaten!$B$12,0,SUM(C1154,D1154,F1154,G1154)-SUM(E1154,H1154))</f>
        <v>0</v>
      </c>
      <c r="J1154" s="51">
        <f>HLOOKUP(A_Stammdaten!$B$12,$L$4:$R$2504,ROW(B1154)-3,FALSE)+IF(OR(B1154=0,A_Stammdaten!$B$12&lt;B1154),0,I1154*1/20)</f>
        <v>0</v>
      </c>
      <c r="K1154" s="51">
        <f>HLOOKUP(A_Stammdaten!$B$12,$L$4:$R$2504,ROW(B1154)-3,FALSE)</f>
        <v>0</v>
      </c>
      <c r="L1154" s="51">
        <f t="shared" si="56"/>
        <v>0</v>
      </c>
      <c r="M1154" s="51">
        <f t="shared" si="55"/>
        <v>0</v>
      </c>
      <c r="N1154" s="51">
        <f t="shared" si="55"/>
        <v>0</v>
      </c>
      <c r="O1154" s="51">
        <f t="shared" si="55"/>
        <v>0</v>
      </c>
      <c r="P1154" s="51">
        <f t="shared" si="55"/>
        <v>0</v>
      </c>
      <c r="Q1154" s="51">
        <f t="shared" si="55"/>
        <v>0</v>
      </c>
      <c r="R1154" s="51">
        <f t="shared" si="55"/>
        <v>0</v>
      </c>
    </row>
    <row r="1155" spans="1:18" x14ac:dyDescent="0.25">
      <c r="A1155" s="17"/>
      <c r="B1155" s="52"/>
      <c r="C1155" s="17"/>
      <c r="D1155" s="17"/>
      <c r="E1155" s="17"/>
      <c r="F1155" s="17"/>
      <c r="G1155" s="17"/>
      <c r="H1155" s="17"/>
      <c r="I1155" s="16">
        <f>IF(B1155&gt;A_Stammdaten!$B$12,0,SUM(C1155,D1155,F1155,G1155)-SUM(E1155,H1155))</f>
        <v>0</v>
      </c>
      <c r="J1155" s="51">
        <f>HLOOKUP(A_Stammdaten!$B$12,$L$4:$R$2504,ROW(B1155)-3,FALSE)+IF(OR(B1155=0,A_Stammdaten!$B$12&lt;B1155),0,I1155*1/20)</f>
        <v>0</v>
      </c>
      <c r="K1155" s="51">
        <f>HLOOKUP(A_Stammdaten!$B$12,$L$4:$R$2504,ROW(B1155)-3,FALSE)</f>
        <v>0</v>
      </c>
      <c r="L1155" s="51">
        <f t="shared" si="56"/>
        <v>0</v>
      </c>
      <c r="M1155" s="51">
        <f t="shared" si="55"/>
        <v>0</v>
      </c>
      <c r="N1155" s="51">
        <f t="shared" si="55"/>
        <v>0</v>
      </c>
      <c r="O1155" s="51">
        <f t="shared" si="55"/>
        <v>0</v>
      </c>
      <c r="P1155" s="51">
        <f t="shared" si="55"/>
        <v>0</v>
      </c>
      <c r="Q1155" s="51">
        <f t="shared" si="55"/>
        <v>0</v>
      </c>
      <c r="R1155" s="51">
        <f t="shared" si="55"/>
        <v>0</v>
      </c>
    </row>
    <row r="1156" spans="1:18" x14ac:dyDescent="0.25">
      <c r="A1156" s="17"/>
      <c r="B1156" s="52"/>
      <c r="C1156" s="17"/>
      <c r="D1156" s="17"/>
      <c r="E1156" s="17"/>
      <c r="F1156" s="17"/>
      <c r="G1156" s="17"/>
      <c r="H1156" s="17"/>
      <c r="I1156" s="16">
        <f>IF(B1156&gt;A_Stammdaten!$B$12,0,SUM(C1156,D1156,F1156,G1156)-SUM(E1156,H1156))</f>
        <v>0</v>
      </c>
      <c r="J1156" s="51">
        <f>HLOOKUP(A_Stammdaten!$B$12,$L$4:$R$2504,ROW(B1156)-3,FALSE)+IF(OR(B1156=0,A_Stammdaten!$B$12&lt;B1156),0,I1156*1/20)</f>
        <v>0</v>
      </c>
      <c r="K1156" s="51">
        <f>HLOOKUP(A_Stammdaten!$B$12,$L$4:$R$2504,ROW(B1156)-3,FALSE)</f>
        <v>0</v>
      </c>
      <c r="L1156" s="51">
        <f t="shared" si="56"/>
        <v>0</v>
      </c>
      <c r="M1156" s="51">
        <f t="shared" si="55"/>
        <v>0</v>
      </c>
      <c r="N1156" s="51">
        <f t="shared" si="55"/>
        <v>0</v>
      </c>
      <c r="O1156" s="51">
        <f t="shared" si="55"/>
        <v>0</v>
      </c>
      <c r="P1156" s="51">
        <f t="shared" si="55"/>
        <v>0</v>
      </c>
      <c r="Q1156" s="51">
        <f t="shared" si="55"/>
        <v>0</v>
      </c>
      <c r="R1156" s="51">
        <f t="shared" si="55"/>
        <v>0</v>
      </c>
    </row>
    <row r="1157" spans="1:18" x14ac:dyDescent="0.25">
      <c r="A1157" s="17"/>
      <c r="B1157" s="52"/>
      <c r="C1157" s="17"/>
      <c r="D1157" s="17"/>
      <c r="E1157" s="17"/>
      <c r="F1157" s="17"/>
      <c r="G1157" s="17"/>
      <c r="H1157" s="17"/>
      <c r="I1157" s="16">
        <f>IF(B1157&gt;A_Stammdaten!$B$12,0,SUM(C1157,D1157,F1157,G1157)-SUM(E1157,H1157))</f>
        <v>0</v>
      </c>
      <c r="J1157" s="51">
        <f>HLOOKUP(A_Stammdaten!$B$12,$L$4:$R$2504,ROW(B1157)-3,FALSE)+IF(OR(B1157=0,A_Stammdaten!$B$12&lt;B1157),0,I1157*1/20)</f>
        <v>0</v>
      </c>
      <c r="K1157" s="51">
        <f>HLOOKUP(A_Stammdaten!$B$12,$L$4:$R$2504,ROW(B1157)-3,FALSE)</f>
        <v>0</v>
      </c>
      <c r="L1157" s="51">
        <f t="shared" si="56"/>
        <v>0</v>
      </c>
      <c r="M1157" s="51">
        <f t="shared" si="55"/>
        <v>0</v>
      </c>
      <c r="N1157" s="51">
        <f t="shared" si="55"/>
        <v>0</v>
      </c>
      <c r="O1157" s="51">
        <f t="shared" si="55"/>
        <v>0</v>
      </c>
      <c r="P1157" s="51">
        <f t="shared" si="55"/>
        <v>0</v>
      </c>
      <c r="Q1157" s="51">
        <f t="shared" si="55"/>
        <v>0</v>
      </c>
      <c r="R1157" s="51">
        <f t="shared" si="55"/>
        <v>0</v>
      </c>
    </row>
    <row r="1158" spans="1:18" x14ac:dyDescent="0.25">
      <c r="A1158" s="17"/>
      <c r="B1158" s="52"/>
      <c r="C1158" s="17"/>
      <c r="D1158" s="17"/>
      <c r="E1158" s="17"/>
      <c r="F1158" s="17"/>
      <c r="G1158" s="17"/>
      <c r="H1158" s="17"/>
      <c r="I1158" s="16">
        <f>IF(B1158&gt;A_Stammdaten!$B$12,0,SUM(C1158,D1158,F1158,G1158)-SUM(E1158,H1158))</f>
        <v>0</v>
      </c>
      <c r="J1158" s="51">
        <f>HLOOKUP(A_Stammdaten!$B$12,$L$4:$R$2504,ROW(B1158)-3,FALSE)+IF(OR(B1158=0,A_Stammdaten!$B$12&lt;B1158),0,I1158*1/20)</f>
        <v>0</v>
      </c>
      <c r="K1158" s="51">
        <f>HLOOKUP(A_Stammdaten!$B$12,$L$4:$R$2504,ROW(B1158)-3,FALSE)</f>
        <v>0</v>
      </c>
      <c r="L1158" s="51">
        <f t="shared" si="56"/>
        <v>0</v>
      </c>
      <c r="M1158" s="51">
        <f t="shared" si="55"/>
        <v>0</v>
      </c>
      <c r="N1158" s="51">
        <f t="shared" si="55"/>
        <v>0</v>
      </c>
      <c r="O1158" s="51">
        <f t="shared" si="55"/>
        <v>0</v>
      </c>
      <c r="P1158" s="51">
        <f t="shared" si="55"/>
        <v>0</v>
      </c>
      <c r="Q1158" s="51">
        <f t="shared" si="55"/>
        <v>0</v>
      </c>
      <c r="R1158" s="51">
        <f t="shared" si="55"/>
        <v>0</v>
      </c>
    </row>
    <row r="1159" spans="1:18" x14ac:dyDescent="0.25">
      <c r="A1159" s="17"/>
      <c r="B1159" s="52"/>
      <c r="C1159" s="17"/>
      <c r="D1159" s="17"/>
      <c r="E1159" s="17"/>
      <c r="F1159" s="17"/>
      <c r="G1159" s="17"/>
      <c r="H1159" s="17"/>
      <c r="I1159" s="16">
        <f>IF(B1159&gt;A_Stammdaten!$B$12,0,SUM(C1159,D1159,F1159,G1159)-SUM(E1159,H1159))</f>
        <v>0</v>
      </c>
      <c r="J1159" s="51">
        <f>HLOOKUP(A_Stammdaten!$B$12,$L$4:$R$2504,ROW(B1159)-3,FALSE)+IF(OR(B1159=0,A_Stammdaten!$B$12&lt;B1159),0,I1159*1/20)</f>
        <v>0</v>
      </c>
      <c r="K1159" s="51">
        <f>HLOOKUP(A_Stammdaten!$B$12,$L$4:$R$2504,ROW(B1159)-3,FALSE)</f>
        <v>0</v>
      </c>
      <c r="L1159" s="51">
        <f t="shared" si="56"/>
        <v>0</v>
      </c>
      <c r="M1159" s="51">
        <f t="shared" si="55"/>
        <v>0</v>
      </c>
      <c r="N1159" s="51">
        <f t="shared" si="55"/>
        <v>0</v>
      </c>
      <c r="O1159" s="51">
        <f t="shared" si="55"/>
        <v>0</v>
      </c>
      <c r="P1159" s="51">
        <f t="shared" si="55"/>
        <v>0</v>
      </c>
      <c r="Q1159" s="51">
        <f t="shared" si="55"/>
        <v>0</v>
      </c>
      <c r="R1159" s="51">
        <f t="shared" si="55"/>
        <v>0</v>
      </c>
    </row>
    <row r="1160" spans="1:18" x14ac:dyDescent="0.25">
      <c r="A1160" s="17"/>
      <c r="B1160" s="52"/>
      <c r="C1160" s="17"/>
      <c r="D1160" s="17"/>
      <c r="E1160" s="17"/>
      <c r="F1160" s="17"/>
      <c r="G1160" s="17"/>
      <c r="H1160" s="17"/>
      <c r="I1160" s="16">
        <f>IF(B1160&gt;A_Stammdaten!$B$12,0,SUM(C1160,D1160,F1160,G1160)-SUM(E1160,H1160))</f>
        <v>0</v>
      </c>
      <c r="J1160" s="51">
        <f>HLOOKUP(A_Stammdaten!$B$12,$L$4:$R$2504,ROW(B1160)-3,FALSE)+IF(OR(B1160=0,A_Stammdaten!$B$12&lt;B1160),0,I1160*1/20)</f>
        <v>0</v>
      </c>
      <c r="K1160" s="51">
        <f>HLOOKUP(A_Stammdaten!$B$12,$L$4:$R$2504,ROW(B1160)-3,FALSE)</f>
        <v>0</v>
      </c>
      <c r="L1160" s="51">
        <f t="shared" si="56"/>
        <v>0</v>
      </c>
      <c r="M1160" s="51">
        <f t="shared" si="55"/>
        <v>0</v>
      </c>
      <c r="N1160" s="51">
        <f t="shared" si="55"/>
        <v>0</v>
      </c>
      <c r="O1160" s="51">
        <f t="shared" si="55"/>
        <v>0</v>
      </c>
      <c r="P1160" s="51">
        <f t="shared" si="55"/>
        <v>0</v>
      </c>
      <c r="Q1160" s="51">
        <f t="shared" si="55"/>
        <v>0</v>
      </c>
      <c r="R1160" s="51">
        <f t="shared" si="55"/>
        <v>0</v>
      </c>
    </row>
    <row r="1161" spans="1:18" x14ac:dyDescent="0.25">
      <c r="A1161" s="17"/>
      <c r="B1161" s="52"/>
      <c r="C1161" s="17"/>
      <c r="D1161" s="17"/>
      <c r="E1161" s="17"/>
      <c r="F1161" s="17"/>
      <c r="G1161" s="17"/>
      <c r="H1161" s="17"/>
      <c r="I1161" s="16">
        <f>IF(B1161&gt;A_Stammdaten!$B$12,0,SUM(C1161,D1161,F1161,G1161)-SUM(E1161,H1161))</f>
        <v>0</v>
      </c>
      <c r="J1161" s="51">
        <f>HLOOKUP(A_Stammdaten!$B$12,$L$4:$R$2504,ROW(B1161)-3,FALSE)+IF(OR(B1161=0,A_Stammdaten!$B$12&lt;B1161),0,I1161*1/20)</f>
        <v>0</v>
      </c>
      <c r="K1161" s="51">
        <f>HLOOKUP(A_Stammdaten!$B$12,$L$4:$R$2504,ROW(B1161)-3,FALSE)</f>
        <v>0</v>
      </c>
      <c r="L1161" s="51">
        <f t="shared" si="56"/>
        <v>0</v>
      </c>
      <c r="M1161" s="51">
        <f t="shared" si="55"/>
        <v>0</v>
      </c>
      <c r="N1161" s="51">
        <f t="shared" si="55"/>
        <v>0</v>
      </c>
      <c r="O1161" s="51">
        <f t="shared" si="55"/>
        <v>0</v>
      </c>
      <c r="P1161" s="51">
        <f t="shared" si="55"/>
        <v>0</v>
      </c>
      <c r="Q1161" s="51">
        <f t="shared" si="55"/>
        <v>0</v>
      </c>
      <c r="R1161" s="51">
        <f t="shared" si="55"/>
        <v>0</v>
      </c>
    </row>
    <row r="1162" spans="1:18" x14ac:dyDescent="0.25">
      <c r="A1162" s="17"/>
      <c r="B1162" s="52"/>
      <c r="C1162" s="17"/>
      <c r="D1162" s="17"/>
      <c r="E1162" s="17"/>
      <c r="F1162" s="17"/>
      <c r="G1162" s="17"/>
      <c r="H1162" s="17"/>
      <c r="I1162" s="16">
        <f>IF(B1162&gt;A_Stammdaten!$B$12,0,SUM(C1162,D1162,F1162,G1162)-SUM(E1162,H1162))</f>
        <v>0</v>
      </c>
      <c r="J1162" s="51">
        <f>HLOOKUP(A_Stammdaten!$B$12,$L$4:$R$2504,ROW(B1162)-3,FALSE)+IF(OR(B1162=0,A_Stammdaten!$B$12&lt;B1162),0,I1162*1/20)</f>
        <v>0</v>
      </c>
      <c r="K1162" s="51">
        <f>HLOOKUP(A_Stammdaten!$B$12,$L$4:$R$2504,ROW(B1162)-3,FALSE)</f>
        <v>0</v>
      </c>
      <c r="L1162" s="51">
        <f t="shared" si="56"/>
        <v>0</v>
      </c>
      <c r="M1162" s="51">
        <f t="shared" si="55"/>
        <v>0</v>
      </c>
      <c r="N1162" s="51">
        <f t="shared" si="55"/>
        <v>0</v>
      </c>
      <c r="O1162" s="51">
        <f t="shared" si="55"/>
        <v>0</v>
      </c>
      <c r="P1162" s="51">
        <f t="shared" si="55"/>
        <v>0</v>
      </c>
      <c r="Q1162" s="51">
        <f t="shared" si="55"/>
        <v>0</v>
      </c>
      <c r="R1162" s="51">
        <f t="shared" si="55"/>
        <v>0</v>
      </c>
    </row>
    <row r="1163" spans="1:18" x14ac:dyDescent="0.25">
      <c r="A1163" s="17"/>
      <c r="B1163" s="52"/>
      <c r="C1163" s="17"/>
      <c r="D1163" s="17"/>
      <c r="E1163" s="17"/>
      <c r="F1163" s="17"/>
      <c r="G1163" s="17"/>
      <c r="H1163" s="17"/>
      <c r="I1163" s="16">
        <f>IF(B1163&gt;A_Stammdaten!$B$12,0,SUM(C1163,D1163,F1163,G1163)-SUM(E1163,H1163))</f>
        <v>0</v>
      </c>
      <c r="J1163" s="51">
        <f>HLOOKUP(A_Stammdaten!$B$12,$L$4:$R$2504,ROW(B1163)-3,FALSE)+IF(OR(B1163=0,A_Stammdaten!$B$12&lt;B1163),0,I1163*1/20)</f>
        <v>0</v>
      </c>
      <c r="K1163" s="51">
        <f>HLOOKUP(A_Stammdaten!$B$12,$L$4:$R$2504,ROW(B1163)-3,FALSE)</f>
        <v>0</v>
      </c>
      <c r="L1163" s="51">
        <f t="shared" si="56"/>
        <v>0</v>
      </c>
      <c r="M1163" s="51">
        <f t="shared" si="55"/>
        <v>0</v>
      </c>
      <c r="N1163" s="51">
        <f t="shared" si="55"/>
        <v>0</v>
      </c>
      <c r="O1163" s="51">
        <f t="shared" si="55"/>
        <v>0</v>
      </c>
      <c r="P1163" s="51">
        <f t="shared" si="55"/>
        <v>0</v>
      </c>
      <c r="Q1163" s="51">
        <f t="shared" si="55"/>
        <v>0</v>
      </c>
      <c r="R1163" s="51">
        <f t="shared" si="55"/>
        <v>0</v>
      </c>
    </row>
    <row r="1164" spans="1:18" x14ac:dyDescent="0.25">
      <c r="A1164" s="17"/>
      <c r="B1164" s="52"/>
      <c r="C1164" s="17"/>
      <c r="D1164" s="17"/>
      <c r="E1164" s="17"/>
      <c r="F1164" s="17"/>
      <c r="G1164" s="17"/>
      <c r="H1164" s="17"/>
      <c r="I1164" s="16">
        <f>IF(B1164&gt;A_Stammdaten!$B$12,0,SUM(C1164,D1164,F1164,G1164)-SUM(E1164,H1164))</f>
        <v>0</v>
      </c>
      <c r="J1164" s="51">
        <f>HLOOKUP(A_Stammdaten!$B$12,$L$4:$R$2504,ROW(B1164)-3,FALSE)+IF(OR(B1164=0,A_Stammdaten!$B$12&lt;B1164),0,I1164*1/20)</f>
        <v>0</v>
      </c>
      <c r="K1164" s="51">
        <f>HLOOKUP(A_Stammdaten!$B$12,$L$4:$R$2504,ROW(B1164)-3,FALSE)</f>
        <v>0</v>
      </c>
      <c r="L1164" s="51">
        <f t="shared" si="56"/>
        <v>0</v>
      </c>
      <c r="M1164" s="51">
        <f t="shared" si="55"/>
        <v>0</v>
      </c>
      <c r="N1164" s="51">
        <f t="shared" si="55"/>
        <v>0</v>
      </c>
      <c r="O1164" s="51">
        <f t="shared" si="55"/>
        <v>0</v>
      </c>
      <c r="P1164" s="51">
        <f t="shared" si="55"/>
        <v>0</v>
      </c>
      <c r="Q1164" s="51">
        <f t="shared" si="55"/>
        <v>0</v>
      </c>
      <c r="R1164" s="51">
        <f t="shared" si="55"/>
        <v>0</v>
      </c>
    </row>
    <row r="1165" spans="1:18" x14ac:dyDescent="0.25">
      <c r="A1165" s="17"/>
      <c r="B1165" s="52"/>
      <c r="C1165" s="17"/>
      <c r="D1165" s="17"/>
      <c r="E1165" s="17"/>
      <c r="F1165" s="17"/>
      <c r="G1165" s="17"/>
      <c r="H1165" s="17"/>
      <c r="I1165" s="16">
        <f>IF(B1165&gt;A_Stammdaten!$B$12,0,SUM(C1165,D1165,F1165,G1165)-SUM(E1165,H1165))</f>
        <v>0</v>
      </c>
      <c r="J1165" s="51">
        <f>HLOOKUP(A_Stammdaten!$B$12,$L$4:$R$2504,ROW(B1165)-3,FALSE)+IF(OR(B1165=0,A_Stammdaten!$B$12&lt;B1165),0,I1165*1/20)</f>
        <v>0</v>
      </c>
      <c r="K1165" s="51">
        <f>HLOOKUP(A_Stammdaten!$B$12,$L$4:$R$2504,ROW(B1165)-3,FALSE)</f>
        <v>0</v>
      </c>
      <c r="L1165" s="51">
        <f t="shared" si="56"/>
        <v>0</v>
      </c>
      <c r="M1165" s="51">
        <f t="shared" si="55"/>
        <v>0</v>
      </c>
      <c r="N1165" s="51">
        <f t="shared" si="55"/>
        <v>0</v>
      </c>
      <c r="O1165" s="51">
        <f t="shared" si="55"/>
        <v>0</v>
      </c>
      <c r="P1165" s="51">
        <f t="shared" si="55"/>
        <v>0</v>
      </c>
      <c r="Q1165" s="51">
        <f t="shared" si="55"/>
        <v>0</v>
      </c>
      <c r="R1165" s="51">
        <f t="shared" si="55"/>
        <v>0</v>
      </c>
    </row>
    <row r="1166" spans="1:18" x14ac:dyDescent="0.25">
      <c r="A1166" s="17"/>
      <c r="B1166" s="52"/>
      <c r="C1166" s="17"/>
      <c r="D1166" s="17"/>
      <c r="E1166" s="17"/>
      <c r="F1166" s="17"/>
      <c r="G1166" s="17"/>
      <c r="H1166" s="17"/>
      <c r="I1166" s="16">
        <f>IF(B1166&gt;A_Stammdaten!$B$12,0,SUM(C1166,D1166,F1166,G1166)-SUM(E1166,H1166))</f>
        <v>0</v>
      </c>
      <c r="J1166" s="51">
        <f>HLOOKUP(A_Stammdaten!$B$12,$L$4:$R$2504,ROW(B1166)-3,FALSE)+IF(OR(B1166=0,A_Stammdaten!$B$12&lt;B1166),0,I1166*1/20)</f>
        <v>0</v>
      </c>
      <c r="K1166" s="51">
        <f>HLOOKUP(A_Stammdaten!$B$12,$L$4:$R$2504,ROW(B1166)-3,FALSE)</f>
        <v>0</v>
      </c>
      <c r="L1166" s="51">
        <f t="shared" si="56"/>
        <v>0</v>
      </c>
      <c r="M1166" s="51">
        <f t="shared" si="55"/>
        <v>0</v>
      </c>
      <c r="N1166" s="51">
        <f t="shared" si="55"/>
        <v>0</v>
      </c>
      <c r="O1166" s="51">
        <f t="shared" si="55"/>
        <v>0</v>
      </c>
      <c r="P1166" s="51">
        <f t="shared" si="55"/>
        <v>0</v>
      </c>
      <c r="Q1166" s="51">
        <f t="shared" si="55"/>
        <v>0</v>
      </c>
      <c r="R1166" s="51">
        <f t="shared" si="55"/>
        <v>0</v>
      </c>
    </row>
    <row r="1167" spans="1:18" x14ac:dyDescent="0.25">
      <c r="A1167" s="17"/>
      <c r="B1167" s="52"/>
      <c r="C1167" s="17"/>
      <c r="D1167" s="17"/>
      <c r="E1167" s="17"/>
      <c r="F1167" s="17"/>
      <c r="G1167" s="17"/>
      <c r="H1167" s="17"/>
      <c r="I1167" s="16">
        <f>IF(B1167&gt;A_Stammdaten!$B$12,0,SUM(C1167,D1167,F1167,G1167)-SUM(E1167,H1167))</f>
        <v>0</v>
      </c>
      <c r="J1167" s="51">
        <f>HLOOKUP(A_Stammdaten!$B$12,$L$4:$R$2504,ROW(B1167)-3,FALSE)+IF(OR(B1167=0,A_Stammdaten!$B$12&lt;B1167),0,I1167*1/20)</f>
        <v>0</v>
      </c>
      <c r="K1167" s="51">
        <f>HLOOKUP(A_Stammdaten!$B$12,$L$4:$R$2504,ROW(B1167)-3,FALSE)</f>
        <v>0</v>
      </c>
      <c r="L1167" s="51">
        <f t="shared" si="56"/>
        <v>0</v>
      </c>
      <c r="M1167" s="51">
        <f t="shared" si="55"/>
        <v>0</v>
      </c>
      <c r="N1167" s="51">
        <f t="shared" si="55"/>
        <v>0</v>
      </c>
      <c r="O1167" s="51">
        <f t="shared" si="55"/>
        <v>0</v>
      </c>
      <c r="P1167" s="51">
        <f t="shared" si="55"/>
        <v>0</v>
      </c>
      <c r="Q1167" s="51">
        <f t="shared" si="55"/>
        <v>0</v>
      </c>
      <c r="R1167" s="51">
        <f t="shared" si="55"/>
        <v>0</v>
      </c>
    </row>
    <row r="1168" spans="1:18" x14ac:dyDescent="0.25">
      <c r="A1168" s="17"/>
      <c r="B1168" s="52"/>
      <c r="C1168" s="17"/>
      <c r="D1168" s="17"/>
      <c r="E1168" s="17"/>
      <c r="F1168" s="17"/>
      <c r="G1168" s="17"/>
      <c r="H1168" s="17"/>
      <c r="I1168" s="16">
        <f>IF(B1168&gt;A_Stammdaten!$B$12,0,SUM(C1168,D1168,F1168,G1168)-SUM(E1168,H1168))</f>
        <v>0</v>
      </c>
      <c r="J1168" s="51">
        <f>HLOOKUP(A_Stammdaten!$B$12,$L$4:$R$2504,ROW(B1168)-3,FALSE)+IF(OR(B1168=0,A_Stammdaten!$B$12&lt;B1168),0,I1168*1/20)</f>
        <v>0</v>
      </c>
      <c r="K1168" s="51">
        <f>HLOOKUP(A_Stammdaten!$B$12,$L$4:$R$2504,ROW(B1168)-3,FALSE)</f>
        <v>0</v>
      </c>
      <c r="L1168" s="51">
        <f t="shared" si="56"/>
        <v>0</v>
      </c>
      <c r="M1168" s="51">
        <f t="shared" si="55"/>
        <v>0</v>
      </c>
      <c r="N1168" s="51">
        <f t="shared" si="55"/>
        <v>0</v>
      </c>
      <c r="O1168" s="51">
        <f t="shared" si="55"/>
        <v>0</v>
      </c>
      <c r="P1168" s="51">
        <f t="shared" si="55"/>
        <v>0</v>
      </c>
      <c r="Q1168" s="51">
        <f t="shared" si="55"/>
        <v>0</v>
      </c>
      <c r="R1168" s="51">
        <f t="shared" si="55"/>
        <v>0</v>
      </c>
    </row>
    <row r="1169" spans="1:18" x14ac:dyDescent="0.25">
      <c r="A1169" s="17"/>
      <c r="B1169" s="52"/>
      <c r="C1169" s="17"/>
      <c r="D1169" s="17"/>
      <c r="E1169" s="17"/>
      <c r="F1169" s="17"/>
      <c r="G1169" s="17"/>
      <c r="H1169" s="17"/>
      <c r="I1169" s="16">
        <f>IF(B1169&gt;A_Stammdaten!$B$12,0,SUM(C1169,D1169,F1169,G1169)-SUM(E1169,H1169))</f>
        <v>0</v>
      </c>
      <c r="J1169" s="51">
        <f>HLOOKUP(A_Stammdaten!$B$12,$L$4:$R$2504,ROW(B1169)-3,FALSE)+IF(OR(B1169=0,A_Stammdaten!$B$12&lt;B1169),0,I1169*1/20)</f>
        <v>0</v>
      </c>
      <c r="K1169" s="51">
        <f>HLOOKUP(A_Stammdaten!$B$12,$L$4:$R$2504,ROW(B1169)-3,FALSE)</f>
        <v>0</v>
      </c>
      <c r="L1169" s="51">
        <f t="shared" si="56"/>
        <v>0</v>
      </c>
      <c r="M1169" s="51">
        <f t="shared" si="55"/>
        <v>0</v>
      </c>
      <c r="N1169" s="51">
        <f t="shared" si="55"/>
        <v>0</v>
      </c>
      <c r="O1169" s="51">
        <f t="shared" si="55"/>
        <v>0</v>
      </c>
      <c r="P1169" s="51">
        <f t="shared" si="55"/>
        <v>0</v>
      </c>
      <c r="Q1169" s="51">
        <f t="shared" si="55"/>
        <v>0</v>
      </c>
      <c r="R1169" s="51">
        <f t="shared" si="55"/>
        <v>0</v>
      </c>
    </row>
    <row r="1170" spans="1:18" x14ac:dyDescent="0.25">
      <c r="A1170" s="17"/>
      <c r="B1170" s="52"/>
      <c r="C1170" s="17"/>
      <c r="D1170" s="17"/>
      <c r="E1170" s="17"/>
      <c r="F1170" s="17"/>
      <c r="G1170" s="17"/>
      <c r="H1170" s="17"/>
      <c r="I1170" s="16">
        <f>IF(B1170&gt;A_Stammdaten!$B$12,0,SUM(C1170,D1170,F1170,G1170)-SUM(E1170,H1170))</f>
        <v>0</v>
      </c>
      <c r="J1170" s="51">
        <f>HLOOKUP(A_Stammdaten!$B$12,$L$4:$R$2504,ROW(B1170)-3,FALSE)+IF(OR(B1170=0,A_Stammdaten!$B$12&lt;B1170),0,I1170*1/20)</f>
        <v>0</v>
      </c>
      <c r="K1170" s="51">
        <f>HLOOKUP(A_Stammdaten!$B$12,$L$4:$R$2504,ROW(B1170)-3,FALSE)</f>
        <v>0</v>
      </c>
      <c r="L1170" s="51">
        <f t="shared" si="56"/>
        <v>0</v>
      </c>
      <c r="M1170" s="51">
        <f t="shared" si="55"/>
        <v>0</v>
      </c>
      <c r="N1170" s="51">
        <f t="shared" si="55"/>
        <v>0</v>
      </c>
      <c r="O1170" s="51">
        <f t="shared" si="55"/>
        <v>0</v>
      </c>
      <c r="P1170" s="51">
        <f t="shared" si="55"/>
        <v>0</v>
      </c>
      <c r="Q1170" s="51">
        <f t="shared" si="55"/>
        <v>0</v>
      </c>
      <c r="R1170" s="51">
        <f t="shared" si="55"/>
        <v>0</v>
      </c>
    </row>
    <row r="1171" spans="1:18" x14ac:dyDescent="0.25">
      <c r="A1171" s="17"/>
      <c r="B1171" s="52"/>
      <c r="C1171" s="17"/>
      <c r="D1171" s="17"/>
      <c r="E1171" s="17"/>
      <c r="F1171" s="17"/>
      <c r="G1171" s="17"/>
      <c r="H1171" s="17"/>
      <c r="I1171" s="16">
        <f>IF(B1171&gt;A_Stammdaten!$B$12,0,SUM(C1171,D1171,F1171,G1171)-SUM(E1171,H1171))</f>
        <v>0</v>
      </c>
      <c r="J1171" s="51">
        <f>HLOOKUP(A_Stammdaten!$B$12,$L$4:$R$2504,ROW(B1171)-3,FALSE)+IF(OR(B1171=0,A_Stammdaten!$B$12&lt;B1171),0,I1171*1/20)</f>
        <v>0</v>
      </c>
      <c r="K1171" s="51">
        <f>HLOOKUP(A_Stammdaten!$B$12,$L$4:$R$2504,ROW(B1171)-3,FALSE)</f>
        <v>0</v>
      </c>
      <c r="L1171" s="51">
        <f t="shared" si="56"/>
        <v>0</v>
      </c>
      <c r="M1171" s="51">
        <f t="shared" si="55"/>
        <v>0</v>
      </c>
      <c r="N1171" s="51">
        <f t="shared" si="55"/>
        <v>0</v>
      </c>
      <c r="O1171" s="51">
        <f t="shared" si="55"/>
        <v>0</v>
      </c>
      <c r="P1171" s="51">
        <f t="shared" si="55"/>
        <v>0</v>
      </c>
      <c r="Q1171" s="51">
        <f t="shared" si="55"/>
        <v>0</v>
      </c>
      <c r="R1171" s="51">
        <f t="shared" si="55"/>
        <v>0</v>
      </c>
    </row>
    <row r="1172" spans="1:18" x14ac:dyDescent="0.25">
      <c r="A1172" s="17"/>
      <c r="B1172" s="52"/>
      <c r="C1172" s="17"/>
      <c r="D1172" s="17"/>
      <c r="E1172" s="17"/>
      <c r="F1172" s="17"/>
      <c r="G1172" s="17"/>
      <c r="H1172" s="17"/>
      <c r="I1172" s="16">
        <f>IF(B1172&gt;A_Stammdaten!$B$12,0,SUM(C1172,D1172,F1172,G1172)-SUM(E1172,H1172))</f>
        <v>0</v>
      </c>
      <c r="J1172" s="51">
        <f>HLOOKUP(A_Stammdaten!$B$12,$L$4:$R$2504,ROW(B1172)-3,FALSE)+IF(OR(B1172=0,A_Stammdaten!$B$12&lt;B1172),0,I1172*1/20)</f>
        <v>0</v>
      </c>
      <c r="K1172" s="51">
        <f>HLOOKUP(A_Stammdaten!$B$12,$L$4:$R$2504,ROW(B1172)-3,FALSE)</f>
        <v>0</v>
      </c>
      <c r="L1172" s="51">
        <f t="shared" si="56"/>
        <v>0</v>
      </c>
      <c r="M1172" s="51">
        <f t="shared" si="55"/>
        <v>0</v>
      </c>
      <c r="N1172" s="51">
        <f t="shared" si="55"/>
        <v>0</v>
      </c>
      <c r="O1172" s="51">
        <f t="shared" si="55"/>
        <v>0</v>
      </c>
      <c r="P1172" s="51">
        <f t="shared" si="55"/>
        <v>0</v>
      </c>
      <c r="Q1172" s="51">
        <f t="shared" si="55"/>
        <v>0</v>
      </c>
      <c r="R1172" s="51">
        <f t="shared" si="55"/>
        <v>0</v>
      </c>
    </row>
    <row r="1173" spans="1:18" x14ac:dyDescent="0.25">
      <c r="A1173" s="17"/>
      <c r="B1173" s="52"/>
      <c r="C1173" s="17"/>
      <c r="D1173" s="17"/>
      <c r="E1173" s="17"/>
      <c r="F1173" s="17"/>
      <c r="G1173" s="17"/>
      <c r="H1173" s="17"/>
      <c r="I1173" s="16">
        <f>IF(B1173&gt;A_Stammdaten!$B$12,0,SUM(C1173,D1173,F1173,G1173)-SUM(E1173,H1173))</f>
        <v>0</v>
      </c>
      <c r="J1173" s="51">
        <f>HLOOKUP(A_Stammdaten!$B$12,$L$4:$R$2504,ROW(B1173)-3,FALSE)+IF(OR(B1173=0,A_Stammdaten!$B$12&lt;B1173),0,I1173*1/20)</f>
        <v>0</v>
      </c>
      <c r="K1173" s="51">
        <f>HLOOKUP(A_Stammdaten!$B$12,$L$4:$R$2504,ROW(B1173)-3,FALSE)</f>
        <v>0</v>
      </c>
      <c r="L1173" s="51">
        <f t="shared" si="56"/>
        <v>0</v>
      </c>
      <c r="M1173" s="51">
        <f t="shared" si="55"/>
        <v>0</v>
      </c>
      <c r="N1173" s="51">
        <f t="shared" si="55"/>
        <v>0</v>
      </c>
      <c r="O1173" s="51">
        <f t="shared" si="55"/>
        <v>0</v>
      </c>
      <c r="P1173" s="51">
        <f t="shared" si="55"/>
        <v>0</v>
      </c>
      <c r="Q1173" s="51">
        <f t="shared" si="55"/>
        <v>0</v>
      </c>
      <c r="R1173" s="51">
        <f t="shared" si="55"/>
        <v>0</v>
      </c>
    </row>
    <row r="1174" spans="1:18" x14ac:dyDescent="0.25">
      <c r="A1174" s="17"/>
      <c r="B1174" s="52"/>
      <c r="C1174" s="17"/>
      <c r="D1174" s="17"/>
      <c r="E1174" s="17"/>
      <c r="F1174" s="17"/>
      <c r="G1174" s="17"/>
      <c r="H1174" s="17"/>
      <c r="I1174" s="16">
        <f>IF(B1174&gt;A_Stammdaten!$B$12,0,SUM(C1174,D1174,F1174,G1174)-SUM(E1174,H1174))</f>
        <v>0</v>
      </c>
      <c r="J1174" s="51">
        <f>HLOOKUP(A_Stammdaten!$B$12,$L$4:$R$2504,ROW(B1174)-3,FALSE)+IF(OR(B1174=0,A_Stammdaten!$B$12&lt;B1174),0,I1174*1/20)</f>
        <v>0</v>
      </c>
      <c r="K1174" s="51">
        <f>HLOOKUP(A_Stammdaten!$B$12,$L$4:$R$2504,ROW(B1174)-3,FALSE)</f>
        <v>0</v>
      </c>
      <c r="L1174" s="51">
        <f t="shared" si="56"/>
        <v>0</v>
      </c>
      <c r="M1174" s="51">
        <f t="shared" si="55"/>
        <v>0</v>
      </c>
      <c r="N1174" s="51">
        <f t="shared" si="55"/>
        <v>0</v>
      </c>
      <c r="O1174" s="51">
        <f t="shared" si="55"/>
        <v>0</v>
      </c>
      <c r="P1174" s="51">
        <f t="shared" si="55"/>
        <v>0</v>
      </c>
      <c r="Q1174" s="51">
        <f t="shared" si="55"/>
        <v>0</v>
      </c>
      <c r="R1174" s="51">
        <f t="shared" si="55"/>
        <v>0</v>
      </c>
    </row>
    <row r="1175" spans="1:18" x14ac:dyDescent="0.25">
      <c r="A1175" s="17"/>
      <c r="B1175" s="52"/>
      <c r="C1175" s="17"/>
      <c r="D1175" s="17"/>
      <c r="E1175" s="17"/>
      <c r="F1175" s="17"/>
      <c r="G1175" s="17"/>
      <c r="H1175" s="17"/>
      <c r="I1175" s="16">
        <f>IF(B1175&gt;A_Stammdaten!$B$12,0,SUM(C1175,D1175,F1175,G1175)-SUM(E1175,H1175))</f>
        <v>0</v>
      </c>
      <c r="J1175" s="51">
        <f>HLOOKUP(A_Stammdaten!$B$12,$L$4:$R$2504,ROW(B1175)-3,FALSE)+IF(OR(B1175=0,A_Stammdaten!$B$12&lt;B1175),0,I1175*1/20)</f>
        <v>0</v>
      </c>
      <c r="K1175" s="51">
        <f>HLOOKUP(A_Stammdaten!$B$12,$L$4:$R$2504,ROW(B1175)-3,FALSE)</f>
        <v>0</v>
      </c>
      <c r="L1175" s="51">
        <f t="shared" si="56"/>
        <v>0</v>
      </c>
      <c r="M1175" s="51">
        <f t="shared" si="55"/>
        <v>0</v>
      </c>
      <c r="N1175" s="51">
        <f t="shared" si="55"/>
        <v>0</v>
      </c>
      <c r="O1175" s="51">
        <f t="shared" si="55"/>
        <v>0</v>
      </c>
      <c r="P1175" s="51">
        <f t="shared" si="55"/>
        <v>0</v>
      </c>
      <c r="Q1175" s="51">
        <f t="shared" si="55"/>
        <v>0</v>
      </c>
      <c r="R1175" s="51">
        <f t="shared" si="55"/>
        <v>0</v>
      </c>
    </row>
    <row r="1176" spans="1:18" x14ac:dyDescent="0.25">
      <c r="A1176" s="17"/>
      <c r="B1176" s="52"/>
      <c r="C1176" s="17"/>
      <c r="D1176" s="17"/>
      <c r="E1176" s="17"/>
      <c r="F1176" s="17"/>
      <c r="G1176" s="17"/>
      <c r="H1176" s="17"/>
      <c r="I1176" s="16">
        <f>IF(B1176&gt;A_Stammdaten!$B$12,0,SUM(C1176,D1176,F1176,G1176)-SUM(E1176,H1176))</f>
        <v>0</v>
      </c>
      <c r="J1176" s="51">
        <f>HLOOKUP(A_Stammdaten!$B$12,$L$4:$R$2504,ROW(B1176)-3,FALSE)+IF(OR(B1176=0,A_Stammdaten!$B$12&lt;B1176),0,I1176*1/20)</f>
        <v>0</v>
      </c>
      <c r="K1176" s="51">
        <f>HLOOKUP(A_Stammdaten!$B$12,$L$4:$R$2504,ROW(B1176)-3,FALSE)</f>
        <v>0</v>
      </c>
      <c r="L1176" s="51">
        <f t="shared" si="56"/>
        <v>0</v>
      </c>
      <c r="M1176" s="51">
        <f t="shared" si="55"/>
        <v>0</v>
      </c>
      <c r="N1176" s="51">
        <f t="shared" si="55"/>
        <v>0</v>
      </c>
      <c r="O1176" s="51">
        <f t="shared" si="55"/>
        <v>0</v>
      </c>
      <c r="P1176" s="51">
        <f t="shared" si="55"/>
        <v>0</v>
      </c>
      <c r="Q1176" s="51">
        <f t="shared" si="55"/>
        <v>0</v>
      </c>
      <c r="R1176" s="51">
        <f t="shared" si="55"/>
        <v>0</v>
      </c>
    </row>
    <row r="1177" spans="1:18" x14ac:dyDescent="0.25">
      <c r="A1177" s="17"/>
      <c r="B1177" s="52"/>
      <c r="C1177" s="17"/>
      <c r="D1177" s="17"/>
      <c r="E1177" s="17"/>
      <c r="F1177" s="17"/>
      <c r="G1177" s="17"/>
      <c r="H1177" s="17"/>
      <c r="I1177" s="16">
        <f>IF(B1177&gt;A_Stammdaten!$B$12,0,SUM(C1177,D1177,F1177,G1177)-SUM(E1177,H1177))</f>
        <v>0</v>
      </c>
      <c r="J1177" s="51">
        <f>HLOOKUP(A_Stammdaten!$B$12,$L$4:$R$2504,ROW(B1177)-3,FALSE)+IF(OR(B1177=0,A_Stammdaten!$B$12&lt;B1177),0,I1177*1/20)</f>
        <v>0</v>
      </c>
      <c r="K1177" s="51">
        <f>HLOOKUP(A_Stammdaten!$B$12,$L$4:$R$2504,ROW(B1177)-3,FALSE)</f>
        <v>0</v>
      </c>
      <c r="L1177" s="51">
        <f t="shared" si="56"/>
        <v>0</v>
      </c>
      <c r="M1177" s="51">
        <f t="shared" si="55"/>
        <v>0</v>
      </c>
      <c r="N1177" s="51">
        <f t="shared" si="55"/>
        <v>0</v>
      </c>
      <c r="O1177" s="51">
        <f t="shared" si="55"/>
        <v>0</v>
      </c>
      <c r="P1177" s="51">
        <f t="shared" si="55"/>
        <v>0</v>
      </c>
      <c r="Q1177" s="51">
        <f t="shared" si="55"/>
        <v>0</v>
      </c>
      <c r="R1177" s="51">
        <f t="shared" si="55"/>
        <v>0</v>
      </c>
    </row>
    <row r="1178" spans="1:18" x14ac:dyDescent="0.25">
      <c r="A1178" s="17"/>
      <c r="B1178" s="52"/>
      <c r="C1178" s="17"/>
      <c r="D1178" s="17"/>
      <c r="E1178" s="17"/>
      <c r="F1178" s="17"/>
      <c r="G1178" s="17"/>
      <c r="H1178" s="17"/>
      <c r="I1178" s="16">
        <f>IF(B1178&gt;A_Stammdaten!$B$12,0,SUM(C1178,D1178,F1178,G1178)-SUM(E1178,H1178))</f>
        <v>0</v>
      </c>
      <c r="J1178" s="51">
        <f>HLOOKUP(A_Stammdaten!$B$12,$L$4:$R$2504,ROW(B1178)-3,FALSE)+IF(OR(B1178=0,A_Stammdaten!$B$12&lt;B1178),0,I1178*1/20)</f>
        <v>0</v>
      </c>
      <c r="K1178" s="51">
        <f>HLOOKUP(A_Stammdaten!$B$12,$L$4:$R$2504,ROW(B1178)-3,FALSE)</f>
        <v>0</v>
      </c>
      <c r="L1178" s="51">
        <f t="shared" si="56"/>
        <v>0</v>
      </c>
      <c r="M1178" s="51">
        <f t="shared" si="55"/>
        <v>0</v>
      </c>
      <c r="N1178" s="51">
        <f t="shared" si="55"/>
        <v>0</v>
      </c>
      <c r="O1178" s="51">
        <f t="shared" si="55"/>
        <v>0</v>
      </c>
      <c r="P1178" s="51">
        <f t="shared" si="55"/>
        <v>0</v>
      </c>
      <c r="Q1178" s="51">
        <f t="shared" si="55"/>
        <v>0</v>
      </c>
      <c r="R1178" s="51">
        <f t="shared" si="55"/>
        <v>0</v>
      </c>
    </row>
    <row r="1179" spans="1:18" x14ac:dyDescent="0.25">
      <c r="A1179" s="17"/>
      <c r="B1179" s="52"/>
      <c r="C1179" s="17"/>
      <c r="D1179" s="17"/>
      <c r="E1179" s="17"/>
      <c r="F1179" s="17"/>
      <c r="G1179" s="17"/>
      <c r="H1179" s="17"/>
      <c r="I1179" s="16">
        <f>IF(B1179&gt;A_Stammdaten!$B$12,0,SUM(C1179,D1179,F1179,G1179)-SUM(E1179,H1179))</f>
        <v>0</v>
      </c>
      <c r="J1179" s="51">
        <f>HLOOKUP(A_Stammdaten!$B$12,$L$4:$R$2504,ROW(B1179)-3,FALSE)+IF(OR(B1179=0,A_Stammdaten!$B$12&lt;B1179),0,I1179*1/20)</f>
        <v>0</v>
      </c>
      <c r="K1179" s="51">
        <f>HLOOKUP(A_Stammdaten!$B$12,$L$4:$R$2504,ROW(B1179)-3,FALSE)</f>
        <v>0</v>
      </c>
      <c r="L1179" s="51">
        <f t="shared" si="56"/>
        <v>0</v>
      </c>
      <c r="M1179" s="51">
        <f t="shared" si="55"/>
        <v>0</v>
      </c>
      <c r="N1179" s="51">
        <f t="shared" si="55"/>
        <v>0</v>
      </c>
      <c r="O1179" s="51">
        <f t="shared" si="55"/>
        <v>0</v>
      </c>
      <c r="P1179" s="51">
        <f t="shared" si="55"/>
        <v>0</v>
      </c>
      <c r="Q1179" s="51">
        <f t="shared" si="55"/>
        <v>0</v>
      </c>
      <c r="R1179" s="51">
        <f t="shared" si="55"/>
        <v>0</v>
      </c>
    </row>
    <row r="1180" spans="1:18" x14ac:dyDescent="0.25">
      <c r="A1180" s="17"/>
      <c r="B1180" s="52"/>
      <c r="C1180" s="17"/>
      <c r="D1180" s="17"/>
      <c r="E1180" s="17"/>
      <c r="F1180" s="17"/>
      <c r="G1180" s="17"/>
      <c r="H1180" s="17"/>
      <c r="I1180" s="16">
        <f>IF(B1180&gt;A_Stammdaten!$B$12,0,SUM(C1180,D1180,F1180,G1180)-SUM(E1180,H1180))</f>
        <v>0</v>
      </c>
      <c r="J1180" s="51">
        <f>HLOOKUP(A_Stammdaten!$B$12,$L$4:$R$2504,ROW(B1180)-3,FALSE)+IF(OR(B1180=0,A_Stammdaten!$B$12&lt;B1180),0,I1180*1/20)</f>
        <v>0</v>
      </c>
      <c r="K1180" s="51">
        <f>HLOOKUP(A_Stammdaten!$B$12,$L$4:$R$2504,ROW(B1180)-3,FALSE)</f>
        <v>0</v>
      </c>
      <c r="L1180" s="51">
        <f t="shared" si="56"/>
        <v>0</v>
      </c>
      <c r="M1180" s="51">
        <f t="shared" si="55"/>
        <v>0</v>
      </c>
      <c r="N1180" s="51">
        <f t="shared" si="55"/>
        <v>0</v>
      </c>
      <c r="O1180" s="51">
        <f t="shared" si="55"/>
        <v>0</v>
      </c>
      <c r="P1180" s="51">
        <f t="shared" si="55"/>
        <v>0</v>
      </c>
      <c r="Q1180" s="51">
        <f t="shared" si="55"/>
        <v>0</v>
      </c>
      <c r="R1180" s="51">
        <f t="shared" si="55"/>
        <v>0</v>
      </c>
    </row>
    <row r="1181" spans="1:18" x14ac:dyDescent="0.25">
      <c r="A1181" s="17"/>
      <c r="B1181" s="52"/>
      <c r="C1181" s="17"/>
      <c r="D1181" s="17"/>
      <c r="E1181" s="17"/>
      <c r="F1181" s="17"/>
      <c r="G1181" s="17"/>
      <c r="H1181" s="17"/>
      <c r="I1181" s="16">
        <f>IF(B1181&gt;A_Stammdaten!$B$12,0,SUM(C1181,D1181,F1181,G1181)-SUM(E1181,H1181))</f>
        <v>0</v>
      </c>
      <c r="J1181" s="51">
        <f>HLOOKUP(A_Stammdaten!$B$12,$L$4:$R$2504,ROW(B1181)-3,FALSE)+IF(OR(B1181=0,A_Stammdaten!$B$12&lt;B1181),0,I1181*1/20)</f>
        <v>0</v>
      </c>
      <c r="K1181" s="51">
        <f>HLOOKUP(A_Stammdaten!$B$12,$L$4:$R$2504,ROW(B1181)-3,FALSE)</f>
        <v>0</v>
      </c>
      <c r="L1181" s="51">
        <f t="shared" si="56"/>
        <v>0</v>
      </c>
      <c r="M1181" s="51">
        <f t="shared" si="55"/>
        <v>0</v>
      </c>
      <c r="N1181" s="51">
        <f t="shared" si="55"/>
        <v>0</v>
      </c>
      <c r="O1181" s="51">
        <f t="shared" si="55"/>
        <v>0</v>
      </c>
      <c r="P1181" s="51">
        <f t="shared" si="55"/>
        <v>0</v>
      </c>
      <c r="Q1181" s="51">
        <f t="shared" si="55"/>
        <v>0</v>
      </c>
      <c r="R1181" s="51">
        <f t="shared" si="55"/>
        <v>0</v>
      </c>
    </row>
    <row r="1182" spans="1:18" x14ac:dyDescent="0.25">
      <c r="A1182" s="17"/>
      <c r="B1182" s="52"/>
      <c r="C1182" s="17"/>
      <c r="D1182" s="17"/>
      <c r="E1182" s="17"/>
      <c r="F1182" s="17"/>
      <c r="G1182" s="17"/>
      <c r="H1182" s="17"/>
      <c r="I1182" s="16">
        <f>IF(B1182&gt;A_Stammdaten!$B$12,0,SUM(C1182,D1182,F1182,G1182)-SUM(E1182,H1182))</f>
        <v>0</v>
      </c>
      <c r="J1182" s="51">
        <f>HLOOKUP(A_Stammdaten!$B$12,$L$4:$R$2504,ROW(B1182)-3,FALSE)+IF(OR(B1182=0,A_Stammdaten!$B$12&lt;B1182),0,I1182*1/20)</f>
        <v>0</v>
      </c>
      <c r="K1182" s="51">
        <f>HLOOKUP(A_Stammdaten!$B$12,$L$4:$R$2504,ROW(B1182)-3,FALSE)</f>
        <v>0</v>
      </c>
      <c r="L1182" s="51">
        <f t="shared" si="56"/>
        <v>0</v>
      </c>
      <c r="M1182" s="51">
        <f t="shared" si="55"/>
        <v>0</v>
      </c>
      <c r="N1182" s="51">
        <f t="shared" si="55"/>
        <v>0</v>
      </c>
      <c r="O1182" s="51">
        <f t="shared" si="55"/>
        <v>0</v>
      </c>
      <c r="P1182" s="51">
        <f t="shared" si="55"/>
        <v>0</v>
      </c>
      <c r="Q1182" s="51">
        <f t="shared" si="55"/>
        <v>0</v>
      </c>
      <c r="R1182" s="51">
        <f t="shared" si="55"/>
        <v>0</v>
      </c>
    </row>
    <row r="1183" spans="1:18" x14ac:dyDescent="0.25">
      <c r="A1183" s="17"/>
      <c r="B1183" s="52"/>
      <c r="C1183" s="17"/>
      <c r="D1183" s="17"/>
      <c r="E1183" s="17"/>
      <c r="F1183" s="17"/>
      <c r="G1183" s="17"/>
      <c r="H1183" s="17"/>
      <c r="I1183" s="16">
        <f>IF(B1183&gt;A_Stammdaten!$B$12,0,SUM(C1183,D1183,F1183,G1183)-SUM(E1183,H1183))</f>
        <v>0</v>
      </c>
      <c r="J1183" s="51">
        <f>HLOOKUP(A_Stammdaten!$B$12,$L$4:$R$2504,ROW(B1183)-3,FALSE)+IF(OR(B1183=0,A_Stammdaten!$B$12&lt;B1183),0,I1183*1/20)</f>
        <v>0</v>
      </c>
      <c r="K1183" s="51">
        <f>HLOOKUP(A_Stammdaten!$B$12,$L$4:$R$2504,ROW(B1183)-3,FALSE)</f>
        <v>0</v>
      </c>
      <c r="L1183" s="51">
        <f t="shared" si="56"/>
        <v>0</v>
      </c>
      <c r="M1183" s="51">
        <f t="shared" si="55"/>
        <v>0</v>
      </c>
      <c r="N1183" s="51">
        <f t="shared" si="55"/>
        <v>0</v>
      </c>
      <c r="O1183" s="51">
        <f t="shared" si="55"/>
        <v>0</v>
      </c>
      <c r="P1183" s="51">
        <f t="shared" si="55"/>
        <v>0</v>
      </c>
      <c r="Q1183" s="51">
        <f t="shared" si="55"/>
        <v>0</v>
      </c>
      <c r="R1183" s="51">
        <f t="shared" si="55"/>
        <v>0</v>
      </c>
    </row>
    <row r="1184" spans="1:18" x14ac:dyDescent="0.25">
      <c r="A1184" s="17"/>
      <c r="B1184" s="52"/>
      <c r="C1184" s="17"/>
      <c r="D1184" s="17"/>
      <c r="E1184" s="17"/>
      <c r="F1184" s="17"/>
      <c r="G1184" s="17"/>
      <c r="H1184" s="17"/>
      <c r="I1184" s="16">
        <f>IF(B1184&gt;A_Stammdaten!$B$12,0,SUM(C1184,D1184,F1184,G1184)-SUM(E1184,H1184))</f>
        <v>0</v>
      </c>
      <c r="J1184" s="51">
        <f>HLOOKUP(A_Stammdaten!$B$12,$L$4:$R$2504,ROW(B1184)-3,FALSE)+IF(OR(B1184=0,A_Stammdaten!$B$12&lt;B1184),0,I1184*1/20)</f>
        <v>0</v>
      </c>
      <c r="K1184" s="51">
        <f>HLOOKUP(A_Stammdaten!$B$12,$L$4:$R$2504,ROW(B1184)-3,FALSE)</f>
        <v>0</v>
      </c>
      <c r="L1184" s="51">
        <f t="shared" si="56"/>
        <v>0</v>
      </c>
      <c r="M1184" s="51">
        <f t="shared" si="55"/>
        <v>0</v>
      </c>
      <c r="N1184" s="51">
        <f t="shared" si="55"/>
        <v>0</v>
      </c>
      <c r="O1184" s="51">
        <f t="shared" si="55"/>
        <v>0</v>
      </c>
      <c r="P1184" s="51">
        <f t="shared" si="55"/>
        <v>0</v>
      </c>
      <c r="Q1184" s="51">
        <f t="shared" si="55"/>
        <v>0</v>
      </c>
      <c r="R1184" s="51">
        <f t="shared" si="55"/>
        <v>0</v>
      </c>
    </row>
    <row r="1185" spans="1:18" x14ac:dyDescent="0.25">
      <c r="A1185" s="17"/>
      <c r="B1185" s="52"/>
      <c r="C1185" s="17"/>
      <c r="D1185" s="17"/>
      <c r="E1185" s="17"/>
      <c r="F1185" s="17"/>
      <c r="G1185" s="17"/>
      <c r="H1185" s="17"/>
      <c r="I1185" s="16">
        <f>IF(B1185&gt;A_Stammdaten!$B$12,0,SUM(C1185,D1185,F1185,G1185)-SUM(E1185,H1185))</f>
        <v>0</v>
      </c>
      <c r="J1185" s="51">
        <f>HLOOKUP(A_Stammdaten!$B$12,$L$4:$R$2504,ROW(B1185)-3,FALSE)+IF(OR(B1185=0,A_Stammdaten!$B$12&lt;B1185),0,I1185*1/20)</f>
        <v>0</v>
      </c>
      <c r="K1185" s="51">
        <f>HLOOKUP(A_Stammdaten!$B$12,$L$4:$R$2504,ROW(B1185)-3,FALSE)</f>
        <v>0</v>
      </c>
      <c r="L1185" s="51">
        <f t="shared" si="56"/>
        <v>0</v>
      </c>
      <c r="M1185" s="51">
        <f t="shared" si="55"/>
        <v>0</v>
      </c>
      <c r="N1185" s="51">
        <f t="shared" si="55"/>
        <v>0</v>
      </c>
      <c r="O1185" s="51">
        <f t="shared" si="55"/>
        <v>0</v>
      </c>
      <c r="P1185" s="51">
        <f t="shared" si="55"/>
        <v>0</v>
      </c>
      <c r="Q1185" s="51">
        <f t="shared" si="55"/>
        <v>0</v>
      </c>
      <c r="R1185" s="51">
        <f t="shared" si="55"/>
        <v>0</v>
      </c>
    </row>
    <row r="1186" spans="1:18" x14ac:dyDescent="0.25">
      <c r="A1186" s="17"/>
      <c r="B1186" s="52"/>
      <c r="C1186" s="17"/>
      <c r="D1186" s="17"/>
      <c r="E1186" s="17"/>
      <c r="F1186" s="17"/>
      <c r="G1186" s="17"/>
      <c r="H1186" s="17"/>
      <c r="I1186" s="16">
        <f>IF(B1186&gt;A_Stammdaten!$B$12,0,SUM(C1186,D1186,F1186,G1186)-SUM(E1186,H1186))</f>
        <v>0</v>
      </c>
      <c r="J1186" s="51">
        <f>HLOOKUP(A_Stammdaten!$B$12,$L$4:$R$2504,ROW(B1186)-3,FALSE)+IF(OR(B1186=0,A_Stammdaten!$B$12&lt;B1186),0,I1186*1/20)</f>
        <v>0</v>
      </c>
      <c r="K1186" s="51">
        <f>HLOOKUP(A_Stammdaten!$B$12,$L$4:$R$2504,ROW(B1186)-3,FALSE)</f>
        <v>0</v>
      </c>
      <c r="L1186" s="51">
        <f t="shared" si="56"/>
        <v>0</v>
      </c>
      <c r="M1186" s="51">
        <f t="shared" si="55"/>
        <v>0</v>
      </c>
      <c r="N1186" s="51">
        <f t="shared" si="55"/>
        <v>0</v>
      </c>
      <c r="O1186" s="51">
        <f t="shared" si="55"/>
        <v>0</v>
      </c>
      <c r="P1186" s="51">
        <f t="shared" si="55"/>
        <v>0</v>
      </c>
      <c r="Q1186" s="51">
        <f t="shared" si="55"/>
        <v>0</v>
      </c>
      <c r="R1186" s="51">
        <f t="shared" si="55"/>
        <v>0</v>
      </c>
    </row>
    <row r="1187" spans="1:18" x14ac:dyDescent="0.25">
      <c r="A1187" s="17"/>
      <c r="B1187" s="52"/>
      <c r="C1187" s="17"/>
      <c r="D1187" s="17"/>
      <c r="E1187" s="17"/>
      <c r="F1187" s="17"/>
      <c r="G1187" s="17"/>
      <c r="H1187" s="17"/>
      <c r="I1187" s="16">
        <f>IF(B1187&gt;A_Stammdaten!$B$12,0,SUM(C1187,D1187,F1187,G1187)-SUM(E1187,H1187))</f>
        <v>0</v>
      </c>
      <c r="J1187" s="51">
        <f>HLOOKUP(A_Stammdaten!$B$12,$L$4:$R$2504,ROW(B1187)-3,FALSE)+IF(OR(B1187=0,A_Stammdaten!$B$12&lt;B1187),0,I1187*1/20)</f>
        <v>0</v>
      </c>
      <c r="K1187" s="51">
        <f>HLOOKUP(A_Stammdaten!$B$12,$L$4:$R$2504,ROW(B1187)-3,FALSE)</f>
        <v>0</v>
      </c>
      <c r="L1187" s="51">
        <f t="shared" si="56"/>
        <v>0</v>
      </c>
      <c r="M1187" s="51">
        <f t="shared" si="55"/>
        <v>0</v>
      </c>
      <c r="N1187" s="51">
        <f t="shared" si="55"/>
        <v>0</v>
      </c>
      <c r="O1187" s="51">
        <f t="shared" si="55"/>
        <v>0</v>
      </c>
      <c r="P1187" s="51">
        <f t="shared" si="55"/>
        <v>0</v>
      </c>
      <c r="Q1187" s="51">
        <f t="shared" si="55"/>
        <v>0</v>
      </c>
      <c r="R1187" s="51">
        <f t="shared" si="55"/>
        <v>0</v>
      </c>
    </row>
    <row r="1188" spans="1:18" x14ac:dyDescent="0.25">
      <c r="A1188" s="17"/>
      <c r="B1188" s="52"/>
      <c r="C1188" s="17"/>
      <c r="D1188" s="17"/>
      <c r="E1188" s="17"/>
      <c r="F1188" s="17"/>
      <c r="G1188" s="17"/>
      <c r="H1188" s="17"/>
      <c r="I1188" s="16">
        <f>IF(B1188&gt;A_Stammdaten!$B$12,0,SUM(C1188,D1188,F1188,G1188)-SUM(E1188,H1188))</f>
        <v>0</v>
      </c>
      <c r="J1188" s="51">
        <f>HLOOKUP(A_Stammdaten!$B$12,$L$4:$R$2504,ROW(B1188)-3,FALSE)+IF(OR(B1188=0,A_Stammdaten!$B$12&lt;B1188),0,I1188*1/20)</f>
        <v>0</v>
      </c>
      <c r="K1188" s="51">
        <f>HLOOKUP(A_Stammdaten!$B$12,$L$4:$R$2504,ROW(B1188)-3,FALSE)</f>
        <v>0</v>
      </c>
      <c r="L1188" s="51">
        <f t="shared" si="56"/>
        <v>0</v>
      </c>
      <c r="M1188" s="51">
        <f t="shared" si="55"/>
        <v>0</v>
      </c>
      <c r="N1188" s="51">
        <f t="shared" si="55"/>
        <v>0</v>
      </c>
      <c r="O1188" s="51">
        <f t="shared" si="55"/>
        <v>0</v>
      </c>
      <c r="P1188" s="51">
        <f t="shared" si="55"/>
        <v>0</v>
      </c>
      <c r="Q1188" s="51">
        <f t="shared" si="55"/>
        <v>0</v>
      </c>
      <c r="R1188" s="51">
        <f t="shared" si="55"/>
        <v>0</v>
      </c>
    </row>
    <row r="1189" spans="1:18" x14ac:dyDescent="0.25">
      <c r="A1189" s="17"/>
      <c r="B1189" s="52"/>
      <c r="C1189" s="17"/>
      <c r="D1189" s="17"/>
      <c r="E1189" s="17"/>
      <c r="F1189" s="17"/>
      <c r="G1189" s="17"/>
      <c r="H1189" s="17"/>
      <c r="I1189" s="16">
        <f>IF(B1189&gt;A_Stammdaten!$B$12,0,SUM(C1189,D1189,F1189,G1189)-SUM(E1189,H1189))</f>
        <v>0</v>
      </c>
      <c r="J1189" s="51">
        <f>HLOOKUP(A_Stammdaten!$B$12,$L$4:$R$2504,ROW(B1189)-3,FALSE)+IF(OR(B1189=0,A_Stammdaten!$B$12&lt;B1189),0,I1189*1/20)</f>
        <v>0</v>
      </c>
      <c r="K1189" s="51">
        <f>HLOOKUP(A_Stammdaten!$B$12,$L$4:$R$2504,ROW(B1189)-3,FALSE)</f>
        <v>0</v>
      </c>
      <c r="L1189" s="51">
        <f t="shared" si="56"/>
        <v>0</v>
      </c>
      <c r="M1189" s="51">
        <f t="shared" si="55"/>
        <v>0</v>
      </c>
      <c r="N1189" s="51">
        <f t="shared" si="55"/>
        <v>0</v>
      </c>
      <c r="O1189" s="51">
        <f t="shared" si="55"/>
        <v>0</v>
      </c>
      <c r="P1189" s="51">
        <f t="shared" si="55"/>
        <v>0</v>
      </c>
      <c r="Q1189" s="51">
        <f t="shared" si="55"/>
        <v>0</v>
      </c>
      <c r="R1189" s="51">
        <f t="shared" si="55"/>
        <v>0</v>
      </c>
    </row>
    <row r="1190" spans="1:18" x14ac:dyDescent="0.25">
      <c r="A1190" s="17"/>
      <c r="B1190" s="52"/>
      <c r="C1190" s="17"/>
      <c r="D1190" s="17"/>
      <c r="E1190" s="17"/>
      <c r="F1190" s="17"/>
      <c r="G1190" s="17"/>
      <c r="H1190" s="17"/>
      <c r="I1190" s="16">
        <f>IF(B1190&gt;A_Stammdaten!$B$12,0,SUM(C1190,D1190,F1190,G1190)-SUM(E1190,H1190))</f>
        <v>0</v>
      </c>
      <c r="J1190" s="51">
        <f>HLOOKUP(A_Stammdaten!$B$12,$L$4:$R$2504,ROW(B1190)-3,FALSE)+IF(OR(B1190=0,A_Stammdaten!$B$12&lt;B1190),0,I1190*1/20)</f>
        <v>0</v>
      </c>
      <c r="K1190" s="51">
        <f>HLOOKUP(A_Stammdaten!$B$12,$L$4:$R$2504,ROW(B1190)-3,FALSE)</f>
        <v>0</v>
      </c>
      <c r="L1190" s="51">
        <f t="shared" si="56"/>
        <v>0</v>
      </c>
      <c r="M1190" s="51">
        <f t="shared" si="55"/>
        <v>0</v>
      </c>
      <c r="N1190" s="51">
        <f t="shared" si="55"/>
        <v>0</v>
      </c>
      <c r="O1190" s="51">
        <f t="shared" ref="M1190:R1232" si="57">IF(OR($I1190=0,O$4&lt;$B1190,$B1190=0,20-(O$4-$B1190)=0),0,$I1190*(19-(O$4-$B1190))/20)</f>
        <v>0</v>
      </c>
      <c r="P1190" s="51">
        <f t="shared" si="57"/>
        <v>0</v>
      </c>
      <c r="Q1190" s="51">
        <f t="shared" si="57"/>
        <v>0</v>
      </c>
      <c r="R1190" s="51">
        <f t="shared" si="57"/>
        <v>0</v>
      </c>
    </row>
    <row r="1191" spans="1:18" x14ac:dyDescent="0.25">
      <c r="A1191" s="17"/>
      <c r="B1191" s="52"/>
      <c r="C1191" s="17"/>
      <c r="D1191" s="17"/>
      <c r="E1191" s="17"/>
      <c r="F1191" s="17"/>
      <c r="G1191" s="17"/>
      <c r="H1191" s="17"/>
      <c r="I1191" s="16">
        <f>IF(B1191&gt;A_Stammdaten!$B$12,0,SUM(C1191,D1191,F1191,G1191)-SUM(E1191,H1191))</f>
        <v>0</v>
      </c>
      <c r="J1191" s="51">
        <f>HLOOKUP(A_Stammdaten!$B$12,$L$4:$R$2504,ROW(B1191)-3,FALSE)+IF(OR(B1191=0,A_Stammdaten!$B$12&lt;B1191),0,I1191*1/20)</f>
        <v>0</v>
      </c>
      <c r="K1191" s="51">
        <f>HLOOKUP(A_Stammdaten!$B$12,$L$4:$R$2504,ROW(B1191)-3,FALSE)</f>
        <v>0</v>
      </c>
      <c r="L1191" s="51">
        <f t="shared" si="56"/>
        <v>0</v>
      </c>
      <c r="M1191" s="51">
        <f t="shared" si="57"/>
        <v>0</v>
      </c>
      <c r="N1191" s="51">
        <f t="shared" si="57"/>
        <v>0</v>
      </c>
      <c r="O1191" s="51">
        <f t="shared" si="57"/>
        <v>0</v>
      </c>
      <c r="P1191" s="51">
        <f t="shared" si="57"/>
        <v>0</v>
      </c>
      <c r="Q1191" s="51">
        <f t="shared" si="57"/>
        <v>0</v>
      </c>
      <c r="R1191" s="51">
        <f t="shared" si="57"/>
        <v>0</v>
      </c>
    </row>
    <row r="1192" spans="1:18" x14ac:dyDescent="0.25">
      <c r="A1192" s="17"/>
      <c r="B1192" s="52"/>
      <c r="C1192" s="17"/>
      <c r="D1192" s="17"/>
      <c r="E1192" s="17"/>
      <c r="F1192" s="17"/>
      <c r="G1192" s="17"/>
      <c r="H1192" s="17"/>
      <c r="I1192" s="16">
        <f>IF(B1192&gt;A_Stammdaten!$B$12,0,SUM(C1192,D1192,F1192,G1192)-SUM(E1192,H1192))</f>
        <v>0</v>
      </c>
      <c r="J1192" s="51">
        <f>HLOOKUP(A_Stammdaten!$B$12,$L$4:$R$2504,ROW(B1192)-3,FALSE)+IF(OR(B1192=0,A_Stammdaten!$B$12&lt;B1192),0,I1192*1/20)</f>
        <v>0</v>
      </c>
      <c r="K1192" s="51">
        <f>HLOOKUP(A_Stammdaten!$B$12,$L$4:$R$2504,ROW(B1192)-3,FALSE)</f>
        <v>0</v>
      </c>
      <c r="L1192" s="51">
        <f t="shared" si="56"/>
        <v>0</v>
      </c>
      <c r="M1192" s="51">
        <f t="shared" si="57"/>
        <v>0</v>
      </c>
      <c r="N1192" s="51">
        <f t="shared" si="57"/>
        <v>0</v>
      </c>
      <c r="O1192" s="51">
        <f t="shared" si="57"/>
        <v>0</v>
      </c>
      <c r="P1192" s="51">
        <f t="shared" si="57"/>
        <v>0</v>
      </c>
      <c r="Q1192" s="51">
        <f t="shared" si="57"/>
        <v>0</v>
      </c>
      <c r="R1192" s="51">
        <f t="shared" si="57"/>
        <v>0</v>
      </c>
    </row>
    <row r="1193" spans="1:18" x14ac:dyDescent="0.25">
      <c r="A1193" s="17"/>
      <c r="B1193" s="52"/>
      <c r="C1193" s="17"/>
      <c r="D1193" s="17"/>
      <c r="E1193" s="17"/>
      <c r="F1193" s="17"/>
      <c r="G1193" s="17"/>
      <c r="H1193" s="17"/>
      <c r="I1193" s="16">
        <f>IF(B1193&gt;A_Stammdaten!$B$12,0,SUM(C1193,D1193,F1193,G1193)-SUM(E1193,H1193))</f>
        <v>0</v>
      </c>
      <c r="J1193" s="51">
        <f>HLOOKUP(A_Stammdaten!$B$12,$L$4:$R$2504,ROW(B1193)-3,FALSE)+IF(OR(B1193=0,A_Stammdaten!$B$12&lt;B1193),0,I1193*1/20)</f>
        <v>0</v>
      </c>
      <c r="K1193" s="51">
        <f>HLOOKUP(A_Stammdaten!$B$12,$L$4:$R$2504,ROW(B1193)-3,FALSE)</f>
        <v>0</v>
      </c>
      <c r="L1193" s="51">
        <f t="shared" si="56"/>
        <v>0</v>
      </c>
      <c r="M1193" s="51">
        <f t="shared" si="57"/>
        <v>0</v>
      </c>
      <c r="N1193" s="51">
        <f t="shared" si="57"/>
        <v>0</v>
      </c>
      <c r="O1193" s="51">
        <f t="shared" si="57"/>
        <v>0</v>
      </c>
      <c r="P1193" s="51">
        <f t="shared" si="57"/>
        <v>0</v>
      </c>
      <c r="Q1193" s="51">
        <f t="shared" si="57"/>
        <v>0</v>
      </c>
      <c r="R1193" s="51">
        <f t="shared" si="57"/>
        <v>0</v>
      </c>
    </row>
    <row r="1194" spans="1:18" x14ac:dyDescent="0.25">
      <c r="A1194" s="17"/>
      <c r="B1194" s="52"/>
      <c r="C1194" s="17"/>
      <c r="D1194" s="17"/>
      <c r="E1194" s="17"/>
      <c r="F1194" s="17"/>
      <c r="G1194" s="17"/>
      <c r="H1194" s="17"/>
      <c r="I1194" s="16">
        <f>IF(B1194&gt;A_Stammdaten!$B$12,0,SUM(C1194,D1194,F1194,G1194)-SUM(E1194,H1194))</f>
        <v>0</v>
      </c>
      <c r="J1194" s="51">
        <f>HLOOKUP(A_Stammdaten!$B$12,$L$4:$R$2504,ROW(B1194)-3,FALSE)+IF(OR(B1194=0,A_Stammdaten!$B$12&lt;B1194),0,I1194*1/20)</f>
        <v>0</v>
      </c>
      <c r="K1194" s="51">
        <f>HLOOKUP(A_Stammdaten!$B$12,$L$4:$R$2504,ROW(B1194)-3,FALSE)</f>
        <v>0</v>
      </c>
      <c r="L1194" s="51">
        <f t="shared" si="56"/>
        <v>0</v>
      </c>
      <c r="M1194" s="51">
        <f t="shared" si="57"/>
        <v>0</v>
      </c>
      <c r="N1194" s="51">
        <f t="shared" si="57"/>
        <v>0</v>
      </c>
      <c r="O1194" s="51">
        <f t="shared" si="57"/>
        <v>0</v>
      </c>
      <c r="P1194" s="51">
        <f t="shared" si="57"/>
        <v>0</v>
      </c>
      <c r="Q1194" s="51">
        <f t="shared" si="57"/>
        <v>0</v>
      </c>
      <c r="R1194" s="51">
        <f t="shared" si="57"/>
        <v>0</v>
      </c>
    </row>
    <row r="1195" spans="1:18" x14ac:dyDescent="0.25">
      <c r="A1195" s="17"/>
      <c r="B1195" s="52"/>
      <c r="C1195" s="17"/>
      <c r="D1195" s="17"/>
      <c r="E1195" s="17"/>
      <c r="F1195" s="17"/>
      <c r="G1195" s="17"/>
      <c r="H1195" s="17"/>
      <c r="I1195" s="16">
        <f>IF(B1195&gt;A_Stammdaten!$B$12,0,SUM(C1195,D1195,F1195,G1195)-SUM(E1195,H1195))</f>
        <v>0</v>
      </c>
      <c r="J1195" s="51">
        <f>HLOOKUP(A_Stammdaten!$B$12,$L$4:$R$2504,ROW(B1195)-3,FALSE)+IF(OR(B1195=0,A_Stammdaten!$B$12&lt;B1195),0,I1195*1/20)</f>
        <v>0</v>
      </c>
      <c r="K1195" s="51">
        <f>HLOOKUP(A_Stammdaten!$B$12,$L$4:$R$2504,ROW(B1195)-3,FALSE)</f>
        <v>0</v>
      </c>
      <c r="L1195" s="51">
        <f t="shared" si="56"/>
        <v>0</v>
      </c>
      <c r="M1195" s="51">
        <f t="shared" si="57"/>
        <v>0</v>
      </c>
      <c r="N1195" s="51">
        <f t="shared" si="57"/>
        <v>0</v>
      </c>
      <c r="O1195" s="51">
        <f t="shared" si="57"/>
        <v>0</v>
      </c>
      <c r="P1195" s="51">
        <f t="shared" si="57"/>
        <v>0</v>
      </c>
      <c r="Q1195" s="51">
        <f t="shared" si="57"/>
        <v>0</v>
      </c>
      <c r="R1195" s="51">
        <f t="shared" si="57"/>
        <v>0</v>
      </c>
    </row>
    <row r="1196" spans="1:18" x14ac:dyDescent="0.25">
      <c r="A1196" s="17"/>
      <c r="B1196" s="52"/>
      <c r="C1196" s="17"/>
      <c r="D1196" s="17"/>
      <c r="E1196" s="17"/>
      <c r="F1196" s="17"/>
      <c r="G1196" s="17"/>
      <c r="H1196" s="17"/>
      <c r="I1196" s="16">
        <f>IF(B1196&gt;A_Stammdaten!$B$12,0,SUM(C1196,D1196,F1196,G1196)-SUM(E1196,H1196))</f>
        <v>0</v>
      </c>
      <c r="J1196" s="51">
        <f>HLOOKUP(A_Stammdaten!$B$12,$L$4:$R$2504,ROW(B1196)-3,FALSE)+IF(OR(B1196=0,A_Stammdaten!$B$12&lt;B1196),0,I1196*1/20)</f>
        <v>0</v>
      </c>
      <c r="K1196" s="51">
        <f>HLOOKUP(A_Stammdaten!$B$12,$L$4:$R$2504,ROW(B1196)-3,FALSE)</f>
        <v>0</v>
      </c>
      <c r="L1196" s="51">
        <f t="shared" si="56"/>
        <v>0</v>
      </c>
      <c r="M1196" s="51">
        <f t="shared" si="57"/>
        <v>0</v>
      </c>
      <c r="N1196" s="51">
        <f t="shared" si="57"/>
        <v>0</v>
      </c>
      <c r="O1196" s="51">
        <f t="shared" si="57"/>
        <v>0</v>
      </c>
      <c r="P1196" s="51">
        <f t="shared" si="57"/>
        <v>0</v>
      </c>
      <c r="Q1196" s="51">
        <f t="shared" si="57"/>
        <v>0</v>
      </c>
      <c r="R1196" s="51">
        <f t="shared" si="57"/>
        <v>0</v>
      </c>
    </row>
    <row r="1197" spans="1:18" x14ac:dyDescent="0.25">
      <c r="A1197" s="17"/>
      <c r="B1197" s="52"/>
      <c r="C1197" s="17"/>
      <c r="D1197" s="17"/>
      <c r="E1197" s="17"/>
      <c r="F1197" s="17"/>
      <c r="G1197" s="17"/>
      <c r="H1197" s="17"/>
      <c r="I1197" s="16">
        <f>IF(B1197&gt;A_Stammdaten!$B$12,0,SUM(C1197,D1197,F1197,G1197)-SUM(E1197,H1197))</f>
        <v>0</v>
      </c>
      <c r="J1197" s="51">
        <f>HLOOKUP(A_Stammdaten!$B$12,$L$4:$R$2504,ROW(B1197)-3,FALSE)+IF(OR(B1197=0,A_Stammdaten!$B$12&lt;B1197),0,I1197*1/20)</f>
        <v>0</v>
      </c>
      <c r="K1197" s="51">
        <f>HLOOKUP(A_Stammdaten!$B$12,$L$4:$R$2504,ROW(B1197)-3,FALSE)</f>
        <v>0</v>
      </c>
      <c r="L1197" s="51">
        <f t="shared" si="56"/>
        <v>0</v>
      </c>
      <c r="M1197" s="51">
        <f t="shared" si="57"/>
        <v>0</v>
      </c>
      <c r="N1197" s="51">
        <f t="shared" si="57"/>
        <v>0</v>
      </c>
      <c r="O1197" s="51">
        <f t="shared" si="57"/>
        <v>0</v>
      </c>
      <c r="P1197" s="51">
        <f t="shared" si="57"/>
        <v>0</v>
      </c>
      <c r="Q1197" s="51">
        <f t="shared" si="57"/>
        <v>0</v>
      </c>
      <c r="R1197" s="51">
        <f t="shared" si="57"/>
        <v>0</v>
      </c>
    </row>
    <row r="1198" spans="1:18" x14ac:dyDescent="0.25">
      <c r="A1198" s="17"/>
      <c r="B1198" s="52"/>
      <c r="C1198" s="17"/>
      <c r="D1198" s="17"/>
      <c r="E1198" s="17"/>
      <c r="F1198" s="17"/>
      <c r="G1198" s="17"/>
      <c r="H1198" s="17"/>
      <c r="I1198" s="16">
        <f>IF(B1198&gt;A_Stammdaten!$B$12,0,SUM(C1198,D1198,F1198,G1198)-SUM(E1198,H1198))</f>
        <v>0</v>
      </c>
      <c r="J1198" s="51">
        <f>HLOOKUP(A_Stammdaten!$B$12,$L$4:$R$2504,ROW(B1198)-3,FALSE)+IF(OR(B1198=0,A_Stammdaten!$B$12&lt;B1198),0,I1198*1/20)</f>
        <v>0</v>
      </c>
      <c r="K1198" s="51">
        <f>HLOOKUP(A_Stammdaten!$B$12,$L$4:$R$2504,ROW(B1198)-3,FALSE)</f>
        <v>0</v>
      </c>
      <c r="L1198" s="51">
        <f t="shared" si="56"/>
        <v>0</v>
      </c>
      <c r="M1198" s="51">
        <f t="shared" si="57"/>
        <v>0</v>
      </c>
      <c r="N1198" s="51">
        <f t="shared" si="57"/>
        <v>0</v>
      </c>
      <c r="O1198" s="51">
        <f t="shared" si="57"/>
        <v>0</v>
      </c>
      <c r="P1198" s="51">
        <f t="shared" si="57"/>
        <v>0</v>
      </c>
      <c r="Q1198" s="51">
        <f t="shared" si="57"/>
        <v>0</v>
      </c>
      <c r="R1198" s="51">
        <f t="shared" si="57"/>
        <v>0</v>
      </c>
    </row>
    <row r="1199" spans="1:18" x14ac:dyDescent="0.25">
      <c r="A1199" s="17"/>
      <c r="B1199" s="52"/>
      <c r="C1199" s="17"/>
      <c r="D1199" s="17"/>
      <c r="E1199" s="17"/>
      <c r="F1199" s="17"/>
      <c r="G1199" s="17"/>
      <c r="H1199" s="17"/>
      <c r="I1199" s="16">
        <f>IF(B1199&gt;A_Stammdaten!$B$12,0,SUM(C1199,D1199,F1199,G1199)-SUM(E1199,H1199))</f>
        <v>0</v>
      </c>
      <c r="J1199" s="51">
        <f>HLOOKUP(A_Stammdaten!$B$12,$L$4:$R$2504,ROW(B1199)-3,FALSE)+IF(OR(B1199=0,A_Stammdaten!$B$12&lt;B1199),0,I1199*1/20)</f>
        <v>0</v>
      </c>
      <c r="K1199" s="51">
        <f>HLOOKUP(A_Stammdaten!$B$12,$L$4:$R$2504,ROW(B1199)-3,FALSE)</f>
        <v>0</v>
      </c>
      <c r="L1199" s="51">
        <f t="shared" si="56"/>
        <v>0</v>
      </c>
      <c r="M1199" s="51">
        <f t="shared" si="57"/>
        <v>0</v>
      </c>
      <c r="N1199" s="51">
        <f t="shared" si="57"/>
        <v>0</v>
      </c>
      <c r="O1199" s="51">
        <f t="shared" si="57"/>
        <v>0</v>
      </c>
      <c r="P1199" s="51">
        <f t="shared" si="57"/>
        <v>0</v>
      </c>
      <c r="Q1199" s="51">
        <f t="shared" si="57"/>
        <v>0</v>
      </c>
      <c r="R1199" s="51">
        <f t="shared" si="57"/>
        <v>0</v>
      </c>
    </row>
    <row r="1200" spans="1:18" x14ac:dyDescent="0.25">
      <c r="A1200" s="17"/>
      <c r="B1200" s="52"/>
      <c r="C1200" s="17"/>
      <c r="D1200" s="17"/>
      <c r="E1200" s="17"/>
      <c r="F1200" s="17"/>
      <c r="G1200" s="17"/>
      <c r="H1200" s="17"/>
      <c r="I1200" s="16">
        <f>IF(B1200&gt;A_Stammdaten!$B$12,0,SUM(C1200,D1200,F1200,G1200)-SUM(E1200,H1200))</f>
        <v>0</v>
      </c>
      <c r="J1200" s="51">
        <f>HLOOKUP(A_Stammdaten!$B$12,$L$4:$R$2504,ROW(B1200)-3,FALSE)+IF(OR(B1200=0,A_Stammdaten!$B$12&lt;B1200),0,I1200*1/20)</f>
        <v>0</v>
      </c>
      <c r="K1200" s="51">
        <f>HLOOKUP(A_Stammdaten!$B$12,$L$4:$R$2504,ROW(B1200)-3,FALSE)</f>
        <v>0</v>
      </c>
      <c r="L1200" s="51">
        <f t="shared" si="56"/>
        <v>0</v>
      </c>
      <c r="M1200" s="51">
        <f t="shared" si="57"/>
        <v>0</v>
      </c>
      <c r="N1200" s="51">
        <f t="shared" si="57"/>
        <v>0</v>
      </c>
      <c r="O1200" s="51">
        <f t="shared" si="57"/>
        <v>0</v>
      </c>
      <c r="P1200" s="51">
        <f t="shared" si="57"/>
        <v>0</v>
      </c>
      <c r="Q1200" s="51">
        <f t="shared" si="57"/>
        <v>0</v>
      </c>
      <c r="R1200" s="51">
        <f t="shared" si="57"/>
        <v>0</v>
      </c>
    </row>
    <row r="1201" spans="1:18" x14ac:dyDescent="0.25">
      <c r="A1201" s="17"/>
      <c r="B1201" s="52"/>
      <c r="C1201" s="17"/>
      <c r="D1201" s="17"/>
      <c r="E1201" s="17"/>
      <c r="F1201" s="17"/>
      <c r="G1201" s="17"/>
      <c r="H1201" s="17"/>
      <c r="I1201" s="16">
        <f>IF(B1201&gt;A_Stammdaten!$B$12,0,SUM(C1201,D1201,F1201,G1201)-SUM(E1201,H1201))</f>
        <v>0</v>
      </c>
      <c r="J1201" s="51">
        <f>HLOOKUP(A_Stammdaten!$B$12,$L$4:$R$2504,ROW(B1201)-3,FALSE)+IF(OR(B1201=0,A_Stammdaten!$B$12&lt;B1201),0,I1201*1/20)</f>
        <v>0</v>
      </c>
      <c r="K1201" s="51">
        <f>HLOOKUP(A_Stammdaten!$B$12,$L$4:$R$2504,ROW(B1201)-3,FALSE)</f>
        <v>0</v>
      </c>
      <c r="L1201" s="51">
        <f t="shared" si="56"/>
        <v>0</v>
      </c>
      <c r="M1201" s="51">
        <f t="shared" si="57"/>
        <v>0</v>
      </c>
      <c r="N1201" s="51">
        <f t="shared" si="57"/>
        <v>0</v>
      </c>
      <c r="O1201" s="51">
        <f t="shared" si="57"/>
        <v>0</v>
      </c>
      <c r="P1201" s="51">
        <f t="shared" si="57"/>
        <v>0</v>
      </c>
      <c r="Q1201" s="51">
        <f t="shared" si="57"/>
        <v>0</v>
      </c>
      <c r="R1201" s="51">
        <f t="shared" si="57"/>
        <v>0</v>
      </c>
    </row>
    <row r="1202" spans="1:18" x14ac:dyDescent="0.25">
      <c r="A1202" s="17"/>
      <c r="B1202" s="52"/>
      <c r="C1202" s="17"/>
      <c r="D1202" s="17"/>
      <c r="E1202" s="17"/>
      <c r="F1202" s="17"/>
      <c r="G1202" s="17"/>
      <c r="H1202" s="17"/>
      <c r="I1202" s="16">
        <f>IF(B1202&gt;A_Stammdaten!$B$12,0,SUM(C1202,D1202,F1202,G1202)-SUM(E1202,H1202))</f>
        <v>0</v>
      </c>
      <c r="J1202" s="51">
        <f>HLOOKUP(A_Stammdaten!$B$12,$L$4:$R$2504,ROW(B1202)-3,FALSE)+IF(OR(B1202=0,A_Stammdaten!$B$12&lt;B1202),0,I1202*1/20)</f>
        <v>0</v>
      </c>
      <c r="K1202" s="51">
        <f>HLOOKUP(A_Stammdaten!$B$12,$L$4:$R$2504,ROW(B1202)-3,FALSE)</f>
        <v>0</v>
      </c>
      <c r="L1202" s="51">
        <f t="shared" si="56"/>
        <v>0</v>
      </c>
      <c r="M1202" s="51">
        <f t="shared" si="57"/>
        <v>0</v>
      </c>
      <c r="N1202" s="51">
        <f t="shared" si="57"/>
        <v>0</v>
      </c>
      <c r="O1202" s="51">
        <f t="shared" si="57"/>
        <v>0</v>
      </c>
      <c r="P1202" s="51">
        <f t="shared" si="57"/>
        <v>0</v>
      </c>
      <c r="Q1202" s="51">
        <f t="shared" si="57"/>
        <v>0</v>
      </c>
      <c r="R1202" s="51">
        <f t="shared" si="57"/>
        <v>0</v>
      </c>
    </row>
    <row r="1203" spans="1:18" x14ac:dyDescent="0.25">
      <c r="A1203" s="17"/>
      <c r="B1203" s="52"/>
      <c r="C1203" s="17"/>
      <c r="D1203" s="17"/>
      <c r="E1203" s="17"/>
      <c r="F1203" s="17"/>
      <c r="G1203" s="17"/>
      <c r="H1203" s="17"/>
      <c r="I1203" s="16">
        <f>IF(B1203&gt;A_Stammdaten!$B$12,0,SUM(C1203,D1203,F1203,G1203)-SUM(E1203,H1203))</f>
        <v>0</v>
      </c>
      <c r="J1203" s="51">
        <f>HLOOKUP(A_Stammdaten!$B$12,$L$4:$R$2504,ROW(B1203)-3,FALSE)+IF(OR(B1203=0,A_Stammdaten!$B$12&lt;B1203),0,I1203*1/20)</f>
        <v>0</v>
      </c>
      <c r="K1203" s="51">
        <f>HLOOKUP(A_Stammdaten!$B$12,$L$4:$R$2504,ROW(B1203)-3,FALSE)</f>
        <v>0</v>
      </c>
      <c r="L1203" s="51">
        <f t="shared" si="56"/>
        <v>0</v>
      </c>
      <c r="M1203" s="51">
        <f t="shared" si="57"/>
        <v>0</v>
      </c>
      <c r="N1203" s="51">
        <f t="shared" si="57"/>
        <v>0</v>
      </c>
      <c r="O1203" s="51">
        <f t="shared" si="57"/>
        <v>0</v>
      </c>
      <c r="P1203" s="51">
        <f t="shared" si="57"/>
        <v>0</v>
      </c>
      <c r="Q1203" s="51">
        <f t="shared" si="57"/>
        <v>0</v>
      </c>
      <c r="R1203" s="51">
        <f t="shared" si="57"/>
        <v>0</v>
      </c>
    </row>
    <row r="1204" spans="1:18" x14ac:dyDescent="0.25">
      <c r="A1204" s="17"/>
      <c r="B1204" s="52"/>
      <c r="C1204" s="17"/>
      <c r="D1204" s="17"/>
      <c r="E1204" s="17"/>
      <c r="F1204" s="17"/>
      <c r="G1204" s="17"/>
      <c r="H1204" s="17"/>
      <c r="I1204" s="16">
        <f>IF(B1204&gt;A_Stammdaten!$B$12,0,SUM(C1204,D1204,F1204,G1204)-SUM(E1204,H1204))</f>
        <v>0</v>
      </c>
      <c r="J1204" s="51">
        <f>HLOOKUP(A_Stammdaten!$B$12,$L$4:$R$2504,ROW(B1204)-3,FALSE)+IF(OR(B1204=0,A_Stammdaten!$B$12&lt;B1204),0,I1204*1/20)</f>
        <v>0</v>
      </c>
      <c r="K1204" s="51">
        <f>HLOOKUP(A_Stammdaten!$B$12,$L$4:$R$2504,ROW(B1204)-3,FALSE)</f>
        <v>0</v>
      </c>
      <c r="L1204" s="51">
        <f t="shared" si="56"/>
        <v>0</v>
      </c>
      <c r="M1204" s="51">
        <f t="shared" si="57"/>
        <v>0</v>
      </c>
      <c r="N1204" s="51">
        <f t="shared" si="57"/>
        <v>0</v>
      </c>
      <c r="O1204" s="51">
        <f t="shared" si="57"/>
        <v>0</v>
      </c>
      <c r="P1204" s="51">
        <f t="shared" si="57"/>
        <v>0</v>
      </c>
      <c r="Q1204" s="51">
        <f t="shared" si="57"/>
        <v>0</v>
      </c>
      <c r="R1204" s="51">
        <f t="shared" si="57"/>
        <v>0</v>
      </c>
    </row>
    <row r="1205" spans="1:18" x14ac:dyDescent="0.25">
      <c r="A1205" s="17"/>
      <c r="B1205" s="52"/>
      <c r="C1205" s="17"/>
      <c r="D1205" s="17"/>
      <c r="E1205" s="17"/>
      <c r="F1205" s="17"/>
      <c r="G1205" s="17"/>
      <c r="H1205" s="17"/>
      <c r="I1205" s="16">
        <f>IF(B1205&gt;A_Stammdaten!$B$12,0,SUM(C1205,D1205,F1205,G1205)-SUM(E1205,H1205))</f>
        <v>0</v>
      </c>
      <c r="J1205" s="51">
        <f>HLOOKUP(A_Stammdaten!$B$12,$L$4:$R$2504,ROW(B1205)-3,FALSE)+IF(OR(B1205=0,A_Stammdaten!$B$12&lt;B1205),0,I1205*1/20)</f>
        <v>0</v>
      </c>
      <c r="K1205" s="51">
        <f>HLOOKUP(A_Stammdaten!$B$12,$L$4:$R$2504,ROW(B1205)-3,FALSE)</f>
        <v>0</v>
      </c>
      <c r="L1205" s="51">
        <f t="shared" si="56"/>
        <v>0</v>
      </c>
      <c r="M1205" s="51">
        <f t="shared" si="57"/>
        <v>0</v>
      </c>
      <c r="N1205" s="51">
        <f t="shared" si="57"/>
        <v>0</v>
      </c>
      <c r="O1205" s="51">
        <f t="shared" si="57"/>
        <v>0</v>
      </c>
      <c r="P1205" s="51">
        <f t="shared" si="57"/>
        <v>0</v>
      </c>
      <c r="Q1205" s="51">
        <f t="shared" si="57"/>
        <v>0</v>
      </c>
      <c r="R1205" s="51">
        <f t="shared" si="57"/>
        <v>0</v>
      </c>
    </row>
    <row r="1206" spans="1:18" x14ac:dyDescent="0.25">
      <c r="A1206" s="17"/>
      <c r="B1206" s="52"/>
      <c r="C1206" s="17"/>
      <c r="D1206" s="17"/>
      <c r="E1206" s="17"/>
      <c r="F1206" s="17"/>
      <c r="G1206" s="17"/>
      <c r="H1206" s="17"/>
      <c r="I1206" s="16">
        <f>IF(B1206&gt;A_Stammdaten!$B$12,0,SUM(C1206,D1206,F1206,G1206)-SUM(E1206,H1206))</f>
        <v>0</v>
      </c>
      <c r="J1206" s="51">
        <f>HLOOKUP(A_Stammdaten!$B$12,$L$4:$R$2504,ROW(B1206)-3,FALSE)+IF(OR(B1206=0,A_Stammdaten!$B$12&lt;B1206),0,I1206*1/20)</f>
        <v>0</v>
      </c>
      <c r="K1206" s="51">
        <f>HLOOKUP(A_Stammdaten!$B$12,$L$4:$R$2504,ROW(B1206)-3,FALSE)</f>
        <v>0</v>
      </c>
      <c r="L1206" s="51">
        <f t="shared" si="56"/>
        <v>0</v>
      </c>
      <c r="M1206" s="51">
        <f t="shared" si="57"/>
        <v>0</v>
      </c>
      <c r="N1206" s="51">
        <f t="shared" si="57"/>
        <v>0</v>
      </c>
      <c r="O1206" s="51">
        <f t="shared" si="57"/>
        <v>0</v>
      </c>
      <c r="P1206" s="51">
        <f t="shared" si="57"/>
        <v>0</v>
      </c>
      <c r="Q1206" s="51">
        <f t="shared" si="57"/>
        <v>0</v>
      </c>
      <c r="R1206" s="51">
        <f t="shared" si="57"/>
        <v>0</v>
      </c>
    </row>
    <row r="1207" spans="1:18" x14ac:dyDescent="0.25">
      <c r="A1207" s="17"/>
      <c r="B1207" s="52"/>
      <c r="C1207" s="17"/>
      <c r="D1207" s="17"/>
      <c r="E1207" s="17"/>
      <c r="F1207" s="17"/>
      <c r="G1207" s="17"/>
      <c r="H1207" s="17"/>
      <c r="I1207" s="16">
        <f>IF(B1207&gt;A_Stammdaten!$B$12,0,SUM(C1207,D1207,F1207,G1207)-SUM(E1207,H1207))</f>
        <v>0</v>
      </c>
      <c r="J1207" s="51">
        <f>HLOOKUP(A_Stammdaten!$B$12,$L$4:$R$2504,ROW(B1207)-3,FALSE)+IF(OR(B1207=0,A_Stammdaten!$B$12&lt;B1207),0,I1207*1/20)</f>
        <v>0</v>
      </c>
      <c r="K1207" s="51">
        <f>HLOOKUP(A_Stammdaten!$B$12,$L$4:$R$2504,ROW(B1207)-3,FALSE)</f>
        <v>0</v>
      </c>
      <c r="L1207" s="51">
        <f t="shared" si="56"/>
        <v>0</v>
      </c>
      <c r="M1207" s="51">
        <f t="shared" si="57"/>
        <v>0</v>
      </c>
      <c r="N1207" s="51">
        <f t="shared" si="57"/>
        <v>0</v>
      </c>
      <c r="O1207" s="51">
        <f t="shared" si="57"/>
        <v>0</v>
      </c>
      <c r="P1207" s="51">
        <f t="shared" si="57"/>
        <v>0</v>
      </c>
      <c r="Q1207" s="51">
        <f t="shared" si="57"/>
        <v>0</v>
      </c>
      <c r="R1207" s="51">
        <f t="shared" si="57"/>
        <v>0</v>
      </c>
    </row>
    <row r="1208" spans="1:18" x14ac:dyDescent="0.25">
      <c r="A1208" s="17"/>
      <c r="B1208" s="52"/>
      <c r="C1208" s="17"/>
      <c r="D1208" s="17"/>
      <c r="E1208" s="17"/>
      <c r="F1208" s="17"/>
      <c r="G1208" s="17"/>
      <c r="H1208" s="17"/>
      <c r="I1208" s="16">
        <f>IF(B1208&gt;A_Stammdaten!$B$12,0,SUM(C1208,D1208,F1208,G1208)-SUM(E1208,H1208))</f>
        <v>0</v>
      </c>
      <c r="J1208" s="51">
        <f>HLOOKUP(A_Stammdaten!$B$12,$L$4:$R$2504,ROW(B1208)-3,FALSE)+IF(OR(B1208=0,A_Stammdaten!$B$12&lt;B1208),0,I1208*1/20)</f>
        <v>0</v>
      </c>
      <c r="K1208" s="51">
        <f>HLOOKUP(A_Stammdaten!$B$12,$L$4:$R$2504,ROW(B1208)-3,FALSE)</f>
        <v>0</v>
      </c>
      <c r="L1208" s="51">
        <f t="shared" si="56"/>
        <v>0</v>
      </c>
      <c r="M1208" s="51">
        <f t="shared" si="57"/>
        <v>0</v>
      </c>
      <c r="N1208" s="51">
        <f t="shared" si="57"/>
        <v>0</v>
      </c>
      <c r="O1208" s="51">
        <f t="shared" si="57"/>
        <v>0</v>
      </c>
      <c r="P1208" s="51">
        <f t="shared" si="57"/>
        <v>0</v>
      </c>
      <c r="Q1208" s="51">
        <f t="shared" si="57"/>
        <v>0</v>
      </c>
      <c r="R1208" s="51">
        <f t="shared" si="57"/>
        <v>0</v>
      </c>
    </row>
    <row r="1209" spans="1:18" x14ac:dyDescent="0.25">
      <c r="A1209" s="17"/>
      <c r="B1209" s="52"/>
      <c r="C1209" s="17"/>
      <c r="D1209" s="17"/>
      <c r="E1209" s="17"/>
      <c r="F1209" s="17"/>
      <c r="G1209" s="17"/>
      <c r="H1209" s="17"/>
      <c r="I1209" s="16">
        <f>IF(B1209&gt;A_Stammdaten!$B$12,0,SUM(C1209,D1209,F1209,G1209)-SUM(E1209,H1209))</f>
        <v>0</v>
      </c>
      <c r="J1209" s="51">
        <f>HLOOKUP(A_Stammdaten!$B$12,$L$4:$R$2504,ROW(B1209)-3,FALSE)+IF(OR(B1209=0,A_Stammdaten!$B$12&lt;B1209),0,I1209*1/20)</f>
        <v>0</v>
      </c>
      <c r="K1209" s="51">
        <f>HLOOKUP(A_Stammdaten!$B$12,$L$4:$R$2504,ROW(B1209)-3,FALSE)</f>
        <v>0</v>
      </c>
      <c r="L1209" s="51">
        <f t="shared" si="56"/>
        <v>0</v>
      </c>
      <c r="M1209" s="51">
        <f t="shared" si="57"/>
        <v>0</v>
      </c>
      <c r="N1209" s="51">
        <f t="shared" si="57"/>
        <v>0</v>
      </c>
      <c r="O1209" s="51">
        <f t="shared" si="57"/>
        <v>0</v>
      </c>
      <c r="P1209" s="51">
        <f t="shared" si="57"/>
        <v>0</v>
      </c>
      <c r="Q1209" s="51">
        <f t="shared" si="57"/>
        <v>0</v>
      </c>
      <c r="R1209" s="51">
        <f t="shared" si="57"/>
        <v>0</v>
      </c>
    </row>
    <row r="1210" spans="1:18" x14ac:dyDescent="0.25">
      <c r="A1210" s="17"/>
      <c r="B1210" s="52"/>
      <c r="C1210" s="17"/>
      <c r="D1210" s="17"/>
      <c r="E1210" s="17"/>
      <c r="F1210" s="17"/>
      <c r="G1210" s="17"/>
      <c r="H1210" s="17"/>
      <c r="I1210" s="16">
        <f>IF(B1210&gt;A_Stammdaten!$B$12,0,SUM(C1210,D1210,F1210,G1210)-SUM(E1210,H1210))</f>
        <v>0</v>
      </c>
      <c r="J1210" s="51">
        <f>HLOOKUP(A_Stammdaten!$B$12,$L$4:$R$2504,ROW(B1210)-3,FALSE)+IF(OR(B1210=0,A_Stammdaten!$B$12&lt;B1210),0,I1210*1/20)</f>
        <v>0</v>
      </c>
      <c r="K1210" s="51">
        <f>HLOOKUP(A_Stammdaten!$B$12,$L$4:$R$2504,ROW(B1210)-3,FALSE)</f>
        <v>0</v>
      </c>
      <c r="L1210" s="51">
        <f t="shared" si="56"/>
        <v>0</v>
      </c>
      <c r="M1210" s="51">
        <f t="shared" si="57"/>
        <v>0</v>
      </c>
      <c r="N1210" s="51">
        <f t="shared" si="57"/>
        <v>0</v>
      </c>
      <c r="O1210" s="51">
        <f t="shared" si="57"/>
        <v>0</v>
      </c>
      <c r="P1210" s="51">
        <f t="shared" si="57"/>
        <v>0</v>
      </c>
      <c r="Q1210" s="51">
        <f t="shared" si="57"/>
        <v>0</v>
      </c>
      <c r="R1210" s="51">
        <f t="shared" si="57"/>
        <v>0</v>
      </c>
    </row>
    <row r="1211" spans="1:18" x14ac:dyDescent="0.25">
      <c r="A1211" s="17"/>
      <c r="B1211" s="52"/>
      <c r="C1211" s="17"/>
      <c r="D1211" s="17"/>
      <c r="E1211" s="17"/>
      <c r="F1211" s="17"/>
      <c r="G1211" s="17"/>
      <c r="H1211" s="17"/>
      <c r="I1211" s="16">
        <f>IF(B1211&gt;A_Stammdaten!$B$12,0,SUM(C1211,D1211,F1211,G1211)-SUM(E1211,H1211))</f>
        <v>0</v>
      </c>
      <c r="J1211" s="51">
        <f>HLOOKUP(A_Stammdaten!$B$12,$L$4:$R$2504,ROW(B1211)-3,FALSE)+IF(OR(B1211=0,A_Stammdaten!$B$12&lt;B1211),0,I1211*1/20)</f>
        <v>0</v>
      </c>
      <c r="K1211" s="51">
        <f>HLOOKUP(A_Stammdaten!$B$12,$L$4:$R$2504,ROW(B1211)-3,FALSE)</f>
        <v>0</v>
      </c>
      <c r="L1211" s="51">
        <f t="shared" si="56"/>
        <v>0</v>
      </c>
      <c r="M1211" s="51">
        <f t="shared" si="57"/>
        <v>0</v>
      </c>
      <c r="N1211" s="51">
        <f t="shared" si="57"/>
        <v>0</v>
      </c>
      <c r="O1211" s="51">
        <f t="shared" si="57"/>
        <v>0</v>
      </c>
      <c r="P1211" s="51">
        <f t="shared" si="57"/>
        <v>0</v>
      </c>
      <c r="Q1211" s="51">
        <f t="shared" si="57"/>
        <v>0</v>
      </c>
      <c r="R1211" s="51">
        <f t="shared" si="57"/>
        <v>0</v>
      </c>
    </row>
    <row r="1212" spans="1:18" x14ac:dyDescent="0.25">
      <c r="A1212" s="17"/>
      <c r="B1212" s="52"/>
      <c r="C1212" s="17"/>
      <c r="D1212" s="17"/>
      <c r="E1212" s="17"/>
      <c r="F1212" s="17"/>
      <c r="G1212" s="17"/>
      <c r="H1212" s="17"/>
      <c r="I1212" s="16">
        <f>IF(B1212&gt;A_Stammdaten!$B$12,0,SUM(C1212,D1212,F1212,G1212)-SUM(E1212,H1212))</f>
        <v>0</v>
      </c>
      <c r="J1212" s="51">
        <f>HLOOKUP(A_Stammdaten!$B$12,$L$4:$R$2504,ROW(B1212)-3,FALSE)+IF(OR(B1212=0,A_Stammdaten!$B$12&lt;B1212),0,I1212*1/20)</f>
        <v>0</v>
      </c>
      <c r="K1212" s="51">
        <f>HLOOKUP(A_Stammdaten!$B$12,$L$4:$R$2504,ROW(B1212)-3,FALSE)</f>
        <v>0</v>
      </c>
      <c r="L1212" s="51">
        <f t="shared" si="56"/>
        <v>0</v>
      </c>
      <c r="M1212" s="51">
        <f t="shared" si="57"/>
        <v>0</v>
      </c>
      <c r="N1212" s="51">
        <f t="shared" si="57"/>
        <v>0</v>
      </c>
      <c r="O1212" s="51">
        <f t="shared" si="57"/>
        <v>0</v>
      </c>
      <c r="P1212" s="51">
        <f t="shared" si="57"/>
        <v>0</v>
      </c>
      <c r="Q1212" s="51">
        <f t="shared" si="57"/>
        <v>0</v>
      </c>
      <c r="R1212" s="51">
        <f t="shared" si="57"/>
        <v>0</v>
      </c>
    </row>
    <row r="1213" spans="1:18" x14ac:dyDescent="0.25">
      <c r="A1213" s="17"/>
      <c r="B1213" s="52"/>
      <c r="C1213" s="17"/>
      <c r="D1213" s="17"/>
      <c r="E1213" s="17"/>
      <c r="F1213" s="17"/>
      <c r="G1213" s="17"/>
      <c r="H1213" s="17"/>
      <c r="I1213" s="16">
        <f>IF(B1213&gt;A_Stammdaten!$B$12,0,SUM(C1213,D1213,F1213,G1213)-SUM(E1213,H1213))</f>
        <v>0</v>
      </c>
      <c r="J1213" s="51">
        <f>HLOOKUP(A_Stammdaten!$B$12,$L$4:$R$2504,ROW(B1213)-3,FALSE)+IF(OR(B1213=0,A_Stammdaten!$B$12&lt;B1213),0,I1213*1/20)</f>
        <v>0</v>
      </c>
      <c r="K1213" s="51">
        <f>HLOOKUP(A_Stammdaten!$B$12,$L$4:$R$2504,ROW(B1213)-3,FALSE)</f>
        <v>0</v>
      </c>
      <c r="L1213" s="51">
        <f t="shared" si="56"/>
        <v>0</v>
      </c>
      <c r="M1213" s="51">
        <f t="shared" si="57"/>
        <v>0</v>
      </c>
      <c r="N1213" s="51">
        <f t="shared" si="57"/>
        <v>0</v>
      </c>
      <c r="O1213" s="51">
        <f t="shared" si="57"/>
        <v>0</v>
      </c>
      <c r="P1213" s="51">
        <f t="shared" si="57"/>
        <v>0</v>
      </c>
      <c r="Q1213" s="51">
        <f t="shared" si="57"/>
        <v>0</v>
      </c>
      <c r="R1213" s="51">
        <f t="shared" si="57"/>
        <v>0</v>
      </c>
    </row>
    <row r="1214" spans="1:18" x14ac:dyDescent="0.25">
      <c r="A1214" s="17"/>
      <c r="B1214" s="52"/>
      <c r="C1214" s="17"/>
      <c r="D1214" s="17"/>
      <c r="E1214" s="17"/>
      <c r="F1214" s="17"/>
      <c r="G1214" s="17"/>
      <c r="H1214" s="17"/>
      <c r="I1214" s="16">
        <f>IF(B1214&gt;A_Stammdaten!$B$12,0,SUM(C1214,D1214,F1214,G1214)-SUM(E1214,H1214))</f>
        <v>0</v>
      </c>
      <c r="J1214" s="51">
        <f>HLOOKUP(A_Stammdaten!$B$12,$L$4:$R$2504,ROW(B1214)-3,FALSE)+IF(OR(B1214=0,A_Stammdaten!$B$12&lt;B1214),0,I1214*1/20)</f>
        <v>0</v>
      </c>
      <c r="K1214" s="51">
        <f>HLOOKUP(A_Stammdaten!$B$12,$L$4:$R$2504,ROW(B1214)-3,FALSE)</f>
        <v>0</v>
      </c>
      <c r="L1214" s="51">
        <f t="shared" si="56"/>
        <v>0</v>
      </c>
      <c r="M1214" s="51">
        <f t="shared" si="57"/>
        <v>0</v>
      </c>
      <c r="N1214" s="51">
        <f t="shared" si="57"/>
        <v>0</v>
      </c>
      <c r="O1214" s="51">
        <f t="shared" si="57"/>
        <v>0</v>
      </c>
      <c r="P1214" s="51">
        <f t="shared" si="57"/>
        <v>0</v>
      </c>
      <c r="Q1214" s="51">
        <f t="shared" si="57"/>
        <v>0</v>
      </c>
      <c r="R1214" s="51">
        <f t="shared" si="57"/>
        <v>0</v>
      </c>
    </row>
    <row r="1215" spans="1:18" x14ac:dyDescent="0.25">
      <c r="A1215" s="17"/>
      <c r="B1215" s="52"/>
      <c r="C1215" s="17"/>
      <c r="D1215" s="17"/>
      <c r="E1215" s="17"/>
      <c r="F1215" s="17"/>
      <c r="G1215" s="17"/>
      <c r="H1215" s="17"/>
      <c r="I1215" s="16">
        <f>IF(B1215&gt;A_Stammdaten!$B$12,0,SUM(C1215,D1215,F1215,G1215)-SUM(E1215,H1215))</f>
        <v>0</v>
      </c>
      <c r="J1215" s="51">
        <f>HLOOKUP(A_Stammdaten!$B$12,$L$4:$R$2504,ROW(B1215)-3,FALSE)+IF(OR(B1215=0,A_Stammdaten!$B$12&lt;B1215),0,I1215*1/20)</f>
        <v>0</v>
      </c>
      <c r="K1215" s="51">
        <f>HLOOKUP(A_Stammdaten!$B$12,$L$4:$R$2504,ROW(B1215)-3,FALSE)</f>
        <v>0</v>
      </c>
      <c r="L1215" s="51">
        <f t="shared" si="56"/>
        <v>0</v>
      </c>
      <c r="M1215" s="51">
        <f t="shared" si="57"/>
        <v>0</v>
      </c>
      <c r="N1215" s="51">
        <f t="shared" si="57"/>
        <v>0</v>
      </c>
      <c r="O1215" s="51">
        <f t="shared" si="57"/>
        <v>0</v>
      </c>
      <c r="P1215" s="51">
        <f t="shared" si="57"/>
        <v>0</v>
      </c>
      <c r="Q1215" s="51">
        <f t="shared" si="57"/>
        <v>0</v>
      </c>
      <c r="R1215" s="51">
        <f t="shared" si="57"/>
        <v>0</v>
      </c>
    </row>
    <row r="1216" spans="1:18" x14ac:dyDescent="0.25">
      <c r="A1216" s="17"/>
      <c r="B1216" s="52"/>
      <c r="C1216" s="17"/>
      <c r="D1216" s="17"/>
      <c r="E1216" s="17"/>
      <c r="F1216" s="17"/>
      <c r="G1216" s="17"/>
      <c r="H1216" s="17"/>
      <c r="I1216" s="16">
        <f>IF(B1216&gt;A_Stammdaten!$B$12,0,SUM(C1216,D1216,F1216,G1216)-SUM(E1216,H1216))</f>
        <v>0</v>
      </c>
      <c r="J1216" s="51">
        <f>HLOOKUP(A_Stammdaten!$B$12,$L$4:$R$2504,ROW(B1216)-3,FALSE)+IF(OR(B1216=0,A_Stammdaten!$B$12&lt;B1216),0,I1216*1/20)</f>
        <v>0</v>
      </c>
      <c r="K1216" s="51">
        <f>HLOOKUP(A_Stammdaten!$B$12,$L$4:$R$2504,ROW(B1216)-3,FALSE)</f>
        <v>0</v>
      </c>
      <c r="L1216" s="51">
        <f t="shared" ref="L1216:L1279" si="58">IF(OR($I1216=0,L$4&lt;$B1216,$B1216=0,20-(L$4-$B1216)=0),0,$I1216*(19-(L$4-$B1216))/20)</f>
        <v>0</v>
      </c>
      <c r="M1216" s="51">
        <f t="shared" si="57"/>
        <v>0</v>
      </c>
      <c r="N1216" s="51">
        <f t="shared" si="57"/>
        <v>0</v>
      </c>
      <c r="O1216" s="51">
        <f t="shared" si="57"/>
        <v>0</v>
      </c>
      <c r="P1216" s="51">
        <f t="shared" si="57"/>
        <v>0</v>
      </c>
      <c r="Q1216" s="51">
        <f t="shared" si="57"/>
        <v>0</v>
      </c>
      <c r="R1216" s="51">
        <f t="shared" si="57"/>
        <v>0</v>
      </c>
    </row>
    <row r="1217" spans="1:18" x14ac:dyDescent="0.25">
      <c r="A1217" s="17"/>
      <c r="B1217" s="52"/>
      <c r="C1217" s="17"/>
      <c r="D1217" s="17"/>
      <c r="E1217" s="17"/>
      <c r="F1217" s="17"/>
      <c r="G1217" s="17"/>
      <c r="H1217" s="17"/>
      <c r="I1217" s="16">
        <f>IF(B1217&gt;A_Stammdaten!$B$12,0,SUM(C1217,D1217,F1217,G1217)-SUM(E1217,H1217))</f>
        <v>0</v>
      </c>
      <c r="J1217" s="51">
        <f>HLOOKUP(A_Stammdaten!$B$12,$L$4:$R$2504,ROW(B1217)-3,FALSE)+IF(OR(B1217=0,A_Stammdaten!$B$12&lt;B1217),0,I1217*1/20)</f>
        <v>0</v>
      </c>
      <c r="K1217" s="51">
        <f>HLOOKUP(A_Stammdaten!$B$12,$L$4:$R$2504,ROW(B1217)-3,FALSE)</f>
        <v>0</v>
      </c>
      <c r="L1217" s="51">
        <f t="shared" si="58"/>
        <v>0</v>
      </c>
      <c r="M1217" s="51">
        <f t="shared" si="57"/>
        <v>0</v>
      </c>
      <c r="N1217" s="51">
        <f t="shared" si="57"/>
        <v>0</v>
      </c>
      <c r="O1217" s="51">
        <f t="shared" si="57"/>
        <v>0</v>
      </c>
      <c r="P1217" s="51">
        <f t="shared" si="57"/>
        <v>0</v>
      </c>
      <c r="Q1217" s="51">
        <f t="shared" si="57"/>
        <v>0</v>
      </c>
      <c r="R1217" s="51">
        <f t="shared" si="57"/>
        <v>0</v>
      </c>
    </row>
    <row r="1218" spans="1:18" x14ac:dyDescent="0.25">
      <c r="A1218" s="17"/>
      <c r="B1218" s="52"/>
      <c r="C1218" s="17"/>
      <c r="D1218" s="17"/>
      <c r="E1218" s="17"/>
      <c r="F1218" s="17"/>
      <c r="G1218" s="17"/>
      <c r="H1218" s="17"/>
      <c r="I1218" s="16">
        <f>IF(B1218&gt;A_Stammdaten!$B$12,0,SUM(C1218,D1218,F1218,G1218)-SUM(E1218,H1218))</f>
        <v>0</v>
      </c>
      <c r="J1218" s="51">
        <f>HLOOKUP(A_Stammdaten!$B$12,$L$4:$R$2504,ROW(B1218)-3,FALSE)+IF(OR(B1218=0,A_Stammdaten!$B$12&lt;B1218),0,I1218*1/20)</f>
        <v>0</v>
      </c>
      <c r="K1218" s="51">
        <f>HLOOKUP(A_Stammdaten!$B$12,$L$4:$R$2504,ROW(B1218)-3,FALSE)</f>
        <v>0</v>
      </c>
      <c r="L1218" s="51">
        <f t="shared" si="58"/>
        <v>0</v>
      </c>
      <c r="M1218" s="51">
        <f t="shared" si="57"/>
        <v>0</v>
      </c>
      <c r="N1218" s="51">
        <f t="shared" si="57"/>
        <v>0</v>
      </c>
      <c r="O1218" s="51">
        <f t="shared" si="57"/>
        <v>0</v>
      </c>
      <c r="P1218" s="51">
        <f t="shared" si="57"/>
        <v>0</v>
      </c>
      <c r="Q1218" s="51">
        <f t="shared" si="57"/>
        <v>0</v>
      </c>
      <c r="R1218" s="51">
        <f t="shared" si="57"/>
        <v>0</v>
      </c>
    </row>
    <row r="1219" spans="1:18" x14ac:dyDescent="0.25">
      <c r="A1219" s="17"/>
      <c r="B1219" s="52"/>
      <c r="C1219" s="17"/>
      <c r="D1219" s="17"/>
      <c r="E1219" s="17"/>
      <c r="F1219" s="17"/>
      <c r="G1219" s="17"/>
      <c r="H1219" s="17"/>
      <c r="I1219" s="16">
        <f>IF(B1219&gt;A_Stammdaten!$B$12,0,SUM(C1219,D1219,F1219,G1219)-SUM(E1219,H1219))</f>
        <v>0</v>
      </c>
      <c r="J1219" s="51">
        <f>HLOOKUP(A_Stammdaten!$B$12,$L$4:$R$2504,ROW(B1219)-3,FALSE)+IF(OR(B1219=0,A_Stammdaten!$B$12&lt;B1219),0,I1219*1/20)</f>
        <v>0</v>
      </c>
      <c r="K1219" s="51">
        <f>HLOOKUP(A_Stammdaten!$B$12,$L$4:$R$2504,ROW(B1219)-3,FALSE)</f>
        <v>0</v>
      </c>
      <c r="L1219" s="51">
        <f t="shared" si="58"/>
        <v>0</v>
      </c>
      <c r="M1219" s="51">
        <f t="shared" si="57"/>
        <v>0</v>
      </c>
      <c r="N1219" s="51">
        <f t="shared" si="57"/>
        <v>0</v>
      </c>
      <c r="O1219" s="51">
        <f t="shared" si="57"/>
        <v>0</v>
      </c>
      <c r="P1219" s="51">
        <f t="shared" si="57"/>
        <v>0</v>
      </c>
      <c r="Q1219" s="51">
        <f t="shared" si="57"/>
        <v>0</v>
      </c>
      <c r="R1219" s="51">
        <f t="shared" si="57"/>
        <v>0</v>
      </c>
    </row>
    <row r="1220" spans="1:18" x14ac:dyDescent="0.25">
      <c r="A1220" s="17"/>
      <c r="B1220" s="52"/>
      <c r="C1220" s="17"/>
      <c r="D1220" s="17"/>
      <c r="E1220" s="17"/>
      <c r="F1220" s="17"/>
      <c r="G1220" s="17"/>
      <c r="H1220" s="17"/>
      <c r="I1220" s="16">
        <f>IF(B1220&gt;A_Stammdaten!$B$12,0,SUM(C1220,D1220,F1220,G1220)-SUM(E1220,H1220))</f>
        <v>0</v>
      </c>
      <c r="J1220" s="51">
        <f>HLOOKUP(A_Stammdaten!$B$12,$L$4:$R$2504,ROW(B1220)-3,FALSE)+IF(OR(B1220=0,A_Stammdaten!$B$12&lt;B1220),0,I1220*1/20)</f>
        <v>0</v>
      </c>
      <c r="K1220" s="51">
        <f>HLOOKUP(A_Stammdaten!$B$12,$L$4:$R$2504,ROW(B1220)-3,FALSE)</f>
        <v>0</v>
      </c>
      <c r="L1220" s="51">
        <f t="shared" si="58"/>
        <v>0</v>
      </c>
      <c r="M1220" s="51">
        <f t="shared" si="57"/>
        <v>0</v>
      </c>
      <c r="N1220" s="51">
        <f t="shared" si="57"/>
        <v>0</v>
      </c>
      <c r="O1220" s="51">
        <f t="shared" si="57"/>
        <v>0</v>
      </c>
      <c r="P1220" s="51">
        <f t="shared" si="57"/>
        <v>0</v>
      </c>
      <c r="Q1220" s="51">
        <f t="shared" si="57"/>
        <v>0</v>
      </c>
      <c r="R1220" s="51">
        <f t="shared" si="57"/>
        <v>0</v>
      </c>
    </row>
    <row r="1221" spans="1:18" x14ac:dyDescent="0.25">
      <c r="A1221" s="17"/>
      <c r="B1221" s="52"/>
      <c r="C1221" s="17"/>
      <c r="D1221" s="17"/>
      <c r="E1221" s="17"/>
      <c r="F1221" s="17"/>
      <c r="G1221" s="17"/>
      <c r="H1221" s="17"/>
      <c r="I1221" s="16">
        <f>IF(B1221&gt;A_Stammdaten!$B$12,0,SUM(C1221,D1221,F1221,G1221)-SUM(E1221,H1221))</f>
        <v>0</v>
      </c>
      <c r="J1221" s="51">
        <f>HLOOKUP(A_Stammdaten!$B$12,$L$4:$R$2504,ROW(B1221)-3,FALSE)+IF(OR(B1221=0,A_Stammdaten!$B$12&lt;B1221),0,I1221*1/20)</f>
        <v>0</v>
      </c>
      <c r="K1221" s="51">
        <f>HLOOKUP(A_Stammdaten!$B$12,$L$4:$R$2504,ROW(B1221)-3,FALSE)</f>
        <v>0</v>
      </c>
      <c r="L1221" s="51">
        <f t="shared" si="58"/>
        <v>0</v>
      </c>
      <c r="M1221" s="51">
        <f t="shared" si="57"/>
        <v>0</v>
      </c>
      <c r="N1221" s="51">
        <f t="shared" si="57"/>
        <v>0</v>
      </c>
      <c r="O1221" s="51">
        <f t="shared" si="57"/>
        <v>0</v>
      </c>
      <c r="P1221" s="51">
        <f t="shared" si="57"/>
        <v>0</v>
      </c>
      <c r="Q1221" s="51">
        <f t="shared" si="57"/>
        <v>0</v>
      </c>
      <c r="R1221" s="51">
        <f t="shared" si="57"/>
        <v>0</v>
      </c>
    </row>
    <row r="1222" spans="1:18" x14ac:dyDescent="0.25">
      <c r="A1222" s="17"/>
      <c r="B1222" s="52"/>
      <c r="C1222" s="17"/>
      <c r="D1222" s="17"/>
      <c r="E1222" s="17"/>
      <c r="F1222" s="17"/>
      <c r="G1222" s="17"/>
      <c r="H1222" s="17"/>
      <c r="I1222" s="16">
        <f>IF(B1222&gt;A_Stammdaten!$B$12,0,SUM(C1222,D1222,F1222,G1222)-SUM(E1222,H1222))</f>
        <v>0</v>
      </c>
      <c r="J1222" s="51">
        <f>HLOOKUP(A_Stammdaten!$B$12,$L$4:$R$2504,ROW(B1222)-3,FALSE)+IF(OR(B1222=0,A_Stammdaten!$B$12&lt;B1222),0,I1222*1/20)</f>
        <v>0</v>
      </c>
      <c r="K1222" s="51">
        <f>HLOOKUP(A_Stammdaten!$B$12,$L$4:$R$2504,ROW(B1222)-3,FALSE)</f>
        <v>0</v>
      </c>
      <c r="L1222" s="51">
        <f t="shared" si="58"/>
        <v>0</v>
      </c>
      <c r="M1222" s="51">
        <f t="shared" si="57"/>
        <v>0</v>
      </c>
      <c r="N1222" s="51">
        <f t="shared" si="57"/>
        <v>0</v>
      </c>
      <c r="O1222" s="51">
        <f t="shared" si="57"/>
        <v>0</v>
      </c>
      <c r="P1222" s="51">
        <f t="shared" si="57"/>
        <v>0</v>
      </c>
      <c r="Q1222" s="51">
        <f t="shared" si="57"/>
        <v>0</v>
      </c>
      <c r="R1222" s="51">
        <f t="shared" si="57"/>
        <v>0</v>
      </c>
    </row>
    <row r="1223" spans="1:18" x14ac:dyDescent="0.25">
      <c r="A1223" s="17"/>
      <c r="B1223" s="52"/>
      <c r="C1223" s="17"/>
      <c r="D1223" s="17"/>
      <c r="E1223" s="17"/>
      <c r="F1223" s="17"/>
      <c r="G1223" s="17"/>
      <c r="H1223" s="17"/>
      <c r="I1223" s="16">
        <f>IF(B1223&gt;A_Stammdaten!$B$12,0,SUM(C1223,D1223,F1223,G1223)-SUM(E1223,H1223))</f>
        <v>0</v>
      </c>
      <c r="J1223" s="51">
        <f>HLOOKUP(A_Stammdaten!$B$12,$L$4:$R$2504,ROW(B1223)-3,FALSE)+IF(OR(B1223=0,A_Stammdaten!$B$12&lt;B1223),0,I1223*1/20)</f>
        <v>0</v>
      </c>
      <c r="K1223" s="51">
        <f>HLOOKUP(A_Stammdaten!$B$12,$L$4:$R$2504,ROW(B1223)-3,FALSE)</f>
        <v>0</v>
      </c>
      <c r="L1223" s="51">
        <f t="shared" si="58"/>
        <v>0</v>
      </c>
      <c r="M1223" s="51">
        <f t="shared" si="57"/>
        <v>0</v>
      </c>
      <c r="N1223" s="51">
        <f t="shared" si="57"/>
        <v>0</v>
      </c>
      <c r="O1223" s="51">
        <f t="shared" si="57"/>
        <v>0</v>
      </c>
      <c r="P1223" s="51">
        <f t="shared" si="57"/>
        <v>0</v>
      </c>
      <c r="Q1223" s="51">
        <f t="shared" si="57"/>
        <v>0</v>
      </c>
      <c r="R1223" s="51">
        <f t="shared" si="57"/>
        <v>0</v>
      </c>
    </row>
    <row r="1224" spans="1:18" x14ac:dyDescent="0.25">
      <c r="A1224" s="17"/>
      <c r="B1224" s="52"/>
      <c r="C1224" s="17"/>
      <c r="D1224" s="17"/>
      <c r="E1224" s="17"/>
      <c r="F1224" s="17"/>
      <c r="G1224" s="17"/>
      <c r="H1224" s="17"/>
      <c r="I1224" s="16">
        <f>IF(B1224&gt;A_Stammdaten!$B$12,0,SUM(C1224,D1224,F1224,G1224)-SUM(E1224,H1224))</f>
        <v>0</v>
      </c>
      <c r="J1224" s="51">
        <f>HLOOKUP(A_Stammdaten!$B$12,$L$4:$R$2504,ROW(B1224)-3,FALSE)+IF(OR(B1224=0,A_Stammdaten!$B$12&lt;B1224),0,I1224*1/20)</f>
        <v>0</v>
      </c>
      <c r="K1224" s="51">
        <f>HLOOKUP(A_Stammdaten!$B$12,$L$4:$R$2504,ROW(B1224)-3,FALSE)</f>
        <v>0</v>
      </c>
      <c r="L1224" s="51">
        <f t="shared" si="58"/>
        <v>0</v>
      </c>
      <c r="M1224" s="51">
        <f t="shared" si="57"/>
        <v>0</v>
      </c>
      <c r="N1224" s="51">
        <f t="shared" si="57"/>
        <v>0</v>
      </c>
      <c r="O1224" s="51">
        <f t="shared" si="57"/>
        <v>0</v>
      </c>
      <c r="P1224" s="51">
        <f t="shared" si="57"/>
        <v>0</v>
      </c>
      <c r="Q1224" s="51">
        <f t="shared" si="57"/>
        <v>0</v>
      </c>
      <c r="R1224" s="51">
        <f t="shared" si="57"/>
        <v>0</v>
      </c>
    </row>
    <row r="1225" spans="1:18" x14ac:dyDescent="0.25">
      <c r="A1225" s="17"/>
      <c r="B1225" s="52"/>
      <c r="C1225" s="17"/>
      <c r="D1225" s="17"/>
      <c r="E1225" s="17"/>
      <c r="F1225" s="17"/>
      <c r="G1225" s="17"/>
      <c r="H1225" s="17"/>
      <c r="I1225" s="16">
        <f>IF(B1225&gt;A_Stammdaten!$B$12,0,SUM(C1225,D1225,F1225,G1225)-SUM(E1225,H1225))</f>
        <v>0</v>
      </c>
      <c r="J1225" s="51">
        <f>HLOOKUP(A_Stammdaten!$B$12,$L$4:$R$2504,ROW(B1225)-3,FALSE)+IF(OR(B1225=0,A_Stammdaten!$B$12&lt;B1225),0,I1225*1/20)</f>
        <v>0</v>
      </c>
      <c r="K1225" s="51">
        <f>HLOOKUP(A_Stammdaten!$B$12,$L$4:$R$2504,ROW(B1225)-3,FALSE)</f>
        <v>0</v>
      </c>
      <c r="L1225" s="51">
        <f t="shared" si="58"/>
        <v>0</v>
      </c>
      <c r="M1225" s="51">
        <f t="shared" si="57"/>
        <v>0</v>
      </c>
      <c r="N1225" s="51">
        <f t="shared" si="57"/>
        <v>0</v>
      </c>
      <c r="O1225" s="51">
        <f t="shared" si="57"/>
        <v>0</v>
      </c>
      <c r="P1225" s="51">
        <f t="shared" si="57"/>
        <v>0</v>
      </c>
      <c r="Q1225" s="51">
        <f t="shared" si="57"/>
        <v>0</v>
      </c>
      <c r="R1225" s="51">
        <f t="shared" si="57"/>
        <v>0</v>
      </c>
    </row>
    <row r="1226" spans="1:18" x14ac:dyDescent="0.25">
      <c r="A1226" s="17"/>
      <c r="B1226" s="52"/>
      <c r="C1226" s="17"/>
      <c r="D1226" s="17"/>
      <c r="E1226" s="17"/>
      <c r="F1226" s="17"/>
      <c r="G1226" s="17"/>
      <c r="H1226" s="17"/>
      <c r="I1226" s="16">
        <f>IF(B1226&gt;A_Stammdaten!$B$12,0,SUM(C1226,D1226,F1226,G1226)-SUM(E1226,H1226))</f>
        <v>0</v>
      </c>
      <c r="J1226" s="51">
        <f>HLOOKUP(A_Stammdaten!$B$12,$L$4:$R$2504,ROW(B1226)-3,FALSE)+IF(OR(B1226=0,A_Stammdaten!$B$12&lt;B1226),0,I1226*1/20)</f>
        <v>0</v>
      </c>
      <c r="K1226" s="51">
        <f>HLOOKUP(A_Stammdaten!$B$12,$L$4:$R$2504,ROW(B1226)-3,FALSE)</f>
        <v>0</v>
      </c>
      <c r="L1226" s="51">
        <f t="shared" si="58"/>
        <v>0</v>
      </c>
      <c r="M1226" s="51">
        <f t="shared" si="57"/>
        <v>0</v>
      </c>
      <c r="N1226" s="51">
        <f t="shared" si="57"/>
        <v>0</v>
      </c>
      <c r="O1226" s="51">
        <f t="shared" si="57"/>
        <v>0</v>
      </c>
      <c r="P1226" s="51">
        <f t="shared" si="57"/>
        <v>0</v>
      </c>
      <c r="Q1226" s="51">
        <f t="shared" si="57"/>
        <v>0</v>
      </c>
      <c r="R1226" s="51">
        <f t="shared" si="57"/>
        <v>0</v>
      </c>
    </row>
    <row r="1227" spans="1:18" x14ac:dyDescent="0.25">
      <c r="A1227" s="17"/>
      <c r="B1227" s="52"/>
      <c r="C1227" s="17"/>
      <c r="D1227" s="17"/>
      <c r="E1227" s="17"/>
      <c r="F1227" s="17"/>
      <c r="G1227" s="17"/>
      <c r="H1227" s="17"/>
      <c r="I1227" s="16">
        <f>IF(B1227&gt;A_Stammdaten!$B$12,0,SUM(C1227,D1227,F1227,G1227)-SUM(E1227,H1227))</f>
        <v>0</v>
      </c>
      <c r="J1227" s="51">
        <f>HLOOKUP(A_Stammdaten!$B$12,$L$4:$R$2504,ROW(B1227)-3,FALSE)+IF(OR(B1227=0,A_Stammdaten!$B$12&lt;B1227),0,I1227*1/20)</f>
        <v>0</v>
      </c>
      <c r="K1227" s="51">
        <f>HLOOKUP(A_Stammdaten!$B$12,$L$4:$R$2504,ROW(B1227)-3,FALSE)</f>
        <v>0</v>
      </c>
      <c r="L1227" s="51">
        <f t="shared" si="58"/>
        <v>0</v>
      </c>
      <c r="M1227" s="51">
        <f t="shared" si="57"/>
        <v>0</v>
      </c>
      <c r="N1227" s="51">
        <f t="shared" si="57"/>
        <v>0</v>
      </c>
      <c r="O1227" s="51">
        <f t="shared" si="57"/>
        <v>0</v>
      </c>
      <c r="P1227" s="51">
        <f t="shared" si="57"/>
        <v>0</v>
      </c>
      <c r="Q1227" s="51">
        <f t="shared" si="57"/>
        <v>0</v>
      </c>
      <c r="R1227" s="51">
        <f t="shared" si="57"/>
        <v>0</v>
      </c>
    </row>
    <row r="1228" spans="1:18" x14ac:dyDescent="0.25">
      <c r="A1228" s="17"/>
      <c r="B1228" s="52"/>
      <c r="C1228" s="17"/>
      <c r="D1228" s="17"/>
      <c r="E1228" s="17"/>
      <c r="F1228" s="17"/>
      <c r="G1228" s="17"/>
      <c r="H1228" s="17"/>
      <c r="I1228" s="16">
        <f>IF(B1228&gt;A_Stammdaten!$B$12,0,SUM(C1228,D1228,F1228,G1228)-SUM(E1228,H1228))</f>
        <v>0</v>
      </c>
      <c r="J1228" s="51">
        <f>HLOOKUP(A_Stammdaten!$B$12,$L$4:$R$2504,ROW(B1228)-3,FALSE)+IF(OR(B1228=0,A_Stammdaten!$B$12&lt;B1228),0,I1228*1/20)</f>
        <v>0</v>
      </c>
      <c r="K1228" s="51">
        <f>HLOOKUP(A_Stammdaten!$B$12,$L$4:$R$2504,ROW(B1228)-3,FALSE)</f>
        <v>0</v>
      </c>
      <c r="L1228" s="51">
        <f t="shared" si="58"/>
        <v>0</v>
      </c>
      <c r="M1228" s="51">
        <f t="shared" si="57"/>
        <v>0</v>
      </c>
      <c r="N1228" s="51">
        <f t="shared" si="57"/>
        <v>0</v>
      </c>
      <c r="O1228" s="51">
        <f t="shared" si="57"/>
        <v>0</v>
      </c>
      <c r="P1228" s="51">
        <f t="shared" si="57"/>
        <v>0</v>
      </c>
      <c r="Q1228" s="51">
        <f t="shared" si="57"/>
        <v>0</v>
      </c>
      <c r="R1228" s="51">
        <f t="shared" si="57"/>
        <v>0</v>
      </c>
    </row>
    <row r="1229" spans="1:18" x14ac:dyDescent="0.25">
      <c r="A1229" s="17"/>
      <c r="B1229" s="52"/>
      <c r="C1229" s="17"/>
      <c r="D1229" s="17"/>
      <c r="E1229" s="17"/>
      <c r="F1229" s="17"/>
      <c r="G1229" s="17"/>
      <c r="H1229" s="17"/>
      <c r="I1229" s="16">
        <f>IF(B1229&gt;A_Stammdaten!$B$12,0,SUM(C1229,D1229,F1229,G1229)-SUM(E1229,H1229))</f>
        <v>0</v>
      </c>
      <c r="J1229" s="51">
        <f>HLOOKUP(A_Stammdaten!$B$12,$L$4:$R$2504,ROW(B1229)-3,FALSE)+IF(OR(B1229=0,A_Stammdaten!$B$12&lt;B1229),0,I1229*1/20)</f>
        <v>0</v>
      </c>
      <c r="K1229" s="51">
        <f>HLOOKUP(A_Stammdaten!$B$12,$L$4:$R$2504,ROW(B1229)-3,FALSE)</f>
        <v>0</v>
      </c>
      <c r="L1229" s="51">
        <f t="shared" si="58"/>
        <v>0</v>
      </c>
      <c r="M1229" s="51">
        <f t="shared" si="57"/>
        <v>0</v>
      </c>
      <c r="N1229" s="51">
        <f t="shared" si="57"/>
        <v>0</v>
      </c>
      <c r="O1229" s="51">
        <f t="shared" si="57"/>
        <v>0</v>
      </c>
      <c r="P1229" s="51">
        <f t="shared" si="57"/>
        <v>0</v>
      </c>
      <c r="Q1229" s="51">
        <f t="shared" si="57"/>
        <v>0</v>
      </c>
      <c r="R1229" s="51">
        <f t="shared" si="57"/>
        <v>0</v>
      </c>
    </row>
    <row r="1230" spans="1:18" x14ac:dyDescent="0.25">
      <c r="A1230" s="17"/>
      <c r="B1230" s="52"/>
      <c r="C1230" s="17"/>
      <c r="D1230" s="17"/>
      <c r="E1230" s="17"/>
      <c r="F1230" s="17"/>
      <c r="G1230" s="17"/>
      <c r="H1230" s="17"/>
      <c r="I1230" s="16">
        <f>IF(B1230&gt;A_Stammdaten!$B$12,0,SUM(C1230,D1230,F1230,G1230)-SUM(E1230,H1230))</f>
        <v>0</v>
      </c>
      <c r="J1230" s="51">
        <f>HLOOKUP(A_Stammdaten!$B$12,$L$4:$R$2504,ROW(B1230)-3,FALSE)+IF(OR(B1230=0,A_Stammdaten!$B$12&lt;B1230),0,I1230*1/20)</f>
        <v>0</v>
      </c>
      <c r="K1230" s="51">
        <f>HLOOKUP(A_Stammdaten!$B$12,$L$4:$R$2504,ROW(B1230)-3,FALSE)</f>
        <v>0</v>
      </c>
      <c r="L1230" s="51">
        <f t="shared" si="58"/>
        <v>0</v>
      </c>
      <c r="M1230" s="51">
        <f t="shared" si="57"/>
        <v>0</v>
      </c>
      <c r="N1230" s="51">
        <f t="shared" si="57"/>
        <v>0</v>
      </c>
      <c r="O1230" s="51">
        <f t="shared" si="57"/>
        <v>0</v>
      </c>
      <c r="P1230" s="51">
        <f t="shared" si="57"/>
        <v>0</v>
      </c>
      <c r="Q1230" s="51">
        <f t="shared" si="57"/>
        <v>0</v>
      </c>
      <c r="R1230" s="51">
        <f t="shared" si="57"/>
        <v>0</v>
      </c>
    </row>
    <row r="1231" spans="1:18" x14ac:dyDescent="0.25">
      <c r="A1231" s="17"/>
      <c r="B1231" s="52"/>
      <c r="C1231" s="17"/>
      <c r="D1231" s="17"/>
      <c r="E1231" s="17"/>
      <c r="F1231" s="17"/>
      <c r="G1231" s="17"/>
      <c r="H1231" s="17"/>
      <c r="I1231" s="16">
        <f>IF(B1231&gt;A_Stammdaten!$B$12,0,SUM(C1231,D1231,F1231,G1231)-SUM(E1231,H1231))</f>
        <v>0</v>
      </c>
      <c r="J1231" s="51">
        <f>HLOOKUP(A_Stammdaten!$B$12,$L$4:$R$2504,ROW(B1231)-3,FALSE)+IF(OR(B1231=0,A_Stammdaten!$B$12&lt;B1231),0,I1231*1/20)</f>
        <v>0</v>
      </c>
      <c r="K1231" s="51">
        <f>HLOOKUP(A_Stammdaten!$B$12,$L$4:$R$2504,ROW(B1231)-3,FALSE)</f>
        <v>0</v>
      </c>
      <c r="L1231" s="51">
        <f t="shared" si="58"/>
        <v>0</v>
      </c>
      <c r="M1231" s="51">
        <f t="shared" si="57"/>
        <v>0</v>
      </c>
      <c r="N1231" s="51">
        <f t="shared" si="57"/>
        <v>0</v>
      </c>
      <c r="O1231" s="51">
        <f t="shared" si="57"/>
        <v>0</v>
      </c>
      <c r="P1231" s="51">
        <f t="shared" si="57"/>
        <v>0</v>
      </c>
      <c r="Q1231" s="51">
        <f t="shared" si="57"/>
        <v>0</v>
      </c>
      <c r="R1231" s="51">
        <f t="shared" si="57"/>
        <v>0</v>
      </c>
    </row>
    <row r="1232" spans="1:18" x14ac:dyDescent="0.25">
      <c r="A1232" s="17"/>
      <c r="B1232" s="52"/>
      <c r="C1232" s="17"/>
      <c r="D1232" s="17"/>
      <c r="E1232" s="17"/>
      <c r="F1232" s="17"/>
      <c r="G1232" s="17"/>
      <c r="H1232" s="17"/>
      <c r="I1232" s="16">
        <f>IF(B1232&gt;A_Stammdaten!$B$12,0,SUM(C1232,D1232,F1232,G1232)-SUM(E1232,H1232))</f>
        <v>0</v>
      </c>
      <c r="J1232" s="51">
        <f>HLOOKUP(A_Stammdaten!$B$12,$L$4:$R$2504,ROW(B1232)-3,FALSE)+IF(OR(B1232=0,A_Stammdaten!$B$12&lt;B1232),0,I1232*1/20)</f>
        <v>0</v>
      </c>
      <c r="K1232" s="51">
        <f>HLOOKUP(A_Stammdaten!$B$12,$L$4:$R$2504,ROW(B1232)-3,FALSE)</f>
        <v>0</v>
      </c>
      <c r="L1232" s="51">
        <f t="shared" si="58"/>
        <v>0</v>
      </c>
      <c r="M1232" s="51">
        <f t="shared" si="57"/>
        <v>0</v>
      </c>
      <c r="N1232" s="51">
        <f t="shared" si="57"/>
        <v>0</v>
      </c>
      <c r="O1232" s="51">
        <f t="shared" si="57"/>
        <v>0</v>
      </c>
      <c r="P1232" s="51">
        <f t="shared" si="57"/>
        <v>0</v>
      </c>
      <c r="Q1232" s="51">
        <f t="shared" si="57"/>
        <v>0</v>
      </c>
      <c r="R1232" s="51">
        <f t="shared" ref="M1232:R1275" si="59">IF(OR($I1232=0,R$4&lt;$B1232,$B1232=0,20-(R$4-$B1232)=0),0,$I1232*(19-(R$4-$B1232))/20)</f>
        <v>0</v>
      </c>
    </row>
    <row r="1233" spans="1:18" x14ac:dyDescent="0.25">
      <c r="A1233" s="17"/>
      <c r="B1233" s="52"/>
      <c r="C1233" s="17"/>
      <c r="D1233" s="17"/>
      <c r="E1233" s="17"/>
      <c r="F1233" s="17"/>
      <c r="G1233" s="17"/>
      <c r="H1233" s="17"/>
      <c r="I1233" s="16">
        <f>IF(B1233&gt;A_Stammdaten!$B$12,0,SUM(C1233,D1233,F1233,G1233)-SUM(E1233,H1233))</f>
        <v>0</v>
      </c>
      <c r="J1233" s="51">
        <f>HLOOKUP(A_Stammdaten!$B$12,$L$4:$R$2504,ROW(B1233)-3,FALSE)+IF(OR(B1233=0,A_Stammdaten!$B$12&lt;B1233),0,I1233*1/20)</f>
        <v>0</v>
      </c>
      <c r="K1233" s="51">
        <f>HLOOKUP(A_Stammdaten!$B$12,$L$4:$R$2504,ROW(B1233)-3,FALSE)</f>
        <v>0</v>
      </c>
      <c r="L1233" s="51">
        <f t="shared" si="58"/>
        <v>0</v>
      </c>
      <c r="M1233" s="51">
        <f t="shared" si="59"/>
        <v>0</v>
      </c>
      <c r="N1233" s="51">
        <f t="shared" si="59"/>
        <v>0</v>
      </c>
      <c r="O1233" s="51">
        <f t="shared" si="59"/>
        <v>0</v>
      </c>
      <c r="P1233" s="51">
        <f t="shared" si="59"/>
        <v>0</v>
      </c>
      <c r="Q1233" s="51">
        <f t="shared" si="59"/>
        <v>0</v>
      </c>
      <c r="R1233" s="51">
        <f t="shared" si="59"/>
        <v>0</v>
      </c>
    </row>
    <row r="1234" spans="1:18" x14ac:dyDescent="0.25">
      <c r="A1234" s="17"/>
      <c r="B1234" s="52"/>
      <c r="C1234" s="17"/>
      <c r="D1234" s="17"/>
      <c r="E1234" s="17"/>
      <c r="F1234" s="17"/>
      <c r="G1234" s="17"/>
      <c r="H1234" s="17"/>
      <c r="I1234" s="16">
        <f>IF(B1234&gt;A_Stammdaten!$B$12,0,SUM(C1234,D1234,F1234,G1234)-SUM(E1234,H1234))</f>
        <v>0</v>
      </c>
      <c r="J1234" s="51">
        <f>HLOOKUP(A_Stammdaten!$B$12,$L$4:$R$2504,ROW(B1234)-3,FALSE)+IF(OR(B1234=0,A_Stammdaten!$B$12&lt;B1234),0,I1234*1/20)</f>
        <v>0</v>
      </c>
      <c r="K1234" s="51">
        <f>HLOOKUP(A_Stammdaten!$B$12,$L$4:$R$2504,ROW(B1234)-3,FALSE)</f>
        <v>0</v>
      </c>
      <c r="L1234" s="51">
        <f t="shared" si="58"/>
        <v>0</v>
      </c>
      <c r="M1234" s="51">
        <f t="shared" si="59"/>
        <v>0</v>
      </c>
      <c r="N1234" s="51">
        <f t="shared" si="59"/>
        <v>0</v>
      </c>
      <c r="O1234" s="51">
        <f t="shared" si="59"/>
        <v>0</v>
      </c>
      <c r="P1234" s="51">
        <f t="shared" si="59"/>
        <v>0</v>
      </c>
      <c r="Q1234" s="51">
        <f t="shared" si="59"/>
        <v>0</v>
      </c>
      <c r="R1234" s="51">
        <f t="shared" si="59"/>
        <v>0</v>
      </c>
    </row>
    <row r="1235" spans="1:18" x14ac:dyDescent="0.25">
      <c r="A1235" s="17"/>
      <c r="B1235" s="52"/>
      <c r="C1235" s="17"/>
      <c r="D1235" s="17"/>
      <c r="E1235" s="17"/>
      <c r="F1235" s="17"/>
      <c r="G1235" s="17"/>
      <c r="H1235" s="17"/>
      <c r="I1235" s="16">
        <f>IF(B1235&gt;A_Stammdaten!$B$12,0,SUM(C1235,D1235,F1235,G1235)-SUM(E1235,H1235))</f>
        <v>0</v>
      </c>
      <c r="J1235" s="51">
        <f>HLOOKUP(A_Stammdaten!$B$12,$L$4:$R$2504,ROW(B1235)-3,FALSE)+IF(OR(B1235=0,A_Stammdaten!$B$12&lt;B1235),0,I1235*1/20)</f>
        <v>0</v>
      </c>
      <c r="K1235" s="51">
        <f>HLOOKUP(A_Stammdaten!$B$12,$L$4:$R$2504,ROW(B1235)-3,FALSE)</f>
        <v>0</v>
      </c>
      <c r="L1235" s="51">
        <f t="shared" si="58"/>
        <v>0</v>
      </c>
      <c r="M1235" s="51">
        <f t="shared" si="59"/>
        <v>0</v>
      </c>
      <c r="N1235" s="51">
        <f t="shared" si="59"/>
        <v>0</v>
      </c>
      <c r="O1235" s="51">
        <f t="shared" si="59"/>
        <v>0</v>
      </c>
      <c r="P1235" s="51">
        <f t="shared" si="59"/>
        <v>0</v>
      </c>
      <c r="Q1235" s="51">
        <f t="shared" si="59"/>
        <v>0</v>
      </c>
      <c r="R1235" s="51">
        <f t="shared" si="59"/>
        <v>0</v>
      </c>
    </row>
    <row r="1236" spans="1:18" x14ac:dyDescent="0.25">
      <c r="A1236" s="17"/>
      <c r="B1236" s="52"/>
      <c r="C1236" s="17"/>
      <c r="D1236" s="17"/>
      <c r="E1236" s="17"/>
      <c r="F1236" s="17"/>
      <c r="G1236" s="17"/>
      <c r="H1236" s="17"/>
      <c r="I1236" s="16">
        <f>IF(B1236&gt;A_Stammdaten!$B$12,0,SUM(C1236,D1236,F1236,G1236)-SUM(E1236,H1236))</f>
        <v>0</v>
      </c>
      <c r="J1236" s="51">
        <f>HLOOKUP(A_Stammdaten!$B$12,$L$4:$R$2504,ROW(B1236)-3,FALSE)+IF(OR(B1236=0,A_Stammdaten!$B$12&lt;B1236),0,I1236*1/20)</f>
        <v>0</v>
      </c>
      <c r="K1236" s="51">
        <f>HLOOKUP(A_Stammdaten!$B$12,$L$4:$R$2504,ROW(B1236)-3,FALSE)</f>
        <v>0</v>
      </c>
      <c r="L1236" s="51">
        <f t="shared" si="58"/>
        <v>0</v>
      </c>
      <c r="M1236" s="51">
        <f t="shared" si="59"/>
        <v>0</v>
      </c>
      <c r="N1236" s="51">
        <f t="shared" si="59"/>
        <v>0</v>
      </c>
      <c r="O1236" s="51">
        <f t="shared" si="59"/>
        <v>0</v>
      </c>
      <c r="P1236" s="51">
        <f t="shared" si="59"/>
        <v>0</v>
      </c>
      <c r="Q1236" s="51">
        <f t="shared" si="59"/>
        <v>0</v>
      </c>
      <c r="R1236" s="51">
        <f t="shared" si="59"/>
        <v>0</v>
      </c>
    </row>
    <row r="1237" spans="1:18" x14ac:dyDescent="0.25">
      <c r="A1237" s="17"/>
      <c r="B1237" s="52"/>
      <c r="C1237" s="17"/>
      <c r="D1237" s="17"/>
      <c r="E1237" s="17"/>
      <c r="F1237" s="17"/>
      <c r="G1237" s="17"/>
      <c r="H1237" s="17"/>
      <c r="I1237" s="16">
        <f>IF(B1237&gt;A_Stammdaten!$B$12,0,SUM(C1237,D1237,F1237,G1237)-SUM(E1237,H1237))</f>
        <v>0</v>
      </c>
      <c r="J1237" s="51">
        <f>HLOOKUP(A_Stammdaten!$B$12,$L$4:$R$2504,ROW(B1237)-3,FALSE)+IF(OR(B1237=0,A_Stammdaten!$B$12&lt;B1237),0,I1237*1/20)</f>
        <v>0</v>
      </c>
      <c r="K1237" s="51">
        <f>HLOOKUP(A_Stammdaten!$B$12,$L$4:$R$2504,ROW(B1237)-3,FALSE)</f>
        <v>0</v>
      </c>
      <c r="L1237" s="51">
        <f t="shared" si="58"/>
        <v>0</v>
      </c>
      <c r="M1237" s="51">
        <f t="shared" si="59"/>
        <v>0</v>
      </c>
      <c r="N1237" s="51">
        <f t="shared" si="59"/>
        <v>0</v>
      </c>
      <c r="O1237" s="51">
        <f t="shared" si="59"/>
        <v>0</v>
      </c>
      <c r="P1237" s="51">
        <f t="shared" si="59"/>
        <v>0</v>
      </c>
      <c r="Q1237" s="51">
        <f t="shared" si="59"/>
        <v>0</v>
      </c>
      <c r="R1237" s="51">
        <f t="shared" si="59"/>
        <v>0</v>
      </c>
    </row>
    <row r="1238" spans="1:18" x14ac:dyDescent="0.25">
      <c r="A1238" s="17"/>
      <c r="B1238" s="52"/>
      <c r="C1238" s="17"/>
      <c r="D1238" s="17"/>
      <c r="E1238" s="17"/>
      <c r="F1238" s="17"/>
      <c r="G1238" s="17"/>
      <c r="H1238" s="17"/>
      <c r="I1238" s="16">
        <f>IF(B1238&gt;A_Stammdaten!$B$12,0,SUM(C1238,D1238,F1238,G1238)-SUM(E1238,H1238))</f>
        <v>0</v>
      </c>
      <c r="J1238" s="51">
        <f>HLOOKUP(A_Stammdaten!$B$12,$L$4:$R$2504,ROW(B1238)-3,FALSE)+IF(OR(B1238=0,A_Stammdaten!$B$12&lt;B1238),0,I1238*1/20)</f>
        <v>0</v>
      </c>
      <c r="K1238" s="51">
        <f>HLOOKUP(A_Stammdaten!$B$12,$L$4:$R$2504,ROW(B1238)-3,FALSE)</f>
        <v>0</v>
      </c>
      <c r="L1238" s="51">
        <f t="shared" si="58"/>
        <v>0</v>
      </c>
      <c r="M1238" s="51">
        <f t="shared" si="59"/>
        <v>0</v>
      </c>
      <c r="N1238" s="51">
        <f t="shared" si="59"/>
        <v>0</v>
      </c>
      <c r="O1238" s="51">
        <f t="shared" si="59"/>
        <v>0</v>
      </c>
      <c r="P1238" s="51">
        <f t="shared" si="59"/>
        <v>0</v>
      </c>
      <c r="Q1238" s="51">
        <f t="shared" si="59"/>
        <v>0</v>
      </c>
      <c r="R1238" s="51">
        <f t="shared" si="59"/>
        <v>0</v>
      </c>
    </row>
    <row r="1239" spans="1:18" x14ac:dyDescent="0.25">
      <c r="A1239" s="17"/>
      <c r="B1239" s="52"/>
      <c r="C1239" s="17"/>
      <c r="D1239" s="17"/>
      <c r="E1239" s="17"/>
      <c r="F1239" s="17"/>
      <c r="G1239" s="17"/>
      <c r="H1239" s="17"/>
      <c r="I1239" s="16">
        <f>IF(B1239&gt;A_Stammdaten!$B$12,0,SUM(C1239,D1239,F1239,G1239)-SUM(E1239,H1239))</f>
        <v>0</v>
      </c>
      <c r="J1239" s="51">
        <f>HLOOKUP(A_Stammdaten!$B$12,$L$4:$R$2504,ROW(B1239)-3,FALSE)+IF(OR(B1239=0,A_Stammdaten!$B$12&lt;B1239),0,I1239*1/20)</f>
        <v>0</v>
      </c>
      <c r="K1239" s="51">
        <f>HLOOKUP(A_Stammdaten!$B$12,$L$4:$R$2504,ROW(B1239)-3,FALSE)</f>
        <v>0</v>
      </c>
      <c r="L1239" s="51">
        <f t="shared" si="58"/>
        <v>0</v>
      </c>
      <c r="M1239" s="51">
        <f t="shared" si="59"/>
        <v>0</v>
      </c>
      <c r="N1239" s="51">
        <f t="shared" si="59"/>
        <v>0</v>
      </c>
      <c r="O1239" s="51">
        <f t="shared" si="59"/>
        <v>0</v>
      </c>
      <c r="P1239" s="51">
        <f t="shared" si="59"/>
        <v>0</v>
      </c>
      <c r="Q1239" s="51">
        <f t="shared" si="59"/>
        <v>0</v>
      </c>
      <c r="R1239" s="51">
        <f t="shared" si="59"/>
        <v>0</v>
      </c>
    </row>
    <row r="1240" spans="1:18" x14ac:dyDescent="0.25">
      <c r="A1240" s="17"/>
      <c r="B1240" s="52"/>
      <c r="C1240" s="17"/>
      <c r="D1240" s="17"/>
      <c r="E1240" s="17"/>
      <c r="F1240" s="17"/>
      <c r="G1240" s="17"/>
      <c r="H1240" s="17"/>
      <c r="I1240" s="16">
        <f>IF(B1240&gt;A_Stammdaten!$B$12,0,SUM(C1240,D1240,F1240,G1240)-SUM(E1240,H1240))</f>
        <v>0</v>
      </c>
      <c r="J1240" s="51">
        <f>HLOOKUP(A_Stammdaten!$B$12,$L$4:$R$2504,ROW(B1240)-3,FALSE)+IF(OR(B1240=0,A_Stammdaten!$B$12&lt;B1240),0,I1240*1/20)</f>
        <v>0</v>
      </c>
      <c r="K1240" s="51">
        <f>HLOOKUP(A_Stammdaten!$B$12,$L$4:$R$2504,ROW(B1240)-3,FALSE)</f>
        <v>0</v>
      </c>
      <c r="L1240" s="51">
        <f t="shared" si="58"/>
        <v>0</v>
      </c>
      <c r="M1240" s="51">
        <f t="shared" si="59"/>
        <v>0</v>
      </c>
      <c r="N1240" s="51">
        <f t="shared" si="59"/>
        <v>0</v>
      </c>
      <c r="O1240" s="51">
        <f t="shared" si="59"/>
        <v>0</v>
      </c>
      <c r="P1240" s="51">
        <f t="shared" si="59"/>
        <v>0</v>
      </c>
      <c r="Q1240" s="51">
        <f t="shared" si="59"/>
        <v>0</v>
      </c>
      <c r="R1240" s="51">
        <f t="shared" si="59"/>
        <v>0</v>
      </c>
    </row>
    <row r="1241" spans="1:18" x14ac:dyDescent="0.25">
      <c r="A1241" s="17"/>
      <c r="B1241" s="52"/>
      <c r="C1241" s="17"/>
      <c r="D1241" s="17"/>
      <c r="E1241" s="17"/>
      <c r="F1241" s="17"/>
      <c r="G1241" s="17"/>
      <c r="H1241" s="17"/>
      <c r="I1241" s="16">
        <f>IF(B1241&gt;A_Stammdaten!$B$12,0,SUM(C1241,D1241,F1241,G1241)-SUM(E1241,H1241))</f>
        <v>0</v>
      </c>
      <c r="J1241" s="51">
        <f>HLOOKUP(A_Stammdaten!$B$12,$L$4:$R$2504,ROW(B1241)-3,FALSE)+IF(OR(B1241=0,A_Stammdaten!$B$12&lt;B1241),0,I1241*1/20)</f>
        <v>0</v>
      </c>
      <c r="K1241" s="51">
        <f>HLOOKUP(A_Stammdaten!$B$12,$L$4:$R$2504,ROW(B1241)-3,FALSE)</f>
        <v>0</v>
      </c>
      <c r="L1241" s="51">
        <f t="shared" si="58"/>
        <v>0</v>
      </c>
      <c r="M1241" s="51">
        <f t="shared" si="59"/>
        <v>0</v>
      </c>
      <c r="N1241" s="51">
        <f t="shared" si="59"/>
        <v>0</v>
      </c>
      <c r="O1241" s="51">
        <f t="shared" si="59"/>
        <v>0</v>
      </c>
      <c r="P1241" s="51">
        <f t="shared" si="59"/>
        <v>0</v>
      </c>
      <c r="Q1241" s="51">
        <f t="shared" si="59"/>
        <v>0</v>
      </c>
      <c r="R1241" s="51">
        <f t="shared" si="59"/>
        <v>0</v>
      </c>
    </row>
    <row r="1242" spans="1:18" x14ac:dyDescent="0.25">
      <c r="A1242" s="17"/>
      <c r="B1242" s="52"/>
      <c r="C1242" s="17"/>
      <c r="D1242" s="17"/>
      <c r="E1242" s="17"/>
      <c r="F1242" s="17"/>
      <c r="G1242" s="17"/>
      <c r="H1242" s="17"/>
      <c r="I1242" s="16">
        <f>IF(B1242&gt;A_Stammdaten!$B$12,0,SUM(C1242,D1242,F1242,G1242)-SUM(E1242,H1242))</f>
        <v>0</v>
      </c>
      <c r="J1242" s="51">
        <f>HLOOKUP(A_Stammdaten!$B$12,$L$4:$R$2504,ROW(B1242)-3,FALSE)+IF(OR(B1242=0,A_Stammdaten!$B$12&lt;B1242),0,I1242*1/20)</f>
        <v>0</v>
      </c>
      <c r="K1242" s="51">
        <f>HLOOKUP(A_Stammdaten!$B$12,$L$4:$R$2504,ROW(B1242)-3,FALSE)</f>
        <v>0</v>
      </c>
      <c r="L1242" s="51">
        <f t="shared" si="58"/>
        <v>0</v>
      </c>
      <c r="M1242" s="51">
        <f t="shared" si="59"/>
        <v>0</v>
      </c>
      <c r="N1242" s="51">
        <f t="shared" si="59"/>
        <v>0</v>
      </c>
      <c r="O1242" s="51">
        <f t="shared" si="59"/>
        <v>0</v>
      </c>
      <c r="P1242" s="51">
        <f t="shared" si="59"/>
        <v>0</v>
      </c>
      <c r="Q1242" s="51">
        <f t="shared" si="59"/>
        <v>0</v>
      </c>
      <c r="R1242" s="51">
        <f t="shared" si="59"/>
        <v>0</v>
      </c>
    </row>
    <row r="1243" spans="1:18" x14ac:dyDescent="0.25">
      <c r="A1243" s="17"/>
      <c r="B1243" s="52"/>
      <c r="C1243" s="17"/>
      <c r="D1243" s="17"/>
      <c r="E1243" s="17"/>
      <c r="F1243" s="17"/>
      <c r="G1243" s="17"/>
      <c r="H1243" s="17"/>
      <c r="I1243" s="16">
        <f>IF(B1243&gt;A_Stammdaten!$B$12,0,SUM(C1243,D1243,F1243,G1243)-SUM(E1243,H1243))</f>
        <v>0</v>
      </c>
      <c r="J1243" s="51">
        <f>HLOOKUP(A_Stammdaten!$B$12,$L$4:$R$2504,ROW(B1243)-3,FALSE)+IF(OR(B1243=0,A_Stammdaten!$B$12&lt;B1243),0,I1243*1/20)</f>
        <v>0</v>
      </c>
      <c r="K1243" s="51">
        <f>HLOOKUP(A_Stammdaten!$B$12,$L$4:$R$2504,ROW(B1243)-3,FALSE)</f>
        <v>0</v>
      </c>
      <c r="L1243" s="51">
        <f t="shared" si="58"/>
        <v>0</v>
      </c>
      <c r="M1243" s="51">
        <f t="shared" si="59"/>
        <v>0</v>
      </c>
      <c r="N1243" s="51">
        <f t="shared" si="59"/>
        <v>0</v>
      </c>
      <c r="O1243" s="51">
        <f t="shared" si="59"/>
        <v>0</v>
      </c>
      <c r="P1243" s="51">
        <f t="shared" si="59"/>
        <v>0</v>
      </c>
      <c r="Q1243" s="51">
        <f t="shared" si="59"/>
        <v>0</v>
      </c>
      <c r="R1243" s="51">
        <f t="shared" si="59"/>
        <v>0</v>
      </c>
    </row>
    <row r="1244" spans="1:18" x14ac:dyDescent="0.25">
      <c r="A1244" s="17"/>
      <c r="B1244" s="52"/>
      <c r="C1244" s="17"/>
      <c r="D1244" s="17"/>
      <c r="E1244" s="17"/>
      <c r="F1244" s="17"/>
      <c r="G1244" s="17"/>
      <c r="H1244" s="17"/>
      <c r="I1244" s="16">
        <f>IF(B1244&gt;A_Stammdaten!$B$12,0,SUM(C1244,D1244,F1244,G1244)-SUM(E1244,H1244))</f>
        <v>0</v>
      </c>
      <c r="J1244" s="51">
        <f>HLOOKUP(A_Stammdaten!$B$12,$L$4:$R$2504,ROW(B1244)-3,FALSE)+IF(OR(B1244=0,A_Stammdaten!$B$12&lt;B1244),0,I1244*1/20)</f>
        <v>0</v>
      </c>
      <c r="K1244" s="51">
        <f>HLOOKUP(A_Stammdaten!$B$12,$L$4:$R$2504,ROW(B1244)-3,FALSE)</f>
        <v>0</v>
      </c>
      <c r="L1244" s="51">
        <f t="shared" si="58"/>
        <v>0</v>
      </c>
      <c r="M1244" s="51">
        <f t="shared" si="59"/>
        <v>0</v>
      </c>
      <c r="N1244" s="51">
        <f t="shared" si="59"/>
        <v>0</v>
      </c>
      <c r="O1244" s="51">
        <f t="shared" si="59"/>
        <v>0</v>
      </c>
      <c r="P1244" s="51">
        <f t="shared" si="59"/>
        <v>0</v>
      </c>
      <c r="Q1244" s="51">
        <f t="shared" si="59"/>
        <v>0</v>
      </c>
      <c r="R1244" s="51">
        <f t="shared" si="59"/>
        <v>0</v>
      </c>
    </row>
    <row r="1245" spans="1:18" x14ac:dyDescent="0.25">
      <c r="A1245" s="17"/>
      <c r="B1245" s="52"/>
      <c r="C1245" s="17"/>
      <c r="D1245" s="17"/>
      <c r="E1245" s="17"/>
      <c r="F1245" s="17"/>
      <c r="G1245" s="17"/>
      <c r="H1245" s="17"/>
      <c r="I1245" s="16">
        <f>IF(B1245&gt;A_Stammdaten!$B$12,0,SUM(C1245,D1245,F1245,G1245)-SUM(E1245,H1245))</f>
        <v>0</v>
      </c>
      <c r="J1245" s="51">
        <f>HLOOKUP(A_Stammdaten!$B$12,$L$4:$R$2504,ROW(B1245)-3,FALSE)+IF(OR(B1245=0,A_Stammdaten!$B$12&lt;B1245),0,I1245*1/20)</f>
        <v>0</v>
      </c>
      <c r="K1245" s="51">
        <f>HLOOKUP(A_Stammdaten!$B$12,$L$4:$R$2504,ROW(B1245)-3,FALSE)</f>
        <v>0</v>
      </c>
      <c r="L1245" s="51">
        <f t="shared" si="58"/>
        <v>0</v>
      </c>
      <c r="M1245" s="51">
        <f t="shared" si="59"/>
        <v>0</v>
      </c>
      <c r="N1245" s="51">
        <f t="shared" si="59"/>
        <v>0</v>
      </c>
      <c r="O1245" s="51">
        <f t="shared" si="59"/>
        <v>0</v>
      </c>
      <c r="P1245" s="51">
        <f t="shared" si="59"/>
        <v>0</v>
      </c>
      <c r="Q1245" s="51">
        <f t="shared" si="59"/>
        <v>0</v>
      </c>
      <c r="R1245" s="51">
        <f t="shared" si="59"/>
        <v>0</v>
      </c>
    </row>
    <row r="1246" spans="1:18" x14ac:dyDescent="0.25">
      <c r="A1246" s="17"/>
      <c r="B1246" s="52"/>
      <c r="C1246" s="17"/>
      <c r="D1246" s="17"/>
      <c r="E1246" s="17"/>
      <c r="F1246" s="17"/>
      <c r="G1246" s="17"/>
      <c r="H1246" s="17"/>
      <c r="I1246" s="16">
        <f>IF(B1246&gt;A_Stammdaten!$B$12,0,SUM(C1246,D1246,F1246,G1246)-SUM(E1246,H1246))</f>
        <v>0</v>
      </c>
      <c r="J1246" s="51">
        <f>HLOOKUP(A_Stammdaten!$B$12,$L$4:$R$2504,ROW(B1246)-3,FALSE)+IF(OR(B1246=0,A_Stammdaten!$B$12&lt;B1246),0,I1246*1/20)</f>
        <v>0</v>
      </c>
      <c r="K1246" s="51">
        <f>HLOOKUP(A_Stammdaten!$B$12,$L$4:$R$2504,ROW(B1246)-3,FALSE)</f>
        <v>0</v>
      </c>
      <c r="L1246" s="51">
        <f t="shared" si="58"/>
        <v>0</v>
      </c>
      <c r="M1246" s="51">
        <f t="shared" si="59"/>
        <v>0</v>
      </c>
      <c r="N1246" s="51">
        <f t="shared" si="59"/>
        <v>0</v>
      </c>
      <c r="O1246" s="51">
        <f t="shared" si="59"/>
        <v>0</v>
      </c>
      <c r="P1246" s="51">
        <f t="shared" si="59"/>
        <v>0</v>
      </c>
      <c r="Q1246" s="51">
        <f t="shared" si="59"/>
        <v>0</v>
      </c>
      <c r="R1246" s="51">
        <f t="shared" si="59"/>
        <v>0</v>
      </c>
    </row>
    <row r="1247" spans="1:18" x14ac:dyDescent="0.25">
      <c r="A1247" s="17"/>
      <c r="B1247" s="52"/>
      <c r="C1247" s="17"/>
      <c r="D1247" s="17"/>
      <c r="E1247" s="17"/>
      <c r="F1247" s="17"/>
      <c r="G1247" s="17"/>
      <c r="H1247" s="17"/>
      <c r="I1247" s="16">
        <f>IF(B1247&gt;A_Stammdaten!$B$12,0,SUM(C1247,D1247,F1247,G1247)-SUM(E1247,H1247))</f>
        <v>0</v>
      </c>
      <c r="J1247" s="51">
        <f>HLOOKUP(A_Stammdaten!$B$12,$L$4:$R$2504,ROW(B1247)-3,FALSE)+IF(OR(B1247=0,A_Stammdaten!$B$12&lt;B1247),0,I1247*1/20)</f>
        <v>0</v>
      </c>
      <c r="K1247" s="51">
        <f>HLOOKUP(A_Stammdaten!$B$12,$L$4:$R$2504,ROW(B1247)-3,FALSE)</f>
        <v>0</v>
      </c>
      <c r="L1247" s="51">
        <f t="shared" si="58"/>
        <v>0</v>
      </c>
      <c r="M1247" s="51">
        <f t="shared" si="59"/>
        <v>0</v>
      </c>
      <c r="N1247" s="51">
        <f t="shared" si="59"/>
        <v>0</v>
      </c>
      <c r="O1247" s="51">
        <f t="shared" si="59"/>
        <v>0</v>
      </c>
      <c r="P1247" s="51">
        <f t="shared" si="59"/>
        <v>0</v>
      </c>
      <c r="Q1247" s="51">
        <f t="shared" si="59"/>
        <v>0</v>
      </c>
      <c r="R1247" s="51">
        <f t="shared" si="59"/>
        <v>0</v>
      </c>
    </row>
    <row r="1248" spans="1:18" x14ac:dyDescent="0.25">
      <c r="A1248" s="17"/>
      <c r="B1248" s="52"/>
      <c r="C1248" s="17"/>
      <c r="D1248" s="17"/>
      <c r="E1248" s="17"/>
      <c r="F1248" s="17"/>
      <c r="G1248" s="17"/>
      <c r="H1248" s="17"/>
      <c r="I1248" s="16">
        <f>IF(B1248&gt;A_Stammdaten!$B$12,0,SUM(C1248,D1248,F1248,G1248)-SUM(E1248,H1248))</f>
        <v>0</v>
      </c>
      <c r="J1248" s="51">
        <f>HLOOKUP(A_Stammdaten!$B$12,$L$4:$R$2504,ROW(B1248)-3,FALSE)+IF(OR(B1248=0,A_Stammdaten!$B$12&lt;B1248),0,I1248*1/20)</f>
        <v>0</v>
      </c>
      <c r="K1248" s="51">
        <f>HLOOKUP(A_Stammdaten!$B$12,$L$4:$R$2504,ROW(B1248)-3,FALSE)</f>
        <v>0</v>
      </c>
      <c r="L1248" s="51">
        <f t="shared" si="58"/>
        <v>0</v>
      </c>
      <c r="M1248" s="51">
        <f t="shared" si="59"/>
        <v>0</v>
      </c>
      <c r="N1248" s="51">
        <f t="shared" si="59"/>
        <v>0</v>
      </c>
      <c r="O1248" s="51">
        <f t="shared" si="59"/>
        <v>0</v>
      </c>
      <c r="P1248" s="51">
        <f t="shared" si="59"/>
        <v>0</v>
      </c>
      <c r="Q1248" s="51">
        <f t="shared" si="59"/>
        <v>0</v>
      </c>
      <c r="R1248" s="51">
        <f t="shared" si="59"/>
        <v>0</v>
      </c>
    </row>
    <row r="1249" spans="1:18" x14ac:dyDescent="0.25">
      <c r="A1249" s="17"/>
      <c r="B1249" s="52"/>
      <c r="C1249" s="17"/>
      <c r="D1249" s="17"/>
      <c r="E1249" s="17"/>
      <c r="F1249" s="17"/>
      <c r="G1249" s="17"/>
      <c r="H1249" s="17"/>
      <c r="I1249" s="16">
        <f>IF(B1249&gt;A_Stammdaten!$B$12,0,SUM(C1249,D1249,F1249,G1249)-SUM(E1249,H1249))</f>
        <v>0</v>
      </c>
      <c r="J1249" s="51">
        <f>HLOOKUP(A_Stammdaten!$B$12,$L$4:$R$2504,ROW(B1249)-3,FALSE)+IF(OR(B1249=0,A_Stammdaten!$B$12&lt;B1249),0,I1249*1/20)</f>
        <v>0</v>
      </c>
      <c r="K1249" s="51">
        <f>HLOOKUP(A_Stammdaten!$B$12,$L$4:$R$2504,ROW(B1249)-3,FALSE)</f>
        <v>0</v>
      </c>
      <c r="L1249" s="51">
        <f t="shared" si="58"/>
        <v>0</v>
      </c>
      <c r="M1249" s="51">
        <f t="shared" si="59"/>
        <v>0</v>
      </c>
      <c r="N1249" s="51">
        <f t="shared" si="59"/>
        <v>0</v>
      </c>
      <c r="O1249" s="51">
        <f t="shared" si="59"/>
        <v>0</v>
      </c>
      <c r="P1249" s="51">
        <f t="shared" si="59"/>
        <v>0</v>
      </c>
      <c r="Q1249" s="51">
        <f t="shared" si="59"/>
        <v>0</v>
      </c>
      <c r="R1249" s="51">
        <f t="shared" si="59"/>
        <v>0</v>
      </c>
    </row>
    <row r="1250" spans="1:18" x14ac:dyDescent="0.25">
      <c r="A1250" s="17"/>
      <c r="B1250" s="52"/>
      <c r="C1250" s="17"/>
      <c r="D1250" s="17"/>
      <c r="E1250" s="17"/>
      <c r="F1250" s="17"/>
      <c r="G1250" s="17"/>
      <c r="H1250" s="17"/>
      <c r="I1250" s="16">
        <f>IF(B1250&gt;A_Stammdaten!$B$12,0,SUM(C1250,D1250,F1250,G1250)-SUM(E1250,H1250))</f>
        <v>0</v>
      </c>
      <c r="J1250" s="51">
        <f>HLOOKUP(A_Stammdaten!$B$12,$L$4:$R$2504,ROW(B1250)-3,FALSE)+IF(OR(B1250=0,A_Stammdaten!$B$12&lt;B1250),0,I1250*1/20)</f>
        <v>0</v>
      </c>
      <c r="K1250" s="51">
        <f>HLOOKUP(A_Stammdaten!$B$12,$L$4:$R$2504,ROW(B1250)-3,FALSE)</f>
        <v>0</v>
      </c>
      <c r="L1250" s="51">
        <f t="shared" si="58"/>
        <v>0</v>
      </c>
      <c r="M1250" s="51">
        <f t="shared" si="59"/>
        <v>0</v>
      </c>
      <c r="N1250" s="51">
        <f t="shared" si="59"/>
        <v>0</v>
      </c>
      <c r="O1250" s="51">
        <f t="shared" si="59"/>
        <v>0</v>
      </c>
      <c r="P1250" s="51">
        <f t="shared" si="59"/>
        <v>0</v>
      </c>
      <c r="Q1250" s="51">
        <f t="shared" si="59"/>
        <v>0</v>
      </c>
      <c r="R1250" s="51">
        <f t="shared" si="59"/>
        <v>0</v>
      </c>
    </row>
    <row r="1251" spans="1:18" x14ac:dyDescent="0.25">
      <c r="A1251" s="17"/>
      <c r="B1251" s="52"/>
      <c r="C1251" s="17"/>
      <c r="D1251" s="17"/>
      <c r="E1251" s="17"/>
      <c r="F1251" s="17"/>
      <c r="G1251" s="17"/>
      <c r="H1251" s="17"/>
      <c r="I1251" s="16">
        <f>IF(B1251&gt;A_Stammdaten!$B$12,0,SUM(C1251,D1251,F1251,G1251)-SUM(E1251,H1251))</f>
        <v>0</v>
      </c>
      <c r="J1251" s="51">
        <f>HLOOKUP(A_Stammdaten!$B$12,$L$4:$R$2504,ROW(B1251)-3,FALSE)+IF(OR(B1251=0,A_Stammdaten!$B$12&lt;B1251),0,I1251*1/20)</f>
        <v>0</v>
      </c>
      <c r="K1251" s="51">
        <f>HLOOKUP(A_Stammdaten!$B$12,$L$4:$R$2504,ROW(B1251)-3,FALSE)</f>
        <v>0</v>
      </c>
      <c r="L1251" s="51">
        <f t="shared" si="58"/>
        <v>0</v>
      </c>
      <c r="M1251" s="51">
        <f t="shared" si="59"/>
        <v>0</v>
      </c>
      <c r="N1251" s="51">
        <f t="shared" si="59"/>
        <v>0</v>
      </c>
      <c r="O1251" s="51">
        <f t="shared" si="59"/>
        <v>0</v>
      </c>
      <c r="P1251" s="51">
        <f t="shared" si="59"/>
        <v>0</v>
      </c>
      <c r="Q1251" s="51">
        <f t="shared" si="59"/>
        <v>0</v>
      </c>
      <c r="R1251" s="51">
        <f t="shared" si="59"/>
        <v>0</v>
      </c>
    </row>
    <row r="1252" spans="1:18" x14ac:dyDescent="0.25">
      <c r="A1252" s="17"/>
      <c r="B1252" s="52"/>
      <c r="C1252" s="17"/>
      <c r="D1252" s="17"/>
      <c r="E1252" s="17"/>
      <c r="F1252" s="17"/>
      <c r="G1252" s="17"/>
      <c r="H1252" s="17"/>
      <c r="I1252" s="16">
        <f>IF(B1252&gt;A_Stammdaten!$B$12,0,SUM(C1252,D1252,F1252,G1252)-SUM(E1252,H1252))</f>
        <v>0</v>
      </c>
      <c r="J1252" s="51">
        <f>HLOOKUP(A_Stammdaten!$B$12,$L$4:$R$2504,ROW(B1252)-3,FALSE)+IF(OR(B1252=0,A_Stammdaten!$B$12&lt;B1252),0,I1252*1/20)</f>
        <v>0</v>
      </c>
      <c r="K1252" s="51">
        <f>HLOOKUP(A_Stammdaten!$B$12,$L$4:$R$2504,ROW(B1252)-3,FALSE)</f>
        <v>0</v>
      </c>
      <c r="L1252" s="51">
        <f t="shared" si="58"/>
        <v>0</v>
      </c>
      <c r="M1252" s="51">
        <f t="shared" si="59"/>
        <v>0</v>
      </c>
      <c r="N1252" s="51">
        <f t="shared" si="59"/>
        <v>0</v>
      </c>
      <c r="O1252" s="51">
        <f t="shared" si="59"/>
        <v>0</v>
      </c>
      <c r="P1252" s="51">
        <f t="shared" si="59"/>
        <v>0</v>
      </c>
      <c r="Q1252" s="51">
        <f t="shared" si="59"/>
        <v>0</v>
      </c>
      <c r="R1252" s="51">
        <f t="shared" si="59"/>
        <v>0</v>
      </c>
    </row>
    <row r="1253" spans="1:18" x14ac:dyDescent="0.25">
      <c r="A1253" s="17"/>
      <c r="B1253" s="52"/>
      <c r="C1253" s="17"/>
      <c r="D1253" s="17"/>
      <c r="E1253" s="17"/>
      <c r="F1253" s="17"/>
      <c r="G1253" s="17"/>
      <c r="H1253" s="17"/>
      <c r="I1253" s="16">
        <f>IF(B1253&gt;A_Stammdaten!$B$12,0,SUM(C1253,D1253,F1253,G1253)-SUM(E1253,H1253))</f>
        <v>0</v>
      </c>
      <c r="J1253" s="51">
        <f>HLOOKUP(A_Stammdaten!$B$12,$L$4:$R$2504,ROW(B1253)-3,FALSE)+IF(OR(B1253=0,A_Stammdaten!$B$12&lt;B1253),0,I1253*1/20)</f>
        <v>0</v>
      </c>
      <c r="K1253" s="51">
        <f>HLOOKUP(A_Stammdaten!$B$12,$L$4:$R$2504,ROW(B1253)-3,FALSE)</f>
        <v>0</v>
      </c>
      <c r="L1253" s="51">
        <f t="shared" si="58"/>
        <v>0</v>
      </c>
      <c r="M1253" s="51">
        <f t="shared" si="59"/>
        <v>0</v>
      </c>
      <c r="N1253" s="51">
        <f t="shared" si="59"/>
        <v>0</v>
      </c>
      <c r="O1253" s="51">
        <f t="shared" si="59"/>
        <v>0</v>
      </c>
      <c r="P1253" s="51">
        <f t="shared" si="59"/>
        <v>0</v>
      </c>
      <c r="Q1253" s="51">
        <f t="shared" si="59"/>
        <v>0</v>
      </c>
      <c r="R1253" s="51">
        <f t="shared" si="59"/>
        <v>0</v>
      </c>
    </row>
    <row r="1254" spans="1:18" x14ac:dyDescent="0.25">
      <c r="A1254" s="17"/>
      <c r="B1254" s="52"/>
      <c r="C1254" s="17"/>
      <c r="D1254" s="17"/>
      <c r="E1254" s="17"/>
      <c r="F1254" s="17"/>
      <c r="G1254" s="17"/>
      <c r="H1254" s="17"/>
      <c r="I1254" s="16">
        <f>IF(B1254&gt;A_Stammdaten!$B$12,0,SUM(C1254,D1254,F1254,G1254)-SUM(E1254,H1254))</f>
        <v>0</v>
      </c>
      <c r="J1254" s="51">
        <f>HLOOKUP(A_Stammdaten!$B$12,$L$4:$R$2504,ROW(B1254)-3,FALSE)+IF(OR(B1254=0,A_Stammdaten!$B$12&lt;B1254),0,I1254*1/20)</f>
        <v>0</v>
      </c>
      <c r="K1254" s="51">
        <f>HLOOKUP(A_Stammdaten!$B$12,$L$4:$R$2504,ROW(B1254)-3,FALSE)</f>
        <v>0</v>
      </c>
      <c r="L1254" s="51">
        <f t="shared" si="58"/>
        <v>0</v>
      </c>
      <c r="M1254" s="51">
        <f t="shared" si="59"/>
        <v>0</v>
      </c>
      <c r="N1254" s="51">
        <f t="shared" si="59"/>
        <v>0</v>
      </c>
      <c r="O1254" s="51">
        <f t="shared" si="59"/>
        <v>0</v>
      </c>
      <c r="P1254" s="51">
        <f t="shared" si="59"/>
        <v>0</v>
      </c>
      <c r="Q1254" s="51">
        <f t="shared" si="59"/>
        <v>0</v>
      </c>
      <c r="R1254" s="51">
        <f t="shared" si="59"/>
        <v>0</v>
      </c>
    </row>
    <row r="1255" spans="1:18" x14ac:dyDescent="0.25">
      <c r="A1255" s="17"/>
      <c r="B1255" s="52"/>
      <c r="C1255" s="17"/>
      <c r="D1255" s="17"/>
      <c r="E1255" s="17"/>
      <c r="F1255" s="17"/>
      <c r="G1255" s="17"/>
      <c r="H1255" s="17"/>
      <c r="I1255" s="16">
        <f>IF(B1255&gt;A_Stammdaten!$B$12,0,SUM(C1255,D1255,F1255,G1255)-SUM(E1255,H1255))</f>
        <v>0</v>
      </c>
      <c r="J1255" s="51">
        <f>HLOOKUP(A_Stammdaten!$B$12,$L$4:$R$2504,ROW(B1255)-3,FALSE)+IF(OR(B1255=0,A_Stammdaten!$B$12&lt;B1255),0,I1255*1/20)</f>
        <v>0</v>
      </c>
      <c r="K1255" s="51">
        <f>HLOOKUP(A_Stammdaten!$B$12,$L$4:$R$2504,ROW(B1255)-3,FALSE)</f>
        <v>0</v>
      </c>
      <c r="L1255" s="51">
        <f t="shared" si="58"/>
        <v>0</v>
      </c>
      <c r="M1255" s="51">
        <f t="shared" si="59"/>
        <v>0</v>
      </c>
      <c r="N1255" s="51">
        <f t="shared" si="59"/>
        <v>0</v>
      </c>
      <c r="O1255" s="51">
        <f t="shared" si="59"/>
        <v>0</v>
      </c>
      <c r="P1255" s="51">
        <f t="shared" si="59"/>
        <v>0</v>
      </c>
      <c r="Q1255" s="51">
        <f t="shared" si="59"/>
        <v>0</v>
      </c>
      <c r="R1255" s="51">
        <f t="shared" si="59"/>
        <v>0</v>
      </c>
    </row>
    <row r="1256" spans="1:18" x14ac:dyDescent="0.25">
      <c r="A1256" s="17"/>
      <c r="B1256" s="52"/>
      <c r="C1256" s="17"/>
      <c r="D1256" s="17"/>
      <c r="E1256" s="17"/>
      <c r="F1256" s="17"/>
      <c r="G1256" s="17"/>
      <c r="H1256" s="17"/>
      <c r="I1256" s="16">
        <f>IF(B1256&gt;A_Stammdaten!$B$12,0,SUM(C1256,D1256,F1256,G1256)-SUM(E1256,H1256))</f>
        <v>0</v>
      </c>
      <c r="J1256" s="51">
        <f>HLOOKUP(A_Stammdaten!$B$12,$L$4:$R$2504,ROW(B1256)-3,FALSE)+IF(OR(B1256=0,A_Stammdaten!$B$12&lt;B1256),0,I1256*1/20)</f>
        <v>0</v>
      </c>
      <c r="K1256" s="51">
        <f>HLOOKUP(A_Stammdaten!$B$12,$L$4:$R$2504,ROW(B1256)-3,FALSE)</f>
        <v>0</v>
      </c>
      <c r="L1256" s="51">
        <f t="shared" si="58"/>
        <v>0</v>
      </c>
      <c r="M1256" s="51">
        <f t="shared" si="59"/>
        <v>0</v>
      </c>
      <c r="N1256" s="51">
        <f t="shared" si="59"/>
        <v>0</v>
      </c>
      <c r="O1256" s="51">
        <f t="shared" si="59"/>
        <v>0</v>
      </c>
      <c r="P1256" s="51">
        <f t="shared" si="59"/>
        <v>0</v>
      </c>
      <c r="Q1256" s="51">
        <f t="shared" si="59"/>
        <v>0</v>
      </c>
      <c r="R1256" s="51">
        <f t="shared" si="59"/>
        <v>0</v>
      </c>
    </row>
    <row r="1257" spans="1:18" x14ac:dyDescent="0.25">
      <c r="A1257" s="17"/>
      <c r="B1257" s="52"/>
      <c r="C1257" s="17"/>
      <c r="D1257" s="17"/>
      <c r="E1257" s="17"/>
      <c r="F1257" s="17"/>
      <c r="G1257" s="17"/>
      <c r="H1257" s="17"/>
      <c r="I1257" s="16">
        <f>IF(B1257&gt;A_Stammdaten!$B$12,0,SUM(C1257,D1257,F1257,G1257)-SUM(E1257,H1257))</f>
        <v>0</v>
      </c>
      <c r="J1257" s="51">
        <f>HLOOKUP(A_Stammdaten!$B$12,$L$4:$R$2504,ROW(B1257)-3,FALSE)+IF(OR(B1257=0,A_Stammdaten!$B$12&lt;B1257),0,I1257*1/20)</f>
        <v>0</v>
      </c>
      <c r="K1257" s="51">
        <f>HLOOKUP(A_Stammdaten!$B$12,$L$4:$R$2504,ROW(B1257)-3,FALSE)</f>
        <v>0</v>
      </c>
      <c r="L1257" s="51">
        <f t="shared" si="58"/>
        <v>0</v>
      </c>
      <c r="M1257" s="51">
        <f t="shared" si="59"/>
        <v>0</v>
      </c>
      <c r="N1257" s="51">
        <f t="shared" si="59"/>
        <v>0</v>
      </c>
      <c r="O1257" s="51">
        <f t="shared" si="59"/>
        <v>0</v>
      </c>
      <c r="P1257" s="51">
        <f t="shared" si="59"/>
        <v>0</v>
      </c>
      <c r="Q1257" s="51">
        <f t="shared" si="59"/>
        <v>0</v>
      </c>
      <c r="R1257" s="51">
        <f t="shared" si="59"/>
        <v>0</v>
      </c>
    </row>
    <row r="1258" spans="1:18" x14ac:dyDescent="0.25">
      <c r="A1258" s="17"/>
      <c r="B1258" s="52"/>
      <c r="C1258" s="17"/>
      <c r="D1258" s="17"/>
      <c r="E1258" s="17"/>
      <c r="F1258" s="17"/>
      <c r="G1258" s="17"/>
      <c r="H1258" s="17"/>
      <c r="I1258" s="16">
        <f>IF(B1258&gt;A_Stammdaten!$B$12,0,SUM(C1258,D1258,F1258,G1258)-SUM(E1258,H1258))</f>
        <v>0</v>
      </c>
      <c r="J1258" s="51">
        <f>HLOOKUP(A_Stammdaten!$B$12,$L$4:$R$2504,ROW(B1258)-3,FALSE)+IF(OR(B1258=0,A_Stammdaten!$B$12&lt;B1258),0,I1258*1/20)</f>
        <v>0</v>
      </c>
      <c r="K1258" s="51">
        <f>HLOOKUP(A_Stammdaten!$B$12,$L$4:$R$2504,ROW(B1258)-3,FALSE)</f>
        <v>0</v>
      </c>
      <c r="L1258" s="51">
        <f t="shared" si="58"/>
        <v>0</v>
      </c>
      <c r="M1258" s="51">
        <f t="shared" si="59"/>
        <v>0</v>
      </c>
      <c r="N1258" s="51">
        <f t="shared" si="59"/>
        <v>0</v>
      </c>
      <c r="O1258" s="51">
        <f t="shared" si="59"/>
        <v>0</v>
      </c>
      <c r="P1258" s="51">
        <f t="shared" si="59"/>
        <v>0</v>
      </c>
      <c r="Q1258" s="51">
        <f t="shared" si="59"/>
        <v>0</v>
      </c>
      <c r="R1258" s="51">
        <f t="shared" si="59"/>
        <v>0</v>
      </c>
    </row>
    <row r="1259" spans="1:18" x14ac:dyDescent="0.25">
      <c r="A1259" s="17"/>
      <c r="B1259" s="52"/>
      <c r="C1259" s="17"/>
      <c r="D1259" s="17"/>
      <c r="E1259" s="17"/>
      <c r="F1259" s="17"/>
      <c r="G1259" s="17"/>
      <c r="H1259" s="17"/>
      <c r="I1259" s="16">
        <f>IF(B1259&gt;A_Stammdaten!$B$12,0,SUM(C1259,D1259,F1259,G1259)-SUM(E1259,H1259))</f>
        <v>0</v>
      </c>
      <c r="J1259" s="51">
        <f>HLOOKUP(A_Stammdaten!$B$12,$L$4:$R$2504,ROW(B1259)-3,FALSE)+IF(OR(B1259=0,A_Stammdaten!$B$12&lt;B1259),0,I1259*1/20)</f>
        <v>0</v>
      </c>
      <c r="K1259" s="51">
        <f>HLOOKUP(A_Stammdaten!$B$12,$L$4:$R$2504,ROW(B1259)-3,FALSE)</f>
        <v>0</v>
      </c>
      <c r="L1259" s="51">
        <f t="shared" si="58"/>
        <v>0</v>
      </c>
      <c r="M1259" s="51">
        <f t="shared" si="59"/>
        <v>0</v>
      </c>
      <c r="N1259" s="51">
        <f t="shared" si="59"/>
        <v>0</v>
      </c>
      <c r="O1259" s="51">
        <f t="shared" si="59"/>
        <v>0</v>
      </c>
      <c r="P1259" s="51">
        <f t="shared" si="59"/>
        <v>0</v>
      </c>
      <c r="Q1259" s="51">
        <f t="shared" si="59"/>
        <v>0</v>
      </c>
      <c r="R1259" s="51">
        <f t="shared" si="59"/>
        <v>0</v>
      </c>
    </row>
    <row r="1260" spans="1:18" x14ac:dyDescent="0.25">
      <c r="A1260" s="17"/>
      <c r="B1260" s="52"/>
      <c r="C1260" s="17"/>
      <c r="D1260" s="17"/>
      <c r="E1260" s="17"/>
      <c r="F1260" s="17"/>
      <c r="G1260" s="17"/>
      <c r="H1260" s="17"/>
      <c r="I1260" s="16">
        <f>IF(B1260&gt;A_Stammdaten!$B$12,0,SUM(C1260,D1260,F1260,G1260)-SUM(E1260,H1260))</f>
        <v>0</v>
      </c>
      <c r="J1260" s="51">
        <f>HLOOKUP(A_Stammdaten!$B$12,$L$4:$R$2504,ROW(B1260)-3,FALSE)+IF(OR(B1260=0,A_Stammdaten!$B$12&lt;B1260),0,I1260*1/20)</f>
        <v>0</v>
      </c>
      <c r="K1260" s="51">
        <f>HLOOKUP(A_Stammdaten!$B$12,$L$4:$R$2504,ROW(B1260)-3,FALSE)</f>
        <v>0</v>
      </c>
      <c r="L1260" s="51">
        <f t="shared" si="58"/>
        <v>0</v>
      </c>
      <c r="M1260" s="51">
        <f t="shared" si="59"/>
        <v>0</v>
      </c>
      <c r="N1260" s="51">
        <f t="shared" si="59"/>
        <v>0</v>
      </c>
      <c r="O1260" s="51">
        <f t="shared" si="59"/>
        <v>0</v>
      </c>
      <c r="P1260" s="51">
        <f t="shared" si="59"/>
        <v>0</v>
      </c>
      <c r="Q1260" s="51">
        <f t="shared" si="59"/>
        <v>0</v>
      </c>
      <c r="R1260" s="51">
        <f t="shared" si="59"/>
        <v>0</v>
      </c>
    </row>
    <row r="1261" spans="1:18" x14ac:dyDescent="0.25">
      <c r="A1261" s="17"/>
      <c r="B1261" s="52"/>
      <c r="C1261" s="17"/>
      <c r="D1261" s="17"/>
      <c r="E1261" s="17"/>
      <c r="F1261" s="17"/>
      <c r="G1261" s="17"/>
      <c r="H1261" s="17"/>
      <c r="I1261" s="16">
        <f>IF(B1261&gt;A_Stammdaten!$B$12,0,SUM(C1261,D1261,F1261,G1261)-SUM(E1261,H1261))</f>
        <v>0</v>
      </c>
      <c r="J1261" s="51">
        <f>HLOOKUP(A_Stammdaten!$B$12,$L$4:$R$2504,ROW(B1261)-3,FALSE)+IF(OR(B1261=0,A_Stammdaten!$B$12&lt;B1261),0,I1261*1/20)</f>
        <v>0</v>
      </c>
      <c r="K1261" s="51">
        <f>HLOOKUP(A_Stammdaten!$B$12,$L$4:$R$2504,ROW(B1261)-3,FALSE)</f>
        <v>0</v>
      </c>
      <c r="L1261" s="51">
        <f t="shared" si="58"/>
        <v>0</v>
      </c>
      <c r="M1261" s="51">
        <f t="shared" si="59"/>
        <v>0</v>
      </c>
      <c r="N1261" s="51">
        <f t="shared" si="59"/>
        <v>0</v>
      </c>
      <c r="O1261" s="51">
        <f t="shared" si="59"/>
        <v>0</v>
      </c>
      <c r="P1261" s="51">
        <f t="shared" si="59"/>
        <v>0</v>
      </c>
      <c r="Q1261" s="51">
        <f t="shared" si="59"/>
        <v>0</v>
      </c>
      <c r="R1261" s="51">
        <f t="shared" si="59"/>
        <v>0</v>
      </c>
    </row>
    <row r="1262" spans="1:18" x14ac:dyDescent="0.25">
      <c r="A1262" s="17"/>
      <c r="B1262" s="52"/>
      <c r="C1262" s="17"/>
      <c r="D1262" s="17"/>
      <c r="E1262" s="17"/>
      <c r="F1262" s="17"/>
      <c r="G1262" s="17"/>
      <c r="H1262" s="17"/>
      <c r="I1262" s="16">
        <f>IF(B1262&gt;A_Stammdaten!$B$12,0,SUM(C1262,D1262,F1262,G1262)-SUM(E1262,H1262))</f>
        <v>0</v>
      </c>
      <c r="J1262" s="51">
        <f>HLOOKUP(A_Stammdaten!$B$12,$L$4:$R$2504,ROW(B1262)-3,FALSE)+IF(OR(B1262=0,A_Stammdaten!$B$12&lt;B1262),0,I1262*1/20)</f>
        <v>0</v>
      </c>
      <c r="K1262" s="51">
        <f>HLOOKUP(A_Stammdaten!$B$12,$L$4:$R$2504,ROW(B1262)-3,FALSE)</f>
        <v>0</v>
      </c>
      <c r="L1262" s="51">
        <f t="shared" si="58"/>
        <v>0</v>
      </c>
      <c r="M1262" s="51">
        <f t="shared" si="59"/>
        <v>0</v>
      </c>
      <c r="N1262" s="51">
        <f t="shared" si="59"/>
        <v>0</v>
      </c>
      <c r="O1262" s="51">
        <f t="shared" si="59"/>
        <v>0</v>
      </c>
      <c r="P1262" s="51">
        <f t="shared" si="59"/>
        <v>0</v>
      </c>
      <c r="Q1262" s="51">
        <f t="shared" si="59"/>
        <v>0</v>
      </c>
      <c r="R1262" s="51">
        <f t="shared" si="59"/>
        <v>0</v>
      </c>
    </row>
    <row r="1263" spans="1:18" x14ac:dyDescent="0.25">
      <c r="A1263" s="17"/>
      <c r="B1263" s="52"/>
      <c r="C1263" s="17"/>
      <c r="D1263" s="17"/>
      <c r="E1263" s="17"/>
      <c r="F1263" s="17"/>
      <c r="G1263" s="17"/>
      <c r="H1263" s="17"/>
      <c r="I1263" s="16">
        <f>IF(B1263&gt;A_Stammdaten!$B$12,0,SUM(C1263,D1263,F1263,G1263)-SUM(E1263,H1263))</f>
        <v>0</v>
      </c>
      <c r="J1263" s="51">
        <f>HLOOKUP(A_Stammdaten!$B$12,$L$4:$R$2504,ROW(B1263)-3,FALSE)+IF(OR(B1263=0,A_Stammdaten!$B$12&lt;B1263),0,I1263*1/20)</f>
        <v>0</v>
      </c>
      <c r="K1263" s="51">
        <f>HLOOKUP(A_Stammdaten!$B$12,$L$4:$R$2504,ROW(B1263)-3,FALSE)</f>
        <v>0</v>
      </c>
      <c r="L1263" s="51">
        <f t="shared" si="58"/>
        <v>0</v>
      </c>
      <c r="M1263" s="51">
        <f t="shared" si="59"/>
        <v>0</v>
      </c>
      <c r="N1263" s="51">
        <f t="shared" si="59"/>
        <v>0</v>
      </c>
      <c r="O1263" s="51">
        <f t="shared" si="59"/>
        <v>0</v>
      </c>
      <c r="P1263" s="51">
        <f t="shared" si="59"/>
        <v>0</v>
      </c>
      <c r="Q1263" s="51">
        <f t="shared" si="59"/>
        <v>0</v>
      </c>
      <c r="R1263" s="51">
        <f t="shared" si="59"/>
        <v>0</v>
      </c>
    </row>
    <row r="1264" spans="1:18" x14ac:dyDescent="0.25">
      <c r="A1264" s="17"/>
      <c r="B1264" s="52"/>
      <c r="C1264" s="17"/>
      <c r="D1264" s="17"/>
      <c r="E1264" s="17"/>
      <c r="F1264" s="17"/>
      <c r="G1264" s="17"/>
      <c r="H1264" s="17"/>
      <c r="I1264" s="16">
        <f>IF(B1264&gt;A_Stammdaten!$B$12,0,SUM(C1264,D1264,F1264,G1264)-SUM(E1264,H1264))</f>
        <v>0</v>
      </c>
      <c r="J1264" s="51">
        <f>HLOOKUP(A_Stammdaten!$B$12,$L$4:$R$2504,ROW(B1264)-3,FALSE)+IF(OR(B1264=0,A_Stammdaten!$B$12&lt;B1264),0,I1264*1/20)</f>
        <v>0</v>
      </c>
      <c r="K1264" s="51">
        <f>HLOOKUP(A_Stammdaten!$B$12,$L$4:$R$2504,ROW(B1264)-3,FALSE)</f>
        <v>0</v>
      </c>
      <c r="L1264" s="51">
        <f t="shared" si="58"/>
        <v>0</v>
      </c>
      <c r="M1264" s="51">
        <f t="shared" si="59"/>
        <v>0</v>
      </c>
      <c r="N1264" s="51">
        <f t="shared" si="59"/>
        <v>0</v>
      </c>
      <c r="O1264" s="51">
        <f t="shared" si="59"/>
        <v>0</v>
      </c>
      <c r="P1264" s="51">
        <f t="shared" si="59"/>
        <v>0</v>
      </c>
      <c r="Q1264" s="51">
        <f t="shared" si="59"/>
        <v>0</v>
      </c>
      <c r="R1264" s="51">
        <f t="shared" si="59"/>
        <v>0</v>
      </c>
    </row>
    <row r="1265" spans="1:18" x14ac:dyDescent="0.25">
      <c r="A1265" s="17"/>
      <c r="B1265" s="52"/>
      <c r="C1265" s="17"/>
      <c r="D1265" s="17"/>
      <c r="E1265" s="17"/>
      <c r="F1265" s="17"/>
      <c r="G1265" s="17"/>
      <c r="H1265" s="17"/>
      <c r="I1265" s="16">
        <f>IF(B1265&gt;A_Stammdaten!$B$12,0,SUM(C1265,D1265,F1265,G1265)-SUM(E1265,H1265))</f>
        <v>0</v>
      </c>
      <c r="J1265" s="51">
        <f>HLOOKUP(A_Stammdaten!$B$12,$L$4:$R$2504,ROW(B1265)-3,FALSE)+IF(OR(B1265=0,A_Stammdaten!$B$12&lt;B1265),0,I1265*1/20)</f>
        <v>0</v>
      </c>
      <c r="K1265" s="51">
        <f>HLOOKUP(A_Stammdaten!$B$12,$L$4:$R$2504,ROW(B1265)-3,FALSE)</f>
        <v>0</v>
      </c>
      <c r="L1265" s="51">
        <f t="shared" si="58"/>
        <v>0</v>
      </c>
      <c r="M1265" s="51">
        <f t="shared" si="59"/>
        <v>0</v>
      </c>
      <c r="N1265" s="51">
        <f t="shared" si="59"/>
        <v>0</v>
      </c>
      <c r="O1265" s="51">
        <f t="shared" si="59"/>
        <v>0</v>
      </c>
      <c r="P1265" s="51">
        <f t="shared" si="59"/>
        <v>0</v>
      </c>
      <c r="Q1265" s="51">
        <f t="shared" si="59"/>
        <v>0</v>
      </c>
      <c r="R1265" s="51">
        <f t="shared" si="59"/>
        <v>0</v>
      </c>
    </row>
    <row r="1266" spans="1:18" x14ac:dyDescent="0.25">
      <c r="A1266" s="17"/>
      <c r="B1266" s="52"/>
      <c r="C1266" s="17"/>
      <c r="D1266" s="17"/>
      <c r="E1266" s="17"/>
      <c r="F1266" s="17"/>
      <c r="G1266" s="17"/>
      <c r="H1266" s="17"/>
      <c r="I1266" s="16">
        <f>IF(B1266&gt;A_Stammdaten!$B$12,0,SUM(C1266,D1266,F1266,G1266)-SUM(E1266,H1266))</f>
        <v>0</v>
      </c>
      <c r="J1266" s="51">
        <f>HLOOKUP(A_Stammdaten!$B$12,$L$4:$R$2504,ROW(B1266)-3,FALSE)+IF(OR(B1266=0,A_Stammdaten!$B$12&lt;B1266),0,I1266*1/20)</f>
        <v>0</v>
      </c>
      <c r="K1266" s="51">
        <f>HLOOKUP(A_Stammdaten!$B$12,$L$4:$R$2504,ROW(B1266)-3,FALSE)</f>
        <v>0</v>
      </c>
      <c r="L1266" s="51">
        <f t="shared" si="58"/>
        <v>0</v>
      </c>
      <c r="M1266" s="51">
        <f t="shared" si="59"/>
        <v>0</v>
      </c>
      <c r="N1266" s="51">
        <f t="shared" si="59"/>
        <v>0</v>
      </c>
      <c r="O1266" s="51">
        <f t="shared" si="59"/>
        <v>0</v>
      </c>
      <c r="P1266" s="51">
        <f t="shared" si="59"/>
        <v>0</v>
      </c>
      <c r="Q1266" s="51">
        <f t="shared" si="59"/>
        <v>0</v>
      </c>
      <c r="R1266" s="51">
        <f t="shared" si="59"/>
        <v>0</v>
      </c>
    </row>
    <row r="1267" spans="1:18" x14ac:dyDescent="0.25">
      <c r="A1267" s="17"/>
      <c r="B1267" s="52"/>
      <c r="C1267" s="17"/>
      <c r="D1267" s="17"/>
      <c r="E1267" s="17"/>
      <c r="F1267" s="17"/>
      <c r="G1267" s="17"/>
      <c r="H1267" s="17"/>
      <c r="I1267" s="16">
        <f>IF(B1267&gt;A_Stammdaten!$B$12,0,SUM(C1267,D1267,F1267,G1267)-SUM(E1267,H1267))</f>
        <v>0</v>
      </c>
      <c r="J1267" s="51">
        <f>HLOOKUP(A_Stammdaten!$B$12,$L$4:$R$2504,ROW(B1267)-3,FALSE)+IF(OR(B1267=0,A_Stammdaten!$B$12&lt;B1267),0,I1267*1/20)</f>
        <v>0</v>
      </c>
      <c r="K1267" s="51">
        <f>HLOOKUP(A_Stammdaten!$B$12,$L$4:$R$2504,ROW(B1267)-3,FALSE)</f>
        <v>0</v>
      </c>
      <c r="L1267" s="51">
        <f t="shared" si="58"/>
        <v>0</v>
      </c>
      <c r="M1267" s="51">
        <f t="shared" si="59"/>
        <v>0</v>
      </c>
      <c r="N1267" s="51">
        <f t="shared" si="59"/>
        <v>0</v>
      </c>
      <c r="O1267" s="51">
        <f t="shared" si="59"/>
        <v>0</v>
      </c>
      <c r="P1267" s="51">
        <f t="shared" si="59"/>
        <v>0</v>
      </c>
      <c r="Q1267" s="51">
        <f t="shared" si="59"/>
        <v>0</v>
      </c>
      <c r="R1267" s="51">
        <f t="shared" si="59"/>
        <v>0</v>
      </c>
    </row>
    <row r="1268" spans="1:18" x14ac:dyDescent="0.25">
      <c r="A1268" s="17"/>
      <c r="B1268" s="52"/>
      <c r="C1268" s="17"/>
      <c r="D1268" s="17"/>
      <c r="E1268" s="17"/>
      <c r="F1268" s="17"/>
      <c r="G1268" s="17"/>
      <c r="H1268" s="17"/>
      <c r="I1268" s="16">
        <f>IF(B1268&gt;A_Stammdaten!$B$12,0,SUM(C1268,D1268,F1268,G1268)-SUM(E1268,H1268))</f>
        <v>0</v>
      </c>
      <c r="J1268" s="51">
        <f>HLOOKUP(A_Stammdaten!$B$12,$L$4:$R$2504,ROW(B1268)-3,FALSE)+IF(OR(B1268=0,A_Stammdaten!$B$12&lt;B1268),0,I1268*1/20)</f>
        <v>0</v>
      </c>
      <c r="K1268" s="51">
        <f>HLOOKUP(A_Stammdaten!$B$12,$L$4:$R$2504,ROW(B1268)-3,FALSE)</f>
        <v>0</v>
      </c>
      <c r="L1268" s="51">
        <f t="shared" si="58"/>
        <v>0</v>
      </c>
      <c r="M1268" s="51">
        <f t="shared" si="59"/>
        <v>0</v>
      </c>
      <c r="N1268" s="51">
        <f t="shared" si="59"/>
        <v>0</v>
      </c>
      <c r="O1268" s="51">
        <f t="shared" si="59"/>
        <v>0</v>
      </c>
      <c r="P1268" s="51">
        <f t="shared" si="59"/>
        <v>0</v>
      </c>
      <c r="Q1268" s="51">
        <f t="shared" si="59"/>
        <v>0</v>
      </c>
      <c r="R1268" s="51">
        <f t="shared" si="59"/>
        <v>0</v>
      </c>
    </row>
    <row r="1269" spans="1:18" x14ac:dyDescent="0.25">
      <c r="A1269" s="17"/>
      <c r="B1269" s="52"/>
      <c r="C1269" s="17"/>
      <c r="D1269" s="17"/>
      <c r="E1269" s="17"/>
      <c r="F1269" s="17"/>
      <c r="G1269" s="17"/>
      <c r="H1269" s="17"/>
      <c r="I1269" s="16">
        <f>IF(B1269&gt;A_Stammdaten!$B$12,0,SUM(C1269,D1269,F1269,G1269)-SUM(E1269,H1269))</f>
        <v>0</v>
      </c>
      <c r="J1269" s="51">
        <f>HLOOKUP(A_Stammdaten!$B$12,$L$4:$R$2504,ROW(B1269)-3,FALSE)+IF(OR(B1269=0,A_Stammdaten!$B$12&lt;B1269),0,I1269*1/20)</f>
        <v>0</v>
      </c>
      <c r="K1269" s="51">
        <f>HLOOKUP(A_Stammdaten!$B$12,$L$4:$R$2504,ROW(B1269)-3,FALSE)</f>
        <v>0</v>
      </c>
      <c r="L1269" s="51">
        <f t="shared" si="58"/>
        <v>0</v>
      </c>
      <c r="M1269" s="51">
        <f t="shared" si="59"/>
        <v>0</v>
      </c>
      <c r="N1269" s="51">
        <f t="shared" si="59"/>
        <v>0</v>
      </c>
      <c r="O1269" s="51">
        <f t="shared" si="59"/>
        <v>0</v>
      </c>
      <c r="P1269" s="51">
        <f t="shared" si="59"/>
        <v>0</v>
      </c>
      <c r="Q1269" s="51">
        <f t="shared" si="59"/>
        <v>0</v>
      </c>
      <c r="R1269" s="51">
        <f t="shared" si="59"/>
        <v>0</v>
      </c>
    </row>
    <row r="1270" spans="1:18" x14ac:dyDescent="0.25">
      <c r="A1270" s="17"/>
      <c r="B1270" s="52"/>
      <c r="C1270" s="17"/>
      <c r="D1270" s="17"/>
      <c r="E1270" s="17"/>
      <c r="F1270" s="17"/>
      <c r="G1270" s="17"/>
      <c r="H1270" s="17"/>
      <c r="I1270" s="16">
        <f>IF(B1270&gt;A_Stammdaten!$B$12,0,SUM(C1270,D1270,F1270,G1270)-SUM(E1270,H1270))</f>
        <v>0</v>
      </c>
      <c r="J1270" s="51">
        <f>HLOOKUP(A_Stammdaten!$B$12,$L$4:$R$2504,ROW(B1270)-3,FALSE)+IF(OR(B1270=0,A_Stammdaten!$B$12&lt;B1270),0,I1270*1/20)</f>
        <v>0</v>
      </c>
      <c r="K1270" s="51">
        <f>HLOOKUP(A_Stammdaten!$B$12,$L$4:$R$2504,ROW(B1270)-3,FALSE)</f>
        <v>0</v>
      </c>
      <c r="L1270" s="51">
        <f t="shared" si="58"/>
        <v>0</v>
      </c>
      <c r="M1270" s="51">
        <f t="shared" si="59"/>
        <v>0</v>
      </c>
      <c r="N1270" s="51">
        <f t="shared" si="59"/>
        <v>0</v>
      </c>
      <c r="O1270" s="51">
        <f t="shared" si="59"/>
        <v>0</v>
      </c>
      <c r="P1270" s="51">
        <f t="shared" si="59"/>
        <v>0</v>
      </c>
      <c r="Q1270" s="51">
        <f t="shared" si="59"/>
        <v>0</v>
      </c>
      <c r="R1270" s="51">
        <f t="shared" si="59"/>
        <v>0</v>
      </c>
    </row>
    <row r="1271" spans="1:18" x14ac:dyDescent="0.25">
      <c r="A1271" s="17"/>
      <c r="B1271" s="52"/>
      <c r="C1271" s="17"/>
      <c r="D1271" s="17"/>
      <c r="E1271" s="17"/>
      <c r="F1271" s="17"/>
      <c r="G1271" s="17"/>
      <c r="H1271" s="17"/>
      <c r="I1271" s="16">
        <f>IF(B1271&gt;A_Stammdaten!$B$12,0,SUM(C1271,D1271,F1271,G1271)-SUM(E1271,H1271))</f>
        <v>0</v>
      </c>
      <c r="J1271" s="51">
        <f>HLOOKUP(A_Stammdaten!$B$12,$L$4:$R$2504,ROW(B1271)-3,FALSE)+IF(OR(B1271=0,A_Stammdaten!$B$12&lt;B1271),0,I1271*1/20)</f>
        <v>0</v>
      </c>
      <c r="K1271" s="51">
        <f>HLOOKUP(A_Stammdaten!$B$12,$L$4:$R$2504,ROW(B1271)-3,FALSE)</f>
        <v>0</v>
      </c>
      <c r="L1271" s="51">
        <f t="shared" si="58"/>
        <v>0</v>
      </c>
      <c r="M1271" s="51">
        <f t="shared" si="59"/>
        <v>0</v>
      </c>
      <c r="N1271" s="51">
        <f t="shared" si="59"/>
        <v>0</v>
      </c>
      <c r="O1271" s="51">
        <f t="shared" si="59"/>
        <v>0</v>
      </c>
      <c r="P1271" s="51">
        <f t="shared" si="59"/>
        <v>0</v>
      </c>
      <c r="Q1271" s="51">
        <f t="shared" si="59"/>
        <v>0</v>
      </c>
      <c r="R1271" s="51">
        <f t="shared" si="59"/>
        <v>0</v>
      </c>
    </row>
    <row r="1272" spans="1:18" x14ac:dyDescent="0.25">
      <c r="A1272" s="17"/>
      <c r="B1272" s="52"/>
      <c r="C1272" s="17"/>
      <c r="D1272" s="17"/>
      <c r="E1272" s="17"/>
      <c r="F1272" s="17"/>
      <c r="G1272" s="17"/>
      <c r="H1272" s="17"/>
      <c r="I1272" s="16">
        <f>IF(B1272&gt;A_Stammdaten!$B$12,0,SUM(C1272,D1272,F1272,G1272)-SUM(E1272,H1272))</f>
        <v>0</v>
      </c>
      <c r="J1272" s="51">
        <f>HLOOKUP(A_Stammdaten!$B$12,$L$4:$R$2504,ROW(B1272)-3,FALSE)+IF(OR(B1272=0,A_Stammdaten!$B$12&lt;B1272),0,I1272*1/20)</f>
        <v>0</v>
      </c>
      <c r="K1272" s="51">
        <f>HLOOKUP(A_Stammdaten!$B$12,$L$4:$R$2504,ROW(B1272)-3,FALSE)</f>
        <v>0</v>
      </c>
      <c r="L1272" s="51">
        <f t="shared" si="58"/>
        <v>0</v>
      </c>
      <c r="M1272" s="51">
        <f t="shared" si="59"/>
        <v>0</v>
      </c>
      <c r="N1272" s="51">
        <f t="shared" si="59"/>
        <v>0</v>
      </c>
      <c r="O1272" s="51">
        <f t="shared" si="59"/>
        <v>0</v>
      </c>
      <c r="P1272" s="51">
        <f t="shared" si="59"/>
        <v>0</v>
      </c>
      <c r="Q1272" s="51">
        <f t="shared" si="59"/>
        <v>0</v>
      </c>
      <c r="R1272" s="51">
        <f t="shared" si="59"/>
        <v>0</v>
      </c>
    </row>
    <row r="1273" spans="1:18" x14ac:dyDescent="0.25">
      <c r="A1273" s="17"/>
      <c r="B1273" s="52"/>
      <c r="C1273" s="17"/>
      <c r="D1273" s="17"/>
      <c r="E1273" s="17"/>
      <c r="F1273" s="17"/>
      <c r="G1273" s="17"/>
      <c r="H1273" s="17"/>
      <c r="I1273" s="16">
        <f>IF(B1273&gt;A_Stammdaten!$B$12,0,SUM(C1273,D1273,F1273,G1273)-SUM(E1273,H1273))</f>
        <v>0</v>
      </c>
      <c r="J1273" s="51">
        <f>HLOOKUP(A_Stammdaten!$B$12,$L$4:$R$2504,ROW(B1273)-3,FALSE)+IF(OR(B1273=0,A_Stammdaten!$B$12&lt;B1273),0,I1273*1/20)</f>
        <v>0</v>
      </c>
      <c r="K1273" s="51">
        <f>HLOOKUP(A_Stammdaten!$B$12,$L$4:$R$2504,ROW(B1273)-3,FALSE)</f>
        <v>0</v>
      </c>
      <c r="L1273" s="51">
        <f t="shared" si="58"/>
        <v>0</v>
      </c>
      <c r="M1273" s="51">
        <f t="shared" si="59"/>
        <v>0</v>
      </c>
      <c r="N1273" s="51">
        <f t="shared" si="59"/>
        <v>0</v>
      </c>
      <c r="O1273" s="51">
        <f t="shared" si="59"/>
        <v>0</v>
      </c>
      <c r="P1273" s="51">
        <f t="shared" si="59"/>
        <v>0</v>
      </c>
      <c r="Q1273" s="51">
        <f t="shared" si="59"/>
        <v>0</v>
      </c>
      <c r="R1273" s="51">
        <f t="shared" si="59"/>
        <v>0</v>
      </c>
    </row>
    <row r="1274" spans="1:18" x14ac:dyDescent="0.25">
      <c r="A1274" s="17"/>
      <c r="B1274" s="52"/>
      <c r="C1274" s="17"/>
      <c r="D1274" s="17"/>
      <c r="E1274" s="17"/>
      <c r="F1274" s="17"/>
      <c r="G1274" s="17"/>
      <c r="H1274" s="17"/>
      <c r="I1274" s="16">
        <f>IF(B1274&gt;A_Stammdaten!$B$12,0,SUM(C1274,D1274,F1274,G1274)-SUM(E1274,H1274))</f>
        <v>0</v>
      </c>
      <c r="J1274" s="51">
        <f>HLOOKUP(A_Stammdaten!$B$12,$L$4:$R$2504,ROW(B1274)-3,FALSE)+IF(OR(B1274=0,A_Stammdaten!$B$12&lt;B1274),0,I1274*1/20)</f>
        <v>0</v>
      </c>
      <c r="K1274" s="51">
        <f>HLOOKUP(A_Stammdaten!$B$12,$L$4:$R$2504,ROW(B1274)-3,FALSE)</f>
        <v>0</v>
      </c>
      <c r="L1274" s="51">
        <f t="shared" si="58"/>
        <v>0</v>
      </c>
      <c r="M1274" s="51">
        <f t="shared" si="59"/>
        <v>0</v>
      </c>
      <c r="N1274" s="51">
        <f t="shared" si="59"/>
        <v>0</v>
      </c>
      <c r="O1274" s="51">
        <f t="shared" si="59"/>
        <v>0</v>
      </c>
      <c r="P1274" s="51">
        <f t="shared" si="59"/>
        <v>0</v>
      </c>
      <c r="Q1274" s="51">
        <f t="shared" si="59"/>
        <v>0</v>
      </c>
      <c r="R1274" s="51">
        <f t="shared" si="59"/>
        <v>0</v>
      </c>
    </row>
    <row r="1275" spans="1:18" x14ac:dyDescent="0.25">
      <c r="A1275" s="17"/>
      <c r="B1275" s="52"/>
      <c r="C1275" s="17"/>
      <c r="D1275" s="17"/>
      <c r="E1275" s="17"/>
      <c r="F1275" s="17"/>
      <c r="G1275" s="17"/>
      <c r="H1275" s="17"/>
      <c r="I1275" s="16">
        <f>IF(B1275&gt;A_Stammdaten!$B$12,0,SUM(C1275,D1275,F1275,G1275)-SUM(E1275,H1275))</f>
        <v>0</v>
      </c>
      <c r="J1275" s="51">
        <f>HLOOKUP(A_Stammdaten!$B$12,$L$4:$R$2504,ROW(B1275)-3,FALSE)+IF(OR(B1275=0,A_Stammdaten!$B$12&lt;B1275),0,I1275*1/20)</f>
        <v>0</v>
      </c>
      <c r="K1275" s="51">
        <f>HLOOKUP(A_Stammdaten!$B$12,$L$4:$R$2504,ROW(B1275)-3,FALSE)</f>
        <v>0</v>
      </c>
      <c r="L1275" s="51">
        <f t="shared" si="58"/>
        <v>0</v>
      </c>
      <c r="M1275" s="51">
        <f t="shared" si="59"/>
        <v>0</v>
      </c>
      <c r="N1275" s="51">
        <f t="shared" si="59"/>
        <v>0</v>
      </c>
      <c r="O1275" s="51">
        <f t="shared" ref="M1275:R1317" si="60">IF(OR($I1275=0,O$4&lt;$B1275,$B1275=0,20-(O$4-$B1275)=0),0,$I1275*(19-(O$4-$B1275))/20)</f>
        <v>0</v>
      </c>
      <c r="P1275" s="51">
        <f t="shared" si="60"/>
        <v>0</v>
      </c>
      <c r="Q1275" s="51">
        <f t="shared" si="60"/>
        <v>0</v>
      </c>
      <c r="R1275" s="51">
        <f t="shared" si="60"/>
        <v>0</v>
      </c>
    </row>
    <row r="1276" spans="1:18" x14ac:dyDescent="0.25">
      <c r="A1276" s="17"/>
      <c r="B1276" s="52"/>
      <c r="C1276" s="17"/>
      <c r="D1276" s="17"/>
      <c r="E1276" s="17"/>
      <c r="F1276" s="17"/>
      <c r="G1276" s="17"/>
      <c r="H1276" s="17"/>
      <c r="I1276" s="16">
        <f>IF(B1276&gt;A_Stammdaten!$B$12,0,SUM(C1276,D1276,F1276,G1276)-SUM(E1276,H1276))</f>
        <v>0</v>
      </c>
      <c r="J1276" s="51">
        <f>HLOOKUP(A_Stammdaten!$B$12,$L$4:$R$2504,ROW(B1276)-3,FALSE)+IF(OR(B1276=0,A_Stammdaten!$B$12&lt;B1276),0,I1276*1/20)</f>
        <v>0</v>
      </c>
      <c r="K1276" s="51">
        <f>HLOOKUP(A_Stammdaten!$B$12,$L$4:$R$2504,ROW(B1276)-3,FALSE)</f>
        <v>0</v>
      </c>
      <c r="L1276" s="51">
        <f t="shared" si="58"/>
        <v>0</v>
      </c>
      <c r="M1276" s="51">
        <f t="shared" si="60"/>
        <v>0</v>
      </c>
      <c r="N1276" s="51">
        <f t="shared" si="60"/>
        <v>0</v>
      </c>
      <c r="O1276" s="51">
        <f t="shared" si="60"/>
        <v>0</v>
      </c>
      <c r="P1276" s="51">
        <f t="shared" si="60"/>
        <v>0</v>
      </c>
      <c r="Q1276" s="51">
        <f t="shared" si="60"/>
        <v>0</v>
      </c>
      <c r="R1276" s="51">
        <f t="shared" si="60"/>
        <v>0</v>
      </c>
    </row>
    <row r="1277" spans="1:18" x14ac:dyDescent="0.25">
      <c r="A1277" s="17"/>
      <c r="B1277" s="52"/>
      <c r="C1277" s="17"/>
      <c r="D1277" s="17"/>
      <c r="E1277" s="17"/>
      <c r="F1277" s="17"/>
      <c r="G1277" s="17"/>
      <c r="H1277" s="17"/>
      <c r="I1277" s="16">
        <f>IF(B1277&gt;A_Stammdaten!$B$12,0,SUM(C1277,D1277,F1277,G1277)-SUM(E1277,H1277))</f>
        <v>0</v>
      </c>
      <c r="J1277" s="51">
        <f>HLOOKUP(A_Stammdaten!$B$12,$L$4:$R$2504,ROW(B1277)-3,FALSE)+IF(OR(B1277=0,A_Stammdaten!$B$12&lt;B1277),0,I1277*1/20)</f>
        <v>0</v>
      </c>
      <c r="K1277" s="51">
        <f>HLOOKUP(A_Stammdaten!$B$12,$L$4:$R$2504,ROW(B1277)-3,FALSE)</f>
        <v>0</v>
      </c>
      <c r="L1277" s="51">
        <f t="shared" si="58"/>
        <v>0</v>
      </c>
      <c r="M1277" s="51">
        <f t="shared" si="60"/>
        <v>0</v>
      </c>
      <c r="N1277" s="51">
        <f t="shared" si="60"/>
        <v>0</v>
      </c>
      <c r="O1277" s="51">
        <f t="shared" si="60"/>
        <v>0</v>
      </c>
      <c r="P1277" s="51">
        <f t="shared" si="60"/>
        <v>0</v>
      </c>
      <c r="Q1277" s="51">
        <f t="shared" si="60"/>
        <v>0</v>
      </c>
      <c r="R1277" s="51">
        <f t="shared" si="60"/>
        <v>0</v>
      </c>
    </row>
    <row r="1278" spans="1:18" x14ac:dyDescent="0.25">
      <c r="A1278" s="17"/>
      <c r="B1278" s="52"/>
      <c r="C1278" s="17"/>
      <c r="D1278" s="17"/>
      <c r="E1278" s="17"/>
      <c r="F1278" s="17"/>
      <c r="G1278" s="17"/>
      <c r="H1278" s="17"/>
      <c r="I1278" s="16">
        <f>IF(B1278&gt;A_Stammdaten!$B$12,0,SUM(C1278,D1278,F1278,G1278)-SUM(E1278,H1278))</f>
        <v>0</v>
      </c>
      <c r="J1278" s="51">
        <f>HLOOKUP(A_Stammdaten!$B$12,$L$4:$R$2504,ROW(B1278)-3,FALSE)+IF(OR(B1278=0,A_Stammdaten!$B$12&lt;B1278),0,I1278*1/20)</f>
        <v>0</v>
      </c>
      <c r="K1278" s="51">
        <f>HLOOKUP(A_Stammdaten!$B$12,$L$4:$R$2504,ROW(B1278)-3,FALSE)</f>
        <v>0</v>
      </c>
      <c r="L1278" s="51">
        <f t="shared" si="58"/>
        <v>0</v>
      </c>
      <c r="M1278" s="51">
        <f t="shared" si="60"/>
        <v>0</v>
      </c>
      <c r="N1278" s="51">
        <f t="shared" si="60"/>
        <v>0</v>
      </c>
      <c r="O1278" s="51">
        <f t="shared" si="60"/>
        <v>0</v>
      </c>
      <c r="P1278" s="51">
        <f t="shared" si="60"/>
        <v>0</v>
      </c>
      <c r="Q1278" s="51">
        <f t="shared" si="60"/>
        <v>0</v>
      </c>
      <c r="R1278" s="51">
        <f t="shared" si="60"/>
        <v>0</v>
      </c>
    </row>
    <row r="1279" spans="1:18" x14ac:dyDescent="0.25">
      <c r="A1279" s="17"/>
      <c r="B1279" s="52"/>
      <c r="C1279" s="17"/>
      <c r="D1279" s="17"/>
      <c r="E1279" s="17"/>
      <c r="F1279" s="17"/>
      <c r="G1279" s="17"/>
      <c r="H1279" s="17"/>
      <c r="I1279" s="16">
        <f>IF(B1279&gt;A_Stammdaten!$B$12,0,SUM(C1279,D1279,F1279,G1279)-SUM(E1279,H1279))</f>
        <v>0</v>
      </c>
      <c r="J1279" s="51">
        <f>HLOOKUP(A_Stammdaten!$B$12,$L$4:$R$2504,ROW(B1279)-3,FALSE)+IF(OR(B1279=0,A_Stammdaten!$B$12&lt;B1279),0,I1279*1/20)</f>
        <v>0</v>
      </c>
      <c r="K1279" s="51">
        <f>HLOOKUP(A_Stammdaten!$B$12,$L$4:$R$2504,ROW(B1279)-3,FALSE)</f>
        <v>0</v>
      </c>
      <c r="L1279" s="51">
        <f t="shared" si="58"/>
        <v>0</v>
      </c>
      <c r="M1279" s="51">
        <f t="shared" si="60"/>
        <v>0</v>
      </c>
      <c r="N1279" s="51">
        <f t="shared" si="60"/>
        <v>0</v>
      </c>
      <c r="O1279" s="51">
        <f t="shared" si="60"/>
        <v>0</v>
      </c>
      <c r="P1279" s="51">
        <f t="shared" si="60"/>
        <v>0</v>
      </c>
      <c r="Q1279" s="51">
        <f t="shared" si="60"/>
        <v>0</v>
      </c>
      <c r="R1279" s="51">
        <f t="shared" si="60"/>
        <v>0</v>
      </c>
    </row>
    <row r="1280" spans="1:18" x14ac:dyDescent="0.25">
      <c r="A1280" s="17"/>
      <c r="B1280" s="52"/>
      <c r="C1280" s="17"/>
      <c r="D1280" s="17"/>
      <c r="E1280" s="17"/>
      <c r="F1280" s="17"/>
      <c r="G1280" s="17"/>
      <c r="H1280" s="17"/>
      <c r="I1280" s="16">
        <f>IF(B1280&gt;A_Stammdaten!$B$12,0,SUM(C1280,D1280,F1280,G1280)-SUM(E1280,H1280))</f>
        <v>0</v>
      </c>
      <c r="J1280" s="51">
        <f>HLOOKUP(A_Stammdaten!$B$12,$L$4:$R$2504,ROW(B1280)-3,FALSE)+IF(OR(B1280=0,A_Stammdaten!$B$12&lt;B1280),0,I1280*1/20)</f>
        <v>0</v>
      </c>
      <c r="K1280" s="51">
        <f>HLOOKUP(A_Stammdaten!$B$12,$L$4:$R$2504,ROW(B1280)-3,FALSE)</f>
        <v>0</v>
      </c>
      <c r="L1280" s="51">
        <f t="shared" ref="L1280:L1343" si="61">IF(OR($I1280=0,L$4&lt;$B1280,$B1280=0,20-(L$4-$B1280)=0),0,$I1280*(19-(L$4-$B1280))/20)</f>
        <v>0</v>
      </c>
      <c r="M1280" s="51">
        <f t="shared" si="60"/>
        <v>0</v>
      </c>
      <c r="N1280" s="51">
        <f t="shared" si="60"/>
        <v>0</v>
      </c>
      <c r="O1280" s="51">
        <f t="shared" si="60"/>
        <v>0</v>
      </c>
      <c r="P1280" s="51">
        <f t="shared" si="60"/>
        <v>0</v>
      </c>
      <c r="Q1280" s="51">
        <f t="shared" si="60"/>
        <v>0</v>
      </c>
      <c r="R1280" s="51">
        <f t="shared" si="60"/>
        <v>0</v>
      </c>
    </row>
    <row r="1281" spans="1:18" x14ac:dyDescent="0.25">
      <c r="A1281" s="17"/>
      <c r="B1281" s="52"/>
      <c r="C1281" s="17"/>
      <c r="D1281" s="17"/>
      <c r="E1281" s="17"/>
      <c r="F1281" s="17"/>
      <c r="G1281" s="17"/>
      <c r="H1281" s="17"/>
      <c r="I1281" s="16">
        <f>IF(B1281&gt;A_Stammdaten!$B$12,0,SUM(C1281,D1281,F1281,G1281)-SUM(E1281,H1281))</f>
        <v>0</v>
      </c>
      <c r="J1281" s="51">
        <f>HLOOKUP(A_Stammdaten!$B$12,$L$4:$R$2504,ROW(B1281)-3,FALSE)+IF(OR(B1281=0,A_Stammdaten!$B$12&lt;B1281),0,I1281*1/20)</f>
        <v>0</v>
      </c>
      <c r="K1281" s="51">
        <f>HLOOKUP(A_Stammdaten!$B$12,$L$4:$R$2504,ROW(B1281)-3,FALSE)</f>
        <v>0</v>
      </c>
      <c r="L1281" s="51">
        <f t="shared" si="61"/>
        <v>0</v>
      </c>
      <c r="M1281" s="51">
        <f t="shared" si="60"/>
        <v>0</v>
      </c>
      <c r="N1281" s="51">
        <f t="shared" si="60"/>
        <v>0</v>
      </c>
      <c r="O1281" s="51">
        <f t="shared" si="60"/>
        <v>0</v>
      </c>
      <c r="P1281" s="51">
        <f t="shared" si="60"/>
        <v>0</v>
      </c>
      <c r="Q1281" s="51">
        <f t="shared" si="60"/>
        <v>0</v>
      </c>
      <c r="R1281" s="51">
        <f t="shared" si="60"/>
        <v>0</v>
      </c>
    </row>
    <row r="1282" spans="1:18" x14ac:dyDescent="0.25">
      <c r="A1282" s="17"/>
      <c r="B1282" s="52"/>
      <c r="C1282" s="17"/>
      <c r="D1282" s="17"/>
      <c r="E1282" s="17"/>
      <c r="F1282" s="17"/>
      <c r="G1282" s="17"/>
      <c r="H1282" s="17"/>
      <c r="I1282" s="16">
        <f>IF(B1282&gt;A_Stammdaten!$B$12,0,SUM(C1282,D1282,F1282,G1282)-SUM(E1282,H1282))</f>
        <v>0</v>
      </c>
      <c r="J1282" s="51">
        <f>HLOOKUP(A_Stammdaten!$B$12,$L$4:$R$2504,ROW(B1282)-3,FALSE)+IF(OR(B1282=0,A_Stammdaten!$B$12&lt;B1282),0,I1282*1/20)</f>
        <v>0</v>
      </c>
      <c r="K1282" s="51">
        <f>HLOOKUP(A_Stammdaten!$B$12,$L$4:$R$2504,ROW(B1282)-3,FALSE)</f>
        <v>0</v>
      </c>
      <c r="L1282" s="51">
        <f t="shared" si="61"/>
        <v>0</v>
      </c>
      <c r="M1282" s="51">
        <f t="shared" si="60"/>
        <v>0</v>
      </c>
      <c r="N1282" s="51">
        <f t="shared" si="60"/>
        <v>0</v>
      </c>
      <c r="O1282" s="51">
        <f t="shared" si="60"/>
        <v>0</v>
      </c>
      <c r="P1282" s="51">
        <f t="shared" si="60"/>
        <v>0</v>
      </c>
      <c r="Q1282" s="51">
        <f t="shared" si="60"/>
        <v>0</v>
      </c>
      <c r="R1282" s="51">
        <f t="shared" si="60"/>
        <v>0</v>
      </c>
    </row>
    <row r="1283" spans="1:18" x14ac:dyDescent="0.25">
      <c r="A1283" s="17"/>
      <c r="B1283" s="52"/>
      <c r="C1283" s="17"/>
      <c r="D1283" s="17"/>
      <c r="E1283" s="17"/>
      <c r="F1283" s="17"/>
      <c r="G1283" s="17"/>
      <c r="H1283" s="17"/>
      <c r="I1283" s="16">
        <f>IF(B1283&gt;A_Stammdaten!$B$12,0,SUM(C1283,D1283,F1283,G1283)-SUM(E1283,H1283))</f>
        <v>0</v>
      </c>
      <c r="J1283" s="51">
        <f>HLOOKUP(A_Stammdaten!$B$12,$L$4:$R$2504,ROW(B1283)-3,FALSE)+IF(OR(B1283=0,A_Stammdaten!$B$12&lt;B1283),0,I1283*1/20)</f>
        <v>0</v>
      </c>
      <c r="K1283" s="51">
        <f>HLOOKUP(A_Stammdaten!$B$12,$L$4:$R$2504,ROW(B1283)-3,FALSE)</f>
        <v>0</v>
      </c>
      <c r="L1283" s="51">
        <f t="shared" si="61"/>
        <v>0</v>
      </c>
      <c r="M1283" s="51">
        <f t="shared" si="60"/>
        <v>0</v>
      </c>
      <c r="N1283" s="51">
        <f t="shared" si="60"/>
        <v>0</v>
      </c>
      <c r="O1283" s="51">
        <f t="shared" si="60"/>
        <v>0</v>
      </c>
      <c r="P1283" s="51">
        <f t="shared" si="60"/>
        <v>0</v>
      </c>
      <c r="Q1283" s="51">
        <f t="shared" si="60"/>
        <v>0</v>
      </c>
      <c r="R1283" s="51">
        <f t="shared" si="60"/>
        <v>0</v>
      </c>
    </row>
    <row r="1284" spans="1:18" x14ac:dyDescent="0.25">
      <c r="A1284" s="17"/>
      <c r="B1284" s="52"/>
      <c r="C1284" s="17"/>
      <c r="D1284" s="17"/>
      <c r="E1284" s="17"/>
      <c r="F1284" s="17"/>
      <c r="G1284" s="17"/>
      <c r="H1284" s="17"/>
      <c r="I1284" s="16">
        <f>IF(B1284&gt;A_Stammdaten!$B$12,0,SUM(C1284,D1284,F1284,G1284)-SUM(E1284,H1284))</f>
        <v>0</v>
      </c>
      <c r="J1284" s="51">
        <f>HLOOKUP(A_Stammdaten!$B$12,$L$4:$R$2504,ROW(B1284)-3,FALSE)+IF(OR(B1284=0,A_Stammdaten!$B$12&lt;B1284),0,I1284*1/20)</f>
        <v>0</v>
      </c>
      <c r="K1284" s="51">
        <f>HLOOKUP(A_Stammdaten!$B$12,$L$4:$R$2504,ROW(B1284)-3,FALSE)</f>
        <v>0</v>
      </c>
      <c r="L1284" s="51">
        <f t="shared" si="61"/>
        <v>0</v>
      </c>
      <c r="M1284" s="51">
        <f t="shared" si="60"/>
        <v>0</v>
      </c>
      <c r="N1284" s="51">
        <f t="shared" si="60"/>
        <v>0</v>
      </c>
      <c r="O1284" s="51">
        <f t="shared" si="60"/>
        <v>0</v>
      </c>
      <c r="P1284" s="51">
        <f t="shared" si="60"/>
        <v>0</v>
      </c>
      <c r="Q1284" s="51">
        <f t="shared" si="60"/>
        <v>0</v>
      </c>
      <c r="R1284" s="51">
        <f t="shared" si="60"/>
        <v>0</v>
      </c>
    </row>
    <row r="1285" spans="1:18" x14ac:dyDescent="0.25">
      <c r="A1285" s="17"/>
      <c r="B1285" s="52"/>
      <c r="C1285" s="17"/>
      <c r="D1285" s="17"/>
      <c r="E1285" s="17"/>
      <c r="F1285" s="17"/>
      <c r="G1285" s="17"/>
      <c r="H1285" s="17"/>
      <c r="I1285" s="16">
        <f>IF(B1285&gt;A_Stammdaten!$B$12,0,SUM(C1285,D1285,F1285,G1285)-SUM(E1285,H1285))</f>
        <v>0</v>
      </c>
      <c r="J1285" s="51">
        <f>HLOOKUP(A_Stammdaten!$B$12,$L$4:$R$2504,ROW(B1285)-3,FALSE)+IF(OR(B1285=0,A_Stammdaten!$B$12&lt;B1285),0,I1285*1/20)</f>
        <v>0</v>
      </c>
      <c r="K1285" s="51">
        <f>HLOOKUP(A_Stammdaten!$B$12,$L$4:$R$2504,ROW(B1285)-3,FALSE)</f>
        <v>0</v>
      </c>
      <c r="L1285" s="51">
        <f t="shared" si="61"/>
        <v>0</v>
      </c>
      <c r="M1285" s="51">
        <f t="shared" si="60"/>
        <v>0</v>
      </c>
      <c r="N1285" s="51">
        <f t="shared" si="60"/>
        <v>0</v>
      </c>
      <c r="O1285" s="51">
        <f t="shared" si="60"/>
        <v>0</v>
      </c>
      <c r="P1285" s="51">
        <f t="shared" si="60"/>
        <v>0</v>
      </c>
      <c r="Q1285" s="51">
        <f t="shared" si="60"/>
        <v>0</v>
      </c>
      <c r="R1285" s="51">
        <f t="shared" si="60"/>
        <v>0</v>
      </c>
    </row>
    <row r="1286" spans="1:18" x14ac:dyDescent="0.25">
      <c r="A1286" s="17"/>
      <c r="B1286" s="52"/>
      <c r="C1286" s="17"/>
      <c r="D1286" s="17"/>
      <c r="E1286" s="17"/>
      <c r="F1286" s="17"/>
      <c r="G1286" s="17"/>
      <c r="H1286" s="17"/>
      <c r="I1286" s="16">
        <f>IF(B1286&gt;A_Stammdaten!$B$12,0,SUM(C1286,D1286,F1286,G1286)-SUM(E1286,H1286))</f>
        <v>0</v>
      </c>
      <c r="J1286" s="51">
        <f>HLOOKUP(A_Stammdaten!$B$12,$L$4:$R$2504,ROW(B1286)-3,FALSE)+IF(OR(B1286=0,A_Stammdaten!$B$12&lt;B1286),0,I1286*1/20)</f>
        <v>0</v>
      </c>
      <c r="K1286" s="51">
        <f>HLOOKUP(A_Stammdaten!$B$12,$L$4:$R$2504,ROW(B1286)-3,FALSE)</f>
        <v>0</v>
      </c>
      <c r="L1286" s="51">
        <f t="shared" si="61"/>
        <v>0</v>
      </c>
      <c r="M1286" s="51">
        <f t="shared" si="60"/>
        <v>0</v>
      </c>
      <c r="N1286" s="51">
        <f t="shared" si="60"/>
        <v>0</v>
      </c>
      <c r="O1286" s="51">
        <f t="shared" si="60"/>
        <v>0</v>
      </c>
      <c r="P1286" s="51">
        <f t="shared" si="60"/>
        <v>0</v>
      </c>
      <c r="Q1286" s="51">
        <f t="shared" si="60"/>
        <v>0</v>
      </c>
      <c r="R1286" s="51">
        <f t="shared" si="60"/>
        <v>0</v>
      </c>
    </row>
    <row r="1287" spans="1:18" x14ac:dyDescent="0.25">
      <c r="A1287" s="17"/>
      <c r="B1287" s="52"/>
      <c r="C1287" s="17"/>
      <c r="D1287" s="17"/>
      <c r="E1287" s="17"/>
      <c r="F1287" s="17"/>
      <c r="G1287" s="17"/>
      <c r="H1287" s="17"/>
      <c r="I1287" s="16">
        <f>IF(B1287&gt;A_Stammdaten!$B$12,0,SUM(C1287,D1287,F1287,G1287)-SUM(E1287,H1287))</f>
        <v>0</v>
      </c>
      <c r="J1287" s="51">
        <f>HLOOKUP(A_Stammdaten!$B$12,$L$4:$R$2504,ROW(B1287)-3,FALSE)+IF(OR(B1287=0,A_Stammdaten!$B$12&lt;B1287),0,I1287*1/20)</f>
        <v>0</v>
      </c>
      <c r="K1287" s="51">
        <f>HLOOKUP(A_Stammdaten!$B$12,$L$4:$R$2504,ROW(B1287)-3,FALSE)</f>
        <v>0</v>
      </c>
      <c r="L1287" s="51">
        <f t="shared" si="61"/>
        <v>0</v>
      </c>
      <c r="M1287" s="51">
        <f t="shared" si="60"/>
        <v>0</v>
      </c>
      <c r="N1287" s="51">
        <f t="shared" si="60"/>
        <v>0</v>
      </c>
      <c r="O1287" s="51">
        <f t="shared" si="60"/>
        <v>0</v>
      </c>
      <c r="P1287" s="51">
        <f t="shared" si="60"/>
        <v>0</v>
      </c>
      <c r="Q1287" s="51">
        <f t="shared" si="60"/>
        <v>0</v>
      </c>
      <c r="R1287" s="51">
        <f t="shared" si="60"/>
        <v>0</v>
      </c>
    </row>
    <row r="1288" spans="1:18" x14ac:dyDescent="0.25">
      <c r="A1288" s="17"/>
      <c r="B1288" s="52"/>
      <c r="C1288" s="17"/>
      <c r="D1288" s="17"/>
      <c r="E1288" s="17"/>
      <c r="F1288" s="17"/>
      <c r="G1288" s="17"/>
      <c r="H1288" s="17"/>
      <c r="I1288" s="16">
        <f>IF(B1288&gt;A_Stammdaten!$B$12,0,SUM(C1288,D1288,F1288,G1288)-SUM(E1288,H1288))</f>
        <v>0</v>
      </c>
      <c r="J1288" s="51">
        <f>HLOOKUP(A_Stammdaten!$B$12,$L$4:$R$2504,ROW(B1288)-3,FALSE)+IF(OR(B1288=0,A_Stammdaten!$B$12&lt;B1288),0,I1288*1/20)</f>
        <v>0</v>
      </c>
      <c r="K1288" s="51">
        <f>HLOOKUP(A_Stammdaten!$B$12,$L$4:$R$2504,ROW(B1288)-3,FALSE)</f>
        <v>0</v>
      </c>
      <c r="L1288" s="51">
        <f t="shared" si="61"/>
        <v>0</v>
      </c>
      <c r="M1288" s="51">
        <f t="shared" si="60"/>
        <v>0</v>
      </c>
      <c r="N1288" s="51">
        <f t="shared" si="60"/>
        <v>0</v>
      </c>
      <c r="O1288" s="51">
        <f t="shared" si="60"/>
        <v>0</v>
      </c>
      <c r="P1288" s="51">
        <f t="shared" si="60"/>
        <v>0</v>
      </c>
      <c r="Q1288" s="51">
        <f t="shared" si="60"/>
        <v>0</v>
      </c>
      <c r="R1288" s="51">
        <f t="shared" si="60"/>
        <v>0</v>
      </c>
    </row>
    <row r="1289" spans="1:18" x14ac:dyDescent="0.25">
      <c r="A1289" s="17"/>
      <c r="B1289" s="52"/>
      <c r="C1289" s="17"/>
      <c r="D1289" s="17"/>
      <c r="E1289" s="17"/>
      <c r="F1289" s="17"/>
      <c r="G1289" s="17"/>
      <c r="H1289" s="17"/>
      <c r="I1289" s="16">
        <f>IF(B1289&gt;A_Stammdaten!$B$12,0,SUM(C1289,D1289,F1289,G1289)-SUM(E1289,H1289))</f>
        <v>0</v>
      </c>
      <c r="J1289" s="51">
        <f>HLOOKUP(A_Stammdaten!$B$12,$L$4:$R$2504,ROW(B1289)-3,FALSE)+IF(OR(B1289=0,A_Stammdaten!$B$12&lt;B1289),0,I1289*1/20)</f>
        <v>0</v>
      </c>
      <c r="K1289" s="51">
        <f>HLOOKUP(A_Stammdaten!$B$12,$L$4:$R$2504,ROW(B1289)-3,FALSE)</f>
        <v>0</v>
      </c>
      <c r="L1289" s="51">
        <f t="shared" si="61"/>
        <v>0</v>
      </c>
      <c r="M1289" s="51">
        <f t="shared" si="60"/>
        <v>0</v>
      </c>
      <c r="N1289" s="51">
        <f t="shared" si="60"/>
        <v>0</v>
      </c>
      <c r="O1289" s="51">
        <f t="shared" si="60"/>
        <v>0</v>
      </c>
      <c r="P1289" s="51">
        <f t="shared" si="60"/>
        <v>0</v>
      </c>
      <c r="Q1289" s="51">
        <f t="shared" si="60"/>
        <v>0</v>
      </c>
      <c r="R1289" s="51">
        <f t="shared" si="60"/>
        <v>0</v>
      </c>
    </row>
    <row r="1290" spans="1:18" x14ac:dyDescent="0.25">
      <c r="A1290" s="17"/>
      <c r="B1290" s="52"/>
      <c r="C1290" s="17"/>
      <c r="D1290" s="17"/>
      <c r="E1290" s="17"/>
      <c r="F1290" s="17"/>
      <c r="G1290" s="17"/>
      <c r="H1290" s="17"/>
      <c r="I1290" s="16">
        <f>IF(B1290&gt;A_Stammdaten!$B$12,0,SUM(C1290,D1290,F1290,G1290)-SUM(E1290,H1290))</f>
        <v>0</v>
      </c>
      <c r="J1290" s="51">
        <f>HLOOKUP(A_Stammdaten!$B$12,$L$4:$R$2504,ROW(B1290)-3,FALSE)+IF(OR(B1290=0,A_Stammdaten!$B$12&lt;B1290),0,I1290*1/20)</f>
        <v>0</v>
      </c>
      <c r="K1290" s="51">
        <f>HLOOKUP(A_Stammdaten!$B$12,$L$4:$R$2504,ROW(B1290)-3,FALSE)</f>
        <v>0</v>
      </c>
      <c r="L1290" s="51">
        <f t="shared" si="61"/>
        <v>0</v>
      </c>
      <c r="M1290" s="51">
        <f t="shared" si="60"/>
        <v>0</v>
      </c>
      <c r="N1290" s="51">
        <f t="shared" si="60"/>
        <v>0</v>
      </c>
      <c r="O1290" s="51">
        <f t="shared" si="60"/>
        <v>0</v>
      </c>
      <c r="P1290" s="51">
        <f t="shared" si="60"/>
        <v>0</v>
      </c>
      <c r="Q1290" s="51">
        <f t="shared" si="60"/>
        <v>0</v>
      </c>
      <c r="R1290" s="51">
        <f t="shared" si="60"/>
        <v>0</v>
      </c>
    </row>
    <row r="1291" spans="1:18" x14ac:dyDescent="0.25">
      <c r="A1291" s="17"/>
      <c r="B1291" s="52"/>
      <c r="C1291" s="17"/>
      <c r="D1291" s="17"/>
      <c r="E1291" s="17"/>
      <c r="F1291" s="17"/>
      <c r="G1291" s="17"/>
      <c r="H1291" s="17"/>
      <c r="I1291" s="16">
        <f>IF(B1291&gt;A_Stammdaten!$B$12,0,SUM(C1291,D1291,F1291,G1291)-SUM(E1291,H1291))</f>
        <v>0</v>
      </c>
      <c r="J1291" s="51">
        <f>HLOOKUP(A_Stammdaten!$B$12,$L$4:$R$2504,ROW(B1291)-3,FALSE)+IF(OR(B1291=0,A_Stammdaten!$B$12&lt;B1291),0,I1291*1/20)</f>
        <v>0</v>
      </c>
      <c r="K1291" s="51">
        <f>HLOOKUP(A_Stammdaten!$B$12,$L$4:$R$2504,ROW(B1291)-3,FALSE)</f>
        <v>0</v>
      </c>
      <c r="L1291" s="51">
        <f t="shared" si="61"/>
        <v>0</v>
      </c>
      <c r="M1291" s="51">
        <f t="shared" si="60"/>
        <v>0</v>
      </c>
      <c r="N1291" s="51">
        <f t="shared" si="60"/>
        <v>0</v>
      </c>
      <c r="O1291" s="51">
        <f t="shared" si="60"/>
        <v>0</v>
      </c>
      <c r="P1291" s="51">
        <f t="shared" si="60"/>
        <v>0</v>
      </c>
      <c r="Q1291" s="51">
        <f t="shared" si="60"/>
        <v>0</v>
      </c>
      <c r="R1291" s="51">
        <f t="shared" si="60"/>
        <v>0</v>
      </c>
    </row>
    <row r="1292" spans="1:18" x14ac:dyDescent="0.25">
      <c r="A1292" s="17"/>
      <c r="B1292" s="52"/>
      <c r="C1292" s="17"/>
      <c r="D1292" s="17"/>
      <c r="E1292" s="17"/>
      <c r="F1292" s="17"/>
      <c r="G1292" s="17"/>
      <c r="H1292" s="17"/>
      <c r="I1292" s="16">
        <f>IF(B1292&gt;A_Stammdaten!$B$12,0,SUM(C1292,D1292,F1292,G1292)-SUM(E1292,H1292))</f>
        <v>0</v>
      </c>
      <c r="J1292" s="51">
        <f>HLOOKUP(A_Stammdaten!$B$12,$L$4:$R$2504,ROW(B1292)-3,FALSE)+IF(OR(B1292=0,A_Stammdaten!$B$12&lt;B1292),0,I1292*1/20)</f>
        <v>0</v>
      </c>
      <c r="K1292" s="51">
        <f>HLOOKUP(A_Stammdaten!$B$12,$L$4:$R$2504,ROW(B1292)-3,FALSE)</f>
        <v>0</v>
      </c>
      <c r="L1292" s="51">
        <f t="shared" si="61"/>
        <v>0</v>
      </c>
      <c r="M1292" s="51">
        <f t="shared" si="60"/>
        <v>0</v>
      </c>
      <c r="N1292" s="51">
        <f t="shared" si="60"/>
        <v>0</v>
      </c>
      <c r="O1292" s="51">
        <f t="shared" si="60"/>
        <v>0</v>
      </c>
      <c r="P1292" s="51">
        <f t="shared" si="60"/>
        <v>0</v>
      </c>
      <c r="Q1292" s="51">
        <f t="shared" si="60"/>
        <v>0</v>
      </c>
      <c r="R1292" s="51">
        <f t="shared" si="60"/>
        <v>0</v>
      </c>
    </row>
    <row r="1293" spans="1:18" x14ac:dyDescent="0.25">
      <c r="A1293" s="17"/>
      <c r="B1293" s="52"/>
      <c r="C1293" s="17"/>
      <c r="D1293" s="17"/>
      <c r="E1293" s="17"/>
      <c r="F1293" s="17"/>
      <c r="G1293" s="17"/>
      <c r="H1293" s="17"/>
      <c r="I1293" s="16">
        <f>IF(B1293&gt;A_Stammdaten!$B$12,0,SUM(C1293,D1293,F1293,G1293)-SUM(E1293,H1293))</f>
        <v>0</v>
      </c>
      <c r="J1293" s="51">
        <f>HLOOKUP(A_Stammdaten!$B$12,$L$4:$R$2504,ROW(B1293)-3,FALSE)+IF(OR(B1293=0,A_Stammdaten!$B$12&lt;B1293),0,I1293*1/20)</f>
        <v>0</v>
      </c>
      <c r="K1293" s="51">
        <f>HLOOKUP(A_Stammdaten!$B$12,$L$4:$R$2504,ROW(B1293)-3,FALSE)</f>
        <v>0</v>
      </c>
      <c r="L1293" s="51">
        <f t="shared" si="61"/>
        <v>0</v>
      </c>
      <c r="M1293" s="51">
        <f t="shared" si="60"/>
        <v>0</v>
      </c>
      <c r="N1293" s="51">
        <f t="shared" si="60"/>
        <v>0</v>
      </c>
      <c r="O1293" s="51">
        <f t="shared" si="60"/>
        <v>0</v>
      </c>
      <c r="P1293" s="51">
        <f t="shared" si="60"/>
        <v>0</v>
      </c>
      <c r="Q1293" s="51">
        <f t="shared" si="60"/>
        <v>0</v>
      </c>
      <c r="R1293" s="51">
        <f t="shared" si="60"/>
        <v>0</v>
      </c>
    </row>
    <row r="1294" spans="1:18" x14ac:dyDescent="0.25">
      <c r="A1294" s="17"/>
      <c r="B1294" s="52"/>
      <c r="C1294" s="17"/>
      <c r="D1294" s="17"/>
      <c r="E1294" s="17"/>
      <c r="F1294" s="17"/>
      <c r="G1294" s="17"/>
      <c r="H1294" s="17"/>
      <c r="I1294" s="16">
        <f>IF(B1294&gt;A_Stammdaten!$B$12,0,SUM(C1294,D1294,F1294,G1294)-SUM(E1294,H1294))</f>
        <v>0</v>
      </c>
      <c r="J1294" s="51">
        <f>HLOOKUP(A_Stammdaten!$B$12,$L$4:$R$2504,ROW(B1294)-3,FALSE)+IF(OR(B1294=0,A_Stammdaten!$B$12&lt;B1294),0,I1294*1/20)</f>
        <v>0</v>
      </c>
      <c r="K1294" s="51">
        <f>HLOOKUP(A_Stammdaten!$B$12,$L$4:$R$2504,ROW(B1294)-3,FALSE)</f>
        <v>0</v>
      </c>
      <c r="L1294" s="51">
        <f t="shared" si="61"/>
        <v>0</v>
      </c>
      <c r="M1294" s="51">
        <f t="shared" si="60"/>
        <v>0</v>
      </c>
      <c r="N1294" s="51">
        <f t="shared" si="60"/>
        <v>0</v>
      </c>
      <c r="O1294" s="51">
        <f t="shared" si="60"/>
        <v>0</v>
      </c>
      <c r="P1294" s="51">
        <f t="shared" si="60"/>
        <v>0</v>
      </c>
      <c r="Q1294" s="51">
        <f t="shared" si="60"/>
        <v>0</v>
      </c>
      <c r="R1294" s="51">
        <f t="shared" si="60"/>
        <v>0</v>
      </c>
    </row>
    <row r="1295" spans="1:18" x14ac:dyDescent="0.25">
      <c r="A1295" s="17"/>
      <c r="B1295" s="52"/>
      <c r="C1295" s="17"/>
      <c r="D1295" s="17"/>
      <c r="E1295" s="17"/>
      <c r="F1295" s="17"/>
      <c r="G1295" s="17"/>
      <c r="H1295" s="17"/>
      <c r="I1295" s="16">
        <f>IF(B1295&gt;A_Stammdaten!$B$12,0,SUM(C1295,D1295,F1295,G1295)-SUM(E1295,H1295))</f>
        <v>0</v>
      </c>
      <c r="J1295" s="51">
        <f>HLOOKUP(A_Stammdaten!$B$12,$L$4:$R$2504,ROW(B1295)-3,FALSE)+IF(OR(B1295=0,A_Stammdaten!$B$12&lt;B1295),0,I1295*1/20)</f>
        <v>0</v>
      </c>
      <c r="K1295" s="51">
        <f>HLOOKUP(A_Stammdaten!$B$12,$L$4:$R$2504,ROW(B1295)-3,FALSE)</f>
        <v>0</v>
      </c>
      <c r="L1295" s="51">
        <f t="shared" si="61"/>
        <v>0</v>
      </c>
      <c r="M1295" s="51">
        <f t="shared" si="60"/>
        <v>0</v>
      </c>
      <c r="N1295" s="51">
        <f t="shared" si="60"/>
        <v>0</v>
      </c>
      <c r="O1295" s="51">
        <f t="shared" si="60"/>
        <v>0</v>
      </c>
      <c r="P1295" s="51">
        <f t="shared" si="60"/>
        <v>0</v>
      </c>
      <c r="Q1295" s="51">
        <f t="shared" si="60"/>
        <v>0</v>
      </c>
      <c r="R1295" s="51">
        <f t="shared" si="60"/>
        <v>0</v>
      </c>
    </row>
    <row r="1296" spans="1:18" x14ac:dyDescent="0.25">
      <c r="A1296" s="17"/>
      <c r="B1296" s="52"/>
      <c r="C1296" s="17"/>
      <c r="D1296" s="17"/>
      <c r="E1296" s="17"/>
      <c r="F1296" s="17"/>
      <c r="G1296" s="17"/>
      <c r="H1296" s="17"/>
      <c r="I1296" s="16">
        <f>IF(B1296&gt;A_Stammdaten!$B$12,0,SUM(C1296,D1296,F1296,G1296)-SUM(E1296,H1296))</f>
        <v>0</v>
      </c>
      <c r="J1296" s="51">
        <f>HLOOKUP(A_Stammdaten!$B$12,$L$4:$R$2504,ROW(B1296)-3,FALSE)+IF(OR(B1296=0,A_Stammdaten!$B$12&lt;B1296),0,I1296*1/20)</f>
        <v>0</v>
      </c>
      <c r="K1296" s="51">
        <f>HLOOKUP(A_Stammdaten!$B$12,$L$4:$R$2504,ROW(B1296)-3,FALSE)</f>
        <v>0</v>
      </c>
      <c r="L1296" s="51">
        <f t="shared" si="61"/>
        <v>0</v>
      </c>
      <c r="M1296" s="51">
        <f t="shared" si="60"/>
        <v>0</v>
      </c>
      <c r="N1296" s="51">
        <f t="shared" si="60"/>
        <v>0</v>
      </c>
      <c r="O1296" s="51">
        <f t="shared" si="60"/>
        <v>0</v>
      </c>
      <c r="P1296" s="51">
        <f t="shared" si="60"/>
        <v>0</v>
      </c>
      <c r="Q1296" s="51">
        <f t="shared" si="60"/>
        <v>0</v>
      </c>
      <c r="R1296" s="51">
        <f t="shared" si="60"/>
        <v>0</v>
      </c>
    </row>
    <row r="1297" spans="1:18" x14ac:dyDescent="0.25">
      <c r="A1297" s="17"/>
      <c r="B1297" s="52"/>
      <c r="C1297" s="17"/>
      <c r="D1297" s="17"/>
      <c r="E1297" s="17"/>
      <c r="F1297" s="17"/>
      <c r="G1297" s="17"/>
      <c r="H1297" s="17"/>
      <c r="I1297" s="16">
        <f>IF(B1297&gt;A_Stammdaten!$B$12,0,SUM(C1297,D1297,F1297,G1297)-SUM(E1297,H1297))</f>
        <v>0</v>
      </c>
      <c r="J1297" s="51">
        <f>HLOOKUP(A_Stammdaten!$B$12,$L$4:$R$2504,ROW(B1297)-3,FALSE)+IF(OR(B1297=0,A_Stammdaten!$B$12&lt;B1297),0,I1297*1/20)</f>
        <v>0</v>
      </c>
      <c r="K1297" s="51">
        <f>HLOOKUP(A_Stammdaten!$B$12,$L$4:$R$2504,ROW(B1297)-3,FALSE)</f>
        <v>0</v>
      </c>
      <c r="L1297" s="51">
        <f t="shared" si="61"/>
        <v>0</v>
      </c>
      <c r="M1297" s="51">
        <f t="shared" si="60"/>
        <v>0</v>
      </c>
      <c r="N1297" s="51">
        <f t="shared" si="60"/>
        <v>0</v>
      </c>
      <c r="O1297" s="51">
        <f t="shared" si="60"/>
        <v>0</v>
      </c>
      <c r="P1297" s="51">
        <f t="shared" si="60"/>
        <v>0</v>
      </c>
      <c r="Q1297" s="51">
        <f t="shared" si="60"/>
        <v>0</v>
      </c>
      <c r="R1297" s="51">
        <f t="shared" si="60"/>
        <v>0</v>
      </c>
    </row>
    <row r="1298" spans="1:18" x14ac:dyDescent="0.25">
      <c r="A1298" s="17"/>
      <c r="B1298" s="52"/>
      <c r="C1298" s="17"/>
      <c r="D1298" s="17"/>
      <c r="E1298" s="17"/>
      <c r="F1298" s="17"/>
      <c r="G1298" s="17"/>
      <c r="H1298" s="17"/>
      <c r="I1298" s="16">
        <f>IF(B1298&gt;A_Stammdaten!$B$12,0,SUM(C1298,D1298,F1298,G1298)-SUM(E1298,H1298))</f>
        <v>0</v>
      </c>
      <c r="J1298" s="51">
        <f>HLOOKUP(A_Stammdaten!$B$12,$L$4:$R$2504,ROW(B1298)-3,FALSE)+IF(OR(B1298=0,A_Stammdaten!$B$12&lt;B1298),0,I1298*1/20)</f>
        <v>0</v>
      </c>
      <c r="K1298" s="51">
        <f>HLOOKUP(A_Stammdaten!$B$12,$L$4:$R$2504,ROW(B1298)-3,FALSE)</f>
        <v>0</v>
      </c>
      <c r="L1298" s="51">
        <f t="shared" si="61"/>
        <v>0</v>
      </c>
      <c r="M1298" s="51">
        <f t="shared" si="60"/>
        <v>0</v>
      </c>
      <c r="N1298" s="51">
        <f t="shared" si="60"/>
        <v>0</v>
      </c>
      <c r="O1298" s="51">
        <f t="shared" si="60"/>
        <v>0</v>
      </c>
      <c r="P1298" s="51">
        <f t="shared" si="60"/>
        <v>0</v>
      </c>
      <c r="Q1298" s="51">
        <f t="shared" si="60"/>
        <v>0</v>
      </c>
      <c r="R1298" s="51">
        <f t="shared" si="60"/>
        <v>0</v>
      </c>
    </row>
    <row r="1299" spans="1:18" x14ac:dyDescent="0.25">
      <c r="A1299" s="17"/>
      <c r="B1299" s="52"/>
      <c r="C1299" s="17"/>
      <c r="D1299" s="17"/>
      <c r="E1299" s="17"/>
      <c r="F1299" s="17"/>
      <c r="G1299" s="17"/>
      <c r="H1299" s="17"/>
      <c r="I1299" s="16">
        <f>IF(B1299&gt;A_Stammdaten!$B$12,0,SUM(C1299,D1299,F1299,G1299)-SUM(E1299,H1299))</f>
        <v>0</v>
      </c>
      <c r="J1299" s="51">
        <f>HLOOKUP(A_Stammdaten!$B$12,$L$4:$R$2504,ROW(B1299)-3,FALSE)+IF(OR(B1299=0,A_Stammdaten!$B$12&lt;B1299),0,I1299*1/20)</f>
        <v>0</v>
      </c>
      <c r="K1299" s="51">
        <f>HLOOKUP(A_Stammdaten!$B$12,$L$4:$R$2504,ROW(B1299)-3,FALSE)</f>
        <v>0</v>
      </c>
      <c r="L1299" s="51">
        <f t="shared" si="61"/>
        <v>0</v>
      </c>
      <c r="M1299" s="51">
        <f t="shared" si="60"/>
        <v>0</v>
      </c>
      <c r="N1299" s="51">
        <f t="shared" si="60"/>
        <v>0</v>
      </c>
      <c r="O1299" s="51">
        <f t="shared" si="60"/>
        <v>0</v>
      </c>
      <c r="P1299" s="51">
        <f t="shared" si="60"/>
        <v>0</v>
      </c>
      <c r="Q1299" s="51">
        <f t="shared" si="60"/>
        <v>0</v>
      </c>
      <c r="R1299" s="51">
        <f t="shared" si="60"/>
        <v>0</v>
      </c>
    </row>
    <row r="1300" spans="1:18" x14ac:dyDescent="0.25">
      <c r="A1300" s="17"/>
      <c r="B1300" s="52"/>
      <c r="C1300" s="17"/>
      <c r="D1300" s="17"/>
      <c r="E1300" s="17"/>
      <c r="F1300" s="17"/>
      <c r="G1300" s="17"/>
      <c r="H1300" s="17"/>
      <c r="I1300" s="16">
        <f>IF(B1300&gt;A_Stammdaten!$B$12,0,SUM(C1300,D1300,F1300,G1300)-SUM(E1300,H1300))</f>
        <v>0</v>
      </c>
      <c r="J1300" s="51">
        <f>HLOOKUP(A_Stammdaten!$B$12,$L$4:$R$2504,ROW(B1300)-3,FALSE)+IF(OR(B1300=0,A_Stammdaten!$B$12&lt;B1300),0,I1300*1/20)</f>
        <v>0</v>
      </c>
      <c r="K1300" s="51">
        <f>HLOOKUP(A_Stammdaten!$B$12,$L$4:$R$2504,ROW(B1300)-3,FALSE)</f>
        <v>0</v>
      </c>
      <c r="L1300" s="51">
        <f t="shared" si="61"/>
        <v>0</v>
      </c>
      <c r="M1300" s="51">
        <f t="shared" si="60"/>
        <v>0</v>
      </c>
      <c r="N1300" s="51">
        <f t="shared" si="60"/>
        <v>0</v>
      </c>
      <c r="O1300" s="51">
        <f t="shared" si="60"/>
        <v>0</v>
      </c>
      <c r="P1300" s="51">
        <f t="shared" si="60"/>
        <v>0</v>
      </c>
      <c r="Q1300" s="51">
        <f t="shared" si="60"/>
        <v>0</v>
      </c>
      <c r="R1300" s="51">
        <f t="shared" si="60"/>
        <v>0</v>
      </c>
    </row>
    <row r="1301" spans="1:18" x14ac:dyDescent="0.25">
      <c r="A1301" s="17"/>
      <c r="B1301" s="52"/>
      <c r="C1301" s="17"/>
      <c r="D1301" s="17"/>
      <c r="E1301" s="17"/>
      <c r="F1301" s="17"/>
      <c r="G1301" s="17"/>
      <c r="H1301" s="17"/>
      <c r="I1301" s="16">
        <f>IF(B1301&gt;A_Stammdaten!$B$12,0,SUM(C1301,D1301,F1301,G1301)-SUM(E1301,H1301))</f>
        <v>0</v>
      </c>
      <c r="J1301" s="51">
        <f>HLOOKUP(A_Stammdaten!$B$12,$L$4:$R$2504,ROW(B1301)-3,FALSE)+IF(OR(B1301=0,A_Stammdaten!$B$12&lt;B1301),0,I1301*1/20)</f>
        <v>0</v>
      </c>
      <c r="K1301" s="51">
        <f>HLOOKUP(A_Stammdaten!$B$12,$L$4:$R$2504,ROW(B1301)-3,FALSE)</f>
        <v>0</v>
      </c>
      <c r="L1301" s="51">
        <f t="shared" si="61"/>
        <v>0</v>
      </c>
      <c r="M1301" s="51">
        <f t="shared" si="60"/>
        <v>0</v>
      </c>
      <c r="N1301" s="51">
        <f t="shared" si="60"/>
        <v>0</v>
      </c>
      <c r="O1301" s="51">
        <f t="shared" si="60"/>
        <v>0</v>
      </c>
      <c r="P1301" s="51">
        <f t="shared" si="60"/>
        <v>0</v>
      </c>
      <c r="Q1301" s="51">
        <f t="shared" si="60"/>
        <v>0</v>
      </c>
      <c r="R1301" s="51">
        <f t="shared" si="60"/>
        <v>0</v>
      </c>
    </row>
    <row r="1302" spans="1:18" x14ac:dyDescent="0.25">
      <c r="A1302" s="17"/>
      <c r="B1302" s="52"/>
      <c r="C1302" s="17"/>
      <c r="D1302" s="17"/>
      <c r="E1302" s="17"/>
      <c r="F1302" s="17"/>
      <c r="G1302" s="17"/>
      <c r="H1302" s="17"/>
      <c r="I1302" s="16">
        <f>IF(B1302&gt;A_Stammdaten!$B$12,0,SUM(C1302,D1302,F1302,G1302)-SUM(E1302,H1302))</f>
        <v>0</v>
      </c>
      <c r="J1302" s="51">
        <f>HLOOKUP(A_Stammdaten!$B$12,$L$4:$R$2504,ROW(B1302)-3,FALSE)+IF(OR(B1302=0,A_Stammdaten!$B$12&lt;B1302),0,I1302*1/20)</f>
        <v>0</v>
      </c>
      <c r="K1302" s="51">
        <f>HLOOKUP(A_Stammdaten!$B$12,$L$4:$R$2504,ROW(B1302)-3,FALSE)</f>
        <v>0</v>
      </c>
      <c r="L1302" s="51">
        <f t="shared" si="61"/>
        <v>0</v>
      </c>
      <c r="M1302" s="51">
        <f t="shared" si="60"/>
        <v>0</v>
      </c>
      <c r="N1302" s="51">
        <f t="shared" si="60"/>
        <v>0</v>
      </c>
      <c r="O1302" s="51">
        <f t="shared" si="60"/>
        <v>0</v>
      </c>
      <c r="P1302" s="51">
        <f t="shared" si="60"/>
        <v>0</v>
      </c>
      <c r="Q1302" s="51">
        <f t="shared" si="60"/>
        <v>0</v>
      </c>
      <c r="R1302" s="51">
        <f t="shared" si="60"/>
        <v>0</v>
      </c>
    </row>
    <row r="1303" spans="1:18" x14ac:dyDescent="0.25">
      <c r="A1303" s="17"/>
      <c r="B1303" s="52"/>
      <c r="C1303" s="17"/>
      <c r="D1303" s="17"/>
      <c r="E1303" s="17"/>
      <c r="F1303" s="17"/>
      <c r="G1303" s="17"/>
      <c r="H1303" s="17"/>
      <c r="I1303" s="16">
        <f>IF(B1303&gt;A_Stammdaten!$B$12,0,SUM(C1303,D1303,F1303,G1303)-SUM(E1303,H1303))</f>
        <v>0</v>
      </c>
      <c r="J1303" s="51">
        <f>HLOOKUP(A_Stammdaten!$B$12,$L$4:$R$2504,ROW(B1303)-3,FALSE)+IF(OR(B1303=0,A_Stammdaten!$B$12&lt;B1303),0,I1303*1/20)</f>
        <v>0</v>
      </c>
      <c r="K1303" s="51">
        <f>HLOOKUP(A_Stammdaten!$B$12,$L$4:$R$2504,ROW(B1303)-3,FALSE)</f>
        <v>0</v>
      </c>
      <c r="L1303" s="51">
        <f t="shared" si="61"/>
        <v>0</v>
      </c>
      <c r="M1303" s="51">
        <f t="shared" si="60"/>
        <v>0</v>
      </c>
      <c r="N1303" s="51">
        <f t="shared" si="60"/>
        <v>0</v>
      </c>
      <c r="O1303" s="51">
        <f t="shared" si="60"/>
        <v>0</v>
      </c>
      <c r="P1303" s="51">
        <f t="shared" si="60"/>
        <v>0</v>
      </c>
      <c r="Q1303" s="51">
        <f t="shared" si="60"/>
        <v>0</v>
      </c>
      <c r="R1303" s="51">
        <f t="shared" si="60"/>
        <v>0</v>
      </c>
    </row>
    <row r="1304" spans="1:18" x14ac:dyDescent="0.25">
      <c r="A1304" s="17"/>
      <c r="B1304" s="52"/>
      <c r="C1304" s="17"/>
      <c r="D1304" s="17"/>
      <c r="E1304" s="17"/>
      <c r="F1304" s="17"/>
      <c r="G1304" s="17"/>
      <c r="H1304" s="17"/>
      <c r="I1304" s="16">
        <f>IF(B1304&gt;A_Stammdaten!$B$12,0,SUM(C1304,D1304,F1304,G1304)-SUM(E1304,H1304))</f>
        <v>0</v>
      </c>
      <c r="J1304" s="51">
        <f>HLOOKUP(A_Stammdaten!$B$12,$L$4:$R$2504,ROW(B1304)-3,FALSE)+IF(OR(B1304=0,A_Stammdaten!$B$12&lt;B1304),0,I1304*1/20)</f>
        <v>0</v>
      </c>
      <c r="K1304" s="51">
        <f>HLOOKUP(A_Stammdaten!$B$12,$L$4:$R$2504,ROW(B1304)-3,FALSE)</f>
        <v>0</v>
      </c>
      <c r="L1304" s="51">
        <f t="shared" si="61"/>
        <v>0</v>
      </c>
      <c r="M1304" s="51">
        <f t="shared" si="60"/>
        <v>0</v>
      </c>
      <c r="N1304" s="51">
        <f t="shared" si="60"/>
        <v>0</v>
      </c>
      <c r="O1304" s="51">
        <f t="shared" si="60"/>
        <v>0</v>
      </c>
      <c r="P1304" s="51">
        <f t="shared" si="60"/>
        <v>0</v>
      </c>
      <c r="Q1304" s="51">
        <f t="shared" si="60"/>
        <v>0</v>
      </c>
      <c r="R1304" s="51">
        <f t="shared" si="60"/>
        <v>0</v>
      </c>
    </row>
    <row r="1305" spans="1:18" x14ac:dyDescent="0.25">
      <c r="A1305" s="17"/>
      <c r="B1305" s="52"/>
      <c r="C1305" s="17"/>
      <c r="D1305" s="17"/>
      <c r="E1305" s="17"/>
      <c r="F1305" s="17"/>
      <c r="G1305" s="17"/>
      <c r="H1305" s="17"/>
      <c r="I1305" s="16">
        <f>IF(B1305&gt;A_Stammdaten!$B$12,0,SUM(C1305,D1305,F1305,G1305)-SUM(E1305,H1305))</f>
        <v>0</v>
      </c>
      <c r="J1305" s="51">
        <f>HLOOKUP(A_Stammdaten!$B$12,$L$4:$R$2504,ROW(B1305)-3,FALSE)+IF(OR(B1305=0,A_Stammdaten!$B$12&lt;B1305),0,I1305*1/20)</f>
        <v>0</v>
      </c>
      <c r="K1305" s="51">
        <f>HLOOKUP(A_Stammdaten!$B$12,$L$4:$R$2504,ROW(B1305)-3,FALSE)</f>
        <v>0</v>
      </c>
      <c r="L1305" s="51">
        <f t="shared" si="61"/>
        <v>0</v>
      </c>
      <c r="M1305" s="51">
        <f t="shared" si="60"/>
        <v>0</v>
      </c>
      <c r="N1305" s="51">
        <f t="shared" si="60"/>
        <v>0</v>
      </c>
      <c r="O1305" s="51">
        <f t="shared" si="60"/>
        <v>0</v>
      </c>
      <c r="P1305" s="51">
        <f t="shared" si="60"/>
        <v>0</v>
      </c>
      <c r="Q1305" s="51">
        <f t="shared" si="60"/>
        <v>0</v>
      </c>
      <c r="R1305" s="51">
        <f t="shared" si="60"/>
        <v>0</v>
      </c>
    </row>
    <row r="1306" spans="1:18" x14ac:dyDescent="0.25">
      <c r="A1306" s="17"/>
      <c r="B1306" s="52"/>
      <c r="C1306" s="17"/>
      <c r="D1306" s="17"/>
      <c r="E1306" s="17"/>
      <c r="F1306" s="17"/>
      <c r="G1306" s="17"/>
      <c r="H1306" s="17"/>
      <c r="I1306" s="16">
        <f>IF(B1306&gt;A_Stammdaten!$B$12,0,SUM(C1306,D1306,F1306,G1306)-SUM(E1306,H1306))</f>
        <v>0</v>
      </c>
      <c r="J1306" s="51">
        <f>HLOOKUP(A_Stammdaten!$B$12,$L$4:$R$2504,ROW(B1306)-3,FALSE)+IF(OR(B1306=0,A_Stammdaten!$B$12&lt;B1306),0,I1306*1/20)</f>
        <v>0</v>
      </c>
      <c r="K1306" s="51">
        <f>HLOOKUP(A_Stammdaten!$B$12,$L$4:$R$2504,ROW(B1306)-3,FALSE)</f>
        <v>0</v>
      </c>
      <c r="L1306" s="51">
        <f t="shared" si="61"/>
        <v>0</v>
      </c>
      <c r="M1306" s="51">
        <f t="shared" si="60"/>
        <v>0</v>
      </c>
      <c r="N1306" s="51">
        <f t="shared" si="60"/>
        <v>0</v>
      </c>
      <c r="O1306" s="51">
        <f t="shared" si="60"/>
        <v>0</v>
      </c>
      <c r="P1306" s="51">
        <f t="shared" si="60"/>
        <v>0</v>
      </c>
      <c r="Q1306" s="51">
        <f t="shared" si="60"/>
        <v>0</v>
      </c>
      <c r="R1306" s="51">
        <f t="shared" si="60"/>
        <v>0</v>
      </c>
    </row>
    <row r="1307" spans="1:18" x14ac:dyDescent="0.25">
      <c r="A1307" s="17"/>
      <c r="B1307" s="52"/>
      <c r="C1307" s="17"/>
      <c r="D1307" s="17"/>
      <c r="E1307" s="17"/>
      <c r="F1307" s="17"/>
      <c r="G1307" s="17"/>
      <c r="H1307" s="17"/>
      <c r="I1307" s="16">
        <f>IF(B1307&gt;A_Stammdaten!$B$12,0,SUM(C1307,D1307,F1307,G1307)-SUM(E1307,H1307))</f>
        <v>0</v>
      </c>
      <c r="J1307" s="51">
        <f>HLOOKUP(A_Stammdaten!$B$12,$L$4:$R$2504,ROW(B1307)-3,FALSE)+IF(OR(B1307=0,A_Stammdaten!$B$12&lt;B1307),0,I1307*1/20)</f>
        <v>0</v>
      </c>
      <c r="K1307" s="51">
        <f>HLOOKUP(A_Stammdaten!$B$12,$L$4:$R$2504,ROW(B1307)-3,FALSE)</f>
        <v>0</v>
      </c>
      <c r="L1307" s="51">
        <f t="shared" si="61"/>
        <v>0</v>
      </c>
      <c r="M1307" s="51">
        <f t="shared" si="60"/>
        <v>0</v>
      </c>
      <c r="N1307" s="51">
        <f t="shared" si="60"/>
        <v>0</v>
      </c>
      <c r="O1307" s="51">
        <f t="shared" si="60"/>
        <v>0</v>
      </c>
      <c r="P1307" s="51">
        <f t="shared" si="60"/>
        <v>0</v>
      </c>
      <c r="Q1307" s="51">
        <f t="shared" si="60"/>
        <v>0</v>
      </c>
      <c r="R1307" s="51">
        <f t="shared" si="60"/>
        <v>0</v>
      </c>
    </row>
    <row r="1308" spans="1:18" x14ac:dyDescent="0.25">
      <c r="A1308" s="17"/>
      <c r="B1308" s="52"/>
      <c r="C1308" s="17"/>
      <c r="D1308" s="17"/>
      <c r="E1308" s="17"/>
      <c r="F1308" s="17"/>
      <c r="G1308" s="17"/>
      <c r="H1308" s="17"/>
      <c r="I1308" s="16">
        <f>IF(B1308&gt;A_Stammdaten!$B$12,0,SUM(C1308,D1308,F1308,G1308)-SUM(E1308,H1308))</f>
        <v>0</v>
      </c>
      <c r="J1308" s="51">
        <f>HLOOKUP(A_Stammdaten!$B$12,$L$4:$R$2504,ROW(B1308)-3,FALSE)+IF(OR(B1308=0,A_Stammdaten!$B$12&lt;B1308),0,I1308*1/20)</f>
        <v>0</v>
      </c>
      <c r="K1308" s="51">
        <f>HLOOKUP(A_Stammdaten!$B$12,$L$4:$R$2504,ROW(B1308)-3,FALSE)</f>
        <v>0</v>
      </c>
      <c r="L1308" s="51">
        <f t="shared" si="61"/>
        <v>0</v>
      </c>
      <c r="M1308" s="51">
        <f t="shared" si="60"/>
        <v>0</v>
      </c>
      <c r="N1308" s="51">
        <f t="shared" si="60"/>
        <v>0</v>
      </c>
      <c r="O1308" s="51">
        <f t="shared" si="60"/>
        <v>0</v>
      </c>
      <c r="P1308" s="51">
        <f t="shared" si="60"/>
        <v>0</v>
      </c>
      <c r="Q1308" s="51">
        <f t="shared" si="60"/>
        <v>0</v>
      </c>
      <c r="R1308" s="51">
        <f t="shared" si="60"/>
        <v>0</v>
      </c>
    </row>
    <row r="1309" spans="1:18" x14ac:dyDescent="0.25">
      <c r="A1309" s="17"/>
      <c r="B1309" s="52"/>
      <c r="C1309" s="17"/>
      <c r="D1309" s="17"/>
      <c r="E1309" s="17"/>
      <c r="F1309" s="17"/>
      <c r="G1309" s="17"/>
      <c r="H1309" s="17"/>
      <c r="I1309" s="16">
        <f>IF(B1309&gt;A_Stammdaten!$B$12,0,SUM(C1309,D1309,F1309,G1309)-SUM(E1309,H1309))</f>
        <v>0</v>
      </c>
      <c r="J1309" s="51">
        <f>HLOOKUP(A_Stammdaten!$B$12,$L$4:$R$2504,ROW(B1309)-3,FALSE)+IF(OR(B1309=0,A_Stammdaten!$B$12&lt;B1309),0,I1309*1/20)</f>
        <v>0</v>
      </c>
      <c r="K1309" s="51">
        <f>HLOOKUP(A_Stammdaten!$B$12,$L$4:$R$2504,ROW(B1309)-3,FALSE)</f>
        <v>0</v>
      </c>
      <c r="L1309" s="51">
        <f t="shared" si="61"/>
        <v>0</v>
      </c>
      <c r="M1309" s="51">
        <f t="shared" si="60"/>
        <v>0</v>
      </c>
      <c r="N1309" s="51">
        <f t="shared" si="60"/>
        <v>0</v>
      </c>
      <c r="O1309" s="51">
        <f t="shared" si="60"/>
        <v>0</v>
      </c>
      <c r="P1309" s="51">
        <f t="shared" si="60"/>
        <v>0</v>
      </c>
      <c r="Q1309" s="51">
        <f t="shared" si="60"/>
        <v>0</v>
      </c>
      <c r="R1309" s="51">
        <f t="shared" si="60"/>
        <v>0</v>
      </c>
    </row>
    <row r="1310" spans="1:18" x14ac:dyDescent="0.25">
      <c r="A1310" s="17"/>
      <c r="B1310" s="52"/>
      <c r="C1310" s="17"/>
      <c r="D1310" s="17"/>
      <c r="E1310" s="17"/>
      <c r="F1310" s="17"/>
      <c r="G1310" s="17"/>
      <c r="H1310" s="17"/>
      <c r="I1310" s="16">
        <f>IF(B1310&gt;A_Stammdaten!$B$12,0,SUM(C1310,D1310,F1310,G1310)-SUM(E1310,H1310))</f>
        <v>0</v>
      </c>
      <c r="J1310" s="51">
        <f>HLOOKUP(A_Stammdaten!$B$12,$L$4:$R$2504,ROW(B1310)-3,FALSE)+IF(OR(B1310=0,A_Stammdaten!$B$12&lt;B1310),0,I1310*1/20)</f>
        <v>0</v>
      </c>
      <c r="K1310" s="51">
        <f>HLOOKUP(A_Stammdaten!$B$12,$L$4:$R$2504,ROW(B1310)-3,FALSE)</f>
        <v>0</v>
      </c>
      <c r="L1310" s="51">
        <f t="shared" si="61"/>
        <v>0</v>
      </c>
      <c r="M1310" s="51">
        <f t="shared" si="60"/>
        <v>0</v>
      </c>
      <c r="N1310" s="51">
        <f t="shared" si="60"/>
        <v>0</v>
      </c>
      <c r="O1310" s="51">
        <f t="shared" si="60"/>
        <v>0</v>
      </c>
      <c r="P1310" s="51">
        <f t="shared" si="60"/>
        <v>0</v>
      </c>
      <c r="Q1310" s="51">
        <f t="shared" si="60"/>
        <v>0</v>
      </c>
      <c r="R1310" s="51">
        <f t="shared" si="60"/>
        <v>0</v>
      </c>
    </row>
    <row r="1311" spans="1:18" x14ac:dyDescent="0.25">
      <c r="A1311" s="17"/>
      <c r="B1311" s="52"/>
      <c r="C1311" s="17"/>
      <c r="D1311" s="17"/>
      <c r="E1311" s="17"/>
      <c r="F1311" s="17"/>
      <c r="G1311" s="17"/>
      <c r="H1311" s="17"/>
      <c r="I1311" s="16">
        <f>IF(B1311&gt;A_Stammdaten!$B$12,0,SUM(C1311,D1311,F1311,G1311)-SUM(E1311,H1311))</f>
        <v>0</v>
      </c>
      <c r="J1311" s="51">
        <f>HLOOKUP(A_Stammdaten!$B$12,$L$4:$R$2504,ROW(B1311)-3,FALSE)+IF(OR(B1311=0,A_Stammdaten!$B$12&lt;B1311),0,I1311*1/20)</f>
        <v>0</v>
      </c>
      <c r="K1311" s="51">
        <f>HLOOKUP(A_Stammdaten!$B$12,$L$4:$R$2504,ROW(B1311)-3,FALSE)</f>
        <v>0</v>
      </c>
      <c r="L1311" s="51">
        <f t="shared" si="61"/>
        <v>0</v>
      </c>
      <c r="M1311" s="51">
        <f t="shared" si="60"/>
        <v>0</v>
      </c>
      <c r="N1311" s="51">
        <f t="shared" si="60"/>
        <v>0</v>
      </c>
      <c r="O1311" s="51">
        <f t="shared" si="60"/>
        <v>0</v>
      </c>
      <c r="P1311" s="51">
        <f t="shared" si="60"/>
        <v>0</v>
      </c>
      <c r="Q1311" s="51">
        <f t="shared" si="60"/>
        <v>0</v>
      </c>
      <c r="R1311" s="51">
        <f t="shared" si="60"/>
        <v>0</v>
      </c>
    </row>
    <row r="1312" spans="1:18" x14ac:dyDescent="0.25">
      <c r="A1312" s="17"/>
      <c r="B1312" s="52"/>
      <c r="C1312" s="17"/>
      <c r="D1312" s="17"/>
      <c r="E1312" s="17"/>
      <c r="F1312" s="17"/>
      <c r="G1312" s="17"/>
      <c r="H1312" s="17"/>
      <c r="I1312" s="16">
        <f>IF(B1312&gt;A_Stammdaten!$B$12,0,SUM(C1312,D1312,F1312,G1312)-SUM(E1312,H1312))</f>
        <v>0</v>
      </c>
      <c r="J1312" s="51">
        <f>HLOOKUP(A_Stammdaten!$B$12,$L$4:$R$2504,ROW(B1312)-3,FALSE)+IF(OR(B1312=0,A_Stammdaten!$B$12&lt;B1312),0,I1312*1/20)</f>
        <v>0</v>
      </c>
      <c r="K1312" s="51">
        <f>HLOOKUP(A_Stammdaten!$B$12,$L$4:$R$2504,ROW(B1312)-3,FALSE)</f>
        <v>0</v>
      </c>
      <c r="L1312" s="51">
        <f t="shared" si="61"/>
        <v>0</v>
      </c>
      <c r="M1312" s="51">
        <f t="shared" si="60"/>
        <v>0</v>
      </c>
      <c r="N1312" s="51">
        <f t="shared" si="60"/>
        <v>0</v>
      </c>
      <c r="O1312" s="51">
        <f t="shared" si="60"/>
        <v>0</v>
      </c>
      <c r="P1312" s="51">
        <f t="shared" si="60"/>
        <v>0</v>
      </c>
      <c r="Q1312" s="51">
        <f t="shared" si="60"/>
        <v>0</v>
      </c>
      <c r="R1312" s="51">
        <f t="shared" si="60"/>
        <v>0</v>
      </c>
    </row>
    <row r="1313" spans="1:18" x14ac:dyDescent="0.25">
      <c r="A1313" s="17"/>
      <c r="B1313" s="52"/>
      <c r="C1313" s="17"/>
      <c r="D1313" s="17"/>
      <c r="E1313" s="17"/>
      <c r="F1313" s="17"/>
      <c r="G1313" s="17"/>
      <c r="H1313" s="17"/>
      <c r="I1313" s="16">
        <f>IF(B1313&gt;A_Stammdaten!$B$12,0,SUM(C1313,D1313,F1313,G1313)-SUM(E1313,H1313))</f>
        <v>0</v>
      </c>
      <c r="J1313" s="51">
        <f>HLOOKUP(A_Stammdaten!$B$12,$L$4:$R$2504,ROW(B1313)-3,FALSE)+IF(OR(B1313=0,A_Stammdaten!$B$12&lt;B1313),0,I1313*1/20)</f>
        <v>0</v>
      </c>
      <c r="K1313" s="51">
        <f>HLOOKUP(A_Stammdaten!$B$12,$L$4:$R$2504,ROW(B1313)-3,FALSE)</f>
        <v>0</v>
      </c>
      <c r="L1313" s="51">
        <f t="shared" si="61"/>
        <v>0</v>
      </c>
      <c r="M1313" s="51">
        <f t="shared" si="60"/>
        <v>0</v>
      </c>
      <c r="N1313" s="51">
        <f t="shared" si="60"/>
        <v>0</v>
      </c>
      <c r="O1313" s="51">
        <f t="shared" si="60"/>
        <v>0</v>
      </c>
      <c r="P1313" s="51">
        <f t="shared" si="60"/>
        <v>0</v>
      </c>
      <c r="Q1313" s="51">
        <f t="shared" si="60"/>
        <v>0</v>
      </c>
      <c r="R1313" s="51">
        <f t="shared" si="60"/>
        <v>0</v>
      </c>
    </row>
    <row r="1314" spans="1:18" x14ac:dyDescent="0.25">
      <c r="A1314" s="17"/>
      <c r="B1314" s="52"/>
      <c r="C1314" s="17"/>
      <c r="D1314" s="17"/>
      <c r="E1314" s="17"/>
      <c r="F1314" s="17"/>
      <c r="G1314" s="17"/>
      <c r="H1314" s="17"/>
      <c r="I1314" s="16">
        <f>IF(B1314&gt;A_Stammdaten!$B$12,0,SUM(C1314,D1314,F1314,G1314)-SUM(E1314,H1314))</f>
        <v>0</v>
      </c>
      <c r="J1314" s="51">
        <f>HLOOKUP(A_Stammdaten!$B$12,$L$4:$R$2504,ROW(B1314)-3,FALSE)+IF(OR(B1314=0,A_Stammdaten!$B$12&lt;B1314),0,I1314*1/20)</f>
        <v>0</v>
      </c>
      <c r="K1314" s="51">
        <f>HLOOKUP(A_Stammdaten!$B$12,$L$4:$R$2504,ROW(B1314)-3,FALSE)</f>
        <v>0</v>
      </c>
      <c r="L1314" s="51">
        <f t="shared" si="61"/>
        <v>0</v>
      </c>
      <c r="M1314" s="51">
        <f t="shared" si="60"/>
        <v>0</v>
      </c>
      <c r="N1314" s="51">
        <f t="shared" si="60"/>
        <v>0</v>
      </c>
      <c r="O1314" s="51">
        <f t="shared" si="60"/>
        <v>0</v>
      </c>
      <c r="P1314" s="51">
        <f t="shared" si="60"/>
        <v>0</v>
      </c>
      <c r="Q1314" s="51">
        <f t="shared" si="60"/>
        <v>0</v>
      </c>
      <c r="R1314" s="51">
        <f t="shared" si="60"/>
        <v>0</v>
      </c>
    </row>
    <row r="1315" spans="1:18" x14ac:dyDescent="0.25">
      <c r="A1315" s="17"/>
      <c r="B1315" s="52"/>
      <c r="C1315" s="17"/>
      <c r="D1315" s="17"/>
      <c r="E1315" s="17"/>
      <c r="F1315" s="17"/>
      <c r="G1315" s="17"/>
      <c r="H1315" s="17"/>
      <c r="I1315" s="16">
        <f>IF(B1315&gt;A_Stammdaten!$B$12,0,SUM(C1315,D1315,F1315,G1315)-SUM(E1315,H1315))</f>
        <v>0</v>
      </c>
      <c r="J1315" s="51">
        <f>HLOOKUP(A_Stammdaten!$B$12,$L$4:$R$2504,ROW(B1315)-3,FALSE)+IF(OR(B1315=0,A_Stammdaten!$B$12&lt;B1315),0,I1315*1/20)</f>
        <v>0</v>
      </c>
      <c r="K1315" s="51">
        <f>HLOOKUP(A_Stammdaten!$B$12,$L$4:$R$2504,ROW(B1315)-3,FALSE)</f>
        <v>0</v>
      </c>
      <c r="L1315" s="51">
        <f t="shared" si="61"/>
        <v>0</v>
      </c>
      <c r="M1315" s="51">
        <f t="shared" si="60"/>
        <v>0</v>
      </c>
      <c r="N1315" s="51">
        <f t="shared" si="60"/>
        <v>0</v>
      </c>
      <c r="O1315" s="51">
        <f t="shared" si="60"/>
        <v>0</v>
      </c>
      <c r="P1315" s="51">
        <f t="shared" si="60"/>
        <v>0</v>
      </c>
      <c r="Q1315" s="51">
        <f t="shared" si="60"/>
        <v>0</v>
      </c>
      <c r="R1315" s="51">
        <f t="shared" si="60"/>
        <v>0</v>
      </c>
    </row>
    <row r="1316" spans="1:18" x14ac:dyDescent="0.25">
      <c r="A1316" s="17"/>
      <c r="B1316" s="52"/>
      <c r="C1316" s="17"/>
      <c r="D1316" s="17"/>
      <c r="E1316" s="17"/>
      <c r="F1316" s="17"/>
      <c r="G1316" s="17"/>
      <c r="H1316" s="17"/>
      <c r="I1316" s="16">
        <f>IF(B1316&gt;A_Stammdaten!$B$12,0,SUM(C1316,D1316,F1316,G1316)-SUM(E1316,H1316))</f>
        <v>0</v>
      </c>
      <c r="J1316" s="51">
        <f>HLOOKUP(A_Stammdaten!$B$12,$L$4:$R$2504,ROW(B1316)-3,FALSE)+IF(OR(B1316=0,A_Stammdaten!$B$12&lt;B1316),0,I1316*1/20)</f>
        <v>0</v>
      </c>
      <c r="K1316" s="51">
        <f>HLOOKUP(A_Stammdaten!$B$12,$L$4:$R$2504,ROW(B1316)-3,FALSE)</f>
        <v>0</v>
      </c>
      <c r="L1316" s="51">
        <f t="shared" si="61"/>
        <v>0</v>
      </c>
      <c r="M1316" s="51">
        <f t="shared" si="60"/>
        <v>0</v>
      </c>
      <c r="N1316" s="51">
        <f t="shared" si="60"/>
        <v>0</v>
      </c>
      <c r="O1316" s="51">
        <f t="shared" si="60"/>
        <v>0</v>
      </c>
      <c r="P1316" s="51">
        <f t="shared" si="60"/>
        <v>0</v>
      </c>
      <c r="Q1316" s="51">
        <f t="shared" si="60"/>
        <v>0</v>
      </c>
      <c r="R1316" s="51">
        <f t="shared" si="60"/>
        <v>0</v>
      </c>
    </row>
    <row r="1317" spans="1:18" x14ac:dyDescent="0.25">
      <c r="A1317" s="17"/>
      <c r="B1317" s="52"/>
      <c r="C1317" s="17"/>
      <c r="D1317" s="17"/>
      <c r="E1317" s="17"/>
      <c r="F1317" s="17"/>
      <c r="G1317" s="17"/>
      <c r="H1317" s="17"/>
      <c r="I1317" s="16">
        <f>IF(B1317&gt;A_Stammdaten!$B$12,0,SUM(C1317,D1317,F1317,G1317)-SUM(E1317,H1317))</f>
        <v>0</v>
      </c>
      <c r="J1317" s="51">
        <f>HLOOKUP(A_Stammdaten!$B$12,$L$4:$R$2504,ROW(B1317)-3,FALSE)+IF(OR(B1317=0,A_Stammdaten!$B$12&lt;B1317),0,I1317*1/20)</f>
        <v>0</v>
      </c>
      <c r="K1317" s="51">
        <f>HLOOKUP(A_Stammdaten!$B$12,$L$4:$R$2504,ROW(B1317)-3,FALSE)</f>
        <v>0</v>
      </c>
      <c r="L1317" s="51">
        <f t="shared" si="61"/>
        <v>0</v>
      </c>
      <c r="M1317" s="51">
        <f t="shared" si="60"/>
        <v>0</v>
      </c>
      <c r="N1317" s="51">
        <f t="shared" si="60"/>
        <v>0</v>
      </c>
      <c r="O1317" s="51">
        <f t="shared" si="60"/>
        <v>0</v>
      </c>
      <c r="P1317" s="51">
        <f t="shared" si="60"/>
        <v>0</v>
      </c>
      <c r="Q1317" s="51">
        <f t="shared" si="60"/>
        <v>0</v>
      </c>
      <c r="R1317" s="51">
        <f t="shared" ref="M1317:R1360" si="62">IF(OR($I1317=0,R$4&lt;$B1317,$B1317=0,20-(R$4-$B1317)=0),0,$I1317*(19-(R$4-$B1317))/20)</f>
        <v>0</v>
      </c>
    </row>
    <row r="1318" spans="1:18" x14ac:dyDescent="0.25">
      <c r="A1318" s="17"/>
      <c r="B1318" s="52"/>
      <c r="C1318" s="17"/>
      <c r="D1318" s="17"/>
      <c r="E1318" s="17"/>
      <c r="F1318" s="17"/>
      <c r="G1318" s="17"/>
      <c r="H1318" s="17"/>
      <c r="I1318" s="16">
        <f>IF(B1318&gt;A_Stammdaten!$B$12,0,SUM(C1318,D1318,F1318,G1318)-SUM(E1318,H1318))</f>
        <v>0</v>
      </c>
      <c r="J1318" s="51">
        <f>HLOOKUP(A_Stammdaten!$B$12,$L$4:$R$2504,ROW(B1318)-3,FALSE)+IF(OR(B1318=0,A_Stammdaten!$B$12&lt;B1318),0,I1318*1/20)</f>
        <v>0</v>
      </c>
      <c r="K1318" s="51">
        <f>HLOOKUP(A_Stammdaten!$B$12,$L$4:$R$2504,ROW(B1318)-3,FALSE)</f>
        <v>0</v>
      </c>
      <c r="L1318" s="51">
        <f t="shared" si="61"/>
        <v>0</v>
      </c>
      <c r="M1318" s="51">
        <f t="shared" si="62"/>
        <v>0</v>
      </c>
      <c r="N1318" s="51">
        <f t="shared" si="62"/>
        <v>0</v>
      </c>
      <c r="O1318" s="51">
        <f t="shared" si="62"/>
        <v>0</v>
      </c>
      <c r="P1318" s="51">
        <f t="shared" si="62"/>
        <v>0</v>
      </c>
      <c r="Q1318" s="51">
        <f t="shared" si="62"/>
        <v>0</v>
      </c>
      <c r="R1318" s="51">
        <f t="shared" si="62"/>
        <v>0</v>
      </c>
    </row>
    <row r="1319" spans="1:18" x14ac:dyDescent="0.25">
      <c r="A1319" s="17"/>
      <c r="B1319" s="52"/>
      <c r="C1319" s="17"/>
      <c r="D1319" s="17"/>
      <c r="E1319" s="17"/>
      <c r="F1319" s="17"/>
      <c r="G1319" s="17"/>
      <c r="H1319" s="17"/>
      <c r="I1319" s="16">
        <f>IF(B1319&gt;A_Stammdaten!$B$12,0,SUM(C1319,D1319,F1319,G1319)-SUM(E1319,H1319))</f>
        <v>0</v>
      </c>
      <c r="J1319" s="51">
        <f>HLOOKUP(A_Stammdaten!$B$12,$L$4:$R$2504,ROW(B1319)-3,FALSE)+IF(OR(B1319=0,A_Stammdaten!$B$12&lt;B1319),0,I1319*1/20)</f>
        <v>0</v>
      </c>
      <c r="K1319" s="51">
        <f>HLOOKUP(A_Stammdaten!$B$12,$L$4:$R$2504,ROW(B1319)-3,FALSE)</f>
        <v>0</v>
      </c>
      <c r="L1319" s="51">
        <f t="shared" si="61"/>
        <v>0</v>
      </c>
      <c r="M1319" s="51">
        <f t="shared" si="62"/>
        <v>0</v>
      </c>
      <c r="N1319" s="51">
        <f t="shared" si="62"/>
        <v>0</v>
      </c>
      <c r="O1319" s="51">
        <f t="shared" si="62"/>
        <v>0</v>
      </c>
      <c r="P1319" s="51">
        <f t="shared" si="62"/>
        <v>0</v>
      </c>
      <c r="Q1319" s="51">
        <f t="shared" si="62"/>
        <v>0</v>
      </c>
      <c r="R1319" s="51">
        <f t="shared" si="62"/>
        <v>0</v>
      </c>
    </row>
    <row r="1320" spans="1:18" x14ac:dyDescent="0.25">
      <c r="A1320" s="17"/>
      <c r="B1320" s="52"/>
      <c r="C1320" s="17"/>
      <c r="D1320" s="17"/>
      <c r="E1320" s="17"/>
      <c r="F1320" s="17"/>
      <c r="G1320" s="17"/>
      <c r="H1320" s="17"/>
      <c r="I1320" s="16">
        <f>IF(B1320&gt;A_Stammdaten!$B$12,0,SUM(C1320,D1320,F1320,G1320)-SUM(E1320,H1320))</f>
        <v>0</v>
      </c>
      <c r="J1320" s="51">
        <f>HLOOKUP(A_Stammdaten!$B$12,$L$4:$R$2504,ROW(B1320)-3,FALSE)+IF(OR(B1320=0,A_Stammdaten!$B$12&lt;B1320),0,I1320*1/20)</f>
        <v>0</v>
      </c>
      <c r="K1320" s="51">
        <f>HLOOKUP(A_Stammdaten!$B$12,$L$4:$R$2504,ROW(B1320)-3,FALSE)</f>
        <v>0</v>
      </c>
      <c r="L1320" s="51">
        <f t="shared" si="61"/>
        <v>0</v>
      </c>
      <c r="M1320" s="51">
        <f t="shared" si="62"/>
        <v>0</v>
      </c>
      <c r="N1320" s="51">
        <f t="shared" si="62"/>
        <v>0</v>
      </c>
      <c r="O1320" s="51">
        <f t="shared" si="62"/>
        <v>0</v>
      </c>
      <c r="P1320" s="51">
        <f t="shared" si="62"/>
        <v>0</v>
      </c>
      <c r="Q1320" s="51">
        <f t="shared" si="62"/>
        <v>0</v>
      </c>
      <c r="R1320" s="51">
        <f t="shared" si="62"/>
        <v>0</v>
      </c>
    </row>
    <row r="1321" spans="1:18" x14ac:dyDescent="0.25">
      <c r="A1321" s="17"/>
      <c r="B1321" s="52"/>
      <c r="C1321" s="17"/>
      <c r="D1321" s="17"/>
      <c r="E1321" s="17"/>
      <c r="F1321" s="17"/>
      <c r="G1321" s="17"/>
      <c r="H1321" s="17"/>
      <c r="I1321" s="16">
        <f>IF(B1321&gt;A_Stammdaten!$B$12,0,SUM(C1321,D1321,F1321,G1321)-SUM(E1321,H1321))</f>
        <v>0</v>
      </c>
      <c r="J1321" s="51">
        <f>HLOOKUP(A_Stammdaten!$B$12,$L$4:$R$2504,ROW(B1321)-3,FALSE)+IF(OR(B1321=0,A_Stammdaten!$B$12&lt;B1321),0,I1321*1/20)</f>
        <v>0</v>
      </c>
      <c r="K1321" s="51">
        <f>HLOOKUP(A_Stammdaten!$B$12,$L$4:$R$2504,ROW(B1321)-3,FALSE)</f>
        <v>0</v>
      </c>
      <c r="L1321" s="51">
        <f t="shared" si="61"/>
        <v>0</v>
      </c>
      <c r="M1321" s="51">
        <f t="shared" si="62"/>
        <v>0</v>
      </c>
      <c r="N1321" s="51">
        <f t="shared" si="62"/>
        <v>0</v>
      </c>
      <c r="O1321" s="51">
        <f t="shared" si="62"/>
        <v>0</v>
      </c>
      <c r="P1321" s="51">
        <f t="shared" si="62"/>
        <v>0</v>
      </c>
      <c r="Q1321" s="51">
        <f t="shared" si="62"/>
        <v>0</v>
      </c>
      <c r="R1321" s="51">
        <f t="shared" si="62"/>
        <v>0</v>
      </c>
    </row>
    <row r="1322" spans="1:18" x14ac:dyDescent="0.25">
      <c r="A1322" s="17"/>
      <c r="B1322" s="52"/>
      <c r="C1322" s="17"/>
      <c r="D1322" s="17"/>
      <c r="E1322" s="17"/>
      <c r="F1322" s="17"/>
      <c r="G1322" s="17"/>
      <c r="H1322" s="17"/>
      <c r="I1322" s="16">
        <f>IF(B1322&gt;A_Stammdaten!$B$12,0,SUM(C1322,D1322,F1322,G1322)-SUM(E1322,H1322))</f>
        <v>0</v>
      </c>
      <c r="J1322" s="51">
        <f>HLOOKUP(A_Stammdaten!$B$12,$L$4:$R$2504,ROW(B1322)-3,FALSE)+IF(OR(B1322=0,A_Stammdaten!$B$12&lt;B1322),0,I1322*1/20)</f>
        <v>0</v>
      </c>
      <c r="K1322" s="51">
        <f>HLOOKUP(A_Stammdaten!$B$12,$L$4:$R$2504,ROW(B1322)-3,FALSE)</f>
        <v>0</v>
      </c>
      <c r="L1322" s="51">
        <f t="shared" si="61"/>
        <v>0</v>
      </c>
      <c r="M1322" s="51">
        <f t="shared" si="62"/>
        <v>0</v>
      </c>
      <c r="N1322" s="51">
        <f t="shared" si="62"/>
        <v>0</v>
      </c>
      <c r="O1322" s="51">
        <f t="shared" si="62"/>
        <v>0</v>
      </c>
      <c r="P1322" s="51">
        <f t="shared" si="62"/>
        <v>0</v>
      </c>
      <c r="Q1322" s="51">
        <f t="shared" si="62"/>
        <v>0</v>
      </c>
      <c r="R1322" s="51">
        <f t="shared" si="62"/>
        <v>0</v>
      </c>
    </row>
    <row r="1323" spans="1:18" x14ac:dyDescent="0.25">
      <c r="A1323" s="17"/>
      <c r="B1323" s="52"/>
      <c r="C1323" s="17"/>
      <c r="D1323" s="17"/>
      <c r="E1323" s="17"/>
      <c r="F1323" s="17"/>
      <c r="G1323" s="17"/>
      <c r="H1323" s="17"/>
      <c r="I1323" s="16">
        <f>IF(B1323&gt;A_Stammdaten!$B$12,0,SUM(C1323,D1323,F1323,G1323)-SUM(E1323,H1323))</f>
        <v>0</v>
      </c>
      <c r="J1323" s="51">
        <f>HLOOKUP(A_Stammdaten!$B$12,$L$4:$R$2504,ROW(B1323)-3,FALSE)+IF(OR(B1323=0,A_Stammdaten!$B$12&lt;B1323),0,I1323*1/20)</f>
        <v>0</v>
      </c>
      <c r="K1323" s="51">
        <f>HLOOKUP(A_Stammdaten!$B$12,$L$4:$R$2504,ROW(B1323)-3,FALSE)</f>
        <v>0</v>
      </c>
      <c r="L1323" s="51">
        <f t="shared" si="61"/>
        <v>0</v>
      </c>
      <c r="M1323" s="51">
        <f t="shared" si="62"/>
        <v>0</v>
      </c>
      <c r="N1323" s="51">
        <f t="shared" si="62"/>
        <v>0</v>
      </c>
      <c r="O1323" s="51">
        <f t="shared" si="62"/>
        <v>0</v>
      </c>
      <c r="P1323" s="51">
        <f t="shared" si="62"/>
        <v>0</v>
      </c>
      <c r="Q1323" s="51">
        <f t="shared" si="62"/>
        <v>0</v>
      </c>
      <c r="R1323" s="51">
        <f t="shared" si="62"/>
        <v>0</v>
      </c>
    </row>
    <row r="1324" spans="1:18" x14ac:dyDescent="0.25">
      <c r="A1324" s="17"/>
      <c r="B1324" s="52"/>
      <c r="C1324" s="17"/>
      <c r="D1324" s="17"/>
      <c r="E1324" s="17"/>
      <c r="F1324" s="17"/>
      <c r="G1324" s="17"/>
      <c r="H1324" s="17"/>
      <c r="I1324" s="16">
        <f>IF(B1324&gt;A_Stammdaten!$B$12,0,SUM(C1324,D1324,F1324,G1324)-SUM(E1324,H1324))</f>
        <v>0</v>
      </c>
      <c r="J1324" s="51">
        <f>HLOOKUP(A_Stammdaten!$B$12,$L$4:$R$2504,ROW(B1324)-3,FALSE)+IF(OR(B1324=0,A_Stammdaten!$B$12&lt;B1324),0,I1324*1/20)</f>
        <v>0</v>
      </c>
      <c r="K1324" s="51">
        <f>HLOOKUP(A_Stammdaten!$B$12,$L$4:$R$2504,ROW(B1324)-3,FALSE)</f>
        <v>0</v>
      </c>
      <c r="L1324" s="51">
        <f t="shared" si="61"/>
        <v>0</v>
      </c>
      <c r="M1324" s="51">
        <f t="shared" si="62"/>
        <v>0</v>
      </c>
      <c r="N1324" s="51">
        <f t="shared" si="62"/>
        <v>0</v>
      </c>
      <c r="O1324" s="51">
        <f t="shared" si="62"/>
        <v>0</v>
      </c>
      <c r="P1324" s="51">
        <f t="shared" si="62"/>
        <v>0</v>
      </c>
      <c r="Q1324" s="51">
        <f t="shared" si="62"/>
        <v>0</v>
      </c>
      <c r="R1324" s="51">
        <f t="shared" si="62"/>
        <v>0</v>
      </c>
    </row>
    <row r="1325" spans="1:18" x14ac:dyDescent="0.25">
      <c r="A1325" s="17"/>
      <c r="B1325" s="52"/>
      <c r="C1325" s="17"/>
      <c r="D1325" s="17"/>
      <c r="E1325" s="17"/>
      <c r="F1325" s="17"/>
      <c r="G1325" s="17"/>
      <c r="H1325" s="17"/>
      <c r="I1325" s="16">
        <f>IF(B1325&gt;A_Stammdaten!$B$12,0,SUM(C1325,D1325,F1325,G1325)-SUM(E1325,H1325))</f>
        <v>0</v>
      </c>
      <c r="J1325" s="51">
        <f>HLOOKUP(A_Stammdaten!$B$12,$L$4:$R$2504,ROW(B1325)-3,FALSE)+IF(OR(B1325=0,A_Stammdaten!$B$12&lt;B1325),0,I1325*1/20)</f>
        <v>0</v>
      </c>
      <c r="K1325" s="51">
        <f>HLOOKUP(A_Stammdaten!$B$12,$L$4:$R$2504,ROW(B1325)-3,FALSE)</f>
        <v>0</v>
      </c>
      <c r="L1325" s="51">
        <f t="shared" si="61"/>
        <v>0</v>
      </c>
      <c r="M1325" s="51">
        <f t="shared" si="62"/>
        <v>0</v>
      </c>
      <c r="N1325" s="51">
        <f t="shared" si="62"/>
        <v>0</v>
      </c>
      <c r="O1325" s="51">
        <f t="shared" si="62"/>
        <v>0</v>
      </c>
      <c r="P1325" s="51">
        <f t="shared" si="62"/>
        <v>0</v>
      </c>
      <c r="Q1325" s="51">
        <f t="shared" si="62"/>
        <v>0</v>
      </c>
      <c r="R1325" s="51">
        <f t="shared" si="62"/>
        <v>0</v>
      </c>
    </row>
    <row r="1326" spans="1:18" x14ac:dyDescent="0.25">
      <c r="A1326" s="17"/>
      <c r="B1326" s="52"/>
      <c r="C1326" s="17"/>
      <c r="D1326" s="17"/>
      <c r="E1326" s="17"/>
      <c r="F1326" s="17"/>
      <c r="G1326" s="17"/>
      <c r="H1326" s="17"/>
      <c r="I1326" s="16">
        <f>IF(B1326&gt;A_Stammdaten!$B$12,0,SUM(C1326,D1326,F1326,G1326)-SUM(E1326,H1326))</f>
        <v>0</v>
      </c>
      <c r="J1326" s="51">
        <f>HLOOKUP(A_Stammdaten!$B$12,$L$4:$R$2504,ROW(B1326)-3,FALSE)+IF(OR(B1326=0,A_Stammdaten!$B$12&lt;B1326),0,I1326*1/20)</f>
        <v>0</v>
      </c>
      <c r="K1326" s="51">
        <f>HLOOKUP(A_Stammdaten!$B$12,$L$4:$R$2504,ROW(B1326)-3,FALSE)</f>
        <v>0</v>
      </c>
      <c r="L1326" s="51">
        <f t="shared" si="61"/>
        <v>0</v>
      </c>
      <c r="M1326" s="51">
        <f t="shared" si="62"/>
        <v>0</v>
      </c>
      <c r="N1326" s="51">
        <f t="shared" si="62"/>
        <v>0</v>
      </c>
      <c r="O1326" s="51">
        <f t="shared" si="62"/>
        <v>0</v>
      </c>
      <c r="P1326" s="51">
        <f t="shared" si="62"/>
        <v>0</v>
      </c>
      <c r="Q1326" s="51">
        <f t="shared" si="62"/>
        <v>0</v>
      </c>
      <c r="R1326" s="51">
        <f t="shared" si="62"/>
        <v>0</v>
      </c>
    </row>
    <row r="1327" spans="1:18" x14ac:dyDescent="0.25">
      <c r="A1327" s="17"/>
      <c r="B1327" s="52"/>
      <c r="C1327" s="17"/>
      <c r="D1327" s="17"/>
      <c r="E1327" s="17"/>
      <c r="F1327" s="17"/>
      <c r="G1327" s="17"/>
      <c r="H1327" s="17"/>
      <c r="I1327" s="16">
        <f>IF(B1327&gt;A_Stammdaten!$B$12,0,SUM(C1327,D1327,F1327,G1327)-SUM(E1327,H1327))</f>
        <v>0</v>
      </c>
      <c r="J1327" s="51">
        <f>HLOOKUP(A_Stammdaten!$B$12,$L$4:$R$2504,ROW(B1327)-3,FALSE)+IF(OR(B1327=0,A_Stammdaten!$B$12&lt;B1327),0,I1327*1/20)</f>
        <v>0</v>
      </c>
      <c r="K1327" s="51">
        <f>HLOOKUP(A_Stammdaten!$B$12,$L$4:$R$2504,ROW(B1327)-3,FALSE)</f>
        <v>0</v>
      </c>
      <c r="L1327" s="51">
        <f t="shared" si="61"/>
        <v>0</v>
      </c>
      <c r="M1327" s="51">
        <f t="shared" si="62"/>
        <v>0</v>
      </c>
      <c r="N1327" s="51">
        <f t="shared" si="62"/>
        <v>0</v>
      </c>
      <c r="O1327" s="51">
        <f t="shared" si="62"/>
        <v>0</v>
      </c>
      <c r="P1327" s="51">
        <f t="shared" si="62"/>
        <v>0</v>
      </c>
      <c r="Q1327" s="51">
        <f t="shared" si="62"/>
        <v>0</v>
      </c>
      <c r="R1327" s="51">
        <f t="shared" si="62"/>
        <v>0</v>
      </c>
    </row>
    <row r="1328" spans="1:18" x14ac:dyDescent="0.25">
      <c r="A1328" s="17"/>
      <c r="B1328" s="52"/>
      <c r="C1328" s="17"/>
      <c r="D1328" s="17"/>
      <c r="E1328" s="17"/>
      <c r="F1328" s="17"/>
      <c r="G1328" s="17"/>
      <c r="H1328" s="17"/>
      <c r="I1328" s="16">
        <f>IF(B1328&gt;A_Stammdaten!$B$12,0,SUM(C1328,D1328,F1328,G1328)-SUM(E1328,H1328))</f>
        <v>0</v>
      </c>
      <c r="J1328" s="51">
        <f>HLOOKUP(A_Stammdaten!$B$12,$L$4:$R$2504,ROW(B1328)-3,FALSE)+IF(OR(B1328=0,A_Stammdaten!$B$12&lt;B1328),0,I1328*1/20)</f>
        <v>0</v>
      </c>
      <c r="K1328" s="51">
        <f>HLOOKUP(A_Stammdaten!$B$12,$L$4:$R$2504,ROW(B1328)-3,FALSE)</f>
        <v>0</v>
      </c>
      <c r="L1328" s="51">
        <f t="shared" si="61"/>
        <v>0</v>
      </c>
      <c r="M1328" s="51">
        <f t="shared" si="62"/>
        <v>0</v>
      </c>
      <c r="N1328" s="51">
        <f t="shared" si="62"/>
        <v>0</v>
      </c>
      <c r="O1328" s="51">
        <f t="shared" si="62"/>
        <v>0</v>
      </c>
      <c r="P1328" s="51">
        <f t="shared" si="62"/>
        <v>0</v>
      </c>
      <c r="Q1328" s="51">
        <f t="shared" si="62"/>
        <v>0</v>
      </c>
      <c r="R1328" s="51">
        <f t="shared" si="62"/>
        <v>0</v>
      </c>
    </row>
    <row r="1329" spans="1:18" x14ac:dyDescent="0.25">
      <c r="A1329" s="17"/>
      <c r="B1329" s="52"/>
      <c r="C1329" s="17"/>
      <c r="D1329" s="17"/>
      <c r="E1329" s="17"/>
      <c r="F1329" s="17"/>
      <c r="G1329" s="17"/>
      <c r="H1329" s="17"/>
      <c r="I1329" s="16">
        <f>IF(B1329&gt;A_Stammdaten!$B$12,0,SUM(C1329,D1329,F1329,G1329)-SUM(E1329,H1329))</f>
        <v>0</v>
      </c>
      <c r="J1329" s="51">
        <f>HLOOKUP(A_Stammdaten!$B$12,$L$4:$R$2504,ROW(B1329)-3,FALSE)+IF(OR(B1329=0,A_Stammdaten!$B$12&lt;B1329),0,I1329*1/20)</f>
        <v>0</v>
      </c>
      <c r="K1329" s="51">
        <f>HLOOKUP(A_Stammdaten!$B$12,$L$4:$R$2504,ROW(B1329)-3,FALSE)</f>
        <v>0</v>
      </c>
      <c r="L1329" s="51">
        <f t="shared" si="61"/>
        <v>0</v>
      </c>
      <c r="M1329" s="51">
        <f t="shared" si="62"/>
        <v>0</v>
      </c>
      <c r="N1329" s="51">
        <f t="shared" si="62"/>
        <v>0</v>
      </c>
      <c r="O1329" s="51">
        <f t="shared" si="62"/>
        <v>0</v>
      </c>
      <c r="P1329" s="51">
        <f t="shared" si="62"/>
        <v>0</v>
      </c>
      <c r="Q1329" s="51">
        <f t="shared" si="62"/>
        <v>0</v>
      </c>
      <c r="R1329" s="51">
        <f t="shared" si="62"/>
        <v>0</v>
      </c>
    </row>
    <row r="1330" spans="1:18" x14ac:dyDescent="0.25">
      <c r="A1330" s="17"/>
      <c r="B1330" s="52"/>
      <c r="C1330" s="17"/>
      <c r="D1330" s="17"/>
      <c r="E1330" s="17"/>
      <c r="F1330" s="17"/>
      <c r="G1330" s="17"/>
      <c r="H1330" s="17"/>
      <c r="I1330" s="16">
        <f>IF(B1330&gt;A_Stammdaten!$B$12,0,SUM(C1330,D1330,F1330,G1330)-SUM(E1330,H1330))</f>
        <v>0</v>
      </c>
      <c r="J1330" s="51">
        <f>HLOOKUP(A_Stammdaten!$B$12,$L$4:$R$2504,ROW(B1330)-3,FALSE)+IF(OR(B1330=0,A_Stammdaten!$B$12&lt;B1330),0,I1330*1/20)</f>
        <v>0</v>
      </c>
      <c r="K1330" s="51">
        <f>HLOOKUP(A_Stammdaten!$B$12,$L$4:$R$2504,ROW(B1330)-3,FALSE)</f>
        <v>0</v>
      </c>
      <c r="L1330" s="51">
        <f t="shared" si="61"/>
        <v>0</v>
      </c>
      <c r="M1330" s="51">
        <f t="shared" si="62"/>
        <v>0</v>
      </c>
      <c r="N1330" s="51">
        <f t="shared" si="62"/>
        <v>0</v>
      </c>
      <c r="O1330" s="51">
        <f t="shared" si="62"/>
        <v>0</v>
      </c>
      <c r="P1330" s="51">
        <f t="shared" si="62"/>
        <v>0</v>
      </c>
      <c r="Q1330" s="51">
        <f t="shared" si="62"/>
        <v>0</v>
      </c>
      <c r="R1330" s="51">
        <f t="shared" si="62"/>
        <v>0</v>
      </c>
    </row>
    <row r="1331" spans="1:18" x14ac:dyDescent="0.25">
      <c r="A1331" s="17"/>
      <c r="B1331" s="52"/>
      <c r="C1331" s="17"/>
      <c r="D1331" s="17"/>
      <c r="E1331" s="17"/>
      <c r="F1331" s="17"/>
      <c r="G1331" s="17"/>
      <c r="H1331" s="17"/>
      <c r="I1331" s="16">
        <f>IF(B1331&gt;A_Stammdaten!$B$12,0,SUM(C1331,D1331,F1331,G1331)-SUM(E1331,H1331))</f>
        <v>0</v>
      </c>
      <c r="J1331" s="51">
        <f>HLOOKUP(A_Stammdaten!$B$12,$L$4:$R$2504,ROW(B1331)-3,FALSE)+IF(OR(B1331=0,A_Stammdaten!$B$12&lt;B1331),0,I1331*1/20)</f>
        <v>0</v>
      </c>
      <c r="K1331" s="51">
        <f>HLOOKUP(A_Stammdaten!$B$12,$L$4:$R$2504,ROW(B1331)-3,FALSE)</f>
        <v>0</v>
      </c>
      <c r="L1331" s="51">
        <f t="shared" si="61"/>
        <v>0</v>
      </c>
      <c r="M1331" s="51">
        <f t="shared" si="62"/>
        <v>0</v>
      </c>
      <c r="N1331" s="51">
        <f t="shared" si="62"/>
        <v>0</v>
      </c>
      <c r="O1331" s="51">
        <f t="shared" si="62"/>
        <v>0</v>
      </c>
      <c r="P1331" s="51">
        <f t="shared" si="62"/>
        <v>0</v>
      </c>
      <c r="Q1331" s="51">
        <f t="shared" si="62"/>
        <v>0</v>
      </c>
      <c r="R1331" s="51">
        <f t="shared" si="62"/>
        <v>0</v>
      </c>
    </row>
    <row r="1332" spans="1:18" x14ac:dyDescent="0.25">
      <c r="A1332" s="17"/>
      <c r="B1332" s="52"/>
      <c r="C1332" s="17"/>
      <c r="D1332" s="17"/>
      <c r="E1332" s="17"/>
      <c r="F1332" s="17"/>
      <c r="G1332" s="17"/>
      <c r="H1332" s="17"/>
      <c r="I1332" s="16">
        <f>IF(B1332&gt;A_Stammdaten!$B$12,0,SUM(C1332,D1332,F1332,G1332)-SUM(E1332,H1332))</f>
        <v>0</v>
      </c>
      <c r="J1332" s="51">
        <f>HLOOKUP(A_Stammdaten!$B$12,$L$4:$R$2504,ROW(B1332)-3,FALSE)+IF(OR(B1332=0,A_Stammdaten!$B$12&lt;B1332),0,I1332*1/20)</f>
        <v>0</v>
      </c>
      <c r="K1332" s="51">
        <f>HLOOKUP(A_Stammdaten!$B$12,$L$4:$R$2504,ROW(B1332)-3,FALSE)</f>
        <v>0</v>
      </c>
      <c r="L1332" s="51">
        <f t="shared" si="61"/>
        <v>0</v>
      </c>
      <c r="M1332" s="51">
        <f t="shared" si="62"/>
        <v>0</v>
      </c>
      <c r="N1332" s="51">
        <f t="shared" si="62"/>
        <v>0</v>
      </c>
      <c r="O1332" s="51">
        <f t="shared" si="62"/>
        <v>0</v>
      </c>
      <c r="P1332" s="51">
        <f t="shared" si="62"/>
        <v>0</v>
      </c>
      <c r="Q1332" s="51">
        <f t="shared" si="62"/>
        <v>0</v>
      </c>
      <c r="R1332" s="51">
        <f t="shared" si="62"/>
        <v>0</v>
      </c>
    </row>
    <row r="1333" spans="1:18" x14ac:dyDescent="0.25">
      <c r="A1333" s="17"/>
      <c r="B1333" s="52"/>
      <c r="C1333" s="17"/>
      <c r="D1333" s="17"/>
      <c r="E1333" s="17"/>
      <c r="F1333" s="17"/>
      <c r="G1333" s="17"/>
      <c r="H1333" s="17"/>
      <c r="I1333" s="16">
        <f>IF(B1333&gt;A_Stammdaten!$B$12,0,SUM(C1333,D1333,F1333,G1333)-SUM(E1333,H1333))</f>
        <v>0</v>
      </c>
      <c r="J1333" s="51">
        <f>HLOOKUP(A_Stammdaten!$B$12,$L$4:$R$2504,ROW(B1333)-3,FALSE)+IF(OR(B1333=0,A_Stammdaten!$B$12&lt;B1333),0,I1333*1/20)</f>
        <v>0</v>
      </c>
      <c r="K1333" s="51">
        <f>HLOOKUP(A_Stammdaten!$B$12,$L$4:$R$2504,ROW(B1333)-3,FALSE)</f>
        <v>0</v>
      </c>
      <c r="L1333" s="51">
        <f t="shared" si="61"/>
        <v>0</v>
      </c>
      <c r="M1333" s="51">
        <f t="shared" si="62"/>
        <v>0</v>
      </c>
      <c r="N1333" s="51">
        <f t="shared" si="62"/>
        <v>0</v>
      </c>
      <c r="O1333" s="51">
        <f t="shared" si="62"/>
        <v>0</v>
      </c>
      <c r="P1333" s="51">
        <f t="shared" si="62"/>
        <v>0</v>
      </c>
      <c r="Q1333" s="51">
        <f t="shared" si="62"/>
        <v>0</v>
      </c>
      <c r="R1333" s="51">
        <f t="shared" si="62"/>
        <v>0</v>
      </c>
    </row>
    <row r="1334" spans="1:18" x14ac:dyDescent="0.25">
      <c r="A1334" s="17"/>
      <c r="B1334" s="52"/>
      <c r="C1334" s="17"/>
      <c r="D1334" s="17"/>
      <c r="E1334" s="17"/>
      <c r="F1334" s="17"/>
      <c r="G1334" s="17"/>
      <c r="H1334" s="17"/>
      <c r="I1334" s="16">
        <f>IF(B1334&gt;A_Stammdaten!$B$12,0,SUM(C1334,D1334,F1334,G1334)-SUM(E1334,H1334))</f>
        <v>0</v>
      </c>
      <c r="J1334" s="51">
        <f>HLOOKUP(A_Stammdaten!$B$12,$L$4:$R$2504,ROW(B1334)-3,FALSE)+IF(OR(B1334=0,A_Stammdaten!$B$12&lt;B1334),0,I1334*1/20)</f>
        <v>0</v>
      </c>
      <c r="K1334" s="51">
        <f>HLOOKUP(A_Stammdaten!$B$12,$L$4:$R$2504,ROW(B1334)-3,FALSE)</f>
        <v>0</v>
      </c>
      <c r="L1334" s="51">
        <f t="shared" si="61"/>
        <v>0</v>
      </c>
      <c r="M1334" s="51">
        <f t="shared" si="62"/>
        <v>0</v>
      </c>
      <c r="N1334" s="51">
        <f t="shared" si="62"/>
        <v>0</v>
      </c>
      <c r="O1334" s="51">
        <f t="shared" si="62"/>
        <v>0</v>
      </c>
      <c r="P1334" s="51">
        <f t="shared" si="62"/>
        <v>0</v>
      </c>
      <c r="Q1334" s="51">
        <f t="shared" si="62"/>
        <v>0</v>
      </c>
      <c r="R1334" s="51">
        <f t="shared" si="62"/>
        <v>0</v>
      </c>
    </row>
    <row r="1335" spans="1:18" x14ac:dyDescent="0.25">
      <c r="A1335" s="17"/>
      <c r="B1335" s="52"/>
      <c r="C1335" s="17"/>
      <c r="D1335" s="17"/>
      <c r="E1335" s="17"/>
      <c r="F1335" s="17"/>
      <c r="G1335" s="17"/>
      <c r="H1335" s="17"/>
      <c r="I1335" s="16">
        <f>IF(B1335&gt;A_Stammdaten!$B$12,0,SUM(C1335,D1335,F1335,G1335)-SUM(E1335,H1335))</f>
        <v>0</v>
      </c>
      <c r="J1335" s="51">
        <f>HLOOKUP(A_Stammdaten!$B$12,$L$4:$R$2504,ROW(B1335)-3,FALSE)+IF(OR(B1335=0,A_Stammdaten!$B$12&lt;B1335),0,I1335*1/20)</f>
        <v>0</v>
      </c>
      <c r="K1335" s="51">
        <f>HLOOKUP(A_Stammdaten!$B$12,$L$4:$R$2504,ROW(B1335)-3,FALSE)</f>
        <v>0</v>
      </c>
      <c r="L1335" s="51">
        <f t="shared" si="61"/>
        <v>0</v>
      </c>
      <c r="M1335" s="51">
        <f t="shared" si="62"/>
        <v>0</v>
      </c>
      <c r="N1335" s="51">
        <f t="shared" si="62"/>
        <v>0</v>
      </c>
      <c r="O1335" s="51">
        <f t="shared" si="62"/>
        <v>0</v>
      </c>
      <c r="P1335" s="51">
        <f t="shared" si="62"/>
        <v>0</v>
      </c>
      <c r="Q1335" s="51">
        <f t="shared" si="62"/>
        <v>0</v>
      </c>
      <c r="R1335" s="51">
        <f t="shared" si="62"/>
        <v>0</v>
      </c>
    </row>
    <row r="1336" spans="1:18" x14ac:dyDescent="0.25">
      <c r="A1336" s="17"/>
      <c r="B1336" s="52"/>
      <c r="C1336" s="17"/>
      <c r="D1336" s="17"/>
      <c r="E1336" s="17"/>
      <c r="F1336" s="17"/>
      <c r="G1336" s="17"/>
      <c r="H1336" s="17"/>
      <c r="I1336" s="16">
        <f>IF(B1336&gt;A_Stammdaten!$B$12,0,SUM(C1336,D1336,F1336,G1336)-SUM(E1336,H1336))</f>
        <v>0</v>
      </c>
      <c r="J1336" s="51">
        <f>HLOOKUP(A_Stammdaten!$B$12,$L$4:$R$2504,ROW(B1336)-3,FALSE)+IF(OR(B1336=0,A_Stammdaten!$B$12&lt;B1336),0,I1336*1/20)</f>
        <v>0</v>
      </c>
      <c r="K1336" s="51">
        <f>HLOOKUP(A_Stammdaten!$B$12,$L$4:$R$2504,ROW(B1336)-3,FALSE)</f>
        <v>0</v>
      </c>
      <c r="L1336" s="51">
        <f t="shared" si="61"/>
        <v>0</v>
      </c>
      <c r="M1336" s="51">
        <f t="shared" si="62"/>
        <v>0</v>
      </c>
      <c r="N1336" s="51">
        <f t="shared" si="62"/>
        <v>0</v>
      </c>
      <c r="O1336" s="51">
        <f t="shared" si="62"/>
        <v>0</v>
      </c>
      <c r="P1336" s="51">
        <f t="shared" si="62"/>
        <v>0</v>
      </c>
      <c r="Q1336" s="51">
        <f t="shared" si="62"/>
        <v>0</v>
      </c>
      <c r="R1336" s="51">
        <f t="shared" si="62"/>
        <v>0</v>
      </c>
    </row>
    <row r="1337" spans="1:18" x14ac:dyDescent="0.25">
      <c r="A1337" s="17"/>
      <c r="B1337" s="52"/>
      <c r="C1337" s="17"/>
      <c r="D1337" s="17"/>
      <c r="E1337" s="17"/>
      <c r="F1337" s="17"/>
      <c r="G1337" s="17"/>
      <c r="H1337" s="17"/>
      <c r="I1337" s="16">
        <f>IF(B1337&gt;A_Stammdaten!$B$12,0,SUM(C1337,D1337,F1337,G1337)-SUM(E1337,H1337))</f>
        <v>0</v>
      </c>
      <c r="J1337" s="51">
        <f>HLOOKUP(A_Stammdaten!$B$12,$L$4:$R$2504,ROW(B1337)-3,FALSE)+IF(OR(B1337=0,A_Stammdaten!$B$12&lt;B1337),0,I1337*1/20)</f>
        <v>0</v>
      </c>
      <c r="K1337" s="51">
        <f>HLOOKUP(A_Stammdaten!$B$12,$L$4:$R$2504,ROW(B1337)-3,FALSE)</f>
        <v>0</v>
      </c>
      <c r="L1337" s="51">
        <f t="shared" si="61"/>
        <v>0</v>
      </c>
      <c r="M1337" s="51">
        <f t="shared" si="62"/>
        <v>0</v>
      </c>
      <c r="N1337" s="51">
        <f t="shared" si="62"/>
        <v>0</v>
      </c>
      <c r="O1337" s="51">
        <f t="shared" si="62"/>
        <v>0</v>
      </c>
      <c r="P1337" s="51">
        <f t="shared" si="62"/>
        <v>0</v>
      </c>
      <c r="Q1337" s="51">
        <f t="shared" si="62"/>
        <v>0</v>
      </c>
      <c r="R1337" s="51">
        <f t="shared" si="62"/>
        <v>0</v>
      </c>
    </row>
    <row r="1338" spans="1:18" x14ac:dyDescent="0.25">
      <c r="A1338" s="17"/>
      <c r="B1338" s="52"/>
      <c r="C1338" s="17"/>
      <c r="D1338" s="17"/>
      <c r="E1338" s="17"/>
      <c r="F1338" s="17"/>
      <c r="G1338" s="17"/>
      <c r="H1338" s="17"/>
      <c r="I1338" s="16">
        <f>IF(B1338&gt;A_Stammdaten!$B$12,0,SUM(C1338,D1338,F1338,G1338)-SUM(E1338,H1338))</f>
        <v>0</v>
      </c>
      <c r="J1338" s="51">
        <f>HLOOKUP(A_Stammdaten!$B$12,$L$4:$R$2504,ROW(B1338)-3,FALSE)+IF(OR(B1338=0,A_Stammdaten!$B$12&lt;B1338),0,I1338*1/20)</f>
        <v>0</v>
      </c>
      <c r="K1338" s="51">
        <f>HLOOKUP(A_Stammdaten!$B$12,$L$4:$R$2504,ROW(B1338)-3,FALSE)</f>
        <v>0</v>
      </c>
      <c r="L1338" s="51">
        <f t="shared" si="61"/>
        <v>0</v>
      </c>
      <c r="M1338" s="51">
        <f t="shared" si="62"/>
        <v>0</v>
      </c>
      <c r="N1338" s="51">
        <f t="shared" si="62"/>
        <v>0</v>
      </c>
      <c r="O1338" s="51">
        <f t="shared" si="62"/>
        <v>0</v>
      </c>
      <c r="P1338" s="51">
        <f t="shared" si="62"/>
        <v>0</v>
      </c>
      <c r="Q1338" s="51">
        <f t="shared" si="62"/>
        <v>0</v>
      </c>
      <c r="R1338" s="51">
        <f t="shared" si="62"/>
        <v>0</v>
      </c>
    </row>
    <row r="1339" spans="1:18" x14ac:dyDescent="0.25">
      <c r="A1339" s="17"/>
      <c r="B1339" s="52"/>
      <c r="C1339" s="17"/>
      <c r="D1339" s="17"/>
      <c r="E1339" s="17"/>
      <c r="F1339" s="17"/>
      <c r="G1339" s="17"/>
      <c r="H1339" s="17"/>
      <c r="I1339" s="16">
        <f>IF(B1339&gt;A_Stammdaten!$B$12,0,SUM(C1339,D1339,F1339,G1339)-SUM(E1339,H1339))</f>
        <v>0</v>
      </c>
      <c r="J1339" s="51">
        <f>HLOOKUP(A_Stammdaten!$B$12,$L$4:$R$2504,ROW(B1339)-3,FALSE)+IF(OR(B1339=0,A_Stammdaten!$B$12&lt;B1339),0,I1339*1/20)</f>
        <v>0</v>
      </c>
      <c r="K1339" s="51">
        <f>HLOOKUP(A_Stammdaten!$B$12,$L$4:$R$2504,ROW(B1339)-3,FALSE)</f>
        <v>0</v>
      </c>
      <c r="L1339" s="51">
        <f t="shared" si="61"/>
        <v>0</v>
      </c>
      <c r="M1339" s="51">
        <f t="shared" si="62"/>
        <v>0</v>
      </c>
      <c r="N1339" s="51">
        <f t="shared" si="62"/>
        <v>0</v>
      </c>
      <c r="O1339" s="51">
        <f t="shared" si="62"/>
        <v>0</v>
      </c>
      <c r="P1339" s="51">
        <f t="shared" si="62"/>
        <v>0</v>
      </c>
      <c r="Q1339" s="51">
        <f t="shared" si="62"/>
        <v>0</v>
      </c>
      <c r="R1339" s="51">
        <f t="shared" si="62"/>
        <v>0</v>
      </c>
    </row>
    <row r="1340" spans="1:18" x14ac:dyDescent="0.25">
      <c r="A1340" s="17"/>
      <c r="B1340" s="52"/>
      <c r="C1340" s="17"/>
      <c r="D1340" s="17"/>
      <c r="E1340" s="17"/>
      <c r="F1340" s="17"/>
      <c r="G1340" s="17"/>
      <c r="H1340" s="17"/>
      <c r="I1340" s="16">
        <f>IF(B1340&gt;A_Stammdaten!$B$12,0,SUM(C1340,D1340,F1340,G1340)-SUM(E1340,H1340))</f>
        <v>0</v>
      </c>
      <c r="J1340" s="51">
        <f>HLOOKUP(A_Stammdaten!$B$12,$L$4:$R$2504,ROW(B1340)-3,FALSE)+IF(OR(B1340=0,A_Stammdaten!$B$12&lt;B1340),0,I1340*1/20)</f>
        <v>0</v>
      </c>
      <c r="K1340" s="51">
        <f>HLOOKUP(A_Stammdaten!$B$12,$L$4:$R$2504,ROW(B1340)-3,FALSE)</f>
        <v>0</v>
      </c>
      <c r="L1340" s="51">
        <f t="shared" si="61"/>
        <v>0</v>
      </c>
      <c r="M1340" s="51">
        <f t="shared" si="62"/>
        <v>0</v>
      </c>
      <c r="N1340" s="51">
        <f t="shared" si="62"/>
        <v>0</v>
      </c>
      <c r="O1340" s="51">
        <f t="shared" si="62"/>
        <v>0</v>
      </c>
      <c r="P1340" s="51">
        <f t="shared" si="62"/>
        <v>0</v>
      </c>
      <c r="Q1340" s="51">
        <f t="shared" si="62"/>
        <v>0</v>
      </c>
      <c r="R1340" s="51">
        <f t="shared" si="62"/>
        <v>0</v>
      </c>
    </row>
    <row r="1341" spans="1:18" x14ac:dyDescent="0.25">
      <c r="A1341" s="17"/>
      <c r="B1341" s="52"/>
      <c r="C1341" s="17"/>
      <c r="D1341" s="17"/>
      <c r="E1341" s="17"/>
      <c r="F1341" s="17"/>
      <c r="G1341" s="17"/>
      <c r="H1341" s="17"/>
      <c r="I1341" s="16">
        <f>IF(B1341&gt;A_Stammdaten!$B$12,0,SUM(C1341,D1341,F1341,G1341)-SUM(E1341,H1341))</f>
        <v>0</v>
      </c>
      <c r="J1341" s="51">
        <f>HLOOKUP(A_Stammdaten!$B$12,$L$4:$R$2504,ROW(B1341)-3,FALSE)+IF(OR(B1341=0,A_Stammdaten!$B$12&lt;B1341),0,I1341*1/20)</f>
        <v>0</v>
      </c>
      <c r="K1341" s="51">
        <f>HLOOKUP(A_Stammdaten!$B$12,$L$4:$R$2504,ROW(B1341)-3,FALSE)</f>
        <v>0</v>
      </c>
      <c r="L1341" s="51">
        <f t="shared" si="61"/>
        <v>0</v>
      </c>
      <c r="M1341" s="51">
        <f t="shared" si="62"/>
        <v>0</v>
      </c>
      <c r="N1341" s="51">
        <f t="shared" si="62"/>
        <v>0</v>
      </c>
      <c r="O1341" s="51">
        <f t="shared" si="62"/>
        <v>0</v>
      </c>
      <c r="P1341" s="51">
        <f t="shared" si="62"/>
        <v>0</v>
      </c>
      <c r="Q1341" s="51">
        <f t="shared" si="62"/>
        <v>0</v>
      </c>
      <c r="R1341" s="51">
        <f t="shared" si="62"/>
        <v>0</v>
      </c>
    </row>
    <row r="1342" spans="1:18" x14ac:dyDescent="0.25">
      <c r="A1342" s="17"/>
      <c r="B1342" s="52"/>
      <c r="C1342" s="17"/>
      <c r="D1342" s="17"/>
      <c r="E1342" s="17"/>
      <c r="F1342" s="17"/>
      <c r="G1342" s="17"/>
      <c r="H1342" s="17"/>
      <c r="I1342" s="16">
        <f>IF(B1342&gt;A_Stammdaten!$B$12,0,SUM(C1342,D1342,F1342,G1342)-SUM(E1342,H1342))</f>
        <v>0</v>
      </c>
      <c r="J1342" s="51">
        <f>HLOOKUP(A_Stammdaten!$B$12,$L$4:$R$2504,ROW(B1342)-3,FALSE)+IF(OR(B1342=0,A_Stammdaten!$B$12&lt;B1342),0,I1342*1/20)</f>
        <v>0</v>
      </c>
      <c r="K1342" s="51">
        <f>HLOOKUP(A_Stammdaten!$B$12,$L$4:$R$2504,ROW(B1342)-3,FALSE)</f>
        <v>0</v>
      </c>
      <c r="L1342" s="51">
        <f t="shared" si="61"/>
        <v>0</v>
      </c>
      <c r="M1342" s="51">
        <f t="shared" si="62"/>
        <v>0</v>
      </c>
      <c r="N1342" s="51">
        <f t="shared" si="62"/>
        <v>0</v>
      </c>
      <c r="O1342" s="51">
        <f t="shared" si="62"/>
        <v>0</v>
      </c>
      <c r="P1342" s="51">
        <f t="shared" si="62"/>
        <v>0</v>
      </c>
      <c r="Q1342" s="51">
        <f t="shared" si="62"/>
        <v>0</v>
      </c>
      <c r="R1342" s="51">
        <f t="shared" si="62"/>
        <v>0</v>
      </c>
    </row>
    <row r="1343" spans="1:18" x14ac:dyDescent="0.25">
      <c r="A1343" s="17"/>
      <c r="B1343" s="52"/>
      <c r="C1343" s="17"/>
      <c r="D1343" s="17"/>
      <c r="E1343" s="17"/>
      <c r="F1343" s="17"/>
      <c r="G1343" s="17"/>
      <c r="H1343" s="17"/>
      <c r="I1343" s="16">
        <f>IF(B1343&gt;A_Stammdaten!$B$12,0,SUM(C1343,D1343,F1343,G1343)-SUM(E1343,H1343))</f>
        <v>0</v>
      </c>
      <c r="J1343" s="51">
        <f>HLOOKUP(A_Stammdaten!$B$12,$L$4:$R$2504,ROW(B1343)-3,FALSE)+IF(OR(B1343=0,A_Stammdaten!$B$12&lt;B1343),0,I1343*1/20)</f>
        <v>0</v>
      </c>
      <c r="K1343" s="51">
        <f>HLOOKUP(A_Stammdaten!$B$12,$L$4:$R$2504,ROW(B1343)-3,FALSE)</f>
        <v>0</v>
      </c>
      <c r="L1343" s="51">
        <f t="shared" si="61"/>
        <v>0</v>
      </c>
      <c r="M1343" s="51">
        <f t="shared" si="62"/>
        <v>0</v>
      </c>
      <c r="N1343" s="51">
        <f t="shared" si="62"/>
        <v>0</v>
      </c>
      <c r="O1343" s="51">
        <f t="shared" si="62"/>
        <v>0</v>
      </c>
      <c r="P1343" s="51">
        <f t="shared" si="62"/>
        <v>0</v>
      </c>
      <c r="Q1343" s="51">
        <f t="shared" si="62"/>
        <v>0</v>
      </c>
      <c r="R1343" s="51">
        <f t="shared" si="62"/>
        <v>0</v>
      </c>
    </row>
    <row r="1344" spans="1:18" x14ac:dyDescent="0.25">
      <c r="A1344" s="17"/>
      <c r="B1344" s="52"/>
      <c r="C1344" s="17"/>
      <c r="D1344" s="17"/>
      <c r="E1344" s="17"/>
      <c r="F1344" s="17"/>
      <c r="G1344" s="17"/>
      <c r="H1344" s="17"/>
      <c r="I1344" s="16">
        <f>IF(B1344&gt;A_Stammdaten!$B$12,0,SUM(C1344,D1344,F1344,G1344)-SUM(E1344,H1344))</f>
        <v>0</v>
      </c>
      <c r="J1344" s="51">
        <f>HLOOKUP(A_Stammdaten!$B$12,$L$4:$R$2504,ROW(B1344)-3,FALSE)+IF(OR(B1344=0,A_Stammdaten!$B$12&lt;B1344),0,I1344*1/20)</f>
        <v>0</v>
      </c>
      <c r="K1344" s="51">
        <f>HLOOKUP(A_Stammdaten!$B$12,$L$4:$R$2504,ROW(B1344)-3,FALSE)</f>
        <v>0</v>
      </c>
      <c r="L1344" s="51">
        <f t="shared" ref="L1344:L1407" si="63">IF(OR($I1344=0,L$4&lt;$B1344,$B1344=0,20-(L$4-$B1344)=0),0,$I1344*(19-(L$4-$B1344))/20)</f>
        <v>0</v>
      </c>
      <c r="M1344" s="51">
        <f t="shared" si="62"/>
        <v>0</v>
      </c>
      <c r="N1344" s="51">
        <f t="shared" si="62"/>
        <v>0</v>
      </c>
      <c r="O1344" s="51">
        <f t="shared" si="62"/>
        <v>0</v>
      </c>
      <c r="P1344" s="51">
        <f t="shared" si="62"/>
        <v>0</v>
      </c>
      <c r="Q1344" s="51">
        <f t="shared" si="62"/>
        <v>0</v>
      </c>
      <c r="R1344" s="51">
        <f t="shared" si="62"/>
        <v>0</v>
      </c>
    </row>
    <row r="1345" spans="1:18" x14ac:dyDescent="0.25">
      <c r="A1345" s="17"/>
      <c r="B1345" s="52"/>
      <c r="C1345" s="17"/>
      <c r="D1345" s="17"/>
      <c r="E1345" s="17"/>
      <c r="F1345" s="17"/>
      <c r="G1345" s="17"/>
      <c r="H1345" s="17"/>
      <c r="I1345" s="16">
        <f>IF(B1345&gt;A_Stammdaten!$B$12,0,SUM(C1345,D1345,F1345,G1345)-SUM(E1345,H1345))</f>
        <v>0</v>
      </c>
      <c r="J1345" s="51">
        <f>HLOOKUP(A_Stammdaten!$B$12,$L$4:$R$2504,ROW(B1345)-3,FALSE)+IF(OR(B1345=0,A_Stammdaten!$B$12&lt;B1345),0,I1345*1/20)</f>
        <v>0</v>
      </c>
      <c r="K1345" s="51">
        <f>HLOOKUP(A_Stammdaten!$B$12,$L$4:$R$2504,ROW(B1345)-3,FALSE)</f>
        <v>0</v>
      </c>
      <c r="L1345" s="51">
        <f t="shared" si="63"/>
        <v>0</v>
      </c>
      <c r="M1345" s="51">
        <f t="shared" si="62"/>
        <v>0</v>
      </c>
      <c r="N1345" s="51">
        <f t="shared" si="62"/>
        <v>0</v>
      </c>
      <c r="O1345" s="51">
        <f t="shared" si="62"/>
        <v>0</v>
      </c>
      <c r="P1345" s="51">
        <f t="shared" si="62"/>
        <v>0</v>
      </c>
      <c r="Q1345" s="51">
        <f t="shared" si="62"/>
        <v>0</v>
      </c>
      <c r="R1345" s="51">
        <f t="shared" si="62"/>
        <v>0</v>
      </c>
    </row>
    <row r="1346" spans="1:18" x14ac:dyDescent="0.25">
      <c r="A1346" s="17"/>
      <c r="B1346" s="52"/>
      <c r="C1346" s="17"/>
      <c r="D1346" s="17"/>
      <c r="E1346" s="17"/>
      <c r="F1346" s="17"/>
      <c r="G1346" s="17"/>
      <c r="H1346" s="17"/>
      <c r="I1346" s="16">
        <f>IF(B1346&gt;A_Stammdaten!$B$12,0,SUM(C1346,D1346,F1346,G1346)-SUM(E1346,H1346))</f>
        <v>0</v>
      </c>
      <c r="J1346" s="51">
        <f>HLOOKUP(A_Stammdaten!$B$12,$L$4:$R$2504,ROW(B1346)-3,FALSE)+IF(OR(B1346=0,A_Stammdaten!$B$12&lt;B1346),0,I1346*1/20)</f>
        <v>0</v>
      </c>
      <c r="K1346" s="51">
        <f>HLOOKUP(A_Stammdaten!$B$12,$L$4:$R$2504,ROW(B1346)-3,FALSE)</f>
        <v>0</v>
      </c>
      <c r="L1346" s="51">
        <f t="shared" si="63"/>
        <v>0</v>
      </c>
      <c r="M1346" s="51">
        <f t="shared" si="62"/>
        <v>0</v>
      </c>
      <c r="N1346" s="51">
        <f t="shared" si="62"/>
        <v>0</v>
      </c>
      <c r="O1346" s="51">
        <f t="shared" si="62"/>
        <v>0</v>
      </c>
      <c r="P1346" s="51">
        <f t="shared" si="62"/>
        <v>0</v>
      </c>
      <c r="Q1346" s="51">
        <f t="shared" si="62"/>
        <v>0</v>
      </c>
      <c r="R1346" s="51">
        <f t="shared" si="62"/>
        <v>0</v>
      </c>
    </row>
    <row r="1347" spans="1:18" x14ac:dyDescent="0.25">
      <c r="A1347" s="17"/>
      <c r="B1347" s="52"/>
      <c r="C1347" s="17"/>
      <c r="D1347" s="17"/>
      <c r="E1347" s="17"/>
      <c r="F1347" s="17"/>
      <c r="G1347" s="17"/>
      <c r="H1347" s="17"/>
      <c r="I1347" s="16">
        <f>IF(B1347&gt;A_Stammdaten!$B$12,0,SUM(C1347,D1347,F1347,G1347)-SUM(E1347,H1347))</f>
        <v>0</v>
      </c>
      <c r="J1347" s="51">
        <f>HLOOKUP(A_Stammdaten!$B$12,$L$4:$R$2504,ROW(B1347)-3,FALSE)+IF(OR(B1347=0,A_Stammdaten!$B$12&lt;B1347),0,I1347*1/20)</f>
        <v>0</v>
      </c>
      <c r="K1347" s="51">
        <f>HLOOKUP(A_Stammdaten!$B$12,$L$4:$R$2504,ROW(B1347)-3,FALSE)</f>
        <v>0</v>
      </c>
      <c r="L1347" s="51">
        <f t="shared" si="63"/>
        <v>0</v>
      </c>
      <c r="M1347" s="51">
        <f t="shared" si="62"/>
        <v>0</v>
      </c>
      <c r="N1347" s="51">
        <f t="shared" si="62"/>
        <v>0</v>
      </c>
      <c r="O1347" s="51">
        <f t="shared" si="62"/>
        <v>0</v>
      </c>
      <c r="P1347" s="51">
        <f t="shared" si="62"/>
        <v>0</v>
      </c>
      <c r="Q1347" s="51">
        <f t="shared" si="62"/>
        <v>0</v>
      </c>
      <c r="R1347" s="51">
        <f t="shared" si="62"/>
        <v>0</v>
      </c>
    </row>
    <row r="1348" spans="1:18" x14ac:dyDescent="0.25">
      <c r="A1348" s="17"/>
      <c r="B1348" s="52"/>
      <c r="C1348" s="17"/>
      <c r="D1348" s="17"/>
      <c r="E1348" s="17"/>
      <c r="F1348" s="17"/>
      <c r="G1348" s="17"/>
      <c r="H1348" s="17"/>
      <c r="I1348" s="16">
        <f>IF(B1348&gt;A_Stammdaten!$B$12,0,SUM(C1348,D1348,F1348,G1348)-SUM(E1348,H1348))</f>
        <v>0</v>
      </c>
      <c r="J1348" s="51">
        <f>HLOOKUP(A_Stammdaten!$B$12,$L$4:$R$2504,ROW(B1348)-3,FALSE)+IF(OR(B1348=0,A_Stammdaten!$B$12&lt;B1348),0,I1348*1/20)</f>
        <v>0</v>
      </c>
      <c r="K1348" s="51">
        <f>HLOOKUP(A_Stammdaten!$B$12,$L$4:$R$2504,ROW(B1348)-3,FALSE)</f>
        <v>0</v>
      </c>
      <c r="L1348" s="51">
        <f t="shared" si="63"/>
        <v>0</v>
      </c>
      <c r="M1348" s="51">
        <f t="shared" si="62"/>
        <v>0</v>
      </c>
      <c r="N1348" s="51">
        <f t="shared" si="62"/>
        <v>0</v>
      </c>
      <c r="O1348" s="51">
        <f t="shared" si="62"/>
        <v>0</v>
      </c>
      <c r="P1348" s="51">
        <f t="shared" si="62"/>
        <v>0</v>
      </c>
      <c r="Q1348" s="51">
        <f t="shared" si="62"/>
        <v>0</v>
      </c>
      <c r="R1348" s="51">
        <f t="shared" si="62"/>
        <v>0</v>
      </c>
    </row>
    <row r="1349" spans="1:18" x14ac:dyDescent="0.25">
      <c r="A1349" s="17"/>
      <c r="B1349" s="52"/>
      <c r="C1349" s="17"/>
      <c r="D1349" s="17"/>
      <c r="E1349" s="17"/>
      <c r="F1349" s="17"/>
      <c r="G1349" s="17"/>
      <c r="H1349" s="17"/>
      <c r="I1349" s="16">
        <f>IF(B1349&gt;A_Stammdaten!$B$12,0,SUM(C1349,D1349,F1349,G1349)-SUM(E1349,H1349))</f>
        <v>0</v>
      </c>
      <c r="J1349" s="51">
        <f>HLOOKUP(A_Stammdaten!$B$12,$L$4:$R$2504,ROW(B1349)-3,FALSE)+IF(OR(B1349=0,A_Stammdaten!$B$12&lt;B1349),0,I1349*1/20)</f>
        <v>0</v>
      </c>
      <c r="K1349" s="51">
        <f>HLOOKUP(A_Stammdaten!$B$12,$L$4:$R$2504,ROW(B1349)-3,FALSE)</f>
        <v>0</v>
      </c>
      <c r="L1349" s="51">
        <f t="shared" si="63"/>
        <v>0</v>
      </c>
      <c r="M1349" s="51">
        <f t="shared" si="62"/>
        <v>0</v>
      </c>
      <c r="N1349" s="51">
        <f t="shared" si="62"/>
        <v>0</v>
      </c>
      <c r="O1349" s="51">
        <f t="shared" si="62"/>
        <v>0</v>
      </c>
      <c r="P1349" s="51">
        <f t="shared" si="62"/>
        <v>0</v>
      </c>
      <c r="Q1349" s="51">
        <f t="shared" si="62"/>
        <v>0</v>
      </c>
      <c r="R1349" s="51">
        <f t="shared" si="62"/>
        <v>0</v>
      </c>
    </row>
    <row r="1350" spans="1:18" x14ac:dyDescent="0.25">
      <c r="A1350" s="17"/>
      <c r="B1350" s="52"/>
      <c r="C1350" s="17"/>
      <c r="D1350" s="17"/>
      <c r="E1350" s="17"/>
      <c r="F1350" s="17"/>
      <c r="G1350" s="17"/>
      <c r="H1350" s="17"/>
      <c r="I1350" s="16">
        <f>IF(B1350&gt;A_Stammdaten!$B$12,0,SUM(C1350,D1350,F1350,G1350)-SUM(E1350,H1350))</f>
        <v>0</v>
      </c>
      <c r="J1350" s="51">
        <f>HLOOKUP(A_Stammdaten!$B$12,$L$4:$R$2504,ROW(B1350)-3,FALSE)+IF(OR(B1350=0,A_Stammdaten!$B$12&lt;B1350),0,I1350*1/20)</f>
        <v>0</v>
      </c>
      <c r="K1350" s="51">
        <f>HLOOKUP(A_Stammdaten!$B$12,$L$4:$R$2504,ROW(B1350)-3,FALSE)</f>
        <v>0</v>
      </c>
      <c r="L1350" s="51">
        <f t="shared" si="63"/>
        <v>0</v>
      </c>
      <c r="M1350" s="51">
        <f t="shared" si="62"/>
        <v>0</v>
      </c>
      <c r="N1350" s="51">
        <f t="shared" si="62"/>
        <v>0</v>
      </c>
      <c r="O1350" s="51">
        <f t="shared" si="62"/>
        <v>0</v>
      </c>
      <c r="P1350" s="51">
        <f t="shared" si="62"/>
        <v>0</v>
      </c>
      <c r="Q1350" s="51">
        <f t="shared" si="62"/>
        <v>0</v>
      </c>
      <c r="R1350" s="51">
        <f t="shared" si="62"/>
        <v>0</v>
      </c>
    </row>
    <row r="1351" spans="1:18" x14ac:dyDescent="0.25">
      <c r="A1351" s="17"/>
      <c r="B1351" s="52"/>
      <c r="C1351" s="17"/>
      <c r="D1351" s="17"/>
      <c r="E1351" s="17"/>
      <c r="F1351" s="17"/>
      <c r="G1351" s="17"/>
      <c r="H1351" s="17"/>
      <c r="I1351" s="16">
        <f>IF(B1351&gt;A_Stammdaten!$B$12,0,SUM(C1351,D1351,F1351,G1351)-SUM(E1351,H1351))</f>
        <v>0</v>
      </c>
      <c r="J1351" s="51">
        <f>HLOOKUP(A_Stammdaten!$B$12,$L$4:$R$2504,ROW(B1351)-3,FALSE)+IF(OR(B1351=0,A_Stammdaten!$B$12&lt;B1351),0,I1351*1/20)</f>
        <v>0</v>
      </c>
      <c r="K1351" s="51">
        <f>HLOOKUP(A_Stammdaten!$B$12,$L$4:$R$2504,ROW(B1351)-3,FALSE)</f>
        <v>0</v>
      </c>
      <c r="L1351" s="51">
        <f t="shared" si="63"/>
        <v>0</v>
      </c>
      <c r="M1351" s="51">
        <f t="shared" si="62"/>
        <v>0</v>
      </c>
      <c r="N1351" s="51">
        <f t="shared" si="62"/>
        <v>0</v>
      </c>
      <c r="O1351" s="51">
        <f t="shared" si="62"/>
        <v>0</v>
      </c>
      <c r="P1351" s="51">
        <f t="shared" si="62"/>
        <v>0</v>
      </c>
      <c r="Q1351" s="51">
        <f t="shared" si="62"/>
        <v>0</v>
      </c>
      <c r="R1351" s="51">
        <f t="shared" si="62"/>
        <v>0</v>
      </c>
    </row>
    <row r="1352" spans="1:18" x14ac:dyDescent="0.25">
      <c r="A1352" s="17"/>
      <c r="B1352" s="52"/>
      <c r="C1352" s="17"/>
      <c r="D1352" s="17"/>
      <c r="E1352" s="17"/>
      <c r="F1352" s="17"/>
      <c r="G1352" s="17"/>
      <c r="H1352" s="17"/>
      <c r="I1352" s="16">
        <f>IF(B1352&gt;A_Stammdaten!$B$12,0,SUM(C1352,D1352,F1352,G1352)-SUM(E1352,H1352))</f>
        <v>0</v>
      </c>
      <c r="J1352" s="51">
        <f>HLOOKUP(A_Stammdaten!$B$12,$L$4:$R$2504,ROW(B1352)-3,FALSE)+IF(OR(B1352=0,A_Stammdaten!$B$12&lt;B1352),0,I1352*1/20)</f>
        <v>0</v>
      </c>
      <c r="K1352" s="51">
        <f>HLOOKUP(A_Stammdaten!$B$12,$L$4:$R$2504,ROW(B1352)-3,FALSE)</f>
        <v>0</v>
      </c>
      <c r="L1352" s="51">
        <f t="shared" si="63"/>
        <v>0</v>
      </c>
      <c r="M1352" s="51">
        <f t="shared" si="62"/>
        <v>0</v>
      </c>
      <c r="N1352" s="51">
        <f t="shared" si="62"/>
        <v>0</v>
      </c>
      <c r="O1352" s="51">
        <f t="shared" si="62"/>
        <v>0</v>
      </c>
      <c r="P1352" s="51">
        <f t="shared" si="62"/>
        <v>0</v>
      </c>
      <c r="Q1352" s="51">
        <f t="shared" si="62"/>
        <v>0</v>
      </c>
      <c r="R1352" s="51">
        <f t="shared" si="62"/>
        <v>0</v>
      </c>
    </row>
    <row r="1353" spans="1:18" x14ac:dyDescent="0.25">
      <c r="A1353" s="17"/>
      <c r="B1353" s="52"/>
      <c r="C1353" s="17"/>
      <c r="D1353" s="17"/>
      <c r="E1353" s="17"/>
      <c r="F1353" s="17"/>
      <c r="G1353" s="17"/>
      <c r="H1353" s="17"/>
      <c r="I1353" s="16">
        <f>IF(B1353&gt;A_Stammdaten!$B$12,0,SUM(C1353,D1353,F1353,G1353)-SUM(E1353,H1353))</f>
        <v>0</v>
      </c>
      <c r="J1353" s="51">
        <f>HLOOKUP(A_Stammdaten!$B$12,$L$4:$R$2504,ROW(B1353)-3,FALSE)+IF(OR(B1353=0,A_Stammdaten!$B$12&lt;B1353),0,I1353*1/20)</f>
        <v>0</v>
      </c>
      <c r="K1353" s="51">
        <f>HLOOKUP(A_Stammdaten!$B$12,$L$4:$R$2504,ROW(B1353)-3,FALSE)</f>
        <v>0</v>
      </c>
      <c r="L1353" s="51">
        <f t="shared" si="63"/>
        <v>0</v>
      </c>
      <c r="M1353" s="51">
        <f t="shared" si="62"/>
        <v>0</v>
      </c>
      <c r="N1353" s="51">
        <f t="shared" si="62"/>
        <v>0</v>
      </c>
      <c r="O1353" s="51">
        <f t="shared" si="62"/>
        <v>0</v>
      </c>
      <c r="P1353" s="51">
        <f t="shared" si="62"/>
        <v>0</v>
      </c>
      <c r="Q1353" s="51">
        <f t="shared" si="62"/>
        <v>0</v>
      </c>
      <c r="R1353" s="51">
        <f t="shared" si="62"/>
        <v>0</v>
      </c>
    </row>
    <row r="1354" spans="1:18" x14ac:dyDescent="0.25">
      <c r="A1354" s="17"/>
      <c r="B1354" s="52"/>
      <c r="C1354" s="17"/>
      <c r="D1354" s="17"/>
      <c r="E1354" s="17"/>
      <c r="F1354" s="17"/>
      <c r="G1354" s="17"/>
      <c r="H1354" s="17"/>
      <c r="I1354" s="16">
        <f>IF(B1354&gt;A_Stammdaten!$B$12,0,SUM(C1354,D1354,F1354,G1354)-SUM(E1354,H1354))</f>
        <v>0</v>
      </c>
      <c r="J1354" s="51">
        <f>HLOOKUP(A_Stammdaten!$B$12,$L$4:$R$2504,ROW(B1354)-3,FALSE)+IF(OR(B1354=0,A_Stammdaten!$B$12&lt;B1354),0,I1354*1/20)</f>
        <v>0</v>
      </c>
      <c r="K1354" s="51">
        <f>HLOOKUP(A_Stammdaten!$B$12,$L$4:$R$2504,ROW(B1354)-3,FALSE)</f>
        <v>0</v>
      </c>
      <c r="L1354" s="51">
        <f t="shared" si="63"/>
        <v>0</v>
      </c>
      <c r="M1354" s="51">
        <f t="shared" si="62"/>
        <v>0</v>
      </c>
      <c r="N1354" s="51">
        <f t="shared" si="62"/>
        <v>0</v>
      </c>
      <c r="O1354" s="51">
        <f t="shared" si="62"/>
        <v>0</v>
      </c>
      <c r="P1354" s="51">
        <f t="shared" si="62"/>
        <v>0</v>
      </c>
      <c r="Q1354" s="51">
        <f t="shared" si="62"/>
        <v>0</v>
      </c>
      <c r="R1354" s="51">
        <f t="shared" si="62"/>
        <v>0</v>
      </c>
    </row>
    <row r="1355" spans="1:18" x14ac:dyDescent="0.25">
      <c r="A1355" s="17"/>
      <c r="B1355" s="52"/>
      <c r="C1355" s="17"/>
      <c r="D1355" s="17"/>
      <c r="E1355" s="17"/>
      <c r="F1355" s="17"/>
      <c r="G1355" s="17"/>
      <c r="H1355" s="17"/>
      <c r="I1355" s="16">
        <f>IF(B1355&gt;A_Stammdaten!$B$12,0,SUM(C1355,D1355,F1355,G1355)-SUM(E1355,H1355))</f>
        <v>0</v>
      </c>
      <c r="J1355" s="51">
        <f>HLOOKUP(A_Stammdaten!$B$12,$L$4:$R$2504,ROW(B1355)-3,FALSE)+IF(OR(B1355=0,A_Stammdaten!$B$12&lt;B1355),0,I1355*1/20)</f>
        <v>0</v>
      </c>
      <c r="K1355" s="51">
        <f>HLOOKUP(A_Stammdaten!$B$12,$L$4:$R$2504,ROW(B1355)-3,FALSE)</f>
        <v>0</v>
      </c>
      <c r="L1355" s="51">
        <f t="shared" si="63"/>
        <v>0</v>
      </c>
      <c r="M1355" s="51">
        <f t="shared" si="62"/>
        <v>0</v>
      </c>
      <c r="N1355" s="51">
        <f t="shared" si="62"/>
        <v>0</v>
      </c>
      <c r="O1355" s="51">
        <f t="shared" si="62"/>
        <v>0</v>
      </c>
      <c r="P1355" s="51">
        <f t="shared" si="62"/>
        <v>0</v>
      </c>
      <c r="Q1355" s="51">
        <f t="shared" si="62"/>
        <v>0</v>
      </c>
      <c r="R1355" s="51">
        <f t="shared" si="62"/>
        <v>0</v>
      </c>
    </row>
    <row r="1356" spans="1:18" x14ac:dyDescent="0.25">
      <c r="A1356" s="17"/>
      <c r="B1356" s="52"/>
      <c r="C1356" s="17"/>
      <c r="D1356" s="17"/>
      <c r="E1356" s="17"/>
      <c r="F1356" s="17"/>
      <c r="G1356" s="17"/>
      <c r="H1356" s="17"/>
      <c r="I1356" s="16">
        <f>IF(B1356&gt;A_Stammdaten!$B$12,0,SUM(C1356,D1356,F1356,G1356)-SUM(E1356,H1356))</f>
        <v>0</v>
      </c>
      <c r="J1356" s="51">
        <f>HLOOKUP(A_Stammdaten!$B$12,$L$4:$R$2504,ROW(B1356)-3,FALSE)+IF(OR(B1356=0,A_Stammdaten!$B$12&lt;B1356),0,I1356*1/20)</f>
        <v>0</v>
      </c>
      <c r="K1356" s="51">
        <f>HLOOKUP(A_Stammdaten!$B$12,$L$4:$R$2504,ROW(B1356)-3,FALSE)</f>
        <v>0</v>
      </c>
      <c r="L1356" s="51">
        <f t="shared" si="63"/>
        <v>0</v>
      </c>
      <c r="M1356" s="51">
        <f t="shared" si="62"/>
        <v>0</v>
      </c>
      <c r="N1356" s="51">
        <f t="shared" si="62"/>
        <v>0</v>
      </c>
      <c r="O1356" s="51">
        <f t="shared" si="62"/>
        <v>0</v>
      </c>
      <c r="P1356" s="51">
        <f t="shared" si="62"/>
        <v>0</v>
      </c>
      <c r="Q1356" s="51">
        <f t="shared" si="62"/>
        <v>0</v>
      </c>
      <c r="R1356" s="51">
        <f t="shared" si="62"/>
        <v>0</v>
      </c>
    </row>
    <row r="1357" spans="1:18" x14ac:dyDescent="0.25">
      <c r="A1357" s="17"/>
      <c r="B1357" s="52"/>
      <c r="C1357" s="17"/>
      <c r="D1357" s="17"/>
      <c r="E1357" s="17"/>
      <c r="F1357" s="17"/>
      <c r="G1357" s="17"/>
      <c r="H1357" s="17"/>
      <c r="I1357" s="16">
        <f>IF(B1357&gt;A_Stammdaten!$B$12,0,SUM(C1357,D1357,F1357,G1357)-SUM(E1357,H1357))</f>
        <v>0</v>
      </c>
      <c r="J1357" s="51">
        <f>HLOOKUP(A_Stammdaten!$B$12,$L$4:$R$2504,ROW(B1357)-3,FALSE)+IF(OR(B1357=0,A_Stammdaten!$B$12&lt;B1357),0,I1357*1/20)</f>
        <v>0</v>
      </c>
      <c r="K1357" s="51">
        <f>HLOOKUP(A_Stammdaten!$B$12,$L$4:$R$2504,ROW(B1357)-3,FALSE)</f>
        <v>0</v>
      </c>
      <c r="L1357" s="51">
        <f t="shared" si="63"/>
        <v>0</v>
      </c>
      <c r="M1357" s="51">
        <f t="shared" si="62"/>
        <v>0</v>
      </c>
      <c r="N1357" s="51">
        <f t="shared" si="62"/>
        <v>0</v>
      </c>
      <c r="O1357" s="51">
        <f t="shared" si="62"/>
        <v>0</v>
      </c>
      <c r="P1357" s="51">
        <f t="shared" si="62"/>
        <v>0</v>
      </c>
      <c r="Q1357" s="51">
        <f t="shared" si="62"/>
        <v>0</v>
      </c>
      <c r="R1357" s="51">
        <f t="shared" si="62"/>
        <v>0</v>
      </c>
    </row>
    <row r="1358" spans="1:18" x14ac:dyDescent="0.25">
      <c r="A1358" s="17"/>
      <c r="B1358" s="52"/>
      <c r="C1358" s="17"/>
      <c r="D1358" s="17"/>
      <c r="E1358" s="17"/>
      <c r="F1358" s="17"/>
      <c r="G1358" s="17"/>
      <c r="H1358" s="17"/>
      <c r="I1358" s="16">
        <f>IF(B1358&gt;A_Stammdaten!$B$12,0,SUM(C1358,D1358,F1358,G1358)-SUM(E1358,H1358))</f>
        <v>0</v>
      </c>
      <c r="J1358" s="51">
        <f>HLOOKUP(A_Stammdaten!$B$12,$L$4:$R$2504,ROW(B1358)-3,FALSE)+IF(OR(B1358=0,A_Stammdaten!$B$12&lt;B1358),0,I1358*1/20)</f>
        <v>0</v>
      </c>
      <c r="K1358" s="51">
        <f>HLOOKUP(A_Stammdaten!$B$12,$L$4:$R$2504,ROW(B1358)-3,FALSE)</f>
        <v>0</v>
      </c>
      <c r="L1358" s="51">
        <f t="shared" si="63"/>
        <v>0</v>
      </c>
      <c r="M1358" s="51">
        <f t="shared" si="62"/>
        <v>0</v>
      </c>
      <c r="N1358" s="51">
        <f t="shared" si="62"/>
        <v>0</v>
      </c>
      <c r="O1358" s="51">
        <f t="shared" si="62"/>
        <v>0</v>
      </c>
      <c r="P1358" s="51">
        <f t="shared" si="62"/>
        <v>0</v>
      </c>
      <c r="Q1358" s="51">
        <f t="shared" si="62"/>
        <v>0</v>
      </c>
      <c r="R1358" s="51">
        <f t="shared" si="62"/>
        <v>0</v>
      </c>
    </row>
    <row r="1359" spans="1:18" x14ac:dyDescent="0.25">
      <c r="A1359" s="17"/>
      <c r="B1359" s="52"/>
      <c r="C1359" s="17"/>
      <c r="D1359" s="17"/>
      <c r="E1359" s="17"/>
      <c r="F1359" s="17"/>
      <c r="G1359" s="17"/>
      <c r="H1359" s="17"/>
      <c r="I1359" s="16">
        <f>IF(B1359&gt;A_Stammdaten!$B$12,0,SUM(C1359,D1359,F1359,G1359)-SUM(E1359,H1359))</f>
        <v>0</v>
      </c>
      <c r="J1359" s="51">
        <f>HLOOKUP(A_Stammdaten!$B$12,$L$4:$R$2504,ROW(B1359)-3,FALSE)+IF(OR(B1359=0,A_Stammdaten!$B$12&lt;B1359),0,I1359*1/20)</f>
        <v>0</v>
      </c>
      <c r="K1359" s="51">
        <f>HLOOKUP(A_Stammdaten!$B$12,$L$4:$R$2504,ROW(B1359)-3,FALSE)</f>
        <v>0</v>
      </c>
      <c r="L1359" s="51">
        <f t="shared" si="63"/>
        <v>0</v>
      </c>
      <c r="M1359" s="51">
        <f t="shared" si="62"/>
        <v>0</v>
      </c>
      <c r="N1359" s="51">
        <f t="shared" si="62"/>
        <v>0</v>
      </c>
      <c r="O1359" s="51">
        <f t="shared" si="62"/>
        <v>0</v>
      </c>
      <c r="P1359" s="51">
        <f t="shared" si="62"/>
        <v>0</v>
      </c>
      <c r="Q1359" s="51">
        <f t="shared" si="62"/>
        <v>0</v>
      </c>
      <c r="R1359" s="51">
        <f t="shared" si="62"/>
        <v>0</v>
      </c>
    </row>
    <row r="1360" spans="1:18" x14ac:dyDescent="0.25">
      <c r="A1360" s="17"/>
      <c r="B1360" s="52"/>
      <c r="C1360" s="17"/>
      <c r="D1360" s="17"/>
      <c r="E1360" s="17"/>
      <c r="F1360" s="17"/>
      <c r="G1360" s="17"/>
      <c r="H1360" s="17"/>
      <c r="I1360" s="16">
        <f>IF(B1360&gt;A_Stammdaten!$B$12,0,SUM(C1360,D1360,F1360,G1360)-SUM(E1360,H1360))</f>
        <v>0</v>
      </c>
      <c r="J1360" s="51">
        <f>HLOOKUP(A_Stammdaten!$B$12,$L$4:$R$2504,ROW(B1360)-3,FALSE)+IF(OR(B1360=0,A_Stammdaten!$B$12&lt;B1360),0,I1360*1/20)</f>
        <v>0</v>
      </c>
      <c r="K1360" s="51">
        <f>HLOOKUP(A_Stammdaten!$B$12,$L$4:$R$2504,ROW(B1360)-3,FALSE)</f>
        <v>0</v>
      </c>
      <c r="L1360" s="51">
        <f t="shared" si="63"/>
        <v>0</v>
      </c>
      <c r="M1360" s="51">
        <f t="shared" si="62"/>
        <v>0</v>
      </c>
      <c r="N1360" s="51">
        <f t="shared" si="62"/>
        <v>0</v>
      </c>
      <c r="O1360" s="51">
        <f t="shared" ref="M1360:R1402" si="64">IF(OR($I1360=0,O$4&lt;$B1360,$B1360=0,20-(O$4-$B1360)=0),0,$I1360*(19-(O$4-$B1360))/20)</f>
        <v>0</v>
      </c>
      <c r="P1360" s="51">
        <f t="shared" si="64"/>
        <v>0</v>
      </c>
      <c r="Q1360" s="51">
        <f t="shared" si="64"/>
        <v>0</v>
      </c>
      <c r="R1360" s="51">
        <f t="shared" si="64"/>
        <v>0</v>
      </c>
    </row>
    <row r="1361" spans="1:18" x14ac:dyDescent="0.25">
      <c r="A1361" s="17"/>
      <c r="B1361" s="52"/>
      <c r="C1361" s="17"/>
      <c r="D1361" s="17"/>
      <c r="E1361" s="17"/>
      <c r="F1361" s="17"/>
      <c r="G1361" s="17"/>
      <c r="H1361" s="17"/>
      <c r="I1361" s="16">
        <f>IF(B1361&gt;A_Stammdaten!$B$12,0,SUM(C1361,D1361,F1361,G1361)-SUM(E1361,H1361))</f>
        <v>0</v>
      </c>
      <c r="J1361" s="51">
        <f>HLOOKUP(A_Stammdaten!$B$12,$L$4:$R$2504,ROW(B1361)-3,FALSE)+IF(OR(B1361=0,A_Stammdaten!$B$12&lt;B1361),0,I1361*1/20)</f>
        <v>0</v>
      </c>
      <c r="K1361" s="51">
        <f>HLOOKUP(A_Stammdaten!$B$12,$L$4:$R$2504,ROW(B1361)-3,FALSE)</f>
        <v>0</v>
      </c>
      <c r="L1361" s="51">
        <f t="shared" si="63"/>
        <v>0</v>
      </c>
      <c r="M1361" s="51">
        <f t="shared" si="64"/>
        <v>0</v>
      </c>
      <c r="N1361" s="51">
        <f t="shared" si="64"/>
        <v>0</v>
      </c>
      <c r="O1361" s="51">
        <f t="shared" si="64"/>
        <v>0</v>
      </c>
      <c r="P1361" s="51">
        <f t="shared" si="64"/>
        <v>0</v>
      </c>
      <c r="Q1361" s="51">
        <f t="shared" si="64"/>
        <v>0</v>
      </c>
      <c r="R1361" s="51">
        <f t="shared" si="64"/>
        <v>0</v>
      </c>
    </row>
    <row r="1362" spans="1:18" x14ac:dyDescent="0.25">
      <c r="A1362" s="17"/>
      <c r="B1362" s="52"/>
      <c r="C1362" s="17"/>
      <c r="D1362" s="17"/>
      <c r="E1362" s="17"/>
      <c r="F1362" s="17"/>
      <c r="G1362" s="17"/>
      <c r="H1362" s="17"/>
      <c r="I1362" s="16">
        <f>IF(B1362&gt;A_Stammdaten!$B$12,0,SUM(C1362,D1362,F1362,G1362)-SUM(E1362,H1362))</f>
        <v>0</v>
      </c>
      <c r="J1362" s="51">
        <f>HLOOKUP(A_Stammdaten!$B$12,$L$4:$R$2504,ROW(B1362)-3,FALSE)+IF(OR(B1362=0,A_Stammdaten!$B$12&lt;B1362),0,I1362*1/20)</f>
        <v>0</v>
      </c>
      <c r="K1362" s="51">
        <f>HLOOKUP(A_Stammdaten!$B$12,$L$4:$R$2504,ROW(B1362)-3,FALSE)</f>
        <v>0</v>
      </c>
      <c r="L1362" s="51">
        <f t="shared" si="63"/>
        <v>0</v>
      </c>
      <c r="M1362" s="51">
        <f t="shared" si="64"/>
        <v>0</v>
      </c>
      <c r="N1362" s="51">
        <f t="shared" si="64"/>
        <v>0</v>
      </c>
      <c r="O1362" s="51">
        <f t="shared" si="64"/>
        <v>0</v>
      </c>
      <c r="P1362" s="51">
        <f t="shared" si="64"/>
        <v>0</v>
      </c>
      <c r="Q1362" s="51">
        <f t="shared" si="64"/>
        <v>0</v>
      </c>
      <c r="R1362" s="51">
        <f t="shared" si="64"/>
        <v>0</v>
      </c>
    </row>
    <row r="1363" spans="1:18" x14ac:dyDescent="0.25">
      <c r="A1363" s="17"/>
      <c r="B1363" s="52"/>
      <c r="C1363" s="17"/>
      <c r="D1363" s="17"/>
      <c r="E1363" s="17"/>
      <c r="F1363" s="17"/>
      <c r="G1363" s="17"/>
      <c r="H1363" s="17"/>
      <c r="I1363" s="16">
        <f>IF(B1363&gt;A_Stammdaten!$B$12,0,SUM(C1363,D1363,F1363,G1363)-SUM(E1363,H1363))</f>
        <v>0</v>
      </c>
      <c r="J1363" s="51">
        <f>HLOOKUP(A_Stammdaten!$B$12,$L$4:$R$2504,ROW(B1363)-3,FALSE)+IF(OR(B1363=0,A_Stammdaten!$B$12&lt;B1363),0,I1363*1/20)</f>
        <v>0</v>
      </c>
      <c r="K1363" s="51">
        <f>HLOOKUP(A_Stammdaten!$B$12,$L$4:$R$2504,ROW(B1363)-3,FALSE)</f>
        <v>0</v>
      </c>
      <c r="L1363" s="51">
        <f t="shared" si="63"/>
        <v>0</v>
      </c>
      <c r="M1363" s="51">
        <f t="shared" si="64"/>
        <v>0</v>
      </c>
      <c r="N1363" s="51">
        <f t="shared" si="64"/>
        <v>0</v>
      </c>
      <c r="O1363" s="51">
        <f t="shared" si="64"/>
        <v>0</v>
      </c>
      <c r="P1363" s="51">
        <f t="shared" si="64"/>
        <v>0</v>
      </c>
      <c r="Q1363" s="51">
        <f t="shared" si="64"/>
        <v>0</v>
      </c>
      <c r="R1363" s="51">
        <f t="shared" si="64"/>
        <v>0</v>
      </c>
    </row>
    <row r="1364" spans="1:18" x14ac:dyDescent="0.25">
      <c r="A1364" s="17"/>
      <c r="B1364" s="52"/>
      <c r="C1364" s="17"/>
      <c r="D1364" s="17"/>
      <c r="E1364" s="17"/>
      <c r="F1364" s="17"/>
      <c r="G1364" s="17"/>
      <c r="H1364" s="17"/>
      <c r="I1364" s="16">
        <f>IF(B1364&gt;A_Stammdaten!$B$12,0,SUM(C1364,D1364,F1364,G1364)-SUM(E1364,H1364))</f>
        <v>0</v>
      </c>
      <c r="J1364" s="51">
        <f>HLOOKUP(A_Stammdaten!$B$12,$L$4:$R$2504,ROW(B1364)-3,FALSE)+IF(OR(B1364=0,A_Stammdaten!$B$12&lt;B1364),0,I1364*1/20)</f>
        <v>0</v>
      </c>
      <c r="K1364" s="51">
        <f>HLOOKUP(A_Stammdaten!$B$12,$L$4:$R$2504,ROW(B1364)-3,FALSE)</f>
        <v>0</v>
      </c>
      <c r="L1364" s="51">
        <f t="shared" si="63"/>
        <v>0</v>
      </c>
      <c r="M1364" s="51">
        <f t="shared" si="64"/>
        <v>0</v>
      </c>
      <c r="N1364" s="51">
        <f t="shared" si="64"/>
        <v>0</v>
      </c>
      <c r="O1364" s="51">
        <f t="shared" si="64"/>
        <v>0</v>
      </c>
      <c r="P1364" s="51">
        <f t="shared" si="64"/>
        <v>0</v>
      </c>
      <c r="Q1364" s="51">
        <f t="shared" si="64"/>
        <v>0</v>
      </c>
      <c r="R1364" s="51">
        <f t="shared" si="64"/>
        <v>0</v>
      </c>
    </row>
    <row r="1365" spans="1:18" x14ac:dyDescent="0.25">
      <c r="A1365" s="17"/>
      <c r="B1365" s="52"/>
      <c r="C1365" s="17"/>
      <c r="D1365" s="17"/>
      <c r="E1365" s="17"/>
      <c r="F1365" s="17"/>
      <c r="G1365" s="17"/>
      <c r="H1365" s="17"/>
      <c r="I1365" s="16">
        <f>IF(B1365&gt;A_Stammdaten!$B$12,0,SUM(C1365,D1365,F1365,G1365)-SUM(E1365,H1365))</f>
        <v>0</v>
      </c>
      <c r="J1365" s="51">
        <f>HLOOKUP(A_Stammdaten!$B$12,$L$4:$R$2504,ROW(B1365)-3,FALSE)+IF(OR(B1365=0,A_Stammdaten!$B$12&lt;B1365),0,I1365*1/20)</f>
        <v>0</v>
      </c>
      <c r="K1365" s="51">
        <f>HLOOKUP(A_Stammdaten!$B$12,$L$4:$R$2504,ROW(B1365)-3,FALSE)</f>
        <v>0</v>
      </c>
      <c r="L1365" s="51">
        <f t="shared" si="63"/>
        <v>0</v>
      </c>
      <c r="M1365" s="51">
        <f t="shared" si="64"/>
        <v>0</v>
      </c>
      <c r="N1365" s="51">
        <f t="shared" si="64"/>
        <v>0</v>
      </c>
      <c r="O1365" s="51">
        <f t="shared" si="64"/>
        <v>0</v>
      </c>
      <c r="P1365" s="51">
        <f t="shared" si="64"/>
        <v>0</v>
      </c>
      <c r="Q1365" s="51">
        <f t="shared" si="64"/>
        <v>0</v>
      </c>
      <c r="R1365" s="51">
        <f t="shared" si="64"/>
        <v>0</v>
      </c>
    </row>
    <row r="1366" spans="1:18" x14ac:dyDescent="0.25">
      <c r="A1366" s="17"/>
      <c r="B1366" s="52"/>
      <c r="C1366" s="17"/>
      <c r="D1366" s="17"/>
      <c r="E1366" s="17"/>
      <c r="F1366" s="17"/>
      <c r="G1366" s="17"/>
      <c r="H1366" s="17"/>
      <c r="I1366" s="16">
        <f>IF(B1366&gt;A_Stammdaten!$B$12,0,SUM(C1366,D1366,F1366,G1366)-SUM(E1366,H1366))</f>
        <v>0</v>
      </c>
      <c r="J1366" s="51">
        <f>HLOOKUP(A_Stammdaten!$B$12,$L$4:$R$2504,ROW(B1366)-3,FALSE)+IF(OR(B1366=0,A_Stammdaten!$B$12&lt;B1366),0,I1366*1/20)</f>
        <v>0</v>
      </c>
      <c r="K1366" s="51">
        <f>HLOOKUP(A_Stammdaten!$B$12,$L$4:$R$2504,ROW(B1366)-3,FALSE)</f>
        <v>0</v>
      </c>
      <c r="L1366" s="51">
        <f t="shared" si="63"/>
        <v>0</v>
      </c>
      <c r="M1366" s="51">
        <f t="shared" si="64"/>
        <v>0</v>
      </c>
      <c r="N1366" s="51">
        <f t="shared" si="64"/>
        <v>0</v>
      </c>
      <c r="O1366" s="51">
        <f t="shared" si="64"/>
        <v>0</v>
      </c>
      <c r="P1366" s="51">
        <f t="shared" si="64"/>
        <v>0</v>
      </c>
      <c r="Q1366" s="51">
        <f t="shared" si="64"/>
        <v>0</v>
      </c>
      <c r="R1366" s="51">
        <f t="shared" si="64"/>
        <v>0</v>
      </c>
    </row>
    <row r="1367" spans="1:18" x14ac:dyDescent="0.25">
      <c r="A1367" s="17"/>
      <c r="B1367" s="52"/>
      <c r="C1367" s="17"/>
      <c r="D1367" s="17"/>
      <c r="E1367" s="17"/>
      <c r="F1367" s="17"/>
      <c r="G1367" s="17"/>
      <c r="H1367" s="17"/>
      <c r="I1367" s="16">
        <f>IF(B1367&gt;A_Stammdaten!$B$12,0,SUM(C1367,D1367,F1367,G1367)-SUM(E1367,H1367))</f>
        <v>0</v>
      </c>
      <c r="J1367" s="51">
        <f>HLOOKUP(A_Stammdaten!$B$12,$L$4:$R$2504,ROW(B1367)-3,FALSE)+IF(OR(B1367=0,A_Stammdaten!$B$12&lt;B1367),0,I1367*1/20)</f>
        <v>0</v>
      </c>
      <c r="K1367" s="51">
        <f>HLOOKUP(A_Stammdaten!$B$12,$L$4:$R$2504,ROW(B1367)-3,FALSE)</f>
        <v>0</v>
      </c>
      <c r="L1367" s="51">
        <f t="shared" si="63"/>
        <v>0</v>
      </c>
      <c r="M1367" s="51">
        <f t="shared" si="64"/>
        <v>0</v>
      </c>
      <c r="N1367" s="51">
        <f t="shared" si="64"/>
        <v>0</v>
      </c>
      <c r="O1367" s="51">
        <f t="shared" si="64"/>
        <v>0</v>
      </c>
      <c r="P1367" s="51">
        <f t="shared" si="64"/>
        <v>0</v>
      </c>
      <c r="Q1367" s="51">
        <f t="shared" si="64"/>
        <v>0</v>
      </c>
      <c r="R1367" s="51">
        <f t="shared" si="64"/>
        <v>0</v>
      </c>
    </row>
    <row r="1368" spans="1:18" x14ac:dyDescent="0.25">
      <c r="A1368" s="17"/>
      <c r="B1368" s="52"/>
      <c r="C1368" s="17"/>
      <c r="D1368" s="17"/>
      <c r="E1368" s="17"/>
      <c r="F1368" s="17"/>
      <c r="G1368" s="17"/>
      <c r="H1368" s="17"/>
      <c r="I1368" s="16">
        <f>IF(B1368&gt;A_Stammdaten!$B$12,0,SUM(C1368,D1368,F1368,G1368)-SUM(E1368,H1368))</f>
        <v>0</v>
      </c>
      <c r="J1368" s="51">
        <f>HLOOKUP(A_Stammdaten!$B$12,$L$4:$R$2504,ROW(B1368)-3,FALSE)+IF(OR(B1368=0,A_Stammdaten!$B$12&lt;B1368),0,I1368*1/20)</f>
        <v>0</v>
      </c>
      <c r="K1368" s="51">
        <f>HLOOKUP(A_Stammdaten!$B$12,$L$4:$R$2504,ROW(B1368)-3,FALSE)</f>
        <v>0</v>
      </c>
      <c r="L1368" s="51">
        <f t="shared" si="63"/>
        <v>0</v>
      </c>
      <c r="M1368" s="51">
        <f t="shared" si="64"/>
        <v>0</v>
      </c>
      <c r="N1368" s="51">
        <f t="shared" si="64"/>
        <v>0</v>
      </c>
      <c r="O1368" s="51">
        <f t="shared" si="64"/>
        <v>0</v>
      </c>
      <c r="P1368" s="51">
        <f t="shared" si="64"/>
        <v>0</v>
      </c>
      <c r="Q1368" s="51">
        <f t="shared" si="64"/>
        <v>0</v>
      </c>
      <c r="R1368" s="51">
        <f t="shared" si="64"/>
        <v>0</v>
      </c>
    </row>
    <row r="1369" spans="1:18" x14ac:dyDescent="0.25">
      <c r="A1369" s="17"/>
      <c r="B1369" s="52"/>
      <c r="C1369" s="17"/>
      <c r="D1369" s="17"/>
      <c r="E1369" s="17"/>
      <c r="F1369" s="17"/>
      <c r="G1369" s="17"/>
      <c r="H1369" s="17"/>
      <c r="I1369" s="16">
        <f>IF(B1369&gt;A_Stammdaten!$B$12,0,SUM(C1369,D1369,F1369,G1369)-SUM(E1369,H1369))</f>
        <v>0</v>
      </c>
      <c r="J1369" s="51">
        <f>HLOOKUP(A_Stammdaten!$B$12,$L$4:$R$2504,ROW(B1369)-3,FALSE)+IF(OR(B1369=0,A_Stammdaten!$B$12&lt;B1369),0,I1369*1/20)</f>
        <v>0</v>
      </c>
      <c r="K1369" s="51">
        <f>HLOOKUP(A_Stammdaten!$B$12,$L$4:$R$2504,ROW(B1369)-3,FALSE)</f>
        <v>0</v>
      </c>
      <c r="L1369" s="51">
        <f t="shared" si="63"/>
        <v>0</v>
      </c>
      <c r="M1369" s="51">
        <f t="shared" si="64"/>
        <v>0</v>
      </c>
      <c r="N1369" s="51">
        <f t="shared" si="64"/>
        <v>0</v>
      </c>
      <c r="O1369" s="51">
        <f t="shared" si="64"/>
        <v>0</v>
      </c>
      <c r="P1369" s="51">
        <f t="shared" si="64"/>
        <v>0</v>
      </c>
      <c r="Q1369" s="51">
        <f t="shared" si="64"/>
        <v>0</v>
      </c>
      <c r="R1369" s="51">
        <f t="shared" si="64"/>
        <v>0</v>
      </c>
    </row>
    <row r="1370" spans="1:18" x14ac:dyDescent="0.25">
      <c r="A1370" s="17"/>
      <c r="B1370" s="52"/>
      <c r="C1370" s="17"/>
      <c r="D1370" s="17"/>
      <c r="E1370" s="17"/>
      <c r="F1370" s="17"/>
      <c r="G1370" s="17"/>
      <c r="H1370" s="17"/>
      <c r="I1370" s="16">
        <f>IF(B1370&gt;A_Stammdaten!$B$12,0,SUM(C1370,D1370,F1370,G1370)-SUM(E1370,H1370))</f>
        <v>0</v>
      </c>
      <c r="J1370" s="51">
        <f>HLOOKUP(A_Stammdaten!$B$12,$L$4:$R$2504,ROW(B1370)-3,FALSE)+IF(OR(B1370=0,A_Stammdaten!$B$12&lt;B1370),0,I1370*1/20)</f>
        <v>0</v>
      </c>
      <c r="K1370" s="51">
        <f>HLOOKUP(A_Stammdaten!$B$12,$L$4:$R$2504,ROW(B1370)-3,FALSE)</f>
        <v>0</v>
      </c>
      <c r="L1370" s="51">
        <f t="shared" si="63"/>
        <v>0</v>
      </c>
      <c r="M1370" s="51">
        <f t="shared" si="64"/>
        <v>0</v>
      </c>
      <c r="N1370" s="51">
        <f t="shared" si="64"/>
        <v>0</v>
      </c>
      <c r="O1370" s="51">
        <f t="shared" si="64"/>
        <v>0</v>
      </c>
      <c r="P1370" s="51">
        <f t="shared" si="64"/>
        <v>0</v>
      </c>
      <c r="Q1370" s="51">
        <f t="shared" si="64"/>
        <v>0</v>
      </c>
      <c r="R1370" s="51">
        <f t="shared" si="64"/>
        <v>0</v>
      </c>
    </row>
    <row r="1371" spans="1:18" x14ac:dyDescent="0.25">
      <c r="A1371" s="17"/>
      <c r="B1371" s="52"/>
      <c r="C1371" s="17"/>
      <c r="D1371" s="17"/>
      <c r="E1371" s="17"/>
      <c r="F1371" s="17"/>
      <c r="G1371" s="17"/>
      <c r="H1371" s="17"/>
      <c r="I1371" s="16">
        <f>IF(B1371&gt;A_Stammdaten!$B$12,0,SUM(C1371,D1371,F1371,G1371)-SUM(E1371,H1371))</f>
        <v>0</v>
      </c>
      <c r="J1371" s="51">
        <f>HLOOKUP(A_Stammdaten!$B$12,$L$4:$R$2504,ROW(B1371)-3,FALSE)+IF(OR(B1371=0,A_Stammdaten!$B$12&lt;B1371),0,I1371*1/20)</f>
        <v>0</v>
      </c>
      <c r="K1371" s="51">
        <f>HLOOKUP(A_Stammdaten!$B$12,$L$4:$R$2504,ROW(B1371)-3,FALSE)</f>
        <v>0</v>
      </c>
      <c r="L1371" s="51">
        <f t="shared" si="63"/>
        <v>0</v>
      </c>
      <c r="M1371" s="51">
        <f t="shared" si="64"/>
        <v>0</v>
      </c>
      <c r="N1371" s="51">
        <f t="shared" si="64"/>
        <v>0</v>
      </c>
      <c r="O1371" s="51">
        <f t="shared" si="64"/>
        <v>0</v>
      </c>
      <c r="P1371" s="51">
        <f t="shared" si="64"/>
        <v>0</v>
      </c>
      <c r="Q1371" s="51">
        <f t="shared" si="64"/>
        <v>0</v>
      </c>
      <c r="R1371" s="51">
        <f t="shared" si="64"/>
        <v>0</v>
      </c>
    </row>
    <row r="1372" spans="1:18" x14ac:dyDescent="0.25">
      <c r="A1372" s="17"/>
      <c r="B1372" s="52"/>
      <c r="C1372" s="17"/>
      <c r="D1372" s="17"/>
      <c r="E1372" s="17"/>
      <c r="F1372" s="17"/>
      <c r="G1372" s="17"/>
      <c r="H1372" s="17"/>
      <c r="I1372" s="16">
        <f>IF(B1372&gt;A_Stammdaten!$B$12,0,SUM(C1372,D1372,F1372,G1372)-SUM(E1372,H1372))</f>
        <v>0</v>
      </c>
      <c r="J1372" s="51">
        <f>HLOOKUP(A_Stammdaten!$B$12,$L$4:$R$2504,ROW(B1372)-3,FALSE)+IF(OR(B1372=0,A_Stammdaten!$B$12&lt;B1372),0,I1372*1/20)</f>
        <v>0</v>
      </c>
      <c r="K1372" s="51">
        <f>HLOOKUP(A_Stammdaten!$B$12,$L$4:$R$2504,ROW(B1372)-3,FALSE)</f>
        <v>0</v>
      </c>
      <c r="L1372" s="51">
        <f t="shared" si="63"/>
        <v>0</v>
      </c>
      <c r="M1372" s="51">
        <f t="shared" si="64"/>
        <v>0</v>
      </c>
      <c r="N1372" s="51">
        <f t="shared" si="64"/>
        <v>0</v>
      </c>
      <c r="O1372" s="51">
        <f t="shared" si="64"/>
        <v>0</v>
      </c>
      <c r="P1372" s="51">
        <f t="shared" si="64"/>
        <v>0</v>
      </c>
      <c r="Q1372" s="51">
        <f t="shared" si="64"/>
        <v>0</v>
      </c>
      <c r="R1372" s="51">
        <f t="shared" si="64"/>
        <v>0</v>
      </c>
    </row>
    <row r="1373" spans="1:18" x14ac:dyDescent="0.25">
      <c r="A1373" s="17"/>
      <c r="B1373" s="52"/>
      <c r="C1373" s="17"/>
      <c r="D1373" s="17"/>
      <c r="E1373" s="17"/>
      <c r="F1373" s="17"/>
      <c r="G1373" s="17"/>
      <c r="H1373" s="17"/>
      <c r="I1373" s="16">
        <f>IF(B1373&gt;A_Stammdaten!$B$12,0,SUM(C1373,D1373,F1373,G1373)-SUM(E1373,H1373))</f>
        <v>0</v>
      </c>
      <c r="J1373" s="51">
        <f>HLOOKUP(A_Stammdaten!$B$12,$L$4:$R$2504,ROW(B1373)-3,FALSE)+IF(OR(B1373=0,A_Stammdaten!$B$12&lt;B1373),0,I1373*1/20)</f>
        <v>0</v>
      </c>
      <c r="K1373" s="51">
        <f>HLOOKUP(A_Stammdaten!$B$12,$L$4:$R$2504,ROW(B1373)-3,FALSE)</f>
        <v>0</v>
      </c>
      <c r="L1373" s="51">
        <f t="shared" si="63"/>
        <v>0</v>
      </c>
      <c r="M1373" s="51">
        <f t="shared" si="64"/>
        <v>0</v>
      </c>
      <c r="N1373" s="51">
        <f t="shared" si="64"/>
        <v>0</v>
      </c>
      <c r="O1373" s="51">
        <f t="shared" si="64"/>
        <v>0</v>
      </c>
      <c r="P1373" s="51">
        <f t="shared" si="64"/>
        <v>0</v>
      </c>
      <c r="Q1373" s="51">
        <f t="shared" si="64"/>
        <v>0</v>
      </c>
      <c r="R1373" s="51">
        <f t="shared" si="64"/>
        <v>0</v>
      </c>
    </row>
    <row r="1374" spans="1:18" x14ac:dyDescent="0.25">
      <c r="A1374" s="17"/>
      <c r="B1374" s="52"/>
      <c r="C1374" s="17"/>
      <c r="D1374" s="17"/>
      <c r="E1374" s="17"/>
      <c r="F1374" s="17"/>
      <c r="G1374" s="17"/>
      <c r="H1374" s="17"/>
      <c r="I1374" s="16">
        <f>IF(B1374&gt;A_Stammdaten!$B$12,0,SUM(C1374,D1374,F1374,G1374)-SUM(E1374,H1374))</f>
        <v>0</v>
      </c>
      <c r="J1374" s="51">
        <f>HLOOKUP(A_Stammdaten!$B$12,$L$4:$R$2504,ROW(B1374)-3,FALSE)+IF(OR(B1374=0,A_Stammdaten!$B$12&lt;B1374),0,I1374*1/20)</f>
        <v>0</v>
      </c>
      <c r="K1374" s="51">
        <f>HLOOKUP(A_Stammdaten!$B$12,$L$4:$R$2504,ROW(B1374)-3,FALSE)</f>
        <v>0</v>
      </c>
      <c r="L1374" s="51">
        <f t="shared" si="63"/>
        <v>0</v>
      </c>
      <c r="M1374" s="51">
        <f t="shared" si="64"/>
        <v>0</v>
      </c>
      <c r="N1374" s="51">
        <f t="shared" si="64"/>
        <v>0</v>
      </c>
      <c r="O1374" s="51">
        <f t="shared" si="64"/>
        <v>0</v>
      </c>
      <c r="P1374" s="51">
        <f t="shared" si="64"/>
        <v>0</v>
      </c>
      <c r="Q1374" s="51">
        <f t="shared" si="64"/>
        <v>0</v>
      </c>
      <c r="R1374" s="51">
        <f t="shared" si="64"/>
        <v>0</v>
      </c>
    </row>
    <row r="1375" spans="1:18" x14ac:dyDescent="0.25">
      <c r="A1375" s="17"/>
      <c r="B1375" s="52"/>
      <c r="C1375" s="17"/>
      <c r="D1375" s="17"/>
      <c r="E1375" s="17"/>
      <c r="F1375" s="17"/>
      <c r="G1375" s="17"/>
      <c r="H1375" s="17"/>
      <c r="I1375" s="16">
        <f>IF(B1375&gt;A_Stammdaten!$B$12,0,SUM(C1375,D1375,F1375,G1375)-SUM(E1375,H1375))</f>
        <v>0</v>
      </c>
      <c r="J1375" s="51">
        <f>HLOOKUP(A_Stammdaten!$B$12,$L$4:$R$2504,ROW(B1375)-3,FALSE)+IF(OR(B1375=0,A_Stammdaten!$B$12&lt;B1375),0,I1375*1/20)</f>
        <v>0</v>
      </c>
      <c r="K1375" s="51">
        <f>HLOOKUP(A_Stammdaten!$B$12,$L$4:$R$2504,ROW(B1375)-3,FALSE)</f>
        <v>0</v>
      </c>
      <c r="L1375" s="51">
        <f t="shared" si="63"/>
        <v>0</v>
      </c>
      <c r="M1375" s="51">
        <f t="shared" si="64"/>
        <v>0</v>
      </c>
      <c r="N1375" s="51">
        <f t="shared" si="64"/>
        <v>0</v>
      </c>
      <c r="O1375" s="51">
        <f t="shared" si="64"/>
        <v>0</v>
      </c>
      <c r="P1375" s="51">
        <f t="shared" si="64"/>
        <v>0</v>
      </c>
      <c r="Q1375" s="51">
        <f t="shared" si="64"/>
        <v>0</v>
      </c>
      <c r="R1375" s="51">
        <f t="shared" si="64"/>
        <v>0</v>
      </c>
    </row>
    <row r="1376" spans="1:18" x14ac:dyDescent="0.25">
      <c r="A1376" s="17"/>
      <c r="B1376" s="52"/>
      <c r="C1376" s="17"/>
      <c r="D1376" s="17"/>
      <c r="E1376" s="17"/>
      <c r="F1376" s="17"/>
      <c r="G1376" s="17"/>
      <c r="H1376" s="17"/>
      <c r="I1376" s="16">
        <f>IF(B1376&gt;A_Stammdaten!$B$12,0,SUM(C1376,D1376,F1376,G1376)-SUM(E1376,H1376))</f>
        <v>0</v>
      </c>
      <c r="J1376" s="51">
        <f>HLOOKUP(A_Stammdaten!$B$12,$L$4:$R$2504,ROW(B1376)-3,FALSE)+IF(OR(B1376=0,A_Stammdaten!$B$12&lt;B1376),0,I1376*1/20)</f>
        <v>0</v>
      </c>
      <c r="K1376" s="51">
        <f>HLOOKUP(A_Stammdaten!$B$12,$L$4:$R$2504,ROW(B1376)-3,FALSE)</f>
        <v>0</v>
      </c>
      <c r="L1376" s="51">
        <f t="shared" si="63"/>
        <v>0</v>
      </c>
      <c r="M1376" s="51">
        <f t="shared" si="64"/>
        <v>0</v>
      </c>
      <c r="N1376" s="51">
        <f t="shared" si="64"/>
        <v>0</v>
      </c>
      <c r="O1376" s="51">
        <f t="shared" si="64"/>
        <v>0</v>
      </c>
      <c r="P1376" s="51">
        <f t="shared" si="64"/>
        <v>0</v>
      </c>
      <c r="Q1376" s="51">
        <f t="shared" si="64"/>
        <v>0</v>
      </c>
      <c r="R1376" s="51">
        <f t="shared" si="64"/>
        <v>0</v>
      </c>
    </row>
    <row r="1377" spans="1:18" x14ac:dyDescent="0.25">
      <c r="A1377" s="17"/>
      <c r="B1377" s="52"/>
      <c r="C1377" s="17"/>
      <c r="D1377" s="17"/>
      <c r="E1377" s="17"/>
      <c r="F1377" s="17"/>
      <c r="G1377" s="17"/>
      <c r="H1377" s="17"/>
      <c r="I1377" s="16">
        <f>IF(B1377&gt;A_Stammdaten!$B$12,0,SUM(C1377,D1377,F1377,G1377)-SUM(E1377,H1377))</f>
        <v>0</v>
      </c>
      <c r="J1377" s="51">
        <f>HLOOKUP(A_Stammdaten!$B$12,$L$4:$R$2504,ROW(B1377)-3,FALSE)+IF(OR(B1377=0,A_Stammdaten!$B$12&lt;B1377),0,I1377*1/20)</f>
        <v>0</v>
      </c>
      <c r="K1377" s="51">
        <f>HLOOKUP(A_Stammdaten!$B$12,$L$4:$R$2504,ROW(B1377)-3,FALSE)</f>
        <v>0</v>
      </c>
      <c r="L1377" s="51">
        <f t="shared" si="63"/>
        <v>0</v>
      </c>
      <c r="M1377" s="51">
        <f t="shared" si="64"/>
        <v>0</v>
      </c>
      <c r="N1377" s="51">
        <f t="shared" si="64"/>
        <v>0</v>
      </c>
      <c r="O1377" s="51">
        <f t="shared" si="64"/>
        <v>0</v>
      </c>
      <c r="P1377" s="51">
        <f t="shared" si="64"/>
        <v>0</v>
      </c>
      <c r="Q1377" s="51">
        <f t="shared" si="64"/>
        <v>0</v>
      </c>
      <c r="R1377" s="51">
        <f t="shared" si="64"/>
        <v>0</v>
      </c>
    </row>
    <row r="1378" spans="1:18" x14ac:dyDescent="0.25">
      <c r="A1378" s="17"/>
      <c r="B1378" s="52"/>
      <c r="C1378" s="17"/>
      <c r="D1378" s="17"/>
      <c r="E1378" s="17"/>
      <c r="F1378" s="17"/>
      <c r="G1378" s="17"/>
      <c r="H1378" s="17"/>
      <c r="I1378" s="16">
        <f>IF(B1378&gt;A_Stammdaten!$B$12,0,SUM(C1378,D1378,F1378,G1378)-SUM(E1378,H1378))</f>
        <v>0</v>
      </c>
      <c r="J1378" s="51">
        <f>HLOOKUP(A_Stammdaten!$B$12,$L$4:$R$2504,ROW(B1378)-3,FALSE)+IF(OR(B1378=0,A_Stammdaten!$B$12&lt;B1378),0,I1378*1/20)</f>
        <v>0</v>
      </c>
      <c r="K1378" s="51">
        <f>HLOOKUP(A_Stammdaten!$B$12,$L$4:$R$2504,ROW(B1378)-3,FALSE)</f>
        <v>0</v>
      </c>
      <c r="L1378" s="51">
        <f t="shared" si="63"/>
        <v>0</v>
      </c>
      <c r="M1378" s="51">
        <f t="shared" si="64"/>
        <v>0</v>
      </c>
      <c r="N1378" s="51">
        <f t="shared" si="64"/>
        <v>0</v>
      </c>
      <c r="O1378" s="51">
        <f t="shared" si="64"/>
        <v>0</v>
      </c>
      <c r="P1378" s="51">
        <f t="shared" si="64"/>
        <v>0</v>
      </c>
      <c r="Q1378" s="51">
        <f t="shared" si="64"/>
        <v>0</v>
      </c>
      <c r="R1378" s="51">
        <f t="shared" si="64"/>
        <v>0</v>
      </c>
    </row>
    <row r="1379" spans="1:18" x14ac:dyDescent="0.25">
      <c r="A1379" s="17"/>
      <c r="B1379" s="52"/>
      <c r="C1379" s="17"/>
      <c r="D1379" s="17"/>
      <c r="E1379" s="17"/>
      <c r="F1379" s="17"/>
      <c r="G1379" s="17"/>
      <c r="H1379" s="17"/>
      <c r="I1379" s="16">
        <f>IF(B1379&gt;A_Stammdaten!$B$12,0,SUM(C1379,D1379,F1379,G1379)-SUM(E1379,H1379))</f>
        <v>0</v>
      </c>
      <c r="J1379" s="51">
        <f>HLOOKUP(A_Stammdaten!$B$12,$L$4:$R$2504,ROW(B1379)-3,FALSE)+IF(OR(B1379=0,A_Stammdaten!$B$12&lt;B1379),0,I1379*1/20)</f>
        <v>0</v>
      </c>
      <c r="K1379" s="51">
        <f>HLOOKUP(A_Stammdaten!$B$12,$L$4:$R$2504,ROW(B1379)-3,FALSE)</f>
        <v>0</v>
      </c>
      <c r="L1379" s="51">
        <f t="shared" si="63"/>
        <v>0</v>
      </c>
      <c r="M1379" s="51">
        <f t="shared" si="64"/>
        <v>0</v>
      </c>
      <c r="N1379" s="51">
        <f t="shared" si="64"/>
        <v>0</v>
      </c>
      <c r="O1379" s="51">
        <f t="shared" si="64"/>
        <v>0</v>
      </c>
      <c r="P1379" s="51">
        <f t="shared" si="64"/>
        <v>0</v>
      </c>
      <c r="Q1379" s="51">
        <f t="shared" si="64"/>
        <v>0</v>
      </c>
      <c r="R1379" s="51">
        <f t="shared" si="64"/>
        <v>0</v>
      </c>
    </row>
    <row r="1380" spans="1:18" x14ac:dyDescent="0.25">
      <c r="A1380" s="17"/>
      <c r="B1380" s="52"/>
      <c r="C1380" s="17"/>
      <c r="D1380" s="17"/>
      <c r="E1380" s="17"/>
      <c r="F1380" s="17"/>
      <c r="G1380" s="17"/>
      <c r="H1380" s="17"/>
      <c r="I1380" s="16">
        <f>IF(B1380&gt;A_Stammdaten!$B$12,0,SUM(C1380,D1380,F1380,G1380)-SUM(E1380,H1380))</f>
        <v>0</v>
      </c>
      <c r="J1380" s="51">
        <f>HLOOKUP(A_Stammdaten!$B$12,$L$4:$R$2504,ROW(B1380)-3,FALSE)+IF(OR(B1380=0,A_Stammdaten!$B$12&lt;B1380),0,I1380*1/20)</f>
        <v>0</v>
      </c>
      <c r="K1380" s="51">
        <f>HLOOKUP(A_Stammdaten!$B$12,$L$4:$R$2504,ROW(B1380)-3,FALSE)</f>
        <v>0</v>
      </c>
      <c r="L1380" s="51">
        <f t="shared" si="63"/>
        <v>0</v>
      </c>
      <c r="M1380" s="51">
        <f t="shared" si="64"/>
        <v>0</v>
      </c>
      <c r="N1380" s="51">
        <f t="shared" si="64"/>
        <v>0</v>
      </c>
      <c r="O1380" s="51">
        <f t="shared" si="64"/>
        <v>0</v>
      </c>
      <c r="P1380" s="51">
        <f t="shared" si="64"/>
        <v>0</v>
      </c>
      <c r="Q1380" s="51">
        <f t="shared" si="64"/>
        <v>0</v>
      </c>
      <c r="R1380" s="51">
        <f t="shared" si="64"/>
        <v>0</v>
      </c>
    </row>
    <row r="1381" spans="1:18" x14ac:dyDescent="0.25">
      <c r="A1381" s="17"/>
      <c r="B1381" s="52"/>
      <c r="C1381" s="17"/>
      <c r="D1381" s="17"/>
      <c r="E1381" s="17"/>
      <c r="F1381" s="17"/>
      <c r="G1381" s="17"/>
      <c r="H1381" s="17"/>
      <c r="I1381" s="16">
        <f>IF(B1381&gt;A_Stammdaten!$B$12,0,SUM(C1381,D1381,F1381,G1381)-SUM(E1381,H1381))</f>
        <v>0</v>
      </c>
      <c r="J1381" s="51">
        <f>HLOOKUP(A_Stammdaten!$B$12,$L$4:$R$2504,ROW(B1381)-3,FALSE)+IF(OR(B1381=0,A_Stammdaten!$B$12&lt;B1381),0,I1381*1/20)</f>
        <v>0</v>
      </c>
      <c r="K1381" s="51">
        <f>HLOOKUP(A_Stammdaten!$B$12,$L$4:$R$2504,ROW(B1381)-3,FALSE)</f>
        <v>0</v>
      </c>
      <c r="L1381" s="51">
        <f t="shared" si="63"/>
        <v>0</v>
      </c>
      <c r="M1381" s="51">
        <f t="shared" si="64"/>
        <v>0</v>
      </c>
      <c r="N1381" s="51">
        <f t="shared" si="64"/>
        <v>0</v>
      </c>
      <c r="O1381" s="51">
        <f t="shared" si="64"/>
        <v>0</v>
      </c>
      <c r="P1381" s="51">
        <f t="shared" si="64"/>
        <v>0</v>
      </c>
      <c r="Q1381" s="51">
        <f t="shared" si="64"/>
        <v>0</v>
      </c>
      <c r="R1381" s="51">
        <f t="shared" si="64"/>
        <v>0</v>
      </c>
    </row>
    <row r="1382" spans="1:18" x14ac:dyDescent="0.25">
      <c r="A1382" s="17"/>
      <c r="B1382" s="52"/>
      <c r="C1382" s="17"/>
      <c r="D1382" s="17"/>
      <c r="E1382" s="17"/>
      <c r="F1382" s="17"/>
      <c r="G1382" s="17"/>
      <c r="H1382" s="17"/>
      <c r="I1382" s="16">
        <f>IF(B1382&gt;A_Stammdaten!$B$12,0,SUM(C1382,D1382,F1382,G1382)-SUM(E1382,H1382))</f>
        <v>0</v>
      </c>
      <c r="J1382" s="51">
        <f>HLOOKUP(A_Stammdaten!$B$12,$L$4:$R$2504,ROW(B1382)-3,FALSE)+IF(OR(B1382=0,A_Stammdaten!$B$12&lt;B1382),0,I1382*1/20)</f>
        <v>0</v>
      </c>
      <c r="K1382" s="51">
        <f>HLOOKUP(A_Stammdaten!$B$12,$L$4:$R$2504,ROW(B1382)-3,FALSE)</f>
        <v>0</v>
      </c>
      <c r="L1382" s="51">
        <f t="shared" si="63"/>
        <v>0</v>
      </c>
      <c r="M1382" s="51">
        <f t="shared" si="64"/>
        <v>0</v>
      </c>
      <c r="N1382" s="51">
        <f t="shared" si="64"/>
        <v>0</v>
      </c>
      <c r="O1382" s="51">
        <f t="shared" si="64"/>
        <v>0</v>
      </c>
      <c r="P1382" s="51">
        <f t="shared" si="64"/>
        <v>0</v>
      </c>
      <c r="Q1382" s="51">
        <f t="shared" si="64"/>
        <v>0</v>
      </c>
      <c r="R1382" s="51">
        <f t="shared" si="64"/>
        <v>0</v>
      </c>
    </row>
    <row r="1383" spans="1:18" x14ac:dyDescent="0.25">
      <c r="A1383" s="17"/>
      <c r="B1383" s="52"/>
      <c r="C1383" s="17"/>
      <c r="D1383" s="17"/>
      <c r="E1383" s="17"/>
      <c r="F1383" s="17"/>
      <c r="G1383" s="17"/>
      <c r="H1383" s="17"/>
      <c r="I1383" s="16">
        <f>IF(B1383&gt;A_Stammdaten!$B$12,0,SUM(C1383,D1383,F1383,G1383)-SUM(E1383,H1383))</f>
        <v>0</v>
      </c>
      <c r="J1383" s="51">
        <f>HLOOKUP(A_Stammdaten!$B$12,$L$4:$R$2504,ROW(B1383)-3,FALSE)+IF(OR(B1383=0,A_Stammdaten!$B$12&lt;B1383),0,I1383*1/20)</f>
        <v>0</v>
      </c>
      <c r="K1383" s="51">
        <f>HLOOKUP(A_Stammdaten!$B$12,$L$4:$R$2504,ROW(B1383)-3,FALSE)</f>
        <v>0</v>
      </c>
      <c r="L1383" s="51">
        <f t="shared" si="63"/>
        <v>0</v>
      </c>
      <c r="M1383" s="51">
        <f t="shared" si="64"/>
        <v>0</v>
      </c>
      <c r="N1383" s="51">
        <f t="shared" si="64"/>
        <v>0</v>
      </c>
      <c r="O1383" s="51">
        <f t="shared" si="64"/>
        <v>0</v>
      </c>
      <c r="P1383" s="51">
        <f t="shared" si="64"/>
        <v>0</v>
      </c>
      <c r="Q1383" s="51">
        <f t="shared" si="64"/>
        <v>0</v>
      </c>
      <c r="R1383" s="51">
        <f t="shared" si="64"/>
        <v>0</v>
      </c>
    </row>
    <row r="1384" spans="1:18" x14ac:dyDescent="0.25">
      <c r="A1384" s="17"/>
      <c r="B1384" s="52"/>
      <c r="C1384" s="17"/>
      <c r="D1384" s="17"/>
      <c r="E1384" s="17"/>
      <c r="F1384" s="17"/>
      <c r="G1384" s="17"/>
      <c r="H1384" s="17"/>
      <c r="I1384" s="16">
        <f>IF(B1384&gt;A_Stammdaten!$B$12,0,SUM(C1384,D1384,F1384,G1384)-SUM(E1384,H1384))</f>
        <v>0</v>
      </c>
      <c r="J1384" s="51">
        <f>HLOOKUP(A_Stammdaten!$B$12,$L$4:$R$2504,ROW(B1384)-3,FALSE)+IF(OR(B1384=0,A_Stammdaten!$B$12&lt;B1384),0,I1384*1/20)</f>
        <v>0</v>
      </c>
      <c r="K1384" s="51">
        <f>HLOOKUP(A_Stammdaten!$B$12,$L$4:$R$2504,ROW(B1384)-3,FALSE)</f>
        <v>0</v>
      </c>
      <c r="L1384" s="51">
        <f t="shared" si="63"/>
        <v>0</v>
      </c>
      <c r="M1384" s="51">
        <f t="shared" si="64"/>
        <v>0</v>
      </c>
      <c r="N1384" s="51">
        <f t="shared" si="64"/>
        <v>0</v>
      </c>
      <c r="O1384" s="51">
        <f t="shared" si="64"/>
        <v>0</v>
      </c>
      <c r="P1384" s="51">
        <f t="shared" si="64"/>
        <v>0</v>
      </c>
      <c r="Q1384" s="51">
        <f t="shared" si="64"/>
        <v>0</v>
      </c>
      <c r="R1384" s="51">
        <f t="shared" si="64"/>
        <v>0</v>
      </c>
    </row>
    <row r="1385" spans="1:18" x14ac:dyDescent="0.25">
      <c r="A1385" s="17"/>
      <c r="B1385" s="52"/>
      <c r="C1385" s="17"/>
      <c r="D1385" s="17"/>
      <c r="E1385" s="17"/>
      <c r="F1385" s="17"/>
      <c r="G1385" s="17"/>
      <c r="H1385" s="17"/>
      <c r="I1385" s="16">
        <f>IF(B1385&gt;A_Stammdaten!$B$12,0,SUM(C1385,D1385,F1385,G1385)-SUM(E1385,H1385))</f>
        <v>0</v>
      </c>
      <c r="J1385" s="51">
        <f>HLOOKUP(A_Stammdaten!$B$12,$L$4:$R$2504,ROW(B1385)-3,FALSE)+IF(OR(B1385=0,A_Stammdaten!$B$12&lt;B1385),0,I1385*1/20)</f>
        <v>0</v>
      </c>
      <c r="K1385" s="51">
        <f>HLOOKUP(A_Stammdaten!$B$12,$L$4:$R$2504,ROW(B1385)-3,FALSE)</f>
        <v>0</v>
      </c>
      <c r="L1385" s="51">
        <f t="shared" si="63"/>
        <v>0</v>
      </c>
      <c r="M1385" s="51">
        <f t="shared" si="64"/>
        <v>0</v>
      </c>
      <c r="N1385" s="51">
        <f t="shared" si="64"/>
        <v>0</v>
      </c>
      <c r="O1385" s="51">
        <f t="shared" si="64"/>
        <v>0</v>
      </c>
      <c r="P1385" s="51">
        <f t="shared" si="64"/>
        <v>0</v>
      </c>
      <c r="Q1385" s="51">
        <f t="shared" si="64"/>
        <v>0</v>
      </c>
      <c r="R1385" s="51">
        <f t="shared" si="64"/>
        <v>0</v>
      </c>
    </row>
    <row r="1386" spans="1:18" x14ac:dyDescent="0.25">
      <c r="A1386" s="17"/>
      <c r="B1386" s="52"/>
      <c r="C1386" s="17"/>
      <c r="D1386" s="17"/>
      <c r="E1386" s="17"/>
      <c r="F1386" s="17"/>
      <c r="G1386" s="17"/>
      <c r="H1386" s="17"/>
      <c r="I1386" s="16">
        <f>IF(B1386&gt;A_Stammdaten!$B$12,0,SUM(C1386,D1386,F1386,G1386)-SUM(E1386,H1386))</f>
        <v>0</v>
      </c>
      <c r="J1386" s="51">
        <f>HLOOKUP(A_Stammdaten!$B$12,$L$4:$R$2504,ROW(B1386)-3,FALSE)+IF(OR(B1386=0,A_Stammdaten!$B$12&lt;B1386),0,I1386*1/20)</f>
        <v>0</v>
      </c>
      <c r="K1386" s="51">
        <f>HLOOKUP(A_Stammdaten!$B$12,$L$4:$R$2504,ROW(B1386)-3,FALSE)</f>
        <v>0</v>
      </c>
      <c r="L1386" s="51">
        <f t="shared" si="63"/>
        <v>0</v>
      </c>
      <c r="M1386" s="51">
        <f t="shared" si="64"/>
        <v>0</v>
      </c>
      <c r="N1386" s="51">
        <f t="shared" si="64"/>
        <v>0</v>
      </c>
      <c r="O1386" s="51">
        <f t="shared" si="64"/>
        <v>0</v>
      </c>
      <c r="P1386" s="51">
        <f t="shared" si="64"/>
        <v>0</v>
      </c>
      <c r="Q1386" s="51">
        <f t="shared" si="64"/>
        <v>0</v>
      </c>
      <c r="R1386" s="51">
        <f t="shared" si="64"/>
        <v>0</v>
      </c>
    </row>
    <row r="1387" spans="1:18" x14ac:dyDescent="0.25">
      <c r="A1387" s="17"/>
      <c r="B1387" s="52"/>
      <c r="C1387" s="17"/>
      <c r="D1387" s="17"/>
      <c r="E1387" s="17"/>
      <c r="F1387" s="17"/>
      <c r="G1387" s="17"/>
      <c r="H1387" s="17"/>
      <c r="I1387" s="16">
        <f>IF(B1387&gt;A_Stammdaten!$B$12,0,SUM(C1387,D1387,F1387,G1387)-SUM(E1387,H1387))</f>
        <v>0</v>
      </c>
      <c r="J1387" s="51">
        <f>HLOOKUP(A_Stammdaten!$B$12,$L$4:$R$2504,ROW(B1387)-3,FALSE)+IF(OR(B1387=0,A_Stammdaten!$B$12&lt;B1387),0,I1387*1/20)</f>
        <v>0</v>
      </c>
      <c r="K1387" s="51">
        <f>HLOOKUP(A_Stammdaten!$B$12,$L$4:$R$2504,ROW(B1387)-3,FALSE)</f>
        <v>0</v>
      </c>
      <c r="L1387" s="51">
        <f t="shared" si="63"/>
        <v>0</v>
      </c>
      <c r="M1387" s="51">
        <f t="shared" si="64"/>
        <v>0</v>
      </c>
      <c r="N1387" s="51">
        <f t="shared" si="64"/>
        <v>0</v>
      </c>
      <c r="O1387" s="51">
        <f t="shared" si="64"/>
        <v>0</v>
      </c>
      <c r="P1387" s="51">
        <f t="shared" si="64"/>
        <v>0</v>
      </c>
      <c r="Q1387" s="51">
        <f t="shared" si="64"/>
        <v>0</v>
      </c>
      <c r="R1387" s="51">
        <f t="shared" si="64"/>
        <v>0</v>
      </c>
    </row>
    <row r="1388" spans="1:18" x14ac:dyDescent="0.25">
      <c r="A1388" s="17"/>
      <c r="B1388" s="52"/>
      <c r="C1388" s="17"/>
      <c r="D1388" s="17"/>
      <c r="E1388" s="17"/>
      <c r="F1388" s="17"/>
      <c r="G1388" s="17"/>
      <c r="H1388" s="17"/>
      <c r="I1388" s="16">
        <f>IF(B1388&gt;A_Stammdaten!$B$12,0,SUM(C1388,D1388,F1388,G1388)-SUM(E1388,H1388))</f>
        <v>0</v>
      </c>
      <c r="J1388" s="51">
        <f>HLOOKUP(A_Stammdaten!$B$12,$L$4:$R$2504,ROW(B1388)-3,FALSE)+IF(OR(B1388=0,A_Stammdaten!$B$12&lt;B1388),0,I1388*1/20)</f>
        <v>0</v>
      </c>
      <c r="K1388" s="51">
        <f>HLOOKUP(A_Stammdaten!$B$12,$L$4:$R$2504,ROW(B1388)-3,FALSE)</f>
        <v>0</v>
      </c>
      <c r="L1388" s="51">
        <f t="shared" si="63"/>
        <v>0</v>
      </c>
      <c r="M1388" s="51">
        <f t="shared" si="64"/>
        <v>0</v>
      </c>
      <c r="N1388" s="51">
        <f t="shared" si="64"/>
        <v>0</v>
      </c>
      <c r="O1388" s="51">
        <f t="shared" si="64"/>
        <v>0</v>
      </c>
      <c r="P1388" s="51">
        <f t="shared" si="64"/>
        <v>0</v>
      </c>
      <c r="Q1388" s="51">
        <f t="shared" si="64"/>
        <v>0</v>
      </c>
      <c r="R1388" s="51">
        <f t="shared" si="64"/>
        <v>0</v>
      </c>
    </row>
    <row r="1389" spans="1:18" x14ac:dyDescent="0.25">
      <c r="A1389" s="17"/>
      <c r="B1389" s="52"/>
      <c r="C1389" s="17"/>
      <c r="D1389" s="17"/>
      <c r="E1389" s="17"/>
      <c r="F1389" s="17"/>
      <c r="G1389" s="17"/>
      <c r="H1389" s="17"/>
      <c r="I1389" s="16">
        <f>IF(B1389&gt;A_Stammdaten!$B$12,0,SUM(C1389,D1389,F1389,G1389)-SUM(E1389,H1389))</f>
        <v>0</v>
      </c>
      <c r="J1389" s="51">
        <f>HLOOKUP(A_Stammdaten!$B$12,$L$4:$R$2504,ROW(B1389)-3,FALSE)+IF(OR(B1389=0,A_Stammdaten!$B$12&lt;B1389),0,I1389*1/20)</f>
        <v>0</v>
      </c>
      <c r="K1389" s="51">
        <f>HLOOKUP(A_Stammdaten!$B$12,$L$4:$R$2504,ROW(B1389)-3,FALSE)</f>
        <v>0</v>
      </c>
      <c r="L1389" s="51">
        <f t="shared" si="63"/>
        <v>0</v>
      </c>
      <c r="M1389" s="51">
        <f t="shared" si="64"/>
        <v>0</v>
      </c>
      <c r="N1389" s="51">
        <f t="shared" si="64"/>
        <v>0</v>
      </c>
      <c r="O1389" s="51">
        <f t="shared" si="64"/>
        <v>0</v>
      </c>
      <c r="P1389" s="51">
        <f t="shared" si="64"/>
        <v>0</v>
      </c>
      <c r="Q1389" s="51">
        <f t="shared" si="64"/>
        <v>0</v>
      </c>
      <c r="R1389" s="51">
        <f t="shared" si="64"/>
        <v>0</v>
      </c>
    </row>
    <row r="1390" spans="1:18" x14ac:dyDescent="0.25">
      <c r="A1390" s="17"/>
      <c r="B1390" s="52"/>
      <c r="C1390" s="17"/>
      <c r="D1390" s="17"/>
      <c r="E1390" s="17"/>
      <c r="F1390" s="17"/>
      <c r="G1390" s="17"/>
      <c r="H1390" s="17"/>
      <c r="I1390" s="16">
        <f>IF(B1390&gt;A_Stammdaten!$B$12,0,SUM(C1390,D1390,F1390,G1390)-SUM(E1390,H1390))</f>
        <v>0</v>
      </c>
      <c r="J1390" s="51">
        <f>HLOOKUP(A_Stammdaten!$B$12,$L$4:$R$2504,ROW(B1390)-3,FALSE)+IF(OR(B1390=0,A_Stammdaten!$B$12&lt;B1390),0,I1390*1/20)</f>
        <v>0</v>
      </c>
      <c r="K1390" s="51">
        <f>HLOOKUP(A_Stammdaten!$B$12,$L$4:$R$2504,ROW(B1390)-3,FALSE)</f>
        <v>0</v>
      </c>
      <c r="L1390" s="51">
        <f t="shared" si="63"/>
        <v>0</v>
      </c>
      <c r="M1390" s="51">
        <f t="shared" si="64"/>
        <v>0</v>
      </c>
      <c r="N1390" s="51">
        <f t="shared" si="64"/>
        <v>0</v>
      </c>
      <c r="O1390" s="51">
        <f t="shared" si="64"/>
        <v>0</v>
      </c>
      <c r="P1390" s="51">
        <f t="shared" si="64"/>
        <v>0</v>
      </c>
      <c r="Q1390" s="51">
        <f t="shared" si="64"/>
        <v>0</v>
      </c>
      <c r="R1390" s="51">
        <f t="shared" si="64"/>
        <v>0</v>
      </c>
    </row>
    <row r="1391" spans="1:18" x14ac:dyDescent="0.25">
      <c r="A1391" s="17"/>
      <c r="B1391" s="52"/>
      <c r="C1391" s="17"/>
      <c r="D1391" s="17"/>
      <c r="E1391" s="17"/>
      <c r="F1391" s="17"/>
      <c r="G1391" s="17"/>
      <c r="H1391" s="17"/>
      <c r="I1391" s="16">
        <f>IF(B1391&gt;A_Stammdaten!$B$12,0,SUM(C1391,D1391,F1391,G1391)-SUM(E1391,H1391))</f>
        <v>0</v>
      </c>
      <c r="J1391" s="51">
        <f>HLOOKUP(A_Stammdaten!$B$12,$L$4:$R$2504,ROW(B1391)-3,FALSE)+IF(OR(B1391=0,A_Stammdaten!$B$12&lt;B1391),0,I1391*1/20)</f>
        <v>0</v>
      </c>
      <c r="K1391" s="51">
        <f>HLOOKUP(A_Stammdaten!$B$12,$L$4:$R$2504,ROW(B1391)-3,FALSE)</f>
        <v>0</v>
      </c>
      <c r="L1391" s="51">
        <f t="shared" si="63"/>
        <v>0</v>
      </c>
      <c r="M1391" s="51">
        <f t="shared" si="64"/>
        <v>0</v>
      </c>
      <c r="N1391" s="51">
        <f t="shared" si="64"/>
        <v>0</v>
      </c>
      <c r="O1391" s="51">
        <f t="shared" si="64"/>
        <v>0</v>
      </c>
      <c r="P1391" s="51">
        <f t="shared" si="64"/>
        <v>0</v>
      </c>
      <c r="Q1391" s="51">
        <f t="shared" si="64"/>
        <v>0</v>
      </c>
      <c r="R1391" s="51">
        <f t="shared" si="64"/>
        <v>0</v>
      </c>
    </row>
    <row r="1392" spans="1:18" x14ac:dyDescent="0.25">
      <c r="A1392" s="17"/>
      <c r="B1392" s="52"/>
      <c r="C1392" s="17"/>
      <c r="D1392" s="17"/>
      <c r="E1392" s="17"/>
      <c r="F1392" s="17"/>
      <c r="G1392" s="17"/>
      <c r="H1392" s="17"/>
      <c r="I1392" s="16">
        <f>IF(B1392&gt;A_Stammdaten!$B$12,0,SUM(C1392,D1392,F1392,G1392)-SUM(E1392,H1392))</f>
        <v>0</v>
      </c>
      <c r="J1392" s="51">
        <f>HLOOKUP(A_Stammdaten!$B$12,$L$4:$R$2504,ROW(B1392)-3,FALSE)+IF(OR(B1392=0,A_Stammdaten!$B$12&lt;B1392),0,I1392*1/20)</f>
        <v>0</v>
      </c>
      <c r="K1392" s="51">
        <f>HLOOKUP(A_Stammdaten!$B$12,$L$4:$R$2504,ROW(B1392)-3,FALSE)</f>
        <v>0</v>
      </c>
      <c r="L1392" s="51">
        <f t="shared" si="63"/>
        <v>0</v>
      </c>
      <c r="M1392" s="51">
        <f t="shared" si="64"/>
        <v>0</v>
      </c>
      <c r="N1392" s="51">
        <f t="shared" si="64"/>
        <v>0</v>
      </c>
      <c r="O1392" s="51">
        <f t="shared" si="64"/>
        <v>0</v>
      </c>
      <c r="P1392" s="51">
        <f t="shared" si="64"/>
        <v>0</v>
      </c>
      <c r="Q1392" s="51">
        <f t="shared" si="64"/>
        <v>0</v>
      </c>
      <c r="R1392" s="51">
        <f t="shared" si="64"/>
        <v>0</v>
      </c>
    </row>
    <row r="1393" spans="1:18" x14ac:dyDescent="0.25">
      <c r="A1393" s="17"/>
      <c r="B1393" s="52"/>
      <c r="C1393" s="17"/>
      <c r="D1393" s="17"/>
      <c r="E1393" s="17"/>
      <c r="F1393" s="17"/>
      <c r="G1393" s="17"/>
      <c r="H1393" s="17"/>
      <c r="I1393" s="16">
        <f>IF(B1393&gt;A_Stammdaten!$B$12,0,SUM(C1393,D1393,F1393,G1393)-SUM(E1393,H1393))</f>
        <v>0</v>
      </c>
      <c r="J1393" s="51">
        <f>HLOOKUP(A_Stammdaten!$B$12,$L$4:$R$2504,ROW(B1393)-3,FALSE)+IF(OR(B1393=0,A_Stammdaten!$B$12&lt;B1393),0,I1393*1/20)</f>
        <v>0</v>
      </c>
      <c r="K1393" s="51">
        <f>HLOOKUP(A_Stammdaten!$B$12,$L$4:$R$2504,ROW(B1393)-3,FALSE)</f>
        <v>0</v>
      </c>
      <c r="L1393" s="51">
        <f t="shared" si="63"/>
        <v>0</v>
      </c>
      <c r="M1393" s="51">
        <f t="shared" si="64"/>
        <v>0</v>
      </c>
      <c r="N1393" s="51">
        <f t="shared" si="64"/>
        <v>0</v>
      </c>
      <c r="O1393" s="51">
        <f t="shared" si="64"/>
        <v>0</v>
      </c>
      <c r="P1393" s="51">
        <f t="shared" si="64"/>
        <v>0</v>
      </c>
      <c r="Q1393" s="51">
        <f t="shared" si="64"/>
        <v>0</v>
      </c>
      <c r="R1393" s="51">
        <f t="shared" si="64"/>
        <v>0</v>
      </c>
    </row>
    <row r="1394" spans="1:18" x14ac:dyDescent="0.25">
      <c r="A1394" s="17"/>
      <c r="B1394" s="52"/>
      <c r="C1394" s="17"/>
      <c r="D1394" s="17"/>
      <c r="E1394" s="17"/>
      <c r="F1394" s="17"/>
      <c r="G1394" s="17"/>
      <c r="H1394" s="17"/>
      <c r="I1394" s="16">
        <f>IF(B1394&gt;A_Stammdaten!$B$12,0,SUM(C1394,D1394,F1394,G1394)-SUM(E1394,H1394))</f>
        <v>0</v>
      </c>
      <c r="J1394" s="51">
        <f>HLOOKUP(A_Stammdaten!$B$12,$L$4:$R$2504,ROW(B1394)-3,FALSE)+IF(OR(B1394=0,A_Stammdaten!$B$12&lt;B1394),0,I1394*1/20)</f>
        <v>0</v>
      </c>
      <c r="K1394" s="51">
        <f>HLOOKUP(A_Stammdaten!$B$12,$L$4:$R$2504,ROW(B1394)-3,FALSE)</f>
        <v>0</v>
      </c>
      <c r="L1394" s="51">
        <f t="shared" si="63"/>
        <v>0</v>
      </c>
      <c r="M1394" s="51">
        <f t="shared" si="64"/>
        <v>0</v>
      </c>
      <c r="N1394" s="51">
        <f t="shared" si="64"/>
        <v>0</v>
      </c>
      <c r="O1394" s="51">
        <f t="shared" si="64"/>
        <v>0</v>
      </c>
      <c r="P1394" s="51">
        <f t="shared" si="64"/>
        <v>0</v>
      </c>
      <c r="Q1394" s="51">
        <f t="shared" si="64"/>
        <v>0</v>
      </c>
      <c r="R1394" s="51">
        <f t="shared" si="64"/>
        <v>0</v>
      </c>
    </row>
    <row r="1395" spans="1:18" x14ac:dyDescent="0.25">
      <c r="A1395" s="17"/>
      <c r="B1395" s="52"/>
      <c r="C1395" s="17"/>
      <c r="D1395" s="17"/>
      <c r="E1395" s="17"/>
      <c r="F1395" s="17"/>
      <c r="G1395" s="17"/>
      <c r="H1395" s="17"/>
      <c r="I1395" s="16">
        <f>IF(B1395&gt;A_Stammdaten!$B$12,0,SUM(C1395,D1395,F1395,G1395)-SUM(E1395,H1395))</f>
        <v>0</v>
      </c>
      <c r="J1395" s="51">
        <f>HLOOKUP(A_Stammdaten!$B$12,$L$4:$R$2504,ROW(B1395)-3,FALSE)+IF(OR(B1395=0,A_Stammdaten!$B$12&lt;B1395),0,I1395*1/20)</f>
        <v>0</v>
      </c>
      <c r="K1395" s="51">
        <f>HLOOKUP(A_Stammdaten!$B$12,$L$4:$R$2504,ROW(B1395)-3,FALSE)</f>
        <v>0</v>
      </c>
      <c r="L1395" s="51">
        <f t="shared" si="63"/>
        <v>0</v>
      </c>
      <c r="M1395" s="51">
        <f t="shared" si="64"/>
        <v>0</v>
      </c>
      <c r="N1395" s="51">
        <f t="shared" si="64"/>
        <v>0</v>
      </c>
      <c r="O1395" s="51">
        <f t="shared" si="64"/>
        <v>0</v>
      </c>
      <c r="P1395" s="51">
        <f t="shared" si="64"/>
        <v>0</v>
      </c>
      <c r="Q1395" s="51">
        <f t="shared" si="64"/>
        <v>0</v>
      </c>
      <c r="R1395" s="51">
        <f t="shared" si="64"/>
        <v>0</v>
      </c>
    </row>
    <row r="1396" spans="1:18" x14ac:dyDescent="0.25">
      <c r="A1396" s="17"/>
      <c r="B1396" s="52"/>
      <c r="C1396" s="17"/>
      <c r="D1396" s="17"/>
      <c r="E1396" s="17"/>
      <c r="F1396" s="17"/>
      <c r="G1396" s="17"/>
      <c r="H1396" s="17"/>
      <c r="I1396" s="16">
        <f>IF(B1396&gt;A_Stammdaten!$B$12,0,SUM(C1396,D1396,F1396,G1396)-SUM(E1396,H1396))</f>
        <v>0</v>
      </c>
      <c r="J1396" s="51">
        <f>HLOOKUP(A_Stammdaten!$B$12,$L$4:$R$2504,ROW(B1396)-3,FALSE)+IF(OR(B1396=0,A_Stammdaten!$B$12&lt;B1396),0,I1396*1/20)</f>
        <v>0</v>
      </c>
      <c r="K1396" s="51">
        <f>HLOOKUP(A_Stammdaten!$B$12,$L$4:$R$2504,ROW(B1396)-3,FALSE)</f>
        <v>0</v>
      </c>
      <c r="L1396" s="51">
        <f t="shared" si="63"/>
        <v>0</v>
      </c>
      <c r="M1396" s="51">
        <f t="shared" si="64"/>
        <v>0</v>
      </c>
      <c r="N1396" s="51">
        <f t="shared" si="64"/>
        <v>0</v>
      </c>
      <c r="O1396" s="51">
        <f t="shared" si="64"/>
        <v>0</v>
      </c>
      <c r="P1396" s="51">
        <f t="shared" si="64"/>
        <v>0</v>
      </c>
      <c r="Q1396" s="51">
        <f t="shared" si="64"/>
        <v>0</v>
      </c>
      <c r="R1396" s="51">
        <f t="shared" si="64"/>
        <v>0</v>
      </c>
    </row>
    <row r="1397" spans="1:18" x14ac:dyDescent="0.25">
      <c r="A1397" s="17"/>
      <c r="B1397" s="52"/>
      <c r="C1397" s="17"/>
      <c r="D1397" s="17"/>
      <c r="E1397" s="17"/>
      <c r="F1397" s="17"/>
      <c r="G1397" s="17"/>
      <c r="H1397" s="17"/>
      <c r="I1397" s="16">
        <f>IF(B1397&gt;A_Stammdaten!$B$12,0,SUM(C1397,D1397,F1397,G1397)-SUM(E1397,H1397))</f>
        <v>0</v>
      </c>
      <c r="J1397" s="51">
        <f>HLOOKUP(A_Stammdaten!$B$12,$L$4:$R$2504,ROW(B1397)-3,FALSE)+IF(OR(B1397=0,A_Stammdaten!$B$12&lt;B1397),0,I1397*1/20)</f>
        <v>0</v>
      </c>
      <c r="K1397" s="51">
        <f>HLOOKUP(A_Stammdaten!$B$12,$L$4:$R$2504,ROW(B1397)-3,FALSE)</f>
        <v>0</v>
      </c>
      <c r="L1397" s="51">
        <f t="shared" si="63"/>
        <v>0</v>
      </c>
      <c r="M1397" s="51">
        <f t="shared" si="64"/>
        <v>0</v>
      </c>
      <c r="N1397" s="51">
        <f t="shared" si="64"/>
        <v>0</v>
      </c>
      <c r="O1397" s="51">
        <f t="shared" si="64"/>
        <v>0</v>
      </c>
      <c r="P1397" s="51">
        <f t="shared" si="64"/>
        <v>0</v>
      </c>
      <c r="Q1397" s="51">
        <f t="shared" si="64"/>
        <v>0</v>
      </c>
      <c r="R1397" s="51">
        <f t="shared" si="64"/>
        <v>0</v>
      </c>
    </row>
    <row r="1398" spans="1:18" x14ac:dyDescent="0.25">
      <c r="A1398" s="17"/>
      <c r="B1398" s="52"/>
      <c r="C1398" s="17"/>
      <c r="D1398" s="17"/>
      <c r="E1398" s="17"/>
      <c r="F1398" s="17"/>
      <c r="G1398" s="17"/>
      <c r="H1398" s="17"/>
      <c r="I1398" s="16">
        <f>IF(B1398&gt;A_Stammdaten!$B$12,0,SUM(C1398,D1398,F1398,G1398)-SUM(E1398,H1398))</f>
        <v>0</v>
      </c>
      <c r="J1398" s="51">
        <f>HLOOKUP(A_Stammdaten!$B$12,$L$4:$R$2504,ROW(B1398)-3,FALSE)+IF(OR(B1398=0,A_Stammdaten!$B$12&lt;B1398),0,I1398*1/20)</f>
        <v>0</v>
      </c>
      <c r="K1398" s="51">
        <f>HLOOKUP(A_Stammdaten!$B$12,$L$4:$R$2504,ROW(B1398)-3,FALSE)</f>
        <v>0</v>
      </c>
      <c r="L1398" s="51">
        <f t="shared" si="63"/>
        <v>0</v>
      </c>
      <c r="M1398" s="51">
        <f t="shared" si="64"/>
        <v>0</v>
      </c>
      <c r="N1398" s="51">
        <f t="shared" si="64"/>
        <v>0</v>
      </c>
      <c r="O1398" s="51">
        <f t="shared" si="64"/>
        <v>0</v>
      </c>
      <c r="P1398" s="51">
        <f t="shared" si="64"/>
        <v>0</v>
      </c>
      <c r="Q1398" s="51">
        <f t="shared" si="64"/>
        <v>0</v>
      </c>
      <c r="R1398" s="51">
        <f t="shared" si="64"/>
        <v>0</v>
      </c>
    </row>
    <row r="1399" spans="1:18" x14ac:dyDescent="0.25">
      <c r="A1399" s="17"/>
      <c r="B1399" s="52"/>
      <c r="C1399" s="17"/>
      <c r="D1399" s="17"/>
      <c r="E1399" s="17"/>
      <c r="F1399" s="17"/>
      <c r="G1399" s="17"/>
      <c r="H1399" s="17"/>
      <c r="I1399" s="16">
        <f>IF(B1399&gt;A_Stammdaten!$B$12,0,SUM(C1399,D1399,F1399,G1399)-SUM(E1399,H1399))</f>
        <v>0</v>
      </c>
      <c r="J1399" s="51">
        <f>HLOOKUP(A_Stammdaten!$B$12,$L$4:$R$2504,ROW(B1399)-3,FALSE)+IF(OR(B1399=0,A_Stammdaten!$B$12&lt;B1399),0,I1399*1/20)</f>
        <v>0</v>
      </c>
      <c r="K1399" s="51">
        <f>HLOOKUP(A_Stammdaten!$B$12,$L$4:$R$2504,ROW(B1399)-3,FALSE)</f>
        <v>0</v>
      </c>
      <c r="L1399" s="51">
        <f t="shared" si="63"/>
        <v>0</v>
      </c>
      <c r="M1399" s="51">
        <f t="shared" si="64"/>
        <v>0</v>
      </c>
      <c r="N1399" s="51">
        <f t="shared" si="64"/>
        <v>0</v>
      </c>
      <c r="O1399" s="51">
        <f t="shared" si="64"/>
        <v>0</v>
      </c>
      <c r="P1399" s="51">
        <f t="shared" si="64"/>
        <v>0</v>
      </c>
      <c r="Q1399" s="51">
        <f t="shared" si="64"/>
        <v>0</v>
      </c>
      <c r="R1399" s="51">
        <f t="shared" si="64"/>
        <v>0</v>
      </c>
    </row>
    <row r="1400" spans="1:18" x14ac:dyDescent="0.25">
      <c r="A1400" s="17"/>
      <c r="B1400" s="52"/>
      <c r="C1400" s="17"/>
      <c r="D1400" s="17"/>
      <c r="E1400" s="17"/>
      <c r="F1400" s="17"/>
      <c r="G1400" s="17"/>
      <c r="H1400" s="17"/>
      <c r="I1400" s="16">
        <f>IF(B1400&gt;A_Stammdaten!$B$12,0,SUM(C1400,D1400,F1400,G1400)-SUM(E1400,H1400))</f>
        <v>0</v>
      </c>
      <c r="J1400" s="51">
        <f>HLOOKUP(A_Stammdaten!$B$12,$L$4:$R$2504,ROW(B1400)-3,FALSE)+IF(OR(B1400=0,A_Stammdaten!$B$12&lt;B1400),0,I1400*1/20)</f>
        <v>0</v>
      </c>
      <c r="K1400" s="51">
        <f>HLOOKUP(A_Stammdaten!$B$12,$L$4:$R$2504,ROW(B1400)-3,FALSE)</f>
        <v>0</v>
      </c>
      <c r="L1400" s="51">
        <f t="shared" si="63"/>
        <v>0</v>
      </c>
      <c r="M1400" s="51">
        <f t="shared" si="64"/>
        <v>0</v>
      </c>
      <c r="N1400" s="51">
        <f t="shared" si="64"/>
        <v>0</v>
      </c>
      <c r="O1400" s="51">
        <f t="shared" si="64"/>
        <v>0</v>
      </c>
      <c r="P1400" s="51">
        <f t="shared" si="64"/>
        <v>0</v>
      </c>
      <c r="Q1400" s="51">
        <f t="shared" si="64"/>
        <v>0</v>
      </c>
      <c r="R1400" s="51">
        <f t="shared" si="64"/>
        <v>0</v>
      </c>
    </row>
    <row r="1401" spans="1:18" x14ac:dyDescent="0.25">
      <c r="A1401" s="17"/>
      <c r="B1401" s="52"/>
      <c r="C1401" s="17"/>
      <c r="D1401" s="17"/>
      <c r="E1401" s="17"/>
      <c r="F1401" s="17"/>
      <c r="G1401" s="17"/>
      <c r="H1401" s="17"/>
      <c r="I1401" s="16">
        <f>IF(B1401&gt;A_Stammdaten!$B$12,0,SUM(C1401,D1401,F1401,G1401)-SUM(E1401,H1401))</f>
        <v>0</v>
      </c>
      <c r="J1401" s="51">
        <f>HLOOKUP(A_Stammdaten!$B$12,$L$4:$R$2504,ROW(B1401)-3,FALSE)+IF(OR(B1401=0,A_Stammdaten!$B$12&lt;B1401),0,I1401*1/20)</f>
        <v>0</v>
      </c>
      <c r="K1401" s="51">
        <f>HLOOKUP(A_Stammdaten!$B$12,$L$4:$R$2504,ROW(B1401)-3,FALSE)</f>
        <v>0</v>
      </c>
      <c r="L1401" s="51">
        <f t="shared" si="63"/>
        <v>0</v>
      </c>
      <c r="M1401" s="51">
        <f t="shared" si="64"/>
        <v>0</v>
      </c>
      <c r="N1401" s="51">
        <f t="shared" si="64"/>
        <v>0</v>
      </c>
      <c r="O1401" s="51">
        <f t="shared" si="64"/>
        <v>0</v>
      </c>
      <c r="P1401" s="51">
        <f t="shared" si="64"/>
        <v>0</v>
      </c>
      <c r="Q1401" s="51">
        <f t="shared" si="64"/>
        <v>0</v>
      </c>
      <c r="R1401" s="51">
        <f t="shared" si="64"/>
        <v>0</v>
      </c>
    </row>
    <row r="1402" spans="1:18" x14ac:dyDescent="0.25">
      <c r="A1402" s="17"/>
      <c r="B1402" s="52"/>
      <c r="C1402" s="17"/>
      <c r="D1402" s="17"/>
      <c r="E1402" s="17"/>
      <c r="F1402" s="17"/>
      <c r="G1402" s="17"/>
      <c r="H1402" s="17"/>
      <c r="I1402" s="16">
        <f>IF(B1402&gt;A_Stammdaten!$B$12,0,SUM(C1402,D1402,F1402,G1402)-SUM(E1402,H1402))</f>
        <v>0</v>
      </c>
      <c r="J1402" s="51">
        <f>HLOOKUP(A_Stammdaten!$B$12,$L$4:$R$2504,ROW(B1402)-3,FALSE)+IF(OR(B1402=0,A_Stammdaten!$B$12&lt;B1402),0,I1402*1/20)</f>
        <v>0</v>
      </c>
      <c r="K1402" s="51">
        <f>HLOOKUP(A_Stammdaten!$B$12,$L$4:$R$2504,ROW(B1402)-3,FALSE)</f>
        <v>0</v>
      </c>
      <c r="L1402" s="51">
        <f t="shared" si="63"/>
        <v>0</v>
      </c>
      <c r="M1402" s="51">
        <f t="shared" si="64"/>
        <v>0</v>
      </c>
      <c r="N1402" s="51">
        <f t="shared" si="64"/>
        <v>0</v>
      </c>
      <c r="O1402" s="51">
        <f t="shared" si="64"/>
        <v>0</v>
      </c>
      <c r="P1402" s="51">
        <f t="shared" si="64"/>
        <v>0</v>
      </c>
      <c r="Q1402" s="51">
        <f t="shared" si="64"/>
        <v>0</v>
      </c>
      <c r="R1402" s="51">
        <f t="shared" ref="M1402:R1445" si="65">IF(OR($I1402=0,R$4&lt;$B1402,$B1402=0,20-(R$4-$B1402)=0),0,$I1402*(19-(R$4-$B1402))/20)</f>
        <v>0</v>
      </c>
    </row>
    <row r="1403" spans="1:18" x14ac:dyDescent="0.25">
      <c r="A1403" s="17"/>
      <c r="B1403" s="52"/>
      <c r="C1403" s="17"/>
      <c r="D1403" s="17"/>
      <c r="E1403" s="17"/>
      <c r="F1403" s="17"/>
      <c r="G1403" s="17"/>
      <c r="H1403" s="17"/>
      <c r="I1403" s="16">
        <f>IF(B1403&gt;A_Stammdaten!$B$12,0,SUM(C1403,D1403,F1403,G1403)-SUM(E1403,H1403))</f>
        <v>0</v>
      </c>
      <c r="J1403" s="51">
        <f>HLOOKUP(A_Stammdaten!$B$12,$L$4:$R$2504,ROW(B1403)-3,FALSE)+IF(OR(B1403=0,A_Stammdaten!$B$12&lt;B1403),0,I1403*1/20)</f>
        <v>0</v>
      </c>
      <c r="K1403" s="51">
        <f>HLOOKUP(A_Stammdaten!$B$12,$L$4:$R$2504,ROW(B1403)-3,FALSE)</f>
        <v>0</v>
      </c>
      <c r="L1403" s="51">
        <f t="shared" si="63"/>
        <v>0</v>
      </c>
      <c r="M1403" s="51">
        <f t="shared" si="65"/>
        <v>0</v>
      </c>
      <c r="N1403" s="51">
        <f t="shared" si="65"/>
        <v>0</v>
      </c>
      <c r="O1403" s="51">
        <f t="shared" si="65"/>
        <v>0</v>
      </c>
      <c r="P1403" s="51">
        <f t="shared" si="65"/>
        <v>0</v>
      </c>
      <c r="Q1403" s="51">
        <f t="shared" si="65"/>
        <v>0</v>
      </c>
      <c r="R1403" s="51">
        <f t="shared" si="65"/>
        <v>0</v>
      </c>
    </row>
    <row r="1404" spans="1:18" x14ac:dyDescent="0.25">
      <c r="A1404" s="17"/>
      <c r="B1404" s="52"/>
      <c r="C1404" s="17"/>
      <c r="D1404" s="17"/>
      <c r="E1404" s="17"/>
      <c r="F1404" s="17"/>
      <c r="G1404" s="17"/>
      <c r="H1404" s="17"/>
      <c r="I1404" s="16">
        <f>IF(B1404&gt;A_Stammdaten!$B$12,0,SUM(C1404,D1404,F1404,G1404)-SUM(E1404,H1404))</f>
        <v>0</v>
      </c>
      <c r="J1404" s="51">
        <f>HLOOKUP(A_Stammdaten!$B$12,$L$4:$R$2504,ROW(B1404)-3,FALSE)+IF(OR(B1404=0,A_Stammdaten!$B$12&lt;B1404),0,I1404*1/20)</f>
        <v>0</v>
      </c>
      <c r="K1404" s="51">
        <f>HLOOKUP(A_Stammdaten!$B$12,$L$4:$R$2504,ROW(B1404)-3,FALSE)</f>
        <v>0</v>
      </c>
      <c r="L1404" s="51">
        <f t="shared" si="63"/>
        <v>0</v>
      </c>
      <c r="M1404" s="51">
        <f t="shared" si="65"/>
        <v>0</v>
      </c>
      <c r="N1404" s="51">
        <f t="shared" si="65"/>
        <v>0</v>
      </c>
      <c r="O1404" s="51">
        <f t="shared" si="65"/>
        <v>0</v>
      </c>
      <c r="P1404" s="51">
        <f t="shared" si="65"/>
        <v>0</v>
      </c>
      <c r="Q1404" s="51">
        <f t="shared" si="65"/>
        <v>0</v>
      </c>
      <c r="R1404" s="51">
        <f t="shared" si="65"/>
        <v>0</v>
      </c>
    </row>
    <row r="1405" spans="1:18" x14ac:dyDescent="0.25">
      <c r="A1405" s="17"/>
      <c r="B1405" s="52"/>
      <c r="C1405" s="17"/>
      <c r="D1405" s="17"/>
      <c r="E1405" s="17"/>
      <c r="F1405" s="17"/>
      <c r="G1405" s="17"/>
      <c r="H1405" s="17"/>
      <c r="I1405" s="16">
        <f>IF(B1405&gt;A_Stammdaten!$B$12,0,SUM(C1405,D1405,F1405,G1405)-SUM(E1405,H1405))</f>
        <v>0</v>
      </c>
      <c r="J1405" s="51">
        <f>HLOOKUP(A_Stammdaten!$B$12,$L$4:$R$2504,ROW(B1405)-3,FALSE)+IF(OR(B1405=0,A_Stammdaten!$B$12&lt;B1405),0,I1405*1/20)</f>
        <v>0</v>
      </c>
      <c r="K1405" s="51">
        <f>HLOOKUP(A_Stammdaten!$B$12,$L$4:$R$2504,ROW(B1405)-3,FALSE)</f>
        <v>0</v>
      </c>
      <c r="L1405" s="51">
        <f t="shared" si="63"/>
        <v>0</v>
      </c>
      <c r="M1405" s="51">
        <f t="shared" si="65"/>
        <v>0</v>
      </c>
      <c r="N1405" s="51">
        <f t="shared" si="65"/>
        <v>0</v>
      </c>
      <c r="O1405" s="51">
        <f t="shared" si="65"/>
        <v>0</v>
      </c>
      <c r="P1405" s="51">
        <f t="shared" si="65"/>
        <v>0</v>
      </c>
      <c r="Q1405" s="51">
        <f t="shared" si="65"/>
        <v>0</v>
      </c>
      <c r="R1405" s="51">
        <f t="shared" si="65"/>
        <v>0</v>
      </c>
    </row>
    <row r="1406" spans="1:18" x14ac:dyDescent="0.25">
      <c r="A1406" s="17"/>
      <c r="B1406" s="52"/>
      <c r="C1406" s="17"/>
      <c r="D1406" s="17"/>
      <c r="E1406" s="17"/>
      <c r="F1406" s="17"/>
      <c r="G1406" s="17"/>
      <c r="H1406" s="17"/>
      <c r="I1406" s="16">
        <f>IF(B1406&gt;A_Stammdaten!$B$12,0,SUM(C1406,D1406,F1406,G1406)-SUM(E1406,H1406))</f>
        <v>0</v>
      </c>
      <c r="J1406" s="51">
        <f>HLOOKUP(A_Stammdaten!$B$12,$L$4:$R$2504,ROW(B1406)-3,FALSE)+IF(OR(B1406=0,A_Stammdaten!$B$12&lt;B1406),0,I1406*1/20)</f>
        <v>0</v>
      </c>
      <c r="K1406" s="51">
        <f>HLOOKUP(A_Stammdaten!$B$12,$L$4:$R$2504,ROW(B1406)-3,FALSE)</f>
        <v>0</v>
      </c>
      <c r="L1406" s="51">
        <f t="shared" si="63"/>
        <v>0</v>
      </c>
      <c r="M1406" s="51">
        <f t="shared" si="65"/>
        <v>0</v>
      </c>
      <c r="N1406" s="51">
        <f t="shared" si="65"/>
        <v>0</v>
      </c>
      <c r="O1406" s="51">
        <f t="shared" si="65"/>
        <v>0</v>
      </c>
      <c r="P1406" s="51">
        <f t="shared" si="65"/>
        <v>0</v>
      </c>
      <c r="Q1406" s="51">
        <f t="shared" si="65"/>
        <v>0</v>
      </c>
      <c r="R1406" s="51">
        <f t="shared" si="65"/>
        <v>0</v>
      </c>
    </row>
    <row r="1407" spans="1:18" x14ac:dyDescent="0.25">
      <c r="A1407" s="17"/>
      <c r="B1407" s="52"/>
      <c r="C1407" s="17"/>
      <c r="D1407" s="17"/>
      <c r="E1407" s="17"/>
      <c r="F1407" s="17"/>
      <c r="G1407" s="17"/>
      <c r="H1407" s="17"/>
      <c r="I1407" s="16">
        <f>IF(B1407&gt;A_Stammdaten!$B$12,0,SUM(C1407,D1407,F1407,G1407)-SUM(E1407,H1407))</f>
        <v>0</v>
      </c>
      <c r="J1407" s="51">
        <f>HLOOKUP(A_Stammdaten!$B$12,$L$4:$R$2504,ROW(B1407)-3,FALSE)+IF(OR(B1407=0,A_Stammdaten!$B$12&lt;B1407),0,I1407*1/20)</f>
        <v>0</v>
      </c>
      <c r="K1407" s="51">
        <f>HLOOKUP(A_Stammdaten!$B$12,$L$4:$R$2504,ROW(B1407)-3,FALSE)</f>
        <v>0</v>
      </c>
      <c r="L1407" s="51">
        <f t="shared" si="63"/>
        <v>0</v>
      </c>
      <c r="M1407" s="51">
        <f t="shared" si="65"/>
        <v>0</v>
      </c>
      <c r="N1407" s="51">
        <f t="shared" si="65"/>
        <v>0</v>
      </c>
      <c r="O1407" s="51">
        <f t="shared" si="65"/>
        <v>0</v>
      </c>
      <c r="P1407" s="51">
        <f t="shared" si="65"/>
        <v>0</v>
      </c>
      <c r="Q1407" s="51">
        <f t="shared" si="65"/>
        <v>0</v>
      </c>
      <c r="R1407" s="51">
        <f t="shared" si="65"/>
        <v>0</v>
      </c>
    </row>
    <row r="1408" spans="1:18" x14ac:dyDescent="0.25">
      <c r="A1408" s="17"/>
      <c r="B1408" s="52"/>
      <c r="C1408" s="17"/>
      <c r="D1408" s="17"/>
      <c r="E1408" s="17"/>
      <c r="F1408" s="17"/>
      <c r="G1408" s="17"/>
      <c r="H1408" s="17"/>
      <c r="I1408" s="16">
        <f>IF(B1408&gt;A_Stammdaten!$B$12,0,SUM(C1408,D1408,F1408,G1408)-SUM(E1408,H1408))</f>
        <v>0</v>
      </c>
      <c r="J1408" s="51">
        <f>HLOOKUP(A_Stammdaten!$B$12,$L$4:$R$2504,ROW(B1408)-3,FALSE)+IF(OR(B1408=0,A_Stammdaten!$B$12&lt;B1408),0,I1408*1/20)</f>
        <v>0</v>
      </c>
      <c r="K1408" s="51">
        <f>HLOOKUP(A_Stammdaten!$B$12,$L$4:$R$2504,ROW(B1408)-3,FALSE)</f>
        <v>0</v>
      </c>
      <c r="L1408" s="51">
        <f t="shared" ref="L1408:L1471" si="66">IF(OR($I1408=0,L$4&lt;$B1408,$B1408=0,20-(L$4-$B1408)=0),0,$I1408*(19-(L$4-$B1408))/20)</f>
        <v>0</v>
      </c>
      <c r="M1408" s="51">
        <f t="shared" si="65"/>
        <v>0</v>
      </c>
      <c r="N1408" s="51">
        <f t="shared" si="65"/>
        <v>0</v>
      </c>
      <c r="O1408" s="51">
        <f t="shared" si="65"/>
        <v>0</v>
      </c>
      <c r="P1408" s="51">
        <f t="shared" si="65"/>
        <v>0</v>
      </c>
      <c r="Q1408" s="51">
        <f t="shared" si="65"/>
        <v>0</v>
      </c>
      <c r="R1408" s="51">
        <f t="shared" si="65"/>
        <v>0</v>
      </c>
    </row>
    <row r="1409" spans="1:18" x14ac:dyDescent="0.25">
      <c r="A1409" s="17"/>
      <c r="B1409" s="52"/>
      <c r="C1409" s="17"/>
      <c r="D1409" s="17"/>
      <c r="E1409" s="17"/>
      <c r="F1409" s="17"/>
      <c r="G1409" s="17"/>
      <c r="H1409" s="17"/>
      <c r="I1409" s="16">
        <f>IF(B1409&gt;A_Stammdaten!$B$12,0,SUM(C1409,D1409,F1409,G1409)-SUM(E1409,H1409))</f>
        <v>0</v>
      </c>
      <c r="J1409" s="51">
        <f>HLOOKUP(A_Stammdaten!$B$12,$L$4:$R$2504,ROW(B1409)-3,FALSE)+IF(OR(B1409=0,A_Stammdaten!$B$12&lt;B1409),0,I1409*1/20)</f>
        <v>0</v>
      </c>
      <c r="K1409" s="51">
        <f>HLOOKUP(A_Stammdaten!$B$12,$L$4:$R$2504,ROW(B1409)-3,FALSE)</f>
        <v>0</v>
      </c>
      <c r="L1409" s="51">
        <f t="shared" si="66"/>
        <v>0</v>
      </c>
      <c r="M1409" s="51">
        <f t="shared" si="65"/>
        <v>0</v>
      </c>
      <c r="N1409" s="51">
        <f t="shared" si="65"/>
        <v>0</v>
      </c>
      <c r="O1409" s="51">
        <f t="shared" si="65"/>
        <v>0</v>
      </c>
      <c r="P1409" s="51">
        <f t="shared" si="65"/>
        <v>0</v>
      </c>
      <c r="Q1409" s="51">
        <f t="shared" si="65"/>
        <v>0</v>
      </c>
      <c r="R1409" s="51">
        <f t="shared" si="65"/>
        <v>0</v>
      </c>
    </row>
    <row r="1410" spans="1:18" x14ac:dyDescent="0.25">
      <c r="A1410" s="17"/>
      <c r="B1410" s="52"/>
      <c r="C1410" s="17"/>
      <c r="D1410" s="17"/>
      <c r="E1410" s="17"/>
      <c r="F1410" s="17"/>
      <c r="G1410" s="17"/>
      <c r="H1410" s="17"/>
      <c r="I1410" s="16">
        <f>IF(B1410&gt;A_Stammdaten!$B$12,0,SUM(C1410,D1410,F1410,G1410)-SUM(E1410,H1410))</f>
        <v>0</v>
      </c>
      <c r="J1410" s="51">
        <f>HLOOKUP(A_Stammdaten!$B$12,$L$4:$R$2504,ROW(B1410)-3,FALSE)+IF(OR(B1410=0,A_Stammdaten!$B$12&lt;B1410),0,I1410*1/20)</f>
        <v>0</v>
      </c>
      <c r="K1410" s="51">
        <f>HLOOKUP(A_Stammdaten!$B$12,$L$4:$R$2504,ROW(B1410)-3,FALSE)</f>
        <v>0</v>
      </c>
      <c r="L1410" s="51">
        <f t="shared" si="66"/>
        <v>0</v>
      </c>
      <c r="M1410" s="51">
        <f t="shared" si="65"/>
        <v>0</v>
      </c>
      <c r="N1410" s="51">
        <f t="shared" si="65"/>
        <v>0</v>
      </c>
      <c r="O1410" s="51">
        <f t="shared" si="65"/>
        <v>0</v>
      </c>
      <c r="P1410" s="51">
        <f t="shared" si="65"/>
        <v>0</v>
      </c>
      <c r="Q1410" s="51">
        <f t="shared" si="65"/>
        <v>0</v>
      </c>
      <c r="R1410" s="51">
        <f t="shared" si="65"/>
        <v>0</v>
      </c>
    </row>
    <row r="1411" spans="1:18" x14ac:dyDescent="0.25">
      <c r="A1411" s="17"/>
      <c r="B1411" s="52"/>
      <c r="C1411" s="17"/>
      <c r="D1411" s="17"/>
      <c r="E1411" s="17"/>
      <c r="F1411" s="17"/>
      <c r="G1411" s="17"/>
      <c r="H1411" s="17"/>
      <c r="I1411" s="16">
        <f>IF(B1411&gt;A_Stammdaten!$B$12,0,SUM(C1411,D1411,F1411,G1411)-SUM(E1411,H1411))</f>
        <v>0</v>
      </c>
      <c r="J1411" s="51">
        <f>HLOOKUP(A_Stammdaten!$B$12,$L$4:$R$2504,ROW(B1411)-3,FALSE)+IF(OR(B1411=0,A_Stammdaten!$B$12&lt;B1411),0,I1411*1/20)</f>
        <v>0</v>
      </c>
      <c r="K1411" s="51">
        <f>HLOOKUP(A_Stammdaten!$B$12,$L$4:$R$2504,ROW(B1411)-3,FALSE)</f>
        <v>0</v>
      </c>
      <c r="L1411" s="51">
        <f t="shared" si="66"/>
        <v>0</v>
      </c>
      <c r="M1411" s="51">
        <f t="shared" si="65"/>
        <v>0</v>
      </c>
      <c r="N1411" s="51">
        <f t="shared" si="65"/>
        <v>0</v>
      </c>
      <c r="O1411" s="51">
        <f t="shared" si="65"/>
        <v>0</v>
      </c>
      <c r="P1411" s="51">
        <f t="shared" si="65"/>
        <v>0</v>
      </c>
      <c r="Q1411" s="51">
        <f t="shared" si="65"/>
        <v>0</v>
      </c>
      <c r="R1411" s="51">
        <f t="shared" si="65"/>
        <v>0</v>
      </c>
    </row>
    <row r="1412" spans="1:18" x14ac:dyDescent="0.25">
      <c r="A1412" s="17"/>
      <c r="B1412" s="52"/>
      <c r="C1412" s="17"/>
      <c r="D1412" s="17"/>
      <c r="E1412" s="17"/>
      <c r="F1412" s="17"/>
      <c r="G1412" s="17"/>
      <c r="H1412" s="17"/>
      <c r="I1412" s="16">
        <f>IF(B1412&gt;A_Stammdaten!$B$12,0,SUM(C1412,D1412,F1412,G1412)-SUM(E1412,H1412))</f>
        <v>0</v>
      </c>
      <c r="J1412" s="51">
        <f>HLOOKUP(A_Stammdaten!$B$12,$L$4:$R$2504,ROW(B1412)-3,FALSE)+IF(OR(B1412=0,A_Stammdaten!$B$12&lt;B1412),0,I1412*1/20)</f>
        <v>0</v>
      </c>
      <c r="K1412" s="51">
        <f>HLOOKUP(A_Stammdaten!$B$12,$L$4:$R$2504,ROW(B1412)-3,FALSE)</f>
        <v>0</v>
      </c>
      <c r="L1412" s="51">
        <f t="shared" si="66"/>
        <v>0</v>
      </c>
      <c r="M1412" s="51">
        <f t="shared" si="65"/>
        <v>0</v>
      </c>
      <c r="N1412" s="51">
        <f t="shared" si="65"/>
        <v>0</v>
      </c>
      <c r="O1412" s="51">
        <f t="shared" si="65"/>
        <v>0</v>
      </c>
      <c r="P1412" s="51">
        <f t="shared" si="65"/>
        <v>0</v>
      </c>
      <c r="Q1412" s="51">
        <f t="shared" si="65"/>
        <v>0</v>
      </c>
      <c r="R1412" s="51">
        <f t="shared" si="65"/>
        <v>0</v>
      </c>
    </row>
    <row r="1413" spans="1:18" x14ac:dyDescent="0.25">
      <c r="A1413" s="17"/>
      <c r="B1413" s="52"/>
      <c r="C1413" s="17"/>
      <c r="D1413" s="17"/>
      <c r="E1413" s="17"/>
      <c r="F1413" s="17"/>
      <c r="G1413" s="17"/>
      <c r="H1413" s="17"/>
      <c r="I1413" s="16">
        <f>IF(B1413&gt;A_Stammdaten!$B$12,0,SUM(C1413,D1413,F1413,G1413)-SUM(E1413,H1413))</f>
        <v>0</v>
      </c>
      <c r="J1413" s="51">
        <f>HLOOKUP(A_Stammdaten!$B$12,$L$4:$R$2504,ROW(B1413)-3,FALSE)+IF(OR(B1413=0,A_Stammdaten!$B$12&lt;B1413),0,I1413*1/20)</f>
        <v>0</v>
      </c>
      <c r="K1413" s="51">
        <f>HLOOKUP(A_Stammdaten!$B$12,$L$4:$R$2504,ROW(B1413)-3,FALSE)</f>
        <v>0</v>
      </c>
      <c r="L1413" s="51">
        <f t="shared" si="66"/>
        <v>0</v>
      </c>
      <c r="M1413" s="51">
        <f t="shared" si="65"/>
        <v>0</v>
      </c>
      <c r="N1413" s="51">
        <f t="shared" si="65"/>
        <v>0</v>
      </c>
      <c r="O1413" s="51">
        <f t="shared" si="65"/>
        <v>0</v>
      </c>
      <c r="P1413" s="51">
        <f t="shared" si="65"/>
        <v>0</v>
      </c>
      <c r="Q1413" s="51">
        <f t="shared" si="65"/>
        <v>0</v>
      </c>
      <c r="R1413" s="51">
        <f t="shared" si="65"/>
        <v>0</v>
      </c>
    </row>
    <row r="1414" spans="1:18" x14ac:dyDescent="0.25">
      <c r="A1414" s="17"/>
      <c r="B1414" s="52"/>
      <c r="C1414" s="17"/>
      <c r="D1414" s="17"/>
      <c r="E1414" s="17"/>
      <c r="F1414" s="17"/>
      <c r="G1414" s="17"/>
      <c r="H1414" s="17"/>
      <c r="I1414" s="16">
        <f>IF(B1414&gt;A_Stammdaten!$B$12,0,SUM(C1414,D1414,F1414,G1414)-SUM(E1414,H1414))</f>
        <v>0</v>
      </c>
      <c r="J1414" s="51">
        <f>HLOOKUP(A_Stammdaten!$B$12,$L$4:$R$2504,ROW(B1414)-3,FALSE)+IF(OR(B1414=0,A_Stammdaten!$B$12&lt;B1414),0,I1414*1/20)</f>
        <v>0</v>
      </c>
      <c r="K1414" s="51">
        <f>HLOOKUP(A_Stammdaten!$B$12,$L$4:$R$2504,ROW(B1414)-3,FALSE)</f>
        <v>0</v>
      </c>
      <c r="L1414" s="51">
        <f t="shared" si="66"/>
        <v>0</v>
      </c>
      <c r="M1414" s="51">
        <f t="shared" si="65"/>
        <v>0</v>
      </c>
      <c r="N1414" s="51">
        <f t="shared" si="65"/>
        <v>0</v>
      </c>
      <c r="O1414" s="51">
        <f t="shared" si="65"/>
        <v>0</v>
      </c>
      <c r="P1414" s="51">
        <f t="shared" si="65"/>
        <v>0</v>
      </c>
      <c r="Q1414" s="51">
        <f t="shared" si="65"/>
        <v>0</v>
      </c>
      <c r="R1414" s="51">
        <f t="shared" si="65"/>
        <v>0</v>
      </c>
    </row>
    <row r="1415" spans="1:18" x14ac:dyDescent="0.25">
      <c r="A1415" s="17"/>
      <c r="B1415" s="52"/>
      <c r="C1415" s="17"/>
      <c r="D1415" s="17"/>
      <c r="E1415" s="17"/>
      <c r="F1415" s="17"/>
      <c r="G1415" s="17"/>
      <c r="H1415" s="17"/>
      <c r="I1415" s="16">
        <f>IF(B1415&gt;A_Stammdaten!$B$12,0,SUM(C1415,D1415,F1415,G1415)-SUM(E1415,H1415))</f>
        <v>0</v>
      </c>
      <c r="J1415" s="51">
        <f>HLOOKUP(A_Stammdaten!$B$12,$L$4:$R$2504,ROW(B1415)-3,FALSE)+IF(OR(B1415=0,A_Stammdaten!$B$12&lt;B1415),0,I1415*1/20)</f>
        <v>0</v>
      </c>
      <c r="K1415" s="51">
        <f>HLOOKUP(A_Stammdaten!$B$12,$L$4:$R$2504,ROW(B1415)-3,FALSE)</f>
        <v>0</v>
      </c>
      <c r="L1415" s="51">
        <f t="shared" si="66"/>
        <v>0</v>
      </c>
      <c r="M1415" s="51">
        <f t="shared" si="65"/>
        <v>0</v>
      </c>
      <c r="N1415" s="51">
        <f t="shared" si="65"/>
        <v>0</v>
      </c>
      <c r="O1415" s="51">
        <f t="shared" si="65"/>
        <v>0</v>
      </c>
      <c r="P1415" s="51">
        <f t="shared" si="65"/>
        <v>0</v>
      </c>
      <c r="Q1415" s="51">
        <f t="shared" si="65"/>
        <v>0</v>
      </c>
      <c r="R1415" s="51">
        <f t="shared" si="65"/>
        <v>0</v>
      </c>
    </row>
    <row r="1416" spans="1:18" x14ac:dyDescent="0.25">
      <c r="A1416" s="17"/>
      <c r="B1416" s="52"/>
      <c r="C1416" s="17"/>
      <c r="D1416" s="17"/>
      <c r="E1416" s="17"/>
      <c r="F1416" s="17"/>
      <c r="G1416" s="17"/>
      <c r="H1416" s="17"/>
      <c r="I1416" s="16">
        <f>IF(B1416&gt;A_Stammdaten!$B$12,0,SUM(C1416,D1416,F1416,G1416)-SUM(E1416,H1416))</f>
        <v>0</v>
      </c>
      <c r="J1416" s="51">
        <f>HLOOKUP(A_Stammdaten!$B$12,$L$4:$R$2504,ROW(B1416)-3,FALSE)+IF(OR(B1416=0,A_Stammdaten!$B$12&lt;B1416),0,I1416*1/20)</f>
        <v>0</v>
      </c>
      <c r="K1416" s="51">
        <f>HLOOKUP(A_Stammdaten!$B$12,$L$4:$R$2504,ROW(B1416)-3,FALSE)</f>
        <v>0</v>
      </c>
      <c r="L1416" s="51">
        <f t="shared" si="66"/>
        <v>0</v>
      </c>
      <c r="M1416" s="51">
        <f t="shared" si="65"/>
        <v>0</v>
      </c>
      <c r="N1416" s="51">
        <f t="shared" si="65"/>
        <v>0</v>
      </c>
      <c r="O1416" s="51">
        <f t="shared" si="65"/>
        <v>0</v>
      </c>
      <c r="P1416" s="51">
        <f t="shared" si="65"/>
        <v>0</v>
      </c>
      <c r="Q1416" s="51">
        <f t="shared" si="65"/>
        <v>0</v>
      </c>
      <c r="R1416" s="51">
        <f t="shared" si="65"/>
        <v>0</v>
      </c>
    </row>
    <row r="1417" spans="1:18" x14ac:dyDescent="0.25">
      <c r="A1417" s="17"/>
      <c r="B1417" s="52"/>
      <c r="C1417" s="17"/>
      <c r="D1417" s="17"/>
      <c r="E1417" s="17"/>
      <c r="F1417" s="17"/>
      <c r="G1417" s="17"/>
      <c r="H1417" s="17"/>
      <c r="I1417" s="16">
        <f>IF(B1417&gt;A_Stammdaten!$B$12,0,SUM(C1417,D1417,F1417,G1417)-SUM(E1417,H1417))</f>
        <v>0</v>
      </c>
      <c r="J1417" s="51">
        <f>HLOOKUP(A_Stammdaten!$B$12,$L$4:$R$2504,ROW(B1417)-3,FALSE)+IF(OR(B1417=0,A_Stammdaten!$B$12&lt;B1417),0,I1417*1/20)</f>
        <v>0</v>
      </c>
      <c r="K1417" s="51">
        <f>HLOOKUP(A_Stammdaten!$B$12,$L$4:$R$2504,ROW(B1417)-3,FALSE)</f>
        <v>0</v>
      </c>
      <c r="L1417" s="51">
        <f t="shared" si="66"/>
        <v>0</v>
      </c>
      <c r="M1417" s="51">
        <f t="shared" si="65"/>
        <v>0</v>
      </c>
      <c r="N1417" s="51">
        <f t="shared" si="65"/>
        <v>0</v>
      </c>
      <c r="O1417" s="51">
        <f t="shared" si="65"/>
        <v>0</v>
      </c>
      <c r="P1417" s="51">
        <f t="shared" si="65"/>
        <v>0</v>
      </c>
      <c r="Q1417" s="51">
        <f t="shared" si="65"/>
        <v>0</v>
      </c>
      <c r="R1417" s="51">
        <f t="shared" si="65"/>
        <v>0</v>
      </c>
    </row>
    <row r="1418" spans="1:18" x14ac:dyDescent="0.25">
      <c r="A1418" s="17"/>
      <c r="B1418" s="52"/>
      <c r="C1418" s="17"/>
      <c r="D1418" s="17"/>
      <c r="E1418" s="17"/>
      <c r="F1418" s="17"/>
      <c r="G1418" s="17"/>
      <c r="H1418" s="17"/>
      <c r="I1418" s="16">
        <f>IF(B1418&gt;A_Stammdaten!$B$12,0,SUM(C1418,D1418,F1418,G1418)-SUM(E1418,H1418))</f>
        <v>0</v>
      </c>
      <c r="J1418" s="51">
        <f>HLOOKUP(A_Stammdaten!$B$12,$L$4:$R$2504,ROW(B1418)-3,FALSE)+IF(OR(B1418=0,A_Stammdaten!$B$12&lt;B1418),0,I1418*1/20)</f>
        <v>0</v>
      </c>
      <c r="K1418" s="51">
        <f>HLOOKUP(A_Stammdaten!$B$12,$L$4:$R$2504,ROW(B1418)-3,FALSE)</f>
        <v>0</v>
      </c>
      <c r="L1418" s="51">
        <f t="shared" si="66"/>
        <v>0</v>
      </c>
      <c r="M1418" s="51">
        <f t="shared" si="65"/>
        <v>0</v>
      </c>
      <c r="N1418" s="51">
        <f t="shared" si="65"/>
        <v>0</v>
      </c>
      <c r="O1418" s="51">
        <f t="shared" si="65"/>
        <v>0</v>
      </c>
      <c r="P1418" s="51">
        <f t="shared" si="65"/>
        <v>0</v>
      </c>
      <c r="Q1418" s="51">
        <f t="shared" si="65"/>
        <v>0</v>
      </c>
      <c r="R1418" s="51">
        <f t="shared" si="65"/>
        <v>0</v>
      </c>
    </row>
    <row r="1419" spans="1:18" x14ac:dyDescent="0.25">
      <c r="A1419" s="17"/>
      <c r="B1419" s="52"/>
      <c r="C1419" s="17"/>
      <c r="D1419" s="17"/>
      <c r="E1419" s="17"/>
      <c r="F1419" s="17"/>
      <c r="G1419" s="17"/>
      <c r="H1419" s="17"/>
      <c r="I1419" s="16">
        <f>IF(B1419&gt;A_Stammdaten!$B$12,0,SUM(C1419,D1419,F1419,G1419)-SUM(E1419,H1419))</f>
        <v>0</v>
      </c>
      <c r="J1419" s="51">
        <f>HLOOKUP(A_Stammdaten!$B$12,$L$4:$R$2504,ROW(B1419)-3,FALSE)+IF(OR(B1419=0,A_Stammdaten!$B$12&lt;B1419),0,I1419*1/20)</f>
        <v>0</v>
      </c>
      <c r="K1419" s="51">
        <f>HLOOKUP(A_Stammdaten!$B$12,$L$4:$R$2504,ROW(B1419)-3,FALSE)</f>
        <v>0</v>
      </c>
      <c r="L1419" s="51">
        <f t="shared" si="66"/>
        <v>0</v>
      </c>
      <c r="M1419" s="51">
        <f t="shared" si="65"/>
        <v>0</v>
      </c>
      <c r="N1419" s="51">
        <f t="shared" si="65"/>
        <v>0</v>
      </c>
      <c r="O1419" s="51">
        <f t="shared" si="65"/>
        <v>0</v>
      </c>
      <c r="P1419" s="51">
        <f t="shared" si="65"/>
        <v>0</v>
      </c>
      <c r="Q1419" s="51">
        <f t="shared" si="65"/>
        <v>0</v>
      </c>
      <c r="R1419" s="51">
        <f t="shared" si="65"/>
        <v>0</v>
      </c>
    </row>
    <row r="1420" spans="1:18" x14ac:dyDescent="0.25">
      <c r="A1420" s="17"/>
      <c r="B1420" s="52"/>
      <c r="C1420" s="17"/>
      <c r="D1420" s="17"/>
      <c r="E1420" s="17"/>
      <c r="F1420" s="17"/>
      <c r="G1420" s="17"/>
      <c r="H1420" s="17"/>
      <c r="I1420" s="16">
        <f>IF(B1420&gt;A_Stammdaten!$B$12,0,SUM(C1420,D1420,F1420,G1420)-SUM(E1420,H1420))</f>
        <v>0</v>
      </c>
      <c r="J1420" s="51">
        <f>HLOOKUP(A_Stammdaten!$B$12,$L$4:$R$2504,ROW(B1420)-3,FALSE)+IF(OR(B1420=0,A_Stammdaten!$B$12&lt;B1420),0,I1420*1/20)</f>
        <v>0</v>
      </c>
      <c r="K1420" s="51">
        <f>HLOOKUP(A_Stammdaten!$B$12,$L$4:$R$2504,ROW(B1420)-3,FALSE)</f>
        <v>0</v>
      </c>
      <c r="L1420" s="51">
        <f t="shared" si="66"/>
        <v>0</v>
      </c>
      <c r="M1420" s="51">
        <f t="shared" si="65"/>
        <v>0</v>
      </c>
      <c r="N1420" s="51">
        <f t="shared" si="65"/>
        <v>0</v>
      </c>
      <c r="O1420" s="51">
        <f t="shared" si="65"/>
        <v>0</v>
      </c>
      <c r="P1420" s="51">
        <f t="shared" si="65"/>
        <v>0</v>
      </c>
      <c r="Q1420" s="51">
        <f t="shared" si="65"/>
        <v>0</v>
      </c>
      <c r="R1420" s="51">
        <f t="shared" si="65"/>
        <v>0</v>
      </c>
    </row>
    <row r="1421" spans="1:18" x14ac:dyDescent="0.25">
      <c r="A1421" s="17"/>
      <c r="B1421" s="52"/>
      <c r="C1421" s="17"/>
      <c r="D1421" s="17"/>
      <c r="E1421" s="17"/>
      <c r="F1421" s="17"/>
      <c r="G1421" s="17"/>
      <c r="H1421" s="17"/>
      <c r="I1421" s="16">
        <f>IF(B1421&gt;A_Stammdaten!$B$12,0,SUM(C1421,D1421,F1421,G1421)-SUM(E1421,H1421))</f>
        <v>0</v>
      </c>
      <c r="J1421" s="51">
        <f>HLOOKUP(A_Stammdaten!$B$12,$L$4:$R$2504,ROW(B1421)-3,FALSE)+IF(OR(B1421=0,A_Stammdaten!$B$12&lt;B1421),0,I1421*1/20)</f>
        <v>0</v>
      </c>
      <c r="K1421" s="51">
        <f>HLOOKUP(A_Stammdaten!$B$12,$L$4:$R$2504,ROW(B1421)-3,FALSE)</f>
        <v>0</v>
      </c>
      <c r="L1421" s="51">
        <f t="shared" si="66"/>
        <v>0</v>
      </c>
      <c r="M1421" s="51">
        <f t="shared" si="65"/>
        <v>0</v>
      </c>
      <c r="N1421" s="51">
        <f t="shared" si="65"/>
        <v>0</v>
      </c>
      <c r="O1421" s="51">
        <f t="shared" si="65"/>
        <v>0</v>
      </c>
      <c r="P1421" s="51">
        <f t="shared" si="65"/>
        <v>0</v>
      </c>
      <c r="Q1421" s="51">
        <f t="shared" si="65"/>
        <v>0</v>
      </c>
      <c r="R1421" s="51">
        <f t="shared" si="65"/>
        <v>0</v>
      </c>
    </row>
    <row r="1422" spans="1:18" x14ac:dyDescent="0.25">
      <c r="A1422" s="17"/>
      <c r="B1422" s="52"/>
      <c r="C1422" s="17"/>
      <c r="D1422" s="17"/>
      <c r="E1422" s="17"/>
      <c r="F1422" s="17"/>
      <c r="G1422" s="17"/>
      <c r="H1422" s="17"/>
      <c r="I1422" s="16">
        <f>IF(B1422&gt;A_Stammdaten!$B$12,0,SUM(C1422,D1422,F1422,G1422)-SUM(E1422,H1422))</f>
        <v>0</v>
      </c>
      <c r="J1422" s="51">
        <f>HLOOKUP(A_Stammdaten!$B$12,$L$4:$R$2504,ROW(B1422)-3,FALSE)+IF(OR(B1422=0,A_Stammdaten!$B$12&lt;B1422),0,I1422*1/20)</f>
        <v>0</v>
      </c>
      <c r="K1422" s="51">
        <f>HLOOKUP(A_Stammdaten!$B$12,$L$4:$R$2504,ROW(B1422)-3,FALSE)</f>
        <v>0</v>
      </c>
      <c r="L1422" s="51">
        <f t="shared" si="66"/>
        <v>0</v>
      </c>
      <c r="M1422" s="51">
        <f t="shared" si="65"/>
        <v>0</v>
      </c>
      <c r="N1422" s="51">
        <f t="shared" si="65"/>
        <v>0</v>
      </c>
      <c r="O1422" s="51">
        <f t="shared" si="65"/>
        <v>0</v>
      </c>
      <c r="P1422" s="51">
        <f t="shared" si="65"/>
        <v>0</v>
      </c>
      <c r="Q1422" s="51">
        <f t="shared" si="65"/>
        <v>0</v>
      </c>
      <c r="R1422" s="51">
        <f t="shared" si="65"/>
        <v>0</v>
      </c>
    </row>
    <row r="1423" spans="1:18" x14ac:dyDescent="0.25">
      <c r="A1423" s="17"/>
      <c r="B1423" s="52"/>
      <c r="C1423" s="17"/>
      <c r="D1423" s="17"/>
      <c r="E1423" s="17"/>
      <c r="F1423" s="17"/>
      <c r="G1423" s="17"/>
      <c r="H1423" s="17"/>
      <c r="I1423" s="16">
        <f>IF(B1423&gt;A_Stammdaten!$B$12,0,SUM(C1423,D1423,F1423,G1423)-SUM(E1423,H1423))</f>
        <v>0</v>
      </c>
      <c r="J1423" s="51">
        <f>HLOOKUP(A_Stammdaten!$B$12,$L$4:$R$2504,ROW(B1423)-3,FALSE)+IF(OR(B1423=0,A_Stammdaten!$B$12&lt;B1423),0,I1423*1/20)</f>
        <v>0</v>
      </c>
      <c r="K1423" s="51">
        <f>HLOOKUP(A_Stammdaten!$B$12,$L$4:$R$2504,ROW(B1423)-3,FALSE)</f>
        <v>0</v>
      </c>
      <c r="L1423" s="51">
        <f t="shared" si="66"/>
        <v>0</v>
      </c>
      <c r="M1423" s="51">
        <f t="shared" si="65"/>
        <v>0</v>
      </c>
      <c r="N1423" s="51">
        <f t="shared" si="65"/>
        <v>0</v>
      </c>
      <c r="O1423" s="51">
        <f t="shared" si="65"/>
        <v>0</v>
      </c>
      <c r="P1423" s="51">
        <f t="shared" si="65"/>
        <v>0</v>
      </c>
      <c r="Q1423" s="51">
        <f t="shared" si="65"/>
        <v>0</v>
      </c>
      <c r="R1423" s="51">
        <f t="shared" si="65"/>
        <v>0</v>
      </c>
    </row>
    <row r="1424" spans="1:18" x14ac:dyDescent="0.25">
      <c r="A1424" s="17"/>
      <c r="B1424" s="52"/>
      <c r="C1424" s="17"/>
      <c r="D1424" s="17"/>
      <c r="E1424" s="17"/>
      <c r="F1424" s="17"/>
      <c r="G1424" s="17"/>
      <c r="H1424" s="17"/>
      <c r="I1424" s="16">
        <f>IF(B1424&gt;A_Stammdaten!$B$12,0,SUM(C1424,D1424,F1424,G1424)-SUM(E1424,H1424))</f>
        <v>0</v>
      </c>
      <c r="J1424" s="51">
        <f>HLOOKUP(A_Stammdaten!$B$12,$L$4:$R$2504,ROW(B1424)-3,FALSE)+IF(OR(B1424=0,A_Stammdaten!$B$12&lt;B1424),0,I1424*1/20)</f>
        <v>0</v>
      </c>
      <c r="K1424" s="51">
        <f>HLOOKUP(A_Stammdaten!$B$12,$L$4:$R$2504,ROW(B1424)-3,FALSE)</f>
        <v>0</v>
      </c>
      <c r="L1424" s="51">
        <f t="shared" si="66"/>
        <v>0</v>
      </c>
      <c r="M1424" s="51">
        <f t="shared" si="65"/>
        <v>0</v>
      </c>
      <c r="N1424" s="51">
        <f t="shared" si="65"/>
        <v>0</v>
      </c>
      <c r="O1424" s="51">
        <f t="shared" si="65"/>
        <v>0</v>
      </c>
      <c r="P1424" s="51">
        <f t="shared" si="65"/>
        <v>0</v>
      </c>
      <c r="Q1424" s="51">
        <f t="shared" si="65"/>
        <v>0</v>
      </c>
      <c r="R1424" s="51">
        <f t="shared" si="65"/>
        <v>0</v>
      </c>
    </row>
    <row r="1425" spans="1:18" x14ac:dyDescent="0.25">
      <c r="A1425" s="17"/>
      <c r="B1425" s="52"/>
      <c r="C1425" s="17"/>
      <c r="D1425" s="17"/>
      <c r="E1425" s="17"/>
      <c r="F1425" s="17"/>
      <c r="G1425" s="17"/>
      <c r="H1425" s="17"/>
      <c r="I1425" s="16">
        <f>IF(B1425&gt;A_Stammdaten!$B$12,0,SUM(C1425,D1425,F1425,G1425)-SUM(E1425,H1425))</f>
        <v>0</v>
      </c>
      <c r="J1425" s="51">
        <f>HLOOKUP(A_Stammdaten!$B$12,$L$4:$R$2504,ROW(B1425)-3,FALSE)+IF(OR(B1425=0,A_Stammdaten!$B$12&lt;B1425),0,I1425*1/20)</f>
        <v>0</v>
      </c>
      <c r="K1425" s="51">
        <f>HLOOKUP(A_Stammdaten!$B$12,$L$4:$R$2504,ROW(B1425)-3,FALSE)</f>
        <v>0</v>
      </c>
      <c r="L1425" s="51">
        <f t="shared" si="66"/>
        <v>0</v>
      </c>
      <c r="M1425" s="51">
        <f t="shared" si="65"/>
        <v>0</v>
      </c>
      <c r="N1425" s="51">
        <f t="shared" si="65"/>
        <v>0</v>
      </c>
      <c r="O1425" s="51">
        <f t="shared" si="65"/>
        <v>0</v>
      </c>
      <c r="P1425" s="51">
        <f t="shared" si="65"/>
        <v>0</v>
      </c>
      <c r="Q1425" s="51">
        <f t="shared" si="65"/>
        <v>0</v>
      </c>
      <c r="R1425" s="51">
        <f t="shared" si="65"/>
        <v>0</v>
      </c>
    </row>
    <row r="1426" spans="1:18" x14ac:dyDescent="0.25">
      <c r="A1426" s="17"/>
      <c r="B1426" s="52"/>
      <c r="C1426" s="17"/>
      <c r="D1426" s="17"/>
      <c r="E1426" s="17"/>
      <c r="F1426" s="17"/>
      <c r="G1426" s="17"/>
      <c r="H1426" s="17"/>
      <c r="I1426" s="16">
        <f>IF(B1426&gt;A_Stammdaten!$B$12,0,SUM(C1426,D1426,F1426,G1426)-SUM(E1426,H1426))</f>
        <v>0</v>
      </c>
      <c r="J1426" s="51">
        <f>HLOOKUP(A_Stammdaten!$B$12,$L$4:$R$2504,ROW(B1426)-3,FALSE)+IF(OR(B1426=0,A_Stammdaten!$B$12&lt;B1426),0,I1426*1/20)</f>
        <v>0</v>
      </c>
      <c r="K1426" s="51">
        <f>HLOOKUP(A_Stammdaten!$B$12,$L$4:$R$2504,ROW(B1426)-3,FALSE)</f>
        <v>0</v>
      </c>
      <c r="L1426" s="51">
        <f t="shared" si="66"/>
        <v>0</v>
      </c>
      <c r="M1426" s="51">
        <f t="shared" si="65"/>
        <v>0</v>
      </c>
      <c r="N1426" s="51">
        <f t="shared" si="65"/>
        <v>0</v>
      </c>
      <c r="O1426" s="51">
        <f t="shared" si="65"/>
        <v>0</v>
      </c>
      <c r="P1426" s="51">
        <f t="shared" si="65"/>
        <v>0</v>
      </c>
      <c r="Q1426" s="51">
        <f t="shared" si="65"/>
        <v>0</v>
      </c>
      <c r="R1426" s="51">
        <f t="shared" si="65"/>
        <v>0</v>
      </c>
    </row>
    <row r="1427" spans="1:18" x14ac:dyDescent="0.25">
      <c r="A1427" s="17"/>
      <c r="B1427" s="52"/>
      <c r="C1427" s="17"/>
      <c r="D1427" s="17"/>
      <c r="E1427" s="17"/>
      <c r="F1427" s="17"/>
      <c r="G1427" s="17"/>
      <c r="H1427" s="17"/>
      <c r="I1427" s="16">
        <f>IF(B1427&gt;A_Stammdaten!$B$12,0,SUM(C1427,D1427,F1427,G1427)-SUM(E1427,H1427))</f>
        <v>0</v>
      </c>
      <c r="J1427" s="51">
        <f>HLOOKUP(A_Stammdaten!$B$12,$L$4:$R$2504,ROW(B1427)-3,FALSE)+IF(OR(B1427=0,A_Stammdaten!$B$12&lt;B1427),0,I1427*1/20)</f>
        <v>0</v>
      </c>
      <c r="K1427" s="51">
        <f>HLOOKUP(A_Stammdaten!$B$12,$L$4:$R$2504,ROW(B1427)-3,FALSE)</f>
        <v>0</v>
      </c>
      <c r="L1427" s="51">
        <f t="shared" si="66"/>
        <v>0</v>
      </c>
      <c r="M1427" s="51">
        <f t="shared" si="65"/>
        <v>0</v>
      </c>
      <c r="N1427" s="51">
        <f t="shared" si="65"/>
        <v>0</v>
      </c>
      <c r="O1427" s="51">
        <f t="shared" si="65"/>
        <v>0</v>
      </c>
      <c r="P1427" s="51">
        <f t="shared" si="65"/>
        <v>0</v>
      </c>
      <c r="Q1427" s="51">
        <f t="shared" si="65"/>
        <v>0</v>
      </c>
      <c r="R1427" s="51">
        <f t="shared" si="65"/>
        <v>0</v>
      </c>
    </row>
    <row r="1428" spans="1:18" x14ac:dyDescent="0.25">
      <c r="A1428" s="17"/>
      <c r="B1428" s="52"/>
      <c r="C1428" s="17"/>
      <c r="D1428" s="17"/>
      <c r="E1428" s="17"/>
      <c r="F1428" s="17"/>
      <c r="G1428" s="17"/>
      <c r="H1428" s="17"/>
      <c r="I1428" s="16">
        <f>IF(B1428&gt;A_Stammdaten!$B$12,0,SUM(C1428,D1428,F1428,G1428)-SUM(E1428,H1428))</f>
        <v>0</v>
      </c>
      <c r="J1428" s="51">
        <f>HLOOKUP(A_Stammdaten!$B$12,$L$4:$R$2504,ROW(B1428)-3,FALSE)+IF(OR(B1428=0,A_Stammdaten!$B$12&lt;B1428),0,I1428*1/20)</f>
        <v>0</v>
      </c>
      <c r="K1428" s="51">
        <f>HLOOKUP(A_Stammdaten!$B$12,$L$4:$R$2504,ROW(B1428)-3,FALSE)</f>
        <v>0</v>
      </c>
      <c r="L1428" s="51">
        <f t="shared" si="66"/>
        <v>0</v>
      </c>
      <c r="M1428" s="51">
        <f t="shared" si="65"/>
        <v>0</v>
      </c>
      <c r="N1428" s="51">
        <f t="shared" si="65"/>
        <v>0</v>
      </c>
      <c r="O1428" s="51">
        <f t="shared" si="65"/>
        <v>0</v>
      </c>
      <c r="P1428" s="51">
        <f t="shared" si="65"/>
        <v>0</v>
      </c>
      <c r="Q1428" s="51">
        <f t="shared" si="65"/>
        <v>0</v>
      </c>
      <c r="R1428" s="51">
        <f t="shared" si="65"/>
        <v>0</v>
      </c>
    </row>
    <row r="1429" spans="1:18" x14ac:dyDescent="0.25">
      <c r="A1429" s="17"/>
      <c r="B1429" s="52"/>
      <c r="C1429" s="17"/>
      <c r="D1429" s="17"/>
      <c r="E1429" s="17"/>
      <c r="F1429" s="17"/>
      <c r="G1429" s="17"/>
      <c r="H1429" s="17"/>
      <c r="I1429" s="16">
        <f>IF(B1429&gt;A_Stammdaten!$B$12,0,SUM(C1429,D1429,F1429,G1429)-SUM(E1429,H1429))</f>
        <v>0</v>
      </c>
      <c r="J1429" s="51">
        <f>HLOOKUP(A_Stammdaten!$B$12,$L$4:$R$2504,ROW(B1429)-3,FALSE)+IF(OR(B1429=0,A_Stammdaten!$B$12&lt;B1429),0,I1429*1/20)</f>
        <v>0</v>
      </c>
      <c r="K1429" s="51">
        <f>HLOOKUP(A_Stammdaten!$B$12,$L$4:$R$2504,ROW(B1429)-3,FALSE)</f>
        <v>0</v>
      </c>
      <c r="L1429" s="51">
        <f t="shared" si="66"/>
        <v>0</v>
      </c>
      <c r="M1429" s="51">
        <f t="shared" si="65"/>
        <v>0</v>
      </c>
      <c r="N1429" s="51">
        <f t="shared" si="65"/>
        <v>0</v>
      </c>
      <c r="O1429" s="51">
        <f t="shared" si="65"/>
        <v>0</v>
      </c>
      <c r="P1429" s="51">
        <f t="shared" si="65"/>
        <v>0</v>
      </c>
      <c r="Q1429" s="51">
        <f t="shared" si="65"/>
        <v>0</v>
      </c>
      <c r="R1429" s="51">
        <f t="shared" si="65"/>
        <v>0</v>
      </c>
    </row>
    <row r="1430" spans="1:18" x14ac:dyDescent="0.25">
      <c r="A1430" s="17"/>
      <c r="B1430" s="52"/>
      <c r="C1430" s="17"/>
      <c r="D1430" s="17"/>
      <c r="E1430" s="17"/>
      <c r="F1430" s="17"/>
      <c r="G1430" s="17"/>
      <c r="H1430" s="17"/>
      <c r="I1430" s="16">
        <f>IF(B1430&gt;A_Stammdaten!$B$12,0,SUM(C1430,D1430,F1430,G1430)-SUM(E1430,H1430))</f>
        <v>0</v>
      </c>
      <c r="J1430" s="51">
        <f>HLOOKUP(A_Stammdaten!$B$12,$L$4:$R$2504,ROW(B1430)-3,FALSE)+IF(OR(B1430=0,A_Stammdaten!$B$12&lt;B1430),0,I1430*1/20)</f>
        <v>0</v>
      </c>
      <c r="K1430" s="51">
        <f>HLOOKUP(A_Stammdaten!$B$12,$L$4:$R$2504,ROW(B1430)-3,FALSE)</f>
        <v>0</v>
      </c>
      <c r="L1430" s="51">
        <f t="shared" si="66"/>
        <v>0</v>
      </c>
      <c r="M1430" s="51">
        <f t="shared" si="65"/>
        <v>0</v>
      </c>
      <c r="N1430" s="51">
        <f t="shared" si="65"/>
        <v>0</v>
      </c>
      <c r="O1430" s="51">
        <f t="shared" si="65"/>
        <v>0</v>
      </c>
      <c r="P1430" s="51">
        <f t="shared" si="65"/>
        <v>0</v>
      </c>
      <c r="Q1430" s="51">
        <f t="shared" si="65"/>
        <v>0</v>
      </c>
      <c r="R1430" s="51">
        <f t="shared" si="65"/>
        <v>0</v>
      </c>
    </row>
    <row r="1431" spans="1:18" x14ac:dyDescent="0.25">
      <c r="A1431" s="17"/>
      <c r="B1431" s="52"/>
      <c r="C1431" s="17"/>
      <c r="D1431" s="17"/>
      <c r="E1431" s="17"/>
      <c r="F1431" s="17"/>
      <c r="G1431" s="17"/>
      <c r="H1431" s="17"/>
      <c r="I1431" s="16">
        <f>IF(B1431&gt;A_Stammdaten!$B$12,0,SUM(C1431,D1431,F1431,G1431)-SUM(E1431,H1431))</f>
        <v>0</v>
      </c>
      <c r="J1431" s="51">
        <f>HLOOKUP(A_Stammdaten!$B$12,$L$4:$R$2504,ROW(B1431)-3,FALSE)+IF(OR(B1431=0,A_Stammdaten!$B$12&lt;B1431),0,I1431*1/20)</f>
        <v>0</v>
      </c>
      <c r="K1431" s="51">
        <f>HLOOKUP(A_Stammdaten!$B$12,$L$4:$R$2504,ROW(B1431)-3,FALSE)</f>
        <v>0</v>
      </c>
      <c r="L1431" s="51">
        <f t="shared" si="66"/>
        <v>0</v>
      </c>
      <c r="M1431" s="51">
        <f t="shared" si="65"/>
        <v>0</v>
      </c>
      <c r="N1431" s="51">
        <f t="shared" si="65"/>
        <v>0</v>
      </c>
      <c r="O1431" s="51">
        <f t="shared" si="65"/>
        <v>0</v>
      </c>
      <c r="P1431" s="51">
        <f t="shared" si="65"/>
        <v>0</v>
      </c>
      <c r="Q1431" s="51">
        <f t="shared" si="65"/>
        <v>0</v>
      </c>
      <c r="R1431" s="51">
        <f t="shared" si="65"/>
        <v>0</v>
      </c>
    </row>
    <row r="1432" spans="1:18" x14ac:dyDescent="0.25">
      <c r="A1432" s="17"/>
      <c r="B1432" s="52"/>
      <c r="C1432" s="17"/>
      <c r="D1432" s="17"/>
      <c r="E1432" s="17"/>
      <c r="F1432" s="17"/>
      <c r="G1432" s="17"/>
      <c r="H1432" s="17"/>
      <c r="I1432" s="16">
        <f>IF(B1432&gt;A_Stammdaten!$B$12,0,SUM(C1432,D1432,F1432,G1432)-SUM(E1432,H1432))</f>
        <v>0</v>
      </c>
      <c r="J1432" s="51">
        <f>HLOOKUP(A_Stammdaten!$B$12,$L$4:$R$2504,ROW(B1432)-3,FALSE)+IF(OR(B1432=0,A_Stammdaten!$B$12&lt;B1432),0,I1432*1/20)</f>
        <v>0</v>
      </c>
      <c r="K1432" s="51">
        <f>HLOOKUP(A_Stammdaten!$B$12,$L$4:$R$2504,ROW(B1432)-3,FALSE)</f>
        <v>0</v>
      </c>
      <c r="L1432" s="51">
        <f t="shared" si="66"/>
        <v>0</v>
      </c>
      <c r="M1432" s="51">
        <f t="shared" si="65"/>
        <v>0</v>
      </c>
      <c r="N1432" s="51">
        <f t="shared" si="65"/>
        <v>0</v>
      </c>
      <c r="O1432" s="51">
        <f t="shared" si="65"/>
        <v>0</v>
      </c>
      <c r="P1432" s="51">
        <f t="shared" si="65"/>
        <v>0</v>
      </c>
      <c r="Q1432" s="51">
        <f t="shared" si="65"/>
        <v>0</v>
      </c>
      <c r="R1432" s="51">
        <f t="shared" si="65"/>
        <v>0</v>
      </c>
    </row>
    <row r="1433" spans="1:18" x14ac:dyDescent="0.25">
      <c r="A1433" s="17"/>
      <c r="B1433" s="52"/>
      <c r="C1433" s="17"/>
      <c r="D1433" s="17"/>
      <c r="E1433" s="17"/>
      <c r="F1433" s="17"/>
      <c r="G1433" s="17"/>
      <c r="H1433" s="17"/>
      <c r="I1433" s="16">
        <f>IF(B1433&gt;A_Stammdaten!$B$12,0,SUM(C1433,D1433,F1433,G1433)-SUM(E1433,H1433))</f>
        <v>0</v>
      </c>
      <c r="J1433" s="51">
        <f>HLOOKUP(A_Stammdaten!$B$12,$L$4:$R$2504,ROW(B1433)-3,FALSE)+IF(OR(B1433=0,A_Stammdaten!$B$12&lt;B1433),0,I1433*1/20)</f>
        <v>0</v>
      </c>
      <c r="K1433" s="51">
        <f>HLOOKUP(A_Stammdaten!$B$12,$L$4:$R$2504,ROW(B1433)-3,FALSE)</f>
        <v>0</v>
      </c>
      <c r="L1433" s="51">
        <f t="shared" si="66"/>
        <v>0</v>
      </c>
      <c r="M1433" s="51">
        <f t="shared" si="65"/>
        <v>0</v>
      </c>
      <c r="N1433" s="51">
        <f t="shared" si="65"/>
        <v>0</v>
      </c>
      <c r="O1433" s="51">
        <f t="shared" si="65"/>
        <v>0</v>
      </c>
      <c r="P1433" s="51">
        <f t="shared" si="65"/>
        <v>0</v>
      </c>
      <c r="Q1433" s="51">
        <f t="shared" si="65"/>
        <v>0</v>
      </c>
      <c r="R1433" s="51">
        <f t="shared" si="65"/>
        <v>0</v>
      </c>
    </row>
    <row r="1434" spans="1:18" x14ac:dyDescent="0.25">
      <c r="A1434" s="17"/>
      <c r="B1434" s="52"/>
      <c r="C1434" s="17"/>
      <c r="D1434" s="17"/>
      <c r="E1434" s="17"/>
      <c r="F1434" s="17"/>
      <c r="G1434" s="17"/>
      <c r="H1434" s="17"/>
      <c r="I1434" s="16">
        <f>IF(B1434&gt;A_Stammdaten!$B$12,0,SUM(C1434,D1434,F1434,G1434)-SUM(E1434,H1434))</f>
        <v>0</v>
      </c>
      <c r="J1434" s="51">
        <f>HLOOKUP(A_Stammdaten!$B$12,$L$4:$R$2504,ROW(B1434)-3,FALSE)+IF(OR(B1434=0,A_Stammdaten!$B$12&lt;B1434),0,I1434*1/20)</f>
        <v>0</v>
      </c>
      <c r="K1434" s="51">
        <f>HLOOKUP(A_Stammdaten!$B$12,$L$4:$R$2504,ROW(B1434)-3,FALSE)</f>
        <v>0</v>
      </c>
      <c r="L1434" s="51">
        <f t="shared" si="66"/>
        <v>0</v>
      </c>
      <c r="M1434" s="51">
        <f t="shared" si="65"/>
        <v>0</v>
      </c>
      <c r="N1434" s="51">
        <f t="shared" si="65"/>
        <v>0</v>
      </c>
      <c r="O1434" s="51">
        <f t="shared" si="65"/>
        <v>0</v>
      </c>
      <c r="P1434" s="51">
        <f t="shared" si="65"/>
        <v>0</v>
      </c>
      <c r="Q1434" s="51">
        <f t="shared" si="65"/>
        <v>0</v>
      </c>
      <c r="R1434" s="51">
        <f t="shared" si="65"/>
        <v>0</v>
      </c>
    </row>
    <row r="1435" spans="1:18" x14ac:dyDescent="0.25">
      <c r="A1435" s="17"/>
      <c r="B1435" s="52"/>
      <c r="C1435" s="17"/>
      <c r="D1435" s="17"/>
      <c r="E1435" s="17"/>
      <c r="F1435" s="17"/>
      <c r="G1435" s="17"/>
      <c r="H1435" s="17"/>
      <c r="I1435" s="16">
        <f>IF(B1435&gt;A_Stammdaten!$B$12,0,SUM(C1435,D1435,F1435,G1435)-SUM(E1435,H1435))</f>
        <v>0</v>
      </c>
      <c r="J1435" s="51">
        <f>HLOOKUP(A_Stammdaten!$B$12,$L$4:$R$2504,ROW(B1435)-3,FALSE)+IF(OR(B1435=0,A_Stammdaten!$B$12&lt;B1435),0,I1435*1/20)</f>
        <v>0</v>
      </c>
      <c r="K1435" s="51">
        <f>HLOOKUP(A_Stammdaten!$B$12,$L$4:$R$2504,ROW(B1435)-3,FALSE)</f>
        <v>0</v>
      </c>
      <c r="L1435" s="51">
        <f t="shared" si="66"/>
        <v>0</v>
      </c>
      <c r="M1435" s="51">
        <f t="shared" si="65"/>
        <v>0</v>
      </c>
      <c r="N1435" s="51">
        <f t="shared" si="65"/>
        <v>0</v>
      </c>
      <c r="O1435" s="51">
        <f t="shared" si="65"/>
        <v>0</v>
      </c>
      <c r="P1435" s="51">
        <f t="shared" si="65"/>
        <v>0</v>
      </c>
      <c r="Q1435" s="51">
        <f t="shared" si="65"/>
        <v>0</v>
      </c>
      <c r="R1435" s="51">
        <f t="shared" si="65"/>
        <v>0</v>
      </c>
    </row>
    <row r="1436" spans="1:18" x14ac:dyDescent="0.25">
      <c r="A1436" s="17"/>
      <c r="B1436" s="52"/>
      <c r="C1436" s="17"/>
      <c r="D1436" s="17"/>
      <c r="E1436" s="17"/>
      <c r="F1436" s="17"/>
      <c r="G1436" s="17"/>
      <c r="H1436" s="17"/>
      <c r="I1436" s="16">
        <f>IF(B1436&gt;A_Stammdaten!$B$12,0,SUM(C1436,D1436,F1436,G1436)-SUM(E1436,H1436))</f>
        <v>0</v>
      </c>
      <c r="J1436" s="51">
        <f>HLOOKUP(A_Stammdaten!$B$12,$L$4:$R$2504,ROW(B1436)-3,FALSE)+IF(OR(B1436=0,A_Stammdaten!$B$12&lt;B1436),0,I1436*1/20)</f>
        <v>0</v>
      </c>
      <c r="K1436" s="51">
        <f>HLOOKUP(A_Stammdaten!$B$12,$L$4:$R$2504,ROW(B1436)-3,FALSE)</f>
        <v>0</v>
      </c>
      <c r="L1436" s="51">
        <f t="shared" si="66"/>
        <v>0</v>
      </c>
      <c r="M1436" s="51">
        <f t="shared" si="65"/>
        <v>0</v>
      </c>
      <c r="N1436" s="51">
        <f t="shared" si="65"/>
        <v>0</v>
      </c>
      <c r="O1436" s="51">
        <f t="shared" si="65"/>
        <v>0</v>
      </c>
      <c r="P1436" s="51">
        <f t="shared" si="65"/>
        <v>0</v>
      </c>
      <c r="Q1436" s="51">
        <f t="shared" si="65"/>
        <v>0</v>
      </c>
      <c r="R1436" s="51">
        <f t="shared" si="65"/>
        <v>0</v>
      </c>
    </row>
    <row r="1437" spans="1:18" x14ac:dyDescent="0.25">
      <c r="A1437" s="17"/>
      <c r="B1437" s="52"/>
      <c r="C1437" s="17"/>
      <c r="D1437" s="17"/>
      <c r="E1437" s="17"/>
      <c r="F1437" s="17"/>
      <c r="G1437" s="17"/>
      <c r="H1437" s="17"/>
      <c r="I1437" s="16">
        <f>IF(B1437&gt;A_Stammdaten!$B$12,0,SUM(C1437,D1437,F1437,G1437)-SUM(E1437,H1437))</f>
        <v>0</v>
      </c>
      <c r="J1437" s="51">
        <f>HLOOKUP(A_Stammdaten!$B$12,$L$4:$R$2504,ROW(B1437)-3,FALSE)+IF(OR(B1437=0,A_Stammdaten!$B$12&lt;B1437),0,I1437*1/20)</f>
        <v>0</v>
      </c>
      <c r="K1437" s="51">
        <f>HLOOKUP(A_Stammdaten!$B$12,$L$4:$R$2504,ROW(B1437)-3,FALSE)</f>
        <v>0</v>
      </c>
      <c r="L1437" s="51">
        <f t="shared" si="66"/>
        <v>0</v>
      </c>
      <c r="M1437" s="51">
        <f t="shared" si="65"/>
        <v>0</v>
      </c>
      <c r="N1437" s="51">
        <f t="shared" si="65"/>
        <v>0</v>
      </c>
      <c r="O1437" s="51">
        <f t="shared" si="65"/>
        <v>0</v>
      </c>
      <c r="P1437" s="51">
        <f t="shared" si="65"/>
        <v>0</v>
      </c>
      <c r="Q1437" s="51">
        <f t="shared" si="65"/>
        <v>0</v>
      </c>
      <c r="R1437" s="51">
        <f t="shared" si="65"/>
        <v>0</v>
      </c>
    </row>
    <row r="1438" spans="1:18" x14ac:dyDescent="0.25">
      <c r="A1438" s="17"/>
      <c r="B1438" s="52"/>
      <c r="C1438" s="17"/>
      <c r="D1438" s="17"/>
      <c r="E1438" s="17"/>
      <c r="F1438" s="17"/>
      <c r="G1438" s="17"/>
      <c r="H1438" s="17"/>
      <c r="I1438" s="16">
        <f>IF(B1438&gt;A_Stammdaten!$B$12,0,SUM(C1438,D1438,F1438,G1438)-SUM(E1438,H1438))</f>
        <v>0</v>
      </c>
      <c r="J1438" s="51">
        <f>HLOOKUP(A_Stammdaten!$B$12,$L$4:$R$2504,ROW(B1438)-3,FALSE)+IF(OR(B1438=0,A_Stammdaten!$B$12&lt;B1438),0,I1438*1/20)</f>
        <v>0</v>
      </c>
      <c r="K1438" s="51">
        <f>HLOOKUP(A_Stammdaten!$B$12,$L$4:$R$2504,ROW(B1438)-3,FALSE)</f>
        <v>0</v>
      </c>
      <c r="L1438" s="51">
        <f t="shared" si="66"/>
        <v>0</v>
      </c>
      <c r="M1438" s="51">
        <f t="shared" si="65"/>
        <v>0</v>
      </c>
      <c r="N1438" s="51">
        <f t="shared" si="65"/>
        <v>0</v>
      </c>
      <c r="O1438" s="51">
        <f t="shared" si="65"/>
        <v>0</v>
      </c>
      <c r="P1438" s="51">
        <f t="shared" si="65"/>
        <v>0</v>
      </c>
      <c r="Q1438" s="51">
        <f t="shared" si="65"/>
        <v>0</v>
      </c>
      <c r="R1438" s="51">
        <f t="shared" si="65"/>
        <v>0</v>
      </c>
    </row>
    <row r="1439" spans="1:18" x14ac:dyDescent="0.25">
      <c r="A1439" s="17"/>
      <c r="B1439" s="52"/>
      <c r="C1439" s="17"/>
      <c r="D1439" s="17"/>
      <c r="E1439" s="17"/>
      <c r="F1439" s="17"/>
      <c r="G1439" s="17"/>
      <c r="H1439" s="17"/>
      <c r="I1439" s="16">
        <f>IF(B1439&gt;A_Stammdaten!$B$12,0,SUM(C1439,D1439,F1439,G1439)-SUM(E1439,H1439))</f>
        <v>0</v>
      </c>
      <c r="J1439" s="51">
        <f>HLOOKUP(A_Stammdaten!$B$12,$L$4:$R$2504,ROW(B1439)-3,FALSE)+IF(OR(B1439=0,A_Stammdaten!$B$12&lt;B1439),0,I1439*1/20)</f>
        <v>0</v>
      </c>
      <c r="K1439" s="51">
        <f>HLOOKUP(A_Stammdaten!$B$12,$L$4:$R$2504,ROW(B1439)-3,FALSE)</f>
        <v>0</v>
      </c>
      <c r="L1439" s="51">
        <f t="shared" si="66"/>
        <v>0</v>
      </c>
      <c r="M1439" s="51">
        <f t="shared" si="65"/>
        <v>0</v>
      </c>
      <c r="N1439" s="51">
        <f t="shared" si="65"/>
        <v>0</v>
      </c>
      <c r="O1439" s="51">
        <f t="shared" si="65"/>
        <v>0</v>
      </c>
      <c r="P1439" s="51">
        <f t="shared" si="65"/>
        <v>0</v>
      </c>
      <c r="Q1439" s="51">
        <f t="shared" si="65"/>
        <v>0</v>
      </c>
      <c r="R1439" s="51">
        <f t="shared" si="65"/>
        <v>0</v>
      </c>
    </row>
    <row r="1440" spans="1:18" x14ac:dyDescent="0.25">
      <c r="A1440" s="17"/>
      <c r="B1440" s="52"/>
      <c r="C1440" s="17"/>
      <c r="D1440" s="17"/>
      <c r="E1440" s="17"/>
      <c r="F1440" s="17"/>
      <c r="G1440" s="17"/>
      <c r="H1440" s="17"/>
      <c r="I1440" s="16">
        <f>IF(B1440&gt;A_Stammdaten!$B$12,0,SUM(C1440,D1440,F1440,G1440)-SUM(E1440,H1440))</f>
        <v>0</v>
      </c>
      <c r="J1440" s="51">
        <f>HLOOKUP(A_Stammdaten!$B$12,$L$4:$R$2504,ROW(B1440)-3,FALSE)+IF(OR(B1440=0,A_Stammdaten!$B$12&lt;B1440),0,I1440*1/20)</f>
        <v>0</v>
      </c>
      <c r="K1440" s="51">
        <f>HLOOKUP(A_Stammdaten!$B$12,$L$4:$R$2504,ROW(B1440)-3,FALSE)</f>
        <v>0</v>
      </c>
      <c r="L1440" s="51">
        <f t="shared" si="66"/>
        <v>0</v>
      </c>
      <c r="M1440" s="51">
        <f t="shared" si="65"/>
        <v>0</v>
      </c>
      <c r="N1440" s="51">
        <f t="shared" si="65"/>
        <v>0</v>
      </c>
      <c r="O1440" s="51">
        <f t="shared" si="65"/>
        <v>0</v>
      </c>
      <c r="P1440" s="51">
        <f t="shared" si="65"/>
        <v>0</v>
      </c>
      <c r="Q1440" s="51">
        <f t="shared" si="65"/>
        <v>0</v>
      </c>
      <c r="R1440" s="51">
        <f t="shared" si="65"/>
        <v>0</v>
      </c>
    </row>
    <row r="1441" spans="1:18" x14ac:dyDescent="0.25">
      <c r="A1441" s="17"/>
      <c r="B1441" s="52"/>
      <c r="C1441" s="17"/>
      <c r="D1441" s="17"/>
      <c r="E1441" s="17"/>
      <c r="F1441" s="17"/>
      <c r="G1441" s="17"/>
      <c r="H1441" s="17"/>
      <c r="I1441" s="16">
        <f>IF(B1441&gt;A_Stammdaten!$B$12,0,SUM(C1441,D1441,F1441,G1441)-SUM(E1441,H1441))</f>
        <v>0</v>
      </c>
      <c r="J1441" s="51">
        <f>HLOOKUP(A_Stammdaten!$B$12,$L$4:$R$2504,ROW(B1441)-3,FALSE)+IF(OR(B1441=0,A_Stammdaten!$B$12&lt;B1441),0,I1441*1/20)</f>
        <v>0</v>
      </c>
      <c r="K1441" s="51">
        <f>HLOOKUP(A_Stammdaten!$B$12,$L$4:$R$2504,ROW(B1441)-3,FALSE)</f>
        <v>0</v>
      </c>
      <c r="L1441" s="51">
        <f t="shared" si="66"/>
        <v>0</v>
      </c>
      <c r="M1441" s="51">
        <f t="shared" si="65"/>
        <v>0</v>
      </c>
      <c r="N1441" s="51">
        <f t="shared" si="65"/>
        <v>0</v>
      </c>
      <c r="O1441" s="51">
        <f t="shared" si="65"/>
        <v>0</v>
      </c>
      <c r="P1441" s="51">
        <f t="shared" si="65"/>
        <v>0</v>
      </c>
      <c r="Q1441" s="51">
        <f t="shared" si="65"/>
        <v>0</v>
      </c>
      <c r="R1441" s="51">
        <f t="shared" si="65"/>
        <v>0</v>
      </c>
    </row>
    <row r="1442" spans="1:18" x14ac:dyDescent="0.25">
      <c r="A1442" s="17"/>
      <c r="B1442" s="52"/>
      <c r="C1442" s="17"/>
      <c r="D1442" s="17"/>
      <c r="E1442" s="17"/>
      <c r="F1442" s="17"/>
      <c r="G1442" s="17"/>
      <c r="H1442" s="17"/>
      <c r="I1442" s="16">
        <f>IF(B1442&gt;A_Stammdaten!$B$12,0,SUM(C1442,D1442,F1442,G1442)-SUM(E1442,H1442))</f>
        <v>0</v>
      </c>
      <c r="J1442" s="51">
        <f>HLOOKUP(A_Stammdaten!$B$12,$L$4:$R$2504,ROW(B1442)-3,FALSE)+IF(OR(B1442=0,A_Stammdaten!$B$12&lt;B1442),0,I1442*1/20)</f>
        <v>0</v>
      </c>
      <c r="K1442" s="51">
        <f>HLOOKUP(A_Stammdaten!$B$12,$L$4:$R$2504,ROW(B1442)-3,FALSE)</f>
        <v>0</v>
      </c>
      <c r="L1442" s="51">
        <f t="shared" si="66"/>
        <v>0</v>
      </c>
      <c r="M1442" s="51">
        <f t="shared" si="65"/>
        <v>0</v>
      </c>
      <c r="N1442" s="51">
        <f t="shared" si="65"/>
        <v>0</v>
      </c>
      <c r="O1442" s="51">
        <f t="shared" si="65"/>
        <v>0</v>
      </c>
      <c r="P1442" s="51">
        <f t="shared" si="65"/>
        <v>0</v>
      </c>
      <c r="Q1442" s="51">
        <f t="shared" si="65"/>
        <v>0</v>
      </c>
      <c r="R1442" s="51">
        <f t="shared" si="65"/>
        <v>0</v>
      </c>
    </row>
    <row r="1443" spans="1:18" x14ac:dyDescent="0.25">
      <c r="A1443" s="17"/>
      <c r="B1443" s="52"/>
      <c r="C1443" s="17"/>
      <c r="D1443" s="17"/>
      <c r="E1443" s="17"/>
      <c r="F1443" s="17"/>
      <c r="G1443" s="17"/>
      <c r="H1443" s="17"/>
      <c r="I1443" s="16">
        <f>IF(B1443&gt;A_Stammdaten!$B$12,0,SUM(C1443,D1443,F1443,G1443)-SUM(E1443,H1443))</f>
        <v>0</v>
      </c>
      <c r="J1443" s="51">
        <f>HLOOKUP(A_Stammdaten!$B$12,$L$4:$R$2504,ROW(B1443)-3,FALSE)+IF(OR(B1443=0,A_Stammdaten!$B$12&lt;B1443),0,I1443*1/20)</f>
        <v>0</v>
      </c>
      <c r="K1443" s="51">
        <f>HLOOKUP(A_Stammdaten!$B$12,$L$4:$R$2504,ROW(B1443)-3,FALSE)</f>
        <v>0</v>
      </c>
      <c r="L1443" s="51">
        <f t="shared" si="66"/>
        <v>0</v>
      </c>
      <c r="M1443" s="51">
        <f t="shared" si="65"/>
        <v>0</v>
      </c>
      <c r="N1443" s="51">
        <f t="shared" si="65"/>
        <v>0</v>
      </c>
      <c r="O1443" s="51">
        <f t="shared" si="65"/>
        <v>0</v>
      </c>
      <c r="P1443" s="51">
        <f t="shared" si="65"/>
        <v>0</v>
      </c>
      <c r="Q1443" s="51">
        <f t="shared" si="65"/>
        <v>0</v>
      </c>
      <c r="R1443" s="51">
        <f t="shared" si="65"/>
        <v>0</v>
      </c>
    </row>
    <row r="1444" spans="1:18" x14ac:dyDescent="0.25">
      <c r="A1444" s="17"/>
      <c r="B1444" s="52"/>
      <c r="C1444" s="17"/>
      <c r="D1444" s="17"/>
      <c r="E1444" s="17"/>
      <c r="F1444" s="17"/>
      <c r="G1444" s="17"/>
      <c r="H1444" s="17"/>
      <c r="I1444" s="16">
        <f>IF(B1444&gt;A_Stammdaten!$B$12,0,SUM(C1444,D1444,F1444,G1444)-SUM(E1444,H1444))</f>
        <v>0</v>
      </c>
      <c r="J1444" s="51">
        <f>HLOOKUP(A_Stammdaten!$B$12,$L$4:$R$2504,ROW(B1444)-3,FALSE)+IF(OR(B1444=0,A_Stammdaten!$B$12&lt;B1444),0,I1444*1/20)</f>
        <v>0</v>
      </c>
      <c r="K1444" s="51">
        <f>HLOOKUP(A_Stammdaten!$B$12,$L$4:$R$2504,ROW(B1444)-3,FALSE)</f>
        <v>0</v>
      </c>
      <c r="L1444" s="51">
        <f t="shared" si="66"/>
        <v>0</v>
      </c>
      <c r="M1444" s="51">
        <f t="shared" si="65"/>
        <v>0</v>
      </c>
      <c r="N1444" s="51">
        <f t="shared" si="65"/>
        <v>0</v>
      </c>
      <c r="O1444" s="51">
        <f t="shared" si="65"/>
        <v>0</v>
      </c>
      <c r="P1444" s="51">
        <f t="shared" si="65"/>
        <v>0</v>
      </c>
      <c r="Q1444" s="51">
        <f t="shared" si="65"/>
        <v>0</v>
      </c>
      <c r="R1444" s="51">
        <f t="shared" si="65"/>
        <v>0</v>
      </c>
    </row>
    <row r="1445" spans="1:18" x14ac:dyDescent="0.25">
      <c r="A1445" s="17"/>
      <c r="B1445" s="52"/>
      <c r="C1445" s="17"/>
      <c r="D1445" s="17"/>
      <c r="E1445" s="17"/>
      <c r="F1445" s="17"/>
      <c r="G1445" s="17"/>
      <c r="H1445" s="17"/>
      <c r="I1445" s="16">
        <f>IF(B1445&gt;A_Stammdaten!$B$12,0,SUM(C1445,D1445,F1445,G1445)-SUM(E1445,H1445))</f>
        <v>0</v>
      </c>
      <c r="J1445" s="51">
        <f>HLOOKUP(A_Stammdaten!$B$12,$L$4:$R$2504,ROW(B1445)-3,FALSE)+IF(OR(B1445=0,A_Stammdaten!$B$12&lt;B1445),0,I1445*1/20)</f>
        <v>0</v>
      </c>
      <c r="K1445" s="51">
        <f>HLOOKUP(A_Stammdaten!$B$12,$L$4:$R$2504,ROW(B1445)-3,FALSE)</f>
        <v>0</v>
      </c>
      <c r="L1445" s="51">
        <f t="shared" si="66"/>
        <v>0</v>
      </c>
      <c r="M1445" s="51">
        <f t="shared" si="65"/>
        <v>0</v>
      </c>
      <c r="N1445" s="51">
        <f t="shared" si="65"/>
        <v>0</v>
      </c>
      <c r="O1445" s="51">
        <f t="shared" ref="M1445:R1487" si="67">IF(OR($I1445=0,O$4&lt;$B1445,$B1445=0,20-(O$4-$B1445)=0),0,$I1445*(19-(O$4-$B1445))/20)</f>
        <v>0</v>
      </c>
      <c r="P1445" s="51">
        <f t="shared" si="67"/>
        <v>0</v>
      </c>
      <c r="Q1445" s="51">
        <f t="shared" si="67"/>
        <v>0</v>
      </c>
      <c r="R1445" s="51">
        <f t="shared" si="67"/>
        <v>0</v>
      </c>
    </row>
    <row r="1446" spans="1:18" x14ac:dyDescent="0.25">
      <c r="A1446" s="17"/>
      <c r="B1446" s="52"/>
      <c r="C1446" s="17"/>
      <c r="D1446" s="17"/>
      <c r="E1446" s="17"/>
      <c r="F1446" s="17"/>
      <c r="G1446" s="17"/>
      <c r="H1446" s="17"/>
      <c r="I1446" s="16">
        <f>IF(B1446&gt;A_Stammdaten!$B$12,0,SUM(C1446,D1446,F1446,G1446)-SUM(E1446,H1446))</f>
        <v>0</v>
      </c>
      <c r="J1446" s="51">
        <f>HLOOKUP(A_Stammdaten!$B$12,$L$4:$R$2504,ROW(B1446)-3,FALSE)+IF(OR(B1446=0,A_Stammdaten!$B$12&lt;B1446),0,I1446*1/20)</f>
        <v>0</v>
      </c>
      <c r="K1446" s="51">
        <f>HLOOKUP(A_Stammdaten!$B$12,$L$4:$R$2504,ROW(B1446)-3,FALSE)</f>
        <v>0</v>
      </c>
      <c r="L1446" s="51">
        <f t="shared" si="66"/>
        <v>0</v>
      </c>
      <c r="M1446" s="51">
        <f t="shared" si="67"/>
        <v>0</v>
      </c>
      <c r="N1446" s="51">
        <f t="shared" si="67"/>
        <v>0</v>
      </c>
      <c r="O1446" s="51">
        <f t="shared" si="67"/>
        <v>0</v>
      </c>
      <c r="P1446" s="51">
        <f t="shared" si="67"/>
        <v>0</v>
      </c>
      <c r="Q1446" s="51">
        <f t="shared" si="67"/>
        <v>0</v>
      </c>
      <c r="R1446" s="51">
        <f t="shared" si="67"/>
        <v>0</v>
      </c>
    </row>
    <row r="1447" spans="1:18" x14ac:dyDescent="0.25">
      <c r="A1447" s="17"/>
      <c r="B1447" s="52"/>
      <c r="C1447" s="17"/>
      <c r="D1447" s="17"/>
      <c r="E1447" s="17"/>
      <c r="F1447" s="17"/>
      <c r="G1447" s="17"/>
      <c r="H1447" s="17"/>
      <c r="I1447" s="16">
        <f>IF(B1447&gt;A_Stammdaten!$B$12,0,SUM(C1447,D1447,F1447,G1447)-SUM(E1447,H1447))</f>
        <v>0</v>
      </c>
      <c r="J1447" s="51">
        <f>HLOOKUP(A_Stammdaten!$B$12,$L$4:$R$2504,ROW(B1447)-3,FALSE)+IF(OR(B1447=0,A_Stammdaten!$B$12&lt;B1447),0,I1447*1/20)</f>
        <v>0</v>
      </c>
      <c r="K1447" s="51">
        <f>HLOOKUP(A_Stammdaten!$B$12,$L$4:$R$2504,ROW(B1447)-3,FALSE)</f>
        <v>0</v>
      </c>
      <c r="L1447" s="51">
        <f t="shared" si="66"/>
        <v>0</v>
      </c>
      <c r="M1447" s="51">
        <f t="shared" si="67"/>
        <v>0</v>
      </c>
      <c r="N1447" s="51">
        <f t="shared" si="67"/>
        <v>0</v>
      </c>
      <c r="O1447" s="51">
        <f t="shared" si="67"/>
        <v>0</v>
      </c>
      <c r="P1447" s="51">
        <f t="shared" si="67"/>
        <v>0</v>
      </c>
      <c r="Q1447" s="51">
        <f t="shared" si="67"/>
        <v>0</v>
      </c>
      <c r="R1447" s="51">
        <f t="shared" si="67"/>
        <v>0</v>
      </c>
    </row>
    <row r="1448" spans="1:18" x14ac:dyDescent="0.25">
      <c r="A1448" s="17"/>
      <c r="B1448" s="52"/>
      <c r="C1448" s="17"/>
      <c r="D1448" s="17"/>
      <c r="E1448" s="17"/>
      <c r="F1448" s="17"/>
      <c r="G1448" s="17"/>
      <c r="H1448" s="17"/>
      <c r="I1448" s="16">
        <f>IF(B1448&gt;A_Stammdaten!$B$12,0,SUM(C1448,D1448,F1448,G1448)-SUM(E1448,H1448))</f>
        <v>0</v>
      </c>
      <c r="J1448" s="51">
        <f>HLOOKUP(A_Stammdaten!$B$12,$L$4:$R$2504,ROW(B1448)-3,FALSE)+IF(OR(B1448=0,A_Stammdaten!$B$12&lt;B1448),0,I1448*1/20)</f>
        <v>0</v>
      </c>
      <c r="K1448" s="51">
        <f>HLOOKUP(A_Stammdaten!$B$12,$L$4:$R$2504,ROW(B1448)-3,FALSE)</f>
        <v>0</v>
      </c>
      <c r="L1448" s="51">
        <f t="shared" si="66"/>
        <v>0</v>
      </c>
      <c r="M1448" s="51">
        <f t="shared" si="67"/>
        <v>0</v>
      </c>
      <c r="N1448" s="51">
        <f t="shared" si="67"/>
        <v>0</v>
      </c>
      <c r="O1448" s="51">
        <f t="shared" si="67"/>
        <v>0</v>
      </c>
      <c r="P1448" s="51">
        <f t="shared" si="67"/>
        <v>0</v>
      </c>
      <c r="Q1448" s="51">
        <f t="shared" si="67"/>
        <v>0</v>
      </c>
      <c r="R1448" s="51">
        <f t="shared" si="67"/>
        <v>0</v>
      </c>
    </row>
    <row r="1449" spans="1:18" x14ac:dyDescent="0.25">
      <c r="A1449" s="17"/>
      <c r="B1449" s="52"/>
      <c r="C1449" s="17"/>
      <c r="D1449" s="17"/>
      <c r="E1449" s="17"/>
      <c r="F1449" s="17"/>
      <c r="G1449" s="17"/>
      <c r="H1449" s="17"/>
      <c r="I1449" s="16">
        <f>IF(B1449&gt;A_Stammdaten!$B$12,0,SUM(C1449,D1449,F1449,G1449)-SUM(E1449,H1449))</f>
        <v>0</v>
      </c>
      <c r="J1449" s="51">
        <f>HLOOKUP(A_Stammdaten!$B$12,$L$4:$R$2504,ROW(B1449)-3,FALSE)+IF(OR(B1449=0,A_Stammdaten!$B$12&lt;B1449),0,I1449*1/20)</f>
        <v>0</v>
      </c>
      <c r="K1449" s="51">
        <f>HLOOKUP(A_Stammdaten!$B$12,$L$4:$R$2504,ROW(B1449)-3,FALSE)</f>
        <v>0</v>
      </c>
      <c r="L1449" s="51">
        <f t="shared" si="66"/>
        <v>0</v>
      </c>
      <c r="M1449" s="51">
        <f t="shared" si="67"/>
        <v>0</v>
      </c>
      <c r="N1449" s="51">
        <f t="shared" si="67"/>
        <v>0</v>
      </c>
      <c r="O1449" s="51">
        <f t="shared" si="67"/>
        <v>0</v>
      </c>
      <c r="P1449" s="51">
        <f t="shared" si="67"/>
        <v>0</v>
      </c>
      <c r="Q1449" s="51">
        <f t="shared" si="67"/>
        <v>0</v>
      </c>
      <c r="R1449" s="51">
        <f t="shared" si="67"/>
        <v>0</v>
      </c>
    </row>
    <row r="1450" spans="1:18" x14ac:dyDescent="0.25">
      <c r="A1450" s="17"/>
      <c r="B1450" s="52"/>
      <c r="C1450" s="17"/>
      <c r="D1450" s="17"/>
      <c r="E1450" s="17"/>
      <c r="F1450" s="17"/>
      <c r="G1450" s="17"/>
      <c r="H1450" s="17"/>
      <c r="I1450" s="16">
        <f>IF(B1450&gt;A_Stammdaten!$B$12,0,SUM(C1450,D1450,F1450,G1450)-SUM(E1450,H1450))</f>
        <v>0</v>
      </c>
      <c r="J1450" s="51">
        <f>HLOOKUP(A_Stammdaten!$B$12,$L$4:$R$2504,ROW(B1450)-3,FALSE)+IF(OR(B1450=0,A_Stammdaten!$B$12&lt;B1450),0,I1450*1/20)</f>
        <v>0</v>
      </c>
      <c r="K1450" s="51">
        <f>HLOOKUP(A_Stammdaten!$B$12,$L$4:$R$2504,ROW(B1450)-3,FALSE)</f>
        <v>0</v>
      </c>
      <c r="L1450" s="51">
        <f t="shared" si="66"/>
        <v>0</v>
      </c>
      <c r="M1450" s="51">
        <f t="shared" si="67"/>
        <v>0</v>
      </c>
      <c r="N1450" s="51">
        <f t="shared" si="67"/>
        <v>0</v>
      </c>
      <c r="O1450" s="51">
        <f t="shared" si="67"/>
        <v>0</v>
      </c>
      <c r="P1450" s="51">
        <f t="shared" si="67"/>
        <v>0</v>
      </c>
      <c r="Q1450" s="51">
        <f t="shared" si="67"/>
        <v>0</v>
      </c>
      <c r="R1450" s="51">
        <f t="shared" si="67"/>
        <v>0</v>
      </c>
    </row>
    <row r="1451" spans="1:18" x14ac:dyDescent="0.25">
      <c r="A1451" s="17"/>
      <c r="B1451" s="52"/>
      <c r="C1451" s="17"/>
      <c r="D1451" s="17"/>
      <c r="E1451" s="17"/>
      <c r="F1451" s="17"/>
      <c r="G1451" s="17"/>
      <c r="H1451" s="17"/>
      <c r="I1451" s="16">
        <f>IF(B1451&gt;A_Stammdaten!$B$12,0,SUM(C1451,D1451,F1451,G1451)-SUM(E1451,H1451))</f>
        <v>0</v>
      </c>
      <c r="J1451" s="51">
        <f>HLOOKUP(A_Stammdaten!$B$12,$L$4:$R$2504,ROW(B1451)-3,FALSE)+IF(OR(B1451=0,A_Stammdaten!$B$12&lt;B1451),0,I1451*1/20)</f>
        <v>0</v>
      </c>
      <c r="K1451" s="51">
        <f>HLOOKUP(A_Stammdaten!$B$12,$L$4:$R$2504,ROW(B1451)-3,FALSE)</f>
        <v>0</v>
      </c>
      <c r="L1451" s="51">
        <f t="shared" si="66"/>
        <v>0</v>
      </c>
      <c r="M1451" s="51">
        <f t="shared" si="67"/>
        <v>0</v>
      </c>
      <c r="N1451" s="51">
        <f t="shared" si="67"/>
        <v>0</v>
      </c>
      <c r="O1451" s="51">
        <f t="shared" si="67"/>
        <v>0</v>
      </c>
      <c r="P1451" s="51">
        <f t="shared" si="67"/>
        <v>0</v>
      </c>
      <c r="Q1451" s="51">
        <f t="shared" si="67"/>
        <v>0</v>
      </c>
      <c r="R1451" s="51">
        <f t="shared" si="67"/>
        <v>0</v>
      </c>
    </row>
    <row r="1452" spans="1:18" x14ac:dyDescent="0.25">
      <c r="A1452" s="17"/>
      <c r="B1452" s="52"/>
      <c r="C1452" s="17"/>
      <c r="D1452" s="17"/>
      <c r="E1452" s="17"/>
      <c r="F1452" s="17"/>
      <c r="G1452" s="17"/>
      <c r="H1452" s="17"/>
      <c r="I1452" s="16">
        <f>IF(B1452&gt;A_Stammdaten!$B$12,0,SUM(C1452,D1452,F1452,G1452)-SUM(E1452,H1452))</f>
        <v>0</v>
      </c>
      <c r="J1452" s="51">
        <f>HLOOKUP(A_Stammdaten!$B$12,$L$4:$R$2504,ROW(B1452)-3,FALSE)+IF(OR(B1452=0,A_Stammdaten!$B$12&lt;B1452),0,I1452*1/20)</f>
        <v>0</v>
      </c>
      <c r="K1452" s="51">
        <f>HLOOKUP(A_Stammdaten!$B$12,$L$4:$R$2504,ROW(B1452)-3,FALSE)</f>
        <v>0</v>
      </c>
      <c r="L1452" s="51">
        <f t="shared" si="66"/>
        <v>0</v>
      </c>
      <c r="M1452" s="51">
        <f t="shared" si="67"/>
        <v>0</v>
      </c>
      <c r="N1452" s="51">
        <f t="shared" si="67"/>
        <v>0</v>
      </c>
      <c r="O1452" s="51">
        <f t="shared" si="67"/>
        <v>0</v>
      </c>
      <c r="P1452" s="51">
        <f t="shared" si="67"/>
        <v>0</v>
      </c>
      <c r="Q1452" s="51">
        <f t="shared" si="67"/>
        <v>0</v>
      </c>
      <c r="R1452" s="51">
        <f t="shared" si="67"/>
        <v>0</v>
      </c>
    </row>
    <row r="1453" spans="1:18" x14ac:dyDescent="0.25">
      <c r="A1453" s="17"/>
      <c r="B1453" s="52"/>
      <c r="C1453" s="17"/>
      <c r="D1453" s="17"/>
      <c r="E1453" s="17"/>
      <c r="F1453" s="17"/>
      <c r="G1453" s="17"/>
      <c r="H1453" s="17"/>
      <c r="I1453" s="16">
        <f>IF(B1453&gt;A_Stammdaten!$B$12,0,SUM(C1453,D1453,F1453,G1453)-SUM(E1453,H1453))</f>
        <v>0</v>
      </c>
      <c r="J1453" s="51">
        <f>HLOOKUP(A_Stammdaten!$B$12,$L$4:$R$2504,ROW(B1453)-3,FALSE)+IF(OR(B1453=0,A_Stammdaten!$B$12&lt;B1453),0,I1453*1/20)</f>
        <v>0</v>
      </c>
      <c r="K1453" s="51">
        <f>HLOOKUP(A_Stammdaten!$B$12,$L$4:$R$2504,ROW(B1453)-3,FALSE)</f>
        <v>0</v>
      </c>
      <c r="L1453" s="51">
        <f t="shared" si="66"/>
        <v>0</v>
      </c>
      <c r="M1453" s="51">
        <f t="shared" si="67"/>
        <v>0</v>
      </c>
      <c r="N1453" s="51">
        <f t="shared" si="67"/>
        <v>0</v>
      </c>
      <c r="O1453" s="51">
        <f t="shared" si="67"/>
        <v>0</v>
      </c>
      <c r="P1453" s="51">
        <f t="shared" si="67"/>
        <v>0</v>
      </c>
      <c r="Q1453" s="51">
        <f t="shared" si="67"/>
        <v>0</v>
      </c>
      <c r="R1453" s="51">
        <f t="shared" si="67"/>
        <v>0</v>
      </c>
    </row>
    <row r="1454" spans="1:18" x14ac:dyDescent="0.25">
      <c r="A1454" s="17"/>
      <c r="B1454" s="52"/>
      <c r="C1454" s="17"/>
      <c r="D1454" s="17"/>
      <c r="E1454" s="17"/>
      <c r="F1454" s="17"/>
      <c r="G1454" s="17"/>
      <c r="H1454" s="17"/>
      <c r="I1454" s="16">
        <f>IF(B1454&gt;A_Stammdaten!$B$12,0,SUM(C1454,D1454,F1454,G1454)-SUM(E1454,H1454))</f>
        <v>0</v>
      </c>
      <c r="J1454" s="51">
        <f>HLOOKUP(A_Stammdaten!$B$12,$L$4:$R$2504,ROW(B1454)-3,FALSE)+IF(OR(B1454=0,A_Stammdaten!$B$12&lt;B1454),0,I1454*1/20)</f>
        <v>0</v>
      </c>
      <c r="K1454" s="51">
        <f>HLOOKUP(A_Stammdaten!$B$12,$L$4:$R$2504,ROW(B1454)-3,FALSE)</f>
        <v>0</v>
      </c>
      <c r="L1454" s="51">
        <f t="shared" si="66"/>
        <v>0</v>
      </c>
      <c r="M1454" s="51">
        <f t="shared" si="67"/>
        <v>0</v>
      </c>
      <c r="N1454" s="51">
        <f t="shared" si="67"/>
        <v>0</v>
      </c>
      <c r="O1454" s="51">
        <f t="shared" si="67"/>
        <v>0</v>
      </c>
      <c r="P1454" s="51">
        <f t="shared" si="67"/>
        <v>0</v>
      </c>
      <c r="Q1454" s="51">
        <f t="shared" si="67"/>
        <v>0</v>
      </c>
      <c r="R1454" s="51">
        <f t="shared" si="67"/>
        <v>0</v>
      </c>
    </row>
    <row r="1455" spans="1:18" x14ac:dyDescent="0.25">
      <c r="A1455" s="17"/>
      <c r="B1455" s="52"/>
      <c r="C1455" s="17"/>
      <c r="D1455" s="17"/>
      <c r="E1455" s="17"/>
      <c r="F1455" s="17"/>
      <c r="G1455" s="17"/>
      <c r="H1455" s="17"/>
      <c r="I1455" s="16">
        <f>IF(B1455&gt;A_Stammdaten!$B$12,0,SUM(C1455,D1455,F1455,G1455)-SUM(E1455,H1455))</f>
        <v>0</v>
      </c>
      <c r="J1455" s="51">
        <f>HLOOKUP(A_Stammdaten!$B$12,$L$4:$R$2504,ROW(B1455)-3,FALSE)+IF(OR(B1455=0,A_Stammdaten!$B$12&lt;B1455),0,I1455*1/20)</f>
        <v>0</v>
      </c>
      <c r="K1455" s="51">
        <f>HLOOKUP(A_Stammdaten!$B$12,$L$4:$R$2504,ROW(B1455)-3,FALSE)</f>
        <v>0</v>
      </c>
      <c r="L1455" s="51">
        <f t="shared" si="66"/>
        <v>0</v>
      </c>
      <c r="M1455" s="51">
        <f t="shared" si="67"/>
        <v>0</v>
      </c>
      <c r="N1455" s="51">
        <f t="shared" si="67"/>
        <v>0</v>
      </c>
      <c r="O1455" s="51">
        <f t="shared" si="67"/>
        <v>0</v>
      </c>
      <c r="P1455" s="51">
        <f t="shared" si="67"/>
        <v>0</v>
      </c>
      <c r="Q1455" s="51">
        <f t="shared" si="67"/>
        <v>0</v>
      </c>
      <c r="R1455" s="51">
        <f t="shared" si="67"/>
        <v>0</v>
      </c>
    </row>
    <row r="1456" spans="1:18" x14ac:dyDescent="0.25">
      <c r="A1456" s="17"/>
      <c r="B1456" s="52"/>
      <c r="C1456" s="17"/>
      <c r="D1456" s="17"/>
      <c r="E1456" s="17"/>
      <c r="F1456" s="17"/>
      <c r="G1456" s="17"/>
      <c r="H1456" s="17"/>
      <c r="I1456" s="16">
        <f>IF(B1456&gt;A_Stammdaten!$B$12,0,SUM(C1456,D1456,F1456,G1456)-SUM(E1456,H1456))</f>
        <v>0</v>
      </c>
      <c r="J1456" s="51">
        <f>HLOOKUP(A_Stammdaten!$B$12,$L$4:$R$2504,ROW(B1456)-3,FALSE)+IF(OR(B1456=0,A_Stammdaten!$B$12&lt;B1456),0,I1456*1/20)</f>
        <v>0</v>
      </c>
      <c r="K1456" s="51">
        <f>HLOOKUP(A_Stammdaten!$B$12,$L$4:$R$2504,ROW(B1456)-3,FALSE)</f>
        <v>0</v>
      </c>
      <c r="L1456" s="51">
        <f t="shared" si="66"/>
        <v>0</v>
      </c>
      <c r="M1456" s="51">
        <f t="shared" si="67"/>
        <v>0</v>
      </c>
      <c r="N1456" s="51">
        <f t="shared" si="67"/>
        <v>0</v>
      </c>
      <c r="O1456" s="51">
        <f t="shared" si="67"/>
        <v>0</v>
      </c>
      <c r="P1456" s="51">
        <f t="shared" si="67"/>
        <v>0</v>
      </c>
      <c r="Q1456" s="51">
        <f t="shared" si="67"/>
        <v>0</v>
      </c>
      <c r="R1456" s="51">
        <f t="shared" si="67"/>
        <v>0</v>
      </c>
    </row>
    <row r="1457" spans="1:18" x14ac:dyDescent="0.25">
      <c r="A1457" s="17"/>
      <c r="B1457" s="52"/>
      <c r="C1457" s="17"/>
      <c r="D1457" s="17"/>
      <c r="E1457" s="17"/>
      <c r="F1457" s="17"/>
      <c r="G1457" s="17"/>
      <c r="H1457" s="17"/>
      <c r="I1457" s="16">
        <f>IF(B1457&gt;A_Stammdaten!$B$12,0,SUM(C1457,D1457,F1457,G1457)-SUM(E1457,H1457))</f>
        <v>0</v>
      </c>
      <c r="J1457" s="51">
        <f>HLOOKUP(A_Stammdaten!$B$12,$L$4:$R$2504,ROW(B1457)-3,FALSE)+IF(OR(B1457=0,A_Stammdaten!$B$12&lt;B1457),0,I1457*1/20)</f>
        <v>0</v>
      </c>
      <c r="K1457" s="51">
        <f>HLOOKUP(A_Stammdaten!$B$12,$L$4:$R$2504,ROW(B1457)-3,FALSE)</f>
        <v>0</v>
      </c>
      <c r="L1457" s="51">
        <f t="shared" si="66"/>
        <v>0</v>
      </c>
      <c r="M1457" s="51">
        <f t="shared" si="67"/>
        <v>0</v>
      </c>
      <c r="N1457" s="51">
        <f t="shared" si="67"/>
        <v>0</v>
      </c>
      <c r="O1457" s="51">
        <f t="shared" si="67"/>
        <v>0</v>
      </c>
      <c r="P1457" s="51">
        <f t="shared" si="67"/>
        <v>0</v>
      </c>
      <c r="Q1457" s="51">
        <f t="shared" si="67"/>
        <v>0</v>
      </c>
      <c r="R1457" s="51">
        <f t="shared" si="67"/>
        <v>0</v>
      </c>
    </row>
    <row r="1458" spans="1:18" x14ac:dyDescent="0.25">
      <c r="A1458" s="17"/>
      <c r="B1458" s="52"/>
      <c r="C1458" s="17"/>
      <c r="D1458" s="17"/>
      <c r="E1458" s="17"/>
      <c r="F1458" s="17"/>
      <c r="G1458" s="17"/>
      <c r="H1458" s="17"/>
      <c r="I1458" s="16">
        <f>IF(B1458&gt;A_Stammdaten!$B$12,0,SUM(C1458,D1458,F1458,G1458)-SUM(E1458,H1458))</f>
        <v>0</v>
      </c>
      <c r="J1458" s="51">
        <f>HLOOKUP(A_Stammdaten!$B$12,$L$4:$R$2504,ROW(B1458)-3,FALSE)+IF(OR(B1458=0,A_Stammdaten!$B$12&lt;B1458),0,I1458*1/20)</f>
        <v>0</v>
      </c>
      <c r="K1458" s="51">
        <f>HLOOKUP(A_Stammdaten!$B$12,$L$4:$R$2504,ROW(B1458)-3,FALSE)</f>
        <v>0</v>
      </c>
      <c r="L1458" s="51">
        <f t="shared" si="66"/>
        <v>0</v>
      </c>
      <c r="M1458" s="51">
        <f t="shared" si="67"/>
        <v>0</v>
      </c>
      <c r="N1458" s="51">
        <f t="shared" si="67"/>
        <v>0</v>
      </c>
      <c r="O1458" s="51">
        <f t="shared" si="67"/>
        <v>0</v>
      </c>
      <c r="P1458" s="51">
        <f t="shared" si="67"/>
        <v>0</v>
      </c>
      <c r="Q1458" s="51">
        <f t="shared" si="67"/>
        <v>0</v>
      </c>
      <c r="R1458" s="51">
        <f t="shared" si="67"/>
        <v>0</v>
      </c>
    </row>
    <row r="1459" spans="1:18" x14ac:dyDescent="0.25">
      <c r="A1459" s="17"/>
      <c r="B1459" s="52"/>
      <c r="C1459" s="17"/>
      <c r="D1459" s="17"/>
      <c r="E1459" s="17"/>
      <c r="F1459" s="17"/>
      <c r="G1459" s="17"/>
      <c r="H1459" s="17"/>
      <c r="I1459" s="16">
        <f>IF(B1459&gt;A_Stammdaten!$B$12,0,SUM(C1459,D1459,F1459,G1459)-SUM(E1459,H1459))</f>
        <v>0</v>
      </c>
      <c r="J1459" s="51">
        <f>HLOOKUP(A_Stammdaten!$B$12,$L$4:$R$2504,ROW(B1459)-3,FALSE)+IF(OR(B1459=0,A_Stammdaten!$B$12&lt;B1459),0,I1459*1/20)</f>
        <v>0</v>
      </c>
      <c r="K1459" s="51">
        <f>HLOOKUP(A_Stammdaten!$B$12,$L$4:$R$2504,ROW(B1459)-3,FALSE)</f>
        <v>0</v>
      </c>
      <c r="L1459" s="51">
        <f t="shared" si="66"/>
        <v>0</v>
      </c>
      <c r="M1459" s="51">
        <f t="shared" si="67"/>
        <v>0</v>
      </c>
      <c r="N1459" s="51">
        <f t="shared" si="67"/>
        <v>0</v>
      </c>
      <c r="O1459" s="51">
        <f t="shared" si="67"/>
        <v>0</v>
      </c>
      <c r="P1459" s="51">
        <f t="shared" si="67"/>
        <v>0</v>
      </c>
      <c r="Q1459" s="51">
        <f t="shared" si="67"/>
        <v>0</v>
      </c>
      <c r="R1459" s="51">
        <f t="shared" si="67"/>
        <v>0</v>
      </c>
    </row>
    <row r="1460" spans="1:18" x14ac:dyDescent="0.25">
      <c r="A1460" s="17"/>
      <c r="B1460" s="52"/>
      <c r="C1460" s="17"/>
      <c r="D1460" s="17"/>
      <c r="E1460" s="17"/>
      <c r="F1460" s="17"/>
      <c r="G1460" s="17"/>
      <c r="H1460" s="17"/>
      <c r="I1460" s="16">
        <f>IF(B1460&gt;A_Stammdaten!$B$12,0,SUM(C1460,D1460,F1460,G1460)-SUM(E1460,H1460))</f>
        <v>0</v>
      </c>
      <c r="J1460" s="51">
        <f>HLOOKUP(A_Stammdaten!$B$12,$L$4:$R$2504,ROW(B1460)-3,FALSE)+IF(OR(B1460=0,A_Stammdaten!$B$12&lt;B1460),0,I1460*1/20)</f>
        <v>0</v>
      </c>
      <c r="K1460" s="51">
        <f>HLOOKUP(A_Stammdaten!$B$12,$L$4:$R$2504,ROW(B1460)-3,FALSE)</f>
        <v>0</v>
      </c>
      <c r="L1460" s="51">
        <f t="shared" si="66"/>
        <v>0</v>
      </c>
      <c r="M1460" s="51">
        <f t="shared" si="67"/>
        <v>0</v>
      </c>
      <c r="N1460" s="51">
        <f t="shared" si="67"/>
        <v>0</v>
      </c>
      <c r="O1460" s="51">
        <f t="shared" si="67"/>
        <v>0</v>
      </c>
      <c r="P1460" s="51">
        <f t="shared" si="67"/>
        <v>0</v>
      </c>
      <c r="Q1460" s="51">
        <f t="shared" si="67"/>
        <v>0</v>
      </c>
      <c r="R1460" s="51">
        <f t="shared" si="67"/>
        <v>0</v>
      </c>
    </row>
    <row r="1461" spans="1:18" x14ac:dyDescent="0.25">
      <c r="A1461" s="17"/>
      <c r="B1461" s="52"/>
      <c r="C1461" s="17"/>
      <c r="D1461" s="17"/>
      <c r="E1461" s="17"/>
      <c r="F1461" s="17"/>
      <c r="G1461" s="17"/>
      <c r="H1461" s="17"/>
      <c r="I1461" s="16">
        <f>IF(B1461&gt;A_Stammdaten!$B$12,0,SUM(C1461,D1461,F1461,G1461)-SUM(E1461,H1461))</f>
        <v>0</v>
      </c>
      <c r="J1461" s="51">
        <f>HLOOKUP(A_Stammdaten!$B$12,$L$4:$R$2504,ROW(B1461)-3,FALSE)+IF(OR(B1461=0,A_Stammdaten!$B$12&lt;B1461),0,I1461*1/20)</f>
        <v>0</v>
      </c>
      <c r="K1461" s="51">
        <f>HLOOKUP(A_Stammdaten!$B$12,$L$4:$R$2504,ROW(B1461)-3,FALSE)</f>
        <v>0</v>
      </c>
      <c r="L1461" s="51">
        <f t="shared" si="66"/>
        <v>0</v>
      </c>
      <c r="M1461" s="51">
        <f t="shared" si="67"/>
        <v>0</v>
      </c>
      <c r="N1461" s="51">
        <f t="shared" si="67"/>
        <v>0</v>
      </c>
      <c r="O1461" s="51">
        <f t="shared" si="67"/>
        <v>0</v>
      </c>
      <c r="P1461" s="51">
        <f t="shared" si="67"/>
        <v>0</v>
      </c>
      <c r="Q1461" s="51">
        <f t="shared" si="67"/>
        <v>0</v>
      </c>
      <c r="R1461" s="51">
        <f t="shared" si="67"/>
        <v>0</v>
      </c>
    </row>
    <row r="1462" spans="1:18" x14ac:dyDescent="0.25">
      <c r="A1462" s="17"/>
      <c r="B1462" s="52"/>
      <c r="C1462" s="17"/>
      <c r="D1462" s="17"/>
      <c r="E1462" s="17"/>
      <c r="F1462" s="17"/>
      <c r="G1462" s="17"/>
      <c r="H1462" s="17"/>
      <c r="I1462" s="16">
        <f>IF(B1462&gt;A_Stammdaten!$B$12,0,SUM(C1462,D1462,F1462,G1462)-SUM(E1462,H1462))</f>
        <v>0</v>
      </c>
      <c r="J1462" s="51">
        <f>HLOOKUP(A_Stammdaten!$B$12,$L$4:$R$2504,ROW(B1462)-3,FALSE)+IF(OR(B1462=0,A_Stammdaten!$B$12&lt;B1462),0,I1462*1/20)</f>
        <v>0</v>
      </c>
      <c r="K1462" s="51">
        <f>HLOOKUP(A_Stammdaten!$B$12,$L$4:$R$2504,ROW(B1462)-3,FALSE)</f>
        <v>0</v>
      </c>
      <c r="L1462" s="51">
        <f t="shared" si="66"/>
        <v>0</v>
      </c>
      <c r="M1462" s="51">
        <f t="shared" si="67"/>
        <v>0</v>
      </c>
      <c r="N1462" s="51">
        <f t="shared" si="67"/>
        <v>0</v>
      </c>
      <c r="O1462" s="51">
        <f t="shared" si="67"/>
        <v>0</v>
      </c>
      <c r="P1462" s="51">
        <f t="shared" si="67"/>
        <v>0</v>
      </c>
      <c r="Q1462" s="51">
        <f t="shared" si="67"/>
        <v>0</v>
      </c>
      <c r="R1462" s="51">
        <f t="shared" si="67"/>
        <v>0</v>
      </c>
    </row>
    <row r="1463" spans="1:18" x14ac:dyDescent="0.25">
      <c r="A1463" s="17"/>
      <c r="B1463" s="52"/>
      <c r="C1463" s="17"/>
      <c r="D1463" s="17"/>
      <c r="E1463" s="17"/>
      <c r="F1463" s="17"/>
      <c r="G1463" s="17"/>
      <c r="H1463" s="17"/>
      <c r="I1463" s="16">
        <f>IF(B1463&gt;A_Stammdaten!$B$12,0,SUM(C1463,D1463,F1463,G1463)-SUM(E1463,H1463))</f>
        <v>0</v>
      </c>
      <c r="J1463" s="51">
        <f>HLOOKUP(A_Stammdaten!$B$12,$L$4:$R$2504,ROW(B1463)-3,FALSE)+IF(OR(B1463=0,A_Stammdaten!$B$12&lt;B1463),0,I1463*1/20)</f>
        <v>0</v>
      </c>
      <c r="K1463" s="51">
        <f>HLOOKUP(A_Stammdaten!$B$12,$L$4:$R$2504,ROW(B1463)-3,FALSE)</f>
        <v>0</v>
      </c>
      <c r="L1463" s="51">
        <f t="shared" si="66"/>
        <v>0</v>
      </c>
      <c r="M1463" s="51">
        <f t="shared" si="67"/>
        <v>0</v>
      </c>
      <c r="N1463" s="51">
        <f t="shared" si="67"/>
        <v>0</v>
      </c>
      <c r="O1463" s="51">
        <f t="shared" si="67"/>
        <v>0</v>
      </c>
      <c r="P1463" s="51">
        <f t="shared" si="67"/>
        <v>0</v>
      </c>
      <c r="Q1463" s="51">
        <f t="shared" si="67"/>
        <v>0</v>
      </c>
      <c r="R1463" s="51">
        <f t="shared" si="67"/>
        <v>0</v>
      </c>
    </row>
    <row r="1464" spans="1:18" x14ac:dyDescent="0.25">
      <c r="A1464" s="17"/>
      <c r="B1464" s="52"/>
      <c r="C1464" s="17"/>
      <c r="D1464" s="17"/>
      <c r="E1464" s="17"/>
      <c r="F1464" s="17"/>
      <c r="G1464" s="17"/>
      <c r="H1464" s="17"/>
      <c r="I1464" s="16">
        <f>IF(B1464&gt;A_Stammdaten!$B$12,0,SUM(C1464,D1464,F1464,G1464)-SUM(E1464,H1464))</f>
        <v>0</v>
      </c>
      <c r="J1464" s="51">
        <f>HLOOKUP(A_Stammdaten!$B$12,$L$4:$R$2504,ROW(B1464)-3,FALSE)+IF(OR(B1464=0,A_Stammdaten!$B$12&lt;B1464),0,I1464*1/20)</f>
        <v>0</v>
      </c>
      <c r="K1464" s="51">
        <f>HLOOKUP(A_Stammdaten!$B$12,$L$4:$R$2504,ROW(B1464)-3,FALSE)</f>
        <v>0</v>
      </c>
      <c r="L1464" s="51">
        <f t="shared" si="66"/>
        <v>0</v>
      </c>
      <c r="M1464" s="51">
        <f t="shared" si="67"/>
        <v>0</v>
      </c>
      <c r="N1464" s="51">
        <f t="shared" si="67"/>
        <v>0</v>
      </c>
      <c r="O1464" s="51">
        <f t="shared" si="67"/>
        <v>0</v>
      </c>
      <c r="P1464" s="51">
        <f t="shared" si="67"/>
        <v>0</v>
      </c>
      <c r="Q1464" s="51">
        <f t="shared" si="67"/>
        <v>0</v>
      </c>
      <c r="R1464" s="51">
        <f t="shared" si="67"/>
        <v>0</v>
      </c>
    </row>
    <row r="1465" spans="1:18" x14ac:dyDescent="0.25">
      <c r="A1465" s="17"/>
      <c r="B1465" s="52"/>
      <c r="C1465" s="17"/>
      <c r="D1465" s="17"/>
      <c r="E1465" s="17"/>
      <c r="F1465" s="17"/>
      <c r="G1465" s="17"/>
      <c r="H1465" s="17"/>
      <c r="I1465" s="16">
        <f>IF(B1465&gt;A_Stammdaten!$B$12,0,SUM(C1465,D1465,F1465,G1465)-SUM(E1465,H1465))</f>
        <v>0</v>
      </c>
      <c r="J1465" s="51">
        <f>HLOOKUP(A_Stammdaten!$B$12,$L$4:$R$2504,ROW(B1465)-3,FALSE)+IF(OR(B1465=0,A_Stammdaten!$B$12&lt;B1465),0,I1465*1/20)</f>
        <v>0</v>
      </c>
      <c r="K1465" s="51">
        <f>HLOOKUP(A_Stammdaten!$B$12,$L$4:$R$2504,ROW(B1465)-3,FALSE)</f>
        <v>0</v>
      </c>
      <c r="L1465" s="51">
        <f t="shared" si="66"/>
        <v>0</v>
      </c>
      <c r="M1465" s="51">
        <f t="shared" si="67"/>
        <v>0</v>
      </c>
      <c r="N1465" s="51">
        <f t="shared" si="67"/>
        <v>0</v>
      </c>
      <c r="O1465" s="51">
        <f t="shared" si="67"/>
        <v>0</v>
      </c>
      <c r="P1465" s="51">
        <f t="shared" si="67"/>
        <v>0</v>
      </c>
      <c r="Q1465" s="51">
        <f t="shared" si="67"/>
        <v>0</v>
      </c>
      <c r="R1465" s="51">
        <f t="shared" si="67"/>
        <v>0</v>
      </c>
    </row>
    <row r="1466" spans="1:18" x14ac:dyDescent="0.25">
      <c r="A1466" s="17"/>
      <c r="B1466" s="52"/>
      <c r="C1466" s="17"/>
      <c r="D1466" s="17"/>
      <c r="E1466" s="17"/>
      <c r="F1466" s="17"/>
      <c r="G1466" s="17"/>
      <c r="H1466" s="17"/>
      <c r="I1466" s="16">
        <f>IF(B1466&gt;A_Stammdaten!$B$12,0,SUM(C1466,D1466,F1466,G1466)-SUM(E1466,H1466))</f>
        <v>0</v>
      </c>
      <c r="J1466" s="51">
        <f>HLOOKUP(A_Stammdaten!$B$12,$L$4:$R$2504,ROW(B1466)-3,FALSE)+IF(OR(B1466=0,A_Stammdaten!$B$12&lt;B1466),0,I1466*1/20)</f>
        <v>0</v>
      </c>
      <c r="K1466" s="51">
        <f>HLOOKUP(A_Stammdaten!$B$12,$L$4:$R$2504,ROW(B1466)-3,FALSE)</f>
        <v>0</v>
      </c>
      <c r="L1466" s="51">
        <f t="shared" si="66"/>
        <v>0</v>
      </c>
      <c r="M1466" s="51">
        <f t="shared" si="67"/>
        <v>0</v>
      </c>
      <c r="N1466" s="51">
        <f t="shared" si="67"/>
        <v>0</v>
      </c>
      <c r="O1466" s="51">
        <f t="shared" si="67"/>
        <v>0</v>
      </c>
      <c r="P1466" s="51">
        <f t="shared" si="67"/>
        <v>0</v>
      </c>
      <c r="Q1466" s="51">
        <f t="shared" si="67"/>
        <v>0</v>
      </c>
      <c r="R1466" s="51">
        <f t="shared" si="67"/>
        <v>0</v>
      </c>
    </row>
    <row r="1467" spans="1:18" x14ac:dyDescent="0.25">
      <c r="A1467" s="17"/>
      <c r="B1467" s="52"/>
      <c r="C1467" s="17"/>
      <c r="D1467" s="17"/>
      <c r="E1467" s="17"/>
      <c r="F1467" s="17"/>
      <c r="G1467" s="17"/>
      <c r="H1467" s="17"/>
      <c r="I1467" s="16">
        <f>IF(B1467&gt;A_Stammdaten!$B$12,0,SUM(C1467,D1467,F1467,G1467)-SUM(E1467,H1467))</f>
        <v>0</v>
      </c>
      <c r="J1467" s="51">
        <f>HLOOKUP(A_Stammdaten!$B$12,$L$4:$R$2504,ROW(B1467)-3,FALSE)+IF(OR(B1467=0,A_Stammdaten!$B$12&lt;B1467),0,I1467*1/20)</f>
        <v>0</v>
      </c>
      <c r="K1467" s="51">
        <f>HLOOKUP(A_Stammdaten!$B$12,$L$4:$R$2504,ROW(B1467)-3,FALSE)</f>
        <v>0</v>
      </c>
      <c r="L1467" s="51">
        <f t="shared" si="66"/>
        <v>0</v>
      </c>
      <c r="M1467" s="51">
        <f t="shared" si="67"/>
        <v>0</v>
      </c>
      <c r="N1467" s="51">
        <f t="shared" si="67"/>
        <v>0</v>
      </c>
      <c r="O1467" s="51">
        <f t="shared" si="67"/>
        <v>0</v>
      </c>
      <c r="P1467" s="51">
        <f t="shared" si="67"/>
        <v>0</v>
      </c>
      <c r="Q1467" s="51">
        <f t="shared" si="67"/>
        <v>0</v>
      </c>
      <c r="R1467" s="51">
        <f t="shared" si="67"/>
        <v>0</v>
      </c>
    </row>
    <row r="1468" spans="1:18" x14ac:dyDescent="0.25">
      <c r="A1468" s="17"/>
      <c r="B1468" s="52"/>
      <c r="C1468" s="17"/>
      <c r="D1468" s="17"/>
      <c r="E1468" s="17"/>
      <c r="F1468" s="17"/>
      <c r="G1468" s="17"/>
      <c r="H1468" s="17"/>
      <c r="I1468" s="16">
        <f>IF(B1468&gt;A_Stammdaten!$B$12,0,SUM(C1468,D1468,F1468,G1468)-SUM(E1468,H1468))</f>
        <v>0</v>
      </c>
      <c r="J1468" s="51">
        <f>HLOOKUP(A_Stammdaten!$B$12,$L$4:$R$2504,ROW(B1468)-3,FALSE)+IF(OR(B1468=0,A_Stammdaten!$B$12&lt;B1468),0,I1468*1/20)</f>
        <v>0</v>
      </c>
      <c r="K1468" s="51">
        <f>HLOOKUP(A_Stammdaten!$B$12,$L$4:$R$2504,ROW(B1468)-3,FALSE)</f>
        <v>0</v>
      </c>
      <c r="L1468" s="51">
        <f t="shared" si="66"/>
        <v>0</v>
      </c>
      <c r="M1468" s="51">
        <f t="shared" si="67"/>
        <v>0</v>
      </c>
      <c r="N1468" s="51">
        <f t="shared" si="67"/>
        <v>0</v>
      </c>
      <c r="O1468" s="51">
        <f t="shared" si="67"/>
        <v>0</v>
      </c>
      <c r="P1468" s="51">
        <f t="shared" si="67"/>
        <v>0</v>
      </c>
      <c r="Q1468" s="51">
        <f t="shared" si="67"/>
        <v>0</v>
      </c>
      <c r="R1468" s="51">
        <f t="shared" si="67"/>
        <v>0</v>
      </c>
    </row>
    <row r="1469" spans="1:18" x14ac:dyDescent="0.25">
      <c r="A1469" s="17"/>
      <c r="B1469" s="52"/>
      <c r="C1469" s="17"/>
      <c r="D1469" s="17"/>
      <c r="E1469" s="17"/>
      <c r="F1469" s="17"/>
      <c r="G1469" s="17"/>
      <c r="H1469" s="17"/>
      <c r="I1469" s="16">
        <f>IF(B1469&gt;A_Stammdaten!$B$12,0,SUM(C1469,D1469,F1469,G1469)-SUM(E1469,H1469))</f>
        <v>0</v>
      </c>
      <c r="J1469" s="51">
        <f>HLOOKUP(A_Stammdaten!$B$12,$L$4:$R$2504,ROW(B1469)-3,FALSE)+IF(OR(B1469=0,A_Stammdaten!$B$12&lt;B1469),0,I1469*1/20)</f>
        <v>0</v>
      </c>
      <c r="K1469" s="51">
        <f>HLOOKUP(A_Stammdaten!$B$12,$L$4:$R$2504,ROW(B1469)-3,FALSE)</f>
        <v>0</v>
      </c>
      <c r="L1469" s="51">
        <f t="shared" si="66"/>
        <v>0</v>
      </c>
      <c r="M1469" s="51">
        <f t="shared" si="67"/>
        <v>0</v>
      </c>
      <c r="N1469" s="51">
        <f t="shared" si="67"/>
        <v>0</v>
      </c>
      <c r="O1469" s="51">
        <f t="shared" si="67"/>
        <v>0</v>
      </c>
      <c r="P1469" s="51">
        <f t="shared" si="67"/>
        <v>0</v>
      </c>
      <c r="Q1469" s="51">
        <f t="shared" si="67"/>
        <v>0</v>
      </c>
      <c r="R1469" s="51">
        <f t="shared" si="67"/>
        <v>0</v>
      </c>
    </row>
    <row r="1470" spans="1:18" x14ac:dyDescent="0.25">
      <c r="A1470" s="17"/>
      <c r="B1470" s="52"/>
      <c r="C1470" s="17"/>
      <c r="D1470" s="17"/>
      <c r="E1470" s="17"/>
      <c r="F1470" s="17"/>
      <c r="G1470" s="17"/>
      <c r="H1470" s="17"/>
      <c r="I1470" s="16">
        <f>IF(B1470&gt;A_Stammdaten!$B$12,0,SUM(C1470,D1470,F1470,G1470)-SUM(E1470,H1470))</f>
        <v>0</v>
      </c>
      <c r="J1470" s="51">
        <f>HLOOKUP(A_Stammdaten!$B$12,$L$4:$R$2504,ROW(B1470)-3,FALSE)+IF(OR(B1470=0,A_Stammdaten!$B$12&lt;B1470),0,I1470*1/20)</f>
        <v>0</v>
      </c>
      <c r="K1470" s="51">
        <f>HLOOKUP(A_Stammdaten!$B$12,$L$4:$R$2504,ROW(B1470)-3,FALSE)</f>
        <v>0</v>
      </c>
      <c r="L1470" s="51">
        <f t="shared" si="66"/>
        <v>0</v>
      </c>
      <c r="M1470" s="51">
        <f t="shared" si="67"/>
        <v>0</v>
      </c>
      <c r="N1470" s="51">
        <f t="shared" si="67"/>
        <v>0</v>
      </c>
      <c r="O1470" s="51">
        <f t="shared" si="67"/>
        <v>0</v>
      </c>
      <c r="P1470" s="51">
        <f t="shared" si="67"/>
        <v>0</v>
      </c>
      <c r="Q1470" s="51">
        <f t="shared" si="67"/>
        <v>0</v>
      </c>
      <c r="R1470" s="51">
        <f t="shared" si="67"/>
        <v>0</v>
      </c>
    </row>
    <row r="1471" spans="1:18" x14ac:dyDescent="0.25">
      <c r="A1471" s="17"/>
      <c r="B1471" s="52"/>
      <c r="C1471" s="17"/>
      <c r="D1471" s="17"/>
      <c r="E1471" s="17"/>
      <c r="F1471" s="17"/>
      <c r="G1471" s="17"/>
      <c r="H1471" s="17"/>
      <c r="I1471" s="16">
        <f>IF(B1471&gt;A_Stammdaten!$B$12,0,SUM(C1471,D1471,F1471,G1471)-SUM(E1471,H1471))</f>
        <v>0</v>
      </c>
      <c r="J1471" s="51">
        <f>HLOOKUP(A_Stammdaten!$B$12,$L$4:$R$2504,ROW(B1471)-3,FALSE)+IF(OR(B1471=0,A_Stammdaten!$B$12&lt;B1471),0,I1471*1/20)</f>
        <v>0</v>
      </c>
      <c r="K1471" s="51">
        <f>HLOOKUP(A_Stammdaten!$B$12,$L$4:$R$2504,ROW(B1471)-3,FALSE)</f>
        <v>0</v>
      </c>
      <c r="L1471" s="51">
        <f t="shared" si="66"/>
        <v>0</v>
      </c>
      <c r="M1471" s="51">
        <f t="shared" si="67"/>
        <v>0</v>
      </c>
      <c r="N1471" s="51">
        <f t="shared" si="67"/>
        <v>0</v>
      </c>
      <c r="O1471" s="51">
        <f t="shared" si="67"/>
        <v>0</v>
      </c>
      <c r="P1471" s="51">
        <f t="shared" si="67"/>
        <v>0</v>
      </c>
      <c r="Q1471" s="51">
        <f t="shared" si="67"/>
        <v>0</v>
      </c>
      <c r="R1471" s="51">
        <f t="shared" si="67"/>
        <v>0</v>
      </c>
    </row>
    <row r="1472" spans="1:18" x14ac:dyDescent="0.25">
      <c r="A1472" s="17"/>
      <c r="B1472" s="52"/>
      <c r="C1472" s="17"/>
      <c r="D1472" s="17"/>
      <c r="E1472" s="17"/>
      <c r="F1472" s="17"/>
      <c r="G1472" s="17"/>
      <c r="H1472" s="17"/>
      <c r="I1472" s="16">
        <f>IF(B1472&gt;A_Stammdaten!$B$12,0,SUM(C1472,D1472,F1472,G1472)-SUM(E1472,H1472))</f>
        <v>0</v>
      </c>
      <c r="J1472" s="51">
        <f>HLOOKUP(A_Stammdaten!$B$12,$L$4:$R$2504,ROW(B1472)-3,FALSE)+IF(OR(B1472=0,A_Stammdaten!$B$12&lt;B1472),0,I1472*1/20)</f>
        <v>0</v>
      </c>
      <c r="K1472" s="51">
        <f>HLOOKUP(A_Stammdaten!$B$12,$L$4:$R$2504,ROW(B1472)-3,FALSE)</f>
        <v>0</v>
      </c>
      <c r="L1472" s="51">
        <f t="shared" ref="L1472:L1535" si="68">IF(OR($I1472=0,L$4&lt;$B1472,$B1472=0,20-(L$4-$B1472)=0),0,$I1472*(19-(L$4-$B1472))/20)</f>
        <v>0</v>
      </c>
      <c r="M1472" s="51">
        <f t="shared" si="67"/>
        <v>0</v>
      </c>
      <c r="N1472" s="51">
        <f t="shared" si="67"/>
        <v>0</v>
      </c>
      <c r="O1472" s="51">
        <f t="shared" si="67"/>
        <v>0</v>
      </c>
      <c r="P1472" s="51">
        <f t="shared" si="67"/>
        <v>0</v>
      </c>
      <c r="Q1472" s="51">
        <f t="shared" si="67"/>
        <v>0</v>
      </c>
      <c r="R1472" s="51">
        <f t="shared" si="67"/>
        <v>0</v>
      </c>
    </row>
    <row r="1473" spans="1:18" x14ac:dyDescent="0.25">
      <c r="A1473" s="17"/>
      <c r="B1473" s="52"/>
      <c r="C1473" s="17"/>
      <c r="D1473" s="17"/>
      <c r="E1473" s="17"/>
      <c r="F1473" s="17"/>
      <c r="G1473" s="17"/>
      <c r="H1473" s="17"/>
      <c r="I1473" s="16">
        <f>IF(B1473&gt;A_Stammdaten!$B$12,0,SUM(C1473,D1473,F1473,G1473)-SUM(E1473,H1473))</f>
        <v>0</v>
      </c>
      <c r="J1473" s="51">
        <f>HLOOKUP(A_Stammdaten!$B$12,$L$4:$R$2504,ROW(B1473)-3,FALSE)+IF(OR(B1473=0,A_Stammdaten!$B$12&lt;B1473),0,I1473*1/20)</f>
        <v>0</v>
      </c>
      <c r="K1473" s="51">
        <f>HLOOKUP(A_Stammdaten!$B$12,$L$4:$R$2504,ROW(B1473)-3,FALSE)</f>
        <v>0</v>
      </c>
      <c r="L1473" s="51">
        <f t="shared" si="68"/>
        <v>0</v>
      </c>
      <c r="M1473" s="51">
        <f t="shared" si="67"/>
        <v>0</v>
      </c>
      <c r="N1473" s="51">
        <f t="shared" si="67"/>
        <v>0</v>
      </c>
      <c r="O1473" s="51">
        <f t="shared" si="67"/>
        <v>0</v>
      </c>
      <c r="P1473" s="51">
        <f t="shared" si="67"/>
        <v>0</v>
      </c>
      <c r="Q1473" s="51">
        <f t="shared" si="67"/>
        <v>0</v>
      </c>
      <c r="R1473" s="51">
        <f t="shared" si="67"/>
        <v>0</v>
      </c>
    </row>
    <row r="1474" spans="1:18" x14ac:dyDescent="0.25">
      <c r="A1474" s="17"/>
      <c r="B1474" s="52"/>
      <c r="C1474" s="17"/>
      <c r="D1474" s="17"/>
      <c r="E1474" s="17"/>
      <c r="F1474" s="17"/>
      <c r="G1474" s="17"/>
      <c r="H1474" s="17"/>
      <c r="I1474" s="16">
        <f>IF(B1474&gt;A_Stammdaten!$B$12,0,SUM(C1474,D1474,F1474,G1474)-SUM(E1474,H1474))</f>
        <v>0</v>
      </c>
      <c r="J1474" s="51">
        <f>HLOOKUP(A_Stammdaten!$B$12,$L$4:$R$2504,ROW(B1474)-3,FALSE)+IF(OR(B1474=0,A_Stammdaten!$B$12&lt;B1474),0,I1474*1/20)</f>
        <v>0</v>
      </c>
      <c r="K1474" s="51">
        <f>HLOOKUP(A_Stammdaten!$B$12,$L$4:$R$2504,ROW(B1474)-3,FALSE)</f>
        <v>0</v>
      </c>
      <c r="L1474" s="51">
        <f t="shared" si="68"/>
        <v>0</v>
      </c>
      <c r="M1474" s="51">
        <f t="shared" si="67"/>
        <v>0</v>
      </c>
      <c r="N1474" s="51">
        <f t="shared" si="67"/>
        <v>0</v>
      </c>
      <c r="O1474" s="51">
        <f t="shared" si="67"/>
        <v>0</v>
      </c>
      <c r="P1474" s="51">
        <f t="shared" si="67"/>
        <v>0</v>
      </c>
      <c r="Q1474" s="51">
        <f t="shared" si="67"/>
        <v>0</v>
      </c>
      <c r="R1474" s="51">
        <f t="shared" si="67"/>
        <v>0</v>
      </c>
    </row>
    <row r="1475" spans="1:18" x14ac:dyDescent="0.25">
      <c r="A1475" s="17"/>
      <c r="B1475" s="52"/>
      <c r="C1475" s="17"/>
      <c r="D1475" s="17"/>
      <c r="E1475" s="17"/>
      <c r="F1475" s="17"/>
      <c r="G1475" s="17"/>
      <c r="H1475" s="17"/>
      <c r="I1475" s="16">
        <f>IF(B1475&gt;A_Stammdaten!$B$12,0,SUM(C1475,D1475,F1475,G1475)-SUM(E1475,H1475))</f>
        <v>0</v>
      </c>
      <c r="J1475" s="51">
        <f>HLOOKUP(A_Stammdaten!$B$12,$L$4:$R$2504,ROW(B1475)-3,FALSE)+IF(OR(B1475=0,A_Stammdaten!$B$12&lt;B1475),0,I1475*1/20)</f>
        <v>0</v>
      </c>
      <c r="K1475" s="51">
        <f>HLOOKUP(A_Stammdaten!$B$12,$L$4:$R$2504,ROW(B1475)-3,FALSE)</f>
        <v>0</v>
      </c>
      <c r="L1475" s="51">
        <f t="shared" si="68"/>
        <v>0</v>
      </c>
      <c r="M1475" s="51">
        <f t="shared" si="67"/>
        <v>0</v>
      </c>
      <c r="N1475" s="51">
        <f t="shared" si="67"/>
        <v>0</v>
      </c>
      <c r="O1475" s="51">
        <f t="shared" si="67"/>
        <v>0</v>
      </c>
      <c r="P1475" s="51">
        <f t="shared" si="67"/>
        <v>0</v>
      </c>
      <c r="Q1475" s="51">
        <f t="shared" si="67"/>
        <v>0</v>
      </c>
      <c r="R1475" s="51">
        <f t="shared" si="67"/>
        <v>0</v>
      </c>
    </row>
    <row r="1476" spans="1:18" x14ac:dyDescent="0.25">
      <c r="A1476" s="17"/>
      <c r="B1476" s="52"/>
      <c r="C1476" s="17"/>
      <c r="D1476" s="17"/>
      <c r="E1476" s="17"/>
      <c r="F1476" s="17"/>
      <c r="G1476" s="17"/>
      <c r="H1476" s="17"/>
      <c r="I1476" s="16">
        <f>IF(B1476&gt;A_Stammdaten!$B$12,0,SUM(C1476,D1476,F1476,G1476)-SUM(E1476,H1476))</f>
        <v>0</v>
      </c>
      <c r="J1476" s="51">
        <f>HLOOKUP(A_Stammdaten!$B$12,$L$4:$R$2504,ROW(B1476)-3,FALSE)+IF(OR(B1476=0,A_Stammdaten!$B$12&lt;B1476),0,I1476*1/20)</f>
        <v>0</v>
      </c>
      <c r="K1476" s="51">
        <f>HLOOKUP(A_Stammdaten!$B$12,$L$4:$R$2504,ROW(B1476)-3,FALSE)</f>
        <v>0</v>
      </c>
      <c r="L1476" s="51">
        <f t="shared" si="68"/>
        <v>0</v>
      </c>
      <c r="M1476" s="51">
        <f t="shared" si="67"/>
        <v>0</v>
      </c>
      <c r="N1476" s="51">
        <f t="shared" si="67"/>
        <v>0</v>
      </c>
      <c r="O1476" s="51">
        <f t="shared" si="67"/>
        <v>0</v>
      </c>
      <c r="P1476" s="51">
        <f t="shared" si="67"/>
        <v>0</v>
      </c>
      <c r="Q1476" s="51">
        <f t="shared" si="67"/>
        <v>0</v>
      </c>
      <c r="R1476" s="51">
        <f t="shared" si="67"/>
        <v>0</v>
      </c>
    </row>
    <row r="1477" spans="1:18" x14ac:dyDescent="0.25">
      <c r="A1477" s="17"/>
      <c r="B1477" s="52"/>
      <c r="C1477" s="17"/>
      <c r="D1477" s="17"/>
      <c r="E1477" s="17"/>
      <c r="F1477" s="17"/>
      <c r="G1477" s="17"/>
      <c r="H1477" s="17"/>
      <c r="I1477" s="16">
        <f>IF(B1477&gt;A_Stammdaten!$B$12,0,SUM(C1477,D1477,F1477,G1477)-SUM(E1477,H1477))</f>
        <v>0</v>
      </c>
      <c r="J1477" s="51">
        <f>HLOOKUP(A_Stammdaten!$B$12,$L$4:$R$2504,ROW(B1477)-3,FALSE)+IF(OR(B1477=0,A_Stammdaten!$B$12&lt;B1477),0,I1477*1/20)</f>
        <v>0</v>
      </c>
      <c r="K1477" s="51">
        <f>HLOOKUP(A_Stammdaten!$B$12,$L$4:$R$2504,ROW(B1477)-3,FALSE)</f>
        <v>0</v>
      </c>
      <c r="L1477" s="51">
        <f t="shared" si="68"/>
        <v>0</v>
      </c>
      <c r="M1477" s="51">
        <f t="shared" si="67"/>
        <v>0</v>
      </c>
      <c r="N1477" s="51">
        <f t="shared" si="67"/>
        <v>0</v>
      </c>
      <c r="O1477" s="51">
        <f t="shared" si="67"/>
        <v>0</v>
      </c>
      <c r="P1477" s="51">
        <f t="shared" si="67"/>
        <v>0</v>
      </c>
      <c r="Q1477" s="51">
        <f t="shared" si="67"/>
        <v>0</v>
      </c>
      <c r="R1477" s="51">
        <f t="shared" si="67"/>
        <v>0</v>
      </c>
    </row>
    <row r="1478" spans="1:18" x14ac:dyDescent="0.25">
      <c r="A1478" s="17"/>
      <c r="B1478" s="52"/>
      <c r="C1478" s="17"/>
      <c r="D1478" s="17"/>
      <c r="E1478" s="17"/>
      <c r="F1478" s="17"/>
      <c r="G1478" s="17"/>
      <c r="H1478" s="17"/>
      <c r="I1478" s="16">
        <f>IF(B1478&gt;A_Stammdaten!$B$12,0,SUM(C1478,D1478,F1478,G1478)-SUM(E1478,H1478))</f>
        <v>0</v>
      </c>
      <c r="J1478" s="51">
        <f>HLOOKUP(A_Stammdaten!$B$12,$L$4:$R$2504,ROW(B1478)-3,FALSE)+IF(OR(B1478=0,A_Stammdaten!$B$12&lt;B1478),0,I1478*1/20)</f>
        <v>0</v>
      </c>
      <c r="K1478" s="51">
        <f>HLOOKUP(A_Stammdaten!$B$12,$L$4:$R$2504,ROW(B1478)-3,FALSE)</f>
        <v>0</v>
      </c>
      <c r="L1478" s="51">
        <f t="shared" si="68"/>
        <v>0</v>
      </c>
      <c r="M1478" s="51">
        <f t="shared" si="67"/>
        <v>0</v>
      </c>
      <c r="N1478" s="51">
        <f t="shared" si="67"/>
        <v>0</v>
      </c>
      <c r="O1478" s="51">
        <f t="shared" si="67"/>
        <v>0</v>
      </c>
      <c r="P1478" s="51">
        <f t="shared" si="67"/>
        <v>0</v>
      </c>
      <c r="Q1478" s="51">
        <f t="shared" si="67"/>
        <v>0</v>
      </c>
      <c r="R1478" s="51">
        <f t="shared" si="67"/>
        <v>0</v>
      </c>
    </row>
    <row r="1479" spans="1:18" x14ac:dyDescent="0.25">
      <c r="A1479" s="17"/>
      <c r="B1479" s="52"/>
      <c r="C1479" s="17"/>
      <c r="D1479" s="17"/>
      <c r="E1479" s="17"/>
      <c r="F1479" s="17"/>
      <c r="G1479" s="17"/>
      <c r="H1479" s="17"/>
      <c r="I1479" s="16">
        <f>IF(B1479&gt;A_Stammdaten!$B$12,0,SUM(C1479,D1479,F1479,G1479)-SUM(E1479,H1479))</f>
        <v>0</v>
      </c>
      <c r="J1479" s="51">
        <f>HLOOKUP(A_Stammdaten!$B$12,$L$4:$R$2504,ROW(B1479)-3,FALSE)+IF(OR(B1479=0,A_Stammdaten!$B$12&lt;B1479),0,I1479*1/20)</f>
        <v>0</v>
      </c>
      <c r="K1479" s="51">
        <f>HLOOKUP(A_Stammdaten!$B$12,$L$4:$R$2504,ROW(B1479)-3,FALSE)</f>
        <v>0</v>
      </c>
      <c r="L1479" s="51">
        <f t="shared" si="68"/>
        <v>0</v>
      </c>
      <c r="M1479" s="51">
        <f t="shared" si="67"/>
        <v>0</v>
      </c>
      <c r="N1479" s="51">
        <f t="shared" si="67"/>
        <v>0</v>
      </c>
      <c r="O1479" s="51">
        <f t="shared" si="67"/>
        <v>0</v>
      </c>
      <c r="P1479" s="51">
        <f t="shared" si="67"/>
        <v>0</v>
      </c>
      <c r="Q1479" s="51">
        <f t="shared" si="67"/>
        <v>0</v>
      </c>
      <c r="R1479" s="51">
        <f t="shared" si="67"/>
        <v>0</v>
      </c>
    </row>
    <row r="1480" spans="1:18" x14ac:dyDescent="0.25">
      <c r="A1480" s="17"/>
      <c r="B1480" s="52"/>
      <c r="C1480" s="17"/>
      <c r="D1480" s="17"/>
      <c r="E1480" s="17"/>
      <c r="F1480" s="17"/>
      <c r="G1480" s="17"/>
      <c r="H1480" s="17"/>
      <c r="I1480" s="16">
        <f>IF(B1480&gt;A_Stammdaten!$B$12,0,SUM(C1480,D1480,F1480,G1480)-SUM(E1480,H1480))</f>
        <v>0</v>
      </c>
      <c r="J1480" s="51">
        <f>HLOOKUP(A_Stammdaten!$B$12,$L$4:$R$2504,ROW(B1480)-3,FALSE)+IF(OR(B1480=0,A_Stammdaten!$B$12&lt;B1480),0,I1480*1/20)</f>
        <v>0</v>
      </c>
      <c r="K1480" s="51">
        <f>HLOOKUP(A_Stammdaten!$B$12,$L$4:$R$2504,ROW(B1480)-3,FALSE)</f>
        <v>0</v>
      </c>
      <c r="L1480" s="51">
        <f t="shared" si="68"/>
        <v>0</v>
      </c>
      <c r="M1480" s="51">
        <f t="shared" si="67"/>
        <v>0</v>
      </c>
      <c r="N1480" s="51">
        <f t="shared" si="67"/>
        <v>0</v>
      </c>
      <c r="O1480" s="51">
        <f t="shared" si="67"/>
        <v>0</v>
      </c>
      <c r="P1480" s="51">
        <f t="shared" si="67"/>
        <v>0</v>
      </c>
      <c r="Q1480" s="51">
        <f t="shared" si="67"/>
        <v>0</v>
      </c>
      <c r="R1480" s="51">
        <f t="shared" si="67"/>
        <v>0</v>
      </c>
    </row>
    <row r="1481" spans="1:18" x14ac:dyDescent="0.25">
      <c r="A1481" s="17"/>
      <c r="B1481" s="52"/>
      <c r="C1481" s="17"/>
      <c r="D1481" s="17"/>
      <c r="E1481" s="17"/>
      <c r="F1481" s="17"/>
      <c r="G1481" s="17"/>
      <c r="H1481" s="17"/>
      <c r="I1481" s="16">
        <f>IF(B1481&gt;A_Stammdaten!$B$12,0,SUM(C1481,D1481,F1481,G1481)-SUM(E1481,H1481))</f>
        <v>0</v>
      </c>
      <c r="J1481" s="51">
        <f>HLOOKUP(A_Stammdaten!$B$12,$L$4:$R$2504,ROW(B1481)-3,FALSE)+IF(OR(B1481=0,A_Stammdaten!$B$12&lt;B1481),0,I1481*1/20)</f>
        <v>0</v>
      </c>
      <c r="K1481" s="51">
        <f>HLOOKUP(A_Stammdaten!$B$12,$L$4:$R$2504,ROW(B1481)-3,FALSE)</f>
        <v>0</v>
      </c>
      <c r="L1481" s="51">
        <f t="shared" si="68"/>
        <v>0</v>
      </c>
      <c r="M1481" s="51">
        <f t="shared" si="67"/>
        <v>0</v>
      </c>
      <c r="N1481" s="51">
        <f t="shared" si="67"/>
        <v>0</v>
      </c>
      <c r="O1481" s="51">
        <f t="shared" si="67"/>
        <v>0</v>
      </c>
      <c r="P1481" s="51">
        <f t="shared" si="67"/>
        <v>0</v>
      </c>
      <c r="Q1481" s="51">
        <f t="shared" si="67"/>
        <v>0</v>
      </c>
      <c r="R1481" s="51">
        <f t="shared" si="67"/>
        <v>0</v>
      </c>
    </row>
    <row r="1482" spans="1:18" x14ac:dyDescent="0.25">
      <c r="A1482" s="17"/>
      <c r="B1482" s="52"/>
      <c r="C1482" s="17"/>
      <c r="D1482" s="17"/>
      <c r="E1482" s="17"/>
      <c r="F1482" s="17"/>
      <c r="G1482" s="17"/>
      <c r="H1482" s="17"/>
      <c r="I1482" s="16">
        <f>IF(B1482&gt;A_Stammdaten!$B$12,0,SUM(C1482,D1482,F1482,G1482)-SUM(E1482,H1482))</f>
        <v>0</v>
      </c>
      <c r="J1482" s="51">
        <f>HLOOKUP(A_Stammdaten!$B$12,$L$4:$R$2504,ROW(B1482)-3,FALSE)+IF(OR(B1482=0,A_Stammdaten!$B$12&lt;B1482),0,I1482*1/20)</f>
        <v>0</v>
      </c>
      <c r="K1482" s="51">
        <f>HLOOKUP(A_Stammdaten!$B$12,$L$4:$R$2504,ROW(B1482)-3,FALSE)</f>
        <v>0</v>
      </c>
      <c r="L1482" s="51">
        <f t="shared" si="68"/>
        <v>0</v>
      </c>
      <c r="M1482" s="51">
        <f t="shared" si="67"/>
        <v>0</v>
      </c>
      <c r="N1482" s="51">
        <f t="shared" si="67"/>
        <v>0</v>
      </c>
      <c r="O1482" s="51">
        <f t="shared" si="67"/>
        <v>0</v>
      </c>
      <c r="P1482" s="51">
        <f t="shared" si="67"/>
        <v>0</v>
      </c>
      <c r="Q1482" s="51">
        <f t="shared" si="67"/>
        <v>0</v>
      </c>
      <c r="R1482" s="51">
        <f t="shared" si="67"/>
        <v>0</v>
      </c>
    </row>
    <row r="1483" spans="1:18" x14ac:dyDescent="0.25">
      <c r="A1483" s="17"/>
      <c r="B1483" s="52"/>
      <c r="C1483" s="17"/>
      <c r="D1483" s="17"/>
      <c r="E1483" s="17"/>
      <c r="F1483" s="17"/>
      <c r="G1483" s="17"/>
      <c r="H1483" s="17"/>
      <c r="I1483" s="16">
        <f>IF(B1483&gt;A_Stammdaten!$B$12,0,SUM(C1483,D1483,F1483,G1483)-SUM(E1483,H1483))</f>
        <v>0</v>
      </c>
      <c r="J1483" s="51">
        <f>HLOOKUP(A_Stammdaten!$B$12,$L$4:$R$2504,ROW(B1483)-3,FALSE)+IF(OR(B1483=0,A_Stammdaten!$B$12&lt;B1483),0,I1483*1/20)</f>
        <v>0</v>
      </c>
      <c r="K1483" s="51">
        <f>HLOOKUP(A_Stammdaten!$B$12,$L$4:$R$2504,ROW(B1483)-3,FALSE)</f>
        <v>0</v>
      </c>
      <c r="L1483" s="51">
        <f t="shared" si="68"/>
        <v>0</v>
      </c>
      <c r="M1483" s="51">
        <f t="shared" si="67"/>
        <v>0</v>
      </c>
      <c r="N1483" s="51">
        <f t="shared" si="67"/>
        <v>0</v>
      </c>
      <c r="O1483" s="51">
        <f t="shared" si="67"/>
        <v>0</v>
      </c>
      <c r="P1483" s="51">
        <f t="shared" si="67"/>
        <v>0</v>
      </c>
      <c r="Q1483" s="51">
        <f t="shared" si="67"/>
        <v>0</v>
      </c>
      <c r="R1483" s="51">
        <f t="shared" si="67"/>
        <v>0</v>
      </c>
    </row>
    <row r="1484" spans="1:18" x14ac:dyDescent="0.25">
      <c r="A1484" s="17"/>
      <c r="B1484" s="52"/>
      <c r="C1484" s="17"/>
      <c r="D1484" s="17"/>
      <c r="E1484" s="17"/>
      <c r="F1484" s="17"/>
      <c r="G1484" s="17"/>
      <c r="H1484" s="17"/>
      <c r="I1484" s="16">
        <f>IF(B1484&gt;A_Stammdaten!$B$12,0,SUM(C1484,D1484,F1484,G1484)-SUM(E1484,H1484))</f>
        <v>0</v>
      </c>
      <c r="J1484" s="51">
        <f>HLOOKUP(A_Stammdaten!$B$12,$L$4:$R$2504,ROW(B1484)-3,FALSE)+IF(OR(B1484=0,A_Stammdaten!$B$12&lt;B1484),0,I1484*1/20)</f>
        <v>0</v>
      </c>
      <c r="K1484" s="51">
        <f>HLOOKUP(A_Stammdaten!$B$12,$L$4:$R$2504,ROW(B1484)-3,FALSE)</f>
        <v>0</v>
      </c>
      <c r="L1484" s="51">
        <f t="shared" si="68"/>
        <v>0</v>
      </c>
      <c r="M1484" s="51">
        <f t="shared" si="67"/>
        <v>0</v>
      </c>
      <c r="N1484" s="51">
        <f t="shared" si="67"/>
        <v>0</v>
      </c>
      <c r="O1484" s="51">
        <f t="shared" si="67"/>
        <v>0</v>
      </c>
      <c r="P1484" s="51">
        <f t="shared" si="67"/>
        <v>0</v>
      </c>
      <c r="Q1484" s="51">
        <f t="shared" si="67"/>
        <v>0</v>
      </c>
      <c r="R1484" s="51">
        <f t="shared" si="67"/>
        <v>0</v>
      </c>
    </row>
    <row r="1485" spans="1:18" x14ac:dyDescent="0.25">
      <c r="A1485" s="17"/>
      <c r="B1485" s="52"/>
      <c r="C1485" s="17"/>
      <c r="D1485" s="17"/>
      <c r="E1485" s="17"/>
      <c r="F1485" s="17"/>
      <c r="G1485" s="17"/>
      <c r="H1485" s="17"/>
      <c r="I1485" s="16">
        <f>IF(B1485&gt;A_Stammdaten!$B$12,0,SUM(C1485,D1485,F1485,G1485)-SUM(E1485,H1485))</f>
        <v>0</v>
      </c>
      <c r="J1485" s="51">
        <f>HLOOKUP(A_Stammdaten!$B$12,$L$4:$R$2504,ROW(B1485)-3,FALSE)+IF(OR(B1485=0,A_Stammdaten!$B$12&lt;B1485),0,I1485*1/20)</f>
        <v>0</v>
      </c>
      <c r="K1485" s="51">
        <f>HLOOKUP(A_Stammdaten!$B$12,$L$4:$R$2504,ROW(B1485)-3,FALSE)</f>
        <v>0</v>
      </c>
      <c r="L1485" s="51">
        <f t="shared" si="68"/>
        <v>0</v>
      </c>
      <c r="M1485" s="51">
        <f t="shared" si="67"/>
        <v>0</v>
      </c>
      <c r="N1485" s="51">
        <f t="shared" si="67"/>
        <v>0</v>
      </c>
      <c r="O1485" s="51">
        <f t="shared" si="67"/>
        <v>0</v>
      </c>
      <c r="P1485" s="51">
        <f t="shared" si="67"/>
        <v>0</v>
      </c>
      <c r="Q1485" s="51">
        <f t="shared" si="67"/>
        <v>0</v>
      </c>
      <c r="R1485" s="51">
        <f t="shared" si="67"/>
        <v>0</v>
      </c>
    </row>
    <row r="1486" spans="1:18" x14ac:dyDescent="0.25">
      <c r="A1486" s="17"/>
      <c r="B1486" s="52"/>
      <c r="C1486" s="17"/>
      <c r="D1486" s="17"/>
      <c r="E1486" s="17"/>
      <c r="F1486" s="17"/>
      <c r="G1486" s="17"/>
      <c r="H1486" s="17"/>
      <c r="I1486" s="16">
        <f>IF(B1486&gt;A_Stammdaten!$B$12,0,SUM(C1486,D1486,F1486,G1486)-SUM(E1486,H1486))</f>
        <v>0</v>
      </c>
      <c r="J1486" s="51">
        <f>HLOOKUP(A_Stammdaten!$B$12,$L$4:$R$2504,ROW(B1486)-3,FALSE)+IF(OR(B1486=0,A_Stammdaten!$B$12&lt;B1486),0,I1486*1/20)</f>
        <v>0</v>
      </c>
      <c r="K1486" s="51">
        <f>HLOOKUP(A_Stammdaten!$B$12,$L$4:$R$2504,ROW(B1486)-3,FALSE)</f>
        <v>0</v>
      </c>
      <c r="L1486" s="51">
        <f t="shared" si="68"/>
        <v>0</v>
      </c>
      <c r="M1486" s="51">
        <f t="shared" si="67"/>
        <v>0</v>
      </c>
      <c r="N1486" s="51">
        <f t="shared" si="67"/>
        <v>0</v>
      </c>
      <c r="O1486" s="51">
        <f t="shared" si="67"/>
        <v>0</v>
      </c>
      <c r="P1486" s="51">
        <f t="shared" si="67"/>
        <v>0</v>
      </c>
      <c r="Q1486" s="51">
        <f t="shared" si="67"/>
        <v>0</v>
      </c>
      <c r="R1486" s="51">
        <f t="shared" si="67"/>
        <v>0</v>
      </c>
    </row>
    <row r="1487" spans="1:18" x14ac:dyDescent="0.25">
      <c r="A1487" s="17"/>
      <c r="B1487" s="52"/>
      <c r="C1487" s="17"/>
      <c r="D1487" s="17"/>
      <c r="E1487" s="17"/>
      <c r="F1487" s="17"/>
      <c r="G1487" s="17"/>
      <c r="H1487" s="17"/>
      <c r="I1487" s="16">
        <f>IF(B1487&gt;A_Stammdaten!$B$12,0,SUM(C1487,D1487,F1487,G1487)-SUM(E1487,H1487))</f>
        <v>0</v>
      </c>
      <c r="J1487" s="51">
        <f>HLOOKUP(A_Stammdaten!$B$12,$L$4:$R$2504,ROW(B1487)-3,FALSE)+IF(OR(B1487=0,A_Stammdaten!$B$12&lt;B1487),0,I1487*1/20)</f>
        <v>0</v>
      </c>
      <c r="K1487" s="51">
        <f>HLOOKUP(A_Stammdaten!$B$12,$L$4:$R$2504,ROW(B1487)-3,FALSE)</f>
        <v>0</v>
      </c>
      <c r="L1487" s="51">
        <f t="shared" si="68"/>
        <v>0</v>
      </c>
      <c r="M1487" s="51">
        <f t="shared" si="67"/>
        <v>0</v>
      </c>
      <c r="N1487" s="51">
        <f t="shared" si="67"/>
        <v>0</v>
      </c>
      <c r="O1487" s="51">
        <f t="shared" si="67"/>
        <v>0</v>
      </c>
      <c r="P1487" s="51">
        <f t="shared" si="67"/>
        <v>0</v>
      </c>
      <c r="Q1487" s="51">
        <f t="shared" si="67"/>
        <v>0</v>
      </c>
      <c r="R1487" s="51">
        <f t="shared" ref="M1487:R1530" si="69">IF(OR($I1487=0,R$4&lt;$B1487,$B1487=0,20-(R$4-$B1487)=0),0,$I1487*(19-(R$4-$B1487))/20)</f>
        <v>0</v>
      </c>
    </row>
    <row r="1488" spans="1:18" x14ac:dyDescent="0.25">
      <c r="A1488" s="17"/>
      <c r="B1488" s="52"/>
      <c r="C1488" s="17"/>
      <c r="D1488" s="17"/>
      <c r="E1488" s="17"/>
      <c r="F1488" s="17"/>
      <c r="G1488" s="17"/>
      <c r="H1488" s="17"/>
      <c r="I1488" s="16">
        <f>IF(B1488&gt;A_Stammdaten!$B$12,0,SUM(C1488,D1488,F1488,G1488)-SUM(E1488,H1488))</f>
        <v>0</v>
      </c>
      <c r="J1488" s="51">
        <f>HLOOKUP(A_Stammdaten!$B$12,$L$4:$R$2504,ROW(B1488)-3,FALSE)+IF(OR(B1488=0,A_Stammdaten!$B$12&lt;B1488),0,I1488*1/20)</f>
        <v>0</v>
      </c>
      <c r="K1488" s="51">
        <f>HLOOKUP(A_Stammdaten!$B$12,$L$4:$R$2504,ROW(B1488)-3,FALSE)</f>
        <v>0</v>
      </c>
      <c r="L1488" s="51">
        <f t="shared" si="68"/>
        <v>0</v>
      </c>
      <c r="M1488" s="51">
        <f t="shared" si="69"/>
        <v>0</v>
      </c>
      <c r="N1488" s="51">
        <f t="shared" si="69"/>
        <v>0</v>
      </c>
      <c r="O1488" s="51">
        <f t="shared" si="69"/>
        <v>0</v>
      </c>
      <c r="P1488" s="51">
        <f t="shared" si="69"/>
        <v>0</v>
      </c>
      <c r="Q1488" s="51">
        <f t="shared" si="69"/>
        <v>0</v>
      </c>
      <c r="R1488" s="51">
        <f t="shared" si="69"/>
        <v>0</v>
      </c>
    </row>
    <row r="1489" spans="1:18" x14ac:dyDescent="0.25">
      <c r="A1489" s="17"/>
      <c r="B1489" s="52"/>
      <c r="C1489" s="17"/>
      <c r="D1489" s="17"/>
      <c r="E1489" s="17"/>
      <c r="F1489" s="17"/>
      <c r="G1489" s="17"/>
      <c r="H1489" s="17"/>
      <c r="I1489" s="16">
        <f>IF(B1489&gt;A_Stammdaten!$B$12,0,SUM(C1489,D1489,F1489,G1489)-SUM(E1489,H1489))</f>
        <v>0</v>
      </c>
      <c r="J1489" s="51">
        <f>HLOOKUP(A_Stammdaten!$B$12,$L$4:$R$2504,ROW(B1489)-3,FALSE)+IF(OR(B1489=0,A_Stammdaten!$B$12&lt;B1489),0,I1489*1/20)</f>
        <v>0</v>
      </c>
      <c r="K1489" s="51">
        <f>HLOOKUP(A_Stammdaten!$B$12,$L$4:$R$2504,ROW(B1489)-3,FALSE)</f>
        <v>0</v>
      </c>
      <c r="L1489" s="51">
        <f t="shared" si="68"/>
        <v>0</v>
      </c>
      <c r="M1489" s="51">
        <f t="shared" si="69"/>
        <v>0</v>
      </c>
      <c r="N1489" s="51">
        <f t="shared" si="69"/>
        <v>0</v>
      </c>
      <c r="O1489" s="51">
        <f t="shared" si="69"/>
        <v>0</v>
      </c>
      <c r="P1489" s="51">
        <f t="shared" si="69"/>
        <v>0</v>
      </c>
      <c r="Q1489" s="51">
        <f t="shared" si="69"/>
        <v>0</v>
      </c>
      <c r="R1489" s="51">
        <f t="shared" si="69"/>
        <v>0</v>
      </c>
    </row>
    <row r="1490" spans="1:18" x14ac:dyDescent="0.25">
      <c r="A1490" s="17"/>
      <c r="B1490" s="52"/>
      <c r="C1490" s="17"/>
      <c r="D1490" s="17"/>
      <c r="E1490" s="17"/>
      <c r="F1490" s="17"/>
      <c r="G1490" s="17"/>
      <c r="H1490" s="17"/>
      <c r="I1490" s="16">
        <f>IF(B1490&gt;A_Stammdaten!$B$12,0,SUM(C1490,D1490,F1490,G1490)-SUM(E1490,H1490))</f>
        <v>0</v>
      </c>
      <c r="J1490" s="51">
        <f>HLOOKUP(A_Stammdaten!$B$12,$L$4:$R$2504,ROW(B1490)-3,FALSE)+IF(OR(B1490=0,A_Stammdaten!$B$12&lt;B1490),0,I1490*1/20)</f>
        <v>0</v>
      </c>
      <c r="K1490" s="51">
        <f>HLOOKUP(A_Stammdaten!$B$12,$L$4:$R$2504,ROW(B1490)-3,FALSE)</f>
        <v>0</v>
      </c>
      <c r="L1490" s="51">
        <f t="shared" si="68"/>
        <v>0</v>
      </c>
      <c r="M1490" s="51">
        <f t="shared" si="69"/>
        <v>0</v>
      </c>
      <c r="N1490" s="51">
        <f t="shared" si="69"/>
        <v>0</v>
      </c>
      <c r="O1490" s="51">
        <f t="shared" si="69"/>
        <v>0</v>
      </c>
      <c r="P1490" s="51">
        <f t="shared" si="69"/>
        <v>0</v>
      </c>
      <c r="Q1490" s="51">
        <f t="shared" si="69"/>
        <v>0</v>
      </c>
      <c r="R1490" s="51">
        <f t="shared" si="69"/>
        <v>0</v>
      </c>
    </row>
    <row r="1491" spans="1:18" x14ac:dyDescent="0.25">
      <c r="A1491" s="17"/>
      <c r="B1491" s="52"/>
      <c r="C1491" s="17"/>
      <c r="D1491" s="17"/>
      <c r="E1491" s="17"/>
      <c r="F1491" s="17"/>
      <c r="G1491" s="17"/>
      <c r="H1491" s="17"/>
      <c r="I1491" s="16">
        <f>IF(B1491&gt;A_Stammdaten!$B$12,0,SUM(C1491,D1491,F1491,G1491)-SUM(E1491,H1491))</f>
        <v>0</v>
      </c>
      <c r="J1491" s="51">
        <f>HLOOKUP(A_Stammdaten!$B$12,$L$4:$R$2504,ROW(B1491)-3,FALSE)+IF(OR(B1491=0,A_Stammdaten!$B$12&lt;B1491),0,I1491*1/20)</f>
        <v>0</v>
      </c>
      <c r="K1491" s="51">
        <f>HLOOKUP(A_Stammdaten!$B$12,$L$4:$R$2504,ROW(B1491)-3,FALSE)</f>
        <v>0</v>
      </c>
      <c r="L1491" s="51">
        <f t="shared" si="68"/>
        <v>0</v>
      </c>
      <c r="M1491" s="51">
        <f t="shared" si="69"/>
        <v>0</v>
      </c>
      <c r="N1491" s="51">
        <f t="shared" si="69"/>
        <v>0</v>
      </c>
      <c r="O1491" s="51">
        <f t="shared" si="69"/>
        <v>0</v>
      </c>
      <c r="P1491" s="51">
        <f t="shared" si="69"/>
        <v>0</v>
      </c>
      <c r="Q1491" s="51">
        <f t="shared" si="69"/>
        <v>0</v>
      </c>
      <c r="R1491" s="51">
        <f t="shared" si="69"/>
        <v>0</v>
      </c>
    </row>
    <row r="1492" spans="1:18" x14ac:dyDescent="0.25">
      <c r="A1492" s="17"/>
      <c r="B1492" s="52"/>
      <c r="C1492" s="17"/>
      <c r="D1492" s="17"/>
      <c r="E1492" s="17"/>
      <c r="F1492" s="17"/>
      <c r="G1492" s="17"/>
      <c r="H1492" s="17"/>
      <c r="I1492" s="16">
        <f>IF(B1492&gt;A_Stammdaten!$B$12,0,SUM(C1492,D1492,F1492,G1492)-SUM(E1492,H1492))</f>
        <v>0</v>
      </c>
      <c r="J1492" s="51">
        <f>HLOOKUP(A_Stammdaten!$B$12,$L$4:$R$2504,ROW(B1492)-3,FALSE)+IF(OR(B1492=0,A_Stammdaten!$B$12&lt;B1492),0,I1492*1/20)</f>
        <v>0</v>
      </c>
      <c r="K1492" s="51">
        <f>HLOOKUP(A_Stammdaten!$B$12,$L$4:$R$2504,ROW(B1492)-3,FALSE)</f>
        <v>0</v>
      </c>
      <c r="L1492" s="51">
        <f t="shared" si="68"/>
        <v>0</v>
      </c>
      <c r="M1492" s="51">
        <f t="shared" si="69"/>
        <v>0</v>
      </c>
      <c r="N1492" s="51">
        <f t="shared" si="69"/>
        <v>0</v>
      </c>
      <c r="O1492" s="51">
        <f t="shared" si="69"/>
        <v>0</v>
      </c>
      <c r="P1492" s="51">
        <f t="shared" si="69"/>
        <v>0</v>
      </c>
      <c r="Q1492" s="51">
        <f t="shared" si="69"/>
        <v>0</v>
      </c>
      <c r="R1492" s="51">
        <f t="shared" si="69"/>
        <v>0</v>
      </c>
    </row>
    <row r="1493" spans="1:18" x14ac:dyDescent="0.25">
      <c r="A1493" s="17"/>
      <c r="B1493" s="52"/>
      <c r="C1493" s="17"/>
      <c r="D1493" s="17"/>
      <c r="E1493" s="17"/>
      <c r="F1493" s="17"/>
      <c r="G1493" s="17"/>
      <c r="H1493" s="17"/>
      <c r="I1493" s="16">
        <f>IF(B1493&gt;A_Stammdaten!$B$12,0,SUM(C1493,D1493,F1493,G1493)-SUM(E1493,H1493))</f>
        <v>0</v>
      </c>
      <c r="J1493" s="51">
        <f>HLOOKUP(A_Stammdaten!$B$12,$L$4:$R$2504,ROW(B1493)-3,FALSE)+IF(OR(B1493=0,A_Stammdaten!$B$12&lt;B1493),0,I1493*1/20)</f>
        <v>0</v>
      </c>
      <c r="K1493" s="51">
        <f>HLOOKUP(A_Stammdaten!$B$12,$L$4:$R$2504,ROW(B1493)-3,FALSE)</f>
        <v>0</v>
      </c>
      <c r="L1493" s="51">
        <f t="shared" si="68"/>
        <v>0</v>
      </c>
      <c r="M1493" s="51">
        <f t="shared" si="69"/>
        <v>0</v>
      </c>
      <c r="N1493" s="51">
        <f t="shared" si="69"/>
        <v>0</v>
      </c>
      <c r="O1493" s="51">
        <f t="shared" si="69"/>
        <v>0</v>
      </c>
      <c r="P1493" s="51">
        <f t="shared" si="69"/>
        <v>0</v>
      </c>
      <c r="Q1493" s="51">
        <f t="shared" si="69"/>
        <v>0</v>
      </c>
      <c r="R1493" s="51">
        <f t="shared" si="69"/>
        <v>0</v>
      </c>
    </row>
    <row r="1494" spans="1:18" x14ac:dyDescent="0.25">
      <c r="A1494" s="17"/>
      <c r="B1494" s="52"/>
      <c r="C1494" s="17"/>
      <c r="D1494" s="17"/>
      <c r="E1494" s="17"/>
      <c r="F1494" s="17"/>
      <c r="G1494" s="17"/>
      <c r="H1494" s="17"/>
      <c r="I1494" s="16">
        <f>IF(B1494&gt;A_Stammdaten!$B$12,0,SUM(C1494,D1494,F1494,G1494)-SUM(E1494,H1494))</f>
        <v>0</v>
      </c>
      <c r="J1494" s="51">
        <f>HLOOKUP(A_Stammdaten!$B$12,$L$4:$R$2504,ROW(B1494)-3,FALSE)+IF(OR(B1494=0,A_Stammdaten!$B$12&lt;B1494),0,I1494*1/20)</f>
        <v>0</v>
      </c>
      <c r="K1494" s="51">
        <f>HLOOKUP(A_Stammdaten!$B$12,$L$4:$R$2504,ROW(B1494)-3,FALSE)</f>
        <v>0</v>
      </c>
      <c r="L1494" s="51">
        <f t="shared" si="68"/>
        <v>0</v>
      </c>
      <c r="M1494" s="51">
        <f t="shared" si="69"/>
        <v>0</v>
      </c>
      <c r="N1494" s="51">
        <f t="shared" si="69"/>
        <v>0</v>
      </c>
      <c r="O1494" s="51">
        <f t="shared" si="69"/>
        <v>0</v>
      </c>
      <c r="P1494" s="51">
        <f t="shared" si="69"/>
        <v>0</v>
      </c>
      <c r="Q1494" s="51">
        <f t="shared" si="69"/>
        <v>0</v>
      </c>
      <c r="R1494" s="51">
        <f t="shared" si="69"/>
        <v>0</v>
      </c>
    </row>
    <row r="1495" spans="1:18" x14ac:dyDescent="0.25">
      <c r="A1495" s="17"/>
      <c r="B1495" s="52"/>
      <c r="C1495" s="17"/>
      <c r="D1495" s="17"/>
      <c r="E1495" s="17"/>
      <c r="F1495" s="17"/>
      <c r="G1495" s="17"/>
      <c r="H1495" s="17"/>
      <c r="I1495" s="16">
        <f>IF(B1495&gt;A_Stammdaten!$B$12,0,SUM(C1495,D1495,F1495,G1495)-SUM(E1495,H1495))</f>
        <v>0</v>
      </c>
      <c r="J1495" s="51">
        <f>HLOOKUP(A_Stammdaten!$B$12,$L$4:$R$2504,ROW(B1495)-3,FALSE)+IF(OR(B1495=0,A_Stammdaten!$B$12&lt;B1495),0,I1495*1/20)</f>
        <v>0</v>
      </c>
      <c r="K1495" s="51">
        <f>HLOOKUP(A_Stammdaten!$B$12,$L$4:$R$2504,ROW(B1495)-3,FALSE)</f>
        <v>0</v>
      </c>
      <c r="L1495" s="51">
        <f t="shared" si="68"/>
        <v>0</v>
      </c>
      <c r="M1495" s="51">
        <f t="shared" si="69"/>
        <v>0</v>
      </c>
      <c r="N1495" s="51">
        <f t="shared" si="69"/>
        <v>0</v>
      </c>
      <c r="O1495" s="51">
        <f t="shared" si="69"/>
        <v>0</v>
      </c>
      <c r="P1495" s="51">
        <f t="shared" si="69"/>
        <v>0</v>
      </c>
      <c r="Q1495" s="51">
        <f t="shared" si="69"/>
        <v>0</v>
      </c>
      <c r="R1495" s="51">
        <f t="shared" si="69"/>
        <v>0</v>
      </c>
    </row>
    <row r="1496" spans="1:18" x14ac:dyDescent="0.25">
      <c r="A1496" s="17"/>
      <c r="B1496" s="52"/>
      <c r="C1496" s="17"/>
      <c r="D1496" s="17"/>
      <c r="E1496" s="17"/>
      <c r="F1496" s="17"/>
      <c r="G1496" s="17"/>
      <c r="H1496" s="17"/>
      <c r="I1496" s="16">
        <f>IF(B1496&gt;A_Stammdaten!$B$12,0,SUM(C1496,D1496,F1496,G1496)-SUM(E1496,H1496))</f>
        <v>0</v>
      </c>
      <c r="J1496" s="51">
        <f>HLOOKUP(A_Stammdaten!$B$12,$L$4:$R$2504,ROW(B1496)-3,FALSE)+IF(OR(B1496=0,A_Stammdaten!$B$12&lt;B1496),0,I1496*1/20)</f>
        <v>0</v>
      </c>
      <c r="K1496" s="51">
        <f>HLOOKUP(A_Stammdaten!$B$12,$L$4:$R$2504,ROW(B1496)-3,FALSE)</f>
        <v>0</v>
      </c>
      <c r="L1496" s="51">
        <f t="shared" si="68"/>
        <v>0</v>
      </c>
      <c r="M1496" s="51">
        <f t="shared" si="69"/>
        <v>0</v>
      </c>
      <c r="N1496" s="51">
        <f t="shared" si="69"/>
        <v>0</v>
      </c>
      <c r="O1496" s="51">
        <f t="shared" si="69"/>
        <v>0</v>
      </c>
      <c r="P1496" s="51">
        <f t="shared" si="69"/>
        <v>0</v>
      </c>
      <c r="Q1496" s="51">
        <f t="shared" si="69"/>
        <v>0</v>
      </c>
      <c r="R1496" s="51">
        <f t="shared" si="69"/>
        <v>0</v>
      </c>
    </row>
    <row r="1497" spans="1:18" x14ac:dyDescent="0.25">
      <c r="A1497" s="17"/>
      <c r="B1497" s="52"/>
      <c r="C1497" s="17"/>
      <c r="D1497" s="17"/>
      <c r="E1497" s="17"/>
      <c r="F1497" s="17"/>
      <c r="G1497" s="17"/>
      <c r="H1497" s="17"/>
      <c r="I1497" s="16">
        <f>IF(B1497&gt;A_Stammdaten!$B$12,0,SUM(C1497,D1497,F1497,G1497)-SUM(E1497,H1497))</f>
        <v>0</v>
      </c>
      <c r="J1497" s="51">
        <f>HLOOKUP(A_Stammdaten!$B$12,$L$4:$R$2504,ROW(B1497)-3,FALSE)+IF(OR(B1497=0,A_Stammdaten!$B$12&lt;B1497),0,I1497*1/20)</f>
        <v>0</v>
      </c>
      <c r="K1497" s="51">
        <f>HLOOKUP(A_Stammdaten!$B$12,$L$4:$R$2504,ROW(B1497)-3,FALSE)</f>
        <v>0</v>
      </c>
      <c r="L1497" s="51">
        <f t="shared" si="68"/>
        <v>0</v>
      </c>
      <c r="M1497" s="51">
        <f t="shared" si="69"/>
        <v>0</v>
      </c>
      <c r="N1497" s="51">
        <f t="shared" si="69"/>
        <v>0</v>
      </c>
      <c r="O1497" s="51">
        <f t="shared" si="69"/>
        <v>0</v>
      </c>
      <c r="P1497" s="51">
        <f t="shared" si="69"/>
        <v>0</v>
      </c>
      <c r="Q1497" s="51">
        <f t="shared" si="69"/>
        <v>0</v>
      </c>
      <c r="R1497" s="51">
        <f t="shared" si="69"/>
        <v>0</v>
      </c>
    </row>
    <row r="1498" spans="1:18" x14ac:dyDescent="0.25">
      <c r="A1498" s="17"/>
      <c r="B1498" s="52"/>
      <c r="C1498" s="17"/>
      <c r="D1498" s="17"/>
      <c r="E1498" s="17"/>
      <c r="F1498" s="17"/>
      <c r="G1498" s="17"/>
      <c r="H1498" s="17"/>
      <c r="I1498" s="16">
        <f>IF(B1498&gt;A_Stammdaten!$B$12,0,SUM(C1498,D1498,F1498,G1498)-SUM(E1498,H1498))</f>
        <v>0</v>
      </c>
      <c r="J1498" s="51">
        <f>HLOOKUP(A_Stammdaten!$B$12,$L$4:$R$2504,ROW(B1498)-3,FALSE)+IF(OR(B1498=0,A_Stammdaten!$B$12&lt;B1498),0,I1498*1/20)</f>
        <v>0</v>
      </c>
      <c r="K1498" s="51">
        <f>HLOOKUP(A_Stammdaten!$B$12,$L$4:$R$2504,ROW(B1498)-3,FALSE)</f>
        <v>0</v>
      </c>
      <c r="L1498" s="51">
        <f t="shared" si="68"/>
        <v>0</v>
      </c>
      <c r="M1498" s="51">
        <f t="shared" si="69"/>
        <v>0</v>
      </c>
      <c r="N1498" s="51">
        <f t="shared" si="69"/>
        <v>0</v>
      </c>
      <c r="O1498" s="51">
        <f t="shared" si="69"/>
        <v>0</v>
      </c>
      <c r="P1498" s="51">
        <f t="shared" si="69"/>
        <v>0</v>
      </c>
      <c r="Q1498" s="51">
        <f t="shared" si="69"/>
        <v>0</v>
      </c>
      <c r="R1498" s="51">
        <f t="shared" si="69"/>
        <v>0</v>
      </c>
    </row>
    <row r="1499" spans="1:18" x14ac:dyDescent="0.25">
      <c r="A1499" s="17"/>
      <c r="B1499" s="52"/>
      <c r="C1499" s="17"/>
      <c r="D1499" s="17"/>
      <c r="E1499" s="17"/>
      <c r="F1499" s="17"/>
      <c r="G1499" s="17"/>
      <c r="H1499" s="17"/>
      <c r="I1499" s="16">
        <f>IF(B1499&gt;A_Stammdaten!$B$12,0,SUM(C1499,D1499,F1499,G1499)-SUM(E1499,H1499))</f>
        <v>0</v>
      </c>
      <c r="J1499" s="51">
        <f>HLOOKUP(A_Stammdaten!$B$12,$L$4:$R$2504,ROW(B1499)-3,FALSE)+IF(OR(B1499=0,A_Stammdaten!$B$12&lt;B1499),0,I1499*1/20)</f>
        <v>0</v>
      </c>
      <c r="K1499" s="51">
        <f>HLOOKUP(A_Stammdaten!$B$12,$L$4:$R$2504,ROW(B1499)-3,FALSE)</f>
        <v>0</v>
      </c>
      <c r="L1499" s="51">
        <f t="shared" si="68"/>
        <v>0</v>
      </c>
      <c r="M1499" s="51">
        <f t="shared" si="69"/>
        <v>0</v>
      </c>
      <c r="N1499" s="51">
        <f t="shared" si="69"/>
        <v>0</v>
      </c>
      <c r="O1499" s="51">
        <f t="shared" si="69"/>
        <v>0</v>
      </c>
      <c r="P1499" s="51">
        <f t="shared" si="69"/>
        <v>0</v>
      </c>
      <c r="Q1499" s="51">
        <f t="shared" si="69"/>
        <v>0</v>
      </c>
      <c r="R1499" s="51">
        <f t="shared" si="69"/>
        <v>0</v>
      </c>
    </row>
    <row r="1500" spans="1:18" x14ac:dyDescent="0.25">
      <c r="A1500" s="17"/>
      <c r="B1500" s="52"/>
      <c r="C1500" s="17"/>
      <c r="D1500" s="17"/>
      <c r="E1500" s="17"/>
      <c r="F1500" s="17"/>
      <c r="G1500" s="17"/>
      <c r="H1500" s="17"/>
      <c r="I1500" s="16">
        <f>IF(B1500&gt;A_Stammdaten!$B$12,0,SUM(C1500,D1500,F1500,G1500)-SUM(E1500,H1500))</f>
        <v>0</v>
      </c>
      <c r="J1500" s="51">
        <f>HLOOKUP(A_Stammdaten!$B$12,$L$4:$R$2504,ROW(B1500)-3,FALSE)+IF(OR(B1500=0,A_Stammdaten!$B$12&lt;B1500),0,I1500*1/20)</f>
        <v>0</v>
      </c>
      <c r="K1500" s="51">
        <f>HLOOKUP(A_Stammdaten!$B$12,$L$4:$R$2504,ROW(B1500)-3,FALSE)</f>
        <v>0</v>
      </c>
      <c r="L1500" s="51">
        <f t="shared" si="68"/>
        <v>0</v>
      </c>
      <c r="M1500" s="51">
        <f t="shared" si="69"/>
        <v>0</v>
      </c>
      <c r="N1500" s="51">
        <f t="shared" si="69"/>
        <v>0</v>
      </c>
      <c r="O1500" s="51">
        <f t="shared" si="69"/>
        <v>0</v>
      </c>
      <c r="P1500" s="51">
        <f t="shared" si="69"/>
        <v>0</v>
      </c>
      <c r="Q1500" s="51">
        <f t="shared" si="69"/>
        <v>0</v>
      </c>
      <c r="R1500" s="51">
        <f t="shared" si="69"/>
        <v>0</v>
      </c>
    </row>
    <row r="1501" spans="1:18" x14ac:dyDescent="0.25">
      <c r="A1501" s="17"/>
      <c r="B1501" s="52"/>
      <c r="C1501" s="17"/>
      <c r="D1501" s="17"/>
      <c r="E1501" s="17"/>
      <c r="F1501" s="17"/>
      <c r="G1501" s="17"/>
      <c r="H1501" s="17"/>
      <c r="I1501" s="16">
        <f>IF(B1501&gt;A_Stammdaten!$B$12,0,SUM(C1501,D1501,F1501,G1501)-SUM(E1501,H1501))</f>
        <v>0</v>
      </c>
      <c r="J1501" s="51">
        <f>HLOOKUP(A_Stammdaten!$B$12,$L$4:$R$2504,ROW(B1501)-3,FALSE)+IF(OR(B1501=0,A_Stammdaten!$B$12&lt;B1501),0,I1501*1/20)</f>
        <v>0</v>
      </c>
      <c r="K1501" s="51">
        <f>HLOOKUP(A_Stammdaten!$B$12,$L$4:$R$2504,ROW(B1501)-3,FALSE)</f>
        <v>0</v>
      </c>
      <c r="L1501" s="51">
        <f t="shared" si="68"/>
        <v>0</v>
      </c>
      <c r="M1501" s="51">
        <f t="shared" si="69"/>
        <v>0</v>
      </c>
      <c r="N1501" s="51">
        <f t="shared" si="69"/>
        <v>0</v>
      </c>
      <c r="O1501" s="51">
        <f t="shared" si="69"/>
        <v>0</v>
      </c>
      <c r="P1501" s="51">
        <f t="shared" si="69"/>
        <v>0</v>
      </c>
      <c r="Q1501" s="51">
        <f t="shared" si="69"/>
        <v>0</v>
      </c>
      <c r="R1501" s="51">
        <f t="shared" si="69"/>
        <v>0</v>
      </c>
    </row>
    <row r="1502" spans="1:18" x14ac:dyDescent="0.25">
      <c r="A1502" s="17"/>
      <c r="B1502" s="52"/>
      <c r="C1502" s="17"/>
      <c r="D1502" s="17"/>
      <c r="E1502" s="17"/>
      <c r="F1502" s="17"/>
      <c r="G1502" s="17"/>
      <c r="H1502" s="17"/>
      <c r="I1502" s="16">
        <f>IF(B1502&gt;A_Stammdaten!$B$12,0,SUM(C1502,D1502,F1502,G1502)-SUM(E1502,H1502))</f>
        <v>0</v>
      </c>
      <c r="J1502" s="51">
        <f>HLOOKUP(A_Stammdaten!$B$12,$L$4:$R$2504,ROW(B1502)-3,FALSE)+IF(OR(B1502=0,A_Stammdaten!$B$12&lt;B1502),0,I1502*1/20)</f>
        <v>0</v>
      </c>
      <c r="K1502" s="51">
        <f>HLOOKUP(A_Stammdaten!$B$12,$L$4:$R$2504,ROW(B1502)-3,FALSE)</f>
        <v>0</v>
      </c>
      <c r="L1502" s="51">
        <f t="shared" si="68"/>
        <v>0</v>
      </c>
      <c r="M1502" s="51">
        <f t="shared" si="69"/>
        <v>0</v>
      </c>
      <c r="N1502" s="51">
        <f t="shared" si="69"/>
        <v>0</v>
      </c>
      <c r="O1502" s="51">
        <f t="shared" si="69"/>
        <v>0</v>
      </c>
      <c r="P1502" s="51">
        <f t="shared" si="69"/>
        <v>0</v>
      </c>
      <c r="Q1502" s="51">
        <f t="shared" si="69"/>
        <v>0</v>
      </c>
      <c r="R1502" s="51">
        <f t="shared" si="69"/>
        <v>0</v>
      </c>
    </row>
    <row r="1503" spans="1:18" x14ac:dyDescent="0.25">
      <c r="A1503" s="17"/>
      <c r="B1503" s="52"/>
      <c r="C1503" s="17"/>
      <c r="D1503" s="17"/>
      <c r="E1503" s="17"/>
      <c r="F1503" s="17"/>
      <c r="G1503" s="17"/>
      <c r="H1503" s="17"/>
      <c r="I1503" s="16">
        <f>IF(B1503&gt;A_Stammdaten!$B$12,0,SUM(C1503,D1503,F1503,G1503)-SUM(E1503,H1503))</f>
        <v>0</v>
      </c>
      <c r="J1503" s="51">
        <f>HLOOKUP(A_Stammdaten!$B$12,$L$4:$R$2504,ROW(B1503)-3,FALSE)+IF(OR(B1503=0,A_Stammdaten!$B$12&lt;B1503),0,I1503*1/20)</f>
        <v>0</v>
      </c>
      <c r="K1503" s="51">
        <f>HLOOKUP(A_Stammdaten!$B$12,$L$4:$R$2504,ROW(B1503)-3,FALSE)</f>
        <v>0</v>
      </c>
      <c r="L1503" s="51">
        <f t="shared" si="68"/>
        <v>0</v>
      </c>
      <c r="M1503" s="51">
        <f t="shared" si="69"/>
        <v>0</v>
      </c>
      <c r="N1503" s="51">
        <f t="shared" si="69"/>
        <v>0</v>
      </c>
      <c r="O1503" s="51">
        <f t="shared" si="69"/>
        <v>0</v>
      </c>
      <c r="P1503" s="51">
        <f t="shared" si="69"/>
        <v>0</v>
      </c>
      <c r="Q1503" s="51">
        <f t="shared" si="69"/>
        <v>0</v>
      </c>
      <c r="R1503" s="51">
        <f t="shared" si="69"/>
        <v>0</v>
      </c>
    </row>
    <row r="1504" spans="1:18" x14ac:dyDescent="0.25">
      <c r="A1504" s="17"/>
      <c r="B1504" s="52"/>
      <c r="C1504" s="17"/>
      <c r="D1504" s="17"/>
      <c r="E1504" s="17"/>
      <c r="F1504" s="17"/>
      <c r="G1504" s="17"/>
      <c r="H1504" s="17"/>
      <c r="I1504" s="16">
        <f>IF(B1504&gt;A_Stammdaten!$B$12,0,SUM(C1504,D1504,F1504,G1504)-SUM(E1504,H1504))</f>
        <v>0</v>
      </c>
      <c r="J1504" s="51">
        <f>HLOOKUP(A_Stammdaten!$B$12,$L$4:$R$2504,ROW(B1504)-3,FALSE)+IF(OR(B1504=0,A_Stammdaten!$B$12&lt;B1504),0,I1504*1/20)</f>
        <v>0</v>
      </c>
      <c r="K1504" s="51">
        <f>HLOOKUP(A_Stammdaten!$B$12,$L$4:$R$2504,ROW(B1504)-3,FALSE)</f>
        <v>0</v>
      </c>
      <c r="L1504" s="51">
        <f t="shared" si="68"/>
        <v>0</v>
      </c>
      <c r="M1504" s="51">
        <f t="shared" si="69"/>
        <v>0</v>
      </c>
      <c r="N1504" s="51">
        <f t="shared" si="69"/>
        <v>0</v>
      </c>
      <c r="O1504" s="51">
        <f t="shared" si="69"/>
        <v>0</v>
      </c>
      <c r="P1504" s="51">
        <f t="shared" si="69"/>
        <v>0</v>
      </c>
      <c r="Q1504" s="51">
        <f t="shared" si="69"/>
        <v>0</v>
      </c>
      <c r="R1504" s="51">
        <f t="shared" si="69"/>
        <v>0</v>
      </c>
    </row>
    <row r="1505" spans="1:18" x14ac:dyDescent="0.25">
      <c r="A1505" s="17"/>
      <c r="B1505" s="52"/>
      <c r="C1505" s="17"/>
      <c r="D1505" s="17"/>
      <c r="E1505" s="17"/>
      <c r="F1505" s="17"/>
      <c r="G1505" s="17"/>
      <c r="H1505" s="17"/>
      <c r="I1505" s="16">
        <f>IF(B1505&gt;A_Stammdaten!$B$12,0,SUM(C1505,D1505,F1505,G1505)-SUM(E1505,H1505))</f>
        <v>0</v>
      </c>
      <c r="J1505" s="51">
        <f>HLOOKUP(A_Stammdaten!$B$12,$L$4:$R$2504,ROW(B1505)-3,FALSE)+IF(OR(B1505=0,A_Stammdaten!$B$12&lt;B1505),0,I1505*1/20)</f>
        <v>0</v>
      </c>
      <c r="K1505" s="51">
        <f>HLOOKUP(A_Stammdaten!$B$12,$L$4:$R$2504,ROW(B1505)-3,FALSE)</f>
        <v>0</v>
      </c>
      <c r="L1505" s="51">
        <f t="shared" si="68"/>
        <v>0</v>
      </c>
      <c r="M1505" s="51">
        <f t="shared" si="69"/>
        <v>0</v>
      </c>
      <c r="N1505" s="51">
        <f t="shared" si="69"/>
        <v>0</v>
      </c>
      <c r="O1505" s="51">
        <f t="shared" si="69"/>
        <v>0</v>
      </c>
      <c r="P1505" s="51">
        <f t="shared" si="69"/>
        <v>0</v>
      </c>
      <c r="Q1505" s="51">
        <f t="shared" si="69"/>
        <v>0</v>
      </c>
      <c r="R1505" s="51">
        <f t="shared" si="69"/>
        <v>0</v>
      </c>
    </row>
    <row r="1506" spans="1:18" x14ac:dyDescent="0.25">
      <c r="A1506" s="17"/>
      <c r="B1506" s="52"/>
      <c r="C1506" s="17"/>
      <c r="D1506" s="17"/>
      <c r="E1506" s="17"/>
      <c r="F1506" s="17"/>
      <c r="G1506" s="17"/>
      <c r="H1506" s="17"/>
      <c r="I1506" s="16">
        <f>IF(B1506&gt;A_Stammdaten!$B$12,0,SUM(C1506,D1506,F1506,G1506)-SUM(E1506,H1506))</f>
        <v>0</v>
      </c>
      <c r="J1506" s="51">
        <f>HLOOKUP(A_Stammdaten!$B$12,$L$4:$R$2504,ROW(B1506)-3,FALSE)+IF(OR(B1506=0,A_Stammdaten!$B$12&lt;B1506),0,I1506*1/20)</f>
        <v>0</v>
      </c>
      <c r="K1506" s="51">
        <f>HLOOKUP(A_Stammdaten!$B$12,$L$4:$R$2504,ROW(B1506)-3,FALSE)</f>
        <v>0</v>
      </c>
      <c r="L1506" s="51">
        <f t="shared" si="68"/>
        <v>0</v>
      </c>
      <c r="M1506" s="51">
        <f t="shared" si="69"/>
        <v>0</v>
      </c>
      <c r="N1506" s="51">
        <f t="shared" si="69"/>
        <v>0</v>
      </c>
      <c r="O1506" s="51">
        <f t="shared" si="69"/>
        <v>0</v>
      </c>
      <c r="P1506" s="51">
        <f t="shared" si="69"/>
        <v>0</v>
      </c>
      <c r="Q1506" s="51">
        <f t="shared" si="69"/>
        <v>0</v>
      </c>
      <c r="R1506" s="51">
        <f t="shared" si="69"/>
        <v>0</v>
      </c>
    </row>
    <row r="1507" spans="1:18" x14ac:dyDescent="0.25">
      <c r="A1507" s="17"/>
      <c r="B1507" s="52"/>
      <c r="C1507" s="17"/>
      <c r="D1507" s="17"/>
      <c r="E1507" s="17"/>
      <c r="F1507" s="17"/>
      <c r="G1507" s="17"/>
      <c r="H1507" s="17"/>
      <c r="I1507" s="16">
        <f>IF(B1507&gt;A_Stammdaten!$B$12,0,SUM(C1507,D1507,F1507,G1507)-SUM(E1507,H1507))</f>
        <v>0</v>
      </c>
      <c r="J1507" s="51">
        <f>HLOOKUP(A_Stammdaten!$B$12,$L$4:$R$2504,ROW(B1507)-3,FALSE)+IF(OR(B1507=0,A_Stammdaten!$B$12&lt;B1507),0,I1507*1/20)</f>
        <v>0</v>
      </c>
      <c r="K1507" s="51">
        <f>HLOOKUP(A_Stammdaten!$B$12,$L$4:$R$2504,ROW(B1507)-3,FALSE)</f>
        <v>0</v>
      </c>
      <c r="L1507" s="51">
        <f t="shared" si="68"/>
        <v>0</v>
      </c>
      <c r="M1507" s="51">
        <f t="shared" si="69"/>
        <v>0</v>
      </c>
      <c r="N1507" s="51">
        <f t="shared" si="69"/>
        <v>0</v>
      </c>
      <c r="O1507" s="51">
        <f t="shared" si="69"/>
        <v>0</v>
      </c>
      <c r="P1507" s="51">
        <f t="shared" si="69"/>
        <v>0</v>
      </c>
      <c r="Q1507" s="51">
        <f t="shared" si="69"/>
        <v>0</v>
      </c>
      <c r="R1507" s="51">
        <f t="shared" si="69"/>
        <v>0</v>
      </c>
    </row>
    <row r="1508" spans="1:18" x14ac:dyDescent="0.25">
      <c r="A1508" s="17"/>
      <c r="B1508" s="52"/>
      <c r="C1508" s="17"/>
      <c r="D1508" s="17"/>
      <c r="E1508" s="17"/>
      <c r="F1508" s="17"/>
      <c r="G1508" s="17"/>
      <c r="H1508" s="17"/>
      <c r="I1508" s="16">
        <f>IF(B1508&gt;A_Stammdaten!$B$12,0,SUM(C1508,D1508,F1508,G1508)-SUM(E1508,H1508))</f>
        <v>0</v>
      </c>
      <c r="J1508" s="51">
        <f>HLOOKUP(A_Stammdaten!$B$12,$L$4:$R$2504,ROW(B1508)-3,FALSE)+IF(OR(B1508=0,A_Stammdaten!$B$12&lt;B1508),0,I1508*1/20)</f>
        <v>0</v>
      </c>
      <c r="K1508" s="51">
        <f>HLOOKUP(A_Stammdaten!$B$12,$L$4:$R$2504,ROW(B1508)-3,FALSE)</f>
        <v>0</v>
      </c>
      <c r="L1508" s="51">
        <f t="shared" si="68"/>
        <v>0</v>
      </c>
      <c r="M1508" s="51">
        <f t="shared" si="69"/>
        <v>0</v>
      </c>
      <c r="N1508" s="51">
        <f t="shared" si="69"/>
        <v>0</v>
      </c>
      <c r="O1508" s="51">
        <f t="shared" si="69"/>
        <v>0</v>
      </c>
      <c r="P1508" s="51">
        <f t="shared" si="69"/>
        <v>0</v>
      </c>
      <c r="Q1508" s="51">
        <f t="shared" si="69"/>
        <v>0</v>
      </c>
      <c r="R1508" s="51">
        <f t="shared" si="69"/>
        <v>0</v>
      </c>
    </row>
    <row r="1509" spans="1:18" x14ac:dyDescent="0.25">
      <c r="A1509" s="17"/>
      <c r="B1509" s="52"/>
      <c r="C1509" s="17"/>
      <c r="D1509" s="17"/>
      <c r="E1509" s="17"/>
      <c r="F1509" s="17"/>
      <c r="G1509" s="17"/>
      <c r="H1509" s="17"/>
      <c r="I1509" s="16">
        <f>IF(B1509&gt;A_Stammdaten!$B$12,0,SUM(C1509,D1509,F1509,G1509)-SUM(E1509,H1509))</f>
        <v>0</v>
      </c>
      <c r="J1509" s="51">
        <f>HLOOKUP(A_Stammdaten!$B$12,$L$4:$R$2504,ROW(B1509)-3,FALSE)+IF(OR(B1509=0,A_Stammdaten!$B$12&lt;B1509),0,I1509*1/20)</f>
        <v>0</v>
      </c>
      <c r="K1509" s="51">
        <f>HLOOKUP(A_Stammdaten!$B$12,$L$4:$R$2504,ROW(B1509)-3,FALSE)</f>
        <v>0</v>
      </c>
      <c r="L1509" s="51">
        <f t="shared" si="68"/>
        <v>0</v>
      </c>
      <c r="M1509" s="51">
        <f t="shared" si="69"/>
        <v>0</v>
      </c>
      <c r="N1509" s="51">
        <f t="shared" si="69"/>
        <v>0</v>
      </c>
      <c r="O1509" s="51">
        <f t="shared" si="69"/>
        <v>0</v>
      </c>
      <c r="P1509" s="51">
        <f t="shared" si="69"/>
        <v>0</v>
      </c>
      <c r="Q1509" s="51">
        <f t="shared" si="69"/>
        <v>0</v>
      </c>
      <c r="R1509" s="51">
        <f t="shared" si="69"/>
        <v>0</v>
      </c>
    </row>
    <row r="1510" spans="1:18" x14ac:dyDescent="0.25">
      <c r="A1510" s="17"/>
      <c r="B1510" s="52"/>
      <c r="C1510" s="17"/>
      <c r="D1510" s="17"/>
      <c r="E1510" s="17"/>
      <c r="F1510" s="17"/>
      <c r="G1510" s="17"/>
      <c r="H1510" s="17"/>
      <c r="I1510" s="16">
        <f>IF(B1510&gt;A_Stammdaten!$B$12,0,SUM(C1510,D1510,F1510,G1510)-SUM(E1510,H1510))</f>
        <v>0</v>
      </c>
      <c r="J1510" s="51">
        <f>HLOOKUP(A_Stammdaten!$B$12,$L$4:$R$2504,ROW(B1510)-3,FALSE)+IF(OR(B1510=0,A_Stammdaten!$B$12&lt;B1510),0,I1510*1/20)</f>
        <v>0</v>
      </c>
      <c r="K1510" s="51">
        <f>HLOOKUP(A_Stammdaten!$B$12,$L$4:$R$2504,ROW(B1510)-3,FALSE)</f>
        <v>0</v>
      </c>
      <c r="L1510" s="51">
        <f t="shared" si="68"/>
        <v>0</v>
      </c>
      <c r="M1510" s="51">
        <f t="shared" si="69"/>
        <v>0</v>
      </c>
      <c r="N1510" s="51">
        <f t="shared" si="69"/>
        <v>0</v>
      </c>
      <c r="O1510" s="51">
        <f t="shared" si="69"/>
        <v>0</v>
      </c>
      <c r="P1510" s="51">
        <f t="shared" si="69"/>
        <v>0</v>
      </c>
      <c r="Q1510" s="51">
        <f t="shared" si="69"/>
        <v>0</v>
      </c>
      <c r="R1510" s="51">
        <f t="shared" si="69"/>
        <v>0</v>
      </c>
    </row>
    <row r="1511" spans="1:18" x14ac:dyDescent="0.25">
      <c r="A1511" s="17"/>
      <c r="B1511" s="52"/>
      <c r="C1511" s="17"/>
      <c r="D1511" s="17"/>
      <c r="E1511" s="17"/>
      <c r="F1511" s="17"/>
      <c r="G1511" s="17"/>
      <c r="H1511" s="17"/>
      <c r="I1511" s="16">
        <f>IF(B1511&gt;A_Stammdaten!$B$12,0,SUM(C1511,D1511,F1511,G1511)-SUM(E1511,H1511))</f>
        <v>0</v>
      </c>
      <c r="J1511" s="51">
        <f>HLOOKUP(A_Stammdaten!$B$12,$L$4:$R$2504,ROW(B1511)-3,FALSE)+IF(OR(B1511=0,A_Stammdaten!$B$12&lt;B1511),0,I1511*1/20)</f>
        <v>0</v>
      </c>
      <c r="K1511" s="51">
        <f>HLOOKUP(A_Stammdaten!$B$12,$L$4:$R$2504,ROW(B1511)-3,FALSE)</f>
        <v>0</v>
      </c>
      <c r="L1511" s="51">
        <f t="shared" si="68"/>
        <v>0</v>
      </c>
      <c r="M1511" s="51">
        <f t="shared" si="69"/>
        <v>0</v>
      </c>
      <c r="N1511" s="51">
        <f t="shared" si="69"/>
        <v>0</v>
      </c>
      <c r="O1511" s="51">
        <f t="shared" si="69"/>
        <v>0</v>
      </c>
      <c r="P1511" s="51">
        <f t="shared" si="69"/>
        <v>0</v>
      </c>
      <c r="Q1511" s="51">
        <f t="shared" si="69"/>
        <v>0</v>
      </c>
      <c r="R1511" s="51">
        <f t="shared" si="69"/>
        <v>0</v>
      </c>
    </row>
    <row r="1512" spans="1:18" x14ac:dyDescent="0.25">
      <c r="A1512" s="17"/>
      <c r="B1512" s="52"/>
      <c r="C1512" s="17"/>
      <c r="D1512" s="17"/>
      <c r="E1512" s="17"/>
      <c r="F1512" s="17"/>
      <c r="G1512" s="17"/>
      <c r="H1512" s="17"/>
      <c r="I1512" s="16">
        <f>IF(B1512&gt;A_Stammdaten!$B$12,0,SUM(C1512,D1512,F1512,G1512)-SUM(E1512,H1512))</f>
        <v>0</v>
      </c>
      <c r="J1512" s="51">
        <f>HLOOKUP(A_Stammdaten!$B$12,$L$4:$R$2504,ROW(B1512)-3,FALSE)+IF(OR(B1512=0,A_Stammdaten!$B$12&lt;B1512),0,I1512*1/20)</f>
        <v>0</v>
      </c>
      <c r="K1512" s="51">
        <f>HLOOKUP(A_Stammdaten!$B$12,$L$4:$R$2504,ROW(B1512)-3,FALSE)</f>
        <v>0</v>
      </c>
      <c r="L1512" s="51">
        <f t="shared" si="68"/>
        <v>0</v>
      </c>
      <c r="M1512" s="51">
        <f t="shared" si="69"/>
        <v>0</v>
      </c>
      <c r="N1512" s="51">
        <f t="shared" si="69"/>
        <v>0</v>
      </c>
      <c r="O1512" s="51">
        <f t="shared" si="69"/>
        <v>0</v>
      </c>
      <c r="P1512" s="51">
        <f t="shared" si="69"/>
        <v>0</v>
      </c>
      <c r="Q1512" s="51">
        <f t="shared" si="69"/>
        <v>0</v>
      </c>
      <c r="R1512" s="51">
        <f t="shared" si="69"/>
        <v>0</v>
      </c>
    </row>
    <row r="1513" spans="1:18" x14ac:dyDescent="0.25">
      <c r="A1513" s="17"/>
      <c r="B1513" s="52"/>
      <c r="C1513" s="17"/>
      <c r="D1513" s="17"/>
      <c r="E1513" s="17"/>
      <c r="F1513" s="17"/>
      <c r="G1513" s="17"/>
      <c r="H1513" s="17"/>
      <c r="I1513" s="16">
        <f>IF(B1513&gt;A_Stammdaten!$B$12,0,SUM(C1513,D1513,F1513,G1513)-SUM(E1513,H1513))</f>
        <v>0</v>
      </c>
      <c r="J1513" s="51">
        <f>HLOOKUP(A_Stammdaten!$B$12,$L$4:$R$2504,ROW(B1513)-3,FALSE)+IF(OR(B1513=0,A_Stammdaten!$B$12&lt;B1513),0,I1513*1/20)</f>
        <v>0</v>
      </c>
      <c r="K1513" s="51">
        <f>HLOOKUP(A_Stammdaten!$B$12,$L$4:$R$2504,ROW(B1513)-3,FALSE)</f>
        <v>0</v>
      </c>
      <c r="L1513" s="51">
        <f t="shared" si="68"/>
        <v>0</v>
      </c>
      <c r="M1513" s="51">
        <f t="shared" si="69"/>
        <v>0</v>
      </c>
      <c r="N1513" s="51">
        <f t="shared" si="69"/>
        <v>0</v>
      </c>
      <c r="O1513" s="51">
        <f t="shared" si="69"/>
        <v>0</v>
      </c>
      <c r="P1513" s="51">
        <f t="shared" si="69"/>
        <v>0</v>
      </c>
      <c r="Q1513" s="51">
        <f t="shared" si="69"/>
        <v>0</v>
      </c>
      <c r="R1513" s="51">
        <f t="shared" si="69"/>
        <v>0</v>
      </c>
    </row>
    <row r="1514" spans="1:18" x14ac:dyDescent="0.25">
      <c r="A1514" s="17"/>
      <c r="B1514" s="52"/>
      <c r="C1514" s="17"/>
      <c r="D1514" s="17"/>
      <c r="E1514" s="17"/>
      <c r="F1514" s="17"/>
      <c r="G1514" s="17"/>
      <c r="H1514" s="17"/>
      <c r="I1514" s="16">
        <f>IF(B1514&gt;A_Stammdaten!$B$12,0,SUM(C1514,D1514,F1514,G1514)-SUM(E1514,H1514))</f>
        <v>0</v>
      </c>
      <c r="J1514" s="51">
        <f>HLOOKUP(A_Stammdaten!$B$12,$L$4:$R$2504,ROW(B1514)-3,FALSE)+IF(OR(B1514=0,A_Stammdaten!$B$12&lt;B1514),0,I1514*1/20)</f>
        <v>0</v>
      </c>
      <c r="K1514" s="51">
        <f>HLOOKUP(A_Stammdaten!$B$12,$L$4:$R$2504,ROW(B1514)-3,FALSE)</f>
        <v>0</v>
      </c>
      <c r="L1514" s="51">
        <f t="shared" si="68"/>
        <v>0</v>
      </c>
      <c r="M1514" s="51">
        <f t="shared" si="69"/>
        <v>0</v>
      </c>
      <c r="N1514" s="51">
        <f t="shared" si="69"/>
        <v>0</v>
      </c>
      <c r="O1514" s="51">
        <f t="shared" si="69"/>
        <v>0</v>
      </c>
      <c r="P1514" s="51">
        <f t="shared" si="69"/>
        <v>0</v>
      </c>
      <c r="Q1514" s="51">
        <f t="shared" si="69"/>
        <v>0</v>
      </c>
      <c r="R1514" s="51">
        <f t="shared" si="69"/>
        <v>0</v>
      </c>
    </row>
    <row r="1515" spans="1:18" x14ac:dyDescent="0.25">
      <c r="A1515" s="17"/>
      <c r="B1515" s="52"/>
      <c r="C1515" s="17"/>
      <c r="D1515" s="17"/>
      <c r="E1515" s="17"/>
      <c r="F1515" s="17"/>
      <c r="G1515" s="17"/>
      <c r="H1515" s="17"/>
      <c r="I1515" s="16">
        <f>IF(B1515&gt;A_Stammdaten!$B$12,0,SUM(C1515,D1515,F1515,G1515)-SUM(E1515,H1515))</f>
        <v>0</v>
      </c>
      <c r="J1515" s="51">
        <f>HLOOKUP(A_Stammdaten!$B$12,$L$4:$R$2504,ROW(B1515)-3,FALSE)+IF(OR(B1515=0,A_Stammdaten!$B$12&lt;B1515),0,I1515*1/20)</f>
        <v>0</v>
      </c>
      <c r="K1515" s="51">
        <f>HLOOKUP(A_Stammdaten!$B$12,$L$4:$R$2504,ROW(B1515)-3,FALSE)</f>
        <v>0</v>
      </c>
      <c r="L1515" s="51">
        <f t="shared" si="68"/>
        <v>0</v>
      </c>
      <c r="M1515" s="51">
        <f t="shared" si="69"/>
        <v>0</v>
      </c>
      <c r="N1515" s="51">
        <f t="shared" si="69"/>
        <v>0</v>
      </c>
      <c r="O1515" s="51">
        <f t="shared" si="69"/>
        <v>0</v>
      </c>
      <c r="P1515" s="51">
        <f t="shared" si="69"/>
        <v>0</v>
      </c>
      <c r="Q1515" s="51">
        <f t="shared" si="69"/>
        <v>0</v>
      </c>
      <c r="R1515" s="51">
        <f t="shared" si="69"/>
        <v>0</v>
      </c>
    </row>
    <row r="1516" spans="1:18" x14ac:dyDescent="0.25">
      <c r="A1516" s="17"/>
      <c r="B1516" s="52"/>
      <c r="C1516" s="17"/>
      <c r="D1516" s="17"/>
      <c r="E1516" s="17"/>
      <c r="F1516" s="17"/>
      <c r="G1516" s="17"/>
      <c r="H1516" s="17"/>
      <c r="I1516" s="16">
        <f>IF(B1516&gt;A_Stammdaten!$B$12,0,SUM(C1516,D1516,F1516,G1516)-SUM(E1516,H1516))</f>
        <v>0</v>
      </c>
      <c r="J1516" s="51">
        <f>HLOOKUP(A_Stammdaten!$B$12,$L$4:$R$2504,ROW(B1516)-3,FALSE)+IF(OR(B1516=0,A_Stammdaten!$B$12&lt;B1516),0,I1516*1/20)</f>
        <v>0</v>
      </c>
      <c r="K1516" s="51">
        <f>HLOOKUP(A_Stammdaten!$B$12,$L$4:$R$2504,ROW(B1516)-3,FALSE)</f>
        <v>0</v>
      </c>
      <c r="L1516" s="51">
        <f t="shared" si="68"/>
        <v>0</v>
      </c>
      <c r="M1516" s="51">
        <f t="shared" si="69"/>
        <v>0</v>
      </c>
      <c r="N1516" s="51">
        <f t="shared" si="69"/>
        <v>0</v>
      </c>
      <c r="O1516" s="51">
        <f t="shared" si="69"/>
        <v>0</v>
      </c>
      <c r="P1516" s="51">
        <f t="shared" si="69"/>
        <v>0</v>
      </c>
      <c r="Q1516" s="51">
        <f t="shared" si="69"/>
        <v>0</v>
      </c>
      <c r="R1516" s="51">
        <f t="shared" si="69"/>
        <v>0</v>
      </c>
    </row>
    <row r="1517" spans="1:18" x14ac:dyDescent="0.25">
      <c r="A1517" s="17"/>
      <c r="B1517" s="52"/>
      <c r="C1517" s="17"/>
      <c r="D1517" s="17"/>
      <c r="E1517" s="17"/>
      <c r="F1517" s="17"/>
      <c r="G1517" s="17"/>
      <c r="H1517" s="17"/>
      <c r="I1517" s="16">
        <f>IF(B1517&gt;A_Stammdaten!$B$12,0,SUM(C1517,D1517,F1517,G1517)-SUM(E1517,H1517))</f>
        <v>0</v>
      </c>
      <c r="J1517" s="51">
        <f>HLOOKUP(A_Stammdaten!$B$12,$L$4:$R$2504,ROW(B1517)-3,FALSE)+IF(OR(B1517=0,A_Stammdaten!$B$12&lt;B1517),0,I1517*1/20)</f>
        <v>0</v>
      </c>
      <c r="K1517" s="51">
        <f>HLOOKUP(A_Stammdaten!$B$12,$L$4:$R$2504,ROW(B1517)-3,FALSE)</f>
        <v>0</v>
      </c>
      <c r="L1517" s="51">
        <f t="shared" si="68"/>
        <v>0</v>
      </c>
      <c r="M1517" s="51">
        <f t="shared" si="69"/>
        <v>0</v>
      </c>
      <c r="N1517" s="51">
        <f t="shared" si="69"/>
        <v>0</v>
      </c>
      <c r="O1517" s="51">
        <f t="shared" si="69"/>
        <v>0</v>
      </c>
      <c r="P1517" s="51">
        <f t="shared" si="69"/>
        <v>0</v>
      </c>
      <c r="Q1517" s="51">
        <f t="shared" si="69"/>
        <v>0</v>
      </c>
      <c r="R1517" s="51">
        <f t="shared" si="69"/>
        <v>0</v>
      </c>
    </row>
    <row r="1518" spans="1:18" x14ac:dyDescent="0.25">
      <c r="A1518" s="17"/>
      <c r="B1518" s="52"/>
      <c r="C1518" s="17"/>
      <c r="D1518" s="17"/>
      <c r="E1518" s="17"/>
      <c r="F1518" s="17"/>
      <c r="G1518" s="17"/>
      <c r="H1518" s="17"/>
      <c r="I1518" s="16">
        <f>IF(B1518&gt;A_Stammdaten!$B$12,0,SUM(C1518,D1518,F1518,G1518)-SUM(E1518,H1518))</f>
        <v>0</v>
      </c>
      <c r="J1518" s="51">
        <f>HLOOKUP(A_Stammdaten!$B$12,$L$4:$R$2504,ROW(B1518)-3,FALSE)+IF(OR(B1518=0,A_Stammdaten!$B$12&lt;B1518),0,I1518*1/20)</f>
        <v>0</v>
      </c>
      <c r="K1518" s="51">
        <f>HLOOKUP(A_Stammdaten!$B$12,$L$4:$R$2504,ROW(B1518)-3,FALSE)</f>
        <v>0</v>
      </c>
      <c r="L1518" s="51">
        <f t="shared" si="68"/>
        <v>0</v>
      </c>
      <c r="M1518" s="51">
        <f t="shared" si="69"/>
        <v>0</v>
      </c>
      <c r="N1518" s="51">
        <f t="shared" si="69"/>
        <v>0</v>
      </c>
      <c r="O1518" s="51">
        <f t="shared" si="69"/>
        <v>0</v>
      </c>
      <c r="P1518" s="51">
        <f t="shared" si="69"/>
        <v>0</v>
      </c>
      <c r="Q1518" s="51">
        <f t="shared" si="69"/>
        <v>0</v>
      </c>
      <c r="R1518" s="51">
        <f t="shared" si="69"/>
        <v>0</v>
      </c>
    </row>
    <row r="1519" spans="1:18" x14ac:dyDescent="0.25">
      <c r="A1519" s="17"/>
      <c r="B1519" s="52"/>
      <c r="C1519" s="17"/>
      <c r="D1519" s="17"/>
      <c r="E1519" s="17"/>
      <c r="F1519" s="17"/>
      <c r="G1519" s="17"/>
      <c r="H1519" s="17"/>
      <c r="I1519" s="16">
        <f>IF(B1519&gt;A_Stammdaten!$B$12,0,SUM(C1519,D1519,F1519,G1519)-SUM(E1519,H1519))</f>
        <v>0</v>
      </c>
      <c r="J1519" s="51">
        <f>HLOOKUP(A_Stammdaten!$B$12,$L$4:$R$2504,ROW(B1519)-3,FALSE)+IF(OR(B1519=0,A_Stammdaten!$B$12&lt;B1519),0,I1519*1/20)</f>
        <v>0</v>
      </c>
      <c r="K1519" s="51">
        <f>HLOOKUP(A_Stammdaten!$B$12,$L$4:$R$2504,ROW(B1519)-3,FALSE)</f>
        <v>0</v>
      </c>
      <c r="L1519" s="51">
        <f t="shared" si="68"/>
        <v>0</v>
      </c>
      <c r="M1519" s="51">
        <f t="shared" si="69"/>
        <v>0</v>
      </c>
      <c r="N1519" s="51">
        <f t="shared" si="69"/>
        <v>0</v>
      </c>
      <c r="O1519" s="51">
        <f t="shared" si="69"/>
        <v>0</v>
      </c>
      <c r="P1519" s="51">
        <f t="shared" si="69"/>
        <v>0</v>
      </c>
      <c r="Q1519" s="51">
        <f t="shared" si="69"/>
        <v>0</v>
      </c>
      <c r="R1519" s="51">
        <f t="shared" si="69"/>
        <v>0</v>
      </c>
    </row>
    <row r="1520" spans="1:18" x14ac:dyDescent="0.25">
      <c r="A1520" s="17"/>
      <c r="B1520" s="52"/>
      <c r="C1520" s="17"/>
      <c r="D1520" s="17"/>
      <c r="E1520" s="17"/>
      <c r="F1520" s="17"/>
      <c r="G1520" s="17"/>
      <c r="H1520" s="17"/>
      <c r="I1520" s="16">
        <f>IF(B1520&gt;A_Stammdaten!$B$12,0,SUM(C1520,D1520,F1520,G1520)-SUM(E1520,H1520))</f>
        <v>0</v>
      </c>
      <c r="J1520" s="51">
        <f>HLOOKUP(A_Stammdaten!$B$12,$L$4:$R$2504,ROW(B1520)-3,FALSE)+IF(OR(B1520=0,A_Stammdaten!$B$12&lt;B1520),0,I1520*1/20)</f>
        <v>0</v>
      </c>
      <c r="K1520" s="51">
        <f>HLOOKUP(A_Stammdaten!$B$12,$L$4:$R$2504,ROW(B1520)-3,FALSE)</f>
        <v>0</v>
      </c>
      <c r="L1520" s="51">
        <f t="shared" si="68"/>
        <v>0</v>
      </c>
      <c r="M1520" s="51">
        <f t="shared" si="69"/>
        <v>0</v>
      </c>
      <c r="N1520" s="51">
        <f t="shared" si="69"/>
        <v>0</v>
      </c>
      <c r="O1520" s="51">
        <f t="shared" si="69"/>
        <v>0</v>
      </c>
      <c r="P1520" s="51">
        <f t="shared" si="69"/>
        <v>0</v>
      </c>
      <c r="Q1520" s="51">
        <f t="shared" si="69"/>
        <v>0</v>
      </c>
      <c r="R1520" s="51">
        <f t="shared" si="69"/>
        <v>0</v>
      </c>
    </row>
    <row r="1521" spans="1:18" x14ac:dyDescent="0.25">
      <c r="A1521" s="17"/>
      <c r="B1521" s="52"/>
      <c r="C1521" s="17"/>
      <c r="D1521" s="17"/>
      <c r="E1521" s="17"/>
      <c r="F1521" s="17"/>
      <c r="G1521" s="17"/>
      <c r="H1521" s="17"/>
      <c r="I1521" s="16">
        <f>IF(B1521&gt;A_Stammdaten!$B$12,0,SUM(C1521,D1521,F1521,G1521)-SUM(E1521,H1521))</f>
        <v>0</v>
      </c>
      <c r="J1521" s="51">
        <f>HLOOKUP(A_Stammdaten!$B$12,$L$4:$R$2504,ROW(B1521)-3,FALSE)+IF(OR(B1521=0,A_Stammdaten!$B$12&lt;B1521),0,I1521*1/20)</f>
        <v>0</v>
      </c>
      <c r="K1521" s="51">
        <f>HLOOKUP(A_Stammdaten!$B$12,$L$4:$R$2504,ROW(B1521)-3,FALSE)</f>
        <v>0</v>
      </c>
      <c r="L1521" s="51">
        <f t="shared" si="68"/>
        <v>0</v>
      </c>
      <c r="M1521" s="51">
        <f t="shared" si="69"/>
        <v>0</v>
      </c>
      <c r="N1521" s="51">
        <f t="shared" si="69"/>
        <v>0</v>
      </c>
      <c r="O1521" s="51">
        <f t="shared" si="69"/>
        <v>0</v>
      </c>
      <c r="P1521" s="51">
        <f t="shared" si="69"/>
        <v>0</v>
      </c>
      <c r="Q1521" s="51">
        <f t="shared" si="69"/>
        <v>0</v>
      </c>
      <c r="R1521" s="51">
        <f t="shared" si="69"/>
        <v>0</v>
      </c>
    </row>
    <row r="1522" spans="1:18" x14ac:dyDescent="0.25">
      <c r="A1522" s="17"/>
      <c r="B1522" s="52"/>
      <c r="C1522" s="17"/>
      <c r="D1522" s="17"/>
      <c r="E1522" s="17"/>
      <c r="F1522" s="17"/>
      <c r="G1522" s="17"/>
      <c r="H1522" s="17"/>
      <c r="I1522" s="16">
        <f>IF(B1522&gt;A_Stammdaten!$B$12,0,SUM(C1522,D1522,F1522,G1522)-SUM(E1522,H1522))</f>
        <v>0</v>
      </c>
      <c r="J1522" s="51">
        <f>HLOOKUP(A_Stammdaten!$B$12,$L$4:$R$2504,ROW(B1522)-3,FALSE)+IF(OR(B1522=0,A_Stammdaten!$B$12&lt;B1522),0,I1522*1/20)</f>
        <v>0</v>
      </c>
      <c r="K1522" s="51">
        <f>HLOOKUP(A_Stammdaten!$B$12,$L$4:$R$2504,ROW(B1522)-3,FALSE)</f>
        <v>0</v>
      </c>
      <c r="L1522" s="51">
        <f t="shared" si="68"/>
        <v>0</v>
      </c>
      <c r="M1522" s="51">
        <f t="shared" si="69"/>
        <v>0</v>
      </c>
      <c r="N1522" s="51">
        <f t="shared" si="69"/>
        <v>0</v>
      </c>
      <c r="O1522" s="51">
        <f t="shared" si="69"/>
        <v>0</v>
      </c>
      <c r="P1522" s="51">
        <f t="shared" si="69"/>
        <v>0</v>
      </c>
      <c r="Q1522" s="51">
        <f t="shared" si="69"/>
        <v>0</v>
      </c>
      <c r="R1522" s="51">
        <f t="shared" si="69"/>
        <v>0</v>
      </c>
    </row>
    <row r="1523" spans="1:18" x14ac:dyDescent="0.25">
      <c r="A1523" s="17"/>
      <c r="B1523" s="52"/>
      <c r="C1523" s="17"/>
      <c r="D1523" s="17"/>
      <c r="E1523" s="17"/>
      <c r="F1523" s="17"/>
      <c r="G1523" s="17"/>
      <c r="H1523" s="17"/>
      <c r="I1523" s="16">
        <f>IF(B1523&gt;A_Stammdaten!$B$12,0,SUM(C1523,D1523,F1523,G1523)-SUM(E1523,H1523))</f>
        <v>0</v>
      </c>
      <c r="J1523" s="51">
        <f>HLOOKUP(A_Stammdaten!$B$12,$L$4:$R$2504,ROW(B1523)-3,FALSE)+IF(OR(B1523=0,A_Stammdaten!$B$12&lt;B1523),0,I1523*1/20)</f>
        <v>0</v>
      </c>
      <c r="K1523" s="51">
        <f>HLOOKUP(A_Stammdaten!$B$12,$L$4:$R$2504,ROW(B1523)-3,FALSE)</f>
        <v>0</v>
      </c>
      <c r="L1523" s="51">
        <f t="shared" si="68"/>
        <v>0</v>
      </c>
      <c r="M1523" s="51">
        <f t="shared" si="69"/>
        <v>0</v>
      </c>
      <c r="N1523" s="51">
        <f t="shared" si="69"/>
        <v>0</v>
      </c>
      <c r="O1523" s="51">
        <f t="shared" si="69"/>
        <v>0</v>
      </c>
      <c r="P1523" s="51">
        <f t="shared" si="69"/>
        <v>0</v>
      </c>
      <c r="Q1523" s="51">
        <f t="shared" si="69"/>
        <v>0</v>
      </c>
      <c r="R1523" s="51">
        <f t="shared" si="69"/>
        <v>0</v>
      </c>
    </row>
    <row r="1524" spans="1:18" x14ac:dyDescent="0.25">
      <c r="A1524" s="17"/>
      <c r="B1524" s="52"/>
      <c r="C1524" s="17"/>
      <c r="D1524" s="17"/>
      <c r="E1524" s="17"/>
      <c r="F1524" s="17"/>
      <c r="G1524" s="17"/>
      <c r="H1524" s="17"/>
      <c r="I1524" s="16">
        <f>IF(B1524&gt;A_Stammdaten!$B$12,0,SUM(C1524,D1524,F1524,G1524)-SUM(E1524,H1524))</f>
        <v>0</v>
      </c>
      <c r="J1524" s="51">
        <f>HLOOKUP(A_Stammdaten!$B$12,$L$4:$R$2504,ROW(B1524)-3,FALSE)+IF(OR(B1524=0,A_Stammdaten!$B$12&lt;B1524),0,I1524*1/20)</f>
        <v>0</v>
      </c>
      <c r="K1524" s="51">
        <f>HLOOKUP(A_Stammdaten!$B$12,$L$4:$R$2504,ROW(B1524)-3,FALSE)</f>
        <v>0</v>
      </c>
      <c r="L1524" s="51">
        <f t="shared" si="68"/>
        <v>0</v>
      </c>
      <c r="M1524" s="51">
        <f t="shared" si="69"/>
        <v>0</v>
      </c>
      <c r="N1524" s="51">
        <f t="shared" si="69"/>
        <v>0</v>
      </c>
      <c r="O1524" s="51">
        <f t="shared" si="69"/>
        <v>0</v>
      </c>
      <c r="P1524" s="51">
        <f t="shared" si="69"/>
        <v>0</v>
      </c>
      <c r="Q1524" s="51">
        <f t="shared" si="69"/>
        <v>0</v>
      </c>
      <c r="R1524" s="51">
        <f t="shared" si="69"/>
        <v>0</v>
      </c>
    </row>
    <row r="1525" spans="1:18" x14ac:dyDescent="0.25">
      <c r="A1525" s="17"/>
      <c r="B1525" s="52"/>
      <c r="C1525" s="17"/>
      <c r="D1525" s="17"/>
      <c r="E1525" s="17"/>
      <c r="F1525" s="17"/>
      <c r="G1525" s="17"/>
      <c r="H1525" s="17"/>
      <c r="I1525" s="16">
        <f>IF(B1525&gt;A_Stammdaten!$B$12,0,SUM(C1525,D1525,F1525,G1525)-SUM(E1525,H1525))</f>
        <v>0</v>
      </c>
      <c r="J1525" s="51">
        <f>HLOOKUP(A_Stammdaten!$B$12,$L$4:$R$2504,ROW(B1525)-3,FALSE)+IF(OR(B1525=0,A_Stammdaten!$B$12&lt;B1525),0,I1525*1/20)</f>
        <v>0</v>
      </c>
      <c r="K1525" s="51">
        <f>HLOOKUP(A_Stammdaten!$B$12,$L$4:$R$2504,ROW(B1525)-3,FALSE)</f>
        <v>0</v>
      </c>
      <c r="L1525" s="51">
        <f t="shared" si="68"/>
        <v>0</v>
      </c>
      <c r="M1525" s="51">
        <f t="shared" si="69"/>
        <v>0</v>
      </c>
      <c r="N1525" s="51">
        <f t="shared" si="69"/>
        <v>0</v>
      </c>
      <c r="O1525" s="51">
        <f t="shared" si="69"/>
        <v>0</v>
      </c>
      <c r="P1525" s="51">
        <f t="shared" si="69"/>
        <v>0</v>
      </c>
      <c r="Q1525" s="51">
        <f t="shared" si="69"/>
        <v>0</v>
      </c>
      <c r="R1525" s="51">
        <f t="shared" si="69"/>
        <v>0</v>
      </c>
    </row>
    <row r="1526" spans="1:18" x14ac:dyDescent="0.25">
      <c r="A1526" s="17"/>
      <c r="B1526" s="52"/>
      <c r="C1526" s="17"/>
      <c r="D1526" s="17"/>
      <c r="E1526" s="17"/>
      <c r="F1526" s="17"/>
      <c r="G1526" s="17"/>
      <c r="H1526" s="17"/>
      <c r="I1526" s="16">
        <f>IF(B1526&gt;A_Stammdaten!$B$12,0,SUM(C1526,D1526,F1526,G1526)-SUM(E1526,H1526))</f>
        <v>0</v>
      </c>
      <c r="J1526" s="51">
        <f>HLOOKUP(A_Stammdaten!$B$12,$L$4:$R$2504,ROW(B1526)-3,FALSE)+IF(OR(B1526=0,A_Stammdaten!$B$12&lt;B1526),0,I1526*1/20)</f>
        <v>0</v>
      </c>
      <c r="K1526" s="51">
        <f>HLOOKUP(A_Stammdaten!$B$12,$L$4:$R$2504,ROW(B1526)-3,FALSE)</f>
        <v>0</v>
      </c>
      <c r="L1526" s="51">
        <f t="shared" si="68"/>
        <v>0</v>
      </c>
      <c r="M1526" s="51">
        <f t="shared" si="69"/>
        <v>0</v>
      </c>
      <c r="N1526" s="51">
        <f t="shared" si="69"/>
        <v>0</v>
      </c>
      <c r="O1526" s="51">
        <f t="shared" si="69"/>
        <v>0</v>
      </c>
      <c r="P1526" s="51">
        <f t="shared" si="69"/>
        <v>0</v>
      </c>
      <c r="Q1526" s="51">
        <f t="shared" si="69"/>
        <v>0</v>
      </c>
      <c r="R1526" s="51">
        <f t="shared" si="69"/>
        <v>0</v>
      </c>
    </row>
    <row r="1527" spans="1:18" x14ac:dyDescent="0.25">
      <c r="A1527" s="17"/>
      <c r="B1527" s="52"/>
      <c r="C1527" s="17"/>
      <c r="D1527" s="17"/>
      <c r="E1527" s="17"/>
      <c r="F1527" s="17"/>
      <c r="G1527" s="17"/>
      <c r="H1527" s="17"/>
      <c r="I1527" s="16">
        <f>IF(B1527&gt;A_Stammdaten!$B$12,0,SUM(C1527,D1527,F1527,G1527)-SUM(E1527,H1527))</f>
        <v>0</v>
      </c>
      <c r="J1527" s="51">
        <f>HLOOKUP(A_Stammdaten!$B$12,$L$4:$R$2504,ROW(B1527)-3,FALSE)+IF(OR(B1527=0,A_Stammdaten!$B$12&lt;B1527),0,I1527*1/20)</f>
        <v>0</v>
      </c>
      <c r="K1527" s="51">
        <f>HLOOKUP(A_Stammdaten!$B$12,$L$4:$R$2504,ROW(B1527)-3,FALSE)</f>
        <v>0</v>
      </c>
      <c r="L1527" s="51">
        <f t="shared" si="68"/>
        <v>0</v>
      </c>
      <c r="M1527" s="51">
        <f t="shared" si="69"/>
        <v>0</v>
      </c>
      <c r="N1527" s="51">
        <f t="shared" si="69"/>
        <v>0</v>
      </c>
      <c r="O1527" s="51">
        <f t="shared" si="69"/>
        <v>0</v>
      </c>
      <c r="P1527" s="51">
        <f t="shared" si="69"/>
        <v>0</v>
      </c>
      <c r="Q1527" s="51">
        <f t="shared" si="69"/>
        <v>0</v>
      </c>
      <c r="R1527" s="51">
        <f t="shared" si="69"/>
        <v>0</v>
      </c>
    </row>
    <row r="1528" spans="1:18" x14ac:dyDescent="0.25">
      <c r="A1528" s="17"/>
      <c r="B1528" s="52"/>
      <c r="C1528" s="17"/>
      <c r="D1528" s="17"/>
      <c r="E1528" s="17"/>
      <c r="F1528" s="17"/>
      <c r="G1528" s="17"/>
      <c r="H1528" s="17"/>
      <c r="I1528" s="16">
        <f>IF(B1528&gt;A_Stammdaten!$B$12,0,SUM(C1528,D1528,F1528,G1528)-SUM(E1528,H1528))</f>
        <v>0</v>
      </c>
      <c r="J1528" s="51">
        <f>HLOOKUP(A_Stammdaten!$B$12,$L$4:$R$2504,ROW(B1528)-3,FALSE)+IF(OR(B1528=0,A_Stammdaten!$B$12&lt;B1528),0,I1528*1/20)</f>
        <v>0</v>
      </c>
      <c r="K1528" s="51">
        <f>HLOOKUP(A_Stammdaten!$B$12,$L$4:$R$2504,ROW(B1528)-3,FALSE)</f>
        <v>0</v>
      </c>
      <c r="L1528" s="51">
        <f t="shared" si="68"/>
        <v>0</v>
      </c>
      <c r="M1528" s="51">
        <f t="shared" si="69"/>
        <v>0</v>
      </c>
      <c r="N1528" s="51">
        <f t="shared" si="69"/>
        <v>0</v>
      </c>
      <c r="O1528" s="51">
        <f t="shared" si="69"/>
        <v>0</v>
      </c>
      <c r="P1528" s="51">
        <f t="shared" si="69"/>
        <v>0</v>
      </c>
      <c r="Q1528" s="51">
        <f t="shared" si="69"/>
        <v>0</v>
      </c>
      <c r="R1528" s="51">
        <f t="shared" si="69"/>
        <v>0</v>
      </c>
    </row>
    <row r="1529" spans="1:18" x14ac:dyDescent="0.25">
      <c r="A1529" s="17"/>
      <c r="B1529" s="52"/>
      <c r="C1529" s="17"/>
      <c r="D1529" s="17"/>
      <c r="E1529" s="17"/>
      <c r="F1529" s="17"/>
      <c r="G1529" s="17"/>
      <c r="H1529" s="17"/>
      <c r="I1529" s="16">
        <f>IF(B1529&gt;A_Stammdaten!$B$12,0,SUM(C1529,D1529,F1529,G1529)-SUM(E1529,H1529))</f>
        <v>0</v>
      </c>
      <c r="J1529" s="51">
        <f>HLOOKUP(A_Stammdaten!$B$12,$L$4:$R$2504,ROW(B1529)-3,FALSE)+IF(OR(B1529=0,A_Stammdaten!$B$12&lt;B1529),0,I1529*1/20)</f>
        <v>0</v>
      </c>
      <c r="K1529" s="51">
        <f>HLOOKUP(A_Stammdaten!$B$12,$L$4:$R$2504,ROW(B1529)-3,FALSE)</f>
        <v>0</v>
      </c>
      <c r="L1529" s="51">
        <f t="shared" si="68"/>
        <v>0</v>
      </c>
      <c r="M1529" s="51">
        <f t="shared" si="69"/>
        <v>0</v>
      </c>
      <c r="N1529" s="51">
        <f t="shared" si="69"/>
        <v>0</v>
      </c>
      <c r="O1529" s="51">
        <f t="shared" si="69"/>
        <v>0</v>
      </c>
      <c r="P1529" s="51">
        <f t="shared" si="69"/>
        <v>0</v>
      </c>
      <c r="Q1529" s="51">
        <f t="shared" si="69"/>
        <v>0</v>
      </c>
      <c r="R1529" s="51">
        <f t="shared" si="69"/>
        <v>0</v>
      </c>
    </row>
    <row r="1530" spans="1:18" x14ac:dyDescent="0.25">
      <c r="A1530" s="17"/>
      <c r="B1530" s="52"/>
      <c r="C1530" s="17"/>
      <c r="D1530" s="17"/>
      <c r="E1530" s="17"/>
      <c r="F1530" s="17"/>
      <c r="G1530" s="17"/>
      <c r="H1530" s="17"/>
      <c r="I1530" s="16">
        <f>IF(B1530&gt;A_Stammdaten!$B$12,0,SUM(C1530,D1530,F1530,G1530)-SUM(E1530,H1530))</f>
        <v>0</v>
      </c>
      <c r="J1530" s="51">
        <f>HLOOKUP(A_Stammdaten!$B$12,$L$4:$R$2504,ROW(B1530)-3,FALSE)+IF(OR(B1530=0,A_Stammdaten!$B$12&lt;B1530),0,I1530*1/20)</f>
        <v>0</v>
      </c>
      <c r="K1530" s="51">
        <f>HLOOKUP(A_Stammdaten!$B$12,$L$4:$R$2504,ROW(B1530)-3,FALSE)</f>
        <v>0</v>
      </c>
      <c r="L1530" s="51">
        <f t="shared" si="68"/>
        <v>0</v>
      </c>
      <c r="M1530" s="51">
        <f t="shared" si="69"/>
        <v>0</v>
      </c>
      <c r="N1530" s="51">
        <f t="shared" si="69"/>
        <v>0</v>
      </c>
      <c r="O1530" s="51">
        <f t="shared" ref="M1530:R1572" si="70">IF(OR($I1530=0,O$4&lt;$B1530,$B1530=0,20-(O$4-$B1530)=0),0,$I1530*(19-(O$4-$B1530))/20)</f>
        <v>0</v>
      </c>
      <c r="P1530" s="51">
        <f t="shared" si="70"/>
        <v>0</v>
      </c>
      <c r="Q1530" s="51">
        <f t="shared" si="70"/>
        <v>0</v>
      </c>
      <c r="R1530" s="51">
        <f t="shared" si="70"/>
        <v>0</v>
      </c>
    </row>
    <row r="1531" spans="1:18" x14ac:dyDescent="0.25">
      <c r="A1531" s="17"/>
      <c r="B1531" s="52"/>
      <c r="C1531" s="17"/>
      <c r="D1531" s="17"/>
      <c r="E1531" s="17"/>
      <c r="F1531" s="17"/>
      <c r="G1531" s="17"/>
      <c r="H1531" s="17"/>
      <c r="I1531" s="16">
        <f>IF(B1531&gt;A_Stammdaten!$B$12,0,SUM(C1531,D1531,F1531,G1531)-SUM(E1531,H1531))</f>
        <v>0</v>
      </c>
      <c r="J1531" s="51">
        <f>HLOOKUP(A_Stammdaten!$B$12,$L$4:$R$2504,ROW(B1531)-3,FALSE)+IF(OR(B1531=0,A_Stammdaten!$B$12&lt;B1531),0,I1531*1/20)</f>
        <v>0</v>
      </c>
      <c r="K1531" s="51">
        <f>HLOOKUP(A_Stammdaten!$B$12,$L$4:$R$2504,ROW(B1531)-3,FALSE)</f>
        <v>0</v>
      </c>
      <c r="L1531" s="51">
        <f t="shared" si="68"/>
        <v>0</v>
      </c>
      <c r="M1531" s="51">
        <f t="shared" si="70"/>
        <v>0</v>
      </c>
      <c r="N1531" s="51">
        <f t="shared" si="70"/>
        <v>0</v>
      </c>
      <c r="O1531" s="51">
        <f t="shared" si="70"/>
        <v>0</v>
      </c>
      <c r="P1531" s="51">
        <f t="shared" si="70"/>
        <v>0</v>
      </c>
      <c r="Q1531" s="51">
        <f t="shared" si="70"/>
        <v>0</v>
      </c>
      <c r="R1531" s="51">
        <f t="shared" si="70"/>
        <v>0</v>
      </c>
    </row>
    <row r="1532" spans="1:18" x14ac:dyDescent="0.25">
      <c r="A1532" s="17"/>
      <c r="B1532" s="52"/>
      <c r="C1532" s="17"/>
      <c r="D1532" s="17"/>
      <c r="E1532" s="17"/>
      <c r="F1532" s="17"/>
      <c r="G1532" s="17"/>
      <c r="H1532" s="17"/>
      <c r="I1532" s="16">
        <f>IF(B1532&gt;A_Stammdaten!$B$12,0,SUM(C1532,D1532,F1532,G1532)-SUM(E1532,H1532))</f>
        <v>0</v>
      </c>
      <c r="J1532" s="51">
        <f>HLOOKUP(A_Stammdaten!$B$12,$L$4:$R$2504,ROW(B1532)-3,FALSE)+IF(OR(B1532=0,A_Stammdaten!$B$12&lt;B1532),0,I1532*1/20)</f>
        <v>0</v>
      </c>
      <c r="K1532" s="51">
        <f>HLOOKUP(A_Stammdaten!$B$12,$L$4:$R$2504,ROW(B1532)-3,FALSE)</f>
        <v>0</v>
      </c>
      <c r="L1532" s="51">
        <f t="shared" si="68"/>
        <v>0</v>
      </c>
      <c r="M1532" s="51">
        <f t="shared" si="70"/>
        <v>0</v>
      </c>
      <c r="N1532" s="51">
        <f t="shared" si="70"/>
        <v>0</v>
      </c>
      <c r="O1532" s="51">
        <f t="shared" si="70"/>
        <v>0</v>
      </c>
      <c r="P1532" s="51">
        <f t="shared" si="70"/>
        <v>0</v>
      </c>
      <c r="Q1532" s="51">
        <f t="shared" si="70"/>
        <v>0</v>
      </c>
      <c r="R1532" s="51">
        <f t="shared" si="70"/>
        <v>0</v>
      </c>
    </row>
    <row r="1533" spans="1:18" x14ac:dyDescent="0.25">
      <c r="A1533" s="17"/>
      <c r="B1533" s="52"/>
      <c r="C1533" s="17"/>
      <c r="D1533" s="17"/>
      <c r="E1533" s="17"/>
      <c r="F1533" s="17"/>
      <c r="G1533" s="17"/>
      <c r="H1533" s="17"/>
      <c r="I1533" s="16">
        <f>IF(B1533&gt;A_Stammdaten!$B$12,0,SUM(C1533,D1533,F1533,G1533)-SUM(E1533,H1533))</f>
        <v>0</v>
      </c>
      <c r="J1533" s="51">
        <f>HLOOKUP(A_Stammdaten!$B$12,$L$4:$R$2504,ROW(B1533)-3,FALSE)+IF(OR(B1533=0,A_Stammdaten!$B$12&lt;B1533),0,I1533*1/20)</f>
        <v>0</v>
      </c>
      <c r="K1533" s="51">
        <f>HLOOKUP(A_Stammdaten!$B$12,$L$4:$R$2504,ROW(B1533)-3,FALSE)</f>
        <v>0</v>
      </c>
      <c r="L1533" s="51">
        <f t="shared" si="68"/>
        <v>0</v>
      </c>
      <c r="M1533" s="51">
        <f t="shared" si="70"/>
        <v>0</v>
      </c>
      <c r="N1533" s="51">
        <f t="shared" si="70"/>
        <v>0</v>
      </c>
      <c r="O1533" s="51">
        <f t="shared" si="70"/>
        <v>0</v>
      </c>
      <c r="P1533" s="51">
        <f t="shared" si="70"/>
        <v>0</v>
      </c>
      <c r="Q1533" s="51">
        <f t="shared" si="70"/>
        <v>0</v>
      </c>
      <c r="R1533" s="51">
        <f t="shared" si="70"/>
        <v>0</v>
      </c>
    </row>
    <row r="1534" spans="1:18" x14ac:dyDescent="0.25">
      <c r="A1534" s="17"/>
      <c r="B1534" s="52"/>
      <c r="C1534" s="17"/>
      <c r="D1534" s="17"/>
      <c r="E1534" s="17"/>
      <c r="F1534" s="17"/>
      <c r="G1534" s="17"/>
      <c r="H1534" s="17"/>
      <c r="I1534" s="16">
        <f>IF(B1534&gt;A_Stammdaten!$B$12,0,SUM(C1534,D1534,F1534,G1534)-SUM(E1534,H1534))</f>
        <v>0</v>
      </c>
      <c r="J1534" s="51">
        <f>HLOOKUP(A_Stammdaten!$B$12,$L$4:$R$2504,ROW(B1534)-3,FALSE)+IF(OR(B1534=0,A_Stammdaten!$B$12&lt;B1534),0,I1534*1/20)</f>
        <v>0</v>
      </c>
      <c r="K1534" s="51">
        <f>HLOOKUP(A_Stammdaten!$B$12,$L$4:$R$2504,ROW(B1534)-3,FALSE)</f>
        <v>0</v>
      </c>
      <c r="L1534" s="51">
        <f t="shared" si="68"/>
        <v>0</v>
      </c>
      <c r="M1534" s="51">
        <f t="shared" si="70"/>
        <v>0</v>
      </c>
      <c r="N1534" s="51">
        <f t="shared" si="70"/>
        <v>0</v>
      </c>
      <c r="O1534" s="51">
        <f t="shared" si="70"/>
        <v>0</v>
      </c>
      <c r="P1534" s="51">
        <f t="shared" si="70"/>
        <v>0</v>
      </c>
      <c r="Q1534" s="51">
        <f t="shared" si="70"/>
        <v>0</v>
      </c>
      <c r="R1534" s="51">
        <f t="shared" si="70"/>
        <v>0</v>
      </c>
    </row>
    <row r="1535" spans="1:18" x14ac:dyDescent="0.25">
      <c r="A1535" s="17"/>
      <c r="B1535" s="52"/>
      <c r="C1535" s="17"/>
      <c r="D1535" s="17"/>
      <c r="E1535" s="17"/>
      <c r="F1535" s="17"/>
      <c r="G1535" s="17"/>
      <c r="H1535" s="17"/>
      <c r="I1535" s="16">
        <f>IF(B1535&gt;A_Stammdaten!$B$12,0,SUM(C1535,D1535,F1535,G1535)-SUM(E1535,H1535))</f>
        <v>0</v>
      </c>
      <c r="J1535" s="51">
        <f>HLOOKUP(A_Stammdaten!$B$12,$L$4:$R$2504,ROW(B1535)-3,FALSE)+IF(OR(B1535=0,A_Stammdaten!$B$12&lt;B1535),0,I1535*1/20)</f>
        <v>0</v>
      </c>
      <c r="K1535" s="51">
        <f>HLOOKUP(A_Stammdaten!$B$12,$L$4:$R$2504,ROW(B1535)-3,FALSE)</f>
        <v>0</v>
      </c>
      <c r="L1535" s="51">
        <f t="shared" si="68"/>
        <v>0</v>
      </c>
      <c r="M1535" s="51">
        <f t="shared" si="70"/>
        <v>0</v>
      </c>
      <c r="N1535" s="51">
        <f t="shared" si="70"/>
        <v>0</v>
      </c>
      <c r="O1535" s="51">
        <f t="shared" si="70"/>
        <v>0</v>
      </c>
      <c r="P1535" s="51">
        <f t="shared" si="70"/>
        <v>0</v>
      </c>
      <c r="Q1535" s="51">
        <f t="shared" si="70"/>
        <v>0</v>
      </c>
      <c r="R1535" s="51">
        <f t="shared" si="70"/>
        <v>0</v>
      </c>
    </row>
    <row r="1536" spans="1:18" x14ac:dyDescent="0.25">
      <c r="A1536" s="17"/>
      <c r="B1536" s="52"/>
      <c r="C1536" s="17"/>
      <c r="D1536" s="17"/>
      <c r="E1536" s="17"/>
      <c r="F1536" s="17"/>
      <c r="G1536" s="17"/>
      <c r="H1536" s="17"/>
      <c r="I1536" s="16">
        <f>IF(B1536&gt;A_Stammdaten!$B$12,0,SUM(C1536,D1536,F1536,G1536)-SUM(E1536,H1536))</f>
        <v>0</v>
      </c>
      <c r="J1536" s="51">
        <f>HLOOKUP(A_Stammdaten!$B$12,$L$4:$R$2504,ROW(B1536)-3,FALSE)+IF(OR(B1536=0,A_Stammdaten!$B$12&lt;B1536),0,I1536*1/20)</f>
        <v>0</v>
      </c>
      <c r="K1536" s="51">
        <f>HLOOKUP(A_Stammdaten!$B$12,$L$4:$R$2504,ROW(B1536)-3,FALSE)</f>
        <v>0</v>
      </c>
      <c r="L1536" s="51">
        <f t="shared" ref="L1536:L1599" si="71">IF(OR($I1536=0,L$4&lt;$B1536,$B1536=0,20-(L$4-$B1536)=0),0,$I1536*(19-(L$4-$B1536))/20)</f>
        <v>0</v>
      </c>
      <c r="M1536" s="51">
        <f t="shared" si="70"/>
        <v>0</v>
      </c>
      <c r="N1536" s="51">
        <f t="shared" si="70"/>
        <v>0</v>
      </c>
      <c r="O1536" s="51">
        <f t="shared" si="70"/>
        <v>0</v>
      </c>
      <c r="P1536" s="51">
        <f t="shared" si="70"/>
        <v>0</v>
      </c>
      <c r="Q1536" s="51">
        <f t="shared" si="70"/>
        <v>0</v>
      </c>
      <c r="R1536" s="51">
        <f t="shared" si="70"/>
        <v>0</v>
      </c>
    </row>
    <row r="1537" spans="1:18" x14ac:dyDescent="0.25">
      <c r="A1537" s="17"/>
      <c r="B1537" s="52"/>
      <c r="C1537" s="17"/>
      <c r="D1537" s="17"/>
      <c r="E1537" s="17"/>
      <c r="F1537" s="17"/>
      <c r="G1537" s="17"/>
      <c r="H1537" s="17"/>
      <c r="I1537" s="16">
        <f>IF(B1537&gt;A_Stammdaten!$B$12,0,SUM(C1537,D1537,F1537,G1537)-SUM(E1537,H1537))</f>
        <v>0</v>
      </c>
      <c r="J1537" s="51">
        <f>HLOOKUP(A_Stammdaten!$B$12,$L$4:$R$2504,ROW(B1537)-3,FALSE)+IF(OR(B1537=0,A_Stammdaten!$B$12&lt;B1537),0,I1537*1/20)</f>
        <v>0</v>
      </c>
      <c r="K1537" s="51">
        <f>HLOOKUP(A_Stammdaten!$B$12,$L$4:$R$2504,ROW(B1537)-3,FALSE)</f>
        <v>0</v>
      </c>
      <c r="L1537" s="51">
        <f t="shared" si="71"/>
        <v>0</v>
      </c>
      <c r="M1537" s="51">
        <f t="shared" si="70"/>
        <v>0</v>
      </c>
      <c r="N1537" s="51">
        <f t="shared" si="70"/>
        <v>0</v>
      </c>
      <c r="O1537" s="51">
        <f t="shared" si="70"/>
        <v>0</v>
      </c>
      <c r="P1537" s="51">
        <f t="shared" si="70"/>
        <v>0</v>
      </c>
      <c r="Q1537" s="51">
        <f t="shared" si="70"/>
        <v>0</v>
      </c>
      <c r="R1537" s="51">
        <f t="shared" si="70"/>
        <v>0</v>
      </c>
    </row>
    <row r="1538" spans="1:18" x14ac:dyDescent="0.25">
      <c r="A1538" s="17"/>
      <c r="B1538" s="52"/>
      <c r="C1538" s="17"/>
      <c r="D1538" s="17"/>
      <c r="E1538" s="17"/>
      <c r="F1538" s="17"/>
      <c r="G1538" s="17"/>
      <c r="H1538" s="17"/>
      <c r="I1538" s="16">
        <f>IF(B1538&gt;A_Stammdaten!$B$12,0,SUM(C1538,D1538,F1538,G1538)-SUM(E1538,H1538))</f>
        <v>0</v>
      </c>
      <c r="J1538" s="51">
        <f>HLOOKUP(A_Stammdaten!$B$12,$L$4:$R$2504,ROW(B1538)-3,FALSE)+IF(OR(B1538=0,A_Stammdaten!$B$12&lt;B1538),0,I1538*1/20)</f>
        <v>0</v>
      </c>
      <c r="K1538" s="51">
        <f>HLOOKUP(A_Stammdaten!$B$12,$L$4:$R$2504,ROW(B1538)-3,FALSE)</f>
        <v>0</v>
      </c>
      <c r="L1538" s="51">
        <f t="shared" si="71"/>
        <v>0</v>
      </c>
      <c r="M1538" s="51">
        <f t="shared" si="70"/>
        <v>0</v>
      </c>
      <c r="N1538" s="51">
        <f t="shared" si="70"/>
        <v>0</v>
      </c>
      <c r="O1538" s="51">
        <f t="shared" si="70"/>
        <v>0</v>
      </c>
      <c r="P1538" s="51">
        <f t="shared" si="70"/>
        <v>0</v>
      </c>
      <c r="Q1538" s="51">
        <f t="shared" si="70"/>
        <v>0</v>
      </c>
      <c r="R1538" s="51">
        <f t="shared" si="70"/>
        <v>0</v>
      </c>
    </row>
    <row r="1539" spans="1:18" x14ac:dyDescent="0.25">
      <c r="A1539" s="17"/>
      <c r="B1539" s="52"/>
      <c r="C1539" s="17"/>
      <c r="D1539" s="17"/>
      <c r="E1539" s="17"/>
      <c r="F1539" s="17"/>
      <c r="G1539" s="17"/>
      <c r="H1539" s="17"/>
      <c r="I1539" s="16">
        <f>IF(B1539&gt;A_Stammdaten!$B$12,0,SUM(C1539,D1539,F1539,G1539)-SUM(E1539,H1539))</f>
        <v>0</v>
      </c>
      <c r="J1539" s="51">
        <f>HLOOKUP(A_Stammdaten!$B$12,$L$4:$R$2504,ROW(B1539)-3,FALSE)+IF(OR(B1539=0,A_Stammdaten!$B$12&lt;B1539),0,I1539*1/20)</f>
        <v>0</v>
      </c>
      <c r="K1539" s="51">
        <f>HLOOKUP(A_Stammdaten!$B$12,$L$4:$R$2504,ROW(B1539)-3,FALSE)</f>
        <v>0</v>
      </c>
      <c r="L1539" s="51">
        <f t="shared" si="71"/>
        <v>0</v>
      </c>
      <c r="M1539" s="51">
        <f t="shared" si="70"/>
        <v>0</v>
      </c>
      <c r="N1539" s="51">
        <f t="shared" si="70"/>
        <v>0</v>
      </c>
      <c r="O1539" s="51">
        <f t="shared" si="70"/>
        <v>0</v>
      </c>
      <c r="P1539" s="51">
        <f t="shared" si="70"/>
        <v>0</v>
      </c>
      <c r="Q1539" s="51">
        <f t="shared" si="70"/>
        <v>0</v>
      </c>
      <c r="R1539" s="51">
        <f t="shared" si="70"/>
        <v>0</v>
      </c>
    </row>
    <row r="1540" spans="1:18" x14ac:dyDescent="0.25">
      <c r="A1540" s="17"/>
      <c r="B1540" s="52"/>
      <c r="C1540" s="17"/>
      <c r="D1540" s="17"/>
      <c r="E1540" s="17"/>
      <c r="F1540" s="17"/>
      <c r="G1540" s="17"/>
      <c r="H1540" s="17"/>
      <c r="I1540" s="16">
        <f>IF(B1540&gt;A_Stammdaten!$B$12,0,SUM(C1540,D1540,F1540,G1540)-SUM(E1540,H1540))</f>
        <v>0</v>
      </c>
      <c r="J1540" s="51">
        <f>HLOOKUP(A_Stammdaten!$B$12,$L$4:$R$2504,ROW(B1540)-3,FALSE)+IF(OR(B1540=0,A_Stammdaten!$B$12&lt;B1540),0,I1540*1/20)</f>
        <v>0</v>
      </c>
      <c r="K1540" s="51">
        <f>HLOOKUP(A_Stammdaten!$B$12,$L$4:$R$2504,ROW(B1540)-3,FALSE)</f>
        <v>0</v>
      </c>
      <c r="L1540" s="51">
        <f t="shared" si="71"/>
        <v>0</v>
      </c>
      <c r="M1540" s="51">
        <f t="shared" si="70"/>
        <v>0</v>
      </c>
      <c r="N1540" s="51">
        <f t="shared" si="70"/>
        <v>0</v>
      </c>
      <c r="O1540" s="51">
        <f t="shared" si="70"/>
        <v>0</v>
      </c>
      <c r="P1540" s="51">
        <f t="shared" si="70"/>
        <v>0</v>
      </c>
      <c r="Q1540" s="51">
        <f t="shared" si="70"/>
        <v>0</v>
      </c>
      <c r="R1540" s="51">
        <f t="shared" si="70"/>
        <v>0</v>
      </c>
    </row>
    <row r="1541" spans="1:18" x14ac:dyDescent="0.25">
      <c r="A1541" s="17"/>
      <c r="B1541" s="52"/>
      <c r="C1541" s="17"/>
      <c r="D1541" s="17"/>
      <c r="E1541" s="17"/>
      <c r="F1541" s="17"/>
      <c r="G1541" s="17"/>
      <c r="H1541" s="17"/>
      <c r="I1541" s="16">
        <f>IF(B1541&gt;A_Stammdaten!$B$12,0,SUM(C1541,D1541,F1541,G1541)-SUM(E1541,H1541))</f>
        <v>0</v>
      </c>
      <c r="J1541" s="51">
        <f>HLOOKUP(A_Stammdaten!$B$12,$L$4:$R$2504,ROW(B1541)-3,FALSE)+IF(OR(B1541=0,A_Stammdaten!$B$12&lt;B1541),0,I1541*1/20)</f>
        <v>0</v>
      </c>
      <c r="K1541" s="51">
        <f>HLOOKUP(A_Stammdaten!$B$12,$L$4:$R$2504,ROW(B1541)-3,FALSE)</f>
        <v>0</v>
      </c>
      <c r="L1541" s="51">
        <f t="shared" si="71"/>
        <v>0</v>
      </c>
      <c r="M1541" s="51">
        <f t="shared" si="70"/>
        <v>0</v>
      </c>
      <c r="N1541" s="51">
        <f t="shared" si="70"/>
        <v>0</v>
      </c>
      <c r="O1541" s="51">
        <f t="shared" si="70"/>
        <v>0</v>
      </c>
      <c r="P1541" s="51">
        <f t="shared" si="70"/>
        <v>0</v>
      </c>
      <c r="Q1541" s="51">
        <f t="shared" si="70"/>
        <v>0</v>
      </c>
      <c r="R1541" s="51">
        <f t="shared" si="70"/>
        <v>0</v>
      </c>
    </row>
    <row r="1542" spans="1:18" x14ac:dyDescent="0.25">
      <c r="A1542" s="17"/>
      <c r="B1542" s="52"/>
      <c r="C1542" s="17"/>
      <c r="D1542" s="17"/>
      <c r="E1542" s="17"/>
      <c r="F1542" s="17"/>
      <c r="G1542" s="17"/>
      <c r="H1542" s="17"/>
      <c r="I1542" s="16">
        <f>IF(B1542&gt;A_Stammdaten!$B$12,0,SUM(C1542,D1542,F1542,G1542)-SUM(E1542,H1542))</f>
        <v>0</v>
      </c>
      <c r="J1542" s="51">
        <f>HLOOKUP(A_Stammdaten!$B$12,$L$4:$R$2504,ROW(B1542)-3,FALSE)+IF(OR(B1542=0,A_Stammdaten!$B$12&lt;B1542),0,I1542*1/20)</f>
        <v>0</v>
      </c>
      <c r="K1542" s="51">
        <f>HLOOKUP(A_Stammdaten!$B$12,$L$4:$R$2504,ROW(B1542)-3,FALSE)</f>
        <v>0</v>
      </c>
      <c r="L1542" s="51">
        <f t="shared" si="71"/>
        <v>0</v>
      </c>
      <c r="M1542" s="51">
        <f t="shared" si="70"/>
        <v>0</v>
      </c>
      <c r="N1542" s="51">
        <f t="shared" si="70"/>
        <v>0</v>
      </c>
      <c r="O1542" s="51">
        <f t="shared" si="70"/>
        <v>0</v>
      </c>
      <c r="P1542" s="51">
        <f t="shared" si="70"/>
        <v>0</v>
      </c>
      <c r="Q1542" s="51">
        <f t="shared" si="70"/>
        <v>0</v>
      </c>
      <c r="R1542" s="51">
        <f t="shared" si="70"/>
        <v>0</v>
      </c>
    </row>
    <row r="1543" spans="1:18" x14ac:dyDescent="0.25">
      <c r="A1543" s="17"/>
      <c r="B1543" s="52"/>
      <c r="C1543" s="17"/>
      <c r="D1543" s="17"/>
      <c r="E1543" s="17"/>
      <c r="F1543" s="17"/>
      <c r="G1543" s="17"/>
      <c r="H1543" s="17"/>
      <c r="I1543" s="16">
        <f>IF(B1543&gt;A_Stammdaten!$B$12,0,SUM(C1543,D1543,F1543,G1543)-SUM(E1543,H1543))</f>
        <v>0</v>
      </c>
      <c r="J1543" s="51">
        <f>HLOOKUP(A_Stammdaten!$B$12,$L$4:$R$2504,ROW(B1543)-3,FALSE)+IF(OR(B1543=0,A_Stammdaten!$B$12&lt;B1543),0,I1543*1/20)</f>
        <v>0</v>
      </c>
      <c r="K1543" s="51">
        <f>HLOOKUP(A_Stammdaten!$B$12,$L$4:$R$2504,ROW(B1543)-3,FALSE)</f>
        <v>0</v>
      </c>
      <c r="L1543" s="51">
        <f t="shared" si="71"/>
        <v>0</v>
      </c>
      <c r="M1543" s="51">
        <f t="shared" si="70"/>
        <v>0</v>
      </c>
      <c r="N1543" s="51">
        <f t="shared" si="70"/>
        <v>0</v>
      </c>
      <c r="O1543" s="51">
        <f t="shared" si="70"/>
        <v>0</v>
      </c>
      <c r="P1543" s="51">
        <f t="shared" si="70"/>
        <v>0</v>
      </c>
      <c r="Q1543" s="51">
        <f t="shared" si="70"/>
        <v>0</v>
      </c>
      <c r="R1543" s="51">
        <f t="shared" si="70"/>
        <v>0</v>
      </c>
    </row>
    <row r="1544" spans="1:18" x14ac:dyDescent="0.25">
      <c r="A1544" s="17"/>
      <c r="B1544" s="52"/>
      <c r="C1544" s="17"/>
      <c r="D1544" s="17"/>
      <c r="E1544" s="17"/>
      <c r="F1544" s="17"/>
      <c r="G1544" s="17"/>
      <c r="H1544" s="17"/>
      <c r="I1544" s="16">
        <f>IF(B1544&gt;A_Stammdaten!$B$12,0,SUM(C1544,D1544,F1544,G1544)-SUM(E1544,H1544))</f>
        <v>0</v>
      </c>
      <c r="J1544" s="51">
        <f>HLOOKUP(A_Stammdaten!$B$12,$L$4:$R$2504,ROW(B1544)-3,FALSE)+IF(OR(B1544=0,A_Stammdaten!$B$12&lt;B1544),0,I1544*1/20)</f>
        <v>0</v>
      </c>
      <c r="K1544" s="51">
        <f>HLOOKUP(A_Stammdaten!$B$12,$L$4:$R$2504,ROW(B1544)-3,FALSE)</f>
        <v>0</v>
      </c>
      <c r="L1544" s="51">
        <f t="shared" si="71"/>
        <v>0</v>
      </c>
      <c r="M1544" s="51">
        <f t="shared" si="70"/>
        <v>0</v>
      </c>
      <c r="N1544" s="51">
        <f t="shared" si="70"/>
        <v>0</v>
      </c>
      <c r="O1544" s="51">
        <f t="shared" si="70"/>
        <v>0</v>
      </c>
      <c r="P1544" s="51">
        <f t="shared" si="70"/>
        <v>0</v>
      </c>
      <c r="Q1544" s="51">
        <f t="shared" si="70"/>
        <v>0</v>
      </c>
      <c r="R1544" s="51">
        <f t="shared" si="70"/>
        <v>0</v>
      </c>
    </row>
    <row r="1545" spans="1:18" x14ac:dyDescent="0.25">
      <c r="A1545" s="17"/>
      <c r="B1545" s="52"/>
      <c r="C1545" s="17"/>
      <c r="D1545" s="17"/>
      <c r="E1545" s="17"/>
      <c r="F1545" s="17"/>
      <c r="G1545" s="17"/>
      <c r="H1545" s="17"/>
      <c r="I1545" s="16">
        <f>IF(B1545&gt;A_Stammdaten!$B$12,0,SUM(C1545,D1545,F1545,G1545)-SUM(E1545,H1545))</f>
        <v>0</v>
      </c>
      <c r="J1545" s="51">
        <f>HLOOKUP(A_Stammdaten!$B$12,$L$4:$R$2504,ROW(B1545)-3,FALSE)+IF(OR(B1545=0,A_Stammdaten!$B$12&lt;B1545),0,I1545*1/20)</f>
        <v>0</v>
      </c>
      <c r="K1545" s="51">
        <f>HLOOKUP(A_Stammdaten!$B$12,$L$4:$R$2504,ROW(B1545)-3,FALSE)</f>
        <v>0</v>
      </c>
      <c r="L1545" s="51">
        <f t="shared" si="71"/>
        <v>0</v>
      </c>
      <c r="M1545" s="51">
        <f t="shared" si="70"/>
        <v>0</v>
      </c>
      <c r="N1545" s="51">
        <f t="shared" si="70"/>
        <v>0</v>
      </c>
      <c r="O1545" s="51">
        <f t="shared" si="70"/>
        <v>0</v>
      </c>
      <c r="P1545" s="51">
        <f t="shared" si="70"/>
        <v>0</v>
      </c>
      <c r="Q1545" s="51">
        <f t="shared" si="70"/>
        <v>0</v>
      </c>
      <c r="R1545" s="51">
        <f t="shared" si="70"/>
        <v>0</v>
      </c>
    </row>
    <row r="1546" spans="1:18" x14ac:dyDescent="0.25">
      <c r="A1546" s="17"/>
      <c r="B1546" s="52"/>
      <c r="C1546" s="17"/>
      <c r="D1546" s="17"/>
      <c r="E1546" s="17"/>
      <c r="F1546" s="17"/>
      <c r="G1546" s="17"/>
      <c r="H1546" s="17"/>
      <c r="I1546" s="16">
        <f>IF(B1546&gt;A_Stammdaten!$B$12,0,SUM(C1546,D1546,F1546,G1546)-SUM(E1546,H1546))</f>
        <v>0</v>
      </c>
      <c r="J1546" s="51">
        <f>HLOOKUP(A_Stammdaten!$B$12,$L$4:$R$2504,ROW(B1546)-3,FALSE)+IF(OR(B1546=0,A_Stammdaten!$B$12&lt;B1546),0,I1546*1/20)</f>
        <v>0</v>
      </c>
      <c r="K1546" s="51">
        <f>HLOOKUP(A_Stammdaten!$B$12,$L$4:$R$2504,ROW(B1546)-3,FALSE)</f>
        <v>0</v>
      </c>
      <c r="L1546" s="51">
        <f t="shared" si="71"/>
        <v>0</v>
      </c>
      <c r="M1546" s="51">
        <f t="shared" si="70"/>
        <v>0</v>
      </c>
      <c r="N1546" s="51">
        <f t="shared" si="70"/>
        <v>0</v>
      </c>
      <c r="O1546" s="51">
        <f t="shared" si="70"/>
        <v>0</v>
      </c>
      <c r="P1546" s="51">
        <f t="shared" si="70"/>
        <v>0</v>
      </c>
      <c r="Q1546" s="51">
        <f t="shared" si="70"/>
        <v>0</v>
      </c>
      <c r="R1546" s="51">
        <f t="shared" si="70"/>
        <v>0</v>
      </c>
    </row>
    <row r="1547" spans="1:18" x14ac:dyDescent="0.25">
      <c r="A1547" s="17"/>
      <c r="B1547" s="52"/>
      <c r="C1547" s="17"/>
      <c r="D1547" s="17"/>
      <c r="E1547" s="17"/>
      <c r="F1547" s="17"/>
      <c r="G1547" s="17"/>
      <c r="H1547" s="17"/>
      <c r="I1547" s="16">
        <f>IF(B1547&gt;A_Stammdaten!$B$12,0,SUM(C1547,D1547,F1547,G1547)-SUM(E1547,H1547))</f>
        <v>0</v>
      </c>
      <c r="J1547" s="51">
        <f>HLOOKUP(A_Stammdaten!$B$12,$L$4:$R$2504,ROW(B1547)-3,FALSE)+IF(OR(B1547=0,A_Stammdaten!$B$12&lt;B1547),0,I1547*1/20)</f>
        <v>0</v>
      </c>
      <c r="K1547" s="51">
        <f>HLOOKUP(A_Stammdaten!$B$12,$L$4:$R$2504,ROW(B1547)-3,FALSE)</f>
        <v>0</v>
      </c>
      <c r="L1547" s="51">
        <f t="shared" si="71"/>
        <v>0</v>
      </c>
      <c r="M1547" s="51">
        <f t="shared" si="70"/>
        <v>0</v>
      </c>
      <c r="N1547" s="51">
        <f t="shared" si="70"/>
        <v>0</v>
      </c>
      <c r="O1547" s="51">
        <f t="shared" si="70"/>
        <v>0</v>
      </c>
      <c r="P1547" s="51">
        <f t="shared" si="70"/>
        <v>0</v>
      </c>
      <c r="Q1547" s="51">
        <f t="shared" si="70"/>
        <v>0</v>
      </c>
      <c r="R1547" s="51">
        <f t="shared" si="70"/>
        <v>0</v>
      </c>
    </row>
    <row r="1548" spans="1:18" x14ac:dyDescent="0.25">
      <c r="A1548" s="17"/>
      <c r="B1548" s="52"/>
      <c r="C1548" s="17"/>
      <c r="D1548" s="17"/>
      <c r="E1548" s="17"/>
      <c r="F1548" s="17"/>
      <c r="G1548" s="17"/>
      <c r="H1548" s="17"/>
      <c r="I1548" s="16">
        <f>IF(B1548&gt;A_Stammdaten!$B$12,0,SUM(C1548,D1548,F1548,G1548)-SUM(E1548,H1548))</f>
        <v>0</v>
      </c>
      <c r="J1548" s="51">
        <f>HLOOKUP(A_Stammdaten!$B$12,$L$4:$R$2504,ROW(B1548)-3,FALSE)+IF(OR(B1548=0,A_Stammdaten!$B$12&lt;B1548),0,I1548*1/20)</f>
        <v>0</v>
      </c>
      <c r="K1548" s="51">
        <f>HLOOKUP(A_Stammdaten!$B$12,$L$4:$R$2504,ROW(B1548)-3,FALSE)</f>
        <v>0</v>
      </c>
      <c r="L1548" s="51">
        <f t="shared" si="71"/>
        <v>0</v>
      </c>
      <c r="M1548" s="51">
        <f t="shared" si="70"/>
        <v>0</v>
      </c>
      <c r="N1548" s="51">
        <f t="shared" si="70"/>
        <v>0</v>
      </c>
      <c r="O1548" s="51">
        <f t="shared" si="70"/>
        <v>0</v>
      </c>
      <c r="P1548" s="51">
        <f t="shared" si="70"/>
        <v>0</v>
      </c>
      <c r="Q1548" s="51">
        <f t="shared" si="70"/>
        <v>0</v>
      </c>
      <c r="R1548" s="51">
        <f t="shared" si="70"/>
        <v>0</v>
      </c>
    </row>
    <row r="1549" spans="1:18" x14ac:dyDescent="0.25">
      <c r="A1549" s="17"/>
      <c r="B1549" s="52"/>
      <c r="C1549" s="17"/>
      <c r="D1549" s="17"/>
      <c r="E1549" s="17"/>
      <c r="F1549" s="17"/>
      <c r="G1549" s="17"/>
      <c r="H1549" s="17"/>
      <c r="I1549" s="16">
        <f>IF(B1549&gt;A_Stammdaten!$B$12,0,SUM(C1549,D1549,F1549,G1549)-SUM(E1549,H1549))</f>
        <v>0</v>
      </c>
      <c r="J1549" s="51">
        <f>HLOOKUP(A_Stammdaten!$B$12,$L$4:$R$2504,ROW(B1549)-3,FALSE)+IF(OR(B1549=0,A_Stammdaten!$B$12&lt;B1549),0,I1549*1/20)</f>
        <v>0</v>
      </c>
      <c r="K1549" s="51">
        <f>HLOOKUP(A_Stammdaten!$B$12,$L$4:$R$2504,ROW(B1549)-3,FALSE)</f>
        <v>0</v>
      </c>
      <c r="L1549" s="51">
        <f t="shared" si="71"/>
        <v>0</v>
      </c>
      <c r="M1549" s="51">
        <f t="shared" si="70"/>
        <v>0</v>
      </c>
      <c r="N1549" s="51">
        <f t="shared" si="70"/>
        <v>0</v>
      </c>
      <c r="O1549" s="51">
        <f t="shared" si="70"/>
        <v>0</v>
      </c>
      <c r="P1549" s="51">
        <f t="shared" si="70"/>
        <v>0</v>
      </c>
      <c r="Q1549" s="51">
        <f t="shared" si="70"/>
        <v>0</v>
      </c>
      <c r="R1549" s="51">
        <f t="shared" si="70"/>
        <v>0</v>
      </c>
    </row>
    <row r="1550" spans="1:18" x14ac:dyDescent="0.25">
      <c r="A1550" s="17"/>
      <c r="B1550" s="52"/>
      <c r="C1550" s="17"/>
      <c r="D1550" s="17"/>
      <c r="E1550" s="17"/>
      <c r="F1550" s="17"/>
      <c r="G1550" s="17"/>
      <c r="H1550" s="17"/>
      <c r="I1550" s="16">
        <f>IF(B1550&gt;A_Stammdaten!$B$12,0,SUM(C1550,D1550,F1550,G1550)-SUM(E1550,H1550))</f>
        <v>0</v>
      </c>
      <c r="J1550" s="51">
        <f>HLOOKUP(A_Stammdaten!$B$12,$L$4:$R$2504,ROW(B1550)-3,FALSE)+IF(OR(B1550=0,A_Stammdaten!$B$12&lt;B1550),0,I1550*1/20)</f>
        <v>0</v>
      </c>
      <c r="K1550" s="51">
        <f>HLOOKUP(A_Stammdaten!$B$12,$L$4:$R$2504,ROW(B1550)-3,FALSE)</f>
        <v>0</v>
      </c>
      <c r="L1550" s="51">
        <f t="shared" si="71"/>
        <v>0</v>
      </c>
      <c r="M1550" s="51">
        <f t="shared" si="70"/>
        <v>0</v>
      </c>
      <c r="N1550" s="51">
        <f t="shared" si="70"/>
        <v>0</v>
      </c>
      <c r="O1550" s="51">
        <f t="shared" si="70"/>
        <v>0</v>
      </c>
      <c r="P1550" s="51">
        <f t="shared" si="70"/>
        <v>0</v>
      </c>
      <c r="Q1550" s="51">
        <f t="shared" si="70"/>
        <v>0</v>
      </c>
      <c r="R1550" s="51">
        <f t="shared" si="70"/>
        <v>0</v>
      </c>
    </row>
    <row r="1551" spans="1:18" x14ac:dyDescent="0.25">
      <c r="A1551" s="17"/>
      <c r="B1551" s="52"/>
      <c r="C1551" s="17"/>
      <c r="D1551" s="17"/>
      <c r="E1551" s="17"/>
      <c r="F1551" s="17"/>
      <c r="G1551" s="17"/>
      <c r="H1551" s="17"/>
      <c r="I1551" s="16">
        <f>IF(B1551&gt;A_Stammdaten!$B$12,0,SUM(C1551,D1551,F1551,G1551)-SUM(E1551,H1551))</f>
        <v>0</v>
      </c>
      <c r="J1551" s="51">
        <f>HLOOKUP(A_Stammdaten!$B$12,$L$4:$R$2504,ROW(B1551)-3,FALSE)+IF(OR(B1551=0,A_Stammdaten!$B$12&lt;B1551),0,I1551*1/20)</f>
        <v>0</v>
      </c>
      <c r="K1551" s="51">
        <f>HLOOKUP(A_Stammdaten!$B$12,$L$4:$R$2504,ROW(B1551)-3,FALSE)</f>
        <v>0</v>
      </c>
      <c r="L1551" s="51">
        <f t="shared" si="71"/>
        <v>0</v>
      </c>
      <c r="M1551" s="51">
        <f t="shared" si="70"/>
        <v>0</v>
      </c>
      <c r="N1551" s="51">
        <f t="shared" si="70"/>
        <v>0</v>
      </c>
      <c r="O1551" s="51">
        <f t="shared" si="70"/>
        <v>0</v>
      </c>
      <c r="P1551" s="51">
        <f t="shared" si="70"/>
        <v>0</v>
      </c>
      <c r="Q1551" s="51">
        <f t="shared" si="70"/>
        <v>0</v>
      </c>
      <c r="R1551" s="51">
        <f t="shared" si="70"/>
        <v>0</v>
      </c>
    </row>
    <row r="1552" spans="1:18" x14ac:dyDescent="0.25">
      <c r="A1552" s="17"/>
      <c r="B1552" s="52"/>
      <c r="C1552" s="17"/>
      <c r="D1552" s="17"/>
      <c r="E1552" s="17"/>
      <c r="F1552" s="17"/>
      <c r="G1552" s="17"/>
      <c r="H1552" s="17"/>
      <c r="I1552" s="16">
        <f>IF(B1552&gt;A_Stammdaten!$B$12,0,SUM(C1552,D1552,F1552,G1552)-SUM(E1552,H1552))</f>
        <v>0</v>
      </c>
      <c r="J1552" s="51">
        <f>HLOOKUP(A_Stammdaten!$B$12,$L$4:$R$2504,ROW(B1552)-3,FALSE)+IF(OR(B1552=0,A_Stammdaten!$B$12&lt;B1552),0,I1552*1/20)</f>
        <v>0</v>
      </c>
      <c r="K1552" s="51">
        <f>HLOOKUP(A_Stammdaten!$B$12,$L$4:$R$2504,ROW(B1552)-3,FALSE)</f>
        <v>0</v>
      </c>
      <c r="L1552" s="51">
        <f t="shared" si="71"/>
        <v>0</v>
      </c>
      <c r="M1552" s="51">
        <f t="shared" si="70"/>
        <v>0</v>
      </c>
      <c r="N1552" s="51">
        <f t="shared" si="70"/>
        <v>0</v>
      </c>
      <c r="O1552" s="51">
        <f t="shared" si="70"/>
        <v>0</v>
      </c>
      <c r="P1552" s="51">
        <f t="shared" si="70"/>
        <v>0</v>
      </c>
      <c r="Q1552" s="51">
        <f t="shared" si="70"/>
        <v>0</v>
      </c>
      <c r="R1552" s="51">
        <f t="shared" si="70"/>
        <v>0</v>
      </c>
    </row>
    <row r="1553" spans="1:18" x14ac:dyDescent="0.25">
      <c r="A1553" s="17"/>
      <c r="B1553" s="52"/>
      <c r="C1553" s="17"/>
      <c r="D1553" s="17"/>
      <c r="E1553" s="17"/>
      <c r="F1553" s="17"/>
      <c r="G1553" s="17"/>
      <c r="H1553" s="17"/>
      <c r="I1553" s="16">
        <f>IF(B1553&gt;A_Stammdaten!$B$12,0,SUM(C1553,D1553,F1553,G1553)-SUM(E1553,H1553))</f>
        <v>0</v>
      </c>
      <c r="J1553" s="51">
        <f>HLOOKUP(A_Stammdaten!$B$12,$L$4:$R$2504,ROW(B1553)-3,FALSE)+IF(OR(B1553=0,A_Stammdaten!$B$12&lt;B1553),0,I1553*1/20)</f>
        <v>0</v>
      </c>
      <c r="K1553" s="51">
        <f>HLOOKUP(A_Stammdaten!$B$12,$L$4:$R$2504,ROW(B1553)-3,FALSE)</f>
        <v>0</v>
      </c>
      <c r="L1553" s="51">
        <f t="shared" si="71"/>
        <v>0</v>
      </c>
      <c r="M1553" s="51">
        <f t="shared" si="70"/>
        <v>0</v>
      </c>
      <c r="N1553" s="51">
        <f t="shared" si="70"/>
        <v>0</v>
      </c>
      <c r="O1553" s="51">
        <f t="shared" si="70"/>
        <v>0</v>
      </c>
      <c r="P1553" s="51">
        <f t="shared" si="70"/>
        <v>0</v>
      </c>
      <c r="Q1553" s="51">
        <f t="shared" si="70"/>
        <v>0</v>
      </c>
      <c r="R1553" s="51">
        <f t="shared" si="70"/>
        <v>0</v>
      </c>
    </row>
    <row r="1554" spans="1:18" x14ac:dyDescent="0.25">
      <c r="A1554" s="17"/>
      <c r="B1554" s="52"/>
      <c r="C1554" s="17"/>
      <c r="D1554" s="17"/>
      <c r="E1554" s="17"/>
      <c r="F1554" s="17"/>
      <c r="G1554" s="17"/>
      <c r="H1554" s="17"/>
      <c r="I1554" s="16">
        <f>IF(B1554&gt;A_Stammdaten!$B$12,0,SUM(C1554,D1554,F1554,G1554)-SUM(E1554,H1554))</f>
        <v>0</v>
      </c>
      <c r="J1554" s="51">
        <f>HLOOKUP(A_Stammdaten!$B$12,$L$4:$R$2504,ROW(B1554)-3,FALSE)+IF(OR(B1554=0,A_Stammdaten!$B$12&lt;B1554),0,I1554*1/20)</f>
        <v>0</v>
      </c>
      <c r="K1554" s="51">
        <f>HLOOKUP(A_Stammdaten!$B$12,$L$4:$R$2504,ROW(B1554)-3,FALSE)</f>
        <v>0</v>
      </c>
      <c r="L1554" s="51">
        <f t="shared" si="71"/>
        <v>0</v>
      </c>
      <c r="M1554" s="51">
        <f t="shared" si="70"/>
        <v>0</v>
      </c>
      <c r="N1554" s="51">
        <f t="shared" si="70"/>
        <v>0</v>
      </c>
      <c r="O1554" s="51">
        <f t="shared" si="70"/>
        <v>0</v>
      </c>
      <c r="P1554" s="51">
        <f t="shared" si="70"/>
        <v>0</v>
      </c>
      <c r="Q1554" s="51">
        <f t="shared" si="70"/>
        <v>0</v>
      </c>
      <c r="R1554" s="51">
        <f t="shared" si="70"/>
        <v>0</v>
      </c>
    </row>
    <row r="1555" spans="1:18" x14ac:dyDescent="0.25">
      <c r="A1555" s="17"/>
      <c r="B1555" s="52"/>
      <c r="C1555" s="17"/>
      <c r="D1555" s="17"/>
      <c r="E1555" s="17"/>
      <c r="F1555" s="17"/>
      <c r="G1555" s="17"/>
      <c r="H1555" s="17"/>
      <c r="I1555" s="16">
        <f>IF(B1555&gt;A_Stammdaten!$B$12,0,SUM(C1555,D1555,F1555,G1555)-SUM(E1555,H1555))</f>
        <v>0</v>
      </c>
      <c r="J1555" s="51">
        <f>HLOOKUP(A_Stammdaten!$B$12,$L$4:$R$2504,ROW(B1555)-3,FALSE)+IF(OR(B1555=0,A_Stammdaten!$B$12&lt;B1555),0,I1555*1/20)</f>
        <v>0</v>
      </c>
      <c r="K1555" s="51">
        <f>HLOOKUP(A_Stammdaten!$B$12,$L$4:$R$2504,ROW(B1555)-3,FALSE)</f>
        <v>0</v>
      </c>
      <c r="L1555" s="51">
        <f t="shared" si="71"/>
        <v>0</v>
      </c>
      <c r="M1555" s="51">
        <f t="shared" si="70"/>
        <v>0</v>
      </c>
      <c r="N1555" s="51">
        <f t="shared" si="70"/>
        <v>0</v>
      </c>
      <c r="O1555" s="51">
        <f t="shared" si="70"/>
        <v>0</v>
      </c>
      <c r="P1555" s="51">
        <f t="shared" si="70"/>
        <v>0</v>
      </c>
      <c r="Q1555" s="51">
        <f t="shared" si="70"/>
        <v>0</v>
      </c>
      <c r="R1555" s="51">
        <f t="shared" si="70"/>
        <v>0</v>
      </c>
    </row>
    <row r="1556" spans="1:18" x14ac:dyDescent="0.25">
      <c r="A1556" s="17"/>
      <c r="B1556" s="52"/>
      <c r="C1556" s="17"/>
      <c r="D1556" s="17"/>
      <c r="E1556" s="17"/>
      <c r="F1556" s="17"/>
      <c r="G1556" s="17"/>
      <c r="H1556" s="17"/>
      <c r="I1556" s="16">
        <f>IF(B1556&gt;A_Stammdaten!$B$12,0,SUM(C1556,D1556,F1556,G1556)-SUM(E1556,H1556))</f>
        <v>0</v>
      </c>
      <c r="J1556" s="51">
        <f>HLOOKUP(A_Stammdaten!$B$12,$L$4:$R$2504,ROW(B1556)-3,FALSE)+IF(OR(B1556=0,A_Stammdaten!$B$12&lt;B1556),0,I1556*1/20)</f>
        <v>0</v>
      </c>
      <c r="K1556" s="51">
        <f>HLOOKUP(A_Stammdaten!$B$12,$L$4:$R$2504,ROW(B1556)-3,FALSE)</f>
        <v>0</v>
      </c>
      <c r="L1556" s="51">
        <f t="shared" si="71"/>
        <v>0</v>
      </c>
      <c r="M1556" s="51">
        <f t="shared" si="70"/>
        <v>0</v>
      </c>
      <c r="N1556" s="51">
        <f t="shared" si="70"/>
        <v>0</v>
      </c>
      <c r="O1556" s="51">
        <f t="shared" si="70"/>
        <v>0</v>
      </c>
      <c r="P1556" s="51">
        <f t="shared" si="70"/>
        <v>0</v>
      </c>
      <c r="Q1556" s="51">
        <f t="shared" si="70"/>
        <v>0</v>
      </c>
      <c r="R1556" s="51">
        <f t="shared" si="70"/>
        <v>0</v>
      </c>
    </row>
    <row r="1557" spans="1:18" x14ac:dyDescent="0.25">
      <c r="A1557" s="17"/>
      <c r="B1557" s="52"/>
      <c r="C1557" s="17"/>
      <c r="D1557" s="17"/>
      <c r="E1557" s="17"/>
      <c r="F1557" s="17"/>
      <c r="G1557" s="17"/>
      <c r="H1557" s="17"/>
      <c r="I1557" s="16">
        <f>IF(B1557&gt;A_Stammdaten!$B$12,0,SUM(C1557,D1557,F1557,G1557)-SUM(E1557,H1557))</f>
        <v>0</v>
      </c>
      <c r="J1557" s="51">
        <f>HLOOKUP(A_Stammdaten!$B$12,$L$4:$R$2504,ROW(B1557)-3,FALSE)+IF(OR(B1557=0,A_Stammdaten!$B$12&lt;B1557),0,I1557*1/20)</f>
        <v>0</v>
      </c>
      <c r="K1557" s="51">
        <f>HLOOKUP(A_Stammdaten!$B$12,$L$4:$R$2504,ROW(B1557)-3,FALSE)</f>
        <v>0</v>
      </c>
      <c r="L1557" s="51">
        <f t="shared" si="71"/>
        <v>0</v>
      </c>
      <c r="M1557" s="51">
        <f t="shared" si="70"/>
        <v>0</v>
      </c>
      <c r="N1557" s="51">
        <f t="shared" si="70"/>
        <v>0</v>
      </c>
      <c r="O1557" s="51">
        <f t="shared" si="70"/>
        <v>0</v>
      </c>
      <c r="P1557" s="51">
        <f t="shared" si="70"/>
        <v>0</v>
      </c>
      <c r="Q1557" s="51">
        <f t="shared" si="70"/>
        <v>0</v>
      </c>
      <c r="R1557" s="51">
        <f t="shared" si="70"/>
        <v>0</v>
      </c>
    </row>
    <row r="1558" spans="1:18" x14ac:dyDescent="0.25">
      <c r="A1558" s="17"/>
      <c r="B1558" s="52"/>
      <c r="C1558" s="17"/>
      <c r="D1558" s="17"/>
      <c r="E1558" s="17"/>
      <c r="F1558" s="17"/>
      <c r="G1558" s="17"/>
      <c r="H1558" s="17"/>
      <c r="I1558" s="16">
        <f>IF(B1558&gt;A_Stammdaten!$B$12,0,SUM(C1558,D1558,F1558,G1558)-SUM(E1558,H1558))</f>
        <v>0</v>
      </c>
      <c r="J1558" s="51">
        <f>HLOOKUP(A_Stammdaten!$B$12,$L$4:$R$2504,ROW(B1558)-3,FALSE)+IF(OR(B1558=0,A_Stammdaten!$B$12&lt;B1558),0,I1558*1/20)</f>
        <v>0</v>
      </c>
      <c r="K1558" s="51">
        <f>HLOOKUP(A_Stammdaten!$B$12,$L$4:$R$2504,ROW(B1558)-3,FALSE)</f>
        <v>0</v>
      </c>
      <c r="L1558" s="51">
        <f t="shared" si="71"/>
        <v>0</v>
      </c>
      <c r="M1558" s="51">
        <f t="shared" si="70"/>
        <v>0</v>
      </c>
      <c r="N1558" s="51">
        <f t="shared" si="70"/>
        <v>0</v>
      </c>
      <c r="O1558" s="51">
        <f t="shared" si="70"/>
        <v>0</v>
      </c>
      <c r="P1558" s="51">
        <f t="shared" si="70"/>
        <v>0</v>
      </c>
      <c r="Q1558" s="51">
        <f t="shared" si="70"/>
        <v>0</v>
      </c>
      <c r="R1558" s="51">
        <f t="shared" si="70"/>
        <v>0</v>
      </c>
    </row>
    <row r="1559" spans="1:18" x14ac:dyDescent="0.25">
      <c r="A1559" s="17"/>
      <c r="B1559" s="52"/>
      <c r="C1559" s="17"/>
      <c r="D1559" s="17"/>
      <c r="E1559" s="17"/>
      <c r="F1559" s="17"/>
      <c r="G1559" s="17"/>
      <c r="H1559" s="17"/>
      <c r="I1559" s="16">
        <f>IF(B1559&gt;A_Stammdaten!$B$12,0,SUM(C1559,D1559,F1559,G1559)-SUM(E1559,H1559))</f>
        <v>0</v>
      </c>
      <c r="J1559" s="51">
        <f>HLOOKUP(A_Stammdaten!$B$12,$L$4:$R$2504,ROW(B1559)-3,FALSE)+IF(OR(B1559=0,A_Stammdaten!$B$12&lt;B1559),0,I1559*1/20)</f>
        <v>0</v>
      </c>
      <c r="K1559" s="51">
        <f>HLOOKUP(A_Stammdaten!$B$12,$L$4:$R$2504,ROW(B1559)-3,FALSE)</f>
        <v>0</v>
      </c>
      <c r="L1559" s="51">
        <f t="shared" si="71"/>
        <v>0</v>
      </c>
      <c r="M1559" s="51">
        <f t="shared" si="70"/>
        <v>0</v>
      </c>
      <c r="N1559" s="51">
        <f t="shared" si="70"/>
        <v>0</v>
      </c>
      <c r="O1559" s="51">
        <f t="shared" si="70"/>
        <v>0</v>
      </c>
      <c r="P1559" s="51">
        <f t="shared" si="70"/>
        <v>0</v>
      </c>
      <c r="Q1559" s="51">
        <f t="shared" si="70"/>
        <v>0</v>
      </c>
      <c r="R1559" s="51">
        <f t="shared" si="70"/>
        <v>0</v>
      </c>
    </row>
    <row r="1560" spans="1:18" x14ac:dyDescent="0.25">
      <c r="A1560" s="17"/>
      <c r="B1560" s="52"/>
      <c r="C1560" s="17"/>
      <c r="D1560" s="17"/>
      <c r="E1560" s="17"/>
      <c r="F1560" s="17"/>
      <c r="G1560" s="17"/>
      <c r="H1560" s="17"/>
      <c r="I1560" s="16">
        <f>IF(B1560&gt;A_Stammdaten!$B$12,0,SUM(C1560,D1560,F1560,G1560)-SUM(E1560,H1560))</f>
        <v>0</v>
      </c>
      <c r="J1560" s="51">
        <f>HLOOKUP(A_Stammdaten!$B$12,$L$4:$R$2504,ROW(B1560)-3,FALSE)+IF(OR(B1560=0,A_Stammdaten!$B$12&lt;B1560),0,I1560*1/20)</f>
        <v>0</v>
      </c>
      <c r="K1560" s="51">
        <f>HLOOKUP(A_Stammdaten!$B$12,$L$4:$R$2504,ROW(B1560)-3,FALSE)</f>
        <v>0</v>
      </c>
      <c r="L1560" s="51">
        <f t="shared" si="71"/>
        <v>0</v>
      </c>
      <c r="M1560" s="51">
        <f t="shared" si="70"/>
        <v>0</v>
      </c>
      <c r="N1560" s="51">
        <f t="shared" si="70"/>
        <v>0</v>
      </c>
      <c r="O1560" s="51">
        <f t="shared" si="70"/>
        <v>0</v>
      </c>
      <c r="P1560" s="51">
        <f t="shared" si="70"/>
        <v>0</v>
      </c>
      <c r="Q1560" s="51">
        <f t="shared" si="70"/>
        <v>0</v>
      </c>
      <c r="R1560" s="51">
        <f t="shared" si="70"/>
        <v>0</v>
      </c>
    </row>
    <row r="1561" spans="1:18" x14ac:dyDescent="0.25">
      <c r="A1561" s="17"/>
      <c r="B1561" s="52"/>
      <c r="C1561" s="17"/>
      <c r="D1561" s="17"/>
      <c r="E1561" s="17"/>
      <c r="F1561" s="17"/>
      <c r="G1561" s="17"/>
      <c r="H1561" s="17"/>
      <c r="I1561" s="16">
        <f>IF(B1561&gt;A_Stammdaten!$B$12,0,SUM(C1561,D1561,F1561,G1561)-SUM(E1561,H1561))</f>
        <v>0</v>
      </c>
      <c r="J1561" s="51">
        <f>HLOOKUP(A_Stammdaten!$B$12,$L$4:$R$2504,ROW(B1561)-3,FALSE)+IF(OR(B1561=0,A_Stammdaten!$B$12&lt;B1561),0,I1561*1/20)</f>
        <v>0</v>
      </c>
      <c r="K1561" s="51">
        <f>HLOOKUP(A_Stammdaten!$B$12,$L$4:$R$2504,ROW(B1561)-3,FALSE)</f>
        <v>0</v>
      </c>
      <c r="L1561" s="51">
        <f t="shared" si="71"/>
        <v>0</v>
      </c>
      <c r="M1561" s="51">
        <f t="shared" si="70"/>
        <v>0</v>
      </c>
      <c r="N1561" s="51">
        <f t="shared" si="70"/>
        <v>0</v>
      </c>
      <c r="O1561" s="51">
        <f t="shared" si="70"/>
        <v>0</v>
      </c>
      <c r="P1561" s="51">
        <f t="shared" si="70"/>
        <v>0</v>
      </c>
      <c r="Q1561" s="51">
        <f t="shared" si="70"/>
        <v>0</v>
      </c>
      <c r="R1561" s="51">
        <f t="shared" si="70"/>
        <v>0</v>
      </c>
    </row>
    <row r="1562" spans="1:18" x14ac:dyDescent="0.25">
      <c r="A1562" s="17"/>
      <c r="B1562" s="52"/>
      <c r="C1562" s="17"/>
      <c r="D1562" s="17"/>
      <c r="E1562" s="17"/>
      <c r="F1562" s="17"/>
      <c r="G1562" s="17"/>
      <c r="H1562" s="17"/>
      <c r="I1562" s="16">
        <f>IF(B1562&gt;A_Stammdaten!$B$12,0,SUM(C1562,D1562,F1562,G1562)-SUM(E1562,H1562))</f>
        <v>0</v>
      </c>
      <c r="J1562" s="51">
        <f>HLOOKUP(A_Stammdaten!$B$12,$L$4:$R$2504,ROW(B1562)-3,FALSE)+IF(OR(B1562=0,A_Stammdaten!$B$12&lt;B1562),0,I1562*1/20)</f>
        <v>0</v>
      </c>
      <c r="K1562" s="51">
        <f>HLOOKUP(A_Stammdaten!$B$12,$L$4:$R$2504,ROW(B1562)-3,FALSE)</f>
        <v>0</v>
      </c>
      <c r="L1562" s="51">
        <f t="shared" si="71"/>
        <v>0</v>
      </c>
      <c r="M1562" s="51">
        <f t="shared" si="70"/>
        <v>0</v>
      </c>
      <c r="N1562" s="51">
        <f t="shared" si="70"/>
        <v>0</v>
      </c>
      <c r="O1562" s="51">
        <f t="shared" si="70"/>
        <v>0</v>
      </c>
      <c r="P1562" s="51">
        <f t="shared" si="70"/>
        <v>0</v>
      </c>
      <c r="Q1562" s="51">
        <f t="shared" si="70"/>
        <v>0</v>
      </c>
      <c r="R1562" s="51">
        <f t="shared" si="70"/>
        <v>0</v>
      </c>
    </row>
    <row r="1563" spans="1:18" x14ac:dyDescent="0.25">
      <c r="A1563" s="17"/>
      <c r="B1563" s="52"/>
      <c r="C1563" s="17"/>
      <c r="D1563" s="17"/>
      <c r="E1563" s="17"/>
      <c r="F1563" s="17"/>
      <c r="G1563" s="17"/>
      <c r="H1563" s="17"/>
      <c r="I1563" s="16">
        <f>IF(B1563&gt;A_Stammdaten!$B$12,0,SUM(C1563,D1563,F1563,G1563)-SUM(E1563,H1563))</f>
        <v>0</v>
      </c>
      <c r="J1563" s="51">
        <f>HLOOKUP(A_Stammdaten!$B$12,$L$4:$R$2504,ROW(B1563)-3,FALSE)+IF(OR(B1563=0,A_Stammdaten!$B$12&lt;B1563),0,I1563*1/20)</f>
        <v>0</v>
      </c>
      <c r="K1563" s="51">
        <f>HLOOKUP(A_Stammdaten!$B$12,$L$4:$R$2504,ROW(B1563)-3,FALSE)</f>
        <v>0</v>
      </c>
      <c r="L1563" s="51">
        <f t="shared" si="71"/>
        <v>0</v>
      </c>
      <c r="M1563" s="51">
        <f t="shared" si="70"/>
        <v>0</v>
      </c>
      <c r="N1563" s="51">
        <f t="shared" si="70"/>
        <v>0</v>
      </c>
      <c r="O1563" s="51">
        <f t="shared" si="70"/>
        <v>0</v>
      </c>
      <c r="P1563" s="51">
        <f t="shared" si="70"/>
        <v>0</v>
      </c>
      <c r="Q1563" s="51">
        <f t="shared" si="70"/>
        <v>0</v>
      </c>
      <c r="R1563" s="51">
        <f t="shared" si="70"/>
        <v>0</v>
      </c>
    </row>
    <row r="1564" spans="1:18" x14ac:dyDescent="0.25">
      <c r="A1564" s="17"/>
      <c r="B1564" s="52"/>
      <c r="C1564" s="17"/>
      <c r="D1564" s="17"/>
      <c r="E1564" s="17"/>
      <c r="F1564" s="17"/>
      <c r="G1564" s="17"/>
      <c r="H1564" s="17"/>
      <c r="I1564" s="16">
        <f>IF(B1564&gt;A_Stammdaten!$B$12,0,SUM(C1564,D1564,F1564,G1564)-SUM(E1564,H1564))</f>
        <v>0</v>
      </c>
      <c r="J1564" s="51">
        <f>HLOOKUP(A_Stammdaten!$B$12,$L$4:$R$2504,ROW(B1564)-3,FALSE)+IF(OR(B1564=0,A_Stammdaten!$B$12&lt;B1564),0,I1564*1/20)</f>
        <v>0</v>
      </c>
      <c r="K1564" s="51">
        <f>HLOOKUP(A_Stammdaten!$B$12,$L$4:$R$2504,ROW(B1564)-3,FALSE)</f>
        <v>0</v>
      </c>
      <c r="L1564" s="51">
        <f t="shared" si="71"/>
        <v>0</v>
      </c>
      <c r="M1564" s="51">
        <f t="shared" si="70"/>
        <v>0</v>
      </c>
      <c r="N1564" s="51">
        <f t="shared" si="70"/>
        <v>0</v>
      </c>
      <c r="O1564" s="51">
        <f t="shared" si="70"/>
        <v>0</v>
      </c>
      <c r="P1564" s="51">
        <f t="shared" si="70"/>
        <v>0</v>
      </c>
      <c r="Q1564" s="51">
        <f t="shared" si="70"/>
        <v>0</v>
      </c>
      <c r="R1564" s="51">
        <f t="shared" si="70"/>
        <v>0</v>
      </c>
    </row>
    <row r="1565" spans="1:18" x14ac:dyDescent="0.25">
      <c r="A1565" s="17"/>
      <c r="B1565" s="52"/>
      <c r="C1565" s="17"/>
      <c r="D1565" s="17"/>
      <c r="E1565" s="17"/>
      <c r="F1565" s="17"/>
      <c r="G1565" s="17"/>
      <c r="H1565" s="17"/>
      <c r="I1565" s="16">
        <f>IF(B1565&gt;A_Stammdaten!$B$12,0,SUM(C1565,D1565,F1565,G1565)-SUM(E1565,H1565))</f>
        <v>0</v>
      </c>
      <c r="J1565" s="51">
        <f>HLOOKUP(A_Stammdaten!$B$12,$L$4:$R$2504,ROW(B1565)-3,FALSE)+IF(OR(B1565=0,A_Stammdaten!$B$12&lt;B1565),0,I1565*1/20)</f>
        <v>0</v>
      </c>
      <c r="K1565" s="51">
        <f>HLOOKUP(A_Stammdaten!$B$12,$L$4:$R$2504,ROW(B1565)-3,FALSE)</f>
        <v>0</v>
      </c>
      <c r="L1565" s="51">
        <f t="shared" si="71"/>
        <v>0</v>
      </c>
      <c r="M1565" s="51">
        <f t="shared" si="70"/>
        <v>0</v>
      </c>
      <c r="N1565" s="51">
        <f t="shared" si="70"/>
        <v>0</v>
      </c>
      <c r="O1565" s="51">
        <f t="shared" si="70"/>
        <v>0</v>
      </c>
      <c r="P1565" s="51">
        <f t="shared" si="70"/>
        <v>0</v>
      </c>
      <c r="Q1565" s="51">
        <f t="shared" si="70"/>
        <v>0</v>
      </c>
      <c r="R1565" s="51">
        <f t="shared" si="70"/>
        <v>0</v>
      </c>
    </row>
    <row r="1566" spans="1:18" x14ac:dyDescent="0.25">
      <c r="A1566" s="17"/>
      <c r="B1566" s="52"/>
      <c r="C1566" s="17"/>
      <c r="D1566" s="17"/>
      <c r="E1566" s="17"/>
      <c r="F1566" s="17"/>
      <c r="G1566" s="17"/>
      <c r="H1566" s="17"/>
      <c r="I1566" s="16">
        <f>IF(B1566&gt;A_Stammdaten!$B$12,0,SUM(C1566,D1566,F1566,G1566)-SUM(E1566,H1566))</f>
        <v>0</v>
      </c>
      <c r="J1566" s="51">
        <f>HLOOKUP(A_Stammdaten!$B$12,$L$4:$R$2504,ROW(B1566)-3,FALSE)+IF(OR(B1566=0,A_Stammdaten!$B$12&lt;B1566),0,I1566*1/20)</f>
        <v>0</v>
      </c>
      <c r="K1566" s="51">
        <f>HLOOKUP(A_Stammdaten!$B$12,$L$4:$R$2504,ROW(B1566)-3,FALSE)</f>
        <v>0</v>
      </c>
      <c r="L1566" s="51">
        <f t="shared" si="71"/>
        <v>0</v>
      </c>
      <c r="M1566" s="51">
        <f t="shared" si="70"/>
        <v>0</v>
      </c>
      <c r="N1566" s="51">
        <f t="shared" si="70"/>
        <v>0</v>
      </c>
      <c r="O1566" s="51">
        <f t="shared" si="70"/>
        <v>0</v>
      </c>
      <c r="P1566" s="51">
        <f t="shared" si="70"/>
        <v>0</v>
      </c>
      <c r="Q1566" s="51">
        <f t="shared" si="70"/>
        <v>0</v>
      </c>
      <c r="R1566" s="51">
        <f t="shared" si="70"/>
        <v>0</v>
      </c>
    </row>
    <row r="1567" spans="1:18" x14ac:dyDescent="0.25">
      <c r="A1567" s="17"/>
      <c r="B1567" s="52"/>
      <c r="C1567" s="17"/>
      <c r="D1567" s="17"/>
      <c r="E1567" s="17"/>
      <c r="F1567" s="17"/>
      <c r="G1567" s="17"/>
      <c r="H1567" s="17"/>
      <c r="I1567" s="16">
        <f>IF(B1567&gt;A_Stammdaten!$B$12,0,SUM(C1567,D1567,F1567,G1567)-SUM(E1567,H1567))</f>
        <v>0</v>
      </c>
      <c r="J1567" s="51">
        <f>HLOOKUP(A_Stammdaten!$B$12,$L$4:$R$2504,ROW(B1567)-3,FALSE)+IF(OR(B1567=0,A_Stammdaten!$B$12&lt;B1567),0,I1567*1/20)</f>
        <v>0</v>
      </c>
      <c r="K1567" s="51">
        <f>HLOOKUP(A_Stammdaten!$B$12,$L$4:$R$2504,ROW(B1567)-3,FALSE)</f>
        <v>0</v>
      </c>
      <c r="L1567" s="51">
        <f t="shared" si="71"/>
        <v>0</v>
      </c>
      <c r="M1567" s="51">
        <f t="shared" si="70"/>
        <v>0</v>
      </c>
      <c r="N1567" s="51">
        <f t="shared" si="70"/>
        <v>0</v>
      </c>
      <c r="O1567" s="51">
        <f t="shared" si="70"/>
        <v>0</v>
      </c>
      <c r="P1567" s="51">
        <f t="shared" si="70"/>
        <v>0</v>
      </c>
      <c r="Q1567" s="51">
        <f t="shared" si="70"/>
        <v>0</v>
      </c>
      <c r="R1567" s="51">
        <f t="shared" si="70"/>
        <v>0</v>
      </c>
    </row>
    <row r="1568" spans="1:18" x14ac:dyDescent="0.25">
      <c r="A1568" s="17"/>
      <c r="B1568" s="52"/>
      <c r="C1568" s="17"/>
      <c r="D1568" s="17"/>
      <c r="E1568" s="17"/>
      <c r="F1568" s="17"/>
      <c r="G1568" s="17"/>
      <c r="H1568" s="17"/>
      <c r="I1568" s="16">
        <f>IF(B1568&gt;A_Stammdaten!$B$12,0,SUM(C1568,D1568,F1568,G1568)-SUM(E1568,H1568))</f>
        <v>0</v>
      </c>
      <c r="J1568" s="51">
        <f>HLOOKUP(A_Stammdaten!$B$12,$L$4:$R$2504,ROW(B1568)-3,FALSE)+IF(OR(B1568=0,A_Stammdaten!$B$12&lt;B1568),0,I1568*1/20)</f>
        <v>0</v>
      </c>
      <c r="K1568" s="51">
        <f>HLOOKUP(A_Stammdaten!$B$12,$L$4:$R$2504,ROW(B1568)-3,FALSE)</f>
        <v>0</v>
      </c>
      <c r="L1568" s="51">
        <f t="shared" si="71"/>
        <v>0</v>
      </c>
      <c r="M1568" s="51">
        <f t="shared" si="70"/>
        <v>0</v>
      </c>
      <c r="N1568" s="51">
        <f t="shared" si="70"/>
        <v>0</v>
      </c>
      <c r="O1568" s="51">
        <f t="shared" si="70"/>
        <v>0</v>
      </c>
      <c r="P1568" s="51">
        <f t="shared" si="70"/>
        <v>0</v>
      </c>
      <c r="Q1568" s="51">
        <f t="shared" si="70"/>
        <v>0</v>
      </c>
      <c r="R1568" s="51">
        <f t="shared" si="70"/>
        <v>0</v>
      </c>
    </row>
    <row r="1569" spans="1:18" x14ac:dyDescent="0.25">
      <c r="A1569" s="17"/>
      <c r="B1569" s="52"/>
      <c r="C1569" s="17"/>
      <c r="D1569" s="17"/>
      <c r="E1569" s="17"/>
      <c r="F1569" s="17"/>
      <c r="G1569" s="17"/>
      <c r="H1569" s="17"/>
      <c r="I1569" s="16">
        <f>IF(B1569&gt;A_Stammdaten!$B$12,0,SUM(C1569,D1569,F1569,G1569)-SUM(E1569,H1569))</f>
        <v>0</v>
      </c>
      <c r="J1569" s="51">
        <f>HLOOKUP(A_Stammdaten!$B$12,$L$4:$R$2504,ROW(B1569)-3,FALSE)+IF(OR(B1569=0,A_Stammdaten!$B$12&lt;B1569),0,I1569*1/20)</f>
        <v>0</v>
      </c>
      <c r="K1569" s="51">
        <f>HLOOKUP(A_Stammdaten!$B$12,$L$4:$R$2504,ROW(B1569)-3,FALSE)</f>
        <v>0</v>
      </c>
      <c r="L1569" s="51">
        <f t="shared" si="71"/>
        <v>0</v>
      </c>
      <c r="M1569" s="51">
        <f t="shared" si="70"/>
        <v>0</v>
      </c>
      <c r="N1569" s="51">
        <f t="shared" si="70"/>
        <v>0</v>
      </c>
      <c r="O1569" s="51">
        <f t="shared" si="70"/>
        <v>0</v>
      </c>
      <c r="P1569" s="51">
        <f t="shared" si="70"/>
        <v>0</v>
      </c>
      <c r="Q1569" s="51">
        <f t="shared" si="70"/>
        <v>0</v>
      </c>
      <c r="R1569" s="51">
        <f t="shared" si="70"/>
        <v>0</v>
      </c>
    </row>
    <row r="1570" spans="1:18" x14ac:dyDescent="0.25">
      <c r="A1570" s="17"/>
      <c r="B1570" s="52"/>
      <c r="C1570" s="17"/>
      <c r="D1570" s="17"/>
      <c r="E1570" s="17"/>
      <c r="F1570" s="17"/>
      <c r="G1570" s="17"/>
      <c r="H1570" s="17"/>
      <c r="I1570" s="16">
        <f>IF(B1570&gt;A_Stammdaten!$B$12,0,SUM(C1570,D1570,F1570,G1570)-SUM(E1570,H1570))</f>
        <v>0</v>
      </c>
      <c r="J1570" s="51">
        <f>HLOOKUP(A_Stammdaten!$B$12,$L$4:$R$2504,ROW(B1570)-3,FALSE)+IF(OR(B1570=0,A_Stammdaten!$B$12&lt;B1570),0,I1570*1/20)</f>
        <v>0</v>
      </c>
      <c r="K1570" s="51">
        <f>HLOOKUP(A_Stammdaten!$B$12,$L$4:$R$2504,ROW(B1570)-3,FALSE)</f>
        <v>0</v>
      </c>
      <c r="L1570" s="51">
        <f t="shared" si="71"/>
        <v>0</v>
      </c>
      <c r="M1570" s="51">
        <f t="shared" si="70"/>
        <v>0</v>
      </c>
      <c r="N1570" s="51">
        <f t="shared" si="70"/>
        <v>0</v>
      </c>
      <c r="O1570" s="51">
        <f t="shared" si="70"/>
        <v>0</v>
      </c>
      <c r="P1570" s="51">
        <f t="shared" si="70"/>
        <v>0</v>
      </c>
      <c r="Q1570" s="51">
        <f t="shared" si="70"/>
        <v>0</v>
      </c>
      <c r="R1570" s="51">
        <f t="shared" si="70"/>
        <v>0</v>
      </c>
    </row>
    <row r="1571" spans="1:18" x14ac:dyDescent="0.25">
      <c r="A1571" s="17"/>
      <c r="B1571" s="52"/>
      <c r="C1571" s="17"/>
      <c r="D1571" s="17"/>
      <c r="E1571" s="17"/>
      <c r="F1571" s="17"/>
      <c r="G1571" s="17"/>
      <c r="H1571" s="17"/>
      <c r="I1571" s="16">
        <f>IF(B1571&gt;A_Stammdaten!$B$12,0,SUM(C1571,D1571,F1571,G1571)-SUM(E1571,H1571))</f>
        <v>0</v>
      </c>
      <c r="J1571" s="51">
        <f>HLOOKUP(A_Stammdaten!$B$12,$L$4:$R$2504,ROW(B1571)-3,FALSE)+IF(OR(B1571=0,A_Stammdaten!$B$12&lt;B1571),0,I1571*1/20)</f>
        <v>0</v>
      </c>
      <c r="K1571" s="51">
        <f>HLOOKUP(A_Stammdaten!$B$12,$L$4:$R$2504,ROW(B1571)-3,FALSE)</f>
        <v>0</v>
      </c>
      <c r="L1571" s="51">
        <f t="shared" si="71"/>
        <v>0</v>
      </c>
      <c r="M1571" s="51">
        <f t="shared" si="70"/>
        <v>0</v>
      </c>
      <c r="N1571" s="51">
        <f t="shared" si="70"/>
        <v>0</v>
      </c>
      <c r="O1571" s="51">
        <f t="shared" si="70"/>
        <v>0</v>
      </c>
      <c r="P1571" s="51">
        <f t="shared" si="70"/>
        <v>0</v>
      </c>
      <c r="Q1571" s="51">
        <f t="shared" si="70"/>
        <v>0</v>
      </c>
      <c r="R1571" s="51">
        <f t="shared" si="70"/>
        <v>0</v>
      </c>
    </row>
    <row r="1572" spans="1:18" x14ac:dyDescent="0.25">
      <c r="A1572" s="17"/>
      <c r="B1572" s="52"/>
      <c r="C1572" s="17"/>
      <c r="D1572" s="17"/>
      <c r="E1572" s="17"/>
      <c r="F1572" s="17"/>
      <c r="G1572" s="17"/>
      <c r="H1572" s="17"/>
      <c r="I1572" s="16">
        <f>IF(B1572&gt;A_Stammdaten!$B$12,0,SUM(C1572,D1572,F1572,G1572)-SUM(E1572,H1572))</f>
        <v>0</v>
      </c>
      <c r="J1572" s="51">
        <f>HLOOKUP(A_Stammdaten!$B$12,$L$4:$R$2504,ROW(B1572)-3,FALSE)+IF(OR(B1572=0,A_Stammdaten!$B$12&lt;B1572),0,I1572*1/20)</f>
        <v>0</v>
      </c>
      <c r="K1572" s="51">
        <f>HLOOKUP(A_Stammdaten!$B$12,$L$4:$R$2504,ROW(B1572)-3,FALSE)</f>
        <v>0</v>
      </c>
      <c r="L1572" s="51">
        <f t="shared" si="71"/>
        <v>0</v>
      </c>
      <c r="M1572" s="51">
        <f t="shared" si="70"/>
        <v>0</v>
      </c>
      <c r="N1572" s="51">
        <f t="shared" si="70"/>
        <v>0</v>
      </c>
      <c r="O1572" s="51">
        <f t="shared" si="70"/>
        <v>0</v>
      </c>
      <c r="P1572" s="51">
        <f t="shared" si="70"/>
        <v>0</v>
      </c>
      <c r="Q1572" s="51">
        <f t="shared" si="70"/>
        <v>0</v>
      </c>
      <c r="R1572" s="51">
        <f t="shared" ref="M1572:R1615" si="72">IF(OR($I1572=0,R$4&lt;$B1572,$B1572=0,20-(R$4-$B1572)=0),0,$I1572*(19-(R$4-$B1572))/20)</f>
        <v>0</v>
      </c>
    </row>
    <row r="1573" spans="1:18" x14ac:dyDescent="0.25">
      <c r="A1573" s="17"/>
      <c r="B1573" s="52"/>
      <c r="C1573" s="17"/>
      <c r="D1573" s="17"/>
      <c r="E1573" s="17"/>
      <c r="F1573" s="17"/>
      <c r="G1573" s="17"/>
      <c r="H1573" s="17"/>
      <c r="I1573" s="16">
        <f>IF(B1573&gt;A_Stammdaten!$B$12,0,SUM(C1573,D1573,F1573,G1573)-SUM(E1573,H1573))</f>
        <v>0</v>
      </c>
      <c r="J1573" s="51">
        <f>HLOOKUP(A_Stammdaten!$B$12,$L$4:$R$2504,ROW(B1573)-3,FALSE)+IF(OR(B1573=0,A_Stammdaten!$B$12&lt;B1573),0,I1573*1/20)</f>
        <v>0</v>
      </c>
      <c r="K1573" s="51">
        <f>HLOOKUP(A_Stammdaten!$B$12,$L$4:$R$2504,ROW(B1573)-3,FALSE)</f>
        <v>0</v>
      </c>
      <c r="L1573" s="51">
        <f t="shared" si="71"/>
        <v>0</v>
      </c>
      <c r="M1573" s="51">
        <f t="shared" si="72"/>
        <v>0</v>
      </c>
      <c r="N1573" s="51">
        <f t="shared" si="72"/>
        <v>0</v>
      </c>
      <c r="O1573" s="51">
        <f t="shared" si="72"/>
        <v>0</v>
      </c>
      <c r="P1573" s="51">
        <f t="shared" si="72"/>
        <v>0</v>
      </c>
      <c r="Q1573" s="51">
        <f t="shared" si="72"/>
        <v>0</v>
      </c>
      <c r="R1573" s="51">
        <f t="shared" si="72"/>
        <v>0</v>
      </c>
    </row>
    <row r="1574" spans="1:18" x14ac:dyDescent="0.25">
      <c r="A1574" s="17"/>
      <c r="B1574" s="52"/>
      <c r="C1574" s="17"/>
      <c r="D1574" s="17"/>
      <c r="E1574" s="17"/>
      <c r="F1574" s="17"/>
      <c r="G1574" s="17"/>
      <c r="H1574" s="17"/>
      <c r="I1574" s="16">
        <f>IF(B1574&gt;A_Stammdaten!$B$12,0,SUM(C1574,D1574,F1574,G1574)-SUM(E1574,H1574))</f>
        <v>0</v>
      </c>
      <c r="J1574" s="51">
        <f>HLOOKUP(A_Stammdaten!$B$12,$L$4:$R$2504,ROW(B1574)-3,FALSE)+IF(OR(B1574=0,A_Stammdaten!$B$12&lt;B1574),0,I1574*1/20)</f>
        <v>0</v>
      </c>
      <c r="K1574" s="51">
        <f>HLOOKUP(A_Stammdaten!$B$12,$L$4:$R$2504,ROW(B1574)-3,FALSE)</f>
        <v>0</v>
      </c>
      <c r="L1574" s="51">
        <f t="shared" si="71"/>
        <v>0</v>
      </c>
      <c r="M1574" s="51">
        <f t="shared" si="72"/>
        <v>0</v>
      </c>
      <c r="N1574" s="51">
        <f t="shared" si="72"/>
        <v>0</v>
      </c>
      <c r="O1574" s="51">
        <f t="shared" si="72"/>
        <v>0</v>
      </c>
      <c r="P1574" s="51">
        <f t="shared" si="72"/>
        <v>0</v>
      </c>
      <c r="Q1574" s="51">
        <f t="shared" si="72"/>
        <v>0</v>
      </c>
      <c r="R1574" s="51">
        <f t="shared" si="72"/>
        <v>0</v>
      </c>
    </row>
    <row r="1575" spans="1:18" x14ac:dyDescent="0.25">
      <c r="A1575" s="17"/>
      <c r="B1575" s="52"/>
      <c r="C1575" s="17"/>
      <c r="D1575" s="17"/>
      <c r="E1575" s="17"/>
      <c r="F1575" s="17"/>
      <c r="G1575" s="17"/>
      <c r="H1575" s="17"/>
      <c r="I1575" s="16">
        <f>IF(B1575&gt;A_Stammdaten!$B$12,0,SUM(C1575,D1575,F1575,G1575)-SUM(E1575,H1575))</f>
        <v>0</v>
      </c>
      <c r="J1575" s="51">
        <f>HLOOKUP(A_Stammdaten!$B$12,$L$4:$R$2504,ROW(B1575)-3,FALSE)+IF(OR(B1575=0,A_Stammdaten!$B$12&lt;B1575),0,I1575*1/20)</f>
        <v>0</v>
      </c>
      <c r="K1575" s="51">
        <f>HLOOKUP(A_Stammdaten!$B$12,$L$4:$R$2504,ROW(B1575)-3,FALSE)</f>
        <v>0</v>
      </c>
      <c r="L1575" s="51">
        <f t="shared" si="71"/>
        <v>0</v>
      </c>
      <c r="M1575" s="51">
        <f t="shared" si="72"/>
        <v>0</v>
      </c>
      <c r="N1575" s="51">
        <f t="shared" si="72"/>
        <v>0</v>
      </c>
      <c r="O1575" s="51">
        <f t="shared" si="72"/>
        <v>0</v>
      </c>
      <c r="P1575" s="51">
        <f t="shared" si="72"/>
        <v>0</v>
      </c>
      <c r="Q1575" s="51">
        <f t="shared" si="72"/>
        <v>0</v>
      </c>
      <c r="R1575" s="51">
        <f t="shared" si="72"/>
        <v>0</v>
      </c>
    </row>
    <row r="1576" spans="1:18" x14ac:dyDescent="0.25">
      <c r="A1576" s="17"/>
      <c r="B1576" s="52"/>
      <c r="C1576" s="17"/>
      <c r="D1576" s="17"/>
      <c r="E1576" s="17"/>
      <c r="F1576" s="17"/>
      <c r="G1576" s="17"/>
      <c r="H1576" s="17"/>
      <c r="I1576" s="16">
        <f>IF(B1576&gt;A_Stammdaten!$B$12,0,SUM(C1576,D1576,F1576,G1576)-SUM(E1576,H1576))</f>
        <v>0</v>
      </c>
      <c r="J1576" s="51">
        <f>HLOOKUP(A_Stammdaten!$B$12,$L$4:$R$2504,ROW(B1576)-3,FALSE)+IF(OR(B1576=0,A_Stammdaten!$B$12&lt;B1576),0,I1576*1/20)</f>
        <v>0</v>
      </c>
      <c r="K1576" s="51">
        <f>HLOOKUP(A_Stammdaten!$B$12,$L$4:$R$2504,ROW(B1576)-3,FALSE)</f>
        <v>0</v>
      </c>
      <c r="L1576" s="51">
        <f t="shared" si="71"/>
        <v>0</v>
      </c>
      <c r="M1576" s="51">
        <f t="shared" si="72"/>
        <v>0</v>
      </c>
      <c r="N1576" s="51">
        <f t="shared" si="72"/>
        <v>0</v>
      </c>
      <c r="O1576" s="51">
        <f t="shared" si="72"/>
        <v>0</v>
      </c>
      <c r="P1576" s="51">
        <f t="shared" si="72"/>
        <v>0</v>
      </c>
      <c r="Q1576" s="51">
        <f t="shared" si="72"/>
        <v>0</v>
      </c>
      <c r="R1576" s="51">
        <f t="shared" si="72"/>
        <v>0</v>
      </c>
    </row>
    <row r="1577" spans="1:18" x14ac:dyDescent="0.25">
      <c r="A1577" s="17"/>
      <c r="B1577" s="52"/>
      <c r="C1577" s="17"/>
      <c r="D1577" s="17"/>
      <c r="E1577" s="17"/>
      <c r="F1577" s="17"/>
      <c r="G1577" s="17"/>
      <c r="H1577" s="17"/>
      <c r="I1577" s="16">
        <f>IF(B1577&gt;A_Stammdaten!$B$12,0,SUM(C1577,D1577,F1577,G1577)-SUM(E1577,H1577))</f>
        <v>0</v>
      </c>
      <c r="J1577" s="51">
        <f>HLOOKUP(A_Stammdaten!$B$12,$L$4:$R$2504,ROW(B1577)-3,FALSE)+IF(OR(B1577=0,A_Stammdaten!$B$12&lt;B1577),0,I1577*1/20)</f>
        <v>0</v>
      </c>
      <c r="K1577" s="51">
        <f>HLOOKUP(A_Stammdaten!$B$12,$L$4:$R$2504,ROW(B1577)-3,FALSE)</f>
        <v>0</v>
      </c>
      <c r="L1577" s="51">
        <f t="shared" si="71"/>
        <v>0</v>
      </c>
      <c r="M1577" s="51">
        <f t="shared" si="72"/>
        <v>0</v>
      </c>
      <c r="N1577" s="51">
        <f t="shared" si="72"/>
        <v>0</v>
      </c>
      <c r="O1577" s="51">
        <f t="shared" si="72"/>
        <v>0</v>
      </c>
      <c r="P1577" s="51">
        <f t="shared" si="72"/>
        <v>0</v>
      </c>
      <c r="Q1577" s="51">
        <f t="shared" si="72"/>
        <v>0</v>
      </c>
      <c r="R1577" s="51">
        <f t="shared" si="72"/>
        <v>0</v>
      </c>
    </row>
    <row r="1578" spans="1:18" x14ac:dyDescent="0.25">
      <c r="A1578" s="17"/>
      <c r="B1578" s="52"/>
      <c r="C1578" s="17"/>
      <c r="D1578" s="17"/>
      <c r="E1578" s="17"/>
      <c r="F1578" s="17"/>
      <c r="G1578" s="17"/>
      <c r="H1578" s="17"/>
      <c r="I1578" s="16">
        <f>IF(B1578&gt;A_Stammdaten!$B$12,0,SUM(C1578,D1578,F1578,G1578)-SUM(E1578,H1578))</f>
        <v>0</v>
      </c>
      <c r="J1578" s="51">
        <f>HLOOKUP(A_Stammdaten!$B$12,$L$4:$R$2504,ROW(B1578)-3,FALSE)+IF(OR(B1578=0,A_Stammdaten!$B$12&lt;B1578),0,I1578*1/20)</f>
        <v>0</v>
      </c>
      <c r="K1578" s="51">
        <f>HLOOKUP(A_Stammdaten!$B$12,$L$4:$R$2504,ROW(B1578)-3,FALSE)</f>
        <v>0</v>
      </c>
      <c r="L1578" s="51">
        <f t="shared" si="71"/>
        <v>0</v>
      </c>
      <c r="M1578" s="51">
        <f t="shared" si="72"/>
        <v>0</v>
      </c>
      <c r="N1578" s="51">
        <f t="shared" si="72"/>
        <v>0</v>
      </c>
      <c r="O1578" s="51">
        <f t="shared" si="72"/>
        <v>0</v>
      </c>
      <c r="P1578" s="51">
        <f t="shared" si="72"/>
        <v>0</v>
      </c>
      <c r="Q1578" s="51">
        <f t="shared" si="72"/>
        <v>0</v>
      </c>
      <c r="R1578" s="51">
        <f t="shared" si="72"/>
        <v>0</v>
      </c>
    </row>
    <row r="1579" spans="1:18" x14ac:dyDescent="0.25">
      <c r="A1579" s="17"/>
      <c r="B1579" s="52"/>
      <c r="C1579" s="17"/>
      <c r="D1579" s="17"/>
      <c r="E1579" s="17"/>
      <c r="F1579" s="17"/>
      <c r="G1579" s="17"/>
      <c r="H1579" s="17"/>
      <c r="I1579" s="16">
        <f>IF(B1579&gt;A_Stammdaten!$B$12,0,SUM(C1579,D1579,F1579,G1579)-SUM(E1579,H1579))</f>
        <v>0</v>
      </c>
      <c r="J1579" s="51">
        <f>HLOOKUP(A_Stammdaten!$B$12,$L$4:$R$2504,ROW(B1579)-3,FALSE)+IF(OR(B1579=0,A_Stammdaten!$B$12&lt;B1579),0,I1579*1/20)</f>
        <v>0</v>
      </c>
      <c r="K1579" s="51">
        <f>HLOOKUP(A_Stammdaten!$B$12,$L$4:$R$2504,ROW(B1579)-3,FALSE)</f>
        <v>0</v>
      </c>
      <c r="L1579" s="51">
        <f t="shared" si="71"/>
        <v>0</v>
      </c>
      <c r="M1579" s="51">
        <f t="shared" si="72"/>
        <v>0</v>
      </c>
      <c r="N1579" s="51">
        <f t="shared" si="72"/>
        <v>0</v>
      </c>
      <c r="O1579" s="51">
        <f t="shared" si="72"/>
        <v>0</v>
      </c>
      <c r="P1579" s="51">
        <f t="shared" si="72"/>
        <v>0</v>
      </c>
      <c r="Q1579" s="51">
        <f t="shared" si="72"/>
        <v>0</v>
      </c>
      <c r="R1579" s="51">
        <f t="shared" si="72"/>
        <v>0</v>
      </c>
    </row>
    <row r="1580" spans="1:18" x14ac:dyDescent="0.25">
      <c r="A1580" s="17"/>
      <c r="B1580" s="52"/>
      <c r="C1580" s="17"/>
      <c r="D1580" s="17"/>
      <c r="E1580" s="17"/>
      <c r="F1580" s="17"/>
      <c r="G1580" s="17"/>
      <c r="H1580" s="17"/>
      <c r="I1580" s="16">
        <f>IF(B1580&gt;A_Stammdaten!$B$12,0,SUM(C1580,D1580,F1580,G1580)-SUM(E1580,H1580))</f>
        <v>0</v>
      </c>
      <c r="J1580" s="51">
        <f>HLOOKUP(A_Stammdaten!$B$12,$L$4:$R$2504,ROW(B1580)-3,FALSE)+IF(OR(B1580=0,A_Stammdaten!$B$12&lt;B1580),0,I1580*1/20)</f>
        <v>0</v>
      </c>
      <c r="K1580" s="51">
        <f>HLOOKUP(A_Stammdaten!$B$12,$L$4:$R$2504,ROW(B1580)-3,FALSE)</f>
        <v>0</v>
      </c>
      <c r="L1580" s="51">
        <f t="shared" si="71"/>
        <v>0</v>
      </c>
      <c r="M1580" s="51">
        <f t="shared" si="72"/>
        <v>0</v>
      </c>
      <c r="N1580" s="51">
        <f t="shared" si="72"/>
        <v>0</v>
      </c>
      <c r="O1580" s="51">
        <f t="shared" si="72"/>
        <v>0</v>
      </c>
      <c r="P1580" s="51">
        <f t="shared" si="72"/>
        <v>0</v>
      </c>
      <c r="Q1580" s="51">
        <f t="shared" si="72"/>
        <v>0</v>
      </c>
      <c r="R1580" s="51">
        <f t="shared" si="72"/>
        <v>0</v>
      </c>
    </row>
    <row r="1581" spans="1:18" x14ac:dyDescent="0.25">
      <c r="A1581" s="17"/>
      <c r="B1581" s="52"/>
      <c r="C1581" s="17"/>
      <c r="D1581" s="17"/>
      <c r="E1581" s="17"/>
      <c r="F1581" s="17"/>
      <c r="G1581" s="17"/>
      <c r="H1581" s="17"/>
      <c r="I1581" s="16">
        <f>IF(B1581&gt;A_Stammdaten!$B$12,0,SUM(C1581,D1581,F1581,G1581)-SUM(E1581,H1581))</f>
        <v>0</v>
      </c>
      <c r="J1581" s="51">
        <f>HLOOKUP(A_Stammdaten!$B$12,$L$4:$R$2504,ROW(B1581)-3,FALSE)+IF(OR(B1581=0,A_Stammdaten!$B$12&lt;B1581),0,I1581*1/20)</f>
        <v>0</v>
      </c>
      <c r="K1581" s="51">
        <f>HLOOKUP(A_Stammdaten!$B$12,$L$4:$R$2504,ROW(B1581)-3,FALSE)</f>
        <v>0</v>
      </c>
      <c r="L1581" s="51">
        <f t="shared" si="71"/>
        <v>0</v>
      </c>
      <c r="M1581" s="51">
        <f t="shared" si="72"/>
        <v>0</v>
      </c>
      <c r="N1581" s="51">
        <f t="shared" si="72"/>
        <v>0</v>
      </c>
      <c r="O1581" s="51">
        <f t="shared" si="72"/>
        <v>0</v>
      </c>
      <c r="P1581" s="51">
        <f t="shared" si="72"/>
        <v>0</v>
      </c>
      <c r="Q1581" s="51">
        <f t="shared" si="72"/>
        <v>0</v>
      </c>
      <c r="R1581" s="51">
        <f t="shared" si="72"/>
        <v>0</v>
      </c>
    </row>
    <row r="1582" spans="1:18" x14ac:dyDescent="0.25">
      <c r="A1582" s="17"/>
      <c r="B1582" s="52"/>
      <c r="C1582" s="17"/>
      <c r="D1582" s="17"/>
      <c r="E1582" s="17"/>
      <c r="F1582" s="17"/>
      <c r="G1582" s="17"/>
      <c r="H1582" s="17"/>
      <c r="I1582" s="16">
        <f>IF(B1582&gt;A_Stammdaten!$B$12,0,SUM(C1582,D1582,F1582,G1582)-SUM(E1582,H1582))</f>
        <v>0</v>
      </c>
      <c r="J1582" s="51">
        <f>HLOOKUP(A_Stammdaten!$B$12,$L$4:$R$2504,ROW(B1582)-3,FALSE)+IF(OR(B1582=0,A_Stammdaten!$B$12&lt;B1582),0,I1582*1/20)</f>
        <v>0</v>
      </c>
      <c r="K1582" s="51">
        <f>HLOOKUP(A_Stammdaten!$B$12,$L$4:$R$2504,ROW(B1582)-3,FALSE)</f>
        <v>0</v>
      </c>
      <c r="L1582" s="51">
        <f t="shared" si="71"/>
        <v>0</v>
      </c>
      <c r="M1582" s="51">
        <f t="shared" si="72"/>
        <v>0</v>
      </c>
      <c r="N1582" s="51">
        <f t="shared" si="72"/>
        <v>0</v>
      </c>
      <c r="O1582" s="51">
        <f t="shared" si="72"/>
        <v>0</v>
      </c>
      <c r="P1582" s="51">
        <f t="shared" si="72"/>
        <v>0</v>
      </c>
      <c r="Q1582" s="51">
        <f t="shared" si="72"/>
        <v>0</v>
      </c>
      <c r="R1582" s="51">
        <f t="shared" si="72"/>
        <v>0</v>
      </c>
    </row>
    <row r="1583" spans="1:18" x14ac:dyDescent="0.25">
      <c r="A1583" s="17"/>
      <c r="B1583" s="52"/>
      <c r="C1583" s="17"/>
      <c r="D1583" s="17"/>
      <c r="E1583" s="17"/>
      <c r="F1583" s="17"/>
      <c r="G1583" s="17"/>
      <c r="H1583" s="17"/>
      <c r="I1583" s="16">
        <f>IF(B1583&gt;A_Stammdaten!$B$12,0,SUM(C1583,D1583,F1583,G1583)-SUM(E1583,H1583))</f>
        <v>0</v>
      </c>
      <c r="J1583" s="51">
        <f>HLOOKUP(A_Stammdaten!$B$12,$L$4:$R$2504,ROW(B1583)-3,FALSE)+IF(OR(B1583=0,A_Stammdaten!$B$12&lt;B1583),0,I1583*1/20)</f>
        <v>0</v>
      </c>
      <c r="K1583" s="51">
        <f>HLOOKUP(A_Stammdaten!$B$12,$L$4:$R$2504,ROW(B1583)-3,FALSE)</f>
        <v>0</v>
      </c>
      <c r="L1583" s="51">
        <f t="shared" si="71"/>
        <v>0</v>
      </c>
      <c r="M1583" s="51">
        <f t="shared" si="72"/>
        <v>0</v>
      </c>
      <c r="N1583" s="51">
        <f t="shared" si="72"/>
        <v>0</v>
      </c>
      <c r="O1583" s="51">
        <f t="shared" si="72"/>
        <v>0</v>
      </c>
      <c r="P1583" s="51">
        <f t="shared" si="72"/>
        <v>0</v>
      </c>
      <c r="Q1583" s="51">
        <f t="shared" si="72"/>
        <v>0</v>
      </c>
      <c r="R1583" s="51">
        <f t="shared" si="72"/>
        <v>0</v>
      </c>
    </row>
    <row r="1584" spans="1:18" x14ac:dyDescent="0.25">
      <c r="A1584" s="17"/>
      <c r="B1584" s="52"/>
      <c r="C1584" s="17"/>
      <c r="D1584" s="17"/>
      <c r="E1584" s="17"/>
      <c r="F1584" s="17"/>
      <c r="G1584" s="17"/>
      <c r="H1584" s="17"/>
      <c r="I1584" s="16">
        <f>IF(B1584&gt;A_Stammdaten!$B$12,0,SUM(C1584,D1584,F1584,G1584)-SUM(E1584,H1584))</f>
        <v>0</v>
      </c>
      <c r="J1584" s="51">
        <f>HLOOKUP(A_Stammdaten!$B$12,$L$4:$R$2504,ROW(B1584)-3,FALSE)+IF(OR(B1584=0,A_Stammdaten!$B$12&lt;B1584),0,I1584*1/20)</f>
        <v>0</v>
      </c>
      <c r="K1584" s="51">
        <f>HLOOKUP(A_Stammdaten!$B$12,$L$4:$R$2504,ROW(B1584)-3,FALSE)</f>
        <v>0</v>
      </c>
      <c r="L1584" s="51">
        <f t="shared" si="71"/>
        <v>0</v>
      </c>
      <c r="M1584" s="51">
        <f t="shared" si="72"/>
        <v>0</v>
      </c>
      <c r="N1584" s="51">
        <f t="shared" si="72"/>
        <v>0</v>
      </c>
      <c r="O1584" s="51">
        <f t="shared" si="72"/>
        <v>0</v>
      </c>
      <c r="P1584" s="51">
        <f t="shared" si="72"/>
        <v>0</v>
      </c>
      <c r="Q1584" s="51">
        <f t="shared" si="72"/>
        <v>0</v>
      </c>
      <c r="R1584" s="51">
        <f t="shared" si="72"/>
        <v>0</v>
      </c>
    </row>
    <row r="1585" spans="1:18" x14ac:dyDescent="0.25">
      <c r="A1585" s="17"/>
      <c r="B1585" s="52"/>
      <c r="C1585" s="17"/>
      <c r="D1585" s="17"/>
      <c r="E1585" s="17"/>
      <c r="F1585" s="17"/>
      <c r="G1585" s="17"/>
      <c r="H1585" s="17"/>
      <c r="I1585" s="16">
        <f>IF(B1585&gt;A_Stammdaten!$B$12,0,SUM(C1585,D1585,F1585,G1585)-SUM(E1585,H1585))</f>
        <v>0</v>
      </c>
      <c r="J1585" s="51">
        <f>HLOOKUP(A_Stammdaten!$B$12,$L$4:$R$2504,ROW(B1585)-3,FALSE)+IF(OR(B1585=0,A_Stammdaten!$B$12&lt;B1585),0,I1585*1/20)</f>
        <v>0</v>
      </c>
      <c r="K1585" s="51">
        <f>HLOOKUP(A_Stammdaten!$B$12,$L$4:$R$2504,ROW(B1585)-3,FALSE)</f>
        <v>0</v>
      </c>
      <c r="L1585" s="51">
        <f t="shared" si="71"/>
        <v>0</v>
      </c>
      <c r="M1585" s="51">
        <f t="shared" si="72"/>
        <v>0</v>
      </c>
      <c r="N1585" s="51">
        <f t="shared" si="72"/>
        <v>0</v>
      </c>
      <c r="O1585" s="51">
        <f t="shared" si="72"/>
        <v>0</v>
      </c>
      <c r="P1585" s="51">
        <f t="shared" si="72"/>
        <v>0</v>
      </c>
      <c r="Q1585" s="51">
        <f t="shared" si="72"/>
        <v>0</v>
      </c>
      <c r="R1585" s="51">
        <f t="shared" si="72"/>
        <v>0</v>
      </c>
    </row>
    <row r="1586" spans="1:18" x14ac:dyDescent="0.25">
      <c r="A1586" s="17"/>
      <c r="B1586" s="52"/>
      <c r="C1586" s="17"/>
      <c r="D1586" s="17"/>
      <c r="E1586" s="17"/>
      <c r="F1586" s="17"/>
      <c r="G1586" s="17"/>
      <c r="H1586" s="17"/>
      <c r="I1586" s="16">
        <f>IF(B1586&gt;A_Stammdaten!$B$12,0,SUM(C1586,D1586,F1586,G1586)-SUM(E1586,H1586))</f>
        <v>0</v>
      </c>
      <c r="J1586" s="51">
        <f>HLOOKUP(A_Stammdaten!$B$12,$L$4:$R$2504,ROW(B1586)-3,FALSE)+IF(OR(B1586=0,A_Stammdaten!$B$12&lt;B1586),0,I1586*1/20)</f>
        <v>0</v>
      </c>
      <c r="K1586" s="51">
        <f>HLOOKUP(A_Stammdaten!$B$12,$L$4:$R$2504,ROW(B1586)-3,FALSE)</f>
        <v>0</v>
      </c>
      <c r="L1586" s="51">
        <f t="shared" si="71"/>
        <v>0</v>
      </c>
      <c r="M1586" s="51">
        <f t="shared" si="72"/>
        <v>0</v>
      </c>
      <c r="N1586" s="51">
        <f t="shared" si="72"/>
        <v>0</v>
      </c>
      <c r="O1586" s="51">
        <f t="shared" si="72"/>
        <v>0</v>
      </c>
      <c r="P1586" s="51">
        <f t="shared" si="72"/>
        <v>0</v>
      </c>
      <c r="Q1586" s="51">
        <f t="shared" si="72"/>
        <v>0</v>
      </c>
      <c r="R1586" s="51">
        <f t="shared" si="72"/>
        <v>0</v>
      </c>
    </row>
    <row r="1587" spans="1:18" x14ac:dyDescent="0.25">
      <c r="A1587" s="17"/>
      <c r="B1587" s="52"/>
      <c r="C1587" s="17"/>
      <c r="D1587" s="17"/>
      <c r="E1587" s="17"/>
      <c r="F1587" s="17"/>
      <c r="G1587" s="17"/>
      <c r="H1587" s="17"/>
      <c r="I1587" s="16">
        <f>IF(B1587&gt;A_Stammdaten!$B$12,0,SUM(C1587,D1587,F1587,G1587)-SUM(E1587,H1587))</f>
        <v>0</v>
      </c>
      <c r="J1587" s="51">
        <f>HLOOKUP(A_Stammdaten!$B$12,$L$4:$R$2504,ROW(B1587)-3,FALSE)+IF(OR(B1587=0,A_Stammdaten!$B$12&lt;B1587),0,I1587*1/20)</f>
        <v>0</v>
      </c>
      <c r="K1587" s="51">
        <f>HLOOKUP(A_Stammdaten!$B$12,$L$4:$R$2504,ROW(B1587)-3,FALSE)</f>
        <v>0</v>
      </c>
      <c r="L1587" s="51">
        <f t="shared" si="71"/>
        <v>0</v>
      </c>
      <c r="M1587" s="51">
        <f t="shared" si="72"/>
        <v>0</v>
      </c>
      <c r="N1587" s="51">
        <f t="shared" si="72"/>
        <v>0</v>
      </c>
      <c r="O1587" s="51">
        <f t="shared" si="72"/>
        <v>0</v>
      </c>
      <c r="P1587" s="51">
        <f t="shared" si="72"/>
        <v>0</v>
      </c>
      <c r="Q1587" s="51">
        <f t="shared" si="72"/>
        <v>0</v>
      </c>
      <c r="R1587" s="51">
        <f t="shared" si="72"/>
        <v>0</v>
      </c>
    </row>
    <row r="1588" spans="1:18" x14ac:dyDescent="0.25">
      <c r="A1588" s="17"/>
      <c r="B1588" s="52"/>
      <c r="C1588" s="17"/>
      <c r="D1588" s="17"/>
      <c r="E1588" s="17"/>
      <c r="F1588" s="17"/>
      <c r="G1588" s="17"/>
      <c r="H1588" s="17"/>
      <c r="I1588" s="16">
        <f>IF(B1588&gt;A_Stammdaten!$B$12,0,SUM(C1588,D1588,F1588,G1588)-SUM(E1588,H1588))</f>
        <v>0</v>
      </c>
      <c r="J1588" s="51">
        <f>HLOOKUP(A_Stammdaten!$B$12,$L$4:$R$2504,ROW(B1588)-3,FALSE)+IF(OR(B1588=0,A_Stammdaten!$B$12&lt;B1588),0,I1588*1/20)</f>
        <v>0</v>
      </c>
      <c r="K1588" s="51">
        <f>HLOOKUP(A_Stammdaten!$B$12,$L$4:$R$2504,ROW(B1588)-3,FALSE)</f>
        <v>0</v>
      </c>
      <c r="L1588" s="51">
        <f t="shared" si="71"/>
        <v>0</v>
      </c>
      <c r="M1588" s="51">
        <f t="shared" si="72"/>
        <v>0</v>
      </c>
      <c r="N1588" s="51">
        <f t="shared" si="72"/>
        <v>0</v>
      </c>
      <c r="O1588" s="51">
        <f t="shared" si="72"/>
        <v>0</v>
      </c>
      <c r="P1588" s="51">
        <f t="shared" si="72"/>
        <v>0</v>
      </c>
      <c r="Q1588" s="51">
        <f t="shared" si="72"/>
        <v>0</v>
      </c>
      <c r="R1588" s="51">
        <f t="shared" si="72"/>
        <v>0</v>
      </c>
    </row>
    <row r="1589" spans="1:18" x14ac:dyDescent="0.25">
      <c r="A1589" s="17"/>
      <c r="B1589" s="52"/>
      <c r="C1589" s="17"/>
      <c r="D1589" s="17"/>
      <c r="E1589" s="17"/>
      <c r="F1589" s="17"/>
      <c r="G1589" s="17"/>
      <c r="H1589" s="17"/>
      <c r="I1589" s="16">
        <f>IF(B1589&gt;A_Stammdaten!$B$12,0,SUM(C1589,D1589,F1589,G1589)-SUM(E1589,H1589))</f>
        <v>0</v>
      </c>
      <c r="J1589" s="51">
        <f>HLOOKUP(A_Stammdaten!$B$12,$L$4:$R$2504,ROW(B1589)-3,FALSE)+IF(OR(B1589=0,A_Stammdaten!$B$12&lt;B1589),0,I1589*1/20)</f>
        <v>0</v>
      </c>
      <c r="K1589" s="51">
        <f>HLOOKUP(A_Stammdaten!$B$12,$L$4:$R$2504,ROW(B1589)-3,FALSE)</f>
        <v>0</v>
      </c>
      <c r="L1589" s="51">
        <f t="shared" si="71"/>
        <v>0</v>
      </c>
      <c r="M1589" s="51">
        <f t="shared" si="72"/>
        <v>0</v>
      </c>
      <c r="N1589" s="51">
        <f t="shared" si="72"/>
        <v>0</v>
      </c>
      <c r="O1589" s="51">
        <f t="shared" si="72"/>
        <v>0</v>
      </c>
      <c r="P1589" s="51">
        <f t="shared" si="72"/>
        <v>0</v>
      </c>
      <c r="Q1589" s="51">
        <f t="shared" si="72"/>
        <v>0</v>
      </c>
      <c r="R1589" s="51">
        <f t="shared" si="72"/>
        <v>0</v>
      </c>
    </row>
    <row r="1590" spans="1:18" x14ac:dyDescent="0.25">
      <c r="A1590" s="17"/>
      <c r="B1590" s="52"/>
      <c r="C1590" s="17"/>
      <c r="D1590" s="17"/>
      <c r="E1590" s="17"/>
      <c r="F1590" s="17"/>
      <c r="G1590" s="17"/>
      <c r="H1590" s="17"/>
      <c r="I1590" s="16">
        <f>IF(B1590&gt;A_Stammdaten!$B$12,0,SUM(C1590,D1590,F1590,G1590)-SUM(E1590,H1590))</f>
        <v>0</v>
      </c>
      <c r="J1590" s="51">
        <f>HLOOKUP(A_Stammdaten!$B$12,$L$4:$R$2504,ROW(B1590)-3,FALSE)+IF(OR(B1590=0,A_Stammdaten!$B$12&lt;B1590),0,I1590*1/20)</f>
        <v>0</v>
      </c>
      <c r="K1590" s="51">
        <f>HLOOKUP(A_Stammdaten!$B$12,$L$4:$R$2504,ROW(B1590)-3,FALSE)</f>
        <v>0</v>
      </c>
      <c r="L1590" s="51">
        <f t="shared" si="71"/>
        <v>0</v>
      </c>
      <c r="M1590" s="51">
        <f t="shared" si="72"/>
        <v>0</v>
      </c>
      <c r="N1590" s="51">
        <f t="shared" si="72"/>
        <v>0</v>
      </c>
      <c r="O1590" s="51">
        <f t="shared" si="72"/>
        <v>0</v>
      </c>
      <c r="P1590" s="51">
        <f t="shared" si="72"/>
        <v>0</v>
      </c>
      <c r="Q1590" s="51">
        <f t="shared" si="72"/>
        <v>0</v>
      </c>
      <c r="R1590" s="51">
        <f t="shared" si="72"/>
        <v>0</v>
      </c>
    </row>
    <row r="1591" spans="1:18" x14ac:dyDescent="0.25">
      <c r="A1591" s="17"/>
      <c r="B1591" s="52"/>
      <c r="C1591" s="17"/>
      <c r="D1591" s="17"/>
      <c r="E1591" s="17"/>
      <c r="F1591" s="17"/>
      <c r="G1591" s="17"/>
      <c r="H1591" s="17"/>
      <c r="I1591" s="16">
        <f>IF(B1591&gt;A_Stammdaten!$B$12,0,SUM(C1591,D1591,F1591,G1591)-SUM(E1591,H1591))</f>
        <v>0</v>
      </c>
      <c r="J1591" s="51">
        <f>HLOOKUP(A_Stammdaten!$B$12,$L$4:$R$2504,ROW(B1591)-3,FALSE)+IF(OR(B1591=0,A_Stammdaten!$B$12&lt;B1591),0,I1591*1/20)</f>
        <v>0</v>
      </c>
      <c r="K1591" s="51">
        <f>HLOOKUP(A_Stammdaten!$B$12,$L$4:$R$2504,ROW(B1591)-3,FALSE)</f>
        <v>0</v>
      </c>
      <c r="L1591" s="51">
        <f t="shared" si="71"/>
        <v>0</v>
      </c>
      <c r="M1591" s="51">
        <f t="shared" si="72"/>
        <v>0</v>
      </c>
      <c r="N1591" s="51">
        <f t="shared" si="72"/>
        <v>0</v>
      </c>
      <c r="O1591" s="51">
        <f t="shared" si="72"/>
        <v>0</v>
      </c>
      <c r="P1591" s="51">
        <f t="shared" si="72"/>
        <v>0</v>
      </c>
      <c r="Q1591" s="51">
        <f t="shared" si="72"/>
        <v>0</v>
      </c>
      <c r="R1591" s="51">
        <f t="shared" si="72"/>
        <v>0</v>
      </c>
    </row>
    <row r="1592" spans="1:18" x14ac:dyDescent="0.25">
      <c r="A1592" s="17"/>
      <c r="B1592" s="52"/>
      <c r="C1592" s="17"/>
      <c r="D1592" s="17"/>
      <c r="E1592" s="17"/>
      <c r="F1592" s="17"/>
      <c r="G1592" s="17"/>
      <c r="H1592" s="17"/>
      <c r="I1592" s="16">
        <f>IF(B1592&gt;A_Stammdaten!$B$12,0,SUM(C1592,D1592,F1592,G1592)-SUM(E1592,H1592))</f>
        <v>0</v>
      </c>
      <c r="J1592" s="51">
        <f>HLOOKUP(A_Stammdaten!$B$12,$L$4:$R$2504,ROW(B1592)-3,FALSE)+IF(OR(B1592=0,A_Stammdaten!$B$12&lt;B1592),0,I1592*1/20)</f>
        <v>0</v>
      </c>
      <c r="K1592" s="51">
        <f>HLOOKUP(A_Stammdaten!$B$12,$L$4:$R$2504,ROW(B1592)-3,FALSE)</f>
        <v>0</v>
      </c>
      <c r="L1592" s="51">
        <f t="shared" si="71"/>
        <v>0</v>
      </c>
      <c r="M1592" s="51">
        <f t="shared" si="72"/>
        <v>0</v>
      </c>
      <c r="N1592" s="51">
        <f t="shared" si="72"/>
        <v>0</v>
      </c>
      <c r="O1592" s="51">
        <f t="shared" si="72"/>
        <v>0</v>
      </c>
      <c r="P1592" s="51">
        <f t="shared" si="72"/>
        <v>0</v>
      </c>
      <c r="Q1592" s="51">
        <f t="shared" si="72"/>
        <v>0</v>
      </c>
      <c r="R1592" s="51">
        <f t="shared" si="72"/>
        <v>0</v>
      </c>
    </row>
    <row r="1593" spans="1:18" x14ac:dyDescent="0.25">
      <c r="A1593" s="17"/>
      <c r="B1593" s="52"/>
      <c r="C1593" s="17"/>
      <c r="D1593" s="17"/>
      <c r="E1593" s="17"/>
      <c r="F1593" s="17"/>
      <c r="G1593" s="17"/>
      <c r="H1593" s="17"/>
      <c r="I1593" s="16">
        <f>IF(B1593&gt;A_Stammdaten!$B$12,0,SUM(C1593,D1593,F1593,G1593)-SUM(E1593,H1593))</f>
        <v>0</v>
      </c>
      <c r="J1593" s="51">
        <f>HLOOKUP(A_Stammdaten!$B$12,$L$4:$R$2504,ROW(B1593)-3,FALSE)+IF(OR(B1593=0,A_Stammdaten!$B$12&lt;B1593),0,I1593*1/20)</f>
        <v>0</v>
      </c>
      <c r="K1593" s="51">
        <f>HLOOKUP(A_Stammdaten!$B$12,$L$4:$R$2504,ROW(B1593)-3,FALSE)</f>
        <v>0</v>
      </c>
      <c r="L1593" s="51">
        <f t="shared" si="71"/>
        <v>0</v>
      </c>
      <c r="M1593" s="51">
        <f t="shared" si="72"/>
        <v>0</v>
      </c>
      <c r="N1593" s="51">
        <f t="shared" si="72"/>
        <v>0</v>
      </c>
      <c r="O1593" s="51">
        <f t="shared" si="72"/>
        <v>0</v>
      </c>
      <c r="P1593" s="51">
        <f t="shared" si="72"/>
        <v>0</v>
      </c>
      <c r="Q1593" s="51">
        <f t="shared" si="72"/>
        <v>0</v>
      </c>
      <c r="R1593" s="51">
        <f t="shared" si="72"/>
        <v>0</v>
      </c>
    </row>
    <row r="1594" spans="1:18" x14ac:dyDescent="0.25">
      <c r="A1594" s="17"/>
      <c r="B1594" s="52"/>
      <c r="C1594" s="17"/>
      <c r="D1594" s="17"/>
      <c r="E1594" s="17"/>
      <c r="F1594" s="17"/>
      <c r="G1594" s="17"/>
      <c r="H1594" s="17"/>
      <c r="I1594" s="16">
        <f>IF(B1594&gt;A_Stammdaten!$B$12,0,SUM(C1594,D1594,F1594,G1594)-SUM(E1594,H1594))</f>
        <v>0</v>
      </c>
      <c r="J1594" s="51">
        <f>HLOOKUP(A_Stammdaten!$B$12,$L$4:$R$2504,ROW(B1594)-3,FALSE)+IF(OR(B1594=0,A_Stammdaten!$B$12&lt;B1594),0,I1594*1/20)</f>
        <v>0</v>
      </c>
      <c r="K1594" s="51">
        <f>HLOOKUP(A_Stammdaten!$B$12,$L$4:$R$2504,ROW(B1594)-3,FALSE)</f>
        <v>0</v>
      </c>
      <c r="L1594" s="51">
        <f t="shared" si="71"/>
        <v>0</v>
      </c>
      <c r="M1594" s="51">
        <f t="shared" si="72"/>
        <v>0</v>
      </c>
      <c r="N1594" s="51">
        <f t="shared" si="72"/>
        <v>0</v>
      </c>
      <c r="O1594" s="51">
        <f t="shared" si="72"/>
        <v>0</v>
      </c>
      <c r="P1594" s="51">
        <f t="shared" si="72"/>
        <v>0</v>
      </c>
      <c r="Q1594" s="51">
        <f t="shared" si="72"/>
        <v>0</v>
      </c>
      <c r="R1594" s="51">
        <f t="shared" si="72"/>
        <v>0</v>
      </c>
    </row>
    <row r="1595" spans="1:18" x14ac:dyDescent="0.25">
      <c r="A1595" s="17"/>
      <c r="B1595" s="52"/>
      <c r="C1595" s="17"/>
      <c r="D1595" s="17"/>
      <c r="E1595" s="17"/>
      <c r="F1595" s="17"/>
      <c r="G1595" s="17"/>
      <c r="H1595" s="17"/>
      <c r="I1595" s="16">
        <f>IF(B1595&gt;A_Stammdaten!$B$12,0,SUM(C1595,D1595,F1595,G1595)-SUM(E1595,H1595))</f>
        <v>0</v>
      </c>
      <c r="J1595" s="51">
        <f>HLOOKUP(A_Stammdaten!$B$12,$L$4:$R$2504,ROW(B1595)-3,FALSE)+IF(OR(B1595=0,A_Stammdaten!$B$12&lt;B1595),0,I1595*1/20)</f>
        <v>0</v>
      </c>
      <c r="K1595" s="51">
        <f>HLOOKUP(A_Stammdaten!$B$12,$L$4:$R$2504,ROW(B1595)-3,FALSE)</f>
        <v>0</v>
      </c>
      <c r="L1595" s="51">
        <f t="shared" si="71"/>
        <v>0</v>
      </c>
      <c r="M1595" s="51">
        <f t="shared" si="72"/>
        <v>0</v>
      </c>
      <c r="N1595" s="51">
        <f t="shared" si="72"/>
        <v>0</v>
      </c>
      <c r="O1595" s="51">
        <f t="shared" si="72"/>
        <v>0</v>
      </c>
      <c r="P1595" s="51">
        <f t="shared" si="72"/>
        <v>0</v>
      </c>
      <c r="Q1595" s="51">
        <f t="shared" si="72"/>
        <v>0</v>
      </c>
      <c r="R1595" s="51">
        <f t="shared" si="72"/>
        <v>0</v>
      </c>
    </row>
    <row r="1596" spans="1:18" x14ac:dyDescent="0.25">
      <c r="A1596" s="17"/>
      <c r="B1596" s="52"/>
      <c r="C1596" s="17"/>
      <c r="D1596" s="17"/>
      <c r="E1596" s="17"/>
      <c r="F1596" s="17"/>
      <c r="G1596" s="17"/>
      <c r="H1596" s="17"/>
      <c r="I1596" s="16">
        <f>IF(B1596&gt;A_Stammdaten!$B$12,0,SUM(C1596,D1596,F1596,G1596)-SUM(E1596,H1596))</f>
        <v>0</v>
      </c>
      <c r="J1596" s="51">
        <f>HLOOKUP(A_Stammdaten!$B$12,$L$4:$R$2504,ROW(B1596)-3,FALSE)+IF(OR(B1596=0,A_Stammdaten!$B$12&lt;B1596),0,I1596*1/20)</f>
        <v>0</v>
      </c>
      <c r="K1596" s="51">
        <f>HLOOKUP(A_Stammdaten!$B$12,$L$4:$R$2504,ROW(B1596)-3,FALSE)</f>
        <v>0</v>
      </c>
      <c r="L1596" s="51">
        <f t="shared" si="71"/>
        <v>0</v>
      </c>
      <c r="M1596" s="51">
        <f t="shared" si="72"/>
        <v>0</v>
      </c>
      <c r="N1596" s="51">
        <f t="shared" si="72"/>
        <v>0</v>
      </c>
      <c r="O1596" s="51">
        <f t="shared" si="72"/>
        <v>0</v>
      </c>
      <c r="P1596" s="51">
        <f t="shared" si="72"/>
        <v>0</v>
      </c>
      <c r="Q1596" s="51">
        <f t="shared" si="72"/>
        <v>0</v>
      </c>
      <c r="R1596" s="51">
        <f t="shared" si="72"/>
        <v>0</v>
      </c>
    </row>
    <row r="1597" spans="1:18" x14ac:dyDescent="0.25">
      <c r="A1597" s="17"/>
      <c r="B1597" s="52"/>
      <c r="C1597" s="17"/>
      <c r="D1597" s="17"/>
      <c r="E1597" s="17"/>
      <c r="F1597" s="17"/>
      <c r="G1597" s="17"/>
      <c r="H1597" s="17"/>
      <c r="I1597" s="16">
        <f>IF(B1597&gt;A_Stammdaten!$B$12,0,SUM(C1597,D1597,F1597,G1597)-SUM(E1597,H1597))</f>
        <v>0</v>
      </c>
      <c r="J1597" s="51">
        <f>HLOOKUP(A_Stammdaten!$B$12,$L$4:$R$2504,ROW(B1597)-3,FALSE)+IF(OR(B1597=0,A_Stammdaten!$B$12&lt;B1597),0,I1597*1/20)</f>
        <v>0</v>
      </c>
      <c r="K1597" s="51">
        <f>HLOOKUP(A_Stammdaten!$B$12,$L$4:$R$2504,ROW(B1597)-3,FALSE)</f>
        <v>0</v>
      </c>
      <c r="L1597" s="51">
        <f t="shared" si="71"/>
        <v>0</v>
      </c>
      <c r="M1597" s="51">
        <f t="shared" si="72"/>
        <v>0</v>
      </c>
      <c r="N1597" s="51">
        <f t="shared" si="72"/>
        <v>0</v>
      </c>
      <c r="O1597" s="51">
        <f t="shared" si="72"/>
        <v>0</v>
      </c>
      <c r="P1597" s="51">
        <f t="shared" si="72"/>
        <v>0</v>
      </c>
      <c r="Q1597" s="51">
        <f t="shared" si="72"/>
        <v>0</v>
      </c>
      <c r="R1597" s="51">
        <f t="shared" si="72"/>
        <v>0</v>
      </c>
    </row>
    <row r="1598" spans="1:18" x14ac:dyDescent="0.25">
      <c r="A1598" s="17"/>
      <c r="B1598" s="52"/>
      <c r="C1598" s="17"/>
      <c r="D1598" s="17"/>
      <c r="E1598" s="17"/>
      <c r="F1598" s="17"/>
      <c r="G1598" s="17"/>
      <c r="H1598" s="17"/>
      <c r="I1598" s="16">
        <f>IF(B1598&gt;A_Stammdaten!$B$12,0,SUM(C1598,D1598,F1598,G1598)-SUM(E1598,H1598))</f>
        <v>0</v>
      </c>
      <c r="J1598" s="51">
        <f>HLOOKUP(A_Stammdaten!$B$12,$L$4:$R$2504,ROW(B1598)-3,FALSE)+IF(OR(B1598=0,A_Stammdaten!$B$12&lt;B1598),0,I1598*1/20)</f>
        <v>0</v>
      </c>
      <c r="K1598" s="51">
        <f>HLOOKUP(A_Stammdaten!$B$12,$L$4:$R$2504,ROW(B1598)-3,FALSE)</f>
        <v>0</v>
      </c>
      <c r="L1598" s="51">
        <f t="shared" si="71"/>
        <v>0</v>
      </c>
      <c r="M1598" s="51">
        <f t="shared" si="72"/>
        <v>0</v>
      </c>
      <c r="N1598" s="51">
        <f t="shared" si="72"/>
        <v>0</v>
      </c>
      <c r="O1598" s="51">
        <f t="shared" si="72"/>
        <v>0</v>
      </c>
      <c r="P1598" s="51">
        <f t="shared" si="72"/>
        <v>0</v>
      </c>
      <c r="Q1598" s="51">
        <f t="shared" si="72"/>
        <v>0</v>
      </c>
      <c r="R1598" s="51">
        <f t="shared" si="72"/>
        <v>0</v>
      </c>
    </row>
    <row r="1599" spans="1:18" x14ac:dyDescent="0.25">
      <c r="A1599" s="17"/>
      <c r="B1599" s="52"/>
      <c r="C1599" s="17"/>
      <c r="D1599" s="17"/>
      <c r="E1599" s="17"/>
      <c r="F1599" s="17"/>
      <c r="G1599" s="17"/>
      <c r="H1599" s="17"/>
      <c r="I1599" s="16">
        <f>IF(B1599&gt;A_Stammdaten!$B$12,0,SUM(C1599,D1599,F1599,G1599)-SUM(E1599,H1599))</f>
        <v>0</v>
      </c>
      <c r="J1599" s="51">
        <f>HLOOKUP(A_Stammdaten!$B$12,$L$4:$R$2504,ROW(B1599)-3,FALSE)+IF(OR(B1599=0,A_Stammdaten!$B$12&lt;B1599),0,I1599*1/20)</f>
        <v>0</v>
      </c>
      <c r="K1599" s="51">
        <f>HLOOKUP(A_Stammdaten!$B$12,$L$4:$R$2504,ROW(B1599)-3,FALSE)</f>
        <v>0</v>
      </c>
      <c r="L1599" s="51">
        <f t="shared" si="71"/>
        <v>0</v>
      </c>
      <c r="M1599" s="51">
        <f t="shared" si="72"/>
        <v>0</v>
      </c>
      <c r="N1599" s="51">
        <f t="shared" si="72"/>
        <v>0</v>
      </c>
      <c r="O1599" s="51">
        <f t="shared" si="72"/>
        <v>0</v>
      </c>
      <c r="P1599" s="51">
        <f t="shared" si="72"/>
        <v>0</v>
      </c>
      <c r="Q1599" s="51">
        <f t="shared" si="72"/>
        <v>0</v>
      </c>
      <c r="R1599" s="51">
        <f t="shared" si="72"/>
        <v>0</v>
      </c>
    </row>
    <row r="1600" spans="1:18" x14ac:dyDescent="0.25">
      <c r="A1600" s="17"/>
      <c r="B1600" s="52"/>
      <c r="C1600" s="17"/>
      <c r="D1600" s="17"/>
      <c r="E1600" s="17"/>
      <c r="F1600" s="17"/>
      <c r="G1600" s="17"/>
      <c r="H1600" s="17"/>
      <c r="I1600" s="16">
        <f>IF(B1600&gt;A_Stammdaten!$B$12,0,SUM(C1600,D1600,F1600,G1600)-SUM(E1600,H1600))</f>
        <v>0</v>
      </c>
      <c r="J1600" s="51">
        <f>HLOOKUP(A_Stammdaten!$B$12,$L$4:$R$2504,ROW(B1600)-3,FALSE)+IF(OR(B1600=0,A_Stammdaten!$B$12&lt;B1600),0,I1600*1/20)</f>
        <v>0</v>
      </c>
      <c r="K1600" s="51">
        <f>HLOOKUP(A_Stammdaten!$B$12,$L$4:$R$2504,ROW(B1600)-3,FALSE)</f>
        <v>0</v>
      </c>
      <c r="L1600" s="51">
        <f t="shared" ref="L1600:L1663" si="73">IF(OR($I1600=0,L$4&lt;$B1600,$B1600=0,20-(L$4-$B1600)=0),0,$I1600*(19-(L$4-$B1600))/20)</f>
        <v>0</v>
      </c>
      <c r="M1600" s="51">
        <f t="shared" si="72"/>
        <v>0</v>
      </c>
      <c r="N1600" s="51">
        <f t="shared" si="72"/>
        <v>0</v>
      </c>
      <c r="O1600" s="51">
        <f t="shared" si="72"/>
        <v>0</v>
      </c>
      <c r="P1600" s="51">
        <f t="shared" si="72"/>
        <v>0</v>
      </c>
      <c r="Q1600" s="51">
        <f t="shared" si="72"/>
        <v>0</v>
      </c>
      <c r="R1600" s="51">
        <f t="shared" si="72"/>
        <v>0</v>
      </c>
    </row>
    <row r="1601" spans="1:18" x14ac:dyDescent="0.25">
      <c r="A1601" s="17"/>
      <c r="B1601" s="52"/>
      <c r="C1601" s="17"/>
      <c r="D1601" s="17"/>
      <c r="E1601" s="17"/>
      <c r="F1601" s="17"/>
      <c r="G1601" s="17"/>
      <c r="H1601" s="17"/>
      <c r="I1601" s="16">
        <f>IF(B1601&gt;A_Stammdaten!$B$12,0,SUM(C1601,D1601,F1601,G1601)-SUM(E1601,H1601))</f>
        <v>0</v>
      </c>
      <c r="J1601" s="51">
        <f>HLOOKUP(A_Stammdaten!$B$12,$L$4:$R$2504,ROW(B1601)-3,FALSE)+IF(OR(B1601=0,A_Stammdaten!$B$12&lt;B1601),0,I1601*1/20)</f>
        <v>0</v>
      </c>
      <c r="K1601" s="51">
        <f>HLOOKUP(A_Stammdaten!$B$12,$L$4:$R$2504,ROW(B1601)-3,FALSE)</f>
        <v>0</v>
      </c>
      <c r="L1601" s="51">
        <f t="shared" si="73"/>
        <v>0</v>
      </c>
      <c r="M1601" s="51">
        <f t="shared" si="72"/>
        <v>0</v>
      </c>
      <c r="N1601" s="51">
        <f t="shared" si="72"/>
        <v>0</v>
      </c>
      <c r="O1601" s="51">
        <f t="shared" si="72"/>
        <v>0</v>
      </c>
      <c r="P1601" s="51">
        <f t="shared" si="72"/>
        <v>0</v>
      </c>
      <c r="Q1601" s="51">
        <f t="shared" si="72"/>
        <v>0</v>
      </c>
      <c r="R1601" s="51">
        <f t="shared" si="72"/>
        <v>0</v>
      </c>
    </row>
    <row r="1602" spans="1:18" x14ac:dyDescent="0.25">
      <c r="A1602" s="17"/>
      <c r="B1602" s="52"/>
      <c r="C1602" s="17"/>
      <c r="D1602" s="17"/>
      <c r="E1602" s="17"/>
      <c r="F1602" s="17"/>
      <c r="G1602" s="17"/>
      <c r="H1602" s="17"/>
      <c r="I1602" s="16">
        <f>IF(B1602&gt;A_Stammdaten!$B$12,0,SUM(C1602,D1602,F1602,G1602)-SUM(E1602,H1602))</f>
        <v>0</v>
      </c>
      <c r="J1602" s="51">
        <f>HLOOKUP(A_Stammdaten!$B$12,$L$4:$R$2504,ROW(B1602)-3,FALSE)+IF(OR(B1602=0,A_Stammdaten!$B$12&lt;B1602),0,I1602*1/20)</f>
        <v>0</v>
      </c>
      <c r="K1602" s="51">
        <f>HLOOKUP(A_Stammdaten!$B$12,$L$4:$R$2504,ROW(B1602)-3,FALSE)</f>
        <v>0</v>
      </c>
      <c r="L1602" s="51">
        <f t="shared" si="73"/>
        <v>0</v>
      </c>
      <c r="M1602" s="51">
        <f t="shared" si="72"/>
        <v>0</v>
      </c>
      <c r="N1602" s="51">
        <f t="shared" si="72"/>
        <v>0</v>
      </c>
      <c r="O1602" s="51">
        <f t="shared" si="72"/>
        <v>0</v>
      </c>
      <c r="P1602" s="51">
        <f t="shared" si="72"/>
        <v>0</v>
      </c>
      <c r="Q1602" s="51">
        <f t="shared" si="72"/>
        <v>0</v>
      </c>
      <c r="R1602" s="51">
        <f t="shared" si="72"/>
        <v>0</v>
      </c>
    </row>
    <row r="1603" spans="1:18" x14ac:dyDescent="0.25">
      <c r="A1603" s="17"/>
      <c r="B1603" s="52"/>
      <c r="C1603" s="17"/>
      <c r="D1603" s="17"/>
      <c r="E1603" s="17"/>
      <c r="F1603" s="17"/>
      <c r="G1603" s="17"/>
      <c r="H1603" s="17"/>
      <c r="I1603" s="16">
        <f>IF(B1603&gt;A_Stammdaten!$B$12,0,SUM(C1603,D1603,F1603,G1603)-SUM(E1603,H1603))</f>
        <v>0</v>
      </c>
      <c r="J1603" s="51">
        <f>HLOOKUP(A_Stammdaten!$B$12,$L$4:$R$2504,ROW(B1603)-3,FALSE)+IF(OR(B1603=0,A_Stammdaten!$B$12&lt;B1603),0,I1603*1/20)</f>
        <v>0</v>
      </c>
      <c r="K1603" s="51">
        <f>HLOOKUP(A_Stammdaten!$B$12,$L$4:$R$2504,ROW(B1603)-3,FALSE)</f>
        <v>0</v>
      </c>
      <c r="L1603" s="51">
        <f t="shared" si="73"/>
        <v>0</v>
      </c>
      <c r="M1603" s="51">
        <f t="shared" si="72"/>
        <v>0</v>
      </c>
      <c r="N1603" s="51">
        <f t="shared" si="72"/>
        <v>0</v>
      </c>
      <c r="O1603" s="51">
        <f t="shared" si="72"/>
        <v>0</v>
      </c>
      <c r="P1603" s="51">
        <f t="shared" si="72"/>
        <v>0</v>
      </c>
      <c r="Q1603" s="51">
        <f t="shared" si="72"/>
        <v>0</v>
      </c>
      <c r="R1603" s="51">
        <f t="shared" si="72"/>
        <v>0</v>
      </c>
    </row>
    <row r="1604" spans="1:18" x14ac:dyDescent="0.25">
      <c r="A1604" s="17"/>
      <c r="B1604" s="52"/>
      <c r="C1604" s="17"/>
      <c r="D1604" s="17"/>
      <c r="E1604" s="17"/>
      <c r="F1604" s="17"/>
      <c r="G1604" s="17"/>
      <c r="H1604" s="17"/>
      <c r="I1604" s="16">
        <f>IF(B1604&gt;A_Stammdaten!$B$12,0,SUM(C1604,D1604,F1604,G1604)-SUM(E1604,H1604))</f>
        <v>0</v>
      </c>
      <c r="J1604" s="51">
        <f>HLOOKUP(A_Stammdaten!$B$12,$L$4:$R$2504,ROW(B1604)-3,FALSE)+IF(OR(B1604=0,A_Stammdaten!$B$12&lt;B1604),0,I1604*1/20)</f>
        <v>0</v>
      </c>
      <c r="K1604" s="51">
        <f>HLOOKUP(A_Stammdaten!$B$12,$L$4:$R$2504,ROW(B1604)-3,FALSE)</f>
        <v>0</v>
      </c>
      <c r="L1604" s="51">
        <f t="shared" si="73"/>
        <v>0</v>
      </c>
      <c r="M1604" s="51">
        <f t="shared" si="72"/>
        <v>0</v>
      </c>
      <c r="N1604" s="51">
        <f t="shared" si="72"/>
        <v>0</v>
      </c>
      <c r="O1604" s="51">
        <f t="shared" si="72"/>
        <v>0</v>
      </c>
      <c r="P1604" s="51">
        <f t="shared" si="72"/>
        <v>0</v>
      </c>
      <c r="Q1604" s="51">
        <f t="shared" si="72"/>
        <v>0</v>
      </c>
      <c r="R1604" s="51">
        <f t="shared" si="72"/>
        <v>0</v>
      </c>
    </row>
    <row r="1605" spans="1:18" x14ac:dyDescent="0.25">
      <c r="A1605" s="17"/>
      <c r="B1605" s="52"/>
      <c r="C1605" s="17"/>
      <c r="D1605" s="17"/>
      <c r="E1605" s="17"/>
      <c r="F1605" s="17"/>
      <c r="G1605" s="17"/>
      <c r="H1605" s="17"/>
      <c r="I1605" s="16">
        <f>IF(B1605&gt;A_Stammdaten!$B$12,0,SUM(C1605,D1605,F1605,G1605)-SUM(E1605,H1605))</f>
        <v>0</v>
      </c>
      <c r="J1605" s="51">
        <f>HLOOKUP(A_Stammdaten!$B$12,$L$4:$R$2504,ROW(B1605)-3,FALSE)+IF(OR(B1605=0,A_Stammdaten!$B$12&lt;B1605),0,I1605*1/20)</f>
        <v>0</v>
      </c>
      <c r="K1605" s="51">
        <f>HLOOKUP(A_Stammdaten!$B$12,$L$4:$R$2504,ROW(B1605)-3,FALSE)</f>
        <v>0</v>
      </c>
      <c r="L1605" s="51">
        <f t="shared" si="73"/>
        <v>0</v>
      </c>
      <c r="M1605" s="51">
        <f t="shared" si="72"/>
        <v>0</v>
      </c>
      <c r="N1605" s="51">
        <f t="shared" si="72"/>
        <v>0</v>
      </c>
      <c r="O1605" s="51">
        <f t="shared" si="72"/>
        <v>0</v>
      </c>
      <c r="P1605" s="51">
        <f t="shared" si="72"/>
        <v>0</v>
      </c>
      <c r="Q1605" s="51">
        <f t="shared" si="72"/>
        <v>0</v>
      </c>
      <c r="R1605" s="51">
        <f t="shared" si="72"/>
        <v>0</v>
      </c>
    </row>
    <row r="1606" spans="1:18" x14ac:dyDescent="0.25">
      <c r="A1606" s="17"/>
      <c r="B1606" s="52"/>
      <c r="C1606" s="17"/>
      <c r="D1606" s="17"/>
      <c r="E1606" s="17"/>
      <c r="F1606" s="17"/>
      <c r="G1606" s="17"/>
      <c r="H1606" s="17"/>
      <c r="I1606" s="16">
        <f>IF(B1606&gt;A_Stammdaten!$B$12,0,SUM(C1606,D1606,F1606,G1606)-SUM(E1606,H1606))</f>
        <v>0</v>
      </c>
      <c r="J1606" s="51">
        <f>HLOOKUP(A_Stammdaten!$B$12,$L$4:$R$2504,ROW(B1606)-3,FALSE)+IF(OR(B1606=0,A_Stammdaten!$B$12&lt;B1606),0,I1606*1/20)</f>
        <v>0</v>
      </c>
      <c r="K1606" s="51">
        <f>HLOOKUP(A_Stammdaten!$B$12,$L$4:$R$2504,ROW(B1606)-3,FALSE)</f>
        <v>0</v>
      </c>
      <c r="L1606" s="51">
        <f t="shared" si="73"/>
        <v>0</v>
      </c>
      <c r="M1606" s="51">
        <f t="shared" si="72"/>
        <v>0</v>
      </c>
      <c r="N1606" s="51">
        <f t="shared" si="72"/>
        <v>0</v>
      </c>
      <c r="O1606" s="51">
        <f t="shared" si="72"/>
        <v>0</v>
      </c>
      <c r="P1606" s="51">
        <f t="shared" si="72"/>
        <v>0</v>
      </c>
      <c r="Q1606" s="51">
        <f t="shared" si="72"/>
        <v>0</v>
      </c>
      <c r="R1606" s="51">
        <f t="shared" si="72"/>
        <v>0</v>
      </c>
    </row>
    <row r="1607" spans="1:18" x14ac:dyDescent="0.25">
      <c r="A1607" s="17"/>
      <c r="B1607" s="52"/>
      <c r="C1607" s="17"/>
      <c r="D1607" s="17"/>
      <c r="E1607" s="17"/>
      <c r="F1607" s="17"/>
      <c r="G1607" s="17"/>
      <c r="H1607" s="17"/>
      <c r="I1607" s="16">
        <f>IF(B1607&gt;A_Stammdaten!$B$12,0,SUM(C1607,D1607,F1607,G1607)-SUM(E1607,H1607))</f>
        <v>0</v>
      </c>
      <c r="J1607" s="51">
        <f>HLOOKUP(A_Stammdaten!$B$12,$L$4:$R$2504,ROW(B1607)-3,FALSE)+IF(OR(B1607=0,A_Stammdaten!$B$12&lt;B1607),0,I1607*1/20)</f>
        <v>0</v>
      </c>
      <c r="K1607" s="51">
        <f>HLOOKUP(A_Stammdaten!$B$12,$L$4:$R$2504,ROW(B1607)-3,FALSE)</f>
        <v>0</v>
      </c>
      <c r="L1607" s="51">
        <f t="shared" si="73"/>
        <v>0</v>
      </c>
      <c r="M1607" s="51">
        <f t="shared" si="72"/>
        <v>0</v>
      </c>
      <c r="N1607" s="51">
        <f t="shared" si="72"/>
        <v>0</v>
      </c>
      <c r="O1607" s="51">
        <f t="shared" si="72"/>
        <v>0</v>
      </c>
      <c r="P1607" s="51">
        <f t="shared" si="72"/>
        <v>0</v>
      </c>
      <c r="Q1607" s="51">
        <f t="shared" si="72"/>
        <v>0</v>
      </c>
      <c r="R1607" s="51">
        <f t="shared" si="72"/>
        <v>0</v>
      </c>
    </row>
    <row r="1608" spans="1:18" x14ac:dyDescent="0.25">
      <c r="A1608" s="17"/>
      <c r="B1608" s="52"/>
      <c r="C1608" s="17"/>
      <c r="D1608" s="17"/>
      <c r="E1608" s="17"/>
      <c r="F1608" s="17"/>
      <c r="G1608" s="17"/>
      <c r="H1608" s="17"/>
      <c r="I1608" s="16">
        <f>IF(B1608&gt;A_Stammdaten!$B$12,0,SUM(C1608,D1608,F1608,G1608)-SUM(E1608,H1608))</f>
        <v>0</v>
      </c>
      <c r="J1608" s="51">
        <f>HLOOKUP(A_Stammdaten!$B$12,$L$4:$R$2504,ROW(B1608)-3,FALSE)+IF(OR(B1608=0,A_Stammdaten!$B$12&lt;B1608),0,I1608*1/20)</f>
        <v>0</v>
      </c>
      <c r="K1608" s="51">
        <f>HLOOKUP(A_Stammdaten!$B$12,$L$4:$R$2504,ROW(B1608)-3,FALSE)</f>
        <v>0</v>
      </c>
      <c r="L1608" s="51">
        <f t="shared" si="73"/>
        <v>0</v>
      </c>
      <c r="M1608" s="51">
        <f t="shared" si="72"/>
        <v>0</v>
      </c>
      <c r="N1608" s="51">
        <f t="shared" si="72"/>
        <v>0</v>
      </c>
      <c r="O1608" s="51">
        <f t="shared" si="72"/>
        <v>0</v>
      </c>
      <c r="P1608" s="51">
        <f t="shared" si="72"/>
        <v>0</v>
      </c>
      <c r="Q1608" s="51">
        <f t="shared" si="72"/>
        <v>0</v>
      </c>
      <c r="R1608" s="51">
        <f t="shared" si="72"/>
        <v>0</v>
      </c>
    </row>
    <row r="1609" spans="1:18" x14ac:dyDescent="0.25">
      <c r="A1609" s="17"/>
      <c r="B1609" s="52"/>
      <c r="C1609" s="17"/>
      <c r="D1609" s="17"/>
      <c r="E1609" s="17"/>
      <c r="F1609" s="17"/>
      <c r="G1609" s="17"/>
      <c r="H1609" s="17"/>
      <c r="I1609" s="16">
        <f>IF(B1609&gt;A_Stammdaten!$B$12,0,SUM(C1609,D1609,F1609,G1609)-SUM(E1609,H1609))</f>
        <v>0</v>
      </c>
      <c r="J1609" s="51">
        <f>HLOOKUP(A_Stammdaten!$B$12,$L$4:$R$2504,ROW(B1609)-3,FALSE)+IF(OR(B1609=0,A_Stammdaten!$B$12&lt;B1609),0,I1609*1/20)</f>
        <v>0</v>
      </c>
      <c r="K1609" s="51">
        <f>HLOOKUP(A_Stammdaten!$B$12,$L$4:$R$2504,ROW(B1609)-3,FALSE)</f>
        <v>0</v>
      </c>
      <c r="L1609" s="51">
        <f t="shared" si="73"/>
        <v>0</v>
      </c>
      <c r="M1609" s="51">
        <f t="shared" si="72"/>
        <v>0</v>
      </c>
      <c r="N1609" s="51">
        <f t="shared" si="72"/>
        <v>0</v>
      </c>
      <c r="O1609" s="51">
        <f t="shared" si="72"/>
        <v>0</v>
      </c>
      <c r="P1609" s="51">
        <f t="shared" si="72"/>
        <v>0</v>
      </c>
      <c r="Q1609" s="51">
        <f t="shared" si="72"/>
        <v>0</v>
      </c>
      <c r="R1609" s="51">
        <f t="shared" si="72"/>
        <v>0</v>
      </c>
    </row>
    <row r="1610" spans="1:18" x14ac:dyDescent="0.25">
      <c r="A1610" s="17"/>
      <c r="B1610" s="52"/>
      <c r="C1610" s="17"/>
      <c r="D1610" s="17"/>
      <c r="E1610" s="17"/>
      <c r="F1610" s="17"/>
      <c r="G1610" s="17"/>
      <c r="H1610" s="17"/>
      <c r="I1610" s="16">
        <f>IF(B1610&gt;A_Stammdaten!$B$12,0,SUM(C1610,D1610,F1610,G1610)-SUM(E1610,H1610))</f>
        <v>0</v>
      </c>
      <c r="J1610" s="51">
        <f>HLOOKUP(A_Stammdaten!$B$12,$L$4:$R$2504,ROW(B1610)-3,FALSE)+IF(OR(B1610=0,A_Stammdaten!$B$12&lt;B1610),0,I1610*1/20)</f>
        <v>0</v>
      </c>
      <c r="K1610" s="51">
        <f>HLOOKUP(A_Stammdaten!$B$12,$L$4:$R$2504,ROW(B1610)-3,FALSE)</f>
        <v>0</v>
      </c>
      <c r="L1610" s="51">
        <f t="shared" si="73"/>
        <v>0</v>
      </c>
      <c r="M1610" s="51">
        <f t="shared" si="72"/>
        <v>0</v>
      </c>
      <c r="N1610" s="51">
        <f t="shared" si="72"/>
        <v>0</v>
      </c>
      <c r="O1610" s="51">
        <f t="shared" si="72"/>
        <v>0</v>
      </c>
      <c r="P1610" s="51">
        <f t="shared" si="72"/>
        <v>0</v>
      </c>
      <c r="Q1610" s="51">
        <f t="shared" si="72"/>
        <v>0</v>
      </c>
      <c r="R1610" s="51">
        <f t="shared" si="72"/>
        <v>0</v>
      </c>
    </row>
    <row r="1611" spans="1:18" x14ac:dyDescent="0.25">
      <c r="A1611" s="17"/>
      <c r="B1611" s="52"/>
      <c r="C1611" s="17"/>
      <c r="D1611" s="17"/>
      <c r="E1611" s="17"/>
      <c r="F1611" s="17"/>
      <c r="G1611" s="17"/>
      <c r="H1611" s="17"/>
      <c r="I1611" s="16">
        <f>IF(B1611&gt;A_Stammdaten!$B$12,0,SUM(C1611,D1611,F1611,G1611)-SUM(E1611,H1611))</f>
        <v>0</v>
      </c>
      <c r="J1611" s="51">
        <f>HLOOKUP(A_Stammdaten!$B$12,$L$4:$R$2504,ROW(B1611)-3,FALSE)+IF(OR(B1611=0,A_Stammdaten!$B$12&lt;B1611),0,I1611*1/20)</f>
        <v>0</v>
      </c>
      <c r="K1611" s="51">
        <f>HLOOKUP(A_Stammdaten!$B$12,$L$4:$R$2504,ROW(B1611)-3,FALSE)</f>
        <v>0</v>
      </c>
      <c r="L1611" s="51">
        <f t="shared" si="73"/>
        <v>0</v>
      </c>
      <c r="M1611" s="51">
        <f t="shared" si="72"/>
        <v>0</v>
      </c>
      <c r="N1611" s="51">
        <f t="shared" si="72"/>
        <v>0</v>
      </c>
      <c r="O1611" s="51">
        <f t="shared" si="72"/>
        <v>0</v>
      </c>
      <c r="P1611" s="51">
        <f t="shared" si="72"/>
        <v>0</v>
      </c>
      <c r="Q1611" s="51">
        <f t="shared" si="72"/>
        <v>0</v>
      </c>
      <c r="R1611" s="51">
        <f t="shared" si="72"/>
        <v>0</v>
      </c>
    </row>
    <row r="1612" spans="1:18" x14ac:dyDescent="0.25">
      <c r="A1612" s="17"/>
      <c r="B1612" s="52"/>
      <c r="C1612" s="17"/>
      <c r="D1612" s="17"/>
      <c r="E1612" s="17"/>
      <c r="F1612" s="17"/>
      <c r="G1612" s="17"/>
      <c r="H1612" s="17"/>
      <c r="I1612" s="16">
        <f>IF(B1612&gt;A_Stammdaten!$B$12,0,SUM(C1612,D1612,F1612,G1612)-SUM(E1612,H1612))</f>
        <v>0</v>
      </c>
      <c r="J1612" s="51">
        <f>HLOOKUP(A_Stammdaten!$B$12,$L$4:$R$2504,ROW(B1612)-3,FALSE)+IF(OR(B1612=0,A_Stammdaten!$B$12&lt;B1612),0,I1612*1/20)</f>
        <v>0</v>
      </c>
      <c r="K1612" s="51">
        <f>HLOOKUP(A_Stammdaten!$B$12,$L$4:$R$2504,ROW(B1612)-3,FALSE)</f>
        <v>0</v>
      </c>
      <c r="L1612" s="51">
        <f t="shared" si="73"/>
        <v>0</v>
      </c>
      <c r="M1612" s="51">
        <f t="shared" si="72"/>
        <v>0</v>
      </c>
      <c r="N1612" s="51">
        <f t="shared" si="72"/>
        <v>0</v>
      </c>
      <c r="O1612" s="51">
        <f t="shared" si="72"/>
        <v>0</v>
      </c>
      <c r="P1612" s="51">
        <f t="shared" si="72"/>
        <v>0</v>
      </c>
      <c r="Q1612" s="51">
        <f t="shared" si="72"/>
        <v>0</v>
      </c>
      <c r="R1612" s="51">
        <f t="shared" si="72"/>
        <v>0</v>
      </c>
    </row>
    <row r="1613" spans="1:18" x14ac:dyDescent="0.25">
      <c r="A1613" s="17"/>
      <c r="B1613" s="52"/>
      <c r="C1613" s="17"/>
      <c r="D1613" s="17"/>
      <c r="E1613" s="17"/>
      <c r="F1613" s="17"/>
      <c r="G1613" s="17"/>
      <c r="H1613" s="17"/>
      <c r="I1613" s="16">
        <f>IF(B1613&gt;A_Stammdaten!$B$12,0,SUM(C1613,D1613,F1613,G1613)-SUM(E1613,H1613))</f>
        <v>0</v>
      </c>
      <c r="J1613" s="51">
        <f>HLOOKUP(A_Stammdaten!$B$12,$L$4:$R$2504,ROW(B1613)-3,FALSE)+IF(OR(B1613=0,A_Stammdaten!$B$12&lt;B1613),0,I1613*1/20)</f>
        <v>0</v>
      </c>
      <c r="K1613" s="51">
        <f>HLOOKUP(A_Stammdaten!$B$12,$L$4:$R$2504,ROW(B1613)-3,FALSE)</f>
        <v>0</v>
      </c>
      <c r="L1613" s="51">
        <f t="shared" si="73"/>
        <v>0</v>
      </c>
      <c r="M1613" s="51">
        <f t="shared" si="72"/>
        <v>0</v>
      </c>
      <c r="N1613" s="51">
        <f t="shared" si="72"/>
        <v>0</v>
      </c>
      <c r="O1613" s="51">
        <f t="shared" si="72"/>
        <v>0</v>
      </c>
      <c r="P1613" s="51">
        <f t="shared" si="72"/>
        <v>0</v>
      </c>
      <c r="Q1613" s="51">
        <f t="shared" si="72"/>
        <v>0</v>
      </c>
      <c r="R1613" s="51">
        <f t="shared" si="72"/>
        <v>0</v>
      </c>
    </row>
    <row r="1614" spans="1:18" x14ac:dyDescent="0.25">
      <c r="A1614" s="17"/>
      <c r="B1614" s="52"/>
      <c r="C1614" s="17"/>
      <c r="D1614" s="17"/>
      <c r="E1614" s="17"/>
      <c r="F1614" s="17"/>
      <c r="G1614" s="17"/>
      <c r="H1614" s="17"/>
      <c r="I1614" s="16">
        <f>IF(B1614&gt;A_Stammdaten!$B$12,0,SUM(C1614,D1614,F1614,G1614)-SUM(E1614,H1614))</f>
        <v>0</v>
      </c>
      <c r="J1614" s="51">
        <f>HLOOKUP(A_Stammdaten!$B$12,$L$4:$R$2504,ROW(B1614)-3,FALSE)+IF(OR(B1614=0,A_Stammdaten!$B$12&lt;B1614),0,I1614*1/20)</f>
        <v>0</v>
      </c>
      <c r="K1614" s="51">
        <f>HLOOKUP(A_Stammdaten!$B$12,$L$4:$R$2504,ROW(B1614)-3,FALSE)</f>
        <v>0</v>
      </c>
      <c r="L1614" s="51">
        <f t="shared" si="73"/>
        <v>0</v>
      </c>
      <c r="M1614" s="51">
        <f t="shared" si="72"/>
        <v>0</v>
      </c>
      <c r="N1614" s="51">
        <f t="shared" si="72"/>
        <v>0</v>
      </c>
      <c r="O1614" s="51">
        <f t="shared" si="72"/>
        <v>0</v>
      </c>
      <c r="P1614" s="51">
        <f t="shared" si="72"/>
        <v>0</v>
      </c>
      <c r="Q1614" s="51">
        <f t="shared" si="72"/>
        <v>0</v>
      </c>
      <c r="R1614" s="51">
        <f t="shared" si="72"/>
        <v>0</v>
      </c>
    </row>
    <row r="1615" spans="1:18" x14ac:dyDescent="0.25">
      <c r="A1615" s="17"/>
      <c r="B1615" s="52"/>
      <c r="C1615" s="17"/>
      <c r="D1615" s="17"/>
      <c r="E1615" s="17"/>
      <c r="F1615" s="17"/>
      <c r="G1615" s="17"/>
      <c r="H1615" s="17"/>
      <c r="I1615" s="16">
        <f>IF(B1615&gt;A_Stammdaten!$B$12,0,SUM(C1615,D1615,F1615,G1615)-SUM(E1615,H1615))</f>
        <v>0</v>
      </c>
      <c r="J1615" s="51">
        <f>HLOOKUP(A_Stammdaten!$B$12,$L$4:$R$2504,ROW(B1615)-3,FALSE)+IF(OR(B1615=0,A_Stammdaten!$B$12&lt;B1615),0,I1615*1/20)</f>
        <v>0</v>
      </c>
      <c r="K1615" s="51">
        <f>HLOOKUP(A_Stammdaten!$B$12,$L$4:$R$2504,ROW(B1615)-3,FALSE)</f>
        <v>0</v>
      </c>
      <c r="L1615" s="51">
        <f t="shared" si="73"/>
        <v>0</v>
      </c>
      <c r="M1615" s="51">
        <f t="shared" si="72"/>
        <v>0</v>
      </c>
      <c r="N1615" s="51">
        <f t="shared" si="72"/>
        <v>0</v>
      </c>
      <c r="O1615" s="51">
        <f t="shared" ref="M1615:R1657" si="74">IF(OR($I1615=0,O$4&lt;$B1615,$B1615=0,20-(O$4-$B1615)=0),0,$I1615*(19-(O$4-$B1615))/20)</f>
        <v>0</v>
      </c>
      <c r="P1615" s="51">
        <f t="shared" si="74"/>
        <v>0</v>
      </c>
      <c r="Q1615" s="51">
        <f t="shared" si="74"/>
        <v>0</v>
      </c>
      <c r="R1615" s="51">
        <f t="shared" si="74"/>
        <v>0</v>
      </c>
    </row>
    <row r="1616" spans="1:18" x14ac:dyDescent="0.25">
      <c r="A1616" s="17"/>
      <c r="B1616" s="52"/>
      <c r="C1616" s="17"/>
      <c r="D1616" s="17"/>
      <c r="E1616" s="17"/>
      <c r="F1616" s="17"/>
      <c r="G1616" s="17"/>
      <c r="H1616" s="17"/>
      <c r="I1616" s="16">
        <f>IF(B1616&gt;A_Stammdaten!$B$12,0,SUM(C1616,D1616,F1616,G1616)-SUM(E1616,H1616))</f>
        <v>0</v>
      </c>
      <c r="J1616" s="51">
        <f>HLOOKUP(A_Stammdaten!$B$12,$L$4:$R$2504,ROW(B1616)-3,FALSE)+IF(OR(B1616=0,A_Stammdaten!$B$12&lt;B1616),0,I1616*1/20)</f>
        <v>0</v>
      </c>
      <c r="K1616" s="51">
        <f>HLOOKUP(A_Stammdaten!$B$12,$L$4:$R$2504,ROW(B1616)-3,FALSE)</f>
        <v>0</v>
      </c>
      <c r="L1616" s="51">
        <f t="shared" si="73"/>
        <v>0</v>
      </c>
      <c r="M1616" s="51">
        <f t="shared" si="74"/>
        <v>0</v>
      </c>
      <c r="N1616" s="51">
        <f t="shared" si="74"/>
        <v>0</v>
      </c>
      <c r="O1616" s="51">
        <f t="shared" si="74"/>
        <v>0</v>
      </c>
      <c r="P1616" s="51">
        <f t="shared" si="74"/>
        <v>0</v>
      </c>
      <c r="Q1616" s="51">
        <f t="shared" si="74"/>
        <v>0</v>
      </c>
      <c r="R1616" s="51">
        <f t="shared" si="74"/>
        <v>0</v>
      </c>
    </row>
    <row r="1617" spans="1:18" x14ac:dyDescent="0.25">
      <c r="A1617" s="17"/>
      <c r="B1617" s="52"/>
      <c r="C1617" s="17"/>
      <c r="D1617" s="17"/>
      <c r="E1617" s="17"/>
      <c r="F1617" s="17"/>
      <c r="G1617" s="17"/>
      <c r="H1617" s="17"/>
      <c r="I1617" s="16">
        <f>IF(B1617&gt;A_Stammdaten!$B$12,0,SUM(C1617,D1617,F1617,G1617)-SUM(E1617,H1617))</f>
        <v>0</v>
      </c>
      <c r="J1617" s="51">
        <f>HLOOKUP(A_Stammdaten!$B$12,$L$4:$R$2504,ROW(B1617)-3,FALSE)+IF(OR(B1617=0,A_Stammdaten!$B$12&lt;B1617),0,I1617*1/20)</f>
        <v>0</v>
      </c>
      <c r="K1617" s="51">
        <f>HLOOKUP(A_Stammdaten!$B$12,$L$4:$R$2504,ROW(B1617)-3,FALSE)</f>
        <v>0</v>
      </c>
      <c r="L1617" s="51">
        <f t="shared" si="73"/>
        <v>0</v>
      </c>
      <c r="M1617" s="51">
        <f t="shared" si="74"/>
        <v>0</v>
      </c>
      <c r="N1617" s="51">
        <f t="shared" si="74"/>
        <v>0</v>
      </c>
      <c r="O1617" s="51">
        <f t="shared" si="74"/>
        <v>0</v>
      </c>
      <c r="P1617" s="51">
        <f t="shared" si="74"/>
        <v>0</v>
      </c>
      <c r="Q1617" s="51">
        <f t="shared" si="74"/>
        <v>0</v>
      </c>
      <c r="R1617" s="51">
        <f t="shared" si="74"/>
        <v>0</v>
      </c>
    </row>
    <row r="1618" spans="1:18" x14ac:dyDescent="0.25">
      <c r="A1618" s="17"/>
      <c r="B1618" s="52"/>
      <c r="C1618" s="17"/>
      <c r="D1618" s="17"/>
      <c r="E1618" s="17"/>
      <c r="F1618" s="17"/>
      <c r="G1618" s="17"/>
      <c r="H1618" s="17"/>
      <c r="I1618" s="16">
        <f>IF(B1618&gt;A_Stammdaten!$B$12,0,SUM(C1618,D1618,F1618,G1618)-SUM(E1618,H1618))</f>
        <v>0</v>
      </c>
      <c r="J1618" s="51">
        <f>HLOOKUP(A_Stammdaten!$B$12,$L$4:$R$2504,ROW(B1618)-3,FALSE)+IF(OR(B1618=0,A_Stammdaten!$B$12&lt;B1618),0,I1618*1/20)</f>
        <v>0</v>
      </c>
      <c r="K1618" s="51">
        <f>HLOOKUP(A_Stammdaten!$B$12,$L$4:$R$2504,ROW(B1618)-3,FALSE)</f>
        <v>0</v>
      </c>
      <c r="L1618" s="51">
        <f t="shared" si="73"/>
        <v>0</v>
      </c>
      <c r="M1618" s="51">
        <f t="shared" si="74"/>
        <v>0</v>
      </c>
      <c r="N1618" s="51">
        <f t="shared" si="74"/>
        <v>0</v>
      </c>
      <c r="O1618" s="51">
        <f t="shared" si="74"/>
        <v>0</v>
      </c>
      <c r="P1618" s="51">
        <f t="shared" si="74"/>
        <v>0</v>
      </c>
      <c r="Q1618" s="51">
        <f t="shared" si="74"/>
        <v>0</v>
      </c>
      <c r="R1618" s="51">
        <f t="shared" si="74"/>
        <v>0</v>
      </c>
    </row>
    <row r="1619" spans="1:18" x14ac:dyDescent="0.25">
      <c r="A1619" s="17"/>
      <c r="B1619" s="52"/>
      <c r="C1619" s="17"/>
      <c r="D1619" s="17"/>
      <c r="E1619" s="17"/>
      <c r="F1619" s="17"/>
      <c r="G1619" s="17"/>
      <c r="H1619" s="17"/>
      <c r="I1619" s="16">
        <f>IF(B1619&gt;A_Stammdaten!$B$12,0,SUM(C1619,D1619,F1619,G1619)-SUM(E1619,H1619))</f>
        <v>0</v>
      </c>
      <c r="J1619" s="51">
        <f>HLOOKUP(A_Stammdaten!$B$12,$L$4:$R$2504,ROW(B1619)-3,FALSE)+IF(OR(B1619=0,A_Stammdaten!$B$12&lt;B1619),0,I1619*1/20)</f>
        <v>0</v>
      </c>
      <c r="K1619" s="51">
        <f>HLOOKUP(A_Stammdaten!$B$12,$L$4:$R$2504,ROW(B1619)-3,FALSE)</f>
        <v>0</v>
      </c>
      <c r="L1619" s="51">
        <f t="shared" si="73"/>
        <v>0</v>
      </c>
      <c r="M1619" s="51">
        <f t="shared" si="74"/>
        <v>0</v>
      </c>
      <c r="N1619" s="51">
        <f t="shared" si="74"/>
        <v>0</v>
      </c>
      <c r="O1619" s="51">
        <f t="shared" si="74"/>
        <v>0</v>
      </c>
      <c r="P1619" s="51">
        <f t="shared" si="74"/>
        <v>0</v>
      </c>
      <c r="Q1619" s="51">
        <f t="shared" si="74"/>
        <v>0</v>
      </c>
      <c r="R1619" s="51">
        <f t="shared" si="74"/>
        <v>0</v>
      </c>
    </row>
    <row r="1620" spans="1:18" x14ac:dyDescent="0.25">
      <c r="A1620" s="17"/>
      <c r="B1620" s="52"/>
      <c r="C1620" s="17"/>
      <c r="D1620" s="17"/>
      <c r="E1620" s="17"/>
      <c r="F1620" s="17"/>
      <c r="G1620" s="17"/>
      <c r="H1620" s="17"/>
      <c r="I1620" s="16">
        <f>IF(B1620&gt;A_Stammdaten!$B$12,0,SUM(C1620,D1620,F1620,G1620)-SUM(E1620,H1620))</f>
        <v>0</v>
      </c>
      <c r="J1620" s="51">
        <f>HLOOKUP(A_Stammdaten!$B$12,$L$4:$R$2504,ROW(B1620)-3,FALSE)+IF(OR(B1620=0,A_Stammdaten!$B$12&lt;B1620),0,I1620*1/20)</f>
        <v>0</v>
      </c>
      <c r="K1620" s="51">
        <f>HLOOKUP(A_Stammdaten!$B$12,$L$4:$R$2504,ROW(B1620)-3,FALSE)</f>
        <v>0</v>
      </c>
      <c r="L1620" s="51">
        <f t="shared" si="73"/>
        <v>0</v>
      </c>
      <c r="M1620" s="51">
        <f t="shared" si="74"/>
        <v>0</v>
      </c>
      <c r="N1620" s="51">
        <f t="shared" si="74"/>
        <v>0</v>
      </c>
      <c r="O1620" s="51">
        <f t="shared" si="74"/>
        <v>0</v>
      </c>
      <c r="P1620" s="51">
        <f t="shared" si="74"/>
        <v>0</v>
      </c>
      <c r="Q1620" s="51">
        <f t="shared" si="74"/>
        <v>0</v>
      </c>
      <c r="R1620" s="51">
        <f t="shared" si="74"/>
        <v>0</v>
      </c>
    </row>
    <row r="1621" spans="1:18" x14ac:dyDescent="0.25">
      <c r="A1621" s="17"/>
      <c r="B1621" s="52"/>
      <c r="C1621" s="17"/>
      <c r="D1621" s="17"/>
      <c r="E1621" s="17"/>
      <c r="F1621" s="17"/>
      <c r="G1621" s="17"/>
      <c r="H1621" s="17"/>
      <c r="I1621" s="16">
        <f>IF(B1621&gt;A_Stammdaten!$B$12,0,SUM(C1621,D1621,F1621,G1621)-SUM(E1621,H1621))</f>
        <v>0</v>
      </c>
      <c r="J1621" s="51">
        <f>HLOOKUP(A_Stammdaten!$B$12,$L$4:$R$2504,ROW(B1621)-3,FALSE)+IF(OR(B1621=0,A_Stammdaten!$B$12&lt;B1621),0,I1621*1/20)</f>
        <v>0</v>
      </c>
      <c r="K1621" s="51">
        <f>HLOOKUP(A_Stammdaten!$B$12,$L$4:$R$2504,ROW(B1621)-3,FALSE)</f>
        <v>0</v>
      </c>
      <c r="L1621" s="51">
        <f t="shared" si="73"/>
        <v>0</v>
      </c>
      <c r="M1621" s="51">
        <f t="shared" si="74"/>
        <v>0</v>
      </c>
      <c r="N1621" s="51">
        <f t="shared" si="74"/>
        <v>0</v>
      </c>
      <c r="O1621" s="51">
        <f t="shared" si="74"/>
        <v>0</v>
      </c>
      <c r="P1621" s="51">
        <f t="shared" si="74"/>
        <v>0</v>
      </c>
      <c r="Q1621" s="51">
        <f t="shared" si="74"/>
        <v>0</v>
      </c>
      <c r="R1621" s="51">
        <f t="shared" si="74"/>
        <v>0</v>
      </c>
    </row>
    <row r="1622" spans="1:18" x14ac:dyDescent="0.25">
      <c r="A1622" s="17"/>
      <c r="B1622" s="52"/>
      <c r="C1622" s="17"/>
      <c r="D1622" s="17"/>
      <c r="E1622" s="17"/>
      <c r="F1622" s="17"/>
      <c r="G1622" s="17"/>
      <c r="H1622" s="17"/>
      <c r="I1622" s="16">
        <f>IF(B1622&gt;A_Stammdaten!$B$12,0,SUM(C1622,D1622,F1622,G1622)-SUM(E1622,H1622))</f>
        <v>0</v>
      </c>
      <c r="J1622" s="51">
        <f>HLOOKUP(A_Stammdaten!$B$12,$L$4:$R$2504,ROW(B1622)-3,FALSE)+IF(OR(B1622=0,A_Stammdaten!$B$12&lt;B1622),0,I1622*1/20)</f>
        <v>0</v>
      </c>
      <c r="K1622" s="51">
        <f>HLOOKUP(A_Stammdaten!$B$12,$L$4:$R$2504,ROW(B1622)-3,FALSE)</f>
        <v>0</v>
      </c>
      <c r="L1622" s="51">
        <f t="shared" si="73"/>
        <v>0</v>
      </c>
      <c r="M1622" s="51">
        <f t="shared" si="74"/>
        <v>0</v>
      </c>
      <c r="N1622" s="51">
        <f t="shared" si="74"/>
        <v>0</v>
      </c>
      <c r="O1622" s="51">
        <f t="shared" si="74"/>
        <v>0</v>
      </c>
      <c r="P1622" s="51">
        <f t="shared" si="74"/>
        <v>0</v>
      </c>
      <c r="Q1622" s="51">
        <f t="shared" si="74"/>
        <v>0</v>
      </c>
      <c r="R1622" s="51">
        <f t="shared" si="74"/>
        <v>0</v>
      </c>
    </row>
    <row r="1623" spans="1:18" x14ac:dyDescent="0.25">
      <c r="A1623" s="17"/>
      <c r="B1623" s="52"/>
      <c r="C1623" s="17"/>
      <c r="D1623" s="17"/>
      <c r="E1623" s="17"/>
      <c r="F1623" s="17"/>
      <c r="G1623" s="17"/>
      <c r="H1623" s="17"/>
      <c r="I1623" s="16">
        <f>IF(B1623&gt;A_Stammdaten!$B$12,0,SUM(C1623,D1623,F1623,G1623)-SUM(E1623,H1623))</f>
        <v>0</v>
      </c>
      <c r="J1623" s="51">
        <f>HLOOKUP(A_Stammdaten!$B$12,$L$4:$R$2504,ROW(B1623)-3,FALSE)+IF(OR(B1623=0,A_Stammdaten!$B$12&lt;B1623),0,I1623*1/20)</f>
        <v>0</v>
      </c>
      <c r="K1623" s="51">
        <f>HLOOKUP(A_Stammdaten!$B$12,$L$4:$R$2504,ROW(B1623)-3,FALSE)</f>
        <v>0</v>
      </c>
      <c r="L1623" s="51">
        <f t="shared" si="73"/>
        <v>0</v>
      </c>
      <c r="M1623" s="51">
        <f t="shared" si="74"/>
        <v>0</v>
      </c>
      <c r="N1623" s="51">
        <f t="shared" si="74"/>
        <v>0</v>
      </c>
      <c r="O1623" s="51">
        <f t="shared" si="74"/>
        <v>0</v>
      </c>
      <c r="P1623" s="51">
        <f t="shared" si="74"/>
        <v>0</v>
      </c>
      <c r="Q1623" s="51">
        <f t="shared" si="74"/>
        <v>0</v>
      </c>
      <c r="R1623" s="51">
        <f t="shared" si="74"/>
        <v>0</v>
      </c>
    </row>
    <row r="1624" spans="1:18" x14ac:dyDescent="0.25">
      <c r="A1624" s="17"/>
      <c r="B1624" s="52"/>
      <c r="C1624" s="17"/>
      <c r="D1624" s="17"/>
      <c r="E1624" s="17"/>
      <c r="F1624" s="17"/>
      <c r="G1624" s="17"/>
      <c r="H1624" s="17"/>
      <c r="I1624" s="16">
        <f>IF(B1624&gt;A_Stammdaten!$B$12,0,SUM(C1624,D1624,F1624,G1624)-SUM(E1624,H1624))</f>
        <v>0</v>
      </c>
      <c r="J1624" s="51">
        <f>HLOOKUP(A_Stammdaten!$B$12,$L$4:$R$2504,ROW(B1624)-3,FALSE)+IF(OR(B1624=0,A_Stammdaten!$B$12&lt;B1624),0,I1624*1/20)</f>
        <v>0</v>
      </c>
      <c r="K1624" s="51">
        <f>HLOOKUP(A_Stammdaten!$B$12,$L$4:$R$2504,ROW(B1624)-3,FALSE)</f>
        <v>0</v>
      </c>
      <c r="L1624" s="51">
        <f t="shared" si="73"/>
        <v>0</v>
      </c>
      <c r="M1624" s="51">
        <f t="shared" si="74"/>
        <v>0</v>
      </c>
      <c r="N1624" s="51">
        <f t="shared" si="74"/>
        <v>0</v>
      </c>
      <c r="O1624" s="51">
        <f t="shared" si="74"/>
        <v>0</v>
      </c>
      <c r="P1624" s="51">
        <f t="shared" si="74"/>
        <v>0</v>
      </c>
      <c r="Q1624" s="51">
        <f t="shared" si="74"/>
        <v>0</v>
      </c>
      <c r="R1624" s="51">
        <f t="shared" si="74"/>
        <v>0</v>
      </c>
    </row>
    <row r="1625" spans="1:18" x14ac:dyDescent="0.25">
      <c r="A1625" s="17"/>
      <c r="B1625" s="52"/>
      <c r="C1625" s="17"/>
      <c r="D1625" s="17"/>
      <c r="E1625" s="17"/>
      <c r="F1625" s="17"/>
      <c r="G1625" s="17"/>
      <c r="H1625" s="17"/>
      <c r="I1625" s="16">
        <f>IF(B1625&gt;A_Stammdaten!$B$12,0,SUM(C1625,D1625,F1625,G1625)-SUM(E1625,H1625))</f>
        <v>0</v>
      </c>
      <c r="J1625" s="51">
        <f>HLOOKUP(A_Stammdaten!$B$12,$L$4:$R$2504,ROW(B1625)-3,FALSE)+IF(OR(B1625=0,A_Stammdaten!$B$12&lt;B1625),0,I1625*1/20)</f>
        <v>0</v>
      </c>
      <c r="K1625" s="51">
        <f>HLOOKUP(A_Stammdaten!$B$12,$L$4:$R$2504,ROW(B1625)-3,FALSE)</f>
        <v>0</v>
      </c>
      <c r="L1625" s="51">
        <f t="shared" si="73"/>
        <v>0</v>
      </c>
      <c r="M1625" s="51">
        <f t="shared" si="74"/>
        <v>0</v>
      </c>
      <c r="N1625" s="51">
        <f t="shared" si="74"/>
        <v>0</v>
      </c>
      <c r="O1625" s="51">
        <f t="shared" si="74"/>
        <v>0</v>
      </c>
      <c r="P1625" s="51">
        <f t="shared" si="74"/>
        <v>0</v>
      </c>
      <c r="Q1625" s="51">
        <f t="shared" si="74"/>
        <v>0</v>
      </c>
      <c r="R1625" s="51">
        <f t="shared" si="74"/>
        <v>0</v>
      </c>
    </row>
    <row r="1626" spans="1:18" x14ac:dyDescent="0.25">
      <c r="A1626" s="17"/>
      <c r="B1626" s="52"/>
      <c r="C1626" s="17"/>
      <c r="D1626" s="17"/>
      <c r="E1626" s="17"/>
      <c r="F1626" s="17"/>
      <c r="G1626" s="17"/>
      <c r="H1626" s="17"/>
      <c r="I1626" s="16">
        <f>IF(B1626&gt;A_Stammdaten!$B$12,0,SUM(C1626,D1626,F1626,G1626)-SUM(E1626,H1626))</f>
        <v>0</v>
      </c>
      <c r="J1626" s="51">
        <f>HLOOKUP(A_Stammdaten!$B$12,$L$4:$R$2504,ROW(B1626)-3,FALSE)+IF(OR(B1626=0,A_Stammdaten!$B$12&lt;B1626),0,I1626*1/20)</f>
        <v>0</v>
      </c>
      <c r="K1626" s="51">
        <f>HLOOKUP(A_Stammdaten!$B$12,$L$4:$R$2504,ROW(B1626)-3,FALSE)</f>
        <v>0</v>
      </c>
      <c r="L1626" s="51">
        <f t="shared" si="73"/>
        <v>0</v>
      </c>
      <c r="M1626" s="51">
        <f t="shared" si="74"/>
        <v>0</v>
      </c>
      <c r="N1626" s="51">
        <f t="shared" si="74"/>
        <v>0</v>
      </c>
      <c r="O1626" s="51">
        <f t="shared" si="74"/>
        <v>0</v>
      </c>
      <c r="P1626" s="51">
        <f t="shared" si="74"/>
        <v>0</v>
      </c>
      <c r="Q1626" s="51">
        <f t="shared" si="74"/>
        <v>0</v>
      </c>
      <c r="R1626" s="51">
        <f t="shared" si="74"/>
        <v>0</v>
      </c>
    </row>
    <row r="1627" spans="1:18" x14ac:dyDescent="0.25">
      <c r="A1627" s="17"/>
      <c r="B1627" s="52"/>
      <c r="C1627" s="17"/>
      <c r="D1627" s="17"/>
      <c r="E1627" s="17"/>
      <c r="F1627" s="17"/>
      <c r="G1627" s="17"/>
      <c r="H1627" s="17"/>
      <c r="I1627" s="16">
        <f>IF(B1627&gt;A_Stammdaten!$B$12,0,SUM(C1627,D1627,F1627,G1627)-SUM(E1627,H1627))</f>
        <v>0</v>
      </c>
      <c r="J1627" s="51">
        <f>HLOOKUP(A_Stammdaten!$B$12,$L$4:$R$2504,ROW(B1627)-3,FALSE)+IF(OR(B1627=0,A_Stammdaten!$B$12&lt;B1627),0,I1627*1/20)</f>
        <v>0</v>
      </c>
      <c r="K1627" s="51">
        <f>HLOOKUP(A_Stammdaten!$B$12,$L$4:$R$2504,ROW(B1627)-3,FALSE)</f>
        <v>0</v>
      </c>
      <c r="L1627" s="51">
        <f t="shared" si="73"/>
        <v>0</v>
      </c>
      <c r="M1627" s="51">
        <f t="shared" si="74"/>
        <v>0</v>
      </c>
      <c r="N1627" s="51">
        <f t="shared" si="74"/>
        <v>0</v>
      </c>
      <c r="O1627" s="51">
        <f t="shared" si="74"/>
        <v>0</v>
      </c>
      <c r="P1627" s="51">
        <f t="shared" si="74"/>
        <v>0</v>
      </c>
      <c r="Q1627" s="51">
        <f t="shared" si="74"/>
        <v>0</v>
      </c>
      <c r="R1627" s="51">
        <f t="shared" si="74"/>
        <v>0</v>
      </c>
    </row>
    <row r="1628" spans="1:18" x14ac:dyDescent="0.25">
      <c r="A1628" s="17"/>
      <c r="B1628" s="52"/>
      <c r="C1628" s="17"/>
      <c r="D1628" s="17"/>
      <c r="E1628" s="17"/>
      <c r="F1628" s="17"/>
      <c r="G1628" s="17"/>
      <c r="H1628" s="17"/>
      <c r="I1628" s="16">
        <f>IF(B1628&gt;A_Stammdaten!$B$12,0,SUM(C1628,D1628,F1628,G1628)-SUM(E1628,H1628))</f>
        <v>0</v>
      </c>
      <c r="J1628" s="51">
        <f>HLOOKUP(A_Stammdaten!$B$12,$L$4:$R$2504,ROW(B1628)-3,FALSE)+IF(OR(B1628=0,A_Stammdaten!$B$12&lt;B1628),0,I1628*1/20)</f>
        <v>0</v>
      </c>
      <c r="K1628" s="51">
        <f>HLOOKUP(A_Stammdaten!$B$12,$L$4:$R$2504,ROW(B1628)-3,FALSE)</f>
        <v>0</v>
      </c>
      <c r="L1628" s="51">
        <f t="shared" si="73"/>
        <v>0</v>
      </c>
      <c r="M1628" s="51">
        <f t="shared" si="74"/>
        <v>0</v>
      </c>
      <c r="N1628" s="51">
        <f t="shared" si="74"/>
        <v>0</v>
      </c>
      <c r="O1628" s="51">
        <f t="shared" si="74"/>
        <v>0</v>
      </c>
      <c r="P1628" s="51">
        <f t="shared" si="74"/>
        <v>0</v>
      </c>
      <c r="Q1628" s="51">
        <f t="shared" si="74"/>
        <v>0</v>
      </c>
      <c r="R1628" s="51">
        <f t="shared" si="74"/>
        <v>0</v>
      </c>
    </row>
    <row r="1629" spans="1:18" x14ac:dyDescent="0.25">
      <c r="A1629" s="17"/>
      <c r="B1629" s="52"/>
      <c r="C1629" s="17"/>
      <c r="D1629" s="17"/>
      <c r="E1629" s="17"/>
      <c r="F1629" s="17"/>
      <c r="G1629" s="17"/>
      <c r="H1629" s="17"/>
      <c r="I1629" s="16">
        <f>IF(B1629&gt;A_Stammdaten!$B$12,0,SUM(C1629,D1629,F1629,G1629)-SUM(E1629,H1629))</f>
        <v>0</v>
      </c>
      <c r="J1629" s="51">
        <f>HLOOKUP(A_Stammdaten!$B$12,$L$4:$R$2504,ROW(B1629)-3,FALSE)+IF(OR(B1629=0,A_Stammdaten!$B$12&lt;B1629),0,I1629*1/20)</f>
        <v>0</v>
      </c>
      <c r="K1629" s="51">
        <f>HLOOKUP(A_Stammdaten!$B$12,$L$4:$R$2504,ROW(B1629)-3,FALSE)</f>
        <v>0</v>
      </c>
      <c r="L1629" s="51">
        <f t="shared" si="73"/>
        <v>0</v>
      </c>
      <c r="M1629" s="51">
        <f t="shared" si="74"/>
        <v>0</v>
      </c>
      <c r="N1629" s="51">
        <f t="shared" si="74"/>
        <v>0</v>
      </c>
      <c r="O1629" s="51">
        <f t="shared" si="74"/>
        <v>0</v>
      </c>
      <c r="P1629" s="51">
        <f t="shared" si="74"/>
        <v>0</v>
      </c>
      <c r="Q1629" s="51">
        <f t="shared" si="74"/>
        <v>0</v>
      </c>
      <c r="R1629" s="51">
        <f t="shared" si="74"/>
        <v>0</v>
      </c>
    </row>
    <row r="1630" spans="1:18" x14ac:dyDescent="0.25">
      <c r="A1630" s="17"/>
      <c r="B1630" s="52"/>
      <c r="C1630" s="17"/>
      <c r="D1630" s="17"/>
      <c r="E1630" s="17"/>
      <c r="F1630" s="17"/>
      <c r="G1630" s="17"/>
      <c r="H1630" s="17"/>
      <c r="I1630" s="16">
        <f>IF(B1630&gt;A_Stammdaten!$B$12,0,SUM(C1630,D1630,F1630,G1630)-SUM(E1630,H1630))</f>
        <v>0</v>
      </c>
      <c r="J1630" s="51">
        <f>HLOOKUP(A_Stammdaten!$B$12,$L$4:$R$2504,ROW(B1630)-3,FALSE)+IF(OR(B1630=0,A_Stammdaten!$B$12&lt;B1630),0,I1630*1/20)</f>
        <v>0</v>
      </c>
      <c r="K1630" s="51">
        <f>HLOOKUP(A_Stammdaten!$B$12,$L$4:$R$2504,ROW(B1630)-3,FALSE)</f>
        <v>0</v>
      </c>
      <c r="L1630" s="51">
        <f t="shared" si="73"/>
        <v>0</v>
      </c>
      <c r="M1630" s="51">
        <f t="shared" si="74"/>
        <v>0</v>
      </c>
      <c r="N1630" s="51">
        <f t="shared" si="74"/>
        <v>0</v>
      </c>
      <c r="O1630" s="51">
        <f t="shared" si="74"/>
        <v>0</v>
      </c>
      <c r="P1630" s="51">
        <f t="shared" si="74"/>
        <v>0</v>
      </c>
      <c r="Q1630" s="51">
        <f t="shared" si="74"/>
        <v>0</v>
      </c>
      <c r="R1630" s="51">
        <f t="shared" si="74"/>
        <v>0</v>
      </c>
    </row>
    <row r="1631" spans="1:18" x14ac:dyDescent="0.25">
      <c r="A1631" s="17"/>
      <c r="B1631" s="52"/>
      <c r="C1631" s="17"/>
      <c r="D1631" s="17"/>
      <c r="E1631" s="17"/>
      <c r="F1631" s="17"/>
      <c r="G1631" s="17"/>
      <c r="H1631" s="17"/>
      <c r="I1631" s="16">
        <f>IF(B1631&gt;A_Stammdaten!$B$12,0,SUM(C1631,D1631,F1631,G1631)-SUM(E1631,H1631))</f>
        <v>0</v>
      </c>
      <c r="J1631" s="51">
        <f>HLOOKUP(A_Stammdaten!$B$12,$L$4:$R$2504,ROW(B1631)-3,FALSE)+IF(OR(B1631=0,A_Stammdaten!$B$12&lt;B1631),0,I1631*1/20)</f>
        <v>0</v>
      </c>
      <c r="K1631" s="51">
        <f>HLOOKUP(A_Stammdaten!$B$12,$L$4:$R$2504,ROW(B1631)-3,FALSE)</f>
        <v>0</v>
      </c>
      <c r="L1631" s="51">
        <f t="shared" si="73"/>
        <v>0</v>
      </c>
      <c r="M1631" s="51">
        <f t="shared" si="74"/>
        <v>0</v>
      </c>
      <c r="N1631" s="51">
        <f t="shared" si="74"/>
        <v>0</v>
      </c>
      <c r="O1631" s="51">
        <f t="shared" si="74"/>
        <v>0</v>
      </c>
      <c r="P1631" s="51">
        <f t="shared" si="74"/>
        <v>0</v>
      </c>
      <c r="Q1631" s="51">
        <f t="shared" si="74"/>
        <v>0</v>
      </c>
      <c r="R1631" s="51">
        <f t="shared" si="74"/>
        <v>0</v>
      </c>
    </row>
    <row r="1632" spans="1:18" x14ac:dyDescent="0.25">
      <c r="A1632" s="17"/>
      <c r="B1632" s="52"/>
      <c r="C1632" s="17"/>
      <c r="D1632" s="17"/>
      <c r="E1632" s="17"/>
      <c r="F1632" s="17"/>
      <c r="G1632" s="17"/>
      <c r="H1632" s="17"/>
      <c r="I1632" s="16">
        <f>IF(B1632&gt;A_Stammdaten!$B$12,0,SUM(C1632,D1632,F1632,G1632)-SUM(E1632,H1632))</f>
        <v>0</v>
      </c>
      <c r="J1632" s="51">
        <f>HLOOKUP(A_Stammdaten!$B$12,$L$4:$R$2504,ROW(B1632)-3,FALSE)+IF(OR(B1632=0,A_Stammdaten!$B$12&lt;B1632),0,I1632*1/20)</f>
        <v>0</v>
      </c>
      <c r="K1632" s="51">
        <f>HLOOKUP(A_Stammdaten!$B$12,$L$4:$R$2504,ROW(B1632)-3,FALSE)</f>
        <v>0</v>
      </c>
      <c r="L1632" s="51">
        <f t="shared" si="73"/>
        <v>0</v>
      </c>
      <c r="M1632" s="51">
        <f t="shared" si="74"/>
        <v>0</v>
      </c>
      <c r="N1632" s="51">
        <f t="shared" si="74"/>
        <v>0</v>
      </c>
      <c r="O1632" s="51">
        <f t="shared" si="74"/>
        <v>0</v>
      </c>
      <c r="P1632" s="51">
        <f t="shared" si="74"/>
        <v>0</v>
      </c>
      <c r="Q1632" s="51">
        <f t="shared" si="74"/>
        <v>0</v>
      </c>
      <c r="R1632" s="51">
        <f t="shared" si="74"/>
        <v>0</v>
      </c>
    </row>
    <row r="1633" spans="1:18" x14ac:dyDescent="0.25">
      <c r="A1633" s="17"/>
      <c r="B1633" s="52"/>
      <c r="C1633" s="17"/>
      <c r="D1633" s="17"/>
      <c r="E1633" s="17"/>
      <c r="F1633" s="17"/>
      <c r="G1633" s="17"/>
      <c r="H1633" s="17"/>
      <c r="I1633" s="16">
        <f>IF(B1633&gt;A_Stammdaten!$B$12,0,SUM(C1633,D1633,F1633,G1633)-SUM(E1633,H1633))</f>
        <v>0</v>
      </c>
      <c r="J1633" s="51">
        <f>HLOOKUP(A_Stammdaten!$B$12,$L$4:$R$2504,ROW(B1633)-3,FALSE)+IF(OR(B1633=0,A_Stammdaten!$B$12&lt;B1633),0,I1633*1/20)</f>
        <v>0</v>
      </c>
      <c r="K1633" s="51">
        <f>HLOOKUP(A_Stammdaten!$B$12,$L$4:$R$2504,ROW(B1633)-3,FALSE)</f>
        <v>0</v>
      </c>
      <c r="L1633" s="51">
        <f t="shared" si="73"/>
        <v>0</v>
      </c>
      <c r="M1633" s="51">
        <f t="shared" si="74"/>
        <v>0</v>
      </c>
      <c r="N1633" s="51">
        <f t="shared" si="74"/>
        <v>0</v>
      </c>
      <c r="O1633" s="51">
        <f t="shared" si="74"/>
        <v>0</v>
      </c>
      <c r="P1633" s="51">
        <f t="shared" si="74"/>
        <v>0</v>
      </c>
      <c r="Q1633" s="51">
        <f t="shared" si="74"/>
        <v>0</v>
      </c>
      <c r="R1633" s="51">
        <f t="shared" si="74"/>
        <v>0</v>
      </c>
    </row>
    <row r="1634" spans="1:18" x14ac:dyDescent="0.25">
      <c r="A1634" s="17"/>
      <c r="B1634" s="52"/>
      <c r="C1634" s="17"/>
      <c r="D1634" s="17"/>
      <c r="E1634" s="17"/>
      <c r="F1634" s="17"/>
      <c r="G1634" s="17"/>
      <c r="H1634" s="17"/>
      <c r="I1634" s="16">
        <f>IF(B1634&gt;A_Stammdaten!$B$12,0,SUM(C1634,D1634,F1634,G1634)-SUM(E1634,H1634))</f>
        <v>0</v>
      </c>
      <c r="J1634" s="51">
        <f>HLOOKUP(A_Stammdaten!$B$12,$L$4:$R$2504,ROW(B1634)-3,FALSE)+IF(OR(B1634=0,A_Stammdaten!$B$12&lt;B1634),0,I1634*1/20)</f>
        <v>0</v>
      </c>
      <c r="K1634" s="51">
        <f>HLOOKUP(A_Stammdaten!$B$12,$L$4:$R$2504,ROW(B1634)-3,FALSE)</f>
        <v>0</v>
      </c>
      <c r="L1634" s="51">
        <f t="shared" si="73"/>
        <v>0</v>
      </c>
      <c r="M1634" s="51">
        <f t="shared" si="74"/>
        <v>0</v>
      </c>
      <c r="N1634" s="51">
        <f t="shared" si="74"/>
        <v>0</v>
      </c>
      <c r="O1634" s="51">
        <f t="shared" si="74"/>
        <v>0</v>
      </c>
      <c r="P1634" s="51">
        <f t="shared" si="74"/>
        <v>0</v>
      </c>
      <c r="Q1634" s="51">
        <f t="shared" si="74"/>
        <v>0</v>
      </c>
      <c r="R1634" s="51">
        <f t="shared" si="74"/>
        <v>0</v>
      </c>
    </row>
    <row r="1635" spans="1:18" x14ac:dyDescent="0.25">
      <c r="A1635" s="17"/>
      <c r="B1635" s="52"/>
      <c r="C1635" s="17"/>
      <c r="D1635" s="17"/>
      <c r="E1635" s="17"/>
      <c r="F1635" s="17"/>
      <c r="G1635" s="17"/>
      <c r="H1635" s="17"/>
      <c r="I1635" s="16">
        <f>IF(B1635&gt;A_Stammdaten!$B$12,0,SUM(C1635,D1635,F1635,G1635)-SUM(E1635,H1635))</f>
        <v>0</v>
      </c>
      <c r="J1635" s="51">
        <f>HLOOKUP(A_Stammdaten!$B$12,$L$4:$R$2504,ROW(B1635)-3,FALSE)+IF(OR(B1635=0,A_Stammdaten!$B$12&lt;B1635),0,I1635*1/20)</f>
        <v>0</v>
      </c>
      <c r="K1635" s="51">
        <f>HLOOKUP(A_Stammdaten!$B$12,$L$4:$R$2504,ROW(B1635)-3,FALSE)</f>
        <v>0</v>
      </c>
      <c r="L1635" s="51">
        <f t="shared" si="73"/>
        <v>0</v>
      </c>
      <c r="M1635" s="51">
        <f t="shared" si="74"/>
        <v>0</v>
      </c>
      <c r="N1635" s="51">
        <f t="shared" si="74"/>
        <v>0</v>
      </c>
      <c r="O1635" s="51">
        <f t="shared" si="74"/>
        <v>0</v>
      </c>
      <c r="P1635" s="51">
        <f t="shared" si="74"/>
        <v>0</v>
      </c>
      <c r="Q1635" s="51">
        <f t="shared" si="74"/>
        <v>0</v>
      </c>
      <c r="R1635" s="51">
        <f t="shared" si="74"/>
        <v>0</v>
      </c>
    </row>
    <row r="1636" spans="1:18" x14ac:dyDescent="0.25">
      <c r="A1636" s="17"/>
      <c r="B1636" s="52"/>
      <c r="C1636" s="17"/>
      <c r="D1636" s="17"/>
      <c r="E1636" s="17"/>
      <c r="F1636" s="17"/>
      <c r="G1636" s="17"/>
      <c r="H1636" s="17"/>
      <c r="I1636" s="16">
        <f>IF(B1636&gt;A_Stammdaten!$B$12,0,SUM(C1636,D1636,F1636,G1636)-SUM(E1636,H1636))</f>
        <v>0</v>
      </c>
      <c r="J1636" s="51">
        <f>HLOOKUP(A_Stammdaten!$B$12,$L$4:$R$2504,ROW(B1636)-3,FALSE)+IF(OR(B1636=0,A_Stammdaten!$B$12&lt;B1636),0,I1636*1/20)</f>
        <v>0</v>
      </c>
      <c r="K1636" s="51">
        <f>HLOOKUP(A_Stammdaten!$B$12,$L$4:$R$2504,ROW(B1636)-3,FALSE)</f>
        <v>0</v>
      </c>
      <c r="L1636" s="51">
        <f t="shared" si="73"/>
        <v>0</v>
      </c>
      <c r="M1636" s="51">
        <f t="shared" si="74"/>
        <v>0</v>
      </c>
      <c r="N1636" s="51">
        <f t="shared" si="74"/>
        <v>0</v>
      </c>
      <c r="O1636" s="51">
        <f t="shared" si="74"/>
        <v>0</v>
      </c>
      <c r="P1636" s="51">
        <f t="shared" si="74"/>
        <v>0</v>
      </c>
      <c r="Q1636" s="51">
        <f t="shared" si="74"/>
        <v>0</v>
      </c>
      <c r="R1636" s="51">
        <f t="shared" si="74"/>
        <v>0</v>
      </c>
    </row>
    <row r="1637" spans="1:18" x14ac:dyDescent="0.25">
      <c r="A1637" s="17"/>
      <c r="B1637" s="52"/>
      <c r="C1637" s="17"/>
      <c r="D1637" s="17"/>
      <c r="E1637" s="17"/>
      <c r="F1637" s="17"/>
      <c r="G1637" s="17"/>
      <c r="H1637" s="17"/>
      <c r="I1637" s="16">
        <f>IF(B1637&gt;A_Stammdaten!$B$12,0,SUM(C1637,D1637,F1637,G1637)-SUM(E1637,H1637))</f>
        <v>0</v>
      </c>
      <c r="J1637" s="51">
        <f>HLOOKUP(A_Stammdaten!$B$12,$L$4:$R$2504,ROW(B1637)-3,FALSE)+IF(OR(B1637=0,A_Stammdaten!$B$12&lt;B1637),0,I1637*1/20)</f>
        <v>0</v>
      </c>
      <c r="K1637" s="51">
        <f>HLOOKUP(A_Stammdaten!$B$12,$L$4:$R$2504,ROW(B1637)-3,FALSE)</f>
        <v>0</v>
      </c>
      <c r="L1637" s="51">
        <f t="shared" si="73"/>
        <v>0</v>
      </c>
      <c r="M1637" s="51">
        <f t="shared" si="74"/>
        <v>0</v>
      </c>
      <c r="N1637" s="51">
        <f t="shared" si="74"/>
        <v>0</v>
      </c>
      <c r="O1637" s="51">
        <f t="shared" si="74"/>
        <v>0</v>
      </c>
      <c r="P1637" s="51">
        <f t="shared" si="74"/>
        <v>0</v>
      </c>
      <c r="Q1637" s="51">
        <f t="shared" si="74"/>
        <v>0</v>
      </c>
      <c r="R1637" s="51">
        <f t="shared" si="74"/>
        <v>0</v>
      </c>
    </row>
    <row r="1638" spans="1:18" x14ac:dyDescent="0.25">
      <c r="A1638" s="17"/>
      <c r="B1638" s="52"/>
      <c r="C1638" s="17"/>
      <c r="D1638" s="17"/>
      <c r="E1638" s="17"/>
      <c r="F1638" s="17"/>
      <c r="G1638" s="17"/>
      <c r="H1638" s="17"/>
      <c r="I1638" s="16">
        <f>IF(B1638&gt;A_Stammdaten!$B$12,0,SUM(C1638,D1638,F1638,G1638)-SUM(E1638,H1638))</f>
        <v>0</v>
      </c>
      <c r="J1638" s="51">
        <f>HLOOKUP(A_Stammdaten!$B$12,$L$4:$R$2504,ROW(B1638)-3,FALSE)+IF(OR(B1638=0,A_Stammdaten!$B$12&lt;B1638),0,I1638*1/20)</f>
        <v>0</v>
      </c>
      <c r="K1638" s="51">
        <f>HLOOKUP(A_Stammdaten!$B$12,$L$4:$R$2504,ROW(B1638)-3,FALSE)</f>
        <v>0</v>
      </c>
      <c r="L1638" s="51">
        <f t="shared" si="73"/>
        <v>0</v>
      </c>
      <c r="M1638" s="51">
        <f t="shared" si="74"/>
        <v>0</v>
      </c>
      <c r="N1638" s="51">
        <f t="shared" si="74"/>
        <v>0</v>
      </c>
      <c r="O1638" s="51">
        <f t="shared" si="74"/>
        <v>0</v>
      </c>
      <c r="P1638" s="51">
        <f t="shared" si="74"/>
        <v>0</v>
      </c>
      <c r="Q1638" s="51">
        <f t="shared" si="74"/>
        <v>0</v>
      </c>
      <c r="R1638" s="51">
        <f t="shared" si="74"/>
        <v>0</v>
      </c>
    </row>
    <row r="1639" spans="1:18" x14ac:dyDescent="0.25">
      <c r="A1639" s="17"/>
      <c r="B1639" s="52"/>
      <c r="C1639" s="17"/>
      <c r="D1639" s="17"/>
      <c r="E1639" s="17"/>
      <c r="F1639" s="17"/>
      <c r="G1639" s="17"/>
      <c r="H1639" s="17"/>
      <c r="I1639" s="16">
        <f>IF(B1639&gt;A_Stammdaten!$B$12,0,SUM(C1639,D1639,F1639,G1639)-SUM(E1639,H1639))</f>
        <v>0</v>
      </c>
      <c r="J1639" s="51">
        <f>HLOOKUP(A_Stammdaten!$B$12,$L$4:$R$2504,ROW(B1639)-3,FALSE)+IF(OR(B1639=0,A_Stammdaten!$B$12&lt;B1639),0,I1639*1/20)</f>
        <v>0</v>
      </c>
      <c r="K1639" s="51">
        <f>HLOOKUP(A_Stammdaten!$B$12,$L$4:$R$2504,ROW(B1639)-3,FALSE)</f>
        <v>0</v>
      </c>
      <c r="L1639" s="51">
        <f t="shared" si="73"/>
        <v>0</v>
      </c>
      <c r="M1639" s="51">
        <f t="shared" si="74"/>
        <v>0</v>
      </c>
      <c r="N1639" s="51">
        <f t="shared" si="74"/>
        <v>0</v>
      </c>
      <c r="O1639" s="51">
        <f t="shared" si="74"/>
        <v>0</v>
      </c>
      <c r="P1639" s="51">
        <f t="shared" si="74"/>
        <v>0</v>
      </c>
      <c r="Q1639" s="51">
        <f t="shared" si="74"/>
        <v>0</v>
      </c>
      <c r="R1639" s="51">
        <f t="shared" si="74"/>
        <v>0</v>
      </c>
    </row>
    <row r="1640" spans="1:18" x14ac:dyDescent="0.25">
      <c r="A1640" s="17"/>
      <c r="B1640" s="52"/>
      <c r="C1640" s="17"/>
      <c r="D1640" s="17"/>
      <c r="E1640" s="17"/>
      <c r="F1640" s="17"/>
      <c r="G1640" s="17"/>
      <c r="H1640" s="17"/>
      <c r="I1640" s="16">
        <f>IF(B1640&gt;A_Stammdaten!$B$12,0,SUM(C1640,D1640,F1640,G1640)-SUM(E1640,H1640))</f>
        <v>0</v>
      </c>
      <c r="J1640" s="51">
        <f>HLOOKUP(A_Stammdaten!$B$12,$L$4:$R$2504,ROW(B1640)-3,FALSE)+IF(OR(B1640=0,A_Stammdaten!$B$12&lt;B1640),0,I1640*1/20)</f>
        <v>0</v>
      </c>
      <c r="K1640" s="51">
        <f>HLOOKUP(A_Stammdaten!$B$12,$L$4:$R$2504,ROW(B1640)-3,FALSE)</f>
        <v>0</v>
      </c>
      <c r="L1640" s="51">
        <f t="shared" si="73"/>
        <v>0</v>
      </c>
      <c r="M1640" s="51">
        <f t="shared" si="74"/>
        <v>0</v>
      </c>
      <c r="N1640" s="51">
        <f t="shared" si="74"/>
        <v>0</v>
      </c>
      <c r="O1640" s="51">
        <f t="shared" si="74"/>
        <v>0</v>
      </c>
      <c r="P1640" s="51">
        <f t="shared" si="74"/>
        <v>0</v>
      </c>
      <c r="Q1640" s="51">
        <f t="shared" si="74"/>
        <v>0</v>
      </c>
      <c r="R1640" s="51">
        <f t="shared" si="74"/>
        <v>0</v>
      </c>
    </row>
    <row r="1641" spans="1:18" x14ac:dyDescent="0.25">
      <c r="A1641" s="17"/>
      <c r="B1641" s="52"/>
      <c r="C1641" s="17"/>
      <c r="D1641" s="17"/>
      <c r="E1641" s="17"/>
      <c r="F1641" s="17"/>
      <c r="G1641" s="17"/>
      <c r="H1641" s="17"/>
      <c r="I1641" s="16">
        <f>IF(B1641&gt;A_Stammdaten!$B$12,0,SUM(C1641,D1641,F1641,G1641)-SUM(E1641,H1641))</f>
        <v>0</v>
      </c>
      <c r="J1641" s="51">
        <f>HLOOKUP(A_Stammdaten!$B$12,$L$4:$R$2504,ROW(B1641)-3,FALSE)+IF(OR(B1641=0,A_Stammdaten!$B$12&lt;B1641),0,I1641*1/20)</f>
        <v>0</v>
      </c>
      <c r="K1641" s="51">
        <f>HLOOKUP(A_Stammdaten!$B$12,$L$4:$R$2504,ROW(B1641)-3,FALSE)</f>
        <v>0</v>
      </c>
      <c r="L1641" s="51">
        <f t="shared" si="73"/>
        <v>0</v>
      </c>
      <c r="M1641" s="51">
        <f t="shared" si="74"/>
        <v>0</v>
      </c>
      <c r="N1641" s="51">
        <f t="shared" si="74"/>
        <v>0</v>
      </c>
      <c r="O1641" s="51">
        <f t="shared" si="74"/>
        <v>0</v>
      </c>
      <c r="P1641" s="51">
        <f t="shared" si="74"/>
        <v>0</v>
      </c>
      <c r="Q1641" s="51">
        <f t="shared" si="74"/>
        <v>0</v>
      </c>
      <c r="R1641" s="51">
        <f t="shared" si="74"/>
        <v>0</v>
      </c>
    </row>
    <row r="1642" spans="1:18" x14ac:dyDescent="0.25">
      <c r="A1642" s="17"/>
      <c r="B1642" s="52"/>
      <c r="C1642" s="17"/>
      <c r="D1642" s="17"/>
      <c r="E1642" s="17"/>
      <c r="F1642" s="17"/>
      <c r="G1642" s="17"/>
      <c r="H1642" s="17"/>
      <c r="I1642" s="16">
        <f>IF(B1642&gt;A_Stammdaten!$B$12,0,SUM(C1642,D1642,F1642,G1642)-SUM(E1642,H1642))</f>
        <v>0</v>
      </c>
      <c r="J1642" s="51">
        <f>HLOOKUP(A_Stammdaten!$B$12,$L$4:$R$2504,ROW(B1642)-3,FALSE)+IF(OR(B1642=0,A_Stammdaten!$B$12&lt;B1642),0,I1642*1/20)</f>
        <v>0</v>
      </c>
      <c r="K1642" s="51">
        <f>HLOOKUP(A_Stammdaten!$B$12,$L$4:$R$2504,ROW(B1642)-3,FALSE)</f>
        <v>0</v>
      </c>
      <c r="L1642" s="51">
        <f t="shared" si="73"/>
        <v>0</v>
      </c>
      <c r="M1642" s="51">
        <f t="shared" si="74"/>
        <v>0</v>
      </c>
      <c r="N1642" s="51">
        <f t="shared" si="74"/>
        <v>0</v>
      </c>
      <c r="O1642" s="51">
        <f t="shared" si="74"/>
        <v>0</v>
      </c>
      <c r="P1642" s="51">
        <f t="shared" si="74"/>
        <v>0</v>
      </c>
      <c r="Q1642" s="51">
        <f t="shared" si="74"/>
        <v>0</v>
      </c>
      <c r="R1642" s="51">
        <f t="shared" si="74"/>
        <v>0</v>
      </c>
    </row>
    <row r="1643" spans="1:18" x14ac:dyDescent="0.25">
      <c r="A1643" s="17"/>
      <c r="B1643" s="52"/>
      <c r="C1643" s="17"/>
      <c r="D1643" s="17"/>
      <c r="E1643" s="17"/>
      <c r="F1643" s="17"/>
      <c r="G1643" s="17"/>
      <c r="H1643" s="17"/>
      <c r="I1643" s="16">
        <f>IF(B1643&gt;A_Stammdaten!$B$12,0,SUM(C1643,D1643,F1643,G1643)-SUM(E1643,H1643))</f>
        <v>0</v>
      </c>
      <c r="J1643" s="51">
        <f>HLOOKUP(A_Stammdaten!$B$12,$L$4:$R$2504,ROW(B1643)-3,FALSE)+IF(OR(B1643=0,A_Stammdaten!$B$12&lt;B1643),0,I1643*1/20)</f>
        <v>0</v>
      </c>
      <c r="K1643" s="51">
        <f>HLOOKUP(A_Stammdaten!$B$12,$L$4:$R$2504,ROW(B1643)-3,FALSE)</f>
        <v>0</v>
      </c>
      <c r="L1643" s="51">
        <f t="shared" si="73"/>
        <v>0</v>
      </c>
      <c r="M1643" s="51">
        <f t="shared" si="74"/>
        <v>0</v>
      </c>
      <c r="N1643" s="51">
        <f t="shared" si="74"/>
        <v>0</v>
      </c>
      <c r="O1643" s="51">
        <f t="shared" si="74"/>
        <v>0</v>
      </c>
      <c r="P1643" s="51">
        <f t="shared" si="74"/>
        <v>0</v>
      </c>
      <c r="Q1643" s="51">
        <f t="shared" si="74"/>
        <v>0</v>
      </c>
      <c r="R1643" s="51">
        <f t="shared" si="74"/>
        <v>0</v>
      </c>
    </row>
    <row r="1644" spans="1:18" x14ac:dyDescent="0.25">
      <c r="A1644" s="17"/>
      <c r="B1644" s="52"/>
      <c r="C1644" s="17"/>
      <c r="D1644" s="17"/>
      <c r="E1644" s="17"/>
      <c r="F1644" s="17"/>
      <c r="G1644" s="17"/>
      <c r="H1644" s="17"/>
      <c r="I1644" s="16">
        <f>IF(B1644&gt;A_Stammdaten!$B$12,0,SUM(C1644,D1644,F1644,G1644)-SUM(E1644,H1644))</f>
        <v>0</v>
      </c>
      <c r="J1644" s="51">
        <f>HLOOKUP(A_Stammdaten!$B$12,$L$4:$R$2504,ROW(B1644)-3,FALSE)+IF(OR(B1644=0,A_Stammdaten!$B$12&lt;B1644),0,I1644*1/20)</f>
        <v>0</v>
      </c>
      <c r="K1644" s="51">
        <f>HLOOKUP(A_Stammdaten!$B$12,$L$4:$R$2504,ROW(B1644)-3,FALSE)</f>
        <v>0</v>
      </c>
      <c r="L1644" s="51">
        <f t="shared" si="73"/>
        <v>0</v>
      </c>
      <c r="M1644" s="51">
        <f t="shared" si="74"/>
        <v>0</v>
      </c>
      <c r="N1644" s="51">
        <f t="shared" si="74"/>
        <v>0</v>
      </c>
      <c r="O1644" s="51">
        <f t="shared" si="74"/>
        <v>0</v>
      </c>
      <c r="P1644" s="51">
        <f t="shared" si="74"/>
        <v>0</v>
      </c>
      <c r="Q1644" s="51">
        <f t="shared" si="74"/>
        <v>0</v>
      </c>
      <c r="R1644" s="51">
        <f t="shared" si="74"/>
        <v>0</v>
      </c>
    </row>
    <row r="1645" spans="1:18" x14ac:dyDescent="0.25">
      <c r="A1645" s="17"/>
      <c r="B1645" s="52"/>
      <c r="C1645" s="17"/>
      <c r="D1645" s="17"/>
      <c r="E1645" s="17"/>
      <c r="F1645" s="17"/>
      <c r="G1645" s="17"/>
      <c r="H1645" s="17"/>
      <c r="I1645" s="16">
        <f>IF(B1645&gt;A_Stammdaten!$B$12,0,SUM(C1645,D1645,F1645,G1645)-SUM(E1645,H1645))</f>
        <v>0</v>
      </c>
      <c r="J1645" s="51">
        <f>HLOOKUP(A_Stammdaten!$B$12,$L$4:$R$2504,ROW(B1645)-3,FALSE)+IF(OR(B1645=0,A_Stammdaten!$B$12&lt;B1645),0,I1645*1/20)</f>
        <v>0</v>
      </c>
      <c r="K1645" s="51">
        <f>HLOOKUP(A_Stammdaten!$B$12,$L$4:$R$2504,ROW(B1645)-3,FALSE)</f>
        <v>0</v>
      </c>
      <c r="L1645" s="51">
        <f t="shared" si="73"/>
        <v>0</v>
      </c>
      <c r="M1645" s="51">
        <f t="shared" si="74"/>
        <v>0</v>
      </c>
      <c r="N1645" s="51">
        <f t="shared" si="74"/>
        <v>0</v>
      </c>
      <c r="O1645" s="51">
        <f t="shared" si="74"/>
        <v>0</v>
      </c>
      <c r="P1645" s="51">
        <f t="shared" si="74"/>
        <v>0</v>
      </c>
      <c r="Q1645" s="51">
        <f t="shared" si="74"/>
        <v>0</v>
      </c>
      <c r="R1645" s="51">
        <f t="shared" si="74"/>
        <v>0</v>
      </c>
    </row>
    <row r="1646" spans="1:18" x14ac:dyDescent="0.25">
      <c r="A1646" s="17"/>
      <c r="B1646" s="52"/>
      <c r="C1646" s="17"/>
      <c r="D1646" s="17"/>
      <c r="E1646" s="17"/>
      <c r="F1646" s="17"/>
      <c r="G1646" s="17"/>
      <c r="H1646" s="17"/>
      <c r="I1646" s="16">
        <f>IF(B1646&gt;A_Stammdaten!$B$12,0,SUM(C1646,D1646,F1646,G1646)-SUM(E1646,H1646))</f>
        <v>0</v>
      </c>
      <c r="J1646" s="51">
        <f>HLOOKUP(A_Stammdaten!$B$12,$L$4:$R$2504,ROW(B1646)-3,FALSE)+IF(OR(B1646=0,A_Stammdaten!$B$12&lt;B1646),0,I1646*1/20)</f>
        <v>0</v>
      </c>
      <c r="K1646" s="51">
        <f>HLOOKUP(A_Stammdaten!$B$12,$L$4:$R$2504,ROW(B1646)-3,FALSE)</f>
        <v>0</v>
      </c>
      <c r="L1646" s="51">
        <f t="shared" si="73"/>
        <v>0</v>
      </c>
      <c r="M1646" s="51">
        <f t="shared" si="74"/>
        <v>0</v>
      </c>
      <c r="N1646" s="51">
        <f t="shared" si="74"/>
        <v>0</v>
      </c>
      <c r="O1646" s="51">
        <f t="shared" si="74"/>
        <v>0</v>
      </c>
      <c r="P1646" s="51">
        <f t="shared" si="74"/>
        <v>0</v>
      </c>
      <c r="Q1646" s="51">
        <f t="shared" si="74"/>
        <v>0</v>
      </c>
      <c r="R1646" s="51">
        <f t="shared" si="74"/>
        <v>0</v>
      </c>
    </row>
    <row r="1647" spans="1:18" x14ac:dyDescent="0.25">
      <c r="A1647" s="17"/>
      <c r="B1647" s="52"/>
      <c r="C1647" s="17"/>
      <c r="D1647" s="17"/>
      <c r="E1647" s="17"/>
      <c r="F1647" s="17"/>
      <c r="G1647" s="17"/>
      <c r="H1647" s="17"/>
      <c r="I1647" s="16">
        <f>IF(B1647&gt;A_Stammdaten!$B$12,0,SUM(C1647,D1647,F1647,G1647)-SUM(E1647,H1647))</f>
        <v>0</v>
      </c>
      <c r="J1647" s="51">
        <f>HLOOKUP(A_Stammdaten!$B$12,$L$4:$R$2504,ROW(B1647)-3,FALSE)+IF(OR(B1647=0,A_Stammdaten!$B$12&lt;B1647),0,I1647*1/20)</f>
        <v>0</v>
      </c>
      <c r="K1647" s="51">
        <f>HLOOKUP(A_Stammdaten!$B$12,$L$4:$R$2504,ROW(B1647)-3,FALSE)</f>
        <v>0</v>
      </c>
      <c r="L1647" s="51">
        <f t="shared" si="73"/>
        <v>0</v>
      </c>
      <c r="M1647" s="51">
        <f t="shared" si="74"/>
        <v>0</v>
      </c>
      <c r="N1647" s="51">
        <f t="shared" si="74"/>
        <v>0</v>
      </c>
      <c r="O1647" s="51">
        <f t="shared" si="74"/>
        <v>0</v>
      </c>
      <c r="P1647" s="51">
        <f t="shared" si="74"/>
        <v>0</v>
      </c>
      <c r="Q1647" s="51">
        <f t="shared" si="74"/>
        <v>0</v>
      </c>
      <c r="R1647" s="51">
        <f t="shared" si="74"/>
        <v>0</v>
      </c>
    </row>
    <row r="1648" spans="1:18" x14ac:dyDescent="0.25">
      <c r="A1648" s="17"/>
      <c r="B1648" s="52"/>
      <c r="C1648" s="17"/>
      <c r="D1648" s="17"/>
      <c r="E1648" s="17"/>
      <c r="F1648" s="17"/>
      <c r="G1648" s="17"/>
      <c r="H1648" s="17"/>
      <c r="I1648" s="16">
        <f>IF(B1648&gt;A_Stammdaten!$B$12,0,SUM(C1648,D1648,F1648,G1648)-SUM(E1648,H1648))</f>
        <v>0</v>
      </c>
      <c r="J1648" s="51">
        <f>HLOOKUP(A_Stammdaten!$B$12,$L$4:$R$2504,ROW(B1648)-3,FALSE)+IF(OR(B1648=0,A_Stammdaten!$B$12&lt;B1648),0,I1648*1/20)</f>
        <v>0</v>
      </c>
      <c r="K1648" s="51">
        <f>HLOOKUP(A_Stammdaten!$B$12,$L$4:$R$2504,ROW(B1648)-3,FALSE)</f>
        <v>0</v>
      </c>
      <c r="L1648" s="51">
        <f t="shared" si="73"/>
        <v>0</v>
      </c>
      <c r="M1648" s="51">
        <f t="shared" si="74"/>
        <v>0</v>
      </c>
      <c r="N1648" s="51">
        <f t="shared" si="74"/>
        <v>0</v>
      </c>
      <c r="O1648" s="51">
        <f t="shared" si="74"/>
        <v>0</v>
      </c>
      <c r="P1648" s="51">
        <f t="shared" si="74"/>
        <v>0</v>
      </c>
      <c r="Q1648" s="51">
        <f t="shared" si="74"/>
        <v>0</v>
      </c>
      <c r="R1648" s="51">
        <f t="shared" si="74"/>
        <v>0</v>
      </c>
    </row>
    <row r="1649" spans="1:18" x14ac:dyDescent="0.25">
      <c r="A1649" s="17"/>
      <c r="B1649" s="52"/>
      <c r="C1649" s="17"/>
      <c r="D1649" s="17"/>
      <c r="E1649" s="17"/>
      <c r="F1649" s="17"/>
      <c r="G1649" s="17"/>
      <c r="H1649" s="17"/>
      <c r="I1649" s="16">
        <f>IF(B1649&gt;A_Stammdaten!$B$12,0,SUM(C1649,D1649,F1649,G1649)-SUM(E1649,H1649))</f>
        <v>0</v>
      </c>
      <c r="J1649" s="51">
        <f>HLOOKUP(A_Stammdaten!$B$12,$L$4:$R$2504,ROW(B1649)-3,FALSE)+IF(OR(B1649=0,A_Stammdaten!$B$12&lt;B1649),0,I1649*1/20)</f>
        <v>0</v>
      </c>
      <c r="K1649" s="51">
        <f>HLOOKUP(A_Stammdaten!$B$12,$L$4:$R$2504,ROW(B1649)-3,FALSE)</f>
        <v>0</v>
      </c>
      <c r="L1649" s="51">
        <f t="shared" si="73"/>
        <v>0</v>
      </c>
      <c r="M1649" s="51">
        <f t="shared" si="74"/>
        <v>0</v>
      </c>
      <c r="N1649" s="51">
        <f t="shared" si="74"/>
        <v>0</v>
      </c>
      <c r="O1649" s="51">
        <f t="shared" si="74"/>
        <v>0</v>
      </c>
      <c r="P1649" s="51">
        <f t="shared" si="74"/>
        <v>0</v>
      </c>
      <c r="Q1649" s="51">
        <f t="shared" si="74"/>
        <v>0</v>
      </c>
      <c r="R1649" s="51">
        <f t="shared" si="74"/>
        <v>0</v>
      </c>
    </row>
    <row r="1650" spans="1:18" x14ac:dyDescent="0.25">
      <c r="A1650" s="17"/>
      <c r="B1650" s="52"/>
      <c r="C1650" s="17"/>
      <c r="D1650" s="17"/>
      <c r="E1650" s="17"/>
      <c r="F1650" s="17"/>
      <c r="G1650" s="17"/>
      <c r="H1650" s="17"/>
      <c r="I1650" s="16">
        <f>IF(B1650&gt;A_Stammdaten!$B$12,0,SUM(C1650,D1650,F1650,G1650)-SUM(E1650,H1650))</f>
        <v>0</v>
      </c>
      <c r="J1650" s="51">
        <f>HLOOKUP(A_Stammdaten!$B$12,$L$4:$R$2504,ROW(B1650)-3,FALSE)+IF(OR(B1650=0,A_Stammdaten!$B$12&lt;B1650),0,I1650*1/20)</f>
        <v>0</v>
      </c>
      <c r="K1650" s="51">
        <f>HLOOKUP(A_Stammdaten!$B$12,$L$4:$R$2504,ROW(B1650)-3,FALSE)</f>
        <v>0</v>
      </c>
      <c r="L1650" s="51">
        <f t="shared" si="73"/>
        <v>0</v>
      </c>
      <c r="M1650" s="51">
        <f t="shared" si="74"/>
        <v>0</v>
      </c>
      <c r="N1650" s="51">
        <f t="shared" si="74"/>
        <v>0</v>
      </c>
      <c r="O1650" s="51">
        <f t="shared" si="74"/>
        <v>0</v>
      </c>
      <c r="P1650" s="51">
        <f t="shared" si="74"/>
        <v>0</v>
      </c>
      <c r="Q1650" s="51">
        <f t="shared" si="74"/>
        <v>0</v>
      </c>
      <c r="R1650" s="51">
        <f t="shared" si="74"/>
        <v>0</v>
      </c>
    </row>
    <row r="1651" spans="1:18" x14ac:dyDescent="0.25">
      <c r="A1651" s="17"/>
      <c r="B1651" s="52"/>
      <c r="C1651" s="17"/>
      <c r="D1651" s="17"/>
      <c r="E1651" s="17"/>
      <c r="F1651" s="17"/>
      <c r="G1651" s="17"/>
      <c r="H1651" s="17"/>
      <c r="I1651" s="16">
        <f>IF(B1651&gt;A_Stammdaten!$B$12,0,SUM(C1651,D1651,F1651,G1651)-SUM(E1651,H1651))</f>
        <v>0</v>
      </c>
      <c r="J1651" s="51">
        <f>HLOOKUP(A_Stammdaten!$B$12,$L$4:$R$2504,ROW(B1651)-3,FALSE)+IF(OR(B1651=0,A_Stammdaten!$B$12&lt;B1651),0,I1651*1/20)</f>
        <v>0</v>
      </c>
      <c r="K1651" s="51">
        <f>HLOOKUP(A_Stammdaten!$B$12,$L$4:$R$2504,ROW(B1651)-3,FALSE)</f>
        <v>0</v>
      </c>
      <c r="L1651" s="51">
        <f t="shared" si="73"/>
        <v>0</v>
      </c>
      <c r="M1651" s="51">
        <f t="shared" si="74"/>
        <v>0</v>
      </c>
      <c r="N1651" s="51">
        <f t="shared" si="74"/>
        <v>0</v>
      </c>
      <c r="O1651" s="51">
        <f t="shared" si="74"/>
        <v>0</v>
      </c>
      <c r="P1651" s="51">
        <f t="shared" si="74"/>
        <v>0</v>
      </c>
      <c r="Q1651" s="51">
        <f t="shared" si="74"/>
        <v>0</v>
      </c>
      <c r="R1651" s="51">
        <f t="shared" si="74"/>
        <v>0</v>
      </c>
    </row>
    <row r="1652" spans="1:18" x14ac:dyDescent="0.25">
      <c r="A1652" s="17"/>
      <c r="B1652" s="52"/>
      <c r="C1652" s="17"/>
      <c r="D1652" s="17"/>
      <c r="E1652" s="17"/>
      <c r="F1652" s="17"/>
      <c r="G1652" s="17"/>
      <c r="H1652" s="17"/>
      <c r="I1652" s="16">
        <f>IF(B1652&gt;A_Stammdaten!$B$12,0,SUM(C1652,D1652,F1652,G1652)-SUM(E1652,H1652))</f>
        <v>0</v>
      </c>
      <c r="J1652" s="51">
        <f>HLOOKUP(A_Stammdaten!$B$12,$L$4:$R$2504,ROW(B1652)-3,FALSE)+IF(OR(B1652=0,A_Stammdaten!$B$12&lt;B1652),0,I1652*1/20)</f>
        <v>0</v>
      </c>
      <c r="K1652" s="51">
        <f>HLOOKUP(A_Stammdaten!$B$12,$L$4:$R$2504,ROW(B1652)-3,FALSE)</f>
        <v>0</v>
      </c>
      <c r="L1652" s="51">
        <f t="shared" si="73"/>
        <v>0</v>
      </c>
      <c r="M1652" s="51">
        <f t="shared" si="74"/>
        <v>0</v>
      </c>
      <c r="N1652" s="51">
        <f t="shared" si="74"/>
        <v>0</v>
      </c>
      <c r="O1652" s="51">
        <f t="shared" si="74"/>
        <v>0</v>
      </c>
      <c r="P1652" s="51">
        <f t="shared" si="74"/>
        <v>0</v>
      </c>
      <c r="Q1652" s="51">
        <f t="shared" si="74"/>
        <v>0</v>
      </c>
      <c r="R1652" s="51">
        <f t="shared" si="74"/>
        <v>0</v>
      </c>
    </row>
    <row r="1653" spans="1:18" x14ac:dyDescent="0.25">
      <c r="A1653" s="17"/>
      <c r="B1653" s="52"/>
      <c r="C1653" s="17"/>
      <c r="D1653" s="17"/>
      <c r="E1653" s="17"/>
      <c r="F1653" s="17"/>
      <c r="G1653" s="17"/>
      <c r="H1653" s="17"/>
      <c r="I1653" s="16">
        <f>IF(B1653&gt;A_Stammdaten!$B$12,0,SUM(C1653,D1653,F1653,G1653)-SUM(E1653,H1653))</f>
        <v>0</v>
      </c>
      <c r="J1653" s="51">
        <f>HLOOKUP(A_Stammdaten!$B$12,$L$4:$R$2504,ROW(B1653)-3,FALSE)+IF(OR(B1653=0,A_Stammdaten!$B$12&lt;B1653),0,I1653*1/20)</f>
        <v>0</v>
      </c>
      <c r="K1653" s="51">
        <f>HLOOKUP(A_Stammdaten!$B$12,$L$4:$R$2504,ROW(B1653)-3,FALSE)</f>
        <v>0</v>
      </c>
      <c r="L1653" s="51">
        <f t="shared" si="73"/>
        <v>0</v>
      </c>
      <c r="M1653" s="51">
        <f t="shared" si="74"/>
        <v>0</v>
      </c>
      <c r="N1653" s="51">
        <f t="shared" si="74"/>
        <v>0</v>
      </c>
      <c r="O1653" s="51">
        <f t="shared" si="74"/>
        <v>0</v>
      </c>
      <c r="P1653" s="51">
        <f t="shared" si="74"/>
        <v>0</v>
      </c>
      <c r="Q1653" s="51">
        <f t="shared" si="74"/>
        <v>0</v>
      </c>
      <c r="R1653" s="51">
        <f t="shared" si="74"/>
        <v>0</v>
      </c>
    </row>
    <row r="1654" spans="1:18" x14ac:dyDescent="0.25">
      <c r="A1654" s="17"/>
      <c r="B1654" s="52"/>
      <c r="C1654" s="17"/>
      <c r="D1654" s="17"/>
      <c r="E1654" s="17"/>
      <c r="F1654" s="17"/>
      <c r="G1654" s="17"/>
      <c r="H1654" s="17"/>
      <c r="I1654" s="16">
        <f>IF(B1654&gt;A_Stammdaten!$B$12,0,SUM(C1654,D1654,F1654,G1654)-SUM(E1654,H1654))</f>
        <v>0</v>
      </c>
      <c r="J1654" s="51">
        <f>HLOOKUP(A_Stammdaten!$B$12,$L$4:$R$2504,ROW(B1654)-3,FALSE)+IF(OR(B1654=0,A_Stammdaten!$B$12&lt;B1654),0,I1654*1/20)</f>
        <v>0</v>
      </c>
      <c r="K1654" s="51">
        <f>HLOOKUP(A_Stammdaten!$B$12,$L$4:$R$2504,ROW(B1654)-3,FALSE)</f>
        <v>0</v>
      </c>
      <c r="L1654" s="51">
        <f t="shared" si="73"/>
        <v>0</v>
      </c>
      <c r="M1654" s="51">
        <f t="shared" si="74"/>
        <v>0</v>
      </c>
      <c r="N1654" s="51">
        <f t="shared" si="74"/>
        <v>0</v>
      </c>
      <c r="O1654" s="51">
        <f t="shared" si="74"/>
        <v>0</v>
      </c>
      <c r="P1654" s="51">
        <f t="shared" si="74"/>
        <v>0</v>
      </c>
      <c r="Q1654" s="51">
        <f t="shared" si="74"/>
        <v>0</v>
      </c>
      <c r="R1654" s="51">
        <f t="shared" si="74"/>
        <v>0</v>
      </c>
    </row>
    <row r="1655" spans="1:18" x14ac:dyDescent="0.25">
      <c r="A1655" s="17"/>
      <c r="B1655" s="52"/>
      <c r="C1655" s="17"/>
      <c r="D1655" s="17"/>
      <c r="E1655" s="17"/>
      <c r="F1655" s="17"/>
      <c r="G1655" s="17"/>
      <c r="H1655" s="17"/>
      <c r="I1655" s="16">
        <f>IF(B1655&gt;A_Stammdaten!$B$12,0,SUM(C1655,D1655,F1655,G1655)-SUM(E1655,H1655))</f>
        <v>0</v>
      </c>
      <c r="J1655" s="51">
        <f>HLOOKUP(A_Stammdaten!$B$12,$L$4:$R$2504,ROW(B1655)-3,FALSE)+IF(OR(B1655=0,A_Stammdaten!$B$12&lt;B1655),0,I1655*1/20)</f>
        <v>0</v>
      </c>
      <c r="K1655" s="51">
        <f>HLOOKUP(A_Stammdaten!$B$12,$L$4:$R$2504,ROW(B1655)-3,FALSE)</f>
        <v>0</v>
      </c>
      <c r="L1655" s="51">
        <f t="shared" si="73"/>
        <v>0</v>
      </c>
      <c r="M1655" s="51">
        <f t="shared" si="74"/>
        <v>0</v>
      </c>
      <c r="N1655" s="51">
        <f t="shared" si="74"/>
        <v>0</v>
      </c>
      <c r="O1655" s="51">
        <f t="shared" si="74"/>
        <v>0</v>
      </c>
      <c r="P1655" s="51">
        <f t="shared" si="74"/>
        <v>0</v>
      </c>
      <c r="Q1655" s="51">
        <f t="shared" si="74"/>
        <v>0</v>
      </c>
      <c r="R1655" s="51">
        <f t="shared" si="74"/>
        <v>0</v>
      </c>
    </row>
    <row r="1656" spans="1:18" x14ac:dyDescent="0.25">
      <c r="A1656" s="17"/>
      <c r="B1656" s="52"/>
      <c r="C1656" s="17"/>
      <c r="D1656" s="17"/>
      <c r="E1656" s="17"/>
      <c r="F1656" s="17"/>
      <c r="G1656" s="17"/>
      <c r="H1656" s="17"/>
      <c r="I1656" s="16">
        <f>IF(B1656&gt;A_Stammdaten!$B$12,0,SUM(C1656,D1656,F1656,G1656)-SUM(E1656,H1656))</f>
        <v>0</v>
      </c>
      <c r="J1656" s="51">
        <f>HLOOKUP(A_Stammdaten!$B$12,$L$4:$R$2504,ROW(B1656)-3,FALSE)+IF(OR(B1656=0,A_Stammdaten!$B$12&lt;B1656),0,I1656*1/20)</f>
        <v>0</v>
      </c>
      <c r="K1656" s="51">
        <f>HLOOKUP(A_Stammdaten!$B$12,$L$4:$R$2504,ROW(B1656)-3,FALSE)</f>
        <v>0</v>
      </c>
      <c r="L1656" s="51">
        <f t="shared" si="73"/>
        <v>0</v>
      </c>
      <c r="M1656" s="51">
        <f t="shared" si="74"/>
        <v>0</v>
      </c>
      <c r="N1656" s="51">
        <f t="shared" si="74"/>
        <v>0</v>
      </c>
      <c r="O1656" s="51">
        <f t="shared" si="74"/>
        <v>0</v>
      </c>
      <c r="P1656" s="51">
        <f t="shared" si="74"/>
        <v>0</v>
      </c>
      <c r="Q1656" s="51">
        <f t="shared" si="74"/>
        <v>0</v>
      </c>
      <c r="R1656" s="51">
        <f t="shared" si="74"/>
        <v>0</v>
      </c>
    </row>
    <row r="1657" spans="1:18" x14ac:dyDescent="0.25">
      <c r="A1657" s="17"/>
      <c r="B1657" s="52"/>
      <c r="C1657" s="17"/>
      <c r="D1657" s="17"/>
      <c r="E1657" s="17"/>
      <c r="F1657" s="17"/>
      <c r="G1657" s="17"/>
      <c r="H1657" s="17"/>
      <c r="I1657" s="16">
        <f>IF(B1657&gt;A_Stammdaten!$B$12,0,SUM(C1657,D1657,F1657,G1657)-SUM(E1657,H1657))</f>
        <v>0</v>
      </c>
      <c r="J1657" s="51">
        <f>HLOOKUP(A_Stammdaten!$B$12,$L$4:$R$2504,ROW(B1657)-3,FALSE)+IF(OR(B1657=0,A_Stammdaten!$B$12&lt;B1657),0,I1657*1/20)</f>
        <v>0</v>
      </c>
      <c r="K1657" s="51">
        <f>HLOOKUP(A_Stammdaten!$B$12,$L$4:$R$2504,ROW(B1657)-3,FALSE)</f>
        <v>0</v>
      </c>
      <c r="L1657" s="51">
        <f t="shared" si="73"/>
        <v>0</v>
      </c>
      <c r="M1657" s="51">
        <f t="shared" si="74"/>
        <v>0</v>
      </c>
      <c r="N1657" s="51">
        <f t="shared" si="74"/>
        <v>0</v>
      </c>
      <c r="O1657" s="51">
        <f t="shared" si="74"/>
        <v>0</v>
      </c>
      <c r="P1657" s="51">
        <f t="shared" si="74"/>
        <v>0</v>
      </c>
      <c r="Q1657" s="51">
        <f t="shared" si="74"/>
        <v>0</v>
      </c>
      <c r="R1657" s="51">
        <f t="shared" ref="M1657:R1700" si="75">IF(OR($I1657=0,R$4&lt;$B1657,$B1657=0,20-(R$4-$B1657)=0),0,$I1657*(19-(R$4-$B1657))/20)</f>
        <v>0</v>
      </c>
    </row>
    <row r="1658" spans="1:18" x14ac:dyDescent="0.25">
      <c r="A1658" s="17"/>
      <c r="B1658" s="52"/>
      <c r="C1658" s="17"/>
      <c r="D1658" s="17"/>
      <c r="E1658" s="17"/>
      <c r="F1658" s="17"/>
      <c r="G1658" s="17"/>
      <c r="H1658" s="17"/>
      <c r="I1658" s="16">
        <f>IF(B1658&gt;A_Stammdaten!$B$12,0,SUM(C1658,D1658,F1658,G1658)-SUM(E1658,H1658))</f>
        <v>0</v>
      </c>
      <c r="J1658" s="51">
        <f>HLOOKUP(A_Stammdaten!$B$12,$L$4:$R$2504,ROW(B1658)-3,FALSE)+IF(OR(B1658=0,A_Stammdaten!$B$12&lt;B1658),0,I1658*1/20)</f>
        <v>0</v>
      </c>
      <c r="K1658" s="51">
        <f>HLOOKUP(A_Stammdaten!$B$12,$L$4:$R$2504,ROW(B1658)-3,FALSE)</f>
        <v>0</v>
      </c>
      <c r="L1658" s="51">
        <f t="shared" si="73"/>
        <v>0</v>
      </c>
      <c r="M1658" s="51">
        <f t="shared" si="75"/>
        <v>0</v>
      </c>
      <c r="N1658" s="51">
        <f t="shared" si="75"/>
        <v>0</v>
      </c>
      <c r="O1658" s="51">
        <f t="shared" si="75"/>
        <v>0</v>
      </c>
      <c r="P1658" s="51">
        <f t="shared" si="75"/>
        <v>0</v>
      </c>
      <c r="Q1658" s="51">
        <f t="shared" si="75"/>
        <v>0</v>
      </c>
      <c r="R1658" s="51">
        <f t="shared" si="75"/>
        <v>0</v>
      </c>
    </row>
    <row r="1659" spans="1:18" x14ac:dyDescent="0.25">
      <c r="A1659" s="17"/>
      <c r="B1659" s="52"/>
      <c r="C1659" s="17"/>
      <c r="D1659" s="17"/>
      <c r="E1659" s="17"/>
      <c r="F1659" s="17"/>
      <c r="G1659" s="17"/>
      <c r="H1659" s="17"/>
      <c r="I1659" s="16">
        <f>IF(B1659&gt;A_Stammdaten!$B$12,0,SUM(C1659,D1659,F1659,G1659)-SUM(E1659,H1659))</f>
        <v>0</v>
      </c>
      <c r="J1659" s="51">
        <f>HLOOKUP(A_Stammdaten!$B$12,$L$4:$R$2504,ROW(B1659)-3,FALSE)+IF(OR(B1659=0,A_Stammdaten!$B$12&lt;B1659),0,I1659*1/20)</f>
        <v>0</v>
      </c>
      <c r="K1659" s="51">
        <f>HLOOKUP(A_Stammdaten!$B$12,$L$4:$R$2504,ROW(B1659)-3,FALSE)</f>
        <v>0</v>
      </c>
      <c r="L1659" s="51">
        <f t="shared" si="73"/>
        <v>0</v>
      </c>
      <c r="M1659" s="51">
        <f t="shared" si="75"/>
        <v>0</v>
      </c>
      <c r="N1659" s="51">
        <f t="shared" si="75"/>
        <v>0</v>
      </c>
      <c r="O1659" s="51">
        <f t="shared" si="75"/>
        <v>0</v>
      </c>
      <c r="P1659" s="51">
        <f t="shared" si="75"/>
        <v>0</v>
      </c>
      <c r="Q1659" s="51">
        <f t="shared" si="75"/>
        <v>0</v>
      </c>
      <c r="R1659" s="51">
        <f t="shared" si="75"/>
        <v>0</v>
      </c>
    </row>
    <row r="1660" spans="1:18" x14ac:dyDescent="0.25">
      <c r="A1660" s="17"/>
      <c r="B1660" s="52"/>
      <c r="C1660" s="17"/>
      <c r="D1660" s="17"/>
      <c r="E1660" s="17"/>
      <c r="F1660" s="17"/>
      <c r="G1660" s="17"/>
      <c r="H1660" s="17"/>
      <c r="I1660" s="16">
        <f>IF(B1660&gt;A_Stammdaten!$B$12,0,SUM(C1660,D1660,F1660,G1660)-SUM(E1660,H1660))</f>
        <v>0</v>
      </c>
      <c r="J1660" s="51">
        <f>HLOOKUP(A_Stammdaten!$B$12,$L$4:$R$2504,ROW(B1660)-3,FALSE)+IF(OR(B1660=0,A_Stammdaten!$B$12&lt;B1660),0,I1660*1/20)</f>
        <v>0</v>
      </c>
      <c r="K1660" s="51">
        <f>HLOOKUP(A_Stammdaten!$B$12,$L$4:$R$2504,ROW(B1660)-3,FALSE)</f>
        <v>0</v>
      </c>
      <c r="L1660" s="51">
        <f t="shared" si="73"/>
        <v>0</v>
      </c>
      <c r="M1660" s="51">
        <f t="shared" si="75"/>
        <v>0</v>
      </c>
      <c r="N1660" s="51">
        <f t="shared" si="75"/>
        <v>0</v>
      </c>
      <c r="O1660" s="51">
        <f t="shared" si="75"/>
        <v>0</v>
      </c>
      <c r="P1660" s="51">
        <f t="shared" si="75"/>
        <v>0</v>
      </c>
      <c r="Q1660" s="51">
        <f t="shared" si="75"/>
        <v>0</v>
      </c>
      <c r="R1660" s="51">
        <f t="shared" si="75"/>
        <v>0</v>
      </c>
    </row>
    <row r="1661" spans="1:18" x14ac:dyDescent="0.25">
      <c r="A1661" s="17"/>
      <c r="B1661" s="52"/>
      <c r="C1661" s="17"/>
      <c r="D1661" s="17"/>
      <c r="E1661" s="17"/>
      <c r="F1661" s="17"/>
      <c r="G1661" s="17"/>
      <c r="H1661" s="17"/>
      <c r="I1661" s="16">
        <f>IF(B1661&gt;A_Stammdaten!$B$12,0,SUM(C1661,D1661,F1661,G1661)-SUM(E1661,H1661))</f>
        <v>0</v>
      </c>
      <c r="J1661" s="51">
        <f>HLOOKUP(A_Stammdaten!$B$12,$L$4:$R$2504,ROW(B1661)-3,FALSE)+IF(OR(B1661=0,A_Stammdaten!$B$12&lt;B1661),0,I1661*1/20)</f>
        <v>0</v>
      </c>
      <c r="K1661" s="51">
        <f>HLOOKUP(A_Stammdaten!$B$12,$L$4:$R$2504,ROW(B1661)-3,FALSE)</f>
        <v>0</v>
      </c>
      <c r="L1661" s="51">
        <f t="shared" si="73"/>
        <v>0</v>
      </c>
      <c r="M1661" s="51">
        <f t="shared" si="75"/>
        <v>0</v>
      </c>
      <c r="N1661" s="51">
        <f t="shared" si="75"/>
        <v>0</v>
      </c>
      <c r="O1661" s="51">
        <f t="shared" si="75"/>
        <v>0</v>
      </c>
      <c r="P1661" s="51">
        <f t="shared" si="75"/>
        <v>0</v>
      </c>
      <c r="Q1661" s="51">
        <f t="shared" si="75"/>
        <v>0</v>
      </c>
      <c r="R1661" s="51">
        <f t="shared" si="75"/>
        <v>0</v>
      </c>
    </row>
    <row r="1662" spans="1:18" x14ac:dyDescent="0.25">
      <c r="A1662" s="17"/>
      <c r="B1662" s="52"/>
      <c r="C1662" s="17"/>
      <c r="D1662" s="17"/>
      <c r="E1662" s="17"/>
      <c r="F1662" s="17"/>
      <c r="G1662" s="17"/>
      <c r="H1662" s="17"/>
      <c r="I1662" s="16">
        <f>IF(B1662&gt;A_Stammdaten!$B$12,0,SUM(C1662,D1662,F1662,G1662)-SUM(E1662,H1662))</f>
        <v>0</v>
      </c>
      <c r="J1662" s="51">
        <f>HLOOKUP(A_Stammdaten!$B$12,$L$4:$R$2504,ROW(B1662)-3,FALSE)+IF(OR(B1662=0,A_Stammdaten!$B$12&lt;B1662),0,I1662*1/20)</f>
        <v>0</v>
      </c>
      <c r="K1662" s="51">
        <f>HLOOKUP(A_Stammdaten!$B$12,$L$4:$R$2504,ROW(B1662)-3,FALSE)</f>
        <v>0</v>
      </c>
      <c r="L1662" s="51">
        <f t="shared" si="73"/>
        <v>0</v>
      </c>
      <c r="M1662" s="51">
        <f t="shared" si="75"/>
        <v>0</v>
      </c>
      <c r="N1662" s="51">
        <f t="shared" si="75"/>
        <v>0</v>
      </c>
      <c r="O1662" s="51">
        <f t="shared" si="75"/>
        <v>0</v>
      </c>
      <c r="P1662" s="51">
        <f t="shared" si="75"/>
        <v>0</v>
      </c>
      <c r="Q1662" s="51">
        <f t="shared" si="75"/>
        <v>0</v>
      </c>
      <c r="R1662" s="51">
        <f t="shared" si="75"/>
        <v>0</v>
      </c>
    </row>
    <row r="1663" spans="1:18" x14ac:dyDescent="0.25">
      <c r="A1663" s="17"/>
      <c r="B1663" s="52"/>
      <c r="C1663" s="17"/>
      <c r="D1663" s="17"/>
      <c r="E1663" s="17"/>
      <c r="F1663" s="17"/>
      <c r="G1663" s="17"/>
      <c r="H1663" s="17"/>
      <c r="I1663" s="16">
        <f>IF(B1663&gt;A_Stammdaten!$B$12,0,SUM(C1663,D1663,F1663,G1663)-SUM(E1663,H1663))</f>
        <v>0</v>
      </c>
      <c r="J1663" s="51">
        <f>HLOOKUP(A_Stammdaten!$B$12,$L$4:$R$2504,ROW(B1663)-3,FALSE)+IF(OR(B1663=0,A_Stammdaten!$B$12&lt;B1663),0,I1663*1/20)</f>
        <v>0</v>
      </c>
      <c r="K1663" s="51">
        <f>HLOOKUP(A_Stammdaten!$B$12,$L$4:$R$2504,ROW(B1663)-3,FALSE)</f>
        <v>0</v>
      </c>
      <c r="L1663" s="51">
        <f t="shared" si="73"/>
        <v>0</v>
      </c>
      <c r="M1663" s="51">
        <f t="shared" si="75"/>
        <v>0</v>
      </c>
      <c r="N1663" s="51">
        <f t="shared" si="75"/>
        <v>0</v>
      </c>
      <c r="O1663" s="51">
        <f t="shared" si="75"/>
        <v>0</v>
      </c>
      <c r="P1663" s="51">
        <f t="shared" si="75"/>
        <v>0</v>
      </c>
      <c r="Q1663" s="51">
        <f t="shared" si="75"/>
        <v>0</v>
      </c>
      <c r="R1663" s="51">
        <f t="shared" si="75"/>
        <v>0</v>
      </c>
    </row>
    <row r="1664" spans="1:18" x14ac:dyDescent="0.25">
      <c r="A1664" s="17"/>
      <c r="B1664" s="52"/>
      <c r="C1664" s="17"/>
      <c r="D1664" s="17"/>
      <c r="E1664" s="17"/>
      <c r="F1664" s="17"/>
      <c r="G1664" s="17"/>
      <c r="H1664" s="17"/>
      <c r="I1664" s="16">
        <f>IF(B1664&gt;A_Stammdaten!$B$12,0,SUM(C1664,D1664,F1664,G1664)-SUM(E1664,H1664))</f>
        <v>0</v>
      </c>
      <c r="J1664" s="51">
        <f>HLOOKUP(A_Stammdaten!$B$12,$L$4:$R$2504,ROW(B1664)-3,FALSE)+IF(OR(B1664=0,A_Stammdaten!$B$12&lt;B1664),0,I1664*1/20)</f>
        <v>0</v>
      </c>
      <c r="K1664" s="51">
        <f>HLOOKUP(A_Stammdaten!$B$12,$L$4:$R$2504,ROW(B1664)-3,FALSE)</f>
        <v>0</v>
      </c>
      <c r="L1664" s="51">
        <f t="shared" ref="L1664:L1727" si="76">IF(OR($I1664=0,L$4&lt;$B1664,$B1664=0,20-(L$4-$B1664)=0),0,$I1664*(19-(L$4-$B1664))/20)</f>
        <v>0</v>
      </c>
      <c r="M1664" s="51">
        <f t="shared" si="75"/>
        <v>0</v>
      </c>
      <c r="N1664" s="51">
        <f t="shared" si="75"/>
        <v>0</v>
      </c>
      <c r="O1664" s="51">
        <f t="shared" si="75"/>
        <v>0</v>
      </c>
      <c r="P1664" s="51">
        <f t="shared" si="75"/>
        <v>0</v>
      </c>
      <c r="Q1664" s="51">
        <f t="shared" si="75"/>
        <v>0</v>
      </c>
      <c r="R1664" s="51">
        <f t="shared" si="75"/>
        <v>0</v>
      </c>
    </row>
    <row r="1665" spans="1:18" x14ac:dyDescent="0.25">
      <c r="A1665" s="17"/>
      <c r="B1665" s="52"/>
      <c r="C1665" s="17"/>
      <c r="D1665" s="17"/>
      <c r="E1665" s="17"/>
      <c r="F1665" s="17"/>
      <c r="G1665" s="17"/>
      <c r="H1665" s="17"/>
      <c r="I1665" s="16">
        <f>IF(B1665&gt;A_Stammdaten!$B$12,0,SUM(C1665,D1665,F1665,G1665)-SUM(E1665,H1665))</f>
        <v>0</v>
      </c>
      <c r="J1665" s="51">
        <f>HLOOKUP(A_Stammdaten!$B$12,$L$4:$R$2504,ROW(B1665)-3,FALSE)+IF(OR(B1665=0,A_Stammdaten!$B$12&lt;B1665),0,I1665*1/20)</f>
        <v>0</v>
      </c>
      <c r="K1665" s="51">
        <f>HLOOKUP(A_Stammdaten!$B$12,$L$4:$R$2504,ROW(B1665)-3,FALSE)</f>
        <v>0</v>
      </c>
      <c r="L1665" s="51">
        <f t="shared" si="76"/>
        <v>0</v>
      </c>
      <c r="M1665" s="51">
        <f t="shared" si="75"/>
        <v>0</v>
      </c>
      <c r="N1665" s="51">
        <f t="shared" si="75"/>
        <v>0</v>
      </c>
      <c r="O1665" s="51">
        <f t="shared" si="75"/>
        <v>0</v>
      </c>
      <c r="P1665" s="51">
        <f t="shared" si="75"/>
        <v>0</v>
      </c>
      <c r="Q1665" s="51">
        <f t="shared" si="75"/>
        <v>0</v>
      </c>
      <c r="R1665" s="51">
        <f t="shared" si="75"/>
        <v>0</v>
      </c>
    </row>
    <row r="1666" spans="1:18" x14ac:dyDescent="0.25">
      <c r="A1666" s="17"/>
      <c r="B1666" s="52"/>
      <c r="C1666" s="17"/>
      <c r="D1666" s="17"/>
      <c r="E1666" s="17"/>
      <c r="F1666" s="17"/>
      <c r="G1666" s="17"/>
      <c r="H1666" s="17"/>
      <c r="I1666" s="16">
        <f>IF(B1666&gt;A_Stammdaten!$B$12,0,SUM(C1666,D1666,F1666,G1666)-SUM(E1666,H1666))</f>
        <v>0</v>
      </c>
      <c r="J1666" s="51">
        <f>HLOOKUP(A_Stammdaten!$B$12,$L$4:$R$2504,ROW(B1666)-3,FALSE)+IF(OR(B1666=0,A_Stammdaten!$B$12&lt;B1666),0,I1666*1/20)</f>
        <v>0</v>
      </c>
      <c r="K1666" s="51">
        <f>HLOOKUP(A_Stammdaten!$B$12,$L$4:$R$2504,ROW(B1666)-3,FALSE)</f>
        <v>0</v>
      </c>
      <c r="L1666" s="51">
        <f t="shared" si="76"/>
        <v>0</v>
      </c>
      <c r="M1666" s="51">
        <f t="shared" si="75"/>
        <v>0</v>
      </c>
      <c r="N1666" s="51">
        <f t="shared" si="75"/>
        <v>0</v>
      </c>
      <c r="O1666" s="51">
        <f t="shared" si="75"/>
        <v>0</v>
      </c>
      <c r="P1666" s="51">
        <f t="shared" si="75"/>
        <v>0</v>
      </c>
      <c r="Q1666" s="51">
        <f t="shared" si="75"/>
        <v>0</v>
      </c>
      <c r="R1666" s="51">
        <f t="shared" si="75"/>
        <v>0</v>
      </c>
    </row>
    <row r="1667" spans="1:18" x14ac:dyDescent="0.25">
      <c r="A1667" s="17"/>
      <c r="B1667" s="52"/>
      <c r="C1667" s="17"/>
      <c r="D1667" s="17"/>
      <c r="E1667" s="17"/>
      <c r="F1667" s="17"/>
      <c r="G1667" s="17"/>
      <c r="H1667" s="17"/>
      <c r="I1667" s="16">
        <f>IF(B1667&gt;A_Stammdaten!$B$12,0,SUM(C1667,D1667,F1667,G1667)-SUM(E1667,H1667))</f>
        <v>0</v>
      </c>
      <c r="J1667" s="51">
        <f>HLOOKUP(A_Stammdaten!$B$12,$L$4:$R$2504,ROW(B1667)-3,FALSE)+IF(OR(B1667=0,A_Stammdaten!$B$12&lt;B1667),0,I1667*1/20)</f>
        <v>0</v>
      </c>
      <c r="K1667" s="51">
        <f>HLOOKUP(A_Stammdaten!$B$12,$L$4:$R$2504,ROW(B1667)-3,FALSE)</f>
        <v>0</v>
      </c>
      <c r="L1667" s="51">
        <f t="shared" si="76"/>
        <v>0</v>
      </c>
      <c r="M1667" s="51">
        <f t="shared" si="75"/>
        <v>0</v>
      </c>
      <c r="N1667" s="51">
        <f t="shared" si="75"/>
        <v>0</v>
      </c>
      <c r="O1667" s="51">
        <f t="shared" si="75"/>
        <v>0</v>
      </c>
      <c r="P1667" s="51">
        <f t="shared" si="75"/>
        <v>0</v>
      </c>
      <c r="Q1667" s="51">
        <f t="shared" si="75"/>
        <v>0</v>
      </c>
      <c r="R1667" s="51">
        <f t="shared" si="75"/>
        <v>0</v>
      </c>
    </row>
    <row r="1668" spans="1:18" x14ac:dyDescent="0.25">
      <c r="A1668" s="17"/>
      <c r="B1668" s="52"/>
      <c r="C1668" s="17"/>
      <c r="D1668" s="17"/>
      <c r="E1668" s="17"/>
      <c r="F1668" s="17"/>
      <c r="G1668" s="17"/>
      <c r="H1668" s="17"/>
      <c r="I1668" s="16">
        <f>IF(B1668&gt;A_Stammdaten!$B$12,0,SUM(C1668,D1668,F1668,G1668)-SUM(E1668,H1668))</f>
        <v>0</v>
      </c>
      <c r="J1668" s="51">
        <f>HLOOKUP(A_Stammdaten!$B$12,$L$4:$R$2504,ROW(B1668)-3,FALSE)+IF(OR(B1668=0,A_Stammdaten!$B$12&lt;B1668),0,I1668*1/20)</f>
        <v>0</v>
      </c>
      <c r="K1668" s="51">
        <f>HLOOKUP(A_Stammdaten!$B$12,$L$4:$R$2504,ROW(B1668)-3,FALSE)</f>
        <v>0</v>
      </c>
      <c r="L1668" s="51">
        <f t="shared" si="76"/>
        <v>0</v>
      </c>
      <c r="M1668" s="51">
        <f t="shared" si="75"/>
        <v>0</v>
      </c>
      <c r="N1668" s="51">
        <f t="shared" si="75"/>
        <v>0</v>
      </c>
      <c r="O1668" s="51">
        <f t="shared" si="75"/>
        <v>0</v>
      </c>
      <c r="P1668" s="51">
        <f t="shared" si="75"/>
        <v>0</v>
      </c>
      <c r="Q1668" s="51">
        <f t="shared" si="75"/>
        <v>0</v>
      </c>
      <c r="R1668" s="51">
        <f t="shared" si="75"/>
        <v>0</v>
      </c>
    </row>
    <row r="1669" spans="1:18" x14ac:dyDescent="0.25">
      <c r="A1669" s="17"/>
      <c r="B1669" s="52"/>
      <c r="C1669" s="17"/>
      <c r="D1669" s="17"/>
      <c r="E1669" s="17"/>
      <c r="F1669" s="17"/>
      <c r="G1669" s="17"/>
      <c r="H1669" s="17"/>
      <c r="I1669" s="16">
        <f>IF(B1669&gt;A_Stammdaten!$B$12,0,SUM(C1669,D1669,F1669,G1669)-SUM(E1669,H1669))</f>
        <v>0</v>
      </c>
      <c r="J1669" s="51">
        <f>HLOOKUP(A_Stammdaten!$B$12,$L$4:$R$2504,ROW(B1669)-3,FALSE)+IF(OR(B1669=0,A_Stammdaten!$B$12&lt;B1669),0,I1669*1/20)</f>
        <v>0</v>
      </c>
      <c r="K1669" s="51">
        <f>HLOOKUP(A_Stammdaten!$B$12,$L$4:$R$2504,ROW(B1669)-3,FALSE)</f>
        <v>0</v>
      </c>
      <c r="L1669" s="51">
        <f t="shared" si="76"/>
        <v>0</v>
      </c>
      <c r="M1669" s="51">
        <f t="shared" si="75"/>
        <v>0</v>
      </c>
      <c r="N1669" s="51">
        <f t="shared" si="75"/>
        <v>0</v>
      </c>
      <c r="O1669" s="51">
        <f t="shared" si="75"/>
        <v>0</v>
      </c>
      <c r="P1669" s="51">
        <f t="shared" si="75"/>
        <v>0</v>
      </c>
      <c r="Q1669" s="51">
        <f t="shared" si="75"/>
        <v>0</v>
      </c>
      <c r="R1669" s="51">
        <f t="shared" si="75"/>
        <v>0</v>
      </c>
    </row>
    <row r="1670" spans="1:18" x14ac:dyDescent="0.25">
      <c r="A1670" s="17"/>
      <c r="B1670" s="52"/>
      <c r="C1670" s="17"/>
      <c r="D1670" s="17"/>
      <c r="E1670" s="17"/>
      <c r="F1670" s="17"/>
      <c r="G1670" s="17"/>
      <c r="H1670" s="17"/>
      <c r="I1670" s="16">
        <f>IF(B1670&gt;A_Stammdaten!$B$12,0,SUM(C1670,D1670,F1670,G1670)-SUM(E1670,H1670))</f>
        <v>0</v>
      </c>
      <c r="J1670" s="51">
        <f>HLOOKUP(A_Stammdaten!$B$12,$L$4:$R$2504,ROW(B1670)-3,FALSE)+IF(OR(B1670=0,A_Stammdaten!$B$12&lt;B1670),0,I1670*1/20)</f>
        <v>0</v>
      </c>
      <c r="K1670" s="51">
        <f>HLOOKUP(A_Stammdaten!$B$12,$L$4:$R$2504,ROW(B1670)-3,FALSE)</f>
        <v>0</v>
      </c>
      <c r="L1670" s="51">
        <f t="shared" si="76"/>
        <v>0</v>
      </c>
      <c r="M1670" s="51">
        <f t="shared" si="75"/>
        <v>0</v>
      </c>
      <c r="N1670" s="51">
        <f t="shared" si="75"/>
        <v>0</v>
      </c>
      <c r="O1670" s="51">
        <f t="shared" si="75"/>
        <v>0</v>
      </c>
      <c r="P1670" s="51">
        <f t="shared" si="75"/>
        <v>0</v>
      </c>
      <c r="Q1670" s="51">
        <f t="shared" si="75"/>
        <v>0</v>
      </c>
      <c r="R1670" s="51">
        <f t="shared" si="75"/>
        <v>0</v>
      </c>
    </row>
    <row r="1671" spans="1:18" x14ac:dyDescent="0.25">
      <c r="A1671" s="17"/>
      <c r="B1671" s="52"/>
      <c r="C1671" s="17"/>
      <c r="D1671" s="17"/>
      <c r="E1671" s="17"/>
      <c r="F1671" s="17"/>
      <c r="G1671" s="17"/>
      <c r="H1671" s="17"/>
      <c r="I1671" s="16">
        <f>IF(B1671&gt;A_Stammdaten!$B$12,0,SUM(C1671,D1671,F1671,G1671)-SUM(E1671,H1671))</f>
        <v>0</v>
      </c>
      <c r="J1671" s="51">
        <f>HLOOKUP(A_Stammdaten!$B$12,$L$4:$R$2504,ROW(B1671)-3,FALSE)+IF(OR(B1671=0,A_Stammdaten!$B$12&lt;B1671),0,I1671*1/20)</f>
        <v>0</v>
      </c>
      <c r="K1671" s="51">
        <f>HLOOKUP(A_Stammdaten!$B$12,$L$4:$R$2504,ROW(B1671)-3,FALSE)</f>
        <v>0</v>
      </c>
      <c r="L1671" s="51">
        <f t="shared" si="76"/>
        <v>0</v>
      </c>
      <c r="M1671" s="51">
        <f t="shared" si="75"/>
        <v>0</v>
      </c>
      <c r="N1671" s="51">
        <f t="shared" si="75"/>
        <v>0</v>
      </c>
      <c r="O1671" s="51">
        <f t="shared" si="75"/>
        <v>0</v>
      </c>
      <c r="P1671" s="51">
        <f t="shared" si="75"/>
        <v>0</v>
      </c>
      <c r="Q1671" s="51">
        <f t="shared" si="75"/>
        <v>0</v>
      </c>
      <c r="R1671" s="51">
        <f t="shared" si="75"/>
        <v>0</v>
      </c>
    </row>
    <row r="1672" spans="1:18" x14ac:dyDescent="0.25">
      <c r="A1672" s="17"/>
      <c r="B1672" s="52"/>
      <c r="C1672" s="17"/>
      <c r="D1672" s="17"/>
      <c r="E1672" s="17"/>
      <c r="F1672" s="17"/>
      <c r="G1672" s="17"/>
      <c r="H1672" s="17"/>
      <c r="I1672" s="16">
        <f>IF(B1672&gt;A_Stammdaten!$B$12,0,SUM(C1672,D1672,F1672,G1672)-SUM(E1672,H1672))</f>
        <v>0</v>
      </c>
      <c r="J1672" s="51">
        <f>HLOOKUP(A_Stammdaten!$B$12,$L$4:$R$2504,ROW(B1672)-3,FALSE)+IF(OR(B1672=0,A_Stammdaten!$B$12&lt;B1672),0,I1672*1/20)</f>
        <v>0</v>
      </c>
      <c r="K1672" s="51">
        <f>HLOOKUP(A_Stammdaten!$B$12,$L$4:$R$2504,ROW(B1672)-3,FALSE)</f>
        <v>0</v>
      </c>
      <c r="L1672" s="51">
        <f t="shared" si="76"/>
        <v>0</v>
      </c>
      <c r="M1672" s="51">
        <f t="shared" si="75"/>
        <v>0</v>
      </c>
      <c r="N1672" s="51">
        <f t="shared" si="75"/>
        <v>0</v>
      </c>
      <c r="O1672" s="51">
        <f t="shared" si="75"/>
        <v>0</v>
      </c>
      <c r="P1672" s="51">
        <f t="shared" si="75"/>
        <v>0</v>
      </c>
      <c r="Q1672" s="51">
        <f t="shared" si="75"/>
        <v>0</v>
      </c>
      <c r="R1672" s="51">
        <f t="shared" si="75"/>
        <v>0</v>
      </c>
    </row>
    <row r="1673" spans="1:18" x14ac:dyDescent="0.25">
      <c r="A1673" s="17"/>
      <c r="B1673" s="52"/>
      <c r="C1673" s="17"/>
      <c r="D1673" s="17"/>
      <c r="E1673" s="17"/>
      <c r="F1673" s="17"/>
      <c r="G1673" s="17"/>
      <c r="H1673" s="17"/>
      <c r="I1673" s="16">
        <f>IF(B1673&gt;A_Stammdaten!$B$12,0,SUM(C1673,D1673,F1673,G1673)-SUM(E1673,H1673))</f>
        <v>0</v>
      </c>
      <c r="J1673" s="51">
        <f>HLOOKUP(A_Stammdaten!$B$12,$L$4:$R$2504,ROW(B1673)-3,FALSE)+IF(OR(B1673=0,A_Stammdaten!$B$12&lt;B1673),0,I1673*1/20)</f>
        <v>0</v>
      </c>
      <c r="K1673" s="51">
        <f>HLOOKUP(A_Stammdaten!$B$12,$L$4:$R$2504,ROW(B1673)-3,FALSE)</f>
        <v>0</v>
      </c>
      <c r="L1673" s="51">
        <f t="shared" si="76"/>
        <v>0</v>
      </c>
      <c r="M1673" s="51">
        <f t="shared" si="75"/>
        <v>0</v>
      </c>
      <c r="N1673" s="51">
        <f t="shared" si="75"/>
        <v>0</v>
      </c>
      <c r="O1673" s="51">
        <f t="shared" si="75"/>
        <v>0</v>
      </c>
      <c r="P1673" s="51">
        <f t="shared" si="75"/>
        <v>0</v>
      </c>
      <c r="Q1673" s="51">
        <f t="shared" si="75"/>
        <v>0</v>
      </c>
      <c r="R1673" s="51">
        <f t="shared" si="75"/>
        <v>0</v>
      </c>
    </row>
    <row r="1674" spans="1:18" x14ac:dyDescent="0.25">
      <c r="A1674" s="17"/>
      <c r="B1674" s="52"/>
      <c r="C1674" s="17"/>
      <c r="D1674" s="17"/>
      <c r="E1674" s="17"/>
      <c r="F1674" s="17"/>
      <c r="G1674" s="17"/>
      <c r="H1674" s="17"/>
      <c r="I1674" s="16">
        <f>IF(B1674&gt;A_Stammdaten!$B$12,0,SUM(C1674,D1674,F1674,G1674)-SUM(E1674,H1674))</f>
        <v>0</v>
      </c>
      <c r="J1674" s="51">
        <f>HLOOKUP(A_Stammdaten!$B$12,$L$4:$R$2504,ROW(B1674)-3,FALSE)+IF(OR(B1674=0,A_Stammdaten!$B$12&lt;B1674),0,I1674*1/20)</f>
        <v>0</v>
      </c>
      <c r="K1674" s="51">
        <f>HLOOKUP(A_Stammdaten!$B$12,$L$4:$R$2504,ROW(B1674)-3,FALSE)</f>
        <v>0</v>
      </c>
      <c r="L1674" s="51">
        <f t="shared" si="76"/>
        <v>0</v>
      </c>
      <c r="M1674" s="51">
        <f t="shared" si="75"/>
        <v>0</v>
      </c>
      <c r="N1674" s="51">
        <f t="shared" si="75"/>
        <v>0</v>
      </c>
      <c r="O1674" s="51">
        <f t="shared" si="75"/>
        <v>0</v>
      </c>
      <c r="P1674" s="51">
        <f t="shared" si="75"/>
        <v>0</v>
      </c>
      <c r="Q1674" s="51">
        <f t="shared" si="75"/>
        <v>0</v>
      </c>
      <c r="R1674" s="51">
        <f t="shared" si="75"/>
        <v>0</v>
      </c>
    </row>
    <row r="1675" spans="1:18" x14ac:dyDescent="0.25">
      <c r="A1675" s="17"/>
      <c r="B1675" s="52"/>
      <c r="C1675" s="17"/>
      <c r="D1675" s="17"/>
      <c r="E1675" s="17"/>
      <c r="F1675" s="17"/>
      <c r="G1675" s="17"/>
      <c r="H1675" s="17"/>
      <c r="I1675" s="16">
        <f>IF(B1675&gt;A_Stammdaten!$B$12,0,SUM(C1675,D1675,F1675,G1675)-SUM(E1675,H1675))</f>
        <v>0</v>
      </c>
      <c r="J1675" s="51">
        <f>HLOOKUP(A_Stammdaten!$B$12,$L$4:$R$2504,ROW(B1675)-3,FALSE)+IF(OR(B1675=0,A_Stammdaten!$B$12&lt;B1675),0,I1675*1/20)</f>
        <v>0</v>
      </c>
      <c r="K1675" s="51">
        <f>HLOOKUP(A_Stammdaten!$B$12,$L$4:$R$2504,ROW(B1675)-3,FALSE)</f>
        <v>0</v>
      </c>
      <c r="L1675" s="51">
        <f t="shared" si="76"/>
        <v>0</v>
      </c>
      <c r="M1675" s="51">
        <f t="shared" si="75"/>
        <v>0</v>
      </c>
      <c r="N1675" s="51">
        <f t="shared" si="75"/>
        <v>0</v>
      </c>
      <c r="O1675" s="51">
        <f t="shared" si="75"/>
        <v>0</v>
      </c>
      <c r="P1675" s="51">
        <f t="shared" si="75"/>
        <v>0</v>
      </c>
      <c r="Q1675" s="51">
        <f t="shared" si="75"/>
        <v>0</v>
      </c>
      <c r="R1675" s="51">
        <f t="shared" si="75"/>
        <v>0</v>
      </c>
    </row>
    <row r="1676" spans="1:18" x14ac:dyDescent="0.25">
      <c r="A1676" s="17"/>
      <c r="B1676" s="52"/>
      <c r="C1676" s="17"/>
      <c r="D1676" s="17"/>
      <c r="E1676" s="17"/>
      <c r="F1676" s="17"/>
      <c r="G1676" s="17"/>
      <c r="H1676" s="17"/>
      <c r="I1676" s="16">
        <f>IF(B1676&gt;A_Stammdaten!$B$12,0,SUM(C1676,D1676,F1676,G1676)-SUM(E1676,H1676))</f>
        <v>0</v>
      </c>
      <c r="J1676" s="51">
        <f>HLOOKUP(A_Stammdaten!$B$12,$L$4:$R$2504,ROW(B1676)-3,FALSE)+IF(OR(B1676=0,A_Stammdaten!$B$12&lt;B1676),0,I1676*1/20)</f>
        <v>0</v>
      </c>
      <c r="K1676" s="51">
        <f>HLOOKUP(A_Stammdaten!$B$12,$L$4:$R$2504,ROW(B1676)-3,FALSE)</f>
        <v>0</v>
      </c>
      <c r="L1676" s="51">
        <f t="shared" si="76"/>
        <v>0</v>
      </c>
      <c r="M1676" s="51">
        <f t="shared" si="75"/>
        <v>0</v>
      </c>
      <c r="N1676" s="51">
        <f t="shared" si="75"/>
        <v>0</v>
      </c>
      <c r="O1676" s="51">
        <f t="shared" si="75"/>
        <v>0</v>
      </c>
      <c r="P1676" s="51">
        <f t="shared" si="75"/>
        <v>0</v>
      </c>
      <c r="Q1676" s="51">
        <f t="shared" si="75"/>
        <v>0</v>
      </c>
      <c r="R1676" s="51">
        <f t="shared" si="75"/>
        <v>0</v>
      </c>
    </row>
    <row r="1677" spans="1:18" x14ac:dyDescent="0.25">
      <c r="A1677" s="17"/>
      <c r="B1677" s="52"/>
      <c r="C1677" s="17"/>
      <c r="D1677" s="17"/>
      <c r="E1677" s="17"/>
      <c r="F1677" s="17"/>
      <c r="G1677" s="17"/>
      <c r="H1677" s="17"/>
      <c r="I1677" s="16">
        <f>IF(B1677&gt;A_Stammdaten!$B$12,0,SUM(C1677,D1677,F1677,G1677)-SUM(E1677,H1677))</f>
        <v>0</v>
      </c>
      <c r="J1677" s="51">
        <f>HLOOKUP(A_Stammdaten!$B$12,$L$4:$R$2504,ROW(B1677)-3,FALSE)+IF(OR(B1677=0,A_Stammdaten!$B$12&lt;B1677),0,I1677*1/20)</f>
        <v>0</v>
      </c>
      <c r="K1677" s="51">
        <f>HLOOKUP(A_Stammdaten!$B$12,$L$4:$R$2504,ROW(B1677)-3,FALSE)</f>
        <v>0</v>
      </c>
      <c r="L1677" s="51">
        <f t="shared" si="76"/>
        <v>0</v>
      </c>
      <c r="M1677" s="51">
        <f t="shared" si="75"/>
        <v>0</v>
      </c>
      <c r="N1677" s="51">
        <f t="shared" si="75"/>
        <v>0</v>
      </c>
      <c r="O1677" s="51">
        <f t="shared" si="75"/>
        <v>0</v>
      </c>
      <c r="P1677" s="51">
        <f t="shared" si="75"/>
        <v>0</v>
      </c>
      <c r="Q1677" s="51">
        <f t="shared" si="75"/>
        <v>0</v>
      </c>
      <c r="R1677" s="51">
        <f t="shared" si="75"/>
        <v>0</v>
      </c>
    </row>
    <row r="1678" spans="1:18" x14ac:dyDescent="0.25">
      <c r="A1678" s="17"/>
      <c r="B1678" s="52"/>
      <c r="C1678" s="17"/>
      <c r="D1678" s="17"/>
      <c r="E1678" s="17"/>
      <c r="F1678" s="17"/>
      <c r="G1678" s="17"/>
      <c r="H1678" s="17"/>
      <c r="I1678" s="16">
        <f>IF(B1678&gt;A_Stammdaten!$B$12,0,SUM(C1678,D1678,F1678,G1678)-SUM(E1678,H1678))</f>
        <v>0</v>
      </c>
      <c r="J1678" s="51">
        <f>HLOOKUP(A_Stammdaten!$B$12,$L$4:$R$2504,ROW(B1678)-3,FALSE)+IF(OR(B1678=0,A_Stammdaten!$B$12&lt;B1678),0,I1678*1/20)</f>
        <v>0</v>
      </c>
      <c r="K1678" s="51">
        <f>HLOOKUP(A_Stammdaten!$B$12,$L$4:$R$2504,ROW(B1678)-3,FALSE)</f>
        <v>0</v>
      </c>
      <c r="L1678" s="51">
        <f t="shared" si="76"/>
        <v>0</v>
      </c>
      <c r="M1678" s="51">
        <f t="shared" si="75"/>
        <v>0</v>
      </c>
      <c r="N1678" s="51">
        <f t="shared" si="75"/>
        <v>0</v>
      </c>
      <c r="O1678" s="51">
        <f t="shared" si="75"/>
        <v>0</v>
      </c>
      <c r="P1678" s="51">
        <f t="shared" si="75"/>
        <v>0</v>
      </c>
      <c r="Q1678" s="51">
        <f t="shared" si="75"/>
        <v>0</v>
      </c>
      <c r="R1678" s="51">
        <f t="shared" si="75"/>
        <v>0</v>
      </c>
    </row>
    <row r="1679" spans="1:18" x14ac:dyDescent="0.25">
      <c r="A1679" s="17"/>
      <c r="B1679" s="52"/>
      <c r="C1679" s="17"/>
      <c r="D1679" s="17"/>
      <c r="E1679" s="17"/>
      <c r="F1679" s="17"/>
      <c r="G1679" s="17"/>
      <c r="H1679" s="17"/>
      <c r="I1679" s="16">
        <f>IF(B1679&gt;A_Stammdaten!$B$12,0,SUM(C1679,D1679,F1679,G1679)-SUM(E1679,H1679))</f>
        <v>0</v>
      </c>
      <c r="J1679" s="51">
        <f>HLOOKUP(A_Stammdaten!$B$12,$L$4:$R$2504,ROW(B1679)-3,FALSE)+IF(OR(B1679=0,A_Stammdaten!$B$12&lt;B1679),0,I1679*1/20)</f>
        <v>0</v>
      </c>
      <c r="K1679" s="51">
        <f>HLOOKUP(A_Stammdaten!$B$12,$L$4:$R$2504,ROW(B1679)-3,FALSE)</f>
        <v>0</v>
      </c>
      <c r="L1679" s="51">
        <f t="shared" si="76"/>
        <v>0</v>
      </c>
      <c r="M1679" s="51">
        <f t="shared" si="75"/>
        <v>0</v>
      </c>
      <c r="N1679" s="51">
        <f t="shared" si="75"/>
        <v>0</v>
      </c>
      <c r="O1679" s="51">
        <f t="shared" si="75"/>
        <v>0</v>
      </c>
      <c r="P1679" s="51">
        <f t="shared" si="75"/>
        <v>0</v>
      </c>
      <c r="Q1679" s="51">
        <f t="shared" si="75"/>
        <v>0</v>
      </c>
      <c r="R1679" s="51">
        <f t="shared" si="75"/>
        <v>0</v>
      </c>
    </row>
    <row r="1680" spans="1:18" x14ac:dyDescent="0.25">
      <c r="A1680" s="17"/>
      <c r="B1680" s="52"/>
      <c r="C1680" s="17"/>
      <c r="D1680" s="17"/>
      <c r="E1680" s="17"/>
      <c r="F1680" s="17"/>
      <c r="G1680" s="17"/>
      <c r="H1680" s="17"/>
      <c r="I1680" s="16">
        <f>IF(B1680&gt;A_Stammdaten!$B$12,0,SUM(C1680,D1680,F1680,G1680)-SUM(E1680,H1680))</f>
        <v>0</v>
      </c>
      <c r="J1680" s="51">
        <f>HLOOKUP(A_Stammdaten!$B$12,$L$4:$R$2504,ROW(B1680)-3,FALSE)+IF(OR(B1680=0,A_Stammdaten!$B$12&lt;B1680),0,I1680*1/20)</f>
        <v>0</v>
      </c>
      <c r="K1680" s="51">
        <f>HLOOKUP(A_Stammdaten!$B$12,$L$4:$R$2504,ROW(B1680)-3,FALSE)</f>
        <v>0</v>
      </c>
      <c r="L1680" s="51">
        <f t="shared" si="76"/>
        <v>0</v>
      </c>
      <c r="M1680" s="51">
        <f t="shared" si="75"/>
        <v>0</v>
      </c>
      <c r="N1680" s="51">
        <f t="shared" si="75"/>
        <v>0</v>
      </c>
      <c r="O1680" s="51">
        <f t="shared" si="75"/>
        <v>0</v>
      </c>
      <c r="P1680" s="51">
        <f t="shared" si="75"/>
        <v>0</v>
      </c>
      <c r="Q1680" s="51">
        <f t="shared" si="75"/>
        <v>0</v>
      </c>
      <c r="R1680" s="51">
        <f t="shared" si="75"/>
        <v>0</v>
      </c>
    </row>
    <row r="1681" spans="1:18" x14ac:dyDescent="0.25">
      <c r="A1681" s="17"/>
      <c r="B1681" s="52"/>
      <c r="C1681" s="17"/>
      <c r="D1681" s="17"/>
      <c r="E1681" s="17"/>
      <c r="F1681" s="17"/>
      <c r="G1681" s="17"/>
      <c r="H1681" s="17"/>
      <c r="I1681" s="16">
        <f>IF(B1681&gt;A_Stammdaten!$B$12,0,SUM(C1681,D1681,F1681,G1681)-SUM(E1681,H1681))</f>
        <v>0</v>
      </c>
      <c r="J1681" s="51">
        <f>HLOOKUP(A_Stammdaten!$B$12,$L$4:$R$2504,ROW(B1681)-3,FALSE)+IF(OR(B1681=0,A_Stammdaten!$B$12&lt;B1681),0,I1681*1/20)</f>
        <v>0</v>
      </c>
      <c r="K1681" s="51">
        <f>HLOOKUP(A_Stammdaten!$B$12,$L$4:$R$2504,ROW(B1681)-3,FALSE)</f>
        <v>0</v>
      </c>
      <c r="L1681" s="51">
        <f t="shared" si="76"/>
        <v>0</v>
      </c>
      <c r="M1681" s="51">
        <f t="shared" si="75"/>
        <v>0</v>
      </c>
      <c r="N1681" s="51">
        <f t="shared" si="75"/>
        <v>0</v>
      </c>
      <c r="O1681" s="51">
        <f t="shared" si="75"/>
        <v>0</v>
      </c>
      <c r="P1681" s="51">
        <f t="shared" si="75"/>
        <v>0</v>
      </c>
      <c r="Q1681" s="51">
        <f t="shared" si="75"/>
        <v>0</v>
      </c>
      <c r="R1681" s="51">
        <f t="shared" si="75"/>
        <v>0</v>
      </c>
    </row>
    <row r="1682" spans="1:18" x14ac:dyDescent="0.25">
      <c r="A1682" s="17"/>
      <c r="B1682" s="52"/>
      <c r="C1682" s="17"/>
      <c r="D1682" s="17"/>
      <c r="E1682" s="17"/>
      <c r="F1682" s="17"/>
      <c r="G1682" s="17"/>
      <c r="H1682" s="17"/>
      <c r="I1682" s="16">
        <f>IF(B1682&gt;A_Stammdaten!$B$12,0,SUM(C1682,D1682,F1682,G1682)-SUM(E1682,H1682))</f>
        <v>0</v>
      </c>
      <c r="J1682" s="51">
        <f>HLOOKUP(A_Stammdaten!$B$12,$L$4:$R$2504,ROW(B1682)-3,FALSE)+IF(OR(B1682=0,A_Stammdaten!$B$12&lt;B1682),0,I1682*1/20)</f>
        <v>0</v>
      </c>
      <c r="K1682" s="51">
        <f>HLOOKUP(A_Stammdaten!$B$12,$L$4:$R$2504,ROW(B1682)-3,FALSE)</f>
        <v>0</v>
      </c>
      <c r="L1682" s="51">
        <f t="shared" si="76"/>
        <v>0</v>
      </c>
      <c r="M1682" s="51">
        <f t="shared" si="75"/>
        <v>0</v>
      </c>
      <c r="N1682" s="51">
        <f t="shared" si="75"/>
        <v>0</v>
      </c>
      <c r="O1682" s="51">
        <f t="shared" si="75"/>
        <v>0</v>
      </c>
      <c r="P1682" s="51">
        <f t="shared" si="75"/>
        <v>0</v>
      </c>
      <c r="Q1682" s="51">
        <f t="shared" si="75"/>
        <v>0</v>
      </c>
      <c r="R1682" s="51">
        <f t="shared" si="75"/>
        <v>0</v>
      </c>
    </row>
    <row r="1683" spans="1:18" x14ac:dyDescent="0.25">
      <c r="A1683" s="17"/>
      <c r="B1683" s="52"/>
      <c r="C1683" s="17"/>
      <c r="D1683" s="17"/>
      <c r="E1683" s="17"/>
      <c r="F1683" s="17"/>
      <c r="G1683" s="17"/>
      <c r="H1683" s="17"/>
      <c r="I1683" s="16">
        <f>IF(B1683&gt;A_Stammdaten!$B$12,0,SUM(C1683,D1683,F1683,G1683)-SUM(E1683,H1683))</f>
        <v>0</v>
      </c>
      <c r="J1683" s="51">
        <f>HLOOKUP(A_Stammdaten!$B$12,$L$4:$R$2504,ROW(B1683)-3,FALSE)+IF(OR(B1683=0,A_Stammdaten!$B$12&lt;B1683),0,I1683*1/20)</f>
        <v>0</v>
      </c>
      <c r="K1683" s="51">
        <f>HLOOKUP(A_Stammdaten!$B$12,$L$4:$R$2504,ROW(B1683)-3,FALSE)</f>
        <v>0</v>
      </c>
      <c r="L1683" s="51">
        <f t="shared" si="76"/>
        <v>0</v>
      </c>
      <c r="M1683" s="51">
        <f t="shared" si="75"/>
        <v>0</v>
      </c>
      <c r="N1683" s="51">
        <f t="shared" si="75"/>
        <v>0</v>
      </c>
      <c r="O1683" s="51">
        <f t="shared" si="75"/>
        <v>0</v>
      </c>
      <c r="P1683" s="51">
        <f t="shared" si="75"/>
        <v>0</v>
      </c>
      <c r="Q1683" s="51">
        <f t="shared" si="75"/>
        <v>0</v>
      </c>
      <c r="R1683" s="51">
        <f t="shared" si="75"/>
        <v>0</v>
      </c>
    </row>
    <row r="1684" spans="1:18" x14ac:dyDescent="0.25">
      <c r="A1684" s="17"/>
      <c r="B1684" s="52"/>
      <c r="C1684" s="17"/>
      <c r="D1684" s="17"/>
      <c r="E1684" s="17"/>
      <c r="F1684" s="17"/>
      <c r="G1684" s="17"/>
      <c r="H1684" s="17"/>
      <c r="I1684" s="16">
        <f>IF(B1684&gt;A_Stammdaten!$B$12,0,SUM(C1684,D1684,F1684,G1684)-SUM(E1684,H1684))</f>
        <v>0</v>
      </c>
      <c r="J1684" s="51">
        <f>HLOOKUP(A_Stammdaten!$B$12,$L$4:$R$2504,ROW(B1684)-3,FALSE)+IF(OR(B1684=0,A_Stammdaten!$B$12&lt;B1684),0,I1684*1/20)</f>
        <v>0</v>
      </c>
      <c r="K1684" s="51">
        <f>HLOOKUP(A_Stammdaten!$B$12,$L$4:$R$2504,ROW(B1684)-3,FALSE)</f>
        <v>0</v>
      </c>
      <c r="L1684" s="51">
        <f t="shared" si="76"/>
        <v>0</v>
      </c>
      <c r="M1684" s="51">
        <f t="shared" si="75"/>
        <v>0</v>
      </c>
      <c r="N1684" s="51">
        <f t="shared" si="75"/>
        <v>0</v>
      </c>
      <c r="O1684" s="51">
        <f t="shared" si="75"/>
        <v>0</v>
      </c>
      <c r="P1684" s="51">
        <f t="shared" si="75"/>
        <v>0</v>
      </c>
      <c r="Q1684" s="51">
        <f t="shared" si="75"/>
        <v>0</v>
      </c>
      <c r="R1684" s="51">
        <f t="shared" si="75"/>
        <v>0</v>
      </c>
    </row>
    <row r="1685" spans="1:18" x14ac:dyDescent="0.25">
      <c r="A1685" s="17"/>
      <c r="B1685" s="52"/>
      <c r="C1685" s="17"/>
      <c r="D1685" s="17"/>
      <c r="E1685" s="17"/>
      <c r="F1685" s="17"/>
      <c r="G1685" s="17"/>
      <c r="H1685" s="17"/>
      <c r="I1685" s="16">
        <f>IF(B1685&gt;A_Stammdaten!$B$12,0,SUM(C1685,D1685,F1685,G1685)-SUM(E1685,H1685))</f>
        <v>0</v>
      </c>
      <c r="J1685" s="51">
        <f>HLOOKUP(A_Stammdaten!$B$12,$L$4:$R$2504,ROW(B1685)-3,FALSE)+IF(OR(B1685=0,A_Stammdaten!$B$12&lt;B1685),0,I1685*1/20)</f>
        <v>0</v>
      </c>
      <c r="K1685" s="51">
        <f>HLOOKUP(A_Stammdaten!$B$12,$L$4:$R$2504,ROW(B1685)-3,FALSE)</f>
        <v>0</v>
      </c>
      <c r="L1685" s="51">
        <f t="shared" si="76"/>
        <v>0</v>
      </c>
      <c r="M1685" s="51">
        <f t="shared" si="75"/>
        <v>0</v>
      </c>
      <c r="N1685" s="51">
        <f t="shared" si="75"/>
        <v>0</v>
      </c>
      <c r="O1685" s="51">
        <f t="shared" si="75"/>
        <v>0</v>
      </c>
      <c r="P1685" s="51">
        <f t="shared" si="75"/>
        <v>0</v>
      </c>
      <c r="Q1685" s="51">
        <f t="shared" si="75"/>
        <v>0</v>
      </c>
      <c r="R1685" s="51">
        <f t="shared" si="75"/>
        <v>0</v>
      </c>
    </row>
    <row r="1686" spans="1:18" x14ac:dyDescent="0.25">
      <c r="A1686" s="17"/>
      <c r="B1686" s="52"/>
      <c r="C1686" s="17"/>
      <c r="D1686" s="17"/>
      <c r="E1686" s="17"/>
      <c r="F1686" s="17"/>
      <c r="G1686" s="17"/>
      <c r="H1686" s="17"/>
      <c r="I1686" s="16">
        <f>IF(B1686&gt;A_Stammdaten!$B$12,0,SUM(C1686,D1686,F1686,G1686)-SUM(E1686,H1686))</f>
        <v>0</v>
      </c>
      <c r="J1686" s="51">
        <f>HLOOKUP(A_Stammdaten!$B$12,$L$4:$R$2504,ROW(B1686)-3,FALSE)+IF(OR(B1686=0,A_Stammdaten!$B$12&lt;B1686),0,I1686*1/20)</f>
        <v>0</v>
      </c>
      <c r="K1686" s="51">
        <f>HLOOKUP(A_Stammdaten!$B$12,$L$4:$R$2504,ROW(B1686)-3,FALSE)</f>
        <v>0</v>
      </c>
      <c r="L1686" s="51">
        <f t="shared" si="76"/>
        <v>0</v>
      </c>
      <c r="M1686" s="51">
        <f t="shared" si="75"/>
        <v>0</v>
      </c>
      <c r="N1686" s="51">
        <f t="shared" si="75"/>
        <v>0</v>
      </c>
      <c r="O1686" s="51">
        <f t="shared" si="75"/>
        <v>0</v>
      </c>
      <c r="P1686" s="51">
        <f t="shared" si="75"/>
        <v>0</v>
      </c>
      <c r="Q1686" s="51">
        <f t="shared" si="75"/>
        <v>0</v>
      </c>
      <c r="R1686" s="51">
        <f t="shared" si="75"/>
        <v>0</v>
      </c>
    </row>
    <row r="1687" spans="1:18" x14ac:dyDescent="0.25">
      <c r="A1687" s="17"/>
      <c r="B1687" s="52"/>
      <c r="C1687" s="17"/>
      <c r="D1687" s="17"/>
      <c r="E1687" s="17"/>
      <c r="F1687" s="17"/>
      <c r="G1687" s="17"/>
      <c r="H1687" s="17"/>
      <c r="I1687" s="16">
        <f>IF(B1687&gt;A_Stammdaten!$B$12,0,SUM(C1687,D1687,F1687,G1687)-SUM(E1687,H1687))</f>
        <v>0</v>
      </c>
      <c r="J1687" s="51">
        <f>HLOOKUP(A_Stammdaten!$B$12,$L$4:$R$2504,ROW(B1687)-3,FALSE)+IF(OR(B1687=0,A_Stammdaten!$B$12&lt;B1687),0,I1687*1/20)</f>
        <v>0</v>
      </c>
      <c r="K1687" s="51">
        <f>HLOOKUP(A_Stammdaten!$B$12,$L$4:$R$2504,ROW(B1687)-3,FALSE)</f>
        <v>0</v>
      </c>
      <c r="L1687" s="51">
        <f t="shared" si="76"/>
        <v>0</v>
      </c>
      <c r="M1687" s="51">
        <f t="shared" si="75"/>
        <v>0</v>
      </c>
      <c r="N1687" s="51">
        <f t="shared" si="75"/>
        <v>0</v>
      </c>
      <c r="O1687" s="51">
        <f t="shared" si="75"/>
        <v>0</v>
      </c>
      <c r="P1687" s="51">
        <f t="shared" si="75"/>
        <v>0</v>
      </c>
      <c r="Q1687" s="51">
        <f t="shared" si="75"/>
        <v>0</v>
      </c>
      <c r="R1687" s="51">
        <f t="shared" si="75"/>
        <v>0</v>
      </c>
    </row>
    <row r="1688" spans="1:18" x14ac:dyDescent="0.25">
      <c r="A1688" s="17"/>
      <c r="B1688" s="52"/>
      <c r="C1688" s="17"/>
      <c r="D1688" s="17"/>
      <c r="E1688" s="17"/>
      <c r="F1688" s="17"/>
      <c r="G1688" s="17"/>
      <c r="H1688" s="17"/>
      <c r="I1688" s="16">
        <f>IF(B1688&gt;A_Stammdaten!$B$12,0,SUM(C1688,D1688,F1688,G1688)-SUM(E1688,H1688))</f>
        <v>0</v>
      </c>
      <c r="J1688" s="51">
        <f>HLOOKUP(A_Stammdaten!$B$12,$L$4:$R$2504,ROW(B1688)-3,FALSE)+IF(OR(B1688=0,A_Stammdaten!$B$12&lt;B1688),0,I1688*1/20)</f>
        <v>0</v>
      </c>
      <c r="K1688" s="51">
        <f>HLOOKUP(A_Stammdaten!$B$12,$L$4:$R$2504,ROW(B1688)-3,FALSE)</f>
        <v>0</v>
      </c>
      <c r="L1688" s="51">
        <f t="shared" si="76"/>
        <v>0</v>
      </c>
      <c r="M1688" s="51">
        <f t="shared" si="75"/>
        <v>0</v>
      </c>
      <c r="N1688" s="51">
        <f t="shared" si="75"/>
        <v>0</v>
      </c>
      <c r="O1688" s="51">
        <f t="shared" si="75"/>
        <v>0</v>
      </c>
      <c r="P1688" s="51">
        <f t="shared" si="75"/>
        <v>0</v>
      </c>
      <c r="Q1688" s="51">
        <f t="shared" si="75"/>
        <v>0</v>
      </c>
      <c r="R1688" s="51">
        <f t="shared" si="75"/>
        <v>0</v>
      </c>
    </row>
    <row r="1689" spans="1:18" x14ac:dyDescent="0.25">
      <c r="A1689" s="17"/>
      <c r="B1689" s="52"/>
      <c r="C1689" s="17"/>
      <c r="D1689" s="17"/>
      <c r="E1689" s="17"/>
      <c r="F1689" s="17"/>
      <c r="G1689" s="17"/>
      <c r="H1689" s="17"/>
      <c r="I1689" s="16">
        <f>IF(B1689&gt;A_Stammdaten!$B$12,0,SUM(C1689,D1689,F1689,G1689)-SUM(E1689,H1689))</f>
        <v>0</v>
      </c>
      <c r="J1689" s="51">
        <f>HLOOKUP(A_Stammdaten!$B$12,$L$4:$R$2504,ROW(B1689)-3,FALSE)+IF(OR(B1689=0,A_Stammdaten!$B$12&lt;B1689),0,I1689*1/20)</f>
        <v>0</v>
      </c>
      <c r="K1689" s="51">
        <f>HLOOKUP(A_Stammdaten!$B$12,$L$4:$R$2504,ROW(B1689)-3,FALSE)</f>
        <v>0</v>
      </c>
      <c r="L1689" s="51">
        <f t="shared" si="76"/>
        <v>0</v>
      </c>
      <c r="M1689" s="51">
        <f t="shared" si="75"/>
        <v>0</v>
      </c>
      <c r="N1689" s="51">
        <f t="shared" si="75"/>
        <v>0</v>
      </c>
      <c r="O1689" s="51">
        <f t="shared" si="75"/>
        <v>0</v>
      </c>
      <c r="P1689" s="51">
        <f t="shared" si="75"/>
        <v>0</v>
      </c>
      <c r="Q1689" s="51">
        <f t="shared" si="75"/>
        <v>0</v>
      </c>
      <c r="R1689" s="51">
        <f t="shared" si="75"/>
        <v>0</v>
      </c>
    </row>
    <row r="1690" spans="1:18" x14ac:dyDescent="0.25">
      <c r="A1690" s="17"/>
      <c r="B1690" s="52"/>
      <c r="C1690" s="17"/>
      <c r="D1690" s="17"/>
      <c r="E1690" s="17"/>
      <c r="F1690" s="17"/>
      <c r="G1690" s="17"/>
      <c r="H1690" s="17"/>
      <c r="I1690" s="16">
        <f>IF(B1690&gt;A_Stammdaten!$B$12,0,SUM(C1690,D1690,F1690,G1690)-SUM(E1690,H1690))</f>
        <v>0</v>
      </c>
      <c r="J1690" s="51">
        <f>HLOOKUP(A_Stammdaten!$B$12,$L$4:$R$2504,ROW(B1690)-3,FALSE)+IF(OR(B1690=0,A_Stammdaten!$B$12&lt;B1690),0,I1690*1/20)</f>
        <v>0</v>
      </c>
      <c r="K1690" s="51">
        <f>HLOOKUP(A_Stammdaten!$B$12,$L$4:$R$2504,ROW(B1690)-3,FALSE)</f>
        <v>0</v>
      </c>
      <c r="L1690" s="51">
        <f t="shared" si="76"/>
        <v>0</v>
      </c>
      <c r="M1690" s="51">
        <f t="shared" si="75"/>
        <v>0</v>
      </c>
      <c r="N1690" s="51">
        <f t="shared" si="75"/>
        <v>0</v>
      </c>
      <c r="O1690" s="51">
        <f t="shared" si="75"/>
        <v>0</v>
      </c>
      <c r="P1690" s="51">
        <f t="shared" si="75"/>
        <v>0</v>
      </c>
      <c r="Q1690" s="51">
        <f t="shared" si="75"/>
        <v>0</v>
      </c>
      <c r="R1690" s="51">
        <f t="shared" si="75"/>
        <v>0</v>
      </c>
    </row>
    <row r="1691" spans="1:18" x14ac:dyDescent="0.25">
      <c r="A1691" s="17"/>
      <c r="B1691" s="52"/>
      <c r="C1691" s="17"/>
      <c r="D1691" s="17"/>
      <c r="E1691" s="17"/>
      <c r="F1691" s="17"/>
      <c r="G1691" s="17"/>
      <c r="H1691" s="17"/>
      <c r="I1691" s="16">
        <f>IF(B1691&gt;A_Stammdaten!$B$12,0,SUM(C1691,D1691,F1691,G1691)-SUM(E1691,H1691))</f>
        <v>0</v>
      </c>
      <c r="J1691" s="51">
        <f>HLOOKUP(A_Stammdaten!$B$12,$L$4:$R$2504,ROW(B1691)-3,FALSE)+IF(OR(B1691=0,A_Stammdaten!$B$12&lt;B1691),0,I1691*1/20)</f>
        <v>0</v>
      </c>
      <c r="K1691" s="51">
        <f>HLOOKUP(A_Stammdaten!$B$12,$L$4:$R$2504,ROW(B1691)-3,FALSE)</f>
        <v>0</v>
      </c>
      <c r="L1691" s="51">
        <f t="shared" si="76"/>
        <v>0</v>
      </c>
      <c r="M1691" s="51">
        <f t="shared" si="75"/>
        <v>0</v>
      </c>
      <c r="N1691" s="51">
        <f t="shared" si="75"/>
        <v>0</v>
      </c>
      <c r="O1691" s="51">
        <f t="shared" si="75"/>
        <v>0</v>
      </c>
      <c r="P1691" s="51">
        <f t="shared" si="75"/>
        <v>0</v>
      </c>
      <c r="Q1691" s="51">
        <f t="shared" si="75"/>
        <v>0</v>
      </c>
      <c r="R1691" s="51">
        <f t="shared" si="75"/>
        <v>0</v>
      </c>
    </row>
    <row r="1692" spans="1:18" x14ac:dyDescent="0.25">
      <c r="A1692" s="17"/>
      <c r="B1692" s="52"/>
      <c r="C1692" s="17"/>
      <c r="D1692" s="17"/>
      <c r="E1692" s="17"/>
      <c r="F1692" s="17"/>
      <c r="G1692" s="17"/>
      <c r="H1692" s="17"/>
      <c r="I1692" s="16">
        <f>IF(B1692&gt;A_Stammdaten!$B$12,0,SUM(C1692,D1692,F1692,G1692)-SUM(E1692,H1692))</f>
        <v>0</v>
      </c>
      <c r="J1692" s="51">
        <f>HLOOKUP(A_Stammdaten!$B$12,$L$4:$R$2504,ROW(B1692)-3,FALSE)+IF(OR(B1692=0,A_Stammdaten!$B$12&lt;B1692),0,I1692*1/20)</f>
        <v>0</v>
      </c>
      <c r="K1692" s="51">
        <f>HLOOKUP(A_Stammdaten!$B$12,$L$4:$R$2504,ROW(B1692)-3,FALSE)</f>
        <v>0</v>
      </c>
      <c r="L1692" s="51">
        <f t="shared" si="76"/>
        <v>0</v>
      </c>
      <c r="M1692" s="51">
        <f t="shared" si="75"/>
        <v>0</v>
      </c>
      <c r="N1692" s="51">
        <f t="shared" si="75"/>
        <v>0</v>
      </c>
      <c r="O1692" s="51">
        <f t="shared" si="75"/>
        <v>0</v>
      </c>
      <c r="P1692" s="51">
        <f t="shared" si="75"/>
        <v>0</v>
      </c>
      <c r="Q1692" s="51">
        <f t="shared" si="75"/>
        <v>0</v>
      </c>
      <c r="R1692" s="51">
        <f t="shared" si="75"/>
        <v>0</v>
      </c>
    </row>
    <row r="1693" spans="1:18" x14ac:dyDescent="0.25">
      <c r="A1693" s="17"/>
      <c r="B1693" s="52"/>
      <c r="C1693" s="17"/>
      <c r="D1693" s="17"/>
      <c r="E1693" s="17"/>
      <c r="F1693" s="17"/>
      <c r="G1693" s="17"/>
      <c r="H1693" s="17"/>
      <c r="I1693" s="16">
        <f>IF(B1693&gt;A_Stammdaten!$B$12,0,SUM(C1693,D1693,F1693,G1693)-SUM(E1693,H1693))</f>
        <v>0</v>
      </c>
      <c r="J1693" s="51">
        <f>HLOOKUP(A_Stammdaten!$B$12,$L$4:$R$2504,ROW(B1693)-3,FALSE)+IF(OR(B1693=0,A_Stammdaten!$B$12&lt;B1693),0,I1693*1/20)</f>
        <v>0</v>
      </c>
      <c r="K1693" s="51">
        <f>HLOOKUP(A_Stammdaten!$B$12,$L$4:$R$2504,ROW(B1693)-3,FALSE)</f>
        <v>0</v>
      </c>
      <c r="L1693" s="51">
        <f t="shared" si="76"/>
        <v>0</v>
      </c>
      <c r="M1693" s="51">
        <f t="shared" si="75"/>
        <v>0</v>
      </c>
      <c r="N1693" s="51">
        <f t="shared" si="75"/>
        <v>0</v>
      </c>
      <c r="O1693" s="51">
        <f t="shared" si="75"/>
        <v>0</v>
      </c>
      <c r="P1693" s="51">
        <f t="shared" si="75"/>
        <v>0</v>
      </c>
      <c r="Q1693" s="51">
        <f t="shared" si="75"/>
        <v>0</v>
      </c>
      <c r="R1693" s="51">
        <f t="shared" si="75"/>
        <v>0</v>
      </c>
    </row>
    <row r="1694" spans="1:18" x14ac:dyDescent="0.25">
      <c r="A1694" s="17"/>
      <c r="B1694" s="52"/>
      <c r="C1694" s="17"/>
      <c r="D1694" s="17"/>
      <c r="E1694" s="17"/>
      <c r="F1694" s="17"/>
      <c r="G1694" s="17"/>
      <c r="H1694" s="17"/>
      <c r="I1694" s="16">
        <f>IF(B1694&gt;A_Stammdaten!$B$12,0,SUM(C1694,D1694,F1694,G1694)-SUM(E1694,H1694))</f>
        <v>0</v>
      </c>
      <c r="J1694" s="51">
        <f>HLOOKUP(A_Stammdaten!$B$12,$L$4:$R$2504,ROW(B1694)-3,FALSE)+IF(OR(B1694=0,A_Stammdaten!$B$12&lt;B1694),0,I1694*1/20)</f>
        <v>0</v>
      </c>
      <c r="K1694" s="51">
        <f>HLOOKUP(A_Stammdaten!$B$12,$L$4:$R$2504,ROW(B1694)-3,FALSE)</f>
        <v>0</v>
      </c>
      <c r="L1694" s="51">
        <f t="shared" si="76"/>
        <v>0</v>
      </c>
      <c r="M1694" s="51">
        <f t="shared" si="75"/>
        <v>0</v>
      </c>
      <c r="N1694" s="51">
        <f t="shared" si="75"/>
        <v>0</v>
      </c>
      <c r="O1694" s="51">
        <f t="shared" si="75"/>
        <v>0</v>
      </c>
      <c r="P1694" s="51">
        <f t="shared" si="75"/>
        <v>0</v>
      </c>
      <c r="Q1694" s="51">
        <f t="shared" si="75"/>
        <v>0</v>
      </c>
      <c r="R1694" s="51">
        <f t="shared" si="75"/>
        <v>0</v>
      </c>
    </row>
    <row r="1695" spans="1:18" x14ac:dyDescent="0.25">
      <c r="A1695" s="17"/>
      <c r="B1695" s="52"/>
      <c r="C1695" s="17"/>
      <c r="D1695" s="17"/>
      <c r="E1695" s="17"/>
      <c r="F1695" s="17"/>
      <c r="G1695" s="17"/>
      <c r="H1695" s="17"/>
      <c r="I1695" s="16">
        <f>IF(B1695&gt;A_Stammdaten!$B$12,0,SUM(C1695,D1695,F1695,G1695)-SUM(E1695,H1695))</f>
        <v>0</v>
      </c>
      <c r="J1695" s="51">
        <f>HLOOKUP(A_Stammdaten!$B$12,$L$4:$R$2504,ROW(B1695)-3,FALSE)+IF(OR(B1695=0,A_Stammdaten!$B$12&lt;B1695),0,I1695*1/20)</f>
        <v>0</v>
      </c>
      <c r="K1695" s="51">
        <f>HLOOKUP(A_Stammdaten!$B$12,$L$4:$R$2504,ROW(B1695)-3,FALSE)</f>
        <v>0</v>
      </c>
      <c r="L1695" s="51">
        <f t="shared" si="76"/>
        <v>0</v>
      </c>
      <c r="M1695" s="51">
        <f t="shared" si="75"/>
        <v>0</v>
      </c>
      <c r="N1695" s="51">
        <f t="shared" si="75"/>
        <v>0</v>
      </c>
      <c r="O1695" s="51">
        <f t="shared" si="75"/>
        <v>0</v>
      </c>
      <c r="P1695" s="51">
        <f t="shared" si="75"/>
        <v>0</v>
      </c>
      <c r="Q1695" s="51">
        <f t="shared" si="75"/>
        <v>0</v>
      </c>
      <c r="R1695" s="51">
        <f t="shared" si="75"/>
        <v>0</v>
      </c>
    </row>
    <row r="1696" spans="1:18" x14ac:dyDescent="0.25">
      <c r="A1696" s="17"/>
      <c r="B1696" s="52"/>
      <c r="C1696" s="17"/>
      <c r="D1696" s="17"/>
      <c r="E1696" s="17"/>
      <c r="F1696" s="17"/>
      <c r="G1696" s="17"/>
      <c r="H1696" s="17"/>
      <c r="I1696" s="16">
        <f>IF(B1696&gt;A_Stammdaten!$B$12,0,SUM(C1696,D1696,F1696,G1696)-SUM(E1696,H1696))</f>
        <v>0</v>
      </c>
      <c r="J1696" s="51">
        <f>HLOOKUP(A_Stammdaten!$B$12,$L$4:$R$2504,ROW(B1696)-3,FALSE)+IF(OR(B1696=0,A_Stammdaten!$B$12&lt;B1696),0,I1696*1/20)</f>
        <v>0</v>
      </c>
      <c r="K1696" s="51">
        <f>HLOOKUP(A_Stammdaten!$B$12,$L$4:$R$2504,ROW(B1696)-3,FALSE)</f>
        <v>0</v>
      </c>
      <c r="L1696" s="51">
        <f t="shared" si="76"/>
        <v>0</v>
      </c>
      <c r="M1696" s="51">
        <f t="shared" si="75"/>
        <v>0</v>
      </c>
      <c r="N1696" s="51">
        <f t="shared" si="75"/>
        <v>0</v>
      </c>
      <c r="O1696" s="51">
        <f t="shared" si="75"/>
        <v>0</v>
      </c>
      <c r="P1696" s="51">
        <f t="shared" si="75"/>
        <v>0</v>
      </c>
      <c r="Q1696" s="51">
        <f t="shared" si="75"/>
        <v>0</v>
      </c>
      <c r="R1696" s="51">
        <f t="shared" si="75"/>
        <v>0</v>
      </c>
    </row>
    <row r="1697" spans="1:18" x14ac:dyDescent="0.25">
      <c r="A1697" s="17"/>
      <c r="B1697" s="52"/>
      <c r="C1697" s="17"/>
      <c r="D1697" s="17"/>
      <c r="E1697" s="17"/>
      <c r="F1697" s="17"/>
      <c r="G1697" s="17"/>
      <c r="H1697" s="17"/>
      <c r="I1697" s="16">
        <f>IF(B1697&gt;A_Stammdaten!$B$12,0,SUM(C1697,D1697,F1697,G1697)-SUM(E1697,H1697))</f>
        <v>0</v>
      </c>
      <c r="J1697" s="51">
        <f>HLOOKUP(A_Stammdaten!$B$12,$L$4:$R$2504,ROW(B1697)-3,FALSE)+IF(OR(B1697=0,A_Stammdaten!$B$12&lt;B1697),0,I1697*1/20)</f>
        <v>0</v>
      </c>
      <c r="K1697" s="51">
        <f>HLOOKUP(A_Stammdaten!$B$12,$L$4:$R$2504,ROW(B1697)-3,FALSE)</f>
        <v>0</v>
      </c>
      <c r="L1697" s="51">
        <f t="shared" si="76"/>
        <v>0</v>
      </c>
      <c r="M1697" s="51">
        <f t="shared" si="75"/>
        <v>0</v>
      </c>
      <c r="N1697" s="51">
        <f t="shared" si="75"/>
        <v>0</v>
      </c>
      <c r="O1697" s="51">
        <f t="shared" si="75"/>
        <v>0</v>
      </c>
      <c r="P1697" s="51">
        <f t="shared" si="75"/>
        <v>0</v>
      </c>
      <c r="Q1697" s="51">
        <f t="shared" si="75"/>
        <v>0</v>
      </c>
      <c r="R1697" s="51">
        <f t="shared" si="75"/>
        <v>0</v>
      </c>
    </row>
    <row r="1698" spans="1:18" x14ac:dyDescent="0.25">
      <c r="A1698" s="17"/>
      <c r="B1698" s="52"/>
      <c r="C1698" s="17"/>
      <c r="D1698" s="17"/>
      <c r="E1698" s="17"/>
      <c r="F1698" s="17"/>
      <c r="G1698" s="17"/>
      <c r="H1698" s="17"/>
      <c r="I1698" s="16">
        <f>IF(B1698&gt;A_Stammdaten!$B$12,0,SUM(C1698,D1698,F1698,G1698)-SUM(E1698,H1698))</f>
        <v>0</v>
      </c>
      <c r="J1698" s="51">
        <f>HLOOKUP(A_Stammdaten!$B$12,$L$4:$R$2504,ROW(B1698)-3,FALSE)+IF(OR(B1698=0,A_Stammdaten!$B$12&lt;B1698),0,I1698*1/20)</f>
        <v>0</v>
      </c>
      <c r="K1698" s="51">
        <f>HLOOKUP(A_Stammdaten!$B$12,$L$4:$R$2504,ROW(B1698)-3,FALSE)</f>
        <v>0</v>
      </c>
      <c r="L1698" s="51">
        <f t="shared" si="76"/>
        <v>0</v>
      </c>
      <c r="M1698" s="51">
        <f t="shared" si="75"/>
        <v>0</v>
      </c>
      <c r="N1698" s="51">
        <f t="shared" si="75"/>
        <v>0</v>
      </c>
      <c r="O1698" s="51">
        <f t="shared" si="75"/>
        <v>0</v>
      </c>
      <c r="P1698" s="51">
        <f t="shared" si="75"/>
        <v>0</v>
      </c>
      <c r="Q1698" s="51">
        <f t="shared" si="75"/>
        <v>0</v>
      </c>
      <c r="R1698" s="51">
        <f t="shared" si="75"/>
        <v>0</v>
      </c>
    </row>
    <row r="1699" spans="1:18" x14ac:dyDescent="0.25">
      <c r="A1699" s="17"/>
      <c r="B1699" s="52"/>
      <c r="C1699" s="17"/>
      <c r="D1699" s="17"/>
      <c r="E1699" s="17"/>
      <c r="F1699" s="17"/>
      <c r="G1699" s="17"/>
      <c r="H1699" s="17"/>
      <c r="I1699" s="16">
        <f>IF(B1699&gt;A_Stammdaten!$B$12,0,SUM(C1699,D1699,F1699,G1699)-SUM(E1699,H1699))</f>
        <v>0</v>
      </c>
      <c r="J1699" s="51">
        <f>HLOOKUP(A_Stammdaten!$B$12,$L$4:$R$2504,ROW(B1699)-3,FALSE)+IF(OR(B1699=0,A_Stammdaten!$B$12&lt;B1699),0,I1699*1/20)</f>
        <v>0</v>
      </c>
      <c r="K1699" s="51">
        <f>HLOOKUP(A_Stammdaten!$B$12,$L$4:$R$2504,ROW(B1699)-3,FALSE)</f>
        <v>0</v>
      </c>
      <c r="L1699" s="51">
        <f t="shared" si="76"/>
        <v>0</v>
      </c>
      <c r="M1699" s="51">
        <f t="shared" si="75"/>
        <v>0</v>
      </c>
      <c r="N1699" s="51">
        <f t="shared" si="75"/>
        <v>0</v>
      </c>
      <c r="O1699" s="51">
        <f t="shared" si="75"/>
        <v>0</v>
      </c>
      <c r="P1699" s="51">
        <f t="shared" si="75"/>
        <v>0</v>
      </c>
      <c r="Q1699" s="51">
        <f t="shared" si="75"/>
        <v>0</v>
      </c>
      <c r="R1699" s="51">
        <f t="shared" si="75"/>
        <v>0</v>
      </c>
    </row>
    <row r="1700" spans="1:18" x14ac:dyDescent="0.25">
      <c r="A1700" s="17"/>
      <c r="B1700" s="52"/>
      <c r="C1700" s="17"/>
      <c r="D1700" s="17"/>
      <c r="E1700" s="17"/>
      <c r="F1700" s="17"/>
      <c r="G1700" s="17"/>
      <c r="H1700" s="17"/>
      <c r="I1700" s="16">
        <f>IF(B1700&gt;A_Stammdaten!$B$12,0,SUM(C1700,D1700,F1700,G1700)-SUM(E1700,H1700))</f>
        <v>0</v>
      </c>
      <c r="J1700" s="51">
        <f>HLOOKUP(A_Stammdaten!$B$12,$L$4:$R$2504,ROW(B1700)-3,FALSE)+IF(OR(B1700=0,A_Stammdaten!$B$12&lt;B1700),0,I1700*1/20)</f>
        <v>0</v>
      </c>
      <c r="K1700" s="51">
        <f>HLOOKUP(A_Stammdaten!$B$12,$L$4:$R$2504,ROW(B1700)-3,FALSE)</f>
        <v>0</v>
      </c>
      <c r="L1700" s="51">
        <f t="shared" si="76"/>
        <v>0</v>
      </c>
      <c r="M1700" s="51">
        <f t="shared" si="75"/>
        <v>0</v>
      </c>
      <c r="N1700" s="51">
        <f t="shared" si="75"/>
        <v>0</v>
      </c>
      <c r="O1700" s="51">
        <f t="shared" ref="M1700:R1742" si="77">IF(OR($I1700=0,O$4&lt;$B1700,$B1700=0,20-(O$4-$B1700)=0),0,$I1700*(19-(O$4-$B1700))/20)</f>
        <v>0</v>
      </c>
      <c r="P1700" s="51">
        <f t="shared" si="77"/>
        <v>0</v>
      </c>
      <c r="Q1700" s="51">
        <f t="shared" si="77"/>
        <v>0</v>
      </c>
      <c r="R1700" s="51">
        <f t="shared" si="77"/>
        <v>0</v>
      </c>
    </row>
    <row r="1701" spans="1:18" x14ac:dyDescent="0.25">
      <c r="A1701" s="17"/>
      <c r="B1701" s="52"/>
      <c r="C1701" s="17"/>
      <c r="D1701" s="17"/>
      <c r="E1701" s="17"/>
      <c r="F1701" s="17"/>
      <c r="G1701" s="17"/>
      <c r="H1701" s="17"/>
      <c r="I1701" s="16">
        <f>IF(B1701&gt;A_Stammdaten!$B$12,0,SUM(C1701,D1701,F1701,G1701)-SUM(E1701,H1701))</f>
        <v>0</v>
      </c>
      <c r="J1701" s="51">
        <f>HLOOKUP(A_Stammdaten!$B$12,$L$4:$R$2504,ROW(B1701)-3,FALSE)+IF(OR(B1701=0,A_Stammdaten!$B$12&lt;B1701),0,I1701*1/20)</f>
        <v>0</v>
      </c>
      <c r="K1701" s="51">
        <f>HLOOKUP(A_Stammdaten!$B$12,$L$4:$R$2504,ROW(B1701)-3,FALSE)</f>
        <v>0</v>
      </c>
      <c r="L1701" s="51">
        <f t="shared" si="76"/>
        <v>0</v>
      </c>
      <c r="M1701" s="51">
        <f t="shared" si="77"/>
        <v>0</v>
      </c>
      <c r="N1701" s="51">
        <f t="shared" si="77"/>
        <v>0</v>
      </c>
      <c r="O1701" s="51">
        <f t="shared" si="77"/>
        <v>0</v>
      </c>
      <c r="P1701" s="51">
        <f t="shared" si="77"/>
        <v>0</v>
      </c>
      <c r="Q1701" s="51">
        <f t="shared" si="77"/>
        <v>0</v>
      </c>
      <c r="R1701" s="51">
        <f t="shared" si="77"/>
        <v>0</v>
      </c>
    </row>
    <row r="1702" spans="1:18" x14ac:dyDescent="0.25">
      <c r="A1702" s="17"/>
      <c r="B1702" s="52"/>
      <c r="C1702" s="17"/>
      <c r="D1702" s="17"/>
      <c r="E1702" s="17"/>
      <c r="F1702" s="17"/>
      <c r="G1702" s="17"/>
      <c r="H1702" s="17"/>
      <c r="I1702" s="16">
        <f>IF(B1702&gt;A_Stammdaten!$B$12,0,SUM(C1702,D1702,F1702,G1702)-SUM(E1702,H1702))</f>
        <v>0</v>
      </c>
      <c r="J1702" s="51">
        <f>HLOOKUP(A_Stammdaten!$B$12,$L$4:$R$2504,ROW(B1702)-3,FALSE)+IF(OR(B1702=0,A_Stammdaten!$B$12&lt;B1702),0,I1702*1/20)</f>
        <v>0</v>
      </c>
      <c r="K1702" s="51">
        <f>HLOOKUP(A_Stammdaten!$B$12,$L$4:$R$2504,ROW(B1702)-3,FALSE)</f>
        <v>0</v>
      </c>
      <c r="L1702" s="51">
        <f t="shared" si="76"/>
        <v>0</v>
      </c>
      <c r="M1702" s="51">
        <f t="shared" si="77"/>
        <v>0</v>
      </c>
      <c r="N1702" s="51">
        <f t="shared" si="77"/>
        <v>0</v>
      </c>
      <c r="O1702" s="51">
        <f t="shared" si="77"/>
        <v>0</v>
      </c>
      <c r="P1702" s="51">
        <f t="shared" si="77"/>
        <v>0</v>
      </c>
      <c r="Q1702" s="51">
        <f t="shared" si="77"/>
        <v>0</v>
      </c>
      <c r="R1702" s="51">
        <f t="shared" si="77"/>
        <v>0</v>
      </c>
    </row>
    <row r="1703" spans="1:18" x14ac:dyDescent="0.25">
      <c r="A1703" s="17"/>
      <c r="B1703" s="52"/>
      <c r="C1703" s="17"/>
      <c r="D1703" s="17"/>
      <c r="E1703" s="17"/>
      <c r="F1703" s="17"/>
      <c r="G1703" s="17"/>
      <c r="H1703" s="17"/>
      <c r="I1703" s="16">
        <f>IF(B1703&gt;A_Stammdaten!$B$12,0,SUM(C1703,D1703,F1703,G1703)-SUM(E1703,H1703))</f>
        <v>0</v>
      </c>
      <c r="J1703" s="51">
        <f>HLOOKUP(A_Stammdaten!$B$12,$L$4:$R$2504,ROW(B1703)-3,FALSE)+IF(OR(B1703=0,A_Stammdaten!$B$12&lt;B1703),0,I1703*1/20)</f>
        <v>0</v>
      </c>
      <c r="K1703" s="51">
        <f>HLOOKUP(A_Stammdaten!$B$12,$L$4:$R$2504,ROW(B1703)-3,FALSE)</f>
        <v>0</v>
      </c>
      <c r="L1703" s="51">
        <f t="shared" si="76"/>
        <v>0</v>
      </c>
      <c r="M1703" s="51">
        <f t="shared" si="77"/>
        <v>0</v>
      </c>
      <c r="N1703" s="51">
        <f t="shared" si="77"/>
        <v>0</v>
      </c>
      <c r="O1703" s="51">
        <f t="shared" si="77"/>
        <v>0</v>
      </c>
      <c r="P1703" s="51">
        <f t="shared" si="77"/>
        <v>0</v>
      </c>
      <c r="Q1703" s="51">
        <f t="shared" si="77"/>
        <v>0</v>
      </c>
      <c r="R1703" s="51">
        <f t="shared" si="77"/>
        <v>0</v>
      </c>
    </row>
    <row r="1704" spans="1:18" x14ac:dyDescent="0.25">
      <c r="A1704" s="17"/>
      <c r="B1704" s="52"/>
      <c r="C1704" s="17"/>
      <c r="D1704" s="17"/>
      <c r="E1704" s="17"/>
      <c r="F1704" s="17"/>
      <c r="G1704" s="17"/>
      <c r="H1704" s="17"/>
      <c r="I1704" s="16">
        <f>IF(B1704&gt;A_Stammdaten!$B$12,0,SUM(C1704,D1704,F1704,G1704)-SUM(E1704,H1704))</f>
        <v>0</v>
      </c>
      <c r="J1704" s="51">
        <f>HLOOKUP(A_Stammdaten!$B$12,$L$4:$R$2504,ROW(B1704)-3,FALSE)+IF(OR(B1704=0,A_Stammdaten!$B$12&lt;B1704),0,I1704*1/20)</f>
        <v>0</v>
      </c>
      <c r="K1704" s="51">
        <f>HLOOKUP(A_Stammdaten!$B$12,$L$4:$R$2504,ROW(B1704)-3,FALSE)</f>
        <v>0</v>
      </c>
      <c r="L1704" s="51">
        <f t="shared" si="76"/>
        <v>0</v>
      </c>
      <c r="M1704" s="51">
        <f t="shared" si="77"/>
        <v>0</v>
      </c>
      <c r="N1704" s="51">
        <f t="shared" si="77"/>
        <v>0</v>
      </c>
      <c r="O1704" s="51">
        <f t="shared" si="77"/>
        <v>0</v>
      </c>
      <c r="P1704" s="51">
        <f t="shared" si="77"/>
        <v>0</v>
      </c>
      <c r="Q1704" s="51">
        <f t="shared" si="77"/>
        <v>0</v>
      </c>
      <c r="R1704" s="51">
        <f t="shared" si="77"/>
        <v>0</v>
      </c>
    </row>
    <row r="1705" spans="1:18" x14ac:dyDescent="0.25">
      <c r="A1705" s="17"/>
      <c r="B1705" s="52"/>
      <c r="C1705" s="17"/>
      <c r="D1705" s="17"/>
      <c r="E1705" s="17"/>
      <c r="F1705" s="17"/>
      <c r="G1705" s="17"/>
      <c r="H1705" s="17"/>
      <c r="I1705" s="16">
        <f>IF(B1705&gt;A_Stammdaten!$B$12,0,SUM(C1705,D1705,F1705,G1705)-SUM(E1705,H1705))</f>
        <v>0</v>
      </c>
      <c r="J1705" s="51">
        <f>HLOOKUP(A_Stammdaten!$B$12,$L$4:$R$2504,ROW(B1705)-3,FALSE)+IF(OR(B1705=0,A_Stammdaten!$B$12&lt;B1705),0,I1705*1/20)</f>
        <v>0</v>
      </c>
      <c r="K1705" s="51">
        <f>HLOOKUP(A_Stammdaten!$B$12,$L$4:$R$2504,ROW(B1705)-3,FALSE)</f>
        <v>0</v>
      </c>
      <c r="L1705" s="51">
        <f t="shared" si="76"/>
        <v>0</v>
      </c>
      <c r="M1705" s="51">
        <f t="shared" si="77"/>
        <v>0</v>
      </c>
      <c r="N1705" s="51">
        <f t="shared" si="77"/>
        <v>0</v>
      </c>
      <c r="O1705" s="51">
        <f t="shared" si="77"/>
        <v>0</v>
      </c>
      <c r="P1705" s="51">
        <f t="shared" si="77"/>
        <v>0</v>
      </c>
      <c r="Q1705" s="51">
        <f t="shared" si="77"/>
        <v>0</v>
      </c>
      <c r="R1705" s="51">
        <f t="shared" si="77"/>
        <v>0</v>
      </c>
    </row>
    <row r="1706" spans="1:18" x14ac:dyDescent="0.25">
      <c r="A1706" s="17"/>
      <c r="B1706" s="52"/>
      <c r="C1706" s="17"/>
      <c r="D1706" s="17"/>
      <c r="E1706" s="17"/>
      <c r="F1706" s="17"/>
      <c r="G1706" s="17"/>
      <c r="H1706" s="17"/>
      <c r="I1706" s="16">
        <f>IF(B1706&gt;A_Stammdaten!$B$12,0,SUM(C1706,D1706,F1706,G1706)-SUM(E1706,H1706))</f>
        <v>0</v>
      </c>
      <c r="J1706" s="51">
        <f>HLOOKUP(A_Stammdaten!$B$12,$L$4:$R$2504,ROW(B1706)-3,FALSE)+IF(OR(B1706=0,A_Stammdaten!$B$12&lt;B1706),0,I1706*1/20)</f>
        <v>0</v>
      </c>
      <c r="K1706" s="51">
        <f>HLOOKUP(A_Stammdaten!$B$12,$L$4:$R$2504,ROW(B1706)-3,FALSE)</f>
        <v>0</v>
      </c>
      <c r="L1706" s="51">
        <f t="shared" si="76"/>
        <v>0</v>
      </c>
      <c r="M1706" s="51">
        <f t="shared" si="77"/>
        <v>0</v>
      </c>
      <c r="N1706" s="51">
        <f t="shared" si="77"/>
        <v>0</v>
      </c>
      <c r="O1706" s="51">
        <f t="shared" si="77"/>
        <v>0</v>
      </c>
      <c r="P1706" s="51">
        <f t="shared" si="77"/>
        <v>0</v>
      </c>
      <c r="Q1706" s="51">
        <f t="shared" si="77"/>
        <v>0</v>
      </c>
      <c r="R1706" s="51">
        <f t="shared" si="77"/>
        <v>0</v>
      </c>
    </row>
    <row r="1707" spans="1:18" x14ac:dyDescent="0.25">
      <c r="A1707" s="17"/>
      <c r="B1707" s="52"/>
      <c r="C1707" s="17"/>
      <c r="D1707" s="17"/>
      <c r="E1707" s="17"/>
      <c r="F1707" s="17"/>
      <c r="G1707" s="17"/>
      <c r="H1707" s="17"/>
      <c r="I1707" s="16">
        <f>IF(B1707&gt;A_Stammdaten!$B$12,0,SUM(C1707,D1707,F1707,G1707)-SUM(E1707,H1707))</f>
        <v>0</v>
      </c>
      <c r="J1707" s="51">
        <f>HLOOKUP(A_Stammdaten!$B$12,$L$4:$R$2504,ROW(B1707)-3,FALSE)+IF(OR(B1707=0,A_Stammdaten!$B$12&lt;B1707),0,I1707*1/20)</f>
        <v>0</v>
      </c>
      <c r="K1707" s="51">
        <f>HLOOKUP(A_Stammdaten!$B$12,$L$4:$R$2504,ROW(B1707)-3,FALSE)</f>
        <v>0</v>
      </c>
      <c r="L1707" s="51">
        <f t="shared" si="76"/>
        <v>0</v>
      </c>
      <c r="M1707" s="51">
        <f t="shared" si="77"/>
        <v>0</v>
      </c>
      <c r="N1707" s="51">
        <f t="shared" si="77"/>
        <v>0</v>
      </c>
      <c r="O1707" s="51">
        <f t="shared" si="77"/>
        <v>0</v>
      </c>
      <c r="P1707" s="51">
        <f t="shared" si="77"/>
        <v>0</v>
      </c>
      <c r="Q1707" s="51">
        <f t="shared" si="77"/>
        <v>0</v>
      </c>
      <c r="R1707" s="51">
        <f t="shared" si="77"/>
        <v>0</v>
      </c>
    </row>
    <row r="1708" spans="1:18" x14ac:dyDescent="0.25">
      <c r="A1708" s="17"/>
      <c r="B1708" s="52"/>
      <c r="C1708" s="17"/>
      <c r="D1708" s="17"/>
      <c r="E1708" s="17"/>
      <c r="F1708" s="17"/>
      <c r="G1708" s="17"/>
      <c r="H1708" s="17"/>
      <c r="I1708" s="16">
        <f>IF(B1708&gt;A_Stammdaten!$B$12,0,SUM(C1708,D1708,F1708,G1708)-SUM(E1708,H1708))</f>
        <v>0</v>
      </c>
      <c r="J1708" s="51">
        <f>HLOOKUP(A_Stammdaten!$B$12,$L$4:$R$2504,ROW(B1708)-3,FALSE)+IF(OR(B1708=0,A_Stammdaten!$B$12&lt;B1708),0,I1708*1/20)</f>
        <v>0</v>
      </c>
      <c r="K1708" s="51">
        <f>HLOOKUP(A_Stammdaten!$B$12,$L$4:$R$2504,ROW(B1708)-3,FALSE)</f>
        <v>0</v>
      </c>
      <c r="L1708" s="51">
        <f t="shared" si="76"/>
        <v>0</v>
      </c>
      <c r="M1708" s="51">
        <f t="shared" si="77"/>
        <v>0</v>
      </c>
      <c r="N1708" s="51">
        <f t="shared" si="77"/>
        <v>0</v>
      </c>
      <c r="O1708" s="51">
        <f t="shared" si="77"/>
        <v>0</v>
      </c>
      <c r="P1708" s="51">
        <f t="shared" si="77"/>
        <v>0</v>
      </c>
      <c r="Q1708" s="51">
        <f t="shared" si="77"/>
        <v>0</v>
      </c>
      <c r="R1708" s="51">
        <f t="shared" si="77"/>
        <v>0</v>
      </c>
    </row>
    <row r="1709" spans="1:18" x14ac:dyDescent="0.25">
      <c r="A1709" s="17"/>
      <c r="B1709" s="52"/>
      <c r="C1709" s="17"/>
      <c r="D1709" s="17"/>
      <c r="E1709" s="17"/>
      <c r="F1709" s="17"/>
      <c r="G1709" s="17"/>
      <c r="H1709" s="17"/>
      <c r="I1709" s="16">
        <f>IF(B1709&gt;A_Stammdaten!$B$12,0,SUM(C1709,D1709,F1709,G1709)-SUM(E1709,H1709))</f>
        <v>0</v>
      </c>
      <c r="J1709" s="51">
        <f>HLOOKUP(A_Stammdaten!$B$12,$L$4:$R$2504,ROW(B1709)-3,FALSE)+IF(OR(B1709=0,A_Stammdaten!$B$12&lt;B1709),0,I1709*1/20)</f>
        <v>0</v>
      </c>
      <c r="K1709" s="51">
        <f>HLOOKUP(A_Stammdaten!$B$12,$L$4:$R$2504,ROW(B1709)-3,FALSE)</f>
        <v>0</v>
      </c>
      <c r="L1709" s="51">
        <f t="shared" si="76"/>
        <v>0</v>
      </c>
      <c r="M1709" s="51">
        <f t="shared" si="77"/>
        <v>0</v>
      </c>
      <c r="N1709" s="51">
        <f t="shared" si="77"/>
        <v>0</v>
      </c>
      <c r="O1709" s="51">
        <f t="shared" si="77"/>
        <v>0</v>
      </c>
      <c r="P1709" s="51">
        <f t="shared" si="77"/>
        <v>0</v>
      </c>
      <c r="Q1709" s="51">
        <f t="shared" si="77"/>
        <v>0</v>
      </c>
      <c r="R1709" s="51">
        <f t="shared" si="77"/>
        <v>0</v>
      </c>
    </row>
    <row r="1710" spans="1:18" x14ac:dyDescent="0.25">
      <c r="A1710" s="17"/>
      <c r="B1710" s="52"/>
      <c r="C1710" s="17"/>
      <c r="D1710" s="17"/>
      <c r="E1710" s="17"/>
      <c r="F1710" s="17"/>
      <c r="G1710" s="17"/>
      <c r="H1710" s="17"/>
      <c r="I1710" s="16">
        <f>IF(B1710&gt;A_Stammdaten!$B$12,0,SUM(C1710,D1710,F1710,G1710)-SUM(E1710,H1710))</f>
        <v>0</v>
      </c>
      <c r="J1710" s="51">
        <f>HLOOKUP(A_Stammdaten!$B$12,$L$4:$R$2504,ROW(B1710)-3,FALSE)+IF(OR(B1710=0,A_Stammdaten!$B$12&lt;B1710),0,I1710*1/20)</f>
        <v>0</v>
      </c>
      <c r="K1710" s="51">
        <f>HLOOKUP(A_Stammdaten!$B$12,$L$4:$R$2504,ROW(B1710)-3,FALSE)</f>
        <v>0</v>
      </c>
      <c r="L1710" s="51">
        <f t="shared" si="76"/>
        <v>0</v>
      </c>
      <c r="M1710" s="51">
        <f t="shared" si="77"/>
        <v>0</v>
      </c>
      <c r="N1710" s="51">
        <f t="shared" si="77"/>
        <v>0</v>
      </c>
      <c r="O1710" s="51">
        <f t="shared" si="77"/>
        <v>0</v>
      </c>
      <c r="P1710" s="51">
        <f t="shared" si="77"/>
        <v>0</v>
      </c>
      <c r="Q1710" s="51">
        <f t="shared" si="77"/>
        <v>0</v>
      </c>
      <c r="R1710" s="51">
        <f t="shared" si="77"/>
        <v>0</v>
      </c>
    </row>
    <row r="1711" spans="1:18" x14ac:dyDescent="0.25">
      <c r="A1711" s="17"/>
      <c r="B1711" s="52"/>
      <c r="C1711" s="17"/>
      <c r="D1711" s="17"/>
      <c r="E1711" s="17"/>
      <c r="F1711" s="17"/>
      <c r="G1711" s="17"/>
      <c r="H1711" s="17"/>
      <c r="I1711" s="16">
        <f>IF(B1711&gt;A_Stammdaten!$B$12,0,SUM(C1711,D1711,F1711,G1711)-SUM(E1711,H1711))</f>
        <v>0</v>
      </c>
      <c r="J1711" s="51">
        <f>HLOOKUP(A_Stammdaten!$B$12,$L$4:$R$2504,ROW(B1711)-3,FALSE)+IF(OR(B1711=0,A_Stammdaten!$B$12&lt;B1711),0,I1711*1/20)</f>
        <v>0</v>
      </c>
      <c r="K1711" s="51">
        <f>HLOOKUP(A_Stammdaten!$B$12,$L$4:$R$2504,ROW(B1711)-3,FALSE)</f>
        <v>0</v>
      </c>
      <c r="L1711" s="51">
        <f t="shared" si="76"/>
        <v>0</v>
      </c>
      <c r="M1711" s="51">
        <f t="shared" si="77"/>
        <v>0</v>
      </c>
      <c r="N1711" s="51">
        <f t="shared" si="77"/>
        <v>0</v>
      </c>
      <c r="O1711" s="51">
        <f t="shared" si="77"/>
        <v>0</v>
      </c>
      <c r="P1711" s="51">
        <f t="shared" si="77"/>
        <v>0</v>
      </c>
      <c r="Q1711" s="51">
        <f t="shared" si="77"/>
        <v>0</v>
      </c>
      <c r="R1711" s="51">
        <f t="shared" si="77"/>
        <v>0</v>
      </c>
    </row>
    <row r="1712" spans="1:18" x14ac:dyDescent="0.25">
      <c r="A1712" s="17"/>
      <c r="B1712" s="52"/>
      <c r="C1712" s="17"/>
      <c r="D1712" s="17"/>
      <c r="E1712" s="17"/>
      <c r="F1712" s="17"/>
      <c r="G1712" s="17"/>
      <c r="H1712" s="17"/>
      <c r="I1712" s="16">
        <f>IF(B1712&gt;A_Stammdaten!$B$12,0,SUM(C1712,D1712,F1712,G1712)-SUM(E1712,H1712))</f>
        <v>0</v>
      </c>
      <c r="J1712" s="51">
        <f>HLOOKUP(A_Stammdaten!$B$12,$L$4:$R$2504,ROW(B1712)-3,FALSE)+IF(OR(B1712=0,A_Stammdaten!$B$12&lt;B1712),0,I1712*1/20)</f>
        <v>0</v>
      </c>
      <c r="K1712" s="51">
        <f>HLOOKUP(A_Stammdaten!$B$12,$L$4:$R$2504,ROW(B1712)-3,FALSE)</f>
        <v>0</v>
      </c>
      <c r="L1712" s="51">
        <f t="shared" si="76"/>
        <v>0</v>
      </c>
      <c r="M1712" s="51">
        <f t="shared" si="77"/>
        <v>0</v>
      </c>
      <c r="N1712" s="51">
        <f t="shared" si="77"/>
        <v>0</v>
      </c>
      <c r="O1712" s="51">
        <f t="shared" si="77"/>
        <v>0</v>
      </c>
      <c r="P1712" s="51">
        <f t="shared" si="77"/>
        <v>0</v>
      </c>
      <c r="Q1712" s="51">
        <f t="shared" si="77"/>
        <v>0</v>
      </c>
      <c r="R1712" s="51">
        <f t="shared" si="77"/>
        <v>0</v>
      </c>
    </row>
    <row r="1713" spans="1:18" x14ac:dyDescent="0.25">
      <c r="A1713" s="17"/>
      <c r="B1713" s="52"/>
      <c r="C1713" s="17"/>
      <c r="D1713" s="17"/>
      <c r="E1713" s="17"/>
      <c r="F1713" s="17"/>
      <c r="G1713" s="17"/>
      <c r="H1713" s="17"/>
      <c r="I1713" s="16">
        <f>IF(B1713&gt;A_Stammdaten!$B$12,0,SUM(C1713,D1713,F1713,G1713)-SUM(E1713,H1713))</f>
        <v>0</v>
      </c>
      <c r="J1713" s="51">
        <f>HLOOKUP(A_Stammdaten!$B$12,$L$4:$R$2504,ROW(B1713)-3,FALSE)+IF(OR(B1713=0,A_Stammdaten!$B$12&lt;B1713),0,I1713*1/20)</f>
        <v>0</v>
      </c>
      <c r="K1713" s="51">
        <f>HLOOKUP(A_Stammdaten!$B$12,$L$4:$R$2504,ROW(B1713)-3,FALSE)</f>
        <v>0</v>
      </c>
      <c r="L1713" s="51">
        <f t="shared" si="76"/>
        <v>0</v>
      </c>
      <c r="M1713" s="51">
        <f t="shared" si="77"/>
        <v>0</v>
      </c>
      <c r="N1713" s="51">
        <f t="shared" si="77"/>
        <v>0</v>
      </c>
      <c r="O1713" s="51">
        <f t="shared" si="77"/>
        <v>0</v>
      </c>
      <c r="P1713" s="51">
        <f t="shared" si="77"/>
        <v>0</v>
      </c>
      <c r="Q1713" s="51">
        <f t="shared" si="77"/>
        <v>0</v>
      </c>
      <c r="R1713" s="51">
        <f t="shared" si="77"/>
        <v>0</v>
      </c>
    </row>
    <row r="1714" spans="1:18" x14ac:dyDescent="0.25">
      <c r="A1714" s="17"/>
      <c r="B1714" s="52"/>
      <c r="C1714" s="17"/>
      <c r="D1714" s="17"/>
      <c r="E1714" s="17"/>
      <c r="F1714" s="17"/>
      <c r="G1714" s="17"/>
      <c r="H1714" s="17"/>
      <c r="I1714" s="16">
        <f>IF(B1714&gt;A_Stammdaten!$B$12,0,SUM(C1714,D1714,F1714,G1714)-SUM(E1714,H1714))</f>
        <v>0</v>
      </c>
      <c r="J1714" s="51">
        <f>HLOOKUP(A_Stammdaten!$B$12,$L$4:$R$2504,ROW(B1714)-3,FALSE)+IF(OR(B1714=0,A_Stammdaten!$B$12&lt;B1714),0,I1714*1/20)</f>
        <v>0</v>
      </c>
      <c r="K1714" s="51">
        <f>HLOOKUP(A_Stammdaten!$B$12,$L$4:$R$2504,ROW(B1714)-3,FALSE)</f>
        <v>0</v>
      </c>
      <c r="L1714" s="51">
        <f t="shared" si="76"/>
        <v>0</v>
      </c>
      <c r="M1714" s="51">
        <f t="shared" si="77"/>
        <v>0</v>
      </c>
      <c r="N1714" s="51">
        <f t="shared" si="77"/>
        <v>0</v>
      </c>
      <c r="O1714" s="51">
        <f t="shared" si="77"/>
        <v>0</v>
      </c>
      <c r="P1714" s="51">
        <f t="shared" si="77"/>
        <v>0</v>
      </c>
      <c r="Q1714" s="51">
        <f t="shared" si="77"/>
        <v>0</v>
      </c>
      <c r="R1714" s="51">
        <f t="shared" si="77"/>
        <v>0</v>
      </c>
    </row>
    <row r="1715" spans="1:18" x14ac:dyDescent="0.25">
      <c r="A1715" s="17"/>
      <c r="B1715" s="52"/>
      <c r="C1715" s="17"/>
      <c r="D1715" s="17"/>
      <c r="E1715" s="17"/>
      <c r="F1715" s="17"/>
      <c r="G1715" s="17"/>
      <c r="H1715" s="17"/>
      <c r="I1715" s="16">
        <f>IF(B1715&gt;A_Stammdaten!$B$12,0,SUM(C1715,D1715,F1715,G1715)-SUM(E1715,H1715))</f>
        <v>0</v>
      </c>
      <c r="J1715" s="51">
        <f>HLOOKUP(A_Stammdaten!$B$12,$L$4:$R$2504,ROW(B1715)-3,FALSE)+IF(OR(B1715=0,A_Stammdaten!$B$12&lt;B1715),0,I1715*1/20)</f>
        <v>0</v>
      </c>
      <c r="K1715" s="51">
        <f>HLOOKUP(A_Stammdaten!$B$12,$L$4:$R$2504,ROW(B1715)-3,FALSE)</f>
        <v>0</v>
      </c>
      <c r="L1715" s="51">
        <f t="shared" si="76"/>
        <v>0</v>
      </c>
      <c r="M1715" s="51">
        <f t="shared" si="77"/>
        <v>0</v>
      </c>
      <c r="N1715" s="51">
        <f t="shared" si="77"/>
        <v>0</v>
      </c>
      <c r="O1715" s="51">
        <f t="shared" si="77"/>
        <v>0</v>
      </c>
      <c r="P1715" s="51">
        <f t="shared" si="77"/>
        <v>0</v>
      </c>
      <c r="Q1715" s="51">
        <f t="shared" si="77"/>
        <v>0</v>
      </c>
      <c r="R1715" s="51">
        <f t="shared" si="77"/>
        <v>0</v>
      </c>
    </row>
    <row r="1716" spans="1:18" x14ac:dyDescent="0.25">
      <c r="A1716" s="17"/>
      <c r="B1716" s="52"/>
      <c r="C1716" s="17"/>
      <c r="D1716" s="17"/>
      <c r="E1716" s="17"/>
      <c r="F1716" s="17"/>
      <c r="G1716" s="17"/>
      <c r="H1716" s="17"/>
      <c r="I1716" s="16">
        <f>IF(B1716&gt;A_Stammdaten!$B$12,0,SUM(C1716,D1716,F1716,G1716)-SUM(E1716,H1716))</f>
        <v>0</v>
      </c>
      <c r="J1716" s="51">
        <f>HLOOKUP(A_Stammdaten!$B$12,$L$4:$R$2504,ROW(B1716)-3,FALSE)+IF(OR(B1716=0,A_Stammdaten!$B$12&lt;B1716),0,I1716*1/20)</f>
        <v>0</v>
      </c>
      <c r="K1716" s="51">
        <f>HLOOKUP(A_Stammdaten!$B$12,$L$4:$R$2504,ROW(B1716)-3,FALSE)</f>
        <v>0</v>
      </c>
      <c r="L1716" s="51">
        <f t="shared" si="76"/>
        <v>0</v>
      </c>
      <c r="M1716" s="51">
        <f t="shared" si="77"/>
        <v>0</v>
      </c>
      <c r="N1716" s="51">
        <f t="shared" si="77"/>
        <v>0</v>
      </c>
      <c r="O1716" s="51">
        <f t="shared" si="77"/>
        <v>0</v>
      </c>
      <c r="P1716" s="51">
        <f t="shared" si="77"/>
        <v>0</v>
      </c>
      <c r="Q1716" s="51">
        <f t="shared" si="77"/>
        <v>0</v>
      </c>
      <c r="R1716" s="51">
        <f t="shared" si="77"/>
        <v>0</v>
      </c>
    </row>
    <row r="1717" spans="1:18" x14ac:dyDescent="0.25">
      <c r="A1717" s="17"/>
      <c r="B1717" s="52"/>
      <c r="C1717" s="17"/>
      <c r="D1717" s="17"/>
      <c r="E1717" s="17"/>
      <c r="F1717" s="17"/>
      <c r="G1717" s="17"/>
      <c r="H1717" s="17"/>
      <c r="I1717" s="16">
        <f>IF(B1717&gt;A_Stammdaten!$B$12,0,SUM(C1717,D1717,F1717,G1717)-SUM(E1717,H1717))</f>
        <v>0</v>
      </c>
      <c r="J1717" s="51">
        <f>HLOOKUP(A_Stammdaten!$B$12,$L$4:$R$2504,ROW(B1717)-3,FALSE)+IF(OR(B1717=0,A_Stammdaten!$B$12&lt;B1717),0,I1717*1/20)</f>
        <v>0</v>
      </c>
      <c r="K1717" s="51">
        <f>HLOOKUP(A_Stammdaten!$B$12,$L$4:$R$2504,ROW(B1717)-3,FALSE)</f>
        <v>0</v>
      </c>
      <c r="L1717" s="51">
        <f t="shared" si="76"/>
        <v>0</v>
      </c>
      <c r="M1717" s="51">
        <f t="shared" si="77"/>
        <v>0</v>
      </c>
      <c r="N1717" s="51">
        <f t="shared" si="77"/>
        <v>0</v>
      </c>
      <c r="O1717" s="51">
        <f t="shared" si="77"/>
        <v>0</v>
      </c>
      <c r="P1717" s="51">
        <f t="shared" si="77"/>
        <v>0</v>
      </c>
      <c r="Q1717" s="51">
        <f t="shared" si="77"/>
        <v>0</v>
      </c>
      <c r="R1717" s="51">
        <f t="shared" si="77"/>
        <v>0</v>
      </c>
    </row>
    <row r="1718" spans="1:18" x14ac:dyDescent="0.25">
      <c r="A1718" s="17"/>
      <c r="B1718" s="52"/>
      <c r="C1718" s="17"/>
      <c r="D1718" s="17"/>
      <c r="E1718" s="17"/>
      <c r="F1718" s="17"/>
      <c r="G1718" s="17"/>
      <c r="H1718" s="17"/>
      <c r="I1718" s="16">
        <f>IF(B1718&gt;A_Stammdaten!$B$12,0,SUM(C1718,D1718,F1718,G1718)-SUM(E1718,H1718))</f>
        <v>0</v>
      </c>
      <c r="J1718" s="51">
        <f>HLOOKUP(A_Stammdaten!$B$12,$L$4:$R$2504,ROW(B1718)-3,FALSE)+IF(OR(B1718=0,A_Stammdaten!$B$12&lt;B1718),0,I1718*1/20)</f>
        <v>0</v>
      </c>
      <c r="K1718" s="51">
        <f>HLOOKUP(A_Stammdaten!$B$12,$L$4:$R$2504,ROW(B1718)-3,FALSE)</f>
        <v>0</v>
      </c>
      <c r="L1718" s="51">
        <f t="shared" si="76"/>
        <v>0</v>
      </c>
      <c r="M1718" s="51">
        <f t="shared" si="77"/>
        <v>0</v>
      </c>
      <c r="N1718" s="51">
        <f t="shared" si="77"/>
        <v>0</v>
      </c>
      <c r="O1718" s="51">
        <f t="shared" si="77"/>
        <v>0</v>
      </c>
      <c r="P1718" s="51">
        <f t="shared" si="77"/>
        <v>0</v>
      </c>
      <c r="Q1718" s="51">
        <f t="shared" si="77"/>
        <v>0</v>
      </c>
      <c r="R1718" s="51">
        <f t="shared" si="77"/>
        <v>0</v>
      </c>
    </row>
    <row r="1719" spans="1:18" x14ac:dyDescent="0.25">
      <c r="A1719" s="17"/>
      <c r="B1719" s="52"/>
      <c r="C1719" s="17"/>
      <c r="D1719" s="17"/>
      <c r="E1719" s="17"/>
      <c r="F1719" s="17"/>
      <c r="G1719" s="17"/>
      <c r="H1719" s="17"/>
      <c r="I1719" s="16">
        <f>IF(B1719&gt;A_Stammdaten!$B$12,0,SUM(C1719,D1719,F1719,G1719)-SUM(E1719,H1719))</f>
        <v>0</v>
      </c>
      <c r="J1719" s="51">
        <f>HLOOKUP(A_Stammdaten!$B$12,$L$4:$R$2504,ROW(B1719)-3,FALSE)+IF(OR(B1719=0,A_Stammdaten!$B$12&lt;B1719),0,I1719*1/20)</f>
        <v>0</v>
      </c>
      <c r="K1719" s="51">
        <f>HLOOKUP(A_Stammdaten!$B$12,$L$4:$R$2504,ROW(B1719)-3,FALSE)</f>
        <v>0</v>
      </c>
      <c r="L1719" s="51">
        <f t="shared" si="76"/>
        <v>0</v>
      </c>
      <c r="M1719" s="51">
        <f t="shared" si="77"/>
        <v>0</v>
      </c>
      <c r="N1719" s="51">
        <f t="shared" si="77"/>
        <v>0</v>
      </c>
      <c r="O1719" s="51">
        <f t="shared" si="77"/>
        <v>0</v>
      </c>
      <c r="P1719" s="51">
        <f t="shared" si="77"/>
        <v>0</v>
      </c>
      <c r="Q1719" s="51">
        <f t="shared" si="77"/>
        <v>0</v>
      </c>
      <c r="R1719" s="51">
        <f t="shared" si="77"/>
        <v>0</v>
      </c>
    </row>
    <row r="1720" spans="1:18" x14ac:dyDescent="0.25">
      <c r="A1720" s="17"/>
      <c r="B1720" s="52"/>
      <c r="C1720" s="17"/>
      <c r="D1720" s="17"/>
      <c r="E1720" s="17"/>
      <c r="F1720" s="17"/>
      <c r="G1720" s="17"/>
      <c r="H1720" s="17"/>
      <c r="I1720" s="16">
        <f>IF(B1720&gt;A_Stammdaten!$B$12,0,SUM(C1720,D1720,F1720,G1720)-SUM(E1720,H1720))</f>
        <v>0</v>
      </c>
      <c r="J1720" s="51">
        <f>HLOOKUP(A_Stammdaten!$B$12,$L$4:$R$2504,ROW(B1720)-3,FALSE)+IF(OR(B1720=0,A_Stammdaten!$B$12&lt;B1720),0,I1720*1/20)</f>
        <v>0</v>
      </c>
      <c r="K1720" s="51">
        <f>HLOOKUP(A_Stammdaten!$B$12,$L$4:$R$2504,ROW(B1720)-3,FALSE)</f>
        <v>0</v>
      </c>
      <c r="L1720" s="51">
        <f t="shared" si="76"/>
        <v>0</v>
      </c>
      <c r="M1720" s="51">
        <f t="shared" si="77"/>
        <v>0</v>
      </c>
      <c r="N1720" s="51">
        <f t="shared" si="77"/>
        <v>0</v>
      </c>
      <c r="O1720" s="51">
        <f t="shared" si="77"/>
        <v>0</v>
      </c>
      <c r="P1720" s="51">
        <f t="shared" si="77"/>
        <v>0</v>
      </c>
      <c r="Q1720" s="51">
        <f t="shared" si="77"/>
        <v>0</v>
      </c>
      <c r="R1720" s="51">
        <f t="shared" si="77"/>
        <v>0</v>
      </c>
    </row>
    <row r="1721" spans="1:18" x14ac:dyDescent="0.25">
      <c r="A1721" s="17"/>
      <c r="B1721" s="52"/>
      <c r="C1721" s="17"/>
      <c r="D1721" s="17"/>
      <c r="E1721" s="17"/>
      <c r="F1721" s="17"/>
      <c r="G1721" s="17"/>
      <c r="H1721" s="17"/>
      <c r="I1721" s="16">
        <f>IF(B1721&gt;A_Stammdaten!$B$12,0,SUM(C1721,D1721,F1721,G1721)-SUM(E1721,H1721))</f>
        <v>0</v>
      </c>
      <c r="J1721" s="51">
        <f>HLOOKUP(A_Stammdaten!$B$12,$L$4:$R$2504,ROW(B1721)-3,FALSE)+IF(OR(B1721=0,A_Stammdaten!$B$12&lt;B1721),0,I1721*1/20)</f>
        <v>0</v>
      </c>
      <c r="K1721" s="51">
        <f>HLOOKUP(A_Stammdaten!$B$12,$L$4:$R$2504,ROW(B1721)-3,FALSE)</f>
        <v>0</v>
      </c>
      <c r="L1721" s="51">
        <f t="shared" si="76"/>
        <v>0</v>
      </c>
      <c r="M1721" s="51">
        <f t="shared" si="77"/>
        <v>0</v>
      </c>
      <c r="N1721" s="51">
        <f t="shared" si="77"/>
        <v>0</v>
      </c>
      <c r="O1721" s="51">
        <f t="shared" si="77"/>
        <v>0</v>
      </c>
      <c r="P1721" s="51">
        <f t="shared" si="77"/>
        <v>0</v>
      </c>
      <c r="Q1721" s="51">
        <f t="shared" si="77"/>
        <v>0</v>
      </c>
      <c r="R1721" s="51">
        <f t="shared" si="77"/>
        <v>0</v>
      </c>
    </row>
    <row r="1722" spans="1:18" x14ac:dyDescent="0.25">
      <c r="A1722" s="17"/>
      <c r="B1722" s="52"/>
      <c r="C1722" s="17"/>
      <c r="D1722" s="17"/>
      <c r="E1722" s="17"/>
      <c r="F1722" s="17"/>
      <c r="G1722" s="17"/>
      <c r="H1722" s="17"/>
      <c r="I1722" s="16">
        <f>IF(B1722&gt;A_Stammdaten!$B$12,0,SUM(C1722,D1722,F1722,G1722)-SUM(E1722,H1722))</f>
        <v>0</v>
      </c>
      <c r="J1722" s="51">
        <f>HLOOKUP(A_Stammdaten!$B$12,$L$4:$R$2504,ROW(B1722)-3,FALSE)+IF(OR(B1722=0,A_Stammdaten!$B$12&lt;B1722),0,I1722*1/20)</f>
        <v>0</v>
      </c>
      <c r="K1722" s="51">
        <f>HLOOKUP(A_Stammdaten!$B$12,$L$4:$R$2504,ROW(B1722)-3,FALSE)</f>
        <v>0</v>
      </c>
      <c r="L1722" s="51">
        <f t="shared" si="76"/>
        <v>0</v>
      </c>
      <c r="M1722" s="51">
        <f t="shared" si="77"/>
        <v>0</v>
      </c>
      <c r="N1722" s="51">
        <f t="shared" si="77"/>
        <v>0</v>
      </c>
      <c r="O1722" s="51">
        <f t="shared" si="77"/>
        <v>0</v>
      </c>
      <c r="P1722" s="51">
        <f t="shared" si="77"/>
        <v>0</v>
      </c>
      <c r="Q1722" s="51">
        <f t="shared" si="77"/>
        <v>0</v>
      </c>
      <c r="R1722" s="51">
        <f t="shared" si="77"/>
        <v>0</v>
      </c>
    </row>
    <row r="1723" spans="1:18" x14ac:dyDescent="0.25">
      <c r="A1723" s="17"/>
      <c r="B1723" s="52"/>
      <c r="C1723" s="17"/>
      <c r="D1723" s="17"/>
      <c r="E1723" s="17"/>
      <c r="F1723" s="17"/>
      <c r="G1723" s="17"/>
      <c r="H1723" s="17"/>
      <c r="I1723" s="16">
        <f>IF(B1723&gt;A_Stammdaten!$B$12,0,SUM(C1723,D1723,F1723,G1723)-SUM(E1723,H1723))</f>
        <v>0</v>
      </c>
      <c r="J1723" s="51">
        <f>HLOOKUP(A_Stammdaten!$B$12,$L$4:$R$2504,ROW(B1723)-3,FALSE)+IF(OR(B1723=0,A_Stammdaten!$B$12&lt;B1723),0,I1723*1/20)</f>
        <v>0</v>
      </c>
      <c r="K1723" s="51">
        <f>HLOOKUP(A_Stammdaten!$B$12,$L$4:$R$2504,ROW(B1723)-3,FALSE)</f>
        <v>0</v>
      </c>
      <c r="L1723" s="51">
        <f t="shared" si="76"/>
        <v>0</v>
      </c>
      <c r="M1723" s="51">
        <f t="shared" si="77"/>
        <v>0</v>
      </c>
      <c r="N1723" s="51">
        <f t="shared" si="77"/>
        <v>0</v>
      </c>
      <c r="O1723" s="51">
        <f t="shared" si="77"/>
        <v>0</v>
      </c>
      <c r="P1723" s="51">
        <f t="shared" si="77"/>
        <v>0</v>
      </c>
      <c r="Q1723" s="51">
        <f t="shared" si="77"/>
        <v>0</v>
      </c>
      <c r="R1723" s="51">
        <f t="shared" si="77"/>
        <v>0</v>
      </c>
    </row>
    <row r="1724" spans="1:18" x14ac:dyDescent="0.25">
      <c r="A1724" s="17"/>
      <c r="B1724" s="52"/>
      <c r="C1724" s="17"/>
      <c r="D1724" s="17"/>
      <c r="E1724" s="17"/>
      <c r="F1724" s="17"/>
      <c r="G1724" s="17"/>
      <c r="H1724" s="17"/>
      <c r="I1724" s="16">
        <f>IF(B1724&gt;A_Stammdaten!$B$12,0,SUM(C1724,D1724,F1724,G1724)-SUM(E1724,H1724))</f>
        <v>0</v>
      </c>
      <c r="J1724" s="51">
        <f>HLOOKUP(A_Stammdaten!$B$12,$L$4:$R$2504,ROW(B1724)-3,FALSE)+IF(OR(B1724=0,A_Stammdaten!$B$12&lt;B1724),0,I1724*1/20)</f>
        <v>0</v>
      </c>
      <c r="K1724" s="51">
        <f>HLOOKUP(A_Stammdaten!$B$12,$L$4:$R$2504,ROW(B1724)-3,FALSE)</f>
        <v>0</v>
      </c>
      <c r="L1724" s="51">
        <f t="shared" si="76"/>
        <v>0</v>
      </c>
      <c r="M1724" s="51">
        <f t="shared" si="77"/>
        <v>0</v>
      </c>
      <c r="N1724" s="51">
        <f t="shared" si="77"/>
        <v>0</v>
      </c>
      <c r="O1724" s="51">
        <f t="shared" si="77"/>
        <v>0</v>
      </c>
      <c r="P1724" s="51">
        <f t="shared" si="77"/>
        <v>0</v>
      </c>
      <c r="Q1724" s="51">
        <f t="shared" si="77"/>
        <v>0</v>
      </c>
      <c r="R1724" s="51">
        <f t="shared" si="77"/>
        <v>0</v>
      </c>
    </row>
    <row r="1725" spans="1:18" x14ac:dyDescent="0.25">
      <c r="A1725" s="17"/>
      <c r="B1725" s="52"/>
      <c r="C1725" s="17"/>
      <c r="D1725" s="17"/>
      <c r="E1725" s="17"/>
      <c r="F1725" s="17"/>
      <c r="G1725" s="17"/>
      <c r="H1725" s="17"/>
      <c r="I1725" s="16">
        <f>IF(B1725&gt;A_Stammdaten!$B$12,0,SUM(C1725,D1725,F1725,G1725)-SUM(E1725,H1725))</f>
        <v>0</v>
      </c>
      <c r="J1725" s="51">
        <f>HLOOKUP(A_Stammdaten!$B$12,$L$4:$R$2504,ROW(B1725)-3,FALSE)+IF(OR(B1725=0,A_Stammdaten!$B$12&lt;B1725),0,I1725*1/20)</f>
        <v>0</v>
      </c>
      <c r="K1725" s="51">
        <f>HLOOKUP(A_Stammdaten!$B$12,$L$4:$R$2504,ROW(B1725)-3,FALSE)</f>
        <v>0</v>
      </c>
      <c r="L1725" s="51">
        <f t="shared" si="76"/>
        <v>0</v>
      </c>
      <c r="M1725" s="51">
        <f t="shared" si="77"/>
        <v>0</v>
      </c>
      <c r="N1725" s="51">
        <f t="shared" si="77"/>
        <v>0</v>
      </c>
      <c r="O1725" s="51">
        <f t="shared" si="77"/>
        <v>0</v>
      </c>
      <c r="P1725" s="51">
        <f t="shared" si="77"/>
        <v>0</v>
      </c>
      <c r="Q1725" s="51">
        <f t="shared" si="77"/>
        <v>0</v>
      </c>
      <c r="R1725" s="51">
        <f t="shared" si="77"/>
        <v>0</v>
      </c>
    </row>
    <row r="1726" spans="1:18" x14ac:dyDescent="0.25">
      <c r="A1726" s="17"/>
      <c r="B1726" s="52"/>
      <c r="C1726" s="17"/>
      <c r="D1726" s="17"/>
      <c r="E1726" s="17"/>
      <c r="F1726" s="17"/>
      <c r="G1726" s="17"/>
      <c r="H1726" s="17"/>
      <c r="I1726" s="16">
        <f>IF(B1726&gt;A_Stammdaten!$B$12,0,SUM(C1726,D1726,F1726,G1726)-SUM(E1726,H1726))</f>
        <v>0</v>
      </c>
      <c r="J1726" s="51">
        <f>HLOOKUP(A_Stammdaten!$B$12,$L$4:$R$2504,ROW(B1726)-3,FALSE)+IF(OR(B1726=0,A_Stammdaten!$B$12&lt;B1726),0,I1726*1/20)</f>
        <v>0</v>
      </c>
      <c r="K1726" s="51">
        <f>HLOOKUP(A_Stammdaten!$B$12,$L$4:$R$2504,ROW(B1726)-3,FALSE)</f>
        <v>0</v>
      </c>
      <c r="L1726" s="51">
        <f t="shared" si="76"/>
        <v>0</v>
      </c>
      <c r="M1726" s="51">
        <f t="shared" si="77"/>
        <v>0</v>
      </c>
      <c r="N1726" s="51">
        <f t="shared" si="77"/>
        <v>0</v>
      </c>
      <c r="O1726" s="51">
        <f t="shared" si="77"/>
        <v>0</v>
      </c>
      <c r="P1726" s="51">
        <f t="shared" si="77"/>
        <v>0</v>
      </c>
      <c r="Q1726" s="51">
        <f t="shared" si="77"/>
        <v>0</v>
      </c>
      <c r="R1726" s="51">
        <f t="shared" si="77"/>
        <v>0</v>
      </c>
    </row>
    <row r="1727" spans="1:18" x14ac:dyDescent="0.25">
      <c r="A1727" s="17"/>
      <c r="B1727" s="52"/>
      <c r="C1727" s="17"/>
      <c r="D1727" s="17"/>
      <c r="E1727" s="17"/>
      <c r="F1727" s="17"/>
      <c r="G1727" s="17"/>
      <c r="H1727" s="17"/>
      <c r="I1727" s="16">
        <f>IF(B1727&gt;A_Stammdaten!$B$12,0,SUM(C1727,D1727,F1727,G1727)-SUM(E1727,H1727))</f>
        <v>0</v>
      </c>
      <c r="J1727" s="51">
        <f>HLOOKUP(A_Stammdaten!$B$12,$L$4:$R$2504,ROW(B1727)-3,FALSE)+IF(OR(B1727=0,A_Stammdaten!$B$12&lt;B1727),0,I1727*1/20)</f>
        <v>0</v>
      </c>
      <c r="K1727" s="51">
        <f>HLOOKUP(A_Stammdaten!$B$12,$L$4:$R$2504,ROW(B1727)-3,FALSE)</f>
        <v>0</v>
      </c>
      <c r="L1727" s="51">
        <f t="shared" si="76"/>
        <v>0</v>
      </c>
      <c r="M1727" s="51">
        <f t="shared" si="77"/>
        <v>0</v>
      </c>
      <c r="N1727" s="51">
        <f t="shared" si="77"/>
        <v>0</v>
      </c>
      <c r="O1727" s="51">
        <f t="shared" si="77"/>
        <v>0</v>
      </c>
      <c r="P1727" s="51">
        <f t="shared" si="77"/>
        <v>0</v>
      </c>
      <c r="Q1727" s="51">
        <f t="shared" si="77"/>
        <v>0</v>
      </c>
      <c r="R1727" s="51">
        <f t="shared" si="77"/>
        <v>0</v>
      </c>
    </row>
    <row r="1728" spans="1:18" x14ac:dyDescent="0.25">
      <c r="A1728" s="17"/>
      <c r="B1728" s="52"/>
      <c r="C1728" s="17"/>
      <c r="D1728" s="17"/>
      <c r="E1728" s="17"/>
      <c r="F1728" s="17"/>
      <c r="G1728" s="17"/>
      <c r="H1728" s="17"/>
      <c r="I1728" s="16">
        <f>IF(B1728&gt;A_Stammdaten!$B$12,0,SUM(C1728,D1728,F1728,G1728)-SUM(E1728,H1728))</f>
        <v>0</v>
      </c>
      <c r="J1728" s="51">
        <f>HLOOKUP(A_Stammdaten!$B$12,$L$4:$R$2504,ROW(B1728)-3,FALSE)+IF(OR(B1728=0,A_Stammdaten!$B$12&lt;B1728),0,I1728*1/20)</f>
        <v>0</v>
      </c>
      <c r="K1728" s="51">
        <f>HLOOKUP(A_Stammdaten!$B$12,$L$4:$R$2504,ROW(B1728)-3,FALSE)</f>
        <v>0</v>
      </c>
      <c r="L1728" s="51">
        <f t="shared" ref="L1728:L1791" si="78">IF(OR($I1728=0,L$4&lt;$B1728,$B1728=0,20-(L$4-$B1728)=0),0,$I1728*(19-(L$4-$B1728))/20)</f>
        <v>0</v>
      </c>
      <c r="M1728" s="51">
        <f t="shared" si="77"/>
        <v>0</v>
      </c>
      <c r="N1728" s="51">
        <f t="shared" si="77"/>
        <v>0</v>
      </c>
      <c r="O1728" s="51">
        <f t="shared" si="77"/>
        <v>0</v>
      </c>
      <c r="P1728" s="51">
        <f t="shared" si="77"/>
        <v>0</v>
      </c>
      <c r="Q1728" s="51">
        <f t="shared" si="77"/>
        <v>0</v>
      </c>
      <c r="R1728" s="51">
        <f t="shared" si="77"/>
        <v>0</v>
      </c>
    </row>
    <row r="1729" spans="1:18" x14ac:dyDescent="0.25">
      <c r="A1729" s="17"/>
      <c r="B1729" s="52"/>
      <c r="C1729" s="17"/>
      <c r="D1729" s="17"/>
      <c r="E1729" s="17"/>
      <c r="F1729" s="17"/>
      <c r="G1729" s="17"/>
      <c r="H1729" s="17"/>
      <c r="I1729" s="16">
        <f>IF(B1729&gt;A_Stammdaten!$B$12,0,SUM(C1729,D1729,F1729,G1729)-SUM(E1729,H1729))</f>
        <v>0</v>
      </c>
      <c r="J1729" s="51">
        <f>HLOOKUP(A_Stammdaten!$B$12,$L$4:$R$2504,ROW(B1729)-3,FALSE)+IF(OR(B1729=0,A_Stammdaten!$B$12&lt;B1729),0,I1729*1/20)</f>
        <v>0</v>
      </c>
      <c r="K1729" s="51">
        <f>HLOOKUP(A_Stammdaten!$B$12,$L$4:$R$2504,ROW(B1729)-3,FALSE)</f>
        <v>0</v>
      </c>
      <c r="L1729" s="51">
        <f t="shared" si="78"/>
        <v>0</v>
      </c>
      <c r="M1729" s="51">
        <f t="shared" si="77"/>
        <v>0</v>
      </c>
      <c r="N1729" s="51">
        <f t="shared" si="77"/>
        <v>0</v>
      </c>
      <c r="O1729" s="51">
        <f t="shared" si="77"/>
        <v>0</v>
      </c>
      <c r="P1729" s="51">
        <f t="shared" si="77"/>
        <v>0</v>
      </c>
      <c r="Q1729" s="51">
        <f t="shared" si="77"/>
        <v>0</v>
      </c>
      <c r="R1729" s="51">
        <f t="shared" si="77"/>
        <v>0</v>
      </c>
    </row>
    <row r="1730" spans="1:18" x14ac:dyDescent="0.25">
      <c r="A1730" s="17"/>
      <c r="B1730" s="52"/>
      <c r="C1730" s="17"/>
      <c r="D1730" s="17"/>
      <c r="E1730" s="17"/>
      <c r="F1730" s="17"/>
      <c r="G1730" s="17"/>
      <c r="H1730" s="17"/>
      <c r="I1730" s="16">
        <f>IF(B1730&gt;A_Stammdaten!$B$12,0,SUM(C1730,D1730,F1730,G1730)-SUM(E1730,H1730))</f>
        <v>0</v>
      </c>
      <c r="J1730" s="51">
        <f>HLOOKUP(A_Stammdaten!$B$12,$L$4:$R$2504,ROW(B1730)-3,FALSE)+IF(OR(B1730=0,A_Stammdaten!$B$12&lt;B1730),0,I1730*1/20)</f>
        <v>0</v>
      </c>
      <c r="K1730" s="51">
        <f>HLOOKUP(A_Stammdaten!$B$12,$L$4:$R$2504,ROW(B1730)-3,FALSE)</f>
        <v>0</v>
      </c>
      <c r="L1730" s="51">
        <f t="shared" si="78"/>
        <v>0</v>
      </c>
      <c r="M1730" s="51">
        <f t="shared" si="77"/>
        <v>0</v>
      </c>
      <c r="N1730" s="51">
        <f t="shared" si="77"/>
        <v>0</v>
      </c>
      <c r="O1730" s="51">
        <f t="shared" si="77"/>
        <v>0</v>
      </c>
      <c r="P1730" s="51">
        <f t="shared" si="77"/>
        <v>0</v>
      </c>
      <c r="Q1730" s="51">
        <f t="shared" si="77"/>
        <v>0</v>
      </c>
      <c r="R1730" s="51">
        <f t="shared" si="77"/>
        <v>0</v>
      </c>
    </row>
    <row r="1731" spans="1:18" x14ac:dyDescent="0.25">
      <c r="A1731" s="17"/>
      <c r="B1731" s="52"/>
      <c r="C1731" s="17"/>
      <c r="D1731" s="17"/>
      <c r="E1731" s="17"/>
      <c r="F1731" s="17"/>
      <c r="G1731" s="17"/>
      <c r="H1731" s="17"/>
      <c r="I1731" s="16">
        <f>IF(B1731&gt;A_Stammdaten!$B$12,0,SUM(C1731,D1731,F1731,G1731)-SUM(E1731,H1731))</f>
        <v>0</v>
      </c>
      <c r="J1731" s="51">
        <f>HLOOKUP(A_Stammdaten!$B$12,$L$4:$R$2504,ROW(B1731)-3,FALSE)+IF(OR(B1731=0,A_Stammdaten!$B$12&lt;B1731),0,I1731*1/20)</f>
        <v>0</v>
      </c>
      <c r="K1731" s="51">
        <f>HLOOKUP(A_Stammdaten!$B$12,$L$4:$R$2504,ROW(B1731)-3,FALSE)</f>
        <v>0</v>
      </c>
      <c r="L1731" s="51">
        <f t="shared" si="78"/>
        <v>0</v>
      </c>
      <c r="M1731" s="51">
        <f t="shared" si="77"/>
        <v>0</v>
      </c>
      <c r="N1731" s="51">
        <f t="shared" si="77"/>
        <v>0</v>
      </c>
      <c r="O1731" s="51">
        <f t="shared" si="77"/>
        <v>0</v>
      </c>
      <c r="P1731" s="51">
        <f t="shared" si="77"/>
        <v>0</v>
      </c>
      <c r="Q1731" s="51">
        <f t="shared" si="77"/>
        <v>0</v>
      </c>
      <c r="R1731" s="51">
        <f t="shared" si="77"/>
        <v>0</v>
      </c>
    </row>
    <row r="1732" spans="1:18" x14ac:dyDescent="0.25">
      <c r="A1732" s="17"/>
      <c r="B1732" s="52"/>
      <c r="C1732" s="17"/>
      <c r="D1732" s="17"/>
      <c r="E1732" s="17"/>
      <c r="F1732" s="17"/>
      <c r="G1732" s="17"/>
      <c r="H1732" s="17"/>
      <c r="I1732" s="16">
        <f>IF(B1732&gt;A_Stammdaten!$B$12,0,SUM(C1732,D1732,F1732,G1732)-SUM(E1732,H1732))</f>
        <v>0</v>
      </c>
      <c r="J1732" s="51">
        <f>HLOOKUP(A_Stammdaten!$B$12,$L$4:$R$2504,ROW(B1732)-3,FALSE)+IF(OR(B1732=0,A_Stammdaten!$B$12&lt;B1732),0,I1732*1/20)</f>
        <v>0</v>
      </c>
      <c r="K1732" s="51">
        <f>HLOOKUP(A_Stammdaten!$B$12,$L$4:$R$2504,ROW(B1732)-3,FALSE)</f>
        <v>0</v>
      </c>
      <c r="L1732" s="51">
        <f t="shared" si="78"/>
        <v>0</v>
      </c>
      <c r="M1732" s="51">
        <f t="shared" si="77"/>
        <v>0</v>
      </c>
      <c r="N1732" s="51">
        <f t="shared" si="77"/>
        <v>0</v>
      </c>
      <c r="O1732" s="51">
        <f t="shared" si="77"/>
        <v>0</v>
      </c>
      <c r="P1732" s="51">
        <f t="shared" si="77"/>
        <v>0</v>
      </c>
      <c r="Q1732" s="51">
        <f t="shared" si="77"/>
        <v>0</v>
      </c>
      <c r="R1732" s="51">
        <f t="shared" si="77"/>
        <v>0</v>
      </c>
    </row>
    <row r="1733" spans="1:18" x14ac:dyDescent="0.25">
      <c r="A1733" s="17"/>
      <c r="B1733" s="52"/>
      <c r="C1733" s="17"/>
      <c r="D1733" s="17"/>
      <c r="E1733" s="17"/>
      <c r="F1733" s="17"/>
      <c r="G1733" s="17"/>
      <c r="H1733" s="17"/>
      <c r="I1733" s="16">
        <f>IF(B1733&gt;A_Stammdaten!$B$12,0,SUM(C1733,D1733,F1733,G1733)-SUM(E1733,H1733))</f>
        <v>0</v>
      </c>
      <c r="J1733" s="51">
        <f>HLOOKUP(A_Stammdaten!$B$12,$L$4:$R$2504,ROW(B1733)-3,FALSE)+IF(OR(B1733=0,A_Stammdaten!$B$12&lt;B1733),0,I1733*1/20)</f>
        <v>0</v>
      </c>
      <c r="K1733" s="51">
        <f>HLOOKUP(A_Stammdaten!$B$12,$L$4:$R$2504,ROW(B1733)-3,FALSE)</f>
        <v>0</v>
      </c>
      <c r="L1733" s="51">
        <f t="shared" si="78"/>
        <v>0</v>
      </c>
      <c r="M1733" s="51">
        <f t="shared" si="77"/>
        <v>0</v>
      </c>
      <c r="N1733" s="51">
        <f t="shared" si="77"/>
        <v>0</v>
      </c>
      <c r="O1733" s="51">
        <f t="shared" si="77"/>
        <v>0</v>
      </c>
      <c r="P1733" s="51">
        <f t="shared" si="77"/>
        <v>0</v>
      </c>
      <c r="Q1733" s="51">
        <f t="shared" si="77"/>
        <v>0</v>
      </c>
      <c r="R1733" s="51">
        <f t="shared" si="77"/>
        <v>0</v>
      </c>
    </row>
    <row r="1734" spans="1:18" x14ac:dyDescent="0.25">
      <c r="A1734" s="17"/>
      <c r="B1734" s="52"/>
      <c r="C1734" s="17"/>
      <c r="D1734" s="17"/>
      <c r="E1734" s="17"/>
      <c r="F1734" s="17"/>
      <c r="G1734" s="17"/>
      <c r="H1734" s="17"/>
      <c r="I1734" s="16">
        <f>IF(B1734&gt;A_Stammdaten!$B$12,0,SUM(C1734,D1734,F1734,G1734)-SUM(E1734,H1734))</f>
        <v>0</v>
      </c>
      <c r="J1734" s="51">
        <f>HLOOKUP(A_Stammdaten!$B$12,$L$4:$R$2504,ROW(B1734)-3,FALSE)+IF(OR(B1734=0,A_Stammdaten!$B$12&lt;B1734),0,I1734*1/20)</f>
        <v>0</v>
      </c>
      <c r="K1734" s="51">
        <f>HLOOKUP(A_Stammdaten!$B$12,$L$4:$R$2504,ROW(B1734)-3,FALSE)</f>
        <v>0</v>
      </c>
      <c r="L1734" s="51">
        <f t="shared" si="78"/>
        <v>0</v>
      </c>
      <c r="M1734" s="51">
        <f t="shared" si="77"/>
        <v>0</v>
      </c>
      <c r="N1734" s="51">
        <f t="shared" si="77"/>
        <v>0</v>
      </c>
      <c r="O1734" s="51">
        <f t="shared" si="77"/>
        <v>0</v>
      </c>
      <c r="P1734" s="51">
        <f t="shared" si="77"/>
        <v>0</v>
      </c>
      <c r="Q1734" s="51">
        <f t="shared" si="77"/>
        <v>0</v>
      </c>
      <c r="R1734" s="51">
        <f t="shared" si="77"/>
        <v>0</v>
      </c>
    </row>
    <row r="1735" spans="1:18" x14ac:dyDescent="0.25">
      <c r="A1735" s="17"/>
      <c r="B1735" s="52"/>
      <c r="C1735" s="17"/>
      <c r="D1735" s="17"/>
      <c r="E1735" s="17"/>
      <c r="F1735" s="17"/>
      <c r="G1735" s="17"/>
      <c r="H1735" s="17"/>
      <c r="I1735" s="16">
        <f>IF(B1735&gt;A_Stammdaten!$B$12,0,SUM(C1735,D1735,F1735,G1735)-SUM(E1735,H1735))</f>
        <v>0</v>
      </c>
      <c r="J1735" s="51">
        <f>HLOOKUP(A_Stammdaten!$B$12,$L$4:$R$2504,ROW(B1735)-3,FALSE)+IF(OR(B1735=0,A_Stammdaten!$B$12&lt;B1735),0,I1735*1/20)</f>
        <v>0</v>
      </c>
      <c r="K1735" s="51">
        <f>HLOOKUP(A_Stammdaten!$B$12,$L$4:$R$2504,ROW(B1735)-3,FALSE)</f>
        <v>0</v>
      </c>
      <c r="L1735" s="51">
        <f t="shared" si="78"/>
        <v>0</v>
      </c>
      <c r="M1735" s="51">
        <f t="shared" si="77"/>
        <v>0</v>
      </c>
      <c r="N1735" s="51">
        <f t="shared" si="77"/>
        <v>0</v>
      </c>
      <c r="O1735" s="51">
        <f t="shared" si="77"/>
        <v>0</v>
      </c>
      <c r="P1735" s="51">
        <f t="shared" si="77"/>
        <v>0</v>
      </c>
      <c r="Q1735" s="51">
        <f t="shared" si="77"/>
        <v>0</v>
      </c>
      <c r="R1735" s="51">
        <f t="shared" si="77"/>
        <v>0</v>
      </c>
    </row>
    <row r="1736" spans="1:18" x14ac:dyDescent="0.25">
      <c r="A1736" s="17"/>
      <c r="B1736" s="52"/>
      <c r="C1736" s="17"/>
      <c r="D1736" s="17"/>
      <c r="E1736" s="17"/>
      <c r="F1736" s="17"/>
      <c r="G1736" s="17"/>
      <c r="H1736" s="17"/>
      <c r="I1736" s="16">
        <f>IF(B1736&gt;A_Stammdaten!$B$12,0,SUM(C1736,D1736,F1736,G1736)-SUM(E1736,H1736))</f>
        <v>0</v>
      </c>
      <c r="J1736" s="51">
        <f>HLOOKUP(A_Stammdaten!$B$12,$L$4:$R$2504,ROW(B1736)-3,FALSE)+IF(OR(B1736=0,A_Stammdaten!$B$12&lt;B1736),0,I1736*1/20)</f>
        <v>0</v>
      </c>
      <c r="K1736" s="51">
        <f>HLOOKUP(A_Stammdaten!$B$12,$L$4:$R$2504,ROW(B1736)-3,FALSE)</f>
        <v>0</v>
      </c>
      <c r="L1736" s="51">
        <f t="shared" si="78"/>
        <v>0</v>
      </c>
      <c r="M1736" s="51">
        <f t="shared" si="77"/>
        <v>0</v>
      </c>
      <c r="N1736" s="51">
        <f t="shared" si="77"/>
        <v>0</v>
      </c>
      <c r="O1736" s="51">
        <f t="shared" si="77"/>
        <v>0</v>
      </c>
      <c r="P1736" s="51">
        <f t="shared" si="77"/>
        <v>0</v>
      </c>
      <c r="Q1736" s="51">
        <f t="shared" si="77"/>
        <v>0</v>
      </c>
      <c r="R1736" s="51">
        <f t="shared" si="77"/>
        <v>0</v>
      </c>
    </row>
    <row r="1737" spans="1:18" x14ac:dyDescent="0.25">
      <c r="A1737" s="17"/>
      <c r="B1737" s="52"/>
      <c r="C1737" s="17"/>
      <c r="D1737" s="17"/>
      <c r="E1737" s="17"/>
      <c r="F1737" s="17"/>
      <c r="G1737" s="17"/>
      <c r="H1737" s="17"/>
      <c r="I1737" s="16">
        <f>IF(B1737&gt;A_Stammdaten!$B$12,0,SUM(C1737,D1737,F1737,G1737)-SUM(E1737,H1737))</f>
        <v>0</v>
      </c>
      <c r="J1737" s="51">
        <f>HLOOKUP(A_Stammdaten!$B$12,$L$4:$R$2504,ROW(B1737)-3,FALSE)+IF(OR(B1737=0,A_Stammdaten!$B$12&lt;B1737),0,I1737*1/20)</f>
        <v>0</v>
      </c>
      <c r="K1737" s="51">
        <f>HLOOKUP(A_Stammdaten!$B$12,$L$4:$R$2504,ROW(B1737)-3,FALSE)</f>
        <v>0</v>
      </c>
      <c r="L1737" s="51">
        <f t="shared" si="78"/>
        <v>0</v>
      </c>
      <c r="M1737" s="51">
        <f t="shared" si="77"/>
        <v>0</v>
      </c>
      <c r="N1737" s="51">
        <f t="shared" si="77"/>
        <v>0</v>
      </c>
      <c r="O1737" s="51">
        <f t="shared" si="77"/>
        <v>0</v>
      </c>
      <c r="P1737" s="51">
        <f t="shared" si="77"/>
        <v>0</v>
      </c>
      <c r="Q1737" s="51">
        <f t="shared" si="77"/>
        <v>0</v>
      </c>
      <c r="R1737" s="51">
        <f t="shared" si="77"/>
        <v>0</v>
      </c>
    </row>
    <row r="1738" spans="1:18" x14ac:dyDescent="0.25">
      <c r="A1738" s="17"/>
      <c r="B1738" s="52"/>
      <c r="C1738" s="17"/>
      <c r="D1738" s="17"/>
      <c r="E1738" s="17"/>
      <c r="F1738" s="17"/>
      <c r="G1738" s="17"/>
      <c r="H1738" s="17"/>
      <c r="I1738" s="16">
        <f>IF(B1738&gt;A_Stammdaten!$B$12,0,SUM(C1738,D1738,F1738,G1738)-SUM(E1738,H1738))</f>
        <v>0</v>
      </c>
      <c r="J1738" s="51">
        <f>HLOOKUP(A_Stammdaten!$B$12,$L$4:$R$2504,ROW(B1738)-3,FALSE)+IF(OR(B1738=0,A_Stammdaten!$B$12&lt;B1738),0,I1738*1/20)</f>
        <v>0</v>
      </c>
      <c r="K1738" s="51">
        <f>HLOOKUP(A_Stammdaten!$B$12,$L$4:$R$2504,ROW(B1738)-3,FALSE)</f>
        <v>0</v>
      </c>
      <c r="L1738" s="51">
        <f t="shared" si="78"/>
        <v>0</v>
      </c>
      <c r="M1738" s="51">
        <f t="shared" si="77"/>
        <v>0</v>
      </c>
      <c r="N1738" s="51">
        <f t="shared" si="77"/>
        <v>0</v>
      </c>
      <c r="O1738" s="51">
        <f t="shared" si="77"/>
        <v>0</v>
      </c>
      <c r="P1738" s="51">
        <f t="shared" si="77"/>
        <v>0</v>
      </c>
      <c r="Q1738" s="51">
        <f t="shared" si="77"/>
        <v>0</v>
      </c>
      <c r="R1738" s="51">
        <f t="shared" si="77"/>
        <v>0</v>
      </c>
    </row>
    <row r="1739" spans="1:18" x14ac:dyDescent="0.25">
      <c r="A1739" s="17"/>
      <c r="B1739" s="52"/>
      <c r="C1739" s="17"/>
      <c r="D1739" s="17"/>
      <c r="E1739" s="17"/>
      <c r="F1739" s="17"/>
      <c r="G1739" s="17"/>
      <c r="H1739" s="17"/>
      <c r="I1739" s="16">
        <f>IF(B1739&gt;A_Stammdaten!$B$12,0,SUM(C1739,D1739,F1739,G1739)-SUM(E1739,H1739))</f>
        <v>0</v>
      </c>
      <c r="J1739" s="51">
        <f>HLOOKUP(A_Stammdaten!$B$12,$L$4:$R$2504,ROW(B1739)-3,FALSE)+IF(OR(B1739=0,A_Stammdaten!$B$12&lt;B1739),0,I1739*1/20)</f>
        <v>0</v>
      </c>
      <c r="K1739" s="51">
        <f>HLOOKUP(A_Stammdaten!$B$12,$L$4:$R$2504,ROW(B1739)-3,FALSE)</f>
        <v>0</v>
      </c>
      <c r="L1739" s="51">
        <f t="shared" si="78"/>
        <v>0</v>
      </c>
      <c r="M1739" s="51">
        <f t="shared" si="77"/>
        <v>0</v>
      </c>
      <c r="N1739" s="51">
        <f t="shared" si="77"/>
        <v>0</v>
      </c>
      <c r="O1739" s="51">
        <f t="shared" si="77"/>
        <v>0</v>
      </c>
      <c r="P1739" s="51">
        <f t="shared" si="77"/>
        <v>0</v>
      </c>
      <c r="Q1739" s="51">
        <f t="shared" si="77"/>
        <v>0</v>
      </c>
      <c r="R1739" s="51">
        <f t="shared" si="77"/>
        <v>0</v>
      </c>
    </row>
    <row r="1740" spans="1:18" x14ac:dyDescent="0.25">
      <c r="A1740" s="17"/>
      <c r="B1740" s="52"/>
      <c r="C1740" s="17"/>
      <c r="D1740" s="17"/>
      <c r="E1740" s="17"/>
      <c r="F1740" s="17"/>
      <c r="G1740" s="17"/>
      <c r="H1740" s="17"/>
      <c r="I1740" s="16">
        <f>IF(B1740&gt;A_Stammdaten!$B$12,0,SUM(C1740,D1740,F1740,G1740)-SUM(E1740,H1740))</f>
        <v>0</v>
      </c>
      <c r="J1740" s="51">
        <f>HLOOKUP(A_Stammdaten!$B$12,$L$4:$R$2504,ROW(B1740)-3,FALSE)+IF(OR(B1740=0,A_Stammdaten!$B$12&lt;B1740),0,I1740*1/20)</f>
        <v>0</v>
      </c>
      <c r="K1740" s="51">
        <f>HLOOKUP(A_Stammdaten!$B$12,$L$4:$R$2504,ROW(B1740)-3,FALSE)</f>
        <v>0</v>
      </c>
      <c r="L1740" s="51">
        <f t="shared" si="78"/>
        <v>0</v>
      </c>
      <c r="M1740" s="51">
        <f t="shared" si="77"/>
        <v>0</v>
      </c>
      <c r="N1740" s="51">
        <f t="shared" si="77"/>
        <v>0</v>
      </c>
      <c r="O1740" s="51">
        <f t="shared" si="77"/>
        <v>0</v>
      </c>
      <c r="P1740" s="51">
        <f t="shared" si="77"/>
        <v>0</v>
      </c>
      <c r="Q1740" s="51">
        <f t="shared" si="77"/>
        <v>0</v>
      </c>
      <c r="R1740" s="51">
        <f t="shared" si="77"/>
        <v>0</v>
      </c>
    </row>
    <row r="1741" spans="1:18" x14ac:dyDescent="0.25">
      <c r="A1741" s="17"/>
      <c r="B1741" s="52"/>
      <c r="C1741" s="17"/>
      <c r="D1741" s="17"/>
      <c r="E1741" s="17"/>
      <c r="F1741" s="17"/>
      <c r="G1741" s="17"/>
      <c r="H1741" s="17"/>
      <c r="I1741" s="16">
        <f>IF(B1741&gt;A_Stammdaten!$B$12,0,SUM(C1741,D1741,F1741,G1741)-SUM(E1741,H1741))</f>
        <v>0</v>
      </c>
      <c r="J1741" s="51">
        <f>HLOOKUP(A_Stammdaten!$B$12,$L$4:$R$2504,ROW(B1741)-3,FALSE)+IF(OR(B1741=0,A_Stammdaten!$B$12&lt;B1741),0,I1741*1/20)</f>
        <v>0</v>
      </c>
      <c r="K1741" s="51">
        <f>HLOOKUP(A_Stammdaten!$B$12,$L$4:$R$2504,ROW(B1741)-3,FALSE)</f>
        <v>0</v>
      </c>
      <c r="L1741" s="51">
        <f t="shared" si="78"/>
        <v>0</v>
      </c>
      <c r="M1741" s="51">
        <f t="shared" si="77"/>
        <v>0</v>
      </c>
      <c r="N1741" s="51">
        <f t="shared" si="77"/>
        <v>0</v>
      </c>
      <c r="O1741" s="51">
        <f t="shared" si="77"/>
        <v>0</v>
      </c>
      <c r="P1741" s="51">
        <f t="shared" si="77"/>
        <v>0</v>
      </c>
      <c r="Q1741" s="51">
        <f t="shared" si="77"/>
        <v>0</v>
      </c>
      <c r="R1741" s="51">
        <f t="shared" si="77"/>
        <v>0</v>
      </c>
    </row>
    <row r="1742" spans="1:18" x14ac:dyDescent="0.25">
      <c r="A1742" s="17"/>
      <c r="B1742" s="52"/>
      <c r="C1742" s="17"/>
      <c r="D1742" s="17"/>
      <c r="E1742" s="17"/>
      <c r="F1742" s="17"/>
      <c r="G1742" s="17"/>
      <c r="H1742" s="17"/>
      <c r="I1742" s="16">
        <f>IF(B1742&gt;A_Stammdaten!$B$12,0,SUM(C1742,D1742,F1742,G1742)-SUM(E1742,H1742))</f>
        <v>0</v>
      </c>
      <c r="J1742" s="51">
        <f>HLOOKUP(A_Stammdaten!$B$12,$L$4:$R$2504,ROW(B1742)-3,FALSE)+IF(OR(B1742=0,A_Stammdaten!$B$12&lt;B1742),0,I1742*1/20)</f>
        <v>0</v>
      </c>
      <c r="K1742" s="51">
        <f>HLOOKUP(A_Stammdaten!$B$12,$L$4:$R$2504,ROW(B1742)-3,FALSE)</f>
        <v>0</v>
      </c>
      <c r="L1742" s="51">
        <f t="shared" si="78"/>
        <v>0</v>
      </c>
      <c r="M1742" s="51">
        <f t="shared" si="77"/>
        <v>0</v>
      </c>
      <c r="N1742" s="51">
        <f t="shared" si="77"/>
        <v>0</v>
      </c>
      <c r="O1742" s="51">
        <f t="shared" si="77"/>
        <v>0</v>
      </c>
      <c r="P1742" s="51">
        <f t="shared" si="77"/>
        <v>0</v>
      </c>
      <c r="Q1742" s="51">
        <f t="shared" si="77"/>
        <v>0</v>
      </c>
      <c r="R1742" s="51">
        <f t="shared" ref="M1742:R1785" si="79">IF(OR($I1742=0,R$4&lt;$B1742,$B1742=0,20-(R$4-$B1742)=0),0,$I1742*(19-(R$4-$B1742))/20)</f>
        <v>0</v>
      </c>
    </row>
    <row r="1743" spans="1:18" x14ac:dyDescent="0.25">
      <c r="A1743" s="17"/>
      <c r="B1743" s="52"/>
      <c r="C1743" s="17"/>
      <c r="D1743" s="17"/>
      <c r="E1743" s="17"/>
      <c r="F1743" s="17"/>
      <c r="G1743" s="17"/>
      <c r="H1743" s="17"/>
      <c r="I1743" s="16">
        <f>IF(B1743&gt;A_Stammdaten!$B$12,0,SUM(C1743,D1743,F1743,G1743)-SUM(E1743,H1743))</f>
        <v>0</v>
      </c>
      <c r="J1743" s="51">
        <f>HLOOKUP(A_Stammdaten!$B$12,$L$4:$R$2504,ROW(B1743)-3,FALSE)+IF(OR(B1743=0,A_Stammdaten!$B$12&lt;B1743),0,I1743*1/20)</f>
        <v>0</v>
      </c>
      <c r="K1743" s="51">
        <f>HLOOKUP(A_Stammdaten!$B$12,$L$4:$R$2504,ROW(B1743)-3,FALSE)</f>
        <v>0</v>
      </c>
      <c r="L1743" s="51">
        <f t="shared" si="78"/>
        <v>0</v>
      </c>
      <c r="M1743" s="51">
        <f t="shared" si="79"/>
        <v>0</v>
      </c>
      <c r="N1743" s="51">
        <f t="shared" si="79"/>
        <v>0</v>
      </c>
      <c r="O1743" s="51">
        <f t="shared" si="79"/>
        <v>0</v>
      </c>
      <c r="P1743" s="51">
        <f t="shared" si="79"/>
        <v>0</v>
      </c>
      <c r="Q1743" s="51">
        <f t="shared" si="79"/>
        <v>0</v>
      </c>
      <c r="R1743" s="51">
        <f t="shared" si="79"/>
        <v>0</v>
      </c>
    </row>
    <row r="1744" spans="1:18" x14ac:dyDescent="0.25">
      <c r="A1744" s="17"/>
      <c r="B1744" s="52"/>
      <c r="C1744" s="17"/>
      <c r="D1744" s="17"/>
      <c r="E1744" s="17"/>
      <c r="F1744" s="17"/>
      <c r="G1744" s="17"/>
      <c r="H1744" s="17"/>
      <c r="I1744" s="16">
        <f>IF(B1744&gt;A_Stammdaten!$B$12,0,SUM(C1744,D1744,F1744,G1744)-SUM(E1744,H1744))</f>
        <v>0</v>
      </c>
      <c r="J1744" s="51">
        <f>HLOOKUP(A_Stammdaten!$B$12,$L$4:$R$2504,ROW(B1744)-3,FALSE)+IF(OR(B1744=0,A_Stammdaten!$B$12&lt;B1744),0,I1744*1/20)</f>
        <v>0</v>
      </c>
      <c r="K1744" s="51">
        <f>HLOOKUP(A_Stammdaten!$B$12,$L$4:$R$2504,ROW(B1744)-3,FALSE)</f>
        <v>0</v>
      </c>
      <c r="L1744" s="51">
        <f t="shared" si="78"/>
        <v>0</v>
      </c>
      <c r="M1744" s="51">
        <f t="shared" si="79"/>
        <v>0</v>
      </c>
      <c r="N1744" s="51">
        <f t="shared" si="79"/>
        <v>0</v>
      </c>
      <c r="O1744" s="51">
        <f t="shared" si="79"/>
        <v>0</v>
      </c>
      <c r="P1744" s="51">
        <f t="shared" si="79"/>
        <v>0</v>
      </c>
      <c r="Q1744" s="51">
        <f t="shared" si="79"/>
        <v>0</v>
      </c>
      <c r="R1744" s="51">
        <f t="shared" si="79"/>
        <v>0</v>
      </c>
    </row>
    <row r="1745" spans="1:18" x14ac:dyDescent="0.25">
      <c r="A1745" s="17"/>
      <c r="B1745" s="52"/>
      <c r="C1745" s="17"/>
      <c r="D1745" s="17"/>
      <c r="E1745" s="17"/>
      <c r="F1745" s="17"/>
      <c r="G1745" s="17"/>
      <c r="H1745" s="17"/>
      <c r="I1745" s="16">
        <f>IF(B1745&gt;A_Stammdaten!$B$12,0,SUM(C1745,D1745,F1745,G1745)-SUM(E1745,H1745))</f>
        <v>0</v>
      </c>
      <c r="J1745" s="51">
        <f>HLOOKUP(A_Stammdaten!$B$12,$L$4:$R$2504,ROW(B1745)-3,FALSE)+IF(OR(B1745=0,A_Stammdaten!$B$12&lt;B1745),0,I1745*1/20)</f>
        <v>0</v>
      </c>
      <c r="K1745" s="51">
        <f>HLOOKUP(A_Stammdaten!$B$12,$L$4:$R$2504,ROW(B1745)-3,FALSE)</f>
        <v>0</v>
      </c>
      <c r="L1745" s="51">
        <f t="shared" si="78"/>
        <v>0</v>
      </c>
      <c r="M1745" s="51">
        <f t="shared" si="79"/>
        <v>0</v>
      </c>
      <c r="N1745" s="51">
        <f t="shared" si="79"/>
        <v>0</v>
      </c>
      <c r="O1745" s="51">
        <f t="shared" si="79"/>
        <v>0</v>
      </c>
      <c r="P1745" s="51">
        <f t="shared" si="79"/>
        <v>0</v>
      </c>
      <c r="Q1745" s="51">
        <f t="shared" si="79"/>
        <v>0</v>
      </c>
      <c r="R1745" s="51">
        <f t="shared" si="79"/>
        <v>0</v>
      </c>
    </row>
    <row r="1746" spans="1:18" x14ac:dyDescent="0.25">
      <c r="A1746" s="17"/>
      <c r="B1746" s="52"/>
      <c r="C1746" s="17"/>
      <c r="D1746" s="17"/>
      <c r="E1746" s="17"/>
      <c r="F1746" s="17"/>
      <c r="G1746" s="17"/>
      <c r="H1746" s="17"/>
      <c r="I1746" s="16">
        <f>IF(B1746&gt;A_Stammdaten!$B$12,0,SUM(C1746,D1746,F1746,G1746)-SUM(E1746,H1746))</f>
        <v>0</v>
      </c>
      <c r="J1746" s="51">
        <f>HLOOKUP(A_Stammdaten!$B$12,$L$4:$R$2504,ROW(B1746)-3,FALSE)+IF(OR(B1746=0,A_Stammdaten!$B$12&lt;B1746),0,I1746*1/20)</f>
        <v>0</v>
      </c>
      <c r="K1746" s="51">
        <f>HLOOKUP(A_Stammdaten!$B$12,$L$4:$R$2504,ROW(B1746)-3,FALSE)</f>
        <v>0</v>
      </c>
      <c r="L1746" s="51">
        <f t="shared" si="78"/>
        <v>0</v>
      </c>
      <c r="M1746" s="51">
        <f t="shared" si="79"/>
        <v>0</v>
      </c>
      <c r="N1746" s="51">
        <f t="shared" si="79"/>
        <v>0</v>
      </c>
      <c r="O1746" s="51">
        <f t="shared" si="79"/>
        <v>0</v>
      </c>
      <c r="P1746" s="51">
        <f t="shared" si="79"/>
        <v>0</v>
      </c>
      <c r="Q1746" s="51">
        <f t="shared" si="79"/>
        <v>0</v>
      </c>
      <c r="R1746" s="51">
        <f t="shared" si="79"/>
        <v>0</v>
      </c>
    </row>
    <row r="1747" spans="1:18" x14ac:dyDescent="0.25">
      <c r="A1747" s="17"/>
      <c r="B1747" s="52"/>
      <c r="C1747" s="17"/>
      <c r="D1747" s="17"/>
      <c r="E1747" s="17"/>
      <c r="F1747" s="17"/>
      <c r="G1747" s="17"/>
      <c r="H1747" s="17"/>
      <c r="I1747" s="16">
        <f>IF(B1747&gt;A_Stammdaten!$B$12,0,SUM(C1747,D1747,F1747,G1747)-SUM(E1747,H1747))</f>
        <v>0</v>
      </c>
      <c r="J1747" s="51">
        <f>HLOOKUP(A_Stammdaten!$B$12,$L$4:$R$2504,ROW(B1747)-3,FALSE)+IF(OR(B1747=0,A_Stammdaten!$B$12&lt;B1747),0,I1747*1/20)</f>
        <v>0</v>
      </c>
      <c r="K1747" s="51">
        <f>HLOOKUP(A_Stammdaten!$B$12,$L$4:$R$2504,ROW(B1747)-3,FALSE)</f>
        <v>0</v>
      </c>
      <c r="L1747" s="51">
        <f t="shared" si="78"/>
        <v>0</v>
      </c>
      <c r="M1747" s="51">
        <f t="shared" si="79"/>
        <v>0</v>
      </c>
      <c r="N1747" s="51">
        <f t="shared" si="79"/>
        <v>0</v>
      </c>
      <c r="O1747" s="51">
        <f t="shared" si="79"/>
        <v>0</v>
      </c>
      <c r="P1747" s="51">
        <f t="shared" si="79"/>
        <v>0</v>
      </c>
      <c r="Q1747" s="51">
        <f t="shared" si="79"/>
        <v>0</v>
      </c>
      <c r="R1747" s="51">
        <f t="shared" si="79"/>
        <v>0</v>
      </c>
    </row>
    <row r="1748" spans="1:18" x14ac:dyDescent="0.25">
      <c r="A1748" s="17"/>
      <c r="B1748" s="52"/>
      <c r="C1748" s="17"/>
      <c r="D1748" s="17"/>
      <c r="E1748" s="17"/>
      <c r="F1748" s="17"/>
      <c r="G1748" s="17"/>
      <c r="H1748" s="17"/>
      <c r="I1748" s="16">
        <f>IF(B1748&gt;A_Stammdaten!$B$12,0,SUM(C1748,D1748,F1748,G1748)-SUM(E1748,H1748))</f>
        <v>0</v>
      </c>
      <c r="J1748" s="51">
        <f>HLOOKUP(A_Stammdaten!$B$12,$L$4:$R$2504,ROW(B1748)-3,FALSE)+IF(OR(B1748=0,A_Stammdaten!$B$12&lt;B1748),0,I1748*1/20)</f>
        <v>0</v>
      </c>
      <c r="K1748" s="51">
        <f>HLOOKUP(A_Stammdaten!$B$12,$L$4:$R$2504,ROW(B1748)-3,FALSE)</f>
        <v>0</v>
      </c>
      <c r="L1748" s="51">
        <f t="shared" si="78"/>
        <v>0</v>
      </c>
      <c r="M1748" s="51">
        <f t="shared" si="79"/>
        <v>0</v>
      </c>
      <c r="N1748" s="51">
        <f t="shared" si="79"/>
        <v>0</v>
      </c>
      <c r="O1748" s="51">
        <f t="shared" si="79"/>
        <v>0</v>
      </c>
      <c r="P1748" s="51">
        <f t="shared" si="79"/>
        <v>0</v>
      </c>
      <c r="Q1748" s="51">
        <f t="shared" si="79"/>
        <v>0</v>
      </c>
      <c r="R1748" s="51">
        <f t="shared" si="79"/>
        <v>0</v>
      </c>
    </row>
    <row r="1749" spans="1:18" x14ac:dyDescent="0.25">
      <c r="A1749" s="17"/>
      <c r="B1749" s="52"/>
      <c r="C1749" s="17"/>
      <c r="D1749" s="17"/>
      <c r="E1749" s="17"/>
      <c r="F1749" s="17"/>
      <c r="G1749" s="17"/>
      <c r="H1749" s="17"/>
      <c r="I1749" s="16">
        <f>IF(B1749&gt;A_Stammdaten!$B$12,0,SUM(C1749,D1749,F1749,G1749)-SUM(E1749,H1749))</f>
        <v>0</v>
      </c>
      <c r="J1749" s="51">
        <f>HLOOKUP(A_Stammdaten!$B$12,$L$4:$R$2504,ROW(B1749)-3,FALSE)+IF(OR(B1749=0,A_Stammdaten!$B$12&lt;B1749),0,I1749*1/20)</f>
        <v>0</v>
      </c>
      <c r="K1749" s="51">
        <f>HLOOKUP(A_Stammdaten!$B$12,$L$4:$R$2504,ROW(B1749)-3,FALSE)</f>
        <v>0</v>
      </c>
      <c r="L1749" s="51">
        <f t="shared" si="78"/>
        <v>0</v>
      </c>
      <c r="M1749" s="51">
        <f t="shared" si="79"/>
        <v>0</v>
      </c>
      <c r="N1749" s="51">
        <f t="shared" si="79"/>
        <v>0</v>
      </c>
      <c r="O1749" s="51">
        <f t="shared" si="79"/>
        <v>0</v>
      </c>
      <c r="P1749" s="51">
        <f t="shared" si="79"/>
        <v>0</v>
      </c>
      <c r="Q1749" s="51">
        <f t="shared" si="79"/>
        <v>0</v>
      </c>
      <c r="R1749" s="51">
        <f t="shared" si="79"/>
        <v>0</v>
      </c>
    </row>
    <row r="1750" spans="1:18" x14ac:dyDescent="0.25">
      <c r="A1750" s="17"/>
      <c r="B1750" s="52"/>
      <c r="C1750" s="17"/>
      <c r="D1750" s="17"/>
      <c r="E1750" s="17"/>
      <c r="F1750" s="17"/>
      <c r="G1750" s="17"/>
      <c r="H1750" s="17"/>
      <c r="I1750" s="16">
        <f>IF(B1750&gt;A_Stammdaten!$B$12,0,SUM(C1750,D1750,F1750,G1750)-SUM(E1750,H1750))</f>
        <v>0</v>
      </c>
      <c r="J1750" s="51">
        <f>HLOOKUP(A_Stammdaten!$B$12,$L$4:$R$2504,ROW(B1750)-3,FALSE)+IF(OR(B1750=0,A_Stammdaten!$B$12&lt;B1750),0,I1750*1/20)</f>
        <v>0</v>
      </c>
      <c r="K1750" s="51">
        <f>HLOOKUP(A_Stammdaten!$B$12,$L$4:$R$2504,ROW(B1750)-3,FALSE)</f>
        <v>0</v>
      </c>
      <c r="L1750" s="51">
        <f t="shared" si="78"/>
        <v>0</v>
      </c>
      <c r="M1750" s="51">
        <f t="shared" si="79"/>
        <v>0</v>
      </c>
      <c r="N1750" s="51">
        <f t="shared" si="79"/>
        <v>0</v>
      </c>
      <c r="O1750" s="51">
        <f t="shared" si="79"/>
        <v>0</v>
      </c>
      <c r="P1750" s="51">
        <f t="shared" si="79"/>
        <v>0</v>
      </c>
      <c r="Q1750" s="51">
        <f t="shared" si="79"/>
        <v>0</v>
      </c>
      <c r="R1750" s="51">
        <f t="shared" si="79"/>
        <v>0</v>
      </c>
    </row>
    <row r="1751" spans="1:18" x14ac:dyDescent="0.25">
      <c r="A1751" s="17"/>
      <c r="B1751" s="52"/>
      <c r="C1751" s="17"/>
      <c r="D1751" s="17"/>
      <c r="E1751" s="17"/>
      <c r="F1751" s="17"/>
      <c r="G1751" s="17"/>
      <c r="H1751" s="17"/>
      <c r="I1751" s="16">
        <f>IF(B1751&gt;A_Stammdaten!$B$12,0,SUM(C1751,D1751,F1751,G1751)-SUM(E1751,H1751))</f>
        <v>0</v>
      </c>
      <c r="J1751" s="51">
        <f>HLOOKUP(A_Stammdaten!$B$12,$L$4:$R$2504,ROW(B1751)-3,FALSE)+IF(OR(B1751=0,A_Stammdaten!$B$12&lt;B1751),0,I1751*1/20)</f>
        <v>0</v>
      </c>
      <c r="K1751" s="51">
        <f>HLOOKUP(A_Stammdaten!$B$12,$L$4:$R$2504,ROW(B1751)-3,FALSE)</f>
        <v>0</v>
      </c>
      <c r="L1751" s="51">
        <f t="shared" si="78"/>
        <v>0</v>
      </c>
      <c r="M1751" s="51">
        <f t="shared" si="79"/>
        <v>0</v>
      </c>
      <c r="N1751" s="51">
        <f t="shared" si="79"/>
        <v>0</v>
      </c>
      <c r="O1751" s="51">
        <f t="shared" si="79"/>
        <v>0</v>
      </c>
      <c r="P1751" s="51">
        <f t="shared" si="79"/>
        <v>0</v>
      </c>
      <c r="Q1751" s="51">
        <f t="shared" si="79"/>
        <v>0</v>
      </c>
      <c r="R1751" s="51">
        <f t="shared" si="79"/>
        <v>0</v>
      </c>
    </row>
    <row r="1752" spans="1:18" x14ac:dyDescent="0.25">
      <c r="A1752" s="17"/>
      <c r="B1752" s="52"/>
      <c r="C1752" s="17"/>
      <c r="D1752" s="17"/>
      <c r="E1752" s="17"/>
      <c r="F1752" s="17"/>
      <c r="G1752" s="17"/>
      <c r="H1752" s="17"/>
      <c r="I1752" s="16">
        <f>IF(B1752&gt;A_Stammdaten!$B$12,0,SUM(C1752,D1752,F1752,G1752)-SUM(E1752,H1752))</f>
        <v>0</v>
      </c>
      <c r="J1752" s="51">
        <f>HLOOKUP(A_Stammdaten!$B$12,$L$4:$R$2504,ROW(B1752)-3,FALSE)+IF(OR(B1752=0,A_Stammdaten!$B$12&lt;B1752),0,I1752*1/20)</f>
        <v>0</v>
      </c>
      <c r="K1752" s="51">
        <f>HLOOKUP(A_Stammdaten!$B$12,$L$4:$R$2504,ROW(B1752)-3,FALSE)</f>
        <v>0</v>
      </c>
      <c r="L1752" s="51">
        <f t="shared" si="78"/>
        <v>0</v>
      </c>
      <c r="M1752" s="51">
        <f t="shared" si="79"/>
        <v>0</v>
      </c>
      <c r="N1752" s="51">
        <f t="shared" si="79"/>
        <v>0</v>
      </c>
      <c r="O1752" s="51">
        <f t="shared" si="79"/>
        <v>0</v>
      </c>
      <c r="P1752" s="51">
        <f t="shared" si="79"/>
        <v>0</v>
      </c>
      <c r="Q1752" s="51">
        <f t="shared" si="79"/>
        <v>0</v>
      </c>
      <c r="R1752" s="51">
        <f t="shared" si="79"/>
        <v>0</v>
      </c>
    </row>
    <row r="1753" spans="1:18" x14ac:dyDescent="0.25">
      <c r="A1753" s="17"/>
      <c r="B1753" s="52"/>
      <c r="C1753" s="17"/>
      <c r="D1753" s="17"/>
      <c r="E1753" s="17"/>
      <c r="F1753" s="17"/>
      <c r="G1753" s="17"/>
      <c r="H1753" s="17"/>
      <c r="I1753" s="16">
        <f>IF(B1753&gt;A_Stammdaten!$B$12,0,SUM(C1753,D1753,F1753,G1753)-SUM(E1753,H1753))</f>
        <v>0</v>
      </c>
      <c r="J1753" s="51">
        <f>HLOOKUP(A_Stammdaten!$B$12,$L$4:$R$2504,ROW(B1753)-3,FALSE)+IF(OR(B1753=0,A_Stammdaten!$B$12&lt;B1753),0,I1753*1/20)</f>
        <v>0</v>
      </c>
      <c r="K1753" s="51">
        <f>HLOOKUP(A_Stammdaten!$B$12,$L$4:$R$2504,ROW(B1753)-3,FALSE)</f>
        <v>0</v>
      </c>
      <c r="L1753" s="51">
        <f t="shared" si="78"/>
        <v>0</v>
      </c>
      <c r="M1753" s="51">
        <f t="shared" si="79"/>
        <v>0</v>
      </c>
      <c r="N1753" s="51">
        <f t="shared" si="79"/>
        <v>0</v>
      </c>
      <c r="O1753" s="51">
        <f t="shared" si="79"/>
        <v>0</v>
      </c>
      <c r="P1753" s="51">
        <f t="shared" si="79"/>
        <v>0</v>
      </c>
      <c r="Q1753" s="51">
        <f t="shared" si="79"/>
        <v>0</v>
      </c>
      <c r="R1753" s="51">
        <f t="shared" si="79"/>
        <v>0</v>
      </c>
    </row>
    <row r="1754" spans="1:18" x14ac:dyDescent="0.25">
      <c r="A1754" s="17"/>
      <c r="B1754" s="52"/>
      <c r="C1754" s="17"/>
      <c r="D1754" s="17"/>
      <c r="E1754" s="17"/>
      <c r="F1754" s="17"/>
      <c r="G1754" s="17"/>
      <c r="H1754" s="17"/>
      <c r="I1754" s="16">
        <f>IF(B1754&gt;A_Stammdaten!$B$12,0,SUM(C1754,D1754,F1754,G1754)-SUM(E1754,H1754))</f>
        <v>0</v>
      </c>
      <c r="J1754" s="51">
        <f>HLOOKUP(A_Stammdaten!$B$12,$L$4:$R$2504,ROW(B1754)-3,FALSE)+IF(OR(B1754=0,A_Stammdaten!$B$12&lt;B1754),0,I1754*1/20)</f>
        <v>0</v>
      </c>
      <c r="K1754" s="51">
        <f>HLOOKUP(A_Stammdaten!$B$12,$L$4:$R$2504,ROW(B1754)-3,FALSE)</f>
        <v>0</v>
      </c>
      <c r="L1754" s="51">
        <f t="shared" si="78"/>
        <v>0</v>
      </c>
      <c r="M1754" s="51">
        <f t="shared" si="79"/>
        <v>0</v>
      </c>
      <c r="N1754" s="51">
        <f t="shared" si="79"/>
        <v>0</v>
      </c>
      <c r="O1754" s="51">
        <f t="shared" si="79"/>
        <v>0</v>
      </c>
      <c r="P1754" s="51">
        <f t="shared" si="79"/>
        <v>0</v>
      </c>
      <c r="Q1754" s="51">
        <f t="shared" si="79"/>
        <v>0</v>
      </c>
      <c r="R1754" s="51">
        <f t="shared" si="79"/>
        <v>0</v>
      </c>
    </row>
    <row r="1755" spans="1:18" x14ac:dyDescent="0.25">
      <c r="A1755" s="17"/>
      <c r="B1755" s="52"/>
      <c r="C1755" s="17"/>
      <c r="D1755" s="17"/>
      <c r="E1755" s="17"/>
      <c r="F1755" s="17"/>
      <c r="G1755" s="17"/>
      <c r="H1755" s="17"/>
      <c r="I1755" s="16">
        <f>IF(B1755&gt;A_Stammdaten!$B$12,0,SUM(C1755,D1755,F1755,G1755)-SUM(E1755,H1755))</f>
        <v>0</v>
      </c>
      <c r="J1755" s="51">
        <f>HLOOKUP(A_Stammdaten!$B$12,$L$4:$R$2504,ROW(B1755)-3,FALSE)+IF(OR(B1755=0,A_Stammdaten!$B$12&lt;B1755),0,I1755*1/20)</f>
        <v>0</v>
      </c>
      <c r="K1755" s="51">
        <f>HLOOKUP(A_Stammdaten!$B$12,$L$4:$R$2504,ROW(B1755)-3,FALSE)</f>
        <v>0</v>
      </c>
      <c r="L1755" s="51">
        <f t="shared" si="78"/>
        <v>0</v>
      </c>
      <c r="M1755" s="51">
        <f t="shared" si="79"/>
        <v>0</v>
      </c>
      <c r="N1755" s="51">
        <f t="shared" si="79"/>
        <v>0</v>
      </c>
      <c r="O1755" s="51">
        <f t="shared" si="79"/>
        <v>0</v>
      </c>
      <c r="P1755" s="51">
        <f t="shared" si="79"/>
        <v>0</v>
      </c>
      <c r="Q1755" s="51">
        <f t="shared" si="79"/>
        <v>0</v>
      </c>
      <c r="R1755" s="51">
        <f t="shared" si="79"/>
        <v>0</v>
      </c>
    </row>
    <row r="1756" spans="1:18" x14ac:dyDescent="0.25">
      <c r="A1756" s="17"/>
      <c r="B1756" s="52"/>
      <c r="C1756" s="17"/>
      <c r="D1756" s="17"/>
      <c r="E1756" s="17"/>
      <c r="F1756" s="17"/>
      <c r="G1756" s="17"/>
      <c r="H1756" s="17"/>
      <c r="I1756" s="16">
        <f>IF(B1756&gt;A_Stammdaten!$B$12,0,SUM(C1756,D1756,F1756,G1756)-SUM(E1756,H1756))</f>
        <v>0</v>
      </c>
      <c r="J1756" s="51">
        <f>HLOOKUP(A_Stammdaten!$B$12,$L$4:$R$2504,ROW(B1756)-3,FALSE)+IF(OR(B1756=0,A_Stammdaten!$B$12&lt;B1756),0,I1756*1/20)</f>
        <v>0</v>
      </c>
      <c r="K1756" s="51">
        <f>HLOOKUP(A_Stammdaten!$B$12,$L$4:$R$2504,ROW(B1756)-3,FALSE)</f>
        <v>0</v>
      </c>
      <c r="L1756" s="51">
        <f t="shared" si="78"/>
        <v>0</v>
      </c>
      <c r="M1756" s="51">
        <f t="shared" si="79"/>
        <v>0</v>
      </c>
      <c r="N1756" s="51">
        <f t="shared" si="79"/>
        <v>0</v>
      </c>
      <c r="O1756" s="51">
        <f t="shared" si="79"/>
        <v>0</v>
      </c>
      <c r="P1756" s="51">
        <f t="shared" si="79"/>
        <v>0</v>
      </c>
      <c r="Q1756" s="51">
        <f t="shared" si="79"/>
        <v>0</v>
      </c>
      <c r="R1756" s="51">
        <f t="shared" si="79"/>
        <v>0</v>
      </c>
    </row>
    <row r="1757" spans="1:18" x14ac:dyDescent="0.25">
      <c r="A1757" s="17"/>
      <c r="B1757" s="52"/>
      <c r="C1757" s="17"/>
      <c r="D1757" s="17"/>
      <c r="E1757" s="17"/>
      <c r="F1757" s="17"/>
      <c r="G1757" s="17"/>
      <c r="H1757" s="17"/>
      <c r="I1757" s="16">
        <f>IF(B1757&gt;A_Stammdaten!$B$12,0,SUM(C1757,D1757,F1757,G1757)-SUM(E1757,H1757))</f>
        <v>0</v>
      </c>
      <c r="J1757" s="51">
        <f>HLOOKUP(A_Stammdaten!$B$12,$L$4:$R$2504,ROW(B1757)-3,FALSE)+IF(OR(B1757=0,A_Stammdaten!$B$12&lt;B1757),0,I1757*1/20)</f>
        <v>0</v>
      </c>
      <c r="K1757" s="51">
        <f>HLOOKUP(A_Stammdaten!$B$12,$L$4:$R$2504,ROW(B1757)-3,FALSE)</f>
        <v>0</v>
      </c>
      <c r="L1757" s="51">
        <f t="shared" si="78"/>
        <v>0</v>
      </c>
      <c r="M1757" s="51">
        <f t="shared" si="79"/>
        <v>0</v>
      </c>
      <c r="N1757" s="51">
        <f t="shared" si="79"/>
        <v>0</v>
      </c>
      <c r="O1757" s="51">
        <f t="shared" si="79"/>
        <v>0</v>
      </c>
      <c r="P1757" s="51">
        <f t="shared" si="79"/>
        <v>0</v>
      </c>
      <c r="Q1757" s="51">
        <f t="shared" si="79"/>
        <v>0</v>
      </c>
      <c r="R1757" s="51">
        <f t="shared" si="79"/>
        <v>0</v>
      </c>
    </row>
    <row r="1758" spans="1:18" x14ac:dyDescent="0.25">
      <c r="A1758" s="17"/>
      <c r="B1758" s="52"/>
      <c r="C1758" s="17"/>
      <c r="D1758" s="17"/>
      <c r="E1758" s="17"/>
      <c r="F1758" s="17"/>
      <c r="G1758" s="17"/>
      <c r="H1758" s="17"/>
      <c r="I1758" s="16">
        <f>IF(B1758&gt;A_Stammdaten!$B$12,0,SUM(C1758,D1758,F1758,G1758)-SUM(E1758,H1758))</f>
        <v>0</v>
      </c>
      <c r="J1758" s="51">
        <f>HLOOKUP(A_Stammdaten!$B$12,$L$4:$R$2504,ROW(B1758)-3,FALSE)+IF(OR(B1758=0,A_Stammdaten!$B$12&lt;B1758),0,I1758*1/20)</f>
        <v>0</v>
      </c>
      <c r="K1758" s="51">
        <f>HLOOKUP(A_Stammdaten!$B$12,$L$4:$R$2504,ROW(B1758)-3,FALSE)</f>
        <v>0</v>
      </c>
      <c r="L1758" s="51">
        <f t="shared" si="78"/>
        <v>0</v>
      </c>
      <c r="M1758" s="51">
        <f t="shared" si="79"/>
        <v>0</v>
      </c>
      <c r="N1758" s="51">
        <f t="shared" si="79"/>
        <v>0</v>
      </c>
      <c r="O1758" s="51">
        <f t="shared" si="79"/>
        <v>0</v>
      </c>
      <c r="P1758" s="51">
        <f t="shared" si="79"/>
        <v>0</v>
      </c>
      <c r="Q1758" s="51">
        <f t="shared" si="79"/>
        <v>0</v>
      </c>
      <c r="R1758" s="51">
        <f t="shared" si="79"/>
        <v>0</v>
      </c>
    </row>
    <row r="1759" spans="1:18" x14ac:dyDescent="0.25">
      <c r="A1759" s="17"/>
      <c r="B1759" s="52"/>
      <c r="C1759" s="17"/>
      <c r="D1759" s="17"/>
      <c r="E1759" s="17"/>
      <c r="F1759" s="17"/>
      <c r="G1759" s="17"/>
      <c r="H1759" s="17"/>
      <c r="I1759" s="16">
        <f>IF(B1759&gt;A_Stammdaten!$B$12,0,SUM(C1759,D1759,F1759,G1759)-SUM(E1759,H1759))</f>
        <v>0</v>
      </c>
      <c r="J1759" s="51">
        <f>HLOOKUP(A_Stammdaten!$B$12,$L$4:$R$2504,ROW(B1759)-3,FALSE)+IF(OR(B1759=0,A_Stammdaten!$B$12&lt;B1759),0,I1759*1/20)</f>
        <v>0</v>
      </c>
      <c r="K1759" s="51">
        <f>HLOOKUP(A_Stammdaten!$B$12,$L$4:$R$2504,ROW(B1759)-3,FALSE)</f>
        <v>0</v>
      </c>
      <c r="L1759" s="51">
        <f t="shared" si="78"/>
        <v>0</v>
      </c>
      <c r="M1759" s="51">
        <f t="shared" si="79"/>
        <v>0</v>
      </c>
      <c r="N1759" s="51">
        <f t="shared" si="79"/>
        <v>0</v>
      </c>
      <c r="O1759" s="51">
        <f t="shared" si="79"/>
        <v>0</v>
      </c>
      <c r="P1759" s="51">
        <f t="shared" si="79"/>
        <v>0</v>
      </c>
      <c r="Q1759" s="51">
        <f t="shared" si="79"/>
        <v>0</v>
      </c>
      <c r="R1759" s="51">
        <f t="shared" si="79"/>
        <v>0</v>
      </c>
    </row>
    <row r="1760" spans="1:18" x14ac:dyDescent="0.25">
      <c r="A1760" s="17"/>
      <c r="B1760" s="52"/>
      <c r="C1760" s="17"/>
      <c r="D1760" s="17"/>
      <c r="E1760" s="17"/>
      <c r="F1760" s="17"/>
      <c r="G1760" s="17"/>
      <c r="H1760" s="17"/>
      <c r="I1760" s="16">
        <f>IF(B1760&gt;A_Stammdaten!$B$12,0,SUM(C1760,D1760,F1760,G1760)-SUM(E1760,H1760))</f>
        <v>0</v>
      </c>
      <c r="J1760" s="51">
        <f>HLOOKUP(A_Stammdaten!$B$12,$L$4:$R$2504,ROW(B1760)-3,FALSE)+IF(OR(B1760=0,A_Stammdaten!$B$12&lt;B1760),0,I1760*1/20)</f>
        <v>0</v>
      </c>
      <c r="K1760" s="51">
        <f>HLOOKUP(A_Stammdaten!$B$12,$L$4:$R$2504,ROW(B1760)-3,FALSE)</f>
        <v>0</v>
      </c>
      <c r="L1760" s="51">
        <f t="shared" si="78"/>
        <v>0</v>
      </c>
      <c r="M1760" s="51">
        <f t="shared" si="79"/>
        <v>0</v>
      </c>
      <c r="N1760" s="51">
        <f t="shared" si="79"/>
        <v>0</v>
      </c>
      <c r="O1760" s="51">
        <f t="shared" si="79"/>
        <v>0</v>
      </c>
      <c r="P1760" s="51">
        <f t="shared" si="79"/>
        <v>0</v>
      </c>
      <c r="Q1760" s="51">
        <f t="shared" si="79"/>
        <v>0</v>
      </c>
      <c r="R1760" s="51">
        <f t="shared" si="79"/>
        <v>0</v>
      </c>
    </row>
    <row r="1761" spans="1:18" x14ac:dyDescent="0.25">
      <c r="A1761" s="17"/>
      <c r="B1761" s="52"/>
      <c r="C1761" s="17"/>
      <c r="D1761" s="17"/>
      <c r="E1761" s="17"/>
      <c r="F1761" s="17"/>
      <c r="G1761" s="17"/>
      <c r="H1761" s="17"/>
      <c r="I1761" s="16">
        <f>IF(B1761&gt;A_Stammdaten!$B$12,0,SUM(C1761,D1761,F1761,G1761)-SUM(E1761,H1761))</f>
        <v>0</v>
      </c>
      <c r="J1761" s="51">
        <f>HLOOKUP(A_Stammdaten!$B$12,$L$4:$R$2504,ROW(B1761)-3,FALSE)+IF(OR(B1761=0,A_Stammdaten!$B$12&lt;B1761),0,I1761*1/20)</f>
        <v>0</v>
      </c>
      <c r="K1761" s="51">
        <f>HLOOKUP(A_Stammdaten!$B$12,$L$4:$R$2504,ROW(B1761)-3,FALSE)</f>
        <v>0</v>
      </c>
      <c r="L1761" s="51">
        <f t="shared" si="78"/>
        <v>0</v>
      </c>
      <c r="M1761" s="51">
        <f t="shared" si="79"/>
        <v>0</v>
      </c>
      <c r="N1761" s="51">
        <f t="shared" si="79"/>
        <v>0</v>
      </c>
      <c r="O1761" s="51">
        <f t="shared" si="79"/>
        <v>0</v>
      </c>
      <c r="P1761" s="51">
        <f t="shared" si="79"/>
        <v>0</v>
      </c>
      <c r="Q1761" s="51">
        <f t="shared" si="79"/>
        <v>0</v>
      </c>
      <c r="R1761" s="51">
        <f t="shared" si="79"/>
        <v>0</v>
      </c>
    </row>
    <row r="1762" spans="1:18" x14ac:dyDescent="0.25">
      <c r="A1762" s="17"/>
      <c r="B1762" s="52"/>
      <c r="C1762" s="17"/>
      <c r="D1762" s="17"/>
      <c r="E1762" s="17"/>
      <c r="F1762" s="17"/>
      <c r="G1762" s="17"/>
      <c r="H1762" s="17"/>
      <c r="I1762" s="16">
        <f>IF(B1762&gt;A_Stammdaten!$B$12,0,SUM(C1762,D1762,F1762,G1762)-SUM(E1762,H1762))</f>
        <v>0</v>
      </c>
      <c r="J1762" s="51">
        <f>HLOOKUP(A_Stammdaten!$B$12,$L$4:$R$2504,ROW(B1762)-3,FALSE)+IF(OR(B1762=0,A_Stammdaten!$B$12&lt;B1762),0,I1762*1/20)</f>
        <v>0</v>
      </c>
      <c r="K1762" s="51">
        <f>HLOOKUP(A_Stammdaten!$B$12,$L$4:$R$2504,ROW(B1762)-3,FALSE)</f>
        <v>0</v>
      </c>
      <c r="L1762" s="51">
        <f t="shared" si="78"/>
        <v>0</v>
      </c>
      <c r="M1762" s="51">
        <f t="shared" si="79"/>
        <v>0</v>
      </c>
      <c r="N1762" s="51">
        <f t="shared" si="79"/>
        <v>0</v>
      </c>
      <c r="O1762" s="51">
        <f t="shared" si="79"/>
        <v>0</v>
      </c>
      <c r="P1762" s="51">
        <f t="shared" si="79"/>
        <v>0</v>
      </c>
      <c r="Q1762" s="51">
        <f t="shared" si="79"/>
        <v>0</v>
      </c>
      <c r="R1762" s="51">
        <f t="shared" si="79"/>
        <v>0</v>
      </c>
    </row>
    <row r="1763" spans="1:18" x14ac:dyDescent="0.25">
      <c r="A1763" s="17"/>
      <c r="B1763" s="52"/>
      <c r="C1763" s="17"/>
      <c r="D1763" s="17"/>
      <c r="E1763" s="17"/>
      <c r="F1763" s="17"/>
      <c r="G1763" s="17"/>
      <c r="H1763" s="17"/>
      <c r="I1763" s="16">
        <f>IF(B1763&gt;A_Stammdaten!$B$12,0,SUM(C1763,D1763,F1763,G1763)-SUM(E1763,H1763))</f>
        <v>0</v>
      </c>
      <c r="J1763" s="51">
        <f>HLOOKUP(A_Stammdaten!$B$12,$L$4:$R$2504,ROW(B1763)-3,FALSE)+IF(OR(B1763=0,A_Stammdaten!$B$12&lt;B1763),0,I1763*1/20)</f>
        <v>0</v>
      </c>
      <c r="K1763" s="51">
        <f>HLOOKUP(A_Stammdaten!$B$12,$L$4:$R$2504,ROW(B1763)-3,FALSE)</f>
        <v>0</v>
      </c>
      <c r="L1763" s="51">
        <f t="shared" si="78"/>
        <v>0</v>
      </c>
      <c r="M1763" s="51">
        <f t="shared" si="79"/>
        <v>0</v>
      </c>
      <c r="N1763" s="51">
        <f t="shared" si="79"/>
        <v>0</v>
      </c>
      <c r="O1763" s="51">
        <f t="shared" si="79"/>
        <v>0</v>
      </c>
      <c r="P1763" s="51">
        <f t="shared" si="79"/>
        <v>0</v>
      </c>
      <c r="Q1763" s="51">
        <f t="shared" si="79"/>
        <v>0</v>
      </c>
      <c r="R1763" s="51">
        <f t="shared" si="79"/>
        <v>0</v>
      </c>
    </row>
    <row r="1764" spans="1:18" x14ac:dyDescent="0.25">
      <c r="A1764" s="17"/>
      <c r="B1764" s="52"/>
      <c r="C1764" s="17"/>
      <c r="D1764" s="17"/>
      <c r="E1764" s="17"/>
      <c r="F1764" s="17"/>
      <c r="G1764" s="17"/>
      <c r="H1764" s="17"/>
      <c r="I1764" s="16">
        <f>IF(B1764&gt;A_Stammdaten!$B$12,0,SUM(C1764,D1764,F1764,G1764)-SUM(E1764,H1764))</f>
        <v>0</v>
      </c>
      <c r="J1764" s="51">
        <f>HLOOKUP(A_Stammdaten!$B$12,$L$4:$R$2504,ROW(B1764)-3,FALSE)+IF(OR(B1764=0,A_Stammdaten!$B$12&lt;B1764),0,I1764*1/20)</f>
        <v>0</v>
      </c>
      <c r="K1764" s="51">
        <f>HLOOKUP(A_Stammdaten!$B$12,$L$4:$R$2504,ROW(B1764)-3,FALSE)</f>
        <v>0</v>
      </c>
      <c r="L1764" s="51">
        <f t="shared" si="78"/>
        <v>0</v>
      </c>
      <c r="M1764" s="51">
        <f t="shared" si="79"/>
        <v>0</v>
      </c>
      <c r="N1764" s="51">
        <f t="shared" si="79"/>
        <v>0</v>
      </c>
      <c r="O1764" s="51">
        <f t="shared" si="79"/>
        <v>0</v>
      </c>
      <c r="P1764" s="51">
        <f t="shared" si="79"/>
        <v>0</v>
      </c>
      <c r="Q1764" s="51">
        <f t="shared" si="79"/>
        <v>0</v>
      </c>
      <c r="R1764" s="51">
        <f t="shared" si="79"/>
        <v>0</v>
      </c>
    </row>
    <row r="1765" spans="1:18" x14ac:dyDescent="0.25">
      <c r="A1765" s="17"/>
      <c r="B1765" s="52"/>
      <c r="C1765" s="17"/>
      <c r="D1765" s="17"/>
      <c r="E1765" s="17"/>
      <c r="F1765" s="17"/>
      <c r="G1765" s="17"/>
      <c r="H1765" s="17"/>
      <c r="I1765" s="16">
        <f>IF(B1765&gt;A_Stammdaten!$B$12,0,SUM(C1765,D1765,F1765,G1765)-SUM(E1765,H1765))</f>
        <v>0</v>
      </c>
      <c r="J1765" s="51">
        <f>HLOOKUP(A_Stammdaten!$B$12,$L$4:$R$2504,ROW(B1765)-3,FALSE)+IF(OR(B1765=0,A_Stammdaten!$B$12&lt;B1765),0,I1765*1/20)</f>
        <v>0</v>
      </c>
      <c r="K1765" s="51">
        <f>HLOOKUP(A_Stammdaten!$B$12,$L$4:$R$2504,ROW(B1765)-3,FALSE)</f>
        <v>0</v>
      </c>
      <c r="L1765" s="51">
        <f t="shared" si="78"/>
        <v>0</v>
      </c>
      <c r="M1765" s="51">
        <f t="shared" si="79"/>
        <v>0</v>
      </c>
      <c r="N1765" s="51">
        <f t="shared" si="79"/>
        <v>0</v>
      </c>
      <c r="O1765" s="51">
        <f t="shared" si="79"/>
        <v>0</v>
      </c>
      <c r="P1765" s="51">
        <f t="shared" si="79"/>
        <v>0</v>
      </c>
      <c r="Q1765" s="51">
        <f t="shared" si="79"/>
        <v>0</v>
      </c>
      <c r="R1765" s="51">
        <f t="shared" si="79"/>
        <v>0</v>
      </c>
    </row>
    <row r="1766" spans="1:18" x14ac:dyDescent="0.25">
      <c r="A1766" s="17"/>
      <c r="B1766" s="52"/>
      <c r="C1766" s="17"/>
      <c r="D1766" s="17"/>
      <c r="E1766" s="17"/>
      <c r="F1766" s="17"/>
      <c r="G1766" s="17"/>
      <c r="H1766" s="17"/>
      <c r="I1766" s="16">
        <f>IF(B1766&gt;A_Stammdaten!$B$12,0,SUM(C1766,D1766,F1766,G1766)-SUM(E1766,H1766))</f>
        <v>0</v>
      </c>
      <c r="J1766" s="51">
        <f>HLOOKUP(A_Stammdaten!$B$12,$L$4:$R$2504,ROW(B1766)-3,FALSE)+IF(OR(B1766=0,A_Stammdaten!$B$12&lt;B1766),0,I1766*1/20)</f>
        <v>0</v>
      </c>
      <c r="K1766" s="51">
        <f>HLOOKUP(A_Stammdaten!$B$12,$L$4:$R$2504,ROW(B1766)-3,FALSE)</f>
        <v>0</v>
      </c>
      <c r="L1766" s="51">
        <f t="shared" si="78"/>
        <v>0</v>
      </c>
      <c r="M1766" s="51">
        <f t="shared" si="79"/>
        <v>0</v>
      </c>
      <c r="N1766" s="51">
        <f t="shared" si="79"/>
        <v>0</v>
      </c>
      <c r="O1766" s="51">
        <f t="shared" si="79"/>
        <v>0</v>
      </c>
      <c r="P1766" s="51">
        <f t="shared" si="79"/>
        <v>0</v>
      </c>
      <c r="Q1766" s="51">
        <f t="shared" si="79"/>
        <v>0</v>
      </c>
      <c r="R1766" s="51">
        <f t="shared" si="79"/>
        <v>0</v>
      </c>
    </row>
    <row r="1767" spans="1:18" x14ac:dyDescent="0.25">
      <c r="A1767" s="17"/>
      <c r="B1767" s="52"/>
      <c r="C1767" s="17"/>
      <c r="D1767" s="17"/>
      <c r="E1767" s="17"/>
      <c r="F1767" s="17"/>
      <c r="G1767" s="17"/>
      <c r="H1767" s="17"/>
      <c r="I1767" s="16">
        <f>IF(B1767&gt;A_Stammdaten!$B$12,0,SUM(C1767,D1767,F1767,G1767)-SUM(E1767,H1767))</f>
        <v>0</v>
      </c>
      <c r="J1767" s="51">
        <f>HLOOKUP(A_Stammdaten!$B$12,$L$4:$R$2504,ROW(B1767)-3,FALSE)+IF(OR(B1767=0,A_Stammdaten!$B$12&lt;B1767),0,I1767*1/20)</f>
        <v>0</v>
      </c>
      <c r="K1767" s="51">
        <f>HLOOKUP(A_Stammdaten!$B$12,$L$4:$R$2504,ROW(B1767)-3,FALSE)</f>
        <v>0</v>
      </c>
      <c r="L1767" s="51">
        <f t="shared" si="78"/>
        <v>0</v>
      </c>
      <c r="M1767" s="51">
        <f t="shared" si="79"/>
        <v>0</v>
      </c>
      <c r="N1767" s="51">
        <f t="shared" si="79"/>
        <v>0</v>
      </c>
      <c r="O1767" s="51">
        <f t="shared" si="79"/>
        <v>0</v>
      </c>
      <c r="P1767" s="51">
        <f t="shared" si="79"/>
        <v>0</v>
      </c>
      <c r="Q1767" s="51">
        <f t="shared" si="79"/>
        <v>0</v>
      </c>
      <c r="R1767" s="51">
        <f t="shared" si="79"/>
        <v>0</v>
      </c>
    </row>
    <row r="1768" spans="1:18" x14ac:dyDescent="0.25">
      <c r="A1768" s="17"/>
      <c r="B1768" s="52"/>
      <c r="C1768" s="17"/>
      <c r="D1768" s="17"/>
      <c r="E1768" s="17"/>
      <c r="F1768" s="17"/>
      <c r="G1768" s="17"/>
      <c r="H1768" s="17"/>
      <c r="I1768" s="16">
        <f>IF(B1768&gt;A_Stammdaten!$B$12,0,SUM(C1768,D1768,F1768,G1768)-SUM(E1768,H1768))</f>
        <v>0</v>
      </c>
      <c r="J1768" s="51">
        <f>HLOOKUP(A_Stammdaten!$B$12,$L$4:$R$2504,ROW(B1768)-3,FALSE)+IF(OR(B1768=0,A_Stammdaten!$B$12&lt;B1768),0,I1768*1/20)</f>
        <v>0</v>
      </c>
      <c r="K1768" s="51">
        <f>HLOOKUP(A_Stammdaten!$B$12,$L$4:$R$2504,ROW(B1768)-3,FALSE)</f>
        <v>0</v>
      </c>
      <c r="L1768" s="51">
        <f t="shared" si="78"/>
        <v>0</v>
      </c>
      <c r="M1768" s="51">
        <f t="shared" si="79"/>
        <v>0</v>
      </c>
      <c r="N1768" s="51">
        <f t="shared" si="79"/>
        <v>0</v>
      </c>
      <c r="O1768" s="51">
        <f t="shared" si="79"/>
        <v>0</v>
      </c>
      <c r="P1768" s="51">
        <f t="shared" si="79"/>
        <v>0</v>
      </c>
      <c r="Q1768" s="51">
        <f t="shared" si="79"/>
        <v>0</v>
      </c>
      <c r="R1768" s="51">
        <f t="shared" si="79"/>
        <v>0</v>
      </c>
    </row>
    <row r="1769" spans="1:18" x14ac:dyDescent="0.25">
      <c r="A1769" s="17"/>
      <c r="B1769" s="52"/>
      <c r="C1769" s="17"/>
      <c r="D1769" s="17"/>
      <c r="E1769" s="17"/>
      <c r="F1769" s="17"/>
      <c r="G1769" s="17"/>
      <c r="H1769" s="17"/>
      <c r="I1769" s="16">
        <f>IF(B1769&gt;A_Stammdaten!$B$12,0,SUM(C1769,D1769,F1769,G1769)-SUM(E1769,H1769))</f>
        <v>0</v>
      </c>
      <c r="J1769" s="51">
        <f>HLOOKUP(A_Stammdaten!$B$12,$L$4:$R$2504,ROW(B1769)-3,FALSE)+IF(OR(B1769=0,A_Stammdaten!$B$12&lt;B1769),0,I1769*1/20)</f>
        <v>0</v>
      </c>
      <c r="K1769" s="51">
        <f>HLOOKUP(A_Stammdaten!$B$12,$L$4:$R$2504,ROW(B1769)-3,FALSE)</f>
        <v>0</v>
      </c>
      <c r="L1769" s="51">
        <f t="shared" si="78"/>
        <v>0</v>
      </c>
      <c r="M1769" s="51">
        <f t="shared" si="79"/>
        <v>0</v>
      </c>
      <c r="N1769" s="51">
        <f t="shared" si="79"/>
        <v>0</v>
      </c>
      <c r="O1769" s="51">
        <f t="shared" si="79"/>
        <v>0</v>
      </c>
      <c r="P1769" s="51">
        <f t="shared" si="79"/>
        <v>0</v>
      </c>
      <c r="Q1769" s="51">
        <f t="shared" si="79"/>
        <v>0</v>
      </c>
      <c r="R1769" s="51">
        <f t="shared" si="79"/>
        <v>0</v>
      </c>
    </row>
    <row r="1770" spans="1:18" x14ac:dyDescent="0.25">
      <c r="A1770" s="17"/>
      <c r="B1770" s="52"/>
      <c r="C1770" s="17"/>
      <c r="D1770" s="17"/>
      <c r="E1770" s="17"/>
      <c r="F1770" s="17"/>
      <c r="G1770" s="17"/>
      <c r="H1770" s="17"/>
      <c r="I1770" s="16">
        <f>IF(B1770&gt;A_Stammdaten!$B$12,0,SUM(C1770,D1770,F1770,G1770)-SUM(E1770,H1770))</f>
        <v>0</v>
      </c>
      <c r="J1770" s="51">
        <f>HLOOKUP(A_Stammdaten!$B$12,$L$4:$R$2504,ROW(B1770)-3,FALSE)+IF(OR(B1770=0,A_Stammdaten!$B$12&lt;B1770),0,I1770*1/20)</f>
        <v>0</v>
      </c>
      <c r="K1770" s="51">
        <f>HLOOKUP(A_Stammdaten!$B$12,$L$4:$R$2504,ROW(B1770)-3,FALSE)</f>
        <v>0</v>
      </c>
      <c r="L1770" s="51">
        <f t="shared" si="78"/>
        <v>0</v>
      </c>
      <c r="M1770" s="51">
        <f t="shared" si="79"/>
        <v>0</v>
      </c>
      <c r="N1770" s="51">
        <f t="shared" si="79"/>
        <v>0</v>
      </c>
      <c r="O1770" s="51">
        <f t="shared" si="79"/>
        <v>0</v>
      </c>
      <c r="P1770" s="51">
        <f t="shared" si="79"/>
        <v>0</v>
      </c>
      <c r="Q1770" s="51">
        <f t="shared" si="79"/>
        <v>0</v>
      </c>
      <c r="R1770" s="51">
        <f t="shared" si="79"/>
        <v>0</v>
      </c>
    </row>
    <row r="1771" spans="1:18" x14ac:dyDescent="0.25">
      <c r="A1771" s="17"/>
      <c r="B1771" s="52"/>
      <c r="C1771" s="17"/>
      <c r="D1771" s="17"/>
      <c r="E1771" s="17"/>
      <c r="F1771" s="17"/>
      <c r="G1771" s="17"/>
      <c r="H1771" s="17"/>
      <c r="I1771" s="16">
        <f>IF(B1771&gt;A_Stammdaten!$B$12,0,SUM(C1771,D1771,F1771,G1771)-SUM(E1771,H1771))</f>
        <v>0</v>
      </c>
      <c r="J1771" s="51">
        <f>HLOOKUP(A_Stammdaten!$B$12,$L$4:$R$2504,ROW(B1771)-3,FALSE)+IF(OR(B1771=0,A_Stammdaten!$B$12&lt;B1771),0,I1771*1/20)</f>
        <v>0</v>
      </c>
      <c r="K1771" s="51">
        <f>HLOOKUP(A_Stammdaten!$B$12,$L$4:$R$2504,ROW(B1771)-3,FALSE)</f>
        <v>0</v>
      </c>
      <c r="L1771" s="51">
        <f t="shared" si="78"/>
        <v>0</v>
      </c>
      <c r="M1771" s="51">
        <f t="shared" si="79"/>
        <v>0</v>
      </c>
      <c r="N1771" s="51">
        <f t="shared" si="79"/>
        <v>0</v>
      </c>
      <c r="O1771" s="51">
        <f t="shared" si="79"/>
        <v>0</v>
      </c>
      <c r="P1771" s="51">
        <f t="shared" si="79"/>
        <v>0</v>
      </c>
      <c r="Q1771" s="51">
        <f t="shared" si="79"/>
        <v>0</v>
      </c>
      <c r="R1771" s="51">
        <f t="shared" si="79"/>
        <v>0</v>
      </c>
    </row>
    <row r="1772" spans="1:18" x14ac:dyDescent="0.25">
      <c r="A1772" s="17"/>
      <c r="B1772" s="52"/>
      <c r="C1772" s="17"/>
      <c r="D1772" s="17"/>
      <c r="E1772" s="17"/>
      <c r="F1772" s="17"/>
      <c r="G1772" s="17"/>
      <c r="H1772" s="17"/>
      <c r="I1772" s="16">
        <f>IF(B1772&gt;A_Stammdaten!$B$12,0,SUM(C1772,D1772,F1772,G1772)-SUM(E1772,H1772))</f>
        <v>0</v>
      </c>
      <c r="J1772" s="51">
        <f>HLOOKUP(A_Stammdaten!$B$12,$L$4:$R$2504,ROW(B1772)-3,FALSE)+IF(OR(B1772=0,A_Stammdaten!$B$12&lt;B1772),0,I1772*1/20)</f>
        <v>0</v>
      </c>
      <c r="K1772" s="51">
        <f>HLOOKUP(A_Stammdaten!$B$12,$L$4:$R$2504,ROW(B1772)-3,FALSE)</f>
        <v>0</v>
      </c>
      <c r="L1772" s="51">
        <f t="shared" si="78"/>
        <v>0</v>
      </c>
      <c r="M1772" s="51">
        <f t="shared" si="79"/>
        <v>0</v>
      </c>
      <c r="N1772" s="51">
        <f t="shared" si="79"/>
        <v>0</v>
      </c>
      <c r="O1772" s="51">
        <f t="shared" si="79"/>
        <v>0</v>
      </c>
      <c r="P1772" s="51">
        <f t="shared" si="79"/>
        <v>0</v>
      </c>
      <c r="Q1772" s="51">
        <f t="shared" si="79"/>
        <v>0</v>
      </c>
      <c r="R1772" s="51">
        <f t="shared" si="79"/>
        <v>0</v>
      </c>
    </row>
    <row r="1773" spans="1:18" x14ac:dyDescent="0.25">
      <c r="A1773" s="17"/>
      <c r="B1773" s="52"/>
      <c r="C1773" s="17"/>
      <c r="D1773" s="17"/>
      <c r="E1773" s="17"/>
      <c r="F1773" s="17"/>
      <c r="G1773" s="17"/>
      <c r="H1773" s="17"/>
      <c r="I1773" s="16">
        <f>IF(B1773&gt;A_Stammdaten!$B$12,0,SUM(C1773,D1773,F1773,G1773)-SUM(E1773,H1773))</f>
        <v>0</v>
      </c>
      <c r="J1773" s="51">
        <f>HLOOKUP(A_Stammdaten!$B$12,$L$4:$R$2504,ROW(B1773)-3,FALSE)+IF(OR(B1773=0,A_Stammdaten!$B$12&lt;B1773),0,I1773*1/20)</f>
        <v>0</v>
      </c>
      <c r="K1773" s="51">
        <f>HLOOKUP(A_Stammdaten!$B$12,$L$4:$R$2504,ROW(B1773)-3,FALSE)</f>
        <v>0</v>
      </c>
      <c r="L1773" s="51">
        <f t="shared" si="78"/>
        <v>0</v>
      </c>
      <c r="M1773" s="51">
        <f t="shared" si="79"/>
        <v>0</v>
      </c>
      <c r="N1773" s="51">
        <f t="shared" si="79"/>
        <v>0</v>
      </c>
      <c r="O1773" s="51">
        <f t="shared" si="79"/>
        <v>0</v>
      </c>
      <c r="P1773" s="51">
        <f t="shared" si="79"/>
        <v>0</v>
      </c>
      <c r="Q1773" s="51">
        <f t="shared" si="79"/>
        <v>0</v>
      </c>
      <c r="R1773" s="51">
        <f t="shared" si="79"/>
        <v>0</v>
      </c>
    </row>
    <row r="1774" spans="1:18" x14ac:dyDescent="0.25">
      <c r="A1774" s="17"/>
      <c r="B1774" s="52"/>
      <c r="C1774" s="17"/>
      <c r="D1774" s="17"/>
      <c r="E1774" s="17"/>
      <c r="F1774" s="17"/>
      <c r="G1774" s="17"/>
      <c r="H1774" s="17"/>
      <c r="I1774" s="16">
        <f>IF(B1774&gt;A_Stammdaten!$B$12,0,SUM(C1774,D1774,F1774,G1774)-SUM(E1774,H1774))</f>
        <v>0</v>
      </c>
      <c r="J1774" s="51">
        <f>HLOOKUP(A_Stammdaten!$B$12,$L$4:$R$2504,ROW(B1774)-3,FALSE)+IF(OR(B1774=0,A_Stammdaten!$B$12&lt;B1774),0,I1774*1/20)</f>
        <v>0</v>
      </c>
      <c r="K1774" s="51">
        <f>HLOOKUP(A_Stammdaten!$B$12,$L$4:$R$2504,ROW(B1774)-3,FALSE)</f>
        <v>0</v>
      </c>
      <c r="L1774" s="51">
        <f t="shared" si="78"/>
        <v>0</v>
      </c>
      <c r="M1774" s="51">
        <f t="shared" si="79"/>
        <v>0</v>
      </c>
      <c r="N1774" s="51">
        <f t="shared" si="79"/>
        <v>0</v>
      </c>
      <c r="O1774" s="51">
        <f t="shared" si="79"/>
        <v>0</v>
      </c>
      <c r="P1774" s="51">
        <f t="shared" si="79"/>
        <v>0</v>
      </c>
      <c r="Q1774" s="51">
        <f t="shared" si="79"/>
        <v>0</v>
      </c>
      <c r="R1774" s="51">
        <f t="shared" si="79"/>
        <v>0</v>
      </c>
    </row>
    <row r="1775" spans="1:18" x14ac:dyDescent="0.25">
      <c r="A1775" s="17"/>
      <c r="B1775" s="52"/>
      <c r="C1775" s="17"/>
      <c r="D1775" s="17"/>
      <c r="E1775" s="17"/>
      <c r="F1775" s="17"/>
      <c r="G1775" s="17"/>
      <c r="H1775" s="17"/>
      <c r="I1775" s="16">
        <f>IF(B1775&gt;A_Stammdaten!$B$12,0,SUM(C1775,D1775,F1775,G1775)-SUM(E1775,H1775))</f>
        <v>0</v>
      </c>
      <c r="J1775" s="51">
        <f>HLOOKUP(A_Stammdaten!$B$12,$L$4:$R$2504,ROW(B1775)-3,FALSE)+IF(OR(B1775=0,A_Stammdaten!$B$12&lt;B1775),0,I1775*1/20)</f>
        <v>0</v>
      </c>
      <c r="K1775" s="51">
        <f>HLOOKUP(A_Stammdaten!$B$12,$L$4:$R$2504,ROW(B1775)-3,FALSE)</f>
        <v>0</v>
      </c>
      <c r="L1775" s="51">
        <f t="shared" si="78"/>
        <v>0</v>
      </c>
      <c r="M1775" s="51">
        <f t="shared" si="79"/>
        <v>0</v>
      </c>
      <c r="N1775" s="51">
        <f t="shared" si="79"/>
        <v>0</v>
      </c>
      <c r="O1775" s="51">
        <f t="shared" si="79"/>
        <v>0</v>
      </c>
      <c r="P1775" s="51">
        <f t="shared" si="79"/>
        <v>0</v>
      </c>
      <c r="Q1775" s="51">
        <f t="shared" si="79"/>
        <v>0</v>
      </c>
      <c r="R1775" s="51">
        <f t="shared" si="79"/>
        <v>0</v>
      </c>
    </row>
    <row r="1776" spans="1:18" x14ac:dyDescent="0.25">
      <c r="A1776" s="17"/>
      <c r="B1776" s="52"/>
      <c r="C1776" s="17"/>
      <c r="D1776" s="17"/>
      <c r="E1776" s="17"/>
      <c r="F1776" s="17"/>
      <c r="G1776" s="17"/>
      <c r="H1776" s="17"/>
      <c r="I1776" s="16">
        <f>IF(B1776&gt;A_Stammdaten!$B$12,0,SUM(C1776,D1776,F1776,G1776)-SUM(E1776,H1776))</f>
        <v>0</v>
      </c>
      <c r="J1776" s="51">
        <f>HLOOKUP(A_Stammdaten!$B$12,$L$4:$R$2504,ROW(B1776)-3,FALSE)+IF(OR(B1776=0,A_Stammdaten!$B$12&lt;B1776),0,I1776*1/20)</f>
        <v>0</v>
      </c>
      <c r="K1776" s="51">
        <f>HLOOKUP(A_Stammdaten!$B$12,$L$4:$R$2504,ROW(B1776)-3,FALSE)</f>
        <v>0</v>
      </c>
      <c r="L1776" s="51">
        <f t="shared" si="78"/>
        <v>0</v>
      </c>
      <c r="M1776" s="51">
        <f t="shared" si="79"/>
        <v>0</v>
      </c>
      <c r="N1776" s="51">
        <f t="shared" si="79"/>
        <v>0</v>
      </c>
      <c r="O1776" s="51">
        <f t="shared" si="79"/>
        <v>0</v>
      </c>
      <c r="P1776" s="51">
        <f t="shared" si="79"/>
        <v>0</v>
      </c>
      <c r="Q1776" s="51">
        <f t="shared" si="79"/>
        <v>0</v>
      </c>
      <c r="R1776" s="51">
        <f t="shared" si="79"/>
        <v>0</v>
      </c>
    </row>
    <row r="1777" spans="1:18" x14ac:dyDescent="0.25">
      <c r="A1777" s="17"/>
      <c r="B1777" s="52"/>
      <c r="C1777" s="17"/>
      <c r="D1777" s="17"/>
      <c r="E1777" s="17"/>
      <c r="F1777" s="17"/>
      <c r="G1777" s="17"/>
      <c r="H1777" s="17"/>
      <c r="I1777" s="16">
        <f>IF(B1777&gt;A_Stammdaten!$B$12,0,SUM(C1777,D1777,F1777,G1777)-SUM(E1777,H1777))</f>
        <v>0</v>
      </c>
      <c r="J1777" s="51">
        <f>HLOOKUP(A_Stammdaten!$B$12,$L$4:$R$2504,ROW(B1777)-3,FALSE)+IF(OR(B1777=0,A_Stammdaten!$B$12&lt;B1777),0,I1777*1/20)</f>
        <v>0</v>
      </c>
      <c r="K1777" s="51">
        <f>HLOOKUP(A_Stammdaten!$B$12,$L$4:$R$2504,ROW(B1777)-3,FALSE)</f>
        <v>0</v>
      </c>
      <c r="L1777" s="51">
        <f t="shared" si="78"/>
        <v>0</v>
      </c>
      <c r="M1777" s="51">
        <f t="shared" si="79"/>
        <v>0</v>
      </c>
      <c r="N1777" s="51">
        <f t="shared" si="79"/>
        <v>0</v>
      </c>
      <c r="O1777" s="51">
        <f t="shared" si="79"/>
        <v>0</v>
      </c>
      <c r="P1777" s="51">
        <f t="shared" si="79"/>
        <v>0</v>
      </c>
      <c r="Q1777" s="51">
        <f t="shared" si="79"/>
        <v>0</v>
      </c>
      <c r="R1777" s="51">
        <f t="shared" si="79"/>
        <v>0</v>
      </c>
    </row>
    <row r="1778" spans="1:18" x14ac:dyDescent="0.25">
      <c r="A1778" s="17"/>
      <c r="B1778" s="52"/>
      <c r="C1778" s="17"/>
      <c r="D1778" s="17"/>
      <c r="E1778" s="17"/>
      <c r="F1778" s="17"/>
      <c r="G1778" s="17"/>
      <c r="H1778" s="17"/>
      <c r="I1778" s="16">
        <f>IF(B1778&gt;A_Stammdaten!$B$12,0,SUM(C1778,D1778,F1778,G1778)-SUM(E1778,H1778))</f>
        <v>0</v>
      </c>
      <c r="J1778" s="51">
        <f>HLOOKUP(A_Stammdaten!$B$12,$L$4:$R$2504,ROW(B1778)-3,FALSE)+IF(OR(B1778=0,A_Stammdaten!$B$12&lt;B1778),0,I1778*1/20)</f>
        <v>0</v>
      </c>
      <c r="K1778" s="51">
        <f>HLOOKUP(A_Stammdaten!$B$12,$L$4:$R$2504,ROW(B1778)-3,FALSE)</f>
        <v>0</v>
      </c>
      <c r="L1778" s="51">
        <f t="shared" si="78"/>
        <v>0</v>
      </c>
      <c r="M1778" s="51">
        <f t="shared" si="79"/>
        <v>0</v>
      </c>
      <c r="N1778" s="51">
        <f t="shared" si="79"/>
        <v>0</v>
      </c>
      <c r="O1778" s="51">
        <f t="shared" si="79"/>
        <v>0</v>
      </c>
      <c r="P1778" s="51">
        <f t="shared" si="79"/>
        <v>0</v>
      </c>
      <c r="Q1778" s="51">
        <f t="shared" si="79"/>
        <v>0</v>
      </c>
      <c r="R1778" s="51">
        <f t="shared" si="79"/>
        <v>0</v>
      </c>
    </row>
    <row r="1779" spans="1:18" x14ac:dyDescent="0.25">
      <c r="A1779" s="17"/>
      <c r="B1779" s="52"/>
      <c r="C1779" s="17"/>
      <c r="D1779" s="17"/>
      <c r="E1779" s="17"/>
      <c r="F1779" s="17"/>
      <c r="G1779" s="17"/>
      <c r="H1779" s="17"/>
      <c r="I1779" s="16">
        <f>IF(B1779&gt;A_Stammdaten!$B$12,0,SUM(C1779,D1779,F1779,G1779)-SUM(E1779,H1779))</f>
        <v>0</v>
      </c>
      <c r="J1779" s="51">
        <f>HLOOKUP(A_Stammdaten!$B$12,$L$4:$R$2504,ROW(B1779)-3,FALSE)+IF(OR(B1779=0,A_Stammdaten!$B$12&lt;B1779),0,I1779*1/20)</f>
        <v>0</v>
      </c>
      <c r="K1779" s="51">
        <f>HLOOKUP(A_Stammdaten!$B$12,$L$4:$R$2504,ROW(B1779)-3,FALSE)</f>
        <v>0</v>
      </c>
      <c r="L1779" s="51">
        <f t="shared" si="78"/>
        <v>0</v>
      </c>
      <c r="M1779" s="51">
        <f t="shared" si="79"/>
        <v>0</v>
      </c>
      <c r="N1779" s="51">
        <f t="shared" si="79"/>
        <v>0</v>
      </c>
      <c r="O1779" s="51">
        <f t="shared" si="79"/>
        <v>0</v>
      </c>
      <c r="P1779" s="51">
        <f t="shared" si="79"/>
        <v>0</v>
      </c>
      <c r="Q1779" s="51">
        <f t="shared" si="79"/>
        <v>0</v>
      </c>
      <c r="R1779" s="51">
        <f t="shared" si="79"/>
        <v>0</v>
      </c>
    </row>
    <row r="1780" spans="1:18" x14ac:dyDescent="0.25">
      <c r="A1780" s="17"/>
      <c r="B1780" s="52"/>
      <c r="C1780" s="17"/>
      <c r="D1780" s="17"/>
      <c r="E1780" s="17"/>
      <c r="F1780" s="17"/>
      <c r="G1780" s="17"/>
      <c r="H1780" s="17"/>
      <c r="I1780" s="16">
        <f>IF(B1780&gt;A_Stammdaten!$B$12,0,SUM(C1780,D1780,F1780,G1780)-SUM(E1780,H1780))</f>
        <v>0</v>
      </c>
      <c r="J1780" s="51">
        <f>HLOOKUP(A_Stammdaten!$B$12,$L$4:$R$2504,ROW(B1780)-3,FALSE)+IF(OR(B1780=0,A_Stammdaten!$B$12&lt;B1780),0,I1780*1/20)</f>
        <v>0</v>
      </c>
      <c r="K1780" s="51">
        <f>HLOOKUP(A_Stammdaten!$B$12,$L$4:$R$2504,ROW(B1780)-3,FALSE)</f>
        <v>0</v>
      </c>
      <c r="L1780" s="51">
        <f t="shared" si="78"/>
        <v>0</v>
      </c>
      <c r="M1780" s="51">
        <f t="shared" si="79"/>
        <v>0</v>
      </c>
      <c r="N1780" s="51">
        <f t="shared" si="79"/>
        <v>0</v>
      </c>
      <c r="O1780" s="51">
        <f t="shared" si="79"/>
        <v>0</v>
      </c>
      <c r="P1780" s="51">
        <f t="shared" si="79"/>
        <v>0</v>
      </c>
      <c r="Q1780" s="51">
        <f t="shared" si="79"/>
        <v>0</v>
      </c>
      <c r="R1780" s="51">
        <f t="shared" si="79"/>
        <v>0</v>
      </c>
    </row>
    <row r="1781" spans="1:18" x14ac:dyDescent="0.25">
      <c r="A1781" s="17"/>
      <c r="B1781" s="52"/>
      <c r="C1781" s="17"/>
      <c r="D1781" s="17"/>
      <c r="E1781" s="17"/>
      <c r="F1781" s="17"/>
      <c r="G1781" s="17"/>
      <c r="H1781" s="17"/>
      <c r="I1781" s="16">
        <f>IF(B1781&gt;A_Stammdaten!$B$12,0,SUM(C1781,D1781,F1781,G1781)-SUM(E1781,H1781))</f>
        <v>0</v>
      </c>
      <c r="J1781" s="51">
        <f>HLOOKUP(A_Stammdaten!$B$12,$L$4:$R$2504,ROW(B1781)-3,FALSE)+IF(OR(B1781=0,A_Stammdaten!$B$12&lt;B1781),0,I1781*1/20)</f>
        <v>0</v>
      </c>
      <c r="K1781" s="51">
        <f>HLOOKUP(A_Stammdaten!$B$12,$L$4:$R$2504,ROW(B1781)-3,FALSE)</f>
        <v>0</v>
      </c>
      <c r="L1781" s="51">
        <f t="shared" si="78"/>
        <v>0</v>
      </c>
      <c r="M1781" s="51">
        <f t="shared" si="79"/>
        <v>0</v>
      </c>
      <c r="N1781" s="51">
        <f t="shared" si="79"/>
        <v>0</v>
      </c>
      <c r="O1781" s="51">
        <f t="shared" si="79"/>
        <v>0</v>
      </c>
      <c r="P1781" s="51">
        <f t="shared" si="79"/>
        <v>0</v>
      </c>
      <c r="Q1781" s="51">
        <f t="shared" si="79"/>
        <v>0</v>
      </c>
      <c r="R1781" s="51">
        <f t="shared" si="79"/>
        <v>0</v>
      </c>
    </row>
    <row r="1782" spans="1:18" x14ac:dyDescent="0.25">
      <c r="A1782" s="17"/>
      <c r="B1782" s="52"/>
      <c r="C1782" s="17"/>
      <c r="D1782" s="17"/>
      <c r="E1782" s="17"/>
      <c r="F1782" s="17"/>
      <c r="G1782" s="17"/>
      <c r="H1782" s="17"/>
      <c r="I1782" s="16">
        <f>IF(B1782&gt;A_Stammdaten!$B$12,0,SUM(C1782,D1782,F1782,G1782)-SUM(E1782,H1782))</f>
        <v>0</v>
      </c>
      <c r="J1782" s="51">
        <f>HLOOKUP(A_Stammdaten!$B$12,$L$4:$R$2504,ROW(B1782)-3,FALSE)+IF(OR(B1782=0,A_Stammdaten!$B$12&lt;B1782),0,I1782*1/20)</f>
        <v>0</v>
      </c>
      <c r="K1782" s="51">
        <f>HLOOKUP(A_Stammdaten!$B$12,$L$4:$R$2504,ROW(B1782)-3,FALSE)</f>
        <v>0</v>
      </c>
      <c r="L1782" s="51">
        <f t="shared" si="78"/>
        <v>0</v>
      </c>
      <c r="M1782" s="51">
        <f t="shared" si="79"/>
        <v>0</v>
      </c>
      <c r="N1782" s="51">
        <f t="shared" si="79"/>
        <v>0</v>
      </c>
      <c r="O1782" s="51">
        <f t="shared" si="79"/>
        <v>0</v>
      </c>
      <c r="P1782" s="51">
        <f t="shared" si="79"/>
        <v>0</v>
      </c>
      <c r="Q1782" s="51">
        <f t="shared" si="79"/>
        <v>0</v>
      </c>
      <c r="R1782" s="51">
        <f t="shared" si="79"/>
        <v>0</v>
      </c>
    </row>
    <row r="1783" spans="1:18" x14ac:dyDescent="0.25">
      <c r="A1783" s="17"/>
      <c r="B1783" s="52"/>
      <c r="C1783" s="17"/>
      <c r="D1783" s="17"/>
      <c r="E1783" s="17"/>
      <c r="F1783" s="17"/>
      <c r="G1783" s="17"/>
      <c r="H1783" s="17"/>
      <c r="I1783" s="16">
        <f>IF(B1783&gt;A_Stammdaten!$B$12,0,SUM(C1783,D1783,F1783,G1783)-SUM(E1783,H1783))</f>
        <v>0</v>
      </c>
      <c r="J1783" s="51">
        <f>HLOOKUP(A_Stammdaten!$B$12,$L$4:$R$2504,ROW(B1783)-3,FALSE)+IF(OR(B1783=0,A_Stammdaten!$B$12&lt;B1783),0,I1783*1/20)</f>
        <v>0</v>
      </c>
      <c r="K1783" s="51">
        <f>HLOOKUP(A_Stammdaten!$B$12,$L$4:$R$2504,ROW(B1783)-3,FALSE)</f>
        <v>0</v>
      </c>
      <c r="L1783" s="51">
        <f t="shared" si="78"/>
        <v>0</v>
      </c>
      <c r="M1783" s="51">
        <f t="shared" si="79"/>
        <v>0</v>
      </c>
      <c r="N1783" s="51">
        <f t="shared" si="79"/>
        <v>0</v>
      </c>
      <c r="O1783" s="51">
        <f t="shared" si="79"/>
        <v>0</v>
      </c>
      <c r="P1783" s="51">
        <f t="shared" si="79"/>
        <v>0</v>
      </c>
      <c r="Q1783" s="51">
        <f t="shared" si="79"/>
        <v>0</v>
      </c>
      <c r="R1783" s="51">
        <f t="shared" si="79"/>
        <v>0</v>
      </c>
    </row>
    <row r="1784" spans="1:18" x14ac:dyDescent="0.25">
      <c r="A1784" s="17"/>
      <c r="B1784" s="52"/>
      <c r="C1784" s="17"/>
      <c r="D1784" s="17"/>
      <c r="E1784" s="17"/>
      <c r="F1784" s="17"/>
      <c r="G1784" s="17"/>
      <c r="H1784" s="17"/>
      <c r="I1784" s="16">
        <f>IF(B1784&gt;A_Stammdaten!$B$12,0,SUM(C1784,D1784,F1784,G1784)-SUM(E1784,H1784))</f>
        <v>0</v>
      </c>
      <c r="J1784" s="51">
        <f>HLOOKUP(A_Stammdaten!$B$12,$L$4:$R$2504,ROW(B1784)-3,FALSE)+IF(OR(B1784=0,A_Stammdaten!$B$12&lt;B1784),0,I1784*1/20)</f>
        <v>0</v>
      </c>
      <c r="K1784" s="51">
        <f>HLOOKUP(A_Stammdaten!$B$12,$L$4:$R$2504,ROW(B1784)-3,FALSE)</f>
        <v>0</v>
      </c>
      <c r="L1784" s="51">
        <f t="shared" si="78"/>
        <v>0</v>
      </c>
      <c r="M1784" s="51">
        <f t="shared" si="79"/>
        <v>0</v>
      </c>
      <c r="N1784" s="51">
        <f t="shared" si="79"/>
        <v>0</v>
      </c>
      <c r="O1784" s="51">
        <f t="shared" si="79"/>
        <v>0</v>
      </c>
      <c r="P1784" s="51">
        <f t="shared" si="79"/>
        <v>0</v>
      </c>
      <c r="Q1784" s="51">
        <f t="shared" si="79"/>
        <v>0</v>
      </c>
      <c r="R1784" s="51">
        <f t="shared" si="79"/>
        <v>0</v>
      </c>
    </row>
    <row r="1785" spans="1:18" x14ac:dyDescent="0.25">
      <c r="A1785" s="17"/>
      <c r="B1785" s="52"/>
      <c r="C1785" s="17"/>
      <c r="D1785" s="17"/>
      <c r="E1785" s="17"/>
      <c r="F1785" s="17"/>
      <c r="G1785" s="17"/>
      <c r="H1785" s="17"/>
      <c r="I1785" s="16">
        <f>IF(B1785&gt;A_Stammdaten!$B$12,0,SUM(C1785,D1785,F1785,G1785)-SUM(E1785,H1785))</f>
        <v>0</v>
      </c>
      <c r="J1785" s="51">
        <f>HLOOKUP(A_Stammdaten!$B$12,$L$4:$R$2504,ROW(B1785)-3,FALSE)+IF(OR(B1785=0,A_Stammdaten!$B$12&lt;B1785),0,I1785*1/20)</f>
        <v>0</v>
      </c>
      <c r="K1785" s="51">
        <f>HLOOKUP(A_Stammdaten!$B$12,$L$4:$R$2504,ROW(B1785)-3,FALSE)</f>
        <v>0</v>
      </c>
      <c r="L1785" s="51">
        <f t="shared" si="78"/>
        <v>0</v>
      </c>
      <c r="M1785" s="51">
        <f t="shared" si="79"/>
        <v>0</v>
      </c>
      <c r="N1785" s="51">
        <f t="shared" si="79"/>
        <v>0</v>
      </c>
      <c r="O1785" s="51">
        <f t="shared" ref="M1785:R1827" si="80">IF(OR($I1785=0,O$4&lt;$B1785,$B1785=0,20-(O$4-$B1785)=0),0,$I1785*(19-(O$4-$B1785))/20)</f>
        <v>0</v>
      </c>
      <c r="P1785" s="51">
        <f t="shared" si="80"/>
        <v>0</v>
      </c>
      <c r="Q1785" s="51">
        <f t="shared" si="80"/>
        <v>0</v>
      </c>
      <c r="R1785" s="51">
        <f t="shared" si="80"/>
        <v>0</v>
      </c>
    </row>
    <row r="1786" spans="1:18" x14ac:dyDescent="0.25">
      <c r="A1786" s="17"/>
      <c r="B1786" s="52"/>
      <c r="C1786" s="17"/>
      <c r="D1786" s="17"/>
      <c r="E1786" s="17"/>
      <c r="F1786" s="17"/>
      <c r="G1786" s="17"/>
      <c r="H1786" s="17"/>
      <c r="I1786" s="16">
        <f>IF(B1786&gt;A_Stammdaten!$B$12,0,SUM(C1786,D1786,F1786,G1786)-SUM(E1786,H1786))</f>
        <v>0</v>
      </c>
      <c r="J1786" s="51">
        <f>HLOOKUP(A_Stammdaten!$B$12,$L$4:$R$2504,ROW(B1786)-3,FALSE)+IF(OR(B1786=0,A_Stammdaten!$B$12&lt;B1786),0,I1786*1/20)</f>
        <v>0</v>
      </c>
      <c r="K1786" s="51">
        <f>HLOOKUP(A_Stammdaten!$B$12,$L$4:$R$2504,ROW(B1786)-3,FALSE)</f>
        <v>0</v>
      </c>
      <c r="L1786" s="51">
        <f t="shared" si="78"/>
        <v>0</v>
      </c>
      <c r="M1786" s="51">
        <f t="shared" si="80"/>
        <v>0</v>
      </c>
      <c r="N1786" s="51">
        <f t="shared" si="80"/>
        <v>0</v>
      </c>
      <c r="O1786" s="51">
        <f t="shared" si="80"/>
        <v>0</v>
      </c>
      <c r="P1786" s="51">
        <f t="shared" si="80"/>
        <v>0</v>
      </c>
      <c r="Q1786" s="51">
        <f t="shared" si="80"/>
        <v>0</v>
      </c>
      <c r="R1786" s="51">
        <f t="shared" si="80"/>
        <v>0</v>
      </c>
    </row>
    <row r="1787" spans="1:18" x14ac:dyDescent="0.25">
      <c r="A1787" s="17"/>
      <c r="B1787" s="52"/>
      <c r="C1787" s="17"/>
      <c r="D1787" s="17"/>
      <c r="E1787" s="17"/>
      <c r="F1787" s="17"/>
      <c r="G1787" s="17"/>
      <c r="H1787" s="17"/>
      <c r="I1787" s="16">
        <f>IF(B1787&gt;A_Stammdaten!$B$12,0,SUM(C1787,D1787,F1787,G1787)-SUM(E1787,H1787))</f>
        <v>0</v>
      </c>
      <c r="J1787" s="51">
        <f>HLOOKUP(A_Stammdaten!$B$12,$L$4:$R$2504,ROW(B1787)-3,FALSE)+IF(OR(B1787=0,A_Stammdaten!$B$12&lt;B1787),0,I1787*1/20)</f>
        <v>0</v>
      </c>
      <c r="K1787" s="51">
        <f>HLOOKUP(A_Stammdaten!$B$12,$L$4:$R$2504,ROW(B1787)-3,FALSE)</f>
        <v>0</v>
      </c>
      <c r="L1787" s="51">
        <f t="shared" si="78"/>
        <v>0</v>
      </c>
      <c r="M1787" s="51">
        <f t="shared" si="80"/>
        <v>0</v>
      </c>
      <c r="N1787" s="51">
        <f t="shared" si="80"/>
        <v>0</v>
      </c>
      <c r="O1787" s="51">
        <f t="shared" si="80"/>
        <v>0</v>
      </c>
      <c r="P1787" s="51">
        <f t="shared" si="80"/>
        <v>0</v>
      </c>
      <c r="Q1787" s="51">
        <f t="shared" si="80"/>
        <v>0</v>
      </c>
      <c r="R1787" s="51">
        <f t="shared" si="80"/>
        <v>0</v>
      </c>
    </row>
    <row r="1788" spans="1:18" x14ac:dyDescent="0.25">
      <c r="A1788" s="17"/>
      <c r="B1788" s="52"/>
      <c r="C1788" s="17"/>
      <c r="D1788" s="17"/>
      <c r="E1788" s="17"/>
      <c r="F1788" s="17"/>
      <c r="G1788" s="17"/>
      <c r="H1788" s="17"/>
      <c r="I1788" s="16">
        <f>IF(B1788&gt;A_Stammdaten!$B$12,0,SUM(C1788,D1788,F1788,G1788)-SUM(E1788,H1788))</f>
        <v>0</v>
      </c>
      <c r="J1788" s="51">
        <f>HLOOKUP(A_Stammdaten!$B$12,$L$4:$R$2504,ROW(B1788)-3,FALSE)+IF(OR(B1788=0,A_Stammdaten!$B$12&lt;B1788),0,I1788*1/20)</f>
        <v>0</v>
      </c>
      <c r="K1788" s="51">
        <f>HLOOKUP(A_Stammdaten!$B$12,$L$4:$R$2504,ROW(B1788)-3,FALSE)</f>
        <v>0</v>
      </c>
      <c r="L1788" s="51">
        <f t="shared" si="78"/>
        <v>0</v>
      </c>
      <c r="M1788" s="51">
        <f t="shared" si="80"/>
        <v>0</v>
      </c>
      <c r="N1788" s="51">
        <f t="shared" si="80"/>
        <v>0</v>
      </c>
      <c r="O1788" s="51">
        <f t="shared" si="80"/>
        <v>0</v>
      </c>
      <c r="P1788" s="51">
        <f t="shared" si="80"/>
        <v>0</v>
      </c>
      <c r="Q1788" s="51">
        <f t="shared" si="80"/>
        <v>0</v>
      </c>
      <c r="R1788" s="51">
        <f t="shared" si="80"/>
        <v>0</v>
      </c>
    </row>
    <row r="1789" spans="1:18" x14ac:dyDescent="0.25">
      <c r="A1789" s="17"/>
      <c r="B1789" s="52"/>
      <c r="C1789" s="17"/>
      <c r="D1789" s="17"/>
      <c r="E1789" s="17"/>
      <c r="F1789" s="17"/>
      <c r="G1789" s="17"/>
      <c r="H1789" s="17"/>
      <c r="I1789" s="16">
        <f>IF(B1789&gt;A_Stammdaten!$B$12,0,SUM(C1789,D1789,F1789,G1789)-SUM(E1789,H1789))</f>
        <v>0</v>
      </c>
      <c r="J1789" s="51">
        <f>HLOOKUP(A_Stammdaten!$B$12,$L$4:$R$2504,ROW(B1789)-3,FALSE)+IF(OR(B1789=0,A_Stammdaten!$B$12&lt;B1789),0,I1789*1/20)</f>
        <v>0</v>
      </c>
      <c r="K1789" s="51">
        <f>HLOOKUP(A_Stammdaten!$B$12,$L$4:$R$2504,ROW(B1789)-3,FALSE)</f>
        <v>0</v>
      </c>
      <c r="L1789" s="51">
        <f t="shared" si="78"/>
        <v>0</v>
      </c>
      <c r="M1789" s="51">
        <f t="shared" si="80"/>
        <v>0</v>
      </c>
      <c r="N1789" s="51">
        <f t="shared" si="80"/>
        <v>0</v>
      </c>
      <c r="O1789" s="51">
        <f t="shared" si="80"/>
        <v>0</v>
      </c>
      <c r="P1789" s="51">
        <f t="shared" si="80"/>
        <v>0</v>
      </c>
      <c r="Q1789" s="51">
        <f t="shared" si="80"/>
        <v>0</v>
      </c>
      <c r="R1789" s="51">
        <f t="shared" si="80"/>
        <v>0</v>
      </c>
    </row>
    <row r="1790" spans="1:18" x14ac:dyDescent="0.25">
      <c r="A1790" s="17"/>
      <c r="B1790" s="52"/>
      <c r="C1790" s="17"/>
      <c r="D1790" s="17"/>
      <c r="E1790" s="17"/>
      <c r="F1790" s="17"/>
      <c r="G1790" s="17"/>
      <c r="H1790" s="17"/>
      <c r="I1790" s="16">
        <f>IF(B1790&gt;A_Stammdaten!$B$12,0,SUM(C1790,D1790,F1790,G1790)-SUM(E1790,H1790))</f>
        <v>0</v>
      </c>
      <c r="J1790" s="51">
        <f>HLOOKUP(A_Stammdaten!$B$12,$L$4:$R$2504,ROW(B1790)-3,FALSE)+IF(OR(B1790=0,A_Stammdaten!$B$12&lt;B1790),0,I1790*1/20)</f>
        <v>0</v>
      </c>
      <c r="K1790" s="51">
        <f>HLOOKUP(A_Stammdaten!$B$12,$L$4:$R$2504,ROW(B1790)-3,FALSE)</f>
        <v>0</v>
      </c>
      <c r="L1790" s="51">
        <f t="shared" si="78"/>
        <v>0</v>
      </c>
      <c r="M1790" s="51">
        <f t="shared" si="80"/>
        <v>0</v>
      </c>
      <c r="N1790" s="51">
        <f t="shared" si="80"/>
        <v>0</v>
      </c>
      <c r="O1790" s="51">
        <f t="shared" si="80"/>
        <v>0</v>
      </c>
      <c r="P1790" s="51">
        <f t="shared" si="80"/>
        <v>0</v>
      </c>
      <c r="Q1790" s="51">
        <f t="shared" si="80"/>
        <v>0</v>
      </c>
      <c r="R1790" s="51">
        <f t="shared" si="80"/>
        <v>0</v>
      </c>
    </row>
    <row r="1791" spans="1:18" x14ac:dyDescent="0.25">
      <c r="A1791" s="17"/>
      <c r="B1791" s="52"/>
      <c r="C1791" s="17"/>
      <c r="D1791" s="17"/>
      <c r="E1791" s="17"/>
      <c r="F1791" s="17"/>
      <c r="G1791" s="17"/>
      <c r="H1791" s="17"/>
      <c r="I1791" s="16">
        <f>IF(B1791&gt;A_Stammdaten!$B$12,0,SUM(C1791,D1791,F1791,G1791)-SUM(E1791,H1791))</f>
        <v>0</v>
      </c>
      <c r="J1791" s="51">
        <f>HLOOKUP(A_Stammdaten!$B$12,$L$4:$R$2504,ROW(B1791)-3,FALSE)+IF(OR(B1791=0,A_Stammdaten!$B$12&lt;B1791),0,I1791*1/20)</f>
        <v>0</v>
      </c>
      <c r="K1791" s="51">
        <f>HLOOKUP(A_Stammdaten!$B$12,$L$4:$R$2504,ROW(B1791)-3,FALSE)</f>
        <v>0</v>
      </c>
      <c r="L1791" s="51">
        <f t="shared" si="78"/>
        <v>0</v>
      </c>
      <c r="M1791" s="51">
        <f t="shared" si="80"/>
        <v>0</v>
      </c>
      <c r="N1791" s="51">
        <f t="shared" si="80"/>
        <v>0</v>
      </c>
      <c r="O1791" s="51">
        <f t="shared" si="80"/>
        <v>0</v>
      </c>
      <c r="P1791" s="51">
        <f t="shared" si="80"/>
        <v>0</v>
      </c>
      <c r="Q1791" s="51">
        <f t="shared" si="80"/>
        <v>0</v>
      </c>
      <c r="R1791" s="51">
        <f t="shared" si="80"/>
        <v>0</v>
      </c>
    </row>
    <row r="1792" spans="1:18" x14ac:dyDescent="0.25">
      <c r="A1792" s="17"/>
      <c r="B1792" s="52"/>
      <c r="C1792" s="17"/>
      <c r="D1792" s="17"/>
      <c r="E1792" s="17"/>
      <c r="F1792" s="17"/>
      <c r="G1792" s="17"/>
      <c r="H1792" s="17"/>
      <c r="I1792" s="16">
        <f>IF(B1792&gt;A_Stammdaten!$B$12,0,SUM(C1792,D1792,F1792,G1792)-SUM(E1792,H1792))</f>
        <v>0</v>
      </c>
      <c r="J1792" s="51">
        <f>HLOOKUP(A_Stammdaten!$B$12,$L$4:$R$2504,ROW(B1792)-3,FALSE)+IF(OR(B1792=0,A_Stammdaten!$B$12&lt;B1792),0,I1792*1/20)</f>
        <v>0</v>
      </c>
      <c r="K1792" s="51">
        <f>HLOOKUP(A_Stammdaten!$B$12,$L$4:$R$2504,ROW(B1792)-3,FALSE)</f>
        <v>0</v>
      </c>
      <c r="L1792" s="51">
        <f t="shared" ref="L1792:L1855" si="81">IF(OR($I1792=0,L$4&lt;$B1792,$B1792=0,20-(L$4-$B1792)=0),0,$I1792*(19-(L$4-$B1792))/20)</f>
        <v>0</v>
      </c>
      <c r="M1792" s="51">
        <f t="shared" si="80"/>
        <v>0</v>
      </c>
      <c r="N1792" s="51">
        <f t="shared" si="80"/>
        <v>0</v>
      </c>
      <c r="O1792" s="51">
        <f t="shared" si="80"/>
        <v>0</v>
      </c>
      <c r="P1792" s="51">
        <f t="shared" si="80"/>
        <v>0</v>
      </c>
      <c r="Q1792" s="51">
        <f t="shared" si="80"/>
        <v>0</v>
      </c>
      <c r="R1792" s="51">
        <f t="shared" si="80"/>
        <v>0</v>
      </c>
    </row>
    <row r="1793" spans="1:18" x14ac:dyDescent="0.25">
      <c r="A1793" s="17"/>
      <c r="B1793" s="52"/>
      <c r="C1793" s="17"/>
      <c r="D1793" s="17"/>
      <c r="E1793" s="17"/>
      <c r="F1793" s="17"/>
      <c r="G1793" s="17"/>
      <c r="H1793" s="17"/>
      <c r="I1793" s="16">
        <f>IF(B1793&gt;A_Stammdaten!$B$12,0,SUM(C1793,D1793,F1793,G1793)-SUM(E1793,H1793))</f>
        <v>0</v>
      </c>
      <c r="J1793" s="51">
        <f>HLOOKUP(A_Stammdaten!$B$12,$L$4:$R$2504,ROW(B1793)-3,FALSE)+IF(OR(B1793=0,A_Stammdaten!$B$12&lt;B1793),0,I1793*1/20)</f>
        <v>0</v>
      </c>
      <c r="K1793" s="51">
        <f>HLOOKUP(A_Stammdaten!$B$12,$L$4:$R$2504,ROW(B1793)-3,FALSE)</f>
        <v>0</v>
      </c>
      <c r="L1793" s="51">
        <f t="shared" si="81"/>
        <v>0</v>
      </c>
      <c r="M1793" s="51">
        <f t="shared" si="80"/>
        <v>0</v>
      </c>
      <c r="N1793" s="51">
        <f t="shared" si="80"/>
        <v>0</v>
      </c>
      <c r="O1793" s="51">
        <f t="shared" si="80"/>
        <v>0</v>
      </c>
      <c r="P1793" s="51">
        <f t="shared" si="80"/>
        <v>0</v>
      </c>
      <c r="Q1793" s="51">
        <f t="shared" si="80"/>
        <v>0</v>
      </c>
      <c r="R1793" s="51">
        <f t="shared" si="80"/>
        <v>0</v>
      </c>
    </row>
    <row r="1794" spans="1:18" x14ac:dyDescent="0.25">
      <c r="A1794" s="17"/>
      <c r="B1794" s="52"/>
      <c r="C1794" s="17"/>
      <c r="D1794" s="17"/>
      <c r="E1794" s="17"/>
      <c r="F1794" s="17"/>
      <c r="G1794" s="17"/>
      <c r="H1794" s="17"/>
      <c r="I1794" s="16">
        <f>IF(B1794&gt;A_Stammdaten!$B$12,0,SUM(C1794,D1794,F1794,G1794)-SUM(E1794,H1794))</f>
        <v>0</v>
      </c>
      <c r="J1794" s="51">
        <f>HLOOKUP(A_Stammdaten!$B$12,$L$4:$R$2504,ROW(B1794)-3,FALSE)+IF(OR(B1794=0,A_Stammdaten!$B$12&lt;B1794),0,I1794*1/20)</f>
        <v>0</v>
      </c>
      <c r="K1794" s="51">
        <f>HLOOKUP(A_Stammdaten!$B$12,$L$4:$R$2504,ROW(B1794)-3,FALSE)</f>
        <v>0</v>
      </c>
      <c r="L1794" s="51">
        <f t="shared" si="81"/>
        <v>0</v>
      </c>
      <c r="M1794" s="51">
        <f t="shared" si="80"/>
        <v>0</v>
      </c>
      <c r="N1794" s="51">
        <f t="shared" si="80"/>
        <v>0</v>
      </c>
      <c r="O1794" s="51">
        <f t="shared" si="80"/>
        <v>0</v>
      </c>
      <c r="P1794" s="51">
        <f t="shared" si="80"/>
        <v>0</v>
      </c>
      <c r="Q1794" s="51">
        <f t="shared" si="80"/>
        <v>0</v>
      </c>
      <c r="R1794" s="51">
        <f t="shared" si="80"/>
        <v>0</v>
      </c>
    </row>
    <row r="1795" spans="1:18" x14ac:dyDescent="0.25">
      <c r="A1795" s="17"/>
      <c r="B1795" s="52"/>
      <c r="C1795" s="17"/>
      <c r="D1795" s="17"/>
      <c r="E1795" s="17"/>
      <c r="F1795" s="17"/>
      <c r="G1795" s="17"/>
      <c r="H1795" s="17"/>
      <c r="I1795" s="16">
        <f>IF(B1795&gt;A_Stammdaten!$B$12,0,SUM(C1795,D1795,F1795,G1795)-SUM(E1795,H1795))</f>
        <v>0</v>
      </c>
      <c r="J1795" s="51">
        <f>HLOOKUP(A_Stammdaten!$B$12,$L$4:$R$2504,ROW(B1795)-3,FALSE)+IF(OR(B1795=0,A_Stammdaten!$B$12&lt;B1795),0,I1795*1/20)</f>
        <v>0</v>
      </c>
      <c r="K1795" s="51">
        <f>HLOOKUP(A_Stammdaten!$B$12,$L$4:$R$2504,ROW(B1795)-3,FALSE)</f>
        <v>0</v>
      </c>
      <c r="L1795" s="51">
        <f t="shared" si="81"/>
        <v>0</v>
      </c>
      <c r="M1795" s="51">
        <f t="shared" si="80"/>
        <v>0</v>
      </c>
      <c r="N1795" s="51">
        <f t="shared" si="80"/>
        <v>0</v>
      </c>
      <c r="O1795" s="51">
        <f t="shared" si="80"/>
        <v>0</v>
      </c>
      <c r="P1795" s="51">
        <f t="shared" si="80"/>
        <v>0</v>
      </c>
      <c r="Q1795" s="51">
        <f t="shared" si="80"/>
        <v>0</v>
      </c>
      <c r="R1795" s="51">
        <f t="shared" si="80"/>
        <v>0</v>
      </c>
    </row>
    <row r="1796" spans="1:18" x14ac:dyDescent="0.25">
      <c r="A1796" s="17"/>
      <c r="B1796" s="52"/>
      <c r="C1796" s="17"/>
      <c r="D1796" s="17"/>
      <c r="E1796" s="17"/>
      <c r="F1796" s="17"/>
      <c r="G1796" s="17"/>
      <c r="H1796" s="17"/>
      <c r="I1796" s="16">
        <f>IF(B1796&gt;A_Stammdaten!$B$12,0,SUM(C1796,D1796,F1796,G1796)-SUM(E1796,H1796))</f>
        <v>0</v>
      </c>
      <c r="J1796" s="51">
        <f>HLOOKUP(A_Stammdaten!$B$12,$L$4:$R$2504,ROW(B1796)-3,FALSE)+IF(OR(B1796=0,A_Stammdaten!$B$12&lt;B1796),0,I1796*1/20)</f>
        <v>0</v>
      </c>
      <c r="K1796" s="51">
        <f>HLOOKUP(A_Stammdaten!$B$12,$L$4:$R$2504,ROW(B1796)-3,FALSE)</f>
        <v>0</v>
      </c>
      <c r="L1796" s="51">
        <f t="shared" si="81"/>
        <v>0</v>
      </c>
      <c r="M1796" s="51">
        <f t="shared" si="80"/>
        <v>0</v>
      </c>
      <c r="N1796" s="51">
        <f t="shared" si="80"/>
        <v>0</v>
      </c>
      <c r="O1796" s="51">
        <f t="shared" si="80"/>
        <v>0</v>
      </c>
      <c r="P1796" s="51">
        <f t="shared" si="80"/>
        <v>0</v>
      </c>
      <c r="Q1796" s="51">
        <f t="shared" si="80"/>
        <v>0</v>
      </c>
      <c r="R1796" s="51">
        <f t="shared" si="80"/>
        <v>0</v>
      </c>
    </row>
    <row r="1797" spans="1:18" x14ac:dyDescent="0.25">
      <c r="A1797" s="17"/>
      <c r="B1797" s="52"/>
      <c r="C1797" s="17"/>
      <c r="D1797" s="17"/>
      <c r="E1797" s="17"/>
      <c r="F1797" s="17"/>
      <c r="G1797" s="17"/>
      <c r="H1797" s="17"/>
      <c r="I1797" s="16">
        <f>IF(B1797&gt;A_Stammdaten!$B$12,0,SUM(C1797,D1797,F1797,G1797)-SUM(E1797,H1797))</f>
        <v>0</v>
      </c>
      <c r="J1797" s="51">
        <f>HLOOKUP(A_Stammdaten!$B$12,$L$4:$R$2504,ROW(B1797)-3,FALSE)+IF(OR(B1797=0,A_Stammdaten!$B$12&lt;B1797),0,I1797*1/20)</f>
        <v>0</v>
      </c>
      <c r="K1797" s="51">
        <f>HLOOKUP(A_Stammdaten!$B$12,$L$4:$R$2504,ROW(B1797)-3,FALSE)</f>
        <v>0</v>
      </c>
      <c r="L1797" s="51">
        <f t="shared" si="81"/>
        <v>0</v>
      </c>
      <c r="M1797" s="51">
        <f t="shared" si="80"/>
        <v>0</v>
      </c>
      <c r="N1797" s="51">
        <f t="shared" si="80"/>
        <v>0</v>
      </c>
      <c r="O1797" s="51">
        <f t="shared" si="80"/>
        <v>0</v>
      </c>
      <c r="P1797" s="51">
        <f t="shared" si="80"/>
        <v>0</v>
      </c>
      <c r="Q1797" s="51">
        <f t="shared" si="80"/>
        <v>0</v>
      </c>
      <c r="R1797" s="51">
        <f t="shared" si="80"/>
        <v>0</v>
      </c>
    </row>
    <row r="1798" spans="1:18" x14ac:dyDescent="0.25">
      <c r="A1798" s="17"/>
      <c r="B1798" s="52"/>
      <c r="C1798" s="17"/>
      <c r="D1798" s="17"/>
      <c r="E1798" s="17"/>
      <c r="F1798" s="17"/>
      <c r="G1798" s="17"/>
      <c r="H1798" s="17"/>
      <c r="I1798" s="16">
        <f>IF(B1798&gt;A_Stammdaten!$B$12,0,SUM(C1798,D1798,F1798,G1798)-SUM(E1798,H1798))</f>
        <v>0</v>
      </c>
      <c r="J1798" s="51">
        <f>HLOOKUP(A_Stammdaten!$B$12,$L$4:$R$2504,ROW(B1798)-3,FALSE)+IF(OR(B1798=0,A_Stammdaten!$B$12&lt;B1798),0,I1798*1/20)</f>
        <v>0</v>
      </c>
      <c r="K1798" s="51">
        <f>HLOOKUP(A_Stammdaten!$B$12,$L$4:$R$2504,ROW(B1798)-3,FALSE)</f>
        <v>0</v>
      </c>
      <c r="L1798" s="51">
        <f t="shared" si="81"/>
        <v>0</v>
      </c>
      <c r="M1798" s="51">
        <f t="shared" si="80"/>
        <v>0</v>
      </c>
      <c r="N1798" s="51">
        <f t="shared" si="80"/>
        <v>0</v>
      </c>
      <c r="O1798" s="51">
        <f t="shared" si="80"/>
        <v>0</v>
      </c>
      <c r="P1798" s="51">
        <f t="shared" si="80"/>
        <v>0</v>
      </c>
      <c r="Q1798" s="51">
        <f t="shared" si="80"/>
        <v>0</v>
      </c>
      <c r="R1798" s="51">
        <f t="shared" si="80"/>
        <v>0</v>
      </c>
    </row>
    <row r="1799" spans="1:18" x14ac:dyDescent="0.25">
      <c r="A1799" s="17"/>
      <c r="B1799" s="52"/>
      <c r="C1799" s="17"/>
      <c r="D1799" s="17"/>
      <c r="E1799" s="17"/>
      <c r="F1799" s="17"/>
      <c r="G1799" s="17"/>
      <c r="H1799" s="17"/>
      <c r="I1799" s="16">
        <f>IF(B1799&gt;A_Stammdaten!$B$12,0,SUM(C1799,D1799,F1799,G1799)-SUM(E1799,H1799))</f>
        <v>0</v>
      </c>
      <c r="J1799" s="51">
        <f>HLOOKUP(A_Stammdaten!$B$12,$L$4:$R$2504,ROW(B1799)-3,FALSE)+IF(OR(B1799=0,A_Stammdaten!$B$12&lt;B1799),0,I1799*1/20)</f>
        <v>0</v>
      </c>
      <c r="K1799" s="51">
        <f>HLOOKUP(A_Stammdaten!$B$12,$L$4:$R$2504,ROW(B1799)-3,FALSE)</f>
        <v>0</v>
      </c>
      <c r="L1799" s="51">
        <f t="shared" si="81"/>
        <v>0</v>
      </c>
      <c r="M1799" s="51">
        <f t="shared" si="80"/>
        <v>0</v>
      </c>
      <c r="N1799" s="51">
        <f t="shared" si="80"/>
        <v>0</v>
      </c>
      <c r="O1799" s="51">
        <f t="shared" si="80"/>
        <v>0</v>
      </c>
      <c r="P1799" s="51">
        <f t="shared" si="80"/>
        <v>0</v>
      </c>
      <c r="Q1799" s="51">
        <f t="shared" si="80"/>
        <v>0</v>
      </c>
      <c r="R1799" s="51">
        <f t="shared" si="80"/>
        <v>0</v>
      </c>
    </row>
    <row r="1800" spans="1:18" x14ac:dyDescent="0.25">
      <c r="A1800" s="17"/>
      <c r="B1800" s="52"/>
      <c r="C1800" s="17"/>
      <c r="D1800" s="17"/>
      <c r="E1800" s="17"/>
      <c r="F1800" s="17"/>
      <c r="G1800" s="17"/>
      <c r="H1800" s="17"/>
      <c r="I1800" s="16">
        <f>IF(B1800&gt;A_Stammdaten!$B$12,0,SUM(C1800,D1800,F1800,G1800)-SUM(E1800,H1800))</f>
        <v>0</v>
      </c>
      <c r="J1800" s="51">
        <f>HLOOKUP(A_Stammdaten!$B$12,$L$4:$R$2504,ROW(B1800)-3,FALSE)+IF(OR(B1800=0,A_Stammdaten!$B$12&lt;B1800),0,I1800*1/20)</f>
        <v>0</v>
      </c>
      <c r="K1800" s="51">
        <f>HLOOKUP(A_Stammdaten!$B$12,$L$4:$R$2504,ROW(B1800)-3,FALSE)</f>
        <v>0</v>
      </c>
      <c r="L1800" s="51">
        <f t="shared" si="81"/>
        <v>0</v>
      </c>
      <c r="M1800" s="51">
        <f t="shared" si="80"/>
        <v>0</v>
      </c>
      <c r="N1800" s="51">
        <f t="shared" si="80"/>
        <v>0</v>
      </c>
      <c r="O1800" s="51">
        <f t="shared" si="80"/>
        <v>0</v>
      </c>
      <c r="P1800" s="51">
        <f t="shared" si="80"/>
        <v>0</v>
      </c>
      <c r="Q1800" s="51">
        <f t="shared" si="80"/>
        <v>0</v>
      </c>
      <c r="R1800" s="51">
        <f t="shared" si="80"/>
        <v>0</v>
      </c>
    </row>
    <row r="1801" spans="1:18" x14ac:dyDescent="0.25">
      <c r="A1801" s="17"/>
      <c r="B1801" s="52"/>
      <c r="C1801" s="17"/>
      <c r="D1801" s="17"/>
      <c r="E1801" s="17"/>
      <c r="F1801" s="17"/>
      <c r="G1801" s="17"/>
      <c r="H1801" s="17"/>
      <c r="I1801" s="16">
        <f>IF(B1801&gt;A_Stammdaten!$B$12,0,SUM(C1801,D1801,F1801,G1801)-SUM(E1801,H1801))</f>
        <v>0</v>
      </c>
      <c r="J1801" s="51">
        <f>HLOOKUP(A_Stammdaten!$B$12,$L$4:$R$2504,ROW(B1801)-3,FALSE)+IF(OR(B1801=0,A_Stammdaten!$B$12&lt;B1801),0,I1801*1/20)</f>
        <v>0</v>
      </c>
      <c r="K1801" s="51">
        <f>HLOOKUP(A_Stammdaten!$B$12,$L$4:$R$2504,ROW(B1801)-3,FALSE)</f>
        <v>0</v>
      </c>
      <c r="L1801" s="51">
        <f t="shared" si="81"/>
        <v>0</v>
      </c>
      <c r="M1801" s="51">
        <f t="shared" si="80"/>
        <v>0</v>
      </c>
      <c r="N1801" s="51">
        <f t="shared" si="80"/>
        <v>0</v>
      </c>
      <c r="O1801" s="51">
        <f t="shared" si="80"/>
        <v>0</v>
      </c>
      <c r="P1801" s="51">
        <f t="shared" si="80"/>
        <v>0</v>
      </c>
      <c r="Q1801" s="51">
        <f t="shared" si="80"/>
        <v>0</v>
      </c>
      <c r="R1801" s="51">
        <f t="shared" si="80"/>
        <v>0</v>
      </c>
    </row>
    <row r="1802" spans="1:18" x14ac:dyDescent="0.25">
      <c r="A1802" s="17"/>
      <c r="B1802" s="52"/>
      <c r="C1802" s="17"/>
      <c r="D1802" s="17"/>
      <c r="E1802" s="17"/>
      <c r="F1802" s="17"/>
      <c r="G1802" s="17"/>
      <c r="H1802" s="17"/>
      <c r="I1802" s="16">
        <f>IF(B1802&gt;A_Stammdaten!$B$12,0,SUM(C1802,D1802,F1802,G1802)-SUM(E1802,H1802))</f>
        <v>0</v>
      </c>
      <c r="J1802" s="51">
        <f>HLOOKUP(A_Stammdaten!$B$12,$L$4:$R$2504,ROW(B1802)-3,FALSE)+IF(OR(B1802=0,A_Stammdaten!$B$12&lt;B1802),0,I1802*1/20)</f>
        <v>0</v>
      </c>
      <c r="K1802" s="51">
        <f>HLOOKUP(A_Stammdaten!$B$12,$L$4:$R$2504,ROW(B1802)-3,FALSE)</f>
        <v>0</v>
      </c>
      <c r="L1802" s="51">
        <f t="shared" si="81"/>
        <v>0</v>
      </c>
      <c r="M1802" s="51">
        <f t="shared" si="80"/>
        <v>0</v>
      </c>
      <c r="N1802" s="51">
        <f t="shared" si="80"/>
        <v>0</v>
      </c>
      <c r="O1802" s="51">
        <f t="shared" si="80"/>
        <v>0</v>
      </c>
      <c r="P1802" s="51">
        <f t="shared" si="80"/>
        <v>0</v>
      </c>
      <c r="Q1802" s="51">
        <f t="shared" si="80"/>
        <v>0</v>
      </c>
      <c r="R1802" s="51">
        <f t="shared" si="80"/>
        <v>0</v>
      </c>
    </row>
    <row r="1803" spans="1:18" x14ac:dyDescent="0.25">
      <c r="A1803" s="17"/>
      <c r="B1803" s="52"/>
      <c r="C1803" s="17"/>
      <c r="D1803" s="17"/>
      <c r="E1803" s="17"/>
      <c r="F1803" s="17"/>
      <c r="G1803" s="17"/>
      <c r="H1803" s="17"/>
      <c r="I1803" s="16">
        <f>IF(B1803&gt;A_Stammdaten!$B$12,0,SUM(C1803,D1803,F1803,G1803)-SUM(E1803,H1803))</f>
        <v>0</v>
      </c>
      <c r="J1803" s="51">
        <f>HLOOKUP(A_Stammdaten!$B$12,$L$4:$R$2504,ROW(B1803)-3,FALSE)+IF(OR(B1803=0,A_Stammdaten!$B$12&lt;B1803),0,I1803*1/20)</f>
        <v>0</v>
      </c>
      <c r="K1803" s="51">
        <f>HLOOKUP(A_Stammdaten!$B$12,$L$4:$R$2504,ROW(B1803)-3,FALSE)</f>
        <v>0</v>
      </c>
      <c r="L1803" s="51">
        <f t="shared" si="81"/>
        <v>0</v>
      </c>
      <c r="M1803" s="51">
        <f t="shared" si="80"/>
        <v>0</v>
      </c>
      <c r="N1803" s="51">
        <f t="shared" si="80"/>
        <v>0</v>
      </c>
      <c r="O1803" s="51">
        <f t="shared" si="80"/>
        <v>0</v>
      </c>
      <c r="P1803" s="51">
        <f t="shared" si="80"/>
        <v>0</v>
      </c>
      <c r="Q1803" s="51">
        <f t="shared" si="80"/>
        <v>0</v>
      </c>
      <c r="R1803" s="51">
        <f t="shared" si="80"/>
        <v>0</v>
      </c>
    </row>
    <row r="1804" spans="1:18" x14ac:dyDescent="0.25">
      <c r="A1804" s="17"/>
      <c r="B1804" s="52"/>
      <c r="C1804" s="17"/>
      <c r="D1804" s="17"/>
      <c r="E1804" s="17"/>
      <c r="F1804" s="17"/>
      <c r="G1804" s="17"/>
      <c r="H1804" s="17"/>
      <c r="I1804" s="16">
        <f>IF(B1804&gt;A_Stammdaten!$B$12,0,SUM(C1804,D1804,F1804,G1804)-SUM(E1804,H1804))</f>
        <v>0</v>
      </c>
      <c r="J1804" s="51">
        <f>HLOOKUP(A_Stammdaten!$B$12,$L$4:$R$2504,ROW(B1804)-3,FALSE)+IF(OR(B1804=0,A_Stammdaten!$B$12&lt;B1804),0,I1804*1/20)</f>
        <v>0</v>
      </c>
      <c r="K1804" s="51">
        <f>HLOOKUP(A_Stammdaten!$B$12,$L$4:$R$2504,ROW(B1804)-3,FALSE)</f>
        <v>0</v>
      </c>
      <c r="L1804" s="51">
        <f t="shared" si="81"/>
        <v>0</v>
      </c>
      <c r="M1804" s="51">
        <f t="shared" si="80"/>
        <v>0</v>
      </c>
      <c r="N1804" s="51">
        <f t="shared" si="80"/>
        <v>0</v>
      </c>
      <c r="O1804" s="51">
        <f t="shared" si="80"/>
        <v>0</v>
      </c>
      <c r="P1804" s="51">
        <f t="shared" si="80"/>
        <v>0</v>
      </c>
      <c r="Q1804" s="51">
        <f t="shared" si="80"/>
        <v>0</v>
      </c>
      <c r="R1804" s="51">
        <f t="shared" si="80"/>
        <v>0</v>
      </c>
    </row>
    <row r="1805" spans="1:18" x14ac:dyDescent="0.25">
      <c r="A1805" s="17"/>
      <c r="B1805" s="52"/>
      <c r="C1805" s="17"/>
      <c r="D1805" s="17"/>
      <c r="E1805" s="17"/>
      <c r="F1805" s="17"/>
      <c r="G1805" s="17"/>
      <c r="H1805" s="17"/>
      <c r="I1805" s="16">
        <f>IF(B1805&gt;A_Stammdaten!$B$12,0,SUM(C1805,D1805,F1805,G1805)-SUM(E1805,H1805))</f>
        <v>0</v>
      </c>
      <c r="J1805" s="51">
        <f>HLOOKUP(A_Stammdaten!$B$12,$L$4:$R$2504,ROW(B1805)-3,FALSE)+IF(OR(B1805=0,A_Stammdaten!$B$12&lt;B1805),0,I1805*1/20)</f>
        <v>0</v>
      </c>
      <c r="K1805" s="51">
        <f>HLOOKUP(A_Stammdaten!$B$12,$L$4:$R$2504,ROW(B1805)-3,FALSE)</f>
        <v>0</v>
      </c>
      <c r="L1805" s="51">
        <f t="shared" si="81"/>
        <v>0</v>
      </c>
      <c r="M1805" s="51">
        <f t="shared" si="80"/>
        <v>0</v>
      </c>
      <c r="N1805" s="51">
        <f t="shared" si="80"/>
        <v>0</v>
      </c>
      <c r="O1805" s="51">
        <f t="shared" si="80"/>
        <v>0</v>
      </c>
      <c r="P1805" s="51">
        <f t="shared" si="80"/>
        <v>0</v>
      </c>
      <c r="Q1805" s="51">
        <f t="shared" si="80"/>
        <v>0</v>
      </c>
      <c r="R1805" s="51">
        <f t="shared" si="80"/>
        <v>0</v>
      </c>
    </row>
    <row r="1806" spans="1:18" x14ac:dyDescent="0.25">
      <c r="A1806" s="17"/>
      <c r="B1806" s="52"/>
      <c r="C1806" s="17"/>
      <c r="D1806" s="17"/>
      <c r="E1806" s="17"/>
      <c r="F1806" s="17"/>
      <c r="G1806" s="17"/>
      <c r="H1806" s="17"/>
      <c r="I1806" s="16">
        <f>IF(B1806&gt;A_Stammdaten!$B$12,0,SUM(C1806,D1806,F1806,G1806)-SUM(E1806,H1806))</f>
        <v>0</v>
      </c>
      <c r="J1806" s="51">
        <f>HLOOKUP(A_Stammdaten!$B$12,$L$4:$R$2504,ROW(B1806)-3,FALSE)+IF(OR(B1806=0,A_Stammdaten!$B$12&lt;B1806),0,I1806*1/20)</f>
        <v>0</v>
      </c>
      <c r="K1806" s="51">
        <f>HLOOKUP(A_Stammdaten!$B$12,$L$4:$R$2504,ROW(B1806)-3,FALSE)</f>
        <v>0</v>
      </c>
      <c r="L1806" s="51">
        <f t="shared" si="81"/>
        <v>0</v>
      </c>
      <c r="M1806" s="51">
        <f t="shared" si="80"/>
        <v>0</v>
      </c>
      <c r="N1806" s="51">
        <f t="shared" si="80"/>
        <v>0</v>
      </c>
      <c r="O1806" s="51">
        <f t="shared" si="80"/>
        <v>0</v>
      </c>
      <c r="P1806" s="51">
        <f t="shared" si="80"/>
        <v>0</v>
      </c>
      <c r="Q1806" s="51">
        <f t="shared" si="80"/>
        <v>0</v>
      </c>
      <c r="R1806" s="51">
        <f t="shared" si="80"/>
        <v>0</v>
      </c>
    </row>
    <row r="1807" spans="1:18" x14ac:dyDescent="0.25">
      <c r="A1807" s="17"/>
      <c r="B1807" s="52"/>
      <c r="C1807" s="17"/>
      <c r="D1807" s="17"/>
      <c r="E1807" s="17"/>
      <c r="F1807" s="17"/>
      <c r="G1807" s="17"/>
      <c r="H1807" s="17"/>
      <c r="I1807" s="16">
        <f>IF(B1807&gt;A_Stammdaten!$B$12,0,SUM(C1807,D1807,F1807,G1807)-SUM(E1807,H1807))</f>
        <v>0</v>
      </c>
      <c r="J1807" s="51">
        <f>HLOOKUP(A_Stammdaten!$B$12,$L$4:$R$2504,ROW(B1807)-3,FALSE)+IF(OR(B1807=0,A_Stammdaten!$B$12&lt;B1807),0,I1807*1/20)</f>
        <v>0</v>
      </c>
      <c r="K1807" s="51">
        <f>HLOOKUP(A_Stammdaten!$B$12,$L$4:$R$2504,ROW(B1807)-3,FALSE)</f>
        <v>0</v>
      </c>
      <c r="L1807" s="51">
        <f t="shared" si="81"/>
        <v>0</v>
      </c>
      <c r="M1807" s="51">
        <f t="shared" si="80"/>
        <v>0</v>
      </c>
      <c r="N1807" s="51">
        <f t="shared" si="80"/>
        <v>0</v>
      </c>
      <c r="O1807" s="51">
        <f t="shared" si="80"/>
        <v>0</v>
      </c>
      <c r="P1807" s="51">
        <f t="shared" si="80"/>
        <v>0</v>
      </c>
      <c r="Q1807" s="51">
        <f t="shared" si="80"/>
        <v>0</v>
      </c>
      <c r="R1807" s="51">
        <f t="shared" si="80"/>
        <v>0</v>
      </c>
    </row>
    <row r="1808" spans="1:18" x14ac:dyDescent="0.25">
      <c r="A1808" s="17"/>
      <c r="B1808" s="52"/>
      <c r="C1808" s="17"/>
      <c r="D1808" s="17"/>
      <c r="E1808" s="17"/>
      <c r="F1808" s="17"/>
      <c r="G1808" s="17"/>
      <c r="H1808" s="17"/>
      <c r="I1808" s="16">
        <f>IF(B1808&gt;A_Stammdaten!$B$12,0,SUM(C1808,D1808,F1808,G1808)-SUM(E1808,H1808))</f>
        <v>0</v>
      </c>
      <c r="J1808" s="51">
        <f>HLOOKUP(A_Stammdaten!$B$12,$L$4:$R$2504,ROW(B1808)-3,FALSE)+IF(OR(B1808=0,A_Stammdaten!$B$12&lt;B1808),0,I1808*1/20)</f>
        <v>0</v>
      </c>
      <c r="K1808" s="51">
        <f>HLOOKUP(A_Stammdaten!$B$12,$L$4:$R$2504,ROW(B1808)-3,FALSE)</f>
        <v>0</v>
      </c>
      <c r="L1808" s="51">
        <f t="shared" si="81"/>
        <v>0</v>
      </c>
      <c r="M1808" s="51">
        <f t="shared" si="80"/>
        <v>0</v>
      </c>
      <c r="N1808" s="51">
        <f t="shared" si="80"/>
        <v>0</v>
      </c>
      <c r="O1808" s="51">
        <f t="shared" si="80"/>
        <v>0</v>
      </c>
      <c r="P1808" s="51">
        <f t="shared" si="80"/>
        <v>0</v>
      </c>
      <c r="Q1808" s="51">
        <f t="shared" si="80"/>
        <v>0</v>
      </c>
      <c r="R1808" s="51">
        <f t="shared" si="80"/>
        <v>0</v>
      </c>
    </row>
    <row r="1809" spans="1:18" x14ac:dyDescent="0.25">
      <c r="A1809" s="17"/>
      <c r="B1809" s="52"/>
      <c r="C1809" s="17"/>
      <c r="D1809" s="17"/>
      <c r="E1809" s="17"/>
      <c r="F1809" s="17"/>
      <c r="G1809" s="17"/>
      <c r="H1809" s="17"/>
      <c r="I1809" s="16">
        <f>IF(B1809&gt;A_Stammdaten!$B$12,0,SUM(C1809,D1809,F1809,G1809)-SUM(E1809,H1809))</f>
        <v>0</v>
      </c>
      <c r="J1809" s="51">
        <f>HLOOKUP(A_Stammdaten!$B$12,$L$4:$R$2504,ROW(B1809)-3,FALSE)+IF(OR(B1809=0,A_Stammdaten!$B$12&lt;B1809),0,I1809*1/20)</f>
        <v>0</v>
      </c>
      <c r="K1809" s="51">
        <f>HLOOKUP(A_Stammdaten!$B$12,$L$4:$R$2504,ROW(B1809)-3,FALSE)</f>
        <v>0</v>
      </c>
      <c r="L1809" s="51">
        <f t="shared" si="81"/>
        <v>0</v>
      </c>
      <c r="M1809" s="51">
        <f t="shared" si="80"/>
        <v>0</v>
      </c>
      <c r="N1809" s="51">
        <f t="shared" si="80"/>
        <v>0</v>
      </c>
      <c r="O1809" s="51">
        <f t="shared" si="80"/>
        <v>0</v>
      </c>
      <c r="P1809" s="51">
        <f t="shared" si="80"/>
        <v>0</v>
      </c>
      <c r="Q1809" s="51">
        <f t="shared" si="80"/>
        <v>0</v>
      </c>
      <c r="R1809" s="51">
        <f t="shared" si="80"/>
        <v>0</v>
      </c>
    </row>
    <row r="1810" spans="1:18" x14ac:dyDescent="0.25">
      <c r="A1810" s="17"/>
      <c r="B1810" s="52"/>
      <c r="C1810" s="17"/>
      <c r="D1810" s="17"/>
      <c r="E1810" s="17"/>
      <c r="F1810" s="17"/>
      <c r="G1810" s="17"/>
      <c r="H1810" s="17"/>
      <c r="I1810" s="16">
        <f>IF(B1810&gt;A_Stammdaten!$B$12,0,SUM(C1810,D1810,F1810,G1810)-SUM(E1810,H1810))</f>
        <v>0</v>
      </c>
      <c r="J1810" s="51">
        <f>HLOOKUP(A_Stammdaten!$B$12,$L$4:$R$2504,ROW(B1810)-3,FALSE)+IF(OR(B1810=0,A_Stammdaten!$B$12&lt;B1810),0,I1810*1/20)</f>
        <v>0</v>
      </c>
      <c r="K1810" s="51">
        <f>HLOOKUP(A_Stammdaten!$B$12,$L$4:$R$2504,ROW(B1810)-3,FALSE)</f>
        <v>0</v>
      </c>
      <c r="L1810" s="51">
        <f t="shared" si="81"/>
        <v>0</v>
      </c>
      <c r="M1810" s="51">
        <f t="shared" si="80"/>
        <v>0</v>
      </c>
      <c r="N1810" s="51">
        <f t="shared" si="80"/>
        <v>0</v>
      </c>
      <c r="O1810" s="51">
        <f t="shared" si="80"/>
        <v>0</v>
      </c>
      <c r="P1810" s="51">
        <f t="shared" si="80"/>
        <v>0</v>
      </c>
      <c r="Q1810" s="51">
        <f t="shared" si="80"/>
        <v>0</v>
      </c>
      <c r="R1810" s="51">
        <f t="shared" si="80"/>
        <v>0</v>
      </c>
    </row>
    <row r="1811" spans="1:18" x14ac:dyDescent="0.25">
      <c r="A1811" s="17"/>
      <c r="B1811" s="52"/>
      <c r="C1811" s="17"/>
      <c r="D1811" s="17"/>
      <c r="E1811" s="17"/>
      <c r="F1811" s="17"/>
      <c r="G1811" s="17"/>
      <c r="H1811" s="17"/>
      <c r="I1811" s="16">
        <f>IF(B1811&gt;A_Stammdaten!$B$12,0,SUM(C1811,D1811,F1811,G1811)-SUM(E1811,H1811))</f>
        <v>0</v>
      </c>
      <c r="J1811" s="51">
        <f>HLOOKUP(A_Stammdaten!$B$12,$L$4:$R$2504,ROW(B1811)-3,FALSE)+IF(OR(B1811=0,A_Stammdaten!$B$12&lt;B1811),0,I1811*1/20)</f>
        <v>0</v>
      </c>
      <c r="K1811" s="51">
        <f>HLOOKUP(A_Stammdaten!$B$12,$L$4:$R$2504,ROW(B1811)-3,FALSE)</f>
        <v>0</v>
      </c>
      <c r="L1811" s="51">
        <f t="shared" si="81"/>
        <v>0</v>
      </c>
      <c r="M1811" s="51">
        <f t="shared" si="80"/>
        <v>0</v>
      </c>
      <c r="N1811" s="51">
        <f t="shared" si="80"/>
        <v>0</v>
      </c>
      <c r="O1811" s="51">
        <f t="shared" si="80"/>
        <v>0</v>
      </c>
      <c r="P1811" s="51">
        <f t="shared" si="80"/>
        <v>0</v>
      </c>
      <c r="Q1811" s="51">
        <f t="shared" si="80"/>
        <v>0</v>
      </c>
      <c r="R1811" s="51">
        <f t="shared" si="80"/>
        <v>0</v>
      </c>
    </row>
    <row r="1812" spans="1:18" x14ac:dyDescent="0.25">
      <c r="A1812" s="17"/>
      <c r="B1812" s="52"/>
      <c r="C1812" s="17"/>
      <c r="D1812" s="17"/>
      <c r="E1812" s="17"/>
      <c r="F1812" s="17"/>
      <c r="G1812" s="17"/>
      <c r="H1812" s="17"/>
      <c r="I1812" s="16">
        <f>IF(B1812&gt;A_Stammdaten!$B$12,0,SUM(C1812,D1812,F1812,G1812)-SUM(E1812,H1812))</f>
        <v>0</v>
      </c>
      <c r="J1812" s="51">
        <f>HLOOKUP(A_Stammdaten!$B$12,$L$4:$R$2504,ROW(B1812)-3,FALSE)+IF(OR(B1812=0,A_Stammdaten!$B$12&lt;B1812),0,I1812*1/20)</f>
        <v>0</v>
      </c>
      <c r="K1812" s="51">
        <f>HLOOKUP(A_Stammdaten!$B$12,$L$4:$R$2504,ROW(B1812)-3,FALSE)</f>
        <v>0</v>
      </c>
      <c r="L1812" s="51">
        <f t="shared" si="81"/>
        <v>0</v>
      </c>
      <c r="M1812" s="51">
        <f t="shared" si="80"/>
        <v>0</v>
      </c>
      <c r="N1812" s="51">
        <f t="shared" si="80"/>
        <v>0</v>
      </c>
      <c r="O1812" s="51">
        <f t="shared" si="80"/>
        <v>0</v>
      </c>
      <c r="P1812" s="51">
        <f t="shared" si="80"/>
        <v>0</v>
      </c>
      <c r="Q1812" s="51">
        <f t="shared" si="80"/>
        <v>0</v>
      </c>
      <c r="R1812" s="51">
        <f t="shared" si="80"/>
        <v>0</v>
      </c>
    </row>
    <row r="1813" spans="1:18" x14ac:dyDescent="0.25">
      <c r="A1813" s="17"/>
      <c r="B1813" s="52"/>
      <c r="C1813" s="17"/>
      <c r="D1813" s="17"/>
      <c r="E1813" s="17"/>
      <c r="F1813" s="17"/>
      <c r="G1813" s="17"/>
      <c r="H1813" s="17"/>
      <c r="I1813" s="16">
        <f>IF(B1813&gt;A_Stammdaten!$B$12,0,SUM(C1813,D1813,F1813,G1813)-SUM(E1813,H1813))</f>
        <v>0</v>
      </c>
      <c r="J1813" s="51">
        <f>HLOOKUP(A_Stammdaten!$B$12,$L$4:$R$2504,ROW(B1813)-3,FALSE)+IF(OR(B1813=0,A_Stammdaten!$B$12&lt;B1813),0,I1813*1/20)</f>
        <v>0</v>
      </c>
      <c r="K1813" s="51">
        <f>HLOOKUP(A_Stammdaten!$B$12,$L$4:$R$2504,ROW(B1813)-3,FALSE)</f>
        <v>0</v>
      </c>
      <c r="L1813" s="51">
        <f t="shared" si="81"/>
        <v>0</v>
      </c>
      <c r="M1813" s="51">
        <f t="shared" si="80"/>
        <v>0</v>
      </c>
      <c r="N1813" s="51">
        <f t="shared" si="80"/>
        <v>0</v>
      </c>
      <c r="O1813" s="51">
        <f t="shared" si="80"/>
        <v>0</v>
      </c>
      <c r="P1813" s="51">
        <f t="shared" si="80"/>
        <v>0</v>
      </c>
      <c r="Q1813" s="51">
        <f t="shared" si="80"/>
        <v>0</v>
      </c>
      <c r="R1813" s="51">
        <f t="shared" si="80"/>
        <v>0</v>
      </c>
    </row>
    <row r="1814" spans="1:18" x14ac:dyDescent="0.25">
      <c r="A1814" s="17"/>
      <c r="B1814" s="52"/>
      <c r="C1814" s="17"/>
      <c r="D1814" s="17"/>
      <c r="E1814" s="17"/>
      <c r="F1814" s="17"/>
      <c r="G1814" s="17"/>
      <c r="H1814" s="17"/>
      <c r="I1814" s="16">
        <f>IF(B1814&gt;A_Stammdaten!$B$12,0,SUM(C1814,D1814,F1814,G1814)-SUM(E1814,H1814))</f>
        <v>0</v>
      </c>
      <c r="J1814" s="51">
        <f>HLOOKUP(A_Stammdaten!$B$12,$L$4:$R$2504,ROW(B1814)-3,FALSE)+IF(OR(B1814=0,A_Stammdaten!$B$12&lt;B1814),0,I1814*1/20)</f>
        <v>0</v>
      </c>
      <c r="K1814" s="51">
        <f>HLOOKUP(A_Stammdaten!$B$12,$L$4:$R$2504,ROW(B1814)-3,FALSE)</f>
        <v>0</v>
      </c>
      <c r="L1814" s="51">
        <f t="shared" si="81"/>
        <v>0</v>
      </c>
      <c r="M1814" s="51">
        <f t="shared" si="80"/>
        <v>0</v>
      </c>
      <c r="N1814" s="51">
        <f t="shared" si="80"/>
        <v>0</v>
      </c>
      <c r="O1814" s="51">
        <f t="shared" si="80"/>
        <v>0</v>
      </c>
      <c r="P1814" s="51">
        <f t="shared" si="80"/>
        <v>0</v>
      </c>
      <c r="Q1814" s="51">
        <f t="shared" si="80"/>
        <v>0</v>
      </c>
      <c r="R1814" s="51">
        <f t="shared" si="80"/>
        <v>0</v>
      </c>
    </row>
    <row r="1815" spans="1:18" x14ac:dyDescent="0.25">
      <c r="A1815" s="17"/>
      <c r="B1815" s="52"/>
      <c r="C1815" s="17"/>
      <c r="D1815" s="17"/>
      <c r="E1815" s="17"/>
      <c r="F1815" s="17"/>
      <c r="G1815" s="17"/>
      <c r="H1815" s="17"/>
      <c r="I1815" s="16">
        <f>IF(B1815&gt;A_Stammdaten!$B$12,0,SUM(C1815,D1815,F1815,G1815)-SUM(E1815,H1815))</f>
        <v>0</v>
      </c>
      <c r="J1815" s="51">
        <f>HLOOKUP(A_Stammdaten!$B$12,$L$4:$R$2504,ROW(B1815)-3,FALSE)+IF(OR(B1815=0,A_Stammdaten!$B$12&lt;B1815),0,I1815*1/20)</f>
        <v>0</v>
      </c>
      <c r="K1815" s="51">
        <f>HLOOKUP(A_Stammdaten!$B$12,$L$4:$R$2504,ROW(B1815)-3,FALSE)</f>
        <v>0</v>
      </c>
      <c r="L1815" s="51">
        <f t="shared" si="81"/>
        <v>0</v>
      </c>
      <c r="M1815" s="51">
        <f t="shared" si="80"/>
        <v>0</v>
      </c>
      <c r="N1815" s="51">
        <f t="shared" si="80"/>
        <v>0</v>
      </c>
      <c r="O1815" s="51">
        <f t="shared" si="80"/>
        <v>0</v>
      </c>
      <c r="P1815" s="51">
        <f t="shared" si="80"/>
        <v>0</v>
      </c>
      <c r="Q1815" s="51">
        <f t="shared" si="80"/>
        <v>0</v>
      </c>
      <c r="R1815" s="51">
        <f t="shared" si="80"/>
        <v>0</v>
      </c>
    </row>
    <row r="1816" spans="1:18" x14ac:dyDescent="0.25">
      <c r="A1816" s="17"/>
      <c r="B1816" s="52"/>
      <c r="C1816" s="17"/>
      <c r="D1816" s="17"/>
      <c r="E1816" s="17"/>
      <c r="F1816" s="17"/>
      <c r="G1816" s="17"/>
      <c r="H1816" s="17"/>
      <c r="I1816" s="16">
        <f>IF(B1816&gt;A_Stammdaten!$B$12,0,SUM(C1816,D1816,F1816,G1816)-SUM(E1816,H1816))</f>
        <v>0</v>
      </c>
      <c r="J1816" s="51">
        <f>HLOOKUP(A_Stammdaten!$B$12,$L$4:$R$2504,ROW(B1816)-3,FALSE)+IF(OR(B1816=0,A_Stammdaten!$B$12&lt;B1816),0,I1816*1/20)</f>
        <v>0</v>
      </c>
      <c r="K1816" s="51">
        <f>HLOOKUP(A_Stammdaten!$B$12,$L$4:$R$2504,ROW(B1816)-3,FALSE)</f>
        <v>0</v>
      </c>
      <c r="L1816" s="51">
        <f t="shared" si="81"/>
        <v>0</v>
      </c>
      <c r="M1816" s="51">
        <f t="shared" si="80"/>
        <v>0</v>
      </c>
      <c r="N1816" s="51">
        <f t="shared" si="80"/>
        <v>0</v>
      </c>
      <c r="O1816" s="51">
        <f t="shared" si="80"/>
        <v>0</v>
      </c>
      <c r="P1816" s="51">
        <f t="shared" si="80"/>
        <v>0</v>
      </c>
      <c r="Q1816" s="51">
        <f t="shared" si="80"/>
        <v>0</v>
      </c>
      <c r="R1816" s="51">
        <f t="shared" si="80"/>
        <v>0</v>
      </c>
    </row>
    <row r="1817" spans="1:18" x14ac:dyDescent="0.25">
      <c r="A1817" s="17"/>
      <c r="B1817" s="52"/>
      <c r="C1817" s="17"/>
      <c r="D1817" s="17"/>
      <c r="E1817" s="17"/>
      <c r="F1817" s="17"/>
      <c r="G1817" s="17"/>
      <c r="H1817" s="17"/>
      <c r="I1817" s="16">
        <f>IF(B1817&gt;A_Stammdaten!$B$12,0,SUM(C1817,D1817,F1817,G1817)-SUM(E1817,H1817))</f>
        <v>0</v>
      </c>
      <c r="J1817" s="51">
        <f>HLOOKUP(A_Stammdaten!$B$12,$L$4:$R$2504,ROW(B1817)-3,FALSE)+IF(OR(B1817=0,A_Stammdaten!$B$12&lt;B1817),0,I1817*1/20)</f>
        <v>0</v>
      </c>
      <c r="K1817" s="51">
        <f>HLOOKUP(A_Stammdaten!$B$12,$L$4:$R$2504,ROW(B1817)-3,FALSE)</f>
        <v>0</v>
      </c>
      <c r="L1817" s="51">
        <f t="shared" si="81"/>
        <v>0</v>
      </c>
      <c r="M1817" s="51">
        <f t="shared" si="80"/>
        <v>0</v>
      </c>
      <c r="N1817" s="51">
        <f t="shared" si="80"/>
        <v>0</v>
      </c>
      <c r="O1817" s="51">
        <f t="shared" si="80"/>
        <v>0</v>
      </c>
      <c r="P1817" s="51">
        <f t="shared" si="80"/>
        <v>0</v>
      </c>
      <c r="Q1817" s="51">
        <f t="shared" si="80"/>
        <v>0</v>
      </c>
      <c r="R1817" s="51">
        <f t="shared" si="80"/>
        <v>0</v>
      </c>
    </row>
    <row r="1818" spans="1:18" x14ac:dyDescent="0.25">
      <c r="A1818" s="17"/>
      <c r="B1818" s="52"/>
      <c r="C1818" s="17"/>
      <c r="D1818" s="17"/>
      <c r="E1818" s="17"/>
      <c r="F1818" s="17"/>
      <c r="G1818" s="17"/>
      <c r="H1818" s="17"/>
      <c r="I1818" s="16">
        <f>IF(B1818&gt;A_Stammdaten!$B$12,0,SUM(C1818,D1818,F1818,G1818)-SUM(E1818,H1818))</f>
        <v>0</v>
      </c>
      <c r="J1818" s="51">
        <f>HLOOKUP(A_Stammdaten!$B$12,$L$4:$R$2504,ROW(B1818)-3,FALSE)+IF(OR(B1818=0,A_Stammdaten!$B$12&lt;B1818),0,I1818*1/20)</f>
        <v>0</v>
      </c>
      <c r="K1818" s="51">
        <f>HLOOKUP(A_Stammdaten!$B$12,$L$4:$R$2504,ROW(B1818)-3,FALSE)</f>
        <v>0</v>
      </c>
      <c r="L1818" s="51">
        <f t="shared" si="81"/>
        <v>0</v>
      </c>
      <c r="M1818" s="51">
        <f t="shared" si="80"/>
        <v>0</v>
      </c>
      <c r="N1818" s="51">
        <f t="shared" si="80"/>
        <v>0</v>
      </c>
      <c r="O1818" s="51">
        <f t="shared" si="80"/>
        <v>0</v>
      </c>
      <c r="P1818" s="51">
        <f t="shared" si="80"/>
        <v>0</v>
      </c>
      <c r="Q1818" s="51">
        <f t="shared" si="80"/>
        <v>0</v>
      </c>
      <c r="R1818" s="51">
        <f t="shared" si="80"/>
        <v>0</v>
      </c>
    </row>
    <row r="1819" spans="1:18" x14ac:dyDescent="0.25">
      <c r="A1819" s="17"/>
      <c r="B1819" s="52"/>
      <c r="C1819" s="17"/>
      <c r="D1819" s="17"/>
      <c r="E1819" s="17"/>
      <c r="F1819" s="17"/>
      <c r="G1819" s="17"/>
      <c r="H1819" s="17"/>
      <c r="I1819" s="16">
        <f>IF(B1819&gt;A_Stammdaten!$B$12,0,SUM(C1819,D1819,F1819,G1819)-SUM(E1819,H1819))</f>
        <v>0</v>
      </c>
      <c r="J1819" s="51">
        <f>HLOOKUP(A_Stammdaten!$B$12,$L$4:$R$2504,ROW(B1819)-3,FALSE)+IF(OR(B1819=0,A_Stammdaten!$B$12&lt;B1819),0,I1819*1/20)</f>
        <v>0</v>
      </c>
      <c r="K1819" s="51">
        <f>HLOOKUP(A_Stammdaten!$B$12,$L$4:$R$2504,ROW(B1819)-3,FALSE)</f>
        <v>0</v>
      </c>
      <c r="L1819" s="51">
        <f t="shared" si="81"/>
        <v>0</v>
      </c>
      <c r="M1819" s="51">
        <f t="shared" si="80"/>
        <v>0</v>
      </c>
      <c r="N1819" s="51">
        <f t="shared" si="80"/>
        <v>0</v>
      </c>
      <c r="O1819" s="51">
        <f t="shared" si="80"/>
        <v>0</v>
      </c>
      <c r="P1819" s="51">
        <f t="shared" si="80"/>
        <v>0</v>
      </c>
      <c r="Q1819" s="51">
        <f t="shared" si="80"/>
        <v>0</v>
      </c>
      <c r="R1819" s="51">
        <f t="shared" si="80"/>
        <v>0</v>
      </c>
    </row>
    <row r="1820" spans="1:18" x14ac:dyDescent="0.25">
      <c r="A1820" s="17"/>
      <c r="B1820" s="52"/>
      <c r="C1820" s="17"/>
      <c r="D1820" s="17"/>
      <c r="E1820" s="17"/>
      <c r="F1820" s="17"/>
      <c r="G1820" s="17"/>
      <c r="H1820" s="17"/>
      <c r="I1820" s="16">
        <f>IF(B1820&gt;A_Stammdaten!$B$12,0,SUM(C1820,D1820,F1820,G1820)-SUM(E1820,H1820))</f>
        <v>0</v>
      </c>
      <c r="J1820" s="51">
        <f>HLOOKUP(A_Stammdaten!$B$12,$L$4:$R$2504,ROW(B1820)-3,FALSE)+IF(OR(B1820=0,A_Stammdaten!$B$12&lt;B1820),0,I1820*1/20)</f>
        <v>0</v>
      </c>
      <c r="K1820" s="51">
        <f>HLOOKUP(A_Stammdaten!$B$12,$L$4:$R$2504,ROW(B1820)-3,FALSE)</f>
        <v>0</v>
      </c>
      <c r="L1820" s="51">
        <f t="shared" si="81"/>
        <v>0</v>
      </c>
      <c r="M1820" s="51">
        <f t="shared" si="80"/>
        <v>0</v>
      </c>
      <c r="N1820" s="51">
        <f t="shared" si="80"/>
        <v>0</v>
      </c>
      <c r="O1820" s="51">
        <f t="shared" si="80"/>
        <v>0</v>
      </c>
      <c r="P1820" s="51">
        <f t="shared" si="80"/>
        <v>0</v>
      </c>
      <c r="Q1820" s="51">
        <f t="shared" si="80"/>
        <v>0</v>
      </c>
      <c r="R1820" s="51">
        <f t="shared" si="80"/>
        <v>0</v>
      </c>
    </row>
    <row r="1821" spans="1:18" x14ac:dyDescent="0.25">
      <c r="A1821" s="17"/>
      <c r="B1821" s="52"/>
      <c r="C1821" s="17"/>
      <c r="D1821" s="17"/>
      <c r="E1821" s="17"/>
      <c r="F1821" s="17"/>
      <c r="G1821" s="17"/>
      <c r="H1821" s="17"/>
      <c r="I1821" s="16">
        <f>IF(B1821&gt;A_Stammdaten!$B$12,0,SUM(C1821,D1821,F1821,G1821)-SUM(E1821,H1821))</f>
        <v>0</v>
      </c>
      <c r="J1821" s="51">
        <f>HLOOKUP(A_Stammdaten!$B$12,$L$4:$R$2504,ROW(B1821)-3,FALSE)+IF(OR(B1821=0,A_Stammdaten!$B$12&lt;B1821),0,I1821*1/20)</f>
        <v>0</v>
      </c>
      <c r="K1821" s="51">
        <f>HLOOKUP(A_Stammdaten!$B$12,$L$4:$R$2504,ROW(B1821)-3,FALSE)</f>
        <v>0</v>
      </c>
      <c r="L1821" s="51">
        <f t="shared" si="81"/>
        <v>0</v>
      </c>
      <c r="M1821" s="51">
        <f t="shared" si="80"/>
        <v>0</v>
      </c>
      <c r="N1821" s="51">
        <f t="shared" si="80"/>
        <v>0</v>
      </c>
      <c r="O1821" s="51">
        <f t="shared" si="80"/>
        <v>0</v>
      </c>
      <c r="P1821" s="51">
        <f t="shared" si="80"/>
        <v>0</v>
      </c>
      <c r="Q1821" s="51">
        <f t="shared" si="80"/>
        <v>0</v>
      </c>
      <c r="R1821" s="51">
        <f t="shared" si="80"/>
        <v>0</v>
      </c>
    </row>
    <row r="1822" spans="1:18" x14ac:dyDescent="0.25">
      <c r="A1822" s="17"/>
      <c r="B1822" s="52"/>
      <c r="C1822" s="17"/>
      <c r="D1822" s="17"/>
      <c r="E1822" s="17"/>
      <c r="F1822" s="17"/>
      <c r="G1822" s="17"/>
      <c r="H1822" s="17"/>
      <c r="I1822" s="16">
        <f>IF(B1822&gt;A_Stammdaten!$B$12,0,SUM(C1822,D1822,F1822,G1822)-SUM(E1822,H1822))</f>
        <v>0</v>
      </c>
      <c r="J1822" s="51">
        <f>HLOOKUP(A_Stammdaten!$B$12,$L$4:$R$2504,ROW(B1822)-3,FALSE)+IF(OR(B1822=0,A_Stammdaten!$B$12&lt;B1822),0,I1822*1/20)</f>
        <v>0</v>
      </c>
      <c r="K1822" s="51">
        <f>HLOOKUP(A_Stammdaten!$B$12,$L$4:$R$2504,ROW(B1822)-3,FALSE)</f>
        <v>0</v>
      </c>
      <c r="L1822" s="51">
        <f t="shared" si="81"/>
        <v>0</v>
      </c>
      <c r="M1822" s="51">
        <f t="shared" si="80"/>
        <v>0</v>
      </c>
      <c r="N1822" s="51">
        <f t="shared" si="80"/>
        <v>0</v>
      </c>
      <c r="O1822" s="51">
        <f t="shared" si="80"/>
        <v>0</v>
      </c>
      <c r="P1822" s="51">
        <f t="shared" si="80"/>
        <v>0</v>
      </c>
      <c r="Q1822" s="51">
        <f t="shared" si="80"/>
        <v>0</v>
      </c>
      <c r="R1822" s="51">
        <f t="shared" si="80"/>
        <v>0</v>
      </c>
    </row>
    <row r="1823" spans="1:18" x14ac:dyDescent="0.25">
      <c r="A1823" s="17"/>
      <c r="B1823" s="52"/>
      <c r="C1823" s="17"/>
      <c r="D1823" s="17"/>
      <c r="E1823" s="17"/>
      <c r="F1823" s="17"/>
      <c r="G1823" s="17"/>
      <c r="H1823" s="17"/>
      <c r="I1823" s="16">
        <f>IF(B1823&gt;A_Stammdaten!$B$12,0,SUM(C1823,D1823,F1823,G1823)-SUM(E1823,H1823))</f>
        <v>0</v>
      </c>
      <c r="J1823" s="51">
        <f>HLOOKUP(A_Stammdaten!$B$12,$L$4:$R$2504,ROW(B1823)-3,FALSE)+IF(OR(B1823=0,A_Stammdaten!$B$12&lt;B1823),0,I1823*1/20)</f>
        <v>0</v>
      </c>
      <c r="K1823" s="51">
        <f>HLOOKUP(A_Stammdaten!$B$12,$L$4:$R$2504,ROW(B1823)-3,FALSE)</f>
        <v>0</v>
      </c>
      <c r="L1823" s="51">
        <f t="shared" si="81"/>
        <v>0</v>
      </c>
      <c r="M1823" s="51">
        <f t="shared" si="80"/>
        <v>0</v>
      </c>
      <c r="N1823" s="51">
        <f t="shared" si="80"/>
        <v>0</v>
      </c>
      <c r="O1823" s="51">
        <f t="shared" si="80"/>
        <v>0</v>
      </c>
      <c r="P1823" s="51">
        <f t="shared" si="80"/>
        <v>0</v>
      </c>
      <c r="Q1823" s="51">
        <f t="shared" si="80"/>
        <v>0</v>
      </c>
      <c r="R1823" s="51">
        <f t="shared" si="80"/>
        <v>0</v>
      </c>
    </row>
    <row r="1824" spans="1:18" x14ac:dyDescent="0.25">
      <c r="A1824" s="17"/>
      <c r="B1824" s="52"/>
      <c r="C1824" s="17"/>
      <c r="D1824" s="17"/>
      <c r="E1824" s="17"/>
      <c r="F1824" s="17"/>
      <c r="G1824" s="17"/>
      <c r="H1824" s="17"/>
      <c r="I1824" s="16">
        <f>IF(B1824&gt;A_Stammdaten!$B$12,0,SUM(C1824,D1824,F1824,G1824)-SUM(E1824,H1824))</f>
        <v>0</v>
      </c>
      <c r="J1824" s="51">
        <f>HLOOKUP(A_Stammdaten!$B$12,$L$4:$R$2504,ROW(B1824)-3,FALSE)+IF(OR(B1824=0,A_Stammdaten!$B$12&lt;B1824),0,I1824*1/20)</f>
        <v>0</v>
      </c>
      <c r="K1824" s="51">
        <f>HLOOKUP(A_Stammdaten!$B$12,$L$4:$R$2504,ROW(B1824)-3,FALSE)</f>
        <v>0</v>
      </c>
      <c r="L1824" s="51">
        <f t="shared" si="81"/>
        <v>0</v>
      </c>
      <c r="M1824" s="51">
        <f t="shared" si="80"/>
        <v>0</v>
      </c>
      <c r="N1824" s="51">
        <f t="shared" si="80"/>
        <v>0</v>
      </c>
      <c r="O1824" s="51">
        <f t="shared" si="80"/>
        <v>0</v>
      </c>
      <c r="P1824" s="51">
        <f t="shared" si="80"/>
        <v>0</v>
      </c>
      <c r="Q1824" s="51">
        <f t="shared" si="80"/>
        <v>0</v>
      </c>
      <c r="R1824" s="51">
        <f t="shared" si="80"/>
        <v>0</v>
      </c>
    </row>
    <row r="1825" spans="1:18" x14ac:dyDescent="0.25">
      <c r="A1825" s="17"/>
      <c r="B1825" s="52"/>
      <c r="C1825" s="17"/>
      <c r="D1825" s="17"/>
      <c r="E1825" s="17"/>
      <c r="F1825" s="17"/>
      <c r="G1825" s="17"/>
      <c r="H1825" s="17"/>
      <c r="I1825" s="16">
        <f>IF(B1825&gt;A_Stammdaten!$B$12,0,SUM(C1825,D1825,F1825,G1825)-SUM(E1825,H1825))</f>
        <v>0</v>
      </c>
      <c r="J1825" s="51">
        <f>HLOOKUP(A_Stammdaten!$B$12,$L$4:$R$2504,ROW(B1825)-3,FALSE)+IF(OR(B1825=0,A_Stammdaten!$B$12&lt;B1825),0,I1825*1/20)</f>
        <v>0</v>
      </c>
      <c r="K1825" s="51">
        <f>HLOOKUP(A_Stammdaten!$B$12,$L$4:$R$2504,ROW(B1825)-3,FALSE)</f>
        <v>0</v>
      </c>
      <c r="L1825" s="51">
        <f t="shared" si="81"/>
        <v>0</v>
      </c>
      <c r="M1825" s="51">
        <f t="shared" si="80"/>
        <v>0</v>
      </c>
      <c r="N1825" s="51">
        <f t="shared" si="80"/>
        <v>0</v>
      </c>
      <c r="O1825" s="51">
        <f t="shared" si="80"/>
        <v>0</v>
      </c>
      <c r="P1825" s="51">
        <f t="shared" si="80"/>
        <v>0</v>
      </c>
      <c r="Q1825" s="51">
        <f t="shared" si="80"/>
        <v>0</v>
      </c>
      <c r="R1825" s="51">
        <f t="shared" si="80"/>
        <v>0</v>
      </c>
    </row>
    <row r="1826" spans="1:18" x14ac:dyDescent="0.25">
      <c r="A1826" s="17"/>
      <c r="B1826" s="52"/>
      <c r="C1826" s="17"/>
      <c r="D1826" s="17"/>
      <c r="E1826" s="17"/>
      <c r="F1826" s="17"/>
      <c r="G1826" s="17"/>
      <c r="H1826" s="17"/>
      <c r="I1826" s="16">
        <f>IF(B1826&gt;A_Stammdaten!$B$12,0,SUM(C1826,D1826,F1826,G1826)-SUM(E1826,H1826))</f>
        <v>0</v>
      </c>
      <c r="J1826" s="51">
        <f>HLOOKUP(A_Stammdaten!$B$12,$L$4:$R$2504,ROW(B1826)-3,FALSE)+IF(OR(B1826=0,A_Stammdaten!$B$12&lt;B1826),0,I1826*1/20)</f>
        <v>0</v>
      </c>
      <c r="K1826" s="51">
        <f>HLOOKUP(A_Stammdaten!$B$12,$L$4:$R$2504,ROW(B1826)-3,FALSE)</f>
        <v>0</v>
      </c>
      <c r="L1826" s="51">
        <f t="shared" si="81"/>
        <v>0</v>
      </c>
      <c r="M1826" s="51">
        <f t="shared" si="80"/>
        <v>0</v>
      </c>
      <c r="N1826" s="51">
        <f t="shared" si="80"/>
        <v>0</v>
      </c>
      <c r="O1826" s="51">
        <f t="shared" si="80"/>
        <v>0</v>
      </c>
      <c r="P1826" s="51">
        <f t="shared" si="80"/>
        <v>0</v>
      </c>
      <c r="Q1826" s="51">
        <f t="shared" si="80"/>
        <v>0</v>
      </c>
      <c r="R1826" s="51">
        <f t="shared" si="80"/>
        <v>0</v>
      </c>
    </row>
    <row r="1827" spans="1:18" x14ac:dyDescent="0.25">
      <c r="A1827" s="17"/>
      <c r="B1827" s="52"/>
      <c r="C1827" s="17"/>
      <c r="D1827" s="17"/>
      <c r="E1827" s="17"/>
      <c r="F1827" s="17"/>
      <c r="G1827" s="17"/>
      <c r="H1827" s="17"/>
      <c r="I1827" s="16">
        <f>IF(B1827&gt;A_Stammdaten!$B$12,0,SUM(C1827,D1827,F1827,G1827)-SUM(E1827,H1827))</f>
        <v>0</v>
      </c>
      <c r="J1827" s="51">
        <f>HLOOKUP(A_Stammdaten!$B$12,$L$4:$R$2504,ROW(B1827)-3,FALSE)+IF(OR(B1827=0,A_Stammdaten!$B$12&lt;B1827),0,I1827*1/20)</f>
        <v>0</v>
      </c>
      <c r="K1827" s="51">
        <f>HLOOKUP(A_Stammdaten!$B$12,$L$4:$R$2504,ROW(B1827)-3,FALSE)</f>
        <v>0</v>
      </c>
      <c r="L1827" s="51">
        <f t="shared" si="81"/>
        <v>0</v>
      </c>
      <c r="M1827" s="51">
        <f t="shared" si="80"/>
        <v>0</v>
      </c>
      <c r="N1827" s="51">
        <f t="shared" si="80"/>
        <v>0</v>
      </c>
      <c r="O1827" s="51">
        <f t="shared" si="80"/>
        <v>0</v>
      </c>
      <c r="P1827" s="51">
        <f t="shared" si="80"/>
        <v>0</v>
      </c>
      <c r="Q1827" s="51">
        <f t="shared" si="80"/>
        <v>0</v>
      </c>
      <c r="R1827" s="51">
        <f t="shared" ref="M1827:R1870" si="82">IF(OR($I1827=0,R$4&lt;$B1827,$B1827=0,20-(R$4-$B1827)=0),0,$I1827*(19-(R$4-$B1827))/20)</f>
        <v>0</v>
      </c>
    </row>
    <row r="1828" spans="1:18" x14ac:dyDescent="0.25">
      <c r="A1828" s="17"/>
      <c r="B1828" s="52"/>
      <c r="C1828" s="17"/>
      <c r="D1828" s="17"/>
      <c r="E1828" s="17"/>
      <c r="F1828" s="17"/>
      <c r="G1828" s="17"/>
      <c r="H1828" s="17"/>
      <c r="I1828" s="16">
        <f>IF(B1828&gt;A_Stammdaten!$B$12,0,SUM(C1828,D1828,F1828,G1828)-SUM(E1828,H1828))</f>
        <v>0</v>
      </c>
      <c r="J1828" s="51">
        <f>HLOOKUP(A_Stammdaten!$B$12,$L$4:$R$2504,ROW(B1828)-3,FALSE)+IF(OR(B1828=0,A_Stammdaten!$B$12&lt;B1828),0,I1828*1/20)</f>
        <v>0</v>
      </c>
      <c r="K1828" s="51">
        <f>HLOOKUP(A_Stammdaten!$B$12,$L$4:$R$2504,ROW(B1828)-3,FALSE)</f>
        <v>0</v>
      </c>
      <c r="L1828" s="51">
        <f t="shared" si="81"/>
        <v>0</v>
      </c>
      <c r="M1828" s="51">
        <f t="shared" si="82"/>
        <v>0</v>
      </c>
      <c r="N1828" s="51">
        <f t="shared" si="82"/>
        <v>0</v>
      </c>
      <c r="O1828" s="51">
        <f t="shared" si="82"/>
        <v>0</v>
      </c>
      <c r="P1828" s="51">
        <f t="shared" si="82"/>
        <v>0</v>
      </c>
      <c r="Q1828" s="51">
        <f t="shared" si="82"/>
        <v>0</v>
      </c>
      <c r="R1828" s="51">
        <f t="shared" si="82"/>
        <v>0</v>
      </c>
    </row>
    <row r="1829" spans="1:18" x14ac:dyDescent="0.25">
      <c r="A1829" s="17"/>
      <c r="B1829" s="52"/>
      <c r="C1829" s="17"/>
      <c r="D1829" s="17"/>
      <c r="E1829" s="17"/>
      <c r="F1829" s="17"/>
      <c r="G1829" s="17"/>
      <c r="H1829" s="17"/>
      <c r="I1829" s="16">
        <f>IF(B1829&gt;A_Stammdaten!$B$12,0,SUM(C1829,D1829,F1829,G1829)-SUM(E1829,H1829))</f>
        <v>0</v>
      </c>
      <c r="J1829" s="51">
        <f>HLOOKUP(A_Stammdaten!$B$12,$L$4:$R$2504,ROW(B1829)-3,FALSE)+IF(OR(B1829=0,A_Stammdaten!$B$12&lt;B1829),0,I1829*1/20)</f>
        <v>0</v>
      </c>
      <c r="K1829" s="51">
        <f>HLOOKUP(A_Stammdaten!$B$12,$L$4:$R$2504,ROW(B1829)-3,FALSE)</f>
        <v>0</v>
      </c>
      <c r="L1829" s="51">
        <f t="shared" si="81"/>
        <v>0</v>
      </c>
      <c r="M1829" s="51">
        <f t="shared" si="82"/>
        <v>0</v>
      </c>
      <c r="N1829" s="51">
        <f t="shared" si="82"/>
        <v>0</v>
      </c>
      <c r="O1829" s="51">
        <f t="shared" si="82"/>
        <v>0</v>
      </c>
      <c r="P1829" s="51">
        <f t="shared" si="82"/>
        <v>0</v>
      </c>
      <c r="Q1829" s="51">
        <f t="shared" si="82"/>
        <v>0</v>
      </c>
      <c r="R1829" s="51">
        <f t="shared" si="82"/>
        <v>0</v>
      </c>
    </row>
    <row r="1830" spans="1:18" x14ac:dyDescent="0.25">
      <c r="A1830" s="17"/>
      <c r="B1830" s="52"/>
      <c r="C1830" s="17"/>
      <c r="D1830" s="17"/>
      <c r="E1830" s="17"/>
      <c r="F1830" s="17"/>
      <c r="G1830" s="17"/>
      <c r="H1830" s="17"/>
      <c r="I1830" s="16">
        <f>IF(B1830&gt;A_Stammdaten!$B$12,0,SUM(C1830,D1830,F1830,G1830)-SUM(E1830,H1830))</f>
        <v>0</v>
      </c>
      <c r="J1830" s="51">
        <f>HLOOKUP(A_Stammdaten!$B$12,$L$4:$R$2504,ROW(B1830)-3,FALSE)+IF(OR(B1830=0,A_Stammdaten!$B$12&lt;B1830),0,I1830*1/20)</f>
        <v>0</v>
      </c>
      <c r="K1830" s="51">
        <f>HLOOKUP(A_Stammdaten!$B$12,$L$4:$R$2504,ROW(B1830)-3,FALSE)</f>
        <v>0</v>
      </c>
      <c r="L1830" s="51">
        <f t="shared" si="81"/>
        <v>0</v>
      </c>
      <c r="M1830" s="51">
        <f t="shared" si="82"/>
        <v>0</v>
      </c>
      <c r="N1830" s="51">
        <f t="shared" si="82"/>
        <v>0</v>
      </c>
      <c r="O1830" s="51">
        <f t="shared" si="82"/>
        <v>0</v>
      </c>
      <c r="P1830" s="51">
        <f t="shared" si="82"/>
        <v>0</v>
      </c>
      <c r="Q1830" s="51">
        <f t="shared" si="82"/>
        <v>0</v>
      </c>
      <c r="R1830" s="51">
        <f t="shared" si="82"/>
        <v>0</v>
      </c>
    </row>
    <row r="1831" spans="1:18" x14ac:dyDescent="0.25">
      <c r="A1831" s="17"/>
      <c r="B1831" s="52"/>
      <c r="C1831" s="17"/>
      <c r="D1831" s="17"/>
      <c r="E1831" s="17"/>
      <c r="F1831" s="17"/>
      <c r="G1831" s="17"/>
      <c r="H1831" s="17"/>
      <c r="I1831" s="16">
        <f>IF(B1831&gt;A_Stammdaten!$B$12,0,SUM(C1831,D1831,F1831,G1831)-SUM(E1831,H1831))</f>
        <v>0</v>
      </c>
      <c r="J1831" s="51">
        <f>HLOOKUP(A_Stammdaten!$B$12,$L$4:$R$2504,ROW(B1831)-3,FALSE)+IF(OR(B1831=0,A_Stammdaten!$B$12&lt;B1831),0,I1831*1/20)</f>
        <v>0</v>
      </c>
      <c r="K1831" s="51">
        <f>HLOOKUP(A_Stammdaten!$B$12,$L$4:$R$2504,ROW(B1831)-3,FALSE)</f>
        <v>0</v>
      </c>
      <c r="L1831" s="51">
        <f t="shared" si="81"/>
        <v>0</v>
      </c>
      <c r="M1831" s="51">
        <f t="shared" si="82"/>
        <v>0</v>
      </c>
      <c r="N1831" s="51">
        <f t="shared" si="82"/>
        <v>0</v>
      </c>
      <c r="O1831" s="51">
        <f t="shared" si="82"/>
        <v>0</v>
      </c>
      <c r="P1831" s="51">
        <f t="shared" si="82"/>
        <v>0</v>
      </c>
      <c r="Q1831" s="51">
        <f t="shared" si="82"/>
        <v>0</v>
      </c>
      <c r="R1831" s="51">
        <f t="shared" si="82"/>
        <v>0</v>
      </c>
    </row>
    <row r="1832" spans="1:18" x14ac:dyDescent="0.25">
      <c r="A1832" s="17"/>
      <c r="B1832" s="52"/>
      <c r="C1832" s="17"/>
      <c r="D1832" s="17"/>
      <c r="E1832" s="17"/>
      <c r="F1832" s="17"/>
      <c r="G1832" s="17"/>
      <c r="H1832" s="17"/>
      <c r="I1832" s="16">
        <f>IF(B1832&gt;A_Stammdaten!$B$12,0,SUM(C1832,D1832,F1832,G1832)-SUM(E1832,H1832))</f>
        <v>0</v>
      </c>
      <c r="J1832" s="51">
        <f>HLOOKUP(A_Stammdaten!$B$12,$L$4:$R$2504,ROW(B1832)-3,FALSE)+IF(OR(B1832=0,A_Stammdaten!$B$12&lt;B1832),0,I1832*1/20)</f>
        <v>0</v>
      </c>
      <c r="K1832" s="51">
        <f>HLOOKUP(A_Stammdaten!$B$12,$L$4:$R$2504,ROW(B1832)-3,FALSE)</f>
        <v>0</v>
      </c>
      <c r="L1832" s="51">
        <f t="shared" si="81"/>
        <v>0</v>
      </c>
      <c r="M1832" s="51">
        <f t="shared" si="82"/>
        <v>0</v>
      </c>
      <c r="N1832" s="51">
        <f t="shared" si="82"/>
        <v>0</v>
      </c>
      <c r="O1832" s="51">
        <f t="shared" si="82"/>
        <v>0</v>
      </c>
      <c r="P1832" s="51">
        <f t="shared" si="82"/>
        <v>0</v>
      </c>
      <c r="Q1832" s="51">
        <f t="shared" si="82"/>
        <v>0</v>
      </c>
      <c r="R1832" s="51">
        <f t="shared" si="82"/>
        <v>0</v>
      </c>
    </row>
    <row r="1833" spans="1:18" x14ac:dyDescent="0.25">
      <c r="A1833" s="17"/>
      <c r="B1833" s="52"/>
      <c r="C1833" s="17"/>
      <c r="D1833" s="17"/>
      <c r="E1833" s="17"/>
      <c r="F1833" s="17"/>
      <c r="G1833" s="17"/>
      <c r="H1833" s="17"/>
      <c r="I1833" s="16">
        <f>IF(B1833&gt;A_Stammdaten!$B$12,0,SUM(C1833,D1833,F1833,G1833)-SUM(E1833,H1833))</f>
        <v>0</v>
      </c>
      <c r="J1833" s="51">
        <f>HLOOKUP(A_Stammdaten!$B$12,$L$4:$R$2504,ROW(B1833)-3,FALSE)+IF(OR(B1833=0,A_Stammdaten!$B$12&lt;B1833),0,I1833*1/20)</f>
        <v>0</v>
      </c>
      <c r="K1833" s="51">
        <f>HLOOKUP(A_Stammdaten!$B$12,$L$4:$R$2504,ROW(B1833)-3,FALSE)</f>
        <v>0</v>
      </c>
      <c r="L1833" s="51">
        <f t="shared" si="81"/>
        <v>0</v>
      </c>
      <c r="M1833" s="51">
        <f t="shared" si="82"/>
        <v>0</v>
      </c>
      <c r="N1833" s="51">
        <f t="shared" si="82"/>
        <v>0</v>
      </c>
      <c r="O1833" s="51">
        <f t="shared" si="82"/>
        <v>0</v>
      </c>
      <c r="P1833" s="51">
        <f t="shared" si="82"/>
        <v>0</v>
      </c>
      <c r="Q1833" s="51">
        <f t="shared" si="82"/>
        <v>0</v>
      </c>
      <c r="R1833" s="51">
        <f t="shared" si="82"/>
        <v>0</v>
      </c>
    </row>
    <row r="1834" spans="1:18" x14ac:dyDescent="0.25">
      <c r="A1834" s="17"/>
      <c r="B1834" s="52"/>
      <c r="C1834" s="17"/>
      <c r="D1834" s="17"/>
      <c r="E1834" s="17"/>
      <c r="F1834" s="17"/>
      <c r="G1834" s="17"/>
      <c r="H1834" s="17"/>
      <c r="I1834" s="16">
        <f>IF(B1834&gt;A_Stammdaten!$B$12,0,SUM(C1834,D1834,F1834,G1834)-SUM(E1834,H1834))</f>
        <v>0</v>
      </c>
      <c r="J1834" s="51">
        <f>HLOOKUP(A_Stammdaten!$B$12,$L$4:$R$2504,ROW(B1834)-3,FALSE)+IF(OR(B1834=0,A_Stammdaten!$B$12&lt;B1834),0,I1834*1/20)</f>
        <v>0</v>
      </c>
      <c r="K1834" s="51">
        <f>HLOOKUP(A_Stammdaten!$B$12,$L$4:$R$2504,ROW(B1834)-3,FALSE)</f>
        <v>0</v>
      </c>
      <c r="L1834" s="51">
        <f t="shared" si="81"/>
        <v>0</v>
      </c>
      <c r="M1834" s="51">
        <f t="shared" si="82"/>
        <v>0</v>
      </c>
      <c r="N1834" s="51">
        <f t="shared" si="82"/>
        <v>0</v>
      </c>
      <c r="O1834" s="51">
        <f t="shared" si="82"/>
        <v>0</v>
      </c>
      <c r="P1834" s="51">
        <f t="shared" si="82"/>
        <v>0</v>
      </c>
      <c r="Q1834" s="51">
        <f t="shared" si="82"/>
        <v>0</v>
      </c>
      <c r="R1834" s="51">
        <f t="shared" si="82"/>
        <v>0</v>
      </c>
    </row>
    <row r="1835" spans="1:18" x14ac:dyDescent="0.25">
      <c r="A1835" s="17"/>
      <c r="B1835" s="52"/>
      <c r="C1835" s="17"/>
      <c r="D1835" s="17"/>
      <c r="E1835" s="17"/>
      <c r="F1835" s="17"/>
      <c r="G1835" s="17"/>
      <c r="H1835" s="17"/>
      <c r="I1835" s="16">
        <f>IF(B1835&gt;A_Stammdaten!$B$12,0,SUM(C1835,D1835,F1835,G1835)-SUM(E1835,H1835))</f>
        <v>0</v>
      </c>
      <c r="J1835" s="51">
        <f>HLOOKUP(A_Stammdaten!$B$12,$L$4:$R$2504,ROW(B1835)-3,FALSE)+IF(OR(B1835=0,A_Stammdaten!$B$12&lt;B1835),0,I1835*1/20)</f>
        <v>0</v>
      </c>
      <c r="K1835" s="51">
        <f>HLOOKUP(A_Stammdaten!$B$12,$L$4:$R$2504,ROW(B1835)-3,FALSE)</f>
        <v>0</v>
      </c>
      <c r="L1835" s="51">
        <f t="shared" si="81"/>
        <v>0</v>
      </c>
      <c r="M1835" s="51">
        <f t="shared" si="82"/>
        <v>0</v>
      </c>
      <c r="N1835" s="51">
        <f t="shared" si="82"/>
        <v>0</v>
      </c>
      <c r="O1835" s="51">
        <f t="shared" si="82"/>
        <v>0</v>
      </c>
      <c r="P1835" s="51">
        <f t="shared" si="82"/>
        <v>0</v>
      </c>
      <c r="Q1835" s="51">
        <f t="shared" si="82"/>
        <v>0</v>
      </c>
      <c r="R1835" s="51">
        <f t="shared" si="82"/>
        <v>0</v>
      </c>
    </row>
    <row r="1836" spans="1:18" x14ac:dyDescent="0.25">
      <c r="A1836" s="17"/>
      <c r="B1836" s="52"/>
      <c r="C1836" s="17"/>
      <c r="D1836" s="17"/>
      <c r="E1836" s="17"/>
      <c r="F1836" s="17"/>
      <c r="G1836" s="17"/>
      <c r="H1836" s="17"/>
      <c r="I1836" s="16">
        <f>IF(B1836&gt;A_Stammdaten!$B$12,0,SUM(C1836,D1836,F1836,G1836)-SUM(E1836,H1836))</f>
        <v>0</v>
      </c>
      <c r="J1836" s="51">
        <f>HLOOKUP(A_Stammdaten!$B$12,$L$4:$R$2504,ROW(B1836)-3,FALSE)+IF(OR(B1836=0,A_Stammdaten!$B$12&lt;B1836),0,I1836*1/20)</f>
        <v>0</v>
      </c>
      <c r="K1836" s="51">
        <f>HLOOKUP(A_Stammdaten!$B$12,$L$4:$R$2504,ROW(B1836)-3,FALSE)</f>
        <v>0</v>
      </c>
      <c r="L1836" s="51">
        <f t="shared" si="81"/>
        <v>0</v>
      </c>
      <c r="M1836" s="51">
        <f t="shared" si="82"/>
        <v>0</v>
      </c>
      <c r="N1836" s="51">
        <f t="shared" si="82"/>
        <v>0</v>
      </c>
      <c r="O1836" s="51">
        <f t="shared" si="82"/>
        <v>0</v>
      </c>
      <c r="P1836" s="51">
        <f t="shared" si="82"/>
        <v>0</v>
      </c>
      <c r="Q1836" s="51">
        <f t="shared" si="82"/>
        <v>0</v>
      </c>
      <c r="R1836" s="51">
        <f t="shared" si="82"/>
        <v>0</v>
      </c>
    </row>
    <row r="1837" spans="1:18" x14ac:dyDescent="0.25">
      <c r="A1837" s="17"/>
      <c r="B1837" s="52"/>
      <c r="C1837" s="17"/>
      <c r="D1837" s="17"/>
      <c r="E1837" s="17"/>
      <c r="F1837" s="17"/>
      <c r="G1837" s="17"/>
      <c r="H1837" s="17"/>
      <c r="I1837" s="16">
        <f>IF(B1837&gt;A_Stammdaten!$B$12,0,SUM(C1837,D1837,F1837,G1837)-SUM(E1837,H1837))</f>
        <v>0</v>
      </c>
      <c r="J1837" s="51">
        <f>HLOOKUP(A_Stammdaten!$B$12,$L$4:$R$2504,ROW(B1837)-3,FALSE)+IF(OR(B1837=0,A_Stammdaten!$B$12&lt;B1837),0,I1837*1/20)</f>
        <v>0</v>
      </c>
      <c r="K1837" s="51">
        <f>HLOOKUP(A_Stammdaten!$B$12,$L$4:$R$2504,ROW(B1837)-3,FALSE)</f>
        <v>0</v>
      </c>
      <c r="L1837" s="51">
        <f t="shared" si="81"/>
        <v>0</v>
      </c>
      <c r="M1837" s="51">
        <f t="shared" si="82"/>
        <v>0</v>
      </c>
      <c r="N1837" s="51">
        <f t="shared" si="82"/>
        <v>0</v>
      </c>
      <c r="O1837" s="51">
        <f t="shared" si="82"/>
        <v>0</v>
      </c>
      <c r="P1837" s="51">
        <f t="shared" si="82"/>
        <v>0</v>
      </c>
      <c r="Q1837" s="51">
        <f t="shared" si="82"/>
        <v>0</v>
      </c>
      <c r="R1837" s="51">
        <f t="shared" si="82"/>
        <v>0</v>
      </c>
    </row>
    <row r="1838" spans="1:18" x14ac:dyDescent="0.25">
      <c r="A1838" s="17"/>
      <c r="B1838" s="52"/>
      <c r="C1838" s="17"/>
      <c r="D1838" s="17"/>
      <c r="E1838" s="17"/>
      <c r="F1838" s="17"/>
      <c r="G1838" s="17"/>
      <c r="H1838" s="17"/>
      <c r="I1838" s="16">
        <f>IF(B1838&gt;A_Stammdaten!$B$12,0,SUM(C1838,D1838,F1838,G1838)-SUM(E1838,H1838))</f>
        <v>0</v>
      </c>
      <c r="J1838" s="51">
        <f>HLOOKUP(A_Stammdaten!$B$12,$L$4:$R$2504,ROW(B1838)-3,FALSE)+IF(OR(B1838=0,A_Stammdaten!$B$12&lt;B1838),0,I1838*1/20)</f>
        <v>0</v>
      </c>
      <c r="K1838" s="51">
        <f>HLOOKUP(A_Stammdaten!$B$12,$L$4:$R$2504,ROW(B1838)-3,FALSE)</f>
        <v>0</v>
      </c>
      <c r="L1838" s="51">
        <f t="shared" si="81"/>
        <v>0</v>
      </c>
      <c r="M1838" s="51">
        <f t="shared" si="82"/>
        <v>0</v>
      </c>
      <c r="N1838" s="51">
        <f t="shared" si="82"/>
        <v>0</v>
      </c>
      <c r="O1838" s="51">
        <f t="shared" si="82"/>
        <v>0</v>
      </c>
      <c r="P1838" s="51">
        <f t="shared" si="82"/>
        <v>0</v>
      </c>
      <c r="Q1838" s="51">
        <f t="shared" si="82"/>
        <v>0</v>
      </c>
      <c r="R1838" s="51">
        <f t="shared" si="82"/>
        <v>0</v>
      </c>
    </row>
    <row r="1839" spans="1:18" x14ac:dyDescent="0.25">
      <c r="A1839" s="17"/>
      <c r="B1839" s="52"/>
      <c r="C1839" s="17"/>
      <c r="D1839" s="17"/>
      <c r="E1839" s="17"/>
      <c r="F1839" s="17"/>
      <c r="G1839" s="17"/>
      <c r="H1839" s="17"/>
      <c r="I1839" s="16">
        <f>IF(B1839&gt;A_Stammdaten!$B$12,0,SUM(C1839,D1839,F1839,G1839)-SUM(E1839,H1839))</f>
        <v>0</v>
      </c>
      <c r="J1839" s="51">
        <f>HLOOKUP(A_Stammdaten!$B$12,$L$4:$R$2504,ROW(B1839)-3,FALSE)+IF(OR(B1839=0,A_Stammdaten!$B$12&lt;B1839),0,I1839*1/20)</f>
        <v>0</v>
      </c>
      <c r="K1839" s="51">
        <f>HLOOKUP(A_Stammdaten!$B$12,$L$4:$R$2504,ROW(B1839)-3,FALSE)</f>
        <v>0</v>
      </c>
      <c r="L1839" s="51">
        <f t="shared" si="81"/>
        <v>0</v>
      </c>
      <c r="M1839" s="51">
        <f t="shared" si="82"/>
        <v>0</v>
      </c>
      <c r="N1839" s="51">
        <f t="shared" si="82"/>
        <v>0</v>
      </c>
      <c r="O1839" s="51">
        <f t="shared" si="82"/>
        <v>0</v>
      </c>
      <c r="P1839" s="51">
        <f t="shared" si="82"/>
        <v>0</v>
      </c>
      <c r="Q1839" s="51">
        <f t="shared" si="82"/>
        <v>0</v>
      </c>
      <c r="R1839" s="51">
        <f t="shared" si="82"/>
        <v>0</v>
      </c>
    </row>
    <row r="1840" spans="1:18" x14ac:dyDescent="0.25">
      <c r="A1840" s="17"/>
      <c r="B1840" s="52"/>
      <c r="C1840" s="17"/>
      <c r="D1840" s="17"/>
      <c r="E1840" s="17"/>
      <c r="F1840" s="17"/>
      <c r="G1840" s="17"/>
      <c r="H1840" s="17"/>
      <c r="I1840" s="16">
        <f>IF(B1840&gt;A_Stammdaten!$B$12,0,SUM(C1840,D1840,F1840,G1840)-SUM(E1840,H1840))</f>
        <v>0</v>
      </c>
      <c r="J1840" s="51">
        <f>HLOOKUP(A_Stammdaten!$B$12,$L$4:$R$2504,ROW(B1840)-3,FALSE)+IF(OR(B1840=0,A_Stammdaten!$B$12&lt;B1840),0,I1840*1/20)</f>
        <v>0</v>
      </c>
      <c r="K1840" s="51">
        <f>HLOOKUP(A_Stammdaten!$B$12,$L$4:$R$2504,ROW(B1840)-3,FALSE)</f>
        <v>0</v>
      </c>
      <c r="L1840" s="51">
        <f t="shared" si="81"/>
        <v>0</v>
      </c>
      <c r="M1840" s="51">
        <f t="shared" si="82"/>
        <v>0</v>
      </c>
      <c r="N1840" s="51">
        <f t="shared" si="82"/>
        <v>0</v>
      </c>
      <c r="O1840" s="51">
        <f t="shared" si="82"/>
        <v>0</v>
      </c>
      <c r="P1840" s="51">
        <f t="shared" si="82"/>
        <v>0</v>
      </c>
      <c r="Q1840" s="51">
        <f t="shared" si="82"/>
        <v>0</v>
      </c>
      <c r="R1840" s="51">
        <f t="shared" si="82"/>
        <v>0</v>
      </c>
    </row>
    <row r="1841" spans="1:18" x14ac:dyDescent="0.25">
      <c r="A1841" s="17"/>
      <c r="B1841" s="52"/>
      <c r="C1841" s="17"/>
      <c r="D1841" s="17"/>
      <c r="E1841" s="17"/>
      <c r="F1841" s="17"/>
      <c r="G1841" s="17"/>
      <c r="H1841" s="17"/>
      <c r="I1841" s="16">
        <f>IF(B1841&gt;A_Stammdaten!$B$12,0,SUM(C1841,D1841,F1841,G1841)-SUM(E1841,H1841))</f>
        <v>0</v>
      </c>
      <c r="J1841" s="51">
        <f>HLOOKUP(A_Stammdaten!$B$12,$L$4:$R$2504,ROW(B1841)-3,FALSE)+IF(OR(B1841=0,A_Stammdaten!$B$12&lt;B1841),0,I1841*1/20)</f>
        <v>0</v>
      </c>
      <c r="K1841" s="51">
        <f>HLOOKUP(A_Stammdaten!$B$12,$L$4:$R$2504,ROW(B1841)-3,FALSE)</f>
        <v>0</v>
      </c>
      <c r="L1841" s="51">
        <f t="shared" si="81"/>
        <v>0</v>
      </c>
      <c r="M1841" s="51">
        <f t="shared" si="82"/>
        <v>0</v>
      </c>
      <c r="N1841" s="51">
        <f t="shared" si="82"/>
        <v>0</v>
      </c>
      <c r="O1841" s="51">
        <f t="shared" si="82"/>
        <v>0</v>
      </c>
      <c r="P1841" s="51">
        <f t="shared" si="82"/>
        <v>0</v>
      </c>
      <c r="Q1841" s="51">
        <f t="shared" si="82"/>
        <v>0</v>
      </c>
      <c r="R1841" s="51">
        <f t="shared" si="82"/>
        <v>0</v>
      </c>
    </row>
    <row r="1842" spans="1:18" x14ac:dyDescent="0.25">
      <c r="A1842" s="17"/>
      <c r="B1842" s="52"/>
      <c r="C1842" s="17"/>
      <c r="D1842" s="17"/>
      <c r="E1842" s="17"/>
      <c r="F1842" s="17"/>
      <c r="G1842" s="17"/>
      <c r="H1842" s="17"/>
      <c r="I1842" s="16">
        <f>IF(B1842&gt;A_Stammdaten!$B$12,0,SUM(C1842,D1842,F1842,G1842)-SUM(E1842,H1842))</f>
        <v>0</v>
      </c>
      <c r="J1842" s="51">
        <f>HLOOKUP(A_Stammdaten!$B$12,$L$4:$R$2504,ROW(B1842)-3,FALSE)+IF(OR(B1842=0,A_Stammdaten!$B$12&lt;B1842),0,I1842*1/20)</f>
        <v>0</v>
      </c>
      <c r="K1842" s="51">
        <f>HLOOKUP(A_Stammdaten!$B$12,$L$4:$R$2504,ROW(B1842)-3,FALSE)</f>
        <v>0</v>
      </c>
      <c r="L1842" s="51">
        <f t="shared" si="81"/>
        <v>0</v>
      </c>
      <c r="M1842" s="51">
        <f t="shared" si="82"/>
        <v>0</v>
      </c>
      <c r="N1842" s="51">
        <f t="shared" si="82"/>
        <v>0</v>
      </c>
      <c r="O1842" s="51">
        <f t="shared" si="82"/>
        <v>0</v>
      </c>
      <c r="P1842" s="51">
        <f t="shared" si="82"/>
        <v>0</v>
      </c>
      <c r="Q1842" s="51">
        <f t="shared" si="82"/>
        <v>0</v>
      </c>
      <c r="R1842" s="51">
        <f t="shared" si="82"/>
        <v>0</v>
      </c>
    </row>
    <row r="1843" spans="1:18" x14ac:dyDescent="0.25">
      <c r="A1843" s="17"/>
      <c r="B1843" s="52"/>
      <c r="C1843" s="17"/>
      <c r="D1843" s="17"/>
      <c r="E1843" s="17"/>
      <c r="F1843" s="17"/>
      <c r="G1843" s="17"/>
      <c r="H1843" s="17"/>
      <c r="I1843" s="16">
        <f>IF(B1843&gt;A_Stammdaten!$B$12,0,SUM(C1843,D1843,F1843,G1843)-SUM(E1843,H1843))</f>
        <v>0</v>
      </c>
      <c r="J1843" s="51">
        <f>HLOOKUP(A_Stammdaten!$B$12,$L$4:$R$2504,ROW(B1843)-3,FALSE)+IF(OR(B1843=0,A_Stammdaten!$B$12&lt;B1843),0,I1843*1/20)</f>
        <v>0</v>
      </c>
      <c r="K1843" s="51">
        <f>HLOOKUP(A_Stammdaten!$B$12,$L$4:$R$2504,ROW(B1843)-3,FALSE)</f>
        <v>0</v>
      </c>
      <c r="L1843" s="51">
        <f t="shared" si="81"/>
        <v>0</v>
      </c>
      <c r="M1843" s="51">
        <f t="shared" si="82"/>
        <v>0</v>
      </c>
      <c r="N1843" s="51">
        <f t="shared" si="82"/>
        <v>0</v>
      </c>
      <c r="O1843" s="51">
        <f t="shared" si="82"/>
        <v>0</v>
      </c>
      <c r="P1843" s="51">
        <f t="shared" si="82"/>
        <v>0</v>
      </c>
      <c r="Q1843" s="51">
        <f t="shared" si="82"/>
        <v>0</v>
      </c>
      <c r="R1843" s="51">
        <f t="shared" si="82"/>
        <v>0</v>
      </c>
    </row>
    <row r="1844" spans="1:18" x14ac:dyDescent="0.25">
      <c r="A1844" s="17"/>
      <c r="B1844" s="52"/>
      <c r="C1844" s="17"/>
      <c r="D1844" s="17"/>
      <c r="E1844" s="17"/>
      <c r="F1844" s="17"/>
      <c r="G1844" s="17"/>
      <c r="H1844" s="17"/>
      <c r="I1844" s="16">
        <f>IF(B1844&gt;A_Stammdaten!$B$12,0,SUM(C1844,D1844,F1844,G1844)-SUM(E1844,H1844))</f>
        <v>0</v>
      </c>
      <c r="J1844" s="51">
        <f>HLOOKUP(A_Stammdaten!$B$12,$L$4:$R$2504,ROW(B1844)-3,FALSE)+IF(OR(B1844=0,A_Stammdaten!$B$12&lt;B1844),0,I1844*1/20)</f>
        <v>0</v>
      </c>
      <c r="K1844" s="51">
        <f>HLOOKUP(A_Stammdaten!$B$12,$L$4:$R$2504,ROW(B1844)-3,FALSE)</f>
        <v>0</v>
      </c>
      <c r="L1844" s="51">
        <f t="shared" si="81"/>
        <v>0</v>
      </c>
      <c r="M1844" s="51">
        <f t="shared" si="82"/>
        <v>0</v>
      </c>
      <c r="N1844" s="51">
        <f t="shared" si="82"/>
        <v>0</v>
      </c>
      <c r="O1844" s="51">
        <f t="shared" si="82"/>
        <v>0</v>
      </c>
      <c r="P1844" s="51">
        <f t="shared" si="82"/>
        <v>0</v>
      </c>
      <c r="Q1844" s="51">
        <f t="shared" si="82"/>
        <v>0</v>
      </c>
      <c r="R1844" s="51">
        <f t="shared" si="82"/>
        <v>0</v>
      </c>
    </row>
    <row r="1845" spans="1:18" x14ac:dyDescent="0.25">
      <c r="A1845" s="17"/>
      <c r="B1845" s="52"/>
      <c r="C1845" s="17"/>
      <c r="D1845" s="17"/>
      <c r="E1845" s="17"/>
      <c r="F1845" s="17"/>
      <c r="G1845" s="17"/>
      <c r="H1845" s="17"/>
      <c r="I1845" s="16">
        <f>IF(B1845&gt;A_Stammdaten!$B$12,0,SUM(C1845,D1845,F1845,G1845)-SUM(E1845,H1845))</f>
        <v>0</v>
      </c>
      <c r="J1845" s="51">
        <f>HLOOKUP(A_Stammdaten!$B$12,$L$4:$R$2504,ROW(B1845)-3,FALSE)+IF(OR(B1845=0,A_Stammdaten!$B$12&lt;B1845),0,I1845*1/20)</f>
        <v>0</v>
      </c>
      <c r="K1845" s="51">
        <f>HLOOKUP(A_Stammdaten!$B$12,$L$4:$R$2504,ROW(B1845)-3,FALSE)</f>
        <v>0</v>
      </c>
      <c r="L1845" s="51">
        <f t="shared" si="81"/>
        <v>0</v>
      </c>
      <c r="M1845" s="51">
        <f t="shared" si="82"/>
        <v>0</v>
      </c>
      <c r="N1845" s="51">
        <f t="shared" si="82"/>
        <v>0</v>
      </c>
      <c r="O1845" s="51">
        <f t="shared" si="82"/>
        <v>0</v>
      </c>
      <c r="P1845" s="51">
        <f t="shared" si="82"/>
        <v>0</v>
      </c>
      <c r="Q1845" s="51">
        <f t="shared" si="82"/>
        <v>0</v>
      </c>
      <c r="R1845" s="51">
        <f t="shared" si="82"/>
        <v>0</v>
      </c>
    </row>
    <row r="1846" spans="1:18" x14ac:dyDescent="0.25">
      <c r="A1846" s="17"/>
      <c r="B1846" s="52"/>
      <c r="C1846" s="17"/>
      <c r="D1846" s="17"/>
      <c r="E1846" s="17"/>
      <c r="F1846" s="17"/>
      <c r="G1846" s="17"/>
      <c r="H1846" s="17"/>
      <c r="I1846" s="16">
        <f>IF(B1846&gt;A_Stammdaten!$B$12,0,SUM(C1846,D1846,F1846,G1846)-SUM(E1846,H1846))</f>
        <v>0</v>
      </c>
      <c r="J1846" s="51">
        <f>HLOOKUP(A_Stammdaten!$B$12,$L$4:$R$2504,ROW(B1846)-3,FALSE)+IF(OR(B1846=0,A_Stammdaten!$B$12&lt;B1846),0,I1846*1/20)</f>
        <v>0</v>
      </c>
      <c r="K1846" s="51">
        <f>HLOOKUP(A_Stammdaten!$B$12,$L$4:$R$2504,ROW(B1846)-3,FALSE)</f>
        <v>0</v>
      </c>
      <c r="L1846" s="51">
        <f t="shared" si="81"/>
        <v>0</v>
      </c>
      <c r="M1846" s="51">
        <f t="shared" si="82"/>
        <v>0</v>
      </c>
      <c r="N1846" s="51">
        <f t="shared" si="82"/>
        <v>0</v>
      </c>
      <c r="O1846" s="51">
        <f t="shared" si="82"/>
        <v>0</v>
      </c>
      <c r="P1846" s="51">
        <f t="shared" si="82"/>
        <v>0</v>
      </c>
      <c r="Q1846" s="51">
        <f t="shared" si="82"/>
        <v>0</v>
      </c>
      <c r="R1846" s="51">
        <f t="shared" si="82"/>
        <v>0</v>
      </c>
    </row>
    <row r="1847" spans="1:18" x14ac:dyDescent="0.25">
      <c r="A1847" s="17"/>
      <c r="B1847" s="52"/>
      <c r="C1847" s="17"/>
      <c r="D1847" s="17"/>
      <c r="E1847" s="17"/>
      <c r="F1847" s="17"/>
      <c r="G1847" s="17"/>
      <c r="H1847" s="17"/>
      <c r="I1847" s="16">
        <f>IF(B1847&gt;A_Stammdaten!$B$12,0,SUM(C1847,D1847,F1847,G1847)-SUM(E1847,H1847))</f>
        <v>0</v>
      </c>
      <c r="J1847" s="51">
        <f>HLOOKUP(A_Stammdaten!$B$12,$L$4:$R$2504,ROW(B1847)-3,FALSE)+IF(OR(B1847=0,A_Stammdaten!$B$12&lt;B1847),0,I1847*1/20)</f>
        <v>0</v>
      </c>
      <c r="K1847" s="51">
        <f>HLOOKUP(A_Stammdaten!$B$12,$L$4:$R$2504,ROW(B1847)-3,FALSE)</f>
        <v>0</v>
      </c>
      <c r="L1847" s="51">
        <f t="shared" si="81"/>
        <v>0</v>
      </c>
      <c r="M1847" s="51">
        <f t="shared" si="82"/>
        <v>0</v>
      </c>
      <c r="N1847" s="51">
        <f t="shared" si="82"/>
        <v>0</v>
      </c>
      <c r="O1847" s="51">
        <f t="shared" si="82"/>
        <v>0</v>
      </c>
      <c r="P1847" s="51">
        <f t="shared" si="82"/>
        <v>0</v>
      </c>
      <c r="Q1847" s="51">
        <f t="shared" si="82"/>
        <v>0</v>
      </c>
      <c r="R1847" s="51">
        <f t="shared" si="82"/>
        <v>0</v>
      </c>
    </row>
    <row r="1848" spans="1:18" x14ac:dyDescent="0.25">
      <c r="A1848" s="17"/>
      <c r="B1848" s="52"/>
      <c r="C1848" s="17"/>
      <c r="D1848" s="17"/>
      <c r="E1848" s="17"/>
      <c r="F1848" s="17"/>
      <c r="G1848" s="17"/>
      <c r="H1848" s="17"/>
      <c r="I1848" s="16">
        <f>IF(B1848&gt;A_Stammdaten!$B$12,0,SUM(C1848,D1848,F1848,G1848)-SUM(E1848,H1848))</f>
        <v>0</v>
      </c>
      <c r="J1848" s="51">
        <f>HLOOKUP(A_Stammdaten!$B$12,$L$4:$R$2504,ROW(B1848)-3,FALSE)+IF(OR(B1848=0,A_Stammdaten!$B$12&lt;B1848),0,I1848*1/20)</f>
        <v>0</v>
      </c>
      <c r="K1848" s="51">
        <f>HLOOKUP(A_Stammdaten!$B$12,$L$4:$R$2504,ROW(B1848)-3,FALSE)</f>
        <v>0</v>
      </c>
      <c r="L1848" s="51">
        <f t="shared" si="81"/>
        <v>0</v>
      </c>
      <c r="M1848" s="51">
        <f t="shared" si="82"/>
        <v>0</v>
      </c>
      <c r="N1848" s="51">
        <f t="shared" si="82"/>
        <v>0</v>
      </c>
      <c r="O1848" s="51">
        <f t="shared" si="82"/>
        <v>0</v>
      </c>
      <c r="P1848" s="51">
        <f t="shared" si="82"/>
        <v>0</v>
      </c>
      <c r="Q1848" s="51">
        <f t="shared" si="82"/>
        <v>0</v>
      </c>
      <c r="R1848" s="51">
        <f t="shared" si="82"/>
        <v>0</v>
      </c>
    </row>
    <row r="1849" spans="1:18" x14ac:dyDescent="0.25">
      <c r="A1849" s="17"/>
      <c r="B1849" s="52"/>
      <c r="C1849" s="17"/>
      <c r="D1849" s="17"/>
      <c r="E1849" s="17"/>
      <c r="F1849" s="17"/>
      <c r="G1849" s="17"/>
      <c r="H1849" s="17"/>
      <c r="I1849" s="16">
        <f>IF(B1849&gt;A_Stammdaten!$B$12,0,SUM(C1849,D1849,F1849,G1849)-SUM(E1849,H1849))</f>
        <v>0</v>
      </c>
      <c r="J1849" s="51">
        <f>HLOOKUP(A_Stammdaten!$B$12,$L$4:$R$2504,ROW(B1849)-3,FALSE)+IF(OR(B1849=0,A_Stammdaten!$B$12&lt;B1849),0,I1849*1/20)</f>
        <v>0</v>
      </c>
      <c r="K1849" s="51">
        <f>HLOOKUP(A_Stammdaten!$B$12,$L$4:$R$2504,ROW(B1849)-3,FALSE)</f>
        <v>0</v>
      </c>
      <c r="L1849" s="51">
        <f t="shared" si="81"/>
        <v>0</v>
      </c>
      <c r="M1849" s="51">
        <f t="shared" si="82"/>
        <v>0</v>
      </c>
      <c r="N1849" s="51">
        <f t="shared" si="82"/>
        <v>0</v>
      </c>
      <c r="O1849" s="51">
        <f t="shared" si="82"/>
        <v>0</v>
      </c>
      <c r="P1849" s="51">
        <f t="shared" si="82"/>
        <v>0</v>
      </c>
      <c r="Q1849" s="51">
        <f t="shared" si="82"/>
        <v>0</v>
      </c>
      <c r="R1849" s="51">
        <f t="shared" si="82"/>
        <v>0</v>
      </c>
    </row>
    <row r="1850" spans="1:18" x14ac:dyDescent="0.25">
      <c r="A1850" s="17"/>
      <c r="B1850" s="52"/>
      <c r="C1850" s="17"/>
      <c r="D1850" s="17"/>
      <c r="E1850" s="17"/>
      <c r="F1850" s="17"/>
      <c r="G1850" s="17"/>
      <c r="H1850" s="17"/>
      <c r="I1850" s="16">
        <f>IF(B1850&gt;A_Stammdaten!$B$12,0,SUM(C1850,D1850,F1850,G1850)-SUM(E1850,H1850))</f>
        <v>0</v>
      </c>
      <c r="J1850" s="51">
        <f>HLOOKUP(A_Stammdaten!$B$12,$L$4:$R$2504,ROW(B1850)-3,FALSE)+IF(OR(B1850=0,A_Stammdaten!$B$12&lt;B1850),0,I1850*1/20)</f>
        <v>0</v>
      </c>
      <c r="K1850" s="51">
        <f>HLOOKUP(A_Stammdaten!$B$12,$L$4:$R$2504,ROW(B1850)-3,FALSE)</f>
        <v>0</v>
      </c>
      <c r="L1850" s="51">
        <f t="shared" si="81"/>
        <v>0</v>
      </c>
      <c r="M1850" s="51">
        <f t="shared" si="82"/>
        <v>0</v>
      </c>
      <c r="N1850" s="51">
        <f t="shared" si="82"/>
        <v>0</v>
      </c>
      <c r="O1850" s="51">
        <f t="shared" si="82"/>
        <v>0</v>
      </c>
      <c r="P1850" s="51">
        <f t="shared" si="82"/>
        <v>0</v>
      </c>
      <c r="Q1850" s="51">
        <f t="shared" si="82"/>
        <v>0</v>
      </c>
      <c r="R1850" s="51">
        <f t="shared" si="82"/>
        <v>0</v>
      </c>
    </row>
    <row r="1851" spans="1:18" x14ac:dyDescent="0.25">
      <c r="A1851" s="17"/>
      <c r="B1851" s="52"/>
      <c r="C1851" s="17"/>
      <c r="D1851" s="17"/>
      <c r="E1851" s="17"/>
      <c r="F1851" s="17"/>
      <c r="G1851" s="17"/>
      <c r="H1851" s="17"/>
      <c r="I1851" s="16">
        <f>IF(B1851&gt;A_Stammdaten!$B$12,0,SUM(C1851,D1851,F1851,G1851)-SUM(E1851,H1851))</f>
        <v>0</v>
      </c>
      <c r="J1851" s="51">
        <f>HLOOKUP(A_Stammdaten!$B$12,$L$4:$R$2504,ROW(B1851)-3,FALSE)+IF(OR(B1851=0,A_Stammdaten!$B$12&lt;B1851),0,I1851*1/20)</f>
        <v>0</v>
      </c>
      <c r="K1851" s="51">
        <f>HLOOKUP(A_Stammdaten!$B$12,$L$4:$R$2504,ROW(B1851)-3,FALSE)</f>
        <v>0</v>
      </c>
      <c r="L1851" s="51">
        <f t="shared" si="81"/>
        <v>0</v>
      </c>
      <c r="M1851" s="51">
        <f t="shared" si="82"/>
        <v>0</v>
      </c>
      <c r="N1851" s="51">
        <f t="shared" si="82"/>
        <v>0</v>
      </c>
      <c r="O1851" s="51">
        <f t="shared" si="82"/>
        <v>0</v>
      </c>
      <c r="P1851" s="51">
        <f t="shared" si="82"/>
        <v>0</v>
      </c>
      <c r="Q1851" s="51">
        <f t="shared" si="82"/>
        <v>0</v>
      </c>
      <c r="R1851" s="51">
        <f t="shared" si="82"/>
        <v>0</v>
      </c>
    </row>
    <row r="1852" spans="1:18" x14ac:dyDescent="0.25">
      <c r="A1852" s="17"/>
      <c r="B1852" s="52"/>
      <c r="C1852" s="17"/>
      <c r="D1852" s="17"/>
      <c r="E1852" s="17"/>
      <c r="F1852" s="17"/>
      <c r="G1852" s="17"/>
      <c r="H1852" s="17"/>
      <c r="I1852" s="16">
        <f>IF(B1852&gt;A_Stammdaten!$B$12,0,SUM(C1852,D1852,F1852,G1852)-SUM(E1852,H1852))</f>
        <v>0</v>
      </c>
      <c r="J1852" s="51">
        <f>HLOOKUP(A_Stammdaten!$B$12,$L$4:$R$2504,ROW(B1852)-3,FALSE)+IF(OR(B1852=0,A_Stammdaten!$B$12&lt;B1852),0,I1852*1/20)</f>
        <v>0</v>
      </c>
      <c r="K1852" s="51">
        <f>HLOOKUP(A_Stammdaten!$B$12,$L$4:$R$2504,ROW(B1852)-3,FALSE)</f>
        <v>0</v>
      </c>
      <c r="L1852" s="51">
        <f t="shared" si="81"/>
        <v>0</v>
      </c>
      <c r="M1852" s="51">
        <f t="shared" si="82"/>
        <v>0</v>
      </c>
      <c r="N1852" s="51">
        <f t="shared" si="82"/>
        <v>0</v>
      </c>
      <c r="O1852" s="51">
        <f t="shared" si="82"/>
        <v>0</v>
      </c>
      <c r="P1852" s="51">
        <f t="shared" si="82"/>
        <v>0</v>
      </c>
      <c r="Q1852" s="51">
        <f t="shared" si="82"/>
        <v>0</v>
      </c>
      <c r="R1852" s="51">
        <f t="shared" si="82"/>
        <v>0</v>
      </c>
    </row>
    <row r="1853" spans="1:18" x14ac:dyDescent="0.25">
      <c r="A1853" s="17"/>
      <c r="B1853" s="52"/>
      <c r="C1853" s="17"/>
      <c r="D1853" s="17"/>
      <c r="E1853" s="17"/>
      <c r="F1853" s="17"/>
      <c r="G1853" s="17"/>
      <c r="H1853" s="17"/>
      <c r="I1853" s="16">
        <f>IF(B1853&gt;A_Stammdaten!$B$12,0,SUM(C1853,D1853,F1853,G1853)-SUM(E1853,H1853))</f>
        <v>0</v>
      </c>
      <c r="J1853" s="51">
        <f>HLOOKUP(A_Stammdaten!$B$12,$L$4:$R$2504,ROW(B1853)-3,FALSE)+IF(OR(B1853=0,A_Stammdaten!$B$12&lt;B1853),0,I1853*1/20)</f>
        <v>0</v>
      </c>
      <c r="K1853" s="51">
        <f>HLOOKUP(A_Stammdaten!$B$12,$L$4:$R$2504,ROW(B1853)-3,FALSE)</f>
        <v>0</v>
      </c>
      <c r="L1853" s="51">
        <f t="shared" si="81"/>
        <v>0</v>
      </c>
      <c r="M1853" s="51">
        <f t="shared" si="82"/>
        <v>0</v>
      </c>
      <c r="N1853" s="51">
        <f t="shared" si="82"/>
        <v>0</v>
      </c>
      <c r="O1853" s="51">
        <f t="shared" si="82"/>
        <v>0</v>
      </c>
      <c r="P1853" s="51">
        <f t="shared" si="82"/>
        <v>0</v>
      </c>
      <c r="Q1853" s="51">
        <f t="shared" si="82"/>
        <v>0</v>
      </c>
      <c r="R1853" s="51">
        <f t="shared" si="82"/>
        <v>0</v>
      </c>
    </row>
    <row r="1854" spans="1:18" x14ac:dyDescent="0.25">
      <c r="A1854" s="17"/>
      <c r="B1854" s="52"/>
      <c r="C1854" s="17"/>
      <c r="D1854" s="17"/>
      <c r="E1854" s="17"/>
      <c r="F1854" s="17"/>
      <c r="G1854" s="17"/>
      <c r="H1854" s="17"/>
      <c r="I1854" s="16">
        <f>IF(B1854&gt;A_Stammdaten!$B$12,0,SUM(C1854,D1854,F1854,G1854)-SUM(E1854,H1854))</f>
        <v>0</v>
      </c>
      <c r="J1854" s="51">
        <f>HLOOKUP(A_Stammdaten!$B$12,$L$4:$R$2504,ROW(B1854)-3,FALSE)+IF(OR(B1854=0,A_Stammdaten!$B$12&lt;B1854),0,I1854*1/20)</f>
        <v>0</v>
      </c>
      <c r="K1854" s="51">
        <f>HLOOKUP(A_Stammdaten!$B$12,$L$4:$R$2504,ROW(B1854)-3,FALSE)</f>
        <v>0</v>
      </c>
      <c r="L1854" s="51">
        <f t="shared" si="81"/>
        <v>0</v>
      </c>
      <c r="M1854" s="51">
        <f t="shared" si="82"/>
        <v>0</v>
      </c>
      <c r="N1854" s="51">
        <f t="shared" si="82"/>
        <v>0</v>
      </c>
      <c r="O1854" s="51">
        <f t="shared" si="82"/>
        <v>0</v>
      </c>
      <c r="P1854" s="51">
        <f t="shared" si="82"/>
        <v>0</v>
      </c>
      <c r="Q1854" s="51">
        <f t="shared" si="82"/>
        <v>0</v>
      </c>
      <c r="R1854" s="51">
        <f t="shared" si="82"/>
        <v>0</v>
      </c>
    </row>
    <row r="1855" spans="1:18" x14ac:dyDescent="0.25">
      <c r="A1855" s="17"/>
      <c r="B1855" s="52"/>
      <c r="C1855" s="17"/>
      <c r="D1855" s="17"/>
      <c r="E1855" s="17"/>
      <c r="F1855" s="17"/>
      <c r="G1855" s="17"/>
      <c r="H1855" s="17"/>
      <c r="I1855" s="16">
        <f>IF(B1855&gt;A_Stammdaten!$B$12,0,SUM(C1855,D1855,F1855,G1855)-SUM(E1855,H1855))</f>
        <v>0</v>
      </c>
      <c r="J1855" s="51">
        <f>HLOOKUP(A_Stammdaten!$B$12,$L$4:$R$2504,ROW(B1855)-3,FALSE)+IF(OR(B1855=0,A_Stammdaten!$B$12&lt;B1855),0,I1855*1/20)</f>
        <v>0</v>
      </c>
      <c r="K1855" s="51">
        <f>HLOOKUP(A_Stammdaten!$B$12,$L$4:$R$2504,ROW(B1855)-3,FALSE)</f>
        <v>0</v>
      </c>
      <c r="L1855" s="51">
        <f t="shared" si="81"/>
        <v>0</v>
      </c>
      <c r="M1855" s="51">
        <f t="shared" si="82"/>
        <v>0</v>
      </c>
      <c r="N1855" s="51">
        <f t="shared" si="82"/>
        <v>0</v>
      </c>
      <c r="O1855" s="51">
        <f t="shared" si="82"/>
        <v>0</v>
      </c>
      <c r="P1855" s="51">
        <f t="shared" si="82"/>
        <v>0</v>
      </c>
      <c r="Q1855" s="51">
        <f t="shared" si="82"/>
        <v>0</v>
      </c>
      <c r="R1855" s="51">
        <f t="shared" si="82"/>
        <v>0</v>
      </c>
    </row>
    <row r="1856" spans="1:18" x14ac:dyDescent="0.25">
      <c r="A1856" s="17"/>
      <c r="B1856" s="52"/>
      <c r="C1856" s="17"/>
      <c r="D1856" s="17"/>
      <c r="E1856" s="17"/>
      <c r="F1856" s="17"/>
      <c r="G1856" s="17"/>
      <c r="H1856" s="17"/>
      <c r="I1856" s="16">
        <f>IF(B1856&gt;A_Stammdaten!$B$12,0,SUM(C1856,D1856,F1856,G1856)-SUM(E1856,H1856))</f>
        <v>0</v>
      </c>
      <c r="J1856" s="51">
        <f>HLOOKUP(A_Stammdaten!$B$12,$L$4:$R$2504,ROW(B1856)-3,FALSE)+IF(OR(B1856=0,A_Stammdaten!$B$12&lt;B1856),0,I1856*1/20)</f>
        <v>0</v>
      </c>
      <c r="K1856" s="51">
        <f>HLOOKUP(A_Stammdaten!$B$12,$L$4:$R$2504,ROW(B1856)-3,FALSE)</f>
        <v>0</v>
      </c>
      <c r="L1856" s="51">
        <f t="shared" ref="L1856:L1919" si="83">IF(OR($I1856=0,L$4&lt;$B1856,$B1856=0,20-(L$4-$B1856)=0),0,$I1856*(19-(L$4-$B1856))/20)</f>
        <v>0</v>
      </c>
      <c r="M1856" s="51">
        <f t="shared" si="82"/>
        <v>0</v>
      </c>
      <c r="N1856" s="51">
        <f t="shared" si="82"/>
        <v>0</v>
      </c>
      <c r="O1856" s="51">
        <f t="shared" si="82"/>
        <v>0</v>
      </c>
      <c r="P1856" s="51">
        <f t="shared" si="82"/>
        <v>0</v>
      </c>
      <c r="Q1856" s="51">
        <f t="shared" si="82"/>
        <v>0</v>
      </c>
      <c r="R1856" s="51">
        <f t="shared" si="82"/>
        <v>0</v>
      </c>
    </row>
    <row r="1857" spans="1:18" x14ac:dyDescent="0.25">
      <c r="A1857" s="17"/>
      <c r="B1857" s="52"/>
      <c r="C1857" s="17"/>
      <c r="D1857" s="17"/>
      <c r="E1857" s="17"/>
      <c r="F1857" s="17"/>
      <c r="G1857" s="17"/>
      <c r="H1857" s="17"/>
      <c r="I1857" s="16">
        <f>IF(B1857&gt;A_Stammdaten!$B$12,0,SUM(C1857,D1857,F1857,G1857)-SUM(E1857,H1857))</f>
        <v>0</v>
      </c>
      <c r="J1857" s="51">
        <f>HLOOKUP(A_Stammdaten!$B$12,$L$4:$R$2504,ROW(B1857)-3,FALSE)+IF(OR(B1857=0,A_Stammdaten!$B$12&lt;B1857),0,I1857*1/20)</f>
        <v>0</v>
      </c>
      <c r="K1857" s="51">
        <f>HLOOKUP(A_Stammdaten!$B$12,$L$4:$R$2504,ROW(B1857)-3,FALSE)</f>
        <v>0</v>
      </c>
      <c r="L1857" s="51">
        <f t="shared" si="83"/>
        <v>0</v>
      </c>
      <c r="M1857" s="51">
        <f t="shared" si="82"/>
        <v>0</v>
      </c>
      <c r="N1857" s="51">
        <f t="shared" si="82"/>
        <v>0</v>
      </c>
      <c r="O1857" s="51">
        <f t="shared" si="82"/>
        <v>0</v>
      </c>
      <c r="P1857" s="51">
        <f t="shared" si="82"/>
        <v>0</v>
      </c>
      <c r="Q1857" s="51">
        <f t="shared" si="82"/>
        <v>0</v>
      </c>
      <c r="R1857" s="51">
        <f t="shared" si="82"/>
        <v>0</v>
      </c>
    </row>
    <row r="1858" spans="1:18" x14ac:dyDescent="0.25">
      <c r="A1858" s="17"/>
      <c r="B1858" s="52"/>
      <c r="C1858" s="17"/>
      <c r="D1858" s="17"/>
      <c r="E1858" s="17"/>
      <c r="F1858" s="17"/>
      <c r="G1858" s="17"/>
      <c r="H1858" s="17"/>
      <c r="I1858" s="16">
        <f>IF(B1858&gt;A_Stammdaten!$B$12,0,SUM(C1858,D1858,F1858,G1858)-SUM(E1858,H1858))</f>
        <v>0</v>
      </c>
      <c r="J1858" s="51">
        <f>HLOOKUP(A_Stammdaten!$B$12,$L$4:$R$2504,ROW(B1858)-3,FALSE)+IF(OR(B1858=0,A_Stammdaten!$B$12&lt;B1858),0,I1858*1/20)</f>
        <v>0</v>
      </c>
      <c r="K1858" s="51">
        <f>HLOOKUP(A_Stammdaten!$B$12,$L$4:$R$2504,ROW(B1858)-3,FALSE)</f>
        <v>0</v>
      </c>
      <c r="L1858" s="51">
        <f t="shared" si="83"/>
        <v>0</v>
      </c>
      <c r="M1858" s="51">
        <f t="shared" si="82"/>
        <v>0</v>
      </c>
      <c r="N1858" s="51">
        <f t="shared" si="82"/>
        <v>0</v>
      </c>
      <c r="O1858" s="51">
        <f t="shared" si="82"/>
        <v>0</v>
      </c>
      <c r="P1858" s="51">
        <f t="shared" si="82"/>
        <v>0</v>
      </c>
      <c r="Q1858" s="51">
        <f t="shared" si="82"/>
        <v>0</v>
      </c>
      <c r="R1858" s="51">
        <f t="shared" si="82"/>
        <v>0</v>
      </c>
    </row>
    <row r="1859" spans="1:18" x14ac:dyDescent="0.25">
      <c r="A1859" s="17"/>
      <c r="B1859" s="52"/>
      <c r="C1859" s="17"/>
      <c r="D1859" s="17"/>
      <c r="E1859" s="17"/>
      <c r="F1859" s="17"/>
      <c r="G1859" s="17"/>
      <c r="H1859" s="17"/>
      <c r="I1859" s="16">
        <f>IF(B1859&gt;A_Stammdaten!$B$12,0,SUM(C1859,D1859,F1859,G1859)-SUM(E1859,H1859))</f>
        <v>0</v>
      </c>
      <c r="J1859" s="51">
        <f>HLOOKUP(A_Stammdaten!$B$12,$L$4:$R$2504,ROW(B1859)-3,FALSE)+IF(OR(B1859=0,A_Stammdaten!$B$12&lt;B1859),0,I1859*1/20)</f>
        <v>0</v>
      </c>
      <c r="K1859" s="51">
        <f>HLOOKUP(A_Stammdaten!$B$12,$L$4:$R$2504,ROW(B1859)-3,FALSE)</f>
        <v>0</v>
      </c>
      <c r="L1859" s="51">
        <f t="shared" si="83"/>
        <v>0</v>
      </c>
      <c r="M1859" s="51">
        <f t="shared" si="82"/>
        <v>0</v>
      </c>
      <c r="N1859" s="51">
        <f t="shared" si="82"/>
        <v>0</v>
      </c>
      <c r="O1859" s="51">
        <f t="shared" si="82"/>
        <v>0</v>
      </c>
      <c r="P1859" s="51">
        <f t="shared" si="82"/>
        <v>0</v>
      </c>
      <c r="Q1859" s="51">
        <f t="shared" si="82"/>
        <v>0</v>
      </c>
      <c r="R1859" s="51">
        <f t="shared" si="82"/>
        <v>0</v>
      </c>
    </row>
    <row r="1860" spans="1:18" x14ac:dyDescent="0.25">
      <c r="A1860" s="17"/>
      <c r="B1860" s="52"/>
      <c r="C1860" s="17"/>
      <c r="D1860" s="17"/>
      <c r="E1860" s="17"/>
      <c r="F1860" s="17"/>
      <c r="G1860" s="17"/>
      <c r="H1860" s="17"/>
      <c r="I1860" s="16">
        <f>IF(B1860&gt;A_Stammdaten!$B$12,0,SUM(C1860,D1860,F1860,G1860)-SUM(E1860,H1860))</f>
        <v>0</v>
      </c>
      <c r="J1860" s="51">
        <f>HLOOKUP(A_Stammdaten!$B$12,$L$4:$R$2504,ROW(B1860)-3,FALSE)+IF(OR(B1860=0,A_Stammdaten!$B$12&lt;B1860),0,I1860*1/20)</f>
        <v>0</v>
      </c>
      <c r="K1860" s="51">
        <f>HLOOKUP(A_Stammdaten!$B$12,$L$4:$R$2504,ROW(B1860)-3,FALSE)</f>
        <v>0</v>
      </c>
      <c r="L1860" s="51">
        <f t="shared" si="83"/>
        <v>0</v>
      </c>
      <c r="M1860" s="51">
        <f t="shared" si="82"/>
        <v>0</v>
      </c>
      <c r="N1860" s="51">
        <f t="shared" si="82"/>
        <v>0</v>
      </c>
      <c r="O1860" s="51">
        <f t="shared" si="82"/>
        <v>0</v>
      </c>
      <c r="P1860" s="51">
        <f t="shared" si="82"/>
        <v>0</v>
      </c>
      <c r="Q1860" s="51">
        <f t="shared" si="82"/>
        <v>0</v>
      </c>
      <c r="R1860" s="51">
        <f t="shared" si="82"/>
        <v>0</v>
      </c>
    </row>
    <row r="1861" spans="1:18" x14ac:dyDescent="0.25">
      <c r="A1861" s="17"/>
      <c r="B1861" s="52"/>
      <c r="C1861" s="17"/>
      <c r="D1861" s="17"/>
      <c r="E1861" s="17"/>
      <c r="F1861" s="17"/>
      <c r="G1861" s="17"/>
      <c r="H1861" s="17"/>
      <c r="I1861" s="16">
        <f>IF(B1861&gt;A_Stammdaten!$B$12,0,SUM(C1861,D1861,F1861,G1861)-SUM(E1861,H1861))</f>
        <v>0</v>
      </c>
      <c r="J1861" s="51">
        <f>HLOOKUP(A_Stammdaten!$B$12,$L$4:$R$2504,ROW(B1861)-3,FALSE)+IF(OR(B1861=0,A_Stammdaten!$B$12&lt;B1861),0,I1861*1/20)</f>
        <v>0</v>
      </c>
      <c r="K1861" s="51">
        <f>HLOOKUP(A_Stammdaten!$B$12,$L$4:$R$2504,ROW(B1861)-3,FALSE)</f>
        <v>0</v>
      </c>
      <c r="L1861" s="51">
        <f t="shared" si="83"/>
        <v>0</v>
      </c>
      <c r="M1861" s="51">
        <f t="shared" si="82"/>
        <v>0</v>
      </c>
      <c r="N1861" s="51">
        <f t="shared" si="82"/>
        <v>0</v>
      </c>
      <c r="O1861" s="51">
        <f t="shared" si="82"/>
        <v>0</v>
      </c>
      <c r="P1861" s="51">
        <f t="shared" si="82"/>
        <v>0</v>
      </c>
      <c r="Q1861" s="51">
        <f t="shared" si="82"/>
        <v>0</v>
      </c>
      <c r="R1861" s="51">
        <f t="shared" si="82"/>
        <v>0</v>
      </c>
    </row>
    <row r="1862" spans="1:18" x14ac:dyDescent="0.25">
      <c r="A1862" s="17"/>
      <c r="B1862" s="52"/>
      <c r="C1862" s="17"/>
      <c r="D1862" s="17"/>
      <c r="E1862" s="17"/>
      <c r="F1862" s="17"/>
      <c r="G1862" s="17"/>
      <c r="H1862" s="17"/>
      <c r="I1862" s="16">
        <f>IF(B1862&gt;A_Stammdaten!$B$12,0,SUM(C1862,D1862,F1862,G1862)-SUM(E1862,H1862))</f>
        <v>0</v>
      </c>
      <c r="J1862" s="51">
        <f>HLOOKUP(A_Stammdaten!$B$12,$L$4:$R$2504,ROW(B1862)-3,FALSE)+IF(OR(B1862=0,A_Stammdaten!$B$12&lt;B1862),0,I1862*1/20)</f>
        <v>0</v>
      </c>
      <c r="K1862" s="51">
        <f>HLOOKUP(A_Stammdaten!$B$12,$L$4:$R$2504,ROW(B1862)-3,FALSE)</f>
        <v>0</v>
      </c>
      <c r="L1862" s="51">
        <f t="shared" si="83"/>
        <v>0</v>
      </c>
      <c r="M1862" s="51">
        <f t="shared" si="82"/>
        <v>0</v>
      </c>
      <c r="N1862" s="51">
        <f t="shared" si="82"/>
        <v>0</v>
      </c>
      <c r="O1862" s="51">
        <f t="shared" si="82"/>
        <v>0</v>
      </c>
      <c r="P1862" s="51">
        <f t="shared" si="82"/>
        <v>0</v>
      </c>
      <c r="Q1862" s="51">
        <f t="shared" si="82"/>
        <v>0</v>
      </c>
      <c r="R1862" s="51">
        <f t="shared" si="82"/>
        <v>0</v>
      </c>
    </row>
    <row r="1863" spans="1:18" x14ac:dyDescent="0.25">
      <c r="A1863" s="17"/>
      <c r="B1863" s="52"/>
      <c r="C1863" s="17"/>
      <c r="D1863" s="17"/>
      <c r="E1863" s="17"/>
      <c r="F1863" s="17"/>
      <c r="G1863" s="17"/>
      <c r="H1863" s="17"/>
      <c r="I1863" s="16">
        <f>IF(B1863&gt;A_Stammdaten!$B$12,0,SUM(C1863,D1863,F1863,G1863)-SUM(E1863,H1863))</f>
        <v>0</v>
      </c>
      <c r="J1863" s="51">
        <f>HLOOKUP(A_Stammdaten!$B$12,$L$4:$R$2504,ROW(B1863)-3,FALSE)+IF(OR(B1863=0,A_Stammdaten!$B$12&lt;B1863),0,I1863*1/20)</f>
        <v>0</v>
      </c>
      <c r="K1863" s="51">
        <f>HLOOKUP(A_Stammdaten!$B$12,$L$4:$R$2504,ROW(B1863)-3,FALSE)</f>
        <v>0</v>
      </c>
      <c r="L1863" s="51">
        <f t="shared" si="83"/>
        <v>0</v>
      </c>
      <c r="M1863" s="51">
        <f t="shared" si="82"/>
        <v>0</v>
      </c>
      <c r="N1863" s="51">
        <f t="shared" si="82"/>
        <v>0</v>
      </c>
      <c r="O1863" s="51">
        <f t="shared" si="82"/>
        <v>0</v>
      </c>
      <c r="P1863" s="51">
        <f t="shared" si="82"/>
        <v>0</v>
      </c>
      <c r="Q1863" s="51">
        <f t="shared" si="82"/>
        <v>0</v>
      </c>
      <c r="R1863" s="51">
        <f t="shared" si="82"/>
        <v>0</v>
      </c>
    </row>
    <row r="1864" spans="1:18" x14ac:dyDescent="0.25">
      <c r="A1864" s="17"/>
      <c r="B1864" s="52"/>
      <c r="C1864" s="17"/>
      <c r="D1864" s="17"/>
      <c r="E1864" s="17"/>
      <c r="F1864" s="17"/>
      <c r="G1864" s="17"/>
      <c r="H1864" s="17"/>
      <c r="I1864" s="16">
        <f>IF(B1864&gt;A_Stammdaten!$B$12,0,SUM(C1864,D1864,F1864,G1864)-SUM(E1864,H1864))</f>
        <v>0</v>
      </c>
      <c r="J1864" s="51">
        <f>HLOOKUP(A_Stammdaten!$B$12,$L$4:$R$2504,ROW(B1864)-3,FALSE)+IF(OR(B1864=0,A_Stammdaten!$B$12&lt;B1864),0,I1864*1/20)</f>
        <v>0</v>
      </c>
      <c r="K1864" s="51">
        <f>HLOOKUP(A_Stammdaten!$B$12,$L$4:$R$2504,ROW(B1864)-3,FALSE)</f>
        <v>0</v>
      </c>
      <c r="L1864" s="51">
        <f t="shared" si="83"/>
        <v>0</v>
      </c>
      <c r="M1864" s="51">
        <f t="shared" si="82"/>
        <v>0</v>
      </c>
      <c r="N1864" s="51">
        <f t="shared" si="82"/>
        <v>0</v>
      </c>
      <c r="O1864" s="51">
        <f t="shared" si="82"/>
        <v>0</v>
      </c>
      <c r="P1864" s="51">
        <f t="shared" si="82"/>
        <v>0</v>
      </c>
      <c r="Q1864" s="51">
        <f t="shared" si="82"/>
        <v>0</v>
      </c>
      <c r="R1864" s="51">
        <f t="shared" si="82"/>
        <v>0</v>
      </c>
    </row>
    <row r="1865" spans="1:18" x14ac:dyDescent="0.25">
      <c r="A1865" s="17"/>
      <c r="B1865" s="52"/>
      <c r="C1865" s="17"/>
      <c r="D1865" s="17"/>
      <c r="E1865" s="17"/>
      <c r="F1865" s="17"/>
      <c r="G1865" s="17"/>
      <c r="H1865" s="17"/>
      <c r="I1865" s="16">
        <f>IF(B1865&gt;A_Stammdaten!$B$12,0,SUM(C1865,D1865,F1865,G1865)-SUM(E1865,H1865))</f>
        <v>0</v>
      </c>
      <c r="J1865" s="51">
        <f>HLOOKUP(A_Stammdaten!$B$12,$L$4:$R$2504,ROW(B1865)-3,FALSE)+IF(OR(B1865=0,A_Stammdaten!$B$12&lt;B1865),0,I1865*1/20)</f>
        <v>0</v>
      </c>
      <c r="K1865" s="51">
        <f>HLOOKUP(A_Stammdaten!$B$12,$L$4:$R$2504,ROW(B1865)-3,FALSE)</f>
        <v>0</v>
      </c>
      <c r="L1865" s="51">
        <f t="shared" si="83"/>
        <v>0</v>
      </c>
      <c r="M1865" s="51">
        <f t="shared" si="82"/>
        <v>0</v>
      </c>
      <c r="N1865" s="51">
        <f t="shared" si="82"/>
        <v>0</v>
      </c>
      <c r="O1865" s="51">
        <f t="shared" si="82"/>
        <v>0</v>
      </c>
      <c r="P1865" s="51">
        <f t="shared" si="82"/>
        <v>0</v>
      </c>
      <c r="Q1865" s="51">
        <f t="shared" si="82"/>
        <v>0</v>
      </c>
      <c r="R1865" s="51">
        <f t="shared" si="82"/>
        <v>0</v>
      </c>
    </row>
    <row r="1866" spans="1:18" x14ac:dyDescent="0.25">
      <c r="A1866" s="17"/>
      <c r="B1866" s="52"/>
      <c r="C1866" s="17"/>
      <c r="D1866" s="17"/>
      <c r="E1866" s="17"/>
      <c r="F1866" s="17"/>
      <c r="G1866" s="17"/>
      <c r="H1866" s="17"/>
      <c r="I1866" s="16">
        <f>IF(B1866&gt;A_Stammdaten!$B$12,0,SUM(C1866,D1866,F1866,G1866)-SUM(E1866,H1866))</f>
        <v>0</v>
      </c>
      <c r="J1866" s="51">
        <f>HLOOKUP(A_Stammdaten!$B$12,$L$4:$R$2504,ROW(B1866)-3,FALSE)+IF(OR(B1866=0,A_Stammdaten!$B$12&lt;B1866),0,I1866*1/20)</f>
        <v>0</v>
      </c>
      <c r="K1866" s="51">
        <f>HLOOKUP(A_Stammdaten!$B$12,$L$4:$R$2504,ROW(B1866)-3,FALSE)</f>
        <v>0</v>
      </c>
      <c r="L1866" s="51">
        <f t="shared" si="83"/>
        <v>0</v>
      </c>
      <c r="M1866" s="51">
        <f t="shared" si="82"/>
        <v>0</v>
      </c>
      <c r="N1866" s="51">
        <f t="shared" si="82"/>
        <v>0</v>
      </c>
      <c r="O1866" s="51">
        <f t="shared" si="82"/>
        <v>0</v>
      </c>
      <c r="P1866" s="51">
        <f t="shared" si="82"/>
        <v>0</v>
      </c>
      <c r="Q1866" s="51">
        <f t="shared" si="82"/>
        <v>0</v>
      </c>
      <c r="R1866" s="51">
        <f t="shared" si="82"/>
        <v>0</v>
      </c>
    </row>
    <row r="1867" spans="1:18" x14ac:dyDescent="0.25">
      <c r="A1867" s="17"/>
      <c r="B1867" s="52"/>
      <c r="C1867" s="17"/>
      <c r="D1867" s="17"/>
      <c r="E1867" s="17"/>
      <c r="F1867" s="17"/>
      <c r="G1867" s="17"/>
      <c r="H1867" s="17"/>
      <c r="I1867" s="16">
        <f>IF(B1867&gt;A_Stammdaten!$B$12,0,SUM(C1867,D1867,F1867,G1867)-SUM(E1867,H1867))</f>
        <v>0</v>
      </c>
      <c r="J1867" s="51">
        <f>HLOOKUP(A_Stammdaten!$B$12,$L$4:$R$2504,ROW(B1867)-3,FALSE)+IF(OR(B1867=0,A_Stammdaten!$B$12&lt;B1867),0,I1867*1/20)</f>
        <v>0</v>
      </c>
      <c r="K1867" s="51">
        <f>HLOOKUP(A_Stammdaten!$B$12,$L$4:$R$2504,ROW(B1867)-3,FALSE)</f>
        <v>0</v>
      </c>
      <c r="L1867" s="51">
        <f t="shared" si="83"/>
        <v>0</v>
      </c>
      <c r="M1867" s="51">
        <f t="shared" si="82"/>
        <v>0</v>
      </c>
      <c r="N1867" s="51">
        <f t="shared" si="82"/>
        <v>0</v>
      </c>
      <c r="O1867" s="51">
        <f t="shared" si="82"/>
        <v>0</v>
      </c>
      <c r="P1867" s="51">
        <f t="shared" si="82"/>
        <v>0</v>
      </c>
      <c r="Q1867" s="51">
        <f t="shared" si="82"/>
        <v>0</v>
      </c>
      <c r="R1867" s="51">
        <f t="shared" si="82"/>
        <v>0</v>
      </c>
    </row>
    <row r="1868" spans="1:18" x14ac:dyDescent="0.25">
      <c r="A1868" s="17"/>
      <c r="B1868" s="52"/>
      <c r="C1868" s="17"/>
      <c r="D1868" s="17"/>
      <c r="E1868" s="17"/>
      <c r="F1868" s="17"/>
      <c r="G1868" s="17"/>
      <c r="H1868" s="17"/>
      <c r="I1868" s="16">
        <f>IF(B1868&gt;A_Stammdaten!$B$12,0,SUM(C1868,D1868,F1868,G1868)-SUM(E1868,H1868))</f>
        <v>0</v>
      </c>
      <c r="J1868" s="51">
        <f>HLOOKUP(A_Stammdaten!$B$12,$L$4:$R$2504,ROW(B1868)-3,FALSE)+IF(OR(B1868=0,A_Stammdaten!$B$12&lt;B1868),0,I1868*1/20)</f>
        <v>0</v>
      </c>
      <c r="K1868" s="51">
        <f>HLOOKUP(A_Stammdaten!$B$12,$L$4:$R$2504,ROW(B1868)-3,FALSE)</f>
        <v>0</v>
      </c>
      <c r="L1868" s="51">
        <f t="shared" si="83"/>
        <v>0</v>
      </c>
      <c r="M1868" s="51">
        <f t="shared" si="82"/>
        <v>0</v>
      </c>
      <c r="N1868" s="51">
        <f t="shared" si="82"/>
        <v>0</v>
      </c>
      <c r="O1868" s="51">
        <f t="shared" si="82"/>
        <v>0</v>
      </c>
      <c r="P1868" s="51">
        <f t="shared" si="82"/>
        <v>0</v>
      </c>
      <c r="Q1868" s="51">
        <f t="shared" si="82"/>
        <v>0</v>
      </c>
      <c r="R1868" s="51">
        <f t="shared" si="82"/>
        <v>0</v>
      </c>
    </row>
    <row r="1869" spans="1:18" x14ac:dyDescent="0.25">
      <c r="A1869" s="17"/>
      <c r="B1869" s="52"/>
      <c r="C1869" s="17"/>
      <c r="D1869" s="17"/>
      <c r="E1869" s="17"/>
      <c r="F1869" s="17"/>
      <c r="G1869" s="17"/>
      <c r="H1869" s="17"/>
      <c r="I1869" s="16">
        <f>IF(B1869&gt;A_Stammdaten!$B$12,0,SUM(C1869,D1869,F1869,G1869)-SUM(E1869,H1869))</f>
        <v>0</v>
      </c>
      <c r="J1869" s="51">
        <f>HLOOKUP(A_Stammdaten!$B$12,$L$4:$R$2504,ROW(B1869)-3,FALSE)+IF(OR(B1869=0,A_Stammdaten!$B$12&lt;B1869),0,I1869*1/20)</f>
        <v>0</v>
      </c>
      <c r="K1869" s="51">
        <f>HLOOKUP(A_Stammdaten!$B$12,$L$4:$R$2504,ROW(B1869)-3,FALSE)</f>
        <v>0</v>
      </c>
      <c r="L1869" s="51">
        <f t="shared" si="83"/>
        <v>0</v>
      </c>
      <c r="M1869" s="51">
        <f t="shared" si="82"/>
        <v>0</v>
      </c>
      <c r="N1869" s="51">
        <f t="shared" si="82"/>
        <v>0</v>
      </c>
      <c r="O1869" s="51">
        <f t="shared" si="82"/>
        <v>0</v>
      </c>
      <c r="P1869" s="51">
        <f t="shared" si="82"/>
        <v>0</v>
      </c>
      <c r="Q1869" s="51">
        <f t="shared" si="82"/>
        <v>0</v>
      </c>
      <c r="R1869" s="51">
        <f t="shared" si="82"/>
        <v>0</v>
      </c>
    </row>
    <row r="1870" spans="1:18" x14ac:dyDescent="0.25">
      <c r="A1870" s="17"/>
      <c r="B1870" s="52"/>
      <c r="C1870" s="17"/>
      <c r="D1870" s="17"/>
      <c r="E1870" s="17"/>
      <c r="F1870" s="17"/>
      <c r="G1870" s="17"/>
      <c r="H1870" s="17"/>
      <c r="I1870" s="16">
        <f>IF(B1870&gt;A_Stammdaten!$B$12,0,SUM(C1870,D1870,F1870,G1870)-SUM(E1870,H1870))</f>
        <v>0</v>
      </c>
      <c r="J1870" s="51">
        <f>HLOOKUP(A_Stammdaten!$B$12,$L$4:$R$2504,ROW(B1870)-3,FALSE)+IF(OR(B1870=0,A_Stammdaten!$B$12&lt;B1870),0,I1870*1/20)</f>
        <v>0</v>
      </c>
      <c r="K1870" s="51">
        <f>HLOOKUP(A_Stammdaten!$B$12,$L$4:$R$2504,ROW(B1870)-3,FALSE)</f>
        <v>0</v>
      </c>
      <c r="L1870" s="51">
        <f t="shared" si="83"/>
        <v>0</v>
      </c>
      <c r="M1870" s="51">
        <f t="shared" si="82"/>
        <v>0</v>
      </c>
      <c r="N1870" s="51">
        <f t="shared" si="82"/>
        <v>0</v>
      </c>
      <c r="O1870" s="51">
        <f t="shared" ref="M1870:R1912" si="84">IF(OR($I1870=0,O$4&lt;$B1870,$B1870=0,20-(O$4-$B1870)=0),0,$I1870*(19-(O$4-$B1870))/20)</f>
        <v>0</v>
      </c>
      <c r="P1870" s="51">
        <f t="shared" si="84"/>
        <v>0</v>
      </c>
      <c r="Q1870" s="51">
        <f t="shared" si="84"/>
        <v>0</v>
      </c>
      <c r="R1870" s="51">
        <f t="shared" si="84"/>
        <v>0</v>
      </c>
    </row>
    <row r="1871" spans="1:18" x14ac:dyDescent="0.25">
      <c r="A1871" s="17"/>
      <c r="B1871" s="52"/>
      <c r="C1871" s="17"/>
      <c r="D1871" s="17"/>
      <c r="E1871" s="17"/>
      <c r="F1871" s="17"/>
      <c r="G1871" s="17"/>
      <c r="H1871" s="17"/>
      <c r="I1871" s="16">
        <f>IF(B1871&gt;A_Stammdaten!$B$12,0,SUM(C1871,D1871,F1871,G1871)-SUM(E1871,H1871))</f>
        <v>0</v>
      </c>
      <c r="J1871" s="51">
        <f>HLOOKUP(A_Stammdaten!$B$12,$L$4:$R$2504,ROW(B1871)-3,FALSE)+IF(OR(B1871=0,A_Stammdaten!$B$12&lt;B1871),0,I1871*1/20)</f>
        <v>0</v>
      </c>
      <c r="K1871" s="51">
        <f>HLOOKUP(A_Stammdaten!$B$12,$L$4:$R$2504,ROW(B1871)-3,FALSE)</f>
        <v>0</v>
      </c>
      <c r="L1871" s="51">
        <f t="shared" si="83"/>
        <v>0</v>
      </c>
      <c r="M1871" s="51">
        <f t="shared" si="84"/>
        <v>0</v>
      </c>
      <c r="N1871" s="51">
        <f t="shared" si="84"/>
        <v>0</v>
      </c>
      <c r="O1871" s="51">
        <f t="shared" si="84"/>
        <v>0</v>
      </c>
      <c r="P1871" s="51">
        <f t="shared" si="84"/>
        <v>0</v>
      </c>
      <c r="Q1871" s="51">
        <f t="shared" si="84"/>
        <v>0</v>
      </c>
      <c r="R1871" s="51">
        <f t="shared" si="84"/>
        <v>0</v>
      </c>
    </row>
    <row r="1872" spans="1:18" x14ac:dyDescent="0.25">
      <c r="A1872" s="17"/>
      <c r="B1872" s="52"/>
      <c r="C1872" s="17"/>
      <c r="D1872" s="17"/>
      <c r="E1872" s="17"/>
      <c r="F1872" s="17"/>
      <c r="G1872" s="17"/>
      <c r="H1872" s="17"/>
      <c r="I1872" s="16">
        <f>IF(B1872&gt;A_Stammdaten!$B$12,0,SUM(C1872,D1872,F1872,G1872)-SUM(E1872,H1872))</f>
        <v>0</v>
      </c>
      <c r="J1872" s="51">
        <f>HLOOKUP(A_Stammdaten!$B$12,$L$4:$R$2504,ROW(B1872)-3,FALSE)+IF(OR(B1872=0,A_Stammdaten!$B$12&lt;B1872),0,I1872*1/20)</f>
        <v>0</v>
      </c>
      <c r="K1872" s="51">
        <f>HLOOKUP(A_Stammdaten!$B$12,$L$4:$R$2504,ROW(B1872)-3,FALSE)</f>
        <v>0</v>
      </c>
      <c r="L1872" s="51">
        <f t="shared" si="83"/>
        <v>0</v>
      </c>
      <c r="M1872" s="51">
        <f t="shared" si="84"/>
        <v>0</v>
      </c>
      <c r="N1872" s="51">
        <f t="shared" si="84"/>
        <v>0</v>
      </c>
      <c r="O1872" s="51">
        <f t="shared" si="84"/>
        <v>0</v>
      </c>
      <c r="P1872" s="51">
        <f t="shared" si="84"/>
        <v>0</v>
      </c>
      <c r="Q1872" s="51">
        <f t="shared" si="84"/>
        <v>0</v>
      </c>
      <c r="R1872" s="51">
        <f t="shared" si="84"/>
        <v>0</v>
      </c>
    </row>
    <row r="1873" spans="1:18" x14ac:dyDescent="0.25">
      <c r="A1873" s="17"/>
      <c r="B1873" s="52"/>
      <c r="C1873" s="17"/>
      <c r="D1873" s="17"/>
      <c r="E1873" s="17"/>
      <c r="F1873" s="17"/>
      <c r="G1873" s="17"/>
      <c r="H1873" s="17"/>
      <c r="I1873" s="16">
        <f>IF(B1873&gt;A_Stammdaten!$B$12,0,SUM(C1873,D1873,F1873,G1873)-SUM(E1873,H1873))</f>
        <v>0</v>
      </c>
      <c r="J1873" s="51">
        <f>HLOOKUP(A_Stammdaten!$B$12,$L$4:$R$2504,ROW(B1873)-3,FALSE)+IF(OR(B1873=0,A_Stammdaten!$B$12&lt;B1873),0,I1873*1/20)</f>
        <v>0</v>
      </c>
      <c r="K1873" s="51">
        <f>HLOOKUP(A_Stammdaten!$B$12,$L$4:$R$2504,ROW(B1873)-3,FALSE)</f>
        <v>0</v>
      </c>
      <c r="L1873" s="51">
        <f t="shared" si="83"/>
        <v>0</v>
      </c>
      <c r="M1873" s="51">
        <f t="shared" si="84"/>
        <v>0</v>
      </c>
      <c r="N1873" s="51">
        <f t="shared" si="84"/>
        <v>0</v>
      </c>
      <c r="O1873" s="51">
        <f t="shared" si="84"/>
        <v>0</v>
      </c>
      <c r="P1873" s="51">
        <f t="shared" si="84"/>
        <v>0</v>
      </c>
      <c r="Q1873" s="51">
        <f t="shared" si="84"/>
        <v>0</v>
      </c>
      <c r="R1873" s="51">
        <f t="shared" si="84"/>
        <v>0</v>
      </c>
    </row>
    <row r="1874" spans="1:18" x14ac:dyDescent="0.25">
      <c r="A1874" s="17"/>
      <c r="B1874" s="52"/>
      <c r="C1874" s="17"/>
      <c r="D1874" s="17"/>
      <c r="E1874" s="17"/>
      <c r="F1874" s="17"/>
      <c r="G1874" s="17"/>
      <c r="H1874" s="17"/>
      <c r="I1874" s="16">
        <f>IF(B1874&gt;A_Stammdaten!$B$12,0,SUM(C1874,D1874,F1874,G1874)-SUM(E1874,H1874))</f>
        <v>0</v>
      </c>
      <c r="J1874" s="51">
        <f>HLOOKUP(A_Stammdaten!$B$12,$L$4:$R$2504,ROW(B1874)-3,FALSE)+IF(OR(B1874=0,A_Stammdaten!$B$12&lt;B1874),0,I1874*1/20)</f>
        <v>0</v>
      </c>
      <c r="K1874" s="51">
        <f>HLOOKUP(A_Stammdaten!$B$12,$L$4:$R$2504,ROW(B1874)-3,FALSE)</f>
        <v>0</v>
      </c>
      <c r="L1874" s="51">
        <f t="shared" si="83"/>
        <v>0</v>
      </c>
      <c r="M1874" s="51">
        <f t="shared" si="84"/>
        <v>0</v>
      </c>
      <c r="N1874" s="51">
        <f t="shared" si="84"/>
        <v>0</v>
      </c>
      <c r="O1874" s="51">
        <f t="shared" si="84"/>
        <v>0</v>
      </c>
      <c r="P1874" s="51">
        <f t="shared" si="84"/>
        <v>0</v>
      </c>
      <c r="Q1874" s="51">
        <f t="shared" si="84"/>
        <v>0</v>
      </c>
      <c r="R1874" s="51">
        <f t="shared" si="84"/>
        <v>0</v>
      </c>
    </row>
    <row r="1875" spans="1:18" x14ac:dyDescent="0.25">
      <c r="A1875" s="17"/>
      <c r="B1875" s="52"/>
      <c r="C1875" s="17"/>
      <c r="D1875" s="17"/>
      <c r="E1875" s="17"/>
      <c r="F1875" s="17"/>
      <c r="G1875" s="17"/>
      <c r="H1875" s="17"/>
      <c r="I1875" s="16">
        <f>IF(B1875&gt;A_Stammdaten!$B$12,0,SUM(C1875,D1875,F1875,G1875)-SUM(E1875,H1875))</f>
        <v>0</v>
      </c>
      <c r="J1875" s="51">
        <f>HLOOKUP(A_Stammdaten!$B$12,$L$4:$R$2504,ROW(B1875)-3,FALSE)+IF(OR(B1875=0,A_Stammdaten!$B$12&lt;B1875),0,I1875*1/20)</f>
        <v>0</v>
      </c>
      <c r="K1875" s="51">
        <f>HLOOKUP(A_Stammdaten!$B$12,$L$4:$R$2504,ROW(B1875)-3,FALSE)</f>
        <v>0</v>
      </c>
      <c r="L1875" s="51">
        <f t="shared" si="83"/>
        <v>0</v>
      </c>
      <c r="M1875" s="51">
        <f t="shared" si="84"/>
        <v>0</v>
      </c>
      <c r="N1875" s="51">
        <f t="shared" si="84"/>
        <v>0</v>
      </c>
      <c r="O1875" s="51">
        <f t="shared" si="84"/>
        <v>0</v>
      </c>
      <c r="P1875" s="51">
        <f t="shared" si="84"/>
        <v>0</v>
      </c>
      <c r="Q1875" s="51">
        <f t="shared" si="84"/>
        <v>0</v>
      </c>
      <c r="R1875" s="51">
        <f t="shared" si="84"/>
        <v>0</v>
      </c>
    </row>
    <row r="1876" spans="1:18" x14ac:dyDescent="0.25">
      <c r="A1876" s="17"/>
      <c r="B1876" s="52"/>
      <c r="C1876" s="17"/>
      <c r="D1876" s="17"/>
      <c r="E1876" s="17"/>
      <c r="F1876" s="17"/>
      <c r="G1876" s="17"/>
      <c r="H1876" s="17"/>
      <c r="I1876" s="16">
        <f>IF(B1876&gt;A_Stammdaten!$B$12,0,SUM(C1876,D1876,F1876,G1876)-SUM(E1876,H1876))</f>
        <v>0</v>
      </c>
      <c r="J1876" s="51">
        <f>HLOOKUP(A_Stammdaten!$B$12,$L$4:$R$2504,ROW(B1876)-3,FALSE)+IF(OR(B1876=0,A_Stammdaten!$B$12&lt;B1876),0,I1876*1/20)</f>
        <v>0</v>
      </c>
      <c r="K1876" s="51">
        <f>HLOOKUP(A_Stammdaten!$B$12,$L$4:$R$2504,ROW(B1876)-3,FALSE)</f>
        <v>0</v>
      </c>
      <c r="L1876" s="51">
        <f t="shared" si="83"/>
        <v>0</v>
      </c>
      <c r="M1876" s="51">
        <f t="shared" si="84"/>
        <v>0</v>
      </c>
      <c r="N1876" s="51">
        <f t="shared" si="84"/>
        <v>0</v>
      </c>
      <c r="O1876" s="51">
        <f t="shared" si="84"/>
        <v>0</v>
      </c>
      <c r="P1876" s="51">
        <f t="shared" si="84"/>
        <v>0</v>
      </c>
      <c r="Q1876" s="51">
        <f t="shared" si="84"/>
        <v>0</v>
      </c>
      <c r="R1876" s="51">
        <f t="shared" si="84"/>
        <v>0</v>
      </c>
    </row>
    <row r="1877" spans="1:18" x14ac:dyDescent="0.25">
      <c r="A1877" s="17"/>
      <c r="B1877" s="52"/>
      <c r="C1877" s="17"/>
      <c r="D1877" s="17"/>
      <c r="E1877" s="17"/>
      <c r="F1877" s="17"/>
      <c r="G1877" s="17"/>
      <c r="H1877" s="17"/>
      <c r="I1877" s="16">
        <f>IF(B1877&gt;A_Stammdaten!$B$12,0,SUM(C1877,D1877,F1877,G1877)-SUM(E1877,H1877))</f>
        <v>0</v>
      </c>
      <c r="J1877" s="51">
        <f>HLOOKUP(A_Stammdaten!$B$12,$L$4:$R$2504,ROW(B1877)-3,FALSE)+IF(OR(B1877=0,A_Stammdaten!$B$12&lt;B1877),0,I1877*1/20)</f>
        <v>0</v>
      </c>
      <c r="K1877" s="51">
        <f>HLOOKUP(A_Stammdaten!$B$12,$L$4:$R$2504,ROW(B1877)-3,FALSE)</f>
        <v>0</v>
      </c>
      <c r="L1877" s="51">
        <f t="shared" si="83"/>
        <v>0</v>
      </c>
      <c r="M1877" s="51">
        <f t="shared" si="84"/>
        <v>0</v>
      </c>
      <c r="N1877" s="51">
        <f t="shared" si="84"/>
        <v>0</v>
      </c>
      <c r="O1877" s="51">
        <f t="shared" si="84"/>
        <v>0</v>
      </c>
      <c r="P1877" s="51">
        <f t="shared" si="84"/>
        <v>0</v>
      </c>
      <c r="Q1877" s="51">
        <f t="shared" si="84"/>
        <v>0</v>
      </c>
      <c r="R1877" s="51">
        <f t="shared" si="84"/>
        <v>0</v>
      </c>
    </row>
    <row r="1878" spans="1:18" x14ac:dyDescent="0.25">
      <c r="A1878" s="17"/>
      <c r="B1878" s="52"/>
      <c r="C1878" s="17"/>
      <c r="D1878" s="17"/>
      <c r="E1878" s="17"/>
      <c r="F1878" s="17"/>
      <c r="G1878" s="17"/>
      <c r="H1878" s="17"/>
      <c r="I1878" s="16">
        <f>IF(B1878&gt;A_Stammdaten!$B$12,0,SUM(C1878,D1878,F1878,G1878)-SUM(E1878,H1878))</f>
        <v>0</v>
      </c>
      <c r="J1878" s="51">
        <f>HLOOKUP(A_Stammdaten!$B$12,$L$4:$R$2504,ROW(B1878)-3,FALSE)+IF(OR(B1878=0,A_Stammdaten!$B$12&lt;B1878),0,I1878*1/20)</f>
        <v>0</v>
      </c>
      <c r="K1878" s="51">
        <f>HLOOKUP(A_Stammdaten!$B$12,$L$4:$R$2504,ROW(B1878)-3,FALSE)</f>
        <v>0</v>
      </c>
      <c r="L1878" s="51">
        <f t="shared" si="83"/>
        <v>0</v>
      </c>
      <c r="M1878" s="51">
        <f t="shared" si="84"/>
        <v>0</v>
      </c>
      <c r="N1878" s="51">
        <f t="shared" si="84"/>
        <v>0</v>
      </c>
      <c r="O1878" s="51">
        <f t="shared" si="84"/>
        <v>0</v>
      </c>
      <c r="P1878" s="51">
        <f t="shared" si="84"/>
        <v>0</v>
      </c>
      <c r="Q1878" s="51">
        <f t="shared" si="84"/>
        <v>0</v>
      </c>
      <c r="R1878" s="51">
        <f t="shared" si="84"/>
        <v>0</v>
      </c>
    </row>
    <row r="1879" spans="1:18" x14ac:dyDescent="0.25">
      <c r="A1879" s="17"/>
      <c r="B1879" s="52"/>
      <c r="C1879" s="17"/>
      <c r="D1879" s="17"/>
      <c r="E1879" s="17"/>
      <c r="F1879" s="17"/>
      <c r="G1879" s="17"/>
      <c r="H1879" s="17"/>
      <c r="I1879" s="16">
        <f>IF(B1879&gt;A_Stammdaten!$B$12,0,SUM(C1879,D1879,F1879,G1879)-SUM(E1879,H1879))</f>
        <v>0</v>
      </c>
      <c r="J1879" s="51">
        <f>HLOOKUP(A_Stammdaten!$B$12,$L$4:$R$2504,ROW(B1879)-3,FALSE)+IF(OR(B1879=0,A_Stammdaten!$B$12&lt;B1879),0,I1879*1/20)</f>
        <v>0</v>
      </c>
      <c r="K1879" s="51">
        <f>HLOOKUP(A_Stammdaten!$B$12,$L$4:$R$2504,ROW(B1879)-3,FALSE)</f>
        <v>0</v>
      </c>
      <c r="L1879" s="51">
        <f t="shared" si="83"/>
        <v>0</v>
      </c>
      <c r="M1879" s="51">
        <f t="shared" si="84"/>
        <v>0</v>
      </c>
      <c r="N1879" s="51">
        <f t="shared" si="84"/>
        <v>0</v>
      </c>
      <c r="O1879" s="51">
        <f t="shared" si="84"/>
        <v>0</v>
      </c>
      <c r="P1879" s="51">
        <f t="shared" si="84"/>
        <v>0</v>
      </c>
      <c r="Q1879" s="51">
        <f t="shared" si="84"/>
        <v>0</v>
      </c>
      <c r="R1879" s="51">
        <f t="shared" si="84"/>
        <v>0</v>
      </c>
    </row>
    <row r="1880" spans="1:18" x14ac:dyDescent="0.25">
      <c r="A1880" s="17"/>
      <c r="B1880" s="52"/>
      <c r="C1880" s="17"/>
      <c r="D1880" s="17"/>
      <c r="E1880" s="17"/>
      <c r="F1880" s="17"/>
      <c r="G1880" s="17"/>
      <c r="H1880" s="17"/>
      <c r="I1880" s="16">
        <f>IF(B1880&gt;A_Stammdaten!$B$12,0,SUM(C1880,D1880,F1880,G1880)-SUM(E1880,H1880))</f>
        <v>0</v>
      </c>
      <c r="J1880" s="51">
        <f>HLOOKUP(A_Stammdaten!$B$12,$L$4:$R$2504,ROW(B1880)-3,FALSE)+IF(OR(B1880=0,A_Stammdaten!$B$12&lt;B1880),0,I1880*1/20)</f>
        <v>0</v>
      </c>
      <c r="K1880" s="51">
        <f>HLOOKUP(A_Stammdaten!$B$12,$L$4:$R$2504,ROW(B1880)-3,FALSE)</f>
        <v>0</v>
      </c>
      <c r="L1880" s="51">
        <f t="shared" si="83"/>
        <v>0</v>
      </c>
      <c r="M1880" s="51">
        <f t="shared" si="84"/>
        <v>0</v>
      </c>
      <c r="N1880" s="51">
        <f t="shared" si="84"/>
        <v>0</v>
      </c>
      <c r="O1880" s="51">
        <f t="shared" si="84"/>
        <v>0</v>
      </c>
      <c r="P1880" s="51">
        <f t="shared" si="84"/>
        <v>0</v>
      </c>
      <c r="Q1880" s="51">
        <f t="shared" si="84"/>
        <v>0</v>
      </c>
      <c r="R1880" s="51">
        <f t="shared" si="84"/>
        <v>0</v>
      </c>
    </row>
    <row r="1881" spans="1:18" x14ac:dyDescent="0.25">
      <c r="A1881" s="17"/>
      <c r="B1881" s="52"/>
      <c r="C1881" s="17"/>
      <c r="D1881" s="17"/>
      <c r="E1881" s="17"/>
      <c r="F1881" s="17"/>
      <c r="G1881" s="17"/>
      <c r="H1881" s="17"/>
      <c r="I1881" s="16">
        <f>IF(B1881&gt;A_Stammdaten!$B$12,0,SUM(C1881,D1881,F1881,G1881)-SUM(E1881,H1881))</f>
        <v>0</v>
      </c>
      <c r="J1881" s="51">
        <f>HLOOKUP(A_Stammdaten!$B$12,$L$4:$R$2504,ROW(B1881)-3,FALSE)+IF(OR(B1881=0,A_Stammdaten!$B$12&lt;B1881),0,I1881*1/20)</f>
        <v>0</v>
      </c>
      <c r="K1881" s="51">
        <f>HLOOKUP(A_Stammdaten!$B$12,$L$4:$R$2504,ROW(B1881)-3,FALSE)</f>
        <v>0</v>
      </c>
      <c r="L1881" s="51">
        <f t="shared" si="83"/>
        <v>0</v>
      </c>
      <c r="M1881" s="51">
        <f t="shared" si="84"/>
        <v>0</v>
      </c>
      <c r="N1881" s="51">
        <f t="shared" si="84"/>
        <v>0</v>
      </c>
      <c r="O1881" s="51">
        <f t="shared" si="84"/>
        <v>0</v>
      </c>
      <c r="P1881" s="51">
        <f t="shared" si="84"/>
        <v>0</v>
      </c>
      <c r="Q1881" s="51">
        <f t="shared" si="84"/>
        <v>0</v>
      </c>
      <c r="R1881" s="51">
        <f t="shared" si="84"/>
        <v>0</v>
      </c>
    </row>
    <row r="1882" spans="1:18" x14ac:dyDescent="0.25">
      <c r="A1882" s="17"/>
      <c r="B1882" s="52"/>
      <c r="C1882" s="17"/>
      <c r="D1882" s="17"/>
      <c r="E1882" s="17"/>
      <c r="F1882" s="17"/>
      <c r="G1882" s="17"/>
      <c r="H1882" s="17"/>
      <c r="I1882" s="16">
        <f>IF(B1882&gt;A_Stammdaten!$B$12,0,SUM(C1882,D1882,F1882,G1882)-SUM(E1882,H1882))</f>
        <v>0</v>
      </c>
      <c r="J1882" s="51">
        <f>HLOOKUP(A_Stammdaten!$B$12,$L$4:$R$2504,ROW(B1882)-3,FALSE)+IF(OR(B1882=0,A_Stammdaten!$B$12&lt;B1882),0,I1882*1/20)</f>
        <v>0</v>
      </c>
      <c r="K1882" s="51">
        <f>HLOOKUP(A_Stammdaten!$B$12,$L$4:$R$2504,ROW(B1882)-3,FALSE)</f>
        <v>0</v>
      </c>
      <c r="L1882" s="51">
        <f t="shared" si="83"/>
        <v>0</v>
      </c>
      <c r="M1882" s="51">
        <f t="shared" si="84"/>
        <v>0</v>
      </c>
      <c r="N1882" s="51">
        <f t="shared" si="84"/>
        <v>0</v>
      </c>
      <c r="O1882" s="51">
        <f t="shared" si="84"/>
        <v>0</v>
      </c>
      <c r="P1882" s="51">
        <f t="shared" si="84"/>
        <v>0</v>
      </c>
      <c r="Q1882" s="51">
        <f t="shared" si="84"/>
        <v>0</v>
      </c>
      <c r="R1882" s="51">
        <f t="shared" si="84"/>
        <v>0</v>
      </c>
    </row>
    <row r="1883" spans="1:18" x14ac:dyDescent="0.25">
      <c r="A1883" s="17"/>
      <c r="B1883" s="52"/>
      <c r="C1883" s="17"/>
      <c r="D1883" s="17"/>
      <c r="E1883" s="17"/>
      <c r="F1883" s="17"/>
      <c r="G1883" s="17"/>
      <c r="H1883" s="17"/>
      <c r="I1883" s="16">
        <f>IF(B1883&gt;A_Stammdaten!$B$12,0,SUM(C1883,D1883,F1883,G1883)-SUM(E1883,H1883))</f>
        <v>0</v>
      </c>
      <c r="J1883" s="51">
        <f>HLOOKUP(A_Stammdaten!$B$12,$L$4:$R$2504,ROW(B1883)-3,FALSE)+IF(OR(B1883=0,A_Stammdaten!$B$12&lt;B1883),0,I1883*1/20)</f>
        <v>0</v>
      </c>
      <c r="K1883" s="51">
        <f>HLOOKUP(A_Stammdaten!$B$12,$L$4:$R$2504,ROW(B1883)-3,FALSE)</f>
        <v>0</v>
      </c>
      <c r="L1883" s="51">
        <f t="shared" si="83"/>
        <v>0</v>
      </c>
      <c r="M1883" s="51">
        <f t="shared" si="84"/>
        <v>0</v>
      </c>
      <c r="N1883" s="51">
        <f t="shared" si="84"/>
        <v>0</v>
      </c>
      <c r="O1883" s="51">
        <f t="shared" si="84"/>
        <v>0</v>
      </c>
      <c r="P1883" s="51">
        <f t="shared" si="84"/>
        <v>0</v>
      </c>
      <c r="Q1883" s="51">
        <f t="shared" si="84"/>
        <v>0</v>
      </c>
      <c r="R1883" s="51">
        <f t="shared" si="84"/>
        <v>0</v>
      </c>
    </row>
    <row r="1884" spans="1:18" x14ac:dyDescent="0.25">
      <c r="A1884" s="17"/>
      <c r="B1884" s="52"/>
      <c r="C1884" s="17"/>
      <c r="D1884" s="17"/>
      <c r="E1884" s="17"/>
      <c r="F1884" s="17"/>
      <c r="G1884" s="17"/>
      <c r="H1884" s="17"/>
      <c r="I1884" s="16">
        <f>IF(B1884&gt;A_Stammdaten!$B$12,0,SUM(C1884,D1884,F1884,G1884)-SUM(E1884,H1884))</f>
        <v>0</v>
      </c>
      <c r="J1884" s="51">
        <f>HLOOKUP(A_Stammdaten!$B$12,$L$4:$R$2504,ROW(B1884)-3,FALSE)+IF(OR(B1884=0,A_Stammdaten!$B$12&lt;B1884),0,I1884*1/20)</f>
        <v>0</v>
      </c>
      <c r="K1884" s="51">
        <f>HLOOKUP(A_Stammdaten!$B$12,$L$4:$R$2504,ROW(B1884)-3,FALSE)</f>
        <v>0</v>
      </c>
      <c r="L1884" s="51">
        <f t="shared" si="83"/>
        <v>0</v>
      </c>
      <c r="M1884" s="51">
        <f t="shared" si="84"/>
        <v>0</v>
      </c>
      <c r="N1884" s="51">
        <f t="shared" si="84"/>
        <v>0</v>
      </c>
      <c r="O1884" s="51">
        <f t="shared" si="84"/>
        <v>0</v>
      </c>
      <c r="P1884" s="51">
        <f t="shared" si="84"/>
        <v>0</v>
      </c>
      <c r="Q1884" s="51">
        <f t="shared" si="84"/>
        <v>0</v>
      </c>
      <c r="R1884" s="51">
        <f t="shared" si="84"/>
        <v>0</v>
      </c>
    </row>
    <row r="1885" spans="1:18" x14ac:dyDescent="0.25">
      <c r="A1885" s="17"/>
      <c r="B1885" s="52"/>
      <c r="C1885" s="17"/>
      <c r="D1885" s="17"/>
      <c r="E1885" s="17"/>
      <c r="F1885" s="17"/>
      <c r="G1885" s="17"/>
      <c r="H1885" s="17"/>
      <c r="I1885" s="16">
        <f>IF(B1885&gt;A_Stammdaten!$B$12,0,SUM(C1885,D1885,F1885,G1885)-SUM(E1885,H1885))</f>
        <v>0</v>
      </c>
      <c r="J1885" s="51">
        <f>HLOOKUP(A_Stammdaten!$B$12,$L$4:$R$2504,ROW(B1885)-3,FALSE)+IF(OR(B1885=0,A_Stammdaten!$B$12&lt;B1885),0,I1885*1/20)</f>
        <v>0</v>
      </c>
      <c r="K1885" s="51">
        <f>HLOOKUP(A_Stammdaten!$B$12,$L$4:$R$2504,ROW(B1885)-3,FALSE)</f>
        <v>0</v>
      </c>
      <c r="L1885" s="51">
        <f t="shared" si="83"/>
        <v>0</v>
      </c>
      <c r="M1885" s="51">
        <f t="shared" si="84"/>
        <v>0</v>
      </c>
      <c r="N1885" s="51">
        <f t="shared" si="84"/>
        <v>0</v>
      </c>
      <c r="O1885" s="51">
        <f t="shared" si="84"/>
        <v>0</v>
      </c>
      <c r="P1885" s="51">
        <f t="shared" si="84"/>
        <v>0</v>
      </c>
      <c r="Q1885" s="51">
        <f t="shared" si="84"/>
        <v>0</v>
      </c>
      <c r="R1885" s="51">
        <f t="shared" si="84"/>
        <v>0</v>
      </c>
    </row>
    <row r="1886" spans="1:18" x14ac:dyDescent="0.25">
      <c r="A1886" s="17"/>
      <c r="B1886" s="52"/>
      <c r="C1886" s="17"/>
      <c r="D1886" s="17"/>
      <c r="E1886" s="17"/>
      <c r="F1886" s="17"/>
      <c r="G1886" s="17"/>
      <c r="H1886" s="17"/>
      <c r="I1886" s="16">
        <f>IF(B1886&gt;A_Stammdaten!$B$12,0,SUM(C1886,D1886,F1886,G1886)-SUM(E1886,H1886))</f>
        <v>0</v>
      </c>
      <c r="J1886" s="51">
        <f>HLOOKUP(A_Stammdaten!$B$12,$L$4:$R$2504,ROW(B1886)-3,FALSE)+IF(OR(B1886=0,A_Stammdaten!$B$12&lt;B1886),0,I1886*1/20)</f>
        <v>0</v>
      </c>
      <c r="K1886" s="51">
        <f>HLOOKUP(A_Stammdaten!$B$12,$L$4:$R$2504,ROW(B1886)-3,FALSE)</f>
        <v>0</v>
      </c>
      <c r="L1886" s="51">
        <f t="shared" si="83"/>
        <v>0</v>
      </c>
      <c r="M1886" s="51">
        <f t="shared" si="84"/>
        <v>0</v>
      </c>
      <c r="N1886" s="51">
        <f t="shared" si="84"/>
        <v>0</v>
      </c>
      <c r="O1886" s="51">
        <f t="shared" si="84"/>
        <v>0</v>
      </c>
      <c r="P1886" s="51">
        <f t="shared" si="84"/>
        <v>0</v>
      </c>
      <c r="Q1886" s="51">
        <f t="shared" si="84"/>
        <v>0</v>
      </c>
      <c r="R1886" s="51">
        <f t="shared" si="84"/>
        <v>0</v>
      </c>
    </row>
    <row r="1887" spans="1:18" x14ac:dyDescent="0.25">
      <c r="A1887" s="17"/>
      <c r="B1887" s="52"/>
      <c r="C1887" s="17"/>
      <c r="D1887" s="17"/>
      <c r="E1887" s="17"/>
      <c r="F1887" s="17"/>
      <c r="G1887" s="17"/>
      <c r="H1887" s="17"/>
      <c r="I1887" s="16">
        <f>IF(B1887&gt;A_Stammdaten!$B$12,0,SUM(C1887,D1887,F1887,G1887)-SUM(E1887,H1887))</f>
        <v>0</v>
      </c>
      <c r="J1887" s="51">
        <f>HLOOKUP(A_Stammdaten!$B$12,$L$4:$R$2504,ROW(B1887)-3,FALSE)+IF(OR(B1887=0,A_Stammdaten!$B$12&lt;B1887),0,I1887*1/20)</f>
        <v>0</v>
      </c>
      <c r="K1887" s="51">
        <f>HLOOKUP(A_Stammdaten!$B$12,$L$4:$R$2504,ROW(B1887)-3,FALSE)</f>
        <v>0</v>
      </c>
      <c r="L1887" s="51">
        <f t="shared" si="83"/>
        <v>0</v>
      </c>
      <c r="M1887" s="51">
        <f t="shared" si="84"/>
        <v>0</v>
      </c>
      <c r="N1887" s="51">
        <f t="shared" si="84"/>
        <v>0</v>
      </c>
      <c r="O1887" s="51">
        <f t="shared" si="84"/>
        <v>0</v>
      </c>
      <c r="P1887" s="51">
        <f t="shared" si="84"/>
        <v>0</v>
      </c>
      <c r="Q1887" s="51">
        <f t="shared" si="84"/>
        <v>0</v>
      </c>
      <c r="R1887" s="51">
        <f t="shared" si="84"/>
        <v>0</v>
      </c>
    </row>
    <row r="1888" spans="1:18" x14ac:dyDescent="0.25">
      <c r="A1888" s="17"/>
      <c r="B1888" s="52"/>
      <c r="C1888" s="17"/>
      <c r="D1888" s="17"/>
      <c r="E1888" s="17"/>
      <c r="F1888" s="17"/>
      <c r="G1888" s="17"/>
      <c r="H1888" s="17"/>
      <c r="I1888" s="16">
        <f>IF(B1888&gt;A_Stammdaten!$B$12,0,SUM(C1888,D1888,F1888,G1888)-SUM(E1888,H1888))</f>
        <v>0</v>
      </c>
      <c r="J1888" s="51">
        <f>HLOOKUP(A_Stammdaten!$B$12,$L$4:$R$2504,ROW(B1888)-3,FALSE)+IF(OR(B1888=0,A_Stammdaten!$B$12&lt;B1888),0,I1888*1/20)</f>
        <v>0</v>
      </c>
      <c r="K1888" s="51">
        <f>HLOOKUP(A_Stammdaten!$B$12,$L$4:$R$2504,ROW(B1888)-3,FALSE)</f>
        <v>0</v>
      </c>
      <c r="L1888" s="51">
        <f t="shared" si="83"/>
        <v>0</v>
      </c>
      <c r="M1888" s="51">
        <f t="shared" si="84"/>
        <v>0</v>
      </c>
      <c r="N1888" s="51">
        <f t="shared" si="84"/>
        <v>0</v>
      </c>
      <c r="O1888" s="51">
        <f t="shared" si="84"/>
        <v>0</v>
      </c>
      <c r="P1888" s="51">
        <f t="shared" si="84"/>
        <v>0</v>
      </c>
      <c r="Q1888" s="51">
        <f t="shared" si="84"/>
        <v>0</v>
      </c>
      <c r="R1888" s="51">
        <f t="shared" si="84"/>
        <v>0</v>
      </c>
    </row>
    <row r="1889" spans="1:18" x14ac:dyDescent="0.25">
      <c r="A1889" s="17"/>
      <c r="B1889" s="52"/>
      <c r="C1889" s="17"/>
      <c r="D1889" s="17"/>
      <c r="E1889" s="17"/>
      <c r="F1889" s="17"/>
      <c r="G1889" s="17"/>
      <c r="H1889" s="17"/>
      <c r="I1889" s="16">
        <f>IF(B1889&gt;A_Stammdaten!$B$12,0,SUM(C1889,D1889,F1889,G1889)-SUM(E1889,H1889))</f>
        <v>0</v>
      </c>
      <c r="J1889" s="51">
        <f>HLOOKUP(A_Stammdaten!$B$12,$L$4:$R$2504,ROW(B1889)-3,FALSE)+IF(OR(B1889=0,A_Stammdaten!$B$12&lt;B1889),0,I1889*1/20)</f>
        <v>0</v>
      </c>
      <c r="K1889" s="51">
        <f>HLOOKUP(A_Stammdaten!$B$12,$L$4:$R$2504,ROW(B1889)-3,FALSE)</f>
        <v>0</v>
      </c>
      <c r="L1889" s="51">
        <f t="shared" si="83"/>
        <v>0</v>
      </c>
      <c r="M1889" s="51">
        <f t="shared" si="84"/>
        <v>0</v>
      </c>
      <c r="N1889" s="51">
        <f t="shared" si="84"/>
        <v>0</v>
      </c>
      <c r="O1889" s="51">
        <f t="shared" si="84"/>
        <v>0</v>
      </c>
      <c r="P1889" s="51">
        <f t="shared" si="84"/>
        <v>0</v>
      </c>
      <c r="Q1889" s="51">
        <f t="shared" si="84"/>
        <v>0</v>
      </c>
      <c r="R1889" s="51">
        <f t="shared" si="84"/>
        <v>0</v>
      </c>
    </row>
    <row r="1890" spans="1:18" x14ac:dyDescent="0.25">
      <c r="A1890" s="17"/>
      <c r="B1890" s="52"/>
      <c r="C1890" s="17"/>
      <c r="D1890" s="17"/>
      <c r="E1890" s="17"/>
      <c r="F1890" s="17"/>
      <c r="G1890" s="17"/>
      <c r="H1890" s="17"/>
      <c r="I1890" s="16">
        <f>IF(B1890&gt;A_Stammdaten!$B$12,0,SUM(C1890,D1890,F1890,G1890)-SUM(E1890,H1890))</f>
        <v>0</v>
      </c>
      <c r="J1890" s="51">
        <f>HLOOKUP(A_Stammdaten!$B$12,$L$4:$R$2504,ROW(B1890)-3,FALSE)+IF(OR(B1890=0,A_Stammdaten!$B$12&lt;B1890),0,I1890*1/20)</f>
        <v>0</v>
      </c>
      <c r="K1890" s="51">
        <f>HLOOKUP(A_Stammdaten!$B$12,$L$4:$R$2504,ROW(B1890)-3,FALSE)</f>
        <v>0</v>
      </c>
      <c r="L1890" s="51">
        <f t="shared" si="83"/>
        <v>0</v>
      </c>
      <c r="M1890" s="51">
        <f t="shared" si="84"/>
        <v>0</v>
      </c>
      <c r="N1890" s="51">
        <f t="shared" si="84"/>
        <v>0</v>
      </c>
      <c r="O1890" s="51">
        <f t="shared" si="84"/>
        <v>0</v>
      </c>
      <c r="P1890" s="51">
        <f t="shared" si="84"/>
        <v>0</v>
      </c>
      <c r="Q1890" s="51">
        <f t="shared" si="84"/>
        <v>0</v>
      </c>
      <c r="R1890" s="51">
        <f t="shared" si="84"/>
        <v>0</v>
      </c>
    </row>
    <row r="1891" spans="1:18" x14ac:dyDescent="0.25">
      <c r="A1891" s="17"/>
      <c r="B1891" s="52"/>
      <c r="C1891" s="17"/>
      <c r="D1891" s="17"/>
      <c r="E1891" s="17"/>
      <c r="F1891" s="17"/>
      <c r="G1891" s="17"/>
      <c r="H1891" s="17"/>
      <c r="I1891" s="16">
        <f>IF(B1891&gt;A_Stammdaten!$B$12,0,SUM(C1891,D1891,F1891,G1891)-SUM(E1891,H1891))</f>
        <v>0</v>
      </c>
      <c r="J1891" s="51">
        <f>HLOOKUP(A_Stammdaten!$B$12,$L$4:$R$2504,ROW(B1891)-3,FALSE)+IF(OR(B1891=0,A_Stammdaten!$B$12&lt;B1891),0,I1891*1/20)</f>
        <v>0</v>
      </c>
      <c r="K1891" s="51">
        <f>HLOOKUP(A_Stammdaten!$B$12,$L$4:$R$2504,ROW(B1891)-3,FALSE)</f>
        <v>0</v>
      </c>
      <c r="L1891" s="51">
        <f t="shared" si="83"/>
        <v>0</v>
      </c>
      <c r="M1891" s="51">
        <f t="shared" si="84"/>
        <v>0</v>
      </c>
      <c r="N1891" s="51">
        <f t="shared" si="84"/>
        <v>0</v>
      </c>
      <c r="O1891" s="51">
        <f t="shared" si="84"/>
        <v>0</v>
      </c>
      <c r="P1891" s="51">
        <f t="shared" si="84"/>
        <v>0</v>
      </c>
      <c r="Q1891" s="51">
        <f t="shared" si="84"/>
        <v>0</v>
      </c>
      <c r="R1891" s="51">
        <f t="shared" si="84"/>
        <v>0</v>
      </c>
    </row>
    <row r="1892" spans="1:18" x14ac:dyDescent="0.25">
      <c r="A1892" s="17"/>
      <c r="B1892" s="52"/>
      <c r="C1892" s="17"/>
      <c r="D1892" s="17"/>
      <c r="E1892" s="17"/>
      <c r="F1892" s="17"/>
      <c r="G1892" s="17"/>
      <c r="H1892" s="17"/>
      <c r="I1892" s="16">
        <f>IF(B1892&gt;A_Stammdaten!$B$12,0,SUM(C1892,D1892,F1892,G1892)-SUM(E1892,H1892))</f>
        <v>0</v>
      </c>
      <c r="J1892" s="51">
        <f>HLOOKUP(A_Stammdaten!$B$12,$L$4:$R$2504,ROW(B1892)-3,FALSE)+IF(OR(B1892=0,A_Stammdaten!$B$12&lt;B1892),0,I1892*1/20)</f>
        <v>0</v>
      </c>
      <c r="K1892" s="51">
        <f>HLOOKUP(A_Stammdaten!$B$12,$L$4:$R$2504,ROW(B1892)-3,FALSE)</f>
        <v>0</v>
      </c>
      <c r="L1892" s="51">
        <f t="shared" si="83"/>
        <v>0</v>
      </c>
      <c r="M1892" s="51">
        <f t="shared" si="84"/>
        <v>0</v>
      </c>
      <c r="N1892" s="51">
        <f t="shared" si="84"/>
        <v>0</v>
      </c>
      <c r="O1892" s="51">
        <f t="shared" si="84"/>
        <v>0</v>
      </c>
      <c r="P1892" s="51">
        <f t="shared" si="84"/>
        <v>0</v>
      </c>
      <c r="Q1892" s="51">
        <f t="shared" si="84"/>
        <v>0</v>
      </c>
      <c r="R1892" s="51">
        <f t="shared" si="84"/>
        <v>0</v>
      </c>
    </row>
    <row r="1893" spans="1:18" x14ac:dyDescent="0.25">
      <c r="A1893" s="17"/>
      <c r="B1893" s="52"/>
      <c r="C1893" s="17"/>
      <c r="D1893" s="17"/>
      <c r="E1893" s="17"/>
      <c r="F1893" s="17"/>
      <c r="G1893" s="17"/>
      <c r="H1893" s="17"/>
      <c r="I1893" s="16">
        <f>IF(B1893&gt;A_Stammdaten!$B$12,0,SUM(C1893,D1893,F1893,G1893)-SUM(E1893,H1893))</f>
        <v>0</v>
      </c>
      <c r="J1893" s="51">
        <f>HLOOKUP(A_Stammdaten!$B$12,$L$4:$R$2504,ROW(B1893)-3,FALSE)+IF(OR(B1893=0,A_Stammdaten!$B$12&lt;B1893),0,I1893*1/20)</f>
        <v>0</v>
      </c>
      <c r="K1893" s="51">
        <f>HLOOKUP(A_Stammdaten!$B$12,$L$4:$R$2504,ROW(B1893)-3,FALSE)</f>
        <v>0</v>
      </c>
      <c r="L1893" s="51">
        <f t="shared" si="83"/>
        <v>0</v>
      </c>
      <c r="M1893" s="51">
        <f t="shared" si="84"/>
        <v>0</v>
      </c>
      <c r="N1893" s="51">
        <f t="shared" si="84"/>
        <v>0</v>
      </c>
      <c r="O1893" s="51">
        <f t="shared" si="84"/>
        <v>0</v>
      </c>
      <c r="P1893" s="51">
        <f t="shared" si="84"/>
        <v>0</v>
      </c>
      <c r="Q1893" s="51">
        <f t="shared" si="84"/>
        <v>0</v>
      </c>
      <c r="R1893" s="51">
        <f t="shared" si="84"/>
        <v>0</v>
      </c>
    </row>
    <row r="1894" spans="1:18" x14ac:dyDescent="0.25">
      <c r="A1894" s="17"/>
      <c r="B1894" s="52"/>
      <c r="C1894" s="17"/>
      <c r="D1894" s="17"/>
      <c r="E1894" s="17"/>
      <c r="F1894" s="17"/>
      <c r="G1894" s="17"/>
      <c r="H1894" s="17"/>
      <c r="I1894" s="16">
        <f>IF(B1894&gt;A_Stammdaten!$B$12,0,SUM(C1894,D1894,F1894,G1894)-SUM(E1894,H1894))</f>
        <v>0</v>
      </c>
      <c r="J1894" s="51">
        <f>HLOOKUP(A_Stammdaten!$B$12,$L$4:$R$2504,ROW(B1894)-3,FALSE)+IF(OR(B1894=0,A_Stammdaten!$B$12&lt;B1894),0,I1894*1/20)</f>
        <v>0</v>
      </c>
      <c r="K1894" s="51">
        <f>HLOOKUP(A_Stammdaten!$B$12,$L$4:$R$2504,ROW(B1894)-3,FALSE)</f>
        <v>0</v>
      </c>
      <c r="L1894" s="51">
        <f t="shared" si="83"/>
        <v>0</v>
      </c>
      <c r="M1894" s="51">
        <f t="shared" si="84"/>
        <v>0</v>
      </c>
      <c r="N1894" s="51">
        <f t="shared" si="84"/>
        <v>0</v>
      </c>
      <c r="O1894" s="51">
        <f t="shared" si="84"/>
        <v>0</v>
      </c>
      <c r="P1894" s="51">
        <f t="shared" si="84"/>
        <v>0</v>
      </c>
      <c r="Q1894" s="51">
        <f t="shared" si="84"/>
        <v>0</v>
      </c>
      <c r="R1894" s="51">
        <f t="shared" si="84"/>
        <v>0</v>
      </c>
    </row>
    <row r="1895" spans="1:18" x14ac:dyDescent="0.25">
      <c r="A1895" s="17"/>
      <c r="B1895" s="52"/>
      <c r="C1895" s="17"/>
      <c r="D1895" s="17"/>
      <c r="E1895" s="17"/>
      <c r="F1895" s="17"/>
      <c r="G1895" s="17"/>
      <c r="H1895" s="17"/>
      <c r="I1895" s="16">
        <f>IF(B1895&gt;A_Stammdaten!$B$12,0,SUM(C1895,D1895,F1895,G1895)-SUM(E1895,H1895))</f>
        <v>0</v>
      </c>
      <c r="J1895" s="51">
        <f>HLOOKUP(A_Stammdaten!$B$12,$L$4:$R$2504,ROW(B1895)-3,FALSE)+IF(OR(B1895=0,A_Stammdaten!$B$12&lt;B1895),0,I1895*1/20)</f>
        <v>0</v>
      </c>
      <c r="K1895" s="51">
        <f>HLOOKUP(A_Stammdaten!$B$12,$L$4:$R$2504,ROW(B1895)-3,FALSE)</f>
        <v>0</v>
      </c>
      <c r="L1895" s="51">
        <f t="shared" si="83"/>
        <v>0</v>
      </c>
      <c r="M1895" s="51">
        <f t="shared" si="84"/>
        <v>0</v>
      </c>
      <c r="N1895" s="51">
        <f t="shared" si="84"/>
        <v>0</v>
      </c>
      <c r="O1895" s="51">
        <f t="shared" si="84"/>
        <v>0</v>
      </c>
      <c r="P1895" s="51">
        <f t="shared" si="84"/>
        <v>0</v>
      </c>
      <c r="Q1895" s="51">
        <f t="shared" si="84"/>
        <v>0</v>
      </c>
      <c r="R1895" s="51">
        <f t="shared" si="84"/>
        <v>0</v>
      </c>
    </row>
    <row r="1896" spans="1:18" x14ac:dyDescent="0.25">
      <c r="A1896" s="17"/>
      <c r="B1896" s="52"/>
      <c r="C1896" s="17"/>
      <c r="D1896" s="17"/>
      <c r="E1896" s="17"/>
      <c r="F1896" s="17"/>
      <c r="G1896" s="17"/>
      <c r="H1896" s="17"/>
      <c r="I1896" s="16">
        <f>IF(B1896&gt;A_Stammdaten!$B$12,0,SUM(C1896,D1896,F1896,G1896)-SUM(E1896,H1896))</f>
        <v>0</v>
      </c>
      <c r="J1896" s="51">
        <f>HLOOKUP(A_Stammdaten!$B$12,$L$4:$R$2504,ROW(B1896)-3,FALSE)+IF(OR(B1896=0,A_Stammdaten!$B$12&lt;B1896),0,I1896*1/20)</f>
        <v>0</v>
      </c>
      <c r="K1896" s="51">
        <f>HLOOKUP(A_Stammdaten!$B$12,$L$4:$R$2504,ROW(B1896)-3,FALSE)</f>
        <v>0</v>
      </c>
      <c r="L1896" s="51">
        <f t="shared" si="83"/>
        <v>0</v>
      </c>
      <c r="M1896" s="51">
        <f t="shared" si="84"/>
        <v>0</v>
      </c>
      <c r="N1896" s="51">
        <f t="shared" si="84"/>
        <v>0</v>
      </c>
      <c r="O1896" s="51">
        <f t="shared" si="84"/>
        <v>0</v>
      </c>
      <c r="P1896" s="51">
        <f t="shared" si="84"/>
        <v>0</v>
      </c>
      <c r="Q1896" s="51">
        <f t="shared" si="84"/>
        <v>0</v>
      </c>
      <c r="R1896" s="51">
        <f t="shared" si="84"/>
        <v>0</v>
      </c>
    </row>
    <row r="1897" spans="1:18" x14ac:dyDescent="0.25">
      <c r="A1897" s="17"/>
      <c r="B1897" s="52"/>
      <c r="C1897" s="17"/>
      <c r="D1897" s="17"/>
      <c r="E1897" s="17"/>
      <c r="F1897" s="17"/>
      <c r="G1897" s="17"/>
      <c r="H1897" s="17"/>
      <c r="I1897" s="16">
        <f>IF(B1897&gt;A_Stammdaten!$B$12,0,SUM(C1897,D1897,F1897,G1897)-SUM(E1897,H1897))</f>
        <v>0</v>
      </c>
      <c r="J1897" s="51">
        <f>HLOOKUP(A_Stammdaten!$B$12,$L$4:$R$2504,ROW(B1897)-3,FALSE)+IF(OR(B1897=0,A_Stammdaten!$B$12&lt;B1897),0,I1897*1/20)</f>
        <v>0</v>
      </c>
      <c r="K1897" s="51">
        <f>HLOOKUP(A_Stammdaten!$B$12,$L$4:$R$2504,ROW(B1897)-3,FALSE)</f>
        <v>0</v>
      </c>
      <c r="L1897" s="51">
        <f t="shared" si="83"/>
        <v>0</v>
      </c>
      <c r="M1897" s="51">
        <f t="shared" si="84"/>
        <v>0</v>
      </c>
      <c r="N1897" s="51">
        <f t="shared" si="84"/>
        <v>0</v>
      </c>
      <c r="O1897" s="51">
        <f t="shared" si="84"/>
        <v>0</v>
      </c>
      <c r="P1897" s="51">
        <f t="shared" si="84"/>
        <v>0</v>
      </c>
      <c r="Q1897" s="51">
        <f t="shared" si="84"/>
        <v>0</v>
      </c>
      <c r="R1897" s="51">
        <f t="shared" si="84"/>
        <v>0</v>
      </c>
    </row>
    <row r="1898" spans="1:18" x14ac:dyDescent="0.25">
      <c r="A1898" s="17"/>
      <c r="B1898" s="52"/>
      <c r="C1898" s="17"/>
      <c r="D1898" s="17"/>
      <c r="E1898" s="17"/>
      <c r="F1898" s="17"/>
      <c r="G1898" s="17"/>
      <c r="H1898" s="17"/>
      <c r="I1898" s="16">
        <f>IF(B1898&gt;A_Stammdaten!$B$12,0,SUM(C1898,D1898,F1898,G1898)-SUM(E1898,H1898))</f>
        <v>0</v>
      </c>
      <c r="J1898" s="51">
        <f>HLOOKUP(A_Stammdaten!$B$12,$L$4:$R$2504,ROW(B1898)-3,FALSE)+IF(OR(B1898=0,A_Stammdaten!$B$12&lt;B1898),0,I1898*1/20)</f>
        <v>0</v>
      </c>
      <c r="K1898" s="51">
        <f>HLOOKUP(A_Stammdaten!$B$12,$L$4:$R$2504,ROW(B1898)-3,FALSE)</f>
        <v>0</v>
      </c>
      <c r="L1898" s="51">
        <f t="shared" si="83"/>
        <v>0</v>
      </c>
      <c r="M1898" s="51">
        <f t="shared" si="84"/>
        <v>0</v>
      </c>
      <c r="N1898" s="51">
        <f t="shared" si="84"/>
        <v>0</v>
      </c>
      <c r="O1898" s="51">
        <f t="shared" si="84"/>
        <v>0</v>
      </c>
      <c r="P1898" s="51">
        <f t="shared" si="84"/>
        <v>0</v>
      </c>
      <c r="Q1898" s="51">
        <f t="shared" si="84"/>
        <v>0</v>
      </c>
      <c r="R1898" s="51">
        <f t="shared" si="84"/>
        <v>0</v>
      </c>
    </row>
    <row r="1899" spans="1:18" x14ac:dyDescent="0.25">
      <c r="A1899" s="17"/>
      <c r="B1899" s="52"/>
      <c r="C1899" s="17"/>
      <c r="D1899" s="17"/>
      <c r="E1899" s="17"/>
      <c r="F1899" s="17"/>
      <c r="G1899" s="17"/>
      <c r="H1899" s="17"/>
      <c r="I1899" s="16">
        <f>IF(B1899&gt;A_Stammdaten!$B$12,0,SUM(C1899,D1899,F1899,G1899)-SUM(E1899,H1899))</f>
        <v>0</v>
      </c>
      <c r="J1899" s="51">
        <f>HLOOKUP(A_Stammdaten!$B$12,$L$4:$R$2504,ROW(B1899)-3,FALSE)+IF(OR(B1899=0,A_Stammdaten!$B$12&lt;B1899),0,I1899*1/20)</f>
        <v>0</v>
      </c>
      <c r="K1899" s="51">
        <f>HLOOKUP(A_Stammdaten!$B$12,$L$4:$R$2504,ROW(B1899)-3,FALSE)</f>
        <v>0</v>
      </c>
      <c r="L1899" s="51">
        <f t="shared" si="83"/>
        <v>0</v>
      </c>
      <c r="M1899" s="51">
        <f t="shared" si="84"/>
        <v>0</v>
      </c>
      <c r="N1899" s="51">
        <f t="shared" si="84"/>
        <v>0</v>
      </c>
      <c r="O1899" s="51">
        <f t="shared" si="84"/>
        <v>0</v>
      </c>
      <c r="P1899" s="51">
        <f t="shared" si="84"/>
        <v>0</v>
      </c>
      <c r="Q1899" s="51">
        <f t="shared" si="84"/>
        <v>0</v>
      </c>
      <c r="R1899" s="51">
        <f t="shared" si="84"/>
        <v>0</v>
      </c>
    </row>
    <row r="1900" spans="1:18" x14ac:dyDescent="0.25">
      <c r="A1900" s="17"/>
      <c r="B1900" s="52"/>
      <c r="C1900" s="17"/>
      <c r="D1900" s="17"/>
      <c r="E1900" s="17"/>
      <c r="F1900" s="17"/>
      <c r="G1900" s="17"/>
      <c r="H1900" s="17"/>
      <c r="I1900" s="16">
        <f>IF(B1900&gt;A_Stammdaten!$B$12,0,SUM(C1900,D1900,F1900,G1900)-SUM(E1900,H1900))</f>
        <v>0</v>
      </c>
      <c r="J1900" s="51">
        <f>HLOOKUP(A_Stammdaten!$B$12,$L$4:$R$2504,ROW(B1900)-3,FALSE)+IF(OR(B1900=0,A_Stammdaten!$B$12&lt;B1900),0,I1900*1/20)</f>
        <v>0</v>
      </c>
      <c r="K1900" s="51">
        <f>HLOOKUP(A_Stammdaten!$B$12,$L$4:$R$2504,ROW(B1900)-3,FALSE)</f>
        <v>0</v>
      </c>
      <c r="L1900" s="51">
        <f t="shared" si="83"/>
        <v>0</v>
      </c>
      <c r="M1900" s="51">
        <f t="shared" si="84"/>
        <v>0</v>
      </c>
      <c r="N1900" s="51">
        <f t="shared" si="84"/>
        <v>0</v>
      </c>
      <c r="O1900" s="51">
        <f t="shared" si="84"/>
        <v>0</v>
      </c>
      <c r="P1900" s="51">
        <f t="shared" si="84"/>
        <v>0</v>
      </c>
      <c r="Q1900" s="51">
        <f t="shared" si="84"/>
        <v>0</v>
      </c>
      <c r="R1900" s="51">
        <f t="shared" si="84"/>
        <v>0</v>
      </c>
    </row>
    <row r="1901" spans="1:18" x14ac:dyDescent="0.25">
      <c r="A1901" s="17"/>
      <c r="B1901" s="52"/>
      <c r="C1901" s="17"/>
      <c r="D1901" s="17"/>
      <c r="E1901" s="17"/>
      <c r="F1901" s="17"/>
      <c r="G1901" s="17"/>
      <c r="H1901" s="17"/>
      <c r="I1901" s="16">
        <f>IF(B1901&gt;A_Stammdaten!$B$12,0,SUM(C1901,D1901,F1901,G1901)-SUM(E1901,H1901))</f>
        <v>0</v>
      </c>
      <c r="J1901" s="51">
        <f>HLOOKUP(A_Stammdaten!$B$12,$L$4:$R$2504,ROW(B1901)-3,FALSE)+IF(OR(B1901=0,A_Stammdaten!$B$12&lt;B1901),0,I1901*1/20)</f>
        <v>0</v>
      </c>
      <c r="K1901" s="51">
        <f>HLOOKUP(A_Stammdaten!$B$12,$L$4:$R$2504,ROW(B1901)-3,FALSE)</f>
        <v>0</v>
      </c>
      <c r="L1901" s="51">
        <f t="shared" si="83"/>
        <v>0</v>
      </c>
      <c r="M1901" s="51">
        <f t="shared" si="84"/>
        <v>0</v>
      </c>
      <c r="N1901" s="51">
        <f t="shared" si="84"/>
        <v>0</v>
      </c>
      <c r="O1901" s="51">
        <f t="shared" si="84"/>
        <v>0</v>
      </c>
      <c r="P1901" s="51">
        <f t="shared" si="84"/>
        <v>0</v>
      </c>
      <c r="Q1901" s="51">
        <f t="shared" si="84"/>
        <v>0</v>
      </c>
      <c r="R1901" s="51">
        <f t="shared" si="84"/>
        <v>0</v>
      </c>
    </row>
    <row r="1902" spans="1:18" x14ac:dyDescent="0.25">
      <c r="A1902" s="17"/>
      <c r="B1902" s="52"/>
      <c r="C1902" s="17"/>
      <c r="D1902" s="17"/>
      <c r="E1902" s="17"/>
      <c r="F1902" s="17"/>
      <c r="G1902" s="17"/>
      <c r="H1902" s="17"/>
      <c r="I1902" s="16">
        <f>IF(B1902&gt;A_Stammdaten!$B$12,0,SUM(C1902,D1902,F1902,G1902)-SUM(E1902,H1902))</f>
        <v>0</v>
      </c>
      <c r="J1902" s="51">
        <f>HLOOKUP(A_Stammdaten!$B$12,$L$4:$R$2504,ROW(B1902)-3,FALSE)+IF(OR(B1902=0,A_Stammdaten!$B$12&lt;B1902),0,I1902*1/20)</f>
        <v>0</v>
      </c>
      <c r="K1902" s="51">
        <f>HLOOKUP(A_Stammdaten!$B$12,$L$4:$R$2504,ROW(B1902)-3,FALSE)</f>
        <v>0</v>
      </c>
      <c r="L1902" s="51">
        <f t="shared" si="83"/>
        <v>0</v>
      </c>
      <c r="M1902" s="51">
        <f t="shared" si="84"/>
        <v>0</v>
      </c>
      <c r="N1902" s="51">
        <f t="shared" si="84"/>
        <v>0</v>
      </c>
      <c r="O1902" s="51">
        <f t="shared" si="84"/>
        <v>0</v>
      </c>
      <c r="P1902" s="51">
        <f t="shared" si="84"/>
        <v>0</v>
      </c>
      <c r="Q1902" s="51">
        <f t="shared" si="84"/>
        <v>0</v>
      </c>
      <c r="R1902" s="51">
        <f t="shared" si="84"/>
        <v>0</v>
      </c>
    </row>
    <row r="1903" spans="1:18" x14ac:dyDescent="0.25">
      <c r="A1903" s="17"/>
      <c r="B1903" s="52"/>
      <c r="C1903" s="17"/>
      <c r="D1903" s="17"/>
      <c r="E1903" s="17"/>
      <c r="F1903" s="17"/>
      <c r="G1903" s="17"/>
      <c r="H1903" s="17"/>
      <c r="I1903" s="16">
        <f>IF(B1903&gt;A_Stammdaten!$B$12,0,SUM(C1903,D1903,F1903,G1903)-SUM(E1903,H1903))</f>
        <v>0</v>
      </c>
      <c r="J1903" s="51">
        <f>HLOOKUP(A_Stammdaten!$B$12,$L$4:$R$2504,ROW(B1903)-3,FALSE)+IF(OR(B1903=0,A_Stammdaten!$B$12&lt;B1903),0,I1903*1/20)</f>
        <v>0</v>
      </c>
      <c r="K1903" s="51">
        <f>HLOOKUP(A_Stammdaten!$B$12,$L$4:$R$2504,ROW(B1903)-3,FALSE)</f>
        <v>0</v>
      </c>
      <c r="L1903" s="51">
        <f t="shared" si="83"/>
        <v>0</v>
      </c>
      <c r="M1903" s="51">
        <f t="shared" si="84"/>
        <v>0</v>
      </c>
      <c r="N1903" s="51">
        <f t="shared" si="84"/>
        <v>0</v>
      </c>
      <c r="O1903" s="51">
        <f t="shared" si="84"/>
        <v>0</v>
      </c>
      <c r="P1903" s="51">
        <f t="shared" si="84"/>
        <v>0</v>
      </c>
      <c r="Q1903" s="51">
        <f t="shared" si="84"/>
        <v>0</v>
      </c>
      <c r="R1903" s="51">
        <f t="shared" si="84"/>
        <v>0</v>
      </c>
    </row>
    <row r="1904" spans="1:18" x14ac:dyDescent="0.25">
      <c r="A1904" s="17"/>
      <c r="B1904" s="52"/>
      <c r="C1904" s="17"/>
      <c r="D1904" s="17"/>
      <c r="E1904" s="17"/>
      <c r="F1904" s="17"/>
      <c r="G1904" s="17"/>
      <c r="H1904" s="17"/>
      <c r="I1904" s="16">
        <f>IF(B1904&gt;A_Stammdaten!$B$12,0,SUM(C1904,D1904,F1904,G1904)-SUM(E1904,H1904))</f>
        <v>0</v>
      </c>
      <c r="J1904" s="51">
        <f>HLOOKUP(A_Stammdaten!$B$12,$L$4:$R$2504,ROW(B1904)-3,FALSE)+IF(OR(B1904=0,A_Stammdaten!$B$12&lt;B1904),0,I1904*1/20)</f>
        <v>0</v>
      </c>
      <c r="K1904" s="51">
        <f>HLOOKUP(A_Stammdaten!$B$12,$L$4:$R$2504,ROW(B1904)-3,FALSE)</f>
        <v>0</v>
      </c>
      <c r="L1904" s="51">
        <f t="shared" si="83"/>
        <v>0</v>
      </c>
      <c r="M1904" s="51">
        <f t="shared" si="84"/>
        <v>0</v>
      </c>
      <c r="N1904" s="51">
        <f t="shared" si="84"/>
        <v>0</v>
      </c>
      <c r="O1904" s="51">
        <f t="shared" si="84"/>
        <v>0</v>
      </c>
      <c r="P1904" s="51">
        <f t="shared" si="84"/>
        <v>0</v>
      </c>
      <c r="Q1904" s="51">
        <f t="shared" si="84"/>
        <v>0</v>
      </c>
      <c r="R1904" s="51">
        <f t="shared" si="84"/>
        <v>0</v>
      </c>
    </row>
    <row r="1905" spans="1:18" x14ac:dyDescent="0.25">
      <c r="A1905" s="17"/>
      <c r="B1905" s="52"/>
      <c r="C1905" s="17"/>
      <c r="D1905" s="17"/>
      <c r="E1905" s="17"/>
      <c r="F1905" s="17"/>
      <c r="G1905" s="17"/>
      <c r="H1905" s="17"/>
      <c r="I1905" s="16">
        <f>IF(B1905&gt;A_Stammdaten!$B$12,0,SUM(C1905,D1905,F1905,G1905)-SUM(E1905,H1905))</f>
        <v>0</v>
      </c>
      <c r="J1905" s="51">
        <f>HLOOKUP(A_Stammdaten!$B$12,$L$4:$R$2504,ROW(B1905)-3,FALSE)+IF(OR(B1905=0,A_Stammdaten!$B$12&lt;B1905),0,I1905*1/20)</f>
        <v>0</v>
      </c>
      <c r="K1905" s="51">
        <f>HLOOKUP(A_Stammdaten!$B$12,$L$4:$R$2504,ROW(B1905)-3,FALSE)</f>
        <v>0</v>
      </c>
      <c r="L1905" s="51">
        <f t="shared" si="83"/>
        <v>0</v>
      </c>
      <c r="M1905" s="51">
        <f t="shared" si="84"/>
        <v>0</v>
      </c>
      <c r="N1905" s="51">
        <f t="shared" si="84"/>
        <v>0</v>
      </c>
      <c r="O1905" s="51">
        <f t="shared" si="84"/>
        <v>0</v>
      </c>
      <c r="P1905" s="51">
        <f t="shared" si="84"/>
        <v>0</v>
      </c>
      <c r="Q1905" s="51">
        <f t="shared" si="84"/>
        <v>0</v>
      </c>
      <c r="R1905" s="51">
        <f t="shared" si="84"/>
        <v>0</v>
      </c>
    </row>
    <row r="1906" spans="1:18" x14ac:dyDescent="0.25">
      <c r="A1906" s="17"/>
      <c r="B1906" s="52"/>
      <c r="C1906" s="17"/>
      <c r="D1906" s="17"/>
      <c r="E1906" s="17"/>
      <c r="F1906" s="17"/>
      <c r="G1906" s="17"/>
      <c r="H1906" s="17"/>
      <c r="I1906" s="16">
        <f>IF(B1906&gt;A_Stammdaten!$B$12,0,SUM(C1906,D1906,F1906,G1906)-SUM(E1906,H1906))</f>
        <v>0</v>
      </c>
      <c r="J1906" s="51">
        <f>HLOOKUP(A_Stammdaten!$B$12,$L$4:$R$2504,ROW(B1906)-3,FALSE)+IF(OR(B1906=0,A_Stammdaten!$B$12&lt;B1906),0,I1906*1/20)</f>
        <v>0</v>
      </c>
      <c r="K1906" s="51">
        <f>HLOOKUP(A_Stammdaten!$B$12,$L$4:$R$2504,ROW(B1906)-3,FALSE)</f>
        <v>0</v>
      </c>
      <c r="L1906" s="51">
        <f t="shared" si="83"/>
        <v>0</v>
      </c>
      <c r="M1906" s="51">
        <f t="shared" si="84"/>
        <v>0</v>
      </c>
      <c r="N1906" s="51">
        <f t="shared" si="84"/>
        <v>0</v>
      </c>
      <c r="O1906" s="51">
        <f t="shared" si="84"/>
        <v>0</v>
      </c>
      <c r="P1906" s="51">
        <f t="shared" si="84"/>
        <v>0</v>
      </c>
      <c r="Q1906" s="51">
        <f t="shared" si="84"/>
        <v>0</v>
      </c>
      <c r="R1906" s="51">
        <f t="shared" si="84"/>
        <v>0</v>
      </c>
    </row>
    <row r="1907" spans="1:18" x14ac:dyDescent="0.25">
      <c r="A1907" s="17"/>
      <c r="B1907" s="52"/>
      <c r="C1907" s="17"/>
      <c r="D1907" s="17"/>
      <c r="E1907" s="17"/>
      <c r="F1907" s="17"/>
      <c r="G1907" s="17"/>
      <c r="H1907" s="17"/>
      <c r="I1907" s="16">
        <f>IF(B1907&gt;A_Stammdaten!$B$12,0,SUM(C1907,D1907,F1907,G1907)-SUM(E1907,H1907))</f>
        <v>0</v>
      </c>
      <c r="J1907" s="51">
        <f>HLOOKUP(A_Stammdaten!$B$12,$L$4:$R$2504,ROW(B1907)-3,FALSE)+IF(OR(B1907=0,A_Stammdaten!$B$12&lt;B1907),0,I1907*1/20)</f>
        <v>0</v>
      </c>
      <c r="K1907" s="51">
        <f>HLOOKUP(A_Stammdaten!$B$12,$L$4:$R$2504,ROW(B1907)-3,FALSE)</f>
        <v>0</v>
      </c>
      <c r="L1907" s="51">
        <f t="shared" si="83"/>
        <v>0</v>
      </c>
      <c r="M1907" s="51">
        <f t="shared" si="84"/>
        <v>0</v>
      </c>
      <c r="N1907" s="51">
        <f t="shared" si="84"/>
        <v>0</v>
      </c>
      <c r="O1907" s="51">
        <f t="shared" si="84"/>
        <v>0</v>
      </c>
      <c r="P1907" s="51">
        <f t="shared" si="84"/>
        <v>0</v>
      </c>
      <c r="Q1907" s="51">
        <f t="shared" si="84"/>
        <v>0</v>
      </c>
      <c r="R1907" s="51">
        <f t="shared" si="84"/>
        <v>0</v>
      </c>
    </row>
    <row r="1908" spans="1:18" x14ac:dyDescent="0.25">
      <c r="A1908" s="17"/>
      <c r="B1908" s="52"/>
      <c r="C1908" s="17"/>
      <c r="D1908" s="17"/>
      <c r="E1908" s="17"/>
      <c r="F1908" s="17"/>
      <c r="G1908" s="17"/>
      <c r="H1908" s="17"/>
      <c r="I1908" s="16">
        <f>IF(B1908&gt;A_Stammdaten!$B$12,0,SUM(C1908,D1908,F1908,G1908)-SUM(E1908,H1908))</f>
        <v>0</v>
      </c>
      <c r="J1908" s="51">
        <f>HLOOKUP(A_Stammdaten!$B$12,$L$4:$R$2504,ROW(B1908)-3,FALSE)+IF(OR(B1908=0,A_Stammdaten!$B$12&lt;B1908),0,I1908*1/20)</f>
        <v>0</v>
      </c>
      <c r="K1908" s="51">
        <f>HLOOKUP(A_Stammdaten!$B$12,$L$4:$R$2504,ROW(B1908)-3,FALSE)</f>
        <v>0</v>
      </c>
      <c r="L1908" s="51">
        <f t="shared" si="83"/>
        <v>0</v>
      </c>
      <c r="M1908" s="51">
        <f t="shared" si="84"/>
        <v>0</v>
      </c>
      <c r="N1908" s="51">
        <f t="shared" si="84"/>
        <v>0</v>
      </c>
      <c r="O1908" s="51">
        <f t="shared" si="84"/>
        <v>0</v>
      </c>
      <c r="P1908" s="51">
        <f t="shared" si="84"/>
        <v>0</v>
      </c>
      <c r="Q1908" s="51">
        <f t="shared" si="84"/>
        <v>0</v>
      </c>
      <c r="R1908" s="51">
        <f t="shared" si="84"/>
        <v>0</v>
      </c>
    </row>
    <row r="1909" spans="1:18" x14ac:dyDescent="0.25">
      <c r="A1909" s="17"/>
      <c r="B1909" s="52"/>
      <c r="C1909" s="17"/>
      <c r="D1909" s="17"/>
      <c r="E1909" s="17"/>
      <c r="F1909" s="17"/>
      <c r="G1909" s="17"/>
      <c r="H1909" s="17"/>
      <c r="I1909" s="16">
        <f>IF(B1909&gt;A_Stammdaten!$B$12,0,SUM(C1909,D1909,F1909,G1909)-SUM(E1909,H1909))</f>
        <v>0</v>
      </c>
      <c r="J1909" s="51">
        <f>HLOOKUP(A_Stammdaten!$B$12,$L$4:$R$2504,ROW(B1909)-3,FALSE)+IF(OR(B1909=0,A_Stammdaten!$B$12&lt;B1909),0,I1909*1/20)</f>
        <v>0</v>
      </c>
      <c r="K1909" s="51">
        <f>HLOOKUP(A_Stammdaten!$B$12,$L$4:$R$2504,ROW(B1909)-3,FALSE)</f>
        <v>0</v>
      </c>
      <c r="L1909" s="51">
        <f t="shared" si="83"/>
        <v>0</v>
      </c>
      <c r="M1909" s="51">
        <f t="shared" si="84"/>
        <v>0</v>
      </c>
      <c r="N1909" s="51">
        <f t="shared" si="84"/>
        <v>0</v>
      </c>
      <c r="O1909" s="51">
        <f t="shared" si="84"/>
        <v>0</v>
      </c>
      <c r="P1909" s="51">
        <f t="shared" si="84"/>
        <v>0</v>
      </c>
      <c r="Q1909" s="51">
        <f t="shared" si="84"/>
        <v>0</v>
      </c>
      <c r="R1909" s="51">
        <f t="shared" si="84"/>
        <v>0</v>
      </c>
    </row>
    <row r="1910" spans="1:18" x14ac:dyDescent="0.25">
      <c r="A1910" s="17"/>
      <c r="B1910" s="52"/>
      <c r="C1910" s="17"/>
      <c r="D1910" s="17"/>
      <c r="E1910" s="17"/>
      <c r="F1910" s="17"/>
      <c r="G1910" s="17"/>
      <c r="H1910" s="17"/>
      <c r="I1910" s="16">
        <f>IF(B1910&gt;A_Stammdaten!$B$12,0,SUM(C1910,D1910,F1910,G1910)-SUM(E1910,H1910))</f>
        <v>0</v>
      </c>
      <c r="J1910" s="51">
        <f>HLOOKUP(A_Stammdaten!$B$12,$L$4:$R$2504,ROW(B1910)-3,FALSE)+IF(OR(B1910=0,A_Stammdaten!$B$12&lt;B1910),0,I1910*1/20)</f>
        <v>0</v>
      </c>
      <c r="K1910" s="51">
        <f>HLOOKUP(A_Stammdaten!$B$12,$L$4:$R$2504,ROW(B1910)-3,FALSE)</f>
        <v>0</v>
      </c>
      <c r="L1910" s="51">
        <f t="shared" si="83"/>
        <v>0</v>
      </c>
      <c r="M1910" s="51">
        <f t="shared" si="84"/>
        <v>0</v>
      </c>
      <c r="N1910" s="51">
        <f t="shared" si="84"/>
        <v>0</v>
      </c>
      <c r="O1910" s="51">
        <f t="shared" si="84"/>
        <v>0</v>
      </c>
      <c r="P1910" s="51">
        <f t="shared" si="84"/>
        <v>0</v>
      </c>
      <c r="Q1910" s="51">
        <f t="shared" si="84"/>
        <v>0</v>
      </c>
      <c r="R1910" s="51">
        <f t="shared" si="84"/>
        <v>0</v>
      </c>
    </row>
    <row r="1911" spans="1:18" x14ac:dyDescent="0.25">
      <c r="A1911" s="17"/>
      <c r="B1911" s="52"/>
      <c r="C1911" s="17"/>
      <c r="D1911" s="17"/>
      <c r="E1911" s="17"/>
      <c r="F1911" s="17"/>
      <c r="G1911" s="17"/>
      <c r="H1911" s="17"/>
      <c r="I1911" s="16">
        <f>IF(B1911&gt;A_Stammdaten!$B$12,0,SUM(C1911,D1911,F1911,G1911)-SUM(E1911,H1911))</f>
        <v>0</v>
      </c>
      <c r="J1911" s="51">
        <f>HLOOKUP(A_Stammdaten!$B$12,$L$4:$R$2504,ROW(B1911)-3,FALSE)+IF(OR(B1911=0,A_Stammdaten!$B$12&lt;B1911),0,I1911*1/20)</f>
        <v>0</v>
      </c>
      <c r="K1911" s="51">
        <f>HLOOKUP(A_Stammdaten!$B$12,$L$4:$R$2504,ROW(B1911)-3,FALSE)</f>
        <v>0</v>
      </c>
      <c r="L1911" s="51">
        <f t="shared" si="83"/>
        <v>0</v>
      </c>
      <c r="M1911" s="51">
        <f t="shared" si="84"/>
        <v>0</v>
      </c>
      <c r="N1911" s="51">
        <f t="shared" si="84"/>
        <v>0</v>
      </c>
      <c r="O1911" s="51">
        <f t="shared" si="84"/>
        <v>0</v>
      </c>
      <c r="P1911" s="51">
        <f t="shared" si="84"/>
        <v>0</v>
      </c>
      <c r="Q1911" s="51">
        <f t="shared" si="84"/>
        <v>0</v>
      </c>
      <c r="R1911" s="51">
        <f t="shared" si="84"/>
        <v>0</v>
      </c>
    </row>
    <row r="1912" spans="1:18" x14ac:dyDescent="0.25">
      <c r="A1912" s="17"/>
      <c r="B1912" s="52"/>
      <c r="C1912" s="17"/>
      <c r="D1912" s="17"/>
      <c r="E1912" s="17"/>
      <c r="F1912" s="17"/>
      <c r="G1912" s="17"/>
      <c r="H1912" s="17"/>
      <c r="I1912" s="16">
        <f>IF(B1912&gt;A_Stammdaten!$B$12,0,SUM(C1912,D1912,F1912,G1912)-SUM(E1912,H1912))</f>
        <v>0</v>
      </c>
      <c r="J1912" s="51">
        <f>HLOOKUP(A_Stammdaten!$B$12,$L$4:$R$2504,ROW(B1912)-3,FALSE)+IF(OR(B1912=0,A_Stammdaten!$B$12&lt;B1912),0,I1912*1/20)</f>
        <v>0</v>
      </c>
      <c r="K1912" s="51">
        <f>HLOOKUP(A_Stammdaten!$B$12,$L$4:$R$2504,ROW(B1912)-3,FALSE)</f>
        <v>0</v>
      </c>
      <c r="L1912" s="51">
        <f t="shared" si="83"/>
        <v>0</v>
      </c>
      <c r="M1912" s="51">
        <f t="shared" si="84"/>
        <v>0</v>
      </c>
      <c r="N1912" s="51">
        <f t="shared" si="84"/>
        <v>0</v>
      </c>
      <c r="O1912" s="51">
        <f t="shared" si="84"/>
        <v>0</v>
      </c>
      <c r="P1912" s="51">
        <f t="shared" si="84"/>
        <v>0</v>
      </c>
      <c r="Q1912" s="51">
        <f t="shared" si="84"/>
        <v>0</v>
      </c>
      <c r="R1912" s="51">
        <f t="shared" ref="M1912:R1955" si="85">IF(OR($I1912=0,R$4&lt;$B1912,$B1912=0,20-(R$4-$B1912)=0),0,$I1912*(19-(R$4-$B1912))/20)</f>
        <v>0</v>
      </c>
    </row>
    <row r="1913" spans="1:18" x14ac:dyDescent="0.25">
      <c r="A1913" s="17"/>
      <c r="B1913" s="52"/>
      <c r="C1913" s="17"/>
      <c r="D1913" s="17"/>
      <c r="E1913" s="17"/>
      <c r="F1913" s="17"/>
      <c r="G1913" s="17"/>
      <c r="H1913" s="17"/>
      <c r="I1913" s="16">
        <f>IF(B1913&gt;A_Stammdaten!$B$12,0,SUM(C1913,D1913,F1913,G1913)-SUM(E1913,H1913))</f>
        <v>0</v>
      </c>
      <c r="J1913" s="51">
        <f>HLOOKUP(A_Stammdaten!$B$12,$L$4:$R$2504,ROW(B1913)-3,FALSE)+IF(OR(B1913=0,A_Stammdaten!$B$12&lt;B1913),0,I1913*1/20)</f>
        <v>0</v>
      </c>
      <c r="K1913" s="51">
        <f>HLOOKUP(A_Stammdaten!$B$12,$L$4:$R$2504,ROW(B1913)-3,FALSE)</f>
        <v>0</v>
      </c>
      <c r="L1913" s="51">
        <f t="shared" si="83"/>
        <v>0</v>
      </c>
      <c r="M1913" s="51">
        <f t="shared" si="85"/>
        <v>0</v>
      </c>
      <c r="N1913" s="51">
        <f t="shared" si="85"/>
        <v>0</v>
      </c>
      <c r="O1913" s="51">
        <f t="shared" si="85"/>
        <v>0</v>
      </c>
      <c r="P1913" s="51">
        <f t="shared" si="85"/>
        <v>0</v>
      </c>
      <c r="Q1913" s="51">
        <f t="shared" si="85"/>
        <v>0</v>
      </c>
      <c r="R1913" s="51">
        <f t="shared" si="85"/>
        <v>0</v>
      </c>
    </row>
    <row r="1914" spans="1:18" x14ac:dyDescent="0.25">
      <c r="A1914" s="17"/>
      <c r="B1914" s="52"/>
      <c r="C1914" s="17"/>
      <c r="D1914" s="17"/>
      <c r="E1914" s="17"/>
      <c r="F1914" s="17"/>
      <c r="G1914" s="17"/>
      <c r="H1914" s="17"/>
      <c r="I1914" s="16">
        <f>IF(B1914&gt;A_Stammdaten!$B$12,0,SUM(C1914,D1914,F1914,G1914)-SUM(E1914,H1914))</f>
        <v>0</v>
      </c>
      <c r="J1914" s="51">
        <f>HLOOKUP(A_Stammdaten!$B$12,$L$4:$R$2504,ROW(B1914)-3,FALSE)+IF(OR(B1914=0,A_Stammdaten!$B$12&lt;B1914),0,I1914*1/20)</f>
        <v>0</v>
      </c>
      <c r="K1914" s="51">
        <f>HLOOKUP(A_Stammdaten!$B$12,$L$4:$R$2504,ROW(B1914)-3,FALSE)</f>
        <v>0</v>
      </c>
      <c r="L1914" s="51">
        <f t="shared" si="83"/>
        <v>0</v>
      </c>
      <c r="M1914" s="51">
        <f t="shared" si="85"/>
        <v>0</v>
      </c>
      <c r="N1914" s="51">
        <f t="shared" si="85"/>
        <v>0</v>
      </c>
      <c r="O1914" s="51">
        <f t="shared" si="85"/>
        <v>0</v>
      </c>
      <c r="P1914" s="51">
        <f t="shared" si="85"/>
        <v>0</v>
      </c>
      <c r="Q1914" s="51">
        <f t="shared" si="85"/>
        <v>0</v>
      </c>
      <c r="R1914" s="51">
        <f t="shared" si="85"/>
        <v>0</v>
      </c>
    </row>
    <row r="1915" spans="1:18" x14ac:dyDescent="0.25">
      <c r="A1915" s="17"/>
      <c r="B1915" s="52"/>
      <c r="C1915" s="17"/>
      <c r="D1915" s="17"/>
      <c r="E1915" s="17"/>
      <c r="F1915" s="17"/>
      <c r="G1915" s="17"/>
      <c r="H1915" s="17"/>
      <c r="I1915" s="16">
        <f>IF(B1915&gt;A_Stammdaten!$B$12,0,SUM(C1915,D1915,F1915,G1915)-SUM(E1915,H1915))</f>
        <v>0</v>
      </c>
      <c r="J1915" s="51">
        <f>HLOOKUP(A_Stammdaten!$B$12,$L$4:$R$2504,ROW(B1915)-3,FALSE)+IF(OR(B1915=0,A_Stammdaten!$B$12&lt;B1915),0,I1915*1/20)</f>
        <v>0</v>
      </c>
      <c r="K1915" s="51">
        <f>HLOOKUP(A_Stammdaten!$B$12,$L$4:$R$2504,ROW(B1915)-3,FALSE)</f>
        <v>0</v>
      </c>
      <c r="L1915" s="51">
        <f t="shared" si="83"/>
        <v>0</v>
      </c>
      <c r="M1915" s="51">
        <f t="shared" si="85"/>
        <v>0</v>
      </c>
      <c r="N1915" s="51">
        <f t="shared" si="85"/>
        <v>0</v>
      </c>
      <c r="O1915" s="51">
        <f t="shared" si="85"/>
        <v>0</v>
      </c>
      <c r="P1915" s="51">
        <f t="shared" si="85"/>
        <v>0</v>
      </c>
      <c r="Q1915" s="51">
        <f t="shared" si="85"/>
        <v>0</v>
      </c>
      <c r="R1915" s="51">
        <f t="shared" si="85"/>
        <v>0</v>
      </c>
    </row>
    <row r="1916" spans="1:18" x14ac:dyDescent="0.25">
      <c r="A1916" s="17"/>
      <c r="B1916" s="52"/>
      <c r="C1916" s="17"/>
      <c r="D1916" s="17"/>
      <c r="E1916" s="17"/>
      <c r="F1916" s="17"/>
      <c r="G1916" s="17"/>
      <c r="H1916" s="17"/>
      <c r="I1916" s="16">
        <f>IF(B1916&gt;A_Stammdaten!$B$12,0,SUM(C1916,D1916,F1916,G1916)-SUM(E1916,H1916))</f>
        <v>0</v>
      </c>
      <c r="J1916" s="51">
        <f>HLOOKUP(A_Stammdaten!$B$12,$L$4:$R$2504,ROW(B1916)-3,FALSE)+IF(OR(B1916=0,A_Stammdaten!$B$12&lt;B1916),0,I1916*1/20)</f>
        <v>0</v>
      </c>
      <c r="K1916" s="51">
        <f>HLOOKUP(A_Stammdaten!$B$12,$L$4:$R$2504,ROW(B1916)-3,FALSE)</f>
        <v>0</v>
      </c>
      <c r="L1916" s="51">
        <f t="shared" si="83"/>
        <v>0</v>
      </c>
      <c r="M1916" s="51">
        <f t="shared" si="85"/>
        <v>0</v>
      </c>
      <c r="N1916" s="51">
        <f t="shared" si="85"/>
        <v>0</v>
      </c>
      <c r="O1916" s="51">
        <f t="shared" si="85"/>
        <v>0</v>
      </c>
      <c r="P1916" s="51">
        <f t="shared" si="85"/>
        <v>0</v>
      </c>
      <c r="Q1916" s="51">
        <f t="shared" si="85"/>
        <v>0</v>
      </c>
      <c r="R1916" s="51">
        <f t="shared" si="85"/>
        <v>0</v>
      </c>
    </row>
    <row r="1917" spans="1:18" x14ac:dyDescent="0.25">
      <c r="A1917" s="17"/>
      <c r="B1917" s="52"/>
      <c r="C1917" s="17"/>
      <c r="D1917" s="17"/>
      <c r="E1917" s="17"/>
      <c r="F1917" s="17"/>
      <c r="G1917" s="17"/>
      <c r="H1917" s="17"/>
      <c r="I1917" s="16">
        <f>IF(B1917&gt;A_Stammdaten!$B$12,0,SUM(C1917,D1917,F1917,G1917)-SUM(E1917,H1917))</f>
        <v>0</v>
      </c>
      <c r="J1917" s="51">
        <f>HLOOKUP(A_Stammdaten!$B$12,$L$4:$R$2504,ROW(B1917)-3,FALSE)+IF(OR(B1917=0,A_Stammdaten!$B$12&lt;B1917),0,I1917*1/20)</f>
        <v>0</v>
      </c>
      <c r="K1917" s="51">
        <f>HLOOKUP(A_Stammdaten!$B$12,$L$4:$R$2504,ROW(B1917)-3,FALSE)</f>
        <v>0</v>
      </c>
      <c r="L1917" s="51">
        <f t="shared" si="83"/>
        <v>0</v>
      </c>
      <c r="M1917" s="51">
        <f t="shared" si="85"/>
        <v>0</v>
      </c>
      <c r="N1917" s="51">
        <f t="shared" si="85"/>
        <v>0</v>
      </c>
      <c r="O1917" s="51">
        <f t="shared" si="85"/>
        <v>0</v>
      </c>
      <c r="P1917" s="51">
        <f t="shared" si="85"/>
        <v>0</v>
      </c>
      <c r="Q1917" s="51">
        <f t="shared" si="85"/>
        <v>0</v>
      </c>
      <c r="R1917" s="51">
        <f t="shared" si="85"/>
        <v>0</v>
      </c>
    </row>
    <row r="1918" spans="1:18" x14ac:dyDescent="0.25">
      <c r="A1918" s="17"/>
      <c r="B1918" s="52"/>
      <c r="C1918" s="17"/>
      <c r="D1918" s="17"/>
      <c r="E1918" s="17"/>
      <c r="F1918" s="17"/>
      <c r="G1918" s="17"/>
      <c r="H1918" s="17"/>
      <c r="I1918" s="16">
        <f>IF(B1918&gt;A_Stammdaten!$B$12,0,SUM(C1918,D1918,F1918,G1918)-SUM(E1918,H1918))</f>
        <v>0</v>
      </c>
      <c r="J1918" s="51">
        <f>HLOOKUP(A_Stammdaten!$B$12,$L$4:$R$2504,ROW(B1918)-3,FALSE)+IF(OR(B1918=0,A_Stammdaten!$B$12&lt;B1918),0,I1918*1/20)</f>
        <v>0</v>
      </c>
      <c r="K1918" s="51">
        <f>HLOOKUP(A_Stammdaten!$B$12,$L$4:$R$2504,ROW(B1918)-3,FALSE)</f>
        <v>0</v>
      </c>
      <c r="L1918" s="51">
        <f t="shared" si="83"/>
        <v>0</v>
      </c>
      <c r="M1918" s="51">
        <f t="shared" si="85"/>
        <v>0</v>
      </c>
      <c r="N1918" s="51">
        <f t="shared" si="85"/>
        <v>0</v>
      </c>
      <c r="O1918" s="51">
        <f t="shared" si="85"/>
        <v>0</v>
      </c>
      <c r="P1918" s="51">
        <f t="shared" si="85"/>
        <v>0</v>
      </c>
      <c r="Q1918" s="51">
        <f t="shared" si="85"/>
        <v>0</v>
      </c>
      <c r="R1918" s="51">
        <f t="shared" si="85"/>
        <v>0</v>
      </c>
    </row>
    <row r="1919" spans="1:18" x14ac:dyDescent="0.25">
      <c r="A1919" s="17"/>
      <c r="B1919" s="52"/>
      <c r="C1919" s="17"/>
      <c r="D1919" s="17"/>
      <c r="E1919" s="17"/>
      <c r="F1919" s="17"/>
      <c r="G1919" s="17"/>
      <c r="H1919" s="17"/>
      <c r="I1919" s="16">
        <f>IF(B1919&gt;A_Stammdaten!$B$12,0,SUM(C1919,D1919,F1919,G1919)-SUM(E1919,H1919))</f>
        <v>0</v>
      </c>
      <c r="J1919" s="51">
        <f>HLOOKUP(A_Stammdaten!$B$12,$L$4:$R$2504,ROW(B1919)-3,FALSE)+IF(OR(B1919=0,A_Stammdaten!$B$12&lt;B1919),0,I1919*1/20)</f>
        <v>0</v>
      </c>
      <c r="K1919" s="51">
        <f>HLOOKUP(A_Stammdaten!$B$12,$L$4:$R$2504,ROW(B1919)-3,FALSE)</f>
        <v>0</v>
      </c>
      <c r="L1919" s="51">
        <f t="shared" si="83"/>
        <v>0</v>
      </c>
      <c r="M1919" s="51">
        <f t="shared" si="85"/>
        <v>0</v>
      </c>
      <c r="N1919" s="51">
        <f t="shared" si="85"/>
        <v>0</v>
      </c>
      <c r="O1919" s="51">
        <f t="shared" si="85"/>
        <v>0</v>
      </c>
      <c r="P1919" s="51">
        <f t="shared" si="85"/>
        <v>0</v>
      </c>
      <c r="Q1919" s="51">
        <f t="shared" si="85"/>
        <v>0</v>
      </c>
      <c r="R1919" s="51">
        <f t="shared" si="85"/>
        <v>0</v>
      </c>
    </row>
    <row r="1920" spans="1:18" x14ac:dyDescent="0.25">
      <c r="A1920" s="17"/>
      <c r="B1920" s="52"/>
      <c r="C1920" s="17"/>
      <c r="D1920" s="17"/>
      <c r="E1920" s="17"/>
      <c r="F1920" s="17"/>
      <c r="G1920" s="17"/>
      <c r="H1920" s="17"/>
      <c r="I1920" s="16">
        <f>IF(B1920&gt;A_Stammdaten!$B$12,0,SUM(C1920,D1920,F1920,G1920)-SUM(E1920,H1920))</f>
        <v>0</v>
      </c>
      <c r="J1920" s="51">
        <f>HLOOKUP(A_Stammdaten!$B$12,$L$4:$R$2504,ROW(B1920)-3,FALSE)+IF(OR(B1920=0,A_Stammdaten!$B$12&lt;B1920),0,I1920*1/20)</f>
        <v>0</v>
      </c>
      <c r="K1920" s="51">
        <f>HLOOKUP(A_Stammdaten!$B$12,$L$4:$R$2504,ROW(B1920)-3,FALSE)</f>
        <v>0</v>
      </c>
      <c r="L1920" s="51">
        <f t="shared" ref="L1920:L1983" si="86">IF(OR($I1920=0,L$4&lt;$B1920,$B1920=0,20-(L$4-$B1920)=0),0,$I1920*(19-(L$4-$B1920))/20)</f>
        <v>0</v>
      </c>
      <c r="M1920" s="51">
        <f t="shared" si="85"/>
        <v>0</v>
      </c>
      <c r="N1920" s="51">
        <f t="shared" si="85"/>
        <v>0</v>
      </c>
      <c r="O1920" s="51">
        <f t="shared" si="85"/>
        <v>0</v>
      </c>
      <c r="P1920" s="51">
        <f t="shared" si="85"/>
        <v>0</v>
      </c>
      <c r="Q1920" s="51">
        <f t="shared" si="85"/>
        <v>0</v>
      </c>
      <c r="R1920" s="51">
        <f t="shared" si="85"/>
        <v>0</v>
      </c>
    </row>
    <row r="1921" spans="1:18" x14ac:dyDescent="0.25">
      <c r="A1921" s="17"/>
      <c r="B1921" s="52"/>
      <c r="C1921" s="17"/>
      <c r="D1921" s="17"/>
      <c r="E1921" s="17"/>
      <c r="F1921" s="17"/>
      <c r="G1921" s="17"/>
      <c r="H1921" s="17"/>
      <c r="I1921" s="16">
        <f>IF(B1921&gt;A_Stammdaten!$B$12,0,SUM(C1921,D1921,F1921,G1921)-SUM(E1921,H1921))</f>
        <v>0</v>
      </c>
      <c r="J1921" s="51">
        <f>HLOOKUP(A_Stammdaten!$B$12,$L$4:$R$2504,ROW(B1921)-3,FALSE)+IF(OR(B1921=0,A_Stammdaten!$B$12&lt;B1921),0,I1921*1/20)</f>
        <v>0</v>
      </c>
      <c r="K1921" s="51">
        <f>HLOOKUP(A_Stammdaten!$B$12,$L$4:$R$2504,ROW(B1921)-3,FALSE)</f>
        <v>0</v>
      </c>
      <c r="L1921" s="51">
        <f t="shared" si="86"/>
        <v>0</v>
      </c>
      <c r="M1921" s="51">
        <f t="shared" si="85"/>
        <v>0</v>
      </c>
      <c r="N1921" s="51">
        <f t="shared" si="85"/>
        <v>0</v>
      </c>
      <c r="O1921" s="51">
        <f t="shared" si="85"/>
        <v>0</v>
      </c>
      <c r="P1921" s="51">
        <f t="shared" si="85"/>
        <v>0</v>
      </c>
      <c r="Q1921" s="51">
        <f t="shared" si="85"/>
        <v>0</v>
      </c>
      <c r="R1921" s="51">
        <f t="shared" si="85"/>
        <v>0</v>
      </c>
    </row>
    <row r="1922" spans="1:18" x14ac:dyDescent="0.25">
      <c r="A1922" s="17"/>
      <c r="B1922" s="52"/>
      <c r="C1922" s="17"/>
      <c r="D1922" s="17"/>
      <c r="E1922" s="17"/>
      <c r="F1922" s="17"/>
      <c r="G1922" s="17"/>
      <c r="H1922" s="17"/>
      <c r="I1922" s="16">
        <f>IF(B1922&gt;A_Stammdaten!$B$12,0,SUM(C1922,D1922,F1922,G1922)-SUM(E1922,H1922))</f>
        <v>0</v>
      </c>
      <c r="J1922" s="51">
        <f>HLOOKUP(A_Stammdaten!$B$12,$L$4:$R$2504,ROW(B1922)-3,FALSE)+IF(OR(B1922=0,A_Stammdaten!$B$12&lt;B1922),0,I1922*1/20)</f>
        <v>0</v>
      </c>
      <c r="K1922" s="51">
        <f>HLOOKUP(A_Stammdaten!$B$12,$L$4:$R$2504,ROW(B1922)-3,FALSE)</f>
        <v>0</v>
      </c>
      <c r="L1922" s="51">
        <f t="shared" si="86"/>
        <v>0</v>
      </c>
      <c r="M1922" s="51">
        <f t="shared" si="85"/>
        <v>0</v>
      </c>
      <c r="N1922" s="51">
        <f t="shared" si="85"/>
        <v>0</v>
      </c>
      <c r="O1922" s="51">
        <f t="shared" si="85"/>
        <v>0</v>
      </c>
      <c r="P1922" s="51">
        <f t="shared" si="85"/>
        <v>0</v>
      </c>
      <c r="Q1922" s="51">
        <f t="shared" si="85"/>
        <v>0</v>
      </c>
      <c r="R1922" s="51">
        <f t="shared" si="85"/>
        <v>0</v>
      </c>
    </row>
    <row r="1923" spans="1:18" x14ac:dyDescent="0.25">
      <c r="A1923" s="17"/>
      <c r="B1923" s="52"/>
      <c r="C1923" s="17"/>
      <c r="D1923" s="17"/>
      <c r="E1923" s="17"/>
      <c r="F1923" s="17"/>
      <c r="G1923" s="17"/>
      <c r="H1923" s="17"/>
      <c r="I1923" s="16">
        <f>IF(B1923&gt;A_Stammdaten!$B$12,0,SUM(C1923,D1923,F1923,G1923)-SUM(E1923,H1923))</f>
        <v>0</v>
      </c>
      <c r="J1923" s="51">
        <f>HLOOKUP(A_Stammdaten!$B$12,$L$4:$R$2504,ROW(B1923)-3,FALSE)+IF(OR(B1923=0,A_Stammdaten!$B$12&lt;B1923),0,I1923*1/20)</f>
        <v>0</v>
      </c>
      <c r="K1923" s="51">
        <f>HLOOKUP(A_Stammdaten!$B$12,$L$4:$R$2504,ROW(B1923)-3,FALSE)</f>
        <v>0</v>
      </c>
      <c r="L1923" s="51">
        <f t="shared" si="86"/>
        <v>0</v>
      </c>
      <c r="M1923" s="51">
        <f t="shared" si="85"/>
        <v>0</v>
      </c>
      <c r="N1923" s="51">
        <f t="shared" si="85"/>
        <v>0</v>
      </c>
      <c r="O1923" s="51">
        <f t="shared" si="85"/>
        <v>0</v>
      </c>
      <c r="P1923" s="51">
        <f t="shared" si="85"/>
        <v>0</v>
      </c>
      <c r="Q1923" s="51">
        <f t="shared" si="85"/>
        <v>0</v>
      </c>
      <c r="R1923" s="51">
        <f t="shared" si="85"/>
        <v>0</v>
      </c>
    </row>
    <row r="1924" spans="1:18" x14ac:dyDescent="0.25">
      <c r="A1924" s="17"/>
      <c r="B1924" s="52"/>
      <c r="C1924" s="17"/>
      <c r="D1924" s="17"/>
      <c r="E1924" s="17"/>
      <c r="F1924" s="17"/>
      <c r="G1924" s="17"/>
      <c r="H1924" s="17"/>
      <c r="I1924" s="16">
        <f>IF(B1924&gt;A_Stammdaten!$B$12,0,SUM(C1924,D1924,F1924,G1924)-SUM(E1924,H1924))</f>
        <v>0</v>
      </c>
      <c r="J1924" s="51">
        <f>HLOOKUP(A_Stammdaten!$B$12,$L$4:$R$2504,ROW(B1924)-3,FALSE)+IF(OR(B1924=0,A_Stammdaten!$B$12&lt;B1924),0,I1924*1/20)</f>
        <v>0</v>
      </c>
      <c r="K1924" s="51">
        <f>HLOOKUP(A_Stammdaten!$B$12,$L$4:$R$2504,ROW(B1924)-3,FALSE)</f>
        <v>0</v>
      </c>
      <c r="L1924" s="51">
        <f t="shared" si="86"/>
        <v>0</v>
      </c>
      <c r="M1924" s="51">
        <f t="shared" si="85"/>
        <v>0</v>
      </c>
      <c r="N1924" s="51">
        <f t="shared" si="85"/>
        <v>0</v>
      </c>
      <c r="O1924" s="51">
        <f t="shared" si="85"/>
        <v>0</v>
      </c>
      <c r="P1924" s="51">
        <f t="shared" si="85"/>
        <v>0</v>
      </c>
      <c r="Q1924" s="51">
        <f t="shared" si="85"/>
        <v>0</v>
      </c>
      <c r="R1924" s="51">
        <f t="shared" si="85"/>
        <v>0</v>
      </c>
    </row>
    <row r="1925" spans="1:18" x14ac:dyDescent="0.25">
      <c r="A1925" s="17"/>
      <c r="B1925" s="52"/>
      <c r="C1925" s="17"/>
      <c r="D1925" s="17"/>
      <c r="E1925" s="17"/>
      <c r="F1925" s="17"/>
      <c r="G1925" s="17"/>
      <c r="H1925" s="17"/>
      <c r="I1925" s="16">
        <f>IF(B1925&gt;A_Stammdaten!$B$12,0,SUM(C1925,D1925,F1925,G1925)-SUM(E1925,H1925))</f>
        <v>0</v>
      </c>
      <c r="J1925" s="51">
        <f>HLOOKUP(A_Stammdaten!$B$12,$L$4:$R$2504,ROW(B1925)-3,FALSE)+IF(OR(B1925=0,A_Stammdaten!$B$12&lt;B1925),0,I1925*1/20)</f>
        <v>0</v>
      </c>
      <c r="K1925" s="51">
        <f>HLOOKUP(A_Stammdaten!$B$12,$L$4:$R$2504,ROW(B1925)-3,FALSE)</f>
        <v>0</v>
      </c>
      <c r="L1925" s="51">
        <f t="shared" si="86"/>
        <v>0</v>
      </c>
      <c r="M1925" s="51">
        <f t="shared" si="85"/>
        <v>0</v>
      </c>
      <c r="N1925" s="51">
        <f t="shared" si="85"/>
        <v>0</v>
      </c>
      <c r="O1925" s="51">
        <f t="shared" si="85"/>
        <v>0</v>
      </c>
      <c r="P1925" s="51">
        <f t="shared" si="85"/>
        <v>0</v>
      </c>
      <c r="Q1925" s="51">
        <f t="shared" si="85"/>
        <v>0</v>
      </c>
      <c r="R1925" s="51">
        <f t="shared" si="85"/>
        <v>0</v>
      </c>
    </row>
    <row r="1926" spans="1:18" x14ac:dyDescent="0.25">
      <c r="A1926" s="17"/>
      <c r="B1926" s="52"/>
      <c r="C1926" s="17"/>
      <c r="D1926" s="17"/>
      <c r="E1926" s="17"/>
      <c r="F1926" s="17"/>
      <c r="G1926" s="17"/>
      <c r="H1926" s="17"/>
      <c r="I1926" s="16">
        <f>IF(B1926&gt;A_Stammdaten!$B$12,0,SUM(C1926,D1926,F1926,G1926)-SUM(E1926,H1926))</f>
        <v>0</v>
      </c>
      <c r="J1926" s="51">
        <f>HLOOKUP(A_Stammdaten!$B$12,$L$4:$R$2504,ROW(B1926)-3,FALSE)+IF(OR(B1926=0,A_Stammdaten!$B$12&lt;B1926),0,I1926*1/20)</f>
        <v>0</v>
      </c>
      <c r="K1926" s="51">
        <f>HLOOKUP(A_Stammdaten!$B$12,$L$4:$R$2504,ROW(B1926)-3,FALSE)</f>
        <v>0</v>
      </c>
      <c r="L1926" s="51">
        <f t="shared" si="86"/>
        <v>0</v>
      </c>
      <c r="M1926" s="51">
        <f t="shared" si="85"/>
        <v>0</v>
      </c>
      <c r="N1926" s="51">
        <f t="shared" si="85"/>
        <v>0</v>
      </c>
      <c r="O1926" s="51">
        <f t="shared" si="85"/>
        <v>0</v>
      </c>
      <c r="P1926" s="51">
        <f t="shared" si="85"/>
        <v>0</v>
      </c>
      <c r="Q1926" s="51">
        <f t="shared" si="85"/>
        <v>0</v>
      </c>
      <c r="R1926" s="51">
        <f t="shared" si="85"/>
        <v>0</v>
      </c>
    </row>
    <row r="1927" spans="1:18" x14ac:dyDescent="0.25">
      <c r="A1927" s="17"/>
      <c r="B1927" s="52"/>
      <c r="C1927" s="17"/>
      <c r="D1927" s="17"/>
      <c r="E1927" s="17"/>
      <c r="F1927" s="17"/>
      <c r="G1927" s="17"/>
      <c r="H1927" s="17"/>
      <c r="I1927" s="16">
        <f>IF(B1927&gt;A_Stammdaten!$B$12,0,SUM(C1927,D1927,F1927,G1927)-SUM(E1927,H1927))</f>
        <v>0</v>
      </c>
      <c r="J1927" s="51">
        <f>HLOOKUP(A_Stammdaten!$B$12,$L$4:$R$2504,ROW(B1927)-3,FALSE)+IF(OR(B1927=0,A_Stammdaten!$B$12&lt;B1927),0,I1927*1/20)</f>
        <v>0</v>
      </c>
      <c r="K1927" s="51">
        <f>HLOOKUP(A_Stammdaten!$B$12,$L$4:$R$2504,ROW(B1927)-3,FALSE)</f>
        <v>0</v>
      </c>
      <c r="L1927" s="51">
        <f t="shared" si="86"/>
        <v>0</v>
      </c>
      <c r="M1927" s="51">
        <f t="shared" si="85"/>
        <v>0</v>
      </c>
      <c r="N1927" s="51">
        <f t="shared" si="85"/>
        <v>0</v>
      </c>
      <c r="O1927" s="51">
        <f t="shared" si="85"/>
        <v>0</v>
      </c>
      <c r="P1927" s="51">
        <f t="shared" si="85"/>
        <v>0</v>
      </c>
      <c r="Q1927" s="51">
        <f t="shared" si="85"/>
        <v>0</v>
      </c>
      <c r="R1927" s="51">
        <f t="shared" si="85"/>
        <v>0</v>
      </c>
    </row>
    <row r="1928" spans="1:18" x14ac:dyDescent="0.25">
      <c r="A1928" s="17"/>
      <c r="B1928" s="52"/>
      <c r="C1928" s="17"/>
      <c r="D1928" s="17"/>
      <c r="E1928" s="17"/>
      <c r="F1928" s="17"/>
      <c r="G1928" s="17"/>
      <c r="H1928" s="17"/>
      <c r="I1928" s="16">
        <f>IF(B1928&gt;A_Stammdaten!$B$12,0,SUM(C1928,D1928,F1928,G1928)-SUM(E1928,H1928))</f>
        <v>0</v>
      </c>
      <c r="J1928" s="51">
        <f>HLOOKUP(A_Stammdaten!$B$12,$L$4:$R$2504,ROW(B1928)-3,FALSE)+IF(OR(B1928=0,A_Stammdaten!$B$12&lt;B1928),0,I1928*1/20)</f>
        <v>0</v>
      </c>
      <c r="K1928" s="51">
        <f>HLOOKUP(A_Stammdaten!$B$12,$L$4:$R$2504,ROW(B1928)-3,FALSE)</f>
        <v>0</v>
      </c>
      <c r="L1928" s="51">
        <f t="shared" si="86"/>
        <v>0</v>
      </c>
      <c r="M1928" s="51">
        <f t="shared" si="85"/>
        <v>0</v>
      </c>
      <c r="N1928" s="51">
        <f t="shared" si="85"/>
        <v>0</v>
      </c>
      <c r="O1928" s="51">
        <f t="shared" si="85"/>
        <v>0</v>
      </c>
      <c r="P1928" s="51">
        <f t="shared" si="85"/>
        <v>0</v>
      </c>
      <c r="Q1928" s="51">
        <f t="shared" si="85"/>
        <v>0</v>
      </c>
      <c r="R1928" s="51">
        <f t="shared" si="85"/>
        <v>0</v>
      </c>
    </row>
    <row r="1929" spans="1:18" x14ac:dyDescent="0.25">
      <c r="A1929" s="17"/>
      <c r="B1929" s="52"/>
      <c r="C1929" s="17"/>
      <c r="D1929" s="17"/>
      <c r="E1929" s="17"/>
      <c r="F1929" s="17"/>
      <c r="G1929" s="17"/>
      <c r="H1929" s="17"/>
      <c r="I1929" s="16">
        <f>IF(B1929&gt;A_Stammdaten!$B$12,0,SUM(C1929,D1929,F1929,G1929)-SUM(E1929,H1929))</f>
        <v>0</v>
      </c>
      <c r="J1929" s="51">
        <f>HLOOKUP(A_Stammdaten!$B$12,$L$4:$R$2504,ROW(B1929)-3,FALSE)+IF(OR(B1929=0,A_Stammdaten!$B$12&lt;B1929),0,I1929*1/20)</f>
        <v>0</v>
      </c>
      <c r="K1929" s="51">
        <f>HLOOKUP(A_Stammdaten!$B$12,$L$4:$R$2504,ROW(B1929)-3,FALSE)</f>
        <v>0</v>
      </c>
      <c r="L1929" s="51">
        <f t="shared" si="86"/>
        <v>0</v>
      </c>
      <c r="M1929" s="51">
        <f t="shared" si="85"/>
        <v>0</v>
      </c>
      <c r="N1929" s="51">
        <f t="shared" si="85"/>
        <v>0</v>
      </c>
      <c r="O1929" s="51">
        <f t="shared" si="85"/>
        <v>0</v>
      </c>
      <c r="P1929" s="51">
        <f t="shared" si="85"/>
        <v>0</v>
      </c>
      <c r="Q1929" s="51">
        <f t="shared" si="85"/>
        <v>0</v>
      </c>
      <c r="R1929" s="51">
        <f t="shared" si="85"/>
        <v>0</v>
      </c>
    </row>
    <row r="1930" spans="1:18" x14ac:dyDescent="0.25">
      <c r="A1930" s="17"/>
      <c r="B1930" s="52"/>
      <c r="C1930" s="17"/>
      <c r="D1930" s="17"/>
      <c r="E1930" s="17"/>
      <c r="F1930" s="17"/>
      <c r="G1930" s="17"/>
      <c r="H1930" s="17"/>
      <c r="I1930" s="16">
        <f>IF(B1930&gt;A_Stammdaten!$B$12,0,SUM(C1930,D1930,F1930,G1930)-SUM(E1930,H1930))</f>
        <v>0</v>
      </c>
      <c r="J1930" s="51">
        <f>HLOOKUP(A_Stammdaten!$B$12,$L$4:$R$2504,ROW(B1930)-3,FALSE)+IF(OR(B1930=0,A_Stammdaten!$B$12&lt;B1930),0,I1930*1/20)</f>
        <v>0</v>
      </c>
      <c r="K1930" s="51">
        <f>HLOOKUP(A_Stammdaten!$B$12,$L$4:$R$2504,ROW(B1930)-3,FALSE)</f>
        <v>0</v>
      </c>
      <c r="L1930" s="51">
        <f t="shared" si="86"/>
        <v>0</v>
      </c>
      <c r="M1930" s="51">
        <f t="shared" si="85"/>
        <v>0</v>
      </c>
      <c r="N1930" s="51">
        <f t="shared" si="85"/>
        <v>0</v>
      </c>
      <c r="O1930" s="51">
        <f t="shared" si="85"/>
        <v>0</v>
      </c>
      <c r="P1930" s="51">
        <f t="shared" si="85"/>
        <v>0</v>
      </c>
      <c r="Q1930" s="51">
        <f t="shared" si="85"/>
        <v>0</v>
      </c>
      <c r="R1930" s="51">
        <f t="shared" si="85"/>
        <v>0</v>
      </c>
    </row>
    <row r="1931" spans="1:18" x14ac:dyDescent="0.25">
      <c r="A1931" s="17"/>
      <c r="B1931" s="52"/>
      <c r="C1931" s="17"/>
      <c r="D1931" s="17"/>
      <c r="E1931" s="17"/>
      <c r="F1931" s="17"/>
      <c r="G1931" s="17"/>
      <c r="H1931" s="17"/>
      <c r="I1931" s="16">
        <f>IF(B1931&gt;A_Stammdaten!$B$12,0,SUM(C1931,D1931,F1931,G1931)-SUM(E1931,H1931))</f>
        <v>0</v>
      </c>
      <c r="J1931" s="51">
        <f>HLOOKUP(A_Stammdaten!$B$12,$L$4:$R$2504,ROW(B1931)-3,FALSE)+IF(OR(B1931=0,A_Stammdaten!$B$12&lt;B1931),0,I1931*1/20)</f>
        <v>0</v>
      </c>
      <c r="K1931" s="51">
        <f>HLOOKUP(A_Stammdaten!$B$12,$L$4:$R$2504,ROW(B1931)-3,FALSE)</f>
        <v>0</v>
      </c>
      <c r="L1931" s="51">
        <f t="shared" si="86"/>
        <v>0</v>
      </c>
      <c r="M1931" s="51">
        <f t="shared" si="85"/>
        <v>0</v>
      </c>
      <c r="N1931" s="51">
        <f t="shared" si="85"/>
        <v>0</v>
      </c>
      <c r="O1931" s="51">
        <f t="shared" si="85"/>
        <v>0</v>
      </c>
      <c r="P1931" s="51">
        <f t="shared" si="85"/>
        <v>0</v>
      </c>
      <c r="Q1931" s="51">
        <f t="shared" si="85"/>
        <v>0</v>
      </c>
      <c r="R1931" s="51">
        <f t="shared" si="85"/>
        <v>0</v>
      </c>
    </row>
    <row r="1932" spans="1:18" x14ac:dyDescent="0.25">
      <c r="A1932" s="17"/>
      <c r="B1932" s="52"/>
      <c r="C1932" s="17"/>
      <c r="D1932" s="17"/>
      <c r="E1932" s="17"/>
      <c r="F1932" s="17"/>
      <c r="G1932" s="17"/>
      <c r="H1932" s="17"/>
      <c r="I1932" s="16">
        <f>IF(B1932&gt;A_Stammdaten!$B$12,0,SUM(C1932,D1932,F1932,G1932)-SUM(E1932,H1932))</f>
        <v>0</v>
      </c>
      <c r="J1932" s="51">
        <f>HLOOKUP(A_Stammdaten!$B$12,$L$4:$R$2504,ROW(B1932)-3,FALSE)+IF(OR(B1932=0,A_Stammdaten!$B$12&lt;B1932),0,I1932*1/20)</f>
        <v>0</v>
      </c>
      <c r="K1932" s="51">
        <f>HLOOKUP(A_Stammdaten!$B$12,$L$4:$R$2504,ROW(B1932)-3,FALSE)</f>
        <v>0</v>
      </c>
      <c r="L1932" s="51">
        <f t="shared" si="86"/>
        <v>0</v>
      </c>
      <c r="M1932" s="51">
        <f t="shared" si="85"/>
        <v>0</v>
      </c>
      <c r="N1932" s="51">
        <f t="shared" si="85"/>
        <v>0</v>
      </c>
      <c r="O1932" s="51">
        <f t="shared" si="85"/>
        <v>0</v>
      </c>
      <c r="P1932" s="51">
        <f t="shared" si="85"/>
        <v>0</v>
      </c>
      <c r="Q1932" s="51">
        <f t="shared" si="85"/>
        <v>0</v>
      </c>
      <c r="R1932" s="51">
        <f t="shared" si="85"/>
        <v>0</v>
      </c>
    </row>
    <row r="1933" spans="1:18" x14ac:dyDescent="0.25">
      <c r="A1933" s="17"/>
      <c r="B1933" s="52"/>
      <c r="C1933" s="17"/>
      <c r="D1933" s="17"/>
      <c r="E1933" s="17"/>
      <c r="F1933" s="17"/>
      <c r="G1933" s="17"/>
      <c r="H1933" s="17"/>
      <c r="I1933" s="16">
        <f>IF(B1933&gt;A_Stammdaten!$B$12,0,SUM(C1933,D1933,F1933,G1933)-SUM(E1933,H1933))</f>
        <v>0</v>
      </c>
      <c r="J1933" s="51">
        <f>HLOOKUP(A_Stammdaten!$B$12,$L$4:$R$2504,ROW(B1933)-3,FALSE)+IF(OR(B1933=0,A_Stammdaten!$B$12&lt;B1933),0,I1933*1/20)</f>
        <v>0</v>
      </c>
      <c r="K1933" s="51">
        <f>HLOOKUP(A_Stammdaten!$B$12,$L$4:$R$2504,ROW(B1933)-3,FALSE)</f>
        <v>0</v>
      </c>
      <c r="L1933" s="51">
        <f t="shared" si="86"/>
        <v>0</v>
      </c>
      <c r="M1933" s="51">
        <f t="shared" si="85"/>
        <v>0</v>
      </c>
      <c r="N1933" s="51">
        <f t="shared" si="85"/>
        <v>0</v>
      </c>
      <c r="O1933" s="51">
        <f t="shared" si="85"/>
        <v>0</v>
      </c>
      <c r="P1933" s="51">
        <f t="shared" si="85"/>
        <v>0</v>
      </c>
      <c r="Q1933" s="51">
        <f t="shared" si="85"/>
        <v>0</v>
      </c>
      <c r="R1933" s="51">
        <f t="shared" si="85"/>
        <v>0</v>
      </c>
    </row>
    <row r="1934" spans="1:18" x14ac:dyDescent="0.25">
      <c r="A1934" s="17"/>
      <c r="B1934" s="52"/>
      <c r="C1934" s="17"/>
      <c r="D1934" s="17"/>
      <c r="E1934" s="17"/>
      <c r="F1934" s="17"/>
      <c r="G1934" s="17"/>
      <c r="H1934" s="17"/>
      <c r="I1934" s="16">
        <f>IF(B1934&gt;A_Stammdaten!$B$12,0,SUM(C1934,D1934,F1934,G1934)-SUM(E1934,H1934))</f>
        <v>0</v>
      </c>
      <c r="J1934" s="51">
        <f>HLOOKUP(A_Stammdaten!$B$12,$L$4:$R$2504,ROW(B1934)-3,FALSE)+IF(OR(B1934=0,A_Stammdaten!$B$12&lt;B1934),0,I1934*1/20)</f>
        <v>0</v>
      </c>
      <c r="K1934" s="51">
        <f>HLOOKUP(A_Stammdaten!$B$12,$L$4:$R$2504,ROW(B1934)-3,FALSE)</f>
        <v>0</v>
      </c>
      <c r="L1934" s="51">
        <f t="shared" si="86"/>
        <v>0</v>
      </c>
      <c r="M1934" s="51">
        <f t="shared" si="85"/>
        <v>0</v>
      </c>
      <c r="N1934" s="51">
        <f t="shared" si="85"/>
        <v>0</v>
      </c>
      <c r="O1934" s="51">
        <f t="shared" si="85"/>
        <v>0</v>
      </c>
      <c r="P1934" s="51">
        <f t="shared" si="85"/>
        <v>0</v>
      </c>
      <c r="Q1934" s="51">
        <f t="shared" si="85"/>
        <v>0</v>
      </c>
      <c r="R1934" s="51">
        <f t="shared" si="85"/>
        <v>0</v>
      </c>
    </row>
    <row r="1935" spans="1:18" x14ac:dyDescent="0.25">
      <c r="A1935" s="17"/>
      <c r="B1935" s="52"/>
      <c r="C1935" s="17"/>
      <c r="D1935" s="17"/>
      <c r="E1935" s="17"/>
      <c r="F1935" s="17"/>
      <c r="G1935" s="17"/>
      <c r="H1935" s="17"/>
      <c r="I1935" s="16">
        <f>IF(B1935&gt;A_Stammdaten!$B$12,0,SUM(C1935,D1935,F1935,G1935)-SUM(E1935,H1935))</f>
        <v>0</v>
      </c>
      <c r="J1935" s="51">
        <f>HLOOKUP(A_Stammdaten!$B$12,$L$4:$R$2504,ROW(B1935)-3,FALSE)+IF(OR(B1935=0,A_Stammdaten!$B$12&lt;B1935),0,I1935*1/20)</f>
        <v>0</v>
      </c>
      <c r="K1935" s="51">
        <f>HLOOKUP(A_Stammdaten!$B$12,$L$4:$R$2504,ROW(B1935)-3,FALSE)</f>
        <v>0</v>
      </c>
      <c r="L1935" s="51">
        <f t="shared" si="86"/>
        <v>0</v>
      </c>
      <c r="M1935" s="51">
        <f t="shared" si="85"/>
        <v>0</v>
      </c>
      <c r="N1935" s="51">
        <f t="shared" si="85"/>
        <v>0</v>
      </c>
      <c r="O1935" s="51">
        <f t="shared" si="85"/>
        <v>0</v>
      </c>
      <c r="P1935" s="51">
        <f t="shared" si="85"/>
        <v>0</v>
      </c>
      <c r="Q1935" s="51">
        <f t="shared" si="85"/>
        <v>0</v>
      </c>
      <c r="R1935" s="51">
        <f t="shared" si="85"/>
        <v>0</v>
      </c>
    </row>
    <row r="1936" spans="1:18" x14ac:dyDescent="0.25">
      <c r="A1936" s="17"/>
      <c r="B1936" s="52"/>
      <c r="C1936" s="17"/>
      <c r="D1936" s="17"/>
      <c r="E1936" s="17"/>
      <c r="F1936" s="17"/>
      <c r="G1936" s="17"/>
      <c r="H1936" s="17"/>
      <c r="I1936" s="16">
        <f>IF(B1936&gt;A_Stammdaten!$B$12,0,SUM(C1936,D1936,F1936,G1936)-SUM(E1936,H1936))</f>
        <v>0</v>
      </c>
      <c r="J1936" s="51">
        <f>HLOOKUP(A_Stammdaten!$B$12,$L$4:$R$2504,ROW(B1936)-3,FALSE)+IF(OR(B1936=0,A_Stammdaten!$B$12&lt;B1936),0,I1936*1/20)</f>
        <v>0</v>
      </c>
      <c r="K1936" s="51">
        <f>HLOOKUP(A_Stammdaten!$B$12,$L$4:$R$2504,ROW(B1936)-3,FALSE)</f>
        <v>0</v>
      </c>
      <c r="L1936" s="51">
        <f t="shared" si="86"/>
        <v>0</v>
      </c>
      <c r="M1936" s="51">
        <f t="shared" si="85"/>
        <v>0</v>
      </c>
      <c r="N1936" s="51">
        <f t="shared" si="85"/>
        <v>0</v>
      </c>
      <c r="O1936" s="51">
        <f t="shared" si="85"/>
        <v>0</v>
      </c>
      <c r="P1936" s="51">
        <f t="shared" si="85"/>
        <v>0</v>
      </c>
      <c r="Q1936" s="51">
        <f t="shared" si="85"/>
        <v>0</v>
      </c>
      <c r="R1936" s="51">
        <f t="shared" si="85"/>
        <v>0</v>
      </c>
    </row>
    <row r="1937" spans="1:18" x14ac:dyDescent="0.25">
      <c r="A1937" s="17"/>
      <c r="B1937" s="52"/>
      <c r="C1937" s="17"/>
      <c r="D1937" s="17"/>
      <c r="E1937" s="17"/>
      <c r="F1937" s="17"/>
      <c r="G1937" s="17"/>
      <c r="H1937" s="17"/>
      <c r="I1937" s="16">
        <f>IF(B1937&gt;A_Stammdaten!$B$12,0,SUM(C1937,D1937,F1937,G1937)-SUM(E1937,H1937))</f>
        <v>0</v>
      </c>
      <c r="J1937" s="51">
        <f>HLOOKUP(A_Stammdaten!$B$12,$L$4:$R$2504,ROW(B1937)-3,FALSE)+IF(OR(B1937=0,A_Stammdaten!$B$12&lt;B1937),0,I1937*1/20)</f>
        <v>0</v>
      </c>
      <c r="K1937" s="51">
        <f>HLOOKUP(A_Stammdaten!$B$12,$L$4:$R$2504,ROW(B1937)-3,FALSE)</f>
        <v>0</v>
      </c>
      <c r="L1937" s="51">
        <f t="shared" si="86"/>
        <v>0</v>
      </c>
      <c r="M1937" s="51">
        <f t="shared" si="85"/>
        <v>0</v>
      </c>
      <c r="N1937" s="51">
        <f t="shared" si="85"/>
        <v>0</v>
      </c>
      <c r="O1937" s="51">
        <f t="shared" si="85"/>
        <v>0</v>
      </c>
      <c r="P1937" s="51">
        <f t="shared" si="85"/>
        <v>0</v>
      </c>
      <c r="Q1937" s="51">
        <f t="shared" si="85"/>
        <v>0</v>
      </c>
      <c r="R1937" s="51">
        <f t="shared" si="85"/>
        <v>0</v>
      </c>
    </row>
    <row r="1938" spans="1:18" x14ac:dyDescent="0.25">
      <c r="A1938" s="17"/>
      <c r="B1938" s="52"/>
      <c r="C1938" s="17"/>
      <c r="D1938" s="17"/>
      <c r="E1938" s="17"/>
      <c r="F1938" s="17"/>
      <c r="G1938" s="17"/>
      <c r="H1938" s="17"/>
      <c r="I1938" s="16">
        <f>IF(B1938&gt;A_Stammdaten!$B$12,0,SUM(C1938,D1938,F1938,G1938)-SUM(E1938,H1938))</f>
        <v>0</v>
      </c>
      <c r="J1938" s="51">
        <f>HLOOKUP(A_Stammdaten!$B$12,$L$4:$R$2504,ROW(B1938)-3,FALSE)+IF(OR(B1938=0,A_Stammdaten!$B$12&lt;B1938),0,I1938*1/20)</f>
        <v>0</v>
      </c>
      <c r="K1938" s="51">
        <f>HLOOKUP(A_Stammdaten!$B$12,$L$4:$R$2504,ROW(B1938)-3,FALSE)</f>
        <v>0</v>
      </c>
      <c r="L1938" s="51">
        <f t="shared" si="86"/>
        <v>0</v>
      </c>
      <c r="M1938" s="51">
        <f t="shared" si="85"/>
        <v>0</v>
      </c>
      <c r="N1938" s="51">
        <f t="shared" si="85"/>
        <v>0</v>
      </c>
      <c r="O1938" s="51">
        <f t="shared" si="85"/>
        <v>0</v>
      </c>
      <c r="P1938" s="51">
        <f t="shared" si="85"/>
        <v>0</v>
      </c>
      <c r="Q1938" s="51">
        <f t="shared" si="85"/>
        <v>0</v>
      </c>
      <c r="R1938" s="51">
        <f t="shared" si="85"/>
        <v>0</v>
      </c>
    </row>
    <row r="1939" spans="1:18" x14ac:dyDescent="0.25">
      <c r="A1939" s="17"/>
      <c r="B1939" s="52"/>
      <c r="C1939" s="17"/>
      <c r="D1939" s="17"/>
      <c r="E1939" s="17"/>
      <c r="F1939" s="17"/>
      <c r="G1939" s="17"/>
      <c r="H1939" s="17"/>
      <c r="I1939" s="16">
        <f>IF(B1939&gt;A_Stammdaten!$B$12,0,SUM(C1939,D1939,F1939,G1939)-SUM(E1939,H1939))</f>
        <v>0</v>
      </c>
      <c r="J1939" s="51">
        <f>HLOOKUP(A_Stammdaten!$B$12,$L$4:$R$2504,ROW(B1939)-3,FALSE)+IF(OR(B1939=0,A_Stammdaten!$B$12&lt;B1939),0,I1939*1/20)</f>
        <v>0</v>
      </c>
      <c r="K1939" s="51">
        <f>HLOOKUP(A_Stammdaten!$B$12,$L$4:$R$2504,ROW(B1939)-3,FALSE)</f>
        <v>0</v>
      </c>
      <c r="L1939" s="51">
        <f t="shared" si="86"/>
        <v>0</v>
      </c>
      <c r="M1939" s="51">
        <f t="shared" si="85"/>
        <v>0</v>
      </c>
      <c r="N1939" s="51">
        <f t="shared" si="85"/>
        <v>0</v>
      </c>
      <c r="O1939" s="51">
        <f t="shared" si="85"/>
        <v>0</v>
      </c>
      <c r="P1939" s="51">
        <f t="shared" si="85"/>
        <v>0</v>
      </c>
      <c r="Q1939" s="51">
        <f t="shared" si="85"/>
        <v>0</v>
      </c>
      <c r="R1939" s="51">
        <f t="shared" si="85"/>
        <v>0</v>
      </c>
    </row>
    <row r="1940" spans="1:18" x14ac:dyDescent="0.25">
      <c r="A1940" s="17"/>
      <c r="B1940" s="52"/>
      <c r="C1940" s="17"/>
      <c r="D1940" s="17"/>
      <c r="E1940" s="17"/>
      <c r="F1940" s="17"/>
      <c r="G1940" s="17"/>
      <c r="H1940" s="17"/>
      <c r="I1940" s="16">
        <f>IF(B1940&gt;A_Stammdaten!$B$12,0,SUM(C1940,D1940,F1940,G1940)-SUM(E1940,H1940))</f>
        <v>0</v>
      </c>
      <c r="J1940" s="51">
        <f>HLOOKUP(A_Stammdaten!$B$12,$L$4:$R$2504,ROW(B1940)-3,FALSE)+IF(OR(B1940=0,A_Stammdaten!$B$12&lt;B1940),0,I1940*1/20)</f>
        <v>0</v>
      </c>
      <c r="K1940" s="51">
        <f>HLOOKUP(A_Stammdaten!$B$12,$L$4:$R$2504,ROW(B1940)-3,FALSE)</f>
        <v>0</v>
      </c>
      <c r="L1940" s="51">
        <f t="shared" si="86"/>
        <v>0</v>
      </c>
      <c r="M1940" s="51">
        <f t="shared" si="85"/>
        <v>0</v>
      </c>
      <c r="N1940" s="51">
        <f t="shared" si="85"/>
        <v>0</v>
      </c>
      <c r="O1940" s="51">
        <f t="shared" si="85"/>
        <v>0</v>
      </c>
      <c r="P1940" s="51">
        <f t="shared" si="85"/>
        <v>0</v>
      </c>
      <c r="Q1940" s="51">
        <f t="shared" si="85"/>
        <v>0</v>
      </c>
      <c r="R1940" s="51">
        <f t="shared" si="85"/>
        <v>0</v>
      </c>
    </row>
    <row r="1941" spans="1:18" x14ac:dyDescent="0.25">
      <c r="A1941" s="17"/>
      <c r="B1941" s="52"/>
      <c r="C1941" s="17"/>
      <c r="D1941" s="17"/>
      <c r="E1941" s="17"/>
      <c r="F1941" s="17"/>
      <c r="G1941" s="17"/>
      <c r="H1941" s="17"/>
      <c r="I1941" s="16">
        <f>IF(B1941&gt;A_Stammdaten!$B$12,0,SUM(C1941,D1941,F1941,G1941)-SUM(E1941,H1941))</f>
        <v>0</v>
      </c>
      <c r="J1941" s="51">
        <f>HLOOKUP(A_Stammdaten!$B$12,$L$4:$R$2504,ROW(B1941)-3,FALSE)+IF(OR(B1941=0,A_Stammdaten!$B$12&lt;B1941),0,I1941*1/20)</f>
        <v>0</v>
      </c>
      <c r="K1941" s="51">
        <f>HLOOKUP(A_Stammdaten!$B$12,$L$4:$R$2504,ROW(B1941)-3,FALSE)</f>
        <v>0</v>
      </c>
      <c r="L1941" s="51">
        <f t="shared" si="86"/>
        <v>0</v>
      </c>
      <c r="M1941" s="51">
        <f t="shared" si="85"/>
        <v>0</v>
      </c>
      <c r="N1941" s="51">
        <f t="shared" si="85"/>
        <v>0</v>
      </c>
      <c r="O1941" s="51">
        <f t="shared" si="85"/>
        <v>0</v>
      </c>
      <c r="P1941" s="51">
        <f t="shared" si="85"/>
        <v>0</v>
      </c>
      <c r="Q1941" s="51">
        <f t="shared" si="85"/>
        <v>0</v>
      </c>
      <c r="R1941" s="51">
        <f t="shared" si="85"/>
        <v>0</v>
      </c>
    </row>
    <row r="1942" spans="1:18" x14ac:dyDescent="0.25">
      <c r="A1942" s="17"/>
      <c r="B1942" s="52"/>
      <c r="C1942" s="17"/>
      <c r="D1942" s="17"/>
      <c r="E1942" s="17"/>
      <c r="F1942" s="17"/>
      <c r="G1942" s="17"/>
      <c r="H1942" s="17"/>
      <c r="I1942" s="16">
        <f>IF(B1942&gt;A_Stammdaten!$B$12,0,SUM(C1942,D1942,F1942,G1942)-SUM(E1942,H1942))</f>
        <v>0</v>
      </c>
      <c r="J1942" s="51">
        <f>HLOOKUP(A_Stammdaten!$B$12,$L$4:$R$2504,ROW(B1942)-3,FALSE)+IF(OR(B1942=0,A_Stammdaten!$B$12&lt;B1942),0,I1942*1/20)</f>
        <v>0</v>
      </c>
      <c r="K1942" s="51">
        <f>HLOOKUP(A_Stammdaten!$B$12,$L$4:$R$2504,ROW(B1942)-3,FALSE)</f>
        <v>0</v>
      </c>
      <c r="L1942" s="51">
        <f t="shared" si="86"/>
        <v>0</v>
      </c>
      <c r="M1942" s="51">
        <f t="shared" si="85"/>
        <v>0</v>
      </c>
      <c r="N1942" s="51">
        <f t="shared" si="85"/>
        <v>0</v>
      </c>
      <c r="O1942" s="51">
        <f t="shared" si="85"/>
        <v>0</v>
      </c>
      <c r="P1942" s="51">
        <f t="shared" si="85"/>
        <v>0</v>
      </c>
      <c r="Q1942" s="51">
        <f t="shared" si="85"/>
        <v>0</v>
      </c>
      <c r="R1942" s="51">
        <f t="shared" si="85"/>
        <v>0</v>
      </c>
    </row>
    <row r="1943" spans="1:18" x14ac:dyDescent="0.25">
      <c r="A1943" s="17"/>
      <c r="B1943" s="52"/>
      <c r="C1943" s="17"/>
      <c r="D1943" s="17"/>
      <c r="E1943" s="17"/>
      <c r="F1943" s="17"/>
      <c r="G1943" s="17"/>
      <c r="H1943" s="17"/>
      <c r="I1943" s="16">
        <f>IF(B1943&gt;A_Stammdaten!$B$12,0,SUM(C1943,D1943,F1943,G1943)-SUM(E1943,H1943))</f>
        <v>0</v>
      </c>
      <c r="J1943" s="51">
        <f>HLOOKUP(A_Stammdaten!$B$12,$L$4:$R$2504,ROW(B1943)-3,FALSE)+IF(OR(B1943=0,A_Stammdaten!$B$12&lt;B1943),0,I1943*1/20)</f>
        <v>0</v>
      </c>
      <c r="K1943" s="51">
        <f>HLOOKUP(A_Stammdaten!$B$12,$L$4:$R$2504,ROW(B1943)-3,FALSE)</f>
        <v>0</v>
      </c>
      <c r="L1943" s="51">
        <f t="shared" si="86"/>
        <v>0</v>
      </c>
      <c r="M1943" s="51">
        <f t="shared" si="85"/>
        <v>0</v>
      </c>
      <c r="N1943" s="51">
        <f t="shared" si="85"/>
        <v>0</v>
      </c>
      <c r="O1943" s="51">
        <f t="shared" si="85"/>
        <v>0</v>
      </c>
      <c r="P1943" s="51">
        <f t="shared" si="85"/>
        <v>0</v>
      </c>
      <c r="Q1943" s="51">
        <f t="shared" si="85"/>
        <v>0</v>
      </c>
      <c r="R1943" s="51">
        <f t="shared" si="85"/>
        <v>0</v>
      </c>
    </row>
    <row r="1944" spans="1:18" x14ac:dyDescent="0.25">
      <c r="A1944" s="17"/>
      <c r="B1944" s="52"/>
      <c r="C1944" s="17"/>
      <c r="D1944" s="17"/>
      <c r="E1944" s="17"/>
      <c r="F1944" s="17"/>
      <c r="G1944" s="17"/>
      <c r="H1944" s="17"/>
      <c r="I1944" s="16">
        <f>IF(B1944&gt;A_Stammdaten!$B$12,0,SUM(C1944,D1944,F1944,G1944)-SUM(E1944,H1944))</f>
        <v>0</v>
      </c>
      <c r="J1944" s="51">
        <f>HLOOKUP(A_Stammdaten!$B$12,$L$4:$R$2504,ROW(B1944)-3,FALSE)+IF(OR(B1944=0,A_Stammdaten!$B$12&lt;B1944),0,I1944*1/20)</f>
        <v>0</v>
      </c>
      <c r="K1944" s="51">
        <f>HLOOKUP(A_Stammdaten!$B$12,$L$4:$R$2504,ROW(B1944)-3,FALSE)</f>
        <v>0</v>
      </c>
      <c r="L1944" s="51">
        <f t="shared" si="86"/>
        <v>0</v>
      </c>
      <c r="M1944" s="51">
        <f t="shared" si="85"/>
        <v>0</v>
      </c>
      <c r="N1944" s="51">
        <f t="shared" si="85"/>
        <v>0</v>
      </c>
      <c r="O1944" s="51">
        <f t="shared" si="85"/>
        <v>0</v>
      </c>
      <c r="P1944" s="51">
        <f t="shared" si="85"/>
        <v>0</v>
      </c>
      <c r="Q1944" s="51">
        <f t="shared" si="85"/>
        <v>0</v>
      </c>
      <c r="R1944" s="51">
        <f t="shared" si="85"/>
        <v>0</v>
      </c>
    </row>
    <row r="1945" spans="1:18" x14ac:dyDescent="0.25">
      <c r="A1945" s="17"/>
      <c r="B1945" s="52"/>
      <c r="C1945" s="17"/>
      <c r="D1945" s="17"/>
      <c r="E1945" s="17"/>
      <c r="F1945" s="17"/>
      <c r="G1945" s="17"/>
      <c r="H1945" s="17"/>
      <c r="I1945" s="16">
        <f>IF(B1945&gt;A_Stammdaten!$B$12,0,SUM(C1945,D1945,F1945,G1945)-SUM(E1945,H1945))</f>
        <v>0</v>
      </c>
      <c r="J1945" s="51">
        <f>HLOOKUP(A_Stammdaten!$B$12,$L$4:$R$2504,ROW(B1945)-3,FALSE)+IF(OR(B1945=0,A_Stammdaten!$B$12&lt;B1945),0,I1945*1/20)</f>
        <v>0</v>
      </c>
      <c r="K1945" s="51">
        <f>HLOOKUP(A_Stammdaten!$B$12,$L$4:$R$2504,ROW(B1945)-3,FALSE)</f>
        <v>0</v>
      </c>
      <c r="L1945" s="51">
        <f t="shared" si="86"/>
        <v>0</v>
      </c>
      <c r="M1945" s="51">
        <f t="shared" si="85"/>
        <v>0</v>
      </c>
      <c r="N1945" s="51">
        <f t="shared" si="85"/>
        <v>0</v>
      </c>
      <c r="O1945" s="51">
        <f t="shared" si="85"/>
        <v>0</v>
      </c>
      <c r="P1945" s="51">
        <f t="shared" si="85"/>
        <v>0</v>
      </c>
      <c r="Q1945" s="51">
        <f t="shared" si="85"/>
        <v>0</v>
      </c>
      <c r="R1945" s="51">
        <f t="shared" si="85"/>
        <v>0</v>
      </c>
    </row>
    <row r="1946" spans="1:18" x14ac:dyDescent="0.25">
      <c r="A1946" s="17"/>
      <c r="B1946" s="52"/>
      <c r="C1946" s="17"/>
      <c r="D1946" s="17"/>
      <c r="E1946" s="17"/>
      <c r="F1946" s="17"/>
      <c r="G1946" s="17"/>
      <c r="H1946" s="17"/>
      <c r="I1946" s="16">
        <f>IF(B1946&gt;A_Stammdaten!$B$12,0,SUM(C1946,D1946,F1946,G1946)-SUM(E1946,H1946))</f>
        <v>0</v>
      </c>
      <c r="J1946" s="51">
        <f>HLOOKUP(A_Stammdaten!$B$12,$L$4:$R$2504,ROW(B1946)-3,FALSE)+IF(OR(B1946=0,A_Stammdaten!$B$12&lt;B1946),0,I1946*1/20)</f>
        <v>0</v>
      </c>
      <c r="K1946" s="51">
        <f>HLOOKUP(A_Stammdaten!$B$12,$L$4:$R$2504,ROW(B1946)-3,FALSE)</f>
        <v>0</v>
      </c>
      <c r="L1946" s="51">
        <f t="shared" si="86"/>
        <v>0</v>
      </c>
      <c r="M1946" s="51">
        <f t="shared" si="85"/>
        <v>0</v>
      </c>
      <c r="N1946" s="51">
        <f t="shared" si="85"/>
        <v>0</v>
      </c>
      <c r="O1946" s="51">
        <f t="shared" si="85"/>
        <v>0</v>
      </c>
      <c r="P1946" s="51">
        <f t="shared" si="85"/>
        <v>0</v>
      </c>
      <c r="Q1946" s="51">
        <f t="shared" si="85"/>
        <v>0</v>
      </c>
      <c r="R1946" s="51">
        <f t="shared" si="85"/>
        <v>0</v>
      </c>
    </row>
    <row r="1947" spans="1:18" x14ac:dyDescent="0.25">
      <c r="A1947" s="17"/>
      <c r="B1947" s="52"/>
      <c r="C1947" s="17"/>
      <c r="D1947" s="17"/>
      <c r="E1947" s="17"/>
      <c r="F1947" s="17"/>
      <c r="G1947" s="17"/>
      <c r="H1947" s="17"/>
      <c r="I1947" s="16">
        <f>IF(B1947&gt;A_Stammdaten!$B$12,0,SUM(C1947,D1947,F1947,G1947)-SUM(E1947,H1947))</f>
        <v>0</v>
      </c>
      <c r="J1947" s="51">
        <f>HLOOKUP(A_Stammdaten!$B$12,$L$4:$R$2504,ROW(B1947)-3,FALSE)+IF(OR(B1947=0,A_Stammdaten!$B$12&lt;B1947),0,I1947*1/20)</f>
        <v>0</v>
      </c>
      <c r="K1947" s="51">
        <f>HLOOKUP(A_Stammdaten!$B$12,$L$4:$R$2504,ROW(B1947)-3,FALSE)</f>
        <v>0</v>
      </c>
      <c r="L1947" s="51">
        <f t="shared" si="86"/>
        <v>0</v>
      </c>
      <c r="M1947" s="51">
        <f t="shared" si="85"/>
        <v>0</v>
      </c>
      <c r="N1947" s="51">
        <f t="shared" si="85"/>
        <v>0</v>
      </c>
      <c r="O1947" s="51">
        <f t="shared" si="85"/>
        <v>0</v>
      </c>
      <c r="P1947" s="51">
        <f t="shared" si="85"/>
        <v>0</v>
      </c>
      <c r="Q1947" s="51">
        <f t="shared" si="85"/>
        <v>0</v>
      </c>
      <c r="R1947" s="51">
        <f t="shared" si="85"/>
        <v>0</v>
      </c>
    </row>
    <row r="1948" spans="1:18" x14ac:dyDescent="0.25">
      <c r="A1948" s="17"/>
      <c r="B1948" s="52"/>
      <c r="C1948" s="17"/>
      <c r="D1948" s="17"/>
      <c r="E1948" s="17"/>
      <c r="F1948" s="17"/>
      <c r="G1948" s="17"/>
      <c r="H1948" s="17"/>
      <c r="I1948" s="16">
        <f>IF(B1948&gt;A_Stammdaten!$B$12,0,SUM(C1948,D1948,F1948,G1948)-SUM(E1948,H1948))</f>
        <v>0</v>
      </c>
      <c r="J1948" s="51">
        <f>HLOOKUP(A_Stammdaten!$B$12,$L$4:$R$2504,ROW(B1948)-3,FALSE)+IF(OR(B1948=0,A_Stammdaten!$B$12&lt;B1948),0,I1948*1/20)</f>
        <v>0</v>
      </c>
      <c r="K1948" s="51">
        <f>HLOOKUP(A_Stammdaten!$B$12,$L$4:$R$2504,ROW(B1948)-3,FALSE)</f>
        <v>0</v>
      </c>
      <c r="L1948" s="51">
        <f t="shared" si="86"/>
        <v>0</v>
      </c>
      <c r="M1948" s="51">
        <f t="shared" si="85"/>
        <v>0</v>
      </c>
      <c r="N1948" s="51">
        <f t="shared" si="85"/>
        <v>0</v>
      </c>
      <c r="O1948" s="51">
        <f t="shared" si="85"/>
        <v>0</v>
      </c>
      <c r="P1948" s="51">
        <f t="shared" si="85"/>
        <v>0</v>
      </c>
      <c r="Q1948" s="51">
        <f t="shared" si="85"/>
        <v>0</v>
      </c>
      <c r="R1948" s="51">
        <f t="shared" si="85"/>
        <v>0</v>
      </c>
    </row>
    <row r="1949" spans="1:18" x14ac:dyDescent="0.25">
      <c r="A1949" s="17"/>
      <c r="B1949" s="52"/>
      <c r="C1949" s="17"/>
      <c r="D1949" s="17"/>
      <c r="E1949" s="17"/>
      <c r="F1949" s="17"/>
      <c r="G1949" s="17"/>
      <c r="H1949" s="17"/>
      <c r="I1949" s="16">
        <f>IF(B1949&gt;A_Stammdaten!$B$12,0,SUM(C1949,D1949,F1949,G1949)-SUM(E1949,H1949))</f>
        <v>0</v>
      </c>
      <c r="J1949" s="51">
        <f>HLOOKUP(A_Stammdaten!$B$12,$L$4:$R$2504,ROW(B1949)-3,FALSE)+IF(OR(B1949=0,A_Stammdaten!$B$12&lt;B1949),0,I1949*1/20)</f>
        <v>0</v>
      </c>
      <c r="K1949" s="51">
        <f>HLOOKUP(A_Stammdaten!$B$12,$L$4:$R$2504,ROW(B1949)-3,FALSE)</f>
        <v>0</v>
      </c>
      <c r="L1949" s="51">
        <f t="shared" si="86"/>
        <v>0</v>
      </c>
      <c r="M1949" s="51">
        <f t="shared" si="85"/>
        <v>0</v>
      </c>
      <c r="N1949" s="51">
        <f t="shared" si="85"/>
        <v>0</v>
      </c>
      <c r="O1949" s="51">
        <f t="shared" si="85"/>
        <v>0</v>
      </c>
      <c r="P1949" s="51">
        <f t="shared" si="85"/>
        <v>0</v>
      </c>
      <c r="Q1949" s="51">
        <f t="shared" si="85"/>
        <v>0</v>
      </c>
      <c r="R1949" s="51">
        <f t="shared" si="85"/>
        <v>0</v>
      </c>
    </row>
    <row r="1950" spans="1:18" x14ac:dyDescent="0.25">
      <c r="A1950" s="17"/>
      <c r="B1950" s="52"/>
      <c r="C1950" s="17"/>
      <c r="D1950" s="17"/>
      <c r="E1950" s="17"/>
      <c r="F1950" s="17"/>
      <c r="G1950" s="17"/>
      <c r="H1950" s="17"/>
      <c r="I1950" s="16">
        <f>IF(B1950&gt;A_Stammdaten!$B$12,0,SUM(C1950,D1950,F1950,G1950)-SUM(E1950,H1950))</f>
        <v>0</v>
      </c>
      <c r="J1950" s="51">
        <f>HLOOKUP(A_Stammdaten!$B$12,$L$4:$R$2504,ROW(B1950)-3,FALSE)+IF(OR(B1950=0,A_Stammdaten!$B$12&lt;B1950),0,I1950*1/20)</f>
        <v>0</v>
      </c>
      <c r="K1950" s="51">
        <f>HLOOKUP(A_Stammdaten!$B$12,$L$4:$R$2504,ROW(B1950)-3,FALSE)</f>
        <v>0</v>
      </c>
      <c r="L1950" s="51">
        <f t="shared" si="86"/>
        <v>0</v>
      </c>
      <c r="M1950" s="51">
        <f t="shared" si="85"/>
        <v>0</v>
      </c>
      <c r="N1950" s="51">
        <f t="shared" si="85"/>
        <v>0</v>
      </c>
      <c r="O1950" s="51">
        <f t="shared" si="85"/>
        <v>0</v>
      </c>
      <c r="P1950" s="51">
        <f t="shared" si="85"/>
        <v>0</v>
      </c>
      <c r="Q1950" s="51">
        <f t="shared" si="85"/>
        <v>0</v>
      </c>
      <c r="R1950" s="51">
        <f t="shared" si="85"/>
        <v>0</v>
      </c>
    </row>
    <row r="1951" spans="1:18" x14ac:dyDescent="0.25">
      <c r="A1951" s="17"/>
      <c r="B1951" s="52"/>
      <c r="C1951" s="17"/>
      <c r="D1951" s="17"/>
      <c r="E1951" s="17"/>
      <c r="F1951" s="17"/>
      <c r="G1951" s="17"/>
      <c r="H1951" s="17"/>
      <c r="I1951" s="16">
        <f>IF(B1951&gt;A_Stammdaten!$B$12,0,SUM(C1951,D1951,F1951,G1951)-SUM(E1951,H1951))</f>
        <v>0</v>
      </c>
      <c r="J1951" s="51">
        <f>HLOOKUP(A_Stammdaten!$B$12,$L$4:$R$2504,ROW(B1951)-3,FALSE)+IF(OR(B1951=0,A_Stammdaten!$B$12&lt;B1951),0,I1951*1/20)</f>
        <v>0</v>
      </c>
      <c r="K1951" s="51">
        <f>HLOOKUP(A_Stammdaten!$B$12,$L$4:$R$2504,ROW(B1951)-3,FALSE)</f>
        <v>0</v>
      </c>
      <c r="L1951" s="51">
        <f t="shared" si="86"/>
        <v>0</v>
      </c>
      <c r="M1951" s="51">
        <f t="shared" si="85"/>
        <v>0</v>
      </c>
      <c r="N1951" s="51">
        <f t="shared" si="85"/>
        <v>0</v>
      </c>
      <c r="O1951" s="51">
        <f t="shared" si="85"/>
        <v>0</v>
      </c>
      <c r="P1951" s="51">
        <f t="shared" si="85"/>
        <v>0</v>
      </c>
      <c r="Q1951" s="51">
        <f t="shared" si="85"/>
        <v>0</v>
      </c>
      <c r="R1951" s="51">
        <f t="shared" si="85"/>
        <v>0</v>
      </c>
    </row>
    <row r="1952" spans="1:18" x14ac:dyDescent="0.25">
      <c r="A1952" s="17"/>
      <c r="B1952" s="52"/>
      <c r="C1952" s="17"/>
      <c r="D1952" s="17"/>
      <c r="E1952" s="17"/>
      <c r="F1952" s="17"/>
      <c r="G1952" s="17"/>
      <c r="H1952" s="17"/>
      <c r="I1952" s="16">
        <f>IF(B1952&gt;A_Stammdaten!$B$12,0,SUM(C1952,D1952,F1952,G1952)-SUM(E1952,H1952))</f>
        <v>0</v>
      </c>
      <c r="J1952" s="51">
        <f>HLOOKUP(A_Stammdaten!$B$12,$L$4:$R$2504,ROW(B1952)-3,FALSE)+IF(OR(B1952=0,A_Stammdaten!$B$12&lt;B1952),0,I1952*1/20)</f>
        <v>0</v>
      </c>
      <c r="K1952" s="51">
        <f>HLOOKUP(A_Stammdaten!$B$12,$L$4:$R$2504,ROW(B1952)-3,FALSE)</f>
        <v>0</v>
      </c>
      <c r="L1952" s="51">
        <f t="shared" si="86"/>
        <v>0</v>
      </c>
      <c r="M1952" s="51">
        <f t="shared" si="85"/>
        <v>0</v>
      </c>
      <c r="N1952" s="51">
        <f t="shared" si="85"/>
        <v>0</v>
      </c>
      <c r="O1952" s="51">
        <f t="shared" si="85"/>
        <v>0</v>
      </c>
      <c r="P1952" s="51">
        <f t="shared" si="85"/>
        <v>0</v>
      </c>
      <c r="Q1952" s="51">
        <f t="shared" si="85"/>
        <v>0</v>
      </c>
      <c r="R1952" s="51">
        <f t="shared" si="85"/>
        <v>0</v>
      </c>
    </row>
    <row r="1953" spans="1:18" x14ac:dyDescent="0.25">
      <c r="A1953" s="17"/>
      <c r="B1953" s="52"/>
      <c r="C1953" s="17"/>
      <c r="D1953" s="17"/>
      <c r="E1953" s="17"/>
      <c r="F1953" s="17"/>
      <c r="G1953" s="17"/>
      <c r="H1953" s="17"/>
      <c r="I1953" s="16">
        <f>IF(B1953&gt;A_Stammdaten!$B$12,0,SUM(C1953,D1953,F1953,G1953)-SUM(E1953,H1953))</f>
        <v>0</v>
      </c>
      <c r="J1953" s="51">
        <f>HLOOKUP(A_Stammdaten!$B$12,$L$4:$R$2504,ROW(B1953)-3,FALSE)+IF(OR(B1953=0,A_Stammdaten!$B$12&lt;B1953),0,I1953*1/20)</f>
        <v>0</v>
      </c>
      <c r="K1953" s="51">
        <f>HLOOKUP(A_Stammdaten!$B$12,$L$4:$R$2504,ROW(B1953)-3,FALSE)</f>
        <v>0</v>
      </c>
      <c r="L1953" s="51">
        <f t="shared" si="86"/>
        <v>0</v>
      </c>
      <c r="M1953" s="51">
        <f t="shared" si="85"/>
        <v>0</v>
      </c>
      <c r="N1953" s="51">
        <f t="shared" si="85"/>
        <v>0</v>
      </c>
      <c r="O1953" s="51">
        <f t="shared" si="85"/>
        <v>0</v>
      </c>
      <c r="P1953" s="51">
        <f t="shared" si="85"/>
        <v>0</v>
      </c>
      <c r="Q1953" s="51">
        <f t="shared" si="85"/>
        <v>0</v>
      </c>
      <c r="R1953" s="51">
        <f t="shared" si="85"/>
        <v>0</v>
      </c>
    </row>
    <row r="1954" spans="1:18" x14ac:dyDescent="0.25">
      <c r="A1954" s="17"/>
      <c r="B1954" s="52"/>
      <c r="C1954" s="17"/>
      <c r="D1954" s="17"/>
      <c r="E1954" s="17"/>
      <c r="F1954" s="17"/>
      <c r="G1954" s="17"/>
      <c r="H1954" s="17"/>
      <c r="I1954" s="16">
        <f>IF(B1954&gt;A_Stammdaten!$B$12,0,SUM(C1954,D1954,F1954,G1954)-SUM(E1954,H1954))</f>
        <v>0</v>
      </c>
      <c r="J1954" s="51">
        <f>HLOOKUP(A_Stammdaten!$B$12,$L$4:$R$2504,ROW(B1954)-3,FALSE)+IF(OR(B1954=0,A_Stammdaten!$B$12&lt;B1954),0,I1954*1/20)</f>
        <v>0</v>
      </c>
      <c r="K1954" s="51">
        <f>HLOOKUP(A_Stammdaten!$B$12,$L$4:$R$2504,ROW(B1954)-3,FALSE)</f>
        <v>0</v>
      </c>
      <c r="L1954" s="51">
        <f t="shared" si="86"/>
        <v>0</v>
      </c>
      <c r="M1954" s="51">
        <f t="shared" si="85"/>
        <v>0</v>
      </c>
      <c r="N1954" s="51">
        <f t="shared" si="85"/>
        <v>0</v>
      </c>
      <c r="O1954" s="51">
        <f t="shared" si="85"/>
        <v>0</v>
      </c>
      <c r="P1954" s="51">
        <f t="shared" si="85"/>
        <v>0</v>
      </c>
      <c r="Q1954" s="51">
        <f t="shared" si="85"/>
        <v>0</v>
      </c>
      <c r="R1954" s="51">
        <f t="shared" si="85"/>
        <v>0</v>
      </c>
    </row>
    <row r="1955" spans="1:18" x14ac:dyDescent="0.25">
      <c r="A1955" s="17"/>
      <c r="B1955" s="52"/>
      <c r="C1955" s="17"/>
      <c r="D1955" s="17"/>
      <c r="E1955" s="17"/>
      <c r="F1955" s="17"/>
      <c r="G1955" s="17"/>
      <c r="H1955" s="17"/>
      <c r="I1955" s="16">
        <f>IF(B1955&gt;A_Stammdaten!$B$12,0,SUM(C1955,D1955,F1955,G1955)-SUM(E1955,H1955))</f>
        <v>0</v>
      </c>
      <c r="J1955" s="51">
        <f>HLOOKUP(A_Stammdaten!$B$12,$L$4:$R$2504,ROW(B1955)-3,FALSE)+IF(OR(B1955=0,A_Stammdaten!$B$12&lt;B1955),0,I1955*1/20)</f>
        <v>0</v>
      </c>
      <c r="K1955" s="51">
        <f>HLOOKUP(A_Stammdaten!$B$12,$L$4:$R$2504,ROW(B1955)-3,FALSE)</f>
        <v>0</v>
      </c>
      <c r="L1955" s="51">
        <f t="shared" si="86"/>
        <v>0</v>
      </c>
      <c r="M1955" s="51">
        <f t="shared" si="85"/>
        <v>0</v>
      </c>
      <c r="N1955" s="51">
        <f t="shared" si="85"/>
        <v>0</v>
      </c>
      <c r="O1955" s="51">
        <f t="shared" ref="M1955:R1997" si="87">IF(OR($I1955=0,O$4&lt;$B1955,$B1955=0,20-(O$4-$B1955)=0),0,$I1955*(19-(O$4-$B1955))/20)</f>
        <v>0</v>
      </c>
      <c r="P1955" s="51">
        <f t="shared" si="87"/>
        <v>0</v>
      </c>
      <c r="Q1955" s="51">
        <f t="shared" si="87"/>
        <v>0</v>
      </c>
      <c r="R1955" s="51">
        <f t="shared" si="87"/>
        <v>0</v>
      </c>
    </row>
    <row r="1956" spans="1:18" x14ac:dyDescent="0.25">
      <c r="A1956" s="17"/>
      <c r="B1956" s="52"/>
      <c r="C1956" s="17"/>
      <c r="D1956" s="17"/>
      <c r="E1956" s="17"/>
      <c r="F1956" s="17"/>
      <c r="G1956" s="17"/>
      <c r="H1956" s="17"/>
      <c r="I1956" s="16">
        <f>IF(B1956&gt;A_Stammdaten!$B$12,0,SUM(C1956,D1956,F1956,G1956)-SUM(E1956,H1956))</f>
        <v>0</v>
      </c>
      <c r="J1956" s="51">
        <f>HLOOKUP(A_Stammdaten!$B$12,$L$4:$R$2504,ROW(B1956)-3,FALSE)+IF(OR(B1956=0,A_Stammdaten!$B$12&lt;B1956),0,I1956*1/20)</f>
        <v>0</v>
      </c>
      <c r="K1956" s="51">
        <f>HLOOKUP(A_Stammdaten!$B$12,$L$4:$R$2504,ROW(B1956)-3,FALSE)</f>
        <v>0</v>
      </c>
      <c r="L1956" s="51">
        <f t="shared" si="86"/>
        <v>0</v>
      </c>
      <c r="M1956" s="51">
        <f t="shared" si="87"/>
        <v>0</v>
      </c>
      <c r="N1956" s="51">
        <f t="shared" si="87"/>
        <v>0</v>
      </c>
      <c r="O1956" s="51">
        <f t="shared" si="87"/>
        <v>0</v>
      </c>
      <c r="P1956" s="51">
        <f t="shared" si="87"/>
        <v>0</v>
      </c>
      <c r="Q1956" s="51">
        <f t="shared" si="87"/>
        <v>0</v>
      </c>
      <c r="R1956" s="51">
        <f t="shared" si="87"/>
        <v>0</v>
      </c>
    </row>
    <row r="1957" spans="1:18" x14ac:dyDescent="0.25">
      <c r="A1957" s="17"/>
      <c r="B1957" s="52"/>
      <c r="C1957" s="17"/>
      <c r="D1957" s="17"/>
      <c r="E1957" s="17"/>
      <c r="F1957" s="17"/>
      <c r="G1957" s="17"/>
      <c r="H1957" s="17"/>
      <c r="I1957" s="16">
        <f>IF(B1957&gt;A_Stammdaten!$B$12,0,SUM(C1957,D1957,F1957,G1957)-SUM(E1957,H1957))</f>
        <v>0</v>
      </c>
      <c r="J1957" s="51">
        <f>HLOOKUP(A_Stammdaten!$B$12,$L$4:$R$2504,ROW(B1957)-3,FALSE)+IF(OR(B1957=0,A_Stammdaten!$B$12&lt;B1957),0,I1957*1/20)</f>
        <v>0</v>
      </c>
      <c r="K1957" s="51">
        <f>HLOOKUP(A_Stammdaten!$B$12,$L$4:$R$2504,ROW(B1957)-3,FALSE)</f>
        <v>0</v>
      </c>
      <c r="L1957" s="51">
        <f t="shared" si="86"/>
        <v>0</v>
      </c>
      <c r="M1957" s="51">
        <f t="shared" si="87"/>
        <v>0</v>
      </c>
      <c r="N1957" s="51">
        <f t="shared" si="87"/>
        <v>0</v>
      </c>
      <c r="O1957" s="51">
        <f t="shared" si="87"/>
        <v>0</v>
      </c>
      <c r="P1957" s="51">
        <f t="shared" si="87"/>
        <v>0</v>
      </c>
      <c r="Q1957" s="51">
        <f t="shared" si="87"/>
        <v>0</v>
      </c>
      <c r="R1957" s="51">
        <f t="shared" si="87"/>
        <v>0</v>
      </c>
    </row>
    <row r="1958" spans="1:18" x14ac:dyDescent="0.25">
      <c r="A1958" s="17"/>
      <c r="B1958" s="52"/>
      <c r="C1958" s="17"/>
      <c r="D1958" s="17"/>
      <c r="E1958" s="17"/>
      <c r="F1958" s="17"/>
      <c r="G1958" s="17"/>
      <c r="H1958" s="17"/>
      <c r="I1958" s="16">
        <f>IF(B1958&gt;A_Stammdaten!$B$12,0,SUM(C1958,D1958,F1958,G1958)-SUM(E1958,H1958))</f>
        <v>0</v>
      </c>
      <c r="J1958" s="51">
        <f>HLOOKUP(A_Stammdaten!$B$12,$L$4:$R$2504,ROW(B1958)-3,FALSE)+IF(OR(B1958=0,A_Stammdaten!$B$12&lt;B1958),0,I1958*1/20)</f>
        <v>0</v>
      </c>
      <c r="K1958" s="51">
        <f>HLOOKUP(A_Stammdaten!$B$12,$L$4:$R$2504,ROW(B1958)-3,FALSE)</f>
        <v>0</v>
      </c>
      <c r="L1958" s="51">
        <f t="shared" si="86"/>
        <v>0</v>
      </c>
      <c r="M1958" s="51">
        <f t="shared" si="87"/>
        <v>0</v>
      </c>
      <c r="N1958" s="51">
        <f t="shared" si="87"/>
        <v>0</v>
      </c>
      <c r="O1958" s="51">
        <f t="shared" si="87"/>
        <v>0</v>
      </c>
      <c r="P1958" s="51">
        <f t="shared" si="87"/>
        <v>0</v>
      </c>
      <c r="Q1958" s="51">
        <f t="shared" si="87"/>
        <v>0</v>
      </c>
      <c r="R1958" s="51">
        <f t="shared" si="87"/>
        <v>0</v>
      </c>
    </row>
    <row r="1959" spans="1:18" x14ac:dyDescent="0.25">
      <c r="A1959" s="17"/>
      <c r="B1959" s="52"/>
      <c r="C1959" s="17"/>
      <c r="D1959" s="17"/>
      <c r="E1959" s="17"/>
      <c r="F1959" s="17"/>
      <c r="G1959" s="17"/>
      <c r="H1959" s="17"/>
      <c r="I1959" s="16">
        <f>IF(B1959&gt;A_Stammdaten!$B$12,0,SUM(C1959,D1959,F1959,G1959)-SUM(E1959,H1959))</f>
        <v>0</v>
      </c>
      <c r="J1959" s="51">
        <f>HLOOKUP(A_Stammdaten!$B$12,$L$4:$R$2504,ROW(B1959)-3,FALSE)+IF(OR(B1959=0,A_Stammdaten!$B$12&lt;B1959),0,I1959*1/20)</f>
        <v>0</v>
      </c>
      <c r="K1959" s="51">
        <f>HLOOKUP(A_Stammdaten!$B$12,$L$4:$R$2504,ROW(B1959)-3,FALSE)</f>
        <v>0</v>
      </c>
      <c r="L1959" s="51">
        <f t="shared" si="86"/>
        <v>0</v>
      </c>
      <c r="M1959" s="51">
        <f t="shared" si="87"/>
        <v>0</v>
      </c>
      <c r="N1959" s="51">
        <f t="shared" si="87"/>
        <v>0</v>
      </c>
      <c r="O1959" s="51">
        <f t="shared" si="87"/>
        <v>0</v>
      </c>
      <c r="P1959" s="51">
        <f t="shared" si="87"/>
        <v>0</v>
      </c>
      <c r="Q1959" s="51">
        <f t="shared" si="87"/>
        <v>0</v>
      </c>
      <c r="R1959" s="51">
        <f t="shared" si="87"/>
        <v>0</v>
      </c>
    </row>
    <row r="1960" spans="1:18" x14ac:dyDescent="0.25">
      <c r="A1960" s="17"/>
      <c r="B1960" s="52"/>
      <c r="C1960" s="17"/>
      <c r="D1960" s="17"/>
      <c r="E1960" s="17"/>
      <c r="F1960" s="17"/>
      <c r="G1960" s="17"/>
      <c r="H1960" s="17"/>
      <c r="I1960" s="16">
        <f>IF(B1960&gt;A_Stammdaten!$B$12,0,SUM(C1960,D1960,F1960,G1960)-SUM(E1960,H1960))</f>
        <v>0</v>
      </c>
      <c r="J1960" s="51">
        <f>HLOOKUP(A_Stammdaten!$B$12,$L$4:$R$2504,ROW(B1960)-3,FALSE)+IF(OR(B1960=0,A_Stammdaten!$B$12&lt;B1960),0,I1960*1/20)</f>
        <v>0</v>
      </c>
      <c r="K1960" s="51">
        <f>HLOOKUP(A_Stammdaten!$B$12,$L$4:$R$2504,ROW(B1960)-3,FALSE)</f>
        <v>0</v>
      </c>
      <c r="L1960" s="51">
        <f t="shared" si="86"/>
        <v>0</v>
      </c>
      <c r="M1960" s="51">
        <f t="shared" si="87"/>
        <v>0</v>
      </c>
      <c r="N1960" s="51">
        <f t="shared" si="87"/>
        <v>0</v>
      </c>
      <c r="O1960" s="51">
        <f t="shared" si="87"/>
        <v>0</v>
      </c>
      <c r="P1960" s="51">
        <f t="shared" si="87"/>
        <v>0</v>
      </c>
      <c r="Q1960" s="51">
        <f t="shared" si="87"/>
        <v>0</v>
      </c>
      <c r="R1960" s="51">
        <f t="shared" si="87"/>
        <v>0</v>
      </c>
    </row>
    <row r="1961" spans="1:18" x14ac:dyDescent="0.25">
      <c r="A1961" s="17"/>
      <c r="B1961" s="52"/>
      <c r="C1961" s="17"/>
      <c r="D1961" s="17"/>
      <c r="E1961" s="17"/>
      <c r="F1961" s="17"/>
      <c r="G1961" s="17"/>
      <c r="H1961" s="17"/>
      <c r="I1961" s="16">
        <f>IF(B1961&gt;A_Stammdaten!$B$12,0,SUM(C1961,D1961,F1961,G1961)-SUM(E1961,H1961))</f>
        <v>0</v>
      </c>
      <c r="J1961" s="51">
        <f>HLOOKUP(A_Stammdaten!$B$12,$L$4:$R$2504,ROW(B1961)-3,FALSE)+IF(OR(B1961=0,A_Stammdaten!$B$12&lt;B1961),0,I1961*1/20)</f>
        <v>0</v>
      </c>
      <c r="K1961" s="51">
        <f>HLOOKUP(A_Stammdaten!$B$12,$L$4:$R$2504,ROW(B1961)-3,FALSE)</f>
        <v>0</v>
      </c>
      <c r="L1961" s="51">
        <f t="shared" si="86"/>
        <v>0</v>
      </c>
      <c r="M1961" s="51">
        <f t="shared" si="87"/>
        <v>0</v>
      </c>
      <c r="N1961" s="51">
        <f t="shared" si="87"/>
        <v>0</v>
      </c>
      <c r="O1961" s="51">
        <f t="shared" si="87"/>
        <v>0</v>
      </c>
      <c r="P1961" s="51">
        <f t="shared" si="87"/>
        <v>0</v>
      </c>
      <c r="Q1961" s="51">
        <f t="shared" si="87"/>
        <v>0</v>
      </c>
      <c r="R1961" s="51">
        <f t="shared" si="87"/>
        <v>0</v>
      </c>
    </row>
    <row r="1962" spans="1:18" x14ac:dyDescent="0.25">
      <c r="A1962" s="17"/>
      <c r="B1962" s="52"/>
      <c r="C1962" s="17"/>
      <c r="D1962" s="17"/>
      <c r="E1962" s="17"/>
      <c r="F1962" s="17"/>
      <c r="G1962" s="17"/>
      <c r="H1962" s="17"/>
      <c r="I1962" s="16">
        <f>IF(B1962&gt;A_Stammdaten!$B$12,0,SUM(C1962,D1962,F1962,G1962)-SUM(E1962,H1962))</f>
        <v>0</v>
      </c>
      <c r="J1962" s="51">
        <f>HLOOKUP(A_Stammdaten!$B$12,$L$4:$R$2504,ROW(B1962)-3,FALSE)+IF(OR(B1962=0,A_Stammdaten!$B$12&lt;B1962),0,I1962*1/20)</f>
        <v>0</v>
      </c>
      <c r="K1962" s="51">
        <f>HLOOKUP(A_Stammdaten!$B$12,$L$4:$R$2504,ROW(B1962)-3,FALSE)</f>
        <v>0</v>
      </c>
      <c r="L1962" s="51">
        <f t="shared" si="86"/>
        <v>0</v>
      </c>
      <c r="M1962" s="51">
        <f t="shared" si="87"/>
        <v>0</v>
      </c>
      <c r="N1962" s="51">
        <f t="shared" si="87"/>
        <v>0</v>
      </c>
      <c r="O1962" s="51">
        <f t="shared" si="87"/>
        <v>0</v>
      </c>
      <c r="P1962" s="51">
        <f t="shared" si="87"/>
        <v>0</v>
      </c>
      <c r="Q1962" s="51">
        <f t="shared" si="87"/>
        <v>0</v>
      </c>
      <c r="R1962" s="51">
        <f t="shared" si="87"/>
        <v>0</v>
      </c>
    </row>
    <row r="1963" spans="1:18" x14ac:dyDescent="0.25">
      <c r="A1963" s="17"/>
      <c r="B1963" s="52"/>
      <c r="C1963" s="17"/>
      <c r="D1963" s="17"/>
      <c r="E1963" s="17"/>
      <c r="F1963" s="17"/>
      <c r="G1963" s="17"/>
      <c r="H1963" s="17"/>
      <c r="I1963" s="16">
        <f>IF(B1963&gt;A_Stammdaten!$B$12,0,SUM(C1963,D1963,F1963,G1963)-SUM(E1963,H1963))</f>
        <v>0</v>
      </c>
      <c r="J1963" s="51">
        <f>HLOOKUP(A_Stammdaten!$B$12,$L$4:$R$2504,ROW(B1963)-3,FALSE)+IF(OR(B1963=0,A_Stammdaten!$B$12&lt;B1963),0,I1963*1/20)</f>
        <v>0</v>
      </c>
      <c r="K1963" s="51">
        <f>HLOOKUP(A_Stammdaten!$B$12,$L$4:$R$2504,ROW(B1963)-3,FALSE)</f>
        <v>0</v>
      </c>
      <c r="L1963" s="51">
        <f t="shared" si="86"/>
        <v>0</v>
      </c>
      <c r="M1963" s="51">
        <f t="shared" si="87"/>
        <v>0</v>
      </c>
      <c r="N1963" s="51">
        <f t="shared" si="87"/>
        <v>0</v>
      </c>
      <c r="O1963" s="51">
        <f t="shared" si="87"/>
        <v>0</v>
      </c>
      <c r="P1963" s="51">
        <f t="shared" si="87"/>
        <v>0</v>
      </c>
      <c r="Q1963" s="51">
        <f t="shared" si="87"/>
        <v>0</v>
      </c>
      <c r="R1963" s="51">
        <f t="shared" si="87"/>
        <v>0</v>
      </c>
    </row>
    <row r="1964" spans="1:18" x14ac:dyDescent="0.25">
      <c r="A1964" s="17"/>
      <c r="B1964" s="52"/>
      <c r="C1964" s="17"/>
      <c r="D1964" s="17"/>
      <c r="E1964" s="17"/>
      <c r="F1964" s="17"/>
      <c r="G1964" s="17"/>
      <c r="H1964" s="17"/>
      <c r="I1964" s="16">
        <f>IF(B1964&gt;A_Stammdaten!$B$12,0,SUM(C1964,D1964,F1964,G1964)-SUM(E1964,H1964))</f>
        <v>0</v>
      </c>
      <c r="J1964" s="51">
        <f>HLOOKUP(A_Stammdaten!$B$12,$L$4:$R$2504,ROW(B1964)-3,FALSE)+IF(OR(B1964=0,A_Stammdaten!$B$12&lt;B1964),0,I1964*1/20)</f>
        <v>0</v>
      </c>
      <c r="K1964" s="51">
        <f>HLOOKUP(A_Stammdaten!$B$12,$L$4:$R$2504,ROW(B1964)-3,FALSE)</f>
        <v>0</v>
      </c>
      <c r="L1964" s="51">
        <f t="shared" si="86"/>
        <v>0</v>
      </c>
      <c r="M1964" s="51">
        <f t="shared" si="87"/>
        <v>0</v>
      </c>
      <c r="N1964" s="51">
        <f t="shared" si="87"/>
        <v>0</v>
      </c>
      <c r="O1964" s="51">
        <f t="shared" si="87"/>
        <v>0</v>
      </c>
      <c r="P1964" s="51">
        <f t="shared" si="87"/>
        <v>0</v>
      </c>
      <c r="Q1964" s="51">
        <f t="shared" si="87"/>
        <v>0</v>
      </c>
      <c r="R1964" s="51">
        <f t="shared" si="87"/>
        <v>0</v>
      </c>
    </row>
    <row r="1965" spans="1:18" x14ac:dyDescent="0.25">
      <c r="A1965" s="17"/>
      <c r="B1965" s="52"/>
      <c r="C1965" s="17"/>
      <c r="D1965" s="17"/>
      <c r="E1965" s="17"/>
      <c r="F1965" s="17"/>
      <c r="G1965" s="17"/>
      <c r="H1965" s="17"/>
      <c r="I1965" s="16">
        <f>IF(B1965&gt;A_Stammdaten!$B$12,0,SUM(C1965,D1965,F1965,G1965)-SUM(E1965,H1965))</f>
        <v>0</v>
      </c>
      <c r="J1965" s="51">
        <f>HLOOKUP(A_Stammdaten!$B$12,$L$4:$R$2504,ROW(B1965)-3,FALSE)+IF(OR(B1965=0,A_Stammdaten!$B$12&lt;B1965),0,I1965*1/20)</f>
        <v>0</v>
      </c>
      <c r="K1965" s="51">
        <f>HLOOKUP(A_Stammdaten!$B$12,$L$4:$R$2504,ROW(B1965)-3,FALSE)</f>
        <v>0</v>
      </c>
      <c r="L1965" s="51">
        <f t="shared" si="86"/>
        <v>0</v>
      </c>
      <c r="M1965" s="51">
        <f t="shared" si="87"/>
        <v>0</v>
      </c>
      <c r="N1965" s="51">
        <f t="shared" si="87"/>
        <v>0</v>
      </c>
      <c r="O1965" s="51">
        <f t="shared" si="87"/>
        <v>0</v>
      </c>
      <c r="P1965" s="51">
        <f t="shared" si="87"/>
        <v>0</v>
      </c>
      <c r="Q1965" s="51">
        <f t="shared" si="87"/>
        <v>0</v>
      </c>
      <c r="R1965" s="51">
        <f t="shared" si="87"/>
        <v>0</v>
      </c>
    </row>
    <row r="1966" spans="1:18" x14ac:dyDescent="0.25">
      <c r="A1966" s="17"/>
      <c r="B1966" s="52"/>
      <c r="C1966" s="17"/>
      <c r="D1966" s="17"/>
      <c r="E1966" s="17"/>
      <c r="F1966" s="17"/>
      <c r="G1966" s="17"/>
      <c r="H1966" s="17"/>
      <c r="I1966" s="16">
        <f>IF(B1966&gt;A_Stammdaten!$B$12,0,SUM(C1966,D1966,F1966,G1966)-SUM(E1966,H1966))</f>
        <v>0</v>
      </c>
      <c r="J1966" s="51">
        <f>HLOOKUP(A_Stammdaten!$B$12,$L$4:$R$2504,ROW(B1966)-3,FALSE)+IF(OR(B1966=0,A_Stammdaten!$B$12&lt;B1966),0,I1966*1/20)</f>
        <v>0</v>
      </c>
      <c r="K1966" s="51">
        <f>HLOOKUP(A_Stammdaten!$B$12,$L$4:$R$2504,ROW(B1966)-3,FALSE)</f>
        <v>0</v>
      </c>
      <c r="L1966" s="51">
        <f t="shared" si="86"/>
        <v>0</v>
      </c>
      <c r="M1966" s="51">
        <f t="shared" si="87"/>
        <v>0</v>
      </c>
      <c r="N1966" s="51">
        <f t="shared" si="87"/>
        <v>0</v>
      </c>
      <c r="O1966" s="51">
        <f t="shared" si="87"/>
        <v>0</v>
      </c>
      <c r="P1966" s="51">
        <f t="shared" si="87"/>
        <v>0</v>
      </c>
      <c r="Q1966" s="51">
        <f t="shared" si="87"/>
        <v>0</v>
      </c>
      <c r="R1966" s="51">
        <f t="shared" si="87"/>
        <v>0</v>
      </c>
    </row>
    <row r="1967" spans="1:18" x14ac:dyDescent="0.25">
      <c r="A1967" s="17"/>
      <c r="B1967" s="52"/>
      <c r="C1967" s="17"/>
      <c r="D1967" s="17"/>
      <c r="E1967" s="17"/>
      <c r="F1967" s="17"/>
      <c r="G1967" s="17"/>
      <c r="H1967" s="17"/>
      <c r="I1967" s="16">
        <f>IF(B1967&gt;A_Stammdaten!$B$12,0,SUM(C1967,D1967,F1967,G1967)-SUM(E1967,H1967))</f>
        <v>0</v>
      </c>
      <c r="J1967" s="51">
        <f>HLOOKUP(A_Stammdaten!$B$12,$L$4:$R$2504,ROW(B1967)-3,FALSE)+IF(OR(B1967=0,A_Stammdaten!$B$12&lt;B1967),0,I1967*1/20)</f>
        <v>0</v>
      </c>
      <c r="K1967" s="51">
        <f>HLOOKUP(A_Stammdaten!$B$12,$L$4:$R$2504,ROW(B1967)-3,FALSE)</f>
        <v>0</v>
      </c>
      <c r="L1967" s="51">
        <f t="shared" si="86"/>
        <v>0</v>
      </c>
      <c r="M1967" s="51">
        <f t="shared" si="87"/>
        <v>0</v>
      </c>
      <c r="N1967" s="51">
        <f t="shared" si="87"/>
        <v>0</v>
      </c>
      <c r="O1967" s="51">
        <f t="shared" si="87"/>
        <v>0</v>
      </c>
      <c r="P1967" s="51">
        <f t="shared" si="87"/>
        <v>0</v>
      </c>
      <c r="Q1967" s="51">
        <f t="shared" si="87"/>
        <v>0</v>
      </c>
      <c r="R1967" s="51">
        <f t="shared" si="87"/>
        <v>0</v>
      </c>
    </row>
    <row r="1968" spans="1:18" x14ac:dyDescent="0.25">
      <c r="A1968" s="17"/>
      <c r="B1968" s="52"/>
      <c r="C1968" s="17"/>
      <c r="D1968" s="17"/>
      <c r="E1968" s="17"/>
      <c r="F1968" s="17"/>
      <c r="G1968" s="17"/>
      <c r="H1968" s="17"/>
      <c r="I1968" s="16">
        <f>IF(B1968&gt;A_Stammdaten!$B$12,0,SUM(C1968,D1968,F1968,G1968)-SUM(E1968,H1968))</f>
        <v>0</v>
      </c>
      <c r="J1968" s="51">
        <f>HLOOKUP(A_Stammdaten!$B$12,$L$4:$R$2504,ROW(B1968)-3,FALSE)+IF(OR(B1968=0,A_Stammdaten!$B$12&lt;B1968),0,I1968*1/20)</f>
        <v>0</v>
      </c>
      <c r="K1968" s="51">
        <f>HLOOKUP(A_Stammdaten!$B$12,$L$4:$R$2504,ROW(B1968)-3,FALSE)</f>
        <v>0</v>
      </c>
      <c r="L1968" s="51">
        <f t="shared" si="86"/>
        <v>0</v>
      </c>
      <c r="M1968" s="51">
        <f t="shared" si="87"/>
        <v>0</v>
      </c>
      <c r="N1968" s="51">
        <f t="shared" si="87"/>
        <v>0</v>
      </c>
      <c r="O1968" s="51">
        <f t="shared" si="87"/>
        <v>0</v>
      </c>
      <c r="P1968" s="51">
        <f t="shared" si="87"/>
        <v>0</v>
      </c>
      <c r="Q1968" s="51">
        <f t="shared" si="87"/>
        <v>0</v>
      </c>
      <c r="R1968" s="51">
        <f t="shared" si="87"/>
        <v>0</v>
      </c>
    </row>
    <row r="1969" spans="1:18" x14ac:dyDescent="0.25">
      <c r="A1969" s="17"/>
      <c r="B1969" s="52"/>
      <c r="C1969" s="17"/>
      <c r="D1969" s="17"/>
      <c r="E1969" s="17"/>
      <c r="F1969" s="17"/>
      <c r="G1969" s="17"/>
      <c r="H1969" s="17"/>
      <c r="I1969" s="16">
        <f>IF(B1969&gt;A_Stammdaten!$B$12,0,SUM(C1969,D1969,F1969,G1969)-SUM(E1969,H1969))</f>
        <v>0</v>
      </c>
      <c r="J1969" s="51">
        <f>HLOOKUP(A_Stammdaten!$B$12,$L$4:$R$2504,ROW(B1969)-3,FALSE)+IF(OR(B1969=0,A_Stammdaten!$B$12&lt;B1969),0,I1969*1/20)</f>
        <v>0</v>
      </c>
      <c r="K1969" s="51">
        <f>HLOOKUP(A_Stammdaten!$B$12,$L$4:$R$2504,ROW(B1969)-3,FALSE)</f>
        <v>0</v>
      </c>
      <c r="L1969" s="51">
        <f t="shared" si="86"/>
        <v>0</v>
      </c>
      <c r="M1969" s="51">
        <f t="shared" si="87"/>
        <v>0</v>
      </c>
      <c r="N1969" s="51">
        <f t="shared" si="87"/>
        <v>0</v>
      </c>
      <c r="O1969" s="51">
        <f t="shared" si="87"/>
        <v>0</v>
      </c>
      <c r="P1969" s="51">
        <f t="shared" si="87"/>
        <v>0</v>
      </c>
      <c r="Q1969" s="51">
        <f t="shared" si="87"/>
        <v>0</v>
      </c>
      <c r="R1969" s="51">
        <f t="shared" si="87"/>
        <v>0</v>
      </c>
    </row>
    <row r="1970" spans="1:18" x14ac:dyDescent="0.25">
      <c r="A1970" s="17"/>
      <c r="B1970" s="52"/>
      <c r="C1970" s="17"/>
      <c r="D1970" s="17"/>
      <c r="E1970" s="17"/>
      <c r="F1970" s="17"/>
      <c r="G1970" s="17"/>
      <c r="H1970" s="17"/>
      <c r="I1970" s="16">
        <f>IF(B1970&gt;A_Stammdaten!$B$12,0,SUM(C1970,D1970,F1970,G1970)-SUM(E1970,H1970))</f>
        <v>0</v>
      </c>
      <c r="J1970" s="51">
        <f>HLOOKUP(A_Stammdaten!$B$12,$L$4:$R$2504,ROW(B1970)-3,FALSE)+IF(OR(B1970=0,A_Stammdaten!$B$12&lt;B1970),0,I1970*1/20)</f>
        <v>0</v>
      </c>
      <c r="K1970" s="51">
        <f>HLOOKUP(A_Stammdaten!$B$12,$L$4:$R$2504,ROW(B1970)-3,FALSE)</f>
        <v>0</v>
      </c>
      <c r="L1970" s="51">
        <f t="shared" si="86"/>
        <v>0</v>
      </c>
      <c r="M1970" s="51">
        <f t="shared" si="87"/>
        <v>0</v>
      </c>
      <c r="N1970" s="51">
        <f t="shared" si="87"/>
        <v>0</v>
      </c>
      <c r="O1970" s="51">
        <f t="shared" si="87"/>
        <v>0</v>
      </c>
      <c r="P1970" s="51">
        <f t="shared" si="87"/>
        <v>0</v>
      </c>
      <c r="Q1970" s="51">
        <f t="shared" si="87"/>
        <v>0</v>
      </c>
      <c r="R1970" s="51">
        <f t="shared" si="87"/>
        <v>0</v>
      </c>
    </row>
    <row r="1971" spans="1:18" x14ac:dyDescent="0.25">
      <c r="A1971" s="17"/>
      <c r="B1971" s="52"/>
      <c r="C1971" s="17"/>
      <c r="D1971" s="17"/>
      <c r="E1971" s="17"/>
      <c r="F1971" s="17"/>
      <c r="G1971" s="17"/>
      <c r="H1971" s="17"/>
      <c r="I1971" s="16">
        <f>IF(B1971&gt;A_Stammdaten!$B$12,0,SUM(C1971,D1971,F1971,G1971)-SUM(E1971,H1971))</f>
        <v>0</v>
      </c>
      <c r="J1971" s="51">
        <f>HLOOKUP(A_Stammdaten!$B$12,$L$4:$R$2504,ROW(B1971)-3,FALSE)+IF(OR(B1971=0,A_Stammdaten!$B$12&lt;B1971),0,I1971*1/20)</f>
        <v>0</v>
      </c>
      <c r="K1971" s="51">
        <f>HLOOKUP(A_Stammdaten!$B$12,$L$4:$R$2504,ROW(B1971)-3,FALSE)</f>
        <v>0</v>
      </c>
      <c r="L1971" s="51">
        <f t="shared" si="86"/>
        <v>0</v>
      </c>
      <c r="M1971" s="51">
        <f t="shared" si="87"/>
        <v>0</v>
      </c>
      <c r="N1971" s="51">
        <f t="shared" si="87"/>
        <v>0</v>
      </c>
      <c r="O1971" s="51">
        <f t="shared" si="87"/>
        <v>0</v>
      </c>
      <c r="P1971" s="51">
        <f t="shared" si="87"/>
        <v>0</v>
      </c>
      <c r="Q1971" s="51">
        <f t="shared" si="87"/>
        <v>0</v>
      </c>
      <c r="R1971" s="51">
        <f t="shared" si="87"/>
        <v>0</v>
      </c>
    </row>
    <row r="1972" spans="1:18" x14ac:dyDescent="0.25">
      <c r="A1972" s="17"/>
      <c r="B1972" s="52"/>
      <c r="C1972" s="17"/>
      <c r="D1972" s="17"/>
      <c r="E1972" s="17"/>
      <c r="F1972" s="17"/>
      <c r="G1972" s="17"/>
      <c r="H1972" s="17"/>
      <c r="I1972" s="16">
        <f>IF(B1972&gt;A_Stammdaten!$B$12,0,SUM(C1972,D1972,F1972,G1972)-SUM(E1972,H1972))</f>
        <v>0</v>
      </c>
      <c r="J1972" s="51">
        <f>HLOOKUP(A_Stammdaten!$B$12,$L$4:$R$2504,ROW(B1972)-3,FALSE)+IF(OR(B1972=0,A_Stammdaten!$B$12&lt;B1972),0,I1972*1/20)</f>
        <v>0</v>
      </c>
      <c r="K1972" s="51">
        <f>HLOOKUP(A_Stammdaten!$B$12,$L$4:$R$2504,ROW(B1972)-3,FALSE)</f>
        <v>0</v>
      </c>
      <c r="L1972" s="51">
        <f t="shared" si="86"/>
        <v>0</v>
      </c>
      <c r="M1972" s="51">
        <f t="shared" si="87"/>
        <v>0</v>
      </c>
      <c r="N1972" s="51">
        <f t="shared" si="87"/>
        <v>0</v>
      </c>
      <c r="O1972" s="51">
        <f t="shared" si="87"/>
        <v>0</v>
      </c>
      <c r="P1972" s="51">
        <f t="shared" si="87"/>
        <v>0</v>
      </c>
      <c r="Q1972" s="51">
        <f t="shared" si="87"/>
        <v>0</v>
      </c>
      <c r="R1972" s="51">
        <f t="shared" si="87"/>
        <v>0</v>
      </c>
    </row>
    <row r="1973" spans="1:18" x14ac:dyDescent="0.25">
      <c r="A1973" s="17"/>
      <c r="B1973" s="52"/>
      <c r="C1973" s="17"/>
      <c r="D1973" s="17"/>
      <c r="E1973" s="17"/>
      <c r="F1973" s="17"/>
      <c r="G1973" s="17"/>
      <c r="H1973" s="17"/>
      <c r="I1973" s="16">
        <f>IF(B1973&gt;A_Stammdaten!$B$12,0,SUM(C1973,D1973,F1973,G1973)-SUM(E1973,H1973))</f>
        <v>0</v>
      </c>
      <c r="J1973" s="51">
        <f>HLOOKUP(A_Stammdaten!$B$12,$L$4:$R$2504,ROW(B1973)-3,FALSE)+IF(OR(B1973=0,A_Stammdaten!$B$12&lt;B1973),0,I1973*1/20)</f>
        <v>0</v>
      </c>
      <c r="K1973" s="51">
        <f>HLOOKUP(A_Stammdaten!$B$12,$L$4:$R$2504,ROW(B1973)-3,FALSE)</f>
        <v>0</v>
      </c>
      <c r="L1973" s="51">
        <f t="shared" si="86"/>
        <v>0</v>
      </c>
      <c r="M1973" s="51">
        <f t="shared" si="87"/>
        <v>0</v>
      </c>
      <c r="N1973" s="51">
        <f t="shared" si="87"/>
        <v>0</v>
      </c>
      <c r="O1973" s="51">
        <f t="shared" si="87"/>
        <v>0</v>
      </c>
      <c r="P1973" s="51">
        <f t="shared" si="87"/>
        <v>0</v>
      </c>
      <c r="Q1973" s="51">
        <f t="shared" si="87"/>
        <v>0</v>
      </c>
      <c r="R1973" s="51">
        <f t="shared" si="87"/>
        <v>0</v>
      </c>
    </row>
    <row r="1974" spans="1:18" x14ac:dyDescent="0.25">
      <c r="A1974" s="17"/>
      <c r="B1974" s="52"/>
      <c r="C1974" s="17"/>
      <c r="D1974" s="17"/>
      <c r="E1974" s="17"/>
      <c r="F1974" s="17"/>
      <c r="G1974" s="17"/>
      <c r="H1974" s="17"/>
      <c r="I1974" s="16">
        <f>IF(B1974&gt;A_Stammdaten!$B$12,0,SUM(C1974,D1974,F1974,G1974)-SUM(E1974,H1974))</f>
        <v>0</v>
      </c>
      <c r="J1974" s="51">
        <f>HLOOKUP(A_Stammdaten!$B$12,$L$4:$R$2504,ROW(B1974)-3,FALSE)+IF(OR(B1974=0,A_Stammdaten!$B$12&lt;B1974),0,I1974*1/20)</f>
        <v>0</v>
      </c>
      <c r="K1974" s="51">
        <f>HLOOKUP(A_Stammdaten!$B$12,$L$4:$R$2504,ROW(B1974)-3,FALSE)</f>
        <v>0</v>
      </c>
      <c r="L1974" s="51">
        <f t="shared" si="86"/>
        <v>0</v>
      </c>
      <c r="M1974" s="51">
        <f t="shared" si="87"/>
        <v>0</v>
      </c>
      <c r="N1974" s="51">
        <f t="shared" si="87"/>
        <v>0</v>
      </c>
      <c r="O1974" s="51">
        <f t="shared" si="87"/>
        <v>0</v>
      </c>
      <c r="P1974" s="51">
        <f t="shared" si="87"/>
        <v>0</v>
      </c>
      <c r="Q1974" s="51">
        <f t="shared" si="87"/>
        <v>0</v>
      </c>
      <c r="R1974" s="51">
        <f t="shared" si="87"/>
        <v>0</v>
      </c>
    </row>
    <row r="1975" spans="1:18" x14ac:dyDescent="0.25">
      <c r="A1975" s="17"/>
      <c r="B1975" s="52"/>
      <c r="C1975" s="17"/>
      <c r="D1975" s="17"/>
      <c r="E1975" s="17"/>
      <c r="F1975" s="17"/>
      <c r="G1975" s="17"/>
      <c r="H1975" s="17"/>
      <c r="I1975" s="16">
        <f>IF(B1975&gt;A_Stammdaten!$B$12,0,SUM(C1975,D1975,F1975,G1975)-SUM(E1975,H1975))</f>
        <v>0</v>
      </c>
      <c r="J1975" s="51">
        <f>HLOOKUP(A_Stammdaten!$B$12,$L$4:$R$2504,ROW(B1975)-3,FALSE)+IF(OR(B1975=0,A_Stammdaten!$B$12&lt;B1975),0,I1975*1/20)</f>
        <v>0</v>
      </c>
      <c r="K1975" s="51">
        <f>HLOOKUP(A_Stammdaten!$B$12,$L$4:$R$2504,ROW(B1975)-3,FALSE)</f>
        <v>0</v>
      </c>
      <c r="L1975" s="51">
        <f t="shared" si="86"/>
        <v>0</v>
      </c>
      <c r="M1975" s="51">
        <f t="shared" si="87"/>
        <v>0</v>
      </c>
      <c r="N1975" s="51">
        <f t="shared" si="87"/>
        <v>0</v>
      </c>
      <c r="O1975" s="51">
        <f t="shared" si="87"/>
        <v>0</v>
      </c>
      <c r="P1975" s="51">
        <f t="shared" si="87"/>
        <v>0</v>
      </c>
      <c r="Q1975" s="51">
        <f t="shared" si="87"/>
        <v>0</v>
      </c>
      <c r="R1975" s="51">
        <f t="shared" si="87"/>
        <v>0</v>
      </c>
    </row>
    <row r="1976" spans="1:18" x14ac:dyDescent="0.25">
      <c r="A1976" s="17"/>
      <c r="B1976" s="52"/>
      <c r="C1976" s="17"/>
      <c r="D1976" s="17"/>
      <c r="E1976" s="17"/>
      <c r="F1976" s="17"/>
      <c r="G1976" s="17"/>
      <c r="H1976" s="17"/>
      <c r="I1976" s="16">
        <f>IF(B1976&gt;A_Stammdaten!$B$12,0,SUM(C1976,D1976,F1976,G1976)-SUM(E1976,H1976))</f>
        <v>0</v>
      </c>
      <c r="J1976" s="51">
        <f>HLOOKUP(A_Stammdaten!$B$12,$L$4:$R$2504,ROW(B1976)-3,FALSE)+IF(OR(B1976=0,A_Stammdaten!$B$12&lt;B1976),0,I1976*1/20)</f>
        <v>0</v>
      </c>
      <c r="K1976" s="51">
        <f>HLOOKUP(A_Stammdaten!$B$12,$L$4:$R$2504,ROW(B1976)-3,FALSE)</f>
        <v>0</v>
      </c>
      <c r="L1976" s="51">
        <f t="shared" si="86"/>
        <v>0</v>
      </c>
      <c r="M1976" s="51">
        <f t="shared" si="87"/>
        <v>0</v>
      </c>
      <c r="N1976" s="51">
        <f t="shared" si="87"/>
        <v>0</v>
      </c>
      <c r="O1976" s="51">
        <f t="shared" si="87"/>
        <v>0</v>
      </c>
      <c r="P1976" s="51">
        <f t="shared" si="87"/>
        <v>0</v>
      </c>
      <c r="Q1976" s="51">
        <f t="shared" si="87"/>
        <v>0</v>
      </c>
      <c r="R1976" s="51">
        <f t="shared" si="87"/>
        <v>0</v>
      </c>
    </row>
    <row r="1977" spans="1:18" x14ac:dyDescent="0.25">
      <c r="A1977" s="17"/>
      <c r="B1977" s="52"/>
      <c r="C1977" s="17"/>
      <c r="D1977" s="17"/>
      <c r="E1977" s="17"/>
      <c r="F1977" s="17"/>
      <c r="G1977" s="17"/>
      <c r="H1977" s="17"/>
      <c r="I1977" s="16">
        <f>IF(B1977&gt;A_Stammdaten!$B$12,0,SUM(C1977,D1977,F1977,G1977)-SUM(E1977,H1977))</f>
        <v>0</v>
      </c>
      <c r="J1977" s="51">
        <f>HLOOKUP(A_Stammdaten!$B$12,$L$4:$R$2504,ROW(B1977)-3,FALSE)+IF(OR(B1977=0,A_Stammdaten!$B$12&lt;B1977),0,I1977*1/20)</f>
        <v>0</v>
      </c>
      <c r="K1977" s="51">
        <f>HLOOKUP(A_Stammdaten!$B$12,$L$4:$R$2504,ROW(B1977)-3,FALSE)</f>
        <v>0</v>
      </c>
      <c r="L1977" s="51">
        <f t="shared" si="86"/>
        <v>0</v>
      </c>
      <c r="M1977" s="51">
        <f t="shared" si="87"/>
        <v>0</v>
      </c>
      <c r="N1977" s="51">
        <f t="shared" si="87"/>
        <v>0</v>
      </c>
      <c r="O1977" s="51">
        <f t="shared" si="87"/>
        <v>0</v>
      </c>
      <c r="P1977" s="51">
        <f t="shared" si="87"/>
        <v>0</v>
      </c>
      <c r="Q1977" s="51">
        <f t="shared" si="87"/>
        <v>0</v>
      </c>
      <c r="R1977" s="51">
        <f t="shared" si="87"/>
        <v>0</v>
      </c>
    </row>
    <row r="1978" spans="1:18" x14ac:dyDescent="0.25">
      <c r="A1978" s="17"/>
      <c r="B1978" s="52"/>
      <c r="C1978" s="17"/>
      <c r="D1978" s="17"/>
      <c r="E1978" s="17"/>
      <c r="F1978" s="17"/>
      <c r="G1978" s="17"/>
      <c r="H1978" s="17"/>
      <c r="I1978" s="16">
        <f>IF(B1978&gt;A_Stammdaten!$B$12,0,SUM(C1978,D1978,F1978,G1978)-SUM(E1978,H1978))</f>
        <v>0</v>
      </c>
      <c r="J1978" s="51">
        <f>HLOOKUP(A_Stammdaten!$B$12,$L$4:$R$2504,ROW(B1978)-3,FALSE)+IF(OR(B1978=0,A_Stammdaten!$B$12&lt;B1978),0,I1978*1/20)</f>
        <v>0</v>
      </c>
      <c r="K1978" s="51">
        <f>HLOOKUP(A_Stammdaten!$B$12,$L$4:$R$2504,ROW(B1978)-3,FALSE)</f>
        <v>0</v>
      </c>
      <c r="L1978" s="51">
        <f t="shared" si="86"/>
        <v>0</v>
      </c>
      <c r="M1978" s="51">
        <f t="shared" si="87"/>
        <v>0</v>
      </c>
      <c r="N1978" s="51">
        <f t="shared" si="87"/>
        <v>0</v>
      </c>
      <c r="O1978" s="51">
        <f t="shared" si="87"/>
        <v>0</v>
      </c>
      <c r="P1978" s="51">
        <f t="shared" si="87"/>
        <v>0</v>
      </c>
      <c r="Q1978" s="51">
        <f t="shared" si="87"/>
        <v>0</v>
      </c>
      <c r="R1978" s="51">
        <f t="shared" si="87"/>
        <v>0</v>
      </c>
    </row>
    <row r="1979" spans="1:18" x14ac:dyDescent="0.25">
      <c r="A1979" s="17"/>
      <c r="B1979" s="52"/>
      <c r="C1979" s="17"/>
      <c r="D1979" s="17"/>
      <c r="E1979" s="17"/>
      <c r="F1979" s="17"/>
      <c r="G1979" s="17"/>
      <c r="H1979" s="17"/>
      <c r="I1979" s="16">
        <f>IF(B1979&gt;A_Stammdaten!$B$12,0,SUM(C1979,D1979,F1979,G1979)-SUM(E1979,H1979))</f>
        <v>0</v>
      </c>
      <c r="J1979" s="51">
        <f>HLOOKUP(A_Stammdaten!$B$12,$L$4:$R$2504,ROW(B1979)-3,FALSE)+IF(OR(B1979=0,A_Stammdaten!$B$12&lt;B1979),0,I1979*1/20)</f>
        <v>0</v>
      </c>
      <c r="K1979" s="51">
        <f>HLOOKUP(A_Stammdaten!$B$12,$L$4:$R$2504,ROW(B1979)-3,FALSE)</f>
        <v>0</v>
      </c>
      <c r="L1979" s="51">
        <f t="shared" si="86"/>
        <v>0</v>
      </c>
      <c r="M1979" s="51">
        <f t="shared" si="87"/>
        <v>0</v>
      </c>
      <c r="N1979" s="51">
        <f t="shared" si="87"/>
        <v>0</v>
      </c>
      <c r="O1979" s="51">
        <f t="shared" si="87"/>
        <v>0</v>
      </c>
      <c r="P1979" s="51">
        <f t="shared" si="87"/>
        <v>0</v>
      </c>
      <c r="Q1979" s="51">
        <f t="shared" si="87"/>
        <v>0</v>
      </c>
      <c r="R1979" s="51">
        <f t="shared" si="87"/>
        <v>0</v>
      </c>
    </row>
    <row r="1980" spans="1:18" x14ac:dyDescent="0.25">
      <c r="A1980" s="17"/>
      <c r="B1980" s="52"/>
      <c r="C1980" s="17"/>
      <c r="D1980" s="17"/>
      <c r="E1980" s="17"/>
      <c r="F1980" s="17"/>
      <c r="G1980" s="17"/>
      <c r="H1980" s="17"/>
      <c r="I1980" s="16">
        <f>IF(B1980&gt;A_Stammdaten!$B$12,0,SUM(C1980,D1980,F1980,G1980)-SUM(E1980,H1980))</f>
        <v>0</v>
      </c>
      <c r="J1980" s="51">
        <f>HLOOKUP(A_Stammdaten!$B$12,$L$4:$R$2504,ROW(B1980)-3,FALSE)+IF(OR(B1980=0,A_Stammdaten!$B$12&lt;B1980),0,I1980*1/20)</f>
        <v>0</v>
      </c>
      <c r="K1980" s="51">
        <f>HLOOKUP(A_Stammdaten!$B$12,$L$4:$R$2504,ROW(B1980)-3,FALSE)</f>
        <v>0</v>
      </c>
      <c r="L1980" s="51">
        <f t="shared" si="86"/>
        <v>0</v>
      </c>
      <c r="M1980" s="51">
        <f t="shared" si="87"/>
        <v>0</v>
      </c>
      <c r="N1980" s="51">
        <f t="shared" si="87"/>
        <v>0</v>
      </c>
      <c r="O1980" s="51">
        <f t="shared" si="87"/>
        <v>0</v>
      </c>
      <c r="P1980" s="51">
        <f t="shared" si="87"/>
        <v>0</v>
      </c>
      <c r="Q1980" s="51">
        <f t="shared" si="87"/>
        <v>0</v>
      </c>
      <c r="R1980" s="51">
        <f t="shared" si="87"/>
        <v>0</v>
      </c>
    </row>
    <row r="1981" spans="1:18" x14ac:dyDescent="0.25">
      <c r="A1981" s="17"/>
      <c r="B1981" s="52"/>
      <c r="C1981" s="17"/>
      <c r="D1981" s="17"/>
      <c r="E1981" s="17"/>
      <c r="F1981" s="17"/>
      <c r="G1981" s="17"/>
      <c r="H1981" s="17"/>
      <c r="I1981" s="16">
        <f>IF(B1981&gt;A_Stammdaten!$B$12,0,SUM(C1981,D1981,F1981,G1981)-SUM(E1981,H1981))</f>
        <v>0</v>
      </c>
      <c r="J1981" s="51">
        <f>HLOOKUP(A_Stammdaten!$B$12,$L$4:$R$2504,ROW(B1981)-3,FALSE)+IF(OR(B1981=0,A_Stammdaten!$B$12&lt;B1981),0,I1981*1/20)</f>
        <v>0</v>
      </c>
      <c r="K1981" s="51">
        <f>HLOOKUP(A_Stammdaten!$B$12,$L$4:$R$2504,ROW(B1981)-3,FALSE)</f>
        <v>0</v>
      </c>
      <c r="L1981" s="51">
        <f t="shared" si="86"/>
        <v>0</v>
      </c>
      <c r="M1981" s="51">
        <f t="shared" si="87"/>
        <v>0</v>
      </c>
      <c r="N1981" s="51">
        <f t="shared" si="87"/>
        <v>0</v>
      </c>
      <c r="O1981" s="51">
        <f t="shared" si="87"/>
        <v>0</v>
      </c>
      <c r="P1981" s="51">
        <f t="shared" si="87"/>
        <v>0</v>
      </c>
      <c r="Q1981" s="51">
        <f t="shared" si="87"/>
        <v>0</v>
      </c>
      <c r="R1981" s="51">
        <f t="shared" si="87"/>
        <v>0</v>
      </c>
    </row>
    <row r="1982" spans="1:18" x14ac:dyDescent="0.25">
      <c r="A1982" s="17"/>
      <c r="B1982" s="52"/>
      <c r="C1982" s="17"/>
      <c r="D1982" s="17"/>
      <c r="E1982" s="17"/>
      <c r="F1982" s="17"/>
      <c r="G1982" s="17"/>
      <c r="H1982" s="17"/>
      <c r="I1982" s="16">
        <f>IF(B1982&gt;A_Stammdaten!$B$12,0,SUM(C1982,D1982,F1982,G1982)-SUM(E1982,H1982))</f>
        <v>0</v>
      </c>
      <c r="J1982" s="51">
        <f>HLOOKUP(A_Stammdaten!$B$12,$L$4:$R$2504,ROW(B1982)-3,FALSE)+IF(OR(B1982=0,A_Stammdaten!$B$12&lt;B1982),0,I1982*1/20)</f>
        <v>0</v>
      </c>
      <c r="K1982" s="51">
        <f>HLOOKUP(A_Stammdaten!$B$12,$L$4:$R$2504,ROW(B1982)-3,FALSE)</f>
        <v>0</v>
      </c>
      <c r="L1982" s="51">
        <f t="shared" si="86"/>
        <v>0</v>
      </c>
      <c r="M1982" s="51">
        <f t="shared" si="87"/>
        <v>0</v>
      </c>
      <c r="N1982" s="51">
        <f t="shared" si="87"/>
        <v>0</v>
      </c>
      <c r="O1982" s="51">
        <f t="shared" si="87"/>
        <v>0</v>
      </c>
      <c r="P1982" s="51">
        <f t="shared" si="87"/>
        <v>0</v>
      </c>
      <c r="Q1982" s="51">
        <f t="shared" si="87"/>
        <v>0</v>
      </c>
      <c r="R1982" s="51">
        <f t="shared" si="87"/>
        <v>0</v>
      </c>
    </row>
    <row r="1983" spans="1:18" x14ac:dyDescent="0.25">
      <c r="A1983" s="17"/>
      <c r="B1983" s="52"/>
      <c r="C1983" s="17"/>
      <c r="D1983" s="17"/>
      <c r="E1983" s="17"/>
      <c r="F1983" s="17"/>
      <c r="G1983" s="17"/>
      <c r="H1983" s="17"/>
      <c r="I1983" s="16">
        <f>IF(B1983&gt;A_Stammdaten!$B$12,0,SUM(C1983,D1983,F1983,G1983)-SUM(E1983,H1983))</f>
        <v>0</v>
      </c>
      <c r="J1983" s="51">
        <f>HLOOKUP(A_Stammdaten!$B$12,$L$4:$R$2504,ROW(B1983)-3,FALSE)+IF(OR(B1983=0,A_Stammdaten!$B$12&lt;B1983),0,I1983*1/20)</f>
        <v>0</v>
      </c>
      <c r="K1983" s="51">
        <f>HLOOKUP(A_Stammdaten!$B$12,$L$4:$R$2504,ROW(B1983)-3,FALSE)</f>
        <v>0</v>
      </c>
      <c r="L1983" s="51">
        <f t="shared" si="86"/>
        <v>0</v>
      </c>
      <c r="M1983" s="51">
        <f t="shared" si="87"/>
        <v>0</v>
      </c>
      <c r="N1983" s="51">
        <f t="shared" si="87"/>
        <v>0</v>
      </c>
      <c r="O1983" s="51">
        <f t="shared" si="87"/>
        <v>0</v>
      </c>
      <c r="P1983" s="51">
        <f t="shared" si="87"/>
        <v>0</v>
      </c>
      <c r="Q1983" s="51">
        <f t="shared" si="87"/>
        <v>0</v>
      </c>
      <c r="R1983" s="51">
        <f t="shared" si="87"/>
        <v>0</v>
      </c>
    </row>
    <row r="1984" spans="1:18" x14ac:dyDescent="0.25">
      <c r="A1984" s="17"/>
      <c r="B1984" s="52"/>
      <c r="C1984" s="17"/>
      <c r="D1984" s="17"/>
      <c r="E1984" s="17"/>
      <c r="F1984" s="17"/>
      <c r="G1984" s="17"/>
      <c r="H1984" s="17"/>
      <c r="I1984" s="16">
        <f>IF(B1984&gt;A_Stammdaten!$B$12,0,SUM(C1984,D1984,F1984,G1984)-SUM(E1984,H1984))</f>
        <v>0</v>
      </c>
      <c r="J1984" s="51">
        <f>HLOOKUP(A_Stammdaten!$B$12,$L$4:$R$2504,ROW(B1984)-3,FALSE)+IF(OR(B1984=0,A_Stammdaten!$B$12&lt;B1984),0,I1984*1/20)</f>
        <v>0</v>
      </c>
      <c r="K1984" s="51">
        <f>HLOOKUP(A_Stammdaten!$B$12,$L$4:$R$2504,ROW(B1984)-3,FALSE)</f>
        <v>0</v>
      </c>
      <c r="L1984" s="51">
        <f t="shared" ref="L1984:L2047" si="88">IF(OR($I1984=0,L$4&lt;$B1984,$B1984=0,20-(L$4-$B1984)=0),0,$I1984*(19-(L$4-$B1984))/20)</f>
        <v>0</v>
      </c>
      <c r="M1984" s="51">
        <f t="shared" si="87"/>
        <v>0</v>
      </c>
      <c r="N1984" s="51">
        <f t="shared" si="87"/>
        <v>0</v>
      </c>
      <c r="O1984" s="51">
        <f t="shared" si="87"/>
        <v>0</v>
      </c>
      <c r="P1984" s="51">
        <f t="shared" si="87"/>
        <v>0</v>
      </c>
      <c r="Q1984" s="51">
        <f t="shared" si="87"/>
        <v>0</v>
      </c>
      <c r="R1984" s="51">
        <f t="shared" si="87"/>
        <v>0</v>
      </c>
    </row>
    <row r="1985" spans="1:18" x14ac:dyDescent="0.25">
      <c r="A1985" s="17"/>
      <c r="B1985" s="52"/>
      <c r="C1985" s="17"/>
      <c r="D1985" s="17"/>
      <c r="E1985" s="17"/>
      <c r="F1985" s="17"/>
      <c r="G1985" s="17"/>
      <c r="H1985" s="17"/>
      <c r="I1985" s="16">
        <f>IF(B1985&gt;A_Stammdaten!$B$12,0,SUM(C1985,D1985,F1985,G1985)-SUM(E1985,H1985))</f>
        <v>0</v>
      </c>
      <c r="J1985" s="51">
        <f>HLOOKUP(A_Stammdaten!$B$12,$L$4:$R$2504,ROW(B1985)-3,FALSE)+IF(OR(B1985=0,A_Stammdaten!$B$12&lt;B1985),0,I1985*1/20)</f>
        <v>0</v>
      </c>
      <c r="K1985" s="51">
        <f>HLOOKUP(A_Stammdaten!$B$12,$L$4:$R$2504,ROW(B1985)-3,FALSE)</f>
        <v>0</v>
      </c>
      <c r="L1985" s="51">
        <f t="shared" si="88"/>
        <v>0</v>
      </c>
      <c r="M1985" s="51">
        <f t="shared" si="87"/>
        <v>0</v>
      </c>
      <c r="N1985" s="51">
        <f t="shared" si="87"/>
        <v>0</v>
      </c>
      <c r="O1985" s="51">
        <f t="shared" si="87"/>
        <v>0</v>
      </c>
      <c r="P1985" s="51">
        <f t="shared" si="87"/>
        <v>0</v>
      </c>
      <c r="Q1985" s="51">
        <f t="shared" si="87"/>
        <v>0</v>
      </c>
      <c r="R1985" s="51">
        <f t="shared" si="87"/>
        <v>0</v>
      </c>
    </row>
    <row r="1986" spans="1:18" x14ac:dyDescent="0.25">
      <c r="A1986" s="17"/>
      <c r="B1986" s="52"/>
      <c r="C1986" s="17"/>
      <c r="D1986" s="17"/>
      <c r="E1986" s="17"/>
      <c r="F1986" s="17"/>
      <c r="G1986" s="17"/>
      <c r="H1986" s="17"/>
      <c r="I1986" s="16">
        <f>IF(B1986&gt;A_Stammdaten!$B$12,0,SUM(C1986,D1986,F1986,G1986)-SUM(E1986,H1986))</f>
        <v>0</v>
      </c>
      <c r="J1986" s="51">
        <f>HLOOKUP(A_Stammdaten!$B$12,$L$4:$R$2504,ROW(B1986)-3,FALSE)+IF(OR(B1986=0,A_Stammdaten!$B$12&lt;B1986),0,I1986*1/20)</f>
        <v>0</v>
      </c>
      <c r="K1986" s="51">
        <f>HLOOKUP(A_Stammdaten!$B$12,$L$4:$R$2504,ROW(B1986)-3,FALSE)</f>
        <v>0</v>
      </c>
      <c r="L1986" s="51">
        <f t="shared" si="88"/>
        <v>0</v>
      </c>
      <c r="M1986" s="51">
        <f t="shared" si="87"/>
        <v>0</v>
      </c>
      <c r="N1986" s="51">
        <f t="shared" si="87"/>
        <v>0</v>
      </c>
      <c r="O1986" s="51">
        <f t="shared" si="87"/>
        <v>0</v>
      </c>
      <c r="P1986" s="51">
        <f t="shared" si="87"/>
        <v>0</v>
      </c>
      <c r="Q1986" s="51">
        <f t="shared" si="87"/>
        <v>0</v>
      </c>
      <c r="R1986" s="51">
        <f t="shared" si="87"/>
        <v>0</v>
      </c>
    </row>
    <row r="1987" spans="1:18" x14ac:dyDescent="0.25">
      <c r="A1987" s="17"/>
      <c r="B1987" s="52"/>
      <c r="C1987" s="17"/>
      <c r="D1987" s="17"/>
      <c r="E1987" s="17"/>
      <c r="F1987" s="17"/>
      <c r="G1987" s="17"/>
      <c r="H1987" s="17"/>
      <c r="I1987" s="16">
        <f>IF(B1987&gt;A_Stammdaten!$B$12,0,SUM(C1987,D1987,F1987,G1987)-SUM(E1987,H1987))</f>
        <v>0</v>
      </c>
      <c r="J1987" s="51">
        <f>HLOOKUP(A_Stammdaten!$B$12,$L$4:$R$2504,ROW(B1987)-3,FALSE)+IF(OR(B1987=0,A_Stammdaten!$B$12&lt;B1987),0,I1987*1/20)</f>
        <v>0</v>
      </c>
      <c r="K1987" s="51">
        <f>HLOOKUP(A_Stammdaten!$B$12,$L$4:$R$2504,ROW(B1987)-3,FALSE)</f>
        <v>0</v>
      </c>
      <c r="L1987" s="51">
        <f t="shared" si="88"/>
        <v>0</v>
      </c>
      <c r="M1987" s="51">
        <f t="shared" si="87"/>
        <v>0</v>
      </c>
      <c r="N1987" s="51">
        <f t="shared" si="87"/>
        <v>0</v>
      </c>
      <c r="O1987" s="51">
        <f t="shared" si="87"/>
        <v>0</v>
      </c>
      <c r="P1987" s="51">
        <f t="shared" si="87"/>
        <v>0</v>
      </c>
      <c r="Q1987" s="51">
        <f t="shared" si="87"/>
        <v>0</v>
      </c>
      <c r="R1987" s="51">
        <f t="shared" si="87"/>
        <v>0</v>
      </c>
    </row>
    <row r="1988" spans="1:18" x14ac:dyDescent="0.25">
      <c r="A1988" s="17"/>
      <c r="B1988" s="52"/>
      <c r="C1988" s="17"/>
      <c r="D1988" s="17"/>
      <c r="E1988" s="17"/>
      <c r="F1988" s="17"/>
      <c r="G1988" s="17"/>
      <c r="H1988" s="17"/>
      <c r="I1988" s="16">
        <f>IF(B1988&gt;A_Stammdaten!$B$12,0,SUM(C1988,D1988,F1988,G1988)-SUM(E1988,H1988))</f>
        <v>0</v>
      </c>
      <c r="J1988" s="51">
        <f>HLOOKUP(A_Stammdaten!$B$12,$L$4:$R$2504,ROW(B1988)-3,FALSE)+IF(OR(B1988=0,A_Stammdaten!$B$12&lt;B1988),0,I1988*1/20)</f>
        <v>0</v>
      </c>
      <c r="K1988" s="51">
        <f>HLOOKUP(A_Stammdaten!$B$12,$L$4:$R$2504,ROW(B1988)-3,FALSE)</f>
        <v>0</v>
      </c>
      <c r="L1988" s="51">
        <f t="shared" si="88"/>
        <v>0</v>
      </c>
      <c r="M1988" s="51">
        <f t="shared" si="87"/>
        <v>0</v>
      </c>
      <c r="N1988" s="51">
        <f t="shared" si="87"/>
        <v>0</v>
      </c>
      <c r="O1988" s="51">
        <f t="shared" si="87"/>
        <v>0</v>
      </c>
      <c r="P1988" s="51">
        <f t="shared" si="87"/>
        <v>0</v>
      </c>
      <c r="Q1988" s="51">
        <f t="shared" si="87"/>
        <v>0</v>
      </c>
      <c r="R1988" s="51">
        <f t="shared" si="87"/>
        <v>0</v>
      </c>
    </row>
    <row r="1989" spans="1:18" x14ac:dyDescent="0.25">
      <c r="A1989" s="17"/>
      <c r="B1989" s="52"/>
      <c r="C1989" s="17"/>
      <c r="D1989" s="17"/>
      <c r="E1989" s="17"/>
      <c r="F1989" s="17"/>
      <c r="G1989" s="17"/>
      <c r="H1989" s="17"/>
      <c r="I1989" s="16">
        <f>IF(B1989&gt;A_Stammdaten!$B$12,0,SUM(C1989,D1989,F1989,G1989)-SUM(E1989,H1989))</f>
        <v>0</v>
      </c>
      <c r="J1989" s="51">
        <f>HLOOKUP(A_Stammdaten!$B$12,$L$4:$R$2504,ROW(B1989)-3,FALSE)+IF(OR(B1989=0,A_Stammdaten!$B$12&lt;B1989),0,I1989*1/20)</f>
        <v>0</v>
      </c>
      <c r="K1989" s="51">
        <f>HLOOKUP(A_Stammdaten!$B$12,$L$4:$R$2504,ROW(B1989)-3,FALSE)</f>
        <v>0</v>
      </c>
      <c r="L1989" s="51">
        <f t="shared" si="88"/>
        <v>0</v>
      </c>
      <c r="M1989" s="51">
        <f t="shared" si="87"/>
        <v>0</v>
      </c>
      <c r="N1989" s="51">
        <f t="shared" si="87"/>
        <v>0</v>
      </c>
      <c r="O1989" s="51">
        <f t="shared" si="87"/>
        <v>0</v>
      </c>
      <c r="P1989" s="51">
        <f t="shared" si="87"/>
        <v>0</v>
      </c>
      <c r="Q1989" s="51">
        <f t="shared" si="87"/>
        <v>0</v>
      </c>
      <c r="R1989" s="51">
        <f t="shared" si="87"/>
        <v>0</v>
      </c>
    </row>
    <row r="1990" spans="1:18" x14ac:dyDescent="0.25">
      <c r="A1990" s="17"/>
      <c r="B1990" s="52"/>
      <c r="C1990" s="17"/>
      <c r="D1990" s="17"/>
      <c r="E1990" s="17"/>
      <c r="F1990" s="17"/>
      <c r="G1990" s="17"/>
      <c r="H1990" s="17"/>
      <c r="I1990" s="16">
        <f>IF(B1990&gt;A_Stammdaten!$B$12,0,SUM(C1990,D1990,F1990,G1990)-SUM(E1990,H1990))</f>
        <v>0</v>
      </c>
      <c r="J1990" s="51">
        <f>HLOOKUP(A_Stammdaten!$B$12,$L$4:$R$2504,ROW(B1990)-3,FALSE)+IF(OR(B1990=0,A_Stammdaten!$B$12&lt;B1990),0,I1990*1/20)</f>
        <v>0</v>
      </c>
      <c r="K1990" s="51">
        <f>HLOOKUP(A_Stammdaten!$B$12,$L$4:$R$2504,ROW(B1990)-3,FALSE)</f>
        <v>0</v>
      </c>
      <c r="L1990" s="51">
        <f t="shared" si="88"/>
        <v>0</v>
      </c>
      <c r="M1990" s="51">
        <f t="shared" si="87"/>
        <v>0</v>
      </c>
      <c r="N1990" s="51">
        <f t="shared" si="87"/>
        <v>0</v>
      </c>
      <c r="O1990" s="51">
        <f t="shared" si="87"/>
        <v>0</v>
      </c>
      <c r="P1990" s="51">
        <f t="shared" si="87"/>
        <v>0</v>
      </c>
      <c r="Q1990" s="51">
        <f t="shared" si="87"/>
        <v>0</v>
      </c>
      <c r="R1990" s="51">
        <f t="shared" si="87"/>
        <v>0</v>
      </c>
    </row>
    <row r="1991" spans="1:18" x14ac:dyDescent="0.25">
      <c r="A1991" s="17"/>
      <c r="B1991" s="52"/>
      <c r="C1991" s="17"/>
      <c r="D1991" s="17"/>
      <c r="E1991" s="17"/>
      <c r="F1991" s="17"/>
      <c r="G1991" s="17"/>
      <c r="H1991" s="17"/>
      <c r="I1991" s="16">
        <f>IF(B1991&gt;A_Stammdaten!$B$12,0,SUM(C1991,D1991,F1991,G1991)-SUM(E1991,H1991))</f>
        <v>0</v>
      </c>
      <c r="J1991" s="51">
        <f>HLOOKUP(A_Stammdaten!$B$12,$L$4:$R$2504,ROW(B1991)-3,FALSE)+IF(OR(B1991=0,A_Stammdaten!$B$12&lt;B1991),0,I1991*1/20)</f>
        <v>0</v>
      </c>
      <c r="K1991" s="51">
        <f>HLOOKUP(A_Stammdaten!$B$12,$L$4:$R$2504,ROW(B1991)-3,FALSE)</f>
        <v>0</v>
      </c>
      <c r="L1991" s="51">
        <f t="shared" si="88"/>
        <v>0</v>
      </c>
      <c r="M1991" s="51">
        <f t="shared" si="87"/>
        <v>0</v>
      </c>
      <c r="N1991" s="51">
        <f t="shared" si="87"/>
        <v>0</v>
      </c>
      <c r="O1991" s="51">
        <f t="shared" si="87"/>
        <v>0</v>
      </c>
      <c r="P1991" s="51">
        <f t="shared" si="87"/>
        <v>0</v>
      </c>
      <c r="Q1991" s="51">
        <f t="shared" si="87"/>
        <v>0</v>
      </c>
      <c r="R1991" s="51">
        <f t="shared" si="87"/>
        <v>0</v>
      </c>
    </row>
    <row r="1992" spans="1:18" x14ac:dyDescent="0.25">
      <c r="A1992" s="17"/>
      <c r="B1992" s="52"/>
      <c r="C1992" s="17"/>
      <c r="D1992" s="17"/>
      <c r="E1992" s="17"/>
      <c r="F1992" s="17"/>
      <c r="G1992" s="17"/>
      <c r="H1992" s="17"/>
      <c r="I1992" s="16">
        <f>IF(B1992&gt;A_Stammdaten!$B$12,0,SUM(C1992,D1992,F1992,G1992)-SUM(E1992,H1992))</f>
        <v>0</v>
      </c>
      <c r="J1992" s="51">
        <f>HLOOKUP(A_Stammdaten!$B$12,$L$4:$R$2504,ROW(B1992)-3,FALSE)+IF(OR(B1992=0,A_Stammdaten!$B$12&lt;B1992),0,I1992*1/20)</f>
        <v>0</v>
      </c>
      <c r="K1992" s="51">
        <f>HLOOKUP(A_Stammdaten!$B$12,$L$4:$R$2504,ROW(B1992)-3,FALSE)</f>
        <v>0</v>
      </c>
      <c r="L1992" s="51">
        <f t="shared" si="88"/>
        <v>0</v>
      </c>
      <c r="M1992" s="51">
        <f t="shared" si="87"/>
        <v>0</v>
      </c>
      <c r="N1992" s="51">
        <f t="shared" si="87"/>
        <v>0</v>
      </c>
      <c r="O1992" s="51">
        <f t="shared" si="87"/>
        <v>0</v>
      </c>
      <c r="P1992" s="51">
        <f t="shared" si="87"/>
        <v>0</v>
      </c>
      <c r="Q1992" s="51">
        <f t="shared" si="87"/>
        <v>0</v>
      </c>
      <c r="R1992" s="51">
        <f t="shared" si="87"/>
        <v>0</v>
      </c>
    </row>
    <row r="1993" spans="1:18" x14ac:dyDescent="0.25">
      <c r="A1993" s="17"/>
      <c r="B1993" s="52"/>
      <c r="C1993" s="17"/>
      <c r="D1993" s="17"/>
      <c r="E1993" s="17"/>
      <c r="F1993" s="17"/>
      <c r="G1993" s="17"/>
      <c r="H1993" s="17"/>
      <c r="I1993" s="16">
        <f>IF(B1993&gt;A_Stammdaten!$B$12,0,SUM(C1993,D1993,F1993,G1993)-SUM(E1993,H1993))</f>
        <v>0</v>
      </c>
      <c r="J1993" s="51">
        <f>HLOOKUP(A_Stammdaten!$B$12,$L$4:$R$2504,ROW(B1993)-3,FALSE)+IF(OR(B1993=0,A_Stammdaten!$B$12&lt;B1993),0,I1993*1/20)</f>
        <v>0</v>
      </c>
      <c r="K1993" s="51">
        <f>HLOOKUP(A_Stammdaten!$B$12,$L$4:$R$2504,ROW(B1993)-3,FALSE)</f>
        <v>0</v>
      </c>
      <c r="L1993" s="51">
        <f t="shared" si="88"/>
        <v>0</v>
      </c>
      <c r="M1993" s="51">
        <f t="shared" si="87"/>
        <v>0</v>
      </c>
      <c r="N1993" s="51">
        <f t="shared" si="87"/>
        <v>0</v>
      </c>
      <c r="O1993" s="51">
        <f t="shared" si="87"/>
        <v>0</v>
      </c>
      <c r="P1993" s="51">
        <f t="shared" si="87"/>
        <v>0</v>
      </c>
      <c r="Q1993" s="51">
        <f t="shared" si="87"/>
        <v>0</v>
      </c>
      <c r="R1993" s="51">
        <f t="shared" si="87"/>
        <v>0</v>
      </c>
    </row>
    <row r="1994" spans="1:18" x14ac:dyDescent="0.25">
      <c r="A1994" s="17"/>
      <c r="B1994" s="52"/>
      <c r="C1994" s="17"/>
      <c r="D1994" s="17"/>
      <c r="E1994" s="17"/>
      <c r="F1994" s="17"/>
      <c r="G1994" s="17"/>
      <c r="H1994" s="17"/>
      <c r="I1994" s="16">
        <f>IF(B1994&gt;A_Stammdaten!$B$12,0,SUM(C1994,D1994,F1994,G1994)-SUM(E1994,H1994))</f>
        <v>0</v>
      </c>
      <c r="J1994" s="51">
        <f>HLOOKUP(A_Stammdaten!$B$12,$L$4:$R$2504,ROW(B1994)-3,FALSE)+IF(OR(B1994=0,A_Stammdaten!$B$12&lt;B1994),0,I1994*1/20)</f>
        <v>0</v>
      </c>
      <c r="K1994" s="51">
        <f>HLOOKUP(A_Stammdaten!$B$12,$L$4:$R$2504,ROW(B1994)-3,FALSE)</f>
        <v>0</v>
      </c>
      <c r="L1994" s="51">
        <f t="shared" si="88"/>
        <v>0</v>
      </c>
      <c r="M1994" s="51">
        <f t="shared" si="87"/>
        <v>0</v>
      </c>
      <c r="N1994" s="51">
        <f t="shared" si="87"/>
        <v>0</v>
      </c>
      <c r="O1994" s="51">
        <f t="shared" si="87"/>
        <v>0</v>
      </c>
      <c r="P1994" s="51">
        <f t="shared" si="87"/>
        <v>0</v>
      </c>
      <c r="Q1994" s="51">
        <f t="shared" si="87"/>
        <v>0</v>
      </c>
      <c r="R1994" s="51">
        <f t="shared" si="87"/>
        <v>0</v>
      </c>
    </row>
    <row r="1995" spans="1:18" x14ac:dyDescent="0.25">
      <c r="A1995" s="17"/>
      <c r="B1995" s="52"/>
      <c r="C1995" s="17"/>
      <c r="D1995" s="17"/>
      <c r="E1995" s="17"/>
      <c r="F1995" s="17"/>
      <c r="G1995" s="17"/>
      <c r="H1995" s="17"/>
      <c r="I1995" s="16">
        <f>IF(B1995&gt;A_Stammdaten!$B$12,0,SUM(C1995,D1995,F1995,G1995)-SUM(E1995,H1995))</f>
        <v>0</v>
      </c>
      <c r="J1995" s="51">
        <f>HLOOKUP(A_Stammdaten!$B$12,$L$4:$R$2504,ROW(B1995)-3,FALSE)+IF(OR(B1995=0,A_Stammdaten!$B$12&lt;B1995),0,I1995*1/20)</f>
        <v>0</v>
      </c>
      <c r="K1995" s="51">
        <f>HLOOKUP(A_Stammdaten!$B$12,$L$4:$R$2504,ROW(B1995)-3,FALSE)</f>
        <v>0</v>
      </c>
      <c r="L1995" s="51">
        <f t="shared" si="88"/>
        <v>0</v>
      </c>
      <c r="M1995" s="51">
        <f t="shared" si="87"/>
        <v>0</v>
      </c>
      <c r="N1995" s="51">
        <f t="shared" si="87"/>
        <v>0</v>
      </c>
      <c r="O1995" s="51">
        <f t="shared" si="87"/>
        <v>0</v>
      </c>
      <c r="P1995" s="51">
        <f t="shared" si="87"/>
        <v>0</v>
      </c>
      <c r="Q1995" s="51">
        <f t="shared" si="87"/>
        <v>0</v>
      </c>
      <c r="R1995" s="51">
        <f t="shared" si="87"/>
        <v>0</v>
      </c>
    </row>
    <row r="1996" spans="1:18" x14ac:dyDescent="0.25">
      <c r="A1996" s="17"/>
      <c r="B1996" s="52"/>
      <c r="C1996" s="17"/>
      <c r="D1996" s="17"/>
      <c r="E1996" s="17"/>
      <c r="F1996" s="17"/>
      <c r="G1996" s="17"/>
      <c r="H1996" s="17"/>
      <c r="I1996" s="16">
        <f>IF(B1996&gt;A_Stammdaten!$B$12,0,SUM(C1996,D1996,F1996,G1996)-SUM(E1996,H1996))</f>
        <v>0</v>
      </c>
      <c r="J1996" s="51">
        <f>HLOOKUP(A_Stammdaten!$B$12,$L$4:$R$2504,ROW(B1996)-3,FALSE)+IF(OR(B1996=0,A_Stammdaten!$B$12&lt;B1996),0,I1996*1/20)</f>
        <v>0</v>
      </c>
      <c r="K1996" s="51">
        <f>HLOOKUP(A_Stammdaten!$B$12,$L$4:$R$2504,ROW(B1996)-3,FALSE)</f>
        <v>0</v>
      </c>
      <c r="L1996" s="51">
        <f t="shared" si="88"/>
        <v>0</v>
      </c>
      <c r="M1996" s="51">
        <f t="shared" si="87"/>
        <v>0</v>
      </c>
      <c r="N1996" s="51">
        <f t="shared" si="87"/>
        <v>0</v>
      </c>
      <c r="O1996" s="51">
        <f t="shared" si="87"/>
        <v>0</v>
      </c>
      <c r="P1996" s="51">
        <f t="shared" si="87"/>
        <v>0</v>
      </c>
      <c r="Q1996" s="51">
        <f t="shared" si="87"/>
        <v>0</v>
      </c>
      <c r="R1996" s="51">
        <f t="shared" si="87"/>
        <v>0</v>
      </c>
    </row>
    <row r="1997" spans="1:18" x14ac:dyDescent="0.25">
      <c r="A1997" s="17"/>
      <c r="B1997" s="52"/>
      <c r="C1997" s="17"/>
      <c r="D1997" s="17"/>
      <c r="E1997" s="17"/>
      <c r="F1997" s="17"/>
      <c r="G1997" s="17"/>
      <c r="H1997" s="17"/>
      <c r="I1997" s="16">
        <f>IF(B1997&gt;A_Stammdaten!$B$12,0,SUM(C1997,D1997,F1997,G1997)-SUM(E1997,H1997))</f>
        <v>0</v>
      </c>
      <c r="J1997" s="51">
        <f>HLOOKUP(A_Stammdaten!$B$12,$L$4:$R$2504,ROW(B1997)-3,FALSE)+IF(OR(B1997=0,A_Stammdaten!$B$12&lt;B1997),0,I1997*1/20)</f>
        <v>0</v>
      </c>
      <c r="K1997" s="51">
        <f>HLOOKUP(A_Stammdaten!$B$12,$L$4:$R$2504,ROW(B1997)-3,FALSE)</f>
        <v>0</v>
      </c>
      <c r="L1997" s="51">
        <f t="shared" si="88"/>
        <v>0</v>
      </c>
      <c r="M1997" s="51">
        <f t="shared" si="87"/>
        <v>0</v>
      </c>
      <c r="N1997" s="51">
        <f t="shared" si="87"/>
        <v>0</v>
      </c>
      <c r="O1997" s="51">
        <f t="shared" si="87"/>
        <v>0</v>
      </c>
      <c r="P1997" s="51">
        <f t="shared" si="87"/>
        <v>0</v>
      </c>
      <c r="Q1997" s="51">
        <f t="shared" si="87"/>
        <v>0</v>
      </c>
      <c r="R1997" s="51">
        <f t="shared" ref="M1997:R2040" si="89">IF(OR($I1997=0,R$4&lt;$B1997,$B1997=0,20-(R$4-$B1997)=0),0,$I1997*(19-(R$4-$B1997))/20)</f>
        <v>0</v>
      </c>
    </row>
    <row r="1998" spans="1:18" x14ac:dyDescent="0.25">
      <c r="A1998" s="17"/>
      <c r="B1998" s="52"/>
      <c r="C1998" s="17"/>
      <c r="D1998" s="17"/>
      <c r="E1998" s="17"/>
      <c r="F1998" s="17"/>
      <c r="G1998" s="17"/>
      <c r="H1998" s="17"/>
      <c r="I1998" s="16">
        <f>IF(B1998&gt;A_Stammdaten!$B$12,0,SUM(C1998,D1998,F1998,G1998)-SUM(E1998,H1998))</f>
        <v>0</v>
      </c>
      <c r="J1998" s="51">
        <f>HLOOKUP(A_Stammdaten!$B$12,$L$4:$R$2504,ROW(B1998)-3,FALSE)+IF(OR(B1998=0,A_Stammdaten!$B$12&lt;B1998),0,I1998*1/20)</f>
        <v>0</v>
      </c>
      <c r="K1998" s="51">
        <f>HLOOKUP(A_Stammdaten!$B$12,$L$4:$R$2504,ROW(B1998)-3,FALSE)</f>
        <v>0</v>
      </c>
      <c r="L1998" s="51">
        <f t="shared" si="88"/>
        <v>0</v>
      </c>
      <c r="M1998" s="51">
        <f t="shared" si="89"/>
        <v>0</v>
      </c>
      <c r="N1998" s="51">
        <f t="shared" si="89"/>
        <v>0</v>
      </c>
      <c r="O1998" s="51">
        <f t="shared" si="89"/>
        <v>0</v>
      </c>
      <c r="P1998" s="51">
        <f t="shared" si="89"/>
        <v>0</v>
      </c>
      <c r="Q1998" s="51">
        <f t="shared" si="89"/>
        <v>0</v>
      </c>
      <c r="R1998" s="51">
        <f t="shared" si="89"/>
        <v>0</v>
      </c>
    </row>
    <row r="1999" spans="1:18" x14ac:dyDescent="0.25">
      <c r="A1999" s="17"/>
      <c r="B1999" s="52"/>
      <c r="C1999" s="17"/>
      <c r="D1999" s="17"/>
      <c r="E1999" s="17"/>
      <c r="F1999" s="17"/>
      <c r="G1999" s="17"/>
      <c r="H1999" s="17"/>
      <c r="I1999" s="16">
        <f>IF(B1999&gt;A_Stammdaten!$B$12,0,SUM(C1999,D1999,F1999,G1999)-SUM(E1999,H1999))</f>
        <v>0</v>
      </c>
      <c r="J1999" s="51">
        <f>HLOOKUP(A_Stammdaten!$B$12,$L$4:$R$2504,ROW(B1999)-3,FALSE)+IF(OR(B1999=0,A_Stammdaten!$B$12&lt;B1999),0,I1999*1/20)</f>
        <v>0</v>
      </c>
      <c r="K1999" s="51">
        <f>HLOOKUP(A_Stammdaten!$B$12,$L$4:$R$2504,ROW(B1999)-3,FALSE)</f>
        <v>0</v>
      </c>
      <c r="L1999" s="51">
        <f t="shared" si="88"/>
        <v>0</v>
      </c>
      <c r="M1999" s="51">
        <f t="shared" si="89"/>
        <v>0</v>
      </c>
      <c r="N1999" s="51">
        <f t="shared" si="89"/>
        <v>0</v>
      </c>
      <c r="O1999" s="51">
        <f t="shared" si="89"/>
        <v>0</v>
      </c>
      <c r="P1999" s="51">
        <f t="shared" si="89"/>
        <v>0</v>
      </c>
      <c r="Q1999" s="51">
        <f t="shared" si="89"/>
        <v>0</v>
      </c>
      <c r="R1999" s="51">
        <f t="shared" si="89"/>
        <v>0</v>
      </c>
    </row>
    <row r="2000" spans="1:18" x14ac:dyDescent="0.25">
      <c r="A2000" s="17"/>
      <c r="B2000" s="52"/>
      <c r="C2000" s="17"/>
      <c r="D2000" s="17"/>
      <c r="E2000" s="17"/>
      <c r="F2000" s="17"/>
      <c r="G2000" s="17"/>
      <c r="H2000" s="17"/>
      <c r="I2000" s="16">
        <f>IF(B2000&gt;A_Stammdaten!$B$12,0,SUM(C2000,D2000,F2000,G2000)-SUM(E2000,H2000))</f>
        <v>0</v>
      </c>
      <c r="J2000" s="51">
        <f>HLOOKUP(A_Stammdaten!$B$12,$L$4:$R$2504,ROW(B2000)-3,FALSE)+IF(OR(B2000=0,A_Stammdaten!$B$12&lt;B2000),0,I2000*1/20)</f>
        <v>0</v>
      </c>
      <c r="K2000" s="51">
        <f>HLOOKUP(A_Stammdaten!$B$12,$L$4:$R$2504,ROW(B2000)-3,FALSE)</f>
        <v>0</v>
      </c>
      <c r="L2000" s="51">
        <f t="shared" si="88"/>
        <v>0</v>
      </c>
      <c r="M2000" s="51">
        <f t="shared" si="89"/>
        <v>0</v>
      </c>
      <c r="N2000" s="51">
        <f t="shared" si="89"/>
        <v>0</v>
      </c>
      <c r="O2000" s="51">
        <f t="shared" si="89"/>
        <v>0</v>
      </c>
      <c r="P2000" s="51">
        <f t="shared" si="89"/>
        <v>0</v>
      </c>
      <c r="Q2000" s="51">
        <f t="shared" si="89"/>
        <v>0</v>
      </c>
      <c r="R2000" s="51">
        <f t="shared" si="89"/>
        <v>0</v>
      </c>
    </row>
    <row r="2001" spans="1:18" x14ac:dyDescent="0.25">
      <c r="A2001" s="17"/>
      <c r="B2001" s="52"/>
      <c r="C2001" s="17"/>
      <c r="D2001" s="17"/>
      <c r="E2001" s="17"/>
      <c r="F2001" s="17"/>
      <c r="G2001" s="17"/>
      <c r="H2001" s="17"/>
      <c r="I2001" s="16">
        <f>IF(B2001&gt;A_Stammdaten!$B$12,0,SUM(C2001,D2001,F2001,G2001)-SUM(E2001,H2001))</f>
        <v>0</v>
      </c>
      <c r="J2001" s="51">
        <f>HLOOKUP(A_Stammdaten!$B$12,$L$4:$R$2504,ROW(B2001)-3,FALSE)+IF(OR(B2001=0,A_Stammdaten!$B$12&lt;B2001),0,I2001*1/20)</f>
        <v>0</v>
      </c>
      <c r="K2001" s="51">
        <f>HLOOKUP(A_Stammdaten!$B$12,$L$4:$R$2504,ROW(B2001)-3,FALSE)</f>
        <v>0</v>
      </c>
      <c r="L2001" s="51">
        <f t="shared" si="88"/>
        <v>0</v>
      </c>
      <c r="M2001" s="51">
        <f t="shared" si="89"/>
        <v>0</v>
      </c>
      <c r="N2001" s="51">
        <f t="shared" si="89"/>
        <v>0</v>
      </c>
      <c r="O2001" s="51">
        <f t="shared" si="89"/>
        <v>0</v>
      </c>
      <c r="P2001" s="51">
        <f t="shared" si="89"/>
        <v>0</v>
      </c>
      <c r="Q2001" s="51">
        <f t="shared" si="89"/>
        <v>0</v>
      </c>
      <c r="R2001" s="51">
        <f t="shared" si="89"/>
        <v>0</v>
      </c>
    </row>
    <row r="2002" spans="1:18" x14ac:dyDescent="0.25">
      <c r="A2002" s="17"/>
      <c r="B2002" s="52"/>
      <c r="C2002" s="17"/>
      <c r="D2002" s="17"/>
      <c r="E2002" s="17"/>
      <c r="F2002" s="17"/>
      <c r="G2002" s="17"/>
      <c r="H2002" s="17"/>
      <c r="I2002" s="16">
        <f>IF(B2002&gt;A_Stammdaten!$B$12,0,SUM(C2002,D2002,F2002,G2002)-SUM(E2002,H2002))</f>
        <v>0</v>
      </c>
      <c r="J2002" s="51">
        <f>HLOOKUP(A_Stammdaten!$B$12,$L$4:$R$2504,ROW(B2002)-3,FALSE)+IF(OR(B2002=0,A_Stammdaten!$B$12&lt;B2002),0,I2002*1/20)</f>
        <v>0</v>
      </c>
      <c r="K2002" s="51">
        <f>HLOOKUP(A_Stammdaten!$B$12,$L$4:$R$2504,ROW(B2002)-3,FALSE)</f>
        <v>0</v>
      </c>
      <c r="L2002" s="51">
        <f t="shared" si="88"/>
        <v>0</v>
      </c>
      <c r="M2002" s="51">
        <f t="shared" si="89"/>
        <v>0</v>
      </c>
      <c r="N2002" s="51">
        <f t="shared" si="89"/>
        <v>0</v>
      </c>
      <c r="O2002" s="51">
        <f t="shared" si="89"/>
        <v>0</v>
      </c>
      <c r="P2002" s="51">
        <f t="shared" si="89"/>
        <v>0</v>
      </c>
      <c r="Q2002" s="51">
        <f t="shared" si="89"/>
        <v>0</v>
      </c>
      <c r="R2002" s="51">
        <f t="shared" si="89"/>
        <v>0</v>
      </c>
    </row>
    <row r="2003" spans="1:18" x14ac:dyDescent="0.25">
      <c r="A2003" s="17"/>
      <c r="B2003" s="52"/>
      <c r="C2003" s="17"/>
      <c r="D2003" s="17"/>
      <c r="E2003" s="17"/>
      <c r="F2003" s="17"/>
      <c r="G2003" s="17"/>
      <c r="H2003" s="17"/>
      <c r="I2003" s="16">
        <f>IF(B2003&gt;A_Stammdaten!$B$12,0,SUM(C2003,D2003,F2003,G2003)-SUM(E2003,H2003))</f>
        <v>0</v>
      </c>
      <c r="J2003" s="51">
        <f>HLOOKUP(A_Stammdaten!$B$12,$L$4:$R$2504,ROW(B2003)-3,FALSE)+IF(OR(B2003=0,A_Stammdaten!$B$12&lt;B2003),0,I2003*1/20)</f>
        <v>0</v>
      </c>
      <c r="K2003" s="51">
        <f>HLOOKUP(A_Stammdaten!$B$12,$L$4:$R$2504,ROW(B2003)-3,FALSE)</f>
        <v>0</v>
      </c>
      <c r="L2003" s="51">
        <f t="shared" si="88"/>
        <v>0</v>
      </c>
      <c r="M2003" s="51">
        <f t="shared" si="89"/>
        <v>0</v>
      </c>
      <c r="N2003" s="51">
        <f t="shared" si="89"/>
        <v>0</v>
      </c>
      <c r="O2003" s="51">
        <f t="shared" si="89"/>
        <v>0</v>
      </c>
      <c r="P2003" s="51">
        <f t="shared" si="89"/>
        <v>0</v>
      </c>
      <c r="Q2003" s="51">
        <f t="shared" si="89"/>
        <v>0</v>
      </c>
      <c r="R2003" s="51">
        <f t="shared" si="89"/>
        <v>0</v>
      </c>
    </row>
    <row r="2004" spans="1:18" x14ac:dyDescent="0.25">
      <c r="A2004" s="17"/>
      <c r="B2004" s="52"/>
      <c r="C2004" s="17"/>
      <c r="D2004" s="17"/>
      <c r="E2004" s="17"/>
      <c r="F2004" s="17"/>
      <c r="G2004" s="17"/>
      <c r="H2004" s="17"/>
      <c r="I2004" s="16">
        <f>IF(B2004&gt;A_Stammdaten!$B$12,0,SUM(C2004,D2004,F2004,G2004)-SUM(E2004,H2004))</f>
        <v>0</v>
      </c>
      <c r="J2004" s="51">
        <f>HLOOKUP(A_Stammdaten!$B$12,$L$4:$R$2504,ROW(B2004)-3,FALSE)+IF(OR(B2004=0,A_Stammdaten!$B$12&lt;B2004),0,I2004*1/20)</f>
        <v>0</v>
      </c>
      <c r="K2004" s="51">
        <f>HLOOKUP(A_Stammdaten!$B$12,$L$4:$R$2504,ROW(B2004)-3,FALSE)</f>
        <v>0</v>
      </c>
      <c r="L2004" s="51">
        <f t="shared" si="88"/>
        <v>0</v>
      </c>
      <c r="M2004" s="51">
        <f t="shared" si="89"/>
        <v>0</v>
      </c>
      <c r="N2004" s="51">
        <f t="shared" si="89"/>
        <v>0</v>
      </c>
      <c r="O2004" s="51">
        <f t="shared" si="89"/>
        <v>0</v>
      </c>
      <c r="P2004" s="51">
        <f t="shared" si="89"/>
        <v>0</v>
      </c>
      <c r="Q2004" s="51">
        <f t="shared" si="89"/>
        <v>0</v>
      </c>
      <c r="R2004" s="51">
        <f t="shared" si="89"/>
        <v>0</v>
      </c>
    </row>
    <row r="2005" spans="1:18" x14ac:dyDescent="0.25">
      <c r="A2005" s="17"/>
      <c r="B2005" s="52"/>
      <c r="C2005" s="17"/>
      <c r="D2005" s="17"/>
      <c r="E2005" s="17"/>
      <c r="F2005" s="17"/>
      <c r="G2005" s="17"/>
      <c r="H2005" s="17"/>
      <c r="I2005" s="16">
        <f>IF(B2005&gt;A_Stammdaten!$B$12,0,SUM(C2005,D2005,F2005,G2005)-SUM(E2005,H2005))</f>
        <v>0</v>
      </c>
      <c r="J2005" s="51">
        <f>HLOOKUP(A_Stammdaten!$B$12,$L$4:$R$2504,ROW(B2005)-3,FALSE)+IF(OR(B2005=0,A_Stammdaten!$B$12&lt;B2005),0,I2005*1/20)</f>
        <v>0</v>
      </c>
      <c r="K2005" s="51">
        <f>HLOOKUP(A_Stammdaten!$B$12,$L$4:$R$2504,ROW(B2005)-3,FALSE)</f>
        <v>0</v>
      </c>
      <c r="L2005" s="51">
        <f t="shared" si="88"/>
        <v>0</v>
      </c>
      <c r="M2005" s="51">
        <f t="shared" si="89"/>
        <v>0</v>
      </c>
      <c r="N2005" s="51">
        <f t="shared" si="89"/>
        <v>0</v>
      </c>
      <c r="O2005" s="51">
        <f t="shared" si="89"/>
        <v>0</v>
      </c>
      <c r="P2005" s="51">
        <f t="shared" si="89"/>
        <v>0</v>
      </c>
      <c r="Q2005" s="51">
        <f t="shared" si="89"/>
        <v>0</v>
      </c>
      <c r="R2005" s="51">
        <f t="shared" si="89"/>
        <v>0</v>
      </c>
    </row>
    <row r="2006" spans="1:18" x14ac:dyDescent="0.25">
      <c r="A2006" s="17"/>
      <c r="B2006" s="52"/>
      <c r="C2006" s="17"/>
      <c r="D2006" s="17"/>
      <c r="E2006" s="17"/>
      <c r="F2006" s="17"/>
      <c r="G2006" s="17"/>
      <c r="H2006" s="17"/>
      <c r="I2006" s="16">
        <f>IF(B2006&gt;A_Stammdaten!$B$12,0,SUM(C2006,D2006,F2006,G2006)-SUM(E2006,H2006))</f>
        <v>0</v>
      </c>
      <c r="J2006" s="51">
        <f>HLOOKUP(A_Stammdaten!$B$12,$L$4:$R$2504,ROW(B2006)-3,FALSE)+IF(OR(B2006=0,A_Stammdaten!$B$12&lt;B2006),0,I2006*1/20)</f>
        <v>0</v>
      </c>
      <c r="K2006" s="51">
        <f>HLOOKUP(A_Stammdaten!$B$12,$L$4:$R$2504,ROW(B2006)-3,FALSE)</f>
        <v>0</v>
      </c>
      <c r="L2006" s="51">
        <f t="shared" si="88"/>
        <v>0</v>
      </c>
      <c r="M2006" s="51">
        <f t="shared" si="89"/>
        <v>0</v>
      </c>
      <c r="N2006" s="51">
        <f t="shared" si="89"/>
        <v>0</v>
      </c>
      <c r="O2006" s="51">
        <f t="shared" si="89"/>
        <v>0</v>
      </c>
      <c r="P2006" s="51">
        <f t="shared" si="89"/>
        <v>0</v>
      </c>
      <c r="Q2006" s="51">
        <f t="shared" si="89"/>
        <v>0</v>
      </c>
      <c r="R2006" s="51">
        <f t="shared" si="89"/>
        <v>0</v>
      </c>
    </row>
    <row r="2007" spans="1:18" x14ac:dyDescent="0.25">
      <c r="A2007" s="17"/>
      <c r="B2007" s="52"/>
      <c r="C2007" s="17"/>
      <c r="D2007" s="17"/>
      <c r="E2007" s="17"/>
      <c r="F2007" s="17"/>
      <c r="G2007" s="17"/>
      <c r="H2007" s="17"/>
      <c r="I2007" s="16">
        <f>IF(B2007&gt;A_Stammdaten!$B$12,0,SUM(C2007,D2007,F2007,G2007)-SUM(E2007,H2007))</f>
        <v>0</v>
      </c>
      <c r="J2007" s="51">
        <f>HLOOKUP(A_Stammdaten!$B$12,$L$4:$R$2504,ROW(B2007)-3,FALSE)+IF(OR(B2007=0,A_Stammdaten!$B$12&lt;B2007),0,I2007*1/20)</f>
        <v>0</v>
      </c>
      <c r="K2007" s="51">
        <f>HLOOKUP(A_Stammdaten!$B$12,$L$4:$R$2504,ROW(B2007)-3,FALSE)</f>
        <v>0</v>
      </c>
      <c r="L2007" s="51">
        <f t="shared" si="88"/>
        <v>0</v>
      </c>
      <c r="M2007" s="51">
        <f t="shared" si="89"/>
        <v>0</v>
      </c>
      <c r="N2007" s="51">
        <f t="shared" si="89"/>
        <v>0</v>
      </c>
      <c r="O2007" s="51">
        <f t="shared" si="89"/>
        <v>0</v>
      </c>
      <c r="P2007" s="51">
        <f t="shared" si="89"/>
        <v>0</v>
      </c>
      <c r="Q2007" s="51">
        <f t="shared" si="89"/>
        <v>0</v>
      </c>
      <c r="R2007" s="51">
        <f t="shared" si="89"/>
        <v>0</v>
      </c>
    </row>
    <row r="2008" spans="1:18" x14ac:dyDescent="0.25">
      <c r="A2008" s="17"/>
      <c r="B2008" s="52"/>
      <c r="C2008" s="17"/>
      <c r="D2008" s="17"/>
      <c r="E2008" s="17"/>
      <c r="F2008" s="17"/>
      <c r="G2008" s="17"/>
      <c r="H2008" s="17"/>
      <c r="I2008" s="16">
        <f>IF(B2008&gt;A_Stammdaten!$B$12,0,SUM(C2008,D2008,F2008,G2008)-SUM(E2008,H2008))</f>
        <v>0</v>
      </c>
      <c r="J2008" s="51">
        <f>HLOOKUP(A_Stammdaten!$B$12,$L$4:$R$2504,ROW(B2008)-3,FALSE)+IF(OR(B2008=0,A_Stammdaten!$B$12&lt;B2008),0,I2008*1/20)</f>
        <v>0</v>
      </c>
      <c r="K2008" s="51">
        <f>HLOOKUP(A_Stammdaten!$B$12,$L$4:$R$2504,ROW(B2008)-3,FALSE)</f>
        <v>0</v>
      </c>
      <c r="L2008" s="51">
        <f t="shared" si="88"/>
        <v>0</v>
      </c>
      <c r="M2008" s="51">
        <f t="shared" si="89"/>
        <v>0</v>
      </c>
      <c r="N2008" s="51">
        <f t="shared" si="89"/>
        <v>0</v>
      </c>
      <c r="O2008" s="51">
        <f t="shared" si="89"/>
        <v>0</v>
      </c>
      <c r="P2008" s="51">
        <f t="shared" si="89"/>
        <v>0</v>
      </c>
      <c r="Q2008" s="51">
        <f t="shared" si="89"/>
        <v>0</v>
      </c>
      <c r="R2008" s="51">
        <f t="shared" si="89"/>
        <v>0</v>
      </c>
    </row>
    <row r="2009" spans="1:18" x14ac:dyDescent="0.25">
      <c r="A2009" s="17"/>
      <c r="B2009" s="52"/>
      <c r="C2009" s="17"/>
      <c r="D2009" s="17"/>
      <c r="E2009" s="17"/>
      <c r="F2009" s="17"/>
      <c r="G2009" s="17"/>
      <c r="H2009" s="17"/>
      <c r="I2009" s="16">
        <f>IF(B2009&gt;A_Stammdaten!$B$12,0,SUM(C2009,D2009,F2009,G2009)-SUM(E2009,H2009))</f>
        <v>0</v>
      </c>
      <c r="J2009" s="51">
        <f>HLOOKUP(A_Stammdaten!$B$12,$L$4:$R$2504,ROW(B2009)-3,FALSE)+IF(OR(B2009=0,A_Stammdaten!$B$12&lt;B2009),0,I2009*1/20)</f>
        <v>0</v>
      </c>
      <c r="K2009" s="51">
        <f>HLOOKUP(A_Stammdaten!$B$12,$L$4:$R$2504,ROW(B2009)-3,FALSE)</f>
        <v>0</v>
      </c>
      <c r="L2009" s="51">
        <f t="shared" si="88"/>
        <v>0</v>
      </c>
      <c r="M2009" s="51">
        <f t="shared" si="89"/>
        <v>0</v>
      </c>
      <c r="N2009" s="51">
        <f t="shared" si="89"/>
        <v>0</v>
      </c>
      <c r="O2009" s="51">
        <f t="shared" si="89"/>
        <v>0</v>
      </c>
      <c r="P2009" s="51">
        <f t="shared" si="89"/>
        <v>0</v>
      </c>
      <c r="Q2009" s="51">
        <f t="shared" si="89"/>
        <v>0</v>
      </c>
      <c r="R2009" s="51">
        <f t="shared" si="89"/>
        <v>0</v>
      </c>
    </row>
    <row r="2010" spans="1:18" x14ac:dyDescent="0.25">
      <c r="A2010" s="17"/>
      <c r="B2010" s="52"/>
      <c r="C2010" s="17"/>
      <c r="D2010" s="17"/>
      <c r="E2010" s="17"/>
      <c r="F2010" s="17"/>
      <c r="G2010" s="17"/>
      <c r="H2010" s="17"/>
      <c r="I2010" s="16">
        <f>IF(B2010&gt;A_Stammdaten!$B$12,0,SUM(C2010,D2010,F2010,G2010)-SUM(E2010,H2010))</f>
        <v>0</v>
      </c>
      <c r="J2010" s="51">
        <f>HLOOKUP(A_Stammdaten!$B$12,$L$4:$R$2504,ROW(B2010)-3,FALSE)+IF(OR(B2010=0,A_Stammdaten!$B$12&lt;B2010),0,I2010*1/20)</f>
        <v>0</v>
      </c>
      <c r="K2010" s="51">
        <f>HLOOKUP(A_Stammdaten!$B$12,$L$4:$R$2504,ROW(B2010)-3,FALSE)</f>
        <v>0</v>
      </c>
      <c r="L2010" s="51">
        <f t="shared" si="88"/>
        <v>0</v>
      </c>
      <c r="M2010" s="51">
        <f t="shared" si="89"/>
        <v>0</v>
      </c>
      <c r="N2010" s="51">
        <f t="shared" si="89"/>
        <v>0</v>
      </c>
      <c r="O2010" s="51">
        <f t="shared" si="89"/>
        <v>0</v>
      </c>
      <c r="P2010" s="51">
        <f t="shared" si="89"/>
        <v>0</v>
      </c>
      <c r="Q2010" s="51">
        <f t="shared" si="89"/>
        <v>0</v>
      </c>
      <c r="R2010" s="51">
        <f t="shared" si="89"/>
        <v>0</v>
      </c>
    </row>
    <row r="2011" spans="1:18" x14ac:dyDescent="0.25">
      <c r="A2011" s="17"/>
      <c r="B2011" s="52"/>
      <c r="C2011" s="17"/>
      <c r="D2011" s="17"/>
      <c r="E2011" s="17"/>
      <c r="F2011" s="17"/>
      <c r="G2011" s="17"/>
      <c r="H2011" s="17"/>
      <c r="I2011" s="16">
        <f>IF(B2011&gt;A_Stammdaten!$B$12,0,SUM(C2011,D2011,F2011,G2011)-SUM(E2011,H2011))</f>
        <v>0</v>
      </c>
      <c r="J2011" s="51">
        <f>HLOOKUP(A_Stammdaten!$B$12,$L$4:$R$2504,ROW(B2011)-3,FALSE)+IF(OR(B2011=0,A_Stammdaten!$B$12&lt;B2011),0,I2011*1/20)</f>
        <v>0</v>
      </c>
      <c r="K2011" s="51">
        <f>HLOOKUP(A_Stammdaten!$B$12,$L$4:$R$2504,ROW(B2011)-3,FALSE)</f>
        <v>0</v>
      </c>
      <c r="L2011" s="51">
        <f t="shared" si="88"/>
        <v>0</v>
      </c>
      <c r="M2011" s="51">
        <f t="shared" si="89"/>
        <v>0</v>
      </c>
      <c r="N2011" s="51">
        <f t="shared" si="89"/>
        <v>0</v>
      </c>
      <c r="O2011" s="51">
        <f t="shared" si="89"/>
        <v>0</v>
      </c>
      <c r="P2011" s="51">
        <f t="shared" si="89"/>
        <v>0</v>
      </c>
      <c r="Q2011" s="51">
        <f t="shared" si="89"/>
        <v>0</v>
      </c>
      <c r="R2011" s="51">
        <f t="shared" si="89"/>
        <v>0</v>
      </c>
    </row>
    <row r="2012" spans="1:18" x14ac:dyDescent="0.25">
      <c r="A2012" s="17"/>
      <c r="B2012" s="52"/>
      <c r="C2012" s="17"/>
      <c r="D2012" s="17"/>
      <c r="E2012" s="17"/>
      <c r="F2012" s="17"/>
      <c r="G2012" s="17"/>
      <c r="H2012" s="17"/>
      <c r="I2012" s="16">
        <f>IF(B2012&gt;A_Stammdaten!$B$12,0,SUM(C2012,D2012,F2012,G2012)-SUM(E2012,H2012))</f>
        <v>0</v>
      </c>
      <c r="J2012" s="51">
        <f>HLOOKUP(A_Stammdaten!$B$12,$L$4:$R$2504,ROW(B2012)-3,FALSE)+IF(OR(B2012=0,A_Stammdaten!$B$12&lt;B2012),0,I2012*1/20)</f>
        <v>0</v>
      </c>
      <c r="K2012" s="51">
        <f>HLOOKUP(A_Stammdaten!$B$12,$L$4:$R$2504,ROW(B2012)-3,FALSE)</f>
        <v>0</v>
      </c>
      <c r="L2012" s="51">
        <f t="shared" si="88"/>
        <v>0</v>
      </c>
      <c r="M2012" s="51">
        <f t="shared" si="89"/>
        <v>0</v>
      </c>
      <c r="N2012" s="51">
        <f t="shared" si="89"/>
        <v>0</v>
      </c>
      <c r="O2012" s="51">
        <f t="shared" si="89"/>
        <v>0</v>
      </c>
      <c r="P2012" s="51">
        <f t="shared" si="89"/>
        <v>0</v>
      </c>
      <c r="Q2012" s="51">
        <f t="shared" si="89"/>
        <v>0</v>
      </c>
      <c r="R2012" s="51">
        <f t="shared" si="89"/>
        <v>0</v>
      </c>
    </row>
    <row r="2013" spans="1:18" x14ac:dyDescent="0.25">
      <c r="A2013" s="17"/>
      <c r="B2013" s="52"/>
      <c r="C2013" s="17"/>
      <c r="D2013" s="17"/>
      <c r="E2013" s="17"/>
      <c r="F2013" s="17"/>
      <c r="G2013" s="17"/>
      <c r="H2013" s="17"/>
      <c r="I2013" s="16">
        <f>IF(B2013&gt;A_Stammdaten!$B$12,0,SUM(C2013,D2013,F2013,G2013)-SUM(E2013,H2013))</f>
        <v>0</v>
      </c>
      <c r="J2013" s="51">
        <f>HLOOKUP(A_Stammdaten!$B$12,$L$4:$R$2504,ROW(B2013)-3,FALSE)+IF(OR(B2013=0,A_Stammdaten!$B$12&lt;B2013),0,I2013*1/20)</f>
        <v>0</v>
      </c>
      <c r="K2013" s="51">
        <f>HLOOKUP(A_Stammdaten!$B$12,$L$4:$R$2504,ROW(B2013)-3,FALSE)</f>
        <v>0</v>
      </c>
      <c r="L2013" s="51">
        <f t="shared" si="88"/>
        <v>0</v>
      </c>
      <c r="M2013" s="51">
        <f t="shared" si="89"/>
        <v>0</v>
      </c>
      <c r="N2013" s="51">
        <f t="shared" si="89"/>
        <v>0</v>
      </c>
      <c r="O2013" s="51">
        <f t="shared" si="89"/>
        <v>0</v>
      </c>
      <c r="P2013" s="51">
        <f t="shared" si="89"/>
        <v>0</v>
      </c>
      <c r="Q2013" s="51">
        <f t="shared" si="89"/>
        <v>0</v>
      </c>
      <c r="R2013" s="51">
        <f t="shared" si="89"/>
        <v>0</v>
      </c>
    </row>
    <row r="2014" spans="1:18" x14ac:dyDescent="0.25">
      <c r="A2014" s="17"/>
      <c r="B2014" s="52"/>
      <c r="C2014" s="17"/>
      <c r="D2014" s="17"/>
      <c r="E2014" s="17"/>
      <c r="F2014" s="17"/>
      <c r="G2014" s="17"/>
      <c r="H2014" s="17"/>
      <c r="I2014" s="16">
        <f>IF(B2014&gt;A_Stammdaten!$B$12,0,SUM(C2014,D2014,F2014,G2014)-SUM(E2014,H2014))</f>
        <v>0</v>
      </c>
      <c r="J2014" s="51">
        <f>HLOOKUP(A_Stammdaten!$B$12,$L$4:$R$2504,ROW(B2014)-3,FALSE)+IF(OR(B2014=0,A_Stammdaten!$B$12&lt;B2014),0,I2014*1/20)</f>
        <v>0</v>
      </c>
      <c r="K2014" s="51">
        <f>HLOOKUP(A_Stammdaten!$B$12,$L$4:$R$2504,ROW(B2014)-3,FALSE)</f>
        <v>0</v>
      </c>
      <c r="L2014" s="51">
        <f t="shared" si="88"/>
        <v>0</v>
      </c>
      <c r="M2014" s="51">
        <f t="shared" si="89"/>
        <v>0</v>
      </c>
      <c r="N2014" s="51">
        <f t="shared" si="89"/>
        <v>0</v>
      </c>
      <c r="O2014" s="51">
        <f t="shared" si="89"/>
        <v>0</v>
      </c>
      <c r="P2014" s="51">
        <f t="shared" si="89"/>
        <v>0</v>
      </c>
      <c r="Q2014" s="51">
        <f t="shared" si="89"/>
        <v>0</v>
      </c>
      <c r="R2014" s="51">
        <f t="shared" si="89"/>
        <v>0</v>
      </c>
    </row>
    <row r="2015" spans="1:18" x14ac:dyDescent="0.25">
      <c r="A2015" s="17"/>
      <c r="B2015" s="52"/>
      <c r="C2015" s="17"/>
      <c r="D2015" s="17"/>
      <c r="E2015" s="17"/>
      <c r="F2015" s="17"/>
      <c r="G2015" s="17"/>
      <c r="H2015" s="17"/>
      <c r="I2015" s="16">
        <f>IF(B2015&gt;A_Stammdaten!$B$12,0,SUM(C2015,D2015,F2015,G2015)-SUM(E2015,H2015))</f>
        <v>0</v>
      </c>
      <c r="J2015" s="51">
        <f>HLOOKUP(A_Stammdaten!$B$12,$L$4:$R$2504,ROW(B2015)-3,FALSE)+IF(OR(B2015=0,A_Stammdaten!$B$12&lt;B2015),0,I2015*1/20)</f>
        <v>0</v>
      </c>
      <c r="K2015" s="51">
        <f>HLOOKUP(A_Stammdaten!$B$12,$L$4:$R$2504,ROW(B2015)-3,FALSE)</f>
        <v>0</v>
      </c>
      <c r="L2015" s="51">
        <f t="shared" si="88"/>
        <v>0</v>
      </c>
      <c r="M2015" s="51">
        <f t="shared" si="89"/>
        <v>0</v>
      </c>
      <c r="N2015" s="51">
        <f t="shared" si="89"/>
        <v>0</v>
      </c>
      <c r="O2015" s="51">
        <f t="shared" si="89"/>
        <v>0</v>
      </c>
      <c r="P2015" s="51">
        <f t="shared" si="89"/>
        <v>0</v>
      </c>
      <c r="Q2015" s="51">
        <f t="shared" si="89"/>
        <v>0</v>
      </c>
      <c r="R2015" s="51">
        <f t="shared" si="89"/>
        <v>0</v>
      </c>
    </row>
    <row r="2016" spans="1:18" x14ac:dyDescent="0.25">
      <c r="A2016" s="17"/>
      <c r="B2016" s="52"/>
      <c r="C2016" s="17"/>
      <c r="D2016" s="17"/>
      <c r="E2016" s="17"/>
      <c r="F2016" s="17"/>
      <c r="G2016" s="17"/>
      <c r="H2016" s="17"/>
      <c r="I2016" s="16">
        <f>IF(B2016&gt;A_Stammdaten!$B$12,0,SUM(C2016,D2016,F2016,G2016)-SUM(E2016,H2016))</f>
        <v>0</v>
      </c>
      <c r="J2016" s="51">
        <f>HLOOKUP(A_Stammdaten!$B$12,$L$4:$R$2504,ROW(B2016)-3,FALSE)+IF(OR(B2016=0,A_Stammdaten!$B$12&lt;B2016),0,I2016*1/20)</f>
        <v>0</v>
      </c>
      <c r="K2016" s="51">
        <f>HLOOKUP(A_Stammdaten!$B$12,$L$4:$R$2504,ROW(B2016)-3,FALSE)</f>
        <v>0</v>
      </c>
      <c r="L2016" s="51">
        <f t="shared" si="88"/>
        <v>0</v>
      </c>
      <c r="M2016" s="51">
        <f t="shared" si="89"/>
        <v>0</v>
      </c>
      <c r="N2016" s="51">
        <f t="shared" si="89"/>
        <v>0</v>
      </c>
      <c r="O2016" s="51">
        <f t="shared" si="89"/>
        <v>0</v>
      </c>
      <c r="P2016" s="51">
        <f t="shared" si="89"/>
        <v>0</v>
      </c>
      <c r="Q2016" s="51">
        <f t="shared" si="89"/>
        <v>0</v>
      </c>
      <c r="R2016" s="51">
        <f t="shared" si="89"/>
        <v>0</v>
      </c>
    </row>
    <row r="2017" spans="1:18" x14ac:dyDescent="0.25">
      <c r="A2017" s="17"/>
      <c r="B2017" s="52"/>
      <c r="C2017" s="17"/>
      <c r="D2017" s="17"/>
      <c r="E2017" s="17"/>
      <c r="F2017" s="17"/>
      <c r="G2017" s="17"/>
      <c r="H2017" s="17"/>
      <c r="I2017" s="16">
        <f>IF(B2017&gt;A_Stammdaten!$B$12,0,SUM(C2017,D2017,F2017,G2017)-SUM(E2017,H2017))</f>
        <v>0</v>
      </c>
      <c r="J2017" s="51">
        <f>HLOOKUP(A_Stammdaten!$B$12,$L$4:$R$2504,ROW(B2017)-3,FALSE)+IF(OR(B2017=0,A_Stammdaten!$B$12&lt;B2017),0,I2017*1/20)</f>
        <v>0</v>
      </c>
      <c r="K2017" s="51">
        <f>HLOOKUP(A_Stammdaten!$B$12,$L$4:$R$2504,ROW(B2017)-3,FALSE)</f>
        <v>0</v>
      </c>
      <c r="L2017" s="51">
        <f t="shared" si="88"/>
        <v>0</v>
      </c>
      <c r="M2017" s="51">
        <f t="shared" si="89"/>
        <v>0</v>
      </c>
      <c r="N2017" s="51">
        <f t="shared" si="89"/>
        <v>0</v>
      </c>
      <c r="O2017" s="51">
        <f t="shared" si="89"/>
        <v>0</v>
      </c>
      <c r="P2017" s="51">
        <f t="shared" si="89"/>
        <v>0</v>
      </c>
      <c r="Q2017" s="51">
        <f t="shared" si="89"/>
        <v>0</v>
      </c>
      <c r="R2017" s="51">
        <f t="shared" si="89"/>
        <v>0</v>
      </c>
    </row>
    <row r="2018" spans="1:18" x14ac:dyDescent="0.25">
      <c r="A2018" s="17"/>
      <c r="B2018" s="52"/>
      <c r="C2018" s="17"/>
      <c r="D2018" s="17"/>
      <c r="E2018" s="17"/>
      <c r="F2018" s="17"/>
      <c r="G2018" s="17"/>
      <c r="H2018" s="17"/>
      <c r="I2018" s="16">
        <f>IF(B2018&gt;A_Stammdaten!$B$12,0,SUM(C2018,D2018,F2018,G2018)-SUM(E2018,H2018))</f>
        <v>0</v>
      </c>
      <c r="J2018" s="51">
        <f>HLOOKUP(A_Stammdaten!$B$12,$L$4:$R$2504,ROW(B2018)-3,FALSE)+IF(OR(B2018=0,A_Stammdaten!$B$12&lt;B2018),0,I2018*1/20)</f>
        <v>0</v>
      </c>
      <c r="K2018" s="51">
        <f>HLOOKUP(A_Stammdaten!$B$12,$L$4:$R$2504,ROW(B2018)-3,FALSE)</f>
        <v>0</v>
      </c>
      <c r="L2018" s="51">
        <f t="shared" si="88"/>
        <v>0</v>
      </c>
      <c r="M2018" s="51">
        <f t="shared" si="89"/>
        <v>0</v>
      </c>
      <c r="N2018" s="51">
        <f t="shared" si="89"/>
        <v>0</v>
      </c>
      <c r="O2018" s="51">
        <f t="shared" si="89"/>
        <v>0</v>
      </c>
      <c r="P2018" s="51">
        <f t="shared" si="89"/>
        <v>0</v>
      </c>
      <c r="Q2018" s="51">
        <f t="shared" si="89"/>
        <v>0</v>
      </c>
      <c r="R2018" s="51">
        <f t="shared" si="89"/>
        <v>0</v>
      </c>
    </row>
    <row r="2019" spans="1:18" x14ac:dyDescent="0.25">
      <c r="A2019" s="17"/>
      <c r="B2019" s="52"/>
      <c r="C2019" s="17"/>
      <c r="D2019" s="17"/>
      <c r="E2019" s="17"/>
      <c r="F2019" s="17"/>
      <c r="G2019" s="17"/>
      <c r="H2019" s="17"/>
      <c r="I2019" s="16">
        <f>IF(B2019&gt;A_Stammdaten!$B$12,0,SUM(C2019,D2019,F2019,G2019)-SUM(E2019,H2019))</f>
        <v>0</v>
      </c>
      <c r="J2019" s="51">
        <f>HLOOKUP(A_Stammdaten!$B$12,$L$4:$R$2504,ROW(B2019)-3,FALSE)+IF(OR(B2019=0,A_Stammdaten!$B$12&lt;B2019),0,I2019*1/20)</f>
        <v>0</v>
      </c>
      <c r="K2019" s="51">
        <f>HLOOKUP(A_Stammdaten!$B$12,$L$4:$R$2504,ROW(B2019)-3,FALSE)</f>
        <v>0</v>
      </c>
      <c r="L2019" s="51">
        <f t="shared" si="88"/>
        <v>0</v>
      </c>
      <c r="M2019" s="51">
        <f t="shared" si="89"/>
        <v>0</v>
      </c>
      <c r="N2019" s="51">
        <f t="shared" si="89"/>
        <v>0</v>
      </c>
      <c r="O2019" s="51">
        <f t="shared" si="89"/>
        <v>0</v>
      </c>
      <c r="P2019" s="51">
        <f t="shared" si="89"/>
        <v>0</v>
      </c>
      <c r="Q2019" s="51">
        <f t="shared" si="89"/>
        <v>0</v>
      </c>
      <c r="R2019" s="51">
        <f t="shared" si="89"/>
        <v>0</v>
      </c>
    </row>
    <row r="2020" spans="1:18" x14ac:dyDescent="0.25">
      <c r="A2020" s="17"/>
      <c r="B2020" s="52"/>
      <c r="C2020" s="17"/>
      <c r="D2020" s="17"/>
      <c r="E2020" s="17"/>
      <c r="F2020" s="17"/>
      <c r="G2020" s="17"/>
      <c r="H2020" s="17"/>
      <c r="I2020" s="16">
        <f>IF(B2020&gt;A_Stammdaten!$B$12,0,SUM(C2020,D2020,F2020,G2020)-SUM(E2020,H2020))</f>
        <v>0</v>
      </c>
      <c r="J2020" s="51">
        <f>HLOOKUP(A_Stammdaten!$B$12,$L$4:$R$2504,ROW(B2020)-3,FALSE)+IF(OR(B2020=0,A_Stammdaten!$B$12&lt;B2020),0,I2020*1/20)</f>
        <v>0</v>
      </c>
      <c r="K2020" s="51">
        <f>HLOOKUP(A_Stammdaten!$B$12,$L$4:$R$2504,ROW(B2020)-3,FALSE)</f>
        <v>0</v>
      </c>
      <c r="L2020" s="51">
        <f t="shared" si="88"/>
        <v>0</v>
      </c>
      <c r="M2020" s="51">
        <f t="shared" si="89"/>
        <v>0</v>
      </c>
      <c r="N2020" s="51">
        <f t="shared" si="89"/>
        <v>0</v>
      </c>
      <c r="O2020" s="51">
        <f t="shared" si="89"/>
        <v>0</v>
      </c>
      <c r="P2020" s="51">
        <f t="shared" si="89"/>
        <v>0</v>
      </c>
      <c r="Q2020" s="51">
        <f t="shared" si="89"/>
        <v>0</v>
      </c>
      <c r="R2020" s="51">
        <f t="shared" si="89"/>
        <v>0</v>
      </c>
    </row>
    <row r="2021" spans="1:18" x14ac:dyDescent="0.25">
      <c r="A2021" s="17"/>
      <c r="B2021" s="52"/>
      <c r="C2021" s="17"/>
      <c r="D2021" s="17"/>
      <c r="E2021" s="17"/>
      <c r="F2021" s="17"/>
      <c r="G2021" s="17"/>
      <c r="H2021" s="17"/>
      <c r="I2021" s="16">
        <f>IF(B2021&gt;A_Stammdaten!$B$12,0,SUM(C2021,D2021,F2021,G2021)-SUM(E2021,H2021))</f>
        <v>0</v>
      </c>
      <c r="J2021" s="51">
        <f>HLOOKUP(A_Stammdaten!$B$12,$L$4:$R$2504,ROW(B2021)-3,FALSE)+IF(OR(B2021=0,A_Stammdaten!$B$12&lt;B2021),0,I2021*1/20)</f>
        <v>0</v>
      </c>
      <c r="K2021" s="51">
        <f>HLOOKUP(A_Stammdaten!$B$12,$L$4:$R$2504,ROW(B2021)-3,FALSE)</f>
        <v>0</v>
      </c>
      <c r="L2021" s="51">
        <f t="shared" si="88"/>
        <v>0</v>
      </c>
      <c r="M2021" s="51">
        <f t="shared" si="89"/>
        <v>0</v>
      </c>
      <c r="N2021" s="51">
        <f t="shared" si="89"/>
        <v>0</v>
      </c>
      <c r="O2021" s="51">
        <f t="shared" si="89"/>
        <v>0</v>
      </c>
      <c r="P2021" s="51">
        <f t="shared" si="89"/>
        <v>0</v>
      </c>
      <c r="Q2021" s="51">
        <f t="shared" si="89"/>
        <v>0</v>
      </c>
      <c r="R2021" s="51">
        <f t="shared" si="89"/>
        <v>0</v>
      </c>
    </row>
    <row r="2022" spans="1:18" x14ac:dyDescent="0.25">
      <c r="A2022" s="17"/>
      <c r="B2022" s="52"/>
      <c r="C2022" s="17"/>
      <c r="D2022" s="17"/>
      <c r="E2022" s="17"/>
      <c r="F2022" s="17"/>
      <c r="G2022" s="17"/>
      <c r="H2022" s="17"/>
      <c r="I2022" s="16">
        <f>IF(B2022&gt;A_Stammdaten!$B$12,0,SUM(C2022,D2022,F2022,G2022)-SUM(E2022,H2022))</f>
        <v>0</v>
      </c>
      <c r="J2022" s="51">
        <f>HLOOKUP(A_Stammdaten!$B$12,$L$4:$R$2504,ROW(B2022)-3,FALSE)+IF(OR(B2022=0,A_Stammdaten!$B$12&lt;B2022),0,I2022*1/20)</f>
        <v>0</v>
      </c>
      <c r="K2022" s="51">
        <f>HLOOKUP(A_Stammdaten!$B$12,$L$4:$R$2504,ROW(B2022)-3,FALSE)</f>
        <v>0</v>
      </c>
      <c r="L2022" s="51">
        <f t="shared" si="88"/>
        <v>0</v>
      </c>
      <c r="M2022" s="51">
        <f t="shared" si="89"/>
        <v>0</v>
      </c>
      <c r="N2022" s="51">
        <f t="shared" si="89"/>
        <v>0</v>
      </c>
      <c r="O2022" s="51">
        <f t="shared" si="89"/>
        <v>0</v>
      </c>
      <c r="P2022" s="51">
        <f t="shared" si="89"/>
        <v>0</v>
      </c>
      <c r="Q2022" s="51">
        <f t="shared" si="89"/>
        <v>0</v>
      </c>
      <c r="R2022" s="51">
        <f t="shared" si="89"/>
        <v>0</v>
      </c>
    </row>
    <row r="2023" spans="1:18" x14ac:dyDescent="0.25">
      <c r="A2023" s="17"/>
      <c r="B2023" s="52"/>
      <c r="C2023" s="17"/>
      <c r="D2023" s="17"/>
      <c r="E2023" s="17"/>
      <c r="F2023" s="17"/>
      <c r="G2023" s="17"/>
      <c r="H2023" s="17"/>
      <c r="I2023" s="16">
        <f>IF(B2023&gt;A_Stammdaten!$B$12,0,SUM(C2023,D2023,F2023,G2023)-SUM(E2023,H2023))</f>
        <v>0</v>
      </c>
      <c r="J2023" s="51">
        <f>HLOOKUP(A_Stammdaten!$B$12,$L$4:$R$2504,ROW(B2023)-3,FALSE)+IF(OR(B2023=0,A_Stammdaten!$B$12&lt;B2023),0,I2023*1/20)</f>
        <v>0</v>
      </c>
      <c r="K2023" s="51">
        <f>HLOOKUP(A_Stammdaten!$B$12,$L$4:$R$2504,ROW(B2023)-3,FALSE)</f>
        <v>0</v>
      </c>
      <c r="L2023" s="51">
        <f t="shared" si="88"/>
        <v>0</v>
      </c>
      <c r="M2023" s="51">
        <f t="shared" si="89"/>
        <v>0</v>
      </c>
      <c r="N2023" s="51">
        <f t="shared" si="89"/>
        <v>0</v>
      </c>
      <c r="O2023" s="51">
        <f t="shared" si="89"/>
        <v>0</v>
      </c>
      <c r="P2023" s="51">
        <f t="shared" si="89"/>
        <v>0</v>
      </c>
      <c r="Q2023" s="51">
        <f t="shared" si="89"/>
        <v>0</v>
      </c>
      <c r="R2023" s="51">
        <f t="shared" si="89"/>
        <v>0</v>
      </c>
    </row>
    <row r="2024" spans="1:18" x14ac:dyDescent="0.25">
      <c r="A2024" s="17"/>
      <c r="B2024" s="52"/>
      <c r="C2024" s="17"/>
      <c r="D2024" s="17"/>
      <c r="E2024" s="17"/>
      <c r="F2024" s="17"/>
      <c r="G2024" s="17"/>
      <c r="H2024" s="17"/>
      <c r="I2024" s="16">
        <f>IF(B2024&gt;A_Stammdaten!$B$12,0,SUM(C2024,D2024,F2024,G2024)-SUM(E2024,H2024))</f>
        <v>0</v>
      </c>
      <c r="J2024" s="51">
        <f>HLOOKUP(A_Stammdaten!$B$12,$L$4:$R$2504,ROW(B2024)-3,FALSE)+IF(OR(B2024=0,A_Stammdaten!$B$12&lt;B2024),0,I2024*1/20)</f>
        <v>0</v>
      </c>
      <c r="K2024" s="51">
        <f>HLOOKUP(A_Stammdaten!$B$12,$L$4:$R$2504,ROW(B2024)-3,FALSE)</f>
        <v>0</v>
      </c>
      <c r="L2024" s="51">
        <f t="shared" si="88"/>
        <v>0</v>
      </c>
      <c r="M2024" s="51">
        <f t="shared" si="89"/>
        <v>0</v>
      </c>
      <c r="N2024" s="51">
        <f t="shared" si="89"/>
        <v>0</v>
      </c>
      <c r="O2024" s="51">
        <f t="shared" si="89"/>
        <v>0</v>
      </c>
      <c r="P2024" s="51">
        <f t="shared" si="89"/>
        <v>0</v>
      </c>
      <c r="Q2024" s="51">
        <f t="shared" si="89"/>
        <v>0</v>
      </c>
      <c r="R2024" s="51">
        <f t="shared" si="89"/>
        <v>0</v>
      </c>
    </row>
    <row r="2025" spans="1:18" x14ac:dyDescent="0.25">
      <c r="A2025" s="17"/>
      <c r="B2025" s="52"/>
      <c r="C2025" s="17"/>
      <c r="D2025" s="17"/>
      <c r="E2025" s="17"/>
      <c r="F2025" s="17"/>
      <c r="G2025" s="17"/>
      <c r="H2025" s="17"/>
      <c r="I2025" s="16">
        <f>IF(B2025&gt;A_Stammdaten!$B$12,0,SUM(C2025,D2025,F2025,G2025)-SUM(E2025,H2025))</f>
        <v>0</v>
      </c>
      <c r="J2025" s="51">
        <f>HLOOKUP(A_Stammdaten!$B$12,$L$4:$R$2504,ROW(B2025)-3,FALSE)+IF(OR(B2025=0,A_Stammdaten!$B$12&lt;B2025),0,I2025*1/20)</f>
        <v>0</v>
      </c>
      <c r="K2025" s="51">
        <f>HLOOKUP(A_Stammdaten!$B$12,$L$4:$R$2504,ROW(B2025)-3,FALSE)</f>
        <v>0</v>
      </c>
      <c r="L2025" s="51">
        <f t="shared" si="88"/>
        <v>0</v>
      </c>
      <c r="M2025" s="51">
        <f t="shared" si="89"/>
        <v>0</v>
      </c>
      <c r="N2025" s="51">
        <f t="shared" si="89"/>
        <v>0</v>
      </c>
      <c r="O2025" s="51">
        <f t="shared" si="89"/>
        <v>0</v>
      </c>
      <c r="P2025" s="51">
        <f t="shared" si="89"/>
        <v>0</v>
      </c>
      <c r="Q2025" s="51">
        <f t="shared" si="89"/>
        <v>0</v>
      </c>
      <c r="R2025" s="51">
        <f t="shared" si="89"/>
        <v>0</v>
      </c>
    </row>
    <row r="2026" spans="1:18" x14ac:dyDescent="0.25">
      <c r="A2026" s="17"/>
      <c r="B2026" s="52"/>
      <c r="C2026" s="17"/>
      <c r="D2026" s="17"/>
      <c r="E2026" s="17"/>
      <c r="F2026" s="17"/>
      <c r="G2026" s="17"/>
      <c r="H2026" s="17"/>
      <c r="I2026" s="16">
        <f>IF(B2026&gt;A_Stammdaten!$B$12,0,SUM(C2026,D2026,F2026,G2026)-SUM(E2026,H2026))</f>
        <v>0</v>
      </c>
      <c r="J2026" s="51">
        <f>HLOOKUP(A_Stammdaten!$B$12,$L$4:$R$2504,ROW(B2026)-3,FALSE)+IF(OR(B2026=0,A_Stammdaten!$B$12&lt;B2026),0,I2026*1/20)</f>
        <v>0</v>
      </c>
      <c r="K2026" s="51">
        <f>HLOOKUP(A_Stammdaten!$B$12,$L$4:$R$2504,ROW(B2026)-3,FALSE)</f>
        <v>0</v>
      </c>
      <c r="L2026" s="51">
        <f t="shared" si="88"/>
        <v>0</v>
      </c>
      <c r="M2026" s="51">
        <f t="shared" si="89"/>
        <v>0</v>
      </c>
      <c r="N2026" s="51">
        <f t="shared" si="89"/>
        <v>0</v>
      </c>
      <c r="O2026" s="51">
        <f t="shared" si="89"/>
        <v>0</v>
      </c>
      <c r="P2026" s="51">
        <f t="shared" si="89"/>
        <v>0</v>
      </c>
      <c r="Q2026" s="51">
        <f t="shared" si="89"/>
        <v>0</v>
      </c>
      <c r="R2026" s="51">
        <f t="shared" si="89"/>
        <v>0</v>
      </c>
    </row>
    <row r="2027" spans="1:18" x14ac:dyDescent="0.25">
      <c r="A2027" s="17"/>
      <c r="B2027" s="52"/>
      <c r="C2027" s="17"/>
      <c r="D2027" s="17"/>
      <c r="E2027" s="17"/>
      <c r="F2027" s="17"/>
      <c r="G2027" s="17"/>
      <c r="H2027" s="17"/>
      <c r="I2027" s="16">
        <f>IF(B2027&gt;A_Stammdaten!$B$12,0,SUM(C2027,D2027,F2027,G2027)-SUM(E2027,H2027))</f>
        <v>0</v>
      </c>
      <c r="J2027" s="51">
        <f>HLOOKUP(A_Stammdaten!$B$12,$L$4:$R$2504,ROW(B2027)-3,FALSE)+IF(OR(B2027=0,A_Stammdaten!$B$12&lt;B2027),0,I2027*1/20)</f>
        <v>0</v>
      </c>
      <c r="K2027" s="51">
        <f>HLOOKUP(A_Stammdaten!$B$12,$L$4:$R$2504,ROW(B2027)-3,FALSE)</f>
        <v>0</v>
      </c>
      <c r="L2027" s="51">
        <f t="shared" si="88"/>
        <v>0</v>
      </c>
      <c r="M2027" s="51">
        <f t="shared" si="89"/>
        <v>0</v>
      </c>
      <c r="N2027" s="51">
        <f t="shared" si="89"/>
        <v>0</v>
      </c>
      <c r="O2027" s="51">
        <f t="shared" si="89"/>
        <v>0</v>
      </c>
      <c r="P2027" s="51">
        <f t="shared" si="89"/>
        <v>0</v>
      </c>
      <c r="Q2027" s="51">
        <f t="shared" si="89"/>
        <v>0</v>
      </c>
      <c r="R2027" s="51">
        <f t="shared" si="89"/>
        <v>0</v>
      </c>
    </row>
    <row r="2028" spans="1:18" x14ac:dyDescent="0.25">
      <c r="A2028" s="17"/>
      <c r="B2028" s="52"/>
      <c r="C2028" s="17"/>
      <c r="D2028" s="17"/>
      <c r="E2028" s="17"/>
      <c r="F2028" s="17"/>
      <c r="G2028" s="17"/>
      <c r="H2028" s="17"/>
      <c r="I2028" s="16">
        <f>IF(B2028&gt;A_Stammdaten!$B$12,0,SUM(C2028,D2028,F2028,G2028)-SUM(E2028,H2028))</f>
        <v>0</v>
      </c>
      <c r="J2028" s="51">
        <f>HLOOKUP(A_Stammdaten!$B$12,$L$4:$R$2504,ROW(B2028)-3,FALSE)+IF(OR(B2028=0,A_Stammdaten!$B$12&lt;B2028),0,I2028*1/20)</f>
        <v>0</v>
      </c>
      <c r="K2028" s="51">
        <f>HLOOKUP(A_Stammdaten!$B$12,$L$4:$R$2504,ROW(B2028)-3,FALSE)</f>
        <v>0</v>
      </c>
      <c r="L2028" s="51">
        <f t="shared" si="88"/>
        <v>0</v>
      </c>
      <c r="M2028" s="51">
        <f t="shared" si="89"/>
        <v>0</v>
      </c>
      <c r="N2028" s="51">
        <f t="shared" si="89"/>
        <v>0</v>
      </c>
      <c r="O2028" s="51">
        <f t="shared" si="89"/>
        <v>0</v>
      </c>
      <c r="P2028" s="51">
        <f t="shared" si="89"/>
        <v>0</v>
      </c>
      <c r="Q2028" s="51">
        <f t="shared" si="89"/>
        <v>0</v>
      </c>
      <c r="R2028" s="51">
        <f t="shared" si="89"/>
        <v>0</v>
      </c>
    </row>
    <row r="2029" spans="1:18" x14ac:dyDescent="0.25">
      <c r="A2029" s="17"/>
      <c r="B2029" s="52"/>
      <c r="C2029" s="17"/>
      <c r="D2029" s="17"/>
      <c r="E2029" s="17"/>
      <c r="F2029" s="17"/>
      <c r="G2029" s="17"/>
      <c r="H2029" s="17"/>
      <c r="I2029" s="16">
        <f>IF(B2029&gt;A_Stammdaten!$B$12,0,SUM(C2029,D2029,F2029,G2029)-SUM(E2029,H2029))</f>
        <v>0</v>
      </c>
      <c r="J2029" s="51">
        <f>HLOOKUP(A_Stammdaten!$B$12,$L$4:$R$2504,ROW(B2029)-3,FALSE)+IF(OR(B2029=0,A_Stammdaten!$B$12&lt;B2029),0,I2029*1/20)</f>
        <v>0</v>
      </c>
      <c r="K2029" s="51">
        <f>HLOOKUP(A_Stammdaten!$B$12,$L$4:$R$2504,ROW(B2029)-3,FALSE)</f>
        <v>0</v>
      </c>
      <c r="L2029" s="51">
        <f t="shared" si="88"/>
        <v>0</v>
      </c>
      <c r="M2029" s="51">
        <f t="shared" si="89"/>
        <v>0</v>
      </c>
      <c r="N2029" s="51">
        <f t="shared" si="89"/>
        <v>0</v>
      </c>
      <c r="O2029" s="51">
        <f t="shared" si="89"/>
        <v>0</v>
      </c>
      <c r="P2029" s="51">
        <f t="shared" si="89"/>
        <v>0</v>
      </c>
      <c r="Q2029" s="51">
        <f t="shared" si="89"/>
        <v>0</v>
      </c>
      <c r="R2029" s="51">
        <f t="shared" si="89"/>
        <v>0</v>
      </c>
    </row>
    <row r="2030" spans="1:18" x14ac:dyDescent="0.25">
      <c r="A2030" s="17"/>
      <c r="B2030" s="52"/>
      <c r="C2030" s="17"/>
      <c r="D2030" s="17"/>
      <c r="E2030" s="17"/>
      <c r="F2030" s="17"/>
      <c r="G2030" s="17"/>
      <c r="H2030" s="17"/>
      <c r="I2030" s="16">
        <f>IF(B2030&gt;A_Stammdaten!$B$12,0,SUM(C2030,D2030,F2030,G2030)-SUM(E2030,H2030))</f>
        <v>0</v>
      </c>
      <c r="J2030" s="51">
        <f>HLOOKUP(A_Stammdaten!$B$12,$L$4:$R$2504,ROW(B2030)-3,FALSE)+IF(OR(B2030=0,A_Stammdaten!$B$12&lt;B2030),0,I2030*1/20)</f>
        <v>0</v>
      </c>
      <c r="K2030" s="51">
        <f>HLOOKUP(A_Stammdaten!$B$12,$L$4:$R$2504,ROW(B2030)-3,FALSE)</f>
        <v>0</v>
      </c>
      <c r="L2030" s="51">
        <f t="shared" si="88"/>
        <v>0</v>
      </c>
      <c r="M2030" s="51">
        <f t="shared" si="89"/>
        <v>0</v>
      </c>
      <c r="N2030" s="51">
        <f t="shared" si="89"/>
        <v>0</v>
      </c>
      <c r="O2030" s="51">
        <f t="shared" si="89"/>
        <v>0</v>
      </c>
      <c r="P2030" s="51">
        <f t="shared" si="89"/>
        <v>0</v>
      </c>
      <c r="Q2030" s="51">
        <f t="shared" si="89"/>
        <v>0</v>
      </c>
      <c r="R2030" s="51">
        <f t="shared" si="89"/>
        <v>0</v>
      </c>
    </row>
    <row r="2031" spans="1:18" x14ac:dyDescent="0.25">
      <c r="A2031" s="17"/>
      <c r="B2031" s="52"/>
      <c r="C2031" s="17"/>
      <c r="D2031" s="17"/>
      <c r="E2031" s="17"/>
      <c r="F2031" s="17"/>
      <c r="G2031" s="17"/>
      <c r="H2031" s="17"/>
      <c r="I2031" s="16">
        <f>IF(B2031&gt;A_Stammdaten!$B$12,0,SUM(C2031,D2031,F2031,G2031)-SUM(E2031,H2031))</f>
        <v>0</v>
      </c>
      <c r="J2031" s="51">
        <f>HLOOKUP(A_Stammdaten!$B$12,$L$4:$R$2504,ROW(B2031)-3,FALSE)+IF(OR(B2031=0,A_Stammdaten!$B$12&lt;B2031),0,I2031*1/20)</f>
        <v>0</v>
      </c>
      <c r="K2031" s="51">
        <f>HLOOKUP(A_Stammdaten!$B$12,$L$4:$R$2504,ROW(B2031)-3,FALSE)</f>
        <v>0</v>
      </c>
      <c r="L2031" s="51">
        <f t="shared" si="88"/>
        <v>0</v>
      </c>
      <c r="M2031" s="51">
        <f t="shared" si="89"/>
        <v>0</v>
      </c>
      <c r="N2031" s="51">
        <f t="shared" si="89"/>
        <v>0</v>
      </c>
      <c r="O2031" s="51">
        <f t="shared" si="89"/>
        <v>0</v>
      </c>
      <c r="P2031" s="51">
        <f t="shared" si="89"/>
        <v>0</v>
      </c>
      <c r="Q2031" s="51">
        <f t="shared" si="89"/>
        <v>0</v>
      </c>
      <c r="R2031" s="51">
        <f t="shared" si="89"/>
        <v>0</v>
      </c>
    </row>
    <row r="2032" spans="1:18" x14ac:dyDescent="0.25">
      <c r="A2032" s="17"/>
      <c r="B2032" s="52"/>
      <c r="C2032" s="17"/>
      <c r="D2032" s="17"/>
      <c r="E2032" s="17"/>
      <c r="F2032" s="17"/>
      <c r="G2032" s="17"/>
      <c r="H2032" s="17"/>
      <c r="I2032" s="16">
        <f>IF(B2032&gt;A_Stammdaten!$B$12,0,SUM(C2032,D2032,F2032,G2032)-SUM(E2032,H2032))</f>
        <v>0</v>
      </c>
      <c r="J2032" s="51">
        <f>HLOOKUP(A_Stammdaten!$B$12,$L$4:$R$2504,ROW(B2032)-3,FALSE)+IF(OR(B2032=0,A_Stammdaten!$B$12&lt;B2032),0,I2032*1/20)</f>
        <v>0</v>
      </c>
      <c r="K2032" s="51">
        <f>HLOOKUP(A_Stammdaten!$B$12,$L$4:$R$2504,ROW(B2032)-3,FALSE)</f>
        <v>0</v>
      </c>
      <c r="L2032" s="51">
        <f t="shared" si="88"/>
        <v>0</v>
      </c>
      <c r="M2032" s="51">
        <f t="shared" si="89"/>
        <v>0</v>
      </c>
      <c r="N2032" s="51">
        <f t="shared" si="89"/>
        <v>0</v>
      </c>
      <c r="O2032" s="51">
        <f t="shared" si="89"/>
        <v>0</v>
      </c>
      <c r="P2032" s="51">
        <f t="shared" si="89"/>
        <v>0</v>
      </c>
      <c r="Q2032" s="51">
        <f t="shared" si="89"/>
        <v>0</v>
      </c>
      <c r="R2032" s="51">
        <f t="shared" si="89"/>
        <v>0</v>
      </c>
    </row>
    <row r="2033" spans="1:18" x14ac:dyDescent="0.25">
      <c r="A2033" s="17"/>
      <c r="B2033" s="52"/>
      <c r="C2033" s="17"/>
      <c r="D2033" s="17"/>
      <c r="E2033" s="17"/>
      <c r="F2033" s="17"/>
      <c r="G2033" s="17"/>
      <c r="H2033" s="17"/>
      <c r="I2033" s="16">
        <f>IF(B2033&gt;A_Stammdaten!$B$12,0,SUM(C2033,D2033,F2033,G2033)-SUM(E2033,H2033))</f>
        <v>0</v>
      </c>
      <c r="J2033" s="51">
        <f>HLOOKUP(A_Stammdaten!$B$12,$L$4:$R$2504,ROW(B2033)-3,FALSE)+IF(OR(B2033=0,A_Stammdaten!$B$12&lt;B2033),0,I2033*1/20)</f>
        <v>0</v>
      </c>
      <c r="K2033" s="51">
        <f>HLOOKUP(A_Stammdaten!$B$12,$L$4:$R$2504,ROW(B2033)-3,FALSE)</f>
        <v>0</v>
      </c>
      <c r="L2033" s="51">
        <f t="shared" si="88"/>
        <v>0</v>
      </c>
      <c r="M2033" s="51">
        <f t="shared" si="89"/>
        <v>0</v>
      </c>
      <c r="N2033" s="51">
        <f t="shared" si="89"/>
        <v>0</v>
      </c>
      <c r="O2033" s="51">
        <f t="shared" si="89"/>
        <v>0</v>
      </c>
      <c r="P2033" s="51">
        <f t="shared" si="89"/>
        <v>0</v>
      </c>
      <c r="Q2033" s="51">
        <f t="shared" si="89"/>
        <v>0</v>
      </c>
      <c r="R2033" s="51">
        <f t="shared" si="89"/>
        <v>0</v>
      </c>
    </row>
    <row r="2034" spans="1:18" x14ac:dyDescent="0.25">
      <c r="A2034" s="17"/>
      <c r="B2034" s="52"/>
      <c r="C2034" s="17"/>
      <c r="D2034" s="17"/>
      <c r="E2034" s="17"/>
      <c r="F2034" s="17"/>
      <c r="G2034" s="17"/>
      <c r="H2034" s="17"/>
      <c r="I2034" s="16">
        <f>IF(B2034&gt;A_Stammdaten!$B$12,0,SUM(C2034,D2034,F2034,G2034)-SUM(E2034,H2034))</f>
        <v>0</v>
      </c>
      <c r="J2034" s="51">
        <f>HLOOKUP(A_Stammdaten!$B$12,$L$4:$R$2504,ROW(B2034)-3,FALSE)+IF(OR(B2034=0,A_Stammdaten!$B$12&lt;B2034),0,I2034*1/20)</f>
        <v>0</v>
      </c>
      <c r="K2034" s="51">
        <f>HLOOKUP(A_Stammdaten!$B$12,$L$4:$R$2504,ROW(B2034)-3,FALSE)</f>
        <v>0</v>
      </c>
      <c r="L2034" s="51">
        <f t="shared" si="88"/>
        <v>0</v>
      </c>
      <c r="M2034" s="51">
        <f t="shared" si="89"/>
        <v>0</v>
      </c>
      <c r="N2034" s="51">
        <f t="shared" si="89"/>
        <v>0</v>
      </c>
      <c r="O2034" s="51">
        <f t="shared" si="89"/>
        <v>0</v>
      </c>
      <c r="P2034" s="51">
        <f t="shared" si="89"/>
        <v>0</v>
      </c>
      <c r="Q2034" s="51">
        <f t="shared" si="89"/>
        <v>0</v>
      </c>
      <c r="R2034" s="51">
        <f t="shared" si="89"/>
        <v>0</v>
      </c>
    </row>
    <row r="2035" spans="1:18" x14ac:dyDescent="0.25">
      <c r="A2035" s="17"/>
      <c r="B2035" s="52"/>
      <c r="C2035" s="17"/>
      <c r="D2035" s="17"/>
      <c r="E2035" s="17"/>
      <c r="F2035" s="17"/>
      <c r="G2035" s="17"/>
      <c r="H2035" s="17"/>
      <c r="I2035" s="16">
        <f>IF(B2035&gt;A_Stammdaten!$B$12,0,SUM(C2035,D2035,F2035,G2035)-SUM(E2035,H2035))</f>
        <v>0</v>
      </c>
      <c r="J2035" s="51">
        <f>HLOOKUP(A_Stammdaten!$B$12,$L$4:$R$2504,ROW(B2035)-3,FALSE)+IF(OR(B2035=0,A_Stammdaten!$B$12&lt;B2035),0,I2035*1/20)</f>
        <v>0</v>
      </c>
      <c r="K2035" s="51">
        <f>HLOOKUP(A_Stammdaten!$B$12,$L$4:$R$2504,ROW(B2035)-3,FALSE)</f>
        <v>0</v>
      </c>
      <c r="L2035" s="51">
        <f t="shared" si="88"/>
        <v>0</v>
      </c>
      <c r="M2035" s="51">
        <f t="shared" si="89"/>
        <v>0</v>
      </c>
      <c r="N2035" s="51">
        <f t="shared" si="89"/>
        <v>0</v>
      </c>
      <c r="O2035" s="51">
        <f t="shared" si="89"/>
        <v>0</v>
      </c>
      <c r="P2035" s="51">
        <f t="shared" si="89"/>
        <v>0</v>
      </c>
      <c r="Q2035" s="51">
        <f t="shared" si="89"/>
        <v>0</v>
      </c>
      <c r="R2035" s="51">
        <f t="shared" si="89"/>
        <v>0</v>
      </c>
    </row>
    <row r="2036" spans="1:18" x14ac:dyDescent="0.25">
      <c r="A2036" s="17"/>
      <c r="B2036" s="52"/>
      <c r="C2036" s="17"/>
      <c r="D2036" s="17"/>
      <c r="E2036" s="17"/>
      <c r="F2036" s="17"/>
      <c r="G2036" s="17"/>
      <c r="H2036" s="17"/>
      <c r="I2036" s="16">
        <f>IF(B2036&gt;A_Stammdaten!$B$12,0,SUM(C2036,D2036,F2036,G2036)-SUM(E2036,H2036))</f>
        <v>0</v>
      </c>
      <c r="J2036" s="51">
        <f>HLOOKUP(A_Stammdaten!$B$12,$L$4:$R$2504,ROW(B2036)-3,FALSE)+IF(OR(B2036=0,A_Stammdaten!$B$12&lt;B2036),0,I2036*1/20)</f>
        <v>0</v>
      </c>
      <c r="K2036" s="51">
        <f>HLOOKUP(A_Stammdaten!$B$12,$L$4:$R$2504,ROW(B2036)-3,FALSE)</f>
        <v>0</v>
      </c>
      <c r="L2036" s="51">
        <f t="shared" si="88"/>
        <v>0</v>
      </c>
      <c r="M2036" s="51">
        <f t="shared" si="89"/>
        <v>0</v>
      </c>
      <c r="N2036" s="51">
        <f t="shared" si="89"/>
        <v>0</v>
      </c>
      <c r="O2036" s="51">
        <f t="shared" si="89"/>
        <v>0</v>
      </c>
      <c r="P2036" s="51">
        <f t="shared" si="89"/>
        <v>0</v>
      </c>
      <c r="Q2036" s="51">
        <f t="shared" si="89"/>
        <v>0</v>
      </c>
      <c r="R2036" s="51">
        <f t="shared" si="89"/>
        <v>0</v>
      </c>
    </row>
    <row r="2037" spans="1:18" x14ac:dyDescent="0.25">
      <c r="A2037" s="17"/>
      <c r="B2037" s="52"/>
      <c r="C2037" s="17"/>
      <c r="D2037" s="17"/>
      <c r="E2037" s="17"/>
      <c r="F2037" s="17"/>
      <c r="G2037" s="17"/>
      <c r="H2037" s="17"/>
      <c r="I2037" s="16">
        <f>IF(B2037&gt;A_Stammdaten!$B$12,0,SUM(C2037,D2037,F2037,G2037)-SUM(E2037,H2037))</f>
        <v>0</v>
      </c>
      <c r="J2037" s="51">
        <f>HLOOKUP(A_Stammdaten!$B$12,$L$4:$R$2504,ROW(B2037)-3,FALSE)+IF(OR(B2037=0,A_Stammdaten!$B$12&lt;B2037),0,I2037*1/20)</f>
        <v>0</v>
      </c>
      <c r="K2037" s="51">
        <f>HLOOKUP(A_Stammdaten!$B$12,$L$4:$R$2504,ROW(B2037)-3,FALSE)</f>
        <v>0</v>
      </c>
      <c r="L2037" s="51">
        <f t="shared" si="88"/>
        <v>0</v>
      </c>
      <c r="M2037" s="51">
        <f t="shared" si="89"/>
        <v>0</v>
      </c>
      <c r="N2037" s="51">
        <f t="shared" si="89"/>
        <v>0</v>
      </c>
      <c r="O2037" s="51">
        <f t="shared" si="89"/>
        <v>0</v>
      </c>
      <c r="P2037" s="51">
        <f t="shared" si="89"/>
        <v>0</v>
      </c>
      <c r="Q2037" s="51">
        <f t="shared" si="89"/>
        <v>0</v>
      </c>
      <c r="R2037" s="51">
        <f t="shared" si="89"/>
        <v>0</v>
      </c>
    </row>
    <row r="2038" spans="1:18" x14ac:dyDescent="0.25">
      <c r="A2038" s="17"/>
      <c r="B2038" s="52"/>
      <c r="C2038" s="17"/>
      <c r="D2038" s="17"/>
      <c r="E2038" s="17"/>
      <c r="F2038" s="17"/>
      <c r="G2038" s="17"/>
      <c r="H2038" s="17"/>
      <c r="I2038" s="16">
        <f>IF(B2038&gt;A_Stammdaten!$B$12,0,SUM(C2038,D2038,F2038,G2038)-SUM(E2038,H2038))</f>
        <v>0</v>
      </c>
      <c r="J2038" s="51">
        <f>HLOOKUP(A_Stammdaten!$B$12,$L$4:$R$2504,ROW(B2038)-3,FALSE)+IF(OR(B2038=0,A_Stammdaten!$B$12&lt;B2038),0,I2038*1/20)</f>
        <v>0</v>
      </c>
      <c r="K2038" s="51">
        <f>HLOOKUP(A_Stammdaten!$B$12,$L$4:$R$2504,ROW(B2038)-3,FALSE)</f>
        <v>0</v>
      </c>
      <c r="L2038" s="51">
        <f t="shared" si="88"/>
        <v>0</v>
      </c>
      <c r="M2038" s="51">
        <f t="shared" si="89"/>
        <v>0</v>
      </c>
      <c r="N2038" s="51">
        <f t="shared" si="89"/>
        <v>0</v>
      </c>
      <c r="O2038" s="51">
        <f t="shared" si="89"/>
        <v>0</v>
      </c>
      <c r="P2038" s="51">
        <f t="shared" si="89"/>
        <v>0</v>
      </c>
      <c r="Q2038" s="51">
        <f t="shared" si="89"/>
        <v>0</v>
      </c>
      <c r="R2038" s="51">
        <f t="shared" si="89"/>
        <v>0</v>
      </c>
    </row>
    <row r="2039" spans="1:18" x14ac:dyDescent="0.25">
      <c r="A2039" s="17"/>
      <c r="B2039" s="52"/>
      <c r="C2039" s="17"/>
      <c r="D2039" s="17"/>
      <c r="E2039" s="17"/>
      <c r="F2039" s="17"/>
      <c r="G2039" s="17"/>
      <c r="H2039" s="17"/>
      <c r="I2039" s="16">
        <f>IF(B2039&gt;A_Stammdaten!$B$12,0,SUM(C2039,D2039,F2039,G2039)-SUM(E2039,H2039))</f>
        <v>0</v>
      </c>
      <c r="J2039" s="51">
        <f>HLOOKUP(A_Stammdaten!$B$12,$L$4:$R$2504,ROW(B2039)-3,FALSE)+IF(OR(B2039=0,A_Stammdaten!$B$12&lt;B2039),0,I2039*1/20)</f>
        <v>0</v>
      </c>
      <c r="K2039" s="51">
        <f>HLOOKUP(A_Stammdaten!$B$12,$L$4:$R$2504,ROW(B2039)-3,FALSE)</f>
        <v>0</v>
      </c>
      <c r="L2039" s="51">
        <f t="shared" si="88"/>
        <v>0</v>
      </c>
      <c r="M2039" s="51">
        <f t="shared" si="89"/>
        <v>0</v>
      </c>
      <c r="N2039" s="51">
        <f t="shared" si="89"/>
        <v>0</v>
      </c>
      <c r="O2039" s="51">
        <f t="shared" si="89"/>
        <v>0</v>
      </c>
      <c r="P2039" s="51">
        <f t="shared" si="89"/>
        <v>0</v>
      </c>
      <c r="Q2039" s="51">
        <f t="shared" si="89"/>
        <v>0</v>
      </c>
      <c r="R2039" s="51">
        <f t="shared" si="89"/>
        <v>0</v>
      </c>
    </row>
    <row r="2040" spans="1:18" x14ac:dyDescent="0.25">
      <c r="A2040" s="17"/>
      <c r="B2040" s="52"/>
      <c r="C2040" s="17"/>
      <c r="D2040" s="17"/>
      <c r="E2040" s="17"/>
      <c r="F2040" s="17"/>
      <c r="G2040" s="17"/>
      <c r="H2040" s="17"/>
      <c r="I2040" s="16">
        <f>IF(B2040&gt;A_Stammdaten!$B$12,0,SUM(C2040,D2040,F2040,G2040)-SUM(E2040,H2040))</f>
        <v>0</v>
      </c>
      <c r="J2040" s="51">
        <f>HLOOKUP(A_Stammdaten!$B$12,$L$4:$R$2504,ROW(B2040)-3,FALSE)+IF(OR(B2040=0,A_Stammdaten!$B$12&lt;B2040),0,I2040*1/20)</f>
        <v>0</v>
      </c>
      <c r="K2040" s="51">
        <f>HLOOKUP(A_Stammdaten!$B$12,$L$4:$R$2504,ROW(B2040)-3,FALSE)</f>
        <v>0</v>
      </c>
      <c r="L2040" s="51">
        <f t="shared" si="88"/>
        <v>0</v>
      </c>
      <c r="M2040" s="51">
        <f t="shared" si="89"/>
        <v>0</v>
      </c>
      <c r="N2040" s="51">
        <f t="shared" si="89"/>
        <v>0</v>
      </c>
      <c r="O2040" s="51">
        <f t="shared" ref="M2040:R2082" si="90">IF(OR($I2040=0,O$4&lt;$B2040,$B2040=0,20-(O$4-$B2040)=0),0,$I2040*(19-(O$4-$B2040))/20)</f>
        <v>0</v>
      </c>
      <c r="P2040" s="51">
        <f t="shared" si="90"/>
        <v>0</v>
      </c>
      <c r="Q2040" s="51">
        <f t="shared" si="90"/>
        <v>0</v>
      </c>
      <c r="R2040" s="51">
        <f t="shared" si="90"/>
        <v>0</v>
      </c>
    </row>
    <row r="2041" spans="1:18" x14ac:dyDescent="0.25">
      <c r="A2041" s="17"/>
      <c r="B2041" s="52"/>
      <c r="C2041" s="17"/>
      <c r="D2041" s="17"/>
      <c r="E2041" s="17"/>
      <c r="F2041" s="17"/>
      <c r="G2041" s="17"/>
      <c r="H2041" s="17"/>
      <c r="I2041" s="16">
        <f>IF(B2041&gt;A_Stammdaten!$B$12,0,SUM(C2041,D2041,F2041,G2041)-SUM(E2041,H2041))</f>
        <v>0</v>
      </c>
      <c r="J2041" s="51">
        <f>HLOOKUP(A_Stammdaten!$B$12,$L$4:$R$2504,ROW(B2041)-3,FALSE)+IF(OR(B2041=0,A_Stammdaten!$B$12&lt;B2041),0,I2041*1/20)</f>
        <v>0</v>
      </c>
      <c r="K2041" s="51">
        <f>HLOOKUP(A_Stammdaten!$B$12,$L$4:$R$2504,ROW(B2041)-3,FALSE)</f>
        <v>0</v>
      </c>
      <c r="L2041" s="51">
        <f t="shared" si="88"/>
        <v>0</v>
      </c>
      <c r="M2041" s="51">
        <f t="shared" si="90"/>
        <v>0</v>
      </c>
      <c r="N2041" s="51">
        <f t="shared" si="90"/>
        <v>0</v>
      </c>
      <c r="O2041" s="51">
        <f t="shared" si="90"/>
        <v>0</v>
      </c>
      <c r="P2041" s="51">
        <f t="shared" si="90"/>
        <v>0</v>
      </c>
      <c r="Q2041" s="51">
        <f t="shared" si="90"/>
        <v>0</v>
      </c>
      <c r="R2041" s="51">
        <f t="shared" si="90"/>
        <v>0</v>
      </c>
    </row>
    <row r="2042" spans="1:18" x14ac:dyDescent="0.25">
      <c r="A2042" s="17"/>
      <c r="B2042" s="52"/>
      <c r="C2042" s="17"/>
      <c r="D2042" s="17"/>
      <c r="E2042" s="17"/>
      <c r="F2042" s="17"/>
      <c r="G2042" s="17"/>
      <c r="H2042" s="17"/>
      <c r="I2042" s="16">
        <f>IF(B2042&gt;A_Stammdaten!$B$12,0,SUM(C2042,D2042,F2042,G2042)-SUM(E2042,H2042))</f>
        <v>0</v>
      </c>
      <c r="J2042" s="51">
        <f>HLOOKUP(A_Stammdaten!$B$12,$L$4:$R$2504,ROW(B2042)-3,FALSE)+IF(OR(B2042=0,A_Stammdaten!$B$12&lt;B2042),0,I2042*1/20)</f>
        <v>0</v>
      </c>
      <c r="K2042" s="51">
        <f>HLOOKUP(A_Stammdaten!$B$12,$L$4:$R$2504,ROW(B2042)-3,FALSE)</f>
        <v>0</v>
      </c>
      <c r="L2042" s="51">
        <f t="shared" si="88"/>
        <v>0</v>
      </c>
      <c r="M2042" s="51">
        <f t="shared" si="90"/>
        <v>0</v>
      </c>
      <c r="N2042" s="51">
        <f t="shared" si="90"/>
        <v>0</v>
      </c>
      <c r="O2042" s="51">
        <f t="shared" si="90"/>
        <v>0</v>
      </c>
      <c r="P2042" s="51">
        <f t="shared" si="90"/>
        <v>0</v>
      </c>
      <c r="Q2042" s="51">
        <f t="shared" si="90"/>
        <v>0</v>
      </c>
      <c r="R2042" s="51">
        <f t="shared" si="90"/>
        <v>0</v>
      </c>
    </row>
    <row r="2043" spans="1:18" x14ac:dyDescent="0.25">
      <c r="A2043" s="17"/>
      <c r="B2043" s="52"/>
      <c r="C2043" s="17"/>
      <c r="D2043" s="17"/>
      <c r="E2043" s="17"/>
      <c r="F2043" s="17"/>
      <c r="G2043" s="17"/>
      <c r="H2043" s="17"/>
      <c r="I2043" s="16">
        <f>IF(B2043&gt;A_Stammdaten!$B$12,0,SUM(C2043,D2043,F2043,G2043)-SUM(E2043,H2043))</f>
        <v>0</v>
      </c>
      <c r="J2043" s="51">
        <f>HLOOKUP(A_Stammdaten!$B$12,$L$4:$R$2504,ROW(B2043)-3,FALSE)+IF(OR(B2043=0,A_Stammdaten!$B$12&lt;B2043),0,I2043*1/20)</f>
        <v>0</v>
      </c>
      <c r="K2043" s="51">
        <f>HLOOKUP(A_Stammdaten!$B$12,$L$4:$R$2504,ROW(B2043)-3,FALSE)</f>
        <v>0</v>
      </c>
      <c r="L2043" s="51">
        <f t="shared" si="88"/>
        <v>0</v>
      </c>
      <c r="M2043" s="51">
        <f t="shared" si="90"/>
        <v>0</v>
      </c>
      <c r="N2043" s="51">
        <f t="shared" si="90"/>
        <v>0</v>
      </c>
      <c r="O2043" s="51">
        <f t="shared" si="90"/>
        <v>0</v>
      </c>
      <c r="P2043" s="51">
        <f t="shared" si="90"/>
        <v>0</v>
      </c>
      <c r="Q2043" s="51">
        <f t="shared" si="90"/>
        <v>0</v>
      </c>
      <c r="R2043" s="51">
        <f t="shared" si="90"/>
        <v>0</v>
      </c>
    </row>
    <row r="2044" spans="1:18" x14ac:dyDescent="0.25">
      <c r="A2044" s="17"/>
      <c r="B2044" s="52"/>
      <c r="C2044" s="17"/>
      <c r="D2044" s="17"/>
      <c r="E2044" s="17"/>
      <c r="F2044" s="17"/>
      <c r="G2044" s="17"/>
      <c r="H2044" s="17"/>
      <c r="I2044" s="16">
        <f>IF(B2044&gt;A_Stammdaten!$B$12,0,SUM(C2044,D2044,F2044,G2044)-SUM(E2044,H2044))</f>
        <v>0</v>
      </c>
      <c r="J2044" s="51">
        <f>HLOOKUP(A_Stammdaten!$B$12,$L$4:$R$2504,ROW(B2044)-3,FALSE)+IF(OR(B2044=0,A_Stammdaten!$B$12&lt;B2044),0,I2044*1/20)</f>
        <v>0</v>
      </c>
      <c r="K2044" s="51">
        <f>HLOOKUP(A_Stammdaten!$B$12,$L$4:$R$2504,ROW(B2044)-3,FALSE)</f>
        <v>0</v>
      </c>
      <c r="L2044" s="51">
        <f t="shared" si="88"/>
        <v>0</v>
      </c>
      <c r="M2044" s="51">
        <f t="shared" si="90"/>
        <v>0</v>
      </c>
      <c r="N2044" s="51">
        <f t="shared" si="90"/>
        <v>0</v>
      </c>
      <c r="O2044" s="51">
        <f t="shared" si="90"/>
        <v>0</v>
      </c>
      <c r="P2044" s="51">
        <f t="shared" si="90"/>
        <v>0</v>
      </c>
      <c r="Q2044" s="51">
        <f t="shared" si="90"/>
        <v>0</v>
      </c>
      <c r="R2044" s="51">
        <f t="shared" si="90"/>
        <v>0</v>
      </c>
    </row>
    <row r="2045" spans="1:18" x14ac:dyDescent="0.25">
      <c r="A2045" s="17"/>
      <c r="B2045" s="52"/>
      <c r="C2045" s="17"/>
      <c r="D2045" s="17"/>
      <c r="E2045" s="17"/>
      <c r="F2045" s="17"/>
      <c r="G2045" s="17"/>
      <c r="H2045" s="17"/>
      <c r="I2045" s="16">
        <f>IF(B2045&gt;A_Stammdaten!$B$12,0,SUM(C2045,D2045,F2045,G2045)-SUM(E2045,H2045))</f>
        <v>0</v>
      </c>
      <c r="J2045" s="51">
        <f>HLOOKUP(A_Stammdaten!$B$12,$L$4:$R$2504,ROW(B2045)-3,FALSE)+IF(OR(B2045=0,A_Stammdaten!$B$12&lt;B2045),0,I2045*1/20)</f>
        <v>0</v>
      </c>
      <c r="K2045" s="51">
        <f>HLOOKUP(A_Stammdaten!$B$12,$L$4:$R$2504,ROW(B2045)-3,FALSE)</f>
        <v>0</v>
      </c>
      <c r="L2045" s="51">
        <f t="shared" si="88"/>
        <v>0</v>
      </c>
      <c r="M2045" s="51">
        <f t="shared" si="90"/>
        <v>0</v>
      </c>
      <c r="N2045" s="51">
        <f t="shared" si="90"/>
        <v>0</v>
      </c>
      <c r="O2045" s="51">
        <f t="shared" si="90"/>
        <v>0</v>
      </c>
      <c r="P2045" s="51">
        <f t="shared" si="90"/>
        <v>0</v>
      </c>
      <c r="Q2045" s="51">
        <f t="shared" si="90"/>
        <v>0</v>
      </c>
      <c r="R2045" s="51">
        <f t="shared" si="90"/>
        <v>0</v>
      </c>
    </row>
    <row r="2046" spans="1:18" x14ac:dyDescent="0.25">
      <c r="A2046" s="17"/>
      <c r="B2046" s="52"/>
      <c r="C2046" s="17"/>
      <c r="D2046" s="17"/>
      <c r="E2046" s="17"/>
      <c r="F2046" s="17"/>
      <c r="G2046" s="17"/>
      <c r="H2046" s="17"/>
      <c r="I2046" s="16">
        <f>IF(B2046&gt;A_Stammdaten!$B$12,0,SUM(C2046,D2046,F2046,G2046)-SUM(E2046,H2046))</f>
        <v>0</v>
      </c>
      <c r="J2046" s="51">
        <f>HLOOKUP(A_Stammdaten!$B$12,$L$4:$R$2504,ROW(B2046)-3,FALSE)+IF(OR(B2046=0,A_Stammdaten!$B$12&lt;B2046),0,I2046*1/20)</f>
        <v>0</v>
      </c>
      <c r="K2046" s="51">
        <f>HLOOKUP(A_Stammdaten!$B$12,$L$4:$R$2504,ROW(B2046)-3,FALSE)</f>
        <v>0</v>
      </c>
      <c r="L2046" s="51">
        <f t="shared" si="88"/>
        <v>0</v>
      </c>
      <c r="M2046" s="51">
        <f t="shared" si="90"/>
        <v>0</v>
      </c>
      <c r="N2046" s="51">
        <f t="shared" si="90"/>
        <v>0</v>
      </c>
      <c r="O2046" s="51">
        <f t="shared" si="90"/>
        <v>0</v>
      </c>
      <c r="P2046" s="51">
        <f t="shared" si="90"/>
        <v>0</v>
      </c>
      <c r="Q2046" s="51">
        <f t="shared" si="90"/>
        <v>0</v>
      </c>
      <c r="R2046" s="51">
        <f t="shared" si="90"/>
        <v>0</v>
      </c>
    </row>
    <row r="2047" spans="1:18" x14ac:dyDescent="0.25">
      <c r="A2047" s="17"/>
      <c r="B2047" s="52"/>
      <c r="C2047" s="17"/>
      <c r="D2047" s="17"/>
      <c r="E2047" s="17"/>
      <c r="F2047" s="17"/>
      <c r="G2047" s="17"/>
      <c r="H2047" s="17"/>
      <c r="I2047" s="16">
        <f>IF(B2047&gt;A_Stammdaten!$B$12,0,SUM(C2047,D2047,F2047,G2047)-SUM(E2047,H2047))</f>
        <v>0</v>
      </c>
      <c r="J2047" s="51">
        <f>HLOOKUP(A_Stammdaten!$B$12,$L$4:$R$2504,ROW(B2047)-3,FALSE)+IF(OR(B2047=0,A_Stammdaten!$B$12&lt;B2047),0,I2047*1/20)</f>
        <v>0</v>
      </c>
      <c r="K2047" s="51">
        <f>HLOOKUP(A_Stammdaten!$B$12,$L$4:$R$2504,ROW(B2047)-3,FALSE)</f>
        <v>0</v>
      </c>
      <c r="L2047" s="51">
        <f t="shared" si="88"/>
        <v>0</v>
      </c>
      <c r="M2047" s="51">
        <f t="shared" si="90"/>
        <v>0</v>
      </c>
      <c r="N2047" s="51">
        <f t="shared" si="90"/>
        <v>0</v>
      </c>
      <c r="O2047" s="51">
        <f t="shared" si="90"/>
        <v>0</v>
      </c>
      <c r="P2047" s="51">
        <f t="shared" si="90"/>
        <v>0</v>
      </c>
      <c r="Q2047" s="51">
        <f t="shared" si="90"/>
        <v>0</v>
      </c>
      <c r="R2047" s="51">
        <f t="shared" si="90"/>
        <v>0</v>
      </c>
    </row>
    <row r="2048" spans="1:18" x14ac:dyDescent="0.25">
      <c r="A2048" s="17"/>
      <c r="B2048" s="52"/>
      <c r="C2048" s="17"/>
      <c r="D2048" s="17"/>
      <c r="E2048" s="17"/>
      <c r="F2048" s="17"/>
      <c r="G2048" s="17"/>
      <c r="H2048" s="17"/>
      <c r="I2048" s="16">
        <f>IF(B2048&gt;A_Stammdaten!$B$12,0,SUM(C2048,D2048,F2048,G2048)-SUM(E2048,H2048))</f>
        <v>0</v>
      </c>
      <c r="J2048" s="51">
        <f>HLOOKUP(A_Stammdaten!$B$12,$L$4:$R$2504,ROW(B2048)-3,FALSE)+IF(OR(B2048=0,A_Stammdaten!$B$12&lt;B2048),0,I2048*1/20)</f>
        <v>0</v>
      </c>
      <c r="K2048" s="51">
        <f>HLOOKUP(A_Stammdaten!$B$12,$L$4:$R$2504,ROW(B2048)-3,FALSE)</f>
        <v>0</v>
      </c>
      <c r="L2048" s="51">
        <f t="shared" ref="L2048:L2111" si="91">IF(OR($I2048=0,L$4&lt;$B2048,$B2048=0,20-(L$4-$B2048)=0),0,$I2048*(19-(L$4-$B2048))/20)</f>
        <v>0</v>
      </c>
      <c r="M2048" s="51">
        <f t="shared" si="90"/>
        <v>0</v>
      </c>
      <c r="N2048" s="51">
        <f t="shared" si="90"/>
        <v>0</v>
      </c>
      <c r="O2048" s="51">
        <f t="shared" si="90"/>
        <v>0</v>
      </c>
      <c r="P2048" s="51">
        <f t="shared" si="90"/>
        <v>0</v>
      </c>
      <c r="Q2048" s="51">
        <f t="shared" si="90"/>
        <v>0</v>
      </c>
      <c r="R2048" s="51">
        <f t="shared" si="90"/>
        <v>0</v>
      </c>
    </row>
    <row r="2049" spans="1:18" x14ac:dyDescent="0.25">
      <c r="A2049" s="17"/>
      <c r="B2049" s="52"/>
      <c r="C2049" s="17"/>
      <c r="D2049" s="17"/>
      <c r="E2049" s="17"/>
      <c r="F2049" s="17"/>
      <c r="G2049" s="17"/>
      <c r="H2049" s="17"/>
      <c r="I2049" s="16">
        <f>IF(B2049&gt;A_Stammdaten!$B$12,0,SUM(C2049,D2049,F2049,G2049)-SUM(E2049,H2049))</f>
        <v>0</v>
      </c>
      <c r="J2049" s="51">
        <f>HLOOKUP(A_Stammdaten!$B$12,$L$4:$R$2504,ROW(B2049)-3,FALSE)+IF(OR(B2049=0,A_Stammdaten!$B$12&lt;B2049),0,I2049*1/20)</f>
        <v>0</v>
      </c>
      <c r="K2049" s="51">
        <f>HLOOKUP(A_Stammdaten!$B$12,$L$4:$R$2504,ROW(B2049)-3,FALSE)</f>
        <v>0</v>
      </c>
      <c r="L2049" s="51">
        <f t="shared" si="91"/>
        <v>0</v>
      </c>
      <c r="M2049" s="51">
        <f t="shared" si="90"/>
        <v>0</v>
      </c>
      <c r="N2049" s="51">
        <f t="shared" si="90"/>
        <v>0</v>
      </c>
      <c r="O2049" s="51">
        <f t="shared" si="90"/>
        <v>0</v>
      </c>
      <c r="P2049" s="51">
        <f t="shared" si="90"/>
        <v>0</v>
      </c>
      <c r="Q2049" s="51">
        <f t="shared" si="90"/>
        <v>0</v>
      </c>
      <c r="R2049" s="51">
        <f t="shared" si="90"/>
        <v>0</v>
      </c>
    </row>
    <row r="2050" spans="1:18" x14ac:dyDescent="0.25">
      <c r="A2050" s="17"/>
      <c r="B2050" s="52"/>
      <c r="C2050" s="17"/>
      <c r="D2050" s="17"/>
      <c r="E2050" s="17"/>
      <c r="F2050" s="17"/>
      <c r="G2050" s="17"/>
      <c r="H2050" s="17"/>
      <c r="I2050" s="16">
        <f>IF(B2050&gt;A_Stammdaten!$B$12,0,SUM(C2050,D2050,F2050,G2050)-SUM(E2050,H2050))</f>
        <v>0</v>
      </c>
      <c r="J2050" s="51">
        <f>HLOOKUP(A_Stammdaten!$B$12,$L$4:$R$2504,ROW(B2050)-3,FALSE)+IF(OR(B2050=0,A_Stammdaten!$B$12&lt;B2050),0,I2050*1/20)</f>
        <v>0</v>
      </c>
      <c r="K2050" s="51">
        <f>HLOOKUP(A_Stammdaten!$B$12,$L$4:$R$2504,ROW(B2050)-3,FALSE)</f>
        <v>0</v>
      </c>
      <c r="L2050" s="51">
        <f t="shared" si="91"/>
        <v>0</v>
      </c>
      <c r="M2050" s="51">
        <f t="shared" si="90"/>
        <v>0</v>
      </c>
      <c r="N2050" s="51">
        <f t="shared" si="90"/>
        <v>0</v>
      </c>
      <c r="O2050" s="51">
        <f t="shared" si="90"/>
        <v>0</v>
      </c>
      <c r="P2050" s="51">
        <f t="shared" si="90"/>
        <v>0</v>
      </c>
      <c r="Q2050" s="51">
        <f t="shared" si="90"/>
        <v>0</v>
      </c>
      <c r="R2050" s="51">
        <f t="shared" si="90"/>
        <v>0</v>
      </c>
    </row>
    <row r="2051" spans="1:18" x14ac:dyDescent="0.25">
      <c r="A2051" s="17"/>
      <c r="B2051" s="52"/>
      <c r="C2051" s="17"/>
      <c r="D2051" s="17"/>
      <c r="E2051" s="17"/>
      <c r="F2051" s="17"/>
      <c r="G2051" s="17"/>
      <c r="H2051" s="17"/>
      <c r="I2051" s="16">
        <f>IF(B2051&gt;A_Stammdaten!$B$12,0,SUM(C2051,D2051,F2051,G2051)-SUM(E2051,H2051))</f>
        <v>0</v>
      </c>
      <c r="J2051" s="51">
        <f>HLOOKUP(A_Stammdaten!$B$12,$L$4:$R$2504,ROW(B2051)-3,FALSE)+IF(OR(B2051=0,A_Stammdaten!$B$12&lt;B2051),0,I2051*1/20)</f>
        <v>0</v>
      </c>
      <c r="K2051" s="51">
        <f>HLOOKUP(A_Stammdaten!$B$12,$L$4:$R$2504,ROW(B2051)-3,FALSE)</f>
        <v>0</v>
      </c>
      <c r="L2051" s="51">
        <f t="shared" si="91"/>
        <v>0</v>
      </c>
      <c r="M2051" s="51">
        <f t="shared" si="90"/>
        <v>0</v>
      </c>
      <c r="N2051" s="51">
        <f t="shared" si="90"/>
        <v>0</v>
      </c>
      <c r="O2051" s="51">
        <f t="shared" si="90"/>
        <v>0</v>
      </c>
      <c r="P2051" s="51">
        <f t="shared" si="90"/>
        <v>0</v>
      </c>
      <c r="Q2051" s="51">
        <f t="shared" si="90"/>
        <v>0</v>
      </c>
      <c r="R2051" s="51">
        <f t="shared" si="90"/>
        <v>0</v>
      </c>
    </row>
    <row r="2052" spans="1:18" x14ac:dyDescent="0.25">
      <c r="A2052" s="17"/>
      <c r="B2052" s="52"/>
      <c r="C2052" s="17"/>
      <c r="D2052" s="17"/>
      <c r="E2052" s="17"/>
      <c r="F2052" s="17"/>
      <c r="G2052" s="17"/>
      <c r="H2052" s="17"/>
      <c r="I2052" s="16">
        <f>IF(B2052&gt;A_Stammdaten!$B$12,0,SUM(C2052,D2052,F2052,G2052)-SUM(E2052,H2052))</f>
        <v>0</v>
      </c>
      <c r="J2052" s="51">
        <f>HLOOKUP(A_Stammdaten!$B$12,$L$4:$R$2504,ROW(B2052)-3,FALSE)+IF(OR(B2052=0,A_Stammdaten!$B$12&lt;B2052),0,I2052*1/20)</f>
        <v>0</v>
      </c>
      <c r="K2052" s="51">
        <f>HLOOKUP(A_Stammdaten!$B$12,$L$4:$R$2504,ROW(B2052)-3,FALSE)</f>
        <v>0</v>
      </c>
      <c r="L2052" s="51">
        <f t="shared" si="91"/>
        <v>0</v>
      </c>
      <c r="M2052" s="51">
        <f t="shared" si="90"/>
        <v>0</v>
      </c>
      <c r="N2052" s="51">
        <f t="shared" si="90"/>
        <v>0</v>
      </c>
      <c r="O2052" s="51">
        <f t="shared" si="90"/>
        <v>0</v>
      </c>
      <c r="P2052" s="51">
        <f t="shared" si="90"/>
        <v>0</v>
      </c>
      <c r="Q2052" s="51">
        <f t="shared" si="90"/>
        <v>0</v>
      </c>
      <c r="R2052" s="51">
        <f t="shared" si="90"/>
        <v>0</v>
      </c>
    </row>
    <row r="2053" spans="1:18" x14ac:dyDescent="0.25">
      <c r="A2053" s="17"/>
      <c r="B2053" s="52"/>
      <c r="C2053" s="17"/>
      <c r="D2053" s="17"/>
      <c r="E2053" s="17"/>
      <c r="F2053" s="17"/>
      <c r="G2053" s="17"/>
      <c r="H2053" s="17"/>
      <c r="I2053" s="16">
        <f>IF(B2053&gt;A_Stammdaten!$B$12,0,SUM(C2053,D2053,F2053,G2053)-SUM(E2053,H2053))</f>
        <v>0</v>
      </c>
      <c r="J2053" s="51">
        <f>HLOOKUP(A_Stammdaten!$B$12,$L$4:$R$2504,ROW(B2053)-3,FALSE)+IF(OR(B2053=0,A_Stammdaten!$B$12&lt;B2053),0,I2053*1/20)</f>
        <v>0</v>
      </c>
      <c r="K2053" s="51">
        <f>HLOOKUP(A_Stammdaten!$B$12,$L$4:$R$2504,ROW(B2053)-3,FALSE)</f>
        <v>0</v>
      </c>
      <c r="L2053" s="51">
        <f t="shared" si="91"/>
        <v>0</v>
      </c>
      <c r="M2053" s="51">
        <f t="shared" si="90"/>
        <v>0</v>
      </c>
      <c r="N2053" s="51">
        <f t="shared" si="90"/>
        <v>0</v>
      </c>
      <c r="O2053" s="51">
        <f t="shared" si="90"/>
        <v>0</v>
      </c>
      <c r="P2053" s="51">
        <f t="shared" si="90"/>
        <v>0</v>
      </c>
      <c r="Q2053" s="51">
        <f t="shared" si="90"/>
        <v>0</v>
      </c>
      <c r="R2053" s="51">
        <f t="shared" si="90"/>
        <v>0</v>
      </c>
    </row>
    <row r="2054" spans="1:18" x14ac:dyDescent="0.25">
      <c r="A2054" s="17"/>
      <c r="B2054" s="52"/>
      <c r="C2054" s="17"/>
      <c r="D2054" s="17"/>
      <c r="E2054" s="17"/>
      <c r="F2054" s="17"/>
      <c r="G2054" s="17"/>
      <c r="H2054" s="17"/>
      <c r="I2054" s="16">
        <f>IF(B2054&gt;A_Stammdaten!$B$12,0,SUM(C2054,D2054,F2054,G2054)-SUM(E2054,H2054))</f>
        <v>0</v>
      </c>
      <c r="J2054" s="51">
        <f>HLOOKUP(A_Stammdaten!$B$12,$L$4:$R$2504,ROW(B2054)-3,FALSE)+IF(OR(B2054=0,A_Stammdaten!$B$12&lt;B2054),0,I2054*1/20)</f>
        <v>0</v>
      </c>
      <c r="K2054" s="51">
        <f>HLOOKUP(A_Stammdaten!$B$12,$L$4:$R$2504,ROW(B2054)-3,FALSE)</f>
        <v>0</v>
      </c>
      <c r="L2054" s="51">
        <f t="shared" si="91"/>
        <v>0</v>
      </c>
      <c r="M2054" s="51">
        <f t="shared" si="90"/>
        <v>0</v>
      </c>
      <c r="N2054" s="51">
        <f t="shared" si="90"/>
        <v>0</v>
      </c>
      <c r="O2054" s="51">
        <f t="shared" si="90"/>
        <v>0</v>
      </c>
      <c r="P2054" s="51">
        <f t="shared" si="90"/>
        <v>0</v>
      </c>
      <c r="Q2054" s="51">
        <f t="shared" si="90"/>
        <v>0</v>
      </c>
      <c r="R2054" s="51">
        <f t="shared" si="90"/>
        <v>0</v>
      </c>
    </row>
    <row r="2055" spans="1:18" x14ac:dyDescent="0.25">
      <c r="A2055" s="17"/>
      <c r="B2055" s="52"/>
      <c r="C2055" s="17"/>
      <c r="D2055" s="17"/>
      <c r="E2055" s="17"/>
      <c r="F2055" s="17"/>
      <c r="G2055" s="17"/>
      <c r="H2055" s="17"/>
      <c r="I2055" s="16">
        <f>IF(B2055&gt;A_Stammdaten!$B$12,0,SUM(C2055,D2055,F2055,G2055)-SUM(E2055,H2055))</f>
        <v>0</v>
      </c>
      <c r="J2055" s="51">
        <f>HLOOKUP(A_Stammdaten!$B$12,$L$4:$R$2504,ROW(B2055)-3,FALSE)+IF(OR(B2055=0,A_Stammdaten!$B$12&lt;B2055),0,I2055*1/20)</f>
        <v>0</v>
      </c>
      <c r="K2055" s="51">
        <f>HLOOKUP(A_Stammdaten!$B$12,$L$4:$R$2504,ROW(B2055)-3,FALSE)</f>
        <v>0</v>
      </c>
      <c r="L2055" s="51">
        <f t="shared" si="91"/>
        <v>0</v>
      </c>
      <c r="M2055" s="51">
        <f t="shared" si="90"/>
        <v>0</v>
      </c>
      <c r="N2055" s="51">
        <f t="shared" si="90"/>
        <v>0</v>
      </c>
      <c r="O2055" s="51">
        <f t="shared" si="90"/>
        <v>0</v>
      </c>
      <c r="P2055" s="51">
        <f t="shared" si="90"/>
        <v>0</v>
      </c>
      <c r="Q2055" s="51">
        <f t="shared" si="90"/>
        <v>0</v>
      </c>
      <c r="R2055" s="51">
        <f t="shared" si="90"/>
        <v>0</v>
      </c>
    </row>
    <row r="2056" spans="1:18" x14ac:dyDescent="0.25">
      <c r="A2056" s="17"/>
      <c r="B2056" s="52"/>
      <c r="C2056" s="17"/>
      <c r="D2056" s="17"/>
      <c r="E2056" s="17"/>
      <c r="F2056" s="17"/>
      <c r="G2056" s="17"/>
      <c r="H2056" s="17"/>
      <c r="I2056" s="16">
        <f>IF(B2056&gt;A_Stammdaten!$B$12,0,SUM(C2056,D2056,F2056,G2056)-SUM(E2056,H2056))</f>
        <v>0</v>
      </c>
      <c r="J2056" s="51">
        <f>HLOOKUP(A_Stammdaten!$B$12,$L$4:$R$2504,ROW(B2056)-3,FALSE)+IF(OR(B2056=0,A_Stammdaten!$B$12&lt;B2056),0,I2056*1/20)</f>
        <v>0</v>
      </c>
      <c r="K2056" s="51">
        <f>HLOOKUP(A_Stammdaten!$B$12,$L$4:$R$2504,ROW(B2056)-3,FALSE)</f>
        <v>0</v>
      </c>
      <c r="L2056" s="51">
        <f t="shared" si="91"/>
        <v>0</v>
      </c>
      <c r="M2056" s="51">
        <f t="shared" si="90"/>
        <v>0</v>
      </c>
      <c r="N2056" s="51">
        <f t="shared" si="90"/>
        <v>0</v>
      </c>
      <c r="O2056" s="51">
        <f t="shared" si="90"/>
        <v>0</v>
      </c>
      <c r="P2056" s="51">
        <f t="shared" si="90"/>
        <v>0</v>
      </c>
      <c r="Q2056" s="51">
        <f t="shared" si="90"/>
        <v>0</v>
      </c>
      <c r="R2056" s="51">
        <f t="shared" si="90"/>
        <v>0</v>
      </c>
    </row>
    <row r="2057" spans="1:18" x14ac:dyDescent="0.25">
      <c r="A2057" s="17"/>
      <c r="B2057" s="52"/>
      <c r="C2057" s="17"/>
      <c r="D2057" s="17"/>
      <c r="E2057" s="17"/>
      <c r="F2057" s="17"/>
      <c r="G2057" s="17"/>
      <c r="H2057" s="17"/>
      <c r="I2057" s="16">
        <f>IF(B2057&gt;A_Stammdaten!$B$12,0,SUM(C2057,D2057,F2057,G2057)-SUM(E2057,H2057))</f>
        <v>0</v>
      </c>
      <c r="J2057" s="51">
        <f>HLOOKUP(A_Stammdaten!$B$12,$L$4:$R$2504,ROW(B2057)-3,FALSE)+IF(OR(B2057=0,A_Stammdaten!$B$12&lt;B2057),0,I2057*1/20)</f>
        <v>0</v>
      </c>
      <c r="K2057" s="51">
        <f>HLOOKUP(A_Stammdaten!$B$12,$L$4:$R$2504,ROW(B2057)-3,FALSE)</f>
        <v>0</v>
      </c>
      <c r="L2057" s="51">
        <f t="shared" si="91"/>
        <v>0</v>
      </c>
      <c r="M2057" s="51">
        <f t="shared" si="90"/>
        <v>0</v>
      </c>
      <c r="N2057" s="51">
        <f t="shared" si="90"/>
        <v>0</v>
      </c>
      <c r="O2057" s="51">
        <f t="shared" si="90"/>
        <v>0</v>
      </c>
      <c r="P2057" s="51">
        <f t="shared" si="90"/>
        <v>0</v>
      </c>
      <c r="Q2057" s="51">
        <f t="shared" si="90"/>
        <v>0</v>
      </c>
      <c r="R2057" s="51">
        <f t="shared" si="90"/>
        <v>0</v>
      </c>
    </row>
    <row r="2058" spans="1:18" x14ac:dyDescent="0.25">
      <c r="A2058" s="17"/>
      <c r="B2058" s="52"/>
      <c r="C2058" s="17"/>
      <c r="D2058" s="17"/>
      <c r="E2058" s="17"/>
      <c r="F2058" s="17"/>
      <c r="G2058" s="17"/>
      <c r="H2058" s="17"/>
      <c r="I2058" s="16">
        <f>IF(B2058&gt;A_Stammdaten!$B$12,0,SUM(C2058,D2058,F2058,G2058)-SUM(E2058,H2058))</f>
        <v>0</v>
      </c>
      <c r="J2058" s="51">
        <f>HLOOKUP(A_Stammdaten!$B$12,$L$4:$R$2504,ROW(B2058)-3,FALSE)+IF(OR(B2058=0,A_Stammdaten!$B$12&lt;B2058),0,I2058*1/20)</f>
        <v>0</v>
      </c>
      <c r="K2058" s="51">
        <f>HLOOKUP(A_Stammdaten!$B$12,$L$4:$R$2504,ROW(B2058)-3,FALSE)</f>
        <v>0</v>
      </c>
      <c r="L2058" s="51">
        <f t="shared" si="91"/>
        <v>0</v>
      </c>
      <c r="M2058" s="51">
        <f t="shared" si="90"/>
        <v>0</v>
      </c>
      <c r="N2058" s="51">
        <f t="shared" si="90"/>
        <v>0</v>
      </c>
      <c r="O2058" s="51">
        <f t="shared" si="90"/>
        <v>0</v>
      </c>
      <c r="P2058" s="51">
        <f t="shared" si="90"/>
        <v>0</v>
      </c>
      <c r="Q2058" s="51">
        <f t="shared" si="90"/>
        <v>0</v>
      </c>
      <c r="R2058" s="51">
        <f t="shared" si="90"/>
        <v>0</v>
      </c>
    </row>
    <row r="2059" spans="1:18" x14ac:dyDescent="0.25">
      <c r="A2059" s="17"/>
      <c r="B2059" s="52"/>
      <c r="C2059" s="17"/>
      <c r="D2059" s="17"/>
      <c r="E2059" s="17"/>
      <c r="F2059" s="17"/>
      <c r="G2059" s="17"/>
      <c r="H2059" s="17"/>
      <c r="I2059" s="16">
        <f>IF(B2059&gt;A_Stammdaten!$B$12,0,SUM(C2059,D2059,F2059,G2059)-SUM(E2059,H2059))</f>
        <v>0</v>
      </c>
      <c r="J2059" s="51">
        <f>HLOOKUP(A_Stammdaten!$B$12,$L$4:$R$2504,ROW(B2059)-3,FALSE)+IF(OR(B2059=0,A_Stammdaten!$B$12&lt;B2059),0,I2059*1/20)</f>
        <v>0</v>
      </c>
      <c r="K2059" s="51">
        <f>HLOOKUP(A_Stammdaten!$B$12,$L$4:$R$2504,ROW(B2059)-3,FALSE)</f>
        <v>0</v>
      </c>
      <c r="L2059" s="51">
        <f t="shared" si="91"/>
        <v>0</v>
      </c>
      <c r="M2059" s="51">
        <f t="shared" si="90"/>
        <v>0</v>
      </c>
      <c r="N2059" s="51">
        <f t="shared" si="90"/>
        <v>0</v>
      </c>
      <c r="O2059" s="51">
        <f t="shared" si="90"/>
        <v>0</v>
      </c>
      <c r="P2059" s="51">
        <f t="shared" si="90"/>
        <v>0</v>
      </c>
      <c r="Q2059" s="51">
        <f t="shared" si="90"/>
        <v>0</v>
      </c>
      <c r="R2059" s="51">
        <f t="shared" si="90"/>
        <v>0</v>
      </c>
    </row>
    <row r="2060" spans="1:18" x14ac:dyDescent="0.25">
      <c r="A2060" s="17"/>
      <c r="B2060" s="52"/>
      <c r="C2060" s="17"/>
      <c r="D2060" s="17"/>
      <c r="E2060" s="17"/>
      <c r="F2060" s="17"/>
      <c r="G2060" s="17"/>
      <c r="H2060" s="17"/>
      <c r="I2060" s="16">
        <f>IF(B2060&gt;A_Stammdaten!$B$12,0,SUM(C2060,D2060,F2060,G2060)-SUM(E2060,H2060))</f>
        <v>0</v>
      </c>
      <c r="J2060" s="51">
        <f>HLOOKUP(A_Stammdaten!$B$12,$L$4:$R$2504,ROW(B2060)-3,FALSE)+IF(OR(B2060=0,A_Stammdaten!$B$12&lt;B2060),0,I2060*1/20)</f>
        <v>0</v>
      </c>
      <c r="K2060" s="51">
        <f>HLOOKUP(A_Stammdaten!$B$12,$L$4:$R$2504,ROW(B2060)-3,FALSE)</f>
        <v>0</v>
      </c>
      <c r="L2060" s="51">
        <f t="shared" si="91"/>
        <v>0</v>
      </c>
      <c r="M2060" s="51">
        <f t="shared" si="90"/>
        <v>0</v>
      </c>
      <c r="N2060" s="51">
        <f t="shared" si="90"/>
        <v>0</v>
      </c>
      <c r="O2060" s="51">
        <f t="shared" si="90"/>
        <v>0</v>
      </c>
      <c r="P2060" s="51">
        <f t="shared" si="90"/>
        <v>0</v>
      </c>
      <c r="Q2060" s="51">
        <f t="shared" si="90"/>
        <v>0</v>
      </c>
      <c r="R2060" s="51">
        <f t="shared" si="90"/>
        <v>0</v>
      </c>
    </row>
    <row r="2061" spans="1:18" x14ac:dyDescent="0.25">
      <c r="A2061" s="17"/>
      <c r="B2061" s="52"/>
      <c r="C2061" s="17"/>
      <c r="D2061" s="17"/>
      <c r="E2061" s="17"/>
      <c r="F2061" s="17"/>
      <c r="G2061" s="17"/>
      <c r="H2061" s="17"/>
      <c r="I2061" s="16">
        <f>IF(B2061&gt;A_Stammdaten!$B$12,0,SUM(C2061,D2061,F2061,G2061)-SUM(E2061,H2061))</f>
        <v>0</v>
      </c>
      <c r="J2061" s="51">
        <f>HLOOKUP(A_Stammdaten!$B$12,$L$4:$R$2504,ROW(B2061)-3,FALSE)+IF(OR(B2061=0,A_Stammdaten!$B$12&lt;B2061),0,I2061*1/20)</f>
        <v>0</v>
      </c>
      <c r="K2061" s="51">
        <f>HLOOKUP(A_Stammdaten!$B$12,$L$4:$R$2504,ROW(B2061)-3,FALSE)</f>
        <v>0</v>
      </c>
      <c r="L2061" s="51">
        <f t="shared" si="91"/>
        <v>0</v>
      </c>
      <c r="M2061" s="51">
        <f t="shared" si="90"/>
        <v>0</v>
      </c>
      <c r="N2061" s="51">
        <f t="shared" si="90"/>
        <v>0</v>
      </c>
      <c r="O2061" s="51">
        <f t="shared" si="90"/>
        <v>0</v>
      </c>
      <c r="P2061" s="51">
        <f t="shared" si="90"/>
        <v>0</v>
      </c>
      <c r="Q2061" s="51">
        <f t="shared" si="90"/>
        <v>0</v>
      </c>
      <c r="R2061" s="51">
        <f t="shared" si="90"/>
        <v>0</v>
      </c>
    </row>
    <row r="2062" spans="1:18" x14ac:dyDescent="0.25">
      <c r="A2062" s="17"/>
      <c r="B2062" s="52"/>
      <c r="C2062" s="17"/>
      <c r="D2062" s="17"/>
      <c r="E2062" s="17"/>
      <c r="F2062" s="17"/>
      <c r="G2062" s="17"/>
      <c r="H2062" s="17"/>
      <c r="I2062" s="16">
        <f>IF(B2062&gt;A_Stammdaten!$B$12,0,SUM(C2062,D2062,F2062,G2062)-SUM(E2062,H2062))</f>
        <v>0</v>
      </c>
      <c r="J2062" s="51">
        <f>HLOOKUP(A_Stammdaten!$B$12,$L$4:$R$2504,ROW(B2062)-3,FALSE)+IF(OR(B2062=0,A_Stammdaten!$B$12&lt;B2062),0,I2062*1/20)</f>
        <v>0</v>
      </c>
      <c r="K2062" s="51">
        <f>HLOOKUP(A_Stammdaten!$B$12,$L$4:$R$2504,ROW(B2062)-3,FALSE)</f>
        <v>0</v>
      </c>
      <c r="L2062" s="51">
        <f t="shared" si="91"/>
        <v>0</v>
      </c>
      <c r="M2062" s="51">
        <f t="shared" si="90"/>
        <v>0</v>
      </c>
      <c r="N2062" s="51">
        <f t="shared" si="90"/>
        <v>0</v>
      </c>
      <c r="O2062" s="51">
        <f t="shared" si="90"/>
        <v>0</v>
      </c>
      <c r="P2062" s="51">
        <f t="shared" si="90"/>
        <v>0</v>
      </c>
      <c r="Q2062" s="51">
        <f t="shared" si="90"/>
        <v>0</v>
      </c>
      <c r="R2062" s="51">
        <f t="shared" si="90"/>
        <v>0</v>
      </c>
    </row>
    <row r="2063" spans="1:18" x14ac:dyDescent="0.25">
      <c r="A2063" s="17"/>
      <c r="B2063" s="52"/>
      <c r="C2063" s="17"/>
      <c r="D2063" s="17"/>
      <c r="E2063" s="17"/>
      <c r="F2063" s="17"/>
      <c r="G2063" s="17"/>
      <c r="H2063" s="17"/>
      <c r="I2063" s="16">
        <f>IF(B2063&gt;A_Stammdaten!$B$12,0,SUM(C2063,D2063,F2063,G2063)-SUM(E2063,H2063))</f>
        <v>0</v>
      </c>
      <c r="J2063" s="51">
        <f>HLOOKUP(A_Stammdaten!$B$12,$L$4:$R$2504,ROW(B2063)-3,FALSE)+IF(OR(B2063=0,A_Stammdaten!$B$12&lt;B2063),0,I2063*1/20)</f>
        <v>0</v>
      </c>
      <c r="K2063" s="51">
        <f>HLOOKUP(A_Stammdaten!$B$12,$L$4:$R$2504,ROW(B2063)-3,FALSE)</f>
        <v>0</v>
      </c>
      <c r="L2063" s="51">
        <f t="shared" si="91"/>
        <v>0</v>
      </c>
      <c r="M2063" s="51">
        <f t="shared" si="90"/>
        <v>0</v>
      </c>
      <c r="N2063" s="51">
        <f t="shared" si="90"/>
        <v>0</v>
      </c>
      <c r="O2063" s="51">
        <f t="shared" si="90"/>
        <v>0</v>
      </c>
      <c r="P2063" s="51">
        <f t="shared" si="90"/>
        <v>0</v>
      </c>
      <c r="Q2063" s="51">
        <f t="shared" si="90"/>
        <v>0</v>
      </c>
      <c r="R2063" s="51">
        <f t="shared" si="90"/>
        <v>0</v>
      </c>
    </row>
    <row r="2064" spans="1:18" x14ac:dyDescent="0.25">
      <c r="A2064" s="17"/>
      <c r="B2064" s="52"/>
      <c r="C2064" s="17"/>
      <c r="D2064" s="17"/>
      <c r="E2064" s="17"/>
      <c r="F2064" s="17"/>
      <c r="G2064" s="17"/>
      <c r="H2064" s="17"/>
      <c r="I2064" s="16">
        <f>IF(B2064&gt;A_Stammdaten!$B$12,0,SUM(C2064,D2064,F2064,G2064)-SUM(E2064,H2064))</f>
        <v>0</v>
      </c>
      <c r="J2064" s="51">
        <f>HLOOKUP(A_Stammdaten!$B$12,$L$4:$R$2504,ROW(B2064)-3,FALSE)+IF(OR(B2064=0,A_Stammdaten!$B$12&lt;B2064),0,I2064*1/20)</f>
        <v>0</v>
      </c>
      <c r="K2064" s="51">
        <f>HLOOKUP(A_Stammdaten!$B$12,$L$4:$R$2504,ROW(B2064)-3,FALSE)</f>
        <v>0</v>
      </c>
      <c r="L2064" s="51">
        <f t="shared" si="91"/>
        <v>0</v>
      </c>
      <c r="M2064" s="51">
        <f t="shared" si="90"/>
        <v>0</v>
      </c>
      <c r="N2064" s="51">
        <f t="shared" si="90"/>
        <v>0</v>
      </c>
      <c r="O2064" s="51">
        <f t="shared" si="90"/>
        <v>0</v>
      </c>
      <c r="P2064" s="51">
        <f t="shared" si="90"/>
        <v>0</v>
      </c>
      <c r="Q2064" s="51">
        <f t="shared" si="90"/>
        <v>0</v>
      </c>
      <c r="R2064" s="51">
        <f t="shared" si="90"/>
        <v>0</v>
      </c>
    </row>
    <row r="2065" spans="1:18" x14ac:dyDescent="0.25">
      <c r="A2065" s="17"/>
      <c r="B2065" s="52"/>
      <c r="C2065" s="17"/>
      <c r="D2065" s="17"/>
      <c r="E2065" s="17"/>
      <c r="F2065" s="17"/>
      <c r="G2065" s="17"/>
      <c r="H2065" s="17"/>
      <c r="I2065" s="16">
        <f>IF(B2065&gt;A_Stammdaten!$B$12,0,SUM(C2065,D2065,F2065,G2065)-SUM(E2065,H2065))</f>
        <v>0</v>
      </c>
      <c r="J2065" s="51">
        <f>HLOOKUP(A_Stammdaten!$B$12,$L$4:$R$2504,ROW(B2065)-3,FALSE)+IF(OR(B2065=0,A_Stammdaten!$B$12&lt;B2065),0,I2065*1/20)</f>
        <v>0</v>
      </c>
      <c r="K2065" s="51">
        <f>HLOOKUP(A_Stammdaten!$B$12,$L$4:$R$2504,ROW(B2065)-3,FALSE)</f>
        <v>0</v>
      </c>
      <c r="L2065" s="51">
        <f t="shared" si="91"/>
        <v>0</v>
      </c>
      <c r="M2065" s="51">
        <f t="shared" si="90"/>
        <v>0</v>
      </c>
      <c r="N2065" s="51">
        <f t="shared" si="90"/>
        <v>0</v>
      </c>
      <c r="O2065" s="51">
        <f t="shared" si="90"/>
        <v>0</v>
      </c>
      <c r="P2065" s="51">
        <f t="shared" si="90"/>
        <v>0</v>
      </c>
      <c r="Q2065" s="51">
        <f t="shared" si="90"/>
        <v>0</v>
      </c>
      <c r="R2065" s="51">
        <f t="shared" si="90"/>
        <v>0</v>
      </c>
    </row>
    <row r="2066" spans="1:18" x14ac:dyDescent="0.25">
      <c r="A2066" s="17"/>
      <c r="B2066" s="52"/>
      <c r="C2066" s="17"/>
      <c r="D2066" s="17"/>
      <c r="E2066" s="17"/>
      <c r="F2066" s="17"/>
      <c r="G2066" s="17"/>
      <c r="H2066" s="17"/>
      <c r="I2066" s="16">
        <f>IF(B2066&gt;A_Stammdaten!$B$12,0,SUM(C2066,D2066,F2066,G2066)-SUM(E2066,H2066))</f>
        <v>0</v>
      </c>
      <c r="J2066" s="51">
        <f>HLOOKUP(A_Stammdaten!$B$12,$L$4:$R$2504,ROW(B2066)-3,FALSE)+IF(OR(B2066=0,A_Stammdaten!$B$12&lt;B2066),0,I2066*1/20)</f>
        <v>0</v>
      </c>
      <c r="K2066" s="51">
        <f>HLOOKUP(A_Stammdaten!$B$12,$L$4:$R$2504,ROW(B2066)-3,FALSE)</f>
        <v>0</v>
      </c>
      <c r="L2066" s="51">
        <f t="shared" si="91"/>
        <v>0</v>
      </c>
      <c r="M2066" s="51">
        <f t="shared" si="90"/>
        <v>0</v>
      </c>
      <c r="N2066" s="51">
        <f t="shared" si="90"/>
        <v>0</v>
      </c>
      <c r="O2066" s="51">
        <f t="shared" si="90"/>
        <v>0</v>
      </c>
      <c r="P2066" s="51">
        <f t="shared" si="90"/>
        <v>0</v>
      </c>
      <c r="Q2066" s="51">
        <f t="shared" si="90"/>
        <v>0</v>
      </c>
      <c r="R2066" s="51">
        <f t="shared" si="90"/>
        <v>0</v>
      </c>
    </row>
    <row r="2067" spans="1:18" x14ac:dyDescent="0.25">
      <c r="A2067" s="17"/>
      <c r="B2067" s="52"/>
      <c r="C2067" s="17"/>
      <c r="D2067" s="17"/>
      <c r="E2067" s="17"/>
      <c r="F2067" s="17"/>
      <c r="G2067" s="17"/>
      <c r="H2067" s="17"/>
      <c r="I2067" s="16">
        <f>IF(B2067&gt;A_Stammdaten!$B$12,0,SUM(C2067,D2067,F2067,G2067)-SUM(E2067,H2067))</f>
        <v>0</v>
      </c>
      <c r="J2067" s="51">
        <f>HLOOKUP(A_Stammdaten!$B$12,$L$4:$R$2504,ROW(B2067)-3,FALSE)+IF(OR(B2067=0,A_Stammdaten!$B$12&lt;B2067),0,I2067*1/20)</f>
        <v>0</v>
      </c>
      <c r="K2067" s="51">
        <f>HLOOKUP(A_Stammdaten!$B$12,$L$4:$R$2504,ROW(B2067)-3,FALSE)</f>
        <v>0</v>
      </c>
      <c r="L2067" s="51">
        <f t="shared" si="91"/>
        <v>0</v>
      </c>
      <c r="M2067" s="51">
        <f t="shared" si="90"/>
        <v>0</v>
      </c>
      <c r="N2067" s="51">
        <f t="shared" si="90"/>
        <v>0</v>
      </c>
      <c r="O2067" s="51">
        <f t="shared" si="90"/>
        <v>0</v>
      </c>
      <c r="P2067" s="51">
        <f t="shared" si="90"/>
        <v>0</v>
      </c>
      <c r="Q2067" s="51">
        <f t="shared" si="90"/>
        <v>0</v>
      </c>
      <c r="R2067" s="51">
        <f t="shared" si="90"/>
        <v>0</v>
      </c>
    </row>
    <row r="2068" spans="1:18" x14ac:dyDescent="0.25">
      <c r="A2068" s="17"/>
      <c r="B2068" s="52"/>
      <c r="C2068" s="17"/>
      <c r="D2068" s="17"/>
      <c r="E2068" s="17"/>
      <c r="F2068" s="17"/>
      <c r="G2068" s="17"/>
      <c r="H2068" s="17"/>
      <c r="I2068" s="16">
        <f>IF(B2068&gt;A_Stammdaten!$B$12,0,SUM(C2068,D2068,F2068,G2068)-SUM(E2068,H2068))</f>
        <v>0</v>
      </c>
      <c r="J2068" s="51">
        <f>HLOOKUP(A_Stammdaten!$B$12,$L$4:$R$2504,ROW(B2068)-3,FALSE)+IF(OR(B2068=0,A_Stammdaten!$B$12&lt;B2068),0,I2068*1/20)</f>
        <v>0</v>
      </c>
      <c r="K2068" s="51">
        <f>HLOOKUP(A_Stammdaten!$B$12,$L$4:$R$2504,ROW(B2068)-3,FALSE)</f>
        <v>0</v>
      </c>
      <c r="L2068" s="51">
        <f t="shared" si="91"/>
        <v>0</v>
      </c>
      <c r="M2068" s="51">
        <f t="shared" si="90"/>
        <v>0</v>
      </c>
      <c r="N2068" s="51">
        <f t="shared" si="90"/>
        <v>0</v>
      </c>
      <c r="O2068" s="51">
        <f t="shared" si="90"/>
        <v>0</v>
      </c>
      <c r="P2068" s="51">
        <f t="shared" si="90"/>
        <v>0</v>
      </c>
      <c r="Q2068" s="51">
        <f t="shared" si="90"/>
        <v>0</v>
      </c>
      <c r="R2068" s="51">
        <f t="shared" si="90"/>
        <v>0</v>
      </c>
    </row>
    <row r="2069" spans="1:18" x14ac:dyDescent="0.25">
      <c r="A2069" s="17"/>
      <c r="B2069" s="52"/>
      <c r="C2069" s="17"/>
      <c r="D2069" s="17"/>
      <c r="E2069" s="17"/>
      <c r="F2069" s="17"/>
      <c r="G2069" s="17"/>
      <c r="H2069" s="17"/>
      <c r="I2069" s="16">
        <f>IF(B2069&gt;A_Stammdaten!$B$12,0,SUM(C2069,D2069,F2069,G2069)-SUM(E2069,H2069))</f>
        <v>0</v>
      </c>
      <c r="J2069" s="51">
        <f>HLOOKUP(A_Stammdaten!$B$12,$L$4:$R$2504,ROW(B2069)-3,FALSE)+IF(OR(B2069=0,A_Stammdaten!$B$12&lt;B2069),0,I2069*1/20)</f>
        <v>0</v>
      </c>
      <c r="K2069" s="51">
        <f>HLOOKUP(A_Stammdaten!$B$12,$L$4:$R$2504,ROW(B2069)-3,FALSE)</f>
        <v>0</v>
      </c>
      <c r="L2069" s="51">
        <f t="shared" si="91"/>
        <v>0</v>
      </c>
      <c r="M2069" s="51">
        <f t="shared" si="90"/>
        <v>0</v>
      </c>
      <c r="N2069" s="51">
        <f t="shared" si="90"/>
        <v>0</v>
      </c>
      <c r="O2069" s="51">
        <f t="shared" si="90"/>
        <v>0</v>
      </c>
      <c r="P2069" s="51">
        <f t="shared" si="90"/>
        <v>0</v>
      </c>
      <c r="Q2069" s="51">
        <f t="shared" si="90"/>
        <v>0</v>
      </c>
      <c r="R2069" s="51">
        <f t="shared" si="90"/>
        <v>0</v>
      </c>
    </row>
    <row r="2070" spans="1:18" x14ac:dyDescent="0.25">
      <c r="A2070" s="17"/>
      <c r="B2070" s="52"/>
      <c r="C2070" s="17"/>
      <c r="D2070" s="17"/>
      <c r="E2070" s="17"/>
      <c r="F2070" s="17"/>
      <c r="G2070" s="17"/>
      <c r="H2070" s="17"/>
      <c r="I2070" s="16">
        <f>IF(B2070&gt;A_Stammdaten!$B$12,0,SUM(C2070,D2070,F2070,G2070)-SUM(E2070,H2070))</f>
        <v>0</v>
      </c>
      <c r="J2070" s="51">
        <f>HLOOKUP(A_Stammdaten!$B$12,$L$4:$R$2504,ROW(B2070)-3,FALSE)+IF(OR(B2070=0,A_Stammdaten!$B$12&lt;B2070),0,I2070*1/20)</f>
        <v>0</v>
      </c>
      <c r="K2070" s="51">
        <f>HLOOKUP(A_Stammdaten!$B$12,$L$4:$R$2504,ROW(B2070)-3,FALSE)</f>
        <v>0</v>
      </c>
      <c r="L2070" s="51">
        <f t="shared" si="91"/>
        <v>0</v>
      </c>
      <c r="M2070" s="51">
        <f t="shared" si="90"/>
        <v>0</v>
      </c>
      <c r="N2070" s="51">
        <f t="shared" si="90"/>
        <v>0</v>
      </c>
      <c r="O2070" s="51">
        <f t="shared" si="90"/>
        <v>0</v>
      </c>
      <c r="P2070" s="51">
        <f t="shared" si="90"/>
        <v>0</v>
      </c>
      <c r="Q2070" s="51">
        <f t="shared" si="90"/>
        <v>0</v>
      </c>
      <c r="R2070" s="51">
        <f t="shared" si="90"/>
        <v>0</v>
      </c>
    </row>
    <row r="2071" spans="1:18" x14ac:dyDescent="0.25">
      <c r="A2071" s="17"/>
      <c r="B2071" s="52"/>
      <c r="C2071" s="17"/>
      <c r="D2071" s="17"/>
      <c r="E2071" s="17"/>
      <c r="F2071" s="17"/>
      <c r="G2071" s="17"/>
      <c r="H2071" s="17"/>
      <c r="I2071" s="16">
        <f>IF(B2071&gt;A_Stammdaten!$B$12,0,SUM(C2071,D2071,F2071,G2071)-SUM(E2071,H2071))</f>
        <v>0</v>
      </c>
      <c r="J2071" s="51">
        <f>HLOOKUP(A_Stammdaten!$B$12,$L$4:$R$2504,ROW(B2071)-3,FALSE)+IF(OR(B2071=0,A_Stammdaten!$B$12&lt;B2071),0,I2071*1/20)</f>
        <v>0</v>
      </c>
      <c r="K2071" s="51">
        <f>HLOOKUP(A_Stammdaten!$B$12,$L$4:$R$2504,ROW(B2071)-3,FALSE)</f>
        <v>0</v>
      </c>
      <c r="L2071" s="51">
        <f t="shared" si="91"/>
        <v>0</v>
      </c>
      <c r="M2071" s="51">
        <f t="shared" si="90"/>
        <v>0</v>
      </c>
      <c r="N2071" s="51">
        <f t="shared" si="90"/>
        <v>0</v>
      </c>
      <c r="O2071" s="51">
        <f t="shared" si="90"/>
        <v>0</v>
      </c>
      <c r="P2071" s="51">
        <f t="shared" si="90"/>
        <v>0</v>
      </c>
      <c r="Q2071" s="51">
        <f t="shared" si="90"/>
        <v>0</v>
      </c>
      <c r="R2071" s="51">
        <f t="shared" si="90"/>
        <v>0</v>
      </c>
    </row>
    <row r="2072" spans="1:18" x14ac:dyDescent="0.25">
      <c r="A2072" s="17"/>
      <c r="B2072" s="52"/>
      <c r="C2072" s="17"/>
      <c r="D2072" s="17"/>
      <c r="E2072" s="17"/>
      <c r="F2072" s="17"/>
      <c r="G2072" s="17"/>
      <c r="H2072" s="17"/>
      <c r="I2072" s="16">
        <f>IF(B2072&gt;A_Stammdaten!$B$12,0,SUM(C2072,D2072,F2072,G2072)-SUM(E2072,H2072))</f>
        <v>0</v>
      </c>
      <c r="J2072" s="51">
        <f>HLOOKUP(A_Stammdaten!$B$12,$L$4:$R$2504,ROW(B2072)-3,FALSE)+IF(OR(B2072=0,A_Stammdaten!$B$12&lt;B2072),0,I2072*1/20)</f>
        <v>0</v>
      </c>
      <c r="K2072" s="51">
        <f>HLOOKUP(A_Stammdaten!$B$12,$L$4:$R$2504,ROW(B2072)-3,FALSE)</f>
        <v>0</v>
      </c>
      <c r="L2072" s="51">
        <f t="shared" si="91"/>
        <v>0</v>
      </c>
      <c r="M2072" s="51">
        <f t="shared" si="90"/>
        <v>0</v>
      </c>
      <c r="N2072" s="51">
        <f t="shared" si="90"/>
        <v>0</v>
      </c>
      <c r="O2072" s="51">
        <f t="shared" si="90"/>
        <v>0</v>
      </c>
      <c r="P2072" s="51">
        <f t="shared" si="90"/>
        <v>0</v>
      </c>
      <c r="Q2072" s="51">
        <f t="shared" si="90"/>
        <v>0</v>
      </c>
      <c r="R2072" s="51">
        <f t="shared" si="90"/>
        <v>0</v>
      </c>
    </row>
    <row r="2073" spans="1:18" x14ac:dyDescent="0.25">
      <c r="A2073" s="17"/>
      <c r="B2073" s="52"/>
      <c r="C2073" s="17"/>
      <c r="D2073" s="17"/>
      <c r="E2073" s="17"/>
      <c r="F2073" s="17"/>
      <c r="G2073" s="17"/>
      <c r="H2073" s="17"/>
      <c r="I2073" s="16">
        <f>IF(B2073&gt;A_Stammdaten!$B$12,0,SUM(C2073,D2073,F2073,G2073)-SUM(E2073,H2073))</f>
        <v>0</v>
      </c>
      <c r="J2073" s="51">
        <f>HLOOKUP(A_Stammdaten!$B$12,$L$4:$R$2504,ROW(B2073)-3,FALSE)+IF(OR(B2073=0,A_Stammdaten!$B$12&lt;B2073),0,I2073*1/20)</f>
        <v>0</v>
      </c>
      <c r="K2073" s="51">
        <f>HLOOKUP(A_Stammdaten!$B$12,$L$4:$R$2504,ROW(B2073)-3,FALSE)</f>
        <v>0</v>
      </c>
      <c r="L2073" s="51">
        <f t="shared" si="91"/>
        <v>0</v>
      </c>
      <c r="M2073" s="51">
        <f t="shared" si="90"/>
        <v>0</v>
      </c>
      <c r="N2073" s="51">
        <f t="shared" si="90"/>
        <v>0</v>
      </c>
      <c r="O2073" s="51">
        <f t="shared" si="90"/>
        <v>0</v>
      </c>
      <c r="P2073" s="51">
        <f t="shared" si="90"/>
        <v>0</v>
      </c>
      <c r="Q2073" s="51">
        <f t="shared" si="90"/>
        <v>0</v>
      </c>
      <c r="R2073" s="51">
        <f t="shared" si="90"/>
        <v>0</v>
      </c>
    </row>
    <row r="2074" spans="1:18" x14ac:dyDescent="0.25">
      <c r="A2074" s="17"/>
      <c r="B2074" s="52"/>
      <c r="C2074" s="17"/>
      <c r="D2074" s="17"/>
      <c r="E2074" s="17"/>
      <c r="F2074" s="17"/>
      <c r="G2074" s="17"/>
      <c r="H2074" s="17"/>
      <c r="I2074" s="16">
        <f>IF(B2074&gt;A_Stammdaten!$B$12,0,SUM(C2074,D2074,F2074,G2074)-SUM(E2074,H2074))</f>
        <v>0</v>
      </c>
      <c r="J2074" s="51">
        <f>HLOOKUP(A_Stammdaten!$B$12,$L$4:$R$2504,ROW(B2074)-3,FALSE)+IF(OR(B2074=0,A_Stammdaten!$B$12&lt;B2074),0,I2074*1/20)</f>
        <v>0</v>
      </c>
      <c r="K2074" s="51">
        <f>HLOOKUP(A_Stammdaten!$B$12,$L$4:$R$2504,ROW(B2074)-3,FALSE)</f>
        <v>0</v>
      </c>
      <c r="L2074" s="51">
        <f t="shared" si="91"/>
        <v>0</v>
      </c>
      <c r="M2074" s="51">
        <f t="shared" si="90"/>
        <v>0</v>
      </c>
      <c r="N2074" s="51">
        <f t="shared" si="90"/>
        <v>0</v>
      </c>
      <c r="O2074" s="51">
        <f t="shared" si="90"/>
        <v>0</v>
      </c>
      <c r="P2074" s="51">
        <f t="shared" si="90"/>
        <v>0</v>
      </c>
      <c r="Q2074" s="51">
        <f t="shared" si="90"/>
        <v>0</v>
      </c>
      <c r="R2074" s="51">
        <f t="shared" si="90"/>
        <v>0</v>
      </c>
    </row>
    <row r="2075" spans="1:18" x14ac:dyDescent="0.25">
      <c r="A2075" s="17"/>
      <c r="B2075" s="52"/>
      <c r="C2075" s="17"/>
      <c r="D2075" s="17"/>
      <c r="E2075" s="17"/>
      <c r="F2075" s="17"/>
      <c r="G2075" s="17"/>
      <c r="H2075" s="17"/>
      <c r="I2075" s="16">
        <f>IF(B2075&gt;A_Stammdaten!$B$12,0,SUM(C2075,D2075,F2075,G2075)-SUM(E2075,H2075))</f>
        <v>0</v>
      </c>
      <c r="J2075" s="51">
        <f>HLOOKUP(A_Stammdaten!$B$12,$L$4:$R$2504,ROW(B2075)-3,FALSE)+IF(OR(B2075=0,A_Stammdaten!$B$12&lt;B2075),0,I2075*1/20)</f>
        <v>0</v>
      </c>
      <c r="K2075" s="51">
        <f>HLOOKUP(A_Stammdaten!$B$12,$L$4:$R$2504,ROW(B2075)-3,FALSE)</f>
        <v>0</v>
      </c>
      <c r="L2075" s="51">
        <f t="shared" si="91"/>
        <v>0</v>
      </c>
      <c r="M2075" s="51">
        <f t="shared" si="90"/>
        <v>0</v>
      </c>
      <c r="N2075" s="51">
        <f t="shared" si="90"/>
        <v>0</v>
      </c>
      <c r="O2075" s="51">
        <f t="shared" si="90"/>
        <v>0</v>
      </c>
      <c r="P2075" s="51">
        <f t="shared" si="90"/>
        <v>0</v>
      </c>
      <c r="Q2075" s="51">
        <f t="shared" si="90"/>
        <v>0</v>
      </c>
      <c r="R2075" s="51">
        <f t="shared" si="90"/>
        <v>0</v>
      </c>
    </row>
    <row r="2076" spans="1:18" x14ac:dyDescent="0.25">
      <c r="A2076" s="17"/>
      <c r="B2076" s="52"/>
      <c r="C2076" s="17"/>
      <c r="D2076" s="17"/>
      <c r="E2076" s="17"/>
      <c r="F2076" s="17"/>
      <c r="G2076" s="17"/>
      <c r="H2076" s="17"/>
      <c r="I2076" s="16">
        <f>IF(B2076&gt;A_Stammdaten!$B$12,0,SUM(C2076,D2076,F2076,G2076)-SUM(E2076,H2076))</f>
        <v>0</v>
      </c>
      <c r="J2076" s="51">
        <f>HLOOKUP(A_Stammdaten!$B$12,$L$4:$R$2504,ROW(B2076)-3,FALSE)+IF(OR(B2076=0,A_Stammdaten!$B$12&lt;B2076),0,I2076*1/20)</f>
        <v>0</v>
      </c>
      <c r="K2076" s="51">
        <f>HLOOKUP(A_Stammdaten!$B$12,$L$4:$R$2504,ROW(B2076)-3,FALSE)</f>
        <v>0</v>
      </c>
      <c r="L2076" s="51">
        <f t="shared" si="91"/>
        <v>0</v>
      </c>
      <c r="M2076" s="51">
        <f t="shared" si="90"/>
        <v>0</v>
      </c>
      <c r="N2076" s="51">
        <f t="shared" si="90"/>
        <v>0</v>
      </c>
      <c r="O2076" s="51">
        <f t="shared" si="90"/>
        <v>0</v>
      </c>
      <c r="P2076" s="51">
        <f t="shared" si="90"/>
        <v>0</v>
      </c>
      <c r="Q2076" s="51">
        <f t="shared" si="90"/>
        <v>0</v>
      </c>
      <c r="R2076" s="51">
        <f t="shared" si="90"/>
        <v>0</v>
      </c>
    </row>
    <row r="2077" spans="1:18" x14ac:dyDescent="0.25">
      <c r="A2077" s="17"/>
      <c r="B2077" s="52"/>
      <c r="C2077" s="17"/>
      <c r="D2077" s="17"/>
      <c r="E2077" s="17"/>
      <c r="F2077" s="17"/>
      <c r="G2077" s="17"/>
      <c r="H2077" s="17"/>
      <c r="I2077" s="16">
        <f>IF(B2077&gt;A_Stammdaten!$B$12,0,SUM(C2077,D2077,F2077,G2077)-SUM(E2077,H2077))</f>
        <v>0</v>
      </c>
      <c r="J2077" s="51">
        <f>HLOOKUP(A_Stammdaten!$B$12,$L$4:$R$2504,ROW(B2077)-3,FALSE)+IF(OR(B2077=0,A_Stammdaten!$B$12&lt;B2077),0,I2077*1/20)</f>
        <v>0</v>
      </c>
      <c r="K2077" s="51">
        <f>HLOOKUP(A_Stammdaten!$B$12,$L$4:$R$2504,ROW(B2077)-3,FALSE)</f>
        <v>0</v>
      </c>
      <c r="L2077" s="51">
        <f t="shared" si="91"/>
        <v>0</v>
      </c>
      <c r="M2077" s="51">
        <f t="shared" si="90"/>
        <v>0</v>
      </c>
      <c r="N2077" s="51">
        <f t="shared" si="90"/>
        <v>0</v>
      </c>
      <c r="O2077" s="51">
        <f t="shared" si="90"/>
        <v>0</v>
      </c>
      <c r="P2077" s="51">
        <f t="shared" si="90"/>
        <v>0</v>
      </c>
      <c r="Q2077" s="51">
        <f t="shared" si="90"/>
        <v>0</v>
      </c>
      <c r="R2077" s="51">
        <f t="shared" si="90"/>
        <v>0</v>
      </c>
    </row>
    <row r="2078" spans="1:18" x14ac:dyDescent="0.25">
      <c r="A2078" s="17"/>
      <c r="B2078" s="52"/>
      <c r="C2078" s="17"/>
      <c r="D2078" s="17"/>
      <c r="E2078" s="17"/>
      <c r="F2078" s="17"/>
      <c r="G2078" s="17"/>
      <c r="H2078" s="17"/>
      <c r="I2078" s="16">
        <f>IF(B2078&gt;A_Stammdaten!$B$12,0,SUM(C2078,D2078,F2078,G2078)-SUM(E2078,H2078))</f>
        <v>0</v>
      </c>
      <c r="J2078" s="51">
        <f>HLOOKUP(A_Stammdaten!$B$12,$L$4:$R$2504,ROW(B2078)-3,FALSE)+IF(OR(B2078=0,A_Stammdaten!$B$12&lt;B2078),0,I2078*1/20)</f>
        <v>0</v>
      </c>
      <c r="K2078" s="51">
        <f>HLOOKUP(A_Stammdaten!$B$12,$L$4:$R$2504,ROW(B2078)-3,FALSE)</f>
        <v>0</v>
      </c>
      <c r="L2078" s="51">
        <f t="shared" si="91"/>
        <v>0</v>
      </c>
      <c r="M2078" s="51">
        <f t="shared" si="90"/>
        <v>0</v>
      </c>
      <c r="N2078" s="51">
        <f t="shared" si="90"/>
        <v>0</v>
      </c>
      <c r="O2078" s="51">
        <f t="shared" si="90"/>
        <v>0</v>
      </c>
      <c r="P2078" s="51">
        <f t="shared" si="90"/>
        <v>0</v>
      </c>
      <c r="Q2078" s="51">
        <f t="shared" si="90"/>
        <v>0</v>
      </c>
      <c r="R2078" s="51">
        <f t="shared" si="90"/>
        <v>0</v>
      </c>
    </row>
    <row r="2079" spans="1:18" x14ac:dyDescent="0.25">
      <c r="A2079" s="17"/>
      <c r="B2079" s="52"/>
      <c r="C2079" s="17"/>
      <c r="D2079" s="17"/>
      <c r="E2079" s="17"/>
      <c r="F2079" s="17"/>
      <c r="G2079" s="17"/>
      <c r="H2079" s="17"/>
      <c r="I2079" s="16">
        <f>IF(B2079&gt;A_Stammdaten!$B$12,0,SUM(C2079,D2079,F2079,G2079)-SUM(E2079,H2079))</f>
        <v>0</v>
      </c>
      <c r="J2079" s="51">
        <f>HLOOKUP(A_Stammdaten!$B$12,$L$4:$R$2504,ROW(B2079)-3,FALSE)+IF(OR(B2079=0,A_Stammdaten!$B$12&lt;B2079),0,I2079*1/20)</f>
        <v>0</v>
      </c>
      <c r="K2079" s="51">
        <f>HLOOKUP(A_Stammdaten!$B$12,$L$4:$R$2504,ROW(B2079)-3,FALSE)</f>
        <v>0</v>
      </c>
      <c r="L2079" s="51">
        <f t="shared" si="91"/>
        <v>0</v>
      </c>
      <c r="M2079" s="51">
        <f t="shared" si="90"/>
        <v>0</v>
      </c>
      <c r="N2079" s="51">
        <f t="shared" si="90"/>
        <v>0</v>
      </c>
      <c r="O2079" s="51">
        <f t="shared" si="90"/>
        <v>0</v>
      </c>
      <c r="P2079" s="51">
        <f t="shared" si="90"/>
        <v>0</v>
      </c>
      <c r="Q2079" s="51">
        <f t="shared" si="90"/>
        <v>0</v>
      </c>
      <c r="R2079" s="51">
        <f t="shared" si="90"/>
        <v>0</v>
      </c>
    </row>
    <row r="2080" spans="1:18" x14ac:dyDescent="0.25">
      <c r="A2080" s="17"/>
      <c r="B2080" s="52"/>
      <c r="C2080" s="17"/>
      <c r="D2080" s="17"/>
      <c r="E2080" s="17"/>
      <c r="F2080" s="17"/>
      <c r="G2080" s="17"/>
      <c r="H2080" s="17"/>
      <c r="I2080" s="16">
        <f>IF(B2080&gt;A_Stammdaten!$B$12,0,SUM(C2080,D2080,F2080,G2080)-SUM(E2080,H2080))</f>
        <v>0</v>
      </c>
      <c r="J2080" s="51">
        <f>HLOOKUP(A_Stammdaten!$B$12,$L$4:$R$2504,ROW(B2080)-3,FALSE)+IF(OR(B2080=0,A_Stammdaten!$B$12&lt;B2080),0,I2080*1/20)</f>
        <v>0</v>
      </c>
      <c r="K2080" s="51">
        <f>HLOOKUP(A_Stammdaten!$B$12,$L$4:$R$2504,ROW(B2080)-3,FALSE)</f>
        <v>0</v>
      </c>
      <c r="L2080" s="51">
        <f t="shared" si="91"/>
        <v>0</v>
      </c>
      <c r="M2080" s="51">
        <f t="shared" si="90"/>
        <v>0</v>
      </c>
      <c r="N2080" s="51">
        <f t="shared" si="90"/>
        <v>0</v>
      </c>
      <c r="O2080" s="51">
        <f t="shared" si="90"/>
        <v>0</v>
      </c>
      <c r="P2080" s="51">
        <f t="shared" si="90"/>
        <v>0</v>
      </c>
      <c r="Q2080" s="51">
        <f t="shared" si="90"/>
        <v>0</v>
      </c>
      <c r="R2080" s="51">
        <f t="shared" si="90"/>
        <v>0</v>
      </c>
    </row>
    <row r="2081" spans="1:18" x14ac:dyDescent="0.25">
      <c r="A2081" s="17"/>
      <c r="B2081" s="52"/>
      <c r="C2081" s="17"/>
      <c r="D2081" s="17"/>
      <c r="E2081" s="17"/>
      <c r="F2081" s="17"/>
      <c r="G2081" s="17"/>
      <c r="H2081" s="17"/>
      <c r="I2081" s="16">
        <f>IF(B2081&gt;A_Stammdaten!$B$12,0,SUM(C2081,D2081,F2081,G2081)-SUM(E2081,H2081))</f>
        <v>0</v>
      </c>
      <c r="J2081" s="51">
        <f>HLOOKUP(A_Stammdaten!$B$12,$L$4:$R$2504,ROW(B2081)-3,FALSE)+IF(OR(B2081=0,A_Stammdaten!$B$12&lt;B2081),0,I2081*1/20)</f>
        <v>0</v>
      </c>
      <c r="K2081" s="51">
        <f>HLOOKUP(A_Stammdaten!$B$12,$L$4:$R$2504,ROW(B2081)-3,FALSE)</f>
        <v>0</v>
      </c>
      <c r="L2081" s="51">
        <f t="shared" si="91"/>
        <v>0</v>
      </c>
      <c r="M2081" s="51">
        <f t="shared" si="90"/>
        <v>0</v>
      </c>
      <c r="N2081" s="51">
        <f t="shared" si="90"/>
        <v>0</v>
      </c>
      <c r="O2081" s="51">
        <f t="shared" si="90"/>
        <v>0</v>
      </c>
      <c r="P2081" s="51">
        <f t="shared" si="90"/>
        <v>0</v>
      </c>
      <c r="Q2081" s="51">
        <f t="shared" si="90"/>
        <v>0</v>
      </c>
      <c r="R2081" s="51">
        <f t="shared" si="90"/>
        <v>0</v>
      </c>
    </row>
    <row r="2082" spans="1:18" x14ac:dyDescent="0.25">
      <c r="A2082" s="17"/>
      <c r="B2082" s="52"/>
      <c r="C2082" s="17"/>
      <c r="D2082" s="17"/>
      <c r="E2082" s="17"/>
      <c r="F2082" s="17"/>
      <c r="G2082" s="17"/>
      <c r="H2082" s="17"/>
      <c r="I2082" s="16">
        <f>IF(B2082&gt;A_Stammdaten!$B$12,0,SUM(C2082,D2082,F2082,G2082)-SUM(E2082,H2082))</f>
        <v>0</v>
      </c>
      <c r="J2082" s="51">
        <f>HLOOKUP(A_Stammdaten!$B$12,$L$4:$R$2504,ROW(B2082)-3,FALSE)+IF(OR(B2082=0,A_Stammdaten!$B$12&lt;B2082),0,I2082*1/20)</f>
        <v>0</v>
      </c>
      <c r="K2082" s="51">
        <f>HLOOKUP(A_Stammdaten!$B$12,$L$4:$R$2504,ROW(B2082)-3,FALSE)</f>
        <v>0</v>
      </c>
      <c r="L2082" s="51">
        <f t="shared" si="91"/>
        <v>0</v>
      </c>
      <c r="M2082" s="51">
        <f t="shared" si="90"/>
        <v>0</v>
      </c>
      <c r="N2082" s="51">
        <f t="shared" si="90"/>
        <v>0</v>
      </c>
      <c r="O2082" s="51">
        <f t="shared" si="90"/>
        <v>0</v>
      </c>
      <c r="P2082" s="51">
        <f t="shared" si="90"/>
        <v>0</v>
      </c>
      <c r="Q2082" s="51">
        <f t="shared" si="90"/>
        <v>0</v>
      </c>
      <c r="R2082" s="51">
        <f t="shared" ref="M2082:R2125" si="92">IF(OR($I2082=0,R$4&lt;$B2082,$B2082=0,20-(R$4-$B2082)=0),0,$I2082*(19-(R$4-$B2082))/20)</f>
        <v>0</v>
      </c>
    </row>
    <row r="2083" spans="1:18" x14ac:dyDescent="0.25">
      <c r="A2083" s="17"/>
      <c r="B2083" s="52"/>
      <c r="C2083" s="17"/>
      <c r="D2083" s="17"/>
      <c r="E2083" s="17"/>
      <c r="F2083" s="17"/>
      <c r="G2083" s="17"/>
      <c r="H2083" s="17"/>
      <c r="I2083" s="16">
        <f>IF(B2083&gt;A_Stammdaten!$B$12,0,SUM(C2083,D2083,F2083,G2083)-SUM(E2083,H2083))</f>
        <v>0</v>
      </c>
      <c r="J2083" s="51">
        <f>HLOOKUP(A_Stammdaten!$B$12,$L$4:$R$2504,ROW(B2083)-3,FALSE)+IF(OR(B2083=0,A_Stammdaten!$B$12&lt;B2083),0,I2083*1/20)</f>
        <v>0</v>
      </c>
      <c r="K2083" s="51">
        <f>HLOOKUP(A_Stammdaten!$B$12,$L$4:$R$2504,ROW(B2083)-3,FALSE)</f>
        <v>0</v>
      </c>
      <c r="L2083" s="51">
        <f t="shared" si="91"/>
        <v>0</v>
      </c>
      <c r="M2083" s="51">
        <f t="shared" si="92"/>
        <v>0</v>
      </c>
      <c r="N2083" s="51">
        <f t="shared" si="92"/>
        <v>0</v>
      </c>
      <c r="O2083" s="51">
        <f t="shared" si="92"/>
        <v>0</v>
      </c>
      <c r="P2083" s="51">
        <f t="shared" si="92"/>
        <v>0</v>
      </c>
      <c r="Q2083" s="51">
        <f t="shared" si="92"/>
        <v>0</v>
      </c>
      <c r="R2083" s="51">
        <f t="shared" si="92"/>
        <v>0</v>
      </c>
    </row>
    <row r="2084" spans="1:18" x14ac:dyDescent="0.25">
      <c r="A2084" s="17"/>
      <c r="B2084" s="52"/>
      <c r="C2084" s="17"/>
      <c r="D2084" s="17"/>
      <c r="E2084" s="17"/>
      <c r="F2084" s="17"/>
      <c r="G2084" s="17"/>
      <c r="H2084" s="17"/>
      <c r="I2084" s="16">
        <f>IF(B2084&gt;A_Stammdaten!$B$12,0,SUM(C2084,D2084,F2084,G2084)-SUM(E2084,H2084))</f>
        <v>0</v>
      </c>
      <c r="J2084" s="51">
        <f>HLOOKUP(A_Stammdaten!$B$12,$L$4:$R$2504,ROW(B2084)-3,FALSE)+IF(OR(B2084=0,A_Stammdaten!$B$12&lt;B2084),0,I2084*1/20)</f>
        <v>0</v>
      </c>
      <c r="K2084" s="51">
        <f>HLOOKUP(A_Stammdaten!$B$12,$L$4:$R$2504,ROW(B2084)-3,FALSE)</f>
        <v>0</v>
      </c>
      <c r="L2084" s="51">
        <f t="shared" si="91"/>
        <v>0</v>
      </c>
      <c r="M2084" s="51">
        <f t="shared" si="92"/>
        <v>0</v>
      </c>
      <c r="N2084" s="51">
        <f t="shared" si="92"/>
        <v>0</v>
      </c>
      <c r="O2084" s="51">
        <f t="shared" si="92"/>
        <v>0</v>
      </c>
      <c r="P2084" s="51">
        <f t="shared" si="92"/>
        <v>0</v>
      </c>
      <c r="Q2084" s="51">
        <f t="shared" si="92"/>
        <v>0</v>
      </c>
      <c r="R2084" s="51">
        <f t="shared" si="92"/>
        <v>0</v>
      </c>
    </row>
    <row r="2085" spans="1:18" x14ac:dyDescent="0.25">
      <c r="A2085" s="17"/>
      <c r="B2085" s="52"/>
      <c r="C2085" s="17"/>
      <c r="D2085" s="17"/>
      <c r="E2085" s="17"/>
      <c r="F2085" s="17"/>
      <c r="G2085" s="17"/>
      <c r="H2085" s="17"/>
      <c r="I2085" s="16">
        <f>IF(B2085&gt;A_Stammdaten!$B$12,0,SUM(C2085,D2085,F2085,G2085)-SUM(E2085,H2085))</f>
        <v>0</v>
      </c>
      <c r="J2085" s="51">
        <f>HLOOKUP(A_Stammdaten!$B$12,$L$4:$R$2504,ROW(B2085)-3,FALSE)+IF(OR(B2085=0,A_Stammdaten!$B$12&lt;B2085),0,I2085*1/20)</f>
        <v>0</v>
      </c>
      <c r="K2085" s="51">
        <f>HLOOKUP(A_Stammdaten!$B$12,$L$4:$R$2504,ROW(B2085)-3,FALSE)</f>
        <v>0</v>
      </c>
      <c r="L2085" s="51">
        <f t="shared" si="91"/>
        <v>0</v>
      </c>
      <c r="M2085" s="51">
        <f t="shared" si="92"/>
        <v>0</v>
      </c>
      <c r="N2085" s="51">
        <f t="shared" si="92"/>
        <v>0</v>
      </c>
      <c r="O2085" s="51">
        <f t="shared" si="92"/>
        <v>0</v>
      </c>
      <c r="P2085" s="51">
        <f t="shared" si="92"/>
        <v>0</v>
      </c>
      <c r="Q2085" s="51">
        <f t="shared" si="92"/>
        <v>0</v>
      </c>
      <c r="R2085" s="51">
        <f t="shared" si="92"/>
        <v>0</v>
      </c>
    </row>
    <row r="2086" spans="1:18" x14ac:dyDescent="0.25">
      <c r="A2086" s="17"/>
      <c r="B2086" s="52"/>
      <c r="C2086" s="17"/>
      <c r="D2086" s="17"/>
      <c r="E2086" s="17"/>
      <c r="F2086" s="17"/>
      <c r="G2086" s="17"/>
      <c r="H2086" s="17"/>
      <c r="I2086" s="16">
        <f>IF(B2086&gt;A_Stammdaten!$B$12,0,SUM(C2086,D2086,F2086,G2086)-SUM(E2086,H2086))</f>
        <v>0</v>
      </c>
      <c r="J2086" s="51">
        <f>HLOOKUP(A_Stammdaten!$B$12,$L$4:$R$2504,ROW(B2086)-3,FALSE)+IF(OR(B2086=0,A_Stammdaten!$B$12&lt;B2086),0,I2086*1/20)</f>
        <v>0</v>
      </c>
      <c r="K2086" s="51">
        <f>HLOOKUP(A_Stammdaten!$B$12,$L$4:$R$2504,ROW(B2086)-3,FALSE)</f>
        <v>0</v>
      </c>
      <c r="L2086" s="51">
        <f t="shared" si="91"/>
        <v>0</v>
      </c>
      <c r="M2086" s="51">
        <f t="shared" si="92"/>
        <v>0</v>
      </c>
      <c r="N2086" s="51">
        <f t="shared" si="92"/>
        <v>0</v>
      </c>
      <c r="O2086" s="51">
        <f t="shared" si="92"/>
        <v>0</v>
      </c>
      <c r="P2086" s="51">
        <f t="shared" si="92"/>
        <v>0</v>
      </c>
      <c r="Q2086" s="51">
        <f t="shared" si="92"/>
        <v>0</v>
      </c>
      <c r="R2086" s="51">
        <f t="shared" si="92"/>
        <v>0</v>
      </c>
    </row>
    <row r="2087" spans="1:18" x14ac:dyDescent="0.25">
      <c r="A2087" s="17"/>
      <c r="B2087" s="52"/>
      <c r="C2087" s="17"/>
      <c r="D2087" s="17"/>
      <c r="E2087" s="17"/>
      <c r="F2087" s="17"/>
      <c r="G2087" s="17"/>
      <c r="H2087" s="17"/>
      <c r="I2087" s="16">
        <f>IF(B2087&gt;A_Stammdaten!$B$12,0,SUM(C2087,D2087,F2087,G2087)-SUM(E2087,H2087))</f>
        <v>0</v>
      </c>
      <c r="J2087" s="51">
        <f>HLOOKUP(A_Stammdaten!$B$12,$L$4:$R$2504,ROW(B2087)-3,FALSE)+IF(OR(B2087=0,A_Stammdaten!$B$12&lt;B2087),0,I2087*1/20)</f>
        <v>0</v>
      </c>
      <c r="K2087" s="51">
        <f>HLOOKUP(A_Stammdaten!$B$12,$L$4:$R$2504,ROW(B2087)-3,FALSE)</f>
        <v>0</v>
      </c>
      <c r="L2087" s="51">
        <f t="shared" si="91"/>
        <v>0</v>
      </c>
      <c r="M2087" s="51">
        <f t="shared" si="92"/>
        <v>0</v>
      </c>
      <c r="N2087" s="51">
        <f t="shared" si="92"/>
        <v>0</v>
      </c>
      <c r="O2087" s="51">
        <f t="shared" si="92"/>
        <v>0</v>
      </c>
      <c r="P2087" s="51">
        <f t="shared" si="92"/>
        <v>0</v>
      </c>
      <c r="Q2087" s="51">
        <f t="shared" si="92"/>
        <v>0</v>
      </c>
      <c r="R2087" s="51">
        <f t="shared" si="92"/>
        <v>0</v>
      </c>
    </row>
    <row r="2088" spans="1:18" x14ac:dyDescent="0.25">
      <c r="A2088" s="17"/>
      <c r="B2088" s="52"/>
      <c r="C2088" s="17"/>
      <c r="D2088" s="17"/>
      <c r="E2088" s="17"/>
      <c r="F2088" s="17"/>
      <c r="G2088" s="17"/>
      <c r="H2088" s="17"/>
      <c r="I2088" s="16">
        <f>IF(B2088&gt;A_Stammdaten!$B$12,0,SUM(C2088,D2088,F2088,G2088)-SUM(E2088,H2088))</f>
        <v>0</v>
      </c>
      <c r="J2088" s="51">
        <f>HLOOKUP(A_Stammdaten!$B$12,$L$4:$R$2504,ROW(B2088)-3,FALSE)+IF(OR(B2088=0,A_Stammdaten!$B$12&lt;B2088),0,I2088*1/20)</f>
        <v>0</v>
      </c>
      <c r="K2088" s="51">
        <f>HLOOKUP(A_Stammdaten!$B$12,$L$4:$R$2504,ROW(B2088)-3,FALSE)</f>
        <v>0</v>
      </c>
      <c r="L2088" s="51">
        <f t="shared" si="91"/>
        <v>0</v>
      </c>
      <c r="M2088" s="51">
        <f t="shared" si="92"/>
        <v>0</v>
      </c>
      <c r="N2088" s="51">
        <f t="shared" si="92"/>
        <v>0</v>
      </c>
      <c r="O2088" s="51">
        <f t="shared" si="92"/>
        <v>0</v>
      </c>
      <c r="P2088" s="51">
        <f t="shared" si="92"/>
        <v>0</v>
      </c>
      <c r="Q2088" s="51">
        <f t="shared" si="92"/>
        <v>0</v>
      </c>
      <c r="R2088" s="51">
        <f t="shared" si="92"/>
        <v>0</v>
      </c>
    </row>
    <row r="2089" spans="1:18" x14ac:dyDescent="0.25">
      <c r="A2089" s="17"/>
      <c r="B2089" s="52"/>
      <c r="C2089" s="17"/>
      <c r="D2089" s="17"/>
      <c r="E2089" s="17"/>
      <c r="F2089" s="17"/>
      <c r="G2089" s="17"/>
      <c r="H2089" s="17"/>
      <c r="I2089" s="16">
        <f>IF(B2089&gt;A_Stammdaten!$B$12,0,SUM(C2089,D2089,F2089,G2089)-SUM(E2089,H2089))</f>
        <v>0</v>
      </c>
      <c r="J2089" s="51">
        <f>HLOOKUP(A_Stammdaten!$B$12,$L$4:$R$2504,ROW(B2089)-3,FALSE)+IF(OR(B2089=0,A_Stammdaten!$B$12&lt;B2089),0,I2089*1/20)</f>
        <v>0</v>
      </c>
      <c r="K2089" s="51">
        <f>HLOOKUP(A_Stammdaten!$B$12,$L$4:$R$2504,ROW(B2089)-3,FALSE)</f>
        <v>0</v>
      </c>
      <c r="L2089" s="51">
        <f t="shared" si="91"/>
        <v>0</v>
      </c>
      <c r="M2089" s="51">
        <f t="shared" si="92"/>
        <v>0</v>
      </c>
      <c r="N2089" s="51">
        <f t="shared" si="92"/>
        <v>0</v>
      </c>
      <c r="O2089" s="51">
        <f t="shared" si="92"/>
        <v>0</v>
      </c>
      <c r="P2089" s="51">
        <f t="shared" si="92"/>
        <v>0</v>
      </c>
      <c r="Q2089" s="51">
        <f t="shared" si="92"/>
        <v>0</v>
      </c>
      <c r="R2089" s="51">
        <f t="shared" si="92"/>
        <v>0</v>
      </c>
    </row>
    <row r="2090" spans="1:18" x14ac:dyDescent="0.25">
      <c r="A2090" s="17"/>
      <c r="B2090" s="52"/>
      <c r="C2090" s="17"/>
      <c r="D2090" s="17"/>
      <c r="E2090" s="17"/>
      <c r="F2090" s="17"/>
      <c r="G2090" s="17"/>
      <c r="H2090" s="17"/>
      <c r="I2090" s="16">
        <f>IF(B2090&gt;A_Stammdaten!$B$12,0,SUM(C2090,D2090,F2090,G2090)-SUM(E2090,H2090))</f>
        <v>0</v>
      </c>
      <c r="J2090" s="51">
        <f>HLOOKUP(A_Stammdaten!$B$12,$L$4:$R$2504,ROW(B2090)-3,FALSE)+IF(OR(B2090=0,A_Stammdaten!$B$12&lt;B2090),0,I2090*1/20)</f>
        <v>0</v>
      </c>
      <c r="K2090" s="51">
        <f>HLOOKUP(A_Stammdaten!$B$12,$L$4:$R$2504,ROW(B2090)-3,FALSE)</f>
        <v>0</v>
      </c>
      <c r="L2090" s="51">
        <f t="shared" si="91"/>
        <v>0</v>
      </c>
      <c r="M2090" s="51">
        <f t="shared" si="92"/>
        <v>0</v>
      </c>
      <c r="N2090" s="51">
        <f t="shared" si="92"/>
        <v>0</v>
      </c>
      <c r="O2090" s="51">
        <f t="shared" si="92"/>
        <v>0</v>
      </c>
      <c r="P2090" s="51">
        <f t="shared" si="92"/>
        <v>0</v>
      </c>
      <c r="Q2090" s="51">
        <f t="shared" si="92"/>
        <v>0</v>
      </c>
      <c r="R2090" s="51">
        <f t="shared" si="92"/>
        <v>0</v>
      </c>
    </row>
    <row r="2091" spans="1:18" x14ac:dyDescent="0.25">
      <c r="A2091" s="17"/>
      <c r="B2091" s="52"/>
      <c r="C2091" s="17"/>
      <c r="D2091" s="17"/>
      <c r="E2091" s="17"/>
      <c r="F2091" s="17"/>
      <c r="G2091" s="17"/>
      <c r="H2091" s="17"/>
      <c r="I2091" s="16">
        <f>IF(B2091&gt;A_Stammdaten!$B$12,0,SUM(C2091,D2091,F2091,G2091)-SUM(E2091,H2091))</f>
        <v>0</v>
      </c>
      <c r="J2091" s="51">
        <f>HLOOKUP(A_Stammdaten!$B$12,$L$4:$R$2504,ROW(B2091)-3,FALSE)+IF(OR(B2091=0,A_Stammdaten!$B$12&lt;B2091),0,I2091*1/20)</f>
        <v>0</v>
      </c>
      <c r="K2091" s="51">
        <f>HLOOKUP(A_Stammdaten!$B$12,$L$4:$R$2504,ROW(B2091)-3,FALSE)</f>
        <v>0</v>
      </c>
      <c r="L2091" s="51">
        <f t="shared" si="91"/>
        <v>0</v>
      </c>
      <c r="M2091" s="51">
        <f t="shared" si="92"/>
        <v>0</v>
      </c>
      <c r="N2091" s="51">
        <f t="shared" si="92"/>
        <v>0</v>
      </c>
      <c r="O2091" s="51">
        <f t="shared" si="92"/>
        <v>0</v>
      </c>
      <c r="P2091" s="51">
        <f t="shared" si="92"/>
        <v>0</v>
      </c>
      <c r="Q2091" s="51">
        <f t="shared" si="92"/>
        <v>0</v>
      </c>
      <c r="R2091" s="51">
        <f t="shared" si="92"/>
        <v>0</v>
      </c>
    </row>
    <row r="2092" spans="1:18" x14ac:dyDescent="0.25">
      <c r="A2092" s="17"/>
      <c r="B2092" s="52"/>
      <c r="C2092" s="17"/>
      <c r="D2092" s="17"/>
      <c r="E2092" s="17"/>
      <c r="F2092" s="17"/>
      <c r="G2092" s="17"/>
      <c r="H2092" s="17"/>
      <c r="I2092" s="16">
        <f>IF(B2092&gt;A_Stammdaten!$B$12,0,SUM(C2092,D2092,F2092,G2092)-SUM(E2092,H2092))</f>
        <v>0</v>
      </c>
      <c r="J2092" s="51">
        <f>HLOOKUP(A_Stammdaten!$B$12,$L$4:$R$2504,ROW(B2092)-3,FALSE)+IF(OR(B2092=0,A_Stammdaten!$B$12&lt;B2092),0,I2092*1/20)</f>
        <v>0</v>
      </c>
      <c r="K2092" s="51">
        <f>HLOOKUP(A_Stammdaten!$B$12,$L$4:$R$2504,ROW(B2092)-3,FALSE)</f>
        <v>0</v>
      </c>
      <c r="L2092" s="51">
        <f t="shared" si="91"/>
        <v>0</v>
      </c>
      <c r="M2092" s="51">
        <f t="shared" si="92"/>
        <v>0</v>
      </c>
      <c r="N2092" s="51">
        <f t="shared" si="92"/>
        <v>0</v>
      </c>
      <c r="O2092" s="51">
        <f t="shared" si="92"/>
        <v>0</v>
      </c>
      <c r="P2092" s="51">
        <f t="shared" si="92"/>
        <v>0</v>
      </c>
      <c r="Q2092" s="51">
        <f t="shared" si="92"/>
        <v>0</v>
      </c>
      <c r="R2092" s="51">
        <f t="shared" si="92"/>
        <v>0</v>
      </c>
    </row>
    <row r="2093" spans="1:18" x14ac:dyDescent="0.25">
      <c r="A2093" s="17"/>
      <c r="B2093" s="52"/>
      <c r="C2093" s="17"/>
      <c r="D2093" s="17"/>
      <c r="E2093" s="17"/>
      <c r="F2093" s="17"/>
      <c r="G2093" s="17"/>
      <c r="H2093" s="17"/>
      <c r="I2093" s="16">
        <f>IF(B2093&gt;A_Stammdaten!$B$12,0,SUM(C2093,D2093,F2093,G2093)-SUM(E2093,H2093))</f>
        <v>0</v>
      </c>
      <c r="J2093" s="51">
        <f>HLOOKUP(A_Stammdaten!$B$12,$L$4:$R$2504,ROW(B2093)-3,FALSE)+IF(OR(B2093=0,A_Stammdaten!$B$12&lt;B2093),0,I2093*1/20)</f>
        <v>0</v>
      </c>
      <c r="K2093" s="51">
        <f>HLOOKUP(A_Stammdaten!$B$12,$L$4:$R$2504,ROW(B2093)-3,FALSE)</f>
        <v>0</v>
      </c>
      <c r="L2093" s="51">
        <f t="shared" si="91"/>
        <v>0</v>
      </c>
      <c r="M2093" s="51">
        <f t="shared" si="92"/>
        <v>0</v>
      </c>
      <c r="N2093" s="51">
        <f t="shared" si="92"/>
        <v>0</v>
      </c>
      <c r="O2093" s="51">
        <f t="shared" si="92"/>
        <v>0</v>
      </c>
      <c r="P2093" s="51">
        <f t="shared" si="92"/>
        <v>0</v>
      </c>
      <c r="Q2093" s="51">
        <f t="shared" si="92"/>
        <v>0</v>
      </c>
      <c r="R2093" s="51">
        <f t="shared" si="92"/>
        <v>0</v>
      </c>
    </row>
    <row r="2094" spans="1:18" x14ac:dyDescent="0.25">
      <c r="A2094" s="17"/>
      <c r="B2094" s="52"/>
      <c r="C2094" s="17"/>
      <c r="D2094" s="17"/>
      <c r="E2094" s="17"/>
      <c r="F2094" s="17"/>
      <c r="G2094" s="17"/>
      <c r="H2094" s="17"/>
      <c r="I2094" s="16">
        <f>IF(B2094&gt;A_Stammdaten!$B$12,0,SUM(C2094,D2094,F2094,G2094)-SUM(E2094,H2094))</f>
        <v>0</v>
      </c>
      <c r="J2094" s="51">
        <f>HLOOKUP(A_Stammdaten!$B$12,$L$4:$R$2504,ROW(B2094)-3,FALSE)+IF(OR(B2094=0,A_Stammdaten!$B$12&lt;B2094),0,I2094*1/20)</f>
        <v>0</v>
      </c>
      <c r="K2094" s="51">
        <f>HLOOKUP(A_Stammdaten!$B$12,$L$4:$R$2504,ROW(B2094)-3,FALSE)</f>
        <v>0</v>
      </c>
      <c r="L2094" s="51">
        <f t="shared" si="91"/>
        <v>0</v>
      </c>
      <c r="M2094" s="51">
        <f t="shared" si="92"/>
        <v>0</v>
      </c>
      <c r="N2094" s="51">
        <f t="shared" si="92"/>
        <v>0</v>
      </c>
      <c r="O2094" s="51">
        <f t="shared" si="92"/>
        <v>0</v>
      </c>
      <c r="P2094" s="51">
        <f t="shared" si="92"/>
        <v>0</v>
      </c>
      <c r="Q2094" s="51">
        <f t="shared" si="92"/>
        <v>0</v>
      </c>
      <c r="R2094" s="51">
        <f t="shared" si="92"/>
        <v>0</v>
      </c>
    </row>
    <row r="2095" spans="1:18" x14ac:dyDescent="0.25">
      <c r="A2095" s="17"/>
      <c r="B2095" s="52"/>
      <c r="C2095" s="17"/>
      <c r="D2095" s="17"/>
      <c r="E2095" s="17"/>
      <c r="F2095" s="17"/>
      <c r="G2095" s="17"/>
      <c r="H2095" s="17"/>
      <c r="I2095" s="16">
        <f>IF(B2095&gt;A_Stammdaten!$B$12,0,SUM(C2095,D2095,F2095,G2095)-SUM(E2095,H2095))</f>
        <v>0</v>
      </c>
      <c r="J2095" s="51">
        <f>HLOOKUP(A_Stammdaten!$B$12,$L$4:$R$2504,ROW(B2095)-3,FALSE)+IF(OR(B2095=0,A_Stammdaten!$B$12&lt;B2095),0,I2095*1/20)</f>
        <v>0</v>
      </c>
      <c r="K2095" s="51">
        <f>HLOOKUP(A_Stammdaten!$B$12,$L$4:$R$2504,ROW(B2095)-3,FALSE)</f>
        <v>0</v>
      </c>
      <c r="L2095" s="51">
        <f t="shared" si="91"/>
        <v>0</v>
      </c>
      <c r="M2095" s="51">
        <f t="shared" si="92"/>
        <v>0</v>
      </c>
      <c r="N2095" s="51">
        <f t="shared" si="92"/>
        <v>0</v>
      </c>
      <c r="O2095" s="51">
        <f t="shared" si="92"/>
        <v>0</v>
      </c>
      <c r="P2095" s="51">
        <f t="shared" si="92"/>
        <v>0</v>
      </c>
      <c r="Q2095" s="51">
        <f t="shared" si="92"/>
        <v>0</v>
      </c>
      <c r="R2095" s="51">
        <f t="shared" si="92"/>
        <v>0</v>
      </c>
    </row>
    <row r="2096" spans="1:18" x14ac:dyDescent="0.25">
      <c r="A2096" s="17"/>
      <c r="B2096" s="52"/>
      <c r="C2096" s="17"/>
      <c r="D2096" s="17"/>
      <c r="E2096" s="17"/>
      <c r="F2096" s="17"/>
      <c r="G2096" s="17"/>
      <c r="H2096" s="17"/>
      <c r="I2096" s="16">
        <f>IF(B2096&gt;A_Stammdaten!$B$12,0,SUM(C2096,D2096,F2096,G2096)-SUM(E2096,H2096))</f>
        <v>0</v>
      </c>
      <c r="J2096" s="51">
        <f>HLOOKUP(A_Stammdaten!$B$12,$L$4:$R$2504,ROW(B2096)-3,FALSE)+IF(OR(B2096=0,A_Stammdaten!$B$12&lt;B2096),0,I2096*1/20)</f>
        <v>0</v>
      </c>
      <c r="K2096" s="51">
        <f>HLOOKUP(A_Stammdaten!$B$12,$L$4:$R$2504,ROW(B2096)-3,FALSE)</f>
        <v>0</v>
      </c>
      <c r="L2096" s="51">
        <f t="shared" si="91"/>
        <v>0</v>
      </c>
      <c r="M2096" s="51">
        <f t="shared" si="92"/>
        <v>0</v>
      </c>
      <c r="N2096" s="51">
        <f t="shared" si="92"/>
        <v>0</v>
      </c>
      <c r="O2096" s="51">
        <f t="shared" si="92"/>
        <v>0</v>
      </c>
      <c r="P2096" s="51">
        <f t="shared" si="92"/>
        <v>0</v>
      </c>
      <c r="Q2096" s="51">
        <f t="shared" si="92"/>
        <v>0</v>
      </c>
      <c r="R2096" s="51">
        <f t="shared" si="92"/>
        <v>0</v>
      </c>
    </row>
    <row r="2097" spans="1:18" x14ac:dyDescent="0.25">
      <c r="A2097" s="17"/>
      <c r="B2097" s="52"/>
      <c r="C2097" s="17"/>
      <c r="D2097" s="17"/>
      <c r="E2097" s="17"/>
      <c r="F2097" s="17"/>
      <c r="G2097" s="17"/>
      <c r="H2097" s="17"/>
      <c r="I2097" s="16">
        <f>IF(B2097&gt;A_Stammdaten!$B$12,0,SUM(C2097,D2097,F2097,G2097)-SUM(E2097,H2097))</f>
        <v>0</v>
      </c>
      <c r="J2097" s="51">
        <f>HLOOKUP(A_Stammdaten!$B$12,$L$4:$R$2504,ROW(B2097)-3,FALSE)+IF(OR(B2097=0,A_Stammdaten!$B$12&lt;B2097),0,I2097*1/20)</f>
        <v>0</v>
      </c>
      <c r="K2097" s="51">
        <f>HLOOKUP(A_Stammdaten!$B$12,$L$4:$R$2504,ROW(B2097)-3,FALSE)</f>
        <v>0</v>
      </c>
      <c r="L2097" s="51">
        <f t="shared" si="91"/>
        <v>0</v>
      </c>
      <c r="M2097" s="51">
        <f t="shared" si="92"/>
        <v>0</v>
      </c>
      <c r="N2097" s="51">
        <f t="shared" si="92"/>
        <v>0</v>
      </c>
      <c r="O2097" s="51">
        <f t="shared" si="92"/>
        <v>0</v>
      </c>
      <c r="P2097" s="51">
        <f t="shared" si="92"/>
        <v>0</v>
      </c>
      <c r="Q2097" s="51">
        <f t="shared" si="92"/>
        <v>0</v>
      </c>
      <c r="R2097" s="51">
        <f t="shared" si="92"/>
        <v>0</v>
      </c>
    </row>
    <row r="2098" spans="1:18" x14ac:dyDescent="0.25">
      <c r="A2098" s="17"/>
      <c r="B2098" s="52"/>
      <c r="C2098" s="17"/>
      <c r="D2098" s="17"/>
      <c r="E2098" s="17"/>
      <c r="F2098" s="17"/>
      <c r="G2098" s="17"/>
      <c r="H2098" s="17"/>
      <c r="I2098" s="16">
        <f>IF(B2098&gt;A_Stammdaten!$B$12,0,SUM(C2098,D2098,F2098,G2098)-SUM(E2098,H2098))</f>
        <v>0</v>
      </c>
      <c r="J2098" s="51">
        <f>HLOOKUP(A_Stammdaten!$B$12,$L$4:$R$2504,ROW(B2098)-3,FALSE)+IF(OR(B2098=0,A_Stammdaten!$B$12&lt;B2098),0,I2098*1/20)</f>
        <v>0</v>
      </c>
      <c r="K2098" s="51">
        <f>HLOOKUP(A_Stammdaten!$B$12,$L$4:$R$2504,ROW(B2098)-3,FALSE)</f>
        <v>0</v>
      </c>
      <c r="L2098" s="51">
        <f t="shared" si="91"/>
        <v>0</v>
      </c>
      <c r="M2098" s="51">
        <f t="shared" si="92"/>
        <v>0</v>
      </c>
      <c r="N2098" s="51">
        <f t="shared" si="92"/>
        <v>0</v>
      </c>
      <c r="O2098" s="51">
        <f t="shared" si="92"/>
        <v>0</v>
      </c>
      <c r="P2098" s="51">
        <f t="shared" si="92"/>
        <v>0</v>
      </c>
      <c r="Q2098" s="51">
        <f t="shared" si="92"/>
        <v>0</v>
      </c>
      <c r="R2098" s="51">
        <f t="shared" si="92"/>
        <v>0</v>
      </c>
    </row>
    <row r="2099" spans="1:18" x14ac:dyDescent="0.25">
      <c r="A2099" s="17"/>
      <c r="B2099" s="52"/>
      <c r="C2099" s="17"/>
      <c r="D2099" s="17"/>
      <c r="E2099" s="17"/>
      <c r="F2099" s="17"/>
      <c r="G2099" s="17"/>
      <c r="H2099" s="17"/>
      <c r="I2099" s="16">
        <f>IF(B2099&gt;A_Stammdaten!$B$12,0,SUM(C2099,D2099,F2099,G2099)-SUM(E2099,H2099))</f>
        <v>0</v>
      </c>
      <c r="J2099" s="51">
        <f>HLOOKUP(A_Stammdaten!$B$12,$L$4:$R$2504,ROW(B2099)-3,FALSE)+IF(OR(B2099=0,A_Stammdaten!$B$12&lt;B2099),0,I2099*1/20)</f>
        <v>0</v>
      </c>
      <c r="K2099" s="51">
        <f>HLOOKUP(A_Stammdaten!$B$12,$L$4:$R$2504,ROW(B2099)-3,FALSE)</f>
        <v>0</v>
      </c>
      <c r="L2099" s="51">
        <f t="shared" si="91"/>
        <v>0</v>
      </c>
      <c r="M2099" s="51">
        <f t="shared" si="92"/>
        <v>0</v>
      </c>
      <c r="N2099" s="51">
        <f t="shared" si="92"/>
        <v>0</v>
      </c>
      <c r="O2099" s="51">
        <f t="shared" si="92"/>
        <v>0</v>
      </c>
      <c r="P2099" s="51">
        <f t="shared" si="92"/>
        <v>0</v>
      </c>
      <c r="Q2099" s="51">
        <f t="shared" si="92"/>
        <v>0</v>
      </c>
      <c r="R2099" s="51">
        <f t="shared" si="92"/>
        <v>0</v>
      </c>
    </row>
    <row r="2100" spans="1:18" x14ac:dyDescent="0.25">
      <c r="A2100" s="17"/>
      <c r="B2100" s="52"/>
      <c r="C2100" s="17"/>
      <c r="D2100" s="17"/>
      <c r="E2100" s="17"/>
      <c r="F2100" s="17"/>
      <c r="G2100" s="17"/>
      <c r="H2100" s="17"/>
      <c r="I2100" s="16">
        <f>IF(B2100&gt;A_Stammdaten!$B$12,0,SUM(C2100,D2100,F2100,G2100)-SUM(E2100,H2100))</f>
        <v>0</v>
      </c>
      <c r="J2100" s="51">
        <f>HLOOKUP(A_Stammdaten!$B$12,$L$4:$R$2504,ROW(B2100)-3,FALSE)+IF(OR(B2100=0,A_Stammdaten!$B$12&lt;B2100),0,I2100*1/20)</f>
        <v>0</v>
      </c>
      <c r="K2100" s="51">
        <f>HLOOKUP(A_Stammdaten!$B$12,$L$4:$R$2504,ROW(B2100)-3,FALSE)</f>
        <v>0</v>
      </c>
      <c r="L2100" s="51">
        <f t="shared" si="91"/>
        <v>0</v>
      </c>
      <c r="M2100" s="51">
        <f t="shared" si="92"/>
        <v>0</v>
      </c>
      <c r="N2100" s="51">
        <f t="shared" si="92"/>
        <v>0</v>
      </c>
      <c r="O2100" s="51">
        <f t="shared" si="92"/>
        <v>0</v>
      </c>
      <c r="P2100" s="51">
        <f t="shared" si="92"/>
        <v>0</v>
      </c>
      <c r="Q2100" s="51">
        <f t="shared" si="92"/>
        <v>0</v>
      </c>
      <c r="R2100" s="51">
        <f t="shared" si="92"/>
        <v>0</v>
      </c>
    </row>
    <row r="2101" spans="1:18" x14ac:dyDescent="0.25">
      <c r="A2101" s="17"/>
      <c r="B2101" s="52"/>
      <c r="C2101" s="17"/>
      <c r="D2101" s="17"/>
      <c r="E2101" s="17"/>
      <c r="F2101" s="17"/>
      <c r="G2101" s="17"/>
      <c r="H2101" s="17"/>
      <c r="I2101" s="16">
        <f>IF(B2101&gt;A_Stammdaten!$B$12,0,SUM(C2101,D2101,F2101,G2101)-SUM(E2101,H2101))</f>
        <v>0</v>
      </c>
      <c r="J2101" s="51">
        <f>HLOOKUP(A_Stammdaten!$B$12,$L$4:$R$2504,ROW(B2101)-3,FALSE)+IF(OR(B2101=0,A_Stammdaten!$B$12&lt;B2101),0,I2101*1/20)</f>
        <v>0</v>
      </c>
      <c r="K2101" s="51">
        <f>HLOOKUP(A_Stammdaten!$B$12,$L$4:$R$2504,ROW(B2101)-3,FALSE)</f>
        <v>0</v>
      </c>
      <c r="L2101" s="51">
        <f t="shared" si="91"/>
        <v>0</v>
      </c>
      <c r="M2101" s="51">
        <f t="shared" si="92"/>
        <v>0</v>
      </c>
      <c r="N2101" s="51">
        <f t="shared" si="92"/>
        <v>0</v>
      </c>
      <c r="O2101" s="51">
        <f t="shared" si="92"/>
        <v>0</v>
      </c>
      <c r="P2101" s="51">
        <f t="shared" si="92"/>
        <v>0</v>
      </c>
      <c r="Q2101" s="51">
        <f t="shared" si="92"/>
        <v>0</v>
      </c>
      <c r="R2101" s="51">
        <f t="shared" si="92"/>
        <v>0</v>
      </c>
    </row>
    <row r="2102" spans="1:18" x14ac:dyDescent="0.25">
      <c r="A2102" s="17"/>
      <c r="B2102" s="52"/>
      <c r="C2102" s="17"/>
      <c r="D2102" s="17"/>
      <c r="E2102" s="17"/>
      <c r="F2102" s="17"/>
      <c r="G2102" s="17"/>
      <c r="H2102" s="17"/>
      <c r="I2102" s="16">
        <f>IF(B2102&gt;A_Stammdaten!$B$12,0,SUM(C2102,D2102,F2102,G2102)-SUM(E2102,H2102))</f>
        <v>0</v>
      </c>
      <c r="J2102" s="51">
        <f>HLOOKUP(A_Stammdaten!$B$12,$L$4:$R$2504,ROW(B2102)-3,FALSE)+IF(OR(B2102=0,A_Stammdaten!$B$12&lt;B2102),0,I2102*1/20)</f>
        <v>0</v>
      </c>
      <c r="K2102" s="51">
        <f>HLOOKUP(A_Stammdaten!$B$12,$L$4:$R$2504,ROW(B2102)-3,FALSE)</f>
        <v>0</v>
      </c>
      <c r="L2102" s="51">
        <f t="shared" si="91"/>
        <v>0</v>
      </c>
      <c r="M2102" s="51">
        <f t="shared" si="92"/>
        <v>0</v>
      </c>
      <c r="N2102" s="51">
        <f t="shared" si="92"/>
        <v>0</v>
      </c>
      <c r="O2102" s="51">
        <f t="shared" si="92"/>
        <v>0</v>
      </c>
      <c r="P2102" s="51">
        <f t="shared" si="92"/>
        <v>0</v>
      </c>
      <c r="Q2102" s="51">
        <f t="shared" si="92"/>
        <v>0</v>
      </c>
      <c r="R2102" s="51">
        <f t="shared" si="92"/>
        <v>0</v>
      </c>
    </row>
    <row r="2103" spans="1:18" x14ac:dyDescent="0.25">
      <c r="A2103" s="17"/>
      <c r="B2103" s="52"/>
      <c r="C2103" s="17"/>
      <c r="D2103" s="17"/>
      <c r="E2103" s="17"/>
      <c r="F2103" s="17"/>
      <c r="G2103" s="17"/>
      <c r="H2103" s="17"/>
      <c r="I2103" s="16">
        <f>IF(B2103&gt;A_Stammdaten!$B$12,0,SUM(C2103,D2103,F2103,G2103)-SUM(E2103,H2103))</f>
        <v>0</v>
      </c>
      <c r="J2103" s="51">
        <f>HLOOKUP(A_Stammdaten!$B$12,$L$4:$R$2504,ROW(B2103)-3,FALSE)+IF(OR(B2103=0,A_Stammdaten!$B$12&lt;B2103),0,I2103*1/20)</f>
        <v>0</v>
      </c>
      <c r="K2103" s="51">
        <f>HLOOKUP(A_Stammdaten!$B$12,$L$4:$R$2504,ROW(B2103)-3,FALSE)</f>
        <v>0</v>
      </c>
      <c r="L2103" s="51">
        <f t="shared" si="91"/>
        <v>0</v>
      </c>
      <c r="M2103" s="51">
        <f t="shared" si="92"/>
        <v>0</v>
      </c>
      <c r="N2103" s="51">
        <f t="shared" si="92"/>
        <v>0</v>
      </c>
      <c r="O2103" s="51">
        <f t="shared" si="92"/>
        <v>0</v>
      </c>
      <c r="P2103" s="51">
        <f t="shared" si="92"/>
        <v>0</v>
      </c>
      <c r="Q2103" s="51">
        <f t="shared" si="92"/>
        <v>0</v>
      </c>
      <c r="R2103" s="51">
        <f t="shared" si="92"/>
        <v>0</v>
      </c>
    </row>
    <row r="2104" spans="1:18" x14ac:dyDescent="0.25">
      <c r="A2104" s="17"/>
      <c r="B2104" s="52"/>
      <c r="C2104" s="17"/>
      <c r="D2104" s="17"/>
      <c r="E2104" s="17"/>
      <c r="F2104" s="17"/>
      <c r="G2104" s="17"/>
      <c r="H2104" s="17"/>
      <c r="I2104" s="16">
        <f>IF(B2104&gt;A_Stammdaten!$B$12,0,SUM(C2104,D2104,F2104,G2104)-SUM(E2104,H2104))</f>
        <v>0</v>
      </c>
      <c r="J2104" s="51">
        <f>HLOOKUP(A_Stammdaten!$B$12,$L$4:$R$2504,ROW(B2104)-3,FALSE)+IF(OR(B2104=0,A_Stammdaten!$B$12&lt;B2104),0,I2104*1/20)</f>
        <v>0</v>
      </c>
      <c r="K2104" s="51">
        <f>HLOOKUP(A_Stammdaten!$B$12,$L$4:$R$2504,ROW(B2104)-3,FALSE)</f>
        <v>0</v>
      </c>
      <c r="L2104" s="51">
        <f t="shared" si="91"/>
        <v>0</v>
      </c>
      <c r="M2104" s="51">
        <f t="shared" si="92"/>
        <v>0</v>
      </c>
      <c r="N2104" s="51">
        <f t="shared" si="92"/>
        <v>0</v>
      </c>
      <c r="O2104" s="51">
        <f t="shared" si="92"/>
        <v>0</v>
      </c>
      <c r="P2104" s="51">
        <f t="shared" si="92"/>
        <v>0</v>
      </c>
      <c r="Q2104" s="51">
        <f t="shared" si="92"/>
        <v>0</v>
      </c>
      <c r="R2104" s="51">
        <f t="shared" si="92"/>
        <v>0</v>
      </c>
    </row>
    <row r="2105" spans="1:18" x14ac:dyDescent="0.25">
      <c r="A2105" s="17"/>
      <c r="B2105" s="52"/>
      <c r="C2105" s="17"/>
      <c r="D2105" s="17"/>
      <c r="E2105" s="17"/>
      <c r="F2105" s="17"/>
      <c r="G2105" s="17"/>
      <c r="H2105" s="17"/>
      <c r="I2105" s="16">
        <f>IF(B2105&gt;A_Stammdaten!$B$12,0,SUM(C2105,D2105,F2105,G2105)-SUM(E2105,H2105))</f>
        <v>0</v>
      </c>
      <c r="J2105" s="51">
        <f>HLOOKUP(A_Stammdaten!$B$12,$L$4:$R$2504,ROW(B2105)-3,FALSE)+IF(OR(B2105=0,A_Stammdaten!$B$12&lt;B2105),0,I2105*1/20)</f>
        <v>0</v>
      </c>
      <c r="K2105" s="51">
        <f>HLOOKUP(A_Stammdaten!$B$12,$L$4:$R$2504,ROW(B2105)-3,FALSE)</f>
        <v>0</v>
      </c>
      <c r="L2105" s="51">
        <f t="shared" si="91"/>
        <v>0</v>
      </c>
      <c r="M2105" s="51">
        <f t="shared" si="92"/>
        <v>0</v>
      </c>
      <c r="N2105" s="51">
        <f t="shared" si="92"/>
        <v>0</v>
      </c>
      <c r="O2105" s="51">
        <f t="shared" si="92"/>
        <v>0</v>
      </c>
      <c r="P2105" s="51">
        <f t="shared" si="92"/>
        <v>0</v>
      </c>
      <c r="Q2105" s="51">
        <f t="shared" si="92"/>
        <v>0</v>
      </c>
      <c r="R2105" s="51">
        <f t="shared" si="92"/>
        <v>0</v>
      </c>
    </row>
    <row r="2106" spans="1:18" x14ac:dyDescent="0.25">
      <c r="A2106" s="17"/>
      <c r="B2106" s="52"/>
      <c r="C2106" s="17"/>
      <c r="D2106" s="17"/>
      <c r="E2106" s="17"/>
      <c r="F2106" s="17"/>
      <c r="G2106" s="17"/>
      <c r="H2106" s="17"/>
      <c r="I2106" s="16">
        <f>IF(B2106&gt;A_Stammdaten!$B$12,0,SUM(C2106,D2106,F2106,G2106)-SUM(E2106,H2106))</f>
        <v>0</v>
      </c>
      <c r="J2106" s="51">
        <f>HLOOKUP(A_Stammdaten!$B$12,$L$4:$R$2504,ROW(B2106)-3,FALSE)+IF(OR(B2106=0,A_Stammdaten!$B$12&lt;B2106),0,I2106*1/20)</f>
        <v>0</v>
      </c>
      <c r="K2106" s="51">
        <f>HLOOKUP(A_Stammdaten!$B$12,$L$4:$R$2504,ROW(B2106)-3,FALSE)</f>
        <v>0</v>
      </c>
      <c r="L2106" s="51">
        <f t="shared" si="91"/>
        <v>0</v>
      </c>
      <c r="M2106" s="51">
        <f t="shared" si="92"/>
        <v>0</v>
      </c>
      <c r="N2106" s="51">
        <f t="shared" si="92"/>
        <v>0</v>
      </c>
      <c r="O2106" s="51">
        <f t="shared" si="92"/>
        <v>0</v>
      </c>
      <c r="P2106" s="51">
        <f t="shared" si="92"/>
        <v>0</v>
      </c>
      <c r="Q2106" s="51">
        <f t="shared" si="92"/>
        <v>0</v>
      </c>
      <c r="R2106" s="51">
        <f t="shared" si="92"/>
        <v>0</v>
      </c>
    </row>
    <row r="2107" spans="1:18" x14ac:dyDescent="0.25">
      <c r="A2107" s="17"/>
      <c r="B2107" s="52"/>
      <c r="C2107" s="17"/>
      <c r="D2107" s="17"/>
      <c r="E2107" s="17"/>
      <c r="F2107" s="17"/>
      <c r="G2107" s="17"/>
      <c r="H2107" s="17"/>
      <c r="I2107" s="16">
        <f>IF(B2107&gt;A_Stammdaten!$B$12,0,SUM(C2107,D2107,F2107,G2107)-SUM(E2107,H2107))</f>
        <v>0</v>
      </c>
      <c r="J2107" s="51">
        <f>HLOOKUP(A_Stammdaten!$B$12,$L$4:$R$2504,ROW(B2107)-3,FALSE)+IF(OR(B2107=0,A_Stammdaten!$B$12&lt;B2107),0,I2107*1/20)</f>
        <v>0</v>
      </c>
      <c r="K2107" s="51">
        <f>HLOOKUP(A_Stammdaten!$B$12,$L$4:$R$2504,ROW(B2107)-3,FALSE)</f>
        <v>0</v>
      </c>
      <c r="L2107" s="51">
        <f t="shared" si="91"/>
        <v>0</v>
      </c>
      <c r="M2107" s="51">
        <f t="shared" si="92"/>
        <v>0</v>
      </c>
      <c r="N2107" s="51">
        <f t="shared" si="92"/>
        <v>0</v>
      </c>
      <c r="O2107" s="51">
        <f t="shared" si="92"/>
        <v>0</v>
      </c>
      <c r="P2107" s="51">
        <f t="shared" si="92"/>
        <v>0</v>
      </c>
      <c r="Q2107" s="51">
        <f t="shared" si="92"/>
        <v>0</v>
      </c>
      <c r="R2107" s="51">
        <f t="shared" si="92"/>
        <v>0</v>
      </c>
    </row>
    <row r="2108" spans="1:18" x14ac:dyDescent="0.25">
      <c r="A2108" s="17"/>
      <c r="B2108" s="52"/>
      <c r="C2108" s="17"/>
      <c r="D2108" s="17"/>
      <c r="E2108" s="17"/>
      <c r="F2108" s="17"/>
      <c r="G2108" s="17"/>
      <c r="H2108" s="17"/>
      <c r="I2108" s="16">
        <f>IF(B2108&gt;A_Stammdaten!$B$12,0,SUM(C2108,D2108,F2108,G2108)-SUM(E2108,H2108))</f>
        <v>0</v>
      </c>
      <c r="J2108" s="51">
        <f>HLOOKUP(A_Stammdaten!$B$12,$L$4:$R$2504,ROW(B2108)-3,FALSE)+IF(OR(B2108=0,A_Stammdaten!$B$12&lt;B2108),0,I2108*1/20)</f>
        <v>0</v>
      </c>
      <c r="K2108" s="51">
        <f>HLOOKUP(A_Stammdaten!$B$12,$L$4:$R$2504,ROW(B2108)-3,FALSE)</f>
        <v>0</v>
      </c>
      <c r="L2108" s="51">
        <f t="shared" si="91"/>
        <v>0</v>
      </c>
      <c r="M2108" s="51">
        <f t="shared" si="92"/>
        <v>0</v>
      </c>
      <c r="N2108" s="51">
        <f t="shared" si="92"/>
        <v>0</v>
      </c>
      <c r="O2108" s="51">
        <f t="shared" si="92"/>
        <v>0</v>
      </c>
      <c r="P2108" s="51">
        <f t="shared" si="92"/>
        <v>0</v>
      </c>
      <c r="Q2108" s="51">
        <f t="shared" si="92"/>
        <v>0</v>
      </c>
      <c r="R2108" s="51">
        <f t="shared" si="92"/>
        <v>0</v>
      </c>
    </row>
    <row r="2109" spans="1:18" x14ac:dyDescent="0.25">
      <c r="A2109" s="17"/>
      <c r="B2109" s="52"/>
      <c r="C2109" s="17"/>
      <c r="D2109" s="17"/>
      <c r="E2109" s="17"/>
      <c r="F2109" s="17"/>
      <c r="G2109" s="17"/>
      <c r="H2109" s="17"/>
      <c r="I2109" s="16">
        <f>IF(B2109&gt;A_Stammdaten!$B$12,0,SUM(C2109,D2109,F2109,G2109)-SUM(E2109,H2109))</f>
        <v>0</v>
      </c>
      <c r="J2109" s="51">
        <f>HLOOKUP(A_Stammdaten!$B$12,$L$4:$R$2504,ROW(B2109)-3,FALSE)+IF(OR(B2109=0,A_Stammdaten!$B$12&lt;B2109),0,I2109*1/20)</f>
        <v>0</v>
      </c>
      <c r="K2109" s="51">
        <f>HLOOKUP(A_Stammdaten!$B$12,$L$4:$R$2504,ROW(B2109)-3,FALSE)</f>
        <v>0</v>
      </c>
      <c r="L2109" s="51">
        <f t="shared" si="91"/>
        <v>0</v>
      </c>
      <c r="M2109" s="51">
        <f t="shared" si="92"/>
        <v>0</v>
      </c>
      <c r="N2109" s="51">
        <f t="shared" si="92"/>
        <v>0</v>
      </c>
      <c r="O2109" s="51">
        <f t="shared" si="92"/>
        <v>0</v>
      </c>
      <c r="P2109" s="51">
        <f t="shared" si="92"/>
        <v>0</v>
      </c>
      <c r="Q2109" s="51">
        <f t="shared" si="92"/>
        <v>0</v>
      </c>
      <c r="R2109" s="51">
        <f t="shared" si="92"/>
        <v>0</v>
      </c>
    </row>
    <row r="2110" spans="1:18" x14ac:dyDescent="0.25">
      <c r="A2110" s="17"/>
      <c r="B2110" s="52"/>
      <c r="C2110" s="17"/>
      <c r="D2110" s="17"/>
      <c r="E2110" s="17"/>
      <c r="F2110" s="17"/>
      <c r="G2110" s="17"/>
      <c r="H2110" s="17"/>
      <c r="I2110" s="16">
        <f>IF(B2110&gt;A_Stammdaten!$B$12,0,SUM(C2110,D2110,F2110,G2110)-SUM(E2110,H2110))</f>
        <v>0</v>
      </c>
      <c r="J2110" s="51">
        <f>HLOOKUP(A_Stammdaten!$B$12,$L$4:$R$2504,ROW(B2110)-3,FALSE)+IF(OR(B2110=0,A_Stammdaten!$B$12&lt;B2110),0,I2110*1/20)</f>
        <v>0</v>
      </c>
      <c r="K2110" s="51">
        <f>HLOOKUP(A_Stammdaten!$B$12,$L$4:$R$2504,ROW(B2110)-3,FALSE)</f>
        <v>0</v>
      </c>
      <c r="L2110" s="51">
        <f t="shared" si="91"/>
        <v>0</v>
      </c>
      <c r="M2110" s="51">
        <f t="shared" si="92"/>
        <v>0</v>
      </c>
      <c r="N2110" s="51">
        <f t="shared" si="92"/>
        <v>0</v>
      </c>
      <c r="O2110" s="51">
        <f t="shared" si="92"/>
        <v>0</v>
      </c>
      <c r="P2110" s="51">
        <f t="shared" si="92"/>
        <v>0</v>
      </c>
      <c r="Q2110" s="51">
        <f t="shared" si="92"/>
        <v>0</v>
      </c>
      <c r="R2110" s="51">
        <f t="shared" si="92"/>
        <v>0</v>
      </c>
    </row>
    <row r="2111" spans="1:18" x14ac:dyDescent="0.25">
      <c r="A2111" s="17"/>
      <c r="B2111" s="52"/>
      <c r="C2111" s="17"/>
      <c r="D2111" s="17"/>
      <c r="E2111" s="17"/>
      <c r="F2111" s="17"/>
      <c r="G2111" s="17"/>
      <c r="H2111" s="17"/>
      <c r="I2111" s="16">
        <f>IF(B2111&gt;A_Stammdaten!$B$12,0,SUM(C2111,D2111,F2111,G2111)-SUM(E2111,H2111))</f>
        <v>0</v>
      </c>
      <c r="J2111" s="51">
        <f>HLOOKUP(A_Stammdaten!$B$12,$L$4:$R$2504,ROW(B2111)-3,FALSE)+IF(OR(B2111=0,A_Stammdaten!$B$12&lt;B2111),0,I2111*1/20)</f>
        <v>0</v>
      </c>
      <c r="K2111" s="51">
        <f>HLOOKUP(A_Stammdaten!$B$12,$L$4:$R$2504,ROW(B2111)-3,FALSE)</f>
        <v>0</v>
      </c>
      <c r="L2111" s="51">
        <f t="shared" si="91"/>
        <v>0</v>
      </c>
      <c r="M2111" s="51">
        <f t="shared" si="92"/>
        <v>0</v>
      </c>
      <c r="N2111" s="51">
        <f t="shared" si="92"/>
        <v>0</v>
      </c>
      <c r="O2111" s="51">
        <f t="shared" si="92"/>
        <v>0</v>
      </c>
      <c r="P2111" s="51">
        <f t="shared" si="92"/>
        <v>0</v>
      </c>
      <c r="Q2111" s="51">
        <f t="shared" si="92"/>
        <v>0</v>
      </c>
      <c r="R2111" s="51">
        <f t="shared" si="92"/>
        <v>0</v>
      </c>
    </row>
    <row r="2112" spans="1:18" x14ac:dyDescent="0.25">
      <c r="A2112" s="17"/>
      <c r="B2112" s="52"/>
      <c r="C2112" s="17"/>
      <c r="D2112" s="17"/>
      <c r="E2112" s="17"/>
      <c r="F2112" s="17"/>
      <c r="G2112" s="17"/>
      <c r="H2112" s="17"/>
      <c r="I2112" s="16">
        <f>IF(B2112&gt;A_Stammdaten!$B$12,0,SUM(C2112,D2112,F2112,G2112)-SUM(E2112,H2112))</f>
        <v>0</v>
      </c>
      <c r="J2112" s="51">
        <f>HLOOKUP(A_Stammdaten!$B$12,$L$4:$R$2504,ROW(B2112)-3,FALSE)+IF(OR(B2112=0,A_Stammdaten!$B$12&lt;B2112),0,I2112*1/20)</f>
        <v>0</v>
      </c>
      <c r="K2112" s="51">
        <f>HLOOKUP(A_Stammdaten!$B$12,$L$4:$R$2504,ROW(B2112)-3,FALSE)</f>
        <v>0</v>
      </c>
      <c r="L2112" s="51">
        <f t="shared" ref="L2112:L2175" si="93">IF(OR($I2112=0,L$4&lt;$B2112,$B2112=0,20-(L$4-$B2112)=0),0,$I2112*(19-(L$4-$B2112))/20)</f>
        <v>0</v>
      </c>
      <c r="M2112" s="51">
        <f t="shared" si="92"/>
        <v>0</v>
      </c>
      <c r="N2112" s="51">
        <f t="shared" si="92"/>
        <v>0</v>
      </c>
      <c r="O2112" s="51">
        <f t="shared" si="92"/>
        <v>0</v>
      </c>
      <c r="P2112" s="51">
        <f t="shared" si="92"/>
        <v>0</v>
      </c>
      <c r="Q2112" s="51">
        <f t="shared" si="92"/>
        <v>0</v>
      </c>
      <c r="R2112" s="51">
        <f t="shared" si="92"/>
        <v>0</v>
      </c>
    </row>
    <row r="2113" spans="1:18" x14ac:dyDescent="0.25">
      <c r="A2113" s="17"/>
      <c r="B2113" s="52"/>
      <c r="C2113" s="17"/>
      <c r="D2113" s="17"/>
      <c r="E2113" s="17"/>
      <c r="F2113" s="17"/>
      <c r="G2113" s="17"/>
      <c r="H2113" s="17"/>
      <c r="I2113" s="16">
        <f>IF(B2113&gt;A_Stammdaten!$B$12,0,SUM(C2113,D2113,F2113,G2113)-SUM(E2113,H2113))</f>
        <v>0</v>
      </c>
      <c r="J2113" s="51">
        <f>HLOOKUP(A_Stammdaten!$B$12,$L$4:$R$2504,ROW(B2113)-3,FALSE)+IF(OR(B2113=0,A_Stammdaten!$B$12&lt;B2113),0,I2113*1/20)</f>
        <v>0</v>
      </c>
      <c r="K2113" s="51">
        <f>HLOOKUP(A_Stammdaten!$B$12,$L$4:$R$2504,ROW(B2113)-3,FALSE)</f>
        <v>0</v>
      </c>
      <c r="L2113" s="51">
        <f t="shared" si="93"/>
        <v>0</v>
      </c>
      <c r="M2113" s="51">
        <f t="shared" si="92"/>
        <v>0</v>
      </c>
      <c r="N2113" s="51">
        <f t="shared" si="92"/>
        <v>0</v>
      </c>
      <c r="O2113" s="51">
        <f t="shared" si="92"/>
        <v>0</v>
      </c>
      <c r="P2113" s="51">
        <f t="shared" si="92"/>
        <v>0</v>
      </c>
      <c r="Q2113" s="51">
        <f t="shared" si="92"/>
        <v>0</v>
      </c>
      <c r="R2113" s="51">
        <f t="shared" si="92"/>
        <v>0</v>
      </c>
    </row>
    <row r="2114" spans="1:18" x14ac:dyDescent="0.25">
      <c r="A2114" s="17"/>
      <c r="B2114" s="52"/>
      <c r="C2114" s="17"/>
      <c r="D2114" s="17"/>
      <c r="E2114" s="17"/>
      <c r="F2114" s="17"/>
      <c r="G2114" s="17"/>
      <c r="H2114" s="17"/>
      <c r="I2114" s="16">
        <f>IF(B2114&gt;A_Stammdaten!$B$12,0,SUM(C2114,D2114,F2114,G2114)-SUM(E2114,H2114))</f>
        <v>0</v>
      </c>
      <c r="J2114" s="51">
        <f>HLOOKUP(A_Stammdaten!$B$12,$L$4:$R$2504,ROW(B2114)-3,FALSE)+IF(OR(B2114=0,A_Stammdaten!$B$12&lt;B2114),0,I2114*1/20)</f>
        <v>0</v>
      </c>
      <c r="K2114" s="51">
        <f>HLOOKUP(A_Stammdaten!$B$12,$L$4:$R$2504,ROW(B2114)-3,FALSE)</f>
        <v>0</v>
      </c>
      <c r="L2114" s="51">
        <f t="shared" si="93"/>
        <v>0</v>
      </c>
      <c r="M2114" s="51">
        <f t="shared" si="92"/>
        <v>0</v>
      </c>
      <c r="N2114" s="51">
        <f t="shared" si="92"/>
        <v>0</v>
      </c>
      <c r="O2114" s="51">
        <f t="shared" si="92"/>
        <v>0</v>
      </c>
      <c r="P2114" s="51">
        <f t="shared" si="92"/>
        <v>0</v>
      </c>
      <c r="Q2114" s="51">
        <f t="shared" si="92"/>
        <v>0</v>
      </c>
      <c r="R2114" s="51">
        <f t="shared" si="92"/>
        <v>0</v>
      </c>
    </row>
    <row r="2115" spans="1:18" x14ac:dyDescent="0.25">
      <c r="A2115" s="17"/>
      <c r="B2115" s="52"/>
      <c r="C2115" s="17"/>
      <c r="D2115" s="17"/>
      <c r="E2115" s="17"/>
      <c r="F2115" s="17"/>
      <c r="G2115" s="17"/>
      <c r="H2115" s="17"/>
      <c r="I2115" s="16">
        <f>IF(B2115&gt;A_Stammdaten!$B$12,0,SUM(C2115,D2115,F2115,G2115)-SUM(E2115,H2115))</f>
        <v>0</v>
      </c>
      <c r="J2115" s="51">
        <f>HLOOKUP(A_Stammdaten!$B$12,$L$4:$R$2504,ROW(B2115)-3,FALSE)+IF(OR(B2115=0,A_Stammdaten!$B$12&lt;B2115),0,I2115*1/20)</f>
        <v>0</v>
      </c>
      <c r="K2115" s="51">
        <f>HLOOKUP(A_Stammdaten!$B$12,$L$4:$R$2504,ROW(B2115)-3,FALSE)</f>
        <v>0</v>
      </c>
      <c r="L2115" s="51">
        <f t="shared" si="93"/>
        <v>0</v>
      </c>
      <c r="M2115" s="51">
        <f t="shared" si="92"/>
        <v>0</v>
      </c>
      <c r="N2115" s="51">
        <f t="shared" si="92"/>
        <v>0</v>
      </c>
      <c r="O2115" s="51">
        <f t="shared" si="92"/>
        <v>0</v>
      </c>
      <c r="P2115" s="51">
        <f t="shared" si="92"/>
        <v>0</v>
      </c>
      <c r="Q2115" s="51">
        <f t="shared" si="92"/>
        <v>0</v>
      </c>
      <c r="R2115" s="51">
        <f t="shared" si="92"/>
        <v>0</v>
      </c>
    </row>
    <row r="2116" spans="1:18" x14ac:dyDescent="0.25">
      <c r="A2116" s="17"/>
      <c r="B2116" s="52"/>
      <c r="C2116" s="17"/>
      <c r="D2116" s="17"/>
      <c r="E2116" s="17"/>
      <c r="F2116" s="17"/>
      <c r="G2116" s="17"/>
      <c r="H2116" s="17"/>
      <c r="I2116" s="16">
        <f>IF(B2116&gt;A_Stammdaten!$B$12,0,SUM(C2116,D2116,F2116,G2116)-SUM(E2116,H2116))</f>
        <v>0</v>
      </c>
      <c r="J2116" s="51">
        <f>HLOOKUP(A_Stammdaten!$B$12,$L$4:$R$2504,ROW(B2116)-3,FALSE)+IF(OR(B2116=0,A_Stammdaten!$B$12&lt;B2116),0,I2116*1/20)</f>
        <v>0</v>
      </c>
      <c r="K2116" s="51">
        <f>HLOOKUP(A_Stammdaten!$B$12,$L$4:$R$2504,ROW(B2116)-3,FALSE)</f>
        <v>0</v>
      </c>
      <c r="L2116" s="51">
        <f t="shared" si="93"/>
        <v>0</v>
      </c>
      <c r="M2116" s="51">
        <f t="shared" si="92"/>
        <v>0</v>
      </c>
      <c r="N2116" s="51">
        <f t="shared" si="92"/>
        <v>0</v>
      </c>
      <c r="O2116" s="51">
        <f t="shared" si="92"/>
        <v>0</v>
      </c>
      <c r="P2116" s="51">
        <f t="shared" si="92"/>
        <v>0</v>
      </c>
      <c r="Q2116" s="51">
        <f t="shared" si="92"/>
        <v>0</v>
      </c>
      <c r="R2116" s="51">
        <f t="shared" si="92"/>
        <v>0</v>
      </c>
    </row>
    <row r="2117" spans="1:18" x14ac:dyDescent="0.25">
      <c r="A2117" s="17"/>
      <c r="B2117" s="52"/>
      <c r="C2117" s="17"/>
      <c r="D2117" s="17"/>
      <c r="E2117" s="17"/>
      <c r="F2117" s="17"/>
      <c r="G2117" s="17"/>
      <c r="H2117" s="17"/>
      <c r="I2117" s="16">
        <f>IF(B2117&gt;A_Stammdaten!$B$12,0,SUM(C2117,D2117,F2117,G2117)-SUM(E2117,H2117))</f>
        <v>0</v>
      </c>
      <c r="J2117" s="51">
        <f>HLOOKUP(A_Stammdaten!$B$12,$L$4:$R$2504,ROW(B2117)-3,FALSE)+IF(OR(B2117=0,A_Stammdaten!$B$12&lt;B2117),0,I2117*1/20)</f>
        <v>0</v>
      </c>
      <c r="K2117" s="51">
        <f>HLOOKUP(A_Stammdaten!$B$12,$L$4:$R$2504,ROW(B2117)-3,FALSE)</f>
        <v>0</v>
      </c>
      <c r="L2117" s="51">
        <f t="shared" si="93"/>
        <v>0</v>
      </c>
      <c r="M2117" s="51">
        <f t="shared" si="92"/>
        <v>0</v>
      </c>
      <c r="N2117" s="51">
        <f t="shared" si="92"/>
        <v>0</v>
      </c>
      <c r="O2117" s="51">
        <f t="shared" si="92"/>
        <v>0</v>
      </c>
      <c r="P2117" s="51">
        <f t="shared" si="92"/>
        <v>0</v>
      </c>
      <c r="Q2117" s="51">
        <f t="shared" si="92"/>
        <v>0</v>
      </c>
      <c r="R2117" s="51">
        <f t="shared" si="92"/>
        <v>0</v>
      </c>
    </row>
    <row r="2118" spans="1:18" x14ac:dyDescent="0.25">
      <c r="A2118" s="17"/>
      <c r="B2118" s="52"/>
      <c r="C2118" s="17"/>
      <c r="D2118" s="17"/>
      <c r="E2118" s="17"/>
      <c r="F2118" s="17"/>
      <c r="G2118" s="17"/>
      <c r="H2118" s="17"/>
      <c r="I2118" s="16">
        <f>IF(B2118&gt;A_Stammdaten!$B$12,0,SUM(C2118,D2118,F2118,G2118)-SUM(E2118,H2118))</f>
        <v>0</v>
      </c>
      <c r="J2118" s="51">
        <f>HLOOKUP(A_Stammdaten!$B$12,$L$4:$R$2504,ROW(B2118)-3,FALSE)+IF(OR(B2118=0,A_Stammdaten!$B$12&lt;B2118),0,I2118*1/20)</f>
        <v>0</v>
      </c>
      <c r="K2118" s="51">
        <f>HLOOKUP(A_Stammdaten!$B$12,$L$4:$R$2504,ROW(B2118)-3,FALSE)</f>
        <v>0</v>
      </c>
      <c r="L2118" s="51">
        <f t="shared" si="93"/>
        <v>0</v>
      </c>
      <c r="M2118" s="51">
        <f t="shared" si="92"/>
        <v>0</v>
      </c>
      <c r="N2118" s="51">
        <f t="shared" si="92"/>
        <v>0</v>
      </c>
      <c r="O2118" s="51">
        <f t="shared" si="92"/>
        <v>0</v>
      </c>
      <c r="P2118" s="51">
        <f t="shared" si="92"/>
        <v>0</v>
      </c>
      <c r="Q2118" s="51">
        <f t="shared" si="92"/>
        <v>0</v>
      </c>
      <c r="R2118" s="51">
        <f t="shared" si="92"/>
        <v>0</v>
      </c>
    </row>
    <row r="2119" spans="1:18" x14ac:dyDescent="0.25">
      <c r="A2119" s="17"/>
      <c r="B2119" s="52"/>
      <c r="C2119" s="17"/>
      <c r="D2119" s="17"/>
      <c r="E2119" s="17"/>
      <c r="F2119" s="17"/>
      <c r="G2119" s="17"/>
      <c r="H2119" s="17"/>
      <c r="I2119" s="16">
        <f>IF(B2119&gt;A_Stammdaten!$B$12,0,SUM(C2119,D2119,F2119,G2119)-SUM(E2119,H2119))</f>
        <v>0</v>
      </c>
      <c r="J2119" s="51">
        <f>HLOOKUP(A_Stammdaten!$B$12,$L$4:$R$2504,ROW(B2119)-3,FALSE)+IF(OR(B2119=0,A_Stammdaten!$B$12&lt;B2119),0,I2119*1/20)</f>
        <v>0</v>
      </c>
      <c r="K2119" s="51">
        <f>HLOOKUP(A_Stammdaten!$B$12,$L$4:$R$2504,ROW(B2119)-3,FALSE)</f>
        <v>0</v>
      </c>
      <c r="L2119" s="51">
        <f t="shared" si="93"/>
        <v>0</v>
      </c>
      <c r="M2119" s="51">
        <f t="shared" si="92"/>
        <v>0</v>
      </c>
      <c r="N2119" s="51">
        <f t="shared" si="92"/>
        <v>0</v>
      </c>
      <c r="O2119" s="51">
        <f t="shared" si="92"/>
        <v>0</v>
      </c>
      <c r="P2119" s="51">
        <f t="shared" si="92"/>
        <v>0</v>
      </c>
      <c r="Q2119" s="51">
        <f t="shared" si="92"/>
        <v>0</v>
      </c>
      <c r="R2119" s="51">
        <f t="shared" si="92"/>
        <v>0</v>
      </c>
    </row>
    <row r="2120" spans="1:18" x14ac:dyDescent="0.25">
      <c r="A2120" s="17"/>
      <c r="B2120" s="52"/>
      <c r="C2120" s="17"/>
      <c r="D2120" s="17"/>
      <c r="E2120" s="17"/>
      <c r="F2120" s="17"/>
      <c r="G2120" s="17"/>
      <c r="H2120" s="17"/>
      <c r="I2120" s="16">
        <f>IF(B2120&gt;A_Stammdaten!$B$12,0,SUM(C2120,D2120,F2120,G2120)-SUM(E2120,H2120))</f>
        <v>0</v>
      </c>
      <c r="J2120" s="51">
        <f>HLOOKUP(A_Stammdaten!$B$12,$L$4:$R$2504,ROW(B2120)-3,FALSE)+IF(OR(B2120=0,A_Stammdaten!$B$12&lt;B2120),0,I2120*1/20)</f>
        <v>0</v>
      </c>
      <c r="K2120" s="51">
        <f>HLOOKUP(A_Stammdaten!$B$12,$L$4:$R$2504,ROW(B2120)-3,FALSE)</f>
        <v>0</v>
      </c>
      <c r="L2120" s="51">
        <f t="shared" si="93"/>
        <v>0</v>
      </c>
      <c r="M2120" s="51">
        <f t="shared" si="92"/>
        <v>0</v>
      </c>
      <c r="N2120" s="51">
        <f t="shared" si="92"/>
        <v>0</v>
      </c>
      <c r="O2120" s="51">
        <f t="shared" si="92"/>
        <v>0</v>
      </c>
      <c r="P2120" s="51">
        <f t="shared" si="92"/>
        <v>0</v>
      </c>
      <c r="Q2120" s="51">
        <f t="shared" si="92"/>
        <v>0</v>
      </c>
      <c r="R2120" s="51">
        <f t="shared" si="92"/>
        <v>0</v>
      </c>
    </row>
    <row r="2121" spans="1:18" x14ac:dyDescent="0.25">
      <c r="A2121" s="17"/>
      <c r="B2121" s="52"/>
      <c r="C2121" s="17"/>
      <c r="D2121" s="17"/>
      <c r="E2121" s="17"/>
      <c r="F2121" s="17"/>
      <c r="G2121" s="17"/>
      <c r="H2121" s="17"/>
      <c r="I2121" s="16">
        <f>IF(B2121&gt;A_Stammdaten!$B$12,0,SUM(C2121,D2121,F2121,G2121)-SUM(E2121,H2121))</f>
        <v>0</v>
      </c>
      <c r="J2121" s="51">
        <f>HLOOKUP(A_Stammdaten!$B$12,$L$4:$R$2504,ROW(B2121)-3,FALSE)+IF(OR(B2121=0,A_Stammdaten!$B$12&lt;B2121),0,I2121*1/20)</f>
        <v>0</v>
      </c>
      <c r="K2121" s="51">
        <f>HLOOKUP(A_Stammdaten!$B$12,$L$4:$R$2504,ROW(B2121)-3,FALSE)</f>
        <v>0</v>
      </c>
      <c r="L2121" s="51">
        <f t="shared" si="93"/>
        <v>0</v>
      </c>
      <c r="M2121" s="51">
        <f t="shared" si="92"/>
        <v>0</v>
      </c>
      <c r="N2121" s="51">
        <f t="shared" si="92"/>
        <v>0</v>
      </c>
      <c r="O2121" s="51">
        <f t="shared" si="92"/>
        <v>0</v>
      </c>
      <c r="P2121" s="51">
        <f t="shared" si="92"/>
        <v>0</v>
      </c>
      <c r="Q2121" s="51">
        <f t="shared" si="92"/>
        <v>0</v>
      </c>
      <c r="R2121" s="51">
        <f t="shared" si="92"/>
        <v>0</v>
      </c>
    </row>
    <row r="2122" spans="1:18" x14ac:dyDescent="0.25">
      <c r="A2122" s="17"/>
      <c r="B2122" s="52"/>
      <c r="C2122" s="17"/>
      <c r="D2122" s="17"/>
      <c r="E2122" s="17"/>
      <c r="F2122" s="17"/>
      <c r="G2122" s="17"/>
      <c r="H2122" s="17"/>
      <c r="I2122" s="16">
        <f>IF(B2122&gt;A_Stammdaten!$B$12,0,SUM(C2122,D2122,F2122,G2122)-SUM(E2122,H2122))</f>
        <v>0</v>
      </c>
      <c r="J2122" s="51">
        <f>HLOOKUP(A_Stammdaten!$B$12,$L$4:$R$2504,ROW(B2122)-3,FALSE)+IF(OR(B2122=0,A_Stammdaten!$B$12&lt;B2122),0,I2122*1/20)</f>
        <v>0</v>
      </c>
      <c r="K2122" s="51">
        <f>HLOOKUP(A_Stammdaten!$B$12,$L$4:$R$2504,ROW(B2122)-3,FALSE)</f>
        <v>0</v>
      </c>
      <c r="L2122" s="51">
        <f t="shared" si="93"/>
        <v>0</v>
      </c>
      <c r="M2122" s="51">
        <f t="shared" si="92"/>
        <v>0</v>
      </c>
      <c r="N2122" s="51">
        <f t="shared" si="92"/>
        <v>0</v>
      </c>
      <c r="O2122" s="51">
        <f t="shared" si="92"/>
        <v>0</v>
      </c>
      <c r="P2122" s="51">
        <f t="shared" si="92"/>
        <v>0</v>
      </c>
      <c r="Q2122" s="51">
        <f t="shared" si="92"/>
        <v>0</v>
      </c>
      <c r="R2122" s="51">
        <f t="shared" si="92"/>
        <v>0</v>
      </c>
    </row>
    <row r="2123" spans="1:18" x14ac:dyDescent="0.25">
      <c r="A2123" s="17"/>
      <c r="B2123" s="52"/>
      <c r="C2123" s="17"/>
      <c r="D2123" s="17"/>
      <c r="E2123" s="17"/>
      <c r="F2123" s="17"/>
      <c r="G2123" s="17"/>
      <c r="H2123" s="17"/>
      <c r="I2123" s="16">
        <f>IF(B2123&gt;A_Stammdaten!$B$12,0,SUM(C2123,D2123,F2123,G2123)-SUM(E2123,H2123))</f>
        <v>0</v>
      </c>
      <c r="J2123" s="51">
        <f>HLOOKUP(A_Stammdaten!$B$12,$L$4:$R$2504,ROW(B2123)-3,FALSE)+IF(OR(B2123=0,A_Stammdaten!$B$12&lt;B2123),0,I2123*1/20)</f>
        <v>0</v>
      </c>
      <c r="K2123" s="51">
        <f>HLOOKUP(A_Stammdaten!$B$12,$L$4:$R$2504,ROW(B2123)-3,FALSE)</f>
        <v>0</v>
      </c>
      <c r="L2123" s="51">
        <f t="shared" si="93"/>
        <v>0</v>
      </c>
      <c r="M2123" s="51">
        <f t="shared" si="92"/>
        <v>0</v>
      </c>
      <c r="N2123" s="51">
        <f t="shared" si="92"/>
        <v>0</v>
      </c>
      <c r="O2123" s="51">
        <f t="shared" si="92"/>
        <v>0</v>
      </c>
      <c r="P2123" s="51">
        <f t="shared" si="92"/>
        <v>0</v>
      </c>
      <c r="Q2123" s="51">
        <f t="shared" si="92"/>
        <v>0</v>
      </c>
      <c r="R2123" s="51">
        <f t="shared" si="92"/>
        <v>0</v>
      </c>
    </row>
    <row r="2124" spans="1:18" x14ac:dyDescent="0.25">
      <c r="A2124" s="17"/>
      <c r="B2124" s="52"/>
      <c r="C2124" s="17"/>
      <c r="D2124" s="17"/>
      <c r="E2124" s="17"/>
      <c r="F2124" s="17"/>
      <c r="G2124" s="17"/>
      <c r="H2124" s="17"/>
      <c r="I2124" s="16">
        <f>IF(B2124&gt;A_Stammdaten!$B$12,0,SUM(C2124,D2124,F2124,G2124)-SUM(E2124,H2124))</f>
        <v>0</v>
      </c>
      <c r="J2124" s="51">
        <f>HLOOKUP(A_Stammdaten!$B$12,$L$4:$R$2504,ROW(B2124)-3,FALSE)+IF(OR(B2124=0,A_Stammdaten!$B$12&lt;B2124),0,I2124*1/20)</f>
        <v>0</v>
      </c>
      <c r="K2124" s="51">
        <f>HLOOKUP(A_Stammdaten!$B$12,$L$4:$R$2504,ROW(B2124)-3,FALSE)</f>
        <v>0</v>
      </c>
      <c r="L2124" s="51">
        <f t="shared" si="93"/>
        <v>0</v>
      </c>
      <c r="M2124" s="51">
        <f t="shared" si="92"/>
        <v>0</v>
      </c>
      <c r="N2124" s="51">
        <f t="shared" si="92"/>
        <v>0</v>
      </c>
      <c r="O2124" s="51">
        <f t="shared" si="92"/>
        <v>0</v>
      </c>
      <c r="P2124" s="51">
        <f t="shared" si="92"/>
        <v>0</v>
      </c>
      <c r="Q2124" s="51">
        <f t="shared" si="92"/>
        <v>0</v>
      </c>
      <c r="R2124" s="51">
        <f t="shared" si="92"/>
        <v>0</v>
      </c>
    </row>
    <row r="2125" spans="1:18" x14ac:dyDescent="0.25">
      <c r="A2125" s="17"/>
      <c r="B2125" s="52"/>
      <c r="C2125" s="17"/>
      <c r="D2125" s="17"/>
      <c r="E2125" s="17"/>
      <c r="F2125" s="17"/>
      <c r="G2125" s="17"/>
      <c r="H2125" s="17"/>
      <c r="I2125" s="16">
        <f>IF(B2125&gt;A_Stammdaten!$B$12,0,SUM(C2125,D2125,F2125,G2125)-SUM(E2125,H2125))</f>
        <v>0</v>
      </c>
      <c r="J2125" s="51">
        <f>HLOOKUP(A_Stammdaten!$B$12,$L$4:$R$2504,ROW(B2125)-3,FALSE)+IF(OR(B2125=0,A_Stammdaten!$B$12&lt;B2125),0,I2125*1/20)</f>
        <v>0</v>
      </c>
      <c r="K2125" s="51">
        <f>HLOOKUP(A_Stammdaten!$B$12,$L$4:$R$2504,ROW(B2125)-3,FALSE)</f>
        <v>0</v>
      </c>
      <c r="L2125" s="51">
        <f t="shared" si="93"/>
        <v>0</v>
      </c>
      <c r="M2125" s="51">
        <f t="shared" si="92"/>
        <v>0</v>
      </c>
      <c r="N2125" s="51">
        <f t="shared" si="92"/>
        <v>0</v>
      </c>
      <c r="O2125" s="51">
        <f t="shared" ref="M2125:R2167" si="94">IF(OR($I2125=0,O$4&lt;$B2125,$B2125=0,20-(O$4-$B2125)=0),0,$I2125*(19-(O$4-$B2125))/20)</f>
        <v>0</v>
      </c>
      <c r="P2125" s="51">
        <f t="shared" si="94"/>
        <v>0</v>
      </c>
      <c r="Q2125" s="51">
        <f t="shared" si="94"/>
        <v>0</v>
      </c>
      <c r="R2125" s="51">
        <f t="shared" si="94"/>
        <v>0</v>
      </c>
    </row>
    <row r="2126" spans="1:18" x14ac:dyDescent="0.25">
      <c r="A2126" s="17"/>
      <c r="B2126" s="52"/>
      <c r="C2126" s="17"/>
      <c r="D2126" s="17"/>
      <c r="E2126" s="17"/>
      <c r="F2126" s="17"/>
      <c r="G2126" s="17"/>
      <c r="H2126" s="17"/>
      <c r="I2126" s="16">
        <f>IF(B2126&gt;A_Stammdaten!$B$12,0,SUM(C2126,D2126,F2126,G2126)-SUM(E2126,H2126))</f>
        <v>0</v>
      </c>
      <c r="J2126" s="51">
        <f>HLOOKUP(A_Stammdaten!$B$12,$L$4:$R$2504,ROW(B2126)-3,FALSE)+IF(OR(B2126=0,A_Stammdaten!$B$12&lt;B2126),0,I2126*1/20)</f>
        <v>0</v>
      </c>
      <c r="K2126" s="51">
        <f>HLOOKUP(A_Stammdaten!$B$12,$L$4:$R$2504,ROW(B2126)-3,FALSE)</f>
        <v>0</v>
      </c>
      <c r="L2126" s="51">
        <f t="shared" si="93"/>
        <v>0</v>
      </c>
      <c r="M2126" s="51">
        <f t="shared" si="94"/>
        <v>0</v>
      </c>
      <c r="N2126" s="51">
        <f t="shared" si="94"/>
        <v>0</v>
      </c>
      <c r="O2126" s="51">
        <f t="shared" si="94"/>
        <v>0</v>
      </c>
      <c r="P2126" s="51">
        <f t="shared" si="94"/>
        <v>0</v>
      </c>
      <c r="Q2126" s="51">
        <f t="shared" si="94"/>
        <v>0</v>
      </c>
      <c r="R2126" s="51">
        <f t="shared" si="94"/>
        <v>0</v>
      </c>
    </row>
    <row r="2127" spans="1:18" x14ac:dyDescent="0.25">
      <c r="A2127" s="17"/>
      <c r="B2127" s="52"/>
      <c r="C2127" s="17"/>
      <c r="D2127" s="17"/>
      <c r="E2127" s="17"/>
      <c r="F2127" s="17"/>
      <c r="G2127" s="17"/>
      <c r="H2127" s="17"/>
      <c r="I2127" s="16">
        <f>IF(B2127&gt;A_Stammdaten!$B$12,0,SUM(C2127,D2127,F2127,G2127)-SUM(E2127,H2127))</f>
        <v>0</v>
      </c>
      <c r="J2127" s="51">
        <f>HLOOKUP(A_Stammdaten!$B$12,$L$4:$R$2504,ROW(B2127)-3,FALSE)+IF(OR(B2127=0,A_Stammdaten!$B$12&lt;B2127),0,I2127*1/20)</f>
        <v>0</v>
      </c>
      <c r="K2127" s="51">
        <f>HLOOKUP(A_Stammdaten!$B$12,$L$4:$R$2504,ROW(B2127)-3,FALSE)</f>
        <v>0</v>
      </c>
      <c r="L2127" s="51">
        <f t="shared" si="93"/>
        <v>0</v>
      </c>
      <c r="M2127" s="51">
        <f t="shared" si="94"/>
        <v>0</v>
      </c>
      <c r="N2127" s="51">
        <f t="shared" si="94"/>
        <v>0</v>
      </c>
      <c r="O2127" s="51">
        <f t="shared" si="94"/>
        <v>0</v>
      </c>
      <c r="P2127" s="51">
        <f t="shared" si="94"/>
        <v>0</v>
      </c>
      <c r="Q2127" s="51">
        <f t="shared" si="94"/>
        <v>0</v>
      </c>
      <c r="R2127" s="51">
        <f t="shared" si="94"/>
        <v>0</v>
      </c>
    </row>
    <row r="2128" spans="1:18" x14ac:dyDescent="0.25">
      <c r="A2128" s="17"/>
      <c r="B2128" s="52"/>
      <c r="C2128" s="17"/>
      <c r="D2128" s="17"/>
      <c r="E2128" s="17"/>
      <c r="F2128" s="17"/>
      <c r="G2128" s="17"/>
      <c r="H2128" s="17"/>
      <c r="I2128" s="16">
        <f>IF(B2128&gt;A_Stammdaten!$B$12,0,SUM(C2128,D2128,F2128,G2128)-SUM(E2128,H2128))</f>
        <v>0</v>
      </c>
      <c r="J2128" s="51">
        <f>HLOOKUP(A_Stammdaten!$B$12,$L$4:$R$2504,ROW(B2128)-3,FALSE)+IF(OR(B2128=0,A_Stammdaten!$B$12&lt;B2128),0,I2128*1/20)</f>
        <v>0</v>
      </c>
      <c r="K2128" s="51">
        <f>HLOOKUP(A_Stammdaten!$B$12,$L$4:$R$2504,ROW(B2128)-3,FALSE)</f>
        <v>0</v>
      </c>
      <c r="L2128" s="51">
        <f t="shared" si="93"/>
        <v>0</v>
      </c>
      <c r="M2128" s="51">
        <f t="shared" si="94"/>
        <v>0</v>
      </c>
      <c r="N2128" s="51">
        <f t="shared" si="94"/>
        <v>0</v>
      </c>
      <c r="O2128" s="51">
        <f t="shared" si="94"/>
        <v>0</v>
      </c>
      <c r="P2128" s="51">
        <f t="shared" si="94"/>
        <v>0</v>
      </c>
      <c r="Q2128" s="51">
        <f t="shared" si="94"/>
        <v>0</v>
      </c>
      <c r="R2128" s="51">
        <f t="shared" si="94"/>
        <v>0</v>
      </c>
    </row>
    <row r="2129" spans="1:18" x14ac:dyDescent="0.25">
      <c r="A2129" s="17"/>
      <c r="B2129" s="52"/>
      <c r="C2129" s="17"/>
      <c r="D2129" s="17"/>
      <c r="E2129" s="17"/>
      <c r="F2129" s="17"/>
      <c r="G2129" s="17"/>
      <c r="H2129" s="17"/>
      <c r="I2129" s="16">
        <f>IF(B2129&gt;A_Stammdaten!$B$12,0,SUM(C2129,D2129,F2129,G2129)-SUM(E2129,H2129))</f>
        <v>0</v>
      </c>
      <c r="J2129" s="51">
        <f>HLOOKUP(A_Stammdaten!$B$12,$L$4:$R$2504,ROW(B2129)-3,FALSE)+IF(OR(B2129=0,A_Stammdaten!$B$12&lt;B2129),0,I2129*1/20)</f>
        <v>0</v>
      </c>
      <c r="K2129" s="51">
        <f>HLOOKUP(A_Stammdaten!$B$12,$L$4:$R$2504,ROW(B2129)-3,FALSE)</f>
        <v>0</v>
      </c>
      <c r="L2129" s="51">
        <f t="shared" si="93"/>
        <v>0</v>
      </c>
      <c r="M2129" s="51">
        <f t="shared" si="94"/>
        <v>0</v>
      </c>
      <c r="N2129" s="51">
        <f t="shared" si="94"/>
        <v>0</v>
      </c>
      <c r="O2129" s="51">
        <f t="shared" si="94"/>
        <v>0</v>
      </c>
      <c r="P2129" s="51">
        <f t="shared" si="94"/>
        <v>0</v>
      </c>
      <c r="Q2129" s="51">
        <f t="shared" si="94"/>
        <v>0</v>
      </c>
      <c r="R2129" s="51">
        <f t="shared" si="94"/>
        <v>0</v>
      </c>
    </row>
    <row r="2130" spans="1:18" x14ac:dyDescent="0.25">
      <c r="A2130" s="17"/>
      <c r="B2130" s="52"/>
      <c r="C2130" s="17"/>
      <c r="D2130" s="17"/>
      <c r="E2130" s="17"/>
      <c r="F2130" s="17"/>
      <c r="G2130" s="17"/>
      <c r="H2130" s="17"/>
      <c r="I2130" s="16">
        <f>IF(B2130&gt;A_Stammdaten!$B$12,0,SUM(C2130,D2130,F2130,G2130)-SUM(E2130,H2130))</f>
        <v>0</v>
      </c>
      <c r="J2130" s="51">
        <f>HLOOKUP(A_Stammdaten!$B$12,$L$4:$R$2504,ROW(B2130)-3,FALSE)+IF(OR(B2130=0,A_Stammdaten!$B$12&lt;B2130),0,I2130*1/20)</f>
        <v>0</v>
      </c>
      <c r="K2130" s="51">
        <f>HLOOKUP(A_Stammdaten!$B$12,$L$4:$R$2504,ROW(B2130)-3,FALSE)</f>
        <v>0</v>
      </c>
      <c r="L2130" s="51">
        <f t="shared" si="93"/>
        <v>0</v>
      </c>
      <c r="M2130" s="51">
        <f t="shared" si="94"/>
        <v>0</v>
      </c>
      <c r="N2130" s="51">
        <f t="shared" si="94"/>
        <v>0</v>
      </c>
      <c r="O2130" s="51">
        <f t="shared" si="94"/>
        <v>0</v>
      </c>
      <c r="P2130" s="51">
        <f t="shared" si="94"/>
        <v>0</v>
      </c>
      <c r="Q2130" s="51">
        <f t="shared" si="94"/>
        <v>0</v>
      </c>
      <c r="R2130" s="51">
        <f t="shared" si="94"/>
        <v>0</v>
      </c>
    </row>
    <row r="2131" spans="1:18" x14ac:dyDescent="0.25">
      <c r="A2131" s="17"/>
      <c r="B2131" s="52"/>
      <c r="C2131" s="17"/>
      <c r="D2131" s="17"/>
      <c r="E2131" s="17"/>
      <c r="F2131" s="17"/>
      <c r="G2131" s="17"/>
      <c r="H2131" s="17"/>
      <c r="I2131" s="16">
        <f>IF(B2131&gt;A_Stammdaten!$B$12,0,SUM(C2131,D2131,F2131,G2131)-SUM(E2131,H2131))</f>
        <v>0</v>
      </c>
      <c r="J2131" s="51">
        <f>HLOOKUP(A_Stammdaten!$B$12,$L$4:$R$2504,ROW(B2131)-3,FALSE)+IF(OR(B2131=0,A_Stammdaten!$B$12&lt;B2131),0,I2131*1/20)</f>
        <v>0</v>
      </c>
      <c r="K2131" s="51">
        <f>HLOOKUP(A_Stammdaten!$B$12,$L$4:$R$2504,ROW(B2131)-3,FALSE)</f>
        <v>0</v>
      </c>
      <c r="L2131" s="51">
        <f t="shared" si="93"/>
        <v>0</v>
      </c>
      <c r="M2131" s="51">
        <f t="shared" si="94"/>
        <v>0</v>
      </c>
      <c r="N2131" s="51">
        <f t="shared" si="94"/>
        <v>0</v>
      </c>
      <c r="O2131" s="51">
        <f t="shared" si="94"/>
        <v>0</v>
      </c>
      <c r="P2131" s="51">
        <f t="shared" si="94"/>
        <v>0</v>
      </c>
      <c r="Q2131" s="51">
        <f t="shared" si="94"/>
        <v>0</v>
      </c>
      <c r="R2131" s="51">
        <f t="shared" si="94"/>
        <v>0</v>
      </c>
    </row>
    <row r="2132" spans="1:18" x14ac:dyDescent="0.25">
      <c r="A2132" s="17"/>
      <c r="B2132" s="52"/>
      <c r="C2132" s="17"/>
      <c r="D2132" s="17"/>
      <c r="E2132" s="17"/>
      <c r="F2132" s="17"/>
      <c r="G2132" s="17"/>
      <c r="H2132" s="17"/>
      <c r="I2132" s="16">
        <f>IF(B2132&gt;A_Stammdaten!$B$12,0,SUM(C2132,D2132,F2132,G2132)-SUM(E2132,H2132))</f>
        <v>0</v>
      </c>
      <c r="J2132" s="51">
        <f>HLOOKUP(A_Stammdaten!$B$12,$L$4:$R$2504,ROW(B2132)-3,FALSE)+IF(OR(B2132=0,A_Stammdaten!$B$12&lt;B2132),0,I2132*1/20)</f>
        <v>0</v>
      </c>
      <c r="K2132" s="51">
        <f>HLOOKUP(A_Stammdaten!$B$12,$L$4:$R$2504,ROW(B2132)-3,FALSE)</f>
        <v>0</v>
      </c>
      <c r="L2132" s="51">
        <f t="shared" si="93"/>
        <v>0</v>
      </c>
      <c r="M2132" s="51">
        <f t="shared" si="94"/>
        <v>0</v>
      </c>
      <c r="N2132" s="51">
        <f t="shared" si="94"/>
        <v>0</v>
      </c>
      <c r="O2132" s="51">
        <f t="shared" si="94"/>
        <v>0</v>
      </c>
      <c r="P2132" s="51">
        <f t="shared" si="94"/>
        <v>0</v>
      </c>
      <c r="Q2132" s="51">
        <f t="shared" si="94"/>
        <v>0</v>
      </c>
      <c r="R2132" s="51">
        <f t="shared" si="94"/>
        <v>0</v>
      </c>
    </row>
    <row r="2133" spans="1:18" x14ac:dyDescent="0.25">
      <c r="A2133" s="17"/>
      <c r="B2133" s="52"/>
      <c r="C2133" s="17"/>
      <c r="D2133" s="17"/>
      <c r="E2133" s="17"/>
      <c r="F2133" s="17"/>
      <c r="G2133" s="17"/>
      <c r="H2133" s="17"/>
      <c r="I2133" s="16">
        <f>IF(B2133&gt;A_Stammdaten!$B$12,0,SUM(C2133,D2133,F2133,G2133)-SUM(E2133,H2133))</f>
        <v>0</v>
      </c>
      <c r="J2133" s="51">
        <f>HLOOKUP(A_Stammdaten!$B$12,$L$4:$R$2504,ROW(B2133)-3,FALSE)+IF(OR(B2133=0,A_Stammdaten!$B$12&lt;B2133),0,I2133*1/20)</f>
        <v>0</v>
      </c>
      <c r="K2133" s="51">
        <f>HLOOKUP(A_Stammdaten!$B$12,$L$4:$R$2504,ROW(B2133)-3,FALSE)</f>
        <v>0</v>
      </c>
      <c r="L2133" s="51">
        <f t="shared" si="93"/>
        <v>0</v>
      </c>
      <c r="M2133" s="51">
        <f t="shared" si="94"/>
        <v>0</v>
      </c>
      <c r="N2133" s="51">
        <f t="shared" si="94"/>
        <v>0</v>
      </c>
      <c r="O2133" s="51">
        <f t="shared" si="94"/>
        <v>0</v>
      </c>
      <c r="P2133" s="51">
        <f t="shared" si="94"/>
        <v>0</v>
      </c>
      <c r="Q2133" s="51">
        <f t="shared" si="94"/>
        <v>0</v>
      </c>
      <c r="R2133" s="51">
        <f t="shared" si="94"/>
        <v>0</v>
      </c>
    </row>
    <row r="2134" spans="1:18" x14ac:dyDescent="0.25">
      <c r="A2134" s="17"/>
      <c r="B2134" s="52"/>
      <c r="C2134" s="17"/>
      <c r="D2134" s="17"/>
      <c r="E2134" s="17"/>
      <c r="F2134" s="17"/>
      <c r="G2134" s="17"/>
      <c r="H2134" s="17"/>
      <c r="I2134" s="16">
        <f>IF(B2134&gt;A_Stammdaten!$B$12,0,SUM(C2134,D2134,F2134,G2134)-SUM(E2134,H2134))</f>
        <v>0</v>
      </c>
      <c r="J2134" s="51">
        <f>HLOOKUP(A_Stammdaten!$B$12,$L$4:$R$2504,ROW(B2134)-3,FALSE)+IF(OR(B2134=0,A_Stammdaten!$B$12&lt;B2134),0,I2134*1/20)</f>
        <v>0</v>
      </c>
      <c r="K2134" s="51">
        <f>HLOOKUP(A_Stammdaten!$B$12,$L$4:$R$2504,ROW(B2134)-3,FALSE)</f>
        <v>0</v>
      </c>
      <c r="L2134" s="51">
        <f t="shared" si="93"/>
        <v>0</v>
      </c>
      <c r="M2134" s="51">
        <f t="shared" si="94"/>
        <v>0</v>
      </c>
      <c r="N2134" s="51">
        <f t="shared" si="94"/>
        <v>0</v>
      </c>
      <c r="O2134" s="51">
        <f t="shared" si="94"/>
        <v>0</v>
      </c>
      <c r="P2134" s="51">
        <f t="shared" si="94"/>
        <v>0</v>
      </c>
      <c r="Q2134" s="51">
        <f t="shared" si="94"/>
        <v>0</v>
      </c>
      <c r="R2134" s="51">
        <f t="shared" si="94"/>
        <v>0</v>
      </c>
    </row>
    <row r="2135" spans="1:18" x14ac:dyDescent="0.25">
      <c r="A2135" s="17"/>
      <c r="B2135" s="52"/>
      <c r="C2135" s="17"/>
      <c r="D2135" s="17"/>
      <c r="E2135" s="17"/>
      <c r="F2135" s="17"/>
      <c r="G2135" s="17"/>
      <c r="H2135" s="17"/>
      <c r="I2135" s="16">
        <f>IF(B2135&gt;A_Stammdaten!$B$12,0,SUM(C2135,D2135,F2135,G2135)-SUM(E2135,H2135))</f>
        <v>0</v>
      </c>
      <c r="J2135" s="51">
        <f>HLOOKUP(A_Stammdaten!$B$12,$L$4:$R$2504,ROW(B2135)-3,FALSE)+IF(OR(B2135=0,A_Stammdaten!$B$12&lt;B2135),0,I2135*1/20)</f>
        <v>0</v>
      </c>
      <c r="K2135" s="51">
        <f>HLOOKUP(A_Stammdaten!$B$12,$L$4:$R$2504,ROW(B2135)-3,FALSE)</f>
        <v>0</v>
      </c>
      <c r="L2135" s="51">
        <f t="shared" si="93"/>
        <v>0</v>
      </c>
      <c r="M2135" s="51">
        <f t="shared" si="94"/>
        <v>0</v>
      </c>
      <c r="N2135" s="51">
        <f t="shared" si="94"/>
        <v>0</v>
      </c>
      <c r="O2135" s="51">
        <f t="shared" si="94"/>
        <v>0</v>
      </c>
      <c r="P2135" s="51">
        <f t="shared" si="94"/>
        <v>0</v>
      </c>
      <c r="Q2135" s="51">
        <f t="shared" si="94"/>
        <v>0</v>
      </c>
      <c r="R2135" s="51">
        <f t="shared" si="94"/>
        <v>0</v>
      </c>
    </row>
    <row r="2136" spans="1:18" x14ac:dyDescent="0.25">
      <c r="A2136" s="17"/>
      <c r="B2136" s="52"/>
      <c r="C2136" s="17"/>
      <c r="D2136" s="17"/>
      <c r="E2136" s="17"/>
      <c r="F2136" s="17"/>
      <c r="G2136" s="17"/>
      <c r="H2136" s="17"/>
      <c r="I2136" s="16">
        <f>IF(B2136&gt;A_Stammdaten!$B$12,0,SUM(C2136,D2136,F2136,G2136)-SUM(E2136,H2136))</f>
        <v>0</v>
      </c>
      <c r="J2136" s="51">
        <f>HLOOKUP(A_Stammdaten!$B$12,$L$4:$R$2504,ROW(B2136)-3,FALSE)+IF(OR(B2136=0,A_Stammdaten!$B$12&lt;B2136),0,I2136*1/20)</f>
        <v>0</v>
      </c>
      <c r="K2136" s="51">
        <f>HLOOKUP(A_Stammdaten!$B$12,$L$4:$R$2504,ROW(B2136)-3,FALSE)</f>
        <v>0</v>
      </c>
      <c r="L2136" s="51">
        <f t="shared" si="93"/>
        <v>0</v>
      </c>
      <c r="M2136" s="51">
        <f t="shared" si="94"/>
        <v>0</v>
      </c>
      <c r="N2136" s="51">
        <f t="shared" si="94"/>
        <v>0</v>
      </c>
      <c r="O2136" s="51">
        <f t="shared" si="94"/>
        <v>0</v>
      </c>
      <c r="P2136" s="51">
        <f t="shared" si="94"/>
        <v>0</v>
      </c>
      <c r="Q2136" s="51">
        <f t="shared" si="94"/>
        <v>0</v>
      </c>
      <c r="R2136" s="51">
        <f t="shared" si="94"/>
        <v>0</v>
      </c>
    </row>
    <row r="2137" spans="1:18" x14ac:dyDescent="0.25">
      <c r="A2137" s="17"/>
      <c r="B2137" s="52"/>
      <c r="C2137" s="17"/>
      <c r="D2137" s="17"/>
      <c r="E2137" s="17"/>
      <c r="F2137" s="17"/>
      <c r="G2137" s="17"/>
      <c r="H2137" s="17"/>
      <c r="I2137" s="16">
        <f>IF(B2137&gt;A_Stammdaten!$B$12,0,SUM(C2137,D2137,F2137,G2137)-SUM(E2137,H2137))</f>
        <v>0</v>
      </c>
      <c r="J2137" s="51">
        <f>HLOOKUP(A_Stammdaten!$B$12,$L$4:$R$2504,ROW(B2137)-3,FALSE)+IF(OR(B2137=0,A_Stammdaten!$B$12&lt;B2137),0,I2137*1/20)</f>
        <v>0</v>
      </c>
      <c r="K2137" s="51">
        <f>HLOOKUP(A_Stammdaten!$B$12,$L$4:$R$2504,ROW(B2137)-3,FALSE)</f>
        <v>0</v>
      </c>
      <c r="L2137" s="51">
        <f t="shared" si="93"/>
        <v>0</v>
      </c>
      <c r="M2137" s="51">
        <f t="shared" si="94"/>
        <v>0</v>
      </c>
      <c r="N2137" s="51">
        <f t="shared" si="94"/>
        <v>0</v>
      </c>
      <c r="O2137" s="51">
        <f t="shared" si="94"/>
        <v>0</v>
      </c>
      <c r="P2137" s="51">
        <f t="shared" si="94"/>
        <v>0</v>
      </c>
      <c r="Q2137" s="51">
        <f t="shared" si="94"/>
        <v>0</v>
      </c>
      <c r="R2137" s="51">
        <f t="shared" si="94"/>
        <v>0</v>
      </c>
    </row>
    <row r="2138" spans="1:18" x14ac:dyDescent="0.25">
      <c r="A2138" s="17"/>
      <c r="B2138" s="52"/>
      <c r="C2138" s="17"/>
      <c r="D2138" s="17"/>
      <c r="E2138" s="17"/>
      <c r="F2138" s="17"/>
      <c r="G2138" s="17"/>
      <c r="H2138" s="17"/>
      <c r="I2138" s="16">
        <f>IF(B2138&gt;A_Stammdaten!$B$12,0,SUM(C2138,D2138,F2138,G2138)-SUM(E2138,H2138))</f>
        <v>0</v>
      </c>
      <c r="J2138" s="51">
        <f>HLOOKUP(A_Stammdaten!$B$12,$L$4:$R$2504,ROW(B2138)-3,FALSE)+IF(OR(B2138=0,A_Stammdaten!$B$12&lt;B2138),0,I2138*1/20)</f>
        <v>0</v>
      </c>
      <c r="K2138" s="51">
        <f>HLOOKUP(A_Stammdaten!$B$12,$L$4:$R$2504,ROW(B2138)-3,FALSE)</f>
        <v>0</v>
      </c>
      <c r="L2138" s="51">
        <f t="shared" si="93"/>
        <v>0</v>
      </c>
      <c r="M2138" s="51">
        <f t="shared" si="94"/>
        <v>0</v>
      </c>
      <c r="N2138" s="51">
        <f t="shared" si="94"/>
        <v>0</v>
      </c>
      <c r="O2138" s="51">
        <f t="shared" si="94"/>
        <v>0</v>
      </c>
      <c r="P2138" s="51">
        <f t="shared" si="94"/>
        <v>0</v>
      </c>
      <c r="Q2138" s="51">
        <f t="shared" si="94"/>
        <v>0</v>
      </c>
      <c r="R2138" s="51">
        <f t="shared" si="94"/>
        <v>0</v>
      </c>
    </row>
    <row r="2139" spans="1:18" x14ac:dyDescent="0.25">
      <c r="A2139" s="17"/>
      <c r="B2139" s="52"/>
      <c r="C2139" s="17"/>
      <c r="D2139" s="17"/>
      <c r="E2139" s="17"/>
      <c r="F2139" s="17"/>
      <c r="G2139" s="17"/>
      <c r="H2139" s="17"/>
      <c r="I2139" s="16">
        <f>IF(B2139&gt;A_Stammdaten!$B$12,0,SUM(C2139,D2139,F2139,G2139)-SUM(E2139,H2139))</f>
        <v>0</v>
      </c>
      <c r="J2139" s="51">
        <f>HLOOKUP(A_Stammdaten!$B$12,$L$4:$R$2504,ROW(B2139)-3,FALSE)+IF(OR(B2139=0,A_Stammdaten!$B$12&lt;B2139),0,I2139*1/20)</f>
        <v>0</v>
      </c>
      <c r="K2139" s="51">
        <f>HLOOKUP(A_Stammdaten!$B$12,$L$4:$R$2504,ROW(B2139)-3,FALSE)</f>
        <v>0</v>
      </c>
      <c r="L2139" s="51">
        <f t="shared" si="93"/>
        <v>0</v>
      </c>
      <c r="M2139" s="51">
        <f t="shared" si="94"/>
        <v>0</v>
      </c>
      <c r="N2139" s="51">
        <f t="shared" si="94"/>
        <v>0</v>
      </c>
      <c r="O2139" s="51">
        <f t="shared" si="94"/>
        <v>0</v>
      </c>
      <c r="P2139" s="51">
        <f t="shared" si="94"/>
        <v>0</v>
      </c>
      <c r="Q2139" s="51">
        <f t="shared" si="94"/>
        <v>0</v>
      </c>
      <c r="R2139" s="51">
        <f t="shared" si="94"/>
        <v>0</v>
      </c>
    </row>
    <row r="2140" spans="1:18" x14ac:dyDescent="0.25">
      <c r="A2140" s="17"/>
      <c r="B2140" s="52"/>
      <c r="C2140" s="17"/>
      <c r="D2140" s="17"/>
      <c r="E2140" s="17"/>
      <c r="F2140" s="17"/>
      <c r="G2140" s="17"/>
      <c r="H2140" s="17"/>
      <c r="I2140" s="16">
        <f>IF(B2140&gt;A_Stammdaten!$B$12,0,SUM(C2140,D2140,F2140,G2140)-SUM(E2140,H2140))</f>
        <v>0</v>
      </c>
      <c r="J2140" s="51">
        <f>HLOOKUP(A_Stammdaten!$B$12,$L$4:$R$2504,ROW(B2140)-3,FALSE)+IF(OR(B2140=0,A_Stammdaten!$B$12&lt;B2140),0,I2140*1/20)</f>
        <v>0</v>
      </c>
      <c r="K2140" s="51">
        <f>HLOOKUP(A_Stammdaten!$B$12,$L$4:$R$2504,ROW(B2140)-3,FALSE)</f>
        <v>0</v>
      </c>
      <c r="L2140" s="51">
        <f t="shared" si="93"/>
        <v>0</v>
      </c>
      <c r="M2140" s="51">
        <f t="shared" si="94"/>
        <v>0</v>
      </c>
      <c r="N2140" s="51">
        <f t="shared" si="94"/>
        <v>0</v>
      </c>
      <c r="O2140" s="51">
        <f t="shared" si="94"/>
        <v>0</v>
      </c>
      <c r="P2140" s="51">
        <f t="shared" si="94"/>
        <v>0</v>
      </c>
      <c r="Q2140" s="51">
        <f t="shared" si="94"/>
        <v>0</v>
      </c>
      <c r="R2140" s="51">
        <f t="shared" si="94"/>
        <v>0</v>
      </c>
    </row>
    <row r="2141" spans="1:18" x14ac:dyDescent="0.25">
      <c r="A2141" s="17"/>
      <c r="B2141" s="52"/>
      <c r="C2141" s="17"/>
      <c r="D2141" s="17"/>
      <c r="E2141" s="17"/>
      <c r="F2141" s="17"/>
      <c r="G2141" s="17"/>
      <c r="H2141" s="17"/>
      <c r="I2141" s="16">
        <f>IF(B2141&gt;A_Stammdaten!$B$12,0,SUM(C2141,D2141,F2141,G2141)-SUM(E2141,H2141))</f>
        <v>0</v>
      </c>
      <c r="J2141" s="51">
        <f>HLOOKUP(A_Stammdaten!$B$12,$L$4:$R$2504,ROW(B2141)-3,FALSE)+IF(OR(B2141=0,A_Stammdaten!$B$12&lt;B2141),0,I2141*1/20)</f>
        <v>0</v>
      </c>
      <c r="K2141" s="51">
        <f>HLOOKUP(A_Stammdaten!$B$12,$L$4:$R$2504,ROW(B2141)-3,FALSE)</f>
        <v>0</v>
      </c>
      <c r="L2141" s="51">
        <f t="shared" si="93"/>
        <v>0</v>
      </c>
      <c r="M2141" s="51">
        <f t="shared" si="94"/>
        <v>0</v>
      </c>
      <c r="N2141" s="51">
        <f t="shared" si="94"/>
        <v>0</v>
      </c>
      <c r="O2141" s="51">
        <f t="shared" si="94"/>
        <v>0</v>
      </c>
      <c r="P2141" s="51">
        <f t="shared" si="94"/>
        <v>0</v>
      </c>
      <c r="Q2141" s="51">
        <f t="shared" si="94"/>
        <v>0</v>
      </c>
      <c r="R2141" s="51">
        <f t="shared" si="94"/>
        <v>0</v>
      </c>
    </row>
    <row r="2142" spans="1:18" x14ac:dyDescent="0.25">
      <c r="A2142" s="17"/>
      <c r="B2142" s="52"/>
      <c r="C2142" s="17"/>
      <c r="D2142" s="17"/>
      <c r="E2142" s="17"/>
      <c r="F2142" s="17"/>
      <c r="G2142" s="17"/>
      <c r="H2142" s="17"/>
      <c r="I2142" s="16">
        <f>IF(B2142&gt;A_Stammdaten!$B$12,0,SUM(C2142,D2142,F2142,G2142)-SUM(E2142,H2142))</f>
        <v>0</v>
      </c>
      <c r="J2142" s="51">
        <f>HLOOKUP(A_Stammdaten!$B$12,$L$4:$R$2504,ROW(B2142)-3,FALSE)+IF(OR(B2142=0,A_Stammdaten!$B$12&lt;B2142),0,I2142*1/20)</f>
        <v>0</v>
      </c>
      <c r="K2142" s="51">
        <f>HLOOKUP(A_Stammdaten!$B$12,$L$4:$R$2504,ROW(B2142)-3,FALSE)</f>
        <v>0</v>
      </c>
      <c r="L2142" s="51">
        <f t="shared" si="93"/>
        <v>0</v>
      </c>
      <c r="M2142" s="51">
        <f t="shared" si="94"/>
        <v>0</v>
      </c>
      <c r="N2142" s="51">
        <f t="shared" si="94"/>
        <v>0</v>
      </c>
      <c r="O2142" s="51">
        <f t="shared" si="94"/>
        <v>0</v>
      </c>
      <c r="P2142" s="51">
        <f t="shared" si="94"/>
        <v>0</v>
      </c>
      <c r="Q2142" s="51">
        <f t="shared" si="94"/>
        <v>0</v>
      </c>
      <c r="R2142" s="51">
        <f t="shared" si="94"/>
        <v>0</v>
      </c>
    </row>
    <row r="2143" spans="1:18" x14ac:dyDescent="0.25">
      <c r="A2143" s="17"/>
      <c r="B2143" s="52"/>
      <c r="C2143" s="17"/>
      <c r="D2143" s="17"/>
      <c r="E2143" s="17"/>
      <c r="F2143" s="17"/>
      <c r="G2143" s="17"/>
      <c r="H2143" s="17"/>
      <c r="I2143" s="16">
        <f>IF(B2143&gt;A_Stammdaten!$B$12,0,SUM(C2143,D2143,F2143,G2143)-SUM(E2143,H2143))</f>
        <v>0</v>
      </c>
      <c r="J2143" s="51">
        <f>HLOOKUP(A_Stammdaten!$B$12,$L$4:$R$2504,ROW(B2143)-3,FALSE)+IF(OR(B2143=0,A_Stammdaten!$B$12&lt;B2143),0,I2143*1/20)</f>
        <v>0</v>
      </c>
      <c r="K2143" s="51">
        <f>HLOOKUP(A_Stammdaten!$B$12,$L$4:$R$2504,ROW(B2143)-3,FALSE)</f>
        <v>0</v>
      </c>
      <c r="L2143" s="51">
        <f t="shared" si="93"/>
        <v>0</v>
      </c>
      <c r="M2143" s="51">
        <f t="shared" si="94"/>
        <v>0</v>
      </c>
      <c r="N2143" s="51">
        <f t="shared" si="94"/>
        <v>0</v>
      </c>
      <c r="O2143" s="51">
        <f t="shared" si="94"/>
        <v>0</v>
      </c>
      <c r="P2143" s="51">
        <f t="shared" si="94"/>
        <v>0</v>
      </c>
      <c r="Q2143" s="51">
        <f t="shared" si="94"/>
        <v>0</v>
      </c>
      <c r="R2143" s="51">
        <f t="shared" si="94"/>
        <v>0</v>
      </c>
    </row>
    <row r="2144" spans="1:18" x14ac:dyDescent="0.25">
      <c r="A2144" s="17"/>
      <c r="B2144" s="52"/>
      <c r="C2144" s="17"/>
      <c r="D2144" s="17"/>
      <c r="E2144" s="17"/>
      <c r="F2144" s="17"/>
      <c r="G2144" s="17"/>
      <c r="H2144" s="17"/>
      <c r="I2144" s="16">
        <f>IF(B2144&gt;A_Stammdaten!$B$12,0,SUM(C2144,D2144,F2144,G2144)-SUM(E2144,H2144))</f>
        <v>0</v>
      </c>
      <c r="J2144" s="51">
        <f>HLOOKUP(A_Stammdaten!$B$12,$L$4:$R$2504,ROW(B2144)-3,FALSE)+IF(OR(B2144=0,A_Stammdaten!$B$12&lt;B2144),0,I2144*1/20)</f>
        <v>0</v>
      </c>
      <c r="K2144" s="51">
        <f>HLOOKUP(A_Stammdaten!$B$12,$L$4:$R$2504,ROW(B2144)-3,FALSE)</f>
        <v>0</v>
      </c>
      <c r="L2144" s="51">
        <f t="shared" si="93"/>
        <v>0</v>
      </c>
      <c r="M2144" s="51">
        <f t="shared" si="94"/>
        <v>0</v>
      </c>
      <c r="N2144" s="51">
        <f t="shared" si="94"/>
        <v>0</v>
      </c>
      <c r="O2144" s="51">
        <f t="shared" si="94"/>
        <v>0</v>
      </c>
      <c r="P2144" s="51">
        <f t="shared" si="94"/>
        <v>0</v>
      </c>
      <c r="Q2144" s="51">
        <f t="shared" si="94"/>
        <v>0</v>
      </c>
      <c r="R2144" s="51">
        <f t="shared" si="94"/>
        <v>0</v>
      </c>
    </row>
    <row r="2145" spans="1:18" x14ac:dyDescent="0.25">
      <c r="A2145" s="17"/>
      <c r="B2145" s="52"/>
      <c r="C2145" s="17"/>
      <c r="D2145" s="17"/>
      <c r="E2145" s="17"/>
      <c r="F2145" s="17"/>
      <c r="G2145" s="17"/>
      <c r="H2145" s="17"/>
      <c r="I2145" s="16">
        <f>IF(B2145&gt;A_Stammdaten!$B$12,0,SUM(C2145,D2145,F2145,G2145)-SUM(E2145,H2145))</f>
        <v>0</v>
      </c>
      <c r="J2145" s="51">
        <f>HLOOKUP(A_Stammdaten!$B$12,$L$4:$R$2504,ROW(B2145)-3,FALSE)+IF(OR(B2145=0,A_Stammdaten!$B$12&lt;B2145),0,I2145*1/20)</f>
        <v>0</v>
      </c>
      <c r="K2145" s="51">
        <f>HLOOKUP(A_Stammdaten!$B$12,$L$4:$R$2504,ROW(B2145)-3,FALSE)</f>
        <v>0</v>
      </c>
      <c r="L2145" s="51">
        <f t="shared" si="93"/>
        <v>0</v>
      </c>
      <c r="M2145" s="51">
        <f t="shared" si="94"/>
        <v>0</v>
      </c>
      <c r="N2145" s="51">
        <f t="shared" si="94"/>
        <v>0</v>
      </c>
      <c r="O2145" s="51">
        <f t="shared" si="94"/>
        <v>0</v>
      </c>
      <c r="P2145" s="51">
        <f t="shared" si="94"/>
        <v>0</v>
      </c>
      <c r="Q2145" s="51">
        <f t="shared" si="94"/>
        <v>0</v>
      </c>
      <c r="R2145" s="51">
        <f t="shared" si="94"/>
        <v>0</v>
      </c>
    </row>
    <row r="2146" spans="1:18" x14ac:dyDescent="0.25">
      <c r="A2146" s="17"/>
      <c r="B2146" s="52"/>
      <c r="C2146" s="17"/>
      <c r="D2146" s="17"/>
      <c r="E2146" s="17"/>
      <c r="F2146" s="17"/>
      <c r="G2146" s="17"/>
      <c r="H2146" s="17"/>
      <c r="I2146" s="16">
        <f>IF(B2146&gt;A_Stammdaten!$B$12,0,SUM(C2146,D2146,F2146,G2146)-SUM(E2146,H2146))</f>
        <v>0</v>
      </c>
      <c r="J2146" s="51">
        <f>HLOOKUP(A_Stammdaten!$B$12,$L$4:$R$2504,ROW(B2146)-3,FALSE)+IF(OR(B2146=0,A_Stammdaten!$B$12&lt;B2146),0,I2146*1/20)</f>
        <v>0</v>
      </c>
      <c r="K2146" s="51">
        <f>HLOOKUP(A_Stammdaten!$B$12,$L$4:$R$2504,ROW(B2146)-3,FALSE)</f>
        <v>0</v>
      </c>
      <c r="L2146" s="51">
        <f t="shared" si="93"/>
        <v>0</v>
      </c>
      <c r="M2146" s="51">
        <f t="shared" si="94"/>
        <v>0</v>
      </c>
      <c r="N2146" s="51">
        <f t="shared" si="94"/>
        <v>0</v>
      </c>
      <c r="O2146" s="51">
        <f t="shared" si="94"/>
        <v>0</v>
      </c>
      <c r="P2146" s="51">
        <f t="shared" si="94"/>
        <v>0</v>
      </c>
      <c r="Q2146" s="51">
        <f t="shared" si="94"/>
        <v>0</v>
      </c>
      <c r="R2146" s="51">
        <f t="shared" si="94"/>
        <v>0</v>
      </c>
    </row>
    <row r="2147" spans="1:18" x14ac:dyDescent="0.25">
      <c r="A2147" s="17"/>
      <c r="B2147" s="52"/>
      <c r="C2147" s="17"/>
      <c r="D2147" s="17"/>
      <c r="E2147" s="17"/>
      <c r="F2147" s="17"/>
      <c r="G2147" s="17"/>
      <c r="H2147" s="17"/>
      <c r="I2147" s="16">
        <f>IF(B2147&gt;A_Stammdaten!$B$12,0,SUM(C2147,D2147,F2147,G2147)-SUM(E2147,H2147))</f>
        <v>0</v>
      </c>
      <c r="J2147" s="51">
        <f>HLOOKUP(A_Stammdaten!$B$12,$L$4:$R$2504,ROW(B2147)-3,FALSE)+IF(OR(B2147=0,A_Stammdaten!$B$12&lt;B2147),0,I2147*1/20)</f>
        <v>0</v>
      </c>
      <c r="K2147" s="51">
        <f>HLOOKUP(A_Stammdaten!$B$12,$L$4:$R$2504,ROW(B2147)-3,FALSE)</f>
        <v>0</v>
      </c>
      <c r="L2147" s="51">
        <f t="shared" si="93"/>
        <v>0</v>
      </c>
      <c r="M2147" s="51">
        <f t="shared" si="94"/>
        <v>0</v>
      </c>
      <c r="N2147" s="51">
        <f t="shared" si="94"/>
        <v>0</v>
      </c>
      <c r="O2147" s="51">
        <f t="shared" si="94"/>
        <v>0</v>
      </c>
      <c r="P2147" s="51">
        <f t="shared" si="94"/>
        <v>0</v>
      </c>
      <c r="Q2147" s="51">
        <f t="shared" si="94"/>
        <v>0</v>
      </c>
      <c r="R2147" s="51">
        <f t="shared" si="94"/>
        <v>0</v>
      </c>
    </row>
    <row r="2148" spans="1:18" x14ac:dyDescent="0.25">
      <c r="A2148" s="17"/>
      <c r="B2148" s="52"/>
      <c r="C2148" s="17"/>
      <c r="D2148" s="17"/>
      <c r="E2148" s="17"/>
      <c r="F2148" s="17"/>
      <c r="G2148" s="17"/>
      <c r="H2148" s="17"/>
      <c r="I2148" s="16">
        <f>IF(B2148&gt;A_Stammdaten!$B$12,0,SUM(C2148,D2148,F2148,G2148)-SUM(E2148,H2148))</f>
        <v>0</v>
      </c>
      <c r="J2148" s="51">
        <f>HLOOKUP(A_Stammdaten!$B$12,$L$4:$R$2504,ROW(B2148)-3,FALSE)+IF(OR(B2148=0,A_Stammdaten!$B$12&lt;B2148),0,I2148*1/20)</f>
        <v>0</v>
      </c>
      <c r="K2148" s="51">
        <f>HLOOKUP(A_Stammdaten!$B$12,$L$4:$R$2504,ROW(B2148)-3,FALSE)</f>
        <v>0</v>
      </c>
      <c r="L2148" s="51">
        <f t="shared" si="93"/>
        <v>0</v>
      </c>
      <c r="M2148" s="51">
        <f t="shared" si="94"/>
        <v>0</v>
      </c>
      <c r="N2148" s="51">
        <f t="shared" si="94"/>
        <v>0</v>
      </c>
      <c r="O2148" s="51">
        <f t="shared" si="94"/>
        <v>0</v>
      </c>
      <c r="P2148" s="51">
        <f t="shared" si="94"/>
        <v>0</v>
      </c>
      <c r="Q2148" s="51">
        <f t="shared" si="94"/>
        <v>0</v>
      </c>
      <c r="R2148" s="51">
        <f t="shared" si="94"/>
        <v>0</v>
      </c>
    </row>
    <row r="2149" spans="1:18" x14ac:dyDescent="0.25">
      <c r="A2149" s="17"/>
      <c r="B2149" s="52"/>
      <c r="C2149" s="17"/>
      <c r="D2149" s="17"/>
      <c r="E2149" s="17"/>
      <c r="F2149" s="17"/>
      <c r="G2149" s="17"/>
      <c r="H2149" s="17"/>
      <c r="I2149" s="16">
        <f>IF(B2149&gt;A_Stammdaten!$B$12,0,SUM(C2149,D2149,F2149,G2149)-SUM(E2149,H2149))</f>
        <v>0</v>
      </c>
      <c r="J2149" s="51">
        <f>HLOOKUP(A_Stammdaten!$B$12,$L$4:$R$2504,ROW(B2149)-3,FALSE)+IF(OR(B2149=0,A_Stammdaten!$B$12&lt;B2149),0,I2149*1/20)</f>
        <v>0</v>
      </c>
      <c r="K2149" s="51">
        <f>HLOOKUP(A_Stammdaten!$B$12,$L$4:$R$2504,ROW(B2149)-3,FALSE)</f>
        <v>0</v>
      </c>
      <c r="L2149" s="51">
        <f t="shared" si="93"/>
        <v>0</v>
      </c>
      <c r="M2149" s="51">
        <f t="shared" si="94"/>
        <v>0</v>
      </c>
      <c r="N2149" s="51">
        <f t="shared" si="94"/>
        <v>0</v>
      </c>
      <c r="O2149" s="51">
        <f t="shared" si="94"/>
        <v>0</v>
      </c>
      <c r="P2149" s="51">
        <f t="shared" si="94"/>
        <v>0</v>
      </c>
      <c r="Q2149" s="51">
        <f t="shared" si="94"/>
        <v>0</v>
      </c>
      <c r="R2149" s="51">
        <f t="shared" si="94"/>
        <v>0</v>
      </c>
    </row>
    <row r="2150" spans="1:18" x14ac:dyDescent="0.25">
      <c r="A2150" s="17"/>
      <c r="B2150" s="52"/>
      <c r="C2150" s="17"/>
      <c r="D2150" s="17"/>
      <c r="E2150" s="17"/>
      <c r="F2150" s="17"/>
      <c r="G2150" s="17"/>
      <c r="H2150" s="17"/>
      <c r="I2150" s="16">
        <f>IF(B2150&gt;A_Stammdaten!$B$12,0,SUM(C2150,D2150,F2150,G2150)-SUM(E2150,H2150))</f>
        <v>0</v>
      </c>
      <c r="J2150" s="51">
        <f>HLOOKUP(A_Stammdaten!$B$12,$L$4:$R$2504,ROW(B2150)-3,FALSE)+IF(OR(B2150=0,A_Stammdaten!$B$12&lt;B2150),0,I2150*1/20)</f>
        <v>0</v>
      </c>
      <c r="K2150" s="51">
        <f>HLOOKUP(A_Stammdaten!$B$12,$L$4:$R$2504,ROW(B2150)-3,FALSE)</f>
        <v>0</v>
      </c>
      <c r="L2150" s="51">
        <f t="shared" si="93"/>
        <v>0</v>
      </c>
      <c r="M2150" s="51">
        <f t="shared" si="94"/>
        <v>0</v>
      </c>
      <c r="N2150" s="51">
        <f t="shared" si="94"/>
        <v>0</v>
      </c>
      <c r="O2150" s="51">
        <f t="shared" si="94"/>
        <v>0</v>
      </c>
      <c r="P2150" s="51">
        <f t="shared" si="94"/>
        <v>0</v>
      </c>
      <c r="Q2150" s="51">
        <f t="shared" si="94"/>
        <v>0</v>
      </c>
      <c r="R2150" s="51">
        <f t="shared" si="94"/>
        <v>0</v>
      </c>
    </row>
    <row r="2151" spans="1:18" x14ac:dyDescent="0.25">
      <c r="A2151" s="17"/>
      <c r="B2151" s="52"/>
      <c r="C2151" s="17"/>
      <c r="D2151" s="17"/>
      <c r="E2151" s="17"/>
      <c r="F2151" s="17"/>
      <c r="G2151" s="17"/>
      <c r="H2151" s="17"/>
      <c r="I2151" s="16">
        <f>IF(B2151&gt;A_Stammdaten!$B$12,0,SUM(C2151,D2151,F2151,G2151)-SUM(E2151,H2151))</f>
        <v>0</v>
      </c>
      <c r="J2151" s="51">
        <f>HLOOKUP(A_Stammdaten!$B$12,$L$4:$R$2504,ROW(B2151)-3,FALSE)+IF(OR(B2151=0,A_Stammdaten!$B$12&lt;B2151),0,I2151*1/20)</f>
        <v>0</v>
      </c>
      <c r="K2151" s="51">
        <f>HLOOKUP(A_Stammdaten!$B$12,$L$4:$R$2504,ROW(B2151)-3,FALSE)</f>
        <v>0</v>
      </c>
      <c r="L2151" s="51">
        <f t="shared" si="93"/>
        <v>0</v>
      </c>
      <c r="M2151" s="51">
        <f t="shared" si="94"/>
        <v>0</v>
      </c>
      <c r="N2151" s="51">
        <f t="shared" si="94"/>
        <v>0</v>
      </c>
      <c r="O2151" s="51">
        <f t="shared" si="94"/>
        <v>0</v>
      </c>
      <c r="P2151" s="51">
        <f t="shared" si="94"/>
        <v>0</v>
      </c>
      <c r="Q2151" s="51">
        <f t="shared" si="94"/>
        <v>0</v>
      </c>
      <c r="R2151" s="51">
        <f t="shared" si="94"/>
        <v>0</v>
      </c>
    </row>
    <row r="2152" spans="1:18" x14ac:dyDescent="0.25">
      <c r="A2152" s="17"/>
      <c r="B2152" s="52"/>
      <c r="C2152" s="17"/>
      <c r="D2152" s="17"/>
      <c r="E2152" s="17"/>
      <c r="F2152" s="17"/>
      <c r="G2152" s="17"/>
      <c r="H2152" s="17"/>
      <c r="I2152" s="16">
        <f>IF(B2152&gt;A_Stammdaten!$B$12,0,SUM(C2152,D2152,F2152,G2152)-SUM(E2152,H2152))</f>
        <v>0</v>
      </c>
      <c r="J2152" s="51">
        <f>HLOOKUP(A_Stammdaten!$B$12,$L$4:$R$2504,ROW(B2152)-3,FALSE)+IF(OR(B2152=0,A_Stammdaten!$B$12&lt;B2152),0,I2152*1/20)</f>
        <v>0</v>
      </c>
      <c r="K2152" s="51">
        <f>HLOOKUP(A_Stammdaten!$B$12,$L$4:$R$2504,ROW(B2152)-3,FALSE)</f>
        <v>0</v>
      </c>
      <c r="L2152" s="51">
        <f t="shared" si="93"/>
        <v>0</v>
      </c>
      <c r="M2152" s="51">
        <f t="shared" si="94"/>
        <v>0</v>
      </c>
      <c r="N2152" s="51">
        <f t="shared" si="94"/>
        <v>0</v>
      </c>
      <c r="O2152" s="51">
        <f t="shared" si="94"/>
        <v>0</v>
      </c>
      <c r="P2152" s="51">
        <f t="shared" si="94"/>
        <v>0</v>
      </c>
      <c r="Q2152" s="51">
        <f t="shared" si="94"/>
        <v>0</v>
      </c>
      <c r="R2152" s="51">
        <f t="shared" si="94"/>
        <v>0</v>
      </c>
    </row>
    <row r="2153" spans="1:18" x14ac:dyDescent="0.25">
      <c r="A2153" s="17"/>
      <c r="B2153" s="52"/>
      <c r="C2153" s="17"/>
      <c r="D2153" s="17"/>
      <c r="E2153" s="17"/>
      <c r="F2153" s="17"/>
      <c r="G2153" s="17"/>
      <c r="H2153" s="17"/>
      <c r="I2153" s="16">
        <f>IF(B2153&gt;A_Stammdaten!$B$12,0,SUM(C2153,D2153,F2153,G2153)-SUM(E2153,H2153))</f>
        <v>0</v>
      </c>
      <c r="J2153" s="51">
        <f>HLOOKUP(A_Stammdaten!$B$12,$L$4:$R$2504,ROW(B2153)-3,FALSE)+IF(OR(B2153=0,A_Stammdaten!$B$12&lt;B2153),0,I2153*1/20)</f>
        <v>0</v>
      </c>
      <c r="K2153" s="51">
        <f>HLOOKUP(A_Stammdaten!$B$12,$L$4:$R$2504,ROW(B2153)-3,FALSE)</f>
        <v>0</v>
      </c>
      <c r="L2153" s="51">
        <f t="shared" si="93"/>
        <v>0</v>
      </c>
      <c r="M2153" s="51">
        <f t="shared" si="94"/>
        <v>0</v>
      </c>
      <c r="N2153" s="51">
        <f t="shared" si="94"/>
        <v>0</v>
      </c>
      <c r="O2153" s="51">
        <f t="shared" si="94"/>
        <v>0</v>
      </c>
      <c r="P2153" s="51">
        <f t="shared" si="94"/>
        <v>0</v>
      </c>
      <c r="Q2153" s="51">
        <f t="shared" si="94"/>
        <v>0</v>
      </c>
      <c r="R2153" s="51">
        <f t="shared" si="94"/>
        <v>0</v>
      </c>
    </row>
    <row r="2154" spans="1:18" x14ac:dyDescent="0.25">
      <c r="A2154" s="17"/>
      <c r="B2154" s="52"/>
      <c r="C2154" s="17"/>
      <c r="D2154" s="17"/>
      <c r="E2154" s="17"/>
      <c r="F2154" s="17"/>
      <c r="G2154" s="17"/>
      <c r="H2154" s="17"/>
      <c r="I2154" s="16">
        <f>IF(B2154&gt;A_Stammdaten!$B$12,0,SUM(C2154,D2154,F2154,G2154)-SUM(E2154,H2154))</f>
        <v>0</v>
      </c>
      <c r="J2154" s="51">
        <f>HLOOKUP(A_Stammdaten!$B$12,$L$4:$R$2504,ROW(B2154)-3,FALSE)+IF(OR(B2154=0,A_Stammdaten!$B$12&lt;B2154),0,I2154*1/20)</f>
        <v>0</v>
      </c>
      <c r="K2154" s="51">
        <f>HLOOKUP(A_Stammdaten!$B$12,$L$4:$R$2504,ROW(B2154)-3,FALSE)</f>
        <v>0</v>
      </c>
      <c r="L2154" s="51">
        <f t="shared" si="93"/>
        <v>0</v>
      </c>
      <c r="M2154" s="51">
        <f t="shared" si="94"/>
        <v>0</v>
      </c>
      <c r="N2154" s="51">
        <f t="shared" si="94"/>
        <v>0</v>
      </c>
      <c r="O2154" s="51">
        <f t="shared" si="94"/>
        <v>0</v>
      </c>
      <c r="P2154" s="51">
        <f t="shared" si="94"/>
        <v>0</v>
      </c>
      <c r="Q2154" s="51">
        <f t="shared" si="94"/>
        <v>0</v>
      </c>
      <c r="R2154" s="51">
        <f t="shared" si="94"/>
        <v>0</v>
      </c>
    </row>
    <row r="2155" spans="1:18" x14ac:dyDescent="0.25">
      <c r="A2155" s="17"/>
      <c r="B2155" s="52"/>
      <c r="C2155" s="17"/>
      <c r="D2155" s="17"/>
      <c r="E2155" s="17"/>
      <c r="F2155" s="17"/>
      <c r="G2155" s="17"/>
      <c r="H2155" s="17"/>
      <c r="I2155" s="16">
        <f>IF(B2155&gt;A_Stammdaten!$B$12,0,SUM(C2155,D2155,F2155,G2155)-SUM(E2155,H2155))</f>
        <v>0</v>
      </c>
      <c r="J2155" s="51">
        <f>HLOOKUP(A_Stammdaten!$B$12,$L$4:$R$2504,ROW(B2155)-3,FALSE)+IF(OR(B2155=0,A_Stammdaten!$B$12&lt;B2155),0,I2155*1/20)</f>
        <v>0</v>
      </c>
      <c r="K2155" s="51">
        <f>HLOOKUP(A_Stammdaten!$B$12,$L$4:$R$2504,ROW(B2155)-3,FALSE)</f>
        <v>0</v>
      </c>
      <c r="L2155" s="51">
        <f t="shared" si="93"/>
        <v>0</v>
      </c>
      <c r="M2155" s="51">
        <f t="shared" si="94"/>
        <v>0</v>
      </c>
      <c r="N2155" s="51">
        <f t="shared" si="94"/>
        <v>0</v>
      </c>
      <c r="O2155" s="51">
        <f t="shared" si="94"/>
        <v>0</v>
      </c>
      <c r="P2155" s="51">
        <f t="shared" si="94"/>
        <v>0</v>
      </c>
      <c r="Q2155" s="51">
        <f t="shared" si="94"/>
        <v>0</v>
      </c>
      <c r="R2155" s="51">
        <f t="shared" si="94"/>
        <v>0</v>
      </c>
    </row>
    <row r="2156" spans="1:18" x14ac:dyDescent="0.25">
      <c r="A2156" s="17"/>
      <c r="B2156" s="52"/>
      <c r="C2156" s="17"/>
      <c r="D2156" s="17"/>
      <c r="E2156" s="17"/>
      <c r="F2156" s="17"/>
      <c r="G2156" s="17"/>
      <c r="H2156" s="17"/>
      <c r="I2156" s="16">
        <f>IF(B2156&gt;A_Stammdaten!$B$12,0,SUM(C2156,D2156,F2156,G2156)-SUM(E2156,H2156))</f>
        <v>0</v>
      </c>
      <c r="J2156" s="51">
        <f>HLOOKUP(A_Stammdaten!$B$12,$L$4:$R$2504,ROW(B2156)-3,FALSE)+IF(OR(B2156=0,A_Stammdaten!$B$12&lt;B2156),0,I2156*1/20)</f>
        <v>0</v>
      </c>
      <c r="K2156" s="51">
        <f>HLOOKUP(A_Stammdaten!$B$12,$L$4:$R$2504,ROW(B2156)-3,FALSE)</f>
        <v>0</v>
      </c>
      <c r="L2156" s="51">
        <f t="shared" si="93"/>
        <v>0</v>
      </c>
      <c r="M2156" s="51">
        <f t="shared" si="94"/>
        <v>0</v>
      </c>
      <c r="N2156" s="51">
        <f t="shared" si="94"/>
        <v>0</v>
      </c>
      <c r="O2156" s="51">
        <f t="shared" si="94"/>
        <v>0</v>
      </c>
      <c r="P2156" s="51">
        <f t="shared" si="94"/>
        <v>0</v>
      </c>
      <c r="Q2156" s="51">
        <f t="shared" si="94"/>
        <v>0</v>
      </c>
      <c r="R2156" s="51">
        <f t="shared" si="94"/>
        <v>0</v>
      </c>
    </row>
    <row r="2157" spans="1:18" x14ac:dyDescent="0.25">
      <c r="A2157" s="17"/>
      <c r="B2157" s="52"/>
      <c r="C2157" s="17"/>
      <c r="D2157" s="17"/>
      <c r="E2157" s="17"/>
      <c r="F2157" s="17"/>
      <c r="G2157" s="17"/>
      <c r="H2157" s="17"/>
      <c r="I2157" s="16">
        <f>IF(B2157&gt;A_Stammdaten!$B$12,0,SUM(C2157,D2157,F2157,G2157)-SUM(E2157,H2157))</f>
        <v>0</v>
      </c>
      <c r="J2157" s="51">
        <f>HLOOKUP(A_Stammdaten!$B$12,$L$4:$R$2504,ROW(B2157)-3,FALSE)+IF(OR(B2157=0,A_Stammdaten!$B$12&lt;B2157),0,I2157*1/20)</f>
        <v>0</v>
      </c>
      <c r="K2157" s="51">
        <f>HLOOKUP(A_Stammdaten!$B$12,$L$4:$R$2504,ROW(B2157)-3,FALSE)</f>
        <v>0</v>
      </c>
      <c r="L2157" s="51">
        <f t="shared" si="93"/>
        <v>0</v>
      </c>
      <c r="M2157" s="51">
        <f t="shared" si="94"/>
        <v>0</v>
      </c>
      <c r="N2157" s="51">
        <f t="shared" si="94"/>
        <v>0</v>
      </c>
      <c r="O2157" s="51">
        <f t="shared" si="94"/>
        <v>0</v>
      </c>
      <c r="P2157" s="51">
        <f t="shared" si="94"/>
        <v>0</v>
      </c>
      <c r="Q2157" s="51">
        <f t="shared" si="94"/>
        <v>0</v>
      </c>
      <c r="R2157" s="51">
        <f t="shared" si="94"/>
        <v>0</v>
      </c>
    </row>
    <row r="2158" spans="1:18" x14ac:dyDescent="0.25">
      <c r="A2158" s="17"/>
      <c r="B2158" s="52"/>
      <c r="C2158" s="17"/>
      <c r="D2158" s="17"/>
      <c r="E2158" s="17"/>
      <c r="F2158" s="17"/>
      <c r="G2158" s="17"/>
      <c r="H2158" s="17"/>
      <c r="I2158" s="16">
        <f>IF(B2158&gt;A_Stammdaten!$B$12,0,SUM(C2158,D2158,F2158,G2158)-SUM(E2158,H2158))</f>
        <v>0</v>
      </c>
      <c r="J2158" s="51">
        <f>HLOOKUP(A_Stammdaten!$B$12,$L$4:$R$2504,ROW(B2158)-3,FALSE)+IF(OR(B2158=0,A_Stammdaten!$B$12&lt;B2158),0,I2158*1/20)</f>
        <v>0</v>
      </c>
      <c r="K2158" s="51">
        <f>HLOOKUP(A_Stammdaten!$B$12,$L$4:$R$2504,ROW(B2158)-3,FALSE)</f>
        <v>0</v>
      </c>
      <c r="L2158" s="51">
        <f t="shared" si="93"/>
        <v>0</v>
      </c>
      <c r="M2158" s="51">
        <f t="shared" si="94"/>
        <v>0</v>
      </c>
      <c r="N2158" s="51">
        <f t="shared" si="94"/>
        <v>0</v>
      </c>
      <c r="O2158" s="51">
        <f t="shared" si="94"/>
        <v>0</v>
      </c>
      <c r="P2158" s="51">
        <f t="shared" si="94"/>
        <v>0</v>
      </c>
      <c r="Q2158" s="51">
        <f t="shared" si="94"/>
        <v>0</v>
      </c>
      <c r="R2158" s="51">
        <f t="shared" si="94"/>
        <v>0</v>
      </c>
    </row>
    <row r="2159" spans="1:18" x14ac:dyDescent="0.25">
      <c r="A2159" s="17"/>
      <c r="B2159" s="52"/>
      <c r="C2159" s="17"/>
      <c r="D2159" s="17"/>
      <c r="E2159" s="17"/>
      <c r="F2159" s="17"/>
      <c r="G2159" s="17"/>
      <c r="H2159" s="17"/>
      <c r="I2159" s="16">
        <f>IF(B2159&gt;A_Stammdaten!$B$12,0,SUM(C2159,D2159,F2159,G2159)-SUM(E2159,H2159))</f>
        <v>0</v>
      </c>
      <c r="J2159" s="51">
        <f>HLOOKUP(A_Stammdaten!$B$12,$L$4:$R$2504,ROW(B2159)-3,FALSE)+IF(OR(B2159=0,A_Stammdaten!$B$12&lt;B2159),0,I2159*1/20)</f>
        <v>0</v>
      </c>
      <c r="K2159" s="51">
        <f>HLOOKUP(A_Stammdaten!$B$12,$L$4:$R$2504,ROW(B2159)-3,FALSE)</f>
        <v>0</v>
      </c>
      <c r="L2159" s="51">
        <f t="shared" si="93"/>
        <v>0</v>
      </c>
      <c r="M2159" s="51">
        <f t="shared" si="94"/>
        <v>0</v>
      </c>
      <c r="N2159" s="51">
        <f t="shared" si="94"/>
        <v>0</v>
      </c>
      <c r="O2159" s="51">
        <f t="shared" si="94"/>
        <v>0</v>
      </c>
      <c r="P2159" s="51">
        <f t="shared" si="94"/>
        <v>0</v>
      </c>
      <c r="Q2159" s="51">
        <f t="shared" si="94"/>
        <v>0</v>
      </c>
      <c r="R2159" s="51">
        <f t="shared" si="94"/>
        <v>0</v>
      </c>
    </row>
    <row r="2160" spans="1:18" x14ac:dyDescent="0.25">
      <c r="A2160" s="17"/>
      <c r="B2160" s="52"/>
      <c r="C2160" s="17"/>
      <c r="D2160" s="17"/>
      <c r="E2160" s="17"/>
      <c r="F2160" s="17"/>
      <c r="G2160" s="17"/>
      <c r="H2160" s="17"/>
      <c r="I2160" s="16">
        <f>IF(B2160&gt;A_Stammdaten!$B$12,0,SUM(C2160,D2160,F2160,G2160)-SUM(E2160,H2160))</f>
        <v>0</v>
      </c>
      <c r="J2160" s="51">
        <f>HLOOKUP(A_Stammdaten!$B$12,$L$4:$R$2504,ROW(B2160)-3,FALSE)+IF(OR(B2160=0,A_Stammdaten!$B$12&lt;B2160),0,I2160*1/20)</f>
        <v>0</v>
      </c>
      <c r="K2160" s="51">
        <f>HLOOKUP(A_Stammdaten!$B$12,$L$4:$R$2504,ROW(B2160)-3,FALSE)</f>
        <v>0</v>
      </c>
      <c r="L2160" s="51">
        <f t="shared" si="93"/>
        <v>0</v>
      </c>
      <c r="M2160" s="51">
        <f t="shared" si="94"/>
        <v>0</v>
      </c>
      <c r="N2160" s="51">
        <f t="shared" si="94"/>
        <v>0</v>
      </c>
      <c r="O2160" s="51">
        <f t="shared" si="94"/>
        <v>0</v>
      </c>
      <c r="P2160" s="51">
        <f t="shared" si="94"/>
        <v>0</v>
      </c>
      <c r="Q2160" s="51">
        <f t="shared" si="94"/>
        <v>0</v>
      </c>
      <c r="R2160" s="51">
        <f t="shared" si="94"/>
        <v>0</v>
      </c>
    </row>
    <row r="2161" spans="1:18" x14ac:dyDescent="0.25">
      <c r="A2161" s="17"/>
      <c r="B2161" s="52"/>
      <c r="C2161" s="17"/>
      <c r="D2161" s="17"/>
      <c r="E2161" s="17"/>
      <c r="F2161" s="17"/>
      <c r="G2161" s="17"/>
      <c r="H2161" s="17"/>
      <c r="I2161" s="16">
        <f>IF(B2161&gt;A_Stammdaten!$B$12,0,SUM(C2161,D2161,F2161,G2161)-SUM(E2161,H2161))</f>
        <v>0</v>
      </c>
      <c r="J2161" s="51">
        <f>HLOOKUP(A_Stammdaten!$B$12,$L$4:$R$2504,ROW(B2161)-3,FALSE)+IF(OR(B2161=0,A_Stammdaten!$B$12&lt;B2161),0,I2161*1/20)</f>
        <v>0</v>
      </c>
      <c r="K2161" s="51">
        <f>HLOOKUP(A_Stammdaten!$B$12,$L$4:$R$2504,ROW(B2161)-3,FALSE)</f>
        <v>0</v>
      </c>
      <c r="L2161" s="51">
        <f t="shared" si="93"/>
        <v>0</v>
      </c>
      <c r="M2161" s="51">
        <f t="shared" si="94"/>
        <v>0</v>
      </c>
      <c r="N2161" s="51">
        <f t="shared" si="94"/>
        <v>0</v>
      </c>
      <c r="O2161" s="51">
        <f t="shared" si="94"/>
        <v>0</v>
      </c>
      <c r="P2161" s="51">
        <f t="shared" si="94"/>
        <v>0</v>
      </c>
      <c r="Q2161" s="51">
        <f t="shared" si="94"/>
        <v>0</v>
      </c>
      <c r="R2161" s="51">
        <f t="shared" si="94"/>
        <v>0</v>
      </c>
    </row>
    <row r="2162" spans="1:18" x14ac:dyDescent="0.25">
      <c r="A2162" s="17"/>
      <c r="B2162" s="52"/>
      <c r="C2162" s="17"/>
      <c r="D2162" s="17"/>
      <c r="E2162" s="17"/>
      <c r="F2162" s="17"/>
      <c r="G2162" s="17"/>
      <c r="H2162" s="17"/>
      <c r="I2162" s="16">
        <f>IF(B2162&gt;A_Stammdaten!$B$12,0,SUM(C2162,D2162,F2162,G2162)-SUM(E2162,H2162))</f>
        <v>0</v>
      </c>
      <c r="J2162" s="51">
        <f>HLOOKUP(A_Stammdaten!$B$12,$L$4:$R$2504,ROW(B2162)-3,FALSE)+IF(OR(B2162=0,A_Stammdaten!$B$12&lt;B2162),0,I2162*1/20)</f>
        <v>0</v>
      </c>
      <c r="K2162" s="51">
        <f>HLOOKUP(A_Stammdaten!$B$12,$L$4:$R$2504,ROW(B2162)-3,FALSE)</f>
        <v>0</v>
      </c>
      <c r="L2162" s="51">
        <f t="shared" si="93"/>
        <v>0</v>
      </c>
      <c r="M2162" s="51">
        <f t="shared" si="94"/>
        <v>0</v>
      </c>
      <c r="N2162" s="51">
        <f t="shared" si="94"/>
        <v>0</v>
      </c>
      <c r="O2162" s="51">
        <f t="shared" si="94"/>
        <v>0</v>
      </c>
      <c r="P2162" s="51">
        <f t="shared" si="94"/>
        <v>0</v>
      </c>
      <c r="Q2162" s="51">
        <f t="shared" si="94"/>
        <v>0</v>
      </c>
      <c r="R2162" s="51">
        <f t="shared" si="94"/>
        <v>0</v>
      </c>
    </row>
    <row r="2163" spans="1:18" x14ac:dyDescent="0.25">
      <c r="A2163" s="17"/>
      <c r="B2163" s="52"/>
      <c r="C2163" s="17"/>
      <c r="D2163" s="17"/>
      <c r="E2163" s="17"/>
      <c r="F2163" s="17"/>
      <c r="G2163" s="17"/>
      <c r="H2163" s="17"/>
      <c r="I2163" s="16">
        <f>IF(B2163&gt;A_Stammdaten!$B$12,0,SUM(C2163,D2163,F2163,G2163)-SUM(E2163,H2163))</f>
        <v>0</v>
      </c>
      <c r="J2163" s="51">
        <f>HLOOKUP(A_Stammdaten!$B$12,$L$4:$R$2504,ROW(B2163)-3,FALSE)+IF(OR(B2163=0,A_Stammdaten!$B$12&lt;B2163),0,I2163*1/20)</f>
        <v>0</v>
      </c>
      <c r="K2163" s="51">
        <f>HLOOKUP(A_Stammdaten!$B$12,$L$4:$R$2504,ROW(B2163)-3,FALSE)</f>
        <v>0</v>
      </c>
      <c r="L2163" s="51">
        <f t="shared" si="93"/>
        <v>0</v>
      </c>
      <c r="M2163" s="51">
        <f t="shared" si="94"/>
        <v>0</v>
      </c>
      <c r="N2163" s="51">
        <f t="shared" si="94"/>
        <v>0</v>
      </c>
      <c r="O2163" s="51">
        <f t="shared" si="94"/>
        <v>0</v>
      </c>
      <c r="P2163" s="51">
        <f t="shared" si="94"/>
        <v>0</v>
      </c>
      <c r="Q2163" s="51">
        <f t="shared" si="94"/>
        <v>0</v>
      </c>
      <c r="R2163" s="51">
        <f t="shared" si="94"/>
        <v>0</v>
      </c>
    </row>
    <row r="2164" spans="1:18" x14ac:dyDescent="0.25">
      <c r="A2164" s="17"/>
      <c r="B2164" s="52"/>
      <c r="C2164" s="17"/>
      <c r="D2164" s="17"/>
      <c r="E2164" s="17"/>
      <c r="F2164" s="17"/>
      <c r="G2164" s="17"/>
      <c r="H2164" s="17"/>
      <c r="I2164" s="16">
        <f>IF(B2164&gt;A_Stammdaten!$B$12,0,SUM(C2164,D2164,F2164,G2164)-SUM(E2164,H2164))</f>
        <v>0</v>
      </c>
      <c r="J2164" s="51">
        <f>HLOOKUP(A_Stammdaten!$B$12,$L$4:$R$2504,ROW(B2164)-3,FALSE)+IF(OR(B2164=0,A_Stammdaten!$B$12&lt;B2164),0,I2164*1/20)</f>
        <v>0</v>
      </c>
      <c r="K2164" s="51">
        <f>HLOOKUP(A_Stammdaten!$B$12,$L$4:$R$2504,ROW(B2164)-3,FALSE)</f>
        <v>0</v>
      </c>
      <c r="L2164" s="51">
        <f t="shared" si="93"/>
        <v>0</v>
      </c>
      <c r="M2164" s="51">
        <f t="shared" si="94"/>
        <v>0</v>
      </c>
      <c r="N2164" s="51">
        <f t="shared" si="94"/>
        <v>0</v>
      </c>
      <c r="O2164" s="51">
        <f t="shared" si="94"/>
        <v>0</v>
      </c>
      <c r="P2164" s="51">
        <f t="shared" si="94"/>
        <v>0</v>
      </c>
      <c r="Q2164" s="51">
        <f t="shared" si="94"/>
        <v>0</v>
      </c>
      <c r="R2164" s="51">
        <f t="shared" si="94"/>
        <v>0</v>
      </c>
    </row>
    <row r="2165" spans="1:18" x14ac:dyDescent="0.25">
      <c r="A2165" s="17"/>
      <c r="B2165" s="52"/>
      <c r="C2165" s="17"/>
      <c r="D2165" s="17"/>
      <c r="E2165" s="17"/>
      <c r="F2165" s="17"/>
      <c r="G2165" s="17"/>
      <c r="H2165" s="17"/>
      <c r="I2165" s="16">
        <f>IF(B2165&gt;A_Stammdaten!$B$12,0,SUM(C2165,D2165,F2165,G2165)-SUM(E2165,H2165))</f>
        <v>0</v>
      </c>
      <c r="J2165" s="51">
        <f>HLOOKUP(A_Stammdaten!$B$12,$L$4:$R$2504,ROW(B2165)-3,FALSE)+IF(OR(B2165=0,A_Stammdaten!$B$12&lt;B2165),0,I2165*1/20)</f>
        <v>0</v>
      </c>
      <c r="K2165" s="51">
        <f>HLOOKUP(A_Stammdaten!$B$12,$L$4:$R$2504,ROW(B2165)-3,FALSE)</f>
        <v>0</v>
      </c>
      <c r="L2165" s="51">
        <f t="shared" si="93"/>
        <v>0</v>
      </c>
      <c r="M2165" s="51">
        <f t="shared" si="94"/>
        <v>0</v>
      </c>
      <c r="N2165" s="51">
        <f t="shared" si="94"/>
        <v>0</v>
      </c>
      <c r="O2165" s="51">
        <f t="shared" si="94"/>
        <v>0</v>
      </c>
      <c r="P2165" s="51">
        <f t="shared" si="94"/>
        <v>0</v>
      </c>
      <c r="Q2165" s="51">
        <f t="shared" si="94"/>
        <v>0</v>
      </c>
      <c r="R2165" s="51">
        <f t="shared" si="94"/>
        <v>0</v>
      </c>
    </row>
    <row r="2166" spans="1:18" x14ac:dyDescent="0.25">
      <c r="A2166" s="17"/>
      <c r="B2166" s="52"/>
      <c r="C2166" s="17"/>
      <c r="D2166" s="17"/>
      <c r="E2166" s="17"/>
      <c r="F2166" s="17"/>
      <c r="G2166" s="17"/>
      <c r="H2166" s="17"/>
      <c r="I2166" s="16">
        <f>IF(B2166&gt;A_Stammdaten!$B$12,0,SUM(C2166,D2166,F2166,G2166)-SUM(E2166,H2166))</f>
        <v>0</v>
      </c>
      <c r="J2166" s="51">
        <f>HLOOKUP(A_Stammdaten!$B$12,$L$4:$R$2504,ROW(B2166)-3,FALSE)+IF(OR(B2166=0,A_Stammdaten!$B$12&lt;B2166),0,I2166*1/20)</f>
        <v>0</v>
      </c>
      <c r="K2166" s="51">
        <f>HLOOKUP(A_Stammdaten!$B$12,$L$4:$R$2504,ROW(B2166)-3,FALSE)</f>
        <v>0</v>
      </c>
      <c r="L2166" s="51">
        <f t="shared" si="93"/>
        <v>0</v>
      </c>
      <c r="M2166" s="51">
        <f t="shared" si="94"/>
        <v>0</v>
      </c>
      <c r="N2166" s="51">
        <f t="shared" si="94"/>
        <v>0</v>
      </c>
      <c r="O2166" s="51">
        <f t="shared" si="94"/>
        <v>0</v>
      </c>
      <c r="P2166" s="51">
        <f t="shared" si="94"/>
        <v>0</v>
      </c>
      <c r="Q2166" s="51">
        <f t="shared" si="94"/>
        <v>0</v>
      </c>
      <c r="R2166" s="51">
        <f t="shared" si="94"/>
        <v>0</v>
      </c>
    </row>
    <row r="2167" spans="1:18" x14ac:dyDescent="0.25">
      <c r="A2167" s="17"/>
      <c r="B2167" s="52"/>
      <c r="C2167" s="17"/>
      <c r="D2167" s="17"/>
      <c r="E2167" s="17"/>
      <c r="F2167" s="17"/>
      <c r="G2167" s="17"/>
      <c r="H2167" s="17"/>
      <c r="I2167" s="16">
        <f>IF(B2167&gt;A_Stammdaten!$B$12,0,SUM(C2167,D2167,F2167,G2167)-SUM(E2167,H2167))</f>
        <v>0</v>
      </c>
      <c r="J2167" s="51">
        <f>HLOOKUP(A_Stammdaten!$B$12,$L$4:$R$2504,ROW(B2167)-3,FALSE)+IF(OR(B2167=0,A_Stammdaten!$B$12&lt;B2167),0,I2167*1/20)</f>
        <v>0</v>
      </c>
      <c r="K2167" s="51">
        <f>HLOOKUP(A_Stammdaten!$B$12,$L$4:$R$2504,ROW(B2167)-3,FALSE)</f>
        <v>0</v>
      </c>
      <c r="L2167" s="51">
        <f t="shared" si="93"/>
        <v>0</v>
      </c>
      <c r="M2167" s="51">
        <f t="shared" si="94"/>
        <v>0</v>
      </c>
      <c r="N2167" s="51">
        <f t="shared" si="94"/>
        <v>0</v>
      </c>
      <c r="O2167" s="51">
        <f t="shared" si="94"/>
        <v>0</v>
      </c>
      <c r="P2167" s="51">
        <f t="shared" si="94"/>
        <v>0</v>
      </c>
      <c r="Q2167" s="51">
        <f t="shared" si="94"/>
        <v>0</v>
      </c>
      <c r="R2167" s="51">
        <f t="shared" ref="M2167:R2210" si="95">IF(OR($I2167=0,R$4&lt;$B2167,$B2167=0,20-(R$4-$B2167)=0),0,$I2167*(19-(R$4-$B2167))/20)</f>
        <v>0</v>
      </c>
    </row>
    <row r="2168" spans="1:18" x14ac:dyDescent="0.25">
      <c r="A2168" s="17"/>
      <c r="B2168" s="52"/>
      <c r="C2168" s="17"/>
      <c r="D2168" s="17"/>
      <c r="E2168" s="17"/>
      <c r="F2168" s="17"/>
      <c r="G2168" s="17"/>
      <c r="H2168" s="17"/>
      <c r="I2168" s="16">
        <f>IF(B2168&gt;A_Stammdaten!$B$12,0,SUM(C2168,D2168,F2168,G2168)-SUM(E2168,H2168))</f>
        <v>0</v>
      </c>
      <c r="J2168" s="51">
        <f>HLOOKUP(A_Stammdaten!$B$12,$L$4:$R$2504,ROW(B2168)-3,FALSE)+IF(OR(B2168=0,A_Stammdaten!$B$12&lt;B2168),0,I2168*1/20)</f>
        <v>0</v>
      </c>
      <c r="K2168" s="51">
        <f>HLOOKUP(A_Stammdaten!$B$12,$L$4:$R$2504,ROW(B2168)-3,FALSE)</f>
        <v>0</v>
      </c>
      <c r="L2168" s="51">
        <f t="shared" si="93"/>
        <v>0</v>
      </c>
      <c r="M2168" s="51">
        <f t="shared" si="95"/>
        <v>0</v>
      </c>
      <c r="N2168" s="51">
        <f t="shared" si="95"/>
        <v>0</v>
      </c>
      <c r="O2168" s="51">
        <f t="shared" si="95"/>
        <v>0</v>
      </c>
      <c r="P2168" s="51">
        <f t="shared" si="95"/>
        <v>0</v>
      </c>
      <c r="Q2168" s="51">
        <f t="shared" si="95"/>
        <v>0</v>
      </c>
      <c r="R2168" s="51">
        <f t="shared" si="95"/>
        <v>0</v>
      </c>
    </row>
    <row r="2169" spans="1:18" x14ac:dyDescent="0.25">
      <c r="A2169" s="17"/>
      <c r="B2169" s="52"/>
      <c r="C2169" s="17"/>
      <c r="D2169" s="17"/>
      <c r="E2169" s="17"/>
      <c r="F2169" s="17"/>
      <c r="G2169" s="17"/>
      <c r="H2169" s="17"/>
      <c r="I2169" s="16">
        <f>IF(B2169&gt;A_Stammdaten!$B$12,0,SUM(C2169,D2169,F2169,G2169)-SUM(E2169,H2169))</f>
        <v>0</v>
      </c>
      <c r="J2169" s="51">
        <f>HLOOKUP(A_Stammdaten!$B$12,$L$4:$R$2504,ROW(B2169)-3,FALSE)+IF(OR(B2169=0,A_Stammdaten!$B$12&lt;B2169),0,I2169*1/20)</f>
        <v>0</v>
      </c>
      <c r="K2169" s="51">
        <f>HLOOKUP(A_Stammdaten!$B$12,$L$4:$R$2504,ROW(B2169)-3,FALSE)</f>
        <v>0</v>
      </c>
      <c r="L2169" s="51">
        <f t="shared" si="93"/>
        <v>0</v>
      </c>
      <c r="M2169" s="51">
        <f t="shared" si="95"/>
        <v>0</v>
      </c>
      <c r="N2169" s="51">
        <f t="shared" si="95"/>
        <v>0</v>
      </c>
      <c r="O2169" s="51">
        <f t="shared" si="95"/>
        <v>0</v>
      </c>
      <c r="P2169" s="51">
        <f t="shared" si="95"/>
        <v>0</v>
      </c>
      <c r="Q2169" s="51">
        <f t="shared" si="95"/>
        <v>0</v>
      </c>
      <c r="R2169" s="51">
        <f t="shared" si="95"/>
        <v>0</v>
      </c>
    </row>
    <row r="2170" spans="1:18" x14ac:dyDescent="0.25">
      <c r="A2170" s="17"/>
      <c r="B2170" s="52"/>
      <c r="C2170" s="17"/>
      <c r="D2170" s="17"/>
      <c r="E2170" s="17"/>
      <c r="F2170" s="17"/>
      <c r="G2170" s="17"/>
      <c r="H2170" s="17"/>
      <c r="I2170" s="16">
        <f>IF(B2170&gt;A_Stammdaten!$B$12,0,SUM(C2170,D2170,F2170,G2170)-SUM(E2170,H2170))</f>
        <v>0</v>
      </c>
      <c r="J2170" s="51">
        <f>HLOOKUP(A_Stammdaten!$B$12,$L$4:$R$2504,ROW(B2170)-3,FALSE)+IF(OR(B2170=0,A_Stammdaten!$B$12&lt;B2170),0,I2170*1/20)</f>
        <v>0</v>
      </c>
      <c r="K2170" s="51">
        <f>HLOOKUP(A_Stammdaten!$B$12,$L$4:$R$2504,ROW(B2170)-3,FALSE)</f>
        <v>0</v>
      </c>
      <c r="L2170" s="51">
        <f t="shared" si="93"/>
        <v>0</v>
      </c>
      <c r="M2170" s="51">
        <f t="shared" si="95"/>
        <v>0</v>
      </c>
      <c r="N2170" s="51">
        <f t="shared" si="95"/>
        <v>0</v>
      </c>
      <c r="O2170" s="51">
        <f t="shared" si="95"/>
        <v>0</v>
      </c>
      <c r="P2170" s="51">
        <f t="shared" si="95"/>
        <v>0</v>
      </c>
      <c r="Q2170" s="51">
        <f t="shared" si="95"/>
        <v>0</v>
      </c>
      <c r="R2170" s="51">
        <f t="shared" si="95"/>
        <v>0</v>
      </c>
    </row>
    <row r="2171" spans="1:18" x14ac:dyDescent="0.25">
      <c r="A2171" s="17"/>
      <c r="B2171" s="52"/>
      <c r="C2171" s="17"/>
      <c r="D2171" s="17"/>
      <c r="E2171" s="17"/>
      <c r="F2171" s="17"/>
      <c r="G2171" s="17"/>
      <c r="H2171" s="17"/>
      <c r="I2171" s="16">
        <f>IF(B2171&gt;A_Stammdaten!$B$12,0,SUM(C2171,D2171,F2171,G2171)-SUM(E2171,H2171))</f>
        <v>0</v>
      </c>
      <c r="J2171" s="51">
        <f>HLOOKUP(A_Stammdaten!$B$12,$L$4:$R$2504,ROW(B2171)-3,FALSE)+IF(OR(B2171=0,A_Stammdaten!$B$12&lt;B2171),0,I2171*1/20)</f>
        <v>0</v>
      </c>
      <c r="K2171" s="51">
        <f>HLOOKUP(A_Stammdaten!$B$12,$L$4:$R$2504,ROW(B2171)-3,FALSE)</f>
        <v>0</v>
      </c>
      <c r="L2171" s="51">
        <f t="shared" si="93"/>
        <v>0</v>
      </c>
      <c r="M2171" s="51">
        <f t="shared" si="95"/>
        <v>0</v>
      </c>
      <c r="N2171" s="51">
        <f t="shared" si="95"/>
        <v>0</v>
      </c>
      <c r="O2171" s="51">
        <f t="shared" si="95"/>
        <v>0</v>
      </c>
      <c r="P2171" s="51">
        <f t="shared" si="95"/>
        <v>0</v>
      </c>
      <c r="Q2171" s="51">
        <f t="shared" si="95"/>
        <v>0</v>
      </c>
      <c r="R2171" s="51">
        <f t="shared" si="95"/>
        <v>0</v>
      </c>
    </row>
    <row r="2172" spans="1:18" x14ac:dyDescent="0.25">
      <c r="A2172" s="17"/>
      <c r="B2172" s="52"/>
      <c r="C2172" s="17"/>
      <c r="D2172" s="17"/>
      <c r="E2172" s="17"/>
      <c r="F2172" s="17"/>
      <c r="G2172" s="17"/>
      <c r="H2172" s="17"/>
      <c r="I2172" s="16">
        <f>IF(B2172&gt;A_Stammdaten!$B$12,0,SUM(C2172,D2172,F2172,G2172)-SUM(E2172,H2172))</f>
        <v>0</v>
      </c>
      <c r="J2172" s="51">
        <f>HLOOKUP(A_Stammdaten!$B$12,$L$4:$R$2504,ROW(B2172)-3,FALSE)+IF(OR(B2172=0,A_Stammdaten!$B$12&lt;B2172),0,I2172*1/20)</f>
        <v>0</v>
      </c>
      <c r="K2172" s="51">
        <f>HLOOKUP(A_Stammdaten!$B$12,$L$4:$R$2504,ROW(B2172)-3,FALSE)</f>
        <v>0</v>
      </c>
      <c r="L2172" s="51">
        <f t="shared" si="93"/>
        <v>0</v>
      </c>
      <c r="M2172" s="51">
        <f t="shared" si="95"/>
        <v>0</v>
      </c>
      <c r="N2172" s="51">
        <f t="shared" si="95"/>
        <v>0</v>
      </c>
      <c r="O2172" s="51">
        <f t="shared" si="95"/>
        <v>0</v>
      </c>
      <c r="P2172" s="51">
        <f t="shared" si="95"/>
        <v>0</v>
      </c>
      <c r="Q2172" s="51">
        <f t="shared" si="95"/>
        <v>0</v>
      </c>
      <c r="R2172" s="51">
        <f t="shared" si="95"/>
        <v>0</v>
      </c>
    </row>
    <row r="2173" spans="1:18" x14ac:dyDescent="0.25">
      <c r="A2173" s="17"/>
      <c r="B2173" s="52"/>
      <c r="C2173" s="17"/>
      <c r="D2173" s="17"/>
      <c r="E2173" s="17"/>
      <c r="F2173" s="17"/>
      <c r="G2173" s="17"/>
      <c r="H2173" s="17"/>
      <c r="I2173" s="16">
        <f>IF(B2173&gt;A_Stammdaten!$B$12,0,SUM(C2173,D2173,F2173,G2173)-SUM(E2173,H2173))</f>
        <v>0</v>
      </c>
      <c r="J2173" s="51">
        <f>HLOOKUP(A_Stammdaten!$B$12,$L$4:$R$2504,ROW(B2173)-3,FALSE)+IF(OR(B2173=0,A_Stammdaten!$B$12&lt;B2173),0,I2173*1/20)</f>
        <v>0</v>
      </c>
      <c r="K2173" s="51">
        <f>HLOOKUP(A_Stammdaten!$B$12,$L$4:$R$2504,ROW(B2173)-3,FALSE)</f>
        <v>0</v>
      </c>
      <c r="L2173" s="51">
        <f t="shared" si="93"/>
        <v>0</v>
      </c>
      <c r="M2173" s="51">
        <f t="shared" si="95"/>
        <v>0</v>
      </c>
      <c r="N2173" s="51">
        <f t="shared" si="95"/>
        <v>0</v>
      </c>
      <c r="O2173" s="51">
        <f t="shared" si="95"/>
        <v>0</v>
      </c>
      <c r="P2173" s="51">
        <f t="shared" si="95"/>
        <v>0</v>
      </c>
      <c r="Q2173" s="51">
        <f t="shared" si="95"/>
        <v>0</v>
      </c>
      <c r="R2173" s="51">
        <f t="shared" si="95"/>
        <v>0</v>
      </c>
    </row>
    <row r="2174" spans="1:18" x14ac:dyDescent="0.25">
      <c r="A2174" s="17"/>
      <c r="B2174" s="52"/>
      <c r="C2174" s="17"/>
      <c r="D2174" s="17"/>
      <c r="E2174" s="17"/>
      <c r="F2174" s="17"/>
      <c r="G2174" s="17"/>
      <c r="H2174" s="17"/>
      <c r="I2174" s="16">
        <f>IF(B2174&gt;A_Stammdaten!$B$12,0,SUM(C2174,D2174,F2174,G2174)-SUM(E2174,H2174))</f>
        <v>0</v>
      </c>
      <c r="J2174" s="51">
        <f>HLOOKUP(A_Stammdaten!$B$12,$L$4:$R$2504,ROW(B2174)-3,FALSE)+IF(OR(B2174=0,A_Stammdaten!$B$12&lt;B2174),0,I2174*1/20)</f>
        <v>0</v>
      </c>
      <c r="K2174" s="51">
        <f>HLOOKUP(A_Stammdaten!$B$12,$L$4:$R$2504,ROW(B2174)-3,FALSE)</f>
        <v>0</v>
      </c>
      <c r="L2174" s="51">
        <f t="shared" si="93"/>
        <v>0</v>
      </c>
      <c r="M2174" s="51">
        <f t="shared" si="95"/>
        <v>0</v>
      </c>
      <c r="N2174" s="51">
        <f t="shared" si="95"/>
        <v>0</v>
      </c>
      <c r="O2174" s="51">
        <f t="shared" si="95"/>
        <v>0</v>
      </c>
      <c r="P2174" s="51">
        <f t="shared" si="95"/>
        <v>0</v>
      </c>
      <c r="Q2174" s="51">
        <f t="shared" si="95"/>
        <v>0</v>
      </c>
      <c r="R2174" s="51">
        <f t="shared" si="95"/>
        <v>0</v>
      </c>
    </row>
    <row r="2175" spans="1:18" x14ac:dyDescent="0.25">
      <c r="A2175" s="17"/>
      <c r="B2175" s="52"/>
      <c r="C2175" s="17"/>
      <c r="D2175" s="17"/>
      <c r="E2175" s="17"/>
      <c r="F2175" s="17"/>
      <c r="G2175" s="17"/>
      <c r="H2175" s="17"/>
      <c r="I2175" s="16">
        <f>IF(B2175&gt;A_Stammdaten!$B$12,0,SUM(C2175,D2175,F2175,G2175)-SUM(E2175,H2175))</f>
        <v>0</v>
      </c>
      <c r="J2175" s="51">
        <f>HLOOKUP(A_Stammdaten!$B$12,$L$4:$R$2504,ROW(B2175)-3,FALSE)+IF(OR(B2175=0,A_Stammdaten!$B$12&lt;B2175),0,I2175*1/20)</f>
        <v>0</v>
      </c>
      <c r="K2175" s="51">
        <f>HLOOKUP(A_Stammdaten!$B$12,$L$4:$R$2504,ROW(B2175)-3,FALSE)</f>
        <v>0</v>
      </c>
      <c r="L2175" s="51">
        <f t="shared" si="93"/>
        <v>0</v>
      </c>
      <c r="M2175" s="51">
        <f t="shared" si="95"/>
        <v>0</v>
      </c>
      <c r="N2175" s="51">
        <f t="shared" si="95"/>
        <v>0</v>
      </c>
      <c r="O2175" s="51">
        <f t="shared" si="95"/>
        <v>0</v>
      </c>
      <c r="P2175" s="51">
        <f t="shared" si="95"/>
        <v>0</v>
      </c>
      <c r="Q2175" s="51">
        <f t="shared" si="95"/>
        <v>0</v>
      </c>
      <c r="R2175" s="51">
        <f t="shared" si="95"/>
        <v>0</v>
      </c>
    </row>
    <row r="2176" spans="1:18" x14ac:dyDescent="0.25">
      <c r="A2176" s="17"/>
      <c r="B2176" s="52"/>
      <c r="C2176" s="17"/>
      <c r="D2176" s="17"/>
      <c r="E2176" s="17"/>
      <c r="F2176" s="17"/>
      <c r="G2176" s="17"/>
      <c r="H2176" s="17"/>
      <c r="I2176" s="16">
        <f>IF(B2176&gt;A_Stammdaten!$B$12,0,SUM(C2176,D2176,F2176,G2176)-SUM(E2176,H2176))</f>
        <v>0</v>
      </c>
      <c r="J2176" s="51">
        <f>HLOOKUP(A_Stammdaten!$B$12,$L$4:$R$2504,ROW(B2176)-3,FALSE)+IF(OR(B2176=0,A_Stammdaten!$B$12&lt;B2176),0,I2176*1/20)</f>
        <v>0</v>
      </c>
      <c r="K2176" s="51">
        <f>HLOOKUP(A_Stammdaten!$B$12,$L$4:$R$2504,ROW(B2176)-3,FALSE)</f>
        <v>0</v>
      </c>
      <c r="L2176" s="51">
        <f t="shared" ref="L2176:L2239" si="96">IF(OR($I2176=0,L$4&lt;$B2176,$B2176=0,20-(L$4-$B2176)=0),0,$I2176*(19-(L$4-$B2176))/20)</f>
        <v>0</v>
      </c>
      <c r="M2176" s="51">
        <f t="shared" si="95"/>
        <v>0</v>
      </c>
      <c r="N2176" s="51">
        <f t="shared" si="95"/>
        <v>0</v>
      </c>
      <c r="O2176" s="51">
        <f t="shared" si="95"/>
        <v>0</v>
      </c>
      <c r="P2176" s="51">
        <f t="shared" si="95"/>
        <v>0</v>
      </c>
      <c r="Q2176" s="51">
        <f t="shared" si="95"/>
        <v>0</v>
      </c>
      <c r="R2176" s="51">
        <f t="shared" si="95"/>
        <v>0</v>
      </c>
    </row>
    <row r="2177" spans="1:18" x14ac:dyDescent="0.25">
      <c r="A2177" s="17"/>
      <c r="B2177" s="52"/>
      <c r="C2177" s="17"/>
      <c r="D2177" s="17"/>
      <c r="E2177" s="17"/>
      <c r="F2177" s="17"/>
      <c r="G2177" s="17"/>
      <c r="H2177" s="17"/>
      <c r="I2177" s="16">
        <f>IF(B2177&gt;A_Stammdaten!$B$12,0,SUM(C2177,D2177,F2177,G2177)-SUM(E2177,H2177))</f>
        <v>0</v>
      </c>
      <c r="J2177" s="51">
        <f>HLOOKUP(A_Stammdaten!$B$12,$L$4:$R$2504,ROW(B2177)-3,FALSE)+IF(OR(B2177=0,A_Stammdaten!$B$12&lt;B2177),0,I2177*1/20)</f>
        <v>0</v>
      </c>
      <c r="K2177" s="51">
        <f>HLOOKUP(A_Stammdaten!$B$12,$L$4:$R$2504,ROW(B2177)-3,FALSE)</f>
        <v>0</v>
      </c>
      <c r="L2177" s="51">
        <f t="shared" si="96"/>
        <v>0</v>
      </c>
      <c r="M2177" s="51">
        <f t="shared" si="95"/>
        <v>0</v>
      </c>
      <c r="N2177" s="51">
        <f t="shared" si="95"/>
        <v>0</v>
      </c>
      <c r="O2177" s="51">
        <f t="shared" si="95"/>
        <v>0</v>
      </c>
      <c r="P2177" s="51">
        <f t="shared" si="95"/>
        <v>0</v>
      </c>
      <c r="Q2177" s="51">
        <f t="shared" si="95"/>
        <v>0</v>
      </c>
      <c r="R2177" s="51">
        <f t="shared" si="95"/>
        <v>0</v>
      </c>
    </row>
    <row r="2178" spans="1:18" x14ac:dyDescent="0.25">
      <c r="A2178" s="17"/>
      <c r="B2178" s="52"/>
      <c r="C2178" s="17"/>
      <c r="D2178" s="17"/>
      <c r="E2178" s="17"/>
      <c r="F2178" s="17"/>
      <c r="G2178" s="17"/>
      <c r="H2178" s="17"/>
      <c r="I2178" s="16">
        <f>IF(B2178&gt;A_Stammdaten!$B$12,0,SUM(C2178,D2178,F2178,G2178)-SUM(E2178,H2178))</f>
        <v>0</v>
      </c>
      <c r="J2178" s="51">
        <f>HLOOKUP(A_Stammdaten!$B$12,$L$4:$R$2504,ROW(B2178)-3,FALSE)+IF(OR(B2178=0,A_Stammdaten!$B$12&lt;B2178),0,I2178*1/20)</f>
        <v>0</v>
      </c>
      <c r="K2178" s="51">
        <f>HLOOKUP(A_Stammdaten!$B$12,$L$4:$R$2504,ROW(B2178)-3,FALSE)</f>
        <v>0</v>
      </c>
      <c r="L2178" s="51">
        <f t="shared" si="96"/>
        <v>0</v>
      </c>
      <c r="M2178" s="51">
        <f t="shared" si="95"/>
        <v>0</v>
      </c>
      <c r="N2178" s="51">
        <f t="shared" si="95"/>
        <v>0</v>
      </c>
      <c r="O2178" s="51">
        <f t="shared" si="95"/>
        <v>0</v>
      </c>
      <c r="P2178" s="51">
        <f t="shared" si="95"/>
        <v>0</v>
      </c>
      <c r="Q2178" s="51">
        <f t="shared" si="95"/>
        <v>0</v>
      </c>
      <c r="R2178" s="51">
        <f t="shared" si="95"/>
        <v>0</v>
      </c>
    </row>
    <row r="2179" spans="1:18" x14ac:dyDescent="0.25">
      <c r="A2179" s="17"/>
      <c r="B2179" s="52"/>
      <c r="C2179" s="17"/>
      <c r="D2179" s="17"/>
      <c r="E2179" s="17"/>
      <c r="F2179" s="17"/>
      <c r="G2179" s="17"/>
      <c r="H2179" s="17"/>
      <c r="I2179" s="16">
        <f>IF(B2179&gt;A_Stammdaten!$B$12,0,SUM(C2179,D2179,F2179,G2179)-SUM(E2179,H2179))</f>
        <v>0</v>
      </c>
      <c r="J2179" s="51">
        <f>HLOOKUP(A_Stammdaten!$B$12,$L$4:$R$2504,ROW(B2179)-3,FALSE)+IF(OR(B2179=0,A_Stammdaten!$B$12&lt;B2179),0,I2179*1/20)</f>
        <v>0</v>
      </c>
      <c r="K2179" s="51">
        <f>HLOOKUP(A_Stammdaten!$B$12,$L$4:$R$2504,ROW(B2179)-3,FALSE)</f>
        <v>0</v>
      </c>
      <c r="L2179" s="51">
        <f t="shared" si="96"/>
        <v>0</v>
      </c>
      <c r="M2179" s="51">
        <f t="shared" si="95"/>
        <v>0</v>
      </c>
      <c r="N2179" s="51">
        <f t="shared" si="95"/>
        <v>0</v>
      </c>
      <c r="O2179" s="51">
        <f t="shared" si="95"/>
        <v>0</v>
      </c>
      <c r="P2179" s="51">
        <f t="shared" si="95"/>
        <v>0</v>
      </c>
      <c r="Q2179" s="51">
        <f t="shared" si="95"/>
        <v>0</v>
      </c>
      <c r="R2179" s="51">
        <f t="shared" si="95"/>
        <v>0</v>
      </c>
    </row>
    <row r="2180" spans="1:18" x14ac:dyDescent="0.25">
      <c r="A2180" s="17"/>
      <c r="B2180" s="52"/>
      <c r="C2180" s="17"/>
      <c r="D2180" s="17"/>
      <c r="E2180" s="17"/>
      <c r="F2180" s="17"/>
      <c r="G2180" s="17"/>
      <c r="H2180" s="17"/>
      <c r="I2180" s="16">
        <f>IF(B2180&gt;A_Stammdaten!$B$12,0,SUM(C2180,D2180,F2180,G2180)-SUM(E2180,H2180))</f>
        <v>0</v>
      </c>
      <c r="J2180" s="51">
        <f>HLOOKUP(A_Stammdaten!$B$12,$L$4:$R$2504,ROW(B2180)-3,FALSE)+IF(OR(B2180=0,A_Stammdaten!$B$12&lt;B2180),0,I2180*1/20)</f>
        <v>0</v>
      </c>
      <c r="K2180" s="51">
        <f>HLOOKUP(A_Stammdaten!$B$12,$L$4:$R$2504,ROW(B2180)-3,FALSE)</f>
        <v>0</v>
      </c>
      <c r="L2180" s="51">
        <f t="shared" si="96"/>
        <v>0</v>
      </c>
      <c r="M2180" s="51">
        <f t="shared" si="95"/>
        <v>0</v>
      </c>
      <c r="N2180" s="51">
        <f t="shared" si="95"/>
        <v>0</v>
      </c>
      <c r="O2180" s="51">
        <f t="shared" si="95"/>
        <v>0</v>
      </c>
      <c r="P2180" s="51">
        <f t="shared" si="95"/>
        <v>0</v>
      </c>
      <c r="Q2180" s="51">
        <f t="shared" si="95"/>
        <v>0</v>
      </c>
      <c r="R2180" s="51">
        <f t="shared" si="95"/>
        <v>0</v>
      </c>
    </row>
    <row r="2181" spans="1:18" x14ac:dyDescent="0.25">
      <c r="A2181" s="17"/>
      <c r="B2181" s="52"/>
      <c r="C2181" s="17"/>
      <c r="D2181" s="17"/>
      <c r="E2181" s="17"/>
      <c r="F2181" s="17"/>
      <c r="G2181" s="17"/>
      <c r="H2181" s="17"/>
      <c r="I2181" s="16">
        <f>IF(B2181&gt;A_Stammdaten!$B$12,0,SUM(C2181,D2181,F2181,G2181)-SUM(E2181,H2181))</f>
        <v>0</v>
      </c>
      <c r="J2181" s="51">
        <f>HLOOKUP(A_Stammdaten!$B$12,$L$4:$R$2504,ROW(B2181)-3,FALSE)+IF(OR(B2181=0,A_Stammdaten!$B$12&lt;B2181),0,I2181*1/20)</f>
        <v>0</v>
      </c>
      <c r="K2181" s="51">
        <f>HLOOKUP(A_Stammdaten!$B$12,$L$4:$R$2504,ROW(B2181)-3,FALSE)</f>
        <v>0</v>
      </c>
      <c r="L2181" s="51">
        <f t="shared" si="96"/>
        <v>0</v>
      </c>
      <c r="M2181" s="51">
        <f t="shared" si="95"/>
        <v>0</v>
      </c>
      <c r="N2181" s="51">
        <f t="shared" si="95"/>
        <v>0</v>
      </c>
      <c r="O2181" s="51">
        <f t="shared" si="95"/>
        <v>0</v>
      </c>
      <c r="P2181" s="51">
        <f t="shared" si="95"/>
        <v>0</v>
      </c>
      <c r="Q2181" s="51">
        <f t="shared" si="95"/>
        <v>0</v>
      </c>
      <c r="R2181" s="51">
        <f t="shared" si="95"/>
        <v>0</v>
      </c>
    </row>
    <row r="2182" spans="1:18" x14ac:dyDescent="0.25">
      <c r="A2182" s="17"/>
      <c r="B2182" s="52"/>
      <c r="C2182" s="17"/>
      <c r="D2182" s="17"/>
      <c r="E2182" s="17"/>
      <c r="F2182" s="17"/>
      <c r="G2182" s="17"/>
      <c r="H2182" s="17"/>
      <c r="I2182" s="16">
        <f>IF(B2182&gt;A_Stammdaten!$B$12,0,SUM(C2182,D2182,F2182,G2182)-SUM(E2182,H2182))</f>
        <v>0</v>
      </c>
      <c r="J2182" s="51">
        <f>HLOOKUP(A_Stammdaten!$B$12,$L$4:$R$2504,ROW(B2182)-3,FALSE)+IF(OR(B2182=0,A_Stammdaten!$B$12&lt;B2182),0,I2182*1/20)</f>
        <v>0</v>
      </c>
      <c r="K2182" s="51">
        <f>HLOOKUP(A_Stammdaten!$B$12,$L$4:$R$2504,ROW(B2182)-3,FALSE)</f>
        <v>0</v>
      </c>
      <c r="L2182" s="51">
        <f t="shared" si="96"/>
        <v>0</v>
      </c>
      <c r="M2182" s="51">
        <f t="shared" si="95"/>
        <v>0</v>
      </c>
      <c r="N2182" s="51">
        <f t="shared" si="95"/>
        <v>0</v>
      </c>
      <c r="O2182" s="51">
        <f t="shared" si="95"/>
        <v>0</v>
      </c>
      <c r="P2182" s="51">
        <f t="shared" si="95"/>
        <v>0</v>
      </c>
      <c r="Q2182" s="51">
        <f t="shared" si="95"/>
        <v>0</v>
      </c>
      <c r="R2182" s="51">
        <f t="shared" si="95"/>
        <v>0</v>
      </c>
    </row>
    <row r="2183" spans="1:18" x14ac:dyDescent="0.25">
      <c r="A2183" s="17"/>
      <c r="B2183" s="52"/>
      <c r="C2183" s="17"/>
      <c r="D2183" s="17"/>
      <c r="E2183" s="17"/>
      <c r="F2183" s="17"/>
      <c r="G2183" s="17"/>
      <c r="H2183" s="17"/>
      <c r="I2183" s="16">
        <f>IF(B2183&gt;A_Stammdaten!$B$12,0,SUM(C2183,D2183,F2183,G2183)-SUM(E2183,H2183))</f>
        <v>0</v>
      </c>
      <c r="J2183" s="51">
        <f>HLOOKUP(A_Stammdaten!$B$12,$L$4:$R$2504,ROW(B2183)-3,FALSE)+IF(OR(B2183=0,A_Stammdaten!$B$12&lt;B2183),0,I2183*1/20)</f>
        <v>0</v>
      </c>
      <c r="K2183" s="51">
        <f>HLOOKUP(A_Stammdaten!$B$12,$L$4:$R$2504,ROW(B2183)-3,FALSE)</f>
        <v>0</v>
      </c>
      <c r="L2183" s="51">
        <f t="shared" si="96"/>
        <v>0</v>
      </c>
      <c r="M2183" s="51">
        <f t="shared" si="95"/>
        <v>0</v>
      </c>
      <c r="N2183" s="51">
        <f t="shared" si="95"/>
        <v>0</v>
      </c>
      <c r="O2183" s="51">
        <f t="shared" si="95"/>
        <v>0</v>
      </c>
      <c r="P2183" s="51">
        <f t="shared" si="95"/>
        <v>0</v>
      </c>
      <c r="Q2183" s="51">
        <f t="shared" si="95"/>
        <v>0</v>
      </c>
      <c r="R2183" s="51">
        <f t="shared" si="95"/>
        <v>0</v>
      </c>
    </row>
    <row r="2184" spans="1:18" x14ac:dyDescent="0.25">
      <c r="A2184" s="17"/>
      <c r="B2184" s="52"/>
      <c r="C2184" s="17"/>
      <c r="D2184" s="17"/>
      <c r="E2184" s="17"/>
      <c r="F2184" s="17"/>
      <c r="G2184" s="17"/>
      <c r="H2184" s="17"/>
      <c r="I2184" s="16">
        <f>IF(B2184&gt;A_Stammdaten!$B$12,0,SUM(C2184,D2184,F2184,G2184)-SUM(E2184,H2184))</f>
        <v>0</v>
      </c>
      <c r="J2184" s="51">
        <f>HLOOKUP(A_Stammdaten!$B$12,$L$4:$R$2504,ROW(B2184)-3,FALSE)+IF(OR(B2184=0,A_Stammdaten!$B$12&lt;B2184),0,I2184*1/20)</f>
        <v>0</v>
      </c>
      <c r="K2184" s="51">
        <f>HLOOKUP(A_Stammdaten!$B$12,$L$4:$R$2504,ROW(B2184)-3,FALSE)</f>
        <v>0</v>
      </c>
      <c r="L2184" s="51">
        <f t="shared" si="96"/>
        <v>0</v>
      </c>
      <c r="M2184" s="51">
        <f t="shared" si="95"/>
        <v>0</v>
      </c>
      <c r="N2184" s="51">
        <f t="shared" si="95"/>
        <v>0</v>
      </c>
      <c r="O2184" s="51">
        <f t="shared" si="95"/>
        <v>0</v>
      </c>
      <c r="P2184" s="51">
        <f t="shared" si="95"/>
        <v>0</v>
      </c>
      <c r="Q2184" s="51">
        <f t="shared" si="95"/>
        <v>0</v>
      </c>
      <c r="R2184" s="51">
        <f t="shared" si="95"/>
        <v>0</v>
      </c>
    </row>
    <row r="2185" spans="1:18" x14ac:dyDescent="0.25">
      <c r="A2185" s="17"/>
      <c r="B2185" s="52"/>
      <c r="C2185" s="17"/>
      <c r="D2185" s="17"/>
      <c r="E2185" s="17"/>
      <c r="F2185" s="17"/>
      <c r="G2185" s="17"/>
      <c r="H2185" s="17"/>
      <c r="I2185" s="16">
        <f>IF(B2185&gt;A_Stammdaten!$B$12,0,SUM(C2185,D2185,F2185,G2185)-SUM(E2185,H2185))</f>
        <v>0</v>
      </c>
      <c r="J2185" s="51">
        <f>HLOOKUP(A_Stammdaten!$B$12,$L$4:$R$2504,ROW(B2185)-3,FALSE)+IF(OR(B2185=0,A_Stammdaten!$B$12&lt;B2185),0,I2185*1/20)</f>
        <v>0</v>
      </c>
      <c r="K2185" s="51">
        <f>HLOOKUP(A_Stammdaten!$B$12,$L$4:$R$2504,ROW(B2185)-3,FALSE)</f>
        <v>0</v>
      </c>
      <c r="L2185" s="51">
        <f t="shared" si="96"/>
        <v>0</v>
      </c>
      <c r="M2185" s="51">
        <f t="shared" si="95"/>
        <v>0</v>
      </c>
      <c r="N2185" s="51">
        <f t="shared" si="95"/>
        <v>0</v>
      </c>
      <c r="O2185" s="51">
        <f t="shared" si="95"/>
        <v>0</v>
      </c>
      <c r="P2185" s="51">
        <f t="shared" si="95"/>
        <v>0</v>
      </c>
      <c r="Q2185" s="51">
        <f t="shared" si="95"/>
        <v>0</v>
      </c>
      <c r="R2185" s="51">
        <f t="shared" si="95"/>
        <v>0</v>
      </c>
    </row>
    <row r="2186" spans="1:18" x14ac:dyDescent="0.25">
      <c r="A2186" s="17"/>
      <c r="B2186" s="52"/>
      <c r="C2186" s="17"/>
      <c r="D2186" s="17"/>
      <c r="E2186" s="17"/>
      <c r="F2186" s="17"/>
      <c r="G2186" s="17"/>
      <c r="H2186" s="17"/>
      <c r="I2186" s="16">
        <f>IF(B2186&gt;A_Stammdaten!$B$12,0,SUM(C2186,D2186,F2186,G2186)-SUM(E2186,H2186))</f>
        <v>0</v>
      </c>
      <c r="J2186" s="51">
        <f>HLOOKUP(A_Stammdaten!$B$12,$L$4:$R$2504,ROW(B2186)-3,FALSE)+IF(OR(B2186=0,A_Stammdaten!$B$12&lt;B2186),0,I2186*1/20)</f>
        <v>0</v>
      </c>
      <c r="K2186" s="51">
        <f>HLOOKUP(A_Stammdaten!$B$12,$L$4:$R$2504,ROW(B2186)-3,FALSE)</f>
        <v>0</v>
      </c>
      <c r="L2186" s="51">
        <f t="shared" si="96"/>
        <v>0</v>
      </c>
      <c r="M2186" s="51">
        <f t="shared" si="95"/>
        <v>0</v>
      </c>
      <c r="N2186" s="51">
        <f t="shared" si="95"/>
        <v>0</v>
      </c>
      <c r="O2186" s="51">
        <f t="shared" si="95"/>
        <v>0</v>
      </c>
      <c r="P2186" s="51">
        <f t="shared" si="95"/>
        <v>0</v>
      </c>
      <c r="Q2186" s="51">
        <f t="shared" si="95"/>
        <v>0</v>
      </c>
      <c r="R2186" s="51">
        <f t="shared" si="95"/>
        <v>0</v>
      </c>
    </row>
    <row r="2187" spans="1:18" x14ac:dyDescent="0.25">
      <c r="A2187" s="17"/>
      <c r="B2187" s="52"/>
      <c r="C2187" s="17"/>
      <c r="D2187" s="17"/>
      <c r="E2187" s="17"/>
      <c r="F2187" s="17"/>
      <c r="G2187" s="17"/>
      <c r="H2187" s="17"/>
      <c r="I2187" s="16">
        <f>IF(B2187&gt;A_Stammdaten!$B$12,0,SUM(C2187,D2187,F2187,G2187)-SUM(E2187,H2187))</f>
        <v>0</v>
      </c>
      <c r="J2187" s="51">
        <f>HLOOKUP(A_Stammdaten!$B$12,$L$4:$R$2504,ROW(B2187)-3,FALSE)+IF(OR(B2187=0,A_Stammdaten!$B$12&lt;B2187),0,I2187*1/20)</f>
        <v>0</v>
      </c>
      <c r="K2187" s="51">
        <f>HLOOKUP(A_Stammdaten!$B$12,$L$4:$R$2504,ROW(B2187)-3,FALSE)</f>
        <v>0</v>
      </c>
      <c r="L2187" s="51">
        <f t="shared" si="96"/>
        <v>0</v>
      </c>
      <c r="M2187" s="51">
        <f t="shared" si="95"/>
        <v>0</v>
      </c>
      <c r="N2187" s="51">
        <f t="shared" si="95"/>
        <v>0</v>
      </c>
      <c r="O2187" s="51">
        <f t="shared" si="95"/>
        <v>0</v>
      </c>
      <c r="P2187" s="51">
        <f t="shared" si="95"/>
        <v>0</v>
      </c>
      <c r="Q2187" s="51">
        <f t="shared" si="95"/>
        <v>0</v>
      </c>
      <c r="R2187" s="51">
        <f t="shared" si="95"/>
        <v>0</v>
      </c>
    </row>
    <row r="2188" spans="1:18" x14ac:dyDescent="0.25">
      <c r="A2188" s="17"/>
      <c r="B2188" s="52"/>
      <c r="C2188" s="17"/>
      <c r="D2188" s="17"/>
      <c r="E2188" s="17"/>
      <c r="F2188" s="17"/>
      <c r="G2188" s="17"/>
      <c r="H2188" s="17"/>
      <c r="I2188" s="16">
        <f>IF(B2188&gt;A_Stammdaten!$B$12,0,SUM(C2188,D2188,F2188,G2188)-SUM(E2188,H2188))</f>
        <v>0</v>
      </c>
      <c r="J2188" s="51">
        <f>HLOOKUP(A_Stammdaten!$B$12,$L$4:$R$2504,ROW(B2188)-3,FALSE)+IF(OR(B2188=0,A_Stammdaten!$B$12&lt;B2188),0,I2188*1/20)</f>
        <v>0</v>
      </c>
      <c r="K2188" s="51">
        <f>HLOOKUP(A_Stammdaten!$B$12,$L$4:$R$2504,ROW(B2188)-3,FALSE)</f>
        <v>0</v>
      </c>
      <c r="L2188" s="51">
        <f t="shared" si="96"/>
        <v>0</v>
      </c>
      <c r="M2188" s="51">
        <f t="shared" si="95"/>
        <v>0</v>
      </c>
      <c r="N2188" s="51">
        <f t="shared" si="95"/>
        <v>0</v>
      </c>
      <c r="O2188" s="51">
        <f t="shared" si="95"/>
        <v>0</v>
      </c>
      <c r="P2188" s="51">
        <f t="shared" si="95"/>
        <v>0</v>
      </c>
      <c r="Q2188" s="51">
        <f t="shared" si="95"/>
        <v>0</v>
      </c>
      <c r="R2188" s="51">
        <f t="shared" si="95"/>
        <v>0</v>
      </c>
    </row>
    <row r="2189" spans="1:18" x14ac:dyDescent="0.25">
      <c r="A2189" s="17"/>
      <c r="B2189" s="52"/>
      <c r="C2189" s="17"/>
      <c r="D2189" s="17"/>
      <c r="E2189" s="17"/>
      <c r="F2189" s="17"/>
      <c r="G2189" s="17"/>
      <c r="H2189" s="17"/>
      <c r="I2189" s="16">
        <f>IF(B2189&gt;A_Stammdaten!$B$12,0,SUM(C2189,D2189,F2189,G2189)-SUM(E2189,H2189))</f>
        <v>0</v>
      </c>
      <c r="J2189" s="51">
        <f>HLOOKUP(A_Stammdaten!$B$12,$L$4:$R$2504,ROW(B2189)-3,FALSE)+IF(OR(B2189=0,A_Stammdaten!$B$12&lt;B2189),0,I2189*1/20)</f>
        <v>0</v>
      </c>
      <c r="K2189" s="51">
        <f>HLOOKUP(A_Stammdaten!$B$12,$L$4:$R$2504,ROW(B2189)-3,FALSE)</f>
        <v>0</v>
      </c>
      <c r="L2189" s="51">
        <f t="shared" si="96"/>
        <v>0</v>
      </c>
      <c r="M2189" s="51">
        <f t="shared" si="95"/>
        <v>0</v>
      </c>
      <c r="N2189" s="51">
        <f t="shared" si="95"/>
        <v>0</v>
      </c>
      <c r="O2189" s="51">
        <f t="shared" si="95"/>
        <v>0</v>
      </c>
      <c r="P2189" s="51">
        <f t="shared" si="95"/>
        <v>0</v>
      </c>
      <c r="Q2189" s="51">
        <f t="shared" si="95"/>
        <v>0</v>
      </c>
      <c r="R2189" s="51">
        <f t="shared" si="95"/>
        <v>0</v>
      </c>
    </row>
    <row r="2190" spans="1:18" x14ac:dyDescent="0.25">
      <c r="A2190" s="17"/>
      <c r="B2190" s="52"/>
      <c r="C2190" s="17"/>
      <c r="D2190" s="17"/>
      <c r="E2190" s="17"/>
      <c r="F2190" s="17"/>
      <c r="G2190" s="17"/>
      <c r="H2190" s="17"/>
      <c r="I2190" s="16">
        <f>IF(B2190&gt;A_Stammdaten!$B$12,0,SUM(C2190,D2190,F2190,G2190)-SUM(E2190,H2190))</f>
        <v>0</v>
      </c>
      <c r="J2190" s="51">
        <f>HLOOKUP(A_Stammdaten!$B$12,$L$4:$R$2504,ROW(B2190)-3,FALSE)+IF(OR(B2190=0,A_Stammdaten!$B$12&lt;B2190),0,I2190*1/20)</f>
        <v>0</v>
      </c>
      <c r="K2190" s="51">
        <f>HLOOKUP(A_Stammdaten!$B$12,$L$4:$R$2504,ROW(B2190)-3,FALSE)</f>
        <v>0</v>
      </c>
      <c r="L2190" s="51">
        <f t="shared" si="96"/>
        <v>0</v>
      </c>
      <c r="M2190" s="51">
        <f t="shared" si="95"/>
        <v>0</v>
      </c>
      <c r="N2190" s="51">
        <f t="shared" si="95"/>
        <v>0</v>
      </c>
      <c r="O2190" s="51">
        <f t="shared" si="95"/>
        <v>0</v>
      </c>
      <c r="P2190" s="51">
        <f t="shared" si="95"/>
        <v>0</v>
      </c>
      <c r="Q2190" s="51">
        <f t="shared" si="95"/>
        <v>0</v>
      </c>
      <c r="R2190" s="51">
        <f t="shared" si="95"/>
        <v>0</v>
      </c>
    </row>
    <row r="2191" spans="1:18" x14ac:dyDescent="0.25">
      <c r="A2191" s="17"/>
      <c r="B2191" s="52"/>
      <c r="C2191" s="17"/>
      <c r="D2191" s="17"/>
      <c r="E2191" s="17"/>
      <c r="F2191" s="17"/>
      <c r="G2191" s="17"/>
      <c r="H2191" s="17"/>
      <c r="I2191" s="16">
        <f>IF(B2191&gt;A_Stammdaten!$B$12,0,SUM(C2191,D2191,F2191,G2191)-SUM(E2191,H2191))</f>
        <v>0</v>
      </c>
      <c r="J2191" s="51">
        <f>HLOOKUP(A_Stammdaten!$B$12,$L$4:$R$2504,ROW(B2191)-3,FALSE)+IF(OR(B2191=0,A_Stammdaten!$B$12&lt;B2191),0,I2191*1/20)</f>
        <v>0</v>
      </c>
      <c r="K2191" s="51">
        <f>HLOOKUP(A_Stammdaten!$B$12,$L$4:$R$2504,ROW(B2191)-3,FALSE)</f>
        <v>0</v>
      </c>
      <c r="L2191" s="51">
        <f t="shared" si="96"/>
        <v>0</v>
      </c>
      <c r="M2191" s="51">
        <f t="shared" si="95"/>
        <v>0</v>
      </c>
      <c r="N2191" s="51">
        <f t="shared" si="95"/>
        <v>0</v>
      </c>
      <c r="O2191" s="51">
        <f t="shared" si="95"/>
        <v>0</v>
      </c>
      <c r="P2191" s="51">
        <f t="shared" si="95"/>
        <v>0</v>
      </c>
      <c r="Q2191" s="51">
        <f t="shared" si="95"/>
        <v>0</v>
      </c>
      <c r="R2191" s="51">
        <f t="shared" si="95"/>
        <v>0</v>
      </c>
    </row>
    <row r="2192" spans="1:18" x14ac:dyDescent="0.25">
      <c r="A2192" s="17"/>
      <c r="B2192" s="52"/>
      <c r="C2192" s="17"/>
      <c r="D2192" s="17"/>
      <c r="E2192" s="17"/>
      <c r="F2192" s="17"/>
      <c r="G2192" s="17"/>
      <c r="H2192" s="17"/>
      <c r="I2192" s="16">
        <f>IF(B2192&gt;A_Stammdaten!$B$12,0,SUM(C2192,D2192,F2192,G2192)-SUM(E2192,H2192))</f>
        <v>0</v>
      </c>
      <c r="J2192" s="51">
        <f>HLOOKUP(A_Stammdaten!$B$12,$L$4:$R$2504,ROW(B2192)-3,FALSE)+IF(OR(B2192=0,A_Stammdaten!$B$12&lt;B2192),0,I2192*1/20)</f>
        <v>0</v>
      </c>
      <c r="K2192" s="51">
        <f>HLOOKUP(A_Stammdaten!$B$12,$L$4:$R$2504,ROW(B2192)-3,FALSE)</f>
        <v>0</v>
      </c>
      <c r="L2192" s="51">
        <f t="shared" si="96"/>
        <v>0</v>
      </c>
      <c r="M2192" s="51">
        <f t="shared" si="95"/>
        <v>0</v>
      </c>
      <c r="N2192" s="51">
        <f t="shared" si="95"/>
        <v>0</v>
      </c>
      <c r="O2192" s="51">
        <f t="shared" si="95"/>
        <v>0</v>
      </c>
      <c r="P2192" s="51">
        <f t="shared" si="95"/>
        <v>0</v>
      </c>
      <c r="Q2192" s="51">
        <f t="shared" si="95"/>
        <v>0</v>
      </c>
      <c r="R2192" s="51">
        <f t="shared" si="95"/>
        <v>0</v>
      </c>
    </row>
    <row r="2193" spans="1:18" x14ac:dyDescent="0.25">
      <c r="A2193" s="17"/>
      <c r="B2193" s="52"/>
      <c r="C2193" s="17"/>
      <c r="D2193" s="17"/>
      <c r="E2193" s="17"/>
      <c r="F2193" s="17"/>
      <c r="G2193" s="17"/>
      <c r="H2193" s="17"/>
      <c r="I2193" s="16">
        <f>IF(B2193&gt;A_Stammdaten!$B$12,0,SUM(C2193,D2193,F2193,G2193)-SUM(E2193,H2193))</f>
        <v>0</v>
      </c>
      <c r="J2193" s="51">
        <f>HLOOKUP(A_Stammdaten!$B$12,$L$4:$R$2504,ROW(B2193)-3,FALSE)+IF(OR(B2193=0,A_Stammdaten!$B$12&lt;B2193),0,I2193*1/20)</f>
        <v>0</v>
      </c>
      <c r="K2193" s="51">
        <f>HLOOKUP(A_Stammdaten!$B$12,$L$4:$R$2504,ROW(B2193)-3,FALSE)</f>
        <v>0</v>
      </c>
      <c r="L2193" s="51">
        <f t="shared" si="96"/>
        <v>0</v>
      </c>
      <c r="M2193" s="51">
        <f t="shared" si="95"/>
        <v>0</v>
      </c>
      <c r="N2193" s="51">
        <f t="shared" si="95"/>
        <v>0</v>
      </c>
      <c r="O2193" s="51">
        <f t="shared" si="95"/>
        <v>0</v>
      </c>
      <c r="P2193" s="51">
        <f t="shared" si="95"/>
        <v>0</v>
      </c>
      <c r="Q2193" s="51">
        <f t="shared" si="95"/>
        <v>0</v>
      </c>
      <c r="R2193" s="51">
        <f t="shared" si="95"/>
        <v>0</v>
      </c>
    </row>
    <row r="2194" spans="1:18" x14ac:dyDescent="0.25">
      <c r="A2194" s="17"/>
      <c r="B2194" s="52"/>
      <c r="C2194" s="17"/>
      <c r="D2194" s="17"/>
      <c r="E2194" s="17"/>
      <c r="F2194" s="17"/>
      <c r="G2194" s="17"/>
      <c r="H2194" s="17"/>
      <c r="I2194" s="16">
        <f>IF(B2194&gt;A_Stammdaten!$B$12,0,SUM(C2194,D2194,F2194,G2194)-SUM(E2194,H2194))</f>
        <v>0</v>
      </c>
      <c r="J2194" s="51">
        <f>HLOOKUP(A_Stammdaten!$B$12,$L$4:$R$2504,ROW(B2194)-3,FALSE)+IF(OR(B2194=0,A_Stammdaten!$B$12&lt;B2194),0,I2194*1/20)</f>
        <v>0</v>
      </c>
      <c r="K2194" s="51">
        <f>HLOOKUP(A_Stammdaten!$B$12,$L$4:$R$2504,ROW(B2194)-3,FALSE)</f>
        <v>0</v>
      </c>
      <c r="L2194" s="51">
        <f t="shared" si="96"/>
        <v>0</v>
      </c>
      <c r="M2194" s="51">
        <f t="shared" si="95"/>
        <v>0</v>
      </c>
      <c r="N2194" s="51">
        <f t="shared" si="95"/>
        <v>0</v>
      </c>
      <c r="O2194" s="51">
        <f t="shared" si="95"/>
        <v>0</v>
      </c>
      <c r="P2194" s="51">
        <f t="shared" si="95"/>
        <v>0</v>
      </c>
      <c r="Q2194" s="51">
        <f t="shared" si="95"/>
        <v>0</v>
      </c>
      <c r="R2194" s="51">
        <f t="shared" si="95"/>
        <v>0</v>
      </c>
    </row>
    <row r="2195" spans="1:18" x14ac:dyDescent="0.25">
      <c r="A2195" s="17"/>
      <c r="B2195" s="52"/>
      <c r="C2195" s="17"/>
      <c r="D2195" s="17"/>
      <c r="E2195" s="17"/>
      <c r="F2195" s="17"/>
      <c r="G2195" s="17"/>
      <c r="H2195" s="17"/>
      <c r="I2195" s="16">
        <f>IF(B2195&gt;A_Stammdaten!$B$12,0,SUM(C2195,D2195,F2195,G2195)-SUM(E2195,H2195))</f>
        <v>0</v>
      </c>
      <c r="J2195" s="51">
        <f>HLOOKUP(A_Stammdaten!$B$12,$L$4:$R$2504,ROW(B2195)-3,FALSE)+IF(OR(B2195=0,A_Stammdaten!$B$12&lt;B2195),0,I2195*1/20)</f>
        <v>0</v>
      </c>
      <c r="K2195" s="51">
        <f>HLOOKUP(A_Stammdaten!$B$12,$L$4:$R$2504,ROW(B2195)-3,FALSE)</f>
        <v>0</v>
      </c>
      <c r="L2195" s="51">
        <f t="shared" si="96"/>
        <v>0</v>
      </c>
      <c r="M2195" s="51">
        <f t="shared" si="95"/>
        <v>0</v>
      </c>
      <c r="N2195" s="51">
        <f t="shared" si="95"/>
        <v>0</v>
      </c>
      <c r="O2195" s="51">
        <f t="shared" si="95"/>
        <v>0</v>
      </c>
      <c r="P2195" s="51">
        <f t="shared" si="95"/>
        <v>0</v>
      </c>
      <c r="Q2195" s="51">
        <f t="shared" si="95"/>
        <v>0</v>
      </c>
      <c r="R2195" s="51">
        <f t="shared" si="95"/>
        <v>0</v>
      </c>
    </row>
    <row r="2196" spans="1:18" x14ac:dyDescent="0.25">
      <c r="A2196" s="17"/>
      <c r="B2196" s="52"/>
      <c r="C2196" s="17"/>
      <c r="D2196" s="17"/>
      <c r="E2196" s="17"/>
      <c r="F2196" s="17"/>
      <c r="G2196" s="17"/>
      <c r="H2196" s="17"/>
      <c r="I2196" s="16">
        <f>IF(B2196&gt;A_Stammdaten!$B$12,0,SUM(C2196,D2196,F2196,G2196)-SUM(E2196,H2196))</f>
        <v>0</v>
      </c>
      <c r="J2196" s="51">
        <f>HLOOKUP(A_Stammdaten!$B$12,$L$4:$R$2504,ROW(B2196)-3,FALSE)+IF(OR(B2196=0,A_Stammdaten!$B$12&lt;B2196),0,I2196*1/20)</f>
        <v>0</v>
      </c>
      <c r="K2196" s="51">
        <f>HLOOKUP(A_Stammdaten!$B$12,$L$4:$R$2504,ROW(B2196)-3,FALSE)</f>
        <v>0</v>
      </c>
      <c r="L2196" s="51">
        <f t="shared" si="96"/>
        <v>0</v>
      </c>
      <c r="M2196" s="51">
        <f t="shared" si="95"/>
        <v>0</v>
      </c>
      <c r="N2196" s="51">
        <f t="shared" si="95"/>
        <v>0</v>
      </c>
      <c r="O2196" s="51">
        <f t="shared" si="95"/>
        <v>0</v>
      </c>
      <c r="P2196" s="51">
        <f t="shared" si="95"/>
        <v>0</v>
      </c>
      <c r="Q2196" s="51">
        <f t="shared" si="95"/>
        <v>0</v>
      </c>
      <c r="R2196" s="51">
        <f t="shared" si="95"/>
        <v>0</v>
      </c>
    </row>
    <row r="2197" spans="1:18" x14ac:dyDescent="0.25">
      <c r="A2197" s="17"/>
      <c r="B2197" s="52"/>
      <c r="C2197" s="17"/>
      <c r="D2197" s="17"/>
      <c r="E2197" s="17"/>
      <c r="F2197" s="17"/>
      <c r="G2197" s="17"/>
      <c r="H2197" s="17"/>
      <c r="I2197" s="16">
        <f>IF(B2197&gt;A_Stammdaten!$B$12,0,SUM(C2197,D2197,F2197,G2197)-SUM(E2197,H2197))</f>
        <v>0</v>
      </c>
      <c r="J2197" s="51">
        <f>HLOOKUP(A_Stammdaten!$B$12,$L$4:$R$2504,ROW(B2197)-3,FALSE)+IF(OR(B2197=0,A_Stammdaten!$B$12&lt;B2197),0,I2197*1/20)</f>
        <v>0</v>
      </c>
      <c r="K2197" s="51">
        <f>HLOOKUP(A_Stammdaten!$B$12,$L$4:$R$2504,ROW(B2197)-3,FALSE)</f>
        <v>0</v>
      </c>
      <c r="L2197" s="51">
        <f t="shared" si="96"/>
        <v>0</v>
      </c>
      <c r="M2197" s="51">
        <f t="shared" si="95"/>
        <v>0</v>
      </c>
      <c r="N2197" s="51">
        <f t="shared" si="95"/>
        <v>0</v>
      </c>
      <c r="O2197" s="51">
        <f t="shared" si="95"/>
        <v>0</v>
      </c>
      <c r="P2197" s="51">
        <f t="shared" si="95"/>
        <v>0</v>
      </c>
      <c r="Q2197" s="51">
        <f t="shared" si="95"/>
        <v>0</v>
      </c>
      <c r="R2197" s="51">
        <f t="shared" si="95"/>
        <v>0</v>
      </c>
    </row>
    <row r="2198" spans="1:18" x14ac:dyDescent="0.25">
      <c r="A2198" s="17"/>
      <c r="B2198" s="52"/>
      <c r="C2198" s="17"/>
      <c r="D2198" s="17"/>
      <c r="E2198" s="17"/>
      <c r="F2198" s="17"/>
      <c r="G2198" s="17"/>
      <c r="H2198" s="17"/>
      <c r="I2198" s="16">
        <f>IF(B2198&gt;A_Stammdaten!$B$12,0,SUM(C2198,D2198,F2198,G2198)-SUM(E2198,H2198))</f>
        <v>0</v>
      </c>
      <c r="J2198" s="51">
        <f>HLOOKUP(A_Stammdaten!$B$12,$L$4:$R$2504,ROW(B2198)-3,FALSE)+IF(OR(B2198=0,A_Stammdaten!$B$12&lt;B2198),0,I2198*1/20)</f>
        <v>0</v>
      </c>
      <c r="K2198" s="51">
        <f>HLOOKUP(A_Stammdaten!$B$12,$L$4:$R$2504,ROW(B2198)-3,FALSE)</f>
        <v>0</v>
      </c>
      <c r="L2198" s="51">
        <f t="shared" si="96"/>
        <v>0</v>
      </c>
      <c r="M2198" s="51">
        <f t="shared" si="95"/>
        <v>0</v>
      </c>
      <c r="N2198" s="51">
        <f t="shared" si="95"/>
        <v>0</v>
      </c>
      <c r="O2198" s="51">
        <f t="shared" si="95"/>
        <v>0</v>
      </c>
      <c r="P2198" s="51">
        <f t="shared" si="95"/>
        <v>0</v>
      </c>
      <c r="Q2198" s="51">
        <f t="shared" si="95"/>
        <v>0</v>
      </c>
      <c r="R2198" s="51">
        <f t="shared" si="95"/>
        <v>0</v>
      </c>
    </row>
    <row r="2199" spans="1:18" x14ac:dyDescent="0.25">
      <c r="A2199" s="17"/>
      <c r="B2199" s="52"/>
      <c r="C2199" s="17"/>
      <c r="D2199" s="17"/>
      <c r="E2199" s="17"/>
      <c r="F2199" s="17"/>
      <c r="G2199" s="17"/>
      <c r="H2199" s="17"/>
      <c r="I2199" s="16">
        <f>IF(B2199&gt;A_Stammdaten!$B$12,0,SUM(C2199,D2199,F2199,G2199)-SUM(E2199,H2199))</f>
        <v>0</v>
      </c>
      <c r="J2199" s="51">
        <f>HLOOKUP(A_Stammdaten!$B$12,$L$4:$R$2504,ROW(B2199)-3,FALSE)+IF(OR(B2199=0,A_Stammdaten!$B$12&lt;B2199),0,I2199*1/20)</f>
        <v>0</v>
      </c>
      <c r="K2199" s="51">
        <f>HLOOKUP(A_Stammdaten!$B$12,$L$4:$R$2504,ROW(B2199)-3,FALSE)</f>
        <v>0</v>
      </c>
      <c r="L2199" s="51">
        <f t="shared" si="96"/>
        <v>0</v>
      </c>
      <c r="M2199" s="51">
        <f t="shared" si="95"/>
        <v>0</v>
      </c>
      <c r="N2199" s="51">
        <f t="shared" si="95"/>
        <v>0</v>
      </c>
      <c r="O2199" s="51">
        <f t="shared" si="95"/>
        <v>0</v>
      </c>
      <c r="P2199" s="51">
        <f t="shared" si="95"/>
        <v>0</v>
      </c>
      <c r="Q2199" s="51">
        <f t="shared" si="95"/>
        <v>0</v>
      </c>
      <c r="R2199" s="51">
        <f t="shared" si="95"/>
        <v>0</v>
      </c>
    </row>
    <row r="2200" spans="1:18" x14ac:dyDescent="0.25">
      <c r="A2200" s="17"/>
      <c r="B2200" s="52"/>
      <c r="C2200" s="17"/>
      <c r="D2200" s="17"/>
      <c r="E2200" s="17"/>
      <c r="F2200" s="17"/>
      <c r="G2200" s="17"/>
      <c r="H2200" s="17"/>
      <c r="I2200" s="16">
        <f>IF(B2200&gt;A_Stammdaten!$B$12,0,SUM(C2200,D2200,F2200,G2200)-SUM(E2200,H2200))</f>
        <v>0</v>
      </c>
      <c r="J2200" s="51">
        <f>HLOOKUP(A_Stammdaten!$B$12,$L$4:$R$2504,ROW(B2200)-3,FALSE)+IF(OR(B2200=0,A_Stammdaten!$B$12&lt;B2200),0,I2200*1/20)</f>
        <v>0</v>
      </c>
      <c r="K2200" s="51">
        <f>HLOOKUP(A_Stammdaten!$B$12,$L$4:$R$2504,ROW(B2200)-3,FALSE)</f>
        <v>0</v>
      </c>
      <c r="L2200" s="51">
        <f t="shared" si="96"/>
        <v>0</v>
      </c>
      <c r="M2200" s="51">
        <f t="shared" si="95"/>
        <v>0</v>
      </c>
      <c r="N2200" s="51">
        <f t="shared" si="95"/>
        <v>0</v>
      </c>
      <c r="O2200" s="51">
        <f t="shared" si="95"/>
        <v>0</v>
      </c>
      <c r="P2200" s="51">
        <f t="shared" si="95"/>
        <v>0</v>
      </c>
      <c r="Q2200" s="51">
        <f t="shared" si="95"/>
        <v>0</v>
      </c>
      <c r="R2200" s="51">
        <f t="shared" si="95"/>
        <v>0</v>
      </c>
    </row>
    <row r="2201" spans="1:18" x14ac:dyDescent="0.25">
      <c r="A2201" s="17"/>
      <c r="B2201" s="52"/>
      <c r="C2201" s="17"/>
      <c r="D2201" s="17"/>
      <c r="E2201" s="17"/>
      <c r="F2201" s="17"/>
      <c r="G2201" s="17"/>
      <c r="H2201" s="17"/>
      <c r="I2201" s="16">
        <f>IF(B2201&gt;A_Stammdaten!$B$12,0,SUM(C2201,D2201,F2201,G2201)-SUM(E2201,H2201))</f>
        <v>0</v>
      </c>
      <c r="J2201" s="51">
        <f>HLOOKUP(A_Stammdaten!$B$12,$L$4:$R$2504,ROW(B2201)-3,FALSE)+IF(OR(B2201=0,A_Stammdaten!$B$12&lt;B2201),0,I2201*1/20)</f>
        <v>0</v>
      </c>
      <c r="K2201" s="51">
        <f>HLOOKUP(A_Stammdaten!$B$12,$L$4:$R$2504,ROW(B2201)-3,FALSE)</f>
        <v>0</v>
      </c>
      <c r="L2201" s="51">
        <f t="shared" si="96"/>
        <v>0</v>
      </c>
      <c r="M2201" s="51">
        <f t="shared" si="95"/>
        <v>0</v>
      </c>
      <c r="N2201" s="51">
        <f t="shared" si="95"/>
        <v>0</v>
      </c>
      <c r="O2201" s="51">
        <f t="shared" si="95"/>
        <v>0</v>
      </c>
      <c r="P2201" s="51">
        <f t="shared" si="95"/>
        <v>0</v>
      </c>
      <c r="Q2201" s="51">
        <f t="shared" si="95"/>
        <v>0</v>
      </c>
      <c r="R2201" s="51">
        <f t="shared" si="95"/>
        <v>0</v>
      </c>
    </row>
    <row r="2202" spans="1:18" x14ac:dyDescent="0.25">
      <c r="A2202" s="17"/>
      <c r="B2202" s="52"/>
      <c r="C2202" s="17"/>
      <c r="D2202" s="17"/>
      <c r="E2202" s="17"/>
      <c r="F2202" s="17"/>
      <c r="G2202" s="17"/>
      <c r="H2202" s="17"/>
      <c r="I2202" s="16">
        <f>IF(B2202&gt;A_Stammdaten!$B$12,0,SUM(C2202,D2202,F2202,G2202)-SUM(E2202,H2202))</f>
        <v>0</v>
      </c>
      <c r="J2202" s="51">
        <f>HLOOKUP(A_Stammdaten!$B$12,$L$4:$R$2504,ROW(B2202)-3,FALSE)+IF(OR(B2202=0,A_Stammdaten!$B$12&lt;B2202),0,I2202*1/20)</f>
        <v>0</v>
      </c>
      <c r="K2202" s="51">
        <f>HLOOKUP(A_Stammdaten!$B$12,$L$4:$R$2504,ROW(B2202)-3,FALSE)</f>
        <v>0</v>
      </c>
      <c r="L2202" s="51">
        <f t="shared" si="96"/>
        <v>0</v>
      </c>
      <c r="M2202" s="51">
        <f t="shared" si="95"/>
        <v>0</v>
      </c>
      <c r="N2202" s="51">
        <f t="shared" si="95"/>
        <v>0</v>
      </c>
      <c r="O2202" s="51">
        <f t="shared" si="95"/>
        <v>0</v>
      </c>
      <c r="P2202" s="51">
        <f t="shared" si="95"/>
        <v>0</v>
      </c>
      <c r="Q2202" s="51">
        <f t="shared" si="95"/>
        <v>0</v>
      </c>
      <c r="R2202" s="51">
        <f t="shared" si="95"/>
        <v>0</v>
      </c>
    </row>
    <row r="2203" spans="1:18" x14ac:dyDescent="0.25">
      <c r="A2203" s="17"/>
      <c r="B2203" s="52"/>
      <c r="C2203" s="17"/>
      <c r="D2203" s="17"/>
      <c r="E2203" s="17"/>
      <c r="F2203" s="17"/>
      <c r="G2203" s="17"/>
      <c r="H2203" s="17"/>
      <c r="I2203" s="16">
        <f>IF(B2203&gt;A_Stammdaten!$B$12,0,SUM(C2203,D2203,F2203,G2203)-SUM(E2203,H2203))</f>
        <v>0</v>
      </c>
      <c r="J2203" s="51">
        <f>HLOOKUP(A_Stammdaten!$B$12,$L$4:$R$2504,ROW(B2203)-3,FALSE)+IF(OR(B2203=0,A_Stammdaten!$B$12&lt;B2203),0,I2203*1/20)</f>
        <v>0</v>
      </c>
      <c r="K2203" s="51">
        <f>HLOOKUP(A_Stammdaten!$B$12,$L$4:$R$2504,ROW(B2203)-3,FALSE)</f>
        <v>0</v>
      </c>
      <c r="L2203" s="51">
        <f t="shared" si="96"/>
        <v>0</v>
      </c>
      <c r="M2203" s="51">
        <f t="shared" si="95"/>
        <v>0</v>
      </c>
      <c r="N2203" s="51">
        <f t="shared" si="95"/>
        <v>0</v>
      </c>
      <c r="O2203" s="51">
        <f t="shared" si="95"/>
        <v>0</v>
      </c>
      <c r="P2203" s="51">
        <f t="shared" si="95"/>
        <v>0</v>
      </c>
      <c r="Q2203" s="51">
        <f t="shared" si="95"/>
        <v>0</v>
      </c>
      <c r="R2203" s="51">
        <f t="shared" si="95"/>
        <v>0</v>
      </c>
    </row>
    <row r="2204" spans="1:18" x14ac:dyDescent="0.25">
      <c r="A2204" s="17"/>
      <c r="B2204" s="52"/>
      <c r="C2204" s="17"/>
      <c r="D2204" s="17"/>
      <c r="E2204" s="17"/>
      <c r="F2204" s="17"/>
      <c r="G2204" s="17"/>
      <c r="H2204" s="17"/>
      <c r="I2204" s="16">
        <f>IF(B2204&gt;A_Stammdaten!$B$12,0,SUM(C2204,D2204,F2204,G2204)-SUM(E2204,H2204))</f>
        <v>0</v>
      </c>
      <c r="J2204" s="51">
        <f>HLOOKUP(A_Stammdaten!$B$12,$L$4:$R$2504,ROW(B2204)-3,FALSE)+IF(OR(B2204=0,A_Stammdaten!$B$12&lt;B2204),0,I2204*1/20)</f>
        <v>0</v>
      </c>
      <c r="K2204" s="51">
        <f>HLOOKUP(A_Stammdaten!$B$12,$L$4:$R$2504,ROW(B2204)-3,FALSE)</f>
        <v>0</v>
      </c>
      <c r="L2204" s="51">
        <f t="shared" si="96"/>
        <v>0</v>
      </c>
      <c r="M2204" s="51">
        <f t="shared" si="95"/>
        <v>0</v>
      </c>
      <c r="N2204" s="51">
        <f t="shared" si="95"/>
        <v>0</v>
      </c>
      <c r="O2204" s="51">
        <f t="shared" si="95"/>
        <v>0</v>
      </c>
      <c r="P2204" s="51">
        <f t="shared" si="95"/>
        <v>0</v>
      </c>
      <c r="Q2204" s="51">
        <f t="shared" si="95"/>
        <v>0</v>
      </c>
      <c r="R2204" s="51">
        <f t="shared" si="95"/>
        <v>0</v>
      </c>
    </row>
    <row r="2205" spans="1:18" x14ac:dyDescent="0.25">
      <c r="A2205" s="17"/>
      <c r="B2205" s="52"/>
      <c r="C2205" s="17"/>
      <c r="D2205" s="17"/>
      <c r="E2205" s="17"/>
      <c r="F2205" s="17"/>
      <c r="G2205" s="17"/>
      <c r="H2205" s="17"/>
      <c r="I2205" s="16">
        <f>IF(B2205&gt;A_Stammdaten!$B$12,0,SUM(C2205,D2205,F2205,G2205)-SUM(E2205,H2205))</f>
        <v>0</v>
      </c>
      <c r="J2205" s="51">
        <f>HLOOKUP(A_Stammdaten!$B$12,$L$4:$R$2504,ROW(B2205)-3,FALSE)+IF(OR(B2205=0,A_Stammdaten!$B$12&lt;B2205),0,I2205*1/20)</f>
        <v>0</v>
      </c>
      <c r="K2205" s="51">
        <f>HLOOKUP(A_Stammdaten!$B$12,$L$4:$R$2504,ROW(B2205)-3,FALSE)</f>
        <v>0</v>
      </c>
      <c r="L2205" s="51">
        <f t="shared" si="96"/>
        <v>0</v>
      </c>
      <c r="M2205" s="51">
        <f t="shared" si="95"/>
        <v>0</v>
      </c>
      <c r="N2205" s="51">
        <f t="shared" si="95"/>
        <v>0</v>
      </c>
      <c r="O2205" s="51">
        <f t="shared" si="95"/>
        <v>0</v>
      </c>
      <c r="P2205" s="51">
        <f t="shared" si="95"/>
        <v>0</v>
      </c>
      <c r="Q2205" s="51">
        <f t="shared" si="95"/>
        <v>0</v>
      </c>
      <c r="R2205" s="51">
        <f t="shared" si="95"/>
        <v>0</v>
      </c>
    </row>
    <row r="2206" spans="1:18" x14ac:dyDescent="0.25">
      <c r="A2206" s="17"/>
      <c r="B2206" s="52"/>
      <c r="C2206" s="17"/>
      <c r="D2206" s="17"/>
      <c r="E2206" s="17"/>
      <c r="F2206" s="17"/>
      <c r="G2206" s="17"/>
      <c r="H2206" s="17"/>
      <c r="I2206" s="16">
        <f>IF(B2206&gt;A_Stammdaten!$B$12,0,SUM(C2206,D2206,F2206,G2206)-SUM(E2206,H2206))</f>
        <v>0</v>
      </c>
      <c r="J2206" s="51">
        <f>HLOOKUP(A_Stammdaten!$B$12,$L$4:$R$2504,ROW(B2206)-3,FALSE)+IF(OR(B2206=0,A_Stammdaten!$B$12&lt;B2206),0,I2206*1/20)</f>
        <v>0</v>
      </c>
      <c r="K2206" s="51">
        <f>HLOOKUP(A_Stammdaten!$B$12,$L$4:$R$2504,ROW(B2206)-3,FALSE)</f>
        <v>0</v>
      </c>
      <c r="L2206" s="51">
        <f t="shared" si="96"/>
        <v>0</v>
      </c>
      <c r="M2206" s="51">
        <f t="shared" si="95"/>
        <v>0</v>
      </c>
      <c r="N2206" s="51">
        <f t="shared" si="95"/>
        <v>0</v>
      </c>
      <c r="O2206" s="51">
        <f t="shared" si="95"/>
        <v>0</v>
      </c>
      <c r="P2206" s="51">
        <f t="shared" si="95"/>
        <v>0</v>
      </c>
      <c r="Q2206" s="51">
        <f t="shared" si="95"/>
        <v>0</v>
      </c>
      <c r="R2206" s="51">
        <f t="shared" si="95"/>
        <v>0</v>
      </c>
    </row>
    <row r="2207" spans="1:18" x14ac:dyDescent="0.25">
      <c r="A2207" s="17"/>
      <c r="B2207" s="52"/>
      <c r="C2207" s="17"/>
      <c r="D2207" s="17"/>
      <c r="E2207" s="17"/>
      <c r="F2207" s="17"/>
      <c r="G2207" s="17"/>
      <c r="H2207" s="17"/>
      <c r="I2207" s="16">
        <f>IF(B2207&gt;A_Stammdaten!$B$12,0,SUM(C2207,D2207,F2207,G2207)-SUM(E2207,H2207))</f>
        <v>0</v>
      </c>
      <c r="J2207" s="51">
        <f>HLOOKUP(A_Stammdaten!$B$12,$L$4:$R$2504,ROW(B2207)-3,FALSE)+IF(OR(B2207=0,A_Stammdaten!$B$12&lt;B2207),0,I2207*1/20)</f>
        <v>0</v>
      </c>
      <c r="K2207" s="51">
        <f>HLOOKUP(A_Stammdaten!$B$12,$L$4:$R$2504,ROW(B2207)-3,FALSE)</f>
        <v>0</v>
      </c>
      <c r="L2207" s="51">
        <f t="shared" si="96"/>
        <v>0</v>
      </c>
      <c r="M2207" s="51">
        <f t="shared" si="95"/>
        <v>0</v>
      </c>
      <c r="N2207" s="51">
        <f t="shared" si="95"/>
        <v>0</v>
      </c>
      <c r="O2207" s="51">
        <f t="shared" si="95"/>
        <v>0</v>
      </c>
      <c r="P2207" s="51">
        <f t="shared" si="95"/>
        <v>0</v>
      </c>
      <c r="Q2207" s="51">
        <f t="shared" si="95"/>
        <v>0</v>
      </c>
      <c r="R2207" s="51">
        <f t="shared" si="95"/>
        <v>0</v>
      </c>
    </row>
    <row r="2208" spans="1:18" x14ac:dyDescent="0.25">
      <c r="A2208" s="17"/>
      <c r="B2208" s="52"/>
      <c r="C2208" s="17"/>
      <c r="D2208" s="17"/>
      <c r="E2208" s="17"/>
      <c r="F2208" s="17"/>
      <c r="G2208" s="17"/>
      <c r="H2208" s="17"/>
      <c r="I2208" s="16">
        <f>IF(B2208&gt;A_Stammdaten!$B$12,0,SUM(C2208,D2208,F2208,G2208)-SUM(E2208,H2208))</f>
        <v>0</v>
      </c>
      <c r="J2208" s="51">
        <f>HLOOKUP(A_Stammdaten!$B$12,$L$4:$R$2504,ROW(B2208)-3,FALSE)+IF(OR(B2208=0,A_Stammdaten!$B$12&lt;B2208),0,I2208*1/20)</f>
        <v>0</v>
      </c>
      <c r="K2208" s="51">
        <f>HLOOKUP(A_Stammdaten!$B$12,$L$4:$R$2504,ROW(B2208)-3,FALSE)</f>
        <v>0</v>
      </c>
      <c r="L2208" s="51">
        <f t="shared" si="96"/>
        <v>0</v>
      </c>
      <c r="M2208" s="51">
        <f t="shared" si="95"/>
        <v>0</v>
      </c>
      <c r="N2208" s="51">
        <f t="shared" si="95"/>
        <v>0</v>
      </c>
      <c r="O2208" s="51">
        <f t="shared" si="95"/>
        <v>0</v>
      </c>
      <c r="P2208" s="51">
        <f t="shared" si="95"/>
        <v>0</v>
      </c>
      <c r="Q2208" s="51">
        <f t="shared" si="95"/>
        <v>0</v>
      </c>
      <c r="R2208" s="51">
        <f t="shared" si="95"/>
        <v>0</v>
      </c>
    </row>
    <row r="2209" spans="1:18" x14ac:dyDescent="0.25">
      <c r="A2209" s="17"/>
      <c r="B2209" s="52"/>
      <c r="C2209" s="17"/>
      <c r="D2209" s="17"/>
      <c r="E2209" s="17"/>
      <c r="F2209" s="17"/>
      <c r="G2209" s="17"/>
      <c r="H2209" s="17"/>
      <c r="I2209" s="16">
        <f>IF(B2209&gt;A_Stammdaten!$B$12,0,SUM(C2209,D2209,F2209,G2209)-SUM(E2209,H2209))</f>
        <v>0</v>
      </c>
      <c r="J2209" s="51">
        <f>HLOOKUP(A_Stammdaten!$B$12,$L$4:$R$2504,ROW(B2209)-3,FALSE)+IF(OR(B2209=0,A_Stammdaten!$B$12&lt;B2209),0,I2209*1/20)</f>
        <v>0</v>
      </c>
      <c r="K2209" s="51">
        <f>HLOOKUP(A_Stammdaten!$B$12,$L$4:$R$2504,ROW(B2209)-3,FALSE)</f>
        <v>0</v>
      </c>
      <c r="L2209" s="51">
        <f t="shared" si="96"/>
        <v>0</v>
      </c>
      <c r="M2209" s="51">
        <f t="shared" si="95"/>
        <v>0</v>
      </c>
      <c r="N2209" s="51">
        <f t="shared" si="95"/>
        <v>0</v>
      </c>
      <c r="O2209" s="51">
        <f t="shared" si="95"/>
        <v>0</v>
      </c>
      <c r="P2209" s="51">
        <f t="shared" si="95"/>
        <v>0</v>
      </c>
      <c r="Q2209" s="51">
        <f t="shared" si="95"/>
        <v>0</v>
      </c>
      <c r="R2209" s="51">
        <f t="shared" si="95"/>
        <v>0</v>
      </c>
    </row>
    <row r="2210" spans="1:18" x14ac:dyDescent="0.25">
      <c r="A2210" s="17"/>
      <c r="B2210" s="52"/>
      <c r="C2210" s="17"/>
      <c r="D2210" s="17"/>
      <c r="E2210" s="17"/>
      <c r="F2210" s="17"/>
      <c r="G2210" s="17"/>
      <c r="H2210" s="17"/>
      <c r="I2210" s="16">
        <f>IF(B2210&gt;A_Stammdaten!$B$12,0,SUM(C2210,D2210,F2210,G2210)-SUM(E2210,H2210))</f>
        <v>0</v>
      </c>
      <c r="J2210" s="51">
        <f>HLOOKUP(A_Stammdaten!$B$12,$L$4:$R$2504,ROW(B2210)-3,FALSE)+IF(OR(B2210=0,A_Stammdaten!$B$12&lt;B2210),0,I2210*1/20)</f>
        <v>0</v>
      </c>
      <c r="K2210" s="51">
        <f>HLOOKUP(A_Stammdaten!$B$12,$L$4:$R$2504,ROW(B2210)-3,FALSE)</f>
        <v>0</v>
      </c>
      <c r="L2210" s="51">
        <f t="shared" si="96"/>
        <v>0</v>
      </c>
      <c r="M2210" s="51">
        <f t="shared" si="95"/>
        <v>0</v>
      </c>
      <c r="N2210" s="51">
        <f t="shared" si="95"/>
        <v>0</v>
      </c>
      <c r="O2210" s="51">
        <f t="shared" ref="M2210:R2252" si="97">IF(OR($I2210=0,O$4&lt;$B2210,$B2210=0,20-(O$4-$B2210)=0),0,$I2210*(19-(O$4-$B2210))/20)</f>
        <v>0</v>
      </c>
      <c r="P2210" s="51">
        <f t="shared" si="97"/>
        <v>0</v>
      </c>
      <c r="Q2210" s="51">
        <f t="shared" si="97"/>
        <v>0</v>
      </c>
      <c r="R2210" s="51">
        <f t="shared" si="97"/>
        <v>0</v>
      </c>
    </row>
    <row r="2211" spans="1:18" x14ac:dyDescent="0.25">
      <c r="A2211" s="17"/>
      <c r="B2211" s="52"/>
      <c r="C2211" s="17"/>
      <c r="D2211" s="17"/>
      <c r="E2211" s="17"/>
      <c r="F2211" s="17"/>
      <c r="G2211" s="17"/>
      <c r="H2211" s="17"/>
      <c r="I2211" s="16">
        <f>IF(B2211&gt;A_Stammdaten!$B$12,0,SUM(C2211,D2211,F2211,G2211)-SUM(E2211,H2211))</f>
        <v>0</v>
      </c>
      <c r="J2211" s="51">
        <f>HLOOKUP(A_Stammdaten!$B$12,$L$4:$R$2504,ROW(B2211)-3,FALSE)+IF(OR(B2211=0,A_Stammdaten!$B$12&lt;B2211),0,I2211*1/20)</f>
        <v>0</v>
      </c>
      <c r="K2211" s="51">
        <f>HLOOKUP(A_Stammdaten!$B$12,$L$4:$R$2504,ROW(B2211)-3,FALSE)</f>
        <v>0</v>
      </c>
      <c r="L2211" s="51">
        <f t="shared" si="96"/>
        <v>0</v>
      </c>
      <c r="M2211" s="51">
        <f t="shared" si="97"/>
        <v>0</v>
      </c>
      <c r="N2211" s="51">
        <f t="shared" si="97"/>
        <v>0</v>
      </c>
      <c r="O2211" s="51">
        <f t="shared" si="97"/>
        <v>0</v>
      </c>
      <c r="P2211" s="51">
        <f t="shared" si="97"/>
        <v>0</v>
      </c>
      <c r="Q2211" s="51">
        <f t="shared" si="97"/>
        <v>0</v>
      </c>
      <c r="R2211" s="51">
        <f t="shared" si="97"/>
        <v>0</v>
      </c>
    </row>
    <row r="2212" spans="1:18" x14ac:dyDescent="0.25">
      <c r="A2212" s="17"/>
      <c r="B2212" s="52"/>
      <c r="C2212" s="17"/>
      <c r="D2212" s="17"/>
      <c r="E2212" s="17"/>
      <c r="F2212" s="17"/>
      <c r="G2212" s="17"/>
      <c r="H2212" s="17"/>
      <c r="I2212" s="16">
        <f>IF(B2212&gt;A_Stammdaten!$B$12,0,SUM(C2212,D2212,F2212,G2212)-SUM(E2212,H2212))</f>
        <v>0</v>
      </c>
      <c r="J2212" s="51">
        <f>HLOOKUP(A_Stammdaten!$B$12,$L$4:$R$2504,ROW(B2212)-3,FALSE)+IF(OR(B2212=0,A_Stammdaten!$B$12&lt;B2212),0,I2212*1/20)</f>
        <v>0</v>
      </c>
      <c r="K2212" s="51">
        <f>HLOOKUP(A_Stammdaten!$B$12,$L$4:$R$2504,ROW(B2212)-3,FALSE)</f>
        <v>0</v>
      </c>
      <c r="L2212" s="51">
        <f t="shared" si="96"/>
        <v>0</v>
      </c>
      <c r="M2212" s="51">
        <f t="shared" si="97"/>
        <v>0</v>
      </c>
      <c r="N2212" s="51">
        <f t="shared" si="97"/>
        <v>0</v>
      </c>
      <c r="O2212" s="51">
        <f t="shared" si="97"/>
        <v>0</v>
      </c>
      <c r="P2212" s="51">
        <f t="shared" si="97"/>
        <v>0</v>
      </c>
      <c r="Q2212" s="51">
        <f t="shared" si="97"/>
        <v>0</v>
      </c>
      <c r="R2212" s="51">
        <f t="shared" si="97"/>
        <v>0</v>
      </c>
    </row>
    <row r="2213" spans="1:18" x14ac:dyDescent="0.25">
      <c r="A2213" s="17"/>
      <c r="B2213" s="52"/>
      <c r="C2213" s="17"/>
      <c r="D2213" s="17"/>
      <c r="E2213" s="17"/>
      <c r="F2213" s="17"/>
      <c r="G2213" s="17"/>
      <c r="H2213" s="17"/>
      <c r="I2213" s="16">
        <f>IF(B2213&gt;A_Stammdaten!$B$12,0,SUM(C2213,D2213,F2213,G2213)-SUM(E2213,H2213))</f>
        <v>0</v>
      </c>
      <c r="J2213" s="51">
        <f>HLOOKUP(A_Stammdaten!$B$12,$L$4:$R$2504,ROW(B2213)-3,FALSE)+IF(OR(B2213=0,A_Stammdaten!$B$12&lt;B2213),0,I2213*1/20)</f>
        <v>0</v>
      </c>
      <c r="K2213" s="51">
        <f>HLOOKUP(A_Stammdaten!$B$12,$L$4:$R$2504,ROW(B2213)-3,FALSE)</f>
        <v>0</v>
      </c>
      <c r="L2213" s="51">
        <f t="shared" si="96"/>
        <v>0</v>
      </c>
      <c r="M2213" s="51">
        <f t="shared" si="97"/>
        <v>0</v>
      </c>
      <c r="N2213" s="51">
        <f t="shared" si="97"/>
        <v>0</v>
      </c>
      <c r="O2213" s="51">
        <f t="shared" si="97"/>
        <v>0</v>
      </c>
      <c r="P2213" s="51">
        <f t="shared" si="97"/>
        <v>0</v>
      </c>
      <c r="Q2213" s="51">
        <f t="shared" si="97"/>
        <v>0</v>
      </c>
      <c r="R2213" s="51">
        <f t="shared" si="97"/>
        <v>0</v>
      </c>
    </row>
    <row r="2214" spans="1:18" x14ac:dyDescent="0.25">
      <c r="A2214" s="17"/>
      <c r="B2214" s="52"/>
      <c r="C2214" s="17"/>
      <c r="D2214" s="17"/>
      <c r="E2214" s="17"/>
      <c r="F2214" s="17"/>
      <c r="G2214" s="17"/>
      <c r="H2214" s="17"/>
      <c r="I2214" s="16">
        <f>IF(B2214&gt;A_Stammdaten!$B$12,0,SUM(C2214,D2214,F2214,G2214)-SUM(E2214,H2214))</f>
        <v>0</v>
      </c>
      <c r="J2214" s="51">
        <f>HLOOKUP(A_Stammdaten!$B$12,$L$4:$R$2504,ROW(B2214)-3,FALSE)+IF(OR(B2214=0,A_Stammdaten!$B$12&lt;B2214),0,I2214*1/20)</f>
        <v>0</v>
      </c>
      <c r="K2214" s="51">
        <f>HLOOKUP(A_Stammdaten!$B$12,$L$4:$R$2504,ROW(B2214)-3,FALSE)</f>
        <v>0</v>
      </c>
      <c r="L2214" s="51">
        <f t="shared" si="96"/>
        <v>0</v>
      </c>
      <c r="M2214" s="51">
        <f t="shared" si="97"/>
        <v>0</v>
      </c>
      <c r="N2214" s="51">
        <f t="shared" si="97"/>
        <v>0</v>
      </c>
      <c r="O2214" s="51">
        <f t="shared" si="97"/>
        <v>0</v>
      </c>
      <c r="P2214" s="51">
        <f t="shared" si="97"/>
        <v>0</v>
      </c>
      <c r="Q2214" s="51">
        <f t="shared" si="97"/>
        <v>0</v>
      </c>
      <c r="R2214" s="51">
        <f t="shared" si="97"/>
        <v>0</v>
      </c>
    </row>
    <row r="2215" spans="1:18" x14ac:dyDescent="0.25">
      <c r="A2215" s="17"/>
      <c r="B2215" s="52"/>
      <c r="C2215" s="17"/>
      <c r="D2215" s="17"/>
      <c r="E2215" s="17"/>
      <c r="F2215" s="17"/>
      <c r="G2215" s="17"/>
      <c r="H2215" s="17"/>
      <c r="I2215" s="16">
        <f>IF(B2215&gt;A_Stammdaten!$B$12,0,SUM(C2215,D2215,F2215,G2215)-SUM(E2215,H2215))</f>
        <v>0</v>
      </c>
      <c r="J2215" s="51">
        <f>HLOOKUP(A_Stammdaten!$B$12,$L$4:$R$2504,ROW(B2215)-3,FALSE)+IF(OR(B2215=0,A_Stammdaten!$B$12&lt;B2215),0,I2215*1/20)</f>
        <v>0</v>
      </c>
      <c r="K2215" s="51">
        <f>HLOOKUP(A_Stammdaten!$B$12,$L$4:$R$2504,ROW(B2215)-3,FALSE)</f>
        <v>0</v>
      </c>
      <c r="L2215" s="51">
        <f t="shared" si="96"/>
        <v>0</v>
      </c>
      <c r="M2215" s="51">
        <f t="shared" si="97"/>
        <v>0</v>
      </c>
      <c r="N2215" s="51">
        <f t="shared" si="97"/>
        <v>0</v>
      </c>
      <c r="O2215" s="51">
        <f t="shared" si="97"/>
        <v>0</v>
      </c>
      <c r="P2215" s="51">
        <f t="shared" si="97"/>
        <v>0</v>
      </c>
      <c r="Q2215" s="51">
        <f t="shared" si="97"/>
        <v>0</v>
      </c>
      <c r="R2215" s="51">
        <f t="shared" si="97"/>
        <v>0</v>
      </c>
    </row>
    <row r="2216" spans="1:18" x14ac:dyDescent="0.25">
      <c r="A2216" s="17"/>
      <c r="B2216" s="52"/>
      <c r="C2216" s="17"/>
      <c r="D2216" s="17"/>
      <c r="E2216" s="17"/>
      <c r="F2216" s="17"/>
      <c r="G2216" s="17"/>
      <c r="H2216" s="17"/>
      <c r="I2216" s="16">
        <f>IF(B2216&gt;A_Stammdaten!$B$12,0,SUM(C2216,D2216,F2216,G2216)-SUM(E2216,H2216))</f>
        <v>0</v>
      </c>
      <c r="J2216" s="51">
        <f>HLOOKUP(A_Stammdaten!$B$12,$L$4:$R$2504,ROW(B2216)-3,FALSE)+IF(OR(B2216=0,A_Stammdaten!$B$12&lt;B2216),0,I2216*1/20)</f>
        <v>0</v>
      </c>
      <c r="K2216" s="51">
        <f>HLOOKUP(A_Stammdaten!$B$12,$L$4:$R$2504,ROW(B2216)-3,FALSE)</f>
        <v>0</v>
      </c>
      <c r="L2216" s="51">
        <f t="shared" si="96"/>
        <v>0</v>
      </c>
      <c r="M2216" s="51">
        <f t="shared" si="97"/>
        <v>0</v>
      </c>
      <c r="N2216" s="51">
        <f t="shared" si="97"/>
        <v>0</v>
      </c>
      <c r="O2216" s="51">
        <f t="shared" si="97"/>
        <v>0</v>
      </c>
      <c r="P2216" s="51">
        <f t="shared" si="97"/>
        <v>0</v>
      </c>
      <c r="Q2216" s="51">
        <f t="shared" si="97"/>
        <v>0</v>
      </c>
      <c r="R2216" s="51">
        <f t="shared" si="97"/>
        <v>0</v>
      </c>
    </row>
    <row r="2217" spans="1:18" x14ac:dyDescent="0.25">
      <c r="A2217" s="17"/>
      <c r="B2217" s="52"/>
      <c r="C2217" s="17"/>
      <c r="D2217" s="17"/>
      <c r="E2217" s="17"/>
      <c r="F2217" s="17"/>
      <c r="G2217" s="17"/>
      <c r="H2217" s="17"/>
      <c r="I2217" s="16">
        <f>IF(B2217&gt;A_Stammdaten!$B$12,0,SUM(C2217,D2217,F2217,G2217)-SUM(E2217,H2217))</f>
        <v>0</v>
      </c>
      <c r="J2217" s="51">
        <f>HLOOKUP(A_Stammdaten!$B$12,$L$4:$R$2504,ROW(B2217)-3,FALSE)+IF(OR(B2217=0,A_Stammdaten!$B$12&lt;B2217),0,I2217*1/20)</f>
        <v>0</v>
      </c>
      <c r="K2217" s="51">
        <f>HLOOKUP(A_Stammdaten!$B$12,$L$4:$R$2504,ROW(B2217)-3,FALSE)</f>
        <v>0</v>
      </c>
      <c r="L2217" s="51">
        <f t="shared" si="96"/>
        <v>0</v>
      </c>
      <c r="M2217" s="51">
        <f t="shared" si="97"/>
        <v>0</v>
      </c>
      <c r="N2217" s="51">
        <f t="shared" si="97"/>
        <v>0</v>
      </c>
      <c r="O2217" s="51">
        <f t="shared" si="97"/>
        <v>0</v>
      </c>
      <c r="P2217" s="51">
        <f t="shared" si="97"/>
        <v>0</v>
      </c>
      <c r="Q2217" s="51">
        <f t="shared" si="97"/>
        <v>0</v>
      </c>
      <c r="R2217" s="51">
        <f t="shared" si="97"/>
        <v>0</v>
      </c>
    </row>
    <row r="2218" spans="1:18" x14ac:dyDescent="0.25">
      <c r="A2218" s="17"/>
      <c r="B2218" s="52"/>
      <c r="C2218" s="17"/>
      <c r="D2218" s="17"/>
      <c r="E2218" s="17"/>
      <c r="F2218" s="17"/>
      <c r="G2218" s="17"/>
      <c r="H2218" s="17"/>
      <c r="I2218" s="16">
        <f>IF(B2218&gt;A_Stammdaten!$B$12,0,SUM(C2218,D2218,F2218,G2218)-SUM(E2218,H2218))</f>
        <v>0</v>
      </c>
      <c r="J2218" s="51">
        <f>HLOOKUP(A_Stammdaten!$B$12,$L$4:$R$2504,ROW(B2218)-3,FALSE)+IF(OR(B2218=0,A_Stammdaten!$B$12&lt;B2218),0,I2218*1/20)</f>
        <v>0</v>
      </c>
      <c r="K2218" s="51">
        <f>HLOOKUP(A_Stammdaten!$B$12,$L$4:$R$2504,ROW(B2218)-3,FALSE)</f>
        <v>0</v>
      </c>
      <c r="L2218" s="51">
        <f t="shared" si="96"/>
        <v>0</v>
      </c>
      <c r="M2218" s="51">
        <f t="shared" si="97"/>
        <v>0</v>
      </c>
      <c r="N2218" s="51">
        <f t="shared" si="97"/>
        <v>0</v>
      </c>
      <c r="O2218" s="51">
        <f t="shared" si="97"/>
        <v>0</v>
      </c>
      <c r="P2218" s="51">
        <f t="shared" si="97"/>
        <v>0</v>
      </c>
      <c r="Q2218" s="51">
        <f t="shared" si="97"/>
        <v>0</v>
      </c>
      <c r="R2218" s="51">
        <f t="shared" si="97"/>
        <v>0</v>
      </c>
    </row>
    <row r="2219" spans="1:18" x14ac:dyDescent="0.25">
      <c r="A2219" s="17"/>
      <c r="B2219" s="52"/>
      <c r="C2219" s="17"/>
      <c r="D2219" s="17"/>
      <c r="E2219" s="17"/>
      <c r="F2219" s="17"/>
      <c r="G2219" s="17"/>
      <c r="H2219" s="17"/>
      <c r="I2219" s="16">
        <f>IF(B2219&gt;A_Stammdaten!$B$12,0,SUM(C2219,D2219,F2219,G2219)-SUM(E2219,H2219))</f>
        <v>0</v>
      </c>
      <c r="J2219" s="51">
        <f>HLOOKUP(A_Stammdaten!$B$12,$L$4:$R$2504,ROW(B2219)-3,FALSE)+IF(OR(B2219=0,A_Stammdaten!$B$12&lt;B2219),0,I2219*1/20)</f>
        <v>0</v>
      </c>
      <c r="K2219" s="51">
        <f>HLOOKUP(A_Stammdaten!$B$12,$L$4:$R$2504,ROW(B2219)-3,FALSE)</f>
        <v>0</v>
      </c>
      <c r="L2219" s="51">
        <f t="shared" si="96"/>
        <v>0</v>
      </c>
      <c r="M2219" s="51">
        <f t="shared" si="97"/>
        <v>0</v>
      </c>
      <c r="N2219" s="51">
        <f t="shared" si="97"/>
        <v>0</v>
      </c>
      <c r="O2219" s="51">
        <f t="shared" si="97"/>
        <v>0</v>
      </c>
      <c r="P2219" s="51">
        <f t="shared" si="97"/>
        <v>0</v>
      </c>
      <c r="Q2219" s="51">
        <f t="shared" si="97"/>
        <v>0</v>
      </c>
      <c r="R2219" s="51">
        <f t="shared" si="97"/>
        <v>0</v>
      </c>
    </row>
    <row r="2220" spans="1:18" x14ac:dyDescent="0.25">
      <c r="A2220" s="17"/>
      <c r="B2220" s="52"/>
      <c r="C2220" s="17"/>
      <c r="D2220" s="17"/>
      <c r="E2220" s="17"/>
      <c r="F2220" s="17"/>
      <c r="G2220" s="17"/>
      <c r="H2220" s="17"/>
      <c r="I2220" s="16">
        <f>IF(B2220&gt;A_Stammdaten!$B$12,0,SUM(C2220,D2220,F2220,G2220)-SUM(E2220,H2220))</f>
        <v>0</v>
      </c>
      <c r="J2220" s="51">
        <f>HLOOKUP(A_Stammdaten!$B$12,$L$4:$R$2504,ROW(B2220)-3,FALSE)+IF(OR(B2220=0,A_Stammdaten!$B$12&lt;B2220),0,I2220*1/20)</f>
        <v>0</v>
      </c>
      <c r="K2220" s="51">
        <f>HLOOKUP(A_Stammdaten!$B$12,$L$4:$R$2504,ROW(B2220)-3,FALSE)</f>
        <v>0</v>
      </c>
      <c r="L2220" s="51">
        <f t="shared" si="96"/>
        <v>0</v>
      </c>
      <c r="M2220" s="51">
        <f t="shared" si="97"/>
        <v>0</v>
      </c>
      <c r="N2220" s="51">
        <f t="shared" si="97"/>
        <v>0</v>
      </c>
      <c r="O2220" s="51">
        <f t="shared" si="97"/>
        <v>0</v>
      </c>
      <c r="P2220" s="51">
        <f t="shared" si="97"/>
        <v>0</v>
      </c>
      <c r="Q2220" s="51">
        <f t="shared" si="97"/>
        <v>0</v>
      </c>
      <c r="R2220" s="51">
        <f t="shared" si="97"/>
        <v>0</v>
      </c>
    </row>
    <row r="2221" spans="1:18" x14ac:dyDescent="0.25">
      <c r="A2221" s="17"/>
      <c r="B2221" s="52"/>
      <c r="C2221" s="17"/>
      <c r="D2221" s="17"/>
      <c r="E2221" s="17"/>
      <c r="F2221" s="17"/>
      <c r="G2221" s="17"/>
      <c r="H2221" s="17"/>
      <c r="I2221" s="16">
        <f>IF(B2221&gt;A_Stammdaten!$B$12,0,SUM(C2221,D2221,F2221,G2221)-SUM(E2221,H2221))</f>
        <v>0</v>
      </c>
      <c r="J2221" s="51">
        <f>HLOOKUP(A_Stammdaten!$B$12,$L$4:$R$2504,ROW(B2221)-3,FALSE)+IF(OR(B2221=0,A_Stammdaten!$B$12&lt;B2221),0,I2221*1/20)</f>
        <v>0</v>
      </c>
      <c r="K2221" s="51">
        <f>HLOOKUP(A_Stammdaten!$B$12,$L$4:$R$2504,ROW(B2221)-3,FALSE)</f>
        <v>0</v>
      </c>
      <c r="L2221" s="51">
        <f t="shared" si="96"/>
        <v>0</v>
      </c>
      <c r="M2221" s="51">
        <f t="shared" si="97"/>
        <v>0</v>
      </c>
      <c r="N2221" s="51">
        <f t="shared" si="97"/>
        <v>0</v>
      </c>
      <c r="O2221" s="51">
        <f t="shared" si="97"/>
        <v>0</v>
      </c>
      <c r="P2221" s="51">
        <f t="shared" si="97"/>
        <v>0</v>
      </c>
      <c r="Q2221" s="51">
        <f t="shared" si="97"/>
        <v>0</v>
      </c>
      <c r="R2221" s="51">
        <f t="shared" si="97"/>
        <v>0</v>
      </c>
    </row>
    <row r="2222" spans="1:18" x14ac:dyDescent="0.25">
      <c r="A2222" s="17"/>
      <c r="B2222" s="52"/>
      <c r="C2222" s="17"/>
      <c r="D2222" s="17"/>
      <c r="E2222" s="17"/>
      <c r="F2222" s="17"/>
      <c r="G2222" s="17"/>
      <c r="H2222" s="17"/>
      <c r="I2222" s="16">
        <f>IF(B2222&gt;A_Stammdaten!$B$12,0,SUM(C2222,D2222,F2222,G2222)-SUM(E2222,H2222))</f>
        <v>0</v>
      </c>
      <c r="J2222" s="51">
        <f>HLOOKUP(A_Stammdaten!$B$12,$L$4:$R$2504,ROW(B2222)-3,FALSE)+IF(OR(B2222=0,A_Stammdaten!$B$12&lt;B2222),0,I2222*1/20)</f>
        <v>0</v>
      </c>
      <c r="K2222" s="51">
        <f>HLOOKUP(A_Stammdaten!$B$12,$L$4:$R$2504,ROW(B2222)-3,FALSE)</f>
        <v>0</v>
      </c>
      <c r="L2222" s="51">
        <f t="shared" si="96"/>
        <v>0</v>
      </c>
      <c r="M2222" s="51">
        <f t="shared" si="97"/>
        <v>0</v>
      </c>
      <c r="N2222" s="51">
        <f t="shared" si="97"/>
        <v>0</v>
      </c>
      <c r="O2222" s="51">
        <f t="shared" si="97"/>
        <v>0</v>
      </c>
      <c r="P2222" s="51">
        <f t="shared" si="97"/>
        <v>0</v>
      </c>
      <c r="Q2222" s="51">
        <f t="shared" si="97"/>
        <v>0</v>
      </c>
      <c r="R2222" s="51">
        <f t="shared" si="97"/>
        <v>0</v>
      </c>
    </row>
    <row r="2223" spans="1:18" x14ac:dyDescent="0.25">
      <c r="A2223" s="17"/>
      <c r="B2223" s="52"/>
      <c r="C2223" s="17"/>
      <c r="D2223" s="17"/>
      <c r="E2223" s="17"/>
      <c r="F2223" s="17"/>
      <c r="G2223" s="17"/>
      <c r="H2223" s="17"/>
      <c r="I2223" s="16">
        <f>IF(B2223&gt;A_Stammdaten!$B$12,0,SUM(C2223,D2223,F2223,G2223)-SUM(E2223,H2223))</f>
        <v>0</v>
      </c>
      <c r="J2223" s="51">
        <f>HLOOKUP(A_Stammdaten!$B$12,$L$4:$R$2504,ROW(B2223)-3,FALSE)+IF(OR(B2223=0,A_Stammdaten!$B$12&lt;B2223),0,I2223*1/20)</f>
        <v>0</v>
      </c>
      <c r="K2223" s="51">
        <f>HLOOKUP(A_Stammdaten!$B$12,$L$4:$R$2504,ROW(B2223)-3,FALSE)</f>
        <v>0</v>
      </c>
      <c r="L2223" s="51">
        <f t="shared" si="96"/>
        <v>0</v>
      </c>
      <c r="M2223" s="51">
        <f t="shared" si="97"/>
        <v>0</v>
      </c>
      <c r="N2223" s="51">
        <f t="shared" si="97"/>
        <v>0</v>
      </c>
      <c r="O2223" s="51">
        <f t="shared" si="97"/>
        <v>0</v>
      </c>
      <c r="P2223" s="51">
        <f t="shared" si="97"/>
        <v>0</v>
      </c>
      <c r="Q2223" s="51">
        <f t="shared" si="97"/>
        <v>0</v>
      </c>
      <c r="R2223" s="51">
        <f t="shared" si="97"/>
        <v>0</v>
      </c>
    </row>
    <row r="2224" spans="1:18" x14ac:dyDescent="0.25">
      <c r="A2224" s="17"/>
      <c r="B2224" s="52"/>
      <c r="C2224" s="17"/>
      <c r="D2224" s="17"/>
      <c r="E2224" s="17"/>
      <c r="F2224" s="17"/>
      <c r="G2224" s="17"/>
      <c r="H2224" s="17"/>
      <c r="I2224" s="16">
        <f>IF(B2224&gt;A_Stammdaten!$B$12,0,SUM(C2224,D2224,F2224,G2224)-SUM(E2224,H2224))</f>
        <v>0</v>
      </c>
      <c r="J2224" s="51">
        <f>HLOOKUP(A_Stammdaten!$B$12,$L$4:$R$2504,ROW(B2224)-3,FALSE)+IF(OR(B2224=0,A_Stammdaten!$B$12&lt;B2224),0,I2224*1/20)</f>
        <v>0</v>
      </c>
      <c r="K2224" s="51">
        <f>HLOOKUP(A_Stammdaten!$B$12,$L$4:$R$2504,ROW(B2224)-3,FALSE)</f>
        <v>0</v>
      </c>
      <c r="L2224" s="51">
        <f t="shared" si="96"/>
        <v>0</v>
      </c>
      <c r="M2224" s="51">
        <f t="shared" si="97"/>
        <v>0</v>
      </c>
      <c r="N2224" s="51">
        <f t="shared" si="97"/>
        <v>0</v>
      </c>
      <c r="O2224" s="51">
        <f t="shared" si="97"/>
        <v>0</v>
      </c>
      <c r="P2224" s="51">
        <f t="shared" si="97"/>
        <v>0</v>
      </c>
      <c r="Q2224" s="51">
        <f t="shared" si="97"/>
        <v>0</v>
      </c>
      <c r="R2224" s="51">
        <f t="shared" si="97"/>
        <v>0</v>
      </c>
    </row>
    <row r="2225" spans="1:18" x14ac:dyDescent="0.25">
      <c r="A2225" s="17"/>
      <c r="B2225" s="52"/>
      <c r="C2225" s="17"/>
      <c r="D2225" s="17"/>
      <c r="E2225" s="17"/>
      <c r="F2225" s="17"/>
      <c r="G2225" s="17"/>
      <c r="H2225" s="17"/>
      <c r="I2225" s="16">
        <f>IF(B2225&gt;A_Stammdaten!$B$12,0,SUM(C2225,D2225,F2225,G2225)-SUM(E2225,H2225))</f>
        <v>0</v>
      </c>
      <c r="J2225" s="51">
        <f>HLOOKUP(A_Stammdaten!$B$12,$L$4:$R$2504,ROW(B2225)-3,FALSE)+IF(OR(B2225=0,A_Stammdaten!$B$12&lt;B2225),0,I2225*1/20)</f>
        <v>0</v>
      </c>
      <c r="K2225" s="51">
        <f>HLOOKUP(A_Stammdaten!$B$12,$L$4:$R$2504,ROW(B2225)-3,FALSE)</f>
        <v>0</v>
      </c>
      <c r="L2225" s="51">
        <f t="shared" si="96"/>
        <v>0</v>
      </c>
      <c r="M2225" s="51">
        <f t="shared" si="97"/>
        <v>0</v>
      </c>
      <c r="N2225" s="51">
        <f t="shared" si="97"/>
        <v>0</v>
      </c>
      <c r="O2225" s="51">
        <f t="shared" si="97"/>
        <v>0</v>
      </c>
      <c r="P2225" s="51">
        <f t="shared" si="97"/>
        <v>0</v>
      </c>
      <c r="Q2225" s="51">
        <f t="shared" si="97"/>
        <v>0</v>
      </c>
      <c r="R2225" s="51">
        <f t="shared" si="97"/>
        <v>0</v>
      </c>
    </row>
    <row r="2226" spans="1:18" x14ac:dyDescent="0.25">
      <c r="A2226" s="17"/>
      <c r="B2226" s="52"/>
      <c r="C2226" s="17"/>
      <c r="D2226" s="17"/>
      <c r="E2226" s="17"/>
      <c r="F2226" s="17"/>
      <c r="G2226" s="17"/>
      <c r="H2226" s="17"/>
      <c r="I2226" s="16">
        <f>IF(B2226&gt;A_Stammdaten!$B$12,0,SUM(C2226,D2226,F2226,G2226)-SUM(E2226,H2226))</f>
        <v>0</v>
      </c>
      <c r="J2226" s="51">
        <f>HLOOKUP(A_Stammdaten!$B$12,$L$4:$R$2504,ROW(B2226)-3,FALSE)+IF(OR(B2226=0,A_Stammdaten!$B$12&lt;B2226),0,I2226*1/20)</f>
        <v>0</v>
      </c>
      <c r="K2226" s="51">
        <f>HLOOKUP(A_Stammdaten!$B$12,$L$4:$R$2504,ROW(B2226)-3,FALSE)</f>
        <v>0</v>
      </c>
      <c r="L2226" s="51">
        <f t="shared" si="96"/>
        <v>0</v>
      </c>
      <c r="M2226" s="51">
        <f t="shared" si="97"/>
        <v>0</v>
      </c>
      <c r="N2226" s="51">
        <f t="shared" si="97"/>
        <v>0</v>
      </c>
      <c r="O2226" s="51">
        <f t="shared" si="97"/>
        <v>0</v>
      </c>
      <c r="P2226" s="51">
        <f t="shared" si="97"/>
        <v>0</v>
      </c>
      <c r="Q2226" s="51">
        <f t="shared" si="97"/>
        <v>0</v>
      </c>
      <c r="R2226" s="51">
        <f t="shared" si="97"/>
        <v>0</v>
      </c>
    </row>
    <row r="2227" spans="1:18" x14ac:dyDescent="0.25">
      <c r="A2227" s="17"/>
      <c r="B2227" s="52"/>
      <c r="C2227" s="17"/>
      <c r="D2227" s="17"/>
      <c r="E2227" s="17"/>
      <c r="F2227" s="17"/>
      <c r="G2227" s="17"/>
      <c r="H2227" s="17"/>
      <c r="I2227" s="16">
        <f>IF(B2227&gt;A_Stammdaten!$B$12,0,SUM(C2227,D2227,F2227,G2227)-SUM(E2227,H2227))</f>
        <v>0</v>
      </c>
      <c r="J2227" s="51">
        <f>HLOOKUP(A_Stammdaten!$B$12,$L$4:$R$2504,ROW(B2227)-3,FALSE)+IF(OR(B2227=0,A_Stammdaten!$B$12&lt;B2227),0,I2227*1/20)</f>
        <v>0</v>
      </c>
      <c r="K2227" s="51">
        <f>HLOOKUP(A_Stammdaten!$B$12,$L$4:$R$2504,ROW(B2227)-3,FALSE)</f>
        <v>0</v>
      </c>
      <c r="L2227" s="51">
        <f t="shared" si="96"/>
        <v>0</v>
      </c>
      <c r="M2227" s="51">
        <f t="shared" si="97"/>
        <v>0</v>
      </c>
      <c r="N2227" s="51">
        <f t="shared" si="97"/>
        <v>0</v>
      </c>
      <c r="O2227" s="51">
        <f t="shared" si="97"/>
        <v>0</v>
      </c>
      <c r="P2227" s="51">
        <f t="shared" si="97"/>
        <v>0</v>
      </c>
      <c r="Q2227" s="51">
        <f t="shared" si="97"/>
        <v>0</v>
      </c>
      <c r="R2227" s="51">
        <f t="shared" si="97"/>
        <v>0</v>
      </c>
    </row>
    <row r="2228" spans="1:18" x14ac:dyDescent="0.25">
      <c r="A2228" s="17"/>
      <c r="B2228" s="52"/>
      <c r="C2228" s="17"/>
      <c r="D2228" s="17"/>
      <c r="E2228" s="17"/>
      <c r="F2228" s="17"/>
      <c r="G2228" s="17"/>
      <c r="H2228" s="17"/>
      <c r="I2228" s="16">
        <f>IF(B2228&gt;A_Stammdaten!$B$12,0,SUM(C2228,D2228,F2228,G2228)-SUM(E2228,H2228))</f>
        <v>0</v>
      </c>
      <c r="J2228" s="51">
        <f>HLOOKUP(A_Stammdaten!$B$12,$L$4:$R$2504,ROW(B2228)-3,FALSE)+IF(OR(B2228=0,A_Stammdaten!$B$12&lt;B2228),0,I2228*1/20)</f>
        <v>0</v>
      </c>
      <c r="K2228" s="51">
        <f>HLOOKUP(A_Stammdaten!$B$12,$L$4:$R$2504,ROW(B2228)-3,FALSE)</f>
        <v>0</v>
      </c>
      <c r="L2228" s="51">
        <f t="shared" si="96"/>
        <v>0</v>
      </c>
      <c r="M2228" s="51">
        <f t="shared" si="97"/>
        <v>0</v>
      </c>
      <c r="N2228" s="51">
        <f t="shared" si="97"/>
        <v>0</v>
      </c>
      <c r="O2228" s="51">
        <f t="shared" si="97"/>
        <v>0</v>
      </c>
      <c r="P2228" s="51">
        <f t="shared" si="97"/>
        <v>0</v>
      </c>
      <c r="Q2228" s="51">
        <f t="shared" si="97"/>
        <v>0</v>
      </c>
      <c r="R2228" s="51">
        <f t="shared" si="97"/>
        <v>0</v>
      </c>
    </row>
    <row r="2229" spans="1:18" x14ac:dyDescent="0.25">
      <c r="A2229" s="17"/>
      <c r="B2229" s="52"/>
      <c r="C2229" s="17"/>
      <c r="D2229" s="17"/>
      <c r="E2229" s="17"/>
      <c r="F2229" s="17"/>
      <c r="G2229" s="17"/>
      <c r="H2229" s="17"/>
      <c r="I2229" s="16">
        <f>IF(B2229&gt;A_Stammdaten!$B$12,0,SUM(C2229,D2229,F2229,G2229)-SUM(E2229,H2229))</f>
        <v>0</v>
      </c>
      <c r="J2229" s="51">
        <f>HLOOKUP(A_Stammdaten!$B$12,$L$4:$R$2504,ROW(B2229)-3,FALSE)+IF(OR(B2229=0,A_Stammdaten!$B$12&lt;B2229),0,I2229*1/20)</f>
        <v>0</v>
      </c>
      <c r="K2229" s="51">
        <f>HLOOKUP(A_Stammdaten!$B$12,$L$4:$R$2504,ROW(B2229)-3,FALSE)</f>
        <v>0</v>
      </c>
      <c r="L2229" s="51">
        <f t="shared" si="96"/>
        <v>0</v>
      </c>
      <c r="M2229" s="51">
        <f t="shared" si="97"/>
        <v>0</v>
      </c>
      <c r="N2229" s="51">
        <f t="shared" si="97"/>
        <v>0</v>
      </c>
      <c r="O2229" s="51">
        <f t="shared" si="97"/>
        <v>0</v>
      </c>
      <c r="P2229" s="51">
        <f t="shared" si="97"/>
        <v>0</v>
      </c>
      <c r="Q2229" s="51">
        <f t="shared" si="97"/>
        <v>0</v>
      </c>
      <c r="R2229" s="51">
        <f t="shared" si="97"/>
        <v>0</v>
      </c>
    </row>
    <row r="2230" spans="1:18" x14ac:dyDescent="0.25">
      <c r="A2230" s="17"/>
      <c r="B2230" s="52"/>
      <c r="C2230" s="17"/>
      <c r="D2230" s="17"/>
      <c r="E2230" s="17"/>
      <c r="F2230" s="17"/>
      <c r="G2230" s="17"/>
      <c r="H2230" s="17"/>
      <c r="I2230" s="16">
        <f>IF(B2230&gt;A_Stammdaten!$B$12,0,SUM(C2230,D2230,F2230,G2230)-SUM(E2230,H2230))</f>
        <v>0</v>
      </c>
      <c r="J2230" s="51">
        <f>HLOOKUP(A_Stammdaten!$B$12,$L$4:$R$2504,ROW(B2230)-3,FALSE)+IF(OR(B2230=0,A_Stammdaten!$B$12&lt;B2230),0,I2230*1/20)</f>
        <v>0</v>
      </c>
      <c r="K2230" s="51">
        <f>HLOOKUP(A_Stammdaten!$B$12,$L$4:$R$2504,ROW(B2230)-3,FALSE)</f>
        <v>0</v>
      </c>
      <c r="L2230" s="51">
        <f t="shared" si="96"/>
        <v>0</v>
      </c>
      <c r="M2230" s="51">
        <f t="shared" si="97"/>
        <v>0</v>
      </c>
      <c r="N2230" s="51">
        <f t="shared" si="97"/>
        <v>0</v>
      </c>
      <c r="O2230" s="51">
        <f t="shared" si="97"/>
        <v>0</v>
      </c>
      <c r="P2230" s="51">
        <f t="shared" si="97"/>
        <v>0</v>
      </c>
      <c r="Q2230" s="51">
        <f t="shared" si="97"/>
        <v>0</v>
      </c>
      <c r="R2230" s="51">
        <f t="shared" si="97"/>
        <v>0</v>
      </c>
    </row>
    <row r="2231" spans="1:18" x14ac:dyDescent="0.25">
      <c r="A2231" s="17"/>
      <c r="B2231" s="52"/>
      <c r="C2231" s="17"/>
      <c r="D2231" s="17"/>
      <c r="E2231" s="17"/>
      <c r="F2231" s="17"/>
      <c r="G2231" s="17"/>
      <c r="H2231" s="17"/>
      <c r="I2231" s="16">
        <f>IF(B2231&gt;A_Stammdaten!$B$12,0,SUM(C2231,D2231,F2231,G2231)-SUM(E2231,H2231))</f>
        <v>0</v>
      </c>
      <c r="J2231" s="51">
        <f>HLOOKUP(A_Stammdaten!$B$12,$L$4:$R$2504,ROW(B2231)-3,FALSE)+IF(OR(B2231=0,A_Stammdaten!$B$12&lt;B2231),0,I2231*1/20)</f>
        <v>0</v>
      </c>
      <c r="K2231" s="51">
        <f>HLOOKUP(A_Stammdaten!$B$12,$L$4:$R$2504,ROW(B2231)-3,FALSE)</f>
        <v>0</v>
      </c>
      <c r="L2231" s="51">
        <f t="shared" si="96"/>
        <v>0</v>
      </c>
      <c r="M2231" s="51">
        <f t="shared" si="97"/>
        <v>0</v>
      </c>
      <c r="N2231" s="51">
        <f t="shared" si="97"/>
        <v>0</v>
      </c>
      <c r="O2231" s="51">
        <f t="shared" si="97"/>
        <v>0</v>
      </c>
      <c r="P2231" s="51">
        <f t="shared" si="97"/>
        <v>0</v>
      </c>
      <c r="Q2231" s="51">
        <f t="shared" si="97"/>
        <v>0</v>
      </c>
      <c r="R2231" s="51">
        <f t="shared" si="97"/>
        <v>0</v>
      </c>
    </row>
    <row r="2232" spans="1:18" x14ac:dyDescent="0.25">
      <c r="A2232" s="17"/>
      <c r="B2232" s="52"/>
      <c r="C2232" s="17"/>
      <c r="D2232" s="17"/>
      <c r="E2232" s="17"/>
      <c r="F2232" s="17"/>
      <c r="G2232" s="17"/>
      <c r="H2232" s="17"/>
      <c r="I2232" s="16">
        <f>IF(B2232&gt;A_Stammdaten!$B$12,0,SUM(C2232,D2232,F2232,G2232)-SUM(E2232,H2232))</f>
        <v>0</v>
      </c>
      <c r="J2232" s="51">
        <f>HLOOKUP(A_Stammdaten!$B$12,$L$4:$R$2504,ROW(B2232)-3,FALSE)+IF(OR(B2232=0,A_Stammdaten!$B$12&lt;B2232),0,I2232*1/20)</f>
        <v>0</v>
      </c>
      <c r="K2232" s="51">
        <f>HLOOKUP(A_Stammdaten!$B$12,$L$4:$R$2504,ROW(B2232)-3,FALSE)</f>
        <v>0</v>
      </c>
      <c r="L2232" s="51">
        <f t="shared" si="96"/>
        <v>0</v>
      </c>
      <c r="M2232" s="51">
        <f t="shared" si="97"/>
        <v>0</v>
      </c>
      <c r="N2232" s="51">
        <f t="shared" si="97"/>
        <v>0</v>
      </c>
      <c r="O2232" s="51">
        <f t="shared" si="97"/>
        <v>0</v>
      </c>
      <c r="P2232" s="51">
        <f t="shared" si="97"/>
        <v>0</v>
      </c>
      <c r="Q2232" s="51">
        <f t="shared" si="97"/>
        <v>0</v>
      </c>
      <c r="R2232" s="51">
        <f t="shared" si="97"/>
        <v>0</v>
      </c>
    </row>
    <row r="2233" spans="1:18" x14ac:dyDescent="0.25">
      <c r="A2233" s="17"/>
      <c r="B2233" s="52"/>
      <c r="C2233" s="17"/>
      <c r="D2233" s="17"/>
      <c r="E2233" s="17"/>
      <c r="F2233" s="17"/>
      <c r="G2233" s="17"/>
      <c r="H2233" s="17"/>
      <c r="I2233" s="16">
        <f>IF(B2233&gt;A_Stammdaten!$B$12,0,SUM(C2233,D2233,F2233,G2233)-SUM(E2233,H2233))</f>
        <v>0</v>
      </c>
      <c r="J2233" s="51">
        <f>HLOOKUP(A_Stammdaten!$B$12,$L$4:$R$2504,ROW(B2233)-3,FALSE)+IF(OR(B2233=0,A_Stammdaten!$B$12&lt;B2233),0,I2233*1/20)</f>
        <v>0</v>
      </c>
      <c r="K2233" s="51">
        <f>HLOOKUP(A_Stammdaten!$B$12,$L$4:$R$2504,ROW(B2233)-3,FALSE)</f>
        <v>0</v>
      </c>
      <c r="L2233" s="51">
        <f t="shared" si="96"/>
        <v>0</v>
      </c>
      <c r="M2233" s="51">
        <f t="shared" si="97"/>
        <v>0</v>
      </c>
      <c r="N2233" s="51">
        <f t="shared" si="97"/>
        <v>0</v>
      </c>
      <c r="O2233" s="51">
        <f t="shared" si="97"/>
        <v>0</v>
      </c>
      <c r="P2233" s="51">
        <f t="shared" si="97"/>
        <v>0</v>
      </c>
      <c r="Q2233" s="51">
        <f t="shared" si="97"/>
        <v>0</v>
      </c>
      <c r="R2233" s="51">
        <f t="shared" si="97"/>
        <v>0</v>
      </c>
    </row>
    <row r="2234" spans="1:18" x14ac:dyDescent="0.25">
      <c r="A2234" s="17"/>
      <c r="B2234" s="52"/>
      <c r="C2234" s="17"/>
      <c r="D2234" s="17"/>
      <c r="E2234" s="17"/>
      <c r="F2234" s="17"/>
      <c r="G2234" s="17"/>
      <c r="H2234" s="17"/>
      <c r="I2234" s="16">
        <f>IF(B2234&gt;A_Stammdaten!$B$12,0,SUM(C2234,D2234,F2234,G2234)-SUM(E2234,H2234))</f>
        <v>0</v>
      </c>
      <c r="J2234" s="51">
        <f>HLOOKUP(A_Stammdaten!$B$12,$L$4:$R$2504,ROW(B2234)-3,FALSE)+IF(OR(B2234=0,A_Stammdaten!$B$12&lt;B2234),0,I2234*1/20)</f>
        <v>0</v>
      </c>
      <c r="K2234" s="51">
        <f>HLOOKUP(A_Stammdaten!$B$12,$L$4:$R$2504,ROW(B2234)-3,FALSE)</f>
        <v>0</v>
      </c>
      <c r="L2234" s="51">
        <f t="shared" si="96"/>
        <v>0</v>
      </c>
      <c r="M2234" s="51">
        <f t="shared" si="97"/>
        <v>0</v>
      </c>
      <c r="N2234" s="51">
        <f t="shared" si="97"/>
        <v>0</v>
      </c>
      <c r="O2234" s="51">
        <f t="shared" si="97"/>
        <v>0</v>
      </c>
      <c r="P2234" s="51">
        <f t="shared" si="97"/>
        <v>0</v>
      </c>
      <c r="Q2234" s="51">
        <f t="shared" si="97"/>
        <v>0</v>
      </c>
      <c r="R2234" s="51">
        <f t="shared" si="97"/>
        <v>0</v>
      </c>
    </row>
    <row r="2235" spans="1:18" x14ac:dyDescent="0.25">
      <c r="A2235" s="17"/>
      <c r="B2235" s="52"/>
      <c r="C2235" s="17"/>
      <c r="D2235" s="17"/>
      <c r="E2235" s="17"/>
      <c r="F2235" s="17"/>
      <c r="G2235" s="17"/>
      <c r="H2235" s="17"/>
      <c r="I2235" s="16">
        <f>IF(B2235&gt;A_Stammdaten!$B$12,0,SUM(C2235,D2235,F2235,G2235)-SUM(E2235,H2235))</f>
        <v>0</v>
      </c>
      <c r="J2235" s="51">
        <f>HLOOKUP(A_Stammdaten!$B$12,$L$4:$R$2504,ROW(B2235)-3,FALSE)+IF(OR(B2235=0,A_Stammdaten!$B$12&lt;B2235),0,I2235*1/20)</f>
        <v>0</v>
      </c>
      <c r="K2235" s="51">
        <f>HLOOKUP(A_Stammdaten!$B$12,$L$4:$R$2504,ROW(B2235)-3,FALSE)</f>
        <v>0</v>
      </c>
      <c r="L2235" s="51">
        <f t="shared" si="96"/>
        <v>0</v>
      </c>
      <c r="M2235" s="51">
        <f t="shared" si="97"/>
        <v>0</v>
      </c>
      <c r="N2235" s="51">
        <f t="shared" si="97"/>
        <v>0</v>
      </c>
      <c r="O2235" s="51">
        <f t="shared" si="97"/>
        <v>0</v>
      </c>
      <c r="P2235" s="51">
        <f t="shared" si="97"/>
        <v>0</v>
      </c>
      <c r="Q2235" s="51">
        <f t="shared" si="97"/>
        <v>0</v>
      </c>
      <c r="R2235" s="51">
        <f t="shared" si="97"/>
        <v>0</v>
      </c>
    </row>
    <row r="2236" spans="1:18" x14ac:dyDescent="0.25">
      <c r="A2236" s="17"/>
      <c r="B2236" s="52"/>
      <c r="C2236" s="17"/>
      <c r="D2236" s="17"/>
      <c r="E2236" s="17"/>
      <c r="F2236" s="17"/>
      <c r="G2236" s="17"/>
      <c r="H2236" s="17"/>
      <c r="I2236" s="16">
        <f>IF(B2236&gt;A_Stammdaten!$B$12,0,SUM(C2236,D2236,F2236,G2236)-SUM(E2236,H2236))</f>
        <v>0</v>
      </c>
      <c r="J2236" s="51">
        <f>HLOOKUP(A_Stammdaten!$B$12,$L$4:$R$2504,ROW(B2236)-3,FALSE)+IF(OR(B2236=0,A_Stammdaten!$B$12&lt;B2236),0,I2236*1/20)</f>
        <v>0</v>
      </c>
      <c r="K2236" s="51">
        <f>HLOOKUP(A_Stammdaten!$B$12,$L$4:$R$2504,ROW(B2236)-3,FALSE)</f>
        <v>0</v>
      </c>
      <c r="L2236" s="51">
        <f t="shared" si="96"/>
        <v>0</v>
      </c>
      <c r="M2236" s="51">
        <f t="shared" si="97"/>
        <v>0</v>
      </c>
      <c r="N2236" s="51">
        <f t="shared" si="97"/>
        <v>0</v>
      </c>
      <c r="O2236" s="51">
        <f t="shared" si="97"/>
        <v>0</v>
      </c>
      <c r="P2236" s="51">
        <f t="shared" si="97"/>
        <v>0</v>
      </c>
      <c r="Q2236" s="51">
        <f t="shared" si="97"/>
        <v>0</v>
      </c>
      <c r="R2236" s="51">
        <f t="shared" si="97"/>
        <v>0</v>
      </c>
    </row>
    <row r="2237" spans="1:18" x14ac:dyDescent="0.25">
      <c r="A2237" s="17"/>
      <c r="B2237" s="52"/>
      <c r="C2237" s="17"/>
      <c r="D2237" s="17"/>
      <c r="E2237" s="17"/>
      <c r="F2237" s="17"/>
      <c r="G2237" s="17"/>
      <c r="H2237" s="17"/>
      <c r="I2237" s="16">
        <f>IF(B2237&gt;A_Stammdaten!$B$12,0,SUM(C2237,D2237,F2237,G2237)-SUM(E2237,H2237))</f>
        <v>0</v>
      </c>
      <c r="J2237" s="51">
        <f>HLOOKUP(A_Stammdaten!$B$12,$L$4:$R$2504,ROW(B2237)-3,FALSE)+IF(OR(B2237=0,A_Stammdaten!$B$12&lt;B2237),0,I2237*1/20)</f>
        <v>0</v>
      </c>
      <c r="K2237" s="51">
        <f>HLOOKUP(A_Stammdaten!$B$12,$L$4:$R$2504,ROW(B2237)-3,FALSE)</f>
        <v>0</v>
      </c>
      <c r="L2237" s="51">
        <f t="shared" si="96"/>
        <v>0</v>
      </c>
      <c r="M2237" s="51">
        <f t="shared" si="97"/>
        <v>0</v>
      </c>
      <c r="N2237" s="51">
        <f t="shared" si="97"/>
        <v>0</v>
      </c>
      <c r="O2237" s="51">
        <f t="shared" si="97"/>
        <v>0</v>
      </c>
      <c r="P2237" s="51">
        <f t="shared" si="97"/>
        <v>0</v>
      </c>
      <c r="Q2237" s="51">
        <f t="shared" si="97"/>
        <v>0</v>
      </c>
      <c r="R2237" s="51">
        <f t="shared" si="97"/>
        <v>0</v>
      </c>
    </row>
    <row r="2238" spans="1:18" x14ac:dyDescent="0.25">
      <c r="A2238" s="17"/>
      <c r="B2238" s="52"/>
      <c r="C2238" s="17"/>
      <c r="D2238" s="17"/>
      <c r="E2238" s="17"/>
      <c r="F2238" s="17"/>
      <c r="G2238" s="17"/>
      <c r="H2238" s="17"/>
      <c r="I2238" s="16">
        <f>IF(B2238&gt;A_Stammdaten!$B$12,0,SUM(C2238,D2238,F2238,G2238)-SUM(E2238,H2238))</f>
        <v>0</v>
      </c>
      <c r="J2238" s="51">
        <f>HLOOKUP(A_Stammdaten!$B$12,$L$4:$R$2504,ROW(B2238)-3,FALSE)+IF(OR(B2238=0,A_Stammdaten!$B$12&lt;B2238),0,I2238*1/20)</f>
        <v>0</v>
      </c>
      <c r="K2238" s="51">
        <f>HLOOKUP(A_Stammdaten!$B$12,$L$4:$R$2504,ROW(B2238)-3,FALSE)</f>
        <v>0</v>
      </c>
      <c r="L2238" s="51">
        <f t="shared" si="96"/>
        <v>0</v>
      </c>
      <c r="M2238" s="51">
        <f t="shared" si="97"/>
        <v>0</v>
      </c>
      <c r="N2238" s="51">
        <f t="shared" si="97"/>
        <v>0</v>
      </c>
      <c r="O2238" s="51">
        <f t="shared" si="97"/>
        <v>0</v>
      </c>
      <c r="P2238" s="51">
        <f t="shared" si="97"/>
        <v>0</v>
      </c>
      <c r="Q2238" s="51">
        <f t="shared" si="97"/>
        <v>0</v>
      </c>
      <c r="R2238" s="51">
        <f t="shared" si="97"/>
        <v>0</v>
      </c>
    </row>
    <row r="2239" spans="1:18" x14ac:dyDescent="0.25">
      <c r="A2239" s="17"/>
      <c r="B2239" s="52"/>
      <c r="C2239" s="17"/>
      <c r="D2239" s="17"/>
      <c r="E2239" s="17"/>
      <c r="F2239" s="17"/>
      <c r="G2239" s="17"/>
      <c r="H2239" s="17"/>
      <c r="I2239" s="16">
        <f>IF(B2239&gt;A_Stammdaten!$B$12,0,SUM(C2239,D2239,F2239,G2239)-SUM(E2239,H2239))</f>
        <v>0</v>
      </c>
      <c r="J2239" s="51">
        <f>HLOOKUP(A_Stammdaten!$B$12,$L$4:$R$2504,ROW(B2239)-3,FALSE)+IF(OR(B2239=0,A_Stammdaten!$B$12&lt;B2239),0,I2239*1/20)</f>
        <v>0</v>
      </c>
      <c r="K2239" s="51">
        <f>HLOOKUP(A_Stammdaten!$B$12,$L$4:$R$2504,ROW(B2239)-3,FALSE)</f>
        <v>0</v>
      </c>
      <c r="L2239" s="51">
        <f t="shared" si="96"/>
        <v>0</v>
      </c>
      <c r="M2239" s="51">
        <f t="shared" si="97"/>
        <v>0</v>
      </c>
      <c r="N2239" s="51">
        <f t="shared" si="97"/>
        <v>0</v>
      </c>
      <c r="O2239" s="51">
        <f t="shared" si="97"/>
        <v>0</v>
      </c>
      <c r="P2239" s="51">
        <f t="shared" si="97"/>
        <v>0</v>
      </c>
      <c r="Q2239" s="51">
        <f t="shared" si="97"/>
        <v>0</v>
      </c>
      <c r="R2239" s="51">
        <f t="shared" si="97"/>
        <v>0</v>
      </c>
    </row>
    <row r="2240" spans="1:18" x14ac:dyDescent="0.25">
      <c r="A2240" s="17"/>
      <c r="B2240" s="52"/>
      <c r="C2240" s="17"/>
      <c r="D2240" s="17"/>
      <c r="E2240" s="17"/>
      <c r="F2240" s="17"/>
      <c r="G2240" s="17"/>
      <c r="H2240" s="17"/>
      <c r="I2240" s="16">
        <f>IF(B2240&gt;A_Stammdaten!$B$12,0,SUM(C2240,D2240,F2240,G2240)-SUM(E2240,H2240))</f>
        <v>0</v>
      </c>
      <c r="J2240" s="51">
        <f>HLOOKUP(A_Stammdaten!$B$12,$L$4:$R$2504,ROW(B2240)-3,FALSE)+IF(OR(B2240=0,A_Stammdaten!$B$12&lt;B2240),0,I2240*1/20)</f>
        <v>0</v>
      </c>
      <c r="K2240" s="51">
        <f>HLOOKUP(A_Stammdaten!$B$12,$L$4:$R$2504,ROW(B2240)-3,FALSE)</f>
        <v>0</v>
      </c>
      <c r="L2240" s="51">
        <f t="shared" ref="L2240:L2303" si="98">IF(OR($I2240=0,L$4&lt;$B2240,$B2240=0,20-(L$4-$B2240)=0),0,$I2240*(19-(L$4-$B2240))/20)</f>
        <v>0</v>
      </c>
      <c r="M2240" s="51">
        <f t="shared" si="97"/>
        <v>0</v>
      </c>
      <c r="N2240" s="51">
        <f t="shared" si="97"/>
        <v>0</v>
      </c>
      <c r="O2240" s="51">
        <f t="shared" si="97"/>
        <v>0</v>
      </c>
      <c r="P2240" s="51">
        <f t="shared" si="97"/>
        <v>0</v>
      </c>
      <c r="Q2240" s="51">
        <f t="shared" si="97"/>
        <v>0</v>
      </c>
      <c r="R2240" s="51">
        <f t="shared" si="97"/>
        <v>0</v>
      </c>
    </row>
    <row r="2241" spans="1:18" x14ac:dyDescent="0.25">
      <c r="A2241" s="17"/>
      <c r="B2241" s="52"/>
      <c r="C2241" s="17"/>
      <c r="D2241" s="17"/>
      <c r="E2241" s="17"/>
      <c r="F2241" s="17"/>
      <c r="G2241" s="17"/>
      <c r="H2241" s="17"/>
      <c r="I2241" s="16">
        <f>IF(B2241&gt;A_Stammdaten!$B$12,0,SUM(C2241,D2241,F2241,G2241)-SUM(E2241,H2241))</f>
        <v>0</v>
      </c>
      <c r="J2241" s="51">
        <f>HLOOKUP(A_Stammdaten!$B$12,$L$4:$R$2504,ROW(B2241)-3,FALSE)+IF(OR(B2241=0,A_Stammdaten!$B$12&lt;B2241),0,I2241*1/20)</f>
        <v>0</v>
      </c>
      <c r="K2241" s="51">
        <f>HLOOKUP(A_Stammdaten!$B$12,$L$4:$R$2504,ROW(B2241)-3,FALSE)</f>
        <v>0</v>
      </c>
      <c r="L2241" s="51">
        <f t="shared" si="98"/>
        <v>0</v>
      </c>
      <c r="M2241" s="51">
        <f t="shared" si="97"/>
        <v>0</v>
      </c>
      <c r="N2241" s="51">
        <f t="shared" si="97"/>
        <v>0</v>
      </c>
      <c r="O2241" s="51">
        <f t="shared" si="97"/>
        <v>0</v>
      </c>
      <c r="P2241" s="51">
        <f t="shared" si="97"/>
        <v>0</v>
      </c>
      <c r="Q2241" s="51">
        <f t="shared" si="97"/>
        <v>0</v>
      </c>
      <c r="R2241" s="51">
        <f t="shared" si="97"/>
        <v>0</v>
      </c>
    </row>
    <row r="2242" spans="1:18" x14ac:dyDescent="0.25">
      <c r="A2242" s="17"/>
      <c r="B2242" s="52"/>
      <c r="C2242" s="17"/>
      <c r="D2242" s="17"/>
      <c r="E2242" s="17"/>
      <c r="F2242" s="17"/>
      <c r="G2242" s="17"/>
      <c r="H2242" s="17"/>
      <c r="I2242" s="16">
        <f>IF(B2242&gt;A_Stammdaten!$B$12,0,SUM(C2242,D2242,F2242,G2242)-SUM(E2242,H2242))</f>
        <v>0</v>
      </c>
      <c r="J2242" s="51">
        <f>HLOOKUP(A_Stammdaten!$B$12,$L$4:$R$2504,ROW(B2242)-3,FALSE)+IF(OR(B2242=0,A_Stammdaten!$B$12&lt;B2242),0,I2242*1/20)</f>
        <v>0</v>
      </c>
      <c r="K2242" s="51">
        <f>HLOOKUP(A_Stammdaten!$B$12,$L$4:$R$2504,ROW(B2242)-3,FALSE)</f>
        <v>0</v>
      </c>
      <c r="L2242" s="51">
        <f t="shared" si="98"/>
        <v>0</v>
      </c>
      <c r="M2242" s="51">
        <f t="shared" si="97"/>
        <v>0</v>
      </c>
      <c r="N2242" s="51">
        <f t="shared" si="97"/>
        <v>0</v>
      </c>
      <c r="O2242" s="51">
        <f t="shared" si="97"/>
        <v>0</v>
      </c>
      <c r="P2242" s="51">
        <f t="shared" si="97"/>
        <v>0</v>
      </c>
      <c r="Q2242" s="51">
        <f t="shared" si="97"/>
        <v>0</v>
      </c>
      <c r="R2242" s="51">
        <f t="shared" si="97"/>
        <v>0</v>
      </c>
    </row>
    <row r="2243" spans="1:18" x14ac:dyDescent="0.25">
      <c r="A2243" s="17"/>
      <c r="B2243" s="52"/>
      <c r="C2243" s="17"/>
      <c r="D2243" s="17"/>
      <c r="E2243" s="17"/>
      <c r="F2243" s="17"/>
      <c r="G2243" s="17"/>
      <c r="H2243" s="17"/>
      <c r="I2243" s="16">
        <f>IF(B2243&gt;A_Stammdaten!$B$12,0,SUM(C2243,D2243,F2243,G2243)-SUM(E2243,H2243))</f>
        <v>0</v>
      </c>
      <c r="J2243" s="51">
        <f>HLOOKUP(A_Stammdaten!$B$12,$L$4:$R$2504,ROW(B2243)-3,FALSE)+IF(OR(B2243=0,A_Stammdaten!$B$12&lt;B2243),0,I2243*1/20)</f>
        <v>0</v>
      </c>
      <c r="K2243" s="51">
        <f>HLOOKUP(A_Stammdaten!$B$12,$L$4:$R$2504,ROW(B2243)-3,FALSE)</f>
        <v>0</v>
      </c>
      <c r="L2243" s="51">
        <f t="shared" si="98"/>
        <v>0</v>
      </c>
      <c r="M2243" s="51">
        <f t="shared" si="97"/>
        <v>0</v>
      </c>
      <c r="N2243" s="51">
        <f t="shared" si="97"/>
        <v>0</v>
      </c>
      <c r="O2243" s="51">
        <f t="shared" si="97"/>
        <v>0</v>
      </c>
      <c r="P2243" s="51">
        <f t="shared" si="97"/>
        <v>0</v>
      </c>
      <c r="Q2243" s="51">
        <f t="shared" si="97"/>
        <v>0</v>
      </c>
      <c r="R2243" s="51">
        <f t="shared" si="97"/>
        <v>0</v>
      </c>
    </row>
    <row r="2244" spans="1:18" x14ac:dyDescent="0.25">
      <c r="A2244" s="17"/>
      <c r="B2244" s="52"/>
      <c r="C2244" s="17"/>
      <c r="D2244" s="17"/>
      <c r="E2244" s="17"/>
      <c r="F2244" s="17"/>
      <c r="G2244" s="17"/>
      <c r="H2244" s="17"/>
      <c r="I2244" s="16">
        <f>IF(B2244&gt;A_Stammdaten!$B$12,0,SUM(C2244,D2244,F2244,G2244)-SUM(E2244,H2244))</f>
        <v>0</v>
      </c>
      <c r="J2244" s="51">
        <f>HLOOKUP(A_Stammdaten!$B$12,$L$4:$R$2504,ROW(B2244)-3,FALSE)+IF(OR(B2244=0,A_Stammdaten!$B$12&lt;B2244),0,I2244*1/20)</f>
        <v>0</v>
      </c>
      <c r="K2244" s="51">
        <f>HLOOKUP(A_Stammdaten!$B$12,$L$4:$R$2504,ROW(B2244)-3,FALSE)</f>
        <v>0</v>
      </c>
      <c r="L2244" s="51">
        <f t="shared" si="98"/>
        <v>0</v>
      </c>
      <c r="M2244" s="51">
        <f t="shared" si="97"/>
        <v>0</v>
      </c>
      <c r="N2244" s="51">
        <f t="shared" si="97"/>
        <v>0</v>
      </c>
      <c r="O2244" s="51">
        <f t="shared" si="97"/>
        <v>0</v>
      </c>
      <c r="P2244" s="51">
        <f t="shared" si="97"/>
        <v>0</v>
      </c>
      <c r="Q2244" s="51">
        <f t="shared" si="97"/>
        <v>0</v>
      </c>
      <c r="R2244" s="51">
        <f t="shared" si="97"/>
        <v>0</v>
      </c>
    </row>
    <row r="2245" spans="1:18" x14ac:dyDescent="0.25">
      <c r="A2245" s="17"/>
      <c r="B2245" s="52"/>
      <c r="C2245" s="17"/>
      <c r="D2245" s="17"/>
      <c r="E2245" s="17"/>
      <c r="F2245" s="17"/>
      <c r="G2245" s="17"/>
      <c r="H2245" s="17"/>
      <c r="I2245" s="16">
        <f>IF(B2245&gt;A_Stammdaten!$B$12,0,SUM(C2245,D2245,F2245,G2245)-SUM(E2245,H2245))</f>
        <v>0</v>
      </c>
      <c r="J2245" s="51">
        <f>HLOOKUP(A_Stammdaten!$B$12,$L$4:$R$2504,ROW(B2245)-3,FALSE)+IF(OR(B2245=0,A_Stammdaten!$B$12&lt;B2245),0,I2245*1/20)</f>
        <v>0</v>
      </c>
      <c r="K2245" s="51">
        <f>HLOOKUP(A_Stammdaten!$B$12,$L$4:$R$2504,ROW(B2245)-3,FALSE)</f>
        <v>0</v>
      </c>
      <c r="L2245" s="51">
        <f t="shared" si="98"/>
        <v>0</v>
      </c>
      <c r="M2245" s="51">
        <f t="shared" si="97"/>
        <v>0</v>
      </c>
      <c r="N2245" s="51">
        <f t="shared" si="97"/>
        <v>0</v>
      </c>
      <c r="O2245" s="51">
        <f t="shared" si="97"/>
        <v>0</v>
      </c>
      <c r="P2245" s="51">
        <f t="shared" si="97"/>
        <v>0</v>
      </c>
      <c r="Q2245" s="51">
        <f t="shared" si="97"/>
        <v>0</v>
      </c>
      <c r="R2245" s="51">
        <f t="shared" si="97"/>
        <v>0</v>
      </c>
    </row>
    <row r="2246" spans="1:18" x14ac:dyDescent="0.25">
      <c r="A2246" s="17"/>
      <c r="B2246" s="52"/>
      <c r="C2246" s="17"/>
      <c r="D2246" s="17"/>
      <c r="E2246" s="17"/>
      <c r="F2246" s="17"/>
      <c r="G2246" s="17"/>
      <c r="H2246" s="17"/>
      <c r="I2246" s="16">
        <f>IF(B2246&gt;A_Stammdaten!$B$12,0,SUM(C2246,D2246,F2246,G2246)-SUM(E2246,H2246))</f>
        <v>0</v>
      </c>
      <c r="J2246" s="51">
        <f>HLOOKUP(A_Stammdaten!$B$12,$L$4:$R$2504,ROW(B2246)-3,FALSE)+IF(OR(B2246=0,A_Stammdaten!$B$12&lt;B2246),0,I2246*1/20)</f>
        <v>0</v>
      </c>
      <c r="K2246" s="51">
        <f>HLOOKUP(A_Stammdaten!$B$12,$L$4:$R$2504,ROW(B2246)-3,FALSE)</f>
        <v>0</v>
      </c>
      <c r="L2246" s="51">
        <f t="shared" si="98"/>
        <v>0</v>
      </c>
      <c r="M2246" s="51">
        <f t="shared" si="97"/>
        <v>0</v>
      </c>
      <c r="N2246" s="51">
        <f t="shared" si="97"/>
        <v>0</v>
      </c>
      <c r="O2246" s="51">
        <f t="shared" si="97"/>
        <v>0</v>
      </c>
      <c r="P2246" s="51">
        <f t="shared" si="97"/>
        <v>0</v>
      </c>
      <c r="Q2246" s="51">
        <f t="shared" si="97"/>
        <v>0</v>
      </c>
      <c r="R2246" s="51">
        <f t="shared" si="97"/>
        <v>0</v>
      </c>
    </row>
    <row r="2247" spans="1:18" x14ac:dyDescent="0.25">
      <c r="A2247" s="17"/>
      <c r="B2247" s="52"/>
      <c r="C2247" s="17"/>
      <c r="D2247" s="17"/>
      <c r="E2247" s="17"/>
      <c r="F2247" s="17"/>
      <c r="G2247" s="17"/>
      <c r="H2247" s="17"/>
      <c r="I2247" s="16">
        <f>IF(B2247&gt;A_Stammdaten!$B$12,0,SUM(C2247,D2247,F2247,G2247)-SUM(E2247,H2247))</f>
        <v>0</v>
      </c>
      <c r="J2247" s="51">
        <f>HLOOKUP(A_Stammdaten!$B$12,$L$4:$R$2504,ROW(B2247)-3,FALSE)+IF(OR(B2247=0,A_Stammdaten!$B$12&lt;B2247),0,I2247*1/20)</f>
        <v>0</v>
      </c>
      <c r="K2247" s="51">
        <f>HLOOKUP(A_Stammdaten!$B$12,$L$4:$R$2504,ROW(B2247)-3,FALSE)</f>
        <v>0</v>
      </c>
      <c r="L2247" s="51">
        <f t="shared" si="98"/>
        <v>0</v>
      </c>
      <c r="M2247" s="51">
        <f t="shared" si="97"/>
        <v>0</v>
      </c>
      <c r="N2247" s="51">
        <f t="shared" si="97"/>
        <v>0</v>
      </c>
      <c r="O2247" s="51">
        <f t="shared" si="97"/>
        <v>0</v>
      </c>
      <c r="P2247" s="51">
        <f t="shared" si="97"/>
        <v>0</v>
      </c>
      <c r="Q2247" s="51">
        <f t="shared" si="97"/>
        <v>0</v>
      </c>
      <c r="R2247" s="51">
        <f t="shared" si="97"/>
        <v>0</v>
      </c>
    </row>
    <row r="2248" spans="1:18" x14ac:dyDescent="0.25">
      <c r="A2248" s="17"/>
      <c r="B2248" s="52"/>
      <c r="C2248" s="17"/>
      <c r="D2248" s="17"/>
      <c r="E2248" s="17"/>
      <c r="F2248" s="17"/>
      <c r="G2248" s="17"/>
      <c r="H2248" s="17"/>
      <c r="I2248" s="16">
        <f>IF(B2248&gt;A_Stammdaten!$B$12,0,SUM(C2248,D2248,F2248,G2248)-SUM(E2248,H2248))</f>
        <v>0</v>
      </c>
      <c r="J2248" s="51">
        <f>HLOOKUP(A_Stammdaten!$B$12,$L$4:$R$2504,ROW(B2248)-3,FALSE)+IF(OR(B2248=0,A_Stammdaten!$B$12&lt;B2248),0,I2248*1/20)</f>
        <v>0</v>
      </c>
      <c r="K2248" s="51">
        <f>HLOOKUP(A_Stammdaten!$B$12,$L$4:$R$2504,ROW(B2248)-3,FALSE)</f>
        <v>0</v>
      </c>
      <c r="L2248" s="51">
        <f t="shared" si="98"/>
        <v>0</v>
      </c>
      <c r="M2248" s="51">
        <f t="shared" si="97"/>
        <v>0</v>
      </c>
      <c r="N2248" s="51">
        <f t="shared" si="97"/>
        <v>0</v>
      </c>
      <c r="O2248" s="51">
        <f t="shared" si="97"/>
        <v>0</v>
      </c>
      <c r="P2248" s="51">
        <f t="shared" si="97"/>
        <v>0</v>
      </c>
      <c r="Q2248" s="51">
        <f t="shared" si="97"/>
        <v>0</v>
      </c>
      <c r="R2248" s="51">
        <f t="shared" si="97"/>
        <v>0</v>
      </c>
    </row>
    <row r="2249" spans="1:18" x14ac:dyDescent="0.25">
      <c r="A2249" s="17"/>
      <c r="B2249" s="52"/>
      <c r="C2249" s="17"/>
      <c r="D2249" s="17"/>
      <c r="E2249" s="17"/>
      <c r="F2249" s="17"/>
      <c r="G2249" s="17"/>
      <c r="H2249" s="17"/>
      <c r="I2249" s="16">
        <f>IF(B2249&gt;A_Stammdaten!$B$12,0,SUM(C2249,D2249,F2249,G2249)-SUM(E2249,H2249))</f>
        <v>0</v>
      </c>
      <c r="J2249" s="51">
        <f>HLOOKUP(A_Stammdaten!$B$12,$L$4:$R$2504,ROW(B2249)-3,FALSE)+IF(OR(B2249=0,A_Stammdaten!$B$12&lt;B2249),0,I2249*1/20)</f>
        <v>0</v>
      </c>
      <c r="K2249" s="51">
        <f>HLOOKUP(A_Stammdaten!$B$12,$L$4:$R$2504,ROW(B2249)-3,FALSE)</f>
        <v>0</v>
      </c>
      <c r="L2249" s="51">
        <f t="shared" si="98"/>
        <v>0</v>
      </c>
      <c r="M2249" s="51">
        <f t="shared" si="97"/>
        <v>0</v>
      </c>
      <c r="N2249" s="51">
        <f t="shared" si="97"/>
        <v>0</v>
      </c>
      <c r="O2249" s="51">
        <f t="shared" si="97"/>
        <v>0</v>
      </c>
      <c r="P2249" s="51">
        <f t="shared" si="97"/>
        <v>0</v>
      </c>
      <c r="Q2249" s="51">
        <f t="shared" si="97"/>
        <v>0</v>
      </c>
      <c r="R2249" s="51">
        <f t="shared" si="97"/>
        <v>0</v>
      </c>
    </row>
    <row r="2250" spans="1:18" x14ac:dyDescent="0.25">
      <c r="A2250" s="17"/>
      <c r="B2250" s="52"/>
      <c r="C2250" s="17"/>
      <c r="D2250" s="17"/>
      <c r="E2250" s="17"/>
      <c r="F2250" s="17"/>
      <c r="G2250" s="17"/>
      <c r="H2250" s="17"/>
      <c r="I2250" s="16">
        <f>IF(B2250&gt;A_Stammdaten!$B$12,0,SUM(C2250,D2250,F2250,G2250)-SUM(E2250,H2250))</f>
        <v>0</v>
      </c>
      <c r="J2250" s="51">
        <f>HLOOKUP(A_Stammdaten!$B$12,$L$4:$R$2504,ROW(B2250)-3,FALSE)+IF(OR(B2250=0,A_Stammdaten!$B$12&lt;B2250),0,I2250*1/20)</f>
        <v>0</v>
      </c>
      <c r="K2250" s="51">
        <f>HLOOKUP(A_Stammdaten!$B$12,$L$4:$R$2504,ROW(B2250)-3,FALSE)</f>
        <v>0</v>
      </c>
      <c r="L2250" s="51">
        <f t="shared" si="98"/>
        <v>0</v>
      </c>
      <c r="M2250" s="51">
        <f t="shared" si="97"/>
        <v>0</v>
      </c>
      <c r="N2250" s="51">
        <f t="shared" si="97"/>
        <v>0</v>
      </c>
      <c r="O2250" s="51">
        <f t="shared" si="97"/>
        <v>0</v>
      </c>
      <c r="P2250" s="51">
        <f t="shared" si="97"/>
        <v>0</v>
      </c>
      <c r="Q2250" s="51">
        <f t="shared" si="97"/>
        <v>0</v>
      </c>
      <c r="R2250" s="51">
        <f t="shared" si="97"/>
        <v>0</v>
      </c>
    </row>
    <row r="2251" spans="1:18" x14ac:dyDescent="0.25">
      <c r="A2251" s="17"/>
      <c r="B2251" s="52"/>
      <c r="C2251" s="17"/>
      <c r="D2251" s="17"/>
      <c r="E2251" s="17"/>
      <c r="F2251" s="17"/>
      <c r="G2251" s="17"/>
      <c r="H2251" s="17"/>
      <c r="I2251" s="16">
        <f>IF(B2251&gt;A_Stammdaten!$B$12,0,SUM(C2251,D2251,F2251,G2251)-SUM(E2251,H2251))</f>
        <v>0</v>
      </c>
      <c r="J2251" s="51">
        <f>HLOOKUP(A_Stammdaten!$B$12,$L$4:$R$2504,ROW(B2251)-3,FALSE)+IF(OR(B2251=0,A_Stammdaten!$B$12&lt;B2251),0,I2251*1/20)</f>
        <v>0</v>
      </c>
      <c r="K2251" s="51">
        <f>HLOOKUP(A_Stammdaten!$B$12,$L$4:$R$2504,ROW(B2251)-3,FALSE)</f>
        <v>0</v>
      </c>
      <c r="L2251" s="51">
        <f t="shared" si="98"/>
        <v>0</v>
      </c>
      <c r="M2251" s="51">
        <f t="shared" si="97"/>
        <v>0</v>
      </c>
      <c r="N2251" s="51">
        <f t="shared" si="97"/>
        <v>0</v>
      </c>
      <c r="O2251" s="51">
        <f t="shared" si="97"/>
        <v>0</v>
      </c>
      <c r="P2251" s="51">
        <f t="shared" si="97"/>
        <v>0</v>
      </c>
      <c r="Q2251" s="51">
        <f t="shared" si="97"/>
        <v>0</v>
      </c>
      <c r="R2251" s="51">
        <f t="shared" si="97"/>
        <v>0</v>
      </c>
    </row>
    <row r="2252" spans="1:18" x14ac:dyDescent="0.25">
      <c r="A2252" s="17"/>
      <c r="B2252" s="52"/>
      <c r="C2252" s="17"/>
      <c r="D2252" s="17"/>
      <c r="E2252" s="17"/>
      <c r="F2252" s="17"/>
      <c r="G2252" s="17"/>
      <c r="H2252" s="17"/>
      <c r="I2252" s="16">
        <f>IF(B2252&gt;A_Stammdaten!$B$12,0,SUM(C2252,D2252,F2252,G2252)-SUM(E2252,H2252))</f>
        <v>0</v>
      </c>
      <c r="J2252" s="51">
        <f>HLOOKUP(A_Stammdaten!$B$12,$L$4:$R$2504,ROW(B2252)-3,FALSE)+IF(OR(B2252=0,A_Stammdaten!$B$12&lt;B2252),0,I2252*1/20)</f>
        <v>0</v>
      </c>
      <c r="K2252" s="51">
        <f>HLOOKUP(A_Stammdaten!$B$12,$L$4:$R$2504,ROW(B2252)-3,FALSE)</f>
        <v>0</v>
      </c>
      <c r="L2252" s="51">
        <f t="shared" si="98"/>
        <v>0</v>
      </c>
      <c r="M2252" s="51">
        <f t="shared" si="97"/>
        <v>0</v>
      </c>
      <c r="N2252" s="51">
        <f t="shared" si="97"/>
        <v>0</v>
      </c>
      <c r="O2252" s="51">
        <f t="shared" si="97"/>
        <v>0</v>
      </c>
      <c r="P2252" s="51">
        <f t="shared" si="97"/>
        <v>0</v>
      </c>
      <c r="Q2252" s="51">
        <f t="shared" si="97"/>
        <v>0</v>
      </c>
      <c r="R2252" s="51">
        <f t="shared" ref="M2252:R2295" si="99">IF(OR($I2252=0,R$4&lt;$B2252,$B2252=0,20-(R$4-$B2252)=0),0,$I2252*(19-(R$4-$B2252))/20)</f>
        <v>0</v>
      </c>
    </row>
    <row r="2253" spans="1:18" x14ac:dyDescent="0.25">
      <c r="A2253" s="17"/>
      <c r="B2253" s="52"/>
      <c r="C2253" s="17"/>
      <c r="D2253" s="17"/>
      <c r="E2253" s="17"/>
      <c r="F2253" s="17"/>
      <c r="G2253" s="17"/>
      <c r="H2253" s="17"/>
      <c r="I2253" s="16">
        <f>IF(B2253&gt;A_Stammdaten!$B$12,0,SUM(C2253,D2253,F2253,G2253)-SUM(E2253,H2253))</f>
        <v>0</v>
      </c>
      <c r="J2253" s="51">
        <f>HLOOKUP(A_Stammdaten!$B$12,$L$4:$R$2504,ROW(B2253)-3,FALSE)+IF(OR(B2253=0,A_Stammdaten!$B$12&lt;B2253),0,I2253*1/20)</f>
        <v>0</v>
      </c>
      <c r="K2253" s="51">
        <f>HLOOKUP(A_Stammdaten!$B$12,$L$4:$R$2504,ROW(B2253)-3,FALSE)</f>
        <v>0</v>
      </c>
      <c r="L2253" s="51">
        <f t="shared" si="98"/>
        <v>0</v>
      </c>
      <c r="M2253" s="51">
        <f t="shared" si="99"/>
        <v>0</v>
      </c>
      <c r="N2253" s="51">
        <f t="shared" si="99"/>
        <v>0</v>
      </c>
      <c r="O2253" s="51">
        <f t="shared" si="99"/>
        <v>0</v>
      </c>
      <c r="P2253" s="51">
        <f t="shared" si="99"/>
        <v>0</v>
      </c>
      <c r="Q2253" s="51">
        <f t="shared" si="99"/>
        <v>0</v>
      </c>
      <c r="R2253" s="51">
        <f t="shared" si="99"/>
        <v>0</v>
      </c>
    </row>
    <row r="2254" spans="1:18" x14ac:dyDescent="0.25">
      <c r="A2254" s="17"/>
      <c r="B2254" s="52"/>
      <c r="C2254" s="17"/>
      <c r="D2254" s="17"/>
      <c r="E2254" s="17"/>
      <c r="F2254" s="17"/>
      <c r="G2254" s="17"/>
      <c r="H2254" s="17"/>
      <c r="I2254" s="16">
        <f>IF(B2254&gt;A_Stammdaten!$B$12,0,SUM(C2254,D2254,F2254,G2254)-SUM(E2254,H2254))</f>
        <v>0</v>
      </c>
      <c r="J2254" s="51">
        <f>HLOOKUP(A_Stammdaten!$B$12,$L$4:$R$2504,ROW(B2254)-3,FALSE)+IF(OR(B2254=0,A_Stammdaten!$B$12&lt;B2254),0,I2254*1/20)</f>
        <v>0</v>
      </c>
      <c r="K2254" s="51">
        <f>HLOOKUP(A_Stammdaten!$B$12,$L$4:$R$2504,ROW(B2254)-3,FALSE)</f>
        <v>0</v>
      </c>
      <c r="L2254" s="51">
        <f t="shared" si="98"/>
        <v>0</v>
      </c>
      <c r="M2254" s="51">
        <f t="shared" si="99"/>
        <v>0</v>
      </c>
      <c r="N2254" s="51">
        <f t="shared" si="99"/>
        <v>0</v>
      </c>
      <c r="O2254" s="51">
        <f t="shared" si="99"/>
        <v>0</v>
      </c>
      <c r="P2254" s="51">
        <f t="shared" si="99"/>
        <v>0</v>
      </c>
      <c r="Q2254" s="51">
        <f t="shared" si="99"/>
        <v>0</v>
      </c>
      <c r="R2254" s="51">
        <f t="shared" si="99"/>
        <v>0</v>
      </c>
    </row>
    <row r="2255" spans="1:18" x14ac:dyDescent="0.25">
      <c r="A2255" s="17"/>
      <c r="B2255" s="52"/>
      <c r="C2255" s="17"/>
      <c r="D2255" s="17"/>
      <c r="E2255" s="17"/>
      <c r="F2255" s="17"/>
      <c r="G2255" s="17"/>
      <c r="H2255" s="17"/>
      <c r="I2255" s="16">
        <f>IF(B2255&gt;A_Stammdaten!$B$12,0,SUM(C2255,D2255,F2255,G2255)-SUM(E2255,H2255))</f>
        <v>0</v>
      </c>
      <c r="J2255" s="51">
        <f>HLOOKUP(A_Stammdaten!$B$12,$L$4:$R$2504,ROW(B2255)-3,FALSE)+IF(OR(B2255=0,A_Stammdaten!$B$12&lt;B2255),0,I2255*1/20)</f>
        <v>0</v>
      </c>
      <c r="K2255" s="51">
        <f>HLOOKUP(A_Stammdaten!$B$12,$L$4:$R$2504,ROW(B2255)-3,FALSE)</f>
        <v>0</v>
      </c>
      <c r="L2255" s="51">
        <f t="shared" si="98"/>
        <v>0</v>
      </c>
      <c r="M2255" s="51">
        <f t="shared" si="99"/>
        <v>0</v>
      </c>
      <c r="N2255" s="51">
        <f t="shared" si="99"/>
        <v>0</v>
      </c>
      <c r="O2255" s="51">
        <f t="shared" si="99"/>
        <v>0</v>
      </c>
      <c r="P2255" s="51">
        <f t="shared" si="99"/>
        <v>0</v>
      </c>
      <c r="Q2255" s="51">
        <f t="shared" si="99"/>
        <v>0</v>
      </c>
      <c r="R2255" s="51">
        <f t="shared" si="99"/>
        <v>0</v>
      </c>
    </row>
    <row r="2256" spans="1:18" x14ac:dyDescent="0.25">
      <c r="A2256" s="17"/>
      <c r="B2256" s="52"/>
      <c r="C2256" s="17"/>
      <c r="D2256" s="17"/>
      <c r="E2256" s="17"/>
      <c r="F2256" s="17"/>
      <c r="G2256" s="17"/>
      <c r="H2256" s="17"/>
      <c r="I2256" s="16">
        <f>IF(B2256&gt;A_Stammdaten!$B$12,0,SUM(C2256,D2256,F2256,G2256)-SUM(E2256,H2256))</f>
        <v>0</v>
      </c>
      <c r="J2256" s="51">
        <f>HLOOKUP(A_Stammdaten!$B$12,$L$4:$R$2504,ROW(B2256)-3,FALSE)+IF(OR(B2256=0,A_Stammdaten!$B$12&lt;B2256),0,I2256*1/20)</f>
        <v>0</v>
      </c>
      <c r="K2256" s="51">
        <f>HLOOKUP(A_Stammdaten!$B$12,$L$4:$R$2504,ROW(B2256)-3,FALSE)</f>
        <v>0</v>
      </c>
      <c r="L2256" s="51">
        <f t="shared" si="98"/>
        <v>0</v>
      </c>
      <c r="M2256" s="51">
        <f t="shared" si="99"/>
        <v>0</v>
      </c>
      <c r="N2256" s="51">
        <f t="shared" si="99"/>
        <v>0</v>
      </c>
      <c r="O2256" s="51">
        <f t="shared" si="99"/>
        <v>0</v>
      </c>
      <c r="P2256" s="51">
        <f t="shared" si="99"/>
        <v>0</v>
      </c>
      <c r="Q2256" s="51">
        <f t="shared" si="99"/>
        <v>0</v>
      </c>
      <c r="R2256" s="51">
        <f t="shared" si="99"/>
        <v>0</v>
      </c>
    </row>
    <row r="2257" spans="1:18" x14ac:dyDescent="0.25">
      <c r="A2257" s="17"/>
      <c r="B2257" s="52"/>
      <c r="C2257" s="17"/>
      <c r="D2257" s="17"/>
      <c r="E2257" s="17"/>
      <c r="F2257" s="17"/>
      <c r="G2257" s="17"/>
      <c r="H2257" s="17"/>
      <c r="I2257" s="16">
        <f>IF(B2257&gt;A_Stammdaten!$B$12,0,SUM(C2257,D2257,F2257,G2257)-SUM(E2257,H2257))</f>
        <v>0</v>
      </c>
      <c r="J2257" s="51">
        <f>HLOOKUP(A_Stammdaten!$B$12,$L$4:$R$2504,ROW(B2257)-3,FALSE)+IF(OR(B2257=0,A_Stammdaten!$B$12&lt;B2257),0,I2257*1/20)</f>
        <v>0</v>
      </c>
      <c r="K2257" s="51">
        <f>HLOOKUP(A_Stammdaten!$B$12,$L$4:$R$2504,ROW(B2257)-3,FALSE)</f>
        <v>0</v>
      </c>
      <c r="L2257" s="51">
        <f t="shared" si="98"/>
        <v>0</v>
      </c>
      <c r="M2257" s="51">
        <f t="shared" si="99"/>
        <v>0</v>
      </c>
      <c r="N2257" s="51">
        <f t="shared" si="99"/>
        <v>0</v>
      </c>
      <c r="O2257" s="51">
        <f t="shared" si="99"/>
        <v>0</v>
      </c>
      <c r="P2257" s="51">
        <f t="shared" si="99"/>
        <v>0</v>
      </c>
      <c r="Q2257" s="51">
        <f t="shared" si="99"/>
        <v>0</v>
      </c>
      <c r="R2257" s="51">
        <f t="shared" si="99"/>
        <v>0</v>
      </c>
    </row>
    <row r="2258" spans="1:18" x14ac:dyDescent="0.25">
      <c r="A2258" s="17"/>
      <c r="B2258" s="52"/>
      <c r="C2258" s="17"/>
      <c r="D2258" s="17"/>
      <c r="E2258" s="17"/>
      <c r="F2258" s="17"/>
      <c r="G2258" s="17"/>
      <c r="H2258" s="17"/>
      <c r="I2258" s="16">
        <f>IF(B2258&gt;A_Stammdaten!$B$12,0,SUM(C2258,D2258,F2258,G2258)-SUM(E2258,H2258))</f>
        <v>0</v>
      </c>
      <c r="J2258" s="51">
        <f>HLOOKUP(A_Stammdaten!$B$12,$L$4:$R$2504,ROW(B2258)-3,FALSE)+IF(OR(B2258=0,A_Stammdaten!$B$12&lt;B2258),0,I2258*1/20)</f>
        <v>0</v>
      </c>
      <c r="K2258" s="51">
        <f>HLOOKUP(A_Stammdaten!$B$12,$L$4:$R$2504,ROW(B2258)-3,FALSE)</f>
        <v>0</v>
      </c>
      <c r="L2258" s="51">
        <f t="shared" si="98"/>
        <v>0</v>
      </c>
      <c r="M2258" s="51">
        <f t="shared" si="99"/>
        <v>0</v>
      </c>
      <c r="N2258" s="51">
        <f t="shared" si="99"/>
        <v>0</v>
      </c>
      <c r="O2258" s="51">
        <f t="shared" si="99"/>
        <v>0</v>
      </c>
      <c r="P2258" s="51">
        <f t="shared" si="99"/>
        <v>0</v>
      </c>
      <c r="Q2258" s="51">
        <f t="shared" si="99"/>
        <v>0</v>
      </c>
      <c r="R2258" s="51">
        <f t="shared" si="99"/>
        <v>0</v>
      </c>
    </row>
    <row r="2259" spans="1:18" x14ac:dyDescent="0.25">
      <c r="A2259" s="17"/>
      <c r="B2259" s="52"/>
      <c r="C2259" s="17"/>
      <c r="D2259" s="17"/>
      <c r="E2259" s="17"/>
      <c r="F2259" s="17"/>
      <c r="G2259" s="17"/>
      <c r="H2259" s="17"/>
      <c r="I2259" s="16">
        <f>IF(B2259&gt;A_Stammdaten!$B$12,0,SUM(C2259,D2259,F2259,G2259)-SUM(E2259,H2259))</f>
        <v>0</v>
      </c>
      <c r="J2259" s="51">
        <f>HLOOKUP(A_Stammdaten!$B$12,$L$4:$R$2504,ROW(B2259)-3,FALSE)+IF(OR(B2259=0,A_Stammdaten!$B$12&lt;B2259),0,I2259*1/20)</f>
        <v>0</v>
      </c>
      <c r="K2259" s="51">
        <f>HLOOKUP(A_Stammdaten!$B$12,$L$4:$R$2504,ROW(B2259)-3,FALSE)</f>
        <v>0</v>
      </c>
      <c r="L2259" s="51">
        <f t="shared" si="98"/>
        <v>0</v>
      </c>
      <c r="M2259" s="51">
        <f t="shared" si="99"/>
        <v>0</v>
      </c>
      <c r="N2259" s="51">
        <f t="shared" si="99"/>
        <v>0</v>
      </c>
      <c r="O2259" s="51">
        <f t="shared" si="99"/>
        <v>0</v>
      </c>
      <c r="P2259" s="51">
        <f t="shared" si="99"/>
        <v>0</v>
      </c>
      <c r="Q2259" s="51">
        <f t="shared" si="99"/>
        <v>0</v>
      </c>
      <c r="R2259" s="51">
        <f t="shared" si="99"/>
        <v>0</v>
      </c>
    </row>
    <row r="2260" spans="1:18" x14ac:dyDescent="0.25">
      <c r="A2260" s="17"/>
      <c r="B2260" s="52"/>
      <c r="C2260" s="17"/>
      <c r="D2260" s="17"/>
      <c r="E2260" s="17"/>
      <c r="F2260" s="17"/>
      <c r="G2260" s="17"/>
      <c r="H2260" s="17"/>
      <c r="I2260" s="16">
        <f>IF(B2260&gt;A_Stammdaten!$B$12,0,SUM(C2260,D2260,F2260,G2260)-SUM(E2260,H2260))</f>
        <v>0</v>
      </c>
      <c r="J2260" s="51">
        <f>HLOOKUP(A_Stammdaten!$B$12,$L$4:$R$2504,ROW(B2260)-3,FALSE)+IF(OR(B2260=0,A_Stammdaten!$B$12&lt;B2260),0,I2260*1/20)</f>
        <v>0</v>
      </c>
      <c r="K2260" s="51">
        <f>HLOOKUP(A_Stammdaten!$B$12,$L$4:$R$2504,ROW(B2260)-3,FALSE)</f>
        <v>0</v>
      </c>
      <c r="L2260" s="51">
        <f t="shared" si="98"/>
        <v>0</v>
      </c>
      <c r="M2260" s="51">
        <f t="shared" si="99"/>
        <v>0</v>
      </c>
      <c r="N2260" s="51">
        <f t="shared" si="99"/>
        <v>0</v>
      </c>
      <c r="O2260" s="51">
        <f t="shared" si="99"/>
        <v>0</v>
      </c>
      <c r="P2260" s="51">
        <f t="shared" si="99"/>
        <v>0</v>
      </c>
      <c r="Q2260" s="51">
        <f t="shared" si="99"/>
        <v>0</v>
      </c>
      <c r="R2260" s="51">
        <f t="shared" si="99"/>
        <v>0</v>
      </c>
    </row>
    <row r="2261" spans="1:18" x14ac:dyDescent="0.25">
      <c r="A2261" s="17"/>
      <c r="B2261" s="52"/>
      <c r="C2261" s="17"/>
      <c r="D2261" s="17"/>
      <c r="E2261" s="17"/>
      <c r="F2261" s="17"/>
      <c r="G2261" s="17"/>
      <c r="H2261" s="17"/>
      <c r="I2261" s="16">
        <f>IF(B2261&gt;A_Stammdaten!$B$12,0,SUM(C2261,D2261,F2261,G2261)-SUM(E2261,H2261))</f>
        <v>0</v>
      </c>
      <c r="J2261" s="51">
        <f>HLOOKUP(A_Stammdaten!$B$12,$L$4:$R$2504,ROW(B2261)-3,FALSE)+IF(OR(B2261=0,A_Stammdaten!$B$12&lt;B2261),0,I2261*1/20)</f>
        <v>0</v>
      </c>
      <c r="K2261" s="51">
        <f>HLOOKUP(A_Stammdaten!$B$12,$L$4:$R$2504,ROW(B2261)-3,FALSE)</f>
        <v>0</v>
      </c>
      <c r="L2261" s="51">
        <f t="shared" si="98"/>
        <v>0</v>
      </c>
      <c r="M2261" s="51">
        <f t="shared" si="99"/>
        <v>0</v>
      </c>
      <c r="N2261" s="51">
        <f t="shared" si="99"/>
        <v>0</v>
      </c>
      <c r="O2261" s="51">
        <f t="shared" si="99"/>
        <v>0</v>
      </c>
      <c r="P2261" s="51">
        <f t="shared" si="99"/>
        <v>0</v>
      </c>
      <c r="Q2261" s="51">
        <f t="shared" si="99"/>
        <v>0</v>
      </c>
      <c r="R2261" s="51">
        <f t="shared" si="99"/>
        <v>0</v>
      </c>
    </row>
    <row r="2262" spans="1:18" x14ac:dyDescent="0.25">
      <c r="A2262" s="17"/>
      <c r="B2262" s="52"/>
      <c r="C2262" s="17"/>
      <c r="D2262" s="17"/>
      <c r="E2262" s="17"/>
      <c r="F2262" s="17"/>
      <c r="G2262" s="17"/>
      <c r="H2262" s="17"/>
      <c r="I2262" s="16">
        <f>IF(B2262&gt;A_Stammdaten!$B$12,0,SUM(C2262,D2262,F2262,G2262)-SUM(E2262,H2262))</f>
        <v>0</v>
      </c>
      <c r="J2262" s="51">
        <f>HLOOKUP(A_Stammdaten!$B$12,$L$4:$R$2504,ROW(B2262)-3,FALSE)+IF(OR(B2262=0,A_Stammdaten!$B$12&lt;B2262),0,I2262*1/20)</f>
        <v>0</v>
      </c>
      <c r="K2262" s="51">
        <f>HLOOKUP(A_Stammdaten!$B$12,$L$4:$R$2504,ROW(B2262)-3,FALSE)</f>
        <v>0</v>
      </c>
      <c r="L2262" s="51">
        <f t="shared" si="98"/>
        <v>0</v>
      </c>
      <c r="M2262" s="51">
        <f t="shared" si="99"/>
        <v>0</v>
      </c>
      <c r="N2262" s="51">
        <f t="shared" si="99"/>
        <v>0</v>
      </c>
      <c r="O2262" s="51">
        <f t="shared" si="99"/>
        <v>0</v>
      </c>
      <c r="P2262" s="51">
        <f t="shared" si="99"/>
        <v>0</v>
      </c>
      <c r="Q2262" s="51">
        <f t="shared" si="99"/>
        <v>0</v>
      </c>
      <c r="R2262" s="51">
        <f t="shared" si="99"/>
        <v>0</v>
      </c>
    </row>
    <row r="2263" spans="1:18" x14ac:dyDescent="0.25">
      <c r="A2263" s="17"/>
      <c r="B2263" s="52"/>
      <c r="C2263" s="17"/>
      <c r="D2263" s="17"/>
      <c r="E2263" s="17"/>
      <c r="F2263" s="17"/>
      <c r="G2263" s="17"/>
      <c r="H2263" s="17"/>
      <c r="I2263" s="16">
        <f>IF(B2263&gt;A_Stammdaten!$B$12,0,SUM(C2263,D2263,F2263,G2263)-SUM(E2263,H2263))</f>
        <v>0</v>
      </c>
      <c r="J2263" s="51">
        <f>HLOOKUP(A_Stammdaten!$B$12,$L$4:$R$2504,ROW(B2263)-3,FALSE)+IF(OR(B2263=0,A_Stammdaten!$B$12&lt;B2263),0,I2263*1/20)</f>
        <v>0</v>
      </c>
      <c r="K2263" s="51">
        <f>HLOOKUP(A_Stammdaten!$B$12,$L$4:$R$2504,ROW(B2263)-3,FALSE)</f>
        <v>0</v>
      </c>
      <c r="L2263" s="51">
        <f t="shared" si="98"/>
        <v>0</v>
      </c>
      <c r="M2263" s="51">
        <f t="shared" si="99"/>
        <v>0</v>
      </c>
      <c r="N2263" s="51">
        <f t="shared" si="99"/>
        <v>0</v>
      </c>
      <c r="O2263" s="51">
        <f t="shared" si="99"/>
        <v>0</v>
      </c>
      <c r="P2263" s="51">
        <f t="shared" si="99"/>
        <v>0</v>
      </c>
      <c r="Q2263" s="51">
        <f t="shared" si="99"/>
        <v>0</v>
      </c>
      <c r="R2263" s="51">
        <f t="shared" si="99"/>
        <v>0</v>
      </c>
    </row>
    <row r="2264" spans="1:18" x14ac:dyDescent="0.25">
      <c r="A2264" s="17"/>
      <c r="B2264" s="52"/>
      <c r="C2264" s="17"/>
      <c r="D2264" s="17"/>
      <c r="E2264" s="17"/>
      <c r="F2264" s="17"/>
      <c r="G2264" s="17"/>
      <c r="H2264" s="17"/>
      <c r="I2264" s="16">
        <f>IF(B2264&gt;A_Stammdaten!$B$12,0,SUM(C2264,D2264,F2264,G2264)-SUM(E2264,H2264))</f>
        <v>0</v>
      </c>
      <c r="J2264" s="51">
        <f>HLOOKUP(A_Stammdaten!$B$12,$L$4:$R$2504,ROW(B2264)-3,FALSE)+IF(OR(B2264=0,A_Stammdaten!$B$12&lt;B2264),0,I2264*1/20)</f>
        <v>0</v>
      </c>
      <c r="K2264" s="51">
        <f>HLOOKUP(A_Stammdaten!$B$12,$L$4:$R$2504,ROW(B2264)-3,FALSE)</f>
        <v>0</v>
      </c>
      <c r="L2264" s="51">
        <f t="shared" si="98"/>
        <v>0</v>
      </c>
      <c r="M2264" s="51">
        <f t="shared" si="99"/>
        <v>0</v>
      </c>
      <c r="N2264" s="51">
        <f t="shared" si="99"/>
        <v>0</v>
      </c>
      <c r="O2264" s="51">
        <f t="shared" si="99"/>
        <v>0</v>
      </c>
      <c r="P2264" s="51">
        <f t="shared" si="99"/>
        <v>0</v>
      </c>
      <c r="Q2264" s="51">
        <f t="shared" si="99"/>
        <v>0</v>
      </c>
      <c r="R2264" s="51">
        <f t="shared" si="99"/>
        <v>0</v>
      </c>
    </row>
    <row r="2265" spans="1:18" x14ac:dyDescent="0.25">
      <c r="A2265" s="17"/>
      <c r="B2265" s="52"/>
      <c r="C2265" s="17"/>
      <c r="D2265" s="17"/>
      <c r="E2265" s="17"/>
      <c r="F2265" s="17"/>
      <c r="G2265" s="17"/>
      <c r="H2265" s="17"/>
      <c r="I2265" s="16">
        <f>IF(B2265&gt;A_Stammdaten!$B$12,0,SUM(C2265,D2265,F2265,G2265)-SUM(E2265,H2265))</f>
        <v>0</v>
      </c>
      <c r="J2265" s="51">
        <f>HLOOKUP(A_Stammdaten!$B$12,$L$4:$R$2504,ROW(B2265)-3,FALSE)+IF(OR(B2265=0,A_Stammdaten!$B$12&lt;B2265),0,I2265*1/20)</f>
        <v>0</v>
      </c>
      <c r="K2265" s="51">
        <f>HLOOKUP(A_Stammdaten!$B$12,$L$4:$R$2504,ROW(B2265)-3,FALSE)</f>
        <v>0</v>
      </c>
      <c r="L2265" s="51">
        <f t="shared" si="98"/>
        <v>0</v>
      </c>
      <c r="M2265" s="51">
        <f t="shared" si="99"/>
        <v>0</v>
      </c>
      <c r="N2265" s="51">
        <f t="shared" si="99"/>
        <v>0</v>
      </c>
      <c r="O2265" s="51">
        <f t="shared" si="99"/>
        <v>0</v>
      </c>
      <c r="P2265" s="51">
        <f t="shared" si="99"/>
        <v>0</v>
      </c>
      <c r="Q2265" s="51">
        <f t="shared" si="99"/>
        <v>0</v>
      </c>
      <c r="R2265" s="51">
        <f t="shared" si="99"/>
        <v>0</v>
      </c>
    </row>
    <row r="2266" spans="1:18" x14ac:dyDescent="0.25">
      <c r="A2266" s="17"/>
      <c r="B2266" s="52"/>
      <c r="C2266" s="17"/>
      <c r="D2266" s="17"/>
      <c r="E2266" s="17"/>
      <c r="F2266" s="17"/>
      <c r="G2266" s="17"/>
      <c r="H2266" s="17"/>
      <c r="I2266" s="16">
        <f>IF(B2266&gt;A_Stammdaten!$B$12,0,SUM(C2266,D2266,F2266,G2266)-SUM(E2266,H2266))</f>
        <v>0</v>
      </c>
      <c r="J2266" s="51">
        <f>HLOOKUP(A_Stammdaten!$B$12,$L$4:$R$2504,ROW(B2266)-3,FALSE)+IF(OR(B2266=0,A_Stammdaten!$B$12&lt;B2266),0,I2266*1/20)</f>
        <v>0</v>
      </c>
      <c r="K2266" s="51">
        <f>HLOOKUP(A_Stammdaten!$B$12,$L$4:$R$2504,ROW(B2266)-3,FALSE)</f>
        <v>0</v>
      </c>
      <c r="L2266" s="51">
        <f t="shared" si="98"/>
        <v>0</v>
      </c>
      <c r="M2266" s="51">
        <f t="shared" si="99"/>
        <v>0</v>
      </c>
      <c r="N2266" s="51">
        <f t="shared" si="99"/>
        <v>0</v>
      </c>
      <c r="O2266" s="51">
        <f t="shared" si="99"/>
        <v>0</v>
      </c>
      <c r="P2266" s="51">
        <f t="shared" si="99"/>
        <v>0</v>
      </c>
      <c r="Q2266" s="51">
        <f t="shared" si="99"/>
        <v>0</v>
      </c>
      <c r="R2266" s="51">
        <f t="shared" si="99"/>
        <v>0</v>
      </c>
    </row>
    <row r="2267" spans="1:18" x14ac:dyDescent="0.25">
      <c r="A2267" s="17"/>
      <c r="B2267" s="52"/>
      <c r="C2267" s="17"/>
      <c r="D2267" s="17"/>
      <c r="E2267" s="17"/>
      <c r="F2267" s="17"/>
      <c r="G2267" s="17"/>
      <c r="H2267" s="17"/>
      <c r="I2267" s="16">
        <f>IF(B2267&gt;A_Stammdaten!$B$12,0,SUM(C2267,D2267,F2267,G2267)-SUM(E2267,H2267))</f>
        <v>0</v>
      </c>
      <c r="J2267" s="51">
        <f>HLOOKUP(A_Stammdaten!$B$12,$L$4:$R$2504,ROW(B2267)-3,FALSE)+IF(OR(B2267=0,A_Stammdaten!$B$12&lt;B2267),0,I2267*1/20)</f>
        <v>0</v>
      </c>
      <c r="K2267" s="51">
        <f>HLOOKUP(A_Stammdaten!$B$12,$L$4:$R$2504,ROW(B2267)-3,FALSE)</f>
        <v>0</v>
      </c>
      <c r="L2267" s="51">
        <f t="shared" si="98"/>
        <v>0</v>
      </c>
      <c r="M2267" s="51">
        <f t="shared" si="99"/>
        <v>0</v>
      </c>
      <c r="N2267" s="51">
        <f t="shared" si="99"/>
        <v>0</v>
      </c>
      <c r="O2267" s="51">
        <f t="shared" si="99"/>
        <v>0</v>
      </c>
      <c r="P2267" s="51">
        <f t="shared" si="99"/>
        <v>0</v>
      </c>
      <c r="Q2267" s="51">
        <f t="shared" si="99"/>
        <v>0</v>
      </c>
      <c r="R2267" s="51">
        <f t="shared" si="99"/>
        <v>0</v>
      </c>
    </row>
    <row r="2268" spans="1:18" x14ac:dyDescent="0.25">
      <c r="A2268" s="17"/>
      <c r="B2268" s="52"/>
      <c r="C2268" s="17"/>
      <c r="D2268" s="17"/>
      <c r="E2268" s="17"/>
      <c r="F2268" s="17"/>
      <c r="G2268" s="17"/>
      <c r="H2268" s="17"/>
      <c r="I2268" s="16">
        <f>IF(B2268&gt;A_Stammdaten!$B$12,0,SUM(C2268,D2268,F2268,G2268)-SUM(E2268,H2268))</f>
        <v>0</v>
      </c>
      <c r="J2268" s="51">
        <f>HLOOKUP(A_Stammdaten!$B$12,$L$4:$R$2504,ROW(B2268)-3,FALSE)+IF(OR(B2268=0,A_Stammdaten!$B$12&lt;B2268),0,I2268*1/20)</f>
        <v>0</v>
      </c>
      <c r="K2268" s="51">
        <f>HLOOKUP(A_Stammdaten!$B$12,$L$4:$R$2504,ROW(B2268)-3,FALSE)</f>
        <v>0</v>
      </c>
      <c r="L2268" s="51">
        <f t="shared" si="98"/>
        <v>0</v>
      </c>
      <c r="M2268" s="51">
        <f t="shared" si="99"/>
        <v>0</v>
      </c>
      <c r="N2268" s="51">
        <f t="shared" si="99"/>
        <v>0</v>
      </c>
      <c r="O2268" s="51">
        <f t="shared" si="99"/>
        <v>0</v>
      </c>
      <c r="P2268" s="51">
        <f t="shared" si="99"/>
        <v>0</v>
      </c>
      <c r="Q2268" s="51">
        <f t="shared" si="99"/>
        <v>0</v>
      </c>
      <c r="R2268" s="51">
        <f t="shared" si="99"/>
        <v>0</v>
      </c>
    </row>
    <row r="2269" spans="1:18" x14ac:dyDescent="0.25">
      <c r="A2269" s="17"/>
      <c r="B2269" s="52"/>
      <c r="C2269" s="17"/>
      <c r="D2269" s="17"/>
      <c r="E2269" s="17"/>
      <c r="F2269" s="17"/>
      <c r="G2269" s="17"/>
      <c r="H2269" s="17"/>
      <c r="I2269" s="16">
        <f>IF(B2269&gt;A_Stammdaten!$B$12,0,SUM(C2269,D2269,F2269,G2269)-SUM(E2269,H2269))</f>
        <v>0</v>
      </c>
      <c r="J2269" s="51">
        <f>HLOOKUP(A_Stammdaten!$B$12,$L$4:$R$2504,ROW(B2269)-3,FALSE)+IF(OR(B2269=0,A_Stammdaten!$B$12&lt;B2269),0,I2269*1/20)</f>
        <v>0</v>
      </c>
      <c r="K2269" s="51">
        <f>HLOOKUP(A_Stammdaten!$B$12,$L$4:$R$2504,ROW(B2269)-3,FALSE)</f>
        <v>0</v>
      </c>
      <c r="L2269" s="51">
        <f t="shared" si="98"/>
        <v>0</v>
      </c>
      <c r="M2269" s="51">
        <f t="shared" si="99"/>
        <v>0</v>
      </c>
      <c r="N2269" s="51">
        <f t="shared" si="99"/>
        <v>0</v>
      </c>
      <c r="O2269" s="51">
        <f t="shared" si="99"/>
        <v>0</v>
      </c>
      <c r="P2269" s="51">
        <f t="shared" si="99"/>
        <v>0</v>
      </c>
      <c r="Q2269" s="51">
        <f t="shared" si="99"/>
        <v>0</v>
      </c>
      <c r="R2269" s="51">
        <f t="shared" si="99"/>
        <v>0</v>
      </c>
    </row>
    <row r="2270" spans="1:18" x14ac:dyDescent="0.25">
      <c r="A2270" s="17"/>
      <c r="B2270" s="52"/>
      <c r="C2270" s="17"/>
      <c r="D2270" s="17"/>
      <c r="E2270" s="17"/>
      <c r="F2270" s="17"/>
      <c r="G2270" s="17"/>
      <c r="H2270" s="17"/>
      <c r="I2270" s="16">
        <f>IF(B2270&gt;A_Stammdaten!$B$12,0,SUM(C2270,D2270,F2270,G2270)-SUM(E2270,H2270))</f>
        <v>0</v>
      </c>
      <c r="J2270" s="51">
        <f>HLOOKUP(A_Stammdaten!$B$12,$L$4:$R$2504,ROW(B2270)-3,FALSE)+IF(OR(B2270=0,A_Stammdaten!$B$12&lt;B2270),0,I2270*1/20)</f>
        <v>0</v>
      </c>
      <c r="K2270" s="51">
        <f>HLOOKUP(A_Stammdaten!$B$12,$L$4:$R$2504,ROW(B2270)-3,FALSE)</f>
        <v>0</v>
      </c>
      <c r="L2270" s="51">
        <f t="shared" si="98"/>
        <v>0</v>
      </c>
      <c r="M2270" s="51">
        <f t="shared" si="99"/>
        <v>0</v>
      </c>
      <c r="N2270" s="51">
        <f t="shared" si="99"/>
        <v>0</v>
      </c>
      <c r="O2270" s="51">
        <f t="shared" si="99"/>
        <v>0</v>
      </c>
      <c r="P2270" s="51">
        <f t="shared" si="99"/>
        <v>0</v>
      </c>
      <c r="Q2270" s="51">
        <f t="shared" si="99"/>
        <v>0</v>
      </c>
      <c r="R2270" s="51">
        <f t="shared" si="99"/>
        <v>0</v>
      </c>
    </row>
    <row r="2271" spans="1:18" x14ac:dyDescent="0.25">
      <c r="A2271" s="17"/>
      <c r="B2271" s="52"/>
      <c r="C2271" s="17"/>
      <c r="D2271" s="17"/>
      <c r="E2271" s="17"/>
      <c r="F2271" s="17"/>
      <c r="G2271" s="17"/>
      <c r="H2271" s="17"/>
      <c r="I2271" s="16">
        <f>IF(B2271&gt;A_Stammdaten!$B$12,0,SUM(C2271,D2271,F2271,G2271)-SUM(E2271,H2271))</f>
        <v>0</v>
      </c>
      <c r="J2271" s="51">
        <f>HLOOKUP(A_Stammdaten!$B$12,$L$4:$R$2504,ROW(B2271)-3,FALSE)+IF(OR(B2271=0,A_Stammdaten!$B$12&lt;B2271),0,I2271*1/20)</f>
        <v>0</v>
      </c>
      <c r="K2271" s="51">
        <f>HLOOKUP(A_Stammdaten!$B$12,$L$4:$R$2504,ROW(B2271)-3,FALSE)</f>
        <v>0</v>
      </c>
      <c r="L2271" s="51">
        <f t="shared" si="98"/>
        <v>0</v>
      </c>
      <c r="M2271" s="51">
        <f t="shared" si="99"/>
        <v>0</v>
      </c>
      <c r="N2271" s="51">
        <f t="shared" si="99"/>
        <v>0</v>
      </c>
      <c r="O2271" s="51">
        <f t="shared" si="99"/>
        <v>0</v>
      </c>
      <c r="P2271" s="51">
        <f t="shared" si="99"/>
        <v>0</v>
      </c>
      <c r="Q2271" s="51">
        <f t="shared" si="99"/>
        <v>0</v>
      </c>
      <c r="R2271" s="51">
        <f t="shared" si="99"/>
        <v>0</v>
      </c>
    </row>
    <row r="2272" spans="1:18" x14ac:dyDescent="0.25">
      <c r="A2272" s="17"/>
      <c r="B2272" s="52"/>
      <c r="C2272" s="17"/>
      <c r="D2272" s="17"/>
      <c r="E2272" s="17"/>
      <c r="F2272" s="17"/>
      <c r="G2272" s="17"/>
      <c r="H2272" s="17"/>
      <c r="I2272" s="16">
        <f>IF(B2272&gt;A_Stammdaten!$B$12,0,SUM(C2272,D2272,F2272,G2272)-SUM(E2272,H2272))</f>
        <v>0</v>
      </c>
      <c r="J2272" s="51">
        <f>HLOOKUP(A_Stammdaten!$B$12,$L$4:$R$2504,ROW(B2272)-3,FALSE)+IF(OR(B2272=0,A_Stammdaten!$B$12&lt;B2272),0,I2272*1/20)</f>
        <v>0</v>
      </c>
      <c r="K2272" s="51">
        <f>HLOOKUP(A_Stammdaten!$B$12,$L$4:$R$2504,ROW(B2272)-3,FALSE)</f>
        <v>0</v>
      </c>
      <c r="L2272" s="51">
        <f t="shared" si="98"/>
        <v>0</v>
      </c>
      <c r="M2272" s="51">
        <f t="shared" si="99"/>
        <v>0</v>
      </c>
      <c r="N2272" s="51">
        <f t="shared" si="99"/>
        <v>0</v>
      </c>
      <c r="O2272" s="51">
        <f t="shared" si="99"/>
        <v>0</v>
      </c>
      <c r="P2272" s="51">
        <f t="shared" si="99"/>
        <v>0</v>
      </c>
      <c r="Q2272" s="51">
        <f t="shared" si="99"/>
        <v>0</v>
      </c>
      <c r="R2272" s="51">
        <f t="shared" si="99"/>
        <v>0</v>
      </c>
    </row>
    <row r="2273" spans="1:18" x14ac:dyDescent="0.25">
      <c r="A2273" s="17"/>
      <c r="B2273" s="52"/>
      <c r="C2273" s="17"/>
      <c r="D2273" s="17"/>
      <c r="E2273" s="17"/>
      <c r="F2273" s="17"/>
      <c r="G2273" s="17"/>
      <c r="H2273" s="17"/>
      <c r="I2273" s="16">
        <f>IF(B2273&gt;A_Stammdaten!$B$12,0,SUM(C2273,D2273,F2273,G2273)-SUM(E2273,H2273))</f>
        <v>0</v>
      </c>
      <c r="J2273" s="51">
        <f>HLOOKUP(A_Stammdaten!$B$12,$L$4:$R$2504,ROW(B2273)-3,FALSE)+IF(OR(B2273=0,A_Stammdaten!$B$12&lt;B2273),0,I2273*1/20)</f>
        <v>0</v>
      </c>
      <c r="K2273" s="51">
        <f>HLOOKUP(A_Stammdaten!$B$12,$L$4:$R$2504,ROW(B2273)-3,FALSE)</f>
        <v>0</v>
      </c>
      <c r="L2273" s="51">
        <f t="shared" si="98"/>
        <v>0</v>
      </c>
      <c r="M2273" s="51">
        <f t="shared" si="99"/>
        <v>0</v>
      </c>
      <c r="N2273" s="51">
        <f t="shared" si="99"/>
        <v>0</v>
      </c>
      <c r="O2273" s="51">
        <f t="shared" si="99"/>
        <v>0</v>
      </c>
      <c r="P2273" s="51">
        <f t="shared" si="99"/>
        <v>0</v>
      </c>
      <c r="Q2273" s="51">
        <f t="shared" si="99"/>
        <v>0</v>
      </c>
      <c r="R2273" s="51">
        <f t="shared" si="99"/>
        <v>0</v>
      </c>
    </row>
    <row r="2274" spans="1:18" x14ac:dyDescent="0.25">
      <c r="A2274" s="17"/>
      <c r="B2274" s="52"/>
      <c r="C2274" s="17"/>
      <c r="D2274" s="17"/>
      <c r="E2274" s="17"/>
      <c r="F2274" s="17"/>
      <c r="G2274" s="17"/>
      <c r="H2274" s="17"/>
      <c r="I2274" s="16">
        <f>IF(B2274&gt;A_Stammdaten!$B$12,0,SUM(C2274,D2274,F2274,G2274)-SUM(E2274,H2274))</f>
        <v>0</v>
      </c>
      <c r="J2274" s="51">
        <f>HLOOKUP(A_Stammdaten!$B$12,$L$4:$R$2504,ROW(B2274)-3,FALSE)+IF(OR(B2274=0,A_Stammdaten!$B$12&lt;B2274),0,I2274*1/20)</f>
        <v>0</v>
      </c>
      <c r="K2274" s="51">
        <f>HLOOKUP(A_Stammdaten!$B$12,$L$4:$R$2504,ROW(B2274)-3,FALSE)</f>
        <v>0</v>
      </c>
      <c r="L2274" s="51">
        <f t="shared" si="98"/>
        <v>0</v>
      </c>
      <c r="M2274" s="51">
        <f t="shared" si="99"/>
        <v>0</v>
      </c>
      <c r="N2274" s="51">
        <f t="shared" si="99"/>
        <v>0</v>
      </c>
      <c r="O2274" s="51">
        <f t="shared" si="99"/>
        <v>0</v>
      </c>
      <c r="P2274" s="51">
        <f t="shared" si="99"/>
        <v>0</v>
      </c>
      <c r="Q2274" s="51">
        <f t="shared" si="99"/>
        <v>0</v>
      </c>
      <c r="R2274" s="51">
        <f t="shared" si="99"/>
        <v>0</v>
      </c>
    </row>
    <row r="2275" spans="1:18" x14ac:dyDescent="0.25">
      <c r="A2275" s="17"/>
      <c r="B2275" s="52"/>
      <c r="C2275" s="17"/>
      <c r="D2275" s="17"/>
      <c r="E2275" s="17"/>
      <c r="F2275" s="17"/>
      <c r="G2275" s="17"/>
      <c r="H2275" s="17"/>
      <c r="I2275" s="16">
        <f>IF(B2275&gt;A_Stammdaten!$B$12,0,SUM(C2275,D2275,F2275,G2275)-SUM(E2275,H2275))</f>
        <v>0</v>
      </c>
      <c r="J2275" s="51">
        <f>HLOOKUP(A_Stammdaten!$B$12,$L$4:$R$2504,ROW(B2275)-3,FALSE)+IF(OR(B2275=0,A_Stammdaten!$B$12&lt;B2275),0,I2275*1/20)</f>
        <v>0</v>
      </c>
      <c r="K2275" s="51">
        <f>HLOOKUP(A_Stammdaten!$B$12,$L$4:$R$2504,ROW(B2275)-3,FALSE)</f>
        <v>0</v>
      </c>
      <c r="L2275" s="51">
        <f t="shared" si="98"/>
        <v>0</v>
      </c>
      <c r="M2275" s="51">
        <f t="shared" si="99"/>
        <v>0</v>
      </c>
      <c r="N2275" s="51">
        <f t="shared" si="99"/>
        <v>0</v>
      </c>
      <c r="O2275" s="51">
        <f t="shared" si="99"/>
        <v>0</v>
      </c>
      <c r="P2275" s="51">
        <f t="shared" si="99"/>
        <v>0</v>
      </c>
      <c r="Q2275" s="51">
        <f t="shared" si="99"/>
        <v>0</v>
      </c>
      <c r="R2275" s="51">
        <f t="shared" si="99"/>
        <v>0</v>
      </c>
    </row>
    <row r="2276" spans="1:18" x14ac:dyDescent="0.25">
      <c r="A2276" s="17"/>
      <c r="B2276" s="52"/>
      <c r="C2276" s="17"/>
      <c r="D2276" s="17"/>
      <c r="E2276" s="17"/>
      <c r="F2276" s="17"/>
      <c r="G2276" s="17"/>
      <c r="H2276" s="17"/>
      <c r="I2276" s="16">
        <f>IF(B2276&gt;A_Stammdaten!$B$12,0,SUM(C2276,D2276,F2276,G2276)-SUM(E2276,H2276))</f>
        <v>0</v>
      </c>
      <c r="J2276" s="51">
        <f>HLOOKUP(A_Stammdaten!$B$12,$L$4:$R$2504,ROW(B2276)-3,FALSE)+IF(OR(B2276=0,A_Stammdaten!$B$12&lt;B2276),0,I2276*1/20)</f>
        <v>0</v>
      </c>
      <c r="K2276" s="51">
        <f>HLOOKUP(A_Stammdaten!$B$12,$L$4:$R$2504,ROW(B2276)-3,FALSE)</f>
        <v>0</v>
      </c>
      <c r="L2276" s="51">
        <f t="shared" si="98"/>
        <v>0</v>
      </c>
      <c r="M2276" s="51">
        <f t="shared" si="99"/>
        <v>0</v>
      </c>
      <c r="N2276" s="51">
        <f t="shared" si="99"/>
        <v>0</v>
      </c>
      <c r="O2276" s="51">
        <f t="shared" si="99"/>
        <v>0</v>
      </c>
      <c r="P2276" s="51">
        <f t="shared" si="99"/>
        <v>0</v>
      </c>
      <c r="Q2276" s="51">
        <f t="shared" si="99"/>
        <v>0</v>
      </c>
      <c r="R2276" s="51">
        <f t="shared" si="99"/>
        <v>0</v>
      </c>
    </row>
    <row r="2277" spans="1:18" x14ac:dyDescent="0.25">
      <c r="A2277" s="17"/>
      <c r="B2277" s="52"/>
      <c r="C2277" s="17"/>
      <c r="D2277" s="17"/>
      <c r="E2277" s="17"/>
      <c r="F2277" s="17"/>
      <c r="G2277" s="17"/>
      <c r="H2277" s="17"/>
      <c r="I2277" s="16">
        <f>IF(B2277&gt;A_Stammdaten!$B$12,0,SUM(C2277,D2277,F2277,G2277)-SUM(E2277,H2277))</f>
        <v>0</v>
      </c>
      <c r="J2277" s="51">
        <f>HLOOKUP(A_Stammdaten!$B$12,$L$4:$R$2504,ROW(B2277)-3,FALSE)+IF(OR(B2277=0,A_Stammdaten!$B$12&lt;B2277),0,I2277*1/20)</f>
        <v>0</v>
      </c>
      <c r="K2277" s="51">
        <f>HLOOKUP(A_Stammdaten!$B$12,$L$4:$R$2504,ROW(B2277)-3,FALSE)</f>
        <v>0</v>
      </c>
      <c r="L2277" s="51">
        <f t="shared" si="98"/>
        <v>0</v>
      </c>
      <c r="M2277" s="51">
        <f t="shared" si="99"/>
        <v>0</v>
      </c>
      <c r="N2277" s="51">
        <f t="shared" si="99"/>
        <v>0</v>
      </c>
      <c r="O2277" s="51">
        <f t="shared" si="99"/>
        <v>0</v>
      </c>
      <c r="P2277" s="51">
        <f t="shared" si="99"/>
        <v>0</v>
      </c>
      <c r="Q2277" s="51">
        <f t="shared" si="99"/>
        <v>0</v>
      </c>
      <c r="R2277" s="51">
        <f t="shared" si="99"/>
        <v>0</v>
      </c>
    </row>
    <row r="2278" spans="1:18" x14ac:dyDescent="0.25">
      <c r="A2278" s="17"/>
      <c r="B2278" s="52"/>
      <c r="C2278" s="17"/>
      <c r="D2278" s="17"/>
      <c r="E2278" s="17"/>
      <c r="F2278" s="17"/>
      <c r="G2278" s="17"/>
      <c r="H2278" s="17"/>
      <c r="I2278" s="16">
        <f>IF(B2278&gt;A_Stammdaten!$B$12,0,SUM(C2278,D2278,F2278,G2278)-SUM(E2278,H2278))</f>
        <v>0</v>
      </c>
      <c r="J2278" s="51">
        <f>HLOOKUP(A_Stammdaten!$B$12,$L$4:$R$2504,ROW(B2278)-3,FALSE)+IF(OR(B2278=0,A_Stammdaten!$B$12&lt;B2278),0,I2278*1/20)</f>
        <v>0</v>
      </c>
      <c r="K2278" s="51">
        <f>HLOOKUP(A_Stammdaten!$B$12,$L$4:$R$2504,ROW(B2278)-3,FALSE)</f>
        <v>0</v>
      </c>
      <c r="L2278" s="51">
        <f t="shared" si="98"/>
        <v>0</v>
      </c>
      <c r="M2278" s="51">
        <f t="shared" si="99"/>
        <v>0</v>
      </c>
      <c r="N2278" s="51">
        <f t="shared" si="99"/>
        <v>0</v>
      </c>
      <c r="O2278" s="51">
        <f t="shared" si="99"/>
        <v>0</v>
      </c>
      <c r="P2278" s="51">
        <f t="shared" si="99"/>
        <v>0</v>
      </c>
      <c r="Q2278" s="51">
        <f t="shared" si="99"/>
        <v>0</v>
      </c>
      <c r="R2278" s="51">
        <f t="shared" si="99"/>
        <v>0</v>
      </c>
    </row>
    <row r="2279" spans="1:18" x14ac:dyDescent="0.25">
      <c r="A2279" s="17"/>
      <c r="B2279" s="52"/>
      <c r="C2279" s="17"/>
      <c r="D2279" s="17"/>
      <c r="E2279" s="17"/>
      <c r="F2279" s="17"/>
      <c r="G2279" s="17"/>
      <c r="H2279" s="17"/>
      <c r="I2279" s="16">
        <f>IF(B2279&gt;A_Stammdaten!$B$12,0,SUM(C2279,D2279,F2279,G2279)-SUM(E2279,H2279))</f>
        <v>0</v>
      </c>
      <c r="J2279" s="51">
        <f>HLOOKUP(A_Stammdaten!$B$12,$L$4:$R$2504,ROW(B2279)-3,FALSE)+IF(OR(B2279=0,A_Stammdaten!$B$12&lt;B2279),0,I2279*1/20)</f>
        <v>0</v>
      </c>
      <c r="K2279" s="51">
        <f>HLOOKUP(A_Stammdaten!$B$12,$L$4:$R$2504,ROW(B2279)-3,FALSE)</f>
        <v>0</v>
      </c>
      <c r="L2279" s="51">
        <f t="shared" si="98"/>
        <v>0</v>
      </c>
      <c r="M2279" s="51">
        <f t="shared" si="99"/>
        <v>0</v>
      </c>
      <c r="N2279" s="51">
        <f t="shared" si="99"/>
        <v>0</v>
      </c>
      <c r="O2279" s="51">
        <f t="shared" si="99"/>
        <v>0</v>
      </c>
      <c r="P2279" s="51">
        <f t="shared" si="99"/>
        <v>0</v>
      </c>
      <c r="Q2279" s="51">
        <f t="shared" si="99"/>
        <v>0</v>
      </c>
      <c r="R2279" s="51">
        <f t="shared" si="99"/>
        <v>0</v>
      </c>
    </row>
    <row r="2280" spans="1:18" x14ac:dyDescent="0.25">
      <c r="A2280" s="17"/>
      <c r="B2280" s="52"/>
      <c r="C2280" s="17"/>
      <c r="D2280" s="17"/>
      <c r="E2280" s="17"/>
      <c r="F2280" s="17"/>
      <c r="G2280" s="17"/>
      <c r="H2280" s="17"/>
      <c r="I2280" s="16">
        <f>IF(B2280&gt;A_Stammdaten!$B$12,0,SUM(C2280,D2280,F2280,G2280)-SUM(E2280,H2280))</f>
        <v>0</v>
      </c>
      <c r="J2280" s="51">
        <f>HLOOKUP(A_Stammdaten!$B$12,$L$4:$R$2504,ROW(B2280)-3,FALSE)+IF(OR(B2280=0,A_Stammdaten!$B$12&lt;B2280),0,I2280*1/20)</f>
        <v>0</v>
      </c>
      <c r="K2280" s="51">
        <f>HLOOKUP(A_Stammdaten!$B$12,$L$4:$R$2504,ROW(B2280)-3,FALSE)</f>
        <v>0</v>
      </c>
      <c r="L2280" s="51">
        <f t="shared" si="98"/>
        <v>0</v>
      </c>
      <c r="M2280" s="51">
        <f t="shared" si="99"/>
        <v>0</v>
      </c>
      <c r="N2280" s="51">
        <f t="shared" si="99"/>
        <v>0</v>
      </c>
      <c r="O2280" s="51">
        <f t="shared" si="99"/>
        <v>0</v>
      </c>
      <c r="P2280" s="51">
        <f t="shared" si="99"/>
        <v>0</v>
      </c>
      <c r="Q2280" s="51">
        <f t="shared" si="99"/>
        <v>0</v>
      </c>
      <c r="R2280" s="51">
        <f t="shared" si="99"/>
        <v>0</v>
      </c>
    </row>
    <row r="2281" spans="1:18" x14ac:dyDescent="0.25">
      <c r="A2281" s="17"/>
      <c r="B2281" s="52"/>
      <c r="C2281" s="17"/>
      <c r="D2281" s="17"/>
      <c r="E2281" s="17"/>
      <c r="F2281" s="17"/>
      <c r="G2281" s="17"/>
      <c r="H2281" s="17"/>
      <c r="I2281" s="16">
        <f>IF(B2281&gt;A_Stammdaten!$B$12,0,SUM(C2281,D2281,F2281,G2281)-SUM(E2281,H2281))</f>
        <v>0</v>
      </c>
      <c r="J2281" s="51">
        <f>HLOOKUP(A_Stammdaten!$B$12,$L$4:$R$2504,ROW(B2281)-3,FALSE)+IF(OR(B2281=0,A_Stammdaten!$B$12&lt;B2281),0,I2281*1/20)</f>
        <v>0</v>
      </c>
      <c r="K2281" s="51">
        <f>HLOOKUP(A_Stammdaten!$B$12,$L$4:$R$2504,ROW(B2281)-3,FALSE)</f>
        <v>0</v>
      </c>
      <c r="L2281" s="51">
        <f t="shared" si="98"/>
        <v>0</v>
      </c>
      <c r="M2281" s="51">
        <f t="shared" si="99"/>
        <v>0</v>
      </c>
      <c r="N2281" s="51">
        <f t="shared" si="99"/>
        <v>0</v>
      </c>
      <c r="O2281" s="51">
        <f t="shared" si="99"/>
        <v>0</v>
      </c>
      <c r="P2281" s="51">
        <f t="shared" si="99"/>
        <v>0</v>
      </c>
      <c r="Q2281" s="51">
        <f t="shared" si="99"/>
        <v>0</v>
      </c>
      <c r="R2281" s="51">
        <f t="shared" si="99"/>
        <v>0</v>
      </c>
    </row>
    <row r="2282" spans="1:18" x14ac:dyDescent="0.25">
      <c r="A2282" s="17"/>
      <c r="B2282" s="52"/>
      <c r="C2282" s="17"/>
      <c r="D2282" s="17"/>
      <c r="E2282" s="17"/>
      <c r="F2282" s="17"/>
      <c r="G2282" s="17"/>
      <c r="H2282" s="17"/>
      <c r="I2282" s="16">
        <f>IF(B2282&gt;A_Stammdaten!$B$12,0,SUM(C2282,D2282,F2282,G2282)-SUM(E2282,H2282))</f>
        <v>0</v>
      </c>
      <c r="J2282" s="51">
        <f>HLOOKUP(A_Stammdaten!$B$12,$L$4:$R$2504,ROW(B2282)-3,FALSE)+IF(OR(B2282=0,A_Stammdaten!$B$12&lt;B2282),0,I2282*1/20)</f>
        <v>0</v>
      </c>
      <c r="K2282" s="51">
        <f>HLOOKUP(A_Stammdaten!$B$12,$L$4:$R$2504,ROW(B2282)-3,FALSE)</f>
        <v>0</v>
      </c>
      <c r="L2282" s="51">
        <f t="shared" si="98"/>
        <v>0</v>
      </c>
      <c r="M2282" s="51">
        <f t="shared" si="99"/>
        <v>0</v>
      </c>
      <c r="N2282" s="51">
        <f t="shared" si="99"/>
        <v>0</v>
      </c>
      <c r="O2282" s="51">
        <f t="shared" si="99"/>
        <v>0</v>
      </c>
      <c r="P2282" s="51">
        <f t="shared" si="99"/>
        <v>0</v>
      </c>
      <c r="Q2282" s="51">
        <f t="shared" si="99"/>
        <v>0</v>
      </c>
      <c r="R2282" s="51">
        <f t="shared" si="99"/>
        <v>0</v>
      </c>
    </row>
    <row r="2283" spans="1:18" x14ac:dyDescent="0.25">
      <c r="A2283" s="17"/>
      <c r="B2283" s="52"/>
      <c r="C2283" s="17"/>
      <c r="D2283" s="17"/>
      <c r="E2283" s="17"/>
      <c r="F2283" s="17"/>
      <c r="G2283" s="17"/>
      <c r="H2283" s="17"/>
      <c r="I2283" s="16">
        <f>IF(B2283&gt;A_Stammdaten!$B$12,0,SUM(C2283,D2283,F2283,G2283)-SUM(E2283,H2283))</f>
        <v>0</v>
      </c>
      <c r="J2283" s="51">
        <f>HLOOKUP(A_Stammdaten!$B$12,$L$4:$R$2504,ROW(B2283)-3,FALSE)+IF(OR(B2283=0,A_Stammdaten!$B$12&lt;B2283),0,I2283*1/20)</f>
        <v>0</v>
      </c>
      <c r="K2283" s="51">
        <f>HLOOKUP(A_Stammdaten!$B$12,$L$4:$R$2504,ROW(B2283)-3,FALSE)</f>
        <v>0</v>
      </c>
      <c r="L2283" s="51">
        <f t="shared" si="98"/>
        <v>0</v>
      </c>
      <c r="M2283" s="51">
        <f t="shared" si="99"/>
        <v>0</v>
      </c>
      <c r="N2283" s="51">
        <f t="shared" si="99"/>
        <v>0</v>
      </c>
      <c r="O2283" s="51">
        <f t="shared" si="99"/>
        <v>0</v>
      </c>
      <c r="P2283" s="51">
        <f t="shared" si="99"/>
        <v>0</v>
      </c>
      <c r="Q2283" s="51">
        <f t="shared" si="99"/>
        <v>0</v>
      </c>
      <c r="R2283" s="51">
        <f t="shared" si="99"/>
        <v>0</v>
      </c>
    </row>
    <row r="2284" spans="1:18" x14ac:dyDescent="0.25">
      <c r="A2284" s="17"/>
      <c r="B2284" s="52"/>
      <c r="C2284" s="17"/>
      <c r="D2284" s="17"/>
      <c r="E2284" s="17"/>
      <c r="F2284" s="17"/>
      <c r="G2284" s="17"/>
      <c r="H2284" s="17"/>
      <c r="I2284" s="16">
        <f>IF(B2284&gt;A_Stammdaten!$B$12,0,SUM(C2284,D2284,F2284,G2284)-SUM(E2284,H2284))</f>
        <v>0</v>
      </c>
      <c r="J2284" s="51">
        <f>HLOOKUP(A_Stammdaten!$B$12,$L$4:$R$2504,ROW(B2284)-3,FALSE)+IF(OR(B2284=0,A_Stammdaten!$B$12&lt;B2284),0,I2284*1/20)</f>
        <v>0</v>
      </c>
      <c r="K2284" s="51">
        <f>HLOOKUP(A_Stammdaten!$B$12,$L$4:$R$2504,ROW(B2284)-3,FALSE)</f>
        <v>0</v>
      </c>
      <c r="L2284" s="51">
        <f t="shared" si="98"/>
        <v>0</v>
      </c>
      <c r="M2284" s="51">
        <f t="shared" si="99"/>
        <v>0</v>
      </c>
      <c r="N2284" s="51">
        <f t="shared" si="99"/>
        <v>0</v>
      </c>
      <c r="O2284" s="51">
        <f t="shared" si="99"/>
        <v>0</v>
      </c>
      <c r="P2284" s="51">
        <f t="shared" si="99"/>
        <v>0</v>
      </c>
      <c r="Q2284" s="51">
        <f t="shared" si="99"/>
        <v>0</v>
      </c>
      <c r="R2284" s="51">
        <f t="shared" si="99"/>
        <v>0</v>
      </c>
    </row>
    <row r="2285" spans="1:18" x14ac:dyDescent="0.25">
      <c r="A2285" s="17"/>
      <c r="B2285" s="52"/>
      <c r="C2285" s="17"/>
      <c r="D2285" s="17"/>
      <c r="E2285" s="17"/>
      <c r="F2285" s="17"/>
      <c r="G2285" s="17"/>
      <c r="H2285" s="17"/>
      <c r="I2285" s="16">
        <f>IF(B2285&gt;A_Stammdaten!$B$12,0,SUM(C2285,D2285,F2285,G2285)-SUM(E2285,H2285))</f>
        <v>0</v>
      </c>
      <c r="J2285" s="51">
        <f>HLOOKUP(A_Stammdaten!$B$12,$L$4:$R$2504,ROW(B2285)-3,FALSE)+IF(OR(B2285=0,A_Stammdaten!$B$12&lt;B2285),0,I2285*1/20)</f>
        <v>0</v>
      </c>
      <c r="K2285" s="51">
        <f>HLOOKUP(A_Stammdaten!$B$12,$L$4:$R$2504,ROW(B2285)-3,FALSE)</f>
        <v>0</v>
      </c>
      <c r="L2285" s="51">
        <f t="shared" si="98"/>
        <v>0</v>
      </c>
      <c r="M2285" s="51">
        <f t="shared" si="99"/>
        <v>0</v>
      </c>
      <c r="N2285" s="51">
        <f t="shared" si="99"/>
        <v>0</v>
      </c>
      <c r="O2285" s="51">
        <f t="shared" si="99"/>
        <v>0</v>
      </c>
      <c r="P2285" s="51">
        <f t="shared" si="99"/>
        <v>0</v>
      </c>
      <c r="Q2285" s="51">
        <f t="shared" si="99"/>
        <v>0</v>
      </c>
      <c r="R2285" s="51">
        <f t="shared" si="99"/>
        <v>0</v>
      </c>
    </row>
    <row r="2286" spans="1:18" x14ac:dyDescent="0.25">
      <c r="A2286" s="17"/>
      <c r="B2286" s="52"/>
      <c r="C2286" s="17"/>
      <c r="D2286" s="17"/>
      <c r="E2286" s="17"/>
      <c r="F2286" s="17"/>
      <c r="G2286" s="17"/>
      <c r="H2286" s="17"/>
      <c r="I2286" s="16">
        <f>IF(B2286&gt;A_Stammdaten!$B$12,0,SUM(C2286,D2286,F2286,G2286)-SUM(E2286,H2286))</f>
        <v>0</v>
      </c>
      <c r="J2286" s="51">
        <f>HLOOKUP(A_Stammdaten!$B$12,$L$4:$R$2504,ROW(B2286)-3,FALSE)+IF(OR(B2286=0,A_Stammdaten!$B$12&lt;B2286),0,I2286*1/20)</f>
        <v>0</v>
      </c>
      <c r="K2286" s="51">
        <f>HLOOKUP(A_Stammdaten!$B$12,$L$4:$R$2504,ROW(B2286)-3,FALSE)</f>
        <v>0</v>
      </c>
      <c r="L2286" s="51">
        <f t="shared" si="98"/>
        <v>0</v>
      </c>
      <c r="M2286" s="51">
        <f t="shared" si="99"/>
        <v>0</v>
      </c>
      <c r="N2286" s="51">
        <f t="shared" si="99"/>
        <v>0</v>
      </c>
      <c r="O2286" s="51">
        <f t="shared" si="99"/>
        <v>0</v>
      </c>
      <c r="P2286" s="51">
        <f t="shared" si="99"/>
        <v>0</v>
      </c>
      <c r="Q2286" s="51">
        <f t="shared" si="99"/>
        <v>0</v>
      </c>
      <c r="R2286" s="51">
        <f t="shared" si="99"/>
        <v>0</v>
      </c>
    </row>
    <row r="2287" spans="1:18" x14ac:dyDescent="0.25">
      <c r="A2287" s="17"/>
      <c r="B2287" s="52"/>
      <c r="C2287" s="17"/>
      <c r="D2287" s="17"/>
      <c r="E2287" s="17"/>
      <c r="F2287" s="17"/>
      <c r="G2287" s="17"/>
      <c r="H2287" s="17"/>
      <c r="I2287" s="16">
        <f>IF(B2287&gt;A_Stammdaten!$B$12,0,SUM(C2287,D2287,F2287,G2287)-SUM(E2287,H2287))</f>
        <v>0</v>
      </c>
      <c r="J2287" s="51">
        <f>HLOOKUP(A_Stammdaten!$B$12,$L$4:$R$2504,ROW(B2287)-3,FALSE)+IF(OR(B2287=0,A_Stammdaten!$B$12&lt;B2287),0,I2287*1/20)</f>
        <v>0</v>
      </c>
      <c r="K2287" s="51">
        <f>HLOOKUP(A_Stammdaten!$B$12,$L$4:$R$2504,ROW(B2287)-3,FALSE)</f>
        <v>0</v>
      </c>
      <c r="L2287" s="51">
        <f t="shared" si="98"/>
        <v>0</v>
      </c>
      <c r="M2287" s="51">
        <f t="shared" si="99"/>
        <v>0</v>
      </c>
      <c r="N2287" s="51">
        <f t="shared" si="99"/>
        <v>0</v>
      </c>
      <c r="O2287" s="51">
        <f t="shared" si="99"/>
        <v>0</v>
      </c>
      <c r="P2287" s="51">
        <f t="shared" si="99"/>
        <v>0</v>
      </c>
      <c r="Q2287" s="51">
        <f t="shared" si="99"/>
        <v>0</v>
      </c>
      <c r="R2287" s="51">
        <f t="shared" si="99"/>
        <v>0</v>
      </c>
    </row>
    <row r="2288" spans="1:18" x14ac:dyDescent="0.25">
      <c r="A2288" s="17"/>
      <c r="B2288" s="52"/>
      <c r="C2288" s="17"/>
      <c r="D2288" s="17"/>
      <c r="E2288" s="17"/>
      <c r="F2288" s="17"/>
      <c r="G2288" s="17"/>
      <c r="H2288" s="17"/>
      <c r="I2288" s="16">
        <f>IF(B2288&gt;A_Stammdaten!$B$12,0,SUM(C2288,D2288,F2288,G2288)-SUM(E2288,H2288))</f>
        <v>0</v>
      </c>
      <c r="J2288" s="51">
        <f>HLOOKUP(A_Stammdaten!$B$12,$L$4:$R$2504,ROW(B2288)-3,FALSE)+IF(OR(B2288=0,A_Stammdaten!$B$12&lt;B2288),0,I2288*1/20)</f>
        <v>0</v>
      </c>
      <c r="K2288" s="51">
        <f>HLOOKUP(A_Stammdaten!$B$12,$L$4:$R$2504,ROW(B2288)-3,FALSE)</f>
        <v>0</v>
      </c>
      <c r="L2288" s="51">
        <f t="shared" si="98"/>
        <v>0</v>
      </c>
      <c r="M2288" s="51">
        <f t="shared" si="99"/>
        <v>0</v>
      </c>
      <c r="N2288" s="51">
        <f t="shared" si="99"/>
        <v>0</v>
      </c>
      <c r="O2288" s="51">
        <f t="shared" si="99"/>
        <v>0</v>
      </c>
      <c r="P2288" s="51">
        <f t="shared" si="99"/>
        <v>0</v>
      </c>
      <c r="Q2288" s="51">
        <f t="shared" si="99"/>
        <v>0</v>
      </c>
      <c r="R2288" s="51">
        <f t="shared" si="99"/>
        <v>0</v>
      </c>
    </row>
    <row r="2289" spans="1:18" x14ac:dyDescent="0.25">
      <c r="A2289" s="17"/>
      <c r="B2289" s="52"/>
      <c r="C2289" s="17"/>
      <c r="D2289" s="17"/>
      <c r="E2289" s="17"/>
      <c r="F2289" s="17"/>
      <c r="G2289" s="17"/>
      <c r="H2289" s="17"/>
      <c r="I2289" s="16">
        <f>IF(B2289&gt;A_Stammdaten!$B$12,0,SUM(C2289,D2289,F2289,G2289)-SUM(E2289,H2289))</f>
        <v>0</v>
      </c>
      <c r="J2289" s="51">
        <f>HLOOKUP(A_Stammdaten!$B$12,$L$4:$R$2504,ROW(B2289)-3,FALSE)+IF(OR(B2289=0,A_Stammdaten!$B$12&lt;B2289),0,I2289*1/20)</f>
        <v>0</v>
      </c>
      <c r="K2289" s="51">
        <f>HLOOKUP(A_Stammdaten!$B$12,$L$4:$R$2504,ROW(B2289)-3,FALSE)</f>
        <v>0</v>
      </c>
      <c r="L2289" s="51">
        <f t="shared" si="98"/>
        <v>0</v>
      </c>
      <c r="M2289" s="51">
        <f t="shared" si="99"/>
        <v>0</v>
      </c>
      <c r="N2289" s="51">
        <f t="shared" si="99"/>
        <v>0</v>
      </c>
      <c r="O2289" s="51">
        <f t="shared" si="99"/>
        <v>0</v>
      </c>
      <c r="P2289" s="51">
        <f t="shared" si="99"/>
        <v>0</v>
      </c>
      <c r="Q2289" s="51">
        <f t="shared" si="99"/>
        <v>0</v>
      </c>
      <c r="R2289" s="51">
        <f t="shared" si="99"/>
        <v>0</v>
      </c>
    </row>
    <row r="2290" spans="1:18" x14ac:dyDescent="0.25">
      <c r="A2290" s="17"/>
      <c r="B2290" s="52"/>
      <c r="C2290" s="17"/>
      <c r="D2290" s="17"/>
      <c r="E2290" s="17"/>
      <c r="F2290" s="17"/>
      <c r="G2290" s="17"/>
      <c r="H2290" s="17"/>
      <c r="I2290" s="16">
        <f>IF(B2290&gt;A_Stammdaten!$B$12,0,SUM(C2290,D2290,F2290,G2290)-SUM(E2290,H2290))</f>
        <v>0</v>
      </c>
      <c r="J2290" s="51">
        <f>HLOOKUP(A_Stammdaten!$B$12,$L$4:$R$2504,ROW(B2290)-3,FALSE)+IF(OR(B2290=0,A_Stammdaten!$B$12&lt;B2290),0,I2290*1/20)</f>
        <v>0</v>
      </c>
      <c r="K2290" s="51">
        <f>HLOOKUP(A_Stammdaten!$B$12,$L$4:$R$2504,ROW(B2290)-3,FALSE)</f>
        <v>0</v>
      </c>
      <c r="L2290" s="51">
        <f t="shared" si="98"/>
        <v>0</v>
      </c>
      <c r="M2290" s="51">
        <f t="shared" si="99"/>
        <v>0</v>
      </c>
      <c r="N2290" s="51">
        <f t="shared" si="99"/>
        <v>0</v>
      </c>
      <c r="O2290" s="51">
        <f t="shared" si="99"/>
        <v>0</v>
      </c>
      <c r="P2290" s="51">
        <f t="shared" si="99"/>
        <v>0</v>
      </c>
      <c r="Q2290" s="51">
        <f t="shared" si="99"/>
        <v>0</v>
      </c>
      <c r="R2290" s="51">
        <f t="shared" si="99"/>
        <v>0</v>
      </c>
    </row>
    <row r="2291" spans="1:18" x14ac:dyDescent="0.25">
      <c r="A2291" s="17"/>
      <c r="B2291" s="52"/>
      <c r="C2291" s="17"/>
      <c r="D2291" s="17"/>
      <c r="E2291" s="17"/>
      <c r="F2291" s="17"/>
      <c r="G2291" s="17"/>
      <c r="H2291" s="17"/>
      <c r="I2291" s="16">
        <f>IF(B2291&gt;A_Stammdaten!$B$12,0,SUM(C2291,D2291,F2291,G2291)-SUM(E2291,H2291))</f>
        <v>0</v>
      </c>
      <c r="J2291" s="51">
        <f>HLOOKUP(A_Stammdaten!$B$12,$L$4:$R$2504,ROW(B2291)-3,FALSE)+IF(OR(B2291=0,A_Stammdaten!$B$12&lt;B2291),0,I2291*1/20)</f>
        <v>0</v>
      </c>
      <c r="K2291" s="51">
        <f>HLOOKUP(A_Stammdaten!$B$12,$L$4:$R$2504,ROW(B2291)-3,FALSE)</f>
        <v>0</v>
      </c>
      <c r="L2291" s="51">
        <f t="shared" si="98"/>
        <v>0</v>
      </c>
      <c r="M2291" s="51">
        <f t="shared" si="99"/>
        <v>0</v>
      </c>
      <c r="N2291" s="51">
        <f t="shared" si="99"/>
        <v>0</v>
      </c>
      <c r="O2291" s="51">
        <f t="shared" si="99"/>
        <v>0</v>
      </c>
      <c r="P2291" s="51">
        <f t="shared" si="99"/>
        <v>0</v>
      </c>
      <c r="Q2291" s="51">
        <f t="shared" si="99"/>
        <v>0</v>
      </c>
      <c r="R2291" s="51">
        <f t="shared" si="99"/>
        <v>0</v>
      </c>
    </row>
    <row r="2292" spans="1:18" x14ac:dyDescent="0.25">
      <c r="A2292" s="17"/>
      <c r="B2292" s="52"/>
      <c r="C2292" s="17"/>
      <c r="D2292" s="17"/>
      <c r="E2292" s="17"/>
      <c r="F2292" s="17"/>
      <c r="G2292" s="17"/>
      <c r="H2292" s="17"/>
      <c r="I2292" s="16">
        <f>IF(B2292&gt;A_Stammdaten!$B$12,0,SUM(C2292,D2292,F2292,G2292)-SUM(E2292,H2292))</f>
        <v>0</v>
      </c>
      <c r="J2292" s="51">
        <f>HLOOKUP(A_Stammdaten!$B$12,$L$4:$R$2504,ROW(B2292)-3,FALSE)+IF(OR(B2292=0,A_Stammdaten!$B$12&lt;B2292),0,I2292*1/20)</f>
        <v>0</v>
      </c>
      <c r="K2292" s="51">
        <f>HLOOKUP(A_Stammdaten!$B$12,$L$4:$R$2504,ROW(B2292)-3,FALSE)</f>
        <v>0</v>
      </c>
      <c r="L2292" s="51">
        <f t="shared" si="98"/>
        <v>0</v>
      </c>
      <c r="M2292" s="51">
        <f t="shared" si="99"/>
        <v>0</v>
      </c>
      <c r="N2292" s="51">
        <f t="shared" si="99"/>
        <v>0</v>
      </c>
      <c r="O2292" s="51">
        <f t="shared" si="99"/>
        <v>0</v>
      </c>
      <c r="P2292" s="51">
        <f t="shared" si="99"/>
        <v>0</v>
      </c>
      <c r="Q2292" s="51">
        <f t="shared" si="99"/>
        <v>0</v>
      </c>
      <c r="R2292" s="51">
        <f t="shared" si="99"/>
        <v>0</v>
      </c>
    </row>
    <row r="2293" spans="1:18" x14ac:dyDescent="0.25">
      <c r="A2293" s="17"/>
      <c r="B2293" s="52"/>
      <c r="C2293" s="17"/>
      <c r="D2293" s="17"/>
      <c r="E2293" s="17"/>
      <c r="F2293" s="17"/>
      <c r="G2293" s="17"/>
      <c r="H2293" s="17"/>
      <c r="I2293" s="16">
        <f>IF(B2293&gt;A_Stammdaten!$B$12,0,SUM(C2293,D2293,F2293,G2293)-SUM(E2293,H2293))</f>
        <v>0</v>
      </c>
      <c r="J2293" s="51">
        <f>HLOOKUP(A_Stammdaten!$B$12,$L$4:$R$2504,ROW(B2293)-3,FALSE)+IF(OR(B2293=0,A_Stammdaten!$B$12&lt;B2293),0,I2293*1/20)</f>
        <v>0</v>
      </c>
      <c r="K2293" s="51">
        <f>HLOOKUP(A_Stammdaten!$B$12,$L$4:$R$2504,ROW(B2293)-3,FALSE)</f>
        <v>0</v>
      </c>
      <c r="L2293" s="51">
        <f t="shared" si="98"/>
        <v>0</v>
      </c>
      <c r="M2293" s="51">
        <f t="shared" si="99"/>
        <v>0</v>
      </c>
      <c r="N2293" s="51">
        <f t="shared" si="99"/>
        <v>0</v>
      </c>
      <c r="O2293" s="51">
        <f t="shared" si="99"/>
        <v>0</v>
      </c>
      <c r="P2293" s="51">
        <f t="shared" si="99"/>
        <v>0</v>
      </c>
      <c r="Q2293" s="51">
        <f t="shared" si="99"/>
        <v>0</v>
      </c>
      <c r="R2293" s="51">
        <f t="shared" si="99"/>
        <v>0</v>
      </c>
    </row>
    <row r="2294" spans="1:18" x14ac:dyDescent="0.25">
      <c r="A2294" s="17"/>
      <c r="B2294" s="52"/>
      <c r="C2294" s="17"/>
      <c r="D2294" s="17"/>
      <c r="E2294" s="17"/>
      <c r="F2294" s="17"/>
      <c r="G2294" s="17"/>
      <c r="H2294" s="17"/>
      <c r="I2294" s="16">
        <f>IF(B2294&gt;A_Stammdaten!$B$12,0,SUM(C2294,D2294,F2294,G2294)-SUM(E2294,H2294))</f>
        <v>0</v>
      </c>
      <c r="J2294" s="51">
        <f>HLOOKUP(A_Stammdaten!$B$12,$L$4:$R$2504,ROW(B2294)-3,FALSE)+IF(OR(B2294=0,A_Stammdaten!$B$12&lt;B2294),0,I2294*1/20)</f>
        <v>0</v>
      </c>
      <c r="K2294" s="51">
        <f>HLOOKUP(A_Stammdaten!$B$12,$L$4:$R$2504,ROW(B2294)-3,FALSE)</f>
        <v>0</v>
      </c>
      <c r="L2294" s="51">
        <f t="shared" si="98"/>
        <v>0</v>
      </c>
      <c r="M2294" s="51">
        <f t="shared" si="99"/>
        <v>0</v>
      </c>
      <c r="N2294" s="51">
        <f t="shared" si="99"/>
        <v>0</v>
      </c>
      <c r="O2294" s="51">
        <f t="shared" si="99"/>
        <v>0</v>
      </c>
      <c r="P2294" s="51">
        <f t="shared" si="99"/>
        <v>0</v>
      </c>
      <c r="Q2294" s="51">
        <f t="shared" si="99"/>
        <v>0</v>
      </c>
      <c r="R2294" s="51">
        <f t="shared" si="99"/>
        <v>0</v>
      </c>
    </row>
    <row r="2295" spans="1:18" x14ac:dyDescent="0.25">
      <c r="A2295" s="17"/>
      <c r="B2295" s="52"/>
      <c r="C2295" s="17"/>
      <c r="D2295" s="17"/>
      <c r="E2295" s="17"/>
      <c r="F2295" s="17"/>
      <c r="G2295" s="17"/>
      <c r="H2295" s="17"/>
      <c r="I2295" s="16">
        <f>IF(B2295&gt;A_Stammdaten!$B$12,0,SUM(C2295,D2295,F2295,G2295)-SUM(E2295,H2295))</f>
        <v>0</v>
      </c>
      <c r="J2295" s="51">
        <f>HLOOKUP(A_Stammdaten!$B$12,$L$4:$R$2504,ROW(B2295)-3,FALSE)+IF(OR(B2295=0,A_Stammdaten!$B$12&lt;B2295),0,I2295*1/20)</f>
        <v>0</v>
      </c>
      <c r="K2295" s="51">
        <f>HLOOKUP(A_Stammdaten!$B$12,$L$4:$R$2504,ROW(B2295)-3,FALSE)</f>
        <v>0</v>
      </c>
      <c r="L2295" s="51">
        <f t="shared" si="98"/>
        <v>0</v>
      </c>
      <c r="M2295" s="51">
        <f t="shared" si="99"/>
        <v>0</v>
      </c>
      <c r="N2295" s="51">
        <f t="shared" si="99"/>
        <v>0</v>
      </c>
      <c r="O2295" s="51">
        <f t="shared" ref="M2295:R2337" si="100">IF(OR($I2295=0,O$4&lt;$B2295,$B2295=0,20-(O$4-$B2295)=0),0,$I2295*(19-(O$4-$B2295))/20)</f>
        <v>0</v>
      </c>
      <c r="P2295" s="51">
        <f t="shared" si="100"/>
        <v>0</v>
      </c>
      <c r="Q2295" s="51">
        <f t="shared" si="100"/>
        <v>0</v>
      </c>
      <c r="R2295" s="51">
        <f t="shared" si="100"/>
        <v>0</v>
      </c>
    </row>
    <row r="2296" spans="1:18" x14ac:dyDescent="0.25">
      <c r="A2296" s="17"/>
      <c r="B2296" s="52"/>
      <c r="C2296" s="17"/>
      <c r="D2296" s="17"/>
      <c r="E2296" s="17"/>
      <c r="F2296" s="17"/>
      <c r="G2296" s="17"/>
      <c r="H2296" s="17"/>
      <c r="I2296" s="16">
        <f>IF(B2296&gt;A_Stammdaten!$B$12,0,SUM(C2296,D2296,F2296,G2296)-SUM(E2296,H2296))</f>
        <v>0</v>
      </c>
      <c r="J2296" s="51">
        <f>HLOOKUP(A_Stammdaten!$B$12,$L$4:$R$2504,ROW(B2296)-3,FALSE)+IF(OR(B2296=0,A_Stammdaten!$B$12&lt;B2296),0,I2296*1/20)</f>
        <v>0</v>
      </c>
      <c r="K2296" s="51">
        <f>HLOOKUP(A_Stammdaten!$B$12,$L$4:$R$2504,ROW(B2296)-3,FALSE)</f>
        <v>0</v>
      </c>
      <c r="L2296" s="51">
        <f t="shared" si="98"/>
        <v>0</v>
      </c>
      <c r="M2296" s="51">
        <f t="shared" si="100"/>
        <v>0</v>
      </c>
      <c r="N2296" s="51">
        <f t="shared" si="100"/>
        <v>0</v>
      </c>
      <c r="O2296" s="51">
        <f t="shared" si="100"/>
        <v>0</v>
      </c>
      <c r="P2296" s="51">
        <f t="shared" si="100"/>
        <v>0</v>
      </c>
      <c r="Q2296" s="51">
        <f t="shared" si="100"/>
        <v>0</v>
      </c>
      <c r="R2296" s="51">
        <f t="shared" si="100"/>
        <v>0</v>
      </c>
    </row>
    <row r="2297" spans="1:18" x14ac:dyDescent="0.25">
      <c r="A2297" s="17"/>
      <c r="B2297" s="52"/>
      <c r="C2297" s="17"/>
      <c r="D2297" s="17"/>
      <c r="E2297" s="17"/>
      <c r="F2297" s="17"/>
      <c r="G2297" s="17"/>
      <c r="H2297" s="17"/>
      <c r="I2297" s="16">
        <f>IF(B2297&gt;A_Stammdaten!$B$12,0,SUM(C2297,D2297,F2297,G2297)-SUM(E2297,H2297))</f>
        <v>0</v>
      </c>
      <c r="J2297" s="51">
        <f>HLOOKUP(A_Stammdaten!$B$12,$L$4:$R$2504,ROW(B2297)-3,FALSE)+IF(OR(B2297=0,A_Stammdaten!$B$12&lt;B2297),0,I2297*1/20)</f>
        <v>0</v>
      </c>
      <c r="K2297" s="51">
        <f>HLOOKUP(A_Stammdaten!$B$12,$L$4:$R$2504,ROW(B2297)-3,FALSE)</f>
        <v>0</v>
      </c>
      <c r="L2297" s="51">
        <f t="shared" si="98"/>
        <v>0</v>
      </c>
      <c r="M2297" s="51">
        <f t="shared" si="100"/>
        <v>0</v>
      </c>
      <c r="N2297" s="51">
        <f t="shared" si="100"/>
        <v>0</v>
      </c>
      <c r="O2297" s="51">
        <f t="shared" si="100"/>
        <v>0</v>
      </c>
      <c r="P2297" s="51">
        <f t="shared" si="100"/>
        <v>0</v>
      </c>
      <c r="Q2297" s="51">
        <f t="shared" si="100"/>
        <v>0</v>
      </c>
      <c r="R2297" s="51">
        <f t="shared" si="100"/>
        <v>0</v>
      </c>
    </row>
    <row r="2298" spans="1:18" x14ac:dyDescent="0.25">
      <c r="A2298" s="17"/>
      <c r="B2298" s="52"/>
      <c r="C2298" s="17"/>
      <c r="D2298" s="17"/>
      <c r="E2298" s="17"/>
      <c r="F2298" s="17"/>
      <c r="G2298" s="17"/>
      <c r="H2298" s="17"/>
      <c r="I2298" s="16">
        <f>IF(B2298&gt;A_Stammdaten!$B$12,0,SUM(C2298,D2298,F2298,G2298)-SUM(E2298,H2298))</f>
        <v>0</v>
      </c>
      <c r="J2298" s="51">
        <f>HLOOKUP(A_Stammdaten!$B$12,$L$4:$R$2504,ROW(B2298)-3,FALSE)+IF(OR(B2298=0,A_Stammdaten!$B$12&lt;B2298),0,I2298*1/20)</f>
        <v>0</v>
      </c>
      <c r="K2298" s="51">
        <f>HLOOKUP(A_Stammdaten!$B$12,$L$4:$R$2504,ROW(B2298)-3,FALSE)</f>
        <v>0</v>
      </c>
      <c r="L2298" s="51">
        <f t="shared" si="98"/>
        <v>0</v>
      </c>
      <c r="M2298" s="51">
        <f t="shared" si="100"/>
        <v>0</v>
      </c>
      <c r="N2298" s="51">
        <f t="shared" si="100"/>
        <v>0</v>
      </c>
      <c r="O2298" s="51">
        <f t="shared" si="100"/>
        <v>0</v>
      </c>
      <c r="P2298" s="51">
        <f t="shared" si="100"/>
        <v>0</v>
      </c>
      <c r="Q2298" s="51">
        <f t="shared" si="100"/>
        <v>0</v>
      </c>
      <c r="R2298" s="51">
        <f t="shared" si="100"/>
        <v>0</v>
      </c>
    </row>
    <row r="2299" spans="1:18" x14ac:dyDescent="0.25">
      <c r="A2299" s="17"/>
      <c r="B2299" s="52"/>
      <c r="C2299" s="17"/>
      <c r="D2299" s="17"/>
      <c r="E2299" s="17"/>
      <c r="F2299" s="17"/>
      <c r="G2299" s="17"/>
      <c r="H2299" s="17"/>
      <c r="I2299" s="16">
        <f>IF(B2299&gt;A_Stammdaten!$B$12,0,SUM(C2299,D2299,F2299,G2299)-SUM(E2299,H2299))</f>
        <v>0</v>
      </c>
      <c r="J2299" s="51">
        <f>HLOOKUP(A_Stammdaten!$B$12,$L$4:$R$2504,ROW(B2299)-3,FALSE)+IF(OR(B2299=0,A_Stammdaten!$B$12&lt;B2299),0,I2299*1/20)</f>
        <v>0</v>
      </c>
      <c r="K2299" s="51">
        <f>HLOOKUP(A_Stammdaten!$B$12,$L$4:$R$2504,ROW(B2299)-3,FALSE)</f>
        <v>0</v>
      </c>
      <c r="L2299" s="51">
        <f t="shared" si="98"/>
        <v>0</v>
      </c>
      <c r="M2299" s="51">
        <f t="shared" si="100"/>
        <v>0</v>
      </c>
      <c r="N2299" s="51">
        <f t="shared" si="100"/>
        <v>0</v>
      </c>
      <c r="O2299" s="51">
        <f t="shared" si="100"/>
        <v>0</v>
      </c>
      <c r="P2299" s="51">
        <f t="shared" si="100"/>
        <v>0</v>
      </c>
      <c r="Q2299" s="51">
        <f t="shared" si="100"/>
        <v>0</v>
      </c>
      <c r="R2299" s="51">
        <f t="shared" si="100"/>
        <v>0</v>
      </c>
    </row>
    <row r="2300" spans="1:18" x14ac:dyDescent="0.25">
      <c r="A2300" s="17"/>
      <c r="B2300" s="52"/>
      <c r="C2300" s="17"/>
      <c r="D2300" s="17"/>
      <c r="E2300" s="17"/>
      <c r="F2300" s="17"/>
      <c r="G2300" s="17"/>
      <c r="H2300" s="17"/>
      <c r="I2300" s="16">
        <f>IF(B2300&gt;A_Stammdaten!$B$12,0,SUM(C2300,D2300,F2300,G2300)-SUM(E2300,H2300))</f>
        <v>0</v>
      </c>
      <c r="J2300" s="51">
        <f>HLOOKUP(A_Stammdaten!$B$12,$L$4:$R$2504,ROW(B2300)-3,FALSE)+IF(OR(B2300=0,A_Stammdaten!$B$12&lt;B2300),0,I2300*1/20)</f>
        <v>0</v>
      </c>
      <c r="K2300" s="51">
        <f>HLOOKUP(A_Stammdaten!$B$12,$L$4:$R$2504,ROW(B2300)-3,FALSE)</f>
        <v>0</v>
      </c>
      <c r="L2300" s="51">
        <f t="shared" si="98"/>
        <v>0</v>
      </c>
      <c r="M2300" s="51">
        <f t="shared" si="100"/>
        <v>0</v>
      </c>
      <c r="N2300" s="51">
        <f t="shared" si="100"/>
        <v>0</v>
      </c>
      <c r="O2300" s="51">
        <f t="shared" si="100"/>
        <v>0</v>
      </c>
      <c r="P2300" s="51">
        <f t="shared" si="100"/>
        <v>0</v>
      </c>
      <c r="Q2300" s="51">
        <f t="shared" si="100"/>
        <v>0</v>
      </c>
      <c r="R2300" s="51">
        <f t="shared" si="100"/>
        <v>0</v>
      </c>
    </row>
    <row r="2301" spans="1:18" x14ac:dyDescent="0.25">
      <c r="A2301" s="17"/>
      <c r="B2301" s="52"/>
      <c r="C2301" s="17"/>
      <c r="D2301" s="17"/>
      <c r="E2301" s="17"/>
      <c r="F2301" s="17"/>
      <c r="G2301" s="17"/>
      <c r="H2301" s="17"/>
      <c r="I2301" s="16">
        <f>IF(B2301&gt;A_Stammdaten!$B$12,0,SUM(C2301,D2301,F2301,G2301)-SUM(E2301,H2301))</f>
        <v>0</v>
      </c>
      <c r="J2301" s="51">
        <f>HLOOKUP(A_Stammdaten!$B$12,$L$4:$R$2504,ROW(B2301)-3,FALSE)+IF(OR(B2301=0,A_Stammdaten!$B$12&lt;B2301),0,I2301*1/20)</f>
        <v>0</v>
      </c>
      <c r="K2301" s="51">
        <f>HLOOKUP(A_Stammdaten!$B$12,$L$4:$R$2504,ROW(B2301)-3,FALSE)</f>
        <v>0</v>
      </c>
      <c r="L2301" s="51">
        <f t="shared" si="98"/>
        <v>0</v>
      </c>
      <c r="M2301" s="51">
        <f t="shared" si="100"/>
        <v>0</v>
      </c>
      <c r="N2301" s="51">
        <f t="shared" si="100"/>
        <v>0</v>
      </c>
      <c r="O2301" s="51">
        <f t="shared" si="100"/>
        <v>0</v>
      </c>
      <c r="P2301" s="51">
        <f t="shared" si="100"/>
        <v>0</v>
      </c>
      <c r="Q2301" s="51">
        <f t="shared" si="100"/>
        <v>0</v>
      </c>
      <c r="R2301" s="51">
        <f t="shared" si="100"/>
        <v>0</v>
      </c>
    </row>
    <row r="2302" spans="1:18" x14ac:dyDescent="0.25">
      <c r="A2302" s="17"/>
      <c r="B2302" s="52"/>
      <c r="C2302" s="17"/>
      <c r="D2302" s="17"/>
      <c r="E2302" s="17"/>
      <c r="F2302" s="17"/>
      <c r="G2302" s="17"/>
      <c r="H2302" s="17"/>
      <c r="I2302" s="16">
        <f>IF(B2302&gt;A_Stammdaten!$B$12,0,SUM(C2302,D2302,F2302,G2302)-SUM(E2302,H2302))</f>
        <v>0</v>
      </c>
      <c r="J2302" s="51">
        <f>HLOOKUP(A_Stammdaten!$B$12,$L$4:$R$2504,ROW(B2302)-3,FALSE)+IF(OR(B2302=0,A_Stammdaten!$B$12&lt;B2302),0,I2302*1/20)</f>
        <v>0</v>
      </c>
      <c r="K2302" s="51">
        <f>HLOOKUP(A_Stammdaten!$B$12,$L$4:$R$2504,ROW(B2302)-3,FALSE)</f>
        <v>0</v>
      </c>
      <c r="L2302" s="51">
        <f t="shared" si="98"/>
        <v>0</v>
      </c>
      <c r="M2302" s="51">
        <f t="shared" si="100"/>
        <v>0</v>
      </c>
      <c r="N2302" s="51">
        <f t="shared" si="100"/>
        <v>0</v>
      </c>
      <c r="O2302" s="51">
        <f t="shared" si="100"/>
        <v>0</v>
      </c>
      <c r="P2302" s="51">
        <f t="shared" si="100"/>
        <v>0</v>
      </c>
      <c r="Q2302" s="51">
        <f t="shared" si="100"/>
        <v>0</v>
      </c>
      <c r="R2302" s="51">
        <f t="shared" si="100"/>
        <v>0</v>
      </c>
    </row>
    <row r="2303" spans="1:18" x14ac:dyDescent="0.25">
      <c r="A2303" s="17"/>
      <c r="B2303" s="52"/>
      <c r="C2303" s="17"/>
      <c r="D2303" s="17"/>
      <c r="E2303" s="17"/>
      <c r="F2303" s="17"/>
      <c r="G2303" s="17"/>
      <c r="H2303" s="17"/>
      <c r="I2303" s="16">
        <f>IF(B2303&gt;A_Stammdaten!$B$12,0,SUM(C2303,D2303,F2303,G2303)-SUM(E2303,H2303))</f>
        <v>0</v>
      </c>
      <c r="J2303" s="51">
        <f>HLOOKUP(A_Stammdaten!$B$12,$L$4:$R$2504,ROW(B2303)-3,FALSE)+IF(OR(B2303=0,A_Stammdaten!$B$12&lt;B2303),0,I2303*1/20)</f>
        <v>0</v>
      </c>
      <c r="K2303" s="51">
        <f>HLOOKUP(A_Stammdaten!$B$12,$L$4:$R$2504,ROW(B2303)-3,FALSE)</f>
        <v>0</v>
      </c>
      <c r="L2303" s="51">
        <f t="shared" si="98"/>
        <v>0</v>
      </c>
      <c r="M2303" s="51">
        <f t="shared" si="100"/>
        <v>0</v>
      </c>
      <c r="N2303" s="51">
        <f t="shared" si="100"/>
        <v>0</v>
      </c>
      <c r="O2303" s="51">
        <f t="shared" si="100"/>
        <v>0</v>
      </c>
      <c r="P2303" s="51">
        <f t="shared" si="100"/>
        <v>0</v>
      </c>
      <c r="Q2303" s="51">
        <f t="shared" si="100"/>
        <v>0</v>
      </c>
      <c r="R2303" s="51">
        <f t="shared" si="100"/>
        <v>0</v>
      </c>
    </row>
    <row r="2304" spans="1:18" x14ac:dyDescent="0.25">
      <c r="A2304" s="17"/>
      <c r="B2304" s="52"/>
      <c r="C2304" s="17"/>
      <c r="D2304" s="17"/>
      <c r="E2304" s="17"/>
      <c r="F2304" s="17"/>
      <c r="G2304" s="17"/>
      <c r="H2304" s="17"/>
      <c r="I2304" s="16">
        <f>IF(B2304&gt;A_Stammdaten!$B$12,0,SUM(C2304,D2304,F2304,G2304)-SUM(E2304,H2304))</f>
        <v>0</v>
      </c>
      <c r="J2304" s="51">
        <f>HLOOKUP(A_Stammdaten!$B$12,$L$4:$R$2504,ROW(B2304)-3,FALSE)+IF(OR(B2304=0,A_Stammdaten!$B$12&lt;B2304),0,I2304*1/20)</f>
        <v>0</v>
      </c>
      <c r="K2304" s="51">
        <f>HLOOKUP(A_Stammdaten!$B$12,$L$4:$R$2504,ROW(B2304)-3,FALSE)</f>
        <v>0</v>
      </c>
      <c r="L2304" s="51">
        <f t="shared" ref="L2304:L2367" si="101">IF(OR($I2304=0,L$4&lt;$B2304,$B2304=0,20-(L$4-$B2304)=0),0,$I2304*(19-(L$4-$B2304))/20)</f>
        <v>0</v>
      </c>
      <c r="M2304" s="51">
        <f t="shared" si="100"/>
        <v>0</v>
      </c>
      <c r="N2304" s="51">
        <f t="shared" si="100"/>
        <v>0</v>
      </c>
      <c r="O2304" s="51">
        <f t="shared" si="100"/>
        <v>0</v>
      </c>
      <c r="P2304" s="51">
        <f t="shared" si="100"/>
        <v>0</v>
      </c>
      <c r="Q2304" s="51">
        <f t="shared" si="100"/>
        <v>0</v>
      </c>
      <c r="R2304" s="51">
        <f t="shared" si="100"/>
        <v>0</v>
      </c>
    </row>
    <row r="2305" spans="1:18" x14ac:dyDescent="0.25">
      <c r="A2305" s="17"/>
      <c r="B2305" s="52"/>
      <c r="C2305" s="17"/>
      <c r="D2305" s="17"/>
      <c r="E2305" s="17"/>
      <c r="F2305" s="17"/>
      <c r="G2305" s="17"/>
      <c r="H2305" s="17"/>
      <c r="I2305" s="16">
        <f>IF(B2305&gt;A_Stammdaten!$B$12,0,SUM(C2305,D2305,F2305,G2305)-SUM(E2305,H2305))</f>
        <v>0</v>
      </c>
      <c r="J2305" s="51">
        <f>HLOOKUP(A_Stammdaten!$B$12,$L$4:$R$2504,ROW(B2305)-3,FALSE)+IF(OR(B2305=0,A_Stammdaten!$B$12&lt;B2305),0,I2305*1/20)</f>
        <v>0</v>
      </c>
      <c r="K2305" s="51">
        <f>HLOOKUP(A_Stammdaten!$B$12,$L$4:$R$2504,ROW(B2305)-3,FALSE)</f>
        <v>0</v>
      </c>
      <c r="L2305" s="51">
        <f t="shared" si="101"/>
        <v>0</v>
      </c>
      <c r="M2305" s="51">
        <f t="shared" si="100"/>
        <v>0</v>
      </c>
      <c r="N2305" s="51">
        <f t="shared" si="100"/>
        <v>0</v>
      </c>
      <c r="O2305" s="51">
        <f t="shared" si="100"/>
        <v>0</v>
      </c>
      <c r="P2305" s="51">
        <f t="shared" si="100"/>
        <v>0</v>
      </c>
      <c r="Q2305" s="51">
        <f t="shared" si="100"/>
        <v>0</v>
      </c>
      <c r="R2305" s="51">
        <f t="shared" si="100"/>
        <v>0</v>
      </c>
    </row>
    <row r="2306" spans="1:18" x14ac:dyDescent="0.25">
      <c r="A2306" s="17"/>
      <c r="B2306" s="52"/>
      <c r="C2306" s="17"/>
      <c r="D2306" s="17"/>
      <c r="E2306" s="17"/>
      <c r="F2306" s="17"/>
      <c r="G2306" s="17"/>
      <c r="H2306" s="17"/>
      <c r="I2306" s="16">
        <f>IF(B2306&gt;A_Stammdaten!$B$12,0,SUM(C2306,D2306,F2306,G2306)-SUM(E2306,H2306))</f>
        <v>0</v>
      </c>
      <c r="J2306" s="51">
        <f>HLOOKUP(A_Stammdaten!$B$12,$L$4:$R$2504,ROW(B2306)-3,FALSE)+IF(OR(B2306=0,A_Stammdaten!$B$12&lt;B2306),0,I2306*1/20)</f>
        <v>0</v>
      </c>
      <c r="K2306" s="51">
        <f>HLOOKUP(A_Stammdaten!$B$12,$L$4:$R$2504,ROW(B2306)-3,FALSE)</f>
        <v>0</v>
      </c>
      <c r="L2306" s="51">
        <f t="shared" si="101"/>
        <v>0</v>
      </c>
      <c r="M2306" s="51">
        <f t="shared" si="100"/>
        <v>0</v>
      </c>
      <c r="N2306" s="51">
        <f t="shared" si="100"/>
        <v>0</v>
      </c>
      <c r="O2306" s="51">
        <f t="shared" si="100"/>
        <v>0</v>
      </c>
      <c r="P2306" s="51">
        <f t="shared" si="100"/>
        <v>0</v>
      </c>
      <c r="Q2306" s="51">
        <f t="shared" si="100"/>
        <v>0</v>
      </c>
      <c r="R2306" s="51">
        <f t="shared" si="100"/>
        <v>0</v>
      </c>
    </row>
    <row r="2307" spans="1:18" x14ac:dyDescent="0.25">
      <c r="A2307" s="17"/>
      <c r="B2307" s="52"/>
      <c r="C2307" s="17"/>
      <c r="D2307" s="17"/>
      <c r="E2307" s="17"/>
      <c r="F2307" s="17"/>
      <c r="G2307" s="17"/>
      <c r="H2307" s="17"/>
      <c r="I2307" s="16">
        <f>IF(B2307&gt;A_Stammdaten!$B$12,0,SUM(C2307,D2307,F2307,G2307)-SUM(E2307,H2307))</f>
        <v>0</v>
      </c>
      <c r="J2307" s="51">
        <f>HLOOKUP(A_Stammdaten!$B$12,$L$4:$R$2504,ROW(B2307)-3,FALSE)+IF(OR(B2307=0,A_Stammdaten!$B$12&lt;B2307),0,I2307*1/20)</f>
        <v>0</v>
      </c>
      <c r="K2307" s="51">
        <f>HLOOKUP(A_Stammdaten!$B$12,$L$4:$R$2504,ROW(B2307)-3,FALSE)</f>
        <v>0</v>
      </c>
      <c r="L2307" s="51">
        <f t="shared" si="101"/>
        <v>0</v>
      </c>
      <c r="M2307" s="51">
        <f t="shared" si="100"/>
        <v>0</v>
      </c>
      <c r="N2307" s="51">
        <f t="shared" si="100"/>
        <v>0</v>
      </c>
      <c r="O2307" s="51">
        <f t="shared" si="100"/>
        <v>0</v>
      </c>
      <c r="P2307" s="51">
        <f t="shared" si="100"/>
        <v>0</v>
      </c>
      <c r="Q2307" s="51">
        <f t="shared" si="100"/>
        <v>0</v>
      </c>
      <c r="R2307" s="51">
        <f t="shared" si="100"/>
        <v>0</v>
      </c>
    </row>
    <row r="2308" spans="1:18" x14ac:dyDescent="0.25">
      <c r="A2308" s="17"/>
      <c r="B2308" s="52"/>
      <c r="C2308" s="17"/>
      <c r="D2308" s="17"/>
      <c r="E2308" s="17"/>
      <c r="F2308" s="17"/>
      <c r="G2308" s="17"/>
      <c r="H2308" s="17"/>
      <c r="I2308" s="16">
        <f>IF(B2308&gt;A_Stammdaten!$B$12,0,SUM(C2308,D2308,F2308,G2308)-SUM(E2308,H2308))</f>
        <v>0</v>
      </c>
      <c r="J2308" s="51">
        <f>HLOOKUP(A_Stammdaten!$B$12,$L$4:$R$2504,ROW(B2308)-3,FALSE)+IF(OR(B2308=0,A_Stammdaten!$B$12&lt;B2308),0,I2308*1/20)</f>
        <v>0</v>
      </c>
      <c r="K2308" s="51">
        <f>HLOOKUP(A_Stammdaten!$B$12,$L$4:$R$2504,ROW(B2308)-3,FALSE)</f>
        <v>0</v>
      </c>
      <c r="L2308" s="51">
        <f t="shared" si="101"/>
        <v>0</v>
      </c>
      <c r="M2308" s="51">
        <f t="shared" si="100"/>
        <v>0</v>
      </c>
      <c r="N2308" s="51">
        <f t="shared" si="100"/>
        <v>0</v>
      </c>
      <c r="O2308" s="51">
        <f t="shared" si="100"/>
        <v>0</v>
      </c>
      <c r="P2308" s="51">
        <f t="shared" si="100"/>
        <v>0</v>
      </c>
      <c r="Q2308" s="51">
        <f t="shared" si="100"/>
        <v>0</v>
      </c>
      <c r="R2308" s="51">
        <f t="shared" si="100"/>
        <v>0</v>
      </c>
    </row>
    <row r="2309" spans="1:18" x14ac:dyDescent="0.25">
      <c r="A2309" s="17"/>
      <c r="B2309" s="52"/>
      <c r="C2309" s="17"/>
      <c r="D2309" s="17"/>
      <c r="E2309" s="17"/>
      <c r="F2309" s="17"/>
      <c r="G2309" s="17"/>
      <c r="H2309" s="17"/>
      <c r="I2309" s="16">
        <f>IF(B2309&gt;A_Stammdaten!$B$12,0,SUM(C2309,D2309,F2309,G2309)-SUM(E2309,H2309))</f>
        <v>0</v>
      </c>
      <c r="J2309" s="51">
        <f>HLOOKUP(A_Stammdaten!$B$12,$L$4:$R$2504,ROW(B2309)-3,FALSE)+IF(OR(B2309=0,A_Stammdaten!$B$12&lt;B2309),0,I2309*1/20)</f>
        <v>0</v>
      </c>
      <c r="K2309" s="51">
        <f>HLOOKUP(A_Stammdaten!$B$12,$L$4:$R$2504,ROW(B2309)-3,FALSE)</f>
        <v>0</v>
      </c>
      <c r="L2309" s="51">
        <f t="shared" si="101"/>
        <v>0</v>
      </c>
      <c r="M2309" s="51">
        <f t="shared" si="100"/>
        <v>0</v>
      </c>
      <c r="N2309" s="51">
        <f t="shared" si="100"/>
        <v>0</v>
      </c>
      <c r="O2309" s="51">
        <f t="shared" si="100"/>
        <v>0</v>
      </c>
      <c r="P2309" s="51">
        <f t="shared" si="100"/>
        <v>0</v>
      </c>
      <c r="Q2309" s="51">
        <f t="shared" si="100"/>
        <v>0</v>
      </c>
      <c r="R2309" s="51">
        <f t="shared" si="100"/>
        <v>0</v>
      </c>
    </row>
    <row r="2310" spans="1:18" x14ac:dyDescent="0.25">
      <c r="A2310" s="17"/>
      <c r="B2310" s="52"/>
      <c r="C2310" s="17"/>
      <c r="D2310" s="17"/>
      <c r="E2310" s="17"/>
      <c r="F2310" s="17"/>
      <c r="G2310" s="17"/>
      <c r="H2310" s="17"/>
      <c r="I2310" s="16">
        <f>IF(B2310&gt;A_Stammdaten!$B$12,0,SUM(C2310,D2310,F2310,G2310)-SUM(E2310,H2310))</f>
        <v>0</v>
      </c>
      <c r="J2310" s="51">
        <f>HLOOKUP(A_Stammdaten!$B$12,$L$4:$R$2504,ROW(B2310)-3,FALSE)+IF(OR(B2310=0,A_Stammdaten!$B$12&lt;B2310),0,I2310*1/20)</f>
        <v>0</v>
      </c>
      <c r="K2310" s="51">
        <f>HLOOKUP(A_Stammdaten!$B$12,$L$4:$R$2504,ROW(B2310)-3,FALSE)</f>
        <v>0</v>
      </c>
      <c r="L2310" s="51">
        <f t="shared" si="101"/>
        <v>0</v>
      </c>
      <c r="M2310" s="51">
        <f t="shared" si="100"/>
        <v>0</v>
      </c>
      <c r="N2310" s="51">
        <f t="shared" si="100"/>
        <v>0</v>
      </c>
      <c r="O2310" s="51">
        <f t="shared" si="100"/>
        <v>0</v>
      </c>
      <c r="P2310" s="51">
        <f t="shared" si="100"/>
        <v>0</v>
      </c>
      <c r="Q2310" s="51">
        <f t="shared" si="100"/>
        <v>0</v>
      </c>
      <c r="R2310" s="51">
        <f t="shared" si="100"/>
        <v>0</v>
      </c>
    </row>
    <row r="2311" spans="1:18" x14ac:dyDescent="0.25">
      <c r="A2311" s="17"/>
      <c r="B2311" s="52"/>
      <c r="C2311" s="17"/>
      <c r="D2311" s="17"/>
      <c r="E2311" s="17"/>
      <c r="F2311" s="17"/>
      <c r="G2311" s="17"/>
      <c r="H2311" s="17"/>
      <c r="I2311" s="16">
        <f>IF(B2311&gt;A_Stammdaten!$B$12,0,SUM(C2311,D2311,F2311,G2311)-SUM(E2311,H2311))</f>
        <v>0</v>
      </c>
      <c r="J2311" s="51">
        <f>HLOOKUP(A_Stammdaten!$B$12,$L$4:$R$2504,ROW(B2311)-3,FALSE)+IF(OR(B2311=0,A_Stammdaten!$B$12&lt;B2311),0,I2311*1/20)</f>
        <v>0</v>
      </c>
      <c r="K2311" s="51">
        <f>HLOOKUP(A_Stammdaten!$B$12,$L$4:$R$2504,ROW(B2311)-3,FALSE)</f>
        <v>0</v>
      </c>
      <c r="L2311" s="51">
        <f t="shared" si="101"/>
        <v>0</v>
      </c>
      <c r="M2311" s="51">
        <f t="shared" si="100"/>
        <v>0</v>
      </c>
      <c r="N2311" s="51">
        <f t="shared" si="100"/>
        <v>0</v>
      </c>
      <c r="O2311" s="51">
        <f t="shared" si="100"/>
        <v>0</v>
      </c>
      <c r="P2311" s="51">
        <f t="shared" si="100"/>
        <v>0</v>
      </c>
      <c r="Q2311" s="51">
        <f t="shared" si="100"/>
        <v>0</v>
      </c>
      <c r="R2311" s="51">
        <f t="shared" si="100"/>
        <v>0</v>
      </c>
    </row>
    <row r="2312" spans="1:18" x14ac:dyDescent="0.25">
      <c r="A2312" s="17"/>
      <c r="B2312" s="52"/>
      <c r="C2312" s="17"/>
      <c r="D2312" s="17"/>
      <c r="E2312" s="17"/>
      <c r="F2312" s="17"/>
      <c r="G2312" s="17"/>
      <c r="H2312" s="17"/>
      <c r="I2312" s="16">
        <f>IF(B2312&gt;A_Stammdaten!$B$12,0,SUM(C2312,D2312,F2312,G2312)-SUM(E2312,H2312))</f>
        <v>0</v>
      </c>
      <c r="J2312" s="51">
        <f>HLOOKUP(A_Stammdaten!$B$12,$L$4:$R$2504,ROW(B2312)-3,FALSE)+IF(OR(B2312=0,A_Stammdaten!$B$12&lt;B2312),0,I2312*1/20)</f>
        <v>0</v>
      </c>
      <c r="K2312" s="51">
        <f>HLOOKUP(A_Stammdaten!$B$12,$L$4:$R$2504,ROW(B2312)-3,FALSE)</f>
        <v>0</v>
      </c>
      <c r="L2312" s="51">
        <f t="shared" si="101"/>
        <v>0</v>
      </c>
      <c r="M2312" s="51">
        <f t="shared" si="100"/>
        <v>0</v>
      </c>
      <c r="N2312" s="51">
        <f t="shared" si="100"/>
        <v>0</v>
      </c>
      <c r="O2312" s="51">
        <f t="shared" si="100"/>
        <v>0</v>
      </c>
      <c r="P2312" s="51">
        <f t="shared" si="100"/>
        <v>0</v>
      </c>
      <c r="Q2312" s="51">
        <f t="shared" si="100"/>
        <v>0</v>
      </c>
      <c r="R2312" s="51">
        <f t="shared" si="100"/>
        <v>0</v>
      </c>
    </row>
    <row r="2313" spans="1:18" x14ac:dyDescent="0.25">
      <c r="A2313" s="17"/>
      <c r="B2313" s="52"/>
      <c r="C2313" s="17"/>
      <c r="D2313" s="17"/>
      <c r="E2313" s="17"/>
      <c r="F2313" s="17"/>
      <c r="G2313" s="17"/>
      <c r="H2313" s="17"/>
      <c r="I2313" s="16">
        <f>IF(B2313&gt;A_Stammdaten!$B$12,0,SUM(C2313,D2313,F2313,G2313)-SUM(E2313,H2313))</f>
        <v>0</v>
      </c>
      <c r="J2313" s="51">
        <f>HLOOKUP(A_Stammdaten!$B$12,$L$4:$R$2504,ROW(B2313)-3,FALSE)+IF(OR(B2313=0,A_Stammdaten!$B$12&lt;B2313),0,I2313*1/20)</f>
        <v>0</v>
      </c>
      <c r="K2313" s="51">
        <f>HLOOKUP(A_Stammdaten!$B$12,$L$4:$R$2504,ROW(B2313)-3,FALSE)</f>
        <v>0</v>
      </c>
      <c r="L2313" s="51">
        <f t="shared" si="101"/>
        <v>0</v>
      </c>
      <c r="M2313" s="51">
        <f t="shared" si="100"/>
        <v>0</v>
      </c>
      <c r="N2313" s="51">
        <f t="shared" si="100"/>
        <v>0</v>
      </c>
      <c r="O2313" s="51">
        <f t="shared" si="100"/>
        <v>0</v>
      </c>
      <c r="P2313" s="51">
        <f t="shared" si="100"/>
        <v>0</v>
      </c>
      <c r="Q2313" s="51">
        <f t="shared" si="100"/>
        <v>0</v>
      </c>
      <c r="R2313" s="51">
        <f t="shared" si="100"/>
        <v>0</v>
      </c>
    </row>
    <row r="2314" spans="1:18" x14ac:dyDescent="0.25">
      <c r="A2314" s="17"/>
      <c r="B2314" s="52"/>
      <c r="C2314" s="17"/>
      <c r="D2314" s="17"/>
      <c r="E2314" s="17"/>
      <c r="F2314" s="17"/>
      <c r="G2314" s="17"/>
      <c r="H2314" s="17"/>
      <c r="I2314" s="16">
        <f>IF(B2314&gt;A_Stammdaten!$B$12,0,SUM(C2314,D2314,F2314,G2314)-SUM(E2314,H2314))</f>
        <v>0</v>
      </c>
      <c r="J2314" s="51">
        <f>HLOOKUP(A_Stammdaten!$B$12,$L$4:$R$2504,ROW(B2314)-3,FALSE)+IF(OR(B2314=0,A_Stammdaten!$B$12&lt;B2314),0,I2314*1/20)</f>
        <v>0</v>
      </c>
      <c r="K2314" s="51">
        <f>HLOOKUP(A_Stammdaten!$B$12,$L$4:$R$2504,ROW(B2314)-3,FALSE)</f>
        <v>0</v>
      </c>
      <c r="L2314" s="51">
        <f t="shared" si="101"/>
        <v>0</v>
      </c>
      <c r="M2314" s="51">
        <f t="shared" si="100"/>
        <v>0</v>
      </c>
      <c r="N2314" s="51">
        <f t="shared" si="100"/>
        <v>0</v>
      </c>
      <c r="O2314" s="51">
        <f t="shared" si="100"/>
        <v>0</v>
      </c>
      <c r="P2314" s="51">
        <f t="shared" si="100"/>
        <v>0</v>
      </c>
      <c r="Q2314" s="51">
        <f t="shared" si="100"/>
        <v>0</v>
      </c>
      <c r="R2314" s="51">
        <f t="shared" si="100"/>
        <v>0</v>
      </c>
    </row>
    <row r="2315" spans="1:18" x14ac:dyDescent="0.25">
      <c r="A2315" s="17"/>
      <c r="B2315" s="52"/>
      <c r="C2315" s="17"/>
      <c r="D2315" s="17"/>
      <c r="E2315" s="17"/>
      <c r="F2315" s="17"/>
      <c r="G2315" s="17"/>
      <c r="H2315" s="17"/>
      <c r="I2315" s="16">
        <f>IF(B2315&gt;A_Stammdaten!$B$12,0,SUM(C2315,D2315,F2315,G2315)-SUM(E2315,H2315))</f>
        <v>0</v>
      </c>
      <c r="J2315" s="51">
        <f>HLOOKUP(A_Stammdaten!$B$12,$L$4:$R$2504,ROW(B2315)-3,FALSE)+IF(OR(B2315=0,A_Stammdaten!$B$12&lt;B2315),0,I2315*1/20)</f>
        <v>0</v>
      </c>
      <c r="K2315" s="51">
        <f>HLOOKUP(A_Stammdaten!$B$12,$L$4:$R$2504,ROW(B2315)-3,FALSE)</f>
        <v>0</v>
      </c>
      <c r="L2315" s="51">
        <f t="shared" si="101"/>
        <v>0</v>
      </c>
      <c r="M2315" s="51">
        <f t="shared" si="100"/>
        <v>0</v>
      </c>
      <c r="N2315" s="51">
        <f t="shared" si="100"/>
        <v>0</v>
      </c>
      <c r="O2315" s="51">
        <f t="shared" si="100"/>
        <v>0</v>
      </c>
      <c r="P2315" s="51">
        <f t="shared" si="100"/>
        <v>0</v>
      </c>
      <c r="Q2315" s="51">
        <f t="shared" si="100"/>
        <v>0</v>
      </c>
      <c r="R2315" s="51">
        <f t="shared" si="100"/>
        <v>0</v>
      </c>
    </row>
    <row r="2316" spans="1:18" x14ac:dyDescent="0.25">
      <c r="A2316" s="17"/>
      <c r="B2316" s="52"/>
      <c r="C2316" s="17"/>
      <c r="D2316" s="17"/>
      <c r="E2316" s="17"/>
      <c r="F2316" s="17"/>
      <c r="G2316" s="17"/>
      <c r="H2316" s="17"/>
      <c r="I2316" s="16">
        <f>IF(B2316&gt;A_Stammdaten!$B$12,0,SUM(C2316,D2316,F2316,G2316)-SUM(E2316,H2316))</f>
        <v>0</v>
      </c>
      <c r="J2316" s="51">
        <f>HLOOKUP(A_Stammdaten!$B$12,$L$4:$R$2504,ROW(B2316)-3,FALSE)+IF(OR(B2316=0,A_Stammdaten!$B$12&lt;B2316),0,I2316*1/20)</f>
        <v>0</v>
      </c>
      <c r="K2316" s="51">
        <f>HLOOKUP(A_Stammdaten!$B$12,$L$4:$R$2504,ROW(B2316)-3,FALSE)</f>
        <v>0</v>
      </c>
      <c r="L2316" s="51">
        <f t="shared" si="101"/>
        <v>0</v>
      </c>
      <c r="M2316" s="51">
        <f t="shared" si="100"/>
        <v>0</v>
      </c>
      <c r="N2316" s="51">
        <f t="shared" si="100"/>
        <v>0</v>
      </c>
      <c r="O2316" s="51">
        <f t="shared" si="100"/>
        <v>0</v>
      </c>
      <c r="P2316" s="51">
        <f t="shared" si="100"/>
        <v>0</v>
      </c>
      <c r="Q2316" s="51">
        <f t="shared" si="100"/>
        <v>0</v>
      </c>
      <c r="R2316" s="51">
        <f t="shared" si="100"/>
        <v>0</v>
      </c>
    </row>
    <row r="2317" spans="1:18" x14ac:dyDescent="0.25">
      <c r="A2317" s="17"/>
      <c r="B2317" s="52"/>
      <c r="C2317" s="17"/>
      <c r="D2317" s="17"/>
      <c r="E2317" s="17"/>
      <c r="F2317" s="17"/>
      <c r="G2317" s="17"/>
      <c r="H2317" s="17"/>
      <c r="I2317" s="16">
        <f>IF(B2317&gt;A_Stammdaten!$B$12,0,SUM(C2317,D2317,F2317,G2317)-SUM(E2317,H2317))</f>
        <v>0</v>
      </c>
      <c r="J2317" s="51">
        <f>HLOOKUP(A_Stammdaten!$B$12,$L$4:$R$2504,ROW(B2317)-3,FALSE)+IF(OR(B2317=0,A_Stammdaten!$B$12&lt;B2317),0,I2317*1/20)</f>
        <v>0</v>
      </c>
      <c r="K2317" s="51">
        <f>HLOOKUP(A_Stammdaten!$B$12,$L$4:$R$2504,ROW(B2317)-3,FALSE)</f>
        <v>0</v>
      </c>
      <c r="L2317" s="51">
        <f t="shared" si="101"/>
        <v>0</v>
      </c>
      <c r="M2317" s="51">
        <f t="shared" si="100"/>
        <v>0</v>
      </c>
      <c r="N2317" s="51">
        <f t="shared" si="100"/>
        <v>0</v>
      </c>
      <c r="O2317" s="51">
        <f t="shared" si="100"/>
        <v>0</v>
      </c>
      <c r="P2317" s="51">
        <f t="shared" si="100"/>
        <v>0</v>
      </c>
      <c r="Q2317" s="51">
        <f t="shared" si="100"/>
        <v>0</v>
      </c>
      <c r="R2317" s="51">
        <f t="shared" si="100"/>
        <v>0</v>
      </c>
    </row>
    <row r="2318" spans="1:18" x14ac:dyDescent="0.25">
      <c r="A2318" s="17"/>
      <c r="B2318" s="52"/>
      <c r="C2318" s="17"/>
      <c r="D2318" s="17"/>
      <c r="E2318" s="17"/>
      <c r="F2318" s="17"/>
      <c r="G2318" s="17"/>
      <c r="H2318" s="17"/>
      <c r="I2318" s="16">
        <f>IF(B2318&gt;A_Stammdaten!$B$12,0,SUM(C2318,D2318,F2318,G2318)-SUM(E2318,H2318))</f>
        <v>0</v>
      </c>
      <c r="J2318" s="51">
        <f>HLOOKUP(A_Stammdaten!$B$12,$L$4:$R$2504,ROW(B2318)-3,FALSE)+IF(OR(B2318=0,A_Stammdaten!$B$12&lt;B2318),0,I2318*1/20)</f>
        <v>0</v>
      </c>
      <c r="K2318" s="51">
        <f>HLOOKUP(A_Stammdaten!$B$12,$L$4:$R$2504,ROW(B2318)-3,FALSE)</f>
        <v>0</v>
      </c>
      <c r="L2318" s="51">
        <f t="shared" si="101"/>
        <v>0</v>
      </c>
      <c r="M2318" s="51">
        <f t="shared" si="100"/>
        <v>0</v>
      </c>
      <c r="N2318" s="51">
        <f t="shared" si="100"/>
        <v>0</v>
      </c>
      <c r="O2318" s="51">
        <f t="shared" si="100"/>
        <v>0</v>
      </c>
      <c r="P2318" s="51">
        <f t="shared" si="100"/>
        <v>0</v>
      </c>
      <c r="Q2318" s="51">
        <f t="shared" si="100"/>
        <v>0</v>
      </c>
      <c r="R2318" s="51">
        <f t="shared" si="100"/>
        <v>0</v>
      </c>
    </row>
    <row r="2319" spans="1:18" x14ac:dyDescent="0.25">
      <c r="A2319" s="17"/>
      <c r="B2319" s="52"/>
      <c r="C2319" s="17"/>
      <c r="D2319" s="17"/>
      <c r="E2319" s="17"/>
      <c r="F2319" s="17"/>
      <c r="G2319" s="17"/>
      <c r="H2319" s="17"/>
      <c r="I2319" s="16">
        <f>IF(B2319&gt;A_Stammdaten!$B$12,0,SUM(C2319,D2319,F2319,G2319)-SUM(E2319,H2319))</f>
        <v>0</v>
      </c>
      <c r="J2319" s="51">
        <f>HLOOKUP(A_Stammdaten!$B$12,$L$4:$R$2504,ROW(B2319)-3,FALSE)+IF(OR(B2319=0,A_Stammdaten!$B$12&lt;B2319),0,I2319*1/20)</f>
        <v>0</v>
      </c>
      <c r="K2319" s="51">
        <f>HLOOKUP(A_Stammdaten!$B$12,$L$4:$R$2504,ROW(B2319)-3,FALSE)</f>
        <v>0</v>
      </c>
      <c r="L2319" s="51">
        <f t="shared" si="101"/>
        <v>0</v>
      </c>
      <c r="M2319" s="51">
        <f t="shared" si="100"/>
        <v>0</v>
      </c>
      <c r="N2319" s="51">
        <f t="shared" si="100"/>
        <v>0</v>
      </c>
      <c r="O2319" s="51">
        <f t="shared" si="100"/>
        <v>0</v>
      </c>
      <c r="P2319" s="51">
        <f t="shared" si="100"/>
        <v>0</v>
      </c>
      <c r="Q2319" s="51">
        <f t="shared" si="100"/>
        <v>0</v>
      </c>
      <c r="R2319" s="51">
        <f t="shared" si="100"/>
        <v>0</v>
      </c>
    </row>
    <row r="2320" spans="1:18" x14ac:dyDescent="0.25">
      <c r="A2320" s="17"/>
      <c r="B2320" s="52"/>
      <c r="C2320" s="17"/>
      <c r="D2320" s="17"/>
      <c r="E2320" s="17"/>
      <c r="F2320" s="17"/>
      <c r="G2320" s="17"/>
      <c r="H2320" s="17"/>
      <c r="I2320" s="16">
        <f>IF(B2320&gt;A_Stammdaten!$B$12,0,SUM(C2320,D2320,F2320,G2320)-SUM(E2320,H2320))</f>
        <v>0</v>
      </c>
      <c r="J2320" s="51">
        <f>HLOOKUP(A_Stammdaten!$B$12,$L$4:$R$2504,ROW(B2320)-3,FALSE)+IF(OR(B2320=0,A_Stammdaten!$B$12&lt;B2320),0,I2320*1/20)</f>
        <v>0</v>
      </c>
      <c r="K2320" s="51">
        <f>HLOOKUP(A_Stammdaten!$B$12,$L$4:$R$2504,ROW(B2320)-3,FALSE)</f>
        <v>0</v>
      </c>
      <c r="L2320" s="51">
        <f t="shared" si="101"/>
        <v>0</v>
      </c>
      <c r="M2320" s="51">
        <f t="shared" si="100"/>
        <v>0</v>
      </c>
      <c r="N2320" s="51">
        <f t="shared" si="100"/>
        <v>0</v>
      </c>
      <c r="O2320" s="51">
        <f t="shared" si="100"/>
        <v>0</v>
      </c>
      <c r="P2320" s="51">
        <f t="shared" si="100"/>
        <v>0</v>
      </c>
      <c r="Q2320" s="51">
        <f t="shared" si="100"/>
        <v>0</v>
      </c>
      <c r="R2320" s="51">
        <f t="shared" si="100"/>
        <v>0</v>
      </c>
    </row>
    <row r="2321" spans="1:18" x14ac:dyDescent="0.25">
      <c r="A2321" s="17"/>
      <c r="B2321" s="52"/>
      <c r="C2321" s="17"/>
      <c r="D2321" s="17"/>
      <c r="E2321" s="17"/>
      <c r="F2321" s="17"/>
      <c r="G2321" s="17"/>
      <c r="H2321" s="17"/>
      <c r="I2321" s="16">
        <f>IF(B2321&gt;A_Stammdaten!$B$12,0,SUM(C2321,D2321,F2321,G2321)-SUM(E2321,H2321))</f>
        <v>0</v>
      </c>
      <c r="J2321" s="51">
        <f>HLOOKUP(A_Stammdaten!$B$12,$L$4:$R$2504,ROW(B2321)-3,FALSE)+IF(OR(B2321=0,A_Stammdaten!$B$12&lt;B2321),0,I2321*1/20)</f>
        <v>0</v>
      </c>
      <c r="K2321" s="51">
        <f>HLOOKUP(A_Stammdaten!$B$12,$L$4:$R$2504,ROW(B2321)-3,FALSE)</f>
        <v>0</v>
      </c>
      <c r="L2321" s="51">
        <f t="shared" si="101"/>
        <v>0</v>
      </c>
      <c r="M2321" s="51">
        <f t="shared" si="100"/>
        <v>0</v>
      </c>
      <c r="N2321" s="51">
        <f t="shared" si="100"/>
        <v>0</v>
      </c>
      <c r="O2321" s="51">
        <f t="shared" si="100"/>
        <v>0</v>
      </c>
      <c r="P2321" s="51">
        <f t="shared" si="100"/>
        <v>0</v>
      </c>
      <c r="Q2321" s="51">
        <f t="shared" si="100"/>
        <v>0</v>
      </c>
      <c r="R2321" s="51">
        <f t="shared" si="100"/>
        <v>0</v>
      </c>
    </row>
    <row r="2322" spans="1:18" x14ac:dyDescent="0.25">
      <c r="A2322" s="17"/>
      <c r="B2322" s="52"/>
      <c r="C2322" s="17"/>
      <c r="D2322" s="17"/>
      <c r="E2322" s="17"/>
      <c r="F2322" s="17"/>
      <c r="G2322" s="17"/>
      <c r="H2322" s="17"/>
      <c r="I2322" s="16">
        <f>IF(B2322&gt;A_Stammdaten!$B$12,0,SUM(C2322,D2322,F2322,G2322)-SUM(E2322,H2322))</f>
        <v>0</v>
      </c>
      <c r="J2322" s="51">
        <f>HLOOKUP(A_Stammdaten!$B$12,$L$4:$R$2504,ROW(B2322)-3,FALSE)+IF(OR(B2322=0,A_Stammdaten!$B$12&lt;B2322),0,I2322*1/20)</f>
        <v>0</v>
      </c>
      <c r="K2322" s="51">
        <f>HLOOKUP(A_Stammdaten!$B$12,$L$4:$R$2504,ROW(B2322)-3,FALSE)</f>
        <v>0</v>
      </c>
      <c r="L2322" s="51">
        <f t="shared" si="101"/>
        <v>0</v>
      </c>
      <c r="M2322" s="51">
        <f t="shared" si="100"/>
        <v>0</v>
      </c>
      <c r="N2322" s="51">
        <f t="shared" si="100"/>
        <v>0</v>
      </c>
      <c r="O2322" s="51">
        <f t="shared" si="100"/>
        <v>0</v>
      </c>
      <c r="P2322" s="51">
        <f t="shared" si="100"/>
        <v>0</v>
      </c>
      <c r="Q2322" s="51">
        <f t="shared" si="100"/>
        <v>0</v>
      </c>
      <c r="R2322" s="51">
        <f t="shared" si="100"/>
        <v>0</v>
      </c>
    </row>
    <row r="2323" spans="1:18" x14ac:dyDescent="0.25">
      <c r="A2323" s="17"/>
      <c r="B2323" s="52"/>
      <c r="C2323" s="17"/>
      <c r="D2323" s="17"/>
      <c r="E2323" s="17"/>
      <c r="F2323" s="17"/>
      <c r="G2323" s="17"/>
      <c r="H2323" s="17"/>
      <c r="I2323" s="16">
        <f>IF(B2323&gt;A_Stammdaten!$B$12,0,SUM(C2323,D2323,F2323,G2323)-SUM(E2323,H2323))</f>
        <v>0</v>
      </c>
      <c r="J2323" s="51">
        <f>HLOOKUP(A_Stammdaten!$B$12,$L$4:$R$2504,ROW(B2323)-3,FALSE)+IF(OR(B2323=0,A_Stammdaten!$B$12&lt;B2323),0,I2323*1/20)</f>
        <v>0</v>
      </c>
      <c r="K2323" s="51">
        <f>HLOOKUP(A_Stammdaten!$B$12,$L$4:$R$2504,ROW(B2323)-3,FALSE)</f>
        <v>0</v>
      </c>
      <c r="L2323" s="51">
        <f t="shared" si="101"/>
        <v>0</v>
      </c>
      <c r="M2323" s="51">
        <f t="shared" si="100"/>
        <v>0</v>
      </c>
      <c r="N2323" s="51">
        <f t="shared" si="100"/>
        <v>0</v>
      </c>
      <c r="O2323" s="51">
        <f t="shared" si="100"/>
        <v>0</v>
      </c>
      <c r="P2323" s="51">
        <f t="shared" si="100"/>
        <v>0</v>
      </c>
      <c r="Q2323" s="51">
        <f t="shared" si="100"/>
        <v>0</v>
      </c>
      <c r="R2323" s="51">
        <f t="shared" si="100"/>
        <v>0</v>
      </c>
    </row>
    <row r="2324" spans="1:18" x14ac:dyDescent="0.25">
      <c r="A2324" s="17"/>
      <c r="B2324" s="52"/>
      <c r="C2324" s="17"/>
      <c r="D2324" s="17"/>
      <c r="E2324" s="17"/>
      <c r="F2324" s="17"/>
      <c r="G2324" s="17"/>
      <c r="H2324" s="17"/>
      <c r="I2324" s="16">
        <f>IF(B2324&gt;A_Stammdaten!$B$12,0,SUM(C2324,D2324,F2324,G2324)-SUM(E2324,H2324))</f>
        <v>0</v>
      </c>
      <c r="J2324" s="51">
        <f>HLOOKUP(A_Stammdaten!$B$12,$L$4:$R$2504,ROW(B2324)-3,FALSE)+IF(OR(B2324=0,A_Stammdaten!$B$12&lt;B2324),0,I2324*1/20)</f>
        <v>0</v>
      </c>
      <c r="K2324" s="51">
        <f>HLOOKUP(A_Stammdaten!$B$12,$L$4:$R$2504,ROW(B2324)-3,FALSE)</f>
        <v>0</v>
      </c>
      <c r="L2324" s="51">
        <f t="shared" si="101"/>
        <v>0</v>
      </c>
      <c r="M2324" s="51">
        <f t="shared" si="100"/>
        <v>0</v>
      </c>
      <c r="N2324" s="51">
        <f t="shared" si="100"/>
        <v>0</v>
      </c>
      <c r="O2324" s="51">
        <f t="shared" si="100"/>
        <v>0</v>
      </c>
      <c r="P2324" s="51">
        <f t="shared" si="100"/>
        <v>0</v>
      </c>
      <c r="Q2324" s="51">
        <f t="shared" si="100"/>
        <v>0</v>
      </c>
      <c r="R2324" s="51">
        <f t="shared" si="100"/>
        <v>0</v>
      </c>
    </row>
    <row r="2325" spans="1:18" x14ac:dyDescent="0.25">
      <c r="A2325" s="17"/>
      <c r="B2325" s="52"/>
      <c r="C2325" s="17"/>
      <c r="D2325" s="17"/>
      <c r="E2325" s="17"/>
      <c r="F2325" s="17"/>
      <c r="G2325" s="17"/>
      <c r="H2325" s="17"/>
      <c r="I2325" s="16">
        <f>IF(B2325&gt;A_Stammdaten!$B$12,0,SUM(C2325,D2325,F2325,G2325)-SUM(E2325,H2325))</f>
        <v>0</v>
      </c>
      <c r="J2325" s="51">
        <f>HLOOKUP(A_Stammdaten!$B$12,$L$4:$R$2504,ROW(B2325)-3,FALSE)+IF(OR(B2325=0,A_Stammdaten!$B$12&lt;B2325),0,I2325*1/20)</f>
        <v>0</v>
      </c>
      <c r="K2325" s="51">
        <f>HLOOKUP(A_Stammdaten!$B$12,$L$4:$R$2504,ROW(B2325)-3,FALSE)</f>
        <v>0</v>
      </c>
      <c r="L2325" s="51">
        <f t="shared" si="101"/>
        <v>0</v>
      </c>
      <c r="M2325" s="51">
        <f t="shared" si="100"/>
        <v>0</v>
      </c>
      <c r="N2325" s="51">
        <f t="shared" si="100"/>
        <v>0</v>
      </c>
      <c r="O2325" s="51">
        <f t="shared" si="100"/>
        <v>0</v>
      </c>
      <c r="P2325" s="51">
        <f t="shared" si="100"/>
        <v>0</v>
      </c>
      <c r="Q2325" s="51">
        <f t="shared" si="100"/>
        <v>0</v>
      </c>
      <c r="R2325" s="51">
        <f t="shared" si="100"/>
        <v>0</v>
      </c>
    </row>
    <row r="2326" spans="1:18" x14ac:dyDescent="0.25">
      <c r="A2326" s="17"/>
      <c r="B2326" s="52"/>
      <c r="C2326" s="17"/>
      <c r="D2326" s="17"/>
      <c r="E2326" s="17"/>
      <c r="F2326" s="17"/>
      <c r="G2326" s="17"/>
      <c r="H2326" s="17"/>
      <c r="I2326" s="16">
        <f>IF(B2326&gt;A_Stammdaten!$B$12,0,SUM(C2326,D2326,F2326,G2326)-SUM(E2326,H2326))</f>
        <v>0</v>
      </c>
      <c r="J2326" s="51">
        <f>HLOOKUP(A_Stammdaten!$B$12,$L$4:$R$2504,ROW(B2326)-3,FALSE)+IF(OR(B2326=0,A_Stammdaten!$B$12&lt;B2326),0,I2326*1/20)</f>
        <v>0</v>
      </c>
      <c r="K2326" s="51">
        <f>HLOOKUP(A_Stammdaten!$B$12,$L$4:$R$2504,ROW(B2326)-3,FALSE)</f>
        <v>0</v>
      </c>
      <c r="L2326" s="51">
        <f t="shared" si="101"/>
        <v>0</v>
      </c>
      <c r="M2326" s="51">
        <f t="shared" si="100"/>
        <v>0</v>
      </c>
      <c r="N2326" s="51">
        <f t="shared" si="100"/>
        <v>0</v>
      </c>
      <c r="O2326" s="51">
        <f t="shared" si="100"/>
        <v>0</v>
      </c>
      <c r="P2326" s="51">
        <f t="shared" si="100"/>
        <v>0</v>
      </c>
      <c r="Q2326" s="51">
        <f t="shared" si="100"/>
        <v>0</v>
      </c>
      <c r="R2326" s="51">
        <f t="shared" si="100"/>
        <v>0</v>
      </c>
    </row>
    <row r="2327" spans="1:18" x14ac:dyDescent="0.25">
      <c r="A2327" s="17"/>
      <c r="B2327" s="52"/>
      <c r="C2327" s="17"/>
      <c r="D2327" s="17"/>
      <c r="E2327" s="17"/>
      <c r="F2327" s="17"/>
      <c r="G2327" s="17"/>
      <c r="H2327" s="17"/>
      <c r="I2327" s="16">
        <f>IF(B2327&gt;A_Stammdaten!$B$12,0,SUM(C2327,D2327,F2327,G2327)-SUM(E2327,H2327))</f>
        <v>0</v>
      </c>
      <c r="J2327" s="51">
        <f>HLOOKUP(A_Stammdaten!$B$12,$L$4:$R$2504,ROW(B2327)-3,FALSE)+IF(OR(B2327=0,A_Stammdaten!$B$12&lt;B2327),0,I2327*1/20)</f>
        <v>0</v>
      </c>
      <c r="K2327" s="51">
        <f>HLOOKUP(A_Stammdaten!$B$12,$L$4:$R$2504,ROW(B2327)-3,FALSE)</f>
        <v>0</v>
      </c>
      <c r="L2327" s="51">
        <f t="shared" si="101"/>
        <v>0</v>
      </c>
      <c r="M2327" s="51">
        <f t="shared" si="100"/>
        <v>0</v>
      </c>
      <c r="N2327" s="51">
        <f t="shared" si="100"/>
        <v>0</v>
      </c>
      <c r="O2327" s="51">
        <f t="shared" si="100"/>
        <v>0</v>
      </c>
      <c r="P2327" s="51">
        <f t="shared" si="100"/>
        <v>0</v>
      </c>
      <c r="Q2327" s="51">
        <f t="shared" si="100"/>
        <v>0</v>
      </c>
      <c r="R2327" s="51">
        <f t="shared" si="100"/>
        <v>0</v>
      </c>
    </row>
    <row r="2328" spans="1:18" x14ac:dyDescent="0.25">
      <c r="A2328" s="17"/>
      <c r="B2328" s="52"/>
      <c r="C2328" s="17"/>
      <c r="D2328" s="17"/>
      <c r="E2328" s="17"/>
      <c r="F2328" s="17"/>
      <c r="G2328" s="17"/>
      <c r="H2328" s="17"/>
      <c r="I2328" s="16">
        <f>IF(B2328&gt;A_Stammdaten!$B$12,0,SUM(C2328,D2328,F2328,G2328)-SUM(E2328,H2328))</f>
        <v>0</v>
      </c>
      <c r="J2328" s="51">
        <f>HLOOKUP(A_Stammdaten!$B$12,$L$4:$R$2504,ROW(B2328)-3,FALSE)+IF(OR(B2328=0,A_Stammdaten!$B$12&lt;B2328),0,I2328*1/20)</f>
        <v>0</v>
      </c>
      <c r="K2328" s="51">
        <f>HLOOKUP(A_Stammdaten!$B$12,$L$4:$R$2504,ROW(B2328)-3,FALSE)</f>
        <v>0</v>
      </c>
      <c r="L2328" s="51">
        <f t="shared" si="101"/>
        <v>0</v>
      </c>
      <c r="M2328" s="51">
        <f t="shared" si="100"/>
        <v>0</v>
      </c>
      <c r="N2328" s="51">
        <f t="shared" si="100"/>
        <v>0</v>
      </c>
      <c r="O2328" s="51">
        <f t="shared" si="100"/>
        <v>0</v>
      </c>
      <c r="P2328" s="51">
        <f t="shared" si="100"/>
        <v>0</v>
      </c>
      <c r="Q2328" s="51">
        <f t="shared" si="100"/>
        <v>0</v>
      </c>
      <c r="R2328" s="51">
        <f t="shared" si="100"/>
        <v>0</v>
      </c>
    </row>
    <row r="2329" spans="1:18" x14ac:dyDescent="0.25">
      <c r="A2329" s="17"/>
      <c r="B2329" s="52"/>
      <c r="C2329" s="17"/>
      <c r="D2329" s="17"/>
      <c r="E2329" s="17"/>
      <c r="F2329" s="17"/>
      <c r="G2329" s="17"/>
      <c r="H2329" s="17"/>
      <c r="I2329" s="16">
        <f>IF(B2329&gt;A_Stammdaten!$B$12,0,SUM(C2329,D2329,F2329,G2329)-SUM(E2329,H2329))</f>
        <v>0</v>
      </c>
      <c r="J2329" s="51">
        <f>HLOOKUP(A_Stammdaten!$B$12,$L$4:$R$2504,ROW(B2329)-3,FALSE)+IF(OR(B2329=0,A_Stammdaten!$B$12&lt;B2329),0,I2329*1/20)</f>
        <v>0</v>
      </c>
      <c r="K2329" s="51">
        <f>HLOOKUP(A_Stammdaten!$B$12,$L$4:$R$2504,ROW(B2329)-3,FALSE)</f>
        <v>0</v>
      </c>
      <c r="L2329" s="51">
        <f t="shared" si="101"/>
        <v>0</v>
      </c>
      <c r="M2329" s="51">
        <f t="shared" si="100"/>
        <v>0</v>
      </c>
      <c r="N2329" s="51">
        <f t="shared" si="100"/>
        <v>0</v>
      </c>
      <c r="O2329" s="51">
        <f t="shared" si="100"/>
        <v>0</v>
      </c>
      <c r="P2329" s="51">
        <f t="shared" si="100"/>
        <v>0</v>
      </c>
      <c r="Q2329" s="51">
        <f t="shared" si="100"/>
        <v>0</v>
      </c>
      <c r="R2329" s="51">
        <f t="shared" si="100"/>
        <v>0</v>
      </c>
    </row>
    <row r="2330" spans="1:18" x14ac:dyDescent="0.25">
      <c r="A2330" s="17"/>
      <c r="B2330" s="52"/>
      <c r="C2330" s="17"/>
      <c r="D2330" s="17"/>
      <c r="E2330" s="17"/>
      <c r="F2330" s="17"/>
      <c r="G2330" s="17"/>
      <c r="H2330" s="17"/>
      <c r="I2330" s="16">
        <f>IF(B2330&gt;A_Stammdaten!$B$12,0,SUM(C2330,D2330,F2330,G2330)-SUM(E2330,H2330))</f>
        <v>0</v>
      </c>
      <c r="J2330" s="51">
        <f>HLOOKUP(A_Stammdaten!$B$12,$L$4:$R$2504,ROW(B2330)-3,FALSE)+IF(OR(B2330=0,A_Stammdaten!$B$12&lt;B2330),0,I2330*1/20)</f>
        <v>0</v>
      </c>
      <c r="K2330" s="51">
        <f>HLOOKUP(A_Stammdaten!$B$12,$L$4:$R$2504,ROW(B2330)-3,FALSE)</f>
        <v>0</v>
      </c>
      <c r="L2330" s="51">
        <f t="shared" si="101"/>
        <v>0</v>
      </c>
      <c r="M2330" s="51">
        <f t="shared" si="100"/>
        <v>0</v>
      </c>
      <c r="N2330" s="51">
        <f t="shared" si="100"/>
        <v>0</v>
      </c>
      <c r="O2330" s="51">
        <f t="shared" si="100"/>
        <v>0</v>
      </c>
      <c r="P2330" s="51">
        <f t="shared" si="100"/>
        <v>0</v>
      </c>
      <c r="Q2330" s="51">
        <f t="shared" si="100"/>
        <v>0</v>
      </c>
      <c r="R2330" s="51">
        <f t="shared" si="100"/>
        <v>0</v>
      </c>
    </row>
    <row r="2331" spans="1:18" x14ac:dyDescent="0.25">
      <c r="A2331" s="17"/>
      <c r="B2331" s="52"/>
      <c r="C2331" s="17"/>
      <c r="D2331" s="17"/>
      <c r="E2331" s="17"/>
      <c r="F2331" s="17"/>
      <c r="G2331" s="17"/>
      <c r="H2331" s="17"/>
      <c r="I2331" s="16">
        <f>IF(B2331&gt;A_Stammdaten!$B$12,0,SUM(C2331,D2331,F2331,G2331)-SUM(E2331,H2331))</f>
        <v>0</v>
      </c>
      <c r="J2331" s="51">
        <f>HLOOKUP(A_Stammdaten!$B$12,$L$4:$R$2504,ROW(B2331)-3,FALSE)+IF(OR(B2331=0,A_Stammdaten!$B$12&lt;B2331),0,I2331*1/20)</f>
        <v>0</v>
      </c>
      <c r="K2331" s="51">
        <f>HLOOKUP(A_Stammdaten!$B$12,$L$4:$R$2504,ROW(B2331)-3,FALSE)</f>
        <v>0</v>
      </c>
      <c r="L2331" s="51">
        <f t="shared" si="101"/>
        <v>0</v>
      </c>
      <c r="M2331" s="51">
        <f t="shared" si="100"/>
        <v>0</v>
      </c>
      <c r="N2331" s="51">
        <f t="shared" si="100"/>
        <v>0</v>
      </c>
      <c r="O2331" s="51">
        <f t="shared" si="100"/>
        <v>0</v>
      </c>
      <c r="P2331" s="51">
        <f t="shared" si="100"/>
        <v>0</v>
      </c>
      <c r="Q2331" s="51">
        <f t="shared" si="100"/>
        <v>0</v>
      </c>
      <c r="R2331" s="51">
        <f t="shared" si="100"/>
        <v>0</v>
      </c>
    </row>
    <row r="2332" spans="1:18" x14ac:dyDescent="0.25">
      <c r="A2332" s="17"/>
      <c r="B2332" s="52"/>
      <c r="C2332" s="17"/>
      <c r="D2332" s="17"/>
      <c r="E2332" s="17"/>
      <c r="F2332" s="17"/>
      <c r="G2332" s="17"/>
      <c r="H2332" s="17"/>
      <c r="I2332" s="16">
        <f>IF(B2332&gt;A_Stammdaten!$B$12,0,SUM(C2332,D2332,F2332,G2332)-SUM(E2332,H2332))</f>
        <v>0</v>
      </c>
      <c r="J2332" s="51">
        <f>HLOOKUP(A_Stammdaten!$B$12,$L$4:$R$2504,ROW(B2332)-3,FALSE)+IF(OR(B2332=0,A_Stammdaten!$B$12&lt;B2332),0,I2332*1/20)</f>
        <v>0</v>
      </c>
      <c r="K2332" s="51">
        <f>HLOOKUP(A_Stammdaten!$B$12,$L$4:$R$2504,ROW(B2332)-3,FALSE)</f>
        <v>0</v>
      </c>
      <c r="L2332" s="51">
        <f t="shared" si="101"/>
        <v>0</v>
      </c>
      <c r="M2332" s="51">
        <f t="shared" si="100"/>
        <v>0</v>
      </c>
      <c r="N2332" s="51">
        <f t="shared" si="100"/>
        <v>0</v>
      </c>
      <c r="O2332" s="51">
        <f t="shared" si="100"/>
        <v>0</v>
      </c>
      <c r="P2332" s="51">
        <f t="shared" si="100"/>
        <v>0</v>
      </c>
      <c r="Q2332" s="51">
        <f t="shared" si="100"/>
        <v>0</v>
      </c>
      <c r="R2332" s="51">
        <f t="shared" si="100"/>
        <v>0</v>
      </c>
    </row>
    <row r="2333" spans="1:18" x14ac:dyDescent="0.25">
      <c r="A2333" s="17"/>
      <c r="B2333" s="52"/>
      <c r="C2333" s="17"/>
      <c r="D2333" s="17"/>
      <c r="E2333" s="17"/>
      <c r="F2333" s="17"/>
      <c r="G2333" s="17"/>
      <c r="H2333" s="17"/>
      <c r="I2333" s="16">
        <f>IF(B2333&gt;A_Stammdaten!$B$12,0,SUM(C2333,D2333,F2333,G2333)-SUM(E2333,H2333))</f>
        <v>0</v>
      </c>
      <c r="J2333" s="51">
        <f>HLOOKUP(A_Stammdaten!$B$12,$L$4:$R$2504,ROW(B2333)-3,FALSE)+IF(OR(B2333=0,A_Stammdaten!$B$12&lt;B2333),0,I2333*1/20)</f>
        <v>0</v>
      </c>
      <c r="K2333" s="51">
        <f>HLOOKUP(A_Stammdaten!$B$12,$L$4:$R$2504,ROW(B2333)-3,FALSE)</f>
        <v>0</v>
      </c>
      <c r="L2333" s="51">
        <f t="shared" si="101"/>
        <v>0</v>
      </c>
      <c r="M2333" s="51">
        <f t="shared" si="100"/>
        <v>0</v>
      </c>
      <c r="N2333" s="51">
        <f t="shared" si="100"/>
        <v>0</v>
      </c>
      <c r="O2333" s="51">
        <f t="shared" si="100"/>
        <v>0</v>
      </c>
      <c r="P2333" s="51">
        <f t="shared" si="100"/>
        <v>0</v>
      </c>
      <c r="Q2333" s="51">
        <f t="shared" si="100"/>
        <v>0</v>
      </c>
      <c r="R2333" s="51">
        <f t="shared" si="100"/>
        <v>0</v>
      </c>
    </row>
    <row r="2334" spans="1:18" x14ac:dyDescent="0.25">
      <c r="A2334" s="17"/>
      <c r="B2334" s="52"/>
      <c r="C2334" s="17"/>
      <c r="D2334" s="17"/>
      <c r="E2334" s="17"/>
      <c r="F2334" s="17"/>
      <c r="G2334" s="17"/>
      <c r="H2334" s="17"/>
      <c r="I2334" s="16">
        <f>IF(B2334&gt;A_Stammdaten!$B$12,0,SUM(C2334,D2334,F2334,G2334)-SUM(E2334,H2334))</f>
        <v>0</v>
      </c>
      <c r="J2334" s="51">
        <f>HLOOKUP(A_Stammdaten!$B$12,$L$4:$R$2504,ROW(B2334)-3,FALSE)+IF(OR(B2334=0,A_Stammdaten!$B$12&lt;B2334),0,I2334*1/20)</f>
        <v>0</v>
      </c>
      <c r="K2334" s="51">
        <f>HLOOKUP(A_Stammdaten!$B$12,$L$4:$R$2504,ROW(B2334)-3,FALSE)</f>
        <v>0</v>
      </c>
      <c r="L2334" s="51">
        <f t="shared" si="101"/>
        <v>0</v>
      </c>
      <c r="M2334" s="51">
        <f t="shared" si="100"/>
        <v>0</v>
      </c>
      <c r="N2334" s="51">
        <f t="shared" si="100"/>
        <v>0</v>
      </c>
      <c r="O2334" s="51">
        <f t="shared" si="100"/>
        <v>0</v>
      </c>
      <c r="P2334" s="51">
        <f t="shared" si="100"/>
        <v>0</v>
      </c>
      <c r="Q2334" s="51">
        <f t="shared" si="100"/>
        <v>0</v>
      </c>
      <c r="R2334" s="51">
        <f t="shared" si="100"/>
        <v>0</v>
      </c>
    </row>
    <row r="2335" spans="1:18" x14ac:dyDescent="0.25">
      <c r="A2335" s="17"/>
      <c r="B2335" s="52"/>
      <c r="C2335" s="17"/>
      <c r="D2335" s="17"/>
      <c r="E2335" s="17"/>
      <c r="F2335" s="17"/>
      <c r="G2335" s="17"/>
      <c r="H2335" s="17"/>
      <c r="I2335" s="16">
        <f>IF(B2335&gt;A_Stammdaten!$B$12,0,SUM(C2335,D2335,F2335,G2335)-SUM(E2335,H2335))</f>
        <v>0</v>
      </c>
      <c r="J2335" s="51">
        <f>HLOOKUP(A_Stammdaten!$B$12,$L$4:$R$2504,ROW(B2335)-3,FALSE)+IF(OR(B2335=0,A_Stammdaten!$B$12&lt;B2335),0,I2335*1/20)</f>
        <v>0</v>
      </c>
      <c r="K2335" s="51">
        <f>HLOOKUP(A_Stammdaten!$B$12,$L$4:$R$2504,ROW(B2335)-3,FALSE)</f>
        <v>0</v>
      </c>
      <c r="L2335" s="51">
        <f t="shared" si="101"/>
        <v>0</v>
      </c>
      <c r="M2335" s="51">
        <f t="shared" si="100"/>
        <v>0</v>
      </c>
      <c r="N2335" s="51">
        <f t="shared" si="100"/>
        <v>0</v>
      </c>
      <c r="O2335" s="51">
        <f t="shared" si="100"/>
        <v>0</v>
      </c>
      <c r="P2335" s="51">
        <f t="shared" si="100"/>
        <v>0</v>
      </c>
      <c r="Q2335" s="51">
        <f t="shared" si="100"/>
        <v>0</v>
      </c>
      <c r="R2335" s="51">
        <f t="shared" si="100"/>
        <v>0</v>
      </c>
    </row>
    <row r="2336" spans="1:18" x14ac:dyDescent="0.25">
      <c r="A2336" s="17"/>
      <c r="B2336" s="52"/>
      <c r="C2336" s="17"/>
      <c r="D2336" s="17"/>
      <c r="E2336" s="17"/>
      <c r="F2336" s="17"/>
      <c r="G2336" s="17"/>
      <c r="H2336" s="17"/>
      <c r="I2336" s="16">
        <f>IF(B2336&gt;A_Stammdaten!$B$12,0,SUM(C2336,D2336,F2336,G2336)-SUM(E2336,H2336))</f>
        <v>0</v>
      </c>
      <c r="J2336" s="51">
        <f>HLOOKUP(A_Stammdaten!$B$12,$L$4:$R$2504,ROW(B2336)-3,FALSE)+IF(OR(B2336=0,A_Stammdaten!$B$12&lt;B2336),0,I2336*1/20)</f>
        <v>0</v>
      </c>
      <c r="K2336" s="51">
        <f>HLOOKUP(A_Stammdaten!$B$12,$L$4:$R$2504,ROW(B2336)-3,FALSE)</f>
        <v>0</v>
      </c>
      <c r="L2336" s="51">
        <f t="shared" si="101"/>
        <v>0</v>
      </c>
      <c r="M2336" s="51">
        <f t="shared" si="100"/>
        <v>0</v>
      </c>
      <c r="N2336" s="51">
        <f t="shared" si="100"/>
        <v>0</v>
      </c>
      <c r="O2336" s="51">
        <f t="shared" si="100"/>
        <v>0</v>
      </c>
      <c r="P2336" s="51">
        <f t="shared" si="100"/>
        <v>0</v>
      </c>
      <c r="Q2336" s="51">
        <f t="shared" si="100"/>
        <v>0</v>
      </c>
      <c r="R2336" s="51">
        <f t="shared" si="100"/>
        <v>0</v>
      </c>
    </row>
    <row r="2337" spans="1:18" x14ac:dyDescent="0.25">
      <c r="A2337" s="17"/>
      <c r="B2337" s="52"/>
      <c r="C2337" s="17"/>
      <c r="D2337" s="17"/>
      <c r="E2337" s="17"/>
      <c r="F2337" s="17"/>
      <c r="G2337" s="17"/>
      <c r="H2337" s="17"/>
      <c r="I2337" s="16">
        <f>IF(B2337&gt;A_Stammdaten!$B$12,0,SUM(C2337,D2337,F2337,G2337)-SUM(E2337,H2337))</f>
        <v>0</v>
      </c>
      <c r="J2337" s="51">
        <f>HLOOKUP(A_Stammdaten!$B$12,$L$4:$R$2504,ROW(B2337)-3,FALSE)+IF(OR(B2337=0,A_Stammdaten!$B$12&lt;B2337),0,I2337*1/20)</f>
        <v>0</v>
      </c>
      <c r="K2337" s="51">
        <f>HLOOKUP(A_Stammdaten!$B$12,$L$4:$R$2504,ROW(B2337)-3,FALSE)</f>
        <v>0</v>
      </c>
      <c r="L2337" s="51">
        <f t="shared" si="101"/>
        <v>0</v>
      </c>
      <c r="M2337" s="51">
        <f t="shared" si="100"/>
        <v>0</v>
      </c>
      <c r="N2337" s="51">
        <f t="shared" si="100"/>
        <v>0</v>
      </c>
      <c r="O2337" s="51">
        <f t="shared" si="100"/>
        <v>0</v>
      </c>
      <c r="P2337" s="51">
        <f t="shared" si="100"/>
        <v>0</v>
      </c>
      <c r="Q2337" s="51">
        <f t="shared" si="100"/>
        <v>0</v>
      </c>
      <c r="R2337" s="51">
        <f t="shared" ref="M2337:R2380" si="102">IF(OR($I2337=0,R$4&lt;$B2337,$B2337=0,20-(R$4-$B2337)=0),0,$I2337*(19-(R$4-$B2337))/20)</f>
        <v>0</v>
      </c>
    </row>
    <row r="2338" spans="1:18" x14ac:dyDescent="0.25">
      <c r="A2338" s="17"/>
      <c r="B2338" s="52"/>
      <c r="C2338" s="17"/>
      <c r="D2338" s="17"/>
      <c r="E2338" s="17"/>
      <c r="F2338" s="17"/>
      <c r="G2338" s="17"/>
      <c r="H2338" s="17"/>
      <c r="I2338" s="16">
        <f>IF(B2338&gt;A_Stammdaten!$B$12,0,SUM(C2338,D2338,F2338,G2338)-SUM(E2338,H2338))</f>
        <v>0</v>
      </c>
      <c r="J2338" s="51">
        <f>HLOOKUP(A_Stammdaten!$B$12,$L$4:$R$2504,ROW(B2338)-3,FALSE)+IF(OR(B2338=0,A_Stammdaten!$B$12&lt;B2338),0,I2338*1/20)</f>
        <v>0</v>
      </c>
      <c r="K2338" s="51">
        <f>HLOOKUP(A_Stammdaten!$B$12,$L$4:$R$2504,ROW(B2338)-3,FALSE)</f>
        <v>0</v>
      </c>
      <c r="L2338" s="51">
        <f t="shared" si="101"/>
        <v>0</v>
      </c>
      <c r="M2338" s="51">
        <f t="shared" si="102"/>
        <v>0</v>
      </c>
      <c r="N2338" s="51">
        <f t="shared" si="102"/>
        <v>0</v>
      </c>
      <c r="O2338" s="51">
        <f t="shared" si="102"/>
        <v>0</v>
      </c>
      <c r="P2338" s="51">
        <f t="shared" si="102"/>
        <v>0</v>
      </c>
      <c r="Q2338" s="51">
        <f t="shared" si="102"/>
        <v>0</v>
      </c>
      <c r="R2338" s="51">
        <f t="shared" si="102"/>
        <v>0</v>
      </c>
    </row>
    <row r="2339" spans="1:18" x14ac:dyDescent="0.25">
      <c r="A2339" s="17"/>
      <c r="B2339" s="52"/>
      <c r="C2339" s="17"/>
      <c r="D2339" s="17"/>
      <c r="E2339" s="17"/>
      <c r="F2339" s="17"/>
      <c r="G2339" s="17"/>
      <c r="H2339" s="17"/>
      <c r="I2339" s="16">
        <f>IF(B2339&gt;A_Stammdaten!$B$12,0,SUM(C2339,D2339,F2339,G2339)-SUM(E2339,H2339))</f>
        <v>0</v>
      </c>
      <c r="J2339" s="51">
        <f>HLOOKUP(A_Stammdaten!$B$12,$L$4:$R$2504,ROW(B2339)-3,FALSE)+IF(OR(B2339=0,A_Stammdaten!$B$12&lt;B2339),0,I2339*1/20)</f>
        <v>0</v>
      </c>
      <c r="K2339" s="51">
        <f>HLOOKUP(A_Stammdaten!$B$12,$L$4:$R$2504,ROW(B2339)-3,FALSE)</f>
        <v>0</v>
      </c>
      <c r="L2339" s="51">
        <f t="shared" si="101"/>
        <v>0</v>
      </c>
      <c r="M2339" s="51">
        <f t="shared" si="102"/>
        <v>0</v>
      </c>
      <c r="N2339" s="51">
        <f t="shared" si="102"/>
        <v>0</v>
      </c>
      <c r="O2339" s="51">
        <f t="shared" si="102"/>
        <v>0</v>
      </c>
      <c r="P2339" s="51">
        <f t="shared" si="102"/>
        <v>0</v>
      </c>
      <c r="Q2339" s="51">
        <f t="shared" si="102"/>
        <v>0</v>
      </c>
      <c r="R2339" s="51">
        <f t="shared" si="102"/>
        <v>0</v>
      </c>
    </row>
    <row r="2340" spans="1:18" x14ac:dyDescent="0.25">
      <c r="A2340" s="17"/>
      <c r="B2340" s="52"/>
      <c r="C2340" s="17"/>
      <c r="D2340" s="17"/>
      <c r="E2340" s="17"/>
      <c r="F2340" s="17"/>
      <c r="G2340" s="17"/>
      <c r="H2340" s="17"/>
      <c r="I2340" s="16">
        <f>IF(B2340&gt;A_Stammdaten!$B$12,0,SUM(C2340,D2340,F2340,G2340)-SUM(E2340,H2340))</f>
        <v>0</v>
      </c>
      <c r="J2340" s="51">
        <f>HLOOKUP(A_Stammdaten!$B$12,$L$4:$R$2504,ROW(B2340)-3,FALSE)+IF(OR(B2340=0,A_Stammdaten!$B$12&lt;B2340),0,I2340*1/20)</f>
        <v>0</v>
      </c>
      <c r="K2340" s="51">
        <f>HLOOKUP(A_Stammdaten!$B$12,$L$4:$R$2504,ROW(B2340)-3,FALSE)</f>
        <v>0</v>
      </c>
      <c r="L2340" s="51">
        <f t="shared" si="101"/>
        <v>0</v>
      </c>
      <c r="M2340" s="51">
        <f t="shared" si="102"/>
        <v>0</v>
      </c>
      <c r="N2340" s="51">
        <f t="shared" si="102"/>
        <v>0</v>
      </c>
      <c r="O2340" s="51">
        <f t="shared" si="102"/>
        <v>0</v>
      </c>
      <c r="P2340" s="51">
        <f t="shared" si="102"/>
        <v>0</v>
      </c>
      <c r="Q2340" s="51">
        <f t="shared" si="102"/>
        <v>0</v>
      </c>
      <c r="R2340" s="51">
        <f t="shared" si="102"/>
        <v>0</v>
      </c>
    </row>
    <row r="2341" spans="1:18" x14ac:dyDescent="0.25">
      <c r="A2341" s="17"/>
      <c r="B2341" s="52"/>
      <c r="C2341" s="17"/>
      <c r="D2341" s="17"/>
      <c r="E2341" s="17"/>
      <c r="F2341" s="17"/>
      <c r="G2341" s="17"/>
      <c r="H2341" s="17"/>
      <c r="I2341" s="16">
        <f>IF(B2341&gt;A_Stammdaten!$B$12,0,SUM(C2341,D2341,F2341,G2341)-SUM(E2341,H2341))</f>
        <v>0</v>
      </c>
      <c r="J2341" s="51">
        <f>HLOOKUP(A_Stammdaten!$B$12,$L$4:$R$2504,ROW(B2341)-3,FALSE)+IF(OR(B2341=0,A_Stammdaten!$B$12&lt;B2341),0,I2341*1/20)</f>
        <v>0</v>
      </c>
      <c r="K2341" s="51">
        <f>HLOOKUP(A_Stammdaten!$B$12,$L$4:$R$2504,ROW(B2341)-3,FALSE)</f>
        <v>0</v>
      </c>
      <c r="L2341" s="51">
        <f t="shared" si="101"/>
        <v>0</v>
      </c>
      <c r="M2341" s="51">
        <f t="shared" si="102"/>
        <v>0</v>
      </c>
      <c r="N2341" s="51">
        <f t="shared" si="102"/>
        <v>0</v>
      </c>
      <c r="O2341" s="51">
        <f t="shared" si="102"/>
        <v>0</v>
      </c>
      <c r="P2341" s="51">
        <f t="shared" si="102"/>
        <v>0</v>
      </c>
      <c r="Q2341" s="51">
        <f t="shared" si="102"/>
        <v>0</v>
      </c>
      <c r="R2341" s="51">
        <f t="shared" si="102"/>
        <v>0</v>
      </c>
    </row>
    <row r="2342" spans="1:18" x14ac:dyDescent="0.25">
      <c r="A2342" s="17"/>
      <c r="B2342" s="52"/>
      <c r="C2342" s="17"/>
      <c r="D2342" s="17"/>
      <c r="E2342" s="17"/>
      <c r="F2342" s="17"/>
      <c r="G2342" s="17"/>
      <c r="H2342" s="17"/>
      <c r="I2342" s="16">
        <f>IF(B2342&gt;A_Stammdaten!$B$12,0,SUM(C2342,D2342,F2342,G2342)-SUM(E2342,H2342))</f>
        <v>0</v>
      </c>
      <c r="J2342" s="51">
        <f>HLOOKUP(A_Stammdaten!$B$12,$L$4:$R$2504,ROW(B2342)-3,FALSE)+IF(OR(B2342=0,A_Stammdaten!$B$12&lt;B2342),0,I2342*1/20)</f>
        <v>0</v>
      </c>
      <c r="K2342" s="51">
        <f>HLOOKUP(A_Stammdaten!$B$12,$L$4:$R$2504,ROW(B2342)-3,FALSE)</f>
        <v>0</v>
      </c>
      <c r="L2342" s="51">
        <f t="shared" si="101"/>
        <v>0</v>
      </c>
      <c r="M2342" s="51">
        <f t="shared" si="102"/>
        <v>0</v>
      </c>
      <c r="N2342" s="51">
        <f t="shared" si="102"/>
        <v>0</v>
      </c>
      <c r="O2342" s="51">
        <f t="shared" si="102"/>
        <v>0</v>
      </c>
      <c r="P2342" s="51">
        <f t="shared" si="102"/>
        <v>0</v>
      </c>
      <c r="Q2342" s="51">
        <f t="shared" si="102"/>
        <v>0</v>
      </c>
      <c r="R2342" s="51">
        <f t="shared" si="102"/>
        <v>0</v>
      </c>
    </row>
    <row r="2343" spans="1:18" x14ac:dyDescent="0.25">
      <c r="A2343" s="17"/>
      <c r="B2343" s="52"/>
      <c r="C2343" s="17"/>
      <c r="D2343" s="17"/>
      <c r="E2343" s="17"/>
      <c r="F2343" s="17"/>
      <c r="G2343" s="17"/>
      <c r="H2343" s="17"/>
      <c r="I2343" s="16">
        <f>IF(B2343&gt;A_Stammdaten!$B$12,0,SUM(C2343,D2343,F2343,G2343)-SUM(E2343,H2343))</f>
        <v>0</v>
      </c>
      <c r="J2343" s="51">
        <f>HLOOKUP(A_Stammdaten!$B$12,$L$4:$R$2504,ROW(B2343)-3,FALSE)+IF(OR(B2343=0,A_Stammdaten!$B$12&lt;B2343),0,I2343*1/20)</f>
        <v>0</v>
      </c>
      <c r="K2343" s="51">
        <f>HLOOKUP(A_Stammdaten!$B$12,$L$4:$R$2504,ROW(B2343)-3,FALSE)</f>
        <v>0</v>
      </c>
      <c r="L2343" s="51">
        <f t="shared" si="101"/>
        <v>0</v>
      </c>
      <c r="M2343" s="51">
        <f t="shared" si="102"/>
        <v>0</v>
      </c>
      <c r="N2343" s="51">
        <f t="shared" si="102"/>
        <v>0</v>
      </c>
      <c r="O2343" s="51">
        <f t="shared" si="102"/>
        <v>0</v>
      </c>
      <c r="P2343" s="51">
        <f t="shared" si="102"/>
        <v>0</v>
      </c>
      <c r="Q2343" s="51">
        <f t="shared" si="102"/>
        <v>0</v>
      </c>
      <c r="R2343" s="51">
        <f t="shared" si="102"/>
        <v>0</v>
      </c>
    </row>
    <row r="2344" spans="1:18" x14ac:dyDescent="0.25">
      <c r="A2344" s="17"/>
      <c r="B2344" s="52"/>
      <c r="C2344" s="17"/>
      <c r="D2344" s="17"/>
      <c r="E2344" s="17"/>
      <c r="F2344" s="17"/>
      <c r="G2344" s="17"/>
      <c r="H2344" s="17"/>
      <c r="I2344" s="16">
        <f>IF(B2344&gt;A_Stammdaten!$B$12,0,SUM(C2344,D2344,F2344,G2344)-SUM(E2344,H2344))</f>
        <v>0</v>
      </c>
      <c r="J2344" s="51">
        <f>HLOOKUP(A_Stammdaten!$B$12,$L$4:$R$2504,ROW(B2344)-3,FALSE)+IF(OR(B2344=0,A_Stammdaten!$B$12&lt;B2344),0,I2344*1/20)</f>
        <v>0</v>
      </c>
      <c r="K2344" s="51">
        <f>HLOOKUP(A_Stammdaten!$B$12,$L$4:$R$2504,ROW(B2344)-3,FALSE)</f>
        <v>0</v>
      </c>
      <c r="L2344" s="51">
        <f t="shared" si="101"/>
        <v>0</v>
      </c>
      <c r="M2344" s="51">
        <f t="shared" si="102"/>
        <v>0</v>
      </c>
      <c r="N2344" s="51">
        <f t="shared" si="102"/>
        <v>0</v>
      </c>
      <c r="O2344" s="51">
        <f t="shared" si="102"/>
        <v>0</v>
      </c>
      <c r="P2344" s="51">
        <f t="shared" si="102"/>
        <v>0</v>
      </c>
      <c r="Q2344" s="51">
        <f t="shared" si="102"/>
        <v>0</v>
      </c>
      <c r="R2344" s="51">
        <f t="shared" si="102"/>
        <v>0</v>
      </c>
    </row>
    <row r="2345" spans="1:18" x14ac:dyDescent="0.25">
      <c r="A2345" s="17"/>
      <c r="B2345" s="52"/>
      <c r="C2345" s="17"/>
      <c r="D2345" s="17"/>
      <c r="E2345" s="17"/>
      <c r="F2345" s="17"/>
      <c r="G2345" s="17"/>
      <c r="H2345" s="17"/>
      <c r="I2345" s="16">
        <f>IF(B2345&gt;A_Stammdaten!$B$12,0,SUM(C2345,D2345,F2345,G2345)-SUM(E2345,H2345))</f>
        <v>0</v>
      </c>
      <c r="J2345" s="51">
        <f>HLOOKUP(A_Stammdaten!$B$12,$L$4:$R$2504,ROW(B2345)-3,FALSE)+IF(OR(B2345=0,A_Stammdaten!$B$12&lt;B2345),0,I2345*1/20)</f>
        <v>0</v>
      </c>
      <c r="K2345" s="51">
        <f>HLOOKUP(A_Stammdaten!$B$12,$L$4:$R$2504,ROW(B2345)-3,FALSE)</f>
        <v>0</v>
      </c>
      <c r="L2345" s="51">
        <f t="shared" si="101"/>
        <v>0</v>
      </c>
      <c r="M2345" s="51">
        <f t="shared" si="102"/>
        <v>0</v>
      </c>
      <c r="N2345" s="51">
        <f t="shared" si="102"/>
        <v>0</v>
      </c>
      <c r="O2345" s="51">
        <f t="shared" si="102"/>
        <v>0</v>
      </c>
      <c r="P2345" s="51">
        <f t="shared" si="102"/>
        <v>0</v>
      </c>
      <c r="Q2345" s="51">
        <f t="shared" si="102"/>
        <v>0</v>
      </c>
      <c r="R2345" s="51">
        <f t="shared" si="102"/>
        <v>0</v>
      </c>
    </row>
    <row r="2346" spans="1:18" x14ac:dyDescent="0.25">
      <c r="A2346" s="17"/>
      <c r="B2346" s="52"/>
      <c r="C2346" s="17"/>
      <c r="D2346" s="17"/>
      <c r="E2346" s="17"/>
      <c r="F2346" s="17"/>
      <c r="G2346" s="17"/>
      <c r="H2346" s="17"/>
      <c r="I2346" s="16">
        <f>IF(B2346&gt;A_Stammdaten!$B$12,0,SUM(C2346,D2346,F2346,G2346)-SUM(E2346,H2346))</f>
        <v>0</v>
      </c>
      <c r="J2346" s="51">
        <f>HLOOKUP(A_Stammdaten!$B$12,$L$4:$R$2504,ROW(B2346)-3,FALSE)+IF(OR(B2346=0,A_Stammdaten!$B$12&lt;B2346),0,I2346*1/20)</f>
        <v>0</v>
      </c>
      <c r="K2346" s="51">
        <f>HLOOKUP(A_Stammdaten!$B$12,$L$4:$R$2504,ROW(B2346)-3,FALSE)</f>
        <v>0</v>
      </c>
      <c r="L2346" s="51">
        <f t="shared" si="101"/>
        <v>0</v>
      </c>
      <c r="M2346" s="51">
        <f t="shared" si="102"/>
        <v>0</v>
      </c>
      <c r="N2346" s="51">
        <f t="shared" si="102"/>
        <v>0</v>
      </c>
      <c r="O2346" s="51">
        <f t="shared" si="102"/>
        <v>0</v>
      </c>
      <c r="P2346" s="51">
        <f t="shared" si="102"/>
        <v>0</v>
      </c>
      <c r="Q2346" s="51">
        <f t="shared" si="102"/>
        <v>0</v>
      </c>
      <c r="R2346" s="51">
        <f t="shared" si="102"/>
        <v>0</v>
      </c>
    </row>
    <row r="2347" spans="1:18" x14ac:dyDescent="0.25">
      <c r="A2347" s="17"/>
      <c r="B2347" s="52"/>
      <c r="C2347" s="17"/>
      <c r="D2347" s="17"/>
      <c r="E2347" s="17"/>
      <c r="F2347" s="17"/>
      <c r="G2347" s="17"/>
      <c r="H2347" s="17"/>
      <c r="I2347" s="16">
        <f>IF(B2347&gt;A_Stammdaten!$B$12,0,SUM(C2347,D2347,F2347,G2347)-SUM(E2347,H2347))</f>
        <v>0</v>
      </c>
      <c r="J2347" s="51">
        <f>HLOOKUP(A_Stammdaten!$B$12,$L$4:$R$2504,ROW(B2347)-3,FALSE)+IF(OR(B2347=0,A_Stammdaten!$B$12&lt;B2347),0,I2347*1/20)</f>
        <v>0</v>
      </c>
      <c r="K2347" s="51">
        <f>HLOOKUP(A_Stammdaten!$B$12,$L$4:$R$2504,ROW(B2347)-3,FALSE)</f>
        <v>0</v>
      </c>
      <c r="L2347" s="51">
        <f t="shared" si="101"/>
        <v>0</v>
      </c>
      <c r="M2347" s="51">
        <f t="shared" si="102"/>
        <v>0</v>
      </c>
      <c r="N2347" s="51">
        <f t="shared" si="102"/>
        <v>0</v>
      </c>
      <c r="O2347" s="51">
        <f t="shared" si="102"/>
        <v>0</v>
      </c>
      <c r="P2347" s="51">
        <f t="shared" si="102"/>
        <v>0</v>
      </c>
      <c r="Q2347" s="51">
        <f t="shared" si="102"/>
        <v>0</v>
      </c>
      <c r="R2347" s="51">
        <f t="shared" si="102"/>
        <v>0</v>
      </c>
    </row>
    <row r="2348" spans="1:18" x14ac:dyDescent="0.25">
      <c r="A2348" s="17"/>
      <c r="B2348" s="52"/>
      <c r="C2348" s="17"/>
      <c r="D2348" s="17"/>
      <c r="E2348" s="17"/>
      <c r="F2348" s="17"/>
      <c r="G2348" s="17"/>
      <c r="H2348" s="17"/>
      <c r="I2348" s="16">
        <f>IF(B2348&gt;A_Stammdaten!$B$12,0,SUM(C2348,D2348,F2348,G2348)-SUM(E2348,H2348))</f>
        <v>0</v>
      </c>
      <c r="J2348" s="51">
        <f>HLOOKUP(A_Stammdaten!$B$12,$L$4:$R$2504,ROW(B2348)-3,FALSE)+IF(OR(B2348=0,A_Stammdaten!$B$12&lt;B2348),0,I2348*1/20)</f>
        <v>0</v>
      </c>
      <c r="K2348" s="51">
        <f>HLOOKUP(A_Stammdaten!$B$12,$L$4:$R$2504,ROW(B2348)-3,FALSE)</f>
        <v>0</v>
      </c>
      <c r="L2348" s="51">
        <f t="shared" si="101"/>
        <v>0</v>
      </c>
      <c r="M2348" s="51">
        <f t="shared" si="102"/>
        <v>0</v>
      </c>
      <c r="N2348" s="51">
        <f t="shared" si="102"/>
        <v>0</v>
      </c>
      <c r="O2348" s="51">
        <f t="shared" si="102"/>
        <v>0</v>
      </c>
      <c r="P2348" s="51">
        <f t="shared" si="102"/>
        <v>0</v>
      </c>
      <c r="Q2348" s="51">
        <f t="shared" si="102"/>
        <v>0</v>
      </c>
      <c r="R2348" s="51">
        <f t="shared" si="102"/>
        <v>0</v>
      </c>
    </row>
    <row r="2349" spans="1:18" x14ac:dyDescent="0.25">
      <c r="A2349" s="17"/>
      <c r="B2349" s="52"/>
      <c r="C2349" s="17"/>
      <c r="D2349" s="17"/>
      <c r="E2349" s="17"/>
      <c r="F2349" s="17"/>
      <c r="G2349" s="17"/>
      <c r="H2349" s="17"/>
      <c r="I2349" s="16">
        <f>IF(B2349&gt;A_Stammdaten!$B$12,0,SUM(C2349,D2349,F2349,G2349)-SUM(E2349,H2349))</f>
        <v>0</v>
      </c>
      <c r="J2349" s="51">
        <f>HLOOKUP(A_Stammdaten!$B$12,$L$4:$R$2504,ROW(B2349)-3,FALSE)+IF(OR(B2349=0,A_Stammdaten!$B$12&lt;B2349),0,I2349*1/20)</f>
        <v>0</v>
      </c>
      <c r="K2349" s="51">
        <f>HLOOKUP(A_Stammdaten!$B$12,$L$4:$R$2504,ROW(B2349)-3,FALSE)</f>
        <v>0</v>
      </c>
      <c r="L2349" s="51">
        <f t="shared" si="101"/>
        <v>0</v>
      </c>
      <c r="M2349" s="51">
        <f t="shared" si="102"/>
        <v>0</v>
      </c>
      <c r="N2349" s="51">
        <f t="shared" si="102"/>
        <v>0</v>
      </c>
      <c r="O2349" s="51">
        <f t="shared" si="102"/>
        <v>0</v>
      </c>
      <c r="P2349" s="51">
        <f t="shared" si="102"/>
        <v>0</v>
      </c>
      <c r="Q2349" s="51">
        <f t="shared" si="102"/>
        <v>0</v>
      </c>
      <c r="R2349" s="51">
        <f t="shared" si="102"/>
        <v>0</v>
      </c>
    </row>
    <row r="2350" spans="1:18" x14ac:dyDescent="0.25">
      <c r="A2350" s="17"/>
      <c r="B2350" s="52"/>
      <c r="C2350" s="17"/>
      <c r="D2350" s="17"/>
      <c r="E2350" s="17"/>
      <c r="F2350" s="17"/>
      <c r="G2350" s="17"/>
      <c r="H2350" s="17"/>
      <c r="I2350" s="16">
        <f>IF(B2350&gt;A_Stammdaten!$B$12,0,SUM(C2350,D2350,F2350,G2350)-SUM(E2350,H2350))</f>
        <v>0</v>
      </c>
      <c r="J2350" s="51">
        <f>HLOOKUP(A_Stammdaten!$B$12,$L$4:$R$2504,ROW(B2350)-3,FALSE)+IF(OR(B2350=0,A_Stammdaten!$B$12&lt;B2350),0,I2350*1/20)</f>
        <v>0</v>
      </c>
      <c r="K2350" s="51">
        <f>HLOOKUP(A_Stammdaten!$B$12,$L$4:$R$2504,ROW(B2350)-3,FALSE)</f>
        <v>0</v>
      </c>
      <c r="L2350" s="51">
        <f t="shared" si="101"/>
        <v>0</v>
      </c>
      <c r="M2350" s="51">
        <f t="shared" si="102"/>
        <v>0</v>
      </c>
      <c r="N2350" s="51">
        <f t="shared" si="102"/>
        <v>0</v>
      </c>
      <c r="O2350" s="51">
        <f t="shared" si="102"/>
        <v>0</v>
      </c>
      <c r="P2350" s="51">
        <f t="shared" si="102"/>
        <v>0</v>
      </c>
      <c r="Q2350" s="51">
        <f t="shared" si="102"/>
        <v>0</v>
      </c>
      <c r="R2350" s="51">
        <f t="shared" si="102"/>
        <v>0</v>
      </c>
    </row>
    <row r="2351" spans="1:18" x14ac:dyDescent="0.25">
      <c r="A2351" s="17"/>
      <c r="B2351" s="52"/>
      <c r="C2351" s="17"/>
      <c r="D2351" s="17"/>
      <c r="E2351" s="17"/>
      <c r="F2351" s="17"/>
      <c r="G2351" s="17"/>
      <c r="H2351" s="17"/>
      <c r="I2351" s="16">
        <f>IF(B2351&gt;A_Stammdaten!$B$12,0,SUM(C2351,D2351,F2351,G2351)-SUM(E2351,H2351))</f>
        <v>0</v>
      </c>
      <c r="J2351" s="51">
        <f>HLOOKUP(A_Stammdaten!$B$12,$L$4:$R$2504,ROW(B2351)-3,FALSE)+IF(OR(B2351=0,A_Stammdaten!$B$12&lt;B2351),0,I2351*1/20)</f>
        <v>0</v>
      </c>
      <c r="K2351" s="51">
        <f>HLOOKUP(A_Stammdaten!$B$12,$L$4:$R$2504,ROW(B2351)-3,FALSE)</f>
        <v>0</v>
      </c>
      <c r="L2351" s="51">
        <f t="shared" si="101"/>
        <v>0</v>
      </c>
      <c r="M2351" s="51">
        <f t="shared" si="102"/>
        <v>0</v>
      </c>
      <c r="N2351" s="51">
        <f t="shared" si="102"/>
        <v>0</v>
      </c>
      <c r="O2351" s="51">
        <f t="shared" si="102"/>
        <v>0</v>
      </c>
      <c r="P2351" s="51">
        <f t="shared" si="102"/>
        <v>0</v>
      </c>
      <c r="Q2351" s="51">
        <f t="shared" si="102"/>
        <v>0</v>
      </c>
      <c r="R2351" s="51">
        <f t="shared" si="102"/>
        <v>0</v>
      </c>
    </row>
    <row r="2352" spans="1:18" x14ac:dyDescent="0.25">
      <c r="A2352" s="17"/>
      <c r="B2352" s="52"/>
      <c r="C2352" s="17"/>
      <c r="D2352" s="17"/>
      <c r="E2352" s="17"/>
      <c r="F2352" s="17"/>
      <c r="G2352" s="17"/>
      <c r="H2352" s="17"/>
      <c r="I2352" s="16">
        <f>IF(B2352&gt;A_Stammdaten!$B$12,0,SUM(C2352,D2352,F2352,G2352)-SUM(E2352,H2352))</f>
        <v>0</v>
      </c>
      <c r="J2352" s="51">
        <f>HLOOKUP(A_Stammdaten!$B$12,$L$4:$R$2504,ROW(B2352)-3,FALSE)+IF(OR(B2352=0,A_Stammdaten!$B$12&lt;B2352),0,I2352*1/20)</f>
        <v>0</v>
      </c>
      <c r="K2352" s="51">
        <f>HLOOKUP(A_Stammdaten!$B$12,$L$4:$R$2504,ROW(B2352)-3,FALSE)</f>
        <v>0</v>
      </c>
      <c r="L2352" s="51">
        <f t="shared" si="101"/>
        <v>0</v>
      </c>
      <c r="M2352" s="51">
        <f t="shared" si="102"/>
        <v>0</v>
      </c>
      <c r="N2352" s="51">
        <f t="shared" si="102"/>
        <v>0</v>
      </c>
      <c r="O2352" s="51">
        <f t="shared" si="102"/>
        <v>0</v>
      </c>
      <c r="P2352" s="51">
        <f t="shared" si="102"/>
        <v>0</v>
      </c>
      <c r="Q2352" s="51">
        <f t="shared" si="102"/>
        <v>0</v>
      </c>
      <c r="R2352" s="51">
        <f t="shared" si="102"/>
        <v>0</v>
      </c>
    </row>
    <row r="2353" spans="1:18" x14ac:dyDescent="0.25">
      <c r="A2353" s="17"/>
      <c r="B2353" s="52"/>
      <c r="C2353" s="17"/>
      <c r="D2353" s="17"/>
      <c r="E2353" s="17"/>
      <c r="F2353" s="17"/>
      <c r="G2353" s="17"/>
      <c r="H2353" s="17"/>
      <c r="I2353" s="16">
        <f>IF(B2353&gt;A_Stammdaten!$B$12,0,SUM(C2353,D2353,F2353,G2353)-SUM(E2353,H2353))</f>
        <v>0</v>
      </c>
      <c r="J2353" s="51">
        <f>HLOOKUP(A_Stammdaten!$B$12,$L$4:$R$2504,ROW(B2353)-3,FALSE)+IF(OR(B2353=0,A_Stammdaten!$B$12&lt;B2353),0,I2353*1/20)</f>
        <v>0</v>
      </c>
      <c r="K2353" s="51">
        <f>HLOOKUP(A_Stammdaten!$B$12,$L$4:$R$2504,ROW(B2353)-3,FALSE)</f>
        <v>0</v>
      </c>
      <c r="L2353" s="51">
        <f t="shared" si="101"/>
        <v>0</v>
      </c>
      <c r="M2353" s="51">
        <f t="shared" si="102"/>
        <v>0</v>
      </c>
      <c r="N2353" s="51">
        <f t="shared" si="102"/>
        <v>0</v>
      </c>
      <c r="O2353" s="51">
        <f t="shared" si="102"/>
        <v>0</v>
      </c>
      <c r="P2353" s="51">
        <f t="shared" si="102"/>
        <v>0</v>
      </c>
      <c r="Q2353" s="51">
        <f t="shared" si="102"/>
        <v>0</v>
      </c>
      <c r="R2353" s="51">
        <f t="shared" si="102"/>
        <v>0</v>
      </c>
    </row>
    <row r="2354" spans="1:18" x14ac:dyDescent="0.25">
      <c r="A2354" s="17"/>
      <c r="B2354" s="52"/>
      <c r="C2354" s="17"/>
      <c r="D2354" s="17"/>
      <c r="E2354" s="17"/>
      <c r="F2354" s="17"/>
      <c r="G2354" s="17"/>
      <c r="H2354" s="17"/>
      <c r="I2354" s="16">
        <f>IF(B2354&gt;A_Stammdaten!$B$12,0,SUM(C2354,D2354,F2354,G2354)-SUM(E2354,H2354))</f>
        <v>0</v>
      </c>
      <c r="J2354" s="51">
        <f>HLOOKUP(A_Stammdaten!$B$12,$L$4:$R$2504,ROW(B2354)-3,FALSE)+IF(OR(B2354=0,A_Stammdaten!$B$12&lt;B2354),0,I2354*1/20)</f>
        <v>0</v>
      </c>
      <c r="K2354" s="51">
        <f>HLOOKUP(A_Stammdaten!$B$12,$L$4:$R$2504,ROW(B2354)-3,FALSE)</f>
        <v>0</v>
      </c>
      <c r="L2354" s="51">
        <f t="shared" si="101"/>
        <v>0</v>
      </c>
      <c r="M2354" s="51">
        <f t="shared" si="102"/>
        <v>0</v>
      </c>
      <c r="N2354" s="51">
        <f t="shared" si="102"/>
        <v>0</v>
      </c>
      <c r="O2354" s="51">
        <f t="shared" si="102"/>
        <v>0</v>
      </c>
      <c r="P2354" s="51">
        <f t="shared" si="102"/>
        <v>0</v>
      </c>
      <c r="Q2354" s="51">
        <f t="shared" si="102"/>
        <v>0</v>
      </c>
      <c r="R2354" s="51">
        <f t="shared" si="102"/>
        <v>0</v>
      </c>
    </row>
    <row r="2355" spans="1:18" x14ac:dyDescent="0.25">
      <c r="A2355" s="17"/>
      <c r="B2355" s="52"/>
      <c r="C2355" s="17"/>
      <c r="D2355" s="17"/>
      <c r="E2355" s="17"/>
      <c r="F2355" s="17"/>
      <c r="G2355" s="17"/>
      <c r="H2355" s="17"/>
      <c r="I2355" s="16">
        <f>IF(B2355&gt;A_Stammdaten!$B$12,0,SUM(C2355,D2355,F2355,G2355)-SUM(E2355,H2355))</f>
        <v>0</v>
      </c>
      <c r="J2355" s="51">
        <f>HLOOKUP(A_Stammdaten!$B$12,$L$4:$R$2504,ROW(B2355)-3,FALSE)+IF(OR(B2355=0,A_Stammdaten!$B$12&lt;B2355),0,I2355*1/20)</f>
        <v>0</v>
      </c>
      <c r="K2355" s="51">
        <f>HLOOKUP(A_Stammdaten!$B$12,$L$4:$R$2504,ROW(B2355)-3,FALSE)</f>
        <v>0</v>
      </c>
      <c r="L2355" s="51">
        <f t="shared" si="101"/>
        <v>0</v>
      </c>
      <c r="M2355" s="51">
        <f t="shared" si="102"/>
        <v>0</v>
      </c>
      <c r="N2355" s="51">
        <f t="shared" si="102"/>
        <v>0</v>
      </c>
      <c r="O2355" s="51">
        <f t="shared" si="102"/>
        <v>0</v>
      </c>
      <c r="P2355" s="51">
        <f t="shared" si="102"/>
        <v>0</v>
      </c>
      <c r="Q2355" s="51">
        <f t="shared" si="102"/>
        <v>0</v>
      </c>
      <c r="R2355" s="51">
        <f t="shared" si="102"/>
        <v>0</v>
      </c>
    </row>
    <row r="2356" spans="1:18" x14ac:dyDescent="0.25">
      <c r="A2356" s="17"/>
      <c r="B2356" s="52"/>
      <c r="C2356" s="17"/>
      <c r="D2356" s="17"/>
      <c r="E2356" s="17"/>
      <c r="F2356" s="17"/>
      <c r="G2356" s="17"/>
      <c r="H2356" s="17"/>
      <c r="I2356" s="16">
        <f>IF(B2356&gt;A_Stammdaten!$B$12,0,SUM(C2356,D2356,F2356,G2356)-SUM(E2356,H2356))</f>
        <v>0</v>
      </c>
      <c r="J2356" s="51">
        <f>HLOOKUP(A_Stammdaten!$B$12,$L$4:$R$2504,ROW(B2356)-3,FALSE)+IF(OR(B2356=0,A_Stammdaten!$B$12&lt;B2356),0,I2356*1/20)</f>
        <v>0</v>
      </c>
      <c r="K2356" s="51">
        <f>HLOOKUP(A_Stammdaten!$B$12,$L$4:$R$2504,ROW(B2356)-3,FALSE)</f>
        <v>0</v>
      </c>
      <c r="L2356" s="51">
        <f t="shared" si="101"/>
        <v>0</v>
      </c>
      <c r="M2356" s="51">
        <f t="shared" si="102"/>
        <v>0</v>
      </c>
      <c r="N2356" s="51">
        <f t="shared" si="102"/>
        <v>0</v>
      </c>
      <c r="O2356" s="51">
        <f t="shared" si="102"/>
        <v>0</v>
      </c>
      <c r="P2356" s="51">
        <f t="shared" si="102"/>
        <v>0</v>
      </c>
      <c r="Q2356" s="51">
        <f t="shared" si="102"/>
        <v>0</v>
      </c>
      <c r="R2356" s="51">
        <f t="shared" si="102"/>
        <v>0</v>
      </c>
    </row>
    <row r="2357" spans="1:18" x14ac:dyDescent="0.25">
      <c r="A2357" s="17"/>
      <c r="B2357" s="52"/>
      <c r="C2357" s="17"/>
      <c r="D2357" s="17"/>
      <c r="E2357" s="17"/>
      <c r="F2357" s="17"/>
      <c r="G2357" s="17"/>
      <c r="H2357" s="17"/>
      <c r="I2357" s="16">
        <f>IF(B2357&gt;A_Stammdaten!$B$12,0,SUM(C2357,D2357,F2357,G2357)-SUM(E2357,H2357))</f>
        <v>0</v>
      </c>
      <c r="J2357" s="51">
        <f>HLOOKUP(A_Stammdaten!$B$12,$L$4:$R$2504,ROW(B2357)-3,FALSE)+IF(OR(B2357=0,A_Stammdaten!$B$12&lt;B2357),0,I2357*1/20)</f>
        <v>0</v>
      </c>
      <c r="K2357" s="51">
        <f>HLOOKUP(A_Stammdaten!$B$12,$L$4:$R$2504,ROW(B2357)-3,FALSE)</f>
        <v>0</v>
      </c>
      <c r="L2357" s="51">
        <f t="shared" si="101"/>
        <v>0</v>
      </c>
      <c r="M2357" s="51">
        <f t="shared" si="102"/>
        <v>0</v>
      </c>
      <c r="N2357" s="51">
        <f t="shared" si="102"/>
        <v>0</v>
      </c>
      <c r="O2357" s="51">
        <f t="shared" si="102"/>
        <v>0</v>
      </c>
      <c r="P2357" s="51">
        <f t="shared" si="102"/>
        <v>0</v>
      </c>
      <c r="Q2357" s="51">
        <f t="shared" si="102"/>
        <v>0</v>
      </c>
      <c r="R2357" s="51">
        <f t="shared" si="102"/>
        <v>0</v>
      </c>
    </row>
    <row r="2358" spans="1:18" x14ac:dyDescent="0.25">
      <c r="A2358" s="17"/>
      <c r="B2358" s="52"/>
      <c r="C2358" s="17"/>
      <c r="D2358" s="17"/>
      <c r="E2358" s="17"/>
      <c r="F2358" s="17"/>
      <c r="G2358" s="17"/>
      <c r="H2358" s="17"/>
      <c r="I2358" s="16">
        <f>IF(B2358&gt;A_Stammdaten!$B$12,0,SUM(C2358,D2358,F2358,G2358)-SUM(E2358,H2358))</f>
        <v>0</v>
      </c>
      <c r="J2358" s="51">
        <f>HLOOKUP(A_Stammdaten!$B$12,$L$4:$R$2504,ROW(B2358)-3,FALSE)+IF(OR(B2358=0,A_Stammdaten!$B$12&lt;B2358),0,I2358*1/20)</f>
        <v>0</v>
      </c>
      <c r="K2358" s="51">
        <f>HLOOKUP(A_Stammdaten!$B$12,$L$4:$R$2504,ROW(B2358)-3,FALSE)</f>
        <v>0</v>
      </c>
      <c r="L2358" s="51">
        <f t="shared" si="101"/>
        <v>0</v>
      </c>
      <c r="M2358" s="51">
        <f t="shared" si="102"/>
        <v>0</v>
      </c>
      <c r="N2358" s="51">
        <f t="shared" si="102"/>
        <v>0</v>
      </c>
      <c r="O2358" s="51">
        <f t="shared" si="102"/>
        <v>0</v>
      </c>
      <c r="P2358" s="51">
        <f t="shared" si="102"/>
        <v>0</v>
      </c>
      <c r="Q2358" s="51">
        <f t="shared" si="102"/>
        <v>0</v>
      </c>
      <c r="R2358" s="51">
        <f t="shared" si="102"/>
        <v>0</v>
      </c>
    </row>
    <row r="2359" spans="1:18" x14ac:dyDescent="0.25">
      <c r="A2359" s="17"/>
      <c r="B2359" s="52"/>
      <c r="C2359" s="17"/>
      <c r="D2359" s="17"/>
      <c r="E2359" s="17"/>
      <c r="F2359" s="17"/>
      <c r="G2359" s="17"/>
      <c r="H2359" s="17"/>
      <c r="I2359" s="16">
        <f>IF(B2359&gt;A_Stammdaten!$B$12,0,SUM(C2359,D2359,F2359,G2359)-SUM(E2359,H2359))</f>
        <v>0</v>
      </c>
      <c r="J2359" s="51">
        <f>HLOOKUP(A_Stammdaten!$B$12,$L$4:$R$2504,ROW(B2359)-3,FALSE)+IF(OR(B2359=0,A_Stammdaten!$B$12&lt;B2359),0,I2359*1/20)</f>
        <v>0</v>
      </c>
      <c r="K2359" s="51">
        <f>HLOOKUP(A_Stammdaten!$B$12,$L$4:$R$2504,ROW(B2359)-3,FALSE)</f>
        <v>0</v>
      </c>
      <c r="L2359" s="51">
        <f t="shared" si="101"/>
        <v>0</v>
      </c>
      <c r="M2359" s="51">
        <f t="shared" si="102"/>
        <v>0</v>
      </c>
      <c r="N2359" s="51">
        <f t="shared" si="102"/>
        <v>0</v>
      </c>
      <c r="O2359" s="51">
        <f t="shared" si="102"/>
        <v>0</v>
      </c>
      <c r="P2359" s="51">
        <f t="shared" si="102"/>
        <v>0</v>
      </c>
      <c r="Q2359" s="51">
        <f t="shared" si="102"/>
        <v>0</v>
      </c>
      <c r="R2359" s="51">
        <f t="shared" si="102"/>
        <v>0</v>
      </c>
    </row>
    <row r="2360" spans="1:18" x14ac:dyDescent="0.25">
      <c r="A2360" s="17"/>
      <c r="B2360" s="52"/>
      <c r="C2360" s="17"/>
      <c r="D2360" s="17"/>
      <c r="E2360" s="17"/>
      <c r="F2360" s="17"/>
      <c r="G2360" s="17"/>
      <c r="H2360" s="17"/>
      <c r="I2360" s="16">
        <f>IF(B2360&gt;A_Stammdaten!$B$12,0,SUM(C2360,D2360,F2360,G2360)-SUM(E2360,H2360))</f>
        <v>0</v>
      </c>
      <c r="J2360" s="51">
        <f>HLOOKUP(A_Stammdaten!$B$12,$L$4:$R$2504,ROW(B2360)-3,FALSE)+IF(OR(B2360=0,A_Stammdaten!$B$12&lt;B2360),0,I2360*1/20)</f>
        <v>0</v>
      </c>
      <c r="K2360" s="51">
        <f>HLOOKUP(A_Stammdaten!$B$12,$L$4:$R$2504,ROW(B2360)-3,FALSE)</f>
        <v>0</v>
      </c>
      <c r="L2360" s="51">
        <f t="shared" si="101"/>
        <v>0</v>
      </c>
      <c r="M2360" s="51">
        <f t="shared" si="102"/>
        <v>0</v>
      </c>
      <c r="N2360" s="51">
        <f t="shared" si="102"/>
        <v>0</v>
      </c>
      <c r="O2360" s="51">
        <f t="shared" si="102"/>
        <v>0</v>
      </c>
      <c r="P2360" s="51">
        <f t="shared" si="102"/>
        <v>0</v>
      </c>
      <c r="Q2360" s="51">
        <f t="shared" si="102"/>
        <v>0</v>
      </c>
      <c r="R2360" s="51">
        <f t="shared" si="102"/>
        <v>0</v>
      </c>
    </row>
    <row r="2361" spans="1:18" x14ac:dyDescent="0.25">
      <c r="A2361" s="17"/>
      <c r="B2361" s="52"/>
      <c r="C2361" s="17"/>
      <c r="D2361" s="17"/>
      <c r="E2361" s="17"/>
      <c r="F2361" s="17"/>
      <c r="G2361" s="17"/>
      <c r="H2361" s="17"/>
      <c r="I2361" s="16">
        <f>IF(B2361&gt;A_Stammdaten!$B$12,0,SUM(C2361,D2361,F2361,G2361)-SUM(E2361,H2361))</f>
        <v>0</v>
      </c>
      <c r="J2361" s="51">
        <f>HLOOKUP(A_Stammdaten!$B$12,$L$4:$R$2504,ROW(B2361)-3,FALSE)+IF(OR(B2361=0,A_Stammdaten!$B$12&lt;B2361),0,I2361*1/20)</f>
        <v>0</v>
      </c>
      <c r="K2361" s="51">
        <f>HLOOKUP(A_Stammdaten!$B$12,$L$4:$R$2504,ROW(B2361)-3,FALSE)</f>
        <v>0</v>
      </c>
      <c r="L2361" s="51">
        <f t="shared" si="101"/>
        <v>0</v>
      </c>
      <c r="M2361" s="51">
        <f t="shared" si="102"/>
        <v>0</v>
      </c>
      <c r="N2361" s="51">
        <f t="shared" si="102"/>
        <v>0</v>
      </c>
      <c r="O2361" s="51">
        <f t="shared" si="102"/>
        <v>0</v>
      </c>
      <c r="P2361" s="51">
        <f t="shared" si="102"/>
        <v>0</v>
      </c>
      <c r="Q2361" s="51">
        <f t="shared" si="102"/>
        <v>0</v>
      </c>
      <c r="R2361" s="51">
        <f t="shared" si="102"/>
        <v>0</v>
      </c>
    </row>
    <row r="2362" spans="1:18" x14ac:dyDescent="0.25">
      <c r="A2362" s="17"/>
      <c r="B2362" s="52"/>
      <c r="C2362" s="17"/>
      <c r="D2362" s="17"/>
      <c r="E2362" s="17"/>
      <c r="F2362" s="17"/>
      <c r="G2362" s="17"/>
      <c r="H2362" s="17"/>
      <c r="I2362" s="16">
        <f>IF(B2362&gt;A_Stammdaten!$B$12,0,SUM(C2362,D2362,F2362,G2362)-SUM(E2362,H2362))</f>
        <v>0</v>
      </c>
      <c r="J2362" s="51">
        <f>HLOOKUP(A_Stammdaten!$B$12,$L$4:$R$2504,ROW(B2362)-3,FALSE)+IF(OR(B2362=0,A_Stammdaten!$B$12&lt;B2362),0,I2362*1/20)</f>
        <v>0</v>
      </c>
      <c r="K2362" s="51">
        <f>HLOOKUP(A_Stammdaten!$B$12,$L$4:$R$2504,ROW(B2362)-3,FALSE)</f>
        <v>0</v>
      </c>
      <c r="L2362" s="51">
        <f t="shared" si="101"/>
        <v>0</v>
      </c>
      <c r="M2362" s="51">
        <f t="shared" si="102"/>
        <v>0</v>
      </c>
      <c r="N2362" s="51">
        <f t="shared" si="102"/>
        <v>0</v>
      </c>
      <c r="O2362" s="51">
        <f t="shared" si="102"/>
        <v>0</v>
      </c>
      <c r="P2362" s="51">
        <f t="shared" si="102"/>
        <v>0</v>
      </c>
      <c r="Q2362" s="51">
        <f t="shared" si="102"/>
        <v>0</v>
      </c>
      <c r="R2362" s="51">
        <f t="shared" si="102"/>
        <v>0</v>
      </c>
    </row>
    <row r="2363" spans="1:18" x14ac:dyDescent="0.25">
      <c r="A2363" s="17"/>
      <c r="B2363" s="52"/>
      <c r="C2363" s="17"/>
      <c r="D2363" s="17"/>
      <c r="E2363" s="17"/>
      <c r="F2363" s="17"/>
      <c r="G2363" s="17"/>
      <c r="H2363" s="17"/>
      <c r="I2363" s="16">
        <f>IF(B2363&gt;A_Stammdaten!$B$12,0,SUM(C2363,D2363,F2363,G2363)-SUM(E2363,H2363))</f>
        <v>0</v>
      </c>
      <c r="J2363" s="51">
        <f>HLOOKUP(A_Stammdaten!$B$12,$L$4:$R$2504,ROW(B2363)-3,FALSE)+IF(OR(B2363=0,A_Stammdaten!$B$12&lt;B2363),0,I2363*1/20)</f>
        <v>0</v>
      </c>
      <c r="K2363" s="51">
        <f>HLOOKUP(A_Stammdaten!$B$12,$L$4:$R$2504,ROW(B2363)-3,FALSE)</f>
        <v>0</v>
      </c>
      <c r="L2363" s="51">
        <f t="shared" si="101"/>
        <v>0</v>
      </c>
      <c r="M2363" s="51">
        <f t="shared" si="102"/>
        <v>0</v>
      </c>
      <c r="N2363" s="51">
        <f t="shared" si="102"/>
        <v>0</v>
      </c>
      <c r="O2363" s="51">
        <f t="shared" si="102"/>
        <v>0</v>
      </c>
      <c r="P2363" s="51">
        <f t="shared" si="102"/>
        <v>0</v>
      </c>
      <c r="Q2363" s="51">
        <f t="shared" si="102"/>
        <v>0</v>
      </c>
      <c r="R2363" s="51">
        <f t="shared" si="102"/>
        <v>0</v>
      </c>
    </row>
    <row r="2364" spans="1:18" x14ac:dyDescent="0.25">
      <c r="A2364" s="17"/>
      <c r="B2364" s="52"/>
      <c r="C2364" s="17"/>
      <c r="D2364" s="17"/>
      <c r="E2364" s="17"/>
      <c r="F2364" s="17"/>
      <c r="G2364" s="17"/>
      <c r="H2364" s="17"/>
      <c r="I2364" s="16">
        <f>IF(B2364&gt;A_Stammdaten!$B$12,0,SUM(C2364,D2364,F2364,G2364)-SUM(E2364,H2364))</f>
        <v>0</v>
      </c>
      <c r="J2364" s="51">
        <f>HLOOKUP(A_Stammdaten!$B$12,$L$4:$R$2504,ROW(B2364)-3,FALSE)+IF(OR(B2364=0,A_Stammdaten!$B$12&lt;B2364),0,I2364*1/20)</f>
        <v>0</v>
      </c>
      <c r="K2364" s="51">
        <f>HLOOKUP(A_Stammdaten!$B$12,$L$4:$R$2504,ROW(B2364)-3,FALSE)</f>
        <v>0</v>
      </c>
      <c r="L2364" s="51">
        <f t="shared" si="101"/>
        <v>0</v>
      </c>
      <c r="M2364" s="51">
        <f t="shared" si="102"/>
        <v>0</v>
      </c>
      <c r="N2364" s="51">
        <f t="shared" si="102"/>
        <v>0</v>
      </c>
      <c r="O2364" s="51">
        <f t="shared" si="102"/>
        <v>0</v>
      </c>
      <c r="P2364" s="51">
        <f t="shared" si="102"/>
        <v>0</v>
      </c>
      <c r="Q2364" s="51">
        <f t="shared" si="102"/>
        <v>0</v>
      </c>
      <c r="R2364" s="51">
        <f t="shared" si="102"/>
        <v>0</v>
      </c>
    </row>
    <row r="2365" spans="1:18" x14ac:dyDescent="0.25">
      <c r="A2365" s="17"/>
      <c r="B2365" s="52"/>
      <c r="C2365" s="17"/>
      <c r="D2365" s="17"/>
      <c r="E2365" s="17"/>
      <c r="F2365" s="17"/>
      <c r="G2365" s="17"/>
      <c r="H2365" s="17"/>
      <c r="I2365" s="16">
        <f>IF(B2365&gt;A_Stammdaten!$B$12,0,SUM(C2365,D2365,F2365,G2365)-SUM(E2365,H2365))</f>
        <v>0</v>
      </c>
      <c r="J2365" s="51">
        <f>HLOOKUP(A_Stammdaten!$B$12,$L$4:$R$2504,ROW(B2365)-3,FALSE)+IF(OR(B2365=0,A_Stammdaten!$B$12&lt;B2365),0,I2365*1/20)</f>
        <v>0</v>
      </c>
      <c r="K2365" s="51">
        <f>HLOOKUP(A_Stammdaten!$B$12,$L$4:$R$2504,ROW(B2365)-3,FALSE)</f>
        <v>0</v>
      </c>
      <c r="L2365" s="51">
        <f t="shared" si="101"/>
        <v>0</v>
      </c>
      <c r="M2365" s="51">
        <f t="shared" si="102"/>
        <v>0</v>
      </c>
      <c r="N2365" s="51">
        <f t="shared" si="102"/>
        <v>0</v>
      </c>
      <c r="O2365" s="51">
        <f t="shared" si="102"/>
        <v>0</v>
      </c>
      <c r="P2365" s="51">
        <f t="shared" si="102"/>
        <v>0</v>
      </c>
      <c r="Q2365" s="51">
        <f t="shared" si="102"/>
        <v>0</v>
      </c>
      <c r="R2365" s="51">
        <f t="shared" si="102"/>
        <v>0</v>
      </c>
    </row>
    <row r="2366" spans="1:18" x14ac:dyDescent="0.25">
      <c r="A2366" s="17"/>
      <c r="B2366" s="52"/>
      <c r="C2366" s="17"/>
      <c r="D2366" s="17"/>
      <c r="E2366" s="17"/>
      <c r="F2366" s="17"/>
      <c r="G2366" s="17"/>
      <c r="H2366" s="17"/>
      <c r="I2366" s="16">
        <f>IF(B2366&gt;A_Stammdaten!$B$12,0,SUM(C2366,D2366,F2366,G2366)-SUM(E2366,H2366))</f>
        <v>0</v>
      </c>
      <c r="J2366" s="51">
        <f>HLOOKUP(A_Stammdaten!$B$12,$L$4:$R$2504,ROW(B2366)-3,FALSE)+IF(OR(B2366=0,A_Stammdaten!$B$12&lt;B2366),0,I2366*1/20)</f>
        <v>0</v>
      </c>
      <c r="K2366" s="51">
        <f>HLOOKUP(A_Stammdaten!$B$12,$L$4:$R$2504,ROW(B2366)-3,FALSE)</f>
        <v>0</v>
      </c>
      <c r="L2366" s="51">
        <f t="shared" si="101"/>
        <v>0</v>
      </c>
      <c r="M2366" s="51">
        <f t="shared" si="102"/>
        <v>0</v>
      </c>
      <c r="N2366" s="51">
        <f t="shared" si="102"/>
        <v>0</v>
      </c>
      <c r="O2366" s="51">
        <f t="shared" si="102"/>
        <v>0</v>
      </c>
      <c r="P2366" s="51">
        <f t="shared" si="102"/>
        <v>0</v>
      </c>
      <c r="Q2366" s="51">
        <f t="shared" si="102"/>
        <v>0</v>
      </c>
      <c r="R2366" s="51">
        <f t="shared" si="102"/>
        <v>0</v>
      </c>
    </row>
    <row r="2367" spans="1:18" x14ac:dyDescent="0.25">
      <c r="A2367" s="17"/>
      <c r="B2367" s="52"/>
      <c r="C2367" s="17"/>
      <c r="D2367" s="17"/>
      <c r="E2367" s="17"/>
      <c r="F2367" s="17"/>
      <c r="G2367" s="17"/>
      <c r="H2367" s="17"/>
      <c r="I2367" s="16">
        <f>IF(B2367&gt;A_Stammdaten!$B$12,0,SUM(C2367,D2367,F2367,G2367)-SUM(E2367,H2367))</f>
        <v>0</v>
      </c>
      <c r="J2367" s="51">
        <f>HLOOKUP(A_Stammdaten!$B$12,$L$4:$R$2504,ROW(B2367)-3,FALSE)+IF(OR(B2367=0,A_Stammdaten!$B$12&lt;B2367),0,I2367*1/20)</f>
        <v>0</v>
      </c>
      <c r="K2367" s="51">
        <f>HLOOKUP(A_Stammdaten!$B$12,$L$4:$R$2504,ROW(B2367)-3,FALSE)</f>
        <v>0</v>
      </c>
      <c r="L2367" s="51">
        <f t="shared" si="101"/>
        <v>0</v>
      </c>
      <c r="M2367" s="51">
        <f t="shared" si="102"/>
        <v>0</v>
      </c>
      <c r="N2367" s="51">
        <f t="shared" si="102"/>
        <v>0</v>
      </c>
      <c r="O2367" s="51">
        <f t="shared" si="102"/>
        <v>0</v>
      </c>
      <c r="P2367" s="51">
        <f t="shared" si="102"/>
        <v>0</v>
      </c>
      <c r="Q2367" s="51">
        <f t="shared" si="102"/>
        <v>0</v>
      </c>
      <c r="R2367" s="51">
        <f t="shared" si="102"/>
        <v>0</v>
      </c>
    </row>
    <row r="2368" spans="1:18" x14ac:dyDescent="0.25">
      <c r="A2368" s="17"/>
      <c r="B2368" s="52"/>
      <c r="C2368" s="17"/>
      <c r="D2368" s="17"/>
      <c r="E2368" s="17"/>
      <c r="F2368" s="17"/>
      <c r="G2368" s="17"/>
      <c r="H2368" s="17"/>
      <c r="I2368" s="16">
        <f>IF(B2368&gt;A_Stammdaten!$B$12,0,SUM(C2368,D2368,F2368,G2368)-SUM(E2368,H2368))</f>
        <v>0</v>
      </c>
      <c r="J2368" s="51">
        <f>HLOOKUP(A_Stammdaten!$B$12,$L$4:$R$2504,ROW(B2368)-3,FALSE)+IF(OR(B2368=0,A_Stammdaten!$B$12&lt;B2368),0,I2368*1/20)</f>
        <v>0</v>
      </c>
      <c r="K2368" s="51">
        <f>HLOOKUP(A_Stammdaten!$B$12,$L$4:$R$2504,ROW(B2368)-3,FALSE)</f>
        <v>0</v>
      </c>
      <c r="L2368" s="51">
        <f t="shared" ref="L2368:L2431" si="103">IF(OR($I2368=0,L$4&lt;$B2368,$B2368=0,20-(L$4-$B2368)=0),0,$I2368*(19-(L$4-$B2368))/20)</f>
        <v>0</v>
      </c>
      <c r="M2368" s="51">
        <f t="shared" si="102"/>
        <v>0</v>
      </c>
      <c r="N2368" s="51">
        <f t="shared" si="102"/>
        <v>0</v>
      </c>
      <c r="O2368" s="51">
        <f t="shared" si="102"/>
        <v>0</v>
      </c>
      <c r="P2368" s="51">
        <f t="shared" si="102"/>
        <v>0</v>
      </c>
      <c r="Q2368" s="51">
        <f t="shared" si="102"/>
        <v>0</v>
      </c>
      <c r="R2368" s="51">
        <f t="shared" si="102"/>
        <v>0</v>
      </c>
    </row>
    <row r="2369" spans="1:18" x14ac:dyDescent="0.25">
      <c r="A2369" s="17"/>
      <c r="B2369" s="52"/>
      <c r="C2369" s="17"/>
      <c r="D2369" s="17"/>
      <c r="E2369" s="17"/>
      <c r="F2369" s="17"/>
      <c r="G2369" s="17"/>
      <c r="H2369" s="17"/>
      <c r="I2369" s="16">
        <f>IF(B2369&gt;A_Stammdaten!$B$12,0,SUM(C2369,D2369,F2369,G2369)-SUM(E2369,H2369))</f>
        <v>0</v>
      </c>
      <c r="J2369" s="51">
        <f>HLOOKUP(A_Stammdaten!$B$12,$L$4:$R$2504,ROW(B2369)-3,FALSE)+IF(OR(B2369=0,A_Stammdaten!$B$12&lt;B2369),0,I2369*1/20)</f>
        <v>0</v>
      </c>
      <c r="K2369" s="51">
        <f>HLOOKUP(A_Stammdaten!$B$12,$L$4:$R$2504,ROW(B2369)-3,FALSE)</f>
        <v>0</v>
      </c>
      <c r="L2369" s="51">
        <f t="shared" si="103"/>
        <v>0</v>
      </c>
      <c r="M2369" s="51">
        <f t="shared" si="102"/>
        <v>0</v>
      </c>
      <c r="N2369" s="51">
        <f t="shared" si="102"/>
        <v>0</v>
      </c>
      <c r="O2369" s="51">
        <f t="shared" si="102"/>
        <v>0</v>
      </c>
      <c r="P2369" s="51">
        <f t="shared" si="102"/>
        <v>0</v>
      </c>
      <c r="Q2369" s="51">
        <f t="shared" si="102"/>
        <v>0</v>
      </c>
      <c r="R2369" s="51">
        <f t="shared" si="102"/>
        <v>0</v>
      </c>
    </row>
    <row r="2370" spans="1:18" x14ac:dyDescent="0.25">
      <c r="A2370" s="17"/>
      <c r="B2370" s="52"/>
      <c r="C2370" s="17"/>
      <c r="D2370" s="17"/>
      <c r="E2370" s="17"/>
      <c r="F2370" s="17"/>
      <c r="G2370" s="17"/>
      <c r="H2370" s="17"/>
      <c r="I2370" s="16">
        <f>IF(B2370&gt;A_Stammdaten!$B$12,0,SUM(C2370,D2370,F2370,G2370)-SUM(E2370,H2370))</f>
        <v>0</v>
      </c>
      <c r="J2370" s="51">
        <f>HLOOKUP(A_Stammdaten!$B$12,$L$4:$R$2504,ROW(B2370)-3,FALSE)+IF(OR(B2370=0,A_Stammdaten!$B$12&lt;B2370),0,I2370*1/20)</f>
        <v>0</v>
      </c>
      <c r="K2370" s="51">
        <f>HLOOKUP(A_Stammdaten!$B$12,$L$4:$R$2504,ROW(B2370)-3,FALSE)</f>
        <v>0</v>
      </c>
      <c r="L2370" s="51">
        <f t="shared" si="103"/>
        <v>0</v>
      </c>
      <c r="M2370" s="51">
        <f t="shared" si="102"/>
        <v>0</v>
      </c>
      <c r="N2370" s="51">
        <f t="shared" si="102"/>
        <v>0</v>
      </c>
      <c r="O2370" s="51">
        <f t="shared" si="102"/>
        <v>0</v>
      </c>
      <c r="P2370" s="51">
        <f t="shared" si="102"/>
        <v>0</v>
      </c>
      <c r="Q2370" s="51">
        <f t="shared" si="102"/>
        <v>0</v>
      </c>
      <c r="R2370" s="51">
        <f t="shared" si="102"/>
        <v>0</v>
      </c>
    </row>
    <row r="2371" spans="1:18" x14ac:dyDescent="0.25">
      <c r="A2371" s="17"/>
      <c r="B2371" s="52"/>
      <c r="C2371" s="17"/>
      <c r="D2371" s="17"/>
      <c r="E2371" s="17"/>
      <c r="F2371" s="17"/>
      <c r="G2371" s="17"/>
      <c r="H2371" s="17"/>
      <c r="I2371" s="16">
        <f>IF(B2371&gt;A_Stammdaten!$B$12,0,SUM(C2371,D2371,F2371,G2371)-SUM(E2371,H2371))</f>
        <v>0</v>
      </c>
      <c r="J2371" s="51">
        <f>HLOOKUP(A_Stammdaten!$B$12,$L$4:$R$2504,ROW(B2371)-3,FALSE)+IF(OR(B2371=0,A_Stammdaten!$B$12&lt;B2371),0,I2371*1/20)</f>
        <v>0</v>
      </c>
      <c r="K2371" s="51">
        <f>HLOOKUP(A_Stammdaten!$B$12,$L$4:$R$2504,ROW(B2371)-3,FALSE)</f>
        <v>0</v>
      </c>
      <c r="L2371" s="51">
        <f t="shared" si="103"/>
        <v>0</v>
      </c>
      <c r="M2371" s="51">
        <f t="shared" si="102"/>
        <v>0</v>
      </c>
      <c r="N2371" s="51">
        <f t="shared" si="102"/>
        <v>0</v>
      </c>
      <c r="O2371" s="51">
        <f t="shared" si="102"/>
        <v>0</v>
      </c>
      <c r="P2371" s="51">
        <f t="shared" si="102"/>
        <v>0</v>
      </c>
      <c r="Q2371" s="51">
        <f t="shared" si="102"/>
        <v>0</v>
      </c>
      <c r="R2371" s="51">
        <f t="shared" si="102"/>
        <v>0</v>
      </c>
    </row>
    <row r="2372" spans="1:18" x14ac:dyDescent="0.25">
      <c r="A2372" s="17"/>
      <c r="B2372" s="52"/>
      <c r="C2372" s="17"/>
      <c r="D2372" s="17"/>
      <c r="E2372" s="17"/>
      <c r="F2372" s="17"/>
      <c r="G2372" s="17"/>
      <c r="H2372" s="17"/>
      <c r="I2372" s="16">
        <f>IF(B2372&gt;A_Stammdaten!$B$12,0,SUM(C2372,D2372,F2372,G2372)-SUM(E2372,H2372))</f>
        <v>0</v>
      </c>
      <c r="J2372" s="51">
        <f>HLOOKUP(A_Stammdaten!$B$12,$L$4:$R$2504,ROW(B2372)-3,FALSE)+IF(OR(B2372=0,A_Stammdaten!$B$12&lt;B2372),0,I2372*1/20)</f>
        <v>0</v>
      </c>
      <c r="K2372" s="51">
        <f>HLOOKUP(A_Stammdaten!$B$12,$L$4:$R$2504,ROW(B2372)-3,FALSE)</f>
        <v>0</v>
      </c>
      <c r="L2372" s="51">
        <f t="shared" si="103"/>
        <v>0</v>
      </c>
      <c r="M2372" s="51">
        <f t="shared" si="102"/>
        <v>0</v>
      </c>
      <c r="N2372" s="51">
        <f t="shared" si="102"/>
        <v>0</v>
      </c>
      <c r="O2372" s="51">
        <f t="shared" si="102"/>
        <v>0</v>
      </c>
      <c r="P2372" s="51">
        <f t="shared" si="102"/>
        <v>0</v>
      </c>
      <c r="Q2372" s="51">
        <f t="shared" si="102"/>
        <v>0</v>
      </c>
      <c r="R2372" s="51">
        <f t="shared" si="102"/>
        <v>0</v>
      </c>
    </row>
    <row r="2373" spans="1:18" x14ac:dyDescent="0.25">
      <c r="A2373" s="17"/>
      <c r="B2373" s="52"/>
      <c r="C2373" s="17"/>
      <c r="D2373" s="17"/>
      <c r="E2373" s="17"/>
      <c r="F2373" s="17"/>
      <c r="G2373" s="17"/>
      <c r="H2373" s="17"/>
      <c r="I2373" s="16">
        <f>IF(B2373&gt;A_Stammdaten!$B$12,0,SUM(C2373,D2373,F2373,G2373)-SUM(E2373,H2373))</f>
        <v>0</v>
      </c>
      <c r="J2373" s="51">
        <f>HLOOKUP(A_Stammdaten!$B$12,$L$4:$R$2504,ROW(B2373)-3,FALSE)+IF(OR(B2373=0,A_Stammdaten!$B$12&lt;B2373),0,I2373*1/20)</f>
        <v>0</v>
      </c>
      <c r="K2373" s="51">
        <f>HLOOKUP(A_Stammdaten!$B$12,$L$4:$R$2504,ROW(B2373)-3,FALSE)</f>
        <v>0</v>
      </c>
      <c r="L2373" s="51">
        <f t="shared" si="103"/>
        <v>0</v>
      </c>
      <c r="M2373" s="51">
        <f t="shared" si="102"/>
        <v>0</v>
      </c>
      <c r="N2373" s="51">
        <f t="shared" si="102"/>
        <v>0</v>
      </c>
      <c r="O2373" s="51">
        <f t="shared" si="102"/>
        <v>0</v>
      </c>
      <c r="P2373" s="51">
        <f t="shared" si="102"/>
        <v>0</v>
      </c>
      <c r="Q2373" s="51">
        <f t="shared" si="102"/>
        <v>0</v>
      </c>
      <c r="R2373" s="51">
        <f t="shared" si="102"/>
        <v>0</v>
      </c>
    </row>
    <row r="2374" spans="1:18" x14ac:dyDescent="0.25">
      <c r="A2374" s="17"/>
      <c r="B2374" s="52"/>
      <c r="C2374" s="17"/>
      <c r="D2374" s="17"/>
      <c r="E2374" s="17"/>
      <c r="F2374" s="17"/>
      <c r="G2374" s="17"/>
      <c r="H2374" s="17"/>
      <c r="I2374" s="16">
        <f>IF(B2374&gt;A_Stammdaten!$B$12,0,SUM(C2374,D2374,F2374,G2374)-SUM(E2374,H2374))</f>
        <v>0</v>
      </c>
      <c r="J2374" s="51">
        <f>HLOOKUP(A_Stammdaten!$B$12,$L$4:$R$2504,ROW(B2374)-3,FALSE)+IF(OR(B2374=0,A_Stammdaten!$B$12&lt;B2374),0,I2374*1/20)</f>
        <v>0</v>
      </c>
      <c r="K2374" s="51">
        <f>HLOOKUP(A_Stammdaten!$B$12,$L$4:$R$2504,ROW(B2374)-3,FALSE)</f>
        <v>0</v>
      </c>
      <c r="L2374" s="51">
        <f t="shared" si="103"/>
        <v>0</v>
      </c>
      <c r="M2374" s="51">
        <f t="shared" si="102"/>
        <v>0</v>
      </c>
      <c r="N2374" s="51">
        <f t="shared" si="102"/>
        <v>0</v>
      </c>
      <c r="O2374" s="51">
        <f t="shared" si="102"/>
        <v>0</v>
      </c>
      <c r="P2374" s="51">
        <f t="shared" si="102"/>
        <v>0</v>
      </c>
      <c r="Q2374" s="51">
        <f t="shared" si="102"/>
        <v>0</v>
      </c>
      <c r="R2374" s="51">
        <f t="shared" si="102"/>
        <v>0</v>
      </c>
    </row>
    <row r="2375" spans="1:18" x14ac:dyDescent="0.25">
      <c r="A2375" s="17"/>
      <c r="B2375" s="52"/>
      <c r="C2375" s="17"/>
      <c r="D2375" s="17"/>
      <c r="E2375" s="17"/>
      <c r="F2375" s="17"/>
      <c r="G2375" s="17"/>
      <c r="H2375" s="17"/>
      <c r="I2375" s="16">
        <f>IF(B2375&gt;A_Stammdaten!$B$12,0,SUM(C2375,D2375,F2375,G2375)-SUM(E2375,H2375))</f>
        <v>0</v>
      </c>
      <c r="J2375" s="51">
        <f>HLOOKUP(A_Stammdaten!$B$12,$L$4:$R$2504,ROW(B2375)-3,FALSE)+IF(OR(B2375=0,A_Stammdaten!$B$12&lt;B2375),0,I2375*1/20)</f>
        <v>0</v>
      </c>
      <c r="K2375" s="51">
        <f>HLOOKUP(A_Stammdaten!$B$12,$L$4:$R$2504,ROW(B2375)-3,FALSE)</f>
        <v>0</v>
      </c>
      <c r="L2375" s="51">
        <f t="shared" si="103"/>
        <v>0</v>
      </c>
      <c r="M2375" s="51">
        <f t="shared" si="102"/>
        <v>0</v>
      </c>
      <c r="N2375" s="51">
        <f t="shared" si="102"/>
        <v>0</v>
      </c>
      <c r="O2375" s="51">
        <f t="shared" si="102"/>
        <v>0</v>
      </c>
      <c r="P2375" s="51">
        <f t="shared" si="102"/>
        <v>0</v>
      </c>
      <c r="Q2375" s="51">
        <f t="shared" si="102"/>
        <v>0</v>
      </c>
      <c r="R2375" s="51">
        <f t="shared" si="102"/>
        <v>0</v>
      </c>
    </row>
    <row r="2376" spans="1:18" x14ac:dyDescent="0.25">
      <c r="A2376" s="17"/>
      <c r="B2376" s="52"/>
      <c r="C2376" s="17"/>
      <c r="D2376" s="17"/>
      <c r="E2376" s="17"/>
      <c r="F2376" s="17"/>
      <c r="G2376" s="17"/>
      <c r="H2376" s="17"/>
      <c r="I2376" s="16">
        <f>IF(B2376&gt;A_Stammdaten!$B$12,0,SUM(C2376,D2376,F2376,G2376)-SUM(E2376,H2376))</f>
        <v>0</v>
      </c>
      <c r="J2376" s="51">
        <f>HLOOKUP(A_Stammdaten!$B$12,$L$4:$R$2504,ROW(B2376)-3,FALSE)+IF(OR(B2376=0,A_Stammdaten!$B$12&lt;B2376),0,I2376*1/20)</f>
        <v>0</v>
      </c>
      <c r="K2376" s="51">
        <f>HLOOKUP(A_Stammdaten!$B$12,$L$4:$R$2504,ROW(B2376)-3,FALSE)</f>
        <v>0</v>
      </c>
      <c r="L2376" s="51">
        <f t="shared" si="103"/>
        <v>0</v>
      </c>
      <c r="M2376" s="51">
        <f t="shared" si="102"/>
        <v>0</v>
      </c>
      <c r="N2376" s="51">
        <f t="shared" si="102"/>
        <v>0</v>
      </c>
      <c r="O2376" s="51">
        <f t="shared" si="102"/>
        <v>0</v>
      </c>
      <c r="P2376" s="51">
        <f t="shared" si="102"/>
        <v>0</v>
      </c>
      <c r="Q2376" s="51">
        <f t="shared" si="102"/>
        <v>0</v>
      </c>
      <c r="R2376" s="51">
        <f t="shared" si="102"/>
        <v>0</v>
      </c>
    </row>
    <row r="2377" spans="1:18" x14ac:dyDescent="0.25">
      <c r="A2377" s="17"/>
      <c r="B2377" s="52"/>
      <c r="C2377" s="17"/>
      <c r="D2377" s="17"/>
      <c r="E2377" s="17"/>
      <c r="F2377" s="17"/>
      <c r="G2377" s="17"/>
      <c r="H2377" s="17"/>
      <c r="I2377" s="16">
        <f>IF(B2377&gt;A_Stammdaten!$B$12,0,SUM(C2377,D2377,F2377,G2377)-SUM(E2377,H2377))</f>
        <v>0</v>
      </c>
      <c r="J2377" s="51">
        <f>HLOOKUP(A_Stammdaten!$B$12,$L$4:$R$2504,ROW(B2377)-3,FALSE)+IF(OR(B2377=0,A_Stammdaten!$B$12&lt;B2377),0,I2377*1/20)</f>
        <v>0</v>
      </c>
      <c r="K2377" s="51">
        <f>HLOOKUP(A_Stammdaten!$B$12,$L$4:$R$2504,ROW(B2377)-3,FALSE)</f>
        <v>0</v>
      </c>
      <c r="L2377" s="51">
        <f t="shared" si="103"/>
        <v>0</v>
      </c>
      <c r="M2377" s="51">
        <f t="shared" si="102"/>
        <v>0</v>
      </c>
      <c r="N2377" s="51">
        <f t="shared" si="102"/>
        <v>0</v>
      </c>
      <c r="O2377" s="51">
        <f t="shared" si="102"/>
        <v>0</v>
      </c>
      <c r="P2377" s="51">
        <f t="shared" si="102"/>
        <v>0</v>
      </c>
      <c r="Q2377" s="51">
        <f t="shared" si="102"/>
        <v>0</v>
      </c>
      <c r="R2377" s="51">
        <f t="shared" si="102"/>
        <v>0</v>
      </c>
    </row>
    <row r="2378" spans="1:18" x14ac:dyDescent="0.25">
      <c r="A2378" s="17"/>
      <c r="B2378" s="52"/>
      <c r="C2378" s="17"/>
      <c r="D2378" s="17"/>
      <c r="E2378" s="17"/>
      <c r="F2378" s="17"/>
      <c r="G2378" s="17"/>
      <c r="H2378" s="17"/>
      <c r="I2378" s="16">
        <f>IF(B2378&gt;A_Stammdaten!$B$12,0,SUM(C2378,D2378,F2378,G2378)-SUM(E2378,H2378))</f>
        <v>0</v>
      </c>
      <c r="J2378" s="51">
        <f>HLOOKUP(A_Stammdaten!$B$12,$L$4:$R$2504,ROW(B2378)-3,FALSE)+IF(OR(B2378=0,A_Stammdaten!$B$12&lt;B2378),0,I2378*1/20)</f>
        <v>0</v>
      </c>
      <c r="K2378" s="51">
        <f>HLOOKUP(A_Stammdaten!$B$12,$L$4:$R$2504,ROW(B2378)-3,FALSE)</f>
        <v>0</v>
      </c>
      <c r="L2378" s="51">
        <f t="shared" si="103"/>
        <v>0</v>
      </c>
      <c r="M2378" s="51">
        <f t="shared" si="102"/>
        <v>0</v>
      </c>
      <c r="N2378" s="51">
        <f t="shared" si="102"/>
        <v>0</v>
      </c>
      <c r="O2378" s="51">
        <f t="shared" si="102"/>
        <v>0</v>
      </c>
      <c r="P2378" s="51">
        <f t="shared" si="102"/>
        <v>0</v>
      </c>
      <c r="Q2378" s="51">
        <f t="shared" si="102"/>
        <v>0</v>
      </c>
      <c r="R2378" s="51">
        <f t="shared" si="102"/>
        <v>0</v>
      </c>
    </row>
    <row r="2379" spans="1:18" x14ac:dyDescent="0.25">
      <c r="A2379" s="17"/>
      <c r="B2379" s="52"/>
      <c r="C2379" s="17"/>
      <c r="D2379" s="17"/>
      <c r="E2379" s="17"/>
      <c r="F2379" s="17"/>
      <c r="G2379" s="17"/>
      <c r="H2379" s="17"/>
      <c r="I2379" s="16">
        <f>IF(B2379&gt;A_Stammdaten!$B$12,0,SUM(C2379,D2379,F2379,G2379)-SUM(E2379,H2379))</f>
        <v>0</v>
      </c>
      <c r="J2379" s="51">
        <f>HLOOKUP(A_Stammdaten!$B$12,$L$4:$R$2504,ROW(B2379)-3,FALSE)+IF(OR(B2379=0,A_Stammdaten!$B$12&lt;B2379),0,I2379*1/20)</f>
        <v>0</v>
      </c>
      <c r="K2379" s="51">
        <f>HLOOKUP(A_Stammdaten!$B$12,$L$4:$R$2504,ROW(B2379)-3,FALSE)</f>
        <v>0</v>
      </c>
      <c r="L2379" s="51">
        <f t="shared" si="103"/>
        <v>0</v>
      </c>
      <c r="M2379" s="51">
        <f t="shared" si="102"/>
        <v>0</v>
      </c>
      <c r="N2379" s="51">
        <f t="shared" si="102"/>
        <v>0</v>
      </c>
      <c r="O2379" s="51">
        <f t="shared" si="102"/>
        <v>0</v>
      </c>
      <c r="P2379" s="51">
        <f t="shared" si="102"/>
        <v>0</v>
      </c>
      <c r="Q2379" s="51">
        <f t="shared" si="102"/>
        <v>0</v>
      </c>
      <c r="R2379" s="51">
        <f t="shared" si="102"/>
        <v>0</v>
      </c>
    </row>
    <row r="2380" spans="1:18" x14ac:dyDescent="0.25">
      <c r="A2380" s="17"/>
      <c r="B2380" s="52"/>
      <c r="C2380" s="17"/>
      <c r="D2380" s="17"/>
      <c r="E2380" s="17"/>
      <c r="F2380" s="17"/>
      <c r="G2380" s="17"/>
      <c r="H2380" s="17"/>
      <c r="I2380" s="16">
        <f>IF(B2380&gt;A_Stammdaten!$B$12,0,SUM(C2380,D2380,F2380,G2380)-SUM(E2380,H2380))</f>
        <v>0</v>
      </c>
      <c r="J2380" s="51">
        <f>HLOOKUP(A_Stammdaten!$B$12,$L$4:$R$2504,ROW(B2380)-3,FALSE)+IF(OR(B2380=0,A_Stammdaten!$B$12&lt;B2380),0,I2380*1/20)</f>
        <v>0</v>
      </c>
      <c r="K2380" s="51">
        <f>HLOOKUP(A_Stammdaten!$B$12,$L$4:$R$2504,ROW(B2380)-3,FALSE)</f>
        <v>0</v>
      </c>
      <c r="L2380" s="51">
        <f t="shared" si="103"/>
        <v>0</v>
      </c>
      <c r="M2380" s="51">
        <f t="shared" si="102"/>
        <v>0</v>
      </c>
      <c r="N2380" s="51">
        <f t="shared" si="102"/>
        <v>0</v>
      </c>
      <c r="O2380" s="51">
        <f t="shared" ref="M2380:R2422" si="104">IF(OR($I2380=0,O$4&lt;$B2380,$B2380=0,20-(O$4-$B2380)=0),0,$I2380*(19-(O$4-$B2380))/20)</f>
        <v>0</v>
      </c>
      <c r="P2380" s="51">
        <f t="shared" si="104"/>
        <v>0</v>
      </c>
      <c r="Q2380" s="51">
        <f t="shared" si="104"/>
        <v>0</v>
      </c>
      <c r="R2380" s="51">
        <f t="shared" si="104"/>
        <v>0</v>
      </c>
    </row>
    <row r="2381" spans="1:18" x14ac:dyDescent="0.25">
      <c r="A2381" s="17"/>
      <c r="B2381" s="52"/>
      <c r="C2381" s="17"/>
      <c r="D2381" s="17"/>
      <c r="E2381" s="17"/>
      <c r="F2381" s="17"/>
      <c r="G2381" s="17"/>
      <c r="H2381" s="17"/>
      <c r="I2381" s="16">
        <f>IF(B2381&gt;A_Stammdaten!$B$12,0,SUM(C2381,D2381,F2381,G2381)-SUM(E2381,H2381))</f>
        <v>0</v>
      </c>
      <c r="J2381" s="51">
        <f>HLOOKUP(A_Stammdaten!$B$12,$L$4:$R$2504,ROW(B2381)-3,FALSE)+IF(OR(B2381=0,A_Stammdaten!$B$12&lt;B2381),0,I2381*1/20)</f>
        <v>0</v>
      </c>
      <c r="K2381" s="51">
        <f>HLOOKUP(A_Stammdaten!$B$12,$L$4:$R$2504,ROW(B2381)-3,FALSE)</f>
        <v>0</v>
      </c>
      <c r="L2381" s="51">
        <f t="shared" si="103"/>
        <v>0</v>
      </c>
      <c r="M2381" s="51">
        <f t="shared" si="104"/>
        <v>0</v>
      </c>
      <c r="N2381" s="51">
        <f t="shared" si="104"/>
        <v>0</v>
      </c>
      <c r="O2381" s="51">
        <f t="shared" si="104"/>
        <v>0</v>
      </c>
      <c r="P2381" s="51">
        <f t="shared" si="104"/>
        <v>0</v>
      </c>
      <c r="Q2381" s="51">
        <f t="shared" si="104"/>
        <v>0</v>
      </c>
      <c r="R2381" s="51">
        <f t="shared" si="104"/>
        <v>0</v>
      </c>
    </row>
    <row r="2382" spans="1:18" x14ac:dyDescent="0.25">
      <c r="A2382" s="17"/>
      <c r="B2382" s="52"/>
      <c r="C2382" s="17"/>
      <c r="D2382" s="17"/>
      <c r="E2382" s="17"/>
      <c r="F2382" s="17"/>
      <c r="G2382" s="17"/>
      <c r="H2382" s="17"/>
      <c r="I2382" s="16">
        <f>IF(B2382&gt;A_Stammdaten!$B$12,0,SUM(C2382,D2382,F2382,G2382)-SUM(E2382,H2382))</f>
        <v>0</v>
      </c>
      <c r="J2382" s="51">
        <f>HLOOKUP(A_Stammdaten!$B$12,$L$4:$R$2504,ROW(B2382)-3,FALSE)+IF(OR(B2382=0,A_Stammdaten!$B$12&lt;B2382),0,I2382*1/20)</f>
        <v>0</v>
      </c>
      <c r="K2382" s="51">
        <f>HLOOKUP(A_Stammdaten!$B$12,$L$4:$R$2504,ROW(B2382)-3,FALSE)</f>
        <v>0</v>
      </c>
      <c r="L2382" s="51">
        <f t="shared" si="103"/>
        <v>0</v>
      </c>
      <c r="M2382" s="51">
        <f t="shared" si="104"/>
        <v>0</v>
      </c>
      <c r="N2382" s="51">
        <f t="shared" si="104"/>
        <v>0</v>
      </c>
      <c r="O2382" s="51">
        <f t="shared" si="104"/>
        <v>0</v>
      </c>
      <c r="P2382" s="51">
        <f t="shared" si="104"/>
        <v>0</v>
      </c>
      <c r="Q2382" s="51">
        <f t="shared" si="104"/>
        <v>0</v>
      </c>
      <c r="R2382" s="51">
        <f t="shared" si="104"/>
        <v>0</v>
      </c>
    </row>
    <row r="2383" spans="1:18" x14ac:dyDescent="0.25">
      <c r="A2383" s="17"/>
      <c r="B2383" s="52"/>
      <c r="C2383" s="17"/>
      <c r="D2383" s="17"/>
      <c r="E2383" s="17"/>
      <c r="F2383" s="17"/>
      <c r="G2383" s="17"/>
      <c r="H2383" s="17"/>
      <c r="I2383" s="16">
        <f>IF(B2383&gt;A_Stammdaten!$B$12,0,SUM(C2383,D2383,F2383,G2383)-SUM(E2383,H2383))</f>
        <v>0</v>
      </c>
      <c r="J2383" s="51">
        <f>HLOOKUP(A_Stammdaten!$B$12,$L$4:$R$2504,ROW(B2383)-3,FALSE)+IF(OR(B2383=0,A_Stammdaten!$B$12&lt;B2383),0,I2383*1/20)</f>
        <v>0</v>
      </c>
      <c r="K2383" s="51">
        <f>HLOOKUP(A_Stammdaten!$B$12,$L$4:$R$2504,ROW(B2383)-3,FALSE)</f>
        <v>0</v>
      </c>
      <c r="L2383" s="51">
        <f t="shared" si="103"/>
        <v>0</v>
      </c>
      <c r="M2383" s="51">
        <f t="shared" si="104"/>
        <v>0</v>
      </c>
      <c r="N2383" s="51">
        <f t="shared" si="104"/>
        <v>0</v>
      </c>
      <c r="O2383" s="51">
        <f t="shared" si="104"/>
        <v>0</v>
      </c>
      <c r="P2383" s="51">
        <f t="shared" si="104"/>
        <v>0</v>
      </c>
      <c r="Q2383" s="51">
        <f t="shared" si="104"/>
        <v>0</v>
      </c>
      <c r="R2383" s="51">
        <f t="shared" si="104"/>
        <v>0</v>
      </c>
    </row>
    <row r="2384" spans="1:18" x14ac:dyDescent="0.25">
      <c r="A2384" s="17"/>
      <c r="B2384" s="52"/>
      <c r="C2384" s="17"/>
      <c r="D2384" s="17"/>
      <c r="E2384" s="17"/>
      <c r="F2384" s="17"/>
      <c r="G2384" s="17"/>
      <c r="H2384" s="17"/>
      <c r="I2384" s="16">
        <f>IF(B2384&gt;A_Stammdaten!$B$12,0,SUM(C2384,D2384,F2384,G2384)-SUM(E2384,H2384))</f>
        <v>0</v>
      </c>
      <c r="J2384" s="51">
        <f>HLOOKUP(A_Stammdaten!$B$12,$L$4:$R$2504,ROW(B2384)-3,FALSE)+IF(OR(B2384=0,A_Stammdaten!$B$12&lt;B2384),0,I2384*1/20)</f>
        <v>0</v>
      </c>
      <c r="K2384" s="51">
        <f>HLOOKUP(A_Stammdaten!$B$12,$L$4:$R$2504,ROW(B2384)-3,FALSE)</f>
        <v>0</v>
      </c>
      <c r="L2384" s="51">
        <f t="shared" si="103"/>
        <v>0</v>
      </c>
      <c r="M2384" s="51">
        <f t="shared" si="104"/>
        <v>0</v>
      </c>
      <c r="N2384" s="51">
        <f t="shared" si="104"/>
        <v>0</v>
      </c>
      <c r="O2384" s="51">
        <f t="shared" si="104"/>
        <v>0</v>
      </c>
      <c r="P2384" s="51">
        <f t="shared" si="104"/>
        <v>0</v>
      </c>
      <c r="Q2384" s="51">
        <f t="shared" si="104"/>
        <v>0</v>
      </c>
      <c r="R2384" s="51">
        <f t="shared" si="104"/>
        <v>0</v>
      </c>
    </row>
    <row r="2385" spans="1:18" x14ac:dyDescent="0.25">
      <c r="A2385" s="17"/>
      <c r="B2385" s="52"/>
      <c r="C2385" s="17"/>
      <c r="D2385" s="17"/>
      <c r="E2385" s="17"/>
      <c r="F2385" s="17"/>
      <c r="G2385" s="17"/>
      <c r="H2385" s="17"/>
      <c r="I2385" s="16">
        <f>IF(B2385&gt;A_Stammdaten!$B$12,0,SUM(C2385,D2385,F2385,G2385)-SUM(E2385,H2385))</f>
        <v>0</v>
      </c>
      <c r="J2385" s="51">
        <f>HLOOKUP(A_Stammdaten!$B$12,$L$4:$R$2504,ROW(B2385)-3,FALSE)+IF(OR(B2385=0,A_Stammdaten!$B$12&lt;B2385),0,I2385*1/20)</f>
        <v>0</v>
      </c>
      <c r="K2385" s="51">
        <f>HLOOKUP(A_Stammdaten!$B$12,$L$4:$R$2504,ROW(B2385)-3,FALSE)</f>
        <v>0</v>
      </c>
      <c r="L2385" s="51">
        <f t="shared" si="103"/>
        <v>0</v>
      </c>
      <c r="M2385" s="51">
        <f t="shared" si="104"/>
        <v>0</v>
      </c>
      <c r="N2385" s="51">
        <f t="shared" si="104"/>
        <v>0</v>
      </c>
      <c r="O2385" s="51">
        <f t="shared" si="104"/>
        <v>0</v>
      </c>
      <c r="P2385" s="51">
        <f t="shared" si="104"/>
        <v>0</v>
      </c>
      <c r="Q2385" s="51">
        <f t="shared" si="104"/>
        <v>0</v>
      </c>
      <c r="R2385" s="51">
        <f t="shared" si="104"/>
        <v>0</v>
      </c>
    </row>
    <row r="2386" spans="1:18" x14ac:dyDescent="0.25">
      <c r="A2386" s="17"/>
      <c r="B2386" s="52"/>
      <c r="C2386" s="17"/>
      <c r="D2386" s="17"/>
      <c r="E2386" s="17"/>
      <c r="F2386" s="17"/>
      <c r="G2386" s="17"/>
      <c r="H2386" s="17"/>
      <c r="I2386" s="16">
        <f>IF(B2386&gt;A_Stammdaten!$B$12,0,SUM(C2386,D2386,F2386,G2386)-SUM(E2386,H2386))</f>
        <v>0</v>
      </c>
      <c r="J2386" s="51">
        <f>HLOOKUP(A_Stammdaten!$B$12,$L$4:$R$2504,ROW(B2386)-3,FALSE)+IF(OR(B2386=0,A_Stammdaten!$B$12&lt;B2386),0,I2386*1/20)</f>
        <v>0</v>
      </c>
      <c r="K2386" s="51">
        <f>HLOOKUP(A_Stammdaten!$B$12,$L$4:$R$2504,ROW(B2386)-3,FALSE)</f>
        <v>0</v>
      </c>
      <c r="L2386" s="51">
        <f t="shared" si="103"/>
        <v>0</v>
      </c>
      <c r="M2386" s="51">
        <f t="shared" si="104"/>
        <v>0</v>
      </c>
      <c r="N2386" s="51">
        <f t="shared" si="104"/>
        <v>0</v>
      </c>
      <c r="O2386" s="51">
        <f t="shared" si="104"/>
        <v>0</v>
      </c>
      <c r="P2386" s="51">
        <f t="shared" si="104"/>
        <v>0</v>
      </c>
      <c r="Q2386" s="51">
        <f t="shared" si="104"/>
        <v>0</v>
      </c>
      <c r="R2386" s="51">
        <f t="shared" si="104"/>
        <v>0</v>
      </c>
    </row>
    <row r="2387" spans="1:18" x14ac:dyDescent="0.25">
      <c r="A2387" s="17"/>
      <c r="B2387" s="52"/>
      <c r="C2387" s="17"/>
      <c r="D2387" s="17"/>
      <c r="E2387" s="17"/>
      <c r="F2387" s="17"/>
      <c r="G2387" s="17"/>
      <c r="H2387" s="17"/>
      <c r="I2387" s="16">
        <f>IF(B2387&gt;A_Stammdaten!$B$12,0,SUM(C2387,D2387,F2387,G2387)-SUM(E2387,H2387))</f>
        <v>0</v>
      </c>
      <c r="J2387" s="51">
        <f>HLOOKUP(A_Stammdaten!$B$12,$L$4:$R$2504,ROW(B2387)-3,FALSE)+IF(OR(B2387=0,A_Stammdaten!$B$12&lt;B2387),0,I2387*1/20)</f>
        <v>0</v>
      </c>
      <c r="K2387" s="51">
        <f>HLOOKUP(A_Stammdaten!$B$12,$L$4:$R$2504,ROW(B2387)-3,FALSE)</f>
        <v>0</v>
      </c>
      <c r="L2387" s="51">
        <f t="shared" si="103"/>
        <v>0</v>
      </c>
      <c r="M2387" s="51">
        <f t="shared" si="104"/>
        <v>0</v>
      </c>
      <c r="N2387" s="51">
        <f t="shared" si="104"/>
        <v>0</v>
      </c>
      <c r="O2387" s="51">
        <f t="shared" si="104"/>
        <v>0</v>
      </c>
      <c r="P2387" s="51">
        <f t="shared" si="104"/>
        <v>0</v>
      </c>
      <c r="Q2387" s="51">
        <f t="shared" si="104"/>
        <v>0</v>
      </c>
      <c r="R2387" s="51">
        <f t="shared" si="104"/>
        <v>0</v>
      </c>
    </row>
    <row r="2388" spans="1:18" x14ac:dyDescent="0.25">
      <c r="A2388" s="17"/>
      <c r="B2388" s="52"/>
      <c r="C2388" s="17"/>
      <c r="D2388" s="17"/>
      <c r="E2388" s="17"/>
      <c r="F2388" s="17"/>
      <c r="G2388" s="17"/>
      <c r="H2388" s="17"/>
      <c r="I2388" s="16">
        <f>IF(B2388&gt;A_Stammdaten!$B$12,0,SUM(C2388,D2388,F2388,G2388)-SUM(E2388,H2388))</f>
        <v>0</v>
      </c>
      <c r="J2388" s="51">
        <f>HLOOKUP(A_Stammdaten!$B$12,$L$4:$R$2504,ROW(B2388)-3,FALSE)+IF(OR(B2388=0,A_Stammdaten!$B$12&lt;B2388),0,I2388*1/20)</f>
        <v>0</v>
      </c>
      <c r="K2388" s="51">
        <f>HLOOKUP(A_Stammdaten!$B$12,$L$4:$R$2504,ROW(B2388)-3,FALSE)</f>
        <v>0</v>
      </c>
      <c r="L2388" s="51">
        <f t="shared" si="103"/>
        <v>0</v>
      </c>
      <c r="M2388" s="51">
        <f t="shared" si="104"/>
        <v>0</v>
      </c>
      <c r="N2388" s="51">
        <f t="shared" si="104"/>
        <v>0</v>
      </c>
      <c r="O2388" s="51">
        <f t="shared" si="104"/>
        <v>0</v>
      </c>
      <c r="P2388" s="51">
        <f t="shared" si="104"/>
        <v>0</v>
      </c>
      <c r="Q2388" s="51">
        <f t="shared" si="104"/>
        <v>0</v>
      </c>
      <c r="R2388" s="51">
        <f t="shared" si="104"/>
        <v>0</v>
      </c>
    </row>
    <row r="2389" spans="1:18" x14ac:dyDescent="0.25">
      <c r="A2389" s="17"/>
      <c r="B2389" s="52"/>
      <c r="C2389" s="17"/>
      <c r="D2389" s="17"/>
      <c r="E2389" s="17"/>
      <c r="F2389" s="17"/>
      <c r="G2389" s="17"/>
      <c r="H2389" s="17"/>
      <c r="I2389" s="16">
        <f>IF(B2389&gt;A_Stammdaten!$B$12,0,SUM(C2389,D2389,F2389,G2389)-SUM(E2389,H2389))</f>
        <v>0</v>
      </c>
      <c r="J2389" s="51">
        <f>HLOOKUP(A_Stammdaten!$B$12,$L$4:$R$2504,ROW(B2389)-3,FALSE)+IF(OR(B2389=0,A_Stammdaten!$B$12&lt;B2389),0,I2389*1/20)</f>
        <v>0</v>
      </c>
      <c r="K2389" s="51">
        <f>HLOOKUP(A_Stammdaten!$B$12,$L$4:$R$2504,ROW(B2389)-3,FALSE)</f>
        <v>0</v>
      </c>
      <c r="L2389" s="51">
        <f t="shared" si="103"/>
        <v>0</v>
      </c>
      <c r="M2389" s="51">
        <f t="shared" si="104"/>
        <v>0</v>
      </c>
      <c r="N2389" s="51">
        <f t="shared" si="104"/>
        <v>0</v>
      </c>
      <c r="O2389" s="51">
        <f t="shared" si="104"/>
        <v>0</v>
      </c>
      <c r="P2389" s="51">
        <f t="shared" si="104"/>
        <v>0</v>
      </c>
      <c r="Q2389" s="51">
        <f t="shared" si="104"/>
        <v>0</v>
      </c>
      <c r="R2389" s="51">
        <f t="shared" si="104"/>
        <v>0</v>
      </c>
    </row>
    <row r="2390" spans="1:18" x14ac:dyDescent="0.25">
      <c r="A2390" s="17"/>
      <c r="B2390" s="52"/>
      <c r="C2390" s="17"/>
      <c r="D2390" s="17"/>
      <c r="E2390" s="17"/>
      <c r="F2390" s="17"/>
      <c r="G2390" s="17"/>
      <c r="H2390" s="17"/>
      <c r="I2390" s="16">
        <f>IF(B2390&gt;A_Stammdaten!$B$12,0,SUM(C2390,D2390,F2390,G2390)-SUM(E2390,H2390))</f>
        <v>0</v>
      </c>
      <c r="J2390" s="51">
        <f>HLOOKUP(A_Stammdaten!$B$12,$L$4:$R$2504,ROW(B2390)-3,FALSE)+IF(OR(B2390=0,A_Stammdaten!$B$12&lt;B2390),0,I2390*1/20)</f>
        <v>0</v>
      </c>
      <c r="K2390" s="51">
        <f>HLOOKUP(A_Stammdaten!$B$12,$L$4:$R$2504,ROW(B2390)-3,FALSE)</f>
        <v>0</v>
      </c>
      <c r="L2390" s="51">
        <f t="shared" si="103"/>
        <v>0</v>
      </c>
      <c r="M2390" s="51">
        <f t="shared" si="104"/>
        <v>0</v>
      </c>
      <c r="N2390" s="51">
        <f t="shared" si="104"/>
        <v>0</v>
      </c>
      <c r="O2390" s="51">
        <f t="shared" si="104"/>
        <v>0</v>
      </c>
      <c r="P2390" s="51">
        <f t="shared" si="104"/>
        <v>0</v>
      </c>
      <c r="Q2390" s="51">
        <f t="shared" si="104"/>
        <v>0</v>
      </c>
      <c r="R2390" s="51">
        <f t="shared" si="104"/>
        <v>0</v>
      </c>
    </row>
    <row r="2391" spans="1:18" x14ac:dyDescent="0.25">
      <c r="A2391" s="17"/>
      <c r="B2391" s="52"/>
      <c r="C2391" s="17"/>
      <c r="D2391" s="17"/>
      <c r="E2391" s="17"/>
      <c r="F2391" s="17"/>
      <c r="G2391" s="17"/>
      <c r="H2391" s="17"/>
      <c r="I2391" s="16">
        <f>IF(B2391&gt;A_Stammdaten!$B$12,0,SUM(C2391,D2391,F2391,G2391)-SUM(E2391,H2391))</f>
        <v>0</v>
      </c>
      <c r="J2391" s="51">
        <f>HLOOKUP(A_Stammdaten!$B$12,$L$4:$R$2504,ROW(B2391)-3,FALSE)+IF(OR(B2391=0,A_Stammdaten!$B$12&lt;B2391),0,I2391*1/20)</f>
        <v>0</v>
      </c>
      <c r="K2391" s="51">
        <f>HLOOKUP(A_Stammdaten!$B$12,$L$4:$R$2504,ROW(B2391)-3,FALSE)</f>
        <v>0</v>
      </c>
      <c r="L2391" s="51">
        <f t="shared" si="103"/>
        <v>0</v>
      </c>
      <c r="M2391" s="51">
        <f t="shared" si="104"/>
        <v>0</v>
      </c>
      <c r="N2391" s="51">
        <f t="shared" si="104"/>
        <v>0</v>
      </c>
      <c r="O2391" s="51">
        <f t="shared" si="104"/>
        <v>0</v>
      </c>
      <c r="P2391" s="51">
        <f t="shared" si="104"/>
        <v>0</v>
      </c>
      <c r="Q2391" s="51">
        <f t="shared" si="104"/>
        <v>0</v>
      </c>
      <c r="R2391" s="51">
        <f t="shared" si="104"/>
        <v>0</v>
      </c>
    </row>
    <row r="2392" spans="1:18" x14ac:dyDescent="0.25">
      <c r="A2392" s="17"/>
      <c r="B2392" s="52"/>
      <c r="C2392" s="17"/>
      <c r="D2392" s="17"/>
      <c r="E2392" s="17"/>
      <c r="F2392" s="17"/>
      <c r="G2392" s="17"/>
      <c r="H2392" s="17"/>
      <c r="I2392" s="16">
        <f>IF(B2392&gt;A_Stammdaten!$B$12,0,SUM(C2392,D2392,F2392,G2392)-SUM(E2392,H2392))</f>
        <v>0</v>
      </c>
      <c r="J2392" s="51">
        <f>HLOOKUP(A_Stammdaten!$B$12,$L$4:$R$2504,ROW(B2392)-3,FALSE)+IF(OR(B2392=0,A_Stammdaten!$B$12&lt;B2392),0,I2392*1/20)</f>
        <v>0</v>
      </c>
      <c r="K2392" s="51">
        <f>HLOOKUP(A_Stammdaten!$B$12,$L$4:$R$2504,ROW(B2392)-3,FALSE)</f>
        <v>0</v>
      </c>
      <c r="L2392" s="51">
        <f t="shared" si="103"/>
        <v>0</v>
      </c>
      <c r="M2392" s="51">
        <f t="shared" si="104"/>
        <v>0</v>
      </c>
      <c r="N2392" s="51">
        <f t="shared" si="104"/>
        <v>0</v>
      </c>
      <c r="O2392" s="51">
        <f t="shared" si="104"/>
        <v>0</v>
      </c>
      <c r="P2392" s="51">
        <f t="shared" si="104"/>
        <v>0</v>
      </c>
      <c r="Q2392" s="51">
        <f t="shared" si="104"/>
        <v>0</v>
      </c>
      <c r="R2392" s="51">
        <f t="shared" si="104"/>
        <v>0</v>
      </c>
    </row>
    <row r="2393" spans="1:18" x14ac:dyDescent="0.25">
      <c r="A2393" s="17"/>
      <c r="B2393" s="52"/>
      <c r="C2393" s="17"/>
      <c r="D2393" s="17"/>
      <c r="E2393" s="17"/>
      <c r="F2393" s="17"/>
      <c r="G2393" s="17"/>
      <c r="H2393" s="17"/>
      <c r="I2393" s="16">
        <f>IF(B2393&gt;A_Stammdaten!$B$12,0,SUM(C2393,D2393,F2393,G2393)-SUM(E2393,H2393))</f>
        <v>0</v>
      </c>
      <c r="J2393" s="51">
        <f>HLOOKUP(A_Stammdaten!$B$12,$L$4:$R$2504,ROW(B2393)-3,FALSE)+IF(OR(B2393=0,A_Stammdaten!$B$12&lt;B2393),0,I2393*1/20)</f>
        <v>0</v>
      </c>
      <c r="K2393" s="51">
        <f>HLOOKUP(A_Stammdaten!$B$12,$L$4:$R$2504,ROW(B2393)-3,FALSE)</f>
        <v>0</v>
      </c>
      <c r="L2393" s="51">
        <f t="shared" si="103"/>
        <v>0</v>
      </c>
      <c r="M2393" s="51">
        <f t="shared" si="104"/>
        <v>0</v>
      </c>
      <c r="N2393" s="51">
        <f t="shared" si="104"/>
        <v>0</v>
      </c>
      <c r="O2393" s="51">
        <f t="shared" si="104"/>
        <v>0</v>
      </c>
      <c r="P2393" s="51">
        <f t="shared" si="104"/>
        <v>0</v>
      </c>
      <c r="Q2393" s="51">
        <f t="shared" si="104"/>
        <v>0</v>
      </c>
      <c r="R2393" s="51">
        <f t="shared" si="104"/>
        <v>0</v>
      </c>
    </row>
    <row r="2394" spans="1:18" x14ac:dyDescent="0.25">
      <c r="A2394" s="17"/>
      <c r="B2394" s="52"/>
      <c r="C2394" s="17"/>
      <c r="D2394" s="17"/>
      <c r="E2394" s="17"/>
      <c r="F2394" s="17"/>
      <c r="G2394" s="17"/>
      <c r="H2394" s="17"/>
      <c r="I2394" s="16">
        <f>IF(B2394&gt;A_Stammdaten!$B$12,0,SUM(C2394,D2394,F2394,G2394)-SUM(E2394,H2394))</f>
        <v>0</v>
      </c>
      <c r="J2394" s="51">
        <f>HLOOKUP(A_Stammdaten!$B$12,$L$4:$R$2504,ROW(B2394)-3,FALSE)+IF(OR(B2394=0,A_Stammdaten!$B$12&lt;B2394),0,I2394*1/20)</f>
        <v>0</v>
      </c>
      <c r="K2394" s="51">
        <f>HLOOKUP(A_Stammdaten!$B$12,$L$4:$R$2504,ROW(B2394)-3,FALSE)</f>
        <v>0</v>
      </c>
      <c r="L2394" s="51">
        <f t="shared" si="103"/>
        <v>0</v>
      </c>
      <c r="M2394" s="51">
        <f t="shared" si="104"/>
        <v>0</v>
      </c>
      <c r="N2394" s="51">
        <f t="shared" si="104"/>
        <v>0</v>
      </c>
      <c r="O2394" s="51">
        <f t="shared" si="104"/>
        <v>0</v>
      </c>
      <c r="P2394" s="51">
        <f t="shared" si="104"/>
        <v>0</v>
      </c>
      <c r="Q2394" s="51">
        <f t="shared" si="104"/>
        <v>0</v>
      </c>
      <c r="R2394" s="51">
        <f t="shared" si="104"/>
        <v>0</v>
      </c>
    </row>
    <row r="2395" spans="1:18" x14ac:dyDescent="0.25">
      <c r="A2395" s="17"/>
      <c r="B2395" s="52"/>
      <c r="C2395" s="17"/>
      <c r="D2395" s="17"/>
      <c r="E2395" s="17"/>
      <c r="F2395" s="17"/>
      <c r="G2395" s="17"/>
      <c r="H2395" s="17"/>
      <c r="I2395" s="16">
        <f>IF(B2395&gt;A_Stammdaten!$B$12,0,SUM(C2395,D2395,F2395,G2395)-SUM(E2395,H2395))</f>
        <v>0</v>
      </c>
      <c r="J2395" s="51">
        <f>HLOOKUP(A_Stammdaten!$B$12,$L$4:$R$2504,ROW(B2395)-3,FALSE)+IF(OR(B2395=0,A_Stammdaten!$B$12&lt;B2395),0,I2395*1/20)</f>
        <v>0</v>
      </c>
      <c r="K2395" s="51">
        <f>HLOOKUP(A_Stammdaten!$B$12,$L$4:$R$2504,ROW(B2395)-3,FALSE)</f>
        <v>0</v>
      </c>
      <c r="L2395" s="51">
        <f t="shared" si="103"/>
        <v>0</v>
      </c>
      <c r="M2395" s="51">
        <f t="shared" si="104"/>
        <v>0</v>
      </c>
      <c r="N2395" s="51">
        <f t="shared" si="104"/>
        <v>0</v>
      </c>
      <c r="O2395" s="51">
        <f t="shared" si="104"/>
        <v>0</v>
      </c>
      <c r="P2395" s="51">
        <f t="shared" si="104"/>
        <v>0</v>
      </c>
      <c r="Q2395" s="51">
        <f t="shared" si="104"/>
        <v>0</v>
      </c>
      <c r="R2395" s="51">
        <f t="shared" si="104"/>
        <v>0</v>
      </c>
    </row>
    <row r="2396" spans="1:18" x14ac:dyDescent="0.25">
      <c r="A2396" s="17"/>
      <c r="B2396" s="52"/>
      <c r="C2396" s="17"/>
      <c r="D2396" s="17"/>
      <c r="E2396" s="17"/>
      <c r="F2396" s="17"/>
      <c r="G2396" s="17"/>
      <c r="H2396" s="17"/>
      <c r="I2396" s="16">
        <f>IF(B2396&gt;A_Stammdaten!$B$12,0,SUM(C2396,D2396,F2396,G2396)-SUM(E2396,H2396))</f>
        <v>0</v>
      </c>
      <c r="J2396" s="51">
        <f>HLOOKUP(A_Stammdaten!$B$12,$L$4:$R$2504,ROW(B2396)-3,FALSE)+IF(OR(B2396=0,A_Stammdaten!$B$12&lt;B2396),0,I2396*1/20)</f>
        <v>0</v>
      </c>
      <c r="K2396" s="51">
        <f>HLOOKUP(A_Stammdaten!$B$12,$L$4:$R$2504,ROW(B2396)-3,FALSE)</f>
        <v>0</v>
      </c>
      <c r="L2396" s="51">
        <f t="shared" si="103"/>
        <v>0</v>
      </c>
      <c r="M2396" s="51">
        <f t="shared" si="104"/>
        <v>0</v>
      </c>
      <c r="N2396" s="51">
        <f t="shared" si="104"/>
        <v>0</v>
      </c>
      <c r="O2396" s="51">
        <f t="shared" si="104"/>
        <v>0</v>
      </c>
      <c r="P2396" s="51">
        <f t="shared" si="104"/>
        <v>0</v>
      </c>
      <c r="Q2396" s="51">
        <f t="shared" si="104"/>
        <v>0</v>
      </c>
      <c r="R2396" s="51">
        <f t="shared" si="104"/>
        <v>0</v>
      </c>
    </row>
    <row r="2397" spans="1:18" x14ac:dyDescent="0.25">
      <c r="A2397" s="17"/>
      <c r="B2397" s="52"/>
      <c r="C2397" s="17"/>
      <c r="D2397" s="17"/>
      <c r="E2397" s="17"/>
      <c r="F2397" s="17"/>
      <c r="G2397" s="17"/>
      <c r="H2397" s="17"/>
      <c r="I2397" s="16">
        <f>IF(B2397&gt;A_Stammdaten!$B$12,0,SUM(C2397,D2397,F2397,G2397)-SUM(E2397,H2397))</f>
        <v>0</v>
      </c>
      <c r="J2397" s="51">
        <f>HLOOKUP(A_Stammdaten!$B$12,$L$4:$R$2504,ROW(B2397)-3,FALSE)+IF(OR(B2397=0,A_Stammdaten!$B$12&lt;B2397),0,I2397*1/20)</f>
        <v>0</v>
      </c>
      <c r="K2397" s="51">
        <f>HLOOKUP(A_Stammdaten!$B$12,$L$4:$R$2504,ROW(B2397)-3,FALSE)</f>
        <v>0</v>
      </c>
      <c r="L2397" s="51">
        <f t="shared" si="103"/>
        <v>0</v>
      </c>
      <c r="M2397" s="51">
        <f t="shared" si="104"/>
        <v>0</v>
      </c>
      <c r="N2397" s="51">
        <f t="shared" si="104"/>
        <v>0</v>
      </c>
      <c r="O2397" s="51">
        <f t="shared" si="104"/>
        <v>0</v>
      </c>
      <c r="P2397" s="51">
        <f t="shared" si="104"/>
        <v>0</v>
      </c>
      <c r="Q2397" s="51">
        <f t="shared" si="104"/>
        <v>0</v>
      </c>
      <c r="R2397" s="51">
        <f t="shared" si="104"/>
        <v>0</v>
      </c>
    </row>
    <row r="2398" spans="1:18" x14ac:dyDescent="0.25">
      <c r="A2398" s="17"/>
      <c r="B2398" s="52"/>
      <c r="C2398" s="17"/>
      <c r="D2398" s="17"/>
      <c r="E2398" s="17"/>
      <c r="F2398" s="17"/>
      <c r="G2398" s="17"/>
      <c r="H2398" s="17"/>
      <c r="I2398" s="16">
        <f>IF(B2398&gt;A_Stammdaten!$B$12,0,SUM(C2398,D2398,F2398,G2398)-SUM(E2398,H2398))</f>
        <v>0</v>
      </c>
      <c r="J2398" s="51">
        <f>HLOOKUP(A_Stammdaten!$B$12,$L$4:$R$2504,ROW(B2398)-3,FALSE)+IF(OR(B2398=0,A_Stammdaten!$B$12&lt;B2398),0,I2398*1/20)</f>
        <v>0</v>
      </c>
      <c r="K2398" s="51">
        <f>HLOOKUP(A_Stammdaten!$B$12,$L$4:$R$2504,ROW(B2398)-3,FALSE)</f>
        <v>0</v>
      </c>
      <c r="L2398" s="51">
        <f t="shared" si="103"/>
        <v>0</v>
      </c>
      <c r="M2398" s="51">
        <f t="shared" si="104"/>
        <v>0</v>
      </c>
      <c r="N2398" s="51">
        <f t="shared" si="104"/>
        <v>0</v>
      </c>
      <c r="O2398" s="51">
        <f t="shared" si="104"/>
        <v>0</v>
      </c>
      <c r="P2398" s="51">
        <f t="shared" si="104"/>
        <v>0</v>
      </c>
      <c r="Q2398" s="51">
        <f t="shared" si="104"/>
        <v>0</v>
      </c>
      <c r="R2398" s="51">
        <f t="shared" si="104"/>
        <v>0</v>
      </c>
    </row>
    <row r="2399" spans="1:18" x14ac:dyDescent="0.25">
      <c r="A2399" s="17"/>
      <c r="B2399" s="52"/>
      <c r="C2399" s="17"/>
      <c r="D2399" s="17"/>
      <c r="E2399" s="17"/>
      <c r="F2399" s="17"/>
      <c r="G2399" s="17"/>
      <c r="H2399" s="17"/>
      <c r="I2399" s="16">
        <f>IF(B2399&gt;A_Stammdaten!$B$12,0,SUM(C2399,D2399,F2399,G2399)-SUM(E2399,H2399))</f>
        <v>0</v>
      </c>
      <c r="J2399" s="51">
        <f>HLOOKUP(A_Stammdaten!$B$12,$L$4:$R$2504,ROW(B2399)-3,FALSE)+IF(OR(B2399=0,A_Stammdaten!$B$12&lt;B2399),0,I2399*1/20)</f>
        <v>0</v>
      </c>
      <c r="K2399" s="51">
        <f>HLOOKUP(A_Stammdaten!$B$12,$L$4:$R$2504,ROW(B2399)-3,FALSE)</f>
        <v>0</v>
      </c>
      <c r="L2399" s="51">
        <f t="shared" si="103"/>
        <v>0</v>
      </c>
      <c r="M2399" s="51">
        <f t="shared" si="104"/>
        <v>0</v>
      </c>
      <c r="N2399" s="51">
        <f t="shared" si="104"/>
        <v>0</v>
      </c>
      <c r="O2399" s="51">
        <f t="shared" si="104"/>
        <v>0</v>
      </c>
      <c r="P2399" s="51">
        <f t="shared" si="104"/>
        <v>0</v>
      </c>
      <c r="Q2399" s="51">
        <f t="shared" si="104"/>
        <v>0</v>
      </c>
      <c r="R2399" s="51">
        <f t="shared" si="104"/>
        <v>0</v>
      </c>
    </row>
    <row r="2400" spans="1:18" x14ac:dyDescent="0.25">
      <c r="A2400" s="17"/>
      <c r="B2400" s="52"/>
      <c r="C2400" s="17"/>
      <c r="D2400" s="17"/>
      <c r="E2400" s="17"/>
      <c r="F2400" s="17"/>
      <c r="G2400" s="17"/>
      <c r="H2400" s="17"/>
      <c r="I2400" s="16">
        <f>IF(B2400&gt;A_Stammdaten!$B$12,0,SUM(C2400,D2400,F2400,G2400)-SUM(E2400,H2400))</f>
        <v>0</v>
      </c>
      <c r="J2400" s="51">
        <f>HLOOKUP(A_Stammdaten!$B$12,$L$4:$R$2504,ROW(B2400)-3,FALSE)+IF(OR(B2400=0,A_Stammdaten!$B$12&lt;B2400),0,I2400*1/20)</f>
        <v>0</v>
      </c>
      <c r="K2400" s="51">
        <f>HLOOKUP(A_Stammdaten!$B$12,$L$4:$R$2504,ROW(B2400)-3,FALSE)</f>
        <v>0</v>
      </c>
      <c r="L2400" s="51">
        <f t="shared" si="103"/>
        <v>0</v>
      </c>
      <c r="M2400" s="51">
        <f t="shared" si="104"/>
        <v>0</v>
      </c>
      <c r="N2400" s="51">
        <f t="shared" si="104"/>
        <v>0</v>
      </c>
      <c r="O2400" s="51">
        <f t="shared" si="104"/>
        <v>0</v>
      </c>
      <c r="P2400" s="51">
        <f t="shared" si="104"/>
        <v>0</v>
      </c>
      <c r="Q2400" s="51">
        <f t="shared" si="104"/>
        <v>0</v>
      </c>
      <c r="R2400" s="51">
        <f t="shared" si="104"/>
        <v>0</v>
      </c>
    </row>
    <row r="2401" spans="1:18" x14ac:dyDescent="0.25">
      <c r="A2401" s="17"/>
      <c r="B2401" s="52"/>
      <c r="C2401" s="17"/>
      <c r="D2401" s="17"/>
      <c r="E2401" s="17"/>
      <c r="F2401" s="17"/>
      <c r="G2401" s="17"/>
      <c r="H2401" s="17"/>
      <c r="I2401" s="16">
        <f>IF(B2401&gt;A_Stammdaten!$B$12,0,SUM(C2401,D2401,F2401,G2401)-SUM(E2401,H2401))</f>
        <v>0</v>
      </c>
      <c r="J2401" s="51">
        <f>HLOOKUP(A_Stammdaten!$B$12,$L$4:$R$2504,ROW(B2401)-3,FALSE)+IF(OR(B2401=0,A_Stammdaten!$B$12&lt;B2401),0,I2401*1/20)</f>
        <v>0</v>
      </c>
      <c r="K2401" s="51">
        <f>HLOOKUP(A_Stammdaten!$B$12,$L$4:$R$2504,ROW(B2401)-3,FALSE)</f>
        <v>0</v>
      </c>
      <c r="L2401" s="51">
        <f t="shared" si="103"/>
        <v>0</v>
      </c>
      <c r="M2401" s="51">
        <f t="shared" si="104"/>
        <v>0</v>
      </c>
      <c r="N2401" s="51">
        <f t="shared" si="104"/>
        <v>0</v>
      </c>
      <c r="O2401" s="51">
        <f t="shared" si="104"/>
        <v>0</v>
      </c>
      <c r="P2401" s="51">
        <f t="shared" si="104"/>
        <v>0</v>
      </c>
      <c r="Q2401" s="51">
        <f t="shared" si="104"/>
        <v>0</v>
      </c>
      <c r="R2401" s="51">
        <f t="shared" si="104"/>
        <v>0</v>
      </c>
    </row>
    <row r="2402" spans="1:18" x14ac:dyDescent="0.25">
      <c r="A2402" s="17"/>
      <c r="B2402" s="52"/>
      <c r="C2402" s="17"/>
      <c r="D2402" s="17"/>
      <c r="E2402" s="17"/>
      <c r="F2402" s="17"/>
      <c r="G2402" s="17"/>
      <c r="H2402" s="17"/>
      <c r="I2402" s="16">
        <f>IF(B2402&gt;A_Stammdaten!$B$12,0,SUM(C2402,D2402,F2402,G2402)-SUM(E2402,H2402))</f>
        <v>0</v>
      </c>
      <c r="J2402" s="51">
        <f>HLOOKUP(A_Stammdaten!$B$12,$L$4:$R$2504,ROW(B2402)-3,FALSE)+IF(OR(B2402=0,A_Stammdaten!$B$12&lt;B2402),0,I2402*1/20)</f>
        <v>0</v>
      </c>
      <c r="K2402" s="51">
        <f>HLOOKUP(A_Stammdaten!$B$12,$L$4:$R$2504,ROW(B2402)-3,FALSE)</f>
        <v>0</v>
      </c>
      <c r="L2402" s="51">
        <f t="shared" si="103"/>
        <v>0</v>
      </c>
      <c r="M2402" s="51">
        <f t="shared" si="104"/>
        <v>0</v>
      </c>
      <c r="N2402" s="51">
        <f t="shared" si="104"/>
        <v>0</v>
      </c>
      <c r="O2402" s="51">
        <f t="shared" si="104"/>
        <v>0</v>
      </c>
      <c r="P2402" s="51">
        <f t="shared" si="104"/>
        <v>0</v>
      </c>
      <c r="Q2402" s="51">
        <f t="shared" si="104"/>
        <v>0</v>
      </c>
      <c r="R2402" s="51">
        <f t="shared" si="104"/>
        <v>0</v>
      </c>
    </row>
    <row r="2403" spans="1:18" x14ac:dyDescent="0.25">
      <c r="A2403" s="17"/>
      <c r="B2403" s="52"/>
      <c r="C2403" s="17"/>
      <c r="D2403" s="17"/>
      <c r="E2403" s="17"/>
      <c r="F2403" s="17"/>
      <c r="G2403" s="17"/>
      <c r="H2403" s="17"/>
      <c r="I2403" s="16">
        <f>IF(B2403&gt;A_Stammdaten!$B$12,0,SUM(C2403,D2403,F2403,G2403)-SUM(E2403,H2403))</f>
        <v>0</v>
      </c>
      <c r="J2403" s="51">
        <f>HLOOKUP(A_Stammdaten!$B$12,$L$4:$R$2504,ROW(B2403)-3,FALSE)+IF(OR(B2403=0,A_Stammdaten!$B$12&lt;B2403),0,I2403*1/20)</f>
        <v>0</v>
      </c>
      <c r="K2403" s="51">
        <f>HLOOKUP(A_Stammdaten!$B$12,$L$4:$R$2504,ROW(B2403)-3,FALSE)</f>
        <v>0</v>
      </c>
      <c r="L2403" s="51">
        <f t="shared" si="103"/>
        <v>0</v>
      </c>
      <c r="M2403" s="51">
        <f t="shared" si="104"/>
        <v>0</v>
      </c>
      <c r="N2403" s="51">
        <f t="shared" si="104"/>
        <v>0</v>
      </c>
      <c r="O2403" s="51">
        <f t="shared" si="104"/>
        <v>0</v>
      </c>
      <c r="P2403" s="51">
        <f t="shared" si="104"/>
        <v>0</v>
      </c>
      <c r="Q2403" s="51">
        <f t="shared" si="104"/>
        <v>0</v>
      </c>
      <c r="R2403" s="51">
        <f t="shared" si="104"/>
        <v>0</v>
      </c>
    </row>
    <row r="2404" spans="1:18" x14ac:dyDescent="0.25">
      <c r="A2404" s="17"/>
      <c r="B2404" s="52"/>
      <c r="C2404" s="17"/>
      <c r="D2404" s="17"/>
      <c r="E2404" s="17"/>
      <c r="F2404" s="17"/>
      <c r="G2404" s="17"/>
      <c r="H2404" s="17"/>
      <c r="I2404" s="16">
        <f>IF(B2404&gt;A_Stammdaten!$B$12,0,SUM(C2404,D2404,F2404,G2404)-SUM(E2404,H2404))</f>
        <v>0</v>
      </c>
      <c r="J2404" s="51">
        <f>HLOOKUP(A_Stammdaten!$B$12,$L$4:$R$2504,ROW(B2404)-3,FALSE)+IF(OR(B2404=0,A_Stammdaten!$B$12&lt;B2404),0,I2404*1/20)</f>
        <v>0</v>
      </c>
      <c r="K2404" s="51">
        <f>HLOOKUP(A_Stammdaten!$B$12,$L$4:$R$2504,ROW(B2404)-3,FALSE)</f>
        <v>0</v>
      </c>
      <c r="L2404" s="51">
        <f t="shared" si="103"/>
        <v>0</v>
      </c>
      <c r="M2404" s="51">
        <f t="shared" si="104"/>
        <v>0</v>
      </c>
      <c r="N2404" s="51">
        <f t="shared" si="104"/>
        <v>0</v>
      </c>
      <c r="O2404" s="51">
        <f t="shared" si="104"/>
        <v>0</v>
      </c>
      <c r="P2404" s="51">
        <f t="shared" si="104"/>
        <v>0</v>
      </c>
      <c r="Q2404" s="51">
        <f t="shared" si="104"/>
        <v>0</v>
      </c>
      <c r="R2404" s="51">
        <f t="shared" si="104"/>
        <v>0</v>
      </c>
    </row>
    <row r="2405" spans="1:18" x14ac:dyDescent="0.25">
      <c r="A2405" s="17"/>
      <c r="B2405" s="52"/>
      <c r="C2405" s="17"/>
      <c r="D2405" s="17"/>
      <c r="E2405" s="17"/>
      <c r="F2405" s="17"/>
      <c r="G2405" s="17"/>
      <c r="H2405" s="17"/>
      <c r="I2405" s="16">
        <f>IF(B2405&gt;A_Stammdaten!$B$12,0,SUM(C2405,D2405,F2405,G2405)-SUM(E2405,H2405))</f>
        <v>0</v>
      </c>
      <c r="J2405" s="51">
        <f>HLOOKUP(A_Stammdaten!$B$12,$L$4:$R$2504,ROW(B2405)-3,FALSE)+IF(OR(B2405=0,A_Stammdaten!$B$12&lt;B2405),0,I2405*1/20)</f>
        <v>0</v>
      </c>
      <c r="K2405" s="51">
        <f>HLOOKUP(A_Stammdaten!$B$12,$L$4:$R$2504,ROW(B2405)-3,FALSE)</f>
        <v>0</v>
      </c>
      <c r="L2405" s="51">
        <f t="shared" si="103"/>
        <v>0</v>
      </c>
      <c r="M2405" s="51">
        <f t="shared" si="104"/>
        <v>0</v>
      </c>
      <c r="N2405" s="51">
        <f t="shared" si="104"/>
        <v>0</v>
      </c>
      <c r="O2405" s="51">
        <f t="shared" si="104"/>
        <v>0</v>
      </c>
      <c r="P2405" s="51">
        <f t="shared" si="104"/>
        <v>0</v>
      </c>
      <c r="Q2405" s="51">
        <f t="shared" si="104"/>
        <v>0</v>
      </c>
      <c r="R2405" s="51">
        <f t="shared" si="104"/>
        <v>0</v>
      </c>
    </row>
    <row r="2406" spans="1:18" x14ac:dyDescent="0.25">
      <c r="A2406" s="17"/>
      <c r="B2406" s="52"/>
      <c r="C2406" s="17"/>
      <c r="D2406" s="17"/>
      <c r="E2406" s="17"/>
      <c r="F2406" s="17"/>
      <c r="G2406" s="17"/>
      <c r="H2406" s="17"/>
      <c r="I2406" s="16">
        <f>IF(B2406&gt;A_Stammdaten!$B$12,0,SUM(C2406,D2406,F2406,G2406)-SUM(E2406,H2406))</f>
        <v>0</v>
      </c>
      <c r="J2406" s="51">
        <f>HLOOKUP(A_Stammdaten!$B$12,$L$4:$R$2504,ROW(B2406)-3,FALSE)+IF(OR(B2406=0,A_Stammdaten!$B$12&lt;B2406),0,I2406*1/20)</f>
        <v>0</v>
      </c>
      <c r="K2406" s="51">
        <f>HLOOKUP(A_Stammdaten!$B$12,$L$4:$R$2504,ROW(B2406)-3,FALSE)</f>
        <v>0</v>
      </c>
      <c r="L2406" s="51">
        <f t="shared" si="103"/>
        <v>0</v>
      </c>
      <c r="M2406" s="51">
        <f t="shared" si="104"/>
        <v>0</v>
      </c>
      <c r="N2406" s="51">
        <f t="shared" si="104"/>
        <v>0</v>
      </c>
      <c r="O2406" s="51">
        <f t="shared" si="104"/>
        <v>0</v>
      </c>
      <c r="P2406" s="51">
        <f t="shared" si="104"/>
        <v>0</v>
      </c>
      <c r="Q2406" s="51">
        <f t="shared" si="104"/>
        <v>0</v>
      </c>
      <c r="R2406" s="51">
        <f t="shared" si="104"/>
        <v>0</v>
      </c>
    </row>
    <row r="2407" spans="1:18" x14ac:dyDescent="0.25">
      <c r="A2407" s="17"/>
      <c r="B2407" s="52"/>
      <c r="C2407" s="17"/>
      <c r="D2407" s="17"/>
      <c r="E2407" s="17"/>
      <c r="F2407" s="17"/>
      <c r="G2407" s="17"/>
      <c r="H2407" s="17"/>
      <c r="I2407" s="16">
        <f>IF(B2407&gt;A_Stammdaten!$B$12,0,SUM(C2407,D2407,F2407,G2407)-SUM(E2407,H2407))</f>
        <v>0</v>
      </c>
      <c r="J2407" s="51">
        <f>HLOOKUP(A_Stammdaten!$B$12,$L$4:$R$2504,ROW(B2407)-3,FALSE)+IF(OR(B2407=0,A_Stammdaten!$B$12&lt;B2407),0,I2407*1/20)</f>
        <v>0</v>
      </c>
      <c r="K2407" s="51">
        <f>HLOOKUP(A_Stammdaten!$B$12,$L$4:$R$2504,ROW(B2407)-3,FALSE)</f>
        <v>0</v>
      </c>
      <c r="L2407" s="51">
        <f t="shared" si="103"/>
        <v>0</v>
      </c>
      <c r="M2407" s="51">
        <f t="shared" si="104"/>
        <v>0</v>
      </c>
      <c r="N2407" s="51">
        <f t="shared" si="104"/>
        <v>0</v>
      </c>
      <c r="O2407" s="51">
        <f t="shared" si="104"/>
        <v>0</v>
      </c>
      <c r="P2407" s="51">
        <f t="shared" si="104"/>
        <v>0</v>
      </c>
      <c r="Q2407" s="51">
        <f t="shared" si="104"/>
        <v>0</v>
      </c>
      <c r="R2407" s="51">
        <f t="shared" si="104"/>
        <v>0</v>
      </c>
    </row>
    <row r="2408" spans="1:18" x14ac:dyDescent="0.25">
      <c r="A2408" s="17"/>
      <c r="B2408" s="52"/>
      <c r="C2408" s="17"/>
      <c r="D2408" s="17"/>
      <c r="E2408" s="17"/>
      <c r="F2408" s="17"/>
      <c r="G2408" s="17"/>
      <c r="H2408" s="17"/>
      <c r="I2408" s="16">
        <f>IF(B2408&gt;A_Stammdaten!$B$12,0,SUM(C2408,D2408,F2408,G2408)-SUM(E2408,H2408))</f>
        <v>0</v>
      </c>
      <c r="J2408" s="51">
        <f>HLOOKUP(A_Stammdaten!$B$12,$L$4:$R$2504,ROW(B2408)-3,FALSE)+IF(OR(B2408=0,A_Stammdaten!$B$12&lt;B2408),0,I2408*1/20)</f>
        <v>0</v>
      </c>
      <c r="K2408" s="51">
        <f>HLOOKUP(A_Stammdaten!$B$12,$L$4:$R$2504,ROW(B2408)-3,FALSE)</f>
        <v>0</v>
      </c>
      <c r="L2408" s="51">
        <f t="shared" si="103"/>
        <v>0</v>
      </c>
      <c r="M2408" s="51">
        <f t="shared" si="104"/>
        <v>0</v>
      </c>
      <c r="N2408" s="51">
        <f t="shared" si="104"/>
        <v>0</v>
      </c>
      <c r="O2408" s="51">
        <f t="shared" si="104"/>
        <v>0</v>
      </c>
      <c r="P2408" s="51">
        <f t="shared" si="104"/>
        <v>0</v>
      </c>
      <c r="Q2408" s="51">
        <f t="shared" si="104"/>
        <v>0</v>
      </c>
      <c r="R2408" s="51">
        <f t="shared" si="104"/>
        <v>0</v>
      </c>
    </row>
    <row r="2409" spans="1:18" x14ac:dyDescent="0.25">
      <c r="A2409" s="17"/>
      <c r="B2409" s="52"/>
      <c r="C2409" s="17"/>
      <c r="D2409" s="17"/>
      <c r="E2409" s="17"/>
      <c r="F2409" s="17"/>
      <c r="G2409" s="17"/>
      <c r="H2409" s="17"/>
      <c r="I2409" s="16">
        <f>IF(B2409&gt;A_Stammdaten!$B$12,0,SUM(C2409,D2409,F2409,G2409)-SUM(E2409,H2409))</f>
        <v>0</v>
      </c>
      <c r="J2409" s="51">
        <f>HLOOKUP(A_Stammdaten!$B$12,$L$4:$R$2504,ROW(B2409)-3,FALSE)+IF(OR(B2409=0,A_Stammdaten!$B$12&lt;B2409),0,I2409*1/20)</f>
        <v>0</v>
      </c>
      <c r="K2409" s="51">
        <f>HLOOKUP(A_Stammdaten!$B$12,$L$4:$R$2504,ROW(B2409)-3,FALSE)</f>
        <v>0</v>
      </c>
      <c r="L2409" s="51">
        <f t="shared" si="103"/>
        <v>0</v>
      </c>
      <c r="M2409" s="51">
        <f t="shared" si="104"/>
        <v>0</v>
      </c>
      <c r="N2409" s="51">
        <f t="shared" si="104"/>
        <v>0</v>
      </c>
      <c r="O2409" s="51">
        <f t="shared" si="104"/>
        <v>0</v>
      </c>
      <c r="P2409" s="51">
        <f t="shared" si="104"/>
        <v>0</v>
      </c>
      <c r="Q2409" s="51">
        <f t="shared" si="104"/>
        <v>0</v>
      </c>
      <c r="R2409" s="51">
        <f t="shared" si="104"/>
        <v>0</v>
      </c>
    </row>
    <row r="2410" spans="1:18" x14ac:dyDescent="0.25">
      <c r="A2410" s="17"/>
      <c r="B2410" s="52"/>
      <c r="C2410" s="17"/>
      <c r="D2410" s="17"/>
      <c r="E2410" s="17"/>
      <c r="F2410" s="17"/>
      <c r="G2410" s="17"/>
      <c r="H2410" s="17"/>
      <c r="I2410" s="16">
        <f>IF(B2410&gt;A_Stammdaten!$B$12,0,SUM(C2410,D2410,F2410,G2410)-SUM(E2410,H2410))</f>
        <v>0</v>
      </c>
      <c r="J2410" s="51">
        <f>HLOOKUP(A_Stammdaten!$B$12,$L$4:$R$2504,ROW(B2410)-3,FALSE)+IF(OR(B2410=0,A_Stammdaten!$B$12&lt;B2410),0,I2410*1/20)</f>
        <v>0</v>
      </c>
      <c r="K2410" s="51">
        <f>HLOOKUP(A_Stammdaten!$B$12,$L$4:$R$2504,ROW(B2410)-3,FALSE)</f>
        <v>0</v>
      </c>
      <c r="L2410" s="51">
        <f t="shared" si="103"/>
        <v>0</v>
      </c>
      <c r="M2410" s="51">
        <f t="shared" si="104"/>
        <v>0</v>
      </c>
      <c r="N2410" s="51">
        <f t="shared" si="104"/>
        <v>0</v>
      </c>
      <c r="O2410" s="51">
        <f t="shared" si="104"/>
        <v>0</v>
      </c>
      <c r="P2410" s="51">
        <f t="shared" si="104"/>
        <v>0</v>
      </c>
      <c r="Q2410" s="51">
        <f t="shared" si="104"/>
        <v>0</v>
      </c>
      <c r="R2410" s="51">
        <f t="shared" si="104"/>
        <v>0</v>
      </c>
    </row>
    <row r="2411" spans="1:18" x14ac:dyDescent="0.25">
      <c r="A2411" s="17"/>
      <c r="B2411" s="52"/>
      <c r="C2411" s="17"/>
      <c r="D2411" s="17"/>
      <c r="E2411" s="17"/>
      <c r="F2411" s="17"/>
      <c r="G2411" s="17"/>
      <c r="H2411" s="17"/>
      <c r="I2411" s="16">
        <f>IF(B2411&gt;A_Stammdaten!$B$12,0,SUM(C2411,D2411,F2411,G2411)-SUM(E2411,H2411))</f>
        <v>0</v>
      </c>
      <c r="J2411" s="51">
        <f>HLOOKUP(A_Stammdaten!$B$12,$L$4:$R$2504,ROW(B2411)-3,FALSE)+IF(OR(B2411=0,A_Stammdaten!$B$12&lt;B2411),0,I2411*1/20)</f>
        <v>0</v>
      </c>
      <c r="K2411" s="51">
        <f>HLOOKUP(A_Stammdaten!$B$12,$L$4:$R$2504,ROW(B2411)-3,FALSE)</f>
        <v>0</v>
      </c>
      <c r="L2411" s="51">
        <f t="shared" si="103"/>
        <v>0</v>
      </c>
      <c r="M2411" s="51">
        <f t="shared" si="104"/>
        <v>0</v>
      </c>
      <c r="N2411" s="51">
        <f t="shared" si="104"/>
        <v>0</v>
      </c>
      <c r="O2411" s="51">
        <f t="shared" si="104"/>
        <v>0</v>
      </c>
      <c r="P2411" s="51">
        <f t="shared" si="104"/>
        <v>0</v>
      </c>
      <c r="Q2411" s="51">
        <f t="shared" si="104"/>
        <v>0</v>
      </c>
      <c r="R2411" s="51">
        <f t="shared" si="104"/>
        <v>0</v>
      </c>
    </row>
    <row r="2412" spans="1:18" x14ac:dyDescent="0.25">
      <c r="A2412" s="17"/>
      <c r="B2412" s="52"/>
      <c r="C2412" s="17"/>
      <c r="D2412" s="17"/>
      <c r="E2412" s="17"/>
      <c r="F2412" s="17"/>
      <c r="G2412" s="17"/>
      <c r="H2412" s="17"/>
      <c r="I2412" s="16">
        <f>IF(B2412&gt;A_Stammdaten!$B$12,0,SUM(C2412,D2412,F2412,G2412)-SUM(E2412,H2412))</f>
        <v>0</v>
      </c>
      <c r="J2412" s="51">
        <f>HLOOKUP(A_Stammdaten!$B$12,$L$4:$R$2504,ROW(B2412)-3,FALSE)+IF(OR(B2412=0,A_Stammdaten!$B$12&lt;B2412),0,I2412*1/20)</f>
        <v>0</v>
      </c>
      <c r="K2412" s="51">
        <f>HLOOKUP(A_Stammdaten!$B$12,$L$4:$R$2504,ROW(B2412)-3,FALSE)</f>
        <v>0</v>
      </c>
      <c r="L2412" s="51">
        <f t="shared" si="103"/>
        <v>0</v>
      </c>
      <c r="M2412" s="51">
        <f t="shared" si="104"/>
        <v>0</v>
      </c>
      <c r="N2412" s="51">
        <f t="shared" si="104"/>
        <v>0</v>
      </c>
      <c r="O2412" s="51">
        <f t="shared" si="104"/>
        <v>0</v>
      </c>
      <c r="P2412" s="51">
        <f t="shared" si="104"/>
        <v>0</v>
      </c>
      <c r="Q2412" s="51">
        <f t="shared" si="104"/>
        <v>0</v>
      </c>
      <c r="R2412" s="51">
        <f t="shared" si="104"/>
        <v>0</v>
      </c>
    </row>
    <row r="2413" spans="1:18" x14ac:dyDescent="0.25">
      <c r="A2413" s="17"/>
      <c r="B2413" s="52"/>
      <c r="C2413" s="17"/>
      <c r="D2413" s="17"/>
      <c r="E2413" s="17"/>
      <c r="F2413" s="17"/>
      <c r="G2413" s="17"/>
      <c r="H2413" s="17"/>
      <c r="I2413" s="16">
        <f>IF(B2413&gt;A_Stammdaten!$B$12,0,SUM(C2413,D2413,F2413,G2413)-SUM(E2413,H2413))</f>
        <v>0</v>
      </c>
      <c r="J2413" s="51">
        <f>HLOOKUP(A_Stammdaten!$B$12,$L$4:$R$2504,ROW(B2413)-3,FALSE)+IF(OR(B2413=0,A_Stammdaten!$B$12&lt;B2413),0,I2413*1/20)</f>
        <v>0</v>
      </c>
      <c r="K2413" s="51">
        <f>HLOOKUP(A_Stammdaten!$B$12,$L$4:$R$2504,ROW(B2413)-3,FALSE)</f>
        <v>0</v>
      </c>
      <c r="L2413" s="51">
        <f t="shared" si="103"/>
        <v>0</v>
      </c>
      <c r="M2413" s="51">
        <f t="shared" si="104"/>
        <v>0</v>
      </c>
      <c r="N2413" s="51">
        <f t="shared" si="104"/>
        <v>0</v>
      </c>
      <c r="O2413" s="51">
        <f t="shared" si="104"/>
        <v>0</v>
      </c>
      <c r="P2413" s="51">
        <f t="shared" si="104"/>
        <v>0</v>
      </c>
      <c r="Q2413" s="51">
        <f t="shared" si="104"/>
        <v>0</v>
      </c>
      <c r="R2413" s="51">
        <f t="shared" si="104"/>
        <v>0</v>
      </c>
    </row>
    <row r="2414" spans="1:18" x14ac:dyDescent="0.25">
      <c r="A2414" s="17"/>
      <c r="B2414" s="52"/>
      <c r="C2414" s="17"/>
      <c r="D2414" s="17"/>
      <c r="E2414" s="17"/>
      <c r="F2414" s="17"/>
      <c r="G2414" s="17"/>
      <c r="H2414" s="17"/>
      <c r="I2414" s="16">
        <f>IF(B2414&gt;A_Stammdaten!$B$12,0,SUM(C2414,D2414,F2414,G2414)-SUM(E2414,H2414))</f>
        <v>0</v>
      </c>
      <c r="J2414" s="51">
        <f>HLOOKUP(A_Stammdaten!$B$12,$L$4:$R$2504,ROW(B2414)-3,FALSE)+IF(OR(B2414=0,A_Stammdaten!$B$12&lt;B2414),0,I2414*1/20)</f>
        <v>0</v>
      </c>
      <c r="K2414" s="51">
        <f>HLOOKUP(A_Stammdaten!$B$12,$L$4:$R$2504,ROW(B2414)-3,FALSE)</f>
        <v>0</v>
      </c>
      <c r="L2414" s="51">
        <f t="shared" si="103"/>
        <v>0</v>
      </c>
      <c r="M2414" s="51">
        <f t="shared" si="104"/>
        <v>0</v>
      </c>
      <c r="N2414" s="51">
        <f t="shared" si="104"/>
        <v>0</v>
      </c>
      <c r="O2414" s="51">
        <f t="shared" si="104"/>
        <v>0</v>
      </c>
      <c r="P2414" s="51">
        <f t="shared" si="104"/>
        <v>0</v>
      </c>
      <c r="Q2414" s="51">
        <f t="shared" si="104"/>
        <v>0</v>
      </c>
      <c r="R2414" s="51">
        <f t="shared" si="104"/>
        <v>0</v>
      </c>
    </row>
    <row r="2415" spans="1:18" x14ac:dyDescent="0.25">
      <c r="A2415" s="17"/>
      <c r="B2415" s="52"/>
      <c r="C2415" s="17"/>
      <c r="D2415" s="17"/>
      <c r="E2415" s="17"/>
      <c r="F2415" s="17"/>
      <c r="G2415" s="17"/>
      <c r="H2415" s="17"/>
      <c r="I2415" s="16">
        <f>IF(B2415&gt;A_Stammdaten!$B$12,0,SUM(C2415,D2415,F2415,G2415)-SUM(E2415,H2415))</f>
        <v>0</v>
      </c>
      <c r="J2415" s="51">
        <f>HLOOKUP(A_Stammdaten!$B$12,$L$4:$R$2504,ROW(B2415)-3,FALSE)+IF(OR(B2415=0,A_Stammdaten!$B$12&lt;B2415),0,I2415*1/20)</f>
        <v>0</v>
      </c>
      <c r="K2415" s="51">
        <f>HLOOKUP(A_Stammdaten!$B$12,$L$4:$R$2504,ROW(B2415)-3,FALSE)</f>
        <v>0</v>
      </c>
      <c r="L2415" s="51">
        <f t="shared" si="103"/>
        <v>0</v>
      </c>
      <c r="M2415" s="51">
        <f t="shared" si="104"/>
        <v>0</v>
      </c>
      <c r="N2415" s="51">
        <f t="shared" si="104"/>
        <v>0</v>
      </c>
      <c r="O2415" s="51">
        <f t="shared" si="104"/>
        <v>0</v>
      </c>
      <c r="P2415" s="51">
        <f t="shared" si="104"/>
        <v>0</v>
      </c>
      <c r="Q2415" s="51">
        <f t="shared" si="104"/>
        <v>0</v>
      </c>
      <c r="R2415" s="51">
        <f t="shared" si="104"/>
        <v>0</v>
      </c>
    </row>
    <row r="2416" spans="1:18" x14ac:dyDescent="0.25">
      <c r="A2416" s="17"/>
      <c r="B2416" s="52"/>
      <c r="C2416" s="17"/>
      <c r="D2416" s="17"/>
      <c r="E2416" s="17"/>
      <c r="F2416" s="17"/>
      <c r="G2416" s="17"/>
      <c r="H2416" s="17"/>
      <c r="I2416" s="16">
        <f>IF(B2416&gt;A_Stammdaten!$B$12,0,SUM(C2416,D2416,F2416,G2416)-SUM(E2416,H2416))</f>
        <v>0</v>
      </c>
      <c r="J2416" s="51">
        <f>HLOOKUP(A_Stammdaten!$B$12,$L$4:$R$2504,ROW(B2416)-3,FALSE)+IF(OR(B2416=0,A_Stammdaten!$B$12&lt;B2416),0,I2416*1/20)</f>
        <v>0</v>
      </c>
      <c r="K2416" s="51">
        <f>HLOOKUP(A_Stammdaten!$B$12,$L$4:$R$2504,ROW(B2416)-3,FALSE)</f>
        <v>0</v>
      </c>
      <c r="L2416" s="51">
        <f t="shared" si="103"/>
        <v>0</v>
      </c>
      <c r="M2416" s="51">
        <f t="shared" si="104"/>
        <v>0</v>
      </c>
      <c r="N2416" s="51">
        <f t="shared" si="104"/>
        <v>0</v>
      </c>
      <c r="O2416" s="51">
        <f t="shared" si="104"/>
        <v>0</v>
      </c>
      <c r="P2416" s="51">
        <f t="shared" si="104"/>
        <v>0</v>
      </c>
      <c r="Q2416" s="51">
        <f t="shared" si="104"/>
        <v>0</v>
      </c>
      <c r="R2416" s="51">
        <f t="shared" si="104"/>
        <v>0</v>
      </c>
    </row>
    <row r="2417" spans="1:18" x14ac:dyDescent="0.25">
      <c r="A2417" s="17"/>
      <c r="B2417" s="52"/>
      <c r="C2417" s="17"/>
      <c r="D2417" s="17"/>
      <c r="E2417" s="17"/>
      <c r="F2417" s="17"/>
      <c r="G2417" s="17"/>
      <c r="H2417" s="17"/>
      <c r="I2417" s="16">
        <f>IF(B2417&gt;A_Stammdaten!$B$12,0,SUM(C2417,D2417,F2417,G2417)-SUM(E2417,H2417))</f>
        <v>0</v>
      </c>
      <c r="J2417" s="51">
        <f>HLOOKUP(A_Stammdaten!$B$12,$L$4:$R$2504,ROW(B2417)-3,FALSE)+IF(OR(B2417=0,A_Stammdaten!$B$12&lt;B2417),0,I2417*1/20)</f>
        <v>0</v>
      </c>
      <c r="K2417" s="51">
        <f>HLOOKUP(A_Stammdaten!$B$12,$L$4:$R$2504,ROW(B2417)-3,FALSE)</f>
        <v>0</v>
      </c>
      <c r="L2417" s="51">
        <f t="shared" si="103"/>
        <v>0</v>
      </c>
      <c r="M2417" s="51">
        <f t="shared" si="104"/>
        <v>0</v>
      </c>
      <c r="N2417" s="51">
        <f t="shared" si="104"/>
        <v>0</v>
      </c>
      <c r="O2417" s="51">
        <f t="shared" si="104"/>
        <v>0</v>
      </c>
      <c r="P2417" s="51">
        <f t="shared" si="104"/>
        <v>0</v>
      </c>
      <c r="Q2417" s="51">
        <f t="shared" si="104"/>
        <v>0</v>
      </c>
      <c r="R2417" s="51">
        <f t="shared" si="104"/>
        <v>0</v>
      </c>
    </row>
    <row r="2418" spans="1:18" x14ac:dyDescent="0.25">
      <c r="A2418" s="17"/>
      <c r="B2418" s="52"/>
      <c r="C2418" s="17"/>
      <c r="D2418" s="17"/>
      <c r="E2418" s="17"/>
      <c r="F2418" s="17"/>
      <c r="G2418" s="17"/>
      <c r="H2418" s="17"/>
      <c r="I2418" s="16">
        <f>IF(B2418&gt;A_Stammdaten!$B$12,0,SUM(C2418,D2418,F2418,G2418)-SUM(E2418,H2418))</f>
        <v>0</v>
      </c>
      <c r="J2418" s="51">
        <f>HLOOKUP(A_Stammdaten!$B$12,$L$4:$R$2504,ROW(B2418)-3,FALSE)+IF(OR(B2418=0,A_Stammdaten!$B$12&lt;B2418),0,I2418*1/20)</f>
        <v>0</v>
      </c>
      <c r="K2418" s="51">
        <f>HLOOKUP(A_Stammdaten!$B$12,$L$4:$R$2504,ROW(B2418)-3,FALSE)</f>
        <v>0</v>
      </c>
      <c r="L2418" s="51">
        <f t="shared" si="103"/>
        <v>0</v>
      </c>
      <c r="M2418" s="51">
        <f t="shared" si="104"/>
        <v>0</v>
      </c>
      <c r="N2418" s="51">
        <f t="shared" si="104"/>
        <v>0</v>
      </c>
      <c r="O2418" s="51">
        <f t="shared" si="104"/>
        <v>0</v>
      </c>
      <c r="P2418" s="51">
        <f t="shared" si="104"/>
        <v>0</v>
      </c>
      <c r="Q2418" s="51">
        <f t="shared" si="104"/>
        <v>0</v>
      </c>
      <c r="R2418" s="51">
        <f t="shared" si="104"/>
        <v>0</v>
      </c>
    </row>
    <row r="2419" spans="1:18" x14ac:dyDescent="0.25">
      <c r="A2419" s="17"/>
      <c r="B2419" s="52"/>
      <c r="C2419" s="17"/>
      <c r="D2419" s="17"/>
      <c r="E2419" s="17"/>
      <c r="F2419" s="17"/>
      <c r="G2419" s="17"/>
      <c r="H2419" s="17"/>
      <c r="I2419" s="16">
        <f>IF(B2419&gt;A_Stammdaten!$B$12,0,SUM(C2419,D2419,F2419,G2419)-SUM(E2419,H2419))</f>
        <v>0</v>
      </c>
      <c r="J2419" s="51">
        <f>HLOOKUP(A_Stammdaten!$B$12,$L$4:$R$2504,ROW(B2419)-3,FALSE)+IF(OR(B2419=0,A_Stammdaten!$B$12&lt;B2419),0,I2419*1/20)</f>
        <v>0</v>
      </c>
      <c r="K2419" s="51">
        <f>HLOOKUP(A_Stammdaten!$B$12,$L$4:$R$2504,ROW(B2419)-3,FALSE)</f>
        <v>0</v>
      </c>
      <c r="L2419" s="51">
        <f t="shared" si="103"/>
        <v>0</v>
      </c>
      <c r="M2419" s="51">
        <f t="shared" si="104"/>
        <v>0</v>
      </c>
      <c r="N2419" s="51">
        <f t="shared" si="104"/>
        <v>0</v>
      </c>
      <c r="O2419" s="51">
        <f t="shared" si="104"/>
        <v>0</v>
      </c>
      <c r="P2419" s="51">
        <f t="shared" si="104"/>
        <v>0</v>
      </c>
      <c r="Q2419" s="51">
        <f t="shared" si="104"/>
        <v>0</v>
      </c>
      <c r="R2419" s="51">
        <f t="shared" si="104"/>
        <v>0</v>
      </c>
    </row>
    <row r="2420" spans="1:18" x14ac:dyDescent="0.25">
      <c r="A2420" s="17"/>
      <c r="B2420" s="52"/>
      <c r="C2420" s="17"/>
      <c r="D2420" s="17"/>
      <c r="E2420" s="17"/>
      <c r="F2420" s="17"/>
      <c r="G2420" s="17"/>
      <c r="H2420" s="17"/>
      <c r="I2420" s="16">
        <f>IF(B2420&gt;A_Stammdaten!$B$12,0,SUM(C2420,D2420,F2420,G2420)-SUM(E2420,H2420))</f>
        <v>0</v>
      </c>
      <c r="J2420" s="51">
        <f>HLOOKUP(A_Stammdaten!$B$12,$L$4:$R$2504,ROW(B2420)-3,FALSE)+IF(OR(B2420=0,A_Stammdaten!$B$12&lt;B2420),0,I2420*1/20)</f>
        <v>0</v>
      </c>
      <c r="K2420" s="51">
        <f>HLOOKUP(A_Stammdaten!$B$12,$L$4:$R$2504,ROW(B2420)-3,FALSE)</f>
        <v>0</v>
      </c>
      <c r="L2420" s="51">
        <f t="shared" si="103"/>
        <v>0</v>
      </c>
      <c r="M2420" s="51">
        <f t="shared" si="104"/>
        <v>0</v>
      </c>
      <c r="N2420" s="51">
        <f t="shared" si="104"/>
        <v>0</v>
      </c>
      <c r="O2420" s="51">
        <f t="shared" si="104"/>
        <v>0</v>
      </c>
      <c r="P2420" s="51">
        <f t="shared" si="104"/>
        <v>0</v>
      </c>
      <c r="Q2420" s="51">
        <f t="shared" si="104"/>
        <v>0</v>
      </c>
      <c r="R2420" s="51">
        <f t="shared" si="104"/>
        <v>0</v>
      </c>
    </row>
    <row r="2421" spans="1:18" x14ac:dyDescent="0.25">
      <c r="A2421" s="17"/>
      <c r="B2421" s="52"/>
      <c r="C2421" s="17"/>
      <c r="D2421" s="17"/>
      <c r="E2421" s="17"/>
      <c r="F2421" s="17"/>
      <c r="G2421" s="17"/>
      <c r="H2421" s="17"/>
      <c r="I2421" s="16">
        <f>IF(B2421&gt;A_Stammdaten!$B$12,0,SUM(C2421,D2421,F2421,G2421)-SUM(E2421,H2421))</f>
        <v>0</v>
      </c>
      <c r="J2421" s="51">
        <f>HLOOKUP(A_Stammdaten!$B$12,$L$4:$R$2504,ROW(B2421)-3,FALSE)+IF(OR(B2421=0,A_Stammdaten!$B$12&lt;B2421),0,I2421*1/20)</f>
        <v>0</v>
      </c>
      <c r="K2421" s="51">
        <f>HLOOKUP(A_Stammdaten!$B$12,$L$4:$R$2504,ROW(B2421)-3,FALSE)</f>
        <v>0</v>
      </c>
      <c r="L2421" s="51">
        <f t="shared" si="103"/>
        <v>0</v>
      </c>
      <c r="M2421" s="51">
        <f t="shared" si="104"/>
        <v>0</v>
      </c>
      <c r="N2421" s="51">
        <f t="shared" si="104"/>
        <v>0</v>
      </c>
      <c r="O2421" s="51">
        <f t="shared" si="104"/>
        <v>0</v>
      </c>
      <c r="P2421" s="51">
        <f t="shared" si="104"/>
        <v>0</v>
      </c>
      <c r="Q2421" s="51">
        <f t="shared" si="104"/>
        <v>0</v>
      </c>
      <c r="R2421" s="51">
        <f t="shared" si="104"/>
        <v>0</v>
      </c>
    </row>
    <row r="2422" spans="1:18" x14ac:dyDescent="0.25">
      <c r="A2422" s="17"/>
      <c r="B2422" s="52"/>
      <c r="C2422" s="17"/>
      <c r="D2422" s="17"/>
      <c r="E2422" s="17"/>
      <c r="F2422" s="17"/>
      <c r="G2422" s="17"/>
      <c r="H2422" s="17"/>
      <c r="I2422" s="16">
        <f>IF(B2422&gt;A_Stammdaten!$B$12,0,SUM(C2422,D2422,F2422,G2422)-SUM(E2422,H2422))</f>
        <v>0</v>
      </c>
      <c r="J2422" s="51">
        <f>HLOOKUP(A_Stammdaten!$B$12,$L$4:$R$2504,ROW(B2422)-3,FALSE)+IF(OR(B2422=0,A_Stammdaten!$B$12&lt;B2422),0,I2422*1/20)</f>
        <v>0</v>
      </c>
      <c r="K2422" s="51">
        <f>HLOOKUP(A_Stammdaten!$B$12,$L$4:$R$2504,ROW(B2422)-3,FALSE)</f>
        <v>0</v>
      </c>
      <c r="L2422" s="51">
        <f t="shared" si="103"/>
        <v>0</v>
      </c>
      <c r="M2422" s="51">
        <f t="shared" si="104"/>
        <v>0</v>
      </c>
      <c r="N2422" s="51">
        <f t="shared" si="104"/>
        <v>0</v>
      </c>
      <c r="O2422" s="51">
        <f t="shared" si="104"/>
        <v>0</v>
      </c>
      <c r="P2422" s="51">
        <f t="shared" si="104"/>
        <v>0</v>
      </c>
      <c r="Q2422" s="51">
        <f t="shared" si="104"/>
        <v>0</v>
      </c>
      <c r="R2422" s="51">
        <f t="shared" ref="M2422:R2465" si="105">IF(OR($I2422=0,R$4&lt;$B2422,$B2422=0,20-(R$4-$B2422)=0),0,$I2422*(19-(R$4-$B2422))/20)</f>
        <v>0</v>
      </c>
    </row>
    <row r="2423" spans="1:18" x14ac:dyDescent="0.25">
      <c r="A2423" s="17"/>
      <c r="B2423" s="52"/>
      <c r="C2423" s="17"/>
      <c r="D2423" s="17"/>
      <c r="E2423" s="17"/>
      <c r="F2423" s="17"/>
      <c r="G2423" s="17"/>
      <c r="H2423" s="17"/>
      <c r="I2423" s="16">
        <f>IF(B2423&gt;A_Stammdaten!$B$12,0,SUM(C2423,D2423,F2423,G2423)-SUM(E2423,H2423))</f>
        <v>0</v>
      </c>
      <c r="J2423" s="51">
        <f>HLOOKUP(A_Stammdaten!$B$12,$L$4:$R$2504,ROW(B2423)-3,FALSE)+IF(OR(B2423=0,A_Stammdaten!$B$12&lt;B2423),0,I2423*1/20)</f>
        <v>0</v>
      </c>
      <c r="K2423" s="51">
        <f>HLOOKUP(A_Stammdaten!$B$12,$L$4:$R$2504,ROW(B2423)-3,FALSE)</f>
        <v>0</v>
      </c>
      <c r="L2423" s="51">
        <f t="shared" si="103"/>
        <v>0</v>
      </c>
      <c r="M2423" s="51">
        <f t="shared" si="105"/>
        <v>0</v>
      </c>
      <c r="N2423" s="51">
        <f t="shared" si="105"/>
        <v>0</v>
      </c>
      <c r="O2423" s="51">
        <f t="shared" si="105"/>
        <v>0</v>
      </c>
      <c r="P2423" s="51">
        <f t="shared" si="105"/>
        <v>0</v>
      </c>
      <c r="Q2423" s="51">
        <f t="shared" si="105"/>
        <v>0</v>
      </c>
      <c r="R2423" s="51">
        <f t="shared" si="105"/>
        <v>0</v>
      </c>
    </row>
    <row r="2424" spans="1:18" x14ac:dyDescent="0.25">
      <c r="A2424" s="17"/>
      <c r="B2424" s="52"/>
      <c r="C2424" s="17"/>
      <c r="D2424" s="17"/>
      <c r="E2424" s="17"/>
      <c r="F2424" s="17"/>
      <c r="G2424" s="17"/>
      <c r="H2424" s="17"/>
      <c r="I2424" s="16">
        <f>IF(B2424&gt;A_Stammdaten!$B$12,0,SUM(C2424,D2424,F2424,G2424)-SUM(E2424,H2424))</f>
        <v>0</v>
      </c>
      <c r="J2424" s="51">
        <f>HLOOKUP(A_Stammdaten!$B$12,$L$4:$R$2504,ROW(B2424)-3,FALSE)+IF(OR(B2424=0,A_Stammdaten!$B$12&lt;B2424),0,I2424*1/20)</f>
        <v>0</v>
      </c>
      <c r="K2424" s="51">
        <f>HLOOKUP(A_Stammdaten!$B$12,$L$4:$R$2504,ROW(B2424)-3,FALSE)</f>
        <v>0</v>
      </c>
      <c r="L2424" s="51">
        <f t="shared" si="103"/>
        <v>0</v>
      </c>
      <c r="M2424" s="51">
        <f t="shared" si="105"/>
        <v>0</v>
      </c>
      <c r="N2424" s="51">
        <f t="shared" si="105"/>
        <v>0</v>
      </c>
      <c r="O2424" s="51">
        <f t="shared" si="105"/>
        <v>0</v>
      </c>
      <c r="P2424" s="51">
        <f t="shared" si="105"/>
        <v>0</v>
      </c>
      <c r="Q2424" s="51">
        <f t="shared" si="105"/>
        <v>0</v>
      </c>
      <c r="R2424" s="51">
        <f t="shared" si="105"/>
        <v>0</v>
      </c>
    </row>
    <row r="2425" spans="1:18" x14ac:dyDescent="0.25">
      <c r="A2425" s="17"/>
      <c r="B2425" s="52"/>
      <c r="C2425" s="17"/>
      <c r="D2425" s="17"/>
      <c r="E2425" s="17"/>
      <c r="F2425" s="17"/>
      <c r="G2425" s="17"/>
      <c r="H2425" s="17"/>
      <c r="I2425" s="16">
        <f>IF(B2425&gt;A_Stammdaten!$B$12,0,SUM(C2425,D2425,F2425,G2425)-SUM(E2425,H2425))</f>
        <v>0</v>
      </c>
      <c r="J2425" s="51">
        <f>HLOOKUP(A_Stammdaten!$B$12,$L$4:$R$2504,ROW(B2425)-3,FALSE)+IF(OR(B2425=0,A_Stammdaten!$B$12&lt;B2425),0,I2425*1/20)</f>
        <v>0</v>
      </c>
      <c r="K2425" s="51">
        <f>HLOOKUP(A_Stammdaten!$B$12,$L$4:$R$2504,ROW(B2425)-3,FALSE)</f>
        <v>0</v>
      </c>
      <c r="L2425" s="51">
        <f t="shared" si="103"/>
        <v>0</v>
      </c>
      <c r="M2425" s="51">
        <f t="shared" si="105"/>
        <v>0</v>
      </c>
      <c r="N2425" s="51">
        <f t="shared" si="105"/>
        <v>0</v>
      </c>
      <c r="O2425" s="51">
        <f t="shared" si="105"/>
        <v>0</v>
      </c>
      <c r="P2425" s="51">
        <f t="shared" si="105"/>
        <v>0</v>
      </c>
      <c r="Q2425" s="51">
        <f t="shared" si="105"/>
        <v>0</v>
      </c>
      <c r="R2425" s="51">
        <f t="shared" si="105"/>
        <v>0</v>
      </c>
    </row>
    <row r="2426" spans="1:18" x14ac:dyDescent="0.25">
      <c r="A2426" s="17"/>
      <c r="B2426" s="52"/>
      <c r="C2426" s="17"/>
      <c r="D2426" s="17"/>
      <c r="E2426" s="17"/>
      <c r="F2426" s="17"/>
      <c r="G2426" s="17"/>
      <c r="H2426" s="17"/>
      <c r="I2426" s="16">
        <f>IF(B2426&gt;A_Stammdaten!$B$12,0,SUM(C2426,D2426,F2426,G2426)-SUM(E2426,H2426))</f>
        <v>0</v>
      </c>
      <c r="J2426" s="51">
        <f>HLOOKUP(A_Stammdaten!$B$12,$L$4:$R$2504,ROW(B2426)-3,FALSE)+IF(OR(B2426=0,A_Stammdaten!$B$12&lt;B2426),0,I2426*1/20)</f>
        <v>0</v>
      </c>
      <c r="K2426" s="51">
        <f>HLOOKUP(A_Stammdaten!$B$12,$L$4:$R$2504,ROW(B2426)-3,FALSE)</f>
        <v>0</v>
      </c>
      <c r="L2426" s="51">
        <f t="shared" si="103"/>
        <v>0</v>
      </c>
      <c r="M2426" s="51">
        <f t="shared" si="105"/>
        <v>0</v>
      </c>
      <c r="N2426" s="51">
        <f t="shared" si="105"/>
        <v>0</v>
      </c>
      <c r="O2426" s="51">
        <f t="shared" si="105"/>
        <v>0</v>
      </c>
      <c r="P2426" s="51">
        <f t="shared" si="105"/>
        <v>0</v>
      </c>
      <c r="Q2426" s="51">
        <f t="shared" si="105"/>
        <v>0</v>
      </c>
      <c r="R2426" s="51">
        <f t="shared" si="105"/>
        <v>0</v>
      </c>
    </row>
    <row r="2427" spans="1:18" x14ac:dyDescent="0.25">
      <c r="A2427" s="17"/>
      <c r="B2427" s="52"/>
      <c r="C2427" s="17"/>
      <c r="D2427" s="17"/>
      <c r="E2427" s="17"/>
      <c r="F2427" s="17"/>
      <c r="G2427" s="17"/>
      <c r="H2427" s="17"/>
      <c r="I2427" s="16">
        <f>IF(B2427&gt;A_Stammdaten!$B$12,0,SUM(C2427,D2427,F2427,G2427)-SUM(E2427,H2427))</f>
        <v>0</v>
      </c>
      <c r="J2427" s="51">
        <f>HLOOKUP(A_Stammdaten!$B$12,$L$4:$R$2504,ROW(B2427)-3,FALSE)+IF(OR(B2427=0,A_Stammdaten!$B$12&lt;B2427),0,I2427*1/20)</f>
        <v>0</v>
      </c>
      <c r="K2427" s="51">
        <f>HLOOKUP(A_Stammdaten!$B$12,$L$4:$R$2504,ROW(B2427)-3,FALSE)</f>
        <v>0</v>
      </c>
      <c r="L2427" s="51">
        <f t="shared" si="103"/>
        <v>0</v>
      </c>
      <c r="M2427" s="51">
        <f t="shared" si="105"/>
        <v>0</v>
      </c>
      <c r="N2427" s="51">
        <f t="shared" si="105"/>
        <v>0</v>
      </c>
      <c r="O2427" s="51">
        <f t="shared" si="105"/>
        <v>0</v>
      </c>
      <c r="P2427" s="51">
        <f t="shared" si="105"/>
        <v>0</v>
      </c>
      <c r="Q2427" s="51">
        <f t="shared" si="105"/>
        <v>0</v>
      </c>
      <c r="R2427" s="51">
        <f t="shared" si="105"/>
        <v>0</v>
      </c>
    </row>
    <row r="2428" spans="1:18" x14ac:dyDescent="0.25">
      <c r="A2428" s="17"/>
      <c r="B2428" s="52"/>
      <c r="C2428" s="17"/>
      <c r="D2428" s="17"/>
      <c r="E2428" s="17"/>
      <c r="F2428" s="17"/>
      <c r="G2428" s="17"/>
      <c r="H2428" s="17"/>
      <c r="I2428" s="16">
        <f>IF(B2428&gt;A_Stammdaten!$B$12,0,SUM(C2428,D2428,F2428,G2428)-SUM(E2428,H2428))</f>
        <v>0</v>
      </c>
      <c r="J2428" s="51">
        <f>HLOOKUP(A_Stammdaten!$B$12,$L$4:$R$2504,ROW(B2428)-3,FALSE)+IF(OR(B2428=0,A_Stammdaten!$B$12&lt;B2428),0,I2428*1/20)</f>
        <v>0</v>
      </c>
      <c r="K2428" s="51">
        <f>HLOOKUP(A_Stammdaten!$B$12,$L$4:$R$2504,ROW(B2428)-3,FALSE)</f>
        <v>0</v>
      </c>
      <c r="L2428" s="51">
        <f t="shared" si="103"/>
        <v>0</v>
      </c>
      <c r="M2428" s="51">
        <f t="shared" si="105"/>
        <v>0</v>
      </c>
      <c r="N2428" s="51">
        <f t="shared" si="105"/>
        <v>0</v>
      </c>
      <c r="O2428" s="51">
        <f t="shared" si="105"/>
        <v>0</v>
      </c>
      <c r="P2428" s="51">
        <f t="shared" si="105"/>
        <v>0</v>
      </c>
      <c r="Q2428" s="51">
        <f t="shared" si="105"/>
        <v>0</v>
      </c>
      <c r="R2428" s="51">
        <f t="shared" si="105"/>
        <v>0</v>
      </c>
    </row>
    <row r="2429" spans="1:18" x14ac:dyDescent="0.25">
      <c r="A2429" s="17"/>
      <c r="B2429" s="52"/>
      <c r="C2429" s="17"/>
      <c r="D2429" s="17"/>
      <c r="E2429" s="17"/>
      <c r="F2429" s="17"/>
      <c r="G2429" s="17"/>
      <c r="H2429" s="17"/>
      <c r="I2429" s="16">
        <f>IF(B2429&gt;A_Stammdaten!$B$12,0,SUM(C2429,D2429,F2429,G2429)-SUM(E2429,H2429))</f>
        <v>0</v>
      </c>
      <c r="J2429" s="51">
        <f>HLOOKUP(A_Stammdaten!$B$12,$L$4:$R$2504,ROW(B2429)-3,FALSE)+IF(OR(B2429=0,A_Stammdaten!$B$12&lt;B2429),0,I2429*1/20)</f>
        <v>0</v>
      </c>
      <c r="K2429" s="51">
        <f>HLOOKUP(A_Stammdaten!$B$12,$L$4:$R$2504,ROW(B2429)-3,FALSE)</f>
        <v>0</v>
      </c>
      <c r="L2429" s="51">
        <f t="shared" si="103"/>
        <v>0</v>
      </c>
      <c r="M2429" s="51">
        <f t="shared" si="105"/>
        <v>0</v>
      </c>
      <c r="N2429" s="51">
        <f t="shared" si="105"/>
        <v>0</v>
      </c>
      <c r="O2429" s="51">
        <f t="shared" si="105"/>
        <v>0</v>
      </c>
      <c r="P2429" s="51">
        <f t="shared" si="105"/>
        <v>0</v>
      </c>
      <c r="Q2429" s="51">
        <f t="shared" si="105"/>
        <v>0</v>
      </c>
      <c r="R2429" s="51">
        <f t="shared" si="105"/>
        <v>0</v>
      </c>
    </row>
    <row r="2430" spans="1:18" x14ac:dyDescent="0.25">
      <c r="A2430" s="17"/>
      <c r="B2430" s="52"/>
      <c r="C2430" s="17"/>
      <c r="D2430" s="17"/>
      <c r="E2430" s="17"/>
      <c r="F2430" s="17"/>
      <c r="G2430" s="17"/>
      <c r="H2430" s="17"/>
      <c r="I2430" s="16">
        <f>IF(B2430&gt;A_Stammdaten!$B$12,0,SUM(C2430,D2430,F2430,G2430)-SUM(E2430,H2430))</f>
        <v>0</v>
      </c>
      <c r="J2430" s="51">
        <f>HLOOKUP(A_Stammdaten!$B$12,$L$4:$R$2504,ROW(B2430)-3,FALSE)+IF(OR(B2430=0,A_Stammdaten!$B$12&lt;B2430),0,I2430*1/20)</f>
        <v>0</v>
      </c>
      <c r="K2430" s="51">
        <f>HLOOKUP(A_Stammdaten!$B$12,$L$4:$R$2504,ROW(B2430)-3,FALSE)</f>
        <v>0</v>
      </c>
      <c r="L2430" s="51">
        <f t="shared" si="103"/>
        <v>0</v>
      </c>
      <c r="M2430" s="51">
        <f t="shared" si="105"/>
        <v>0</v>
      </c>
      <c r="N2430" s="51">
        <f t="shared" si="105"/>
        <v>0</v>
      </c>
      <c r="O2430" s="51">
        <f t="shared" si="105"/>
        <v>0</v>
      </c>
      <c r="P2430" s="51">
        <f t="shared" si="105"/>
        <v>0</v>
      </c>
      <c r="Q2430" s="51">
        <f t="shared" si="105"/>
        <v>0</v>
      </c>
      <c r="R2430" s="51">
        <f t="shared" si="105"/>
        <v>0</v>
      </c>
    </row>
    <row r="2431" spans="1:18" x14ac:dyDescent="0.25">
      <c r="A2431" s="17"/>
      <c r="B2431" s="52"/>
      <c r="C2431" s="17"/>
      <c r="D2431" s="17"/>
      <c r="E2431" s="17"/>
      <c r="F2431" s="17"/>
      <c r="G2431" s="17"/>
      <c r="H2431" s="17"/>
      <c r="I2431" s="16">
        <f>IF(B2431&gt;A_Stammdaten!$B$12,0,SUM(C2431,D2431,F2431,G2431)-SUM(E2431,H2431))</f>
        <v>0</v>
      </c>
      <c r="J2431" s="51">
        <f>HLOOKUP(A_Stammdaten!$B$12,$L$4:$R$2504,ROW(B2431)-3,FALSE)+IF(OR(B2431=0,A_Stammdaten!$B$12&lt;B2431),0,I2431*1/20)</f>
        <v>0</v>
      </c>
      <c r="K2431" s="51">
        <f>HLOOKUP(A_Stammdaten!$B$12,$L$4:$R$2504,ROW(B2431)-3,FALSE)</f>
        <v>0</v>
      </c>
      <c r="L2431" s="51">
        <f t="shared" si="103"/>
        <v>0</v>
      </c>
      <c r="M2431" s="51">
        <f t="shared" si="105"/>
        <v>0</v>
      </c>
      <c r="N2431" s="51">
        <f t="shared" si="105"/>
        <v>0</v>
      </c>
      <c r="O2431" s="51">
        <f t="shared" si="105"/>
        <v>0</v>
      </c>
      <c r="P2431" s="51">
        <f t="shared" si="105"/>
        <v>0</v>
      </c>
      <c r="Q2431" s="51">
        <f t="shared" si="105"/>
        <v>0</v>
      </c>
      <c r="R2431" s="51">
        <f t="shared" si="105"/>
        <v>0</v>
      </c>
    </row>
    <row r="2432" spans="1:18" x14ac:dyDescent="0.25">
      <c r="A2432" s="17"/>
      <c r="B2432" s="52"/>
      <c r="C2432" s="17"/>
      <c r="D2432" s="17"/>
      <c r="E2432" s="17"/>
      <c r="F2432" s="17"/>
      <c r="G2432" s="17"/>
      <c r="H2432" s="17"/>
      <c r="I2432" s="16">
        <f>IF(B2432&gt;A_Stammdaten!$B$12,0,SUM(C2432,D2432,F2432,G2432)-SUM(E2432,H2432))</f>
        <v>0</v>
      </c>
      <c r="J2432" s="51">
        <f>HLOOKUP(A_Stammdaten!$B$12,$L$4:$R$2504,ROW(B2432)-3,FALSE)+IF(OR(B2432=0,A_Stammdaten!$B$12&lt;B2432),0,I2432*1/20)</f>
        <v>0</v>
      </c>
      <c r="K2432" s="51">
        <f>HLOOKUP(A_Stammdaten!$B$12,$L$4:$R$2504,ROW(B2432)-3,FALSE)</f>
        <v>0</v>
      </c>
      <c r="L2432" s="51">
        <f t="shared" ref="L2432:L2495" si="106">IF(OR($I2432=0,L$4&lt;$B2432,$B2432=0,20-(L$4-$B2432)=0),0,$I2432*(19-(L$4-$B2432))/20)</f>
        <v>0</v>
      </c>
      <c r="M2432" s="51">
        <f t="shared" si="105"/>
        <v>0</v>
      </c>
      <c r="N2432" s="51">
        <f t="shared" si="105"/>
        <v>0</v>
      </c>
      <c r="O2432" s="51">
        <f t="shared" si="105"/>
        <v>0</v>
      </c>
      <c r="P2432" s="51">
        <f t="shared" si="105"/>
        <v>0</v>
      </c>
      <c r="Q2432" s="51">
        <f t="shared" si="105"/>
        <v>0</v>
      </c>
      <c r="R2432" s="51">
        <f t="shared" si="105"/>
        <v>0</v>
      </c>
    </row>
    <row r="2433" spans="1:18" x14ac:dyDescent="0.25">
      <c r="A2433" s="17"/>
      <c r="B2433" s="52"/>
      <c r="C2433" s="17"/>
      <c r="D2433" s="17"/>
      <c r="E2433" s="17"/>
      <c r="F2433" s="17"/>
      <c r="G2433" s="17"/>
      <c r="H2433" s="17"/>
      <c r="I2433" s="16">
        <f>IF(B2433&gt;A_Stammdaten!$B$12,0,SUM(C2433,D2433,F2433,G2433)-SUM(E2433,H2433))</f>
        <v>0</v>
      </c>
      <c r="J2433" s="51">
        <f>HLOOKUP(A_Stammdaten!$B$12,$L$4:$R$2504,ROW(B2433)-3,FALSE)+IF(OR(B2433=0,A_Stammdaten!$B$12&lt;B2433),0,I2433*1/20)</f>
        <v>0</v>
      </c>
      <c r="K2433" s="51">
        <f>HLOOKUP(A_Stammdaten!$B$12,$L$4:$R$2504,ROW(B2433)-3,FALSE)</f>
        <v>0</v>
      </c>
      <c r="L2433" s="51">
        <f t="shared" si="106"/>
        <v>0</v>
      </c>
      <c r="M2433" s="51">
        <f t="shared" si="105"/>
        <v>0</v>
      </c>
      <c r="N2433" s="51">
        <f t="shared" si="105"/>
        <v>0</v>
      </c>
      <c r="O2433" s="51">
        <f t="shared" si="105"/>
        <v>0</v>
      </c>
      <c r="P2433" s="51">
        <f t="shared" si="105"/>
        <v>0</v>
      </c>
      <c r="Q2433" s="51">
        <f t="shared" si="105"/>
        <v>0</v>
      </c>
      <c r="R2433" s="51">
        <f t="shared" si="105"/>
        <v>0</v>
      </c>
    </row>
    <row r="2434" spans="1:18" x14ac:dyDescent="0.25">
      <c r="A2434" s="17"/>
      <c r="B2434" s="52"/>
      <c r="C2434" s="17"/>
      <c r="D2434" s="17"/>
      <c r="E2434" s="17"/>
      <c r="F2434" s="17"/>
      <c r="G2434" s="17"/>
      <c r="H2434" s="17"/>
      <c r="I2434" s="16">
        <f>IF(B2434&gt;A_Stammdaten!$B$12,0,SUM(C2434,D2434,F2434,G2434)-SUM(E2434,H2434))</f>
        <v>0</v>
      </c>
      <c r="J2434" s="51">
        <f>HLOOKUP(A_Stammdaten!$B$12,$L$4:$R$2504,ROW(B2434)-3,FALSE)+IF(OR(B2434=0,A_Stammdaten!$B$12&lt;B2434),0,I2434*1/20)</f>
        <v>0</v>
      </c>
      <c r="K2434" s="51">
        <f>HLOOKUP(A_Stammdaten!$B$12,$L$4:$R$2504,ROW(B2434)-3,FALSE)</f>
        <v>0</v>
      </c>
      <c r="L2434" s="51">
        <f t="shared" si="106"/>
        <v>0</v>
      </c>
      <c r="M2434" s="51">
        <f t="shared" si="105"/>
        <v>0</v>
      </c>
      <c r="N2434" s="51">
        <f t="shared" si="105"/>
        <v>0</v>
      </c>
      <c r="O2434" s="51">
        <f t="shared" si="105"/>
        <v>0</v>
      </c>
      <c r="P2434" s="51">
        <f t="shared" si="105"/>
        <v>0</v>
      </c>
      <c r="Q2434" s="51">
        <f t="shared" si="105"/>
        <v>0</v>
      </c>
      <c r="R2434" s="51">
        <f t="shared" si="105"/>
        <v>0</v>
      </c>
    </row>
    <row r="2435" spans="1:18" x14ac:dyDescent="0.25">
      <c r="A2435" s="17"/>
      <c r="B2435" s="52"/>
      <c r="C2435" s="17"/>
      <c r="D2435" s="17"/>
      <c r="E2435" s="17"/>
      <c r="F2435" s="17"/>
      <c r="G2435" s="17"/>
      <c r="H2435" s="17"/>
      <c r="I2435" s="16">
        <f>IF(B2435&gt;A_Stammdaten!$B$12,0,SUM(C2435,D2435,F2435,G2435)-SUM(E2435,H2435))</f>
        <v>0</v>
      </c>
      <c r="J2435" s="51">
        <f>HLOOKUP(A_Stammdaten!$B$12,$L$4:$R$2504,ROW(B2435)-3,FALSE)+IF(OR(B2435=0,A_Stammdaten!$B$12&lt;B2435),0,I2435*1/20)</f>
        <v>0</v>
      </c>
      <c r="K2435" s="51">
        <f>HLOOKUP(A_Stammdaten!$B$12,$L$4:$R$2504,ROW(B2435)-3,FALSE)</f>
        <v>0</v>
      </c>
      <c r="L2435" s="51">
        <f t="shared" si="106"/>
        <v>0</v>
      </c>
      <c r="M2435" s="51">
        <f t="shared" si="105"/>
        <v>0</v>
      </c>
      <c r="N2435" s="51">
        <f t="shared" si="105"/>
        <v>0</v>
      </c>
      <c r="O2435" s="51">
        <f t="shared" si="105"/>
        <v>0</v>
      </c>
      <c r="P2435" s="51">
        <f t="shared" si="105"/>
        <v>0</v>
      </c>
      <c r="Q2435" s="51">
        <f t="shared" si="105"/>
        <v>0</v>
      </c>
      <c r="R2435" s="51">
        <f t="shared" si="105"/>
        <v>0</v>
      </c>
    </row>
    <row r="2436" spans="1:18" x14ac:dyDescent="0.25">
      <c r="A2436" s="17"/>
      <c r="B2436" s="52"/>
      <c r="C2436" s="17"/>
      <c r="D2436" s="17"/>
      <c r="E2436" s="17"/>
      <c r="F2436" s="17"/>
      <c r="G2436" s="17"/>
      <c r="H2436" s="17"/>
      <c r="I2436" s="16">
        <f>IF(B2436&gt;A_Stammdaten!$B$12,0,SUM(C2436,D2436,F2436,G2436)-SUM(E2436,H2436))</f>
        <v>0</v>
      </c>
      <c r="J2436" s="51">
        <f>HLOOKUP(A_Stammdaten!$B$12,$L$4:$R$2504,ROW(B2436)-3,FALSE)+IF(OR(B2436=0,A_Stammdaten!$B$12&lt;B2436),0,I2436*1/20)</f>
        <v>0</v>
      </c>
      <c r="K2436" s="51">
        <f>HLOOKUP(A_Stammdaten!$B$12,$L$4:$R$2504,ROW(B2436)-3,FALSE)</f>
        <v>0</v>
      </c>
      <c r="L2436" s="51">
        <f t="shared" si="106"/>
        <v>0</v>
      </c>
      <c r="M2436" s="51">
        <f t="shared" si="105"/>
        <v>0</v>
      </c>
      <c r="N2436" s="51">
        <f t="shared" si="105"/>
        <v>0</v>
      </c>
      <c r="O2436" s="51">
        <f t="shared" si="105"/>
        <v>0</v>
      </c>
      <c r="P2436" s="51">
        <f t="shared" si="105"/>
        <v>0</v>
      </c>
      <c r="Q2436" s="51">
        <f t="shared" si="105"/>
        <v>0</v>
      </c>
      <c r="R2436" s="51">
        <f t="shared" si="105"/>
        <v>0</v>
      </c>
    </row>
    <row r="2437" spans="1:18" x14ac:dyDescent="0.25">
      <c r="A2437" s="17"/>
      <c r="B2437" s="52"/>
      <c r="C2437" s="17"/>
      <c r="D2437" s="17"/>
      <c r="E2437" s="17"/>
      <c r="F2437" s="17"/>
      <c r="G2437" s="17"/>
      <c r="H2437" s="17"/>
      <c r="I2437" s="16">
        <f>IF(B2437&gt;A_Stammdaten!$B$12,0,SUM(C2437,D2437,F2437,G2437)-SUM(E2437,H2437))</f>
        <v>0</v>
      </c>
      <c r="J2437" s="51">
        <f>HLOOKUP(A_Stammdaten!$B$12,$L$4:$R$2504,ROW(B2437)-3,FALSE)+IF(OR(B2437=0,A_Stammdaten!$B$12&lt;B2437),0,I2437*1/20)</f>
        <v>0</v>
      </c>
      <c r="K2437" s="51">
        <f>HLOOKUP(A_Stammdaten!$B$12,$L$4:$R$2504,ROW(B2437)-3,FALSE)</f>
        <v>0</v>
      </c>
      <c r="L2437" s="51">
        <f t="shared" si="106"/>
        <v>0</v>
      </c>
      <c r="M2437" s="51">
        <f t="shared" si="105"/>
        <v>0</v>
      </c>
      <c r="N2437" s="51">
        <f t="shared" si="105"/>
        <v>0</v>
      </c>
      <c r="O2437" s="51">
        <f t="shared" si="105"/>
        <v>0</v>
      </c>
      <c r="P2437" s="51">
        <f t="shared" si="105"/>
        <v>0</v>
      </c>
      <c r="Q2437" s="51">
        <f t="shared" si="105"/>
        <v>0</v>
      </c>
      <c r="R2437" s="51">
        <f t="shared" si="105"/>
        <v>0</v>
      </c>
    </row>
    <row r="2438" spans="1:18" x14ac:dyDescent="0.25">
      <c r="A2438" s="17"/>
      <c r="B2438" s="52"/>
      <c r="C2438" s="17"/>
      <c r="D2438" s="17"/>
      <c r="E2438" s="17"/>
      <c r="F2438" s="17"/>
      <c r="G2438" s="17"/>
      <c r="H2438" s="17"/>
      <c r="I2438" s="16">
        <f>IF(B2438&gt;A_Stammdaten!$B$12,0,SUM(C2438,D2438,F2438,G2438)-SUM(E2438,H2438))</f>
        <v>0</v>
      </c>
      <c r="J2438" s="51">
        <f>HLOOKUP(A_Stammdaten!$B$12,$L$4:$R$2504,ROW(B2438)-3,FALSE)+IF(OR(B2438=0,A_Stammdaten!$B$12&lt;B2438),0,I2438*1/20)</f>
        <v>0</v>
      </c>
      <c r="K2438" s="51">
        <f>HLOOKUP(A_Stammdaten!$B$12,$L$4:$R$2504,ROW(B2438)-3,FALSE)</f>
        <v>0</v>
      </c>
      <c r="L2438" s="51">
        <f t="shared" si="106"/>
        <v>0</v>
      </c>
      <c r="M2438" s="51">
        <f t="shared" si="105"/>
        <v>0</v>
      </c>
      <c r="N2438" s="51">
        <f t="shared" si="105"/>
        <v>0</v>
      </c>
      <c r="O2438" s="51">
        <f t="shared" si="105"/>
        <v>0</v>
      </c>
      <c r="P2438" s="51">
        <f t="shared" si="105"/>
        <v>0</v>
      </c>
      <c r="Q2438" s="51">
        <f t="shared" si="105"/>
        <v>0</v>
      </c>
      <c r="R2438" s="51">
        <f t="shared" si="105"/>
        <v>0</v>
      </c>
    </row>
    <row r="2439" spans="1:18" x14ac:dyDescent="0.25">
      <c r="A2439" s="17"/>
      <c r="B2439" s="52"/>
      <c r="C2439" s="17"/>
      <c r="D2439" s="17"/>
      <c r="E2439" s="17"/>
      <c r="F2439" s="17"/>
      <c r="G2439" s="17"/>
      <c r="H2439" s="17"/>
      <c r="I2439" s="16">
        <f>IF(B2439&gt;A_Stammdaten!$B$12,0,SUM(C2439,D2439,F2439,G2439)-SUM(E2439,H2439))</f>
        <v>0</v>
      </c>
      <c r="J2439" s="51">
        <f>HLOOKUP(A_Stammdaten!$B$12,$L$4:$R$2504,ROW(B2439)-3,FALSE)+IF(OR(B2439=0,A_Stammdaten!$B$12&lt;B2439),0,I2439*1/20)</f>
        <v>0</v>
      </c>
      <c r="K2439" s="51">
        <f>HLOOKUP(A_Stammdaten!$B$12,$L$4:$R$2504,ROW(B2439)-3,FALSE)</f>
        <v>0</v>
      </c>
      <c r="L2439" s="51">
        <f t="shared" si="106"/>
        <v>0</v>
      </c>
      <c r="M2439" s="51">
        <f t="shared" si="105"/>
        <v>0</v>
      </c>
      <c r="N2439" s="51">
        <f t="shared" si="105"/>
        <v>0</v>
      </c>
      <c r="O2439" s="51">
        <f t="shared" si="105"/>
        <v>0</v>
      </c>
      <c r="P2439" s="51">
        <f t="shared" si="105"/>
        <v>0</v>
      </c>
      <c r="Q2439" s="51">
        <f t="shared" si="105"/>
        <v>0</v>
      </c>
      <c r="R2439" s="51">
        <f t="shared" si="105"/>
        <v>0</v>
      </c>
    </row>
    <row r="2440" spans="1:18" x14ac:dyDescent="0.25">
      <c r="A2440" s="17"/>
      <c r="B2440" s="52"/>
      <c r="C2440" s="17"/>
      <c r="D2440" s="17"/>
      <c r="E2440" s="17"/>
      <c r="F2440" s="17"/>
      <c r="G2440" s="17"/>
      <c r="H2440" s="17"/>
      <c r="I2440" s="16">
        <f>IF(B2440&gt;A_Stammdaten!$B$12,0,SUM(C2440,D2440,F2440,G2440)-SUM(E2440,H2440))</f>
        <v>0</v>
      </c>
      <c r="J2440" s="51">
        <f>HLOOKUP(A_Stammdaten!$B$12,$L$4:$R$2504,ROW(B2440)-3,FALSE)+IF(OR(B2440=0,A_Stammdaten!$B$12&lt;B2440),0,I2440*1/20)</f>
        <v>0</v>
      </c>
      <c r="K2440" s="51">
        <f>HLOOKUP(A_Stammdaten!$B$12,$L$4:$R$2504,ROW(B2440)-3,FALSE)</f>
        <v>0</v>
      </c>
      <c r="L2440" s="51">
        <f t="shared" si="106"/>
        <v>0</v>
      </c>
      <c r="M2440" s="51">
        <f t="shared" si="105"/>
        <v>0</v>
      </c>
      <c r="N2440" s="51">
        <f t="shared" si="105"/>
        <v>0</v>
      </c>
      <c r="O2440" s="51">
        <f t="shared" si="105"/>
        <v>0</v>
      </c>
      <c r="P2440" s="51">
        <f t="shared" si="105"/>
        <v>0</v>
      </c>
      <c r="Q2440" s="51">
        <f t="shared" si="105"/>
        <v>0</v>
      </c>
      <c r="R2440" s="51">
        <f t="shared" si="105"/>
        <v>0</v>
      </c>
    </row>
    <row r="2441" spans="1:18" x14ac:dyDescent="0.25">
      <c r="A2441" s="17"/>
      <c r="B2441" s="52"/>
      <c r="C2441" s="17"/>
      <c r="D2441" s="17"/>
      <c r="E2441" s="17"/>
      <c r="F2441" s="17"/>
      <c r="G2441" s="17"/>
      <c r="H2441" s="17"/>
      <c r="I2441" s="16">
        <f>IF(B2441&gt;A_Stammdaten!$B$12,0,SUM(C2441,D2441,F2441,G2441)-SUM(E2441,H2441))</f>
        <v>0</v>
      </c>
      <c r="J2441" s="51">
        <f>HLOOKUP(A_Stammdaten!$B$12,$L$4:$R$2504,ROW(B2441)-3,FALSE)+IF(OR(B2441=0,A_Stammdaten!$B$12&lt;B2441),0,I2441*1/20)</f>
        <v>0</v>
      </c>
      <c r="K2441" s="51">
        <f>HLOOKUP(A_Stammdaten!$B$12,$L$4:$R$2504,ROW(B2441)-3,FALSE)</f>
        <v>0</v>
      </c>
      <c r="L2441" s="51">
        <f t="shared" si="106"/>
        <v>0</v>
      </c>
      <c r="M2441" s="51">
        <f t="shared" si="105"/>
        <v>0</v>
      </c>
      <c r="N2441" s="51">
        <f t="shared" si="105"/>
        <v>0</v>
      </c>
      <c r="O2441" s="51">
        <f t="shared" si="105"/>
        <v>0</v>
      </c>
      <c r="P2441" s="51">
        <f t="shared" si="105"/>
        <v>0</v>
      </c>
      <c r="Q2441" s="51">
        <f t="shared" si="105"/>
        <v>0</v>
      </c>
      <c r="R2441" s="51">
        <f t="shared" si="105"/>
        <v>0</v>
      </c>
    </row>
    <row r="2442" spans="1:18" x14ac:dyDescent="0.25">
      <c r="A2442" s="17"/>
      <c r="B2442" s="52"/>
      <c r="C2442" s="17"/>
      <c r="D2442" s="17"/>
      <c r="E2442" s="17"/>
      <c r="F2442" s="17"/>
      <c r="G2442" s="17"/>
      <c r="H2442" s="17"/>
      <c r="I2442" s="16">
        <f>IF(B2442&gt;A_Stammdaten!$B$12,0,SUM(C2442,D2442,F2442,G2442)-SUM(E2442,H2442))</f>
        <v>0</v>
      </c>
      <c r="J2442" s="51">
        <f>HLOOKUP(A_Stammdaten!$B$12,$L$4:$R$2504,ROW(B2442)-3,FALSE)+IF(OR(B2442=0,A_Stammdaten!$B$12&lt;B2442),0,I2442*1/20)</f>
        <v>0</v>
      </c>
      <c r="K2442" s="51">
        <f>HLOOKUP(A_Stammdaten!$B$12,$L$4:$R$2504,ROW(B2442)-3,FALSE)</f>
        <v>0</v>
      </c>
      <c r="L2442" s="51">
        <f t="shared" si="106"/>
        <v>0</v>
      </c>
      <c r="M2442" s="51">
        <f t="shared" si="105"/>
        <v>0</v>
      </c>
      <c r="N2442" s="51">
        <f t="shared" si="105"/>
        <v>0</v>
      </c>
      <c r="O2442" s="51">
        <f t="shared" si="105"/>
        <v>0</v>
      </c>
      <c r="P2442" s="51">
        <f t="shared" si="105"/>
        <v>0</v>
      </c>
      <c r="Q2442" s="51">
        <f t="shared" si="105"/>
        <v>0</v>
      </c>
      <c r="R2442" s="51">
        <f t="shared" si="105"/>
        <v>0</v>
      </c>
    </row>
    <row r="2443" spans="1:18" x14ac:dyDescent="0.25">
      <c r="A2443" s="17"/>
      <c r="B2443" s="52"/>
      <c r="C2443" s="17"/>
      <c r="D2443" s="17"/>
      <c r="E2443" s="17"/>
      <c r="F2443" s="17"/>
      <c r="G2443" s="17"/>
      <c r="H2443" s="17"/>
      <c r="I2443" s="16">
        <f>IF(B2443&gt;A_Stammdaten!$B$12,0,SUM(C2443,D2443,F2443,G2443)-SUM(E2443,H2443))</f>
        <v>0</v>
      </c>
      <c r="J2443" s="51">
        <f>HLOOKUP(A_Stammdaten!$B$12,$L$4:$R$2504,ROW(B2443)-3,FALSE)+IF(OR(B2443=0,A_Stammdaten!$B$12&lt;B2443),0,I2443*1/20)</f>
        <v>0</v>
      </c>
      <c r="K2443" s="51">
        <f>HLOOKUP(A_Stammdaten!$B$12,$L$4:$R$2504,ROW(B2443)-3,FALSE)</f>
        <v>0</v>
      </c>
      <c r="L2443" s="51">
        <f t="shared" si="106"/>
        <v>0</v>
      </c>
      <c r="M2443" s="51">
        <f t="shared" si="105"/>
        <v>0</v>
      </c>
      <c r="N2443" s="51">
        <f t="shared" si="105"/>
        <v>0</v>
      </c>
      <c r="O2443" s="51">
        <f t="shared" si="105"/>
        <v>0</v>
      </c>
      <c r="P2443" s="51">
        <f t="shared" si="105"/>
        <v>0</v>
      </c>
      <c r="Q2443" s="51">
        <f t="shared" si="105"/>
        <v>0</v>
      </c>
      <c r="R2443" s="51">
        <f t="shared" si="105"/>
        <v>0</v>
      </c>
    </row>
    <row r="2444" spans="1:18" x14ac:dyDescent="0.25">
      <c r="A2444" s="17"/>
      <c r="B2444" s="52"/>
      <c r="C2444" s="17"/>
      <c r="D2444" s="17"/>
      <c r="E2444" s="17"/>
      <c r="F2444" s="17"/>
      <c r="G2444" s="17"/>
      <c r="H2444" s="17"/>
      <c r="I2444" s="16">
        <f>IF(B2444&gt;A_Stammdaten!$B$12,0,SUM(C2444,D2444,F2444,G2444)-SUM(E2444,H2444))</f>
        <v>0</v>
      </c>
      <c r="J2444" s="51">
        <f>HLOOKUP(A_Stammdaten!$B$12,$L$4:$R$2504,ROW(B2444)-3,FALSE)+IF(OR(B2444=0,A_Stammdaten!$B$12&lt;B2444),0,I2444*1/20)</f>
        <v>0</v>
      </c>
      <c r="K2444" s="51">
        <f>HLOOKUP(A_Stammdaten!$B$12,$L$4:$R$2504,ROW(B2444)-3,FALSE)</f>
        <v>0</v>
      </c>
      <c r="L2444" s="51">
        <f t="shared" si="106"/>
        <v>0</v>
      </c>
      <c r="M2444" s="51">
        <f t="shared" si="105"/>
        <v>0</v>
      </c>
      <c r="N2444" s="51">
        <f t="shared" si="105"/>
        <v>0</v>
      </c>
      <c r="O2444" s="51">
        <f t="shared" si="105"/>
        <v>0</v>
      </c>
      <c r="P2444" s="51">
        <f t="shared" si="105"/>
        <v>0</v>
      </c>
      <c r="Q2444" s="51">
        <f t="shared" si="105"/>
        <v>0</v>
      </c>
      <c r="R2444" s="51">
        <f t="shared" si="105"/>
        <v>0</v>
      </c>
    </row>
    <row r="2445" spans="1:18" x14ac:dyDescent="0.25">
      <c r="A2445" s="17"/>
      <c r="B2445" s="52"/>
      <c r="C2445" s="17"/>
      <c r="D2445" s="17"/>
      <c r="E2445" s="17"/>
      <c r="F2445" s="17"/>
      <c r="G2445" s="17"/>
      <c r="H2445" s="17"/>
      <c r="I2445" s="16">
        <f>IF(B2445&gt;A_Stammdaten!$B$12,0,SUM(C2445,D2445,F2445,G2445)-SUM(E2445,H2445))</f>
        <v>0</v>
      </c>
      <c r="J2445" s="51">
        <f>HLOOKUP(A_Stammdaten!$B$12,$L$4:$R$2504,ROW(B2445)-3,FALSE)+IF(OR(B2445=0,A_Stammdaten!$B$12&lt;B2445),0,I2445*1/20)</f>
        <v>0</v>
      </c>
      <c r="K2445" s="51">
        <f>HLOOKUP(A_Stammdaten!$B$12,$L$4:$R$2504,ROW(B2445)-3,FALSE)</f>
        <v>0</v>
      </c>
      <c r="L2445" s="51">
        <f t="shared" si="106"/>
        <v>0</v>
      </c>
      <c r="M2445" s="51">
        <f t="shared" si="105"/>
        <v>0</v>
      </c>
      <c r="N2445" s="51">
        <f t="shared" si="105"/>
        <v>0</v>
      </c>
      <c r="O2445" s="51">
        <f t="shared" si="105"/>
        <v>0</v>
      </c>
      <c r="P2445" s="51">
        <f t="shared" si="105"/>
        <v>0</v>
      </c>
      <c r="Q2445" s="51">
        <f t="shared" si="105"/>
        <v>0</v>
      </c>
      <c r="R2445" s="51">
        <f t="shared" si="105"/>
        <v>0</v>
      </c>
    </row>
    <row r="2446" spans="1:18" x14ac:dyDescent="0.25">
      <c r="A2446" s="17"/>
      <c r="B2446" s="52"/>
      <c r="C2446" s="17"/>
      <c r="D2446" s="17"/>
      <c r="E2446" s="17"/>
      <c r="F2446" s="17"/>
      <c r="G2446" s="17"/>
      <c r="H2446" s="17"/>
      <c r="I2446" s="16">
        <f>IF(B2446&gt;A_Stammdaten!$B$12,0,SUM(C2446,D2446,F2446,G2446)-SUM(E2446,H2446))</f>
        <v>0</v>
      </c>
      <c r="J2446" s="51">
        <f>HLOOKUP(A_Stammdaten!$B$12,$L$4:$R$2504,ROW(B2446)-3,FALSE)+IF(OR(B2446=0,A_Stammdaten!$B$12&lt;B2446),0,I2446*1/20)</f>
        <v>0</v>
      </c>
      <c r="K2446" s="51">
        <f>HLOOKUP(A_Stammdaten!$B$12,$L$4:$R$2504,ROW(B2446)-3,FALSE)</f>
        <v>0</v>
      </c>
      <c r="L2446" s="51">
        <f t="shared" si="106"/>
        <v>0</v>
      </c>
      <c r="M2446" s="51">
        <f t="shared" si="105"/>
        <v>0</v>
      </c>
      <c r="N2446" s="51">
        <f t="shared" si="105"/>
        <v>0</v>
      </c>
      <c r="O2446" s="51">
        <f t="shared" si="105"/>
        <v>0</v>
      </c>
      <c r="P2446" s="51">
        <f t="shared" si="105"/>
        <v>0</v>
      </c>
      <c r="Q2446" s="51">
        <f t="shared" si="105"/>
        <v>0</v>
      </c>
      <c r="R2446" s="51">
        <f t="shared" si="105"/>
        <v>0</v>
      </c>
    </row>
    <row r="2447" spans="1:18" x14ac:dyDescent="0.25">
      <c r="A2447" s="17"/>
      <c r="B2447" s="52"/>
      <c r="C2447" s="17"/>
      <c r="D2447" s="17"/>
      <c r="E2447" s="17"/>
      <c r="F2447" s="17"/>
      <c r="G2447" s="17"/>
      <c r="H2447" s="17"/>
      <c r="I2447" s="16">
        <f>IF(B2447&gt;A_Stammdaten!$B$12,0,SUM(C2447,D2447,F2447,G2447)-SUM(E2447,H2447))</f>
        <v>0</v>
      </c>
      <c r="J2447" s="51">
        <f>HLOOKUP(A_Stammdaten!$B$12,$L$4:$R$2504,ROW(B2447)-3,FALSE)+IF(OR(B2447=0,A_Stammdaten!$B$12&lt;B2447),0,I2447*1/20)</f>
        <v>0</v>
      </c>
      <c r="K2447" s="51">
        <f>HLOOKUP(A_Stammdaten!$B$12,$L$4:$R$2504,ROW(B2447)-3,FALSE)</f>
        <v>0</v>
      </c>
      <c r="L2447" s="51">
        <f t="shared" si="106"/>
        <v>0</v>
      </c>
      <c r="M2447" s="51">
        <f t="shared" si="105"/>
        <v>0</v>
      </c>
      <c r="N2447" s="51">
        <f t="shared" si="105"/>
        <v>0</v>
      </c>
      <c r="O2447" s="51">
        <f t="shared" si="105"/>
        <v>0</v>
      </c>
      <c r="P2447" s="51">
        <f t="shared" si="105"/>
        <v>0</v>
      </c>
      <c r="Q2447" s="51">
        <f t="shared" si="105"/>
        <v>0</v>
      </c>
      <c r="R2447" s="51">
        <f t="shared" si="105"/>
        <v>0</v>
      </c>
    </row>
    <row r="2448" spans="1:18" x14ac:dyDescent="0.25">
      <c r="A2448" s="17"/>
      <c r="B2448" s="52"/>
      <c r="C2448" s="17"/>
      <c r="D2448" s="17"/>
      <c r="E2448" s="17"/>
      <c r="F2448" s="17"/>
      <c r="G2448" s="17"/>
      <c r="H2448" s="17"/>
      <c r="I2448" s="16">
        <f>IF(B2448&gt;A_Stammdaten!$B$12,0,SUM(C2448,D2448,F2448,G2448)-SUM(E2448,H2448))</f>
        <v>0</v>
      </c>
      <c r="J2448" s="51">
        <f>HLOOKUP(A_Stammdaten!$B$12,$L$4:$R$2504,ROW(B2448)-3,FALSE)+IF(OR(B2448=0,A_Stammdaten!$B$12&lt;B2448),0,I2448*1/20)</f>
        <v>0</v>
      </c>
      <c r="K2448" s="51">
        <f>HLOOKUP(A_Stammdaten!$B$12,$L$4:$R$2504,ROW(B2448)-3,FALSE)</f>
        <v>0</v>
      </c>
      <c r="L2448" s="51">
        <f t="shared" si="106"/>
        <v>0</v>
      </c>
      <c r="M2448" s="51">
        <f t="shared" si="105"/>
        <v>0</v>
      </c>
      <c r="N2448" s="51">
        <f t="shared" si="105"/>
        <v>0</v>
      </c>
      <c r="O2448" s="51">
        <f t="shared" si="105"/>
        <v>0</v>
      </c>
      <c r="P2448" s="51">
        <f t="shared" si="105"/>
        <v>0</v>
      </c>
      <c r="Q2448" s="51">
        <f t="shared" si="105"/>
        <v>0</v>
      </c>
      <c r="R2448" s="51">
        <f t="shared" si="105"/>
        <v>0</v>
      </c>
    </row>
    <row r="2449" spans="1:18" x14ac:dyDescent="0.25">
      <c r="A2449" s="17"/>
      <c r="B2449" s="52"/>
      <c r="C2449" s="17"/>
      <c r="D2449" s="17"/>
      <c r="E2449" s="17"/>
      <c r="F2449" s="17"/>
      <c r="G2449" s="17"/>
      <c r="H2449" s="17"/>
      <c r="I2449" s="16">
        <f>IF(B2449&gt;A_Stammdaten!$B$12,0,SUM(C2449,D2449,F2449,G2449)-SUM(E2449,H2449))</f>
        <v>0</v>
      </c>
      <c r="J2449" s="51">
        <f>HLOOKUP(A_Stammdaten!$B$12,$L$4:$R$2504,ROW(B2449)-3,FALSE)+IF(OR(B2449=0,A_Stammdaten!$B$12&lt;B2449),0,I2449*1/20)</f>
        <v>0</v>
      </c>
      <c r="K2449" s="51">
        <f>HLOOKUP(A_Stammdaten!$B$12,$L$4:$R$2504,ROW(B2449)-3,FALSE)</f>
        <v>0</v>
      </c>
      <c r="L2449" s="51">
        <f t="shared" si="106"/>
        <v>0</v>
      </c>
      <c r="M2449" s="51">
        <f t="shared" si="105"/>
        <v>0</v>
      </c>
      <c r="N2449" s="51">
        <f t="shared" si="105"/>
        <v>0</v>
      </c>
      <c r="O2449" s="51">
        <f t="shared" si="105"/>
        <v>0</v>
      </c>
      <c r="P2449" s="51">
        <f t="shared" si="105"/>
        <v>0</v>
      </c>
      <c r="Q2449" s="51">
        <f t="shared" si="105"/>
        <v>0</v>
      </c>
      <c r="R2449" s="51">
        <f t="shared" si="105"/>
        <v>0</v>
      </c>
    </row>
    <row r="2450" spans="1:18" x14ac:dyDescent="0.25">
      <c r="A2450" s="17"/>
      <c r="B2450" s="52"/>
      <c r="C2450" s="17"/>
      <c r="D2450" s="17"/>
      <c r="E2450" s="17"/>
      <c r="F2450" s="17"/>
      <c r="G2450" s="17"/>
      <c r="H2450" s="17"/>
      <c r="I2450" s="16">
        <f>IF(B2450&gt;A_Stammdaten!$B$12,0,SUM(C2450,D2450,F2450,G2450)-SUM(E2450,H2450))</f>
        <v>0</v>
      </c>
      <c r="J2450" s="51">
        <f>HLOOKUP(A_Stammdaten!$B$12,$L$4:$R$2504,ROW(B2450)-3,FALSE)+IF(OR(B2450=0,A_Stammdaten!$B$12&lt;B2450),0,I2450*1/20)</f>
        <v>0</v>
      </c>
      <c r="K2450" s="51">
        <f>HLOOKUP(A_Stammdaten!$B$12,$L$4:$R$2504,ROW(B2450)-3,FALSE)</f>
        <v>0</v>
      </c>
      <c r="L2450" s="51">
        <f t="shared" si="106"/>
        <v>0</v>
      </c>
      <c r="M2450" s="51">
        <f t="shared" si="105"/>
        <v>0</v>
      </c>
      <c r="N2450" s="51">
        <f t="shared" si="105"/>
        <v>0</v>
      </c>
      <c r="O2450" s="51">
        <f t="shared" si="105"/>
        <v>0</v>
      </c>
      <c r="P2450" s="51">
        <f t="shared" si="105"/>
        <v>0</v>
      </c>
      <c r="Q2450" s="51">
        <f t="shared" si="105"/>
        <v>0</v>
      </c>
      <c r="R2450" s="51">
        <f t="shared" si="105"/>
        <v>0</v>
      </c>
    </row>
    <row r="2451" spans="1:18" x14ac:dyDescent="0.25">
      <c r="A2451" s="17"/>
      <c r="B2451" s="52"/>
      <c r="C2451" s="17"/>
      <c r="D2451" s="17"/>
      <c r="E2451" s="17"/>
      <c r="F2451" s="17"/>
      <c r="G2451" s="17"/>
      <c r="H2451" s="17"/>
      <c r="I2451" s="16">
        <f>IF(B2451&gt;A_Stammdaten!$B$12,0,SUM(C2451,D2451,F2451,G2451)-SUM(E2451,H2451))</f>
        <v>0</v>
      </c>
      <c r="J2451" s="51">
        <f>HLOOKUP(A_Stammdaten!$B$12,$L$4:$R$2504,ROW(B2451)-3,FALSE)+IF(OR(B2451=0,A_Stammdaten!$B$12&lt;B2451),0,I2451*1/20)</f>
        <v>0</v>
      </c>
      <c r="K2451" s="51">
        <f>HLOOKUP(A_Stammdaten!$B$12,$L$4:$R$2504,ROW(B2451)-3,FALSE)</f>
        <v>0</v>
      </c>
      <c r="L2451" s="51">
        <f t="shared" si="106"/>
        <v>0</v>
      </c>
      <c r="M2451" s="51">
        <f t="shared" si="105"/>
        <v>0</v>
      </c>
      <c r="N2451" s="51">
        <f t="shared" si="105"/>
        <v>0</v>
      </c>
      <c r="O2451" s="51">
        <f t="shared" si="105"/>
        <v>0</v>
      </c>
      <c r="P2451" s="51">
        <f t="shared" si="105"/>
        <v>0</v>
      </c>
      <c r="Q2451" s="51">
        <f t="shared" si="105"/>
        <v>0</v>
      </c>
      <c r="R2451" s="51">
        <f t="shared" si="105"/>
        <v>0</v>
      </c>
    </row>
    <row r="2452" spans="1:18" x14ac:dyDescent="0.25">
      <c r="A2452" s="17"/>
      <c r="B2452" s="52"/>
      <c r="C2452" s="17"/>
      <c r="D2452" s="17"/>
      <c r="E2452" s="17"/>
      <c r="F2452" s="17"/>
      <c r="G2452" s="17"/>
      <c r="H2452" s="17"/>
      <c r="I2452" s="16">
        <f>IF(B2452&gt;A_Stammdaten!$B$12,0,SUM(C2452,D2452,F2452,G2452)-SUM(E2452,H2452))</f>
        <v>0</v>
      </c>
      <c r="J2452" s="51">
        <f>HLOOKUP(A_Stammdaten!$B$12,$L$4:$R$2504,ROW(B2452)-3,FALSE)+IF(OR(B2452=0,A_Stammdaten!$B$12&lt;B2452),0,I2452*1/20)</f>
        <v>0</v>
      </c>
      <c r="K2452" s="51">
        <f>HLOOKUP(A_Stammdaten!$B$12,$L$4:$R$2504,ROW(B2452)-3,FALSE)</f>
        <v>0</v>
      </c>
      <c r="L2452" s="51">
        <f t="shared" si="106"/>
        <v>0</v>
      </c>
      <c r="M2452" s="51">
        <f t="shared" si="105"/>
        <v>0</v>
      </c>
      <c r="N2452" s="51">
        <f t="shared" si="105"/>
        <v>0</v>
      </c>
      <c r="O2452" s="51">
        <f t="shared" si="105"/>
        <v>0</v>
      </c>
      <c r="P2452" s="51">
        <f t="shared" si="105"/>
        <v>0</v>
      </c>
      <c r="Q2452" s="51">
        <f t="shared" si="105"/>
        <v>0</v>
      </c>
      <c r="R2452" s="51">
        <f t="shared" si="105"/>
        <v>0</v>
      </c>
    </row>
    <row r="2453" spans="1:18" x14ac:dyDescent="0.25">
      <c r="A2453" s="17"/>
      <c r="B2453" s="52"/>
      <c r="C2453" s="17"/>
      <c r="D2453" s="17"/>
      <c r="E2453" s="17"/>
      <c r="F2453" s="17"/>
      <c r="G2453" s="17"/>
      <c r="H2453" s="17"/>
      <c r="I2453" s="16">
        <f>IF(B2453&gt;A_Stammdaten!$B$12,0,SUM(C2453,D2453,F2453,G2453)-SUM(E2453,H2453))</f>
        <v>0</v>
      </c>
      <c r="J2453" s="51">
        <f>HLOOKUP(A_Stammdaten!$B$12,$L$4:$R$2504,ROW(B2453)-3,FALSE)+IF(OR(B2453=0,A_Stammdaten!$B$12&lt;B2453),0,I2453*1/20)</f>
        <v>0</v>
      </c>
      <c r="K2453" s="51">
        <f>HLOOKUP(A_Stammdaten!$B$12,$L$4:$R$2504,ROW(B2453)-3,FALSE)</f>
        <v>0</v>
      </c>
      <c r="L2453" s="51">
        <f t="shared" si="106"/>
        <v>0</v>
      </c>
      <c r="M2453" s="51">
        <f t="shared" si="105"/>
        <v>0</v>
      </c>
      <c r="N2453" s="51">
        <f t="shared" si="105"/>
        <v>0</v>
      </c>
      <c r="O2453" s="51">
        <f t="shared" si="105"/>
        <v>0</v>
      </c>
      <c r="P2453" s="51">
        <f t="shared" si="105"/>
        <v>0</v>
      </c>
      <c r="Q2453" s="51">
        <f t="shared" si="105"/>
        <v>0</v>
      </c>
      <c r="R2453" s="51">
        <f t="shared" si="105"/>
        <v>0</v>
      </c>
    </row>
    <row r="2454" spans="1:18" x14ac:dyDescent="0.25">
      <c r="A2454" s="17"/>
      <c r="B2454" s="52"/>
      <c r="C2454" s="17"/>
      <c r="D2454" s="17"/>
      <c r="E2454" s="17"/>
      <c r="F2454" s="17"/>
      <c r="G2454" s="17"/>
      <c r="H2454" s="17"/>
      <c r="I2454" s="16">
        <f>IF(B2454&gt;A_Stammdaten!$B$12,0,SUM(C2454,D2454,F2454,G2454)-SUM(E2454,H2454))</f>
        <v>0</v>
      </c>
      <c r="J2454" s="51">
        <f>HLOOKUP(A_Stammdaten!$B$12,$L$4:$R$2504,ROW(B2454)-3,FALSE)+IF(OR(B2454=0,A_Stammdaten!$B$12&lt;B2454),0,I2454*1/20)</f>
        <v>0</v>
      </c>
      <c r="K2454" s="51">
        <f>HLOOKUP(A_Stammdaten!$B$12,$L$4:$R$2504,ROW(B2454)-3,FALSE)</f>
        <v>0</v>
      </c>
      <c r="L2454" s="51">
        <f t="shared" si="106"/>
        <v>0</v>
      </c>
      <c r="M2454" s="51">
        <f t="shared" si="105"/>
        <v>0</v>
      </c>
      <c r="N2454" s="51">
        <f t="shared" si="105"/>
        <v>0</v>
      </c>
      <c r="O2454" s="51">
        <f t="shared" si="105"/>
        <v>0</v>
      </c>
      <c r="P2454" s="51">
        <f t="shared" si="105"/>
        <v>0</v>
      </c>
      <c r="Q2454" s="51">
        <f t="shared" si="105"/>
        <v>0</v>
      </c>
      <c r="R2454" s="51">
        <f t="shared" si="105"/>
        <v>0</v>
      </c>
    </row>
    <row r="2455" spans="1:18" x14ac:dyDescent="0.25">
      <c r="A2455" s="17"/>
      <c r="B2455" s="52"/>
      <c r="C2455" s="17"/>
      <c r="D2455" s="17"/>
      <c r="E2455" s="17"/>
      <c r="F2455" s="17"/>
      <c r="G2455" s="17"/>
      <c r="H2455" s="17"/>
      <c r="I2455" s="16">
        <f>IF(B2455&gt;A_Stammdaten!$B$12,0,SUM(C2455,D2455,F2455,G2455)-SUM(E2455,H2455))</f>
        <v>0</v>
      </c>
      <c r="J2455" s="51">
        <f>HLOOKUP(A_Stammdaten!$B$12,$L$4:$R$2504,ROW(B2455)-3,FALSE)+IF(OR(B2455=0,A_Stammdaten!$B$12&lt;B2455),0,I2455*1/20)</f>
        <v>0</v>
      </c>
      <c r="K2455" s="51">
        <f>HLOOKUP(A_Stammdaten!$B$12,$L$4:$R$2504,ROW(B2455)-3,FALSE)</f>
        <v>0</v>
      </c>
      <c r="L2455" s="51">
        <f t="shared" si="106"/>
        <v>0</v>
      </c>
      <c r="M2455" s="51">
        <f t="shared" si="105"/>
        <v>0</v>
      </c>
      <c r="N2455" s="51">
        <f t="shared" si="105"/>
        <v>0</v>
      </c>
      <c r="O2455" s="51">
        <f t="shared" si="105"/>
        <v>0</v>
      </c>
      <c r="P2455" s="51">
        <f t="shared" si="105"/>
        <v>0</v>
      </c>
      <c r="Q2455" s="51">
        <f t="shared" si="105"/>
        <v>0</v>
      </c>
      <c r="R2455" s="51">
        <f t="shared" si="105"/>
        <v>0</v>
      </c>
    </row>
    <row r="2456" spans="1:18" x14ac:dyDescent="0.25">
      <c r="A2456" s="17"/>
      <c r="B2456" s="52"/>
      <c r="C2456" s="17"/>
      <c r="D2456" s="17"/>
      <c r="E2456" s="17"/>
      <c r="F2456" s="17"/>
      <c r="G2456" s="17"/>
      <c r="H2456" s="17"/>
      <c r="I2456" s="16">
        <f>IF(B2456&gt;A_Stammdaten!$B$12,0,SUM(C2456,D2456,F2456,G2456)-SUM(E2456,H2456))</f>
        <v>0</v>
      </c>
      <c r="J2456" s="51">
        <f>HLOOKUP(A_Stammdaten!$B$12,$L$4:$R$2504,ROW(B2456)-3,FALSE)+IF(OR(B2456=0,A_Stammdaten!$B$12&lt;B2456),0,I2456*1/20)</f>
        <v>0</v>
      </c>
      <c r="K2456" s="51">
        <f>HLOOKUP(A_Stammdaten!$B$12,$L$4:$R$2504,ROW(B2456)-3,FALSE)</f>
        <v>0</v>
      </c>
      <c r="L2456" s="51">
        <f t="shared" si="106"/>
        <v>0</v>
      </c>
      <c r="M2456" s="51">
        <f t="shared" si="105"/>
        <v>0</v>
      </c>
      <c r="N2456" s="51">
        <f t="shared" si="105"/>
        <v>0</v>
      </c>
      <c r="O2456" s="51">
        <f t="shared" si="105"/>
        <v>0</v>
      </c>
      <c r="P2456" s="51">
        <f t="shared" si="105"/>
        <v>0</v>
      </c>
      <c r="Q2456" s="51">
        <f t="shared" si="105"/>
        <v>0</v>
      </c>
      <c r="R2456" s="51">
        <f t="shared" si="105"/>
        <v>0</v>
      </c>
    </row>
    <row r="2457" spans="1:18" x14ac:dyDescent="0.25">
      <c r="A2457" s="17"/>
      <c r="B2457" s="52"/>
      <c r="C2457" s="17"/>
      <c r="D2457" s="17"/>
      <c r="E2457" s="17"/>
      <c r="F2457" s="17"/>
      <c r="G2457" s="17"/>
      <c r="H2457" s="17"/>
      <c r="I2457" s="16">
        <f>IF(B2457&gt;A_Stammdaten!$B$12,0,SUM(C2457,D2457,F2457,G2457)-SUM(E2457,H2457))</f>
        <v>0</v>
      </c>
      <c r="J2457" s="51">
        <f>HLOOKUP(A_Stammdaten!$B$12,$L$4:$R$2504,ROW(B2457)-3,FALSE)+IF(OR(B2457=0,A_Stammdaten!$B$12&lt;B2457),0,I2457*1/20)</f>
        <v>0</v>
      </c>
      <c r="K2457" s="51">
        <f>HLOOKUP(A_Stammdaten!$B$12,$L$4:$R$2504,ROW(B2457)-3,FALSE)</f>
        <v>0</v>
      </c>
      <c r="L2457" s="51">
        <f t="shared" si="106"/>
        <v>0</v>
      </c>
      <c r="M2457" s="51">
        <f t="shared" si="105"/>
        <v>0</v>
      </c>
      <c r="N2457" s="51">
        <f t="shared" si="105"/>
        <v>0</v>
      </c>
      <c r="O2457" s="51">
        <f t="shared" si="105"/>
        <v>0</v>
      </c>
      <c r="P2457" s="51">
        <f t="shared" si="105"/>
        <v>0</v>
      </c>
      <c r="Q2457" s="51">
        <f t="shared" si="105"/>
        <v>0</v>
      </c>
      <c r="R2457" s="51">
        <f t="shared" si="105"/>
        <v>0</v>
      </c>
    </row>
    <row r="2458" spans="1:18" x14ac:dyDescent="0.25">
      <c r="A2458" s="17"/>
      <c r="B2458" s="52"/>
      <c r="C2458" s="17"/>
      <c r="D2458" s="17"/>
      <c r="E2458" s="17"/>
      <c r="F2458" s="17"/>
      <c r="G2458" s="17"/>
      <c r="H2458" s="17"/>
      <c r="I2458" s="16">
        <f>IF(B2458&gt;A_Stammdaten!$B$12,0,SUM(C2458,D2458,F2458,G2458)-SUM(E2458,H2458))</f>
        <v>0</v>
      </c>
      <c r="J2458" s="51">
        <f>HLOOKUP(A_Stammdaten!$B$12,$L$4:$R$2504,ROW(B2458)-3,FALSE)+IF(OR(B2458=0,A_Stammdaten!$B$12&lt;B2458),0,I2458*1/20)</f>
        <v>0</v>
      </c>
      <c r="K2458" s="51">
        <f>HLOOKUP(A_Stammdaten!$B$12,$L$4:$R$2504,ROW(B2458)-3,FALSE)</f>
        <v>0</v>
      </c>
      <c r="L2458" s="51">
        <f t="shared" si="106"/>
        <v>0</v>
      </c>
      <c r="M2458" s="51">
        <f t="shared" si="105"/>
        <v>0</v>
      </c>
      <c r="N2458" s="51">
        <f t="shared" si="105"/>
        <v>0</v>
      </c>
      <c r="O2458" s="51">
        <f t="shared" si="105"/>
        <v>0</v>
      </c>
      <c r="P2458" s="51">
        <f t="shared" si="105"/>
        <v>0</v>
      </c>
      <c r="Q2458" s="51">
        <f t="shared" si="105"/>
        <v>0</v>
      </c>
      <c r="R2458" s="51">
        <f t="shared" si="105"/>
        <v>0</v>
      </c>
    </row>
    <row r="2459" spans="1:18" x14ac:dyDescent="0.25">
      <c r="A2459" s="17"/>
      <c r="B2459" s="52"/>
      <c r="C2459" s="17"/>
      <c r="D2459" s="17"/>
      <c r="E2459" s="17"/>
      <c r="F2459" s="17"/>
      <c r="G2459" s="17"/>
      <c r="H2459" s="17"/>
      <c r="I2459" s="16">
        <f>IF(B2459&gt;A_Stammdaten!$B$12,0,SUM(C2459,D2459,F2459,G2459)-SUM(E2459,H2459))</f>
        <v>0</v>
      </c>
      <c r="J2459" s="51">
        <f>HLOOKUP(A_Stammdaten!$B$12,$L$4:$R$2504,ROW(B2459)-3,FALSE)+IF(OR(B2459=0,A_Stammdaten!$B$12&lt;B2459),0,I2459*1/20)</f>
        <v>0</v>
      </c>
      <c r="K2459" s="51">
        <f>HLOOKUP(A_Stammdaten!$B$12,$L$4:$R$2504,ROW(B2459)-3,FALSE)</f>
        <v>0</v>
      </c>
      <c r="L2459" s="51">
        <f t="shared" si="106"/>
        <v>0</v>
      </c>
      <c r="M2459" s="51">
        <f t="shared" si="105"/>
        <v>0</v>
      </c>
      <c r="N2459" s="51">
        <f t="shared" si="105"/>
        <v>0</v>
      </c>
      <c r="O2459" s="51">
        <f t="shared" si="105"/>
        <v>0</v>
      </c>
      <c r="P2459" s="51">
        <f t="shared" si="105"/>
        <v>0</v>
      </c>
      <c r="Q2459" s="51">
        <f t="shared" si="105"/>
        <v>0</v>
      </c>
      <c r="R2459" s="51">
        <f t="shared" si="105"/>
        <v>0</v>
      </c>
    </row>
    <row r="2460" spans="1:18" x14ac:dyDescent="0.25">
      <c r="A2460" s="17"/>
      <c r="B2460" s="52"/>
      <c r="C2460" s="17"/>
      <c r="D2460" s="17"/>
      <c r="E2460" s="17"/>
      <c r="F2460" s="17"/>
      <c r="G2460" s="17"/>
      <c r="H2460" s="17"/>
      <c r="I2460" s="16">
        <f>IF(B2460&gt;A_Stammdaten!$B$12,0,SUM(C2460,D2460,F2460,G2460)-SUM(E2460,H2460))</f>
        <v>0</v>
      </c>
      <c r="J2460" s="51">
        <f>HLOOKUP(A_Stammdaten!$B$12,$L$4:$R$2504,ROW(B2460)-3,FALSE)+IF(OR(B2460=0,A_Stammdaten!$B$12&lt;B2460),0,I2460*1/20)</f>
        <v>0</v>
      </c>
      <c r="K2460" s="51">
        <f>HLOOKUP(A_Stammdaten!$B$12,$L$4:$R$2504,ROW(B2460)-3,FALSE)</f>
        <v>0</v>
      </c>
      <c r="L2460" s="51">
        <f t="shared" si="106"/>
        <v>0</v>
      </c>
      <c r="M2460" s="51">
        <f t="shared" si="105"/>
        <v>0</v>
      </c>
      <c r="N2460" s="51">
        <f t="shared" si="105"/>
        <v>0</v>
      </c>
      <c r="O2460" s="51">
        <f t="shared" si="105"/>
        <v>0</v>
      </c>
      <c r="P2460" s="51">
        <f t="shared" si="105"/>
        <v>0</v>
      </c>
      <c r="Q2460" s="51">
        <f t="shared" si="105"/>
        <v>0</v>
      </c>
      <c r="R2460" s="51">
        <f t="shared" si="105"/>
        <v>0</v>
      </c>
    </row>
    <row r="2461" spans="1:18" x14ac:dyDescent="0.25">
      <c r="A2461" s="17"/>
      <c r="B2461" s="52"/>
      <c r="C2461" s="17"/>
      <c r="D2461" s="17"/>
      <c r="E2461" s="17"/>
      <c r="F2461" s="17"/>
      <c r="G2461" s="17"/>
      <c r="H2461" s="17"/>
      <c r="I2461" s="16">
        <f>IF(B2461&gt;A_Stammdaten!$B$12,0,SUM(C2461,D2461,F2461,G2461)-SUM(E2461,H2461))</f>
        <v>0</v>
      </c>
      <c r="J2461" s="51">
        <f>HLOOKUP(A_Stammdaten!$B$12,$L$4:$R$2504,ROW(B2461)-3,FALSE)+IF(OR(B2461=0,A_Stammdaten!$B$12&lt;B2461),0,I2461*1/20)</f>
        <v>0</v>
      </c>
      <c r="K2461" s="51">
        <f>HLOOKUP(A_Stammdaten!$B$12,$L$4:$R$2504,ROW(B2461)-3,FALSE)</f>
        <v>0</v>
      </c>
      <c r="L2461" s="51">
        <f t="shared" si="106"/>
        <v>0</v>
      </c>
      <c r="M2461" s="51">
        <f t="shared" si="105"/>
        <v>0</v>
      </c>
      <c r="N2461" s="51">
        <f t="shared" si="105"/>
        <v>0</v>
      </c>
      <c r="O2461" s="51">
        <f t="shared" si="105"/>
        <v>0</v>
      </c>
      <c r="P2461" s="51">
        <f t="shared" si="105"/>
        <v>0</v>
      </c>
      <c r="Q2461" s="51">
        <f t="shared" si="105"/>
        <v>0</v>
      </c>
      <c r="R2461" s="51">
        <f t="shared" si="105"/>
        <v>0</v>
      </c>
    </row>
    <row r="2462" spans="1:18" x14ac:dyDescent="0.25">
      <c r="A2462" s="17"/>
      <c r="B2462" s="52"/>
      <c r="C2462" s="17"/>
      <c r="D2462" s="17"/>
      <c r="E2462" s="17"/>
      <c r="F2462" s="17"/>
      <c r="G2462" s="17"/>
      <c r="H2462" s="17"/>
      <c r="I2462" s="16">
        <f>IF(B2462&gt;A_Stammdaten!$B$12,0,SUM(C2462,D2462,F2462,G2462)-SUM(E2462,H2462))</f>
        <v>0</v>
      </c>
      <c r="J2462" s="51">
        <f>HLOOKUP(A_Stammdaten!$B$12,$L$4:$R$2504,ROW(B2462)-3,FALSE)+IF(OR(B2462=0,A_Stammdaten!$B$12&lt;B2462),0,I2462*1/20)</f>
        <v>0</v>
      </c>
      <c r="K2462" s="51">
        <f>HLOOKUP(A_Stammdaten!$B$12,$L$4:$R$2504,ROW(B2462)-3,FALSE)</f>
        <v>0</v>
      </c>
      <c r="L2462" s="51">
        <f t="shared" si="106"/>
        <v>0</v>
      </c>
      <c r="M2462" s="51">
        <f t="shared" si="105"/>
        <v>0</v>
      </c>
      <c r="N2462" s="51">
        <f t="shared" si="105"/>
        <v>0</v>
      </c>
      <c r="O2462" s="51">
        <f t="shared" si="105"/>
        <v>0</v>
      </c>
      <c r="P2462" s="51">
        <f t="shared" si="105"/>
        <v>0</v>
      </c>
      <c r="Q2462" s="51">
        <f t="shared" si="105"/>
        <v>0</v>
      </c>
      <c r="R2462" s="51">
        <f t="shared" si="105"/>
        <v>0</v>
      </c>
    </row>
    <row r="2463" spans="1:18" x14ac:dyDescent="0.25">
      <c r="A2463" s="17"/>
      <c r="B2463" s="52"/>
      <c r="C2463" s="17"/>
      <c r="D2463" s="17"/>
      <c r="E2463" s="17"/>
      <c r="F2463" s="17"/>
      <c r="G2463" s="17"/>
      <c r="H2463" s="17"/>
      <c r="I2463" s="16">
        <f>IF(B2463&gt;A_Stammdaten!$B$12,0,SUM(C2463,D2463,F2463,G2463)-SUM(E2463,H2463))</f>
        <v>0</v>
      </c>
      <c r="J2463" s="51">
        <f>HLOOKUP(A_Stammdaten!$B$12,$L$4:$R$2504,ROW(B2463)-3,FALSE)+IF(OR(B2463=0,A_Stammdaten!$B$12&lt;B2463),0,I2463*1/20)</f>
        <v>0</v>
      </c>
      <c r="K2463" s="51">
        <f>HLOOKUP(A_Stammdaten!$B$12,$L$4:$R$2504,ROW(B2463)-3,FALSE)</f>
        <v>0</v>
      </c>
      <c r="L2463" s="51">
        <f t="shared" si="106"/>
        <v>0</v>
      </c>
      <c r="M2463" s="51">
        <f t="shared" si="105"/>
        <v>0</v>
      </c>
      <c r="N2463" s="51">
        <f t="shared" si="105"/>
        <v>0</v>
      </c>
      <c r="O2463" s="51">
        <f t="shared" si="105"/>
        <v>0</v>
      </c>
      <c r="P2463" s="51">
        <f t="shared" si="105"/>
        <v>0</v>
      </c>
      <c r="Q2463" s="51">
        <f t="shared" si="105"/>
        <v>0</v>
      </c>
      <c r="R2463" s="51">
        <f t="shared" si="105"/>
        <v>0</v>
      </c>
    </row>
    <row r="2464" spans="1:18" x14ac:dyDescent="0.25">
      <c r="A2464" s="17"/>
      <c r="B2464" s="52"/>
      <c r="C2464" s="17"/>
      <c r="D2464" s="17"/>
      <c r="E2464" s="17"/>
      <c r="F2464" s="17"/>
      <c r="G2464" s="17"/>
      <c r="H2464" s="17"/>
      <c r="I2464" s="16">
        <f>IF(B2464&gt;A_Stammdaten!$B$12,0,SUM(C2464,D2464,F2464,G2464)-SUM(E2464,H2464))</f>
        <v>0</v>
      </c>
      <c r="J2464" s="51">
        <f>HLOOKUP(A_Stammdaten!$B$12,$L$4:$R$2504,ROW(B2464)-3,FALSE)+IF(OR(B2464=0,A_Stammdaten!$B$12&lt;B2464),0,I2464*1/20)</f>
        <v>0</v>
      </c>
      <c r="K2464" s="51">
        <f>HLOOKUP(A_Stammdaten!$B$12,$L$4:$R$2504,ROW(B2464)-3,FALSE)</f>
        <v>0</v>
      </c>
      <c r="L2464" s="51">
        <f t="shared" si="106"/>
        <v>0</v>
      </c>
      <c r="M2464" s="51">
        <f t="shared" si="105"/>
        <v>0</v>
      </c>
      <c r="N2464" s="51">
        <f t="shared" si="105"/>
        <v>0</v>
      </c>
      <c r="O2464" s="51">
        <f t="shared" si="105"/>
        <v>0</v>
      </c>
      <c r="P2464" s="51">
        <f t="shared" si="105"/>
        <v>0</v>
      </c>
      <c r="Q2464" s="51">
        <f t="shared" si="105"/>
        <v>0</v>
      </c>
      <c r="R2464" s="51">
        <f t="shared" si="105"/>
        <v>0</v>
      </c>
    </row>
    <row r="2465" spans="1:18" x14ac:dyDescent="0.25">
      <c r="A2465" s="17"/>
      <c r="B2465" s="52"/>
      <c r="C2465" s="17"/>
      <c r="D2465" s="17"/>
      <c r="E2465" s="17"/>
      <c r="F2465" s="17"/>
      <c r="G2465" s="17"/>
      <c r="H2465" s="17"/>
      <c r="I2465" s="16">
        <f>IF(B2465&gt;A_Stammdaten!$B$12,0,SUM(C2465,D2465,F2465,G2465)-SUM(E2465,H2465))</f>
        <v>0</v>
      </c>
      <c r="J2465" s="51">
        <f>HLOOKUP(A_Stammdaten!$B$12,$L$4:$R$2504,ROW(B2465)-3,FALSE)+IF(OR(B2465=0,A_Stammdaten!$B$12&lt;B2465),0,I2465*1/20)</f>
        <v>0</v>
      </c>
      <c r="K2465" s="51">
        <f>HLOOKUP(A_Stammdaten!$B$12,$L$4:$R$2504,ROW(B2465)-3,FALSE)</f>
        <v>0</v>
      </c>
      <c r="L2465" s="51">
        <f t="shared" si="106"/>
        <v>0</v>
      </c>
      <c r="M2465" s="51">
        <f t="shared" si="105"/>
        <v>0</v>
      </c>
      <c r="N2465" s="51">
        <f t="shared" si="105"/>
        <v>0</v>
      </c>
      <c r="O2465" s="51">
        <f t="shared" ref="M2465:R2504" si="107">IF(OR($I2465=0,O$4&lt;$B2465,$B2465=0,20-(O$4-$B2465)=0),0,$I2465*(19-(O$4-$B2465))/20)</f>
        <v>0</v>
      </c>
      <c r="P2465" s="51">
        <f t="shared" si="107"/>
        <v>0</v>
      </c>
      <c r="Q2465" s="51">
        <f t="shared" si="107"/>
        <v>0</v>
      </c>
      <c r="R2465" s="51">
        <f t="shared" si="107"/>
        <v>0</v>
      </c>
    </row>
    <row r="2466" spans="1:18" x14ac:dyDescent="0.25">
      <c r="A2466" s="17"/>
      <c r="B2466" s="52"/>
      <c r="C2466" s="17"/>
      <c r="D2466" s="17"/>
      <c r="E2466" s="17"/>
      <c r="F2466" s="17"/>
      <c r="G2466" s="17"/>
      <c r="H2466" s="17"/>
      <c r="I2466" s="16">
        <f>IF(B2466&gt;A_Stammdaten!$B$12,0,SUM(C2466,D2466,F2466,G2466)-SUM(E2466,H2466))</f>
        <v>0</v>
      </c>
      <c r="J2466" s="51">
        <f>HLOOKUP(A_Stammdaten!$B$12,$L$4:$R$2504,ROW(B2466)-3,FALSE)+IF(OR(B2466=0,A_Stammdaten!$B$12&lt;B2466),0,I2466*1/20)</f>
        <v>0</v>
      </c>
      <c r="K2466" s="51">
        <f>HLOOKUP(A_Stammdaten!$B$12,$L$4:$R$2504,ROW(B2466)-3,FALSE)</f>
        <v>0</v>
      </c>
      <c r="L2466" s="51">
        <f t="shared" si="106"/>
        <v>0</v>
      </c>
      <c r="M2466" s="51">
        <f t="shared" si="107"/>
        <v>0</v>
      </c>
      <c r="N2466" s="51">
        <f t="shared" si="107"/>
        <v>0</v>
      </c>
      <c r="O2466" s="51">
        <f t="shared" si="107"/>
        <v>0</v>
      </c>
      <c r="P2466" s="51">
        <f t="shared" si="107"/>
        <v>0</v>
      </c>
      <c r="Q2466" s="51">
        <f t="shared" si="107"/>
        <v>0</v>
      </c>
      <c r="R2466" s="51">
        <f t="shared" si="107"/>
        <v>0</v>
      </c>
    </row>
    <row r="2467" spans="1:18" x14ac:dyDescent="0.25">
      <c r="A2467" s="17"/>
      <c r="B2467" s="52"/>
      <c r="C2467" s="17"/>
      <c r="D2467" s="17"/>
      <c r="E2467" s="17"/>
      <c r="F2467" s="17"/>
      <c r="G2467" s="17"/>
      <c r="H2467" s="17"/>
      <c r="I2467" s="16">
        <f>IF(B2467&gt;A_Stammdaten!$B$12,0,SUM(C2467,D2467,F2467,G2467)-SUM(E2467,H2467))</f>
        <v>0</v>
      </c>
      <c r="J2467" s="51">
        <f>HLOOKUP(A_Stammdaten!$B$12,$L$4:$R$2504,ROW(B2467)-3,FALSE)+IF(OR(B2467=0,A_Stammdaten!$B$12&lt;B2467),0,I2467*1/20)</f>
        <v>0</v>
      </c>
      <c r="K2467" s="51">
        <f>HLOOKUP(A_Stammdaten!$B$12,$L$4:$R$2504,ROW(B2467)-3,FALSE)</f>
        <v>0</v>
      </c>
      <c r="L2467" s="51">
        <f t="shared" si="106"/>
        <v>0</v>
      </c>
      <c r="M2467" s="51">
        <f t="shared" si="107"/>
        <v>0</v>
      </c>
      <c r="N2467" s="51">
        <f t="shared" si="107"/>
        <v>0</v>
      </c>
      <c r="O2467" s="51">
        <f t="shared" si="107"/>
        <v>0</v>
      </c>
      <c r="P2467" s="51">
        <f t="shared" si="107"/>
        <v>0</v>
      </c>
      <c r="Q2467" s="51">
        <f t="shared" si="107"/>
        <v>0</v>
      </c>
      <c r="R2467" s="51">
        <f t="shared" si="107"/>
        <v>0</v>
      </c>
    </row>
    <row r="2468" spans="1:18" x14ac:dyDescent="0.25">
      <c r="A2468" s="17"/>
      <c r="B2468" s="52"/>
      <c r="C2468" s="17"/>
      <c r="D2468" s="17"/>
      <c r="E2468" s="17"/>
      <c r="F2468" s="17"/>
      <c r="G2468" s="17"/>
      <c r="H2468" s="17"/>
      <c r="I2468" s="16">
        <f>IF(B2468&gt;A_Stammdaten!$B$12,0,SUM(C2468,D2468,F2468,G2468)-SUM(E2468,H2468))</f>
        <v>0</v>
      </c>
      <c r="J2468" s="51">
        <f>HLOOKUP(A_Stammdaten!$B$12,$L$4:$R$2504,ROW(B2468)-3,FALSE)+IF(OR(B2468=0,A_Stammdaten!$B$12&lt;B2468),0,I2468*1/20)</f>
        <v>0</v>
      </c>
      <c r="K2468" s="51">
        <f>HLOOKUP(A_Stammdaten!$B$12,$L$4:$R$2504,ROW(B2468)-3,FALSE)</f>
        <v>0</v>
      </c>
      <c r="L2468" s="51">
        <f t="shared" si="106"/>
        <v>0</v>
      </c>
      <c r="M2468" s="51">
        <f t="shared" si="107"/>
        <v>0</v>
      </c>
      <c r="N2468" s="51">
        <f t="shared" si="107"/>
        <v>0</v>
      </c>
      <c r="O2468" s="51">
        <f t="shared" si="107"/>
        <v>0</v>
      </c>
      <c r="P2468" s="51">
        <f t="shared" si="107"/>
        <v>0</v>
      </c>
      <c r="Q2468" s="51">
        <f t="shared" si="107"/>
        <v>0</v>
      </c>
      <c r="R2468" s="51">
        <f t="shared" si="107"/>
        <v>0</v>
      </c>
    </row>
    <row r="2469" spans="1:18" x14ac:dyDescent="0.25">
      <c r="A2469" s="17"/>
      <c r="B2469" s="52"/>
      <c r="C2469" s="17"/>
      <c r="D2469" s="17"/>
      <c r="E2469" s="17"/>
      <c r="F2469" s="17"/>
      <c r="G2469" s="17"/>
      <c r="H2469" s="17"/>
      <c r="I2469" s="16">
        <f>IF(B2469&gt;A_Stammdaten!$B$12,0,SUM(C2469,D2469,F2469,G2469)-SUM(E2469,H2469))</f>
        <v>0</v>
      </c>
      <c r="J2469" s="51">
        <f>HLOOKUP(A_Stammdaten!$B$12,$L$4:$R$2504,ROW(B2469)-3,FALSE)+IF(OR(B2469=0,A_Stammdaten!$B$12&lt;B2469),0,I2469*1/20)</f>
        <v>0</v>
      </c>
      <c r="K2469" s="51">
        <f>HLOOKUP(A_Stammdaten!$B$12,$L$4:$R$2504,ROW(B2469)-3,FALSE)</f>
        <v>0</v>
      </c>
      <c r="L2469" s="51">
        <f t="shared" si="106"/>
        <v>0</v>
      </c>
      <c r="M2469" s="51">
        <f t="shared" si="107"/>
        <v>0</v>
      </c>
      <c r="N2469" s="51">
        <f t="shared" si="107"/>
        <v>0</v>
      </c>
      <c r="O2469" s="51">
        <f t="shared" si="107"/>
        <v>0</v>
      </c>
      <c r="P2469" s="51">
        <f t="shared" si="107"/>
        <v>0</v>
      </c>
      <c r="Q2469" s="51">
        <f t="shared" si="107"/>
        <v>0</v>
      </c>
      <c r="R2469" s="51">
        <f t="shared" si="107"/>
        <v>0</v>
      </c>
    </row>
    <row r="2470" spans="1:18" x14ac:dyDescent="0.25">
      <c r="A2470" s="17"/>
      <c r="B2470" s="52"/>
      <c r="C2470" s="17"/>
      <c r="D2470" s="17"/>
      <c r="E2470" s="17"/>
      <c r="F2470" s="17"/>
      <c r="G2470" s="17"/>
      <c r="H2470" s="17"/>
      <c r="I2470" s="16">
        <f>IF(B2470&gt;A_Stammdaten!$B$12,0,SUM(C2470,D2470,F2470,G2470)-SUM(E2470,H2470))</f>
        <v>0</v>
      </c>
      <c r="J2470" s="51">
        <f>HLOOKUP(A_Stammdaten!$B$12,$L$4:$R$2504,ROW(B2470)-3,FALSE)+IF(OR(B2470=0,A_Stammdaten!$B$12&lt;B2470),0,I2470*1/20)</f>
        <v>0</v>
      </c>
      <c r="K2470" s="51">
        <f>HLOOKUP(A_Stammdaten!$B$12,$L$4:$R$2504,ROW(B2470)-3,FALSE)</f>
        <v>0</v>
      </c>
      <c r="L2470" s="51">
        <f t="shared" si="106"/>
        <v>0</v>
      </c>
      <c r="M2470" s="51">
        <f t="shared" si="107"/>
        <v>0</v>
      </c>
      <c r="N2470" s="51">
        <f t="shared" si="107"/>
        <v>0</v>
      </c>
      <c r="O2470" s="51">
        <f t="shared" si="107"/>
        <v>0</v>
      </c>
      <c r="P2470" s="51">
        <f t="shared" si="107"/>
        <v>0</v>
      </c>
      <c r="Q2470" s="51">
        <f t="shared" si="107"/>
        <v>0</v>
      </c>
      <c r="R2470" s="51">
        <f t="shared" si="107"/>
        <v>0</v>
      </c>
    </row>
    <row r="2471" spans="1:18" x14ac:dyDescent="0.25">
      <c r="A2471" s="17"/>
      <c r="B2471" s="52"/>
      <c r="C2471" s="17"/>
      <c r="D2471" s="17"/>
      <c r="E2471" s="17"/>
      <c r="F2471" s="17"/>
      <c r="G2471" s="17"/>
      <c r="H2471" s="17"/>
      <c r="I2471" s="16">
        <f>IF(B2471&gt;A_Stammdaten!$B$12,0,SUM(C2471,D2471,F2471,G2471)-SUM(E2471,H2471))</f>
        <v>0</v>
      </c>
      <c r="J2471" s="51">
        <f>HLOOKUP(A_Stammdaten!$B$12,$L$4:$R$2504,ROW(B2471)-3,FALSE)+IF(OR(B2471=0,A_Stammdaten!$B$12&lt;B2471),0,I2471*1/20)</f>
        <v>0</v>
      </c>
      <c r="K2471" s="51">
        <f>HLOOKUP(A_Stammdaten!$B$12,$L$4:$R$2504,ROW(B2471)-3,FALSE)</f>
        <v>0</v>
      </c>
      <c r="L2471" s="51">
        <f t="shared" si="106"/>
        <v>0</v>
      </c>
      <c r="M2471" s="51">
        <f t="shared" si="107"/>
        <v>0</v>
      </c>
      <c r="N2471" s="51">
        <f t="shared" si="107"/>
        <v>0</v>
      </c>
      <c r="O2471" s="51">
        <f t="shared" si="107"/>
        <v>0</v>
      </c>
      <c r="P2471" s="51">
        <f t="shared" si="107"/>
        <v>0</v>
      </c>
      <c r="Q2471" s="51">
        <f t="shared" si="107"/>
        <v>0</v>
      </c>
      <c r="R2471" s="51">
        <f t="shared" si="107"/>
        <v>0</v>
      </c>
    </row>
    <row r="2472" spans="1:18" x14ac:dyDescent="0.25">
      <c r="A2472" s="17"/>
      <c r="B2472" s="52"/>
      <c r="C2472" s="17"/>
      <c r="D2472" s="17"/>
      <c r="E2472" s="17"/>
      <c r="F2472" s="17"/>
      <c r="G2472" s="17"/>
      <c r="H2472" s="17"/>
      <c r="I2472" s="16">
        <f>IF(B2472&gt;A_Stammdaten!$B$12,0,SUM(C2472,D2472,F2472,G2472)-SUM(E2472,H2472))</f>
        <v>0</v>
      </c>
      <c r="J2472" s="51">
        <f>HLOOKUP(A_Stammdaten!$B$12,$L$4:$R$2504,ROW(B2472)-3,FALSE)+IF(OR(B2472=0,A_Stammdaten!$B$12&lt;B2472),0,I2472*1/20)</f>
        <v>0</v>
      </c>
      <c r="K2472" s="51">
        <f>HLOOKUP(A_Stammdaten!$B$12,$L$4:$R$2504,ROW(B2472)-3,FALSE)</f>
        <v>0</v>
      </c>
      <c r="L2472" s="51">
        <f t="shared" si="106"/>
        <v>0</v>
      </c>
      <c r="M2472" s="51">
        <f t="shared" si="107"/>
        <v>0</v>
      </c>
      <c r="N2472" s="51">
        <f t="shared" si="107"/>
        <v>0</v>
      </c>
      <c r="O2472" s="51">
        <f t="shared" si="107"/>
        <v>0</v>
      </c>
      <c r="P2472" s="51">
        <f t="shared" si="107"/>
        <v>0</v>
      </c>
      <c r="Q2472" s="51">
        <f t="shared" si="107"/>
        <v>0</v>
      </c>
      <c r="R2472" s="51">
        <f t="shared" si="107"/>
        <v>0</v>
      </c>
    </row>
    <row r="2473" spans="1:18" x14ac:dyDescent="0.25">
      <c r="A2473" s="17"/>
      <c r="B2473" s="52"/>
      <c r="C2473" s="17"/>
      <c r="D2473" s="17"/>
      <c r="E2473" s="17"/>
      <c r="F2473" s="17"/>
      <c r="G2473" s="17"/>
      <c r="H2473" s="17"/>
      <c r="I2473" s="16">
        <f>IF(B2473&gt;A_Stammdaten!$B$12,0,SUM(C2473,D2473,F2473,G2473)-SUM(E2473,H2473))</f>
        <v>0</v>
      </c>
      <c r="J2473" s="51">
        <f>HLOOKUP(A_Stammdaten!$B$12,$L$4:$R$2504,ROW(B2473)-3,FALSE)+IF(OR(B2473=0,A_Stammdaten!$B$12&lt;B2473),0,I2473*1/20)</f>
        <v>0</v>
      </c>
      <c r="K2473" s="51">
        <f>HLOOKUP(A_Stammdaten!$B$12,$L$4:$R$2504,ROW(B2473)-3,FALSE)</f>
        <v>0</v>
      </c>
      <c r="L2473" s="51">
        <f t="shared" si="106"/>
        <v>0</v>
      </c>
      <c r="M2473" s="51">
        <f t="shared" si="107"/>
        <v>0</v>
      </c>
      <c r="N2473" s="51">
        <f t="shared" si="107"/>
        <v>0</v>
      </c>
      <c r="O2473" s="51">
        <f t="shared" si="107"/>
        <v>0</v>
      </c>
      <c r="P2473" s="51">
        <f t="shared" si="107"/>
        <v>0</v>
      </c>
      <c r="Q2473" s="51">
        <f t="shared" si="107"/>
        <v>0</v>
      </c>
      <c r="R2473" s="51">
        <f t="shared" si="107"/>
        <v>0</v>
      </c>
    </row>
    <row r="2474" spans="1:18" x14ac:dyDescent="0.25">
      <c r="A2474" s="17"/>
      <c r="B2474" s="52"/>
      <c r="C2474" s="17"/>
      <c r="D2474" s="17"/>
      <c r="E2474" s="17"/>
      <c r="F2474" s="17"/>
      <c r="G2474" s="17"/>
      <c r="H2474" s="17"/>
      <c r="I2474" s="16">
        <f>IF(B2474&gt;A_Stammdaten!$B$12,0,SUM(C2474,D2474,F2474,G2474)-SUM(E2474,H2474))</f>
        <v>0</v>
      </c>
      <c r="J2474" s="51">
        <f>HLOOKUP(A_Stammdaten!$B$12,$L$4:$R$2504,ROW(B2474)-3,FALSE)+IF(OR(B2474=0,A_Stammdaten!$B$12&lt;B2474),0,I2474*1/20)</f>
        <v>0</v>
      </c>
      <c r="K2474" s="51">
        <f>HLOOKUP(A_Stammdaten!$B$12,$L$4:$R$2504,ROW(B2474)-3,FALSE)</f>
        <v>0</v>
      </c>
      <c r="L2474" s="51">
        <f t="shared" si="106"/>
        <v>0</v>
      </c>
      <c r="M2474" s="51">
        <f t="shared" si="107"/>
        <v>0</v>
      </c>
      <c r="N2474" s="51">
        <f t="shared" si="107"/>
        <v>0</v>
      </c>
      <c r="O2474" s="51">
        <f t="shared" si="107"/>
        <v>0</v>
      </c>
      <c r="P2474" s="51">
        <f t="shared" si="107"/>
        <v>0</v>
      </c>
      <c r="Q2474" s="51">
        <f t="shared" si="107"/>
        <v>0</v>
      </c>
      <c r="R2474" s="51">
        <f t="shared" si="107"/>
        <v>0</v>
      </c>
    </row>
    <row r="2475" spans="1:18" x14ac:dyDescent="0.25">
      <c r="A2475" s="17"/>
      <c r="B2475" s="52"/>
      <c r="C2475" s="17"/>
      <c r="D2475" s="17"/>
      <c r="E2475" s="17"/>
      <c r="F2475" s="17"/>
      <c r="G2475" s="17"/>
      <c r="H2475" s="17"/>
      <c r="I2475" s="16">
        <f>IF(B2475&gt;A_Stammdaten!$B$12,0,SUM(C2475,D2475,F2475,G2475)-SUM(E2475,H2475))</f>
        <v>0</v>
      </c>
      <c r="J2475" s="51">
        <f>HLOOKUP(A_Stammdaten!$B$12,$L$4:$R$2504,ROW(B2475)-3,FALSE)+IF(OR(B2475=0,A_Stammdaten!$B$12&lt;B2475),0,I2475*1/20)</f>
        <v>0</v>
      </c>
      <c r="K2475" s="51">
        <f>HLOOKUP(A_Stammdaten!$B$12,$L$4:$R$2504,ROW(B2475)-3,FALSE)</f>
        <v>0</v>
      </c>
      <c r="L2475" s="51">
        <f t="shared" si="106"/>
        <v>0</v>
      </c>
      <c r="M2475" s="51">
        <f t="shared" si="107"/>
        <v>0</v>
      </c>
      <c r="N2475" s="51">
        <f t="shared" si="107"/>
        <v>0</v>
      </c>
      <c r="O2475" s="51">
        <f t="shared" si="107"/>
        <v>0</v>
      </c>
      <c r="P2475" s="51">
        <f t="shared" si="107"/>
        <v>0</v>
      </c>
      <c r="Q2475" s="51">
        <f t="shared" si="107"/>
        <v>0</v>
      </c>
      <c r="R2475" s="51">
        <f t="shared" si="107"/>
        <v>0</v>
      </c>
    </row>
    <row r="2476" spans="1:18" x14ac:dyDescent="0.25">
      <c r="A2476" s="17"/>
      <c r="B2476" s="52"/>
      <c r="C2476" s="17"/>
      <c r="D2476" s="17"/>
      <c r="E2476" s="17"/>
      <c r="F2476" s="17"/>
      <c r="G2476" s="17"/>
      <c r="H2476" s="17"/>
      <c r="I2476" s="16">
        <f>IF(B2476&gt;A_Stammdaten!$B$12,0,SUM(C2476,D2476,F2476,G2476)-SUM(E2476,H2476))</f>
        <v>0</v>
      </c>
      <c r="J2476" s="51">
        <f>HLOOKUP(A_Stammdaten!$B$12,$L$4:$R$2504,ROW(B2476)-3,FALSE)+IF(OR(B2476=0,A_Stammdaten!$B$12&lt;B2476),0,I2476*1/20)</f>
        <v>0</v>
      </c>
      <c r="K2476" s="51">
        <f>HLOOKUP(A_Stammdaten!$B$12,$L$4:$R$2504,ROW(B2476)-3,FALSE)</f>
        <v>0</v>
      </c>
      <c r="L2476" s="51">
        <f t="shared" si="106"/>
        <v>0</v>
      </c>
      <c r="M2476" s="51">
        <f t="shared" si="107"/>
        <v>0</v>
      </c>
      <c r="N2476" s="51">
        <f t="shared" si="107"/>
        <v>0</v>
      </c>
      <c r="O2476" s="51">
        <f t="shared" si="107"/>
        <v>0</v>
      </c>
      <c r="P2476" s="51">
        <f t="shared" si="107"/>
        <v>0</v>
      </c>
      <c r="Q2476" s="51">
        <f t="shared" si="107"/>
        <v>0</v>
      </c>
      <c r="R2476" s="51">
        <f t="shared" si="107"/>
        <v>0</v>
      </c>
    </row>
    <row r="2477" spans="1:18" x14ac:dyDescent="0.25">
      <c r="A2477" s="17"/>
      <c r="B2477" s="52"/>
      <c r="C2477" s="17"/>
      <c r="D2477" s="17"/>
      <c r="E2477" s="17"/>
      <c r="F2477" s="17"/>
      <c r="G2477" s="17"/>
      <c r="H2477" s="17"/>
      <c r="I2477" s="16">
        <f>IF(B2477&gt;A_Stammdaten!$B$12,0,SUM(C2477,D2477,F2477,G2477)-SUM(E2477,H2477))</f>
        <v>0</v>
      </c>
      <c r="J2477" s="51">
        <f>HLOOKUP(A_Stammdaten!$B$12,$L$4:$R$2504,ROW(B2477)-3,FALSE)+IF(OR(B2477=0,A_Stammdaten!$B$12&lt;B2477),0,I2477*1/20)</f>
        <v>0</v>
      </c>
      <c r="K2477" s="51">
        <f>HLOOKUP(A_Stammdaten!$B$12,$L$4:$R$2504,ROW(B2477)-3,FALSE)</f>
        <v>0</v>
      </c>
      <c r="L2477" s="51">
        <f t="shared" si="106"/>
        <v>0</v>
      </c>
      <c r="M2477" s="51">
        <f t="shared" si="107"/>
        <v>0</v>
      </c>
      <c r="N2477" s="51">
        <f t="shared" si="107"/>
        <v>0</v>
      </c>
      <c r="O2477" s="51">
        <f t="shared" si="107"/>
        <v>0</v>
      </c>
      <c r="P2477" s="51">
        <f t="shared" si="107"/>
        <v>0</v>
      </c>
      <c r="Q2477" s="51">
        <f t="shared" si="107"/>
        <v>0</v>
      </c>
      <c r="R2477" s="51">
        <f t="shared" si="107"/>
        <v>0</v>
      </c>
    </row>
    <row r="2478" spans="1:18" x14ac:dyDescent="0.25">
      <c r="A2478" s="17"/>
      <c r="B2478" s="52"/>
      <c r="C2478" s="17"/>
      <c r="D2478" s="17"/>
      <c r="E2478" s="17"/>
      <c r="F2478" s="17"/>
      <c r="G2478" s="17"/>
      <c r="H2478" s="17"/>
      <c r="I2478" s="16">
        <f>IF(B2478&gt;A_Stammdaten!$B$12,0,SUM(C2478,D2478,F2478,G2478)-SUM(E2478,H2478))</f>
        <v>0</v>
      </c>
      <c r="J2478" s="51">
        <f>HLOOKUP(A_Stammdaten!$B$12,$L$4:$R$2504,ROW(B2478)-3,FALSE)+IF(OR(B2478=0,A_Stammdaten!$B$12&lt;B2478),0,I2478*1/20)</f>
        <v>0</v>
      </c>
      <c r="K2478" s="51">
        <f>HLOOKUP(A_Stammdaten!$B$12,$L$4:$R$2504,ROW(B2478)-3,FALSE)</f>
        <v>0</v>
      </c>
      <c r="L2478" s="51">
        <f t="shared" si="106"/>
        <v>0</v>
      </c>
      <c r="M2478" s="51">
        <f t="shared" si="107"/>
        <v>0</v>
      </c>
      <c r="N2478" s="51">
        <f t="shared" si="107"/>
        <v>0</v>
      </c>
      <c r="O2478" s="51">
        <f t="shared" si="107"/>
        <v>0</v>
      </c>
      <c r="P2478" s="51">
        <f t="shared" si="107"/>
        <v>0</v>
      </c>
      <c r="Q2478" s="51">
        <f t="shared" si="107"/>
        <v>0</v>
      </c>
      <c r="R2478" s="51">
        <f t="shared" si="107"/>
        <v>0</v>
      </c>
    </row>
    <row r="2479" spans="1:18" x14ac:dyDescent="0.25">
      <c r="A2479" s="17"/>
      <c r="B2479" s="52"/>
      <c r="C2479" s="17"/>
      <c r="D2479" s="17"/>
      <c r="E2479" s="17"/>
      <c r="F2479" s="17"/>
      <c r="G2479" s="17"/>
      <c r="H2479" s="17"/>
      <c r="I2479" s="16">
        <f>IF(B2479&gt;A_Stammdaten!$B$12,0,SUM(C2479,D2479,F2479,G2479)-SUM(E2479,H2479))</f>
        <v>0</v>
      </c>
      <c r="J2479" s="51">
        <f>HLOOKUP(A_Stammdaten!$B$12,$L$4:$R$2504,ROW(B2479)-3,FALSE)+IF(OR(B2479=0,A_Stammdaten!$B$12&lt;B2479),0,I2479*1/20)</f>
        <v>0</v>
      </c>
      <c r="K2479" s="51">
        <f>HLOOKUP(A_Stammdaten!$B$12,$L$4:$R$2504,ROW(B2479)-3,FALSE)</f>
        <v>0</v>
      </c>
      <c r="L2479" s="51">
        <f t="shared" si="106"/>
        <v>0</v>
      </c>
      <c r="M2479" s="51">
        <f t="shared" si="107"/>
        <v>0</v>
      </c>
      <c r="N2479" s="51">
        <f t="shared" si="107"/>
        <v>0</v>
      </c>
      <c r="O2479" s="51">
        <f t="shared" si="107"/>
        <v>0</v>
      </c>
      <c r="P2479" s="51">
        <f t="shared" si="107"/>
        <v>0</v>
      </c>
      <c r="Q2479" s="51">
        <f t="shared" si="107"/>
        <v>0</v>
      </c>
      <c r="R2479" s="51">
        <f t="shared" si="107"/>
        <v>0</v>
      </c>
    </row>
    <row r="2480" spans="1:18" x14ac:dyDescent="0.25">
      <c r="A2480" s="17"/>
      <c r="B2480" s="52"/>
      <c r="C2480" s="17"/>
      <c r="D2480" s="17"/>
      <c r="E2480" s="17"/>
      <c r="F2480" s="17"/>
      <c r="G2480" s="17"/>
      <c r="H2480" s="17"/>
      <c r="I2480" s="16">
        <f>IF(B2480&gt;A_Stammdaten!$B$12,0,SUM(C2480,D2480,F2480,G2480)-SUM(E2480,H2480))</f>
        <v>0</v>
      </c>
      <c r="J2480" s="51">
        <f>HLOOKUP(A_Stammdaten!$B$12,$L$4:$R$2504,ROW(B2480)-3,FALSE)+IF(OR(B2480=0,A_Stammdaten!$B$12&lt;B2480),0,I2480*1/20)</f>
        <v>0</v>
      </c>
      <c r="K2480" s="51">
        <f>HLOOKUP(A_Stammdaten!$B$12,$L$4:$R$2504,ROW(B2480)-3,FALSE)</f>
        <v>0</v>
      </c>
      <c r="L2480" s="51">
        <f t="shared" si="106"/>
        <v>0</v>
      </c>
      <c r="M2480" s="51">
        <f t="shared" si="107"/>
        <v>0</v>
      </c>
      <c r="N2480" s="51">
        <f t="shared" si="107"/>
        <v>0</v>
      </c>
      <c r="O2480" s="51">
        <f t="shared" si="107"/>
        <v>0</v>
      </c>
      <c r="P2480" s="51">
        <f t="shared" si="107"/>
        <v>0</v>
      </c>
      <c r="Q2480" s="51">
        <f t="shared" si="107"/>
        <v>0</v>
      </c>
      <c r="R2480" s="51">
        <f t="shared" si="107"/>
        <v>0</v>
      </c>
    </row>
    <row r="2481" spans="1:18" x14ac:dyDescent="0.25">
      <c r="A2481" s="17"/>
      <c r="B2481" s="52"/>
      <c r="C2481" s="17"/>
      <c r="D2481" s="17"/>
      <c r="E2481" s="17"/>
      <c r="F2481" s="17"/>
      <c r="G2481" s="17"/>
      <c r="H2481" s="17"/>
      <c r="I2481" s="16">
        <f>IF(B2481&gt;A_Stammdaten!$B$12,0,SUM(C2481,D2481,F2481,G2481)-SUM(E2481,H2481))</f>
        <v>0</v>
      </c>
      <c r="J2481" s="51">
        <f>HLOOKUP(A_Stammdaten!$B$12,$L$4:$R$2504,ROW(B2481)-3,FALSE)+IF(OR(B2481=0,A_Stammdaten!$B$12&lt;B2481),0,I2481*1/20)</f>
        <v>0</v>
      </c>
      <c r="K2481" s="51">
        <f>HLOOKUP(A_Stammdaten!$B$12,$L$4:$R$2504,ROW(B2481)-3,FALSE)</f>
        <v>0</v>
      </c>
      <c r="L2481" s="51">
        <f t="shared" si="106"/>
        <v>0</v>
      </c>
      <c r="M2481" s="51">
        <f t="shared" si="107"/>
        <v>0</v>
      </c>
      <c r="N2481" s="51">
        <f t="shared" si="107"/>
        <v>0</v>
      </c>
      <c r="O2481" s="51">
        <f t="shared" si="107"/>
        <v>0</v>
      </c>
      <c r="P2481" s="51">
        <f t="shared" si="107"/>
        <v>0</v>
      </c>
      <c r="Q2481" s="51">
        <f t="shared" si="107"/>
        <v>0</v>
      </c>
      <c r="R2481" s="51">
        <f t="shared" si="107"/>
        <v>0</v>
      </c>
    </row>
    <row r="2482" spans="1:18" x14ac:dyDescent="0.25">
      <c r="A2482" s="17"/>
      <c r="B2482" s="52"/>
      <c r="C2482" s="17"/>
      <c r="D2482" s="17"/>
      <c r="E2482" s="17"/>
      <c r="F2482" s="17"/>
      <c r="G2482" s="17"/>
      <c r="H2482" s="17"/>
      <c r="I2482" s="16">
        <f>IF(B2482&gt;A_Stammdaten!$B$12,0,SUM(C2482,D2482,F2482,G2482)-SUM(E2482,H2482))</f>
        <v>0</v>
      </c>
      <c r="J2482" s="51">
        <f>HLOOKUP(A_Stammdaten!$B$12,$L$4:$R$2504,ROW(B2482)-3,FALSE)+IF(OR(B2482=0,A_Stammdaten!$B$12&lt;B2482),0,I2482*1/20)</f>
        <v>0</v>
      </c>
      <c r="K2482" s="51">
        <f>HLOOKUP(A_Stammdaten!$B$12,$L$4:$R$2504,ROW(B2482)-3,FALSE)</f>
        <v>0</v>
      </c>
      <c r="L2482" s="51">
        <f t="shared" si="106"/>
        <v>0</v>
      </c>
      <c r="M2482" s="51">
        <f t="shared" si="107"/>
        <v>0</v>
      </c>
      <c r="N2482" s="51">
        <f t="shared" si="107"/>
        <v>0</v>
      </c>
      <c r="O2482" s="51">
        <f t="shared" si="107"/>
        <v>0</v>
      </c>
      <c r="P2482" s="51">
        <f t="shared" si="107"/>
        <v>0</v>
      </c>
      <c r="Q2482" s="51">
        <f t="shared" si="107"/>
        <v>0</v>
      </c>
      <c r="R2482" s="51">
        <f t="shared" si="107"/>
        <v>0</v>
      </c>
    </row>
    <row r="2483" spans="1:18" x14ac:dyDescent="0.25">
      <c r="A2483" s="17"/>
      <c r="B2483" s="52"/>
      <c r="C2483" s="17"/>
      <c r="D2483" s="17"/>
      <c r="E2483" s="17"/>
      <c r="F2483" s="17"/>
      <c r="G2483" s="17"/>
      <c r="H2483" s="17"/>
      <c r="I2483" s="16">
        <f>IF(B2483&gt;A_Stammdaten!$B$12,0,SUM(C2483,D2483,F2483,G2483)-SUM(E2483,H2483))</f>
        <v>0</v>
      </c>
      <c r="J2483" s="51">
        <f>HLOOKUP(A_Stammdaten!$B$12,$L$4:$R$2504,ROW(B2483)-3,FALSE)+IF(OR(B2483=0,A_Stammdaten!$B$12&lt;B2483),0,I2483*1/20)</f>
        <v>0</v>
      </c>
      <c r="K2483" s="51">
        <f>HLOOKUP(A_Stammdaten!$B$12,$L$4:$R$2504,ROW(B2483)-3,FALSE)</f>
        <v>0</v>
      </c>
      <c r="L2483" s="51">
        <f t="shared" si="106"/>
        <v>0</v>
      </c>
      <c r="M2483" s="51">
        <f t="shared" si="107"/>
        <v>0</v>
      </c>
      <c r="N2483" s="51">
        <f t="shared" si="107"/>
        <v>0</v>
      </c>
      <c r="O2483" s="51">
        <f t="shared" si="107"/>
        <v>0</v>
      </c>
      <c r="P2483" s="51">
        <f t="shared" si="107"/>
        <v>0</v>
      </c>
      <c r="Q2483" s="51">
        <f t="shared" si="107"/>
        <v>0</v>
      </c>
      <c r="R2483" s="51">
        <f t="shared" si="107"/>
        <v>0</v>
      </c>
    </row>
    <row r="2484" spans="1:18" x14ac:dyDescent="0.25">
      <c r="A2484" s="17"/>
      <c r="B2484" s="52"/>
      <c r="C2484" s="17"/>
      <c r="D2484" s="17"/>
      <c r="E2484" s="17"/>
      <c r="F2484" s="17"/>
      <c r="G2484" s="17"/>
      <c r="H2484" s="17"/>
      <c r="I2484" s="16">
        <f>IF(B2484&gt;A_Stammdaten!$B$12,0,SUM(C2484,D2484,F2484,G2484)-SUM(E2484,H2484))</f>
        <v>0</v>
      </c>
      <c r="J2484" s="51">
        <f>HLOOKUP(A_Stammdaten!$B$12,$L$4:$R$2504,ROW(B2484)-3,FALSE)+IF(OR(B2484=0,A_Stammdaten!$B$12&lt;B2484),0,I2484*1/20)</f>
        <v>0</v>
      </c>
      <c r="K2484" s="51">
        <f>HLOOKUP(A_Stammdaten!$B$12,$L$4:$R$2504,ROW(B2484)-3,FALSE)</f>
        <v>0</v>
      </c>
      <c r="L2484" s="51">
        <f t="shared" si="106"/>
        <v>0</v>
      </c>
      <c r="M2484" s="51">
        <f t="shared" si="107"/>
        <v>0</v>
      </c>
      <c r="N2484" s="51">
        <f t="shared" si="107"/>
        <v>0</v>
      </c>
      <c r="O2484" s="51">
        <f t="shared" si="107"/>
        <v>0</v>
      </c>
      <c r="P2484" s="51">
        <f t="shared" si="107"/>
        <v>0</v>
      </c>
      <c r="Q2484" s="51">
        <f t="shared" si="107"/>
        <v>0</v>
      </c>
      <c r="R2484" s="51">
        <f t="shared" si="107"/>
        <v>0</v>
      </c>
    </row>
    <row r="2485" spans="1:18" x14ac:dyDescent="0.25">
      <c r="A2485" s="17"/>
      <c r="B2485" s="52"/>
      <c r="C2485" s="17"/>
      <c r="D2485" s="17"/>
      <c r="E2485" s="17"/>
      <c r="F2485" s="17"/>
      <c r="G2485" s="17"/>
      <c r="H2485" s="17"/>
      <c r="I2485" s="16">
        <f>IF(B2485&gt;A_Stammdaten!$B$12,0,SUM(C2485,D2485,F2485,G2485)-SUM(E2485,H2485))</f>
        <v>0</v>
      </c>
      <c r="J2485" s="51">
        <f>HLOOKUP(A_Stammdaten!$B$12,$L$4:$R$2504,ROW(B2485)-3,FALSE)+IF(OR(B2485=0,A_Stammdaten!$B$12&lt;B2485),0,I2485*1/20)</f>
        <v>0</v>
      </c>
      <c r="K2485" s="51">
        <f>HLOOKUP(A_Stammdaten!$B$12,$L$4:$R$2504,ROW(B2485)-3,FALSE)</f>
        <v>0</v>
      </c>
      <c r="L2485" s="51">
        <f t="shared" si="106"/>
        <v>0</v>
      </c>
      <c r="M2485" s="51">
        <f t="shared" si="107"/>
        <v>0</v>
      </c>
      <c r="N2485" s="51">
        <f t="shared" si="107"/>
        <v>0</v>
      </c>
      <c r="O2485" s="51">
        <f t="shared" si="107"/>
        <v>0</v>
      </c>
      <c r="P2485" s="51">
        <f t="shared" si="107"/>
        <v>0</v>
      </c>
      <c r="Q2485" s="51">
        <f t="shared" si="107"/>
        <v>0</v>
      </c>
      <c r="R2485" s="51">
        <f t="shared" si="107"/>
        <v>0</v>
      </c>
    </row>
    <row r="2486" spans="1:18" x14ac:dyDescent="0.25">
      <c r="A2486" s="17"/>
      <c r="B2486" s="52"/>
      <c r="C2486" s="17"/>
      <c r="D2486" s="17"/>
      <c r="E2486" s="17"/>
      <c r="F2486" s="17"/>
      <c r="G2486" s="17"/>
      <c r="H2486" s="17"/>
      <c r="I2486" s="16">
        <f>IF(B2486&gt;A_Stammdaten!$B$12,0,SUM(C2486,D2486,F2486,G2486)-SUM(E2486,H2486))</f>
        <v>0</v>
      </c>
      <c r="J2486" s="51">
        <f>HLOOKUP(A_Stammdaten!$B$12,$L$4:$R$2504,ROW(B2486)-3,FALSE)+IF(OR(B2486=0,A_Stammdaten!$B$12&lt;B2486),0,I2486*1/20)</f>
        <v>0</v>
      </c>
      <c r="K2486" s="51">
        <f>HLOOKUP(A_Stammdaten!$B$12,$L$4:$R$2504,ROW(B2486)-3,FALSE)</f>
        <v>0</v>
      </c>
      <c r="L2486" s="51">
        <f t="shared" si="106"/>
        <v>0</v>
      </c>
      <c r="M2486" s="51">
        <f t="shared" si="107"/>
        <v>0</v>
      </c>
      <c r="N2486" s="51">
        <f t="shared" si="107"/>
        <v>0</v>
      </c>
      <c r="O2486" s="51">
        <f t="shared" si="107"/>
        <v>0</v>
      </c>
      <c r="P2486" s="51">
        <f t="shared" si="107"/>
        <v>0</v>
      </c>
      <c r="Q2486" s="51">
        <f t="shared" si="107"/>
        <v>0</v>
      </c>
      <c r="R2486" s="51">
        <f t="shared" si="107"/>
        <v>0</v>
      </c>
    </row>
    <row r="2487" spans="1:18" x14ac:dyDescent="0.25">
      <c r="A2487" s="17"/>
      <c r="B2487" s="52"/>
      <c r="C2487" s="17"/>
      <c r="D2487" s="17"/>
      <c r="E2487" s="17"/>
      <c r="F2487" s="17"/>
      <c r="G2487" s="17"/>
      <c r="H2487" s="17"/>
      <c r="I2487" s="16">
        <f>IF(B2487&gt;A_Stammdaten!$B$12,0,SUM(C2487,D2487,F2487,G2487)-SUM(E2487,H2487))</f>
        <v>0</v>
      </c>
      <c r="J2487" s="51">
        <f>HLOOKUP(A_Stammdaten!$B$12,$L$4:$R$2504,ROW(B2487)-3,FALSE)+IF(OR(B2487=0,A_Stammdaten!$B$12&lt;B2487),0,I2487*1/20)</f>
        <v>0</v>
      </c>
      <c r="K2487" s="51">
        <f>HLOOKUP(A_Stammdaten!$B$12,$L$4:$R$2504,ROW(B2487)-3,FALSE)</f>
        <v>0</v>
      </c>
      <c r="L2487" s="51">
        <f t="shared" si="106"/>
        <v>0</v>
      </c>
      <c r="M2487" s="51">
        <f t="shared" si="107"/>
        <v>0</v>
      </c>
      <c r="N2487" s="51">
        <f t="shared" si="107"/>
        <v>0</v>
      </c>
      <c r="O2487" s="51">
        <f t="shared" si="107"/>
        <v>0</v>
      </c>
      <c r="P2487" s="51">
        <f t="shared" si="107"/>
        <v>0</v>
      </c>
      <c r="Q2487" s="51">
        <f t="shared" si="107"/>
        <v>0</v>
      </c>
      <c r="R2487" s="51">
        <f t="shared" si="107"/>
        <v>0</v>
      </c>
    </row>
    <row r="2488" spans="1:18" x14ac:dyDescent="0.25">
      <c r="A2488" s="17"/>
      <c r="B2488" s="52"/>
      <c r="C2488" s="17"/>
      <c r="D2488" s="17"/>
      <c r="E2488" s="17"/>
      <c r="F2488" s="17"/>
      <c r="G2488" s="17"/>
      <c r="H2488" s="17"/>
      <c r="I2488" s="16">
        <f>IF(B2488&gt;A_Stammdaten!$B$12,0,SUM(C2488,D2488,F2488,G2488)-SUM(E2488,H2488))</f>
        <v>0</v>
      </c>
      <c r="J2488" s="51">
        <f>HLOOKUP(A_Stammdaten!$B$12,$L$4:$R$2504,ROW(B2488)-3,FALSE)+IF(OR(B2488=0,A_Stammdaten!$B$12&lt;B2488),0,I2488*1/20)</f>
        <v>0</v>
      </c>
      <c r="K2488" s="51">
        <f>HLOOKUP(A_Stammdaten!$B$12,$L$4:$R$2504,ROW(B2488)-3,FALSE)</f>
        <v>0</v>
      </c>
      <c r="L2488" s="51">
        <f t="shared" si="106"/>
        <v>0</v>
      </c>
      <c r="M2488" s="51">
        <f t="shared" si="107"/>
        <v>0</v>
      </c>
      <c r="N2488" s="51">
        <f t="shared" si="107"/>
        <v>0</v>
      </c>
      <c r="O2488" s="51">
        <f t="shared" si="107"/>
        <v>0</v>
      </c>
      <c r="P2488" s="51">
        <f t="shared" si="107"/>
        <v>0</v>
      </c>
      <c r="Q2488" s="51">
        <f t="shared" si="107"/>
        <v>0</v>
      </c>
      <c r="R2488" s="51">
        <f t="shared" si="107"/>
        <v>0</v>
      </c>
    </row>
    <row r="2489" spans="1:18" x14ac:dyDescent="0.25">
      <c r="A2489" s="17"/>
      <c r="B2489" s="52"/>
      <c r="C2489" s="17"/>
      <c r="D2489" s="17"/>
      <c r="E2489" s="17"/>
      <c r="F2489" s="17"/>
      <c r="G2489" s="17"/>
      <c r="H2489" s="17"/>
      <c r="I2489" s="16">
        <f>IF(B2489&gt;A_Stammdaten!$B$12,0,SUM(C2489,D2489,F2489,G2489)-SUM(E2489,H2489))</f>
        <v>0</v>
      </c>
      <c r="J2489" s="51">
        <f>HLOOKUP(A_Stammdaten!$B$12,$L$4:$R$2504,ROW(B2489)-3,FALSE)+IF(OR(B2489=0,A_Stammdaten!$B$12&lt;B2489),0,I2489*1/20)</f>
        <v>0</v>
      </c>
      <c r="K2489" s="51">
        <f>HLOOKUP(A_Stammdaten!$B$12,$L$4:$R$2504,ROW(B2489)-3,FALSE)</f>
        <v>0</v>
      </c>
      <c r="L2489" s="51">
        <f t="shared" si="106"/>
        <v>0</v>
      </c>
      <c r="M2489" s="51">
        <f t="shared" si="107"/>
        <v>0</v>
      </c>
      <c r="N2489" s="51">
        <f t="shared" si="107"/>
        <v>0</v>
      </c>
      <c r="O2489" s="51">
        <f t="shared" si="107"/>
        <v>0</v>
      </c>
      <c r="P2489" s="51">
        <f t="shared" si="107"/>
        <v>0</v>
      </c>
      <c r="Q2489" s="51">
        <f t="shared" si="107"/>
        <v>0</v>
      </c>
      <c r="R2489" s="51">
        <f t="shared" si="107"/>
        <v>0</v>
      </c>
    </row>
    <row r="2490" spans="1:18" x14ac:dyDescent="0.25">
      <c r="A2490" s="17"/>
      <c r="B2490" s="52"/>
      <c r="C2490" s="17"/>
      <c r="D2490" s="17"/>
      <c r="E2490" s="17"/>
      <c r="F2490" s="17"/>
      <c r="G2490" s="17"/>
      <c r="H2490" s="17"/>
      <c r="I2490" s="16">
        <f>IF(B2490&gt;A_Stammdaten!$B$12,0,SUM(C2490,D2490,F2490,G2490)-SUM(E2490,H2490))</f>
        <v>0</v>
      </c>
      <c r="J2490" s="51">
        <f>HLOOKUP(A_Stammdaten!$B$12,$L$4:$R$2504,ROW(B2490)-3,FALSE)+IF(OR(B2490=0,A_Stammdaten!$B$12&lt;B2490),0,I2490*1/20)</f>
        <v>0</v>
      </c>
      <c r="K2490" s="51">
        <f>HLOOKUP(A_Stammdaten!$B$12,$L$4:$R$2504,ROW(B2490)-3,FALSE)</f>
        <v>0</v>
      </c>
      <c r="L2490" s="51">
        <f t="shared" si="106"/>
        <v>0</v>
      </c>
      <c r="M2490" s="51">
        <f t="shared" si="107"/>
        <v>0</v>
      </c>
      <c r="N2490" s="51">
        <f t="shared" si="107"/>
        <v>0</v>
      </c>
      <c r="O2490" s="51">
        <f t="shared" si="107"/>
        <v>0</v>
      </c>
      <c r="P2490" s="51">
        <f t="shared" si="107"/>
        <v>0</v>
      </c>
      <c r="Q2490" s="51">
        <f t="shared" si="107"/>
        <v>0</v>
      </c>
      <c r="R2490" s="51">
        <f t="shared" si="107"/>
        <v>0</v>
      </c>
    </row>
    <row r="2491" spans="1:18" x14ac:dyDescent="0.25">
      <c r="A2491" s="17"/>
      <c r="B2491" s="52"/>
      <c r="C2491" s="17"/>
      <c r="D2491" s="17"/>
      <c r="E2491" s="17"/>
      <c r="F2491" s="17"/>
      <c r="G2491" s="17"/>
      <c r="H2491" s="17"/>
      <c r="I2491" s="16">
        <f>IF(B2491&gt;A_Stammdaten!$B$12,0,SUM(C2491,D2491,F2491,G2491)-SUM(E2491,H2491))</f>
        <v>0</v>
      </c>
      <c r="J2491" s="51">
        <f>HLOOKUP(A_Stammdaten!$B$12,$L$4:$R$2504,ROW(B2491)-3,FALSE)+IF(OR(B2491=0,A_Stammdaten!$B$12&lt;B2491),0,I2491*1/20)</f>
        <v>0</v>
      </c>
      <c r="K2491" s="51">
        <f>HLOOKUP(A_Stammdaten!$B$12,$L$4:$R$2504,ROW(B2491)-3,FALSE)</f>
        <v>0</v>
      </c>
      <c r="L2491" s="51">
        <f t="shared" si="106"/>
        <v>0</v>
      </c>
      <c r="M2491" s="51">
        <f t="shared" si="107"/>
        <v>0</v>
      </c>
      <c r="N2491" s="51">
        <f t="shared" si="107"/>
        <v>0</v>
      </c>
      <c r="O2491" s="51">
        <f t="shared" si="107"/>
        <v>0</v>
      </c>
      <c r="P2491" s="51">
        <f t="shared" si="107"/>
        <v>0</v>
      </c>
      <c r="Q2491" s="51">
        <f t="shared" si="107"/>
        <v>0</v>
      </c>
      <c r="R2491" s="51">
        <f t="shared" si="107"/>
        <v>0</v>
      </c>
    </row>
    <row r="2492" spans="1:18" x14ac:dyDescent="0.25">
      <c r="A2492" s="17"/>
      <c r="B2492" s="52"/>
      <c r="C2492" s="17"/>
      <c r="D2492" s="17"/>
      <c r="E2492" s="17"/>
      <c r="F2492" s="17"/>
      <c r="G2492" s="17"/>
      <c r="H2492" s="17"/>
      <c r="I2492" s="16">
        <f>IF(B2492&gt;A_Stammdaten!$B$12,0,SUM(C2492,D2492,F2492,G2492)-SUM(E2492,H2492))</f>
        <v>0</v>
      </c>
      <c r="J2492" s="51">
        <f>HLOOKUP(A_Stammdaten!$B$12,$L$4:$R$2504,ROW(B2492)-3,FALSE)+IF(OR(B2492=0,A_Stammdaten!$B$12&lt;B2492),0,I2492*1/20)</f>
        <v>0</v>
      </c>
      <c r="K2492" s="51">
        <f>HLOOKUP(A_Stammdaten!$B$12,$L$4:$R$2504,ROW(B2492)-3,FALSE)</f>
        <v>0</v>
      </c>
      <c r="L2492" s="51">
        <f t="shared" si="106"/>
        <v>0</v>
      </c>
      <c r="M2492" s="51">
        <f t="shared" si="107"/>
        <v>0</v>
      </c>
      <c r="N2492" s="51">
        <f t="shared" si="107"/>
        <v>0</v>
      </c>
      <c r="O2492" s="51">
        <f t="shared" si="107"/>
        <v>0</v>
      </c>
      <c r="P2492" s="51">
        <f t="shared" si="107"/>
        <v>0</v>
      </c>
      <c r="Q2492" s="51">
        <f t="shared" si="107"/>
        <v>0</v>
      </c>
      <c r="R2492" s="51">
        <f t="shared" si="107"/>
        <v>0</v>
      </c>
    </row>
    <row r="2493" spans="1:18" x14ac:dyDescent="0.25">
      <c r="A2493" s="17"/>
      <c r="B2493" s="52"/>
      <c r="C2493" s="17"/>
      <c r="D2493" s="17"/>
      <c r="E2493" s="17"/>
      <c r="F2493" s="17"/>
      <c r="G2493" s="17"/>
      <c r="H2493" s="17"/>
      <c r="I2493" s="16">
        <f>IF(B2493&gt;A_Stammdaten!$B$12,0,SUM(C2493,D2493,F2493,G2493)-SUM(E2493,H2493))</f>
        <v>0</v>
      </c>
      <c r="J2493" s="51">
        <f>HLOOKUP(A_Stammdaten!$B$12,$L$4:$R$2504,ROW(B2493)-3,FALSE)+IF(OR(B2493=0,A_Stammdaten!$B$12&lt;B2493),0,I2493*1/20)</f>
        <v>0</v>
      </c>
      <c r="K2493" s="51">
        <f>HLOOKUP(A_Stammdaten!$B$12,$L$4:$R$2504,ROW(B2493)-3,FALSE)</f>
        <v>0</v>
      </c>
      <c r="L2493" s="51">
        <f t="shared" si="106"/>
        <v>0</v>
      </c>
      <c r="M2493" s="51">
        <f t="shared" si="107"/>
        <v>0</v>
      </c>
      <c r="N2493" s="51">
        <f t="shared" si="107"/>
        <v>0</v>
      </c>
      <c r="O2493" s="51">
        <f t="shared" si="107"/>
        <v>0</v>
      </c>
      <c r="P2493" s="51">
        <f t="shared" si="107"/>
        <v>0</v>
      </c>
      <c r="Q2493" s="51">
        <f t="shared" si="107"/>
        <v>0</v>
      </c>
      <c r="R2493" s="51">
        <f t="shared" si="107"/>
        <v>0</v>
      </c>
    </row>
    <row r="2494" spans="1:18" x14ac:dyDescent="0.25">
      <c r="A2494" s="17"/>
      <c r="B2494" s="52"/>
      <c r="C2494" s="17"/>
      <c r="D2494" s="17"/>
      <c r="E2494" s="17"/>
      <c r="F2494" s="17"/>
      <c r="G2494" s="17"/>
      <c r="H2494" s="17"/>
      <c r="I2494" s="16">
        <f>IF(B2494&gt;A_Stammdaten!$B$12,0,SUM(C2494,D2494,F2494,G2494)-SUM(E2494,H2494))</f>
        <v>0</v>
      </c>
      <c r="J2494" s="51">
        <f>HLOOKUP(A_Stammdaten!$B$12,$L$4:$R$2504,ROW(B2494)-3,FALSE)+IF(OR(B2494=0,A_Stammdaten!$B$12&lt;B2494),0,I2494*1/20)</f>
        <v>0</v>
      </c>
      <c r="K2494" s="51">
        <f>HLOOKUP(A_Stammdaten!$B$12,$L$4:$R$2504,ROW(B2494)-3,FALSE)</f>
        <v>0</v>
      </c>
      <c r="L2494" s="51">
        <f t="shared" si="106"/>
        <v>0</v>
      </c>
      <c r="M2494" s="51">
        <f t="shared" si="107"/>
        <v>0</v>
      </c>
      <c r="N2494" s="51">
        <f t="shared" si="107"/>
        <v>0</v>
      </c>
      <c r="O2494" s="51">
        <f t="shared" si="107"/>
        <v>0</v>
      </c>
      <c r="P2494" s="51">
        <f t="shared" si="107"/>
        <v>0</v>
      </c>
      <c r="Q2494" s="51">
        <f t="shared" si="107"/>
        <v>0</v>
      </c>
      <c r="R2494" s="51">
        <f t="shared" si="107"/>
        <v>0</v>
      </c>
    </row>
    <row r="2495" spans="1:18" x14ac:dyDescent="0.25">
      <c r="A2495" s="17"/>
      <c r="B2495" s="52"/>
      <c r="C2495" s="17"/>
      <c r="D2495" s="17"/>
      <c r="E2495" s="17"/>
      <c r="F2495" s="17"/>
      <c r="G2495" s="17"/>
      <c r="H2495" s="17"/>
      <c r="I2495" s="16">
        <f>IF(B2495&gt;A_Stammdaten!$B$12,0,SUM(C2495,D2495,F2495,G2495)-SUM(E2495,H2495))</f>
        <v>0</v>
      </c>
      <c r="J2495" s="51">
        <f>HLOOKUP(A_Stammdaten!$B$12,$L$4:$R$2504,ROW(B2495)-3,FALSE)+IF(OR(B2495=0,A_Stammdaten!$B$12&lt;B2495),0,I2495*1/20)</f>
        <v>0</v>
      </c>
      <c r="K2495" s="51">
        <f>HLOOKUP(A_Stammdaten!$B$12,$L$4:$R$2504,ROW(B2495)-3,FALSE)</f>
        <v>0</v>
      </c>
      <c r="L2495" s="51">
        <f t="shared" si="106"/>
        <v>0</v>
      </c>
      <c r="M2495" s="51">
        <f t="shared" si="107"/>
        <v>0</v>
      </c>
      <c r="N2495" s="51">
        <f t="shared" si="107"/>
        <v>0</v>
      </c>
      <c r="O2495" s="51">
        <f t="shared" si="107"/>
        <v>0</v>
      </c>
      <c r="P2495" s="51">
        <f t="shared" si="107"/>
        <v>0</v>
      </c>
      <c r="Q2495" s="51">
        <f t="shared" si="107"/>
        <v>0</v>
      </c>
      <c r="R2495" s="51">
        <f t="shared" si="107"/>
        <v>0</v>
      </c>
    </row>
    <row r="2496" spans="1:18" x14ac:dyDescent="0.25">
      <c r="A2496" s="17"/>
      <c r="B2496" s="52"/>
      <c r="C2496" s="17"/>
      <c r="D2496" s="17"/>
      <c r="E2496" s="17"/>
      <c r="F2496" s="17"/>
      <c r="G2496" s="17"/>
      <c r="H2496" s="17"/>
      <c r="I2496" s="16">
        <f>IF(B2496&gt;A_Stammdaten!$B$12,0,SUM(C2496,D2496,F2496,G2496)-SUM(E2496,H2496))</f>
        <v>0</v>
      </c>
      <c r="J2496" s="51">
        <f>HLOOKUP(A_Stammdaten!$B$12,$L$4:$R$2504,ROW(B2496)-3,FALSE)+IF(OR(B2496=0,A_Stammdaten!$B$12&lt;B2496),0,I2496*1/20)</f>
        <v>0</v>
      </c>
      <c r="K2496" s="51">
        <f>HLOOKUP(A_Stammdaten!$B$12,$L$4:$R$2504,ROW(B2496)-3,FALSE)</f>
        <v>0</v>
      </c>
      <c r="L2496" s="51">
        <f t="shared" ref="L2496:L2504" si="108">IF(OR($I2496=0,L$4&lt;$B2496,$B2496=0,20-(L$4-$B2496)=0),0,$I2496*(19-(L$4-$B2496))/20)</f>
        <v>0</v>
      </c>
      <c r="M2496" s="51">
        <f t="shared" si="107"/>
        <v>0</v>
      </c>
      <c r="N2496" s="51">
        <f t="shared" si="107"/>
        <v>0</v>
      </c>
      <c r="O2496" s="51">
        <f t="shared" si="107"/>
        <v>0</v>
      </c>
      <c r="P2496" s="51">
        <f t="shared" si="107"/>
        <v>0</v>
      </c>
      <c r="Q2496" s="51">
        <f t="shared" si="107"/>
        <v>0</v>
      </c>
      <c r="R2496" s="51">
        <f t="shared" si="107"/>
        <v>0</v>
      </c>
    </row>
    <row r="2497" spans="1:18" x14ac:dyDescent="0.25">
      <c r="A2497" s="17"/>
      <c r="B2497" s="52"/>
      <c r="C2497" s="17"/>
      <c r="D2497" s="17"/>
      <c r="E2497" s="17"/>
      <c r="F2497" s="17"/>
      <c r="G2497" s="17"/>
      <c r="H2497" s="17"/>
      <c r="I2497" s="16">
        <f>IF(B2497&gt;A_Stammdaten!$B$12,0,SUM(C2497,D2497,F2497,G2497)-SUM(E2497,H2497))</f>
        <v>0</v>
      </c>
      <c r="J2497" s="51">
        <f>HLOOKUP(A_Stammdaten!$B$12,$L$4:$R$2504,ROW(B2497)-3,FALSE)+IF(OR(B2497=0,A_Stammdaten!$B$12&lt;B2497),0,I2497*1/20)</f>
        <v>0</v>
      </c>
      <c r="K2497" s="51">
        <f>HLOOKUP(A_Stammdaten!$B$12,$L$4:$R$2504,ROW(B2497)-3,FALSE)</f>
        <v>0</v>
      </c>
      <c r="L2497" s="51">
        <f t="shared" si="108"/>
        <v>0</v>
      </c>
      <c r="M2497" s="51">
        <f t="shared" si="107"/>
        <v>0</v>
      </c>
      <c r="N2497" s="51">
        <f t="shared" si="107"/>
        <v>0</v>
      </c>
      <c r="O2497" s="51">
        <f t="shared" si="107"/>
        <v>0</v>
      </c>
      <c r="P2497" s="51">
        <f t="shared" si="107"/>
        <v>0</v>
      </c>
      <c r="Q2497" s="51">
        <f t="shared" si="107"/>
        <v>0</v>
      </c>
      <c r="R2497" s="51">
        <f t="shared" si="107"/>
        <v>0</v>
      </c>
    </row>
    <row r="2498" spans="1:18" x14ac:dyDescent="0.25">
      <c r="A2498" s="17"/>
      <c r="B2498" s="52"/>
      <c r="C2498" s="17"/>
      <c r="D2498" s="17"/>
      <c r="E2498" s="17"/>
      <c r="F2498" s="17"/>
      <c r="G2498" s="17"/>
      <c r="H2498" s="17"/>
      <c r="I2498" s="16">
        <f>IF(B2498&gt;A_Stammdaten!$B$12,0,SUM(C2498,D2498,F2498,G2498)-SUM(E2498,H2498))</f>
        <v>0</v>
      </c>
      <c r="J2498" s="51">
        <f>HLOOKUP(A_Stammdaten!$B$12,$L$4:$R$2504,ROW(B2498)-3,FALSE)+IF(OR(B2498=0,A_Stammdaten!$B$12&lt;B2498),0,I2498*1/20)</f>
        <v>0</v>
      </c>
      <c r="K2498" s="51">
        <f>HLOOKUP(A_Stammdaten!$B$12,$L$4:$R$2504,ROW(B2498)-3,FALSE)</f>
        <v>0</v>
      </c>
      <c r="L2498" s="51">
        <f t="shared" si="108"/>
        <v>0</v>
      </c>
      <c r="M2498" s="51">
        <f t="shared" si="107"/>
        <v>0</v>
      </c>
      <c r="N2498" s="51">
        <f t="shared" si="107"/>
        <v>0</v>
      </c>
      <c r="O2498" s="51">
        <f t="shared" si="107"/>
        <v>0</v>
      </c>
      <c r="P2498" s="51">
        <f t="shared" si="107"/>
        <v>0</v>
      </c>
      <c r="Q2498" s="51">
        <f t="shared" si="107"/>
        <v>0</v>
      </c>
      <c r="R2498" s="51">
        <f t="shared" si="107"/>
        <v>0</v>
      </c>
    </row>
    <row r="2499" spans="1:18" x14ac:dyDescent="0.25">
      <c r="A2499" s="17"/>
      <c r="B2499" s="52"/>
      <c r="C2499" s="17"/>
      <c r="D2499" s="17"/>
      <c r="E2499" s="17"/>
      <c r="F2499" s="17"/>
      <c r="G2499" s="17"/>
      <c r="H2499" s="17"/>
      <c r="I2499" s="16">
        <f>IF(B2499&gt;A_Stammdaten!$B$12,0,SUM(C2499,D2499,F2499,G2499)-SUM(E2499,H2499))</f>
        <v>0</v>
      </c>
      <c r="J2499" s="51">
        <f>HLOOKUP(A_Stammdaten!$B$12,$L$4:$R$2504,ROW(B2499)-3,FALSE)+IF(OR(B2499=0,A_Stammdaten!$B$12&lt;B2499),0,I2499*1/20)</f>
        <v>0</v>
      </c>
      <c r="K2499" s="51">
        <f>HLOOKUP(A_Stammdaten!$B$12,$L$4:$R$2504,ROW(B2499)-3,FALSE)</f>
        <v>0</v>
      </c>
      <c r="L2499" s="51">
        <f t="shared" si="108"/>
        <v>0</v>
      </c>
      <c r="M2499" s="51">
        <f t="shared" si="107"/>
        <v>0</v>
      </c>
      <c r="N2499" s="51">
        <f t="shared" si="107"/>
        <v>0</v>
      </c>
      <c r="O2499" s="51">
        <f t="shared" si="107"/>
        <v>0</v>
      </c>
      <c r="P2499" s="51">
        <f t="shared" si="107"/>
        <v>0</v>
      </c>
      <c r="Q2499" s="51">
        <f t="shared" si="107"/>
        <v>0</v>
      </c>
      <c r="R2499" s="51">
        <f t="shared" si="107"/>
        <v>0</v>
      </c>
    </row>
    <row r="2500" spans="1:18" x14ac:dyDescent="0.25">
      <c r="A2500" s="17"/>
      <c r="B2500" s="52"/>
      <c r="C2500" s="17"/>
      <c r="D2500" s="17"/>
      <c r="E2500" s="17"/>
      <c r="F2500" s="17"/>
      <c r="G2500" s="17"/>
      <c r="H2500" s="17"/>
      <c r="I2500" s="16">
        <f>IF(B2500&gt;A_Stammdaten!$B$12,0,SUM(C2500,D2500,F2500,G2500)-SUM(E2500,H2500))</f>
        <v>0</v>
      </c>
      <c r="J2500" s="51">
        <f>HLOOKUP(A_Stammdaten!$B$12,$L$4:$R$2504,ROW(B2500)-3,FALSE)+IF(OR(B2500=0,A_Stammdaten!$B$12&lt;B2500),0,I2500*1/20)</f>
        <v>0</v>
      </c>
      <c r="K2500" s="51">
        <f>HLOOKUP(A_Stammdaten!$B$12,$L$4:$R$2504,ROW(B2500)-3,FALSE)</f>
        <v>0</v>
      </c>
      <c r="L2500" s="51">
        <f t="shared" si="108"/>
        <v>0</v>
      </c>
      <c r="M2500" s="51">
        <f t="shared" si="107"/>
        <v>0</v>
      </c>
      <c r="N2500" s="51">
        <f t="shared" si="107"/>
        <v>0</v>
      </c>
      <c r="O2500" s="51">
        <f t="shared" si="107"/>
        <v>0</v>
      </c>
      <c r="P2500" s="51">
        <f t="shared" si="107"/>
        <v>0</v>
      </c>
      <c r="Q2500" s="51">
        <f t="shared" si="107"/>
        <v>0</v>
      </c>
      <c r="R2500" s="51">
        <f t="shared" si="107"/>
        <v>0</v>
      </c>
    </row>
    <row r="2501" spans="1:18" x14ac:dyDescent="0.25">
      <c r="A2501" s="17"/>
      <c r="B2501" s="52"/>
      <c r="C2501" s="17"/>
      <c r="D2501" s="17"/>
      <c r="E2501" s="17"/>
      <c r="F2501" s="17"/>
      <c r="G2501" s="17"/>
      <c r="H2501" s="17"/>
      <c r="I2501" s="16">
        <f>IF(B2501&gt;A_Stammdaten!$B$12,0,SUM(C2501,D2501,F2501,G2501)-SUM(E2501,H2501))</f>
        <v>0</v>
      </c>
      <c r="J2501" s="51">
        <f>HLOOKUP(A_Stammdaten!$B$12,$L$4:$R$2504,ROW(B2501)-3,FALSE)+IF(OR(B2501=0,A_Stammdaten!$B$12&lt;B2501),0,I2501*1/20)</f>
        <v>0</v>
      </c>
      <c r="K2501" s="51">
        <f>HLOOKUP(A_Stammdaten!$B$12,$L$4:$R$2504,ROW(B2501)-3,FALSE)</f>
        <v>0</v>
      </c>
      <c r="L2501" s="51">
        <f t="shared" si="108"/>
        <v>0</v>
      </c>
      <c r="M2501" s="51">
        <f t="shared" si="107"/>
        <v>0</v>
      </c>
      <c r="N2501" s="51">
        <f t="shared" si="107"/>
        <v>0</v>
      </c>
      <c r="O2501" s="51">
        <f t="shared" si="107"/>
        <v>0</v>
      </c>
      <c r="P2501" s="51">
        <f t="shared" si="107"/>
        <v>0</v>
      </c>
      <c r="Q2501" s="51">
        <f t="shared" si="107"/>
        <v>0</v>
      </c>
      <c r="R2501" s="51">
        <f t="shared" si="107"/>
        <v>0</v>
      </c>
    </row>
    <row r="2502" spans="1:18" x14ac:dyDescent="0.25">
      <c r="A2502" s="17"/>
      <c r="B2502" s="52"/>
      <c r="C2502" s="17"/>
      <c r="D2502" s="17"/>
      <c r="E2502" s="17"/>
      <c r="F2502" s="17"/>
      <c r="G2502" s="17"/>
      <c r="H2502" s="17"/>
      <c r="I2502" s="16">
        <f>IF(B2502&gt;A_Stammdaten!$B$12,0,SUM(C2502,D2502,F2502,G2502)-SUM(E2502,H2502))</f>
        <v>0</v>
      </c>
      <c r="J2502" s="51">
        <f>HLOOKUP(A_Stammdaten!$B$12,$L$4:$R$2504,ROW(B2502)-3,FALSE)+IF(OR(B2502=0,A_Stammdaten!$B$12&lt;B2502),0,I2502*1/20)</f>
        <v>0</v>
      </c>
      <c r="K2502" s="51">
        <f>HLOOKUP(A_Stammdaten!$B$12,$L$4:$R$2504,ROW(B2502)-3,FALSE)</f>
        <v>0</v>
      </c>
      <c r="L2502" s="51">
        <f t="shared" si="108"/>
        <v>0</v>
      </c>
      <c r="M2502" s="51">
        <f t="shared" si="107"/>
        <v>0</v>
      </c>
      <c r="N2502" s="51">
        <f t="shared" si="107"/>
        <v>0</v>
      </c>
      <c r="O2502" s="51">
        <f t="shared" si="107"/>
        <v>0</v>
      </c>
      <c r="P2502" s="51">
        <f t="shared" si="107"/>
        <v>0</v>
      </c>
      <c r="Q2502" s="51">
        <f t="shared" si="107"/>
        <v>0</v>
      </c>
      <c r="R2502" s="51">
        <f t="shared" si="107"/>
        <v>0</v>
      </c>
    </row>
    <row r="2503" spans="1:18" x14ac:dyDescent="0.25">
      <c r="A2503" s="17"/>
      <c r="B2503" s="52"/>
      <c r="C2503" s="17"/>
      <c r="D2503" s="17"/>
      <c r="E2503" s="17"/>
      <c r="F2503" s="17"/>
      <c r="G2503" s="17"/>
      <c r="H2503" s="17"/>
      <c r="I2503" s="16">
        <f>IF(B2503&gt;A_Stammdaten!$B$12,0,SUM(C2503,D2503,F2503,G2503)-SUM(E2503,H2503))</f>
        <v>0</v>
      </c>
      <c r="J2503" s="51">
        <f>HLOOKUP(A_Stammdaten!$B$12,$L$4:$R$2504,ROW(B2503)-3,FALSE)+IF(OR(B2503=0,A_Stammdaten!$B$12&lt;B2503),0,I2503*1/20)</f>
        <v>0</v>
      </c>
      <c r="K2503" s="51">
        <f>HLOOKUP(A_Stammdaten!$B$12,$L$4:$R$2504,ROW(B2503)-3,FALSE)</f>
        <v>0</v>
      </c>
      <c r="L2503" s="51">
        <f t="shared" si="108"/>
        <v>0</v>
      </c>
      <c r="M2503" s="51">
        <f t="shared" si="107"/>
        <v>0</v>
      </c>
      <c r="N2503" s="51">
        <f t="shared" si="107"/>
        <v>0</v>
      </c>
      <c r="O2503" s="51">
        <f t="shared" si="107"/>
        <v>0</v>
      </c>
      <c r="P2503" s="51">
        <f t="shared" si="107"/>
        <v>0</v>
      </c>
      <c r="Q2503" s="51">
        <f t="shared" si="107"/>
        <v>0</v>
      </c>
      <c r="R2503" s="51">
        <f t="shared" si="107"/>
        <v>0</v>
      </c>
    </row>
    <row r="2504" spans="1:18" x14ac:dyDescent="0.25">
      <c r="A2504" s="17"/>
      <c r="B2504" s="52"/>
      <c r="C2504" s="17"/>
      <c r="D2504" s="17"/>
      <c r="E2504" s="17"/>
      <c r="F2504" s="17"/>
      <c r="G2504" s="17"/>
      <c r="H2504" s="17"/>
      <c r="I2504" s="16">
        <f>IF(B2504&gt;A_Stammdaten!$B$12,0,SUM(C2504,D2504,F2504,G2504)-SUM(E2504,H2504))</f>
        <v>0</v>
      </c>
      <c r="J2504" s="51">
        <f>HLOOKUP(A_Stammdaten!$B$12,$L$4:$R$2504,ROW(B2504)-3,FALSE)+IF(OR(B2504=0,A_Stammdaten!$B$12&lt;B2504),0,I2504*1/20)</f>
        <v>0</v>
      </c>
      <c r="K2504" s="51">
        <f>HLOOKUP(A_Stammdaten!$B$12,$L$4:$R$2504,ROW(B2504)-3,FALSE)</f>
        <v>0</v>
      </c>
      <c r="L2504" s="51">
        <f t="shared" si="108"/>
        <v>0</v>
      </c>
      <c r="M2504" s="51">
        <f t="shared" si="107"/>
        <v>0</v>
      </c>
      <c r="N2504" s="51">
        <f t="shared" si="107"/>
        <v>0</v>
      </c>
      <c r="O2504" s="51">
        <f t="shared" si="107"/>
        <v>0</v>
      </c>
      <c r="P2504" s="51">
        <f t="shared" si="107"/>
        <v>0</v>
      </c>
      <c r="Q2504" s="51">
        <f t="shared" si="107"/>
        <v>0</v>
      </c>
      <c r="R2504" s="51">
        <f t="shared" si="107"/>
        <v>0</v>
      </c>
    </row>
  </sheetData>
  <sheetProtection algorithmName="SHA-512" hashValue="3yu2QyoXg4N4OVRXEfDXKpvFs28CgICJGjG0yvQmbjoZu8PLHMgXQqBcCBp6zh7/tsQTEO61SIMQ6nG86CdbZg==" saltValue="Em10gbsVOobTrWV5gtjJxg==" spinCount="100000" sheet="1" formatCells="0" formatColumns="0" formatRows="0"/>
  <mergeCells count="2">
    <mergeCell ref="J3:K3"/>
    <mergeCell ref="A2:R2"/>
  </mergeCells>
  <dataValidations count="1">
    <dataValidation type="list" allowBlank="1" showErrorMessage="1" sqref="A5:A2504" xr:uid="{00000000-0002-0000-0400-000000000000}">
      <formula1>NetzIds</formula1>
    </dataValidation>
  </dataValidations>
  <printOptions horizontalCentered="1" verticalCentered="1"/>
  <pageMargins left="0.78740157480314965" right="0.78740157480314965" top="0.98425196850393704" bottom="0.98425196850393704" header="0.51181102362204722" footer="0.51181102362204722"/>
  <pageSetup paperSize="9" scale="44" orientation="landscape" r:id="rId1"/>
  <headerFooter alignWithMargins="0"/>
  <extLst>
    <ext xmlns:x14="http://schemas.microsoft.com/office/spreadsheetml/2009/9/main" uri="{CCE6A557-97BC-4b89-ADB6-D9C93CAAB3DF}">
      <x14:dataValidations xmlns:xm="http://schemas.microsoft.com/office/excel/2006/main" count="1">
        <x14:dataValidation type="list" errorStyle="warning" allowBlank="1" showErrorMessage="1" xr:uid="{00000000-0002-0000-0400-000001000000}">
          <x14:formula1>
            <xm:f>Listen!$L$2:$L$6</xm:f>
          </x14:formula1>
          <xm:sqref>B5:B2504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1">
    <tabColor theme="5" tint="0.39997558519241921"/>
  </sheetPr>
  <dimension ref="A1:AG205"/>
  <sheetViews>
    <sheetView workbookViewId="0">
      <pane xSplit="4" ySplit="4" topLeftCell="P5" activePane="bottomRight" state="frozen"/>
      <selection activeCell="J4" sqref="J4:K5"/>
      <selection pane="topRight" activeCell="J4" sqref="J4:K5"/>
      <selection pane="bottomLeft" activeCell="J4" sqref="J4:K5"/>
      <selection pane="bottomRight" activeCell="A5" sqref="A5"/>
    </sheetView>
  </sheetViews>
  <sheetFormatPr baseColWidth="10" defaultRowHeight="15" x14ac:dyDescent="0.25"/>
  <cols>
    <col min="1" max="1" width="11.42578125" style="15"/>
    <col min="2" max="2" width="64.7109375" style="15" customWidth="1"/>
    <col min="3" max="3" width="40" style="15" customWidth="1"/>
    <col min="4" max="4" width="14.7109375" style="33" customWidth="1"/>
    <col min="5" max="5" width="16.28515625" style="33" customWidth="1"/>
    <col min="6" max="15" width="17.28515625" style="15" customWidth="1"/>
    <col min="16" max="16" width="27.42578125" style="15" customWidth="1"/>
    <col min="17" max="21" width="17.28515625" style="15" customWidth="1"/>
    <col min="22" max="32" width="11.42578125" style="15"/>
    <col min="33" max="33" width="11.42578125" style="15" customWidth="1"/>
    <col min="34" max="16384" width="11.42578125" style="15"/>
  </cols>
  <sheetData>
    <row r="1" spans="1:33" ht="18.75" x14ac:dyDescent="0.3">
      <c r="A1" s="23" t="s">
        <v>69</v>
      </c>
      <c r="D1" s="15"/>
      <c r="E1" s="15"/>
    </row>
    <row r="2" spans="1:33" x14ac:dyDescent="0.25">
      <c r="A2" s="375"/>
      <c r="B2" s="376"/>
      <c r="C2" s="376"/>
      <c r="D2" s="376"/>
      <c r="E2" s="376"/>
      <c r="F2" s="376"/>
      <c r="G2" s="376"/>
      <c r="H2" s="376"/>
      <c r="I2" s="376"/>
      <c r="J2" s="376"/>
      <c r="K2" s="376"/>
      <c r="L2" s="376"/>
      <c r="M2" s="376"/>
      <c r="N2" s="376"/>
      <c r="O2" s="376"/>
      <c r="P2" s="376"/>
      <c r="Q2" s="376"/>
      <c r="R2" s="376"/>
      <c r="S2" s="376"/>
      <c r="T2" s="376"/>
      <c r="U2" s="377"/>
    </row>
    <row r="3" spans="1:33" ht="18.75" x14ac:dyDescent="0.25">
      <c r="A3" s="378" t="s">
        <v>61</v>
      </c>
      <c r="B3" s="379"/>
      <c r="C3" s="25"/>
      <c r="D3" s="26"/>
      <c r="E3" s="25"/>
      <c r="F3" s="24" t="s">
        <v>113</v>
      </c>
      <c r="G3" s="25"/>
      <c r="H3" s="25"/>
      <c r="I3" s="25"/>
      <c r="J3" s="25"/>
      <c r="K3" s="25"/>
      <c r="L3" s="25"/>
      <c r="M3" s="25"/>
      <c r="N3" s="25"/>
      <c r="O3" s="25"/>
      <c r="P3" s="25"/>
      <c r="Q3" s="25"/>
      <c r="R3" s="25"/>
      <c r="S3" s="25"/>
      <c r="T3" s="25"/>
      <c r="U3" s="26"/>
      <c r="V3" s="148" t="s">
        <v>181</v>
      </c>
      <c r="W3" s="380" t="s">
        <v>183</v>
      </c>
      <c r="X3" s="380"/>
      <c r="Y3" s="380"/>
      <c r="Z3" s="380"/>
      <c r="AA3" s="380"/>
    </row>
    <row r="4" spans="1:33" ht="133.5" customHeight="1" x14ac:dyDescent="0.25">
      <c r="A4" s="29" t="s">
        <v>60</v>
      </c>
      <c r="B4" s="22" t="s">
        <v>65</v>
      </c>
      <c r="C4" s="22" t="s">
        <v>6</v>
      </c>
      <c r="D4" s="3" t="s">
        <v>80</v>
      </c>
      <c r="E4" s="179" t="s">
        <v>168</v>
      </c>
      <c r="F4" s="3" t="s">
        <v>161</v>
      </c>
      <c r="G4" s="3" t="s">
        <v>87</v>
      </c>
      <c r="H4" s="3" t="s">
        <v>88</v>
      </c>
      <c r="I4" s="3" t="s">
        <v>89</v>
      </c>
      <c r="J4" s="3" t="s">
        <v>12</v>
      </c>
      <c r="K4" s="3" t="s">
        <v>7</v>
      </c>
      <c r="L4" s="122" t="str">
        <f>"(Erwartete) historische AK/HK zum Stand 31.12."&amp;A_Stammdaten!B12</f>
        <v>(Erwartete) historische AK/HK zum Stand 31.12.2025</v>
      </c>
      <c r="M4" s="179" t="s">
        <v>82</v>
      </c>
      <c r="N4" s="179" t="s">
        <v>81</v>
      </c>
      <c r="O4" s="179" t="s">
        <v>159</v>
      </c>
      <c r="P4" s="179" t="s">
        <v>172</v>
      </c>
      <c r="Q4" s="3" t="str">
        <f>"(Erwartete) historische AK/HK zum Stand 31.12."&amp;A_Stammdaten!B12</f>
        <v>(Erwartete) historische AK/HK zum Stand 31.12.2025</v>
      </c>
      <c r="R4" s="3" t="s">
        <v>68</v>
      </c>
      <c r="S4" s="3" t="str">
        <f>"handelsrechtlicher Wertansatz zum 01.01."&amp;A_Stammdaten!B12</f>
        <v>handelsrechtlicher Wertansatz zum 01.01.2025</v>
      </c>
      <c r="T4" s="3" t="str">
        <f>"Abschreibungen "&amp;A_Stammdaten!B12</f>
        <v>Abschreibungen 2025</v>
      </c>
      <c r="U4" s="3" t="str">
        <f>"handelsrechtlicher Wertansatz zum 31.12."&amp;A_Stammdaten!B12</f>
        <v>handelsrechtlicher Wertansatz zum 31.12.2025</v>
      </c>
      <c r="V4" s="148"/>
      <c r="W4" s="149">
        <v>2023</v>
      </c>
      <c r="X4" s="149">
        <v>2024</v>
      </c>
      <c r="Y4" s="149">
        <v>2025</v>
      </c>
      <c r="Z4" s="149">
        <v>2026</v>
      </c>
      <c r="AA4" s="149">
        <v>2027</v>
      </c>
    </row>
    <row r="5" spans="1:33" x14ac:dyDescent="0.25">
      <c r="A5" s="17"/>
      <c r="B5" s="288"/>
      <c r="C5" s="287"/>
      <c r="D5" s="34"/>
      <c r="E5" s="17"/>
      <c r="F5" s="17"/>
      <c r="G5" s="17"/>
      <c r="H5" s="17"/>
      <c r="I5" s="17"/>
      <c r="J5" s="17"/>
      <c r="K5" s="17"/>
      <c r="L5" s="183">
        <f>IF(D5&gt;A_Stammdaten!$B$12,0,SUM(F5,G5,I5,J5)-SUM(H5,K5))</f>
        <v>0</v>
      </c>
      <c r="M5" s="17"/>
      <c r="N5" s="17"/>
      <c r="O5" s="17"/>
      <c r="P5" s="36"/>
      <c r="Q5" s="16">
        <f>IF(D5&gt;A_Stammdaten!$B$12,0,SUM(L5)-SUM(M5:P5))</f>
        <v>0</v>
      </c>
      <c r="R5" s="17"/>
      <c r="S5" s="151">
        <f>IF(AND(A_Stammdaten!$B$12=D5,OR(B5="geleistete Anzahlungen und Anlagen im Bau des Sachanlagevermögens",B5="geleistete Anzahlungen auf immaterielle Vermögensgegenstände",B5="Grundstücke")),0,U5+T5)</f>
        <v>0</v>
      </c>
      <c r="T5" s="151">
        <f>V5</f>
        <v>0</v>
      </c>
      <c r="U5" s="151">
        <f>IF(A_Stammdaten!$B$12=2023,D3_WAV!W5,IF(A_Stammdaten!$B$12=2024,D3_WAV!X5, IF(A_Stammdaten!$B$12=2025,D3_WAV!Y5,IF(A_Stammdaten!$B$12=2026,D3_WAV!Z5,IF(A_Stammdaten!$B$12=2027,D3_WAV!AA5)))))</f>
        <v>0</v>
      </c>
      <c r="V5" s="150">
        <f t="shared" ref="V5:V11" si="0">IF(AND($R5&lt;&gt;"",$R5&lt;&gt;0),IF(($R5-(V$4-$D5))&gt;0,($Q5/$R5),0),0)</f>
        <v>0</v>
      </c>
      <c r="W5" s="150">
        <f>IF($D5&gt;$W$4,0,IF(AND($R5&lt;&gt;"",$R5&lt;&gt;0),IF(($R5-(W$4-$D5))&gt;0,($R5-(W$4-$D5)-1)*($Q5/$R5),0),$Q5))</f>
        <v>0</v>
      </c>
      <c r="X5" s="150">
        <f>IF($D5&gt;$X$4,0,IF(AND($R5&lt;&gt;"",$R5&lt;&gt;0),IF(($R5-(X$4-$D5))&gt;0,($R5-(X$4-$D5)-1)*($Q5/$R5),0),$Q5))</f>
        <v>0</v>
      </c>
      <c r="Y5" s="150">
        <f>IF($D5&gt;$Y$4,0,IF(AND($R5&lt;&gt;"",$R5&lt;&gt;0),IF(($R5-(Y$4-$D5))&gt;0,($R5-(Y$4-$D5)-1)*($Q5/$R5),0),$Q5))</f>
        <v>0</v>
      </c>
      <c r="Z5" s="150">
        <f>IF($D5&gt;$Z$4,0,IF(AND($R5&lt;&gt;"",$R5&lt;&gt;0),IF(($R5-(Z$4-$D5))&gt;0,($R5-(Z$4-$D5)-1)*($Q5/$R5),0),$Q5))</f>
        <v>0</v>
      </c>
      <c r="AA5" s="150">
        <f>IF($D5&gt;$AA$4,0,IF(AND($R5&lt;&gt;"",$R5&lt;&gt;0),IF(($R5-(AA$4-$D5))&gt;0,($R5-(AA$4-$D5)-1)*($Q5/$R5),0),$Q5))</f>
        <v>0</v>
      </c>
      <c r="AG5" s="165" t="str">
        <f t="shared" ref="AG5:AG36" si="1">IF(OR(TRIM(B5)="geleistete Anzahlungen und Anlagen im Bau des Sachanlagevermögens",TRIM(B5)="geleistete Anzahlungen auf immaterielle Vermögensgegenstände"),"Zeitreihe_2","Zeitreihe_1")</f>
        <v>Zeitreihe_1</v>
      </c>
    </row>
    <row r="6" spans="1:33" x14ac:dyDescent="0.25">
      <c r="A6" s="17"/>
      <c r="B6" s="288"/>
      <c r="C6" s="287"/>
      <c r="D6" s="34"/>
      <c r="E6" s="17"/>
      <c r="F6" s="17"/>
      <c r="G6" s="17"/>
      <c r="H6" s="17"/>
      <c r="I6" s="17"/>
      <c r="J6" s="17"/>
      <c r="K6" s="17"/>
      <c r="L6" s="183">
        <f>IF(D6&gt;A_Stammdaten!$B$12,0,SUM(F6,G6,I6,J6)-SUM(H6,K6))</f>
        <v>0</v>
      </c>
      <c r="M6" s="17"/>
      <c r="N6" s="17"/>
      <c r="O6" s="17"/>
      <c r="P6" s="17"/>
      <c r="Q6" s="16">
        <f>IF(D6&gt;A_Stammdaten!$B$12,0,SUM(L6)-SUM(M6:P6))</f>
        <v>0</v>
      </c>
      <c r="R6" s="17"/>
      <c r="S6" s="151">
        <f>IF(AND(A_Stammdaten!$B$12=D6,OR(B6="geleistete Anzahlungen und Anlagen im Bau des Sachanlagevermögens",B6="geleistete Anzahlungen auf immaterielle Vermögensgegenstände",B6="Grundstücke")),0,U6+T6)</f>
        <v>0</v>
      </c>
      <c r="T6" s="151">
        <f t="shared" ref="T6:T10" si="2">V6</f>
        <v>0</v>
      </c>
      <c r="U6" s="151">
        <f>IF(A_Stammdaten!$B$12=2023,D3_WAV!W6,IF(A_Stammdaten!$B$12=2024,D3_WAV!X6, IF(A_Stammdaten!$B$12=2025,D3_WAV!Y6,IF(A_Stammdaten!$B$12=2026,D3_WAV!Z6,IF(A_Stammdaten!$B$12=2027,D3_WAV!AA6)))))</f>
        <v>0</v>
      </c>
      <c r="V6" s="150">
        <f t="shared" si="0"/>
        <v>0</v>
      </c>
      <c r="W6" s="150">
        <f t="shared" ref="W6:W69" si="3">IF($D6&gt;$W$4,0,IF(AND($R6&lt;&gt;"",$R6&lt;&gt;0),IF(($R6-(W$4-$D6))&gt;0,($R6-(W$4-$D6)-1)*($Q6/$R6),0),$Q6))</f>
        <v>0</v>
      </c>
      <c r="X6" s="150">
        <f t="shared" ref="X6:X69" si="4">IF($D6&gt;$X$4,0,IF(AND($R6&lt;&gt;"",$R6&lt;&gt;0),IF(($R6-(X$4-$D6))&gt;0,($R6-(X$4-$D6)-1)*($Q6/$R6),0),$Q6))</f>
        <v>0</v>
      </c>
      <c r="Y6" s="150">
        <f t="shared" ref="Y6:Y69" si="5">IF($D6&gt;$Y$4,0,IF(AND($R6&lt;&gt;"",$R6&lt;&gt;0),IF(($R6-(Y$4-$D6))&gt;0,($R6-(Y$4-$D6)-1)*($Q6/$R6),0),$Q6))</f>
        <v>0</v>
      </c>
      <c r="Z6" s="150">
        <f t="shared" ref="Z6:Z69" si="6">IF($D6&gt;$Z$4,0,IF(AND($R6&lt;&gt;"",$R6&lt;&gt;0),IF(($R6-(Z$4-$D6))&gt;0,($R6-(Z$4-$D6)-1)*($Q6/$R6),0),$Q6))</f>
        <v>0</v>
      </c>
      <c r="AA6" s="150">
        <f t="shared" ref="AA6:AA69" si="7">IF($D6&gt;$AA$4,0,IF(AND($R6&lt;&gt;"",$R6&lt;&gt;0),IF(($R6-(AA$4-$D6))&gt;0,($R6-(AA$4-$D6)-1)*($Q6/$R6),0),$Q6))</f>
        <v>0</v>
      </c>
      <c r="AG6" s="165" t="str">
        <f t="shared" si="1"/>
        <v>Zeitreihe_1</v>
      </c>
    </row>
    <row r="7" spans="1:33" x14ac:dyDescent="0.25">
      <c r="A7" s="17"/>
      <c r="B7" s="288"/>
      <c r="C7" s="287"/>
      <c r="D7" s="34"/>
      <c r="E7" s="17"/>
      <c r="F7" s="17"/>
      <c r="G7" s="17"/>
      <c r="H7" s="17"/>
      <c r="I7" s="17"/>
      <c r="J7" s="17"/>
      <c r="K7" s="17"/>
      <c r="L7" s="183">
        <f>IF(D7&gt;A_Stammdaten!$B$12,0,SUM(F7,G7,I7,J7)-SUM(H7,K7))</f>
        <v>0</v>
      </c>
      <c r="M7" s="17"/>
      <c r="N7" s="17"/>
      <c r="O7" s="17"/>
      <c r="P7" s="17"/>
      <c r="Q7" s="16">
        <f>IF(D7&gt;A_Stammdaten!$B$12,0,SUM(L7)-SUM(M7:P7))</f>
        <v>0</v>
      </c>
      <c r="R7" s="17"/>
      <c r="S7" s="151">
        <f>IF(AND(A_Stammdaten!$B$12=D7,OR(B7="geleistete Anzahlungen und Anlagen im Bau des Sachanlagevermögens",B7="geleistete Anzahlungen auf immaterielle Vermögensgegenstände",B7="Grundstücke")),0,U7+T7)</f>
        <v>0</v>
      </c>
      <c r="T7" s="151">
        <f t="shared" si="2"/>
        <v>0</v>
      </c>
      <c r="U7" s="151">
        <f>IF(A_Stammdaten!$B$12=2023,D3_WAV!W7,IF(A_Stammdaten!$B$12=2024,D3_WAV!X7, IF(A_Stammdaten!$B$12=2025,D3_WAV!Y7,IF(A_Stammdaten!$B$12=2026,D3_WAV!Z7,IF(A_Stammdaten!$B$12=2027,D3_WAV!AA7)))))</f>
        <v>0</v>
      </c>
      <c r="V7" s="150">
        <f t="shared" si="0"/>
        <v>0</v>
      </c>
      <c r="W7" s="150">
        <f t="shared" si="3"/>
        <v>0</v>
      </c>
      <c r="X7" s="150">
        <f t="shared" si="4"/>
        <v>0</v>
      </c>
      <c r="Y7" s="150">
        <f t="shared" si="5"/>
        <v>0</v>
      </c>
      <c r="Z7" s="150">
        <f t="shared" si="6"/>
        <v>0</v>
      </c>
      <c r="AA7" s="150">
        <f t="shared" si="7"/>
        <v>0</v>
      </c>
      <c r="AG7" s="165" t="str">
        <f t="shared" si="1"/>
        <v>Zeitreihe_1</v>
      </c>
    </row>
    <row r="8" spans="1:33" x14ac:dyDescent="0.25">
      <c r="A8" s="17"/>
      <c r="B8" s="288"/>
      <c r="C8" s="287"/>
      <c r="D8" s="34"/>
      <c r="E8" s="17"/>
      <c r="F8" s="17"/>
      <c r="G8" s="17"/>
      <c r="H8" s="17"/>
      <c r="I8" s="17"/>
      <c r="J8" s="17"/>
      <c r="K8" s="17"/>
      <c r="L8" s="183">
        <f>IF(D8&gt;A_Stammdaten!$B$12,0,SUM(F8,G8,I8,J8)-SUM(H8,K8))</f>
        <v>0</v>
      </c>
      <c r="M8" s="17"/>
      <c r="N8" s="17"/>
      <c r="O8" s="17"/>
      <c r="P8" s="17"/>
      <c r="Q8" s="16">
        <f>IF(D8&gt;A_Stammdaten!$B$12,0,SUM(L8)-SUM(M8:P8))</f>
        <v>0</v>
      </c>
      <c r="R8" s="17"/>
      <c r="S8" s="151">
        <f>IF(AND(A_Stammdaten!$B$12=D8,OR(B8="geleistete Anzahlungen und Anlagen im Bau des Sachanlagevermögens",B8="geleistete Anzahlungen auf immaterielle Vermögensgegenstände",B8="Grundstücke")),0,U8+T8)</f>
        <v>0</v>
      </c>
      <c r="T8" s="151">
        <f t="shared" si="2"/>
        <v>0</v>
      </c>
      <c r="U8" s="151">
        <f>IF(A_Stammdaten!$B$12=2023,D3_WAV!W8,IF(A_Stammdaten!$B$12=2024,D3_WAV!X8, IF(A_Stammdaten!$B$12=2025,D3_WAV!Y8,IF(A_Stammdaten!$B$12=2026,D3_WAV!Z8,IF(A_Stammdaten!$B$12=2027,D3_WAV!AA8)))))</f>
        <v>0</v>
      </c>
      <c r="V8" s="150">
        <f t="shared" si="0"/>
        <v>0</v>
      </c>
      <c r="W8" s="150">
        <f t="shared" si="3"/>
        <v>0</v>
      </c>
      <c r="X8" s="150">
        <f t="shared" si="4"/>
        <v>0</v>
      </c>
      <c r="Y8" s="150">
        <f t="shared" si="5"/>
        <v>0</v>
      </c>
      <c r="Z8" s="150">
        <f t="shared" si="6"/>
        <v>0</v>
      </c>
      <c r="AA8" s="150">
        <f t="shared" si="7"/>
        <v>0</v>
      </c>
      <c r="AG8" s="165" t="str">
        <f t="shared" si="1"/>
        <v>Zeitreihe_1</v>
      </c>
    </row>
    <row r="9" spans="1:33" x14ac:dyDescent="0.25">
      <c r="A9" s="17"/>
      <c r="B9" s="288"/>
      <c r="C9" s="287"/>
      <c r="D9" s="34"/>
      <c r="E9" s="17"/>
      <c r="F9" s="17"/>
      <c r="G9" s="17"/>
      <c r="H9" s="17"/>
      <c r="I9" s="17"/>
      <c r="J9" s="17"/>
      <c r="K9" s="17"/>
      <c r="L9" s="183">
        <f>IF(D9&gt;A_Stammdaten!$B$12,0,SUM(F9,G9,I9,J9)-SUM(H9,K9))</f>
        <v>0</v>
      </c>
      <c r="M9" s="17"/>
      <c r="N9" s="17"/>
      <c r="O9" s="17"/>
      <c r="P9" s="17"/>
      <c r="Q9" s="16">
        <f>IF(D9&gt;A_Stammdaten!$B$12,0,SUM(L9)-SUM(M9:P9))</f>
        <v>0</v>
      </c>
      <c r="R9" s="17"/>
      <c r="S9" s="151">
        <f>IF(AND(A_Stammdaten!$B$12=D9,OR(B9="geleistete Anzahlungen und Anlagen im Bau des Sachanlagevermögens",B9="geleistete Anzahlungen auf immaterielle Vermögensgegenstände",B9="Grundstücke")),0,U9+T9)</f>
        <v>0</v>
      </c>
      <c r="T9" s="151">
        <f t="shared" si="2"/>
        <v>0</v>
      </c>
      <c r="U9" s="151">
        <f>IF(A_Stammdaten!$B$12=2023,D3_WAV!W9,IF(A_Stammdaten!$B$12=2024,D3_WAV!X9, IF(A_Stammdaten!$B$12=2025,D3_WAV!Y9,IF(A_Stammdaten!$B$12=2026,D3_WAV!Z9,IF(A_Stammdaten!$B$12=2027,D3_WAV!AA9)))))</f>
        <v>0</v>
      </c>
      <c r="V9" s="150">
        <f t="shared" si="0"/>
        <v>0</v>
      </c>
      <c r="W9" s="150">
        <f t="shared" si="3"/>
        <v>0</v>
      </c>
      <c r="X9" s="150">
        <f t="shared" si="4"/>
        <v>0</v>
      </c>
      <c r="Y9" s="150">
        <f t="shared" si="5"/>
        <v>0</v>
      </c>
      <c r="Z9" s="150">
        <f t="shared" si="6"/>
        <v>0</v>
      </c>
      <c r="AA9" s="150">
        <f t="shared" si="7"/>
        <v>0</v>
      </c>
      <c r="AG9" s="165" t="str">
        <f t="shared" si="1"/>
        <v>Zeitreihe_1</v>
      </c>
    </row>
    <row r="10" spans="1:33" x14ac:dyDescent="0.25">
      <c r="A10" s="17"/>
      <c r="B10" s="288"/>
      <c r="C10" s="287"/>
      <c r="D10" s="34"/>
      <c r="E10" s="17"/>
      <c r="F10" s="17"/>
      <c r="G10" s="17"/>
      <c r="H10" s="17"/>
      <c r="I10" s="17"/>
      <c r="J10" s="17"/>
      <c r="K10" s="17"/>
      <c r="L10" s="183">
        <f>IF(D10&gt;A_Stammdaten!$B$12,0,SUM(F10,G10,I10,J10)-SUM(H10,K10))</f>
        <v>0</v>
      </c>
      <c r="M10" s="17"/>
      <c r="N10" s="17"/>
      <c r="O10" s="17"/>
      <c r="P10" s="17"/>
      <c r="Q10" s="16">
        <f>IF(D10&gt;A_Stammdaten!$B$12,0,SUM(L10)-SUM(M10:P10))</f>
        <v>0</v>
      </c>
      <c r="R10" s="17"/>
      <c r="S10" s="151">
        <f>IF(AND(A_Stammdaten!$B$12=D10,OR(B10="geleistete Anzahlungen und Anlagen im Bau des Sachanlagevermögens",B10="geleistete Anzahlungen auf immaterielle Vermögensgegenstände",B10="Grundstücke")),0,U10+T10)</f>
        <v>0</v>
      </c>
      <c r="T10" s="151">
        <f t="shared" si="2"/>
        <v>0</v>
      </c>
      <c r="U10" s="151">
        <f>IF(A_Stammdaten!$B$12=2023,D3_WAV!W10,IF(A_Stammdaten!$B$12=2024,D3_WAV!X10, IF(A_Stammdaten!$B$12=2025,D3_WAV!Y10,IF(A_Stammdaten!$B$12=2026,D3_WAV!Z10,IF(A_Stammdaten!$B$12=2027,D3_WAV!AA10)))))</f>
        <v>0</v>
      </c>
      <c r="V10" s="150">
        <f t="shared" si="0"/>
        <v>0</v>
      </c>
      <c r="W10" s="150">
        <f t="shared" si="3"/>
        <v>0</v>
      </c>
      <c r="X10" s="150">
        <f t="shared" si="4"/>
        <v>0</v>
      </c>
      <c r="Y10" s="150">
        <f t="shared" si="5"/>
        <v>0</v>
      </c>
      <c r="Z10" s="150">
        <f t="shared" si="6"/>
        <v>0</v>
      </c>
      <c r="AA10" s="150">
        <f t="shared" si="7"/>
        <v>0</v>
      </c>
      <c r="AG10" s="165" t="str">
        <f t="shared" si="1"/>
        <v>Zeitreihe_1</v>
      </c>
    </row>
    <row r="11" spans="1:33" x14ac:dyDescent="0.25">
      <c r="A11" s="17"/>
      <c r="B11" s="288"/>
      <c r="C11" s="287"/>
      <c r="D11" s="34"/>
      <c r="E11" s="17"/>
      <c r="F11" s="17"/>
      <c r="G11" s="17"/>
      <c r="H11" s="17"/>
      <c r="I11" s="17"/>
      <c r="J11" s="17"/>
      <c r="K11" s="17"/>
      <c r="L11" s="183">
        <f>IF(D11&gt;A_Stammdaten!$B$12,0,SUM(F11,G11,I11,J11)-SUM(H11,K11))</f>
        <v>0</v>
      </c>
      <c r="M11" s="17"/>
      <c r="N11" s="17"/>
      <c r="O11" s="17"/>
      <c r="P11" s="17"/>
      <c r="Q11" s="16">
        <f>IF(D11&gt;A_Stammdaten!$B$12,0,SUM(L11)-SUM(M11:P11))</f>
        <v>0</v>
      </c>
      <c r="R11" s="17"/>
      <c r="S11" s="151">
        <f>IF(AND(A_Stammdaten!$B$12=D11,OR(B11="geleistete Anzahlungen und Anlagen im Bau des Sachanlagevermögens",B11="geleistete Anzahlungen auf immaterielle Vermögensgegenstände",B11="Grundstücke")),0,U11+T11)</f>
        <v>0</v>
      </c>
      <c r="T11" s="151">
        <f t="shared" ref="T11:T74" si="8">V11</f>
        <v>0</v>
      </c>
      <c r="U11" s="151">
        <f>IF(A_Stammdaten!$B$12=2023,D3_WAV!W11,IF(A_Stammdaten!$B$12=2024,D3_WAV!X11, IF(A_Stammdaten!$B$12=2025,D3_WAV!Y11,IF(A_Stammdaten!$B$12=2026,D3_WAV!Z11,IF(A_Stammdaten!$B$12=2027,D3_WAV!AA11)))))</f>
        <v>0</v>
      </c>
      <c r="V11" s="150">
        <f t="shared" si="0"/>
        <v>0</v>
      </c>
      <c r="W11" s="150">
        <f t="shared" si="3"/>
        <v>0</v>
      </c>
      <c r="X11" s="150">
        <f t="shared" si="4"/>
        <v>0</v>
      </c>
      <c r="Y11" s="150">
        <f t="shared" si="5"/>
        <v>0</v>
      </c>
      <c r="Z11" s="150">
        <f t="shared" si="6"/>
        <v>0</v>
      </c>
      <c r="AA11" s="150">
        <f t="shared" si="7"/>
        <v>0</v>
      </c>
      <c r="AG11" s="165" t="str">
        <f t="shared" si="1"/>
        <v>Zeitreihe_1</v>
      </c>
    </row>
    <row r="12" spans="1:33" x14ac:dyDescent="0.25">
      <c r="A12" s="36"/>
      <c r="B12" s="288"/>
      <c r="C12" s="287"/>
      <c r="D12" s="34"/>
      <c r="E12" s="17"/>
      <c r="F12" s="17"/>
      <c r="G12" s="17"/>
      <c r="H12" s="17"/>
      <c r="I12" s="17"/>
      <c r="J12" s="17"/>
      <c r="K12" s="17"/>
      <c r="L12" s="183">
        <f>IF(D12&gt;A_Stammdaten!$B$12,0,SUM(F12,G12,I12,J12)-SUM(H12,K12))</f>
        <v>0</v>
      </c>
      <c r="M12" s="17"/>
      <c r="N12" s="17"/>
      <c r="O12" s="17"/>
      <c r="P12" s="17"/>
      <c r="Q12" s="16">
        <f>IF(D12&gt;A_Stammdaten!$B$12,0,SUM(L12)-SUM(M12:P12))</f>
        <v>0</v>
      </c>
      <c r="R12" s="17"/>
      <c r="S12" s="151">
        <f>IF(AND(A_Stammdaten!$B$12=D12,OR(B12="geleistete Anzahlungen und Anlagen im Bau des Sachanlagevermögens",B12="geleistete Anzahlungen auf immaterielle Vermögensgegenstände",B12="Grundstücke")),0,U12+T12)</f>
        <v>0</v>
      </c>
      <c r="T12" s="151">
        <f t="shared" si="8"/>
        <v>0</v>
      </c>
      <c r="U12" s="151">
        <f>IF(A_Stammdaten!$B$12=2023,D3_WAV!W12,IF(A_Stammdaten!$B$12=2024,D3_WAV!X12, IF(A_Stammdaten!$B$12=2025,D3_WAV!Y12,IF(A_Stammdaten!$B$12=2026,D3_WAV!Z12,IF(A_Stammdaten!$B$12=2027,D3_WAV!AA12)))))</f>
        <v>0</v>
      </c>
      <c r="V12" s="150">
        <f t="shared" ref="V12:V75" si="9">IF(AND($R12&lt;&gt;"",$R12&lt;&gt;0),IF(($R12-(V$4-$D12))&gt;0,($Q12/$R12),0),0)</f>
        <v>0</v>
      </c>
      <c r="W12" s="150">
        <f t="shared" si="3"/>
        <v>0</v>
      </c>
      <c r="X12" s="150">
        <f t="shared" si="4"/>
        <v>0</v>
      </c>
      <c r="Y12" s="150">
        <f t="shared" si="5"/>
        <v>0</v>
      </c>
      <c r="Z12" s="150">
        <f t="shared" si="6"/>
        <v>0</v>
      </c>
      <c r="AA12" s="150">
        <f t="shared" si="7"/>
        <v>0</v>
      </c>
      <c r="AG12" s="165" t="str">
        <f t="shared" si="1"/>
        <v>Zeitreihe_1</v>
      </c>
    </row>
    <row r="13" spans="1:33" x14ac:dyDescent="0.25">
      <c r="A13" s="17"/>
      <c r="B13" s="288"/>
      <c r="C13" s="287"/>
      <c r="D13" s="34"/>
      <c r="E13" s="17"/>
      <c r="F13" s="17"/>
      <c r="G13" s="17"/>
      <c r="H13" s="17"/>
      <c r="I13" s="17"/>
      <c r="J13" s="17"/>
      <c r="K13" s="17"/>
      <c r="L13" s="183">
        <f>IF(D13&gt;A_Stammdaten!$B$12,0,SUM(F13,G13,I13,J13)-SUM(H13,K13))</f>
        <v>0</v>
      </c>
      <c r="M13" s="17"/>
      <c r="N13" s="17"/>
      <c r="O13" s="17"/>
      <c r="P13" s="17"/>
      <c r="Q13" s="16">
        <f>IF(D13&gt;A_Stammdaten!$B$12,0,SUM(L13)-SUM(M13:P13))</f>
        <v>0</v>
      </c>
      <c r="R13" s="17"/>
      <c r="S13" s="151">
        <f>IF(AND(A_Stammdaten!$B$12=D13,OR(B13="geleistete Anzahlungen und Anlagen im Bau des Sachanlagevermögens",B13="geleistete Anzahlungen auf immaterielle Vermögensgegenstände",B13="Grundstücke")),0,U13+T13)</f>
        <v>0</v>
      </c>
      <c r="T13" s="151">
        <f t="shared" si="8"/>
        <v>0</v>
      </c>
      <c r="U13" s="151">
        <f>IF(A_Stammdaten!$B$12=2023,D3_WAV!W13,IF(A_Stammdaten!$B$12=2024,D3_WAV!X13, IF(A_Stammdaten!$B$12=2025,D3_WAV!Y13,IF(A_Stammdaten!$B$12=2026,D3_WAV!Z13,IF(A_Stammdaten!$B$12=2027,D3_WAV!AA13)))))</f>
        <v>0</v>
      </c>
      <c r="V13" s="150">
        <f t="shared" si="9"/>
        <v>0</v>
      </c>
      <c r="W13" s="150">
        <f t="shared" si="3"/>
        <v>0</v>
      </c>
      <c r="X13" s="150">
        <f t="shared" si="4"/>
        <v>0</v>
      </c>
      <c r="Y13" s="150">
        <f t="shared" si="5"/>
        <v>0</v>
      </c>
      <c r="Z13" s="150">
        <f t="shared" si="6"/>
        <v>0</v>
      </c>
      <c r="AA13" s="150">
        <f t="shared" si="7"/>
        <v>0</v>
      </c>
      <c r="AG13" s="165" t="str">
        <f t="shared" si="1"/>
        <v>Zeitreihe_1</v>
      </c>
    </row>
    <row r="14" spans="1:33" x14ac:dyDescent="0.25">
      <c r="A14" s="17"/>
      <c r="B14" s="287"/>
      <c r="C14" s="287"/>
      <c r="D14" s="34"/>
      <c r="E14" s="17"/>
      <c r="F14" s="17"/>
      <c r="G14" s="17"/>
      <c r="H14" s="17"/>
      <c r="I14" s="17"/>
      <c r="J14" s="17"/>
      <c r="K14" s="17"/>
      <c r="L14" s="183">
        <f>IF(D14&gt;A_Stammdaten!$B$12,0,SUM(F14,G14,I14,J14)-SUM(H14,K14))</f>
        <v>0</v>
      </c>
      <c r="M14" s="17"/>
      <c r="N14" s="17"/>
      <c r="O14" s="17"/>
      <c r="P14" s="17"/>
      <c r="Q14" s="16">
        <f>IF(D14&gt;A_Stammdaten!$B$12,0,SUM(L14)-SUM(M14:P14))</f>
        <v>0</v>
      </c>
      <c r="R14" s="17"/>
      <c r="S14" s="151">
        <f>IF(AND(A_Stammdaten!$B$12=D14,OR(B14="geleistete Anzahlungen und Anlagen im Bau des Sachanlagevermögens",B14="geleistete Anzahlungen auf immaterielle Vermögensgegenstände",B14="Grundstücke")),0,U14+T14)</f>
        <v>0</v>
      </c>
      <c r="T14" s="151">
        <f t="shared" si="8"/>
        <v>0</v>
      </c>
      <c r="U14" s="151">
        <f>IF(A_Stammdaten!$B$12=2023,D3_WAV!W14,IF(A_Stammdaten!$B$12=2024,D3_WAV!X14, IF(A_Stammdaten!$B$12=2025,D3_WAV!Y14,IF(A_Stammdaten!$B$12=2026,D3_WAV!Z14,IF(A_Stammdaten!$B$12=2027,D3_WAV!AA14)))))</f>
        <v>0</v>
      </c>
      <c r="V14" s="150">
        <f t="shared" si="9"/>
        <v>0</v>
      </c>
      <c r="W14" s="150">
        <f t="shared" si="3"/>
        <v>0</v>
      </c>
      <c r="X14" s="150">
        <f t="shared" si="4"/>
        <v>0</v>
      </c>
      <c r="Y14" s="150">
        <f t="shared" si="5"/>
        <v>0</v>
      </c>
      <c r="Z14" s="150">
        <f t="shared" si="6"/>
        <v>0</v>
      </c>
      <c r="AA14" s="150">
        <f t="shared" si="7"/>
        <v>0</v>
      </c>
      <c r="AG14" s="165" t="str">
        <f t="shared" si="1"/>
        <v>Zeitreihe_1</v>
      </c>
    </row>
    <row r="15" spans="1:33" x14ac:dyDescent="0.25">
      <c r="A15" s="17"/>
      <c r="B15" s="287"/>
      <c r="C15" s="287"/>
      <c r="D15" s="34"/>
      <c r="E15" s="17"/>
      <c r="F15" s="17"/>
      <c r="G15" s="17"/>
      <c r="H15" s="17"/>
      <c r="I15" s="17"/>
      <c r="J15" s="17"/>
      <c r="K15" s="17"/>
      <c r="L15" s="183">
        <f>IF(D15&gt;A_Stammdaten!$B$12,0,SUM(F15,G15,I15,J15)-SUM(H15,K15))</f>
        <v>0</v>
      </c>
      <c r="M15" s="17"/>
      <c r="N15" s="17"/>
      <c r="O15" s="17"/>
      <c r="P15" s="17"/>
      <c r="Q15" s="16">
        <f>IF(D15&gt;A_Stammdaten!$B$12,0,SUM(L15)-SUM(M15:P15))</f>
        <v>0</v>
      </c>
      <c r="R15" s="17"/>
      <c r="S15" s="151">
        <f>IF(AND(A_Stammdaten!$B$12=D15,OR(B15="geleistete Anzahlungen und Anlagen im Bau des Sachanlagevermögens",B15="geleistete Anzahlungen auf immaterielle Vermögensgegenstände",B15="Grundstücke")),0,U15+T15)</f>
        <v>0</v>
      </c>
      <c r="T15" s="151">
        <f t="shared" si="8"/>
        <v>0</v>
      </c>
      <c r="U15" s="151">
        <f>IF(A_Stammdaten!$B$12=2023,D3_WAV!W15,IF(A_Stammdaten!$B$12=2024,D3_WAV!X15, IF(A_Stammdaten!$B$12=2025,D3_WAV!Y15,IF(A_Stammdaten!$B$12=2026,D3_WAV!Z15,IF(A_Stammdaten!$B$12=2027,D3_WAV!AA15)))))</f>
        <v>0</v>
      </c>
      <c r="V15" s="150">
        <f t="shared" si="9"/>
        <v>0</v>
      </c>
      <c r="W15" s="150">
        <f t="shared" si="3"/>
        <v>0</v>
      </c>
      <c r="X15" s="150">
        <f t="shared" si="4"/>
        <v>0</v>
      </c>
      <c r="Y15" s="150">
        <f t="shared" si="5"/>
        <v>0</v>
      </c>
      <c r="Z15" s="150">
        <f t="shared" si="6"/>
        <v>0</v>
      </c>
      <c r="AA15" s="150">
        <f t="shared" si="7"/>
        <v>0</v>
      </c>
      <c r="AG15" s="165" t="str">
        <f t="shared" si="1"/>
        <v>Zeitreihe_1</v>
      </c>
    </row>
    <row r="16" spans="1:33" x14ac:dyDescent="0.25">
      <c r="A16" s="17"/>
      <c r="B16" s="287"/>
      <c r="C16" s="287"/>
      <c r="D16" s="34"/>
      <c r="E16" s="17"/>
      <c r="F16" s="17"/>
      <c r="G16" s="17"/>
      <c r="H16" s="17"/>
      <c r="I16" s="17"/>
      <c r="J16" s="17"/>
      <c r="K16" s="17"/>
      <c r="L16" s="183">
        <f>IF(D16&gt;A_Stammdaten!$B$12,0,SUM(F16,G16,I16,J16)-SUM(H16,K16))</f>
        <v>0</v>
      </c>
      <c r="M16" s="17"/>
      <c r="N16" s="17"/>
      <c r="O16" s="17"/>
      <c r="P16" s="17"/>
      <c r="Q16" s="16">
        <f>IF(D16&gt;A_Stammdaten!$B$12,0,SUM(L16)-SUM(M16:P16))</f>
        <v>0</v>
      </c>
      <c r="R16" s="17"/>
      <c r="S16" s="151">
        <f>IF(AND(A_Stammdaten!$B$12=D16,OR(B16="geleistete Anzahlungen und Anlagen im Bau des Sachanlagevermögens",B16="geleistete Anzahlungen auf immaterielle Vermögensgegenstände",B16="Grundstücke")),0,U16+T16)</f>
        <v>0</v>
      </c>
      <c r="T16" s="151">
        <f t="shared" si="8"/>
        <v>0</v>
      </c>
      <c r="U16" s="151">
        <f>IF(A_Stammdaten!$B$12=2023,D3_WAV!W16,IF(A_Stammdaten!$B$12=2024,D3_WAV!X16, IF(A_Stammdaten!$B$12=2025,D3_WAV!Y16,IF(A_Stammdaten!$B$12=2026,D3_WAV!Z16,IF(A_Stammdaten!$B$12=2027,D3_WAV!AA16)))))</f>
        <v>0</v>
      </c>
      <c r="V16" s="150">
        <f t="shared" si="9"/>
        <v>0</v>
      </c>
      <c r="W16" s="150">
        <f t="shared" si="3"/>
        <v>0</v>
      </c>
      <c r="X16" s="150">
        <f t="shared" si="4"/>
        <v>0</v>
      </c>
      <c r="Y16" s="150">
        <f t="shared" si="5"/>
        <v>0</v>
      </c>
      <c r="Z16" s="150">
        <f t="shared" si="6"/>
        <v>0</v>
      </c>
      <c r="AA16" s="150">
        <f t="shared" si="7"/>
        <v>0</v>
      </c>
      <c r="AG16" s="165" t="str">
        <f t="shared" si="1"/>
        <v>Zeitreihe_1</v>
      </c>
    </row>
    <row r="17" spans="1:33" x14ac:dyDescent="0.25">
      <c r="A17" s="17"/>
      <c r="B17" s="287"/>
      <c r="C17" s="287"/>
      <c r="D17" s="34"/>
      <c r="E17" s="17"/>
      <c r="F17" s="17"/>
      <c r="G17" s="17"/>
      <c r="H17" s="17"/>
      <c r="I17" s="17"/>
      <c r="J17" s="17"/>
      <c r="K17" s="17"/>
      <c r="L17" s="183">
        <f>IF(D17&gt;A_Stammdaten!$B$12,0,SUM(F17,G17,I17,J17)-SUM(H17,K17))</f>
        <v>0</v>
      </c>
      <c r="M17" s="17"/>
      <c r="N17" s="17"/>
      <c r="O17" s="17"/>
      <c r="P17" s="17"/>
      <c r="Q17" s="16">
        <f>IF(D17&gt;A_Stammdaten!$B$12,0,SUM(L17)-SUM(M17:P17))</f>
        <v>0</v>
      </c>
      <c r="R17" s="17"/>
      <c r="S17" s="151">
        <f>IF(AND(A_Stammdaten!$B$12=D17,OR(B17="geleistete Anzahlungen und Anlagen im Bau des Sachanlagevermögens",B17="geleistete Anzahlungen auf immaterielle Vermögensgegenstände",B17="Grundstücke")),0,U17+T17)</f>
        <v>0</v>
      </c>
      <c r="T17" s="151">
        <f t="shared" si="8"/>
        <v>0</v>
      </c>
      <c r="U17" s="151">
        <f>IF(A_Stammdaten!$B$12=2023,D3_WAV!W17,IF(A_Stammdaten!$B$12=2024,D3_WAV!X17, IF(A_Stammdaten!$B$12=2025,D3_WAV!Y17,IF(A_Stammdaten!$B$12=2026,D3_WAV!Z17,IF(A_Stammdaten!$B$12=2027,D3_WAV!AA17)))))</f>
        <v>0</v>
      </c>
      <c r="V17" s="150">
        <f t="shared" si="9"/>
        <v>0</v>
      </c>
      <c r="W17" s="150">
        <f t="shared" si="3"/>
        <v>0</v>
      </c>
      <c r="X17" s="150">
        <f t="shared" si="4"/>
        <v>0</v>
      </c>
      <c r="Y17" s="150">
        <f t="shared" si="5"/>
        <v>0</v>
      </c>
      <c r="Z17" s="150">
        <f t="shared" si="6"/>
        <v>0</v>
      </c>
      <c r="AA17" s="150">
        <f t="shared" si="7"/>
        <v>0</v>
      </c>
      <c r="AG17" s="165" t="str">
        <f t="shared" si="1"/>
        <v>Zeitreihe_1</v>
      </c>
    </row>
    <row r="18" spans="1:33" x14ac:dyDescent="0.25">
      <c r="A18" s="17"/>
      <c r="B18" s="287"/>
      <c r="C18" s="288"/>
      <c r="D18" s="34"/>
      <c r="E18" s="17"/>
      <c r="F18" s="17"/>
      <c r="G18" s="17"/>
      <c r="H18" s="17"/>
      <c r="I18" s="17"/>
      <c r="J18" s="17"/>
      <c r="K18" s="17"/>
      <c r="L18" s="183">
        <f>IF(D18&gt;A_Stammdaten!$B$12,0,SUM(F18,G18,I18,J18)-SUM(H18,K18))</f>
        <v>0</v>
      </c>
      <c r="M18" s="17"/>
      <c r="N18" s="17"/>
      <c r="O18" s="17"/>
      <c r="P18" s="17"/>
      <c r="Q18" s="16">
        <f>IF(D18&gt;A_Stammdaten!$B$12,0,SUM(L18)-SUM(M18:P18))</f>
        <v>0</v>
      </c>
      <c r="R18" s="17"/>
      <c r="S18" s="151">
        <f>IF(AND(A_Stammdaten!$B$12=D18,OR(B18="geleistete Anzahlungen und Anlagen im Bau des Sachanlagevermögens",B18="geleistete Anzahlungen auf immaterielle Vermögensgegenstände",B18="Grundstücke")),0,U18+T18)</f>
        <v>0</v>
      </c>
      <c r="T18" s="151">
        <f t="shared" si="8"/>
        <v>0</v>
      </c>
      <c r="U18" s="151">
        <f>IF(A_Stammdaten!$B$12=2023,D3_WAV!W18,IF(A_Stammdaten!$B$12=2024,D3_WAV!X18, IF(A_Stammdaten!$B$12=2025,D3_WAV!Y18,IF(A_Stammdaten!$B$12=2026,D3_WAV!Z18,IF(A_Stammdaten!$B$12=2027,D3_WAV!AA18)))))</f>
        <v>0</v>
      </c>
      <c r="V18" s="150">
        <f t="shared" si="9"/>
        <v>0</v>
      </c>
      <c r="W18" s="150">
        <f t="shared" si="3"/>
        <v>0</v>
      </c>
      <c r="X18" s="150">
        <f t="shared" si="4"/>
        <v>0</v>
      </c>
      <c r="Y18" s="150">
        <f t="shared" si="5"/>
        <v>0</v>
      </c>
      <c r="Z18" s="150">
        <f t="shared" si="6"/>
        <v>0</v>
      </c>
      <c r="AA18" s="150">
        <f t="shared" si="7"/>
        <v>0</v>
      </c>
      <c r="AG18" s="165" t="str">
        <f t="shared" si="1"/>
        <v>Zeitreihe_1</v>
      </c>
    </row>
    <row r="19" spans="1:33" x14ac:dyDescent="0.25">
      <c r="A19" s="17"/>
      <c r="B19" s="287"/>
      <c r="C19" s="287"/>
      <c r="D19" s="34"/>
      <c r="E19" s="17"/>
      <c r="F19" s="17"/>
      <c r="G19" s="17"/>
      <c r="H19" s="17"/>
      <c r="I19" s="17"/>
      <c r="J19" s="17"/>
      <c r="K19" s="17"/>
      <c r="L19" s="183">
        <f>IF(D19&gt;A_Stammdaten!$B$12,0,SUM(F19,G19,I19,J19)-SUM(H19,K19))</f>
        <v>0</v>
      </c>
      <c r="M19" s="17"/>
      <c r="N19" s="17"/>
      <c r="O19" s="17"/>
      <c r="P19" s="17"/>
      <c r="Q19" s="16">
        <f>IF(D19&gt;A_Stammdaten!$B$12,0,SUM(L19)-SUM(M19:P19))</f>
        <v>0</v>
      </c>
      <c r="R19" s="17"/>
      <c r="S19" s="151">
        <f>IF(AND(A_Stammdaten!$B$12=D19,OR(B19="geleistete Anzahlungen und Anlagen im Bau des Sachanlagevermögens",B19="geleistete Anzahlungen auf immaterielle Vermögensgegenstände",B19="Grundstücke")),0,U19+T19)</f>
        <v>0</v>
      </c>
      <c r="T19" s="151">
        <f t="shared" si="8"/>
        <v>0</v>
      </c>
      <c r="U19" s="151">
        <f>IF(A_Stammdaten!$B$12=2023,D3_WAV!W19,IF(A_Stammdaten!$B$12=2024,D3_WAV!X19, IF(A_Stammdaten!$B$12=2025,D3_WAV!Y19,IF(A_Stammdaten!$B$12=2026,D3_WAV!Z19,IF(A_Stammdaten!$B$12=2027,D3_WAV!AA19)))))</f>
        <v>0</v>
      </c>
      <c r="V19" s="150">
        <f t="shared" si="9"/>
        <v>0</v>
      </c>
      <c r="W19" s="150">
        <f t="shared" si="3"/>
        <v>0</v>
      </c>
      <c r="X19" s="150">
        <f t="shared" si="4"/>
        <v>0</v>
      </c>
      <c r="Y19" s="150">
        <f t="shared" si="5"/>
        <v>0</v>
      </c>
      <c r="Z19" s="150">
        <f t="shared" si="6"/>
        <v>0</v>
      </c>
      <c r="AA19" s="150">
        <f t="shared" si="7"/>
        <v>0</v>
      </c>
      <c r="AG19" s="165" t="str">
        <f t="shared" si="1"/>
        <v>Zeitreihe_1</v>
      </c>
    </row>
    <row r="20" spans="1:33" x14ac:dyDescent="0.25">
      <c r="A20" s="17"/>
      <c r="B20" s="287"/>
      <c r="C20" s="287"/>
      <c r="D20" s="34"/>
      <c r="E20" s="17"/>
      <c r="F20" s="17"/>
      <c r="G20" s="17"/>
      <c r="H20" s="17"/>
      <c r="I20" s="17"/>
      <c r="J20" s="17"/>
      <c r="K20" s="17"/>
      <c r="L20" s="183">
        <f>IF(D20&gt;A_Stammdaten!$B$12,0,SUM(F20,G20,I20,J20)-SUM(H20,K20))</f>
        <v>0</v>
      </c>
      <c r="M20" s="17"/>
      <c r="N20" s="17"/>
      <c r="O20" s="17"/>
      <c r="P20" s="17"/>
      <c r="Q20" s="16">
        <f>IF(D20&gt;A_Stammdaten!$B$12,0,SUM(L20)-SUM(M20:P20))</f>
        <v>0</v>
      </c>
      <c r="R20" s="17"/>
      <c r="S20" s="151">
        <f>IF(AND(A_Stammdaten!$B$12=D20,OR(B20="geleistete Anzahlungen und Anlagen im Bau des Sachanlagevermögens",B20="geleistete Anzahlungen auf immaterielle Vermögensgegenstände",B20="Grundstücke")),0,U20+T20)</f>
        <v>0</v>
      </c>
      <c r="T20" s="151">
        <f t="shared" si="8"/>
        <v>0</v>
      </c>
      <c r="U20" s="151">
        <f>IF(A_Stammdaten!$B$12=2023,D3_WAV!W20,IF(A_Stammdaten!$B$12=2024,D3_WAV!X20, IF(A_Stammdaten!$B$12=2025,D3_WAV!Y20,IF(A_Stammdaten!$B$12=2026,D3_WAV!Z20,IF(A_Stammdaten!$B$12=2027,D3_WAV!AA20)))))</f>
        <v>0</v>
      </c>
      <c r="V20" s="150">
        <f t="shared" si="9"/>
        <v>0</v>
      </c>
      <c r="W20" s="150">
        <f t="shared" si="3"/>
        <v>0</v>
      </c>
      <c r="X20" s="150">
        <f t="shared" si="4"/>
        <v>0</v>
      </c>
      <c r="Y20" s="150">
        <f t="shared" si="5"/>
        <v>0</v>
      </c>
      <c r="Z20" s="150">
        <f t="shared" si="6"/>
        <v>0</v>
      </c>
      <c r="AA20" s="150">
        <f t="shared" si="7"/>
        <v>0</v>
      </c>
      <c r="AG20" s="165" t="str">
        <f t="shared" si="1"/>
        <v>Zeitreihe_1</v>
      </c>
    </row>
    <row r="21" spans="1:33" x14ac:dyDescent="0.25">
      <c r="A21" s="17"/>
      <c r="B21" s="287"/>
      <c r="C21" s="287"/>
      <c r="D21" s="34"/>
      <c r="E21" s="17"/>
      <c r="F21" s="17"/>
      <c r="G21" s="17"/>
      <c r="H21" s="17"/>
      <c r="I21" s="17"/>
      <c r="J21" s="17"/>
      <c r="K21" s="17"/>
      <c r="L21" s="183">
        <f>IF(D21&gt;A_Stammdaten!$B$12,0,SUM(F21,G21,I21,J21)-SUM(H21,K21))</f>
        <v>0</v>
      </c>
      <c r="M21" s="17"/>
      <c r="N21" s="17"/>
      <c r="O21" s="17"/>
      <c r="P21" s="17"/>
      <c r="Q21" s="16">
        <f>IF(D21&gt;A_Stammdaten!$B$12,0,SUM(L21)-SUM(M21:P21))</f>
        <v>0</v>
      </c>
      <c r="R21" s="17"/>
      <c r="S21" s="151">
        <f>IF(AND(A_Stammdaten!$B$12=D21,OR(B21="geleistete Anzahlungen und Anlagen im Bau des Sachanlagevermögens",B21="geleistete Anzahlungen auf immaterielle Vermögensgegenstände",B21="Grundstücke")),0,U21+T21)</f>
        <v>0</v>
      </c>
      <c r="T21" s="151">
        <f t="shared" si="8"/>
        <v>0</v>
      </c>
      <c r="U21" s="151">
        <f>IF(A_Stammdaten!$B$12=2023,D3_WAV!W21,IF(A_Stammdaten!$B$12=2024,D3_WAV!X21, IF(A_Stammdaten!$B$12=2025,D3_WAV!Y21,IF(A_Stammdaten!$B$12=2026,D3_WAV!Z21,IF(A_Stammdaten!$B$12=2027,D3_WAV!AA21)))))</f>
        <v>0</v>
      </c>
      <c r="V21" s="150">
        <f t="shared" si="9"/>
        <v>0</v>
      </c>
      <c r="W21" s="150">
        <f t="shared" si="3"/>
        <v>0</v>
      </c>
      <c r="X21" s="150">
        <f t="shared" si="4"/>
        <v>0</v>
      </c>
      <c r="Y21" s="150">
        <f t="shared" si="5"/>
        <v>0</v>
      </c>
      <c r="Z21" s="150">
        <f t="shared" si="6"/>
        <v>0</v>
      </c>
      <c r="AA21" s="150">
        <f t="shared" si="7"/>
        <v>0</v>
      </c>
      <c r="AG21" s="165" t="str">
        <f t="shared" si="1"/>
        <v>Zeitreihe_1</v>
      </c>
    </row>
    <row r="22" spans="1:33" x14ac:dyDescent="0.25">
      <c r="A22" s="17"/>
      <c r="B22" s="287"/>
      <c r="C22" s="287"/>
      <c r="D22" s="34"/>
      <c r="E22" s="17"/>
      <c r="F22" s="17"/>
      <c r="G22" s="17"/>
      <c r="H22" s="17"/>
      <c r="I22" s="17"/>
      <c r="J22" s="17"/>
      <c r="K22" s="17"/>
      <c r="L22" s="183">
        <f>IF(D22&gt;A_Stammdaten!$B$12,0,SUM(F22,G22,I22,J22)-SUM(H22,K22))</f>
        <v>0</v>
      </c>
      <c r="M22" s="17"/>
      <c r="N22" s="17"/>
      <c r="O22" s="17"/>
      <c r="P22" s="17"/>
      <c r="Q22" s="16">
        <f>IF(D22&gt;A_Stammdaten!$B$12,0,SUM(L22)-SUM(M22:P22))</f>
        <v>0</v>
      </c>
      <c r="R22" s="17"/>
      <c r="S22" s="151">
        <f>IF(AND(A_Stammdaten!$B$12=D22,OR(B22="geleistete Anzahlungen und Anlagen im Bau des Sachanlagevermögens",B22="geleistete Anzahlungen auf immaterielle Vermögensgegenstände",B22="Grundstücke")),0,U22+T22)</f>
        <v>0</v>
      </c>
      <c r="T22" s="151">
        <f t="shared" si="8"/>
        <v>0</v>
      </c>
      <c r="U22" s="151">
        <f>IF(A_Stammdaten!$B$12=2023,D3_WAV!W22,IF(A_Stammdaten!$B$12=2024,D3_WAV!X22, IF(A_Stammdaten!$B$12=2025,D3_WAV!Y22,IF(A_Stammdaten!$B$12=2026,D3_WAV!Z22,IF(A_Stammdaten!$B$12=2027,D3_WAV!AA22)))))</f>
        <v>0</v>
      </c>
      <c r="V22" s="150">
        <f t="shared" si="9"/>
        <v>0</v>
      </c>
      <c r="W22" s="150">
        <f t="shared" si="3"/>
        <v>0</v>
      </c>
      <c r="X22" s="150">
        <f t="shared" si="4"/>
        <v>0</v>
      </c>
      <c r="Y22" s="150">
        <f t="shared" si="5"/>
        <v>0</v>
      </c>
      <c r="Z22" s="150">
        <f t="shared" si="6"/>
        <v>0</v>
      </c>
      <c r="AA22" s="150">
        <f t="shared" si="7"/>
        <v>0</v>
      </c>
      <c r="AG22" s="165" t="str">
        <f t="shared" si="1"/>
        <v>Zeitreihe_1</v>
      </c>
    </row>
    <row r="23" spans="1:33" x14ac:dyDescent="0.25">
      <c r="A23" s="17"/>
      <c r="B23" s="287"/>
      <c r="C23" s="287"/>
      <c r="D23" s="34"/>
      <c r="E23" s="17"/>
      <c r="F23" s="17"/>
      <c r="G23" s="17"/>
      <c r="H23" s="17"/>
      <c r="I23" s="17"/>
      <c r="J23" s="17"/>
      <c r="K23" s="17"/>
      <c r="L23" s="183">
        <f>IF(D23&gt;A_Stammdaten!$B$12,0,SUM(F23,G23,I23,J23)-SUM(H23,K23))</f>
        <v>0</v>
      </c>
      <c r="M23" s="17"/>
      <c r="N23" s="17"/>
      <c r="O23" s="17"/>
      <c r="P23" s="17"/>
      <c r="Q23" s="16">
        <f>IF(D23&gt;A_Stammdaten!$B$12,0,SUM(L23)-SUM(M23:P23))</f>
        <v>0</v>
      </c>
      <c r="R23" s="17"/>
      <c r="S23" s="151">
        <f>IF(AND(A_Stammdaten!$B$12=D23,OR(B23="geleistete Anzahlungen und Anlagen im Bau des Sachanlagevermögens",B23="geleistete Anzahlungen auf immaterielle Vermögensgegenstände",B23="Grundstücke")),0,U23+T23)</f>
        <v>0</v>
      </c>
      <c r="T23" s="151">
        <f t="shared" si="8"/>
        <v>0</v>
      </c>
      <c r="U23" s="151">
        <f>IF(A_Stammdaten!$B$12=2023,D3_WAV!W23,IF(A_Stammdaten!$B$12=2024,D3_WAV!X23, IF(A_Stammdaten!$B$12=2025,D3_WAV!Y23,IF(A_Stammdaten!$B$12=2026,D3_WAV!Z23,IF(A_Stammdaten!$B$12=2027,D3_WAV!AA23)))))</f>
        <v>0</v>
      </c>
      <c r="V23" s="150">
        <f t="shared" si="9"/>
        <v>0</v>
      </c>
      <c r="W23" s="150">
        <f t="shared" si="3"/>
        <v>0</v>
      </c>
      <c r="X23" s="150">
        <f t="shared" si="4"/>
        <v>0</v>
      </c>
      <c r="Y23" s="150">
        <f t="shared" si="5"/>
        <v>0</v>
      </c>
      <c r="Z23" s="150">
        <f t="shared" si="6"/>
        <v>0</v>
      </c>
      <c r="AA23" s="150">
        <f t="shared" si="7"/>
        <v>0</v>
      </c>
      <c r="AG23" s="165" t="str">
        <f t="shared" si="1"/>
        <v>Zeitreihe_1</v>
      </c>
    </row>
    <row r="24" spans="1:33" x14ac:dyDescent="0.25">
      <c r="A24" s="17"/>
      <c r="B24" s="287"/>
      <c r="C24" s="287"/>
      <c r="D24" s="34"/>
      <c r="E24" s="17"/>
      <c r="F24" s="17"/>
      <c r="G24" s="17"/>
      <c r="H24" s="17"/>
      <c r="I24" s="17"/>
      <c r="J24" s="17"/>
      <c r="K24" s="17"/>
      <c r="L24" s="183">
        <f>IF(D24&gt;A_Stammdaten!$B$12,0,SUM(F24,G24,I24,J24)-SUM(H24,K24))</f>
        <v>0</v>
      </c>
      <c r="M24" s="17"/>
      <c r="N24" s="17"/>
      <c r="O24" s="17"/>
      <c r="P24" s="17"/>
      <c r="Q24" s="16">
        <f>IF(D24&gt;A_Stammdaten!$B$12,0,SUM(L24)-SUM(M24:P24))</f>
        <v>0</v>
      </c>
      <c r="R24" s="17"/>
      <c r="S24" s="151">
        <f>IF(AND(A_Stammdaten!$B$12=D24,OR(B24="geleistete Anzahlungen und Anlagen im Bau des Sachanlagevermögens",B24="geleistete Anzahlungen auf immaterielle Vermögensgegenstände",B24="Grundstücke")),0,U24+T24)</f>
        <v>0</v>
      </c>
      <c r="T24" s="151">
        <f t="shared" si="8"/>
        <v>0</v>
      </c>
      <c r="U24" s="151">
        <f>IF(A_Stammdaten!$B$12=2023,D3_WAV!W24,IF(A_Stammdaten!$B$12=2024,D3_WAV!X24, IF(A_Stammdaten!$B$12=2025,D3_WAV!Y24,IF(A_Stammdaten!$B$12=2026,D3_WAV!Z24,IF(A_Stammdaten!$B$12=2027,D3_WAV!AA24)))))</f>
        <v>0</v>
      </c>
      <c r="V24" s="150">
        <f t="shared" si="9"/>
        <v>0</v>
      </c>
      <c r="W24" s="150">
        <f t="shared" si="3"/>
        <v>0</v>
      </c>
      <c r="X24" s="150">
        <f t="shared" si="4"/>
        <v>0</v>
      </c>
      <c r="Y24" s="150">
        <f t="shared" si="5"/>
        <v>0</v>
      </c>
      <c r="Z24" s="150">
        <f t="shared" si="6"/>
        <v>0</v>
      </c>
      <c r="AA24" s="150">
        <f t="shared" si="7"/>
        <v>0</v>
      </c>
      <c r="AG24" s="165" t="str">
        <f t="shared" si="1"/>
        <v>Zeitreihe_1</v>
      </c>
    </row>
    <row r="25" spans="1:33" x14ac:dyDescent="0.25">
      <c r="A25" s="17"/>
      <c r="B25" s="287"/>
      <c r="C25" s="287"/>
      <c r="D25" s="34"/>
      <c r="E25" s="17"/>
      <c r="F25" s="17"/>
      <c r="G25" s="17"/>
      <c r="H25" s="17"/>
      <c r="I25" s="17"/>
      <c r="J25" s="17"/>
      <c r="K25" s="17"/>
      <c r="L25" s="183">
        <f>IF(D25&gt;A_Stammdaten!$B$12,0,SUM(F25,G25,I25,J25)-SUM(H25,K25))</f>
        <v>0</v>
      </c>
      <c r="M25" s="17"/>
      <c r="N25" s="17"/>
      <c r="O25" s="17"/>
      <c r="P25" s="17"/>
      <c r="Q25" s="16">
        <f>IF(D25&gt;A_Stammdaten!$B$12,0,SUM(L25)-SUM(M25:P25))</f>
        <v>0</v>
      </c>
      <c r="R25" s="17"/>
      <c r="S25" s="151">
        <f>IF(AND(A_Stammdaten!$B$12=D25,OR(B25="geleistete Anzahlungen und Anlagen im Bau des Sachanlagevermögens",B25="geleistete Anzahlungen auf immaterielle Vermögensgegenstände",B25="Grundstücke")),0,U25+T25)</f>
        <v>0</v>
      </c>
      <c r="T25" s="151">
        <f t="shared" si="8"/>
        <v>0</v>
      </c>
      <c r="U25" s="151">
        <f>IF(A_Stammdaten!$B$12=2023,D3_WAV!W25,IF(A_Stammdaten!$B$12=2024,D3_WAV!X25, IF(A_Stammdaten!$B$12=2025,D3_WAV!Y25,IF(A_Stammdaten!$B$12=2026,D3_WAV!Z25,IF(A_Stammdaten!$B$12=2027,D3_WAV!AA25)))))</f>
        <v>0</v>
      </c>
      <c r="V25" s="150">
        <f t="shared" si="9"/>
        <v>0</v>
      </c>
      <c r="W25" s="150">
        <f t="shared" si="3"/>
        <v>0</v>
      </c>
      <c r="X25" s="150">
        <f t="shared" si="4"/>
        <v>0</v>
      </c>
      <c r="Y25" s="150">
        <f t="shared" si="5"/>
        <v>0</v>
      </c>
      <c r="Z25" s="150">
        <f t="shared" si="6"/>
        <v>0</v>
      </c>
      <c r="AA25" s="150">
        <f t="shared" si="7"/>
        <v>0</v>
      </c>
      <c r="AG25" s="165" t="str">
        <f t="shared" si="1"/>
        <v>Zeitreihe_1</v>
      </c>
    </row>
    <row r="26" spans="1:33" x14ac:dyDescent="0.25">
      <c r="A26" s="17"/>
      <c r="B26" s="287"/>
      <c r="C26" s="287"/>
      <c r="D26" s="34"/>
      <c r="E26" s="17"/>
      <c r="F26" s="17"/>
      <c r="G26" s="17"/>
      <c r="H26" s="17"/>
      <c r="I26" s="17"/>
      <c r="J26" s="17"/>
      <c r="K26" s="17"/>
      <c r="L26" s="183">
        <f>IF(D26&gt;A_Stammdaten!$B$12,0,SUM(F26,G26,I26,J26)-SUM(H26,K26))</f>
        <v>0</v>
      </c>
      <c r="M26" s="17"/>
      <c r="N26" s="17"/>
      <c r="O26" s="17"/>
      <c r="P26" s="17"/>
      <c r="Q26" s="16">
        <f>IF(D26&gt;A_Stammdaten!$B$12,0,SUM(L26)-SUM(M26:P26))</f>
        <v>0</v>
      </c>
      <c r="R26" s="17"/>
      <c r="S26" s="151">
        <f>IF(AND(A_Stammdaten!$B$12=D26,OR(B26="geleistete Anzahlungen und Anlagen im Bau des Sachanlagevermögens",B26="geleistete Anzahlungen auf immaterielle Vermögensgegenstände",B26="Grundstücke")),0,U26+T26)</f>
        <v>0</v>
      </c>
      <c r="T26" s="151">
        <f t="shared" si="8"/>
        <v>0</v>
      </c>
      <c r="U26" s="151">
        <f>IF(A_Stammdaten!$B$12=2023,D3_WAV!W26,IF(A_Stammdaten!$B$12=2024,D3_WAV!X26, IF(A_Stammdaten!$B$12=2025,D3_WAV!Y26,IF(A_Stammdaten!$B$12=2026,D3_WAV!Z26,IF(A_Stammdaten!$B$12=2027,D3_WAV!AA26)))))</f>
        <v>0</v>
      </c>
      <c r="V26" s="150">
        <f t="shared" si="9"/>
        <v>0</v>
      </c>
      <c r="W26" s="150">
        <f t="shared" si="3"/>
        <v>0</v>
      </c>
      <c r="X26" s="150">
        <f t="shared" si="4"/>
        <v>0</v>
      </c>
      <c r="Y26" s="150">
        <f t="shared" si="5"/>
        <v>0</v>
      </c>
      <c r="Z26" s="150">
        <f t="shared" si="6"/>
        <v>0</v>
      </c>
      <c r="AA26" s="150">
        <f t="shared" si="7"/>
        <v>0</v>
      </c>
      <c r="AG26" s="165" t="str">
        <f t="shared" si="1"/>
        <v>Zeitreihe_1</v>
      </c>
    </row>
    <row r="27" spans="1:33" x14ac:dyDescent="0.25">
      <c r="A27" s="17"/>
      <c r="B27" s="287"/>
      <c r="C27" s="287"/>
      <c r="D27" s="34"/>
      <c r="E27" s="17"/>
      <c r="F27" s="17"/>
      <c r="G27" s="17"/>
      <c r="H27" s="17"/>
      <c r="I27" s="17"/>
      <c r="J27" s="17"/>
      <c r="K27" s="17"/>
      <c r="L27" s="183">
        <f>IF(D27&gt;A_Stammdaten!$B$12,0,SUM(F27,G27,I27,J27)-SUM(H27,K27))</f>
        <v>0</v>
      </c>
      <c r="M27" s="17"/>
      <c r="N27" s="17"/>
      <c r="O27" s="17"/>
      <c r="P27" s="17"/>
      <c r="Q27" s="16">
        <f>IF(D27&gt;A_Stammdaten!$B$12,0,SUM(L27)-SUM(M27:P27))</f>
        <v>0</v>
      </c>
      <c r="R27" s="17"/>
      <c r="S27" s="151">
        <f>IF(AND(A_Stammdaten!$B$12=D27,OR(B27="geleistete Anzahlungen und Anlagen im Bau des Sachanlagevermögens",B27="geleistete Anzahlungen auf immaterielle Vermögensgegenstände",B27="Grundstücke")),0,U27+T27)</f>
        <v>0</v>
      </c>
      <c r="T27" s="151">
        <f t="shared" si="8"/>
        <v>0</v>
      </c>
      <c r="U27" s="151">
        <f>IF(A_Stammdaten!$B$12=2023,D3_WAV!W27,IF(A_Stammdaten!$B$12=2024,D3_WAV!X27, IF(A_Stammdaten!$B$12=2025,D3_WAV!Y27,IF(A_Stammdaten!$B$12=2026,D3_WAV!Z27,IF(A_Stammdaten!$B$12=2027,D3_WAV!AA27)))))</f>
        <v>0</v>
      </c>
      <c r="V27" s="150">
        <f t="shared" si="9"/>
        <v>0</v>
      </c>
      <c r="W27" s="150">
        <f t="shared" si="3"/>
        <v>0</v>
      </c>
      <c r="X27" s="150">
        <f t="shared" si="4"/>
        <v>0</v>
      </c>
      <c r="Y27" s="150">
        <f t="shared" si="5"/>
        <v>0</v>
      </c>
      <c r="Z27" s="150">
        <f t="shared" si="6"/>
        <v>0</v>
      </c>
      <c r="AA27" s="150">
        <f t="shared" si="7"/>
        <v>0</v>
      </c>
      <c r="AG27" s="165" t="str">
        <f t="shared" si="1"/>
        <v>Zeitreihe_1</v>
      </c>
    </row>
    <row r="28" spans="1:33" x14ac:dyDescent="0.25">
      <c r="A28" s="17"/>
      <c r="B28" s="287"/>
      <c r="C28" s="287"/>
      <c r="D28" s="34"/>
      <c r="E28" s="17"/>
      <c r="F28" s="17"/>
      <c r="G28" s="17"/>
      <c r="H28" s="17"/>
      <c r="I28" s="17"/>
      <c r="J28" s="17"/>
      <c r="K28" s="17"/>
      <c r="L28" s="183">
        <f>IF(D28&gt;A_Stammdaten!$B$12,0,SUM(F28,G28,I28,J28)-SUM(H28,K28))</f>
        <v>0</v>
      </c>
      <c r="M28" s="17"/>
      <c r="N28" s="17"/>
      <c r="O28" s="17"/>
      <c r="P28" s="17"/>
      <c r="Q28" s="16">
        <f>IF(D28&gt;A_Stammdaten!$B$12,0,SUM(L28)-SUM(M28:P28))</f>
        <v>0</v>
      </c>
      <c r="R28" s="17"/>
      <c r="S28" s="151">
        <f>IF(AND(A_Stammdaten!$B$12=D28,OR(B28="geleistete Anzahlungen und Anlagen im Bau des Sachanlagevermögens",B28="geleistete Anzahlungen auf immaterielle Vermögensgegenstände",B28="Grundstücke")),0,U28+T28)</f>
        <v>0</v>
      </c>
      <c r="T28" s="151">
        <f t="shared" si="8"/>
        <v>0</v>
      </c>
      <c r="U28" s="151">
        <f>IF(A_Stammdaten!$B$12=2023,D3_WAV!W28,IF(A_Stammdaten!$B$12=2024,D3_WAV!X28, IF(A_Stammdaten!$B$12=2025,D3_WAV!Y28,IF(A_Stammdaten!$B$12=2026,D3_WAV!Z28,IF(A_Stammdaten!$B$12=2027,D3_WAV!AA28)))))</f>
        <v>0</v>
      </c>
      <c r="V28" s="150">
        <f t="shared" si="9"/>
        <v>0</v>
      </c>
      <c r="W28" s="150">
        <f t="shared" si="3"/>
        <v>0</v>
      </c>
      <c r="X28" s="150">
        <f t="shared" si="4"/>
        <v>0</v>
      </c>
      <c r="Y28" s="150">
        <f t="shared" si="5"/>
        <v>0</v>
      </c>
      <c r="Z28" s="150">
        <f t="shared" si="6"/>
        <v>0</v>
      </c>
      <c r="AA28" s="150">
        <f t="shared" si="7"/>
        <v>0</v>
      </c>
      <c r="AG28" s="165" t="str">
        <f t="shared" si="1"/>
        <v>Zeitreihe_1</v>
      </c>
    </row>
    <row r="29" spans="1:33" x14ac:dyDescent="0.25">
      <c r="A29" s="17"/>
      <c r="B29" s="287"/>
      <c r="C29" s="287"/>
      <c r="D29" s="34"/>
      <c r="E29" s="17"/>
      <c r="F29" s="17"/>
      <c r="G29" s="17"/>
      <c r="H29" s="17"/>
      <c r="I29" s="17"/>
      <c r="J29" s="17"/>
      <c r="K29" s="17"/>
      <c r="L29" s="183">
        <f>IF(D29&gt;A_Stammdaten!$B$12,0,SUM(F29,G29,I29,J29)-SUM(H29,K29))</f>
        <v>0</v>
      </c>
      <c r="M29" s="17"/>
      <c r="N29" s="17"/>
      <c r="O29" s="17"/>
      <c r="P29" s="17"/>
      <c r="Q29" s="16">
        <f>IF(D29&gt;A_Stammdaten!$B$12,0,SUM(L29)-SUM(M29:P29))</f>
        <v>0</v>
      </c>
      <c r="R29" s="17"/>
      <c r="S29" s="151">
        <f>IF(AND(A_Stammdaten!$B$12=D29,OR(B29="geleistete Anzahlungen und Anlagen im Bau des Sachanlagevermögens",B29="geleistete Anzahlungen auf immaterielle Vermögensgegenstände",B29="Grundstücke")),0,U29+T29)</f>
        <v>0</v>
      </c>
      <c r="T29" s="151">
        <f t="shared" si="8"/>
        <v>0</v>
      </c>
      <c r="U29" s="151">
        <f>IF(A_Stammdaten!$B$12=2023,D3_WAV!W29,IF(A_Stammdaten!$B$12=2024,D3_WAV!X29, IF(A_Stammdaten!$B$12=2025,D3_WAV!Y29,IF(A_Stammdaten!$B$12=2026,D3_WAV!Z29,IF(A_Stammdaten!$B$12=2027,D3_WAV!AA29)))))</f>
        <v>0</v>
      </c>
      <c r="V29" s="150">
        <f t="shared" si="9"/>
        <v>0</v>
      </c>
      <c r="W29" s="150">
        <f t="shared" si="3"/>
        <v>0</v>
      </c>
      <c r="X29" s="150">
        <f t="shared" si="4"/>
        <v>0</v>
      </c>
      <c r="Y29" s="150">
        <f t="shared" si="5"/>
        <v>0</v>
      </c>
      <c r="Z29" s="150">
        <f t="shared" si="6"/>
        <v>0</v>
      </c>
      <c r="AA29" s="150">
        <f t="shared" si="7"/>
        <v>0</v>
      </c>
      <c r="AG29" s="165" t="str">
        <f t="shared" si="1"/>
        <v>Zeitreihe_1</v>
      </c>
    </row>
    <row r="30" spans="1:33" x14ac:dyDescent="0.25">
      <c r="A30" s="17"/>
      <c r="B30" s="287"/>
      <c r="C30" s="287"/>
      <c r="D30" s="34"/>
      <c r="E30" s="17"/>
      <c r="F30" s="17"/>
      <c r="G30" s="17"/>
      <c r="H30" s="17"/>
      <c r="I30" s="17"/>
      <c r="J30" s="17"/>
      <c r="K30" s="17"/>
      <c r="L30" s="183">
        <f>IF(D30&gt;A_Stammdaten!$B$12,0,SUM(F30,G30,I30,J30)-SUM(H30,K30))</f>
        <v>0</v>
      </c>
      <c r="M30" s="17"/>
      <c r="N30" s="17"/>
      <c r="O30" s="17"/>
      <c r="P30" s="17"/>
      <c r="Q30" s="16">
        <f>IF(D30&gt;A_Stammdaten!$B$12,0,SUM(L30)-SUM(M30:P30))</f>
        <v>0</v>
      </c>
      <c r="R30" s="17"/>
      <c r="S30" s="151">
        <f>IF(AND(A_Stammdaten!$B$12=D30,OR(B30="geleistete Anzahlungen und Anlagen im Bau des Sachanlagevermögens",B30="geleistete Anzahlungen auf immaterielle Vermögensgegenstände",B30="Grundstücke")),0,U30+T30)</f>
        <v>0</v>
      </c>
      <c r="T30" s="151">
        <f t="shared" si="8"/>
        <v>0</v>
      </c>
      <c r="U30" s="151">
        <f>IF(A_Stammdaten!$B$12=2023,D3_WAV!W30,IF(A_Stammdaten!$B$12=2024,D3_WAV!X30, IF(A_Stammdaten!$B$12=2025,D3_WAV!Y30,IF(A_Stammdaten!$B$12=2026,D3_WAV!Z30,IF(A_Stammdaten!$B$12=2027,D3_WAV!AA30)))))</f>
        <v>0</v>
      </c>
      <c r="V30" s="150">
        <f t="shared" si="9"/>
        <v>0</v>
      </c>
      <c r="W30" s="150">
        <f t="shared" si="3"/>
        <v>0</v>
      </c>
      <c r="X30" s="150">
        <f t="shared" si="4"/>
        <v>0</v>
      </c>
      <c r="Y30" s="150">
        <f t="shared" si="5"/>
        <v>0</v>
      </c>
      <c r="Z30" s="150">
        <f t="shared" si="6"/>
        <v>0</v>
      </c>
      <c r="AA30" s="150">
        <f t="shared" si="7"/>
        <v>0</v>
      </c>
      <c r="AG30" s="165" t="str">
        <f t="shared" si="1"/>
        <v>Zeitreihe_1</v>
      </c>
    </row>
    <row r="31" spans="1:33" x14ac:dyDescent="0.25">
      <c r="A31" s="17"/>
      <c r="B31" s="287"/>
      <c r="C31" s="287"/>
      <c r="D31" s="34"/>
      <c r="E31" s="17"/>
      <c r="F31" s="17"/>
      <c r="G31" s="17"/>
      <c r="H31" s="17"/>
      <c r="I31" s="17"/>
      <c r="J31" s="17"/>
      <c r="K31" s="17"/>
      <c r="L31" s="183">
        <f>IF(D31&gt;A_Stammdaten!$B$12,0,SUM(F31,G31,I31,J31)-SUM(H31,K31))</f>
        <v>0</v>
      </c>
      <c r="M31" s="17"/>
      <c r="N31" s="17"/>
      <c r="O31" s="17"/>
      <c r="P31" s="17"/>
      <c r="Q31" s="16">
        <f>IF(D31&gt;A_Stammdaten!$B$12,0,SUM(L31)-SUM(M31:P31))</f>
        <v>0</v>
      </c>
      <c r="R31" s="17"/>
      <c r="S31" s="151">
        <f>IF(AND(A_Stammdaten!$B$12=D31,OR(B31="geleistete Anzahlungen und Anlagen im Bau des Sachanlagevermögens",B31="geleistete Anzahlungen auf immaterielle Vermögensgegenstände",B31="Grundstücke")),0,U31+T31)</f>
        <v>0</v>
      </c>
      <c r="T31" s="151">
        <f t="shared" si="8"/>
        <v>0</v>
      </c>
      <c r="U31" s="151">
        <f>IF(A_Stammdaten!$B$12=2023,D3_WAV!W31,IF(A_Stammdaten!$B$12=2024,D3_WAV!X31, IF(A_Stammdaten!$B$12=2025,D3_WAV!Y31,IF(A_Stammdaten!$B$12=2026,D3_WAV!Z31,IF(A_Stammdaten!$B$12=2027,D3_WAV!AA31)))))</f>
        <v>0</v>
      </c>
      <c r="V31" s="150">
        <f t="shared" si="9"/>
        <v>0</v>
      </c>
      <c r="W31" s="150">
        <f t="shared" si="3"/>
        <v>0</v>
      </c>
      <c r="X31" s="150">
        <f t="shared" si="4"/>
        <v>0</v>
      </c>
      <c r="Y31" s="150">
        <f t="shared" si="5"/>
        <v>0</v>
      </c>
      <c r="Z31" s="150">
        <f t="shared" si="6"/>
        <v>0</v>
      </c>
      <c r="AA31" s="150">
        <f t="shared" si="7"/>
        <v>0</v>
      </c>
      <c r="AG31" s="165" t="str">
        <f t="shared" si="1"/>
        <v>Zeitreihe_1</v>
      </c>
    </row>
    <row r="32" spans="1:33" x14ac:dyDescent="0.25">
      <c r="A32" s="17"/>
      <c r="B32" s="287"/>
      <c r="C32" s="287"/>
      <c r="D32" s="34"/>
      <c r="E32" s="17"/>
      <c r="F32" s="17"/>
      <c r="G32" s="17"/>
      <c r="H32" s="17"/>
      <c r="I32" s="17"/>
      <c r="J32" s="17"/>
      <c r="K32" s="17"/>
      <c r="L32" s="183">
        <f>IF(D32&gt;A_Stammdaten!$B$12,0,SUM(F32,G32,I32,J32)-SUM(H32,K32))</f>
        <v>0</v>
      </c>
      <c r="M32" s="17"/>
      <c r="N32" s="17"/>
      <c r="O32" s="17"/>
      <c r="P32" s="17"/>
      <c r="Q32" s="16">
        <f>IF(D32&gt;A_Stammdaten!$B$12,0,SUM(L32)-SUM(M32:P32))</f>
        <v>0</v>
      </c>
      <c r="R32" s="17"/>
      <c r="S32" s="151">
        <f>IF(AND(A_Stammdaten!$B$12=D32,OR(B32="geleistete Anzahlungen und Anlagen im Bau des Sachanlagevermögens",B32="geleistete Anzahlungen auf immaterielle Vermögensgegenstände",B32="Grundstücke")),0,U32+T32)</f>
        <v>0</v>
      </c>
      <c r="T32" s="151">
        <f t="shared" si="8"/>
        <v>0</v>
      </c>
      <c r="U32" s="151">
        <f>IF(A_Stammdaten!$B$12=2023,D3_WAV!W32,IF(A_Stammdaten!$B$12=2024,D3_WAV!X32, IF(A_Stammdaten!$B$12=2025,D3_WAV!Y32,IF(A_Stammdaten!$B$12=2026,D3_WAV!Z32,IF(A_Stammdaten!$B$12=2027,D3_WAV!AA32)))))</f>
        <v>0</v>
      </c>
      <c r="V32" s="150">
        <f t="shared" si="9"/>
        <v>0</v>
      </c>
      <c r="W32" s="150">
        <f t="shared" si="3"/>
        <v>0</v>
      </c>
      <c r="X32" s="150">
        <f t="shared" si="4"/>
        <v>0</v>
      </c>
      <c r="Y32" s="150">
        <f t="shared" si="5"/>
        <v>0</v>
      </c>
      <c r="Z32" s="150">
        <f t="shared" si="6"/>
        <v>0</v>
      </c>
      <c r="AA32" s="150">
        <f t="shared" si="7"/>
        <v>0</v>
      </c>
      <c r="AG32" s="165" t="str">
        <f t="shared" si="1"/>
        <v>Zeitreihe_1</v>
      </c>
    </row>
    <row r="33" spans="1:33" x14ac:dyDescent="0.25">
      <c r="A33" s="17"/>
      <c r="B33" s="287"/>
      <c r="C33" s="287"/>
      <c r="D33" s="34"/>
      <c r="E33" s="17"/>
      <c r="F33" s="17"/>
      <c r="G33" s="17"/>
      <c r="H33" s="17"/>
      <c r="I33" s="17"/>
      <c r="J33" s="17"/>
      <c r="K33" s="17"/>
      <c r="L33" s="183">
        <f>IF(D33&gt;A_Stammdaten!$B$12,0,SUM(F33,G33,I33,J33)-SUM(H33,K33))</f>
        <v>0</v>
      </c>
      <c r="M33" s="17"/>
      <c r="N33" s="17"/>
      <c r="O33" s="17"/>
      <c r="P33" s="17"/>
      <c r="Q33" s="16">
        <f>IF(D33&gt;A_Stammdaten!$B$12,0,SUM(L33)-SUM(M33:P33))</f>
        <v>0</v>
      </c>
      <c r="R33" s="17"/>
      <c r="S33" s="151">
        <f>IF(AND(A_Stammdaten!$B$12=D33,OR(B33="geleistete Anzahlungen und Anlagen im Bau des Sachanlagevermögens",B33="geleistete Anzahlungen auf immaterielle Vermögensgegenstände",B33="Grundstücke")),0,U33+T33)</f>
        <v>0</v>
      </c>
      <c r="T33" s="151">
        <f t="shared" si="8"/>
        <v>0</v>
      </c>
      <c r="U33" s="151">
        <f>IF(A_Stammdaten!$B$12=2023,D3_WAV!W33,IF(A_Stammdaten!$B$12=2024,D3_WAV!X33, IF(A_Stammdaten!$B$12=2025,D3_WAV!Y33,IF(A_Stammdaten!$B$12=2026,D3_WAV!Z33,IF(A_Stammdaten!$B$12=2027,D3_WAV!AA33)))))</f>
        <v>0</v>
      </c>
      <c r="V33" s="150">
        <f t="shared" si="9"/>
        <v>0</v>
      </c>
      <c r="W33" s="150">
        <f t="shared" si="3"/>
        <v>0</v>
      </c>
      <c r="X33" s="150">
        <f t="shared" si="4"/>
        <v>0</v>
      </c>
      <c r="Y33" s="150">
        <f t="shared" si="5"/>
        <v>0</v>
      </c>
      <c r="Z33" s="150">
        <f t="shared" si="6"/>
        <v>0</v>
      </c>
      <c r="AA33" s="150">
        <f t="shared" si="7"/>
        <v>0</v>
      </c>
      <c r="AG33" s="165" t="str">
        <f t="shared" si="1"/>
        <v>Zeitreihe_1</v>
      </c>
    </row>
    <row r="34" spans="1:33" x14ac:dyDescent="0.25">
      <c r="A34" s="17"/>
      <c r="B34" s="287"/>
      <c r="C34" s="287"/>
      <c r="D34" s="34"/>
      <c r="E34" s="17"/>
      <c r="F34" s="17"/>
      <c r="G34" s="17"/>
      <c r="H34" s="17"/>
      <c r="I34" s="17"/>
      <c r="J34" s="17"/>
      <c r="K34" s="17"/>
      <c r="L34" s="183">
        <f>IF(D34&gt;A_Stammdaten!$B$12,0,SUM(F34,G34,I34,J34)-SUM(H34,K34))</f>
        <v>0</v>
      </c>
      <c r="M34" s="17"/>
      <c r="N34" s="17"/>
      <c r="O34" s="17"/>
      <c r="P34" s="17"/>
      <c r="Q34" s="16">
        <f>IF(D34&gt;A_Stammdaten!$B$12,0,SUM(L34)-SUM(M34:P34))</f>
        <v>0</v>
      </c>
      <c r="R34" s="17"/>
      <c r="S34" s="151">
        <f>IF(AND(A_Stammdaten!$B$12=D34,OR(B34="geleistete Anzahlungen und Anlagen im Bau des Sachanlagevermögens",B34="geleistete Anzahlungen auf immaterielle Vermögensgegenstände",B34="Grundstücke")),0,U34+T34)</f>
        <v>0</v>
      </c>
      <c r="T34" s="151">
        <f t="shared" si="8"/>
        <v>0</v>
      </c>
      <c r="U34" s="151">
        <f>IF(A_Stammdaten!$B$12=2023,D3_WAV!W34,IF(A_Stammdaten!$B$12=2024,D3_WAV!X34, IF(A_Stammdaten!$B$12=2025,D3_WAV!Y34,IF(A_Stammdaten!$B$12=2026,D3_WAV!Z34,IF(A_Stammdaten!$B$12=2027,D3_WAV!AA34)))))</f>
        <v>0</v>
      </c>
      <c r="V34" s="150">
        <f t="shared" si="9"/>
        <v>0</v>
      </c>
      <c r="W34" s="150">
        <f t="shared" si="3"/>
        <v>0</v>
      </c>
      <c r="X34" s="150">
        <f t="shared" si="4"/>
        <v>0</v>
      </c>
      <c r="Y34" s="150">
        <f t="shared" si="5"/>
        <v>0</v>
      </c>
      <c r="Z34" s="150">
        <f t="shared" si="6"/>
        <v>0</v>
      </c>
      <c r="AA34" s="150">
        <f t="shared" si="7"/>
        <v>0</v>
      </c>
      <c r="AG34" s="165" t="str">
        <f t="shared" si="1"/>
        <v>Zeitreihe_1</v>
      </c>
    </row>
    <row r="35" spans="1:33" x14ac:dyDescent="0.25">
      <c r="A35" s="17"/>
      <c r="B35" s="287"/>
      <c r="C35" s="287"/>
      <c r="D35" s="34"/>
      <c r="E35" s="17"/>
      <c r="F35" s="17"/>
      <c r="G35" s="17"/>
      <c r="H35" s="17"/>
      <c r="I35" s="17"/>
      <c r="J35" s="17"/>
      <c r="K35" s="17"/>
      <c r="L35" s="183">
        <f>IF(D35&gt;A_Stammdaten!$B$12,0,SUM(F35,G35,I35,J35)-SUM(H35,K35))</f>
        <v>0</v>
      </c>
      <c r="M35" s="17"/>
      <c r="N35" s="17"/>
      <c r="O35" s="17"/>
      <c r="P35" s="17"/>
      <c r="Q35" s="16">
        <f>IF(D35&gt;A_Stammdaten!$B$12,0,SUM(L35)-SUM(M35:P35))</f>
        <v>0</v>
      </c>
      <c r="R35" s="17"/>
      <c r="S35" s="151">
        <f>IF(AND(A_Stammdaten!$B$12=D35,OR(B35="geleistete Anzahlungen und Anlagen im Bau des Sachanlagevermögens",B35="geleistete Anzahlungen auf immaterielle Vermögensgegenstände",B35="Grundstücke")),0,U35+T35)</f>
        <v>0</v>
      </c>
      <c r="T35" s="151">
        <f t="shared" si="8"/>
        <v>0</v>
      </c>
      <c r="U35" s="151">
        <f>IF(A_Stammdaten!$B$12=2023,D3_WAV!W35,IF(A_Stammdaten!$B$12=2024,D3_WAV!X35, IF(A_Stammdaten!$B$12=2025,D3_WAV!Y35,IF(A_Stammdaten!$B$12=2026,D3_WAV!Z35,IF(A_Stammdaten!$B$12=2027,D3_WAV!AA35)))))</f>
        <v>0</v>
      </c>
      <c r="V35" s="150">
        <f t="shared" si="9"/>
        <v>0</v>
      </c>
      <c r="W35" s="150">
        <f t="shared" si="3"/>
        <v>0</v>
      </c>
      <c r="X35" s="150">
        <f t="shared" si="4"/>
        <v>0</v>
      </c>
      <c r="Y35" s="150">
        <f t="shared" si="5"/>
        <v>0</v>
      </c>
      <c r="Z35" s="150">
        <f t="shared" si="6"/>
        <v>0</v>
      </c>
      <c r="AA35" s="150">
        <f t="shared" si="7"/>
        <v>0</v>
      </c>
      <c r="AG35" s="165" t="str">
        <f t="shared" si="1"/>
        <v>Zeitreihe_1</v>
      </c>
    </row>
    <row r="36" spans="1:33" x14ac:dyDescent="0.25">
      <c r="A36" s="17"/>
      <c r="B36" s="287"/>
      <c r="C36" s="287"/>
      <c r="D36" s="34"/>
      <c r="E36" s="17"/>
      <c r="F36" s="17"/>
      <c r="G36" s="17"/>
      <c r="H36" s="17"/>
      <c r="I36" s="17"/>
      <c r="J36" s="17"/>
      <c r="K36" s="17"/>
      <c r="L36" s="183">
        <f>IF(D36&gt;A_Stammdaten!$B$12,0,SUM(F36,G36,I36,J36)-SUM(H36,K36))</f>
        <v>0</v>
      </c>
      <c r="M36" s="17"/>
      <c r="N36" s="17"/>
      <c r="O36" s="17"/>
      <c r="P36" s="17"/>
      <c r="Q36" s="16">
        <f>IF(D36&gt;A_Stammdaten!$B$12,0,SUM(L36)-SUM(M36:P36))</f>
        <v>0</v>
      </c>
      <c r="R36" s="17"/>
      <c r="S36" s="151">
        <f>IF(AND(A_Stammdaten!$B$12=D36,OR(B36="geleistete Anzahlungen und Anlagen im Bau des Sachanlagevermögens",B36="geleistete Anzahlungen auf immaterielle Vermögensgegenstände",B36="Grundstücke")),0,U36+T36)</f>
        <v>0</v>
      </c>
      <c r="T36" s="151">
        <f t="shared" si="8"/>
        <v>0</v>
      </c>
      <c r="U36" s="151">
        <f>IF(A_Stammdaten!$B$12=2023,D3_WAV!W36,IF(A_Stammdaten!$B$12=2024,D3_WAV!X36, IF(A_Stammdaten!$B$12=2025,D3_WAV!Y36,IF(A_Stammdaten!$B$12=2026,D3_WAV!Z36,IF(A_Stammdaten!$B$12=2027,D3_WAV!AA36)))))</f>
        <v>0</v>
      </c>
      <c r="V36" s="150">
        <f t="shared" si="9"/>
        <v>0</v>
      </c>
      <c r="W36" s="150">
        <f t="shared" si="3"/>
        <v>0</v>
      </c>
      <c r="X36" s="150">
        <f t="shared" si="4"/>
        <v>0</v>
      </c>
      <c r="Y36" s="150">
        <f t="shared" si="5"/>
        <v>0</v>
      </c>
      <c r="Z36" s="150">
        <f t="shared" si="6"/>
        <v>0</v>
      </c>
      <c r="AA36" s="150">
        <f t="shared" si="7"/>
        <v>0</v>
      </c>
      <c r="AG36" s="165" t="str">
        <f t="shared" si="1"/>
        <v>Zeitreihe_1</v>
      </c>
    </row>
    <row r="37" spans="1:33" x14ac:dyDescent="0.25">
      <c r="A37" s="17"/>
      <c r="B37" s="287"/>
      <c r="C37" s="287"/>
      <c r="D37" s="34"/>
      <c r="E37" s="17"/>
      <c r="F37" s="17"/>
      <c r="G37" s="17"/>
      <c r="H37" s="17"/>
      <c r="I37" s="17"/>
      <c r="J37" s="17"/>
      <c r="K37" s="17"/>
      <c r="L37" s="183">
        <f>IF(D37&gt;A_Stammdaten!$B$12,0,SUM(F37,G37,I37,J37)-SUM(H37,K37))</f>
        <v>0</v>
      </c>
      <c r="M37" s="17"/>
      <c r="N37" s="17"/>
      <c r="O37" s="17"/>
      <c r="P37" s="17"/>
      <c r="Q37" s="16">
        <f>IF(D37&gt;A_Stammdaten!$B$12,0,SUM(L37)-SUM(M37:P37))</f>
        <v>0</v>
      </c>
      <c r="R37" s="17"/>
      <c r="S37" s="151">
        <f>IF(AND(A_Stammdaten!$B$12=D37,OR(B37="geleistete Anzahlungen und Anlagen im Bau des Sachanlagevermögens",B37="geleistete Anzahlungen auf immaterielle Vermögensgegenstände",B37="Grundstücke")),0,U37+T37)</f>
        <v>0</v>
      </c>
      <c r="T37" s="151">
        <f t="shared" si="8"/>
        <v>0</v>
      </c>
      <c r="U37" s="151">
        <f>IF(A_Stammdaten!$B$12=2023,D3_WAV!W37,IF(A_Stammdaten!$B$12=2024,D3_WAV!X37, IF(A_Stammdaten!$B$12=2025,D3_WAV!Y37,IF(A_Stammdaten!$B$12=2026,D3_WAV!Z37,IF(A_Stammdaten!$B$12=2027,D3_WAV!AA37)))))</f>
        <v>0</v>
      </c>
      <c r="V37" s="150">
        <f t="shared" si="9"/>
        <v>0</v>
      </c>
      <c r="W37" s="150">
        <f t="shared" si="3"/>
        <v>0</v>
      </c>
      <c r="X37" s="150">
        <f t="shared" si="4"/>
        <v>0</v>
      </c>
      <c r="Y37" s="150">
        <f t="shared" si="5"/>
        <v>0</v>
      </c>
      <c r="Z37" s="150">
        <f t="shared" si="6"/>
        <v>0</v>
      </c>
      <c r="AA37" s="150">
        <f t="shared" si="7"/>
        <v>0</v>
      </c>
      <c r="AG37" s="165" t="str">
        <f t="shared" ref="AG37:AG68" si="10">IF(OR(TRIM(B37)="geleistete Anzahlungen und Anlagen im Bau des Sachanlagevermögens",TRIM(B37)="geleistete Anzahlungen auf immaterielle Vermögensgegenstände"),"Zeitreihe_2","Zeitreihe_1")</f>
        <v>Zeitreihe_1</v>
      </c>
    </row>
    <row r="38" spans="1:33" x14ac:dyDescent="0.25">
      <c r="A38" s="17"/>
      <c r="B38" s="287"/>
      <c r="C38" s="287"/>
      <c r="D38" s="34"/>
      <c r="E38" s="17"/>
      <c r="F38" s="17"/>
      <c r="G38" s="17"/>
      <c r="H38" s="17"/>
      <c r="I38" s="17"/>
      <c r="J38" s="17"/>
      <c r="K38" s="17"/>
      <c r="L38" s="183">
        <f>IF(D38&gt;A_Stammdaten!$B$12,0,SUM(F38,G38,I38,J38)-SUM(H38,K38))</f>
        <v>0</v>
      </c>
      <c r="M38" s="17"/>
      <c r="N38" s="17"/>
      <c r="O38" s="17"/>
      <c r="P38" s="17"/>
      <c r="Q38" s="16">
        <f>IF(D38&gt;A_Stammdaten!$B$12,0,SUM(L38)-SUM(M38:P38))</f>
        <v>0</v>
      </c>
      <c r="R38" s="17"/>
      <c r="S38" s="151">
        <f>IF(AND(A_Stammdaten!$B$12=D38,OR(B38="geleistete Anzahlungen und Anlagen im Bau des Sachanlagevermögens",B38="geleistete Anzahlungen auf immaterielle Vermögensgegenstände",B38="Grundstücke")),0,U38+T38)</f>
        <v>0</v>
      </c>
      <c r="T38" s="151">
        <f t="shared" si="8"/>
        <v>0</v>
      </c>
      <c r="U38" s="151">
        <f>IF(A_Stammdaten!$B$12=2023,D3_WAV!W38,IF(A_Stammdaten!$B$12=2024,D3_WAV!X38, IF(A_Stammdaten!$B$12=2025,D3_WAV!Y38,IF(A_Stammdaten!$B$12=2026,D3_WAV!Z38,IF(A_Stammdaten!$B$12=2027,D3_WAV!AA38)))))</f>
        <v>0</v>
      </c>
      <c r="V38" s="150">
        <f t="shared" si="9"/>
        <v>0</v>
      </c>
      <c r="W38" s="150">
        <f t="shared" si="3"/>
        <v>0</v>
      </c>
      <c r="X38" s="150">
        <f t="shared" si="4"/>
        <v>0</v>
      </c>
      <c r="Y38" s="150">
        <f t="shared" si="5"/>
        <v>0</v>
      </c>
      <c r="Z38" s="150">
        <f t="shared" si="6"/>
        <v>0</v>
      </c>
      <c r="AA38" s="150">
        <f t="shared" si="7"/>
        <v>0</v>
      </c>
      <c r="AG38" s="165" t="str">
        <f t="shared" si="10"/>
        <v>Zeitreihe_1</v>
      </c>
    </row>
    <row r="39" spans="1:33" x14ac:dyDescent="0.25">
      <c r="A39" s="17"/>
      <c r="B39" s="287"/>
      <c r="C39" s="287"/>
      <c r="D39" s="34"/>
      <c r="E39" s="17"/>
      <c r="F39" s="17"/>
      <c r="G39" s="17"/>
      <c r="H39" s="17"/>
      <c r="I39" s="17"/>
      <c r="J39" s="17"/>
      <c r="K39" s="17"/>
      <c r="L39" s="183">
        <f>IF(D39&gt;A_Stammdaten!$B$12,0,SUM(F39,G39,I39,J39)-SUM(H39,K39))</f>
        <v>0</v>
      </c>
      <c r="M39" s="17"/>
      <c r="N39" s="17"/>
      <c r="O39" s="17"/>
      <c r="P39" s="17"/>
      <c r="Q39" s="16">
        <f>IF(D39&gt;A_Stammdaten!$B$12,0,SUM(L39)-SUM(M39:P39))</f>
        <v>0</v>
      </c>
      <c r="R39" s="17"/>
      <c r="S39" s="151">
        <f>IF(AND(A_Stammdaten!$B$12=D39,OR(B39="geleistete Anzahlungen und Anlagen im Bau des Sachanlagevermögens",B39="geleistete Anzahlungen auf immaterielle Vermögensgegenstände",B39="Grundstücke")),0,U39+T39)</f>
        <v>0</v>
      </c>
      <c r="T39" s="151">
        <f t="shared" si="8"/>
        <v>0</v>
      </c>
      <c r="U39" s="151">
        <f>IF(A_Stammdaten!$B$12=2023,D3_WAV!W39,IF(A_Stammdaten!$B$12=2024,D3_WAV!X39, IF(A_Stammdaten!$B$12=2025,D3_WAV!Y39,IF(A_Stammdaten!$B$12=2026,D3_WAV!Z39,IF(A_Stammdaten!$B$12=2027,D3_WAV!AA39)))))</f>
        <v>0</v>
      </c>
      <c r="V39" s="150">
        <f t="shared" si="9"/>
        <v>0</v>
      </c>
      <c r="W39" s="150">
        <f t="shared" si="3"/>
        <v>0</v>
      </c>
      <c r="X39" s="150">
        <f t="shared" si="4"/>
        <v>0</v>
      </c>
      <c r="Y39" s="150">
        <f t="shared" si="5"/>
        <v>0</v>
      </c>
      <c r="Z39" s="150">
        <f t="shared" si="6"/>
        <v>0</v>
      </c>
      <c r="AA39" s="150">
        <f t="shared" si="7"/>
        <v>0</v>
      </c>
      <c r="AG39" s="165" t="str">
        <f t="shared" si="10"/>
        <v>Zeitreihe_1</v>
      </c>
    </row>
    <row r="40" spans="1:33" x14ac:dyDescent="0.25">
      <c r="A40" s="17"/>
      <c r="B40" s="287"/>
      <c r="C40" s="287"/>
      <c r="D40" s="34"/>
      <c r="E40" s="17"/>
      <c r="F40" s="17"/>
      <c r="G40" s="17"/>
      <c r="H40" s="17"/>
      <c r="I40" s="17"/>
      <c r="J40" s="17"/>
      <c r="K40" s="17"/>
      <c r="L40" s="183">
        <f>IF(D40&gt;A_Stammdaten!$B$12,0,SUM(F40,G40,I40,J40)-SUM(H40,K40))</f>
        <v>0</v>
      </c>
      <c r="M40" s="17"/>
      <c r="N40" s="17"/>
      <c r="O40" s="17"/>
      <c r="P40" s="17"/>
      <c r="Q40" s="16">
        <f>IF(D40&gt;A_Stammdaten!$B$12,0,SUM(L40)-SUM(M40:P40))</f>
        <v>0</v>
      </c>
      <c r="R40" s="17"/>
      <c r="S40" s="151">
        <f>IF(AND(A_Stammdaten!$B$12=D40,OR(B40="geleistete Anzahlungen und Anlagen im Bau des Sachanlagevermögens",B40="geleistete Anzahlungen auf immaterielle Vermögensgegenstände",B40="Grundstücke")),0,U40+T40)</f>
        <v>0</v>
      </c>
      <c r="T40" s="151">
        <f t="shared" si="8"/>
        <v>0</v>
      </c>
      <c r="U40" s="151">
        <f>IF(A_Stammdaten!$B$12=2023,D3_WAV!W40,IF(A_Stammdaten!$B$12=2024,D3_WAV!X40, IF(A_Stammdaten!$B$12=2025,D3_WAV!Y40,IF(A_Stammdaten!$B$12=2026,D3_WAV!Z40,IF(A_Stammdaten!$B$12=2027,D3_WAV!AA40)))))</f>
        <v>0</v>
      </c>
      <c r="V40" s="150">
        <f t="shared" si="9"/>
        <v>0</v>
      </c>
      <c r="W40" s="150">
        <f t="shared" si="3"/>
        <v>0</v>
      </c>
      <c r="X40" s="150">
        <f t="shared" si="4"/>
        <v>0</v>
      </c>
      <c r="Y40" s="150">
        <f t="shared" si="5"/>
        <v>0</v>
      </c>
      <c r="Z40" s="150">
        <f t="shared" si="6"/>
        <v>0</v>
      </c>
      <c r="AA40" s="150">
        <f t="shared" si="7"/>
        <v>0</v>
      </c>
      <c r="AG40" s="165" t="str">
        <f t="shared" si="10"/>
        <v>Zeitreihe_1</v>
      </c>
    </row>
    <row r="41" spans="1:33" x14ac:dyDescent="0.25">
      <c r="A41" s="17"/>
      <c r="B41" s="287"/>
      <c r="C41" s="287"/>
      <c r="D41" s="34"/>
      <c r="E41" s="17"/>
      <c r="F41" s="17"/>
      <c r="G41" s="17"/>
      <c r="H41" s="17"/>
      <c r="I41" s="17"/>
      <c r="J41" s="17"/>
      <c r="K41" s="17"/>
      <c r="L41" s="183">
        <f>IF(D41&gt;A_Stammdaten!$B$12,0,SUM(F41,G41,I41,J41)-SUM(H41,K41))</f>
        <v>0</v>
      </c>
      <c r="M41" s="17"/>
      <c r="N41" s="17"/>
      <c r="O41" s="17"/>
      <c r="P41" s="17"/>
      <c r="Q41" s="16">
        <f>IF(D41&gt;A_Stammdaten!$B$12,0,SUM(L41)-SUM(M41:P41))</f>
        <v>0</v>
      </c>
      <c r="R41" s="17"/>
      <c r="S41" s="151">
        <f>IF(AND(A_Stammdaten!$B$12=D41,OR(B41="geleistete Anzahlungen und Anlagen im Bau des Sachanlagevermögens",B41="geleistete Anzahlungen auf immaterielle Vermögensgegenstände",B41="Grundstücke")),0,U41+T41)</f>
        <v>0</v>
      </c>
      <c r="T41" s="151">
        <f t="shared" si="8"/>
        <v>0</v>
      </c>
      <c r="U41" s="151">
        <f>IF(A_Stammdaten!$B$12=2023,D3_WAV!W41,IF(A_Stammdaten!$B$12=2024,D3_WAV!X41, IF(A_Stammdaten!$B$12=2025,D3_WAV!Y41,IF(A_Stammdaten!$B$12=2026,D3_WAV!Z41,IF(A_Stammdaten!$B$12=2027,D3_WAV!AA41)))))</f>
        <v>0</v>
      </c>
      <c r="V41" s="150">
        <f t="shared" si="9"/>
        <v>0</v>
      </c>
      <c r="W41" s="150">
        <f t="shared" si="3"/>
        <v>0</v>
      </c>
      <c r="X41" s="150">
        <f t="shared" si="4"/>
        <v>0</v>
      </c>
      <c r="Y41" s="150">
        <f t="shared" si="5"/>
        <v>0</v>
      </c>
      <c r="Z41" s="150">
        <f t="shared" si="6"/>
        <v>0</v>
      </c>
      <c r="AA41" s="150">
        <f t="shared" si="7"/>
        <v>0</v>
      </c>
      <c r="AG41" s="165" t="str">
        <f t="shared" si="10"/>
        <v>Zeitreihe_1</v>
      </c>
    </row>
    <row r="42" spans="1:33" x14ac:dyDescent="0.25">
      <c r="A42" s="17"/>
      <c r="B42" s="287"/>
      <c r="C42" s="287"/>
      <c r="D42" s="34"/>
      <c r="E42" s="17"/>
      <c r="F42" s="17"/>
      <c r="G42" s="17"/>
      <c r="H42" s="17"/>
      <c r="I42" s="17"/>
      <c r="J42" s="17"/>
      <c r="K42" s="17"/>
      <c r="L42" s="183">
        <f>IF(D42&gt;A_Stammdaten!$B$12,0,SUM(F42,G42,I42,J42)-SUM(H42,K42))</f>
        <v>0</v>
      </c>
      <c r="M42" s="17"/>
      <c r="N42" s="17"/>
      <c r="O42" s="17"/>
      <c r="P42" s="17"/>
      <c r="Q42" s="16">
        <f>IF(D42&gt;A_Stammdaten!$B$12,0,SUM(L42)-SUM(M42:P42))</f>
        <v>0</v>
      </c>
      <c r="R42" s="17"/>
      <c r="S42" s="151">
        <f>IF(AND(A_Stammdaten!$B$12=D42,OR(B42="geleistete Anzahlungen und Anlagen im Bau des Sachanlagevermögens",B42="geleistete Anzahlungen auf immaterielle Vermögensgegenstände",B42="Grundstücke")),0,U42+T42)</f>
        <v>0</v>
      </c>
      <c r="T42" s="151">
        <f t="shared" si="8"/>
        <v>0</v>
      </c>
      <c r="U42" s="151">
        <f>IF(A_Stammdaten!$B$12=2023,D3_WAV!W42,IF(A_Stammdaten!$B$12=2024,D3_WAV!X42, IF(A_Stammdaten!$B$12=2025,D3_WAV!Y42,IF(A_Stammdaten!$B$12=2026,D3_WAV!Z42,IF(A_Stammdaten!$B$12=2027,D3_WAV!AA42)))))</f>
        <v>0</v>
      </c>
      <c r="V42" s="150">
        <f t="shared" si="9"/>
        <v>0</v>
      </c>
      <c r="W42" s="150">
        <f t="shared" si="3"/>
        <v>0</v>
      </c>
      <c r="X42" s="150">
        <f t="shared" si="4"/>
        <v>0</v>
      </c>
      <c r="Y42" s="150">
        <f t="shared" si="5"/>
        <v>0</v>
      </c>
      <c r="Z42" s="150">
        <f t="shared" si="6"/>
        <v>0</v>
      </c>
      <c r="AA42" s="150">
        <f t="shared" si="7"/>
        <v>0</v>
      </c>
      <c r="AG42" s="165" t="str">
        <f t="shared" si="10"/>
        <v>Zeitreihe_1</v>
      </c>
    </row>
    <row r="43" spans="1:33" x14ac:dyDescent="0.25">
      <c r="A43" s="17"/>
      <c r="B43" s="287"/>
      <c r="C43" s="287"/>
      <c r="D43" s="34"/>
      <c r="E43" s="17"/>
      <c r="F43" s="17"/>
      <c r="G43" s="17"/>
      <c r="H43" s="17"/>
      <c r="I43" s="17"/>
      <c r="J43" s="17"/>
      <c r="K43" s="17"/>
      <c r="L43" s="183">
        <f>IF(D43&gt;A_Stammdaten!$B$12,0,SUM(F43,G43,I43,J43)-SUM(H43,K43))</f>
        <v>0</v>
      </c>
      <c r="M43" s="17"/>
      <c r="N43" s="17"/>
      <c r="O43" s="17"/>
      <c r="P43" s="17"/>
      <c r="Q43" s="16">
        <f>IF(D43&gt;A_Stammdaten!$B$12,0,SUM(L43)-SUM(M43:P43))</f>
        <v>0</v>
      </c>
      <c r="R43" s="17"/>
      <c r="S43" s="151">
        <f>IF(AND(A_Stammdaten!$B$12=D43,OR(B43="geleistete Anzahlungen und Anlagen im Bau des Sachanlagevermögens",B43="geleistete Anzahlungen auf immaterielle Vermögensgegenstände",B43="Grundstücke")),0,U43+T43)</f>
        <v>0</v>
      </c>
      <c r="T43" s="151">
        <f t="shared" si="8"/>
        <v>0</v>
      </c>
      <c r="U43" s="151">
        <f>IF(A_Stammdaten!$B$12=2023,D3_WAV!W43,IF(A_Stammdaten!$B$12=2024,D3_WAV!X43, IF(A_Stammdaten!$B$12=2025,D3_WAV!Y43,IF(A_Stammdaten!$B$12=2026,D3_WAV!Z43,IF(A_Stammdaten!$B$12=2027,D3_WAV!AA43)))))</f>
        <v>0</v>
      </c>
      <c r="V43" s="150">
        <f t="shared" si="9"/>
        <v>0</v>
      </c>
      <c r="W43" s="150">
        <f t="shared" si="3"/>
        <v>0</v>
      </c>
      <c r="X43" s="150">
        <f t="shared" si="4"/>
        <v>0</v>
      </c>
      <c r="Y43" s="150">
        <f t="shared" si="5"/>
        <v>0</v>
      </c>
      <c r="Z43" s="150">
        <f t="shared" si="6"/>
        <v>0</v>
      </c>
      <c r="AA43" s="150">
        <f t="shared" si="7"/>
        <v>0</v>
      </c>
      <c r="AG43" s="165" t="str">
        <f t="shared" si="10"/>
        <v>Zeitreihe_1</v>
      </c>
    </row>
    <row r="44" spans="1:33" x14ac:dyDescent="0.25">
      <c r="A44" s="17"/>
      <c r="B44" s="287"/>
      <c r="C44" s="287"/>
      <c r="D44" s="34"/>
      <c r="E44" s="17"/>
      <c r="F44" s="17"/>
      <c r="G44" s="17"/>
      <c r="H44" s="17"/>
      <c r="I44" s="17"/>
      <c r="J44" s="17"/>
      <c r="K44" s="17"/>
      <c r="L44" s="183">
        <f>IF(D44&gt;A_Stammdaten!$B$12,0,SUM(F44,G44,I44,J44)-SUM(H44,K44))</f>
        <v>0</v>
      </c>
      <c r="M44" s="17"/>
      <c r="N44" s="17"/>
      <c r="O44" s="17"/>
      <c r="P44" s="17"/>
      <c r="Q44" s="16">
        <f>IF(D44&gt;A_Stammdaten!$B$12,0,SUM(L44)-SUM(M44:P44))</f>
        <v>0</v>
      </c>
      <c r="R44" s="17"/>
      <c r="S44" s="151">
        <f>IF(AND(A_Stammdaten!$B$12=D44,OR(B44="geleistete Anzahlungen und Anlagen im Bau des Sachanlagevermögens",B44="geleistete Anzahlungen auf immaterielle Vermögensgegenstände",B44="Grundstücke")),0,U44+T44)</f>
        <v>0</v>
      </c>
      <c r="T44" s="151">
        <f t="shared" si="8"/>
        <v>0</v>
      </c>
      <c r="U44" s="151">
        <f>IF(A_Stammdaten!$B$12=2023,D3_WAV!W44,IF(A_Stammdaten!$B$12=2024,D3_WAV!X44, IF(A_Stammdaten!$B$12=2025,D3_WAV!Y44,IF(A_Stammdaten!$B$12=2026,D3_WAV!Z44,IF(A_Stammdaten!$B$12=2027,D3_WAV!AA44)))))</f>
        <v>0</v>
      </c>
      <c r="V44" s="150">
        <f t="shared" si="9"/>
        <v>0</v>
      </c>
      <c r="W44" s="150">
        <f t="shared" si="3"/>
        <v>0</v>
      </c>
      <c r="X44" s="150">
        <f t="shared" si="4"/>
        <v>0</v>
      </c>
      <c r="Y44" s="150">
        <f t="shared" si="5"/>
        <v>0</v>
      </c>
      <c r="Z44" s="150">
        <f t="shared" si="6"/>
        <v>0</v>
      </c>
      <c r="AA44" s="150">
        <f t="shared" si="7"/>
        <v>0</v>
      </c>
      <c r="AG44" s="165" t="str">
        <f t="shared" si="10"/>
        <v>Zeitreihe_1</v>
      </c>
    </row>
    <row r="45" spans="1:33" x14ac:dyDescent="0.25">
      <c r="A45" s="17"/>
      <c r="B45" s="287"/>
      <c r="C45" s="287"/>
      <c r="D45" s="34"/>
      <c r="E45" s="17"/>
      <c r="F45" s="17"/>
      <c r="G45" s="17"/>
      <c r="H45" s="17"/>
      <c r="I45" s="17"/>
      <c r="J45" s="17"/>
      <c r="K45" s="17"/>
      <c r="L45" s="183">
        <f>IF(D45&gt;A_Stammdaten!$B$12,0,SUM(F45,G45,I45,J45)-SUM(H45,K45))</f>
        <v>0</v>
      </c>
      <c r="M45" s="17"/>
      <c r="N45" s="17"/>
      <c r="O45" s="17"/>
      <c r="P45" s="17"/>
      <c r="Q45" s="16">
        <f>IF(D45&gt;A_Stammdaten!$B$12,0,SUM(L45)-SUM(M45:P45))</f>
        <v>0</v>
      </c>
      <c r="R45" s="17"/>
      <c r="S45" s="151">
        <f>IF(AND(A_Stammdaten!$B$12=D45,OR(B45="geleistete Anzahlungen und Anlagen im Bau des Sachanlagevermögens",B45="geleistete Anzahlungen auf immaterielle Vermögensgegenstände",B45="Grundstücke")),0,U45+T45)</f>
        <v>0</v>
      </c>
      <c r="T45" s="151">
        <f t="shared" si="8"/>
        <v>0</v>
      </c>
      <c r="U45" s="151">
        <f>IF(A_Stammdaten!$B$12=2023,D3_WAV!W45,IF(A_Stammdaten!$B$12=2024,D3_WAV!X45, IF(A_Stammdaten!$B$12=2025,D3_WAV!Y45,IF(A_Stammdaten!$B$12=2026,D3_WAV!Z45,IF(A_Stammdaten!$B$12=2027,D3_WAV!AA45)))))</f>
        <v>0</v>
      </c>
      <c r="V45" s="150">
        <f t="shared" si="9"/>
        <v>0</v>
      </c>
      <c r="W45" s="150">
        <f t="shared" si="3"/>
        <v>0</v>
      </c>
      <c r="X45" s="150">
        <f t="shared" si="4"/>
        <v>0</v>
      </c>
      <c r="Y45" s="150">
        <f t="shared" si="5"/>
        <v>0</v>
      </c>
      <c r="Z45" s="150">
        <f t="shared" si="6"/>
        <v>0</v>
      </c>
      <c r="AA45" s="150">
        <f t="shared" si="7"/>
        <v>0</v>
      </c>
      <c r="AG45" s="165" t="str">
        <f t="shared" si="10"/>
        <v>Zeitreihe_1</v>
      </c>
    </row>
    <row r="46" spans="1:33" x14ac:dyDescent="0.25">
      <c r="A46" s="17"/>
      <c r="B46" s="287"/>
      <c r="C46" s="287"/>
      <c r="D46" s="34"/>
      <c r="E46" s="17"/>
      <c r="F46" s="17"/>
      <c r="G46" s="17"/>
      <c r="H46" s="17"/>
      <c r="I46" s="17"/>
      <c r="J46" s="17"/>
      <c r="K46" s="17"/>
      <c r="L46" s="183">
        <f>IF(D46&gt;A_Stammdaten!$B$12,0,SUM(F46,G46,I46,J46)-SUM(H46,K46))</f>
        <v>0</v>
      </c>
      <c r="M46" s="17"/>
      <c r="N46" s="17"/>
      <c r="O46" s="17"/>
      <c r="P46" s="17"/>
      <c r="Q46" s="16">
        <f>IF(D46&gt;A_Stammdaten!$B$12,0,SUM(L46)-SUM(M46:P46))</f>
        <v>0</v>
      </c>
      <c r="R46" s="17"/>
      <c r="S46" s="151">
        <f>IF(AND(A_Stammdaten!$B$12=D46,OR(B46="geleistete Anzahlungen und Anlagen im Bau des Sachanlagevermögens",B46="geleistete Anzahlungen auf immaterielle Vermögensgegenstände",B46="Grundstücke")),0,U46+T46)</f>
        <v>0</v>
      </c>
      <c r="T46" s="151">
        <f t="shared" si="8"/>
        <v>0</v>
      </c>
      <c r="U46" s="151">
        <f>IF(A_Stammdaten!$B$12=2023,D3_WAV!W46,IF(A_Stammdaten!$B$12=2024,D3_WAV!X46, IF(A_Stammdaten!$B$12=2025,D3_WAV!Y46,IF(A_Stammdaten!$B$12=2026,D3_WAV!Z46,IF(A_Stammdaten!$B$12=2027,D3_WAV!AA46)))))</f>
        <v>0</v>
      </c>
      <c r="V46" s="150">
        <f t="shared" si="9"/>
        <v>0</v>
      </c>
      <c r="W46" s="150">
        <f t="shared" si="3"/>
        <v>0</v>
      </c>
      <c r="X46" s="150">
        <f t="shared" si="4"/>
        <v>0</v>
      </c>
      <c r="Y46" s="150">
        <f t="shared" si="5"/>
        <v>0</v>
      </c>
      <c r="Z46" s="150">
        <f t="shared" si="6"/>
        <v>0</v>
      </c>
      <c r="AA46" s="150">
        <f t="shared" si="7"/>
        <v>0</v>
      </c>
      <c r="AG46" s="165" t="str">
        <f t="shared" si="10"/>
        <v>Zeitreihe_1</v>
      </c>
    </row>
    <row r="47" spans="1:33" x14ac:dyDescent="0.25">
      <c r="A47" s="17"/>
      <c r="B47" s="287"/>
      <c r="C47" s="287"/>
      <c r="D47" s="34"/>
      <c r="E47" s="17"/>
      <c r="F47" s="17"/>
      <c r="G47" s="17"/>
      <c r="H47" s="17"/>
      <c r="I47" s="17"/>
      <c r="J47" s="17"/>
      <c r="K47" s="17"/>
      <c r="L47" s="183">
        <f>IF(D47&gt;A_Stammdaten!$B$12,0,SUM(F47,G47,I47,J47)-SUM(H47,K47))</f>
        <v>0</v>
      </c>
      <c r="M47" s="17"/>
      <c r="N47" s="17"/>
      <c r="O47" s="17"/>
      <c r="P47" s="17"/>
      <c r="Q47" s="16">
        <f>IF(D47&gt;A_Stammdaten!$B$12,0,SUM(L47)-SUM(M47:P47))</f>
        <v>0</v>
      </c>
      <c r="R47" s="17"/>
      <c r="S47" s="151">
        <f>IF(AND(A_Stammdaten!$B$12=D47,OR(B47="geleistete Anzahlungen und Anlagen im Bau des Sachanlagevermögens",B47="geleistete Anzahlungen auf immaterielle Vermögensgegenstände",B47="Grundstücke")),0,U47+T47)</f>
        <v>0</v>
      </c>
      <c r="T47" s="151">
        <f t="shared" si="8"/>
        <v>0</v>
      </c>
      <c r="U47" s="151">
        <f>IF(A_Stammdaten!$B$12=2023,D3_WAV!W47,IF(A_Stammdaten!$B$12=2024,D3_WAV!X47, IF(A_Stammdaten!$B$12=2025,D3_WAV!Y47,IF(A_Stammdaten!$B$12=2026,D3_WAV!Z47,IF(A_Stammdaten!$B$12=2027,D3_WAV!AA47)))))</f>
        <v>0</v>
      </c>
      <c r="V47" s="150">
        <f t="shared" si="9"/>
        <v>0</v>
      </c>
      <c r="W47" s="150">
        <f t="shared" si="3"/>
        <v>0</v>
      </c>
      <c r="X47" s="150">
        <f t="shared" si="4"/>
        <v>0</v>
      </c>
      <c r="Y47" s="150">
        <f t="shared" si="5"/>
        <v>0</v>
      </c>
      <c r="Z47" s="150">
        <f t="shared" si="6"/>
        <v>0</v>
      </c>
      <c r="AA47" s="150">
        <f t="shared" si="7"/>
        <v>0</v>
      </c>
      <c r="AG47" s="165" t="str">
        <f t="shared" si="10"/>
        <v>Zeitreihe_1</v>
      </c>
    </row>
    <row r="48" spans="1:33" x14ac:dyDescent="0.25">
      <c r="A48" s="17"/>
      <c r="B48" s="287"/>
      <c r="C48" s="287"/>
      <c r="D48" s="34"/>
      <c r="E48" s="17"/>
      <c r="F48" s="17"/>
      <c r="G48" s="17"/>
      <c r="H48" s="17"/>
      <c r="I48" s="17"/>
      <c r="J48" s="17"/>
      <c r="K48" s="17"/>
      <c r="L48" s="183">
        <f>IF(D48&gt;A_Stammdaten!$B$12,0,SUM(F48,G48,I48,J48)-SUM(H48,K48))</f>
        <v>0</v>
      </c>
      <c r="M48" s="17"/>
      <c r="N48" s="17"/>
      <c r="O48" s="17"/>
      <c r="P48" s="17"/>
      <c r="Q48" s="16">
        <f>IF(D48&gt;A_Stammdaten!$B$12,0,SUM(L48)-SUM(M48:P48))</f>
        <v>0</v>
      </c>
      <c r="R48" s="17"/>
      <c r="S48" s="151">
        <f>IF(AND(A_Stammdaten!$B$12=D48,OR(B48="geleistete Anzahlungen und Anlagen im Bau des Sachanlagevermögens",B48="geleistete Anzahlungen auf immaterielle Vermögensgegenstände",B48="Grundstücke")),0,U48+T48)</f>
        <v>0</v>
      </c>
      <c r="T48" s="151">
        <f t="shared" si="8"/>
        <v>0</v>
      </c>
      <c r="U48" s="151">
        <f>IF(A_Stammdaten!$B$12=2023,D3_WAV!W48,IF(A_Stammdaten!$B$12=2024,D3_WAV!X48, IF(A_Stammdaten!$B$12=2025,D3_WAV!Y48,IF(A_Stammdaten!$B$12=2026,D3_WAV!Z48,IF(A_Stammdaten!$B$12=2027,D3_WAV!AA48)))))</f>
        <v>0</v>
      </c>
      <c r="V48" s="150">
        <f t="shared" si="9"/>
        <v>0</v>
      </c>
      <c r="W48" s="150">
        <f t="shared" si="3"/>
        <v>0</v>
      </c>
      <c r="X48" s="150">
        <f t="shared" si="4"/>
        <v>0</v>
      </c>
      <c r="Y48" s="150">
        <f t="shared" si="5"/>
        <v>0</v>
      </c>
      <c r="Z48" s="150">
        <f t="shared" si="6"/>
        <v>0</v>
      </c>
      <c r="AA48" s="150">
        <f t="shared" si="7"/>
        <v>0</v>
      </c>
      <c r="AG48" s="165" t="str">
        <f t="shared" si="10"/>
        <v>Zeitreihe_1</v>
      </c>
    </row>
    <row r="49" spans="1:33" x14ac:dyDescent="0.25">
      <c r="A49" s="17"/>
      <c r="B49" s="287"/>
      <c r="C49" s="287"/>
      <c r="D49" s="34"/>
      <c r="E49" s="17"/>
      <c r="F49" s="17"/>
      <c r="G49" s="17"/>
      <c r="H49" s="17"/>
      <c r="I49" s="17"/>
      <c r="J49" s="17"/>
      <c r="K49" s="17"/>
      <c r="L49" s="183">
        <f>IF(D49&gt;A_Stammdaten!$B$12,0,SUM(F49,G49,I49,J49)-SUM(H49,K49))</f>
        <v>0</v>
      </c>
      <c r="M49" s="17"/>
      <c r="N49" s="17"/>
      <c r="O49" s="17"/>
      <c r="P49" s="17"/>
      <c r="Q49" s="16">
        <f>IF(D49&gt;A_Stammdaten!$B$12,0,SUM(L49)-SUM(M49:P49))</f>
        <v>0</v>
      </c>
      <c r="R49" s="17"/>
      <c r="S49" s="151">
        <f>IF(AND(A_Stammdaten!$B$12=D49,OR(B49="geleistete Anzahlungen und Anlagen im Bau des Sachanlagevermögens",B49="geleistete Anzahlungen auf immaterielle Vermögensgegenstände",B49="Grundstücke")),0,U49+T49)</f>
        <v>0</v>
      </c>
      <c r="T49" s="151">
        <f t="shared" si="8"/>
        <v>0</v>
      </c>
      <c r="U49" s="151">
        <f>IF(A_Stammdaten!$B$12=2023,D3_WAV!W49,IF(A_Stammdaten!$B$12=2024,D3_WAV!X49, IF(A_Stammdaten!$B$12=2025,D3_WAV!Y49,IF(A_Stammdaten!$B$12=2026,D3_WAV!Z49,IF(A_Stammdaten!$B$12=2027,D3_WAV!AA49)))))</f>
        <v>0</v>
      </c>
      <c r="V49" s="150">
        <f t="shared" si="9"/>
        <v>0</v>
      </c>
      <c r="W49" s="150">
        <f t="shared" si="3"/>
        <v>0</v>
      </c>
      <c r="X49" s="150">
        <f t="shared" si="4"/>
        <v>0</v>
      </c>
      <c r="Y49" s="150">
        <f t="shared" si="5"/>
        <v>0</v>
      </c>
      <c r="Z49" s="150">
        <f t="shared" si="6"/>
        <v>0</v>
      </c>
      <c r="AA49" s="150">
        <f t="shared" si="7"/>
        <v>0</v>
      </c>
      <c r="AG49" s="165" t="str">
        <f t="shared" si="10"/>
        <v>Zeitreihe_1</v>
      </c>
    </row>
    <row r="50" spans="1:33" x14ac:dyDescent="0.25">
      <c r="A50" s="17"/>
      <c r="B50" s="287"/>
      <c r="C50" s="287"/>
      <c r="D50" s="34"/>
      <c r="E50" s="17"/>
      <c r="F50" s="17"/>
      <c r="G50" s="17"/>
      <c r="H50" s="17"/>
      <c r="I50" s="17"/>
      <c r="J50" s="17"/>
      <c r="K50" s="17"/>
      <c r="L50" s="183">
        <f>IF(D50&gt;A_Stammdaten!$B$12,0,SUM(F50,G50,I50,J50)-SUM(H50,K50))</f>
        <v>0</v>
      </c>
      <c r="M50" s="17"/>
      <c r="N50" s="17"/>
      <c r="O50" s="17"/>
      <c r="P50" s="17"/>
      <c r="Q50" s="16">
        <f>IF(D50&gt;A_Stammdaten!$B$12,0,SUM(L50)-SUM(M50:P50))</f>
        <v>0</v>
      </c>
      <c r="R50" s="17"/>
      <c r="S50" s="151">
        <f>IF(AND(A_Stammdaten!$B$12=D50,OR(B50="geleistete Anzahlungen und Anlagen im Bau des Sachanlagevermögens",B50="geleistete Anzahlungen auf immaterielle Vermögensgegenstände",B50="Grundstücke")),0,U50+T50)</f>
        <v>0</v>
      </c>
      <c r="T50" s="151">
        <f t="shared" si="8"/>
        <v>0</v>
      </c>
      <c r="U50" s="151">
        <f>IF(A_Stammdaten!$B$12=2023,D3_WAV!W50,IF(A_Stammdaten!$B$12=2024,D3_WAV!X50, IF(A_Stammdaten!$B$12=2025,D3_WAV!Y50,IF(A_Stammdaten!$B$12=2026,D3_WAV!Z50,IF(A_Stammdaten!$B$12=2027,D3_WAV!AA50)))))</f>
        <v>0</v>
      </c>
      <c r="V50" s="150">
        <f t="shared" si="9"/>
        <v>0</v>
      </c>
      <c r="W50" s="150">
        <f t="shared" si="3"/>
        <v>0</v>
      </c>
      <c r="X50" s="150">
        <f t="shared" si="4"/>
        <v>0</v>
      </c>
      <c r="Y50" s="150">
        <f t="shared" si="5"/>
        <v>0</v>
      </c>
      <c r="Z50" s="150">
        <f t="shared" si="6"/>
        <v>0</v>
      </c>
      <c r="AA50" s="150">
        <f t="shared" si="7"/>
        <v>0</v>
      </c>
      <c r="AG50" s="165" t="str">
        <f t="shared" si="10"/>
        <v>Zeitreihe_1</v>
      </c>
    </row>
    <row r="51" spans="1:33" x14ac:dyDescent="0.25">
      <c r="A51" s="17"/>
      <c r="B51" s="287"/>
      <c r="C51" s="287"/>
      <c r="D51" s="34"/>
      <c r="E51" s="17"/>
      <c r="F51" s="17"/>
      <c r="G51" s="17"/>
      <c r="H51" s="17"/>
      <c r="I51" s="17"/>
      <c r="J51" s="17"/>
      <c r="K51" s="17"/>
      <c r="L51" s="183">
        <f>IF(D51&gt;A_Stammdaten!$B$12,0,SUM(F51,G51,I51,J51)-SUM(H51,K51))</f>
        <v>0</v>
      </c>
      <c r="M51" s="17"/>
      <c r="N51" s="17"/>
      <c r="O51" s="17"/>
      <c r="P51" s="17"/>
      <c r="Q51" s="16">
        <f>IF(D51&gt;A_Stammdaten!$B$12,0,SUM(L51)-SUM(M51:P51))</f>
        <v>0</v>
      </c>
      <c r="R51" s="17"/>
      <c r="S51" s="151">
        <f>IF(AND(A_Stammdaten!$B$12=D51,OR(B51="geleistete Anzahlungen und Anlagen im Bau des Sachanlagevermögens",B51="geleistete Anzahlungen auf immaterielle Vermögensgegenstände",B51="Grundstücke")),0,U51+T51)</f>
        <v>0</v>
      </c>
      <c r="T51" s="151">
        <f t="shared" si="8"/>
        <v>0</v>
      </c>
      <c r="U51" s="151">
        <f>IF(A_Stammdaten!$B$12=2023,D3_WAV!W51,IF(A_Stammdaten!$B$12=2024,D3_WAV!X51, IF(A_Stammdaten!$B$12=2025,D3_WAV!Y51,IF(A_Stammdaten!$B$12=2026,D3_WAV!Z51,IF(A_Stammdaten!$B$12=2027,D3_WAV!AA51)))))</f>
        <v>0</v>
      </c>
      <c r="V51" s="150">
        <f t="shared" si="9"/>
        <v>0</v>
      </c>
      <c r="W51" s="150">
        <f t="shared" si="3"/>
        <v>0</v>
      </c>
      <c r="X51" s="150">
        <f t="shared" si="4"/>
        <v>0</v>
      </c>
      <c r="Y51" s="150">
        <f t="shared" si="5"/>
        <v>0</v>
      </c>
      <c r="Z51" s="150">
        <f t="shared" si="6"/>
        <v>0</v>
      </c>
      <c r="AA51" s="150">
        <f t="shared" si="7"/>
        <v>0</v>
      </c>
      <c r="AG51" s="165" t="str">
        <f t="shared" si="10"/>
        <v>Zeitreihe_1</v>
      </c>
    </row>
    <row r="52" spans="1:33" x14ac:dyDescent="0.25">
      <c r="A52" s="17"/>
      <c r="B52" s="287"/>
      <c r="C52" s="287"/>
      <c r="D52" s="34"/>
      <c r="E52" s="17"/>
      <c r="F52" s="17"/>
      <c r="G52" s="17"/>
      <c r="H52" s="17"/>
      <c r="I52" s="17"/>
      <c r="J52" s="17"/>
      <c r="K52" s="17"/>
      <c r="L52" s="183">
        <f>IF(D52&gt;A_Stammdaten!$B$12,0,SUM(F52,G52,I52,J52)-SUM(H52,K52))</f>
        <v>0</v>
      </c>
      <c r="M52" s="17"/>
      <c r="N52" s="17"/>
      <c r="O52" s="17"/>
      <c r="P52" s="17"/>
      <c r="Q52" s="16">
        <f>IF(D52&gt;A_Stammdaten!$B$12,0,SUM(L52)-SUM(M52:P52))</f>
        <v>0</v>
      </c>
      <c r="R52" s="17"/>
      <c r="S52" s="151">
        <f>IF(AND(A_Stammdaten!$B$12=D52,OR(B52="geleistete Anzahlungen und Anlagen im Bau des Sachanlagevermögens",B52="geleistete Anzahlungen auf immaterielle Vermögensgegenstände",B52="Grundstücke")),0,U52+T52)</f>
        <v>0</v>
      </c>
      <c r="T52" s="151">
        <f t="shared" si="8"/>
        <v>0</v>
      </c>
      <c r="U52" s="151">
        <f>IF(A_Stammdaten!$B$12=2023,D3_WAV!W52,IF(A_Stammdaten!$B$12=2024,D3_WAV!X52, IF(A_Stammdaten!$B$12=2025,D3_WAV!Y52,IF(A_Stammdaten!$B$12=2026,D3_WAV!Z52,IF(A_Stammdaten!$B$12=2027,D3_WAV!AA52)))))</f>
        <v>0</v>
      </c>
      <c r="V52" s="150">
        <f t="shared" si="9"/>
        <v>0</v>
      </c>
      <c r="W52" s="150">
        <f t="shared" si="3"/>
        <v>0</v>
      </c>
      <c r="X52" s="150">
        <f t="shared" si="4"/>
        <v>0</v>
      </c>
      <c r="Y52" s="150">
        <f t="shared" si="5"/>
        <v>0</v>
      </c>
      <c r="Z52" s="150">
        <f t="shared" si="6"/>
        <v>0</v>
      </c>
      <c r="AA52" s="150">
        <f t="shared" si="7"/>
        <v>0</v>
      </c>
      <c r="AG52" s="165" t="str">
        <f t="shared" si="10"/>
        <v>Zeitreihe_1</v>
      </c>
    </row>
    <row r="53" spans="1:33" x14ac:dyDescent="0.25">
      <c r="A53" s="17"/>
      <c r="B53" s="287"/>
      <c r="C53" s="287"/>
      <c r="D53" s="34"/>
      <c r="E53" s="17"/>
      <c r="F53" s="17"/>
      <c r="G53" s="17"/>
      <c r="H53" s="17"/>
      <c r="I53" s="17"/>
      <c r="J53" s="17"/>
      <c r="K53" s="17"/>
      <c r="L53" s="183">
        <f>IF(D53&gt;A_Stammdaten!$B$12,0,SUM(F53,G53,I53,J53)-SUM(H53,K53))</f>
        <v>0</v>
      </c>
      <c r="M53" s="17"/>
      <c r="N53" s="17"/>
      <c r="O53" s="17"/>
      <c r="P53" s="17"/>
      <c r="Q53" s="16">
        <f>IF(D53&gt;A_Stammdaten!$B$12,0,SUM(L53)-SUM(M53:P53))</f>
        <v>0</v>
      </c>
      <c r="R53" s="17"/>
      <c r="S53" s="151">
        <f>IF(AND(A_Stammdaten!$B$12=D53,OR(B53="geleistete Anzahlungen und Anlagen im Bau des Sachanlagevermögens",B53="geleistete Anzahlungen auf immaterielle Vermögensgegenstände",B53="Grundstücke")),0,U53+T53)</f>
        <v>0</v>
      </c>
      <c r="T53" s="151">
        <f t="shared" si="8"/>
        <v>0</v>
      </c>
      <c r="U53" s="151">
        <f>IF(A_Stammdaten!$B$12=2023,D3_WAV!W53,IF(A_Stammdaten!$B$12=2024,D3_WAV!X53, IF(A_Stammdaten!$B$12=2025,D3_WAV!Y53,IF(A_Stammdaten!$B$12=2026,D3_WAV!Z53,IF(A_Stammdaten!$B$12=2027,D3_WAV!AA53)))))</f>
        <v>0</v>
      </c>
      <c r="V53" s="150">
        <f t="shared" si="9"/>
        <v>0</v>
      </c>
      <c r="W53" s="150">
        <f t="shared" si="3"/>
        <v>0</v>
      </c>
      <c r="X53" s="150">
        <f t="shared" si="4"/>
        <v>0</v>
      </c>
      <c r="Y53" s="150">
        <f t="shared" si="5"/>
        <v>0</v>
      </c>
      <c r="Z53" s="150">
        <f t="shared" si="6"/>
        <v>0</v>
      </c>
      <c r="AA53" s="150">
        <f t="shared" si="7"/>
        <v>0</v>
      </c>
      <c r="AG53" s="165" t="str">
        <f t="shared" si="10"/>
        <v>Zeitreihe_1</v>
      </c>
    </row>
    <row r="54" spans="1:33" x14ac:dyDescent="0.25">
      <c r="A54" s="17"/>
      <c r="B54" s="287"/>
      <c r="C54" s="287"/>
      <c r="D54" s="34"/>
      <c r="E54" s="17"/>
      <c r="F54" s="17"/>
      <c r="G54" s="17"/>
      <c r="H54" s="17"/>
      <c r="I54" s="17"/>
      <c r="J54" s="17"/>
      <c r="K54" s="17"/>
      <c r="L54" s="183">
        <f>IF(D54&gt;A_Stammdaten!$B$12,0,SUM(F54,G54,I54,J54)-SUM(H54,K54))</f>
        <v>0</v>
      </c>
      <c r="M54" s="17"/>
      <c r="N54" s="17"/>
      <c r="O54" s="17"/>
      <c r="P54" s="17"/>
      <c r="Q54" s="16">
        <f>IF(D54&gt;A_Stammdaten!$B$12,0,SUM(L54)-SUM(M54:P54))</f>
        <v>0</v>
      </c>
      <c r="R54" s="17"/>
      <c r="S54" s="151">
        <f>IF(AND(A_Stammdaten!$B$12=D54,OR(B54="geleistete Anzahlungen und Anlagen im Bau des Sachanlagevermögens",B54="geleistete Anzahlungen auf immaterielle Vermögensgegenstände",B54="Grundstücke")),0,U54+T54)</f>
        <v>0</v>
      </c>
      <c r="T54" s="151">
        <f t="shared" si="8"/>
        <v>0</v>
      </c>
      <c r="U54" s="151">
        <f>IF(A_Stammdaten!$B$12=2023,D3_WAV!W54,IF(A_Stammdaten!$B$12=2024,D3_WAV!X54, IF(A_Stammdaten!$B$12=2025,D3_WAV!Y54,IF(A_Stammdaten!$B$12=2026,D3_WAV!Z54,IF(A_Stammdaten!$B$12=2027,D3_WAV!AA54)))))</f>
        <v>0</v>
      </c>
      <c r="V54" s="150">
        <f t="shared" si="9"/>
        <v>0</v>
      </c>
      <c r="W54" s="150">
        <f t="shared" si="3"/>
        <v>0</v>
      </c>
      <c r="X54" s="150">
        <f t="shared" si="4"/>
        <v>0</v>
      </c>
      <c r="Y54" s="150">
        <f t="shared" si="5"/>
        <v>0</v>
      </c>
      <c r="Z54" s="150">
        <f t="shared" si="6"/>
        <v>0</v>
      </c>
      <c r="AA54" s="150">
        <f t="shared" si="7"/>
        <v>0</v>
      </c>
      <c r="AG54" s="165" t="str">
        <f t="shared" si="10"/>
        <v>Zeitreihe_1</v>
      </c>
    </row>
    <row r="55" spans="1:33" x14ac:dyDescent="0.25">
      <c r="A55" s="17"/>
      <c r="B55" s="287"/>
      <c r="C55" s="287"/>
      <c r="D55" s="34"/>
      <c r="E55" s="17"/>
      <c r="F55" s="17"/>
      <c r="G55" s="17"/>
      <c r="H55" s="17"/>
      <c r="I55" s="17"/>
      <c r="J55" s="17"/>
      <c r="K55" s="17"/>
      <c r="L55" s="183">
        <f>IF(D55&gt;A_Stammdaten!$B$12,0,SUM(F55,G55,I55,J55)-SUM(H55,K55))</f>
        <v>0</v>
      </c>
      <c r="M55" s="17"/>
      <c r="N55" s="17"/>
      <c r="O55" s="17"/>
      <c r="P55" s="17"/>
      <c r="Q55" s="16">
        <f>IF(D55&gt;A_Stammdaten!$B$12,0,SUM(L55)-SUM(M55:P55))</f>
        <v>0</v>
      </c>
      <c r="R55" s="17"/>
      <c r="S55" s="151">
        <f>IF(AND(A_Stammdaten!$B$12=D55,OR(B55="geleistete Anzahlungen und Anlagen im Bau des Sachanlagevermögens",B55="geleistete Anzahlungen auf immaterielle Vermögensgegenstände",B55="Grundstücke")),0,U55+T55)</f>
        <v>0</v>
      </c>
      <c r="T55" s="151">
        <f t="shared" si="8"/>
        <v>0</v>
      </c>
      <c r="U55" s="151">
        <f>IF(A_Stammdaten!$B$12=2023,D3_WAV!W55,IF(A_Stammdaten!$B$12=2024,D3_WAV!X55, IF(A_Stammdaten!$B$12=2025,D3_WAV!Y55,IF(A_Stammdaten!$B$12=2026,D3_WAV!Z55,IF(A_Stammdaten!$B$12=2027,D3_WAV!AA55)))))</f>
        <v>0</v>
      </c>
      <c r="V55" s="150">
        <f t="shared" si="9"/>
        <v>0</v>
      </c>
      <c r="W55" s="150">
        <f t="shared" si="3"/>
        <v>0</v>
      </c>
      <c r="X55" s="150">
        <f t="shared" si="4"/>
        <v>0</v>
      </c>
      <c r="Y55" s="150">
        <f t="shared" si="5"/>
        <v>0</v>
      </c>
      <c r="Z55" s="150">
        <f t="shared" si="6"/>
        <v>0</v>
      </c>
      <c r="AA55" s="150">
        <f t="shared" si="7"/>
        <v>0</v>
      </c>
      <c r="AG55" s="165" t="str">
        <f t="shared" si="10"/>
        <v>Zeitreihe_1</v>
      </c>
    </row>
    <row r="56" spans="1:33" x14ac:dyDescent="0.25">
      <c r="A56" s="17"/>
      <c r="B56" s="287"/>
      <c r="C56" s="287"/>
      <c r="D56" s="34"/>
      <c r="E56" s="17"/>
      <c r="F56" s="17"/>
      <c r="G56" s="17"/>
      <c r="H56" s="17"/>
      <c r="I56" s="17"/>
      <c r="J56" s="17"/>
      <c r="K56" s="17"/>
      <c r="L56" s="183">
        <f>IF(D56&gt;A_Stammdaten!$B$12,0,SUM(F56,G56,I56,J56)-SUM(H56,K56))</f>
        <v>0</v>
      </c>
      <c r="M56" s="17"/>
      <c r="N56" s="17"/>
      <c r="O56" s="17"/>
      <c r="P56" s="17"/>
      <c r="Q56" s="16">
        <f>IF(D56&gt;A_Stammdaten!$B$12,0,SUM(L56)-SUM(M56:P56))</f>
        <v>0</v>
      </c>
      <c r="R56" s="17"/>
      <c r="S56" s="151">
        <f>IF(AND(A_Stammdaten!$B$12=D56,OR(B56="geleistete Anzahlungen und Anlagen im Bau des Sachanlagevermögens",B56="geleistete Anzahlungen auf immaterielle Vermögensgegenstände",B56="Grundstücke")),0,U56+T56)</f>
        <v>0</v>
      </c>
      <c r="T56" s="151">
        <f t="shared" si="8"/>
        <v>0</v>
      </c>
      <c r="U56" s="151">
        <f>IF(A_Stammdaten!$B$12=2023,D3_WAV!W56,IF(A_Stammdaten!$B$12=2024,D3_WAV!X56, IF(A_Stammdaten!$B$12=2025,D3_WAV!Y56,IF(A_Stammdaten!$B$12=2026,D3_WAV!Z56,IF(A_Stammdaten!$B$12=2027,D3_WAV!AA56)))))</f>
        <v>0</v>
      </c>
      <c r="V56" s="150">
        <f t="shared" si="9"/>
        <v>0</v>
      </c>
      <c r="W56" s="150">
        <f t="shared" si="3"/>
        <v>0</v>
      </c>
      <c r="X56" s="150">
        <f t="shared" si="4"/>
        <v>0</v>
      </c>
      <c r="Y56" s="150">
        <f t="shared" si="5"/>
        <v>0</v>
      </c>
      <c r="Z56" s="150">
        <f t="shared" si="6"/>
        <v>0</v>
      </c>
      <c r="AA56" s="150">
        <f t="shared" si="7"/>
        <v>0</v>
      </c>
      <c r="AG56" s="165" t="str">
        <f t="shared" si="10"/>
        <v>Zeitreihe_1</v>
      </c>
    </row>
    <row r="57" spans="1:33" x14ac:dyDescent="0.25">
      <c r="A57" s="17"/>
      <c r="B57" s="287"/>
      <c r="C57" s="287"/>
      <c r="D57" s="34"/>
      <c r="E57" s="17"/>
      <c r="F57" s="17"/>
      <c r="G57" s="17"/>
      <c r="H57" s="17"/>
      <c r="I57" s="17"/>
      <c r="J57" s="17"/>
      <c r="K57" s="17"/>
      <c r="L57" s="183">
        <f>IF(D57&gt;A_Stammdaten!$B$12,0,SUM(F57,G57,I57,J57)-SUM(H57,K57))</f>
        <v>0</v>
      </c>
      <c r="M57" s="17"/>
      <c r="N57" s="17"/>
      <c r="O57" s="17"/>
      <c r="P57" s="17"/>
      <c r="Q57" s="16">
        <f>IF(D57&gt;A_Stammdaten!$B$12,0,SUM(L57)-SUM(M57:P57))</f>
        <v>0</v>
      </c>
      <c r="R57" s="17"/>
      <c r="S57" s="151">
        <f>IF(AND(A_Stammdaten!$B$12=D57,OR(B57="geleistete Anzahlungen und Anlagen im Bau des Sachanlagevermögens",B57="geleistete Anzahlungen auf immaterielle Vermögensgegenstände",B57="Grundstücke")),0,U57+T57)</f>
        <v>0</v>
      </c>
      <c r="T57" s="151">
        <f t="shared" si="8"/>
        <v>0</v>
      </c>
      <c r="U57" s="151">
        <f>IF(A_Stammdaten!$B$12=2023,D3_WAV!W57,IF(A_Stammdaten!$B$12=2024,D3_WAV!X57, IF(A_Stammdaten!$B$12=2025,D3_WAV!Y57,IF(A_Stammdaten!$B$12=2026,D3_WAV!Z57,IF(A_Stammdaten!$B$12=2027,D3_WAV!AA57)))))</f>
        <v>0</v>
      </c>
      <c r="V57" s="150">
        <f t="shared" si="9"/>
        <v>0</v>
      </c>
      <c r="W57" s="150">
        <f t="shared" si="3"/>
        <v>0</v>
      </c>
      <c r="X57" s="150">
        <f t="shared" si="4"/>
        <v>0</v>
      </c>
      <c r="Y57" s="150">
        <f t="shared" si="5"/>
        <v>0</v>
      </c>
      <c r="Z57" s="150">
        <f t="shared" si="6"/>
        <v>0</v>
      </c>
      <c r="AA57" s="150">
        <f t="shared" si="7"/>
        <v>0</v>
      </c>
      <c r="AG57" s="165" t="str">
        <f t="shared" si="10"/>
        <v>Zeitreihe_1</v>
      </c>
    </row>
    <row r="58" spans="1:33" x14ac:dyDescent="0.25">
      <c r="A58" s="17"/>
      <c r="B58" s="287"/>
      <c r="C58" s="287"/>
      <c r="D58" s="34"/>
      <c r="E58" s="17"/>
      <c r="F58" s="17"/>
      <c r="G58" s="17"/>
      <c r="H58" s="17"/>
      <c r="I58" s="17"/>
      <c r="J58" s="17"/>
      <c r="K58" s="17"/>
      <c r="L58" s="183">
        <f>IF(D58&gt;A_Stammdaten!$B$12,0,SUM(F58,G58,I58,J58)-SUM(H58,K58))</f>
        <v>0</v>
      </c>
      <c r="M58" s="17"/>
      <c r="N58" s="17"/>
      <c r="O58" s="17"/>
      <c r="P58" s="17"/>
      <c r="Q58" s="16">
        <f>IF(D58&gt;A_Stammdaten!$B$12,0,SUM(L58)-SUM(M58:P58))</f>
        <v>0</v>
      </c>
      <c r="R58" s="17"/>
      <c r="S58" s="151">
        <f>IF(AND(A_Stammdaten!$B$12=D58,OR(B58="geleistete Anzahlungen und Anlagen im Bau des Sachanlagevermögens",B58="geleistete Anzahlungen auf immaterielle Vermögensgegenstände",B58="Grundstücke")),0,U58+T58)</f>
        <v>0</v>
      </c>
      <c r="T58" s="151">
        <f t="shared" si="8"/>
        <v>0</v>
      </c>
      <c r="U58" s="151">
        <f>IF(A_Stammdaten!$B$12=2023,D3_WAV!W58,IF(A_Stammdaten!$B$12=2024,D3_WAV!X58, IF(A_Stammdaten!$B$12=2025,D3_WAV!Y58,IF(A_Stammdaten!$B$12=2026,D3_WAV!Z58,IF(A_Stammdaten!$B$12=2027,D3_WAV!AA58)))))</f>
        <v>0</v>
      </c>
      <c r="V58" s="150">
        <f t="shared" si="9"/>
        <v>0</v>
      </c>
      <c r="W58" s="150">
        <f t="shared" si="3"/>
        <v>0</v>
      </c>
      <c r="X58" s="150">
        <f t="shared" si="4"/>
        <v>0</v>
      </c>
      <c r="Y58" s="150">
        <f t="shared" si="5"/>
        <v>0</v>
      </c>
      <c r="Z58" s="150">
        <f t="shared" si="6"/>
        <v>0</v>
      </c>
      <c r="AA58" s="150">
        <f t="shared" si="7"/>
        <v>0</v>
      </c>
      <c r="AG58" s="165" t="str">
        <f t="shared" si="10"/>
        <v>Zeitreihe_1</v>
      </c>
    </row>
    <row r="59" spans="1:33" x14ac:dyDescent="0.25">
      <c r="A59" s="17"/>
      <c r="B59" s="287"/>
      <c r="C59" s="287"/>
      <c r="D59" s="34"/>
      <c r="E59" s="17"/>
      <c r="F59" s="17"/>
      <c r="G59" s="17"/>
      <c r="H59" s="17"/>
      <c r="I59" s="17"/>
      <c r="J59" s="17"/>
      <c r="K59" s="17"/>
      <c r="L59" s="183">
        <f>IF(D59&gt;A_Stammdaten!$B$12,0,SUM(F59,G59,I59,J59)-SUM(H59,K59))</f>
        <v>0</v>
      </c>
      <c r="M59" s="17"/>
      <c r="N59" s="17"/>
      <c r="O59" s="17"/>
      <c r="P59" s="17"/>
      <c r="Q59" s="16">
        <f>IF(D59&gt;A_Stammdaten!$B$12,0,SUM(L59)-SUM(M59:P59))</f>
        <v>0</v>
      </c>
      <c r="R59" s="17"/>
      <c r="S59" s="151">
        <f>IF(AND(A_Stammdaten!$B$12=D59,OR(B59="geleistete Anzahlungen und Anlagen im Bau des Sachanlagevermögens",B59="geleistete Anzahlungen auf immaterielle Vermögensgegenstände",B59="Grundstücke")),0,U59+T59)</f>
        <v>0</v>
      </c>
      <c r="T59" s="151">
        <f t="shared" si="8"/>
        <v>0</v>
      </c>
      <c r="U59" s="151">
        <f>IF(A_Stammdaten!$B$12=2023,D3_WAV!W59,IF(A_Stammdaten!$B$12=2024,D3_WAV!X59, IF(A_Stammdaten!$B$12=2025,D3_WAV!Y59,IF(A_Stammdaten!$B$12=2026,D3_WAV!Z59,IF(A_Stammdaten!$B$12=2027,D3_WAV!AA59)))))</f>
        <v>0</v>
      </c>
      <c r="V59" s="150">
        <f t="shared" si="9"/>
        <v>0</v>
      </c>
      <c r="W59" s="150">
        <f t="shared" si="3"/>
        <v>0</v>
      </c>
      <c r="X59" s="150">
        <f t="shared" si="4"/>
        <v>0</v>
      </c>
      <c r="Y59" s="150">
        <f t="shared" si="5"/>
        <v>0</v>
      </c>
      <c r="Z59" s="150">
        <f t="shared" si="6"/>
        <v>0</v>
      </c>
      <c r="AA59" s="150">
        <f t="shared" si="7"/>
        <v>0</v>
      </c>
      <c r="AG59" s="165" t="str">
        <f t="shared" si="10"/>
        <v>Zeitreihe_1</v>
      </c>
    </row>
    <row r="60" spans="1:33" x14ac:dyDescent="0.25">
      <c r="A60" s="17"/>
      <c r="B60" s="287"/>
      <c r="C60" s="287"/>
      <c r="D60" s="34"/>
      <c r="E60" s="17"/>
      <c r="F60" s="17"/>
      <c r="G60" s="17"/>
      <c r="H60" s="17"/>
      <c r="I60" s="17"/>
      <c r="J60" s="17"/>
      <c r="K60" s="17"/>
      <c r="L60" s="183">
        <f>IF(D60&gt;A_Stammdaten!$B$12,0,SUM(F60,G60,I60,J60)-SUM(H60,K60))</f>
        <v>0</v>
      </c>
      <c r="M60" s="17"/>
      <c r="N60" s="17"/>
      <c r="O60" s="17"/>
      <c r="P60" s="17"/>
      <c r="Q60" s="16">
        <f>IF(D60&gt;A_Stammdaten!$B$12,0,SUM(L60)-SUM(M60:P60))</f>
        <v>0</v>
      </c>
      <c r="R60" s="17"/>
      <c r="S60" s="151">
        <f>IF(AND(A_Stammdaten!$B$12=D60,OR(B60="geleistete Anzahlungen und Anlagen im Bau des Sachanlagevermögens",B60="geleistete Anzahlungen auf immaterielle Vermögensgegenstände",B60="Grundstücke")),0,U60+T60)</f>
        <v>0</v>
      </c>
      <c r="T60" s="151">
        <f t="shared" si="8"/>
        <v>0</v>
      </c>
      <c r="U60" s="151">
        <f>IF(A_Stammdaten!$B$12=2023,D3_WAV!W60,IF(A_Stammdaten!$B$12=2024,D3_WAV!X60, IF(A_Stammdaten!$B$12=2025,D3_WAV!Y60,IF(A_Stammdaten!$B$12=2026,D3_WAV!Z60,IF(A_Stammdaten!$B$12=2027,D3_WAV!AA60)))))</f>
        <v>0</v>
      </c>
      <c r="V60" s="150">
        <f t="shared" si="9"/>
        <v>0</v>
      </c>
      <c r="W60" s="150">
        <f t="shared" si="3"/>
        <v>0</v>
      </c>
      <c r="X60" s="150">
        <f t="shared" si="4"/>
        <v>0</v>
      </c>
      <c r="Y60" s="150">
        <f t="shared" si="5"/>
        <v>0</v>
      </c>
      <c r="Z60" s="150">
        <f t="shared" si="6"/>
        <v>0</v>
      </c>
      <c r="AA60" s="150">
        <f t="shared" si="7"/>
        <v>0</v>
      </c>
      <c r="AG60" s="165" t="str">
        <f t="shared" si="10"/>
        <v>Zeitreihe_1</v>
      </c>
    </row>
    <row r="61" spans="1:33" x14ac:dyDescent="0.25">
      <c r="A61" s="17"/>
      <c r="B61" s="287"/>
      <c r="C61" s="287"/>
      <c r="D61" s="34"/>
      <c r="E61" s="17"/>
      <c r="F61" s="17"/>
      <c r="G61" s="17"/>
      <c r="H61" s="17"/>
      <c r="I61" s="17"/>
      <c r="J61" s="17"/>
      <c r="K61" s="17"/>
      <c r="L61" s="183">
        <f>IF(D61&gt;A_Stammdaten!$B$12,0,SUM(F61,G61,I61,J61)-SUM(H61,K61))</f>
        <v>0</v>
      </c>
      <c r="M61" s="17"/>
      <c r="N61" s="17"/>
      <c r="O61" s="17"/>
      <c r="P61" s="17"/>
      <c r="Q61" s="16">
        <f>IF(D61&gt;A_Stammdaten!$B$12,0,SUM(L61)-SUM(M61:P61))</f>
        <v>0</v>
      </c>
      <c r="R61" s="17"/>
      <c r="S61" s="151">
        <f>IF(AND(A_Stammdaten!$B$12=D61,OR(B61="geleistete Anzahlungen und Anlagen im Bau des Sachanlagevermögens",B61="geleistete Anzahlungen auf immaterielle Vermögensgegenstände",B61="Grundstücke")),0,U61+T61)</f>
        <v>0</v>
      </c>
      <c r="T61" s="151">
        <f t="shared" si="8"/>
        <v>0</v>
      </c>
      <c r="U61" s="151">
        <f>IF(A_Stammdaten!$B$12=2023,D3_WAV!W61,IF(A_Stammdaten!$B$12=2024,D3_WAV!X61, IF(A_Stammdaten!$B$12=2025,D3_WAV!Y61,IF(A_Stammdaten!$B$12=2026,D3_WAV!Z61,IF(A_Stammdaten!$B$12=2027,D3_WAV!AA61)))))</f>
        <v>0</v>
      </c>
      <c r="V61" s="150">
        <f t="shared" si="9"/>
        <v>0</v>
      </c>
      <c r="W61" s="150">
        <f t="shared" si="3"/>
        <v>0</v>
      </c>
      <c r="X61" s="150">
        <f t="shared" si="4"/>
        <v>0</v>
      </c>
      <c r="Y61" s="150">
        <f t="shared" si="5"/>
        <v>0</v>
      </c>
      <c r="Z61" s="150">
        <f t="shared" si="6"/>
        <v>0</v>
      </c>
      <c r="AA61" s="150">
        <f t="shared" si="7"/>
        <v>0</v>
      </c>
      <c r="AG61" s="165" t="str">
        <f t="shared" si="10"/>
        <v>Zeitreihe_1</v>
      </c>
    </row>
    <row r="62" spans="1:33" x14ac:dyDescent="0.25">
      <c r="A62" s="17"/>
      <c r="B62" s="287"/>
      <c r="C62" s="287"/>
      <c r="D62" s="34"/>
      <c r="E62" s="17"/>
      <c r="F62" s="17"/>
      <c r="G62" s="17"/>
      <c r="H62" s="17"/>
      <c r="I62" s="17"/>
      <c r="J62" s="17"/>
      <c r="K62" s="17"/>
      <c r="L62" s="183">
        <f>IF(D62&gt;A_Stammdaten!$B$12,0,SUM(F62,G62,I62,J62)-SUM(H62,K62))</f>
        <v>0</v>
      </c>
      <c r="M62" s="17"/>
      <c r="N62" s="17"/>
      <c r="O62" s="17"/>
      <c r="P62" s="17"/>
      <c r="Q62" s="16">
        <f>IF(D62&gt;A_Stammdaten!$B$12,0,SUM(L62)-SUM(M62:P62))</f>
        <v>0</v>
      </c>
      <c r="R62" s="17"/>
      <c r="S62" s="151">
        <f>IF(AND(A_Stammdaten!$B$12=D62,OR(B62="geleistete Anzahlungen und Anlagen im Bau des Sachanlagevermögens",B62="geleistete Anzahlungen auf immaterielle Vermögensgegenstände",B62="Grundstücke")),0,U62+T62)</f>
        <v>0</v>
      </c>
      <c r="T62" s="151">
        <f t="shared" si="8"/>
        <v>0</v>
      </c>
      <c r="U62" s="151">
        <f>IF(A_Stammdaten!$B$12=2023,D3_WAV!W62,IF(A_Stammdaten!$B$12=2024,D3_WAV!X62, IF(A_Stammdaten!$B$12=2025,D3_WAV!Y62,IF(A_Stammdaten!$B$12=2026,D3_WAV!Z62,IF(A_Stammdaten!$B$12=2027,D3_WAV!AA62)))))</f>
        <v>0</v>
      </c>
      <c r="V62" s="150">
        <f t="shared" si="9"/>
        <v>0</v>
      </c>
      <c r="W62" s="150">
        <f t="shared" si="3"/>
        <v>0</v>
      </c>
      <c r="X62" s="150">
        <f t="shared" si="4"/>
        <v>0</v>
      </c>
      <c r="Y62" s="150">
        <f t="shared" si="5"/>
        <v>0</v>
      </c>
      <c r="Z62" s="150">
        <f t="shared" si="6"/>
        <v>0</v>
      </c>
      <c r="AA62" s="150">
        <f t="shared" si="7"/>
        <v>0</v>
      </c>
      <c r="AG62" s="165" t="str">
        <f t="shared" si="10"/>
        <v>Zeitreihe_1</v>
      </c>
    </row>
    <row r="63" spans="1:33" x14ac:dyDescent="0.25">
      <c r="A63" s="17"/>
      <c r="B63" s="287"/>
      <c r="C63" s="287"/>
      <c r="D63" s="34"/>
      <c r="E63" s="17"/>
      <c r="F63" s="17"/>
      <c r="G63" s="17"/>
      <c r="H63" s="17"/>
      <c r="I63" s="17"/>
      <c r="J63" s="17"/>
      <c r="K63" s="17"/>
      <c r="L63" s="183">
        <f>IF(D63&gt;A_Stammdaten!$B$12,0,SUM(F63,G63,I63,J63)-SUM(H63,K63))</f>
        <v>0</v>
      </c>
      <c r="M63" s="17"/>
      <c r="N63" s="17"/>
      <c r="O63" s="17"/>
      <c r="P63" s="17"/>
      <c r="Q63" s="16">
        <f>IF(D63&gt;A_Stammdaten!$B$12,0,SUM(L63)-SUM(M63:P63))</f>
        <v>0</v>
      </c>
      <c r="R63" s="17"/>
      <c r="S63" s="151">
        <f>IF(AND(A_Stammdaten!$B$12=D63,OR(B63="geleistete Anzahlungen und Anlagen im Bau des Sachanlagevermögens",B63="geleistete Anzahlungen auf immaterielle Vermögensgegenstände",B63="Grundstücke")),0,U63+T63)</f>
        <v>0</v>
      </c>
      <c r="T63" s="151">
        <f t="shared" si="8"/>
        <v>0</v>
      </c>
      <c r="U63" s="151">
        <f>IF(A_Stammdaten!$B$12=2023,D3_WAV!W63,IF(A_Stammdaten!$B$12=2024,D3_WAV!X63, IF(A_Stammdaten!$B$12=2025,D3_WAV!Y63,IF(A_Stammdaten!$B$12=2026,D3_WAV!Z63,IF(A_Stammdaten!$B$12=2027,D3_WAV!AA63)))))</f>
        <v>0</v>
      </c>
      <c r="V63" s="150">
        <f t="shared" si="9"/>
        <v>0</v>
      </c>
      <c r="W63" s="150">
        <f t="shared" si="3"/>
        <v>0</v>
      </c>
      <c r="X63" s="150">
        <f t="shared" si="4"/>
        <v>0</v>
      </c>
      <c r="Y63" s="150">
        <f t="shared" si="5"/>
        <v>0</v>
      </c>
      <c r="Z63" s="150">
        <f t="shared" si="6"/>
        <v>0</v>
      </c>
      <c r="AA63" s="150">
        <f t="shared" si="7"/>
        <v>0</v>
      </c>
      <c r="AG63" s="165" t="str">
        <f t="shared" si="10"/>
        <v>Zeitreihe_1</v>
      </c>
    </row>
    <row r="64" spans="1:33" x14ac:dyDescent="0.25">
      <c r="A64" s="17"/>
      <c r="B64" s="287"/>
      <c r="C64" s="287"/>
      <c r="D64" s="34"/>
      <c r="E64" s="17"/>
      <c r="F64" s="17"/>
      <c r="G64" s="17"/>
      <c r="H64" s="17"/>
      <c r="I64" s="17"/>
      <c r="J64" s="17"/>
      <c r="K64" s="17"/>
      <c r="L64" s="183">
        <f>IF(D64&gt;A_Stammdaten!$B$12,0,SUM(F64,G64,I64,J64)-SUM(H64,K64))</f>
        <v>0</v>
      </c>
      <c r="M64" s="17"/>
      <c r="N64" s="17"/>
      <c r="O64" s="17"/>
      <c r="P64" s="17"/>
      <c r="Q64" s="16">
        <f>IF(D64&gt;A_Stammdaten!$B$12,0,SUM(L64)-SUM(M64:P64))</f>
        <v>0</v>
      </c>
      <c r="R64" s="17"/>
      <c r="S64" s="151">
        <f>IF(AND(A_Stammdaten!$B$12=D64,OR(B64="geleistete Anzahlungen und Anlagen im Bau des Sachanlagevermögens",B64="geleistete Anzahlungen auf immaterielle Vermögensgegenstände",B64="Grundstücke")),0,U64+T64)</f>
        <v>0</v>
      </c>
      <c r="T64" s="151">
        <f t="shared" si="8"/>
        <v>0</v>
      </c>
      <c r="U64" s="151">
        <f>IF(A_Stammdaten!$B$12=2023,D3_WAV!W64,IF(A_Stammdaten!$B$12=2024,D3_WAV!X64, IF(A_Stammdaten!$B$12=2025,D3_WAV!Y64,IF(A_Stammdaten!$B$12=2026,D3_WAV!Z64,IF(A_Stammdaten!$B$12=2027,D3_WAV!AA64)))))</f>
        <v>0</v>
      </c>
      <c r="V64" s="150">
        <f t="shared" si="9"/>
        <v>0</v>
      </c>
      <c r="W64" s="150">
        <f t="shared" si="3"/>
        <v>0</v>
      </c>
      <c r="X64" s="150">
        <f t="shared" si="4"/>
        <v>0</v>
      </c>
      <c r="Y64" s="150">
        <f t="shared" si="5"/>
        <v>0</v>
      </c>
      <c r="Z64" s="150">
        <f t="shared" si="6"/>
        <v>0</v>
      </c>
      <c r="AA64" s="150">
        <f t="shared" si="7"/>
        <v>0</v>
      </c>
      <c r="AG64" s="165" t="str">
        <f t="shared" si="10"/>
        <v>Zeitreihe_1</v>
      </c>
    </row>
    <row r="65" spans="1:33" x14ac:dyDescent="0.25">
      <c r="A65" s="17"/>
      <c r="B65" s="287"/>
      <c r="C65" s="287"/>
      <c r="D65" s="34"/>
      <c r="E65" s="17"/>
      <c r="F65" s="17"/>
      <c r="G65" s="17"/>
      <c r="H65" s="17"/>
      <c r="I65" s="17"/>
      <c r="J65" s="17"/>
      <c r="K65" s="17"/>
      <c r="L65" s="183">
        <f>IF(D65&gt;A_Stammdaten!$B$12,0,SUM(F65,G65,I65,J65)-SUM(H65,K65))</f>
        <v>0</v>
      </c>
      <c r="M65" s="17"/>
      <c r="N65" s="17"/>
      <c r="O65" s="17"/>
      <c r="P65" s="17"/>
      <c r="Q65" s="16">
        <f>IF(D65&gt;A_Stammdaten!$B$12,0,SUM(L65)-SUM(M65:P65))</f>
        <v>0</v>
      </c>
      <c r="R65" s="17"/>
      <c r="S65" s="151">
        <f>IF(AND(A_Stammdaten!$B$12=D65,OR(B65="geleistete Anzahlungen und Anlagen im Bau des Sachanlagevermögens",B65="geleistete Anzahlungen auf immaterielle Vermögensgegenstände",B65="Grundstücke")),0,U65+T65)</f>
        <v>0</v>
      </c>
      <c r="T65" s="151">
        <f t="shared" si="8"/>
        <v>0</v>
      </c>
      <c r="U65" s="151">
        <f>IF(A_Stammdaten!$B$12=2023,D3_WAV!W65,IF(A_Stammdaten!$B$12=2024,D3_WAV!X65, IF(A_Stammdaten!$B$12=2025,D3_WAV!Y65,IF(A_Stammdaten!$B$12=2026,D3_WAV!Z65,IF(A_Stammdaten!$B$12=2027,D3_WAV!AA65)))))</f>
        <v>0</v>
      </c>
      <c r="V65" s="150">
        <f t="shared" si="9"/>
        <v>0</v>
      </c>
      <c r="W65" s="150">
        <f t="shared" si="3"/>
        <v>0</v>
      </c>
      <c r="X65" s="150">
        <f t="shared" si="4"/>
        <v>0</v>
      </c>
      <c r="Y65" s="150">
        <f t="shared" si="5"/>
        <v>0</v>
      </c>
      <c r="Z65" s="150">
        <f t="shared" si="6"/>
        <v>0</v>
      </c>
      <c r="AA65" s="150">
        <f t="shared" si="7"/>
        <v>0</v>
      </c>
      <c r="AG65" s="165" t="str">
        <f t="shared" si="10"/>
        <v>Zeitreihe_1</v>
      </c>
    </row>
    <row r="66" spans="1:33" x14ac:dyDescent="0.25">
      <c r="A66" s="17"/>
      <c r="B66" s="287"/>
      <c r="C66" s="287"/>
      <c r="D66" s="34"/>
      <c r="E66" s="17"/>
      <c r="F66" s="17"/>
      <c r="G66" s="17"/>
      <c r="H66" s="17"/>
      <c r="I66" s="17"/>
      <c r="J66" s="17"/>
      <c r="K66" s="17"/>
      <c r="L66" s="183">
        <f>IF(D66&gt;A_Stammdaten!$B$12,0,SUM(F66,G66,I66,J66)-SUM(H66,K66))</f>
        <v>0</v>
      </c>
      <c r="M66" s="17"/>
      <c r="N66" s="17"/>
      <c r="O66" s="17"/>
      <c r="P66" s="17"/>
      <c r="Q66" s="16">
        <f>IF(D66&gt;A_Stammdaten!$B$12,0,SUM(L66)-SUM(M66:P66))</f>
        <v>0</v>
      </c>
      <c r="R66" s="17"/>
      <c r="S66" s="151">
        <f>IF(AND(A_Stammdaten!$B$12=D66,OR(B66="geleistete Anzahlungen und Anlagen im Bau des Sachanlagevermögens",B66="geleistete Anzahlungen auf immaterielle Vermögensgegenstände",B66="Grundstücke")),0,U66+T66)</f>
        <v>0</v>
      </c>
      <c r="T66" s="151">
        <f t="shared" si="8"/>
        <v>0</v>
      </c>
      <c r="U66" s="151">
        <f>IF(A_Stammdaten!$B$12=2023,D3_WAV!W66,IF(A_Stammdaten!$B$12=2024,D3_WAV!X66, IF(A_Stammdaten!$B$12=2025,D3_WAV!Y66,IF(A_Stammdaten!$B$12=2026,D3_WAV!Z66,IF(A_Stammdaten!$B$12=2027,D3_WAV!AA66)))))</f>
        <v>0</v>
      </c>
      <c r="V66" s="150">
        <f t="shared" si="9"/>
        <v>0</v>
      </c>
      <c r="W66" s="150">
        <f t="shared" si="3"/>
        <v>0</v>
      </c>
      <c r="X66" s="150">
        <f t="shared" si="4"/>
        <v>0</v>
      </c>
      <c r="Y66" s="150">
        <f t="shared" si="5"/>
        <v>0</v>
      </c>
      <c r="Z66" s="150">
        <f t="shared" si="6"/>
        <v>0</v>
      </c>
      <c r="AA66" s="150">
        <f t="shared" si="7"/>
        <v>0</v>
      </c>
      <c r="AG66" s="165" t="str">
        <f t="shared" si="10"/>
        <v>Zeitreihe_1</v>
      </c>
    </row>
    <row r="67" spans="1:33" x14ac:dyDescent="0.25">
      <c r="A67" s="17"/>
      <c r="B67" s="287"/>
      <c r="C67" s="287"/>
      <c r="D67" s="34"/>
      <c r="E67" s="17"/>
      <c r="F67" s="17"/>
      <c r="G67" s="17"/>
      <c r="H67" s="17"/>
      <c r="I67" s="17"/>
      <c r="J67" s="17"/>
      <c r="K67" s="17"/>
      <c r="L67" s="183">
        <f>IF(D67&gt;A_Stammdaten!$B$12,0,SUM(F67,G67,I67,J67)-SUM(H67,K67))</f>
        <v>0</v>
      </c>
      <c r="M67" s="17"/>
      <c r="N67" s="17"/>
      <c r="O67" s="17"/>
      <c r="P67" s="17"/>
      <c r="Q67" s="16">
        <f>IF(D67&gt;A_Stammdaten!$B$12,0,SUM(L67)-SUM(M67:P67))</f>
        <v>0</v>
      </c>
      <c r="R67" s="17"/>
      <c r="S67" s="151">
        <f>IF(AND(A_Stammdaten!$B$12=D67,OR(B67="geleistete Anzahlungen und Anlagen im Bau des Sachanlagevermögens",B67="geleistete Anzahlungen auf immaterielle Vermögensgegenstände",B67="Grundstücke")),0,U67+T67)</f>
        <v>0</v>
      </c>
      <c r="T67" s="151">
        <f t="shared" si="8"/>
        <v>0</v>
      </c>
      <c r="U67" s="151">
        <f>IF(A_Stammdaten!$B$12=2023,D3_WAV!W67,IF(A_Stammdaten!$B$12=2024,D3_WAV!X67, IF(A_Stammdaten!$B$12=2025,D3_WAV!Y67,IF(A_Stammdaten!$B$12=2026,D3_WAV!Z67,IF(A_Stammdaten!$B$12=2027,D3_WAV!AA67)))))</f>
        <v>0</v>
      </c>
      <c r="V67" s="150">
        <f t="shared" si="9"/>
        <v>0</v>
      </c>
      <c r="W67" s="150">
        <f t="shared" si="3"/>
        <v>0</v>
      </c>
      <c r="X67" s="150">
        <f t="shared" si="4"/>
        <v>0</v>
      </c>
      <c r="Y67" s="150">
        <f t="shared" si="5"/>
        <v>0</v>
      </c>
      <c r="Z67" s="150">
        <f t="shared" si="6"/>
        <v>0</v>
      </c>
      <c r="AA67" s="150">
        <f t="shared" si="7"/>
        <v>0</v>
      </c>
      <c r="AG67" s="165" t="str">
        <f t="shared" si="10"/>
        <v>Zeitreihe_1</v>
      </c>
    </row>
    <row r="68" spans="1:33" x14ac:dyDescent="0.25">
      <c r="A68" s="17"/>
      <c r="B68" s="287"/>
      <c r="C68" s="287"/>
      <c r="D68" s="34"/>
      <c r="E68" s="17"/>
      <c r="F68" s="17"/>
      <c r="G68" s="17"/>
      <c r="H68" s="17"/>
      <c r="I68" s="17"/>
      <c r="J68" s="17"/>
      <c r="K68" s="17"/>
      <c r="L68" s="183">
        <f>IF(D68&gt;A_Stammdaten!$B$12,0,SUM(F68,G68,I68,J68)-SUM(H68,K68))</f>
        <v>0</v>
      </c>
      <c r="M68" s="17"/>
      <c r="N68" s="17"/>
      <c r="O68" s="17"/>
      <c r="P68" s="17"/>
      <c r="Q68" s="16">
        <f>IF(D68&gt;A_Stammdaten!$B$12,0,SUM(L68)-SUM(M68:P68))</f>
        <v>0</v>
      </c>
      <c r="R68" s="17"/>
      <c r="S68" s="151">
        <f>IF(AND(A_Stammdaten!$B$12=D68,OR(B68="geleistete Anzahlungen und Anlagen im Bau des Sachanlagevermögens",B68="geleistete Anzahlungen auf immaterielle Vermögensgegenstände",B68="Grundstücke")),0,U68+T68)</f>
        <v>0</v>
      </c>
      <c r="T68" s="151">
        <f t="shared" si="8"/>
        <v>0</v>
      </c>
      <c r="U68" s="151">
        <f>IF(A_Stammdaten!$B$12=2023,D3_WAV!W68,IF(A_Stammdaten!$B$12=2024,D3_WAV!X68, IF(A_Stammdaten!$B$12=2025,D3_WAV!Y68,IF(A_Stammdaten!$B$12=2026,D3_WAV!Z68,IF(A_Stammdaten!$B$12=2027,D3_WAV!AA68)))))</f>
        <v>0</v>
      </c>
      <c r="V68" s="150">
        <f t="shared" si="9"/>
        <v>0</v>
      </c>
      <c r="W68" s="150">
        <f t="shared" si="3"/>
        <v>0</v>
      </c>
      <c r="X68" s="150">
        <f t="shared" si="4"/>
        <v>0</v>
      </c>
      <c r="Y68" s="150">
        <f t="shared" si="5"/>
        <v>0</v>
      </c>
      <c r="Z68" s="150">
        <f t="shared" si="6"/>
        <v>0</v>
      </c>
      <c r="AA68" s="150">
        <f t="shared" si="7"/>
        <v>0</v>
      </c>
      <c r="AG68" s="165" t="str">
        <f t="shared" si="10"/>
        <v>Zeitreihe_1</v>
      </c>
    </row>
    <row r="69" spans="1:33" x14ac:dyDescent="0.25">
      <c r="A69" s="17"/>
      <c r="B69" s="287"/>
      <c r="C69" s="287"/>
      <c r="D69" s="34"/>
      <c r="E69" s="17"/>
      <c r="F69" s="17"/>
      <c r="G69" s="17"/>
      <c r="H69" s="17"/>
      <c r="I69" s="17"/>
      <c r="J69" s="17"/>
      <c r="K69" s="17"/>
      <c r="L69" s="183">
        <f>IF(D69&gt;A_Stammdaten!$B$12,0,SUM(F69,G69,I69,J69)-SUM(H69,K69))</f>
        <v>0</v>
      </c>
      <c r="M69" s="17"/>
      <c r="N69" s="17"/>
      <c r="O69" s="17"/>
      <c r="P69" s="17"/>
      <c r="Q69" s="16">
        <f>IF(D69&gt;A_Stammdaten!$B$12,0,SUM(L69)-SUM(M69:P69))</f>
        <v>0</v>
      </c>
      <c r="R69" s="17"/>
      <c r="S69" s="151">
        <f>IF(AND(A_Stammdaten!$B$12=D69,OR(B69="geleistete Anzahlungen und Anlagen im Bau des Sachanlagevermögens",B69="geleistete Anzahlungen auf immaterielle Vermögensgegenstände",B69="Grundstücke")),0,U69+T69)</f>
        <v>0</v>
      </c>
      <c r="T69" s="151">
        <f t="shared" si="8"/>
        <v>0</v>
      </c>
      <c r="U69" s="151">
        <f>IF(A_Stammdaten!$B$12=2023,D3_WAV!W69,IF(A_Stammdaten!$B$12=2024,D3_WAV!X69, IF(A_Stammdaten!$B$12=2025,D3_WAV!Y69,IF(A_Stammdaten!$B$12=2026,D3_WAV!Z69,IF(A_Stammdaten!$B$12=2027,D3_WAV!AA69)))))</f>
        <v>0</v>
      </c>
      <c r="V69" s="150">
        <f t="shared" si="9"/>
        <v>0</v>
      </c>
      <c r="W69" s="150">
        <f t="shared" si="3"/>
        <v>0</v>
      </c>
      <c r="X69" s="150">
        <f t="shared" si="4"/>
        <v>0</v>
      </c>
      <c r="Y69" s="150">
        <f t="shared" si="5"/>
        <v>0</v>
      </c>
      <c r="Z69" s="150">
        <f t="shared" si="6"/>
        <v>0</v>
      </c>
      <c r="AA69" s="150">
        <f t="shared" si="7"/>
        <v>0</v>
      </c>
      <c r="AG69" s="165" t="str">
        <f t="shared" ref="AG69:AG100" si="11">IF(OR(TRIM(B69)="geleistete Anzahlungen und Anlagen im Bau des Sachanlagevermögens",TRIM(B69)="geleistete Anzahlungen auf immaterielle Vermögensgegenstände"),"Zeitreihe_2","Zeitreihe_1")</f>
        <v>Zeitreihe_1</v>
      </c>
    </row>
    <row r="70" spans="1:33" x14ac:dyDescent="0.25">
      <c r="A70" s="17"/>
      <c r="B70" s="287"/>
      <c r="C70" s="287"/>
      <c r="D70" s="34"/>
      <c r="E70" s="17"/>
      <c r="F70" s="17"/>
      <c r="G70" s="17"/>
      <c r="H70" s="17"/>
      <c r="I70" s="17"/>
      <c r="J70" s="17"/>
      <c r="K70" s="17"/>
      <c r="L70" s="183">
        <f>IF(D70&gt;A_Stammdaten!$B$12,0,SUM(F70,G70,I70,J70)-SUM(H70,K70))</f>
        <v>0</v>
      </c>
      <c r="M70" s="17"/>
      <c r="N70" s="17"/>
      <c r="O70" s="17"/>
      <c r="P70" s="17"/>
      <c r="Q70" s="16">
        <f>IF(D70&gt;A_Stammdaten!$B$12,0,SUM(L70)-SUM(M70:P70))</f>
        <v>0</v>
      </c>
      <c r="R70" s="17"/>
      <c r="S70" s="151">
        <f>IF(AND(A_Stammdaten!$B$12=D70,OR(B70="geleistete Anzahlungen und Anlagen im Bau des Sachanlagevermögens",B70="geleistete Anzahlungen auf immaterielle Vermögensgegenstände",B70="Grundstücke")),0,U70+T70)</f>
        <v>0</v>
      </c>
      <c r="T70" s="151">
        <f t="shared" si="8"/>
        <v>0</v>
      </c>
      <c r="U70" s="151">
        <f>IF(A_Stammdaten!$B$12=2023,D3_WAV!W70,IF(A_Stammdaten!$B$12=2024,D3_WAV!X70, IF(A_Stammdaten!$B$12=2025,D3_WAV!Y70,IF(A_Stammdaten!$B$12=2026,D3_WAV!Z70,IF(A_Stammdaten!$B$12=2027,D3_WAV!AA70)))))</f>
        <v>0</v>
      </c>
      <c r="V70" s="150">
        <f t="shared" si="9"/>
        <v>0</v>
      </c>
      <c r="W70" s="150">
        <f t="shared" ref="W70:W133" si="12">IF($D70&gt;$W$4,0,IF(AND($R70&lt;&gt;"",$R70&lt;&gt;0),IF(($R70-(W$4-$D70))&gt;0,($R70-(W$4-$D70)-1)*($Q70/$R70),0),$Q70))</f>
        <v>0</v>
      </c>
      <c r="X70" s="150">
        <f t="shared" ref="X70:X133" si="13">IF($D70&gt;$X$4,0,IF(AND($R70&lt;&gt;"",$R70&lt;&gt;0),IF(($R70-(X$4-$D70))&gt;0,($R70-(X$4-$D70)-1)*($Q70/$R70),0),$Q70))</f>
        <v>0</v>
      </c>
      <c r="Y70" s="150">
        <f t="shared" ref="Y70:Y133" si="14">IF($D70&gt;$Y$4,0,IF(AND($R70&lt;&gt;"",$R70&lt;&gt;0),IF(($R70-(Y$4-$D70))&gt;0,($R70-(Y$4-$D70)-1)*($Q70/$R70),0),$Q70))</f>
        <v>0</v>
      </c>
      <c r="Z70" s="150">
        <f t="shared" ref="Z70:Z133" si="15">IF($D70&gt;$Z$4,0,IF(AND($R70&lt;&gt;"",$R70&lt;&gt;0),IF(($R70-(Z$4-$D70))&gt;0,($R70-(Z$4-$D70)-1)*($Q70/$R70),0),$Q70))</f>
        <v>0</v>
      </c>
      <c r="AA70" s="150">
        <f t="shared" ref="AA70:AA133" si="16">IF($D70&gt;$AA$4,0,IF(AND($R70&lt;&gt;"",$R70&lt;&gt;0),IF(($R70-(AA$4-$D70))&gt;0,($R70-(AA$4-$D70)-1)*($Q70/$R70),0),$Q70))</f>
        <v>0</v>
      </c>
      <c r="AG70" s="165" t="str">
        <f t="shared" si="11"/>
        <v>Zeitreihe_1</v>
      </c>
    </row>
    <row r="71" spans="1:33" x14ac:dyDescent="0.25">
      <c r="A71" s="17"/>
      <c r="B71" s="287"/>
      <c r="C71" s="287"/>
      <c r="D71" s="34"/>
      <c r="E71" s="17"/>
      <c r="F71" s="17"/>
      <c r="G71" s="17"/>
      <c r="H71" s="17"/>
      <c r="I71" s="17"/>
      <c r="J71" s="17"/>
      <c r="K71" s="17"/>
      <c r="L71" s="183">
        <f>IF(D71&gt;A_Stammdaten!$B$12,0,SUM(F71,G71,I71,J71)-SUM(H71,K71))</f>
        <v>0</v>
      </c>
      <c r="M71" s="17"/>
      <c r="N71" s="17"/>
      <c r="O71" s="17"/>
      <c r="P71" s="17"/>
      <c r="Q71" s="16">
        <f>IF(D71&gt;A_Stammdaten!$B$12,0,SUM(L71)-SUM(M71:P71))</f>
        <v>0</v>
      </c>
      <c r="R71" s="17"/>
      <c r="S71" s="151">
        <f>IF(AND(A_Stammdaten!$B$12=D71,OR(B71="geleistete Anzahlungen und Anlagen im Bau des Sachanlagevermögens",B71="geleistete Anzahlungen auf immaterielle Vermögensgegenstände",B71="Grundstücke")),0,U71+T71)</f>
        <v>0</v>
      </c>
      <c r="T71" s="151">
        <f t="shared" si="8"/>
        <v>0</v>
      </c>
      <c r="U71" s="151">
        <f>IF(A_Stammdaten!$B$12=2023,D3_WAV!W71,IF(A_Stammdaten!$B$12=2024,D3_WAV!X71, IF(A_Stammdaten!$B$12=2025,D3_WAV!Y71,IF(A_Stammdaten!$B$12=2026,D3_WAV!Z71,IF(A_Stammdaten!$B$12=2027,D3_WAV!AA71)))))</f>
        <v>0</v>
      </c>
      <c r="V71" s="150">
        <f t="shared" si="9"/>
        <v>0</v>
      </c>
      <c r="W71" s="150">
        <f t="shared" si="12"/>
        <v>0</v>
      </c>
      <c r="X71" s="150">
        <f t="shared" si="13"/>
        <v>0</v>
      </c>
      <c r="Y71" s="150">
        <f t="shared" si="14"/>
        <v>0</v>
      </c>
      <c r="Z71" s="150">
        <f t="shared" si="15"/>
        <v>0</v>
      </c>
      <c r="AA71" s="150">
        <f t="shared" si="16"/>
        <v>0</v>
      </c>
      <c r="AG71" s="165" t="str">
        <f t="shared" si="11"/>
        <v>Zeitreihe_1</v>
      </c>
    </row>
    <row r="72" spans="1:33" x14ac:dyDescent="0.25">
      <c r="A72" s="17"/>
      <c r="B72" s="287"/>
      <c r="C72" s="287"/>
      <c r="D72" s="34"/>
      <c r="E72" s="17"/>
      <c r="F72" s="17"/>
      <c r="G72" s="17"/>
      <c r="H72" s="17"/>
      <c r="I72" s="17"/>
      <c r="J72" s="17"/>
      <c r="K72" s="17"/>
      <c r="L72" s="183">
        <f>IF(D72&gt;A_Stammdaten!$B$12,0,SUM(F72,G72,I72,J72)-SUM(H72,K72))</f>
        <v>0</v>
      </c>
      <c r="M72" s="17"/>
      <c r="N72" s="17"/>
      <c r="O72" s="17"/>
      <c r="P72" s="17"/>
      <c r="Q72" s="16">
        <f>IF(D72&gt;A_Stammdaten!$B$12,0,SUM(L72)-SUM(M72:P72))</f>
        <v>0</v>
      </c>
      <c r="R72" s="17"/>
      <c r="S72" s="151">
        <f>IF(AND(A_Stammdaten!$B$12=D72,OR(B72="geleistete Anzahlungen und Anlagen im Bau des Sachanlagevermögens",B72="geleistete Anzahlungen auf immaterielle Vermögensgegenstände",B72="Grundstücke")),0,U72+T72)</f>
        <v>0</v>
      </c>
      <c r="T72" s="151">
        <f t="shared" si="8"/>
        <v>0</v>
      </c>
      <c r="U72" s="151">
        <f>IF(A_Stammdaten!$B$12=2023,D3_WAV!W72,IF(A_Stammdaten!$B$12=2024,D3_WAV!X72, IF(A_Stammdaten!$B$12=2025,D3_WAV!Y72,IF(A_Stammdaten!$B$12=2026,D3_WAV!Z72,IF(A_Stammdaten!$B$12=2027,D3_WAV!AA72)))))</f>
        <v>0</v>
      </c>
      <c r="V72" s="150">
        <f t="shared" si="9"/>
        <v>0</v>
      </c>
      <c r="W72" s="150">
        <f t="shared" si="12"/>
        <v>0</v>
      </c>
      <c r="X72" s="150">
        <f t="shared" si="13"/>
        <v>0</v>
      </c>
      <c r="Y72" s="150">
        <f t="shared" si="14"/>
        <v>0</v>
      </c>
      <c r="Z72" s="150">
        <f t="shared" si="15"/>
        <v>0</v>
      </c>
      <c r="AA72" s="150">
        <f t="shared" si="16"/>
        <v>0</v>
      </c>
      <c r="AG72" s="165" t="str">
        <f t="shared" si="11"/>
        <v>Zeitreihe_1</v>
      </c>
    </row>
    <row r="73" spans="1:33" x14ac:dyDescent="0.25">
      <c r="A73" s="17"/>
      <c r="B73" s="287"/>
      <c r="C73" s="287"/>
      <c r="D73" s="34"/>
      <c r="E73" s="17"/>
      <c r="F73" s="17"/>
      <c r="G73" s="17"/>
      <c r="H73" s="17"/>
      <c r="I73" s="17"/>
      <c r="J73" s="17"/>
      <c r="K73" s="17"/>
      <c r="L73" s="183">
        <f>IF(D73&gt;A_Stammdaten!$B$12,0,SUM(F73,G73,I73,J73)-SUM(H73,K73))</f>
        <v>0</v>
      </c>
      <c r="M73" s="17"/>
      <c r="N73" s="17"/>
      <c r="O73" s="17"/>
      <c r="P73" s="17"/>
      <c r="Q73" s="16">
        <f>IF(D73&gt;A_Stammdaten!$B$12,0,SUM(L73)-SUM(M73:P73))</f>
        <v>0</v>
      </c>
      <c r="R73" s="17"/>
      <c r="S73" s="151">
        <f>IF(AND(A_Stammdaten!$B$12=D73,OR(B73="geleistete Anzahlungen und Anlagen im Bau des Sachanlagevermögens",B73="geleistete Anzahlungen auf immaterielle Vermögensgegenstände",B73="Grundstücke")),0,U73+T73)</f>
        <v>0</v>
      </c>
      <c r="T73" s="151">
        <f t="shared" si="8"/>
        <v>0</v>
      </c>
      <c r="U73" s="151">
        <f>IF(A_Stammdaten!$B$12=2023,D3_WAV!W73,IF(A_Stammdaten!$B$12=2024,D3_WAV!X73, IF(A_Stammdaten!$B$12=2025,D3_WAV!Y73,IF(A_Stammdaten!$B$12=2026,D3_WAV!Z73,IF(A_Stammdaten!$B$12=2027,D3_WAV!AA73)))))</f>
        <v>0</v>
      </c>
      <c r="V73" s="150">
        <f t="shared" si="9"/>
        <v>0</v>
      </c>
      <c r="W73" s="150">
        <f t="shared" si="12"/>
        <v>0</v>
      </c>
      <c r="X73" s="150">
        <f t="shared" si="13"/>
        <v>0</v>
      </c>
      <c r="Y73" s="150">
        <f t="shared" si="14"/>
        <v>0</v>
      </c>
      <c r="Z73" s="150">
        <f t="shared" si="15"/>
        <v>0</v>
      </c>
      <c r="AA73" s="150">
        <f t="shared" si="16"/>
        <v>0</v>
      </c>
      <c r="AG73" s="165" t="str">
        <f t="shared" si="11"/>
        <v>Zeitreihe_1</v>
      </c>
    </row>
    <row r="74" spans="1:33" x14ac:dyDescent="0.25">
      <c r="A74" s="17"/>
      <c r="B74" s="287"/>
      <c r="C74" s="287"/>
      <c r="D74" s="34"/>
      <c r="E74" s="17"/>
      <c r="F74" s="17"/>
      <c r="G74" s="17"/>
      <c r="H74" s="17"/>
      <c r="I74" s="17"/>
      <c r="J74" s="17"/>
      <c r="K74" s="17"/>
      <c r="L74" s="183">
        <f>IF(D74&gt;A_Stammdaten!$B$12,0,SUM(F74,G74,I74,J74)-SUM(H74,K74))</f>
        <v>0</v>
      </c>
      <c r="M74" s="17"/>
      <c r="N74" s="17"/>
      <c r="O74" s="17"/>
      <c r="P74" s="17"/>
      <c r="Q74" s="16">
        <f>IF(D74&gt;A_Stammdaten!$B$12,0,SUM(L74)-SUM(M74:P74))</f>
        <v>0</v>
      </c>
      <c r="R74" s="17"/>
      <c r="S74" s="151">
        <f>IF(AND(A_Stammdaten!$B$12=D74,OR(B74="geleistete Anzahlungen und Anlagen im Bau des Sachanlagevermögens",B74="geleistete Anzahlungen auf immaterielle Vermögensgegenstände",B74="Grundstücke")),0,U74+T74)</f>
        <v>0</v>
      </c>
      <c r="T74" s="151">
        <f t="shared" si="8"/>
        <v>0</v>
      </c>
      <c r="U74" s="151">
        <f>IF(A_Stammdaten!$B$12=2023,D3_WAV!W74,IF(A_Stammdaten!$B$12=2024,D3_WAV!X74, IF(A_Stammdaten!$B$12=2025,D3_WAV!Y74,IF(A_Stammdaten!$B$12=2026,D3_WAV!Z74,IF(A_Stammdaten!$B$12=2027,D3_WAV!AA74)))))</f>
        <v>0</v>
      </c>
      <c r="V74" s="150">
        <f t="shared" si="9"/>
        <v>0</v>
      </c>
      <c r="W74" s="150">
        <f t="shared" si="12"/>
        <v>0</v>
      </c>
      <c r="X74" s="150">
        <f t="shared" si="13"/>
        <v>0</v>
      </c>
      <c r="Y74" s="150">
        <f t="shared" si="14"/>
        <v>0</v>
      </c>
      <c r="Z74" s="150">
        <f t="shared" si="15"/>
        <v>0</v>
      </c>
      <c r="AA74" s="150">
        <f t="shared" si="16"/>
        <v>0</v>
      </c>
      <c r="AG74" s="165" t="str">
        <f t="shared" si="11"/>
        <v>Zeitreihe_1</v>
      </c>
    </row>
    <row r="75" spans="1:33" x14ac:dyDescent="0.25">
      <c r="A75" s="17"/>
      <c r="B75" s="287"/>
      <c r="C75" s="287"/>
      <c r="D75" s="34"/>
      <c r="E75" s="17"/>
      <c r="F75" s="17"/>
      <c r="G75" s="17"/>
      <c r="H75" s="17"/>
      <c r="I75" s="17"/>
      <c r="J75" s="17"/>
      <c r="K75" s="17"/>
      <c r="L75" s="183">
        <f>IF(D75&gt;A_Stammdaten!$B$12,0,SUM(F75,G75,I75,J75)-SUM(H75,K75))</f>
        <v>0</v>
      </c>
      <c r="M75" s="17"/>
      <c r="N75" s="17"/>
      <c r="O75" s="17"/>
      <c r="P75" s="17"/>
      <c r="Q75" s="16">
        <f>IF(D75&gt;A_Stammdaten!$B$12,0,SUM(L75)-SUM(M75:P75))</f>
        <v>0</v>
      </c>
      <c r="R75" s="17"/>
      <c r="S75" s="151">
        <f>IF(AND(A_Stammdaten!$B$12=D75,OR(B75="geleistete Anzahlungen und Anlagen im Bau des Sachanlagevermögens",B75="geleistete Anzahlungen auf immaterielle Vermögensgegenstände",B75="Grundstücke")),0,U75+T75)</f>
        <v>0</v>
      </c>
      <c r="T75" s="151">
        <f t="shared" ref="T75:T138" si="17">V75</f>
        <v>0</v>
      </c>
      <c r="U75" s="151">
        <f>IF(A_Stammdaten!$B$12=2023,D3_WAV!W75,IF(A_Stammdaten!$B$12=2024,D3_WAV!X75, IF(A_Stammdaten!$B$12=2025,D3_WAV!Y75,IF(A_Stammdaten!$B$12=2026,D3_WAV!Z75,IF(A_Stammdaten!$B$12=2027,D3_WAV!AA75)))))</f>
        <v>0</v>
      </c>
      <c r="V75" s="150">
        <f t="shared" si="9"/>
        <v>0</v>
      </c>
      <c r="W75" s="150">
        <f t="shared" si="12"/>
        <v>0</v>
      </c>
      <c r="X75" s="150">
        <f t="shared" si="13"/>
        <v>0</v>
      </c>
      <c r="Y75" s="150">
        <f t="shared" si="14"/>
        <v>0</v>
      </c>
      <c r="Z75" s="150">
        <f t="shared" si="15"/>
        <v>0</v>
      </c>
      <c r="AA75" s="150">
        <f t="shared" si="16"/>
        <v>0</v>
      </c>
      <c r="AG75" s="165" t="str">
        <f t="shared" si="11"/>
        <v>Zeitreihe_1</v>
      </c>
    </row>
    <row r="76" spans="1:33" x14ac:dyDescent="0.25">
      <c r="A76" s="17"/>
      <c r="B76" s="287"/>
      <c r="C76" s="287"/>
      <c r="D76" s="34"/>
      <c r="E76" s="17"/>
      <c r="F76" s="17"/>
      <c r="G76" s="17"/>
      <c r="H76" s="17"/>
      <c r="I76" s="17"/>
      <c r="J76" s="17"/>
      <c r="K76" s="17"/>
      <c r="L76" s="183">
        <f>IF(D76&gt;A_Stammdaten!$B$12,0,SUM(F76,G76,I76,J76)-SUM(H76,K76))</f>
        <v>0</v>
      </c>
      <c r="M76" s="17"/>
      <c r="N76" s="17"/>
      <c r="O76" s="17"/>
      <c r="P76" s="17"/>
      <c r="Q76" s="16">
        <f>IF(D76&gt;A_Stammdaten!$B$12,0,SUM(L76)-SUM(M76:P76))</f>
        <v>0</v>
      </c>
      <c r="R76" s="17"/>
      <c r="S76" s="151">
        <f>IF(AND(A_Stammdaten!$B$12=D76,OR(B76="geleistete Anzahlungen und Anlagen im Bau des Sachanlagevermögens",B76="geleistete Anzahlungen auf immaterielle Vermögensgegenstände",B76="Grundstücke")),0,U76+T76)</f>
        <v>0</v>
      </c>
      <c r="T76" s="151">
        <f t="shared" si="17"/>
        <v>0</v>
      </c>
      <c r="U76" s="151">
        <f>IF(A_Stammdaten!$B$12=2023,D3_WAV!W76,IF(A_Stammdaten!$B$12=2024,D3_WAV!X76, IF(A_Stammdaten!$B$12=2025,D3_WAV!Y76,IF(A_Stammdaten!$B$12=2026,D3_WAV!Z76,IF(A_Stammdaten!$B$12=2027,D3_WAV!AA76)))))</f>
        <v>0</v>
      </c>
      <c r="V76" s="150">
        <f t="shared" ref="V76:V139" si="18">IF(AND($R76&lt;&gt;"",$R76&lt;&gt;0),IF(($R76-(V$4-$D76))&gt;0,($Q76/$R76),0),0)</f>
        <v>0</v>
      </c>
      <c r="W76" s="150">
        <f t="shared" si="12"/>
        <v>0</v>
      </c>
      <c r="X76" s="150">
        <f t="shared" si="13"/>
        <v>0</v>
      </c>
      <c r="Y76" s="150">
        <f t="shared" si="14"/>
        <v>0</v>
      </c>
      <c r="Z76" s="150">
        <f t="shared" si="15"/>
        <v>0</v>
      </c>
      <c r="AA76" s="150">
        <f t="shared" si="16"/>
        <v>0</v>
      </c>
      <c r="AG76" s="165" t="str">
        <f t="shared" si="11"/>
        <v>Zeitreihe_1</v>
      </c>
    </row>
    <row r="77" spans="1:33" x14ac:dyDescent="0.25">
      <c r="A77" s="17"/>
      <c r="B77" s="287"/>
      <c r="C77" s="287"/>
      <c r="D77" s="34"/>
      <c r="E77" s="17"/>
      <c r="F77" s="17"/>
      <c r="G77" s="17"/>
      <c r="H77" s="17"/>
      <c r="I77" s="17"/>
      <c r="J77" s="17"/>
      <c r="K77" s="17"/>
      <c r="L77" s="183">
        <f>IF(D77&gt;A_Stammdaten!$B$12,0,SUM(F77,G77,I77,J77)-SUM(H77,K77))</f>
        <v>0</v>
      </c>
      <c r="M77" s="17"/>
      <c r="N77" s="17"/>
      <c r="O77" s="17"/>
      <c r="P77" s="17"/>
      <c r="Q77" s="16">
        <f>IF(D77&gt;A_Stammdaten!$B$12,0,SUM(L77)-SUM(M77:P77))</f>
        <v>0</v>
      </c>
      <c r="R77" s="17"/>
      <c r="S77" s="151">
        <f>IF(AND(A_Stammdaten!$B$12=D77,OR(B77="geleistete Anzahlungen und Anlagen im Bau des Sachanlagevermögens",B77="geleistete Anzahlungen auf immaterielle Vermögensgegenstände",B77="Grundstücke")),0,U77+T77)</f>
        <v>0</v>
      </c>
      <c r="T77" s="151">
        <f t="shared" si="17"/>
        <v>0</v>
      </c>
      <c r="U77" s="151">
        <f>IF(A_Stammdaten!$B$12=2023,D3_WAV!W77,IF(A_Stammdaten!$B$12=2024,D3_WAV!X77, IF(A_Stammdaten!$B$12=2025,D3_WAV!Y77,IF(A_Stammdaten!$B$12=2026,D3_WAV!Z77,IF(A_Stammdaten!$B$12=2027,D3_WAV!AA77)))))</f>
        <v>0</v>
      </c>
      <c r="V77" s="150">
        <f t="shared" si="18"/>
        <v>0</v>
      </c>
      <c r="W77" s="150">
        <f t="shared" si="12"/>
        <v>0</v>
      </c>
      <c r="X77" s="150">
        <f t="shared" si="13"/>
        <v>0</v>
      </c>
      <c r="Y77" s="150">
        <f t="shared" si="14"/>
        <v>0</v>
      </c>
      <c r="Z77" s="150">
        <f t="shared" si="15"/>
        <v>0</v>
      </c>
      <c r="AA77" s="150">
        <f t="shared" si="16"/>
        <v>0</v>
      </c>
      <c r="AG77" s="165" t="str">
        <f t="shared" si="11"/>
        <v>Zeitreihe_1</v>
      </c>
    </row>
    <row r="78" spans="1:33" x14ac:dyDescent="0.25">
      <c r="A78" s="17"/>
      <c r="B78" s="287"/>
      <c r="C78" s="287"/>
      <c r="D78" s="34"/>
      <c r="E78" s="17"/>
      <c r="F78" s="17"/>
      <c r="G78" s="17"/>
      <c r="H78" s="17"/>
      <c r="I78" s="17"/>
      <c r="J78" s="17"/>
      <c r="K78" s="17"/>
      <c r="L78" s="183">
        <f>IF(D78&gt;A_Stammdaten!$B$12,0,SUM(F78,G78,I78,J78)-SUM(H78,K78))</f>
        <v>0</v>
      </c>
      <c r="M78" s="17"/>
      <c r="N78" s="17"/>
      <c r="O78" s="17"/>
      <c r="P78" s="17"/>
      <c r="Q78" s="16">
        <f>IF(D78&gt;A_Stammdaten!$B$12,0,SUM(L78)-SUM(M78:P78))</f>
        <v>0</v>
      </c>
      <c r="R78" s="17"/>
      <c r="S78" s="151">
        <f>IF(AND(A_Stammdaten!$B$12=D78,OR(B78="geleistete Anzahlungen und Anlagen im Bau des Sachanlagevermögens",B78="geleistete Anzahlungen auf immaterielle Vermögensgegenstände",B78="Grundstücke")),0,U78+T78)</f>
        <v>0</v>
      </c>
      <c r="T78" s="151">
        <f t="shared" si="17"/>
        <v>0</v>
      </c>
      <c r="U78" s="151">
        <f>IF(A_Stammdaten!$B$12=2023,D3_WAV!W78,IF(A_Stammdaten!$B$12=2024,D3_WAV!X78, IF(A_Stammdaten!$B$12=2025,D3_WAV!Y78,IF(A_Stammdaten!$B$12=2026,D3_WAV!Z78,IF(A_Stammdaten!$B$12=2027,D3_WAV!AA78)))))</f>
        <v>0</v>
      </c>
      <c r="V78" s="150">
        <f t="shared" si="18"/>
        <v>0</v>
      </c>
      <c r="W78" s="150">
        <f t="shared" si="12"/>
        <v>0</v>
      </c>
      <c r="X78" s="150">
        <f t="shared" si="13"/>
        <v>0</v>
      </c>
      <c r="Y78" s="150">
        <f t="shared" si="14"/>
        <v>0</v>
      </c>
      <c r="Z78" s="150">
        <f t="shared" si="15"/>
        <v>0</v>
      </c>
      <c r="AA78" s="150">
        <f t="shared" si="16"/>
        <v>0</v>
      </c>
      <c r="AG78" s="165" t="str">
        <f t="shared" si="11"/>
        <v>Zeitreihe_1</v>
      </c>
    </row>
    <row r="79" spans="1:33" x14ac:dyDescent="0.25">
      <c r="A79" s="17"/>
      <c r="B79" s="287"/>
      <c r="C79" s="287"/>
      <c r="D79" s="34"/>
      <c r="E79" s="17"/>
      <c r="F79" s="17"/>
      <c r="G79" s="17"/>
      <c r="H79" s="17"/>
      <c r="I79" s="17"/>
      <c r="J79" s="17"/>
      <c r="K79" s="17"/>
      <c r="L79" s="183">
        <f>IF(D79&gt;A_Stammdaten!$B$12,0,SUM(F79,G79,I79,J79)-SUM(H79,K79))</f>
        <v>0</v>
      </c>
      <c r="M79" s="17"/>
      <c r="N79" s="17"/>
      <c r="O79" s="17"/>
      <c r="P79" s="17"/>
      <c r="Q79" s="16">
        <f>IF(D79&gt;A_Stammdaten!$B$12,0,SUM(L79)-SUM(M79:P79))</f>
        <v>0</v>
      </c>
      <c r="R79" s="17"/>
      <c r="S79" s="151">
        <f>IF(AND(A_Stammdaten!$B$12=D79,OR(B79="geleistete Anzahlungen und Anlagen im Bau des Sachanlagevermögens",B79="geleistete Anzahlungen auf immaterielle Vermögensgegenstände",B79="Grundstücke")),0,U79+T79)</f>
        <v>0</v>
      </c>
      <c r="T79" s="151">
        <f t="shared" si="17"/>
        <v>0</v>
      </c>
      <c r="U79" s="151">
        <f>IF(A_Stammdaten!$B$12=2023,D3_WAV!W79,IF(A_Stammdaten!$B$12=2024,D3_WAV!X79, IF(A_Stammdaten!$B$12=2025,D3_WAV!Y79,IF(A_Stammdaten!$B$12=2026,D3_WAV!Z79,IF(A_Stammdaten!$B$12=2027,D3_WAV!AA79)))))</f>
        <v>0</v>
      </c>
      <c r="V79" s="150">
        <f t="shared" si="18"/>
        <v>0</v>
      </c>
      <c r="W79" s="150">
        <f t="shared" si="12"/>
        <v>0</v>
      </c>
      <c r="X79" s="150">
        <f t="shared" si="13"/>
        <v>0</v>
      </c>
      <c r="Y79" s="150">
        <f t="shared" si="14"/>
        <v>0</v>
      </c>
      <c r="Z79" s="150">
        <f t="shared" si="15"/>
        <v>0</v>
      </c>
      <c r="AA79" s="150">
        <f t="shared" si="16"/>
        <v>0</v>
      </c>
      <c r="AG79" s="165" t="str">
        <f t="shared" si="11"/>
        <v>Zeitreihe_1</v>
      </c>
    </row>
    <row r="80" spans="1:33" x14ac:dyDescent="0.25">
      <c r="A80" s="17"/>
      <c r="B80" s="287"/>
      <c r="C80" s="287"/>
      <c r="D80" s="34"/>
      <c r="E80" s="17"/>
      <c r="F80" s="17"/>
      <c r="G80" s="17"/>
      <c r="H80" s="17"/>
      <c r="I80" s="17"/>
      <c r="J80" s="17"/>
      <c r="K80" s="17"/>
      <c r="L80" s="183">
        <f>IF(D80&gt;A_Stammdaten!$B$12,0,SUM(F80,G80,I80,J80)-SUM(H80,K80))</f>
        <v>0</v>
      </c>
      <c r="M80" s="17"/>
      <c r="N80" s="17"/>
      <c r="O80" s="17"/>
      <c r="P80" s="17"/>
      <c r="Q80" s="16">
        <f>IF(D80&gt;A_Stammdaten!$B$12,0,SUM(L80)-SUM(M80:P80))</f>
        <v>0</v>
      </c>
      <c r="R80" s="17"/>
      <c r="S80" s="151">
        <f>IF(AND(A_Stammdaten!$B$12=D80,OR(B80="geleistete Anzahlungen und Anlagen im Bau des Sachanlagevermögens",B80="geleistete Anzahlungen auf immaterielle Vermögensgegenstände",B80="Grundstücke")),0,U80+T80)</f>
        <v>0</v>
      </c>
      <c r="T80" s="151">
        <f t="shared" si="17"/>
        <v>0</v>
      </c>
      <c r="U80" s="151">
        <f>IF(A_Stammdaten!$B$12=2023,D3_WAV!W80,IF(A_Stammdaten!$B$12=2024,D3_WAV!X80, IF(A_Stammdaten!$B$12=2025,D3_WAV!Y80,IF(A_Stammdaten!$B$12=2026,D3_WAV!Z80,IF(A_Stammdaten!$B$12=2027,D3_WAV!AA80)))))</f>
        <v>0</v>
      </c>
      <c r="V80" s="150">
        <f t="shared" si="18"/>
        <v>0</v>
      </c>
      <c r="W80" s="150">
        <f t="shared" si="12"/>
        <v>0</v>
      </c>
      <c r="X80" s="150">
        <f t="shared" si="13"/>
        <v>0</v>
      </c>
      <c r="Y80" s="150">
        <f t="shared" si="14"/>
        <v>0</v>
      </c>
      <c r="Z80" s="150">
        <f t="shared" si="15"/>
        <v>0</v>
      </c>
      <c r="AA80" s="150">
        <f t="shared" si="16"/>
        <v>0</v>
      </c>
      <c r="AG80" s="165" t="str">
        <f t="shared" si="11"/>
        <v>Zeitreihe_1</v>
      </c>
    </row>
    <row r="81" spans="1:33" x14ac:dyDescent="0.25">
      <c r="A81" s="17"/>
      <c r="B81" s="287"/>
      <c r="C81" s="287"/>
      <c r="D81" s="34"/>
      <c r="E81" s="17"/>
      <c r="F81" s="17"/>
      <c r="G81" s="17"/>
      <c r="H81" s="17"/>
      <c r="I81" s="17"/>
      <c r="J81" s="17"/>
      <c r="K81" s="17"/>
      <c r="L81" s="183">
        <f>IF(D81&gt;A_Stammdaten!$B$12,0,SUM(F81,G81,I81,J81)-SUM(H81,K81))</f>
        <v>0</v>
      </c>
      <c r="M81" s="17"/>
      <c r="N81" s="17"/>
      <c r="O81" s="17"/>
      <c r="P81" s="17"/>
      <c r="Q81" s="16">
        <f>IF(D81&gt;A_Stammdaten!$B$12,0,SUM(L81)-SUM(M81:P81))</f>
        <v>0</v>
      </c>
      <c r="R81" s="17"/>
      <c r="S81" s="151">
        <f>IF(AND(A_Stammdaten!$B$12=D81,OR(B81="geleistete Anzahlungen und Anlagen im Bau des Sachanlagevermögens",B81="geleistete Anzahlungen auf immaterielle Vermögensgegenstände",B81="Grundstücke")),0,U81+T81)</f>
        <v>0</v>
      </c>
      <c r="T81" s="151">
        <f t="shared" si="17"/>
        <v>0</v>
      </c>
      <c r="U81" s="151">
        <f>IF(A_Stammdaten!$B$12=2023,D3_WAV!W81,IF(A_Stammdaten!$B$12=2024,D3_WAV!X81, IF(A_Stammdaten!$B$12=2025,D3_WAV!Y81,IF(A_Stammdaten!$B$12=2026,D3_WAV!Z81,IF(A_Stammdaten!$B$12=2027,D3_WAV!AA81)))))</f>
        <v>0</v>
      </c>
      <c r="V81" s="150">
        <f t="shared" si="18"/>
        <v>0</v>
      </c>
      <c r="W81" s="150">
        <f t="shared" si="12"/>
        <v>0</v>
      </c>
      <c r="X81" s="150">
        <f t="shared" si="13"/>
        <v>0</v>
      </c>
      <c r="Y81" s="150">
        <f t="shared" si="14"/>
        <v>0</v>
      </c>
      <c r="Z81" s="150">
        <f t="shared" si="15"/>
        <v>0</v>
      </c>
      <c r="AA81" s="150">
        <f t="shared" si="16"/>
        <v>0</v>
      </c>
      <c r="AG81" s="165" t="str">
        <f t="shared" si="11"/>
        <v>Zeitreihe_1</v>
      </c>
    </row>
    <row r="82" spans="1:33" x14ac:dyDescent="0.25">
      <c r="A82" s="17"/>
      <c r="B82" s="287"/>
      <c r="C82" s="287"/>
      <c r="D82" s="34"/>
      <c r="E82" s="17"/>
      <c r="F82" s="17"/>
      <c r="G82" s="17"/>
      <c r="H82" s="17"/>
      <c r="I82" s="17"/>
      <c r="J82" s="17"/>
      <c r="K82" s="17"/>
      <c r="L82" s="183">
        <f>IF(D82&gt;A_Stammdaten!$B$12,0,SUM(F82,G82,I82,J82)-SUM(H82,K82))</f>
        <v>0</v>
      </c>
      <c r="M82" s="17"/>
      <c r="N82" s="17"/>
      <c r="O82" s="17"/>
      <c r="P82" s="17"/>
      <c r="Q82" s="16">
        <f>IF(D82&gt;A_Stammdaten!$B$12,0,SUM(L82)-SUM(M82:P82))</f>
        <v>0</v>
      </c>
      <c r="R82" s="17"/>
      <c r="S82" s="151">
        <f>IF(AND(A_Stammdaten!$B$12=D82,OR(B82="geleistete Anzahlungen und Anlagen im Bau des Sachanlagevermögens",B82="geleistete Anzahlungen auf immaterielle Vermögensgegenstände",B82="Grundstücke")),0,U82+T82)</f>
        <v>0</v>
      </c>
      <c r="T82" s="151">
        <f t="shared" si="17"/>
        <v>0</v>
      </c>
      <c r="U82" s="151">
        <f>IF(A_Stammdaten!$B$12=2023,D3_WAV!W82,IF(A_Stammdaten!$B$12=2024,D3_WAV!X82, IF(A_Stammdaten!$B$12=2025,D3_WAV!Y82,IF(A_Stammdaten!$B$12=2026,D3_WAV!Z82,IF(A_Stammdaten!$B$12=2027,D3_WAV!AA82)))))</f>
        <v>0</v>
      </c>
      <c r="V82" s="150">
        <f t="shared" si="18"/>
        <v>0</v>
      </c>
      <c r="W82" s="150">
        <f t="shared" si="12"/>
        <v>0</v>
      </c>
      <c r="X82" s="150">
        <f t="shared" si="13"/>
        <v>0</v>
      </c>
      <c r="Y82" s="150">
        <f t="shared" si="14"/>
        <v>0</v>
      </c>
      <c r="Z82" s="150">
        <f t="shared" si="15"/>
        <v>0</v>
      </c>
      <c r="AA82" s="150">
        <f t="shared" si="16"/>
        <v>0</v>
      </c>
      <c r="AG82" s="165" t="str">
        <f t="shared" si="11"/>
        <v>Zeitreihe_1</v>
      </c>
    </row>
    <row r="83" spans="1:33" x14ac:dyDescent="0.25">
      <c r="A83" s="17"/>
      <c r="B83" s="287"/>
      <c r="C83" s="287"/>
      <c r="D83" s="34"/>
      <c r="E83" s="17"/>
      <c r="F83" s="17"/>
      <c r="G83" s="17"/>
      <c r="H83" s="17"/>
      <c r="I83" s="17"/>
      <c r="J83" s="17"/>
      <c r="K83" s="17"/>
      <c r="L83" s="183">
        <f>IF(D83&gt;A_Stammdaten!$B$12,0,SUM(F83,G83,I83,J83)-SUM(H83,K83))</f>
        <v>0</v>
      </c>
      <c r="M83" s="17"/>
      <c r="N83" s="17"/>
      <c r="O83" s="17"/>
      <c r="P83" s="17"/>
      <c r="Q83" s="16">
        <f>IF(D83&gt;A_Stammdaten!$B$12,0,SUM(L83)-SUM(M83:P83))</f>
        <v>0</v>
      </c>
      <c r="R83" s="17"/>
      <c r="S83" s="151">
        <f>IF(AND(A_Stammdaten!$B$12=D83,OR(B83="geleistete Anzahlungen und Anlagen im Bau des Sachanlagevermögens",B83="geleistete Anzahlungen auf immaterielle Vermögensgegenstände",B83="Grundstücke")),0,U83+T83)</f>
        <v>0</v>
      </c>
      <c r="T83" s="151">
        <f t="shared" si="17"/>
        <v>0</v>
      </c>
      <c r="U83" s="151">
        <f>IF(A_Stammdaten!$B$12=2023,D3_WAV!W83,IF(A_Stammdaten!$B$12=2024,D3_WAV!X83, IF(A_Stammdaten!$B$12=2025,D3_WAV!Y83,IF(A_Stammdaten!$B$12=2026,D3_WAV!Z83,IF(A_Stammdaten!$B$12=2027,D3_WAV!AA83)))))</f>
        <v>0</v>
      </c>
      <c r="V83" s="150">
        <f t="shared" si="18"/>
        <v>0</v>
      </c>
      <c r="W83" s="150">
        <f t="shared" si="12"/>
        <v>0</v>
      </c>
      <c r="X83" s="150">
        <f t="shared" si="13"/>
        <v>0</v>
      </c>
      <c r="Y83" s="150">
        <f t="shared" si="14"/>
        <v>0</v>
      </c>
      <c r="Z83" s="150">
        <f t="shared" si="15"/>
        <v>0</v>
      </c>
      <c r="AA83" s="150">
        <f t="shared" si="16"/>
        <v>0</v>
      </c>
      <c r="AG83" s="165" t="str">
        <f t="shared" si="11"/>
        <v>Zeitreihe_1</v>
      </c>
    </row>
    <row r="84" spans="1:33" x14ac:dyDescent="0.25">
      <c r="A84" s="17"/>
      <c r="B84" s="287"/>
      <c r="C84" s="287"/>
      <c r="D84" s="34"/>
      <c r="E84" s="17"/>
      <c r="F84" s="17"/>
      <c r="G84" s="17"/>
      <c r="H84" s="17"/>
      <c r="I84" s="17"/>
      <c r="J84" s="17"/>
      <c r="K84" s="17"/>
      <c r="L84" s="183">
        <f>IF(D84&gt;A_Stammdaten!$B$12,0,SUM(F84,G84,I84,J84)-SUM(H84,K84))</f>
        <v>0</v>
      </c>
      <c r="M84" s="17"/>
      <c r="N84" s="17"/>
      <c r="O84" s="17"/>
      <c r="P84" s="17"/>
      <c r="Q84" s="16">
        <f>IF(D84&gt;A_Stammdaten!$B$12,0,SUM(L84)-SUM(M84:P84))</f>
        <v>0</v>
      </c>
      <c r="R84" s="17"/>
      <c r="S84" s="151">
        <f>IF(AND(A_Stammdaten!$B$12=D84,OR(B84="geleistete Anzahlungen und Anlagen im Bau des Sachanlagevermögens",B84="geleistete Anzahlungen auf immaterielle Vermögensgegenstände",B84="Grundstücke")),0,U84+T84)</f>
        <v>0</v>
      </c>
      <c r="T84" s="151">
        <f t="shared" si="17"/>
        <v>0</v>
      </c>
      <c r="U84" s="151">
        <f>IF(A_Stammdaten!$B$12=2023,D3_WAV!W84,IF(A_Stammdaten!$B$12=2024,D3_WAV!X84, IF(A_Stammdaten!$B$12=2025,D3_WAV!Y84,IF(A_Stammdaten!$B$12=2026,D3_WAV!Z84,IF(A_Stammdaten!$B$12=2027,D3_WAV!AA84)))))</f>
        <v>0</v>
      </c>
      <c r="V84" s="150">
        <f t="shared" si="18"/>
        <v>0</v>
      </c>
      <c r="W84" s="150">
        <f t="shared" si="12"/>
        <v>0</v>
      </c>
      <c r="X84" s="150">
        <f t="shared" si="13"/>
        <v>0</v>
      </c>
      <c r="Y84" s="150">
        <f t="shared" si="14"/>
        <v>0</v>
      </c>
      <c r="Z84" s="150">
        <f t="shared" si="15"/>
        <v>0</v>
      </c>
      <c r="AA84" s="150">
        <f t="shared" si="16"/>
        <v>0</v>
      </c>
      <c r="AG84" s="165" t="str">
        <f t="shared" si="11"/>
        <v>Zeitreihe_1</v>
      </c>
    </row>
    <row r="85" spans="1:33" x14ac:dyDescent="0.25">
      <c r="A85" s="17"/>
      <c r="B85" s="287"/>
      <c r="C85" s="287"/>
      <c r="D85" s="34"/>
      <c r="E85" s="17"/>
      <c r="F85" s="17"/>
      <c r="G85" s="17"/>
      <c r="H85" s="17"/>
      <c r="I85" s="17"/>
      <c r="J85" s="17"/>
      <c r="K85" s="17"/>
      <c r="L85" s="183">
        <f>IF(D85&gt;A_Stammdaten!$B$12,0,SUM(F85,G85,I85,J85)-SUM(H85,K85))</f>
        <v>0</v>
      </c>
      <c r="M85" s="17"/>
      <c r="N85" s="17"/>
      <c r="O85" s="17"/>
      <c r="P85" s="17"/>
      <c r="Q85" s="16">
        <f>IF(D85&gt;A_Stammdaten!$B$12,0,SUM(L85)-SUM(M85:P85))</f>
        <v>0</v>
      </c>
      <c r="R85" s="17"/>
      <c r="S85" s="151">
        <f>IF(AND(A_Stammdaten!$B$12=D85,OR(B85="geleistete Anzahlungen und Anlagen im Bau des Sachanlagevermögens",B85="geleistete Anzahlungen auf immaterielle Vermögensgegenstände",B85="Grundstücke")),0,U85+T85)</f>
        <v>0</v>
      </c>
      <c r="T85" s="151">
        <f t="shared" si="17"/>
        <v>0</v>
      </c>
      <c r="U85" s="151">
        <f>IF(A_Stammdaten!$B$12=2023,D3_WAV!W85,IF(A_Stammdaten!$B$12=2024,D3_WAV!X85, IF(A_Stammdaten!$B$12=2025,D3_WAV!Y85,IF(A_Stammdaten!$B$12=2026,D3_WAV!Z85,IF(A_Stammdaten!$B$12=2027,D3_WAV!AA85)))))</f>
        <v>0</v>
      </c>
      <c r="V85" s="150">
        <f t="shared" si="18"/>
        <v>0</v>
      </c>
      <c r="W85" s="150">
        <f t="shared" si="12"/>
        <v>0</v>
      </c>
      <c r="X85" s="150">
        <f t="shared" si="13"/>
        <v>0</v>
      </c>
      <c r="Y85" s="150">
        <f t="shared" si="14"/>
        <v>0</v>
      </c>
      <c r="Z85" s="150">
        <f t="shared" si="15"/>
        <v>0</v>
      </c>
      <c r="AA85" s="150">
        <f t="shared" si="16"/>
        <v>0</v>
      </c>
      <c r="AG85" s="165" t="str">
        <f t="shared" si="11"/>
        <v>Zeitreihe_1</v>
      </c>
    </row>
    <row r="86" spans="1:33" x14ac:dyDescent="0.25">
      <c r="A86" s="17"/>
      <c r="B86" s="287"/>
      <c r="C86" s="287"/>
      <c r="D86" s="34"/>
      <c r="E86" s="17"/>
      <c r="F86" s="17"/>
      <c r="G86" s="17"/>
      <c r="H86" s="17"/>
      <c r="I86" s="17"/>
      <c r="J86" s="17"/>
      <c r="K86" s="17"/>
      <c r="L86" s="183">
        <f>IF(D86&gt;A_Stammdaten!$B$12,0,SUM(F86,G86,I86,J86)-SUM(H86,K86))</f>
        <v>0</v>
      </c>
      <c r="M86" s="17"/>
      <c r="N86" s="17"/>
      <c r="O86" s="17"/>
      <c r="P86" s="17"/>
      <c r="Q86" s="16">
        <f>IF(D86&gt;A_Stammdaten!$B$12,0,SUM(L86)-SUM(M86:P86))</f>
        <v>0</v>
      </c>
      <c r="R86" s="17"/>
      <c r="S86" s="151">
        <f>IF(AND(A_Stammdaten!$B$12=D86,OR(B86="geleistete Anzahlungen und Anlagen im Bau des Sachanlagevermögens",B86="geleistete Anzahlungen auf immaterielle Vermögensgegenstände",B86="Grundstücke")),0,U86+T86)</f>
        <v>0</v>
      </c>
      <c r="T86" s="151">
        <f t="shared" si="17"/>
        <v>0</v>
      </c>
      <c r="U86" s="151">
        <f>IF(A_Stammdaten!$B$12=2023,D3_WAV!W86,IF(A_Stammdaten!$B$12=2024,D3_WAV!X86, IF(A_Stammdaten!$B$12=2025,D3_WAV!Y86,IF(A_Stammdaten!$B$12=2026,D3_WAV!Z86,IF(A_Stammdaten!$B$12=2027,D3_WAV!AA86)))))</f>
        <v>0</v>
      </c>
      <c r="V86" s="150">
        <f t="shared" si="18"/>
        <v>0</v>
      </c>
      <c r="W86" s="150">
        <f t="shared" si="12"/>
        <v>0</v>
      </c>
      <c r="X86" s="150">
        <f t="shared" si="13"/>
        <v>0</v>
      </c>
      <c r="Y86" s="150">
        <f t="shared" si="14"/>
        <v>0</v>
      </c>
      <c r="Z86" s="150">
        <f t="shared" si="15"/>
        <v>0</v>
      </c>
      <c r="AA86" s="150">
        <f t="shared" si="16"/>
        <v>0</v>
      </c>
      <c r="AG86" s="165" t="str">
        <f t="shared" si="11"/>
        <v>Zeitreihe_1</v>
      </c>
    </row>
    <row r="87" spans="1:33" x14ac:dyDescent="0.25">
      <c r="A87" s="17"/>
      <c r="B87" s="287"/>
      <c r="C87" s="287"/>
      <c r="D87" s="34"/>
      <c r="E87" s="17"/>
      <c r="F87" s="17"/>
      <c r="G87" s="17"/>
      <c r="H87" s="17"/>
      <c r="I87" s="17"/>
      <c r="J87" s="17"/>
      <c r="K87" s="17"/>
      <c r="L87" s="183">
        <f>IF(D87&gt;A_Stammdaten!$B$12,0,SUM(F87,G87,I87,J87)-SUM(H87,K87))</f>
        <v>0</v>
      </c>
      <c r="M87" s="17"/>
      <c r="N87" s="17"/>
      <c r="O87" s="17"/>
      <c r="P87" s="17"/>
      <c r="Q87" s="16">
        <f>IF(D87&gt;A_Stammdaten!$B$12,0,SUM(L87)-SUM(M87:P87))</f>
        <v>0</v>
      </c>
      <c r="R87" s="17"/>
      <c r="S87" s="151">
        <f>IF(AND(A_Stammdaten!$B$12=D87,OR(B87="geleistete Anzahlungen und Anlagen im Bau des Sachanlagevermögens",B87="geleistete Anzahlungen auf immaterielle Vermögensgegenstände",B87="Grundstücke")),0,U87+T87)</f>
        <v>0</v>
      </c>
      <c r="T87" s="151">
        <f t="shared" si="17"/>
        <v>0</v>
      </c>
      <c r="U87" s="151">
        <f>IF(A_Stammdaten!$B$12=2023,D3_WAV!W87,IF(A_Stammdaten!$B$12=2024,D3_WAV!X87, IF(A_Stammdaten!$B$12=2025,D3_WAV!Y87,IF(A_Stammdaten!$B$12=2026,D3_WAV!Z87,IF(A_Stammdaten!$B$12=2027,D3_WAV!AA87)))))</f>
        <v>0</v>
      </c>
      <c r="V87" s="150">
        <f t="shared" si="18"/>
        <v>0</v>
      </c>
      <c r="W87" s="150">
        <f t="shared" si="12"/>
        <v>0</v>
      </c>
      <c r="X87" s="150">
        <f t="shared" si="13"/>
        <v>0</v>
      </c>
      <c r="Y87" s="150">
        <f t="shared" si="14"/>
        <v>0</v>
      </c>
      <c r="Z87" s="150">
        <f t="shared" si="15"/>
        <v>0</v>
      </c>
      <c r="AA87" s="150">
        <f t="shared" si="16"/>
        <v>0</v>
      </c>
      <c r="AG87" s="165" t="str">
        <f t="shared" si="11"/>
        <v>Zeitreihe_1</v>
      </c>
    </row>
    <row r="88" spans="1:33" x14ac:dyDescent="0.25">
      <c r="A88" s="17"/>
      <c r="B88" s="287"/>
      <c r="C88" s="287"/>
      <c r="D88" s="34"/>
      <c r="E88" s="17"/>
      <c r="F88" s="17"/>
      <c r="G88" s="17"/>
      <c r="H88" s="17"/>
      <c r="I88" s="17"/>
      <c r="J88" s="17"/>
      <c r="K88" s="17"/>
      <c r="L88" s="183">
        <f>IF(D88&gt;A_Stammdaten!$B$12,0,SUM(F88,G88,I88,J88)-SUM(H88,K88))</f>
        <v>0</v>
      </c>
      <c r="M88" s="17"/>
      <c r="N88" s="17"/>
      <c r="O88" s="17"/>
      <c r="P88" s="17"/>
      <c r="Q88" s="16">
        <f>IF(D88&gt;A_Stammdaten!$B$12,0,SUM(L88)-SUM(M88:P88))</f>
        <v>0</v>
      </c>
      <c r="R88" s="17"/>
      <c r="S88" s="151">
        <f>IF(AND(A_Stammdaten!$B$12=D88,OR(B88="geleistete Anzahlungen und Anlagen im Bau des Sachanlagevermögens",B88="geleistete Anzahlungen auf immaterielle Vermögensgegenstände",B88="Grundstücke")),0,U88+T88)</f>
        <v>0</v>
      </c>
      <c r="T88" s="151">
        <f t="shared" si="17"/>
        <v>0</v>
      </c>
      <c r="U88" s="151">
        <f>IF(A_Stammdaten!$B$12=2023,D3_WAV!W88,IF(A_Stammdaten!$B$12=2024,D3_WAV!X88, IF(A_Stammdaten!$B$12=2025,D3_WAV!Y88,IF(A_Stammdaten!$B$12=2026,D3_WAV!Z88,IF(A_Stammdaten!$B$12=2027,D3_WAV!AA88)))))</f>
        <v>0</v>
      </c>
      <c r="V88" s="150">
        <f t="shared" si="18"/>
        <v>0</v>
      </c>
      <c r="W88" s="150">
        <f t="shared" si="12"/>
        <v>0</v>
      </c>
      <c r="X88" s="150">
        <f t="shared" si="13"/>
        <v>0</v>
      </c>
      <c r="Y88" s="150">
        <f t="shared" si="14"/>
        <v>0</v>
      </c>
      <c r="Z88" s="150">
        <f t="shared" si="15"/>
        <v>0</v>
      </c>
      <c r="AA88" s="150">
        <f t="shared" si="16"/>
        <v>0</v>
      </c>
      <c r="AG88" s="165" t="str">
        <f t="shared" si="11"/>
        <v>Zeitreihe_1</v>
      </c>
    </row>
    <row r="89" spans="1:33" x14ac:dyDescent="0.25">
      <c r="A89" s="17"/>
      <c r="B89" s="287"/>
      <c r="C89" s="287"/>
      <c r="D89" s="34"/>
      <c r="E89" s="17"/>
      <c r="F89" s="17"/>
      <c r="G89" s="17"/>
      <c r="H89" s="17"/>
      <c r="I89" s="17"/>
      <c r="J89" s="17"/>
      <c r="K89" s="17"/>
      <c r="L89" s="183">
        <f>IF(D89&gt;A_Stammdaten!$B$12,0,SUM(F89,G89,I89,J89)-SUM(H89,K89))</f>
        <v>0</v>
      </c>
      <c r="M89" s="17"/>
      <c r="N89" s="17"/>
      <c r="O89" s="17"/>
      <c r="P89" s="17"/>
      <c r="Q89" s="16">
        <f>IF(D89&gt;A_Stammdaten!$B$12,0,SUM(L89)-SUM(M89:P89))</f>
        <v>0</v>
      </c>
      <c r="R89" s="17"/>
      <c r="S89" s="151">
        <f>IF(AND(A_Stammdaten!$B$12=D89,OR(B89="geleistete Anzahlungen und Anlagen im Bau des Sachanlagevermögens",B89="geleistete Anzahlungen auf immaterielle Vermögensgegenstände",B89="Grundstücke")),0,U89+T89)</f>
        <v>0</v>
      </c>
      <c r="T89" s="151">
        <f t="shared" si="17"/>
        <v>0</v>
      </c>
      <c r="U89" s="151">
        <f>IF(A_Stammdaten!$B$12=2023,D3_WAV!W89,IF(A_Stammdaten!$B$12=2024,D3_WAV!X89, IF(A_Stammdaten!$B$12=2025,D3_WAV!Y89,IF(A_Stammdaten!$B$12=2026,D3_WAV!Z89,IF(A_Stammdaten!$B$12=2027,D3_WAV!AA89)))))</f>
        <v>0</v>
      </c>
      <c r="V89" s="150">
        <f t="shared" si="18"/>
        <v>0</v>
      </c>
      <c r="W89" s="150">
        <f t="shared" si="12"/>
        <v>0</v>
      </c>
      <c r="X89" s="150">
        <f t="shared" si="13"/>
        <v>0</v>
      </c>
      <c r="Y89" s="150">
        <f t="shared" si="14"/>
        <v>0</v>
      </c>
      <c r="Z89" s="150">
        <f t="shared" si="15"/>
        <v>0</v>
      </c>
      <c r="AA89" s="150">
        <f t="shared" si="16"/>
        <v>0</v>
      </c>
      <c r="AG89" s="165" t="str">
        <f t="shared" si="11"/>
        <v>Zeitreihe_1</v>
      </c>
    </row>
    <row r="90" spans="1:33" x14ac:dyDescent="0.25">
      <c r="A90" s="17"/>
      <c r="B90" s="287"/>
      <c r="C90" s="287"/>
      <c r="D90" s="34"/>
      <c r="E90" s="17"/>
      <c r="F90" s="17"/>
      <c r="G90" s="17"/>
      <c r="H90" s="17"/>
      <c r="I90" s="17"/>
      <c r="J90" s="17"/>
      <c r="K90" s="17"/>
      <c r="L90" s="183">
        <f>IF(D90&gt;A_Stammdaten!$B$12,0,SUM(F90,G90,I90,J90)-SUM(H90,K90))</f>
        <v>0</v>
      </c>
      <c r="M90" s="17"/>
      <c r="N90" s="17"/>
      <c r="O90" s="17"/>
      <c r="P90" s="17"/>
      <c r="Q90" s="16">
        <f>IF(D90&gt;A_Stammdaten!$B$12,0,SUM(L90)-SUM(M90:P90))</f>
        <v>0</v>
      </c>
      <c r="R90" s="17"/>
      <c r="S90" s="151">
        <f>IF(AND(A_Stammdaten!$B$12=D90,OR(B90="geleistete Anzahlungen und Anlagen im Bau des Sachanlagevermögens",B90="geleistete Anzahlungen auf immaterielle Vermögensgegenstände",B90="Grundstücke")),0,U90+T90)</f>
        <v>0</v>
      </c>
      <c r="T90" s="151">
        <f t="shared" si="17"/>
        <v>0</v>
      </c>
      <c r="U90" s="151">
        <f>IF(A_Stammdaten!$B$12=2023,D3_WAV!W90,IF(A_Stammdaten!$B$12=2024,D3_WAV!X90, IF(A_Stammdaten!$B$12=2025,D3_WAV!Y90,IF(A_Stammdaten!$B$12=2026,D3_WAV!Z90,IF(A_Stammdaten!$B$12=2027,D3_WAV!AA90)))))</f>
        <v>0</v>
      </c>
      <c r="V90" s="150">
        <f t="shared" si="18"/>
        <v>0</v>
      </c>
      <c r="W90" s="150">
        <f t="shared" si="12"/>
        <v>0</v>
      </c>
      <c r="X90" s="150">
        <f t="shared" si="13"/>
        <v>0</v>
      </c>
      <c r="Y90" s="150">
        <f t="shared" si="14"/>
        <v>0</v>
      </c>
      <c r="Z90" s="150">
        <f t="shared" si="15"/>
        <v>0</v>
      </c>
      <c r="AA90" s="150">
        <f t="shared" si="16"/>
        <v>0</v>
      </c>
      <c r="AG90" s="165" t="str">
        <f t="shared" si="11"/>
        <v>Zeitreihe_1</v>
      </c>
    </row>
    <row r="91" spans="1:33" x14ac:dyDescent="0.25">
      <c r="A91" s="17"/>
      <c r="B91" s="287"/>
      <c r="C91" s="287"/>
      <c r="D91" s="34"/>
      <c r="E91" s="17"/>
      <c r="F91" s="17"/>
      <c r="G91" s="17"/>
      <c r="H91" s="17"/>
      <c r="I91" s="17"/>
      <c r="J91" s="17"/>
      <c r="K91" s="17"/>
      <c r="L91" s="183">
        <f>IF(D91&gt;A_Stammdaten!$B$12,0,SUM(F91,G91,I91,J91)-SUM(H91,K91))</f>
        <v>0</v>
      </c>
      <c r="M91" s="17"/>
      <c r="N91" s="17"/>
      <c r="O91" s="17"/>
      <c r="P91" s="17"/>
      <c r="Q91" s="16">
        <f>IF(D91&gt;A_Stammdaten!$B$12,0,SUM(L91)-SUM(M91:P91))</f>
        <v>0</v>
      </c>
      <c r="R91" s="17"/>
      <c r="S91" s="151">
        <f>IF(AND(A_Stammdaten!$B$12=D91,OR(B91="geleistete Anzahlungen und Anlagen im Bau des Sachanlagevermögens",B91="geleistete Anzahlungen auf immaterielle Vermögensgegenstände",B91="Grundstücke")),0,U91+T91)</f>
        <v>0</v>
      </c>
      <c r="T91" s="151">
        <f t="shared" si="17"/>
        <v>0</v>
      </c>
      <c r="U91" s="151">
        <f>IF(A_Stammdaten!$B$12=2023,D3_WAV!W91,IF(A_Stammdaten!$B$12=2024,D3_WAV!X91, IF(A_Stammdaten!$B$12=2025,D3_WAV!Y91,IF(A_Stammdaten!$B$12=2026,D3_WAV!Z91,IF(A_Stammdaten!$B$12=2027,D3_WAV!AA91)))))</f>
        <v>0</v>
      </c>
      <c r="V91" s="150">
        <f t="shared" si="18"/>
        <v>0</v>
      </c>
      <c r="W91" s="150">
        <f t="shared" si="12"/>
        <v>0</v>
      </c>
      <c r="X91" s="150">
        <f t="shared" si="13"/>
        <v>0</v>
      </c>
      <c r="Y91" s="150">
        <f t="shared" si="14"/>
        <v>0</v>
      </c>
      <c r="Z91" s="150">
        <f t="shared" si="15"/>
        <v>0</v>
      </c>
      <c r="AA91" s="150">
        <f t="shared" si="16"/>
        <v>0</v>
      </c>
      <c r="AG91" s="165" t="str">
        <f t="shared" si="11"/>
        <v>Zeitreihe_1</v>
      </c>
    </row>
    <row r="92" spans="1:33" x14ac:dyDescent="0.25">
      <c r="A92" s="17"/>
      <c r="B92" s="287"/>
      <c r="C92" s="287"/>
      <c r="D92" s="34"/>
      <c r="E92" s="17"/>
      <c r="F92" s="17"/>
      <c r="G92" s="17"/>
      <c r="H92" s="17"/>
      <c r="I92" s="17"/>
      <c r="J92" s="17"/>
      <c r="K92" s="17"/>
      <c r="L92" s="183">
        <f>IF(D92&gt;A_Stammdaten!$B$12,0,SUM(F92,G92,I92,J92)-SUM(H92,K92))</f>
        <v>0</v>
      </c>
      <c r="M92" s="17"/>
      <c r="N92" s="17"/>
      <c r="O92" s="17"/>
      <c r="P92" s="17"/>
      <c r="Q92" s="16">
        <f>IF(D92&gt;A_Stammdaten!$B$12,0,SUM(L92)-SUM(M92:P92))</f>
        <v>0</v>
      </c>
      <c r="R92" s="17"/>
      <c r="S92" s="151">
        <f>IF(AND(A_Stammdaten!$B$12=D92,OR(B92="geleistete Anzahlungen und Anlagen im Bau des Sachanlagevermögens",B92="geleistete Anzahlungen auf immaterielle Vermögensgegenstände",B92="Grundstücke")),0,U92+T92)</f>
        <v>0</v>
      </c>
      <c r="T92" s="151">
        <f t="shared" si="17"/>
        <v>0</v>
      </c>
      <c r="U92" s="151">
        <f>IF(A_Stammdaten!$B$12=2023,D3_WAV!W92,IF(A_Stammdaten!$B$12=2024,D3_WAV!X92, IF(A_Stammdaten!$B$12=2025,D3_WAV!Y92,IF(A_Stammdaten!$B$12=2026,D3_WAV!Z92,IF(A_Stammdaten!$B$12=2027,D3_WAV!AA92)))))</f>
        <v>0</v>
      </c>
      <c r="V92" s="150">
        <f t="shared" si="18"/>
        <v>0</v>
      </c>
      <c r="W92" s="150">
        <f t="shared" si="12"/>
        <v>0</v>
      </c>
      <c r="X92" s="150">
        <f t="shared" si="13"/>
        <v>0</v>
      </c>
      <c r="Y92" s="150">
        <f t="shared" si="14"/>
        <v>0</v>
      </c>
      <c r="Z92" s="150">
        <f t="shared" si="15"/>
        <v>0</v>
      </c>
      <c r="AA92" s="150">
        <f t="shared" si="16"/>
        <v>0</v>
      </c>
      <c r="AG92" s="165" t="str">
        <f t="shared" si="11"/>
        <v>Zeitreihe_1</v>
      </c>
    </row>
    <row r="93" spans="1:33" x14ac:dyDescent="0.25">
      <c r="A93" s="17"/>
      <c r="B93" s="287"/>
      <c r="C93" s="287"/>
      <c r="D93" s="34"/>
      <c r="E93" s="17"/>
      <c r="F93" s="17"/>
      <c r="G93" s="17"/>
      <c r="H93" s="17"/>
      <c r="I93" s="17"/>
      <c r="J93" s="17"/>
      <c r="K93" s="17"/>
      <c r="L93" s="183">
        <f>IF(D93&gt;A_Stammdaten!$B$12,0,SUM(F93,G93,I93,J93)-SUM(H93,K93))</f>
        <v>0</v>
      </c>
      <c r="M93" s="17"/>
      <c r="N93" s="17"/>
      <c r="O93" s="17"/>
      <c r="P93" s="17"/>
      <c r="Q93" s="16">
        <f>IF(D93&gt;A_Stammdaten!$B$12,0,SUM(L93)-SUM(M93:P93))</f>
        <v>0</v>
      </c>
      <c r="R93" s="17"/>
      <c r="S93" s="151">
        <f>IF(AND(A_Stammdaten!$B$12=D93,OR(B93="geleistete Anzahlungen und Anlagen im Bau des Sachanlagevermögens",B93="geleistete Anzahlungen auf immaterielle Vermögensgegenstände",B93="Grundstücke")),0,U93+T93)</f>
        <v>0</v>
      </c>
      <c r="T93" s="151">
        <f t="shared" si="17"/>
        <v>0</v>
      </c>
      <c r="U93" s="151">
        <f>IF(A_Stammdaten!$B$12=2023,D3_WAV!W93,IF(A_Stammdaten!$B$12=2024,D3_WAV!X93, IF(A_Stammdaten!$B$12=2025,D3_WAV!Y93,IF(A_Stammdaten!$B$12=2026,D3_WAV!Z93,IF(A_Stammdaten!$B$12=2027,D3_WAV!AA93)))))</f>
        <v>0</v>
      </c>
      <c r="V93" s="150">
        <f t="shared" si="18"/>
        <v>0</v>
      </c>
      <c r="W93" s="150">
        <f t="shared" si="12"/>
        <v>0</v>
      </c>
      <c r="X93" s="150">
        <f t="shared" si="13"/>
        <v>0</v>
      </c>
      <c r="Y93" s="150">
        <f t="shared" si="14"/>
        <v>0</v>
      </c>
      <c r="Z93" s="150">
        <f t="shared" si="15"/>
        <v>0</v>
      </c>
      <c r="AA93" s="150">
        <f t="shared" si="16"/>
        <v>0</v>
      </c>
      <c r="AG93" s="165" t="str">
        <f t="shared" si="11"/>
        <v>Zeitreihe_1</v>
      </c>
    </row>
    <row r="94" spans="1:33" x14ac:dyDescent="0.25">
      <c r="A94" s="17"/>
      <c r="B94" s="287"/>
      <c r="C94" s="287"/>
      <c r="D94" s="34"/>
      <c r="E94" s="17"/>
      <c r="F94" s="17"/>
      <c r="G94" s="17"/>
      <c r="H94" s="17"/>
      <c r="I94" s="17"/>
      <c r="J94" s="17"/>
      <c r="K94" s="17"/>
      <c r="L94" s="183">
        <f>IF(D94&gt;A_Stammdaten!$B$12,0,SUM(F94,G94,I94,J94)-SUM(H94,K94))</f>
        <v>0</v>
      </c>
      <c r="M94" s="17"/>
      <c r="N94" s="17"/>
      <c r="O94" s="17"/>
      <c r="P94" s="17"/>
      <c r="Q94" s="16">
        <f>IF(D94&gt;A_Stammdaten!$B$12,0,SUM(L94)-SUM(M94:P94))</f>
        <v>0</v>
      </c>
      <c r="R94" s="17"/>
      <c r="S94" s="151">
        <f>IF(AND(A_Stammdaten!$B$12=D94,OR(B94="geleistete Anzahlungen und Anlagen im Bau des Sachanlagevermögens",B94="geleistete Anzahlungen auf immaterielle Vermögensgegenstände",B94="Grundstücke")),0,U94+T94)</f>
        <v>0</v>
      </c>
      <c r="T94" s="151">
        <f t="shared" si="17"/>
        <v>0</v>
      </c>
      <c r="U94" s="151">
        <f>IF(A_Stammdaten!$B$12=2023,D3_WAV!W94,IF(A_Stammdaten!$B$12=2024,D3_WAV!X94, IF(A_Stammdaten!$B$12=2025,D3_WAV!Y94,IF(A_Stammdaten!$B$12=2026,D3_WAV!Z94,IF(A_Stammdaten!$B$12=2027,D3_WAV!AA94)))))</f>
        <v>0</v>
      </c>
      <c r="V94" s="150">
        <f t="shared" si="18"/>
        <v>0</v>
      </c>
      <c r="W94" s="150">
        <f t="shared" si="12"/>
        <v>0</v>
      </c>
      <c r="X94" s="150">
        <f t="shared" si="13"/>
        <v>0</v>
      </c>
      <c r="Y94" s="150">
        <f t="shared" si="14"/>
        <v>0</v>
      </c>
      <c r="Z94" s="150">
        <f t="shared" si="15"/>
        <v>0</v>
      </c>
      <c r="AA94" s="150">
        <f t="shared" si="16"/>
        <v>0</v>
      </c>
      <c r="AG94" s="165" t="str">
        <f t="shared" si="11"/>
        <v>Zeitreihe_1</v>
      </c>
    </row>
    <row r="95" spans="1:33" x14ac:dyDescent="0.25">
      <c r="A95" s="17"/>
      <c r="B95" s="287"/>
      <c r="C95" s="287"/>
      <c r="D95" s="34"/>
      <c r="E95" s="17"/>
      <c r="F95" s="17"/>
      <c r="G95" s="17"/>
      <c r="H95" s="17"/>
      <c r="I95" s="17"/>
      <c r="J95" s="17"/>
      <c r="K95" s="17"/>
      <c r="L95" s="183">
        <f>IF(D95&gt;A_Stammdaten!$B$12,0,SUM(F95,G95,I95,J95)-SUM(H95,K95))</f>
        <v>0</v>
      </c>
      <c r="M95" s="17"/>
      <c r="N95" s="17"/>
      <c r="O95" s="17"/>
      <c r="P95" s="17"/>
      <c r="Q95" s="16">
        <f>IF(D95&gt;A_Stammdaten!$B$12,0,SUM(L95)-SUM(M95:P95))</f>
        <v>0</v>
      </c>
      <c r="R95" s="17"/>
      <c r="S95" s="151">
        <f>IF(AND(A_Stammdaten!$B$12=D95,OR(B95="geleistete Anzahlungen und Anlagen im Bau des Sachanlagevermögens",B95="geleistete Anzahlungen auf immaterielle Vermögensgegenstände",B95="Grundstücke")),0,U95+T95)</f>
        <v>0</v>
      </c>
      <c r="T95" s="151">
        <f t="shared" si="17"/>
        <v>0</v>
      </c>
      <c r="U95" s="151">
        <f>IF(A_Stammdaten!$B$12=2023,D3_WAV!W95,IF(A_Stammdaten!$B$12=2024,D3_WAV!X95, IF(A_Stammdaten!$B$12=2025,D3_WAV!Y95,IF(A_Stammdaten!$B$12=2026,D3_WAV!Z95,IF(A_Stammdaten!$B$12=2027,D3_WAV!AA95)))))</f>
        <v>0</v>
      </c>
      <c r="V95" s="150">
        <f t="shared" si="18"/>
        <v>0</v>
      </c>
      <c r="W95" s="150">
        <f t="shared" si="12"/>
        <v>0</v>
      </c>
      <c r="X95" s="150">
        <f t="shared" si="13"/>
        <v>0</v>
      </c>
      <c r="Y95" s="150">
        <f t="shared" si="14"/>
        <v>0</v>
      </c>
      <c r="Z95" s="150">
        <f t="shared" si="15"/>
        <v>0</v>
      </c>
      <c r="AA95" s="150">
        <f t="shared" si="16"/>
        <v>0</v>
      </c>
      <c r="AG95" s="165" t="str">
        <f t="shared" si="11"/>
        <v>Zeitreihe_1</v>
      </c>
    </row>
    <row r="96" spans="1:33" x14ac:dyDescent="0.25">
      <c r="A96" s="17"/>
      <c r="B96" s="287"/>
      <c r="C96" s="287"/>
      <c r="D96" s="34"/>
      <c r="E96" s="17"/>
      <c r="F96" s="17"/>
      <c r="G96" s="17"/>
      <c r="H96" s="17"/>
      <c r="I96" s="17"/>
      <c r="J96" s="17"/>
      <c r="K96" s="17"/>
      <c r="L96" s="183">
        <f>IF(D96&gt;A_Stammdaten!$B$12,0,SUM(F96,G96,I96,J96)-SUM(H96,K96))</f>
        <v>0</v>
      </c>
      <c r="M96" s="17"/>
      <c r="N96" s="17"/>
      <c r="O96" s="17"/>
      <c r="P96" s="17"/>
      <c r="Q96" s="16">
        <f>IF(D96&gt;A_Stammdaten!$B$12,0,SUM(L96)-SUM(M96:P96))</f>
        <v>0</v>
      </c>
      <c r="R96" s="17"/>
      <c r="S96" s="151">
        <f>IF(AND(A_Stammdaten!$B$12=D96,OR(B96="geleistete Anzahlungen und Anlagen im Bau des Sachanlagevermögens",B96="geleistete Anzahlungen auf immaterielle Vermögensgegenstände",B96="Grundstücke")),0,U96+T96)</f>
        <v>0</v>
      </c>
      <c r="T96" s="151">
        <f t="shared" si="17"/>
        <v>0</v>
      </c>
      <c r="U96" s="151">
        <f>IF(A_Stammdaten!$B$12=2023,D3_WAV!W96,IF(A_Stammdaten!$B$12=2024,D3_WAV!X96, IF(A_Stammdaten!$B$12=2025,D3_WAV!Y96,IF(A_Stammdaten!$B$12=2026,D3_WAV!Z96,IF(A_Stammdaten!$B$12=2027,D3_WAV!AA96)))))</f>
        <v>0</v>
      </c>
      <c r="V96" s="150">
        <f t="shared" si="18"/>
        <v>0</v>
      </c>
      <c r="W96" s="150">
        <f t="shared" si="12"/>
        <v>0</v>
      </c>
      <c r="X96" s="150">
        <f t="shared" si="13"/>
        <v>0</v>
      </c>
      <c r="Y96" s="150">
        <f t="shared" si="14"/>
        <v>0</v>
      </c>
      <c r="Z96" s="150">
        <f t="shared" si="15"/>
        <v>0</v>
      </c>
      <c r="AA96" s="150">
        <f t="shared" si="16"/>
        <v>0</v>
      </c>
      <c r="AG96" s="165" t="str">
        <f t="shared" si="11"/>
        <v>Zeitreihe_1</v>
      </c>
    </row>
    <row r="97" spans="1:33" x14ac:dyDescent="0.25">
      <c r="A97" s="17"/>
      <c r="B97" s="287"/>
      <c r="C97" s="287"/>
      <c r="D97" s="34"/>
      <c r="E97" s="17"/>
      <c r="F97" s="17"/>
      <c r="G97" s="17"/>
      <c r="H97" s="17"/>
      <c r="I97" s="17"/>
      <c r="J97" s="17"/>
      <c r="K97" s="17"/>
      <c r="L97" s="183">
        <f>IF(D97&gt;A_Stammdaten!$B$12,0,SUM(F97,G97,I97,J97)-SUM(H97,K97))</f>
        <v>0</v>
      </c>
      <c r="M97" s="17"/>
      <c r="N97" s="17"/>
      <c r="O97" s="17"/>
      <c r="P97" s="17"/>
      <c r="Q97" s="16">
        <f>IF(D97&gt;A_Stammdaten!$B$12,0,SUM(L97)-SUM(M97:P97))</f>
        <v>0</v>
      </c>
      <c r="R97" s="17"/>
      <c r="S97" s="151">
        <f>IF(AND(A_Stammdaten!$B$12=D97,OR(B97="geleistete Anzahlungen und Anlagen im Bau des Sachanlagevermögens",B97="geleistete Anzahlungen auf immaterielle Vermögensgegenstände",B97="Grundstücke")),0,U97+T97)</f>
        <v>0</v>
      </c>
      <c r="T97" s="151">
        <f t="shared" si="17"/>
        <v>0</v>
      </c>
      <c r="U97" s="151">
        <f>IF(A_Stammdaten!$B$12=2023,D3_WAV!W97,IF(A_Stammdaten!$B$12=2024,D3_WAV!X97, IF(A_Stammdaten!$B$12=2025,D3_WAV!Y97,IF(A_Stammdaten!$B$12=2026,D3_WAV!Z97,IF(A_Stammdaten!$B$12=2027,D3_WAV!AA97)))))</f>
        <v>0</v>
      </c>
      <c r="V97" s="150">
        <f t="shared" si="18"/>
        <v>0</v>
      </c>
      <c r="W97" s="150">
        <f t="shared" si="12"/>
        <v>0</v>
      </c>
      <c r="X97" s="150">
        <f t="shared" si="13"/>
        <v>0</v>
      </c>
      <c r="Y97" s="150">
        <f t="shared" si="14"/>
        <v>0</v>
      </c>
      <c r="Z97" s="150">
        <f t="shared" si="15"/>
        <v>0</v>
      </c>
      <c r="AA97" s="150">
        <f t="shared" si="16"/>
        <v>0</v>
      </c>
      <c r="AG97" s="165" t="str">
        <f t="shared" si="11"/>
        <v>Zeitreihe_1</v>
      </c>
    </row>
    <row r="98" spans="1:33" x14ac:dyDescent="0.25">
      <c r="A98" s="17"/>
      <c r="B98" s="287"/>
      <c r="C98" s="287"/>
      <c r="D98" s="34"/>
      <c r="E98" s="17"/>
      <c r="F98" s="17"/>
      <c r="G98" s="17"/>
      <c r="H98" s="17"/>
      <c r="I98" s="17"/>
      <c r="J98" s="17"/>
      <c r="K98" s="17"/>
      <c r="L98" s="183">
        <f>IF(D98&gt;A_Stammdaten!$B$12,0,SUM(F98,G98,I98,J98)-SUM(H98,K98))</f>
        <v>0</v>
      </c>
      <c r="M98" s="17"/>
      <c r="N98" s="17"/>
      <c r="O98" s="17"/>
      <c r="P98" s="17"/>
      <c r="Q98" s="16">
        <f>IF(D98&gt;A_Stammdaten!$B$12,0,SUM(L98)-SUM(M98:P98))</f>
        <v>0</v>
      </c>
      <c r="R98" s="17"/>
      <c r="S98" s="151">
        <f>IF(AND(A_Stammdaten!$B$12=D98,OR(B98="geleistete Anzahlungen und Anlagen im Bau des Sachanlagevermögens",B98="geleistete Anzahlungen auf immaterielle Vermögensgegenstände",B98="Grundstücke")),0,U98+T98)</f>
        <v>0</v>
      </c>
      <c r="T98" s="151">
        <f t="shared" si="17"/>
        <v>0</v>
      </c>
      <c r="U98" s="151">
        <f>IF(A_Stammdaten!$B$12=2023,D3_WAV!W98,IF(A_Stammdaten!$B$12=2024,D3_WAV!X98, IF(A_Stammdaten!$B$12=2025,D3_WAV!Y98,IF(A_Stammdaten!$B$12=2026,D3_WAV!Z98,IF(A_Stammdaten!$B$12=2027,D3_WAV!AA98)))))</f>
        <v>0</v>
      </c>
      <c r="V98" s="150">
        <f t="shared" si="18"/>
        <v>0</v>
      </c>
      <c r="W98" s="150">
        <f t="shared" si="12"/>
        <v>0</v>
      </c>
      <c r="X98" s="150">
        <f t="shared" si="13"/>
        <v>0</v>
      </c>
      <c r="Y98" s="150">
        <f t="shared" si="14"/>
        <v>0</v>
      </c>
      <c r="Z98" s="150">
        <f t="shared" si="15"/>
        <v>0</v>
      </c>
      <c r="AA98" s="150">
        <f t="shared" si="16"/>
        <v>0</v>
      </c>
      <c r="AG98" s="165" t="str">
        <f t="shared" si="11"/>
        <v>Zeitreihe_1</v>
      </c>
    </row>
    <row r="99" spans="1:33" x14ac:dyDescent="0.25">
      <c r="A99" s="17"/>
      <c r="B99" s="287"/>
      <c r="C99" s="287"/>
      <c r="D99" s="34"/>
      <c r="E99" s="17"/>
      <c r="F99" s="17"/>
      <c r="G99" s="17"/>
      <c r="H99" s="17"/>
      <c r="I99" s="17"/>
      <c r="J99" s="17"/>
      <c r="K99" s="17"/>
      <c r="L99" s="183">
        <f>IF(D99&gt;A_Stammdaten!$B$12,0,SUM(F99,G99,I99,J99)-SUM(H99,K99))</f>
        <v>0</v>
      </c>
      <c r="M99" s="17"/>
      <c r="N99" s="17"/>
      <c r="O99" s="17"/>
      <c r="P99" s="17"/>
      <c r="Q99" s="16">
        <f>IF(D99&gt;A_Stammdaten!$B$12,0,SUM(L99)-SUM(M99:P99))</f>
        <v>0</v>
      </c>
      <c r="R99" s="17"/>
      <c r="S99" s="151">
        <f>IF(AND(A_Stammdaten!$B$12=D99,OR(B99="geleistete Anzahlungen und Anlagen im Bau des Sachanlagevermögens",B99="geleistete Anzahlungen auf immaterielle Vermögensgegenstände",B99="Grundstücke")),0,U99+T99)</f>
        <v>0</v>
      </c>
      <c r="T99" s="151">
        <f t="shared" si="17"/>
        <v>0</v>
      </c>
      <c r="U99" s="151">
        <f>IF(A_Stammdaten!$B$12=2023,D3_WAV!W99,IF(A_Stammdaten!$B$12=2024,D3_WAV!X99, IF(A_Stammdaten!$B$12=2025,D3_WAV!Y99,IF(A_Stammdaten!$B$12=2026,D3_WAV!Z99,IF(A_Stammdaten!$B$12=2027,D3_WAV!AA99)))))</f>
        <v>0</v>
      </c>
      <c r="V99" s="150">
        <f t="shared" si="18"/>
        <v>0</v>
      </c>
      <c r="W99" s="150">
        <f t="shared" si="12"/>
        <v>0</v>
      </c>
      <c r="X99" s="150">
        <f t="shared" si="13"/>
        <v>0</v>
      </c>
      <c r="Y99" s="150">
        <f t="shared" si="14"/>
        <v>0</v>
      </c>
      <c r="Z99" s="150">
        <f t="shared" si="15"/>
        <v>0</v>
      </c>
      <c r="AA99" s="150">
        <f t="shared" si="16"/>
        <v>0</v>
      </c>
      <c r="AG99" s="165" t="str">
        <f t="shared" si="11"/>
        <v>Zeitreihe_1</v>
      </c>
    </row>
    <row r="100" spans="1:33" x14ac:dyDescent="0.25">
      <c r="A100" s="17"/>
      <c r="B100" s="287"/>
      <c r="C100" s="287"/>
      <c r="D100" s="34"/>
      <c r="E100" s="17"/>
      <c r="F100" s="17"/>
      <c r="G100" s="17"/>
      <c r="H100" s="17"/>
      <c r="I100" s="17"/>
      <c r="J100" s="17"/>
      <c r="K100" s="17"/>
      <c r="L100" s="183">
        <f>IF(D100&gt;A_Stammdaten!$B$12,0,SUM(F100,G100,I100,J100)-SUM(H100,K100))</f>
        <v>0</v>
      </c>
      <c r="M100" s="17"/>
      <c r="N100" s="17"/>
      <c r="O100" s="17"/>
      <c r="P100" s="17"/>
      <c r="Q100" s="16">
        <f>IF(D100&gt;A_Stammdaten!$B$12,0,SUM(L100)-SUM(M100:P100))</f>
        <v>0</v>
      </c>
      <c r="R100" s="17"/>
      <c r="S100" s="151">
        <f>IF(AND(A_Stammdaten!$B$12=D100,OR(B100="geleistete Anzahlungen und Anlagen im Bau des Sachanlagevermögens",B100="geleistete Anzahlungen auf immaterielle Vermögensgegenstände",B100="Grundstücke")),0,U100+T100)</f>
        <v>0</v>
      </c>
      <c r="T100" s="151">
        <f t="shared" si="17"/>
        <v>0</v>
      </c>
      <c r="U100" s="151">
        <f>IF(A_Stammdaten!$B$12=2023,D3_WAV!W100,IF(A_Stammdaten!$B$12=2024,D3_WAV!X100, IF(A_Stammdaten!$B$12=2025,D3_WAV!Y100,IF(A_Stammdaten!$B$12=2026,D3_WAV!Z100,IF(A_Stammdaten!$B$12=2027,D3_WAV!AA100)))))</f>
        <v>0</v>
      </c>
      <c r="V100" s="150">
        <f t="shared" si="18"/>
        <v>0</v>
      </c>
      <c r="W100" s="150">
        <f t="shared" si="12"/>
        <v>0</v>
      </c>
      <c r="X100" s="150">
        <f t="shared" si="13"/>
        <v>0</v>
      </c>
      <c r="Y100" s="150">
        <f t="shared" si="14"/>
        <v>0</v>
      </c>
      <c r="Z100" s="150">
        <f t="shared" si="15"/>
        <v>0</v>
      </c>
      <c r="AA100" s="150">
        <f t="shared" si="16"/>
        <v>0</v>
      </c>
      <c r="AG100" s="165" t="str">
        <f t="shared" si="11"/>
        <v>Zeitreihe_1</v>
      </c>
    </row>
    <row r="101" spans="1:33" x14ac:dyDescent="0.25">
      <c r="A101" s="17"/>
      <c r="B101" s="287"/>
      <c r="C101" s="287"/>
      <c r="D101" s="34"/>
      <c r="E101" s="17"/>
      <c r="F101" s="17"/>
      <c r="G101" s="17"/>
      <c r="H101" s="17"/>
      <c r="I101" s="17"/>
      <c r="J101" s="17"/>
      <c r="K101" s="17"/>
      <c r="L101" s="183">
        <f>IF(D101&gt;A_Stammdaten!$B$12,0,SUM(F101,G101,I101,J101)-SUM(H101,K101))</f>
        <v>0</v>
      </c>
      <c r="M101" s="17"/>
      <c r="N101" s="17"/>
      <c r="O101" s="17"/>
      <c r="P101" s="17"/>
      <c r="Q101" s="16">
        <f>IF(D101&gt;A_Stammdaten!$B$12,0,SUM(L101)-SUM(M101:P101))</f>
        <v>0</v>
      </c>
      <c r="R101" s="17"/>
      <c r="S101" s="151">
        <f>IF(AND(A_Stammdaten!$B$12=D101,OR(B101="geleistete Anzahlungen und Anlagen im Bau des Sachanlagevermögens",B101="geleistete Anzahlungen auf immaterielle Vermögensgegenstände",B101="Grundstücke")),0,U101+T101)</f>
        <v>0</v>
      </c>
      <c r="T101" s="151">
        <f t="shared" si="17"/>
        <v>0</v>
      </c>
      <c r="U101" s="151">
        <f>IF(A_Stammdaten!$B$12=2023,D3_WAV!W101,IF(A_Stammdaten!$B$12=2024,D3_WAV!X101, IF(A_Stammdaten!$B$12=2025,D3_WAV!Y101,IF(A_Stammdaten!$B$12=2026,D3_WAV!Z101,IF(A_Stammdaten!$B$12=2027,D3_WAV!AA101)))))</f>
        <v>0</v>
      </c>
      <c r="V101" s="150">
        <f t="shared" si="18"/>
        <v>0</v>
      </c>
      <c r="W101" s="150">
        <f t="shared" si="12"/>
        <v>0</v>
      </c>
      <c r="X101" s="150">
        <f t="shared" si="13"/>
        <v>0</v>
      </c>
      <c r="Y101" s="150">
        <f t="shared" si="14"/>
        <v>0</v>
      </c>
      <c r="Z101" s="150">
        <f t="shared" si="15"/>
        <v>0</v>
      </c>
      <c r="AA101" s="150">
        <f t="shared" si="16"/>
        <v>0</v>
      </c>
      <c r="AG101" s="165" t="str">
        <f t="shared" ref="AG101:AG132" si="19">IF(OR(TRIM(B101)="geleistete Anzahlungen und Anlagen im Bau des Sachanlagevermögens",TRIM(B101)="geleistete Anzahlungen auf immaterielle Vermögensgegenstände"),"Zeitreihe_2","Zeitreihe_1")</f>
        <v>Zeitreihe_1</v>
      </c>
    </row>
    <row r="102" spans="1:33" x14ac:dyDescent="0.25">
      <c r="A102" s="17"/>
      <c r="B102" s="287"/>
      <c r="C102" s="287"/>
      <c r="D102" s="34"/>
      <c r="E102" s="17"/>
      <c r="F102" s="17"/>
      <c r="G102" s="17"/>
      <c r="H102" s="17"/>
      <c r="I102" s="17"/>
      <c r="J102" s="17"/>
      <c r="K102" s="17"/>
      <c r="L102" s="183">
        <f>IF(D102&gt;A_Stammdaten!$B$12,0,SUM(F102,G102,I102,J102)-SUM(H102,K102))</f>
        <v>0</v>
      </c>
      <c r="M102" s="17"/>
      <c r="N102" s="17"/>
      <c r="O102" s="17"/>
      <c r="P102" s="17"/>
      <c r="Q102" s="16">
        <f>IF(D102&gt;A_Stammdaten!$B$12,0,SUM(L102)-SUM(M102:P102))</f>
        <v>0</v>
      </c>
      <c r="R102" s="17"/>
      <c r="S102" s="151">
        <f>IF(AND(A_Stammdaten!$B$12=D102,OR(B102="geleistete Anzahlungen und Anlagen im Bau des Sachanlagevermögens",B102="geleistete Anzahlungen auf immaterielle Vermögensgegenstände",B102="Grundstücke")),0,U102+T102)</f>
        <v>0</v>
      </c>
      <c r="T102" s="151">
        <f t="shared" si="17"/>
        <v>0</v>
      </c>
      <c r="U102" s="151">
        <f>IF(A_Stammdaten!$B$12=2023,D3_WAV!W102,IF(A_Stammdaten!$B$12=2024,D3_WAV!X102, IF(A_Stammdaten!$B$12=2025,D3_WAV!Y102,IF(A_Stammdaten!$B$12=2026,D3_WAV!Z102,IF(A_Stammdaten!$B$12=2027,D3_WAV!AA102)))))</f>
        <v>0</v>
      </c>
      <c r="V102" s="150">
        <f t="shared" si="18"/>
        <v>0</v>
      </c>
      <c r="W102" s="150">
        <f t="shared" si="12"/>
        <v>0</v>
      </c>
      <c r="X102" s="150">
        <f t="shared" si="13"/>
        <v>0</v>
      </c>
      <c r="Y102" s="150">
        <f t="shared" si="14"/>
        <v>0</v>
      </c>
      <c r="Z102" s="150">
        <f t="shared" si="15"/>
        <v>0</v>
      </c>
      <c r="AA102" s="150">
        <f t="shared" si="16"/>
        <v>0</v>
      </c>
      <c r="AG102" s="165" t="str">
        <f t="shared" si="19"/>
        <v>Zeitreihe_1</v>
      </c>
    </row>
    <row r="103" spans="1:33" x14ac:dyDescent="0.25">
      <c r="A103" s="17"/>
      <c r="B103" s="287"/>
      <c r="C103" s="287"/>
      <c r="D103" s="34"/>
      <c r="E103" s="17"/>
      <c r="F103" s="17"/>
      <c r="G103" s="17"/>
      <c r="H103" s="17"/>
      <c r="I103" s="17"/>
      <c r="J103" s="17"/>
      <c r="K103" s="17"/>
      <c r="L103" s="183">
        <f>IF(D103&gt;A_Stammdaten!$B$12,0,SUM(F103,G103,I103,J103)-SUM(H103,K103))</f>
        <v>0</v>
      </c>
      <c r="M103" s="17"/>
      <c r="N103" s="17"/>
      <c r="O103" s="17"/>
      <c r="P103" s="17"/>
      <c r="Q103" s="16">
        <f>IF(D103&gt;A_Stammdaten!$B$12,0,SUM(L103)-SUM(M103:P103))</f>
        <v>0</v>
      </c>
      <c r="R103" s="17"/>
      <c r="S103" s="151">
        <f>IF(AND(A_Stammdaten!$B$12=D103,OR(B103="geleistete Anzahlungen und Anlagen im Bau des Sachanlagevermögens",B103="geleistete Anzahlungen auf immaterielle Vermögensgegenstände",B103="Grundstücke")),0,U103+T103)</f>
        <v>0</v>
      </c>
      <c r="T103" s="151">
        <f t="shared" si="17"/>
        <v>0</v>
      </c>
      <c r="U103" s="151">
        <f>IF(A_Stammdaten!$B$12=2023,D3_WAV!W103,IF(A_Stammdaten!$B$12=2024,D3_WAV!X103, IF(A_Stammdaten!$B$12=2025,D3_WAV!Y103,IF(A_Stammdaten!$B$12=2026,D3_WAV!Z103,IF(A_Stammdaten!$B$12=2027,D3_WAV!AA103)))))</f>
        <v>0</v>
      </c>
      <c r="V103" s="150">
        <f t="shared" si="18"/>
        <v>0</v>
      </c>
      <c r="W103" s="150">
        <f t="shared" si="12"/>
        <v>0</v>
      </c>
      <c r="X103" s="150">
        <f t="shared" si="13"/>
        <v>0</v>
      </c>
      <c r="Y103" s="150">
        <f t="shared" si="14"/>
        <v>0</v>
      </c>
      <c r="Z103" s="150">
        <f t="shared" si="15"/>
        <v>0</v>
      </c>
      <c r="AA103" s="150">
        <f t="shared" si="16"/>
        <v>0</v>
      </c>
      <c r="AG103" s="165" t="str">
        <f t="shared" si="19"/>
        <v>Zeitreihe_1</v>
      </c>
    </row>
    <row r="104" spans="1:33" x14ac:dyDescent="0.25">
      <c r="A104" s="17"/>
      <c r="B104" s="287"/>
      <c r="C104" s="287"/>
      <c r="D104" s="34"/>
      <c r="E104" s="17"/>
      <c r="F104" s="17"/>
      <c r="G104" s="17"/>
      <c r="H104" s="17"/>
      <c r="I104" s="17"/>
      <c r="J104" s="17"/>
      <c r="K104" s="17"/>
      <c r="L104" s="183">
        <f>IF(D104&gt;A_Stammdaten!$B$12,0,SUM(F104,G104,I104,J104)-SUM(H104,K104))</f>
        <v>0</v>
      </c>
      <c r="M104" s="17"/>
      <c r="N104" s="17"/>
      <c r="O104" s="17"/>
      <c r="P104" s="17"/>
      <c r="Q104" s="16">
        <f>IF(D104&gt;A_Stammdaten!$B$12,0,SUM(L104)-SUM(M104:P104))</f>
        <v>0</v>
      </c>
      <c r="R104" s="17"/>
      <c r="S104" s="151">
        <f>IF(AND(A_Stammdaten!$B$12=D104,OR(B104="geleistete Anzahlungen und Anlagen im Bau des Sachanlagevermögens",B104="geleistete Anzahlungen auf immaterielle Vermögensgegenstände",B104="Grundstücke")),0,U104+T104)</f>
        <v>0</v>
      </c>
      <c r="T104" s="151">
        <f t="shared" si="17"/>
        <v>0</v>
      </c>
      <c r="U104" s="151">
        <f>IF(A_Stammdaten!$B$12=2023,D3_WAV!W104,IF(A_Stammdaten!$B$12=2024,D3_WAV!X104, IF(A_Stammdaten!$B$12=2025,D3_WAV!Y104,IF(A_Stammdaten!$B$12=2026,D3_WAV!Z104,IF(A_Stammdaten!$B$12=2027,D3_WAV!AA104)))))</f>
        <v>0</v>
      </c>
      <c r="V104" s="150">
        <f t="shared" si="18"/>
        <v>0</v>
      </c>
      <c r="W104" s="150">
        <f t="shared" si="12"/>
        <v>0</v>
      </c>
      <c r="X104" s="150">
        <f t="shared" si="13"/>
        <v>0</v>
      </c>
      <c r="Y104" s="150">
        <f t="shared" si="14"/>
        <v>0</v>
      </c>
      <c r="Z104" s="150">
        <f t="shared" si="15"/>
        <v>0</v>
      </c>
      <c r="AA104" s="150">
        <f t="shared" si="16"/>
        <v>0</v>
      </c>
      <c r="AG104" s="165" t="str">
        <f t="shared" si="19"/>
        <v>Zeitreihe_1</v>
      </c>
    </row>
    <row r="105" spans="1:33" x14ac:dyDescent="0.25">
      <c r="A105" s="17"/>
      <c r="B105" s="287"/>
      <c r="C105" s="287"/>
      <c r="D105" s="34"/>
      <c r="E105" s="17"/>
      <c r="F105" s="17"/>
      <c r="G105" s="17"/>
      <c r="H105" s="17"/>
      <c r="I105" s="17"/>
      <c r="J105" s="17"/>
      <c r="K105" s="17"/>
      <c r="L105" s="183">
        <f>IF(D105&gt;A_Stammdaten!$B$12,0,SUM(F105,G105,I105,J105)-SUM(H105,K105))</f>
        <v>0</v>
      </c>
      <c r="M105" s="17"/>
      <c r="N105" s="17"/>
      <c r="O105" s="17"/>
      <c r="P105" s="17"/>
      <c r="Q105" s="16">
        <f>IF(D105&gt;A_Stammdaten!$B$12,0,SUM(L105)-SUM(M105:P105))</f>
        <v>0</v>
      </c>
      <c r="R105" s="17"/>
      <c r="S105" s="151">
        <f>IF(AND(A_Stammdaten!$B$12=D105,OR(B105="geleistete Anzahlungen und Anlagen im Bau des Sachanlagevermögens",B105="geleistete Anzahlungen auf immaterielle Vermögensgegenstände",B105="Grundstücke")),0,U105+T105)</f>
        <v>0</v>
      </c>
      <c r="T105" s="151">
        <f t="shared" si="17"/>
        <v>0</v>
      </c>
      <c r="U105" s="151">
        <f>IF(A_Stammdaten!$B$12=2023,D3_WAV!W105,IF(A_Stammdaten!$B$12=2024,D3_WAV!X105, IF(A_Stammdaten!$B$12=2025,D3_WAV!Y105,IF(A_Stammdaten!$B$12=2026,D3_WAV!Z105,IF(A_Stammdaten!$B$12=2027,D3_WAV!AA105)))))</f>
        <v>0</v>
      </c>
      <c r="V105" s="150">
        <f t="shared" si="18"/>
        <v>0</v>
      </c>
      <c r="W105" s="150">
        <f t="shared" si="12"/>
        <v>0</v>
      </c>
      <c r="X105" s="150">
        <f t="shared" si="13"/>
        <v>0</v>
      </c>
      <c r="Y105" s="150">
        <f t="shared" si="14"/>
        <v>0</v>
      </c>
      <c r="Z105" s="150">
        <f t="shared" si="15"/>
        <v>0</v>
      </c>
      <c r="AA105" s="150">
        <f t="shared" si="16"/>
        <v>0</v>
      </c>
      <c r="AG105" s="165" t="str">
        <f t="shared" si="19"/>
        <v>Zeitreihe_1</v>
      </c>
    </row>
    <row r="106" spans="1:33" x14ac:dyDescent="0.25">
      <c r="A106" s="17"/>
      <c r="B106" s="287"/>
      <c r="C106" s="287"/>
      <c r="D106" s="34"/>
      <c r="E106" s="17"/>
      <c r="F106" s="17"/>
      <c r="G106" s="17"/>
      <c r="H106" s="17"/>
      <c r="I106" s="17"/>
      <c r="J106" s="17"/>
      <c r="K106" s="17"/>
      <c r="L106" s="183">
        <f>IF(D106&gt;A_Stammdaten!$B$12,0,SUM(F106,G106,I106,J106)-SUM(H106,K106))</f>
        <v>0</v>
      </c>
      <c r="M106" s="17"/>
      <c r="N106" s="17"/>
      <c r="O106" s="17"/>
      <c r="P106" s="17"/>
      <c r="Q106" s="16">
        <f>IF(D106&gt;A_Stammdaten!$B$12,0,SUM(L106)-SUM(M106:P106))</f>
        <v>0</v>
      </c>
      <c r="R106" s="17"/>
      <c r="S106" s="151">
        <f>IF(AND(A_Stammdaten!$B$12=D106,OR(B106="geleistete Anzahlungen und Anlagen im Bau des Sachanlagevermögens",B106="geleistete Anzahlungen auf immaterielle Vermögensgegenstände",B106="Grundstücke")),0,U106+T106)</f>
        <v>0</v>
      </c>
      <c r="T106" s="151">
        <f t="shared" si="17"/>
        <v>0</v>
      </c>
      <c r="U106" s="151">
        <f>IF(A_Stammdaten!$B$12=2023,D3_WAV!W106,IF(A_Stammdaten!$B$12=2024,D3_WAV!X106, IF(A_Stammdaten!$B$12=2025,D3_WAV!Y106,IF(A_Stammdaten!$B$12=2026,D3_WAV!Z106,IF(A_Stammdaten!$B$12=2027,D3_WAV!AA106)))))</f>
        <v>0</v>
      </c>
      <c r="V106" s="150">
        <f t="shared" si="18"/>
        <v>0</v>
      </c>
      <c r="W106" s="150">
        <f t="shared" si="12"/>
        <v>0</v>
      </c>
      <c r="X106" s="150">
        <f t="shared" si="13"/>
        <v>0</v>
      </c>
      <c r="Y106" s="150">
        <f t="shared" si="14"/>
        <v>0</v>
      </c>
      <c r="Z106" s="150">
        <f t="shared" si="15"/>
        <v>0</v>
      </c>
      <c r="AA106" s="150">
        <f t="shared" si="16"/>
        <v>0</v>
      </c>
      <c r="AG106" s="165" t="str">
        <f t="shared" si="19"/>
        <v>Zeitreihe_1</v>
      </c>
    </row>
    <row r="107" spans="1:33" x14ac:dyDescent="0.25">
      <c r="A107" s="17"/>
      <c r="B107" s="287"/>
      <c r="C107" s="287"/>
      <c r="D107" s="34"/>
      <c r="E107" s="17"/>
      <c r="F107" s="17"/>
      <c r="G107" s="17"/>
      <c r="H107" s="17"/>
      <c r="I107" s="17"/>
      <c r="J107" s="17"/>
      <c r="K107" s="17"/>
      <c r="L107" s="183">
        <f>IF(D107&gt;A_Stammdaten!$B$12,0,SUM(F107,G107,I107,J107)-SUM(H107,K107))</f>
        <v>0</v>
      </c>
      <c r="M107" s="17"/>
      <c r="N107" s="17"/>
      <c r="O107" s="17"/>
      <c r="P107" s="17"/>
      <c r="Q107" s="16">
        <f>IF(D107&gt;A_Stammdaten!$B$12,0,SUM(L107)-SUM(M107:P107))</f>
        <v>0</v>
      </c>
      <c r="R107" s="17"/>
      <c r="S107" s="151">
        <f>IF(AND(A_Stammdaten!$B$12=D107,OR(B107="geleistete Anzahlungen und Anlagen im Bau des Sachanlagevermögens",B107="geleistete Anzahlungen auf immaterielle Vermögensgegenstände",B107="Grundstücke")),0,U107+T107)</f>
        <v>0</v>
      </c>
      <c r="T107" s="151">
        <f t="shared" si="17"/>
        <v>0</v>
      </c>
      <c r="U107" s="151">
        <f>IF(A_Stammdaten!$B$12=2023,D3_WAV!W107,IF(A_Stammdaten!$B$12=2024,D3_WAV!X107, IF(A_Stammdaten!$B$12=2025,D3_WAV!Y107,IF(A_Stammdaten!$B$12=2026,D3_WAV!Z107,IF(A_Stammdaten!$B$12=2027,D3_WAV!AA107)))))</f>
        <v>0</v>
      </c>
      <c r="V107" s="150">
        <f t="shared" si="18"/>
        <v>0</v>
      </c>
      <c r="W107" s="150">
        <f t="shared" si="12"/>
        <v>0</v>
      </c>
      <c r="X107" s="150">
        <f t="shared" si="13"/>
        <v>0</v>
      </c>
      <c r="Y107" s="150">
        <f t="shared" si="14"/>
        <v>0</v>
      </c>
      <c r="Z107" s="150">
        <f t="shared" si="15"/>
        <v>0</v>
      </c>
      <c r="AA107" s="150">
        <f t="shared" si="16"/>
        <v>0</v>
      </c>
      <c r="AG107" s="165" t="str">
        <f t="shared" si="19"/>
        <v>Zeitreihe_1</v>
      </c>
    </row>
    <row r="108" spans="1:33" x14ac:dyDescent="0.25">
      <c r="A108" s="17"/>
      <c r="B108" s="287"/>
      <c r="C108" s="287"/>
      <c r="D108" s="34"/>
      <c r="E108" s="17"/>
      <c r="F108" s="17"/>
      <c r="G108" s="17"/>
      <c r="H108" s="17"/>
      <c r="I108" s="17"/>
      <c r="J108" s="17"/>
      <c r="K108" s="17"/>
      <c r="L108" s="183">
        <f>IF(D108&gt;A_Stammdaten!$B$12,0,SUM(F108,G108,I108,J108)-SUM(H108,K108))</f>
        <v>0</v>
      </c>
      <c r="M108" s="17"/>
      <c r="N108" s="17"/>
      <c r="O108" s="17"/>
      <c r="P108" s="17"/>
      <c r="Q108" s="16">
        <f>IF(D108&gt;A_Stammdaten!$B$12,0,SUM(L108)-SUM(M108:P108))</f>
        <v>0</v>
      </c>
      <c r="R108" s="17"/>
      <c r="S108" s="151">
        <f>IF(AND(A_Stammdaten!$B$12=D108,OR(B108="geleistete Anzahlungen und Anlagen im Bau des Sachanlagevermögens",B108="geleistete Anzahlungen auf immaterielle Vermögensgegenstände",B108="Grundstücke")),0,U108+T108)</f>
        <v>0</v>
      </c>
      <c r="T108" s="151">
        <f t="shared" si="17"/>
        <v>0</v>
      </c>
      <c r="U108" s="151">
        <f>IF(A_Stammdaten!$B$12=2023,D3_WAV!W108,IF(A_Stammdaten!$B$12=2024,D3_WAV!X108, IF(A_Stammdaten!$B$12=2025,D3_WAV!Y108,IF(A_Stammdaten!$B$12=2026,D3_WAV!Z108,IF(A_Stammdaten!$B$12=2027,D3_WAV!AA108)))))</f>
        <v>0</v>
      </c>
      <c r="V108" s="150">
        <f t="shared" si="18"/>
        <v>0</v>
      </c>
      <c r="W108" s="150">
        <f t="shared" si="12"/>
        <v>0</v>
      </c>
      <c r="X108" s="150">
        <f t="shared" si="13"/>
        <v>0</v>
      </c>
      <c r="Y108" s="150">
        <f t="shared" si="14"/>
        <v>0</v>
      </c>
      <c r="Z108" s="150">
        <f t="shared" si="15"/>
        <v>0</v>
      </c>
      <c r="AA108" s="150">
        <f t="shared" si="16"/>
        <v>0</v>
      </c>
      <c r="AG108" s="165" t="str">
        <f t="shared" si="19"/>
        <v>Zeitreihe_1</v>
      </c>
    </row>
    <row r="109" spans="1:33" x14ac:dyDescent="0.25">
      <c r="A109" s="17"/>
      <c r="B109" s="287"/>
      <c r="C109" s="287"/>
      <c r="D109" s="34"/>
      <c r="E109" s="17"/>
      <c r="F109" s="17"/>
      <c r="G109" s="17"/>
      <c r="H109" s="17"/>
      <c r="I109" s="17"/>
      <c r="J109" s="17"/>
      <c r="K109" s="17"/>
      <c r="L109" s="183">
        <f>IF(D109&gt;A_Stammdaten!$B$12,0,SUM(F109,G109,I109,J109)-SUM(H109,K109))</f>
        <v>0</v>
      </c>
      <c r="M109" s="17"/>
      <c r="N109" s="17"/>
      <c r="O109" s="17"/>
      <c r="P109" s="17"/>
      <c r="Q109" s="16">
        <f>IF(D109&gt;A_Stammdaten!$B$12,0,SUM(L109)-SUM(M109:P109))</f>
        <v>0</v>
      </c>
      <c r="R109" s="17"/>
      <c r="S109" s="151">
        <f>IF(AND(A_Stammdaten!$B$12=D109,OR(B109="geleistete Anzahlungen und Anlagen im Bau des Sachanlagevermögens",B109="geleistete Anzahlungen auf immaterielle Vermögensgegenstände",B109="Grundstücke")),0,U109+T109)</f>
        <v>0</v>
      </c>
      <c r="T109" s="151">
        <f t="shared" si="17"/>
        <v>0</v>
      </c>
      <c r="U109" s="151">
        <f>IF(A_Stammdaten!$B$12=2023,D3_WAV!W109,IF(A_Stammdaten!$B$12=2024,D3_WAV!X109, IF(A_Stammdaten!$B$12=2025,D3_WAV!Y109,IF(A_Stammdaten!$B$12=2026,D3_WAV!Z109,IF(A_Stammdaten!$B$12=2027,D3_WAV!AA109)))))</f>
        <v>0</v>
      </c>
      <c r="V109" s="150">
        <f t="shared" si="18"/>
        <v>0</v>
      </c>
      <c r="W109" s="150">
        <f t="shared" si="12"/>
        <v>0</v>
      </c>
      <c r="X109" s="150">
        <f t="shared" si="13"/>
        <v>0</v>
      </c>
      <c r="Y109" s="150">
        <f t="shared" si="14"/>
        <v>0</v>
      </c>
      <c r="Z109" s="150">
        <f t="shared" si="15"/>
        <v>0</v>
      </c>
      <c r="AA109" s="150">
        <f t="shared" si="16"/>
        <v>0</v>
      </c>
      <c r="AG109" s="165" t="str">
        <f t="shared" si="19"/>
        <v>Zeitreihe_1</v>
      </c>
    </row>
    <row r="110" spans="1:33" x14ac:dyDescent="0.25">
      <c r="A110" s="17"/>
      <c r="B110" s="287"/>
      <c r="C110" s="287"/>
      <c r="D110" s="34"/>
      <c r="E110" s="17"/>
      <c r="F110" s="17"/>
      <c r="G110" s="17"/>
      <c r="H110" s="17"/>
      <c r="I110" s="17"/>
      <c r="J110" s="17"/>
      <c r="K110" s="17"/>
      <c r="L110" s="183">
        <f>IF(D110&gt;A_Stammdaten!$B$12,0,SUM(F110,G110,I110,J110)-SUM(H110,K110))</f>
        <v>0</v>
      </c>
      <c r="M110" s="17"/>
      <c r="N110" s="17"/>
      <c r="O110" s="17"/>
      <c r="P110" s="17"/>
      <c r="Q110" s="16">
        <f>IF(D110&gt;A_Stammdaten!$B$12,0,SUM(L110)-SUM(M110:P110))</f>
        <v>0</v>
      </c>
      <c r="R110" s="17"/>
      <c r="S110" s="151">
        <f>IF(AND(A_Stammdaten!$B$12=D110,OR(B110="geleistete Anzahlungen und Anlagen im Bau des Sachanlagevermögens",B110="geleistete Anzahlungen auf immaterielle Vermögensgegenstände",B110="Grundstücke")),0,U110+T110)</f>
        <v>0</v>
      </c>
      <c r="T110" s="151">
        <f t="shared" si="17"/>
        <v>0</v>
      </c>
      <c r="U110" s="151">
        <f>IF(A_Stammdaten!$B$12=2023,D3_WAV!W110,IF(A_Stammdaten!$B$12=2024,D3_WAV!X110, IF(A_Stammdaten!$B$12=2025,D3_WAV!Y110,IF(A_Stammdaten!$B$12=2026,D3_WAV!Z110,IF(A_Stammdaten!$B$12=2027,D3_WAV!AA110)))))</f>
        <v>0</v>
      </c>
      <c r="V110" s="150">
        <f t="shared" si="18"/>
        <v>0</v>
      </c>
      <c r="W110" s="150">
        <f t="shared" si="12"/>
        <v>0</v>
      </c>
      <c r="X110" s="150">
        <f t="shared" si="13"/>
        <v>0</v>
      </c>
      <c r="Y110" s="150">
        <f t="shared" si="14"/>
        <v>0</v>
      </c>
      <c r="Z110" s="150">
        <f t="shared" si="15"/>
        <v>0</v>
      </c>
      <c r="AA110" s="150">
        <f t="shared" si="16"/>
        <v>0</v>
      </c>
      <c r="AG110" s="165" t="str">
        <f t="shared" si="19"/>
        <v>Zeitreihe_1</v>
      </c>
    </row>
    <row r="111" spans="1:33" x14ac:dyDescent="0.25">
      <c r="A111" s="17"/>
      <c r="B111" s="287"/>
      <c r="C111" s="287"/>
      <c r="D111" s="34"/>
      <c r="E111" s="17"/>
      <c r="F111" s="17"/>
      <c r="G111" s="17"/>
      <c r="H111" s="17"/>
      <c r="I111" s="17"/>
      <c r="J111" s="17"/>
      <c r="K111" s="17"/>
      <c r="L111" s="183">
        <f>IF(D111&gt;A_Stammdaten!$B$12,0,SUM(F111,G111,I111,J111)-SUM(H111,K111))</f>
        <v>0</v>
      </c>
      <c r="M111" s="17"/>
      <c r="N111" s="17"/>
      <c r="O111" s="17"/>
      <c r="P111" s="17"/>
      <c r="Q111" s="16">
        <f>IF(D111&gt;A_Stammdaten!$B$12,0,SUM(L111)-SUM(M111:P111))</f>
        <v>0</v>
      </c>
      <c r="R111" s="17"/>
      <c r="S111" s="151">
        <f>IF(AND(A_Stammdaten!$B$12=D111,OR(B111="geleistete Anzahlungen und Anlagen im Bau des Sachanlagevermögens",B111="geleistete Anzahlungen auf immaterielle Vermögensgegenstände",B111="Grundstücke")),0,U111+T111)</f>
        <v>0</v>
      </c>
      <c r="T111" s="151">
        <f t="shared" si="17"/>
        <v>0</v>
      </c>
      <c r="U111" s="151">
        <f>IF(A_Stammdaten!$B$12=2023,D3_WAV!W111,IF(A_Stammdaten!$B$12=2024,D3_WAV!X111, IF(A_Stammdaten!$B$12=2025,D3_WAV!Y111,IF(A_Stammdaten!$B$12=2026,D3_WAV!Z111,IF(A_Stammdaten!$B$12=2027,D3_WAV!AA111)))))</f>
        <v>0</v>
      </c>
      <c r="V111" s="150">
        <f t="shared" si="18"/>
        <v>0</v>
      </c>
      <c r="W111" s="150">
        <f t="shared" si="12"/>
        <v>0</v>
      </c>
      <c r="X111" s="150">
        <f t="shared" si="13"/>
        <v>0</v>
      </c>
      <c r="Y111" s="150">
        <f t="shared" si="14"/>
        <v>0</v>
      </c>
      <c r="Z111" s="150">
        <f t="shared" si="15"/>
        <v>0</v>
      </c>
      <c r="AA111" s="150">
        <f t="shared" si="16"/>
        <v>0</v>
      </c>
      <c r="AG111" s="165" t="str">
        <f t="shared" si="19"/>
        <v>Zeitreihe_1</v>
      </c>
    </row>
    <row r="112" spans="1:33" x14ac:dyDescent="0.25">
      <c r="A112" s="17"/>
      <c r="B112" s="287"/>
      <c r="C112" s="287"/>
      <c r="D112" s="34"/>
      <c r="E112" s="17"/>
      <c r="F112" s="17"/>
      <c r="G112" s="17"/>
      <c r="H112" s="17"/>
      <c r="I112" s="17"/>
      <c r="J112" s="17"/>
      <c r="K112" s="17"/>
      <c r="L112" s="183">
        <f>IF(D112&gt;A_Stammdaten!$B$12,0,SUM(F112,G112,I112,J112)-SUM(H112,K112))</f>
        <v>0</v>
      </c>
      <c r="M112" s="17"/>
      <c r="N112" s="17"/>
      <c r="O112" s="17"/>
      <c r="P112" s="17"/>
      <c r="Q112" s="16">
        <f>IF(D112&gt;A_Stammdaten!$B$12,0,SUM(L112)-SUM(M112:P112))</f>
        <v>0</v>
      </c>
      <c r="R112" s="17"/>
      <c r="S112" s="151">
        <f>IF(AND(A_Stammdaten!$B$12=D112,OR(B112="geleistete Anzahlungen und Anlagen im Bau des Sachanlagevermögens",B112="geleistete Anzahlungen auf immaterielle Vermögensgegenstände",B112="Grundstücke")),0,U112+T112)</f>
        <v>0</v>
      </c>
      <c r="T112" s="151">
        <f t="shared" si="17"/>
        <v>0</v>
      </c>
      <c r="U112" s="151">
        <f>IF(A_Stammdaten!$B$12=2023,D3_WAV!W112,IF(A_Stammdaten!$B$12=2024,D3_WAV!X112, IF(A_Stammdaten!$B$12=2025,D3_WAV!Y112,IF(A_Stammdaten!$B$12=2026,D3_WAV!Z112,IF(A_Stammdaten!$B$12=2027,D3_WAV!AA112)))))</f>
        <v>0</v>
      </c>
      <c r="V112" s="150">
        <f t="shared" si="18"/>
        <v>0</v>
      </c>
      <c r="W112" s="150">
        <f t="shared" si="12"/>
        <v>0</v>
      </c>
      <c r="X112" s="150">
        <f t="shared" si="13"/>
        <v>0</v>
      </c>
      <c r="Y112" s="150">
        <f t="shared" si="14"/>
        <v>0</v>
      </c>
      <c r="Z112" s="150">
        <f t="shared" si="15"/>
        <v>0</v>
      </c>
      <c r="AA112" s="150">
        <f t="shared" si="16"/>
        <v>0</v>
      </c>
      <c r="AG112" s="165" t="str">
        <f t="shared" si="19"/>
        <v>Zeitreihe_1</v>
      </c>
    </row>
    <row r="113" spans="1:33" x14ac:dyDescent="0.25">
      <c r="A113" s="17"/>
      <c r="B113" s="287"/>
      <c r="C113" s="287"/>
      <c r="D113" s="34"/>
      <c r="E113" s="17"/>
      <c r="F113" s="17"/>
      <c r="G113" s="17"/>
      <c r="H113" s="17"/>
      <c r="I113" s="17"/>
      <c r="J113" s="17"/>
      <c r="K113" s="17"/>
      <c r="L113" s="183">
        <f>IF(D113&gt;A_Stammdaten!$B$12,0,SUM(F113,G113,I113,J113)-SUM(H113,K113))</f>
        <v>0</v>
      </c>
      <c r="M113" s="17"/>
      <c r="N113" s="17"/>
      <c r="O113" s="17"/>
      <c r="P113" s="17"/>
      <c r="Q113" s="16">
        <f>IF(D113&gt;A_Stammdaten!$B$12,0,SUM(L113)-SUM(M113:P113))</f>
        <v>0</v>
      </c>
      <c r="R113" s="17"/>
      <c r="S113" s="151">
        <f>IF(AND(A_Stammdaten!$B$12=D113,OR(B113="geleistete Anzahlungen und Anlagen im Bau des Sachanlagevermögens",B113="geleistete Anzahlungen auf immaterielle Vermögensgegenstände",B113="Grundstücke")),0,U113+T113)</f>
        <v>0</v>
      </c>
      <c r="T113" s="151">
        <f t="shared" si="17"/>
        <v>0</v>
      </c>
      <c r="U113" s="151">
        <f>IF(A_Stammdaten!$B$12=2023,D3_WAV!W113,IF(A_Stammdaten!$B$12=2024,D3_WAV!X113, IF(A_Stammdaten!$B$12=2025,D3_WAV!Y113,IF(A_Stammdaten!$B$12=2026,D3_WAV!Z113,IF(A_Stammdaten!$B$12=2027,D3_WAV!AA113)))))</f>
        <v>0</v>
      </c>
      <c r="V113" s="150">
        <f t="shared" si="18"/>
        <v>0</v>
      </c>
      <c r="W113" s="150">
        <f t="shared" si="12"/>
        <v>0</v>
      </c>
      <c r="X113" s="150">
        <f t="shared" si="13"/>
        <v>0</v>
      </c>
      <c r="Y113" s="150">
        <f t="shared" si="14"/>
        <v>0</v>
      </c>
      <c r="Z113" s="150">
        <f t="shared" si="15"/>
        <v>0</v>
      </c>
      <c r="AA113" s="150">
        <f t="shared" si="16"/>
        <v>0</v>
      </c>
      <c r="AG113" s="165" t="str">
        <f t="shared" si="19"/>
        <v>Zeitreihe_1</v>
      </c>
    </row>
    <row r="114" spans="1:33" x14ac:dyDescent="0.25">
      <c r="A114" s="17"/>
      <c r="B114" s="287"/>
      <c r="C114" s="287"/>
      <c r="D114" s="34"/>
      <c r="E114" s="17"/>
      <c r="F114" s="17"/>
      <c r="G114" s="17"/>
      <c r="H114" s="17"/>
      <c r="I114" s="17"/>
      <c r="J114" s="17"/>
      <c r="K114" s="17"/>
      <c r="L114" s="183">
        <f>IF(D114&gt;A_Stammdaten!$B$12,0,SUM(F114,G114,I114,J114)-SUM(H114,K114))</f>
        <v>0</v>
      </c>
      <c r="M114" s="17"/>
      <c r="N114" s="17"/>
      <c r="O114" s="17"/>
      <c r="P114" s="17"/>
      <c r="Q114" s="16">
        <f>IF(D114&gt;A_Stammdaten!$B$12,0,SUM(L114)-SUM(M114:P114))</f>
        <v>0</v>
      </c>
      <c r="R114" s="17"/>
      <c r="S114" s="151">
        <f>IF(AND(A_Stammdaten!$B$12=D114,OR(B114="geleistete Anzahlungen und Anlagen im Bau des Sachanlagevermögens",B114="geleistete Anzahlungen auf immaterielle Vermögensgegenstände",B114="Grundstücke")),0,U114+T114)</f>
        <v>0</v>
      </c>
      <c r="T114" s="151">
        <f t="shared" si="17"/>
        <v>0</v>
      </c>
      <c r="U114" s="151">
        <f>IF(A_Stammdaten!$B$12=2023,D3_WAV!W114,IF(A_Stammdaten!$B$12=2024,D3_WAV!X114, IF(A_Stammdaten!$B$12=2025,D3_WAV!Y114,IF(A_Stammdaten!$B$12=2026,D3_WAV!Z114,IF(A_Stammdaten!$B$12=2027,D3_WAV!AA114)))))</f>
        <v>0</v>
      </c>
      <c r="V114" s="150">
        <f t="shared" si="18"/>
        <v>0</v>
      </c>
      <c r="W114" s="150">
        <f t="shared" si="12"/>
        <v>0</v>
      </c>
      <c r="X114" s="150">
        <f t="shared" si="13"/>
        <v>0</v>
      </c>
      <c r="Y114" s="150">
        <f t="shared" si="14"/>
        <v>0</v>
      </c>
      <c r="Z114" s="150">
        <f t="shared" si="15"/>
        <v>0</v>
      </c>
      <c r="AA114" s="150">
        <f t="shared" si="16"/>
        <v>0</v>
      </c>
      <c r="AG114" s="165" t="str">
        <f t="shared" si="19"/>
        <v>Zeitreihe_1</v>
      </c>
    </row>
    <row r="115" spans="1:33" x14ac:dyDescent="0.25">
      <c r="A115" s="17"/>
      <c r="B115" s="287"/>
      <c r="C115" s="287"/>
      <c r="D115" s="34"/>
      <c r="E115" s="17"/>
      <c r="F115" s="17"/>
      <c r="G115" s="17"/>
      <c r="H115" s="17"/>
      <c r="I115" s="17"/>
      <c r="J115" s="17"/>
      <c r="K115" s="17"/>
      <c r="L115" s="183">
        <f>IF(D115&gt;A_Stammdaten!$B$12,0,SUM(F115,G115,I115,J115)-SUM(H115,K115))</f>
        <v>0</v>
      </c>
      <c r="M115" s="17"/>
      <c r="N115" s="17"/>
      <c r="O115" s="17"/>
      <c r="P115" s="17"/>
      <c r="Q115" s="16">
        <f>IF(D115&gt;A_Stammdaten!$B$12,0,SUM(L115)-SUM(M115:P115))</f>
        <v>0</v>
      </c>
      <c r="R115" s="17"/>
      <c r="S115" s="151">
        <f>IF(AND(A_Stammdaten!$B$12=D115,OR(B115="geleistete Anzahlungen und Anlagen im Bau des Sachanlagevermögens",B115="geleistete Anzahlungen auf immaterielle Vermögensgegenstände",B115="Grundstücke")),0,U115+T115)</f>
        <v>0</v>
      </c>
      <c r="T115" s="151">
        <f t="shared" si="17"/>
        <v>0</v>
      </c>
      <c r="U115" s="151">
        <f>IF(A_Stammdaten!$B$12=2023,D3_WAV!W115,IF(A_Stammdaten!$B$12=2024,D3_WAV!X115, IF(A_Stammdaten!$B$12=2025,D3_WAV!Y115,IF(A_Stammdaten!$B$12=2026,D3_WAV!Z115,IF(A_Stammdaten!$B$12=2027,D3_WAV!AA115)))))</f>
        <v>0</v>
      </c>
      <c r="V115" s="150">
        <f t="shared" si="18"/>
        <v>0</v>
      </c>
      <c r="W115" s="150">
        <f t="shared" si="12"/>
        <v>0</v>
      </c>
      <c r="X115" s="150">
        <f t="shared" si="13"/>
        <v>0</v>
      </c>
      <c r="Y115" s="150">
        <f t="shared" si="14"/>
        <v>0</v>
      </c>
      <c r="Z115" s="150">
        <f t="shared" si="15"/>
        <v>0</v>
      </c>
      <c r="AA115" s="150">
        <f t="shared" si="16"/>
        <v>0</v>
      </c>
      <c r="AG115" s="165" t="str">
        <f t="shared" si="19"/>
        <v>Zeitreihe_1</v>
      </c>
    </row>
    <row r="116" spans="1:33" x14ac:dyDescent="0.25">
      <c r="A116" s="17"/>
      <c r="B116" s="287"/>
      <c r="C116" s="287"/>
      <c r="D116" s="34"/>
      <c r="E116" s="17"/>
      <c r="F116" s="17"/>
      <c r="G116" s="17"/>
      <c r="H116" s="17"/>
      <c r="I116" s="17"/>
      <c r="J116" s="17"/>
      <c r="K116" s="17"/>
      <c r="L116" s="183">
        <f>IF(D116&gt;A_Stammdaten!$B$12,0,SUM(F116,G116,I116,J116)-SUM(H116,K116))</f>
        <v>0</v>
      </c>
      <c r="M116" s="17"/>
      <c r="N116" s="17"/>
      <c r="O116" s="17"/>
      <c r="P116" s="17"/>
      <c r="Q116" s="16">
        <f>IF(D116&gt;A_Stammdaten!$B$12,0,SUM(L116)-SUM(M116:P116))</f>
        <v>0</v>
      </c>
      <c r="R116" s="17"/>
      <c r="S116" s="151">
        <f>IF(AND(A_Stammdaten!$B$12=D116,OR(B116="geleistete Anzahlungen und Anlagen im Bau des Sachanlagevermögens",B116="geleistete Anzahlungen auf immaterielle Vermögensgegenstände",B116="Grundstücke")),0,U116+T116)</f>
        <v>0</v>
      </c>
      <c r="T116" s="151">
        <f t="shared" si="17"/>
        <v>0</v>
      </c>
      <c r="U116" s="151">
        <f>IF(A_Stammdaten!$B$12=2023,D3_WAV!W116,IF(A_Stammdaten!$B$12=2024,D3_WAV!X116, IF(A_Stammdaten!$B$12=2025,D3_WAV!Y116,IF(A_Stammdaten!$B$12=2026,D3_WAV!Z116,IF(A_Stammdaten!$B$12=2027,D3_WAV!AA116)))))</f>
        <v>0</v>
      </c>
      <c r="V116" s="150">
        <f t="shared" si="18"/>
        <v>0</v>
      </c>
      <c r="W116" s="150">
        <f t="shared" si="12"/>
        <v>0</v>
      </c>
      <c r="X116" s="150">
        <f t="shared" si="13"/>
        <v>0</v>
      </c>
      <c r="Y116" s="150">
        <f t="shared" si="14"/>
        <v>0</v>
      </c>
      <c r="Z116" s="150">
        <f t="shared" si="15"/>
        <v>0</v>
      </c>
      <c r="AA116" s="150">
        <f t="shared" si="16"/>
        <v>0</v>
      </c>
      <c r="AG116" s="165" t="str">
        <f t="shared" si="19"/>
        <v>Zeitreihe_1</v>
      </c>
    </row>
    <row r="117" spans="1:33" x14ac:dyDescent="0.25">
      <c r="A117" s="17"/>
      <c r="B117" s="287"/>
      <c r="C117" s="287"/>
      <c r="D117" s="34"/>
      <c r="E117" s="17"/>
      <c r="F117" s="17"/>
      <c r="G117" s="17"/>
      <c r="H117" s="17"/>
      <c r="I117" s="17"/>
      <c r="J117" s="17"/>
      <c r="K117" s="17"/>
      <c r="L117" s="183">
        <f>IF(D117&gt;A_Stammdaten!$B$12,0,SUM(F117,G117,I117,J117)-SUM(H117,K117))</f>
        <v>0</v>
      </c>
      <c r="M117" s="17"/>
      <c r="N117" s="17"/>
      <c r="O117" s="17"/>
      <c r="P117" s="17"/>
      <c r="Q117" s="16">
        <f>IF(D117&gt;A_Stammdaten!$B$12,0,SUM(L117)-SUM(M117:P117))</f>
        <v>0</v>
      </c>
      <c r="R117" s="17"/>
      <c r="S117" s="151">
        <f>IF(AND(A_Stammdaten!$B$12=D117,OR(B117="geleistete Anzahlungen und Anlagen im Bau des Sachanlagevermögens",B117="geleistete Anzahlungen auf immaterielle Vermögensgegenstände",B117="Grundstücke")),0,U117+T117)</f>
        <v>0</v>
      </c>
      <c r="T117" s="151">
        <f t="shared" si="17"/>
        <v>0</v>
      </c>
      <c r="U117" s="151">
        <f>IF(A_Stammdaten!$B$12=2023,D3_WAV!W117,IF(A_Stammdaten!$B$12=2024,D3_WAV!X117, IF(A_Stammdaten!$B$12=2025,D3_WAV!Y117,IF(A_Stammdaten!$B$12=2026,D3_WAV!Z117,IF(A_Stammdaten!$B$12=2027,D3_WAV!AA117)))))</f>
        <v>0</v>
      </c>
      <c r="V117" s="150">
        <f t="shared" si="18"/>
        <v>0</v>
      </c>
      <c r="W117" s="150">
        <f t="shared" si="12"/>
        <v>0</v>
      </c>
      <c r="X117" s="150">
        <f t="shared" si="13"/>
        <v>0</v>
      </c>
      <c r="Y117" s="150">
        <f t="shared" si="14"/>
        <v>0</v>
      </c>
      <c r="Z117" s="150">
        <f t="shared" si="15"/>
        <v>0</v>
      </c>
      <c r="AA117" s="150">
        <f t="shared" si="16"/>
        <v>0</v>
      </c>
      <c r="AG117" s="165" t="str">
        <f t="shared" si="19"/>
        <v>Zeitreihe_1</v>
      </c>
    </row>
    <row r="118" spans="1:33" x14ac:dyDescent="0.25">
      <c r="A118" s="17"/>
      <c r="B118" s="287"/>
      <c r="C118" s="287"/>
      <c r="D118" s="34"/>
      <c r="E118" s="17"/>
      <c r="F118" s="17"/>
      <c r="G118" s="17"/>
      <c r="H118" s="17"/>
      <c r="I118" s="17"/>
      <c r="J118" s="17"/>
      <c r="K118" s="17"/>
      <c r="L118" s="183">
        <f>IF(D118&gt;A_Stammdaten!$B$12,0,SUM(F118,G118,I118,J118)-SUM(H118,K118))</f>
        <v>0</v>
      </c>
      <c r="M118" s="17"/>
      <c r="N118" s="17"/>
      <c r="O118" s="17"/>
      <c r="P118" s="17"/>
      <c r="Q118" s="16">
        <f>IF(D118&gt;A_Stammdaten!$B$12,0,SUM(L118)-SUM(M118:P118))</f>
        <v>0</v>
      </c>
      <c r="R118" s="17"/>
      <c r="S118" s="151">
        <f>IF(AND(A_Stammdaten!$B$12=D118,OR(B118="geleistete Anzahlungen und Anlagen im Bau des Sachanlagevermögens",B118="geleistete Anzahlungen auf immaterielle Vermögensgegenstände",B118="Grundstücke")),0,U118+T118)</f>
        <v>0</v>
      </c>
      <c r="T118" s="151">
        <f t="shared" si="17"/>
        <v>0</v>
      </c>
      <c r="U118" s="151">
        <f>IF(A_Stammdaten!$B$12=2023,D3_WAV!W118,IF(A_Stammdaten!$B$12=2024,D3_WAV!X118, IF(A_Stammdaten!$B$12=2025,D3_WAV!Y118,IF(A_Stammdaten!$B$12=2026,D3_WAV!Z118,IF(A_Stammdaten!$B$12=2027,D3_WAV!AA118)))))</f>
        <v>0</v>
      </c>
      <c r="V118" s="150">
        <f t="shared" si="18"/>
        <v>0</v>
      </c>
      <c r="W118" s="150">
        <f t="shared" si="12"/>
        <v>0</v>
      </c>
      <c r="X118" s="150">
        <f t="shared" si="13"/>
        <v>0</v>
      </c>
      <c r="Y118" s="150">
        <f t="shared" si="14"/>
        <v>0</v>
      </c>
      <c r="Z118" s="150">
        <f t="shared" si="15"/>
        <v>0</v>
      </c>
      <c r="AA118" s="150">
        <f t="shared" si="16"/>
        <v>0</v>
      </c>
      <c r="AG118" s="165" t="str">
        <f t="shared" si="19"/>
        <v>Zeitreihe_1</v>
      </c>
    </row>
    <row r="119" spans="1:33" x14ac:dyDescent="0.25">
      <c r="A119" s="17"/>
      <c r="B119" s="287"/>
      <c r="C119" s="287"/>
      <c r="D119" s="34"/>
      <c r="E119" s="17"/>
      <c r="F119" s="17"/>
      <c r="G119" s="17"/>
      <c r="H119" s="17"/>
      <c r="I119" s="17"/>
      <c r="J119" s="17"/>
      <c r="K119" s="17"/>
      <c r="L119" s="183">
        <f>IF(D119&gt;A_Stammdaten!$B$12,0,SUM(F119,G119,I119,J119)-SUM(H119,K119))</f>
        <v>0</v>
      </c>
      <c r="M119" s="17"/>
      <c r="N119" s="17"/>
      <c r="O119" s="17"/>
      <c r="P119" s="17"/>
      <c r="Q119" s="16">
        <f>IF(D119&gt;A_Stammdaten!$B$12,0,SUM(L119)-SUM(M119:P119))</f>
        <v>0</v>
      </c>
      <c r="R119" s="17"/>
      <c r="S119" s="151">
        <f>IF(AND(A_Stammdaten!$B$12=D119,OR(B119="geleistete Anzahlungen und Anlagen im Bau des Sachanlagevermögens",B119="geleistete Anzahlungen auf immaterielle Vermögensgegenstände",B119="Grundstücke")),0,U119+T119)</f>
        <v>0</v>
      </c>
      <c r="T119" s="151">
        <f t="shared" si="17"/>
        <v>0</v>
      </c>
      <c r="U119" s="151">
        <f>IF(A_Stammdaten!$B$12=2023,D3_WAV!W119,IF(A_Stammdaten!$B$12=2024,D3_WAV!X119, IF(A_Stammdaten!$B$12=2025,D3_WAV!Y119,IF(A_Stammdaten!$B$12=2026,D3_WAV!Z119,IF(A_Stammdaten!$B$12=2027,D3_WAV!AA119)))))</f>
        <v>0</v>
      </c>
      <c r="V119" s="150">
        <f t="shared" si="18"/>
        <v>0</v>
      </c>
      <c r="W119" s="150">
        <f t="shared" si="12"/>
        <v>0</v>
      </c>
      <c r="X119" s="150">
        <f t="shared" si="13"/>
        <v>0</v>
      </c>
      <c r="Y119" s="150">
        <f t="shared" si="14"/>
        <v>0</v>
      </c>
      <c r="Z119" s="150">
        <f t="shared" si="15"/>
        <v>0</v>
      </c>
      <c r="AA119" s="150">
        <f t="shared" si="16"/>
        <v>0</v>
      </c>
      <c r="AG119" s="165" t="str">
        <f t="shared" si="19"/>
        <v>Zeitreihe_1</v>
      </c>
    </row>
    <row r="120" spans="1:33" x14ac:dyDescent="0.25">
      <c r="A120" s="17"/>
      <c r="B120" s="287"/>
      <c r="C120" s="287"/>
      <c r="D120" s="34"/>
      <c r="E120" s="17"/>
      <c r="F120" s="17"/>
      <c r="G120" s="17"/>
      <c r="H120" s="17"/>
      <c r="I120" s="17"/>
      <c r="J120" s="17"/>
      <c r="K120" s="17"/>
      <c r="L120" s="183">
        <f>IF(D120&gt;A_Stammdaten!$B$12,0,SUM(F120,G120,I120,J120)-SUM(H120,K120))</f>
        <v>0</v>
      </c>
      <c r="M120" s="17"/>
      <c r="N120" s="17"/>
      <c r="O120" s="17"/>
      <c r="P120" s="17"/>
      <c r="Q120" s="16">
        <f>IF(D120&gt;A_Stammdaten!$B$12,0,SUM(L120)-SUM(M120:P120))</f>
        <v>0</v>
      </c>
      <c r="R120" s="17"/>
      <c r="S120" s="151">
        <f>IF(AND(A_Stammdaten!$B$12=D120,OR(B120="geleistete Anzahlungen und Anlagen im Bau des Sachanlagevermögens",B120="geleistete Anzahlungen auf immaterielle Vermögensgegenstände",B120="Grundstücke")),0,U120+T120)</f>
        <v>0</v>
      </c>
      <c r="T120" s="151">
        <f t="shared" si="17"/>
        <v>0</v>
      </c>
      <c r="U120" s="151">
        <f>IF(A_Stammdaten!$B$12=2023,D3_WAV!W120,IF(A_Stammdaten!$B$12=2024,D3_WAV!X120, IF(A_Stammdaten!$B$12=2025,D3_WAV!Y120,IF(A_Stammdaten!$B$12=2026,D3_WAV!Z120,IF(A_Stammdaten!$B$12=2027,D3_WAV!AA120)))))</f>
        <v>0</v>
      </c>
      <c r="V120" s="150">
        <f t="shared" si="18"/>
        <v>0</v>
      </c>
      <c r="W120" s="150">
        <f t="shared" si="12"/>
        <v>0</v>
      </c>
      <c r="X120" s="150">
        <f t="shared" si="13"/>
        <v>0</v>
      </c>
      <c r="Y120" s="150">
        <f t="shared" si="14"/>
        <v>0</v>
      </c>
      <c r="Z120" s="150">
        <f t="shared" si="15"/>
        <v>0</v>
      </c>
      <c r="AA120" s="150">
        <f t="shared" si="16"/>
        <v>0</v>
      </c>
      <c r="AG120" s="165" t="str">
        <f t="shared" si="19"/>
        <v>Zeitreihe_1</v>
      </c>
    </row>
    <row r="121" spans="1:33" x14ac:dyDescent="0.25">
      <c r="A121" s="17"/>
      <c r="B121" s="287"/>
      <c r="C121" s="287"/>
      <c r="D121" s="34"/>
      <c r="E121" s="17"/>
      <c r="F121" s="17"/>
      <c r="G121" s="17"/>
      <c r="H121" s="17"/>
      <c r="I121" s="17"/>
      <c r="J121" s="17"/>
      <c r="K121" s="17"/>
      <c r="L121" s="183">
        <f>IF(D121&gt;A_Stammdaten!$B$12,0,SUM(F121,G121,I121,J121)-SUM(H121,K121))</f>
        <v>0</v>
      </c>
      <c r="M121" s="17"/>
      <c r="N121" s="17"/>
      <c r="O121" s="17"/>
      <c r="P121" s="17"/>
      <c r="Q121" s="16">
        <f>IF(D121&gt;A_Stammdaten!$B$12,0,SUM(L121)-SUM(M121:P121))</f>
        <v>0</v>
      </c>
      <c r="R121" s="17"/>
      <c r="S121" s="151">
        <f>IF(AND(A_Stammdaten!$B$12=D121,OR(B121="geleistete Anzahlungen und Anlagen im Bau des Sachanlagevermögens",B121="geleistete Anzahlungen auf immaterielle Vermögensgegenstände",B121="Grundstücke")),0,U121+T121)</f>
        <v>0</v>
      </c>
      <c r="T121" s="151">
        <f t="shared" si="17"/>
        <v>0</v>
      </c>
      <c r="U121" s="151">
        <f>IF(A_Stammdaten!$B$12=2023,D3_WAV!W121,IF(A_Stammdaten!$B$12=2024,D3_WAV!X121, IF(A_Stammdaten!$B$12=2025,D3_WAV!Y121,IF(A_Stammdaten!$B$12=2026,D3_WAV!Z121,IF(A_Stammdaten!$B$12=2027,D3_WAV!AA121)))))</f>
        <v>0</v>
      </c>
      <c r="V121" s="150">
        <f t="shared" si="18"/>
        <v>0</v>
      </c>
      <c r="W121" s="150">
        <f t="shared" si="12"/>
        <v>0</v>
      </c>
      <c r="X121" s="150">
        <f t="shared" si="13"/>
        <v>0</v>
      </c>
      <c r="Y121" s="150">
        <f t="shared" si="14"/>
        <v>0</v>
      </c>
      <c r="Z121" s="150">
        <f t="shared" si="15"/>
        <v>0</v>
      </c>
      <c r="AA121" s="150">
        <f t="shared" si="16"/>
        <v>0</v>
      </c>
      <c r="AG121" s="165" t="str">
        <f t="shared" si="19"/>
        <v>Zeitreihe_1</v>
      </c>
    </row>
    <row r="122" spans="1:33" x14ac:dyDescent="0.25">
      <c r="A122" s="17"/>
      <c r="B122" s="287"/>
      <c r="C122" s="287"/>
      <c r="D122" s="34"/>
      <c r="E122" s="17"/>
      <c r="F122" s="17"/>
      <c r="G122" s="17"/>
      <c r="H122" s="17"/>
      <c r="I122" s="17"/>
      <c r="J122" s="17"/>
      <c r="K122" s="17"/>
      <c r="L122" s="183">
        <f>IF(D122&gt;A_Stammdaten!$B$12,0,SUM(F122,G122,I122,J122)-SUM(H122,K122))</f>
        <v>0</v>
      </c>
      <c r="M122" s="17"/>
      <c r="N122" s="17"/>
      <c r="O122" s="17"/>
      <c r="P122" s="17"/>
      <c r="Q122" s="16">
        <f>IF(D122&gt;A_Stammdaten!$B$12,0,SUM(L122)-SUM(M122:P122))</f>
        <v>0</v>
      </c>
      <c r="R122" s="17"/>
      <c r="S122" s="151">
        <f>IF(AND(A_Stammdaten!$B$12=D122,OR(B122="geleistete Anzahlungen und Anlagen im Bau des Sachanlagevermögens",B122="geleistete Anzahlungen auf immaterielle Vermögensgegenstände",B122="Grundstücke")),0,U122+T122)</f>
        <v>0</v>
      </c>
      <c r="T122" s="151">
        <f t="shared" si="17"/>
        <v>0</v>
      </c>
      <c r="U122" s="151">
        <f>IF(A_Stammdaten!$B$12=2023,D3_WAV!W122,IF(A_Stammdaten!$B$12=2024,D3_WAV!X122, IF(A_Stammdaten!$B$12=2025,D3_WAV!Y122,IF(A_Stammdaten!$B$12=2026,D3_WAV!Z122,IF(A_Stammdaten!$B$12=2027,D3_WAV!AA122)))))</f>
        <v>0</v>
      </c>
      <c r="V122" s="150">
        <f t="shared" si="18"/>
        <v>0</v>
      </c>
      <c r="W122" s="150">
        <f t="shared" si="12"/>
        <v>0</v>
      </c>
      <c r="X122" s="150">
        <f t="shared" si="13"/>
        <v>0</v>
      </c>
      <c r="Y122" s="150">
        <f t="shared" si="14"/>
        <v>0</v>
      </c>
      <c r="Z122" s="150">
        <f t="shared" si="15"/>
        <v>0</v>
      </c>
      <c r="AA122" s="150">
        <f t="shared" si="16"/>
        <v>0</v>
      </c>
      <c r="AG122" s="165" t="str">
        <f t="shared" si="19"/>
        <v>Zeitreihe_1</v>
      </c>
    </row>
    <row r="123" spans="1:33" x14ac:dyDescent="0.25">
      <c r="A123" s="17"/>
      <c r="B123" s="287"/>
      <c r="C123" s="287"/>
      <c r="D123" s="34"/>
      <c r="E123" s="17"/>
      <c r="F123" s="17"/>
      <c r="G123" s="17"/>
      <c r="H123" s="17"/>
      <c r="I123" s="17"/>
      <c r="J123" s="17"/>
      <c r="K123" s="17"/>
      <c r="L123" s="183">
        <f>IF(D123&gt;A_Stammdaten!$B$12,0,SUM(F123,G123,I123,J123)-SUM(H123,K123))</f>
        <v>0</v>
      </c>
      <c r="M123" s="17"/>
      <c r="N123" s="17"/>
      <c r="O123" s="17"/>
      <c r="P123" s="17"/>
      <c r="Q123" s="16">
        <f>IF(D123&gt;A_Stammdaten!$B$12,0,SUM(L123)-SUM(M123:P123))</f>
        <v>0</v>
      </c>
      <c r="R123" s="17"/>
      <c r="S123" s="151">
        <f>IF(AND(A_Stammdaten!$B$12=D123,OR(B123="geleistete Anzahlungen und Anlagen im Bau des Sachanlagevermögens",B123="geleistete Anzahlungen auf immaterielle Vermögensgegenstände",B123="Grundstücke")),0,U123+T123)</f>
        <v>0</v>
      </c>
      <c r="T123" s="151">
        <f t="shared" si="17"/>
        <v>0</v>
      </c>
      <c r="U123" s="151">
        <f>IF(A_Stammdaten!$B$12=2023,D3_WAV!W123,IF(A_Stammdaten!$B$12=2024,D3_WAV!X123, IF(A_Stammdaten!$B$12=2025,D3_WAV!Y123,IF(A_Stammdaten!$B$12=2026,D3_WAV!Z123,IF(A_Stammdaten!$B$12=2027,D3_WAV!AA123)))))</f>
        <v>0</v>
      </c>
      <c r="V123" s="150">
        <f t="shared" si="18"/>
        <v>0</v>
      </c>
      <c r="W123" s="150">
        <f t="shared" si="12"/>
        <v>0</v>
      </c>
      <c r="X123" s="150">
        <f t="shared" si="13"/>
        <v>0</v>
      </c>
      <c r="Y123" s="150">
        <f t="shared" si="14"/>
        <v>0</v>
      </c>
      <c r="Z123" s="150">
        <f t="shared" si="15"/>
        <v>0</v>
      </c>
      <c r="AA123" s="150">
        <f t="shared" si="16"/>
        <v>0</v>
      </c>
      <c r="AG123" s="165" t="str">
        <f t="shared" si="19"/>
        <v>Zeitreihe_1</v>
      </c>
    </row>
    <row r="124" spans="1:33" x14ac:dyDescent="0.25">
      <c r="A124" s="17"/>
      <c r="B124" s="287"/>
      <c r="C124" s="287"/>
      <c r="D124" s="34"/>
      <c r="E124" s="17"/>
      <c r="F124" s="17"/>
      <c r="G124" s="17"/>
      <c r="H124" s="17"/>
      <c r="I124" s="17"/>
      <c r="J124" s="17"/>
      <c r="K124" s="17"/>
      <c r="L124" s="183">
        <f>IF(D124&gt;A_Stammdaten!$B$12,0,SUM(F124,G124,I124,J124)-SUM(H124,K124))</f>
        <v>0</v>
      </c>
      <c r="M124" s="17"/>
      <c r="N124" s="17"/>
      <c r="O124" s="17"/>
      <c r="P124" s="17"/>
      <c r="Q124" s="16">
        <f>IF(D124&gt;A_Stammdaten!$B$12,0,SUM(L124)-SUM(M124:P124))</f>
        <v>0</v>
      </c>
      <c r="R124" s="17"/>
      <c r="S124" s="151">
        <f>IF(AND(A_Stammdaten!$B$12=D124,OR(B124="geleistete Anzahlungen und Anlagen im Bau des Sachanlagevermögens",B124="geleistete Anzahlungen auf immaterielle Vermögensgegenstände",B124="Grundstücke")),0,U124+T124)</f>
        <v>0</v>
      </c>
      <c r="T124" s="151">
        <f t="shared" si="17"/>
        <v>0</v>
      </c>
      <c r="U124" s="151">
        <f>IF(A_Stammdaten!$B$12=2023,D3_WAV!W124,IF(A_Stammdaten!$B$12=2024,D3_WAV!X124, IF(A_Stammdaten!$B$12=2025,D3_WAV!Y124,IF(A_Stammdaten!$B$12=2026,D3_WAV!Z124,IF(A_Stammdaten!$B$12=2027,D3_WAV!AA124)))))</f>
        <v>0</v>
      </c>
      <c r="V124" s="150">
        <f t="shared" si="18"/>
        <v>0</v>
      </c>
      <c r="W124" s="150">
        <f t="shared" si="12"/>
        <v>0</v>
      </c>
      <c r="X124" s="150">
        <f t="shared" si="13"/>
        <v>0</v>
      </c>
      <c r="Y124" s="150">
        <f t="shared" si="14"/>
        <v>0</v>
      </c>
      <c r="Z124" s="150">
        <f t="shared" si="15"/>
        <v>0</v>
      </c>
      <c r="AA124" s="150">
        <f t="shared" si="16"/>
        <v>0</v>
      </c>
      <c r="AG124" s="165" t="str">
        <f t="shared" si="19"/>
        <v>Zeitreihe_1</v>
      </c>
    </row>
    <row r="125" spans="1:33" x14ac:dyDescent="0.25">
      <c r="A125" s="17"/>
      <c r="B125" s="287"/>
      <c r="C125" s="287"/>
      <c r="D125" s="34"/>
      <c r="E125" s="17"/>
      <c r="F125" s="17"/>
      <c r="G125" s="17"/>
      <c r="H125" s="17"/>
      <c r="I125" s="17"/>
      <c r="J125" s="17"/>
      <c r="K125" s="17"/>
      <c r="L125" s="183">
        <f>IF(D125&gt;A_Stammdaten!$B$12,0,SUM(F125,G125,I125,J125)-SUM(H125,K125))</f>
        <v>0</v>
      </c>
      <c r="M125" s="17"/>
      <c r="N125" s="17"/>
      <c r="O125" s="17"/>
      <c r="P125" s="17"/>
      <c r="Q125" s="16">
        <f>IF(D125&gt;A_Stammdaten!$B$12,0,SUM(L125)-SUM(M125:P125))</f>
        <v>0</v>
      </c>
      <c r="R125" s="17"/>
      <c r="S125" s="151">
        <f>IF(AND(A_Stammdaten!$B$12=D125,OR(B125="geleistete Anzahlungen und Anlagen im Bau des Sachanlagevermögens",B125="geleistete Anzahlungen auf immaterielle Vermögensgegenstände",B125="Grundstücke")),0,U125+T125)</f>
        <v>0</v>
      </c>
      <c r="T125" s="151">
        <f t="shared" si="17"/>
        <v>0</v>
      </c>
      <c r="U125" s="151">
        <f>IF(A_Stammdaten!$B$12=2023,D3_WAV!W125,IF(A_Stammdaten!$B$12=2024,D3_WAV!X125, IF(A_Stammdaten!$B$12=2025,D3_WAV!Y125,IF(A_Stammdaten!$B$12=2026,D3_WAV!Z125,IF(A_Stammdaten!$B$12=2027,D3_WAV!AA125)))))</f>
        <v>0</v>
      </c>
      <c r="V125" s="150">
        <f t="shared" si="18"/>
        <v>0</v>
      </c>
      <c r="W125" s="150">
        <f t="shared" si="12"/>
        <v>0</v>
      </c>
      <c r="X125" s="150">
        <f t="shared" si="13"/>
        <v>0</v>
      </c>
      <c r="Y125" s="150">
        <f t="shared" si="14"/>
        <v>0</v>
      </c>
      <c r="Z125" s="150">
        <f t="shared" si="15"/>
        <v>0</v>
      </c>
      <c r="AA125" s="150">
        <f t="shared" si="16"/>
        <v>0</v>
      </c>
      <c r="AG125" s="165" t="str">
        <f t="shared" si="19"/>
        <v>Zeitreihe_1</v>
      </c>
    </row>
    <row r="126" spans="1:33" x14ac:dyDescent="0.25">
      <c r="A126" s="17"/>
      <c r="B126" s="287"/>
      <c r="C126" s="287"/>
      <c r="D126" s="34"/>
      <c r="E126" s="17"/>
      <c r="F126" s="17"/>
      <c r="G126" s="17"/>
      <c r="H126" s="17"/>
      <c r="I126" s="17"/>
      <c r="J126" s="17"/>
      <c r="K126" s="17"/>
      <c r="L126" s="183">
        <f>IF(D126&gt;A_Stammdaten!$B$12,0,SUM(F126,G126,I126,J126)-SUM(H126,K126))</f>
        <v>0</v>
      </c>
      <c r="M126" s="17"/>
      <c r="N126" s="17"/>
      <c r="O126" s="17"/>
      <c r="P126" s="17"/>
      <c r="Q126" s="16">
        <f>IF(D126&gt;A_Stammdaten!$B$12,0,SUM(L126)-SUM(M126:P126))</f>
        <v>0</v>
      </c>
      <c r="R126" s="17"/>
      <c r="S126" s="151">
        <f>IF(AND(A_Stammdaten!$B$12=D126,OR(B126="geleistete Anzahlungen und Anlagen im Bau des Sachanlagevermögens",B126="geleistete Anzahlungen auf immaterielle Vermögensgegenstände",B126="Grundstücke")),0,U126+T126)</f>
        <v>0</v>
      </c>
      <c r="T126" s="151">
        <f t="shared" si="17"/>
        <v>0</v>
      </c>
      <c r="U126" s="151">
        <f>IF(A_Stammdaten!$B$12=2023,D3_WAV!W126,IF(A_Stammdaten!$B$12=2024,D3_WAV!X126, IF(A_Stammdaten!$B$12=2025,D3_WAV!Y126,IF(A_Stammdaten!$B$12=2026,D3_WAV!Z126,IF(A_Stammdaten!$B$12=2027,D3_WAV!AA126)))))</f>
        <v>0</v>
      </c>
      <c r="V126" s="150">
        <f t="shared" si="18"/>
        <v>0</v>
      </c>
      <c r="W126" s="150">
        <f t="shared" si="12"/>
        <v>0</v>
      </c>
      <c r="X126" s="150">
        <f t="shared" si="13"/>
        <v>0</v>
      </c>
      <c r="Y126" s="150">
        <f t="shared" si="14"/>
        <v>0</v>
      </c>
      <c r="Z126" s="150">
        <f t="shared" si="15"/>
        <v>0</v>
      </c>
      <c r="AA126" s="150">
        <f t="shared" si="16"/>
        <v>0</v>
      </c>
      <c r="AG126" s="165" t="str">
        <f t="shared" si="19"/>
        <v>Zeitreihe_1</v>
      </c>
    </row>
    <row r="127" spans="1:33" x14ac:dyDescent="0.25">
      <c r="A127" s="17"/>
      <c r="B127" s="287"/>
      <c r="C127" s="287"/>
      <c r="D127" s="34"/>
      <c r="E127" s="17"/>
      <c r="F127" s="17"/>
      <c r="G127" s="17"/>
      <c r="H127" s="17"/>
      <c r="I127" s="17"/>
      <c r="J127" s="17"/>
      <c r="K127" s="17"/>
      <c r="L127" s="183">
        <f>IF(D127&gt;A_Stammdaten!$B$12,0,SUM(F127,G127,I127,J127)-SUM(H127,K127))</f>
        <v>0</v>
      </c>
      <c r="M127" s="17"/>
      <c r="N127" s="17"/>
      <c r="O127" s="17"/>
      <c r="P127" s="17"/>
      <c r="Q127" s="16">
        <f>IF(D127&gt;A_Stammdaten!$B$12,0,SUM(L127)-SUM(M127:P127))</f>
        <v>0</v>
      </c>
      <c r="R127" s="17"/>
      <c r="S127" s="151">
        <f>IF(AND(A_Stammdaten!$B$12=D127,OR(B127="geleistete Anzahlungen und Anlagen im Bau des Sachanlagevermögens",B127="geleistete Anzahlungen auf immaterielle Vermögensgegenstände",B127="Grundstücke")),0,U127+T127)</f>
        <v>0</v>
      </c>
      <c r="T127" s="151">
        <f t="shared" si="17"/>
        <v>0</v>
      </c>
      <c r="U127" s="151">
        <f>IF(A_Stammdaten!$B$12=2023,D3_WAV!W127,IF(A_Stammdaten!$B$12=2024,D3_WAV!X127, IF(A_Stammdaten!$B$12=2025,D3_WAV!Y127,IF(A_Stammdaten!$B$12=2026,D3_WAV!Z127,IF(A_Stammdaten!$B$12=2027,D3_WAV!AA127)))))</f>
        <v>0</v>
      </c>
      <c r="V127" s="150">
        <f t="shared" si="18"/>
        <v>0</v>
      </c>
      <c r="W127" s="150">
        <f t="shared" si="12"/>
        <v>0</v>
      </c>
      <c r="X127" s="150">
        <f t="shared" si="13"/>
        <v>0</v>
      </c>
      <c r="Y127" s="150">
        <f t="shared" si="14"/>
        <v>0</v>
      </c>
      <c r="Z127" s="150">
        <f t="shared" si="15"/>
        <v>0</v>
      </c>
      <c r="AA127" s="150">
        <f t="shared" si="16"/>
        <v>0</v>
      </c>
      <c r="AG127" s="165" t="str">
        <f t="shared" si="19"/>
        <v>Zeitreihe_1</v>
      </c>
    </row>
    <row r="128" spans="1:33" x14ac:dyDescent="0.25">
      <c r="A128" s="17"/>
      <c r="B128" s="287"/>
      <c r="C128" s="287"/>
      <c r="D128" s="34"/>
      <c r="E128" s="17"/>
      <c r="F128" s="17"/>
      <c r="G128" s="17"/>
      <c r="H128" s="17"/>
      <c r="I128" s="17"/>
      <c r="J128" s="17"/>
      <c r="K128" s="17"/>
      <c r="L128" s="183">
        <f>IF(D128&gt;A_Stammdaten!$B$12,0,SUM(F128,G128,I128,J128)-SUM(H128,K128))</f>
        <v>0</v>
      </c>
      <c r="M128" s="17"/>
      <c r="N128" s="17"/>
      <c r="O128" s="17"/>
      <c r="P128" s="17"/>
      <c r="Q128" s="16">
        <f>IF(D128&gt;A_Stammdaten!$B$12,0,SUM(L128)-SUM(M128:P128))</f>
        <v>0</v>
      </c>
      <c r="R128" s="17"/>
      <c r="S128" s="151">
        <f>IF(AND(A_Stammdaten!$B$12=D128,OR(B128="geleistete Anzahlungen und Anlagen im Bau des Sachanlagevermögens",B128="geleistete Anzahlungen auf immaterielle Vermögensgegenstände",B128="Grundstücke")),0,U128+T128)</f>
        <v>0</v>
      </c>
      <c r="T128" s="151">
        <f t="shared" si="17"/>
        <v>0</v>
      </c>
      <c r="U128" s="151">
        <f>IF(A_Stammdaten!$B$12=2023,D3_WAV!W128,IF(A_Stammdaten!$B$12=2024,D3_WAV!X128, IF(A_Stammdaten!$B$12=2025,D3_WAV!Y128,IF(A_Stammdaten!$B$12=2026,D3_WAV!Z128,IF(A_Stammdaten!$B$12=2027,D3_WAV!AA128)))))</f>
        <v>0</v>
      </c>
      <c r="V128" s="150">
        <f t="shared" si="18"/>
        <v>0</v>
      </c>
      <c r="W128" s="150">
        <f t="shared" si="12"/>
        <v>0</v>
      </c>
      <c r="X128" s="150">
        <f t="shared" si="13"/>
        <v>0</v>
      </c>
      <c r="Y128" s="150">
        <f t="shared" si="14"/>
        <v>0</v>
      </c>
      <c r="Z128" s="150">
        <f t="shared" si="15"/>
        <v>0</v>
      </c>
      <c r="AA128" s="150">
        <f t="shared" si="16"/>
        <v>0</v>
      </c>
      <c r="AG128" s="165" t="str">
        <f t="shared" si="19"/>
        <v>Zeitreihe_1</v>
      </c>
    </row>
    <row r="129" spans="1:33" x14ac:dyDescent="0.25">
      <c r="A129" s="17"/>
      <c r="B129" s="287"/>
      <c r="C129" s="287"/>
      <c r="D129" s="34"/>
      <c r="E129" s="17"/>
      <c r="F129" s="17"/>
      <c r="G129" s="17"/>
      <c r="H129" s="17"/>
      <c r="I129" s="17"/>
      <c r="J129" s="17"/>
      <c r="K129" s="17"/>
      <c r="L129" s="183">
        <f>IF(D129&gt;A_Stammdaten!$B$12,0,SUM(F129,G129,I129,J129)-SUM(H129,K129))</f>
        <v>0</v>
      </c>
      <c r="M129" s="17"/>
      <c r="N129" s="17"/>
      <c r="O129" s="17"/>
      <c r="P129" s="17"/>
      <c r="Q129" s="16">
        <f>IF(D129&gt;A_Stammdaten!$B$12,0,SUM(L129)-SUM(M129:P129))</f>
        <v>0</v>
      </c>
      <c r="R129" s="17"/>
      <c r="S129" s="151">
        <f>IF(AND(A_Stammdaten!$B$12=D129,OR(B129="geleistete Anzahlungen und Anlagen im Bau des Sachanlagevermögens",B129="geleistete Anzahlungen auf immaterielle Vermögensgegenstände",B129="Grundstücke")),0,U129+T129)</f>
        <v>0</v>
      </c>
      <c r="T129" s="151">
        <f t="shared" si="17"/>
        <v>0</v>
      </c>
      <c r="U129" s="151">
        <f>IF(A_Stammdaten!$B$12=2023,D3_WAV!W129,IF(A_Stammdaten!$B$12=2024,D3_WAV!X129, IF(A_Stammdaten!$B$12=2025,D3_WAV!Y129,IF(A_Stammdaten!$B$12=2026,D3_WAV!Z129,IF(A_Stammdaten!$B$12=2027,D3_WAV!AA129)))))</f>
        <v>0</v>
      </c>
      <c r="V129" s="150">
        <f t="shared" si="18"/>
        <v>0</v>
      </c>
      <c r="W129" s="150">
        <f t="shared" si="12"/>
        <v>0</v>
      </c>
      <c r="X129" s="150">
        <f t="shared" si="13"/>
        <v>0</v>
      </c>
      <c r="Y129" s="150">
        <f t="shared" si="14"/>
        <v>0</v>
      </c>
      <c r="Z129" s="150">
        <f t="shared" si="15"/>
        <v>0</v>
      </c>
      <c r="AA129" s="150">
        <f t="shared" si="16"/>
        <v>0</v>
      </c>
      <c r="AG129" s="165" t="str">
        <f t="shared" si="19"/>
        <v>Zeitreihe_1</v>
      </c>
    </row>
    <row r="130" spans="1:33" x14ac:dyDescent="0.25">
      <c r="A130" s="17"/>
      <c r="B130" s="287"/>
      <c r="C130" s="287"/>
      <c r="D130" s="34"/>
      <c r="E130" s="17"/>
      <c r="F130" s="17"/>
      <c r="G130" s="17"/>
      <c r="H130" s="17"/>
      <c r="I130" s="17"/>
      <c r="J130" s="17"/>
      <c r="K130" s="17"/>
      <c r="L130" s="183">
        <f>IF(D130&gt;A_Stammdaten!$B$12,0,SUM(F130,G130,I130,J130)-SUM(H130,K130))</f>
        <v>0</v>
      </c>
      <c r="M130" s="17"/>
      <c r="N130" s="17"/>
      <c r="O130" s="17"/>
      <c r="P130" s="17"/>
      <c r="Q130" s="16">
        <f>IF(D130&gt;A_Stammdaten!$B$12,0,SUM(L130)-SUM(M130:P130))</f>
        <v>0</v>
      </c>
      <c r="R130" s="17"/>
      <c r="S130" s="151">
        <f>IF(AND(A_Stammdaten!$B$12=D130,OR(B130="geleistete Anzahlungen und Anlagen im Bau des Sachanlagevermögens",B130="geleistete Anzahlungen auf immaterielle Vermögensgegenstände",B130="Grundstücke")),0,U130+T130)</f>
        <v>0</v>
      </c>
      <c r="T130" s="151">
        <f t="shared" si="17"/>
        <v>0</v>
      </c>
      <c r="U130" s="151">
        <f>IF(A_Stammdaten!$B$12=2023,D3_WAV!W130,IF(A_Stammdaten!$B$12=2024,D3_WAV!X130, IF(A_Stammdaten!$B$12=2025,D3_WAV!Y130,IF(A_Stammdaten!$B$12=2026,D3_WAV!Z130,IF(A_Stammdaten!$B$12=2027,D3_WAV!AA130)))))</f>
        <v>0</v>
      </c>
      <c r="V130" s="150">
        <f t="shared" si="18"/>
        <v>0</v>
      </c>
      <c r="W130" s="150">
        <f t="shared" si="12"/>
        <v>0</v>
      </c>
      <c r="X130" s="150">
        <f t="shared" si="13"/>
        <v>0</v>
      </c>
      <c r="Y130" s="150">
        <f t="shared" si="14"/>
        <v>0</v>
      </c>
      <c r="Z130" s="150">
        <f t="shared" si="15"/>
        <v>0</v>
      </c>
      <c r="AA130" s="150">
        <f t="shared" si="16"/>
        <v>0</v>
      </c>
      <c r="AG130" s="165" t="str">
        <f t="shared" si="19"/>
        <v>Zeitreihe_1</v>
      </c>
    </row>
    <row r="131" spans="1:33" x14ac:dyDescent="0.25">
      <c r="A131" s="17"/>
      <c r="B131" s="287"/>
      <c r="C131" s="287"/>
      <c r="D131" s="34"/>
      <c r="E131" s="17"/>
      <c r="F131" s="17"/>
      <c r="G131" s="17"/>
      <c r="H131" s="17"/>
      <c r="I131" s="17"/>
      <c r="J131" s="17"/>
      <c r="K131" s="17"/>
      <c r="L131" s="183">
        <f>IF(D131&gt;A_Stammdaten!$B$12,0,SUM(F131,G131,I131,J131)-SUM(H131,K131))</f>
        <v>0</v>
      </c>
      <c r="M131" s="17"/>
      <c r="N131" s="17"/>
      <c r="O131" s="17"/>
      <c r="P131" s="17"/>
      <c r="Q131" s="16">
        <f>IF(D131&gt;A_Stammdaten!$B$12,0,SUM(L131)-SUM(M131:P131))</f>
        <v>0</v>
      </c>
      <c r="R131" s="17"/>
      <c r="S131" s="151">
        <f>IF(AND(A_Stammdaten!$B$12=D131,OR(B131="geleistete Anzahlungen und Anlagen im Bau des Sachanlagevermögens",B131="geleistete Anzahlungen auf immaterielle Vermögensgegenstände",B131="Grundstücke")),0,U131+T131)</f>
        <v>0</v>
      </c>
      <c r="T131" s="151">
        <f t="shared" si="17"/>
        <v>0</v>
      </c>
      <c r="U131" s="151">
        <f>IF(A_Stammdaten!$B$12=2023,D3_WAV!W131,IF(A_Stammdaten!$B$12=2024,D3_WAV!X131, IF(A_Stammdaten!$B$12=2025,D3_WAV!Y131,IF(A_Stammdaten!$B$12=2026,D3_WAV!Z131,IF(A_Stammdaten!$B$12=2027,D3_WAV!AA131)))))</f>
        <v>0</v>
      </c>
      <c r="V131" s="150">
        <f t="shared" si="18"/>
        <v>0</v>
      </c>
      <c r="W131" s="150">
        <f t="shared" si="12"/>
        <v>0</v>
      </c>
      <c r="X131" s="150">
        <f t="shared" si="13"/>
        <v>0</v>
      </c>
      <c r="Y131" s="150">
        <f t="shared" si="14"/>
        <v>0</v>
      </c>
      <c r="Z131" s="150">
        <f t="shared" si="15"/>
        <v>0</v>
      </c>
      <c r="AA131" s="150">
        <f t="shared" si="16"/>
        <v>0</v>
      </c>
      <c r="AG131" s="165" t="str">
        <f t="shared" si="19"/>
        <v>Zeitreihe_1</v>
      </c>
    </row>
    <row r="132" spans="1:33" x14ac:dyDescent="0.25">
      <c r="A132" s="17"/>
      <c r="B132" s="287"/>
      <c r="C132" s="287"/>
      <c r="D132" s="34"/>
      <c r="E132" s="17"/>
      <c r="F132" s="17"/>
      <c r="G132" s="17"/>
      <c r="H132" s="17"/>
      <c r="I132" s="17"/>
      <c r="J132" s="17"/>
      <c r="K132" s="17"/>
      <c r="L132" s="183">
        <f>IF(D132&gt;A_Stammdaten!$B$12,0,SUM(F132,G132,I132,J132)-SUM(H132,K132))</f>
        <v>0</v>
      </c>
      <c r="M132" s="17"/>
      <c r="N132" s="17"/>
      <c r="O132" s="17"/>
      <c r="P132" s="17"/>
      <c r="Q132" s="16">
        <f>IF(D132&gt;A_Stammdaten!$B$12,0,SUM(L132)-SUM(M132:P132))</f>
        <v>0</v>
      </c>
      <c r="R132" s="17"/>
      <c r="S132" s="151">
        <f>IF(AND(A_Stammdaten!$B$12=D132,OR(B132="geleistete Anzahlungen und Anlagen im Bau des Sachanlagevermögens",B132="geleistete Anzahlungen auf immaterielle Vermögensgegenstände",B132="Grundstücke")),0,U132+T132)</f>
        <v>0</v>
      </c>
      <c r="T132" s="151">
        <f t="shared" si="17"/>
        <v>0</v>
      </c>
      <c r="U132" s="151">
        <f>IF(A_Stammdaten!$B$12=2023,D3_WAV!W132,IF(A_Stammdaten!$B$12=2024,D3_WAV!X132, IF(A_Stammdaten!$B$12=2025,D3_WAV!Y132,IF(A_Stammdaten!$B$12=2026,D3_WAV!Z132,IF(A_Stammdaten!$B$12=2027,D3_WAV!AA132)))))</f>
        <v>0</v>
      </c>
      <c r="V132" s="150">
        <f t="shared" si="18"/>
        <v>0</v>
      </c>
      <c r="W132" s="150">
        <f t="shared" si="12"/>
        <v>0</v>
      </c>
      <c r="X132" s="150">
        <f t="shared" si="13"/>
        <v>0</v>
      </c>
      <c r="Y132" s="150">
        <f t="shared" si="14"/>
        <v>0</v>
      </c>
      <c r="Z132" s="150">
        <f t="shared" si="15"/>
        <v>0</v>
      </c>
      <c r="AA132" s="150">
        <f t="shared" si="16"/>
        <v>0</v>
      </c>
      <c r="AG132" s="165" t="str">
        <f t="shared" si="19"/>
        <v>Zeitreihe_1</v>
      </c>
    </row>
    <row r="133" spans="1:33" x14ac:dyDescent="0.25">
      <c r="A133" s="17"/>
      <c r="B133" s="287"/>
      <c r="C133" s="287"/>
      <c r="D133" s="34"/>
      <c r="E133" s="17"/>
      <c r="F133" s="17"/>
      <c r="G133" s="17"/>
      <c r="H133" s="17"/>
      <c r="I133" s="17"/>
      <c r="J133" s="17"/>
      <c r="K133" s="17"/>
      <c r="L133" s="183">
        <f>IF(D133&gt;A_Stammdaten!$B$12,0,SUM(F133,G133,I133,J133)-SUM(H133,K133))</f>
        <v>0</v>
      </c>
      <c r="M133" s="17"/>
      <c r="N133" s="17"/>
      <c r="O133" s="17"/>
      <c r="P133" s="17"/>
      <c r="Q133" s="16">
        <f>IF(D133&gt;A_Stammdaten!$B$12,0,SUM(L133)-SUM(M133:P133))</f>
        <v>0</v>
      </c>
      <c r="R133" s="17"/>
      <c r="S133" s="151">
        <f>IF(AND(A_Stammdaten!$B$12=D133,OR(B133="geleistete Anzahlungen und Anlagen im Bau des Sachanlagevermögens",B133="geleistete Anzahlungen auf immaterielle Vermögensgegenstände",B133="Grundstücke")),0,U133+T133)</f>
        <v>0</v>
      </c>
      <c r="T133" s="151">
        <f t="shared" si="17"/>
        <v>0</v>
      </c>
      <c r="U133" s="151">
        <f>IF(A_Stammdaten!$B$12=2023,D3_WAV!W133,IF(A_Stammdaten!$B$12=2024,D3_WAV!X133, IF(A_Stammdaten!$B$12=2025,D3_WAV!Y133,IF(A_Stammdaten!$B$12=2026,D3_WAV!Z133,IF(A_Stammdaten!$B$12=2027,D3_WAV!AA133)))))</f>
        <v>0</v>
      </c>
      <c r="V133" s="150">
        <f t="shared" si="18"/>
        <v>0</v>
      </c>
      <c r="W133" s="150">
        <f t="shared" si="12"/>
        <v>0</v>
      </c>
      <c r="X133" s="150">
        <f t="shared" si="13"/>
        <v>0</v>
      </c>
      <c r="Y133" s="150">
        <f t="shared" si="14"/>
        <v>0</v>
      </c>
      <c r="Z133" s="150">
        <f t="shared" si="15"/>
        <v>0</v>
      </c>
      <c r="AA133" s="150">
        <f t="shared" si="16"/>
        <v>0</v>
      </c>
      <c r="AG133" s="165" t="str">
        <f t="shared" ref="AG133:AG164" si="20">IF(OR(TRIM(B133)="geleistete Anzahlungen und Anlagen im Bau des Sachanlagevermögens",TRIM(B133)="geleistete Anzahlungen auf immaterielle Vermögensgegenstände"),"Zeitreihe_2","Zeitreihe_1")</f>
        <v>Zeitreihe_1</v>
      </c>
    </row>
    <row r="134" spans="1:33" x14ac:dyDescent="0.25">
      <c r="A134" s="17"/>
      <c r="B134" s="287"/>
      <c r="C134" s="287"/>
      <c r="D134" s="34"/>
      <c r="E134" s="17"/>
      <c r="F134" s="17"/>
      <c r="G134" s="17"/>
      <c r="H134" s="17"/>
      <c r="I134" s="17"/>
      <c r="J134" s="17"/>
      <c r="K134" s="17"/>
      <c r="L134" s="183">
        <f>IF(D134&gt;A_Stammdaten!$B$12,0,SUM(F134,G134,I134,J134)-SUM(H134,K134))</f>
        <v>0</v>
      </c>
      <c r="M134" s="17"/>
      <c r="N134" s="17"/>
      <c r="O134" s="17"/>
      <c r="P134" s="17"/>
      <c r="Q134" s="16">
        <f>IF(D134&gt;A_Stammdaten!$B$12,0,SUM(L134)-SUM(M134:P134))</f>
        <v>0</v>
      </c>
      <c r="R134" s="17"/>
      <c r="S134" s="151">
        <f>IF(AND(A_Stammdaten!$B$12=D134,OR(B134="geleistete Anzahlungen und Anlagen im Bau des Sachanlagevermögens",B134="geleistete Anzahlungen auf immaterielle Vermögensgegenstände",B134="Grundstücke")),0,U134+T134)</f>
        <v>0</v>
      </c>
      <c r="T134" s="151">
        <f t="shared" si="17"/>
        <v>0</v>
      </c>
      <c r="U134" s="151">
        <f>IF(A_Stammdaten!$B$12=2023,D3_WAV!W134,IF(A_Stammdaten!$B$12=2024,D3_WAV!X134, IF(A_Stammdaten!$B$12=2025,D3_WAV!Y134,IF(A_Stammdaten!$B$12=2026,D3_WAV!Z134,IF(A_Stammdaten!$B$12=2027,D3_WAV!AA134)))))</f>
        <v>0</v>
      </c>
      <c r="V134" s="150">
        <f t="shared" si="18"/>
        <v>0</v>
      </c>
      <c r="W134" s="150">
        <f t="shared" ref="W134:W197" si="21">IF($D134&gt;$W$4,0,IF(AND($R134&lt;&gt;"",$R134&lt;&gt;0),IF(($R134-(W$4-$D134))&gt;0,($R134-(W$4-$D134)-1)*($Q134/$R134),0),$Q134))</f>
        <v>0</v>
      </c>
      <c r="X134" s="150">
        <f t="shared" ref="X134:X197" si="22">IF($D134&gt;$X$4,0,IF(AND($R134&lt;&gt;"",$R134&lt;&gt;0),IF(($R134-(X$4-$D134))&gt;0,($R134-(X$4-$D134)-1)*($Q134/$R134),0),$Q134))</f>
        <v>0</v>
      </c>
      <c r="Y134" s="150">
        <f t="shared" ref="Y134:Y197" si="23">IF($D134&gt;$Y$4,0,IF(AND($R134&lt;&gt;"",$R134&lt;&gt;0),IF(($R134-(Y$4-$D134))&gt;0,($R134-(Y$4-$D134)-1)*($Q134/$R134),0),$Q134))</f>
        <v>0</v>
      </c>
      <c r="Z134" s="150">
        <f t="shared" ref="Z134:Z197" si="24">IF($D134&gt;$Z$4,0,IF(AND($R134&lt;&gt;"",$R134&lt;&gt;0),IF(($R134-(Z$4-$D134))&gt;0,($R134-(Z$4-$D134)-1)*($Q134/$R134),0),$Q134))</f>
        <v>0</v>
      </c>
      <c r="AA134" s="150">
        <f t="shared" ref="AA134:AA197" si="25">IF($D134&gt;$AA$4,0,IF(AND($R134&lt;&gt;"",$R134&lt;&gt;0),IF(($R134-(AA$4-$D134))&gt;0,($R134-(AA$4-$D134)-1)*($Q134/$R134),0),$Q134))</f>
        <v>0</v>
      </c>
      <c r="AG134" s="165" t="str">
        <f t="shared" si="20"/>
        <v>Zeitreihe_1</v>
      </c>
    </row>
    <row r="135" spans="1:33" x14ac:dyDescent="0.25">
      <c r="A135" s="17"/>
      <c r="B135" s="287"/>
      <c r="C135" s="287"/>
      <c r="D135" s="34"/>
      <c r="E135" s="17"/>
      <c r="F135" s="17"/>
      <c r="G135" s="17"/>
      <c r="H135" s="17"/>
      <c r="I135" s="17"/>
      <c r="J135" s="17"/>
      <c r="K135" s="17"/>
      <c r="L135" s="183">
        <f>IF(D135&gt;A_Stammdaten!$B$12,0,SUM(F135,G135,I135,J135)-SUM(H135,K135))</f>
        <v>0</v>
      </c>
      <c r="M135" s="17"/>
      <c r="N135" s="17"/>
      <c r="O135" s="17"/>
      <c r="P135" s="17"/>
      <c r="Q135" s="16">
        <f>IF(D135&gt;A_Stammdaten!$B$12,0,SUM(L135)-SUM(M135:P135))</f>
        <v>0</v>
      </c>
      <c r="R135" s="17"/>
      <c r="S135" s="151">
        <f>IF(AND(A_Stammdaten!$B$12=D135,OR(B135="geleistete Anzahlungen und Anlagen im Bau des Sachanlagevermögens",B135="geleistete Anzahlungen auf immaterielle Vermögensgegenstände",B135="Grundstücke")),0,U135+T135)</f>
        <v>0</v>
      </c>
      <c r="T135" s="151">
        <f t="shared" si="17"/>
        <v>0</v>
      </c>
      <c r="U135" s="151">
        <f>IF(A_Stammdaten!$B$12=2023,D3_WAV!W135,IF(A_Stammdaten!$B$12=2024,D3_WAV!X135, IF(A_Stammdaten!$B$12=2025,D3_WAV!Y135,IF(A_Stammdaten!$B$12=2026,D3_WAV!Z135,IF(A_Stammdaten!$B$12=2027,D3_WAV!AA135)))))</f>
        <v>0</v>
      </c>
      <c r="V135" s="150">
        <f t="shared" si="18"/>
        <v>0</v>
      </c>
      <c r="W135" s="150">
        <f t="shared" si="21"/>
        <v>0</v>
      </c>
      <c r="X135" s="150">
        <f t="shared" si="22"/>
        <v>0</v>
      </c>
      <c r="Y135" s="150">
        <f t="shared" si="23"/>
        <v>0</v>
      </c>
      <c r="Z135" s="150">
        <f t="shared" si="24"/>
        <v>0</v>
      </c>
      <c r="AA135" s="150">
        <f t="shared" si="25"/>
        <v>0</v>
      </c>
      <c r="AG135" s="165" t="str">
        <f t="shared" si="20"/>
        <v>Zeitreihe_1</v>
      </c>
    </row>
    <row r="136" spans="1:33" x14ac:dyDescent="0.25">
      <c r="A136" s="17"/>
      <c r="B136" s="287"/>
      <c r="C136" s="287"/>
      <c r="D136" s="34"/>
      <c r="E136" s="17"/>
      <c r="F136" s="17"/>
      <c r="G136" s="17"/>
      <c r="H136" s="17"/>
      <c r="I136" s="17"/>
      <c r="J136" s="17"/>
      <c r="K136" s="17"/>
      <c r="L136" s="183">
        <f>IF(D136&gt;A_Stammdaten!$B$12,0,SUM(F136,G136,I136,J136)-SUM(H136,K136))</f>
        <v>0</v>
      </c>
      <c r="M136" s="17"/>
      <c r="N136" s="17"/>
      <c r="O136" s="17"/>
      <c r="P136" s="17"/>
      <c r="Q136" s="16">
        <f>IF(D136&gt;A_Stammdaten!$B$12,0,SUM(L136)-SUM(M136:P136))</f>
        <v>0</v>
      </c>
      <c r="R136" s="17"/>
      <c r="S136" s="151">
        <f>IF(AND(A_Stammdaten!$B$12=D136,OR(B136="geleistete Anzahlungen und Anlagen im Bau des Sachanlagevermögens",B136="geleistete Anzahlungen auf immaterielle Vermögensgegenstände",B136="Grundstücke")),0,U136+T136)</f>
        <v>0</v>
      </c>
      <c r="T136" s="151">
        <f t="shared" si="17"/>
        <v>0</v>
      </c>
      <c r="U136" s="151">
        <f>IF(A_Stammdaten!$B$12=2023,D3_WAV!W136,IF(A_Stammdaten!$B$12=2024,D3_WAV!X136, IF(A_Stammdaten!$B$12=2025,D3_WAV!Y136,IF(A_Stammdaten!$B$12=2026,D3_WAV!Z136,IF(A_Stammdaten!$B$12=2027,D3_WAV!AA136)))))</f>
        <v>0</v>
      </c>
      <c r="V136" s="150">
        <f t="shared" si="18"/>
        <v>0</v>
      </c>
      <c r="W136" s="150">
        <f t="shared" si="21"/>
        <v>0</v>
      </c>
      <c r="X136" s="150">
        <f t="shared" si="22"/>
        <v>0</v>
      </c>
      <c r="Y136" s="150">
        <f t="shared" si="23"/>
        <v>0</v>
      </c>
      <c r="Z136" s="150">
        <f t="shared" si="24"/>
        <v>0</v>
      </c>
      <c r="AA136" s="150">
        <f t="shared" si="25"/>
        <v>0</v>
      </c>
      <c r="AG136" s="165" t="str">
        <f t="shared" si="20"/>
        <v>Zeitreihe_1</v>
      </c>
    </row>
    <row r="137" spans="1:33" x14ac:dyDescent="0.25">
      <c r="A137" s="17"/>
      <c r="B137" s="287"/>
      <c r="C137" s="287"/>
      <c r="D137" s="34"/>
      <c r="E137" s="17"/>
      <c r="F137" s="17"/>
      <c r="G137" s="17"/>
      <c r="H137" s="17"/>
      <c r="I137" s="17"/>
      <c r="J137" s="17"/>
      <c r="K137" s="17"/>
      <c r="L137" s="183">
        <f>IF(D137&gt;A_Stammdaten!$B$12,0,SUM(F137,G137,I137,J137)-SUM(H137,K137))</f>
        <v>0</v>
      </c>
      <c r="M137" s="17"/>
      <c r="N137" s="17"/>
      <c r="O137" s="17"/>
      <c r="P137" s="17"/>
      <c r="Q137" s="16">
        <f>IF(D137&gt;A_Stammdaten!$B$12,0,SUM(L137)-SUM(M137:P137))</f>
        <v>0</v>
      </c>
      <c r="R137" s="17"/>
      <c r="S137" s="151">
        <f>IF(AND(A_Stammdaten!$B$12=D137,OR(B137="geleistete Anzahlungen und Anlagen im Bau des Sachanlagevermögens",B137="geleistete Anzahlungen auf immaterielle Vermögensgegenstände",B137="Grundstücke")),0,U137+T137)</f>
        <v>0</v>
      </c>
      <c r="T137" s="151">
        <f t="shared" si="17"/>
        <v>0</v>
      </c>
      <c r="U137" s="151">
        <f>IF(A_Stammdaten!$B$12=2023,D3_WAV!W137,IF(A_Stammdaten!$B$12=2024,D3_WAV!X137, IF(A_Stammdaten!$B$12=2025,D3_WAV!Y137,IF(A_Stammdaten!$B$12=2026,D3_WAV!Z137,IF(A_Stammdaten!$B$12=2027,D3_WAV!AA137)))))</f>
        <v>0</v>
      </c>
      <c r="V137" s="150">
        <f t="shared" si="18"/>
        <v>0</v>
      </c>
      <c r="W137" s="150">
        <f t="shared" si="21"/>
        <v>0</v>
      </c>
      <c r="X137" s="150">
        <f t="shared" si="22"/>
        <v>0</v>
      </c>
      <c r="Y137" s="150">
        <f t="shared" si="23"/>
        <v>0</v>
      </c>
      <c r="Z137" s="150">
        <f t="shared" si="24"/>
        <v>0</v>
      </c>
      <c r="AA137" s="150">
        <f t="shared" si="25"/>
        <v>0</v>
      </c>
      <c r="AG137" s="165" t="str">
        <f t="shared" si="20"/>
        <v>Zeitreihe_1</v>
      </c>
    </row>
    <row r="138" spans="1:33" x14ac:dyDescent="0.25">
      <c r="A138" s="17"/>
      <c r="B138" s="287"/>
      <c r="C138" s="287"/>
      <c r="D138" s="34"/>
      <c r="E138" s="17"/>
      <c r="F138" s="17"/>
      <c r="G138" s="17"/>
      <c r="H138" s="17"/>
      <c r="I138" s="17"/>
      <c r="J138" s="17"/>
      <c r="K138" s="17"/>
      <c r="L138" s="183">
        <f>IF(D138&gt;A_Stammdaten!$B$12,0,SUM(F138,G138,I138,J138)-SUM(H138,K138))</f>
        <v>0</v>
      </c>
      <c r="M138" s="17"/>
      <c r="N138" s="17"/>
      <c r="O138" s="17"/>
      <c r="P138" s="17"/>
      <c r="Q138" s="16">
        <f>IF(D138&gt;A_Stammdaten!$B$12,0,SUM(L138)-SUM(M138:P138))</f>
        <v>0</v>
      </c>
      <c r="R138" s="17"/>
      <c r="S138" s="151">
        <f>IF(AND(A_Stammdaten!$B$12=D138,OR(B138="geleistete Anzahlungen und Anlagen im Bau des Sachanlagevermögens",B138="geleistete Anzahlungen auf immaterielle Vermögensgegenstände",B138="Grundstücke")),0,U138+T138)</f>
        <v>0</v>
      </c>
      <c r="T138" s="151">
        <f t="shared" si="17"/>
        <v>0</v>
      </c>
      <c r="U138" s="151">
        <f>IF(A_Stammdaten!$B$12=2023,D3_WAV!W138,IF(A_Stammdaten!$B$12=2024,D3_WAV!X138, IF(A_Stammdaten!$B$12=2025,D3_WAV!Y138,IF(A_Stammdaten!$B$12=2026,D3_WAV!Z138,IF(A_Stammdaten!$B$12=2027,D3_WAV!AA138)))))</f>
        <v>0</v>
      </c>
      <c r="V138" s="150">
        <f t="shared" si="18"/>
        <v>0</v>
      </c>
      <c r="W138" s="150">
        <f t="shared" si="21"/>
        <v>0</v>
      </c>
      <c r="X138" s="150">
        <f t="shared" si="22"/>
        <v>0</v>
      </c>
      <c r="Y138" s="150">
        <f t="shared" si="23"/>
        <v>0</v>
      </c>
      <c r="Z138" s="150">
        <f t="shared" si="24"/>
        <v>0</v>
      </c>
      <c r="AA138" s="150">
        <f t="shared" si="25"/>
        <v>0</v>
      </c>
      <c r="AG138" s="165" t="str">
        <f t="shared" si="20"/>
        <v>Zeitreihe_1</v>
      </c>
    </row>
    <row r="139" spans="1:33" x14ac:dyDescent="0.25">
      <c r="A139" s="17"/>
      <c r="B139" s="287"/>
      <c r="C139" s="287"/>
      <c r="D139" s="34"/>
      <c r="E139" s="17"/>
      <c r="F139" s="17"/>
      <c r="G139" s="17"/>
      <c r="H139" s="17"/>
      <c r="I139" s="17"/>
      <c r="J139" s="17"/>
      <c r="K139" s="17"/>
      <c r="L139" s="183">
        <f>IF(D139&gt;A_Stammdaten!$B$12,0,SUM(F139,G139,I139,J139)-SUM(H139,K139))</f>
        <v>0</v>
      </c>
      <c r="M139" s="17"/>
      <c r="N139" s="17"/>
      <c r="O139" s="17"/>
      <c r="P139" s="17"/>
      <c r="Q139" s="16">
        <f>IF(D139&gt;A_Stammdaten!$B$12,0,SUM(L139)-SUM(M139:P139))</f>
        <v>0</v>
      </c>
      <c r="R139" s="17"/>
      <c r="S139" s="151">
        <f>IF(AND(A_Stammdaten!$B$12=D139,OR(B139="geleistete Anzahlungen und Anlagen im Bau des Sachanlagevermögens",B139="geleistete Anzahlungen auf immaterielle Vermögensgegenstände",B139="Grundstücke")),0,U139+T139)</f>
        <v>0</v>
      </c>
      <c r="T139" s="151">
        <f t="shared" ref="T139:T202" si="26">V139</f>
        <v>0</v>
      </c>
      <c r="U139" s="151">
        <f>IF(A_Stammdaten!$B$12=2023,D3_WAV!W139,IF(A_Stammdaten!$B$12=2024,D3_WAV!X139, IF(A_Stammdaten!$B$12=2025,D3_WAV!Y139,IF(A_Stammdaten!$B$12=2026,D3_WAV!Z139,IF(A_Stammdaten!$B$12=2027,D3_WAV!AA139)))))</f>
        <v>0</v>
      </c>
      <c r="V139" s="150">
        <f t="shared" si="18"/>
        <v>0</v>
      </c>
      <c r="W139" s="150">
        <f t="shared" si="21"/>
        <v>0</v>
      </c>
      <c r="X139" s="150">
        <f t="shared" si="22"/>
        <v>0</v>
      </c>
      <c r="Y139" s="150">
        <f t="shared" si="23"/>
        <v>0</v>
      </c>
      <c r="Z139" s="150">
        <f t="shared" si="24"/>
        <v>0</v>
      </c>
      <c r="AA139" s="150">
        <f t="shared" si="25"/>
        <v>0</v>
      </c>
      <c r="AG139" s="165" t="str">
        <f t="shared" si="20"/>
        <v>Zeitreihe_1</v>
      </c>
    </row>
    <row r="140" spans="1:33" x14ac:dyDescent="0.25">
      <c r="A140" s="17"/>
      <c r="B140" s="287"/>
      <c r="C140" s="287"/>
      <c r="D140" s="34"/>
      <c r="E140" s="17"/>
      <c r="F140" s="17"/>
      <c r="G140" s="17"/>
      <c r="H140" s="17"/>
      <c r="I140" s="17"/>
      <c r="J140" s="17"/>
      <c r="K140" s="17"/>
      <c r="L140" s="183">
        <f>IF(D140&gt;A_Stammdaten!$B$12,0,SUM(F140,G140,I140,J140)-SUM(H140,K140))</f>
        <v>0</v>
      </c>
      <c r="M140" s="17"/>
      <c r="N140" s="17"/>
      <c r="O140" s="17"/>
      <c r="P140" s="17"/>
      <c r="Q140" s="16">
        <f>IF(D140&gt;A_Stammdaten!$B$12,0,SUM(L140)-SUM(M140:P140))</f>
        <v>0</v>
      </c>
      <c r="R140" s="17"/>
      <c r="S140" s="151">
        <f>IF(AND(A_Stammdaten!$B$12=D140,OR(B140="geleistete Anzahlungen und Anlagen im Bau des Sachanlagevermögens",B140="geleistete Anzahlungen auf immaterielle Vermögensgegenstände",B140="Grundstücke")),0,U140+T140)</f>
        <v>0</v>
      </c>
      <c r="T140" s="151">
        <f t="shared" si="26"/>
        <v>0</v>
      </c>
      <c r="U140" s="151">
        <f>IF(A_Stammdaten!$B$12=2023,D3_WAV!W140,IF(A_Stammdaten!$B$12=2024,D3_WAV!X140, IF(A_Stammdaten!$B$12=2025,D3_WAV!Y140,IF(A_Stammdaten!$B$12=2026,D3_WAV!Z140,IF(A_Stammdaten!$B$12=2027,D3_WAV!AA140)))))</f>
        <v>0</v>
      </c>
      <c r="V140" s="150">
        <f t="shared" ref="V140:V203" si="27">IF(AND($R140&lt;&gt;"",$R140&lt;&gt;0),IF(($R140-(V$4-$D140))&gt;0,($Q140/$R140),0),0)</f>
        <v>0</v>
      </c>
      <c r="W140" s="150">
        <f t="shared" si="21"/>
        <v>0</v>
      </c>
      <c r="X140" s="150">
        <f t="shared" si="22"/>
        <v>0</v>
      </c>
      <c r="Y140" s="150">
        <f t="shared" si="23"/>
        <v>0</v>
      </c>
      <c r="Z140" s="150">
        <f t="shared" si="24"/>
        <v>0</v>
      </c>
      <c r="AA140" s="150">
        <f t="shared" si="25"/>
        <v>0</v>
      </c>
      <c r="AG140" s="165" t="str">
        <f t="shared" si="20"/>
        <v>Zeitreihe_1</v>
      </c>
    </row>
    <row r="141" spans="1:33" x14ac:dyDescent="0.25">
      <c r="A141" s="17"/>
      <c r="B141" s="287"/>
      <c r="C141" s="287"/>
      <c r="D141" s="34"/>
      <c r="E141" s="17"/>
      <c r="F141" s="17"/>
      <c r="G141" s="17"/>
      <c r="H141" s="17"/>
      <c r="I141" s="17"/>
      <c r="J141" s="17"/>
      <c r="K141" s="17"/>
      <c r="L141" s="183">
        <f>IF(D141&gt;A_Stammdaten!$B$12,0,SUM(F141,G141,I141,J141)-SUM(H141,K141))</f>
        <v>0</v>
      </c>
      <c r="M141" s="17"/>
      <c r="N141" s="17"/>
      <c r="O141" s="17"/>
      <c r="P141" s="17"/>
      <c r="Q141" s="16">
        <f>IF(D141&gt;A_Stammdaten!$B$12,0,SUM(L141)-SUM(M141:P141))</f>
        <v>0</v>
      </c>
      <c r="R141" s="17"/>
      <c r="S141" s="151">
        <f>IF(AND(A_Stammdaten!$B$12=D141,OR(B141="geleistete Anzahlungen und Anlagen im Bau des Sachanlagevermögens",B141="geleistete Anzahlungen auf immaterielle Vermögensgegenstände",B141="Grundstücke")),0,U141+T141)</f>
        <v>0</v>
      </c>
      <c r="T141" s="151">
        <f t="shared" si="26"/>
        <v>0</v>
      </c>
      <c r="U141" s="151">
        <f>IF(A_Stammdaten!$B$12=2023,D3_WAV!W141,IF(A_Stammdaten!$B$12=2024,D3_WAV!X141, IF(A_Stammdaten!$B$12=2025,D3_WAV!Y141,IF(A_Stammdaten!$B$12=2026,D3_WAV!Z141,IF(A_Stammdaten!$B$12=2027,D3_WAV!AA141)))))</f>
        <v>0</v>
      </c>
      <c r="V141" s="150">
        <f t="shared" si="27"/>
        <v>0</v>
      </c>
      <c r="W141" s="150">
        <f t="shared" si="21"/>
        <v>0</v>
      </c>
      <c r="X141" s="150">
        <f t="shared" si="22"/>
        <v>0</v>
      </c>
      <c r="Y141" s="150">
        <f t="shared" si="23"/>
        <v>0</v>
      </c>
      <c r="Z141" s="150">
        <f t="shared" si="24"/>
        <v>0</v>
      </c>
      <c r="AA141" s="150">
        <f t="shared" si="25"/>
        <v>0</v>
      </c>
      <c r="AG141" s="165" t="str">
        <f t="shared" si="20"/>
        <v>Zeitreihe_1</v>
      </c>
    </row>
    <row r="142" spans="1:33" x14ac:dyDescent="0.25">
      <c r="A142" s="17"/>
      <c r="B142" s="287"/>
      <c r="C142" s="287"/>
      <c r="D142" s="34"/>
      <c r="E142" s="17"/>
      <c r="F142" s="17"/>
      <c r="G142" s="17"/>
      <c r="H142" s="17"/>
      <c r="I142" s="17"/>
      <c r="J142" s="17"/>
      <c r="K142" s="17"/>
      <c r="L142" s="183">
        <f>IF(D142&gt;A_Stammdaten!$B$12,0,SUM(F142,G142,I142,J142)-SUM(H142,K142))</f>
        <v>0</v>
      </c>
      <c r="M142" s="17"/>
      <c r="N142" s="17"/>
      <c r="O142" s="17"/>
      <c r="P142" s="17"/>
      <c r="Q142" s="16">
        <f>IF(D142&gt;A_Stammdaten!$B$12,0,SUM(L142)-SUM(M142:P142))</f>
        <v>0</v>
      </c>
      <c r="R142" s="17"/>
      <c r="S142" s="151">
        <f>IF(AND(A_Stammdaten!$B$12=D142,OR(B142="geleistete Anzahlungen und Anlagen im Bau des Sachanlagevermögens",B142="geleistete Anzahlungen auf immaterielle Vermögensgegenstände",B142="Grundstücke")),0,U142+T142)</f>
        <v>0</v>
      </c>
      <c r="T142" s="151">
        <f t="shared" si="26"/>
        <v>0</v>
      </c>
      <c r="U142" s="151">
        <f>IF(A_Stammdaten!$B$12=2023,D3_WAV!W142,IF(A_Stammdaten!$B$12=2024,D3_WAV!X142, IF(A_Stammdaten!$B$12=2025,D3_WAV!Y142,IF(A_Stammdaten!$B$12=2026,D3_WAV!Z142,IF(A_Stammdaten!$B$12=2027,D3_WAV!AA142)))))</f>
        <v>0</v>
      </c>
      <c r="V142" s="150">
        <f t="shared" si="27"/>
        <v>0</v>
      </c>
      <c r="W142" s="150">
        <f t="shared" si="21"/>
        <v>0</v>
      </c>
      <c r="X142" s="150">
        <f t="shared" si="22"/>
        <v>0</v>
      </c>
      <c r="Y142" s="150">
        <f t="shared" si="23"/>
        <v>0</v>
      </c>
      <c r="Z142" s="150">
        <f t="shared" si="24"/>
        <v>0</v>
      </c>
      <c r="AA142" s="150">
        <f t="shared" si="25"/>
        <v>0</v>
      </c>
      <c r="AG142" s="165" t="str">
        <f t="shared" si="20"/>
        <v>Zeitreihe_1</v>
      </c>
    </row>
    <row r="143" spans="1:33" x14ac:dyDescent="0.25">
      <c r="A143" s="17"/>
      <c r="B143" s="287"/>
      <c r="C143" s="287"/>
      <c r="D143" s="34"/>
      <c r="E143" s="17"/>
      <c r="F143" s="17"/>
      <c r="G143" s="17"/>
      <c r="H143" s="17"/>
      <c r="I143" s="17"/>
      <c r="J143" s="17"/>
      <c r="K143" s="17"/>
      <c r="L143" s="183">
        <f>IF(D143&gt;A_Stammdaten!$B$12,0,SUM(F143,G143,I143,J143)-SUM(H143,K143))</f>
        <v>0</v>
      </c>
      <c r="M143" s="17"/>
      <c r="N143" s="17"/>
      <c r="O143" s="17"/>
      <c r="P143" s="17"/>
      <c r="Q143" s="16">
        <f>IF(D143&gt;A_Stammdaten!$B$12,0,SUM(L143)-SUM(M143:P143))</f>
        <v>0</v>
      </c>
      <c r="R143" s="17"/>
      <c r="S143" s="151">
        <f>IF(AND(A_Stammdaten!$B$12=D143,OR(B143="geleistete Anzahlungen und Anlagen im Bau des Sachanlagevermögens",B143="geleistete Anzahlungen auf immaterielle Vermögensgegenstände",B143="Grundstücke")),0,U143+T143)</f>
        <v>0</v>
      </c>
      <c r="T143" s="151">
        <f t="shared" si="26"/>
        <v>0</v>
      </c>
      <c r="U143" s="151">
        <f>IF(A_Stammdaten!$B$12=2023,D3_WAV!W143,IF(A_Stammdaten!$B$12=2024,D3_WAV!X143, IF(A_Stammdaten!$B$12=2025,D3_WAV!Y143,IF(A_Stammdaten!$B$12=2026,D3_WAV!Z143,IF(A_Stammdaten!$B$12=2027,D3_WAV!AA143)))))</f>
        <v>0</v>
      </c>
      <c r="V143" s="150">
        <f t="shared" si="27"/>
        <v>0</v>
      </c>
      <c r="W143" s="150">
        <f t="shared" si="21"/>
        <v>0</v>
      </c>
      <c r="X143" s="150">
        <f t="shared" si="22"/>
        <v>0</v>
      </c>
      <c r="Y143" s="150">
        <f t="shared" si="23"/>
        <v>0</v>
      </c>
      <c r="Z143" s="150">
        <f t="shared" si="24"/>
        <v>0</v>
      </c>
      <c r="AA143" s="150">
        <f t="shared" si="25"/>
        <v>0</v>
      </c>
      <c r="AG143" s="165" t="str">
        <f t="shared" si="20"/>
        <v>Zeitreihe_1</v>
      </c>
    </row>
    <row r="144" spans="1:33" x14ac:dyDescent="0.25">
      <c r="A144" s="17"/>
      <c r="B144" s="287"/>
      <c r="C144" s="287"/>
      <c r="D144" s="34"/>
      <c r="E144" s="17"/>
      <c r="F144" s="17"/>
      <c r="G144" s="17"/>
      <c r="H144" s="17"/>
      <c r="I144" s="17"/>
      <c r="J144" s="17"/>
      <c r="K144" s="17"/>
      <c r="L144" s="183">
        <f>IF(D144&gt;A_Stammdaten!$B$12,0,SUM(F144,G144,I144,J144)-SUM(H144,K144))</f>
        <v>0</v>
      </c>
      <c r="M144" s="17"/>
      <c r="N144" s="17"/>
      <c r="O144" s="17"/>
      <c r="P144" s="17"/>
      <c r="Q144" s="16">
        <f>IF(D144&gt;A_Stammdaten!$B$12,0,SUM(L144)-SUM(M144:P144))</f>
        <v>0</v>
      </c>
      <c r="R144" s="17"/>
      <c r="S144" s="151">
        <f>IF(AND(A_Stammdaten!$B$12=D144,OR(B144="geleistete Anzahlungen und Anlagen im Bau des Sachanlagevermögens",B144="geleistete Anzahlungen auf immaterielle Vermögensgegenstände",B144="Grundstücke")),0,U144+T144)</f>
        <v>0</v>
      </c>
      <c r="T144" s="151">
        <f t="shared" si="26"/>
        <v>0</v>
      </c>
      <c r="U144" s="151">
        <f>IF(A_Stammdaten!$B$12=2023,D3_WAV!W144,IF(A_Stammdaten!$B$12=2024,D3_WAV!X144, IF(A_Stammdaten!$B$12=2025,D3_WAV!Y144,IF(A_Stammdaten!$B$12=2026,D3_WAV!Z144,IF(A_Stammdaten!$B$12=2027,D3_WAV!AA144)))))</f>
        <v>0</v>
      </c>
      <c r="V144" s="150">
        <f t="shared" si="27"/>
        <v>0</v>
      </c>
      <c r="W144" s="150">
        <f t="shared" si="21"/>
        <v>0</v>
      </c>
      <c r="X144" s="150">
        <f t="shared" si="22"/>
        <v>0</v>
      </c>
      <c r="Y144" s="150">
        <f t="shared" si="23"/>
        <v>0</v>
      </c>
      <c r="Z144" s="150">
        <f t="shared" si="24"/>
        <v>0</v>
      </c>
      <c r="AA144" s="150">
        <f t="shared" si="25"/>
        <v>0</v>
      </c>
      <c r="AG144" s="165" t="str">
        <f t="shared" si="20"/>
        <v>Zeitreihe_1</v>
      </c>
    </row>
    <row r="145" spans="1:33" x14ac:dyDescent="0.25">
      <c r="A145" s="17"/>
      <c r="B145" s="287"/>
      <c r="C145" s="287"/>
      <c r="D145" s="34"/>
      <c r="E145" s="17"/>
      <c r="F145" s="17"/>
      <c r="G145" s="17"/>
      <c r="H145" s="17"/>
      <c r="I145" s="17"/>
      <c r="J145" s="17"/>
      <c r="K145" s="17"/>
      <c r="L145" s="183">
        <f>IF(D145&gt;A_Stammdaten!$B$12,0,SUM(F145,G145,I145,J145)-SUM(H145,K145))</f>
        <v>0</v>
      </c>
      <c r="M145" s="17"/>
      <c r="N145" s="17"/>
      <c r="O145" s="17"/>
      <c r="P145" s="17"/>
      <c r="Q145" s="16">
        <f>IF(D145&gt;A_Stammdaten!$B$12,0,SUM(L145)-SUM(M145:P145))</f>
        <v>0</v>
      </c>
      <c r="R145" s="17"/>
      <c r="S145" s="151">
        <f>IF(AND(A_Stammdaten!$B$12=D145,OR(B145="geleistete Anzahlungen und Anlagen im Bau des Sachanlagevermögens",B145="geleistete Anzahlungen auf immaterielle Vermögensgegenstände",B145="Grundstücke")),0,U145+T145)</f>
        <v>0</v>
      </c>
      <c r="T145" s="151">
        <f t="shared" si="26"/>
        <v>0</v>
      </c>
      <c r="U145" s="151">
        <f>IF(A_Stammdaten!$B$12=2023,D3_WAV!W145,IF(A_Stammdaten!$B$12=2024,D3_WAV!X145, IF(A_Stammdaten!$B$12=2025,D3_WAV!Y145,IF(A_Stammdaten!$B$12=2026,D3_WAV!Z145,IF(A_Stammdaten!$B$12=2027,D3_WAV!AA145)))))</f>
        <v>0</v>
      </c>
      <c r="V145" s="150">
        <f t="shared" si="27"/>
        <v>0</v>
      </c>
      <c r="W145" s="150">
        <f t="shared" si="21"/>
        <v>0</v>
      </c>
      <c r="X145" s="150">
        <f t="shared" si="22"/>
        <v>0</v>
      </c>
      <c r="Y145" s="150">
        <f t="shared" si="23"/>
        <v>0</v>
      </c>
      <c r="Z145" s="150">
        <f t="shared" si="24"/>
        <v>0</v>
      </c>
      <c r="AA145" s="150">
        <f t="shared" si="25"/>
        <v>0</v>
      </c>
      <c r="AG145" s="165" t="str">
        <f t="shared" si="20"/>
        <v>Zeitreihe_1</v>
      </c>
    </row>
    <row r="146" spans="1:33" x14ac:dyDescent="0.25">
      <c r="A146" s="17"/>
      <c r="B146" s="287"/>
      <c r="C146" s="287"/>
      <c r="D146" s="34"/>
      <c r="E146" s="17"/>
      <c r="F146" s="17"/>
      <c r="G146" s="17"/>
      <c r="H146" s="17"/>
      <c r="I146" s="17"/>
      <c r="J146" s="17"/>
      <c r="K146" s="17"/>
      <c r="L146" s="183">
        <f>IF(D146&gt;A_Stammdaten!$B$12,0,SUM(F146,G146,I146,J146)-SUM(H146,K146))</f>
        <v>0</v>
      </c>
      <c r="M146" s="17"/>
      <c r="N146" s="17"/>
      <c r="O146" s="17"/>
      <c r="P146" s="17"/>
      <c r="Q146" s="16">
        <f>IF(D146&gt;A_Stammdaten!$B$12,0,SUM(L146)-SUM(M146:P146))</f>
        <v>0</v>
      </c>
      <c r="R146" s="17"/>
      <c r="S146" s="151">
        <f>IF(AND(A_Stammdaten!$B$12=D146,OR(B146="geleistete Anzahlungen und Anlagen im Bau des Sachanlagevermögens",B146="geleistete Anzahlungen auf immaterielle Vermögensgegenstände",B146="Grundstücke")),0,U146+T146)</f>
        <v>0</v>
      </c>
      <c r="T146" s="151">
        <f t="shared" si="26"/>
        <v>0</v>
      </c>
      <c r="U146" s="151">
        <f>IF(A_Stammdaten!$B$12=2023,D3_WAV!W146,IF(A_Stammdaten!$B$12=2024,D3_WAV!X146, IF(A_Stammdaten!$B$12=2025,D3_WAV!Y146,IF(A_Stammdaten!$B$12=2026,D3_WAV!Z146,IF(A_Stammdaten!$B$12=2027,D3_WAV!AA146)))))</f>
        <v>0</v>
      </c>
      <c r="V146" s="150">
        <f t="shared" si="27"/>
        <v>0</v>
      </c>
      <c r="W146" s="150">
        <f t="shared" si="21"/>
        <v>0</v>
      </c>
      <c r="X146" s="150">
        <f t="shared" si="22"/>
        <v>0</v>
      </c>
      <c r="Y146" s="150">
        <f t="shared" si="23"/>
        <v>0</v>
      </c>
      <c r="Z146" s="150">
        <f t="shared" si="24"/>
        <v>0</v>
      </c>
      <c r="AA146" s="150">
        <f t="shared" si="25"/>
        <v>0</v>
      </c>
      <c r="AG146" s="165" t="str">
        <f t="shared" si="20"/>
        <v>Zeitreihe_1</v>
      </c>
    </row>
    <row r="147" spans="1:33" x14ac:dyDescent="0.25">
      <c r="A147" s="17"/>
      <c r="B147" s="287"/>
      <c r="C147" s="287"/>
      <c r="D147" s="34"/>
      <c r="E147" s="17"/>
      <c r="F147" s="17"/>
      <c r="G147" s="17"/>
      <c r="H147" s="17"/>
      <c r="I147" s="17"/>
      <c r="J147" s="17"/>
      <c r="K147" s="17"/>
      <c r="L147" s="183">
        <f>IF(D147&gt;A_Stammdaten!$B$12,0,SUM(F147,G147,I147,J147)-SUM(H147,K147))</f>
        <v>0</v>
      </c>
      <c r="M147" s="17"/>
      <c r="N147" s="17"/>
      <c r="O147" s="17"/>
      <c r="P147" s="17"/>
      <c r="Q147" s="16">
        <f>IF(D147&gt;A_Stammdaten!$B$12,0,SUM(L147)-SUM(M147:P147))</f>
        <v>0</v>
      </c>
      <c r="R147" s="17"/>
      <c r="S147" s="151">
        <f>IF(AND(A_Stammdaten!$B$12=D147,OR(B147="geleistete Anzahlungen und Anlagen im Bau des Sachanlagevermögens",B147="geleistete Anzahlungen auf immaterielle Vermögensgegenstände",B147="Grundstücke")),0,U147+T147)</f>
        <v>0</v>
      </c>
      <c r="T147" s="151">
        <f t="shared" si="26"/>
        <v>0</v>
      </c>
      <c r="U147" s="151">
        <f>IF(A_Stammdaten!$B$12=2023,D3_WAV!W147,IF(A_Stammdaten!$B$12=2024,D3_WAV!X147, IF(A_Stammdaten!$B$12=2025,D3_WAV!Y147,IF(A_Stammdaten!$B$12=2026,D3_WAV!Z147,IF(A_Stammdaten!$B$12=2027,D3_WAV!AA147)))))</f>
        <v>0</v>
      </c>
      <c r="V147" s="150">
        <f t="shared" si="27"/>
        <v>0</v>
      </c>
      <c r="W147" s="150">
        <f t="shared" si="21"/>
        <v>0</v>
      </c>
      <c r="X147" s="150">
        <f t="shared" si="22"/>
        <v>0</v>
      </c>
      <c r="Y147" s="150">
        <f t="shared" si="23"/>
        <v>0</v>
      </c>
      <c r="Z147" s="150">
        <f t="shared" si="24"/>
        <v>0</v>
      </c>
      <c r="AA147" s="150">
        <f t="shared" si="25"/>
        <v>0</v>
      </c>
      <c r="AG147" s="165" t="str">
        <f t="shared" si="20"/>
        <v>Zeitreihe_1</v>
      </c>
    </row>
    <row r="148" spans="1:33" x14ac:dyDescent="0.25">
      <c r="A148" s="17"/>
      <c r="B148" s="287"/>
      <c r="C148" s="287"/>
      <c r="D148" s="34"/>
      <c r="E148" s="17"/>
      <c r="F148" s="17"/>
      <c r="G148" s="17"/>
      <c r="H148" s="17"/>
      <c r="I148" s="17"/>
      <c r="J148" s="17"/>
      <c r="K148" s="17"/>
      <c r="L148" s="183">
        <f>IF(D148&gt;A_Stammdaten!$B$12,0,SUM(F148,G148,I148,J148)-SUM(H148,K148))</f>
        <v>0</v>
      </c>
      <c r="M148" s="17"/>
      <c r="N148" s="17"/>
      <c r="O148" s="17"/>
      <c r="P148" s="17"/>
      <c r="Q148" s="16">
        <f>IF(D148&gt;A_Stammdaten!$B$12,0,SUM(L148)-SUM(M148:P148))</f>
        <v>0</v>
      </c>
      <c r="R148" s="17"/>
      <c r="S148" s="151">
        <f>IF(AND(A_Stammdaten!$B$12=D148,OR(B148="geleistete Anzahlungen und Anlagen im Bau des Sachanlagevermögens",B148="geleistete Anzahlungen auf immaterielle Vermögensgegenstände",B148="Grundstücke")),0,U148+T148)</f>
        <v>0</v>
      </c>
      <c r="T148" s="151">
        <f t="shared" si="26"/>
        <v>0</v>
      </c>
      <c r="U148" s="151">
        <f>IF(A_Stammdaten!$B$12=2023,D3_WAV!W148,IF(A_Stammdaten!$B$12=2024,D3_WAV!X148, IF(A_Stammdaten!$B$12=2025,D3_WAV!Y148,IF(A_Stammdaten!$B$12=2026,D3_WAV!Z148,IF(A_Stammdaten!$B$12=2027,D3_WAV!AA148)))))</f>
        <v>0</v>
      </c>
      <c r="V148" s="150">
        <f t="shared" si="27"/>
        <v>0</v>
      </c>
      <c r="W148" s="150">
        <f t="shared" si="21"/>
        <v>0</v>
      </c>
      <c r="X148" s="150">
        <f t="shared" si="22"/>
        <v>0</v>
      </c>
      <c r="Y148" s="150">
        <f t="shared" si="23"/>
        <v>0</v>
      </c>
      <c r="Z148" s="150">
        <f t="shared" si="24"/>
        <v>0</v>
      </c>
      <c r="AA148" s="150">
        <f t="shared" si="25"/>
        <v>0</v>
      </c>
      <c r="AG148" s="165" t="str">
        <f t="shared" si="20"/>
        <v>Zeitreihe_1</v>
      </c>
    </row>
    <row r="149" spans="1:33" x14ac:dyDescent="0.25">
      <c r="A149" s="17"/>
      <c r="B149" s="287"/>
      <c r="C149" s="287"/>
      <c r="D149" s="34"/>
      <c r="E149" s="17"/>
      <c r="F149" s="17"/>
      <c r="G149" s="17"/>
      <c r="H149" s="17"/>
      <c r="I149" s="17"/>
      <c r="J149" s="17"/>
      <c r="K149" s="17"/>
      <c r="L149" s="183">
        <f>IF(D149&gt;A_Stammdaten!$B$12,0,SUM(F149,G149,I149,J149)-SUM(H149,K149))</f>
        <v>0</v>
      </c>
      <c r="M149" s="17"/>
      <c r="N149" s="17"/>
      <c r="O149" s="17"/>
      <c r="P149" s="17"/>
      <c r="Q149" s="16">
        <f>IF(D149&gt;A_Stammdaten!$B$12,0,SUM(L149)-SUM(M149:P149))</f>
        <v>0</v>
      </c>
      <c r="R149" s="17"/>
      <c r="S149" s="151">
        <f>IF(AND(A_Stammdaten!$B$12=D149,OR(B149="geleistete Anzahlungen und Anlagen im Bau des Sachanlagevermögens",B149="geleistete Anzahlungen auf immaterielle Vermögensgegenstände",B149="Grundstücke")),0,U149+T149)</f>
        <v>0</v>
      </c>
      <c r="T149" s="151">
        <f t="shared" si="26"/>
        <v>0</v>
      </c>
      <c r="U149" s="151">
        <f>IF(A_Stammdaten!$B$12=2023,D3_WAV!W149,IF(A_Stammdaten!$B$12=2024,D3_WAV!X149, IF(A_Stammdaten!$B$12=2025,D3_WAV!Y149,IF(A_Stammdaten!$B$12=2026,D3_WAV!Z149,IF(A_Stammdaten!$B$12=2027,D3_WAV!AA149)))))</f>
        <v>0</v>
      </c>
      <c r="V149" s="150">
        <f t="shared" si="27"/>
        <v>0</v>
      </c>
      <c r="W149" s="150">
        <f t="shared" si="21"/>
        <v>0</v>
      </c>
      <c r="X149" s="150">
        <f t="shared" si="22"/>
        <v>0</v>
      </c>
      <c r="Y149" s="150">
        <f t="shared" si="23"/>
        <v>0</v>
      </c>
      <c r="Z149" s="150">
        <f t="shared" si="24"/>
        <v>0</v>
      </c>
      <c r="AA149" s="150">
        <f t="shared" si="25"/>
        <v>0</v>
      </c>
      <c r="AG149" s="165" t="str">
        <f t="shared" si="20"/>
        <v>Zeitreihe_1</v>
      </c>
    </row>
    <row r="150" spans="1:33" x14ac:dyDescent="0.25">
      <c r="A150" s="17"/>
      <c r="B150" s="287"/>
      <c r="C150" s="287"/>
      <c r="D150" s="34"/>
      <c r="E150" s="17"/>
      <c r="F150" s="17"/>
      <c r="G150" s="17"/>
      <c r="H150" s="17"/>
      <c r="I150" s="17"/>
      <c r="J150" s="17"/>
      <c r="K150" s="17"/>
      <c r="L150" s="183">
        <f>IF(D150&gt;A_Stammdaten!$B$12,0,SUM(F150,G150,I150,J150)-SUM(H150,K150))</f>
        <v>0</v>
      </c>
      <c r="M150" s="17"/>
      <c r="N150" s="17"/>
      <c r="O150" s="17"/>
      <c r="P150" s="17"/>
      <c r="Q150" s="16">
        <f>IF(D150&gt;A_Stammdaten!$B$12,0,SUM(L150)-SUM(M150:P150))</f>
        <v>0</v>
      </c>
      <c r="R150" s="17"/>
      <c r="S150" s="151">
        <f>IF(AND(A_Stammdaten!$B$12=D150,OR(B150="geleistete Anzahlungen und Anlagen im Bau des Sachanlagevermögens",B150="geleistete Anzahlungen auf immaterielle Vermögensgegenstände",B150="Grundstücke")),0,U150+T150)</f>
        <v>0</v>
      </c>
      <c r="T150" s="151">
        <f t="shared" si="26"/>
        <v>0</v>
      </c>
      <c r="U150" s="151">
        <f>IF(A_Stammdaten!$B$12=2023,D3_WAV!W150,IF(A_Stammdaten!$B$12=2024,D3_WAV!X150, IF(A_Stammdaten!$B$12=2025,D3_WAV!Y150,IF(A_Stammdaten!$B$12=2026,D3_WAV!Z150,IF(A_Stammdaten!$B$12=2027,D3_WAV!AA150)))))</f>
        <v>0</v>
      </c>
      <c r="V150" s="150">
        <f t="shared" si="27"/>
        <v>0</v>
      </c>
      <c r="W150" s="150">
        <f t="shared" si="21"/>
        <v>0</v>
      </c>
      <c r="X150" s="150">
        <f t="shared" si="22"/>
        <v>0</v>
      </c>
      <c r="Y150" s="150">
        <f t="shared" si="23"/>
        <v>0</v>
      </c>
      <c r="Z150" s="150">
        <f t="shared" si="24"/>
        <v>0</v>
      </c>
      <c r="AA150" s="150">
        <f t="shared" si="25"/>
        <v>0</v>
      </c>
      <c r="AG150" s="165" t="str">
        <f t="shared" si="20"/>
        <v>Zeitreihe_1</v>
      </c>
    </row>
    <row r="151" spans="1:33" x14ac:dyDescent="0.25">
      <c r="A151" s="17"/>
      <c r="B151" s="287"/>
      <c r="C151" s="287"/>
      <c r="D151" s="34"/>
      <c r="E151" s="17"/>
      <c r="F151" s="17"/>
      <c r="G151" s="17"/>
      <c r="H151" s="17"/>
      <c r="I151" s="17"/>
      <c r="J151" s="17"/>
      <c r="K151" s="17"/>
      <c r="L151" s="183">
        <f>IF(D151&gt;A_Stammdaten!$B$12,0,SUM(F151,G151,I151,J151)-SUM(H151,K151))</f>
        <v>0</v>
      </c>
      <c r="M151" s="17"/>
      <c r="N151" s="17"/>
      <c r="O151" s="17"/>
      <c r="P151" s="17"/>
      <c r="Q151" s="16">
        <f>IF(D151&gt;A_Stammdaten!$B$12,0,SUM(L151)-SUM(M151:P151))</f>
        <v>0</v>
      </c>
      <c r="R151" s="17"/>
      <c r="S151" s="151">
        <f>IF(AND(A_Stammdaten!$B$12=D151,OR(B151="geleistete Anzahlungen und Anlagen im Bau des Sachanlagevermögens",B151="geleistete Anzahlungen auf immaterielle Vermögensgegenstände",B151="Grundstücke")),0,U151+T151)</f>
        <v>0</v>
      </c>
      <c r="T151" s="151">
        <f t="shared" si="26"/>
        <v>0</v>
      </c>
      <c r="U151" s="151">
        <f>IF(A_Stammdaten!$B$12=2023,D3_WAV!W151,IF(A_Stammdaten!$B$12=2024,D3_WAV!X151, IF(A_Stammdaten!$B$12=2025,D3_WAV!Y151,IF(A_Stammdaten!$B$12=2026,D3_WAV!Z151,IF(A_Stammdaten!$B$12=2027,D3_WAV!AA151)))))</f>
        <v>0</v>
      </c>
      <c r="V151" s="150">
        <f t="shared" si="27"/>
        <v>0</v>
      </c>
      <c r="W151" s="150">
        <f t="shared" si="21"/>
        <v>0</v>
      </c>
      <c r="X151" s="150">
        <f t="shared" si="22"/>
        <v>0</v>
      </c>
      <c r="Y151" s="150">
        <f t="shared" si="23"/>
        <v>0</v>
      </c>
      <c r="Z151" s="150">
        <f t="shared" si="24"/>
        <v>0</v>
      </c>
      <c r="AA151" s="150">
        <f t="shared" si="25"/>
        <v>0</v>
      </c>
      <c r="AG151" s="165" t="str">
        <f t="shared" si="20"/>
        <v>Zeitreihe_1</v>
      </c>
    </row>
    <row r="152" spans="1:33" x14ac:dyDescent="0.25">
      <c r="A152" s="17"/>
      <c r="B152" s="287"/>
      <c r="C152" s="287"/>
      <c r="D152" s="34"/>
      <c r="E152" s="17"/>
      <c r="F152" s="17"/>
      <c r="G152" s="17"/>
      <c r="H152" s="17"/>
      <c r="I152" s="17"/>
      <c r="J152" s="17"/>
      <c r="K152" s="17"/>
      <c r="L152" s="183">
        <f>IF(D152&gt;A_Stammdaten!$B$12,0,SUM(F152,G152,I152,J152)-SUM(H152,K152))</f>
        <v>0</v>
      </c>
      <c r="M152" s="17"/>
      <c r="N152" s="17"/>
      <c r="O152" s="17"/>
      <c r="P152" s="17"/>
      <c r="Q152" s="16">
        <f>IF(D152&gt;A_Stammdaten!$B$12,0,SUM(L152)-SUM(M152:P152))</f>
        <v>0</v>
      </c>
      <c r="R152" s="17"/>
      <c r="S152" s="151">
        <f>IF(AND(A_Stammdaten!$B$12=D152,OR(B152="geleistete Anzahlungen und Anlagen im Bau des Sachanlagevermögens",B152="geleistete Anzahlungen auf immaterielle Vermögensgegenstände",B152="Grundstücke")),0,U152+T152)</f>
        <v>0</v>
      </c>
      <c r="T152" s="151">
        <f t="shared" si="26"/>
        <v>0</v>
      </c>
      <c r="U152" s="151">
        <f>IF(A_Stammdaten!$B$12=2023,D3_WAV!W152,IF(A_Stammdaten!$B$12=2024,D3_WAV!X152, IF(A_Stammdaten!$B$12=2025,D3_WAV!Y152,IF(A_Stammdaten!$B$12=2026,D3_WAV!Z152,IF(A_Stammdaten!$B$12=2027,D3_WAV!AA152)))))</f>
        <v>0</v>
      </c>
      <c r="V152" s="150">
        <f t="shared" si="27"/>
        <v>0</v>
      </c>
      <c r="W152" s="150">
        <f t="shared" si="21"/>
        <v>0</v>
      </c>
      <c r="X152" s="150">
        <f t="shared" si="22"/>
        <v>0</v>
      </c>
      <c r="Y152" s="150">
        <f t="shared" si="23"/>
        <v>0</v>
      </c>
      <c r="Z152" s="150">
        <f t="shared" si="24"/>
        <v>0</v>
      </c>
      <c r="AA152" s="150">
        <f t="shared" si="25"/>
        <v>0</v>
      </c>
      <c r="AG152" s="165" t="str">
        <f t="shared" si="20"/>
        <v>Zeitreihe_1</v>
      </c>
    </row>
    <row r="153" spans="1:33" x14ac:dyDescent="0.25">
      <c r="A153" s="17"/>
      <c r="B153" s="287"/>
      <c r="C153" s="287"/>
      <c r="D153" s="34"/>
      <c r="E153" s="17"/>
      <c r="F153" s="17"/>
      <c r="G153" s="17"/>
      <c r="H153" s="17"/>
      <c r="I153" s="17"/>
      <c r="J153" s="17"/>
      <c r="K153" s="17"/>
      <c r="L153" s="183">
        <f>IF(D153&gt;A_Stammdaten!$B$12,0,SUM(F153,G153,I153,J153)-SUM(H153,K153))</f>
        <v>0</v>
      </c>
      <c r="M153" s="17"/>
      <c r="N153" s="17"/>
      <c r="O153" s="17"/>
      <c r="P153" s="17"/>
      <c r="Q153" s="16">
        <f>IF(D153&gt;A_Stammdaten!$B$12,0,SUM(L153)-SUM(M153:P153))</f>
        <v>0</v>
      </c>
      <c r="R153" s="17"/>
      <c r="S153" s="151">
        <f>IF(AND(A_Stammdaten!$B$12=D153,OR(B153="geleistete Anzahlungen und Anlagen im Bau des Sachanlagevermögens",B153="geleistete Anzahlungen auf immaterielle Vermögensgegenstände",B153="Grundstücke")),0,U153+T153)</f>
        <v>0</v>
      </c>
      <c r="T153" s="151">
        <f t="shared" si="26"/>
        <v>0</v>
      </c>
      <c r="U153" s="151">
        <f>IF(A_Stammdaten!$B$12=2023,D3_WAV!W153,IF(A_Stammdaten!$B$12=2024,D3_WAV!X153, IF(A_Stammdaten!$B$12=2025,D3_WAV!Y153,IF(A_Stammdaten!$B$12=2026,D3_WAV!Z153,IF(A_Stammdaten!$B$12=2027,D3_WAV!AA153)))))</f>
        <v>0</v>
      </c>
      <c r="V153" s="150">
        <f t="shared" si="27"/>
        <v>0</v>
      </c>
      <c r="W153" s="150">
        <f t="shared" si="21"/>
        <v>0</v>
      </c>
      <c r="X153" s="150">
        <f t="shared" si="22"/>
        <v>0</v>
      </c>
      <c r="Y153" s="150">
        <f t="shared" si="23"/>
        <v>0</v>
      </c>
      <c r="Z153" s="150">
        <f t="shared" si="24"/>
        <v>0</v>
      </c>
      <c r="AA153" s="150">
        <f t="shared" si="25"/>
        <v>0</v>
      </c>
      <c r="AG153" s="165" t="str">
        <f t="shared" si="20"/>
        <v>Zeitreihe_1</v>
      </c>
    </row>
    <row r="154" spans="1:33" x14ac:dyDescent="0.25">
      <c r="A154" s="17"/>
      <c r="B154" s="287"/>
      <c r="C154" s="287"/>
      <c r="D154" s="34"/>
      <c r="E154" s="17"/>
      <c r="F154" s="17"/>
      <c r="G154" s="17"/>
      <c r="H154" s="17"/>
      <c r="I154" s="17"/>
      <c r="J154" s="17"/>
      <c r="K154" s="17"/>
      <c r="L154" s="183">
        <f>IF(D154&gt;A_Stammdaten!$B$12,0,SUM(F154,G154,I154,J154)-SUM(H154,K154))</f>
        <v>0</v>
      </c>
      <c r="M154" s="17"/>
      <c r="N154" s="17"/>
      <c r="O154" s="17"/>
      <c r="P154" s="17"/>
      <c r="Q154" s="16">
        <f>IF(D154&gt;A_Stammdaten!$B$12,0,SUM(L154)-SUM(M154:P154))</f>
        <v>0</v>
      </c>
      <c r="R154" s="17"/>
      <c r="S154" s="151">
        <f>IF(AND(A_Stammdaten!$B$12=D154,OR(B154="geleistete Anzahlungen und Anlagen im Bau des Sachanlagevermögens",B154="geleistete Anzahlungen auf immaterielle Vermögensgegenstände",B154="Grundstücke")),0,U154+T154)</f>
        <v>0</v>
      </c>
      <c r="T154" s="151">
        <f t="shared" si="26"/>
        <v>0</v>
      </c>
      <c r="U154" s="151">
        <f>IF(A_Stammdaten!$B$12=2023,D3_WAV!W154,IF(A_Stammdaten!$B$12=2024,D3_WAV!X154, IF(A_Stammdaten!$B$12=2025,D3_WAV!Y154,IF(A_Stammdaten!$B$12=2026,D3_WAV!Z154,IF(A_Stammdaten!$B$12=2027,D3_WAV!AA154)))))</f>
        <v>0</v>
      </c>
      <c r="V154" s="150">
        <f t="shared" si="27"/>
        <v>0</v>
      </c>
      <c r="W154" s="150">
        <f t="shared" si="21"/>
        <v>0</v>
      </c>
      <c r="X154" s="150">
        <f t="shared" si="22"/>
        <v>0</v>
      </c>
      <c r="Y154" s="150">
        <f t="shared" si="23"/>
        <v>0</v>
      </c>
      <c r="Z154" s="150">
        <f t="shared" si="24"/>
        <v>0</v>
      </c>
      <c r="AA154" s="150">
        <f t="shared" si="25"/>
        <v>0</v>
      </c>
      <c r="AG154" s="165" t="str">
        <f t="shared" si="20"/>
        <v>Zeitreihe_1</v>
      </c>
    </row>
    <row r="155" spans="1:33" x14ac:dyDescent="0.25">
      <c r="A155" s="17"/>
      <c r="B155" s="287"/>
      <c r="C155" s="287"/>
      <c r="D155" s="34"/>
      <c r="E155" s="17"/>
      <c r="F155" s="17"/>
      <c r="G155" s="17"/>
      <c r="H155" s="17"/>
      <c r="I155" s="17"/>
      <c r="J155" s="17"/>
      <c r="K155" s="17"/>
      <c r="L155" s="183">
        <f>IF(D155&gt;A_Stammdaten!$B$12,0,SUM(F155,G155,I155,J155)-SUM(H155,K155))</f>
        <v>0</v>
      </c>
      <c r="M155" s="17"/>
      <c r="N155" s="17"/>
      <c r="O155" s="17"/>
      <c r="P155" s="17"/>
      <c r="Q155" s="16">
        <f>IF(D155&gt;A_Stammdaten!$B$12,0,SUM(L155)-SUM(M155:P155))</f>
        <v>0</v>
      </c>
      <c r="R155" s="17"/>
      <c r="S155" s="151">
        <f>IF(AND(A_Stammdaten!$B$12=D155,OR(B155="geleistete Anzahlungen und Anlagen im Bau des Sachanlagevermögens",B155="geleistete Anzahlungen auf immaterielle Vermögensgegenstände",B155="Grundstücke")),0,U155+T155)</f>
        <v>0</v>
      </c>
      <c r="T155" s="151">
        <f t="shared" si="26"/>
        <v>0</v>
      </c>
      <c r="U155" s="151">
        <f>IF(A_Stammdaten!$B$12=2023,D3_WAV!W155,IF(A_Stammdaten!$B$12=2024,D3_WAV!X155, IF(A_Stammdaten!$B$12=2025,D3_WAV!Y155,IF(A_Stammdaten!$B$12=2026,D3_WAV!Z155,IF(A_Stammdaten!$B$12=2027,D3_WAV!AA155)))))</f>
        <v>0</v>
      </c>
      <c r="V155" s="150">
        <f t="shared" si="27"/>
        <v>0</v>
      </c>
      <c r="W155" s="150">
        <f t="shared" si="21"/>
        <v>0</v>
      </c>
      <c r="X155" s="150">
        <f t="shared" si="22"/>
        <v>0</v>
      </c>
      <c r="Y155" s="150">
        <f t="shared" si="23"/>
        <v>0</v>
      </c>
      <c r="Z155" s="150">
        <f t="shared" si="24"/>
        <v>0</v>
      </c>
      <c r="AA155" s="150">
        <f t="shared" si="25"/>
        <v>0</v>
      </c>
      <c r="AG155" s="165" t="str">
        <f t="shared" si="20"/>
        <v>Zeitreihe_1</v>
      </c>
    </row>
    <row r="156" spans="1:33" x14ac:dyDescent="0.25">
      <c r="A156" s="17"/>
      <c r="B156" s="287"/>
      <c r="C156" s="287"/>
      <c r="D156" s="34"/>
      <c r="E156" s="17"/>
      <c r="F156" s="17"/>
      <c r="G156" s="17"/>
      <c r="H156" s="17"/>
      <c r="I156" s="17"/>
      <c r="J156" s="17"/>
      <c r="K156" s="17"/>
      <c r="L156" s="183">
        <f>IF(D156&gt;A_Stammdaten!$B$12,0,SUM(F156,G156,I156,J156)-SUM(H156,K156))</f>
        <v>0</v>
      </c>
      <c r="M156" s="17"/>
      <c r="N156" s="17"/>
      <c r="O156" s="17"/>
      <c r="P156" s="17"/>
      <c r="Q156" s="16">
        <f>IF(D156&gt;A_Stammdaten!$B$12,0,SUM(L156)-SUM(M156:P156))</f>
        <v>0</v>
      </c>
      <c r="R156" s="17"/>
      <c r="S156" s="151">
        <f>IF(AND(A_Stammdaten!$B$12=D156,OR(B156="geleistete Anzahlungen und Anlagen im Bau des Sachanlagevermögens",B156="geleistete Anzahlungen auf immaterielle Vermögensgegenstände",B156="Grundstücke")),0,U156+T156)</f>
        <v>0</v>
      </c>
      <c r="T156" s="151">
        <f t="shared" si="26"/>
        <v>0</v>
      </c>
      <c r="U156" s="151">
        <f>IF(A_Stammdaten!$B$12=2023,D3_WAV!W156,IF(A_Stammdaten!$B$12=2024,D3_WAV!X156, IF(A_Stammdaten!$B$12=2025,D3_WAV!Y156,IF(A_Stammdaten!$B$12=2026,D3_WAV!Z156,IF(A_Stammdaten!$B$12=2027,D3_WAV!AA156)))))</f>
        <v>0</v>
      </c>
      <c r="V156" s="150">
        <f t="shared" si="27"/>
        <v>0</v>
      </c>
      <c r="W156" s="150">
        <f t="shared" si="21"/>
        <v>0</v>
      </c>
      <c r="X156" s="150">
        <f t="shared" si="22"/>
        <v>0</v>
      </c>
      <c r="Y156" s="150">
        <f t="shared" si="23"/>
        <v>0</v>
      </c>
      <c r="Z156" s="150">
        <f t="shared" si="24"/>
        <v>0</v>
      </c>
      <c r="AA156" s="150">
        <f t="shared" si="25"/>
        <v>0</v>
      </c>
      <c r="AG156" s="165" t="str">
        <f t="shared" si="20"/>
        <v>Zeitreihe_1</v>
      </c>
    </row>
    <row r="157" spans="1:33" x14ac:dyDescent="0.25">
      <c r="A157" s="17"/>
      <c r="B157" s="287"/>
      <c r="C157" s="287"/>
      <c r="D157" s="34"/>
      <c r="E157" s="17"/>
      <c r="F157" s="17"/>
      <c r="G157" s="17"/>
      <c r="H157" s="17"/>
      <c r="I157" s="17"/>
      <c r="J157" s="17"/>
      <c r="K157" s="17"/>
      <c r="L157" s="183">
        <f>IF(D157&gt;A_Stammdaten!$B$12,0,SUM(F157,G157,I157,J157)-SUM(H157,K157))</f>
        <v>0</v>
      </c>
      <c r="M157" s="17"/>
      <c r="N157" s="17"/>
      <c r="O157" s="17"/>
      <c r="P157" s="17"/>
      <c r="Q157" s="16">
        <f>IF(D157&gt;A_Stammdaten!$B$12,0,SUM(L157)-SUM(M157:P157))</f>
        <v>0</v>
      </c>
      <c r="R157" s="17"/>
      <c r="S157" s="151">
        <f>IF(AND(A_Stammdaten!$B$12=D157,OR(B157="geleistete Anzahlungen und Anlagen im Bau des Sachanlagevermögens",B157="geleistete Anzahlungen auf immaterielle Vermögensgegenstände",B157="Grundstücke")),0,U157+T157)</f>
        <v>0</v>
      </c>
      <c r="T157" s="151">
        <f t="shared" si="26"/>
        <v>0</v>
      </c>
      <c r="U157" s="151">
        <f>IF(A_Stammdaten!$B$12=2023,D3_WAV!W157,IF(A_Stammdaten!$B$12=2024,D3_WAV!X157, IF(A_Stammdaten!$B$12=2025,D3_WAV!Y157,IF(A_Stammdaten!$B$12=2026,D3_WAV!Z157,IF(A_Stammdaten!$B$12=2027,D3_WAV!AA157)))))</f>
        <v>0</v>
      </c>
      <c r="V157" s="150">
        <f t="shared" si="27"/>
        <v>0</v>
      </c>
      <c r="W157" s="150">
        <f t="shared" si="21"/>
        <v>0</v>
      </c>
      <c r="X157" s="150">
        <f t="shared" si="22"/>
        <v>0</v>
      </c>
      <c r="Y157" s="150">
        <f t="shared" si="23"/>
        <v>0</v>
      </c>
      <c r="Z157" s="150">
        <f t="shared" si="24"/>
        <v>0</v>
      </c>
      <c r="AA157" s="150">
        <f t="shared" si="25"/>
        <v>0</v>
      </c>
      <c r="AG157" s="165" t="str">
        <f t="shared" si="20"/>
        <v>Zeitreihe_1</v>
      </c>
    </row>
    <row r="158" spans="1:33" x14ac:dyDescent="0.25">
      <c r="A158" s="17"/>
      <c r="B158" s="287"/>
      <c r="C158" s="287"/>
      <c r="D158" s="34"/>
      <c r="E158" s="17"/>
      <c r="F158" s="17"/>
      <c r="G158" s="17"/>
      <c r="H158" s="17"/>
      <c r="I158" s="17"/>
      <c r="J158" s="17"/>
      <c r="K158" s="17"/>
      <c r="L158" s="183">
        <f>IF(D158&gt;A_Stammdaten!$B$12,0,SUM(F158,G158,I158,J158)-SUM(H158,K158))</f>
        <v>0</v>
      </c>
      <c r="M158" s="17"/>
      <c r="N158" s="17"/>
      <c r="O158" s="17"/>
      <c r="P158" s="17"/>
      <c r="Q158" s="16">
        <f>IF(D158&gt;A_Stammdaten!$B$12,0,SUM(L158)-SUM(M158:P158))</f>
        <v>0</v>
      </c>
      <c r="R158" s="17"/>
      <c r="S158" s="151">
        <f>IF(AND(A_Stammdaten!$B$12=D158,OR(B158="geleistete Anzahlungen und Anlagen im Bau des Sachanlagevermögens",B158="geleistete Anzahlungen auf immaterielle Vermögensgegenstände",B158="Grundstücke")),0,U158+T158)</f>
        <v>0</v>
      </c>
      <c r="T158" s="151">
        <f t="shared" si="26"/>
        <v>0</v>
      </c>
      <c r="U158" s="151">
        <f>IF(A_Stammdaten!$B$12=2023,D3_WAV!W158,IF(A_Stammdaten!$B$12=2024,D3_WAV!X158, IF(A_Stammdaten!$B$12=2025,D3_WAV!Y158,IF(A_Stammdaten!$B$12=2026,D3_WAV!Z158,IF(A_Stammdaten!$B$12=2027,D3_WAV!AA158)))))</f>
        <v>0</v>
      </c>
      <c r="V158" s="150">
        <f t="shared" si="27"/>
        <v>0</v>
      </c>
      <c r="W158" s="150">
        <f t="shared" si="21"/>
        <v>0</v>
      </c>
      <c r="X158" s="150">
        <f t="shared" si="22"/>
        <v>0</v>
      </c>
      <c r="Y158" s="150">
        <f t="shared" si="23"/>
        <v>0</v>
      </c>
      <c r="Z158" s="150">
        <f t="shared" si="24"/>
        <v>0</v>
      </c>
      <c r="AA158" s="150">
        <f t="shared" si="25"/>
        <v>0</v>
      </c>
      <c r="AG158" s="165" t="str">
        <f t="shared" si="20"/>
        <v>Zeitreihe_1</v>
      </c>
    </row>
    <row r="159" spans="1:33" x14ac:dyDescent="0.25">
      <c r="A159" s="17"/>
      <c r="B159" s="287"/>
      <c r="C159" s="287"/>
      <c r="D159" s="34"/>
      <c r="E159" s="17"/>
      <c r="F159" s="17"/>
      <c r="G159" s="17"/>
      <c r="H159" s="17"/>
      <c r="I159" s="17"/>
      <c r="J159" s="17"/>
      <c r="K159" s="17"/>
      <c r="L159" s="183">
        <f>IF(D159&gt;A_Stammdaten!$B$12,0,SUM(F159,G159,I159,J159)-SUM(H159,K159))</f>
        <v>0</v>
      </c>
      <c r="M159" s="17"/>
      <c r="N159" s="17"/>
      <c r="O159" s="17"/>
      <c r="P159" s="17"/>
      <c r="Q159" s="16">
        <f>IF(D159&gt;A_Stammdaten!$B$12,0,SUM(L159)-SUM(M159:P159))</f>
        <v>0</v>
      </c>
      <c r="R159" s="17"/>
      <c r="S159" s="151">
        <f>IF(AND(A_Stammdaten!$B$12=D159,OR(B159="geleistete Anzahlungen und Anlagen im Bau des Sachanlagevermögens",B159="geleistete Anzahlungen auf immaterielle Vermögensgegenstände",B159="Grundstücke")),0,U159+T159)</f>
        <v>0</v>
      </c>
      <c r="T159" s="151">
        <f t="shared" si="26"/>
        <v>0</v>
      </c>
      <c r="U159" s="151">
        <f>IF(A_Stammdaten!$B$12=2023,D3_WAV!W159,IF(A_Stammdaten!$B$12=2024,D3_WAV!X159, IF(A_Stammdaten!$B$12=2025,D3_WAV!Y159,IF(A_Stammdaten!$B$12=2026,D3_WAV!Z159,IF(A_Stammdaten!$B$12=2027,D3_WAV!AA159)))))</f>
        <v>0</v>
      </c>
      <c r="V159" s="150">
        <f t="shared" si="27"/>
        <v>0</v>
      </c>
      <c r="W159" s="150">
        <f t="shared" si="21"/>
        <v>0</v>
      </c>
      <c r="X159" s="150">
        <f t="shared" si="22"/>
        <v>0</v>
      </c>
      <c r="Y159" s="150">
        <f t="shared" si="23"/>
        <v>0</v>
      </c>
      <c r="Z159" s="150">
        <f t="shared" si="24"/>
        <v>0</v>
      </c>
      <c r="AA159" s="150">
        <f t="shared" si="25"/>
        <v>0</v>
      </c>
      <c r="AG159" s="165" t="str">
        <f t="shared" si="20"/>
        <v>Zeitreihe_1</v>
      </c>
    </row>
    <row r="160" spans="1:33" x14ac:dyDescent="0.25">
      <c r="A160" s="17"/>
      <c r="B160" s="287"/>
      <c r="C160" s="287"/>
      <c r="D160" s="34"/>
      <c r="E160" s="17"/>
      <c r="F160" s="17"/>
      <c r="G160" s="17"/>
      <c r="H160" s="17"/>
      <c r="I160" s="17"/>
      <c r="J160" s="17"/>
      <c r="K160" s="17"/>
      <c r="L160" s="183">
        <f>IF(D160&gt;A_Stammdaten!$B$12,0,SUM(F160,G160,I160,J160)-SUM(H160,K160))</f>
        <v>0</v>
      </c>
      <c r="M160" s="17"/>
      <c r="N160" s="17"/>
      <c r="O160" s="17"/>
      <c r="P160" s="17"/>
      <c r="Q160" s="16">
        <f>IF(D160&gt;A_Stammdaten!$B$12,0,SUM(L160)-SUM(M160:P160))</f>
        <v>0</v>
      </c>
      <c r="R160" s="17"/>
      <c r="S160" s="151">
        <f>IF(AND(A_Stammdaten!$B$12=D160,OR(B160="geleistete Anzahlungen und Anlagen im Bau des Sachanlagevermögens",B160="geleistete Anzahlungen auf immaterielle Vermögensgegenstände",B160="Grundstücke")),0,U160+T160)</f>
        <v>0</v>
      </c>
      <c r="T160" s="151">
        <f t="shared" si="26"/>
        <v>0</v>
      </c>
      <c r="U160" s="151">
        <f>IF(A_Stammdaten!$B$12=2023,D3_WAV!W160,IF(A_Stammdaten!$B$12=2024,D3_WAV!X160, IF(A_Stammdaten!$B$12=2025,D3_WAV!Y160,IF(A_Stammdaten!$B$12=2026,D3_WAV!Z160,IF(A_Stammdaten!$B$12=2027,D3_WAV!AA160)))))</f>
        <v>0</v>
      </c>
      <c r="V160" s="150">
        <f t="shared" si="27"/>
        <v>0</v>
      </c>
      <c r="W160" s="150">
        <f t="shared" si="21"/>
        <v>0</v>
      </c>
      <c r="X160" s="150">
        <f t="shared" si="22"/>
        <v>0</v>
      </c>
      <c r="Y160" s="150">
        <f t="shared" si="23"/>
        <v>0</v>
      </c>
      <c r="Z160" s="150">
        <f t="shared" si="24"/>
        <v>0</v>
      </c>
      <c r="AA160" s="150">
        <f t="shared" si="25"/>
        <v>0</v>
      </c>
      <c r="AG160" s="165" t="str">
        <f t="shared" si="20"/>
        <v>Zeitreihe_1</v>
      </c>
    </row>
    <row r="161" spans="1:33" x14ac:dyDescent="0.25">
      <c r="A161" s="17"/>
      <c r="B161" s="287"/>
      <c r="C161" s="287"/>
      <c r="D161" s="34"/>
      <c r="E161" s="17"/>
      <c r="F161" s="17"/>
      <c r="G161" s="17"/>
      <c r="H161" s="17"/>
      <c r="I161" s="17"/>
      <c r="J161" s="17"/>
      <c r="K161" s="17"/>
      <c r="L161" s="183">
        <f>IF(D161&gt;A_Stammdaten!$B$12,0,SUM(F161,G161,I161,J161)-SUM(H161,K161))</f>
        <v>0</v>
      </c>
      <c r="M161" s="17"/>
      <c r="N161" s="17"/>
      <c r="O161" s="17"/>
      <c r="P161" s="17"/>
      <c r="Q161" s="16">
        <f>IF(D161&gt;A_Stammdaten!$B$12,0,SUM(L161)-SUM(M161:P161))</f>
        <v>0</v>
      </c>
      <c r="R161" s="17"/>
      <c r="S161" s="151">
        <f>IF(AND(A_Stammdaten!$B$12=D161,OR(B161="geleistete Anzahlungen und Anlagen im Bau des Sachanlagevermögens",B161="geleistete Anzahlungen auf immaterielle Vermögensgegenstände",B161="Grundstücke")),0,U161+T161)</f>
        <v>0</v>
      </c>
      <c r="T161" s="151">
        <f t="shared" si="26"/>
        <v>0</v>
      </c>
      <c r="U161" s="151">
        <f>IF(A_Stammdaten!$B$12=2023,D3_WAV!W161,IF(A_Stammdaten!$B$12=2024,D3_WAV!X161, IF(A_Stammdaten!$B$12=2025,D3_WAV!Y161,IF(A_Stammdaten!$B$12=2026,D3_WAV!Z161,IF(A_Stammdaten!$B$12=2027,D3_WAV!AA161)))))</f>
        <v>0</v>
      </c>
      <c r="V161" s="150">
        <f t="shared" si="27"/>
        <v>0</v>
      </c>
      <c r="W161" s="150">
        <f t="shared" si="21"/>
        <v>0</v>
      </c>
      <c r="X161" s="150">
        <f t="shared" si="22"/>
        <v>0</v>
      </c>
      <c r="Y161" s="150">
        <f t="shared" si="23"/>
        <v>0</v>
      </c>
      <c r="Z161" s="150">
        <f t="shared" si="24"/>
        <v>0</v>
      </c>
      <c r="AA161" s="150">
        <f t="shared" si="25"/>
        <v>0</v>
      </c>
      <c r="AG161" s="165" t="str">
        <f t="shared" si="20"/>
        <v>Zeitreihe_1</v>
      </c>
    </row>
    <row r="162" spans="1:33" x14ac:dyDescent="0.25">
      <c r="A162" s="17"/>
      <c r="B162" s="287"/>
      <c r="C162" s="287"/>
      <c r="D162" s="34"/>
      <c r="E162" s="17"/>
      <c r="F162" s="17"/>
      <c r="G162" s="17"/>
      <c r="H162" s="17"/>
      <c r="I162" s="17"/>
      <c r="J162" s="17"/>
      <c r="K162" s="17"/>
      <c r="L162" s="183">
        <f>IF(D162&gt;A_Stammdaten!$B$12,0,SUM(F162,G162,I162,J162)-SUM(H162,K162))</f>
        <v>0</v>
      </c>
      <c r="M162" s="17"/>
      <c r="N162" s="17"/>
      <c r="O162" s="17"/>
      <c r="P162" s="17"/>
      <c r="Q162" s="16">
        <f>IF(D162&gt;A_Stammdaten!$B$12,0,SUM(L162)-SUM(M162:P162))</f>
        <v>0</v>
      </c>
      <c r="R162" s="17"/>
      <c r="S162" s="151">
        <f>IF(AND(A_Stammdaten!$B$12=D162,OR(B162="geleistete Anzahlungen und Anlagen im Bau des Sachanlagevermögens",B162="geleistete Anzahlungen auf immaterielle Vermögensgegenstände",B162="Grundstücke")),0,U162+T162)</f>
        <v>0</v>
      </c>
      <c r="T162" s="151">
        <f t="shared" si="26"/>
        <v>0</v>
      </c>
      <c r="U162" s="151">
        <f>IF(A_Stammdaten!$B$12=2023,D3_WAV!W162,IF(A_Stammdaten!$B$12=2024,D3_WAV!X162, IF(A_Stammdaten!$B$12=2025,D3_WAV!Y162,IF(A_Stammdaten!$B$12=2026,D3_WAV!Z162,IF(A_Stammdaten!$B$12=2027,D3_WAV!AA162)))))</f>
        <v>0</v>
      </c>
      <c r="V162" s="150">
        <f t="shared" si="27"/>
        <v>0</v>
      </c>
      <c r="W162" s="150">
        <f t="shared" si="21"/>
        <v>0</v>
      </c>
      <c r="X162" s="150">
        <f t="shared" si="22"/>
        <v>0</v>
      </c>
      <c r="Y162" s="150">
        <f t="shared" si="23"/>
        <v>0</v>
      </c>
      <c r="Z162" s="150">
        <f t="shared" si="24"/>
        <v>0</v>
      </c>
      <c r="AA162" s="150">
        <f t="shared" si="25"/>
        <v>0</v>
      </c>
      <c r="AG162" s="165" t="str">
        <f t="shared" si="20"/>
        <v>Zeitreihe_1</v>
      </c>
    </row>
    <row r="163" spans="1:33" x14ac:dyDescent="0.25">
      <c r="A163" s="17"/>
      <c r="B163" s="287"/>
      <c r="C163" s="287"/>
      <c r="D163" s="34"/>
      <c r="E163" s="17"/>
      <c r="F163" s="17"/>
      <c r="G163" s="17"/>
      <c r="H163" s="17"/>
      <c r="I163" s="17"/>
      <c r="J163" s="17"/>
      <c r="K163" s="17"/>
      <c r="L163" s="183">
        <f>IF(D163&gt;A_Stammdaten!$B$12,0,SUM(F163,G163,I163,J163)-SUM(H163,K163))</f>
        <v>0</v>
      </c>
      <c r="M163" s="17"/>
      <c r="N163" s="17"/>
      <c r="O163" s="17"/>
      <c r="P163" s="17"/>
      <c r="Q163" s="16">
        <f>IF(D163&gt;A_Stammdaten!$B$12,0,SUM(L163)-SUM(M163:P163))</f>
        <v>0</v>
      </c>
      <c r="R163" s="17"/>
      <c r="S163" s="151">
        <f>IF(AND(A_Stammdaten!$B$12=D163,OR(B163="geleistete Anzahlungen und Anlagen im Bau des Sachanlagevermögens",B163="geleistete Anzahlungen auf immaterielle Vermögensgegenstände",B163="Grundstücke")),0,U163+T163)</f>
        <v>0</v>
      </c>
      <c r="T163" s="151">
        <f t="shared" si="26"/>
        <v>0</v>
      </c>
      <c r="U163" s="151">
        <f>IF(A_Stammdaten!$B$12=2023,D3_WAV!W163,IF(A_Stammdaten!$B$12=2024,D3_WAV!X163, IF(A_Stammdaten!$B$12=2025,D3_WAV!Y163,IF(A_Stammdaten!$B$12=2026,D3_WAV!Z163,IF(A_Stammdaten!$B$12=2027,D3_WAV!AA163)))))</f>
        <v>0</v>
      </c>
      <c r="V163" s="150">
        <f t="shared" si="27"/>
        <v>0</v>
      </c>
      <c r="W163" s="150">
        <f t="shared" si="21"/>
        <v>0</v>
      </c>
      <c r="X163" s="150">
        <f t="shared" si="22"/>
        <v>0</v>
      </c>
      <c r="Y163" s="150">
        <f t="shared" si="23"/>
        <v>0</v>
      </c>
      <c r="Z163" s="150">
        <f t="shared" si="24"/>
        <v>0</v>
      </c>
      <c r="AA163" s="150">
        <f t="shared" si="25"/>
        <v>0</v>
      </c>
      <c r="AG163" s="165" t="str">
        <f t="shared" si="20"/>
        <v>Zeitreihe_1</v>
      </c>
    </row>
    <row r="164" spans="1:33" x14ac:dyDescent="0.25">
      <c r="A164" s="17"/>
      <c r="B164" s="287"/>
      <c r="C164" s="287"/>
      <c r="D164" s="34"/>
      <c r="E164" s="17"/>
      <c r="F164" s="17"/>
      <c r="G164" s="17"/>
      <c r="H164" s="17"/>
      <c r="I164" s="17"/>
      <c r="J164" s="17"/>
      <c r="K164" s="17"/>
      <c r="L164" s="183">
        <f>IF(D164&gt;A_Stammdaten!$B$12,0,SUM(F164,G164,I164,J164)-SUM(H164,K164))</f>
        <v>0</v>
      </c>
      <c r="M164" s="17"/>
      <c r="N164" s="17"/>
      <c r="O164" s="17"/>
      <c r="P164" s="17"/>
      <c r="Q164" s="16">
        <f>IF(D164&gt;A_Stammdaten!$B$12,0,SUM(L164)-SUM(M164:P164))</f>
        <v>0</v>
      </c>
      <c r="R164" s="17"/>
      <c r="S164" s="151">
        <f>IF(AND(A_Stammdaten!$B$12=D164,OR(B164="geleistete Anzahlungen und Anlagen im Bau des Sachanlagevermögens",B164="geleistete Anzahlungen auf immaterielle Vermögensgegenstände",B164="Grundstücke")),0,U164+T164)</f>
        <v>0</v>
      </c>
      <c r="T164" s="151">
        <f t="shared" si="26"/>
        <v>0</v>
      </c>
      <c r="U164" s="151">
        <f>IF(A_Stammdaten!$B$12=2023,D3_WAV!W164,IF(A_Stammdaten!$B$12=2024,D3_WAV!X164, IF(A_Stammdaten!$B$12=2025,D3_WAV!Y164,IF(A_Stammdaten!$B$12=2026,D3_WAV!Z164,IF(A_Stammdaten!$B$12=2027,D3_WAV!AA164)))))</f>
        <v>0</v>
      </c>
      <c r="V164" s="150">
        <f t="shared" si="27"/>
        <v>0</v>
      </c>
      <c r="W164" s="150">
        <f t="shared" si="21"/>
        <v>0</v>
      </c>
      <c r="X164" s="150">
        <f t="shared" si="22"/>
        <v>0</v>
      </c>
      <c r="Y164" s="150">
        <f t="shared" si="23"/>
        <v>0</v>
      </c>
      <c r="Z164" s="150">
        <f t="shared" si="24"/>
        <v>0</v>
      </c>
      <c r="AA164" s="150">
        <f t="shared" si="25"/>
        <v>0</v>
      </c>
      <c r="AG164" s="165" t="str">
        <f t="shared" si="20"/>
        <v>Zeitreihe_1</v>
      </c>
    </row>
    <row r="165" spans="1:33" x14ac:dyDescent="0.25">
      <c r="A165" s="17"/>
      <c r="B165" s="287"/>
      <c r="C165" s="287"/>
      <c r="D165" s="34"/>
      <c r="E165" s="17"/>
      <c r="F165" s="17"/>
      <c r="G165" s="17"/>
      <c r="H165" s="17"/>
      <c r="I165" s="17"/>
      <c r="J165" s="17"/>
      <c r="K165" s="17"/>
      <c r="L165" s="183">
        <f>IF(D165&gt;A_Stammdaten!$B$12,0,SUM(F165,G165,I165,J165)-SUM(H165,K165))</f>
        <v>0</v>
      </c>
      <c r="M165" s="17"/>
      <c r="N165" s="17"/>
      <c r="O165" s="17"/>
      <c r="P165" s="17"/>
      <c r="Q165" s="16">
        <f>IF(D165&gt;A_Stammdaten!$B$12,0,SUM(L165)-SUM(M165:P165))</f>
        <v>0</v>
      </c>
      <c r="R165" s="17"/>
      <c r="S165" s="151">
        <f>IF(AND(A_Stammdaten!$B$12=D165,OR(B165="geleistete Anzahlungen und Anlagen im Bau des Sachanlagevermögens",B165="geleistete Anzahlungen auf immaterielle Vermögensgegenstände",B165="Grundstücke")),0,U165+T165)</f>
        <v>0</v>
      </c>
      <c r="T165" s="151">
        <f t="shared" si="26"/>
        <v>0</v>
      </c>
      <c r="U165" s="151">
        <f>IF(A_Stammdaten!$B$12=2023,D3_WAV!W165,IF(A_Stammdaten!$B$12=2024,D3_WAV!X165, IF(A_Stammdaten!$B$12=2025,D3_WAV!Y165,IF(A_Stammdaten!$B$12=2026,D3_WAV!Z165,IF(A_Stammdaten!$B$12=2027,D3_WAV!AA165)))))</f>
        <v>0</v>
      </c>
      <c r="V165" s="150">
        <f t="shared" si="27"/>
        <v>0</v>
      </c>
      <c r="W165" s="150">
        <f t="shared" si="21"/>
        <v>0</v>
      </c>
      <c r="X165" s="150">
        <f t="shared" si="22"/>
        <v>0</v>
      </c>
      <c r="Y165" s="150">
        <f t="shared" si="23"/>
        <v>0</v>
      </c>
      <c r="Z165" s="150">
        <f t="shared" si="24"/>
        <v>0</v>
      </c>
      <c r="AA165" s="150">
        <f t="shared" si="25"/>
        <v>0</v>
      </c>
      <c r="AG165" s="165" t="str">
        <f t="shared" ref="AG165:AG196" si="28">IF(OR(TRIM(B165)="geleistete Anzahlungen und Anlagen im Bau des Sachanlagevermögens",TRIM(B165)="geleistete Anzahlungen auf immaterielle Vermögensgegenstände"),"Zeitreihe_2","Zeitreihe_1")</f>
        <v>Zeitreihe_1</v>
      </c>
    </row>
    <row r="166" spans="1:33" x14ac:dyDescent="0.25">
      <c r="A166" s="17"/>
      <c r="B166" s="287"/>
      <c r="C166" s="287"/>
      <c r="D166" s="34"/>
      <c r="E166" s="17"/>
      <c r="F166" s="17"/>
      <c r="G166" s="17"/>
      <c r="H166" s="17"/>
      <c r="I166" s="17"/>
      <c r="J166" s="17"/>
      <c r="K166" s="17"/>
      <c r="L166" s="183">
        <f>IF(D166&gt;A_Stammdaten!$B$12,0,SUM(F166,G166,I166,J166)-SUM(H166,K166))</f>
        <v>0</v>
      </c>
      <c r="M166" s="17"/>
      <c r="N166" s="17"/>
      <c r="O166" s="17"/>
      <c r="P166" s="17"/>
      <c r="Q166" s="16">
        <f>IF(D166&gt;A_Stammdaten!$B$12,0,SUM(L166)-SUM(M166:P166))</f>
        <v>0</v>
      </c>
      <c r="R166" s="17"/>
      <c r="S166" s="151">
        <f>IF(AND(A_Stammdaten!$B$12=D166,OR(B166="geleistete Anzahlungen und Anlagen im Bau des Sachanlagevermögens",B166="geleistete Anzahlungen auf immaterielle Vermögensgegenstände",B166="Grundstücke")),0,U166+T166)</f>
        <v>0</v>
      </c>
      <c r="T166" s="151">
        <f t="shared" si="26"/>
        <v>0</v>
      </c>
      <c r="U166" s="151">
        <f>IF(A_Stammdaten!$B$12=2023,D3_WAV!W166,IF(A_Stammdaten!$B$12=2024,D3_WAV!X166, IF(A_Stammdaten!$B$12=2025,D3_WAV!Y166,IF(A_Stammdaten!$B$12=2026,D3_WAV!Z166,IF(A_Stammdaten!$B$12=2027,D3_WAV!AA166)))))</f>
        <v>0</v>
      </c>
      <c r="V166" s="150">
        <f t="shared" si="27"/>
        <v>0</v>
      </c>
      <c r="W166" s="150">
        <f t="shared" si="21"/>
        <v>0</v>
      </c>
      <c r="X166" s="150">
        <f t="shared" si="22"/>
        <v>0</v>
      </c>
      <c r="Y166" s="150">
        <f t="shared" si="23"/>
        <v>0</v>
      </c>
      <c r="Z166" s="150">
        <f t="shared" si="24"/>
        <v>0</v>
      </c>
      <c r="AA166" s="150">
        <f t="shared" si="25"/>
        <v>0</v>
      </c>
      <c r="AG166" s="165" t="str">
        <f t="shared" si="28"/>
        <v>Zeitreihe_1</v>
      </c>
    </row>
    <row r="167" spans="1:33" x14ac:dyDescent="0.25">
      <c r="A167" s="17"/>
      <c r="B167" s="287"/>
      <c r="C167" s="287"/>
      <c r="D167" s="34"/>
      <c r="E167" s="17"/>
      <c r="F167" s="17"/>
      <c r="G167" s="17"/>
      <c r="H167" s="17"/>
      <c r="I167" s="17"/>
      <c r="J167" s="17"/>
      <c r="K167" s="17"/>
      <c r="L167" s="183">
        <f>IF(D167&gt;A_Stammdaten!$B$12,0,SUM(F167,G167,I167,J167)-SUM(H167,K167))</f>
        <v>0</v>
      </c>
      <c r="M167" s="17"/>
      <c r="N167" s="17"/>
      <c r="O167" s="17"/>
      <c r="P167" s="17"/>
      <c r="Q167" s="16">
        <f>IF(D167&gt;A_Stammdaten!$B$12,0,SUM(L167)-SUM(M167:P167))</f>
        <v>0</v>
      </c>
      <c r="R167" s="17"/>
      <c r="S167" s="151">
        <f>IF(AND(A_Stammdaten!$B$12=D167,OR(B167="geleistete Anzahlungen und Anlagen im Bau des Sachanlagevermögens",B167="geleistete Anzahlungen auf immaterielle Vermögensgegenstände",B167="Grundstücke")),0,U167+T167)</f>
        <v>0</v>
      </c>
      <c r="T167" s="151">
        <f t="shared" si="26"/>
        <v>0</v>
      </c>
      <c r="U167" s="151">
        <f>IF(A_Stammdaten!$B$12=2023,D3_WAV!W167,IF(A_Stammdaten!$B$12=2024,D3_WAV!X167, IF(A_Stammdaten!$B$12=2025,D3_WAV!Y167,IF(A_Stammdaten!$B$12=2026,D3_WAV!Z167,IF(A_Stammdaten!$B$12=2027,D3_WAV!AA167)))))</f>
        <v>0</v>
      </c>
      <c r="V167" s="150">
        <f t="shared" si="27"/>
        <v>0</v>
      </c>
      <c r="W167" s="150">
        <f t="shared" si="21"/>
        <v>0</v>
      </c>
      <c r="X167" s="150">
        <f t="shared" si="22"/>
        <v>0</v>
      </c>
      <c r="Y167" s="150">
        <f t="shared" si="23"/>
        <v>0</v>
      </c>
      <c r="Z167" s="150">
        <f t="shared" si="24"/>
        <v>0</v>
      </c>
      <c r="AA167" s="150">
        <f t="shared" si="25"/>
        <v>0</v>
      </c>
      <c r="AG167" s="165" t="str">
        <f t="shared" si="28"/>
        <v>Zeitreihe_1</v>
      </c>
    </row>
    <row r="168" spans="1:33" x14ac:dyDescent="0.25">
      <c r="A168" s="17"/>
      <c r="B168" s="287"/>
      <c r="C168" s="287"/>
      <c r="D168" s="34"/>
      <c r="E168" s="17"/>
      <c r="F168" s="17"/>
      <c r="G168" s="17"/>
      <c r="H168" s="17"/>
      <c r="I168" s="17"/>
      <c r="J168" s="17"/>
      <c r="K168" s="17"/>
      <c r="L168" s="183">
        <f>IF(D168&gt;A_Stammdaten!$B$12,0,SUM(F168,G168,I168,J168)-SUM(H168,K168))</f>
        <v>0</v>
      </c>
      <c r="M168" s="17"/>
      <c r="N168" s="17"/>
      <c r="O168" s="17"/>
      <c r="P168" s="17"/>
      <c r="Q168" s="16">
        <f>IF(D168&gt;A_Stammdaten!$B$12,0,SUM(L168)-SUM(M168:P168))</f>
        <v>0</v>
      </c>
      <c r="R168" s="17"/>
      <c r="S168" s="151">
        <f>IF(AND(A_Stammdaten!$B$12=D168,OR(B168="geleistete Anzahlungen und Anlagen im Bau des Sachanlagevermögens",B168="geleistete Anzahlungen auf immaterielle Vermögensgegenstände",B168="Grundstücke")),0,U168+T168)</f>
        <v>0</v>
      </c>
      <c r="T168" s="151">
        <f t="shared" si="26"/>
        <v>0</v>
      </c>
      <c r="U168" s="151">
        <f>IF(A_Stammdaten!$B$12=2023,D3_WAV!W168,IF(A_Stammdaten!$B$12=2024,D3_WAV!X168, IF(A_Stammdaten!$B$12=2025,D3_WAV!Y168,IF(A_Stammdaten!$B$12=2026,D3_WAV!Z168,IF(A_Stammdaten!$B$12=2027,D3_WAV!AA168)))))</f>
        <v>0</v>
      </c>
      <c r="V168" s="150">
        <f t="shared" si="27"/>
        <v>0</v>
      </c>
      <c r="W168" s="150">
        <f t="shared" si="21"/>
        <v>0</v>
      </c>
      <c r="X168" s="150">
        <f t="shared" si="22"/>
        <v>0</v>
      </c>
      <c r="Y168" s="150">
        <f t="shared" si="23"/>
        <v>0</v>
      </c>
      <c r="Z168" s="150">
        <f t="shared" si="24"/>
        <v>0</v>
      </c>
      <c r="AA168" s="150">
        <f t="shared" si="25"/>
        <v>0</v>
      </c>
      <c r="AG168" s="165" t="str">
        <f t="shared" si="28"/>
        <v>Zeitreihe_1</v>
      </c>
    </row>
    <row r="169" spans="1:33" x14ac:dyDescent="0.25">
      <c r="A169" s="17"/>
      <c r="B169" s="287"/>
      <c r="C169" s="287"/>
      <c r="D169" s="34"/>
      <c r="E169" s="17"/>
      <c r="F169" s="17"/>
      <c r="G169" s="17"/>
      <c r="H169" s="17"/>
      <c r="I169" s="17"/>
      <c r="J169" s="17"/>
      <c r="K169" s="17"/>
      <c r="L169" s="183">
        <f>IF(D169&gt;A_Stammdaten!$B$12,0,SUM(F169,G169,I169,J169)-SUM(H169,K169))</f>
        <v>0</v>
      </c>
      <c r="M169" s="17"/>
      <c r="N169" s="17"/>
      <c r="O169" s="17"/>
      <c r="P169" s="17"/>
      <c r="Q169" s="16">
        <f>IF(D169&gt;A_Stammdaten!$B$12,0,SUM(L169)-SUM(M169:P169))</f>
        <v>0</v>
      </c>
      <c r="R169" s="17"/>
      <c r="S169" s="151">
        <f>IF(AND(A_Stammdaten!$B$12=D169,OR(B169="geleistete Anzahlungen und Anlagen im Bau des Sachanlagevermögens",B169="geleistete Anzahlungen auf immaterielle Vermögensgegenstände",B169="Grundstücke")),0,U169+T169)</f>
        <v>0</v>
      </c>
      <c r="T169" s="151">
        <f t="shared" si="26"/>
        <v>0</v>
      </c>
      <c r="U169" s="151">
        <f>IF(A_Stammdaten!$B$12=2023,D3_WAV!W169,IF(A_Stammdaten!$B$12=2024,D3_WAV!X169, IF(A_Stammdaten!$B$12=2025,D3_WAV!Y169,IF(A_Stammdaten!$B$12=2026,D3_WAV!Z169,IF(A_Stammdaten!$B$12=2027,D3_WAV!AA169)))))</f>
        <v>0</v>
      </c>
      <c r="V169" s="150">
        <f t="shared" si="27"/>
        <v>0</v>
      </c>
      <c r="W169" s="150">
        <f t="shared" si="21"/>
        <v>0</v>
      </c>
      <c r="X169" s="150">
        <f t="shared" si="22"/>
        <v>0</v>
      </c>
      <c r="Y169" s="150">
        <f t="shared" si="23"/>
        <v>0</v>
      </c>
      <c r="Z169" s="150">
        <f t="shared" si="24"/>
        <v>0</v>
      </c>
      <c r="AA169" s="150">
        <f t="shared" si="25"/>
        <v>0</v>
      </c>
      <c r="AG169" s="165" t="str">
        <f t="shared" si="28"/>
        <v>Zeitreihe_1</v>
      </c>
    </row>
    <row r="170" spans="1:33" x14ac:dyDescent="0.25">
      <c r="A170" s="17"/>
      <c r="B170" s="287"/>
      <c r="C170" s="287"/>
      <c r="D170" s="34"/>
      <c r="E170" s="17"/>
      <c r="F170" s="17"/>
      <c r="G170" s="17"/>
      <c r="H170" s="17"/>
      <c r="I170" s="17"/>
      <c r="J170" s="17"/>
      <c r="K170" s="17"/>
      <c r="L170" s="183">
        <f>IF(D170&gt;A_Stammdaten!$B$12,0,SUM(F170,G170,I170,J170)-SUM(H170,K170))</f>
        <v>0</v>
      </c>
      <c r="M170" s="17"/>
      <c r="N170" s="17"/>
      <c r="O170" s="17"/>
      <c r="P170" s="17"/>
      <c r="Q170" s="16">
        <f>IF(D170&gt;A_Stammdaten!$B$12,0,SUM(L170)-SUM(M170:P170))</f>
        <v>0</v>
      </c>
      <c r="R170" s="17"/>
      <c r="S170" s="151">
        <f>IF(AND(A_Stammdaten!$B$12=D170,OR(B170="geleistete Anzahlungen und Anlagen im Bau des Sachanlagevermögens",B170="geleistete Anzahlungen auf immaterielle Vermögensgegenstände",B170="Grundstücke")),0,U170+T170)</f>
        <v>0</v>
      </c>
      <c r="T170" s="151">
        <f t="shared" si="26"/>
        <v>0</v>
      </c>
      <c r="U170" s="151">
        <f>IF(A_Stammdaten!$B$12=2023,D3_WAV!W170,IF(A_Stammdaten!$B$12=2024,D3_WAV!X170, IF(A_Stammdaten!$B$12=2025,D3_WAV!Y170,IF(A_Stammdaten!$B$12=2026,D3_WAV!Z170,IF(A_Stammdaten!$B$12=2027,D3_WAV!AA170)))))</f>
        <v>0</v>
      </c>
      <c r="V170" s="150">
        <f t="shared" si="27"/>
        <v>0</v>
      </c>
      <c r="W170" s="150">
        <f t="shared" si="21"/>
        <v>0</v>
      </c>
      <c r="X170" s="150">
        <f t="shared" si="22"/>
        <v>0</v>
      </c>
      <c r="Y170" s="150">
        <f t="shared" si="23"/>
        <v>0</v>
      </c>
      <c r="Z170" s="150">
        <f t="shared" si="24"/>
        <v>0</v>
      </c>
      <c r="AA170" s="150">
        <f t="shared" si="25"/>
        <v>0</v>
      </c>
      <c r="AG170" s="165" t="str">
        <f t="shared" si="28"/>
        <v>Zeitreihe_1</v>
      </c>
    </row>
    <row r="171" spans="1:33" x14ac:dyDescent="0.25">
      <c r="A171" s="17"/>
      <c r="B171" s="287"/>
      <c r="C171" s="287"/>
      <c r="D171" s="34"/>
      <c r="E171" s="17"/>
      <c r="F171" s="17"/>
      <c r="G171" s="17"/>
      <c r="H171" s="17"/>
      <c r="I171" s="17"/>
      <c r="J171" s="17"/>
      <c r="K171" s="17"/>
      <c r="L171" s="183">
        <f>IF(D171&gt;A_Stammdaten!$B$12,0,SUM(F171,G171,I171,J171)-SUM(H171,K171))</f>
        <v>0</v>
      </c>
      <c r="M171" s="17"/>
      <c r="N171" s="17"/>
      <c r="O171" s="17"/>
      <c r="P171" s="17"/>
      <c r="Q171" s="16">
        <f>IF(D171&gt;A_Stammdaten!$B$12,0,SUM(L171)-SUM(M171:P171))</f>
        <v>0</v>
      </c>
      <c r="R171" s="17"/>
      <c r="S171" s="151">
        <f>IF(AND(A_Stammdaten!$B$12=D171,OR(B171="geleistete Anzahlungen und Anlagen im Bau des Sachanlagevermögens",B171="geleistete Anzahlungen auf immaterielle Vermögensgegenstände",B171="Grundstücke")),0,U171+T171)</f>
        <v>0</v>
      </c>
      <c r="T171" s="151">
        <f t="shared" si="26"/>
        <v>0</v>
      </c>
      <c r="U171" s="151">
        <f>IF(A_Stammdaten!$B$12=2023,D3_WAV!W171,IF(A_Stammdaten!$B$12=2024,D3_WAV!X171, IF(A_Stammdaten!$B$12=2025,D3_WAV!Y171,IF(A_Stammdaten!$B$12=2026,D3_WAV!Z171,IF(A_Stammdaten!$B$12=2027,D3_WAV!AA171)))))</f>
        <v>0</v>
      </c>
      <c r="V171" s="150">
        <f t="shared" si="27"/>
        <v>0</v>
      </c>
      <c r="W171" s="150">
        <f t="shared" si="21"/>
        <v>0</v>
      </c>
      <c r="X171" s="150">
        <f t="shared" si="22"/>
        <v>0</v>
      </c>
      <c r="Y171" s="150">
        <f t="shared" si="23"/>
        <v>0</v>
      </c>
      <c r="Z171" s="150">
        <f t="shared" si="24"/>
        <v>0</v>
      </c>
      <c r="AA171" s="150">
        <f t="shared" si="25"/>
        <v>0</v>
      </c>
      <c r="AG171" s="165" t="str">
        <f t="shared" si="28"/>
        <v>Zeitreihe_1</v>
      </c>
    </row>
    <row r="172" spans="1:33" x14ac:dyDescent="0.25">
      <c r="A172" s="17"/>
      <c r="B172" s="287"/>
      <c r="C172" s="287"/>
      <c r="D172" s="34"/>
      <c r="E172" s="17"/>
      <c r="F172" s="17"/>
      <c r="G172" s="17"/>
      <c r="H172" s="17"/>
      <c r="I172" s="17"/>
      <c r="J172" s="17"/>
      <c r="K172" s="17"/>
      <c r="L172" s="183">
        <f>IF(D172&gt;A_Stammdaten!$B$12,0,SUM(F172,G172,I172,J172)-SUM(H172,K172))</f>
        <v>0</v>
      </c>
      <c r="M172" s="17"/>
      <c r="N172" s="17"/>
      <c r="O172" s="17"/>
      <c r="P172" s="17"/>
      <c r="Q172" s="16">
        <f>IF(D172&gt;A_Stammdaten!$B$12,0,SUM(L172)-SUM(M172:P172))</f>
        <v>0</v>
      </c>
      <c r="R172" s="17"/>
      <c r="S172" s="151">
        <f>IF(AND(A_Stammdaten!$B$12=D172,OR(B172="geleistete Anzahlungen und Anlagen im Bau des Sachanlagevermögens",B172="geleistete Anzahlungen auf immaterielle Vermögensgegenstände",B172="Grundstücke")),0,U172+T172)</f>
        <v>0</v>
      </c>
      <c r="T172" s="151">
        <f t="shared" si="26"/>
        <v>0</v>
      </c>
      <c r="U172" s="151">
        <f>IF(A_Stammdaten!$B$12=2023,D3_WAV!W172,IF(A_Stammdaten!$B$12=2024,D3_WAV!X172, IF(A_Stammdaten!$B$12=2025,D3_WAV!Y172,IF(A_Stammdaten!$B$12=2026,D3_WAV!Z172,IF(A_Stammdaten!$B$12=2027,D3_WAV!AA172)))))</f>
        <v>0</v>
      </c>
      <c r="V172" s="150">
        <f t="shared" si="27"/>
        <v>0</v>
      </c>
      <c r="W172" s="150">
        <f t="shared" si="21"/>
        <v>0</v>
      </c>
      <c r="X172" s="150">
        <f t="shared" si="22"/>
        <v>0</v>
      </c>
      <c r="Y172" s="150">
        <f t="shared" si="23"/>
        <v>0</v>
      </c>
      <c r="Z172" s="150">
        <f t="shared" si="24"/>
        <v>0</v>
      </c>
      <c r="AA172" s="150">
        <f t="shared" si="25"/>
        <v>0</v>
      </c>
      <c r="AG172" s="165" t="str">
        <f t="shared" si="28"/>
        <v>Zeitreihe_1</v>
      </c>
    </row>
    <row r="173" spans="1:33" x14ac:dyDescent="0.25">
      <c r="A173" s="17"/>
      <c r="B173" s="287"/>
      <c r="C173" s="287"/>
      <c r="D173" s="34"/>
      <c r="E173" s="17"/>
      <c r="F173" s="17"/>
      <c r="G173" s="17"/>
      <c r="H173" s="17"/>
      <c r="I173" s="17"/>
      <c r="J173" s="17"/>
      <c r="K173" s="17"/>
      <c r="L173" s="183">
        <f>IF(D173&gt;A_Stammdaten!$B$12,0,SUM(F173,G173,I173,J173)-SUM(H173,K173))</f>
        <v>0</v>
      </c>
      <c r="M173" s="17"/>
      <c r="N173" s="17"/>
      <c r="O173" s="17"/>
      <c r="P173" s="17"/>
      <c r="Q173" s="16">
        <f>IF(D173&gt;A_Stammdaten!$B$12,0,SUM(L173)-SUM(M173:P173))</f>
        <v>0</v>
      </c>
      <c r="R173" s="17"/>
      <c r="S173" s="151">
        <f>IF(AND(A_Stammdaten!$B$12=D173,OR(B173="geleistete Anzahlungen und Anlagen im Bau des Sachanlagevermögens",B173="geleistete Anzahlungen auf immaterielle Vermögensgegenstände",B173="Grundstücke")),0,U173+T173)</f>
        <v>0</v>
      </c>
      <c r="T173" s="151">
        <f t="shared" si="26"/>
        <v>0</v>
      </c>
      <c r="U173" s="151">
        <f>IF(A_Stammdaten!$B$12=2023,D3_WAV!W173,IF(A_Stammdaten!$B$12=2024,D3_WAV!X173, IF(A_Stammdaten!$B$12=2025,D3_WAV!Y173,IF(A_Stammdaten!$B$12=2026,D3_WAV!Z173,IF(A_Stammdaten!$B$12=2027,D3_WAV!AA173)))))</f>
        <v>0</v>
      </c>
      <c r="V173" s="150">
        <f t="shared" si="27"/>
        <v>0</v>
      </c>
      <c r="W173" s="150">
        <f t="shared" si="21"/>
        <v>0</v>
      </c>
      <c r="X173" s="150">
        <f t="shared" si="22"/>
        <v>0</v>
      </c>
      <c r="Y173" s="150">
        <f t="shared" si="23"/>
        <v>0</v>
      </c>
      <c r="Z173" s="150">
        <f t="shared" si="24"/>
        <v>0</v>
      </c>
      <c r="AA173" s="150">
        <f t="shared" si="25"/>
        <v>0</v>
      </c>
      <c r="AG173" s="165" t="str">
        <f t="shared" si="28"/>
        <v>Zeitreihe_1</v>
      </c>
    </row>
    <row r="174" spans="1:33" x14ac:dyDescent="0.25">
      <c r="A174" s="17"/>
      <c r="B174" s="287"/>
      <c r="C174" s="287"/>
      <c r="D174" s="34"/>
      <c r="E174" s="17"/>
      <c r="F174" s="17"/>
      <c r="G174" s="17"/>
      <c r="H174" s="17"/>
      <c r="I174" s="17"/>
      <c r="J174" s="17"/>
      <c r="K174" s="17"/>
      <c r="L174" s="183">
        <f>IF(D174&gt;A_Stammdaten!$B$12,0,SUM(F174,G174,I174,J174)-SUM(H174,K174))</f>
        <v>0</v>
      </c>
      <c r="M174" s="17"/>
      <c r="N174" s="17"/>
      <c r="O174" s="17"/>
      <c r="P174" s="17"/>
      <c r="Q174" s="16">
        <f>IF(D174&gt;A_Stammdaten!$B$12,0,SUM(L174)-SUM(M174:P174))</f>
        <v>0</v>
      </c>
      <c r="R174" s="17"/>
      <c r="S174" s="151">
        <f>IF(AND(A_Stammdaten!$B$12=D174,OR(B174="geleistete Anzahlungen und Anlagen im Bau des Sachanlagevermögens",B174="geleistete Anzahlungen auf immaterielle Vermögensgegenstände",B174="Grundstücke")),0,U174+T174)</f>
        <v>0</v>
      </c>
      <c r="T174" s="151">
        <f t="shared" si="26"/>
        <v>0</v>
      </c>
      <c r="U174" s="151">
        <f>IF(A_Stammdaten!$B$12=2023,D3_WAV!W174,IF(A_Stammdaten!$B$12=2024,D3_WAV!X174, IF(A_Stammdaten!$B$12=2025,D3_WAV!Y174,IF(A_Stammdaten!$B$12=2026,D3_WAV!Z174,IF(A_Stammdaten!$B$12=2027,D3_WAV!AA174)))))</f>
        <v>0</v>
      </c>
      <c r="V174" s="150">
        <f t="shared" si="27"/>
        <v>0</v>
      </c>
      <c r="W174" s="150">
        <f t="shared" si="21"/>
        <v>0</v>
      </c>
      <c r="X174" s="150">
        <f t="shared" si="22"/>
        <v>0</v>
      </c>
      <c r="Y174" s="150">
        <f t="shared" si="23"/>
        <v>0</v>
      </c>
      <c r="Z174" s="150">
        <f t="shared" si="24"/>
        <v>0</v>
      </c>
      <c r="AA174" s="150">
        <f t="shared" si="25"/>
        <v>0</v>
      </c>
      <c r="AG174" s="165" t="str">
        <f t="shared" si="28"/>
        <v>Zeitreihe_1</v>
      </c>
    </row>
    <row r="175" spans="1:33" x14ac:dyDescent="0.25">
      <c r="A175" s="17"/>
      <c r="B175" s="287"/>
      <c r="C175" s="287"/>
      <c r="D175" s="34"/>
      <c r="E175" s="17"/>
      <c r="F175" s="17"/>
      <c r="G175" s="17"/>
      <c r="H175" s="17"/>
      <c r="I175" s="17"/>
      <c r="J175" s="17"/>
      <c r="K175" s="17"/>
      <c r="L175" s="183">
        <f>IF(D175&gt;A_Stammdaten!$B$12,0,SUM(F175,G175,I175,J175)-SUM(H175,K175))</f>
        <v>0</v>
      </c>
      <c r="M175" s="17"/>
      <c r="N175" s="17"/>
      <c r="O175" s="17"/>
      <c r="P175" s="17"/>
      <c r="Q175" s="16">
        <f>IF(D175&gt;A_Stammdaten!$B$12,0,SUM(L175)-SUM(M175:P175))</f>
        <v>0</v>
      </c>
      <c r="R175" s="17"/>
      <c r="S175" s="151">
        <f>IF(AND(A_Stammdaten!$B$12=D175,OR(B175="geleistete Anzahlungen und Anlagen im Bau des Sachanlagevermögens",B175="geleistete Anzahlungen auf immaterielle Vermögensgegenstände",B175="Grundstücke")),0,U175+T175)</f>
        <v>0</v>
      </c>
      <c r="T175" s="151">
        <f t="shared" si="26"/>
        <v>0</v>
      </c>
      <c r="U175" s="151">
        <f>IF(A_Stammdaten!$B$12=2023,D3_WAV!W175,IF(A_Stammdaten!$B$12=2024,D3_WAV!X175, IF(A_Stammdaten!$B$12=2025,D3_WAV!Y175,IF(A_Stammdaten!$B$12=2026,D3_WAV!Z175,IF(A_Stammdaten!$B$12=2027,D3_WAV!AA175)))))</f>
        <v>0</v>
      </c>
      <c r="V175" s="150">
        <f t="shared" si="27"/>
        <v>0</v>
      </c>
      <c r="W175" s="150">
        <f t="shared" si="21"/>
        <v>0</v>
      </c>
      <c r="X175" s="150">
        <f t="shared" si="22"/>
        <v>0</v>
      </c>
      <c r="Y175" s="150">
        <f t="shared" si="23"/>
        <v>0</v>
      </c>
      <c r="Z175" s="150">
        <f t="shared" si="24"/>
        <v>0</v>
      </c>
      <c r="AA175" s="150">
        <f t="shared" si="25"/>
        <v>0</v>
      </c>
      <c r="AG175" s="165" t="str">
        <f t="shared" si="28"/>
        <v>Zeitreihe_1</v>
      </c>
    </row>
    <row r="176" spans="1:33" x14ac:dyDescent="0.25">
      <c r="A176" s="17"/>
      <c r="B176" s="287"/>
      <c r="C176" s="287"/>
      <c r="D176" s="34"/>
      <c r="E176" s="17"/>
      <c r="F176" s="17"/>
      <c r="G176" s="17"/>
      <c r="H176" s="17"/>
      <c r="I176" s="17"/>
      <c r="J176" s="17"/>
      <c r="K176" s="17"/>
      <c r="L176" s="183">
        <f>IF(D176&gt;A_Stammdaten!$B$12,0,SUM(F176,G176,I176,J176)-SUM(H176,K176))</f>
        <v>0</v>
      </c>
      <c r="M176" s="17"/>
      <c r="N176" s="17"/>
      <c r="O176" s="17"/>
      <c r="P176" s="17"/>
      <c r="Q176" s="16">
        <f>IF(D176&gt;A_Stammdaten!$B$12,0,SUM(L176)-SUM(M176:P176))</f>
        <v>0</v>
      </c>
      <c r="R176" s="17"/>
      <c r="S176" s="151">
        <f>IF(AND(A_Stammdaten!$B$12=D176,OR(B176="geleistete Anzahlungen und Anlagen im Bau des Sachanlagevermögens",B176="geleistete Anzahlungen auf immaterielle Vermögensgegenstände",B176="Grundstücke")),0,U176+T176)</f>
        <v>0</v>
      </c>
      <c r="T176" s="151">
        <f t="shared" si="26"/>
        <v>0</v>
      </c>
      <c r="U176" s="151">
        <f>IF(A_Stammdaten!$B$12=2023,D3_WAV!W176,IF(A_Stammdaten!$B$12=2024,D3_WAV!X176, IF(A_Stammdaten!$B$12=2025,D3_WAV!Y176,IF(A_Stammdaten!$B$12=2026,D3_WAV!Z176,IF(A_Stammdaten!$B$12=2027,D3_WAV!AA176)))))</f>
        <v>0</v>
      </c>
      <c r="V176" s="150">
        <f t="shared" si="27"/>
        <v>0</v>
      </c>
      <c r="W176" s="150">
        <f t="shared" si="21"/>
        <v>0</v>
      </c>
      <c r="X176" s="150">
        <f t="shared" si="22"/>
        <v>0</v>
      </c>
      <c r="Y176" s="150">
        <f t="shared" si="23"/>
        <v>0</v>
      </c>
      <c r="Z176" s="150">
        <f t="shared" si="24"/>
        <v>0</v>
      </c>
      <c r="AA176" s="150">
        <f t="shared" si="25"/>
        <v>0</v>
      </c>
      <c r="AG176" s="165" t="str">
        <f t="shared" si="28"/>
        <v>Zeitreihe_1</v>
      </c>
    </row>
    <row r="177" spans="1:33" x14ac:dyDescent="0.25">
      <c r="A177" s="17"/>
      <c r="B177" s="287"/>
      <c r="C177" s="287"/>
      <c r="D177" s="34"/>
      <c r="E177" s="17"/>
      <c r="F177" s="17"/>
      <c r="G177" s="17"/>
      <c r="H177" s="17"/>
      <c r="I177" s="17"/>
      <c r="J177" s="17"/>
      <c r="K177" s="17"/>
      <c r="L177" s="183">
        <f>IF(D177&gt;A_Stammdaten!$B$12,0,SUM(F177,G177,I177,J177)-SUM(H177,K177))</f>
        <v>0</v>
      </c>
      <c r="M177" s="17"/>
      <c r="N177" s="17"/>
      <c r="O177" s="17"/>
      <c r="P177" s="17"/>
      <c r="Q177" s="16">
        <f>IF(D177&gt;A_Stammdaten!$B$12,0,SUM(L177)-SUM(M177:P177))</f>
        <v>0</v>
      </c>
      <c r="R177" s="17"/>
      <c r="S177" s="151">
        <f>IF(AND(A_Stammdaten!$B$12=D177,OR(B177="geleistete Anzahlungen und Anlagen im Bau des Sachanlagevermögens",B177="geleistete Anzahlungen auf immaterielle Vermögensgegenstände",B177="Grundstücke")),0,U177+T177)</f>
        <v>0</v>
      </c>
      <c r="T177" s="151">
        <f t="shared" si="26"/>
        <v>0</v>
      </c>
      <c r="U177" s="151">
        <f>IF(A_Stammdaten!$B$12=2023,D3_WAV!W177,IF(A_Stammdaten!$B$12=2024,D3_WAV!X177, IF(A_Stammdaten!$B$12=2025,D3_WAV!Y177,IF(A_Stammdaten!$B$12=2026,D3_WAV!Z177,IF(A_Stammdaten!$B$12=2027,D3_WAV!AA177)))))</f>
        <v>0</v>
      </c>
      <c r="V177" s="150">
        <f t="shared" si="27"/>
        <v>0</v>
      </c>
      <c r="W177" s="150">
        <f t="shared" si="21"/>
        <v>0</v>
      </c>
      <c r="X177" s="150">
        <f t="shared" si="22"/>
        <v>0</v>
      </c>
      <c r="Y177" s="150">
        <f t="shared" si="23"/>
        <v>0</v>
      </c>
      <c r="Z177" s="150">
        <f t="shared" si="24"/>
        <v>0</v>
      </c>
      <c r="AA177" s="150">
        <f t="shared" si="25"/>
        <v>0</v>
      </c>
      <c r="AG177" s="165" t="str">
        <f t="shared" si="28"/>
        <v>Zeitreihe_1</v>
      </c>
    </row>
    <row r="178" spans="1:33" x14ac:dyDescent="0.25">
      <c r="A178" s="17"/>
      <c r="B178" s="287"/>
      <c r="C178" s="287"/>
      <c r="D178" s="34"/>
      <c r="E178" s="17"/>
      <c r="F178" s="17"/>
      <c r="G178" s="17"/>
      <c r="H178" s="17"/>
      <c r="I178" s="17"/>
      <c r="J178" s="17"/>
      <c r="K178" s="17"/>
      <c r="L178" s="183">
        <f>IF(D178&gt;A_Stammdaten!$B$12,0,SUM(F178,G178,I178,J178)-SUM(H178,K178))</f>
        <v>0</v>
      </c>
      <c r="M178" s="17"/>
      <c r="N178" s="17"/>
      <c r="O178" s="17"/>
      <c r="P178" s="17"/>
      <c r="Q178" s="16">
        <f>IF(D178&gt;A_Stammdaten!$B$12,0,SUM(L178)-SUM(M178:P178))</f>
        <v>0</v>
      </c>
      <c r="R178" s="17"/>
      <c r="S178" s="151">
        <f>IF(AND(A_Stammdaten!$B$12=D178,OR(B178="geleistete Anzahlungen und Anlagen im Bau des Sachanlagevermögens",B178="geleistete Anzahlungen auf immaterielle Vermögensgegenstände",B178="Grundstücke")),0,U178+T178)</f>
        <v>0</v>
      </c>
      <c r="T178" s="151">
        <f t="shared" si="26"/>
        <v>0</v>
      </c>
      <c r="U178" s="151">
        <f>IF(A_Stammdaten!$B$12=2023,D3_WAV!W178,IF(A_Stammdaten!$B$12=2024,D3_WAV!X178, IF(A_Stammdaten!$B$12=2025,D3_WAV!Y178,IF(A_Stammdaten!$B$12=2026,D3_WAV!Z178,IF(A_Stammdaten!$B$12=2027,D3_WAV!AA178)))))</f>
        <v>0</v>
      </c>
      <c r="V178" s="150">
        <f t="shared" si="27"/>
        <v>0</v>
      </c>
      <c r="W178" s="150">
        <f t="shared" si="21"/>
        <v>0</v>
      </c>
      <c r="X178" s="150">
        <f t="shared" si="22"/>
        <v>0</v>
      </c>
      <c r="Y178" s="150">
        <f t="shared" si="23"/>
        <v>0</v>
      </c>
      <c r="Z178" s="150">
        <f t="shared" si="24"/>
        <v>0</v>
      </c>
      <c r="AA178" s="150">
        <f t="shared" si="25"/>
        <v>0</v>
      </c>
      <c r="AG178" s="165" t="str">
        <f t="shared" si="28"/>
        <v>Zeitreihe_1</v>
      </c>
    </row>
    <row r="179" spans="1:33" x14ac:dyDescent="0.25">
      <c r="A179" s="17"/>
      <c r="B179" s="287"/>
      <c r="C179" s="287"/>
      <c r="D179" s="34"/>
      <c r="E179" s="17"/>
      <c r="F179" s="17"/>
      <c r="G179" s="17"/>
      <c r="H179" s="17"/>
      <c r="I179" s="17"/>
      <c r="J179" s="17"/>
      <c r="K179" s="17"/>
      <c r="L179" s="183">
        <f>IF(D179&gt;A_Stammdaten!$B$12,0,SUM(F179,G179,I179,J179)-SUM(H179,K179))</f>
        <v>0</v>
      </c>
      <c r="M179" s="17"/>
      <c r="N179" s="17"/>
      <c r="O179" s="17"/>
      <c r="P179" s="17"/>
      <c r="Q179" s="16">
        <f>IF(D179&gt;A_Stammdaten!$B$12,0,SUM(L179)-SUM(M179:P179))</f>
        <v>0</v>
      </c>
      <c r="R179" s="17"/>
      <c r="S179" s="151">
        <f>IF(AND(A_Stammdaten!$B$12=D179,OR(B179="geleistete Anzahlungen und Anlagen im Bau des Sachanlagevermögens",B179="geleistete Anzahlungen auf immaterielle Vermögensgegenstände",B179="Grundstücke")),0,U179+T179)</f>
        <v>0</v>
      </c>
      <c r="T179" s="151">
        <f t="shared" si="26"/>
        <v>0</v>
      </c>
      <c r="U179" s="151">
        <f>IF(A_Stammdaten!$B$12=2023,D3_WAV!W179,IF(A_Stammdaten!$B$12=2024,D3_WAV!X179, IF(A_Stammdaten!$B$12=2025,D3_WAV!Y179,IF(A_Stammdaten!$B$12=2026,D3_WAV!Z179,IF(A_Stammdaten!$B$12=2027,D3_WAV!AA179)))))</f>
        <v>0</v>
      </c>
      <c r="V179" s="150">
        <f t="shared" si="27"/>
        <v>0</v>
      </c>
      <c r="W179" s="150">
        <f t="shared" si="21"/>
        <v>0</v>
      </c>
      <c r="X179" s="150">
        <f t="shared" si="22"/>
        <v>0</v>
      </c>
      <c r="Y179" s="150">
        <f t="shared" si="23"/>
        <v>0</v>
      </c>
      <c r="Z179" s="150">
        <f t="shared" si="24"/>
        <v>0</v>
      </c>
      <c r="AA179" s="150">
        <f t="shared" si="25"/>
        <v>0</v>
      </c>
      <c r="AG179" s="165" t="str">
        <f t="shared" si="28"/>
        <v>Zeitreihe_1</v>
      </c>
    </row>
    <row r="180" spans="1:33" x14ac:dyDescent="0.25">
      <c r="A180" s="17"/>
      <c r="B180" s="287"/>
      <c r="C180" s="287"/>
      <c r="D180" s="34"/>
      <c r="E180" s="17"/>
      <c r="F180" s="17"/>
      <c r="G180" s="17"/>
      <c r="H180" s="17"/>
      <c r="I180" s="17"/>
      <c r="J180" s="17"/>
      <c r="K180" s="17"/>
      <c r="L180" s="183">
        <f>IF(D180&gt;A_Stammdaten!$B$12,0,SUM(F180,G180,I180,J180)-SUM(H180,K180))</f>
        <v>0</v>
      </c>
      <c r="M180" s="17"/>
      <c r="N180" s="17"/>
      <c r="O180" s="17"/>
      <c r="P180" s="17"/>
      <c r="Q180" s="16">
        <f>IF(D180&gt;A_Stammdaten!$B$12,0,SUM(L180)-SUM(M180:P180))</f>
        <v>0</v>
      </c>
      <c r="R180" s="17"/>
      <c r="S180" s="151">
        <f>IF(AND(A_Stammdaten!$B$12=D180,OR(B180="geleistete Anzahlungen und Anlagen im Bau des Sachanlagevermögens",B180="geleistete Anzahlungen auf immaterielle Vermögensgegenstände",B180="Grundstücke")),0,U180+T180)</f>
        <v>0</v>
      </c>
      <c r="T180" s="151">
        <f t="shared" si="26"/>
        <v>0</v>
      </c>
      <c r="U180" s="151">
        <f>IF(A_Stammdaten!$B$12=2023,D3_WAV!W180,IF(A_Stammdaten!$B$12=2024,D3_WAV!X180, IF(A_Stammdaten!$B$12=2025,D3_WAV!Y180,IF(A_Stammdaten!$B$12=2026,D3_WAV!Z180,IF(A_Stammdaten!$B$12=2027,D3_WAV!AA180)))))</f>
        <v>0</v>
      </c>
      <c r="V180" s="150">
        <f t="shared" si="27"/>
        <v>0</v>
      </c>
      <c r="W180" s="150">
        <f t="shared" si="21"/>
        <v>0</v>
      </c>
      <c r="X180" s="150">
        <f t="shared" si="22"/>
        <v>0</v>
      </c>
      <c r="Y180" s="150">
        <f t="shared" si="23"/>
        <v>0</v>
      </c>
      <c r="Z180" s="150">
        <f t="shared" si="24"/>
        <v>0</v>
      </c>
      <c r="AA180" s="150">
        <f t="shared" si="25"/>
        <v>0</v>
      </c>
      <c r="AG180" s="165" t="str">
        <f t="shared" si="28"/>
        <v>Zeitreihe_1</v>
      </c>
    </row>
    <row r="181" spans="1:33" x14ac:dyDescent="0.25">
      <c r="A181" s="17"/>
      <c r="B181" s="287"/>
      <c r="C181" s="287"/>
      <c r="D181" s="34"/>
      <c r="E181" s="17"/>
      <c r="F181" s="17"/>
      <c r="G181" s="17"/>
      <c r="H181" s="17"/>
      <c r="I181" s="17"/>
      <c r="J181" s="17"/>
      <c r="K181" s="17"/>
      <c r="L181" s="183">
        <f>IF(D181&gt;A_Stammdaten!$B$12,0,SUM(F181,G181,I181,J181)-SUM(H181,K181))</f>
        <v>0</v>
      </c>
      <c r="M181" s="17"/>
      <c r="N181" s="17"/>
      <c r="O181" s="17"/>
      <c r="P181" s="17"/>
      <c r="Q181" s="16">
        <f>IF(D181&gt;A_Stammdaten!$B$12,0,SUM(L181)-SUM(M181:P181))</f>
        <v>0</v>
      </c>
      <c r="R181" s="17"/>
      <c r="S181" s="151">
        <f>IF(AND(A_Stammdaten!$B$12=D181,OR(B181="geleistete Anzahlungen und Anlagen im Bau des Sachanlagevermögens",B181="geleistete Anzahlungen auf immaterielle Vermögensgegenstände",B181="Grundstücke")),0,U181+T181)</f>
        <v>0</v>
      </c>
      <c r="T181" s="151">
        <f t="shared" si="26"/>
        <v>0</v>
      </c>
      <c r="U181" s="151">
        <f>IF(A_Stammdaten!$B$12=2023,D3_WAV!W181,IF(A_Stammdaten!$B$12=2024,D3_WAV!X181, IF(A_Stammdaten!$B$12=2025,D3_WAV!Y181,IF(A_Stammdaten!$B$12=2026,D3_WAV!Z181,IF(A_Stammdaten!$B$12=2027,D3_WAV!AA181)))))</f>
        <v>0</v>
      </c>
      <c r="V181" s="150">
        <f t="shared" si="27"/>
        <v>0</v>
      </c>
      <c r="W181" s="150">
        <f t="shared" si="21"/>
        <v>0</v>
      </c>
      <c r="X181" s="150">
        <f t="shared" si="22"/>
        <v>0</v>
      </c>
      <c r="Y181" s="150">
        <f t="shared" si="23"/>
        <v>0</v>
      </c>
      <c r="Z181" s="150">
        <f t="shared" si="24"/>
        <v>0</v>
      </c>
      <c r="AA181" s="150">
        <f t="shared" si="25"/>
        <v>0</v>
      </c>
      <c r="AG181" s="165" t="str">
        <f t="shared" si="28"/>
        <v>Zeitreihe_1</v>
      </c>
    </row>
    <row r="182" spans="1:33" x14ac:dyDescent="0.25">
      <c r="A182" s="17"/>
      <c r="B182" s="287"/>
      <c r="C182" s="287"/>
      <c r="D182" s="34"/>
      <c r="E182" s="17"/>
      <c r="F182" s="17"/>
      <c r="G182" s="17"/>
      <c r="H182" s="17"/>
      <c r="I182" s="17"/>
      <c r="J182" s="17"/>
      <c r="K182" s="17"/>
      <c r="L182" s="183">
        <f>IF(D182&gt;A_Stammdaten!$B$12,0,SUM(F182,G182,I182,J182)-SUM(H182,K182))</f>
        <v>0</v>
      </c>
      <c r="M182" s="17"/>
      <c r="N182" s="17"/>
      <c r="O182" s="17"/>
      <c r="P182" s="17"/>
      <c r="Q182" s="16">
        <f>IF(D182&gt;A_Stammdaten!$B$12,0,SUM(L182)-SUM(M182:P182))</f>
        <v>0</v>
      </c>
      <c r="R182" s="17"/>
      <c r="S182" s="151">
        <f>IF(AND(A_Stammdaten!$B$12=D182,OR(B182="geleistete Anzahlungen und Anlagen im Bau des Sachanlagevermögens",B182="geleistete Anzahlungen auf immaterielle Vermögensgegenstände",B182="Grundstücke")),0,U182+T182)</f>
        <v>0</v>
      </c>
      <c r="T182" s="151">
        <f t="shared" si="26"/>
        <v>0</v>
      </c>
      <c r="U182" s="151">
        <f>IF(A_Stammdaten!$B$12=2023,D3_WAV!W182,IF(A_Stammdaten!$B$12=2024,D3_WAV!X182, IF(A_Stammdaten!$B$12=2025,D3_WAV!Y182,IF(A_Stammdaten!$B$12=2026,D3_WAV!Z182,IF(A_Stammdaten!$B$12=2027,D3_WAV!AA182)))))</f>
        <v>0</v>
      </c>
      <c r="V182" s="150">
        <f t="shared" si="27"/>
        <v>0</v>
      </c>
      <c r="W182" s="150">
        <f t="shared" si="21"/>
        <v>0</v>
      </c>
      <c r="X182" s="150">
        <f t="shared" si="22"/>
        <v>0</v>
      </c>
      <c r="Y182" s="150">
        <f t="shared" si="23"/>
        <v>0</v>
      </c>
      <c r="Z182" s="150">
        <f t="shared" si="24"/>
        <v>0</v>
      </c>
      <c r="AA182" s="150">
        <f t="shared" si="25"/>
        <v>0</v>
      </c>
      <c r="AG182" s="165" t="str">
        <f t="shared" si="28"/>
        <v>Zeitreihe_1</v>
      </c>
    </row>
    <row r="183" spans="1:33" x14ac:dyDescent="0.25">
      <c r="A183" s="17"/>
      <c r="B183" s="287"/>
      <c r="C183" s="287"/>
      <c r="D183" s="34"/>
      <c r="E183" s="17"/>
      <c r="F183" s="17"/>
      <c r="G183" s="17"/>
      <c r="H183" s="17"/>
      <c r="I183" s="17"/>
      <c r="J183" s="17"/>
      <c r="K183" s="17"/>
      <c r="L183" s="183">
        <f>IF(D183&gt;A_Stammdaten!$B$12,0,SUM(F183,G183,I183,J183)-SUM(H183,K183))</f>
        <v>0</v>
      </c>
      <c r="M183" s="17"/>
      <c r="N183" s="17"/>
      <c r="O183" s="17"/>
      <c r="P183" s="17"/>
      <c r="Q183" s="16">
        <f>IF(D183&gt;A_Stammdaten!$B$12,0,SUM(L183)-SUM(M183:P183))</f>
        <v>0</v>
      </c>
      <c r="R183" s="17"/>
      <c r="S183" s="151">
        <f>IF(AND(A_Stammdaten!$B$12=D183,OR(B183="geleistete Anzahlungen und Anlagen im Bau des Sachanlagevermögens",B183="geleistete Anzahlungen auf immaterielle Vermögensgegenstände",B183="Grundstücke")),0,U183+T183)</f>
        <v>0</v>
      </c>
      <c r="T183" s="151">
        <f t="shared" si="26"/>
        <v>0</v>
      </c>
      <c r="U183" s="151">
        <f>IF(A_Stammdaten!$B$12=2023,D3_WAV!W183,IF(A_Stammdaten!$B$12=2024,D3_WAV!X183, IF(A_Stammdaten!$B$12=2025,D3_WAV!Y183,IF(A_Stammdaten!$B$12=2026,D3_WAV!Z183,IF(A_Stammdaten!$B$12=2027,D3_WAV!AA183)))))</f>
        <v>0</v>
      </c>
      <c r="V183" s="150">
        <f t="shared" si="27"/>
        <v>0</v>
      </c>
      <c r="W183" s="150">
        <f t="shared" si="21"/>
        <v>0</v>
      </c>
      <c r="X183" s="150">
        <f t="shared" si="22"/>
        <v>0</v>
      </c>
      <c r="Y183" s="150">
        <f t="shared" si="23"/>
        <v>0</v>
      </c>
      <c r="Z183" s="150">
        <f t="shared" si="24"/>
        <v>0</v>
      </c>
      <c r="AA183" s="150">
        <f t="shared" si="25"/>
        <v>0</v>
      </c>
      <c r="AG183" s="165" t="str">
        <f t="shared" si="28"/>
        <v>Zeitreihe_1</v>
      </c>
    </row>
    <row r="184" spans="1:33" x14ac:dyDescent="0.25">
      <c r="A184" s="17"/>
      <c r="B184" s="287"/>
      <c r="C184" s="287"/>
      <c r="D184" s="34"/>
      <c r="E184" s="17"/>
      <c r="F184" s="17"/>
      <c r="G184" s="17"/>
      <c r="H184" s="17"/>
      <c r="I184" s="17"/>
      <c r="J184" s="17"/>
      <c r="K184" s="17"/>
      <c r="L184" s="183">
        <f>IF(D184&gt;A_Stammdaten!$B$12,0,SUM(F184,G184,I184,J184)-SUM(H184,K184))</f>
        <v>0</v>
      </c>
      <c r="M184" s="17"/>
      <c r="N184" s="17"/>
      <c r="O184" s="17"/>
      <c r="P184" s="17"/>
      <c r="Q184" s="16">
        <f>IF(D184&gt;A_Stammdaten!$B$12,0,SUM(L184)-SUM(M184:P184))</f>
        <v>0</v>
      </c>
      <c r="R184" s="17"/>
      <c r="S184" s="151">
        <f>IF(AND(A_Stammdaten!$B$12=D184,OR(B184="geleistete Anzahlungen und Anlagen im Bau des Sachanlagevermögens",B184="geleistete Anzahlungen auf immaterielle Vermögensgegenstände",B184="Grundstücke")),0,U184+T184)</f>
        <v>0</v>
      </c>
      <c r="T184" s="151">
        <f t="shared" si="26"/>
        <v>0</v>
      </c>
      <c r="U184" s="151">
        <f>IF(A_Stammdaten!$B$12=2023,D3_WAV!W184,IF(A_Stammdaten!$B$12=2024,D3_WAV!X184, IF(A_Stammdaten!$B$12=2025,D3_WAV!Y184,IF(A_Stammdaten!$B$12=2026,D3_WAV!Z184,IF(A_Stammdaten!$B$12=2027,D3_WAV!AA184)))))</f>
        <v>0</v>
      </c>
      <c r="V184" s="150">
        <f t="shared" si="27"/>
        <v>0</v>
      </c>
      <c r="W184" s="150">
        <f t="shared" si="21"/>
        <v>0</v>
      </c>
      <c r="X184" s="150">
        <f t="shared" si="22"/>
        <v>0</v>
      </c>
      <c r="Y184" s="150">
        <f t="shared" si="23"/>
        <v>0</v>
      </c>
      <c r="Z184" s="150">
        <f t="shared" si="24"/>
        <v>0</v>
      </c>
      <c r="AA184" s="150">
        <f t="shared" si="25"/>
        <v>0</v>
      </c>
      <c r="AG184" s="165" t="str">
        <f t="shared" si="28"/>
        <v>Zeitreihe_1</v>
      </c>
    </row>
    <row r="185" spans="1:33" x14ac:dyDescent="0.25">
      <c r="A185" s="17"/>
      <c r="B185" s="287"/>
      <c r="C185" s="287"/>
      <c r="D185" s="34"/>
      <c r="E185" s="17"/>
      <c r="F185" s="17"/>
      <c r="G185" s="17"/>
      <c r="H185" s="17"/>
      <c r="I185" s="17"/>
      <c r="J185" s="17"/>
      <c r="K185" s="17"/>
      <c r="L185" s="183">
        <f>IF(D185&gt;A_Stammdaten!$B$12,0,SUM(F185,G185,I185,J185)-SUM(H185,K185))</f>
        <v>0</v>
      </c>
      <c r="M185" s="17"/>
      <c r="N185" s="17"/>
      <c r="O185" s="17"/>
      <c r="P185" s="17"/>
      <c r="Q185" s="16">
        <f>IF(D185&gt;A_Stammdaten!$B$12,0,SUM(L185)-SUM(M185:P185))</f>
        <v>0</v>
      </c>
      <c r="R185" s="17"/>
      <c r="S185" s="151">
        <f>IF(AND(A_Stammdaten!$B$12=D185,OR(B185="geleistete Anzahlungen und Anlagen im Bau des Sachanlagevermögens",B185="geleistete Anzahlungen auf immaterielle Vermögensgegenstände",B185="Grundstücke")),0,U185+T185)</f>
        <v>0</v>
      </c>
      <c r="T185" s="151">
        <f t="shared" si="26"/>
        <v>0</v>
      </c>
      <c r="U185" s="151">
        <f>IF(A_Stammdaten!$B$12=2023,D3_WAV!W185,IF(A_Stammdaten!$B$12=2024,D3_WAV!X185, IF(A_Stammdaten!$B$12=2025,D3_WAV!Y185,IF(A_Stammdaten!$B$12=2026,D3_WAV!Z185,IF(A_Stammdaten!$B$12=2027,D3_WAV!AA185)))))</f>
        <v>0</v>
      </c>
      <c r="V185" s="150">
        <f t="shared" si="27"/>
        <v>0</v>
      </c>
      <c r="W185" s="150">
        <f t="shared" si="21"/>
        <v>0</v>
      </c>
      <c r="X185" s="150">
        <f t="shared" si="22"/>
        <v>0</v>
      </c>
      <c r="Y185" s="150">
        <f t="shared" si="23"/>
        <v>0</v>
      </c>
      <c r="Z185" s="150">
        <f t="shared" si="24"/>
        <v>0</v>
      </c>
      <c r="AA185" s="150">
        <f t="shared" si="25"/>
        <v>0</v>
      </c>
      <c r="AG185" s="165" t="str">
        <f t="shared" si="28"/>
        <v>Zeitreihe_1</v>
      </c>
    </row>
    <row r="186" spans="1:33" x14ac:dyDescent="0.25">
      <c r="A186" s="17"/>
      <c r="B186" s="287"/>
      <c r="C186" s="287"/>
      <c r="D186" s="34"/>
      <c r="E186" s="17"/>
      <c r="F186" s="17"/>
      <c r="G186" s="17"/>
      <c r="H186" s="17"/>
      <c r="I186" s="17"/>
      <c r="J186" s="17"/>
      <c r="K186" s="17"/>
      <c r="L186" s="183">
        <f>IF(D186&gt;A_Stammdaten!$B$12,0,SUM(F186,G186,I186,J186)-SUM(H186,K186))</f>
        <v>0</v>
      </c>
      <c r="M186" s="17"/>
      <c r="N186" s="17"/>
      <c r="O186" s="17"/>
      <c r="P186" s="17"/>
      <c r="Q186" s="16">
        <f>IF(D186&gt;A_Stammdaten!$B$12,0,SUM(L186)-SUM(M186:P186))</f>
        <v>0</v>
      </c>
      <c r="R186" s="17"/>
      <c r="S186" s="151">
        <f>IF(AND(A_Stammdaten!$B$12=D186,OR(B186="geleistete Anzahlungen und Anlagen im Bau des Sachanlagevermögens",B186="geleistete Anzahlungen auf immaterielle Vermögensgegenstände",B186="Grundstücke")),0,U186+T186)</f>
        <v>0</v>
      </c>
      <c r="T186" s="151">
        <f t="shared" si="26"/>
        <v>0</v>
      </c>
      <c r="U186" s="151">
        <f>IF(A_Stammdaten!$B$12=2023,D3_WAV!W186,IF(A_Stammdaten!$B$12=2024,D3_WAV!X186, IF(A_Stammdaten!$B$12=2025,D3_WAV!Y186,IF(A_Stammdaten!$B$12=2026,D3_WAV!Z186,IF(A_Stammdaten!$B$12=2027,D3_WAV!AA186)))))</f>
        <v>0</v>
      </c>
      <c r="V186" s="150">
        <f t="shared" si="27"/>
        <v>0</v>
      </c>
      <c r="W186" s="150">
        <f t="shared" si="21"/>
        <v>0</v>
      </c>
      <c r="X186" s="150">
        <f t="shared" si="22"/>
        <v>0</v>
      </c>
      <c r="Y186" s="150">
        <f t="shared" si="23"/>
        <v>0</v>
      </c>
      <c r="Z186" s="150">
        <f t="shared" si="24"/>
        <v>0</v>
      </c>
      <c r="AA186" s="150">
        <f t="shared" si="25"/>
        <v>0</v>
      </c>
      <c r="AG186" s="165" t="str">
        <f t="shared" si="28"/>
        <v>Zeitreihe_1</v>
      </c>
    </row>
    <row r="187" spans="1:33" x14ac:dyDescent="0.25">
      <c r="A187" s="17"/>
      <c r="B187" s="287"/>
      <c r="C187" s="287"/>
      <c r="D187" s="34"/>
      <c r="E187" s="17"/>
      <c r="F187" s="17"/>
      <c r="G187" s="17"/>
      <c r="H187" s="17"/>
      <c r="I187" s="17"/>
      <c r="J187" s="17"/>
      <c r="K187" s="17"/>
      <c r="L187" s="183">
        <f>IF(D187&gt;A_Stammdaten!$B$12,0,SUM(F187,G187,I187,J187)-SUM(H187,K187))</f>
        <v>0</v>
      </c>
      <c r="M187" s="17"/>
      <c r="N187" s="17"/>
      <c r="O187" s="17"/>
      <c r="P187" s="17"/>
      <c r="Q187" s="16">
        <f>IF(D187&gt;A_Stammdaten!$B$12,0,SUM(L187)-SUM(M187:P187))</f>
        <v>0</v>
      </c>
      <c r="R187" s="17"/>
      <c r="S187" s="151">
        <f>IF(AND(A_Stammdaten!$B$12=D187,OR(B187="geleistete Anzahlungen und Anlagen im Bau des Sachanlagevermögens",B187="geleistete Anzahlungen auf immaterielle Vermögensgegenstände",B187="Grundstücke")),0,U187+T187)</f>
        <v>0</v>
      </c>
      <c r="T187" s="151">
        <f t="shared" si="26"/>
        <v>0</v>
      </c>
      <c r="U187" s="151">
        <f>IF(A_Stammdaten!$B$12=2023,D3_WAV!W187,IF(A_Stammdaten!$B$12=2024,D3_WAV!X187, IF(A_Stammdaten!$B$12=2025,D3_WAV!Y187,IF(A_Stammdaten!$B$12=2026,D3_WAV!Z187,IF(A_Stammdaten!$B$12=2027,D3_WAV!AA187)))))</f>
        <v>0</v>
      </c>
      <c r="V187" s="150">
        <f t="shared" si="27"/>
        <v>0</v>
      </c>
      <c r="W187" s="150">
        <f t="shared" si="21"/>
        <v>0</v>
      </c>
      <c r="X187" s="150">
        <f t="shared" si="22"/>
        <v>0</v>
      </c>
      <c r="Y187" s="150">
        <f t="shared" si="23"/>
        <v>0</v>
      </c>
      <c r="Z187" s="150">
        <f t="shared" si="24"/>
        <v>0</v>
      </c>
      <c r="AA187" s="150">
        <f t="shared" si="25"/>
        <v>0</v>
      </c>
      <c r="AG187" s="165" t="str">
        <f t="shared" si="28"/>
        <v>Zeitreihe_1</v>
      </c>
    </row>
    <row r="188" spans="1:33" x14ac:dyDescent="0.25">
      <c r="A188" s="17"/>
      <c r="B188" s="287"/>
      <c r="C188" s="287"/>
      <c r="D188" s="34"/>
      <c r="E188" s="17"/>
      <c r="F188" s="17"/>
      <c r="G188" s="17"/>
      <c r="H188" s="17"/>
      <c r="I188" s="17"/>
      <c r="J188" s="17"/>
      <c r="K188" s="17"/>
      <c r="L188" s="183">
        <f>IF(D188&gt;A_Stammdaten!$B$12,0,SUM(F188,G188,I188,J188)-SUM(H188,K188))</f>
        <v>0</v>
      </c>
      <c r="M188" s="17"/>
      <c r="N188" s="17"/>
      <c r="O188" s="17"/>
      <c r="P188" s="17"/>
      <c r="Q188" s="16">
        <f>IF(D188&gt;A_Stammdaten!$B$12,0,SUM(L188)-SUM(M188:P188))</f>
        <v>0</v>
      </c>
      <c r="R188" s="17"/>
      <c r="S188" s="151">
        <f>IF(AND(A_Stammdaten!$B$12=D188,OR(B188="geleistete Anzahlungen und Anlagen im Bau des Sachanlagevermögens",B188="geleistete Anzahlungen auf immaterielle Vermögensgegenstände",B188="Grundstücke")),0,U188+T188)</f>
        <v>0</v>
      </c>
      <c r="T188" s="151">
        <f t="shared" si="26"/>
        <v>0</v>
      </c>
      <c r="U188" s="151">
        <f>IF(A_Stammdaten!$B$12=2023,D3_WAV!W188,IF(A_Stammdaten!$B$12=2024,D3_WAV!X188, IF(A_Stammdaten!$B$12=2025,D3_WAV!Y188,IF(A_Stammdaten!$B$12=2026,D3_WAV!Z188,IF(A_Stammdaten!$B$12=2027,D3_WAV!AA188)))))</f>
        <v>0</v>
      </c>
      <c r="V188" s="150">
        <f t="shared" si="27"/>
        <v>0</v>
      </c>
      <c r="W188" s="150">
        <f t="shared" si="21"/>
        <v>0</v>
      </c>
      <c r="X188" s="150">
        <f t="shared" si="22"/>
        <v>0</v>
      </c>
      <c r="Y188" s="150">
        <f t="shared" si="23"/>
        <v>0</v>
      </c>
      <c r="Z188" s="150">
        <f t="shared" si="24"/>
        <v>0</v>
      </c>
      <c r="AA188" s="150">
        <f t="shared" si="25"/>
        <v>0</v>
      </c>
      <c r="AG188" s="165" t="str">
        <f t="shared" si="28"/>
        <v>Zeitreihe_1</v>
      </c>
    </row>
    <row r="189" spans="1:33" x14ac:dyDescent="0.25">
      <c r="A189" s="17"/>
      <c r="B189" s="287"/>
      <c r="C189" s="287"/>
      <c r="D189" s="34"/>
      <c r="E189" s="17"/>
      <c r="F189" s="17"/>
      <c r="G189" s="17"/>
      <c r="H189" s="17"/>
      <c r="I189" s="17"/>
      <c r="J189" s="17"/>
      <c r="K189" s="17"/>
      <c r="L189" s="183">
        <f>IF(D189&gt;A_Stammdaten!$B$12,0,SUM(F189,G189,I189,J189)-SUM(H189,K189))</f>
        <v>0</v>
      </c>
      <c r="M189" s="17"/>
      <c r="N189" s="17"/>
      <c r="O189" s="17"/>
      <c r="P189" s="17"/>
      <c r="Q189" s="16">
        <f>IF(D189&gt;A_Stammdaten!$B$12,0,SUM(L189)-SUM(M189:P189))</f>
        <v>0</v>
      </c>
      <c r="R189" s="17"/>
      <c r="S189" s="151">
        <f>IF(AND(A_Stammdaten!$B$12=D189,OR(B189="geleistete Anzahlungen und Anlagen im Bau des Sachanlagevermögens",B189="geleistete Anzahlungen auf immaterielle Vermögensgegenstände",B189="Grundstücke")),0,U189+T189)</f>
        <v>0</v>
      </c>
      <c r="T189" s="151">
        <f t="shared" si="26"/>
        <v>0</v>
      </c>
      <c r="U189" s="151">
        <f>IF(A_Stammdaten!$B$12=2023,D3_WAV!W189,IF(A_Stammdaten!$B$12=2024,D3_WAV!X189, IF(A_Stammdaten!$B$12=2025,D3_WAV!Y189,IF(A_Stammdaten!$B$12=2026,D3_WAV!Z189,IF(A_Stammdaten!$B$12=2027,D3_WAV!AA189)))))</f>
        <v>0</v>
      </c>
      <c r="V189" s="150">
        <f t="shared" si="27"/>
        <v>0</v>
      </c>
      <c r="W189" s="150">
        <f t="shared" si="21"/>
        <v>0</v>
      </c>
      <c r="X189" s="150">
        <f t="shared" si="22"/>
        <v>0</v>
      </c>
      <c r="Y189" s="150">
        <f t="shared" si="23"/>
        <v>0</v>
      </c>
      <c r="Z189" s="150">
        <f t="shared" si="24"/>
        <v>0</v>
      </c>
      <c r="AA189" s="150">
        <f t="shared" si="25"/>
        <v>0</v>
      </c>
      <c r="AG189" s="165" t="str">
        <f t="shared" si="28"/>
        <v>Zeitreihe_1</v>
      </c>
    </row>
    <row r="190" spans="1:33" x14ac:dyDescent="0.25">
      <c r="A190" s="17"/>
      <c r="B190" s="287"/>
      <c r="C190" s="287"/>
      <c r="D190" s="34"/>
      <c r="E190" s="17"/>
      <c r="F190" s="17"/>
      <c r="G190" s="17"/>
      <c r="H190" s="17"/>
      <c r="I190" s="17"/>
      <c r="J190" s="17"/>
      <c r="K190" s="17"/>
      <c r="L190" s="183">
        <f>IF(D190&gt;A_Stammdaten!$B$12,0,SUM(F190,G190,I190,J190)-SUM(H190,K190))</f>
        <v>0</v>
      </c>
      <c r="M190" s="17"/>
      <c r="N190" s="17"/>
      <c r="O190" s="17"/>
      <c r="P190" s="17"/>
      <c r="Q190" s="16">
        <f>IF(D190&gt;A_Stammdaten!$B$12,0,SUM(L190)-SUM(M190:P190))</f>
        <v>0</v>
      </c>
      <c r="R190" s="17"/>
      <c r="S190" s="151">
        <f>IF(AND(A_Stammdaten!$B$12=D190,OR(B190="geleistete Anzahlungen und Anlagen im Bau des Sachanlagevermögens",B190="geleistete Anzahlungen auf immaterielle Vermögensgegenstände",B190="Grundstücke")),0,U190+T190)</f>
        <v>0</v>
      </c>
      <c r="T190" s="151">
        <f t="shared" si="26"/>
        <v>0</v>
      </c>
      <c r="U190" s="151">
        <f>IF(A_Stammdaten!$B$12=2023,D3_WAV!W190,IF(A_Stammdaten!$B$12=2024,D3_WAV!X190, IF(A_Stammdaten!$B$12=2025,D3_WAV!Y190,IF(A_Stammdaten!$B$12=2026,D3_WAV!Z190,IF(A_Stammdaten!$B$12=2027,D3_WAV!AA190)))))</f>
        <v>0</v>
      </c>
      <c r="V190" s="150">
        <f t="shared" si="27"/>
        <v>0</v>
      </c>
      <c r="W190" s="150">
        <f t="shared" si="21"/>
        <v>0</v>
      </c>
      <c r="X190" s="150">
        <f t="shared" si="22"/>
        <v>0</v>
      </c>
      <c r="Y190" s="150">
        <f t="shared" si="23"/>
        <v>0</v>
      </c>
      <c r="Z190" s="150">
        <f t="shared" si="24"/>
        <v>0</v>
      </c>
      <c r="AA190" s="150">
        <f t="shared" si="25"/>
        <v>0</v>
      </c>
      <c r="AG190" s="165" t="str">
        <f t="shared" si="28"/>
        <v>Zeitreihe_1</v>
      </c>
    </row>
    <row r="191" spans="1:33" x14ac:dyDescent="0.25">
      <c r="A191" s="17"/>
      <c r="B191" s="287"/>
      <c r="C191" s="287"/>
      <c r="D191" s="34"/>
      <c r="E191" s="17"/>
      <c r="F191" s="17"/>
      <c r="G191" s="17"/>
      <c r="H191" s="17"/>
      <c r="I191" s="17"/>
      <c r="J191" s="17"/>
      <c r="K191" s="17"/>
      <c r="L191" s="183">
        <f>IF(D191&gt;A_Stammdaten!$B$12,0,SUM(F191,G191,I191,J191)-SUM(H191,K191))</f>
        <v>0</v>
      </c>
      <c r="M191" s="17"/>
      <c r="N191" s="17"/>
      <c r="O191" s="17"/>
      <c r="P191" s="17"/>
      <c r="Q191" s="16">
        <f>IF(D191&gt;A_Stammdaten!$B$12,0,SUM(L191)-SUM(M191:P191))</f>
        <v>0</v>
      </c>
      <c r="R191" s="17"/>
      <c r="S191" s="151">
        <f>IF(AND(A_Stammdaten!$B$12=D191,OR(B191="geleistete Anzahlungen und Anlagen im Bau des Sachanlagevermögens",B191="geleistete Anzahlungen auf immaterielle Vermögensgegenstände",B191="Grundstücke")),0,U191+T191)</f>
        <v>0</v>
      </c>
      <c r="T191" s="151">
        <f t="shared" si="26"/>
        <v>0</v>
      </c>
      <c r="U191" s="151">
        <f>IF(A_Stammdaten!$B$12=2023,D3_WAV!W191,IF(A_Stammdaten!$B$12=2024,D3_WAV!X191, IF(A_Stammdaten!$B$12=2025,D3_WAV!Y191,IF(A_Stammdaten!$B$12=2026,D3_WAV!Z191,IF(A_Stammdaten!$B$12=2027,D3_WAV!AA191)))))</f>
        <v>0</v>
      </c>
      <c r="V191" s="150">
        <f t="shared" si="27"/>
        <v>0</v>
      </c>
      <c r="W191" s="150">
        <f t="shared" si="21"/>
        <v>0</v>
      </c>
      <c r="X191" s="150">
        <f t="shared" si="22"/>
        <v>0</v>
      </c>
      <c r="Y191" s="150">
        <f t="shared" si="23"/>
        <v>0</v>
      </c>
      <c r="Z191" s="150">
        <f t="shared" si="24"/>
        <v>0</v>
      </c>
      <c r="AA191" s="150">
        <f t="shared" si="25"/>
        <v>0</v>
      </c>
      <c r="AG191" s="165" t="str">
        <f t="shared" si="28"/>
        <v>Zeitreihe_1</v>
      </c>
    </row>
    <row r="192" spans="1:33" x14ac:dyDescent="0.25">
      <c r="A192" s="17"/>
      <c r="B192" s="287"/>
      <c r="C192" s="287"/>
      <c r="D192" s="34"/>
      <c r="E192" s="17"/>
      <c r="F192" s="17"/>
      <c r="G192" s="17"/>
      <c r="H192" s="17"/>
      <c r="I192" s="17"/>
      <c r="J192" s="17"/>
      <c r="K192" s="17"/>
      <c r="L192" s="183">
        <f>IF(D192&gt;A_Stammdaten!$B$12,0,SUM(F192,G192,I192,J192)-SUM(H192,K192))</f>
        <v>0</v>
      </c>
      <c r="M192" s="17"/>
      <c r="N192" s="17"/>
      <c r="O192" s="17"/>
      <c r="P192" s="17"/>
      <c r="Q192" s="16">
        <f>IF(D192&gt;A_Stammdaten!$B$12,0,SUM(L192)-SUM(M192:P192))</f>
        <v>0</v>
      </c>
      <c r="R192" s="17"/>
      <c r="S192" s="151">
        <f>IF(AND(A_Stammdaten!$B$12=D192,OR(B192="geleistete Anzahlungen und Anlagen im Bau des Sachanlagevermögens",B192="geleistete Anzahlungen auf immaterielle Vermögensgegenstände",B192="Grundstücke")),0,U192+T192)</f>
        <v>0</v>
      </c>
      <c r="T192" s="151">
        <f t="shared" si="26"/>
        <v>0</v>
      </c>
      <c r="U192" s="151">
        <f>IF(A_Stammdaten!$B$12=2023,D3_WAV!W192,IF(A_Stammdaten!$B$12=2024,D3_WAV!X192, IF(A_Stammdaten!$B$12=2025,D3_WAV!Y192,IF(A_Stammdaten!$B$12=2026,D3_WAV!Z192,IF(A_Stammdaten!$B$12=2027,D3_WAV!AA192)))))</f>
        <v>0</v>
      </c>
      <c r="V192" s="150">
        <f t="shared" si="27"/>
        <v>0</v>
      </c>
      <c r="W192" s="150">
        <f t="shared" si="21"/>
        <v>0</v>
      </c>
      <c r="X192" s="150">
        <f t="shared" si="22"/>
        <v>0</v>
      </c>
      <c r="Y192" s="150">
        <f t="shared" si="23"/>
        <v>0</v>
      </c>
      <c r="Z192" s="150">
        <f t="shared" si="24"/>
        <v>0</v>
      </c>
      <c r="AA192" s="150">
        <f t="shared" si="25"/>
        <v>0</v>
      </c>
      <c r="AG192" s="165" t="str">
        <f t="shared" si="28"/>
        <v>Zeitreihe_1</v>
      </c>
    </row>
    <row r="193" spans="1:33" x14ac:dyDescent="0.25">
      <c r="A193" s="17"/>
      <c r="B193" s="287"/>
      <c r="C193" s="287"/>
      <c r="D193" s="34"/>
      <c r="E193" s="17"/>
      <c r="F193" s="17"/>
      <c r="G193" s="17"/>
      <c r="H193" s="17"/>
      <c r="I193" s="17"/>
      <c r="J193" s="17"/>
      <c r="K193" s="17"/>
      <c r="L193" s="183">
        <f>IF(D193&gt;A_Stammdaten!$B$12,0,SUM(F193,G193,I193,J193)-SUM(H193,K193))</f>
        <v>0</v>
      </c>
      <c r="M193" s="17"/>
      <c r="N193" s="17"/>
      <c r="O193" s="17"/>
      <c r="P193" s="17"/>
      <c r="Q193" s="16">
        <f>IF(D193&gt;A_Stammdaten!$B$12,0,SUM(L193)-SUM(M193:P193))</f>
        <v>0</v>
      </c>
      <c r="R193" s="17"/>
      <c r="S193" s="151">
        <f>IF(AND(A_Stammdaten!$B$12=D193,OR(B193="geleistete Anzahlungen und Anlagen im Bau des Sachanlagevermögens",B193="geleistete Anzahlungen auf immaterielle Vermögensgegenstände",B193="Grundstücke")),0,U193+T193)</f>
        <v>0</v>
      </c>
      <c r="T193" s="151">
        <f t="shared" si="26"/>
        <v>0</v>
      </c>
      <c r="U193" s="151">
        <f>IF(A_Stammdaten!$B$12=2023,D3_WAV!W193,IF(A_Stammdaten!$B$12=2024,D3_WAV!X193, IF(A_Stammdaten!$B$12=2025,D3_WAV!Y193,IF(A_Stammdaten!$B$12=2026,D3_WAV!Z193,IF(A_Stammdaten!$B$12=2027,D3_WAV!AA193)))))</f>
        <v>0</v>
      </c>
      <c r="V193" s="150">
        <f t="shared" si="27"/>
        <v>0</v>
      </c>
      <c r="W193" s="150">
        <f t="shared" si="21"/>
        <v>0</v>
      </c>
      <c r="X193" s="150">
        <f t="shared" si="22"/>
        <v>0</v>
      </c>
      <c r="Y193" s="150">
        <f t="shared" si="23"/>
        <v>0</v>
      </c>
      <c r="Z193" s="150">
        <f t="shared" si="24"/>
        <v>0</v>
      </c>
      <c r="AA193" s="150">
        <f t="shared" si="25"/>
        <v>0</v>
      </c>
      <c r="AG193" s="165" t="str">
        <f t="shared" si="28"/>
        <v>Zeitreihe_1</v>
      </c>
    </row>
    <row r="194" spans="1:33" x14ac:dyDescent="0.25">
      <c r="A194" s="17"/>
      <c r="B194" s="287"/>
      <c r="C194" s="287"/>
      <c r="D194" s="34"/>
      <c r="E194" s="17"/>
      <c r="F194" s="17"/>
      <c r="G194" s="17"/>
      <c r="H194" s="17"/>
      <c r="I194" s="17"/>
      <c r="J194" s="17"/>
      <c r="K194" s="17"/>
      <c r="L194" s="183">
        <f>IF(D194&gt;A_Stammdaten!$B$12,0,SUM(F194,G194,I194,J194)-SUM(H194,K194))</f>
        <v>0</v>
      </c>
      <c r="M194" s="17"/>
      <c r="N194" s="17"/>
      <c r="O194" s="17"/>
      <c r="P194" s="17"/>
      <c r="Q194" s="16">
        <f>IF(D194&gt;A_Stammdaten!$B$12,0,SUM(L194)-SUM(M194:P194))</f>
        <v>0</v>
      </c>
      <c r="R194" s="17"/>
      <c r="S194" s="151">
        <f>IF(AND(A_Stammdaten!$B$12=D194,OR(B194="geleistete Anzahlungen und Anlagen im Bau des Sachanlagevermögens",B194="geleistete Anzahlungen auf immaterielle Vermögensgegenstände",B194="Grundstücke")),0,U194+T194)</f>
        <v>0</v>
      </c>
      <c r="T194" s="151">
        <f t="shared" si="26"/>
        <v>0</v>
      </c>
      <c r="U194" s="151">
        <f>IF(A_Stammdaten!$B$12=2023,D3_WAV!W194,IF(A_Stammdaten!$B$12=2024,D3_WAV!X194, IF(A_Stammdaten!$B$12=2025,D3_WAV!Y194,IF(A_Stammdaten!$B$12=2026,D3_WAV!Z194,IF(A_Stammdaten!$B$12=2027,D3_WAV!AA194)))))</f>
        <v>0</v>
      </c>
      <c r="V194" s="150">
        <f t="shared" si="27"/>
        <v>0</v>
      </c>
      <c r="W194" s="150">
        <f t="shared" si="21"/>
        <v>0</v>
      </c>
      <c r="X194" s="150">
        <f t="shared" si="22"/>
        <v>0</v>
      </c>
      <c r="Y194" s="150">
        <f t="shared" si="23"/>
        <v>0</v>
      </c>
      <c r="Z194" s="150">
        <f t="shared" si="24"/>
        <v>0</v>
      </c>
      <c r="AA194" s="150">
        <f t="shared" si="25"/>
        <v>0</v>
      </c>
      <c r="AG194" s="165" t="str">
        <f t="shared" si="28"/>
        <v>Zeitreihe_1</v>
      </c>
    </row>
    <row r="195" spans="1:33" x14ac:dyDescent="0.25">
      <c r="A195" s="17"/>
      <c r="B195" s="287"/>
      <c r="C195" s="287"/>
      <c r="D195" s="34"/>
      <c r="E195" s="17"/>
      <c r="F195" s="17"/>
      <c r="G195" s="17"/>
      <c r="H195" s="17"/>
      <c r="I195" s="17"/>
      <c r="J195" s="17"/>
      <c r="K195" s="17"/>
      <c r="L195" s="183">
        <f>IF(D195&gt;A_Stammdaten!$B$12,0,SUM(F195,G195,I195,J195)-SUM(H195,K195))</f>
        <v>0</v>
      </c>
      <c r="M195" s="17"/>
      <c r="N195" s="17"/>
      <c r="O195" s="17"/>
      <c r="P195" s="17"/>
      <c r="Q195" s="16">
        <f>IF(D195&gt;A_Stammdaten!$B$12,0,SUM(L195)-SUM(M195:P195))</f>
        <v>0</v>
      </c>
      <c r="R195" s="17"/>
      <c r="S195" s="151">
        <f>IF(AND(A_Stammdaten!$B$12=D195,OR(B195="geleistete Anzahlungen und Anlagen im Bau des Sachanlagevermögens",B195="geleistete Anzahlungen auf immaterielle Vermögensgegenstände",B195="Grundstücke")),0,U195+T195)</f>
        <v>0</v>
      </c>
      <c r="T195" s="151">
        <f t="shared" si="26"/>
        <v>0</v>
      </c>
      <c r="U195" s="151">
        <f>IF(A_Stammdaten!$B$12=2023,D3_WAV!W195,IF(A_Stammdaten!$B$12=2024,D3_WAV!X195, IF(A_Stammdaten!$B$12=2025,D3_WAV!Y195,IF(A_Stammdaten!$B$12=2026,D3_WAV!Z195,IF(A_Stammdaten!$B$12=2027,D3_WAV!AA195)))))</f>
        <v>0</v>
      </c>
      <c r="V195" s="150">
        <f t="shared" si="27"/>
        <v>0</v>
      </c>
      <c r="W195" s="150">
        <f t="shared" si="21"/>
        <v>0</v>
      </c>
      <c r="X195" s="150">
        <f t="shared" si="22"/>
        <v>0</v>
      </c>
      <c r="Y195" s="150">
        <f t="shared" si="23"/>
        <v>0</v>
      </c>
      <c r="Z195" s="150">
        <f t="shared" si="24"/>
        <v>0</v>
      </c>
      <c r="AA195" s="150">
        <f t="shared" si="25"/>
        <v>0</v>
      </c>
      <c r="AG195" s="165" t="str">
        <f t="shared" si="28"/>
        <v>Zeitreihe_1</v>
      </c>
    </row>
    <row r="196" spans="1:33" x14ac:dyDescent="0.25">
      <c r="A196" s="17"/>
      <c r="B196" s="287"/>
      <c r="C196" s="287"/>
      <c r="D196" s="34"/>
      <c r="E196" s="17"/>
      <c r="F196" s="17"/>
      <c r="G196" s="17"/>
      <c r="H196" s="17"/>
      <c r="I196" s="17"/>
      <c r="J196" s="17"/>
      <c r="K196" s="17"/>
      <c r="L196" s="183">
        <f>IF(D196&gt;A_Stammdaten!$B$12,0,SUM(F196,G196,I196,J196)-SUM(H196,K196))</f>
        <v>0</v>
      </c>
      <c r="M196" s="17"/>
      <c r="N196" s="17"/>
      <c r="O196" s="17"/>
      <c r="P196" s="17"/>
      <c r="Q196" s="16">
        <f>IF(D196&gt;A_Stammdaten!$B$12,0,SUM(L196)-SUM(M196:P196))</f>
        <v>0</v>
      </c>
      <c r="R196" s="17"/>
      <c r="S196" s="151">
        <f>IF(AND(A_Stammdaten!$B$12=D196,OR(B196="geleistete Anzahlungen und Anlagen im Bau des Sachanlagevermögens",B196="geleistete Anzahlungen auf immaterielle Vermögensgegenstände",B196="Grundstücke")),0,U196+T196)</f>
        <v>0</v>
      </c>
      <c r="T196" s="151">
        <f t="shared" si="26"/>
        <v>0</v>
      </c>
      <c r="U196" s="151">
        <f>IF(A_Stammdaten!$B$12=2023,D3_WAV!W196,IF(A_Stammdaten!$B$12=2024,D3_WAV!X196, IF(A_Stammdaten!$B$12=2025,D3_WAV!Y196,IF(A_Stammdaten!$B$12=2026,D3_WAV!Z196,IF(A_Stammdaten!$B$12=2027,D3_WAV!AA196)))))</f>
        <v>0</v>
      </c>
      <c r="V196" s="150">
        <f t="shared" si="27"/>
        <v>0</v>
      </c>
      <c r="W196" s="150">
        <f t="shared" si="21"/>
        <v>0</v>
      </c>
      <c r="X196" s="150">
        <f t="shared" si="22"/>
        <v>0</v>
      </c>
      <c r="Y196" s="150">
        <f t="shared" si="23"/>
        <v>0</v>
      </c>
      <c r="Z196" s="150">
        <f t="shared" si="24"/>
        <v>0</v>
      </c>
      <c r="AA196" s="150">
        <f t="shared" si="25"/>
        <v>0</v>
      </c>
      <c r="AG196" s="165" t="str">
        <f t="shared" si="28"/>
        <v>Zeitreihe_1</v>
      </c>
    </row>
    <row r="197" spans="1:33" x14ac:dyDescent="0.25">
      <c r="A197" s="17"/>
      <c r="B197" s="287"/>
      <c r="C197" s="287"/>
      <c r="D197" s="34"/>
      <c r="E197" s="17"/>
      <c r="F197" s="17"/>
      <c r="G197" s="17"/>
      <c r="H197" s="17"/>
      <c r="I197" s="17"/>
      <c r="J197" s="17"/>
      <c r="K197" s="17"/>
      <c r="L197" s="183">
        <f>IF(D197&gt;A_Stammdaten!$B$12,0,SUM(F197,G197,I197,J197)-SUM(H197,K197))</f>
        <v>0</v>
      </c>
      <c r="M197" s="17"/>
      <c r="N197" s="17"/>
      <c r="O197" s="17"/>
      <c r="P197" s="17"/>
      <c r="Q197" s="16">
        <f>IF(D197&gt;A_Stammdaten!$B$12,0,SUM(L197)-SUM(M197:P197))</f>
        <v>0</v>
      </c>
      <c r="R197" s="17"/>
      <c r="S197" s="151">
        <f>IF(AND(A_Stammdaten!$B$12=D197,OR(B197="geleistete Anzahlungen und Anlagen im Bau des Sachanlagevermögens",B197="geleistete Anzahlungen auf immaterielle Vermögensgegenstände",B197="Grundstücke")),0,U197+T197)</f>
        <v>0</v>
      </c>
      <c r="T197" s="151">
        <f t="shared" si="26"/>
        <v>0</v>
      </c>
      <c r="U197" s="151">
        <f>IF(A_Stammdaten!$B$12=2023,D3_WAV!W197,IF(A_Stammdaten!$B$12=2024,D3_WAV!X197, IF(A_Stammdaten!$B$12=2025,D3_WAV!Y197,IF(A_Stammdaten!$B$12=2026,D3_WAV!Z197,IF(A_Stammdaten!$B$12=2027,D3_WAV!AA197)))))</f>
        <v>0</v>
      </c>
      <c r="V197" s="150">
        <f t="shared" si="27"/>
        <v>0</v>
      </c>
      <c r="W197" s="150">
        <f t="shared" si="21"/>
        <v>0</v>
      </c>
      <c r="X197" s="150">
        <f t="shared" si="22"/>
        <v>0</v>
      </c>
      <c r="Y197" s="150">
        <f t="shared" si="23"/>
        <v>0</v>
      </c>
      <c r="Z197" s="150">
        <f t="shared" si="24"/>
        <v>0</v>
      </c>
      <c r="AA197" s="150">
        <f t="shared" si="25"/>
        <v>0</v>
      </c>
      <c r="AG197" s="165" t="str">
        <f t="shared" ref="AG197:AG204" si="29">IF(OR(TRIM(B197)="geleistete Anzahlungen und Anlagen im Bau des Sachanlagevermögens",TRIM(B197)="geleistete Anzahlungen auf immaterielle Vermögensgegenstände"),"Zeitreihe_2","Zeitreihe_1")</f>
        <v>Zeitreihe_1</v>
      </c>
    </row>
    <row r="198" spans="1:33" x14ac:dyDescent="0.25">
      <c r="A198" s="17"/>
      <c r="B198" s="287"/>
      <c r="C198" s="287"/>
      <c r="D198" s="34"/>
      <c r="E198" s="17"/>
      <c r="F198" s="17"/>
      <c r="G198" s="17"/>
      <c r="H198" s="17"/>
      <c r="I198" s="17"/>
      <c r="J198" s="17"/>
      <c r="K198" s="17"/>
      <c r="L198" s="183">
        <f>IF(D198&gt;A_Stammdaten!$B$12,0,SUM(F198,G198,I198,J198)-SUM(H198,K198))</f>
        <v>0</v>
      </c>
      <c r="M198" s="17"/>
      <c r="N198" s="17"/>
      <c r="O198" s="17"/>
      <c r="P198" s="17"/>
      <c r="Q198" s="16">
        <f>IF(D198&gt;A_Stammdaten!$B$12,0,SUM(L198)-SUM(M198:P198))</f>
        <v>0</v>
      </c>
      <c r="R198" s="17"/>
      <c r="S198" s="151">
        <f>IF(AND(A_Stammdaten!$B$12=D198,OR(B198="geleistete Anzahlungen und Anlagen im Bau des Sachanlagevermögens",B198="geleistete Anzahlungen auf immaterielle Vermögensgegenstände",B198="Grundstücke")),0,U198+T198)</f>
        <v>0</v>
      </c>
      <c r="T198" s="151">
        <f t="shared" si="26"/>
        <v>0</v>
      </c>
      <c r="U198" s="151">
        <f>IF(A_Stammdaten!$B$12=2023,D3_WAV!W198,IF(A_Stammdaten!$B$12=2024,D3_WAV!X198, IF(A_Stammdaten!$B$12=2025,D3_WAV!Y198,IF(A_Stammdaten!$B$12=2026,D3_WAV!Z198,IF(A_Stammdaten!$B$12=2027,D3_WAV!AA198)))))</f>
        <v>0</v>
      </c>
      <c r="V198" s="150">
        <f t="shared" si="27"/>
        <v>0</v>
      </c>
      <c r="W198" s="150">
        <f t="shared" ref="W198:W204" si="30">IF($D198&gt;$W$4,0,IF(AND($R198&lt;&gt;"",$R198&lt;&gt;0),IF(($R198-(W$4-$D198))&gt;0,($R198-(W$4-$D198)-1)*($Q198/$R198),0),$Q198))</f>
        <v>0</v>
      </c>
      <c r="X198" s="150">
        <f t="shared" ref="X198:X204" si="31">IF($D198&gt;$X$4,0,IF(AND($R198&lt;&gt;"",$R198&lt;&gt;0),IF(($R198-(X$4-$D198))&gt;0,($R198-(X$4-$D198)-1)*($Q198/$R198),0),$Q198))</f>
        <v>0</v>
      </c>
      <c r="Y198" s="150">
        <f t="shared" ref="Y198:Y204" si="32">IF($D198&gt;$Y$4,0,IF(AND($R198&lt;&gt;"",$R198&lt;&gt;0),IF(($R198-(Y$4-$D198))&gt;0,($R198-(Y$4-$D198)-1)*($Q198/$R198),0),$Q198))</f>
        <v>0</v>
      </c>
      <c r="Z198" s="150">
        <f t="shared" ref="Z198:Z204" si="33">IF($D198&gt;$Z$4,0,IF(AND($R198&lt;&gt;"",$R198&lt;&gt;0),IF(($R198-(Z$4-$D198))&gt;0,($R198-(Z$4-$D198)-1)*($Q198/$R198),0),$Q198))</f>
        <v>0</v>
      </c>
      <c r="AA198" s="150">
        <f t="shared" ref="AA198:AA204" si="34">IF($D198&gt;$AA$4,0,IF(AND($R198&lt;&gt;"",$R198&lt;&gt;0),IF(($R198-(AA$4-$D198))&gt;0,($R198-(AA$4-$D198)-1)*($Q198/$R198),0),$Q198))</f>
        <v>0</v>
      </c>
      <c r="AG198" s="165" t="str">
        <f t="shared" si="29"/>
        <v>Zeitreihe_1</v>
      </c>
    </row>
    <row r="199" spans="1:33" x14ac:dyDescent="0.25">
      <c r="A199" s="17"/>
      <c r="B199" s="287"/>
      <c r="C199" s="287"/>
      <c r="D199" s="34"/>
      <c r="E199" s="17"/>
      <c r="F199" s="17"/>
      <c r="G199" s="17"/>
      <c r="H199" s="17"/>
      <c r="I199" s="17"/>
      <c r="J199" s="17"/>
      <c r="K199" s="17"/>
      <c r="L199" s="183">
        <f>IF(D199&gt;A_Stammdaten!$B$12,0,SUM(F199,G199,I199,J199)-SUM(H199,K199))</f>
        <v>0</v>
      </c>
      <c r="M199" s="17"/>
      <c r="N199" s="17"/>
      <c r="O199" s="17"/>
      <c r="P199" s="17"/>
      <c r="Q199" s="16">
        <f>IF(D199&gt;A_Stammdaten!$B$12,0,SUM(L199)-SUM(M199:P199))</f>
        <v>0</v>
      </c>
      <c r="R199" s="17"/>
      <c r="S199" s="151">
        <f>IF(AND(A_Stammdaten!$B$12=D199,OR(B199="geleistete Anzahlungen und Anlagen im Bau des Sachanlagevermögens",B199="geleistete Anzahlungen auf immaterielle Vermögensgegenstände",B199="Grundstücke")),0,U199+T199)</f>
        <v>0</v>
      </c>
      <c r="T199" s="151">
        <f t="shared" si="26"/>
        <v>0</v>
      </c>
      <c r="U199" s="151">
        <f>IF(A_Stammdaten!$B$12=2023,D3_WAV!W199,IF(A_Stammdaten!$B$12=2024,D3_WAV!X199, IF(A_Stammdaten!$B$12=2025,D3_WAV!Y199,IF(A_Stammdaten!$B$12=2026,D3_WAV!Z199,IF(A_Stammdaten!$B$12=2027,D3_WAV!AA199)))))</f>
        <v>0</v>
      </c>
      <c r="V199" s="150">
        <f t="shared" si="27"/>
        <v>0</v>
      </c>
      <c r="W199" s="150">
        <f t="shared" si="30"/>
        <v>0</v>
      </c>
      <c r="X199" s="150">
        <f t="shared" si="31"/>
        <v>0</v>
      </c>
      <c r="Y199" s="150">
        <f t="shared" si="32"/>
        <v>0</v>
      </c>
      <c r="Z199" s="150">
        <f t="shared" si="33"/>
        <v>0</v>
      </c>
      <c r="AA199" s="150">
        <f t="shared" si="34"/>
        <v>0</v>
      </c>
      <c r="AG199" s="165" t="str">
        <f t="shared" si="29"/>
        <v>Zeitreihe_1</v>
      </c>
    </row>
    <row r="200" spans="1:33" x14ac:dyDescent="0.25">
      <c r="A200" s="17"/>
      <c r="B200" s="287"/>
      <c r="C200" s="287"/>
      <c r="D200" s="34"/>
      <c r="E200" s="17"/>
      <c r="F200" s="17"/>
      <c r="G200" s="17"/>
      <c r="H200" s="17"/>
      <c r="I200" s="17"/>
      <c r="J200" s="17"/>
      <c r="K200" s="17"/>
      <c r="L200" s="183">
        <f>IF(D200&gt;A_Stammdaten!$B$12,0,SUM(F200,G200,I200,J200)-SUM(H200,K200))</f>
        <v>0</v>
      </c>
      <c r="M200" s="17"/>
      <c r="N200" s="17"/>
      <c r="O200" s="17"/>
      <c r="P200" s="17"/>
      <c r="Q200" s="16">
        <f>IF(D200&gt;A_Stammdaten!$B$12,0,SUM(L200)-SUM(M200:P200))</f>
        <v>0</v>
      </c>
      <c r="R200" s="17"/>
      <c r="S200" s="151">
        <f>IF(AND(A_Stammdaten!$B$12=D200,OR(B200="geleistete Anzahlungen und Anlagen im Bau des Sachanlagevermögens",B200="geleistete Anzahlungen auf immaterielle Vermögensgegenstände",B200="Grundstücke")),0,U200+T200)</f>
        <v>0</v>
      </c>
      <c r="T200" s="151">
        <f t="shared" si="26"/>
        <v>0</v>
      </c>
      <c r="U200" s="151">
        <f>IF(A_Stammdaten!$B$12=2023,D3_WAV!W200,IF(A_Stammdaten!$B$12=2024,D3_WAV!X200, IF(A_Stammdaten!$B$12=2025,D3_WAV!Y200,IF(A_Stammdaten!$B$12=2026,D3_WAV!Z200,IF(A_Stammdaten!$B$12=2027,D3_WAV!AA200)))))</f>
        <v>0</v>
      </c>
      <c r="V200" s="150">
        <f t="shared" si="27"/>
        <v>0</v>
      </c>
      <c r="W200" s="150">
        <f t="shared" si="30"/>
        <v>0</v>
      </c>
      <c r="X200" s="150">
        <f t="shared" si="31"/>
        <v>0</v>
      </c>
      <c r="Y200" s="150">
        <f t="shared" si="32"/>
        <v>0</v>
      </c>
      <c r="Z200" s="150">
        <f t="shared" si="33"/>
        <v>0</v>
      </c>
      <c r="AA200" s="150">
        <f t="shared" si="34"/>
        <v>0</v>
      </c>
      <c r="AG200" s="165" t="str">
        <f t="shared" si="29"/>
        <v>Zeitreihe_1</v>
      </c>
    </row>
    <row r="201" spans="1:33" x14ac:dyDescent="0.25">
      <c r="A201" s="17"/>
      <c r="B201" s="287"/>
      <c r="C201" s="287"/>
      <c r="D201" s="34"/>
      <c r="E201" s="17"/>
      <c r="F201" s="17"/>
      <c r="G201" s="17"/>
      <c r="H201" s="17"/>
      <c r="I201" s="17"/>
      <c r="J201" s="17"/>
      <c r="K201" s="17"/>
      <c r="L201" s="183">
        <f>IF(D201&gt;A_Stammdaten!$B$12,0,SUM(F201,G201,I201,J201)-SUM(H201,K201))</f>
        <v>0</v>
      </c>
      <c r="M201" s="17"/>
      <c r="N201" s="17"/>
      <c r="O201" s="17"/>
      <c r="P201" s="17"/>
      <c r="Q201" s="16">
        <f>IF(D201&gt;A_Stammdaten!$B$12,0,SUM(L201)-SUM(M201:P201))</f>
        <v>0</v>
      </c>
      <c r="R201" s="17"/>
      <c r="S201" s="151">
        <f>IF(AND(A_Stammdaten!$B$12=D201,OR(B201="geleistete Anzahlungen und Anlagen im Bau des Sachanlagevermögens",B201="geleistete Anzahlungen auf immaterielle Vermögensgegenstände",B201="Grundstücke")),0,U201+T201)</f>
        <v>0</v>
      </c>
      <c r="T201" s="151">
        <f t="shared" si="26"/>
        <v>0</v>
      </c>
      <c r="U201" s="151">
        <f>IF(A_Stammdaten!$B$12=2023,D3_WAV!W201,IF(A_Stammdaten!$B$12=2024,D3_WAV!X201, IF(A_Stammdaten!$B$12=2025,D3_WAV!Y201,IF(A_Stammdaten!$B$12=2026,D3_WAV!Z201,IF(A_Stammdaten!$B$12=2027,D3_WAV!AA201)))))</f>
        <v>0</v>
      </c>
      <c r="V201" s="150">
        <f t="shared" si="27"/>
        <v>0</v>
      </c>
      <c r="W201" s="150">
        <f t="shared" si="30"/>
        <v>0</v>
      </c>
      <c r="X201" s="150">
        <f t="shared" si="31"/>
        <v>0</v>
      </c>
      <c r="Y201" s="150">
        <f t="shared" si="32"/>
        <v>0</v>
      </c>
      <c r="Z201" s="150">
        <f t="shared" si="33"/>
        <v>0</v>
      </c>
      <c r="AA201" s="150">
        <f t="shared" si="34"/>
        <v>0</v>
      </c>
      <c r="AG201" s="165" t="str">
        <f t="shared" si="29"/>
        <v>Zeitreihe_1</v>
      </c>
    </row>
    <row r="202" spans="1:33" x14ac:dyDescent="0.25">
      <c r="A202" s="17"/>
      <c r="B202" s="287"/>
      <c r="C202" s="287"/>
      <c r="D202" s="34"/>
      <c r="E202" s="17"/>
      <c r="F202" s="17"/>
      <c r="G202" s="17"/>
      <c r="H202" s="17"/>
      <c r="I202" s="17"/>
      <c r="J202" s="17"/>
      <c r="K202" s="17"/>
      <c r="L202" s="183">
        <f>IF(D202&gt;A_Stammdaten!$B$12,0,SUM(F202,G202,I202,J202)-SUM(H202,K202))</f>
        <v>0</v>
      </c>
      <c r="M202" s="17"/>
      <c r="N202" s="17"/>
      <c r="O202" s="17"/>
      <c r="P202" s="17"/>
      <c r="Q202" s="16">
        <f>IF(D202&gt;A_Stammdaten!$B$12,0,SUM(L202)-SUM(M202:P202))</f>
        <v>0</v>
      </c>
      <c r="R202" s="17"/>
      <c r="S202" s="151">
        <f>IF(AND(A_Stammdaten!$B$12=D202,OR(B202="geleistete Anzahlungen und Anlagen im Bau des Sachanlagevermögens",B202="geleistete Anzahlungen auf immaterielle Vermögensgegenstände",B202="Grundstücke")),0,U202+T202)</f>
        <v>0</v>
      </c>
      <c r="T202" s="151">
        <f t="shared" si="26"/>
        <v>0</v>
      </c>
      <c r="U202" s="151">
        <f>IF(A_Stammdaten!$B$12=2023,D3_WAV!W202,IF(A_Stammdaten!$B$12=2024,D3_WAV!X202, IF(A_Stammdaten!$B$12=2025,D3_WAV!Y202,IF(A_Stammdaten!$B$12=2026,D3_WAV!Z202,IF(A_Stammdaten!$B$12=2027,D3_WAV!AA202)))))</f>
        <v>0</v>
      </c>
      <c r="V202" s="150">
        <f t="shared" si="27"/>
        <v>0</v>
      </c>
      <c r="W202" s="150">
        <f t="shared" si="30"/>
        <v>0</v>
      </c>
      <c r="X202" s="150">
        <f t="shared" si="31"/>
        <v>0</v>
      </c>
      <c r="Y202" s="150">
        <f t="shared" si="32"/>
        <v>0</v>
      </c>
      <c r="Z202" s="150">
        <f t="shared" si="33"/>
        <v>0</v>
      </c>
      <c r="AA202" s="150">
        <f t="shared" si="34"/>
        <v>0</v>
      </c>
      <c r="AG202" s="165" t="str">
        <f t="shared" si="29"/>
        <v>Zeitreihe_1</v>
      </c>
    </row>
    <row r="203" spans="1:33" x14ac:dyDescent="0.25">
      <c r="A203" s="17"/>
      <c r="B203" s="287"/>
      <c r="C203" s="287"/>
      <c r="D203" s="34"/>
      <c r="E203" s="17"/>
      <c r="F203" s="17"/>
      <c r="G203" s="17"/>
      <c r="H203" s="17"/>
      <c r="I203" s="17"/>
      <c r="J203" s="17"/>
      <c r="K203" s="17"/>
      <c r="L203" s="183">
        <f>IF(D203&gt;A_Stammdaten!$B$12,0,SUM(F203,G203,I203,J203)-SUM(H203,K203))</f>
        <v>0</v>
      </c>
      <c r="M203" s="17"/>
      <c r="N203" s="17"/>
      <c r="O203" s="17"/>
      <c r="P203" s="17"/>
      <c r="Q203" s="16">
        <f>IF(D203&gt;A_Stammdaten!$B$12,0,SUM(L203)-SUM(M203:P203))</f>
        <v>0</v>
      </c>
      <c r="R203" s="17"/>
      <c r="S203" s="151">
        <f>IF(AND(A_Stammdaten!$B$12=D203,OR(B203="geleistete Anzahlungen und Anlagen im Bau des Sachanlagevermögens",B203="geleistete Anzahlungen auf immaterielle Vermögensgegenstände",B203="Grundstücke")),0,U203+T203)</f>
        <v>0</v>
      </c>
      <c r="T203" s="151">
        <f t="shared" ref="T203:T204" si="35">V203</f>
        <v>0</v>
      </c>
      <c r="U203" s="151">
        <f>IF(A_Stammdaten!$B$12=2023,D3_WAV!W203,IF(A_Stammdaten!$B$12=2024,D3_WAV!X203, IF(A_Stammdaten!$B$12=2025,D3_WAV!Y203,IF(A_Stammdaten!$B$12=2026,D3_WAV!Z203,IF(A_Stammdaten!$B$12=2027,D3_WAV!AA203)))))</f>
        <v>0</v>
      </c>
      <c r="V203" s="150">
        <f t="shared" si="27"/>
        <v>0</v>
      </c>
      <c r="W203" s="150">
        <f t="shared" si="30"/>
        <v>0</v>
      </c>
      <c r="X203" s="150">
        <f t="shared" si="31"/>
        <v>0</v>
      </c>
      <c r="Y203" s="150">
        <f t="shared" si="32"/>
        <v>0</v>
      </c>
      <c r="Z203" s="150">
        <f t="shared" si="33"/>
        <v>0</v>
      </c>
      <c r="AA203" s="150">
        <f t="shared" si="34"/>
        <v>0</v>
      </c>
      <c r="AG203" s="165" t="str">
        <f t="shared" si="29"/>
        <v>Zeitreihe_1</v>
      </c>
    </row>
    <row r="204" spans="1:33" x14ac:dyDescent="0.25">
      <c r="A204" s="17"/>
      <c r="B204" s="287"/>
      <c r="C204" s="287"/>
      <c r="D204" s="34"/>
      <c r="E204" s="17"/>
      <c r="F204" s="17"/>
      <c r="G204" s="17"/>
      <c r="H204" s="17"/>
      <c r="I204" s="17"/>
      <c r="J204" s="17"/>
      <c r="K204" s="17"/>
      <c r="L204" s="183">
        <f>IF(D204&gt;A_Stammdaten!$B$12,0,SUM(F204,G204,I204,J204)-SUM(H204,K204))</f>
        <v>0</v>
      </c>
      <c r="M204" s="17"/>
      <c r="N204" s="17"/>
      <c r="O204" s="17"/>
      <c r="P204" s="17"/>
      <c r="Q204" s="16">
        <f>IF(D204&gt;A_Stammdaten!$B$12,0,SUM(L204)-SUM(M204:P204))</f>
        <v>0</v>
      </c>
      <c r="R204" s="17"/>
      <c r="S204" s="151">
        <f>IF(AND(A_Stammdaten!$B$12=D204,OR(B204="geleistete Anzahlungen und Anlagen im Bau des Sachanlagevermögens",B204="geleistete Anzahlungen auf immaterielle Vermögensgegenstände",B204="Grundstücke")),0,U204+T204)</f>
        <v>0</v>
      </c>
      <c r="T204" s="151">
        <f t="shared" si="35"/>
        <v>0</v>
      </c>
      <c r="U204" s="151">
        <f>IF(A_Stammdaten!$B$12=2023,D3_WAV!W204,IF(A_Stammdaten!$B$12=2024,D3_WAV!X204, IF(A_Stammdaten!$B$12=2025,D3_WAV!Y204,IF(A_Stammdaten!$B$12=2026,D3_WAV!Z204,IF(A_Stammdaten!$B$12=2027,D3_WAV!AA204)))))</f>
        <v>0</v>
      </c>
      <c r="V204" s="150">
        <f t="shared" ref="V204" si="36">IF(AND($R204&lt;&gt;"",$R204&lt;&gt;0),IF(($R204-(V$4-$D204))&gt;0,($Q204/$R204),0),0)</f>
        <v>0</v>
      </c>
      <c r="W204" s="150">
        <f t="shared" si="30"/>
        <v>0</v>
      </c>
      <c r="X204" s="150">
        <f t="shared" si="31"/>
        <v>0</v>
      </c>
      <c r="Y204" s="150">
        <f t="shared" si="32"/>
        <v>0</v>
      </c>
      <c r="Z204" s="150">
        <f t="shared" si="33"/>
        <v>0</v>
      </c>
      <c r="AA204" s="150">
        <f t="shared" si="34"/>
        <v>0</v>
      </c>
      <c r="AG204" s="165" t="str">
        <f t="shared" si="29"/>
        <v>Zeitreihe_1</v>
      </c>
    </row>
    <row r="205" spans="1:33" x14ac:dyDescent="0.25">
      <c r="Q205" s="184"/>
      <c r="AG205" s="21"/>
    </row>
  </sheetData>
  <sheetProtection algorithmName="SHA-512" hashValue="o7Y0lPR/Vo7wtzjkMBHzdj0x2vE1jabfZSxtw2nuvWKiUO5tvMB7RIyF00Sr7CD6q9ddY9mAxdBtRoF00PQwWA==" saltValue="QFIB7nfUfXSWiRxA4o2+7g==" spinCount="100000" sheet="1" formatCells="0" formatColumns="0" formatRows="0"/>
  <mergeCells count="3">
    <mergeCell ref="A3:B3"/>
    <mergeCell ref="A2:U2"/>
    <mergeCell ref="W3:AA3"/>
  </mergeCells>
  <dataValidations count="2">
    <dataValidation type="list" allowBlank="1" showInputMessage="1" showErrorMessage="1" sqref="B5:B204" xr:uid="{00000000-0002-0000-0500-000000000000}">
      <formula1>WAV_Positionen</formula1>
    </dataValidation>
    <dataValidation type="list" allowBlank="1" showInputMessage="1" showErrorMessage="1" sqref="A5:A504" xr:uid="{00000000-0002-0000-0500-000001000000}">
      <formula1>NetzIds</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Listen!$M$2:$M$6</xm:f>
          </x14:formula1>
          <xm:sqref>D5:D204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tabColor theme="5" tint="0.39997558519241921"/>
  </sheetPr>
  <dimension ref="A1:AMJ43"/>
  <sheetViews>
    <sheetView workbookViewId="0">
      <selection activeCell="A14" sqref="A14"/>
    </sheetView>
  </sheetViews>
  <sheetFormatPr baseColWidth="10" defaultColWidth="11.42578125" defaultRowHeight="15" x14ac:dyDescent="0.25"/>
  <cols>
    <col min="1" max="1" width="24.5703125" style="70" customWidth="1"/>
    <col min="2" max="2" width="19" style="70" customWidth="1"/>
    <col min="3" max="3" width="108" style="70" customWidth="1"/>
    <col min="4" max="4" width="16.140625" style="70" customWidth="1"/>
    <col min="5" max="5" width="12.42578125" style="71" customWidth="1"/>
    <col min="6" max="1024" width="11.5703125" style="70" customWidth="1"/>
    <col min="1025" max="16384" width="11.42578125" style="75"/>
  </cols>
  <sheetData>
    <row r="1" spans="1:9" ht="18.75" x14ac:dyDescent="0.3">
      <c r="A1" s="69" t="s">
        <v>123</v>
      </c>
      <c r="B1" s="69"/>
    </row>
    <row r="3" spans="1:9" x14ac:dyDescent="0.25">
      <c r="A3" s="106" t="s">
        <v>72</v>
      </c>
      <c r="B3" s="106" t="s">
        <v>124</v>
      </c>
      <c r="C3" s="106" t="s">
        <v>125</v>
      </c>
      <c r="F3" s="103"/>
      <c r="G3" s="103"/>
      <c r="H3" s="103"/>
      <c r="I3" s="103"/>
    </row>
    <row r="4" spans="1:9" ht="15.75" x14ac:dyDescent="0.25">
      <c r="A4" s="110" t="s">
        <v>126</v>
      </c>
      <c r="B4" s="111"/>
      <c r="C4" s="112"/>
      <c r="E4" s="72" t="s">
        <v>126</v>
      </c>
      <c r="F4" s="73"/>
      <c r="G4" s="103"/>
      <c r="H4" s="103"/>
      <c r="I4" s="103"/>
    </row>
    <row r="5" spans="1:9" ht="15.75" x14ac:dyDescent="0.25">
      <c r="A5" s="110" t="s">
        <v>126</v>
      </c>
      <c r="B5" s="111"/>
      <c r="C5" s="112"/>
      <c r="E5" s="72" t="s">
        <v>120</v>
      </c>
      <c r="F5" s="73"/>
      <c r="G5" s="103"/>
      <c r="H5" s="103"/>
      <c r="I5" s="103"/>
    </row>
    <row r="6" spans="1:9" ht="15.75" x14ac:dyDescent="0.25">
      <c r="A6" s="110" t="s">
        <v>126</v>
      </c>
      <c r="B6" s="111"/>
      <c r="C6" s="112"/>
      <c r="E6" s="72" t="s">
        <v>127</v>
      </c>
      <c r="F6" s="73"/>
      <c r="G6" s="103"/>
      <c r="H6" s="103"/>
      <c r="I6" s="103"/>
    </row>
    <row r="7" spans="1:9" ht="15.75" x14ac:dyDescent="0.25">
      <c r="A7" s="110" t="s">
        <v>126</v>
      </c>
      <c r="B7" s="111"/>
      <c r="C7" s="112"/>
      <c r="E7" s="72" t="s">
        <v>121</v>
      </c>
      <c r="F7" s="73"/>
      <c r="G7" s="103"/>
      <c r="H7" s="103"/>
      <c r="I7" s="103"/>
    </row>
    <row r="8" spans="1:9" ht="15.75" x14ac:dyDescent="0.25">
      <c r="A8" s="110" t="s">
        <v>126</v>
      </c>
      <c r="B8" s="111"/>
      <c r="C8" s="112"/>
      <c r="E8" s="72" t="s">
        <v>212</v>
      </c>
      <c r="F8" s="73"/>
      <c r="G8" s="103"/>
      <c r="H8" s="103"/>
      <c r="I8" s="103"/>
    </row>
    <row r="9" spans="1:9" ht="15.75" x14ac:dyDescent="0.25">
      <c r="A9" s="110" t="s">
        <v>126</v>
      </c>
      <c r="B9" s="111"/>
      <c r="C9" s="112"/>
      <c r="E9" s="72" t="s">
        <v>119</v>
      </c>
      <c r="F9" s="73"/>
      <c r="G9" s="103"/>
      <c r="H9" s="103"/>
      <c r="I9" s="103"/>
    </row>
    <row r="10" spans="1:9" ht="15.75" x14ac:dyDescent="0.25">
      <c r="A10" s="110" t="s">
        <v>126</v>
      </c>
      <c r="B10" s="111"/>
      <c r="C10" s="112"/>
      <c r="E10" s="72" t="s">
        <v>136</v>
      </c>
      <c r="F10" s="73"/>
      <c r="G10" s="103"/>
      <c r="H10" s="103"/>
      <c r="I10" s="103"/>
    </row>
    <row r="11" spans="1:9" x14ac:dyDescent="0.25">
      <c r="A11" s="15"/>
      <c r="B11" s="15"/>
      <c r="C11" s="15"/>
      <c r="D11" s="15"/>
      <c r="F11" s="103"/>
      <c r="G11" s="103"/>
      <c r="H11" s="103"/>
      <c r="I11" s="103"/>
    </row>
    <row r="12" spans="1:9" ht="15.75" x14ac:dyDescent="0.25">
      <c r="A12" s="113" t="s">
        <v>215</v>
      </c>
      <c r="B12" s="15"/>
      <c r="C12" s="15"/>
      <c r="D12" s="15"/>
      <c r="F12" s="103"/>
      <c r="G12" s="103"/>
      <c r="H12" s="103"/>
      <c r="I12" s="103"/>
    </row>
    <row r="13" spans="1:9" ht="30" x14ac:dyDescent="0.25">
      <c r="A13" s="105" t="s">
        <v>129</v>
      </c>
      <c r="B13" s="105" t="s">
        <v>130</v>
      </c>
      <c r="C13" s="105" t="s">
        <v>131</v>
      </c>
      <c r="D13" s="105" t="s">
        <v>132</v>
      </c>
      <c r="F13" s="103"/>
      <c r="G13" s="103"/>
      <c r="H13" s="103"/>
      <c r="I13" s="103"/>
    </row>
    <row r="14" spans="1:9" x14ac:dyDescent="0.25">
      <c r="A14" s="107"/>
      <c r="B14" s="108"/>
      <c r="C14" s="109"/>
      <c r="D14" s="109"/>
      <c r="F14" s="103"/>
      <c r="G14" s="103"/>
      <c r="H14" s="103"/>
      <c r="I14" s="103"/>
    </row>
    <row r="15" spans="1:9" x14ac:dyDescent="0.25">
      <c r="A15" s="107"/>
      <c r="B15" s="108"/>
      <c r="C15" s="109"/>
      <c r="D15" s="109"/>
      <c r="F15" s="103"/>
      <c r="G15" s="103"/>
      <c r="H15" s="103"/>
      <c r="I15" s="103"/>
    </row>
    <row r="16" spans="1:9" x14ac:dyDescent="0.25">
      <c r="A16" s="107"/>
      <c r="B16" s="108"/>
      <c r="C16" s="109"/>
      <c r="D16" s="109"/>
      <c r="F16" s="103"/>
      <c r="G16" s="103"/>
      <c r="H16" s="103"/>
      <c r="I16" s="103"/>
    </row>
    <row r="17" spans="1:9" x14ac:dyDescent="0.25">
      <c r="A17" s="107"/>
      <c r="B17" s="108"/>
      <c r="C17" s="109"/>
      <c r="D17" s="109"/>
      <c r="F17" s="103"/>
      <c r="G17" s="103"/>
      <c r="H17" s="103"/>
      <c r="I17" s="103"/>
    </row>
    <row r="18" spans="1:9" x14ac:dyDescent="0.25">
      <c r="A18" s="107"/>
      <c r="B18" s="108"/>
      <c r="C18" s="109"/>
      <c r="D18" s="109"/>
      <c r="F18" s="103"/>
      <c r="G18" s="103"/>
      <c r="H18" s="103"/>
      <c r="I18" s="103"/>
    </row>
    <row r="19" spans="1:9" x14ac:dyDescent="0.25">
      <c r="A19" s="107"/>
      <c r="B19" s="108"/>
      <c r="C19" s="109"/>
      <c r="D19" s="109"/>
      <c r="F19" s="103"/>
      <c r="G19" s="103"/>
      <c r="H19" s="103"/>
      <c r="I19" s="103"/>
    </row>
    <row r="20" spans="1:9" x14ac:dyDescent="0.25">
      <c r="A20" s="107"/>
      <c r="B20" s="108"/>
      <c r="C20" s="109"/>
      <c r="D20" s="109"/>
      <c r="F20" s="103"/>
      <c r="G20" s="103"/>
      <c r="H20" s="103"/>
      <c r="I20" s="103"/>
    </row>
    <row r="21" spans="1:9" x14ac:dyDescent="0.25">
      <c r="A21" s="107"/>
      <c r="B21" s="108"/>
      <c r="C21" s="109"/>
      <c r="D21" s="109"/>
      <c r="F21" s="103"/>
      <c r="G21" s="103"/>
      <c r="H21" s="103"/>
      <c r="I21" s="103"/>
    </row>
    <row r="22" spans="1:9" x14ac:dyDescent="0.25">
      <c r="A22" s="107"/>
      <c r="B22" s="108"/>
      <c r="C22" s="109"/>
      <c r="D22" s="109"/>
      <c r="F22" s="103"/>
      <c r="G22" s="103"/>
      <c r="H22" s="103"/>
      <c r="I22" s="103"/>
    </row>
    <row r="23" spans="1:9" x14ac:dyDescent="0.25">
      <c r="A23" s="107"/>
      <c r="B23" s="108"/>
      <c r="C23" s="109"/>
      <c r="D23" s="109"/>
      <c r="F23" s="103"/>
      <c r="G23" s="103"/>
      <c r="H23" s="103"/>
      <c r="I23" s="103"/>
    </row>
    <row r="24" spans="1:9" x14ac:dyDescent="0.25">
      <c r="A24" s="107"/>
      <c r="B24" s="108"/>
      <c r="C24" s="109"/>
      <c r="D24" s="109"/>
      <c r="F24" s="103"/>
      <c r="G24" s="103"/>
      <c r="H24" s="103"/>
      <c r="I24" s="103"/>
    </row>
    <row r="25" spans="1:9" x14ac:dyDescent="0.25">
      <c r="A25" s="107"/>
      <c r="B25" s="108"/>
      <c r="C25" s="109"/>
      <c r="D25" s="109"/>
      <c r="F25" s="103"/>
      <c r="G25" s="103"/>
      <c r="H25" s="103"/>
      <c r="I25" s="103"/>
    </row>
    <row r="26" spans="1:9" x14ac:dyDescent="0.25">
      <c r="A26" s="107"/>
      <c r="B26" s="108"/>
      <c r="C26" s="109"/>
      <c r="D26" s="109"/>
    </row>
    <row r="27" spans="1:9" x14ac:dyDescent="0.25">
      <c r="A27" s="107"/>
      <c r="B27" s="108"/>
      <c r="C27" s="109"/>
      <c r="D27" s="109"/>
    </row>
    <row r="28" spans="1:9" x14ac:dyDescent="0.25">
      <c r="A28" s="107"/>
      <c r="B28" s="108"/>
      <c r="C28" s="109"/>
      <c r="D28" s="109"/>
    </row>
    <row r="29" spans="1:9" x14ac:dyDescent="0.25">
      <c r="A29" s="107"/>
      <c r="B29" s="108"/>
      <c r="C29" s="109"/>
      <c r="D29" s="109"/>
    </row>
    <row r="30" spans="1:9" x14ac:dyDescent="0.25">
      <c r="A30" s="107"/>
      <c r="B30" s="108"/>
      <c r="C30" s="109"/>
      <c r="D30" s="109"/>
    </row>
    <row r="31" spans="1:9" x14ac:dyDescent="0.25">
      <c r="A31" s="107"/>
      <c r="B31" s="108"/>
      <c r="C31" s="109"/>
      <c r="D31" s="109"/>
    </row>
    <row r="32" spans="1:9" x14ac:dyDescent="0.25">
      <c r="A32" s="107"/>
      <c r="B32" s="108"/>
      <c r="C32" s="109"/>
      <c r="D32" s="109"/>
    </row>
    <row r="33" spans="1:4" x14ac:dyDescent="0.25">
      <c r="A33" s="107"/>
      <c r="B33" s="108"/>
      <c r="C33" s="109"/>
      <c r="D33" s="109"/>
    </row>
    <row r="34" spans="1:4" x14ac:dyDescent="0.25">
      <c r="A34" s="107"/>
      <c r="B34" s="108"/>
      <c r="C34" s="109"/>
      <c r="D34" s="109"/>
    </row>
    <row r="35" spans="1:4" x14ac:dyDescent="0.25">
      <c r="A35" s="107"/>
      <c r="B35" s="108"/>
      <c r="C35" s="109"/>
      <c r="D35" s="109"/>
    </row>
    <row r="36" spans="1:4" x14ac:dyDescent="0.25">
      <c r="A36" s="107"/>
      <c r="B36" s="108"/>
      <c r="C36" s="109"/>
      <c r="D36" s="109"/>
    </row>
    <row r="37" spans="1:4" x14ac:dyDescent="0.25">
      <c r="A37" s="107"/>
      <c r="B37" s="108"/>
      <c r="C37" s="109"/>
      <c r="D37" s="109"/>
    </row>
    <row r="38" spans="1:4" x14ac:dyDescent="0.25">
      <c r="A38" s="107"/>
      <c r="B38" s="108"/>
      <c r="C38" s="109"/>
      <c r="D38" s="109"/>
    </row>
    <row r="39" spans="1:4" x14ac:dyDescent="0.25">
      <c r="A39" s="107"/>
      <c r="B39" s="108"/>
      <c r="C39" s="109"/>
      <c r="D39" s="109"/>
    </row>
    <row r="40" spans="1:4" x14ac:dyDescent="0.25">
      <c r="A40" s="107"/>
      <c r="B40" s="108"/>
      <c r="C40" s="109"/>
      <c r="D40" s="109"/>
    </row>
    <row r="41" spans="1:4" x14ac:dyDescent="0.25">
      <c r="A41" s="107"/>
      <c r="B41" s="108"/>
      <c r="C41" s="109"/>
      <c r="D41" s="109"/>
    </row>
    <row r="42" spans="1:4" x14ac:dyDescent="0.25">
      <c r="A42" s="107"/>
      <c r="B42" s="108"/>
      <c r="C42" s="109"/>
      <c r="D42" s="109"/>
    </row>
    <row r="43" spans="1:4" x14ac:dyDescent="0.25">
      <c r="A43" s="107"/>
      <c r="B43" s="108"/>
      <c r="C43" s="109"/>
      <c r="D43" s="109"/>
    </row>
  </sheetData>
  <sheetProtection algorithmName="SHA-512" hashValue="LTI3LWdHmS5gy99KSUZDsySNepaS6io5ren93wrYjkMlwRA99lD6oGo1pnY0aojsSFCU2xAw0PhOx7yffUl4WA==" saltValue="GhSFWSKd6GkXGYfkZlkReA==" spinCount="100000" sheet="1" formatCells="0" formatColumns="0" formatRows="0"/>
  <dataValidations count="1">
    <dataValidation type="list" allowBlank="1" showInputMessage="1" showErrorMessage="1" sqref="A4:A10" xr:uid="{00000000-0002-0000-0600-000000000000}">
      <formula1>$E$4:$E$9</formula1>
    </dataValidation>
  </dataValidations>
  <pageMargins left="0.70000000000000007" right="0.70000000000000007" top="1.5748031496062991" bottom="1.5748031496062991" header="1.1811023622047243" footer="1.1811023622047243"/>
  <pageSetup paperSize="9" fitToWidth="0" fitToHeight="0"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Listen!$O$2:$O$4</xm:f>
          </x14:formula1>
          <xm:sqref>B14:B43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AG206"/>
  <sheetViews>
    <sheetView workbookViewId="0">
      <selection activeCell="A10" sqref="A10"/>
    </sheetView>
  </sheetViews>
  <sheetFormatPr baseColWidth="10" defaultColWidth="11.42578125" defaultRowHeight="15" x14ac:dyDescent="0.25"/>
  <cols>
    <col min="1" max="1" width="11.42578125" style="15"/>
    <col min="2" max="2" width="78" style="15" customWidth="1"/>
    <col min="3" max="3" width="40" style="15" customWidth="1"/>
    <col min="4" max="4" width="14.7109375" style="33" customWidth="1"/>
    <col min="5" max="5" width="15.85546875" style="33" customWidth="1"/>
    <col min="6" max="15" width="17.28515625" style="15" customWidth="1"/>
    <col min="16" max="16" width="28.42578125" style="15" customWidth="1"/>
    <col min="17" max="21" width="17.28515625" style="15" customWidth="1"/>
    <col min="22" max="32" width="11.42578125" style="15"/>
    <col min="33" max="33" width="0" style="15" hidden="1" customWidth="1"/>
    <col min="34" max="16384" width="11.42578125" style="15"/>
  </cols>
  <sheetData>
    <row r="1" spans="1:33" ht="18.75" x14ac:dyDescent="0.3">
      <c r="A1" s="23" t="s">
        <v>144</v>
      </c>
      <c r="D1" s="15"/>
      <c r="E1" s="15"/>
    </row>
    <row r="2" spans="1:33" x14ac:dyDescent="0.25">
      <c r="A2" s="375"/>
      <c r="B2" s="376"/>
      <c r="C2" s="376"/>
      <c r="D2" s="376"/>
      <c r="E2" s="376"/>
      <c r="F2" s="376"/>
      <c r="G2" s="376"/>
      <c r="H2" s="376"/>
      <c r="I2" s="376"/>
      <c r="J2" s="376"/>
      <c r="K2" s="376"/>
      <c r="L2" s="376"/>
      <c r="M2" s="376"/>
      <c r="N2" s="376"/>
      <c r="O2" s="376"/>
      <c r="P2" s="376"/>
      <c r="Q2" s="376"/>
      <c r="R2" s="376"/>
      <c r="S2" s="376"/>
      <c r="T2" s="376"/>
      <c r="U2" s="377"/>
    </row>
    <row r="3" spans="1:33" ht="18.75" x14ac:dyDescent="0.25">
      <c r="A3" s="381" t="s">
        <v>61</v>
      </c>
      <c r="B3" s="382"/>
      <c r="C3" s="382"/>
      <c r="D3" s="383"/>
      <c r="E3" s="180"/>
      <c r="F3" s="24" t="s">
        <v>113</v>
      </c>
      <c r="G3" s="25"/>
      <c r="H3" s="25"/>
      <c r="I3" s="25"/>
      <c r="J3" s="25"/>
      <c r="K3" s="25"/>
      <c r="L3" s="25"/>
      <c r="M3" s="25"/>
      <c r="N3" s="25"/>
      <c r="O3" s="25"/>
      <c r="P3" s="25"/>
      <c r="Q3" s="25"/>
      <c r="R3" s="25"/>
      <c r="S3" s="25"/>
      <c r="T3" s="25"/>
      <c r="U3" s="26"/>
    </row>
    <row r="4" spans="1:33" s="20" customFormat="1" ht="138" customHeight="1" x14ac:dyDescent="0.25">
      <c r="A4" s="29" t="s">
        <v>60</v>
      </c>
      <c r="B4" s="22" t="s">
        <v>65</v>
      </c>
      <c r="C4" s="22" t="s">
        <v>6</v>
      </c>
      <c r="D4" s="3" t="s">
        <v>80</v>
      </c>
      <c r="E4" s="179" t="s">
        <v>168</v>
      </c>
      <c r="F4" s="3" t="s">
        <v>161</v>
      </c>
      <c r="G4" s="3" t="s">
        <v>87</v>
      </c>
      <c r="H4" s="3" t="s">
        <v>88</v>
      </c>
      <c r="I4" s="3" t="s">
        <v>89</v>
      </c>
      <c r="J4" s="3" t="s">
        <v>12</v>
      </c>
      <c r="K4" s="3" t="s">
        <v>7</v>
      </c>
      <c r="L4" s="3" t="s">
        <v>192</v>
      </c>
      <c r="M4" s="179" t="s">
        <v>82</v>
      </c>
      <c r="N4" s="179" t="s">
        <v>81</v>
      </c>
      <c r="O4" s="179" t="s">
        <v>159</v>
      </c>
      <c r="P4" s="179" t="s">
        <v>172</v>
      </c>
      <c r="Q4" s="3" t="str">
        <f>"(Erwartete) historische AK/HK zum Stand 31.12."&amp;A_Stammdaten!B12</f>
        <v>(Erwartete) historische AK/HK zum Stand 31.12.2025</v>
      </c>
      <c r="R4" s="3" t="s">
        <v>68</v>
      </c>
      <c r="S4" s="3" t="s">
        <v>196</v>
      </c>
      <c r="T4" s="3" t="s">
        <v>197</v>
      </c>
      <c r="U4" s="97" t="s">
        <v>198</v>
      </c>
    </row>
    <row r="5" spans="1:33" s="100" customFormat="1" ht="60" x14ac:dyDescent="0.25">
      <c r="A5" s="95"/>
      <c r="B5" s="95" t="s">
        <v>190</v>
      </c>
      <c r="C5" s="95"/>
      <c r="D5" s="95"/>
      <c r="E5" s="95"/>
      <c r="F5" s="95"/>
      <c r="G5" s="95"/>
      <c r="H5" s="95"/>
      <c r="I5" s="95"/>
      <c r="J5" s="95"/>
      <c r="K5" s="95"/>
      <c r="L5" s="95"/>
      <c r="M5" s="95"/>
      <c r="N5" s="95"/>
      <c r="O5" s="95"/>
      <c r="P5" s="95"/>
      <c r="Q5" s="95"/>
      <c r="R5" s="95"/>
      <c r="S5" s="95"/>
      <c r="T5" s="95"/>
      <c r="U5" s="98"/>
    </row>
    <row r="6" spans="1:33" s="20" customFormat="1" ht="30" x14ac:dyDescent="0.25">
      <c r="A6" s="90"/>
      <c r="B6" s="95" t="s">
        <v>191</v>
      </c>
      <c r="C6" s="90"/>
      <c r="D6" s="92"/>
      <c r="E6" s="92"/>
      <c r="F6" s="90"/>
      <c r="G6" s="90"/>
      <c r="H6" s="90"/>
      <c r="I6" s="90"/>
      <c r="J6" s="90"/>
      <c r="K6" s="90"/>
      <c r="L6" s="91">
        <v>0</v>
      </c>
      <c r="M6" s="181"/>
      <c r="N6" s="181"/>
      <c r="O6" s="181"/>
      <c r="P6" s="181"/>
      <c r="Q6" s="181"/>
      <c r="R6" s="90"/>
      <c r="S6" s="90"/>
      <c r="T6" s="90"/>
      <c r="U6" s="99"/>
      <c r="AG6" s="20" t="s">
        <v>117</v>
      </c>
    </row>
    <row r="7" spans="1:33" x14ac:dyDescent="0.25">
      <c r="A7" s="17">
        <v>1</v>
      </c>
      <c r="B7" s="36" t="s">
        <v>67</v>
      </c>
      <c r="C7" s="17"/>
      <c r="D7" s="34">
        <v>2023</v>
      </c>
      <c r="E7" s="34"/>
      <c r="F7" s="17">
        <v>100</v>
      </c>
      <c r="G7" s="17"/>
      <c r="H7" s="17"/>
      <c r="I7" s="17"/>
      <c r="J7" s="17"/>
      <c r="K7" s="17"/>
      <c r="L7" s="16">
        <v>100</v>
      </c>
      <c r="M7" s="16"/>
      <c r="N7" s="16"/>
      <c r="O7" s="16"/>
      <c r="P7" s="16"/>
      <c r="Q7" s="16"/>
      <c r="R7" s="17"/>
      <c r="S7" s="17">
        <v>0</v>
      </c>
      <c r="T7" s="17">
        <v>0</v>
      </c>
      <c r="U7" s="17">
        <v>100</v>
      </c>
      <c r="AG7" s="21" t="s">
        <v>118</v>
      </c>
    </row>
    <row r="8" spans="1:33" x14ac:dyDescent="0.25">
      <c r="A8" s="17"/>
      <c r="B8" s="36"/>
      <c r="C8" s="17"/>
      <c r="D8" s="34"/>
      <c r="E8" s="34"/>
      <c r="F8" s="17"/>
      <c r="G8" s="17"/>
      <c r="H8" s="17"/>
      <c r="I8" s="17"/>
      <c r="J8" s="17"/>
      <c r="K8" s="17"/>
      <c r="L8" s="16">
        <v>0</v>
      </c>
      <c r="M8" s="16"/>
      <c r="N8" s="16"/>
      <c r="O8" s="16"/>
      <c r="P8" s="16"/>
      <c r="Q8" s="16"/>
      <c r="R8" s="17"/>
      <c r="S8" s="17"/>
      <c r="T8" s="17"/>
      <c r="U8" s="17"/>
      <c r="AG8" s="21" t="s">
        <v>117</v>
      </c>
    </row>
    <row r="9" spans="1:33" ht="60" x14ac:dyDescent="0.25">
      <c r="A9" s="90"/>
      <c r="B9" s="95" t="s">
        <v>193</v>
      </c>
      <c r="C9" s="90"/>
      <c r="D9" s="92"/>
      <c r="E9" s="92"/>
      <c r="F9" s="90"/>
      <c r="G9" s="90"/>
      <c r="H9" s="90"/>
      <c r="I9" s="90"/>
      <c r="J9" s="90"/>
      <c r="K9" s="90"/>
      <c r="L9" s="91">
        <v>0</v>
      </c>
      <c r="M9" s="181"/>
      <c r="N9" s="181"/>
      <c r="O9" s="181"/>
      <c r="P9" s="181"/>
      <c r="Q9" s="181"/>
      <c r="R9" s="90"/>
      <c r="S9" s="90"/>
      <c r="T9" s="90"/>
      <c r="U9" s="90"/>
      <c r="AG9" s="21" t="s">
        <v>117</v>
      </c>
    </row>
    <row r="10" spans="1:33" x14ac:dyDescent="0.25">
      <c r="A10" s="17">
        <v>1</v>
      </c>
      <c r="B10" s="36" t="s">
        <v>67</v>
      </c>
      <c r="C10" s="36"/>
      <c r="D10" s="34">
        <v>2021</v>
      </c>
      <c r="E10" s="34"/>
      <c r="F10" s="17">
        <v>100</v>
      </c>
      <c r="G10" s="17"/>
      <c r="H10" s="17"/>
      <c r="I10" s="17"/>
      <c r="J10" s="17">
        <v>10</v>
      </c>
      <c r="K10" s="17"/>
      <c r="L10" s="16">
        <v>110</v>
      </c>
      <c r="M10" s="16"/>
      <c r="N10" s="16"/>
      <c r="O10" s="16"/>
      <c r="P10" s="16"/>
      <c r="Q10" s="16"/>
      <c r="R10" s="17"/>
      <c r="S10" s="17">
        <v>110</v>
      </c>
      <c r="T10" s="17">
        <v>0</v>
      </c>
      <c r="U10" s="17">
        <v>110</v>
      </c>
      <c r="AG10" s="21" t="s">
        <v>118</v>
      </c>
    </row>
    <row r="11" spans="1:33" x14ac:dyDescent="0.25">
      <c r="A11" s="36"/>
      <c r="B11" s="17"/>
      <c r="C11" s="17"/>
      <c r="D11" s="34"/>
      <c r="E11" s="34"/>
      <c r="F11" s="17"/>
      <c r="G11" s="17"/>
      <c r="H11" s="17"/>
      <c r="I11" s="17"/>
      <c r="J11" s="17"/>
      <c r="K11" s="17"/>
      <c r="L11" s="16">
        <v>0</v>
      </c>
      <c r="M11" s="16"/>
      <c r="N11" s="16"/>
      <c r="O11" s="16"/>
      <c r="P11" s="16"/>
      <c r="Q11" s="16"/>
      <c r="R11" s="17"/>
      <c r="S11" s="17"/>
      <c r="T11" s="17"/>
      <c r="U11" s="17"/>
      <c r="AG11" s="21" t="s">
        <v>117</v>
      </c>
    </row>
    <row r="12" spans="1:33" ht="75" x14ac:dyDescent="0.25">
      <c r="A12" s="90"/>
      <c r="B12" s="94" t="s">
        <v>194</v>
      </c>
      <c r="C12" s="90"/>
      <c r="D12" s="92"/>
      <c r="E12" s="92"/>
      <c r="F12" s="90"/>
      <c r="G12" s="90"/>
      <c r="H12" s="90"/>
      <c r="I12" s="90"/>
      <c r="J12" s="90"/>
      <c r="K12" s="90"/>
      <c r="L12" s="91">
        <v>0</v>
      </c>
      <c r="M12" s="181"/>
      <c r="N12" s="181"/>
      <c r="O12" s="181"/>
      <c r="P12" s="181"/>
      <c r="Q12" s="181"/>
      <c r="R12" s="90"/>
      <c r="S12" s="90"/>
      <c r="T12" s="90"/>
      <c r="U12" s="90"/>
      <c r="AG12" s="21" t="s">
        <v>117</v>
      </c>
    </row>
    <row r="13" spans="1:33" x14ac:dyDescent="0.25">
      <c r="A13" s="17">
        <v>1</v>
      </c>
      <c r="B13" s="36" t="s">
        <v>67</v>
      </c>
      <c r="C13" s="17"/>
      <c r="D13" s="34">
        <v>2021</v>
      </c>
      <c r="E13" s="34"/>
      <c r="F13" s="17">
        <v>100</v>
      </c>
      <c r="G13" s="17"/>
      <c r="H13" s="17"/>
      <c r="I13" s="17"/>
      <c r="J13" s="17">
        <v>10</v>
      </c>
      <c r="K13" s="17"/>
      <c r="L13" s="16">
        <v>110</v>
      </c>
      <c r="M13" s="16"/>
      <c r="N13" s="16"/>
      <c r="O13" s="16"/>
      <c r="P13" s="16"/>
      <c r="Q13" s="16"/>
      <c r="R13" s="17"/>
      <c r="S13" s="17">
        <v>110</v>
      </c>
      <c r="T13" s="17"/>
      <c r="U13" s="17">
        <v>110</v>
      </c>
      <c r="AG13" s="21" t="s">
        <v>118</v>
      </c>
    </row>
    <row r="14" spans="1:33" x14ac:dyDescent="0.25">
      <c r="A14" s="17">
        <v>1</v>
      </c>
      <c r="B14" s="36" t="s">
        <v>67</v>
      </c>
      <c r="C14" s="17"/>
      <c r="D14" s="34">
        <v>2022</v>
      </c>
      <c r="E14" s="34"/>
      <c r="F14" s="17">
        <v>70</v>
      </c>
      <c r="G14" s="17"/>
      <c r="H14" s="17"/>
      <c r="I14" s="17"/>
      <c r="J14" s="17"/>
      <c r="K14" s="17"/>
      <c r="L14" s="16">
        <v>70</v>
      </c>
      <c r="M14" s="16"/>
      <c r="N14" s="16"/>
      <c r="O14" s="16"/>
      <c r="P14" s="16"/>
      <c r="Q14" s="16"/>
      <c r="R14" s="17"/>
      <c r="S14" s="17">
        <v>70</v>
      </c>
      <c r="T14" s="17"/>
      <c r="U14" s="17">
        <v>70</v>
      </c>
      <c r="AG14" s="21" t="s">
        <v>118</v>
      </c>
    </row>
    <row r="15" spans="1:33" x14ac:dyDescent="0.25">
      <c r="A15" s="17">
        <v>1</v>
      </c>
      <c r="B15" s="36" t="s">
        <v>67</v>
      </c>
      <c r="C15" s="17"/>
      <c r="D15" s="34">
        <v>2023</v>
      </c>
      <c r="E15" s="34"/>
      <c r="F15" s="17">
        <v>200</v>
      </c>
      <c r="G15" s="17"/>
      <c r="H15" s="17"/>
      <c r="I15" s="17"/>
      <c r="J15" s="17"/>
      <c r="K15" s="17"/>
      <c r="L15" s="16">
        <v>200</v>
      </c>
      <c r="M15" s="16"/>
      <c r="N15" s="16"/>
      <c r="O15" s="16"/>
      <c r="P15" s="16"/>
      <c r="Q15" s="16"/>
      <c r="R15" s="17"/>
      <c r="S15" s="17">
        <v>0</v>
      </c>
      <c r="T15" s="17"/>
      <c r="U15" s="17">
        <v>200</v>
      </c>
      <c r="AG15" s="21" t="s">
        <v>118</v>
      </c>
    </row>
    <row r="16" spans="1:33" x14ac:dyDescent="0.25">
      <c r="A16" s="17"/>
      <c r="B16" s="17"/>
      <c r="C16" s="17"/>
      <c r="D16" s="34"/>
      <c r="E16" s="34"/>
      <c r="F16" s="17"/>
      <c r="G16" s="17"/>
      <c r="H16" s="17"/>
      <c r="I16" s="17"/>
      <c r="J16" s="17"/>
      <c r="K16" s="17"/>
      <c r="L16" s="16">
        <v>0</v>
      </c>
      <c r="M16" s="16"/>
      <c r="N16" s="16"/>
      <c r="O16" s="16"/>
      <c r="P16" s="16"/>
      <c r="Q16" s="16"/>
      <c r="R16" s="17"/>
      <c r="S16" s="17"/>
      <c r="T16" s="17"/>
      <c r="U16" s="17"/>
      <c r="AG16" s="21" t="s">
        <v>117</v>
      </c>
    </row>
    <row r="17" spans="1:33" ht="61.5" customHeight="1" x14ac:dyDescent="0.25">
      <c r="A17" s="90"/>
      <c r="B17" s="93" t="s">
        <v>195</v>
      </c>
      <c r="C17" s="90"/>
      <c r="D17" s="92"/>
      <c r="E17" s="92"/>
      <c r="F17" s="90"/>
      <c r="G17" s="90"/>
      <c r="H17" s="90"/>
      <c r="I17" s="90"/>
      <c r="J17" s="90"/>
      <c r="K17" s="90"/>
      <c r="L17" s="91">
        <v>0</v>
      </c>
      <c r="M17" s="181"/>
      <c r="N17" s="181"/>
      <c r="O17" s="181"/>
      <c r="P17" s="181"/>
      <c r="Q17" s="181"/>
      <c r="R17" s="90"/>
      <c r="S17" s="90"/>
      <c r="T17" s="90"/>
      <c r="U17" s="90"/>
      <c r="AG17" s="21" t="s">
        <v>117</v>
      </c>
    </row>
    <row r="18" spans="1:33" x14ac:dyDescent="0.25">
      <c r="A18" s="17">
        <v>1</v>
      </c>
      <c r="B18" s="36" t="s">
        <v>67</v>
      </c>
      <c r="C18" s="17"/>
      <c r="D18" s="34">
        <v>2021</v>
      </c>
      <c r="E18" s="34"/>
      <c r="F18" s="17">
        <v>100</v>
      </c>
      <c r="G18" s="17"/>
      <c r="H18" s="17"/>
      <c r="I18" s="17"/>
      <c r="J18" s="17"/>
      <c r="K18" s="17"/>
      <c r="L18" s="16">
        <v>100</v>
      </c>
      <c r="M18" s="16"/>
      <c r="N18" s="16"/>
      <c r="O18" s="16"/>
      <c r="P18" s="16"/>
      <c r="Q18" s="16"/>
      <c r="R18" s="17"/>
      <c r="S18" s="17">
        <v>100</v>
      </c>
      <c r="T18" s="17"/>
      <c r="U18" s="17"/>
      <c r="AG18" s="21" t="s">
        <v>118</v>
      </c>
    </row>
    <row r="19" spans="1:33" x14ac:dyDescent="0.25">
      <c r="A19" s="17">
        <v>1</v>
      </c>
      <c r="B19" s="36" t="s">
        <v>67</v>
      </c>
      <c r="C19" s="17"/>
      <c r="D19" s="34">
        <v>2022</v>
      </c>
      <c r="E19" s="34"/>
      <c r="F19" s="17">
        <v>70</v>
      </c>
      <c r="G19" s="17"/>
      <c r="H19" s="17"/>
      <c r="I19" s="17"/>
      <c r="J19" s="17"/>
      <c r="K19" s="17"/>
      <c r="L19" s="16">
        <v>70</v>
      </c>
      <c r="M19" s="16"/>
      <c r="N19" s="16"/>
      <c r="O19" s="16"/>
      <c r="P19" s="16"/>
      <c r="Q19" s="16"/>
      <c r="R19" s="17"/>
      <c r="S19" s="17">
        <v>70</v>
      </c>
      <c r="T19" s="17"/>
      <c r="U19" s="17"/>
      <c r="AG19" s="21" t="s">
        <v>118</v>
      </c>
    </row>
    <row r="20" spans="1:33" x14ac:dyDescent="0.25">
      <c r="A20" s="17"/>
      <c r="B20" s="36"/>
      <c r="C20" s="17"/>
      <c r="D20" s="34"/>
      <c r="E20" s="34"/>
      <c r="F20" s="17"/>
      <c r="G20" s="17"/>
      <c r="H20" s="17"/>
      <c r="I20" s="17"/>
      <c r="J20" s="17"/>
      <c r="K20" s="17"/>
      <c r="L20" s="16">
        <v>0</v>
      </c>
      <c r="M20" s="16"/>
      <c r="N20" s="16"/>
      <c r="O20" s="16"/>
      <c r="P20" s="16"/>
      <c r="Q20" s="16"/>
      <c r="R20" s="17"/>
      <c r="S20" s="17"/>
      <c r="T20" s="17"/>
      <c r="U20" s="17"/>
      <c r="AG20" s="21" t="s">
        <v>117</v>
      </c>
    </row>
    <row r="21" spans="1:33" x14ac:dyDescent="0.25">
      <c r="A21" s="17"/>
      <c r="B21" s="17"/>
      <c r="C21" s="17"/>
      <c r="D21" s="34"/>
      <c r="E21" s="34"/>
      <c r="F21" s="17"/>
      <c r="G21" s="17"/>
      <c r="H21" s="17"/>
      <c r="I21" s="17"/>
      <c r="J21" s="17"/>
      <c r="K21" s="17"/>
      <c r="L21" s="16">
        <v>0</v>
      </c>
      <c r="M21" s="16"/>
      <c r="N21" s="16"/>
      <c r="O21" s="16"/>
      <c r="P21" s="16"/>
      <c r="Q21" s="16"/>
      <c r="R21" s="17"/>
      <c r="S21" s="17"/>
      <c r="T21" s="17"/>
      <c r="U21" s="17"/>
      <c r="AG21" s="21" t="s">
        <v>117</v>
      </c>
    </row>
    <row r="22" spans="1:33" x14ac:dyDescent="0.25">
      <c r="A22" s="17"/>
      <c r="B22" s="17"/>
      <c r="C22" s="17"/>
      <c r="D22" s="34"/>
      <c r="E22" s="34"/>
      <c r="F22" s="17"/>
      <c r="G22" s="17"/>
      <c r="H22" s="17"/>
      <c r="I22" s="17"/>
      <c r="J22" s="17"/>
      <c r="K22" s="17"/>
      <c r="L22" s="16">
        <v>0</v>
      </c>
      <c r="M22" s="16"/>
      <c r="N22" s="16"/>
      <c r="O22" s="16"/>
      <c r="P22" s="16"/>
      <c r="Q22" s="16"/>
      <c r="R22" s="17"/>
      <c r="S22" s="17"/>
      <c r="T22" s="17"/>
      <c r="U22" s="17"/>
      <c r="AG22" s="21" t="s">
        <v>117</v>
      </c>
    </row>
    <row r="23" spans="1:33" x14ac:dyDescent="0.25">
      <c r="A23" s="17"/>
      <c r="B23" s="17"/>
      <c r="C23" s="17"/>
      <c r="D23" s="34"/>
      <c r="E23" s="34"/>
      <c r="F23" s="17"/>
      <c r="G23" s="17"/>
      <c r="H23" s="17"/>
      <c r="I23" s="17"/>
      <c r="J23" s="17"/>
      <c r="K23" s="17"/>
      <c r="L23" s="16">
        <v>0</v>
      </c>
      <c r="M23" s="16"/>
      <c r="N23" s="16"/>
      <c r="O23" s="16"/>
      <c r="P23" s="16"/>
      <c r="Q23" s="16"/>
      <c r="R23" s="17"/>
      <c r="S23" s="17"/>
      <c r="T23" s="17"/>
      <c r="U23" s="17"/>
      <c r="AG23" s="21" t="s">
        <v>117</v>
      </c>
    </row>
    <row r="24" spans="1:33" x14ac:dyDescent="0.25">
      <c r="A24" s="17"/>
      <c r="B24" s="17"/>
      <c r="C24" s="17"/>
      <c r="D24" s="34"/>
      <c r="E24" s="34"/>
      <c r="F24" s="17"/>
      <c r="G24" s="17"/>
      <c r="H24" s="17"/>
      <c r="I24" s="17"/>
      <c r="J24" s="17"/>
      <c r="K24" s="17"/>
      <c r="L24" s="16">
        <v>0</v>
      </c>
      <c r="M24" s="16"/>
      <c r="N24" s="16"/>
      <c r="O24" s="16"/>
      <c r="P24" s="16"/>
      <c r="Q24" s="16"/>
      <c r="R24" s="17"/>
      <c r="S24" s="17"/>
      <c r="T24" s="17"/>
      <c r="U24" s="17"/>
      <c r="AG24" s="21" t="s">
        <v>117</v>
      </c>
    </row>
    <row r="25" spans="1:33" x14ac:dyDescent="0.25">
      <c r="A25" s="17"/>
      <c r="B25" s="17"/>
      <c r="C25" s="17"/>
      <c r="D25" s="34"/>
      <c r="E25" s="34"/>
      <c r="F25" s="17"/>
      <c r="G25" s="17"/>
      <c r="H25" s="17"/>
      <c r="I25" s="17"/>
      <c r="J25" s="17"/>
      <c r="K25" s="17"/>
      <c r="L25" s="16">
        <v>0</v>
      </c>
      <c r="M25" s="16"/>
      <c r="N25" s="16"/>
      <c r="O25" s="16"/>
      <c r="P25" s="16"/>
      <c r="Q25" s="16"/>
      <c r="R25" s="17"/>
      <c r="S25" s="17"/>
      <c r="T25" s="17"/>
      <c r="U25" s="17"/>
      <c r="AG25" s="21" t="s">
        <v>117</v>
      </c>
    </row>
    <row r="26" spans="1:33" x14ac:dyDescent="0.25">
      <c r="A26" s="17"/>
      <c r="B26" s="17"/>
      <c r="C26" s="17"/>
      <c r="D26" s="34"/>
      <c r="E26" s="34"/>
      <c r="F26" s="17"/>
      <c r="G26" s="17"/>
      <c r="H26" s="17"/>
      <c r="I26" s="17"/>
      <c r="J26" s="17"/>
      <c r="K26" s="17"/>
      <c r="L26" s="16">
        <v>0</v>
      </c>
      <c r="M26" s="16"/>
      <c r="N26" s="16"/>
      <c r="O26" s="16"/>
      <c r="P26" s="16"/>
      <c r="Q26" s="16"/>
      <c r="R26" s="17"/>
      <c r="S26" s="17"/>
      <c r="T26" s="17"/>
      <c r="U26" s="17"/>
      <c r="AG26" s="21" t="s">
        <v>117</v>
      </c>
    </row>
    <row r="27" spans="1:33" x14ac:dyDescent="0.25">
      <c r="A27" s="17"/>
      <c r="B27" s="17"/>
      <c r="C27" s="17"/>
      <c r="D27" s="34"/>
      <c r="E27" s="34"/>
      <c r="F27" s="17"/>
      <c r="G27" s="17"/>
      <c r="H27" s="17"/>
      <c r="I27" s="17"/>
      <c r="J27" s="17"/>
      <c r="K27" s="17"/>
      <c r="L27" s="16">
        <v>0</v>
      </c>
      <c r="M27" s="16"/>
      <c r="N27" s="16"/>
      <c r="O27" s="16"/>
      <c r="P27" s="16"/>
      <c r="Q27" s="16"/>
      <c r="R27" s="17"/>
      <c r="S27" s="17"/>
      <c r="T27" s="17"/>
      <c r="U27" s="17"/>
      <c r="AG27" s="21" t="s">
        <v>117</v>
      </c>
    </row>
    <row r="28" spans="1:33" x14ac:dyDescent="0.25">
      <c r="A28" s="17"/>
      <c r="B28" s="17"/>
      <c r="C28" s="17"/>
      <c r="D28" s="34"/>
      <c r="E28" s="34"/>
      <c r="F28" s="17"/>
      <c r="G28" s="17"/>
      <c r="H28" s="17"/>
      <c r="I28" s="17"/>
      <c r="J28" s="17"/>
      <c r="K28" s="17"/>
      <c r="L28" s="16">
        <v>0</v>
      </c>
      <c r="M28" s="16"/>
      <c r="N28" s="16"/>
      <c r="O28" s="16"/>
      <c r="P28" s="16"/>
      <c r="Q28" s="16"/>
      <c r="R28" s="17"/>
      <c r="S28" s="17"/>
      <c r="T28" s="17"/>
      <c r="U28" s="17"/>
      <c r="AG28" s="21" t="s">
        <v>117</v>
      </c>
    </row>
    <row r="29" spans="1:33" x14ac:dyDescent="0.25">
      <c r="A29" s="17"/>
      <c r="B29" s="17"/>
      <c r="C29" s="17"/>
      <c r="D29" s="34"/>
      <c r="E29" s="34"/>
      <c r="F29" s="17"/>
      <c r="G29" s="17"/>
      <c r="H29" s="17"/>
      <c r="I29" s="17"/>
      <c r="J29" s="17"/>
      <c r="K29" s="17"/>
      <c r="L29" s="16">
        <v>0</v>
      </c>
      <c r="M29" s="16"/>
      <c r="N29" s="16"/>
      <c r="O29" s="16"/>
      <c r="P29" s="16"/>
      <c r="Q29" s="16"/>
      <c r="R29" s="17"/>
      <c r="S29" s="17"/>
      <c r="T29" s="17"/>
      <c r="U29" s="17"/>
      <c r="AG29" s="21" t="s">
        <v>117</v>
      </c>
    </row>
    <row r="30" spans="1:33" x14ac:dyDescent="0.25">
      <c r="A30" s="17"/>
      <c r="B30" s="17"/>
      <c r="C30" s="17"/>
      <c r="D30" s="34"/>
      <c r="E30" s="34"/>
      <c r="F30" s="17"/>
      <c r="G30" s="17"/>
      <c r="H30" s="17"/>
      <c r="I30" s="17"/>
      <c r="J30" s="17"/>
      <c r="K30" s="17"/>
      <c r="L30" s="16">
        <v>0</v>
      </c>
      <c r="M30" s="16"/>
      <c r="N30" s="16"/>
      <c r="O30" s="16"/>
      <c r="P30" s="16"/>
      <c r="Q30" s="16"/>
      <c r="R30" s="17"/>
      <c r="S30" s="17"/>
      <c r="T30" s="17"/>
      <c r="U30" s="17"/>
      <c r="AG30" s="21" t="s">
        <v>117</v>
      </c>
    </row>
    <row r="31" spans="1:33" x14ac:dyDescent="0.25">
      <c r="A31" s="17"/>
      <c r="B31" s="17"/>
      <c r="C31" s="17"/>
      <c r="D31" s="34"/>
      <c r="E31" s="34"/>
      <c r="F31" s="17"/>
      <c r="G31" s="17"/>
      <c r="H31" s="17"/>
      <c r="I31" s="17"/>
      <c r="J31" s="17"/>
      <c r="K31" s="17"/>
      <c r="L31" s="16">
        <v>0</v>
      </c>
      <c r="M31" s="16"/>
      <c r="N31" s="16"/>
      <c r="O31" s="16"/>
      <c r="P31" s="16"/>
      <c r="Q31" s="16"/>
      <c r="R31" s="17"/>
      <c r="S31" s="17"/>
      <c r="T31" s="17"/>
      <c r="U31" s="17"/>
      <c r="AG31" s="21" t="s">
        <v>117</v>
      </c>
    </row>
    <row r="32" spans="1:33" x14ac:dyDescent="0.25">
      <c r="A32" s="17"/>
      <c r="B32" s="17"/>
      <c r="C32" s="17"/>
      <c r="D32" s="34"/>
      <c r="E32" s="34"/>
      <c r="F32" s="17"/>
      <c r="G32" s="17"/>
      <c r="H32" s="17"/>
      <c r="I32" s="17"/>
      <c r="J32" s="17"/>
      <c r="K32" s="17"/>
      <c r="L32" s="16">
        <v>0</v>
      </c>
      <c r="M32" s="16"/>
      <c r="N32" s="16"/>
      <c r="O32" s="16"/>
      <c r="P32" s="16"/>
      <c r="Q32" s="16"/>
      <c r="R32" s="17"/>
      <c r="S32" s="17"/>
      <c r="T32" s="17"/>
      <c r="U32" s="17"/>
      <c r="AG32" s="21" t="s">
        <v>117</v>
      </c>
    </row>
    <row r="33" spans="1:33" x14ac:dyDescent="0.25">
      <c r="A33" s="17"/>
      <c r="B33" s="17"/>
      <c r="C33" s="17"/>
      <c r="D33" s="34"/>
      <c r="E33" s="34"/>
      <c r="F33" s="17"/>
      <c r="G33" s="17"/>
      <c r="H33" s="17"/>
      <c r="I33" s="17"/>
      <c r="J33" s="17"/>
      <c r="K33" s="17"/>
      <c r="L33" s="16">
        <v>0</v>
      </c>
      <c r="M33" s="16"/>
      <c r="N33" s="16"/>
      <c r="O33" s="16"/>
      <c r="P33" s="16"/>
      <c r="Q33" s="16"/>
      <c r="R33" s="17"/>
      <c r="S33" s="17"/>
      <c r="T33" s="17"/>
      <c r="U33" s="17"/>
      <c r="AG33" s="21" t="s">
        <v>117</v>
      </c>
    </row>
    <row r="34" spans="1:33" x14ac:dyDescent="0.25">
      <c r="A34" s="17"/>
      <c r="B34" s="17"/>
      <c r="C34" s="17"/>
      <c r="D34" s="34"/>
      <c r="E34" s="34"/>
      <c r="F34" s="17"/>
      <c r="G34" s="17"/>
      <c r="H34" s="17"/>
      <c r="I34" s="17"/>
      <c r="J34" s="17"/>
      <c r="K34" s="17"/>
      <c r="L34" s="16">
        <v>0</v>
      </c>
      <c r="M34" s="16"/>
      <c r="N34" s="16"/>
      <c r="O34" s="16"/>
      <c r="P34" s="16"/>
      <c r="Q34" s="16"/>
      <c r="R34" s="17"/>
      <c r="S34" s="17"/>
      <c r="T34" s="17"/>
      <c r="U34" s="17"/>
      <c r="AG34" s="21" t="s">
        <v>117</v>
      </c>
    </row>
    <row r="35" spans="1:33" x14ac:dyDescent="0.25">
      <c r="A35" s="17"/>
      <c r="B35" s="17"/>
      <c r="C35" s="17"/>
      <c r="D35" s="34"/>
      <c r="E35" s="34"/>
      <c r="F35" s="17"/>
      <c r="G35" s="17"/>
      <c r="H35" s="17"/>
      <c r="I35" s="17"/>
      <c r="J35" s="17"/>
      <c r="K35" s="17"/>
      <c r="L35" s="16">
        <v>0</v>
      </c>
      <c r="M35" s="16"/>
      <c r="N35" s="16"/>
      <c r="O35" s="16"/>
      <c r="P35" s="16"/>
      <c r="Q35" s="16"/>
      <c r="R35" s="17"/>
      <c r="S35" s="17"/>
      <c r="T35" s="17"/>
      <c r="U35" s="17"/>
      <c r="AG35" s="21" t="s">
        <v>117</v>
      </c>
    </row>
    <row r="36" spans="1:33" x14ac:dyDescent="0.25">
      <c r="A36" s="17"/>
      <c r="B36" s="17"/>
      <c r="C36" s="17"/>
      <c r="D36" s="34"/>
      <c r="E36" s="34"/>
      <c r="F36" s="17"/>
      <c r="G36" s="17"/>
      <c r="H36" s="17"/>
      <c r="I36" s="17"/>
      <c r="J36" s="17"/>
      <c r="K36" s="17"/>
      <c r="L36" s="16">
        <v>0</v>
      </c>
      <c r="M36" s="16"/>
      <c r="N36" s="16"/>
      <c r="O36" s="16"/>
      <c r="P36" s="16"/>
      <c r="Q36" s="16"/>
      <c r="R36" s="17"/>
      <c r="S36" s="17"/>
      <c r="T36" s="17"/>
      <c r="U36" s="17"/>
      <c r="AG36" s="21" t="s">
        <v>117</v>
      </c>
    </row>
    <row r="37" spans="1:33" x14ac:dyDescent="0.25">
      <c r="A37" s="17"/>
      <c r="B37" s="17"/>
      <c r="C37" s="17"/>
      <c r="D37" s="34"/>
      <c r="E37" s="34"/>
      <c r="F37" s="17"/>
      <c r="G37" s="17"/>
      <c r="H37" s="17"/>
      <c r="I37" s="17"/>
      <c r="J37" s="17"/>
      <c r="K37" s="17"/>
      <c r="L37" s="16">
        <v>0</v>
      </c>
      <c r="M37" s="16"/>
      <c r="N37" s="16"/>
      <c r="O37" s="16"/>
      <c r="P37" s="16"/>
      <c r="Q37" s="16"/>
      <c r="R37" s="17"/>
      <c r="S37" s="17"/>
      <c r="T37" s="17"/>
      <c r="U37" s="17"/>
      <c r="AG37" s="21" t="s">
        <v>117</v>
      </c>
    </row>
    <row r="38" spans="1:33" x14ac:dyDescent="0.25">
      <c r="A38" s="17"/>
      <c r="B38" s="17"/>
      <c r="C38" s="17"/>
      <c r="D38" s="34"/>
      <c r="E38" s="34"/>
      <c r="F38" s="17"/>
      <c r="G38" s="17"/>
      <c r="H38" s="17"/>
      <c r="I38" s="17"/>
      <c r="J38" s="17"/>
      <c r="K38" s="17"/>
      <c r="L38" s="16">
        <v>0</v>
      </c>
      <c r="M38" s="16"/>
      <c r="N38" s="16"/>
      <c r="O38" s="16"/>
      <c r="P38" s="16"/>
      <c r="Q38" s="16"/>
      <c r="R38" s="17"/>
      <c r="S38" s="17"/>
      <c r="T38" s="17"/>
      <c r="U38" s="17"/>
      <c r="AG38" s="21" t="s">
        <v>117</v>
      </c>
    </row>
    <row r="39" spans="1:33" x14ac:dyDescent="0.25">
      <c r="A39" s="17"/>
      <c r="B39" s="17"/>
      <c r="C39" s="17"/>
      <c r="D39" s="34"/>
      <c r="E39" s="34"/>
      <c r="F39" s="17"/>
      <c r="G39" s="17"/>
      <c r="H39" s="17"/>
      <c r="I39" s="17"/>
      <c r="J39" s="17"/>
      <c r="K39" s="17"/>
      <c r="L39" s="16">
        <v>0</v>
      </c>
      <c r="M39" s="16"/>
      <c r="N39" s="16"/>
      <c r="O39" s="16"/>
      <c r="P39" s="16"/>
      <c r="Q39" s="16"/>
      <c r="R39" s="17"/>
      <c r="S39" s="17"/>
      <c r="T39" s="17"/>
      <c r="U39" s="17"/>
      <c r="AG39" s="21" t="s">
        <v>117</v>
      </c>
    </row>
    <row r="40" spans="1:33" x14ac:dyDescent="0.25">
      <c r="A40" s="17"/>
      <c r="B40" s="17"/>
      <c r="C40" s="17"/>
      <c r="D40" s="34"/>
      <c r="E40" s="34"/>
      <c r="F40" s="17"/>
      <c r="G40" s="17"/>
      <c r="H40" s="17"/>
      <c r="I40" s="17"/>
      <c r="J40" s="17"/>
      <c r="K40" s="17"/>
      <c r="L40" s="16">
        <v>0</v>
      </c>
      <c r="M40" s="16"/>
      <c r="N40" s="16"/>
      <c r="O40" s="16"/>
      <c r="P40" s="16"/>
      <c r="Q40" s="16"/>
      <c r="R40" s="17"/>
      <c r="S40" s="17"/>
      <c r="T40" s="17"/>
      <c r="U40" s="17"/>
      <c r="AG40" s="21" t="s">
        <v>117</v>
      </c>
    </row>
    <row r="41" spans="1:33" x14ac:dyDescent="0.25">
      <c r="A41" s="17"/>
      <c r="B41" s="17"/>
      <c r="C41" s="17"/>
      <c r="D41" s="34"/>
      <c r="E41" s="34"/>
      <c r="F41" s="17"/>
      <c r="G41" s="17"/>
      <c r="H41" s="17"/>
      <c r="I41" s="17"/>
      <c r="J41" s="17"/>
      <c r="K41" s="17"/>
      <c r="L41" s="16">
        <v>0</v>
      </c>
      <c r="M41" s="16"/>
      <c r="N41" s="16"/>
      <c r="O41" s="16"/>
      <c r="P41" s="16"/>
      <c r="Q41" s="16"/>
      <c r="R41" s="17"/>
      <c r="S41" s="17"/>
      <c r="T41" s="17"/>
      <c r="U41" s="17"/>
      <c r="AG41" s="21" t="s">
        <v>117</v>
      </c>
    </row>
    <row r="42" spans="1:33" x14ac:dyDescent="0.25">
      <c r="A42" s="17"/>
      <c r="B42" s="17"/>
      <c r="C42" s="17"/>
      <c r="D42" s="34"/>
      <c r="E42" s="34"/>
      <c r="F42" s="17"/>
      <c r="G42" s="17"/>
      <c r="H42" s="17"/>
      <c r="I42" s="17"/>
      <c r="J42" s="17"/>
      <c r="K42" s="17"/>
      <c r="L42" s="16">
        <v>0</v>
      </c>
      <c r="M42" s="16"/>
      <c r="N42" s="16"/>
      <c r="O42" s="16"/>
      <c r="P42" s="16"/>
      <c r="Q42" s="16"/>
      <c r="R42" s="17"/>
      <c r="S42" s="17"/>
      <c r="T42" s="17"/>
      <c r="U42" s="17"/>
      <c r="AG42" s="21" t="s">
        <v>117</v>
      </c>
    </row>
    <row r="43" spans="1:33" x14ac:dyDescent="0.25">
      <c r="A43" s="17"/>
      <c r="B43" s="17"/>
      <c r="C43" s="17"/>
      <c r="D43" s="34"/>
      <c r="E43" s="34"/>
      <c r="F43" s="17"/>
      <c r="G43" s="17"/>
      <c r="H43" s="17"/>
      <c r="I43" s="17"/>
      <c r="J43" s="17"/>
      <c r="K43" s="17"/>
      <c r="L43" s="16">
        <v>0</v>
      </c>
      <c r="M43" s="16"/>
      <c r="N43" s="16"/>
      <c r="O43" s="16"/>
      <c r="P43" s="16"/>
      <c r="Q43" s="16"/>
      <c r="R43" s="17"/>
      <c r="S43" s="17"/>
      <c r="T43" s="17"/>
      <c r="U43" s="17"/>
      <c r="AG43" s="21" t="s">
        <v>117</v>
      </c>
    </row>
    <row r="44" spans="1:33" x14ac:dyDescent="0.25">
      <c r="A44" s="17"/>
      <c r="B44" s="17"/>
      <c r="C44" s="17"/>
      <c r="D44" s="34"/>
      <c r="E44" s="34"/>
      <c r="F44" s="17"/>
      <c r="G44" s="17"/>
      <c r="H44" s="17"/>
      <c r="I44" s="17"/>
      <c r="J44" s="17"/>
      <c r="K44" s="17"/>
      <c r="L44" s="16">
        <v>0</v>
      </c>
      <c r="M44" s="16"/>
      <c r="N44" s="16"/>
      <c r="O44" s="16"/>
      <c r="P44" s="16"/>
      <c r="Q44" s="16"/>
      <c r="R44" s="17"/>
      <c r="S44" s="17"/>
      <c r="T44" s="17"/>
      <c r="U44" s="17"/>
      <c r="AG44" s="21" t="s">
        <v>117</v>
      </c>
    </row>
    <row r="45" spans="1:33" x14ac:dyDescent="0.25">
      <c r="A45" s="17"/>
      <c r="B45" s="17"/>
      <c r="C45" s="17"/>
      <c r="D45" s="34"/>
      <c r="E45" s="34"/>
      <c r="F45" s="17"/>
      <c r="G45" s="17"/>
      <c r="H45" s="17"/>
      <c r="I45" s="17"/>
      <c r="J45" s="17"/>
      <c r="K45" s="17"/>
      <c r="L45" s="16">
        <v>0</v>
      </c>
      <c r="M45" s="16"/>
      <c r="N45" s="16"/>
      <c r="O45" s="16"/>
      <c r="P45" s="16"/>
      <c r="Q45" s="16"/>
      <c r="R45" s="17"/>
      <c r="S45" s="17"/>
      <c r="T45" s="17"/>
      <c r="U45" s="17"/>
      <c r="AG45" s="21" t="s">
        <v>117</v>
      </c>
    </row>
    <row r="46" spans="1:33" x14ac:dyDescent="0.25">
      <c r="A46" s="17"/>
      <c r="B46" s="17"/>
      <c r="C46" s="17"/>
      <c r="D46" s="34"/>
      <c r="E46" s="34"/>
      <c r="F46" s="17"/>
      <c r="G46" s="17"/>
      <c r="H46" s="17"/>
      <c r="I46" s="17"/>
      <c r="J46" s="17"/>
      <c r="K46" s="17"/>
      <c r="L46" s="16">
        <v>0</v>
      </c>
      <c r="M46" s="16"/>
      <c r="N46" s="16"/>
      <c r="O46" s="16"/>
      <c r="P46" s="16"/>
      <c r="Q46" s="16"/>
      <c r="R46" s="17"/>
      <c r="S46" s="17"/>
      <c r="T46" s="17"/>
      <c r="U46" s="17"/>
      <c r="AG46" s="21" t="s">
        <v>117</v>
      </c>
    </row>
    <row r="47" spans="1:33" x14ac:dyDescent="0.25">
      <c r="A47" s="17"/>
      <c r="B47" s="17"/>
      <c r="C47" s="17"/>
      <c r="D47" s="34"/>
      <c r="E47" s="34"/>
      <c r="F47" s="17"/>
      <c r="G47" s="17"/>
      <c r="H47" s="17"/>
      <c r="I47" s="17"/>
      <c r="J47" s="17"/>
      <c r="K47" s="17"/>
      <c r="L47" s="16">
        <v>0</v>
      </c>
      <c r="M47" s="16"/>
      <c r="N47" s="16"/>
      <c r="O47" s="16"/>
      <c r="P47" s="16"/>
      <c r="Q47" s="16"/>
      <c r="R47" s="17"/>
      <c r="S47" s="17"/>
      <c r="T47" s="17"/>
      <c r="U47" s="17"/>
      <c r="AG47" s="21" t="s">
        <v>117</v>
      </c>
    </row>
    <row r="48" spans="1:33" x14ac:dyDescent="0.25">
      <c r="A48" s="17"/>
      <c r="B48" s="17"/>
      <c r="C48" s="17"/>
      <c r="D48" s="34"/>
      <c r="E48" s="34"/>
      <c r="F48" s="17"/>
      <c r="G48" s="17"/>
      <c r="H48" s="17"/>
      <c r="I48" s="17"/>
      <c r="J48" s="17"/>
      <c r="K48" s="17"/>
      <c r="L48" s="16">
        <v>0</v>
      </c>
      <c r="M48" s="16"/>
      <c r="N48" s="16"/>
      <c r="O48" s="16"/>
      <c r="P48" s="16"/>
      <c r="Q48" s="16"/>
      <c r="R48" s="17"/>
      <c r="S48" s="17"/>
      <c r="T48" s="17"/>
      <c r="U48" s="17"/>
      <c r="AG48" s="21" t="s">
        <v>117</v>
      </c>
    </row>
    <row r="49" spans="1:33" x14ac:dyDescent="0.25">
      <c r="A49" s="17"/>
      <c r="B49" s="17"/>
      <c r="C49" s="17"/>
      <c r="D49" s="34"/>
      <c r="E49" s="34"/>
      <c r="F49" s="17"/>
      <c r="G49" s="17"/>
      <c r="H49" s="17"/>
      <c r="I49" s="17"/>
      <c r="J49" s="17"/>
      <c r="K49" s="17"/>
      <c r="L49" s="16">
        <v>0</v>
      </c>
      <c r="M49" s="16"/>
      <c r="N49" s="16"/>
      <c r="O49" s="16"/>
      <c r="P49" s="16"/>
      <c r="Q49" s="16"/>
      <c r="R49" s="17"/>
      <c r="S49" s="17"/>
      <c r="T49" s="17"/>
      <c r="U49" s="17"/>
      <c r="AG49" s="21" t="s">
        <v>117</v>
      </c>
    </row>
    <row r="50" spans="1:33" x14ac:dyDescent="0.25">
      <c r="A50" s="17"/>
      <c r="B50" s="17"/>
      <c r="C50" s="17"/>
      <c r="D50" s="34"/>
      <c r="E50" s="34"/>
      <c r="F50" s="17"/>
      <c r="G50" s="17"/>
      <c r="H50" s="17"/>
      <c r="I50" s="17"/>
      <c r="J50" s="17"/>
      <c r="K50" s="17"/>
      <c r="L50" s="16">
        <v>0</v>
      </c>
      <c r="M50" s="16"/>
      <c r="N50" s="16"/>
      <c r="O50" s="16"/>
      <c r="P50" s="16"/>
      <c r="Q50" s="16"/>
      <c r="R50" s="17"/>
      <c r="S50" s="17"/>
      <c r="T50" s="17"/>
      <c r="U50" s="17"/>
      <c r="AG50" s="21" t="s">
        <v>117</v>
      </c>
    </row>
    <row r="51" spans="1:33" x14ac:dyDescent="0.25">
      <c r="A51" s="17"/>
      <c r="B51" s="17"/>
      <c r="C51" s="17"/>
      <c r="D51" s="34"/>
      <c r="E51" s="34"/>
      <c r="F51" s="17"/>
      <c r="G51" s="17"/>
      <c r="H51" s="17"/>
      <c r="I51" s="17"/>
      <c r="J51" s="17"/>
      <c r="K51" s="17"/>
      <c r="L51" s="16">
        <v>0</v>
      </c>
      <c r="M51" s="16"/>
      <c r="N51" s="16"/>
      <c r="O51" s="16"/>
      <c r="P51" s="16"/>
      <c r="Q51" s="16"/>
      <c r="R51" s="17"/>
      <c r="S51" s="17"/>
      <c r="T51" s="17"/>
      <c r="U51" s="17"/>
      <c r="AG51" s="21" t="s">
        <v>117</v>
      </c>
    </row>
    <row r="52" spans="1:33" x14ac:dyDescent="0.25">
      <c r="A52" s="17"/>
      <c r="B52" s="17"/>
      <c r="C52" s="17"/>
      <c r="D52" s="34"/>
      <c r="E52" s="34"/>
      <c r="F52" s="17"/>
      <c r="G52" s="17"/>
      <c r="H52" s="17"/>
      <c r="I52" s="17"/>
      <c r="J52" s="17"/>
      <c r="K52" s="17"/>
      <c r="L52" s="16">
        <v>0</v>
      </c>
      <c r="M52" s="16"/>
      <c r="N52" s="16"/>
      <c r="O52" s="16"/>
      <c r="P52" s="16"/>
      <c r="Q52" s="16"/>
      <c r="R52" s="17"/>
      <c r="S52" s="17"/>
      <c r="T52" s="17"/>
      <c r="U52" s="17"/>
      <c r="AG52" s="21" t="s">
        <v>117</v>
      </c>
    </row>
    <row r="53" spans="1:33" x14ac:dyDescent="0.25">
      <c r="A53" s="17"/>
      <c r="B53" s="17"/>
      <c r="C53" s="17"/>
      <c r="D53" s="34"/>
      <c r="E53" s="34"/>
      <c r="F53" s="17"/>
      <c r="G53" s="17"/>
      <c r="H53" s="17"/>
      <c r="I53" s="17"/>
      <c r="J53" s="17"/>
      <c r="K53" s="17"/>
      <c r="L53" s="16">
        <v>0</v>
      </c>
      <c r="M53" s="16"/>
      <c r="N53" s="16"/>
      <c r="O53" s="16"/>
      <c r="P53" s="16"/>
      <c r="Q53" s="16"/>
      <c r="R53" s="17"/>
      <c r="S53" s="17"/>
      <c r="T53" s="17"/>
      <c r="U53" s="17"/>
      <c r="AG53" s="21" t="s">
        <v>117</v>
      </c>
    </row>
    <row r="54" spans="1:33" x14ac:dyDescent="0.25">
      <c r="A54" s="17"/>
      <c r="B54" s="17"/>
      <c r="C54" s="17"/>
      <c r="D54" s="34"/>
      <c r="E54" s="34"/>
      <c r="F54" s="17"/>
      <c r="G54" s="17"/>
      <c r="H54" s="17"/>
      <c r="I54" s="17"/>
      <c r="J54" s="17"/>
      <c r="K54" s="17"/>
      <c r="L54" s="16">
        <v>0</v>
      </c>
      <c r="M54" s="16"/>
      <c r="N54" s="16"/>
      <c r="O54" s="16"/>
      <c r="P54" s="16"/>
      <c r="Q54" s="16"/>
      <c r="R54" s="17"/>
      <c r="S54" s="17"/>
      <c r="T54" s="17"/>
      <c r="U54" s="17"/>
      <c r="AG54" s="21" t="s">
        <v>117</v>
      </c>
    </row>
    <row r="55" spans="1:33" x14ac:dyDescent="0.25">
      <c r="A55" s="17"/>
      <c r="B55" s="17"/>
      <c r="C55" s="17"/>
      <c r="D55" s="34"/>
      <c r="E55" s="34"/>
      <c r="F55" s="17"/>
      <c r="G55" s="17"/>
      <c r="H55" s="17"/>
      <c r="I55" s="17"/>
      <c r="J55" s="17"/>
      <c r="K55" s="17"/>
      <c r="L55" s="16">
        <v>0</v>
      </c>
      <c r="M55" s="16"/>
      <c r="N55" s="16"/>
      <c r="O55" s="16"/>
      <c r="P55" s="16"/>
      <c r="Q55" s="16"/>
      <c r="R55" s="17"/>
      <c r="S55" s="17"/>
      <c r="T55" s="17"/>
      <c r="U55" s="17"/>
      <c r="AG55" s="21" t="s">
        <v>117</v>
      </c>
    </row>
    <row r="56" spans="1:33" x14ac:dyDescent="0.25">
      <c r="A56" s="17"/>
      <c r="B56" s="17"/>
      <c r="C56" s="17"/>
      <c r="D56" s="34"/>
      <c r="E56" s="34"/>
      <c r="F56" s="17"/>
      <c r="G56" s="17"/>
      <c r="H56" s="17"/>
      <c r="I56" s="17"/>
      <c r="J56" s="17"/>
      <c r="K56" s="17"/>
      <c r="L56" s="16">
        <v>0</v>
      </c>
      <c r="M56" s="16"/>
      <c r="N56" s="16"/>
      <c r="O56" s="16"/>
      <c r="P56" s="16"/>
      <c r="Q56" s="16"/>
      <c r="R56" s="17"/>
      <c r="S56" s="17"/>
      <c r="T56" s="17"/>
      <c r="U56" s="17"/>
      <c r="AG56" s="21" t="s">
        <v>117</v>
      </c>
    </row>
    <row r="57" spans="1:33" x14ac:dyDescent="0.25">
      <c r="A57" s="17"/>
      <c r="B57" s="17"/>
      <c r="C57" s="17"/>
      <c r="D57" s="34"/>
      <c r="E57" s="34"/>
      <c r="F57" s="17"/>
      <c r="G57" s="17"/>
      <c r="H57" s="17"/>
      <c r="I57" s="17"/>
      <c r="J57" s="17"/>
      <c r="K57" s="17"/>
      <c r="L57" s="16">
        <v>0</v>
      </c>
      <c r="M57" s="16"/>
      <c r="N57" s="16"/>
      <c r="O57" s="16"/>
      <c r="P57" s="16"/>
      <c r="Q57" s="16"/>
      <c r="R57" s="17"/>
      <c r="S57" s="17"/>
      <c r="T57" s="17"/>
      <c r="U57" s="17"/>
      <c r="AG57" s="21" t="s">
        <v>117</v>
      </c>
    </row>
    <row r="58" spans="1:33" x14ac:dyDescent="0.25">
      <c r="A58" s="17"/>
      <c r="B58" s="17"/>
      <c r="C58" s="17"/>
      <c r="D58" s="34"/>
      <c r="E58" s="34"/>
      <c r="F58" s="17"/>
      <c r="G58" s="17"/>
      <c r="H58" s="17"/>
      <c r="I58" s="17"/>
      <c r="J58" s="17"/>
      <c r="K58" s="17"/>
      <c r="L58" s="16">
        <v>0</v>
      </c>
      <c r="M58" s="16"/>
      <c r="N58" s="16"/>
      <c r="O58" s="16"/>
      <c r="P58" s="16"/>
      <c r="Q58" s="16"/>
      <c r="R58" s="17"/>
      <c r="S58" s="17"/>
      <c r="T58" s="17"/>
      <c r="U58" s="17"/>
      <c r="AG58" s="21" t="s">
        <v>117</v>
      </c>
    </row>
    <row r="59" spans="1:33" x14ac:dyDescent="0.25">
      <c r="A59" s="17"/>
      <c r="B59" s="17"/>
      <c r="C59" s="17"/>
      <c r="D59" s="34"/>
      <c r="E59" s="34"/>
      <c r="F59" s="17"/>
      <c r="G59" s="17"/>
      <c r="H59" s="17"/>
      <c r="I59" s="17"/>
      <c r="J59" s="17"/>
      <c r="K59" s="17"/>
      <c r="L59" s="16">
        <v>0</v>
      </c>
      <c r="M59" s="16"/>
      <c r="N59" s="16"/>
      <c r="O59" s="16"/>
      <c r="P59" s="16"/>
      <c r="Q59" s="16"/>
      <c r="R59" s="17"/>
      <c r="S59" s="17"/>
      <c r="T59" s="17"/>
      <c r="U59" s="17"/>
      <c r="AG59" s="21" t="s">
        <v>117</v>
      </c>
    </row>
    <row r="60" spans="1:33" x14ac:dyDescent="0.25">
      <c r="A60" s="17"/>
      <c r="B60" s="17"/>
      <c r="C60" s="17"/>
      <c r="D60" s="34"/>
      <c r="E60" s="34"/>
      <c r="F60" s="17"/>
      <c r="G60" s="17"/>
      <c r="H60" s="17"/>
      <c r="I60" s="17"/>
      <c r="J60" s="17"/>
      <c r="K60" s="17"/>
      <c r="L60" s="16">
        <v>0</v>
      </c>
      <c r="M60" s="16"/>
      <c r="N60" s="16"/>
      <c r="O60" s="16"/>
      <c r="P60" s="16"/>
      <c r="Q60" s="16"/>
      <c r="R60" s="17"/>
      <c r="S60" s="17"/>
      <c r="T60" s="17"/>
      <c r="U60" s="17"/>
      <c r="AG60" s="21" t="s">
        <v>117</v>
      </c>
    </row>
    <row r="61" spans="1:33" x14ac:dyDescent="0.25">
      <c r="A61" s="17"/>
      <c r="B61" s="17"/>
      <c r="C61" s="17"/>
      <c r="D61" s="34"/>
      <c r="E61" s="34"/>
      <c r="F61" s="17"/>
      <c r="G61" s="17"/>
      <c r="H61" s="17"/>
      <c r="I61" s="17"/>
      <c r="J61" s="17"/>
      <c r="K61" s="17"/>
      <c r="L61" s="16">
        <v>0</v>
      </c>
      <c r="M61" s="16"/>
      <c r="N61" s="16"/>
      <c r="O61" s="16"/>
      <c r="P61" s="16"/>
      <c r="Q61" s="16"/>
      <c r="R61" s="17"/>
      <c r="S61" s="17"/>
      <c r="T61" s="17"/>
      <c r="U61" s="17"/>
      <c r="AG61" s="21" t="s">
        <v>117</v>
      </c>
    </row>
    <row r="62" spans="1:33" x14ac:dyDescent="0.25">
      <c r="A62" s="17"/>
      <c r="B62" s="17"/>
      <c r="C62" s="17"/>
      <c r="D62" s="34"/>
      <c r="E62" s="34"/>
      <c r="F62" s="17"/>
      <c r="G62" s="17"/>
      <c r="H62" s="17"/>
      <c r="I62" s="17"/>
      <c r="J62" s="17"/>
      <c r="K62" s="17"/>
      <c r="L62" s="16">
        <v>0</v>
      </c>
      <c r="M62" s="16"/>
      <c r="N62" s="16"/>
      <c r="O62" s="16"/>
      <c r="P62" s="16"/>
      <c r="Q62" s="16"/>
      <c r="R62" s="17"/>
      <c r="S62" s="17"/>
      <c r="T62" s="17"/>
      <c r="U62" s="17"/>
      <c r="AG62" s="21" t="s">
        <v>117</v>
      </c>
    </row>
    <row r="63" spans="1:33" x14ac:dyDescent="0.25">
      <c r="A63" s="17"/>
      <c r="B63" s="17"/>
      <c r="C63" s="17"/>
      <c r="D63" s="34"/>
      <c r="E63" s="34"/>
      <c r="F63" s="17"/>
      <c r="G63" s="17"/>
      <c r="H63" s="17"/>
      <c r="I63" s="17"/>
      <c r="J63" s="17"/>
      <c r="K63" s="17"/>
      <c r="L63" s="16">
        <v>0</v>
      </c>
      <c r="M63" s="16"/>
      <c r="N63" s="16"/>
      <c r="O63" s="16"/>
      <c r="P63" s="16"/>
      <c r="Q63" s="16"/>
      <c r="R63" s="17"/>
      <c r="S63" s="17"/>
      <c r="T63" s="17"/>
      <c r="U63" s="17"/>
      <c r="AG63" s="21" t="s">
        <v>117</v>
      </c>
    </row>
    <row r="64" spans="1:33" x14ac:dyDescent="0.25">
      <c r="A64" s="17"/>
      <c r="B64" s="17"/>
      <c r="C64" s="17"/>
      <c r="D64" s="34"/>
      <c r="E64" s="34"/>
      <c r="F64" s="17"/>
      <c r="G64" s="17"/>
      <c r="H64" s="17"/>
      <c r="I64" s="17"/>
      <c r="J64" s="17"/>
      <c r="K64" s="17"/>
      <c r="L64" s="16">
        <v>0</v>
      </c>
      <c r="M64" s="16"/>
      <c r="N64" s="16"/>
      <c r="O64" s="16"/>
      <c r="P64" s="16"/>
      <c r="Q64" s="16"/>
      <c r="R64" s="17"/>
      <c r="S64" s="17"/>
      <c r="T64" s="17"/>
      <c r="U64" s="17"/>
      <c r="AG64" s="21" t="s">
        <v>117</v>
      </c>
    </row>
    <row r="65" spans="1:33" x14ac:dyDescent="0.25">
      <c r="A65" s="17"/>
      <c r="B65" s="17"/>
      <c r="C65" s="17"/>
      <c r="D65" s="34"/>
      <c r="E65" s="34"/>
      <c r="F65" s="17"/>
      <c r="G65" s="17"/>
      <c r="H65" s="17"/>
      <c r="I65" s="17"/>
      <c r="J65" s="17"/>
      <c r="K65" s="17"/>
      <c r="L65" s="16">
        <v>0</v>
      </c>
      <c r="M65" s="16"/>
      <c r="N65" s="16"/>
      <c r="O65" s="16"/>
      <c r="P65" s="16"/>
      <c r="Q65" s="16"/>
      <c r="R65" s="17"/>
      <c r="S65" s="17"/>
      <c r="T65" s="17"/>
      <c r="U65" s="17"/>
      <c r="AG65" s="21" t="s">
        <v>117</v>
      </c>
    </row>
    <row r="66" spans="1:33" x14ac:dyDescent="0.25">
      <c r="A66" s="17"/>
      <c r="B66" s="17"/>
      <c r="C66" s="17"/>
      <c r="D66" s="34"/>
      <c r="E66" s="34"/>
      <c r="F66" s="17"/>
      <c r="G66" s="17"/>
      <c r="H66" s="17"/>
      <c r="I66" s="17"/>
      <c r="J66" s="17"/>
      <c r="K66" s="17"/>
      <c r="L66" s="16">
        <v>0</v>
      </c>
      <c r="M66" s="16"/>
      <c r="N66" s="16"/>
      <c r="O66" s="16"/>
      <c r="P66" s="16"/>
      <c r="Q66" s="16"/>
      <c r="R66" s="17"/>
      <c r="S66" s="17"/>
      <c r="T66" s="17"/>
      <c r="U66" s="17"/>
      <c r="AG66" s="21" t="s">
        <v>117</v>
      </c>
    </row>
    <row r="67" spans="1:33" x14ac:dyDescent="0.25">
      <c r="A67" s="17"/>
      <c r="B67" s="17"/>
      <c r="C67" s="17"/>
      <c r="D67" s="34"/>
      <c r="E67" s="34"/>
      <c r="F67" s="17"/>
      <c r="G67" s="17"/>
      <c r="H67" s="17"/>
      <c r="I67" s="17"/>
      <c r="J67" s="17"/>
      <c r="K67" s="17"/>
      <c r="L67" s="16">
        <v>0</v>
      </c>
      <c r="M67" s="16"/>
      <c r="N67" s="16"/>
      <c r="O67" s="16"/>
      <c r="P67" s="16"/>
      <c r="Q67" s="16"/>
      <c r="R67" s="17"/>
      <c r="S67" s="17"/>
      <c r="T67" s="17"/>
      <c r="U67" s="17"/>
      <c r="AG67" s="21" t="s">
        <v>117</v>
      </c>
    </row>
    <row r="68" spans="1:33" x14ac:dyDescent="0.25">
      <c r="A68" s="17"/>
      <c r="B68" s="17"/>
      <c r="C68" s="17"/>
      <c r="D68" s="34"/>
      <c r="E68" s="34"/>
      <c r="F68" s="17"/>
      <c r="G68" s="17"/>
      <c r="H68" s="17"/>
      <c r="I68" s="17"/>
      <c r="J68" s="17"/>
      <c r="K68" s="17"/>
      <c r="L68" s="16">
        <v>0</v>
      </c>
      <c r="M68" s="16"/>
      <c r="N68" s="16"/>
      <c r="O68" s="16"/>
      <c r="P68" s="16"/>
      <c r="Q68" s="16"/>
      <c r="R68" s="17"/>
      <c r="S68" s="17"/>
      <c r="T68" s="17"/>
      <c r="U68" s="17"/>
      <c r="AG68" s="21" t="s">
        <v>117</v>
      </c>
    </row>
    <row r="69" spans="1:33" x14ac:dyDescent="0.25">
      <c r="A69" s="17"/>
      <c r="B69" s="17"/>
      <c r="C69" s="17"/>
      <c r="D69" s="34"/>
      <c r="E69" s="34"/>
      <c r="F69" s="17"/>
      <c r="G69" s="17"/>
      <c r="H69" s="17"/>
      <c r="I69" s="17"/>
      <c r="J69" s="17"/>
      <c r="K69" s="17"/>
      <c r="L69" s="16">
        <v>0</v>
      </c>
      <c r="M69" s="16"/>
      <c r="N69" s="16"/>
      <c r="O69" s="16"/>
      <c r="P69" s="16"/>
      <c r="Q69" s="16"/>
      <c r="R69" s="17"/>
      <c r="S69" s="17"/>
      <c r="T69" s="17"/>
      <c r="U69" s="17"/>
      <c r="AG69" s="21" t="s">
        <v>117</v>
      </c>
    </row>
    <row r="70" spans="1:33" x14ac:dyDescent="0.25">
      <c r="A70" s="17"/>
      <c r="B70" s="17"/>
      <c r="C70" s="17"/>
      <c r="D70" s="34"/>
      <c r="E70" s="34"/>
      <c r="F70" s="17"/>
      <c r="G70" s="17"/>
      <c r="H70" s="17"/>
      <c r="I70" s="17"/>
      <c r="J70" s="17"/>
      <c r="K70" s="17"/>
      <c r="L70" s="16">
        <v>0</v>
      </c>
      <c r="M70" s="16"/>
      <c r="N70" s="16"/>
      <c r="O70" s="16"/>
      <c r="P70" s="16"/>
      <c r="Q70" s="16"/>
      <c r="R70" s="17"/>
      <c r="S70" s="17"/>
      <c r="T70" s="17"/>
      <c r="U70" s="17"/>
      <c r="AG70" s="21" t="s">
        <v>117</v>
      </c>
    </row>
    <row r="71" spans="1:33" x14ac:dyDescent="0.25">
      <c r="A71" s="17"/>
      <c r="B71" s="17"/>
      <c r="C71" s="17"/>
      <c r="D71" s="34"/>
      <c r="E71" s="34"/>
      <c r="F71" s="17"/>
      <c r="G71" s="17"/>
      <c r="H71" s="17"/>
      <c r="I71" s="17"/>
      <c r="J71" s="17"/>
      <c r="K71" s="17"/>
      <c r="L71" s="16">
        <v>0</v>
      </c>
      <c r="M71" s="16"/>
      <c r="N71" s="16"/>
      <c r="O71" s="16"/>
      <c r="P71" s="16"/>
      <c r="Q71" s="16"/>
      <c r="R71" s="17"/>
      <c r="S71" s="17"/>
      <c r="T71" s="17"/>
      <c r="U71" s="17"/>
      <c r="AG71" s="21" t="s">
        <v>117</v>
      </c>
    </row>
    <row r="72" spans="1:33" x14ac:dyDescent="0.25">
      <c r="A72" s="17"/>
      <c r="B72" s="17"/>
      <c r="C72" s="17"/>
      <c r="D72" s="34"/>
      <c r="E72" s="34"/>
      <c r="F72" s="17"/>
      <c r="G72" s="17"/>
      <c r="H72" s="17"/>
      <c r="I72" s="17"/>
      <c r="J72" s="17"/>
      <c r="K72" s="17"/>
      <c r="L72" s="16">
        <v>0</v>
      </c>
      <c r="M72" s="16"/>
      <c r="N72" s="16"/>
      <c r="O72" s="16"/>
      <c r="P72" s="16"/>
      <c r="Q72" s="16"/>
      <c r="R72" s="17"/>
      <c r="S72" s="17"/>
      <c r="T72" s="17"/>
      <c r="U72" s="17"/>
      <c r="AG72" s="21" t="s">
        <v>117</v>
      </c>
    </row>
    <row r="73" spans="1:33" x14ac:dyDescent="0.25">
      <c r="A73" s="17"/>
      <c r="B73" s="17"/>
      <c r="C73" s="17"/>
      <c r="D73" s="34"/>
      <c r="E73" s="34"/>
      <c r="F73" s="17"/>
      <c r="G73" s="17"/>
      <c r="H73" s="17"/>
      <c r="I73" s="17"/>
      <c r="J73" s="17"/>
      <c r="K73" s="17"/>
      <c r="L73" s="16">
        <v>0</v>
      </c>
      <c r="M73" s="16"/>
      <c r="N73" s="16"/>
      <c r="O73" s="16"/>
      <c r="P73" s="16"/>
      <c r="Q73" s="16"/>
      <c r="R73" s="17"/>
      <c r="S73" s="17"/>
      <c r="T73" s="17"/>
      <c r="U73" s="17"/>
      <c r="AG73" s="21" t="s">
        <v>117</v>
      </c>
    </row>
    <row r="74" spans="1:33" x14ac:dyDescent="0.25">
      <c r="A74" s="17"/>
      <c r="B74" s="17"/>
      <c r="C74" s="17"/>
      <c r="D74" s="34"/>
      <c r="E74" s="34"/>
      <c r="F74" s="17"/>
      <c r="G74" s="17"/>
      <c r="H74" s="17"/>
      <c r="I74" s="17"/>
      <c r="J74" s="17"/>
      <c r="K74" s="17"/>
      <c r="L74" s="16">
        <v>0</v>
      </c>
      <c r="M74" s="16"/>
      <c r="N74" s="16"/>
      <c r="O74" s="16"/>
      <c r="P74" s="16"/>
      <c r="Q74" s="16"/>
      <c r="R74" s="17"/>
      <c r="S74" s="17"/>
      <c r="T74" s="17"/>
      <c r="U74" s="17"/>
      <c r="AG74" s="21" t="s">
        <v>117</v>
      </c>
    </row>
    <row r="75" spans="1:33" x14ac:dyDescent="0.25">
      <c r="A75" s="17"/>
      <c r="B75" s="17"/>
      <c r="C75" s="17"/>
      <c r="D75" s="34"/>
      <c r="E75" s="34"/>
      <c r="F75" s="17"/>
      <c r="G75" s="17"/>
      <c r="H75" s="17"/>
      <c r="I75" s="17"/>
      <c r="J75" s="17"/>
      <c r="K75" s="17"/>
      <c r="L75" s="16">
        <v>0</v>
      </c>
      <c r="M75" s="16"/>
      <c r="N75" s="16"/>
      <c r="O75" s="16"/>
      <c r="P75" s="16"/>
      <c r="Q75" s="16"/>
      <c r="R75" s="17"/>
      <c r="S75" s="17"/>
      <c r="T75" s="17"/>
      <c r="U75" s="17"/>
      <c r="AG75" s="21" t="s">
        <v>117</v>
      </c>
    </row>
    <row r="76" spans="1:33" x14ac:dyDescent="0.25">
      <c r="A76" s="17"/>
      <c r="B76" s="17"/>
      <c r="C76" s="17"/>
      <c r="D76" s="34"/>
      <c r="E76" s="34"/>
      <c r="F76" s="17"/>
      <c r="G76" s="17"/>
      <c r="H76" s="17"/>
      <c r="I76" s="17"/>
      <c r="J76" s="17"/>
      <c r="K76" s="17"/>
      <c r="L76" s="16">
        <v>0</v>
      </c>
      <c r="M76" s="16"/>
      <c r="N76" s="16"/>
      <c r="O76" s="16"/>
      <c r="P76" s="16"/>
      <c r="Q76" s="16"/>
      <c r="R76" s="17"/>
      <c r="S76" s="17"/>
      <c r="T76" s="17"/>
      <c r="U76" s="17"/>
      <c r="AG76" s="21" t="s">
        <v>117</v>
      </c>
    </row>
    <row r="77" spans="1:33" x14ac:dyDescent="0.25">
      <c r="A77" s="17"/>
      <c r="B77" s="17"/>
      <c r="C77" s="17"/>
      <c r="D77" s="34"/>
      <c r="E77" s="34"/>
      <c r="F77" s="17"/>
      <c r="G77" s="17"/>
      <c r="H77" s="17"/>
      <c r="I77" s="17"/>
      <c r="J77" s="17"/>
      <c r="K77" s="17"/>
      <c r="L77" s="16">
        <v>0</v>
      </c>
      <c r="M77" s="16"/>
      <c r="N77" s="16"/>
      <c r="O77" s="16"/>
      <c r="P77" s="16"/>
      <c r="Q77" s="16"/>
      <c r="R77" s="17"/>
      <c r="S77" s="17"/>
      <c r="T77" s="17"/>
      <c r="U77" s="17"/>
      <c r="AG77" s="21" t="s">
        <v>117</v>
      </c>
    </row>
    <row r="78" spans="1:33" x14ac:dyDescent="0.25">
      <c r="A78" s="17"/>
      <c r="B78" s="17"/>
      <c r="C78" s="17"/>
      <c r="D78" s="34"/>
      <c r="E78" s="34"/>
      <c r="F78" s="17"/>
      <c r="G78" s="17"/>
      <c r="H78" s="17"/>
      <c r="I78" s="17"/>
      <c r="J78" s="17"/>
      <c r="K78" s="17"/>
      <c r="L78" s="16">
        <v>0</v>
      </c>
      <c r="M78" s="16"/>
      <c r="N78" s="16"/>
      <c r="O78" s="16"/>
      <c r="P78" s="16"/>
      <c r="Q78" s="16"/>
      <c r="R78" s="17"/>
      <c r="S78" s="17"/>
      <c r="T78" s="17"/>
      <c r="U78" s="17"/>
      <c r="AG78" s="21" t="s">
        <v>117</v>
      </c>
    </row>
    <row r="79" spans="1:33" x14ac:dyDescent="0.25">
      <c r="A79" s="17"/>
      <c r="B79" s="17"/>
      <c r="C79" s="17"/>
      <c r="D79" s="34"/>
      <c r="E79" s="34"/>
      <c r="F79" s="17"/>
      <c r="G79" s="17"/>
      <c r="H79" s="17"/>
      <c r="I79" s="17"/>
      <c r="J79" s="17"/>
      <c r="K79" s="17"/>
      <c r="L79" s="16">
        <v>0</v>
      </c>
      <c r="M79" s="16"/>
      <c r="N79" s="16"/>
      <c r="O79" s="16"/>
      <c r="P79" s="16"/>
      <c r="Q79" s="16"/>
      <c r="R79" s="17"/>
      <c r="S79" s="17"/>
      <c r="T79" s="17"/>
      <c r="U79" s="17"/>
      <c r="AG79" s="21" t="s">
        <v>117</v>
      </c>
    </row>
    <row r="80" spans="1:33" x14ac:dyDescent="0.25">
      <c r="A80" s="17"/>
      <c r="B80" s="17"/>
      <c r="C80" s="17"/>
      <c r="D80" s="34"/>
      <c r="E80" s="34"/>
      <c r="F80" s="17"/>
      <c r="G80" s="17"/>
      <c r="H80" s="17"/>
      <c r="I80" s="17"/>
      <c r="J80" s="17"/>
      <c r="K80" s="17"/>
      <c r="L80" s="16">
        <v>0</v>
      </c>
      <c r="M80" s="16"/>
      <c r="N80" s="16"/>
      <c r="O80" s="16"/>
      <c r="P80" s="16"/>
      <c r="Q80" s="16"/>
      <c r="R80" s="17"/>
      <c r="S80" s="17"/>
      <c r="T80" s="17"/>
      <c r="U80" s="17"/>
      <c r="AG80" s="21" t="s">
        <v>117</v>
      </c>
    </row>
    <row r="81" spans="1:33" x14ac:dyDescent="0.25">
      <c r="A81" s="17"/>
      <c r="B81" s="17"/>
      <c r="C81" s="17"/>
      <c r="D81" s="34"/>
      <c r="E81" s="34"/>
      <c r="F81" s="17"/>
      <c r="G81" s="17"/>
      <c r="H81" s="17"/>
      <c r="I81" s="17"/>
      <c r="J81" s="17"/>
      <c r="K81" s="17"/>
      <c r="L81" s="16">
        <v>0</v>
      </c>
      <c r="M81" s="16"/>
      <c r="N81" s="16"/>
      <c r="O81" s="16"/>
      <c r="P81" s="16"/>
      <c r="Q81" s="16"/>
      <c r="R81" s="17"/>
      <c r="S81" s="17"/>
      <c r="T81" s="17"/>
      <c r="U81" s="17"/>
      <c r="AG81" s="21" t="s">
        <v>117</v>
      </c>
    </row>
    <row r="82" spans="1:33" x14ac:dyDescent="0.25">
      <c r="A82" s="17"/>
      <c r="B82" s="17"/>
      <c r="C82" s="17"/>
      <c r="D82" s="34"/>
      <c r="E82" s="34"/>
      <c r="F82" s="17"/>
      <c r="G82" s="17"/>
      <c r="H82" s="17"/>
      <c r="I82" s="17"/>
      <c r="J82" s="17"/>
      <c r="K82" s="17"/>
      <c r="L82" s="16">
        <v>0</v>
      </c>
      <c r="M82" s="16"/>
      <c r="N82" s="16"/>
      <c r="O82" s="16"/>
      <c r="P82" s="16"/>
      <c r="Q82" s="16"/>
      <c r="R82" s="17"/>
      <c r="S82" s="17"/>
      <c r="T82" s="17"/>
      <c r="U82" s="17"/>
      <c r="AG82" s="21" t="s">
        <v>117</v>
      </c>
    </row>
    <row r="83" spans="1:33" x14ac:dyDescent="0.25">
      <c r="A83" s="17"/>
      <c r="B83" s="17"/>
      <c r="C83" s="17"/>
      <c r="D83" s="34"/>
      <c r="E83" s="34"/>
      <c r="F83" s="17"/>
      <c r="G83" s="17"/>
      <c r="H83" s="17"/>
      <c r="I83" s="17"/>
      <c r="J83" s="17"/>
      <c r="K83" s="17"/>
      <c r="L83" s="16">
        <v>0</v>
      </c>
      <c r="M83" s="16"/>
      <c r="N83" s="16"/>
      <c r="O83" s="16"/>
      <c r="P83" s="16"/>
      <c r="Q83" s="16"/>
      <c r="R83" s="17"/>
      <c r="S83" s="17"/>
      <c r="T83" s="17"/>
      <c r="U83" s="17"/>
      <c r="AG83" s="21" t="s">
        <v>117</v>
      </c>
    </row>
    <row r="84" spans="1:33" x14ac:dyDescent="0.25">
      <c r="A84" s="17"/>
      <c r="B84" s="17"/>
      <c r="C84" s="17"/>
      <c r="D84" s="34"/>
      <c r="E84" s="34"/>
      <c r="F84" s="17"/>
      <c r="G84" s="17"/>
      <c r="H84" s="17"/>
      <c r="I84" s="17"/>
      <c r="J84" s="17"/>
      <c r="K84" s="17"/>
      <c r="L84" s="16">
        <v>0</v>
      </c>
      <c r="M84" s="16"/>
      <c r="N84" s="16"/>
      <c r="O84" s="16"/>
      <c r="P84" s="16"/>
      <c r="Q84" s="16"/>
      <c r="R84" s="17"/>
      <c r="S84" s="17"/>
      <c r="T84" s="17"/>
      <c r="U84" s="17"/>
      <c r="AG84" s="21" t="s">
        <v>117</v>
      </c>
    </row>
    <row r="85" spans="1:33" x14ac:dyDescent="0.25">
      <c r="A85" s="17"/>
      <c r="B85" s="17"/>
      <c r="C85" s="17"/>
      <c r="D85" s="34"/>
      <c r="E85" s="34"/>
      <c r="F85" s="17"/>
      <c r="G85" s="17"/>
      <c r="H85" s="17"/>
      <c r="I85" s="17"/>
      <c r="J85" s="17"/>
      <c r="K85" s="17"/>
      <c r="L85" s="16">
        <v>0</v>
      </c>
      <c r="M85" s="16"/>
      <c r="N85" s="16"/>
      <c r="O85" s="16"/>
      <c r="P85" s="16"/>
      <c r="Q85" s="16"/>
      <c r="R85" s="17"/>
      <c r="S85" s="17"/>
      <c r="T85" s="17"/>
      <c r="U85" s="17"/>
      <c r="AG85" s="21" t="s">
        <v>117</v>
      </c>
    </row>
    <row r="86" spans="1:33" x14ac:dyDescent="0.25">
      <c r="A86" s="17"/>
      <c r="B86" s="17"/>
      <c r="C86" s="17"/>
      <c r="D86" s="34"/>
      <c r="E86" s="34"/>
      <c r="F86" s="17"/>
      <c r="G86" s="17"/>
      <c r="H86" s="17"/>
      <c r="I86" s="17"/>
      <c r="J86" s="17"/>
      <c r="K86" s="17"/>
      <c r="L86" s="16">
        <v>0</v>
      </c>
      <c r="M86" s="16"/>
      <c r="N86" s="16"/>
      <c r="O86" s="16"/>
      <c r="P86" s="16"/>
      <c r="Q86" s="16"/>
      <c r="R86" s="17"/>
      <c r="S86" s="17"/>
      <c r="T86" s="17"/>
      <c r="U86" s="17"/>
      <c r="AG86" s="21" t="s">
        <v>117</v>
      </c>
    </row>
    <row r="87" spans="1:33" x14ac:dyDescent="0.25">
      <c r="A87" s="17"/>
      <c r="B87" s="17"/>
      <c r="C87" s="17"/>
      <c r="D87" s="34"/>
      <c r="E87" s="34"/>
      <c r="F87" s="17"/>
      <c r="G87" s="17"/>
      <c r="H87" s="17"/>
      <c r="I87" s="17"/>
      <c r="J87" s="17"/>
      <c r="K87" s="17"/>
      <c r="L87" s="16">
        <v>0</v>
      </c>
      <c r="M87" s="16"/>
      <c r="N87" s="16"/>
      <c r="O87" s="16"/>
      <c r="P87" s="16"/>
      <c r="Q87" s="16"/>
      <c r="R87" s="17"/>
      <c r="S87" s="17"/>
      <c r="T87" s="17"/>
      <c r="U87" s="17"/>
      <c r="AG87" s="21" t="s">
        <v>117</v>
      </c>
    </row>
    <row r="88" spans="1:33" x14ac:dyDescent="0.25">
      <c r="A88" s="17"/>
      <c r="B88" s="17"/>
      <c r="C88" s="17"/>
      <c r="D88" s="34"/>
      <c r="E88" s="34"/>
      <c r="F88" s="17"/>
      <c r="G88" s="17"/>
      <c r="H88" s="17"/>
      <c r="I88" s="17"/>
      <c r="J88" s="17"/>
      <c r="K88" s="17"/>
      <c r="L88" s="16">
        <v>0</v>
      </c>
      <c r="M88" s="16"/>
      <c r="N88" s="16"/>
      <c r="O88" s="16"/>
      <c r="P88" s="16"/>
      <c r="Q88" s="16"/>
      <c r="R88" s="17"/>
      <c r="S88" s="17"/>
      <c r="T88" s="17"/>
      <c r="U88" s="17"/>
      <c r="AG88" s="21" t="s">
        <v>117</v>
      </c>
    </row>
    <row r="89" spans="1:33" x14ac:dyDescent="0.25">
      <c r="A89" s="17"/>
      <c r="B89" s="17"/>
      <c r="C89" s="17"/>
      <c r="D89" s="34"/>
      <c r="E89" s="34"/>
      <c r="F89" s="17"/>
      <c r="G89" s="17"/>
      <c r="H89" s="17"/>
      <c r="I89" s="17"/>
      <c r="J89" s="17"/>
      <c r="K89" s="17"/>
      <c r="L89" s="16">
        <v>0</v>
      </c>
      <c r="M89" s="16"/>
      <c r="N89" s="16"/>
      <c r="O89" s="16"/>
      <c r="P89" s="16"/>
      <c r="Q89" s="16"/>
      <c r="R89" s="17"/>
      <c r="S89" s="17"/>
      <c r="T89" s="17"/>
      <c r="U89" s="17"/>
      <c r="AG89" s="21" t="s">
        <v>117</v>
      </c>
    </row>
    <row r="90" spans="1:33" x14ac:dyDescent="0.25">
      <c r="A90" s="17"/>
      <c r="B90" s="17"/>
      <c r="C90" s="17"/>
      <c r="D90" s="34"/>
      <c r="E90" s="34"/>
      <c r="F90" s="17"/>
      <c r="G90" s="17"/>
      <c r="H90" s="17"/>
      <c r="I90" s="17"/>
      <c r="J90" s="17"/>
      <c r="K90" s="17"/>
      <c r="L90" s="16">
        <v>0</v>
      </c>
      <c r="M90" s="16"/>
      <c r="N90" s="16"/>
      <c r="O90" s="16"/>
      <c r="P90" s="16"/>
      <c r="Q90" s="16"/>
      <c r="R90" s="17"/>
      <c r="S90" s="17"/>
      <c r="T90" s="17"/>
      <c r="U90" s="17"/>
      <c r="AG90" s="21" t="s">
        <v>117</v>
      </c>
    </row>
    <row r="91" spans="1:33" x14ac:dyDescent="0.25">
      <c r="A91" s="17"/>
      <c r="B91" s="17"/>
      <c r="C91" s="17"/>
      <c r="D91" s="34"/>
      <c r="E91" s="34"/>
      <c r="F91" s="17"/>
      <c r="G91" s="17"/>
      <c r="H91" s="17"/>
      <c r="I91" s="17"/>
      <c r="J91" s="17"/>
      <c r="K91" s="17"/>
      <c r="L91" s="16">
        <v>0</v>
      </c>
      <c r="M91" s="16"/>
      <c r="N91" s="16"/>
      <c r="O91" s="16"/>
      <c r="P91" s="16"/>
      <c r="Q91" s="16"/>
      <c r="R91" s="17"/>
      <c r="S91" s="17"/>
      <c r="T91" s="17"/>
      <c r="U91" s="17"/>
      <c r="AG91" s="21" t="s">
        <v>117</v>
      </c>
    </row>
    <row r="92" spans="1:33" x14ac:dyDescent="0.25">
      <c r="A92" s="17"/>
      <c r="B92" s="17"/>
      <c r="C92" s="17"/>
      <c r="D92" s="34"/>
      <c r="E92" s="34"/>
      <c r="F92" s="17"/>
      <c r="G92" s="17"/>
      <c r="H92" s="17"/>
      <c r="I92" s="17"/>
      <c r="J92" s="17"/>
      <c r="K92" s="17"/>
      <c r="L92" s="16">
        <v>0</v>
      </c>
      <c r="M92" s="16"/>
      <c r="N92" s="16"/>
      <c r="O92" s="16"/>
      <c r="P92" s="16"/>
      <c r="Q92" s="16"/>
      <c r="R92" s="17"/>
      <c r="S92" s="17"/>
      <c r="T92" s="17"/>
      <c r="U92" s="17"/>
      <c r="AG92" s="21" t="s">
        <v>117</v>
      </c>
    </row>
    <row r="93" spans="1:33" x14ac:dyDescent="0.25">
      <c r="A93" s="17"/>
      <c r="B93" s="17"/>
      <c r="C93" s="17"/>
      <c r="D93" s="34"/>
      <c r="E93" s="34"/>
      <c r="F93" s="17"/>
      <c r="G93" s="17"/>
      <c r="H93" s="17"/>
      <c r="I93" s="17"/>
      <c r="J93" s="17"/>
      <c r="K93" s="17"/>
      <c r="L93" s="16">
        <v>0</v>
      </c>
      <c r="M93" s="16"/>
      <c r="N93" s="16"/>
      <c r="O93" s="16"/>
      <c r="P93" s="16"/>
      <c r="Q93" s="16"/>
      <c r="R93" s="17"/>
      <c r="S93" s="17"/>
      <c r="T93" s="17"/>
      <c r="U93" s="17"/>
      <c r="AG93" s="21" t="s">
        <v>117</v>
      </c>
    </row>
    <row r="94" spans="1:33" x14ac:dyDescent="0.25">
      <c r="A94" s="17"/>
      <c r="B94" s="17"/>
      <c r="C94" s="17"/>
      <c r="D94" s="34"/>
      <c r="E94" s="34"/>
      <c r="F94" s="17"/>
      <c r="G94" s="17"/>
      <c r="H94" s="17"/>
      <c r="I94" s="17"/>
      <c r="J94" s="17"/>
      <c r="K94" s="17"/>
      <c r="L94" s="16">
        <v>0</v>
      </c>
      <c r="M94" s="16"/>
      <c r="N94" s="16"/>
      <c r="O94" s="16"/>
      <c r="P94" s="16"/>
      <c r="Q94" s="16"/>
      <c r="R94" s="17"/>
      <c r="S94" s="17"/>
      <c r="T94" s="17"/>
      <c r="U94" s="17"/>
      <c r="AG94" s="21" t="s">
        <v>117</v>
      </c>
    </row>
    <row r="95" spans="1:33" x14ac:dyDescent="0.25">
      <c r="A95" s="17"/>
      <c r="B95" s="17"/>
      <c r="C95" s="17"/>
      <c r="D95" s="34"/>
      <c r="E95" s="34"/>
      <c r="F95" s="17"/>
      <c r="G95" s="17"/>
      <c r="H95" s="17"/>
      <c r="I95" s="17"/>
      <c r="J95" s="17"/>
      <c r="K95" s="17"/>
      <c r="L95" s="16">
        <v>0</v>
      </c>
      <c r="M95" s="16"/>
      <c r="N95" s="16"/>
      <c r="O95" s="16"/>
      <c r="P95" s="16"/>
      <c r="Q95" s="16"/>
      <c r="R95" s="17"/>
      <c r="S95" s="17"/>
      <c r="T95" s="17"/>
      <c r="U95" s="17"/>
      <c r="AG95" s="21" t="s">
        <v>117</v>
      </c>
    </row>
    <row r="96" spans="1:33" x14ac:dyDescent="0.25">
      <c r="A96" s="17"/>
      <c r="B96" s="17"/>
      <c r="C96" s="17"/>
      <c r="D96" s="34"/>
      <c r="E96" s="34"/>
      <c r="F96" s="17"/>
      <c r="G96" s="17"/>
      <c r="H96" s="17"/>
      <c r="I96" s="17"/>
      <c r="J96" s="17"/>
      <c r="K96" s="17"/>
      <c r="L96" s="16">
        <v>0</v>
      </c>
      <c r="M96" s="16"/>
      <c r="N96" s="16"/>
      <c r="O96" s="16"/>
      <c r="P96" s="16"/>
      <c r="Q96" s="16"/>
      <c r="R96" s="17"/>
      <c r="S96" s="17"/>
      <c r="T96" s="17"/>
      <c r="U96" s="17"/>
      <c r="AG96" s="21" t="s">
        <v>117</v>
      </c>
    </row>
    <row r="97" spans="1:33" x14ac:dyDescent="0.25">
      <c r="A97" s="17"/>
      <c r="B97" s="17"/>
      <c r="C97" s="17"/>
      <c r="D97" s="34"/>
      <c r="E97" s="34"/>
      <c r="F97" s="17"/>
      <c r="G97" s="17"/>
      <c r="H97" s="17"/>
      <c r="I97" s="17"/>
      <c r="J97" s="17"/>
      <c r="K97" s="17"/>
      <c r="L97" s="16">
        <v>0</v>
      </c>
      <c r="M97" s="16"/>
      <c r="N97" s="16"/>
      <c r="O97" s="16"/>
      <c r="P97" s="16"/>
      <c r="Q97" s="16"/>
      <c r="R97" s="17"/>
      <c r="S97" s="17"/>
      <c r="T97" s="17"/>
      <c r="U97" s="17"/>
      <c r="AG97" s="21" t="s">
        <v>117</v>
      </c>
    </row>
    <row r="98" spans="1:33" x14ac:dyDescent="0.25">
      <c r="A98" s="17"/>
      <c r="B98" s="17"/>
      <c r="C98" s="17"/>
      <c r="D98" s="34"/>
      <c r="E98" s="34"/>
      <c r="F98" s="17"/>
      <c r="G98" s="17"/>
      <c r="H98" s="17"/>
      <c r="I98" s="17"/>
      <c r="J98" s="17"/>
      <c r="K98" s="17"/>
      <c r="L98" s="16">
        <v>0</v>
      </c>
      <c r="M98" s="16"/>
      <c r="N98" s="16"/>
      <c r="O98" s="16"/>
      <c r="P98" s="16"/>
      <c r="Q98" s="16"/>
      <c r="R98" s="17"/>
      <c r="S98" s="17"/>
      <c r="T98" s="17"/>
      <c r="U98" s="17"/>
      <c r="AG98" s="21" t="s">
        <v>117</v>
      </c>
    </row>
    <row r="99" spans="1:33" x14ac:dyDescent="0.25">
      <c r="A99" s="17"/>
      <c r="B99" s="17"/>
      <c r="C99" s="17"/>
      <c r="D99" s="34"/>
      <c r="E99" s="34"/>
      <c r="F99" s="17"/>
      <c r="G99" s="17"/>
      <c r="H99" s="17"/>
      <c r="I99" s="17"/>
      <c r="J99" s="17"/>
      <c r="K99" s="17"/>
      <c r="L99" s="16">
        <v>0</v>
      </c>
      <c r="M99" s="16"/>
      <c r="N99" s="16"/>
      <c r="O99" s="16"/>
      <c r="P99" s="16"/>
      <c r="Q99" s="16"/>
      <c r="R99" s="17"/>
      <c r="S99" s="17"/>
      <c r="T99" s="17"/>
      <c r="U99" s="17"/>
      <c r="AG99" s="21" t="s">
        <v>117</v>
      </c>
    </row>
    <row r="100" spans="1:33" x14ac:dyDescent="0.25">
      <c r="A100" s="17"/>
      <c r="B100" s="17"/>
      <c r="C100" s="17"/>
      <c r="D100" s="34"/>
      <c r="E100" s="34"/>
      <c r="F100" s="17"/>
      <c r="G100" s="17"/>
      <c r="H100" s="17"/>
      <c r="I100" s="17"/>
      <c r="J100" s="17"/>
      <c r="K100" s="17"/>
      <c r="L100" s="16">
        <v>0</v>
      </c>
      <c r="M100" s="16"/>
      <c r="N100" s="16"/>
      <c r="O100" s="16"/>
      <c r="P100" s="16"/>
      <c r="Q100" s="16"/>
      <c r="R100" s="17"/>
      <c r="S100" s="17"/>
      <c r="T100" s="17"/>
      <c r="U100" s="17"/>
      <c r="AG100" s="21" t="s">
        <v>117</v>
      </c>
    </row>
    <row r="101" spans="1:33" x14ac:dyDescent="0.25">
      <c r="A101" s="17"/>
      <c r="B101" s="17"/>
      <c r="C101" s="17"/>
      <c r="D101" s="34"/>
      <c r="E101" s="34"/>
      <c r="F101" s="17"/>
      <c r="G101" s="17"/>
      <c r="H101" s="17"/>
      <c r="I101" s="17"/>
      <c r="J101" s="17"/>
      <c r="K101" s="17"/>
      <c r="L101" s="16">
        <v>0</v>
      </c>
      <c r="M101" s="16"/>
      <c r="N101" s="16"/>
      <c r="O101" s="16"/>
      <c r="P101" s="16"/>
      <c r="Q101" s="16"/>
      <c r="R101" s="17"/>
      <c r="S101" s="17"/>
      <c r="T101" s="17"/>
      <c r="U101" s="17"/>
      <c r="AG101" s="21" t="s">
        <v>117</v>
      </c>
    </row>
    <row r="102" spans="1:33" x14ac:dyDescent="0.25">
      <c r="A102" s="17"/>
      <c r="B102" s="17"/>
      <c r="C102" s="17"/>
      <c r="D102" s="34"/>
      <c r="E102" s="34"/>
      <c r="F102" s="17"/>
      <c r="G102" s="17"/>
      <c r="H102" s="17"/>
      <c r="I102" s="17"/>
      <c r="J102" s="17"/>
      <c r="K102" s="17"/>
      <c r="L102" s="16">
        <v>0</v>
      </c>
      <c r="M102" s="16"/>
      <c r="N102" s="16"/>
      <c r="O102" s="16"/>
      <c r="P102" s="16"/>
      <c r="Q102" s="16"/>
      <c r="R102" s="17"/>
      <c r="S102" s="17"/>
      <c r="T102" s="17"/>
      <c r="U102" s="17"/>
      <c r="AG102" s="21" t="s">
        <v>117</v>
      </c>
    </row>
    <row r="103" spans="1:33" x14ac:dyDescent="0.25">
      <c r="A103" s="17"/>
      <c r="B103" s="17"/>
      <c r="C103" s="17"/>
      <c r="D103" s="34"/>
      <c r="E103" s="34"/>
      <c r="F103" s="17"/>
      <c r="G103" s="17"/>
      <c r="H103" s="17"/>
      <c r="I103" s="17"/>
      <c r="J103" s="17"/>
      <c r="K103" s="17"/>
      <c r="L103" s="16">
        <v>0</v>
      </c>
      <c r="M103" s="16"/>
      <c r="N103" s="16"/>
      <c r="O103" s="16"/>
      <c r="P103" s="16"/>
      <c r="Q103" s="16"/>
      <c r="R103" s="17"/>
      <c r="S103" s="17"/>
      <c r="T103" s="17"/>
      <c r="U103" s="17"/>
      <c r="AG103" s="21" t="s">
        <v>117</v>
      </c>
    </row>
    <row r="104" spans="1:33" x14ac:dyDescent="0.25">
      <c r="A104" s="17"/>
      <c r="B104" s="17"/>
      <c r="C104" s="17"/>
      <c r="D104" s="34"/>
      <c r="E104" s="34"/>
      <c r="F104" s="17"/>
      <c r="G104" s="17"/>
      <c r="H104" s="17"/>
      <c r="I104" s="17"/>
      <c r="J104" s="17"/>
      <c r="K104" s="17"/>
      <c r="L104" s="16">
        <v>0</v>
      </c>
      <c r="M104" s="16"/>
      <c r="N104" s="16"/>
      <c r="O104" s="16"/>
      <c r="P104" s="16"/>
      <c r="Q104" s="16"/>
      <c r="R104" s="17"/>
      <c r="S104" s="17"/>
      <c r="T104" s="17"/>
      <c r="U104" s="17"/>
      <c r="AG104" s="21" t="s">
        <v>117</v>
      </c>
    </row>
    <row r="105" spans="1:33" x14ac:dyDescent="0.25">
      <c r="A105" s="17"/>
      <c r="B105" s="17"/>
      <c r="C105" s="17"/>
      <c r="D105" s="34"/>
      <c r="E105" s="34"/>
      <c r="F105" s="17"/>
      <c r="G105" s="17"/>
      <c r="H105" s="17"/>
      <c r="I105" s="17"/>
      <c r="J105" s="17"/>
      <c r="K105" s="17"/>
      <c r="L105" s="16">
        <v>0</v>
      </c>
      <c r="M105" s="16"/>
      <c r="N105" s="16"/>
      <c r="O105" s="16"/>
      <c r="P105" s="16"/>
      <c r="Q105" s="16"/>
      <c r="R105" s="17"/>
      <c r="S105" s="17"/>
      <c r="T105" s="17"/>
      <c r="U105" s="17"/>
      <c r="AG105" s="21" t="s">
        <v>117</v>
      </c>
    </row>
    <row r="106" spans="1:33" x14ac:dyDescent="0.25">
      <c r="A106" s="17"/>
      <c r="B106" s="17"/>
      <c r="C106" s="17"/>
      <c r="D106" s="34"/>
      <c r="E106" s="34"/>
      <c r="F106" s="17"/>
      <c r="G106" s="17"/>
      <c r="H106" s="17"/>
      <c r="I106" s="17"/>
      <c r="J106" s="17"/>
      <c r="K106" s="17"/>
      <c r="L106" s="16">
        <v>0</v>
      </c>
      <c r="M106" s="16"/>
      <c r="N106" s="16"/>
      <c r="O106" s="16"/>
      <c r="P106" s="16"/>
      <c r="Q106" s="16"/>
      <c r="R106" s="17"/>
      <c r="S106" s="17"/>
      <c r="T106" s="17"/>
      <c r="U106" s="17"/>
      <c r="AG106" s="21" t="s">
        <v>117</v>
      </c>
    </row>
    <row r="107" spans="1:33" x14ac:dyDescent="0.25">
      <c r="A107" s="17"/>
      <c r="B107" s="17"/>
      <c r="C107" s="17"/>
      <c r="D107" s="34"/>
      <c r="E107" s="34"/>
      <c r="F107" s="17"/>
      <c r="G107" s="17"/>
      <c r="H107" s="17"/>
      <c r="I107" s="17"/>
      <c r="J107" s="17"/>
      <c r="K107" s="17"/>
      <c r="L107" s="16">
        <v>0</v>
      </c>
      <c r="M107" s="16"/>
      <c r="N107" s="16"/>
      <c r="O107" s="16"/>
      <c r="P107" s="16"/>
      <c r="Q107" s="16"/>
      <c r="R107" s="17"/>
      <c r="S107" s="17"/>
      <c r="T107" s="17"/>
      <c r="U107" s="17"/>
      <c r="AG107" s="21" t="s">
        <v>117</v>
      </c>
    </row>
    <row r="108" spans="1:33" x14ac:dyDescent="0.25">
      <c r="A108" s="17"/>
      <c r="B108" s="17"/>
      <c r="C108" s="17"/>
      <c r="D108" s="34"/>
      <c r="E108" s="34"/>
      <c r="F108" s="17"/>
      <c r="G108" s="17"/>
      <c r="H108" s="17"/>
      <c r="I108" s="17"/>
      <c r="J108" s="17"/>
      <c r="K108" s="17"/>
      <c r="L108" s="16">
        <v>0</v>
      </c>
      <c r="M108" s="16"/>
      <c r="N108" s="16"/>
      <c r="O108" s="16"/>
      <c r="P108" s="16"/>
      <c r="Q108" s="16"/>
      <c r="R108" s="17"/>
      <c r="S108" s="17"/>
      <c r="T108" s="17"/>
      <c r="U108" s="17"/>
      <c r="AG108" s="21" t="s">
        <v>117</v>
      </c>
    </row>
    <row r="109" spans="1:33" x14ac:dyDescent="0.25">
      <c r="A109" s="17"/>
      <c r="B109" s="17"/>
      <c r="C109" s="17"/>
      <c r="D109" s="34"/>
      <c r="E109" s="34"/>
      <c r="F109" s="17"/>
      <c r="G109" s="17"/>
      <c r="H109" s="17"/>
      <c r="I109" s="17"/>
      <c r="J109" s="17"/>
      <c r="K109" s="17"/>
      <c r="L109" s="16">
        <v>0</v>
      </c>
      <c r="M109" s="16"/>
      <c r="N109" s="16"/>
      <c r="O109" s="16"/>
      <c r="P109" s="16"/>
      <c r="Q109" s="16"/>
      <c r="R109" s="17"/>
      <c r="S109" s="17"/>
      <c r="T109" s="17"/>
      <c r="U109" s="17"/>
      <c r="AG109" s="21" t="s">
        <v>117</v>
      </c>
    </row>
    <row r="110" spans="1:33" x14ac:dyDescent="0.25">
      <c r="A110" s="17"/>
      <c r="B110" s="17"/>
      <c r="C110" s="17"/>
      <c r="D110" s="34"/>
      <c r="E110" s="34"/>
      <c r="F110" s="17"/>
      <c r="G110" s="17"/>
      <c r="H110" s="17"/>
      <c r="I110" s="17"/>
      <c r="J110" s="17"/>
      <c r="K110" s="17"/>
      <c r="L110" s="16">
        <v>0</v>
      </c>
      <c r="M110" s="16"/>
      <c r="N110" s="16"/>
      <c r="O110" s="16"/>
      <c r="P110" s="16"/>
      <c r="Q110" s="16"/>
      <c r="R110" s="17"/>
      <c r="S110" s="17"/>
      <c r="T110" s="17"/>
      <c r="U110" s="17"/>
      <c r="AG110" s="21" t="s">
        <v>117</v>
      </c>
    </row>
    <row r="111" spans="1:33" x14ac:dyDescent="0.25">
      <c r="A111" s="17"/>
      <c r="B111" s="17"/>
      <c r="C111" s="17"/>
      <c r="D111" s="34"/>
      <c r="E111" s="34"/>
      <c r="F111" s="17"/>
      <c r="G111" s="17"/>
      <c r="H111" s="17"/>
      <c r="I111" s="17"/>
      <c r="J111" s="17"/>
      <c r="K111" s="17"/>
      <c r="L111" s="16">
        <v>0</v>
      </c>
      <c r="M111" s="16"/>
      <c r="N111" s="16"/>
      <c r="O111" s="16"/>
      <c r="P111" s="16"/>
      <c r="Q111" s="16"/>
      <c r="R111" s="17"/>
      <c r="S111" s="17"/>
      <c r="T111" s="17"/>
      <c r="U111" s="17"/>
      <c r="AG111" s="21" t="s">
        <v>117</v>
      </c>
    </row>
    <row r="112" spans="1:33" x14ac:dyDescent="0.25">
      <c r="A112" s="17"/>
      <c r="B112" s="17"/>
      <c r="C112" s="17"/>
      <c r="D112" s="34"/>
      <c r="E112" s="34"/>
      <c r="F112" s="17"/>
      <c r="G112" s="17"/>
      <c r="H112" s="17"/>
      <c r="I112" s="17"/>
      <c r="J112" s="17"/>
      <c r="K112" s="17"/>
      <c r="L112" s="16">
        <v>0</v>
      </c>
      <c r="M112" s="16"/>
      <c r="N112" s="16"/>
      <c r="O112" s="16"/>
      <c r="P112" s="16"/>
      <c r="Q112" s="16"/>
      <c r="R112" s="17"/>
      <c r="S112" s="17"/>
      <c r="T112" s="17"/>
      <c r="U112" s="17"/>
      <c r="AG112" s="21" t="s">
        <v>117</v>
      </c>
    </row>
    <row r="113" spans="1:33" x14ac:dyDescent="0.25">
      <c r="A113" s="17"/>
      <c r="B113" s="17"/>
      <c r="C113" s="17"/>
      <c r="D113" s="34"/>
      <c r="E113" s="34"/>
      <c r="F113" s="17"/>
      <c r="G113" s="17"/>
      <c r="H113" s="17"/>
      <c r="I113" s="17"/>
      <c r="J113" s="17"/>
      <c r="K113" s="17"/>
      <c r="L113" s="16">
        <v>0</v>
      </c>
      <c r="M113" s="16"/>
      <c r="N113" s="16"/>
      <c r="O113" s="16"/>
      <c r="P113" s="16"/>
      <c r="Q113" s="16"/>
      <c r="R113" s="17"/>
      <c r="S113" s="17"/>
      <c r="T113" s="17"/>
      <c r="U113" s="17"/>
      <c r="AG113" s="21" t="s">
        <v>117</v>
      </c>
    </row>
    <row r="114" spans="1:33" x14ac:dyDescent="0.25">
      <c r="A114" s="17"/>
      <c r="B114" s="17"/>
      <c r="C114" s="17"/>
      <c r="D114" s="34"/>
      <c r="E114" s="34"/>
      <c r="F114" s="17"/>
      <c r="G114" s="17"/>
      <c r="H114" s="17"/>
      <c r="I114" s="17"/>
      <c r="J114" s="17"/>
      <c r="K114" s="17"/>
      <c r="L114" s="16">
        <v>0</v>
      </c>
      <c r="M114" s="16"/>
      <c r="N114" s="16"/>
      <c r="O114" s="16"/>
      <c r="P114" s="16"/>
      <c r="Q114" s="16"/>
      <c r="R114" s="17"/>
      <c r="S114" s="17"/>
      <c r="T114" s="17"/>
      <c r="U114" s="17"/>
      <c r="AG114" s="21" t="s">
        <v>117</v>
      </c>
    </row>
    <row r="115" spans="1:33" x14ac:dyDescent="0.25">
      <c r="A115" s="17"/>
      <c r="B115" s="17"/>
      <c r="C115" s="17"/>
      <c r="D115" s="34"/>
      <c r="E115" s="34"/>
      <c r="F115" s="17"/>
      <c r="G115" s="17"/>
      <c r="H115" s="17"/>
      <c r="I115" s="17"/>
      <c r="J115" s="17"/>
      <c r="K115" s="17"/>
      <c r="L115" s="16">
        <v>0</v>
      </c>
      <c r="M115" s="16"/>
      <c r="N115" s="16"/>
      <c r="O115" s="16"/>
      <c r="P115" s="16"/>
      <c r="Q115" s="16"/>
      <c r="R115" s="17"/>
      <c r="S115" s="17"/>
      <c r="T115" s="17"/>
      <c r="U115" s="17"/>
      <c r="AG115" s="21" t="s">
        <v>117</v>
      </c>
    </row>
    <row r="116" spans="1:33" x14ac:dyDescent="0.25">
      <c r="A116" s="17"/>
      <c r="B116" s="17"/>
      <c r="C116" s="17"/>
      <c r="D116" s="34"/>
      <c r="E116" s="34"/>
      <c r="F116" s="17"/>
      <c r="G116" s="17"/>
      <c r="H116" s="17"/>
      <c r="I116" s="17"/>
      <c r="J116" s="17"/>
      <c r="K116" s="17"/>
      <c r="L116" s="16">
        <v>0</v>
      </c>
      <c r="M116" s="16"/>
      <c r="N116" s="16"/>
      <c r="O116" s="16"/>
      <c r="P116" s="16"/>
      <c r="Q116" s="16"/>
      <c r="R116" s="17"/>
      <c r="S116" s="17"/>
      <c r="T116" s="17"/>
      <c r="U116" s="17"/>
      <c r="AG116" s="21" t="s">
        <v>117</v>
      </c>
    </row>
    <row r="117" spans="1:33" x14ac:dyDescent="0.25">
      <c r="A117" s="17"/>
      <c r="B117" s="17"/>
      <c r="C117" s="17"/>
      <c r="D117" s="34"/>
      <c r="E117" s="34"/>
      <c r="F117" s="17"/>
      <c r="G117" s="17"/>
      <c r="H117" s="17"/>
      <c r="I117" s="17"/>
      <c r="J117" s="17"/>
      <c r="K117" s="17"/>
      <c r="L117" s="16">
        <v>0</v>
      </c>
      <c r="M117" s="16"/>
      <c r="N117" s="16"/>
      <c r="O117" s="16"/>
      <c r="P117" s="16"/>
      <c r="Q117" s="16"/>
      <c r="R117" s="17"/>
      <c r="S117" s="17"/>
      <c r="T117" s="17"/>
      <c r="U117" s="17"/>
      <c r="AG117" s="21" t="s">
        <v>117</v>
      </c>
    </row>
    <row r="118" spans="1:33" x14ac:dyDescent="0.25">
      <c r="A118" s="17"/>
      <c r="B118" s="17"/>
      <c r="C118" s="17"/>
      <c r="D118" s="34"/>
      <c r="E118" s="34"/>
      <c r="F118" s="17"/>
      <c r="G118" s="17"/>
      <c r="H118" s="17"/>
      <c r="I118" s="17"/>
      <c r="J118" s="17"/>
      <c r="K118" s="17"/>
      <c r="L118" s="16">
        <v>0</v>
      </c>
      <c r="M118" s="16"/>
      <c r="N118" s="16"/>
      <c r="O118" s="16"/>
      <c r="P118" s="16"/>
      <c r="Q118" s="16"/>
      <c r="R118" s="17"/>
      <c r="S118" s="17"/>
      <c r="T118" s="17"/>
      <c r="U118" s="17"/>
      <c r="AG118" s="21" t="s">
        <v>117</v>
      </c>
    </row>
    <row r="119" spans="1:33" x14ac:dyDescent="0.25">
      <c r="A119" s="17"/>
      <c r="B119" s="17"/>
      <c r="C119" s="17"/>
      <c r="D119" s="34"/>
      <c r="E119" s="34"/>
      <c r="F119" s="17"/>
      <c r="G119" s="17"/>
      <c r="H119" s="17"/>
      <c r="I119" s="17"/>
      <c r="J119" s="17"/>
      <c r="K119" s="17"/>
      <c r="L119" s="16">
        <v>0</v>
      </c>
      <c r="M119" s="16"/>
      <c r="N119" s="16"/>
      <c r="O119" s="16"/>
      <c r="P119" s="16"/>
      <c r="Q119" s="16"/>
      <c r="R119" s="17"/>
      <c r="S119" s="17"/>
      <c r="T119" s="17"/>
      <c r="U119" s="17"/>
      <c r="AG119" s="21" t="s">
        <v>117</v>
      </c>
    </row>
    <row r="120" spans="1:33" x14ac:dyDescent="0.25">
      <c r="A120" s="17"/>
      <c r="B120" s="17"/>
      <c r="C120" s="17"/>
      <c r="D120" s="34"/>
      <c r="E120" s="34"/>
      <c r="F120" s="17"/>
      <c r="G120" s="17"/>
      <c r="H120" s="17"/>
      <c r="I120" s="17"/>
      <c r="J120" s="17"/>
      <c r="K120" s="17"/>
      <c r="L120" s="16">
        <v>0</v>
      </c>
      <c r="M120" s="16"/>
      <c r="N120" s="16"/>
      <c r="O120" s="16"/>
      <c r="P120" s="16"/>
      <c r="Q120" s="16"/>
      <c r="R120" s="17"/>
      <c r="S120" s="17"/>
      <c r="T120" s="17"/>
      <c r="U120" s="17"/>
      <c r="AG120" s="21" t="s">
        <v>117</v>
      </c>
    </row>
    <row r="121" spans="1:33" x14ac:dyDescent="0.25">
      <c r="A121" s="17"/>
      <c r="B121" s="17"/>
      <c r="C121" s="17"/>
      <c r="D121" s="34"/>
      <c r="E121" s="34"/>
      <c r="F121" s="17"/>
      <c r="G121" s="17"/>
      <c r="H121" s="17"/>
      <c r="I121" s="17"/>
      <c r="J121" s="17"/>
      <c r="K121" s="17"/>
      <c r="L121" s="16">
        <v>0</v>
      </c>
      <c r="M121" s="16"/>
      <c r="N121" s="16"/>
      <c r="O121" s="16"/>
      <c r="P121" s="16"/>
      <c r="Q121" s="16"/>
      <c r="R121" s="17"/>
      <c r="S121" s="17"/>
      <c r="T121" s="17"/>
      <c r="U121" s="17"/>
      <c r="AG121" s="21" t="s">
        <v>117</v>
      </c>
    </row>
    <row r="122" spans="1:33" x14ac:dyDescent="0.25">
      <c r="A122" s="17"/>
      <c r="B122" s="17"/>
      <c r="C122" s="17"/>
      <c r="D122" s="34"/>
      <c r="E122" s="34"/>
      <c r="F122" s="17"/>
      <c r="G122" s="17"/>
      <c r="H122" s="17"/>
      <c r="I122" s="17"/>
      <c r="J122" s="17"/>
      <c r="K122" s="17"/>
      <c r="L122" s="16">
        <v>0</v>
      </c>
      <c r="M122" s="16"/>
      <c r="N122" s="16"/>
      <c r="O122" s="16"/>
      <c r="P122" s="16"/>
      <c r="Q122" s="16"/>
      <c r="R122" s="17"/>
      <c r="S122" s="17"/>
      <c r="T122" s="17"/>
      <c r="U122" s="17"/>
      <c r="AG122" s="21" t="s">
        <v>117</v>
      </c>
    </row>
    <row r="123" spans="1:33" x14ac:dyDescent="0.25">
      <c r="A123" s="17"/>
      <c r="B123" s="17"/>
      <c r="C123" s="17"/>
      <c r="D123" s="34"/>
      <c r="E123" s="34"/>
      <c r="F123" s="17"/>
      <c r="G123" s="17"/>
      <c r="H123" s="17"/>
      <c r="I123" s="17"/>
      <c r="J123" s="17"/>
      <c r="K123" s="17"/>
      <c r="L123" s="16">
        <v>0</v>
      </c>
      <c r="M123" s="16"/>
      <c r="N123" s="16"/>
      <c r="O123" s="16"/>
      <c r="P123" s="16"/>
      <c r="Q123" s="16"/>
      <c r="R123" s="17"/>
      <c r="S123" s="17"/>
      <c r="T123" s="17"/>
      <c r="U123" s="17"/>
      <c r="AG123" s="21" t="s">
        <v>117</v>
      </c>
    </row>
    <row r="124" spans="1:33" x14ac:dyDescent="0.25">
      <c r="A124" s="17"/>
      <c r="B124" s="17"/>
      <c r="C124" s="17"/>
      <c r="D124" s="34"/>
      <c r="E124" s="34"/>
      <c r="F124" s="17"/>
      <c r="G124" s="17"/>
      <c r="H124" s="17"/>
      <c r="I124" s="17"/>
      <c r="J124" s="17"/>
      <c r="K124" s="17"/>
      <c r="L124" s="16">
        <v>0</v>
      </c>
      <c r="M124" s="16"/>
      <c r="N124" s="16"/>
      <c r="O124" s="16"/>
      <c r="P124" s="16"/>
      <c r="Q124" s="16"/>
      <c r="R124" s="17"/>
      <c r="S124" s="17"/>
      <c r="T124" s="17"/>
      <c r="U124" s="17"/>
      <c r="AG124" s="21" t="s">
        <v>117</v>
      </c>
    </row>
    <row r="125" spans="1:33" x14ac:dyDescent="0.25">
      <c r="A125" s="17"/>
      <c r="B125" s="17"/>
      <c r="C125" s="17"/>
      <c r="D125" s="34"/>
      <c r="E125" s="34"/>
      <c r="F125" s="17"/>
      <c r="G125" s="17"/>
      <c r="H125" s="17"/>
      <c r="I125" s="17"/>
      <c r="J125" s="17"/>
      <c r="K125" s="17"/>
      <c r="L125" s="16">
        <v>0</v>
      </c>
      <c r="M125" s="16"/>
      <c r="N125" s="16"/>
      <c r="O125" s="16"/>
      <c r="P125" s="16"/>
      <c r="Q125" s="16"/>
      <c r="R125" s="17"/>
      <c r="S125" s="17"/>
      <c r="T125" s="17"/>
      <c r="U125" s="17"/>
      <c r="AG125" s="21" t="s">
        <v>117</v>
      </c>
    </row>
    <row r="126" spans="1:33" x14ac:dyDescent="0.25">
      <c r="A126" s="17"/>
      <c r="B126" s="17"/>
      <c r="C126" s="17"/>
      <c r="D126" s="34"/>
      <c r="E126" s="34"/>
      <c r="F126" s="17"/>
      <c r="G126" s="17"/>
      <c r="H126" s="17"/>
      <c r="I126" s="17"/>
      <c r="J126" s="17"/>
      <c r="K126" s="17"/>
      <c r="L126" s="16">
        <v>0</v>
      </c>
      <c r="M126" s="16"/>
      <c r="N126" s="16"/>
      <c r="O126" s="16"/>
      <c r="P126" s="16"/>
      <c r="Q126" s="16"/>
      <c r="R126" s="17"/>
      <c r="S126" s="17"/>
      <c r="T126" s="17"/>
      <c r="U126" s="17"/>
      <c r="AG126" s="21" t="s">
        <v>117</v>
      </c>
    </row>
    <row r="127" spans="1:33" x14ac:dyDescent="0.25">
      <c r="A127" s="17"/>
      <c r="B127" s="17"/>
      <c r="C127" s="17"/>
      <c r="D127" s="34"/>
      <c r="E127" s="34"/>
      <c r="F127" s="17"/>
      <c r="G127" s="17"/>
      <c r="H127" s="17"/>
      <c r="I127" s="17"/>
      <c r="J127" s="17"/>
      <c r="K127" s="17"/>
      <c r="L127" s="16">
        <v>0</v>
      </c>
      <c r="M127" s="16"/>
      <c r="N127" s="16"/>
      <c r="O127" s="16"/>
      <c r="P127" s="16"/>
      <c r="Q127" s="16"/>
      <c r="R127" s="17"/>
      <c r="S127" s="17"/>
      <c r="T127" s="17"/>
      <c r="U127" s="17"/>
      <c r="AG127" s="21" t="s">
        <v>117</v>
      </c>
    </row>
    <row r="128" spans="1:33" x14ac:dyDescent="0.25">
      <c r="A128" s="17"/>
      <c r="B128" s="17"/>
      <c r="C128" s="17"/>
      <c r="D128" s="34"/>
      <c r="E128" s="34"/>
      <c r="F128" s="17"/>
      <c r="G128" s="17"/>
      <c r="H128" s="17"/>
      <c r="I128" s="17"/>
      <c r="J128" s="17"/>
      <c r="K128" s="17"/>
      <c r="L128" s="16">
        <v>0</v>
      </c>
      <c r="M128" s="16"/>
      <c r="N128" s="16"/>
      <c r="O128" s="16"/>
      <c r="P128" s="16"/>
      <c r="Q128" s="16"/>
      <c r="R128" s="17"/>
      <c r="S128" s="17"/>
      <c r="T128" s="17"/>
      <c r="U128" s="17"/>
      <c r="AG128" s="21" t="s">
        <v>117</v>
      </c>
    </row>
    <row r="129" spans="1:33" x14ac:dyDescent="0.25">
      <c r="A129" s="17"/>
      <c r="B129" s="17"/>
      <c r="C129" s="17"/>
      <c r="D129" s="34"/>
      <c r="E129" s="34"/>
      <c r="F129" s="17"/>
      <c r="G129" s="17"/>
      <c r="H129" s="17"/>
      <c r="I129" s="17"/>
      <c r="J129" s="17"/>
      <c r="K129" s="17"/>
      <c r="L129" s="16">
        <v>0</v>
      </c>
      <c r="M129" s="16"/>
      <c r="N129" s="16"/>
      <c r="O129" s="16"/>
      <c r="P129" s="16"/>
      <c r="Q129" s="16"/>
      <c r="R129" s="17"/>
      <c r="S129" s="17"/>
      <c r="T129" s="17"/>
      <c r="U129" s="17"/>
      <c r="AG129" s="21" t="s">
        <v>117</v>
      </c>
    </row>
    <row r="130" spans="1:33" x14ac:dyDescent="0.25">
      <c r="A130" s="17"/>
      <c r="B130" s="17"/>
      <c r="C130" s="17"/>
      <c r="D130" s="34"/>
      <c r="E130" s="34"/>
      <c r="F130" s="17"/>
      <c r="G130" s="17"/>
      <c r="H130" s="17"/>
      <c r="I130" s="17"/>
      <c r="J130" s="17"/>
      <c r="K130" s="17"/>
      <c r="L130" s="16">
        <v>0</v>
      </c>
      <c r="M130" s="16"/>
      <c r="N130" s="16"/>
      <c r="O130" s="16"/>
      <c r="P130" s="16"/>
      <c r="Q130" s="16"/>
      <c r="R130" s="17"/>
      <c r="S130" s="17"/>
      <c r="T130" s="17"/>
      <c r="U130" s="17"/>
      <c r="AG130" s="21" t="s">
        <v>117</v>
      </c>
    </row>
    <row r="131" spans="1:33" x14ac:dyDescent="0.25">
      <c r="A131" s="17"/>
      <c r="B131" s="17"/>
      <c r="C131" s="17"/>
      <c r="D131" s="34"/>
      <c r="E131" s="34"/>
      <c r="F131" s="17"/>
      <c r="G131" s="17"/>
      <c r="H131" s="17"/>
      <c r="I131" s="17"/>
      <c r="J131" s="17"/>
      <c r="K131" s="17"/>
      <c r="L131" s="16">
        <v>0</v>
      </c>
      <c r="M131" s="16"/>
      <c r="N131" s="16"/>
      <c r="O131" s="16"/>
      <c r="P131" s="16"/>
      <c r="Q131" s="16"/>
      <c r="R131" s="17"/>
      <c r="S131" s="17"/>
      <c r="T131" s="17"/>
      <c r="U131" s="17"/>
      <c r="AG131" s="21" t="s">
        <v>117</v>
      </c>
    </row>
    <row r="132" spans="1:33" x14ac:dyDescent="0.25">
      <c r="A132" s="17"/>
      <c r="B132" s="17"/>
      <c r="C132" s="17"/>
      <c r="D132" s="34"/>
      <c r="E132" s="34"/>
      <c r="F132" s="17"/>
      <c r="G132" s="17"/>
      <c r="H132" s="17"/>
      <c r="I132" s="17"/>
      <c r="J132" s="17"/>
      <c r="K132" s="17"/>
      <c r="L132" s="16">
        <v>0</v>
      </c>
      <c r="M132" s="16"/>
      <c r="N132" s="16"/>
      <c r="O132" s="16"/>
      <c r="P132" s="16"/>
      <c r="Q132" s="16"/>
      <c r="R132" s="17"/>
      <c r="S132" s="17"/>
      <c r="T132" s="17"/>
      <c r="U132" s="17"/>
      <c r="AG132" s="21" t="s">
        <v>117</v>
      </c>
    </row>
    <row r="133" spans="1:33" x14ac:dyDescent="0.25">
      <c r="A133" s="17"/>
      <c r="B133" s="17"/>
      <c r="C133" s="17"/>
      <c r="D133" s="34"/>
      <c r="E133" s="34"/>
      <c r="F133" s="17"/>
      <c r="G133" s="17"/>
      <c r="H133" s="17"/>
      <c r="I133" s="17"/>
      <c r="J133" s="17"/>
      <c r="K133" s="17"/>
      <c r="L133" s="16">
        <v>0</v>
      </c>
      <c r="M133" s="16"/>
      <c r="N133" s="16"/>
      <c r="O133" s="16"/>
      <c r="P133" s="16"/>
      <c r="Q133" s="16"/>
      <c r="R133" s="17"/>
      <c r="S133" s="17"/>
      <c r="T133" s="17"/>
      <c r="U133" s="17"/>
      <c r="AG133" s="21" t="s">
        <v>117</v>
      </c>
    </row>
    <row r="134" spans="1:33" x14ac:dyDescent="0.25">
      <c r="A134" s="17"/>
      <c r="B134" s="17"/>
      <c r="C134" s="17"/>
      <c r="D134" s="34"/>
      <c r="E134" s="34"/>
      <c r="F134" s="17"/>
      <c r="G134" s="17"/>
      <c r="H134" s="17"/>
      <c r="I134" s="17"/>
      <c r="J134" s="17"/>
      <c r="K134" s="17"/>
      <c r="L134" s="16">
        <v>0</v>
      </c>
      <c r="M134" s="16"/>
      <c r="N134" s="16"/>
      <c r="O134" s="16"/>
      <c r="P134" s="16"/>
      <c r="Q134" s="16"/>
      <c r="R134" s="17"/>
      <c r="S134" s="17"/>
      <c r="T134" s="17"/>
      <c r="U134" s="17"/>
      <c r="AG134" s="21" t="s">
        <v>117</v>
      </c>
    </row>
    <row r="135" spans="1:33" x14ac:dyDescent="0.25">
      <c r="A135" s="17"/>
      <c r="B135" s="17"/>
      <c r="C135" s="17"/>
      <c r="D135" s="34"/>
      <c r="E135" s="34"/>
      <c r="F135" s="17"/>
      <c r="G135" s="17"/>
      <c r="H135" s="17"/>
      <c r="I135" s="17"/>
      <c r="J135" s="17"/>
      <c r="K135" s="17"/>
      <c r="L135" s="16">
        <v>0</v>
      </c>
      <c r="M135" s="16"/>
      <c r="N135" s="16"/>
      <c r="O135" s="16"/>
      <c r="P135" s="16"/>
      <c r="Q135" s="16"/>
      <c r="R135" s="17"/>
      <c r="S135" s="17"/>
      <c r="T135" s="17"/>
      <c r="U135" s="17"/>
      <c r="AG135" s="21" t="s">
        <v>117</v>
      </c>
    </row>
    <row r="136" spans="1:33" x14ac:dyDescent="0.25">
      <c r="A136" s="17"/>
      <c r="B136" s="17"/>
      <c r="C136" s="17"/>
      <c r="D136" s="34"/>
      <c r="E136" s="34"/>
      <c r="F136" s="17"/>
      <c r="G136" s="17"/>
      <c r="H136" s="17"/>
      <c r="I136" s="17"/>
      <c r="J136" s="17"/>
      <c r="K136" s="17"/>
      <c r="L136" s="16">
        <v>0</v>
      </c>
      <c r="M136" s="16"/>
      <c r="N136" s="16"/>
      <c r="O136" s="16"/>
      <c r="P136" s="16"/>
      <c r="Q136" s="16"/>
      <c r="R136" s="17"/>
      <c r="S136" s="17"/>
      <c r="T136" s="17"/>
      <c r="U136" s="17"/>
      <c r="AG136" s="21" t="s">
        <v>117</v>
      </c>
    </row>
    <row r="137" spans="1:33" x14ac:dyDescent="0.25">
      <c r="A137" s="17"/>
      <c r="B137" s="17"/>
      <c r="C137" s="17"/>
      <c r="D137" s="34"/>
      <c r="E137" s="34"/>
      <c r="F137" s="17"/>
      <c r="G137" s="17"/>
      <c r="H137" s="17"/>
      <c r="I137" s="17"/>
      <c r="J137" s="17"/>
      <c r="K137" s="17"/>
      <c r="L137" s="16">
        <v>0</v>
      </c>
      <c r="M137" s="16"/>
      <c r="N137" s="16"/>
      <c r="O137" s="16"/>
      <c r="P137" s="16"/>
      <c r="Q137" s="16"/>
      <c r="R137" s="17"/>
      <c r="S137" s="17"/>
      <c r="T137" s="17"/>
      <c r="U137" s="17"/>
      <c r="AG137" s="21" t="s">
        <v>117</v>
      </c>
    </row>
    <row r="138" spans="1:33" x14ac:dyDescent="0.25">
      <c r="A138" s="17"/>
      <c r="B138" s="17"/>
      <c r="C138" s="17"/>
      <c r="D138" s="34"/>
      <c r="E138" s="34"/>
      <c r="F138" s="17"/>
      <c r="G138" s="17"/>
      <c r="H138" s="17"/>
      <c r="I138" s="17"/>
      <c r="J138" s="17"/>
      <c r="K138" s="17"/>
      <c r="L138" s="16">
        <v>0</v>
      </c>
      <c r="M138" s="16"/>
      <c r="N138" s="16"/>
      <c r="O138" s="16"/>
      <c r="P138" s="16"/>
      <c r="Q138" s="16"/>
      <c r="R138" s="17"/>
      <c r="S138" s="17"/>
      <c r="T138" s="17"/>
      <c r="U138" s="17"/>
      <c r="AG138" s="21" t="s">
        <v>117</v>
      </c>
    </row>
    <row r="139" spans="1:33" x14ac:dyDescent="0.25">
      <c r="A139" s="17"/>
      <c r="B139" s="17"/>
      <c r="C139" s="17"/>
      <c r="D139" s="34"/>
      <c r="E139" s="34"/>
      <c r="F139" s="17"/>
      <c r="G139" s="17"/>
      <c r="H139" s="17"/>
      <c r="I139" s="17"/>
      <c r="J139" s="17"/>
      <c r="K139" s="17"/>
      <c r="L139" s="16">
        <v>0</v>
      </c>
      <c r="M139" s="16"/>
      <c r="N139" s="16"/>
      <c r="O139" s="16"/>
      <c r="P139" s="16"/>
      <c r="Q139" s="16"/>
      <c r="R139" s="17"/>
      <c r="S139" s="17"/>
      <c r="T139" s="17"/>
      <c r="U139" s="17"/>
      <c r="AG139" s="21" t="s">
        <v>117</v>
      </c>
    </row>
    <row r="140" spans="1:33" x14ac:dyDescent="0.25">
      <c r="A140" s="17"/>
      <c r="B140" s="17"/>
      <c r="C140" s="17"/>
      <c r="D140" s="34"/>
      <c r="E140" s="34"/>
      <c r="F140" s="17"/>
      <c r="G140" s="17"/>
      <c r="H140" s="17"/>
      <c r="I140" s="17"/>
      <c r="J140" s="17"/>
      <c r="K140" s="17"/>
      <c r="L140" s="16">
        <v>0</v>
      </c>
      <c r="M140" s="16"/>
      <c r="N140" s="16"/>
      <c r="O140" s="16"/>
      <c r="P140" s="16"/>
      <c r="Q140" s="16"/>
      <c r="R140" s="17"/>
      <c r="S140" s="17"/>
      <c r="T140" s="17"/>
      <c r="U140" s="17"/>
      <c r="AG140" s="21" t="s">
        <v>117</v>
      </c>
    </row>
    <row r="141" spans="1:33" x14ac:dyDescent="0.25">
      <c r="A141" s="17"/>
      <c r="B141" s="17"/>
      <c r="C141" s="17"/>
      <c r="D141" s="34"/>
      <c r="E141" s="34"/>
      <c r="F141" s="17"/>
      <c r="G141" s="17"/>
      <c r="H141" s="17"/>
      <c r="I141" s="17"/>
      <c r="J141" s="17"/>
      <c r="K141" s="17"/>
      <c r="L141" s="16">
        <v>0</v>
      </c>
      <c r="M141" s="16"/>
      <c r="N141" s="16"/>
      <c r="O141" s="16"/>
      <c r="P141" s="16"/>
      <c r="Q141" s="16"/>
      <c r="R141" s="17"/>
      <c r="S141" s="17"/>
      <c r="T141" s="17"/>
      <c r="U141" s="17"/>
      <c r="AG141" s="21" t="s">
        <v>117</v>
      </c>
    </row>
    <row r="142" spans="1:33" x14ac:dyDescent="0.25">
      <c r="A142" s="17"/>
      <c r="B142" s="17"/>
      <c r="C142" s="17"/>
      <c r="D142" s="34"/>
      <c r="E142" s="34"/>
      <c r="F142" s="17"/>
      <c r="G142" s="17"/>
      <c r="H142" s="17"/>
      <c r="I142" s="17"/>
      <c r="J142" s="17"/>
      <c r="K142" s="17"/>
      <c r="L142" s="16">
        <v>0</v>
      </c>
      <c r="M142" s="16"/>
      <c r="N142" s="16"/>
      <c r="O142" s="16"/>
      <c r="P142" s="16"/>
      <c r="Q142" s="16"/>
      <c r="R142" s="17"/>
      <c r="S142" s="17"/>
      <c r="T142" s="17"/>
      <c r="U142" s="17"/>
      <c r="AG142" s="21" t="s">
        <v>117</v>
      </c>
    </row>
    <row r="143" spans="1:33" x14ac:dyDescent="0.25">
      <c r="A143" s="17"/>
      <c r="B143" s="17"/>
      <c r="C143" s="17"/>
      <c r="D143" s="34"/>
      <c r="E143" s="34"/>
      <c r="F143" s="17"/>
      <c r="G143" s="17"/>
      <c r="H143" s="17"/>
      <c r="I143" s="17"/>
      <c r="J143" s="17"/>
      <c r="K143" s="17"/>
      <c r="L143" s="16">
        <v>0</v>
      </c>
      <c r="M143" s="16"/>
      <c r="N143" s="16"/>
      <c r="O143" s="16"/>
      <c r="P143" s="16"/>
      <c r="Q143" s="16"/>
      <c r="R143" s="17"/>
      <c r="S143" s="17"/>
      <c r="T143" s="17"/>
      <c r="U143" s="17"/>
      <c r="AG143" s="21" t="s">
        <v>117</v>
      </c>
    </row>
    <row r="144" spans="1:33" x14ac:dyDescent="0.25">
      <c r="A144" s="17"/>
      <c r="B144" s="17"/>
      <c r="C144" s="17"/>
      <c r="D144" s="34"/>
      <c r="E144" s="34"/>
      <c r="F144" s="17"/>
      <c r="G144" s="17"/>
      <c r="H144" s="17"/>
      <c r="I144" s="17"/>
      <c r="J144" s="17"/>
      <c r="K144" s="17"/>
      <c r="L144" s="16">
        <v>0</v>
      </c>
      <c r="M144" s="16"/>
      <c r="N144" s="16"/>
      <c r="O144" s="16"/>
      <c r="P144" s="16"/>
      <c r="Q144" s="16"/>
      <c r="R144" s="17"/>
      <c r="S144" s="17"/>
      <c r="T144" s="17"/>
      <c r="U144" s="17"/>
      <c r="AG144" s="21" t="s">
        <v>117</v>
      </c>
    </row>
    <row r="145" spans="1:33" x14ac:dyDescent="0.25">
      <c r="A145" s="17"/>
      <c r="B145" s="17"/>
      <c r="C145" s="17"/>
      <c r="D145" s="34"/>
      <c r="E145" s="34"/>
      <c r="F145" s="17"/>
      <c r="G145" s="17"/>
      <c r="H145" s="17"/>
      <c r="I145" s="17"/>
      <c r="J145" s="17"/>
      <c r="K145" s="17"/>
      <c r="L145" s="16">
        <v>0</v>
      </c>
      <c r="M145" s="16"/>
      <c r="N145" s="16"/>
      <c r="O145" s="16"/>
      <c r="P145" s="16"/>
      <c r="Q145" s="16"/>
      <c r="R145" s="17"/>
      <c r="S145" s="17"/>
      <c r="T145" s="17"/>
      <c r="U145" s="17"/>
      <c r="AG145" s="21" t="s">
        <v>117</v>
      </c>
    </row>
    <row r="146" spans="1:33" x14ac:dyDescent="0.25">
      <c r="A146" s="17"/>
      <c r="B146" s="17"/>
      <c r="C146" s="17"/>
      <c r="D146" s="34"/>
      <c r="E146" s="34"/>
      <c r="F146" s="17"/>
      <c r="G146" s="17"/>
      <c r="H146" s="17"/>
      <c r="I146" s="17"/>
      <c r="J146" s="17"/>
      <c r="K146" s="17"/>
      <c r="L146" s="16">
        <v>0</v>
      </c>
      <c r="M146" s="16"/>
      <c r="N146" s="16"/>
      <c r="O146" s="16"/>
      <c r="P146" s="16"/>
      <c r="Q146" s="16"/>
      <c r="R146" s="17"/>
      <c r="S146" s="17"/>
      <c r="T146" s="17"/>
      <c r="U146" s="17"/>
      <c r="AG146" s="21" t="s">
        <v>117</v>
      </c>
    </row>
    <row r="147" spans="1:33" x14ac:dyDescent="0.25">
      <c r="A147" s="17"/>
      <c r="B147" s="17"/>
      <c r="C147" s="17"/>
      <c r="D147" s="34"/>
      <c r="E147" s="34"/>
      <c r="F147" s="17"/>
      <c r="G147" s="17"/>
      <c r="H147" s="17"/>
      <c r="I147" s="17"/>
      <c r="J147" s="17"/>
      <c r="K147" s="17"/>
      <c r="L147" s="16">
        <v>0</v>
      </c>
      <c r="M147" s="16"/>
      <c r="N147" s="16"/>
      <c r="O147" s="16"/>
      <c r="P147" s="16"/>
      <c r="Q147" s="16"/>
      <c r="R147" s="17"/>
      <c r="S147" s="17"/>
      <c r="T147" s="17"/>
      <c r="U147" s="17"/>
      <c r="AG147" s="21" t="s">
        <v>117</v>
      </c>
    </row>
    <row r="148" spans="1:33" x14ac:dyDescent="0.25">
      <c r="A148" s="17"/>
      <c r="B148" s="17"/>
      <c r="C148" s="17"/>
      <c r="D148" s="34"/>
      <c r="E148" s="34"/>
      <c r="F148" s="17"/>
      <c r="G148" s="17"/>
      <c r="H148" s="17"/>
      <c r="I148" s="17"/>
      <c r="J148" s="17"/>
      <c r="K148" s="17"/>
      <c r="L148" s="16">
        <v>0</v>
      </c>
      <c r="M148" s="16"/>
      <c r="N148" s="16"/>
      <c r="O148" s="16"/>
      <c r="P148" s="16"/>
      <c r="Q148" s="16"/>
      <c r="R148" s="17"/>
      <c r="S148" s="17"/>
      <c r="T148" s="17"/>
      <c r="U148" s="17"/>
      <c r="AG148" s="21" t="s">
        <v>117</v>
      </c>
    </row>
    <row r="149" spans="1:33" x14ac:dyDescent="0.25">
      <c r="A149" s="17"/>
      <c r="B149" s="17"/>
      <c r="C149" s="17"/>
      <c r="D149" s="34"/>
      <c r="E149" s="34"/>
      <c r="F149" s="17"/>
      <c r="G149" s="17"/>
      <c r="H149" s="17"/>
      <c r="I149" s="17"/>
      <c r="J149" s="17"/>
      <c r="K149" s="17"/>
      <c r="L149" s="16">
        <v>0</v>
      </c>
      <c r="M149" s="16"/>
      <c r="N149" s="16"/>
      <c r="O149" s="16"/>
      <c r="P149" s="16"/>
      <c r="Q149" s="16"/>
      <c r="R149" s="17"/>
      <c r="S149" s="17"/>
      <c r="T149" s="17"/>
      <c r="U149" s="17"/>
      <c r="AG149" s="21" t="s">
        <v>117</v>
      </c>
    </row>
    <row r="150" spans="1:33" x14ac:dyDescent="0.25">
      <c r="A150" s="17"/>
      <c r="B150" s="17"/>
      <c r="C150" s="17"/>
      <c r="D150" s="34"/>
      <c r="E150" s="34"/>
      <c r="F150" s="17"/>
      <c r="G150" s="17"/>
      <c r="H150" s="17"/>
      <c r="I150" s="17"/>
      <c r="J150" s="17"/>
      <c r="K150" s="17"/>
      <c r="L150" s="16">
        <v>0</v>
      </c>
      <c r="M150" s="16"/>
      <c r="N150" s="16"/>
      <c r="O150" s="16"/>
      <c r="P150" s="16"/>
      <c r="Q150" s="16"/>
      <c r="R150" s="17"/>
      <c r="S150" s="17"/>
      <c r="T150" s="17"/>
      <c r="U150" s="17"/>
      <c r="AG150" s="21" t="s">
        <v>117</v>
      </c>
    </row>
    <row r="151" spans="1:33" x14ac:dyDescent="0.25">
      <c r="A151" s="17"/>
      <c r="B151" s="17"/>
      <c r="C151" s="17"/>
      <c r="D151" s="34"/>
      <c r="E151" s="34"/>
      <c r="F151" s="17"/>
      <c r="G151" s="17"/>
      <c r="H151" s="17"/>
      <c r="I151" s="17"/>
      <c r="J151" s="17"/>
      <c r="K151" s="17"/>
      <c r="L151" s="16">
        <v>0</v>
      </c>
      <c r="M151" s="16"/>
      <c r="N151" s="16"/>
      <c r="O151" s="16"/>
      <c r="P151" s="16"/>
      <c r="Q151" s="16"/>
      <c r="R151" s="17"/>
      <c r="S151" s="17"/>
      <c r="T151" s="17"/>
      <c r="U151" s="17"/>
      <c r="AG151" s="21" t="s">
        <v>117</v>
      </c>
    </row>
    <row r="152" spans="1:33" x14ac:dyDescent="0.25">
      <c r="A152" s="17"/>
      <c r="B152" s="17"/>
      <c r="C152" s="17"/>
      <c r="D152" s="34"/>
      <c r="E152" s="34"/>
      <c r="F152" s="17"/>
      <c r="G152" s="17"/>
      <c r="H152" s="17"/>
      <c r="I152" s="17"/>
      <c r="J152" s="17"/>
      <c r="K152" s="17"/>
      <c r="L152" s="16">
        <v>0</v>
      </c>
      <c r="M152" s="16"/>
      <c r="N152" s="16"/>
      <c r="O152" s="16"/>
      <c r="P152" s="16"/>
      <c r="Q152" s="16"/>
      <c r="R152" s="17"/>
      <c r="S152" s="17"/>
      <c r="T152" s="17"/>
      <c r="U152" s="17"/>
      <c r="AG152" s="21" t="s">
        <v>117</v>
      </c>
    </row>
    <row r="153" spans="1:33" x14ac:dyDescent="0.25">
      <c r="A153" s="17"/>
      <c r="B153" s="17"/>
      <c r="C153" s="17"/>
      <c r="D153" s="34"/>
      <c r="E153" s="34"/>
      <c r="F153" s="17"/>
      <c r="G153" s="17"/>
      <c r="H153" s="17"/>
      <c r="I153" s="17"/>
      <c r="J153" s="17"/>
      <c r="K153" s="17"/>
      <c r="L153" s="16">
        <v>0</v>
      </c>
      <c r="M153" s="16"/>
      <c r="N153" s="16"/>
      <c r="O153" s="16"/>
      <c r="P153" s="16"/>
      <c r="Q153" s="16"/>
      <c r="R153" s="17"/>
      <c r="S153" s="17"/>
      <c r="T153" s="17"/>
      <c r="U153" s="17"/>
      <c r="AG153" s="21" t="s">
        <v>117</v>
      </c>
    </row>
    <row r="154" spans="1:33" x14ac:dyDescent="0.25">
      <c r="A154" s="17"/>
      <c r="B154" s="17"/>
      <c r="C154" s="17"/>
      <c r="D154" s="34"/>
      <c r="E154" s="34"/>
      <c r="F154" s="17"/>
      <c r="G154" s="17"/>
      <c r="H154" s="17"/>
      <c r="I154" s="17"/>
      <c r="J154" s="17"/>
      <c r="K154" s="17"/>
      <c r="L154" s="16">
        <v>0</v>
      </c>
      <c r="M154" s="16"/>
      <c r="N154" s="16"/>
      <c r="O154" s="16"/>
      <c r="P154" s="16"/>
      <c r="Q154" s="16"/>
      <c r="R154" s="17"/>
      <c r="S154" s="17"/>
      <c r="T154" s="17"/>
      <c r="U154" s="17"/>
      <c r="AG154" s="21" t="s">
        <v>117</v>
      </c>
    </row>
    <row r="155" spans="1:33" x14ac:dyDescent="0.25">
      <c r="A155" s="17"/>
      <c r="B155" s="17"/>
      <c r="C155" s="17"/>
      <c r="D155" s="34"/>
      <c r="E155" s="34"/>
      <c r="F155" s="17"/>
      <c r="G155" s="17"/>
      <c r="H155" s="17"/>
      <c r="I155" s="17"/>
      <c r="J155" s="17"/>
      <c r="K155" s="17"/>
      <c r="L155" s="16">
        <v>0</v>
      </c>
      <c r="M155" s="16"/>
      <c r="N155" s="16"/>
      <c r="O155" s="16"/>
      <c r="P155" s="16"/>
      <c r="Q155" s="16"/>
      <c r="R155" s="17"/>
      <c r="S155" s="17"/>
      <c r="T155" s="17"/>
      <c r="U155" s="17"/>
      <c r="AG155" s="21" t="s">
        <v>117</v>
      </c>
    </row>
    <row r="156" spans="1:33" x14ac:dyDescent="0.25">
      <c r="A156" s="17"/>
      <c r="B156" s="17"/>
      <c r="C156" s="17"/>
      <c r="D156" s="34"/>
      <c r="E156" s="34"/>
      <c r="F156" s="17"/>
      <c r="G156" s="17"/>
      <c r="H156" s="17"/>
      <c r="I156" s="17"/>
      <c r="J156" s="17"/>
      <c r="K156" s="17"/>
      <c r="L156" s="16">
        <v>0</v>
      </c>
      <c r="M156" s="16"/>
      <c r="N156" s="16"/>
      <c r="O156" s="16"/>
      <c r="P156" s="16"/>
      <c r="Q156" s="16"/>
      <c r="R156" s="17"/>
      <c r="S156" s="17"/>
      <c r="T156" s="17"/>
      <c r="U156" s="17"/>
      <c r="AG156" s="21" t="s">
        <v>117</v>
      </c>
    </row>
    <row r="157" spans="1:33" x14ac:dyDescent="0.25">
      <c r="A157" s="17"/>
      <c r="B157" s="17"/>
      <c r="C157" s="17"/>
      <c r="D157" s="34"/>
      <c r="E157" s="34"/>
      <c r="F157" s="17"/>
      <c r="G157" s="17"/>
      <c r="H157" s="17"/>
      <c r="I157" s="17"/>
      <c r="J157" s="17"/>
      <c r="K157" s="17"/>
      <c r="L157" s="16">
        <v>0</v>
      </c>
      <c r="M157" s="16"/>
      <c r="N157" s="16"/>
      <c r="O157" s="16"/>
      <c r="P157" s="16"/>
      <c r="Q157" s="16"/>
      <c r="R157" s="17"/>
      <c r="S157" s="17"/>
      <c r="T157" s="17"/>
      <c r="U157" s="17"/>
      <c r="AG157" s="21" t="s">
        <v>117</v>
      </c>
    </row>
    <row r="158" spans="1:33" x14ac:dyDescent="0.25">
      <c r="A158" s="17"/>
      <c r="B158" s="17"/>
      <c r="C158" s="17"/>
      <c r="D158" s="34"/>
      <c r="E158" s="34"/>
      <c r="F158" s="17"/>
      <c r="G158" s="17"/>
      <c r="H158" s="17"/>
      <c r="I158" s="17"/>
      <c r="J158" s="17"/>
      <c r="K158" s="17"/>
      <c r="L158" s="16">
        <v>0</v>
      </c>
      <c r="M158" s="16"/>
      <c r="N158" s="16"/>
      <c r="O158" s="16"/>
      <c r="P158" s="16"/>
      <c r="Q158" s="16"/>
      <c r="R158" s="17"/>
      <c r="S158" s="17"/>
      <c r="T158" s="17"/>
      <c r="U158" s="17"/>
      <c r="AG158" s="21" t="s">
        <v>117</v>
      </c>
    </row>
    <row r="159" spans="1:33" x14ac:dyDescent="0.25">
      <c r="A159" s="17"/>
      <c r="B159" s="17"/>
      <c r="C159" s="17"/>
      <c r="D159" s="34"/>
      <c r="E159" s="34"/>
      <c r="F159" s="17"/>
      <c r="G159" s="17"/>
      <c r="H159" s="17"/>
      <c r="I159" s="17"/>
      <c r="J159" s="17"/>
      <c r="K159" s="17"/>
      <c r="L159" s="16">
        <v>0</v>
      </c>
      <c r="M159" s="16"/>
      <c r="N159" s="16"/>
      <c r="O159" s="16"/>
      <c r="P159" s="16"/>
      <c r="Q159" s="16"/>
      <c r="R159" s="17"/>
      <c r="S159" s="17"/>
      <c r="T159" s="17"/>
      <c r="U159" s="17"/>
      <c r="AG159" s="21" t="s">
        <v>117</v>
      </c>
    </row>
    <row r="160" spans="1:33" x14ac:dyDescent="0.25">
      <c r="A160" s="17"/>
      <c r="B160" s="17"/>
      <c r="C160" s="17"/>
      <c r="D160" s="34"/>
      <c r="E160" s="34"/>
      <c r="F160" s="17"/>
      <c r="G160" s="17"/>
      <c r="H160" s="17"/>
      <c r="I160" s="17"/>
      <c r="J160" s="17"/>
      <c r="K160" s="17"/>
      <c r="L160" s="16">
        <v>0</v>
      </c>
      <c r="M160" s="16"/>
      <c r="N160" s="16"/>
      <c r="O160" s="16"/>
      <c r="P160" s="16"/>
      <c r="Q160" s="16"/>
      <c r="R160" s="17"/>
      <c r="S160" s="17"/>
      <c r="T160" s="17"/>
      <c r="U160" s="17"/>
      <c r="AG160" s="21" t="s">
        <v>117</v>
      </c>
    </row>
    <row r="161" spans="1:33" x14ac:dyDescent="0.25">
      <c r="A161" s="17"/>
      <c r="B161" s="17"/>
      <c r="C161" s="17"/>
      <c r="D161" s="34"/>
      <c r="E161" s="34"/>
      <c r="F161" s="17"/>
      <c r="G161" s="17"/>
      <c r="H161" s="17"/>
      <c r="I161" s="17"/>
      <c r="J161" s="17"/>
      <c r="K161" s="17"/>
      <c r="L161" s="16">
        <v>0</v>
      </c>
      <c r="M161" s="16"/>
      <c r="N161" s="16"/>
      <c r="O161" s="16"/>
      <c r="P161" s="16"/>
      <c r="Q161" s="16"/>
      <c r="R161" s="17"/>
      <c r="S161" s="17"/>
      <c r="T161" s="17"/>
      <c r="U161" s="17"/>
      <c r="AG161" s="21" t="s">
        <v>117</v>
      </c>
    </row>
    <row r="162" spans="1:33" x14ac:dyDescent="0.25">
      <c r="A162" s="17"/>
      <c r="B162" s="17"/>
      <c r="C162" s="17"/>
      <c r="D162" s="34"/>
      <c r="E162" s="34"/>
      <c r="F162" s="17"/>
      <c r="G162" s="17"/>
      <c r="H162" s="17"/>
      <c r="I162" s="17"/>
      <c r="J162" s="17"/>
      <c r="K162" s="17"/>
      <c r="L162" s="16">
        <v>0</v>
      </c>
      <c r="M162" s="16"/>
      <c r="N162" s="16"/>
      <c r="O162" s="16"/>
      <c r="P162" s="16"/>
      <c r="Q162" s="16"/>
      <c r="R162" s="17"/>
      <c r="S162" s="17"/>
      <c r="T162" s="17"/>
      <c r="U162" s="17"/>
      <c r="AG162" s="21" t="s">
        <v>117</v>
      </c>
    </row>
    <row r="163" spans="1:33" x14ac:dyDescent="0.25">
      <c r="A163" s="17"/>
      <c r="B163" s="17"/>
      <c r="C163" s="17"/>
      <c r="D163" s="34"/>
      <c r="E163" s="34"/>
      <c r="F163" s="17"/>
      <c r="G163" s="17"/>
      <c r="H163" s="17"/>
      <c r="I163" s="17"/>
      <c r="J163" s="17"/>
      <c r="K163" s="17"/>
      <c r="L163" s="16">
        <v>0</v>
      </c>
      <c r="M163" s="16"/>
      <c r="N163" s="16"/>
      <c r="O163" s="16"/>
      <c r="P163" s="16"/>
      <c r="Q163" s="16"/>
      <c r="R163" s="17"/>
      <c r="S163" s="17"/>
      <c r="T163" s="17"/>
      <c r="U163" s="17"/>
      <c r="AG163" s="21" t="s">
        <v>117</v>
      </c>
    </row>
    <row r="164" spans="1:33" x14ac:dyDescent="0.25">
      <c r="A164" s="17"/>
      <c r="B164" s="17"/>
      <c r="C164" s="17"/>
      <c r="D164" s="34"/>
      <c r="E164" s="34"/>
      <c r="F164" s="17"/>
      <c r="G164" s="17"/>
      <c r="H164" s="17"/>
      <c r="I164" s="17"/>
      <c r="J164" s="17"/>
      <c r="K164" s="17"/>
      <c r="L164" s="16">
        <v>0</v>
      </c>
      <c r="M164" s="16"/>
      <c r="N164" s="16"/>
      <c r="O164" s="16"/>
      <c r="P164" s="16"/>
      <c r="Q164" s="16"/>
      <c r="R164" s="17"/>
      <c r="S164" s="17"/>
      <c r="T164" s="17"/>
      <c r="U164" s="17"/>
      <c r="AG164" s="21" t="s">
        <v>117</v>
      </c>
    </row>
    <row r="165" spans="1:33" x14ac:dyDescent="0.25">
      <c r="A165" s="17"/>
      <c r="B165" s="17"/>
      <c r="C165" s="17"/>
      <c r="D165" s="34"/>
      <c r="E165" s="34"/>
      <c r="F165" s="17"/>
      <c r="G165" s="17"/>
      <c r="H165" s="17"/>
      <c r="I165" s="17"/>
      <c r="J165" s="17"/>
      <c r="K165" s="17"/>
      <c r="L165" s="16">
        <v>0</v>
      </c>
      <c r="M165" s="16"/>
      <c r="N165" s="16"/>
      <c r="O165" s="16"/>
      <c r="P165" s="16"/>
      <c r="Q165" s="16"/>
      <c r="R165" s="17"/>
      <c r="S165" s="17"/>
      <c r="T165" s="17"/>
      <c r="U165" s="17"/>
      <c r="AG165" s="21" t="s">
        <v>117</v>
      </c>
    </row>
    <row r="166" spans="1:33" x14ac:dyDescent="0.25">
      <c r="A166" s="17"/>
      <c r="B166" s="17"/>
      <c r="C166" s="17"/>
      <c r="D166" s="34"/>
      <c r="E166" s="34"/>
      <c r="F166" s="17"/>
      <c r="G166" s="17"/>
      <c r="H166" s="17"/>
      <c r="I166" s="17"/>
      <c r="J166" s="17"/>
      <c r="K166" s="17"/>
      <c r="L166" s="16">
        <v>0</v>
      </c>
      <c r="M166" s="16"/>
      <c r="N166" s="16"/>
      <c r="O166" s="16"/>
      <c r="P166" s="16"/>
      <c r="Q166" s="16"/>
      <c r="R166" s="17"/>
      <c r="S166" s="17"/>
      <c r="T166" s="17"/>
      <c r="U166" s="17"/>
      <c r="AG166" s="21" t="s">
        <v>117</v>
      </c>
    </row>
    <row r="167" spans="1:33" x14ac:dyDescent="0.25">
      <c r="A167" s="17"/>
      <c r="B167" s="17"/>
      <c r="C167" s="17"/>
      <c r="D167" s="34"/>
      <c r="E167" s="34"/>
      <c r="F167" s="17"/>
      <c r="G167" s="17"/>
      <c r="H167" s="17"/>
      <c r="I167" s="17"/>
      <c r="J167" s="17"/>
      <c r="K167" s="17"/>
      <c r="L167" s="16">
        <v>0</v>
      </c>
      <c r="M167" s="16"/>
      <c r="N167" s="16"/>
      <c r="O167" s="16"/>
      <c r="P167" s="16"/>
      <c r="Q167" s="16"/>
      <c r="R167" s="17"/>
      <c r="S167" s="17"/>
      <c r="T167" s="17"/>
      <c r="U167" s="17"/>
      <c r="AG167" s="21" t="s">
        <v>117</v>
      </c>
    </row>
    <row r="168" spans="1:33" x14ac:dyDescent="0.25">
      <c r="A168" s="17"/>
      <c r="B168" s="17"/>
      <c r="C168" s="17"/>
      <c r="D168" s="34"/>
      <c r="E168" s="34"/>
      <c r="F168" s="17"/>
      <c r="G168" s="17"/>
      <c r="H168" s="17"/>
      <c r="I168" s="17"/>
      <c r="J168" s="17"/>
      <c r="K168" s="17"/>
      <c r="L168" s="16">
        <v>0</v>
      </c>
      <c r="M168" s="16"/>
      <c r="N168" s="16"/>
      <c r="O168" s="16"/>
      <c r="P168" s="16"/>
      <c r="Q168" s="16"/>
      <c r="R168" s="17"/>
      <c r="S168" s="17"/>
      <c r="T168" s="17"/>
      <c r="U168" s="17"/>
      <c r="AG168" s="21" t="s">
        <v>117</v>
      </c>
    </row>
    <row r="169" spans="1:33" x14ac:dyDescent="0.25">
      <c r="A169" s="17"/>
      <c r="B169" s="17"/>
      <c r="C169" s="17"/>
      <c r="D169" s="34"/>
      <c r="E169" s="34"/>
      <c r="F169" s="17"/>
      <c r="G169" s="17"/>
      <c r="H169" s="17"/>
      <c r="I169" s="17"/>
      <c r="J169" s="17"/>
      <c r="K169" s="17"/>
      <c r="L169" s="16">
        <v>0</v>
      </c>
      <c r="M169" s="16"/>
      <c r="N169" s="16"/>
      <c r="O169" s="16"/>
      <c r="P169" s="16"/>
      <c r="Q169" s="16"/>
      <c r="R169" s="17"/>
      <c r="S169" s="17"/>
      <c r="T169" s="17"/>
      <c r="U169" s="17"/>
      <c r="AG169" s="21" t="s">
        <v>117</v>
      </c>
    </row>
    <row r="170" spans="1:33" x14ac:dyDescent="0.25">
      <c r="A170" s="17"/>
      <c r="B170" s="17"/>
      <c r="C170" s="17"/>
      <c r="D170" s="34"/>
      <c r="E170" s="34"/>
      <c r="F170" s="17"/>
      <c r="G170" s="17"/>
      <c r="H170" s="17"/>
      <c r="I170" s="17"/>
      <c r="J170" s="17"/>
      <c r="K170" s="17"/>
      <c r="L170" s="16">
        <v>0</v>
      </c>
      <c r="M170" s="16"/>
      <c r="N170" s="16"/>
      <c r="O170" s="16"/>
      <c r="P170" s="16"/>
      <c r="Q170" s="16"/>
      <c r="R170" s="17"/>
      <c r="S170" s="17"/>
      <c r="T170" s="17"/>
      <c r="U170" s="17"/>
      <c r="AG170" s="21" t="s">
        <v>117</v>
      </c>
    </row>
    <row r="171" spans="1:33" x14ac:dyDescent="0.25">
      <c r="A171" s="17"/>
      <c r="B171" s="17"/>
      <c r="C171" s="17"/>
      <c r="D171" s="34"/>
      <c r="E171" s="34"/>
      <c r="F171" s="17"/>
      <c r="G171" s="17"/>
      <c r="H171" s="17"/>
      <c r="I171" s="17"/>
      <c r="J171" s="17"/>
      <c r="K171" s="17"/>
      <c r="L171" s="16">
        <v>0</v>
      </c>
      <c r="M171" s="16"/>
      <c r="N171" s="16"/>
      <c r="O171" s="16"/>
      <c r="P171" s="16"/>
      <c r="Q171" s="16"/>
      <c r="R171" s="17"/>
      <c r="S171" s="17"/>
      <c r="T171" s="17"/>
      <c r="U171" s="17"/>
      <c r="AG171" s="21" t="s">
        <v>117</v>
      </c>
    </row>
    <row r="172" spans="1:33" x14ac:dyDescent="0.25">
      <c r="A172" s="17"/>
      <c r="B172" s="17"/>
      <c r="C172" s="17"/>
      <c r="D172" s="34"/>
      <c r="E172" s="34"/>
      <c r="F172" s="17"/>
      <c r="G172" s="17"/>
      <c r="H172" s="17"/>
      <c r="I172" s="17"/>
      <c r="J172" s="17"/>
      <c r="K172" s="17"/>
      <c r="L172" s="16">
        <v>0</v>
      </c>
      <c r="M172" s="16"/>
      <c r="N172" s="16"/>
      <c r="O172" s="16"/>
      <c r="P172" s="16"/>
      <c r="Q172" s="16"/>
      <c r="R172" s="17"/>
      <c r="S172" s="17"/>
      <c r="T172" s="17"/>
      <c r="U172" s="17"/>
      <c r="AG172" s="21" t="s">
        <v>117</v>
      </c>
    </row>
    <row r="173" spans="1:33" x14ac:dyDescent="0.25">
      <c r="A173" s="17"/>
      <c r="B173" s="17"/>
      <c r="C173" s="17"/>
      <c r="D173" s="34"/>
      <c r="E173" s="34"/>
      <c r="F173" s="17"/>
      <c r="G173" s="17"/>
      <c r="H173" s="17"/>
      <c r="I173" s="17"/>
      <c r="J173" s="17"/>
      <c r="K173" s="17"/>
      <c r="L173" s="16">
        <v>0</v>
      </c>
      <c r="M173" s="16"/>
      <c r="N173" s="16"/>
      <c r="O173" s="16"/>
      <c r="P173" s="16"/>
      <c r="Q173" s="16"/>
      <c r="R173" s="17"/>
      <c r="S173" s="17"/>
      <c r="T173" s="17"/>
      <c r="U173" s="17"/>
      <c r="AG173" s="21" t="s">
        <v>117</v>
      </c>
    </row>
    <row r="174" spans="1:33" x14ac:dyDescent="0.25">
      <c r="A174" s="17"/>
      <c r="B174" s="17"/>
      <c r="C174" s="17"/>
      <c r="D174" s="34"/>
      <c r="E174" s="34"/>
      <c r="F174" s="17"/>
      <c r="G174" s="17"/>
      <c r="H174" s="17"/>
      <c r="I174" s="17"/>
      <c r="J174" s="17"/>
      <c r="K174" s="17"/>
      <c r="L174" s="16">
        <v>0</v>
      </c>
      <c r="M174" s="16"/>
      <c r="N174" s="16"/>
      <c r="O174" s="16"/>
      <c r="P174" s="16"/>
      <c r="Q174" s="16"/>
      <c r="R174" s="17"/>
      <c r="S174" s="17"/>
      <c r="T174" s="17"/>
      <c r="U174" s="17"/>
      <c r="AG174" s="21" t="s">
        <v>117</v>
      </c>
    </row>
    <row r="175" spans="1:33" x14ac:dyDescent="0.25">
      <c r="A175" s="17"/>
      <c r="B175" s="17"/>
      <c r="C175" s="17"/>
      <c r="D175" s="34"/>
      <c r="E175" s="34"/>
      <c r="F175" s="17"/>
      <c r="G175" s="17"/>
      <c r="H175" s="17"/>
      <c r="I175" s="17"/>
      <c r="J175" s="17"/>
      <c r="K175" s="17"/>
      <c r="L175" s="16">
        <v>0</v>
      </c>
      <c r="M175" s="16"/>
      <c r="N175" s="16"/>
      <c r="O175" s="16"/>
      <c r="P175" s="16"/>
      <c r="Q175" s="16"/>
      <c r="R175" s="17"/>
      <c r="S175" s="17"/>
      <c r="T175" s="17"/>
      <c r="U175" s="17"/>
      <c r="AG175" s="21" t="s">
        <v>117</v>
      </c>
    </row>
    <row r="176" spans="1:33" x14ac:dyDescent="0.25">
      <c r="A176" s="17"/>
      <c r="B176" s="17"/>
      <c r="C176" s="17"/>
      <c r="D176" s="34"/>
      <c r="E176" s="34"/>
      <c r="F176" s="17"/>
      <c r="G176" s="17"/>
      <c r="H176" s="17"/>
      <c r="I176" s="17"/>
      <c r="J176" s="17"/>
      <c r="K176" s="17"/>
      <c r="L176" s="16">
        <v>0</v>
      </c>
      <c r="M176" s="16"/>
      <c r="N176" s="16"/>
      <c r="O176" s="16"/>
      <c r="P176" s="16"/>
      <c r="Q176" s="16"/>
      <c r="R176" s="17"/>
      <c r="S176" s="17"/>
      <c r="T176" s="17"/>
      <c r="U176" s="17"/>
      <c r="AG176" s="21" t="s">
        <v>117</v>
      </c>
    </row>
    <row r="177" spans="1:33" x14ac:dyDescent="0.25">
      <c r="A177" s="17"/>
      <c r="B177" s="17"/>
      <c r="C177" s="17"/>
      <c r="D177" s="34"/>
      <c r="E177" s="34"/>
      <c r="F177" s="17"/>
      <c r="G177" s="17"/>
      <c r="H177" s="17"/>
      <c r="I177" s="17"/>
      <c r="J177" s="17"/>
      <c r="K177" s="17"/>
      <c r="L177" s="16">
        <v>0</v>
      </c>
      <c r="M177" s="16"/>
      <c r="N177" s="16"/>
      <c r="O177" s="16"/>
      <c r="P177" s="16"/>
      <c r="Q177" s="16"/>
      <c r="R177" s="17"/>
      <c r="S177" s="17"/>
      <c r="T177" s="17"/>
      <c r="U177" s="17"/>
      <c r="AG177" s="21" t="s">
        <v>117</v>
      </c>
    </row>
    <row r="178" spans="1:33" x14ac:dyDescent="0.25">
      <c r="A178" s="17"/>
      <c r="B178" s="17"/>
      <c r="C178" s="17"/>
      <c r="D178" s="34"/>
      <c r="E178" s="34"/>
      <c r="F178" s="17"/>
      <c r="G178" s="17"/>
      <c r="H178" s="17"/>
      <c r="I178" s="17"/>
      <c r="J178" s="17"/>
      <c r="K178" s="17"/>
      <c r="L178" s="16">
        <v>0</v>
      </c>
      <c r="M178" s="16"/>
      <c r="N178" s="16"/>
      <c r="O178" s="16"/>
      <c r="P178" s="16"/>
      <c r="Q178" s="16"/>
      <c r="R178" s="17"/>
      <c r="S178" s="17"/>
      <c r="T178" s="17"/>
      <c r="U178" s="17"/>
      <c r="AG178" s="21" t="s">
        <v>117</v>
      </c>
    </row>
    <row r="179" spans="1:33" x14ac:dyDescent="0.25">
      <c r="A179" s="17"/>
      <c r="B179" s="17"/>
      <c r="C179" s="17"/>
      <c r="D179" s="34"/>
      <c r="E179" s="34"/>
      <c r="F179" s="17"/>
      <c r="G179" s="17"/>
      <c r="H179" s="17"/>
      <c r="I179" s="17"/>
      <c r="J179" s="17"/>
      <c r="K179" s="17"/>
      <c r="L179" s="16">
        <v>0</v>
      </c>
      <c r="M179" s="16"/>
      <c r="N179" s="16"/>
      <c r="O179" s="16"/>
      <c r="P179" s="16"/>
      <c r="Q179" s="16"/>
      <c r="R179" s="17"/>
      <c r="S179" s="17"/>
      <c r="T179" s="17"/>
      <c r="U179" s="17"/>
      <c r="AG179" s="21" t="s">
        <v>117</v>
      </c>
    </row>
    <row r="180" spans="1:33" x14ac:dyDescent="0.25">
      <c r="A180" s="17"/>
      <c r="B180" s="17"/>
      <c r="C180" s="17"/>
      <c r="D180" s="34"/>
      <c r="E180" s="34"/>
      <c r="F180" s="17"/>
      <c r="G180" s="17"/>
      <c r="H180" s="17"/>
      <c r="I180" s="17"/>
      <c r="J180" s="17"/>
      <c r="K180" s="17"/>
      <c r="L180" s="16">
        <v>0</v>
      </c>
      <c r="M180" s="16"/>
      <c r="N180" s="16"/>
      <c r="O180" s="16"/>
      <c r="P180" s="16"/>
      <c r="Q180" s="16"/>
      <c r="R180" s="17"/>
      <c r="S180" s="17"/>
      <c r="T180" s="17"/>
      <c r="U180" s="17"/>
      <c r="AG180" s="21" t="s">
        <v>117</v>
      </c>
    </row>
    <row r="181" spans="1:33" x14ac:dyDescent="0.25">
      <c r="A181" s="17"/>
      <c r="B181" s="17"/>
      <c r="C181" s="17"/>
      <c r="D181" s="34"/>
      <c r="E181" s="34"/>
      <c r="F181" s="17"/>
      <c r="G181" s="17"/>
      <c r="H181" s="17"/>
      <c r="I181" s="17"/>
      <c r="J181" s="17"/>
      <c r="K181" s="17"/>
      <c r="L181" s="16">
        <v>0</v>
      </c>
      <c r="M181" s="16"/>
      <c r="N181" s="16"/>
      <c r="O181" s="16"/>
      <c r="P181" s="16"/>
      <c r="Q181" s="16"/>
      <c r="R181" s="17"/>
      <c r="S181" s="17"/>
      <c r="T181" s="17"/>
      <c r="U181" s="17"/>
      <c r="AG181" s="21" t="s">
        <v>117</v>
      </c>
    </row>
    <row r="182" spans="1:33" x14ac:dyDescent="0.25">
      <c r="A182" s="17"/>
      <c r="B182" s="17"/>
      <c r="C182" s="17"/>
      <c r="D182" s="34"/>
      <c r="E182" s="34"/>
      <c r="F182" s="17"/>
      <c r="G182" s="17"/>
      <c r="H182" s="17"/>
      <c r="I182" s="17"/>
      <c r="J182" s="17"/>
      <c r="K182" s="17"/>
      <c r="L182" s="16">
        <v>0</v>
      </c>
      <c r="M182" s="16"/>
      <c r="N182" s="16"/>
      <c r="O182" s="16"/>
      <c r="P182" s="16"/>
      <c r="Q182" s="16"/>
      <c r="R182" s="17"/>
      <c r="S182" s="17"/>
      <c r="T182" s="17"/>
      <c r="U182" s="17"/>
      <c r="AG182" s="21" t="s">
        <v>117</v>
      </c>
    </row>
    <row r="183" spans="1:33" x14ac:dyDescent="0.25">
      <c r="A183" s="17"/>
      <c r="B183" s="17"/>
      <c r="C183" s="17"/>
      <c r="D183" s="34"/>
      <c r="E183" s="34"/>
      <c r="F183" s="17"/>
      <c r="G183" s="17"/>
      <c r="H183" s="17"/>
      <c r="I183" s="17"/>
      <c r="J183" s="17"/>
      <c r="K183" s="17"/>
      <c r="L183" s="16">
        <v>0</v>
      </c>
      <c r="M183" s="16"/>
      <c r="N183" s="16"/>
      <c r="O183" s="16"/>
      <c r="P183" s="16"/>
      <c r="Q183" s="16"/>
      <c r="R183" s="17"/>
      <c r="S183" s="17"/>
      <c r="T183" s="17"/>
      <c r="U183" s="17"/>
      <c r="AG183" s="21" t="s">
        <v>117</v>
      </c>
    </row>
    <row r="184" spans="1:33" x14ac:dyDescent="0.25">
      <c r="A184" s="17"/>
      <c r="B184" s="17"/>
      <c r="C184" s="17"/>
      <c r="D184" s="34"/>
      <c r="E184" s="34"/>
      <c r="F184" s="17"/>
      <c r="G184" s="17"/>
      <c r="H184" s="17"/>
      <c r="I184" s="17"/>
      <c r="J184" s="17"/>
      <c r="K184" s="17"/>
      <c r="L184" s="16">
        <v>0</v>
      </c>
      <c r="M184" s="16"/>
      <c r="N184" s="16"/>
      <c r="O184" s="16"/>
      <c r="P184" s="16"/>
      <c r="Q184" s="16"/>
      <c r="R184" s="17"/>
      <c r="S184" s="17"/>
      <c r="T184" s="17"/>
      <c r="U184" s="17"/>
      <c r="AG184" s="21" t="s">
        <v>117</v>
      </c>
    </row>
    <row r="185" spans="1:33" x14ac:dyDescent="0.25">
      <c r="A185" s="17"/>
      <c r="B185" s="17"/>
      <c r="C185" s="17"/>
      <c r="D185" s="34"/>
      <c r="E185" s="34"/>
      <c r="F185" s="17"/>
      <c r="G185" s="17"/>
      <c r="H185" s="17"/>
      <c r="I185" s="17"/>
      <c r="J185" s="17"/>
      <c r="K185" s="17"/>
      <c r="L185" s="16">
        <v>0</v>
      </c>
      <c r="M185" s="16"/>
      <c r="N185" s="16"/>
      <c r="O185" s="16"/>
      <c r="P185" s="16"/>
      <c r="Q185" s="16"/>
      <c r="R185" s="17"/>
      <c r="S185" s="17"/>
      <c r="T185" s="17"/>
      <c r="U185" s="17"/>
      <c r="AG185" s="21" t="s">
        <v>117</v>
      </c>
    </row>
    <row r="186" spans="1:33" x14ac:dyDescent="0.25">
      <c r="A186" s="17"/>
      <c r="B186" s="17"/>
      <c r="C186" s="17"/>
      <c r="D186" s="34"/>
      <c r="E186" s="34"/>
      <c r="F186" s="17"/>
      <c r="G186" s="17"/>
      <c r="H186" s="17"/>
      <c r="I186" s="17"/>
      <c r="J186" s="17"/>
      <c r="K186" s="17"/>
      <c r="L186" s="16">
        <v>0</v>
      </c>
      <c r="M186" s="16"/>
      <c r="N186" s="16"/>
      <c r="O186" s="16"/>
      <c r="P186" s="16"/>
      <c r="Q186" s="16"/>
      <c r="R186" s="17"/>
      <c r="S186" s="17"/>
      <c r="T186" s="17"/>
      <c r="U186" s="17"/>
      <c r="AG186" s="21" t="s">
        <v>117</v>
      </c>
    </row>
    <row r="187" spans="1:33" x14ac:dyDescent="0.25">
      <c r="A187" s="17"/>
      <c r="B187" s="17"/>
      <c r="C187" s="17"/>
      <c r="D187" s="34"/>
      <c r="E187" s="34"/>
      <c r="F187" s="17"/>
      <c r="G187" s="17"/>
      <c r="H187" s="17"/>
      <c r="I187" s="17"/>
      <c r="J187" s="17"/>
      <c r="K187" s="17"/>
      <c r="L187" s="16">
        <v>0</v>
      </c>
      <c r="M187" s="16"/>
      <c r="N187" s="16"/>
      <c r="O187" s="16"/>
      <c r="P187" s="16"/>
      <c r="Q187" s="16"/>
      <c r="R187" s="17"/>
      <c r="S187" s="17"/>
      <c r="T187" s="17"/>
      <c r="U187" s="17"/>
      <c r="AG187" s="21" t="s">
        <v>117</v>
      </c>
    </row>
    <row r="188" spans="1:33" x14ac:dyDescent="0.25">
      <c r="A188" s="17"/>
      <c r="B188" s="17"/>
      <c r="C188" s="17"/>
      <c r="D188" s="34"/>
      <c r="E188" s="34"/>
      <c r="F188" s="17"/>
      <c r="G188" s="17"/>
      <c r="H188" s="17"/>
      <c r="I188" s="17"/>
      <c r="J188" s="17"/>
      <c r="K188" s="17"/>
      <c r="L188" s="16">
        <v>0</v>
      </c>
      <c r="M188" s="16"/>
      <c r="N188" s="16"/>
      <c r="O188" s="16"/>
      <c r="P188" s="16"/>
      <c r="Q188" s="16"/>
      <c r="R188" s="17"/>
      <c r="S188" s="17"/>
      <c r="T188" s="17"/>
      <c r="U188" s="17"/>
      <c r="AG188" s="21" t="s">
        <v>117</v>
      </c>
    </row>
    <row r="189" spans="1:33" x14ac:dyDescent="0.25">
      <c r="A189" s="17"/>
      <c r="B189" s="17"/>
      <c r="C189" s="17"/>
      <c r="D189" s="34"/>
      <c r="E189" s="34"/>
      <c r="F189" s="17"/>
      <c r="G189" s="17"/>
      <c r="H189" s="17"/>
      <c r="I189" s="17"/>
      <c r="J189" s="17"/>
      <c r="K189" s="17"/>
      <c r="L189" s="16">
        <v>0</v>
      </c>
      <c r="M189" s="16"/>
      <c r="N189" s="16"/>
      <c r="O189" s="16"/>
      <c r="P189" s="16"/>
      <c r="Q189" s="16"/>
      <c r="R189" s="17"/>
      <c r="S189" s="17"/>
      <c r="T189" s="17"/>
      <c r="U189" s="17"/>
      <c r="AG189" s="21" t="s">
        <v>117</v>
      </c>
    </row>
    <row r="190" spans="1:33" x14ac:dyDescent="0.25">
      <c r="A190" s="17"/>
      <c r="B190" s="17"/>
      <c r="C190" s="17"/>
      <c r="D190" s="34"/>
      <c r="E190" s="34"/>
      <c r="F190" s="17"/>
      <c r="G190" s="17"/>
      <c r="H190" s="17"/>
      <c r="I190" s="17"/>
      <c r="J190" s="17"/>
      <c r="K190" s="17"/>
      <c r="L190" s="16">
        <v>0</v>
      </c>
      <c r="M190" s="16"/>
      <c r="N190" s="16"/>
      <c r="O190" s="16"/>
      <c r="P190" s="16"/>
      <c r="Q190" s="16"/>
      <c r="R190" s="17"/>
      <c r="S190" s="17"/>
      <c r="T190" s="17"/>
      <c r="U190" s="17"/>
      <c r="AG190" s="21" t="s">
        <v>117</v>
      </c>
    </row>
    <row r="191" spans="1:33" x14ac:dyDescent="0.25">
      <c r="A191" s="17"/>
      <c r="B191" s="17"/>
      <c r="C191" s="17"/>
      <c r="D191" s="34"/>
      <c r="E191" s="34"/>
      <c r="F191" s="17"/>
      <c r="G191" s="17"/>
      <c r="H191" s="17"/>
      <c r="I191" s="17"/>
      <c r="J191" s="17"/>
      <c r="K191" s="17"/>
      <c r="L191" s="16">
        <v>0</v>
      </c>
      <c r="M191" s="16"/>
      <c r="N191" s="16"/>
      <c r="O191" s="16"/>
      <c r="P191" s="16"/>
      <c r="Q191" s="16"/>
      <c r="R191" s="17"/>
      <c r="S191" s="17"/>
      <c r="T191" s="17"/>
      <c r="U191" s="17"/>
      <c r="AG191" s="21" t="s">
        <v>117</v>
      </c>
    </row>
    <row r="192" spans="1:33" x14ac:dyDescent="0.25">
      <c r="A192" s="17"/>
      <c r="B192" s="17"/>
      <c r="C192" s="17"/>
      <c r="D192" s="34"/>
      <c r="E192" s="34"/>
      <c r="F192" s="17"/>
      <c r="G192" s="17"/>
      <c r="H192" s="17"/>
      <c r="I192" s="17"/>
      <c r="J192" s="17"/>
      <c r="K192" s="17"/>
      <c r="L192" s="16">
        <v>0</v>
      </c>
      <c r="M192" s="16"/>
      <c r="N192" s="16"/>
      <c r="O192" s="16"/>
      <c r="P192" s="16"/>
      <c r="Q192" s="16"/>
      <c r="R192" s="17"/>
      <c r="S192" s="17"/>
      <c r="T192" s="17"/>
      <c r="U192" s="17"/>
      <c r="AG192" s="21" t="s">
        <v>117</v>
      </c>
    </row>
    <row r="193" spans="1:33" x14ac:dyDescent="0.25">
      <c r="A193" s="17"/>
      <c r="B193" s="17"/>
      <c r="C193" s="17"/>
      <c r="D193" s="34"/>
      <c r="E193" s="34"/>
      <c r="F193" s="17"/>
      <c r="G193" s="17"/>
      <c r="H193" s="17"/>
      <c r="I193" s="17"/>
      <c r="J193" s="17"/>
      <c r="K193" s="17"/>
      <c r="L193" s="16">
        <v>0</v>
      </c>
      <c r="M193" s="16"/>
      <c r="N193" s="16"/>
      <c r="O193" s="16"/>
      <c r="P193" s="16"/>
      <c r="Q193" s="16"/>
      <c r="R193" s="17"/>
      <c r="S193" s="17"/>
      <c r="T193" s="17"/>
      <c r="U193" s="17"/>
      <c r="AG193" s="21" t="s">
        <v>117</v>
      </c>
    </row>
    <row r="194" spans="1:33" x14ac:dyDescent="0.25">
      <c r="A194" s="17"/>
      <c r="B194" s="17"/>
      <c r="C194" s="17"/>
      <c r="D194" s="34"/>
      <c r="E194" s="34"/>
      <c r="F194" s="17"/>
      <c r="G194" s="17"/>
      <c r="H194" s="17"/>
      <c r="I194" s="17"/>
      <c r="J194" s="17"/>
      <c r="K194" s="17"/>
      <c r="L194" s="16">
        <v>0</v>
      </c>
      <c r="M194" s="16"/>
      <c r="N194" s="16"/>
      <c r="O194" s="16"/>
      <c r="P194" s="16"/>
      <c r="Q194" s="16"/>
      <c r="R194" s="17"/>
      <c r="S194" s="17"/>
      <c r="T194" s="17"/>
      <c r="U194" s="17"/>
      <c r="AG194" s="21" t="s">
        <v>117</v>
      </c>
    </row>
    <row r="195" spans="1:33" x14ac:dyDescent="0.25">
      <c r="A195" s="17"/>
      <c r="B195" s="17"/>
      <c r="C195" s="17"/>
      <c r="D195" s="34"/>
      <c r="E195" s="34"/>
      <c r="F195" s="17"/>
      <c r="G195" s="17"/>
      <c r="H195" s="17"/>
      <c r="I195" s="17"/>
      <c r="J195" s="17"/>
      <c r="K195" s="17"/>
      <c r="L195" s="16">
        <v>0</v>
      </c>
      <c r="M195" s="16"/>
      <c r="N195" s="16"/>
      <c r="O195" s="16"/>
      <c r="P195" s="16"/>
      <c r="Q195" s="16"/>
      <c r="R195" s="17"/>
      <c r="S195" s="17"/>
      <c r="T195" s="17"/>
      <c r="U195" s="17"/>
      <c r="AG195" s="21" t="s">
        <v>117</v>
      </c>
    </row>
    <row r="196" spans="1:33" x14ac:dyDescent="0.25">
      <c r="A196" s="17"/>
      <c r="B196" s="17"/>
      <c r="C196" s="17"/>
      <c r="D196" s="34"/>
      <c r="E196" s="34"/>
      <c r="F196" s="17"/>
      <c r="G196" s="17"/>
      <c r="H196" s="17"/>
      <c r="I196" s="17"/>
      <c r="J196" s="17"/>
      <c r="K196" s="17"/>
      <c r="L196" s="16">
        <v>0</v>
      </c>
      <c r="M196" s="16"/>
      <c r="N196" s="16"/>
      <c r="O196" s="16"/>
      <c r="P196" s="16"/>
      <c r="Q196" s="16"/>
      <c r="R196" s="17"/>
      <c r="S196" s="17"/>
      <c r="T196" s="17"/>
      <c r="U196" s="17"/>
      <c r="AG196" s="21" t="s">
        <v>117</v>
      </c>
    </row>
    <row r="197" spans="1:33" x14ac:dyDescent="0.25">
      <c r="A197" s="17"/>
      <c r="B197" s="17"/>
      <c r="C197" s="17"/>
      <c r="D197" s="34"/>
      <c r="E197" s="34"/>
      <c r="F197" s="17"/>
      <c r="G197" s="17"/>
      <c r="H197" s="17"/>
      <c r="I197" s="17"/>
      <c r="J197" s="17"/>
      <c r="K197" s="17"/>
      <c r="L197" s="16">
        <v>0</v>
      </c>
      <c r="M197" s="16"/>
      <c r="N197" s="16"/>
      <c r="O197" s="16"/>
      <c r="P197" s="16"/>
      <c r="Q197" s="16"/>
      <c r="R197" s="17"/>
      <c r="S197" s="17"/>
      <c r="T197" s="17"/>
      <c r="U197" s="17"/>
      <c r="AG197" s="21" t="s">
        <v>117</v>
      </c>
    </row>
    <row r="198" spans="1:33" x14ac:dyDescent="0.25">
      <c r="A198" s="17"/>
      <c r="B198" s="17"/>
      <c r="C198" s="17"/>
      <c r="D198" s="34"/>
      <c r="E198" s="34"/>
      <c r="F198" s="17"/>
      <c r="G198" s="17"/>
      <c r="H198" s="17"/>
      <c r="I198" s="17"/>
      <c r="J198" s="17"/>
      <c r="K198" s="17"/>
      <c r="L198" s="16">
        <v>0</v>
      </c>
      <c r="M198" s="16"/>
      <c r="N198" s="16"/>
      <c r="O198" s="16"/>
      <c r="P198" s="16"/>
      <c r="Q198" s="16"/>
      <c r="R198" s="17"/>
      <c r="S198" s="17"/>
      <c r="T198" s="17"/>
      <c r="U198" s="17"/>
      <c r="AG198" s="21" t="s">
        <v>117</v>
      </c>
    </row>
    <row r="199" spans="1:33" x14ac:dyDescent="0.25">
      <c r="A199" s="17"/>
      <c r="B199" s="17"/>
      <c r="C199" s="17"/>
      <c r="D199" s="34"/>
      <c r="E199" s="34"/>
      <c r="F199" s="17"/>
      <c r="G199" s="17"/>
      <c r="H199" s="17"/>
      <c r="I199" s="17"/>
      <c r="J199" s="17"/>
      <c r="K199" s="17"/>
      <c r="L199" s="16">
        <v>0</v>
      </c>
      <c r="M199" s="16"/>
      <c r="N199" s="16"/>
      <c r="O199" s="16"/>
      <c r="P199" s="16"/>
      <c r="Q199" s="16"/>
      <c r="R199" s="17"/>
      <c r="S199" s="17"/>
      <c r="T199" s="17"/>
      <c r="U199" s="17"/>
      <c r="AG199" s="21" t="s">
        <v>117</v>
      </c>
    </row>
    <row r="200" spans="1:33" x14ac:dyDescent="0.25">
      <c r="A200" s="17"/>
      <c r="B200" s="17"/>
      <c r="C200" s="17"/>
      <c r="D200" s="34"/>
      <c r="E200" s="34"/>
      <c r="F200" s="17"/>
      <c r="G200" s="17"/>
      <c r="H200" s="17"/>
      <c r="I200" s="17"/>
      <c r="J200" s="17"/>
      <c r="K200" s="17"/>
      <c r="L200" s="16">
        <v>0</v>
      </c>
      <c r="M200" s="16"/>
      <c r="N200" s="16"/>
      <c r="O200" s="16"/>
      <c r="P200" s="16"/>
      <c r="Q200" s="16"/>
      <c r="R200" s="17"/>
      <c r="S200" s="17"/>
      <c r="T200" s="17"/>
      <c r="U200" s="17"/>
      <c r="AG200" s="21" t="s">
        <v>117</v>
      </c>
    </row>
    <row r="201" spans="1:33" x14ac:dyDescent="0.25">
      <c r="A201" s="17"/>
      <c r="B201" s="17"/>
      <c r="C201" s="17"/>
      <c r="D201" s="34"/>
      <c r="E201" s="34"/>
      <c r="F201" s="17"/>
      <c r="G201" s="17"/>
      <c r="H201" s="17"/>
      <c r="I201" s="17"/>
      <c r="J201" s="17"/>
      <c r="K201" s="17"/>
      <c r="L201" s="16">
        <v>0</v>
      </c>
      <c r="M201" s="16"/>
      <c r="N201" s="16"/>
      <c r="O201" s="16"/>
      <c r="P201" s="16"/>
      <c r="Q201" s="16"/>
      <c r="R201" s="17"/>
      <c r="S201" s="17"/>
      <c r="T201" s="17"/>
      <c r="U201" s="17"/>
      <c r="AG201" s="21" t="s">
        <v>117</v>
      </c>
    </row>
    <row r="202" spans="1:33" x14ac:dyDescent="0.25">
      <c r="A202" s="17"/>
      <c r="B202" s="17"/>
      <c r="C202" s="17"/>
      <c r="D202" s="34"/>
      <c r="E202" s="34"/>
      <c r="F202" s="17"/>
      <c r="G202" s="17"/>
      <c r="H202" s="17"/>
      <c r="I202" s="17"/>
      <c r="J202" s="17"/>
      <c r="K202" s="17"/>
      <c r="L202" s="16">
        <v>0</v>
      </c>
      <c r="M202" s="16"/>
      <c r="N202" s="16"/>
      <c r="O202" s="16"/>
      <c r="P202" s="16"/>
      <c r="Q202" s="16"/>
      <c r="R202" s="17"/>
      <c r="S202" s="17"/>
      <c r="T202" s="17"/>
      <c r="U202" s="17"/>
      <c r="AG202" s="21" t="s">
        <v>117</v>
      </c>
    </row>
    <row r="203" spans="1:33" x14ac:dyDescent="0.25">
      <c r="A203" s="17"/>
      <c r="B203" s="17"/>
      <c r="C203" s="17"/>
      <c r="D203" s="34"/>
      <c r="E203" s="34"/>
      <c r="F203" s="17"/>
      <c r="G203" s="17"/>
      <c r="H203" s="17"/>
      <c r="I203" s="17"/>
      <c r="J203" s="17"/>
      <c r="K203" s="17"/>
      <c r="L203" s="16">
        <v>0</v>
      </c>
      <c r="M203" s="16"/>
      <c r="N203" s="16"/>
      <c r="O203" s="16"/>
      <c r="P203" s="16"/>
      <c r="Q203" s="16"/>
      <c r="R203" s="17"/>
      <c r="S203" s="17"/>
      <c r="T203" s="17"/>
      <c r="U203" s="17"/>
      <c r="AG203" s="21" t="s">
        <v>117</v>
      </c>
    </row>
    <row r="204" spans="1:33" x14ac:dyDescent="0.25">
      <c r="A204" s="17"/>
      <c r="B204" s="17"/>
      <c r="C204" s="17"/>
      <c r="D204" s="34"/>
      <c r="E204" s="34"/>
      <c r="F204" s="17"/>
      <c r="G204" s="17"/>
      <c r="H204" s="17"/>
      <c r="I204" s="17"/>
      <c r="J204" s="17"/>
      <c r="K204" s="17"/>
      <c r="L204" s="16">
        <v>0</v>
      </c>
      <c r="M204" s="16"/>
      <c r="N204" s="16"/>
      <c r="O204" s="16"/>
      <c r="P204" s="16"/>
      <c r="Q204" s="16"/>
      <c r="R204" s="17"/>
      <c r="S204" s="17"/>
      <c r="T204" s="17"/>
      <c r="U204" s="17"/>
      <c r="AG204" s="21" t="s">
        <v>117</v>
      </c>
    </row>
    <row r="205" spans="1:33" x14ac:dyDescent="0.25">
      <c r="A205" s="17"/>
      <c r="B205" s="17"/>
      <c r="C205" s="17"/>
      <c r="D205" s="34"/>
      <c r="E205" s="34"/>
      <c r="F205" s="17"/>
      <c r="G205" s="17"/>
      <c r="H205" s="17"/>
      <c r="I205" s="17"/>
      <c r="J205" s="17"/>
      <c r="K205" s="17"/>
      <c r="L205" s="16">
        <v>0</v>
      </c>
      <c r="M205" s="16"/>
      <c r="N205" s="16"/>
      <c r="O205" s="16"/>
      <c r="P205" s="16"/>
      <c r="Q205" s="16"/>
      <c r="R205" s="17"/>
      <c r="S205" s="17"/>
      <c r="T205" s="17"/>
      <c r="U205" s="17"/>
      <c r="AG205" s="21" t="s">
        <v>117</v>
      </c>
    </row>
    <row r="206" spans="1:33" x14ac:dyDescent="0.25">
      <c r="AG206" s="21"/>
    </row>
  </sheetData>
  <sheetProtection formatCells="0" formatColumns="0" formatRows="0"/>
  <mergeCells count="2">
    <mergeCell ref="A2:U2"/>
    <mergeCell ref="A3:D3"/>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
  <dimension ref="A1:D25"/>
  <sheetViews>
    <sheetView topLeftCell="D1" workbookViewId="0">
      <selection activeCell="D6" sqref="D6"/>
    </sheetView>
  </sheetViews>
  <sheetFormatPr baseColWidth="10" defaultRowHeight="15" x14ac:dyDescent="0.25"/>
  <cols>
    <col min="2" max="2" width="14.85546875" bestFit="1" customWidth="1"/>
    <col min="3" max="3" width="27.5703125" bestFit="1" customWidth="1"/>
    <col min="4" max="4" width="191" style="38" customWidth="1"/>
  </cols>
  <sheetData>
    <row r="1" spans="1:4" x14ac:dyDescent="0.25">
      <c r="A1" t="s">
        <v>73</v>
      </c>
      <c r="B1" t="s">
        <v>72</v>
      </c>
      <c r="C1" t="s">
        <v>74</v>
      </c>
      <c r="D1" s="38" t="s">
        <v>71</v>
      </c>
    </row>
    <row r="2" spans="1:4" x14ac:dyDescent="0.25">
      <c r="A2" s="182" t="s">
        <v>241</v>
      </c>
      <c r="B2" s="289" t="s">
        <v>242</v>
      </c>
      <c r="C2" s="290" t="s">
        <v>115</v>
      </c>
      <c r="D2" s="65" t="s">
        <v>248</v>
      </c>
    </row>
    <row r="3" spans="1:4" x14ac:dyDescent="0.25">
      <c r="A3" s="182" t="s">
        <v>247</v>
      </c>
      <c r="B3" s="294" t="s">
        <v>242</v>
      </c>
      <c r="C3" s="295" t="s">
        <v>115</v>
      </c>
      <c r="D3" s="65" t="s">
        <v>249</v>
      </c>
    </row>
    <row r="4" spans="1:4" x14ac:dyDescent="0.25">
      <c r="A4" s="182" t="s">
        <v>251</v>
      </c>
      <c r="B4" s="64" t="s">
        <v>252</v>
      </c>
      <c r="C4" s="64"/>
      <c r="D4" s="65" t="s">
        <v>253</v>
      </c>
    </row>
    <row r="5" spans="1:4" x14ac:dyDescent="0.25">
      <c r="A5" s="182" t="s">
        <v>254</v>
      </c>
      <c r="B5" s="64" t="s">
        <v>121</v>
      </c>
      <c r="C5" s="64" t="s">
        <v>115</v>
      </c>
      <c r="D5" s="65" t="s">
        <v>280</v>
      </c>
    </row>
    <row r="6" spans="1:4" x14ac:dyDescent="0.25">
      <c r="A6" s="182" t="s">
        <v>282</v>
      </c>
      <c r="B6" s="299" t="s">
        <v>121</v>
      </c>
      <c r="C6" s="64" t="s">
        <v>281</v>
      </c>
      <c r="D6" s="65" t="s">
        <v>284</v>
      </c>
    </row>
    <row r="7" spans="1:4" x14ac:dyDescent="0.25">
      <c r="A7" s="182"/>
      <c r="B7" s="64"/>
      <c r="C7" s="64"/>
    </row>
    <row r="8" spans="1:4" x14ac:dyDescent="0.25">
      <c r="A8" s="182"/>
      <c r="B8" s="282"/>
      <c r="C8" s="38"/>
      <c r="D8" s="65"/>
    </row>
    <row r="9" spans="1:4" x14ac:dyDescent="0.25">
      <c r="A9" s="66"/>
      <c r="C9" s="38"/>
      <c r="D9" s="75"/>
    </row>
    <row r="10" spans="1:4" x14ac:dyDescent="0.25">
      <c r="A10" s="66"/>
      <c r="B10" s="64"/>
      <c r="C10" s="64"/>
    </row>
    <row r="11" spans="1:4" x14ac:dyDescent="0.25">
      <c r="A11" s="67"/>
      <c r="B11" s="64"/>
      <c r="C11" s="64"/>
      <c r="D11" s="39"/>
    </row>
    <row r="12" spans="1:4" x14ac:dyDescent="0.25">
      <c r="A12" s="66"/>
      <c r="B12" s="64"/>
      <c r="C12" s="64"/>
    </row>
    <row r="13" spans="1:4" x14ac:dyDescent="0.25">
      <c r="A13" s="67"/>
      <c r="B13" s="64"/>
      <c r="C13" s="64"/>
      <c r="D13" s="39"/>
    </row>
    <row r="14" spans="1:4" x14ac:dyDescent="0.25">
      <c r="A14" s="67"/>
      <c r="B14" s="64"/>
      <c r="C14" s="64"/>
    </row>
    <row r="15" spans="1:4" x14ac:dyDescent="0.25">
      <c r="A15" s="67"/>
      <c r="C15" s="101"/>
    </row>
    <row r="16" spans="1:4" s="103" customFormat="1" x14ac:dyDescent="0.25">
      <c r="A16" s="67"/>
      <c r="B16" s="102"/>
      <c r="D16" s="104"/>
    </row>
    <row r="17" spans="1:4" s="103" customFormat="1" x14ac:dyDescent="0.25">
      <c r="A17" s="67"/>
      <c r="B17" s="102"/>
      <c r="D17" s="104"/>
    </row>
    <row r="18" spans="1:4" x14ac:dyDescent="0.25">
      <c r="A18" s="67"/>
      <c r="B18" s="102"/>
    </row>
    <row r="19" spans="1:4" x14ac:dyDescent="0.25">
      <c r="A19" s="67"/>
      <c r="B19" s="102"/>
    </row>
    <row r="20" spans="1:4" x14ac:dyDescent="0.25">
      <c r="A20" s="67"/>
      <c r="B20" s="102"/>
    </row>
    <row r="21" spans="1:4" x14ac:dyDescent="0.25">
      <c r="A21" s="67"/>
      <c r="B21" s="102"/>
    </row>
    <row r="22" spans="1:4" x14ac:dyDescent="0.25">
      <c r="A22" s="67"/>
      <c r="B22" s="102"/>
    </row>
    <row r="23" spans="1:4" x14ac:dyDescent="0.25">
      <c r="A23" s="67"/>
      <c r="B23" s="102"/>
      <c r="D23" s="39"/>
    </row>
    <row r="24" spans="1:4" x14ac:dyDescent="0.25">
      <c r="A24" s="67"/>
      <c r="B24" s="102"/>
    </row>
    <row r="25" spans="1:4" x14ac:dyDescent="0.25">
      <c r="A25" s="67"/>
    </row>
  </sheetData>
  <sheetProtection formatCells="0" formatColumns="0" formatRows="0"/>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8</vt:i4>
      </vt:variant>
    </vt:vector>
  </HeadingPairs>
  <TitlesOfParts>
    <vt:vector size="19" baseType="lpstr">
      <vt:lpstr>Ausfüllhilfe</vt:lpstr>
      <vt:lpstr>A_Stammdaten</vt:lpstr>
      <vt:lpstr>B_KKAuf</vt:lpstr>
      <vt:lpstr>D_SAV</vt:lpstr>
      <vt:lpstr>D2_BKZ</vt:lpstr>
      <vt:lpstr>D3_WAV</vt:lpstr>
      <vt:lpstr>E_Anmerkungen</vt:lpstr>
      <vt:lpstr>Ausfüllbeispiel AiB</vt:lpstr>
      <vt:lpstr>Changelog</vt:lpstr>
      <vt:lpstr>Listen</vt:lpstr>
      <vt:lpstr>KKauf</vt:lpstr>
      <vt:lpstr>Anlagengruppen</vt:lpstr>
      <vt:lpstr>Antragsjahre</vt:lpstr>
      <vt:lpstr>D2_BKZ!Druckbereich</vt:lpstr>
      <vt:lpstr>Investitionsjahre</vt:lpstr>
      <vt:lpstr>Selbst_geschaffene_gewerbliche_Schutzrechte_und_ähnliche_Rechte_und_Werte</vt:lpstr>
      <vt:lpstr>WAV_Positionen</vt:lpstr>
      <vt:lpstr>Zeitreihe_1</vt:lpstr>
      <vt:lpstr>Zeitreihe_2</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Kapitalkostenaufschlag Gas</dc:title>
  <dc:creator/>
  <cp:lastModifiedBy/>
  <dcterms:created xsi:type="dcterms:W3CDTF">2017-05-29T09:08:28Z</dcterms:created>
  <dcterms:modified xsi:type="dcterms:W3CDTF">2024-10-21T14:23:02Z</dcterms:modified>
</cp:coreProperties>
</file>